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C:\Data\Desktop\"/>
    </mc:Choice>
  </mc:AlternateContent>
  <xr:revisionPtr revIDLastSave="0" documentId="13_ncr:1_{35A95379-9F42-426F-93F4-C4B32C2EA345}" xr6:coauthVersionLast="47" xr6:coauthVersionMax="47" xr10:uidLastSave="{00000000-0000-0000-0000-000000000000}"/>
  <bookViews>
    <workbookView xWindow="-120" yWindow="-120" windowWidth="29040" windowHeight="15840" xr2:uid="{00000000-000D-0000-FFFF-FFFF00000000}"/>
  </bookViews>
  <sheets>
    <sheet name="Readme" sheetId="37" r:id="rId1"/>
    <sheet name="Model" sheetId="16" r:id="rId2"/>
    <sheet name="Wellpath" sheetId="1" r:id="rId3"/>
    <sheet name="Validation" sheetId="12" r:id="rId4"/>
    <sheet name="CovChart" sheetId="45" r:id="rId5"/>
    <sheet name="TOTALS" sheetId="11" r:id="rId6"/>
    <sheet name="drdp" sheetId="2" r:id="rId7"/>
    <sheet name="XCLA" sheetId="48" r:id="rId8"/>
    <sheet name="XCLH" sheetId="47" r:id="rId9"/>
    <sheet name="DRFR" sheetId="28" r:id="rId10"/>
    <sheet name="DSFS" sheetId="21" r:id="rId11"/>
    <sheet name="DSTG" sheetId="27" r:id="rId12"/>
    <sheet name="ABXY-TI1S" sheetId="35" r:id="rId13"/>
    <sheet name="ABXY-TI2S" sheetId="36" r:id="rId14"/>
    <sheet name="ABZ" sheetId="29" r:id="rId15"/>
    <sheet name="ASXY-TI1S" sheetId="30" r:id="rId16"/>
    <sheet name="ASXY-TI2S" sheetId="31" r:id="rId17"/>
    <sheet name="ASXY-TI3S" sheetId="38" r:id="rId18"/>
    <sheet name="ASZ" sheetId="32" r:id="rId19"/>
    <sheet name="MBXY-TI1S" sheetId="14" r:id="rId20"/>
    <sheet name="MBXY-TI2S" sheetId="22" r:id="rId21"/>
    <sheet name="MBZ" sheetId="23" r:id="rId22"/>
    <sheet name="MSXY-TI1S" sheetId="24" r:id="rId23"/>
    <sheet name="MSXY-TI2S" sheetId="25" r:id="rId24"/>
    <sheet name="MSXY-TI3S" sheetId="39" r:id="rId25"/>
    <sheet name="MSZ" sheetId="26" r:id="rId26"/>
    <sheet name="DEC-U" sheetId="19" r:id="rId27"/>
    <sheet name="DEC-OI" sheetId="51" r:id="rId28"/>
    <sheet name="DEC-OH" sheetId="50" r:id="rId29"/>
    <sheet name="DEC-OS" sheetId="49" r:id="rId30"/>
    <sheet name="DECR" sheetId="40" r:id="rId31"/>
    <sheet name="DBH-U" sheetId="20" r:id="rId32"/>
    <sheet name="DBH-OI" sheetId="54" r:id="rId33"/>
    <sheet name="DBH-OH" sheetId="53" r:id="rId34"/>
    <sheet name="DBH-OS" sheetId="52" r:id="rId35"/>
    <sheet name="DBHR" sheetId="41" r:id="rId36"/>
    <sheet name="AMIL" sheetId="18" r:id="rId37"/>
    <sheet name="SAGE" sheetId="10" r:id="rId38"/>
    <sheet name="XYM1" sheetId="3" r:id="rId39"/>
    <sheet name="XYM2" sheetId="7" r:id="rId40"/>
    <sheet name="XYM3E" sheetId="8" r:id="rId41"/>
    <sheet name="XYM4E" sheetId="9" r:id="rId42"/>
  </sheets>
  <definedNames>
    <definedName name="_xlnm._FilterDatabase" localSheetId="36" hidden="1">AMIL!$A$1:$W$270</definedName>
    <definedName name="_xlnm._FilterDatabase" localSheetId="33" hidden="1">'DBH-OH'!$A$1:$W$270</definedName>
    <definedName name="_xlnm._FilterDatabase" localSheetId="32" hidden="1">'DBH-OI'!$A$1:$W$270</definedName>
    <definedName name="_xlnm._FilterDatabase" localSheetId="34" hidden="1">'DBH-OS'!$A$1:$W$270</definedName>
    <definedName name="_xlnm._FilterDatabase" localSheetId="35" hidden="1">DBHR!$A$1:$W$270</definedName>
    <definedName name="_xlnm._FilterDatabase" localSheetId="31" hidden="1">'DBH-U'!$A$1:$W$270</definedName>
    <definedName name="_xlnm._FilterDatabase" localSheetId="28" hidden="1">'DEC-OH'!$A$1:$W$270</definedName>
    <definedName name="_xlnm._FilterDatabase" localSheetId="27" hidden="1">'DEC-OI'!$A$1:$W$270</definedName>
    <definedName name="_xlnm._FilterDatabase" localSheetId="29" hidden="1">'DEC-OS'!$A$1:$W$270</definedName>
    <definedName name="_xlnm._FilterDatabase" localSheetId="30" hidden="1">DECR!$A$1:$W$270</definedName>
    <definedName name="_xlnm._FilterDatabase" localSheetId="26" hidden="1">'DEC-U'!$A$1:$W$270</definedName>
    <definedName name="_xlnm._FilterDatabase" localSheetId="3" hidden="1">Validation!$A$1:$T$149</definedName>
    <definedName name="Bfield">Wellpath!$B$4</definedName>
    <definedName name="Dec">Wellpath!$C$6</definedName>
    <definedName name="Dip">Wellpath!$C$5</definedName>
    <definedName name="GField">Wellpath!$B$3</definedName>
    <definedName name="Lat">Wellpath!$C$2</definedName>
    <definedName name="VerticalInc">Wellpath!$C$10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71" i="48" l="1"/>
  <c r="E271" i="48"/>
  <c r="F270" i="48"/>
  <c r="E270" i="48"/>
  <c r="F269" i="48"/>
  <c r="E269" i="48"/>
  <c r="F268" i="48"/>
  <c r="E268" i="48"/>
  <c r="F267" i="48"/>
  <c r="E267" i="48"/>
  <c r="F266" i="48"/>
  <c r="E266" i="48"/>
  <c r="F265" i="48"/>
  <c r="E265" i="48"/>
  <c r="F264" i="48"/>
  <c r="E264" i="48"/>
  <c r="F263" i="48"/>
  <c r="E263" i="48"/>
  <c r="F262" i="48"/>
  <c r="E262" i="48"/>
  <c r="F261" i="48"/>
  <c r="E261" i="48"/>
  <c r="F260" i="48"/>
  <c r="E260" i="48"/>
  <c r="F259" i="48"/>
  <c r="E259" i="48"/>
  <c r="F258" i="48"/>
  <c r="E258" i="48"/>
  <c r="F257" i="48"/>
  <c r="E257" i="48"/>
  <c r="F256" i="48"/>
  <c r="E256" i="48"/>
  <c r="F255" i="48"/>
  <c r="E255" i="48"/>
  <c r="F254" i="48"/>
  <c r="E254" i="48"/>
  <c r="F253" i="48"/>
  <c r="E253" i="48"/>
  <c r="F252" i="48"/>
  <c r="E252" i="48"/>
  <c r="F251" i="48"/>
  <c r="E251" i="48"/>
  <c r="F250" i="48"/>
  <c r="E250" i="48"/>
  <c r="F249" i="48"/>
  <c r="E249" i="48"/>
  <c r="F248" i="48"/>
  <c r="E248" i="48"/>
  <c r="F247" i="48"/>
  <c r="E247" i="48"/>
  <c r="F246" i="48"/>
  <c r="E246" i="48"/>
  <c r="F245" i="48"/>
  <c r="E245" i="48"/>
  <c r="F244" i="48"/>
  <c r="E244" i="48"/>
  <c r="F243" i="48"/>
  <c r="E243" i="48"/>
  <c r="F242" i="48"/>
  <c r="E242" i="48"/>
  <c r="F241" i="48"/>
  <c r="E241" i="48"/>
  <c r="F240" i="48"/>
  <c r="E240" i="48"/>
  <c r="F239" i="48"/>
  <c r="E239" i="48"/>
  <c r="F238" i="48"/>
  <c r="E238" i="48"/>
  <c r="F237" i="48"/>
  <c r="E237" i="48"/>
  <c r="F236" i="48"/>
  <c r="E236" i="48"/>
  <c r="F235" i="48"/>
  <c r="E235" i="48"/>
  <c r="F234" i="48"/>
  <c r="E234" i="48"/>
  <c r="F233" i="48"/>
  <c r="E233" i="48"/>
  <c r="F232" i="48"/>
  <c r="E232" i="48"/>
  <c r="F231" i="48"/>
  <c r="E231" i="48"/>
  <c r="F230" i="48"/>
  <c r="E230" i="48"/>
  <c r="F229" i="48"/>
  <c r="E229" i="48"/>
  <c r="F228" i="48"/>
  <c r="E228" i="48"/>
  <c r="F227" i="48"/>
  <c r="E227" i="48"/>
  <c r="F226" i="48"/>
  <c r="E226" i="48"/>
  <c r="F225" i="48"/>
  <c r="E225" i="48"/>
  <c r="F224" i="48"/>
  <c r="E224" i="48"/>
  <c r="F223" i="48"/>
  <c r="E223" i="48"/>
  <c r="F222" i="48"/>
  <c r="E222" i="48"/>
  <c r="F221" i="48"/>
  <c r="E221" i="48"/>
  <c r="F220" i="48"/>
  <c r="E220" i="48"/>
  <c r="F219" i="48"/>
  <c r="E219" i="48"/>
  <c r="F218" i="48"/>
  <c r="E218" i="48"/>
  <c r="F217" i="48"/>
  <c r="E217" i="48"/>
  <c r="F216" i="48"/>
  <c r="E216" i="48"/>
  <c r="F215" i="48"/>
  <c r="E215" i="48"/>
  <c r="F214" i="48"/>
  <c r="E214" i="48"/>
  <c r="F213" i="48"/>
  <c r="E213" i="48"/>
  <c r="F212" i="48"/>
  <c r="E212" i="48"/>
  <c r="F211" i="48"/>
  <c r="E211" i="48"/>
  <c r="F210" i="48"/>
  <c r="E210" i="48"/>
  <c r="F209" i="48"/>
  <c r="E209" i="48"/>
  <c r="F208" i="48"/>
  <c r="E208" i="48"/>
  <c r="F207" i="48"/>
  <c r="E207" i="48"/>
  <c r="F206" i="48"/>
  <c r="E206" i="48"/>
  <c r="F205" i="48"/>
  <c r="E205" i="48"/>
  <c r="F204" i="48"/>
  <c r="E204" i="48"/>
  <c r="F203" i="48"/>
  <c r="E203" i="48"/>
  <c r="F202" i="48"/>
  <c r="E202" i="48"/>
  <c r="F201" i="48"/>
  <c r="E201" i="48"/>
  <c r="F200" i="48"/>
  <c r="E200" i="48"/>
  <c r="F199" i="48"/>
  <c r="E199" i="48"/>
  <c r="F198" i="48"/>
  <c r="E198" i="48"/>
  <c r="F197" i="48"/>
  <c r="E197" i="48"/>
  <c r="F196" i="48"/>
  <c r="E196" i="48"/>
  <c r="F195" i="48"/>
  <c r="E195" i="48"/>
  <c r="F194" i="48"/>
  <c r="E194" i="48"/>
  <c r="F193" i="48"/>
  <c r="E193" i="48"/>
  <c r="F192" i="48"/>
  <c r="E192" i="48"/>
  <c r="F191" i="48"/>
  <c r="E191" i="48"/>
  <c r="F190" i="48"/>
  <c r="E190" i="48"/>
  <c r="F189" i="48"/>
  <c r="E189" i="48"/>
  <c r="F188" i="48"/>
  <c r="E188" i="48"/>
  <c r="F187" i="48"/>
  <c r="E187" i="48"/>
  <c r="F186" i="48"/>
  <c r="E186" i="48"/>
  <c r="F185" i="48"/>
  <c r="E185" i="48"/>
  <c r="F184" i="48"/>
  <c r="E184" i="48"/>
  <c r="F183" i="48"/>
  <c r="E183" i="48"/>
  <c r="F182" i="48"/>
  <c r="E182" i="48"/>
  <c r="F181" i="48"/>
  <c r="E181" i="48"/>
  <c r="F180" i="48"/>
  <c r="E180" i="48"/>
  <c r="F179" i="48"/>
  <c r="E179" i="48"/>
  <c r="F178" i="48"/>
  <c r="E178" i="48"/>
  <c r="F177" i="48"/>
  <c r="E177" i="48"/>
  <c r="F176" i="48"/>
  <c r="E176" i="48"/>
  <c r="F175" i="48"/>
  <c r="E175" i="48"/>
  <c r="F174" i="48"/>
  <c r="E174" i="48"/>
  <c r="F173" i="48"/>
  <c r="E173" i="48"/>
  <c r="F172" i="48"/>
  <c r="E172" i="48"/>
  <c r="F171" i="48"/>
  <c r="E171" i="48"/>
  <c r="F170" i="48"/>
  <c r="E170" i="48"/>
  <c r="F169" i="48"/>
  <c r="E169" i="48"/>
  <c r="F168" i="48"/>
  <c r="E168" i="48"/>
  <c r="F167" i="48"/>
  <c r="E167" i="48"/>
  <c r="F166" i="48"/>
  <c r="E166" i="48"/>
  <c r="F165" i="48"/>
  <c r="E165" i="48"/>
  <c r="F164" i="48"/>
  <c r="E164" i="48"/>
  <c r="F163" i="48"/>
  <c r="E163" i="48"/>
  <c r="F162" i="48"/>
  <c r="E162" i="48"/>
  <c r="F161" i="48"/>
  <c r="E161" i="48"/>
  <c r="F160" i="48"/>
  <c r="E160" i="48"/>
  <c r="F159" i="48"/>
  <c r="E159" i="48"/>
  <c r="F158" i="48"/>
  <c r="E158" i="48"/>
  <c r="F157" i="48"/>
  <c r="E157" i="48"/>
  <c r="F156" i="48"/>
  <c r="E156" i="48"/>
  <c r="F155" i="48"/>
  <c r="E155" i="48"/>
  <c r="F154" i="48"/>
  <c r="E154" i="48"/>
  <c r="F153" i="48"/>
  <c r="E153" i="48"/>
  <c r="F152" i="48"/>
  <c r="E152" i="48"/>
  <c r="F151" i="48"/>
  <c r="E151" i="48"/>
  <c r="F150" i="48"/>
  <c r="E150" i="48"/>
  <c r="F149" i="48"/>
  <c r="E149" i="48"/>
  <c r="F148" i="48"/>
  <c r="E148" i="48"/>
  <c r="F147" i="48"/>
  <c r="E147" i="48"/>
  <c r="F146" i="48"/>
  <c r="E146" i="48"/>
  <c r="F145" i="48"/>
  <c r="E145" i="48"/>
  <c r="F144" i="48"/>
  <c r="E144" i="48"/>
  <c r="F143" i="48"/>
  <c r="E143" i="48"/>
  <c r="F142" i="48"/>
  <c r="E142" i="48"/>
  <c r="F141" i="48"/>
  <c r="E141" i="48"/>
  <c r="F140" i="48"/>
  <c r="E140" i="48"/>
  <c r="F139" i="48"/>
  <c r="E139" i="48"/>
  <c r="F138" i="48"/>
  <c r="E138" i="48"/>
  <c r="F137" i="48"/>
  <c r="E137" i="48"/>
  <c r="F136" i="48"/>
  <c r="E136" i="48"/>
  <c r="F135" i="48"/>
  <c r="E135" i="48"/>
  <c r="F134" i="48"/>
  <c r="E134" i="48"/>
  <c r="F133" i="48"/>
  <c r="E133" i="48"/>
  <c r="F132" i="48"/>
  <c r="E132" i="48"/>
  <c r="F131" i="48"/>
  <c r="E131" i="48"/>
  <c r="F130" i="48"/>
  <c r="E130" i="48"/>
  <c r="F129" i="48"/>
  <c r="E129" i="48"/>
  <c r="F128" i="48"/>
  <c r="E128" i="48"/>
  <c r="F127" i="48"/>
  <c r="E127" i="48"/>
  <c r="F126" i="48"/>
  <c r="E126" i="48"/>
  <c r="F125" i="48"/>
  <c r="E125" i="48"/>
  <c r="F124" i="48"/>
  <c r="E124" i="48"/>
  <c r="F123" i="48"/>
  <c r="E123" i="48"/>
  <c r="F122" i="48"/>
  <c r="E122" i="48"/>
  <c r="F121" i="48"/>
  <c r="E121" i="48"/>
  <c r="F120" i="48"/>
  <c r="E120" i="48"/>
  <c r="F119" i="48"/>
  <c r="E119" i="48"/>
  <c r="F118" i="48"/>
  <c r="E118" i="48"/>
  <c r="F117" i="48"/>
  <c r="E117" i="48"/>
  <c r="F116" i="48"/>
  <c r="E116" i="48"/>
  <c r="F115" i="48"/>
  <c r="E115" i="48"/>
  <c r="F114" i="48"/>
  <c r="E114" i="48"/>
  <c r="F113" i="48"/>
  <c r="E113" i="48"/>
  <c r="F112" i="48"/>
  <c r="E112" i="48"/>
  <c r="F111" i="48"/>
  <c r="E111" i="48"/>
  <c r="F110" i="48"/>
  <c r="E110" i="48"/>
  <c r="F109" i="48"/>
  <c r="E109" i="48"/>
  <c r="F108" i="48"/>
  <c r="E108" i="48"/>
  <c r="F107" i="48"/>
  <c r="E107" i="48"/>
  <c r="F106" i="48"/>
  <c r="E106" i="48"/>
  <c r="F105" i="48"/>
  <c r="E105" i="48"/>
  <c r="F104" i="48"/>
  <c r="E104" i="48"/>
  <c r="F103" i="48"/>
  <c r="E103" i="48"/>
  <c r="F102" i="48"/>
  <c r="E102" i="48"/>
  <c r="F101" i="48"/>
  <c r="E101" i="48"/>
  <c r="F100" i="48"/>
  <c r="E100" i="48"/>
  <c r="F99" i="48"/>
  <c r="E99" i="48"/>
  <c r="F98" i="48"/>
  <c r="E98" i="48"/>
  <c r="F97" i="48"/>
  <c r="E97" i="48"/>
  <c r="F96" i="48"/>
  <c r="E96" i="48"/>
  <c r="F95" i="48"/>
  <c r="E95" i="48"/>
  <c r="F94" i="48"/>
  <c r="E94" i="48"/>
  <c r="F93" i="48"/>
  <c r="E93" i="48"/>
  <c r="F92" i="48"/>
  <c r="E92" i="48"/>
  <c r="F91" i="48"/>
  <c r="E91" i="48"/>
  <c r="F90" i="48"/>
  <c r="E90" i="48"/>
  <c r="F89" i="48"/>
  <c r="E89" i="48"/>
  <c r="F88" i="48"/>
  <c r="E88" i="48"/>
  <c r="F87" i="48"/>
  <c r="E87" i="48"/>
  <c r="F86" i="48"/>
  <c r="E86" i="48"/>
  <c r="F85" i="48"/>
  <c r="E85" i="48"/>
  <c r="F84" i="48"/>
  <c r="E84" i="48"/>
  <c r="F83" i="48"/>
  <c r="E83" i="48"/>
  <c r="F82" i="48"/>
  <c r="E82" i="48"/>
  <c r="F81" i="48"/>
  <c r="E81" i="48"/>
  <c r="F80" i="48"/>
  <c r="E80" i="48"/>
  <c r="F79" i="48"/>
  <c r="E79" i="48"/>
  <c r="F78" i="48"/>
  <c r="E78" i="48"/>
  <c r="F77" i="48"/>
  <c r="E77" i="48"/>
  <c r="F76" i="48"/>
  <c r="E76" i="48"/>
  <c r="F75" i="48"/>
  <c r="E75" i="48"/>
  <c r="F74" i="48"/>
  <c r="E74" i="48"/>
  <c r="F73" i="48"/>
  <c r="E73" i="48"/>
  <c r="F72" i="48"/>
  <c r="E72" i="48"/>
  <c r="F71" i="48"/>
  <c r="E71" i="48"/>
  <c r="F70" i="48"/>
  <c r="E70" i="48"/>
  <c r="F69" i="48"/>
  <c r="E69" i="48"/>
  <c r="F68" i="48"/>
  <c r="E68" i="48"/>
  <c r="F67" i="48"/>
  <c r="E67" i="48"/>
  <c r="F66" i="48"/>
  <c r="E66" i="48"/>
  <c r="F65" i="48"/>
  <c r="E65" i="48"/>
  <c r="F64" i="48"/>
  <c r="E64" i="48"/>
  <c r="F63" i="48"/>
  <c r="E63" i="48"/>
  <c r="F62" i="48"/>
  <c r="E62" i="48"/>
  <c r="F61" i="48"/>
  <c r="E61" i="48"/>
  <c r="F60" i="48"/>
  <c r="E60" i="48"/>
  <c r="F59" i="48"/>
  <c r="E59" i="48"/>
  <c r="F58" i="48"/>
  <c r="E58" i="48"/>
  <c r="F57" i="48"/>
  <c r="E57" i="48"/>
  <c r="F56" i="48"/>
  <c r="E56" i="48"/>
  <c r="F55" i="48"/>
  <c r="E55" i="48"/>
  <c r="F54" i="48"/>
  <c r="E54" i="48"/>
  <c r="F53" i="48"/>
  <c r="E53" i="48"/>
  <c r="F52" i="48"/>
  <c r="E52" i="48"/>
  <c r="F51" i="48"/>
  <c r="E51" i="48"/>
  <c r="F50" i="48"/>
  <c r="E50" i="48"/>
  <c r="F49" i="48"/>
  <c r="E49" i="48"/>
  <c r="F48" i="48"/>
  <c r="E48" i="48"/>
  <c r="F47" i="48"/>
  <c r="E47" i="48"/>
  <c r="F46" i="48"/>
  <c r="E46" i="48"/>
  <c r="F45" i="48"/>
  <c r="E45" i="48"/>
  <c r="F44" i="48"/>
  <c r="E44" i="48"/>
  <c r="F43" i="48"/>
  <c r="E43" i="48"/>
  <c r="F42" i="48"/>
  <c r="E42" i="48"/>
  <c r="F41" i="48"/>
  <c r="E41" i="48"/>
  <c r="F40" i="48"/>
  <c r="E40" i="48"/>
  <c r="F39" i="48"/>
  <c r="E39" i="48"/>
  <c r="F38" i="48"/>
  <c r="E38" i="48"/>
  <c r="F37" i="48"/>
  <c r="E37" i="48"/>
  <c r="F36" i="48"/>
  <c r="E36" i="48"/>
  <c r="F35" i="48"/>
  <c r="E35" i="48"/>
  <c r="F34" i="48"/>
  <c r="E34" i="48"/>
  <c r="F33" i="48"/>
  <c r="E33" i="48"/>
  <c r="F32" i="48"/>
  <c r="E32" i="48"/>
  <c r="F31" i="48"/>
  <c r="E31" i="48"/>
  <c r="F30" i="48"/>
  <c r="E30" i="48"/>
  <c r="F29" i="48"/>
  <c r="E29" i="48"/>
  <c r="F28" i="48"/>
  <c r="E28" i="48"/>
  <c r="F27" i="48"/>
  <c r="E27" i="48"/>
  <c r="F26" i="48"/>
  <c r="E26" i="48"/>
  <c r="F25" i="48"/>
  <c r="E25" i="48"/>
  <c r="F24" i="48"/>
  <c r="E24" i="48"/>
  <c r="F23" i="48"/>
  <c r="E23" i="48"/>
  <c r="F22" i="48"/>
  <c r="E22" i="48"/>
  <c r="F21" i="48"/>
  <c r="E21" i="48"/>
  <c r="F20" i="48"/>
  <c r="E20" i="48"/>
  <c r="F19" i="48"/>
  <c r="E19" i="48"/>
  <c r="F18" i="48"/>
  <c r="E18" i="48"/>
  <c r="F17" i="48"/>
  <c r="E17" i="48"/>
  <c r="F16" i="48"/>
  <c r="E16" i="48"/>
  <c r="F15" i="48"/>
  <c r="E15" i="48"/>
  <c r="F14" i="48"/>
  <c r="E14" i="48"/>
  <c r="F13" i="48"/>
  <c r="E13" i="48"/>
  <c r="F12" i="48"/>
  <c r="E12" i="48"/>
  <c r="F11" i="48"/>
  <c r="E11" i="48"/>
  <c r="F10" i="48"/>
  <c r="E10" i="48"/>
  <c r="F9" i="48"/>
  <c r="E9" i="48"/>
  <c r="F8" i="48"/>
  <c r="E8" i="48"/>
  <c r="F7" i="48"/>
  <c r="E7" i="48"/>
  <c r="F6" i="48"/>
  <c r="E6" i="48"/>
  <c r="F5" i="48"/>
  <c r="E5" i="48"/>
  <c r="F4" i="48"/>
  <c r="E4" i="48"/>
  <c r="W36" i="16"/>
  <c r="W35" i="16"/>
  <c r="W34" i="16"/>
  <c r="W33" i="16"/>
  <c r="W32" i="16"/>
  <c r="W31" i="16"/>
  <c r="W30" i="16"/>
  <c r="W29" i="16"/>
  <c r="W28" i="16"/>
  <c r="W27" i="16"/>
  <c r="W26" i="16"/>
  <c r="W25" i="16"/>
  <c r="W24" i="16"/>
  <c r="W23" i="16"/>
  <c r="W22" i="16"/>
  <c r="W21" i="16"/>
  <c r="W20" i="16"/>
  <c r="W19" i="16"/>
  <c r="W18" i="16"/>
  <c r="W17" i="16"/>
  <c r="W16" i="16"/>
  <c r="W15" i="16"/>
  <c r="W14" i="16"/>
  <c r="W13" i="16"/>
  <c r="W12" i="16"/>
  <c r="W11" i="16"/>
  <c r="W10" i="16"/>
  <c r="W9" i="16"/>
  <c r="W8" i="16"/>
  <c r="W7" i="16"/>
  <c r="W6" i="16"/>
  <c r="W5" i="16"/>
  <c r="W4" i="16"/>
  <c r="A189" i="12"/>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114" i="12"/>
  <c r="A115" i="12"/>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C271" i="9" l="1"/>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G90" i="1"/>
  <c r="S90" i="1"/>
  <c r="S89" i="1"/>
  <c r="A226" i="12"/>
  <c r="A152" i="12"/>
  <c r="A78" i="12"/>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41" i="12"/>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4" i="12"/>
  <c r="A5" i="12" s="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l="1"/>
  <c r="A38" i="12" s="1"/>
  <c r="A74" i="12"/>
  <c r="A75" i="12" s="1"/>
  <c r="A111" i="12"/>
  <c r="A112" i="12" s="1"/>
  <c r="A227" i="12"/>
  <c r="A153" i="12"/>
  <c r="A228" i="12" l="1"/>
  <c r="A154" i="12"/>
  <c r="A229" i="12" l="1"/>
  <c r="A155" i="12"/>
  <c r="A230" i="12" l="1"/>
  <c r="A156" i="12"/>
  <c r="A231" i="12" l="1"/>
  <c r="A157" i="12"/>
  <c r="A232" i="12" l="1"/>
  <c r="A158" i="12"/>
  <c r="A233" i="12" l="1"/>
  <c r="A159" i="12"/>
  <c r="A234" i="12" l="1"/>
  <c r="A160" i="12"/>
  <c r="A235" i="12" l="1"/>
  <c r="A161" i="12"/>
  <c r="A236" i="12" l="1"/>
  <c r="A162" i="12"/>
  <c r="A237" i="12" l="1"/>
  <c r="A163" i="12"/>
  <c r="A238" i="12" l="1"/>
  <c r="A164" i="12"/>
  <c r="A239" i="12" l="1"/>
  <c r="A165" i="12"/>
  <c r="A240" i="12" l="1"/>
  <c r="A166" i="12"/>
  <c r="A241" i="12" l="1"/>
  <c r="A167" i="12"/>
  <c r="A242" i="12" l="1"/>
  <c r="A168" i="12"/>
  <c r="A243" i="12" l="1"/>
  <c r="A169" i="12"/>
  <c r="A244" i="12" l="1"/>
  <c r="A170" i="12"/>
  <c r="A245" i="12" l="1"/>
  <c r="A171" i="12"/>
  <c r="A246" i="12" l="1"/>
  <c r="A172" i="12"/>
  <c r="A247" i="12" l="1"/>
  <c r="A173" i="12"/>
  <c r="A248" i="12" l="1"/>
  <c r="A174" i="12"/>
  <c r="A249" i="12" l="1"/>
  <c r="A175" i="12"/>
  <c r="A250" i="12" l="1"/>
  <c r="A176" i="12"/>
  <c r="A251" i="12" l="1"/>
  <c r="A177" i="12"/>
  <c r="A252" i="12" l="1"/>
  <c r="A178" i="12"/>
  <c r="A253" i="12" l="1"/>
  <c r="A179" i="12"/>
  <c r="A254" i="12" l="1"/>
  <c r="A180" i="12"/>
  <c r="A255" i="12" l="1"/>
  <c r="A181" i="12"/>
  <c r="A256" i="12" l="1"/>
  <c r="A182" i="12"/>
  <c r="A257" i="12" l="1"/>
  <c r="A183" i="12"/>
  <c r="A258" i="12" l="1"/>
  <c r="A184" i="12"/>
  <c r="A259" i="12" l="1"/>
  <c r="A185" i="12"/>
  <c r="A260" i="12" l="1"/>
  <c r="A186" i="12"/>
  <c r="C10" i="1" l="1"/>
  <c r="C7" i="1"/>
  <c r="C6" i="1"/>
  <c r="C5" i="1"/>
  <c r="C2" i="1"/>
  <c r="D271" i="9" l="1"/>
  <c r="D263" i="9"/>
  <c r="D255" i="9"/>
  <c r="D247" i="9"/>
  <c r="D239" i="9"/>
  <c r="D231" i="9"/>
  <c r="D223" i="9"/>
  <c r="D215" i="9"/>
  <c r="D207" i="9"/>
  <c r="D199" i="9"/>
  <c r="D191" i="9"/>
  <c r="D183" i="9"/>
  <c r="D175" i="9"/>
  <c r="D167" i="9"/>
  <c r="D159" i="9"/>
  <c r="D151" i="9"/>
  <c r="D143" i="9"/>
  <c r="D135" i="9"/>
  <c r="D243" i="9"/>
  <c r="D211" i="9"/>
  <c r="D171" i="9"/>
  <c r="D270" i="9"/>
  <c r="D262" i="9"/>
  <c r="D254" i="9"/>
  <c r="D246" i="9"/>
  <c r="D238" i="9"/>
  <c r="D230" i="9"/>
  <c r="D222" i="9"/>
  <c r="D214" i="9"/>
  <c r="D206" i="9"/>
  <c r="D198" i="9"/>
  <c r="D190" i="9"/>
  <c r="D182" i="9"/>
  <c r="D174" i="9"/>
  <c r="D166" i="9"/>
  <c r="D158" i="9"/>
  <c r="D150" i="9"/>
  <c r="D142" i="9"/>
  <c r="D134" i="9"/>
  <c r="D259" i="9"/>
  <c r="D227" i="9"/>
  <c r="D195" i="9"/>
  <c r="D163" i="9"/>
  <c r="D139" i="9"/>
  <c r="D269" i="9"/>
  <c r="D261" i="9"/>
  <c r="D253" i="9"/>
  <c r="D245" i="9"/>
  <c r="D237" i="9"/>
  <c r="D229" i="9"/>
  <c r="D221" i="9"/>
  <c r="D213" i="9"/>
  <c r="D205" i="9"/>
  <c r="D197" i="9"/>
  <c r="D189" i="9"/>
  <c r="D181" i="9"/>
  <c r="D173" i="9"/>
  <c r="D165" i="9"/>
  <c r="D157" i="9"/>
  <c r="D149" i="9"/>
  <c r="D141" i="9"/>
  <c r="D251" i="9"/>
  <c r="D235" i="9"/>
  <c r="D203" i="9"/>
  <c r="D179" i="9"/>
  <c r="D147" i="9"/>
  <c r="D268" i="9"/>
  <c r="D260" i="9"/>
  <c r="D252" i="9"/>
  <c r="D244" i="9"/>
  <c r="D236" i="9"/>
  <c r="D228" i="9"/>
  <c r="D220" i="9"/>
  <c r="D212" i="9"/>
  <c r="D204" i="9"/>
  <c r="D196" i="9"/>
  <c r="D188" i="9"/>
  <c r="D180" i="9"/>
  <c r="D172" i="9"/>
  <c r="D164" i="9"/>
  <c r="D156" i="9"/>
  <c r="D148" i="9"/>
  <c r="D140" i="9"/>
  <c r="D267" i="9"/>
  <c r="D219" i="9"/>
  <c r="D187" i="9"/>
  <c r="D155" i="9"/>
  <c r="D266" i="9"/>
  <c r="D258" i="9"/>
  <c r="D250" i="9"/>
  <c r="D242" i="9"/>
  <c r="D234" i="9"/>
  <c r="D226" i="9"/>
  <c r="D218" i="9"/>
  <c r="D210" i="9"/>
  <c r="D202" i="9"/>
  <c r="D194" i="9"/>
  <c r="D186" i="9"/>
  <c r="D178" i="9"/>
  <c r="D170" i="9"/>
  <c r="D162" i="9"/>
  <c r="D154" i="9"/>
  <c r="D146" i="9"/>
  <c r="D138" i="9"/>
  <c r="D264" i="9"/>
  <c r="D240" i="9"/>
  <c r="D224" i="9"/>
  <c r="D216" i="9"/>
  <c r="D200" i="9"/>
  <c r="D184" i="9"/>
  <c r="D168" i="9"/>
  <c r="D152" i="9"/>
  <c r="D144" i="9"/>
  <c r="D265" i="9"/>
  <c r="D257" i="9"/>
  <c r="D249" i="9"/>
  <c r="D241" i="9"/>
  <c r="D233" i="9"/>
  <c r="D225" i="9"/>
  <c r="D217" i="9"/>
  <c r="D209" i="9"/>
  <c r="D201" i="9"/>
  <c r="D193" i="9"/>
  <c r="D185" i="9"/>
  <c r="D177" i="9"/>
  <c r="D169" i="9"/>
  <c r="D161" i="9"/>
  <c r="D153" i="9"/>
  <c r="D145" i="9"/>
  <c r="D137" i="9"/>
  <c r="D256" i="9"/>
  <c r="D248" i="9"/>
  <c r="D232" i="9"/>
  <c r="D208" i="9"/>
  <c r="D192" i="9"/>
  <c r="D176" i="9"/>
  <c r="D160" i="9"/>
  <c r="D136" i="9"/>
  <c r="D271" i="54"/>
  <c r="A271" i="54"/>
  <c r="D270" i="54"/>
  <c r="A270" i="54"/>
  <c r="D269" i="54"/>
  <c r="A269" i="54"/>
  <c r="D268" i="54"/>
  <c r="A268" i="54"/>
  <c r="D267" i="54"/>
  <c r="A267" i="54"/>
  <c r="D266" i="54"/>
  <c r="A266" i="54"/>
  <c r="D265" i="54"/>
  <c r="A265" i="54"/>
  <c r="D264" i="54"/>
  <c r="A264" i="54"/>
  <c r="D263" i="54"/>
  <c r="A263" i="54"/>
  <c r="D262" i="54"/>
  <c r="A262" i="54"/>
  <c r="D261" i="54"/>
  <c r="A261" i="54"/>
  <c r="D260" i="54"/>
  <c r="A260" i="54"/>
  <c r="D259" i="54"/>
  <c r="A259" i="54"/>
  <c r="D258" i="54"/>
  <c r="A258" i="54"/>
  <c r="D257" i="54"/>
  <c r="A257" i="54"/>
  <c r="D256" i="54"/>
  <c r="A256" i="54"/>
  <c r="D255" i="54"/>
  <c r="A255" i="54"/>
  <c r="D254" i="54"/>
  <c r="A254" i="54"/>
  <c r="D253" i="54"/>
  <c r="A253" i="54"/>
  <c r="D252" i="54"/>
  <c r="A252" i="54"/>
  <c r="D251" i="54"/>
  <c r="A251" i="54"/>
  <c r="D250" i="54"/>
  <c r="A250" i="54"/>
  <c r="D249" i="54"/>
  <c r="A249" i="54"/>
  <c r="D248" i="54"/>
  <c r="A248" i="54"/>
  <c r="D247" i="54"/>
  <c r="A247" i="54"/>
  <c r="D246" i="54"/>
  <c r="A246" i="54"/>
  <c r="D245" i="54"/>
  <c r="A245" i="54"/>
  <c r="D244" i="54"/>
  <c r="A244" i="54"/>
  <c r="D243" i="54"/>
  <c r="A243" i="54"/>
  <c r="D242" i="54"/>
  <c r="A242" i="54"/>
  <c r="D241" i="54"/>
  <c r="A241" i="54"/>
  <c r="D240" i="54"/>
  <c r="A240" i="54"/>
  <c r="D239" i="54"/>
  <c r="A239" i="54"/>
  <c r="D238" i="54"/>
  <c r="A238" i="54"/>
  <c r="D237" i="54"/>
  <c r="A237" i="54"/>
  <c r="D236" i="54"/>
  <c r="A236" i="54"/>
  <c r="D235" i="54"/>
  <c r="A235" i="54"/>
  <c r="D234" i="54"/>
  <c r="A234" i="54"/>
  <c r="D233" i="54"/>
  <c r="A233" i="54"/>
  <c r="D232" i="54"/>
  <c r="A232" i="54"/>
  <c r="D231" i="54"/>
  <c r="A231" i="54"/>
  <c r="D230" i="54"/>
  <c r="A230" i="54"/>
  <c r="D229" i="54"/>
  <c r="A229" i="54"/>
  <c r="D228" i="54"/>
  <c r="A228" i="54"/>
  <c r="D227" i="54"/>
  <c r="A227" i="54"/>
  <c r="D226" i="54"/>
  <c r="A226" i="54"/>
  <c r="D225" i="54"/>
  <c r="A225" i="54"/>
  <c r="D224" i="54"/>
  <c r="A224" i="54"/>
  <c r="D223" i="54"/>
  <c r="A223" i="54"/>
  <c r="D222" i="54"/>
  <c r="A222" i="54"/>
  <c r="D221" i="54"/>
  <c r="A221" i="54"/>
  <c r="D220" i="54"/>
  <c r="A220" i="54"/>
  <c r="D219" i="54"/>
  <c r="A219" i="54"/>
  <c r="D218" i="54"/>
  <c r="A218" i="54"/>
  <c r="D217" i="54"/>
  <c r="A217" i="54"/>
  <c r="D216" i="54"/>
  <c r="A216" i="54"/>
  <c r="D215" i="54"/>
  <c r="A215" i="54"/>
  <c r="D214" i="54"/>
  <c r="A214" i="54"/>
  <c r="D213" i="54"/>
  <c r="A213" i="54"/>
  <c r="D212" i="54"/>
  <c r="A212" i="54"/>
  <c r="D211" i="54"/>
  <c r="A211" i="54"/>
  <c r="D210" i="54"/>
  <c r="A210" i="54"/>
  <c r="D209" i="54"/>
  <c r="A209" i="54"/>
  <c r="D208" i="54"/>
  <c r="A208" i="54"/>
  <c r="D207" i="54"/>
  <c r="A207" i="54"/>
  <c r="D206" i="54"/>
  <c r="A206" i="54"/>
  <c r="D205" i="54"/>
  <c r="A205" i="54"/>
  <c r="D204" i="54"/>
  <c r="A204" i="54"/>
  <c r="D203" i="54"/>
  <c r="A203" i="54"/>
  <c r="D202" i="54"/>
  <c r="A202" i="54"/>
  <c r="D201" i="54"/>
  <c r="A201" i="54"/>
  <c r="D200" i="54"/>
  <c r="A200" i="54"/>
  <c r="D199" i="54"/>
  <c r="A199" i="54"/>
  <c r="D198" i="54"/>
  <c r="A198" i="54"/>
  <c r="D197" i="54"/>
  <c r="A197" i="54"/>
  <c r="D196" i="54"/>
  <c r="A196" i="54"/>
  <c r="D195" i="54"/>
  <c r="A195" i="54"/>
  <c r="D194" i="54"/>
  <c r="A194" i="54"/>
  <c r="D193" i="54"/>
  <c r="A193" i="54"/>
  <c r="D192" i="54"/>
  <c r="A192" i="54"/>
  <c r="D191" i="54"/>
  <c r="A191" i="54"/>
  <c r="D190" i="54"/>
  <c r="A190" i="54"/>
  <c r="D189" i="54"/>
  <c r="A189" i="54"/>
  <c r="D188" i="54"/>
  <c r="A188" i="54"/>
  <c r="D187" i="54"/>
  <c r="A187" i="54"/>
  <c r="D186" i="54"/>
  <c r="A186" i="54"/>
  <c r="D185" i="54"/>
  <c r="A185" i="54"/>
  <c r="D184" i="54"/>
  <c r="A184" i="54"/>
  <c r="D183" i="54"/>
  <c r="A183" i="54"/>
  <c r="D182" i="54"/>
  <c r="A182" i="54"/>
  <c r="D181" i="54"/>
  <c r="A181" i="54"/>
  <c r="D180" i="54"/>
  <c r="A180" i="54"/>
  <c r="D179" i="54"/>
  <c r="A179" i="54"/>
  <c r="D178" i="54"/>
  <c r="A178" i="54"/>
  <c r="D177" i="54"/>
  <c r="A177" i="54"/>
  <c r="D176" i="54"/>
  <c r="A176" i="54"/>
  <c r="D175" i="54"/>
  <c r="A175" i="54"/>
  <c r="D174" i="54"/>
  <c r="A174" i="54"/>
  <c r="D173" i="54"/>
  <c r="A173" i="54"/>
  <c r="D172" i="54"/>
  <c r="A172" i="54"/>
  <c r="D171" i="54"/>
  <c r="A171" i="54"/>
  <c r="D170" i="54"/>
  <c r="A170" i="54"/>
  <c r="D169" i="54"/>
  <c r="A169" i="54"/>
  <c r="D168" i="54"/>
  <c r="A168" i="54"/>
  <c r="D167" i="54"/>
  <c r="A167" i="54"/>
  <c r="D166" i="54"/>
  <c r="A166" i="54"/>
  <c r="D165" i="54"/>
  <c r="A165" i="54"/>
  <c r="D164" i="54"/>
  <c r="A164" i="54"/>
  <c r="D163" i="54"/>
  <c r="A163" i="54"/>
  <c r="D162" i="54"/>
  <c r="A162" i="54"/>
  <c r="D161" i="54"/>
  <c r="A161" i="54"/>
  <c r="D160" i="54"/>
  <c r="A160" i="54"/>
  <c r="D159" i="54"/>
  <c r="A159" i="54"/>
  <c r="D158" i="54"/>
  <c r="A158" i="54"/>
  <c r="D157" i="54"/>
  <c r="A157" i="54"/>
  <c r="D156" i="54"/>
  <c r="A156" i="54"/>
  <c r="D155" i="54"/>
  <c r="A155" i="54"/>
  <c r="D154" i="54"/>
  <c r="A154" i="54"/>
  <c r="D153" i="54"/>
  <c r="A153" i="54"/>
  <c r="D152" i="54"/>
  <c r="A152" i="54"/>
  <c r="D151" i="54"/>
  <c r="A151" i="54"/>
  <c r="D150" i="54"/>
  <c r="A150" i="54"/>
  <c r="D149" i="54"/>
  <c r="A149" i="54"/>
  <c r="D148" i="54"/>
  <c r="A148" i="54"/>
  <c r="D147" i="54"/>
  <c r="A147" i="54"/>
  <c r="D146" i="54"/>
  <c r="A146" i="54"/>
  <c r="D145" i="54"/>
  <c r="A145" i="54"/>
  <c r="D144" i="54"/>
  <c r="A144" i="54"/>
  <c r="D143" i="54"/>
  <c r="A143" i="54"/>
  <c r="D142" i="54"/>
  <c r="A142" i="54"/>
  <c r="D141" i="54"/>
  <c r="A141" i="54"/>
  <c r="D140" i="54"/>
  <c r="A140" i="54"/>
  <c r="D139" i="54"/>
  <c r="A139" i="54"/>
  <c r="D138" i="54"/>
  <c r="A138" i="54"/>
  <c r="D137" i="54"/>
  <c r="A137" i="54"/>
  <c r="D136" i="54"/>
  <c r="A136" i="54"/>
  <c r="D135" i="54"/>
  <c r="A135" i="54"/>
  <c r="D134" i="54"/>
  <c r="A134" i="54"/>
  <c r="D133" i="54"/>
  <c r="A133" i="54"/>
  <c r="D132" i="54"/>
  <c r="A132" i="54"/>
  <c r="D131" i="54"/>
  <c r="A131" i="54"/>
  <c r="D130" i="54"/>
  <c r="A130" i="54"/>
  <c r="D129" i="54"/>
  <c r="A129" i="54"/>
  <c r="D128" i="54"/>
  <c r="A128" i="54"/>
  <c r="D127" i="54"/>
  <c r="A127" i="54"/>
  <c r="D126" i="54"/>
  <c r="A126" i="54"/>
  <c r="D125" i="54"/>
  <c r="A125" i="54"/>
  <c r="D124" i="54"/>
  <c r="A124" i="54"/>
  <c r="D123" i="54"/>
  <c r="A123" i="54"/>
  <c r="D122" i="54"/>
  <c r="A122" i="54"/>
  <c r="D121" i="54"/>
  <c r="A121" i="54"/>
  <c r="D120" i="54"/>
  <c r="A120" i="54"/>
  <c r="D119" i="54"/>
  <c r="A119" i="54"/>
  <c r="D118" i="54"/>
  <c r="A118" i="54"/>
  <c r="D117" i="54"/>
  <c r="A117" i="54"/>
  <c r="D116" i="54"/>
  <c r="A116" i="54"/>
  <c r="D115" i="54"/>
  <c r="A115" i="54"/>
  <c r="D114" i="54"/>
  <c r="A114" i="54"/>
  <c r="D113" i="54"/>
  <c r="A113" i="54"/>
  <c r="D112" i="54"/>
  <c r="A112" i="54"/>
  <c r="D111" i="54"/>
  <c r="A111" i="54"/>
  <c r="D110" i="54"/>
  <c r="A110" i="54"/>
  <c r="D109" i="54"/>
  <c r="A109" i="54"/>
  <c r="D108" i="54"/>
  <c r="A108" i="54"/>
  <c r="D107" i="54"/>
  <c r="A107" i="54"/>
  <c r="D106" i="54"/>
  <c r="A106" i="54"/>
  <c r="D105" i="54"/>
  <c r="A105" i="54"/>
  <c r="D104" i="54"/>
  <c r="A104" i="54"/>
  <c r="D103" i="54"/>
  <c r="A103" i="54"/>
  <c r="D102" i="54"/>
  <c r="A102" i="54"/>
  <c r="D101" i="54"/>
  <c r="A101" i="54"/>
  <c r="D100" i="54"/>
  <c r="A100" i="54"/>
  <c r="D99" i="54"/>
  <c r="A99" i="54"/>
  <c r="D98" i="54"/>
  <c r="A98" i="54"/>
  <c r="D97" i="54"/>
  <c r="A97" i="54"/>
  <c r="D96" i="54"/>
  <c r="A96" i="54"/>
  <c r="D95" i="54"/>
  <c r="A95" i="54"/>
  <c r="D94" i="54"/>
  <c r="A94" i="54"/>
  <c r="D93" i="54"/>
  <c r="A93" i="54"/>
  <c r="D92" i="54"/>
  <c r="A92" i="54"/>
  <c r="D91" i="54"/>
  <c r="A91" i="54"/>
  <c r="D90" i="54"/>
  <c r="A90" i="54"/>
  <c r="D89" i="54"/>
  <c r="A89" i="54"/>
  <c r="D88" i="54"/>
  <c r="A88" i="54"/>
  <c r="D87" i="54"/>
  <c r="A87" i="54"/>
  <c r="D86" i="54"/>
  <c r="A86" i="54"/>
  <c r="D85" i="54"/>
  <c r="A85" i="54"/>
  <c r="D84" i="54"/>
  <c r="A84" i="54"/>
  <c r="D83" i="54"/>
  <c r="A83" i="54"/>
  <c r="D82" i="54"/>
  <c r="A82" i="54"/>
  <c r="D81" i="54"/>
  <c r="A81" i="54"/>
  <c r="D80" i="54"/>
  <c r="A80" i="54"/>
  <c r="D79" i="54"/>
  <c r="A79" i="54"/>
  <c r="D78" i="54"/>
  <c r="A78" i="54"/>
  <c r="D77" i="54"/>
  <c r="A77" i="54"/>
  <c r="D76" i="54"/>
  <c r="A76" i="54"/>
  <c r="D75" i="54"/>
  <c r="A75" i="54"/>
  <c r="D74" i="54"/>
  <c r="A74" i="54"/>
  <c r="D73" i="54"/>
  <c r="A73" i="54"/>
  <c r="D72" i="54"/>
  <c r="A72" i="54"/>
  <c r="D71" i="54"/>
  <c r="A71" i="54"/>
  <c r="D70" i="54"/>
  <c r="A70" i="54"/>
  <c r="D69" i="54"/>
  <c r="A69" i="54"/>
  <c r="D68" i="54"/>
  <c r="A68" i="54"/>
  <c r="D67" i="54"/>
  <c r="A67" i="54"/>
  <c r="D66" i="54"/>
  <c r="A66" i="54"/>
  <c r="D65" i="54"/>
  <c r="A65" i="54"/>
  <c r="D64" i="54"/>
  <c r="A64" i="54"/>
  <c r="D63" i="54"/>
  <c r="A63" i="54"/>
  <c r="D62" i="54"/>
  <c r="A62" i="54"/>
  <c r="D61" i="54"/>
  <c r="A61" i="54"/>
  <c r="D60" i="54"/>
  <c r="A60" i="54"/>
  <c r="D59" i="54"/>
  <c r="A59" i="54"/>
  <c r="D58" i="54"/>
  <c r="A58" i="54"/>
  <c r="D57" i="54"/>
  <c r="A57" i="54"/>
  <c r="D56" i="54"/>
  <c r="A56" i="54"/>
  <c r="D55" i="54"/>
  <c r="A55" i="54"/>
  <c r="D54" i="54"/>
  <c r="A54" i="54"/>
  <c r="D53" i="54"/>
  <c r="A53" i="54"/>
  <c r="D52" i="54"/>
  <c r="A52" i="54"/>
  <c r="D51" i="54"/>
  <c r="A51" i="54"/>
  <c r="D50" i="54"/>
  <c r="A50" i="54"/>
  <c r="D49" i="54"/>
  <c r="A49" i="54"/>
  <c r="D48" i="54"/>
  <c r="A48" i="54"/>
  <c r="D47" i="54"/>
  <c r="A47" i="54"/>
  <c r="D46" i="54"/>
  <c r="A46" i="54"/>
  <c r="D45" i="54"/>
  <c r="A45" i="54"/>
  <c r="D44" i="54"/>
  <c r="A44" i="54"/>
  <c r="D43" i="54"/>
  <c r="A43" i="54"/>
  <c r="D42" i="54"/>
  <c r="A42" i="54"/>
  <c r="D41" i="54"/>
  <c r="A41" i="54"/>
  <c r="D40" i="54"/>
  <c r="A40" i="54"/>
  <c r="D39" i="54"/>
  <c r="A39" i="54"/>
  <c r="D38" i="54"/>
  <c r="A38" i="54"/>
  <c r="D37" i="54"/>
  <c r="A37" i="54"/>
  <c r="D36" i="54"/>
  <c r="A36" i="54"/>
  <c r="D35" i="54"/>
  <c r="A35" i="54"/>
  <c r="D34" i="54"/>
  <c r="A34" i="54"/>
  <c r="D33" i="54"/>
  <c r="A33" i="54"/>
  <c r="D32" i="54"/>
  <c r="A32" i="54"/>
  <c r="D31" i="54"/>
  <c r="A31" i="54"/>
  <c r="D30" i="54"/>
  <c r="A30" i="54"/>
  <c r="D29" i="54"/>
  <c r="A29" i="54"/>
  <c r="D28" i="54"/>
  <c r="A28" i="54"/>
  <c r="D27" i="54"/>
  <c r="A27" i="54"/>
  <c r="D26" i="54"/>
  <c r="A26" i="54"/>
  <c r="D25" i="54"/>
  <c r="A25" i="54"/>
  <c r="D24" i="54"/>
  <c r="A24" i="54"/>
  <c r="D23" i="54"/>
  <c r="A23" i="54"/>
  <c r="D22" i="54"/>
  <c r="A22" i="54"/>
  <c r="D21" i="54"/>
  <c r="A21" i="54"/>
  <c r="D20" i="54"/>
  <c r="A20" i="54"/>
  <c r="D19" i="54"/>
  <c r="A19" i="54"/>
  <c r="D18" i="54"/>
  <c r="A18" i="54"/>
  <c r="D17" i="54"/>
  <c r="A17" i="54"/>
  <c r="D16" i="54"/>
  <c r="A16" i="54"/>
  <c r="D15" i="54"/>
  <c r="A15" i="54"/>
  <c r="D14" i="54"/>
  <c r="A14" i="54"/>
  <c r="D13" i="54"/>
  <c r="A13" i="54"/>
  <c r="D12" i="54"/>
  <c r="A12" i="54"/>
  <c r="D11" i="54"/>
  <c r="A11" i="54"/>
  <c r="D10" i="54"/>
  <c r="A10" i="54"/>
  <c r="D9" i="54"/>
  <c r="A9" i="54"/>
  <c r="D8" i="54"/>
  <c r="A8" i="54"/>
  <c r="D7" i="54"/>
  <c r="A7" i="54"/>
  <c r="D6" i="54"/>
  <c r="A6" i="54"/>
  <c r="Q5" i="54"/>
  <c r="M5" i="54"/>
  <c r="U5" i="54" s="1"/>
  <c r="L5" i="54"/>
  <c r="T5" i="54" s="1"/>
  <c r="D5" i="54"/>
  <c r="A5" i="54"/>
  <c r="D4" i="54"/>
  <c r="A4" i="54"/>
  <c r="D3" i="54"/>
  <c r="A3" i="54"/>
  <c r="D271" i="53"/>
  <c r="A271" i="53"/>
  <c r="D270" i="53"/>
  <c r="A270" i="53"/>
  <c r="D269" i="53"/>
  <c r="A269" i="53"/>
  <c r="D268" i="53"/>
  <c r="A268" i="53"/>
  <c r="D267" i="53"/>
  <c r="A267" i="53"/>
  <c r="D266" i="53"/>
  <c r="A266" i="53"/>
  <c r="D265" i="53"/>
  <c r="A265" i="53"/>
  <c r="D264" i="53"/>
  <c r="A264" i="53"/>
  <c r="D263" i="53"/>
  <c r="A263" i="53"/>
  <c r="D262" i="53"/>
  <c r="A262" i="53"/>
  <c r="D261" i="53"/>
  <c r="A261" i="53"/>
  <c r="D260" i="53"/>
  <c r="A260" i="53"/>
  <c r="D259" i="53"/>
  <c r="A259" i="53"/>
  <c r="D258" i="53"/>
  <c r="A258" i="53"/>
  <c r="D257" i="53"/>
  <c r="A257" i="53"/>
  <c r="D256" i="53"/>
  <c r="A256" i="53"/>
  <c r="D255" i="53"/>
  <c r="A255" i="53"/>
  <c r="D254" i="53"/>
  <c r="A254" i="53"/>
  <c r="D253" i="53"/>
  <c r="A253" i="53"/>
  <c r="D252" i="53"/>
  <c r="A252" i="53"/>
  <c r="D251" i="53"/>
  <c r="A251" i="53"/>
  <c r="D250" i="53"/>
  <c r="A250" i="53"/>
  <c r="D249" i="53"/>
  <c r="A249" i="53"/>
  <c r="D248" i="53"/>
  <c r="A248" i="53"/>
  <c r="D247" i="53"/>
  <c r="A247" i="53"/>
  <c r="D246" i="53"/>
  <c r="A246" i="53"/>
  <c r="D245" i="53"/>
  <c r="A245" i="53"/>
  <c r="D244" i="53"/>
  <c r="A244" i="53"/>
  <c r="D243" i="53"/>
  <c r="A243" i="53"/>
  <c r="D242" i="53"/>
  <c r="A242" i="53"/>
  <c r="D241" i="53"/>
  <c r="A241" i="53"/>
  <c r="D240" i="53"/>
  <c r="A240" i="53"/>
  <c r="D239" i="53"/>
  <c r="A239" i="53"/>
  <c r="D238" i="53"/>
  <c r="A238" i="53"/>
  <c r="D237" i="53"/>
  <c r="A237" i="53"/>
  <c r="D236" i="53"/>
  <c r="A236" i="53"/>
  <c r="D235" i="53"/>
  <c r="A235" i="53"/>
  <c r="D234" i="53"/>
  <c r="A234" i="53"/>
  <c r="D233" i="53"/>
  <c r="A233" i="53"/>
  <c r="D232" i="53"/>
  <c r="A232" i="53"/>
  <c r="D231" i="53"/>
  <c r="A231" i="53"/>
  <c r="D230" i="53"/>
  <c r="A230" i="53"/>
  <c r="D229" i="53"/>
  <c r="A229" i="53"/>
  <c r="D228" i="53"/>
  <c r="A228" i="53"/>
  <c r="D227" i="53"/>
  <c r="A227" i="53"/>
  <c r="D226" i="53"/>
  <c r="A226" i="53"/>
  <c r="D225" i="53"/>
  <c r="A225" i="53"/>
  <c r="D224" i="53"/>
  <c r="A224" i="53"/>
  <c r="D223" i="53"/>
  <c r="A223" i="53"/>
  <c r="D222" i="53"/>
  <c r="A222" i="53"/>
  <c r="D221" i="53"/>
  <c r="A221" i="53"/>
  <c r="D220" i="53"/>
  <c r="A220" i="53"/>
  <c r="D219" i="53"/>
  <c r="A219" i="53"/>
  <c r="D218" i="53"/>
  <c r="A218" i="53"/>
  <c r="D217" i="53"/>
  <c r="A217" i="53"/>
  <c r="D216" i="53"/>
  <c r="A216" i="53"/>
  <c r="D215" i="53"/>
  <c r="A215" i="53"/>
  <c r="D214" i="53"/>
  <c r="A214" i="53"/>
  <c r="D213" i="53"/>
  <c r="A213" i="53"/>
  <c r="D212" i="53"/>
  <c r="A212" i="53"/>
  <c r="D211" i="53"/>
  <c r="A211" i="53"/>
  <c r="D210" i="53"/>
  <c r="A210" i="53"/>
  <c r="D209" i="53"/>
  <c r="A209" i="53"/>
  <c r="D208" i="53"/>
  <c r="A208" i="53"/>
  <c r="D207" i="53"/>
  <c r="A207" i="53"/>
  <c r="D206" i="53"/>
  <c r="A206" i="53"/>
  <c r="D205" i="53"/>
  <c r="A205" i="53"/>
  <c r="D204" i="53"/>
  <c r="A204" i="53"/>
  <c r="D203" i="53"/>
  <c r="A203" i="53"/>
  <c r="D202" i="53"/>
  <c r="A202" i="53"/>
  <c r="D201" i="53"/>
  <c r="A201" i="53"/>
  <c r="D200" i="53"/>
  <c r="A200" i="53"/>
  <c r="D199" i="53"/>
  <c r="A199" i="53"/>
  <c r="D198" i="53"/>
  <c r="A198" i="53"/>
  <c r="D197" i="53"/>
  <c r="A197" i="53"/>
  <c r="D196" i="53"/>
  <c r="A196" i="53"/>
  <c r="D195" i="53"/>
  <c r="A195" i="53"/>
  <c r="D194" i="53"/>
  <c r="A194" i="53"/>
  <c r="D193" i="53"/>
  <c r="A193" i="53"/>
  <c r="D192" i="53"/>
  <c r="A192" i="53"/>
  <c r="D191" i="53"/>
  <c r="A191" i="53"/>
  <c r="D190" i="53"/>
  <c r="A190" i="53"/>
  <c r="D189" i="53"/>
  <c r="A189" i="53"/>
  <c r="D188" i="53"/>
  <c r="A188" i="53"/>
  <c r="D187" i="53"/>
  <c r="A187" i="53"/>
  <c r="D186" i="53"/>
  <c r="A186" i="53"/>
  <c r="D185" i="53"/>
  <c r="A185" i="53"/>
  <c r="D184" i="53"/>
  <c r="A184" i="53"/>
  <c r="D183" i="53"/>
  <c r="A183" i="53"/>
  <c r="D182" i="53"/>
  <c r="A182" i="53"/>
  <c r="D181" i="53"/>
  <c r="A181" i="53"/>
  <c r="D180" i="53"/>
  <c r="A180" i="53"/>
  <c r="D179" i="53"/>
  <c r="A179" i="53"/>
  <c r="D178" i="53"/>
  <c r="A178" i="53"/>
  <c r="D177" i="53"/>
  <c r="A177" i="53"/>
  <c r="D176" i="53"/>
  <c r="A176" i="53"/>
  <c r="D175" i="53"/>
  <c r="A175" i="53"/>
  <c r="D174" i="53"/>
  <c r="A174" i="53"/>
  <c r="D173" i="53"/>
  <c r="A173" i="53"/>
  <c r="D172" i="53"/>
  <c r="A172" i="53"/>
  <c r="D171" i="53"/>
  <c r="A171" i="53"/>
  <c r="D170" i="53"/>
  <c r="A170" i="53"/>
  <c r="D169" i="53"/>
  <c r="A169" i="53"/>
  <c r="D168" i="53"/>
  <c r="A168" i="53"/>
  <c r="D167" i="53"/>
  <c r="A167" i="53"/>
  <c r="D166" i="53"/>
  <c r="A166" i="53"/>
  <c r="D165" i="53"/>
  <c r="A165" i="53"/>
  <c r="D164" i="53"/>
  <c r="A164" i="53"/>
  <c r="D163" i="53"/>
  <c r="A163" i="53"/>
  <c r="D162" i="53"/>
  <c r="A162" i="53"/>
  <c r="D161" i="53"/>
  <c r="A161" i="53"/>
  <c r="D160" i="53"/>
  <c r="A160" i="53"/>
  <c r="D159" i="53"/>
  <c r="A159" i="53"/>
  <c r="D158" i="53"/>
  <c r="A158" i="53"/>
  <c r="D157" i="53"/>
  <c r="A157" i="53"/>
  <c r="D156" i="53"/>
  <c r="A156" i="53"/>
  <c r="D155" i="53"/>
  <c r="A155" i="53"/>
  <c r="D154" i="53"/>
  <c r="A154" i="53"/>
  <c r="D153" i="53"/>
  <c r="A153" i="53"/>
  <c r="D152" i="53"/>
  <c r="A152" i="53"/>
  <c r="D151" i="53"/>
  <c r="A151" i="53"/>
  <c r="D150" i="53"/>
  <c r="A150" i="53"/>
  <c r="D149" i="53"/>
  <c r="A149" i="53"/>
  <c r="D148" i="53"/>
  <c r="A148" i="53"/>
  <c r="D147" i="53"/>
  <c r="A147" i="53"/>
  <c r="D146" i="53"/>
  <c r="A146" i="53"/>
  <c r="D145" i="53"/>
  <c r="A145" i="53"/>
  <c r="D144" i="53"/>
  <c r="A144" i="53"/>
  <c r="D143" i="53"/>
  <c r="A143" i="53"/>
  <c r="D142" i="53"/>
  <c r="A142" i="53"/>
  <c r="D141" i="53"/>
  <c r="A141" i="53"/>
  <c r="D140" i="53"/>
  <c r="A140" i="53"/>
  <c r="D139" i="53"/>
  <c r="A139" i="53"/>
  <c r="D138" i="53"/>
  <c r="A138" i="53"/>
  <c r="D137" i="53"/>
  <c r="A137" i="53"/>
  <c r="D136" i="53"/>
  <c r="A136" i="53"/>
  <c r="D135" i="53"/>
  <c r="A135" i="53"/>
  <c r="D134" i="53"/>
  <c r="A134" i="53"/>
  <c r="D133" i="53"/>
  <c r="A133" i="53"/>
  <c r="D132" i="53"/>
  <c r="A132" i="53"/>
  <c r="D131" i="53"/>
  <c r="A131" i="53"/>
  <c r="D130" i="53"/>
  <c r="A130" i="53"/>
  <c r="D129" i="53"/>
  <c r="A129" i="53"/>
  <c r="D128" i="53"/>
  <c r="A128" i="53"/>
  <c r="D127" i="53"/>
  <c r="A127" i="53"/>
  <c r="D126" i="53"/>
  <c r="A126" i="53"/>
  <c r="D125" i="53"/>
  <c r="A125" i="53"/>
  <c r="D124" i="53"/>
  <c r="A124" i="53"/>
  <c r="D123" i="53"/>
  <c r="A123" i="53"/>
  <c r="D122" i="53"/>
  <c r="A122" i="53"/>
  <c r="D121" i="53"/>
  <c r="A121" i="53"/>
  <c r="D120" i="53"/>
  <c r="A120" i="53"/>
  <c r="D119" i="53"/>
  <c r="A119" i="53"/>
  <c r="D118" i="53"/>
  <c r="A118" i="53"/>
  <c r="D117" i="53"/>
  <c r="A117" i="53"/>
  <c r="D116" i="53"/>
  <c r="A116" i="53"/>
  <c r="D115" i="53"/>
  <c r="A115" i="53"/>
  <c r="D114" i="53"/>
  <c r="A114" i="53"/>
  <c r="D113" i="53"/>
  <c r="A113" i="53"/>
  <c r="D112" i="53"/>
  <c r="A112" i="53"/>
  <c r="D111" i="53"/>
  <c r="A111" i="53"/>
  <c r="D110" i="53"/>
  <c r="A110" i="53"/>
  <c r="D109" i="53"/>
  <c r="A109" i="53"/>
  <c r="D108" i="53"/>
  <c r="A108" i="53"/>
  <c r="D107" i="53"/>
  <c r="A107" i="53"/>
  <c r="D106" i="53"/>
  <c r="A106" i="53"/>
  <c r="D105" i="53"/>
  <c r="A105" i="53"/>
  <c r="D104" i="53"/>
  <c r="A104" i="53"/>
  <c r="D103" i="53"/>
  <c r="A103" i="53"/>
  <c r="D102" i="53"/>
  <c r="A102" i="53"/>
  <c r="D101" i="53"/>
  <c r="A101" i="53"/>
  <c r="D100" i="53"/>
  <c r="A100" i="53"/>
  <c r="D99" i="53"/>
  <c r="A99" i="53"/>
  <c r="D98" i="53"/>
  <c r="A98" i="53"/>
  <c r="D97" i="53"/>
  <c r="A97" i="53"/>
  <c r="D96" i="53"/>
  <c r="A96" i="53"/>
  <c r="D95" i="53"/>
  <c r="A95" i="53"/>
  <c r="D94" i="53"/>
  <c r="A94" i="53"/>
  <c r="D93" i="53"/>
  <c r="A93" i="53"/>
  <c r="D92" i="53"/>
  <c r="A92" i="53"/>
  <c r="D91" i="53"/>
  <c r="A91" i="53"/>
  <c r="D90" i="53"/>
  <c r="A90" i="53"/>
  <c r="D89" i="53"/>
  <c r="A89" i="53"/>
  <c r="D88" i="53"/>
  <c r="A88" i="53"/>
  <c r="D87" i="53"/>
  <c r="A87" i="53"/>
  <c r="D86" i="53"/>
  <c r="A86" i="53"/>
  <c r="D85" i="53"/>
  <c r="A85" i="53"/>
  <c r="D84" i="53"/>
  <c r="A84" i="53"/>
  <c r="D83" i="53"/>
  <c r="A83" i="53"/>
  <c r="D82" i="53"/>
  <c r="A82" i="53"/>
  <c r="D81" i="53"/>
  <c r="A81" i="53"/>
  <c r="D80" i="53"/>
  <c r="A80" i="53"/>
  <c r="D79" i="53"/>
  <c r="A79" i="53"/>
  <c r="D78" i="53"/>
  <c r="A78" i="53"/>
  <c r="D77" i="53"/>
  <c r="A77" i="53"/>
  <c r="D76" i="53"/>
  <c r="A76" i="53"/>
  <c r="D75" i="53"/>
  <c r="A75" i="53"/>
  <c r="D74" i="53"/>
  <c r="A74" i="53"/>
  <c r="D73" i="53"/>
  <c r="A73" i="53"/>
  <c r="D72" i="53"/>
  <c r="A72" i="53"/>
  <c r="D71" i="53"/>
  <c r="A71" i="53"/>
  <c r="D70" i="53"/>
  <c r="A70" i="53"/>
  <c r="D69" i="53"/>
  <c r="A69" i="53"/>
  <c r="D68" i="53"/>
  <c r="A68" i="53"/>
  <c r="D67" i="53"/>
  <c r="A67" i="53"/>
  <c r="D66" i="53"/>
  <c r="A66" i="53"/>
  <c r="D65" i="53"/>
  <c r="A65" i="53"/>
  <c r="D64" i="53"/>
  <c r="A64" i="53"/>
  <c r="D63" i="53"/>
  <c r="A63" i="53"/>
  <c r="D62" i="53"/>
  <c r="A62" i="53"/>
  <c r="D61" i="53"/>
  <c r="A61" i="53"/>
  <c r="D60" i="53"/>
  <c r="A60" i="53"/>
  <c r="D59" i="53"/>
  <c r="A59" i="53"/>
  <c r="D58" i="53"/>
  <c r="A58" i="53"/>
  <c r="D57" i="53"/>
  <c r="A57" i="53"/>
  <c r="D56" i="53"/>
  <c r="A56" i="53"/>
  <c r="D55" i="53"/>
  <c r="A55" i="53"/>
  <c r="D54" i="53"/>
  <c r="A54" i="53"/>
  <c r="D53" i="53"/>
  <c r="A53" i="53"/>
  <c r="D52" i="53"/>
  <c r="A52" i="53"/>
  <c r="D51" i="53"/>
  <c r="A51" i="53"/>
  <c r="D50" i="53"/>
  <c r="A50" i="53"/>
  <c r="D49" i="53"/>
  <c r="A49" i="53"/>
  <c r="D48" i="53"/>
  <c r="A48" i="53"/>
  <c r="D47" i="53"/>
  <c r="A47" i="53"/>
  <c r="D46" i="53"/>
  <c r="A46" i="53"/>
  <c r="D45" i="53"/>
  <c r="A45" i="53"/>
  <c r="D44" i="53"/>
  <c r="A44" i="53"/>
  <c r="D43" i="53"/>
  <c r="A43" i="53"/>
  <c r="D42" i="53"/>
  <c r="A42" i="53"/>
  <c r="D41" i="53"/>
  <c r="A41" i="53"/>
  <c r="D40" i="53"/>
  <c r="A40" i="53"/>
  <c r="D39" i="53"/>
  <c r="A39" i="53"/>
  <c r="D38" i="53"/>
  <c r="A38" i="53"/>
  <c r="D37" i="53"/>
  <c r="A37" i="53"/>
  <c r="D36" i="53"/>
  <c r="A36" i="53"/>
  <c r="D35" i="53"/>
  <c r="A35" i="53"/>
  <c r="D34" i="53"/>
  <c r="A34" i="53"/>
  <c r="D33" i="53"/>
  <c r="A33" i="53"/>
  <c r="D32" i="53"/>
  <c r="A32" i="53"/>
  <c r="D31" i="53"/>
  <c r="A31" i="53"/>
  <c r="D30" i="53"/>
  <c r="A30" i="53"/>
  <c r="D29" i="53"/>
  <c r="A29" i="53"/>
  <c r="D28" i="53"/>
  <c r="A28" i="53"/>
  <c r="D27" i="53"/>
  <c r="A27" i="53"/>
  <c r="D26" i="53"/>
  <c r="A26" i="53"/>
  <c r="D25" i="53"/>
  <c r="A25" i="53"/>
  <c r="D24" i="53"/>
  <c r="A24" i="53"/>
  <c r="D23" i="53"/>
  <c r="A23" i="53"/>
  <c r="D22" i="53"/>
  <c r="A22" i="53"/>
  <c r="D21" i="53"/>
  <c r="A21" i="53"/>
  <c r="D20" i="53"/>
  <c r="A20" i="53"/>
  <c r="D19" i="53"/>
  <c r="A19" i="53"/>
  <c r="D18" i="53"/>
  <c r="A18" i="53"/>
  <c r="D17" i="53"/>
  <c r="A17" i="53"/>
  <c r="D16" i="53"/>
  <c r="A16" i="53"/>
  <c r="D15" i="53"/>
  <c r="A15" i="53"/>
  <c r="D14" i="53"/>
  <c r="A14" i="53"/>
  <c r="D13" i="53"/>
  <c r="A13" i="53"/>
  <c r="D12" i="53"/>
  <c r="A12" i="53"/>
  <c r="D11" i="53"/>
  <c r="A11" i="53"/>
  <c r="D10" i="53"/>
  <c r="A10" i="53"/>
  <c r="D9" i="53"/>
  <c r="A9" i="53"/>
  <c r="D8" i="53"/>
  <c r="A8" i="53"/>
  <c r="D7" i="53"/>
  <c r="A7" i="53"/>
  <c r="D6" i="53"/>
  <c r="A6" i="53"/>
  <c r="U5" i="53"/>
  <c r="Q5" i="53"/>
  <c r="M5" i="53"/>
  <c r="S5" i="53" s="1"/>
  <c r="L5" i="53"/>
  <c r="R5" i="53" s="1"/>
  <c r="D5" i="53"/>
  <c r="A5" i="53"/>
  <c r="D4" i="53"/>
  <c r="A4" i="53"/>
  <c r="D3" i="53"/>
  <c r="A3" i="53"/>
  <c r="D271" i="52"/>
  <c r="A271" i="52"/>
  <c r="D270" i="52"/>
  <c r="A270" i="52"/>
  <c r="D269" i="52"/>
  <c r="A269" i="52"/>
  <c r="D268" i="52"/>
  <c r="A268" i="52"/>
  <c r="D267" i="52"/>
  <c r="A267" i="52"/>
  <c r="D266" i="52"/>
  <c r="A266" i="52"/>
  <c r="D265" i="52"/>
  <c r="A265" i="52"/>
  <c r="D264" i="52"/>
  <c r="A264" i="52"/>
  <c r="D263" i="52"/>
  <c r="A263" i="52"/>
  <c r="D262" i="52"/>
  <c r="A262" i="52"/>
  <c r="D261" i="52"/>
  <c r="A261" i="52"/>
  <c r="D260" i="52"/>
  <c r="A260" i="52"/>
  <c r="D259" i="52"/>
  <c r="A259" i="52"/>
  <c r="D258" i="52"/>
  <c r="A258" i="52"/>
  <c r="D257" i="52"/>
  <c r="A257" i="52"/>
  <c r="D256" i="52"/>
  <c r="A256" i="52"/>
  <c r="D255" i="52"/>
  <c r="A255" i="52"/>
  <c r="D254" i="52"/>
  <c r="A254" i="52"/>
  <c r="D253" i="52"/>
  <c r="A253" i="52"/>
  <c r="D252" i="52"/>
  <c r="A252" i="52"/>
  <c r="D251" i="52"/>
  <c r="A251" i="52"/>
  <c r="D250" i="52"/>
  <c r="A250" i="52"/>
  <c r="D249" i="52"/>
  <c r="A249" i="52"/>
  <c r="D248" i="52"/>
  <c r="A248" i="52"/>
  <c r="D247" i="52"/>
  <c r="A247" i="52"/>
  <c r="D246" i="52"/>
  <c r="A246" i="52"/>
  <c r="D245" i="52"/>
  <c r="A245" i="52"/>
  <c r="D244" i="52"/>
  <c r="A244" i="52"/>
  <c r="D243" i="52"/>
  <c r="A243" i="52"/>
  <c r="D242" i="52"/>
  <c r="A242" i="52"/>
  <c r="D241" i="52"/>
  <c r="A241" i="52"/>
  <c r="D240" i="52"/>
  <c r="A240" i="52"/>
  <c r="D239" i="52"/>
  <c r="A239" i="52"/>
  <c r="D238" i="52"/>
  <c r="A238" i="52"/>
  <c r="D237" i="52"/>
  <c r="A237" i="52"/>
  <c r="D236" i="52"/>
  <c r="A236" i="52"/>
  <c r="D235" i="52"/>
  <c r="A235" i="52"/>
  <c r="D234" i="52"/>
  <c r="A234" i="52"/>
  <c r="D233" i="52"/>
  <c r="A233" i="52"/>
  <c r="D232" i="52"/>
  <c r="A232" i="52"/>
  <c r="D231" i="52"/>
  <c r="A231" i="52"/>
  <c r="D230" i="52"/>
  <c r="A230" i="52"/>
  <c r="D229" i="52"/>
  <c r="A229" i="52"/>
  <c r="D228" i="52"/>
  <c r="A228" i="52"/>
  <c r="D227" i="52"/>
  <c r="A227" i="52"/>
  <c r="D226" i="52"/>
  <c r="A226" i="52"/>
  <c r="D225" i="52"/>
  <c r="A225" i="52"/>
  <c r="D224" i="52"/>
  <c r="A224" i="52"/>
  <c r="D223" i="52"/>
  <c r="A223" i="52"/>
  <c r="D222" i="52"/>
  <c r="A222" i="52"/>
  <c r="D221" i="52"/>
  <c r="A221" i="52"/>
  <c r="D220" i="52"/>
  <c r="A220" i="52"/>
  <c r="D219" i="52"/>
  <c r="A219" i="52"/>
  <c r="D218" i="52"/>
  <c r="A218" i="52"/>
  <c r="D217" i="52"/>
  <c r="A217" i="52"/>
  <c r="D216" i="52"/>
  <c r="A216" i="52"/>
  <c r="D215" i="52"/>
  <c r="A215" i="52"/>
  <c r="D214" i="52"/>
  <c r="A214" i="52"/>
  <c r="D213" i="52"/>
  <c r="A213" i="52"/>
  <c r="D212" i="52"/>
  <c r="A212" i="52"/>
  <c r="D211" i="52"/>
  <c r="A211" i="52"/>
  <c r="D210" i="52"/>
  <c r="A210" i="52"/>
  <c r="D209" i="52"/>
  <c r="A209" i="52"/>
  <c r="D208" i="52"/>
  <c r="A208" i="52"/>
  <c r="D207" i="52"/>
  <c r="A207" i="52"/>
  <c r="D206" i="52"/>
  <c r="A206" i="52"/>
  <c r="D205" i="52"/>
  <c r="A205" i="52"/>
  <c r="D204" i="52"/>
  <c r="A204" i="52"/>
  <c r="D203" i="52"/>
  <c r="A203" i="52"/>
  <c r="D202" i="52"/>
  <c r="A202" i="52"/>
  <c r="D201" i="52"/>
  <c r="A201" i="52"/>
  <c r="D200" i="52"/>
  <c r="A200" i="52"/>
  <c r="D199" i="52"/>
  <c r="A199" i="52"/>
  <c r="D198" i="52"/>
  <c r="A198" i="52"/>
  <c r="D197" i="52"/>
  <c r="A197" i="52"/>
  <c r="D196" i="52"/>
  <c r="A196" i="52"/>
  <c r="D195" i="52"/>
  <c r="A195" i="52"/>
  <c r="D194" i="52"/>
  <c r="A194" i="52"/>
  <c r="D193" i="52"/>
  <c r="A193" i="52"/>
  <c r="D192" i="52"/>
  <c r="A192" i="52"/>
  <c r="D191" i="52"/>
  <c r="A191" i="52"/>
  <c r="D190" i="52"/>
  <c r="A190" i="52"/>
  <c r="D189" i="52"/>
  <c r="A189" i="52"/>
  <c r="D188" i="52"/>
  <c r="A188" i="52"/>
  <c r="D187" i="52"/>
  <c r="A187" i="52"/>
  <c r="D186" i="52"/>
  <c r="A186" i="52"/>
  <c r="D185" i="52"/>
  <c r="A185" i="52"/>
  <c r="D184" i="52"/>
  <c r="A184" i="52"/>
  <c r="D183" i="52"/>
  <c r="A183" i="52"/>
  <c r="D182" i="52"/>
  <c r="A182" i="52"/>
  <c r="D181" i="52"/>
  <c r="A181" i="52"/>
  <c r="D180" i="52"/>
  <c r="A180" i="52"/>
  <c r="D179" i="52"/>
  <c r="A179" i="52"/>
  <c r="D178" i="52"/>
  <c r="A178" i="52"/>
  <c r="D177" i="52"/>
  <c r="A177" i="52"/>
  <c r="D176" i="52"/>
  <c r="A176" i="52"/>
  <c r="D175" i="52"/>
  <c r="A175" i="52"/>
  <c r="D174" i="52"/>
  <c r="A174" i="52"/>
  <c r="D173" i="52"/>
  <c r="A173" i="52"/>
  <c r="D172" i="52"/>
  <c r="A172" i="52"/>
  <c r="D171" i="52"/>
  <c r="A171" i="52"/>
  <c r="D170" i="52"/>
  <c r="A170" i="52"/>
  <c r="D169" i="52"/>
  <c r="A169" i="52"/>
  <c r="D168" i="52"/>
  <c r="A168" i="52"/>
  <c r="D167" i="52"/>
  <c r="A167" i="52"/>
  <c r="D166" i="52"/>
  <c r="A166" i="52"/>
  <c r="D165" i="52"/>
  <c r="A165" i="52"/>
  <c r="D164" i="52"/>
  <c r="A164" i="52"/>
  <c r="D163" i="52"/>
  <c r="A163" i="52"/>
  <c r="D162" i="52"/>
  <c r="A162" i="52"/>
  <c r="D161" i="52"/>
  <c r="A161" i="52"/>
  <c r="D160" i="52"/>
  <c r="A160" i="52"/>
  <c r="D159" i="52"/>
  <c r="A159" i="52"/>
  <c r="D158" i="52"/>
  <c r="A158" i="52"/>
  <c r="D157" i="52"/>
  <c r="A157" i="52"/>
  <c r="D156" i="52"/>
  <c r="A156" i="52"/>
  <c r="D155" i="52"/>
  <c r="A155" i="52"/>
  <c r="D154" i="52"/>
  <c r="A154" i="52"/>
  <c r="D153" i="52"/>
  <c r="A153" i="52"/>
  <c r="D152" i="52"/>
  <c r="A152" i="52"/>
  <c r="D151" i="52"/>
  <c r="A151" i="52"/>
  <c r="D150" i="52"/>
  <c r="A150" i="52"/>
  <c r="D149" i="52"/>
  <c r="A149" i="52"/>
  <c r="D148" i="52"/>
  <c r="A148" i="52"/>
  <c r="D147" i="52"/>
  <c r="A147" i="52"/>
  <c r="D146" i="52"/>
  <c r="A146" i="52"/>
  <c r="D145" i="52"/>
  <c r="A145" i="52"/>
  <c r="D144" i="52"/>
  <c r="A144" i="52"/>
  <c r="D143" i="52"/>
  <c r="A143" i="52"/>
  <c r="D142" i="52"/>
  <c r="A142" i="52"/>
  <c r="D141" i="52"/>
  <c r="A141" i="52"/>
  <c r="D140" i="52"/>
  <c r="A140" i="52"/>
  <c r="D139" i="52"/>
  <c r="A139" i="52"/>
  <c r="D138" i="52"/>
  <c r="A138" i="52"/>
  <c r="D137" i="52"/>
  <c r="A137" i="52"/>
  <c r="D136" i="52"/>
  <c r="A136" i="52"/>
  <c r="D135" i="52"/>
  <c r="A135" i="52"/>
  <c r="D134" i="52"/>
  <c r="A134" i="52"/>
  <c r="D133" i="52"/>
  <c r="A133" i="52"/>
  <c r="D132" i="52"/>
  <c r="A132" i="52"/>
  <c r="D131" i="52"/>
  <c r="A131" i="52"/>
  <c r="D130" i="52"/>
  <c r="A130" i="52"/>
  <c r="D129" i="52"/>
  <c r="A129" i="52"/>
  <c r="D128" i="52"/>
  <c r="A128" i="52"/>
  <c r="D127" i="52"/>
  <c r="A127" i="52"/>
  <c r="D126" i="52"/>
  <c r="A126" i="52"/>
  <c r="D125" i="52"/>
  <c r="A125" i="52"/>
  <c r="D124" i="52"/>
  <c r="A124" i="52"/>
  <c r="D123" i="52"/>
  <c r="A123" i="52"/>
  <c r="D122" i="52"/>
  <c r="A122" i="52"/>
  <c r="D121" i="52"/>
  <c r="A121" i="52"/>
  <c r="D120" i="52"/>
  <c r="A120" i="52"/>
  <c r="D119" i="52"/>
  <c r="A119" i="52"/>
  <c r="D118" i="52"/>
  <c r="A118" i="52"/>
  <c r="D117" i="52"/>
  <c r="A117" i="52"/>
  <c r="D116" i="52"/>
  <c r="A116" i="52"/>
  <c r="D115" i="52"/>
  <c r="A115" i="52"/>
  <c r="D114" i="52"/>
  <c r="A114" i="52"/>
  <c r="D113" i="52"/>
  <c r="A113" i="52"/>
  <c r="D112" i="52"/>
  <c r="A112" i="52"/>
  <c r="D111" i="52"/>
  <c r="A111" i="52"/>
  <c r="D110" i="52"/>
  <c r="A110" i="52"/>
  <c r="D109" i="52"/>
  <c r="A109" i="52"/>
  <c r="D108" i="52"/>
  <c r="A108" i="52"/>
  <c r="D107" i="52"/>
  <c r="A107" i="52"/>
  <c r="D106" i="52"/>
  <c r="A106" i="52"/>
  <c r="D105" i="52"/>
  <c r="A105" i="52"/>
  <c r="D104" i="52"/>
  <c r="A104" i="52"/>
  <c r="D103" i="52"/>
  <c r="A103" i="52"/>
  <c r="D102" i="52"/>
  <c r="A102" i="52"/>
  <c r="D101" i="52"/>
  <c r="A101" i="52"/>
  <c r="D100" i="52"/>
  <c r="A100" i="52"/>
  <c r="D99" i="52"/>
  <c r="A99" i="52"/>
  <c r="D98" i="52"/>
  <c r="A98" i="52"/>
  <c r="D97" i="52"/>
  <c r="A97" i="52"/>
  <c r="D96" i="52"/>
  <c r="A96" i="52"/>
  <c r="D95" i="52"/>
  <c r="A95" i="52"/>
  <c r="D94" i="52"/>
  <c r="A94" i="52"/>
  <c r="D93" i="52"/>
  <c r="A93" i="52"/>
  <c r="D92" i="52"/>
  <c r="A92" i="52"/>
  <c r="D91" i="52"/>
  <c r="A91" i="52"/>
  <c r="D90" i="52"/>
  <c r="A90" i="52"/>
  <c r="D89" i="52"/>
  <c r="A89" i="52"/>
  <c r="D88" i="52"/>
  <c r="A88" i="52"/>
  <c r="D87" i="52"/>
  <c r="A87" i="52"/>
  <c r="D86" i="52"/>
  <c r="A86" i="52"/>
  <c r="D85" i="52"/>
  <c r="A85" i="52"/>
  <c r="D84" i="52"/>
  <c r="A84" i="52"/>
  <c r="D83" i="52"/>
  <c r="A83" i="52"/>
  <c r="D82" i="52"/>
  <c r="A82" i="52"/>
  <c r="D81" i="52"/>
  <c r="A81" i="52"/>
  <c r="D80" i="52"/>
  <c r="A80" i="52"/>
  <c r="D79" i="52"/>
  <c r="A79" i="52"/>
  <c r="D78" i="52"/>
  <c r="A78" i="52"/>
  <c r="D77" i="52"/>
  <c r="A77" i="52"/>
  <c r="D76" i="52"/>
  <c r="A76" i="52"/>
  <c r="D75" i="52"/>
  <c r="A75" i="52"/>
  <c r="D74" i="52"/>
  <c r="A74" i="52"/>
  <c r="D73" i="52"/>
  <c r="A73" i="52"/>
  <c r="D72" i="52"/>
  <c r="A72" i="52"/>
  <c r="D71" i="52"/>
  <c r="A71" i="52"/>
  <c r="D70" i="52"/>
  <c r="A70" i="52"/>
  <c r="D69" i="52"/>
  <c r="A69" i="52"/>
  <c r="D68" i="52"/>
  <c r="A68" i="52"/>
  <c r="D67" i="52"/>
  <c r="A67" i="52"/>
  <c r="D66" i="52"/>
  <c r="A66" i="52"/>
  <c r="D65" i="52"/>
  <c r="A65" i="52"/>
  <c r="D64" i="52"/>
  <c r="A64" i="52"/>
  <c r="D63" i="52"/>
  <c r="A63" i="52"/>
  <c r="D62" i="52"/>
  <c r="A62" i="52"/>
  <c r="D61" i="52"/>
  <c r="A61" i="52"/>
  <c r="D60" i="52"/>
  <c r="A60" i="52"/>
  <c r="D59" i="52"/>
  <c r="A59" i="52"/>
  <c r="D58" i="52"/>
  <c r="A58" i="52"/>
  <c r="D57" i="52"/>
  <c r="A57" i="52"/>
  <c r="D56" i="52"/>
  <c r="A56" i="52"/>
  <c r="D55" i="52"/>
  <c r="A55" i="52"/>
  <c r="D54" i="52"/>
  <c r="A54" i="52"/>
  <c r="D53" i="52"/>
  <c r="A53" i="52"/>
  <c r="D52" i="52"/>
  <c r="A52" i="52"/>
  <c r="D51" i="52"/>
  <c r="A51" i="52"/>
  <c r="D50" i="52"/>
  <c r="A50" i="52"/>
  <c r="D49" i="52"/>
  <c r="A49" i="52"/>
  <c r="D48" i="52"/>
  <c r="A48" i="52"/>
  <c r="D47" i="52"/>
  <c r="A47" i="52"/>
  <c r="D46" i="52"/>
  <c r="A46" i="52"/>
  <c r="D45" i="52"/>
  <c r="A45" i="52"/>
  <c r="D44" i="52"/>
  <c r="A44" i="52"/>
  <c r="D43" i="52"/>
  <c r="A43" i="52"/>
  <c r="D42" i="52"/>
  <c r="A42" i="52"/>
  <c r="D41" i="52"/>
  <c r="A41" i="52"/>
  <c r="D40" i="52"/>
  <c r="A40" i="52"/>
  <c r="D39" i="52"/>
  <c r="A39" i="52"/>
  <c r="D38" i="52"/>
  <c r="A38" i="52"/>
  <c r="D37" i="52"/>
  <c r="A37" i="52"/>
  <c r="D36" i="52"/>
  <c r="A36" i="52"/>
  <c r="D35" i="52"/>
  <c r="A35" i="52"/>
  <c r="D34" i="52"/>
  <c r="A34" i="52"/>
  <c r="D33" i="52"/>
  <c r="A33" i="52"/>
  <c r="D32" i="52"/>
  <c r="A32" i="52"/>
  <c r="D31" i="52"/>
  <c r="A31" i="52"/>
  <c r="D30" i="52"/>
  <c r="A30" i="52"/>
  <c r="D29" i="52"/>
  <c r="A29" i="52"/>
  <c r="D28" i="52"/>
  <c r="A28" i="52"/>
  <c r="D27" i="52"/>
  <c r="A27" i="52"/>
  <c r="D26" i="52"/>
  <c r="A26" i="52"/>
  <c r="D25" i="52"/>
  <c r="A25" i="52"/>
  <c r="D24" i="52"/>
  <c r="A24" i="52"/>
  <c r="D23" i="52"/>
  <c r="A23" i="52"/>
  <c r="D22" i="52"/>
  <c r="A22" i="52"/>
  <c r="D21" i="52"/>
  <c r="A21" i="52"/>
  <c r="D20" i="52"/>
  <c r="A20" i="52"/>
  <c r="D19" i="52"/>
  <c r="A19" i="52"/>
  <c r="D18" i="52"/>
  <c r="A18" i="52"/>
  <c r="D17" i="52"/>
  <c r="A17" i="52"/>
  <c r="D16" i="52"/>
  <c r="A16" i="52"/>
  <c r="D15" i="52"/>
  <c r="A15" i="52"/>
  <c r="D14" i="52"/>
  <c r="A14" i="52"/>
  <c r="D13" i="52"/>
  <c r="A13" i="52"/>
  <c r="D12" i="52"/>
  <c r="A12" i="52"/>
  <c r="D11" i="52"/>
  <c r="A11" i="52"/>
  <c r="D10" i="52"/>
  <c r="A10" i="52"/>
  <c r="D9" i="52"/>
  <c r="A9" i="52"/>
  <c r="D8" i="52"/>
  <c r="A8" i="52"/>
  <c r="D7" i="52"/>
  <c r="A7" i="52"/>
  <c r="D6" i="52"/>
  <c r="A6" i="52"/>
  <c r="Q5" i="52"/>
  <c r="M5" i="52"/>
  <c r="U5" i="52" s="1"/>
  <c r="L5" i="52"/>
  <c r="V5" i="52" s="1"/>
  <c r="D5" i="52"/>
  <c r="A5" i="52"/>
  <c r="D4" i="52"/>
  <c r="A4" i="52"/>
  <c r="D3" i="52"/>
  <c r="A3" i="52"/>
  <c r="A271" i="51"/>
  <c r="A270" i="51"/>
  <c r="A269" i="51"/>
  <c r="A268" i="51"/>
  <c r="A267" i="51"/>
  <c r="A266" i="51"/>
  <c r="A265" i="51"/>
  <c r="A264" i="51"/>
  <c r="A263" i="51"/>
  <c r="A262" i="51"/>
  <c r="A261" i="51"/>
  <c r="A260" i="51"/>
  <c r="A259" i="5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T3" i="51"/>
  <c r="R3" i="51"/>
  <c r="Q3" i="51"/>
  <c r="M3" i="51"/>
  <c r="L3" i="51"/>
  <c r="A3" i="51"/>
  <c r="A271" i="50"/>
  <c r="A270" i="50"/>
  <c r="A269" i="50"/>
  <c r="A268" i="50"/>
  <c r="A267" i="50"/>
  <c r="A266" i="50"/>
  <c r="A265" i="50"/>
  <c r="A264" i="50"/>
  <c r="A263" i="50"/>
  <c r="A262" i="50"/>
  <c r="A261" i="50"/>
  <c r="A260" i="50"/>
  <c r="A259" i="50"/>
  <c r="A258" i="50"/>
  <c r="A257" i="50"/>
  <c r="A256" i="50"/>
  <c r="A255" i="50"/>
  <c r="A254" i="50"/>
  <c r="A253" i="50"/>
  <c r="A252" i="50"/>
  <c r="A251" i="50"/>
  <c r="A250" i="50"/>
  <c r="A249" i="50"/>
  <c r="A248" i="50"/>
  <c r="A247" i="50"/>
  <c r="A246" i="50"/>
  <c r="A245" i="50"/>
  <c r="A244" i="50"/>
  <c r="A243" i="50"/>
  <c r="A242" i="50"/>
  <c r="A241" i="50"/>
  <c r="A240" i="50"/>
  <c r="A239" i="50"/>
  <c r="A238" i="50"/>
  <c r="A237" i="50"/>
  <c r="A236" i="50"/>
  <c r="A235" i="50"/>
  <c r="A234" i="50"/>
  <c r="A233" i="50"/>
  <c r="A232" i="50"/>
  <c r="A231" i="50"/>
  <c r="A230" i="50"/>
  <c r="A229" i="50"/>
  <c r="A228" i="50"/>
  <c r="A227" i="50"/>
  <c r="A226" i="50"/>
  <c r="A225" i="50"/>
  <c r="A224" i="50"/>
  <c r="A223" i="50"/>
  <c r="A222" i="50"/>
  <c r="A221" i="50"/>
  <c r="A220" i="50"/>
  <c r="A219" i="50"/>
  <c r="A218" i="50"/>
  <c r="A217" i="50"/>
  <c r="A216" i="50"/>
  <c r="A215" i="50"/>
  <c r="A214" i="50"/>
  <c r="A213" i="50"/>
  <c r="A212" i="50"/>
  <c r="A211" i="50"/>
  <c r="A210" i="50"/>
  <c r="A209" i="50"/>
  <c r="A208" i="50"/>
  <c r="A207" i="50"/>
  <c r="A206" i="50"/>
  <c r="A205" i="50"/>
  <c r="A204" i="50"/>
  <c r="A203" i="50"/>
  <c r="A202" i="50"/>
  <c r="A201" i="50"/>
  <c r="A200" i="50"/>
  <c r="A199" i="50"/>
  <c r="A198" i="50"/>
  <c r="A197" i="50"/>
  <c r="A196" i="50"/>
  <c r="A195" i="50"/>
  <c r="A194" i="50"/>
  <c r="A193" i="50"/>
  <c r="A192" i="50"/>
  <c r="A191" i="50"/>
  <c r="A190" i="50"/>
  <c r="A189" i="50"/>
  <c r="A188" i="50"/>
  <c r="A187" i="50"/>
  <c r="A186" i="50"/>
  <c r="A185" i="50"/>
  <c r="A184" i="50"/>
  <c r="A183" i="50"/>
  <c r="A182" i="50"/>
  <c r="A181" i="50"/>
  <c r="A180" i="50"/>
  <c r="A179" i="50"/>
  <c r="A178" i="50"/>
  <c r="A177" i="50"/>
  <c r="A176" i="50"/>
  <c r="A175" i="50"/>
  <c r="A174" i="50"/>
  <c r="A173" i="50"/>
  <c r="A172" i="50"/>
  <c r="A171" i="50"/>
  <c r="A170" i="50"/>
  <c r="A169" i="50"/>
  <c r="A168" i="50"/>
  <c r="A167" i="50"/>
  <c r="A166" i="50"/>
  <c r="A165" i="50"/>
  <c r="A164" i="50"/>
  <c r="A163" i="50"/>
  <c r="A162" i="50"/>
  <c r="A161" i="50"/>
  <c r="A160" i="50"/>
  <c r="A159" i="50"/>
  <c r="A158" i="50"/>
  <c r="A157" i="50"/>
  <c r="A156" i="50"/>
  <c r="A155" i="50"/>
  <c r="A154" i="50"/>
  <c r="A153" i="50"/>
  <c r="A152" i="50"/>
  <c r="A151" i="50"/>
  <c r="A150" i="50"/>
  <c r="A149" i="50"/>
  <c r="A148" i="50"/>
  <c r="A147" i="50"/>
  <c r="A146" i="50"/>
  <c r="A145" i="50"/>
  <c r="A144" i="50"/>
  <c r="A143" i="50"/>
  <c r="A142" i="50"/>
  <c r="A141" i="50"/>
  <c r="A140" i="50"/>
  <c r="A139" i="50"/>
  <c r="A138" i="50"/>
  <c r="A137" i="50"/>
  <c r="A136" i="50"/>
  <c r="A135" i="50"/>
  <c r="A134" i="50"/>
  <c r="A133" i="50"/>
  <c r="A132" i="50"/>
  <c r="A131" i="50"/>
  <c r="A130" i="50"/>
  <c r="A129" i="50"/>
  <c r="A128" i="50"/>
  <c r="A127" i="50"/>
  <c r="A126" i="50"/>
  <c r="A125" i="50"/>
  <c r="A124" i="50"/>
  <c r="A123" i="50"/>
  <c r="A122" i="50"/>
  <c r="A121" i="50"/>
  <c r="A120" i="50"/>
  <c r="A119" i="50"/>
  <c r="A118" i="50"/>
  <c r="A117" i="50"/>
  <c r="A116" i="50"/>
  <c r="A115" i="50"/>
  <c r="A114" i="50"/>
  <c r="A113" i="50"/>
  <c r="A112" i="50"/>
  <c r="A111" i="50"/>
  <c r="A110" i="50"/>
  <c r="A109" i="50"/>
  <c r="A108" i="50"/>
  <c r="A107" i="50"/>
  <c r="A106" i="50"/>
  <c r="A105" i="50"/>
  <c r="A104" i="50"/>
  <c r="A103" i="50"/>
  <c r="A102" i="50"/>
  <c r="A101" i="50"/>
  <c r="A100" i="50"/>
  <c r="A99" i="50"/>
  <c r="A98" i="50"/>
  <c r="A97" i="50"/>
  <c r="A96" i="50"/>
  <c r="A95" i="50"/>
  <c r="A94" i="50"/>
  <c r="A93" i="50"/>
  <c r="A92" i="50"/>
  <c r="A91" i="50"/>
  <c r="A90" i="50"/>
  <c r="A89" i="50"/>
  <c r="A88" i="50"/>
  <c r="A87" i="50"/>
  <c r="A86" i="50"/>
  <c r="A85" i="50"/>
  <c r="A84" i="50"/>
  <c r="A83" i="50"/>
  <c r="A82" i="50"/>
  <c r="A81" i="50"/>
  <c r="A80" i="50"/>
  <c r="A79" i="50"/>
  <c r="A78" i="50"/>
  <c r="A77" i="50"/>
  <c r="A76" i="50"/>
  <c r="A75" i="50"/>
  <c r="A74" i="50"/>
  <c r="A73" i="50"/>
  <c r="A72" i="50"/>
  <c r="A71" i="50"/>
  <c r="A70" i="50"/>
  <c r="A69" i="50"/>
  <c r="A68" i="50"/>
  <c r="A67" i="50"/>
  <c r="A66" i="50"/>
  <c r="A65" i="50"/>
  <c r="A64" i="50"/>
  <c r="A63" i="50"/>
  <c r="A62" i="50"/>
  <c r="A61" i="50"/>
  <c r="A60" i="50"/>
  <c r="A59" i="50"/>
  <c r="A58" i="50"/>
  <c r="A57" i="50"/>
  <c r="A56" i="50"/>
  <c r="A55" i="50"/>
  <c r="A54" i="50"/>
  <c r="A53" i="50"/>
  <c r="A52" i="50"/>
  <c r="A51" i="50"/>
  <c r="A50" i="50"/>
  <c r="A49" i="50"/>
  <c r="A48" i="50"/>
  <c r="A47" i="50"/>
  <c r="A46" i="50"/>
  <c r="A45" i="50"/>
  <c r="A44" i="50"/>
  <c r="A43" i="50"/>
  <c r="A42" i="50"/>
  <c r="A41" i="50"/>
  <c r="A40" i="50"/>
  <c r="A39" i="50"/>
  <c r="A38" i="50"/>
  <c r="A37" i="50"/>
  <c r="A36" i="50"/>
  <c r="A35" i="50"/>
  <c r="A34" i="50"/>
  <c r="A33" i="50"/>
  <c r="A32" i="50"/>
  <c r="A31" i="50"/>
  <c r="A30" i="50"/>
  <c r="A29" i="50"/>
  <c r="A28" i="50"/>
  <c r="A27" i="50"/>
  <c r="A26" i="50"/>
  <c r="A25" i="50"/>
  <c r="A24" i="50"/>
  <c r="A23" i="50"/>
  <c r="A22" i="50"/>
  <c r="A21" i="50"/>
  <c r="A20" i="50"/>
  <c r="A19" i="50"/>
  <c r="A18" i="50"/>
  <c r="A17" i="50"/>
  <c r="A16" i="50"/>
  <c r="A15" i="50"/>
  <c r="A14" i="50"/>
  <c r="A13" i="50"/>
  <c r="A12" i="50"/>
  <c r="A11" i="50"/>
  <c r="A10" i="50"/>
  <c r="A9" i="50"/>
  <c r="A8" i="50"/>
  <c r="A7" i="50"/>
  <c r="A6" i="50"/>
  <c r="A5" i="50"/>
  <c r="A4" i="50"/>
  <c r="S3" i="50"/>
  <c r="Q3" i="50"/>
  <c r="M3" i="50"/>
  <c r="U3" i="50" s="1"/>
  <c r="L3" i="50"/>
  <c r="V3" i="50" s="1"/>
  <c r="A3" i="50"/>
  <c r="A271" i="49"/>
  <c r="A270" i="49"/>
  <c r="A269" i="49"/>
  <c r="A268" i="49"/>
  <c r="A267" i="49"/>
  <c r="A266" i="49"/>
  <c r="A265" i="49"/>
  <c r="A264" i="49"/>
  <c r="A263" i="49"/>
  <c r="A262" i="49"/>
  <c r="A261" i="49"/>
  <c r="A260" i="49"/>
  <c r="A259" i="49"/>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R3" i="49"/>
  <c r="Q3" i="49"/>
  <c r="M3" i="49"/>
  <c r="U3" i="49" s="1"/>
  <c r="L3" i="49"/>
  <c r="T3" i="49" s="1"/>
  <c r="A3" i="49"/>
  <c r="D271" i="8"/>
  <c r="V3" i="49" l="1"/>
  <c r="R3" i="50"/>
  <c r="T5" i="53"/>
  <c r="R5" i="54"/>
  <c r="T3" i="50"/>
  <c r="V5" i="53"/>
  <c r="S3" i="49"/>
  <c r="J3" i="53"/>
  <c r="I3" i="53"/>
  <c r="H3" i="53"/>
  <c r="J3" i="54"/>
  <c r="H3" i="54"/>
  <c r="I3" i="54"/>
  <c r="J3" i="52"/>
  <c r="I3" i="52"/>
  <c r="H3" i="52"/>
  <c r="V5" i="54"/>
  <c r="S5" i="54"/>
  <c r="R5" i="52"/>
  <c r="S5" i="52"/>
  <c r="T5" i="52"/>
  <c r="V3" i="51"/>
  <c r="U3" i="51"/>
  <c r="S3" i="51"/>
  <c r="Q3" i="9"/>
  <c r="P3" i="9"/>
  <c r="O3" i="9"/>
  <c r="N3" i="9"/>
  <c r="M3" i="9"/>
  <c r="L3" i="9"/>
  <c r="R3" i="9" s="1"/>
  <c r="S3" i="8"/>
  <c r="Q3" i="8"/>
  <c r="P3" i="8"/>
  <c r="O3" i="8"/>
  <c r="N3" i="8"/>
  <c r="M3" i="8"/>
  <c r="L3" i="8"/>
  <c r="R3" i="8" s="1"/>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C179" i="10"/>
  <c r="C178" i="10"/>
  <c r="C177" i="10"/>
  <c r="C176" i="10"/>
  <c r="C175" i="10"/>
  <c r="C174" i="10"/>
  <c r="C173" i="10"/>
  <c r="C172" i="10"/>
  <c r="C171" i="10"/>
  <c r="C170" i="10"/>
  <c r="C169" i="10"/>
  <c r="C168" i="10"/>
  <c r="C167" i="10"/>
  <c r="C166" i="10"/>
  <c r="C165" i="10"/>
  <c r="C164" i="10"/>
  <c r="C163" i="10"/>
  <c r="C162" i="10"/>
  <c r="C161" i="10"/>
  <c r="C160" i="10"/>
  <c r="C159" i="10"/>
  <c r="C158" i="10"/>
  <c r="C157" i="10"/>
  <c r="C156" i="10"/>
  <c r="C155" i="10"/>
  <c r="C154" i="10"/>
  <c r="C153" i="10"/>
  <c r="C152" i="10"/>
  <c r="C151" i="10"/>
  <c r="C150" i="10"/>
  <c r="C149" i="10"/>
  <c r="C148" i="10"/>
  <c r="C147" i="10"/>
  <c r="C146" i="10"/>
  <c r="C145" i="10"/>
  <c r="C144" i="10"/>
  <c r="C143" i="10"/>
  <c r="C142" i="10"/>
  <c r="C141" i="10"/>
  <c r="C140" i="10"/>
  <c r="C139" i="10"/>
  <c r="C138" i="10"/>
  <c r="C137" i="10"/>
  <c r="C136" i="10"/>
  <c r="C135" i="10"/>
  <c r="C134" i="10"/>
  <c r="J271" i="48"/>
  <c r="J270" i="48"/>
  <c r="J269" i="48"/>
  <c r="J268" i="48"/>
  <c r="J267" i="48"/>
  <c r="J266" i="48"/>
  <c r="J265" i="48"/>
  <c r="J264" i="48"/>
  <c r="J263" i="48"/>
  <c r="J262" i="48"/>
  <c r="J261" i="48"/>
  <c r="J260" i="48"/>
  <c r="J259" i="48"/>
  <c r="J258" i="48"/>
  <c r="J257" i="48"/>
  <c r="J256" i="48"/>
  <c r="J255" i="48"/>
  <c r="J254" i="48"/>
  <c r="J253" i="48"/>
  <c r="J252" i="48"/>
  <c r="J251" i="48"/>
  <c r="J250" i="48"/>
  <c r="J249" i="48"/>
  <c r="J248" i="48"/>
  <c r="J247" i="48"/>
  <c r="J246" i="48"/>
  <c r="J245" i="48"/>
  <c r="J244" i="48"/>
  <c r="J243" i="48"/>
  <c r="J242" i="48"/>
  <c r="J241" i="48"/>
  <c r="J240" i="48"/>
  <c r="J239" i="48"/>
  <c r="J238" i="48"/>
  <c r="J237" i="48"/>
  <c r="J236" i="48"/>
  <c r="J235" i="48"/>
  <c r="J234" i="48"/>
  <c r="J233" i="48"/>
  <c r="J232" i="48"/>
  <c r="J231" i="48"/>
  <c r="J230" i="48"/>
  <c r="J229" i="48"/>
  <c r="J228" i="48"/>
  <c r="J227" i="48"/>
  <c r="J226" i="48"/>
  <c r="J225" i="48"/>
  <c r="J224" i="48"/>
  <c r="J223" i="48"/>
  <c r="J222" i="48"/>
  <c r="J221" i="48"/>
  <c r="J220" i="48"/>
  <c r="J219" i="48"/>
  <c r="J218" i="48"/>
  <c r="J217" i="48"/>
  <c r="J216" i="48"/>
  <c r="J215" i="48"/>
  <c r="J214" i="48"/>
  <c r="J213" i="48"/>
  <c r="J212" i="48"/>
  <c r="J211" i="48"/>
  <c r="J210" i="48"/>
  <c r="J209" i="48"/>
  <c r="J208" i="48"/>
  <c r="J207" i="48"/>
  <c r="J206" i="48"/>
  <c r="J205" i="48"/>
  <c r="J204" i="48"/>
  <c r="J203" i="48"/>
  <c r="J202" i="48"/>
  <c r="J201" i="48"/>
  <c r="J200" i="48"/>
  <c r="J199" i="48"/>
  <c r="J198" i="48"/>
  <c r="J197" i="48"/>
  <c r="J196" i="48"/>
  <c r="J195" i="48"/>
  <c r="J194" i="48"/>
  <c r="J193" i="48"/>
  <c r="J192" i="48"/>
  <c r="J191" i="48"/>
  <c r="J190" i="48"/>
  <c r="J189" i="48"/>
  <c r="J188" i="48"/>
  <c r="J187" i="48"/>
  <c r="J186" i="48"/>
  <c r="J185" i="48"/>
  <c r="J184" i="48"/>
  <c r="J183" i="48"/>
  <c r="J182" i="48"/>
  <c r="J181" i="48"/>
  <c r="J180" i="48"/>
  <c r="J179" i="48"/>
  <c r="J178" i="48"/>
  <c r="J177" i="48"/>
  <c r="J176" i="48"/>
  <c r="J175" i="48"/>
  <c r="J174" i="48"/>
  <c r="J173" i="48"/>
  <c r="J172" i="48"/>
  <c r="J171" i="48"/>
  <c r="J170" i="48"/>
  <c r="J169" i="48"/>
  <c r="J168" i="48"/>
  <c r="J167" i="48"/>
  <c r="J166" i="48"/>
  <c r="J165" i="48"/>
  <c r="J164" i="48"/>
  <c r="J163" i="48"/>
  <c r="J162" i="48"/>
  <c r="J161" i="48"/>
  <c r="J160" i="48"/>
  <c r="J159" i="48"/>
  <c r="J158" i="48"/>
  <c r="J157" i="48"/>
  <c r="J156" i="48"/>
  <c r="J155" i="48"/>
  <c r="J154" i="48"/>
  <c r="J153" i="48"/>
  <c r="J152" i="48"/>
  <c r="J151" i="48"/>
  <c r="J150" i="48"/>
  <c r="J149" i="48"/>
  <c r="J148" i="48"/>
  <c r="J147" i="48"/>
  <c r="J146" i="48"/>
  <c r="J145" i="48"/>
  <c r="J144" i="48"/>
  <c r="J143" i="48"/>
  <c r="J142" i="48"/>
  <c r="J141" i="48"/>
  <c r="J140" i="48"/>
  <c r="J139" i="48"/>
  <c r="J138" i="48"/>
  <c r="J137" i="48"/>
  <c r="J136" i="48"/>
  <c r="J135" i="48"/>
  <c r="J134" i="48"/>
  <c r="J133" i="48"/>
  <c r="J132" i="48"/>
  <c r="J131" i="48"/>
  <c r="J130" i="48"/>
  <c r="J129" i="48"/>
  <c r="J128" i="48"/>
  <c r="J127" i="48"/>
  <c r="J126" i="48"/>
  <c r="J125" i="48"/>
  <c r="J124" i="48"/>
  <c r="J123" i="48"/>
  <c r="J122" i="48"/>
  <c r="J121" i="48"/>
  <c r="J120" i="48"/>
  <c r="J119" i="48"/>
  <c r="J118" i="48"/>
  <c r="J117" i="48"/>
  <c r="J116" i="48"/>
  <c r="J115" i="48"/>
  <c r="J114" i="48"/>
  <c r="J113" i="48"/>
  <c r="J112" i="48"/>
  <c r="J111" i="48"/>
  <c r="J110" i="48"/>
  <c r="J109" i="48"/>
  <c r="J108" i="48"/>
  <c r="J107" i="48"/>
  <c r="J106" i="48"/>
  <c r="J105" i="48"/>
  <c r="J104" i="48"/>
  <c r="J103" i="48"/>
  <c r="J102" i="48"/>
  <c r="J101" i="48"/>
  <c r="J100" i="48"/>
  <c r="J99" i="48"/>
  <c r="J98" i="48"/>
  <c r="J97" i="48"/>
  <c r="J96" i="48"/>
  <c r="J95" i="48"/>
  <c r="J94" i="48"/>
  <c r="J93" i="48"/>
  <c r="J92" i="48"/>
  <c r="J91" i="48"/>
  <c r="J90" i="48"/>
  <c r="J89" i="48"/>
  <c r="J88" i="48"/>
  <c r="J87" i="48"/>
  <c r="J86" i="48"/>
  <c r="J85" i="48"/>
  <c r="J84" i="48"/>
  <c r="J83" i="48"/>
  <c r="J82" i="48"/>
  <c r="J81" i="48"/>
  <c r="J80" i="48"/>
  <c r="J79" i="48"/>
  <c r="J78" i="48"/>
  <c r="J77" i="48"/>
  <c r="J76" i="48"/>
  <c r="J75" i="48"/>
  <c r="J74" i="48"/>
  <c r="J73" i="48"/>
  <c r="J72" i="48"/>
  <c r="J71" i="48"/>
  <c r="J70" i="48"/>
  <c r="J69" i="48"/>
  <c r="J68" i="48"/>
  <c r="J67" i="48"/>
  <c r="J66" i="48"/>
  <c r="J65" i="48"/>
  <c r="J64" i="48"/>
  <c r="J63" i="48"/>
  <c r="J62" i="48"/>
  <c r="J61" i="48"/>
  <c r="J60" i="48"/>
  <c r="J59" i="48"/>
  <c r="J58" i="48"/>
  <c r="J57" i="48"/>
  <c r="J56" i="48"/>
  <c r="J55" i="48"/>
  <c r="J54" i="48"/>
  <c r="J53" i="48"/>
  <c r="J52" i="48"/>
  <c r="J51" i="48"/>
  <c r="J50" i="48"/>
  <c r="J49" i="48"/>
  <c r="J48" i="48"/>
  <c r="J47" i="48"/>
  <c r="J46" i="48"/>
  <c r="J45" i="48"/>
  <c r="J44" i="48"/>
  <c r="J43" i="48"/>
  <c r="J42" i="48"/>
  <c r="J41" i="48"/>
  <c r="J40" i="48"/>
  <c r="J39" i="48"/>
  <c r="J38" i="48"/>
  <c r="J37" i="48"/>
  <c r="J36" i="48"/>
  <c r="J35" i="48"/>
  <c r="J34" i="48"/>
  <c r="J33" i="48"/>
  <c r="J32" i="48"/>
  <c r="J31" i="48"/>
  <c r="J30" i="48"/>
  <c r="J29" i="48"/>
  <c r="J28" i="48"/>
  <c r="J27" i="48"/>
  <c r="J26" i="48"/>
  <c r="J25" i="48"/>
  <c r="J24" i="48"/>
  <c r="J23" i="48"/>
  <c r="J22" i="48"/>
  <c r="J21" i="48"/>
  <c r="J20" i="48"/>
  <c r="J19" i="48"/>
  <c r="J18" i="48"/>
  <c r="J17" i="48"/>
  <c r="J16" i="48"/>
  <c r="J15" i="48"/>
  <c r="J14" i="48"/>
  <c r="J13" i="48"/>
  <c r="J12" i="48"/>
  <c r="J11" i="48"/>
  <c r="J10" i="48"/>
  <c r="J9" i="48"/>
  <c r="J8" i="48"/>
  <c r="J7" i="48"/>
  <c r="J6" i="48"/>
  <c r="J5" i="48"/>
  <c r="J4" i="48"/>
  <c r="A271" i="48"/>
  <c r="A270" i="48"/>
  <c r="A269" i="48"/>
  <c r="A268" i="48"/>
  <c r="A267" i="48"/>
  <c r="A266" i="48"/>
  <c r="A265" i="48"/>
  <c r="A264" i="48"/>
  <c r="A263" i="48"/>
  <c r="A262" i="48"/>
  <c r="A261" i="48"/>
  <c r="A260" i="48"/>
  <c r="A259" i="48"/>
  <c r="A258" i="48"/>
  <c r="A257" i="48"/>
  <c r="A256" i="48"/>
  <c r="A255" i="48"/>
  <c r="A254" i="48"/>
  <c r="A253" i="48"/>
  <c r="A252" i="48"/>
  <c r="A251" i="48"/>
  <c r="A250" i="48"/>
  <c r="A249" i="48"/>
  <c r="A248" i="48"/>
  <c r="A247" i="48"/>
  <c r="A246" i="48"/>
  <c r="A245" i="48"/>
  <c r="A244" i="48"/>
  <c r="A243" i="48"/>
  <c r="A242" i="48"/>
  <c r="A241" i="48"/>
  <c r="A240" i="48"/>
  <c r="A239" i="48"/>
  <c r="A238" i="48"/>
  <c r="A237" i="48"/>
  <c r="A236" i="48"/>
  <c r="A235" i="48"/>
  <c r="A234" i="48"/>
  <c r="A233" i="48"/>
  <c r="A232" i="48"/>
  <c r="A231" i="48"/>
  <c r="A230" i="48"/>
  <c r="A229" i="48"/>
  <c r="A228" i="48"/>
  <c r="A227" i="48"/>
  <c r="A226" i="48"/>
  <c r="A225" i="48"/>
  <c r="A224" i="48"/>
  <c r="A223" i="48"/>
  <c r="A222" i="48"/>
  <c r="A221" i="48"/>
  <c r="A220" i="48"/>
  <c r="A219" i="48"/>
  <c r="A218" i="48"/>
  <c r="A217" i="48"/>
  <c r="A216" i="48"/>
  <c r="A215" i="48"/>
  <c r="A214" i="48"/>
  <c r="A213" i="48"/>
  <c r="A212" i="48"/>
  <c r="A211" i="48"/>
  <c r="A210" i="48"/>
  <c r="A209" i="48"/>
  <c r="A208" i="48"/>
  <c r="A207" i="48"/>
  <c r="A206" i="48"/>
  <c r="A205" i="48"/>
  <c r="A204" i="48"/>
  <c r="A203" i="48"/>
  <c r="A202" i="48"/>
  <c r="A201" i="48"/>
  <c r="A200" i="48"/>
  <c r="A199" i="48"/>
  <c r="A198" i="48"/>
  <c r="A197" i="48"/>
  <c r="A196" i="48"/>
  <c r="A195" i="48"/>
  <c r="A194" i="48"/>
  <c r="A193" i="48"/>
  <c r="A192" i="48"/>
  <c r="A191" i="48"/>
  <c r="A190" i="48"/>
  <c r="A189" i="48"/>
  <c r="A188" i="48"/>
  <c r="A187" i="48"/>
  <c r="A186" i="48"/>
  <c r="A185" i="48"/>
  <c r="A184" i="48"/>
  <c r="A183" i="48"/>
  <c r="A182" i="48"/>
  <c r="A181" i="48"/>
  <c r="A180" i="48"/>
  <c r="A179" i="48"/>
  <c r="A178" i="48"/>
  <c r="A177" i="48"/>
  <c r="A176" i="48"/>
  <c r="A175" i="48"/>
  <c r="A174" i="48"/>
  <c r="A173" i="48"/>
  <c r="A172" i="48"/>
  <c r="A171" i="48"/>
  <c r="A170" i="48"/>
  <c r="A169" i="48"/>
  <c r="A168" i="48"/>
  <c r="A167" i="48"/>
  <c r="A166" i="48"/>
  <c r="A165" i="48"/>
  <c r="A164" i="48"/>
  <c r="A163" i="48"/>
  <c r="A162" i="48"/>
  <c r="A161" i="48"/>
  <c r="A160" i="48"/>
  <c r="A159" i="48"/>
  <c r="A158" i="48"/>
  <c r="A157" i="48"/>
  <c r="A156" i="48"/>
  <c r="A155" i="48"/>
  <c r="A154" i="48"/>
  <c r="A153" i="48"/>
  <c r="A152" i="48"/>
  <c r="A151" i="48"/>
  <c r="A150" i="48"/>
  <c r="A149" i="48"/>
  <c r="A148" i="48"/>
  <c r="A147" i="48"/>
  <c r="A146" i="48"/>
  <c r="A145" i="48"/>
  <c r="A144" i="48"/>
  <c r="A143" i="48"/>
  <c r="A142" i="48"/>
  <c r="A141" i="48"/>
  <c r="A140" i="48"/>
  <c r="A139" i="48"/>
  <c r="A138" i="48"/>
  <c r="A137" i="48"/>
  <c r="A136" i="48"/>
  <c r="A135" i="48"/>
  <c r="A134" i="48"/>
  <c r="A133" i="48"/>
  <c r="A132" i="48"/>
  <c r="A131" i="48"/>
  <c r="A130" i="48"/>
  <c r="A129" i="48"/>
  <c r="A128" i="48"/>
  <c r="A127" i="48"/>
  <c r="A126" i="48"/>
  <c r="A125" i="48"/>
  <c r="A124" i="48"/>
  <c r="A123" i="48"/>
  <c r="A122" i="48"/>
  <c r="A121" i="48"/>
  <c r="A120" i="48"/>
  <c r="A119" i="48"/>
  <c r="A118" i="48"/>
  <c r="A117" i="48"/>
  <c r="A116" i="48"/>
  <c r="A115" i="48"/>
  <c r="A114" i="48"/>
  <c r="A113" i="48"/>
  <c r="A112" i="48"/>
  <c r="A111" i="48"/>
  <c r="A110" i="48"/>
  <c r="A109" i="48"/>
  <c r="A108" i="48"/>
  <c r="A107" i="48"/>
  <c r="A106" i="48"/>
  <c r="A105" i="48"/>
  <c r="A104" i="48"/>
  <c r="A103" i="48"/>
  <c r="A102" i="48"/>
  <c r="A101" i="48"/>
  <c r="A100" i="48"/>
  <c r="A99" i="48"/>
  <c r="A98" i="48"/>
  <c r="A97" i="48"/>
  <c r="A96" i="48"/>
  <c r="A95" i="48"/>
  <c r="A94" i="48"/>
  <c r="A93" i="48"/>
  <c r="A92" i="48"/>
  <c r="A91" i="48"/>
  <c r="A90" i="48"/>
  <c r="A89" i="48"/>
  <c r="A88" i="48"/>
  <c r="A87" i="48"/>
  <c r="A86" i="48"/>
  <c r="A85" i="48"/>
  <c r="A84" i="48"/>
  <c r="A83" i="48"/>
  <c r="A82" i="48"/>
  <c r="A81" i="48"/>
  <c r="A80" i="48"/>
  <c r="A79" i="48"/>
  <c r="A78" i="48"/>
  <c r="A77" i="48"/>
  <c r="A76" i="48"/>
  <c r="A75" i="48"/>
  <c r="A74" i="48"/>
  <c r="A73" i="48"/>
  <c r="A72" i="48"/>
  <c r="A71" i="48"/>
  <c r="A70" i="48"/>
  <c r="A69" i="48"/>
  <c r="A68" i="48"/>
  <c r="A67" i="48"/>
  <c r="A66" i="48"/>
  <c r="A65" i="48"/>
  <c r="A64" i="48"/>
  <c r="A63" i="48"/>
  <c r="A62" i="48"/>
  <c r="A61" i="48"/>
  <c r="A60" i="48"/>
  <c r="A59" i="48"/>
  <c r="A58" i="48"/>
  <c r="A57" i="48"/>
  <c r="A56" i="48"/>
  <c r="A55" i="48"/>
  <c r="A54" i="48"/>
  <c r="A53" i="48"/>
  <c r="A52" i="48"/>
  <c r="A51" i="48"/>
  <c r="A50" i="48"/>
  <c r="A49" i="48"/>
  <c r="A48" i="48"/>
  <c r="A47" i="48"/>
  <c r="A46" i="48"/>
  <c r="A45" i="48"/>
  <c r="A44" i="48"/>
  <c r="A43" i="48"/>
  <c r="A42" i="48"/>
  <c r="A41" i="48"/>
  <c r="A40" i="48"/>
  <c r="A39" i="48"/>
  <c r="A38" i="48"/>
  <c r="A37" i="48"/>
  <c r="A36" i="48"/>
  <c r="A35" i="48"/>
  <c r="A34" i="48"/>
  <c r="A33" i="48"/>
  <c r="A32" i="48"/>
  <c r="A31" i="48"/>
  <c r="A30" i="48"/>
  <c r="A29" i="48"/>
  <c r="A28" i="48"/>
  <c r="A27" i="48"/>
  <c r="A26" i="48"/>
  <c r="A25" i="48"/>
  <c r="A24" i="48"/>
  <c r="A23" i="48"/>
  <c r="A22" i="48"/>
  <c r="A21" i="48"/>
  <c r="A20" i="48"/>
  <c r="A19" i="48"/>
  <c r="A18" i="48"/>
  <c r="A17" i="48"/>
  <c r="A16" i="48"/>
  <c r="A15" i="48"/>
  <c r="A14" i="48"/>
  <c r="A13" i="48"/>
  <c r="A12" i="48"/>
  <c r="A11" i="48"/>
  <c r="A10" i="48"/>
  <c r="A9" i="48"/>
  <c r="A8" i="48"/>
  <c r="A7" i="48"/>
  <c r="A6" i="48"/>
  <c r="A5" i="48"/>
  <c r="A4" i="48"/>
  <c r="V3" i="48"/>
  <c r="U3" i="48"/>
  <c r="T3" i="48"/>
  <c r="S3" i="48"/>
  <c r="R3" i="48"/>
  <c r="Q3" i="48"/>
  <c r="P3" i="48"/>
  <c r="O3" i="48"/>
  <c r="N3" i="48"/>
  <c r="M3" i="48"/>
  <c r="M4" i="48" s="1"/>
  <c r="L3" i="48"/>
  <c r="A3" i="48"/>
  <c r="A271" i="47"/>
  <c r="A270" i="47"/>
  <c r="A269" i="47"/>
  <c r="A268" i="47"/>
  <c r="A267" i="47"/>
  <c r="A266" i="47"/>
  <c r="A265" i="47"/>
  <c r="A264" i="47"/>
  <c r="A263" i="47"/>
  <c r="A262" i="47"/>
  <c r="A261" i="47"/>
  <c r="A260" i="47"/>
  <c r="A259" i="47"/>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V3" i="47"/>
  <c r="U3" i="47"/>
  <c r="T3" i="47"/>
  <c r="S3" i="47"/>
  <c r="R3" i="47"/>
  <c r="Q3" i="47"/>
  <c r="P3" i="47"/>
  <c r="O3" i="47"/>
  <c r="N3" i="47"/>
  <c r="M3" i="47"/>
  <c r="L3" i="47"/>
  <c r="A3" i="47"/>
  <c r="W1" i="47"/>
  <c r="V3" i="8" l="1"/>
  <c r="S3" i="9"/>
  <c r="V3" i="9"/>
  <c r="U3" i="9"/>
  <c r="T3" i="9"/>
  <c r="T3" i="8"/>
  <c r="U3" i="8"/>
  <c r="S5" i="48"/>
  <c r="M5" i="48"/>
  <c r="S4" i="48"/>
  <c r="M6" i="48" l="1"/>
  <c r="S6" i="48"/>
  <c r="A271" i="9"/>
  <c r="A271" i="8"/>
  <c r="A271" i="7"/>
  <c r="A271" i="3"/>
  <c r="C271" i="3"/>
  <c r="A271" i="10"/>
  <c r="C271" i="10"/>
  <c r="A271" i="18"/>
  <c r="A271" i="41"/>
  <c r="A271" i="20"/>
  <c r="A271" i="40"/>
  <c r="A271" i="19"/>
  <c r="A271" i="26"/>
  <c r="A271" i="39"/>
  <c r="A271" i="25"/>
  <c r="A271" i="24"/>
  <c r="A271" i="23"/>
  <c r="A271" i="22"/>
  <c r="A271" i="14"/>
  <c r="A271" i="32"/>
  <c r="C271" i="32"/>
  <c r="A271" i="38"/>
  <c r="A271" i="31"/>
  <c r="C271" i="31"/>
  <c r="A271" i="30"/>
  <c r="C271" i="30"/>
  <c r="A271" i="29"/>
  <c r="C271" i="29"/>
  <c r="A271" i="36"/>
  <c r="A271" i="35"/>
  <c r="C271" i="35"/>
  <c r="A271" i="27"/>
  <c r="B271" i="27"/>
  <c r="A271" i="21"/>
  <c r="B271" i="21"/>
  <c r="A271" i="2"/>
  <c r="K271" i="2"/>
  <c r="L271" i="2"/>
  <c r="M271" i="2"/>
  <c r="N271" i="2"/>
  <c r="O271" i="2"/>
  <c r="P271" i="2"/>
  <c r="Q271" i="2"/>
  <c r="R271" i="2"/>
  <c r="F234" i="47" l="1"/>
  <c r="I234" i="47" s="1"/>
  <c r="G268" i="47"/>
  <c r="J268" i="47" s="1"/>
  <c r="E226" i="47"/>
  <c r="H226" i="47" s="1"/>
  <c r="F183" i="47"/>
  <c r="I183" i="47" s="1"/>
  <c r="E263" i="47"/>
  <c r="H263" i="47" s="1"/>
  <c r="F220" i="47"/>
  <c r="I220" i="47" s="1"/>
  <c r="G177" i="47"/>
  <c r="J177" i="47" s="1"/>
  <c r="F257" i="47"/>
  <c r="I257" i="47" s="1"/>
  <c r="E236" i="47"/>
  <c r="H236" i="47" s="1"/>
  <c r="G214" i="47"/>
  <c r="J214" i="47" s="1"/>
  <c r="G232" i="47"/>
  <c r="J232" i="47" s="1"/>
  <c r="F264" i="47"/>
  <c r="I264" i="47" s="1"/>
  <c r="G221" i="47"/>
  <c r="J221" i="47" s="1"/>
  <c r="E179" i="47"/>
  <c r="H179" i="47" s="1"/>
  <c r="F222" i="47"/>
  <c r="I222" i="47" s="1"/>
  <c r="G166" i="47"/>
  <c r="J166" i="47" s="1"/>
  <c r="F145" i="47"/>
  <c r="I145" i="47" s="1"/>
  <c r="F221" i="47"/>
  <c r="I221" i="47" s="1"/>
  <c r="E145" i="47"/>
  <c r="H145" i="47" s="1"/>
  <c r="F163" i="47"/>
  <c r="I163" i="47" s="1"/>
  <c r="E142" i="47"/>
  <c r="H142" i="47" s="1"/>
  <c r="E240" i="47"/>
  <c r="H240" i="47" s="1"/>
  <c r="F171" i="47"/>
  <c r="I171" i="47" s="1"/>
  <c r="G149" i="47"/>
  <c r="J149" i="47" s="1"/>
  <c r="G227" i="47"/>
  <c r="J227" i="47" s="1"/>
  <c r="G146" i="47"/>
  <c r="J146" i="47" s="1"/>
  <c r="G167" i="47"/>
  <c r="J167" i="47" s="1"/>
  <c r="G267" i="47"/>
  <c r="J267" i="47" s="1"/>
  <c r="G156" i="47"/>
  <c r="J156" i="47" s="1"/>
  <c r="E173" i="47"/>
  <c r="H173" i="47" s="1"/>
  <c r="F170" i="47"/>
  <c r="I170" i="47" s="1"/>
  <c r="F148" i="47"/>
  <c r="I148" i="47" s="1"/>
  <c r="G235" i="47"/>
  <c r="J235" i="47" s="1"/>
  <c r="G148" i="47"/>
  <c r="J148" i="47" s="1"/>
  <c r="M7" i="48"/>
  <c r="S7" i="48"/>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270" i="18"/>
  <c r="A269" i="18"/>
  <c r="A268" i="18"/>
  <c r="A267" i="18"/>
  <c r="A266" i="18"/>
  <c r="A265" i="18"/>
  <c r="A264" i="18"/>
  <c r="A263"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3" i="18"/>
  <c r="A232" i="18"/>
  <c r="A231" i="18"/>
  <c r="A230" i="18"/>
  <c r="A229" i="18"/>
  <c r="A228" i="18"/>
  <c r="A227" i="18"/>
  <c r="A226" i="18"/>
  <c r="A225" i="18"/>
  <c r="A224" i="18"/>
  <c r="A223" i="18"/>
  <c r="A222" i="18"/>
  <c r="A221"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7" i="41"/>
  <c r="A246" i="41"/>
  <c r="A245" i="41"/>
  <c r="A244" i="41"/>
  <c r="A243" i="41"/>
  <c r="A242" i="41"/>
  <c r="A241"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270" i="20"/>
  <c r="A269" i="20"/>
  <c r="A268" i="20"/>
  <c r="A267" i="20"/>
  <c r="A266" i="20"/>
  <c r="A265" i="20"/>
  <c r="A264" i="20"/>
  <c r="A263" i="20"/>
  <c r="A262" i="20"/>
  <c r="A261" i="20"/>
  <c r="A260" i="20"/>
  <c r="A259"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270" i="40"/>
  <c r="A269" i="40"/>
  <c r="A268" i="40"/>
  <c r="A267" i="40"/>
  <c r="A266" i="40"/>
  <c r="A265" i="40"/>
  <c r="A264" i="40"/>
  <c r="A263" i="40"/>
  <c r="A262" i="40"/>
  <c r="A261" i="40"/>
  <c r="A260" i="40"/>
  <c r="A259" i="40"/>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270" i="26"/>
  <c r="A269" i="26"/>
  <c r="A268" i="26"/>
  <c r="A267" i="26"/>
  <c r="A266" i="26"/>
  <c r="A265" i="26"/>
  <c r="A264" i="26"/>
  <c r="A263" i="26"/>
  <c r="A262" i="26"/>
  <c r="A261" i="26"/>
  <c r="A260" i="26"/>
  <c r="A259" i="26"/>
  <c r="A258" i="26"/>
  <c r="A257" i="26"/>
  <c r="A256" i="26"/>
  <c r="A255" i="26"/>
  <c r="A254" i="26"/>
  <c r="A253" i="26"/>
  <c r="A252" i="26"/>
  <c r="A251" i="26"/>
  <c r="A250" i="26"/>
  <c r="A249" i="26"/>
  <c r="A248" i="26"/>
  <c r="A247" i="26"/>
  <c r="A246" i="26"/>
  <c r="A245" i="26"/>
  <c r="A244" i="26"/>
  <c r="A243" i="26"/>
  <c r="A242" i="26"/>
  <c r="A241" i="26"/>
  <c r="A240" i="26"/>
  <c r="A239" i="26"/>
  <c r="A238" i="26"/>
  <c r="A237" i="26"/>
  <c r="A236" i="26"/>
  <c r="A235" i="26"/>
  <c r="A234" i="26"/>
  <c r="A233" i="26"/>
  <c r="A232" i="26"/>
  <c r="A231" i="26"/>
  <c r="A230" i="26"/>
  <c r="A229" i="26"/>
  <c r="A228" i="26"/>
  <c r="A227" i="26"/>
  <c r="A226" i="26"/>
  <c r="A225" i="26"/>
  <c r="A224" i="26"/>
  <c r="A223" i="26"/>
  <c r="A222" i="26"/>
  <c r="A221" i="26"/>
  <c r="A220" i="26"/>
  <c r="A219" i="26"/>
  <c r="A218" i="26"/>
  <c r="A217" i="26"/>
  <c r="A216" i="26"/>
  <c r="A215" i="26"/>
  <c r="A214" i="26"/>
  <c r="A213" i="26"/>
  <c r="A212" i="26"/>
  <c r="A211" i="26"/>
  <c r="A210" i="26"/>
  <c r="A209" i="26"/>
  <c r="A208" i="26"/>
  <c r="A207" i="26"/>
  <c r="A206" i="26"/>
  <c r="A205" i="26"/>
  <c r="A204" i="26"/>
  <c r="A203" i="26"/>
  <c r="A202" i="26"/>
  <c r="A201" i="26"/>
  <c r="A200" i="26"/>
  <c r="A199" i="26"/>
  <c r="A198" i="26"/>
  <c r="A197" i="26"/>
  <c r="A196" i="26"/>
  <c r="A195" i="26"/>
  <c r="A194" i="26"/>
  <c r="A193" i="26"/>
  <c r="A192" i="26"/>
  <c r="A191" i="26"/>
  <c r="A190" i="26"/>
  <c r="A189" i="26"/>
  <c r="A188" i="26"/>
  <c r="A187" i="26"/>
  <c r="A186" i="26"/>
  <c r="A185" i="26"/>
  <c r="A184" i="26"/>
  <c r="A183" i="26"/>
  <c r="A182" i="26"/>
  <c r="A181" i="26"/>
  <c r="A180" i="26"/>
  <c r="A179" i="26"/>
  <c r="A178" i="26"/>
  <c r="A177" i="26"/>
  <c r="A176" i="26"/>
  <c r="A175" i="26"/>
  <c r="A174" i="26"/>
  <c r="A173" i="26"/>
  <c r="A172" i="26"/>
  <c r="A171" i="26"/>
  <c r="A170" i="26"/>
  <c r="A169" i="26"/>
  <c r="A168" i="26"/>
  <c r="A167" i="26"/>
  <c r="A166" i="26"/>
  <c r="A165" i="26"/>
  <c r="A164" i="26"/>
  <c r="A163" i="26"/>
  <c r="A162" i="26"/>
  <c r="A161" i="26"/>
  <c r="A160" i="26"/>
  <c r="A159" i="26"/>
  <c r="A158" i="26"/>
  <c r="A157" i="26"/>
  <c r="A156" i="26"/>
  <c r="A155" i="26"/>
  <c r="A154" i="26"/>
  <c r="A153" i="26"/>
  <c r="A152" i="26"/>
  <c r="A151" i="26"/>
  <c r="A150" i="26"/>
  <c r="A149" i="26"/>
  <c r="A148" i="26"/>
  <c r="A147" i="26"/>
  <c r="A146" i="26"/>
  <c r="A145" i="26"/>
  <c r="A144" i="26"/>
  <c r="A143" i="26"/>
  <c r="A142" i="26"/>
  <c r="A141" i="26"/>
  <c r="A140" i="26"/>
  <c r="A139" i="26"/>
  <c r="A138" i="26"/>
  <c r="A137" i="26"/>
  <c r="A136" i="26"/>
  <c r="A135" i="26"/>
  <c r="A134" i="26"/>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7" i="39"/>
  <c r="A246" i="39"/>
  <c r="A245" i="39"/>
  <c r="A244" i="39"/>
  <c r="A243" i="39"/>
  <c r="A242"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270" i="25"/>
  <c r="A269" i="25"/>
  <c r="A268" i="25"/>
  <c r="A267" i="25"/>
  <c r="A266" i="25"/>
  <c r="A265" i="25"/>
  <c r="A264" i="25"/>
  <c r="A263" i="25"/>
  <c r="A262" i="25"/>
  <c r="A261" i="25"/>
  <c r="A260" i="25"/>
  <c r="A259" i="25"/>
  <c r="A258" i="25"/>
  <c r="A257" i="25"/>
  <c r="A256" i="25"/>
  <c r="A255" i="25"/>
  <c r="A254" i="25"/>
  <c r="A253" i="25"/>
  <c r="A252" i="25"/>
  <c r="A251" i="25"/>
  <c r="A250" i="25"/>
  <c r="A249" i="25"/>
  <c r="A248" i="25"/>
  <c r="A247" i="25"/>
  <c r="A246" i="25"/>
  <c r="A245" i="25"/>
  <c r="A244" i="25"/>
  <c r="A243" i="25"/>
  <c r="A242" i="25"/>
  <c r="A241" i="25"/>
  <c r="A240" i="25"/>
  <c r="A239" i="25"/>
  <c r="A238" i="25"/>
  <c r="A237" i="25"/>
  <c r="A236" i="25"/>
  <c r="A235" i="25"/>
  <c r="A234" i="25"/>
  <c r="A233" i="25"/>
  <c r="A232" i="25"/>
  <c r="A231" i="25"/>
  <c r="A230" i="25"/>
  <c r="A229" i="25"/>
  <c r="A228" i="25"/>
  <c r="A227" i="25"/>
  <c r="A226" i="25"/>
  <c r="A225" i="25"/>
  <c r="A224" i="25"/>
  <c r="A223" i="25"/>
  <c r="A222" i="25"/>
  <c r="A221" i="25"/>
  <c r="A220" i="25"/>
  <c r="A219" i="25"/>
  <c r="A218" i="25"/>
  <c r="A217" i="25"/>
  <c r="A216" i="25"/>
  <c r="A215" i="25"/>
  <c r="A214" i="25"/>
  <c r="A213" i="25"/>
  <c r="A212" i="25"/>
  <c r="A211" i="25"/>
  <c r="A210" i="25"/>
  <c r="A209" i="25"/>
  <c r="A208" i="25"/>
  <c r="A207" i="25"/>
  <c r="A206" i="25"/>
  <c r="A205" i="25"/>
  <c r="A204" i="25"/>
  <c r="A203" i="25"/>
  <c r="A202" i="25"/>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270" i="23"/>
  <c r="A269" i="23"/>
  <c r="A268" i="23"/>
  <c r="A267" i="23"/>
  <c r="A266" i="23"/>
  <c r="A265" i="23"/>
  <c r="A264" i="23"/>
  <c r="A263" i="23"/>
  <c r="A262" i="23"/>
  <c r="A261" i="23"/>
  <c r="A260" i="23"/>
  <c r="A259" i="23"/>
  <c r="A258" i="23"/>
  <c r="A257" i="23"/>
  <c r="A256" i="23"/>
  <c r="A255" i="23"/>
  <c r="A254" i="23"/>
  <c r="A253" i="23"/>
  <c r="A252" i="23"/>
  <c r="A251" i="23"/>
  <c r="A250" i="23"/>
  <c r="A249" i="23"/>
  <c r="A248" i="23"/>
  <c r="A247" i="23"/>
  <c r="A246" i="23"/>
  <c r="A245" i="23"/>
  <c r="A244" i="23"/>
  <c r="A243" i="23"/>
  <c r="A242" i="23"/>
  <c r="A241" i="23"/>
  <c r="A240" i="23"/>
  <c r="A239" i="23"/>
  <c r="A238" i="23"/>
  <c r="A237" i="23"/>
  <c r="A236" i="23"/>
  <c r="A235" i="23"/>
  <c r="A234" i="23"/>
  <c r="A233" i="23"/>
  <c r="A232" i="23"/>
  <c r="A231" i="23"/>
  <c r="A230" i="23"/>
  <c r="A229" i="23"/>
  <c r="A228" i="23"/>
  <c r="A227" i="23"/>
  <c r="A226" i="23"/>
  <c r="A225" i="23"/>
  <c r="A224" i="23"/>
  <c r="A223" i="23"/>
  <c r="A222" i="23"/>
  <c r="A221" i="23"/>
  <c r="A220" i="23"/>
  <c r="A219" i="23"/>
  <c r="A218" i="23"/>
  <c r="A217" i="23"/>
  <c r="A216" i="23"/>
  <c r="A215" i="23"/>
  <c r="A214" i="23"/>
  <c r="A213" i="23"/>
  <c r="A212" i="23"/>
  <c r="A211" i="23"/>
  <c r="A210" i="23"/>
  <c r="A209" i="23"/>
  <c r="A208" i="23"/>
  <c r="A207" i="23"/>
  <c r="A206" i="23"/>
  <c r="A205" i="23"/>
  <c r="A204" i="23"/>
  <c r="A203" i="23"/>
  <c r="A202" i="23"/>
  <c r="A201" i="23"/>
  <c r="A200" i="23"/>
  <c r="A199" i="23"/>
  <c r="A198" i="23"/>
  <c r="A197" i="23"/>
  <c r="A196" i="23"/>
  <c r="A195" i="23"/>
  <c r="A194" i="23"/>
  <c r="A193" i="23"/>
  <c r="A192" i="23"/>
  <c r="A191" i="23"/>
  <c r="A190" i="23"/>
  <c r="A189" i="23"/>
  <c r="A188" i="23"/>
  <c r="A187" i="23"/>
  <c r="A186" i="23"/>
  <c r="A185" i="23"/>
  <c r="A184" i="23"/>
  <c r="A183" i="23"/>
  <c r="A182" i="23"/>
  <c r="A181" i="23"/>
  <c r="A180" i="23"/>
  <c r="A179" i="23"/>
  <c r="A178" i="23"/>
  <c r="A177" i="23"/>
  <c r="A176" i="23"/>
  <c r="A175" i="23"/>
  <c r="A174" i="23"/>
  <c r="A173" i="23"/>
  <c r="A172" i="23"/>
  <c r="A171" i="23"/>
  <c r="A170" i="23"/>
  <c r="A169" i="23"/>
  <c r="A168" i="23"/>
  <c r="A167" i="23"/>
  <c r="A166" i="23"/>
  <c r="A165" i="23"/>
  <c r="A164" i="23"/>
  <c r="A163" i="23"/>
  <c r="A162" i="23"/>
  <c r="A161" i="23"/>
  <c r="A160" i="23"/>
  <c r="A159" i="23"/>
  <c r="A158" i="23"/>
  <c r="A157" i="23"/>
  <c r="A156" i="23"/>
  <c r="A155" i="23"/>
  <c r="A154" i="23"/>
  <c r="A153" i="23"/>
  <c r="A152" i="23"/>
  <c r="A151" i="23"/>
  <c r="A150" i="23"/>
  <c r="A149" i="23"/>
  <c r="A148" i="23"/>
  <c r="A147" i="23"/>
  <c r="A146" i="23"/>
  <c r="A145" i="23"/>
  <c r="A144" i="23"/>
  <c r="A143" i="23"/>
  <c r="A142" i="23"/>
  <c r="A141" i="23"/>
  <c r="A140" i="23"/>
  <c r="A139" i="23"/>
  <c r="A138" i="23"/>
  <c r="A137" i="23"/>
  <c r="A136" i="23"/>
  <c r="A135" i="23"/>
  <c r="A134" i="23"/>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270" i="14"/>
  <c r="A269" i="14"/>
  <c r="A268" i="14"/>
  <c r="A267" i="14"/>
  <c r="A266" i="14"/>
  <c r="A265" i="14"/>
  <c r="A264" i="14"/>
  <c r="A263" i="14"/>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270" i="32"/>
  <c r="A269" i="32"/>
  <c r="A268" i="32"/>
  <c r="A267" i="32"/>
  <c r="A266" i="32"/>
  <c r="A265" i="32"/>
  <c r="A264" i="32"/>
  <c r="A263" i="32"/>
  <c r="A262" i="32"/>
  <c r="A261" i="32"/>
  <c r="A260" i="32"/>
  <c r="A259" i="32"/>
  <c r="A258" i="32"/>
  <c r="A257" i="32"/>
  <c r="A256" i="32"/>
  <c r="A255" i="32"/>
  <c r="A254" i="32"/>
  <c r="A253" i="32"/>
  <c r="A252" i="32"/>
  <c r="A251" i="32"/>
  <c r="A250" i="32"/>
  <c r="A249" i="32"/>
  <c r="A248" i="32"/>
  <c r="A247" i="32"/>
  <c r="A246" i="32"/>
  <c r="A245" i="32"/>
  <c r="A244" i="32"/>
  <c r="A243" i="32"/>
  <c r="A242" i="32"/>
  <c r="A241" i="32"/>
  <c r="A240" i="32"/>
  <c r="A239" i="32"/>
  <c r="A238" i="32"/>
  <c r="A237" i="32"/>
  <c r="A236" i="32"/>
  <c r="A235" i="32"/>
  <c r="A234" i="32"/>
  <c r="A233" i="32"/>
  <c r="A232" i="32"/>
  <c r="A231" i="32"/>
  <c r="A230" i="32"/>
  <c r="A229" i="32"/>
  <c r="A228" i="32"/>
  <c r="A227" i="32"/>
  <c r="A226" i="32"/>
  <c r="A225" i="32"/>
  <c r="A224" i="32"/>
  <c r="A223" i="32"/>
  <c r="A222" i="32"/>
  <c r="A221" i="32"/>
  <c r="A220" i="32"/>
  <c r="A219" i="32"/>
  <c r="A218" i="32"/>
  <c r="A217" i="32"/>
  <c r="A216" i="32"/>
  <c r="A215" i="32"/>
  <c r="A214" i="32"/>
  <c r="A213" i="32"/>
  <c r="A212" i="32"/>
  <c r="A211" i="32"/>
  <c r="A210" i="32"/>
  <c r="A209" i="32"/>
  <c r="A208" i="32"/>
  <c r="A207" i="32"/>
  <c r="A206" i="32"/>
  <c r="A205" i="32"/>
  <c r="A204" i="32"/>
  <c r="A203" i="32"/>
  <c r="A202" i="32"/>
  <c r="A201" i="32"/>
  <c r="A200" i="32"/>
  <c r="A199" i="32"/>
  <c r="A198" i="32"/>
  <c r="A197" i="32"/>
  <c r="A196" i="32"/>
  <c r="A195" i="32"/>
  <c r="A194" i="32"/>
  <c r="A193" i="32"/>
  <c r="A192" i="32"/>
  <c r="A191" i="32"/>
  <c r="A190" i="32"/>
  <c r="A189" i="32"/>
  <c r="A188" i="32"/>
  <c r="A187" i="32"/>
  <c r="A186" i="32"/>
  <c r="A185" i="32"/>
  <c r="A184" i="32"/>
  <c r="A183" i="32"/>
  <c r="A182" i="32"/>
  <c r="A181" i="32"/>
  <c r="A180" i="32"/>
  <c r="A179" i="32"/>
  <c r="A178" i="32"/>
  <c r="A177" i="32"/>
  <c r="A176" i="32"/>
  <c r="A175" i="32"/>
  <c r="A174" i="32"/>
  <c r="A173" i="32"/>
  <c r="A172" i="32"/>
  <c r="A171" i="32"/>
  <c r="A170" i="32"/>
  <c r="A169" i="32"/>
  <c r="A168" i="32"/>
  <c r="A167" i="32"/>
  <c r="A166" i="32"/>
  <c r="A165" i="32"/>
  <c r="A164" i="32"/>
  <c r="A163" i="32"/>
  <c r="A162" i="32"/>
  <c r="A161" i="32"/>
  <c r="A160" i="32"/>
  <c r="A159" i="32"/>
  <c r="A158" i="32"/>
  <c r="A157" i="32"/>
  <c r="A156" i="32"/>
  <c r="A155" i="32"/>
  <c r="A154" i="32"/>
  <c r="A153" i="32"/>
  <c r="A152" i="32"/>
  <c r="A151" i="32"/>
  <c r="A150" i="32"/>
  <c r="A149" i="32"/>
  <c r="A148" i="32"/>
  <c r="A147" i="32"/>
  <c r="A146" i="32"/>
  <c r="A145" i="32"/>
  <c r="A144" i="32"/>
  <c r="A143" i="32"/>
  <c r="A142" i="32"/>
  <c r="A141" i="32"/>
  <c r="A140" i="32"/>
  <c r="A139" i="32"/>
  <c r="A138" i="32"/>
  <c r="A137" i="32"/>
  <c r="A136" i="32"/>
  <c r="A135" i="32"/>
  <c r="A134" i="32"/>
  <c r="A270" i="38"/>
  <c r="A269" i="38"/>
  <c r="A268" i="38"/>
  <c r="A267" i="38"/>
  <c r="A266" i="38"/>
  <c r="A265" i="38"/>
  <c r="A264" i="38"/>
  <c r="A263" i="38"/>
  <c r="A262" i="38"/>
  <c r="A261" i="38"/>
  <c r="A260" i="38"/>
  <c r="A259" i="38"/>
  <c r="A258" i="38"/>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270" i="30"/>
  <c r="A269" i="30"/>
  <c r="A268" i="30"/>
  <c r="A267" i="30"/>
  <c r="A266" i="30"/>
  <c r="A265" i="30"/>
  <c r="A264" i="30"/>
  <c r="A263" i="30"/>
  <c r="A262" i="30"/>
  <c r="A261" i="30"/>
  <c r="A260" i="30"/>
  <c r="A259" i="30"/>
  <c r="A258" i="30"/>
  <c r="A257" i="30"/>
  <c r="A256" i="30"/>
  <c r="A255" i="30"/>
  <c r="A254" i="30"/>
  <c r="A253" i="30"/>
  <c r="A252" i="30"/>
  <c r="A251" i="30"/>
  <c r="A250" i="30"/>
  <c r="A249" i="30"/>
  <c r="A248" i="30"/>
  <c r="A247" i="30"/>
  <c r="A246" i="30"/>
  <c r="A245" i="30"/>
  <c r="A244" i="30"/>
  <c r="A243" i="30"/>
  <c r="A242" i="30"/>
  <c r="A241" i="30"/>
  <c r="A240" i="30"/>
  <c r="A239" i="30"/>
  <c r="A238" i="30"/>
  <c r="A237" i="30"/>
  <c r="A236" i="30"/>
  <c r="A235" i="30"/>
  <c r="A234" i="30"/>
  <c r="A233" i="30"/>
  <c r="A232" i="30"/>
  <c r="A231" i="30"/>
  <c r="A230" i="30"/>
  <c r="A229" i="30"/>
  <c r="A228" i="30"/>
  <c r="A227" i="30"/>
  <c r="A226" i="30"/>
  <c r="A225" i="30"/>
  <c r="A224" i="30"/>
  <c r="A223" i="30"/>
  <c r="A222" i="30"/>
  <c r="A221" i="30"/>
  <c r="A220" i="30"/>
  <c r="A219" i="30"/>
  <c r="A218" i="30"/>
  <c r="A217" i="30"/>
  <c r="A216" i="30"/>
  <c r="A215" i="30"/>
  <c r="A214" i="30"/>
  <c r="A213" i="30"/>
  <c r="A212" i="30"/>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270" i="36"/>
  <c r="A269" i="36"/>
  <c r="A268" i="36"/>
  <c r="A267" i="36"/>
  <c r="A266" i="36"/>
  <c r="A265" i="36"/>
  <c r="A264" i="36"/>
  <c r="A263" i="36"/>
  <c r="A262" i="36"/>
  <c r="A261" i="36"/>
  <c r="A260" i="36"/>
  <c r="A259" i="36"/>
  <c r="A258" i="36"/>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270" i="35"/>
  <c r="A269" i="35"/>
  <c r="A268" i="35"/>
  <c r="A267" i="35"/>
  <c r="A266" i="35"/>
  <c r="A265" i="35"/>
  <c r="A264" i="35"/>
  <c r="A263" i="35"/>
  <c r="A262" i="35"/>
  <c r="A261" i="35"/>
  <c r="A260" i="35"/>
  <c r="A259" i="35"/>
  <c r="A258" i="35"/>
  <c r="A257" i="35"/>
  <c r="A256" i="35"/>
  <c r="A255"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9" i="35"/>
  <c r="A228"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270" i="27"/>
  <c r="A269" i="27"/>
  <c r="A268" i="27"/>
  <c r="A267" i="27"/>
  <c r="A266" i="27"/>
  <c r="A265" i="27"/>
  <c r="A264" i="27"/>
  <c r="A263" i="27"/>
  <c r="A262" i="27"/>
  <c r="A261" i="27"/>
  <c r="A260" i="27"/>
  <c r="A259" i="27"/>
  <c r="A258" i="27"/>
  <c r="A257" i="27"/>
  <c r="A256" i="27"/>
  <c r="A255" i="27"/>
  <c r="A254" i="27"/>
  <c r="A253" i="27"/>
  <c r="A252" i="27"/>
  <c r="A251" i="27"/>
  <c r="A250" i="27"/>
  <c r="A249" i="27"/>
  <c r="A248" i="27"/>
  <c r="A247" i="27"/>
  <c r="A246" i="27"/>
  <c r="A245" i="27"/>
  <c r="A244" i="27"/>
  <c r="A243" i="27"/>
  <c r="A242" i="27"/>
  <c r="A241" i="27"/>
  <c r="A240" i="27"/>
  <c r="A239" i="27"/>
  <c r="A238" i="27"/>
  <c r="A237" i="27"/>
  <c r="A236" i="27"/>
  <c r="A235" i="27"/>
  <c r="A234" i="27"/>
  <c r="A233" i="27"/>
  <c r="A232" i="27"/>
  <c r="A231" i="27"/>
  <c r="A230" i="27"/>
  <c r="A229" i="27"/>
  <c r="A228" i="27"/>
  <c r="A227" i="27"/>
  <c r="A226" i="27"/>
  <c r="A225" i="27"/>
  <c r="A224" i="27"/>
  <c r="A223" i="27"/>
  <c r="A222" i="27"/>
  <c r="A221" i="27"/>
  <c r="A220" i="27"/>
  <c r="A219" i="27"/>
  <c r="A218" i="27"/>
  <c r="A217" i="27"/>
  <c r="A216" i="27"/>
  <c r="A215" i="27"/>
  <c r="A214" i="27"/>
  <c r="A213" i="27"/>
  <c r="A212" i="27"/>
  <c r="A211" i="27"/>
  <c r="A210" i="27"/>
  <c r="A209" i="27"/>
  <c r="A208" i="27"/>
  <c r="A207" i="27"/>
  <c r="A206" i="27"/>
  <c r="A205" i="27"/>
  <c r="A204" i="27"/>
  <c r="A203" i="27"/>
  <c r="A202" i="27"/>
  <c r="A201" i="27"/>
  <c r="A200" i="27"/>
  <c r="A199" i="27"/>
  <c r="A198" i="27"/>
  <c r="A197" i="27"/>
  <c r="A196" i="27"/>
  <c r="A195" i="27"/>
  <c r="A194" i="27"/>
  <c r="A193" i="27"/>
  <c r="A192" i="27"/>
  <c r="A191" i="27"/>
  <c r="A190" i="27"/>
  <c r="A189" i="27"/>
  <c r="A188" i="27"/>
  <c r="A187" i="27"/>
  <c r="A186" i="27"/>
  <c r="A185" i="27"/>
  <c r="A184" i="27"/>
  <c r="A183" i="27"/>
  <c r="A182" i="27"/>
  <c r="A181" i="27"/>
  <c r="A180" i="27"/>
  <c r="A179" i="27"/>
  <c r="A178" i="27"/>
  <c r="A177" i="27"/>
  <c r="A176" i="27"/>
  <c r="A175" i="27"/>
  <c r="A174" i="27"/>
  <c r="A173" i="27"/>
  <c r="A172" i="27"/>
  <c r="A171" i="27"/>
  <c r="A170" i="27"/>
  <c r="A169" i="27"/>
  <c r="A168" i="27"/>
  <c r="A167" i="27"/>
  <c r="A166" i="27"/>
  <c r="A165" i="27"/>
  <c r="A164" i="27"/>
  <c r="A163" i="27"/>
  <c r="A162" i="27"/>
  <c r="A161" i="27"/>
  <c r="A160" i="27"/>
  <c r="A159" i="27"/>
  <c r="A158" i="27"/>
  <c r="A157" i="27"/>
  <c r="A156" i="27"/>
  <c r="A155" i="27"/>
  <c r="A154" i="27"/>
  <c r="A153" i="27"/>
  <c r="A152" i="27"/>
  <c r="A151" i="27"/>
  <c r="A150" i="27"/>
  <c r="A149" i="27"/>
  <c r="A148" i="27"/>
  <c r="A147" i="27"/>
  <c r="A146" i="27"/>
  <c r="A145" i="27"/>
  <c r="A144" i="27"/>
  <c r="A143" i="27"/>
  <c r="A142" i="27"/>
  <c r="A141" i="27"/>
  <c r="A140" i="27"/>
  <c r="A139" i="27"/>
  <c r="A138" i="27"/>
  <c r="A137" i="27"/>
  <c r="A136" i="27"/>
  <c r="A135" i="27"/>
  <c r="A134" i="27"/>
  <c r="A270"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G270" i="47"/>
  <c r="J270" i="47" s="1"/>
  <c r="E268" i="47"/>
  <c r="H268" i="47" s="1"/>
  <c r="E267" i="47"/>
  <c r="H267" i="47" s="1"/>
  <c r="F266" i="47"/>
  <c r="I266" i="47" s="1"/>
  <c r="G264" i="47"/>
  <c r="J264" i="47" s="1"/>
  <c r="E262" i="47"/>
  <c r="H262" i="47" s="1"/>
  <c r="G261" i="47"/>
  <c r="J261" i="47" s="1"/>
  <c r="E260" i="47"/>
  <c r="H260" i="47" s="1"/>
  <c r="G259" i="47"/>
  <c r="J259" i="47" s="1"/>
  <c r="E258" i="47"/>
  <c r="H258" i="47" s="1"/>
  <c r="G256" i="47"/>
  <c r="J256" i="47" s="1"/>
  <c r="F255" i="47"/>
  <c r="I255" i="47" s="1"/>
  <c r="F254" i="47"/>
  <c r="I254" i="47" s="1"/>
  <c r="G253" i="47"/>
  <c r="J253" i="47" s="1"/>
  <c r="G252" i="47"/>
  <c r="J252" i="47" s="1"/>
  <c r="E251" i="47"/>
  <c r="H251" i="47" s="1"/>
  <c r="E250" i="47"/>
  <c r="H250" i="47" s="1"/>
  <c r="G249" i="47"/>
  <c r="J249" i="47" s="1"/>
  <c r="F248" i="47"/>
  <c r="I248" i="47" s="1"/>
  <c r="E247" i="47"/>
  <c r="H247" i="47" s="1"/>
  <c r="F246" i="47"/>
  <c r="I246" i="47" s="1"/>
  <c r="E245" i="47"/>
  <c r="H245" i="47" s="1"/>
  <c r="E244" i="47"/>
  <c r="H244" i="47" s="1"/>
  <c r="E243" i="47"/>
  <c r="H243" i="47" s="1"/>
  <c r="F242" i="47"/>
  <c r="I242" i="47" s="1"/>
  <c r="F240" i="47"/>
  <c r="I240" i="47" s="1"/>
  <c r="E238" i="47"/>
  <c r="H238" i="47" s="1"/>
  <c r="E232" i="47"/>
  <c r="H232" i="47" s="1"/>
  <c r="F230" i="47"/>
  <c r="I230" i="47" s="1"/>
  <c r="G228" i="47"/>
  <c r="J228" i="47" s="1"/>
  <c r="F224" i="47"/>
  <c r="I224" i="47" s="1"/>
  <c r="G223" i="47"/>
  <c r="J223" i="47" s="1"/>
  <c r="E221" i="47"/>
  <c r="H221" i="47" s="1"/>
  <c r="F219" i="47"/>
  <c r="I219" i="47" s="1"/>
  <c r="F217" i="47"/>
  <c r="I217" i="47" s="1"/>
  <c r="F215" i="47"/>
  <c r="I215" i="47" s="1"/>
  <c r="F214" i="47"/>
  <c r="I214" i="47" s="1"/>
  <c r="E213" i="47"/>
  <c r="H213" i="47" s="1"/>
  <c r="G211" i="47"/>
  <c r="J211" i="47" s="1"/>
  <c r="F211" i="47"/>
  <c r="I211" i="47" s="1"/>
  <c r="G208" i="47"/>
  <c r="J208" i="47" s="1"/>
  <c r="E207" i="47"/>
  <c r="H207" i="47" s="1"/>
  <c r="F206" i="47"/>
  <c r="I206" i="47" s="1"/>
  <c r="F205" i="47"/>
  <c r="I205" i="47" s="1"/>
  <c r="F204" i="47"/>
  <c r="I204" i="47" s="1"/>
  <c r="E203" i="47"/>
  <c r="H203" i="47" s="1"/>
  <c r="F202" i="47"/>
  <c r="I202" i="47" s="1"/>
  <c r="F201" i="47"/>
  <c r="I201" i="47" s="1"/>
  <c r="G199" i="47"/>
  <c r="J199" i="47" s="1"/>
  <c r="E199" i="47"/>
  <c r="H199" i="47" s="1"/>
  <c r="E197" i="47"/>
  <c r="H197" i="47" s="1"/>
  <c r="E196" i="47"/>
  <c r="H196" i="47" s="1"/>
  <c r="F195" i="47"/>
  <c r="I195" i="47" s="1"/>
  <c r="G194" i="47"/>
  <c r="J194" i="47" s="1"/>
  <c r="G192" i="47"/>
  <c r="J192" i="47" s="1"/>
  <c r="F191" i="47"/>
  <c r="I191" i="47" s="1"/>
  <c r="E189" i="47"/>
  <c r="H189" i="47" s="1"/>
  <c r="F188" i="47"/>
  <c r="I188" i="47" s="1"/>
  <c r="F187" i="47"/>
  <c r="I187" i="47" s="1"/>
  <c r="E185" i="47"/>
  <c r="H185" i="47" s="1"/>
  <c r="E183" i="47"/>
  <c r="H183" i="47" s="1"/>
  <c r="F181" i="47"/>
  <c r="I181" i="47" s="1"/>
  <c r="G179" i="47"/>
  <c r="J179" i="47" s="1"/>
  <c r="G175" i="47"/>
  <c r="J175" i="47" s="1"/>
  <c r="F169" i="47"/>
  <c r="I169" i="47" s="1"/>
  <c r="E168" i="47"/>
  <c r="H168" i="47" s="1"/>
  <c r="E167" i="47"/>
  <c r="H167" i="47" s="1"/>
  <c r="F166" i="47"/>
  <c r="I166" i="47" s="1"/>
  <c r="E166" i="47"/>
  <c r="H166" i="47" s="1"/>
  <c r="F165" i="47"/>
  <c r="I165" i="47" s="1"/>
  <c r="G164" i="47"/>
  <c r="J164" i="47" s="1"/>
  <c r="G163" i="47"/>
  <c r="J163" i="47" s="1"/>
  <c r="G162" i="47"/>
  <c r="J162" i="47" s="1"/>
  <c r="F160" i="47"/>
  <c r="I160" i="47" s="1"/>
  <c r="G158" i="47"/>
  <c r="J158" i="47" s="1"/>
  <c r="F156" i="47"/>
  <c r="I156" i="47" s="1"/>
  <c r="F154" i="47"/>
  <c r="I154" i="47" s="1"/>
  <c r="G152" i="47"/>
  <c r="J152" i="47" s="1"/>
  <c r="F151" i="47"/>
  <c r="I151" i="47" s="1"/>
  <c r="E150" i="47"/>
  <c r="H150" i="47" s="1"/>
  <c r="E148" i="47"/>
  <c r="H148" i="47" s="1"/>
  <c r="F147" i="47"/>
  <c r="I147" i="47" s="1"/>
  <c r="F146" i="47"/>
  <c r="I146" i="47" s="1"/>
  <c r="G145" i="47"/>
  <c r="J145" i="47" s="1"/>
  <c r="G144" i="47"/>
  <c r="J144" i="47" s="1"/>
  <c r="F143" i="47"/>
  <c r="I143" i="47" s="1"/>
  <c r="G142" i="47"/>
  <c r="J142" i="47" s="1"/>
  <c r="G141" i="47"/>
  <c r="J141" i="47" s="1"/>
  <c r="F140" i="47"/>
  <c r="I140" i="47" s="1"/>
  <c r="F139" i="47"/>
  <c r="I139" i="47" s="1"/>
  <c r="G138" i="47"/>
  <c r="J138" i="47" s="1"/>
  <c r="F136" i="47"/>
  <c r="I136" i="47" s="1"/>
  <c r="F135" i="47"/>
  <c r="I135" i="47" s="1"/>
  <c r="D136" i="8" l="1"/>
  <c r="C136" i="8"/>
  <c r="C138" i="8"/>
  <c r="D138" i="8"/>
  <c r="C140" i="8"/>
  <c r="D140" i="8"/>
  <c r="C142" i="8"/>
  <c r="D142" i="8"/>
  <c r="D144" i="8"/>
  <c r="C144" i="8"/>
  <c r="C146" i="8"/>
  <c r="D146" i="8"/>
  <c r="C148" i="8"/>
  <c r="D148" i="8"/>
  <c r="C150" i="8"/>
  <c r="D150" i="8"/>
  <c r="I170" i="48"/>
  <c r="H170" i="48"/>
  <c r="I172" i="48"/>
  <c r="H172" i="48"/>
  <c r="I174" i="48"/>
  <c r="H174" i="48"/>
  <c r="I176" i="48"/>
  <c r="H176" i="48"/>
  <c r="I178" i="48"/>
  <c r="H178" i="48"/>
  <c r="I180" i="48"/>
  <c r="H180" i="48"/>
  <c r="I182" i="48"/>
  <c r="H182" i="48"/>
  <c r="I184" i="48"/>
  <c r="H184" i="48"/>
  <c r="I186" i="48"/>
  <c r="H186" i="48"/>
  <c r="C213" i="8"/>
  <c r="D213" i="8"/>
  <c r="D215" i="8"/>
  <c r="C215" i="8"/>
  <c r="D217" i="8"/>
  <c r="C217" i="8"/>
  <c r="C219" i="8"/>
  <c r="D219" i="8"/>
  <c r="C221" i="8"/>
  <c r="D221" i="8"/>
  <c r="D223" i="8"/>
  <c r="C223" i="8"/>
  <c r="I225" i="48"/>
  <c r="H225" i="48"/>
  <c r="H227" i="48"/>
  <c r="I227" i="48"/>
  <c r="I229" i="48"/>
  <c r="H229" i="48"/>
  <c r="H231" i="48"/>
  <c r="I231" i="48"/>
  <c r="I233" i="48"/>
  <c r="H233" i="48"/>
  <c r="H235" i="48"/>
  <c r="I235" i="48"/>
  <c r="I237" i="48"/>
  <c r="H237" i="48"/>
  <c r="H239" i="48"/>
  <c r="I239" i="48"/>
  <c r="D256" i="8"/>
  <c r="C256" i="8"/>
  <c r="C258" i="8"/>
  <c r="D258" i="8"/>
  <c r="C260" i="8"/>
  <c r="D260" i="8"/>
  <c r="C262" i="8"/>
  <c r="D262" i="8"/>
  <c r="D264" i="8"/>
  <c r="C264" i="8"/>
  <c r="C266" i="8"/>
  <c r="D266" i="8"/>
  <c r="E165" i="47"/>
  <c r="H165" i="47" s="1"/>
  <c r="G154" i="47"/>
  <c r="J154" i="47" s="1"/>
  <c r="F164" i="47"/>
  <c r="I164" i="47" s="1"/>
  <c r="F162" i="47"/>
  <c r="I162" i="47" s="1"/>
  <c r="F141" i="47"/>
  <c r="I141" i="47" s="1"/>
  <c r="E147" i="47"/>
  <c r="H147" i="47" s="1"/>
  <c r="F168" i="47"/>
  <c r="I168" i="47" s="1"/>
  <c r="F229" i="47"/>
  <c r="I229" i="47" s="1"/>
  <c r="G160" i="47"/>
  <c r="J160" i="47" s="1"/>
  <c r="F198" i="47"/>
  <c r="I198" i="47" s="1"/>
  <c r="F142" i="47"/>
  <c r="I142" i="47" s="1"/>
  <c r="G210" i="47"/>
  <c r="J210" i="47" s="1"/>
  <c r="E164" i="47"/>
  <c r="H164" i="47" s="1"/>
  <c r="F176" i="47"/>
  <c r="I176" i="47" s="1"/>
  <c r="G197" i="47"/>
  <c r="J197" i="47" s="1"/>
  <c r="E219" i="47"/>
  <c r="H219" i="47" s="1"/>
  <c r="E230" i="47"/>
  <c r="H230" i="47" s="1"/>
  <c r="F251" i="47"/>
  <c r="I251" i="47" s="1"/>
  <c r="E212" i="47"/>
  <c r="H212" i="47" s="1"/>
  <c r="F233" i="47"/>
  <c r="I233" i="47" s="1"/>
  <c r="G254" i="47"/>
  <c r="J254" i="47" s="1"/>
  <c r="E175" i="47"/>
  <c r="H175" i="47" s="1"/>
  <c r="F196" i="47"/>
  <c r="I196" i="47" s="1"/>
  <c r="G217" i="47"/>
  <c r="J217" i="47" s="1"/>
  <c r="E239" i="47"/>
  <c r="H239" i="47" s="1"/>
  <c r="F260" i="47"/>
  <c r="I260" i="47" s="1"/>
  <c r="G180" i="47"/>
  <c r="J180" i="47" s="1"/>
  <c r="E202" i="47"/>
  <c r="H202" i="47" s="1"/>
  <c r="F223" i="47"/>
  <c r="I223" i="47" s="1"/>
  <c r="G244" i="47"/>
  <c r="J244" i="47" s="1"/>
  <c r="E266" i="47"/>
  <c r="H266" i="47" s="1"/>
  <c r="F210" i="47"/>
  <c r="I210" i="47" s="1"/>
  <c r="G231" i="47"/>
  <c r="J231" i="47" s="1"/>
  <c r="E253" i="47"/>
  <c r="H253" i="47" s="1"/>
  <c r="C162" i="8"/>
  <c r="D162" i="8"/>
  <c r="I190" i="48"/>
  <c r="H190" i="48"/>
  <c r="I208" i="48"/>
  <c r="H208" i="48"/>
  <c r="I241" i="48"/>
  <c r="H241" i="48"/>
  <c r="H139" i="48"/>
  <c r="I139" i="48"/>
  <c r="H151" i="48"/>
  <c r="I151" i="48"/>
  <c r="C174" i="8"/>
  <c r="D174" i="8"/>
  <c r="D184" i="8"/>
  <c r="C184" i="8"/>
  <c r="I214" i="48"/>
  <c r="H214" i="48"/>
  <c r="I216" i="48"/>
  <c r="H216" i="48"/>
  <c r="I218" i="48"/>
  <c r="H218" i="48"/>
  <c r="I222" i="48"/>
  <c r="H222" i="48"/>
  <c r="C229" i="8"/>
  <c r="D229" i="8"/>
  <c r="D231" i="8"/>
  <c r="C231" i="8"/>
  <c r="D233" i="8"/>
  <c r="C233" i="8"/>
  <c r="C235" i="8"/>
  <c r="D235" i="8"/>
  <c r="C237" i="8"/>
  <c r="D237" i="8"/>
  <c r="D239" i="8"/>
  <c r="C239" i="8"/>
  <c r="I257" i="48"/>
  <c r="H257" i="48"/>
  <c r="H259" i="48"/>
  <c r="I259" i="48"/>
  <c r="I261" i="48"/>
  <c r="H261" i="48"/>
  <c r="H263" i="48"/>
  <c r="I263" i="48"/>
  <c r="I265" i="48"/>
  <c r="H265" i="48"/>
  <c r="E154" i="47"/>
  <c r="H154" i="47" s="1"/>
  <c r="E257" i="47"/>
  <c r="H257" i="47" s="1"/>
  <c r="E192" i="47"/>
  <c r="H192" i="47" s="1"/>
  <c r="E135" i="47"/>
  <c r="H135" i="47" s="1"/>
  <c r="E162" i="47"/>
  <c r="H162" i="47" s="1"/>
  <c r="E174" i="47"/>
  <c r="H174" i="47" s="1"/>
  <c r="E152" i="47"/>
  <c r="H152" i="47" s="1"/>
  <c r="E249" i="47"/>
  <c r="H249" i="47" s="1"/>
  <c r="F152" i="47"/>
  <c r="I152" i="47" s="1"/>
  <c r="G174" i="47"/>
  <c r="J174" i="47" s="1"/>
  <c r="G250" i="47"/>
  <c r="J250" i="47" s="1"/>
  <c r="G219" i="47"/>
  <c r="J219" i="47" s="1"/>
  <c r="G147" i="47"/>
  <c r="J147" i="47" s="1"/>
  <c r="E169" i="47"/>
  <c r="H169" i="47" s="1"/>
  <c r="E233" i="47"/>
  <c r="H233" i="47" s="1"/>
  <c r="G181" i="47"/>
  <c r="J181" i="47" s="1"/>
  <c r="G245" i="47"/>
  <c r="J245" i="47" s="1"/>
  <c r="E214" i="47"/>
  <c r="H214" i="47" s="1"/>
  <c r="F235" i="47"/>
  <c r="I235" i="47" s="1"/>
  <c r="G238" i="47"/>
  <c r="J238" i="47" s="1"/>
  <c r="F180" i="47"/>
  <c r="I180" i="47" s="1"/>
  <c r="G201" i="47"/>
  <c r="J201" i="47" s="1"/>
  <c r="E223" i="47"/>
  <c r="H223" i="47" s="1"/>
  <c r="F244" i="47"/>
  <c r="I244" i="47" s="1"/>
  <c r="G265" i="47"/>
  <c r="J265" i="47" s="1"/>
  <c r="E186" i="47"/>
  <c r="H186" i="47" s="1"/>
  <c r="F207" i="47"/>
  <c r="I207" i="47" s="1"/>
  <c r="F194" i="47"/>
  <c r="I194" i="47" s="1"/>
  <c r="G215" i="47"/>
  <c r="J215" i="47" s="1"/>
  <c r="E237" i="47"/>
  <c r="H237" i="47" s="1"/>
  <c r="F258" i="47"/>
  <c r="I258" i="47" s="1"/>
  <c r="D160" i="8"/>
  <c r="C160" i="8"/>
  <c r="I198" i="48"/>
  <c r="H198" i="48"/>
  <c r="I210" i="48"/>
  <c r="H210" i="48"/>
  <c r="E160" i="47"/>
  <c r="H160" i="47" s="1"/>
  <c r="E254" i="47"/>
  <c r="H254" i="47" s="1"/>
  <c r="G255" i="47"/>
  <c r="J255" i="47" s="1"/>
  <c r="I149" i="48"/>
  <c r="H149" i="48"/>
  <c r="C178" i="8"/>
  <c r="D178" i="8"/>
  <c r="I220" i="48"/>
  <c r="H220" i="48"/>
  <c r="I153" i="48"/>
  <c r="H153" i="48"/>
  <c r="H155" i="48"/>
  <c r="I155" i="48"/>
  <c r="I157" i="48"/>
  <c r="H157" i="48"/>
  <c r="H159" i="48"/>
  <c r="I159" i="48"/>
  <c r="I161" i="48"/>
  <c r="H161" i="48"/>
  <c r="H163" i="48"/>
  <c r="I163" i="48"/>
  <c r="I165" i="48"/>
  <c r="H165" i="48"/>
  <c r="H167" i="48"/>
  <c r="I167" i="48"/>
  <c r="C188" i="8"/>
  <c r="D188" i="8"/>
  <c r="C190" i="8"/>
  <c r="D190" i="8"/>
  <c r="D192" i="8"/>
  <c r="C192" i="8"/>
  <c r="C194" i="8"/>
  <c r="D194" i="8"/>
  <c r="C196" i="8"/>
  <c r="D196" i="8"/>
  <c r="C198" i="8"/>
  <c r="D198" i="8"/>
  <c r="D200" i="8"/>
  <c r="C200" i="8"/>
  <c r="C202" i="8"/>
  <c r="D202" i="8"/>
  <c r="C204" i="8"/>
  <c r="D204" i="8"/>
  <c r="C206" i="8"/>
  <c r="D206" i="8"/>
  <c r="D208" i="8"/>
  <c r="C208" i="8"/>
  <c r="C210" i="8"/>
  <c r="D210" i="8"/>
  <c r="C212" i="8"/>
  <c r="D212" i="8"/>
  <c r="I224" i="48"/>
  <c r="H224" i="48"/>
  <c r="D241" i="8"/>
  <c r="C241" i="8"/>
  <c r="C243" i="8"/>
  <c r="D243" i="8"/>
  <c r="C245" i="8"/>
  <c r="D245" i="8"/>
  <c r="D247" i="8"/>
  <c r="C247" i="8"/>
  <c r="D249" i="8"/>
  <c r="C249" i="8"/>
  <c r="C251" i="8"/>
  <c r="D251" i="8"/>
  <c r="C253" i="8"/>
  <c r="D253" i="8"/>
  <c r="D255" i="8"/>
  <c r="C255" i="8"/>
  <c r="H267" i="48"/>
  <c r="I267" i="48"/>
  <c r="I269" i="48"/>
  <c r="H269" i="48"/>
  <c r="F159" i="47"/>
  <c r="I159" i="47" s="1"/>
  <c r="F138" i="47"/>
  <c r="I138" i="47" s="1"/>
  <c r="G170" i="47"/>
  <c r="J170" i="47" s="1"/>
  <c r="G202" i="47"/>
  <c r="J202" i="47" s="1"/>
  <c r="F167" i="47"/>
  <c r="I167" i="47" s="1"/>
  <c r="G135" i="47"/>
  <c r="J135" i="47" s="1"/>
  <c r="G186" i="47"/>
  <c r="J186" i="47" s="1"/>
  <c r="F157" i="47"/>
  <c r="I157" i="47" s="1"/>
  <c r="F270" i="47"/>
  <c r="I270" i="47" s="1"/>
  <c r="E155" i="47"/>
  <c r="H155" i="47" s="1"/>
  <c r="F261" i="47"/>
  <c r="I261" i="47" s="1"/>
  <c r="G168" i="47"/>
  <c r="J168" i="47" s="1"/>
  <c r="F150" i="47"/>
  <c r="I150" i="47" s="1"/>
  <c r="E172" i="47"/>
  <c r="H172" i="47" s="1"/>
  <c r="G242" i="47"/>
  <c r="J242" i="47" s="1"/>
  <c r="G150" i="47"/>
  <c r="J150" i="47" s="1"/>
  <c r="F172" i="47"/>
  <c r="I172" i="47" s="1"/>
  <c r="G243" i="47"/>
  <c r="J243" i="47" s="1"/>
  <c r="F184" i="47"/>
  <c r="I184" i="47" s="1"/>
  <c r="G205" i="47"/>
  <c r="J205" i="47" s="1"/>
  <c r="E227" i="47"/>
  <c r="H227" i="47" s="1"/>
  <c r="G269" i="47"/>
  <c r="J269" i="47" s="1"/>
  <c r="G216" i="47"/>
  <c r="J216" i="47" s="1"/>
  <c r="F259" i="47"/>
  <c r="I259" i="47" s="1"/>
  <c r="G198" i="47"/>
  <c r="J198" i="47" s="1"/>
  <c r="E220" i="47"/>
  <c r="H220" i="47" s="1"/>
  <c r="F241" i="47"/>
  <c r="I241" i="47" s="1"/>
  <c r="G262" i="47"/>
  <c r="J262" i="47" s="1"/>
  <c r="G225" i="47"/>
  <c r="J225" i="47" s="1"/>
  <c r="F268" i="47"/>
  <c r="I268" i="47" s="1"/>
  <c r="G188" i="47"/>
  <c r="J188" i="47" s="1"/>
  <c r="E210" i="47"/>
  <c r="H210" i="47" s="1"/>
  <c r="F231" i="47"/>
  <c r="I231" i="47" s="1"/>
  <c r="F218" i="47"/>
  <c r="I218" i="47" s="1"/>
  <c r="G239" i="47"/>
  <c r="J239" i="47" s="1"/>
  <c r="E261" i="47"/>
  <c r="H261" i="47" s="1"/>
  <c r="C154" i="8"/>
  <c r="D154" i="8"/>
  <c r="C164" i="8"/>
  <c r="D164" i="8"/>
  <c r="I194" i="48"/>
  <c r="H194" i="48"/>
  <c r="I204" i="48"/>
  <c r="H204" i="48"/>
  <c r="E209" i="47"/>
  <c r="H209" i="47" s="1"/>
  <c r="G204" i="47"/>
  <c r="J204" i="47" s="1"/>
  <c r="G191" i="47"/>
  <c r="J191" i="47" s="1"/>
  <c r="H143" i="48"/>
  <c r="I143" i="48"/>
  <c r="C170" i="8"/>
  <c r="D170" i="8"/>
  <c r="C180" i="8"/>
  <c r="D180" i="8"/>
  <c r="D135" i="8"/>
  <c r="C135" i="8"/>
  <c r="C139" i="8"/>
  <c r="D139" i="8"/>
  <c r="C141" i="8"/>
  <c r="D141" i="8"/>
  <c r="D143" i="8"/>
  <c r="C143" i="8"/>
  <c r="D145" i="8"/>
  <c r="C145" i="8"/>
  <c r="C147" i="8"/>
  <c r="D147" i="8"/>
  <c r="C149" i="8"/>
  <c r="D149" i="8"/>
  <c r="D151" i="8"/>
  <c r="C151" i="8"/>
  <c r="I169" i="48"/>
  <c r="H169" i="48"/>
  <c r="H171" i="48"/>
  <c r="I171" i="48"/>
  <c r="I173" i="48"/>
  <c r="H173" i="48"/>
  <c r="H175" i="48"/>
  <c r="I175" i="48"/>
  <c r="I177" i="48"/>
  <c r="H177" i="48"/>
  <c r="H179" i="48"/>
  <c r="I179" i="48"/>
  <c r="I181" i="48"/>
  <c r="H181" i="48"/>
  <c r="H183" i="48"/>
  <c r="I183" i="48"/>
  <c r="I185" i="48"/>
  <c r="H185" i="48"/>
  <c r="H187" i="48"/>
  <c r="I187" i="48"/>
  <c r="C214" i="8"/>
  <c r="D214" i="8"/>
  <c r="D216" i="8"/>
  <c r="C216" i="8"/>
  <c r="C218" i="8"/>
  <c r="D218" i="8"/>
  <c r="C220" i="8"/>
  <c r="D220" i="8"/>
  <c r="C222" i="8"/>
  <c r="D222" i="8"/>
  <c r="I226" i="48"/>
  <c r="H226" i="48"/>
  <c r="I228" i="48"/>
  <c r="H228" i="48"/>
  <c r="I230" i="48"/>
  <c r="H230" i="48"/>
  <c r="I232" i="48"/>
  <c r="H232" i="48"/>
  <c r="I234" i="48"/>
  <c r="H234" i="48"/>
  <c r="I236" i="48"/>
  <c r="H236" i="48"/>
  <c r="I238" i="48"/>
  <c r="H238" i="48"/>
  <c r="I240" i="48"/>
  <c r="H240" i="48"/>
  <c r="D257" i="8"/>
  <c r="C257" i="8"/>
  <c r="C259" i="8"/>
  <c r="D259" i="8"/>
  <c r="C261" i="8"/>
  <c r="D261" i="8"/>
  <c r="D263" i="8"/>
  <c r="C263" i="8"/>
  <c r="D265" i="8"/>
  <c r="C265" i="8"/>
  <c r="G143" i="47"/>
  <c r="J143" i="47" s="1"/>
  <c r="E216" i="47"/>
  <c r="H216" i="47" s="1"/>
  <c r="G169" i="47"/>
  <c r="J169" i="47" s="1"/>
  <c r="E180" i="47"/>
  <c r="H180" i="47" s="1"/>
  <c r="E224" i="47"/>
  <c r="H224" i="47" s="1"/>
  <c r="F177" i="47"/>
  <c r="I177" i="47" s="1"/>
  <c r="F173" i="47"/>
  <c r="I173" i="47" s="1"/>
  <c r="E141" i="47"/>
  <c r="H141" i="47" s="1"/>
  <c r="E143" i="47"/>
  <c r="H143" i="47" s="1"/>
  <c r="G157" i="47"/>
  <c r="J157" i="47" s="1"/>
  <c r="E188" i="47"/>
  <c r="H188" i="47" s="1"/>
  <c r="G171" i="47"/>
  <c r="J171" i="47" s="1"/>
  <c r="E241" i="47"/>
  <c r="H241" i="47" s="1"/>
  <c r="E153" i="47"/>
  <c r="H153" i="47" s="1"/>
  <c r="G176" i="47"/>
  <c r="J176" i="47" s="1"/>
  <c r="F253" i="47"/>
  <c r="I253" i="47" s="1"/>
  <c r="F153" i="47"/>
  <c r="I153" i="47" s="1"/>
  <c r="E177" i="47"/>
  <c r="H177" i="47" s="1"/>
  <c r="E187" i="47"/>
  <c r="H187" i="47" s="1"/>
  <c r="F208" i="47"/>
  <c r="I208" i="47" s="1"/>
  <c r="G229" i="47"/>
  <c r="J229" i="47" s="1"/>
  <c r="E198" i="47"/>
  <c r="H198" i="47" s="1"/>
  <c r="G240" i="47"/>
  <c r="J240" i="47" s="1"/>
  <c r="G222" i="47"/>
  <c r="J222" i="47" s="1"/>
  <c r="F265" i="47"/>
  <c r="I265" i="47" s="1"/>
  <c r="G185" i="47"/>
  <c r="J185" i="47" s="1"/>
  <c r="F228" i="47"/>
  <c r="I228" i="47" s="1"/>
  <c r="G212" i="47"/>
  <c r="J212" i="47" s="1"/>
  <c r="E234" i="47"/>
  <c r="H234" i="47" s="1"/>
  <c r="F178" i="47"/>
  <c r="I178" i="47" s="1"/>
  <c r="G263" i="47"/>
  <c r="J263" i="47" s="1"/>
  <c r="D152" i="8"/>
  <c r="C152" i="8"/>
  <c r="C158" i="8"/>
  <c r="D158" i="8"/>
  <c r="D168" i="8"/>
  <c r="C168" i="8"/>
  <c r="I192" i="48"/>
  <c r="H192" i="48"/>
  <c r="I200" i="48"/>
  <c r="H200" i="48"/>
  <c r="I206" i="48"/>
  <c r="H206" i="48"/>
  <c r="H243" i="48"/>
  <c r="I243" i="48"/>
  <c r="H247" i="48"/>
  <c r="I247" i="48"/>
  <c r="H251" i="48"/>
  <c r="I251" i="48"/>
  <c r="H255" i="48"/>
  <c r="I255" i="48"/>
  <c r="C270" i="8"/>
  <c r="D270" i="8"/>
  <c r="F200" i="47"/>
  <c r="I200" i="47" s="1"/>
  <c r="E190" i="47"/>
  <c r="H190" i="47" s="1"/>
  <c r="F247" i="47"/>
  <c r="I247" i="47" s="1"/>
  <c r="I137" i="48"/>
  <c r="H137" i="48"/>
  <c r="H147" i="48"/>
  <c r="I147" i="48"/>
  <c r="C172" i="8"/>
  <c r="D172" i="8"/>
  <c r="C182" i="8"/>
  <c r="D182" i="8"/>
  <c r="D225" i="8"/>
  <c r="C225" i="8"/>
  <c r="D137" i="8"/>
  <c r="C137" i="8"/>
  <c r="D153" i="8"/>
  <c r="C153" i="8"/>
  <c r="C155" i="8"/>
  <c r="D155" i="8"/>
  <c r="C157" i="8"/>
  <c r="D157" i="8"/>
  <c r="D159" i="8"/>
  <c r="C159" i="8"/>
  <c r="D161" i="8"/>
  <c r="C161" i="8"/>
  <c r="C163" i="8"/>
  <c r="D163" i="8"/>
  <c r="C165" i="8"/>
  <c r="D165" i="8"/>
  <c r="D167" i="8"/>
  <c r="C167" i="8"/>
  <c r="I189" i="48"/>
  <c r="H189" i="48"/>
  <c r="H191" i="48"/>
  <c r="I191" i="48"/>
  <c r="I193" i="48"/>
  <c r="H193" i="48"/>
  <c r="H195" i="48"/>
  <c r="I195" i="48"/>
  <c r="I197" i="48"/>
  <c r="H197" i="48"/>
  <c r="H199" i="48"/>
  <c r="I199" i="48"/>
  <c r="I201" i="48"/>
  <c r="H201" i="48"/>
  <c r="H203" i="48"/>
  <c r="I203" i="48"/>
  <c r="I205" i="48"/>
  <c r="H205" i="48"/>
  <c r="H207" i="48"/>
  <c r="I207" i="48"/>
  <c r="I209" i="48"/>
  <c r="H209" i="48"/>
  <c r="H211" i="48"/>
  <c r="I211" i="48"/>
  <c r="D224" i="8"/>
  <c r="C224" i="8"/>
  <c r="I242" i="48"/>
  <c r="H242" i="48"/>
  <c r="I244" i="48"/>
  <c r="H244" i="48"/>
  <c r="I246" i="48"/>
  <c r="H246" i="48"/>
  <c r="I248" i="48"/>
  <c r="H248" i="48"/>
  <c r="I250" i="48"/>
  <c r="H250" i="48"/>
  <c r="I252" i="48"/>
  <c r="H252" i="48"/>
  <c r="I254" i="48"/>
  <c r="H254" i="48"/>
  <c r="C267" i="8"/>
  <c r="D267" i="8"/>
  <c r="C269" i="8"/>
  <c r="D269" i="8"/>
  <c r="G153" i="47"/>
  <c r="J153" i="47" s="1"/>
  <c r="E170" i="47"/>
  <c r="H170" i="47" s="1"/>
  <c r="E149" i="47"/>
  <c r="H149" i="47" s="1"/>
  <c r="F237" i="47"/>
  <c r="I237" i="47" s="1"/>
  <c r="G195" i="47"/>
  <c r="J195" i="47" s="1"/>
  <c r="E151" i="47"/>
  <c r="H151" i="47" s="1"/>
  <c r="F245" i="47"/>
  <c r="I245" i="47" s="1"/>
  <c r="F185" i="47"/>
  <c r="I185" i="47" s="1"/>
  <c r="G226" i="47"/>
  <c r="J226" i="47" s="1"/>
  <c r="E159" i="47"/>
  <c r="H159" i="47" s="1"/>
  <c r="E139" i="47"/>
  <c r="H139" i="47" s="1"/>
  <c r="F197" i="47"/>
  <c r="I197" i="47" s="1"/>
  <c r="E176" i="47"/>
  <c r="H176" i="47" s="1"/>
  <c r="G251" i="47"/>
  <c r="J251" i="47" s="1"/>
  <c r="G155" i="47"/>
  <c r="J155" i="47" s="1"/>
  <c r="G182" i="47"/>
  <c r="J182" i="47" s="1"/>
  <c r="E264" i="47"/>
  <c r="H264" i="47" s="1"/>
  <c r="E156" i="47"/>
  <c r="H156" i="47" s="1"/>
  <c r="E184" i="47"/>
  <c r="H184" i="47" s="1"/>
  <c r="E265" i="47"/>
  <c r="H265" i="47" s="1"/>
  <c r="G189" i="47"/>
  <c r="J189" i="47" s="1"/>
  <c r="E211" i="47"/>
  <c r="H211" i="47" s="1"/>
  <c r="F232" i="47"/>
  <c r="I232" i="47" s="1"/>
  <c r="F179" i="47"/>
  <c r="I179" i="47" s="1"/>
  <c r="G200" i="47"/>
  <c r="J200" i="47" s="1"/>
  <c r="E222" i="47"/>
  <c r="H222" i="47" s="1"/>
  <c r="F243" i="47"/>
  <c r="I243" i="47" s="1"/>
  <c r="E204" i="47"/>
  <c r="H204" i="47" s="1"/>
  <c r="F225" i="47"/>
  <c r="I225" i="47" s="1"/>
  <c r="G246" i="47"/>
  <c r="J246" i="47" s="1"/>
  <c r="G209" i="47"/>
  <c r="J209" i="47" s="1"/>
  <c r="E231" i="47"/>
  <c r="H231" i="47" s="1"/>
  <c r="F252" i="47"/>
  <c r="I252" i="47" s="1"/>
  <c r="G172" i="47"/>
  <c r="J172" i="47" s="1"/>
  <c r="E194" i="47"/>
  <c r="H194" i="47" s="1"/>
  <c r="G236" i="47"/>
  <c r="J236" i="47" s="1"/>
  <c r="E181" i="47"/>
  <c r="H181" i="47" s="1"/>
  <c r="C156" i="8"/>
  <c r="D156" i="8"/>
  <c r="C166" i="8"/>
  <c r="D166" i="8"/>
  <c r="I188" i="48"/>
  <c r="H188" i="48"/>
  <c r="I196" i="48"/>
  <c r="H196" i="48"/>
  <c r="I202" i="48"/>
  <c r="H202" i="48"/>
  <c r="I212" i="48"/>
  <c r="H212" i="48"/>
  <c r="I245" i="48"/>
  <c r="H245" i="48"/>
  <c r="I249" i="48"/>
  <c r="H249" i="48"/>
  <c r="I253" i="48"/>
  <c r="H253" i="48"/>
  <c r="C268" i="8"/>
  <c r="D268" i="8"/>
  <c r="E256" i="47"/>
  <c r="H256" i="47" s="1"/>
  <c r="F193" i="47"/>
  <c r="I193" i="47" s="1"/>
  <c r="G241" i="47"/>
  <c r="J241" i="47" s="1"/>
  <c r="H135" i="48"/>
  <c r="I135" i="48"/>
  <c r="I145" i="48"/>
  <c r="H145" i="48"/>
  <c r="D176" i="8"/>
  <c r="C176" i="8"/>
  <c r="C186" i="8"/>
  <c r="D186" i="8"/>
  <c r="C227" i="8"/>
  <c r="D227" i="8"/>
  <c r="I136" i="48"/>
  <c r="H136" i="48"/>
  <c r="I138" i="48"/>
  <c r="H138" i="48"/>
  <c r="I140" i="48"/>
  <c r="H140" i="48"/>
  <c r="I142" i="48"/>
  <c r="H142" i="48"/>
  <c r="I144" i="48"/>
  <c r="H144" i="48"/>
  <c r="I146" i="48"/>
  <c r="H146" i="48"/>
  <c r="I148" i="48"/>
  <c r="H148" i="48"/>
  <c r="I150" i="48"/>
  <c r="H150" i="48"/>
  <c r="D169" i="8"/>
  <c r="C169" i="8"/>
  <c r="C171" i="8"/>
  <c r="D171" i="8"/>
  <c r="C173" i="8"/>
  <c r="D173" i="8"/>
  <c r="D175" i="8"/>
  <c r="C175" i="8"/>
  <c r="D177" i="8"/>
  <c r="C177" i="8"/>
  <c r="C179" i="8"/>
  <c r="D179" i="8"/>
  <c r="C181" i="8"/>
  <c r="D181" i="8"/>
  <c r="D183" i="8"/>
  <c r="C183" i="8"/>
  <c r="D185" i="8"/>
  <c r="C185" i="8"/>
  <c r="C187" i="8"/>
  <c r="D187" i="8"/>
  <c r="I213" i="48"/>
  <c r="H213" i="48"/>
  <c r="H215" i="48"/>
  <c r="I215" i="48"/>
  <c r="I217" i="48"/>
  <c r="H217" i="48"/>
  <c r="H219" i="48"/>
  <c r="I219" i="48"/>
  <c r="I221" i="48"/>
  <c r="H221" i="48"/>
  <c r="H223" i="48"/>
  <c r="I223" i="48"/>
  <c r="C226" i="8"/>
  <c r="D226" i="8"/>
  <c r="C228" i="8"/>
  <c r="D228" i="8"/>
  <c r="C230" i="8"/>
  <c r="D230" i="8"/>
  <c r="D232" i="8"/>
  <c r="C232" i="8"/>
  <c r="C234" i="8"/>
  <c r="D234" i="8"/>
  <c r="C236" i="8"/>
  <c r="D236" i="8"/>
  <c r="C238" i="8"/>
  <c r="D238" i="8"/>
  <c r="D240" i="8"/>
  <c r="C240" i="8"/>
  <c r="I256" i="48"/>
  <c r="H256" i="48"/>
  <c r="I258" i="48"/>
  <c r="H258" i="48"/>
  <c r="I260" i="48"/>
  <c r="H260" i="48"/>
  <c r="I262" i="48"/>
  <c r="H262" i="48"/>
  <c r="I264" i="48"/>
  <c r="H264" i="48"/>
  <c r="I266" i="48"/>
  <c r="H266" i="48"/>
  <c r="G234" i="47"/>
  <c r="J234" i="47" s="1"/>
  <c r="G178" i="47"/>
  <c r="J178" i="47" s="1"/>
  <c r="G258" i="47"/>
  <c r="J258" i="47" s="1"/>
  <c r="E144" i="47"/>
  <c r="H144" i="47" s="1"/>
  <c r="E217" i="47"/>
  <c r="H217" i="47" s="1"/>
  <c r="G266" i="47"/>
  <c r="J266" i="47" s="1"/>
  <c r="G140" i="47"/>
  <c r="J140" i="47" s="1"/>
  <c r="G203" i="47"/>
  <c r="J203" i="47" s="1"/>
  <c r="G151" i="47"/>
  <c r="J151" i="47" s="1"/>
  <c r="E248" i="47"/>
  <c r="H248" i="47" s="1"/>
  <c r="F213" i="47"/>
  <c r="I213" i="47" s="1"/>
  <c r="F174" i="47"/>
  <c r="I174" i="47" s="1"/>
  <c r="E163" i="47"/>
  <c r="H163" i="47" s="1"/>
  <c r="E208" i="47"/>
  <c r="H208" i="47" s="1"/>
  <c r="F155" i="47"/>
  <c r="I155" i="47" s="1"/>
  <c r="F182" i="47"/>
  <c r="I182" i="47" s="1"/>
  <c r="F262" i="47"/>
  <c r="I262" i="47" s="1"/>
  <c r="E137" i="47"/>
  <c r="H137" i="47" s="1"/>
  <c r="F158" i="47"/>
  <c r="I158" i="47" s="1"/>
  <c r="F190" i="47"/>
  <c r="I190" i="47" s="1"/>
  <c r="F137" i="47"/>
  <c r="I137" i="47" s="1"/>
  <c r="G190" i="47"/>
  <c r="J190" i="47" s="1"/>
  <c r="E171" i="47"/>
  <c r="H171" i="47" s="1"/>
  <c r="F192" i="47"/>
  <c r="I192" i="47" s="1"/>
  <c r="G213" i="47"/>
  <c r="J213" i="47" s="1"/>
  <c r="E235" i="47"/>
  <c r="H235" i="47" s="1"/>
  <c r="F256" i="47"/>
  <c r="I256" i="47" s="1"/>
  <c r="E182" i="47"/>
  <c r="H182" i="47" s="1"/>
  <c r="F203" i="47"/>
  <c r="I203" i="47" s="1"/>
  <c r="G224" i="47"/>
  <c r="J224" i="47" s="1"/>
  <c r="E246" i="47"/>
  <c r="H246" i="47" s="1"/>
  <c r="F267" i="47"/>
  <c r="I267" i="47" s="1"/>
  <c r="G206" i="47"/>
  <c r="J206" i="47" s="1"/>
  <c r="E228" i="47"/>
  <c r="H228" i="47" s="1"/>
  <c r="F249" i="47"/>
  <c r="I249" i="47" s="1"/>
  <c r="E191" i="47"/>
  <c r="H191" i="47" s="1"/>
  <c r="F212" i="47"/>
  <c r="I212" i="47" s="1"/>
  <c r="G233" i="47"/>
  <c r="J233" i="47" s="1"/>
  <c r="E255" i="47"/>
  <c r="H255" i="47" s="1"/>
  <c r="F175" i="47"/>
  <c r="I175" i="47" s="1"/>
  <c r="G196" i="47"/>
  <c r="J196" i="47" s="1"/>
  <c r="E218" i="47"/>
  <c r="H218" i="47" s="1"/>
  <c r="F239" i="47"/>
  <c r="I239" i="47" s="1"/>
  <c r="G260" i="47"/>
  <c r="J260" i="47" s="1"/>
  <c r="G183" i="47"/>
  <c r="J183" i="47" s="1"/>
  <c r="E205" i="47"/>
  <c r="H205" i="47" s="1"/>
  <c r="F226" i="47"/>
  <c r="I226" i="47" s="1"/>
  <c r="G247" i="47"/>
  <c r="J247" i="47" s="1"/>
  <c r="E269" i="47"/>
  <c r="H269" i="47" s="1"/>
  <c r="I141" i="48"/>
  <c r="H141" i="48"/>
  <c r="I152" i="48"/>
  <c r="H152" i="48"/>
  <c r="I154" i="48"/>
  <c r="H154" i="48"/>
  <c r="I156" i="48"/>
  <c r="H156" i="48"/>
  <c r="I158" i="48"/>
  <c r="H158" i="48"/>
  <c r="I160" i="48"/>
  <c r="H160" i="48"/>
  <c r="I162" i="48"/>
  <c r="H162" i="48"/>
  <c r="I164" i="48"/>
  <c r="H164" i="48"/>
  <c r="I166" i="48"/>
  <c r="H166" i="48"/>
  <c r="I168" i="48"/>
  <c r="H168" i="48"/>
  <c r="C189" i="8"/>
  <c r="D189" i="8"/>
  <c r="D191" i="8"/>
  <c r="C191" i="8"/>
  <c r="D193" i="8"/>
  <c r="C193" i="8"/>
  <c r="C195" i="8"/>
  <c r="D195" i="8"/>
  <c r="C197" i="8"/>
  <c r="D197" i="8"/>
  <c r="D199" i="8"/>
  <c r="C199" i="8"/>
  <c r="D201" i="8"/>
  <c r="C201" i="8"/>
  <c r="C203" i="8"/>
  <c r="D203" i="8"/>
  <c r="C205" i="8"/>
  <c r="D205" i="8"/>
  <c r="D207" i="8"/>
  <c r="C207" i="8"/>
  <c r="D209" i="8"/>
  <c r="C209" i="8"/>
  <c r="C211" i="8"/>
  <c r="D211" i="8"/>
  <c r="C242" i="8"/>
  <c r="D242" i="8"/>
  <c r="C244" i="8"/>
  <c r="D244" i="8"/>
  <c r="C246" i="8"/>
  <c r="D246" i="8"/>
  <c r="D248" i="8"/>
  <c r="C248" i="8"/>
  <c r="C250" i="8"/>
  <c r="D250" i="8"/>
  <c r="C252" i="8"/>
  <c r="D252" i="8"/>
  <c r="C254" i="8"/>
  <c r="D254" i="8"/>
  <c r="I268" i="48"/>
  <c r="H268" i="48"/>
  <c r="H271" i="48"/>
  <c r="I270" i="48"/>
  <c r="H270" i="48"/>
  <c r="I271" i="48"/>
  <c r="C271" i="8"/>
  <c r="E138" i="47"/>
  <c r="H138" i="47" s="1"/>
  <c r="E193" i="47"/>
  <c r="H193" i="47" s="1"/>
  <c r="G159" i="47"/>
  <c r="J159" i="47" s="1"/>
  <c r="F149" i="47"/>
  <c r="I149" i="47" s="1"/>
  <c r="F238" i="47"/>
  <c r="I238" i="47" s="1"/>
  <c r="G137" i="47"/>
  <c r="J137" i="47" s="1"/>
  <c r="G161" i="47"/>
  <c r="J161" i="47" s="1"/>
  <c r="E146" i="47"/>
  <c r="H146" i="47" s="1"/>
  <c r="E225" i="47"/>
  <c r="H225" i="47" s="1"/>
  <c r="E157" i="47"/>
  <c r="H157" i="47" s="1"/>
  <c r="F269" i="47"/>
  <c r="I269" i="47" s="1"/>
  <c r="E136" i="47"/>
  <c r="H136" i="47" s="1"/>
  <c r="G187" i="47"/>
  <c r="J187" i="47" s="1"/>
  <c r="F144" i="47"/>
  <c r="I144" i="47" s="1"/>
  <c r="G165" i="47"/>
  <c r="J165" i="47" s="1"/>
  <c r="G218" i="47"/>
  <c r="J218" i="47" s="1"/>
  <c r="G136" i="47"/>
  <c r="J136" i="47" s="1"/>
  <c r="E158" i="47"/>
  <c r="H158" i="47" s="1"/>
  <c r="F189" i="47"/>
  <c r="I189" i="47" s="1"/>
  <c r="G139" i="47"/>
  <c r="J139" i="47" s="1"/>
  <c r="E161" i="47"/>
  <c r="H161" i="47" s="1"/>
  <c r="E200" i="47"/>
  <c r="H200" i="47" s="1"/>
  <c r="E140" i="47"/>
  <c r="H140" i="47" s="1"/>
  <c r="F161" i="47"/>
  <c r="I161" i="47" s="1"/>
  <c r="E201" i="47"/>
  <c r="H201" i="47" s="1"/>
  <c r="G173" i="47"/>
  <c r="J173" i="47" s="1"/>
  <c r="E195" i="47"/>
  <c r="H195" i="47" s="1"/>
  <c r="F216" i="47"/>
  <c r="I216" i="47" s="1"/>
  <c r="G237" i="47"/>
  <c r="J237" i="47" s="1"/>
  <c r="E259" i="47"/>
  <c r="H259" i="47" s="1"/>
  <c r="G184" i="47"/>
  <c r="J184" i="47" s="1"/>
  <c r="E206" i="47"/>
  <c r="H206" i="47" s="1"/>
  <c r="F227" i="47"/>
  <c r="I227" i="47" s="1"/>
  <c r="G248" i="47"/>
  <c r="J248" i="47" s="1"/>
  <c r="E270" i="47"/>
  <c r="H270" i="47" s="1"/>
  <c r="F209" i="47"/>
  <c r="I209" i="47" s="1"/>
  <c r="G230" i="47"/>
  <c r="J230" i="47" s="1"/>
  <c r="E252" i="47"/>
  <c r="H252" i="47" s="1"/>
  <c r="G193" i="47"/>
  <c r="J193" i="47" s="1"/>
  <c r="E215" i="47"/>
  <c r="H215" i="47" s="1"/>
  <c r="F236" i="47"/>
  <c r="I236" i="47" s="1"/>
  <c r="G257" i="47"/>
  <c r="J257" i="47" s="1"/>
  <c r="E178" i="47"/>
  <c r="H178" i="47" s="1"/>
  <c r="F199" i="47"/>
  <c r="I199" i="47" s="1"/>
  <c r="G220" i="47"/>
  <c r="J220" i="47" s="1"/>
  <c r="E242" i="47"/>
  <c r="H242" i="47" s="1"/>
  <c r="F263" i="47"/>
  <c r="I263" i="47" s="1"/>
  <c r="F186" i="47"/>
  <c r="I186" i="47" s="1"/>
  <c r="G207" i="47"/>
  <c r="J207" i="47" s="1"/>
  <c r="E229" i="47"/>
  <c r="H229" i="47" s="1"/>
  <c r="F250" i="47"/>
  <c r="I250" i="47" s="1"/>
  <c r="M8" i="48"/>
  <c r="S8" i="48"/>
  <c r="H148" i="2"/>
  <c r="G135" i="2"/>
  <c r="G271" i="2"/>
  <c r="H271" i="2"/>
  <c r="E271" i="2"/>
  <c r="I271" i="2"/>
  <c r="F271" i="2"/>
  <c r="O163" i="2"/>
  <c r="B271" i="2"/>
  <c r="C271" i="2"/>
  <c r="D271" i="2"/>
  <c r="G167" i="2"/>
  <c r="C152" i="2"/>
  <c r="I137" i="2"/>
  <c r="C145" i="2"/>
  <c r="E146" i="2"/>
  <c r="R147" i="2"/>
  <c r="G141" i="2"/>
  <c r="I143" i="2"/>
  <c r="R156" i="2"/>
  <c r="Q165" i="2"/>
  <c r="C160" i="2"/>
  <c r="N144" i="2"/>
  <c r="F154" i="2"/>
  <c r="N161" i="2"/>
  <c r="R135" i="2"/>
  <c r="D153" i="2"/>
  <c r="D139" i="2"/>
  <c r="C139" i="2"/>
  <c r="F140" i="2"/>
  <c r="D146" i="2"/>
  <c r="G156" i="2"/>
  <c r="F165" i="2"/>
  <c r="C140" i="3"/>
  <c r="C140" i="31"/>
  <c r="C140" i="32"/>
  <c r="C140" i="30"/>
  <c r="C140" i="29"/>
  <c r="C140" i="35"/>
  <c r="D141" i="2"/>
  <c r="C141" i="2"/>
  <c r="B141" i="2"/>
  <c r="C148" i="3"/>
  <c r="C148" i="32"/>
  <c r="C148" i="31"/>
  <c r="C148" i="29"/>
  <c r="C148" i="30"/>
  <c r="C148" i="35"/>
  <c r="D149" i="2"/>
  <c r="C149" i="2"/>
  <c r="B149" i="2"/>
  <c r="C156" i="3"/>
  <c r="C156" i="32"/>
  <c r="C156" i="31"/>
  <c r="C156" i="29"/>
  <c r="C156" i="30"/>
  <c r="C156" i="35"/>
  <c r="D157" i="2"/>
  <c r="C157" i="2"/>
  <c r="B157" i="2"/>
  <c r="C180" i="3"/>
  <c r="C180" i="32"/>
  <c r="C180" i="30"/>
  <c r="C180" i="31"/>
  <c r="C180" i="29"/>
  <c r="C180" i="35"/>
  <c r="D181" i="2"/>
  <c r="B181" i="2"/>
  <c r="C181" i="2"/>
  <c r="F201" i="2"/>
  <c r="P200" i="2"/>
  <c r="N200" i="2"/>
  <c r="B201" i="27"/>
  <c r="H201" i="2"/>
  <c r="R200" i="2"/>
  <c r="O200" i="2"/>
  <c r="I201" i="2"/>
  <c r="G201" i="2"/>
  <c r="E201" i="2"/>
  <c r="B201" i="21"/>
  <c r="Q200" i="2"/>
  <c r="B209" i="27"/>
  <c r="B209" i="21"/>
  <c r="H209" i="2"/>
  <c r="R208" i="2"/>
  <c r="G209" i="2"/>
  <c r="Q208" i="2"/>
  <c r="N208" i="2"/>
  <c r="P208" i="2"/>
  <c r="O208" i="2"/>
  <c r="I209" i="2"/>
  <c r="F209" i="2"/>
  <c r="E209" i="2"/>
  <c r="C212" i="3"/>
  <c r="C212" i="32"/>
  <c r="C212" i="31"/>
  <c r="C212" i="30"/>
  <c r="C212" i="35"/>
  <c r="C212" i="29"/>
  <c r="D213" i="2"/>
  <c r="B213" i="2"/>
  <c r="C213" i="2"/>
  <c r="H225" i="2"/>
  <c r="R224" i="2"/>
  <c r="G225" i="2"/>
  <c r="Q224" i="2"/>
  <c r="E225" i="2"/>
  <c r="O224" i="2"/>
  <c r="N224" i="2"/>
  <c r="B225" i="21"/>
  <c r="F225" i="2"/>
  <c r="B225" i="27"/>
  <c r="P224" i="2"/>
  <c r="I225" i="2"/>
  <c r="F233" i="2"/>
  <c r="P232" i="2"/>
  <c r="N232" i="2"/>
  <c r="I233" i="2"/>
  <c r="H233" i="2"/>
  <c r="R232" i="2"/>
  <c r="Q232" i="2"/>
  <c r="B233" i="21"/>
  <c r="O232" i="2"/>
  <c r="B233" i="27"/>
  <c r="G233" i="2"/>
  <c r="E233" i="2"/>
  <c r="H241" i="2"/>
  <c r="R240" i="2"/>
  <c r="G241" i="2"/>
  <c r="Q240" i="2"/>
  <c r="B241" i="27"/>
  <c r="E241" i="2"/>
  <c r="O240" i="2"/>
  <c r="N240" i="2"/>
  <c r="F241" i="2"/>
  <c r="P240" i="2"/>
  <c r="B241" i="21"/>
  <c r="I241" i="2"/>
  <c r="C252" i="3"/>
  <c r="C252" i="32"/>
  <c r="C252" i="31"/>
  <c r="C252" i="30"/>
  <c r="C252" i="35"/>
  <c r="C252" i="29"/>
  <c r="C253" i="2"/>
  <c r="B253" i="2"/>
  <c r="D253" i="2"/>
  <c r="C268" i="3"/>
  <c r="C268" i="32"/>
  <c r="C268" i="30"/>
  <c r="C268" i="31"/>
  <c r="C268" i="29"/>
  <c r="D269" i="2"/>
  <c r="C268" i="35"/>
  <c r="B269" i="2"/>
  <c r="C269" i="2"/>
  <c r="F135" i="2"/>
  <c r="Q140" i="2"/>
  <c r="C134" i="3"/>
  <c r="C134" i="32"/>
  <c r="C134" i="29"/>
  <c r="C134" i="31"/>
  <c r="C134" i="30"/>
  <c r="C134" i="35"/>
  <c r="D135" i="2"/>
  <c r="C135" i="2"/>
  <c r="B135" i="2"/>
  <c r="C137" i="3"/>
  <c r="C137" i="31"/>
  <c r="C137" i="32"/>
  <c r="C137" i="29"/>
  <c r="C137" i="35"/>
  <c r="C137" i="30"/>
  <c r="D138" i="2"/>
  <c r="B139" i="21"/>
  <c r="I139" i="2"/>
  <c r="H139" i="2"/>
  <c r="R138" i="2"/>
  <c r="B139" i="27"/>
  <c r="G139" i="2"/>
  <c r="Q138" i="2"/>
  <c r="F139" i="2"/>
  <c r="P138" i="2"/>
  <c r="E139" i="2"/>
  <c r="O138" i="2"/>
  <c r="C142" i="3"/>
  <c r="C142" i="32"/>
  <c r="C142" i="31"/>
  <c r="C142" i="35"/>
  <c r="C142" i="30"/>
  <c r="C142" i="29"/>
  <c r="D143" i="2"/>
  <c r="C143" i="2"/>
  <c r="B143" i="2"/>
  <c r="C145" i="3"/>
  <c r="C145" i="32"/>
  <c r="C145" i="31"/>
  <c r="C145" i="29"/>
  <c r="C145" i="30"/>
  <c r="C145" i="35"/>
  <c r="C146" i="2"/>
  <c r="B146" i="2"/>
  <c r="B147" i="27"/>
  <c r="N146" i="2"/>
  <c r="B147" i="21"/>
  <c r="I147" i="2"/>
  <c r="H147" i="2"/>
  <c r="R146" i="2"/>
  <c r="G147" i="2"/>
  <c r="Q146" i="2"/>
  <c r="C150" i="3"/>
  <c r="C150" i="32"/>
  <c r="C150" i="31"/>
  <c r="C150" i="29"/>
  <c r="C150" i="30"/>
  <c r="C150" i="35"/>
  <c r="D151" i="2"/>
  <c r="B151" i="2"/>
  <c r="C153" i="3"/>
  <c r="C153" i="31"/>
  <c r="C153" i="32"/>
  <c r="C153" i="29"/>
  <c r="C153" i="30"/>
  <c r="C153" i="35"/>
  <c r="D154" i="2"/>
  <c r="C154" i="2"/>
  <c r="B154" i="2"/>
  <c r="B155" i="27"/>
  <c r="E155" i="2"/>
  <c r="O154" i="2"/>
  <c r="N154" i="2"/>
  <c r="B155" i="21"/>
  <c r="I155" i="2"/>
  <c r="H155" i="2"/>
  <c r="R154" i="2"/>
  <c r="F155" i="2"/>
  <c r="P154" i="2"/>
  <c r="C158" i="3"/>
  <c r="C158" i="31"/>
  <c r="C158" i="32"/>
  <c r="C158" i="30"/>
  <c r="C158" i="29"/>
  <c r="C158" i="35"/>
  <c r="D159" i="2"/>
  <c r="B159" i="2"/>
  <c r="C161" i="3"/>
  <c r="C161" i="30"/>
  <c r="C161" i="31"/>
  <c r="C161" i="35"/>
  <c r="C161" i="32"/>
  <c r="C161" i="29"/>
  <c r="B162" i="2"/>
  <c r="C162" i="2"/>
  <c r="I163" i="2"/>
  <c r="H163" i="2"/>
  <c r="R162" i="2"/>
  <c r="G163" i="2"/>
  <c r="Q162" i="2"/>
  <c r="B163" i="21"/>
  <c r="F163" i="2"/>
  <c r="P162" i="2"/>
  <c r="E163" i="2"/>
  <c r="O162" i="2"/>
  <c r="B163" i="27"/>
  <c r="C166" i="3"/>
  <c r="C166" i="32"/>
  <c r="C166" i="30"/>
  <c r="C166" i="31"/>
  <c r="C166" i="29"/>
  <c r="C166" i="35"/>
  <c r="D167" i="2"/>
  <c r="C167" i="2"/>
  <c r="B167" i="2"/>
  <c r="C169" i="3"/>
  <c r="C169" i="32"/>
  <c r="C169" i="35"/>
  <c r="C169" i="31"/>
  <c r="C169" i="30"/>
  <c r="C169" i="29"/>
  <c r="C170" i="2"/>
  <c r="D170" i="2"/>
  <c r="B170" i="2"/>
  <c r="B171" i="27"/>
  <c r="N170" i="2"/>
  <c r="I171" i="2"/>
  <c r="R170" i="2"/>
  <c r="H171" i="2"/>
  <c r="Q170" i="2"/>
  <c r="G171" i="2"/>
  <c r="P170" i="2"/>
  <c r="B171" i="21"/>
  <c r="F171" i="2"/>
  <c r="O170" i="2"/>
  <c r="E171" i="2"/>
  <c r="C174" i="3"/>
  <c r="C174" i="32"/>
  <c r="C174" i="30"/>
  <c r="C174" i="31"/>
  <c r="C174" i="29"/>
  <c r="C174" i="35"/>
  <c r="D175" i="2"/>
  <c r="B175" i="2"/>
  <c r="C175" i="2"/>
  <c r="C177" i="3"/>
  <c r="C177" i="32"/>
  <c r="C177" i="30"/>
  <c r="C177" i="31"/>
  <c r="C177" i="29"/>
  <c r="C177" i="35"/>
  <c r="D178" i="2"/>
  <c r="C178" i="2"/>
  <c r="B178" i="2"/>
  <c r="B179" i="21"/>
  <c r="I179" i="2"/>
  <c r="B179" i="27"/>
  <c r="E179" i="2"/>
  <c r="O178" i="2"/>
  <c r="R178" i="2"/>
  <c r="H179" i="2"/>
  <c r="Q178" i="2"/>
  <c r="G179" i="2"/>
  <c r="P178" i="2"/>
  <c r="F179" i="2"/>
  <c r="N178" i="2"/>
  <c r="C182" i="3"/>
  <c r="C182" i="32"/>
  <c r="C182" i="30"/>
  <c r="C182" i="31"/>
  <c r="C182" i="29"/>
  <c r="C183" i="2"/>
  <c r="C182" i="35"/>
  <c r="D183" i="2"/>
  <c r="B183" i="2"/>
  <c r="C185" i="3"/>
  <c r="C185" i="32"/>
  <c r="C185" i="31"/>
  <c r="C185" i="29"/>
  <c r="C185" i="30"/>
  <c r="D186" i="2"/>
  <c r="C185" i="35"/>
  <c r="C186" i="2"/>
  <c r="B186" i="2"/>
  <c r="G187" i="2"/>
  <c r="Q186" i="2"/>
  <c r="B187" i="21"/>
  <c r="E187" i="2"/>
  <c r="O186" i="2"/>
  <c r="B187" i="27"/>
  <c r="I187" i="2"/>
  <c r="H187" i="2"/>
  <c r="N186" i="2"/>
  <c r="F187" i="2"/>
  <c r="R186" i="2"/>
  <c r="P186" i="2"/>
  <c r="C190" i="3"/>
  <c r="C190" i="32"/>
  <c r="C190" i="30"/>
  <c r="C190" i="31"/>
  <c r="C190" i="29"/>
  <c r="C191" i="2"/>
  <c r="D191" i="2"/>
  <c r="B191" i="2"/>
  <c r="C190" i="35"/>
  <c r="C193" i="3"/>
  <c r="C193" i="32"/>
  <c r="C193" i="30"/>
  <c r="C193" i="31"/>
  <c r="C193" i="35"/>
  <c r="C193" i="29"/>
  <c r="C194" i="2"/>
  <c r="D194" i="2"/>
  <c r="B194" i="2"/>
  <c r="I195" i="2"/>
  <c r="B195" i="21"/>
  <c r="E195" i="2"/>
  <c r="O194" i="2"/>
  <c r="B195" i="27"/>
  <c r="R194" i="2"/>
  <c r="Q194" i="2"/>
  <c r="H195" i="2"/>
  <c r="P194" i="2"/>
  <c r="G195" i="2"/>
  <c r="N194" i="2"/>
  <c r="F195" i="2"/>
  <c r="C198" i="3"/>
  <c r="C198" i="32"/>
  <c r="C198" i="31"/>
  <c r="C198" i="30"/>
  <c r="C198" i="29"/>
  <c r="C198" i="35"/>
  <c r="C199" i="2"/>
  <c r="B199" i="2"/>
  <c r="D199" i="2"/>
  <c r="C201" i="3"/>
  <c r="C201" i="32"/>
  <c r="C201" i="31"/>
  <c r="C201" i="30"/>
  <c r="C201" i="29"/>
  <c r="C201" i="35"/>
  <c r="D202" i="2"/>
  <c r="C202" i="2"/>
  <c r="B202" i="2"/>
  <c r="G203" i="2"/>
  <c r="Q202" i="2"/>
  <c r="B203" i="27"/>
  <c r="E203" i="2"/>
  <c r="O202" i="2"/>
  <c r="B203" i="21"/>
  <c r="I203" i="2"/>
  <c r="R202" i="2"/>
  <c r="P202" i="2"/>
  <c r="H203" i="2"/>
  <c r="N202" i="2"/>
  <c r="F203" i="2"/>
  <c r="C206" i="3"/>
  <c r="C206" i="32"/>
  <c r="C206" i="31"/>
  <c r="C206" i="30"/>
  <c r="C206" i="29"/>
  <c r="C206" i="35"/>
  <c r="C207" i="2"/>
  <c r="D207" i="2"/>
  <c r="B207" i="2"/>
  <c r="C209" i="3"/>
  <c r="C209" i="32"/>
  <c r="C209" i="31"/>
  <c r="C209" i="29"/>
  <c r="C209" i="30"/>
  <c r="C210" i="2"/>
  <c r="C209" i="35"/>
  <c r="B210" i="2"/>
  <c r="D210" i="2"/>
  <c r="B211" i="27"/>
  <c r="B211" i="21"/>
  <c r="I211" i="2"/>
  <c r="H211" i="2"/>
  <c r="R210" i="2"/>
  <c r="E211" i="2"/>
  <c r="O210" i="2"/>
  <c r="Q210" i="2"/>
  <c r="P210" i="2"/>
  <c r="N210" i="2"/>
  <c r="G211" i="2"/>
  <c r="F211" i="2"/>
  <c r="C214" i="3"/>
  <c r="C214" i="32"/>
  <c r="C214" i="31"/>
  <c r="C214" i="30"/>
  <c r="C214" i="29"/>
  <c r="C215" i="2"/>
  <c r="C214" i="35"/>
  <c r="B215" i="2"/>
  <c r="D215" i="2"/>
  <c r="C217" i="3"/>
  <c r="C217" i="32"/>
  <c r="C217" i="30"/>
  <c r="C217" i="35"/>
  <c r="C217" i="29"/>
  <c r="C217" i="31"/>
  <c r="D218" i="2"/>
  <c r="C218" i="2"/>
  <c r="B218" i="2"/>
  <c r="B219" i="21"/>
  <c r="G219" i="2"/>
  <c r="Q218" i="2"/>
  <c r="B219" i="27"/>
  <c r="E219" i="2"/>
  <c r="O218" i="2"/>
  <c r="N218" i="2"/>
  <c r="I219" i="2"/>
  <c r="P218" i="2"/>
  <c r="H219" i="2"/>
  <c r="F219" i="2"/>
  <c r="R218" i="2"/>
  <c r="C222" i="3"/>
  <c r="C222" i="32"/>
  <c r="C222" i="30"/>
  <c r="C222" i="31"/>
  <c r="C222" i="35"/>
  <c r="C222" i="29"/>
  <c r="D223" i="2"/>
  <c r="C223" i="2"/>
  <c r="B223" i="2"/>
  <c r="C225" i="3"/>
  <c r="C225" i="32"/>
  <c r="C225" i="31"/>
  <c r="C225" i="30"/>
  <c r="C225" i="35"/>
  <c r="C225" i="29"/>
  <c r="C226" i="2"/>
  <c r="D226" i="2"/>
  <c r="B226" i="2"/>
  <c r="I227" i="2"/>
  <c r="H227" i="2"/>
  <c r="R226" i="2"/>
  <c r="B227" i="21"/>
  <c r="F227" i="2"/>
  <c r="P226" i="2"/>
  <c r="E227" i="2"/>
  <c r="O226" i="2"/>
  <c r="G227" i="2"/>
  <c r="Q226" i="2"/>
  <c r="B227" i="27"/>
  <c r="N226" i="2"/>
  <c r="C230" i="3"/>
  <c r="C230" i="32"/>
  <c r="C230" i="30"/>
  <c r="C230" i="31"/>
  <c r="C230" i="29"/>
  <c r="C230" i="35"/>
  <c r="C231" i="2"/>
  <c r="B231" i="2"/>
  <c r="D231" i="2"/>
  <c r="C233" i="3"/>
  <c r="C233" i="30"/>
  <c r="C233" i="32"/>
  <c r="C233" i="31"/>
  <c r="C233" i="35"/>
  <c r="C233" i="29"/>
  <c r="D234" i="2"/>
  <c r="B234" i="2"/>
  <c r="C234" i="2"/>
  <c r="G235" i="2"/>
  <c r="Q234" i="2"/>
  <c r="E235" i="2"/>
  <c r="O234" i="2"/>
  <c r="N234" i="2"/>
  <c r="B235" i="21"/>
  <c r="I235" i="2"/>
  <c r="R234" i="2"/>
  <c r="P234" i="2"/>
  <c r="H235" i="2"/>
  <c r="B235" i="27"/>
  <c r="F235" i="2"/>
  <c r="C238" i="3"/>
  <c r="C238" i="32"/>
  <c r="C238" i="30"/>
  <c r="C238" i="31"/>
  <c r="C238" i="29"/>
  <c r="D239" i="2"/>
  <c r="C239" i="2"/>
  <c r="B239" i="2"/>
  <c r="C238" i="35"/>
  <c r="C241" i="3"/>
  <c r="C241" i="32"/>
  <c r="C241" i="31"/>
  <c r="C241" i="35"/>
  <c r="C241" i="30"/>
  <c r="C241" i="29"/>
  <c r="C242" i="2"/>
  <c r="D242" i="2"/>
  <c r="B242" i="2"/>
  <c r="B243" i="27"/>
  <c r="I243" i="2"/>
  <c r="H243" i="2"/>
  <c r="R242" i="2"/>
  <c r="B243" i="21"/>
  <c r="F243" i="2"/>
  <c r="P242" i="2"/>
  <c r="E243" i="2"/>
  <c r="O242" i="2"/>
  <c r="G243" i="2"/>
  <c r="Q242" i="2"/>
  <c r="N242" i="2"/>
  <c r="C246" i="3"/>
  <c r="C246" i="32"/>
  <c r="C246" i="30"/>
  <c r="C246" i="31"/>
  <c r="C246" i="29"/>
  <c r="C246" i="35"/>
  <c r="C247" i="2"/>
  <c r="B247" i="2"/>
  <c r="D247" i="2"/>
  <c r="C249" i="3"/>
  <c r="C249" i="32"/>
  <c r="C249" i="30"/>
  <c r="C249" i="31"/>
  <c r="C249" i="29"/>
  <c r="C249" i="35"/>
  <c r="D250" i="2"/>
  <c r="B250" i="2"/>
  <c r="C250" i="2"/>
  <c r="B251" i="27"/>
  <c r="G251" i="2"/>
  <c r="Q250" i="2"/>
  <c r="E251" i="2"/>
  <c r="O250" i="2"/>
  <c r="N250" i="2"/>
  <c r="I251" i="2"/>
  <c r="B251" i="21"/>
  <c r="R250" i="2"/>
  <c r="P250" i="2"/>
  <c r="H251" i="2"/>
  <c r="F251" i="2"/>
  <c r="C254" i="3"/>
  <c r="C254" i="32"/>
  <c r="C254" i="29"/>
  <c r="C254" i="31"/>
  <c r="C254" i="30"/>
  <c r="D255" i="2"/>
  <c r="C255" i="2"/>
  <c r="C254" i="35"/>
  <c r="B255" i="2"/>
  <c r="C257" i="3"/>
  <c r="C257" i="30"/>
  <c r="C257" i="32"/>
  <c r="C257" i="35"/>
  <c r="C257" i="31"/>
  <c r="C257" i="29"/>
  <c r="C258" i="2"/>
  <c r="D258" i="2"/>
  <c r="B258" i="2"/>
  <c r="B259" i="27"/>
  <c r="I259" i="2"/>
  <c r="H259" i="2"/>
  <c r="R258" i="2"/>
  <c r="F259" i="2"/>
  <c r="P258" i="2"/>
  <c r="B259" i="21"/>
  <c r="E259" i="2"/>
  <c r="O258" i="2"/>
  <c r="G259" i="2"/>
  <c r="Q258" i="2"/>
  <c r="N258" i="2"/>
  <c r="C262" i="3"/>
  <c r="C262" i="32"/>
  <c r="C262" i="30"/>
  <c r="C262" i="31"/>
  <c r="C262" i="35"/>
  <c r="C262" i="29"/>
  <c r="C263" i="2"/>
  <c r="B263" i="2"/>
  <c r="D263" i="2"/>
  <c r="B265" i="27"/>
  <c r="E265" i="2"/>
  <c r="O264" i="2"/>
  <c r="B265" i="21"/>
  <c r="H265" i="2"/>
  <c r="R264" i="2"/>
  <c r="G265" i="2"/>
  <c r="Q264" i="2"/>
  <c r="P264" i="2"/>
  <c r="N264" i="2"/>
  <c r="I265" i="2"/>
  <c r="F265" i="2"/>
  <c r="B270" i="27"/>
  <c r="P270" i="2"/>
  <c r="G270" i="2"/>
  <c r="Q269" i="2"/>
  <c r="B270" i="21"/>
  <c r="O270" i="2"/>
  <c r="F270" i="2"/>
  <c r="P269" i="2"/>
  <c r="N270" i="2"/>
  <c r="E270" i="2"/>
  <c r="O269" i="2"/>
  <c r="N269" i="2"/>
  <c r="R270" i="2"/>
  <c r="I270" i="2"/>
  <c r="H270" i="2"/>
  <c r="R269" i="2"/>
  <c r="Q270" i="2"/>
  <c r="R142" i="2"/>
  <c r="P153" i="2"/>
  <c r="C159" i="2"/>
  <c r="P164" i="2"/>
  <c r="B142" i="21"/>
  <c r="B142" i="27"/>
  <c r="F142" i="2"/>
  <c r="P141" i="2"/>
  <c r="E142" i="2"/>
  <c r="O141" i="2"/>
  <c r="N141" i="2"/>
  <c r="I142" i="2"/>
  <c r="I153" i="2"/>
  <c r="H153" i="2"/>
  <c r="R152" i="2"/>
  <c r="G153" i="2"/>
  <c r="Q152" i="2"/>
  <c r="F153" i="2"/>
  <c r="P152" i="2"/>
  <c r="E153" i="2"/>
  <c r="O152" i="2"/>
  <c r="B153" i="27"/>
  <c r="B153" i="21"/>
  <c r="C172" i="3"/>
  <c r="C172" i="32"/>
  <c r="C172" i="31"/>
  <c r="C172" i="30"/>
  <c r="C172" i="29"/>
  <c r="C172" i="35"/>
  <c r="D173" i="2"/>
  <c r="C173" i="2"/>
  <c r="B173" i="2"/>
  <c r="E182" i="2"/>
  <c r="O181" i="2"/>
  <c r="B182" i="27"/>
  <c r="G182" i="2"/>
  <c r="Q181" i="2"/>
  <c r="R181" i="2"/>
  <c r="P181" i="2"/>
  <c r="B182" i="21"/>
  <c r="I182" i="2"/>
  <c r="N181" i="2"/>
  <c r="H182" i="2"/>
  <c r="F182" i="2"/>
  <c r="H193" i="2"/>
  <c r="R192" i="2"/>
  <c r="B193" i="21"/>
  <c r="B193" i="27"/>
  <c r="N192" i="2"/>
  <c r="P192" i="2"/>
  <c r="I193" i="2"/>
  <c r="O192" i="2"/>
  <c r="G193" i="2"/>
  <c r="F193" i="2"/>
  <c r="E193" i="2"/>
  <c r="Q192" i="2"/>
  <c r="C228" i="3"/>
  <c r="C228" i="32"/>
  <c r="C228" i="30"/>
  <c r="C228" i="31"/>
  <c r="C228" i="29"/>
  <c r="C228" i="35"/>
  <c r="D229" i="2"/>
  <c r="B229" i="2"/>
  <c r="C229" i="2"/>
  <c r="B249" i="27"/>
  <c r="F249" i="2"/>
  <c r="P248" i="2"/>
  <c r="N248" i="2"/>
  <c r="I249" i="2"/>
  <c r="H249" i="2"/>
  <c r="R248" i="2"/>
  <c r="Q248" i="2"/>
  <c r="O248" i="2"/>
  <c r="G249" i="2"/>
  <c r="B249" i="21"/>
  <c r="E249" i="2"/>
  <c r="C260" i="3"/>
  <c r="C260" i="32"/>
  <c r="C260" i="30"/>
  <c r="C260" i="31"/>
  <c r="C260" i="35"/>
  <c r="C260" i="29"/>
  <c r="D261" i="2"/>
  <c r="B261" i="2"/>
  <c r="C261" i="2"/>
  <c r="C139" i="3"/>
  <c r="C139" i="32"/>
  <c r="C139" i="31"/>
  <c r="C139" i="29"/>
  <c r="C139" i="30"/>
  <c r="C139" i="35"/>
  <c r="D140" i="2"/>
  <c r="C140" i="2"/>
  <c r="B140" i="2"/>
  <c r="C147" i="3"/>
  <c r="C147" i="32"/>
  <c r="C147" i="31"/>
  <c r="C147" i="30"/>
  <c r="C147" i="35"/>
  <c r="C147" i="29"/>
  <c r="D148" i="2"/>
  <c r="C148" i="2"/>
  <c r="B148" i="2"/>
  <c r="C163" i="3"/>
  <c r="C163" i="32"/>
  <c r="C163" i="30"/>
  <c r="C163" i="31"/>
  <c r="C163" i="29"/>
  <c r="C163" i="35"/>
  <c r="C164" i="2"/>
  <c r="B164" i="2"/>
  <c r="D164" i="2"/>
  <c r="C171" i="3"/>
  <c r="C171" i="32"/>
  <c r="C171" i="31"/>
  <c r="C171" i="29"/>
  <c r="C171" i="30"/>
  <c r="C171" i="35"/>
  <c r="D172" i="2"/>
  <c r="C172" i="2"/>
  <c r="B172" i="2"/>
  <c r="C179" i="3"/>
  <c r="C179" i="32"/>
  <c r="C179" i="31"/>
  <c r="C179" i="30"/>
  <c r="C179" i="29"/>
  <c r="C179" i="35"/>
  <c r="D180" i="2"/>
  <c r="C180" i="2"/>
  <c r="B180" i="2"/>
  <c r="C187" i="3"/>
  <c r="C187" i="32"/>
  <c r="C187" i="31"/>
  <c r="C187" i="30"/>
  <c r="C187" i="29"/>
  <c r="C188" i="2"/>
  <c r="B188" i="2"/>
  <c r="C187" i="35"/>
  <c r="D188" i="2"/>
  <c r="C195" i="3"/>
  <c r="C195" i="32"/>
  <c r="C195" i="30"/>
  <c r="C195" i="31"/>
  <c r="C195" i="35"/>
  <c r="C195" i="29"/>
  <c r="C196" i="2"/>
  <c r="D196" i="2"/>
  <c r="B196" i="2"/>
  <c r="C203" i="3"/>
  <c r="C203" i="32"/>
  <c r="C203" i="31"/>
  <c r="C203" i="30"/>
  <c r="C203" i="35"/>
  <c r="C203" i="29"/>
  <c r="D204" i="2"/>
  <c r="C204" i="2"/>
  <c r="B204" i="2"/>
  <c r="C211" i="3"/>
  <c r="C211" i="32"/>
  <c r="C211" i="31"/>
  <c r="C211" i="30"/>
  <c r="C211" i="29"/>
  <c r="C211" i="35"/>
  <c r="C212" i="2"/>
  <c r="D212" i="2"/>
  <c r="B212" i="2"/>
  <c r="C219" i="3"/>
  <c r="C219" i="31"/>
  <c r="C219" i="30"/>
  <c r="C219" i="32"/>
  <c r="C219" i="35"/>
  <c r="C219" i="29"/>
  <c r="D220" i="2"/>
  <c r="C220" i="2"/>
  <c r="B220" i="2"/>
  <c r="C227" i="3"/>
  <c r="C227" i="31"/>
  <c r="C227" i="30"/>
  <c r="C227" i="35"/>
  <c r="C227" i="29"/>
  <c r="C227" i="32"/>
  <c r="C228" i="2"/>
  <c r="D228" i="2"/>
  <c r="B228" i="2"/>
  <c r="C235" i="3"/>
  <c r="C235" i="32"/>
  <c r="C235" i="30"/>
  <c r="C235" i="29"/>
  <c r="C235" i="31"/>
  <c r="C235" i="35"/>
  <c r="D236" i="2"/>
  <c r="B236" i="2"/>
  <c r="C236" i="2"/>
  <c r="C243" i="3"/>
  <c r="C243" i="32"/>
  <c r="C243" i="31"/>
  <c r="C243" i="30"/>
  <c r="C243" i="29"/>
  <c r="C244" i="2"/>
  <c r="C243" i="35"/>
  <c r="D244" i="2"/>
  <c r="B244" i="2"/>
  <c r="C251" i="3"/>
  <c r="C251" i="32"/>
  <c r="C251" i="31"/>
  <c r="C251" i="30"/>
  <c r="C251" i="29"/>
  <c r="C251" i="35"/>
  <c r="D252" i="2"/>
  <c r="B252" i="2"/>
  <c r="C252" i="2"/>
  <c r="C259" i="3"/>
  <c r="C259" i="31"/>
  <c r="C259" i="32"/>
  <c r="C259" i="30"/>
  <c r="C259" i="29"/>
  <c r="C260" i="2"/>
  <c r="C259" i="35"/>
  <c r="D260" i="2"/>
  <c r="B260" i="2"/>
  <c r="C265" i="3"/>
  <c r="C265" i="32"/>
  <c r="C265" i="31"/>
  <c r="C265" i="29"/>
  <c r="C265" i="30"/>
  <c r="C265" i="35"/>
  <c r="C266" i="2"/>
  <c r="B266" i="2"/>
  <c r="D266" i="2"/>
  <c r="B267" i="27"/>
  <c r="F267" i="2"/>
  <c r="P266" i="2"/>
  <c r="N266" i="2"/>
  <c r="I267" i="2"/>
  <c r="H267" i="2"/>
  <c r="R266" i="2"/>
  <c r="G267" i="2"/>
  <c r="E267" i="2"/>
  <c r="B267" i="21"/>
  <c r="Q266" i="2"/>
  <c r="O266" i="2"/>
  <c r="C270" i="3"/>
  <c r="C270" i="32"/>
  <c r="C270" i="30"/>
  <c r="C270" i="29"/>
  <c r="C270" i="31"/>
  <c r="C270" i="35"/>
  <c r="O139" i="2"/>
  <c r="F141" i="2"/>
  <c r="O146" i="2"/>
  <c r="G148" i="2"/>
  <c r="C151" i="2"/>
  <c r="D162" i="2"/>
  <c r="B134" i="27"/>
  <c r="B134" i="21"/>
  <c r="B158" i="27"/>
  <c r="B158" i="21"/>
  <c r="H158" i="2"/>
  <c r="R157" i="2"/>
  <c r="G158" i="2"/>
  <c r="Q157" i="2"/>
  <c r="F158" i="2"/>
  <c r="P157" i="2"/>
  <c r="E158" i="2"/>
  <c r="O157" i="2"/>
  <c r="N157" i="2"/>
  <c r="I158" i="2"/>
  <c r="B169" i="21"/>
  <c r="F169" i="2"/>
  <c r="P168" i="2"/>
  <c r="E169" i="2"/>
  <c r="O168" i="2"/>
  <c r="N168" i="2"/>
  <c r="B169" i="27"/>
  <c r="I169" i="2"/>
  <c r="H169" i="2"/>
  <c r="R168" i="2"/>
  <c r="G169" i="2"/>
  <c r="Q168" i="2"/>
  <c r="B206" i="27"/>
  <c r="I206" i="2"/>
  <c r="B206" i="21"/>
  <c r="G206" i="2"/>
  <c r="Q205" i="2"/>
  <c r="F206" i="2"/>
  <c r="P205" i="2"/>
  <c r="E206" i="2"/>
  <c r="R205" i="2"/>
  <c r="O205" i="2"/>
  <c r="N205" i="2"/>
  <c r="H206" i="2"/>
  <c r="F217" i="2"/>
  <c r="P216" i="2"/>
  <c r="B217" i="21"/>
  <c r="B217" i="27"/>
  <c r="N216" i="2"/>
  <c r="H217" i="2"/>
  <c r="R216" i="2"/>
  <c r="Q216" i="2"/>
  <c r="O216" i="2"/>
  <c r="I217" i="2"/>
  <c r="G217" i="2"/>
  <c r="E217" i="2"/>
  <c r="C155" i="3"/>
  <c r="C155" i="32"/>
  <c r="C155" i="29"/>
  <c r="C155" i="31"/>
  <c r="C155" i="30"/>
  <c r="C155" i="35"/>
  <c r="D156" i="2"/>
  <c r="C156" i="2"/>
  <c r="B156" i="2"/>
  <c r="B136" i="21"/>
  <c r="B136" i="27"/>
  <c r="G136" i="2"/>
  <c r="Q135" i="2"/>
  <c r="F136" i="2"/>
  <c r="P135" i="2"/>
  <c r="E136" i="2"/>
  <c r="O135" i="2"/>
  <c r="N135" i="2"/>
  <c r="B144" i="21"/>
  <c r="I144" i="2"/>
  <c r="H144" i="2"/>
  <c r="R143" i="2"/>
  <c r="G144" i="2"/>
  <c r="Q143" i="2"/>
  <c r="F144" i="2"/>
  <c r="P143" i="2"/>
  <c r="E144" i="2"/>
  <c r="O143" i="2"/>
  <c r="B144" i="27"/>
  <c r="N143" i="2"/>
  <c r="B152" i="27"/>
  <c r="B152" i="21"/>
  <c r="I152" i="2"/>
  <c r="H152" i="2"/>
  <c r="R151" i="2"/>
  <c r="G152" i="2"/>
  <c r="Q151" i="2"/>
  <c r="F152" i="2"/>
  <c r="P151" i="2"/>
  <c r="E152" i="2"/>
  <c r="O151" i="2"/>
  <c r="N151" i="2"/>
  <c r="B160" i="27"/>
  <c r="I160" i="2"/>
  <c r="H160" i="2"/>
  <c r="R159" i="2"/>
  <c r="B160" i="21"/>
  <c r="G160" i="2"/>
  <c r="Q159" i="2"/>
  <c r="F160" i="2"/>
  <c r="P159" i="2"/>
  <c r="E160" i="2"/>
  <c r="O159" i="2"/>
  <c r="N159" i="2"/>
  <c r="B168" i="27"/>
  <c r="E168" i="2"/>
  <c r="O167" i="2"/>
  <c r="N167" i="2"/>
  <c r="B168" i="21"/>
  <c r="I168" i="2"/>
  <c r="H168" i="2"/>
  <c r="R167" i="2"/>
  <c r="G168" i="2"/>
  <c r="Q167" i="2"/>
  <c r="F168" i="2"/>
  <c r="P167" i="2"/>
  <c r="B176" i="27"/>
  <c r="B176" i="21"/>
  <c r="H176" i="2"/>
  <c r="R175" i="2"/>
  <c r="N175" i="2"/>
  <c r="G176" i="2"/>
  <c r="O175" i="2"/>
  <c r="F176" i="2"/>
  <c r="E176" i="2"/>
  <c r="Q175" i="2"/>
  <c r="I176" i="2"/>
  <c r="P175" i="2"/>
  <c r="B184" i="27"/>
  <c r="E184" i="2"/>
  <c r="O183" i="2"/>
  <c r="B184" i="21"/>
  <c r="G184" i="2"/>
  <c r="Q183" i="2"/>
  <c r="F184" i="2"/>
  <c r="R183" i="2"/>
  <c r="P183" i="2"/>
  <c r="I184" i="2"/>
  <c r="N183" i="2"/>
  <c r="H184" i="2"/>
  <c r="I192" i="2"/>
  <c r="B192" i="27"/>
  <c r="G192" i="2"/>
  <c r="Q191" i="2"/>
  <c r="B192" i="21"/>
  <c r="R191" i="2"/>
  <c r="P191" i="2"/>
  <c r="H192" i="2"/>
  <c r="O191" i="2"/>
  <c r="F192" i="2"/>
  <c r="N191" i="2"/>
  <c r="E192" i="2"/>
  <c r="E200" i="2"/>
  <c r="O199" i="2"/>
  <c r="B200" i="27"/>
  <c r="B200" i="21"/>
  <c r="G200" i="2"/>
  <c r="Q199" i="2"/>
  <c r="R199" i="2"/>
  <c r="P199" i="2"/>
  <c r="I200" i="2"/>
  <c r="N199" i="2"/>
  <c r="H200" i="2"/>
  <c r="F200" i="2"/>
  <c r="B208" i="21"/>
  <c r="I208" i="2"/>
  <c r="G208" i="2"/>
  <c r="Q207" i="2"/>
  <c r="F208" i="2"/>
  <c r="P207" i="2"/>
  <c r="B208" i="27"/>
  <c r="R207" i="2"/>
  <c r="O207" i="2"/>
  <c r="N207" i="2"/>
  <c r="H208" i="2"/>
  <c r="E208" i="2"/>
  <c r="E216" i="2"/>
  <c r="O215" i="2"/>
  <c r="B216" i="27"/>
  <c r="G216" i="2"/>
  <c r="Q215" i="2"/>
  <c r="B216" i="21"/>
  <c r="P215" i="2"/>
  <c r="N215" i="2"/>
  <c r="I216" i="2"/>
  <c r="H216" i="2"/>
  <c r="F216" i="2"/>
  <c r="R215" i="2"/>
  <c r="I224" i="2"/>
  <c r="B224" i="21"/>
  <c r="B224" i="27"/>
  <c r="G224" i="2"/>
  <c r="Q223" i="2"/>
  <c r="F224" i="2"/>
  <c r="P223" i="2"/>
  <c r="N223" i="2"/>
  <c r="R223" i="2"/>
  <c r="O223" i="2"/>
  <c r="H224" i="2"/>
  <c r="E224" i="2"/>
  <c r="B232" i="27"/>
  <c r="E232" i="2"/>
  <c r="O231" i="2"/>
  <c r="B232" i="21"/>
  <c r="H232" i="2"/>
  <c r="R231" i="2"/>
  <c r="G232" i="2"/>
  <c r="Q231" i="2"/>
  <c r="I232" i="2"/>
  <c r="F232" i="2"/>
  <c r="P231" i="2"/>
  <c r="N231" i="2"/>
  <c r="B240" i="27"/>
  <c r="I240" i="2"/>
  <c r="G240" i="2"/>
  <c r="Q239" i="2"/>
  <c r="B240" i="21"/>
  <c r="F240" i="2"/>
  <c r="P239" i="2"/>
  <c r="N239" i="2"/>
  <c r="R239" i="2"/>
  <c r="O239" i="2"/>
  <c r="H240" i="2"/>
  <c r="E240" i="2"/>
  <c r="B248" i="27"/>
  <c r="E248" i="2"/>
  <c r="O247" i="2"/>
  <c r="B248" i="21"/>
  <c r="H248" i="2"/>
  <c r="R247" i="2"/>
  <c r="G248" i="2"/>
  <c r="Q247" i="2"/>
  <c r="I248" i="2"/>
  <c r="F248" i="2"/>
  <c r="P247" i="2"/>
  <c r="N247" i="2"/>
  <c r="B256" i="27"/>
  <c r="B256" i="21"/>
  <c r="I256" i="2"/>
  <c r="G256" i="2"/>
  <c r="Q255" i="2"/>
  <c r="F256" i="2"/>
  <c r="P255" i="2"/>
  <c r="N255" i="2"/>
  <c r="R255" i="2"/>
  <c r="O255" i="2"/>
  <c r="H256" i="2"/>
  <c r="E256" i="2"/>
  <c r="E264" i="2"/>
  <c r="O263" i="2"/>
  <c r="B264" i="27"/>
  <c r="H264" i="2"/>
  <c r="R263" i="2"/>
  <c r="G264" i="2"/>
  <c r="Q263" i="2"/>
  <c r="I264" i="2"/>
  <c r="F264" i="2"/>
  <c r="P263" i="2"/>
  <c r="B264" i="21"/>
  <c r="N263" i="2"/>
  <c r="C267" i="3"/>
  <c r="C267" i="31"/>
  <c r="C267" i="32"/>
  <c r="C267" i="35"/>
  <c r="C267" i="30"/>
  <c r="C267" i="29"/>
  <c r="D268" i="2"/>
  <c r="C268" i="2"/>
  <c r="B268" i="2"/>
  <c r="B138" i="2"/>
  <c r="P139" i="2"/>
  <c r="H143" i="2"/>
  <c r="P146" i="2"/>
  <c r="N162" i="2"/>
  <c r="B137" i="21"/>
  <c r="B137" i="27"/>
  <c r="H137" i="2"/>
  <c r="R136" i="2"/>
  <c r="G137" i="2"/>
  <c r="Q136" i="2"/>
  <c r="F137" i="2"/>
  <c r="P136" i="2"/>
  <c r="E137" i="2"/>
  <c r="O136" i="2"/>
  <c r="N136" i="2"/>
  <c r="C164" i="3"/>
  <c r="C164" i="32"/>
  <c r="C164" i="30"/>
  <c r="C164" i="31"/>
  <c r="C164" i="29"/>
  <c r="C164" i="35"/>
  <c r="D165" i="2"/>
  <c r="C165" i="2"/>
  <c r="B165" i="2"/>
  <c r="I222" i="2"/>
  <c r="G222" i="2"/>
  <c r="Q221" i="2"/>
  <c r="F222" i="2"/>
  <c r="P221" i="2"/>
  <c r="N221" i="2"/>
  <c r="O221" i="2"/>
  <c r="B222" i="27"/>
  <c r="H222" i="2"/>
  <c r="E222" i="2"/>
  <c r="B222" i="21"/>
  <c r="R221" i="2"/>
  <c r="B138" i="27"/>
  <c r="B138" i="21"/>
  <c r="I138" i="2"/>
  <c r="H138" i="2"/>
  <c r="R137" i="2"/>
  <c r="G138" i="2"/>
  <c r="Q137" i="2"/>
  <c r="F138" i="2"/>
  <c r="P137" i="2"/>
  <c r="E138" i="2"/>
  <c r="O137" i="2"/>
  <c r="N137" i="2"/>
  <c r="B141" i="21"/>
  <c r="B141" i="27"/>
  <c r="E141" i="2"/>
  <c r="O140" i="2"/>
  <c r="N140" i="2"/>
  <c r="I141" i="2"/>
  <c r="H141" i="2"/>
  <c r="R140" i="2"/>
  <c r="C144" i="3"/>
  <c r="C144" i="31"/>
  <c r="C144" i="29"/>
  <c r="C144" i="30"/>
  <c r="C144" i="35"/>
  <c r="C144" i="32"/>
  <c r="B145" i="2"/>
  <c r="B149" i="27"/>
  <c r="G149" i="2"/>
  <c r="Q148" i="2"/>
  <c r="F149" i="2"/>
  <c r="P148" i="2"/>
  <c r="E149" i="2"/>
  <c r="O148" i="2"/>
  <c r="N148" i="2"/>
  <c r="B149" i="21"/>
  <c r="H149" i="2"/>
  <c r="R148" i="2"/>
  <c r="C152" i="3"/>
  <c r="C152" i="32"/>
  <c r="C152" i="30"/>
  <c r="C152" i="35"/>
  <c r="C152" i="31"/>
  <c r="C152" i="29"/>
  <c r="B153" i="2"/>
  <c r="C153" i="2"/>
  <c r="B154" i="21"/>
  <c r="N153" i="2"/>
  <c r="I154" i="2"/>
  <c r="H154" i="2"/>
  <c r="R153" i="2"/>
  <c r="B154" i="27"/>
  <c r="G154" i="2"/>
  <c r="Q153" i="2"/>
  <c r="E154" i="2"/>
  <c r="O153" i="2"/>
  <c r="B157" i="27"/>
  <c r="B157" i="21"/>
  <c r="F157" i="2"/>
  <c r="P156" i="2"/>
  <c r="E157" i="2"/>
  <c r="O156" i="2"/>
  <c r="N156" i="2"/>
  <c r="I157" i="2"/>
  <c r="G157" i="2"/>
  <c r="Q156" i="2"/>
  <c r="C160" i="3"/>
  <c r="C160" i="32"/>
  <c r="C160" i="31"/>
  <c r="C160" i="35"/>
  <c r="C160" i="29"/>
  <c r="C160" i="30"/>
  <c r="D161" i="2"/>
  <c r="B161" i="2"/>
  <c r="B170" i="21"/>
  <c r="I170" i="2"/>
  <c r="R169" i="2"/>
  <c r="H170" i="2"/>
  <c r="Q169" i="2"/>
  <c r="G170" i="2"/>
  <c r="P169" i="2"/>
  <c r="B170" i="27"/>
  <c r="F170" i="2"/>
  <c r="O169" i="2"/>
  <c r="E170" i="2"/>
  <c r="N169" i="2"/>
  <c r="C176" i="3"/>
  <c r="C176" i="32"/>
  <c r="C176" i="30"/>
  <c r="C176" i="31"/>
  <c r="C176" i="29"/>
  <c r="C176" i="35"/>
  <c r="D177" i="2"/>
  <c r="B177" i="2"/>
  <c r="C177" i="2"/>
  <c r="B181" i="27"/>
  <c r="B181" i="21"/>
  <c r="N180" i="2"/>
  <c r="F181" i="2"/>
  <c r="P180" i="2"/>
  <c r="R180" i="2"/>
  <c r="Q180" i="2"/>
  <c r="I181" i="2"/>
  <c r="O180" i="2"/>
  <c r="H181" i="2"/>
  <c r="G181" i="2"/>
  <c r="E181" i="2"/>
  <c r="C184" i="3"/>
  <c r="C184" i="32"/>
  <c r="C184" i="30"/>
  <c r="C184" i="31"/>
  <c r="C184" i="29"/>
  <c r="C184" i="35"/>
  <c r="D185" i="2"/>
  <c r="C185" i="2"/>
  <c r="B185" i="2"/>
  <c r="G186" i="2"/>
  <c r="Q185" i="2"/>
  <c r="B186" i="27"/>
  <c r="E186" i="2"/>
  <c r="O185" i="2"/>
  <c r="B186" i="21"/>
  <c r="I186" i="2"/>
  <c r="R185" i="2"/>
  <c r="P185" i="2"/>
  <c r="H186" i="2"/>
  <c r="N185" i="2"/>
  <c r="F186" i="2"/>
  <c r="B189" i="27"/>
  <c r="H189" i="2"/>
  <c r="R188" i="2"/>
  <c r="B189" i="21"/>
  <c r="F189" i="2"/>
  <c r="P188" i="2"/>
  <c r="Q188" i="2"/>
  <c r="O188" i="2"/>
  <c r="I189" i="2"/>
  <c r="N188" i="2"/>
  <c r="G189" i="2"/>
  <c r="E189" i="2"/>
  <c r="C192" i="3"/>
  <c r="C192" i="32"/>
  <c r="C192" i="30"/>
  <c r="C192" i="29"/>
  <c r="C192" i="31"/>
  <c r="B193" i="2"/>
  <c r="D193" i="2"/>
  <c r="C192" i="35"/>
  <c r="C193" i="2"/>
  <c r="B194" i="21"/>
  <c r="I194" i="2"/>
  <c r="E194" i="2"/>
  <c r="O193" i="2"/>
  <c r="G194" i="2"/>
  <c r="N193" i="2"/>
  <c r="F194" i="2"/>
  <c r="B194" i="27"/>
  <c r="R193" i="2"/>
  <c r="Q193" i="2"/>
  <c r="H194" i="2"/>
  <c r="P193" i="2"/>
  <c r="N196" i="2"/>
  <c r="B197" i="27"/>
  <c r="B197" i="21"/>
  <c r="F197" i="2"/>
  <c r="P196" i="2"/>
  <c r="H197" i="2"/>
  <c r="G197" i="2"/>
  <c r="E197" i="2"/>
  <c r="R196" i="2"/>
  <c r="Q196" i="2"/>
  <c r="I197" i="2"/>
  <c r="O196" i="2"/>
  <c r="C200" i="3"/>
  <c r="C200" i="32"/>
  <c r="C200" i="30"/>
  <c r="C200" i="29"/>
  <c r="C200" i="35"/>
  <c r="C200" i="31"/>
  <c r="D201" i="2"/>
  <c r="C201" i="2"/>
  <c r="B201" i="2"/>
  <c r="G202" i="2"/>
  <c r="Q201" i="2"/>
  <c r="E202" i="2"/>
  <c r="O201" i="2"/>
  <c r="B202" i="21"/>
  <c r="I202" i="2"/>
  <c r="F202" i="2"/>
  <c r="B202" i="27"/>
  <c r="R201" i="2"/>
  <c r="P201" i="2"/>
  <c r="H202" i="2"/>
  <c r="N201" i="2"/>
  <c r="H205" i="2"/>
  <c r="R204" i="2"/>
  <c r="F205" i="2"/>
  <c r="P204" i="2"/>
  <c r="B205" i="27"/>
  <c r="B205" i="21"/>
  <c r="G205" i="2"/>
  <c r="E205" i="2"/>
  <c r="Q204" i="2"/>
  <c r="O204" i="2"/>
  <c r="I205" i="2"/>
  <c r="N204" i="2"/>
  <c r="C208" i="3"/>
  <c r="C208" i="32"/>
  <c r="C208" i="30"/>
  <c r="C208" i="31"/>
  <c r="C208" i="35"/>
  <c r="C208" i="29"/>
  <c r="B209" i="2"/>
  <c r="D209" i="2"/>
  <c r="C209" i="2"/>
  <c r="B210" i="21"/>
  <c r="I210" i="2"/>
  <c r="B210" i="27"/>
  <c r="H210" i="2"/>
  <c r="R209" i="2"/>
  <c r="E210" i="2"/>
  <c r="O209" i="2"/>
  <c r="Q209" i="2"/>
  <c r="P209" i="2"/>
  <c r="N209" i="2"/>
  <c r="G210" i="2"/>
  <c r="F210" i="2"/>
  <c r="N212" i="2"/>
  <c r="B213" i="21"/>
  <c r="I213" i="2"/>
  <c r="F213" i="2"/>
  <c r="P212" i="2"/>
  <c r="Q212" i="2"/>
  <c r="O212" i="2"/>
  <c r="H213" i="2"/>
  <c r="G213" i="2"/>
  <c r="E213" i="2"/>
  <c r="B213" i="27"/>
  <c r="R212" i="2"/>
  <c r="C216" i="3"/>
  <c r="C216" i="32"/>
  <c r="C216" i="31"/>
  <c r="C216" i="29"/>
  <c r="C216" i="30"/>
  <c r="D217" i="2"/>
  <c r="C217" i="2"/>
  <c r="C216" i="35"/>
  <c r="B217" i="2"/>
  <c r="G218" i="2"/>
  <c r="Q217" i="2"/>
  <c r="E218" i="2"/>
  <c r="O217" i="2"/>
  <c r="N217" i="2"/>
  <c r="B218" i="21"/>
  <c r="I218" i="2"/>
  <c r="R217" i="2"/>
  <c r="B218" i="27"/>
  <c r="P217" i="2"/>
  <c r="H218" i="2"/>
  <c r="F218" i="2"/>
  <c r="H221" i="2"/>
  <c r="R220" i="2"/>
  <c r="B221" i="27"/>
  <c r="F221" i="2"/>
  <c r="P220" i="2"/>
  <c r="E221" i="2"/>
  <c r="O220" i="2"/>
  <c r="B221" i="21"/>
  <c r="I221" i="2"/>
  <c r="G221" i="2"/>
  <c r="Q220" i="2"/>
  <c r="N220" i="2"/>
  <c r="C224" i="3"/>
  <c r="C224" i="32"/>
  <c r="C224" i="30"/>
  <c r="C224" i="31"/>
  <c r="C224" i="29"/>
  <c r="B225" i="2"/>
  <c r="C224" i="35"/>
  <c r="D225" i="2"/>
  <c r="C225" i="2"/>
  <c r="B226" i="27"/>
  <c r="B226" i="21"/>
  <c r="I226" i="2"/>
  <c r="H226" i="2"/>
  <c r="R225" i="2"/>
  <c r="F226" i="2"/>
  <c r="P225" i="2"/>
  <c r="E226" i="2"/>
  <c r="O225" i="2"/>
  <c r="G226" i="2"/>
  <c r="Q225" i="2"/>
  <c r="N225" i="2"/>
  <c r="N228" i="2"/>
  <c r="I229" i="2"/>
  <c r="B229" i="21"/>
  <c r="G229" i="2"/>
  <c r="Q228" i="2"/>
  <c r="B229" i="27"/>
  <c r="F229" i="2"/>
  <c r="P228" i="2"/>
  <c r="R228" i="2"/>
  <c r="O228" i="2"/>
  <c r="H229" i="2"/>
  <c r="E229" i="2"/>
  <c r="C232" i="3"/>
  <c r="C232" i="32"/>
  <c r="C232" i="30"/>
  <c r="C232" i="29"/>
  <c r="C232" i="35"/>
  <c r="C232" i="31"/>
  <c r="D233" i="2"/>
  <c r="C233" i="2"/>
  <c r="B233" i="2"/>
  <c r="B234" i="27"/>
  <c r="G234" i="2"/>
  <c r="Q233" i="2"/>
  <c r="B234" i="21"/>
  <c r="E234" i="2"/>
  <c r="O233" i="2"/>
  <c r="N233" i="2"/>
  <c r="I234" i="2"/>
  <c r="R233" i="2"/>
  <c r="P233" i="2"/>
  <c r="H234" i="2"/>
  <c r="F234" i="2"/>
  <c r="H237" i="2"/>
  <c r="R236" i="2"/>
  <c r="F237" i="2"/>
  <c r="P236" i="2"/>
  <c r="E237" i="2"/>
  <c r="O236" i="2"/>
  <c r="B237" i="27"/>
  <c r="B237" i="21"/>
  <c r="I237" i="2"/>
  <c r="G237" i="2"/>
  <c r="Q236" i="2"/>
  <c r="N236" i="2"/>
  <c r="C240" i="3"/>
  <c r="C240" i="32"/>
  <c r="C240" i="30"/>
  <c r="C240" i="31"/>
  <c r="C240" i="35"/>
  <c r="C240" i="29"/>
  <c r="B241" i="2"/>
  <c r="D241" i="2"/>
  <c r="C241" i="2"/>
  <c r="B242" i="27"/>
  <c r="B242" i="21"/>
  <c r="I242" i="2"/>
  <c r="H242" i="2"/>
  <c r="R241" i="2"/>
  <c r="F242" i="2"/>
  <c r="P241" i="2"/>
  <c r="E242" i="2"/>
  <c r="O241" i="2"/>
  <c r="G242" i="2"/>
  <c r="Q241" i="2"/>
  <c r="N241" i="2"/>
  <c r="B245" i="27"/>
  <c r="N244" i="2"/>
  <c r="I245" i="2"/>
  <c r="G245" i="2"/>
  <c r="Q244" i="2"/>
  <c r="F245" i="2"/>
  <c r="P244" i="2"/>
  <c r="R244" i="2"/>
  <c r="O244" i="2"/>
  <c r="B245" i="21"/>
  <c r="H245" i="2"/>
  <c r="E245" i="2"/>
  <c r="C248" i="3"/>
  <c r="C248" i="32"/>
  <c r="C248" i="30"/>
  <c r="C248" i="31"/>
  <c r="C248" i="29"/>
  <c r="C248" i="35"/>
  <c r="D249" i="2"/>
  <c r="C249" i="2"/>
  <c r="B249" i="2"/>
  <c r="G250" i="2"/>
  <c r="Q249" i="2"/>
  <c r="B250" i="21"/>
  <c r="E250" i="2"/>
  <c r="O249" i="2"/>
  <c r="N249" i="2"/>
  <c r="I250" i="2"/>
  <c r="R249" i="2"/>
  <c r="P249" i="2"/>
  <c r="B250" i="27"/>
  <c r="H250" i="2"/>
  <c r="F250" i="2"/>
  <c r="B253" i="27"/>
  <c r="H253" i="2"/>
  <c r="R252" i="2"/>
  <c r="F253" i="2"/>
  <c r="P252" i="2"/>
  <c r="E253" i="2"/>
  <c r="O252" i="2"/>
  <c r="I253" i="2"/>
  <c r="G253" i="2"/>
  <c r="B253" i="21"/>
  <c r="Q252" i="2"/>
  <c r="N252" i="2"/>
  <c r="C256" i="3"/>
  <c r="C256" i="32"/>
  <c r="C256" i="31"/>
  <c r="C256" i="29"/>
  <c r="C256" i="30"/>
  <c r="C256" i="35"/>
  <c r="B257" i="2"/>
  <c r="D257" i="2"/>
  <c r="C257" i="2"/>
  <c r="B258" i="27"/>
  <c r="B258" i="21"/>
  <c r="I258" i="2"/>
  <c r="H258" i="2"/>
  <c r="R257" i="2"/>
  <c r="F258" i="2"/>
  <c r="P257" i="2"/>
  <c r="E258" i="2"/>
  <c r="O257" i="2"/>
  <c r="G258" i="2"/>
  <c r="Q257" i="2"/>
  <c r="N257" i="2"/>
  <c r="N260" i="2"/>
  <c r="I261" i="2"/>
  <c r="B261" i="27"/>
  <c r="G261" i="2"/>
  <c r="Q260" i="2"/>
  <c r="B261" i="21"/>
  <c r="F261" i="2"/>
  <c r="P260" i="2"/>
  <c r="R260" i="2"/>
  <c r="O260" i="2"/>
  <c r="H261" i="2"/>
  <c r="E261" i="2"/>
  <c r="C264" i="3"/>
  <c r="C264" i="32"/>
  <c r="C264" i="30"/>
  <c r="C264" i="31"/>
  <c r="C264" i="35"/>
  <c r="C264" i="29"/>
  <c r="C265" i="2"/>
  <c r="B265" i="2"/>
  <c r="D265" i="2"/>
  <c r="H136" i="2"/>
  <c r="C138" i="2"/>
  <c r="Q141" i="2"/>
  <c r="D145" i="2"/>
  <c r="Q154" i="2"/>
  <c r="H157" i="2"/>
  <c r="B166" i="27"/>
  <c r="B166" i="21"/>
  <c r="E166" i="2"/>
  <c r="O165" i="2"/>
  <c r="N165" i="2"/>
  <c r="I166" i="2"/>
  <c r="H166" i="2"/>
  <c r="R165" i="2"/>
  <c r="F166" i="2"/>
  <c r="P165" i="2"/>
  <c r="I190" i="2"/>
  <c r="G190" i="2"/>
  <c r="Q189" i="2"/>
  <c r="B190" i="27"/>
  <c r="B190" i="21"/>
  <c r="P189" i="2"/>
  <c r="H190" i="2"/>
  <c r="O189" i="2"/>
  <c r="F190" i="2"/>
  <c r="N189" i="2"/>
  <c r="E190" i="2"/>
  <c r="R189" i="2"/>
  <c r="E198" i="2"/>
  <c r="O197" i="2"/>
  <c r="B198" i="21"/>
  <c r="G198" i="2"/>
  <c r="Q197" i="2"/>
  <c r="F198" i="2"/>
  <c r="B198" i="27"/>
  <c r="R197" i="2"/>
  <c r="P197" i="2"/>
  <c r="I198" i="2"/>
  <c r="N197" i="2"/>
  <c r="H198" i="2"/>
  <c r="B214" i="27"/>
  <c r="B214" i="21"/>
  <c r="E214" i="2"/>
  <c r="O213" i="2"/>
  <c r="G214" i="2"/>
  <c r="Q213" i="2"/>
  <c r="P213" i="2"/>
  <c r="N213" i="2"/>
  <c r="I214" i="2"/>
  <c r="H214" i="2"/>
  <c r="F214" i="2"/>
  <c r="R213" i="2"/>
  <c r="B230" i="27"/>
  <c r="E230" i="2"/>
  <c r="O229" i="2"/>
  <c r="B230" i="21"/>
  <c r="H230" i="2"/>
  <c r="R229" i="2"/>
  <c r="G230" i="2"/>
  <c r="Q229" i="2"/>
  <c r="P229" i="2"/>
  <c r="N229" i="2"/>
  <c r="I230" i="2"/>
  <c r="F230" i="2"/>
  <c r="C236" i="3"/>
  <c r="C236" i="30"/>
  <c r="C236" i="31"/>
  <c r="C236" i="32"/>
  <c r="C236" i="35"/>
  <c r="C236" i="29"/>
  <c r="C237" i="2"/>
  <c r="B237" i="2"/>
  <c r="D237" i="2"/>
  <c r="C244" i="3"/>
  <c r="C244" i="32"/>
  <c r="C244" i="31"/>
  <c r="C244" i="30"/>
  <c r="C244" i="29"/>
  <c r="C244" i="35"/>
  <c r="D245" i="2"/>
  <c r="B245" i="2"/>
  <c r="C245" i="2"/>
  <c r="B254" i="27"/>
  <c r="I254" i="2"/>
  <c r="G254" i="2"/>
  <c r="Q253" i="2"/>
  <c r="F254" i="2"/>
  <c r="P253" i="2"/>
  <c r="B254" i="21"/>
  <c r="N253" i="2"/>
  <c r="O253" i="2"/>
  <c r="H254" i="2"/>
  <c r="E254" i="2"/>
  <c r="R253" i="2"/>
  <c r="B262" i="27"/>
  <c r="E262" i="2"/>
  <c r="O261" i="2"/>
  <c r="H262" i="2"/>
  <c r="R261" i="2"/>
  <c r="G262" i="2"/>
  <c r="Q261" i="2"/>
  <c r="B262" i="21"/>
  <c r="P261" i="2"/>
  <c r="N261" i="2"/>
  <c r="I262" i="2"/>
  <c r="F262" i="2"/>
  <c r="E164" i="2"/>
  <c r="C136" i="3"/>
  <c r="C136" i="32"/>
  <c r="C136" i="31"/>
  <c r="C136" i="29"/>
  <c r="C136" i="30"/>
  <c r="C136" i="35"/>
  <c r="D137" i="2"/>
  <c r="C137" i="2"/>
  <c r="B146" i="21"/>
  <c r="B146" i="27"/>
  <c r="I146" i="2"/>
  <c r="H146" i="2"/>
  <c r="R145" i="2"/>
  <c r="G146" i="2"/>
  <c r="Q145" i="2"/>
  <c r="F146" i="2"/>
  <c r="P145" i="2"/>
  <c r="B162" i="27"/>
  <c r="B162" i="21"/>
  <c r="I162" i="2"/>
  <c r="H162" i="2"/>
  <c r="R161" i="2"/>
  <c r="G162" i="2"/>
  <c r="Q161" i="2"/>
  <c r="F162" i="2"/>
  <c r="P161" i="2"/>
  <c r="E162" i="2"/>
  <c r="O161" i="2"/>
  <c r="B165" i="21"/>
  <c r="B165" i="27"/>
  <c r="N164" i="2"/>
  <c r="I165" i="2"/>
  <c r="H165" i="2"/>
  <c r="R164" i="2"/>
  <c r="G165" i="2"/>
  <c r="Q164" i="2"/>
  <c r="E165" i="2"/>
  <c r="O164" i="2"/>
  <c r="C168" i="3"/>
  <c r="C168" i="32"/>
  <c r="C168" i="30"/>
  <c r="C168" i="31"/>
  <c r="C168" i="35"/>
  <c r="C168" i="29"/>
  <c r="D169" i="2"/>
  <c r="C169" i="2"/>
  <c r="B169" i="2"/>
  <c r="B173" i="27"/>
  <c r="E173" i="2"/>
  <c r="O172" i="2"/>
  <c r="B173" i="21"/>
  <c r="I173" i="2"/>
  <c r="R172" i="2"/>
  <c r="H173" i="2"/>
  <c r="Q172" i="2"/>
  <c r="G173" i="2"/>
  <c r="P172" i="2"/>
  <c r="F173" i="2"/>
  <c r="N172" i="2"/>
  <c r="B178" i="27"/>
  <c r="I178" i="2"/>
  <c r="B178" i="21"/>
  <c r="E178" i="2"/>
  <c r="O177" i="2"/>
  <c r="G178" i="2"/>
  <c r="P177" i="2"/>
  <c r="F178" i="2"/>
  <c r="N177" i="2"/>
  <c r="R177" i="2"/>
  <c r="H178" i="2"/>
  <c r="Q177" i="2"/>
  <c r="B135" i="21"/>
  <c r="B135" i="27"/>
  <c r="E135" i="2"/>
  <c r="O134" i="2"/>
  <c r="N134" i="2"/>
  <c r="I135" i="2"/>
  <c r="H135" i="2"/>
  <c r="R134" i="2"/>
  <c r="C138" i="3"/>
  <c r="C138" i="32"/>
  <c r="C138" i="29"/>
  <c r="C138" i="31"/>
  <c r="C138" i="30"/>
  <c r="C138" i="35"/>
  <c r="B139" i="2"/>
  <c r="C141" i="3"/>
  <c r="C141" i="31"/>
  <c r="C141" i="32"/>
  <c r="C141" i="30"/>
  <c r="C141" i="29"/>
  <c r="C141" i="35"/>
  <c r="D142" i="2"/>
  <c r="C142" i="2"/>
  <c r="B142" i="2"/>
  <c r="B143" i="21"/>
  <c r="B143" i="27"/>
  <c r="G143" i="2"/>
  <c r="Q142" i="2"/>
  <c r="F143" i="2"/>
  <c r="P142" i="2"/>
  <c r="E143" i="2"/>
  <c r="O142" i="2"/>
  <c r="N142" i="2"/>
  <c r="C146" i="3"/>
  <c r="C146" i="32"/>
  <c r="C146" i="31"/>
  <c r="C146" i="29"/>
  <c r="C146" i="30"/>
  <c r="C146" i="35"/>
  <c r="D147" i="2"/>
  <c r="C147" i="2"/>
  <c r="B147" i="2"/>
  <c r="C149" i="3"/>
  <c r="C149" i="32"/>
  <c r="C149" i="31"/>
  <c r="C149" i="29"/>
  <c r="C149" i="30"/>
  <c r="C149" i="35"/>
  <c r="D150" i="2"/>
  <c r="C150" i="2"/>
  <c r="B151" i="27"/>
  <c r="B151" i="21"/>
  <c r="I151" i="2"/>
  <c r="H151" i="2"/>
  <c r="R150" i="2"/>
  <c r="G151" i="2"/>
  <c r="Q150" i="2"/>
  <c r="F151" i="2"/>
  <c r="P150" i="2"/>
  <c r="E151" i="2"/>
  <c r="O150" i="2"/>
  <c r="N150" i="2"/>
  <c r="C154" i="3"/>
  <c r="C154" i="32"/>
  <c r="C154" i="31"/>
  <c r="C154" i="29"/>
  <c r="C154" i="30"/>
  <c r="C154" i="35"/>
  <c r="D155" i="2"/>
  <c r="C155" i="2"/>
  <c r="B155" i="2"/>
  <c r="C157" i="3"/>
  <c r="C157" i="30"/>
  <c r="C157" i="35"/>
  <c r="C157" i="31"/>
  <c r="C157" i="32"/>
  <c r="C157" i="29"/>
  <c r="D158" i="2"/>
  <c r="C158" i="2"/>
  <c r="B159" i="27"/>
  <c r="B159" i="21"/>
  <c r="I159" i="2"/>
  <c r="H159" i="2"/>
  <c r="R158" i="2"/>
  <c r="G159" i="2"/>
  <c r="Q158" i="2"/>
  <c r="F159" i="2"/>
  <c r="P158" i="2"/>
  <c r="E159" i="2"/>
  <c r="O158" i="2"/>
  <c r="N158" i="2"/>
  <c r="C162" i="3"/>
  <c r="C162" i="32"/>
  <c r="C162" i="30"/>
  <c r="C162" i="31"/>
  <c r="C162" i="35"/>
  <c r="C162" i="29"/>
  <c r="B163" i="2"/>
  <c r="C163" i="2"/>
  <c r="C165" i="3"/>
  <c r="C165" i="32"/>
  <c r="C165" i="31"/>
  <c r="C165" i="30"/>
  <c r="C165" i="35"/>
  <c r="C165" i="29"/>
  <c r="D166" i="2"/>
  <c r="C166" i="2"/>
  <c r="B166" i="2"/>
  <c r="B167" i="21"/>
  <c r="B167" i="27"/>
  <c r="E167" i="2"/>
  <c r="O166" i="2"/>
  <c r="N166" i="2"/>
  <c r="I167" i="2"/>
  <c r="H167" i="2"/>
  <c r="R166" i="2"/>
  <c r="F167" i="2"/>
  <c r="P166" i="2"/>
  <c r="C170" i="3"/>
  <c r="C170" i="32"/>
  <c r="C170" i="31"/>
  <c r="C170" i="30"/>
  <c r="C170" i="35"/>
  <c r="C170" i="29"/>
  <c r="D171" i="2"/>
  <c r="C171" i="2"/>
  <c r="B171" i="2"/>
  <c r="C173" i="3"/>
  <c r="C173" i="32"/>
  <c r="C173" i="31"/>
  <c r="C173" i="35"/>
  <c r="C173" i="29"/>
  <c r="C173" i="30"/>
  <c r="C174" i="2"/>
  <c r="D174" i="2"/>
  <c r="B174" i="2"/>
  <c r="H175" i="2"/>
  <c r="R174" i="2"/>
  <c r="N174" i="2"/>
  <c r="Q174" i="2"/>
  <c r="B175" i="27"/>
  <c r="I175" i="2"/>
  <c r="P174" i="2"/>
  <c r="G175" i="2"/>
  <c r="O174" i="2"/>
  <c r="F175" i="2"/>
  <c r="B175" i="21"/>
  <c r="E175" i="2"/>
  <c r="C178" i="3"/>
  <c r="C178" i="32"/>
  <c r="C178" i="35"/>
  <c r="C178" i="31"/>
  <c r="C178" i="30"/>
  <c r="C178" i="29"/>
  <c r="D179" i="2"/>
  <c r="C179" i="2"/>
  <c r="B179" i="2"/>
  <c r="C181" i="3"/>
  <c r="C181" i="32"/>
  <c r="C181" i="30"/>
  <c r="C181" i="31"/>
  <c r="C181" i="29"/>
  <c r="C181" i="35"/>
  <c r="C182" i="2"/>
  <c r="D182" i="2"/>
  <c r="B182" i="2"/>
  <c r="E183" i="2"/>
  <c r="O182" i="2"/>
  <c r="B183" i="27"/>
  <c r="B183" i="21"/>
  <c r="G183" i="2"/>
  <c r="Q182" i="2"/>
  <c r="I183" i="2"/>
  <c r="N182" i="2"/>
  <c r="H183" i="2"/>
  <c r="F183" i="2"/>
  <c r="R182" i="2"/>
  <c r="P182" i="2"/>
  <c r="C186" i="3"/>
  <c r="C186" i="32"/>
  <c r="C186" i="30"/>
  <c r="C186" i="31"/>
  <c r="C186" i="35"/>
  <c r="C186" i="29"/>
  <c r="D187" i="2"/>
  <c r="C187" i="2"/>
  <c r="B187" i="2"/>
  <c r="C189" i="3"/>
  <c r="C189" i="32"/>
  <c r="C189" i="31"/>
  <c r="C189" i="30"/>
  <c r="C189" i="29"/>
  <c r="C189" i="35"/>
  <c r="C190" i="2"/>
  <c r="D190" i="2"/>
  <c r="B190" i="2"/>
  <c r="B191" i="21"/>
  <c r="I191" i="2"/>
  <c r="G191" i="2"/>
  <c r="Q190" i="2"/>
  <c r="B191" i="27"/>
  <c r="E191" i="2"/>
  <c r="R190" i="2"/>
  <c r="P190" i="2"/>
  <c r="H191" i="2"/>
  <c r="O190" i="2"/>
  <c r="F191" i="2"/>
  <c r="N190" i="2"/>
  <c r="C194" i="3"/>
  <c r="C194" i="31"/>
  <c r="C194" i="32"/>
  <c r="C194" i="29"/>
  <c r="C194" i="30"/>
  <c r="C195" i="2"/>
  <c r="C194" i="35"/>
  <c r="B195" i="2"/>
  <c r="D195" i="2"/>
  <c r="C197" i="3"/>
  <c r="C197" i="32"/>
  <c r="C197" i="31"/>
  <c r="C197" i="30"/>
  <c r="C197" i="29"/>
  <c r="C197" i="35"/>
  <c r="C198" i="2"/>
  <c r="D198" i="2"/>
  <c r="B198" i="2"/>
  <c r="E199" i="2"/>
  <c r="O198" i="2"/>
  <c r="B199" i="27"/>
  <c r="G199" i="2"/>
  <c r="Q198" i="2"/>
  <c r="B199" i="21"/>
  <c r="R198" i="2"/>
  <c r="P198" i="2"/>
  <c r="I199" i="2"/>
  <c r="N198" i="2"/>
  <c r="H199" i="2"/>
  <c r="F199" i="2"/>
  <c r="C202" i="3"/>
  <c r="C202" i="30"/>
  <c r="C202" i="32"/>
  <c r="C202" i="29"/>
  <c r="C202" i="31"/>
  <c r="C202" i="35"/>
  <c r="B203" i="2"/>
  <c r="D203" i="2"/>
  <c r="C203" i="2"/>
  <c r="C205" i="3"/>
  <c r="C205" i="32"/>
  <c r="C205" i="31"/>
  <c r="C205" i="35"/>
  <c r="C205" i="30"/>
  <c r="C205" i="29"/>
  <c r="C206" i="2"/>
  <c r="D206" i="2"/>
  <c r="B206" i="2"/>
  <c r="I207" i="2"/>
  <c r="G207" i="2"/>
  <c r="Q206" i="2"/>
  <c r="B207" i="21"/>
  <c r="F207" i="2"/>
  <c r="P206" i="2"/>
  <c r="B207" i="27"/>
  <c r="R206" i="2"/>
  <c r="O206" i="2"/>
  <c r="N206" i="2"/>
  <c r="H207" i="2"/>
  <c r="E207" i="2"/>
  <c r="C210" i="3"/>
  <c r="C210" i="32"/>
  <c r="C210" i="30"/>
  <c r="C210" i="35"/>
  <c r="C210" i="31"/>
  <c r="C210" i="29"/>
  <c r="C211" i="2"/>
  <c r="D211" i="2"/>
  <c r="B211" i="2"/>
  <c r="C213" i="3"/>
  <c r="C213" i="32"/>
  <c r="C213" i="30"/>
  <c r="C213" i="29"/>
  <c r="C213" i="31"/>
  <c r="C213" i="35"/>
  <c r="C214" i="2"/>
  <c r="B214" i="2"/>
  <c r="D214" i="2"/>
  <c r="E215" i="2"/>
  <c r="O214" i="2"/>
  <c r="B215" i="21"/>
  <c r="G215" i="2"/>
  <c r="Q214" i="2"/>
  <c r="B215" i="27"/>
  <c r="P214" i="2"/>
  <c r="N214" i="2"/>
  <c r="I215" i="2"/>
  <c r="H215" i="2"/>
  <c r="F215" i="2"/>
  <c r="R214" i="2"/>
  <c r="C218" i="3"/>
  <c r="C218" i="32"/>
  <c r="C218" i="31"/>
  <c r="C218" i="30"/>
  <c r="C218" i="29"/>
  <c r="C218" i="35"/>
  <c r="D219" i="2"/>
  <c r="C219" i="2"/>
  <c r="B219" i="2"/>
  <c r="C221" i="3"/>
  <c r="C221" i="32"/>
  <c r="C221" i="31"/>
  <c r="C221" i="30"/>
  <c r="C221" i="29"/>
  <c r="C221" i="35"/>
  <c r="D222" i="2"/>
  <c r="C222" i="2"/>
  <c r="B222" i="2"/>
  <c r="B223" i="27"/>
  <c r="I223" i="2"/>
  <c r="G223" i="2"/>
  <c r="Q222" i="2"/>
  <c r="F223" i="2"/>
  <c r="P222" i="2"/>
  <c r="N222" i="2"/>
  <c r="B223" i="21"/>
  <c r="R222" i="2"/>
  <c r="O222" i="2"/>
  <c r="H223" i="2"/>
  <c r="E223" i="2"/>
  <c r="C226" i="3"/>
  <c r="C226" i="32"/>
  <c r="C226" i="30"/>
  <c r="C226" i="31"/>
  <c r="C226" i="35"/>
  <c r="C226" i="29"/>
  <c r="C227" i="2"/>
  <c r="D227" i="2"/>
  <c r="B227" i="2"/>
  <c r="C229" i="3"/>
  <c r="C229" i="31"/>
  <c r="C229" i="32"/>
  <c r="C229" i="29"/>
  <c r="C229" i="30"/>
  <c r="C230" i="2"/>
  <c r="B230" i="2"/>
  <c r="D230" i="2"/>
  <c r="C229" i="35"/>
  <c r="E231" i="2"/>
  <c r="O230" i="2"/>
  <c r="H231" i="2"/>
  <c r="R230" i="2"/>
  <c r="B231" i="21"/>
  <c r="G231" i="2"/>
  <c r="Q230" i="2"/>
  <c r="I231" i="2"/>
  <c r="F231" i="2"/>
  <c r="P230" i="2"/>
  <c r="N230" i="2"/>
  <c r="B231" i="27"/>
  <c r="C234" i="3"/>
  <c r="C234" i="32"/>
  <c r="C234" i="31"/>
  <c r="C234" i="30"/>
  <c r="C234" i="35"/>
  <c r="C234" i="29"/>
  <c r="D235" i="2"/>
  <c r="B235" i="2"/>
  <c r="C235" i="2"/>
  <c r="C237" i="3"/>
  <c r="C237" i="32"/>
  <c r="C237" i="30"/>
  <c r="C237" i="29"/>
  <c r="C237" i="31"/>
  <c r="C237" i="35"/>
  <c r="D238" i="2"/>
  <c r="C238" i="2"/>
  <c r="B238" i="2"/>
  <c r="B239" i="27"/>
  <c r="B239" i="21"/>
  <c r="I239" i="2"/>
  <c r="G239" i="2"/>
  <c r="Q238" i="2"/>
  <c r="F239" i="2"/>
  <c r="P238" i="2"/>
  <c r="N238" i="2"/>
  <c r="R238" i="2"/>
  <c r="O238" i="2"/>
  <c r="H239" i="2"/>
  <c r="E239" i="2"/>
  <c r="C242" i="3"/>
  <c r="C242" i="30"/>
  <c r="C242" i="32"/>
  <c r="C242" i="29"/>
  <c r="C242" i="31"/>
  <c r="C242" i="35"/>
  <c r="C243" i="2"/>
  <c r="D243" i="2"/>
  <c r="B243" i="2"/>
  <c r="C245" i="3"/>
  <c r="C245" i="32"/>
  <c r="C245" i="31"/>
  <c r="C245" i="30"/>
  <c r="C245" i="29"/>
  <c r="C245" i="35"/>
  <c r="C246" i="2"/>
  <c r="B246" i="2"/>
  <c r="D246" i="2"/>
  <c r="E247" i="2"/>
  <c r="O246" i="2"/>
  <c r="B247" i="27"/>
  <c r="H247" i="2"/>
  <c r="R246" i="2"/>
  <c r="G247" i="2"/>
  <c r="Q246" i="2"/>
  <c r="B247" i="21"/>
  <c r="I247" i="2"/>
  <c r="F247" i="2"/>
  <c r="P246" i="2"/>
  <c r="N246" i="2"/>
  <c r="C250" i="3"/>
  <c r="C250" i="32"/>
  <c r="C250" i="31"/>
  <c r="C250" i="30"/>
  <c r="C250" i="29"/>
  <c r="C250" i="35"/>
  <c r="D251" i="2"/>
  <c r="B251" i="2"/>
  <c r="C251" i="2"/>
  <c r="C253" i="3"/>
  <c r="C253" i="32"/>
  <c r="C253" i="31"/>
  <c r="C253" i="30"/>
  <c r="C253" i="29"/>
  <c r="C253" i="35"/>
  <c r="D254" i="2"/>
  <c r="C254" i="2"/>
  <c r="B254" i="2"/>
  <c r="I255" i="2"/>
  <c r="G255" i="2"/>
  <c r="Q254" i="2"/>
  <c r="B255" i="21"/>
  <c r="F255" i="2"/>
  <c r="P254" i="2"/>
  <c r="N254" i="2"/>
  <c r="R254" i="2"/>
  <c r="O254" i="2"/>
  <c r="H255" i="2"/>
  <c r="B255" i="27"/>
  <c r="E255" i="2"/>
  <c r="C258" i="3"/>
  <c r="C258" i="32"/>
  <c r="C258" i="30"/>
  <c r="C258" i="31"/>
  <c r="C258" i="29"/>
  <c r="C258" i="35"/>
  <c r="C259" i="2"/>
  <c r="D259" i="2"/>
  <c r="B259" i="2"/>
  <c r="C261" i="3"/>
  <c r="C261" i="32"/>
  <c r="C261" i="31"/>
  <c r="C261" i="30"/>
  <c r="C261" i="29"/>
  <c r="C261" i="35"/>
  <c r="C262" i="2"/>
  <c r="B262" i="2"/>
  <c r="D262" i="2"/>
  <c r="B263" i="27"/>
  <c r="E263" i="2"/>
  <c r="O262" i="2"/>
  <c r="B263" i="21"/>
  <c r="H263" i="2"/>
  <c r="R262" i="2"/>
  <c r="G263" i="2"/>
  <c r="Q262" i="2"/>
  <c r="I263" i="2"/>
  <c r="F263" i="2"/>
  <c r="P262" i="2"/>
  <c r="N262" i="2"/>
  <c r="B266" i="27"/>
  <c r="E266" i="2"/>
  <c r="O265" i="2"/>
  <c r="H266" i="2"/>
  <c r="R265" i="2"/>
  <c r="B266" i="21"/>
  <c r="G266" i="2"/>
  <c r="Q265" i="2"/>
  <c r="P265" i="2"/>
  <c r="N265" i="2"/>
  <c r="I266" i="2"/>
  <c r="F266" i="2"/>
  <c r="B269" i="27"/>
  <c r="G269" i="2"/>
  <c r="Q268" i="2"/>
  <c r="F269" i="2"/>
  <c r="P268" i="2"/>
  <c r="E269" i="2"/>
  <c r="O268" i="2"/>
  <c r="N268" i="2"/>
  <c r="B269" i="21"/>
  <c r="I269" i="2"/>
  <c r="R268" i="2"/>
  <c r="H269" i="2"/>
  <c r="P134" i="2"/>
  <c r="I136" i="2"/>
  <c r="E140" i="2"/>
  <c r="R141" i="2"/>
  <c r="N145" i="2"/>
  <c r="E147" i="2"/>
  <c r="I149" i="2"/>
  <c r="D163" i="2"/>
  <c r="B150" i="27"/>
  <c r="B150" i="21"/>
  <c r="H150" i="2"/>
  <c r="R149" i="2"/>
  <c r="G150" i="2"/>
  <c r="Q149" i="2"/>
  <c r="F150" i="2"/>
  <c r="P149" i="2"/>
  <c r="E150" i="2"/>
  <c r="O149" i="2"/>
  <c r="N149" i="2"/>
  <c r="I150" i="2"/>
  <c r="B174" i="21"/>
  <c r="G174" i="2"/>
  <c r="Q173" i="2"/>
  <c r="B174" i="27"/>
  <c r="F174" i="2"/>
  <c r="N173" i="2"/>
  <c r="E174" i="2"/>
  <c r="R173" i="2"/>
  <c r="I174" i="2"/>
  <c r="P173" i="2"/>
  <c r="H174" i="2"/>
  <c r="O173" i="2"/>
  <c r="B185" i="21"/>
  <c r="F185" i="2"/>
  <c r="P184" i="2"/>
  <c r="N184" i="2"/>
  <c r="B185" i="27"/>
  <c r="H185" i="2"/>
  <c r="R184" i="2"/>
  <c r="Q184" i="2"/>
  <c r="O184" i="2"/>
  <c r="I185" i="2"/>
  <c r="G185" i="2"/>
  <c r="E185" i="2"/>
  <c r="C196" i="3"/>
  <c r="C196" i="32"/>
  <c r="C196" i="31"/>
  <c r="C196" i="30"/>
  <c r="C196" i="35"/>
  <c r="C196" i="29"/>
  <c r="D197" i="2"/>
  <c r="B197" i="2"/>
  <c r="C197" i="2"/>
  <c r="C204" i="3"/>
  <c r="C204" i="31"/>
  <c r="C204" i="30"/>
  <c r="C204" i="32"/>
  <c r="C204" i="29"/>
  <c r="C204" i="35"/>
  <c r="B205" i="2"/>
  <c r="D205" i="2"/>
  <c r="C205" i="2"/>
  <c r="B246" i="27"/>
  <c r="B246" i="21"/>
  <c r="E246" i="2"/>
  <c r="O245" i="2"/>
  <c r="H246" i="2"/>
  <c r="R245" i="2"/>
  <c r="G246" i="2"/>
  <c r="Q245" i="2"/>
  <c r="P245" i="2"/>
  <c r="N245" i="2"/>
  <c r="I246" i="2"/>
  <c r="F246" i="2"/>
  <c r="H257" i="2"/>
  <c r="R256" i="2"/>
  <c r="B257" i="21"/>
  <c r="G257" i="2"/>
  <c r="Q256" i="2"/>
  <c r="E257" i="2"/>
  <c r="O256" i="2"/>
  <c r="N256" i="2"/>
  <c r="F257" i="2"/>
  <c r="B257" i="27"/>
  <c r="P256" i="2"/>
  <c r="I257" i="2"/>
  <c r="H142" i="2"/>
  <c r="C135" i="3"/>
  <c r="C135" i="32"/>
  <c r="C135" i="31"/>
  <c r="C135" i="35"/>
  <c r="C135" i="30"/>
  <c r="C135" i="29"/>
  <c r="D136" i="2"/>
  <c r="C136" i="2"/>
  <c r="B136" i="2"/>
  <c r="C143" i="3"/>
  <c r="C143" i="32"/>
  <c r="C143" i="29"/>
  <c r="C143" i="31"/>
  <c r="C143" i="30"/>
  <c r="C143" i="35"/>
  <c r="D144" i="2"/>
  <c r="C151" i="3"/>
  <c r="C151" i="32"/>
  <c r="C151" i="31"/>
  <c r="C151" i="29"/>
  <c r="C151" i="30"/>
  <c r="C151" i="35"/>
  <c r="D152" i="2"/>
  <c r="B152" i="2"/>
  <c r="C159" i="3"/>
  <c r="C159" i="32"/>
  <c r="C159" i="31"/>
  <c r="C159" i="29"/>
  <c r="C159" i="30"/>
  <c r="C159" i="35"/>
  <c r="D160" i="2"/>
  <c r="B160" i="2"/>
  <c r="C167" i="3"/>
  <c r="C167" i="32"/>
  <c r="C167" i="31"/>
  <c r="C167" i="30"/>
  <c r="C167" i="29"/>
  <c r="C167" i="35"/>
  <c r="D168" i="2"/>
  <c r="C168" i="2"/>
  <c r="B168" i="2"/>
  <c r="C175" i="3"/>
  <c r="C175" i="32"/>
  <c r="C175" i="31"/>
  <c r="C175" i="29"/>
  <c r="C175" i="35"/>
  <c r="C175" i="30"/>
  <c r="D176" i="2"/>
  <c r="C176" i="2"/>
  <c r="B176" i="2"/>
  <c r="C183" i="3"/>
  <c r="C183" i="31"/>
  <c r="C183" i="29"/>
  <c r="C183" i="35"/>
  <c r="C183" i="32"/>
  <c r="C183" i="30"/>
  <c r="C184" i="2"/>
  <c r="D184" i="2"/>
  <c r="B184" i="2"/>
  <c r="C191" i="3"/>
  <c r="C191" i="32"/>
  <c r="C191" i="30"/>
  <c r="C191" i="31"/>
  <c r="C191" i="29"/>
  <c r="C191" i="35"/>
  <c r="C192" i="2"/>
  <c r="D192" i="2"/>
  <c r="B192" i="2"/>
  <c r="C199" i="3"/>
  <c r="C199" i="32"/>
  <c r="C199" i="31"/>
  <c r="C199" i="30"/>
  <c r="C199" i="29"/>
  <c r="C199" i="35"/>
  <c r="C200" i="2"/>
  <c r="D200" i="2"/>
  <c r="B200" i="2"/>
  <c r="C207" i="3"/>
  <c r="C207" i="32"/>
  <c r="C207" i="31"/>
  <c r="C207" i="30"/>
  <c r="C207" i="29"/>
  <c r="C207" i="35"/>
  <c r="C208" i="2"/>
  <c r="B208" i="2"/>
  <c r="D208" i="2"/>
  <c r="C215" i="3"/>
  <c r="C215" i="32"/>
  <c r="C215" i="30"/>
  <c r="C215" i="31"/>
  <c r="C215" i="35"/>
  <c r="C215" i="29"/>
  <c r="C216" i="2"/>
  <c r="B216" i="2"/>
  <c r="D216" i="2"/>
  <c r="C223" i="3"/>
  <c r="C223" i="32"/>
  <c r="C223" i="31"/>
  <c r="C223" i="30"/>
  <c r="C223" i="29"/>
  <c r="C223" i="35"/>
  <c r="D224" i="2"/>
  <c r="C224" i="2"/>
  <c r="B224" i="2"/>
  <c r="C231" i="3"/>
  <c r="C231" i="32"/>
  <c r="C231" i="30"/>
  <c r="C231" i="31"/>
  <c r="C231" i="29"/>
  <c r="C231" i="35"/>
  <c r="C232" i="2"/>
  <c r="B232" i="2"/>
  <c r="D232" i="2"/>
  <c r="C239" i="3"/>
  <c r="C239" i="32"/>
  <c r="C239" i="31"/>
  <c r="C239" i="30"/>
  <c r="C239" i="35"/>
  <c r="C239" i="29"/>
  <c r="D240" i="2"/>
  <c r="C240" i="2"/>
  <c r="B240" i="2"/>
  <c r="C247" i="3"/>
  <c r="C247" i="31"/>
  <c r="C247" i="32"/>
  <c r="C247" i="35"/>
  <c r="C247" i="30"/>
  <c r="C247" i="29"/>
  <c r="C248" i="2"/>
  <c r="B248" i="2"/>
  <c r="D248" i="2"/>
  <c r="C255" i="3"/>
  <c r="C255" i="32"/>
  <c r="C255" i="30"/>
  <c r="C255" i="31"/>
  <c r="C255" i="35"/>
  <c r="C255" i="29"/>
  <c r="D256" i="2"/>
  <c r="C256" i="2"/>
  <c r="B256" i="2"/>
  <c r="C263" i="3"/>
  <c r="C263" i="32"/>
  <c r="C263" i="31"/>
  <c r="C263" i="30"/>
  <c r="C263" i="29"/>
  <c r="C263" i="35"/>
  <c r="C264" i="2"/>
  <c r="B264" i="2"/>
  <c r="D264" i="2"/>
  <c r="C266" i="3"/>
  <c r="C266" i="32"/>
  <c r="C266" i="30"/>
  <c r="C266" i="31"/>
  <c r="C266" i="29"/>
  <c r="C266" i="35"/>
  <c r="D267" i="2"/>
  <c r="C267" i="2"/>
  <c r="B267" i="2"/>
  <c r="Q134" i="2"/>
  <c r="N138" i="2"/>
  <c r="B144" i="2"/>
  <c r="O145" i="2"/>
  <c r="F147" i="2"/>
  <c r="N152" i="2"/>
  <c r="G155" i="2"/>
  <c r="B158" i="2"/>
  <c r="G166" i="2"/>
  <c r="B145" i="27"/>
  <c r="B145" i="21"/>
  <c r="I145" i="2"/>
  <c r="H145" i="2"/>
  <c r="R144" i="2"/>
  <c r="G145" i="2"/>
  <c r="Q144" i="2"/>
  <c r="F145" i="2"/>
  <c r="P144" i="2"/>
  <c r="E145" i="2"/>
  <c r="O144" i="2"/>
  <c r="B161" i="27"/>
  <c r="B161" i="21"/>
  <c r="I161" i="2"/>
  <c r="H161" i="2"/>
  <c r="R160" i="2"/>
  <c r="G161" i="2"/>
  <c r="Q160" i="2"/>
  <c r="F161" i="2"/>
  <c r="P160" i="2"/>
  <c r="E161" i="2"/>
  <c r="O160" i="2"/>
  <c r="N160" i="2"/>
  <c r="H177" i="2"/>
  <c r="R176" i="2"/>
  <c r="B177" i="27"/>
  <c r="N176" i="2"/>
  <c r="Q176" i="2"/>
  <c r="B177" i="21"/>
  <c r="I177" i="2"/>
  <c r="P176" i="2"/>
  <c r="G177" i="2"/>
  <c r="O176" i="2"/>
  <c r="F177" i="2"/>
  <c r="E177" i="2"/>
  <c r="C188" i="3"/>
  <c r="C188" i="30"/>
  <c r="C188" i="32"/>
  <c r="C188" i="29"/>
  <c r="C188" i="35"/>
  <c r="C188" i="31"/>
  <c r="B189" i="2"/>
  <c r="D189" i="2"/>
  <c r="C189" i="2"/>
  <c r="C220" i="3"/>
  <c r="C220" i="32"/>
  <c r="C220" i="30"/>
  <c r="C220" i="31"/>
  <c r="C220" i="29"/>
  <c r="C220" i="35"/>
  <c r="B221" i="2"/>
  <c r="D221" i="2"/>
  <c r="C221" i="2"/>
  <c r="B238" i="27"/>
  <c r="I238" i="2"/>
  <c r="G238" i="2"/>
  <c r="Q237" i="2"/>
  <c r="B238" i="21"/>
  <c r="F238" i="2"/>
  <c r="P237" i="2"/>
  <c r="N237" i="2"/>
  <c r="O237" i="2"/>
  <c r="H238" i="2"/>
  <c r="E238" i="2"/>
  <c r="R237" i="2"/>
  <c r="B140" i="27"/>
  <c r="B140" i="21"/>
  <c r="N139" i="2"/>
  <c r="I140" i="2"/>
  <c r="H140" i="2"/>
  <c r="R139" i="2"/>
  <c r="G140" i="2"/>
  <c r="Q139" i="2"/>
  <c r="B148" i="27"/>
  <c r="B148" i="21"/>
  <c r="F148" i="2"/>
  <c r="P147" i="2"/>
  <c r="E148" i="2"/>
  <c r="O147" i="2"/>
  <c r="N147" i="2"/>
  <c r="I148" i="2"/>
  <c r="B156" i="27"/>
  <c r="B156" i="21"/>
  <c r="E156" i="2"/>
  <c r="O155" i="2"/>
  <c r="N155" i="2"/>
  <c r="I156" i="2"/>
  <c r="H156" i="2"/>
  <c r="R155" i="2"/>
  <c r="F156" i="2"/>
  <c r="P155" i="2"/>
  <c r="B164" i="27"/>
  <c r="B164" i="21"/>
  <c r="I164" i="2"/>
  <c r="H164" i="2"/>
  <c r="R163" i="2"/>
  <c r="G164" i="2"/>
  <c r="Q163" i="2"/>
  <c r="F164" i="2"/>
  <c r="P163" i="2"/>
  <c r="N163" i="2"/>
  <c r="B172" i="21"/>
  <c r="N171" i="2"/>
  <c r="F172" i="2"/>
  <c r="O171" i="2"/>
  <c r="E172" i="2"/>
  <c r="I172" i="2"/>
  <c r="R171" i="2"/>
  <c r="H172" i="2"/>
  <c r="Q171" i="2"/>
  <c r="B172" i="27"/>
  <c r="G172" i="2"/>
  <c r="P171" i="2"/>
  <c r="I180" i="2"/>
  <c r="B180" i="27"/>
  <c r="B180" i="21"/>
  <c r="E180" i="2"/>
  <c r="O179" i="2"/>
  <c r="R179" i="2"/>
  <c r="H180" i="2"/>
  <c r="Q179" i="2"/>
  <c r="G180" i="2"/>
  <c r="P179" i="2"/>
  <c r="F180" i="2"/>
  <c r="N179" i="2"/>
  <c r="G188" i="2"/>
  <c r="Q187" i="2"/>
  <c r="E188" i="2"/>
  <c r="O187" i="2"/>
  <c r="B188" i="27"/>
  <c r="B188" i="21"/>
  <c r="I188" i="2"/>
  <c r="R187" i="2"/>
  <c r="P187" i="2"/>
  <c r="H188" i="2"/>
  <c r="N187" i="2"/>
  <c r="F188" i="2"/>
  <c r="B196" i="21"/>
  <c r="I196" i="2"/>
  <c r="B196" i="27"/>
  <c r="E196" i="2"/>
  <c r="O195" i="2"/>
  <c r="Q195" i="2"/>
  <c r="H196" i="2"/>
  <c r="P195" i="2"/>
  <c r="G196" i="2"/>
  <c r="N195" i="2"/>
  <c r="F196" i="2"/>
  <c r="R195" i="2"/>
  <c r="B204" i="27"/>
  <c r="G204" i="2"/>
  <c r="Q203" i="2"/>
  <c r="B204" i="21"/>
  <c r="E204" i="2"/>
  <c r="O203" i="2"/>
  <c r="I204" i="2"/>
  <c r="P203" i="2"/>
  <c r="H204" i="2"/>
  <c r="N203" i="2"/>
  <c r="F204" i="2"/>
  <c r="R203" i="2"/>
  <c r="B212" i="21"/>
  <c r="B212" i="27"/>
  <c r="I212" i="2"/>
  <c r="H212" i="2"/>
  <c r="R211" i="2"/>
  <c r="E212" i="2"/>
  <c r="O211" i="2"/>
  <c r="Q211" i="2"/>
  <c r="P211" i="2"/>
  <c r="N211" i="2"/>
  <c r="G212" i="2"/>
  <c r="F212" i="2"/>
  <c r="G220" i="2"/>
  <c r="Q219" i="2"/>
  <c r="E220" i="2"/>
  <c r="O219" i="2"/>
  <c r="N219" i="2"/>
  <c r="I220" i="2"/>
  <c r="B220" i="21"/>
  <c r="H220" i="2"/>
  <c r="F220" i="2"/>
  <c r="B220" i="27"/>
  <c r="R219" i="2"/>
  <c r="P219" i="2"/>
  <c r="B228" i="27"/>
  <c r="B228" i="21"/>
  <c r="I228" i="2"/>
  <c r="H228" i="2"/>
  <c r="R227" i="2"/>
  <c r="F228" i="2"/>
  <c r="P227" i="2"/>
  <c r="E228" i="2"/>
  <c r="O227" i="2"/>
  <c r="N227" i="2"/>
  <c r="G228" i="2"/>
  <c r="Q227" i="2"/>
  <c r="B236" i="27"/>
  <c r="G236" i="2"/>
  <c r="Q235" i="2"/>
  <c r="E236" i="2"/>
  <c r="O235" i="2"/>
  <c r="B236" i="21"/>
  <c r="N235" i="2"/>
  <c r="I236" i="2"/>
  <c r="F236" i="2"/>
  <c r="R235" i="2"/>
  <c r="P235" i="2"/>
  <c r="H236" i="2"/>
  <c r="B244" i="27"/>
  <c r="B244" i="21"/>
  <c r="I244" i="2"/>
  <c r="H244" i="2"/>
  <c r="R243" i="2"/>
  <c r="F244" i="2"/>
  <c r="P243" i="2"/>
  <c r="E244" i="2"/>
  <c r="O243" i="2"/>
  <c r="N243" i="2"/>
  <c r="G244" i="2"/>
  <c r="Q243" i="2"/>
  <c r="G252" i="2"/>
  <c r="Q251" i="2"/>
  <c r="E252" i="2"/>
  <c r="O251" i="2"/>
  <c r="N251" i="2"/>
  <c r="I252" i="2"/>
  <c r="F252" i="2"/>
  <c r="B252" i="27"/>
  <c r="R251" i="2"/>
  <c r="P251" i="2"/>
  <c r="B252" i="21"/>
  <c r="H252" i="2"/>
  <c r="B260" i="27"/>
  <c r="I260" i="2"/>
  <c r="B260" i="21"/>
  <c r="H260" i="2"/>
  <c r="R259" i="2"/>
  <c r="F260" i="2"/>
  <c r="P259" i="2"/>
  <c r="E260" i="2"/>
  <c r="O259" i="2"/>
  <c r="N259" i="2"/>
  <c r="G260" i="2"/>
  <c r="Q259" i="2"/>
  <c r="B268" i="27"/>
  <c r="B268" i="21"/>
  <c r="F268" i="2"/>
  <c r="P267" i="2"/>
  <c r="E268" i="2"/>
  <c r="N267" i="2"/>
  <c r="I268" i="2"/>
  <c r="H268" i="2"/>
  <c r="R267" i="2"/>
  <c r="G268" i="2"/>
  <c r="Q267" i="2"/>
  <c r="O267" i="2"/>
  <c r="B137" i="2"/>
  <c r="P140" i="2"/>
  <c r="G142" i="2"/>
  <c r="C144" i="2"/>
  <c r="Q147" i="2"/>
  <c r="B150" i="2"/>
  <c r="Q155" i="2"/>
  <c r="C161" i="2"/>
  <c r="Q166" i="2"/>
  <c r="C269" i="3"/>
  <c r="C269" i="31"/>
  <c r="C269" i="32"/>
  <c r="C269" i="35"/>
  <c r="C269" i="29"/>
  <c r="C269" i="30"/>
  <c r="D270" i="2"/>
  <c r="B270" i="2"/>
  <c r="C270" i="2"/>
  <c r="J142" i="54" l="1"/>
  <c r="J142" i="53"/>
  <c r="J142" i="52"/>
  <c r="J142" i="51"/>
  <c r="J142" i="50"/>
  <c r="J142" i="49"/>
  <c r="G142" i="49"/>
  <c r="J142" i="19"/>
  <c r="J166" i="54"/>
  <c r="J166" i="53"/>
  <c r="J166" i="52"/>
  <c r="J166" i="51"/>
  <c r="J166" i="50"/>
  <c r="J166" i="49"/>
  <c r="J166" i="19"/>
  <c r="I224" i="54"/>
  <c r="I224" i="53"/>
  <c r="I224" i="52"/>
  <c r="I224" i="51"/>
  <c r="I224" i="50"/>
  <c r="I224" i="49"/>
  <c r="I224" i="19"/>
  <c r="H254" i="54"/>
  <c r="H254" i="53"/>
  <c r="H254" i="52"/>
  <c r="H254" i="51"/>
  <c r="H254" i="50"/>
  <c r="H254" i="49"/>
  <c r="H254" i="19"/>
  <c r="J175" i="54"/>
  <c r="J175" i="53"/>
  <c r="J175" i="52"/>
  <c r="J175" i="51"/>
  <c r="J175" i="50"/>
  <c r="J175" i="49"/>
  <c r="J175" i="19"/>
  <c r="J254" i="54"/>
  <c r="J254" i="53"/>
  <c r="J254" i="52"/>
  <c r="J254" i="51"/>
  <c r="J254" i="50"/>
  <c r="J254" i="49"/>
  <c r="J254" i="19"/>
  <c r="J221" i="54"/>
  <c r="J221" i="53"/>
  <c r="J221" i="52"/>
  <c r="J221" i="51"/>
  <c r="J221" i="50"/>
  <c r="J221" i="49"/>
  <c r="J221" i="19"/>
  <c r="J264" i="54"/>
  <c r="J264" i="53"/>
  <c r="J264" i="52"/>
  <c r="J264" i="51"/>
  <c r="J264" i="50"/>
  <c r="J264" i="49"/>
  <c r="J264" i="19"/>
  <c r="I172" i="54"/>
  <c r="I172" i="53"/>
  <c r="I172" i="52"/>
  <c r="I172" i="51"/>
  <c r="I172" i="50"/>
  <c r="I172" i="49"/>
  <c r="I172" i="19"/>
  <c r="J249" i="54"/>
  <c r="J249" i="53"/>
  <c r="J249" i="52"/>
  <c r="J249" i="51"/>
  <c r="J249" i="50"/>
  <c r="J249" i="49"/>
  <c r="J249" i="19"/>
  <c r="I247" i="54"/>
  <c r="I247" i="53"/>
  <c r="I247" i="52"/>
  <c r="I247" i="51"/>
  <c r="I247" i="50"/>
  <c r="I247" i="49"/>
  <c r="I247" i="19"/>
  <c r="H141" i="54"/>
  <c r="H141" i="53"/>
  <c r="H141" i="52"/>
  <c r="H141" i="51"/>
  <c r="H141" i="50"/>
  <c r="H141" i="49"/>
  <c r="H141" i="19"/>
  <c r="J141" i="54"/>
  <c r="J141" i="53"/>
  <c r="J141" i="52"/>
  <c r="J141" i="51"/>
  <c r="J141" i="50"/>
  <c r="J141" i="49"/>
  <c r="J141" i="19"/>
  <c r="H206" i="54"/>
  <c r="H206" i="53"/>
  <c r="H206" i="52"/>
  <c r="H206" i="51"/>
  <c r="H206" i="50"/>
  <c r="H206" i="49"/>
  <c r="H206" i="19"/>
  <c r="H142" i="54"/>
  <c r="H142" i="53"/>
  <c r="H142" i="52"/>
  <c r="H142" i="51"/>
  <c r="H142" i="50"/>
  <c r="H142" i="49"/>
  <c r="H142" i="19"/>
  <c r="J230" i="54"/>
  <c r="J230" i="53"/>
  <c r="J230" i="52"/>
  <c r="J230" i="51"/>
  <c r="J230" i="50"/>
  <c r="J230" i="49"/>
  <c r="J230" i="19"/>
  <c r="H257" i="54"/>
  <c r="H257" i="53"/>
  <c r="H257" i="52"/>
  <c r="H257" i="51"/>
  <c r="H257" i="50"/>
  <c r="H257" i="49"/>
  <c r="H257" i="19"/>
  <c r="I217" i="54"/>
  <c r="I217" i="53"/>
  <c r="I217" i="52"/>
  <c r="I217" i="51"/>
  <c r="I217" i="49"/>
  <c r="I217" i="19"/>
  <c r="I217" i="50"/>
  <c r="I260" i="54"/>
  <c r="I260" i="53"/>
  <c r="I260" i="52"/>
  <c r="I260" i="51"/>
  <c r="I260" i="50"/>
  <c r="I260" i="49"/>
  <c r="I260" i="19"/>
  <c r="J219" i="54"/>
  <c r="J219" i="53"/>
  <c r="J219" i="52"/>
  <c r="J219" i="51"/>
  <c r="J219" i="50"/>
  <c r="J219" i="49"/>
  <c r="J219" i="19"/>
  <c r="H158" i="54"/>
  <c r="H158" i="53"/>
  <c r="H158" i="52"/>
  <c r="H158" i="51"/>
  <c r="H158" i="50"/>
  <c r="H158" i="49"/>
  <c r="H158" i="19"/>
  <c r="H267" i="54"/>
  <c r="H267" i="53"/>
  <c r="H267" i="52"/>
  <c r="H267" i="50"/>
  <c r="H267" i="51"/>
  <c r="H267" i="49"/>
  <c r="H267" i="19"/>
  <c r="H200" i="54"/>
  <c r="H200" i="53"/>
  <c r="H200" i="52"/>
  <c r="H200" i="51"/>
  <c r="H200" i="50"/>
  <c r="H200" i="49"/>
  <c r="H200" i="19"/>
  <c r="I192" i="54"/>
  <c r="I192" i="52"/>
  <c r="I192" i="53"/>
  <c r="I192" i="51"/>
  <c r="I192" i="50"/>
  <c r="I192" i="49"/>
  <c r="I192" i="19"/>
  <c r="H168" i="54"/>
  <c r="H168" i="53"/>
  <c r="H168" i="52"/>
  <c r="H168" i="51"/>
  <c r="H168" i="50"/>
  <c r="H168" i="49"/>
  <c r="H168" i="19"/>
  <c r="J263" i="54"/>
  <c r="J263" i="53"/>
  <c r="J263" i="52"/>
  <c r="J263" i="51"/>
  <c r="J263" i="50"/>
  <c r="J263" i="49"/>
  <c r="J263" i="19"/>
  <c r="H262" i="54"/>
  <c r="H262" i="53"/>
  <c r="H262" i="52"/>
  <c r="H262" i="51"/>
  <c r="H262" i="50"/>
  <c r="H262" i="49"/>
  <c r="H262" i="19"/>
  <c r="H259" i="54"/>
  <c r="H259" i="53"/>
  <c r="H259" i="52"/>
  <c r="H259" i="51"/>
  <c r="H259" i="50"/>
  <c r="H259" i="49"/>
  <c r="H259" i="19"/>
  <c r="I254" i="54"/>
  <c r="I254" i="53"/>
  <c r="I254" i="52"/>
  <c r="I254" i="51"/>
  <c r="I254" i="50"/>
  <c r="I254" i="49"/>
  <c r="I254" i="19"/>
  <c r="I251" i="54"/>
  <c r="I251" i="53"/>
  <c r="I251" i="52"/>
  <c r="I251" i="51"/>
  <c r="I251" i="50"/>
  <c r="I251" i="49"/>
  <c r="I251" i="19"/>
  <c r="H246" i="54"/>
  <c r="H246" i="53"/>
  <c r="H246" i="52"/>
  <c r="H246" i="51"/>
  <c r="H246" i="50"/>
  <c r="H246" i="49"/>
  <c r="H246" i="19"/>
  <c r="H243" i="54"/>
  <c r="H243" i="53"/>
  <c r="H243" i="52"/>
  <c r="H243" i="51"/>
  <c r="H243" i="50"/>
  <c r="H243" i="49"/>
  <c r="H243" i="19"/>
  <c r="I238" i="54"/>
  <c r="I238" i="53"/>
  <c r="I238" i="52"/>
  <c r="I238" i="51"/>
  <c r="I238" i="50"/>
  <c r="I238" i="49"/>
  <c r="I238" i="19"/>
  <c r="I235" i="54"/>
  <c r="I235" i="53"/>
  <c r="I235" i="52"/>
  <c r="I235" i="51"/>
  <c r="I235" i="50"/>
  <c r="I235" i="49"/>
  <c r="I235" i="19"/>
  <c r="H227" i="54"/>
  <c r="H227" i="53"/>
  <c r="H227" i="52"/>
  <c r="H227" i="51"/>
  <c r="H227" i="50"/>
  <c r="H227" i="49"/>
  <c r="H227" i="19"/>
  <c r="I222" i="54"/>
  <c r="I222" i="53"/>
  <c r="I222" i="52"/>
  <c r="I222" i="51"/>
  <c r="I222" i="50"/>
  <c r="I222" i="49"/>
  <c r="I222" i="19"/>
  <c r="H219" i="54"/>
  <c r="H219" i="53"/>
  <c r="H219" i="52"/>
  <c r="H219" i="51"/>
  <c r="H219" i="50"/>
  <c r="H219" i="49"/>
  <c r="H219" i="19"/>
  <c r="H214" i="54"/>
  <c r="H214" i="53"/>
  <c r="H214" i="52"/>
  <c r="H214" i="51"/>
  <c r="H214" i="50"/>
  <c r="H214" i="49"/>
  <c r="H214" i="19"/>
  <c r="H211" i="54"/>
  <c r="H211" i="52"/>
  <c r="H211" i="53"/>
  <c r="H211" i="51"/>
  <c r="H211" i="50"/>
  <c r="H211" i="49"/>
  <c r="H211" i="19"/>
  <c r="I203" i="54"/>
  <c r="I203" i="53"/>
  <c r="I203" i="52"/>
  <c r="I203" i="51"/>
  <c r="I203" i="50"/>
  <c r="I203" i="49"/>
  <c r="I203" i="19"/>
  <c r="H187" i="54"/>
  <c r="H187" i="53"/>
  <c r="H187" i="52"/>
  <c r="H187" i="51"/>
  <c r="H187" i="50"/>
  <c r="H187" i="49"/>
  <c r="H187" i="19"/>
  <c r="H179" i="54"/>
  <c r="H179" i="53"/>
  <c r="H179" i="52"/>
  <c r="H179" i="51"/>
  <c r="H179" i="50"/>
  <c r="H179" i="49"/>
  <c r="H179" i="19"/>
  <c r="H171" i="54"/>
  <c r="H171" i="53"/>
  <c r="H171" i="52"/>
  <c r="H171" i="51"/>
  <c r="H171" i="50"/>
  <c r="H171" i="49"/>
  <c r="H171" i="19"/>
  <c r="I142" i="54"/>
  <c r="I142" i="53"/>
  <c r="I142" i="52"/>
  <c r="I142" i="51"/>
  <c r="I142" i="50"/>
  <c r="I142" i="49"/>
  <c r="I142" i="19"/>
  <c r="H139" i="54"/>
  <c r="H139" i="53"/>
  <c r="H139" i="52"/>
  <c r="H139" i="51"/>
  <c r="H139" i="50"/>
  <c r="H139" i="19"/>
  <c r="H139" i="49"/>
  <c r="J173" i="54"/>
  <c r="J173" i="53"/>
  <c r="J173" i="52"/>
  <c r="J173" i="51"/>
  <c r="J173" i="50"/>
  <c r="J173" i="49"/>
  <c r="J173" i="19"/>
  <c r="J162" i="54"/>
  <c r="J162" i="53"/>
  <c r="J162" i="52"/>
  <c r="J162" i="51"/>
  <c r="J162" i="50"/>
  <c r="J162" i="49"/>
  <c r="J162" i="19"/>
  <c r="J262" i="54"/>
  <c r="J262" i="53"/>
  <c r="J262" i="52"/>
  <c r="J262" i="51"/>
  <c r="J262" i="50"/>
  <c r="J262" i="49"/>
  <c r="J262" i="19"/>
  <c r="J190" i="54"/>
  <c r="J190" i="53"/>
  <c r="J190" i="52"/>
  <c r="J190" i="51"/>
  <c r="J190" i="50"/>
  <c r="J190" i="49"/>
  <c r="J190" i="19"/>
  <c r="I138" i="54"/>
  <c r="I138" i="53"/>
  <c r="I138" i="52"/>
  <c r="I138" i="51"/>
  <c r="I138" i="50"/>
  <c r="I138" i="49"/>
  <c r="I138" i="19"/>
  <c r="J253" i="54"/>
  <c r="J253" i="53"/>
  <c r="J253" i="52"/>
  <c r="J253" i="51"/>
  <c r="J253" i="50"/>
  <c r="J253" i="49"/>
  <c r="J253" i="19"/>
  <c r="H225" i="54"/>
  <c r="H225" i="53"/>
  <c r="H225" i="52"/>
  <c r="H225" i="51"/>
  <c r="H225" i="50"/>
  <c r="H225" i="49"/>
  <c r="H225" i="19"/>
  <c r="J213" i="54"/>
  <c r="J213" i="53"/>
  <c r="J213" i="52"/>
  <c r="J213" i="51"/>
  <c r="J213" i="50"/>
  <c r="J213" i="49"/>
  <c r="J213" i="19"/>
  <c r="J194" i="54"/>
  <c r="J194" i="53"/>
  <c r="J194" i="52"/>
  <c r="J194" i="51"/>
  <c r="J194" i="50"/>
  <c r="J194" i="49"/>
  <c r="J194" i="19"/>
  <c r="H193" i="54"/>
  <c r="H193" i="53"/>
  <c r="H193" i="52"/>
  <c r="H193" i="51"/>
  <c r="H193" i="50"/>
  <c r="H193" i="49"/>
  <c r="H193" i="19"/>
  <c r="I153" i="54"/>
  <c r="I153" i="53"/>
  <c r="I153" i="52"/>
  <c r="I153" i="51"/>
  <c r="I153" i="49"/>
  <c r="I153" i="19"/>
  <c r="I153" i="50"/>
  <c r="J149" i="54"/>
  <c r="J149" i="53"/>
  <c r="J149" i="52"/>
  <c r="J149" i="51"/>
  <c r="J149" i="50"/>
  <c r="J149" i="49"/>
  <c r="J149" i="19"/>
  <c r="J256" i="54"/>
  <c r="J256" i="53"/>
  <c r="J256" i="52"/>
  <c r="J256" i="51"/>
  <c r="J256" i="50"/>
  <c r="J256" i="49"/>
  <c r="J256" i="19"/>
  <c r="J200" i="54"/>
  <c r="J200" i="52"/>
  <c r="J200" i="53"/>
  <c r="J200" i="51"/>
  <c r="J200" i="50"/>
  <c r="J200" i="49"/>
  <c r="J200" i="19"/>
  <c r="J168" i="54"/>
  <c r="J168" i="53"/>
  <c r="J168" i="52"/>
  <c r="J168" i="51"/>
  <c r="J168" i="50"/>
  <c r="J168" i="49"/>
  <c r="J168" i="19"/>
  <c r="H244" i="54"/>
  <c r="H244" i="53"/>
  <c r="H244" i="52"/>
  <c r="H244" i="51"/>
  <c r="H244" i="50"/>
  <c r="H244" i="49"/>
  <c r="H244" i="19"/>
  <c r="H212" i="54"/>
  <c r="H212" i="53"/>
  <c r="H212" i="52"/>
  <c r="H212" i="51"/>
  <c r="H212" i="50"/>
  <c r="H212" i="49"/>
  <c r="H212" i="19"/>
  <c r="H180" i="54"/>
  <c r="H180" i="53"/>
  <c r="H180" i="52"/>
  <c r="H180" i="51"/>
  <c r="H180" i="50"/>
  <c r="H180" i="49"/>
  <c r="H180" i="19"/>
  <c r="J153" i="54"/>
  <c r="J153" i="53"/>
  <c r="J153" i="52"/>
  <c r="J153" i="51"/>
  <c r="J153" i="50"/>
  <c r="J153" i="49"/>
  <c r="J153" i="19"/>
  <c r="J265" i="54"/>
  <c r="J265" i="53"/>
  <c r="J265" i="52"/>
  <c r="J265" i="51"/>
  <c r="J265" i="50"/>
  <c r="J265" i="49"/>
  <c r="J265" i="19"/>
  <c r="H263" i="54"/>
  <c r="H263" i="53"/>
  <c r="H263" i="52"/>
  <c r="H263" i="50"/>
  <c r="H263" i="51"/>
  <c r="H263" i="19"/>
  <c r="H263" i="49"/>
  <c r="I258" i="54"/>
  <c r="I258" i="53"/>
  <c r="I258" i="52"/>
  <c r="I258" i="51"/>
  <c r="I258" i="50"/>
  <c r="I258" i="49"/>
  <c r="I258" i="19"/>
  <c r="I255" i="54"/>
  <c r="I255" i="53"/>
  <c r="I255" i="52"/>
  <c r="I255" i="51"/>
  <c r="I255" i="50"/>
  <c r="I255" i="49"/>
  <c r="I255" i="19"/>
  <c r="H207" i="54"/>
  <c r="H207" i="52"/>
  <c r="H207" i="53"/>
  <c r="H207" i="51"/>
  <c r="H207" i="50"/>
  <c r="H207" i="49"/>
  <c r="H207" i="19"/>
  <c r="I202" i="54"/>
  <c r="I202" i="53"/>
  <c r="I202" i="52"/>
  <c r="I202" i="51"/>
  <c r="I202" i="50"/>
  <c r="I202" i="49"/>
  <c r="I202" i="19"/>
  <c r="H199" i="54"/>
  <c r="H199" i="52"/>
  <c r="H199" i="53"/>
  <c r="H199" i="51"/>
  <c r="H199" i="50"/>
  <c r="H199" i="19"/>
  <c r="H199" i="49"/>
  <c r="I194" i="54"/>
  <c r="I194" i="53"/>
  <c r="I194" i="52"/>
  <c r="I194" i="51"/>
  <c r="I194" i="50"/>
  <c r="I194" i="49"/>
  <c r="I194" i="19"/>
  <c r="I183" i="54"/>
  <c r="I183" i="53"/>
  <c r="I183" i="52"/>
  <c r="I183" i="51"/>
  <c r="I183" i="50"/>
  <c r="I183" i="49"/>
  <c r="I183" i="19"/>
  <c r="H159" i="54"/>
  <c r="H159" i="53"/>
  <c r="H159" i="52"/>
  <c r="H159" i="51"/>
  <c r="H159" i="50"/>
  <c r="H159" i="19"/>
  <c r="H159" i="49"/>
  <c r="J233" i="54"/>
  <c r="J233" i="53"/>
  <c r="J233" i="52"/>
  <c r="J233" i="51"/>
  <c r="J233" i="50"/>
  <c r="J233" i="49"/>
  <c r="J233" i="19"/>
  <c r="H213" i="54"/>
  <c r="H213" i="53"/>
  <c r="H213" i="52"/>
  <c r="H213" i="51"/>
  <c r="H213" i="50"/>
  <c r="H213" i="49"/>
  <c r="H213" i="19"/>
  <c r="H181" i="54"/>
  <c r="H181" i="53"/>
  <c r="H181" i="52"/>
  <c r="H181" i="51"/>
  <c r="H181" i="50"/>
  <c r="H181" i="49"/>
  <c r="H181" i="19"/>
  <c r="I157" i="54"/>
  <c r="I157" i="53"/>
  <c r="I157" i="52"/>
  <c r="I157" i="51"/>
  <c r="I157" i="49"/>
  <c r="I157" i="50"/>
  <c r="I157" i="19"/>
  <c r="I149" i="54"/>
  <c r="I149" i="53"/>
  <c r="I149" i="52"/>
  <c r="I149" i="51"/>
  <c r="I149" i="50"/>
  <c r="I149" i="49"/>
  <c r="I149" i="19"/>
  <c r="I141" i="54"/>
  <c r="I141" i="53"/>
  <c r="I141" i="52"/>
  <c r="I141" i="51"/>
  <c r="I141" i="49"/>
  <c r="I141" i="50"/>
  <c r="I141" i="19"/>
  <c r="J271" i="54"/>
  <c r="G271" i="54"/>
  <c r="J271" i="53"/>
  <c r="G271" i="53"/>
  <c r="G271" i="52"/>
  <c r="J271" i="52"/>
  <c r="J271" i="51"/>
  <c r="G271" i="51"/>
  <c r="J271" i="50"/>
  <c r="G271" i="50"/>
  <c r="J271" i="49"/>
  <c r="J271" i="19"/>
  <c r="G271" i="49"/>
  <c r="G271" i="19"/>
  <c r="G271" i="47"/>
  <c r="J271" i="47"/>
  <c r="H163" i="54"/>
  <c r="H163" i="53"/>
  <c r="H163" i="52"/>
  <c r="H163" i="51"/>
  <c r="H163" i="50"/>
  <c r="H163" i="49"/>
  <c r="H163" i="19"/>
  <c r="J240" i="54"/>
  <c r="J240" i="53"/>
  <c r="J240" i="52"/>
  <c r="J240" i="50"/>
  <c r="J240" i="49"/>
  <c r="J240" i="19"/>
  <c r="J240" i="51"/>
  <c r="J136" i="54"/>
  <c r="J136" i="52"/>
  <c r="J136" i="53"/>
  <c r="J136" i="51"/>
  <c r="J136" i="50"/>
  <c r="J136" i="19"/>
  <c r="J136" i="49"/>
  <c r="H202" i="54"/>
  <c r="H202" i="53"/>
  <c r="H202" i="52"/>
  <c r="H202" i="51"/>
  <c r="H202" i="50"/>
  <c r="H202" i="49"/>
  <c r="H202" i="19"/>
  <c r="I146" i="54"/>
  <c r="I146" i="53"/>
  <c r="I146" i="52"/>
  <c r="I146" i="51"/>
  <c r="I146" i="50"/>
  <c r="I146" i="49"/>
  <c r="I146" i="19"/>
  <c r="H149" i="54"/>
  <c r="H149" i="53"/>
  <c r="H149" i="52"/>
  <c r="H149" i="51"/>
  <c r="H149" i="50"/>
  <c r="H149" i="49"/>
  <c r="H149" i="19"/>
  <c r="H137" i="54"/>
  <c r="H137" i="53"/>
  <c r="H137" i="52"/>
  <c r="H137" i="51"/>
  <c r="H137" i="50"/>
  <c r="H137" i="49"/>
  <c r="H137" i="19"/>
  <c r="J220" i="54"/>
  <c r="J220" i="53"/>
  <c r="J220" i="52"/>
  <c r="J220" i="51"/>
  <c r="J220" i="50"/>
  <c r="J220" i="19"/>
  <c r="J220" i="49"/>
  <c r="J172" i="54"/>
  <c r="J172" i="53"/>
  <c r="J172" i="52"/>
  <c r="J172" i="51"/>
  <c r="J172" i="50"/>
  <c r="J172" i="49"/>
  <c r="J172" i="19"/>
  <c r="J238" i="54"/>
  <c r="J238" i="53"/>
  <c r="J238" i="52"/>
  <c r="J238" i="51"/>
  <c r="J238" i="50"/>
  <c r="J238" i="49"/>
  <c r="J238" i="19"/>
  <c r="J145" i="54"/>
  <c r="J145" i="53"/>
  <c r="J145" i="52"/>
  <c r="J145" i="51"/>
  <c r="J145" i="50"/>
  <c r="J145" i="49"/>
  <c r="J145" i="19"/>
  <c r="J155" i="54"/>
  <c r="J155" i="53"/>
  <c r="J155" i="52"/>
  <c r="J155" i="51"/>
  <c r="J155" i="50"/>
  <c r="J155" i="49"/>
  <c r="J155" i="19"/>
  <c r="I267" i="54"/>
  <c r="I267" i="53"/>
  <c r="I267" i="52"/>
  <c r="I267" i="50"/>
  <c r="I267" i="51"/>
  <c r="I267" i="49"/>
  <c r="I267" i="19"/>
  <c r="H264" i="54"/>
  <c r="H264" i="53"/>
  <c r="H264" i="52"/>
  <c r="H264" i="51"/>
  <c r="H264" i="50"/>
  <c r="H264" i="49"/>
  <c r="H264" i="19"/>
  <c r="H232" i="54"/>
  <c r="H232" i="53"/>
  <c r="H232" i="52"/>
  <c r="H232" i="51"/>
  <c r="H232" i="50"/>
  <c r="H232" i="49"/>
  <c r="H232" i="19"/>
  <c r="I168" i="54"/>
  <c r="I168" i="53"/>
  <c r="I168" i="52"/>
  <c r="I168" i="51"/>
  <c r="I168" i="50"/>
  <c r="I168" i="49"/>
  <c r="I168" i="19"/>
  <c r="I262" i="54"/>
  <c r="I262" i="53"/>
  <c r="I262" i="52"/>
  <c r="I262" i="51"/>
  <c r="I262" i="50"/>
  <c r="I262" i="49"/>
  <c r="I262" i="19"/>
  <c r="H251" i="54"/>
  <c r="H251" i="53"/>
  <c r="H251" i="52"/>
  <c r="H251" i="50"/>
  <c r="H251" i="51"/>
  <c r="H251" i="49"/>
  <c r="H251" i="19"/>
  <c r="J247" i="54"/>
  <c r="J247" i="53"/>
  <c r="J247" i="52"/>
  <c r="J247" i="51"/>
  <c r="J247" i="50"/>
  <c r="J247" i="49"/>
  <c r="J247" i="19"/>
  <c r="I246" i="54"/>
  <c r="I246" i="53"/>
  <c r="I246" i="52"/>
  <c r="I246" i="51"/>
  <c r="I246" i="50"/>
  <c r="I246" i="49"/>
  <c r="I246" i="19"/>
  <c r="H235" i="54"/>
  <c r="H235" i="53"/>
  <c r="H235" i="52"/>
  <c r="H235" i="50"/>
  <c r="H235" i="51"/>
  <c r="H235" i="49"/>
  <c r="H235" i="19"/>
  <c r="J231" i="54"/>
  <c r="J231" i="53"/>
  <c r="J231" i="52"/>
  <c r="J231" i="51"/>
  <c r="J231" i="50"/>
  <c r="J231" i="49"/>
  <c r="J231" i="19"/>
  <c r="H230" i="54"/>
  <c r="H230" i="53"/>
  <c r="H230" i="52"/>
  <c r="H230" i="51"/>
  <c r="H230" i="50"/>
  <c r="H230" i="49"/>
  <c r="H230" i="19"/>
  <c r="I219" i="54"/>
  <c r="I219" i="53"/>
  <c r="I219" i="52"/>
  <c r="I219" i="51"/>
  <c r="I219" i="50"/>
  <c r="I219" i="49"/>
  <c r="I219" i="19"/>
  <c r="I214" i="54"/>
  <c r="I214" i="53"/>
  <c r="I214" i="52"/>
  <c r="I214" i="51"/>
  <c r="I214" i="50"/>
  <c r="I214" i="49"/>
  <c r="I214" i="19"/>
  <c r="I206" i="54"/>
  <c r="I206" i="53"/>
  <c r="I206" i="52"/>
  <c r="I206" i="51"/>
  <c r="I206" i="50"/>
  <c r="I206" i="49"/>
  <c r="I206" i="19"/>
  <c r="I198" i="54"/>
  <c r="I198" i="53"/>
  <c r="I198" i="52"/>
  <c r="I198" i="51"/>
  <c r="I198" i="50"/>
  <c r="I198" i="49"/>
  <c r="I198" i="19"/>
  <c r="H195" i="54"/>
  <c r="H195" i="52"/>
  <c r="H195" i="53"/>
  <c r="H195" i="51"/>
  <c r="H195" i="50"/>
  <c r="H195" i="49"/>
  <c r="H195" i="19"/>
  <c r="I190" i="54"/>
  <c r="I190" i="53"/>
  <c r="I190" i="52"/>
  <c r="I190" i="51"/>
  <c r="I190" i="50"/>
  <c r="I190" i="49"/>
  <c r="I190" i="19"/>
  <c r="I187" i="54"/>
  <c r="I187" i="53"/>
  <c r="I187" i="52"/>
  <c r="I187" i="51"/>
  <c r="I187" i="50"/>
  <c r="I187" i="49"/>
  <c r="I187" i="19"/>
  <c r="I182" i="54"/>
  <c r="I182" i="53"/>
  <c r="I182" i="52"/>
  <c r="I182" i="51"/>
  <c r="I182" i="50"/>
  <c r="I182" i="49"/>
  <c r="I182" i="19"/>
  <c r="I179" i="54"/>
  <c r="I179" i="53"/>
  <c r="I179" i="52"/>
  <c r="I179" i="51"/>
  <c r="I179" i="50"/>
  <c r="I179" i="49"/>
  <c r="I179" i="19"/>
  <c r="I174" i="54"/>
  <c r="I174" i="53"/>
  <c r="I174" i="52"/>
  <c r="I174" i="51"/>
  <c r="I174" i="50"/>
  <c r="I174" i="49"/>
  <c r="I174" i="19"/>
  <c r="I171" i="54"/>
  <c r="I171" i="53"/>
  <c r="I171" i="52"/>
  <c r="I171" i="51"/>
  <c r="I171" i="50"/>
  <c r="I171" i="49"/>
  <c r="I171" i="19"/>
  <c r="H169" i="54"/>
  <c r="H169" i="53"/>
  <c r="H169" i="52"/>
  <c r="H169" i="51"/>
  <c r="H169" i="50"/>
  <c r="H169" i="49"/>
  <c r="H169" i="19"/>
  <c r="J146" i="54"/>
  <c r="J146" i="53"/>
  <c r="J146" i="52"/>
  <c r="J146" i="51"/>
  <c r="J146" i="50"/>
  <c r="J146" i="49"/>
  <c r="J146" i="19"/>
  <c r="I177" i="54"/>
  <c r="I177" i="53"/>
  <c r="I177" i="52"/>
  <c r="I177" i="51"/>
  <c r="I177" i="49"/>
  <c r="I177" i="19"/>
  <c r="I177" i="50"/>
  <c r="J154" i="54"/>
  <c r="J154" i="53"/>
  <c r="J154" i="52"/>
  <c r="J154" i="51"/>
  <c r="J154" i="50"/>
  <c r="J154" i="49"/>
  <c r="J154" i="19"/>
  <c r="H153" i="54"/>
  <c r="H153" i="53"/>
  <c r="H153" i="52"/>
  <c r="H153" i="51"/>
  <c r="H153" i="50"/>
  <c r="H153" i="49"/>
  <c r="H153" i="19"/>
  <c r="J192" i="54"/>
  <c r="J192" i="52"/>
  <c r="J192" i="53"/>
  <c r="J192" i="50"/>
  <c r="J192" i="51"/>
  <c r="J192" i="49"/>
  <c r="J192" i="19"/>
  <c r="J152" i="54"/>
  <c r="J152" i="53"/>
  <c r="J152" i="52"/>
  <c r="J152" i="51"/>
  <c r="J152" i="50"/>
  <c r="J152" i="49"/>
  <c r="J152" i="19"/>
  <c r="J144" i="54"/>
  <c r="J144" i="53"/>
  <c r="J144" i="52"/>
  <c r="J144" i="51"/>
  <c r="J144" i="50"/>
  <c r="J144" i="49"/>
  <c r="J144" i="19"/>
  <c r="J217" i="54"/>
  <c r="J217" i="53"/>
  <c r="J217" i="52"/>
  <c r="J217" i="51"/>
  <c r="J217" i="50"/>
  <c r="J217" i="49"/>
  <c r="J217" i="19"/>
  <c r="J169" i="54"/>
  <c r="J169" i="53"/>
  <c r="J169" i="52"/>
  <c r="J169" i="51"/>
  <c r="J169" i="50"/>
  <c r="J169" i="49"/>
  <c r="J169" i="19"/>
  <c r="J267" i="54"/>
  <c r="J267" i="53"/>
  <c r="J267" i="52"/>
  <c r="J267" i="51"/>
  <c r="J267" i="50"/>
  <c r="J267" i="49"/>
  <c r="J267" i="19"/>
  <c r="I180" i="54"/>
  <c r="I180" i="53"/>
  <c r="I180" i="52"/>
  <c r="I180" i="51"/>
  <c r="I180" i="50"/>
  <c r="I180" i="49"/>
  <c r="I180" i="19"/>
  <c r="I229" i="54"/>
  <c r="I229" i="53"/>
  <c r="I229" i="52"/>
  <c r="I229" i="51"/>
  <c r="I229" i="49"/>
  <c r="I229" i="19"/>
  <c r="I229" i="50"/>
  <c r="H173" i="54"/>
  <c r="H173" i="53"/>
  <c r="H173" i="51"/>
  <c r="H173" i="52"/>
  <c r="H173" i="50"/>
  <c r="H173" i="49"/>
  <c r="H173" i="19"/>
  <c r="I263" i="54"/>
  <c r="I263" i="53"/>
  <c r="I263" i="52"/>
  <c r="I263" i="50"/>
  <c r="I263" i="51"/>
  <c r="I263" i="49"/>
  <c r="I263" i="19"/>
  <c r="J227" i="54"/>
  <c r="J227" i="53"/>
  <c r="J227" i="52"/>
  <c r="J227" i="51"/>
  <c r="J227" i="50"/>
  <c r="J227" i="49"/>
  <c r="J227" i="19"/>
  <c r="H218" i="54"/>
  <c r="H218" i="53"/>
  <c r="H218" i="52"/>
  <c r="H218" i="51"/>
  <c r="H218" i="50"/>
  <c r="H218" i="49"/>
  <c r="H218" i="19"/>
  <c r="H210" i="54"/>
  <c r="H210" i="53"/>
  <c r="H210" i="51"/>
  <c r="H210" i="52"/>
  <c r="H210" i="50"/>
  <c r="H210" i="49"/>
  <c r="H210" i="19"/>
  <c r="I199" i="54"/>
  <c r="I199" i="53"/>
  <c r="I199" i="52"/>
  <c r="I199" i="51"/>
  <c r="I199" i="50"/>
  <c r="I199" i="49"/>
  <c r="I199" i="19"/>
  <c r="I191" i="54"/>
  <c r="I191" i="53"/>
  <c r="I191" i="52"/>
  <c r="I191" i="51"/>
  <c r="I191" i="50"/>
  <c r="I191" i="49"/>
  <c r="I191" i="19"/>
  <c r="I162" i="54"/>
  <c r="I162" i="53"/>
  <c r="I162" i="52"/>
  <c r="I162" i="51"/>
  <c r="I162" i="50"/>
  <c r="I162" i="49"/>
  <c r="I162" i="19"/>
  <c r="H135" i="54"/>
  <c r="H135" i="53"/>
  <c r="H135" i="52"/>
  <c r="H135" i="51"/>
  <c r="H135" i="50"/>
  <c r="H135" i="19"/>
  <c r="H135" i="49"/>
  <c r="J156" i="54"/>
  <c r="J156" i="53"/>
  <c r="J156" i="52"/>
  <c r="J156" i="51"/>
  <c r="J156" i="50"/>
  <c r="J156" i="19"/>
  <c r="J156" i="49"/>
  <c r="I152" i="54"/>
  <c r="I152" i="53"/>
  <c r="I152" i="52"/>
  <c r="I152" i="51"/>
  <c r="I152" i="50"/>
  <c r="I152" i="49"/>
  <c r="I152" i="19"/>
  <c r="I256" i="54"/>
  <c r="I256" i="53"/>
  <c r="I256" i="52"/>
  <c r="I256" i="51"/>
  <c r="I256" i="50"/>
  <c r="I256" i="49"/>
  <c r="I256" i="19"/>
  <c r="H174" i="54"/>
  <c r="H174" i="53"/>
  <c r="H174" i="52"/>
  <c r="H174" i="51"/>
  <c r="H174" i="50"/>
  <c r="H174" i="49"/>
  <c r="H174" i="19"/>
  <c r="J170" i="54"/>
  <c r="J170" i="53"/>
  <c r="J170" i="52"/>
  <c r="J170" i="51"/>
  <c r="J170" i="50"/>
  <c r="J170" i="49"/>
  <c r="J170" i="19"/>
  <c r="H236" i="54"/>
  <c r="H236" i="53"/>
  <c r="H236" i="52"/>
  <c r="H236" i="51"/>
  <c r="H236" i="50"/>
  <c r="H236" i="49"/>
  <c r="H236" i="19"/>
  <c r="J228" i="54"/>
  <c r="J228" i="53"/>
  <c r="J228" i="52"/>
  <c r="J228" i="51"/>
  <c r="J228" i="50"/>
  <c r="J228" i="49"/>
  <c r="J228" i="19"/>
  <c r="I270" i="54"/>
  <c r="I270" i="53"/>
  <c r="I270" i="52"/>
  <c r="I270" i="51"/>
  <c r="I270" i="50"/>
  <c r="I270" i="49"/>
  <c r="I270" i="19"/>
  <c r="I161" i="54"/>
  <c r="I161" i="53"/>
  <c r="I161" i="52"/>
  <c r="I161" i="51"/>
  <c r="I161" i="50"/>
  <c r="I161" i="49"/>
  <c r="I161" i="19"/>
  <c r="J244" i="54"/>
  <c r="J244" i="53"/>
  <c r="J244" i="52"/>
  <c r="J244" i="51"/>
  <c r="J244" i="50"/>
  <c r="J244" i="49"/>
  <c r="J244" i="19"/>
  <c r="J236" i="54"/>
  <c r="J236" i="53"/>
  <c r="J236" i="52"/>
  <c r="J236" i="51"/>
  <c r="J236" i="50"/>
  <c r="J236" i="49"/>
  <c r="J236" i="19"/>
  <c r="I264" i="54"/>
  <c r="I264" i="53"/>
  <c r="I264" i="52"/>
  <c r="I264" i="51"/>
  <c r="I264" i="50"/>
  <c r="I264" i="49"/>
  <c r="I264" i="19"/>
  <c r="H240" i="54"/>
  <c r="H240" i="53"/>
  <c r="H240" i="52"/>
  <c r="H240" i="51"/>
  <c r="H240" i="50"/>
  <c r="H240" i="49"/>
  <c r="H240" i="19"/>
  <c r="I232" i="54"/>
  <c r="I232" i="53"/>
  <c r="I232" i="52"/>
  <c r="I232" i="51"/>
  <c r="I232" i="50"/>
  <c r="I232" i="49"/>
  <c r="I232" i="19"/>
  <c r="I200" i="54"/>
  <c r="I200" i="52"/>
  <c r="I200" i="53"/>
  <c r="I200" i="51"/>
  <c r="I200" i="50"/>
  <c r="I200" i="49"/>
  <c r="I200" i="19"/>
  <c r="H176" i="54"/>
  <c r="H176" i="53"/>
  <c r="H176" i="52"/>
  <c r="H176" i="51"/>
  <c r="H176" i="50"/>
  <c r="H176" i="49"/>
  <c r="H176" i="19"/>
  <c r="J174" i="54"/>
  <c r="J174" i="53"/>
  <c r="J174" i="52"/>
  <c r="J174" i="51"/>
  <c r="J174" i="50"/>
  <c r="J174" i="49"/>
  <c r="J174" i="19"/>
  <c r="J269" i="54"/>
  <c r="J269" i="53"/>
  <c r="J269" i="52"/>
  <c r="J269" i="51"/>
  <c r="J269" i="50"/>
  <c r="J269" i="49"/>
  <c r="J269" i="19"/>
  <c r="J266" i="54"/>
  <c r="J266" i="53"/>
  <c r="J266" i="52"/>
  <c r="J266" i="51"/>
  <c r="J266" i="50"/>
  <c r="J266" i="49"/>
  <c r="J266" i="19"/>
  <c r="I259" i="54"/>
  <c r="I259" i="53"/>
  <c r="I259" i="52"/>
  <c r="I259" i="51"/>
  <c r="I259" i="50"/>
  <c r="I259" i="49"/>
  <c r="I259" i="19"/>
  <c r="I243" i="54"/>
  <c r="I243" i="53"/>
  <c r="I243" i="52"/>
  <c r="I243" i="51"/>
  <c r="I243" i="50"/>
  <c r="I243" i="49"/>
  <c r="I243" i="19"/>
  <c r="I230" i="54"/>
  <c r="I230" i="53"/>
  <c r="I230" i="52"/>
  <c r="I230" i="51"/>
  <c r="I230" i="50"/>
  <c r="I230" i="49"/>
  <c r="I230" i="19"/>
  <c r="I227" i="54"/>
  <c r="I227" i="53"/>
  <c r="I227" i="52"/>
  <c r="I227" i="51"/>
  <c r="I227" i="50"/>
  <c r="I227" i="49"/>
  <c r="I227" i="19"/>
  <c r="I211" i="54"/>
  <c r="I211" i="53"/>
  <c r="I211" i="52"/>
  <c r="I211" i="51"/>
  <c r="I211" i="50"/>
  <c r="I211" i="49"/>
  <c r="I211" i="19"/>
  <c r="H203" i="54"/>
  <c r="H203" i="52"/>
  <c r="H203" i="53"/>
  <c r="H203" i="50"/>
  <c r="H203" i="51"/>
  <c r="H203" i="49"/>
  <c r="H203" i="19"/>
  <c r="J183" i="54"/>
  <c r="J183" i="53"/>
  <c r="J183" i="52"/>
  <c r="J183" i="51"/>
  <c r="J183" i="50"/>
  <c r="J183" i="49"/>
  <c r="J183" i="19"/>
  <c r="I169" i="54"/>
  <c r="I169" i="53"/>
  <c r="I169" i="52"/>
  <c r="I169" i="51"/>
  <c r="I169" i="49"/>
  <c r="I169" i="19"/>
  <c r="I169" i="50"/>
  <c r="I245" i="54"/>
  <c r="I245" i="53"/>
  <c r="I245" i="52"/>
  <c r="I245" i="51"/>
  <c r="I245" i="50"/>
  <c r="I245" i="49"/>
  <c r="I245" i="19"/>
  <c r="J198" i="54"/>
  <c r="J198" i="53"/>
  <c r="J198" i="52"/>
  <c r="J198" i="51"/>
  <c r="J198" i="50"/>
  <c r="J198" i="49"/>
  <c r="J198" i="19"/>
  <c r="J210" i="54"/>
  <c r="J210" i="53"/>
  <c r="J210" i="52"/>
  <c r="J210" i="51"/>
  <c r="J210" i="50"/>
  <c r="J210" i="49"/>
  <c r="J210" i="19"/>
  <c r="J205" i="54"/>
  <c r="J205" i="53"/>
  <c r="J205" i="52"/>
  <c r="J205" i="51"/>
  <c r="J205" i="50"/>
  <c r="J205" i="49"/>
  <c r="J205" i="19"/>
  <c r="J197" i="54"/>
  <c r="J197" i="53"/>
  <c r="J197" i="52"/>
  <c r="J197" i="51"/>
  <c r="J197" i="50"/>
  <c r="J197" i="49"/>
  <c r="J197" i="19"/>
  <c r="H177" i="54"/>
  <c r="H177" i="53"/>
  <c r="H177" i="52"/>
  <c r="H177" i="51"/>
  <c r="H177" i="50"/>
  <c r="H177" i="49"/>
  <c r="H177" i="19"/>
  <c r="H145" i="54"/>
  <c r="H145" i="53"/>
  <c r="H145" i="52"/>
  <c r="H145" i="51"/>
  <c r="H145" i="50"/>
  <c r="H145" i="49"/>
  <c r="H145" i="19"/>
  <c r="J232" i="54"/>
  <c r="J232" i="53"/>
  <c r="J232" i="52"/>
  <c r="J232" i="51"/>
  <c r="J232" i="50"/>
  <c r="J232" i="49"/>
  <c r="J232" i="19"/>
  <c r="J160" i="54"/>
  <c r="J160" i="53"/>
  <c r="J160" i="52"/>
  <c r="J160" i="51"/>
  <c r="J160" i="50"/>
  <c r="J160" i="19"/>
  <c r="J160" i="49"/>
  <c r="H156" i="54"/>
  <c r="H156" i="53"/>
  <c r="H156" i="52"/>
  <c r="H156" i="51"/>
  <c r="H156" i="50"/>
  <c r="H156" i="49"/>
  <c r="H156" i="19"/>
  <c r="H266" i="54"/>
  <c r="H266" i="53"/>
  <c r="H266" i="52"/>
  <c r="H266" i="51"/>
  <c r="H266" i="50"/>
  <c r="H266" i="49"/>
  <c r="H266" i="19"/>
  <c r="I252" i="54"/>
  <c r="I252" i="53"/>
  <c r="I252" i="52"/>
  <c r="I252" i="51"/>
  <c r="I252" i="50"/>
  <c r="I252" i="49"/>
  <c r="I252" i="19"/>
  <c r="H220" i="54"/>
  <c r="H220" i="53"/>
  <c r="H220" i="52"/>
  <c r="H220" i="51"/>
  <c r="H220" i="50"/>
  <c r="H220" i="49"/>
  <c r="H220" i="19"/>
  <c r="I212" i="54"/>
  <c r="I212" i="53"/>
  <c r="I212" i="52"/>
  <c r="I212" i="51"/>
  <c r="I212" i="50"/>
  <c r="I212" i="49"/>
  <c r="I212" i="19"/>
  <c r="H229" i="54"/>
  <c r="H229" i="53"/>
  <c r="H229" i="52"/>
  <c r="H229" i="51"/>
  <c r="H229" i="50"/>
  <c r="H229" i="49"/>
  <c r="H229" i="19"/>
  <c r="I173" i="54"/>
  <c r="I173" i="53"/>
  <c r="I173" i="52"/>
  <c r="I173" i="51"/>
  <c r="I173" i="49"/>
  <c r="I173" i="19"/>
  <c r="I173" i="50"/>
  <c r="J243" i="54"/>
  <c r="J243" i="53"/>
  <c r="G243" i="52"/>
  <c r="J243" i="52"/>
  <c r="J243" i="51"/>
  <c r="J243" i="50"/>
  <c r="J243" i="49"/>
  <c r="J243" i="19"/>
  <c r="J235" i="54"/>
  <c r="J235" i="53"/>
  <c r="J235" i="52"/>
  <c r="J235" i="51"/>
  <c r="J235" i="50"/>
  <c r="J235" i="49"/>
  <c r="J235" i="19"/>
  <c r="H226" i="54"/>
  <c r="H226" i="53"/>
  <c r="H226" i="52"/>
  <c r="H226" i="51"/>
  <c r="H226" i="50"/>
  <c r="H226" i="49"/>
  <c r="H226" i="19"/>
  <c r="H223" i="54"/>
  <c r="H223" i="53"/>
  <c r="H223" i="52"/>
  <c r="H223" i="51"/>
  <c r="H223" i="50"/>
  <c r="H223" i="49"/>
  <c r="H223" i="19"/>
  <c r="I218" i="53"/>
  <c r="I218" i="54"/>
  <c r="I218" i="52"/>
  <c r="I218" i="51"/>
  <c r="I218" i="50"/>
  <c r="I218" i="49"/>
  <c r="I218" i="19"/>
  <c r="H215" i="54"/>
  <c r="H215" i="52"/>
  <c r="H215" i="53"/>
  <c r="H215" i="51"/>
  <c r="H215" i="50"/>
  <c r="H215" i="49"/>
  <c r="H215" i="19"/>
  <c r="I207" i="54"/>
  <c r="I207" i="53"/>
  <c r="I207" i="52"/>
  <c r="I207" i="51"/>
  <c r="I207" i="50"/>
  <c r="I207" i="49"/>
  <c r="I207" i="19"/>
  <c r="H162" i="54"/>
  <c r="H162" i="53"/>
  <c r="H162" i="52"/>
  <c r="H162" i="51"/>
  <c r="H162" i="50"/>
  <c r="H162" i="49"/>
  <c r="H162" i="19"/>
  <c r="I135" i="54"/>
  <c r="I135" i="53"/>
  <c r="I135" i="52"/>
  <c r="I135" i="51"/>
  <c r="I135" i="50"/>
  <c r="I135" i="49"/>
  <c r="I135" i="19"/>
  <c r="I145" i="54"/>
  <c r="I145" i="53"/>
  <c r="I145" i="52"/>
  <c r="I145" i="51"/>
  <c r="I145" i="49"/>
  <c r="I145" i="50"/>
  <c r="I145" i="19"/>
  <c r="J135" i="54"/>
  <c r="J135" i="53"/>
  <c r="J135" i="52"/>
  <c r="J135" i="51"/>
  <c r="J135" i="50"/>
  <c r="J135" i="49"/>
  <c r="J135" i="19"/>
  <c r="H222" i="54"/>
  <c r="H222" i="53"/>
  <c r="H222" i="52"/>
  <c r="H222" i="51"/>
  <c r="H222" i="50"/>
  <c r="H222" i="49"/>
  <c r="H222" i="19"/>
  <c r="I137" i="54"/>
  <c r="I137" i="53"/>
  <c r="I137" i="52"/>
  <c r="I137" i="49"/>
  <c r="I137" i="51"/>
  <c r="I137" i="50"/>
  <c r="I137" i="19"/>
  <c r="I265" i="54"/>
  <c r="I265" i="53"/>
  <c r="I265" i="52"/>
  <c r="I265" i="51"/>
  <c r="I265" i="50"/>
  <c r="I265" i="49"/>
  <c r="I265" i="19"/>
  <c r="J237" i="54"/>
  <c r="J237" i="53"/>
  <c r="J237" i="52"/>
  <c r="J237" i="51"/>
  <c r="J237" i="50"/>
  <c r="J237" i="49"/>
  <c r="J237" i="19"/>
  <c r="I165" i="54"/>
  <c r="I165" i="53"/>
  <c r="I165" i="52"/>
  <c r="I165" i="51"/>
  <c r="I165" i="49"/>
  <c r="I165" i="50"/>
  <c r="I165" i="19"/>
  <c r="I181" i="54"/>
  <c r="I181" i="53"/>
  <c r="I181" i="52"/>
  <c r="I181" i="51"/>
  <c r="I181" i="50"/>
  <c r="I181" i="49"/>
  <c r="I181" i="19"/>
  <c r="J164" i="54"/>
  <c r="J164" i="53"/>
  <c r="J164" i="52"/>
  <c r="J164" i="51"/>
  <c r="J164" i="50"/>
  <c r="J164" i="49"/>
  <c r="J164" i="19"/>
  <c r="I240" i="54"/>
  <c r="I240" i="52"/>
  <c r="I240" i="53"/>
  <c r="I240" i="51"/>
  <c r="I240" i="50"/>
  <c r="I240" i="49"/>
  <c r="I240" i="19"/>
  <c r="H208" i="54"/>
  <c r="H208" i="53"/>
  <c r="H208" i="52"/>
  <c r="H208" i="51"/>
  <c r="H208" i="50"/>
  <c r="H208" i="49"/>
  <c r="H208" i="19"/>
  <c r="I176" i="54"/>
  <c r="I176" i="52"/>
  <c r="I176" i="53"/>
  <c r="I176" i="51"/>
  <c r="I176" i="50"/>
  <c r="I176" i="49"/>
  <c r="I176" i="19"/>
  <c r="H152" i="54"/>
  <c r="H152" i="53"/>
  <c r="H152" i="52"/>
  <c r="H152" i="51"/>
  <c r="H152" i="50"/>
  <c r="H152" i="49"/>
  <c r="H152" i="19"/>
  <c r="H136" i="54"/>
  <c r="H136" i="53"/>
  <c r="H136" i="52"/>
  <c r="H136" i="51"/>
  <c r="H136" i="50"/>
  <c r="H136" i="49"/>
  <c r="H136" i="19"/>
  <c r="J150" i="54"/>
  <c r="J150" i="53"/>
  <c r="J150" i="52"/>
  <c r="J150" i="51"/>
  <c r="J150" i="50"/>
  <c r="J150" i="49"/>
  <c r="J150" i="19"/>
  <c r="J239" i="54"/>
  <c r="J239" i="53"/>
  <c r="J239" i="52"/>
  <c r="J239" i="51"/>
  <c r="J239" i="50"/>
  <c r="J239" i="49"/>
  <c r="J239" i="19"/>
  <c r="J215" i="54"/>
  <c r="J215" i="53"/>
  <c r="J215" i="52"/>
  <c r="J215" i="51"/>
  <c r="J215" i="50"/>
  <c r="J215" i="49"/>
  <c r="J215" i="19"/>
  <c r="J199" i="54"/>
  <c r="J199" i="53"/>
  <c r="J199" i="52"/>
  <c r="J199" i="51"/>
  <c r="J199" i="50"/>
  <c r="J199" i="49"/>
  <c r="J199" i="19"/>
  <c r="I195" i="54"/>
  <c r="I195" i="53"/>
  <c r="I195" i="52"/>
  <c r="I195" i="51"/>
  <c r="I195" i="50"/>
  <c r="I195" i="49"/>
  <c r="I195" i="19"/>
  <c r="I150" i="54"/>
  <c r="I150" i="53"/>
  <c r="I150" i="52"/>
  <c r="I150" i="51"/>
  <c r="I150" i="50"/>
  <c r="I150" i="49"/>
  <c r="I150" i="19"/>
  <c r="H147" i="54"/>
  <c r="H147" i="53"/>
  <c r="H147" i="52"/>
  <c r="H147" i="51"/>
  <c r="H147" i="50"/>
  <c r="H147" i="19"/>
  <c r="H147" i="49"/>
  <c r="H245" i="54"/>
  <c r="H245" i="53"/>
  <c r="H245" i="52"/>
  <c r="H245" i="51"/>
  <c r="H245" i="50"/>
  <c r="H245" i="49"/>
  <c r="H245" i="19"/>
  <c r="H237" i="54"/>
  <c r="H237" i="53"/>
  <c r="H237" i="52"/>
  <c r="H237" i="51"/>
  <c r="H237" i="50"/>
  <c r="H237" i="49"/>
  <c r="H237" i="19"/>
  <c r="J258" i="54"/>
  <c r="J258" i="53"/>
  <c r="J258" i="52"/>
  <c r="J258" i="51"/>
  <c r="J258" i="50"/>
  <c r="J258" i="49"/>
  <c r="J258" i="19"/>
  <c r="J242" i="54"/>
  <c r="J242" i="53"/>
  <c r="J242" i="52"/>
  <c r="J242" i="51"/>
  <c r="J242" i="50"/>
  <c r="J242" i="49"/>
  <c r="J242" i="19"/>
  <c r="J234" i="54"/>
  <c r="J234" i="53"/>
  <c r="J234" i="52"/>
  <c r="J234" i="51"/>
  <c r="J234" i="50"/>
  <c r="J234" i="49"/>
  <c r="J234" i="19"/>
  <c r="G234" i="19"/>
  <c r="J226" i="54"/>
  <c r="J226" i="53"/>
  <c r="J226" i="52"/>
  <c r="J226" i="51"/>
  <c r="J226" i="50"/>
  <c r="J226" i="49"/>
  <c r="J226" i="19"/>
  <c r="J216" i="54"/>
  <c r="J216" i="52"/>
  <c r="J216" i="53"/>
  <c r="J216" i="51"/>
  <c r="J216" i="50"/>
  <c r="J216" i="49"/>
  <c r="J216" i="19"/>
  <c r="J208" i="54"/>
  <c r="J208" i="52"/>
  <c r="J208" i="53"/>
  <c r="J208" i="50"/>
  <c r="J208" i="51"/>
  <c r="J208" i="49"/>
  <c r="J208" i="19"/>
  <c r="I156" i="54"/>
  <c r="I156" i="53"/>
  <c r="I156" i="52"/>
  <c r="I156" i="51"/>
  <c r="I156" i="50"/>
  <c r="I156" i="49"/>
  <c r="I156" i="19"/>
  <c r="J158" i="54"/>
  <c r="J158" i="53"/>
  <c r="J158" i="52"/>
  <c r="J158" i="51"/>
  <c r="J158" i="50"/>
  <c r="J158" i="49"/>
  <c r="J158" i="19"/>
  <c r="I151" i="54"/>
  <c r="I151" i="53"/>
  <c r="I151" i="52"/>
  <c r="I151" i="51"/>
  <c r="I151" i="50"/>
  <c r="I151" i="49"/>
  <c r="I151" i="19"/>
  <c r="I266" i="54"/>
  <c r="I266" i="53"/>
  <c r="I266" i="52"/>
  <c r="I266" i="51"/>
  <c r="I266" i="50"/>
  <c r="I266" i="49"/>
  <c r="I266" i="19"/>
  <c r="H252" i="54"/>
  <c r="H252" i="53"/>
  <c r="H252" i="52"/>
  <c r="H252" i="51"/>
  <c r="H252" i="50"/>
  <c r="H252" i="49"/>
  <c r="H252" i="19"/>
  <c r="I244" i="54"/>
  <c r="I244" i="53"/>
  <c r="I244" i="52"/>
  <c r="I244" i="51"/>
  <c r="I244" i="50"/>
  <c r="I244" i="49"/>
  <c r="I244" i="19"/>
  <c r="I220" i="54"/>
  <c r="I220" i="52"/>
  <c r="I220" i="53"/>
  <c r="I220" i="51"/>
  <c r="I220" i="50"/>
  <c r="I220" i="49"/>
  <c r="I220" i="19"/>
  <c r="J251" i="54"/>
  <c r="J251" i="53"/>
  <c r="J251" i="52"/>
  <c r="J251" i="51"/>
  <c r="J251" i="50"/>
  <c r="J251" i="49"/>
  <c r="J251" i="19"/>
  <c r="I234" i="54"/>
  <c r="I234" i="53"/>
  <c r="I234" i="52"/>
  <c r="I234" i="51"/>
  <c r="I234" i="50"/>
  <c r="I234" i="49"/>
  <c r="I234" i="19"/>
  <c r="I223" i="54"/>
  <c r="I223" i="53"/>
  <c r="I223" i="52"/>
  <c r="I223" i="51"/>
  <c r="I223" i="50"/>
  <c r="I223" i="49"/>
  <c r="I223" i="19"/>
  <c r="I210" i="54"/>
  <c r="I210" i="53"/>
  <c r="I210" i="52"/>
  <c r="I210" i="51"/>
  <c r="I210" i="50"/>
  <c r="I210" i="49"/>
  <c r="I210" i="19"/>
  <c r="J179" i="54"/>
  <c r="J179" i="53"/>
  <c r="J179" i="52"/>
  <c r="J179" i="51"/>
  <c r="J179" i="50"/>
  <c r="J179" i="49"/>
  <c r="J179" i="19"/>
  <c r="G179" i="49"/>
  <c r="H170" i="54"/>
  <c r="H170" i="53"/>
  <c r="H170" i="52"/>
  <c r="H170" i="51"/>
  <c r="H170" i="50"/>
  <c r="H170" i="49"/>
  <c r="H170" i="19"/>
  <c r="H167" i="54"/>
  <c r="H167" i="53"/>
  <c r="H167" i="52"/>
  <c r="H167" i="51"/>
  <c r="H167" i="50"/>
  <c r="H167" i="19"/>
  <c r="H167" i="49"/>
  <c r="I269" i="54"/>
  <c r="I269" i="53"/>
  <c r="I269" i="52"/>
  <c r="I269" i="51"/>
  <c r="I269" i="50"/>
  <c r="I269" i="49"/>
  <c r="I269" i="19"/>
  <c r="J167" i="54"/>
  <c r="J167" i="53"/>
  <c r="J167" i="52"/>
  <c r="J167" i="51"/>
  <c r="J167" i="50"/>
  <c r="J167" i="49"/>
  <c r="J167" i="19"/>
  <c r="H238" i="54"/>
  <c r="H238" i="53"/>
  <c r="H238" i="52"/>
  <c r="H238" i="51"/>
  <c r="H238" i="50"/>
  <c r="H238" i="49"/>
  <c r="H238" i="19"/>
  <c r="H198" i="54"/>
  <c r="H198" i="53"/>
  <c r="H198" i="52"/>
  <c r="H198" i="51"/>
  <c r="H198" i="50"/>
  <c r="H198" i="49"/>
  <c r="H198" i="19"/>
  <c r="H182" i="54"/>
  <c r="H182" i="53"/>
  <c r="H182" i="52"/>
  <c r="H182" i="51"/>
  <c r="H182" i="50"/>
  <c r="H182" i="49"/>
  <c r="H182" i="19"/>
  <c r="I268" i="54"/>
  <c r="I268" i="53"/>
  <c r="I268" i="52"/>
  <c r="I268" i="51"/>
  <c r="I268" i="50"/>
  <c r="I268" i="49"/>
  <c r="I268" i="19"/>
  <c r="I204" i="54"/>
  <c r="I204" i="52"/>
  <c r="I204" i="53"/>
  <c r="I204" i="51"/>
  <c r="I204" i="50"/>
  <c r="I204" i="49"/>
  <c r="I204" i="19"/>
  <c r="H191" i="54"/>
  <c r="H191" i="53"/>
  <c r="H191" i="52"/>
  <c r="H191" i="51"/>
  <c r="H191" i="50"/>
  <c r="H191" i="49"/>
  <c r="H191" i="19"/>
  <c r="J147" i="54"/>
  <c r="J147" i="53"/>
  <c r="J147" i="52"/>
  <c r="J147" i="51"/>
  <c r="J147" i="50"/>
  <c r="J147" i="49"/>
  <c r="J147" i="19"/>
  <c r="I213" i="54"/>
  <c r="I213" i="53"/>
  <c r="I213" i="52"/>
  <c r="I213" i="51"/>
  <c r="I213" i="50"/>
  <c r="I213" i="49"/>
  <c r="I213" i="19"/>
  <c r="H157" i="54"/>
  <c r="H157" i="53"/>
  <c r="H157" i="52"/>
  <c r="H157" i="51"/>
  <c r="H157" i="50"/>
  <c r="H157" i="49"/>
  <c r="H157" i="19"/>
  <c r="H150" i="54"/>
  <c r="H150" i="53"/>
  <c r="H150" i="52"/>
  <c r="H150" i="51"/>
  <c r="H150" i="50"/>
  <c r="H150" i="49"/>
  <c r="H150" i="19"/>
  <c r="I221" i="54"/>
  <c r="I221" i="53"/>
  <c r="I221" i="52"/>
  <c r="I221" i="51"/>
  <c r="I221" i="49"/>
  <c r="I221" i="19"/>
  <c r="I221" i="50"/>
  <c r="I189" i="54"/>
  <c r="I189" i="53"/>
  <c r="I189" i="52"/>
  <c r="I189" i="51"/>
  <c r="I189" i="49"/>
  <c r="I189" i="19"/>
  <c r="I189" i="50"/>
  <c r="I208" i="54"/>
  <c r="I208" i="52"/>
  <c r="I208" i="53"/>
  <c r="I208" i="51"/>
  <c r="I208" i="50"/>
  <c r="I208" i="49"/>
  <c r="I208" i="19"/>
  <c r="H184" i="54"/>
  <c r="H184" i="53"/>
  <c r="H184" i="52"/>
  <c r="H184" i="51"/>
  <c r="H184" i="50"/>
  <c r="H184" i="49"/>
  <c r="H184" i="19"/>
  <c r="I136" i="54"/>
  <c r="I136" i="53"/>
  <c r="I136" i="52"/>
  <c r="I136" i="51"/>
  <c r="I136" i="50"/>
  <c r="I136" i="49"/>
  <c r="I136" i="19"/>
  <c r="J257" i="54"/>
  <c r="J257" i="53"/>
  <c r="J257" i="52"/>
  <c r="J257" i="51"/>
  <c r="J257" i="50"/>
  <c r="J257" i="49"/>
  <c r="J257" i="19"/>
  <c r="I205" i="54"/>
  <c r="I205" i="53"/>
  <c r="I205" i="52"/>
  <c r="I205" i="51"/>
  <c r="I205" i="49"/>
  <c r="I205" i="19"/>
  <c r="I205" i="50"/>
  <c r="I197" i="54"/>
  <c r="I197" i="53"/>
  <c r="I197" i="52"/>
  <c r="I197" i="51"/>
  <c r="I197" i="49"/>
  <c r="I197" i="19"/>
  <c r="I197" i="50"/>
  <c r="J223" i="54"/>
  <c r="J223" i="53"/>
  <c r="J223" i="52"/>
  <c r="J223" i="51"/>
  <c r="J223" i="50"/>
  <c r="J223" i="49"/>
  <c r="J223" i="19"/>
  <c r="J191" i="54"/>
  <c r="J191" i="53"/>
  <c r="J191" i="52"/>
  <c r="J191" i="51"/>
  <c r="J191" i="50"/>
  <c r="J191" i="49"/>
  <c r="J191" i="19"/>
  <c r="I158" i="54"/>
  <c r="I158" i="53"/>
  <c r="I158" i="52"/>
  <c r="I158" i="51"/>
  <c r="I158" i="50"/>
  <c r="I158" i="49"/>
  <c r="I158" i="19"/>
  <c r="H155" i="54"/>
  <c r="H155" i="53"/>
  <c r="H155" i="52"/>
  <c r="H155" i="51"/>
  <c r="H155" i="50"/>
  <c r="H155" i="49"/>
  <c r="H155" i="19"/>
  <c r="I147" i="54"/>
  <c r="I147" i="53"/>
  <c r="I147" i="52"/>
  <c r="I147" i="51"/>
  <c r="I147" i="50"/>
  <c r="I147" i="49"/>
  <c r="I147" i="19"/>
  <c r="J143" i="54"/>
  <c r="J143" i="53"/>
  <c r="J143" i="52"/>
  <c r="J143" i="51"/>
  <c r="J143" i="50"/>
  <c r="J143" i="49"/>
  <c r="J143" i="19"/>
  <c r="J165" i="54"/>
  <c r="J165" i="53"/>
  <c r="J165" i="52"/>
  <c r="J165" i="51"/>
  <c r="J165" i="50"/>
  <c r="J165" i="49"/>
  <c r="J165" i="19"/>
  <c r="I237" i="54"/>
  <c r="I237" i="53"/>
  <c r="I237" i="52"/>
  <c r="I237" i="51"/>
  <c r="I237" i="49"/>
  <c r="I237" i="19"/>
  <c r="I237" i="50"/>
  <c r="J250" i="54"/>
  <c r="J250" i="53"/>
  <c r="J250" i="52"/>
  <c r="J250" i="51"/>
  <c r="J250" i="50"/>
  <c r="J250" i="49"/>
  <c r="J250" i="19"/>
  <c r="J218" i="54"/>
  <c r="J218" i="53"/>
  <c r="J218" i="52"/>
  <c r="J218" i="51"/>
  <c r="J218" i="50"/>
  <c r="J218" i="49"/>
  <c r="J218" i="19"/>
  <c r="J202" i="54"/>
  <c r="J202" i="53"/>
  <c r="J202" i="52"/>
  <c r="G202" i="52"/>
  <c r="J202" i="51"/>
  <c r="J202" i="50"/>
  <c r="J202" i="49"/>
  <c r="J202" i="19"/>
  <c r="J186" i="54"/>
  <c r="J186" i="53"/>
  <c r="J186" i="52"/>
  <c r="J186" i="51"/>
  <c r="J186" i="50"/>
  <c r="J186" i="49"/>
  <c r="J186" i="19"/>
  <c r="J222" i="54"/>
  <c r="J222" i="53"/>
  <c r="J222" i="52"/>
  <c r="J222" i="51"/>
  <c r="J222" i="50"/>
  <c r="J222" i="49"/>
  <c r="J222" i="19"/>
  <c r="J137" i="54"/>
  <c r="G137" i="54"/>
  <c r="J137" i="53"/>
  <c r="J137" i="52"/>
  <c r="J137" i="51"/>
  <c r="J137" i="50"/>
  <c r="J137" i="49"/>
  <c r="J137" i="19"/>
  <c r="J248" i="54"/>
  <c r="J248" i="53"/>
  <c r="J248" i="52"/>
  <c r="J248" i="51"/>
  <c r="J248" i="50"/>
  <c r="J248" i="49"/>
  <c r="J248" i="19"/>
  <c r="J224" i="54"/>
  <c r="J224" i="53"/>
  <c r="J224" i="52"/>
  <c r="J224" i="51"/>
  <c r="J224" i="50"/>
  <c r="J224" i="49"/>
  <c r="J224" i="19"/>
  <c r="J176" i="54"/>
  <c r="J176" i="53"/>
  <c r="J176" i="52"/>
  <c r="J176" i="51"/>
  <c r="J176" i="50"/>
  <c r="J176" i="49"/>
  <c r="J176" i="19"/>
  <c r="J206" i="54"/>
  <c r="J206" i="53"/>
  <c r="J206" i="52"/>
  <c r="J206" i="51"/>
  <c r="J206" i="50"/>
  <c r="J206" i="49"/>
  <c r="J206" i="19"/>
  <c r="J148" i="54"/>
  <c r="J148" i="53"/>
  <c r="J148" i="52"/>
  <c r="J148" i="51"/>
  <c r="J148" i="50"/>
  <c r="J148" i="19"/>
  <c r="J148" i="49"/>
  <c r="G148" i="19"/>
  <c r="H260" i="54"/>
  <c r="H260" i="53"/>
  <c r="H260" i="52"/>
  <c r="H260" i="51"/>
  <c r="H260" i="50"/>
  <c r="H260" i="49"/>
  <c r="H260" i="19"/>
  <c r="H228" i="54"/>
  <c r="H228" i="53"/>
  <c r="H228" i="52"/>
  <c r="H228" i="51"/>
  <c r="H228" i="50"/>
  <c r="H228" i="49"/>
  <c r="H228" i="19"/>
  <c r="H196" i="54"/>
  <c r="H196" i="53"/>
  <c r="H196" i="52"/>
  <c r="H196" i="51"/>
  <c r="H196" i="50"/>
  <c r="H196" i="49"/>
  <c r="H196" i="19"/>
  <c r="H188" i="54"/>
  <c r="H188" i="53"/>
  <c r="H188" i="52"/>
  <c r="H188" i="51"/>
  <c r="H188" i="50"/>
  <c r="H188" i="49"/>
  <c r="H188" i="19"/>
  <c r="J193" i="54"/>
  <c r="J193" i="53"/>
  <c r="J193" i="52"/>
  <c r="J193" i="51"/>
  <c r="J193" i="50"/>
  <c r="J193" i="49"/>
  <c r="J193" i="19"/>
  <c r="J259" i="54"/>
  <c r="J259" i="53"/>
  <c r="J259" i="52"/>
  <c r="J259" i="51"/>
  <c r="J259" i="50"/>
  <c r="J259" i="49"/>
  <c r="J259" i="19"/>
  <c r="H242" i="54"/>
  <c r="H242" i="53"/>
  <c r="H242" i="52"/>
  <c r="H242" i="51"/>
  <c r="H242" i="50"/>
  <c r="H242" i="49"/>
  <c r="H242" i="19"/>
  <c r="H234" i="54"/>
  <c r="H234" i="53"/>
  <c r="H234" i="52"/>
  <c r="H234" i="51"/>
  <c r="H234" i="50"/>
  <c r="H234" i="49"/>
  <c r="H234" i="19"/>
  <c r="H231" i="54"/>
  <c r="H231" i="53"/>
  <c r="H231" i="52"/>
  <c r="H231" i="51"/>
  <c r="H231" i="50"/>
  <c r="H231" i="19"/>
  <c r="H231" i="49"/>
  <c r="I226" i="54"/>
  <c r="I226" i="53"/>
  <c r="I226" i="52"/>
  <c r="I226" i="51"/>
  <c r="I226" i="50"/>
  <c r="I226" i="49"/>
  <c r="I226" i="19"/>
  <c r="I215" i="54"/>
  <c r="I215" i="53"/>
  <c r="I215" i="52"/>
  <c r="I215" i="51"/>
  <c r="I215" i="50"/>
  <c r="I215" i="49"/>
  <c r="I215" i="19"/>
  <c r="J195" i="54"/>
  <c r="J195" i="53"/>
  <c r="J195" i="52"/>
  <c r="J195" i="51"/>
  <c r="J195" i="50"/>
  <c r="J195" i="49"/>
  <c r="J195" i="19"/>
  <c r="J187" i="54"/>
  <c r="J187" i="53"/>
  <c r="J187" i="52"/>
  <c r="J187" i="51"/>
  <c r="J187" i="50"/>
  <c r="J187" i="49"/>
  <c r="J187" i="19"/>
  <c r="G187" i="49"/>
  <c r="H178" i="54"/>
  <c r="H178" i="53"/>
  <c r="H178" i="52"/>
  <c r="H178" i="51"/>
  <c r="H178" i="50"/>
  <c r="H178" i="49"/>
  <c r="H178" i="19"/>
  <c r="I175" i="54"/>
  <c r="I175" i="53"/>
  <c r="I175" i="52"/>
  <c r="I175" i="51"/>
  <c r="I175" i="50"/>
  <c r="I175" i="49"/>
  <c r="I175" i="19"/>
  <c r="J171" i="54"/>
  <c r="J171" i="53"/>
  <c r="J171" i="52"/>
  <c r="J171" i="51"/>
  <c r="J171" i="50"/>
  <c r="J171" i="49"/>
  <c r="J171" i="19"/>
  <c r="I167" i="54"/>
  <c r="I167" i="53"/>
  <c r="I167" i="52"/>
  <c r="I167" i="51"/>
  <c r="I167" i="50"/>
  <c r="I167" i="49"/>
  <c r="I167" i="19"/>
  <c r="H154" i="54"/>
  <c r="H154" i="53"/>
  <c r="H154" i="52"/>
  <c r="H154" i="51"/>
  <c r="H154" i="50"/>
  <c r="H154" i="49"/>
  <c r="H154" i="19"/>
  <c r="H151" i="54"/>
  <c r="H151" i="53"/>
  <c r="H151" i="52"/>
  <c r="H151" i="51"/>
  <c r="H151" i="50"/>
  <c r="H151" i="49"/>
  <c r="H151" i="19"/>
  <c r="H269" i="54"/>
  <c r="H269" i="53"/>
  <c r="H269" i="52"/>
  <c r="H269" i="51"/>
  <c r="H269" i="50"/>
  <c r="H269" i="49"/>
  <c r="H269" i="19"/>
  <c r="H253" i="54"/>
  <c r="H253" i="53"/>
  <c r="H253" i="52"/>
  <c r="H253" i="51"/>
  <c r="H253" i="50"/>
  <c r="H253" i="49"/>
  <c r="H253" i="19"/>
  <c r="J241" i="54"/>
  <c r="J241" i="53"/>
  <c r="J241" i="52"/>
  <c r="J241" i="51"/>
  <c r="J241" i="50"/>
  <c r="J241" i="49"/>
  <c r="J241" i="19"/>
  <c r="J225" i="54"/>
  <c r="J225" i="53"/>
  <c r="J225" i="52"/>
  <c r="J225" i="51"/>
  <c r="J225" i="50"/>
  <c r="J225" i="49"/>
  <c r="J225" i="19"/>
  <c r="J177" i="54"/>
  <c r="J177" i="53"/>
  <c r="J177" i="52"/>
  <c r="J177" i="51"/>
  <c r="J177" i="50"/>
  <c r="J177" i="49"/>
  <c r="J177" i="19"/>
  <c r="G177" i="19"/>
  <c r="H190" i="54"/>
  <c r="H190" i="53"/>
  <c r="H190" i="52"/>
  <c r="H190" i="51"/>
  <c r="H190" i="50"/>
  <c r="H190" i="49"/>
  <c r="H190" i="19"/>
  <c r="J178" i="54"/>
  <c r="J178" i="53"/>
  <c r="J178" i="52"/>
  <c r="J178" i="51"/>
  <c r="J178" i="50"/>
  <c r="J178" i="49"/>
  <c r="J178" i="19"/>
  <c r="H241" i="54"/>
  <c r="H241" i="53"/>
  <c r="H241" i="52"/>
  <c r="H241" i="51"/>
  <c r="H241" i="50"/>
  <c r="H241" i="49"/>
  <c r="H241" i="19"/>
  <c r="H209" i="54"/>
  <c r="H209" i="53"/>
  <c r="H209" i="52"/>
  <c r="H209" i="51"/>
  <c r="H209" i="50"/>
  <c r="H209" i="49"/>
  <c r="H209" i="19"/>
  <c r="J268" i="54"/>
  <c r="J268" i="53"/>
  <c r="J268" i="52"/>
  <c r="J268" i="50"/>
  <c r="J268" i="51"/>
  <c r="J268" i="49"/>
  <c r="J268" i="19"/>
  <c r="J260" i="54"/>
  <c r="J260" i="53"/>
  <c r="J260" i="52"/>
  <c r="J260" i="51"/>
  <c r="J260" i="50"/>
  <c r="J260" i="49"/>
  <c r="J260" i="19"/>
  <c r="J180" i="54"/>
  <c r="J180" i="53"/>
  <c r="J180" i="52"/>
  <c r="J180" i="51"/>
  <c r="J180" i="50"/>
  <c r="J180" i="49"/>
  <c r="J180" i="19"/>
  <c r="J252" i="54"/>
  <c r="J252" i="53"/>
  <c r="J252" i="52"/>
  <c r="J252" i="51"/>
  <c r="J252" i="50"/>
  <c r="J252" i="19"/>
  <c r="J252" i="49"/>
  <c r="J188" i="54"/>
  <c r="J188" i="53"/>
  <c r="J188" i="52"/>
  <c r="J188" i="51"/>
  <c r="J188" i="50"/>
  <c r="J188" i="19"/>
  <c r="J188" i="49"/>
  <c r="J140" i="54"/>
  <c r="J140" i="53"/>
  <c r="J140" i="52"/>
  <c r="J140" i="51"/>
  <c r="J140" i="50"/>
  <c r="J140" i="49"/>
  <c r="J140" i="19"/>
  <c r="H144" i="54"/>
  <c r="H144" i="53"/>
  <c r="H144" i="52"/>
  <c r="H144" i="51"/>
  <c r="H144" i="50"/>
  <c r="H144" i="49"/>
  <c r="H144" i="19"/>
  <c r="H248" i="54"/>
  <c r="H248" i="53"/>
  <c r="H248" i="52"/>
  <c r="H248" i="51"/>
  <c r="H248" i="50"/>
  <c r="H248" i="49"/>
  <c r="H248" i="19"/>
  <c r="H216" i="54"/>
  <c r="H216" i="53"/>
  <c r="H216" i="52"/>
  <c r="H216" i="51"/>
  <c r="H216" i="50"/>
  <c r="H216" i="49"/>
  <c r="H216" i="19"/>
  <c r="J246" i="54"/>
  <c r="J246" i="53"/>
  <c r="J246" i="52"/>
  <c r="J246" i="51"/>
  <c r="J246" i="50"/>
  <c r="J246" i="49"/>
  <c r="J246" i="19"/>
  <c r="H197" i="54"/>
  <c r="H197" i="53"/>
  <c r="H197" i="52"/>
  <c r="H197" i="51"/>
  <c r="H197" i="50"/>
  <c r="H197" i="49"/>
  <c r="H197" i="19"/>
  <c r="J185" i="54"/>
  <c r="J185" i="53"/>
  <c r="J185" i="52"/>
  <c r="J185" i="51"/>
  <c r="J185" i="50"/>
  <c r="J185" i="49"/>
  <c r="J185" i="19"/>
  <c r="J255" i="54"/>
  <c r="J255" i="53"/>
  <c r="J255" i="52"/>
  <c r="J255" i="51"/>
  <c r="J255" i="50"/>
  <c r="J255" i="49"/>
  <c r="J255" i="19"/>
  <c r="J207" i="54"/>
  <c r="J207" i="53"/>
  <c r="J207" i="52"/>
  <c r="J207" i="51"/>
  <c r="J207" i="50"/>
  <c r="J207" i="49"/>
  <c r="J207" i="19"/>
  <c r="H166" i="54"/>
  <c r="H166" i="53"/>
  <c r="H166" i="52"/>
  <c r="H166" i="51"/>
  <c r="H166" i="50"/>
  <c r="H166" i="49"/>
  <c r="H166" i="19"/>
  <c r="I155" i="54"/>
  <c r="I155" i="53"/>
  <c r="I155" i="52"/>
  <c r="I155" i="51"/>
  <c r="I155" i="50"/>
  <c r="I155" i="49"/>
  <c r="I155" i="19"/>
  <c r="J151" i="54"/>
  <c r="J151" i="53"/>
  <c r="J151" i="52"/>
  <c r="J151" i="51"/>
  <c r="J151" i="50"/>
  <c r="J151" i="49"/>
  <c r="J151" i="19"/>
  <c r="J214" i="54"/>
  <c r="J214" i="53"/>
  <c r="J214" i="52"/>
  <c r="J214" i="51"/>
  <c r="J214" i="50"/>
  <c r="J214" i="49"/>
  <c r="J214" i="19"/>
  <c r="J261" i="54"/>
  <c r="G261" i="53"/>
  <c r="J261" i="53"/>
  <c r="J261" i="52"/>
  <c r="J261" i="51"/>
  <c r="J261" i="50"/>
  <c r="J261" i="49"/>
  <c r="J261" i="19"/>
  <c r="I257" i="54"/>
  <c r="I257" i="53"/>
  <c r="I257" i="52"/>
  <c r="I257" i="51"/>
  <c r="I257" i="50"/>
  <c r="I257" i="49"/>
  <c r="I257" i="19"/>
  <c r="H249" i="54"/>
  <c r="H249" i="53"/>
  <c r="H249" i="52"/>
  <c r="H249" i="51"/>
  <c r="H249" i="50"/>
  <c r="H249" i="49"/>
  <c r="H249" i="19"/>
  <c r="J245" i="54"/>
  <c r="J245" i="53"/>
  <c r="J245" i="52"/>
  <c r="J245" i="51"/>
  <c r="J245" i="50"/>
  <c r="J245" i="49"/>
  <c r="J245" i="19"/>
  <c r="I241" i="54"/>
  <c r="I241" i="53"/>
  <c r="I241" i="52"/>
  <c r="I241" i="51"/>
  <c r="I241" i="49"/>
  <c r="I241" i="19"/>
  <c r="I241" i="50"/>
  <c r="H233" i="54"/>
  <c r="H233" i="53"/>
  <c r="H233" i="52"/>
  <c r="H233" i="51"/>
  <c r="H233" i="50"/>
  <c r="H233" i="49"/>
  <c r="H233" i="19"/>
  <c r="J229" i="54"/>
  <c r="J229" i="53"/>
  <c r="J229" i="52"/>
  <c r="J229" i="51"/>
  <c r="J229" i="50"/>
  <c r="J229" i="49"/>
  <c r="J229" i="19"/>
  <c r="I225" i="54"/>
  <c r="I225" i="53"/>
  <c r="I225" i="52"/>
  <c r="I225" i="51"/>
  <c r="I225" i="50"/>
  <c r="I225" i="49"/>
  <c r="I225" i="19"/>
  <c r="H217" i="54"/>
  <c r="H217" i="53"/>
  <c r="H217" i="52"/>
  <c r="H217" i="51"/>
  <c r="H217" i="50"/>
  <c r="H217" i="49"/>
  <c r="H217" i="19"/>
  <c r="I209" i="54"/>
  <c r="I209" i="53"/>
  <c r="I209" i="52"/>
  <c r="I209" i="51"/>
  <c r="I209" i="49"/>
  <c r="I209" i="19"/>
  <c r="I209" i="50"/>
  <c r="H201" i="54"/>
  <c r="H201" i="53"/>
  <c r="H201" i="52"/>
  <c r="H201" i="51"/>
  <c r="H201" i="50"/>
  <c r="H201" i="49"/>
  <c r="H201" i="19"/>
  <c r="I193" i="54"/>
  <c r="I193" i="53"/>
  <c r="I193" i="52"/>
  <c r="I193" i="51"/>
  <c r="I193" i="50"/>
  <c r="I193" i="49"/>
  <c r="I193" i="19"/>
  <c r="H185" i="54"/>
  <c r="H185" i="53"/>
  <c r="H185" i="52"/>
  <c r="H185" i="51"/>
  <c r="H185" i="50"/>
  <c r="H185" i="49"/>
  <c r="H185" i="19"/>
  <c r="H161" i="54"/>
  <c r="H161" i="53"/>
  <c r="H161" i="52"/>
  <c r="H161" i="51"/>
  <c r="H161" i="50"/>
  <c r="H161" i="49"/>
  <c r="H161" i="19"/>
  <c r="J157" i="54"/>
  <c r="G157" i="54"/>
  <c r="J157" i="53"/>
  <c r="J157" i="52"/>
  <c r="J157" i="51"/>
  <c r="J157" i="50"/>
  <c r="J157" i="49"/>
  <c r="J157" i="19"/>
  <c r="H138" i="54"/>
  <c r="H138" i="53"/>
  <c r="H138" i="52"/>
  <c r="H138" i="51"/>
  <c r="H138" i="50"/>
  <c r="H138" i="49"/>
  <c r="H138" i="19"/>
  <c r="I188" i="54"/>
  <c r="I188" i="53"/>
  <c r="I188" i="52"/>
  <c r="I188" i="51"/>
  <c r="I188" i="50"/>
  <c r="I188" i="49"/>
  <c r="I188" i="19"/>
  <c r="H164" i="54"/>
  <c r="H164" i="53"/>
  <c r="H164" i="52"/>
  <c r="H164" i="51"/>
  <c r="H164" i="50"/>
  <c r="H164" i="49"/>
  <c r="H164" i="19"/>
  <c r="H148" i="54"/>
  <c r="H148" i="53"/>
  <c r="H148" i="52"/>
  <c r="H148" i="51"/>
  <c r="H148" i="50"/>
  <c r="H148" i="49"/>
  <c r="H148" i="19"/>
  <c r="H140" i="54"/>
  <c r="H140" i="53"/>
  <c r="H140" i="52"/>
  <c r="H140" i="51"/>
  <c r="H140" i="50"/>
  <c r="H140" i="49"/>
  <c r="H140" i="19"/>
  <c r="I261" i="54"/>
  <c r="I261" i="53"/>
  <c r="I261" i="52"/>
  <c r="I261" i="51"/>
  <c r="I261" i="50"/>
  <c r="I261" i="49"/>
  <c r="I261" i="19"/>
  <c r="J182" i="54"/>
  <c r="J182" i="53"/>
  <c r="J182" i="52"/>
  <c r="J182" i="51"/>
  <c r="J182" i="50"/>
  <c r="J182" i="49"/>
  <c r="J182" i="19"/>
  <c r="I159" i="54"/>
  <c r="I159" i="53"/>
  <c r="I159" i="52"/>
  <c r="I159" i="51"/>
  <c r="I159" i="50"/>
  <c r="I159" i="49"/>
  <c r="I159" i="19"/>
  <c r="I250" i="54"/>
  <c r="I250" i="53"/>
  <c r="I250" i="52"/>
  <c r="I250" i="51"/>
  <c r="I250" i="50"/>
  <c r="I250" i="49"/>
  <c r="I250" i="19"/>
  <c r="H239" i="54"/>
  <c r="H239" i="53"/>
  <c r="H239" i="52"/>
  <c r="H239" i="51"/>
  <c r="H239" i="50"/>
  <c r="H239" i="49"/>
  <c r="H239" i="19"/>
  <c r="I231" i="54"/>
  <c r="I231" i="53"/>
  <c r="I231" i="52"/>
  <c r="I231" i="51"/>
  <c r="I231" i="50"/>
  <c r="I231" i="49"/>
  <c r="I231" i="19"/>
  <c r="J211" i="54"/>
  <c r="J211" i="53"/>
  <c r="J211" i="52"/>
  <c r="J211" i="51"/>
  <c r="J211" i="50"/>
  <c r="J211" i="49"/>
  <c r="J211" i="19"/>
  <c r="H186" i="54"/>
  <c r="H186" i="53"/>
  <c r="H186" i="52"/>
  <c r="H186" i="51"/>
  <c r="H186" i="50"/>
  <c r="H186" i="49"/>
  <c r="H186" i="19"/>
  <c r="H183" i="54"/>
  <c r="H183" i="53"/>
  <c r="H183" i="52"/>
  <c r="H183" i="51"/>
  <c r="H183" i="50"/>
  <c r="H183" i="49"/>
  <c r="H183" i="19"/>
  <c r="I178" i="54"/>
  <c r="I178" i="53"/>
  <c r="I178" i="52"/>
  <c r="I178" i="51"/>
  <c r="I178" i="50"/>
  <c r="I178" i="49"/>
  <c r="I178" i="19"/>
  <c r="H175" i="54"/>
  <c r="H175" i="53"/>
  <c r="H175" i="52"/>
  <c r="H175" i="51"/>
  <c r="H175" i="50"/>
  <c r="H175" i="49"/>
  <c r="H175" i="19"/>
  <c r="I170" i="54"/>
  <c r="I170" i="53"/>
  <c r="I170" i="52"/>
  <c r="I170" i="51"/>
  <c r="I170" i="50"/>
  <c r="I170" i="49"/>
  <c r="I170" i="19"/>
  <c r="J163" i="54"/>
  <c r="J163" i="53"/>
  <c r="J163" i="52"/>
  <c r="J163" i="51"/>
  <c r="J163" i="50"/>
  <c r="J163" i="49"/>
  <c r="J163" i="19"/>
  <c r="I154" i="54"/>
  <c r="I154" i="53"/>
  <c r="I154" i="52"/>
  <c r="I154" i="51"/>
  <c r="I154" i="50"/>
  <c r="I154" i="49"/>
  <c r="I154" i="19"/>
  <c r="H143" i="54"/>
  <c r="H143" i="53"/>
  <c r="H143" i="52"/>
  <c r="H143" i="51"/>
  <c r="H143" i="50"/>
  <c r="H143" i="49"/>
  <c r="H143" i="19"/>
  <c r="J139" i="54"/>
  <c r="G139" i="53"/>
  <c r="J139" i="53"/>
  <c r="J139" i="52"/>
  <c r="J139" i="51"/>
  <c r="J139" i="50"/>
  <c r="J139" i="49"/>
  <c r="J139" i="19"/>
  <c r="I253" i="54"/>
  <c r="I253" i="53"/>
  <c r="I253" i="52"/>
  <c r="I253" i="51"/>
  <c r="I253" i="49"/>
  <c r="I253" i="19"/>
  <c r="I253" i="50"/>
  <c r="I139" i="54"/>
  <c r="I139" i="53"/>
  <c r="I139" i="51"/>
  <c r="I139" i="52"/>
  <c r="I139" i="50"/>
  <c r="I139" i="49"/>
  <c r="I139" i="19"/>
  <c r="I160" i="54"/>
  <c r="I160" i="53"/>
  <c r="I160" i="52"/>
  <c r="I160" i="51"/>
  <c r="I160" i="50"/>
  <c r="I160" i="49"/>
  <c r="I160" i="19"/>
  <c r="I271" i="54"/>
  <c r="F271" i="54"/>
  <c r="I271" i="53"/>
  <c r="F271" i="53"/>
  <c r="F271" i="52"/>
  <c r="I271" i="52"/>
  <c r="F271" i="51"/>
  <c r="I271" i="50"/>
  <c r="F271" i="50"/>
  <c r="I271" i="51"/>
  <c r="F271" i="49"/>
  <c r="F271" i="19"/>
  <c r="I271" i="49"/>
  <c r="I271" i="19"/>
  <c r="I271" i="47"/>
  <c r="F271" i="47"/>
  <c r="H270" i="54"/>
  <c r="H270" i="53"/>
  <c r="H270" i="52"/>
  <c r="H270" i="51"/>
  <c r="H270" i="50"/>
  <c r="H270" i="49"/>
  <c r="H270" i="19"/>
  <c r="I144" i="54"/>
  <c r="I144" i="53"/>
  <c r="I144" i="52"/>
  <c r="I144" i="51"/>
  <c r="I144" i="50"/>
  <c r="I144" i="49"/>
  <c r="I144" i="19"/>
  <c r="J212" i="54"/>
  <c r="J212" i="52"/>
  <c r="J212" i="53"/>
  <c r="J212" i="51"/>
  <c r="J212" i="50"/>
  <c r="G212" i="49"/>
  <c r="J212" i="49"/>
  <c r="J212" i="19"/>
  <c r="J204" i="54"/>
  <c r="J204" i="52"/>
  <c r="J204" i="53"/>
  <c r="J204" i="51"/>
  <c r="J204" i="50"/>
  <c r="J204" i="49"/>
  <c r="J204" i="19"/>
  <c r="J196" i="54"/>
  <c r="J196" i="52"/>
  <c r="J196" i="53"/>
  <c r="J196" i="51"/>
  <c r="J196" i="50"/>
  <c r="J196" i="49"/>
  <c r="J196" i="19"/>
  <c r="H221" i="54"/>
  <c r="H221" i="53"/>
  <c r="H221" i="52"/>
  <c r="H221" i="51"/>
  <c r="H221" i="50"/>
  <c r="H221" i="49"/>
  <c r="H221" i="19"/>
  <c r="H189" i="54"/>
  <c r="H189" i="53"/>
  <c r="H189" i="52"/>
  <c r="H189" i="51"/>
  <c r="H189" i="50"/>
  <c r="H189" i="49"/>
  <c r="H189" i="19"/>
  <c r="J161" i="54"/>
  <c r="J161" i="53"/>
  <c r="J161" i="52"/>
  <c r="J161" i="51"/>
  <c r="J161" i="50"/>
  <c r="J161" i="49"/>
  <c r="J161" i="19"/>
  <c r="H256" i="54"/>
  <c r="H256" i="53"/>
  <c r="H256" i="52"/>
  <c r="H256" i="51"/>
  <c r="H256" i="50"/>
  <c r="H256" i="49"/>
  <c r="H256" i="19"/>
  <c r="I248" i="54"/>
  <c r="I248" i="53"/>
  <c r="I248" i="52"/>
  <c r="I248" i="51"/>
  <c r="I248" i="50"/>
  <c r="I248" i="49"/>
  <c r="I248" i="19"/>
  <c r="H224" i="54"/>
  <c r="H224" i="53"/>
  <c r="H224" i="52"/>
  <c r="H224" i="51"/>
  <c r="H224" i="50"/>
  <c r="H224" i="49"/>
  <c r="H224" i="19"/>
  <c r="I216" i="54"/>
  <c r="I216" i="52"/>
  <c r="I216" i="53"/>
  <c r="I216" i="51"/>
  <c r="I216" i="50"/>
  <c r="I216" i="49"/>
  <c r="I216" i="19"/>
  <c r="H192" i="54"/>
  <c r="H192" i="53"/>
  <c r="H192" i="52"/>
  <c r="H192" i="51"/>
  <c r="H192" i="50"/>
  <c r="H192" i="49"/>
  <c r="H192" i="19"/>
  <c r="I184" i="54"/>
  <c r="I184" i="53"/>
  <c r="I184" i="52"/>
  <c r="I184" i="51"/>
  <c r="I184" i="50"/>
  <c r="I184" i="49"/>
  <c r="I184" i="19"/>
  <c r="H160" i="54"/>
  <c r="H160" i="53"/>
  <c r="H160" i="52"/>
  <c r="H160" i="51"/>
  <c r="H160" i="50"/>
  <c r="H160" i="49"/>
  <c r="H160" i="19"/>
  <c r="H205" i="54"/>
  <c r="H205" i="53"/>
  <c r="H205" i="52"/>
  <c r="H205" i="51"/>
  <c r="H205" i="50"/>
  <c r="H205" i="49"/>
  <c r="H205" i="19"/>
  <c r="I166" i="54"/>
  <c r="I166" i="53"/>
  <c r="I166" i="52"/>
  <c r="I166" i="51"/>
  <c r="I166" i="50"/>
  <c r="I166" i="49"/>
  <c r="I166" i="19"/>
  <c r="I163" i="54"/>
  <c r="I163" i="53"/>
  <c r="I163" i="52"/>
  <c r="I163" i="51"/>
  <c r="I163" i="50"/>
  <c r="I163" i="49"/>
  <c r="I163" i="19"/>
  <c r="J159" i="54"/>
  <c r="J159" i="53"/>
  <c r="J159" i="52"/>
  <c r="J159" i="51"/>
  <c r="J159" i="50"/>
  <c r="J159" i="49"/>
  <c r="J159" i="19"/>
  <c r="H265" i="54"/>
  <c r="H265" i="53"/>
  <c r="H265" i="52"/>
  <c r="H265" i="51"/>
  <c r="H265" i="50"/>
  <c r="H265" i="49"/>
  <c r="H265" i="19"/>
  <c r="I249" i="54"/>
  <c r="I249" i="53"/>
  <c r="I249" i="52"/>
  <c r="I249" i="51"/>
  <c r="I249" i="49"/>
  <c r="I249" i="19"/>
  <c r="I249" i="50"/>
  <c r="I233" i="54"/>
  <c r="I233" i="53"/>
  <c r="I233" i="52"/>
  <c r="I233" i="51"/>
  <c r="I233" i="49"/>
  <c r="I233" i="19"/>
  <c r="I233" i="50"/>
  <c r="I201" i="54"/>
  <c r="I201" i="53"/>
  <c r="I201" i="52"/>
  <c r="I201" i="51"/>
  <c r="I201" i="49"/>
  <c r="I201" i="19"/>
  <c r="I201" i="50"/>
  <c r="J189" i="54"/>
  <c r="J189" i="53"/>
  <c r="J189" i="52"/>
  <c r="J189" i="51"/>
  <c r="J189" i="50"/>
  <c r="J189" i="49"/>
  <c r="J189" i="19"/>
  <c r="G189" i="49"/>
  <c r="I185" i="54"/>
  <c r="I185" i="53"/>
  <c r="I185" i="52"/>
  <c r="I185" i="51"/>
  <c r="I185" i="49"/>
  <c r="I185" i="19"/>
  <c r="I185" i="50"/>
  <c r="J181" i="54"/>
  <c r="J181" i="53"/>
  <c r="J181" i="52"/>
  <c r="J181" i="51"/>
  <c r="J181" i="50"/>
  <c r="J181" i="49"/>
  <c r="J181" i="19"/>
  <c r="G181" i="19"/>
  <c r="J138" i="54"/>
  <c r="J138" i="53"/>
  <c r="J138" i="52"/>
  <c r="J138" i="51"/>
  <c r="J138" i="50"/>
  <c r="J138" i="49"/>
  <c r="J138" i="19"/>
  <c r="H165" i="54"/>
  <c r="H165" i="53"/>
  <c r="H165" i="52"/>
  <c r="H165" i="51"/>
  <c r="H165" i="50"/>
  <c r="H165" i="49"/>
  <c r="H165" i="19"/>
  <c r="H268" i="54"/>
  <c r="H268" i="53"/>
  <c r="H268" i="52"/>
  <c r="H268" i="51"/>
  <c r="H268" i="50"/>
  <c r="H268" i="49"/>
  <c r="H268" i="19"/>
  <c r="J184" i="54"/>
  <c r="J184" i="53"/>
  <c r="J184" i="52"/>
  <c r="J184" i="51"/>
  <c r="J184" i="50"/>
  <c r="J184" i="49"/>
  <c r="J184" i="19"/>
  <c r="I236" i="54"/>
  <c r="I236" i="53"/>
  <c r="I236" i="52"/>
  <c r="I236" i="51"/>
  <c r="I236" i="50"/>
  <c r="I236" i="49"/>
  <c r="I236" i="19"/>
  <c r="I228" i="54"/>
  <c r="I228" i="53"/>
  <c r="I228" i="52"/>
  <c r="I228" i="51"/>
  <c r="I228" i="50"/>
  <c r="I228" i="49"/>
  <c r="I228" i="19"/>
  <c r="H204" i="54"/>
  <c r="H204" i="53"/>
  <c r="H204" i="52"/>
  <c r="H204" i="51"/>
  <c r="H204" i="50"/>
  <c r="H204" i="49"/>
  <c r="H204" i="19"/>
  <c r="I196" i="54"/>
  <c r="I196" i="53"/>
  <c r="I196" i="52"/>
  <c r="I196" i="51"/>
  <c r="I196" i="50"/>
  <c r="I196" i="49"/>
  <c r="I196" i="19"/>
  <c r="H172" i="54"/>
  <c r="H172" i="53"/>
  <c r="H172" i="52"/>
  <c r="H172" i="51"/>
  <c r="H172" i="50"/>
  <c r="H172" i="49"/>
  <c r="H172" i="19"/>
  <c r="I164" i="54"/>
  <c r="I164" i="53"/>
  <c r="I164" i="52"/>
  <c r="I164" i="51"/>
  <c r="I164" i="50"/>
  <c r="I164" i="49"/>
  <c r="I164" i="19"/>
  <c r="I148" i="54"/>
  <c r="I148" i="53"/>
  <c r="I148" i="52"/>
  <c r="I148" i="51"/>
  <c r="I148" i="50"/>
  <c r="I148" i="49"/>
  <c r="I148" i="19"/>
  <c r="I140" i="54"/>
  <c r="I140" i="52"/>
  <c r="I140" i="53"/>
  <c r="I140" i="51"/>
  <c r="I140" i="50"/>
  <c r="I140" i="49"/>
  <c r="I140" i="19"/>
  <c r="H261" i="54"/>
  <c r="H261" i="53"/>
  <c r="H261" i="52"/>
  <c r="H261" i="51"/>
  <c r="H261" i="50"/>
  <c r="H261" i="49"/>
  <c r="H261" i="19"/>
  <c r="J270" i="54"/>
  <c r="J270" i="53"/>
  <c r="J270" i="52"/>
  <c r="J270" i="51"/>
  <c r="J270" i="50"/>
  <c r="J270" i="49"/>
  <c r="J270" i="19"/>
  <c r="G270" i="49"/>
  <c r="H258" i="54"/>
  <c r="H258" i="53"/>
  <c r="H258" i="52"/>
  <c r="H258" i="51"/>
  <c r="H258" i="50"/>
  <c r="H258" i="49"/>
  <c r="H258" i="19"/>
  <c r="H255" i="54"/>
  <c r="H255" i="53"/>
  <c r="H255" i="52"/>
  <c r="H255" i="51"/>
  <c r="H255" i="50"/>
  <c r="H255" i="49"/>
  <c r="H255" i="19"/>
  <c r="H250" i="54"/>
  <c r="H250" i="53"/>
  <c r="H250" i="52"/>
  <c r="H250" i="51"/>
  <c r="H250" i="50"/>
  <c r="H250" i="49"/>
  <c r="H250" i="19"/>
  <c r="H247" i="54"/>
  <c r="H247" i="53"/>
  <c r="H247" i="52"/>
  <c r="H247" i="51"/>
  <c r="H247" i="50"/>
  <c r="H247" i="49"/>
  <c r="H247" i="19"/>
  <c r="I242" i="54"/>
  <c r="I242" i="53"/>
  <c r="I242" i="52"/>
  <c r="I242" i="51"/>
  <c r="I242" i="50"/>
  <c r="I242" i="49"/>
  <c r="I242" i="19"/>
  <c r="I239" i="54"/>
  <c r="I239" i="53"/>
  <c r="I239" i="52"/>
  <c r="I239" i="51"/>
  <c r="I239" i="50"/>
  <c r="I239" i="49"/>
  <c r="I239" i="19"/>
  <c r="J203" i="54"/>
  <c r="J203" i="53"/>
  <c r="J203" i="52"/>
  <c r="J203" i="51"/>
  <c r="G203" i="51"/>
  <c r="J203" i="50"/>
  <c r="J203" i="49"/>
  <c r="J203" i="19"/>
  <c r="H194" i="54"/>
  <c r="H194" i="53"/>
  <c r="H194" i="52"/>
  <c r="H194" i="51"/>
  <c r="H194" i="50"/>
  <c r="H194" i="49"/>
  <c r="H194" i="19"/>
  <c r="I186" i="54"/>
  <c r="I186" i="53"/>
  <c r="I186" i="52"/>
  <c r="I186" i="51"/>
  <c r="I186" i="50"/>
  <c r="I186" i="49"/>
  <c r="I186" i="19"/>
  <c r="H146" i="54"/>
  <c r="H146" i="53"/>
  <c r="H146" i="52"/>
  <c r="H146" i="51"/>
  <c r="H146" i="50"/>
  <c r="H146" i="49"/>
  <c r="H146" i="19"/>
  <c r="I143" i="54"/>
  <c r="I143" i="53"/>
  <c r="I143" i="52"/>
  <c r="I143" i="51"/>
  <c r="I143" i="50"/>
  <c r="I143" i="49"/>
  <c r="I143" i="19"/>
  <c r="J209" i="54"/>
  <c r="J209" i="53"/>
  <c r="J209" i="52"/>
  <c r="J209" i="51"/>
  <c r="J209" i="50"/>
  <c r="J209" i="49"/>
  <c r="J209" i="19"/>
  <c r="J201" i="54"/>
  <c r="J201" i="53"/>
  <c r="J201" i="52"/>
  <c r="J201" i="51"/>
  <c r="G201" i="51"/>
  <c r="J201" i="50"/>
  <c r="J201" i="49"/>
  <c r="J201" i="19"/>
  <c r="H271" i="54"/>
  <c r="E271" i="54"/>
  <c r="E271" i="53"/>
  <c r="H271" i="53"/>
  <c r="H271" i="52"/>
  <c r="E271" i="52"/>
  <c r="E271" i="51"/>
  <c r="H271" i="51"/>
  <c r="H271" i="50"/>
  <c r="E271" i="50"/>
  <c r="E271" i="49"/>
  <c r="E271" i="19"/>
  <c r="H271" i="49"/>
  <c r="H271" i="19"/>
  <c r="E271" i="47"/>
  <c r="H271" i="47"/>
  <c r="S9" i="48"/>
  <c r="M9" i="48"/>
  <c r="L270" i="2"/>
  <c r="K270" i="2"/>
  <c r="E270" i="49" s="1"/>
  <c r="M270" i="2"/>
  <c r="G270" i="51" s="1"/>
  <c r="K263" i="2"/>
  <c r="K215" i="2"/>
  <c r="E215" i="53" s="1"/>
  <c r="M199" i="2"/>
  <c r="G199" i="49" s="1"/>
  <c r="M183" i="2"/>
  <c r="G183" i="51" s="1"/>
  <c r="L167" i="2"/>
  <c r="F167" i="51" s="1"/>
  <c r="K253" i="2"/>
  <c r="E253" i="54" s="1"/>
  <c r="K173" i="2"/>
  <c r="L149" i="2"/>
  <c r="K152" i="2"/>
  <c r="E152" i="51" s="1"/>
  <c r="L260" i="2"/>
  <c r="K217" i="2"/>
  <c r="E217" i="54" s="1"/>
  <c r="M212" i="2"/>
  <c r="G212" i="53" s="1"/>
  <c r="M223" i="2"/>
  <c r="G223" i="51" s="1"/>
  <c r="L199" i="2"/>
  <c r="M167" i="2"/>
  <c r="G167" i="50" s="1"/>
  <c r="M196" i="2"/>
  <c r="G196" i="51" s="1"/>
  <c r="L221" i="2"/>
  <c r="F221" i="54" s="1"/>
  <c r="K143" i="2"/>
  <c r="E143" i="54" s="1"/>
  <c r="L160" i="2"/>
  <c r="F160" i="54" s="1"/>
  <c r="M220" i="2"/>
  <c r="G220" i="49" s="1"/>
  <c r="L143" i="2"/>
  <c r="F143" i="54" s="1"/>
  <c r="K220" i="2"/>
  <c r="L188" i="2"/>
  <c r="F188" i="51" s="1"/>
  <c r="M266" i="2"/>
  <c r="G266" i="50" s="1"/>
  <c r="M263" i="2"/>
  <c r="K255" i="2"/>
  <c r="E255" i="53" s="1"/>
  <c r="M247" i="2"/>
  <c r="K239" i="2"/>
  <c r="E239" i="54" s="1"/>
  <c r="M231" i="2"/>
  <c r="G231" i="50" s="1"/>
  <c r="K223" i="2"/>
  <c r="M215" i="2"/>
  <c r="G215" i="49" s="1"/>
  <c r="M207" i="2"/>
  <c r="G207" i="54" s="1"/>
  <c r="K199" i="2"/>
  <c r="K191" i="2"/>
  <c r="E191" i="51" s="1"/>
  <c r="K183" i="2"/>
  <c r="E183" i="51" s="1"/>
  <c r="K175" i="2"/>
  <c r="E175" i="51" s="1"/>
  <c r="K167" i="2"/>
  <c r="E167" i="51" s="1"/>
  <c r="K159" i="2"/>
  <c r="M151" i="2"/>
  <c r="G151" i="52" s="1"/>
  <c r="K204" i="2"/>
  <c r="E204" i="49" s="1"/>
  <c r="L196" i="2"/>
  <c r="K258" i="2"/>
  <c r="K242" i="2"/>
  <c r="E242" i="54" s="1"/>
  <c r="L229" i="2"/>
  <c r="K226" i="2"/>
  <c r="K210" i="2"/>
  <c r="M194" i="2"/>
  <c r="G194" i="19" s="1"/>
  <c r="K178" i="2"/>
  <c r="E178" i="54" s="1"/>
  <c r="K154" i="2"/>
  <c r="E154" i="54" s="1"/>
  <c r="L168" i="2"/>
  <c r="M136" i="2"/>
  <c r="L236" i="2"/>
  <c r="L248" i="2"/>
  <c r="K224" i="2"/>
  <c r="E224" i="49" s="1"/>
  <c r="K192" i="2"/>
  <c r="E192" i="49" s="1"/>
  <c r="L184" i="2"/>
  <c r="L152" i="2"/>
  <c r="L139" i="2"/>
  <c r="F139" i="54" s="1"/>
  <c r="K228" i="2"/>
  <c r="K246" i="2"/>
  <c r="K241" i="2"/>
  <c r="E241" i="54" s="1"/>
  <c r="L225" i="2"/>
  <c r="F225" i="54" s="1"/>
  <c r="K222" i="2"/>
  <c r="L206" i="2"/>
  <c r="L201" i="2"/>
  <c r="F201" i="49" s="1"/>
  <c r="M185" i="2"/>
  <c r="G185" i="52" s="1"/>
  <c r="M182" i="2"/>
  <c r="G182" i="53" s="1"/>
  <c r="K177" i="2"/>
  <c r="K268" i="2"/>
  <c r="E268" i="49" s="1"/>
  <c r="K212" i="2"/>
  <c r="L140" i="2"/>
  <c r="F140" i="54" s="1"/>
  <c r="L240" i="2"/>
  <c r="F240" i="53" s="1"/>
  <c r="M140" i="2"/>
  <c r="G140" i="52" s="1"/>
  <c r="L269" i="2"/>
  <c r="F269" i="54" s="1"/>
  <c r="L207" i="2"/>
  <c r="M175" i="2"/>
  <c r="G175" i="19" s="1"/>
  <c r="L253" i="2"/>
  <c r="F253" i="54" s="1"/>
  <c r="L237" i="2"/>
  <c r="F237" i="54" s="1"/>
  <c r="L226" i="2"/>
  <c r="F226" i="54" s="1"/>
  <c r="L210" i="2"/>
  <c r="F210" i="54" s="1"/>
  <c r="M205" i="2"/>
  <c r="M189" i="2"/>
  <c r="G189" i="52" s="1"/>
  <c r="M178" i="2"/>
  <c r="G178" i="51" s="1"/>
  <c r="M173" i="2"/>
  <c r="G173" i="51" s="1"/>
  <c r="M154" i="2"/>
  <c r="G154" i="53" s="1"/>
  <c r="M149" i="2"/>
  <c r="G149" i="54" s="1"/>
  <c r="L141" i="2"/>
  <c r="M240" i="2"/>
  <c r="G240" i="19" s="1"/>
  <c r="M216" i="2"/>
  <c r="G216" i="50" s="1"/>
  <c r="M208" i="2"/>
  <c r="G208" i="50" s="1"/>
  <c r="K164" i="2"/>
  <c r="K155" i="2"/>
  <c r="E155" i="54" s="1"/>
  <c r="K259" i="2"/>
  <c r="L251" i="2"/>
  <c r="K243" i="2"/>
  <c r="L235" i="2"/>
  <c r="K227" i="2"/>
  <c r="K219" i="2"/>
  <c r="K211" i="2"/>
  <c r="K203" i="2"/>
  <c r="K195" i="2"/>
  <c r="M187" i="2"/>
  <c r="G187" i="52" s="1"/>
  <c r="K179" i="2"/>
  <c r="K171" i="2"/>
  <c r="M163" i="2"/>
  <c r="G163" i="51" s="1"/>
  <c r="K260" i="2"/>
  <c r="E260" i="54" s="1"/>
  <c r="L172" i="2"/>
  <c r="K262" i="2"/>
  <c r="K257" i="2"/>
  <c r="L241" i="2"/>
  <c r="F241" i="54" s="1"/>
  <c r="M222" i="2"/>
  <c r="G222" i="54" s="1"/>
  <c r="L217" i="2"/>
  <c r="K198" i="2"/>
  <c r="E198" i="54" s="1"/>
  <c r="K193" i="2"/>
  <c r="L182" i="2"/>
  <c r="M177" i="2"/>
  <c r="G177" i="49" s="1"/>
  <c r="L174" i="2"/>
  <c r="K145" i="2"/>
  <c r="M268" i="2"/>
  <c r="G268" i="19" s="1"/>
  <c r="K252" i="2"/>
  <c r="E252" i="54" s="1"/>
  <c r="K180" i="2"/>
  <c r="M145" i="2"/>
  <c r="M138" i="2"/>
  <c r="G138" i="54" s="1"/>
  <c r="L144" i="2"/>
  <c r="K247" i="2"/>
  <c r="E247" i="53" s="1"/>
  <c r="M239" i="2"/>
  <c r="L183" i="2"/>
  <c r="L258" i="2"/>
  <c r="M143" i="2"/>
  <c r="K135" i="2"/>
  <c r="M253" i="2"/>
  <c r="G253" i="49" s="1"/>
  <c r="M237" i="2"/>
  <c r="G237" i="19" s="1"/>
  <c r="M221" i="2"/>
  <c r="G221" i="54" s="1"/>
  <c r="L205" i="2"/>
  <c r="F205" i="54" s="1"/>
  <c r="L194" i="2"/>
  <c r="L189" i="2"/>
  <c r="F189" i="54" s="1"/>
  <c r="L173" i="2"/>
  <c r="F173" i="50" s="1"/>
  <c r="K165" i="2"/>
  <c r="E165" i="19" s="1"/>
  <c r="K146" i="2"/>
  <c r="E146" i="54" s="1"/>
  <c r="M141" i="2"/>
  <c r="G141" i="53" s="1"/>
  <c r="M264" i="2"/>
  <c r="G264" i="19" s="1"/>
  <c r="K240" i="2"/>
  <c r="K232" i="2"/>
  <c r="K208" i="2"/>
  <c r="E208" i="50" s="1"/>
  <c r="K200" i="2"/>
  <c r="K160" i="2"/>
  <c r="E160" i="19" s="1"/>
  <c r="L164" i="2"/>
  <c r="F164" i="53" s="1"/>
  <c r="K137" i="2"/>
  <c r="L155" i="2"/>
  <c r="F155" i="54" s="1"/>
  <c r="M259" i="2"/>
  <c r="G259" i="52" s="1"/>
  <c r="K251" i="2"/>
  <c r="M243" i="2"/>
  <c r="G243" i="49" s="1"/>
  <c r="K235" i="2"/>
  <c r="M227" i="2"/>
  <c r="L219" i="2"/>
  <c r="M211" i="2"/>
  <c r="G211" i="52" s="1"/>
  <c r="L203" i="2"/>
  <c r="M195" i="2"/>
  <c r="G195" i="53" s="1"/>
  <c r="L179" i="2"/>
  <c r="L171" i="2"/>
  <c r="K163" i="2"/>
  <c r="M260" i="2"/>
  <c r="G260" i="52" s="1"/>
  <c r="M172" i="2"/>
  <c r="G172" i="19" s="1"/>
  <c r="L262" i="2"/>
  <c r="M257" i="2"/>
  <c r="G257" i="52" s="1"/>
  <c r="K238" i="2"/>
  <c r="E238" i="54" s="1"/>
  <c r="L233" i="2"/>
  <c r="F233" i="49" s="1"/>
  <c r="M217" i="2"/>
  <c r="M214" i="2"/>
  <c r="G214" i="51" s="1"/>
  <c r="L198" i="2"/>
  <c r="M193" i="2"/>
  <c r="G193" i="53" s="1"/>
  <c r="K174" i="2"/>
  <c r="K169" i="2"/>
  <c r="L145" i="2"/>
  <c r="K142" i="2"/>
  <c r="M137" i="2"/>
  <c r="G137" i="53" s="1"/>
  <c r="K134" i="2"/>
  <c r="L252" i="2"/>
  <c r="M180" i="2"/>
  <c r="G180" i="54" s="1"/>
  <c r="K156" i="2"/>
  <c r="L239" i="2"/>
  <c r="K207" i="2"/>
  <c r="M159" i="2"/>
  <c r="G159" i="54" s="1"/>
  <c r="K237" i="2"/>
  <c r="E237" i="19" s="1"/>
  <c r="K221" i="2"/>
  <c r="M210" i="2"/>
  <c r="K189" i="2"/>
  <c r="E189" i="49" s="1"/>
  <c r="M184" i="2"/>
  <c r="G184" i="51" s="1"/>
  <c r="K172" i="2"/>
  <c r="E172" i="49" s="1"/>
  <c r="M198" i="2"/>
  <c r="G198" i="51" s="1"/>
  <c r="L180" i="2"/>
  <c r="M255" i="2"/>
  <c r="G255" i="51" s="1"/>
  <c r="L231" i="2"/>
  <c r="F231" i="51" s="1"/>
  <c r="L191" i="2"/>
  <c r="L135" i="2"/>
  <c r="L250" i="2"/>
  <c r="F250" i="54" s="1"/>
  <c r="L234" i="2"/>
  <c r="F234" i="51" s="1"/>
  <c r="K218" i="2"/>
  <c r="L202" i="2"/>
  <c r="K186" i="2"/>
  <c r="E186" i="54" s="1"/>
  <c r="K170" i="2"/>
  <c r="E170" i="54" s="1"/>
  <c r="L165" i="2"/>
  <c r="F165" i="50" s="1"/>
  <c r="L146" i="2"/>
  <c r="K138" i="2"/>
  <c r="E138" i="54" s="1"/>
  <c r="L244" i="2"/>
  <c r="F244" i="51" s="1"/>
  <c r="M144" i="2"/>
  <c r="G144" i="53" s="1"/>
  <c r="K264" i="2"/>
  <c r="L232" i="2"/>
  <c r="L200" i="2"/>
  <c r="M160" i="2"/>
  <c r="K144" i="2"/>
  <c r="E144" i="51" s="1"/>
  <c r="M164" i="2"/>
  <c r="G164" i="49" s="1"/>
  <c r="K267" i="2"/>
  <c r="M155" i="2"/>
  <c r="G155" i="52" s="1"/>
  <c r="M161" i="2"/>
  <c r="G161" i="53" s="1"/>
  <c r="M251" i="2"/>
  <c r="G251" i="51" s="1"/>
  <c r="M235" i="2"/>
  <c r="L227" i="2"/>
  <c r="M219" i="2"/>
  <c r="G219" i="53" s="1"/>
  <c r="L211" i="2"/>
  <c r="M203" i="2"/>
  <c r="G203" i="54" s="1"/>
  <c r="L195" i="2"/>
  <c r="F195" i="53" s="1"/>
  <c r="K187" i="2"/>
  <c r="M179" i="2"/>
  <c r="M171" i="2"/>
  <c r="G171" i="54" s="1"/>
  <c r="L163" i="2"/>
  <c r="L257" i="2"/>
  <c r="F257" i="54" s="1"/>
  <c r="K254" i="2"/>
  <c r="L238" i="2"/>
  <c r="K233" i="2"/>
  <c r="E233" i="54" s="1"/>
  <c r="K214" i="2"/>
  <c r="M209" i="2"/>
  <c r="G209" i="51" s="1"/>
  <c r="L193" i="2"/>
  <c r="F193" i="54" s="1"/>
  <c r="M174" i="2"/>
  <c r="G174" i="19" s="1"/>
  <c r="M169" i="2"/>
  <c r="G169" i="53" s="1"/>
  <c r="K153" i="2"/>
  <c r="L142" i="2"/>
  <c r="L134" i="2"/>
  <c r="L156" i="2"/>
  <c r="F156" i="54" s="1"/>
  <c r="M152" i="2"/>
  <c r="L255" i="2"/>
  <c r="K231" i="2"/>
  <c r="E231" i="54" s="1"/>
  <c r="M258" i="2"/>
  <c r="G258" i="53" s="1"/>
  <c r="M242" i="2"/>
  <c r="G242" i="53" s="1"/>
  <c r="M226" i="2"/>
  <c r="G226" i="53" s="1"/>
  <c r="K205" i="2"/>
  <c r="L154" i="2"/>
  <c r="F154" i="54" s="1"/>
  <c r="K141" i="2"/>
  <c r="L208" i="2"/>
  <c r="F208" i="51" s="1"/>
  <c r="M228" i="2"/>
  <c r="M241" i="2"/>
  <c r="G241" i="54" s="1"/>
  <c r="M201" i="2"/>
  <c r="G201" i="50" s="1"/>
  <c r="K188" i="2"/>
  <c r="E188" i="54" s="1"/>
  <c r="L263" i="2"/>
  <c r="L215" i="2"/>
  <c r="F215" i="51" s="1"/>
  <c r="L242" i="2"/>
  <c r="M135" i="2"/>
  <c r="M261" i="2"/>
  <c r="G261" i="49" s="1"/>
  <c r="K250" i="2"/>
  <c r="E250" i="54" s="1"/>
  <c r="M245" i="2"/>
  <c r="G245" i="52" s="1"/>
  <c r="K234" i="2"/>
  <c r="E234" i="54" s="1"/>
  <c r="L218" i="2"/>
  <c r="M213" i="2"/>
  <c r="M202" i="2"/>
  <c r="G202" i="19" s="1"/>
  <c r="K197" i="2"/>
  <c r="E197" i="54" s="1"/>
  <c r="L186" i="2"/>
  <c r="K181" i="2"/>
  <c r="L170" i="2"/>
  <c r="F170" i="54" s="1"/>
  <c r="M165" i="2"/>
  <c r="G165" i="53" s="1"/>
  <c r="M146" i="2"/>
  <c r="G146" i="50" s="1"/>
  <c r="K244" i="2"/>
  <c r="L264" i="2"/>
  <c r="L256" i="2"/>
  <c r="M232" i="2"/>
  <c r="G232" i="52" s="1"/>
  <c r="L224" i="2"/>
  <c r="M200" i="2"/>
  <c r="G200" i="52" s="1"/>
  <c r="L192" i="2"/>
  <c r="L176" i="2"/>
  <c r="L267" i="2"/>
  <c r="L150" i="2"/>
  <c r="F150" i="49" s="1"/>
  <c r="M265" i="2"/>
  <c r="G265" i="53" s="1"/>
  <c r="L259" i="2"/>
  <c r="L243" i="2"/>
  <c r="L187" i="2"/>
  <c r="K147" i="2"/>
  <c r="L249" i="2"/>
  <c r="F249" i="19" s="1"/>
  <c r="M238" i="2"/>
  <c r="G238" i="19" s="1"/>
  <c r="M233" i="2"/>
  <c r="G233" i="19" s="1"/>
  <c r="M230" i="2"/>
  <c r="K209" i="2"/>
  <c r="E209" i="54" s="1"/>
  <c r="K190" i="2"/>
  <c r="E190" i="54" s="1"/>
  <c r="K185" i="2"/>
  <c r="E185" i="54" s="1"/>
  <c r="L169" i="2"/>
  <c r="K166" i="2"/>
  <c r="E166" i="54" s="1"/>
  <c r="L161" i="2"/>
  <c r="L153" i="2"/>
  <c r="M142" i="2"/>
  <c r="M134" i="2"/>
  <c r="M156" i="2"/>
  <c r="K148" i="2"/>
  <c r="L223" i="2"/>
  <c r="F223" i="51" s="1"/>
  <c r="L175" i="2"/>
  <c r="F175" i="51" s="1"/>
  <c r="K196" i="2"/>
  <c r="M168" i="2"/>
  <c r="G168" i="50" s="1"/>
  <c r="M248" i="2"/>
  <c r="G248" i="51" s="1"/>
  <c r="M139" i="2"/>
  <c r="G139" i="49" s="1"/>
  <c r="L247" i="2"/>
  <c r="K269" i="2"/>
  <c r="E269" i="54" s="1"/>
  <c r="K149" i="2"/>
  <c r="L220" i="2"/>
  <c r="F220" i="51" s="1"/>
  <c r="K157" i="2"/>
  <c r="E157" i="54" s="1"/>
  <c r="K266" i="2"/>
  <c r="L204" i="2"/>
  <c r="F204" i="51" s="1"/>
  <c r="M162" i="2"/>
  <c r="K261" i="2"/>
  <c r="E261" i="19" s="1"/>
  <c r="M250" i="2"/>
  <c r="G250" i="19" s="1"/>
  <c r="K245" i="2"/>
  <c r="E245" i="19" s="1"/>
  <c r="M234" i="2"/>
  <c r="G234" i="51" s="1"/>
  <c r="M229" i="2"/>
  <c r="G229" i="49" s="1"/>
  <c r="M218" i="2"/>
  <c r="G218" i="53" s="1"/>
  <c r="K213" i="2"/>
  <c r="K202" i="2"/>
  <c r="M197" i="2"/>
  <c r="G197" i="54" s="1"/>
  <c r="M186" i="2"/>
  <c r="G186" i="54" s="1"/>
  <c r="M181" i="2"/>
  <c r="G181" i="51" s="1"/>
  <c r="M170" i="2"/>
  <c r="G170" i="53" s="1"/>
  <c r="L162" i="2"/>
  <c r="L157" i="2"/>
  <c r="M244" i="2"/>
  <c r="M236" i="2"/>
  <c r="L137" i="2"/>
  <c r="M256" i="2"/>
  <c r="G256" i="19" s="1"/>
  <c r="M224" i="2"/>
  <c r="G224" i="51" s="1"/>
  <c r="K176" i="2"/>
  <c r="M267" i="2"/>
  <c r="G267" i="49" s="1"/>
  <c r="K265" i="2"/>
  <c r="E265" i="49" s="1"/>
  <c r="L147" i="2"/>
  <c r="F147" i="54" s="1"/>
  <c r="L254" i="2"/>
  <c r="K249" i="2"/>
  <c r="E249" i="54" s="1"/>
  <c r="K230" i="2"/>
  <c r="K225" i="2"/>
  <c r="L214" i="2"/>
  <c r="K206" i="2"/>
  <c r="M190" i="2"/>
  <c r="G190" i="19" s="1"/>
  <c r="L185" i="2"/>
  <c r="F185" i="19" s="1"/>
  <c r="L166" i="2"/>
  <c r="K161" i="2"/>
  <c r="E161" i="54" s="1"/>
  <c r="K158" i="2"/>
  <c r="M153" i="2"/>
  <c r="G153" i="19" s="1"/>
  <c r="K150" i="2"/>
  <c r="E150" i="54" s="1"/>
  <c r="L148" i="2"/>
  <c r="F148" i="54" s="1"/>
  <c r="M188" i="2"/>
  <c r="G188" i="50" s="1"/>
  <c r="M191" i="2"/>
  <c r="K194" i="2"/>
  <c r="L178" i="2"/>
  <c r="F178" i="54" s="1"/>
  <c r="L216" i="2"/>
  <c r="M262" i="2"/>
  <c r="G262" i="50" s="1"/>
  <c r="L246" i="2"/>
  <c r="L222" i="2"/>
  <c r="L177" i="2"/>
  <c r="M252" i="2"/>
  <c r="G252" i="54" s="1"/>
  <c r="K136" i="2"/>
  <c r="E136" i="51" s="1"/>
  <c r="M269" i="2"/>
  <c r="G269" i="52" s="1"/>
  <c r="L266" i="2"/>
  <c r="F266" i="54" s="1"/>
  <c r="K151" i="2"/>
  <c r="E151" i="54" s="1"/>
  <c r="M204" i="2"/>
  <c r="G204" i="51" s="1"/>
  <c r="L261" i="2"/>
  <c r="F261" i="54" s="1"/>
  <c r="L245" i="2"/>
  <c r="K229" i="2"/>
  <c r="E229" i="50" s="1"/>
  <c r="L213" i="2"/>
  <c r="F213" i="54" s="1"/>
  <c r="L197" i="2"/>
  <c r="F197" i="54" s="1"/>
  <c r="L181" i="2"/>
  <c r="K162" i="2"/>
  <c r="M157" i="2"/>
  <c r="G157" i="53" s="1"/>
  <c r="K168" i="2"/>
  <c r="L136" i="2"/>
  <c r="F136" i="54" s="1"/>
  <c r="K236" i="2"/>
  <c r="K256" i="2"/>
  <c r="E256" i="49" s="1"/>
  <c r="K248" i="2"/>
  <c r="E248" i="54" s="1"/>
  <c r="K216" i="2"/>
  <c r="M192" i="2"/>
  <c r="G192" i="53" s="1"/>
  <c r="K184" i="2"/>
  <c r="M176" i="2"/>
  <c r="G176" i="53" s="1"/>
  <c r="L265" i="2"/>
  <c r="F265" i="50" s="1"/>
  <c r="M147" i="2"/>
  <c r="G147" i="53" s="1"/>
  <c r="K139" i="2"/>
  <c r="L228" i="2"/>
  <c r="F228" i="53" s="1"/>
  <c r="L158" i="2"/>
  <c r="F158" i="54" s="1"/>
  <c r="M254" i="2"/>
  <c r="G254" i="53" s="1"/>
  <c r="M249" i="2"/>
  <c r="G249" i="53" s="1"/>
  <c r="M246" i="2"/>
  <c r="G246" i="49" s="1"/>
  <c r="L230" i="2"/>
  <c r="M225" i="2"/>
  <c r="G225" i="53" s="1"/>
  <c r="L209" i="2"/>
  <c r="F209" i="54" s="1"/>
  <c r="M206" i="2"/>
  <c r="G206" i="53" s="1"/>
  <c r="K201" i="2"/>
  <c r="E201" i="54" s="1"/>
  <c r="L190" i="2"/>
  <c r="K182" i="2"/>
  <c r="E182" i="54" s="1"/>
  <c r="M166" i="2"/>
  <c r="G166" i="52" s="1"/>
  <c r="M158" i="2"/>
  <c r="G158" i="51" s="1"/>
  <c r="M150" i="2"/>
  <c r="G150" i="51" s="1"/>
  <c r="L268" i="2"/>
  <c r="F268" i="51" s="1"/>
  <c r="L212" i="2"/>
  <c r="M148" i="2"/>
  <c r="G148" i="51" s="1"/>
  <c r="K140" i="2"/>
  <c r="E140" i="51" s="1"/>
  <c r="L138" i="2"/>
  <c r="L159" i="2"/>
  <c r="F159" i="54" s="1"/>
  <c r="L151" i="2"/>
  <c r="F151" i="54" s="1"/>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5" i="8"/>
  <c r="A4" i="8"/>
  <c r="A3" i="8"/>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5" i="18"/>
  <c r="A4" i="18"/>
  <c r="A3" i="18"/>
  <c r="A133" i="41"/>
  <c r="A132" i="41"/>
  <c r="A131" i="41"/>
  <c r="A130" i="41"/>
  <c r="A129" i="41"/>
  <c r="A128" i="41"/>
  <c r="A127" i="41"/>
  <c r="A126" i="41"/>
  <c r="A125" i="41"/>
  <c r="A124" i="41"/>
  <c r="A123" i="41"/>
  <c r="A122" i="41"/>
  <c r="A121" i="41"/>
  <c r="A120" i="41"/>
  <c r="A119" i="41"/>
  <c r="A118" i="41"/>
  <c r="A117" i="41"/>
  <c r="A116" i="41"/>
  <c r="A115" i="41"/>
  <c r="A114" i="41"/>
  <c r="A113" i="41"/>
  <c r="A112" i="41"/>
  <c r="A111" i="41"/>
  <c r="A110" i="41"/>
  <c r="A109" i="41"/>
  <c r="A108" i="41"/>
  <c r="A107" i="41"/>
  <c r="A106" i="41"/>
  <c r="A105" i="41"/>
  <c r="A104" i="41"/>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42" i="41"/>
  <c r="A41" i="41"/>
  <c r="A40" i="41"/>
  <c r="A39" i="41"/>
  <c r="A38" i="41"/>
  <c r="A37" i="41"/>
  <c r="A36" i="41"/>
  <c r="A35" i="41"/>
  <c r="A34" i="41"/>
  <c r="A33" i="41"/>
  <c r="A32" i="41"/>
  <c r="A31" i="41"/>
  <c r="A30" i="41"/>
  <c r="A29" i="41"/>
  <c r="A28" i="41"/>
  <c r="A27" i="41"/>
  <c r="A26" i="41"/>
  <c r="A25" i="41"/>
  <c r="A24" i="41"/>
  <c r="A23" i="41"/>
  <c r="A22" i="41"/>
  <c r="A21" i="41"/>
  <c r="A20" i="41"/>
  <c r="A19" i="41"/>
  <c r="A18" i="41"/>
  <c r="A17" i="41"/>
  <c r="A16" i="41"/>
  <c r="A15" i="41"/>
  <c r="A14" i="41"/>
  <c r="A13" i="41"/>
  <c r="A12" i="41"/>
  <c r="A11" i="41"/>
  <c r="A10" i="41"/>
  <c r="A9" i="41"/>
  <c r="A8" i="41"/>
  <c r="A7" i="41"/>
  <c r="A6" i="41"/>
  <c r="A5" i="41"/>
  <c r="A4" i="41"/>
  <c r="A3" i="41"/>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3" i="2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3" i="40"/>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8" i="26"/>
  <c r="A7" i="26"/>
  <c r="A6" i="26"/>
  <c r="A5" i="26"/>
  <c r="A4" i="26"/>
  <c r="A3" i="26"/>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A3" i="39"/>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5" i="25"/>
  <c r="A4" i="25"/>
  <c r="A3" i="25"/>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A3" i="24"/>
  <c r="A133" i="23"/>
  <c r="A132" i="23"/>
  <c r="A131" i="23"/>
  <c r="A130" i="23"/>
  <c r="A129" i="23"/>
  <c r="A128" i="23"/>
  <c r="A127" i="23"/>
  <c r="A126" i="23"/>
  <c r="A125" i="23"/>
  <c r="A124" i="23"/>
  <c r="A123" i="23"/>
  <c r="A122" i="23"/>
  <c r="A121" i="23"/>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5" i="23"/>
  <c r="A4" i="23"/>
  <c r="A3" i="23"/>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33" i="32"/>
  <c r="A132" i="32"/>
  <c r="A131" i="32"/>
  <c r="A130" i="32"/>
  <c r="A129" i="32"/>
  <c r="A128" i="32"/>
  <c r="A127" i="32"/>
  <c r="A126" i="32"/>
  <c r="A125" i="32"/>
  <c r="A124" i="32"/>
  <c r="A123" i="32"/>
  <c r="A122" i="32"/>
  <c r="A121" i="32"/>
  <c r="A120" i="32"/>
  <c r="A119" i="32"/>
  <c r="A118" i="32"/>
  <c r="A117" i="32"/>
  <c r="A116" i="32"/>
  <c r="A115" i="32"/>
  <c r="A114" i="32"/>
  <c r="A113" i="32"/>
  <c r="A112" i="32"/>
  <c r="A111" i="32"/>
  <c r="A110" i="32"/>
  <c r="A109" i="32"/>
  <c r="A108" i="32"/>
  <c r="A107" i="32"/>
  <c r="A106" i="32"/>
  <c r="A105" i="32"/>
  <c r="A104" i="32"/>
  <c r="A103" i="32"/>
  <c r="A102" i="32"/>
  <c r="A101" i="32"/>
  <c r="A100" i="32"/>
  <c r="A99" i="32"/>
  <c r="A98" i="32"/>
  <c r="A97" i="32"/>
  <c r="A96" i="32"/>
  <c r="A95" i="32"/>
  <c r="A94" i="32"/>
  <c r="A93" i="32"/>
  <c r="A92" i="32"/>
  <c r="A91" i="32"/>
  <c r="A90" i="32"/>
  <c r="A89" i="32"/>
  <c r="A88" i="32"/>
  <c r="A87" i="32"/>
  <c r="A86" i="32"/>
  <c r="A85" i="32"/>
  <c r="A84" i="32"/>
  <c r="A83" i="32"/>
  <c r="A82" i="32"/>
  <c r="A81" i="32"/>
  <c r="A80" i="32"/>
  <c r="A79" i="32"/>
  <c r="A78" i="32"/>
  <c r="A77" i="32"/>
  <c r="A76" i="32"/>
  <c r="A75" i="32"/>
  <c r="A74" i="32"/>
  <c r="A73" i="32"/>
  <c r="A72" i="32"/>
  <c r="A71" i="32"/>
  <c r="A70" i="32"/>
  <c r="A69" i="32"/>
  <c r="A68" i="32"/>
  <c r="A67" i="32"/>
  <c r="A66" i="32"/>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1" i="32"/>
  <c r="A20" i="32"/>
  <c r="A19" i="32"/>
  <c r="A18" i="32"/>
  <c r="A17" i="32"/>
  <c r="A16" i="32"/>
  <c r="A15" i="32"/>
  <c r="A14" i="32"/>
  <c r="A13" i="32"/>
  <c r="A12" i="32"/>
  <c r="A11" i="32"/>
  <c r="A10" i="32"/>
  <c r="A9" i="32"/>
  <c r="A8" i="32"/>
  <c r="A7" i="32"/>
  <c r="A6" i="32"/>
  <c r="A5" i="32"/>
  <c r="A4" i="32"/>
  <c r="A3" i="32"/>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3" i="38"/>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4" i="31"/>
  <c r="A3" i="31"/>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A3" i="30"/>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5" i="29"/>
  <c r="A4" i="29"/>
  <c r="A3" i="29"/>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A3" i="36"/>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A4" i="35"/>
  <c r="A3" i="35"/>
  <c r="A133" i="27"/>
  <c r="A132" i="27"/>
  <c r="A131" i="27"/>
  <c r="A130" i="27"/>
  <c r="A129" i="27"/>
  <c r="A128" i="27"/>
  <c r="A127" i="27"/>
  <c r="A126" i="27"/>
  <c r="A125" i="27"/>
  <c r="A124" i="27"/>
  <c r="A123" i="27"/>
  <c r="A122" i="27"/>
  <c r="A121" i="27"/>
  <c r="A120" i="27"/>
  <c r="A119" i="27"/>
  <c r="A118" i="27"/>
  <c r="A117" i="27"/>
  <c r="A116" i="27"/>
  <c r="A115" i="27"/>
  <c r="A114" i="27"/>
  <c r="A113" i="27"/>
  <c r="A112" i="27"/>
  <c r="A111" i="27"/>
  <c r="A110" i="27"/>
  <c r="A109" i="27"/>
  <c r="A108" i="27"/>
  <c r="A107" i="27"/>
  <c r="A106" i="27"/>
  <c r="A105" i="27"/>
  <c r="A104" i="27"/>
  <c r="A103" i="27"/>
  <c r="A102" i="27"/>
  <c r="A101" i="27"/>
  <c r="A100" i="27"/>
  <c r="A99" i="27"/>
  <c r="A98" i="27"/>
  <c r="A97" i="27"/>
  <c r="A96" i="27"/>
  <c r="A95" i="27"/>
  <c r="A94" i="27"/>
  <c r="A93" i="27"/>
  <c r="A92" i="27"/>
  <c r="A91" i="27"/>
  <c r="A90" i="27"/>
  <c r="A89" i="27"/>
  <c r="A88" i="27"/>
  <c r="A87" i="27"/>
  <c r="A86" i="27"/>
  <c r="A85" i="27"/>
  <c r="A84" i="27"/>
  <c r="A83" i="27"/>
  <c r="A82" i="27"/>
  <c r="A81" i="27"/>
  <c r="A80" i="27"/>
  <c r="A79" i="27"/>
  <c r="A78" i="27"/>
  <c r="A77" i="27"/>
  <c r="A76" i="27"/>
  <c r="A75" i="27"/>
  <c r="A74" i="27"/>
  <c r="A73" i="27"/>
  <c r="A72" i="27"/>
  <c r="A71" i="27"/>
  <c r="A70" i="27"/>
  <c r="A69" i="27"/>
  <c r="A68" i="27"/>
  <c r="A67" i="27"/>
  <c r="A66" i="27"/>
  <c r="A65" i="27"/>
  <c r="A64" i="27"/>
  <c r="A63" i="27"/>
  <c r="A62" i="27"/>
  <c r="A61" i="27"/>
  <c r="A60" i="27"/>
  <c r="A59" i="27"/>
  <c r="A58" i="27"/>
  <c r="A57" i="27"/>
  <c r="A56" i="27"/>
  <c r="A55" i="27"/>
  <c r="A54" i="27"/>
  <c r="A53" i="27"/>
  <c r="A52" i="27"/>
  <c r="A51" i="27"/>
  <c r="A50" i="27"/>
  <c r="A49" i="27"/>
  <c r="A48" i="27"/>
  <c r="A47" i="27"/>
  <c r="A46" i="27"/>
  <c r="A45" i="27"/>
  <c r="A44" i="27"/>
  <c r="A43" i="27"/>
  <c r="A42" i="27"/>
  <c r="A41" i="27"/>
  <c r="A40" i="27"/>
  <c r="A39" i="27"/>
  <c r="A38" i="27"/>
  <c r="A37" i="27"/>
  <c r="A36" i="27"/>
  <c r="A35" i="27"/>
  <c r="A34" i="27"/>
  <c r="A33"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5" i="27"/>
  <c r="A4" i="27"/>
  <c r="A3" i="27"/>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5" i="21"/>
  <c r="A4" i="21"/>
  <c r="A3" i="21"/>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5" i="28"/>
  <c r="A4" i="28"/>
  <c r="A3" i="28"/>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P5" i="1"/>
  <c r="P4" i="1"/>
  <c r="P3" i="1"/>
  <c r="K133" i="1"/>
  <c r="K132" i="1"/>
  <c r="K131" i="1"/>
  <c r="R131" i="1" s="1"/>
  <c r="K130" i="1"/>
  <c r="R130" i="1" s="1"/>
  <c r="K129" i="1"/>
  <c r="K128" i="1"/>
  <c r="R128" i="1" s="1"/>
  <c r="K127" i="1"/>
  <c r="R127" i="1" s="1"/>
  <c r="K126" i="1"/>
  <c r="K125" i="1"/>
  <c r="K124" i="1"/>
  <c r="K123" i="1"/>
  <c r="R123" i="1" s="1"/>
  <c r="K122" i="1"/>
  <c r="R122" i="1" s="1"/>
  <c r="K121" i="1"/>
  <c r="K120" i="1"/>
  <c r="R120" i="1" s="1"/>
  <c r="K119" i="1"/>
  <c r="R119" i="1" s="1"/>
  <c r="K118" i="1"/>
  <c r="R118" i="1" s="1"/>
  <c r="K117" i="1"/>
  <c r="K116" i="1"/>
  <c r="K115" i="1"/>
  <c r="R115" i="1" s="1"/>
  <c r="K114" i="1"/>
  <c r="R114" i="1" s="1"/>
  <c r="K113" i="1"/>
  <c r="K112" i="1"/>
  <c r="R112" i="1" s="1"/>
  <c r="K111" i="1"/>
  <c r="K110" i="1"/>
  <c r="R110" i="1" s="1"/>
  <c r="K109" i="1"/>
  <c r="K108" i="1"/>
  <c r="K107" i="1"/>
  <c r="R107" i="1" s="1"/>
  <c r="K106" i="1"/>
  <c r="R106" i="1" s="1"/>
  <c r="K105" i="1"/>
  <c r="K104" i="1"/>
  <c r="R104" i="1" s="1"/>
  <c r="K103" i="1"/>
  <c r="K102" i="1"/>
  <c r="R102" i="1" s="1"/>
  <c r="K101" i="1"/>
  <c r="K100" i="1"/>
  <c r="K99" i="1"/>
  <c r="R99" i="1" s="1"/>
  <c r="K98" i="1"/>
  <c r="R98" i="1" s="1"/>
  <c r="K97" i="1"/>
  <c r="K96" i="1"/>
  <c r="R96" i="1" s="1"/>
  <c r="K95" i="1"/>
  <c r="K94" i="1"/>
  <c r="R94" i="1" s="1"/>
  <c r="K93" i="1"/>
  <c r="K92" i="1"/>
  <c r="K91" i="1"/>
  <c r="R91" i="1" s="1"/>
  <c r="K90" i="1"/>
  <c r="R90" i="1" s="1"/>
  <c r="K89" i="1"/>
  <c r="K88" i="1"/>
  <c r="R88" i="1" s="1"/>
  <c r="K87" i="1"/>
  <c r="K86" i="1"/>
  <c r="R86" i="1" s="1"/>
  <c r="K85" i="1"/>
  <c r="K84" i="1"/>
  <c r="K83" i="1"/>
  <c r="R83" i="1" s="1"/>
  <c r="K82" i="1"/>
  <c r="K81" i="1"/>
  <c r="K80" i="1"/>
  <c r="R80" i="1" s="1"/>
  <c r="K79" i="1"/>
  <c r="K78" i="1"/>
  <c r="R78" i="1" s="1"/>
  <c r="K77" i="1"/>
  <c r="R77" i="1" s="1"/>
  <c r="K76" i="1"/>
  <c r="K75" i="1"/>
  <c r="R75" i="1" s="1"/>
  <c r="K74" i="1"/>
  <c r="R74" i="1" s="1"/>
  <c r="K73" i="1"/>
  <c r="K72" i="1"/>
  <c r="R72" i="1" s="1"/>
  <c r="K71" i="1"/>
  <c r="R71" i="1" s="1"/>
  <c r="K70" i="1"/>
  <c r="R70" i="1" s="1"/>
  <c r="K69" i="1"/>
  <c r="R69" i="1" s="1"/>
  <c r="K68" i="1"/>
  <c r="K67" i="1"/>
  <c r="R67" i="1" s="1"/>
  <c r="K66" i="1"/>
  <c r="R66" i="1" s="1"/>
  <c r="K65" i="1"/>
  <c r="K64" i="1"/>
  <c r="R64" i="1" s="1"/>
  <c r="K63" i="1"/>
  <c r="K62" i="1"/>
  <c r="R62" i="1" s="1"/>
  <c r="K61" i="1"/>
  <c r="K60" i="1"/>
  <c r="K59" i="1"/>
  <c r="R59" i="1" s="1"/>
  <c r="K58" i="1"/>
  <c r="R58" i="1" s="1"/>
  <c r="K57" i="1"/>
  <c r="K56" i="1"/>
  <c r="R56" i="1" s="1"/>
  <c r="K55" i="1"/>
  <c r="K54" i="1"/>
  <c r="R54" i="1" s="1"/>
  <c r="K53" i="1"/>
  <c r="R53" i="1" s="1"/>
  <c r="K52" i="1"/>
  <c r="K51" i="1"/>
  <c r="R51" i="1" s="1"/>
  <c r="K50" i="1"/>
  <c r="R50" i="1" s="1"/>
  <c r="K49" i="1"/>
  <c r="K48" i="1"/>
  <c r="R48" i="1" s="1"/>
  <c r="K47" i="1"/>
  <c r="K46" i="1"/>
  <c r="R46" i="1" s="1"/>
  <c r="K45" i="1"/>
  <c r="R45" i="1" s="1"/>
  <c r="K44" i="1"/>
  <c r="K43" i="1"/>
  <c r="R43" i="1" s="1"/>
  <c r="K42" i="1"/>
  <c r="R42" i="1" s="1"/>
  <c r="K41" i="1"/>
  <c r="K40" i="1"/>
  <c r="R40" i="1" s="1"/>
  <c r="K39" i="1"/>
  <c r="K38" i="1"/>
  <c r="R38" i="1" s="1"/>
  <c r="K37" i="1"/>
  <c r="R37" i="1" s="1"/>
  <c r="K36" i="1"/>
  <c r="K35" i="1"/>
  <c r="R35" i="1" s="1"/>
  <c r="K34" i="1"/>
  <c r="R34" i="1" s="1"/>
  <c r="K33" i="1"/>
  <c r="K32" i="1"/>
  <c r="R32" i="1" s="1"/>
  <c r="K31" i="1"/>
  <c r="K30" i="1"/>
  <c r="R30" i="1" s="1"/>
  <c r="K29" i="1"/>
  <c r="R29" i="1" s="1"/>
  <c r="K28" i="1"/>
  <c r="K27" i="1"/>
  <c r="R27" i="1" s="1"/>
  <c r="K26" i="1"/>
  <c r="R26" i="1" s="1"/>
  <c r="K25" i="1"/>
  <c r="K24" i="1"/>
  <c r="R24" i="1" s="1"/>
  <c r="K23" i="1"/>
  <c r="K22" i="1"/>
  <c r="R22" i="1" s="1"/>
  <c r="K21" i="1"/>
  <c r="R21" i="1" s="1"/>
  <c r="K20" i="1"/>
  <c r="K19" i="1"/>
  <c r="R19" i="1" s="1"/>
  <c r="K18" i="1"/>
  <c r="R18" i="1" s="1"/>
  <c r="K17" i="1"/>
  <c r="K16" i="1"/>
  <c r="R16" i="1" s="1"/>
  <c r="K15" i="1"/>
  <c r="K14" i="1"/>
  <c r="R14" i="1" s="1"/>
  <c r="K13" i="1"/>
  <c r="R13" i="1" s="1"/>
  <c r="K12" i="1"/>
  <c r="K11" i="1"/>
  <c r="R11" i="1" s="1"/>
  <c r="K10" i="1"/>
  <c r="R10" i="1" s="1"/>
  <c r="K9" i="1"/>
  <c r="K8" i="1"/>
  <c r="R8" i="1" s="1"/>
  <c r="K7" i="1"/>
  <c r="K6" i="1"/>
  <c r="R6" i="1" s="1"/>
  <c r="K5" i="1"/>
  <c r="R5" i="1" s="1"/>
  <c r="K4" i="1"/>
  <c r="K3" i="1"/>
  <c r="R7" i="1" l="1"/>
  <c r="R15" i="1"/>
  <c r="R23" i="1"/>
  <c r="R31" i="1"/>
  <c r="R39" i="1"/>
  <c r="R47" i="1"/>
  <c r="R55" i="1"/>
  <c r="R63" i="1"/>
  <c r="R79" i="1"/>
  <c r="R87" i="1"/>
  <c r="R95" i="1"/>
  <c r="R103" i="1"/>
  <c r="R111" i="1"/>
  <c r="G209" i="49"/>
  <c r="G209" i="53"/>
  <c r="G270" i="19"/>
  <c r="G270" i="53"/>
  <c r="G184" i="52"/>
  <c r="G189" i="53"/>
  <c r="G212" i="50"/>
  <c r="G185" i="49"/>
  <c r="G260" i="51"/>
  <c r="G225" i="54"/>
  <c r="G176" i="54"/>
  <c r="G218" i="51"/>
  <c r="G251" i="50"/>
  <c r="R9" i="1"/>
  <c r="R17" i="1"/>
  <c r="R25" i="1"/>
  <c r="R33" i="1"/>
  <c r="R41" i="1"/>
  <c r="R49" i="1"/>
  <c r="R57" i="1"/>
  <c r="R65" i="1"/>
  <c r="R73" i="1"/>
  <c r="R81" i="1"/>
  <c r="R89" i="1"/>
  <c r="R97" i="1"/>
  <c r="R105" i="1"/>
  <c r="R113" i="1"/>
  <c r="R121" i="1"/>
  <c r="R129" i="1"/>
  <c r="G159" i="51"/>
  <c r="G204" i="52"/>
  <c r="G188" i="53"/>
  <c r="G195" i="49"/>
  <c r="G218" i="52"/>
  <c r="R82" i="1"/>
  <c r="G201" i="52"/>
  <c r="G211" i="54"/>
  <c r="G157" i="49"/>
  <c r="G229" i="53"/>
  <c r="G261" i="54"/>
  <c r="G252" i="53"/>
  <c r="G268" i="53"/>
  <c r="G259" i="53"/>
  <c r="G176" i="49"/>
  <c r="G248" i="50"/>
  <c r="G137" i="49"/>
  <c r="G186" i="19"/>
  <c r="G159" i="52"/>
  <c r="G245" i="49"/>
  <c r="G214" i="54"/>
  <c r="G246" i="53"/>
  <c r="R12" i="1"/>
  <c r="R20" i="1"/>
  <c r="R28" i="1"/>
  <c r="R36" i="1"/>
  <c r="R44" i="1"/>
  <c r="R52" i="1"/>
  <c r="R60" i="1"/>
  <c r="R68" i="1"/>
  <c r="R76" i="1"/>
  <c r="R84" i="1"/>
  <c r="R92" i="1"/>
  <c r="R100" i="1"/>
  <c r="R108" i="1"/>
  <c r="R116" i="1"/>
  <c r="R124" i="1"/>
  <c r="R132" i="1"/>
  <c r="G201" i="19"/>
  <c r="G209" i="52"/>
  <c r="G184" i="50"/>
  <c r="G161" i="54"/>
  <c r="G196" i="50"/>
  <c r="G211" i="50"/>
  <c r="G229" i="54"/>
  <c r="G261" i="50"/>
  <c r="G188" i="19"/>
  <c r="G259" i="19"/>
  <c r="G147" i="51"/>
  <c r="G167" i="49"/>
  <c r="G251" i="54"/>
  <c r="G158" i="50"/>
  <c r="G242" i="51"/>
  <c r="R61" i="1"/>
  <c r="R85" i="1"/>
  <c r="R93" i="1"/>
  <c r="R101" i="1"/>
  <c r="R109" i="1"/>
  <c r="R117" i="1"/>
  <c r="R125" i="1"/>
  <c r="R133" i="1"/>
  <c r="C134" i="9"/>
  <c r="G270" i="52"/>
  <c r="G181" i="52"/>
  <c r="G159" i="19"/>
  <c r="G212" i="54"/>
  <c r="G252" i="19"/>
  <c r="G268" i="49"/>
  <c r="G177" i="52"/>
  <c r="G187" i="53"/>
  <c r="G148" i="52"/>
  <c r="G248" i="52"/>
  <c r="G222" i="51"/>
  <c r="G234" i="52"/>
  <c r="G267" i="52"/>
  <c r="R126" i="1"/>
  <c r="G209" i="19"/>
  <c r="F148" i="53"/>
  <c r="G161" i="49"/>
  <c r="G204" i="19"/>
  <c r="G211" i="51"/>
  <c r="G229" i="50"/>
  <c r="G214" i="50"/>
  <c r="G186" i="51"/>
  <c r="G242" i="52"/>
  <c r="G200" i="54"/>
  <c r="G156" i="19"/>
  <c r="G156" i="52"/>
  <c r="G156" i="51"/>
  <c r="G156" i="54"/>
  <c r="G156" i="49"/>
  <c r="G136" i="52"/>
  <c r="G136" i="19"/>
  <c r="G136" i="51"/>
  <c r="G136" i="54"/>
  <c r="G136" i="49"/>
  <c r="G136" i="53"/>
  <c r="G136" i="50"/>
  <c r="G180" i="51"/>
  <c r="G241" i="51"/>
  <c r="G193" i="54"/>
  <c r="G224" i="52"/>
  <c r="G199" i="52"/>
  <c r="G262" i="53"/>
  <c r="G221" i="52"/>
  <c r="G254" i="51"/>
  <c r="G236" i="50"/>
  <c r="G236" i="53"/>
  <c r="G236" i="49"/>
  <c r="G236" i="19"/>
  <c r="G236" i="52"/>
  <c r="G236" i="51"/>
  <c r="G162" i="53"/>
  <c r="G162" i="49"/>
  <c r="G162" i="19"/>
  <c r="G162" i="51"/>
  <c r="G162" i="54"/>
  <c r="G162" i="50"/>
  <c r="G232" i="53"/>
  <c r="G232" i="19"/>
  <c r="G232" i="50"/>
  <c r="G232" i="51"/>
  <c r="G232" i="54"/>
  <c r="G228" i="50"/>
  <c r="G228" i="52"/>
  <c r="G228" i="54"/>
  <c r="G228" i="49"/>
  <c r="G174" i="54"/>
  <c r="G174" i="50"/>
  <c r="G174" i="52"/>
  <c r="G174" i="49"/>
  <c r="G160" i="52"/>
  <c r="G160" i="19"/>
  <c r="G160" i="51"/>
  <c r="G160" i="53"/>
  <c r="G160" i="49"/>
  <c r="G210" i="53"/>
  <c r="G210" i="49"/>
  <c r="G210" i="54"/>
  <c r="G210" i="50"/>
  <c r="G227" i="53"/>
  <c r="G227" i="52"/>
  <c r="G227" i="49"/>
  <c r="G227" i="19"/>
  <c r="G227" i="51"/>
  <c r="G227" i="54"/>
  <c r="G227" i="50"/>
  <c r="G145" i="50"/>
  <c r="G145" i="54"/>
  <c r="G145" i="53"/>
  <c r="G145" i="19"/>
  <c r="G145" i="52"/>
  <c r="G145" i="51"/>
  <c r="G208" i="54"/>
  <c r="G208" i="49"/>
  <c r="G208" i="53"/>
  <c r="G208" i="19"/>
  <c r="G208" i="52"/>
  <c r="G208" i="51"/>
  <c r="G201" i="49"/>
  <c r="G184" i="19"/>
  <c r="G184" i="53"/>
  <c r="G138" i="51"/>
  <c r="G181" i="49"/>
  <c r="G189" i="54"/>
  <c r="G161" i="50"/>
  <c r="G196" i="52"/>
  <c r="G204" i="49"/>
  <c r="G204" i="53"/>
  <c r="G139" i="50"/>
  <c r="G139" i="54"/>
  <c r="G163" i="19"/>
  <c r="G163" i="52"/>
  <c r="G182" i="50"/>
  <c r="G182" i="54"/>
  <c r="G157" i="50"/>
  <c r="G229" i="51"/>
  <c r="G261" i="51"/>
  <c r="G214" i="19"/>
  <c r="G214" i="52"/>
  <c r="G151" i="49"/>
  <c r="G151" i="53"/>
  <c r="G207" i="51"/>
  <c r="G255" i="19"/>
  <c r="G246" i="50"/>
  <c r="G246" i="54"/>
  <c r="G188" i="49"/>
  <c r="G188" i="54"/>
  <c r="G180" i="52"/>
  <c r="G260" i="19"/>
  <c r="G268" i="50"/>
  <c r="G268" i="54"/>
  <c r="G178" i="19"/>
  <c r="G177" i="53"/>
  <c r="G225" i="50"/>
  <c r="G171" i="51"/>
  <c r="G195" i="50"/>
  <c r="G195" i="54"/>
  <c r="G193" i="50"/>
  <c r="G148" i="50"/>
  <c r="G148" i="53"/>
  <c r="G206" i="50"/>
  <c r="G206" i="54"/>
  <c r="G176" i="51"/>
  <c r="G248" i="19"/>
  <c r="G248" i="53"/>
  <c r="G137" i="50"/>
  <c r="G186" i="49"/>
  <c r="G186" i="52"/>
  <c r="G165" i="50"/>
  <c r="G223" i="50"/>
  <c r="G167" i="54"/>
  <c r="G215" i="53"/>
  <c r="G164" i="19"/>
  <c r="G160" i="54"/>
  <c r="G210" i="51"/>
  <c r="G183" i="54"/>
  <c r="G170" i="51"/>
  <c r="G192" i="51"/>
  <c r="G155" i="50"/>
  <c r="G141" i="51"/>
  <c r="G175" i="50"/>
  <c r="G253" i="53"/>
  <c r="G253" i="52"/>
  <c r="G253" i="19"/>
  <c r="G253" i="51"/>
  <c r="G247" i="53"/>
  <c r="G247" i="52"/>
  <c r="G247" i="49"/>
  <c r="G247" i="51"/>
  <c r="G150" i="53"/>
  <c r="G150" i="49"/>
  <c r="G150" i="52"/>
  <c r="G147" i="52"/>
  <c r="G147" i="19"/>
  <c r="G191" i="49"/>
  <c r="G191" i="52"/>
  <c r="G191" i="19"/>
  <c r="G244" i="54"/>
  <c r="G244" i="49"/>
  <c r="G244" i="50"/>
  <c r="G244" i="52"/>
  <c r="G142" i="54"/>
  <c r="G142" i="50"/>
  <c r="G142" i="19"/>
  <c r="G142" i="52"/>
  <c r="G142" i="51"/>
  <c r="G230" i="51"/>
  <c r="G230" i="54"/>
  <c r="G230" i="50"/>
  <c r="G230" i="53"/>
  <c r="G230" i="49"/>
  <c r="G230" i="52"/>
  <c r="G230" i="19"/>
  <c r="G265" i="51"/>
  <c r="G265" i="54"/>
  <c r="G265" i="50"/>
  <c r="G265" i="49"/>
  <c r="G265" i="52"/>
  <c r="G265" i="19"/>
  <c r="G135" i="54"/>
  <c r="G135" i="50"/>
  <c r="G135" i="53"/>
  <c r="G135" i="49"/>
  <c r="G135" i="52"/>
  <c r="G135" i="19"/>
  <c r="G135" i="51"/>
  <c r="G235" i="51"/>
  <c r="G235" i="54"/>
  <c r="G235" i="50"/>
  <c r="G235" i="53"/>
  <c r="G235" i="19"/>
  <c r="G143" i="54"/>
  <c r="G143" i="50"/>
  <c r="G143" i="53"/>
  <c r="G143" i="49"/>
  <c r="G143" i="52"/>
  <c r="G143" i="19"/>
  <c r="G143" i="51"/>
  <c r="G216" i="51"/>
  <c r="G216" i="53"/>
  <c r="G216" i="19"/>
  <c r="G205" i="49"/>
  <c r="G205" i="52"/>
  <c r="G205" i="19"/>
  <c r="G205" i="50"/>
  <c r="G205" i="53"/>
  <c r="G263" i="52"/>
  <c r="G263" i="53"/>
  <c r="G263" i="49"/>
  <c r="G263" i="19"/>
  <c r="G263" i="51"/>
  <c r="G263" i="54"/>
  <c r="G263" i="50"/>
  <c r="G209" i="54"/>
  <c r="G203" i="19"/>
  <c r="F140" i="52"/>
  <c r="G184" i="49"/>
  <c r="G184" i="54"/>
  <c r="G189" i="50"/>
  <c r="G159" i="49"/>
  <c r="G159" i="53"/>
  <c r="G161" i="51"/>
  <c r="G204" i="50"/>
  <c r="G204" i="54"/>
  <c r="G211" i="19"/>
  <c r="G182" i="51"/>
  <c r="G245" i="53"/>
  <c r="G214" i="49"/>
  <c r="G255" i="49"/>
  <c r="G255" i="52"/>
  <c r="G185" i="53"/>
  <c r="G246" i="51"/>
  <c r="G140" i="49"/>
  <c r="G140" i="53"/>
  <c r="G252" i="51"/>
  <c r="G260" i="49"/>
  <c r="G260" i="53"/>
  <c r="G178" i="49"/>
  <c r="G178" i="52"/>
  <c r="G177" i="54"/>
  <c r="G225" i="51"/>
  <c r="G241" i="19"/>
  <c r="G241" i="52"/>
  <c r="G259" i="50"/>
  <c r="G259" i="54"/>
  <c r="G193" i="51"/>
  <c r="G148" i="49"/>
  <c r="G148" i="54"/>
  <c r="G206" i="51"/>
  <c r="G176" i="52"/>
  <c r="G224" i="19"/>
  <c r="G248" i="49"/>
  <c r="G222" i="19"/>
  <c r="G222" i="52"/>
  <c r="G186" i="53"/>
  <c r="G218" i="19"/>
  <c r="G250" i="52"/>
  <c r="G191" i="53"/>
  <c r="G257" i="50"/>
  <c r="G147" i="49"/>
  <c r="G216" i="52"/>
  <c r="G226" i="51"/>
  <c r="G242" i="19"/>
  <c r="G258" i="52"/>
  <c r="G164" i="54"/>
  <c r="G197" i="19"/>
  <c r="G183" i="50"/>
  <c r="G269" i="51"/>
  <c r="G244" i="51"/>
  <c r="G228" i="51"/>
  <c r="G231" i="19"/>
  <c r="G231" i="54"/>
  <c r="G247" i="19"/>
  <c r="G247" i="54"/>
  <c r="G145" i="49"/>
  <c r="G220" i="54"/>
  <c r="G200" i="49"/>
  <c r="G253" i="54"/>
  <c r="G197" i="51"/>
  <c r="G197" i="50"/>
  <c r="G197" i="53"/>
  <c r="G197" i="49"/>
  <c r="G199" i="51"/>
  <c r="G199" i="54"/>
  <c r="G199" i="50"/>
  <c r="G199" i="53"/>
  <c r="G199" i="19"/>
  <c r="G158" i="53"/>
  <c r="G158" i="49"/>
  <c r="G158" i="19"/>
  <c r="G158" i="52"/>
  <c r="G190" i="51"/>
  <c r="G190" i="54"/>
  <c r="G190" i="50"/>
  <c r="G190" i="53"/>
  <c r="G190" i="52"/>
  <c r="G190" i="49"/>
  <c r="G218" i="54"/>
  <c r="G218" i="50"/>
  <c r="G218" i="49"/>
  <c r="G168" i="54"/>
  <c r="G168" i="49"/>
  <c r="G168" i="53"/>
  <c r="G168" i="19"/>
  <c r="G168" i="52"/>
  <c r="G168" i="51"/>
  <c r="G233" i="53"/>
  <c r="G233" i="49"/>
  <c r="G233" i="51"/>
  <c r="G233" i="54"/>
  <c r="G233" i="50"/>
  <c r="G202" i="53"/>
  <c r="G202" i="54"/>
  <c r="G152" i="52"/>
  <c r="G152" i="19"/>
  <c r="G152" i="51"/>
  <c r="G152" i="54"/>
  <c r="G152" i="49"/>
  <c r="G152" i="53"/>
  <c r="G152" i="50"/>
  <c r="G179" i="51"/>
  <c r="G179" i="54"/>
  <c r="G179" i="50"/>
  <c r="G179" i="53"/>
  <c r="G179" i="52"/>
  <c r="G179" i="19"/>
  <c r="G251" i="52"/>
  <c r="G251" i="53"/>
  <c r="G251" i="49"/>
  <c r="G217" i="54"/>
  <c r="G217" i="53"/>
  <c r="G217" i="52"/>
  <c r="G217" i="19"/>
  <c r="G217" i="51"/>
  <c r="G243" i="19"/>
  <c r="G243" i="51"/>
  <c r="G243" i="54"/>
  <c r="G243" i="50"/>
  <c r="G243" i="53"/>
  <c r="G240" i="53"/>
  <c r="G240" i="50"/>
  <c r="G240" i="51"/>
  <c r="G240" i="54"/>
  <c r="G240" i="49"/>
  <c r="G266" i="49"/>
  <c r="G266" i="52"/>
  <c r="G266" i="19"/>
  <c r="G266" i="54"/>
  <c r="G266" i="51"/>
  <c r="G201" i="53"/>
  <c r="G209" i="50"/>
  <c r="G203" i="49"/>
  <c r="G203" i="53"/>
  <c r="G270" i="50"/>
  <c r="G270" i="54"/>
  <c r="E172" i="50"/>
  <c r="G138" i="19"/>
  <c r="G138" i="52"/>
  <c r="G181" i="53"/>
  <c r="G189" i="51"/>
  <c r="G196" i="19"/>
  <c r="G196" i="53"/>
  <c r="G212" i="51"/>
  <c r="G139" i="51"/>
  <c r="G163" i="49"/>
  <c r="G163" i="53"/>
  <c r="G211" i="49"/>
  <c r="G211" i="53"/>
  <c r="G157" i="51"/>
  <c r="G229" i="19"/>
  <c r="G229" i="52"/>
  <c r="G261" i="19"/>
  <c r="G261" i="52"/>
  <c r="G214" i="53"/>
  <c r="G151" i="50"/>
  <c r="G151" i="54"/>
  <c r="G207" i="19"/>
  <c r="G255" i="53"/>
  <c r="G185" i="54"/>
  <c r="G140" i="50"/>
  <c r="G140" i="54"/>
  <c r="G252" i="52"/>
  <c r="G180" i="50"/>
  <c r="G260" i="50"/>
  <c r="G260" i="54"/>
  <c r="G178" i="53"/>
  <c r="G177" i="50"/>
  <c r="G241" i="49"/>
  <c r="G171" i="19"/>
  <c r="G171" i="53"/>
  <c r="G187" i="50"/>
  <c r="G187" i="54"/>
  <c r="G195" i="51"/>
  <c r="G224" i="49"/>
  <c r="G224" i="53"/>
  <c r="G248" i="54"/>
  <c r="G137" i="51"/>
  <c r="G222" i="49"/>
  <c r="G202" i="50"/>
  <c r="G147" i="54"/>
  <c r="G205" i="54"/>
  <c r="G210" i="52"/>
  <c r="G266" i="53"/>
  <c r="G156" i="53"/>
  <c r="G217" i="49"/>
  <c r="G221" i="19"/>
  <c r="G166" i="53"/>
  <c r="G166" i="49"/>
  <c r="G166" i="19"/>
  <c r="G166" i="51"/>
  <c r="G166" i="54"/>
  <c r="G166" i="50"/>
  <c r="G267" i="19"/>
  <c r="G267" i="51"/>
  <c r="G267" i="54"/>
  <c r="G267" i="50"/>
  <c r="G267" i="53"/>
  <c r="G238" i="51"/>
  <c r="G238" i="54"/>
  <c r="G238" i="50"/>
  <c r="G238" i="53"/>
  <c r="G238" i="49"/>
  <c r="G213" i="49"/>
  <c r="G213" i="52"/>
  <c r="G213" i="19"/>
  <c r="G213" i="50"/>
  <c r="G213" i="54"/>
  <c r="G213" i="53"/>
  <c r="G194" i="51"/>
  <c r="G194" i="54"/>
  <c r="G194" i="50"/>
  <c r="G194" i="53"/>
  <c r="G194" i="49"/>
  <c r="G215" i="19"/>
  <c r="G215" i="51"/>
  <c r="G215" i="54"/>
  <c r="G215" i="50"/>
  <c r="G215" i="52"/>
  <c r="G167" i="52"/>
  <c r="G167" i="19"/>
  <c r="G201" i="54"/>
  <c r="F143" i="19"/>
  <c r="E146" i="19"/>
  <c r="G203" i="52"/>
  <c r="E261" i="49"/>
  <c r="G138" i="49"/>
  <c r="G138" i="53"/>
  <c r="G181" i="54"/>
  <c r="G159" i="50"/>
  <c r="G161" i="52"/>
  <c r="G196" i="49"/>
  <c r="G196" i="54"/>
  <c r="G182" i="19"/>
  <c r="G157" i="52"/>
  <c r="G245" i="50"/>
  <c r="G245" i="54"/>
  <c r="G207" i="49"/>
  <c r="G207" i="52"/>
  <c r="G185" i="50"/>
  <c r="G246" i="19"/>
  <c r="G246" i="52"/>
  <c r="G140" i="51"/>
  <c r="G188" i="51"/>
  <c r="G180" i="19"/>
  <c r="G180" i="53"/>
  <c r="G268" i="51"/>
  <c r="G177" i="51"/>
  <c r="G225" i="19"/>
  <c r="G225" i="52"/>
  <c r="G171" i="49"/>
  <c r="G171" i="52"/>
  <c r="G259" i="51"/>
  <c r="G193" i="19"/>
  <c r="G193" i="52"/>
  <c r="G206" i="19"/>
  <c r="G206" i="52"/>
  <c r="G176" i="50"/>
  <c r="G224" i="50"/>
  <c r="G224" i="54"/>
  <c r="G137" i="52"/>
  <c r="G222" i="53"/>
  <c r="G202" i="51"/>
  <c r="G250" i="53"/>
  <c r="G191" i="54"/>
  <c r="G147" i="50"/>
  <c r="G167" i="51"/>
  <c r="G158" i="54"/>
  <c r="G150" i="19"/>
  <c r="G160" i="50"/>
  <c r="G174" i="51"/>
  <c r="G236" i="54"/>
  <c r="G240" i="52"/>
  <c r="G175" i="52"/>
  <c r="G269" i="53"/>
  <c r="G269" i="49"/>
  <c r="G269" i="54"/>
  <c r="G269" i="50"/>
  <c r="G258" i="50"/>
  <c r="G258" i="54"/>
  <c r="G258" i="51"/>
  <c r="G258" i="49"/>
  <c r="G169" i="49"/>
  <c r="G169" i="52"/>
  <c r="G169" i="19"/>
  <c r="G169" i="51"/>
  <c r="G169" i="50"/>
  <c r="G169" i="54"/>
  <c r="G219" i="52"/>
  <c r="G219" i="49"/>
  <c r="G219" i="19"/>
  <c r="G219" i="54"/>
  <c r="G219" i="50"/>
  <c r="G172" i="52"/>
  <c r="G172" i="51"/>
  <c r="G172" i="54"/>
  <c r="G172" i="50"/>
  <c r="G172" i="53"/>
  <c r="G172" i="49"/>
  <c r="E261" i="51"/>
  <c r="G249" i="51"/>
  <c r="G249" i="54"/>
  <c r="G249" i="50"/>
  <c r="G249" i="49"/>
  <c r="G249" i="52"/>
  <c r="G249" i="19"/>
  <c r="G170" i="54"/>
  <c r="G170" i="50"/>
  <c r="G170" i="52"/>
  <c r="G170" i="49"/>
  <c r="G170" i="19"/>
  <c r="G234" i="53"/>
  <c r="G234" i="49"/>
  <c r="G234" i="54"/>
  <c r="G234" i="50"/>
  <c r="G146" i="52"/>
  <c r="G146" i="51"/>
  <c r="G146" i="53"/>
  <c r="G146" i="49"/>
  <c r="G155" i="49"/>
  <c r="G155" i="53"/>
  <c r="G155" i="51"/>
  <c r="G144" i="51"/>
  <c r="G144" i="54"/>
  <c r="G144" i="49"/>
  <c r="G144" i="52"/>
  <c r="G144" i="19"/>
  <c r="G198" i="54"/>
  <c r="G198" i="50"/>
  <c r="G198" i="49"/>
  <c r="G239" i="53"/>
  <c r="G239" i="52"/>
  <c r="G239" i="49"/>
  <c r="G239" i="19"/>
  <c r="G239" i="51"/>
  <c r="G239" i="54"/>
  <c r="G239" i="50"/>
  <c r="G149" i="53"/>
  <c r="G149" i="49"/>
  <c r="G149" i="19"/>
  <c r="G149" i="51"/>
  <c r="G149" i="50"/>
  <c r="F140" i="19"/>
  <c r="F140" i="53"/>
  <c r="G181" i="50"/>
  <c r="G189" i="19"/>
  <c r="F233" i="50"/>
  <c r="G161" i="19"/>
  <c r="G212" i="52"/>
  <c r="G139" i="19"/>
  <c r="G139" i="52"/>
  <c r="G163" i="50"/>
  <c r="G163" i="54"/>
  <c r="G182" i="49"/>
  <c r="G182" i="52"/>
  <c r="G157" i="19"/>
  <c r="G245" i="51"/>
  <c r="G151" i="51"/>
  <c r="G207" i="53"/>
  <c r="G255" i="50"/>
  <c r="G255" i="54"/>
  <c r="G185" i="51"/>
  <c r="G188" i="52"/>
  <c r="G252" i="50"/>
  <c r="G180" i="49"/>
  <c r="G268" i="52"/>
  <c r="G225" i="49"/>
  <c r="G241" i="53"/>
  <c r="G187" i="51"/>
  <c r="G195" i="19"/>
  <c r="G195" i="52"/>
  <c r="G193" i="49"/>
  <c r="G206" i="49"/>
  <c r="G176" i="19"/>
  <c r="G137" i="19"/>
  <c r="G186" i="50"/>
  <c r="G191" i="50"/>
  <c r="G251" i="19"/>
  <c r="G216" i="54"/>
  <c r="G258" i="19"/>
  <c r="G150" i="54"/>
  <c r="G235" i="52"/>
  <c r="G232" i="49"/>
  <c r="G210" i="19"/>
  <c r="G198" i="52"/>
  <c r="G244" i="53"/>
  <c r="G228" i="53"/>
  <c r="G247" i="50"/>
  <c r="G213" i="51"/>
  <c r="G253" i="50"/>
  <c r="G219" i="51"/>
  <c r="G142" i="53"/>
  <c r="G254" i="54"/>
  <c r="G254" i="50"/>
  <c r="G254" i="49"/>
  <c r="G254" i="52"/>
  <c r="G254" i="19"/>
  <c r="G192" i="19"/>
  <c r="G192" i="52"/>
  <c r="G192" i="54"/>
  <c r="G192" i="50"/>
  <c r="G262" i="49"/>
  <c r="G262" i="52"/>
  <c r="G262" i="19"/>
  <c r="G262" i="54"/>
  <c r="G262" i="51"/>
  <c r="G153" i="52"/>
  <c r="G153" i="51"/>
  <c r="G153" i="54"/>
  <c r="G153" i="53"/>
  <c r="G153" i="49"/>
  <c r="G165" i="49"/>
  <c r="G165" i="19"/>
  <c r="G165" i="52"/>
  <c r="G165" i="51"/>
  <c r="G165" i="54"/>
  <c r="G226" i="49"/>
  <c r="G226" i="52"/>
  <c r="G226" i="19"/>
  <c r="G226" i="54"/>
  <c r="G226" i="50"/>
  <c r="G257" i="51"/>
  <c r="G257" i="54"/>
  <c r="G257" i="53"/>
  <c r="G257" i="49"/>
  <c r="G264" i="52"/>
  <c r="G264" i="51"/>
  <c r="G264" i="54"/>
  <c r="G264" i="50"/>
  <c r="G264" i="53"/>
  <c r="G264" i="49"/>
  <c r="G221" i="53"/>
  <c r="G221" i="49"/>
  <c r="G221" i="51"/>
  <c r="G221" i="50"/>
  <c r="G154" i="54"/>
  <c r="G154" i="50"/>
  <c r="G154" i="52"/>
  <c r="G154" i="19"/>
  <c r="G154" i="51"/>
  <c r="G231" i="51"/>
  <c r="G231" i="52"/>
  <c r="G231" i="53"/>
  <c r="G231" i="49"/>
  <c r="G223" i="53"/>
  <c r="G223" i="52"/>
  <c r="G223" i="49"/>
  <c r="G203" i="50"/>
  <c r="E250" i="19"/>
  <c r="G178" i="50"/>
  <c r="G178" i="54"/>
  <c r="G223" i="19"/>
  <c r="G269" i="19"/>
  <c r="G156" i="50"/>
  <c r="G144" i="50"/>
  <c r="G192" i="49"/>
  <c r="G154" i="49"/>
  <c r="G146" i="19"/>
  <c r="G146" i="54"/>
  <c r="G155" i="19"/>
  <c r="G238" i="52"/>
  <c r="G153" i="50"/>
  <c r="G149" i="52"/>
  <c r="G194" i="52"/>
  <c r="G256" i="52"/>
  <c r="G256" i="51"/>
  <c r="G256" i="54"/>
  <c r="G256" i="50"/>
  <c r="G256" i="53"/>
  <c r="G256" i="49"/>
  <c r="G250" i="51"/>
  <c r="G250" i="54"/>
  <c r="G250" i="50"/>
  <c r="G250" i="49"/>
  <c r="G200" i="51"/>
  <c r="G200" i="53"/>
  <c r="G200" i="19"/>
  <c r="G200" i="50"/>
  <c r="G242" i="54"/>
  <c r="G242" i="50"/>
  <c r="G242" i="49"/>
  <c r="G164" i="53"/>
  <c r="G164" i="50"/>
  <c r="G164" i="51"/>
  <c r="G141" i="49"/>
  <c r="G141" i="19"/>
  <c r="G141" i="52"/>
  <c r="G141" i="50"/>
  <c r="G141" i="54"/>
  <c r="G237" i="51"/>
  <c r="G237" i="54"/>
  <c r="G237" i="50"/>
  <c r="G237" i="53"/>
  <c r="G237" i="49"/>
  <c r="G173" i="50"/>
  <c r="G173" i="54"/>
  <c r="G173" i="53"/>
  <c r="G173" i="49"/>
  <c r="G173" i="52"/>
  <c r="G173" i="19"/>
  <c r="G175" i="51"/>
  <c r="G175" i="53"/>
  <c r="G175" i="49"/>
  <c r="G220" i="53"/>
  <c r="G220" i="19"/>
  <c r="G220" i="50"/>
  <c r="G220" i="51"/>
  <c r="G183" i="49"/>
  <c r="G183" i="52"/>
  <c r="G183" i="19"/>
  <c r="E250" i="49"/>
  <c r="F148" i="19"/>
  <c r="E172" i="53"/>
  <c r="G138" i="50"/>
  <c r="G212" i="19"/>
  <c r="G245" i="19"/>
  <c r="G151" i="19"/>
  <c r="G207" i="50"/>
  <c r="G185" i="19"/>
  <c r="G140" i="19"/>
  <c r="G252" i="49"/>
  <c r="G241" i="50"/>
  <c r="G171" i="50"/>
  <c r="G187" i="19"/>
  <c r="G259" i="49"/>
  <c r="G222" i="50"/>
  <c r="G202" i="49"/>
  <c r="G191" i="51"/>
  <c r="G223" i="54"/>
  <c r="G257" i="19"/>
  <c r="G167" i="53"/>
  <c r="G216" i="49"/>
  <c r="G150" i="50"/>
  <c r="G164" i="52"/>
  <c r="G237" i="52"/>
  <c r="G235" i="49"/>
  <c r="G197" i="52"/>
  <c r="G205" i="51"/>
  <c r="G198" i="19"/>
  <c r="G198" i="53"/>
  <c r="G183" i="53"/>
  <c r="G174" i="53"/>
  <c r="G244" i="19"/>
  <c r="G228" i="19"/>
  <c r="G217" i="50"/>
  <c r="G155" i="54"/>
  <c r="G220" i="52"/>
  <c r="G233" i="52"/>
  <c r="G162" i="52"/>
  <c r="G175" i="54"/>
  <c r="E168" i="51"/>
  <c r="E168" i="54"/>
  <c r="E168" i="53"/>
  <c r="E168" i="50"/>
  <c r="E168" i="52"/>
  <c r="E168" i="49"/>
  <c r="E168" i="19"/>
  <c r="F222" i="54"/>
  <c r="F222" i="51"/>
  <c r="F222" i="53"/>
  <c r="F222" i="50"/>
  <c r="F222" i="52"/>
  <c r="F222" i="49"/>
  <c r="F222" i="19"/>
  <c r="E206" i="54"/>
  <c r="E206" i="51"/>
  <c r="E206" i="52"/>
  <c r="E206" i="50"/>
  <c r="E206" i="53"/>
  <c r="E206" i="49"/>
  <c r="E206" i="19"/>
  <c r="F162" i="49"/>
  <c r="F162" i="19"/>
  <c r="F162" i="54"/>
  <c r="F162" i="51"/>
  <c r="F162" i="53"/>
  <c r="F162" i="50"/>
  <c r="F162" i="52"/>
  <c r="F161" i="19"/>
  <c r="F161" i="54"/>
  <c r="F161" i="51"/>
  <c r="F161" i="50"/>
  <c r="F161" i="53"/>
  <c r="F161" i="52"/>
  <c r="F161" i="49"/>
  <c r="F267" i="51"/>
  <c r="F267" i="54"/>
  <c r="F267" i="53"/>
  <c r="F267" i="50"/>
  <c r="F267" i="52"/>
  <c r="F267" i="49"/>
  <c r="F267" i="19"/>
  <c r="E244" i="54"/>
  <c r="E244" i="51"/>
  <c r="E244" i="53"/>
  <c r="E244" i="50"/>
  <c r="E244" i="52"/>
  <c r="E244" i="49"/>
  <c r="E244" i="19"/>
  <c r="E214" i="54"/>
  <c r="E214" i="51"/>
  <c r="E214" i="52"/>
  <c r="E214" i="50"/>
  <c r="E214" i="53"/>
  <c r="E214" i="49"/>
  <c r="E214" i="19"/>
  <c r="E187" i="51"/>
  <c r="E187" i="54"/>
  <c r="E187" i="53"/>
  <c r="E187" i="49"/>
  <c r="E187" i="19"/>
  <c r="E187" i="52"/>
  <c r="E187" i="50"/>
  <c r="E264" i="49"/>
  <c r="E264" i="19"/>
  <c r="E264" i="54"/>
  <c r="E264" i="51"/>
  <c r="E264" i="53"/>
  <c r="E264" i="50"/>
  <c r="E264" i="52"/>
  <c r="F202" i="54"/>
  <c r="F202" i="51"/>
  <c r="F202" i="52"/>
  <c r="F202" i="50"/>
  <c r="F202" i="53"/>
  <c r="F202" i="49"/>
  <c r="F202" i="19"/>
  <c r="F180" i="51"/>
  <c r="F180" i="54"/>
  <c r="F180" i="53"/>
  <c r="F180" i="50"/>
  <c r="F180" i="49"/>
  <c r="F180" i="52"/>
  <c r="F180" i="19"/>
  <c r="E142" i="54"/>
  <c r="E142" i="51"/>
  <c r="E142" i="53"/>
  <c r="E142" i="50"/>
  <c r="E142" i="52"/>
  <c r="E142" i="49"/>
  <c r="E142" i="19"/>
  <c r="F179" i="51"/>
  <c r="F179" i="54"/>
  <c r="F179" i="53"/>
  <c r="F179" i="50"/>
  <c r="F179" i="49"/>
  <c r="F179" i="52"/>
  <c r="F179" i="19"/>
  <c r="E251" i="51"/>
  <c r="E251" i="54"/>
  <c r="E251" i="53"/>
  <c r="E251" i="49"/>
  <c r="E251" i="19"/>
  <c r="E251" i="52"/>
  <c r="E251" i="50"/>
  <c r="E232" i="49"/>
  <c r="E232" i="19"/>
  <c r="E232" i="54"/>
  <c r="E232" i="51"/>
  <c r="E232" i="53"/>
  <c r="E232" i="50"/>
  <c r="E232" i="52"/>
  <c r="F194" i="54"/>
  <c r="F194" i="51"/>
  <c r="F194" i="52"/>
  <c r="F194" i="50"/>
  <c r="F194" i="53"/>
  <c r="F194" i="49"/>
  <c r="F194" i="19"/>
  <c r="F183" i="51"/>
  <c r="F183" i="54"/>
  <c r="F183" i="53"/>
  <c r="F183" i="50"/>
  <c r="F183" i="49"/>
  <c r="F183" i="52"/>
  <c r="F183" i="19"/>
  <c r="E179" i="51"/>
  <c r="E179" i="54"/>
  <c r="E179" i="53"/>
  <c r="E179" i="49"/>
  <c r="E179" i="19"/>
  <c r="E179" i="52"/>
  <c r="E179" i="50"/>
  <c r="E243" i="54"/>
  <c r="E243" i="51"/>
  <c r="E243" i="53"/>
  <c r="E243" i="49"/>
  <c r="E243" i="19"/>
  <c r="E243" i="52"/>
  <c r="E243" i="50"/>
  <c r="F141" i="54"/>
  <c r="F141" i="51"/>
  <c r="F141" i="50"/>
  <c r="F141" i="53"/>
  <c r="F141" i="52"/>
  <c r="F141" i="49"/>
  <c r="F141" i="19"/>
  <c r="E222" i="49"/>
  <c r="E222" i="19"/>
  <c r="E222" i="54"/>
  <c r="E222" i="51"/>
  <c r="E222" i="53"/>
  <c r="E222" i="50"/>
  <c r="E222" i="52"/>
  <c r="E173" i="49"/>
  <c r="E173" i="19"/>
  <c r="E173" i="54"/>
  <c r="E173" i="51"/>
  <c r="E173" i="50"/>
  <c r="E173" i="53"/>
  <c r="E173" i="52"/>
  <c r="E146" i="49"/>
  <c r="E146" i="52"/>
  <c r="F239" i="19"/>
  <c r="E247" i="19"/>
  <c r="E247" i="52"/>
  <c r="E255" i="50"/>
  <c r="E255" i="52"/>
  <c r="E261" i="52"/>
  <c r="F148" i="52"/>
  <c r="F164" i="52"/>
  <c r="E172" i="52"/>
  <c r="F196" i="19"/>
  <c r="E204" i="52"/>
  <c r="F228" i="19"/>
  <c r="F228" i="52"/>
  <c r="F236" i="19"/>
  <c r="F236" i="52"/>
  <c r="E268" i="52"/>
  <c r="E165" i="49"/>
  <c r="F185" i="49"/>
  <c r="F201" i="52"/>
  <c r="F233" i="52"/>
  <c r="F249" i="49"/>
  <c r="F249" i="52"/>
  <c r="E265" i="52"/>
  <c r="F166" i="49"/>
  <c r="E205" i="52"/>
  <c r="E160" i="49"/>
  <c r="E160" i="52"/>
  <c r="F184" i="19"/>
  <c r="E192" i="52"/>
  <c r="F216" i="19"/>
  <c r="F216" i="52"/>
  <c r="E224" i="52"/>
  <c r="F248" i="19"/>
  <c r="F248" i="52"/>
  <c r="E256" i="52"/>
  <c r="E221" i="52"/>
  <c r="F160" i="19"/>
  <c r="F160" i="52"/>
  <c r="F139" i="19"/>
  <c r="F253" i="19"/>
  <c r="E143" i="19"/>
  <c r="F154" i="19"/>
  <c r="F170" i="19"/>
  <c r="E175" i="50"/>
  <c r="F178" i="49"/>
  <c r="E186" i="19"/>
  <c r="E239" i="50"/>
  <c r="F250" i="19"/>
  <c r="F159" i="19"/>
  <c r="F261" i="19"/>
  <c r="E148" i="51"/>
  <c r="E138" i="19"/>
  <c r="E161" i="52"/>
  <c r="E185" i="19"/>
  <c r="F193" i="19"/>
  <c r="E201" i="19"/>
  <c r="F209" i="19"/>
  <c r="E217" i="19"/>
  <c r="F225" i="19"/>
  <c r="E233" i="19"/>
  <c r="F241" i="19"/>
  <c r="E249" i="19"/>
  <c r="F257" i="19"/>
  <c r="F155" i="19"/>
  <c r="E166" i="19"/>
  <c r="E197" i="19"/>
  <c r="E216" i="19"/>
  <c r="E248" i="19"/>
  <c r="E209" i="19"/>
  <c r="E241" i="19"/>
  <c r="E190" i="19"/>
  <c r="E253" i="19"/>
  <c r="E269" i="19"/>
  <c r="E151" i="19"/>
  <c r="E154" i="19"/>
  <c r="F167" i="19"/>
  <c r="E178" i="19"/>
  <c r="F226" i="19"/>
  <c r="E234" i="19"/>
  <c r="E242" i="19"/>
  <c r="E188" i="19"/>
  <c r="E196" i="19"/>
  <c r="E228" i="19"/>
  <c r="E260" i="19"/>
  <c r="F147" i="19"/>
  <c r="E155" i="19"/>
  <c r="F158" i="49"/>
  <c r="F136" i="19"/>
  <c r="E184" i="19"/>
  <c r="F189" i="19"/>
  <c r="F221" i="19"/>
  <c r="E150" i="19"/>
  <c r="F213" i="19"/>
  <c r="E182" i="19"/>
  <c r="E198" i="19"/>
  <c r="E238" i="19"/>
  <c r="F269" i="19"/>
  <c r="E170" i="19"/>
  <c r="F210" i="49"/>
  <c r="F234" i="19"/>
  <c r="E252" i="19"/>
  <c r="F266" i="19"/>
  <c r="F151" i="19"/>
  <c r="F156" i="19"/>
  <c r="E237" i="53"/>
  <c r="E245" i="50"/>
  <c r="F150" i="19"/>
  <c r="F195" i="49"/>
  <c r="E136" i="50"/>
  <c r="F138" i="54"/>
  <c r="F138" i="51"/>
  <c r="F138" i="53"/>
  <c r="F138" i="50"/>
  <c r="F138" i="52"/>
  <c r="F138" i="19"/>
  <c r="F138" i="49"/>
  <c r="F246" i="49"/>
  <c r="F246" i="19"/>
  <c r="F246" i="54"/>
  <c r="F246" i="50"/>
  <c r="F246" i="53"/>
  <c r="F246" i="51"/>
  <c r="F246" i="52"/>
  <c r="F214" i="49"/>
  <c r="F214" i="19"/>
  <c r="F214" i="54"/>
  <c r="F214" i="51"/>
  <c r="F214" i="52"/>
  <c r="F214" i="50"/>
  <c r="F214" i="53"/>
  <c r="E176" i="49"/>
  <c r="E176" i="19"/>
  <c r="E176" i="53"/>
  <c r="E176" i="51"/>
  <c r="E176" i="54"/>
  <c r="E176" i="50"/>
  <c r="E176" i="52"/>
  <c r="F176" i="52"/>
  <c r="F176" i="54"/>
  <c r="F176" i="50"/>
  <c r="F176" i="19"/>
  <c r="F218" i="49"/>
  <c r="F218" i="19"/>
  <c r="F218" i="54"/>
  <c r="F218" i="51"/>
  <c r="F218" i="50"/>
  <c r="F218" i="52"/>
  <c r="F263" i="51"/>
  <c r="F263" i="54"/>
  <c r="F263" i="53"/>
  <c r="F263" i="50"/>
  <c r="F263" i="52"/>
  <c r="F263" i="49"/>
  <c r="F263" i="19"/>
  <c r="F195" i="19"/>
  <c r="E218" i="49"/>
  <c r="E218" i="19"/>
  <c r="E218" i="54"/>
  <c r="E218" i="51"/>
  <c r="E218" i="53"/>
  <c r="E218" i="50"/>
  <c r="E218" i="52"/>
  <c r="E207" i="51"/>
  <c r="E207" i="54"/>
  <c r="E207" i="53"/>
  <c r="E207" i="49"/>
  <c r="E207" i="52"/>
  <c r="E207" i="19"/>
  <c r="E207" i="50"/>
  <c r="F145" i="19"/>
  <c r="F145" i="54"/>
  <c r="F145" i="51"/>
  <c r="F145" i="53"/>
  <c r="F145" i="52"/>
  <c r="F145" i="49"/>
  <c r="E240" i="49"/>
  <c r="E240" i="19"/>
  <c r="E240" i="54"/>
  <c r="E240" i="51"/>
  <c r="E240" i="53"/>
  <c r="E240" i="50"/>
  <c r="E240" i="52"/>
  <c r="E145" i="19"/>
  <c r="E145" i="52"/>
  <c r="E145" i="54"/>
  <c r="E145" i="51"/>
  <c r="E145" i="50"/>
  <c r="E145" i="53"/>
  <c r="E145" i="49"/>
  <c r="F251" i="51"/>
  <c r="F251" i="54"/>
  <c r="F251" i="53"/>
  <c r="F251" i="50"/>
  <c r="F251" i="52"/>
  <c r="F251" i="49"/>
  <c r="F251" i="19"/>
  <c r="E212" i="51"/>
  <c r="E212" i="54"/>
  <c r="E212" i="50"/>
  <c r="E212" i="53"/>
  <c r="E212" i="52"/>
  <c r="E212" i="49"/>
  <c r="E212" i="19"/>
  <c r="E210" i="49"/>
  <c r="E210" i="19"/>
  <c r="E210" i="51"/>
  <c r="E210" i="54"/>
  <c r="E210" i="52"/>
  <c r="E210" i="50"/>
  <c r="E210" i="53"/>
  <c r="E159" i="54"/>
  <c r="E159" i="53"/>
  <c r="E159" i="51"/>
  <c r="E159" i="49"/>
  <c r="E159" i="50"/>
  <c r="E159" i="52"/>
  <c r="E159" i="19"/>
  <c r="E223" i="51"/>
  <c r="E223" i="54"/>
  <c r="E223" i="49"/>
  <c r="E223" i="19"/>
  <c r="E223" i="52"/>
  <c r="E223" i="50"/>
  <c r="E220" i="49"/>
  <c r="E220" i="19"/>
  <c r="E220" i="54"/>
  <c r="E220" i="51"/>
  <c r="E220" i="52"/>
  <c r="F199" i="51"/>
  <c r="F199" i="54"/>
  <c r="F199" i="53"/>
  <c r="F199" i="50"/>
  <c r="F199" i="52"/>
  <c r="F199" i="49"/>
  <c r="F199" i="19"/>
  <c r="F270" i="49"/>
  <c r="F270" i="19"/>
  <c r="F270" i="54"/>
  <c r="F270" i="51"/>
  <c r="F270" i="53"/>
  <c r="F270" i="50"/>
  <c r="F270" i="52"/>
  <c r="F143" i="49"/>
  <c r="F143" i="52"/>
  <c r="F186" i="52"/>
  <c r="E194" i="52"/>
  <c r="F239" i="49"/>
  <c r="F239" i="52"/>
  <c r="F242" i="52"/>
  <c r="E247" i="49"/>
  <c r="E250" i="52"/>
  <c r="E255" i="19"/>
  <c r="E258" i="52"/>
  <c r="F140" i="49"/>
  <c r="F148" i="49"/>
  <c r="F164" i="49"/>
  <c r="F196" i="49"/>
  <c r="F196" i="52"/>
  <c r="F228" i="49"/>
  <c r="F236" i="49"/>
  <c r="E165" i="52"/>
  <c r="F185" i="52"/>
  <c r="F163" i="49"/>
  <c r="F163" i="52"/>
  <c r="F166" i="52"/>
  <c r="F184" i="49"/>
  <c r="F216" i="49"/>
  <c r="F248" i="49"/>
  <c r="E189" i="52"/>
  <c r="F144" i="49"/>
  <c r="E270" i="52"/>
  <c r="F253" i="49"/>
  <c r="F154" i="49"/>
  <c r="F170" i="49"/>
  <c r="F178" i="19"/>
  <c r="E186" i="49"/>
  <c r="F250" i="49"/>
  <c r="F261" i="49"/>
  <c r="E140" i="19"/>
  <c r="E148" i="19"/>
  <c r="E164" i="19"/>
  <c r="F188" i="52"/>
  <c r="E161" i="19"/>
  <c r="E185" i="49"/>
  <c r="F193" i="49"/>
  <c r="E201" i="49"/>
  <c r="F209" i="49"/>
  <c r="E217" i="49"/>
  <c r="F225" i="49"/>
  <c r="E233" i="49"/>
  <c r="F241" i="49"/>
  <c r="E249" i="49"/>
  <c r="F257" i="49"/>
  <c r="E197" i="49"/>
  <c r="E216" i="49"/>
  <c r="E248" i="49"/>
  <c r="E144" i="19"/>
  <c r="E209" i="49"/>
  <c r="E241" i="49"/>
  <c r="E190" i="49"/>
  <c r="E253" i="49"/>
  <c r="E269" i="49"/>
  <c r="E178" i="49"/>
  <c r="F226" i="49"/>
  <c r="E234" i="49"/>
  <c r="E242" i="49"/>
  <c r="E188" i="49"/>
  <c r="E196" i="49"/>
  <c r="E228" i="49"/>
  <c r="E260" i="49"/>
  <c r="F237" i="19"/>
  <c r="F158" i="19"/>
  <c r="F197" i="19"/>
  <c r="F205" i="19"/>
  <c r="F136" i="52"/>
  <c r="E184" i="49"/>
  <c r="F189" i="49"/>
  <c r="F221" i="49"/>
  <c r="F221" i="52"/>
  <c r="E157" i="19"/>
  <c r="E157" i="52"/>
  <c r="F213" i="49"/>
  <c r="E182" i="49"/>
  <c r="E198" i="49"/>
  <c r="E238" i="49"/>
  <c r="F269" i="49"/>
  <c r="F269" i="52"/>
  <c r="E167" i="19"/>
  <c r="E170" i="49"/>
  <c r="F210" i="19"/>
  <c r="F234" i="49"/>
  <c r="E252" i="49"/>
  <c r="F266" i="49"/>
  <c r="F156" i="52"/>
  <c r="E245" i="51"/>
  <c r="E245" i="54"/>
  <c r="F150" i="52"/>
  <c r="F195" i="50"/>
  <c r="F176" i="53"/>
  <c r="F240" i="51"/>
  <c r="F190" i="49"/>
  <c r="F190" i="19"/>
  <c r="F190" i="54"/>
  <c r="F190" i="51"/>
  <c r="F190" i="53"/>
  <c r="F190" i="50"/>
  <c r="F190" i="52"/>
  <c r="E162" i="19"/>
  <c r="E162" i="54"/>
  <c r="E162" i="51"/>
  <c r="E162" i="53"/>
  <c r="E162" i="50"/>
  <c r="E162" i="52"/>
  <c r="E162" i="49"/>
  <c r="E225" i="54"/>
  <c r="E225" i="51"/>
  <c r="E225" i="50"/>
  <c r="E225" i="53"/>
  <c r="E225" i="52"/>
  <c r="E225" i="49"/>
  <c r="E225" i="19"/>
  <c r="E149" i="19"/>
  <c r="E149" i="54"/>
  <c r="E149" i="51"/>
  <c r="E149" i="50"/>
  <c r="E149" i="53"/>
  <c r="E149" i="52"/>
  <c r="E149" i="49"/>
  <c r="F169" i="49"/>
  <c r="F169" i="19"/>
  <c r="F169" i="54"/>
  <c r="F169" i="51"/>
  <c r="F169" i="50"/>
  <c r="F169" i="53"/>
  <c r="F169" i="52"/>
  <c r="E147" i="19"/>
  <c r="F192" i="51"/>
  <c r="F192" i="54"/>
  <c r="F192" i="53"/>
  <c r="F192" i="52"/>
  <c r="F192" i="50"/>
  <c r="F192" i="49"/>
  <c r="F192" i="19"/>
  <c r="F142" i="54"/>
  <c r="F142" i="51"/>
  <c r="F142" i="53"/>
  <c r="F142" i="50"/>
  <c r="F142" i="52"/>
  <c r="F142" i="49"/>
  <c r="F142" i="19"/>
  <c r="F238" i="54"/>
  <c r="F238" i="51"/>
  <c r="F238" i="53"/>
  <c r="F238" i="50"/>
  <c r="F238" i="52"/>
  <c r="F238" i="49"/>
  <c r="F238" i="19"/>
  <c r="E267" i="51"/>
  <c r="E267" i="54"/>
  <c r="E267" i="53"/>
  <c r="E267" i="49"/>
  <c r="E267" i="19"/>
  <c r="E267" i="52"/>
  <c r="E267" i="50"/>
  <c r="E169" i="52"/>
  <c r="E169" i="49"/>
  <c r="E169" i="19"/>
  <c r="E169" i="54"/>
  <c r="E169" i="51"/>
  <c r="E169" i="50"/>
  <c r="E169" i="53"/>
  <c r="F203" i="51"/>
  <c r="F203" i="54"/>
  <c r="F203" i="53"/>
  <c r="F203" i="50"/>
  <c r="F203" i="52"/>
  <c r="F203" i="49"/>
  <c r="F203" i="19"/>
  <c r="F174" i="49"/>
  <c r="F174" i="19"/>
  <c r="F174" i="54"/>
  <c r="F174" i="51"/>
  <c r="F174" i="53"/>
  <c r="F174" i="50"/>
  <c r="F174" i="52"/>
  <c r="E257" i="54"/>
  <c r="E257" i="51"/>
  <c r="E257" i="50"/>
  <c r="E257" i="53"/>
  <c r="E257" i="52"/>
  <c r="E257" i="49"/>
  <c r="E257" i="19"/>
  <c r="E195" i="51"/>
  <c r="E195" i="54"/>
  <c r="E195" i="53"/>
  <c r="E195" i="49"/>
  <c r="E195" i="19"/>
  <c r="E195" i="52"/>
  <c r="E195" i="50"/>
  <c r="E259" i="51"/>
  <c r="E259" i="54"/>
  <c r="E259" i="53"/>
  <c r="E259" i="50"/>
  <c r="E259" i="49"/>
  <c r="E259" i="52"/>
  <c r="E259" i="19"/>
  <c r="E226" i="49"/>
  <c r="E226" i="19"/>
  <c r="E226" i="54"/>
  <c r="E226" i="51"/>
  <c r="E226" i="53"/>
  <c r="E226" i="50"/>
  <c r="E226" i="52"/>
  <c r="F143" i="50"/>
  <c r="F143" i="53"/>
  <c r="E146" i="50"/>
  <c r="E146" i="53"/>
  <c r="F186" i="50"/>
  <c r="F186" i="53"/>
  <c r="E194" i="50"/>
  <c r="E194" i="53"/>
  <c r="F239" i="50"/>
  <c r="F239" i="53"/>
  <c r="F242" i="50"/>
  <c r="F242" i="53"/>
  <c r="E247" i="50"/>
  <c r="E250" i="50"/>
  <c r="E250" i="53"/>
  <c r="E255" i="49"/>
  <c r="E258" i="50"/>
  <c r="E258" i="53"/>
  <c r="E261" i="53"/>
  <c r="F140" i="50"/>
  <c r="F148" i="50"/>
  <c r="F164" i="50"/>
  <c r="F196" i="50"/>
  <c r="F228" i="50"/>
  <c r="F236" i="50"/>
  <c r="E165" i="53"/>
  <c r="F185" i="53"/>
  <c r="F201" i="53"/>
  <c r="F233" i="53"/>
  <c r="F249" i="53"/>
  <c r="E265" i="53"/>
  <c r="F163" i="50"/>
  <c r="F163" i="53"/>
  <c r="F166" i="51"/>
  <c r="F166" i="53"/>
  <c r="E205" i="53"/>
  <c r="F184" i="50"/>
  <c r="F216" i="50"/>
  <c r="F248" i="50"/>
  <c r="E189" i="53"/>
  <c r="E221" i="53"/>
  <c r="F144" i="50"/>
  <c r="E270" i="50"/>
  <c r="E270" i="53"/>
  <c r="F253" i="52"/>
  <c r="E143" i="52"/>
  <c r="E175" i="52"/>
  <c r="E183" i="19"/>
  <c r="E183" i="52"/>
  <c r="E186" i="52"/>
  <c r="F231" i="19"/>
  <c r="E239" i="52"/>
  <c r="F261" i="52"/>
  <c r="E140" i="49"/>
  <c r="E140" i="52"/>
  <c r="E148" i="49"/>
  <c r="E148" i="52"/>
  <c r="E164" i="49"/>
  <c r="E164" i="52"/>
  <c r="F188" i="19"/>
  <c r="E138" i="49"/>
  <c r="E138" i="52"/>
  <c r="E161" i="49"/>
  <c r="F193" i="52"/>
  <c r="E201" i="52"/>
  <c r="F209" i="52"/>
  <c r="E217" i="52"/>
  <c r="F225" i="52"/>
  <c r="E233" i="52"/>
  <c r="F241" i="52"/>
  <c r="E249" i="52"/>
  <c r="F257" i="52"/>
  <c r="E166" i="49"/>
  <c r="E166" i="53"/>
  <c r="E197" i="52"/>
  <c r="E216" i="52"/>
  <c r="E248" i="52"/>
  <c r="E144" i="49"/>
  <c r="E144" i="52"/>
  <c r="E209" i="52"/>
  <c r="E241" i="52"/>
  <c r="E190" i="52"/>
  <c r="E253" i="52"/>
  <c r="E269" i="52"/>
  <c r="E151" i="52"/>
  <c r="E154" i="49"/>
  <c r="E154" i="52"/>
  <c r="F175" i="19"/>
  <c r="F175" i="52"/>
  <c r="E178" i="52"/>
  <c r="F215" i="19"/>
  <c r="E231" i="50"/>
  <c r="E231" i="52"/>
  <c r="E188" i="52"/>
  <c r="E196" i="52"/>
  <c r="E228" i="52"/>
  <c r="E260" i="52"/>
  <c r="F237" i="49"/>
  <c r="F237" i="52"/>
  <c r="E155" i="52"/>
  <c r="F197" i="49"/>
  <c r="F197" i="52"/>
  <c r="F205" i="49"/>
  <c r="F205" i="52"/>
  <c r="E184" i="52"/>
  <c r="F208" i="19"/>
  <c r="E150" i="49"/>
  <c r="E150" i="52"/>
  <c r="E157" i="49"/>
  <c r="F213" i="52"/>
  <c r="E191" i="50"/>
  <c r="E191" i="52"/>
  <c r="F204" i="19"/>
  <c r="F204" i="52"/>
  <c r="F268" i="19"/>
  <c r="F268" i="52"/>
  <c r="E182" i="53"/>
  <c r="E198" i="52"/>
  <c r="E167" i="52"/>
  <c r="E170" i="52"/>
  <c r="F223" i="19"/>
  <c r="F220" i="19"/>
  <c r="F244" i="19"/>
  <c r="F244" i="52"/>
  <c r="E252" i="52"/>
  <c r="E237" i="50"/>
  <c r="E147" i="52"/>
  <c r="F150" i="53"/>
  <c r="F195" i="54"/>
  <c r="E152" i="50"/>
  <c r="F145" i="50"/>
  <c r="F218" i="53"/>
  <c r="E223" i="53"/>
  <c r="E220" i="50"/>
  <c r="F181" i="49"/>
  <c r="F181" i="19"/>
  <c r="F181" i="51"/>
  <c r="F181" i="53"/>
  <c r="F181" i="52"/>
  <c r="E158" i="54"/>
  <c r="E158" i="51"/>
  <c r="E158" i="53"/>
  <c r="E158" i="50"/>
  <c r="E158" i="52"/>
  <c r="E158" i="49"/>
  <c r="E158" i="19"/>
  <c r="E230" i="49"/>
  <c r="E230" i="19"/>
  <c r="E230" i="54"/>
  <c r="E230" i="51"/>
  <c r="E230" i="52"/>
  <c r="E230" i="50"/>
  <c r="E230" i="53"/>
  <c r="F187" i="51"/>
  <c r="F187" i="54"/>
  <c r="F187" i="53"/>
  <c r="F187" i="50"/>
  <c r="F187" i="49"/>
  <c r="F187" i="52"/>
  <c r="F187" i="19"/>
  <c r="E153" i="52"/>
  <c r="E153" i="19"/>
  <c r="E153" i="54"/>
  <c r="E153" i="51"/>
  <c r="E153" i="50"/>
  <c r="E153" i="53"/>
  <c r="E153" i="49"/>
  <c r="E254" i="54"/>
  <c r="E254" i="51"/>
  <c r="E254" i="53"/>
  <c r="E254" i="50"/>
  <c r="E254" i="52"/>
  <c r="E254" i="49"/>
  <c r="E254" i="19"/>
  <c r="F211" i="51"/>
  <c r="F211" i="54"/>
  <c r="F211" i="53"/>
  <c r="F211" i="50"/>
  <c r="F211" i="52"/>
  <c r="F211" i="49"/>
  <c r="F211" i="19"/>
  <c r="E156" i="19"/>
  <c r="E156" i="51"/>
  <c r="E156" i="54"/>
  <c r="E156" i="53"/>
  <c r="E156" i="50"/>
  <c r="E156" i="52"/>
  <c r="E156" i="49"/>
  <c r="E174" i="49"/>
  <c r="E174" i="19"/>
  <c r="E174" i="54"/>
  <c r="E174" i="51"/>
  <c r="E174" i="53"/>
  <c r="E174" i="50"/>
  <c r="E174" i="52"/>
  <c r="F262" i="49"/>
  <c r="F262" i="19"/>
  <c r="F262" i="54"/>
  <c r="F262" i="50"/>
  <c r="F262" i="53"/>
  <c r="F262" i="51"/>
  <c r="F262" i="52"/>
  <c r="E137" i="52"/>
  <c r="E137" i="19"/>
  <c r="E137" i="54"/>
  <c r="E137" i="51"/>
  <c r="E137" i="50"/>
  <c r="E137" i="53"/>
  <c r="E137" i="49"/>
  <c r="E262" i="54"/>
  <c r="E262" i="51"/>
  <c r="E262" i="53"/>
  <c r="E262" i="50"/>
  <c r="E262" i="52"/>
  <c r="E262" i="49"/>
  <c r="E262" i="19"/>
  <c r="E203" i="51"/>
  <c r="E203" i="54"/>
  <c r="E203" i="53"/>
  <c r="E203" i="50"/>
  <c r="E203" i="52"/>
  <c r="E203" i="49"/>
  <c r="E203" i="19"/>
  <c r="E177" i="49"/>
  <c r="E177" i="19"/>
  <c r="E177" i="54"/>
  <c r="E177" i="51"/>
  <c r="E177" i="50"/>
  <c r="E177" i="53"/>
  <c r="E177" i="52"/>
  <c r="E246" i="54"/>
  <c r="E246" i="51"/>
  <c r="E246" i="53"/>
  <c r="E246" i="50"/>
  <c r="E246" i="52"/>
  <c r="E246" i="49"/>
  <c r="E246" i="19"/>
  <c r="F229" i="19"/>
  <c r="F229" i="54"/>
  <c r="F229" i="51"/>
  <c r="F229" i="50"/>
  <c r="F229" i="53"/>
  <c r="F229" i="52"/>
  <c r="F229" i="49"/>
  <c r="F196" i="53"/>
  <c r="E204" i="50"/>
  <c r="E204" i="53"/>
  <c r="F236" i="53"/>
  <c r="E268" i="50"/>
  <c r="E268" i="53"/>
  <c r="E165" i="50"/>
  <c r="F185" i="50"/>
  <c r="F201" i="50"/>
  <c r="F249" i="50"/>
  <c r="E265" i="50"/>
  <c r="F166" i="50"/>
  <c r="E205" i="50"/>
  <c r="E160" i="50"/>
  <c r="E160" i="53"/>
  <c r="F184" i="53"/>
  <c r="E192" i="50"/>
  <c r="E192" i="53"/>
  <c r="F216" i="53"/>
  <c r="E224" i="50"/>
  <c r="E224" i="54"/>
  <c r="F248" i="53"/>
  <c r="E256" i="50"/>
  <c r="E256" i="53"/>
  <c r="E189" i="50"/>
  <c r="E221" i="50"/>
  <c r="F144" i="53"/>
  <c r="F160" i="49"/>
  <c r="F139" i="49"/>
  <c r="F139" i="52"/>
  <c r="E143" i="50"/>
  <c r="F154" i="52"/>
  <c r="F170" i="52"/>
  <c r="E175" i="19"/>
  <c r="F178" i="52"/>
  <c r="E183" i="49"/>
  <c r="F231" i="49"/>
  <c r="F231" i="52"/>
  <c r="E239" i="19"/>
  <c r="F250" i="52"/>
  <c r="F159" i="49"/>
  <c r="F159" i="52"/>
  <c r="F188" i="49"/>
  <c r="E185" i="52"/>
  <c r="F155" i="49"/>
  <c r="F155" i="52"/>
  <c r="E166" i="52"/>
  <c r="E151" i="49"/>
  <c r="F167" i="49"/>
  <c r="F167" i="52"/>
  <c r="F175" i="49"/>
  <c r="F215" i="49"/>
  <c r="F215" i="52"/>
  <c r="F226" i="52"/>
  <c r="E231" i="19"/>
  <c r="E234" i="52"/>
  <c r="E242" i="53"/>
  <c r="F147" i="49"/>
  <c r="F147" i="52"/>
  <c r="E155" i="50"/>
  <c r="F158" i="52"/>
  <c r="F136" i="49"/>
  <c r="F208" i="49"/>
  <c r="F208" i="52"/>
  <c r="F189" i="52"/>
  <c r="E150" i="53"/>
  <c r="E191" i="19"/>
  <c r="F204" i="49"/>
  <c r="F268" i="49"/>
  <c r="E182" i="52"/>
  <c r="E198" i="53"/>
  <c r="E238" i="52"/>
  <c r="E167" i="50"/>
  <c r="F210" i="53"/>
  <c r="F223" i="49"/>
  <c r="F223" i="52"/>
  <c r="F234" i="52"/>
  <c r="F220" i="49"/>
  <c r="F220" i="52"/>
  <c r="F244" i="49"/>
  <c r="F266" i="52"/>
  <c r="F151" i="49"/>
  <c r="F151" i="52"/>
  <c r="F156" i="49"/>
  <c r="E237" i="51"/>
  <c r="E237" i="54"/>
  <c r="F150" i="50"/>
  <c r="F176" i="49"/>
  <c r="E208" i="53"/>
  <c r="F212" i="51"/>
  <c r="F212" i="54"/>
  <c r="F212" i="50"/>
  <c r="F212" i="49"/>
  <c r="F212" i="52"/>
  <c r="F212" i="19"/>
  <c r="F137" i="19"/>
  <c r="F137" i="54"/>
  <c r="F137" i="51"/>
  <c r="F137" i="50"/>
  <c r="F137" i="53"/>
  <c r="F137" i="52"/>
  <c r="F137" i="49"/>
  <c r="F247" i="51"/>
  <c r="F247" i="54"/>
  <c r="F247" i="53"/>
  <c r="F247" i="50"/>
  <c r="F247" i="52"/>
  <c r="F247" i="49"/>
  <c r="F247" i="19"/>
  <c r="F243" i="51"/>
  <c r="F243" i="54"/>
  <c r="F243" i="53"/>
  <c r="F243" i="50"/>
  <c r="F243" i="52"/>
  <c r="F243" i="49"/>
  <c r="F243" i="19"/>
  <c r="F224" i="51"/>
  <c r="F224" i="54"/>
  <c r="F224" i="53"/>
  <c r="F224" i="50"/>
  <c r="F224" i="49"/>
  <c r="F224" i="52"/>
  <c r="F224" i="19"/>
  <c r="E181" i="54"/>
  <c r="E181" i="51"/>
  <c r="E181" i="50"/>
  <c r="E181" i="53"/>
  <c r="E181" i="52"/>
  <c r="E181" i="49"/>
  <c r="E181" i="19"/>
  <c r="F146" i="19"/>
  <c r="F146" i="49"/>
  <c r="F146" i="54"/>
  <c r="F146" i="51"/>
  <c r="F146" i="53"/>
  <c r="F146" i="50"/>
  <c r="F146" i="52"/>
  <c r="F135" i="19"/>
  <c r="F135" i="54"/>
  <c r="F135" i="51"/>
  <c r="F135" i="53"/>
  <c r="F135" i="50"/>
  <c r="F135" i="52"/>
  <c r="F135" i="49"/>
  <c r="F219" i="51"/>
  <c r="F219" i="54"/>
  <c r="F219" i="53"/>
  <c r="F219" i="50"/>
  <c r="F219" i="52"/>
  <c r="F219" i="49"/>
  <c r="F219" i="19"/>
  <c r="F182" i="49"/>
  <c r="F182" i="19"/>
  <c r="F182" i="54"/>
  <c r="F182" i="51"/>
  <c r="F182" i="53"/>
  <c r="F182" i="50"/>
  <c r="F182" i="52"/>
  <c r="F172" i="51"/>
  <c r="F172" i="54"/>
  <c r="F172" i="53"/>
  <c r="F172" i="50"/>
  <c r="F172" i="49"/>
  <c r="F172" i="19"/>
  <c r="F172" i="52"/>
  <c r="E211" i="51"/>
  <c r="E211" i="54"/>
  <c r="E211" i="53"/>
  <c r="E211" i="49"/>
  <c r="E211" i="19"/>
  <c r="E211" i="52"/>
  <c r="E211" i="50"/>
  <c r="F207" i="51"/>
  <c r="F207" i="54"/>
  <c r="F207" i="53"/>
  <c r="F207" i="50"/>
  <c r="F207" i="52"/>
  <c r="F207" i="49"/>
  <c r="F207" i="19"/>
  <c r="F143" i="51"/>
  <c r="E146" i="51"/>
  <c r="F186" i="51"/>
  <c r="E194" i="51"/>
  <c r="E194" i="54"/>
  <c r="F239" i="54"/>
  <c r="F242" i="51"/>
  <c r="F242" i="54"/>
  <c r="E250" i="51"/>
  <c r="E255" i="54"/>
  <c r="E258" i="51"/>
  <c r="E258" i="54"/>
  <c r="E261" i="50"/>
  <c r="F140" i="51"/>
  <c r="F148" i="51"/>
  <c r="F164" i="54"/>
  <c r="E172" i="54"/>
  <c r="F196" i="54"/>
  <c r="E204" i="54"/>
  <c r="F228" i="54"/>
  <c r="F236" i="54"/>
  <c r="E268" i="51"/>
  <c r="E165" i="51"/>
  <c r="F185" i="51"/>
  <c r="F201" i="51"/>
  <c r="F233" i="51"/>
  <c r="F249" i="51"/>
  <c r="E265" i="51"/>
  <c r="F163" i="54"/>
  <c r="E205" i="51"/>
  <c r="E160" i="54"/>
  <c r="F184" i="52"/>
  <c r="F184" i="54"/>
  <c r="E192" i="54"/>
  <c r="F216" i="54"/>
  <c r="E224" i="53"/>
  <c r="F248" i="54"/>
  <c r="E189" i="51"/>
  <c r="E221" i="51"/>
  <c r="F144" i="51"/>
  <c r="F144" i="54"/>
  <c r="E270" i="51"/>
  <c r="E270" i="54"/>
  <c r="F160" i="50"/>
  <c r="F139" i="50"/>
  <c r="F139" i="53"/>
  <c r="F253" i="53"/>
  <c r="E143" i="49"/>
  <c r="F154" i="50"/>
  <c r="F154" i="53"/>
  <c r="F170" i="50"/>
  <c r="F170" i="53"/>
  <c r="E175" i="49"/>
  <c r="F178" i="50"/>
  <c r="F178" i="53"/>
  <c r="E183" i="50"/>
  <c r="E186" i="50"/>
  <c r="E186" i="53"/>
  <c r="F231" i="50"/>
  <c r="F231" i="53"/>
  <c r="E239" i="49"/>
  <c r="F250" i="50"/>
  <c r="F250" i="53"/>
  <c r="F159" i="50"/>
  <c r="F159" i="53"/>
  <c r="F261" i="53"/>
  <c r="F188" i="50"/>
  <c r="E138" i="50"/>
  <c r="E138" i="53"/>
  <c r="E161" i="53"/>
  <c r="E185" i="53"/>
  <c r="F193" i="53"/>
  <c r="E201" i="53"/>
  <c r="F209" i="53"/>
  <c r="E217" i="53"/>
  <c r="F225" i="53"/>
  <c r="E233" i="53"/>
  <c r="F241" i="53"/>
  <c r="E249" i="53"/>
  <c r="F257" i="53"/>
  <c r="F155" i="50"/>
  <c r="F155" i="53"/>
  <c r="E166" i="50"/>
  <c r="E197" i="53"/>
  <c r="E209" i="53"/>
  <c r="E241" i="53"/>
  <c r="E190" i="50"/>
  <c r="E190" i="53"/>
  <c r="E253" i="53"/>
  <c r="E269" i="53"/>
  <c r="E151" i="50"/>
  <c r="E154" i="50"/>
  <c r="E154" i="53"/>
  <c r="F167" i="50"/>
  <c r="F167" i="53"/>
  <c r="F175" i="50"/>
  <c r="F175" i="53"/>
  <c r="E178" i="50"/>
  <c r="E178" i="53"/>
  <c r="F215" i="50"/>
  <c r="F215" i="53"/>
  <c r="F226" i="50"/>
  <c r="F226" i="53"/>
  <c r="E231" i="49"/>
  <c r="E234" i="50"/>
  <c r="E234" i="53"/>
  <c r="E242" i="50"/>
  <c r="E242" i="52"/>
  <c r="F237" i="53"/>
  <c r="F147" i="50"/>
  <c r="F147" i="53"/>
  <c r="E155" i="49"/>
  <c r="F158" i="50"/>
  <c r="F158" i="53"/>
  <c r="F197" i="53"/>
  <c r="F205" i="53"/>
  <c r="F136" i="50"/>
  <c r="F208" i="50"/>
  <c r="F189" i="53"/>
  <c r="F221" i="53"/>
  <c r="E150" i="50"/>
  <c r="E157" i="53"/>
  <c r="F213" i="53"/>
  <c r="E191" i="49"/>
  <c r="F204" i="50"/>
  <c r="F268" i="50"/>
  <c r="E182" i="50"/>
  <c r="E198" i="50"/>
  <c r="E238" i="50"/>
  <c r="E238" i="53"/>
  <c r="F269" i="53"/>
  <c r="E167" i="49"/>
  <c r="E170" i="50"/>
  <c r="E170" i="53"/>
  <c r="F210" i="50"/>
  <c r="F210" i="52"/>
  <c r="F223" i="50"/>
  <c r="F223" i="53"/>
  <c r="F234" i="50"/>
  <c r="F234" i="53"/>
  <c r="F220" i="50"/>
  <c r="F244" i="50"/>
  <c r="F266" i="50"/>
  <c r="F266" i="53"/>
  <c r="F151" i="50"/>
  <c r="F151" i="53"/>
  <c r="F156" i="50"/>
  <c r="E245" i="49"/>
  <c r="E245" i="52"/>
  <c r="E147" i="50"/>
  <c r="F195" i="51"/>
  <c r="F181" i="54"/>
  <c r="C134" i="8"/>
  <c r="D134" i="8"/>
  <c r="E139" i="54"/>
  <c r="E139" i="53"/>
  <c r="E139" i="51"/>
  <c r="E139" i="50"/>
  <c r="E139" i="49"/>
  <c r="E139" i="52"/>
  <c r="E139" i="19"/>
  <c r="E136" i="19"/>
  <c r="E136" i="54"/>
  <c r="E136" i="52"/>
  <c r="E136" i="49"/>
  <c r="F254" i="51"/>
  <c r="F254" i="54"/>
  <c r="F254" i="50"/>
  <c r="F254" i="53"/>
  <c r="F254" i="52"/>
  <c r="F254" i="49"/>
  <c r="F254" i="19"/>
  <c r="E202" i="49"/>
  <c r="E202" i="19"/>
  <c r="E202" i="54"/>
  <c r="E202" i="51"/>
  <c r="E202" i="53"/>
  <c r="E202" i="50"/>
  <c r="E202" i="52"/>
  <c r="F259" i="51"/>
  <c r="F259" i="54"/>
  <c r="F259" i="53"/>
  <c r="F259" i="50"/>
  <c r="F259" i="52"/>
  <c r="F259" i="49"/>
  <c r="F259" i="19"/>
  <c r="F227" i="51"/>
  <c r="F227" i="54"/>
  <c r="F227" i="53"/>
  <c r="F227" i="50"/>
  <c r="F227" i="52"/>
  <c r="F227" i="49"/>
  <c r="F227" i="19"/>
  <c r="F165" i="19"/>
  <c r="F165" i="54"/>
  <c r="F165" i="51"/>
  <c r="F165" i="53"/>
  <c r="F165" i="52"/>
  <c r="F165" i="49"/>
  <c r="F191" i="51"/>
  <c r="F191" i="54"/>
  <c r="F191" i="53"/>
  <c r="F191" i="50"/>
  <c r="F191" i="52"/>
  <c r="F191" i="49"/>
  <c r="F191" i="19"/>
  <c r="F252" i="51"/>
  <c r="F252" i="54"/>
  <c r="F252" i="50"/>
  <c r="F252" i="49"/>
  <c r="F252" i="52"/>
  <c r="F252" i="19"/>
  <c r="F198" i="49"/>
  <c r="F198" i="19"/>
  <c r="F198" i="54"/>
  <c r="F198" i="50"/>
  <c r="F198" i="52"/>
  <c r="F198" i="53"/>
  <c r="F198" i="51"/>
  <c r="E135" i="19"/>
  <c r="E135" i="54"/>
  <c r="E135" i="51"/>
  <c r="E135" i="53"/>
  <c r="E135" i="49"/>
  <c r="E135" i="50"/>
  <c r="E135" i="52"/>
  <c r="E193" i="54"/>
  <c r="E193" i="51"/>
  <c r="E193" i="50"/>
  <c r="E193" i="53"/>
  <c r="E193" i="52"/>
  <c r="E193" i="49"/>
  <c r="E193" i="19"/>
  <c r="E219" i="51"/>
  <c r="E219" i="54"/>
  <c r="E219" i="53"/>
  <c r="E219" i="49"/>
  <c r="E219" i="19"/>
  <c r="E219" i="52"/>
  <c r="E219" i="50"/>
  <c r="F168" i="52"/>
  <c r="F168" i="51"/>
  <c r="F168" i="54"/>
  <c r="F168" i="53"/>
  <c r="F168" i="50"/>
  <c r="F168" i="49"/>
  <c r="F168" i="19"/>
  <c r="F260" i="51"/>
  <c r="F260" i="54"/>
  <c r="F260" i="53"/>
  <c r="F260" i="50"/>
  <c r="F260" i="49"/>
  <c r="F260" i="52"/>
  <c r="F260" i="19"/>
  <c r="E215" i="51"/>
  <c r="E215" i="54"/>
  <c r="E215" i="50"/>
  <c r="E215" i="49"/>
  <c r="E215" i="52"/>
  <c r="E215" i="19"/>
  <c r="F186" i="54"/>
  <c r="F239" i="51"/>
  <c r="E247" i="51"/>
  <c r="E247" i="54"/>
  <c r="E255" i="51"/>
  <c r="E261" i="54"/>
  <c r="F164" i="51"/>
  <c r="E172" i="51"/>
  <c r="F196" i="51"/>
  <c r="E204" i="51"/>
  <c r="F228" i="51"/>
  <c r="F236" i="51"/>
  <c r="E268" i="54"/>
  <c r="E165" i="54"/>
  <c r="F185" i="54"/>
  <c r="F201" i="54"/>
  <c r="F233" i="54"/>
  <c r="F249" i="54"/>
  <c r="E265" i="54"/>
  <c r="F163" i="51"/>
  <c r="F166" i="54"/>
  <c r="E205" i="54"/>
  <c r="E160" i="51"/>
  <c r="E192" i="51"/>
  <c r="F216" i="51"/>
  <c r="E224" i="51"/>
  <c r="F248" i="51"/>
  <c r="E256" i="51"/>
  <c r="E256" i="54"/>
  <c r="E189" i="54"/>
  <c r="E221" i="54"/>
  <c r="F160" i="53"/>
  <c r="F253" i="50"/>
  <c r="E143" i="53"/>
  <c r="E175" i="53"/>
  <c r="E183" i="53"/>
  <c r="E239" i="53"/>
  <c r="F261" i="50"/>
  <c r="E140" i="50"/>
  <c r="E140" i="53"/>
  <c r="E148" i="50"/>
  <c r="E148" i="53"/>
  <c r="E164" i="50"/>
  <c r="E164" i="53"/>
  <c r="F188" i="53"/>
  <c r="E161" i="51"/>
  <c r="E185" i="50"/>
  <c r="F193" i="50"/>
  <c r="E201" i="50"/>
  <c r="F209" i="50"/>
  <c r="E217" i="50"/>
  <c r="F225" i="50"/>
  <c r="E233" i="50"/>
  <c r="F241" i="50"/>
  <c r="E249" i="50"/>
  <c r="F257" i="50"/>
  <c r="E197" i="50"/>
  <c r="E216" i="50"/>
  <c r="E216" i="53"/>
  <c r="E248" i="50"/>
  <c r="E248" i="53"/>
  <c r="E144" i="50"/>
  <c r="E144" i="53"/>
  <c r="E209" i="50"/>
  <c r="E241" i="50"/>
  <c r="E253" i="50"/>
  <c r="E269" i="51"/>
  <c r="E151" i="51"/>
  <c r="E151" i="53"/>
  <c r="E231" i="53"/>
  <c r="E188" i="50"/>
  <c r="E188" i="53"/>
  <c r="E196" i="50"/>
  <c r="E196" i="53"/>
  <c r="E228" i="50"/>
  <c r="E228" i="53"/>
  <c r="E260" i="50"/>
  <c r="E260" i="53"/>
  <c r="F237" i="50"/>
  <c r="E155" i="53"/>
  <c r="F197" i="50"/>
  <c r="F205" i="50"/>
  <c r="F136" i="53"/>
  <c r="E184" i="50"/>
  <c r="E184" i="53"/>
  <c r="F208" i="53"/>
  <c r="F189" i="50"/>
  <c r="F221" i="50"/>
  <c r="E157" i="50"/>
  <c r="F213" i="50"/>
  <c r="E191" i="53"/>
  <c r="F204" i="53"/>
  <c r="F268" i="53"/>
  <c r="F269" i="50"/>
  <c r="E167" i="53"/>
  <c r="F220" i="53"/>
  <c r="F244" i="53"/>
  <c r="E252" i="50"/>
  <c r="E252" i="53"/>
  <c r="F156" i="53"/>
  <c r="E147" i="49"/>
  <c r="E147" i="53"/>
  <c r="F150" i="51"/>
  <c r="F150" i="54"/>
  <c r="E136" i="53"/>
  <c r="F212" i="53"/>
  <c r="E236" i="49"/>
  <c r="E236" i="19"/>
  <c r="E236" i="54"/>
  <c r="E236" i="51"/>
  <c r="E236" i="53"/>
  <c r="E236" i="50"/>
  <c r="E236" i="52"/>
  <c r="E229" i="49"/>
  <c r="E229" i="19"/>
  <c r="E229" i="54"/>
  <c r="E229" i="51"/>
  <c r="E229" i="53"/>
  <c r="E229" i="52"/>
  <c r="E213" i="54"/>
  <c r="E213" i="51"/>
  <c r="E213" i="50"/>
  <c r="E213" i="53"/>
  <c r="E213" i="52"/>
  <c r="E213" i="49"/>
  <c r="E213" i="19"/>
  <c r="F256" i="51"/>
  <c r="F256" i="54"/>
  <c r="F256" i="53"/>
  <c r="F256" i="50"/>
  <c r="F256" i="49"/>
  <c r="F256" i="52"/>
  <c r="F256" i="19"/>
  <c r="F255" i="51"/>
  <c r="F255" i="54"/>
  <c r="F255" i="53"/>
  <c r="F255" i="50"/>
  <c r="F255" i="52"/>
  <c r="F255" i="49"/>
  <c r="F255" i="19"/>
  <c r="F200" i="51"/>
  <c r="F200" i="54"/>
  <c r="F200" i="53"/>
  <c r="F200" i="50"/>
  <c r="F200" i="49"/>
  <c r="F200" i="52"/>
  <c r="F200" i="19"/>
  <c r="E163" i="19"/>
  <c r="E163" i="51"/>
  <c r="E163" i="54"/>
  <c r="E163" i="53"/>
  <c r="E163" i="49"/>
  <c r="E163" i="50"/>
  <c r="E163" i="52"/>
  <c r="E235" i="54"/>
  <c r="E235" i="51"/>
  <c r="E235" i="53"/>
  <c r="E235" i="50"/>
  <c r="E235" i="49"/>
  <c r="E235" i="52"/>
  <c r="E235" i="19"/>
  <c r="E200" i="51"/>
  <c r="E200" i="54"/>
  <c r="E200" i="53"/>
  <c r="E200" i="50"/>
  <c r="E200" i="52"/>
  <c r="E200" i="49"/>
  <c r="E200" i="19"/>
  <c r="F173" i="19"/>
  <c r="F173" i="54"/>
  <c r="F173" i="51"/>
  <c r="F173" i="53"/>
  <c r="F173" i="52"/>
  <c r="F173" i="49"/>
  <c r="E180" i="51"/>
  <c r="E180" i="54"/>
  <c r="E180" i="53"/>
  <c r="E180" i="50"/>
  <c r="E180" i="52"/>
  <c r="E180" i="49"/>
  <c r="E180" i="19"/>
  <c r="E227" i="51"/>
  <c r="E227" i="54"/>
  <c r="E227" i="53"/>
  <c r="E227" i="49"/>
  <c r="E227" i="19"/>
  <c r="E227" i="52"/>
  <c r="E227" i="50"/>
  <c r="F152" i="52"/>
  <c r="F152" i="19"/>
  <c r="F152" i="54"/>
  <c r="F152" i="51"/>
  <c r="F152" i="53"/>
  <c r="F152" i="50"/>
  <c r="F152" i="49"/>
  <c r="E199" i="51"/>
  <c r="E199" i="54"/>
  <c r="E199" i="53"/>
  <c r="E199" i="49"/>
  <c r="E199" i="19"/>
  <c r="E199" i="52"/>
  <c r="E199" i="50"/>
  <c r="E152" i="19"/>
  <c r="E152" i="54"/>
  <c r="E152" i="52"/>
  <c r="E152" i="49"/>
  <c r="E263" i="51"/>
  <c r="E263" i="54"/>
  <c r="E263" i="53"/>
  <c r="E263" i="50"/>
  <c r="E263" i="49"/>
  <c r="E263" i="52"/>
  <c r="E263" i="19"/>
  <c r="F186" i="19"/>
  <c r="E194" i="19"/>
  <c r="F242" i="49"/>
  <c r="E258" i="19"/>
  <c r="F164" i="19"/>
  <c r="E172" i="19"/>
  <c r="E204" i="19"/>
  <c r="E268" i="19"/>
  <c r="F201" i="19"/>
  <c r="F233" i="19"/>
  <c r="E265" i="19"/>
  <c r="F163" i="19"/>
  <c r="F166" i="19"/>
  <c r="E205" i="19"/>
  <c r="F184" i="51"/>
  <c r="E192" i="19"/>
  <c r="E224" i="19"/>
  <c r="E256" i="19"/>
  <c r="E189" i="19"/>
  <c r="E221" i="19"/>
  <c r="F144" i="19"/>
  <c r="F144" i="52"/>
  <c r="E270" i="19"/>
  <c r="F160" i="51"/>
  <c r="F139" i="51"/>
  <c r="F253" i="51"/>
  <c r="E143" i="51"/>
  <c r="F154" i="51"/>
  <c r="E175" i="54"/>
  <c r="F178" i="51"/>
  <c r="E183" i="54"/>
  <c r="E186" i="51"/>
  <c r="F231" i="54"/>
  <c r="F250" i="51"/>
  <c r="F159" i="51"/>
  <c r="F261" i="51"/>
  <c r="E140" i="54"/>
  <c r="E148" i="54"/>
  <c r="E164" i="51"/>
  <c r="E164" i="54"/>
  <c r="F188" i="54"/>
  <c r="E138" i="51"/>
  <c r="E161" i="50"/>
  <c r="E185" i="51"/>
  <c r="F193" i="51"/>
  <c r="E201" i="51"/>
  <c r="F209" i="51"/>
  <c r="E217" i="51"/>
  <c r="F225" i="51"/>
  <c r="E233" i="51"/>
  <c r="F241" i="51"/>
  <c r="E249" i="51"/>
  <c r="F257" i="51"/>
  <c r="F155" i="51"/>
  <c r="E166" i="51"/>
  <c r="E197" i="51"/>
  <c r="E216" i="51"/>
  <c r="E216" i="54"/>
  <c r="E248" i="51"/>
  <c r="E144" i="54"/>
  <c r="E209" i="51"/>
  <c r="E241" i="51"/>
  <c r="E190" i="51"/>
  <c r="E253" i="51"/>
  <c r="E269" i="50"/>
  <c r="E154" i="51"/>
  <c r="F167" i="54"/>
  <c r="F175" i="54"/>
  <c r="E178" i="51"/>
  <c r="F215" i="54"/>
  <c r="F226" i="51"/>
  <c r="E234" i="51"/>
  <c r="E242" i="51"/>
  <c r="E188" i="51"/>
  <c r="E196" i="51"/>
  <c r="E196" i="54"/>
  <c r="E228" i="51"/>
  <c r="E228" i="54"/>
  <c r="E260" i="51"/>
  <c r="F237" i="51"/>
  <c r="F147" i="51"/>
  <c r="E155" i="51"/>
  <c r="F158" i="51"/>
  <c r="F197" i="51"/>
  <c r="F205" i="51"/>
  <c r="F136" i="51"/>
  <c r="E184" i="51"/>
  <c r="E184" i="54"/>
  <c r="F208" i="54"/>
  <c r="F189" i="51"/>
  <c r="F221" i="51"/>
  <c r="E150" i="51"/>
  <c r="F213" i="51"/>
  <c r="E191" i="54"/>
  <c r="F204" i="54"/>
  <c r="F268" i="54"/>
  <c r="E182" i="51"/>
  <c r="E198" i="51"/>
  <c r="E238" i="51"/>
  <c r="F269" i="51"/>
  <c r="E167" i="54"/>
  <c r="E170" i="51"/>
  <c r="F210" i="51"/>
  <c r="F223" i="54"/>
  <c r="F234" i="54"/>
  <c r="F220" i="54"/>
  <c r="F244" i="54"/>
  <c r="E252" i="51"/>
  <c r="F266" i="51"/>
  <c r="F151" i="51"/>
  <c r="F156" i="51"/>
  <c r="E237" i="49"/>
  <c r="E237" i="52"/>
  <c r="E245" i="53"/>
  <c r="E147" i="51"/>
  <c r="E147" i="54"/>
  <c r="F176" i="51"/>
  <c r="E220" i="53"/>
  <c r="F252" i="53"/>
  <c r="F230" i="49"/>
  <c r="F230" i="19"/>
  <c r="F230" i="54"/>
  <c r="F230" i="51"/>
  <c r="F230" i="53"/>
  <c r="F230" i="50"/>
  <c r="F230" i="52"/>
  <c r="F265" i="52"/>
  <c r="F265" i="49"/>
  <c r="F265" i="19"/>
  <c r="F265" i="54"/>
  <c r="F265" i="51"/>
  <c r="F265" i="53"/>
  <c r="F245" i="49"/>
  <c r="F245" i="19"/>
  <c r="F245" i="54"/>
  <c r="F245" i="51"/>
  <c r="F245" i="50"/>
  <c r="F245" i="53"/>
  <c r="F245" i="52"/>
  <c r="F177" i="49"/>
  <c r="F177" i="19"/>
  <c r="F177" i="54"/>
  <c r="F177" i="51"/>
  <c r="F177" i="50"/>
  <c r="F177" i="53"/>
  <c r="F177" i="52"/>
  <c r="F157" i="54"/>
  <c r="F157" i="51"/>
  <c r="F157" i="50"/>
  <c r="F157" i="53"/>
  <c r="F157" i="52"/>
  <c r="F157" i="49"/>
  <c r="F157" i="19"/>
  <c r="E266" i="49"/>
  <c r="E266" i="19"/>
  <c r="E266" i="54"/>
  <c r="E266" i="51"/>
  <c r="E266" i="53"/>
  <c r="E266" i="50"/>
  <c r="E266" i="52"/>
  <c r="F153" i="54"/>
  <c r="F153" i="51"/>
  <c r="F153" i="50"/>
  <c r="F153" i="53"/>
  <c r="F153" i="52"/>
  <c r="F153" i="49"/>
  <c r="F153" i="19"/>
  <c r="F264" i="51"/>
  <c r="F264" i="54"/>
  <c r="F264" i="53"/>
  <c r="F264" i="50"/>
  <c r="F264" i="49"/>
  <c r="F264" i="52"/>
  <c r="F264" i="19"/>
  <c r="E141" i="54"/>
  <c r="E141" i="51"/>
  <c r="E141" i="50"/>
  <c r="E141" i="53"/>
  <c r="E141" i="49"/>
  <c r="E141" i="52"/>
  <c r="E141" i="19"/>
  <c r="F232" i="51"/>
  <c r="F232" i="54"/>
  <c r="F232" i="53"/>
  <c r="F232" i="50"/>
  <c r="F232" i="49"/>
  <c r="F232" i="52"/>
  <c r="F232" i="19"/>
  <c r="F171" i="51"/>
  <c r="F171" i="54"/>
  <c r="F171" i="53"/>
  <c r="F171" i="50"/>
  <c r="F171" i="49"/>
  <c r="F171" i="52"/>
  <c r="F171" i="19"/>
  <c r="E208" i="49"/>
  <c r="E208" i="19"/>
  <c r="E208" i="54"/>
  <c r="E208" i="51"/>
  <c r="E208" i="52"/>
  <c r="F258" i="54"/>
  <c r="F258" i="50"/>
  <c r="F258" i="53"/>
  <c r="F258" i="51"/>
  <c r="F258" i="52"/>
  <c r="F258" i="49"/>
  <c r="F258" i="19"/>
  <c r="F217" i="54"/>
  <c r="F217" i="51"/>
  <c r="F217" i="50"/>
  <c r="F217" i="53"/>
  <c r="F217" i="52"/>
  <c r="F217" i="49"/>
  <c r="F217" i="19"/>
  <c r="E171" i="51"/>
  <c r="E171" i="54"/>
  <c r="E171" i="53"/>
  <c r="E171" i="50"/>
  <c r="E171" i="49"/>
  <c r="E171" i="52"/>
  <c r="E171" i="19"/>
  <c r="F235" i="51"/>
  <c r="F235" i="54"/>
  <c r="F235" i="53"/>
  <c r="F235" i="50"/>
  <c r="F235" i="52"/>
  <c r="F235" i="49"/>
  <c r="F235" i="19"/>
  <c r="F240" i="54"/>
  <c r="F240" i="50"/>
  <c r="F240" i="49"/>
  <c r="F240" i="52"/>
  <c r="F240" i="19"/>
  <c r="F206" i="49"/>
  <c r="F206" i="19"/>
  <c r="F206" i="54"/>
  <c r="F206" i="51"/>
  <c r="F206" i="52"/>
  <c r="F206" i="50"/>
  <c r="F206" i="53"/>
  <c r="F149" i="54"/>
  <c r="F149" i="51"/>
  <c r="F149" i="50"/>
  <c r="F149" i="53"/>
  <c r="F149" i="52"/>
  <c r="F149" i="49"/>
  <c r="F149" i="19"/>
  <c r="F186" i="49"/>
  <c r="E194" i="49"/>
  <c r="F242" i="19"/>
  <c r="E258" i="49"/>
  <c r="E205" i="49"/>
  <c r="E221" i="49"/>
  <c r="F170" i="51"/>
  <c r="E239" i="51"/>
  <c r="E231" i="51"/>
  <c r="E157" i="51"/>
  <c r="F195" i="52"/>
  <c r="E152" i="53"/>
  <c r="F181" i="50"/>
  <c r="M10" i="48"/>
  <c r="S10" i="48"/>
  <c r="E134" i="2"/>
  <c r="I134" i="2"/>
  <c r="H134" i="2"/>
  <c r="G134" i="2"/>
  <c r="F134" i="2"/>
  <c r="V3" i="40"/>
  <c r="U3" i="40"/>
  <c r="T3" i="40"/>
  <c r="S3" i="40"/>
  <c r="R3" i="40"/>
  <c r="Q3" i="40"/>
  <c r="P3" i="40"/>
  <c r="O3" i="40"/>
  <c r="N3" i="40"/>
  <c r="M3" i="40"/>
  <c r="L3" i="40"/>
  <c r="M11" i="48" l="1"/>
  <c r="S11" i="48"/>
  <c r="Q3" i="39"/>
  <c r="M3" i="39"/>
  <c r="L3" i="39"/>
  <c r="T3" i="39" s="1"/>
  <c r="Q3" i="38"/>
  <c r="M3" i="38"/>
  <c r="L3" i="38"/>
  <c r="T3" i="38" s="1"/>
  <c r="V3" i="39" l="1"/>
  <c r="S12" i="48"/>
  <c r="M12" i="48"/>
  <c r="E271" i="40"/>
  <c r="G271" i="40"/>
  <c r="F271" i="40"/>
  <c r="I271" i="40"/>
  <c r="H271" i="40"/>
  <c r="J271" i="40"/>
  <c r="F271" i="7"/>
  <c r="E271" i="7"/>
  <c r="I271" i="7"/>
  <c r="H271" i="7"/>
  <c r="G271" i="7"/>
  <c r="J271" i="7"/>
  <c r="J271" i="27"/>
  <c r="G271" i="27"/>
  <c r="F271" i="27"/>
  <c r="E271" i="27"/>
  <c r="I271" i="27"/>
  <c r="H271" i="27"/>
  <c r="R3" i="38"/>
  <c r="F271" i="21"/>
  <c r="H271" i="21"/>
  <c r="I271" i="21"/>
  <c r="J271" i="21"/>
  <c r="E271" i="21"/>
  <c r="G271" i="21"/>
  <c r="F271" i="3"/>
  <c r="H271" i="3"/>
  <c r="G271" i="3"/>
  <c r="I271" i="3"/>
  <c r="J271" i="3"/>
  <c r="E271" i="3"/>
  <c r="J271" i="10"/>
  <c r="H271" i="10"/>
  <c r="G271" i="10"/>
  <c r="I271" i="10"/>
  <c r="F271" i="10"/>
  <c r="E271" i="10"/>
  <c r="E270" i="7"/>
  <c r="J267" i="7"/>
  <c r="I266" i="7"/>
  <c r="H265" i="7"/>
  <c r="G264" i="7"/>
  <c r="F263" i="7"/>
  <c r="E262" i="7"/>
  <c r="J259" i="7"/>
  <c r="I258" i="7"/>
  <c r="H257" i="7"/>
  <c r="G256" i="7"/>
  <c r="F255" i="7"/>
  <c r="E254" i="7"/>
  <c r="J251" i="7"/>
  <c r="I250" i="7"/>
  <c r="H249" i="7"/>
  <c r="G248" i="7"/>
  <c r="F247" i="7"/>
  <c r="E246" i="7"/>
  <c r="J243" i="7"/>
  <c r="I242" i="7"/>
  <c r="H241" i="7"/>
  <c r="G240" i="7"/>
  <c r="F239" i="7"/>
  <c r="E238" i="7"/>
  <c r="J235" i="7"/>
  <c r="I234" i="7"/>
  <c r="H233" i="7"/>
  <c r="G232" i="7"/>
  <c r="F231" i="7"/>
  <c r="E230" i="7"/>
  <c r="J227" i="7"/>
  <c r="I226" i="7"/>
  <c r="H225" i="7"/>
  <c r="G224" i="7"/>
  <c r="F223" i="7"/>
  <c r="E222" i="7"/>
  <c r="J268" i="7"/>
  <c r="I267" i="7"/>
  <c r="H266" i="7"/>
  <c r="G265" i="7"/>
  <c r="F264" i="7"/>
  <c r="E263" i="7"/>
  <c r="J260" i="7"/>
  <c r="I259" i="7"/>
  <c r="H258" i="7"/>
  <c r="G257" i="7"/>
  <c r="F256" i="7"/>
  <c r="E255" i="7"/>
  <c r="J252" i="7"/>
  <c r="I251" i="7"/>
  <c r="H250" i="7"/>
  <c r="G249" i="7"/>
  <c r="F248" i="7"/>
  <c r="E247" i="7"/>
  <c r="J244" i="7"/>
  <c r="I243" i="7"/>
  <c r="H242" i="7"/>
  <c r="G241" i="7"/>
  <c r="F240" i="7"/>
  <c r="E239" i="7"/>
  <c r="J236" i="7"/>
  <c r="I235" i="7"/>
  <c r="H234" i="7"/>
  <c r="G233" i="7"/>
  <c r="F232" i="7"/>
  <c r="E231" i="7"/>
  <c r="J228" i="7"/>
  <c r="I227" i="7"/>
  <c r="H226" i="7"/>
  <c r="G225" i="7"/>
  <c r="F224" i="7"/>
  <c r="E223" i="7"/>
  <c r="J220" i="7"/>
  <c r="I219" i="7"/>
  <c r="H218" i="7"/>
  <c r="G217" i="7"/>
  <c r="F216" i="7"/>
  <c r="E215" i="7"/>
  <c r="J269" i="7"/>
  <c r="I268" i="7"/>
  <c r="H267" i="7"/>
  <c r="G266" i="7"/>
  <c r="F265" i="7"/>
  <c r="E264" i="7"/>
  <c r="J261" i="7"/>
  <c r="I260" i="7"/>
  <c r="H259" i="7"/>
  <c r="G258" i="7"/>
  <c r="F257" i="7"/>
  <c r="E256" i="7"/>
  <c r="J253" i="7"/>
  <c r="I252" i="7"/>
  <c r="H251" i="7"/>
  <c r="G250" i="7"/>
  <c r="F249" i="7"/>
  <c r="E248" i="7"/>
  <c r="J245" i="7"/>
  <c r="I244" i="7"/>
  <c r="H243" i="7"/>
  <c r="G242" i="7"/>
  <c r="F241" i="7"/>
  <c r="E240" i="7"/>
  <c r="J237" i="7"/>
  <c r="I236" i="7"/>
  <c r="H235" i="7"/>
  <c r="G234" i="7"/>
  <c r="F233" i="7"/>
  <c r="E232" i="7"/>
  <c r="J229" i="7"/>
  <c r="I228" i="7"/>
  <c r="H227" i="7"/>
  <c r="G226" i="7"/>
  <c r="F225" i="7"/>
  <c r="E224" i="7"/>
  <c r="J221" i="7"/>
  <c r="I220" i="7"/>
  <c r="J270" i="7"/>
  <c r="I269" i="7"/>
  <c r="H268" i="7"/>
  <c r="G267" i="7"/>
  <c r="F266" i="7"/>
  <c r="E265" i="7"/>
  <c r="J262" i="7"/>
  <c r="I261" i="7"/>
  <c r="H260" i="7"/>
  <c r="G259" i="7"/>
  <c r="F258" i="7"/>
  <c r="E257" i="7"/>
  <c r="J254" i="7"/>
  <c r="I253" i="7"/>
  <c r="H252" i="7"/>
  <c r="G251" i="7"/>
  <c r="F250" i="7"/>
  <c r="E249" i="7"/>
  <c r="J246" i="7"/>
  <c r="I245" i="7"/>
  <c r="H244" i="7"/>
  <c r="G243" i="7"/>
  <c r="F242" i="7"/>
  <c r="E241" i="7"/>
  <c r="J238" i="7"/>
  <c r="I237" i="7"/>
  <c r="H236" i="7"/>
  <c r="G235" i="7"/>
  <c r="F234" i="7"/>
  <c r="E233" i="7"/>
  <c r="J230" i="7"/>
  <c r="I229" i="7"/>
  <c r="H228" i="7"/>
  <c r="G227" i="7"/>
  <c r="F226" i="7"/>
  <c r="E225" i="7"/>
  <c r="J222" i="7"/>
  <c r="I221" i="7"/>
  <c r="H220" i="7"/>
  <c r="H270" i="7"/>
  <c r="G269" i="7"/>
  <c r="F268" i="7"/>
  <c r="E267" i="7"/>
  <c r="J264" i="7"/>
  <c r="I263" i="7"/>
  <c r="H262" i="7"/>
  <c r="G261" i="7"/>
  <c r="F260" i="7"/>
  <c r="E259" i="7"/>
  <c r="J256" i="7"/>
  <c r="I255" i="7"/>
  <c r="H254" i="7"/>
  <c r="G253" i="7"/>
  <c r="F252" i="7"/>
  <c r="E251" i="7"/>
  <c r="J248" i="7"/>
  <c r="I247" i="7"/>
  <c r="H246" i="7"/>
  <c r="G245" i="7"/>
  <c r="F244" i="7"/>
  <c r="E243" i="7"/>
  <c r="J240" i="7"/>
  <c r="I239" i="7"/>
  <c r="H238" i="7"/>
  <c r="G237" i="7"/>
  <c r="F236" i="7"/>
  <c r="E235" i="7"/>
  <c r="J232" i="7"/>
  <c r="I231" i="7"/>
  <c r="H230" i="7"/>
  <c r="G229" i="7"/>
  <c r="F228" i="7"/>
  <c r="E227" i="7"/>
  <c r="J224" i="7"/>
  <c r="I223" i="7"/>
  <c r="H222" i="7"/>
  <c r="G221" i="7"/>
  <c r="G270" i="7"/>
  <c r="F269" i="7"/>
  <c r="E268" i="7"/>
  <c r="J265" i="7"/>
  <c r="I264" i="7"/>
  <c r="H263" i="7"/>
  <c r="G262" i="7"/>
  <c r="F261" i="7"/>
  <c r="E260" i="7"/>
  <c r="J257" i="7"/>
  <c r="I256" i="7"/>
  <c r="H255" i="7"/>
  <c r="G254" i="7"/>
  <c r="F253" i="7"/>
  <c r="E252" i="7"/>
  <c r="J249" i="7"/>
  <c r="I248" i="7"/>
  <c r="H247" i="7"/>
  <c r="G246" i="7"/>
  <c r="F245" i="7"/>
  <c r="E244" i="7"/>
  <c r="J241" i="7"/>
  <c r="I240" i="7"/>
  <c r="H239" i="7"/>
  <c r="G238" i="7"/>
  <c r="F237" i="7"/>
  <c r="E236" i="7"/>
  <c r="J233" i="7"/>
  <c r="I232" i="7"/>
  <c r="H231" i="7"/>
  <c r="G230" i="7"/>
  <c r="F229" i="7"/>
  <c r="E228" i="7"/>
  <c r="J225" i="7"/>
  <c r="I224" i="7"/>
  <c r="H223" i="7"/>
  <c r="G222" i="7"/>
  <c r="F270" i="7"/>
  <c r="J263" i="7"/>
  <c r="I257" i="7"/>
  <c r="F254" i="7"/>
  <c r="J247" i="7"/>
  <c r="I241" i="7"/>
  <c r="F238" i="7"/>
  <c r="J231" i="7"/>
  <c r="I225" i="7"/>
  <c r="F222" i="7"/>
  <c r="E220" i="7"/>
  <c r="J218" i="7"/>
  <c r="H217" i="7"/>
  <c r="E216" i="7"/>
  <c r="J214" i="7"/>
  <c r="I213" i="7"/>
  <c r="H212" i="7"/>
  <c r="G211" i="7"/>
  <c r="F210" i="7"/>
  <c r="F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J164" i="7"/>
  <c r="J163" i="7"/>
  <c r="I162" i="7"/>
  <c r="I161" i="7"/>
  <c r="H160" i="7"/>
  <c r="H159" i="7"/>
  <c r="G158" i="7"/>
  <c r="G157" i="7"/>
  <c r="H156" i="7"/>
  <c r="I155" i="7"/>
  <c r="E151" i="7"/>
  <c r="G150" i="7"/>
  <c r="H149" i="7"/>
  <c r="H148" i="7"/>
  <c r="I147" i="7"/>
  <c r="E143" i="7"/>
  <c r="G142" i="7"/>
  <c r="H141" i="7"/>
  <c r="H140" i="7"/>
  <c r="I139" i="7"/>
  <c r="J266" i="7"/>
  <c r="G263" i="7"/>
  <c r="G260" i="7"/>
  <c r="J250" i="7"/>
  <c r="G247" i="7"/>
  <c r="G244" i="7"/>
  <c r="J234" i="7"/>
  <c r="G231" i="7"/>
  <c r="G228" i="7"/>
  <c r="I218" i="7"/>
  <c r="F217" i="7"/>
  <c r="I214" i="7"/>
  <c r="H213" i="7"/>
  <c r="G212" i="7"/>
  <c r="F211" i="7"/>
  <c r="E210" i="7"/>
  <c r="E209" i="7"/>
  <c r="J166" i="7"/>
  <c r="J165" i="7"/>
  <c r="I164" i="7"/>
  <c r="I163" i="7"/>
  <c r="H162" i="7"/>
  <c r="H161" i="7"/>
  <c r="G160" i="7"/>
  <c r="G159" i="7"/>
  <c r="F158" i="7"/>
  <c r="F157" i="7"/>
  <c r="G156" i="7"/>
  <c r="H155" i="7"/>
  <c r="J154" i="7"/>
  <c r="F150" i="7"/>
  <c r="G149" i="7"/>
  <c r="G148" i="7"/>
  <c r="H147" i="7"/>
  <c r="J146" i="7"/>
  <c r="F142" i="7"/>
  <c r="G141" i="7"/>
  <c r="G140" i="7"/>
  <c r="H139" i="7"/>
  <c r="J138" i="7"/>
  <c r="H269" i="7"/>
  <c r="E266" i="7"/>
  <c r="H256" i="7"/>
  <c r="H253" i="7"/>
  <c r="E250" i="7"/>
  <c r="H240" i="7"/>
  <c r="H237" i="7"/>
  <c r="E234" i="7"/>
  <c r="H224" i="7"/>
  <c r="H221" i="7"/>
  <c r="J219" i="7"/>
  <c r="G218" i="7"/>
  <c r="E217" i="7"/>
  <c r="J215" i="7"/>
  <c r="H214" i="7"/>
  <c r="G213" i="7"/>
  <c r="F212" i="7"/>
  <c r="E211" i="7"/>
  <c r="J168" i="7"/>
  <c r="J167" i="7"/>
  <c r="I166" i="7"/>
  <c r="I165" i="7"/>
  <c r="H164" i="7"/>
  <c r="H163" i="7"/>
  <c r="G162" i="7"/>
  <c r="G161" i="7"/>
  <c r="F160" i="7"/>
  <c r="F159" i="7"/>
  <c r="E158" i="7"/>
  <c r="E157" i="7"/>
  <c r="F156" i="7"/>
  <c r="G155" i="7"/>
  <c r="I154" i="7"/>
  <c r="J153" i="7"/>
  <c r="J152" i="7"/>
  <c r="E150" i="7"/>
  <c r="F149" i="7"/>
  <c r="F148" i="7"/>
  <c r="G147" i="7"/>
  <c r="I146" i="7"/>
  <c r="J145" i="7"/>
  <c r="J144" i="7"/>
  <c r="E142" i="7"/>
  <c r="F141" i="7"/>
  <c r="F140" i="7"/>
  <c r="G139" i="7"/>
  <c r="I138" i="7"/>
  <c r="J137" i="7"/>
  <c r="J136" i="7"/>
  <c r="E269" i="7"/>
  <c r="I262" i="7"/>
  <c r="F259" i="7"/>
  <c r="E253" i="7"/>
  <c r="I246" i="7"/>
  <c r="F243" i="7"/>
  <c r="E237" i="7"/>
  <c r="I230" i="7"/>
  <c r="F227" i="7"/>
  <c r="F221" i="7"/>
  <c r="H219" i="7"/>
  <c r="F218" i="7"/>
  <c r="I215" i="7"/>
  <c r="G214" i="7"/>
  <c r="F213" i="7"/>
  <c r="E212" i="7"/>
  <c r="J208" i="7"/>
  <c r="J207" i="7"/>
  <c r="J206" i="7"/>
  <c r="J205" i="7"/>
  <c r="J204" i="7"/>
  <c r="J203" i="7"/>
  <c r="J202" i="7"/>
  <c r="J201" i="7"/>
  <c r="J200" i="7"/>
  <c r="J199" i="7"/>
  <c r="J198" i="7"/>
  <c r="J197" i="7"/>
  <c r="J196" i="7"/>
  <c r="J195"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I168" i="7"/>
  <c r="I167" i="7"/>
  <c r="H166" i="7"/>
  <c r="H165" i="7"/>
  <c r="G164" i="7"/>
  <c r="G163" i="7"/>
  <c r="F162" i="7"/>
  <c r="F161" i="7"/>
  <c r="E160" i="7"/>
  <c r="E159" i="7"/>
  <c r="E156" i="7"/>
  <c r="F155" i="7"/>
  <c r="H154" i="7"/>
  <c r="I153" i="7"/>
  <c r="I152" i="7"/>
  <c r="J151" i="7"/>
  <c r="E149" i="7"/>
  <c r="E148" i="7"/>
  <c r="F147" i="7"/>
  <c r="H146" i="7"/>
  <c r="I145" i="7"/>
  <c r="I144" i="7"/>
  <c r="J143" i="7"/>
  <c r="E141" i="7"/>
  <c r="E140" i="7"/>
  <c r="F139" i="7"/>
  <c r="H138" i="7"/>
  <c r="I137" i="7"/>
  <c r="I136" i="7"/>
  <c r="J135" i="7"/>
  <c r="I265" i="7"/>
  <c r="F262" i="7"/>
  <c r="J255" i="7"/>
  <c r="I249" i="7"/>
  <c r="F246" i="7"/>
  <c r="J239" i="7"/>
  <c r="I233" i="7"/>
  <c r="F230" i="7"/>
  <c r="J223" i="7"/>
  <c r="E221" i="7"/>
  <c r="G219" i="7"/>
  <c r="E218" i="7"/>
  <c r="J216" i="7"/>
  <c r="H215" i="7"/>
  <c r="F214" i="7"/>
  <c r="E213" i="7"/>
  <c r="J210" i="7"/>
  <c r="J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7" i="7"/>
  <c r="I176" i="7"/>
  <c r="I175" i="7"/>
  <c r="I174" i="7"/>
  <c r="I173" i="7"/>
  <c r="I172" i="7"/>
  <c r="I171" i="7"/>
  <c r="I170" i="7"/>
  <c r="I169" i="7"/>
  <c r="H168" i="7"/>
  <c r="H167" i="7"/>
  <c r="G166" i="7"/>
  <c r="G165" i="7"/>
  <c r="F164" i="7"/>
  <c r="F163" i="7"/>
  <c r="E162" i="7"/>
  <c r="E161" i="7"/>
  <c r="E155" i="7"/>
  <c r="G154" i="7"/>
  <c r="H153" i="7"/>
  <c r="H152" i="7"/>
  <c r="I151" i="7"/>
  <c r="G268" i="7"/>
  <c r="J258" i="7"/>
  <c r="G255" i="7"/>
  <c r="G252" i="7"/>
  <c r="J242" i="7"/>
  <c r="G239" i="7"/>
  <c r="G236" i="7"/>
  <c r="J226" i="7"/>
  <c r="G223" i="7"/>
  <c r="F219" i="7"/>
  <c r="I216" i="7"/>
  <c r="G215" i="7"/>
  <c r="E214" i="7"/>
  <c r="J211" i="7"/>
  <c r="I210" i="7"/>
  <c r="I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264" i="7"/>
  <c r="H261" i="7"/>
  <c r="E258" i="7"/>
  <c r="H248" i="7"/>
  <c r="H245" i="7"/>
  <c r="E242" i="7"/>
  <c r="H232" i="7"/>
  <c r="H229" i="7"/>
  <c r="E226" i="7"/>
  <c r="G220" i="7"/>
  <c r="E219" i="7"/>
  <c r="J217" i="7"/>
  <c r="H216" i="7"/>
  <c r="F215" i="7"/>
  <c r="J212" i="7"/>
  <c r="I211" i="7"/>
  <c r="H210" i="7"/>
  <c r="H209" i="7"/>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174" i="7"/>
  <c r="G173" i="7"/>
  <c r="G172" i="7"/>
  <c r="G171" i="7"/>
  <c r="G170" i="7"/>
  <c r="G169" i="7"/>
  <c r="F168" i="7"/>
  <c r="F167" i="7"/>
  <c r="E166" i="7"/>
  <c r="E165" i="7"/>
  <c r="J160" i="7"/>
  <c r="J159" i="7"/>
  <c r="I158" i="7"/>
  <c r="I157" i="7"/>
  <c r="J156" i="7"/>
  <c r="E154" i="7"/>
  <c r="F153" i="7"/>
  <c r="F152" i="7"/>
  <c r="G151" i="7"/>
  <c r="I150" i="7"/>
  <c r="J149" i="7"/>
  <c r="J148" i="7"/>
  <c r="E146" i="7"/>
  <c r="F145" i="7"/>
  <c r="F144" i="7"/>
  <c r="F267" i="7"/>
  <c r="F220" i="7"/>
  <c r="G210" i="7"/>
  <c r="F206" i="7"/>
  <c r="F202" i="7"/>
  <c r="F198" i="7"/>
  <c r="F194" i="7"/>
  <c r="F190" i="7"/>
  <c r="F186" i="7"/>
  <c r="F182" i="7"/>
  <c r="F178" i="7"/>
  <c r="H174" i="7"/>
  <c r="F169" i="7"/>
  <c r="F166" i="7"/>
  <c r="I159" i="7"/>
  <c r="F151" i="7"/>
  <c r="G146" i="7"/>
  <c r="G144" i="7"/>
  <c r="I141" i="7"/>
  <c r="J139" i="7"/>
  <c r="E138" i="7"/>
  <c r="H135" i="7"/>
  <c r="F174" i="7"/>
  <c r="H171" i="7"/>
  <c r="J162" i="7"/>
  <c r="I156" i="7"/>
  <c r="G153" i="7"/>
  <c r="I148" i="7"/>
  <c r="F146" i="7"/>
  <c r="E144" i="7"/>
  <c r="J142" i="7"/>
  <c r="E139" i="7"/>
  <c r="H136" i="7"/>
  <c r="G135" i="7"/>
  <c r="E245" i="7"/>
  <c r="I238" i="7"/>
  <c r="J213" i="7"/>
  <c r="G209" i="7"/>
  <c r="F205" i="7"/>
  <c r="F201" i="7"/>
  <c r="F197" i="7"/>
  <c r="F193" i="7"/>
  <c r="F189" i="7"/>
  <c r="F185" i="7"/>
  <c r="F181" i="7"/>
  <c r="F177" i="7"/>
  <c r="F171" i="7"/>
  <c r="G168" i="7"/>
  <c r="F165" i="7"/>
  <c r="J158" i="7"/>
  <c r="E153" i="7"/>
  <c r="J150" i="7"/>
  <c r="I142" i="7"/>
  <c r="G136" i="7"/>
  <c r="F135" i="7"/>
  <c r="F251" i="7"/>
  <c r="H173" i="7"/>
  <c r="E168" i="7"/>
  <c r="J161" i="7"/>
  <c r="H158" i="7"/>
  <c r="H150" i="7"/>
  <c r="H145" i="7"/>
  <c r="I143" i="7"/>
  <c r="H142" i="7"/>
  <c r="J140" i="7"/>
  <c r="H137" i="7"/>
  <c r="F136" i="7"/>
  <c r="E135" i="7"/>
  <c r="I270" i="7"/>
  <c r="I217" i="7"/>
  <c r="I212" i="7"/>
  <c r="F208" i="7"/>
  <c r="F204" i="7"/>
  <c r="F200" i="7"/>
  <c r="F196" i="7"/>
  <c r="F192" i="7"/>
  <c r="F188" i="7"/>
  <c r="F184" i="7"/>
  <c r="F180" i="7"/>
  <c r="F176" i="7"/>
  <c r="F173" i="7"/>
  <c r="H170" i="7"/>
  <c r="E164" i="7"/>
  <c r="J155" i="7"/>
  <c r="G152" i="7"/>
  <c r="J147" i="7"/>
  <c r="G145" i="7"/>
  <c r="H143" i="7"/>
  <c r="I140" i="7"/>
  <c r="G137" i="7"/>
  <c r="E136" i="7"/>
  <c r="E229" i="7"/>
  <c r="I222" i="7"/>
  <c r="F170" i="7"/>
  <c r="G167" i="7"/>
  <c r="I160" i="7"/>
  <c r="J157" i="7"/>
  <c r="E152" i="7"/>
  <c r="E147" i="7"/>
  <c r="E145" i="7"/>
  <c r="G143" i="7"/>
  <c r="F137" i="7"/>
  <c r="E261" i="7"/>
  <c r="I254" i="7"/>
  <c r="F172" i="7"/>
  <c r="H169" i="7"/>
  <c r="E163" i="7"/>
  <c r="F154" i="7"/>
  <c r="H151" i="7"/>
  <c r="H144" i="7"/>
  <c r="J141" i="7"/>
  <c r="F138" i="7"/>
  <c r="I135" i="7"/>
  <c r="F235" i="7"/>
  <c r="F187" i="7"/>
  <c r="E137" i="7"/>
  <c r="F199" i="7"/>
  <c r="E167" i="7"/>
  <c r="H211" i="7"/>
  <c r="F179" i="7"/>
  <c r="F191" i="7"/>
  <c r="H172" i="7"/>
  <c r="G216" i="7"/>
  <c r="F203" i="7"/>
  <c r="F183" i="7"/>
  <c r="H157" i="7"/>
  <c r="F195" i="7"/>
  <c r="F143" i="7"/>
  <c r="G138" i="7"/>
  <c r="F207" i="7"/>
  <c r="F175" i="7"/>
  <c r="I149" i="7"/>
  <c r="R3" i="39"/>
  <c r="G267" i="3"/>
  <c r="E265" i="3"/>
  <c r="E260" i="3"/>
  <c r="F256" i="3"/>
  <c r="J267" i="3"/>
  <c r="J263" i="3"/>
  <c r="I261" i="3"/>
  <c r="I253" i="3"/>
  <c r="H245" i="3"/>
  <c r="G240" i="3"/>
  <c r="I238" i="3"/>
  <c r="H235" i="3"/>
  <c r="I230" i="3"/>
  <c r="J226" i="3"/>
  <c r="F223" i="3"/>
  <c r="J219" i="3"/>
  <c r="G218" i="3"/>
  <c r="J214" i="3"/>
  <c r="E212" i="3"/>
  <c r="J208" i="3"/>
  <c r="F207" i="3"/>
  <c r="E205" i="3"/>
  <c r="G202" i="3"/>
  <c r="E199" i="3"/>
  <c r="G195" i="3"/>
  <c r="F193" i="3"/>
  <c r="E192" i="3"/>
  <c r="G190" i="3"/>
  <c r="I188" i="3"/>
  <c r="F187" i="3"/>
  <c r="F181" i="3"/>
  <c r="E180" i="3"/>
  <c r="J176" i="3"/>
  <c r="F175" i="3"/>
  <c r="J169" i="3"/>
  <c r="I164" i="3"/>
  <c r="F163" i="3"/>
  <c r="I159" i="3"/>
  <c r="G154" i="3"/>
  <c r="E152" i="3"/>
  <c r="I148" i="3"/>
  <c r="F147" i="3"/>
  <c r="I143" i="3"/>
  <c r="E135" i="3"/>
  <c r="F267" i="3"/>
  <c r="G263" i="3"/>
  <c r="E261" i="3"/>
  <c r="J259" i="3"/>
  <c r="I257" i="3"/>
  <c r="J255" i="3"/>
  <c r="E253" i="3"/>
  <c r="J251" i="3"/>
  <c r="J248" i="3"/>
  <c r="F240" i="3"/>
  <c r="G238" i="3"/>
  <c r="I236" i="3"/>
  <c r="J233" i="3"/>
  <c r="G230" i="3"/>
  <c r="I226" i="3"/>
  <c r="E223" i="3"/>
  <c r="G221" i="3"/>
  <c r="I219" i="3"/>
  <c r="F218" i="3"/>
  <c r="J215" i="3"/>
  <c r="G214" i="3"/>
  <c r="F208" i="3"/>
  <c r="E207" i="3"/>
  <c r="J203" i="3"/>
  <c r="F202" i="3"/>
  <c r="H200" i="3"/>
  <c r="F195" i="3"/>
  <c r="E193" i="3"/>
  <c r="E190" i="3"/>
  <c r="G188" i="3"/>
  <c r="J183" i="3"/>
  <c r="E181" i="3"/>
  <c r="I176" i="3"/>
  <c r="H171" i="3"/>
  <c r="E169" i="3"/>
  <c r="F164" i="3"/>
  <c r="E163" i="3"/>
  <c r="J160" i="3"/>
  <c r="G159" i="3"/>
  <c r="J155" i="3"/>
  <c r="F148" i="3"/>
  <c r="E147" i="3"/>
  <c r="J144" i="3"/>
  <c r="G143" i="3"/>
  <c r="J138" i="3"/>
  <c r="F136" i="3"/>
  <c r="J268" i="3"/>
  <c r="E267" i="3"/>
  <c r="J264" i="3"/>
  <c r="F263" i="3"/>
  <c r="G259" i="3"/>
  <c r="E257" i="3"/>
  <c r="G255" i="3"/>
  <c r="G251" i="3"/>
  <c r="J249" i="3"/>
  <c r="F248" i="3"/>
  <c r="I246" i="3"/>
  <c r="J243" i="3"/>
  <c r="J241" i="3"/>
  <c r="E240" i="3"/>
  <c r="E238" i="3"/>
  <c r="G236" i="3"/>
  <c r="H233" i="3"/>
  <c r="J231" i="3"/>
  <c r="F230" i="3"/>
  <c r="H228" i="3"/>
  <c r="G226" i="3"/>
  <c r="H224" i="3"/>
  <c r="G219" i="3"/>
  <c r="I215" i="3"/>
  <c r="F214" i="3"/>
  <c r="J210" i="3"/>
  <c r="E208" i="3"/>
  <c r="I203" i="3"/>
  <c r="H196" i="3"/>
  <c r="E195" i="3"/>
  <c r="F188" i="3"/>
  <c r="J184" i="3"/>
  <c r="J177" i="3"/>
  <c r="G176" i="3"/>
  <c r="J172" i="3"/>
  <c r="G171" i="3"/>
  <c r="J167" i="3"/>
  <c r="E164" i="3"/>
  <c r="I160" i="3"/>
  <c r="F159" i="3"/>
  <c r="I155" i="3"/>
  <c r="G150" i="3"/>
  <c r="E148" i="3"/>
  <c r="I144" i="3"/>
  <c r="F143" i="3"/>
  <c r="J139" i="3"/>
  <c r="I268" i="3"/>
  <c r="I264" i="3"/>
  <c r="E263" i="3"/>
  <c r="F259" i="3"/>
  <c r="F255" i="3"/>
  <c r="F251" i="3"/>
  <c r="I249" i="3"/>
  <c r="G246" i="3"/>
  <c r="J244" i="3"/>
  <c r="H241" i="3"/>
  <c r="F236" i="3"/>
  <c r="I234" i="3"/>
  <c r="H231" i="3"/>
  <c r="E230" i="3"/>
  <c r="F226" i="3"/>
  <c r="F219" i="3"/>
  <c r="G215" i="3"/>
  <c r="J211" i="3"/>
  <c r="J204" i="3"/>
  <c r="G203" i="3"/>
  <c r="H198" i="3"/>
  <c r="E196" i="3"/>
  <c r="G191" i="3"/>
  <c r="E188" i="3"/>
  <c r="I186" i="3"/>
  <c r="I184" i="3"/>
  <c r="F179" i="3"/>
  <c r="H177" i="3"/>
  <c r="F176" i="3"/>
  <c r="H174" i="3"/>
  <c r="I172" i="3"/>
  <c r="F171" i="3"/>
  <c r="I167" i="3"/>
  <c r="I165" i="3"/>
  <c r="F160" i="3"/>
  <c r="E159" i="3"/>
  <c r="J156" i="3"/>
  <c r="G155" i="3"/>
  <c r="J151" i="3"/>
  <c r="F144" i="3"/>
  <c r="E143" i="3"/>
  <c r="I139" i="3"/>
  <c r="F268" i="3"/>
  <c r="F264" i="3"/>
  <c r="J260" i="3"/>
  <c r="E259" i="3"/>
  <c r="J252" i="3"/>
  <c r="E251" i="3"/>
  <c r="G249" i="3"/>
  <c r="E246" i="3"/>
  <c r="I244" i="3"/>
  <c r="E236" i="3"/>
  <c r="G234" i="3"/>
  <c r="F231" i="3"/>
  <c r="E226" i="3"/>
  <c r="J222" i="3"/>
  <c r="H220" i="3"/>
  <c r="E219" i="3"/>
  <c r="F215" i="3"/>
  <c r="I211" i="3"/>
  <c r="F206" i="3"/>
  <c r="H204" i="3"/>
  <c r="F203" i="3"/>
  <c r="H201" i="3"/>
  <c r="J199" i="3"/>
  <c r="G198" i="3"/>
  <c r="J192" i="3"/>
  <c r="F191" i="3"/>
  <c r="I189" i="3"/>
  <c r="G184" i="3"/>
  <c r="E182" i="3"/>
  <c r="J180" i="3"/>
  <c r="F177" i="3"/>
  <c r="E176" i="3"/>
  <c r="G174" i="3"/>
  <c r="G172" i="3"/>
  <c r="J168" i="3"/>
  <c r="G167" i="3"/>
  <c r="E165" i="3"/>
  <c r="G162" i="3"/>
  <c r="E160" i="3"/>
  <c r="I156" i="3"/>
  <c r="F155" i="3"/>
  <c r="I151" i="3"/>
  <c r="G146" i="3"/>
  <c r="E144" i="3"/>
  <c r="J140" i="3"/>
  <c r="G139" i="3"/>
  <c r="H137" i="3"/>
  <c r="J135" i="3"/>
  <c r="E268" i="3"/>
  <c r="E264" i="3"/>
  <c r="I260" i="3"/>
  <c r="J256" i="3"/>
  <c r="F252" i="3"/>
  <c r="F249" i="3"/>
  <c r="H247" i="3"/>
  <c r="G244" i="3"/>
  <c r="I242" i="3"/>
  <c r="J239" i="3"/>
  <c r="J237" i="3"/>
  <c r="F234" i="3"/>
  <c r="I232" i="3"/>
  <c r="I227" i="3"/>
  <c r="J223" i="3"/>
  <c r="G222" i="3"/>
  <c r="E220" i="3"/>
  <c r="E215" i="3"/>
  <c r="G211" i="3"/>
  <c r="E209" i="3"/>
  <c r="J207" i="3"/>
  <c r="F204" i="3"/>
  <c r="E203" i="3"/>
  <c r="G201" i="3"/>
  <c r="I199" i="3"/>
  <c r="F198" i="3"/>
  <c r="I192" i="3"/>
  <c r="F184" i="3"/>
  <c r="I180" i="3"/>
  <c r="E177" i="3"/>
  <c r="E174" i="3"/>
  <c r="F172" i="3"/>
  <c r="I168" i="3"/>
  <c r="F167" i="3"/>
  <c r="J163" i="3"/>
  <c r="F156" i="3"/>
  <c r="E155" i="3"/>
  <c r="J152" i="3"/>
  <c r="G151" i="3"/>
  <c r="J147" i="3"/>
  <c r="H140" i="3"/>
  <c r="F139" i="3"/>
  <c r="G137" i="3"/>
  <c r="I135" i="3"/>
  <c r="E269" i="3"/>
  <c r="I265" i="3"/>
  <c r="H250" i="3"/>
  <c r="E247" i="3"/>
  <c r="J245" i="3"/>
  <c r="E244" i="3"/>
  <c r="E242" i="3"/>
  <c r="I240" i="3"/>
  <c r="J235" i="3"/>
  <c r="E232" i="3"/>
  <c r="J230" i="3"/>
  <c r="H229" i="3"/>
  <c r="H225" i="3"/>
  <c r="G223" i="3"/>
  <c r="J218" i="3"/>
  <c r="J212" i="3"/>
  <c r="E211" i="3"/>
  <c r="G207" i="3"/>
  <c r="G205" i="3"/>
  <c r="F199" i="3"/>
  <c r="I195" i="3"/>
  <c r="H193" i="3"/>
  <c r="F192" i="3"/>
  <c r="H190" i="3"/>
  <c r="J188" i="3"/>
  <c r="G187" i="3"/>
  <c r="E185" i="3"/>
  <c r="J181" i="3"/>
  <c r="F180" i="3"/>
  <c r="E178" i="3"/>
  <c r="G175" i="3"/>
  <c r="E168" i="3"/>
  <c r="J164" i="3"/>
  <c r="G163" i="3"/>
  <c r="J159" i="3"/>
  <c r="F152" i="3"/>
  <c r="E151" i="3"/>
  <c r="J148" i="3"/>
  <c r="G147" i="3"/>
  <c r="J143" i="3"/>
  <c r="F142" i="3"/>
  <c r="E140" i="3"/>
  <c r="F135" i="3"/>
  <c r="I269" i="3"/>
  <c r="E252" i="3"/>
  <c r="I207" i="3"/>
  <c r="F168" i="3"/>
  <c r="E156" i="3"/>
  <c r="F151" i="3"/>
  <c r="E139" i="3"/>
  <c r="J240" i="3"/>
  <c r="J229" i="3"/>
  <c r="I223" i="3"/>
  <c r="E201" i="3"/>
  <c r="E184" i="3"/>
  <c r="G178" i="3"/>
  <c r="E256" i="3"/>
  <c r="E234" i="3"/>
  <c r="F211" i="3"/>
  <c r="J195" i="3"/>
  <c r="E172" i="3"/>
  <c r="E167" i="3"/>
  <c r="F244" i="3"/>
  <c r="F222" i="3"/>
  <c r="E216" i="3"/>
  <c r="H142" i="3"/>
  <c r="E137" i="3"/>
  <c r="E249" i="3"/>
  <c r="E204" i="3"/>
  <c r="G199" i="3"/>
  <c r="H187" i="3"/>
  <c r="F260" i="3"/>
  <c r="G232" i="3"/>
  <c r="G158" i="3"/>
  <c r="I147" i="3"/>
  <c r="G242" i="3"/>
  <c r="H237" i="3"/>
  <c r="G192" i="3"/>
  <c r="G180" i="3"/>
  <c r="I152" i="3"/>
  <c r="F140" i="3"/>
  <c r="G135" i="3"/>
  <c r="J185" i="3"/>
  <c r="I163" i="3"/>
  <c r="G247" i="3"/>
  <c r="I141" i="3"/>
  <c r="E166" i="3"/>
  <c r="F146" i="3"/>
  <c r="J154" i="3"/>
  <c r="E158" i="3"/>
  <c r="E183" i="3"/>
  <c r="F149" i="3"/>
  <c r="I136" i="3"/>
  <c r="F194" i="3"/>
  <c r="F145" i="3"/>
  <c r="F170" i="3"/>
  <c r="E173" i="3"/>
  <c r="I137" i="3"/>
  <c r="I149" i="3"/>
  <c r="G166" i="3"/>
  <c r="E142" i="3"/>
  <c r="F150" i="3"/>
  <c r="E157" i="3"/>
  <c r="I162" i="3"/>
  <c r="J141" i="3"/>
  <c r="I197" i="3"/>
  <c r="I138" i="3"/>
  <c r="G157" i="3"/>
  <c r="G173" i="3"/>
  <c r="E136" i="3"/>
  <c r="G142" i="3"/>
  <c r="F166" i="3"/>
  <c r="E145" i="3"/>
  <c r="E150" i="3"/>
  <c r="F158" i="3"/>
  <c r="H166" i="3"/>
  <c r="G149" i="3"/>
  <c r="G197" i="3"/>
  <c r="I194" i="3"/>
  <c r="G145" i="3"/>
  <c r="F157" i="3"/>
  <c r="F173" i="3"/>
  <c r="J137" i="3"/>
  <c r="I145" i="3"/>
  <c r="I161" i="3"/>
  <c r="H189" i="3"/>
  <c r="G160" i="3"/>
  <c r="J171" i="3"/>
  <c r="F185" i="3"/>
  <c r="G193" i="3"/>
  <c r="F217" i="3"/>
  <c r="E175" i="3"/>
  <c r="E191" i="3"/>
  <c r="J179" i="3"/>
  <c r="E200" i="3"/>
  <c r="G206" i="3"/>
  <c r="J205" i="3"/>
  <c r="F220" i="3"/>
  <c r="J206" i="3"/>
  <c r="I224" i="3"/>
  <c r="I228" i="3"/>
  <c r="H214" i="3"/>
  <c r="G233" i="3"/>
  <c r="E237" i="3"/>
  <c r="E245" i="3"/>
  <c r="I231" i="3"/>
  <c r="F241" i="3"/>
  <c r="H258" i="3"/>
  <c r="J266" i="3"/>
  <c r="I270" i="3"/>
  <c r="H242" i="3"/>
  <c r="F242" i="3"/>
  <c r="I250" i="3"/>
  <c r="H255" i="3"/>
  <c r="H263" i="3"/>
  <c r="H248" i="3"/>
  <c r="G269" i="3"/>
  <c r="I166" i="3"/>
  <c r="J150" i="3"/>
  <c r="E161" i="3"/>
  <c r="F141" i="3"/>
  <c r="J145" i="3"/>
  <c r="E170" i="3"/>
  <c r="H138" i="3"/>
  <c r="I157" i="3"/>
  <c r="G189" i="3"/>
  <c r="G164" i="3"/>
  <c r="F174" i="3"/>
  <c r="J187" i="3"/>
  <c r="H210" i="3"/>
  <c r="G165" i="3"/>
  <c r="H185" i="3"/>
  <c r="E179" i="3"/>
  <c r="E198" i="3"/>
  <c r="F212" i="3"/>
  <c r="H212" i="3"/>
  <c r="E227" i="3"/>
  <c r="J216" i="3"/>
  <c r="F224" i="3"/>
  <c r="H222" i="3"/>
  <c r="I235" i="3"/>
  <c r="E241" i="3"/>
  <c r="G228" i="3"/>
  <c r="F237" i="3"/>
  <c r="E258" i="3"/>
  <c r="F266" i="3"/>
  <c r="H270" i="3"/>
  <c r="J254" i="3"/>
  <c r="I247" i="3"/>
  <c r="G252" i="3"/>
  <c r="F261" i="3"/>
  <c r="J269" i="3"/>
  <c r="E248" i="3"/>
  <c r="H136" i="3"/>
  <c r="I150" i="3"/>
  <c r="J162" i="3"/>
  <c r="J149" i="3"/>
  <c r="H149" i="3"/>
  <c r="G153" i="3"/>
  <c r="H173" i="3"/>
  <c r="I140" i="3"/>
  <c r="H158" i="3"/>
  <c r="F189" i="3"/>
  <c r="F165" i="3"/>
  <c r="I174" i="3"/>
  <c r="J190" i="3"/>
  <c r="G210" i="3"/>
  <c r="H169" i="3"/>
  <c r="I191" i="3"/>
  <c r="J182" i="3"/>
  <c r="J213" i="3"/>
  <c r="J198" i="3"/>
  <c r="H216" i="3"/>
  <c r="I206" i="3"/>
  <c r="F216" i="3"/>
  <c r="E224" i="3"/>
  <c r="I239" i="3"/>
  <c r="F225" i="3"/>
  <c r="E235" i="3"/>
  <c r="F243" i="3"/>
  <c r="F229" i="3"/>
  <c r="H239" i="3"/>
  <c r="G262" i="3"/>
  <c r="I266" i="3"/>
  <c r="F232" i="3"/>
  <c r="F254" i="3"/>
  <c r="G250" i="3"/>
  <c r="F253" i="3"/>
  <c r="J261" i="3"/>
  <c r="H252" i="3"/>
  <c r="F138" i="3"/>
  <c r="E153" i="3"/>
  <c r="F162" i="3"/>
  <c r="J197" i="3"/>
  <c r="H161" i="3"/>
  <c r="J153" i="3"/>
  <c r="J173" i="3"/>
  <c r="H141" i="3"/>
  <c r="H162" i="3"/>
  <c r="J189" i="3"/>
  <c r="J165" i="3"/>
  <c r="I177" i="3"/>
  <c r="F190" i="3"/>
  <c r="F210" i="3"/>
  <c r="I175" i="3"/>
  <c r="J191" i="3"/>
  <c r="F182" i="3"/>
  <c r="F213" i="3"/>
  <c r="J201" i="3"/>
  <c r="I202" i="3"/>
  <c r="G220" i="3"/>
  <c r="E206" i="3"/>
  <c r="J221" i="3"/>
  <c r="E239" i="3"/>
  <c r="E228" i="3"/>
  <c r="G235" i="3"/>
  <c r="G245" i="3"/>
  <c r="H243" i="3"/>
  <c r="J262" i="3"/>
  <c r="E266" i="3"/>
  <c r="J232" i="3"/>
  <c r="I254" i="3"/>
  <c r="J250" i="3"/>
  <c r="J253" i="3"/>
  <c r="G264" i="3"/>
  <c r="G253" i="3"/>
  <c r="I142" i="3"/>
  <c r="F154" i="3"/>
  <c r="E162" i="3"/>
  <c r="F197" i="3"/>
  <c r="E194" i="3"/>
  <c r="F153" i="3"/>
  <c r="J186" i="3"/>
  <c r="E189" i="3"/>
  <c r="G168" i="3"/>
  <c r="G179" i="3"/>
  <c r="I190" i="3"/>
  <c r="J217" i="3"/>
  <c r="J175" i="3"/>
  <c r="G196" i="3"/>
  <c r="I182" i="3"/>
  <c r="I213" i="3"/>
  <c r="F201" i="3"/>
  <c r="E202" i="3"/>
  <c r="J220" i="3"/>
  <c r="J209" i="3"/>
  <c r="F221" i="3"/>
  <c r="I225" i="3"/>
  <c r="G239" i="3"/>
  <c r="G229" i="3"/>
  <c r="G237" i="3"/>
  <c r="I245" i="3"/>
  <c r="E231" i="3"/>
  <c r="F245" i="3"/>
  <c r="F262" i="3"/>
  <c r="H266" i="3"/>
  <c r="H234" i="3"/>
  <c r="E254" i="3"/>
  <c r="F250" i="3"/>
  <c r="G256" i="3"/>
  <c r="F265" i="3"/>
  <c r="E255" i="3"/>
  <c r="G161" i="3"/>
  <c r="J142" i="3"/>
  <c r="I154" i="3"/>
  <c r="I183" i="3"/>
  <c r="E197" i="3"/>
  <c r="J194" i="3"/>
  <c r="J157" i="3"/>
  <c r="H146" i="3"/>
  <c r="F186" i="3"/>
  <c r="G144" i="3"/>
  <c r="F169" i="3"/>
  <c r="H181" i="3"/>
  <c r="J193" i="3"/>
  <c r="I217" i="3"/>
  <c r="J178" i="3"/>
  <c r="F196" i="3"/>
  <c r="I185" i="3"/>
  <c r="H213" i="3"/>
  <c r="I201" i="3"/>
  <c r="J202" i="3"/>
  <c r="G227" i="3"/>
  <c r="F209" i="3"/>
  <c r="I221" i="3"/>
  <c r="E225" i="3"/>
  <c r="I243" i="3"/>
  <c r="I229" i="3"/>
  <c r="I237" i="3"/>
  <c r="E214" i="3"/>
  <c r="G231" i="3"/>
  <c r="G258" i="3"/>
  <c r="I262" i="3"/>
  <c r="G270" i="3"/>
  <c r="J236" i="3"/>
  <c r="F238" i="3"/>
  <c r="E250" i="3"/>
  <c r="F257" i="3"/>
  <c r="J265" i="3"/>
  <c r="H256" i="3"/>
  <c r="J161" i="3"/>
  <c r="J146" i="3"/>
  <c r="E154" i="3"/>
  <c r="H183" i="3"/>
  <c r="H197" i="3"/>
  <c r="H194" i="3"/>
  <c r="J170" i="3"/>
  <c r="H150" i="3"/>
  <c r="H186" i="3"/>
  <c r="G148" i="3"/>
  <c r="I171" i="3"/>
  <c r="G182" i="3"/>
  <c r="I193" i="3"/>
  <c r="E217" i="3"/>
  <c r="F178" i="3"/>
  <c r="J196" i="3"/>
  <c r="G200" i="3"/>
  <c r="G213" i="3"/>
  <c r="I204" i="3"/>
  <c r="F205" i="3"/>
  <c r="H227" i="3"/>
  <c r="I209" i="3"/>
  <c r="E221" i="3"/>
  <c r="J225" i="3"/>
  <c r="E243" i="3"/>
  <c r="E229" i="3"/>
  <c r="F239" i="3"/>
  <c r="E218" i="3"/>
  <c r="J258" i="3"/>
  <c r="E262" i="3"/>
  <c r="J270" i="3"/>
  <c r="H238" i="3"/>
  <c r="F246" i="3"/>
  <c r="H254" i="3"/>
  <c r="J257" i="3"/>
  <c r="H267" i="3"/>
  <c r="G257" i="3"/>
  <c r="F161" i="3"/>
  <c r="I146" i="3"/>
  <c r="J158" i="3"/>
  <c r="G183" i="3"/>
  <c r="G194" i="3"/>
  <c r="H170" i="3"/>
  <c r="J136" i="3"/>
  <c r="I153" i="3"/>
  <c r="G186" i="3"/>
  <c r="G152" i="3"/>
  <c r="E171" i="3"/>
  <c r="I187" i="3"/>
  <c r="I210" i="3"/>
  <c r="H217" i="3"/>
  <c r="I178" i="3"/>
  <c r="I169" i="3"/>
  <c r="F200" i="3"/>
  <c r="E213" i="3"/>
  <c r="H208" i="3"/>
  <c r="I205" i="3"/>
  <c r="F227" i="3"/>
  <c r="I212" i="3"/>
  <c r="G224" i="3"/>
  <c r="J228" i="3"/>
  <c r="G243" i="3"/>
  <c r="I233" i="3"/>
  <c r="G241" i="3"/>
  <c r="E222" i="3"/>
  <c r="F233" i="3"/>
  <c r="F258" i="3"/>
  <c r="H262" i="3"/>
  <c r="F270" i="3"/>
  <c r="H246" i="3"/>
  <c r="J247" i="3"/>
  <c r="G248" i="3"/>
  <c r="H259" i="3"/>
  <c r="G268" i="3"/>
  <c r="G261" i="3"/>
  <c r="J166" i="3"/>
  <c r="E146" i="3"/>
  <c r="I158" i="3"/>
  <c r="F183" i="3"/>
  <c r="G141" i="3"/>
  <c r="E138" i="3"/>
  <c r="G170" i="3"/>
  <c r="F137" i="3"/>
  <c r="H154" i="3"/>
  <c r="E186" i="3"/>
  <c r="G156" i="3"/>
  <c r="J174" i="3"/>
  <c r="E187" i="3"/>
  <c r="E210" i="3"/>
  <c r="G217" i="3"/>
  <c r="I181" i="3"/>
  <c r="I179" i="3"/>
  <c r="J200" i="3"/>
  <c r="I198" i="3"/>
  <c r="G209" i="3"/>
  <c r="I208" i="3"/>
  <c r="J227" i="3"/>
  <c r="G216" i="3"/>
  <c r="J224" i="3"/>
  <c r="F228" i="3"/>
  <c r="H218" i="3"/>
  <c r="E233" i="3"/>
  <c r="I241" i="3"/>
  <c r="G225" i="3"/>
  <c r="F235" i="3"/>
  <c r="I258" i="3"/>
  <c r="G266" i="3"/>
  <c r="E270" i="3"/>
  <c r="G254" i="3"/>
  <c r="F247" i="3"/>
  <c r="H251" i="3"/>
  <c r="G260" i="3"/>
  <c r="F269" i="3"/>
  <c r="G265" i="3"/>
  <c r="H232" i="3"/>
  <c r="H206" i="3"/>
  <c r="H260" i="3"/>
  <c r="I255" i="3"/>
  <c r="H195" i="3"/>
  <c r="H167" i="3"/>
  <c r="H253" i="3"/>
  <c r="H202" i="3"/>
  <c r="I214" i="3"/>
  <c r="H156" i="3"/>
  <c r="I216" i="3"/>
  <c r="H163" i="3"/>
  <c r="G212" i="3"/>
  <c r="H249" i="3"/>
  <c r="H230" i="3"/>
  <c r="H264" i="3"/>
  <c r="H221" i="3"/>
  <c r="H209" i="3"/>
  <c r="E149" i="3"/>
  <c r="H172" i="3"/>
  <c r="H178" i="3"/>
  <c r="I218" i="3"/>
  <c r="J246" i="3"/>
  <c r="H176" i="3"/>
  <c r="H145" i="3"/>
  <c r="I170" i="3"/>
  <c r="H179" i="3"/>
  <c r="H175" i="3"/>
  <c r="H226" i="3"/>
  <c r="G181" i="3"/>
  <c r="H219" i="3"/>
  <c r="H207" i="3"/>
  <c r="I200" i="3"/>
  <c r="J238" i="3"/>
  <c r="H188" i="3"/>
  <c r="J242" i="3"/>
  <c r="H236" i="3"/>
  <c r="G169" i="3"/>
  <c r="H151" i="3"/>
  <c r="H205" i="3"/>
  <c r="G136" i="3"/>
  <c r="H139" i="3"/>
  <c r="H182" i="3"/>
  <c r="H148" i="3"/>
  <c r="I220" i="3"/>
  <c r="G177" i="3"/>
  <c r="I248" i="3"/>
  <c r="H143" i="3"/>
  <c r="G204" i="3"/>
  <c r="H211" i="3"/>
  <c r="G185" i="3"/>
  <c r="H261" i="3"/>
  <c r="H152" i="3"/>
  <c r="H268" i="3"/>
  <c r="I263" i="3"/>
  <c r="H203" i="3"/>
  <c r="H215" i="3"/>
  <c r="I173" i="3"/>
  <c r="H192" i="3"/>
  <c r="I267" i="3"/>
  <c r="H160" i="3"/>
  <c r="G208" i="3"/>
  <c r="H265" i="3"/>
  <c r="H153" i="3"/>
  <c r="G140" i="3"/>
  <c r="H147" i="3"/>
  <c r="I196" i="3"/>
  <c r="I256" i="3"/>
  <c r="H257" i="3"/>
  <c r="H135" i="3"/>
  <c r="I259" i="3"/>
  <c r="H180" i="3"/>
  <c r="H240" i="3"/>
  <c r="H223" i="3"/>
  <c r="H199" i="3"/>
  <c r="E141" i="3"/>
  <c r="G138" i="3"/>
  <c r="I252" i="3"/>
  <c r="H144" i="3"/>
  <c r="H191" i="3"/>
  <c r="H244" i="3"/>
  <c r="H184" i="3"/>
  <c r="H164" i="3"/>
  <c r="H165" i="3"/>
  <c r="H269" i="3"/>
  <c r="H159" i="3"/>
  <c r="I251" i="3"/>
  <c r="I222" i="3"/>
  <c r="H157" i="3"/>
  <c r="H168" i="3"/>
  <c r="H155" i="3"/>
  <c r="J234" i="3"/>
  <c r="S3" i="39"/>
  <c r="J269" i="27"/>
  <c r="F267" i="27"/>
  <c r="G265" i="27"/>
  <c r="E262" i="27"/>
  <c r="I245" i="27"/>
  <c r="J243" i="27"/>
  <c r="F265" i="27"/>
  <c r="J255" i="27"/>
  <c r="H252" i="27"/>
  <c r="J250" i="27"/>
  <c r="G245" i="27"/>
  <c r="I243" i="27"/>
  <c r="G239" i="27"/>
  <c r="F259" i="27"/>
  <c r="G257" i="27"/>
  <c r="G255" i="27"/>
  <c r="E252" i="27"/>
  <c r="I250" i="27"/>
  <c r="F243" i="27"/>
  <c r="F241" i="27"/>
  <c r="F239" i="27"/>
  <c r="E270" i="27"/>
  <c r="I268" i="27"/>
  <c r="E266" i="27"/>
  <c r="H260" i="27"/>
  <c r="I258" i="27"/>
  <c r="J249" i="27"/>
  <c r="E244" i="27"/>
  <c r="H240" i="27"/>
  <c r="E260" i="27"/>
  <c r="H258" i="27"/>
  <c r="I256" i="27"/>
  <c r="H251" i="27"/>
  <c r="F249" i="27"/>
  <c r="I242" i="27"/>
  <c r="E240" i="27"/>
  <c r="I260" i="27"/>
  <c r="E258" i="27"/>
  <c r="E249" i="27"/>
  <c r="H242" i="27"/>
  <c r="H228" i="27"/>
  <c r="F221" i="27"/>
  <c r="F219" i="27"/>
  <c r="F217" i="27"/>
  <c r="I215" i="27"/>
  <c r="H211" i="27"/>
  <c r="E209" i="27"/>
  <c r="I207" i="27"/>
  <c r="H200" i="27"/>
  <c r="H199" i="27"/>
  <c r="F197" i="27"/>
  <c r="I195" i="27"/>
  <c r="G192" i="27"/>
  <c r="H186" i="27"/>
  <c r="H178" i="27"/>
  <c r="J173" i="27"/>
  <c r="F155" i="27"/>
  <c r="H142" i="27"/>
  <c r="I140" i="27"/>
  <c r="H268" i="27"/>
  <c r="E243" i="27"/>
  <c r="G224" i="27"/>
  <c r="E221" i="27"/>
  <c r="E219" i="27"/>
  <c r="E217" i="27"/>
  <c r="F215" i="27"/>
  <c r="H212" i="27"/>
  <c r="H209" i="27"/>
  <c r="F207" i="27"/>
  <c r="J201" i="27"/>
  <c r="G200" i="27"/>
  <c r="E197" i="27"/>
  <c r="F195" i="27"/>
  <c r="J193" i="27"/>
  <c r="G186" i="27"/>
  <c r="F173" i="27"/>
  <c r="G145" i="27"/>
  <c r="E142" i="27"/>
  <c r="H140" i="27"/>
  <c r="I138" i="27"/>
  <c r="E268" i="27"/>
  <c r="G235" i="27"/>
  <c r="G233" i="27"/>
  <c r="G231" i="27"/>
  <c r="J229" i="27"/>
  <c r="H222" i="27"/>
  <c r="E215" i="27"/>
  <c r="J213" i="27"/>
  <c r="E207" i="27"/>
  <c r="H205" i="27"/>
  <c r="I201" i="27"/>
  <c r="H197" i="27"/>
  <c r="E195" i="27"/>
  <c r="I193" i="27"/>
  <c r="G188" i="27"/>
  <c r="I183" i="27"/>
  <c r="G180" i="27"/>
  <c r="J175" i="27"/>
  <c r="I170" i="27"/>
  <c r="F165" i="27"/>
  <c r="G163" i="27"/>
  <c r="G161" i="27"/>
  <c r="H158" i="27"/>
  <c r="I156" i="27"/>
  <c r="F149" i="27"/>
  <c r="G147" i="27"/>
  <c r="I142" i="27"/>
  <c r="E140" i="27"/>
  <c r="F257" i="27"/>
  <c r="I252" i="27"/>
  <c r="G237" i="27"/>
  <c r="F235" i="27"/>
  <c r="F233" i="27"/>
  <c r="F231" i="27"/>
  <c r="I229" i="27"/>
  <c r="J227" i="27"/>
  <c r="J225" i="27"/>
  <c r="G222" i="27"/>
  <c r="H215" i="27"/>
  <c r="I213" i="27"/>
  <c r="H207" i="27"/>
  <c r="F201" i="27"/>
  <c r="H198" i="27"/>
  <c r="H195" i="27"/>
  <c r="F193" i="27"/>
  <c r="J177" i="27"/>
  <c r="F175" i="27"/>
  <c r="E170" i="27"/>
  <c r="F163" i="27"/>
  <c r="E158" i="27"/>
  <c r="H156" i="27"/>
  <c r="I154" i="27"/>
  <c r="F147" i="27"/>
  <c r="I266" i="27"/>
  <c r="E229" i="27"/>
  <c r="F227" i="27"/>
  <c r="F225" i="27"/>
  <c r="I223" i="27"/>
  <c r="E213" i="27"/>
  <c r="I211" i="27"/>
  <c r="J209" i="27"/>
  <c r="G204" i="27"/>
  <c r="F202" i="27"/>
  <c r="H201" i="27"/>
  <c r="I199" i="27"/>
  <c r="H193" i="27"/>
  <c r="G190" i="27"/>
  <c r="I187" i="27"/>
  <c r="G182" i="27"/>
  <c r="I179" i="27"/>
  <c r="H166" i="27"/>
  <c r="I164" i="27"/>
  <c r="H160" i="27"/>
  <c r="H150" i="27"/>
  <c r="I148" i="27"/>
  <c r="F141" i="27"/>
  <c r="G139" i="27"/>
  <c r="H266" i="27"/>
  <c r="I234" i="27"/>
  <c r="I232" i="27"/>
  <c r="H230" i="27"/>
  <c r="E227" i="27"/>
  <c r="E225" i="27"/>
  <c r="F223" i="27"/>
  <c r="J221" i="27"/>
  <c r="J219" i="27"/>
  <c r="J217" i="27"/>
  <c r="H214" i="27"/>
  <c r="H213" i="27"/>
  <c r="F211" i="27"/>
  <c r="I209" i="27"/>
  <c r="H206" i="27"/>
  <c r="F204" i="27"/>
  <c r="J202" i="27"/>
  <c r="F199" i="27"/>
  <c r="J197" i="27"/>
  <c r="G194" i="27"/>
  <c r="G171" i="27"/>
  <c r="G169" i="27"/>
  <c r="E166" i="27"/>
  <c r="H164" i="27"/>
  <c r="I162" i="27"/>
  <c r="G153" i="27"/>
  <c r="E150" i="27"/>
  <c r="H148" i="27"/>
  <c r="I146" i="27"/>
  <c r="F139" i="27"/>
  <c r="J211" i="27"/>
  <c r="J207" i="27"/>
  <c r="E199" i="27"/>
  <c r="E162" i="27"/>
  <c r="H234" i="27"/>
  <c r="G230" i="27"/>
  <c r="E211" i="27"/>
  <c r="G202" i="27"/>
  <c r="H176" i="27"/>
  <c r="F171" i="27"/>
  <c r="I166" i="27"/>
  <c r="E156" i="27"/>
  <c r="I225" i="27"/>
  <c r="G214" i="27"/>
  <c r="G244" i="27"/>
  <c r="F237" i="27"/>
  <c r="F229" i="27"/>
  <c r="I221" i="27"/>
  <c r="I217" i="27"/>
  <c r="G206" i="27"/>
  <c r="G155" i="27"/>
  <c r="I150" i="27"/>
  <c r="F213" i="27"/>
  <c r="F209" i="27"/>
  <c r="E201" i="27"/>
  <c r="I197" i="27"/>
  <c r="E193" i="27"/>
  <c r="E164" i="27"/>
  <c r="H236" i="27"/>
  <c r="H232" i="27"/>
  <c r="G216" i="27"/>
  <c r="I185" i="27"/>
  <c r="I158" i="27"/>
  <c r="I227" i="27"/>
  <c r="J223" i="27"/>
  <c r="G208" i="27"/>
  <c r="J204" i="27"/>
  <c r="E148" i="27"/>
  <c r="G137" i="27"/>
  <c r="E223" i="27"/>
  <c r="I219" i="27"/>
  <c r="J215" i="27"/>
  <c r="J199" i="27"/>
  <c r="J195" i="27"/>
  <c r="G184" i="27"/>
  <c r="F177" i="27"/>
  <c r="F157" i="27"/>
  <c r="F144" i="27"/>
  <c r="F168" i="27"/>
  <c r="E181" i="27"/>
  <c r="I161" i="27"/>
  <c r="J169" i="27"/>
  <c r="E189" i="27"/>
  <c r="G247" i="27"/>
  <c r="J140" i="27"/>
  <c r="J147" i="27"/>
  <c r="H155" i="27"/>
  <c r="H163" i="27"/>
  <c r="H171" i="27"/>
  <c r="E185" i="27"/>
  <c r="E238" i="27"/>
  <c r="I143" i="27"/>
  <c r="J160" i="27"/>
  <c r="J191" i="27"/>
  <c r="E220" i="27"/>
  <c r="H137" i="27"/>
  <c r="I153" i="27"/>
  <c r="H179" i="27"/>
  <c r="E196" i="27"/>
  <c r="F137" i="27"/>
  <c r="G143" i="27"/>
  <c r="J149" i="27"/>
  <c r="I157" i="27"/>
  <c r="I160" i="27"/>
  <c r="F166" i="27"/>
  <c r="I178" i="27"/>
  <c r="G253" i="27"/>
  <c r="J152" i="27"/>
  <c r="I172" i="27"/>
  <c r="J138" i="27"/>
  <c r="E161" i="27"/>
  <c r="H172" i="27"/>
  <c r="F189" i="27"/>
  <c r="F140" i="27"/>
  <c r="F152" i="27"/>
  <c r="J172" i="27"/>
  <c r="F138" i="27"/>
  <c r="H161" i="27"/>
  <c r="I174" i="27"/>
  <c r="J189" i="27"/>
  <c r="H136" i="27"/>
  <c r="G142" i="27"/>
  <c r="F148" i="27"/>
  <c r="J156" i="27"/>
  <c r="J164" i="27"/>
  <c r="H174" i="27"/>
  <c r="H187" i="27"/>
  <c r="I238" i="27"/>
  <c r="H143" i="27"/>
  <c r="I167" i="27"/>
  <c r="F203" i="27"/>
  <c r="F220" i="27"/>
  <c r="E144" i="27"/>
  <c r="H153" i="27"/>
  <c r="F179" i="27"/>
  <c r="I159" i="27"/>
  <c r="F172" i="27"/>
  <c r="J146" i="27"/>
  <c r="J161" i="27"/>
  <c r="J174" i="27"/>
  <c r="H247" i="27"/>
  <c r="E138" i="27"/>
  <c r="H144" i="27"/>
  <c r="G150" i="27"/>
  <c r="F156" i="27"/>
  <c r="F164" i="27"/>
  <c r="I176" i="27"/>
  <c r="E187" i="27"/>
  <c r="H238" i="27"/>
  <c r="J143" i="27"/>
  <c r="E167" i="27"/>
  <c r="J203" i="27"/>
  <c r="G220" i="27"/>
  <c r="I145" i="27"/>
  <c r="J153" i="27"/>
  <c r="J179" i="27"/>
  <c r="E141" i="27"/>
  <c r="F145" i="27"/>
  <c r="G151" i="27"/>
  <c r="J157" i="27"/>
  <c r="I165" i="27"/>
  <c r="I168" i="27"/>
  <c r="F183" i="27"/>
  <c r="E172" i="27"/>
  <c r="E168" i="27"/>
  <c r="I247" i="27"/>
  <c r="E146" i="27"/>
  <c r="E155" i="27"/>
  <c r="H168" i="27"/>
  <c r="F185" i="27"/>
  <c r="H135" i="27"/>
  <c r="H167" i="27"/>
  <c r="I220" i="27"/>
  <c r="H145" i="27"/>
  <c r="E179" i="27"/>
  <c r="G135" i="27"/>
  <c r="F142" i="27"/>
  <c r="F150" i="27"/>
  <c r="F158" i="27"/>
  <c r="J166" i="27"/>
  <c r="J183" i="27"/>
  <c r="I180" i="27"/>
  <c r="E192" i="27"/>
  <c r="H173" i="27"/>
  <c r="J200" i="27"/>
  <c r="G212" i="27"/>
  <c r="E263" i="27"/>
  <c r="I182" i="27"/>
  <c r="I190" i="27"/>
  <c r="E205" i="27"/>
  <c r="F180" i="27"/>
  <c r="F188" i="27"/>
  <c r="E194" i="27"/>
  <c r="H210" i="27"/>
  <c r="J236" i="27"/>
  <c r="G248" i="27"/>
  <c r="H204" i="27"/>
  <c r="F214" i="27"/>
  <c r="F230" i="27"/>
  <c r="G242" i="27"/>
  <c r="F216" i="27"/>
  <c r="G236" i="27"/>
  <c r="G261" i="27"/>
  <c r="H227" i="27"/>
  <c r="F250" i="27"/>
  <c r="E264" i="27"/>
  <c r="I235" i="27"/>
  <c r="E239" i="27"/>
  <c r="H262" i="27"/>
  <c r="F251" i="27"/>
  <c r="H270" i="27"/>
  <c r="F255" i="27"/>
  <c r="E257" i="27"/>
  <c r="H265" i="27"/>
  <c r="H259" i="27"/>
  <c r="J267" i="27"/>
  <c r="J268" i="27"/>
  <c r="E136" i="27"/>
  <c r="G191" i="27"/>
  <c r="J241" i="27"/>
  <c r="E231" i="27"/>
  <c r="F246" i="27"/>
  <c r="H244" i="27"/>
  <c r="J252" i="27"/>
  <c r="F264" i="27"/>
  <c r="J136" i="27"/>
  <c r="H181" i="27"/>
  <c r="I169" i="27"/>
  <c r="J247" i="27"/>
  <c r="I147" i="27"/>
  <c r="J155" i="27"/>
  <c r="I171" i="27"/>
  <c r="F187" i="27"/>
  <c r="J135" i="27"/>
  <c r="J167" i="27"/>
  <c r="J220" i="27"/>
  <c r="J145" i="27"/>
  <c r="I191" i="27"/>
  <c r="G136" i="27"/>
  <c r="G144" i="27"/>
  <c r="G152" i="27"/>
  <c r="G159" i="27"/>
  <c r="G167" i="27"/>
  <c r="E183" i="27"/>
  <c r="E180" i="27"/>
  <c r="H192" i="27"/>
  <c r="H175" i="27"/>
  <c r="F200" i="27"/>
  <c r="H216" i="27"/>
  <c r="H263" i="27"/>
  <c r="E182" i="27"/>
  <c r="E190" i="27"/>
  <c r="G246" i="27"/>
  <c r="G181" i="27"/>
  <c r="G189" i="27"/>
  <c r="G198" i="27"/>
  <c r="G210" i="27"/>
  <c r="E236" i="27"/>
  <c r="H248" i="27"/>
  <c r="I206" i="27"/>
  <c r="I222" i="27"/>
  <c r="J232" i="27"/>
  <c r="I208" i="27"/>
  <c r="I224" i="27"/>
  <c r="H241" i="27"/>
  <c r="F261" i="27"/>
  <c r="H229" i="27"/>
  <c r="G251" i="27"/>
  <c r="I264" i="27"/>
  <c r="E235" i="27"/>
  <c r="I239" i="27"/>
  <c r="G243" i="27"/>
  <c r="J251" i="27"/>
  <c r="J244" i="27"/>
  <c r="J256" i="27"/>
  <c r="H257" i="27"/>
  <c r="J265" i="27"/>
  <c r="J259" i="27"/>
  <c r="G270" i="27"/>
  <c r="F270" i="27"/>
  <c r="F153" i="27"/>
  <c r="I236" i="27"/>
  <c r="J224" i="27"/>
  <c r="I237" i="27"/>
  <c r="H256" i="27"/>
  <c r="F136" i="27"/>
  <c r="J181" i="27"/>
  <c r="E169" i="27"/>
  <c r="E247" i="27"/>
  <c r="E147" i="27"/>
  <c r="G158" i="27"/>
  <c r="E171" i="27"/>
  <c r="J187" i="27"/>
  <c r="E143" i="27"/>
  <c r="H191" i="27"/>
  <c r="H220" i="27"/>
  <c r="E152" i="27"/>
  <c r="J196" i="27"/>
  <c r="I136" i="27"/>
  <c r="I144" i="27"/>
  <c r="I152" i="27"/>
  <c r="G160" i="27"/>
  <c r="G168" i="27"/>
  <c r="I253" i="27"/>
  <c r="H182" i="27"/>
  <c r="I218" i="27"/>
  <c r="F176" i="27"/>
  <c r="I200" i="27"/>
  <c r="I228" i="27"/>
  <c r="F263" i="27"/>
  <c r="I184" i="27"/>
  <c r="J198" i="27"/>
  <c r="E246" i="27"/>
  <c r="F182" i="27"/>
  <c r="F190" i="27"/>
  <c r="G203" i="27"/>
  <c r="I226" i="27"/>
  <c r="F236" i="27"/>
  <c r="I248" i="27"/>
  <c r="E206" i="27"/>
  <c r="E222" i="27"/>
  <c r="E232" i="27"/>
  <c r="E208" i="27"/>
  <c r="E224" i="27"/>
  <c r="I241" i="27"/>
  <c r="J261" i="27"/>
  <c r="H245" i="27"/>
  <c r="J254" i="27"/>
  <c r="I231" i="27"/>
  <c r="H235" i="27"/>
  <c r="J240" i="27"/>
  <c r="J246" i="27"/>
  <c r="I269" i="27"/>
  <c r="F244" i="27"/>
  <c r="F256" i="27"/>
  <c r="J257" i="27"/>
  <c r="G268" i="27"/>
  <c r="J260" i="27"/>
  <c r="J262" i="27"/>
  <c r="J270" i="27"/>
  <c r="H146" i="27"/>
  <c r="E226" i="27"/>
  <c r="J208" i="27"/>
  <c r="F254" i="27"/>
  <c r="E269" i="27"/>
  <c r="F260" i="27"/>
  <c r="J144" i="27"/>
  <c r="F181" i="27"/>
  <c r="H169" i="27"/>
  <c r="F247" i="27"/>
  <c r="H147" i="27"/>
  <c r="F159" i="27"/>
  <c r="J171" i="27"/>
  <c r="I189" i="27"/>
  <c r="I151" i="27"/>
  <c r="F191" i="27"/>
  <c r="E153" i="27"/>
  <c r="F196" i="27"/>
  <c r="H138" i="27"/>
  <c r="F161" i="27"/>
  <c r="F169" i="27"/>
  <c r="E253" i="27"/>
  <c r="H184" i="27"/>
  <c r="E218" i="27"/>
  <c r="J176" i="27"/>
  <c r="E200" i="27"/>
  <c r="E228" i="27"/>
  <c r="G263" i="27"/>
  <c r="E184" i="27"/>
  <c r="F198" i="27"/>
  <c r="I246" i="27"/>
  <c r="G183" i="27"/>
  <c r="I205" i="27"/>
  <c r="I202" i="27"/>
  <c r="J206" i="27"/>
  <c r="J222" i="27"/>
  <c r="F232" i="27"/>
  <c r="H217" i="27"/>
  <c r="J245" i="27"/>
  <c r="F240" i="27"/>
  <c r="J258" i="27"/>
  <c r="E159" i="27"/>
  <c r="F146" i="27"/>
  <c r="F174" i="27"/>
  <c r="I139" i="27"/>
  <c r="J148" i="27"/>
  <c r="I163" i="27"/>
  <c r="E176" i="27"/>
  <c r="J238" i="27"/>
  <c r="E151" i="27"/>
  <c r="E191" i="27"/>
  <c r="I137" i="27"/>
  <c r="J162" i="27"/>
  <c r="I196" i="27"/>
  <c r="I141" i="27"/>
  <c r="I149" i="27"/>
  <c r="H154" i="27"/>
  <c r="H162" i="27"/>
  <c r="H170" i="27"/>
  <c r="H253" i="27"/>
  <c r="H188" i="27"/>
  <c r="J218" i="27"/>
  <c r="H177" i="27"/>
  <c r="I212" i="27"/>
  <c r="J228" i="27"/>
  <c r="J263" i="27"/>
  <c r="I186" i="27"/>
  <c r="I198" i="27"/>
  <c r="E173" i="27"/>
  <c r="F184" i="27"/>
  <c r="F192" i="27"/>
  <c r="I210" i="27"/>
  <c r="J226" i="27"/>
  <c r="G238" i="27"/>
  <c r="E202" i="27"/>
  <c r="F206" i="27"/>
  <c r="F222" i="27"/>
  <c r="G234" i="27"/>
  <c r="F208" i="27"/>
  <c r="F224" i="27"/>
  <c r="E241" i="27"/>
  <c r="H219" i="27"/>
  <c r="E245" i="27"/>
  <c r="I254" i="27"/>
  <c r="H231" i="27"/>
  <c r="E237" i="27"/>
  <c r="G240" i="27"/>
  <c r="H246" i="27"/>
  <c r="H269" i="27"/>
  <c r="G249" i="27"/>
  <c r="E256" i="27"/>
  <c r="F258" i="27"/>
  <c r="F252" i="27"/>
  <c r="G262" i="27"/>
  <c r="J264" i="27"/>
  <c r="J159" i="27"/>
  <c r="I181" i="27"/>
  <c r="E154" i="27"/>
  <c r="H185" i="27"/>
  <c r="J151" i="27"/>
  <c r="J137" i="27"/>
  <c r="G196" i="27"/>
  <c r="H149" i="27"/>
  <c r="H165" i="27"/>
  <c r="J253" i="27"/>
  <c r="H218" i="27"/>
  <c r="J212" i="27"/>
  <c r="I188" i="27"/>
  <c r="F186" i="27"/>
  <c r="F248" i="27"/>
  <c r="F242" i="27"/>
  <c r="H223" i="27"/>
  <c r="F262" i="27"/>
  <c r="I265" i="27"/>
  <c r="J185" i="27"/>
  <c r="I192" i="27"/>
  <c r="G226" i="27"/>
  <c r="E250" i="27"/>
  <c r="E265" i="27"/>
  <c r="H159" i="27"/>
  <c r="J154" i="27"/>
  <c r="E174" i="27"/>
  <c r="E139" i="27"/>
  <c r="H152" i="27"/>
  <c r="E163" i="27"/>
  <c r="G178" i="27"/>
  <c r="F238" i="27"/>
  <c r="H151" i="27"/>
  <c r="E203" i="27"/>
  <c r="E137" i="27"/>
  <c r="F162" i="27"/>
  <c r="H196" i="27"/>
  <c r="H141" i="27"/>
  <c r="E149" i="27"/>
  <c r="E157" i="27"/>
  <c r="E165" i="27"/>
  <c r="G172" i="27"/>
  <c r="F253" i="27"/>
  <c r="H190" i="27"/>
  <c r="F218" i="27"/>
  <c r="F178" i="27"/>
  <c r="E212" i="27"/>
  <c r="F228" i="27"/>
  <c r="G173" i="27"/>
  <c r="E186" i="27"/>
  <c r="E198" i="27"/>
  <c r="E175" i="27"/>
  <c r="G185" i="27"/>
  <c r="J194" i="27"/>
  <c r="E210" i="27"/>
  <c r="F226" i="27"/>
  <c r="J248" i="27"/>
  <c r="H202" i="27"/>
  <c r="I214" i="27"/>
  <c r="I230" i="27"/>
  <c r="J242" i="27"/>
  <c r="I216" i="27"/>
  <c r="J234" i="27"/>
  <c r="I261" i="27"/>
  <c r="H221" i="27"/>
  <c r="F245" i="27"/>
  <c r="H254" i="27"/>
  <c r="I233" i="27"/>
  <c r="H237" i="27"/>
  <c r="I240" i="27"/>
  <c r="I249" i="27"/>
  <c r="G269" i="27"/>
  <c r="I255" i="27"/>
  <c r="G250" i="27"/>
  <c r="G260" i="27"/>
  <c r="G254" i="27"/>
  <c r="I267" i="27"/>
  <c r="F266" i="27"/>
  <c r="G228" i="27"/>
  <c r="J210" i="27"/>
  <c r="E214" i="27"/>
  <c r="E216" i="27"/>
  <c r="E261" i="27"/>
  <c r="E254" i="27"/>
  <c r="H239" i="27"/>
  <c r="I251" i="27"/>
  <c r="G252" i="27"/>
  <c r="I259" i="27"/>
  <c r="J266" i="27"/>
  <c r="J168" i="27"/>
  <c r="H189" i="27"/>
  <c r="I155" i="27"/>
  <c r="E135" i="27"/>
  <c r="I203" i="27"/>
  <c r="F170" i="27"/>
  <c r="J142" i="27"/>
  <c r="J158" i="27"/>
  <c r="H183" i="27"/>
  <c r="G218" i="27"/>
  <c r="F212" i="27"/>
  <c r="H180" i="27"/>
  <c r="J205" i="27"/>
  <c r="G187" i="27"/>
  <c r="F210" i="27"/>
  <c r="E204" i="27"/>
  <c r="J230" i="27"/>
  <c r="J216" i="27"/>
  <c r="H261" i="27"/>
  <c r="H264" i="27"/>
  <c r="J239" i="27"/>
  <c r="E251" i="27"/>
  <c r="H255" i="27"/>
  <c r="E259" i="27"/>
  <c r="F268" i="27"/>
  <c r="F154" i="27"/>
  <c r="H139" i="27"/>
  <c r="J163" i="27"/>
  <c r="I135" i="27"/>
  <c r="H203" i="27"/>
  <c r="J170" i="27"/>
  <c r="J141" i="27"/>
  <c r="H157" i="27"/>
  <c r="E178" i="27"/>
  <c r="J192" i="27"/>
  <c r="J178" i="27"/>
  <c r="G175" i="27"/>
  <c r="F205" i="27"/>
  <c r="E177" i="27"/>
  <c r="F194" i="27"/>
  <c r="H226" i="27"/>
  <c r="I204" i="27"/>
  <c r="E230" i="27"/>
  <c r="E234" i="27"/>
  <c r="H250" i="27"/>
  <c r="E233" i="27"/>
  <c r="F269" i="27"/>
  <c r="E255" i="27"/>
  <c r="E267" i="27"/>
  <c r="E160" i="27"/>
  <c r="J139" i="27"/>
  <c r="G166" i="27"/>
  <c r="F160" i="27"/>
  <c r="E145" i="27"/>
  <c r="J150" i="27"/>
  <c r="J165" i="27"/>
  <c r="G177" i="27"/>
  <c r="J180" i="27"/>
  <c r="I263" i="27"/>
  <c r="E188" i="27"/>
  <c r="G179" i="27"/>
  <c r="I194" i="27"/>
  <c r="E248" i="27"/>
  <c r="J214" i="27"/>
  <c r="E242" i="27"/>
  <c r="F234" i="27"/>
  <c r="H225" i="27"/>
  <c r="H233" i="27"/>
  <c r="I262" i="27"/>
  <c r="I270" i="27"/>
  <c r="I257" i="27"/>
  <c r="H267" i="27"/>
  <c r="J233" i="27"/>
  <c r="G223" i="27"/>
  <c r="H224" i="27"/>
  <c r="F151" i="27"/>
  <c r="G162" i="27"/>
  <c r="G138" i="27"/>
  <c r="G170" i="27"/>
  <c r="G213" i="27"/>
  <c r="G174" i="27"/>
  <c r="G227" i="27"/>
  <c r="I177" i="27"/>
  <c r="J231" i="27"/>
  <c r="J182" i="27"/>
  <c r="G205" i="27"/>
  <c r="G146" i="27"/>
  <c r="J237" i="27"/>
  <c r="G256" i="27"/>
  <c r="G267" i="27"/>
  <c r="G199" i="27"/>
  <c r="G164" i="27"/>
  <c r="G211" i="27"/>
  <c r="G232" i="27"/>
  <c r="G140" i="27"/>
  <c r="H194" i="27"/>
  <c r="G217" i="27"/>
  <c r="G229" i="27"/>
  <c r="I175" i="27"/>
  <c r="G149" i="27"/>
  <c r="G241" i="27"/>
  <c r="G215" i="27"/>
  <c r="G157" i="27"/>
  <c r="G148" i="27"/>
  <c r="F143" i="27"/>
  <c r="G165" i="27"/>
  <c r="G259" i="27"/>
  <c r="H249" i="27"/>
  <c r="G141" i="27"/>
  <c r="J235" i="27"/>
  <c r="J190" i="27"/>
  <c r="J188" i="27"/>
  <c r="G258" i="27"/>
  <c r="G201" i="27"/>
  <c r="J186" i="27"/>
  <c r="G264" i="27"/>
  <c r="G207" i="27"/>
  <c r="I173" i="27"/>
  <c r="F167" i="27"/>
  <c r="G197" i="27"/>
  <c r="G195" i="27"/>
  <c r="G225" i="27"/>
  <c r="J184" i="27"/>
  <c r="G221" i="27"/>
  <c r="G154" i="27"/>
  <c r="H243" i="27"/>
  <c r="I244" i="27"/>
  <c r="G156" i="27"/>
  <c r="H208" i="27"/>
  <c r="G193" i="27"/>
  <c r="G219" i="27"/>
  <c r="F135" i="27"/>
  <c r="G209" i="27"/>
  <c r="G266" i="27"/>
  <c r="G176" i="27"/>
  <c r="F261" i="10"/>
  <c r="E260" i="10"/>
  <c r="I257" i="10"/>
  <c r="J268" i="10"/>
  <c r="E261" i="10"/>
  <c r="F257" i="10"/>
  <c r="I268" i="10"/>
  <c r="J264" i="10"/>
  <c r="J269" i="10"/>
  <c r="G268" i="10"/>
  <c r="I264" i="10"/>
  <c r="E262" i="10"/>
  <c r="I269" i="10"/>
  <c r="F268" i="10"/>
  <c r="J265" i="10"/>
  <c r="G264" i="10"/>
  <c r="J260" i="10"/>
  <c r="F269" i="10"/>
  <c r="E268" i="10"/>
  <c r="I265" i="10"/>
  <c r="F264" i="10"/>
  <c r="I260" i="10"/>
  <c r="E265" i="10"/>
  <c r="I261" i="10"/>
  <c r="F260" i="10"/>
  <c r="J257" i="10"/>
  <c r="J256" i="10"/>
  <c r="H255" i="10"/>
  <c r="E253" i="10"/>
  <c r="J248" i="10"/>
  <c r="G247" i="10"/>
  <c r="H242" i="10"/>
  <c r="I240" i="10"/>
  <c r="F239" i="10"/>
  <c r="J235" i="10"/>
  <c r="H234" i="10"/>
  <c r="J228" i="10"/>
  <c r="F221" i="10"/>
  <c r="E220" i="10"/>
  <c r="G218" i="10"/>
  <c r="I216" i="10"/>
  <c r="F215" i="10"/>
  <c r="H211" i="10"/>
  <c r="E209" i="10"/>
  <c r="J205" i="10"/>
  <c r="G204" i="10"/>
  <c r="J197" i="10"/>
  <c r="F196" i="10"/>
  <c r="E194" i="10"/>
  <c r="E191" i="10"/>
  <c r="I189" i="10"/>
  <c r="F188" i="10"/>
  <c r="H186" i="10"/>
  <c r="E185" i="10"/>
  <c r="E183" i="10"/>
  <c r="I181" i="10"/>
  <c r="G173" i="10"/>
  <c r="F162" i="10"/>
  <c r="E161" i="10"/>
  <c r="G159" i="10"/>
  <c r="J157" i="10"/>
  <c r="G156" i="10"/>
  <c r="G146" i="10"/>
  <c r="E144" i="10"/>
  <c r="I140" i="10"/>
  <c r="F139" i="10"/>
  <c r="I135" i="10"/>
  <c r="F265" i="10"/>
  <c r="G260" i="10"/>
  <c r="I256" i="10"/>
  <c r="I248" i="10"/>
  <c r="F247" i="10"/>
  <c r="J243" i="10"/>
  <c r="G242" i="10"/>
  <c r="F240" i="10"/>
  <c r="E239" i="10"/>
  <c r="I235" i="10"/>
  <c r="H230" i="10"/>
  <c r="H228" i="10"/>
  <c r="I226" i="10"/>
  <c r="J224" i="10"/>
  <c r="E221" i="10"/>
  <c r="E218" i="10"/>
  <c r="G216" i="10"/>
  <c r="J212" i="10"/>
  <c r="H205" i="10"/>
  <c r="F204" i="10"/>
  <c r="H202" i="10"/>
  <c r="J200" i="10"/>
  <c r="I197" i="10"/>
  <c r="G189" i="10"/>
  <c r="E186" i="10"/>
  <c r="G181" i="10"/>
  <c r="J176" i="10"/>
  <c r="F173" i="10"/>
  <c r="J169" i="10"/>
  <c r="J165" i="10"/>
  <c r="E162" i="10"/>
  <c r="E159" i="10"/>
  <c r="I157" i="10"/>
  <c r="F156" i="10"/>
  <c r="H152" i="10"/>
  <c r="J147" i="10"/>
  <c r="F140" i="10"/>
  <c r="E139" i="10"/>
  <c r="J136" i="10"/>
  <c r="G135" i="10"/>
  <c r="G256" i="10"/>
  <c r="J251" i="10"/>
  <c r="J249" i="10"/>
  <c r="F248" i="10"/>
  <c r="E247" i="10"/>
  <c r="I243" i="10"/>
  <c r="E240" i="10"/>
  <c r="J236" i="10"/>
  <c r="G235" i="10"/>
  <c r="J231" i="10"/>
  <c r="F230" i="10"/>
  <c r="F228" i="10"/>
  <c r="I224" i="10"/>
  <c r="G222" i="10"/>
  <c r="F216" i="10"/>
  <c r="I212" i="10"/>
  <c r="F205" i="10"/>
  <c r="E204" i="10"/>
  <c r="G202" i="10"/>
  <c r="I200" i="10"/>
  <c r="J198" i="10"/>
  <c r="G197" i="10"/>
  <c r="J192" i="10"/>
  <c r="F189" i="10"/>
  <c r="F181" i="10"/>
  <c r="J177" i="10"/>
  <c r="G176" i="10"/>
  <c r="I174" i="10"/>
  <c r="E173" i="10"/>
  <c r="H171" i="10"/>
  <c r="G169" i="10"/>
  <c r="I165" i="10"/>
  <c r="G163" i="10"/>
  <c r="G157" i="10"/>
  <c r="J153" i="10"/>
  <c r="I147" i="10"/>
  <c r="G142" i="10"/>
  <c r="E140" i="10"/>
  <c r="I136" i="10"/>
  <c r="F135" i="10"/>
  <c r="E269" i="10"/>
  <c r="E264" i="10"/>
  <c r="F256" i="10"/>
  <c r="E254" i="10"/>
  <c r="J252" i="10"/>
  <c r="F251" i="10"/>
  <c r="H249" i="10"/>
  <c r="E248" i="10"/>
  <c r="J244" i="10"/>
  <c r="G243" i="10"/>
  <c r="I236" i="10"/>
  <c r="F235" i="10"/>
  <c r="I231" i="10"/>
  <c r="E228" i="10"/>
  <c r="G224" i="10"/>
  <c r="E222" i="10"/>
  <c r="G219" i="10"/>
  <c r="E216" i="10"/>
  <c r="H214" i="10"/>
  <c r="G212" i="10"/>
  <c r="I210" i="10"/>
  <c r="J208" i="10"/>
  <c r="E205" i="10"/>
  <c r="E202" i="10"/>
  <c r="G200" i="10"/>
  <c r="I198" i="10"/>
  <c r="F197" i="10"/>
  <c r="J193" i="10"/>
  <c r="G192" i="10"/>
  <c r="I190" i="10"/>
  <c r="E189" i="10"/>
  <c r="I187" i="10"/>
  <c r="J184" i="10"/>
  <c r="I182" i="10"/>
  <c r="E181" i="10"/>
  <c r="I177" i="10"/>
  <c r="F174" i="10"/>
  <c r="G171" i="10"/>
  <c r="F169" i="10"/>
  <c r="G165" i="10"/>
  <c r="E163" i="10"/>
  <c r="G160" i="10"/>
  <c r="F157" i="10"/>
  <c r="I153" i="10"/>
  <c r="J148" i="10"/>
  <c r="G147" i="10"/>
  <c r="J143" i="10"/>
  <c r="F136" i="10"/>
  <c r="E135" i="10"/>
  <c r="E256" i="10"/>
  <c r="I252" i="10"/>
  <c r="F249" i="10"/>
  <c r="I244" i="10"/>
  <c r="F243" i="10"/>
  <c r="I241" i="10"/>
  <c r="H238" i="10"/>
  <c r="F236" i="10"/>
  <c r="E235" i="10"/>
  <c r="G231" i="10"/>
  <c r="J225" i="10"/>
  <c r="F224" i="10"/>
  <c r="J220" i="10"/>
  <c r="F219" i="10"/>
  <c r="H217" i="10"/>
  <c r="F212" i="10"/>
  <c r="I208" i="10"/>
  <c r="G206" i="10"/>
  <c r="F200" i="10"/>
  <c r="F198" i="10"/>
  <c r="E197" i="10"/>
  <c r="I193" i="10"/>
  <c r="F190" i="10"/>
  <c r="G187" i="10"/>
  <c r="J185" i="10"/>
  <c r="G184" i="10"/>
  <c r="F182" i="10"/>
  <c r="J178" i="10"/>
  <c r="G177" i="10"/>
  <c r="E169" i="10"/>
  <c r="J166" i="10"/>
  <c r="F165" i="10"/>
  <c r="J161" i="10"/>
  <c r="F160" i="10"/>
  <c r="I158" i="10"/>
  <c r="E157" i="10"/>
  <c r="I155" i="10"/>
  <c r="G153" i="10"/>
  <c r="I148" i="10"/>
  <c r="F147" i="10"/>
  <c r="I143" i="10"/>
  <c r="G138" i="10"/>
  <c r="E136" i="10"/>
  <c r="E257" i="10"/>
  <c r="G252" i="10"/>
  <c r="E249" i="10"/>
  <c r="H246" i="10"/>
  <c r="F244" i="10"/>
  <c r="E243" i="10"/>
  <c r="J239" i="10"/>
  <c r="G238" i="10"/>
  <c r="E236" i="10"/>
  <c r="I232" i="10"/>
  <c r="F231" i="10"/>
  <c r="I229" i="10"/>
  <c r="F225" i="10"/>
  <c r="E224" i="10"/>
  <c r="I220" i="10"/>
  <c r="E212" i="10"/>
  <c r="G208" i="10"/>
  <c r="E206" i="10"/>
  <c r="G203" i="10"/>
  <c r="E200" i="10"/>
  <c r="E198" i="10"/>
  <c r="J194" i="10"/>
  <c r="G193" i="10"/>
  <c r="I185" i="10"/>
  <c r="H178" i="10"/>
  <c r="F177" i="10"/>
  <c r="H175" i="10"/>
  <c r="H172" i="10"/>
  <c r="F166" i="10"/>
  <c r="E165" i="10"/>
  <c r="I161" i="10"/>
  <c r="H158" i="10"/>
  <c r="H155" i="10"/>
  <c r="F153" i="10"/>
  <c r="F148" i="10"/>
  <c r="E147" i="10"/>
  <c r="J144" i="10"/>
  <c r="G143" i="10"/>
  <c r="J139" i="10"/>
  <c r="J253" i="10"/>
  <c r="F252" i="10"/>
  <c r="G250" i="10"/>
  <c r="J247" i="10"/>
  <c r="G246" i="10"/>
  <c r="E244" i="10"/>
  <c r="I239" i="10"/>
  <c r="F232" i="10"/>
  <c r="E231" i="10"/>
  <c r="H227" i="10"/>
  <c r="E225" i="10"/>
  <c r="J221" i="10"/>
  <c r="G220" i="10"/>
  <c r="H215" i="10"/>
  <c r="I213" i="10"/>
  <c r="J209" i="10"/>
  <c r="F208" i="10"/>
  <c r="J204" i="10"/>
  <c r="F203" i="10"/>
  <c r="H201" i="10"/>
  <c r="H194" i="10"/>
  <c r="F193" i="10"/>
  <c r="H191" i="10"/>
  <c r="H188" i="10"/>
  <c r="G185" i="10"/>
  <c r="H180" i="10"/>
  <c r="F178" i="10"/>
  <c r="E177" i="10"/>
  <c r="G175" i="10"/>
  <c r="J173" i="10"/>
  <c r="G172" i="10"/>
  <c r="I170" i="10"/>
  <c r="E166" i="10"/>
  <c r="J162" i="10"/>
  <c r="G161" i="10"/>
  <c r="E153" i="10"/>
  <c r="G150" i="10"/>
  <c r="E148" i="10"/>
  <c r="I144" i="10"/>
  <c r="F143" i="10"/>
  <c r="I139" i="10"/>
  <c r="F253" i="10"/>
  <c r="F172" i="10"/>
  <c r="F161" i="10"/>
  <c r="I247" i="10"/>
  <c r="E208" i="10"/>
  <c r="H196" i="10"/>
  <c r="G191" i="10"/>
  <c r="J186" i="10"/>
  <c r="J181" i="10"/>
  <c r="E143" i="10"/>
  <c r="E252" i="10"/>
  <c r="H218" i="10"/>
  <c r="J240" i="10"/>
  <c r="J234" i="10"/>
  <c r="F185" i="10"/>
  <c r="F180" i="10"/>
  <c r="E175" i="10"/>
  <c r="H159" i="10"/>
  <c r="F194" i="10"/>
  <c r="J189" i="10"/>
  <c r="J255" i="10"/>
  <c r="E250" i="10"/>
  <c r="G239" i="10"/>
  <c r="H221" i="10"/>
  <c r="J216" i="10"/>
  <c r="J140" i="10"/>
  <c r="J135" i="10"/>
  <c r="J261" i="10"/>
  <c r="E232" i="10"/>
  <c r="I204" i="10"/>
  <c r="E193" i="10"/>
  <c r="G188" i="10"/>
  <c r="H183" i="10"/>
  <c r="E178" i="10"/>
  <c r="I173" i="10"/>
  <c r="H168" i="10"/>
  <c r="H162" i="10"/>
  <c r="F220" i="10"/>
  <c r="F144" i="10"/>
  <c r="H156" i="10"/>
  <c r="F209" i="10"/>
  <c r="G139" i="10"/>
  <c r="G215" i="10"/>
  <c r="H145" i="10"/>
  <c r="J195" i="10"/>
  <c r="H146" i="10"/>
  <c r="J155" i="10"/>
  <c r="J179" i="10"/>
  <c r="J137" i="10"/>
  <c r="G144" i="10"/>
  <c r="E150" i="10"/>
  <c r="E158" i="10"/>
  <c r="E170" i="10"/>
  <c r="E190" i="10"/>
  <c r="E223" i="10"/>
  <c r="I164" i="10"/>
  <c r="E207" i="10"/>
  <c r="H142" i="10"/>
  <c r="G195" i="10"/>
  <c r="H154" i="10"/>
  <c r="F163" i="10"/>
  <c r="F171" i="10"/>
  <c r="H176" i="10"/>
  <c r="J187" i="10"/>
  <c r="J183" i="10"/>
  <c r="F201" i="10"/>
  <c r="G258" i="10"/>
  <c r="E172" i="10"/>
  <c r="F186" i="10"/>
  <c r="G196" i="10"/>
  <c r="H233" i="10"/>
  <c r="H266" i="10"/>
  <c r="I217" i="10"/>
  <c r="J237" i="10"/>
  <c r="E245" i="10"/>
  <c r="J202" i="10"/>
  <c r="E215" i="10"/>
  <c r="H225" i="10"/>
  <c r="J254" i="10"/>
  <c r="I262" i="10"/>
  <c r="I203" i="10"/>
  <c r="G214" i="10"/>
  <c r="I225" i="10"/>
  <c r="G234" i="10"/>
  <c r="F259" i="10"/>
  <c r="E267" i="10"/>
  <c r="E238" i="10"/>
  <c r="I246" i="10"/>
  <c r="I255" i="10"/>
  <c r="I151" i="10"/>
  <c r="E195" i="10"/>
  <c r="E152" i="10"/>
  <c r="G170" i="10"/>
  <c r="G136" i="10"/>
  <c r="I142" i="10"/>
  <c r="I150" i="10"/>
  <c r="J159" i="10"/>
  <c r="E184" i="10"/>
  <c r="H192" i="10"/>
  <c r="I199" i="10"/>
  <c r="E141" i="10"/>
  <c r="I166" i="10"/>
  <c r="E174" i="10"/>
  <c r="H182" i="10"/>
  <c r="E180" i="10"/>
  <c r="G201" i="10"/>
  <c r="J258" i="10"/>
  <c r="J175" i="10"/>
  <c r="J188" i="10"/>
  <c r="H213" i="10"/>
  <c r="E226" i="10"/>
  <c r="F266" i="10"/>
  <c r="I214" i="10"/>
  <c r="F237" i="10"/>
  <c r="F263" i="10"/>
  <c r="I205" i="10"/>
  <c r="J218" i="10"/>
  <c r="J232" i="10"/>
  <c r="J262" i="10"/>
  <c r="F217" i="10"/>
  <c r="G229" i="10"/>
  <c r="J241" i="10"/>
  <c r="G259" i="10"/>
  <c r="J238" i="10"/>
  <c r="J246" i="10"/>
  <c r="I249" i="10"/>
  <c r="I154" i="10"/>
  <c r="I137" i="10"/>
  <c r="J152" i="10"/>
  <c r="F170" i="10"/>
  <c r="F137" i="10"/>
  <c r="F145" i="10"/>
  <c r="F152" i="10"/>
  <c r="F159" i="10"/>
  <c r="F184" i="10"/>
  <c r="F192" i="10"/>
  <c r="J151" i="10"/>
  <c r="I207" i="10"/>
  <c r="I145" i="10"/>
  <c r="F138" i="10"/>
  <c r="F158" i="10"/>
  <c r="H167" i="10"/>
  <c r="H174" i="10"/>
  <c r="J182" i="10"/>
  <c r="J180" i="10"/>
  <c r="J201" i="10"/>
  <c r="F258" i="10"/>
  <c r="F175" i="10"/>
  <c r="J191" i="10"/>
  <c r="F213" i="10"/>
  <c r="J233" i="10"/>
  <c r="I266" i="10"/>
  <c r="I227" i="10"/>
  <c r="H237" i="10"/>
  <c r="I263" i="10"/>
  <c r="H209" i="10"/>
  <c r="F218" i="10"/>
  <c r="I237" i="10"/>
  <c r="F262" i="10"/>
  <c r="E203" i="10"/>
  <c r="I219" i="10"/>
  <c r="I230" i="10"/>
  <c r="F241" i="10"/>
  <c r="J267" i="10"/>
  <c r="F238" i="10"/>
  <c r="F246" i="10"/>
  <c r="E255" i="10"/>
  <c r="H253" i="10"/>
  <c r="G257" i="10"/>
  <c r="J164" i="10"/>
  <c r="H138" i="10"/>
  <c r="E154" i="10"/>
  <c r="J170" i="10"/>
  <c r="E138" i="10"/>
  <c r="J145" i="10"/>
  <c r="F154" i="10"/>
  <c r="I159" i="10"/>
  <c r="H184" i="10"/>
  <c r="I195" i="10"/>
  <c r="F151" i="10"/>
  <c r="H207" i="10"/>
  <c r="E149" i="10"/>
  <c r="F142" i="10"/>
  <c r="I160" i="10"/>
  <c r="G168" i="10"/>
  <c r="I176" i="10"/>
  <c r="E182" i="10"/>
  <c r="F183" i="10"/>
  <c r="E201" i="10"/>
  <c r="I258" i="10"/>
  <c r="I175" i="10"/>
  <c r="F191" i="10"/>
  <c r="J213" i="10"/>
  <c r="F233" i="10"/>
  <c r="E266" i="10"/>
  <c r="E227" i="10"/>
  <c r="E237" i="10"/>
  <c r="E263" i="10"/>
  <c r="F211" i="10"/>
  <c r="I218" i="10"/>
  <c r="I245" i="10"/>
  <c r="H262" i="10"/>
  <c r="J203" i="10"/>
  <c r="E219" i="10"/>
  <c r="E230" i="10"/>
  <c r="H241" i="10"/>
  <c r="F267" i="10"/>
  <c r="I238" i="10"/>
  <c r="E246" i="10"/>
  <c r="G255" i="10"/>
  <c r="G261" i="10"/>
  <c r="J167" i="10"/>
  <c r="I141" i="10"/>
  <c r="J154" i="10"/>
  <c r="F179" i="10"/>
  <c r="I138" i="10"/>
  <c r="E146" i="10"/>
  <c r="E155" i="10"/>
  <c r="I162" i="10"/>
  <c r="G190" i="10"/>
  <c r="I223" i="10"/>
  <c r="E164" i="10"/>
  <c r="G207" i="10"/>
  <c r="E151" i="10"/>
  <c r="F146" i="10"/>
  <c r="E160" i="10"/>
  <c r="H170" i="10"/>
  <c r="E176" i="10"/>
  <c r="F187" i="10"/>
  <c r="I183" i="10"/>
  <c r="J210" i="10"/>
  <c r="H258" i="10"/>
  <c r="I178" i="10"/>
  <c r="I191" i="10"/>
  <c r="E213" i="10"/>
  <c r="G233" i="10"/>
  <c r="I211" i="10"/>
  <c r="J227" i="10"/>
  <c r="G245" i="10"/>
  <c r="H263" i="10"/>
  <c r="E214" i="10"/>
  <c r="I221" i="10"/>
  <c r="F254" i="10"/>
  <c r="G270" i="10"/>
  <c r="J206" i="10"/>
  <c r="J219" i="10"/>
  <c r="G230" i="10"/>
  <c r="E241" i="10"/>
  <c r="I267" i="10"/>
  <c r="I251" i="10"/>
  <c r="F255" i="10"/>
  <c r="G265" i="10"/>
  <c r="F167" i="10"/>
  <c r="E145" i="10"/>
  <c r="F155" i="10"/>
  <c r="H179" i="10"/>
  <c r="G140" i="10"/>
  <c r="I146" i="10"/>
  <c r="I156" i="10"/>
  <c r="H166" i="10"/>
  <c r="J190" i="10"/>
  <c r="H223" i="10"/>
  <c r="G199" i="10"/>
  <c r="F207" i="10"/>
  <c r="F150" i="10"/>
  <c r="J160" i="10"/>
  <c r="J171" i="10"/>
  <c r="F176" i="10"/>
  <c r="E187" i="10"/>
  <c r="I186" i="10"/>
  <c r="F210" i="10"/>
  <c r="E258" i="10"/>
  <c r="G180" i="10"/>
  <c r="I194" i="10"/>
  <c r="J226" i="10"/>
  <c r="I233" i="10"/>
  <c r="E211" i="10"/>
  <c r="J229" i="10"/>
  <c r="J245" i="10"/>
  <c r="G263" i="10"/>
  <c r="I215" i="10"/>
  <c r="F227" i="10"/>
  <c r="H254" i="10"/>
  <c r="J270" i="10"/>
  <c r="F206" i="10"/>
  <c r="J222" i="10"/>
  <c r="I234" i="10"/>
  <c r="J259" i="10"/>
  <c r="H267" i="10"/>
  <c r="J242" i="10"/>
  <c r="E251" i="10"/>
  <c r="G236" i="10"/>
  <c r="J250" i="10"/>
  <c r="G269" i="10"/>
  <c r="H137" i="10"/>
  <c r="I167" i="10"/>
  <c r="I149" i="10"/>
  <c r="F164" i="10"/>
  <c r="E179" i="10"/>
  <c r="F141" i="10"/>
  <c r="G148" i="10"/>
  <c r="E156" i="10"/>
  <c r="G167" i="10"/>
  <c r="H190" i="10"/>
  <c r="G223" i="10"/>
  <c r="J199" i="10"/>
  <c r="J207" i="10"/>
  <c r="I168" i="10"/>
  <c r="H151" i="10"/>
  <c r="J163" i="10"/>
  <c r="E171" i="10"/>
  <c r="H187" i="10"/>
  <c r="I196" i="10"/>
  <c r="H210" i="10"/>
  <c r="I169" i="10"/>
  <c r="G183" i="10"/>
  <c r="F226" i="10"/>
  <c r="E233" i="10"/>
  <c r="J211" i="10"/>
  <c r="F229" i="10"/>
  <c r="F245" i="10"/>
  <c r="G198" i="10"/>
  <c r="J215" i="10"/>
  <c r="E229" i="10"/>
  <c r="G254" i="10"/>
  <c r="F270" i="10"/>
  <c r="I206" i="10"/>
  <c r="F222" i="10"/>
  <c r="E234" i="10"/>
  <c r="I259" i="10"/>
  <c r="G267" i="10"/>
  <c r="F242" i="10"/>
  <c r="H251" i="10"/>
  <c r="G240" i="10"/>
  <c r="F250" i="10"/>
  <c r="H141" i="10"/>
  <c r="F195" i="10"/>
  <c r="H150" i="10"/>
  <c r="E167" i="10"/>
  <c r="J141" i="10"/>
  <c r="F149" i="10"/>
  <c r="J156" i="10"/>
  <c r="G179" i="10"/>
  <c r="I192" i="10"/>
  <c r="F223" i="10"/>
  <c r="F199" i="10"/>
  <c r="E168" i="10"/>
  <c r="G152" i="10"/>
  <c r="I163" i="10"/>
  <c r="G174" i="10"/>
  <c r="I179" i="10"/>
  <c r="E196" i="10"/>
  <c r="G210" i="10"/>
  <c r="I172" i="10"/>
  <c r="I188" i="10"/>
  <c r="I201" i="10"/>
  <c r="H226" i="10"/>
  <c r="G266" i="10"/>
  <c r="J214" i="10"/>
  <c r="H229" i="10"/>
  <c r="H245" i="10"/>
  <c r="F202" i="10"/>
  <c r="E217" i="10"/>
  <c r="G232" i="10"/>
  <c r="I254" i="10"/>
  <c r="I270" i="10"/>
  <c r="I209" i="10"/>
  <c r="I222" i="10"/>
  <c r="F234" i="10"/>
  <c r="E259" i="10"/>
  <c r="E270" i="10"/>
  <c r="I242" i="10"/>
  <c r="G251" i="10"/>
  <c r="G244" i="10"/>
  <c r="I250" i="10"/>
  <c r="H149" i="10"/>
  <c r="H195" i="10"/>
  <c r="I152" i="10"/>
  <c r="J168" i="10"/>
  <c r="E142" i="10"/>
  <c r="J149" i="10"/>
  <c r="J158" i="10"/>
  <c r="I184" i="10"/>
  <c r="E192" i="10"/>
  <c r="J223" i="10"/>
  <c r="E199" i="10"/>
  <c r="E137" i="10"/>
  <c r="G155" i="10"/>
  <c r="H164" i="10"/>
  <c r="J174" i="10"/>
  <c r="G182" i="10"/>
  <c r="I180" i="10"/>
  <c r="J196" i="10"/>
  <c r="E210" i="10"/>
  <c r="J172" i="10"/>
  <c r="E188" i="10"/>
  <c r="G213" i="10"/>
  <c r="G226" i="10"/>
  <c r="J266" i="10"/>
  <c r="F214" i="10"/>
  <c r="G237" i="10"/>
  <c r="J263" i="10"/>
  <c r="I202" i="10"/>
  <c r="J217" i="10"/>
  <c r="H232" i="10"/>
  <c r="G262" i="10"/>
  <c r="H270" i="10"/>
  <c r="G211" i="10"/>
  <c r="G227" i="10"/>
  <c r="G241" i="10"/>
  <c r="H259" i="10"/>
  <c r="I228" i="10"/>
  <c r="E242" i="10"/>
  <c r="G248" i="10"/>
  <c r="I253" i="10"/>
  <c r="G194" i="10"/>
  <c r="G164" i="10"/>
  <c r="H143" i="10"/>
  <c r="H185" i="10"/>
  <c r="H268" i="10"/>
  <c r="H216" i="10"/>
  <c r="G205" i="10"/>
  <c r="G217" i="10"/>
  <c r="G162" i="10"/>
  <c r="H257" i="10"/>
  <c r="H252" i="10"/>
  <c r="H181" i="10"/>
  <c r="H208" i="10"/>
  <c r="H248" i="10"/>
  <c r="H189" i="10"/>
  <c r="H235" i="10"/>
  <c r="G137" i="10"/>
  <c r="H197" i="10"/>
  <c r="H147" i="10"/>
  <c r="H203" i="10"/>
  <c r="J146" i="10"/>
  <c r="H148" i="10"/>
  <c r="H231" i="10"/>
  <c r="G225" i="10"/>
  <c r="G158" i="10"/>
  <c r="G221" i="10"/>
  <c r="G249" i="10"/>
  <c r="H247" i="10"/>
  <c r="H200" i="10"/>
  <c r="H198" i="10"/>
  <c r="H163" i="10"/>
  <c r="H199" i="10"/>
  <c r="H173" i="10"/>
  <c r="H136" i="10"/>
  <c r="H219" i="10"/>
  <c r="H265" i="10"/>
  <c r="H153" i="10"/>
  <c r="H140" i="10"/>
  <c r="H220" i="10"/>
  <c r="H260" i="10"/>
  <c r="G178" i="10"/>
  <c r="H222" i="10"/>
  <c r="H160" i="10"/>
  <c r="H206" i="10"/>
  <c r="H135" i="10"/>
  <c r="H243" i="10"/>
  <c r="G228" i="10"/>
  <c r="H177" i="10"/>
  <c r="G149" i="10"/>
  <c r="H261" i="10"/>
  <c r="H264" i="10"/>
  <c r="H239" i="10"/>
  <c r="J138" i="10"/>
  <c r="I171" i="10"/>
  <c r="G141" i="10"/>
  <c r="H256" i="10"/>
  <c r="G151" i="10"/>
  <c r="H139" i="10"/>
  <c r="H161" i="10"/>
  <c r="G145" i="10"/>
  <c r="H224" i="10"/>
  <c r="H204" i="10"/>
  <c r="H236" i="10"/>
  <c r="H169" i="10"/>
  <c r="J142" i="10"/>
  <c r="G209" i="10"/>
  <c r="H250" i="10"/>
  <c r="H193" i="10"/>
  <c r="G166" i="10"/>
  <c r="H269" i="10"/>
  <c r="H212" i="10"/>
  <c r="G186" i="10"/>
  <c r="H244" i="10"/>
  <c r="J230" i="10"/>
  <c r="H165" i="10"/>
  <c r="G253" i="10"/>
  <c r="G154" i="10"/>
  <c r="H240" i="10"/>
  <c r="H157" i="10"/>
  <c r="F168" i="10"/>
  <c r="H144" i="10"/>
  <c r="J150" i="10"/>
  <c r="U3" i="39"/>
  <c r="I270" i="21"/>
  <c r="J265" i="21"/>
  <c r="F260" i="21"/>
  <c r="I258" i="21"/>
  <c r="E244" i="21"/>
  <c r="E242" i="21"/>
  <c r="I236" i="21"/>
  <c r="G234" i="21"/>
  <c r="I230" i="21"/>
  <c r="E228" i="21"/>
  <c r="E226" i="21"/>
  <c r="J222" i="21"/>
  <c r="J220" i="21"/>
  <c r="H217" i="21"/>
  <c r="E206" i="21"/>
  <c r="E204" i="21"/>
  <c r="I202" i="21"/>
  <c r="J196" i="21"/>
  <c r="F194" i="21"/>
  <c r="G189" i="21"/>
  <c r="H187" i="21"/>
  <c r="J182" i="21"/>
  <c r="F174" i="21"/>
  <c r="G157" i="21"/>
  <c r="I150" i="21"/>
  <c r="H139" i="21"/>
  <c r="I137" i="21"/>
  <c r="G263" i="21"/>
  <c r="E260" i="21"/>
  <c r="F252" i="21"/>
  <c r="I248" i="21"/>
  <c r="G240" i="21"/>
  <c r="G236" i="21"/>
  <c r="G228" i="21"/>
  <c r="I222" i="21"/>
  <c r="I220" i="21"/>
  <c r="H215" i="21"/>
  <c r="F202" i="21"/>
  <c r="G200" i="21"/>
  <c r="E198" i="21"/>
  <c r="E196" i="21"/>
  <c r="I189" i="21"/>
  <c r="I182" i="21"/>
  <c r="I176" i="21"/>
  <c r="E174" i="21"/>
  <c r="E167" i="21"/>
  <c r="G162" i="21"/>
  <c r="J160" i="21"/>
  <c r="I154" i="21"/>
  <c r="G152" i="21"/>
  <c r="F150" i="21"/>
  <c r="J148" i="21"/>
  <c r="F146" i="21"/>
  <c r="E139" i="21"/>
  <c r="J267" i="21"/>
  <c r="H260" i="21"/>
  <c r="G255" i="21"/>
  <c r="E252" i="21"/>
  <c r="I245" i="21"/>
  <c r="H240" i="21"/>
  <c r="I238" i="21"/>
  <c r="E236" i="21"/>
  <c r="F222" i="21"/>
  <c r="F220" i="21"/>
  <c r="J218" i="21"/>
  <c r="H207" i="21"/>
  <c r="E202" i="21"/>
  <c r="J190" i="21"/>
  <c r="E184" i="21"/>
  <c r="F182" i="21"/>
  <c r="J180" i="21"/>
  <c r="F178" i="21"/>
  <c r="H171" i="21"/>
  <c r="I169" i="21"/>
  <c r="G160" i="21"/>
  <c r="J158" i="21"/>
  <c r="E150" i="21"/>
  <c r="F148" i="21"/>
  <c r="H141" i="21"/>
  <c r="J269" i="21"/>
  <c r="G267" i="21"/>
  <c r="I264" i="21"/>
  <c r="H252" i="21"/>
  <c r="J249" i="21"/>
  <c r="G245" i="21"/>
  <c r="G243" i="21"/>
  <c r="J241" i="21"/>
  <c r="J233" i="21"/>
  <c r="J231" i="21"/>
  <c r="G229" i="21"/>
  <c r="J225" i="21"/>
  <c r="J223" i="21"/>
  <c r="E222" i="21"/>
  <c r="E220" i="21"/>
  <c r="I218" i="21"/>
  <c r="J216" i="21"/>
  <c r="H203" i="21"/>
  <c r="I190" i="21"/>
  <c r="I186" i="21"/>
  <c r="E182" i="21"/>
  <c r="F180" i="21"/>
  <c r="E171" i="21"/>
  <c r="E160" i="21"/>
  <c r="I158" i="21"/>
  <c r="J156" i="21"/>
  <c r="E148" i="21"/>
  <c r="J136" i="21"/>
  <c r="E264" i="21"/>
  <c r="G259" i="21"/>
  <c r="F256" i="21"/>
  <c r="F249" i="21"/>
  <c r="F241" i="21"/>
  <c r="J239" i="21"/>
  <c r="I237" i="21"/>
  <c r="F233" i="21"/>
  <c r="E231" i="21"/>
  <c r="F225" i="21"/>
  <c r="E223" i="21"/>
  <c r="E218" i="21"/>
  <c r="F216" i="21"/>
  <c r="I214" i="21"/>
  <c r="I212" i="21"/>
  <c r="I210" i="21"/>
  <c r="I208" i="21"/>
  <c r="J206" i="21"/>
  <c r="J204" i="21"/>
  <c r="H201" i="21"/>
  <c r="G199" i="21"/>
  <c r="I197" i="21"/>
  <c r="E190" i="21"/>
  <c r="E188" i="21"/>
  <c r="G183" i="21"/>
  <c r="I177" i="21"/>
  <c r="J168" i="21"/>
  <c r="I166" i="21"/>
  <c r="E161" i="21"/>
  <c r="E158" i="21"/>
  <c r="G153" i="21"/>
  <c r="H149" i="21"/>
  <c r="G145" i="21"/>
  <c r="I142" i="21"/>
  <c r="F140" i="21"/>
  <c r="F138" i="21"/>
  <c r="H264" i="21"/>
  <c r="E256" i="21"/>
  <c r="G251" i="21"/>
  <c r="E249" i="21"/>
  <c r="I246" i="21"/>
  <c r="I244" i="21"/>
  <c r="E241" i="21"/>
  <c r="F239" i="21"/>
  <c r="E233" i="21"/>
  <c r="E225" i="21"/>
  <c r="G219" i="21"/>
  <c r="E216" i="21"/>
  <c r="F214" i="21"/>
  <c r="F212" i="21"/>
  <c r="F210" i="21"/>
  <c r="F208" i="21"/>
  <c r="I206" i="21"/>
  <c r="I204" i="21"/>
  <c r="G201" i="21"/>
  <c r="E199" i="21"/>
  <c r="H181" i="21"/>
  <c r="G177" i="21"/>
  <c r="J174" i="21"/>
  <c r="G170" i="21"/>
  <c r="E168" i="21"/>
  <c r="F166" i="21"/>
  <c r="H163" i="21"/>
  <c r="I161" i="21"/>
  <c r="G159" i="21"/>
  <c r="E153" i="21"/>
  <c r="G149" i="21"/>
  <c r="E147" i="21"/>
  <c r="F142" i="21"/>
  <c r="I268" i="21"/>
  <c r="E243" i="21"/>
  <c r="E239" i="21"/>
  <c r="I233" i="21"/>
  <c r="E212" i="21"/>
  <c r="E208" i="21"/>
  <c r="G203" i="21"/>
  <c r="I194" i="21"/>
  <c r="E179" i="21"/>
  <c r="I174" i="21"/>
  <c r="F170" i="21"/>
  <c r="H256" i="21"/>
  <c r="I228" i="21"/>
  <c r="J188" i="21"/>
  <c r="E156" i="21"/>
  <c r="J142" i="21"/>
  <c r="H246" i="21"/>
  <c r="G242" i="21"/>
  <c r="H219" i="21"/>
  <c r="J202" i="21"/>
  <c r="H173" i="21"/>
  <c r="G151" i="21"/>
  <c r="E142" i="21"/>
  <c r="E136" i="21"/>
  <c r="I227" i="21"/>
  <c r="F223" i="21"/>
  <c r="J214" i="21"/>
  <c r="J210" i="21"/>
  <c r="F206" i="21"/>
  <c r="G197" i="21"/>
  <c r="I249" i="21"/>
  <c r="I241" i="21"/>
  <c r="F231" i="21"/>
  <c r="F218" i="21"/>
  <c r="E214" i="21"/>
  <c r="E210" i="21"/>
  <c r="E191" i="21"/>
  <c r="F186" i="21"/>
  <c r="G181" i="21"/>
  <c r="F172" i="21"/>
  <c r="E159" i="21"/>
  <c r="J150" i="21"/>
  <c r="E135" i="21"/>
  <c r="G226" i="21"/>
  <c r="I145" i="21"/>
  <c r="G269" i="21"/>
  <c r="F264" i="21"/>
  <c r="G244" i="21"/>
  <c r="H234" i="21"/>
  <c r="F204" i="21"/>
  <c r="H195" i="21"/>
  <c r="F190" i="21"/>
  <c r="E185" i="21"/>
  <c r="E180" i="21"/>
  <c r="J166" i="21"/>
  <c r="F158" i="21"/>
  <c r="I153" i="21"/>
  <c r="F229" i="21"/>
  <c r="I225" i="21"/>
  <c r="I216" i="21"/>
  <c r="J212" i="21"/>
  <c r="J208" i="21"/>
  <c r="I199" i="21"/>
  <c r="E166" i="21"/>
  <c r="G161" i="21"/>
  <c r="G138" i="21"/>
  <c r="J155" i="21"/>
  <c r="I140" i="21"/>
  <c r="I152" i="21"/>
  <c r="I163" i="21"/>
  <c r="F187" i="21"/>
  <c r="H224" i="21"/>
  <c r="G139" i="21"/>
  <c r="J149" i="21"/>
  <c r="F159" i="21"/>
  <c r="J170" i="21"/>
  <c r="H180" i="21"/>
  <c r="I257" i="21"/>
  <c r="I143" i="21"/>
  <c r="E165" i="21"/>
  <c r="J209" i="21"/>
  <c r="F151" i="21"/>
  <c r="I173" i="21"/>
  <c r="H211" i="21"/>
  <c r="I136" i="21"/>
  <c r="I146" i="21"/>
  <c r="H155" i="21"/>
  <c r="F162" i="21"/>
  <c r="H168" i="21"/>
  <c r="J178" i="21"/>
  <c r="H184" i="21"/>
  <c r="F195" i="21"/>
  <c r="H205" i="21"/>
  <c r="F196" i="21"/>
  <c r="J213" i="21"/>
  <c r="E217" i="21"/>
  <c r="E247" i="21"/>
  <c r="G188" i="21"/>
  <c r="J207" i="21"/>
  <c r="E221" i="21"/>
  <c r="I262" i="21"/>
  <c r="H145" i="21"/>
  <c r="H161" i="21"/>
  <c r="H177" i="21"/>
  <c r="E189" i="21"/>
  <c r="I196" i="21"/>
  <c r="G213" i="21"/>
  <c r="J232" i="21"/>
  <c r="F250" i="21"/>
  <c r="J253" i="21"/>
  <c r="J229" i="21"/>
  <c r="F238" i="21"/>
  <c r="J248" i="21"/>
  <c r="J254" i="21"/>
  <c r="F199" i="21"/>
  <c r="I211" i="21"/>
  <c r="G230" i="21"/>
  <c r="J245" i="21"/>
  <c r="I265" i="21"/>
  <c r="G208" i="21"/>
  <c r="G223" i="21"/>
  <c r="H242" i="21"/>
  <c r="F228" i="21"/>
  <c r="F240" i="21"/>
  <c r="J244" i="21"/>
  <c r="J268" i="21"/>
  <c r="J251" i="21"/>
  <c r="E259" i="21"/>
  <c r="J264" i="21"/>
  <c r="H269" i="21"/>
  <c r="G264" i="21"/>
  <c r="E162" i="21"/>
  <c r="J138" i="21"/>
  <c r="I149" i="21"/>
  <c r="J181" i="21"/>
  <c r="F175" i="21"/>
  <c r="F192" i="21"/>
  <c r="G156" i="21"/>
  <c r="I195" i="21"/>
  <c r="F247" i="21"/>
  <c r="F169" i="21"/>
  <c r="I232" i="21"/>
  <c r="F203" i="21"/>
  <c r="I243" i="21"/>
  <c r="G254" i="21"/>
  <c r="F155" i="21"/>
  <c r="G140" i="21"/>
  <c r="H162" i="21"/>
  <c r="J164" i="21"/>
  <c r="G187" i="21"/>
  <c r="G137" i="21"/>
  <c r="I139" i="21"/>
  <c r="F149" i="21"/>
  <c r="I159" i="21"/>
  <c r="E170" i="21"/>
  <c r="I180" i="21"/>
  <c r="E257" i="21"/>
  <c r="H143" i="21"/>
  <c r="I165" i="21"/>
  <c r="F209" i="21"/>
  <c r="I151" i="21"/>
  <c r="H183" i="21"/>
  <c r="G211" i="21"/>
  <c r="E140" i="21"/>
  <c r="J147" i="21"/>
  <c r="H156" i="21"/>
  <c r="E163" i="21"/>
  <c r="F168" i="21"/>
  <c r="E178" i="21"/>
  <c r="F184" i="21"/>
  <c r="G195" i="21"/>
  <c r="G205" i="21"/>
  <c r="J197" i="21"/>
  <c r="F213" i="21"/>
  <c r="H235" i="21"/>
  <c r="I247" i="21"/>
  <c r="J191" i="21"/>
  <c r="F207" i="21"/>
  <c r="H221" i="21"/>
  <c r="G150" i="21"/>
  <c r="G166" i="21"/>
  <c r="G182" i="21"/>
  <c r="G190" i="21"/>
  <c r="E197" i="21"/>
  <c r="J215" i="21"/>
  <c r="F232" i="21"/>
  <c r="E250" i="21"/>
  <c r="H253" i="21"/>
  <c r="E229" i="21"/>
  <c r="G238" i="21"/>
  <c r="F248" i="21"/>
  <c r="I261" i="21"/>
  <c r="H199" i="21"/>
  <c r="E211" i="21"/>
  <c r="E230" i="21"/>
  <c r="E245" i="21"/>
  <c r="E265" i="21"/>
  <c r="G210" i="21"/>
  <c r="J226" i="21"/>
  <c r="H243" i="21"/>
  <c r="H228" i="21"/>
  <c r="E240" i="21"/>
  <c r="F244" i="21"/>
  <c r="E268" i="21"/>
  <c r="J252" i="21"/>
  <c r="F259" i="21"/>
  <c r="F268" i="21"/>
  <c r="G250" i="21"/>
  <c r="G266" i="21"/>
  <c r="H144" i="21"/>
  <c r="J176" i="21"/>
  <c r="E144" i="21"/>
  <c r="G257" i="21"/>
  <c r="E209" i="21"/>
  <c r="F135" i="21"/>
  <c r="H165" i="21"/>
  <c r="J179" i="21"/>
  <c r="F188" i="21"/>
  <c r="E235" i="21"/>
  <c r="E207" i="21"/>
  <c r="F137" i="21"/>
  <c r="J193" i="21"/>
  <c r="I215" i="21"/>
  <c r="J234" i="21"/>
  <c r="E248" i="21"/>
  <c r="F219" i="21"/>
  <c r="G265" i="21"/>
  <c r="H226" i="21"/>
  <c r="J243" i="21"/>
  <c r="E255" i="21"/>
  <c r="I267" i="21"/>
  <c r="G155" i="21"/>
  <c r="J141" i="21"/>
  <c r="J162" i="21"/>
  <c r="E169" i="21"/>
  <c r="I187" i="21"/>
  <c r="H138" i="21"/>
  <c r="J140" i="21"/>
  <c r="E149" i="21"/>
  <c r="H159" i="21"/>
  <c r="I170" i="21"/>
  <c r="G180" i="21"/>
  <c r="F257" i="21"/>
  <c r="I144" i="21"/>
  <c r="J175" i="21"/>
  <c r="I209" i="21"/>
  <c r="H172" i="21"/>
  <c r="H192" i="21"/>
  <c r="J135" i="21"/>
  <c r="G141" i="21"/>
  <c r="F147" i="21"/>
  <c r="I156" i="21"/>
  <c r="F164" i="21"/>
  <c r="I168" i="21"/>
  <c r="I178" i="21"/>
  <c r="I184" i="21"/>
  <c r="E195" i="21"/>
  <c r="G186" i="21"/>
  <c r="F197" i="21"/>
  <c r="I213" i="21"/>
  <c r="F235" i="21"/>
  <c r="G247" i="21"/>
  <c r="F191" i="21"/>
  <c r="I207" i="21"/>
  <c r="G221" i="21"/>
  <c r="J137" i="21"/>
  <c r="J153" i="21"/>
  <c r="J169" i="21"/>
  <c r="J185" i="21"/>
  <c r="I191" i="21"/>
  <c r="J198" i="21"/>
  <c r="F215" i="21"/>
  <c r="E232" i="21"/>
  <c r="J250" i="21"/>
  <c r="H266" i="21"/>
  <c r="I229" i="21"/>
  <c r="H238" i="21"/>
  <c r="G248" i="21"/>
  <c r="E261" i="21"/>
  <c r="J203" i="21"/>
  <c r="J219" i="21"/>
  <c r="H237" i="21"/>
  <c r="F245" i="21"/>
  <c r="F265" i="21"/>
  <c r="G212" i="21"/>
  <c r="F226" i="21"/>
  <c r="F243" i="21"/>
  <c r="I231" i="21"/>
  <c r="I240" i="21"/>
  <c r="H244" i="21"/>
  <c r="H270" i="21"/>
  <c r="I255" i="21"/>
  <c r="J259" i="21"/>
  <c r="F270" i="21"/>
  <c r="G252" i="21"/>
  <c r="F267" i="21"/>
  <c r="I155" i="21"/>
  <c r="J224" i="21"/>
  <c r="H160" i="21"/>
  <c r="H164" i="21"/>
  <c r="I172" i="21"/>
  <c r="G143" i="21"/>
  <c r="E172" i="21"/>
  <c r="J184" i="21"/>
  <c r="E213" i="21"/>
  <c r="H191" i="21"/>
  <c r="H227" i="21"/>
  <c r="F185" i="21"/>
  <c r="F200" i="21"/>
  <c r="I250" i="21"/>
  <c r="E238" i="21"/>
  <c r="F261" i="21"/>
  <c r="J237" i="21"/>
  <c r="G214" i="21"/>
  <c r="G233" i="21"/>
  <c r="J270" i="21"/>
  <c r="J260" i="21"/>
  <c r="G268" i="21"/>
  <c r="F141" i="21"/>
  <c r="J171" i="21"/>
  <c r="G147" i="21"/>
  <c r="H197" i="21"/>
  <c r="F153" i="21"/>
  <c r="J266" i="21"/>
  <c r="I254" i="21"/>
  <c r="G249" i="21"/>
  <c r="F144" i="21"/>
  <c r="G193" i="21"/>
  <c r="E141" i="21"/>
  <c r="I162" i="21"/>
  <c r="J183" i="21"/>
  <c r="F224" i="21"/>
  <c r="E138" i="21"/>
  <c r="E145" i="21"/>
  <c r="J152" i="21"/>
  <c r="F160" i="21"/>
  <c r="F171" i="21"/>
  <c r="F181" i="21"/>
  <c r="J257" i="21"/>
  <c r="I164" i="21"/>
  <c r="I175" i="21"/>
  <c r="H209" i="21"/>
  <c r="G172" i="21"/>
  <c r="J192" i="21"/>
  <c r="I135" i="21"/>
  <c r="G144" i="21"/>
  <c r="I147" i="21"/>
  <c r="J157" i="21"/>
  <c r="J167" i="21"/>
  <c r="G173" i="21"/>
  <c r="F179" i="21"/>
  <c r="I185" i="21"/>
  <c r="J205" i="21"/>
  <c r="J189" i="21"/>
  <c r="H200" i="21"/>
  <c r="H213" i="21"/>
  <c r="J235" i="21"/>
  <c r="H262" i="21"/>
  <c r="G196" i="21"/>
  <c r="G207" i="21"/>
  <c r="F227" i="21"/>
  <c r="H137" i="21"/>
  <c r="H153" i="21"/>
  <c r="H169" i="21"/>
  <c r="H185" i="21"/>
  <c r="F193" i="21"/>
  <c r="J201" i="21"/>
  <c r="E215" i="21"/>
  <c r="H232" i="21"/>
  <c r="I253" i="21"/>
  <c r="F266" i="21"/>
  <c r="F234" i="21"/>
  <c r="J246" i="21"/>
  <c r="H248" i="21"/>
  <c r="G261" i="21"/>
  <c r="I203" i="21"/>
  <c r="I219" i="21"/>
  <c r="E237" i="21"/>
  <c r="H258" i="21"/>
  <c r="H265" i="21"/>
  <c r="G216" i="21"/>
  <c r="G231" i="21"/>
  <c r="I223" i="21"/>
  <c r="H239" i="21"/>
  <c r="J236" i="21"/>
  <c r="I252" i="21"/>
  <c r="E270" i="21"/>
  <c r="F255" i="21"/>
  <c r="I263" i="21"/>
  <c r="E267" i="21"/>
  <c r="G256" i="21"/>
  <c r="F269" i="21"/>
  <c r="H152" i="21"/>
  <c r="G169" i="21"/>
  <c r="I192" i="21"/>
  <c r="G192" i="21"/>
  <c r="F221" i="21"/>
  <c r="I201" i="21"/>
  <c r="G246" i="21"/>
  <c r="G204" i="21"/>
  <c r="J256" i="21"/>
  <c r="G224" i="21"/>
  <c r="F165" i="21"/>
  <c r="I157" i="21"/>
  <c r="H154" i="21"/>
  <c r="E193" i="21"/>
  <c r="I141" i="21"/>
  <c r="J163" i="21"/>
  <c r="F183" i="21"/>
  <c r="E224" i="21"/>
  <c r="I138" i="21"/>
  <c r="H148" i="21"/>
  <c r="F154" i="21"/>
  <c r="I160" i="21"/>
  <c r="G171" i="21"/>
  <c r="E181" i="21"/>
  <c r="H257" i="21"/>
  <c r="G164" i="21"/>
  <c r="H175" i="21"/>
  <c r="G209" i="21"/>
  <c r="J173" i="21"/>
  <c r="E192" i="21"/>
  <c r="H135" i="21"/>
  <c r="H146" i="21"/>
  <c r="E151" i="21"/>
  <c r="F157" i="21"/>
  <c r="F167" i="21"/>
  <c r="G175" i="21"/>
  <c r="G179" i="21"/>
  <c r="E187" i="21"/>
  <c r="F205" i="21"/>
  <c r="F189" i="21"/>
  <c r="J200" i="21"/>
  <c r="J217" i="21"/>
  <c r="G235" i="21"/>
  <c r="F262" i="21"/>
  <c r="H198" i="21"/>
  <c r="J221" i="21"/>
  <c r="J227" i="21"/>
  <c r="G142" i="21"/>
  <c r="G158" i="21"/>
  <c r="G174" i="21"/>
  <c r="E186" i="21"/>
  <c r="H193" i="21"/>
  <c r="F201" i="21"/>
  <c r="G215" i="21"/>
  <c r="G232" i="21"/>
  <c r="E253" i="21"/>
  <c r="E266" i="21"/>
  <c r="I234" i="21"/>
  <c r="F246" i="21"/>
  <c r="H254" i="21"/>
  <c r="J261" i="21"/>
  <c r="E203" i="21"/>
  <c r="E219" i="21"/>
  <c r="G237" i="21"/>
  <c r="F258" i="21"/>
  <c r="G202" i="21"/>
  <c r="G218" i="21"/>
  <c r="J242" i="21"/>
  <c r="G225" i="21"/>
  <c r="I239" i="21"/>
  <c r="F236" i="21"/>
  <c r="I256" i="21"/>
  <c r="I251" i="21"/>
  <c r="J255" i="21"/>
  <c r="E263" i="21"/>
  <c r="H267" i="21"/>
  <c r="G258" i="21"/>
  <c r="G270" i="21"/>
  <c r="E137" i="21"/>
  <c r="F163" i="21"/>
  <c r="I224" i="21"/>
  <c r="I148" i="21"/>
  <c r="I171" i="21"/>
  <c r="J143" i="21"/>
  <c r="H176" i="21"/>
  <c r="F173" i="21"/>
  <c r="J146" i="21"/>
  <c r="E157" i="21"/>
  <c r="I167" i="21"/>
  <c r="I179" i="21"/>
  <c r="I205" i="21"/>
  <c r="E200" i="21"/>
  <c r="H247" i="21"/>
  <c r="F198" i="21"/>
  <c r="E227" i="21"/>
  <c r="J161" i="21"/>
  <c r="J186" i="21"/>
  <c r="G217" i="21"/>
  <c r="F253" i="21"/>
  <c r="E234" i="21"/>
  <c r="F254" i="21"/>
  <c r="J211" i="21"/>
  <c r="F237" i="21"/>
  <c r="G220" i="21"/>
  <c r="I226" i="21"/>
  <c r="H236" i="21"/>
  <c r="E251" i="21"/>
  <c r="F263" i="21"/>
  <c r="G260" i="21"/>
  <c r="H140" i="21"/>
  <c r="G163" i="21"/>
  <c r="F139" i="21"/>
  <c r="J159" i="21"/>
  <c r="E177" i="21"/>
  <c r="F143" i="21"/>
  <c r="J151" i="21"/>
  <c r="I193" i="21"/>
  <c r="E146" i="21"/>
  <c r="H167" i="21"/>
  <c r="E183" i="21"/>
  <c r="E205" i="21"/>
  <c r="I200" i="21"/>
  <c r="J154" i="21"/>
  <c r="I183" i="21"/>
  <c r="J139" i="21"/>
  <c r="E155" i="21"/>
  <c r="I181" i="21"/>
  <c r="J165" i="21"/>
  <c r="J144" i="21"/>
  <c r="H136" i="21"/>
  <c r="E152" i="21"/>
  <c r="G176" i="21"/>
  <c r="H189" i="21"/>
  <c r="F217" i="21"/>
  <c r="E262" i="21"/>
  <c r="J145" i="21"/>
  <c r="J177" i="21"/>
  <c r="E194" i="21"/>
  <c r="I235" i="21"/>
  <c r="I266" i="21"/>
  <c r="H261" i="21"/>
  <c r="J230" i="21"/>
  <c r="E258" i="21"/>
  <c r="F242" i="21"/>
  <c r="G239" i="21"/>
  <c r="I260" i="21"/>
  <c r="I269" i="21"/>
  <c r="E154" i="21"/>
  <c r="F152" i="21"/>
  <c r="J187" i="21"/>
  <c r="G148" i="21"/>
  <c r="H170" i="21"/>
  <c r="G185" i="21"/>
  <c r="F176" i="21"/>
  <c r="E173" i="21"/>
  <c r="F136" i="21"/>
  <c r="G154" i="21"/>
  <c r="H178" i="21"/>
  <c r="J195" i="21"/>
  <c r="G194" i="21"/>
  <c r="J247" i="21"/>
  <c r="F161" i="21"/>
  <c r="H229" i="21"/>
  <c r="J258" i="21"/>
  <c r="F251" i="21"/>
  <c r="F177" i="21"/>
  <c r="J238" i="21"/>
  <c r="G206" i="21"/>
  <c r="I259" i="21"/>
  <c r="I217" i="21"/>
  <c r="E246" i="21"/>
  <c r="G222" i="21"/>
  <c r="J263" i="21"/>
  <c r="F230" i="21"/>
  <c r="F145" i="21"/>
  <c r="I188" i="21"/>
  <c r="J262" i="21"/>
  <c r="J194" i="21"/>
  <c r="E254" i="21"/>
  <c r="I242" i="21"/>
  <c r="E269" i="21"/>
  <c r="H250" i="21"/>
  <c r="G253" i="21"/>
  <c r="I198" i="21"/>
  <c r="E201" i="21"/>
  <c r="J199" i="21"/>
  <c r="J228" i="21"/>
  <c r="G262" i="21"/>
  <c r="G241" i="21"/>
  <c r="H268" i="21"/>
  <c r="I221" i="21"/>
  <c r="H230" i="21"/>
  <c r="F211" i="21"/>
  <c r="J240" i="21"/>
  <c r="H245" i="21"/>
  <c r="G227" i="21"/>
  <c r="G178" i="21"/>
  <c r="H166" i="21"/>
  <c r="H204" i="21"/>
  <c r="H196" i="21"/>
  <c r="H223" i="21"/>
  <c r="H212" i="21"/>
  <c r="G184" i="21"/>
  <c r="H182" i="21"/>
  <c r="G136" i="21"/>
  <c r="H220" i="21"/>
  <c r="H255" i="21"/>
  <c r="G146" i="21"/>
  <c r="H202" i="21"/>
  <c r="H218" i="21"/>
  <c r="F156" i="21"/>
  <c r="G198" i="21"/>
  <c r="G168" i="21"/>
  <c r="G167" i="21"/>
  <c r="H157" i="21"/>
  <c r="H208" i="21"/>
  <c r="H233" i="21"/>
  <c r="H188" i="21"/>
  <c r="H194" i="21"/>
  <c r="J172" i="21"/>
  <c r="H222" i="21"/>
  <c r="H179" i="21"/>
  <c r="H259" i="21"/>
  <c r="H142" i="21"/>
  <c r="H241" i="21"/>
  <c r="E143" i="21"/>
  <c r="H158" i="21"/>
  <c r="H216" i="21"/>
  <c r="H174" i="21"/>
  <c r="G165" i="21"/>
  <c r="H186" i="21"/>
  <c r="E176" i="21"/>
  <c r="H214" i="21"/>
  <c r="H263" i="21"/>
  <c r="G191" i="21"/>
  <c r="H151" i="21"/>
  <c r="H150" i="21"/>
  <c r="E175" i="21"/>
  <c r="H206" i="21"/>
  <c r="H210" i="21"/>
  <c r="H251" i="21"/>
  <c r="G135" i="21"/>
  <c r="H249" i="21"/>
  <c r="H190" i="21"/>
  <c r="H147" i="21"/>
  <c r="E164" i="21"/>
  <c r="H225" i="21"/>
  <c r="H231" i="21"/>
  <c r="H270" i="40"/>
  <c r="G269" i="40"/>
  <c r="F268" i="40"/>
  <c r="E267" i="40"/>
  <c r="J264" i="40"/>
  <c r="I263" i="40"/>
  <c r="H262" i="40"/>
  <c r="G261" i="40"/>
  <c r="F260" i="40"/>
  <c r="E259" i="40"/>
  <c r="J256" i="40"/>
  <c r="I255" i="40"/>
  <c r="H254" i="40"/>
  <c r="G253" i="40"/>
  <c r="F252" i="40"/>
  <c r="E251" i="40"/>
  <c r="J248" i="40"/>
  <c r="I247" i="40"/>
  <c r="H246" i="40"/>
  <c r="G245" i="40"/>
  <c r="F244" i="40"/>
  <c r="E243" i="40"/>
  <c r="J240" i="40"/>
  <c r="I239" i="40"/>
  <c r="H238" i="40"/>
  <c r="G237" i="40"/>
  <c r="F236" i="40"/>
  <c r="E235" i="40"/>
  <c r="J232" i="40"/>
  <c r="I231" i="40"/>
  <c r="H230" i="40"/>
  <c r="G229" i="40"/>
  <c r="F228" i="40"/>
  <c r="E227" i="40"/>
  <c r="J224" i="40"/>
  <c r="I223" i="40"/>
  <c r="H222" i="40"/>
  <c r="G221" i="40"/>
  <c r="F220" i="40"/>
  <c r="E219" i="40"/>
  <c r="J216" i="40"/>
  <c r="I215" i="40"/>
  <c r="H214" i="40"/>
  <c r="G213" i="40"/>
  <c r="F212" i="40"/>
  <c r="E211" i="40"/>
  <c r="J208" i="40"/>
  <c r="I207" i="40"/>
  <c r="H206" i="40"/>
  <c r="G205" i="40"/>
  <c r="F204" i="40"/>
  <c r="E203" i="40"/>
  <c r="J200" i="40"/>
  <c r="I199" i="40"/>
  <c r="H198" i="40"/>
  <c r="G197" i="40"/>
  <c r="F196" i="40"/>
  <c r="E195" i="40"/>
  <c r="J192" i="40"/>
  <c r="I191" i="40"/>
  <c r="H190" i="40"/>
  <c r="G189" i="40"/>
  <c r="F188" i="40"/>
  <c r="E187" i="40"/>
  <c r="J184" i="40"/>
  <c r="I183" i="40"/>
  <c r="H182" i="40"/>
  <c r="G181" i="40"/>
  <c r="F180" i="40"/>
  <c r="E179" i="40"/>
  <c r="J176" i="40"/>
  <c r="I175" i="40"/>
  <c r="H174" i="40"/>
  <c r="G173" i="40"/>
  <c r="F172" i="40"/>
  <c r="E171" i="40"/>
  <c r="J168" i="40"/>
  <c r="I167" i="40"/>
  <c r="H166" i="40"/>
  <c r="G165" i="40"/>
  <c r="F164" i="40"/>
  <c r="E163" i="40"/>
  <c r="J160" i="40"/>
  <c r="I159" i="40"/>
  <c r="H158" i="40"/>
  <c r="G157" i="40"/>
  <c r="F156" i="40"/>
  <c r="E155" i="40"/>
  <c r="J152" i="40"/>
  <c r="I151" i="40"/>
  <c r="H150" i="40"/>
  <c r="G149" i="40"/>
  <c r="F148" i="40"/>
  <c r="E147" i="40"/>
  <c r="J144" i="40"/>
  <c r="I143" i="40"/>
  <c r="H142" i="40"/>
  <c r="G141" i="40"/>
  <c r="F140" i="40"/>
  <c r="E139" i="40"/>
  <c r="J136" i="40"/>
  <c r="J135" i="40"/>
  <c r="G270" i="40"/>
  <c r="F269" i="40"/>
  <c r="E268" i="40"/>
  <c r="J265" i="40"/>
  <c r="I264" i="40"/>
  <c r="H263" i="40"/>
  <c r="G262" i="40"/>
  <c r="F261" i="40"/>
  <c r="E260" i="40"/>
  <c r="J257" i="40"/>
  <c r="I256" i="40"/>
  <c r="H255" i="40"/>
  <c r="G254" i="40"/>
  <c r="F253" i="40"/>
  <c r="E252" i="40"/>
  <c r="J249" i="40"/>
  <c r="I248" i="40"/>
  <c r="H247" i="40"/>
  <c r="G246" i="40"/>
  <c r="F245" i="40"/>
  <c r="E244" i="40"/>
  <c r="J241" i="40"/>
  <c r="I240" i="40"/>
  <c r="H239" i="40"/>
  <c r="G238" i="40"/>
  <c r="F237" i="40"/>
  <c r="E236" i="40"/>
  <c r="J233" i="40"/>
  <c r="I232" i="40"/>
  <c r="H231" i="40"/>
  <c r="G230" i="40"/>
  <c r="F229" i="40"/>
  <c r="E228" i="40"/>
  <c r="J225" i="40"/>
  <c r="I224" i="40"/>
  <c r="H223" i="40"/>
  <c r="G222" i="40"/>
  <c r="F221" i="40"/>
  <c r="E220" i="40"/>
  <c r="J217" i="40"/>
  <c r="I216" i="40"/>
  <c r="H215" i="40"/>
  <c r="G214" i="40"/>
  <c r="F213" i="40"/>
  <c r="E212" i="40"/>
  <c r="J209" i="40"/>
  <c r="I208" i="40"/>
  <c r="H207" i="40"/>
  <c r="G206" i="40"/>
  <c r="F205" i="40"/>
  <c r="E204" i="40"/>
  <c r="J201" i="40"/>
  <c r="I200" i="40"/>
  <c r="H199" i="40"/>
  <c r="G198" i="40"/>
  <c r="F197" i="40"/>
  <c r="E196" i="40"/>
  <c r="J193" i="40"/>
  <c r="I192" i="40"/>
  <c r="H191" i="40"/>
  <c r="G190" i="40"/>
  <c r="F189" i="40"/>
  <c r="E188" i="40"/>
  <c r="J185" i="40"/>
  <c r="I184" i="40"/>
  <c r="H183" i="40"/>
  <c r="G182" i="40"/>
  <c r="F181" i="40"/>
  <c r="E180" i="40"/>
  <c r="J177" i="40"/>
  <c r="I176" i="40"/>
  <c r="H175" i="40"/>
  <c r="G174" i="40"/>
  <c r="F173" i="40"/>
  <c r="E172" i="40"/>
  <c r="J169" i="40"/>
  <c r="I168" i="40"/>
  <c r="H167" i="40"/>
  <c r="G166" i="40"/>
  <c r="F165" i="40"/>
  <c r="E164" i="40"/>
  <c r="J161" i="40"/>
  <c r="I160" i="40"/>
  <c r="H159" i="40"/>
  <c r="G158" i="40"/>
  <c r="F157" i="40"/>
  <c r="E156" i="40"/>
  <c r="J153" i="40"/>
  <c r="I152" i="40"/>
  <c r="H151" i="40"/>
  <c r="G150" i="40"/>
  <c r="F149" i="40"/>
  <c r="E148" i="40"/>
  <c r="J145" i="40"/>
  <c r="I144" i="40"/>
  <c r="H143" i="40"/>
  <c r="G142" i="40"/>
  <c r="F141" i="40"/>
  <c r="E140" i="40"/>
  <c r="J137" i="40"/>
  <c r="I136" i="40"/>
  <c r="I135" i="40"/>
  <c r="F270" i="40"/>
  <c r="E269" i="40"/>
  <c r="J266" i="40"/>
  <c r="I265" i="40"/>
  <c r="H264" i="40"/>
  <c r="G263" i="40"/>
  <c r="F262" i="40"/>
  <c r="E261" i="40"/>
  <c r="J258" i="40"/>
  <c r="I257" i="40"/>
  <c r="H256" i="40"/>
  <c r="G255" i="40"/>
  <c r="F254" i="40"/>
  <c r="E253" i="40"/>
  <c r="J250" i="40"/>
  <c r="I249" i="40"/>
  <c r="H248" i="40"/>
  <c r="G247" i="40"/>
  <c r="F246" i="40"/>
  <c r="E245" i="40"/>
  <c r="J242" i="40"/>
  <c r="I241" i="40"/>
  <c r="H240" i="40"/>
  <c r="G239" i="40"/>
  <c r="F238" i="40"/>
  <c r="E237" i="40"/>
  <c r="J234" i="40"/>
  <c r="I233" i="40"/>
  <c r="H232" i="40"/>
  <c r="G231" i="40"/>
  <c r="F230" i="40"/>
  <c r="E229" i="40"/>
  <c r="J226" i="40"/>
  <c r="I225" i="40"/>
  <c r="H224" i="40"/>
  <c r="G223" i="40"/>
  <c r="F222" i="40"/>
  <c r="E221" i="40"/>
  <c r="J218" i="40"/>
  <c r="I217" i="40"/>
  <c r="H216" i="40"/>
  <c r="G215" i="40"/>
  <c r="F214" i="40"/>
  <c r="E213" i="40"/>
  <c r="J210" i="40"/>
  <c r="I209" i="40"/>
  <c r="H208" i="40"/>
  <c r="G207" i="40"/>
  <c r="F206" i="40"/>
  <c r="E205" i="40"/>
  <c r="J202" i="40"/>
  <c r="I201" i="40"/>
  <c r="H200" i="40"/>
  <c r="G199" i="40"/>
  <c r="F198" i="40"/>
  <c r="E197" i="40"/>
  <c r="J194" i="40"/>
  <c r="I193" i="40"/>
  <c r="H192" i="40"/>
  <c r="G191" i="40"/>
  <c r="F190" i="40"/>
  <c r="E189" i="40"/>
  <c r="J186" i="40"/>
  <c r="I185" i="40"/>
  <c r="H184" i="40"/>
  <c r="G183" i="40"/>
  <c r="F182" i="40"/>
  <c r="E181" i="40"/>
  <c r="J178" i="40"/>
  <c r="I177" i="40"/>
  <c r="H176" i="40"/>
  <c r="G175" i="40"/>
  <c r="F174" i="40"/>
  <c r="E173" i="40"/>
  <c r="J170" i="40"/>
  <c r="I169" i="40"/>
  <c r="H168" i="40"/>
  <c r="G167" i="40"/>
  <c r="F166" i="40"/>
  <c r="E165" i="40"/>
  <c r="J162" i="40"/>
  <c r="I161" i="40"/>
  <c r="H160" i="40"/>
  <c r="G159" i="40"/>
  <c r="F158" i="40"/>
  <c r="E157" i="40"/>
  <c r="J154" i="40"/>
  <c r="I153" i="40"/>
  <c r="H152" i="40"/>
  <c r="G151" i="40"/>
  <c r="F150" i="40"/>
  <c r="E149" i="40"/>
  <c r="J146" i="40"/>
  <c r="I145" i="40"/>
  <c r="H144" i="40"/>
  <c r="G143" i="40"/>
  <c r="F142" i="40"/>
  <c r="E141" i="40"/>
  <c r="J138" i="40"/>
  <c r="I137" i="40"/>
  <c r="H136" i="40"/>
  <c r="H135" i="40"/>
  <c r="E270" i="40"/>
  <c r="J267" i="40"/>
  <c r="I266" i="40"/>
  <c r="H265" i="40"/>
  <c r="G264" i="40"/>
  <c r="F263" i="40"/>
  <c r="E262" i="40"/>
  <c r="J259" i="40"/>
  <c r="I258" i="40"/>
  <c r="H257" i="40"/>
  <c r="G256" i="40"/>
  <c r="F255" i="40"/>
  <c r="E254" i="40"/>
  <c r="J251" i="40"/>
  <c r="I250" i="40"/>
  <c r="H249" i="40"/>
  <c r="G248" i="40"/>
  <c r="F247" i="40"/>
  <c r="E246" i="40"/>
  <c r="J243" i="40"/>
  <c r="I242" i="40"/>
  <c r="H241" i="40"/>
  <c r="G240" i="40"/>
  <c r="F239" i="40"/>
  <c r="E238" i="40"/>
  <c r="J235" i="40"/>
  <c r="I234" i="40"/>
  <c r="H233" i="40"/>
  <c r="G232" i="40"/>
  <c r="F231" i="40"/>
  <c r="E230" i="40"/>
  <c r="J227" i="40"/>
  <c r="I226" i="40"/>
  <c r="H225" i="40"/>
  <c r="G224" i="40"/>
  <c r="F223" i="40"/>
  <c r="E222" i="40"/>
  <c r="J219" i="40"/>
  <c r="I218" i="40"/>
  <c r="H217" i="40"/>
  <c r="G216" i="40"/>
  <c r="F215" i="40"/>
  <c r="E214" i="40"/>
  <c r="J211" i="40"/>
  <c r="I210" i="40"/>
  <c r="H209" i="40"/>
  <c r="G208" i="40"/>
  <c r="F207" i="40"/>
  <c r="E206" i="40"/>
  <c r="J203" i="40"/>
  <c r="I202" i="40"/>
  <c r="H201" i="40"/>
  <c r="G200" i="40"/>
  <c r="F199" i="40"/>
  <c r="E198" i="40"/>
  <c r="J195" i="40"/>
  <c r="I194" i="40"/>
  <c r="H193" i="40"/>
  <c r="G192" i="40"/>
  <c r="F191" i="40"/>
  <c r="E190" i="40"/>
  <c r="J187" i="40"/>
  <c r="I186" i="40"/>
  <c r="H185" i="40"/>
  <c r="G184" i="40"/>
  <c r="F183" i="40"/>
  <c r="E182" i="40"/>
  <c r="J179" i="40"/>
  <c r="I178" i="40"/>
  <c r="H177" i="40"/>
  <c r="G176" i="40"/>
  <c r="F175" i="40"/>
  <c r="E174" i="40"/>
  <c r="J171" i="40"/>
  <c r="I170" i="40"/>
  <c r="H169" i="40"/>
  <c r="G168" i="40"/>
  <c r="F167" i="40"/>
  <c r="E166" i="40"/>
  <c r="J163" i="40"/>
  <c r="I162" i="40"/>
  <c r="H161" i="40"/>
  <c r="G160" i="40"/>
  <c r="F159" i="40"/>
  <c r="E158" i="40"/>
  <c r="J155" i="40"/>
  <c r="I154" i="40"/>
  <c r="H153" i="40"/>
  <c r="G152" i="40"/>
  <c r="F151" i="40"/>
  <c r="E150" i="40"/>
  <c r="J147" i="40"/>
  <c r="I146" i="40"/>
  <c r="H145" i="40"/>
  <c r="G144" i="40"/>
  <c r="F143" i="40"/>
  <c r="E142" i="40"/>
  <c r="J139" i="40"/>
  <c r="I138" i="40"/>
  <c r="H137" i="40"/>
  <c r="G136" i="40"/>
  <c r="G135" i="40"/>
  <c r="J268" i="40"/>
  <c r="I267" i="40"/>
  <c r="H266" i="40"/>
  <c r="G265" i="40"/>
  <c r="F264" i="40"/>
  <c r="E263" i="40"/>
  <c r="J260" i="40"/>
  <c r="I259" i="40"/>
  <c r="H258" i="40"/>
  <c r="G257" i="40"/>
  <c r="F256" i="40"/>
  <c r="E255" i="40"/>
  <c r="J252" i="40"/>
  <c r="I251" i="40"/>
  <c r="H250" i="40"/>
  <c r="G249" i="40"/>
  <c r="F248" i="40"/>
  <c r="E247" i="40"/>
  <c r="J244" i="40"/>
  <c r="I243" i="40"/>
  <c r="H242" i="40"/>
  <c r="G241" i="40"/>
  <c r="F240" i="40"/>
  <c r="E239" i="40"/>
  <c r="J236" i="40"/>
  <c r="I235" i="40"/>
  <c r="H234" i="40"/>
  <c r="G233" i="40"/>
  <c r="F232" i="40"/>
  <c r="E231" i="40"/>
  <c r="J228" i="40"/>
  <c r="I227" i="40"/>
  <c r="H226" i="40"/>
  <c r="G225" i="40"/>
  <c r="F224" i="40"/>
  <c r="E223" i="40"/>
  <c r="J220" i="40"/>
  <c r="I219" i="40"/>
  <c r="H218" i="40"/>
  <c r="G217" i="40"/>
  <c r="F216" i="40"/>
  <c r="E215" i="40"/>
  <c r="J212" i="40"/>
  <c r="I211" i="40"/>
  <c r="H210" i="40"/>
  <c r="G209" i="40"/>
  <c r="F208" i="40"/>
  <c r="E207" i="40"/>
  <c r="J204" i="40"/>
  <c r="I203" i="40"/>
  <c r="H202" i="40"/>
  <c r="G201" i="40"/>
  <c r="F200" i="40"/>
  <c r="E199" i="40"/>
  <c r="J196" i="40"/>
  <c r="I195" i="40"/>
  <c r="H194" i="40"/>
  <c r="G193" i="40"/>
  <c r="F192" i="40"/>
  <c r="E191" i="40"/>
  <c r="J188" i="40"/>
  <c r="I187" i="40"/>
  <c r="H186" i="40"/>
  <c r="G185" i="40"/>
  <c r="F184" i="40"/>
  <c r="E183" i="40"/>
  <c r="J180" i="40"/>
  <c r="I179" i="40"/>
  <c r="H178" i="40"/>
  <c r="G177" i="40"/>
  <c r="F176" i="40"/>
  <c r="E175" i="40"/>
  <c r="J172" i="40"/>
  <c r="I171" i="40"/>
  <c r="H170" i="40"/>
  <c r="G169" i="40"/>
  <c r="F168" i="40"/>
  <c r="E167" i="40"/>
  <c r="J164" i="40"/>
  <c r="I163" i="40"/>
  <c r="H162" i="40"/>
  <c r="G161" i="40"/>
  <c r="F160" i="40"/>
  <c r="E159" i="40"/>
  <c r="J156" i="40"/>
  <c r="I155" i="40"/>
  <c r="H154" i="40"/>
  <c r="G153" i="40"/>
  <c r="F152" i="40"/>
  <c r="E151" i="40"/>
  <c r="J148" i="40"/>
  <c r="I147" i="40"/>
  <c r="H146" i="40"/>
  <c r="G145" i="40"/>
  <c r="F144" i="40"/>
  <c r="E143" i="40"/>
  <c r="J140" i="40"/>
  <c r="I139" i="40"/>
  <c r="H138" i="40"/>
  <c r="G137" i="40"/>
  <c r="F136" i="40"/>
  <c r="F135" i="40"/>
  <c r="J269" i="40"/>
  <c r="I268" i="40"/>
  <c r="H267" i="40"/>
  <c r="G266" i="40"/>
  <c r="F265" i="40"/>
  <c r="E264" i="40"/>
  <c r="J261" i="40"/>
  <c r="I260" i="40"/>
  <c r="H259" i="40"/>
  <c r="G258" i="40"/>
  <c r="F257" i="40"/>
  <c r="E256" i="40"/>
  <c r="J253" i="40"/>
  <c r="I252" i="40"/>
  <c r="H251" i="40"/>
  <c r="G250" i="40"/>
  <c r="F249" i="40"/>
  <c r="E248" i="40"/>
  <c r="J245" i="40"/>
  <c r="I244" i="40"/>
  <c r="H243" i="40"/>
  <c r="G242" i="40"/>
  <c r="F241" i="40"/>
  <c r="E240" i="40"/>
  <c r="J237" i="40"/>
  <c r="I236" i="40"/>
  <c r="H235" i="40"/>
  <c r="G234" i="40"/>
  <c r="F233" i="40"/>
  <c r="E232" i="40"/>
  <c r="J229" i="40"/>
  <c r="I228" i="40"/>
  <c r="H227" i="40"/>
  <c r="G226" i="40"/>
  <c r="F225" i="40"/>
  <c r="E224" i="40"/>
  <c r="J221" i="40"/>
  <c r="I220" i="40"/>
  <c r="H219" i="40"/>
  <c r="G218" i="40"/>
  <c r="F217" i="40"/>
  <c r="E216" i="40"/>
  <c r="J213" i="40"/>
  <c r="I212" i="40"/>
  <c r="H211" i="40"/>
  <c r="G210" i="40"/>
  <c r="F209" i="40"/>
  <c r="E208" i="40"/>
  <c r="J205" i="40"/>
  <c r="I204" i="40"/>
  <c r="H203" i="40"/>
  <c r="G202" i="40"/>
  <c r="F201" i="40"/>
  <c r="E200" i="40"/>
  <c r="J197" i="40"/>
  <c r="I196" i="40"/>
  <c r="H195" i="40"/>
  <c r="G194" i="40"/>
  <c r="F193" i="40"/>
  <c r="E192" i="40"/>
  <c r="J189" i="40"/>
  <c r="I188" i="40"/>
  <c r="H187" i="40"/>
  <c r="G186" i="40"/>
  <c r="F185" i="40"/>
  <c r="E184" i="40"/>
  <c r="J181" i="40"/>
  <c r="I180" i="40"/>
  <c r="H179" i="40"/>
  <c r="G178" i="40"/>
  <c r="F177" i="40"/>
  <c r="E176" i="40"/>
  <c r="J173" i="40"/>
  <c r="I172" i="40"/>
  <c r="H171" i="40"/>
  <c r="G170" i="40"/>
  <c r="F169" i="40"/>
  <c r="E168" i="40"/>
  <c r="J165" i="40"/>
  <c r="I164" i="40"/>
  <c r="H163" i="40"/>
  <c r="G162" i="40"/>
  <c r="F161" i="40"/>
  <c r="E160" i="40"/>
  <c r="J157" i="40"/>
  <c r="I156" i="40"/>
  <c r="H155" i="40"/>
  <c r="G154" i="40"/>
  <c r="F153" i="40"/>
  <c r="E152" i="40"/>
  <c r="J149" i="40"/>
  <c r="I148" i="40"/>
  <c r="H147" i="40"/>
  <c r="G146" i="40"/>
  <c r="F145" i="40"/>
  <c r="E144" i="40"/>
  <c r="J141" i="40"/>
  <c r="I140" i="40"/>
  <c r="H139" i="40"/>
  <c r="G138" i="40"/>
  <c r="F137" i="40"/>
  <c r="E136" i="40"/>
  <c r="E135" i="40"/>
  <c r="J270" i="40"/>
  <c r="I269" i="40"/>
  <c r="H268" i="40"/>
  <c r="G267" i="40"/>
  <c r="F266" i="40"/>
  <c r="E265" i="40"/>
  <c r="J262" i="40"/>
  <c r="I261" i="40"/>
  <c r="H260" i="40"/>
  <c r="G259" i="40"/>
  <c r="F258" i="40"/>
  <c r="E257" i="40"/>
  <c r="J254" i="40"/>
  <c r="I253" i="40"/>
  <c r="H252" i="40"/>
  <c r="G251" i="40"/>
  <c r="F250" i="40"/>
  <c r="E249" i="40"/>
  <c r="J246" i="40"/>
  <c r="I245" i="40"/>
  <c r="H244" i="40"/>
  <c r="G243" i="40"/>
  <c r="F242" i="40"/>
  <c r="E241" i="40"/>
  <c r="J238" i="40"/>
  <c r="I237" i="40"/>
  <c r="H236" i="40"/>
  <c r="G235" i="40"/>
  <c r="F234" i="40"/>
  <c r="E233" i="40"/>
  <c r="J230" i="40"/>
  <c r="I229" i="40"/>
  <c r="H228" i="40"/>
  <c r="G227" i="40"/>
  <c r="F226" i="40"/>
  <c r="E225" i="40"/>
  <c r="J222" i="40"/>
  <c r="I221" i="40"/>
  <c r="H220" i="40"/>
  <c r="G219" i="40"/>
  <c r="F218" i="40"/>
  <c r="E217" i="40"/>
  <c r="J214" i="40"/>
  <c r="I213" i="40"/>
  <c r="H212" i="40"/>
  <c r="G211" i="40"/>
  <c r="F210" i="40"/>
  <c r="E209" i="40"/>
  <c r="J206" i="40"/>
  <c r="I205" i="40"/>
  <c r="H204" i="40"/>
  <c r="G203" i="40"/>
  <c r="F202" i="40"/>
  <c r="E201" i="40"/>
  <c r="J198" i="40"/>
  <c r="I197" i="40"/>
  <c r="H196" i="40"/>
  <c r="G195" i="40"/>
  <c r="F194" i="40"/>
  <c r="E193" i="40"/>
  <c r="J190" i="40"/>
  <c r="I189" i="40"/>
  <c r="H188" i="40"/>
  <c r="G187" i="40"/>
  <c r="F186" i="40"/>
  <c r="E185" i="40"/>
  <c r="J182" i="40"/>
  <c r="I181" i="40"/>
  <c r="H180" i="40"/>
  <c r="G179" i="40"/>
  <c r="F178" i="40"/>
  <c r="E177" i="40"/>
  <c r="J174" i="40"/>
  <c r="I173" i="40"/>
  <c r="H172" i="40"/>
  <c r="G171" i="40"/>
  <c r="F170" i="40"/>
  <c r="E169" i="40"/>
  <c r="J166" i="40"/>
  <c r="I165" i="40"/>
  <c r="H164" i="40"/>
  <c r="G163" i="40"/>
  <c r="F162" i="40"/>
  <c r="E161" i="40"/>
  <c r="J158" i="40"/>
  <c r="I157" i="40"/>
  <c r="H156" i="40"/>
  <c r="G155" i="40"/>
  <c r="F154" i="40"/>
  <c r="E153" i="40"/>
  <c r="J150" i="40"/>
  <c r="I149" i="40"/>
  <c r="H148" i="40"/>
  <c r="G147" i="40"/>
  <c r="F146" i="40"/>
  <c r="E145" i="40"/>
  <c r="J142" i="40"/>
  <c r="I141" i="40"/>
  <c r="H140" i="40"/>
  <c r="G139" i="40"/>
  <c r="F138" i="40"/>
  <c r="E137" i="40"/>
  <c r="G268" i="40"/>
  <c r="J263" i="40"/>
  <c r="F259" i="40"/>
  <c r="I254" i="40"/>
  <c r="E250" i="40"/>
  <c r="H245" i="40"/>
  <c r="G236" i="40"/>
  <c r="J231" i="40"/>
  <c r="F227" i="40"/>
  <c r="I222" i="40"/>
  <c r="E218" i="40"/>
  <c r="H213" i="40"/>
  <c r="G204" i="40"/>
  <c r="J199" i="40"/>
  <c r="F195" i="40"/>
  <c r="I190" i="40"/>
  <c r="E186" i="40"/>
  <c r="H181" i="40"/>
  <c r="G172" i="40"/>
  <c r="J167" i="40"/>
  <c r="F163" i="40"/>
  <c r="I158" i="40"/>
  <c r="E154" i="40"/>
  <c r="H149" i="40"/>
  <c r="G140" i="40"/>
  <c r="F267" i="40"/>
  <c r="I262" i="40"/>
  <c r="E258" i="40"/>
  <c r="H253" i="40"/>
  <c r="G244" i="40"/>
  <c r="J239" i="40"/>
  <c r="F235" i="40"/>
  <c r="I230" i="40"/>
  <c r="E226" i="40"/>
  <c r="H221" i="40"/>
  <c r="G212" i="40"/>
  <c r="J207" i="40"/>
  <c r="F203" i="40"/>
  <c r="I198" i="40"/>
  <c r="E194" i="40"/>
  <c r="H189" i="40"/>
  <c r="G180" i="40"/>
  <c r="J175" i="40"/>
  <c r="F171" i="40"/>
  <c r="I166" i="40"/>
  <c r="E162" i="40"/>
  <c r="H157" i="40"/>
  <c r="G148" i="40"/>
  <c r="J143" i="40"/>
  <c r="F139" i="40"/>
  <c r="I270" i="40"/>
  <c r="E266" i="40"/>
  <c r="H261" i="40"/>
  <c r="G252" i="40"/>
  <c r="J247" i="40"/>
  <c r="F243" i="40"/>
  <c r="I238" i="40"/>
  <c r="E234" i="40"/>
  <c r="H229" i="40"/>
  <c r="G220" i="40"/>
  <c r="J215" i="40"/>
  <c r="F211" i="40"/>
  <c r="I206" i="40"/>
  <c r="E202" i="40"/>
  <c r="H197" i="40"/>
  <c r="G188" i="40"/>
  <c r="J183" i="40"/>
  <c r="F179" i="40"/>
  <c r="I174" i="40"/>
  <c r="E170" i="40"/>
  <c r="H165" i="40"/>
  <c r="G156" i="40"/>
  <c r="J151" i="40"/>
  <c r="F147" i="40"/>
  <c r="I142" i="40"/>
  <c r="E138" i="40"/>
  <c r="H269" i="40"/>
  <c r="G260" i="40"/>
  <c r="J255" i="40"/>
  <c r="F251" i="40"/>
  <c r="I246" i="40"/>
  <c r="E242" i="40"/>
  <c r="H237" i="40"/>
  <c r="G228" i="40"/>
  <c r="J223" i="40"/>
  <c r="F219" i="40"/>
  <c r="I214" i="40"/>
  <c r="E210" i="40"/>
  <c r="H205" i="40"/>
  <c r="G196" i="40"/>
  <c r="J191" i="40"/>
  <c r="F187" i="40"/>
  <c r="I182" i="40"/>
  <c r="E178" i="40"/>
  <c r="H173" i="40"/>
  <c r="G164" i="40"/>
  <c r="J159" i="40"/>
  <c r="F155" i="40"/>
  <c r="I150" i="40"/>
  <c r="E146" i="40"/>
  <c r="H141" i="40"/>
  <c r="U3" i="38"/>
  <c r="S3" i="38"/>
  <c r="V3" i="38"/>
  <c r="Q3" i="36"/>
  <c r="M3" i="36"/>
  <c r="U3" i="36" s="1"/>
  <c r="L3" i="36"/>
  <c r="Q3" i="35"/>
  <c r="M3" i="35"/>
  <c r="U3" i="35" s="1"/>
  <c r="L3" i="35"/>
  <c r="R3" i="35" s="1"/>
  <c r="M3" i="10"/>
  <c r="L3" i="10"/>
  <c r="M3" i="7"/>
  <c r="L3" i="7"/>
  <c r="M5" i="20"/>
  <c r="L5" i="20"/>
  <c r="M3" i="19"/>
  <c r="L3" i="19"/>
  <c r="M3" i="18"/>
  <c r="L3" i="18"/>
  <c r="M3" i="26"/>
  <c r="L3" i="26"/>
  <c r="M3" i="25"/>
  <c r="L3" i="25"/>
  <c r="M3" i="24"/>
  <c r="L3" i="24"/>
  <c r="M3" i="23"/>
  <c r="L3" i="23"/>
  <c r="M3" i="22"/>
  <c r="L3" i="22"/>
  <c r="M3" i="14"/>
  <c r="L3" i="14"/>
  <c r="M5" i="32"/>
  <c r="L5" i="32"/>
  <c r="M3" i="31"/>
  <c r="L3" i="31"/>
  <c r="M3" i="30"/>
  <c r="L3" i="30"/>
  <c r="M3" i="29"/>
  <c r="L3" i="29"/>
  <c r="M3" i="28"/>
  <c r="L3" i="28"/>
  <c r="M3" i="27"/>
  <c r="L3" i="27"/>
  <c r="M3" i="21"/>
  <c r="L3" i="21"/>
  <c r="U3" i="28"/>
  <c r="N3" i="28"/>
  <c r="S3" i="28"/>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M3" i="1"/>
  <c r="S13" i="48" l="1"/>
  <c r="M13" i="48"/>
  <c r="D271" i="36"/>
  <c r="T3" i="35"/>
  <c r="V3" i="35"/>
  <c r="S3" i="36"/>
  <c r="O4" i="11"/>
  <c r="R4" i="11"/>
  <c r="O8" i="11"/>
  <c r="R8" i="11"/>
  <c r="O12" i="11"/>
  <c r="R12" i="11"/>
  <c r="O16" i="11"/>
  <c r="R16" i="11"/>
  <c r="O20" i="11"/>
  <c r="R20" i="11"/>
  <c r="O24" i="11"/>
  <c r="R24" i="11"/>
  <c r="O28" i="11"/>
  <c r="R28" i="11"/>
  <c r="O32" i="11"/>
  <c r="R32" i="11"/>
  <c r="O36" i="11"/>
  <c r="R36" i="11"/>
  <c r="O40" i="11"/>
  <c r="R40" i="11"/>
  <c r="O44" i="11"/>
  <c r="R44" i="11"/>
  <c r="O48" i="11"/>
  <c r="R48" i="11"/>
  <c r="O52" i="11"/>
  <c r="R52" i="11"/>
  <c r="O56" i="11"/>
  <c r="R56" i="11"/>
  <c r="O60" i="11"/>
  <c r="R60" i="11"/>
  <c r="O64" i="11"/>
  <c r="R64" i="11"/>
  <c r="O68" i="11"/>
  <c r="R68" i="11"/>
  <c r="O72" i="11"/>
  <c r="R72" i="11"/>
  <c r="O76" i="11"/>
  <c r="R76" i="11"/>
  <c r="O80" i="11"/>
  <c r="R80" i="11"/>
  <c r="O84" i="11"/>
  <c r="R84" i="11"/>
  <c r="O88" i="11"/>
  <c r="R88" i="11"/>
  <c r="O92" i="11"/>
  <c r="R92" i="11"/>
  <c r="O96" i="11"/>
  <c r="R96" i="11"/>
  <c r="O100" i="11"/>
  <c r="R100" i="11"/>
  <c r="O104" i="11"/>
  <c r="R104" i="11"/>
  <c r="O108" i="11"/>
  <c r="R108" i="11"/>
  <c r="O112" i="11"/>
  <c r="R112" i="11"/>
  <c r="O116" i="11"/>
  <c r="R116" i="11"/>
  <c r="O120" i="11"/>
  <c r="R120" i="11"/>
  <c r="O124" i="11"/>
  <c r="R124" i="11"/>
  <c r="O128" i="11"/>
  <c r="R128" i="11"/>
  <c r="O132" i="11"/>
  <c r="R132" i="11"/>
  <c r="O5" i="11"/>
  <c r="R5" i="11"/>
  <c r="O9" i="11"/>
  <c r="R9" i="11"/>
  <c r="O13" i="11"/>
  <c r="R13" i="11"/>
  <c r="O17" i="11"/>
  <c r="R17" i="11"/>
  <c r="O21" i="11"/>
  <c r="R21" i="11"/>
  <c r="O25" i="11"/>
  <c r="R25" i="11"/>
  <c r="O29" i="11"/>
  <c r="R29" i="11"/>
  <c r="O33" i="11"/>
  <c r="R33" i="11"/>
  <c r="O37" i="11"/>
  <c r="R37" i="11"/>
  <c r="O41" i="11"/>
  <c r="R41" i="11"/>
  <c r="O45" i="11"/>
  <c r="R45" i="11"/>
  <c r="R49" i="11"/>
  <c r="O49" i="11"/>
  <c r="R53" i="11"/>
  <c r="O53" i="11"/>
  <c r="R57" i="11"/>
  <c r="O57" i="11"/>
  <c r="O61" i="11"/>
  <c r="R61" i="11"/>
  <c r="R65" i="11"/>
  <c r="O65" i="11"/>
  <c r="R69" i="11"/>
  <c r="O69" i="11"/>
  <c r="R73" i="11"/>
  <c r="O73" i="11"/>
  <c r="O77" i="11"/>
  <c r="R77" i="11"/>
  <c r="R81" i="11"/>
  <c r="O81" i="11"/>
  <c r="R85" i="11"/>
  <c r="O85" i="11"/>
  <c r="R89" i="11"/>
  <c r="O89" i="11"/>
  <c r="O93" i="11"/>
  <c r="R93" i="11"/>
  <c r="R97" i="11"/>
  <c r="O97" i="11"/>
  <c r="R101" i="11"/>
  <c r="O101" i="11"/>
  <c r="R105" i="11"/>
  <c r="O105" i="11"/>
  <c r="O109" i="11"/>
  <c r="R109" i="11"/>
  <c r="R113" i="11"/>
  <c r="O113" i="11"/>
  <c r="R117" i="11"/>
  <c r="O117" i="11"/>
  <c r="O121" i="11"/>
  <c r="R121" i="11"/>
  <c r="O125" i="11"/>
  <c r="R125" i="11"/>
  <c r="O129" i="11"/>
  <c r="R129" i="11"/>
  <c r="O133" i="11"/>
  <c r="R133" i="11"/>
  <c r="R6" i="11"/>
  <c r="O6" i="11"/>
  <c r="R10" i="11"/>
  <c r="O10" i="11"/>
  <c r="R14" i="11"/>
  <c r="O14" i="11"/>
  <c r="R18" i="11"/>
  <c r="O18" i="11"/>
  <c r="R22" i="11"/>
  <c r="O22" i="11"/>
  <c r="R26" i="11"/>
  <c r="O26" i="11"/>
  <c r="R30" i="11"/>
  <c r="O30" i="11"/>
  <c r="R34" i="11"/>
  <c r="O34" i="11"/>
  <c r="R38" i="11"/>
  <c r="O38" i="11"/>
  <c r="R42" i="11"/>
  <c r="O42" i="11"/>
  <c r="R46" i="11"/>
  <c r="O46" i="11"/>
  <c r="R50" i="11"/>
  <c r="O50" i="11"/>
  <c r="R54" i="11"/>
  <c r="O54" i="11"/>
  <c r="R58" i="11"/>
  <c r="O58" i="11"/>
  <c r="R62" i="11"/>
  <c r="O62" i="11"/>
  <c r="R66" i="11"/>
  <c r="O66" i="11"/>
  <c r="R70" i="11"/>
  <c r="O70" i="11"/>
  <c r="R74" i="11"/>
  <c r="O74" i="11"/>
  <c r="R78" i="11"/>
  <c r="O78" i="11"/>
  <c r="R82" i="11"/>
  <c r="O82" i="11"/>
  <c r="R86" i="11"/>
  <c r="O86" i="11"/>
  <c r="R90" i="11"/>
  <c r="O90" i="11"/>
  <c r="R94" i="11"/>
  <c r="O94" i="11"/>
  <c r="R98" i="11"/>
  <c r="O98" i="11"/>
  <c r="R102" i="11"/>
  <c r="O102" i="11"/>
  <c r="R106" i="11"/>
  <c r="O106" i="11"/>
  <c r="R110" i="11"/>
  <c r="O110" i="11"/>
  <c r="R114" i="11"/>
  <c r="O114" i="11"/>
  <c r="R118" i="11"/>
  <c r="O118" i="11"/>
  <c r="R122" i="11"/>
  <c r="O122" i="11"/>
  <c r="R126" i="11"/>
  <c r="O126" i="11"/>
  <c r="R130" i="11"/>
  <c r="O130" i="11"/>
  <c r="R3" i="11"/>
  <c r="O3" i="11"/>
  <c r="R7" i="11"/>
  <c r="O7" i="11"/>
  <c r="R11" i="11"/>
  <c r="O11" i="11"/>
  <c r="R15" i="11"/>
  <c r="O15" i="11"/>
  <c r="R19" i="11"/>
  <c r="O19" i="11"/>
  <c r="R23" i="11"/>
  <c r="O23" i="11"/>
  <c r="R27" i="11"/>
  <c r="O27" i="11"/>
  <c r="R31" i="11"/>
  <c r="O31" i="11"/>
  <c r="R35" i="11"/>
  <c r="O35" i="11"/>
  <c r="R39" i="11"/>
  <c r="O39" i="11"/>
  <c r="R43" i="11"/>
  <c r="O43" i="11"/>
  <c r="R47" i="11"/>
  <c r="O47" i="11"/>
  <c r="R51" i="11"/>
  <c r="O51" i="11"/>
  <c r="R55" i="11"/>
  <c r="O55" i="11"/>
  <c r="O59" i="11"/>
  <c r="R59" i="11"/>
  <c r="O63" i="11"/>
  <c r="R63" i="11"/>
  <c r="R67" i="11"/>
  <c r="O67" i="11"/>
  <c r="R71" i="11"/>
  <c r="O71" i="11"/>
  <c r="O75" i="11"/>
  <c r="R75" i="11"/>
  <c r="O79" i="11"/>
  <c r="R79" i="11"/>
  <c r="R83" i="11"/>
  <c r="O83" i="11"/>
  <c r="R87" i="11"/>
  <c r="O87" i="11"/>
  <c r="O91" i="11"/>
  <c r="R91" i="11"/>
  <c r="O95" i="11"/>
  <c r="R95" i="11"/>
  <c r="R99" i="11"/>
  <c r="O99" i="11"/>
  <c r="R103" i="11"/>
  <c r="O103" i="11"/>
  <c r="O107" i="11"/>
  <c r="R107" i="11"/>
  <c r="O111" i="11"/>
  <c r="R111" i="11"/>
  <c r="R115" i="11"/>
  <c r="O115" i="11"/>
  <c r="R119" i="11"/>
  <c r="O119" i="11"/>
  <c r="R123" i="11"/>
  <c r="O123" i="11"/>
  <c r="R127" i="11"/>
  <c r="O127" i="11"/>
  <c r="R131" i="11"/>
  <c r="O131" i="11"/>
  <c r="V3" i="36"/>
  <c r="R3" i="36"/>
  <c r="T3" i="36"/>
  <c r="S3" i="35"/>
  <c r="S5" i="32"/>
  <c r="S3" i="29"/>
  <c r="S3" i="30"/>
  <c r="Q3" i="22"/>
  <c r="O3" i="28"/>
  <c r="P3" i="28"/>
  <c r="Q3" i="28"/>
  <c r="T3" i="28"/>
  <c r="V3" i="28"/>
  <c r="R3" i="28"/>
  <c r="R3" i="27"/>
  <c r="Q3" i="27"/>
  <c r="S3" i="27"/>
  <c r="S3" i="23"/>
  <c r="M14" i="48" l="1"/>
  <c r="S14" i="48"/>
  <c r="J271" i="8"/>
  <c r="H271" i="8"/>
  <c r="F271" i="8"/>
  <c r="G271" i="8"/>
  <c r="I271" i="8"/>
  <c r="E271" i="8"/>
  <c r="J271" i="9"/>
  <c r="G271" i="9"/>
  <c r="F271" i="9"/>
  <c r="H271" i="9"/>
  <c r="E271" i="9"/>
  <c r="I271" i="9"/>
  <c r="F271" i="36"/>
  <c r="I271" i="36"/>
  <c r="J271" i="36"/>
  <c r="H271" i="36"/>
  <c r="E271" i="36"/>
  <c r="G271" i="36"/>
  <c r="H250" i="8"/>
  <c r="F250" i="8"/>
  <c r="G250" i="8"/>
  <c r="J250" i="8"/>
  <c r="I250" i="8"/>
  <c r="E250" i="8"/>
  <c r="G212" i="8"/>
  <c r="H212" i="8"/>
  <c r="J212" i="8"/>
  <c r="F212" i="8"/>
  <c r="I212" i="8"/>
  <c r="E212" i="8"/>
  <c r="E148" i="8"/>
  <c r="H148" i="8"/>
  <c r="G148" i="8"/>
  <c r="J148" i="8"/>
  <c r="F148" i="8"/>
  <c r="I148" i="8"/>
  <c r="E241" i="8"/>
  <c r="I241" i="8"/>
  <c r="H241" i="8"/>
  <c r="G241" i="8"/>
  <c r="F241" i="8"/>
  <c r="J241" i="8"/>
  <c r="G173" i="9"/>
  <c r="E173" i="9"/>
  <c r="J173" i="9"/>
  <c r="H173" i="9"/>
  <c r="F173" i="9"/>
  <c r="I173" i="9"/>
  <c r="F256" i="9"/>
  <c r="I256" i="9"/>
  <c r="E256" i="9"/>
  <c r="H256" i="9"/>
  <c r="G256" i="9"/>
  <c r="J256" i="9"/>
  <c r="H144" i="8"/>
  <c r="J144" i="8"/>
  <c r="F144" i="8"/>
  <c r="E144" i="8"/>
  <c r="I144" i="8"/>
  <c r="G144" i="8"/>
  <c r="F257" i="9"/>
  <c r="I257" i="9"/>
  <c r="J257" i="9"/>
  <c r="E257" i="9"/>
  <c r="H257" i="9"/>
  <c r="G257" i="9"/>
  <c r="F182" i="9"/>
  <c r="I182" i="9"/>
  <c r="J182" i="9"/>
  <c r="G182" i="9"/>
  <c r="H182" i="9"/>
  <c r="E182" i="9"/>
  <c r="E212" i="9"/>
  <c r="H212" i="9"/>
  <c r="J212" i="9"/>
  <c r="I212" i="9"/>
  <c r="F212" i="9"/>
  <c r="G212" i="9"/>
  <c r="G135" i="9"/>
  <c r="H135" i="9"/>
  <c r="J135" i="9"/>
  <c r="F135" i="9"/>
  <c r="I135" i="9"/>
  <c r="E135" i="9"/>
  <c r="H243" i="9"/>
  <c r="G243" i="9"/>
  <c r="I243" i="9"/>
  <c r="F243" i="9"/>
  <c r="J243" i="9"/>
  <c r="E243" i="9"/>
  <c r="J225" i="8"/>
  <c r="F225" i="8"/>
  <c r="G225" i="8"/>
  <c r="E225" i="8"/>
  <c r="H225" i="8"/>
  <c r="I225" i="8"/>
  <c r="E180" i="8"/>
  <c r="I180" i="8"/>
  <c r="H180" i="8"/>
  <c r="G180" i="8"/>
  <c r="J180" i="8"/>
  <c r="F180" i="8"/>
  <c r="E207" i="8"/>
  <c r="H207" i="8"/>
  <c r="J207" i="8"/>
  <c r="I207" i="8"/>
  <c r="F207" i="8"/>
  <c r="G207" i="8"/>
  <c r="I170" i="8"/>
  <c r="H170" i="8"/>
  <c r="E170" i="8"/>
  <c r="G170" i="8"/>
  <c r="J170" i="8"/>
  <c r="F170" i="8"/>
  <c r="G176" i="9"/>
  <c r="H176" i="9"/>
  <c r="F176" i="9"/>
  <c r="I176" i="9"/>
  <c r="E176" i="9"/>
  <c r="J176" i="9"/>
  <c r="G260" i="8"/>
  <c r="J260" i="8"/>
  <c r="F260" i="8"/>
  <c r="H260" i="8"/>
  <c r="E260" i="8"/>
  <c r="I260" i="8"/>
  <c r="G269" i="8"/>
  <c r="J269" i="8"/>
  <c r="H269" i="8"/>
  <c r="F269" i="8"/>
  <c r="I269" i="8"/>
  <c r="E269" i="8"/>
  <c r="F159" i="8"/>
  <c r="J159" i="8"/>
  <c r="I159" i="8"/>
  <c r="G159" i="8"/>
  <c r="E159" i="8"/>
  <c r="H159" i="8"/>
  <c r="F149" i="8"/>
  <c r="J149" i="8"/>
  <c r="E149" i="8"/>
  <c r="I149" i="8"/>
  <c r="G149" i="8"/>
  <c r="H149" i="8"/>
  <c r="G184" i="9"/>
  <c r="J184" i="9"/>
  <c r="F184" i="9"/>
  <c r="I184" i="9"/>
  <c r="E184" i="9"/>
  <c r="H184" i="9"/>
  <c r="G254" i="9"/>
  <c r="H254" i="9"/>
  <c r="I254" i="9"/>
  <c r="E254" i="9"/>
  <c r="J254" i="9"/>
  <c r="F254" i="9"/>
  <c r="I185" i="8"/>
  <c r="E185" i="8"/>
  <c r="H185" i="8"/>
  <c r="J185" i="8"/>
  <c r="F185" i="8"/>
  <c r="G185" i="8"/>
  <c r="E188" i="8"/>
  <c r="G188" i="8"/>
  <c r="I188" i="8"/>
  <c r="H188" i="8"/>
  <c r="F188" i="8"/>
  <c r="J188" i="8"/>
  <c r="F261" i="8"/>
  <c r="I261" i="8"/>
  <c r="J261" i="8"/>
  <c r="G261" i="8"/>
  <c r="E261" i="8"/>
  <c r="H261" i="8"/>
  <c r="G189" i="9"/>
  <c r="J189" i="9"/>
  <c r="F189" i="9"/>
  <c r="H189" i="9"/>
  <c r="I189" i="9"/>
  <c r="E189" i="9"/>
  <c r="I224" i="9"/>
  <c r="E224" i="9"/>
  <c r="G224" i="9"/>
  <c r="H224" i="9"/>
  <c r="F224" i="9"/>
  <c r="J224" i="9"/>
  <c r="F198" i="8"/>
  <c r="E198" i="8"/>
  <c r="J198" i="8"/>
  <c r="H198" i="8"/>
  <c r="G198" i="8"/>
  <c r="I198" i="8"/>
  <c r="I142" i="8"/>
  <c r="G142" i="8"/>
  <c r="E142" i="8"/>
  <c r="J142" i="8"/>
  <c r="F142" i="8"/>
  <c r="H142" i="8"/>
  <c r="G240" i="8"/>
  <c r="H240" i="8"/>
  <c r="E240" i="8"/>
  <c r="J240" i="8"/>
  <c r="F240" i="8"/>
  <c r="I240" i="8"/>
  <c r="F211" i="9"/>
  <c r="H211" i="9"/>
  <c r="I211" i="9"/>
  <c r="E211" i="9"/>
  <c r="G211" i="9"/>
  <c r="J211" i="9"/>
  <c r="E249" i="9"/>
  <c r="H249" i="9"/>
  <c r="I249" i="9"/>
  <c r="F249" i="9"/>
  <c r="J249" i="9"/>
  <c r="G249" i="9"/>
  <c r="G174" i="9"/>
  <c r="H174" i="9"/>
  <c r="E174" i="9"/>
  <c r="J174" i="9"/>
  <c r="F174" i="9"/>
  <c r="I174" i="9"/>
  <c r="F135" i="8"/>
  <c r="J135" i="8"/>
  <c r="H135" i="8"/>
  <c r="G135" i="8"/>
  <c r="I135" i="8"/>
  <c r="E135" i="8"/>
  <c r="H229" i="9"/>
  <c r="G229" i="9"/>
  <c r="F229" i="9"/>
  <c r="I229" i="9"/>
  <c r="E229" i="9"/>
  <c r="J229" i="9"/>
  <c r="I173" i="8"/>
  <c r="E173" i="8"/>
  <c r="H173" i="8"/>
  <c r="J173" i="8"/>
  <c r="G173" i="8"/>
  <c r="F173" i="8"/>
  <c r="H240" i="9"/>
  <c r="G240" i="9"/>
  <c r="E240" i="9"/>
  <c r="J240" i="9"/>
  <c r="F240" i="9"/>
  <c r="I240" i="9"/>
  <c r="G251" i="9"/>
  <c r="H251" i="9"/>
  <c r="F251" i="9"/>
  <c r="E251" i="9"/>
  <c r="I251" i="9"/>
  <c r="J251" i="9"/>
  <c r="I142" i="9"/>
  <c r="F142" i="9"/>
  <c r="H142" i="9"/>
  <c r="E142" i="9"/>
  <c r="G142" i="9"/>
  <c r="J142" i="9"/>
  <c r="H218" i="8"/>
  <c r="G218" i="8"/>
  <c r="J218" i="8"/>
  <c r="F218" i="8"/>
  <c r="I218" i="8"/>
  <c r="E218" i="8"/>
  <c r="H233" i="9"/>
  <c r="I233" i="9"/>
  <c r="G233" i="9"/>
  <c r="F233" i="9"/>
  <c r="J233" i="9"/>
  <c r="E233" i="9"/>
  <c r="I239" i="8"/>
  <c r="E239" i="8"/>
  <c r="H239" i="8"/>
  <c r="G239" i="8"/>
  <c r="F239" i="8"/>
  <c r="J239" i="8"/>
  <c r="E237" i="9"/>
  <c r="G237" i="9"/>
  <c r="F237" i="9"/>
  <c r="H237" i="9"/>
  <c r="J237" i="9"/>
  <c r="I237" i="9"/>
  <c r="G232" i="8"/>
  <c r="J232" i="8"/>
  <c r="H232" i="8"/>
  <c r="E232" i="8"/>
  <c r="I232" i="8"/>
  <c r="F232" i="8"/>
  <c r="J267" i="8"/>
  <c r="H267" i="8"/>
  <c r="F267" i="8"/>
  <c r="G267" i="8"/>
  <c r="I267" i="8"/>
  <c r="E267" i="8"/>
  <c r="G177" i="8"/>
  <c r="H177" i="8"/>
  <c r="F177" i="8"/>
  <c r="I177" i="8"/>
  <c r="E177" i="8"/>
  <c r="J177" i="8"/>
  <c r="I232" i="9"/>
  <c r="E232" i="9"/>
  <c r="H232" i="9"/>
  <c r="G232" i="9"/>
  <c r="J232" i="9"/>
  <c r="F232" i="9"/>
  <c r="J219" i="8"/>
  <c r="I219" i="8"/>
  <c r="E219" i="8"/>
  <c r="H219" i="8"/>
  <c r="F219" i="8"/>
  <c r="G219" i="8"/>
  <c r="H217" i="9"/>
  <c r="G217" i="9"/>
  <c r="J217" i="9"/>
  <c r="F217" i="9"/>
  <c r="I217" i="9"/>
  <c r="E217" i="9"/>
  <c r="H213" i="9"/>
  <c r="I213" i="9"/>
  <c r="E213" i="9"/>
  <c r="G213" i="9"/>
  <c r="J213" i="9"/>
  <c r="F213" i="9"/>
  <c r="J165" i="8"/>
  <c r="H165" i="8"/>
  <c r="I165" i="8"/>
  <c r="E165" i="8"/>
  <c r="G165" i="8"/>
  <c r="F165" i="8"/>
  <c r="I228" i="9"/>
  <c r="F228" i="9"/>
  <c r="J228" i="9"/>
  <c r="E228" i="9"/>
  <c r="G228" i="9"/>
  <c r="H228" i="9"/>
  <c r="G177" i="9"/>
  <c r="E177" i="9"/>
  <c r="I177" i="9"/>
  <c r="J177" i="9"/>
  <c r="H177" i="9"/>
  <c r="F177" i="9"/>
  <c r="I220" i="9"/>
  <c r="F220" i="9"/>
  <c r="E220" i="9"/>
  <c r="H220" i="9"/>
  <c r="J220" i="9"/>
  <c r="G220" i="9"/>
  <c r="E164" i="9"/>
  <c r="H164" i="9"/>
  <c r="G164" i="9"/>
  <c r="I164" i="9"/>
  <c r="F164" i="9"/>
  <c r="J164" i="9"/>
  <c r="E211" i="8"/>
  <c r="H211" i="8"/>
  <c r="G211" i="8"/>
  <c r="J211" i="8"/>
  <c r="I211" i="8"/>
  <c r="F211" i="8"/>
  <c r="E249" i="8"/>
  <c r="G249" i="8"/>
  <c r="H249" i="8"/>
  <c r="F249" i="8"/>
  <c r="J249" i="8"/>
  <c r="I249" i="8"/>
  <c r="E174" i="8"/>
  <c r="G174" i="8"/>
  <c r="I174" i="8"/>
  <c r="J174" i="8"/>
  <c r="F174" i="8"/>
  <c r="H174" i="8"/>
  <c r="I266" i="8"/>
  <c r="E266" i="8"/>
  <c r="G266" i="8"/>
  <c r="F266" i="8"/>
  <c r="H266" i="8"/>
  <c r="J266" i="8"/>
  <c r="H178" i="8"/>
  <c r="E178" i="8"/>
  <c r="I178" i="8"/>
  <c r="G178" i="8"/>
  <c r="J178" i="8"/>
  <c r="F178" i="8"/>
  <c r="G171" i="9"/>
  <c r="E171" i="9"/>
  <c r="F171" i="9"/>
  <c r="J171" i="9"/>
  <c r="H171" i="9"/>
  <c r="I171" i="9"/>
  <c r="E137" i="8"/>
  <c r="H137" i="8"/>
  <c r="G137" i="8"/>
  <c r="J137" i="8"/>
  <c r="I137" i="8"/>
  <c r="F137" i="8"/>
  <c r="E207" i="9"/>
  <c r="H207" i="9"/>
  <c r="G207" i="9"/>
  <c r="J207" i="9"/>
  <c r="F207" i="9"/>
  <c r="I207" i="9"/>
  <c r="H210" i="8"/>
  <c r="J210" i="8"/>
  <c r="F210" i="8"/>
  <c r="I210" i="8"/>
  <c r="E210" i="8"/>
  <c r="G210" i="8"/>
  <c r="G147" i="9"/>
  <c r="J147" i="9"/>
  <c r="I147" i="9"/>
  <c r="H147" i="9"/>
  <c r="E147" i="9"/>
  <c r="F147" i="9"/>
  <c r="H238" i="9"/>
  <c r="J238" i="9"/>
  <c r="F238" i="9"/>
  <c r="I238" i="9"/>
  <c r="E238" i="9"/>
  <c r="G238" i="9"/>
  <c r="G169" i="8"/>
  <c r="F169" i="8"/>
  <c r="H169" i="8"/>
  <c r="I169" i="8"/>
  <c r="E169" i="8"/>
  <c r="J169" i="8"/>
  <c r="I247" i="9"/>
  <c r="G247" i="9"/>
  <c r="F247" i="9"/>
  <c r="E247" i="9"/>
  <c r="J247" i="9"/>
  <c r="H247" i="9"/>
  <c r="H210" i="9"/>
  <c r="I210" i="9"/>
  <c r="F210" i="9"/>
  <c r="E210" i="9"/>
  <c r="J210" i="9"/>
  <c r="G210" i="9"/>
  <c r="F157" i="8"/>
  <c r="J157" i="8"/>
  <c r="E157" i="8"/>
  <c r="I157" i="8"/>
  <c r="H157" i="8"/>
  <c r="G157" i="8"/>
  <c r="H216" i="8"/>
  <c r="I216" i="8"/>
  <c r="E216" i="8"/>
  <c r="G216" i="8"/>
  <c r="J216" i="8"/>
  <c r="F216" i="8"/>
  <c r="I263" i="8"/>
  <c r="H263" i="8"/>
  <c r="E263" i="8"/>
  <c r="J263" i="8"/>
  <c r="F263" i="8"/>
  <c r="G263" i="8"/>
  <c r="I222" i="9"/>
  <c r="H222" i="9"/>
  <c r="F222" i="9"/>
  <c r="J222" i="9"/>
  <c r="E222" i="9"/>
  <c r="G222" i="9"/>
  <c r="F199" i="9"/>
  <c r="H199" i="9"/>
  <c r="G199" i="9"/>
  <c r="I199" i="9"/>
  <c r="E199" i="9"/>
  <c r="J199" i="9"/>
  <c r="F218" i="9"/>
  <c r="E218" i="9"/>
  <c r="H218" i="9"/>
  <c r="J218" i="9"/>
  <c r="I218" i="9"/>
  <c r="G218" i="9"/>
  <c r="F155" i="9"/>
  <c r="G155" i="9"/>
  <c r="I155" i="9"/>
  <c r="J155" i="9"/>
  <c r="H155" i="9"/>
  <c r="E155" i="9"/>
  <c r="H246" i="9"/>
  <c r="E246" i="9"/>
  <c r="G246" i="9"/>
  <c r="J246" i="9"/>
  <c r="F246" i="9"/>
  <c r="I246" i="9"/>
  <c r="J166" i="8"/>
  <c r="F166" i="8"/>
  <c r="I166" i="8"/>
  <c r="H166" i="8"/>
  <c r="E166" i="8"/>
  <c r="G166" i="8"/>
  <c r="F239" i="9"/>
  <c r="E239" i="9"/>
  <c r="H239" i="9"/>
  <c r="G239" i="9"/>
  <c r="J239" i="9"/>
  <c r="I239" i="9"/>
  <c r="E258" i="8"/>
  <c r="I258" i="8"/>
  <c r="H258" i="8"/>
  <c r="G258" i="8"/>
  <c r="J258" i="8"/>
  <c r="F258" i="8"/>
  <c r="F208" i="8"/>
  <c r="I208" i="8"/>
  <c r="E208" i="8"/>
  <c r="H208" i="8"/>
  <c r="G208" i="8"/>
  <c r="J208" i="8"/>
  <c r="J206" i="9"/>
  <c r="F206" i="9"/>
  <c r="E206" i="9"/>
  <c r="H206" i="9"/>
  <c r="I206" i="9"/>
  <c r="G206" i="9"/>
  <c r="I148" i="9"/>
  <c r="E148" i="9"/>
  <c r="H148" i="9"/>
  <c r="G148" i="9"/>
  <c r="F148" i="9"/>
  <c r="J148" i="9"/>
  <c r="H258" i="9"/>
  <c r="I258" i="9"/>
  <c r="E258" i="9"/>
  <c r="G258" i="9"/>
  <c r="J258" i="9"/>
  <c r="F258" i="9"/>
  <c r="G154" i="8"/>
  <c r="E154" i="8"/>
  <c r="H154" i="8"/>
  <c r="J154" i="8"/>
  <c r="F154" i="8"/>
  <c r="I154" i="8"/>
  <c r="E144" i="9"/>
  <c r="G144" i="9"/>
  <c r="J144" i="9"/>
  <c r="F144" i="9"/>
  <c r="H144" i="9"/>
  <c r="I144" i="9"/>
  <c r="I254" i="8"/>
  <c r="E254" i="8"/>
  <c r="H254" i="8"/>
  <c r="G254" i="8"/>
  <c r="J254" i="8"/>
  <c r="F254" i="8"/>
  <c r="G166" i="9"/>
  <c r="H166" i="9"/>
  <c r="E166" i="9"/>
  <c r="J166" i="9"/>
  <c r="F166" i="9"/>
  <c r="I166" i="9"/>
  <c r="H255" i="9"/>
  <c r="I255" i="9"/>
  <c r="J255" i="9"/>
  <c r="F255" i="9"/>
  <c r="E255" i="9"/>
  <c r="G255" i="9"/>
  <c r="G195" i="9"/>
  <c r="F195" i="9"/>
  <c r="H195" i="9"/>
  <c r="I195" i="9"/>
  <c r="E195" i="9"/>
  <c r="J195" i="9"/>
  <c r="E153" i="8"/>
  <c r="H153" i="8"/>
  <c r="G153" i="8"/>
  <c r="J153" i="8"/>
  <c r="I153" i="8"/>
  <c r="F153" i="8"/>
  <c r="F231" i="9"/>
  <c r="I231" i="9"/>
  <c r="J231" i="9"/>
  <c r="G231" i="9"/>
  <c r="E231" i="9"/>
  <c r="H231" i="9"/>
  <c r="E253" i="9"/>
  <c r="H253" i="9"/>
  <c r="J253" i="9"/>
  <c r="I253" i="9"/>
  <c r="F253" i="9"/>
  <c r="G253" i="9"/>
  <c r="H170" i="9"/>
  <c r="G170" i="9"/>
  <c r="E170" i="9"/>
  <c r="J170" i="9"/>
  <c r="F170" i="9"/>
  <c r="I170" i="9"/>
  <c r="J200" i="8"/>
  <c r="F200" i="8"/>
  <c r="I200" i="8"/>
  <c r="E200" i="8"/>
  <c r="H200" i="8"/>
  <c r="G200" i="8"/>
  <c r="J163" i="8"/>
  <c r="I163" i="8"/>
  <c r="E163" i="8"/>
  <c r="H163" i="8"/>
  <c r="G163" i="8"/>
  <c r="F163" i="8"/>
  <c r="G156" i="8"/>
  <c r="E156" i="8"/>
  <c r="H156" i="8"/>
  <c r="J156" i="8"/>
  <c r="F156" i="8"/>
  <c r="I156" i="8"/>
  <c r="J199" i="8"/>
  <c r="I199" i="8"/>
  <c r="F199" i="8"/>
  <c r="E199" i="8"/>
  <c r="H199" i="8"/>
  <c r="G199" i="8"/>
  <c r="G200" i="9"/>
  <c r="J200" i="9"/>
  <c r="H200" i="9"/>
  <c r="E200" i="9"/>
  <c r="I200" i="9"/>
  <c r="F200" i="9"/>
  <c r="G139" i="8"/>
  <c r="I139" i="8"/>
  <c r="E139" i="8"/>
  <c r="J139" i="8"/>
  <c r="H139" i="8"/>
  <c r="F139" i="8"/>
  <c r="J233" i="8"/>
  <c r="G233" i="8"/>
  <c r="E233" i="8"/>
  <c r="H233" i="8"/>
  <c r="F233" i="8"/>
  <c r="I233" i="8"/>
  <c r="E223" i="8"/>
  <c r="F223" i="8"/>
  <c r="I223" i="8"/>
  <c r="H223" i="8"/>
  <c r="J223" i="8"/>
  <c r="G223" i="8"/>
  <c r="F196" i="8"/>
  <c r="G196" i="8"/>
  <c r="H196" i="8"/>
  <c r="I196" i="8"/>
  <c r="E196" i="8"/>
  <c r="J196" i="8"/>
  <c r="J205" i="8"/>
  <c r="I205" i="8"/>
  <c r="F205" i="8"/>
  <c r="H205" i="8"/>
  <c r="E205" i="8"/>
  <c r="G205" i="8"/>
  <c r="F192" i="8"/>
  <c r="J192" i="8"/>
  <c r="G192" i="8"/>
  <c r="I192" i="8"/>
  <c r="H192" i="8"/>
  <c r="E192" i="8"/>
  <c r="H227" i="8"/>
  <c r="G227" i="8"/>
  <c r="J227" i="8"/>
  <c r="F227" i="8"/>
  <c r="I227" i="8"/>
  <c r="E227" i="8"/>
  <c r="I222" i="8"/>
  <c r="H222" i="8"/>
  <c r="F222" i="8"/>
  <c r="J222" i="8"/>
  <c r="E222" i="8"/>
  <c r="G222" i="8"/>
  <c r="H191" i="8"/>
  <c r="G191" i="8"/>
  <c r="J191" i="8"/>
  <c r="I191" i="8"/>
  <c r="E191" i="8"/>
  <c r="F191" i="8"/>
  <c r="E213" i="8"/>
  <c r="H213" i="8"/>
  <c r="G213" i="8"/>
  <c r="J213" i="8"/>
  <c r="I213" i="8"/>
  <c r="F213" i="8"/>
  <c r="G157" i="9"/>
  <c r="J157" i="9"/>
  <c r="H157" i="9"/>
  <c r="F157" i="9"/>
  <c r="I157" i="9"/>
  <c r="E157" i="9"/>
  <c r="E243" i="8"/>
  <c r="G243" i="8"/>
  <c r="I243" i="8"/>
  <c r="H243" i="8"/>
  <c r="F243" i="8"/>
  <c r="J243" i="8"/>
  <c r="J161" i="8"/>
  <c r="I161" i="8"/>
  <c r="F161" i="8"/>
  <c r="H161" i="8"/>
  <c r="G161" i="8"/>
  <c r="E161" i="8"/>
  <c r="E226" i="8"/>
  <c r="I226" i="8"/>
  <c r="J226" i="8"/>
  <c r="F226" i="8"/>
  <c r="G226" i="8"/>
  <c r="H226" i="8"/>
  <c r="I184" i="8"/>
  <c r="G184" i="8"/>
  <c r="E184" i="8"/>
  <c r="H184" i="8"/>
  <c r="F184" i="8"/>
  <c r="J184" i="8"/>
  <c r="E179" i="9"/>
  <c r="I179" i="9"/>
  <c r="H179" i="9"/>
  <c r="G179" i="9"/>
  <c r="J179" i="9"/>
  <c r="F179" i="9"/>
  <c r="J201" i="8"/>
  <c r="I201" i="8"/>
  <c r="F201" i="8"/>
  <c r="H201" i="8"/>
  <c r="E201" i="8"/>
  <c r="G201" i="8"/>
  <c r="E220" i="8"/>
  <c r="G220" i="8"/>
  <c r="H220" i="8"/>
  <c r="J220" i="8"/>
  <c r="F220" i="8"/>
  <c r="I220" i="8"/>
  <c r="G253" i="8"/>
  <c r="I253" i="8"/>
  <c r="J253" i="8"/>
  <c r="H253" i="8"/>
  <c r="F253" i="8"/>
  <c r="E253" i="8"/>
  <c r="G194" i="9"/>
  <c r="H194" i="9"/>
  <c r="E194" i="9"/>
  <c r="J194" i="9"/>
  <c r="F194" i="9"/>
  <c r="I194" i="9"/>
  <c r="J138" i="9"/>
  <c r="G138" i="9"/>
  <c r="H138" i="9"/>
  <c r="F138" i="9"/>
  <c r="I138" i="9"/>
  <c r="E138" i="9"/>
  <c r="F259" i="8"/>
  <c r="I259" i="8"/>
  <c r="G259" i="8"/>
  <c r="J259" i="8"/>
  <c r="E259" i="8"/>
  <c r="H259" i="8"/>
  <c r="I161" i="9"/>
  <c r="J161" i="9"/>
  <c r="G161" i="9"/>
  <c r="F161" i="9"/>
  <c r="E161" i="9"/>
  <c r="H161" i="9"/>
  <c r="E231" i="8"/>
  <c r="J231" i="8"/>
  <c r="H231" i="8"/>
  <c r="F231" i="8"/>
  <c r="I231" i="8"/>
  <c r="G231" i="8"/>
  <c r="H244" i="9"/>
  <c r="J244" i="9"/>
  <c r="F244" i="9"/>
  <c r="G244" i="9"/>
  <c r="I244" i="9"/>
  <c r="E244" i="9"/>
  <c r="I270" i="8"/>
  <c r="E270" i="8"/>
  <c r="G270" i="8"/>
  <c r="H270" i="8"/>
  <c r="F270" i="8"/>
  <c r="J270" i="8"/>
  <c r="G187" i="8"/>
  <c r="H187" i="8"/>
  <c r="J187" i="8"/>
  <c r="F187" i="8"/>
  <c r="I187" i="8"/>
  <c r="E187" i="8"/>
  <c r="G167" i="9"/>
  <c r="F167" i="9"/>
  <c r="I167" i="9"/>
  <c r="E167" i="9"/>
  <c r="J167" i="9"/>
  <c r="H167" i="9"/>
  <c r="J234" i="9"/>
  <c r="F234" i="9"/>
  <c r="H234" i="9"/>
  <c r="G234" i="9"/>
  <c r="I234" i="9"/>
  <c r="E234" i="9"/>
  <c r="I165" i="9"/>
  <c r="J165" i="9"/>
  <c r="G165" i="9"/>
  <c r="H165" i="9"/>
  <c r="F165" i="9"/>
  <c r="E165" i="9"/>
  <c r="H152" i="8"/>
  <c r="J152" i="8"/>
  <c r="F152" i="8"/>
  <c r="G152" i="8"/>
  <c r="I152" i="8"/>
  <c r="E152" i="8"/>
  <c r="G238" i="8"/>
  <c r="E238" i="8"/>
  <c r="H238" i="8"/>
  <c r="J238" i="8"/>
  <c r="F238" i="8"/>
  <c r="I238" i="8"/>
  <c r="E140" i="9"/>
  <c r="G140" i="9"/>
  <c r="J140" i="9"/>
  <c r="F140" i="9"/>
  <c r="I140" i="9"/>
  <c r="H140" i="9"/>
  <c r="H183" i="9"/>
  <c r="J183" i="9"/>
  <c r="F183" i="9"/>
  <c r="I183" i="9"/>
  <c r="E183" i="9"/>
  <c r="G183" i="9"/>
  <c r="I261" i="9"/>
  <c r="F261" i="9"/>
  <c r="J261" i="9"/>
  <c r="G261" i="9"/>
  <c r="E261" i="9"/>
  <c r="H261" i="9"/>
  <c r="I141" i="8"/>
  <c r="H141" i="8"/>
  <c r="F141" i="8"/>
  <c r="G141" i="8"/>
  <c r="J141" i="8"/>
  <c r="E141" i="8"/>
  <c r="J203" i="8"/>
  <c r="I203" i="8"/>
  <c r="E203" i="8"/>
  <c r="H203" i="8"/>
  <c r="F203" i="8"/>
  <c r="G203" i="8"/>
  <c r="H268" i="9"/>
  <c r="J268" i="9"/>
  <c r="F268" i="9"/>
  <c r="I268" i="9"/>
  <c r="E268" i="9"/>
  <c r="G268" i="9"/>
  <c r="G169" i="9"/>
  <c r="E169" i="9"/>
  <c r="J169" i="9"/>
  <c r="H169" i="9"/>
  <c r="I169" i="9"/>
  <c r="F169" i="9"/>
  <c r="G223" i="9"/>
  <c r="F223" i="9"/>
  <c r="H223" i="9"/>
  <c r="I223" i="9"/>
  <c r="E223" i="9"/>
  <c r="J223" i="9"/>
  <c r="G217" i="8"/>
  <c r="J217" i="8"/>
  <c r="F217" i="8"/>
  <c r="E217" i="8"/>
  <c r="H217" i="8"/>
  <c r="I217" i="8"/>
  <c r="H151" i="9"/>
  <c r="G151" i="9"/>
  <c r="I151" i="9"/>
  <c r="E151" i="9"/>
  <c r="J151" i="9"/>
  <c r="F151" i="9"/>
  <c r="G205" i="9"/>
  <c r="H205" i="9"/>
  <c r="F205" i="9"/>
  <c r="I205" i="9"/>
  <c r="E205" i="9"/>
  <c r="J205" i="9"/>
  <c r="G141" i="9"/>
  <c r="E141" i="9"/>
  <c r="J141" i="9"/>
  <c r="I141" i="9"/>
  <c r="F141" i="9"/>
  <c r="H141" i="9"/>
  <c r="H192" i="9"/>
  <c r="G192" i="9"/>
  <c r="E192" i="9"/>
  <c r="J192" i="9"/>
  <c r="I192" i="9"/>
  <c r="F192" i="9"/>
  <c r="F203" i="9"/>
  <c r="H203" i="9"/>
  <c r="G203" i="9"/>
  <c r="I203" i="9"/>
  <c r="E203" i="9"/>
  <c r="J203" i="9"/>
  <c r="E164" i="8"/>
  <c r="I164" i="8"/>
  <c r="H164" i="8"/>
  <c r="J164" i="8"/>
  <c r="F164" i="8"/>
  <c r="G164" i="8"/>
  <c r="F171" i="8"/>
  <c r="H171" i="8"/>
  <c r="G171" i="8"/>
  <c r="I171" i="8"/>
  <c r="E171" i="8"/>
  <c r="J171" i="8"/>
  <c r="I190" i="8"/>
  <c r="E190" i="8"/>
  <c r="G190" i="8"/>
  <c r="F190" i="8"/>
  <c r="J190" i="8"/>
  <c r="H190" i="8"/>
  <c r="H245" i="9"/>
  <c r="G245" i="9"/>
  <c r="I245" i="9"/>
  <c r="F245" i="9"/>
  <c r="J245" i="9"/>
  <c r="E245" i="9"/>
  <c r="F189" i="8"/>
  <c r="G189" i="8"/>
  <c r="H189" i="8"/>
  <c r="I189" i="8"/>
  <c r="E189" i="8"/>
  <c r="J189" i="8"/>
  <c r="G219" i="9"/>
  <c r="J219" i="9"/>
  <c r="F219" i="9"/>
  <c r="I219" i="9"/>
  <c r="H219" i="9"/>
  <c r="E219" i="9"/>
  <c r="H241" i="9"/>
  <c r="G241" i="9"/>
  <c r="I241" i="9"/>
  <c r="F241" i="9"/>
  <c r="J241" i="9"/>
  <c r="E241" i="9"/>
  <c r="I158" i="8"/>
  <c r="F158" i="8"/>
  <c r="H158" i="8"/>
  <c r="G158" i="8"/>
  <c r="E158" i="8"/>
  <c r="J158" i="8"/>
  <c r="H191" i="9"/>
  <c r="G191" i="9"/>
  <c r="F191" i="9"/>
  <c r="I191" i="9"/>
  <c r="E191" i="9"/>
  <c r="J191" i="9"/>
  <c r="G234" i="8"/>
  <c r="E234" i="8"/>
  <c r="H234" i="8"/>
  <c r="J234" i="8"/>
  <c r="F234" i="8"/>
  <c r="I234" i="8"/>
  <c r="H248" i="9"/>
  <c r="G248" i="9"/>
  <c r="J248" i="9"/>
  <c r="F248" i="9"/>
  <c r="I248" i="9"/>
  <c r="E248" i="9"/>
  <c r="J265" i="9"/>
  <c r="F265" i="9"/>
  <c r="I265" i="9"/>
  <c r="E265" i="9"/>
  <c r="H265" i="9"/>
  <c r="G265" i="9"/>
  <c r="H214" i="8"/>
  <c r="I214" i="8"/>
  <c r="E214" i="8"/>
  <c r="G214" i="8"/>
  <c r="J214" i="8"/>
  <c r="F214" i="8"/>
  <c r="G145" i="9"/>
  <c r="J145" i="9"/>
  <c r="I145" i="9"/>
  <c r="E145" i="9"/>
  <c r="H145" i="9"/>
  <c r="F145" i="9"/>
  <c r="H221" i="9"/>
  <c r="G221" i="9"/>
  <c r="J221" i="9"/>
  <c r="F221" i="9"/>
  <c r="I221" i="9"/>
  <c r="E221" i="9"/>
  <c r="G225" i="9"/>
  <c r="F225" i="9"/>
  <c r="H225" i="9"/>
  <c r="I225" i="9"/>
  <c r="E225" i="9"/>
  <c r="J225" i="9"/>
  <c r="E158" i="9"/>
  <c r="H158" i="9"/>
  <c r="G158" i="9"/>
  <c r="I158" i="9"/>
  <c r="F158" i="9"/>
  <c r="J158" i="9"/>
  <c r="J269" i="9"/>
  <c r="I269" i="9"/>
  <c r="F269" i="9"/>
  <c r="E269" i="9"/>
  <c r="H269" i="9"/>
  <c r="G269" i="9"/>
  <c r="F151" i="8"/>
  <c r="J151" i="8"/>
  <c r="H151" i="8"/>
  <c r="E151" i="8"/>
  <c r="I151" i="8"/>
  <c r="G151" i="8"/>
  <c r="G162" i="8"/>
  <c r="E162" i="8"/>
  <c r="H162" i="8"/>
  <c r="J162" i="8"/>
  <c r="F162" i="8"/>
  <c r="I162" i="8"/>
  <c r="J137" i="9"/>
  <c r="I137" i="9"/>
  <c r="G137" i="9"/>
  <c r="E137" i="9"/>
  <c r="H137" i="9"/>
  <c r="F137" i="9"/>
  <c r="G175" i="8"/>
  <c r="H175" i="8"/>
  <c r="I175" i="8"/>
  <c r="E175" i="8"/>
  <c r="F175" i="8"/>
  <c r="J175" i="8"/>
  <c r="F197" i="9"/>
  <c r="H197" i="9"/>
  <c r="I197" i="9"/>
  <c r="E197" i="9"/>
  <c r="J197" i="9"/>
  <c r="G197" i="9"/>
  <c r="I168" i="8"/>
  <c r="F168" i="8"/>
  <c r="H168" i="8"/>
  <c r="G168" i="8"/>
  <c r="J168" i="8"/>
  <c r="E168" i="8"/>
  <c r="H160" i="8"/>
  <c r="I160" i="8"/>
  <c r="E160" i="8"/>
  <c r="J160" i="8"/>
  <c r="G160" i="8"/>
  <c r="F160" i="8"/>
  <c r="H187" i="9"/>
  <c r="F187" i="9"/>
  <c r="I187" i="9"/>
  <c r="E187" i="9"/>
  <c r="G187" i="9"/>
  <c r="J187" i="9"/>
  <c r="H209" i="9"/>
  <c r="G209" i="9"/>
  <c r="J209" i="9"/>
  <c r="F209" i="9"/>
  <c r="I209" i="9"/>
  <c r="E209" i="9"/>
  <c r="H156" i="9"/>
  <c r="G156" i="9"/>
  <c r="I156" i="9"/>
  <c r="E156" i="9"/>
  <c r="J156" i="9"/>
  <c r="F156" i="9"/>
  <c r="G146" i="8"/>
  <c r="E146" i="8"/>
  <c r="J146" i="8"/>
  <c r="H146" i="8"/>
  <c r="F146" i="8"/>
  <c r="I146" i="8"/>
  <c r="F216" i="9"/>
  <c r="E216" i="9"/>
  <c r="H216" i="9"/>
  <c r="J216" i="9"/>
  <c r="I216" i="9"/>
  <c r="G216" i="9"/>
  <c r="H215" i="8"/>
  <c r="G215" i="8"/>
  <c r="I215" i="8"/>
  <c r="F215" i="8"/>
  <c r="J215" i="8"/>
  <c r="E215" i="8"/>
  <c r="H196" i="9"/>
  <c r="G196" i="9"/>
  <c r="E196" i="9"/>
  <c r="I196" i="9"/>
  <c r="J196" i="9"/>
  <c r="F196" i="9"/>
  <c r="F194" i="8"/>
  <c r="I194" i="8"/>
  <c r="E194" i="8"/>
  <c r="J194" i="8"/>
  <c r="G194" i="8"/>
  <c r="H194" i="8"/>
  <c r="G138" i="8"/>
  <c r="E138" i="8"/>
  <c r="J138" i="8"/>
  <c r="F138" i="8"/>
  <c r="H138" i="8"/>
  <c r="I138" i="8"/>
  <c r="I176" i="8"/>
  <c r="F176" i="8"/>
  <c r="E176" i="8"/>
  <c r="H176" i="8"/>
  <c r="G176" i="8"/>
  <c r="J176" i="8"/>
  <c r="J195" i="8"/>
  <c r="H195" i="8"/>
  <c r="F195" i="8"/>
  <c r="E195" i="8"/>
  <c r="G195" i="8"/>
  <c r="I195" i="8"/>
  <c r="G175" i="9"/>
  <c r="I175" i="9"/>
  <c r="F175" i="9"/>
  <c r="E175" i="9"/>
  <c r="J175" i="9"/>
  <c r="H175" i="9"/>
  <c r="G146" i="9"/>
  <c r="J146" i="9"/>
  <c r="H146" i="9"/>
  <c r="F146" i="9"/>
  <c r="I146" i="9"/>
  <c r="E146" i="9"/>
  <c r="I267" i="9"/>
  <c r="J267" i="9"/>
  <c r="F267" i="9"/>
  <c r="E267" i="9"/>
  <c r="H267" i="9"/>
  <c r="G267" i="9"/>
  <c r="F255" i="8"/>
  <c r="J255" i="8"/>
  <c r="I255" i="8"/>
  <c r="E255" i="8"/>
  <c r="H255" i="8"/>
  <c r="G255" i="8"/>
  <c r="G244" i="8"/>
  <c r="H244" i="8"/>
  <c r="J244" i="8"/>
  <c r="F244" i="8"/>
  <c r="I244" i="8"/>
  <c r="E244" i="8"/>
  <c r="I230" i="9"/>
  <c r="G230" i="9"/>
  <c r="H230" i="9"/>
  <c r="F230" i="9"/>
  <c r="J230" i="9"/>
  <c r="E230" i="9"/>
  <c r="H183" i="8"/>
  <c r="G183" i="8"/>
  <c r="I183" i="8"/>
  <c r="E183" i="8"/>
  <c r="J183" i="8"/>
  <c r="F183" i="8"/>
  <c r="G229" i="8"/>
  <c r="E229" i="8"/>
  <c r="H229" i="8"/>
  <c r="J229" i="8"/>
  <c r="F229" i="8"/>
  <c r="I229" i="8"/>
  <c r="G224" i="8"/>
  <c r="H224" i="8"/>
  <c r="J224" i="8"/>
  <c r="E224" i="8"/>
  <c r="I224" i="8"/>
  <c r="F224" i="8"/>
  <c r="J259" i="9"/>
  <c r="F259" i="9"/>
  <c r="I259" i="9"/>
  <c r="E259" i="9"/>
  <c r="H259" i="9"/>
  <c r="G259" i="9"/>
  <c r="H260" i="9"/>
  <c r="G260" i="9"/>
  <c r="J260" i="9"/>
  <c r="F260" i="9"/>
  <c r="I260" i="9"/>
  <c r="E260" i="9"/>
  <c r="F201" i="9"/>
  <c r="H201" i="9"/>
  <c r="I201" i="9"/>
  <c r="E201" i="9"/>
  <c r="G201" i="9"/>
  <c r="J201" i="9"/>
  <c r="G143" i="9"/>
  <c r="E143" i="9"/>
  <c r="J143" i="9"/>
  <c r="H143" i="9"/>
  <c r="F143" i="9"/>
  <c r="I143" i="9"/>
  <c r="E154" i="9"/>
  <c r="H154" i="9"/>
  <c r="I154" i="9"/>
  <c r="G154" i="9"/>
  <c r="F154" i="9"/>
  <c r="J154" i="9"/>
  <c r="E214" i="9"/>
  <c r="H214" i="9"/>
  <c r="J214" i="9"/>
  <c r="I214" i="9"/>
  <c r="F214" i="9"/>
  <c r="G214" i="9"/>
  <c r="G153" i="9"/>
  <c r="J153" i="9"/>
  <c r="I153" i="9"/>
  <c r="H153" i="9"/>
  <c r="E153" i="9"/>
  <c r="F153" i="9"/>
  <c r="H204" i="9"/>
  <c r="I204" i="9"/>
  <c r="F204" i="9"/>
  <c r="J204" i="9"/>
  <c r="E204" i="9"/>
  <c r="G204" i="9"/>
  <c r="G149" i="9"/>
  <c r="I149" i="9"/>
  <c r="E149" i="9"/>
  <c r="H149" i="9"/>
  <c r="F149" i="9"/>
  <c r="J149" i="9"/>
  <c r="G155" i="8"/>
  <c r="I155" i="8"/>
  <c r="E155" i="8"/>
  <c r="J155" i="8"/>
  <c r="H155" i="8"/>
  <c r="F155" i="8"/>
  <c r="G172" i="9"/>
  <c r="H172" i="9"/>
  <c r="I172" i="9"/>
  <c r="E172" i="9"/>
  <c r="F172" i="9"/>
  <c r="J172" i="9"/>
  <c r="J193" i="8"/>
  <c r="H193" i="8"/>
  <c r="F193" i="8"/>
  <c r="E193" i="8"/>
  <c r="G193" i="8"/>
  <c r="I193" i="8"/>
  <c r="I268" i="8"/>
  <c r="G268" i="8"/>
  <c r="E268" i="8"/>
  <c r="H268" i="8"/>
  <c r="F268" i="8"/>
  <c r="J268" i="8"/>
  <c r="H136" i="8"/>
  <c r="J136" i="8"/>
  <c r="E136" i="8"/>
  <c r="F136" i="8"/>
  <c r="I136" i="8"/>
  <c r="G136" i="8"/>
  <c r="I152" i="9"/>
  <c r="H152" i="9"/>
  <c r="G152" i="9"/>
  <c r="E152" i="9"/>
  <c r="F152" i="9"/>
  <c r="J152" i="9"/>
  <c r="F179" i="8"/>
  <c r="G179" i="8"/>
  <c r="H179" i="8"/>
  <c r="J179" i="8"/>
  <c r="I179" i="8"/>
  <c r="E179" i="8"/>
  <c r="G198" i="9"/>
  <c r="J198" i="9"/>
  <c r="H198" i="9"/>
  <c r="E198" i="9"/>
  <c r="F198" i="9"/>
  <c r="I198" i="9"/>
  <c r="E162" i="9"/>
  <c r="H162" i="9"/>
  <c r="G162" i="9"/>
  <c r="I162" i="9"/>
  <c r="F162" i="9"/>
  <c r="J162" i="9"/>
  <c r="I163" i="9"/>
  <c r="J163" i="9"/>
  <c r="G163" i="9"/>
  <c r="H163" i="9"/>
  <c r="F163" i="9"/>
  <c r="E163" i="9"/>
  <c r="I256" i="8"/>
  <c r="H256" i="8"/>
  <c r="F256" i="8"/>
  <c r="E256" i="8"/>
  <c r="G256" i="8"/>
  <c r="J256" i="8"/>
  <c r="F250" i="9"/>
  <c r="H250" i="9"/>
  <c r="I250" i="9"/>
  <c r="E250" i="9"/>
  <c r="J250" i="9"/>
  <c r="G250" i="9"/>
  <c r="F186" i="9"/>
  <c r="I186" i="9"/>
  <c r="G186" i="9"/>
  <c r="J186" i="9"/>
  <c r="E186" i="9"/>
  <c r="H186" i="9"/>
  <c r="H168" i="9"/>
  <c r="G168" i="9"/>
  <c r="F168" i="9"/>
  <c r="I168" i="9"/>
  <c r="E168" i="9"/>
  <c r="J168" i="9"/>
  <c r="E160" i="9"/>
  <c r="H160" i="9"/>
  <c r="G160" i="9"/>
  <c r="I160" i="9"/>
  <c r="F160" i="9"/>
  <c r="J160" i="9"/>
  <c r="G139" i="9"/>
  <c r="J139" i="9"/>
  <c r="E139" i="9"/>
  <c r="F139" i="9"/>
  <c r="I139" i="9"/>
  <c r="H139" i="9"/>
  <c r="G206" i="8"/>
  <c r="J206" i="8"/>
  <c r="F206" i="8"/>
  <c r="I206" i="8"/>
  <c r="E206" i="8"/>
  <c r="H206" i="8"/>
  <c r="G167" i="8"/>
  <c r="F167" i="8"/>
  <c r="I167" i="8"/>
  <c r="E167" i="8"/>
  <c r="J167" i="8"/>
  <c r="H167" i="8"/>
  <c r="G265" i="8"/>
  <c r="J265" i="8"/>
  <c r="F265" i="8"/>
  <c r="I265" i="8"/>
  <c r="H265" i="8"/>
  <c r="E265" i="8"/>
  <c r="H228" i="8"/>
  <c r="G228" i="8"/>
  <c r="I228" i="8"/>
  <c r="F228" i="8"/>
  <c r="J228" i="8"/>
  <c r="E228" i="8"/>
  <c r="J145" i="8"/>
  <c r="I145" i="8"/>
  <c r="F145" i="8"/>
  <c r="H145" i="8"/>
  <c r="G145" i="8"/>
  <c r="E145" i="8"/>
  <c r="I226" i="9"/>
  <c r="G226" i="9"/>
  <c r="H226" i="9"/>
  <c r="F226" i="9"/>
  <c r="J226" i="9"/>
  <c r="E226" i="9"/>
  <c r="H181" i="9"/>
  <c r="I181" i="9"/>
  <c r="J181" i="9"/>
  <c r="F181" i="9"/>
  <c r="E181" i="9"/>
  <c r="G181" i="9"/>
  <c r="I248" i="8"/>
  <c r="H248" i="8"/>
  <c r="G248" i="8"/>
  <c r="E248" i="8"/>
  <c r="F248" i="8"/>
  <c r="J248" i="8"/>
  <c r="J147" i="8"/>
  <c r="I147" i="8"/>
  <c r="E147" i="8"/>
  <c r="H147" i="8"/>
  <c r="G147" i="8"/>
  <c r="F147" i="8"/>
  <c r="J202" i="8"/>
  <c r="F202" i="8"/>
  <c r="G202" i="8"/>
  <c r="I202" i="8"/>
  <c r="H202" i="8"/>
  <c r="E202" i="8"/>
  <c r="H172" i="8"/>
  <c r="E172" i="8"/>
  <c r="I172" i="8"/>
  <c r="J172" i="8"/>
  <c r="F172" i="8"/>
  <c r="G172" i="8"/>
  <c r="G202" i="9"/>
  <c r="J202" i="9"/>
  <c r="H202" i="9"/>
  <c r="E202" i="9"/>
  <c r="I202" i="9"/>
  <c r="F202" i="9"/>
  <c r="I270" i="9"/>
  <c r="E270" i="9"/>
  <c r="H270" i="9"/>
  <c r="G270" i="9"/>
  <c r="J270" i="9"/>
  <c r="F270" i="9"/>
  <c r="E209" i="8"/>
  <c r="H209" i="8"/>
  <c r="G209" i="8"/>
  <c r="J209" i="8"/>
  <c r="I209" i="8"/>
  <c r="F209" i="8"/>
  <c r="I150" i="8"/>
  <c r="J150" i="8"/>
  <c r="F150" i="8"/>
  <c r="H150" i="8"/>
  <c r="G150" i="8"/>
  <c r="E150" i="8"/>
  <c r="H266" i="9"/>
  <c r="G266" i="9"/>
  <c r="J266" i="9"/>
  <c r="F266" i="9"/>
  <c r="I266" i="9"/>
  <c r="E266" i="9"/>
  <c r="H242" i="8"/>
  <c r="G242" i="8"/>
  <c r="E242" i="8"/>
  <c r="J242" i="8"/>
  <c r="F242" i="8"/>
  <c r="I242" i="8"/>
  <c r="I236" i="8"/>
  <c r="F236" i="8"/>
  <c r="H236" i="8"/>
  <c r="J236" i="8"/>
  <c r="G236" i="8"/>
  <c r="E236" i="8"/>
  <c r="J251" i="8"/>
  <c r="H251" i="8"/>
  <c r="I251" i="8"/>
  <c r="F251" i="8"/>
  <c r="E251" i="8"/>
  <c r="G251" i="8"/>
  <c r="I262" i="8"/>
  <c r="G262" i="8"/>
  <c r="E262" i="8"/>
  <c r="F262" i="8"/>
  <c r="J262" i="8"/>
  <c r="H262" i="8"/>
  <c r="I159" i="9"/>
  <c r="J159" i="9"/>
  <c r="G159" i="9"/>
  <c r="F159" i="9"/>
  <c r="E159" i="9"/>
  <c r="H159" i="9"/>
  <c r="F242" i="9"/>
  <c r="I242" i="9"/>
  <c r="E242" i="9"/>
  <c r="H242" i="9"/>
  <c r="G242" i="9"/>
  <c r="J242" i="9"/>
  <c r="G186" i="8"/>
  <c r="I186" i="8"/>
  <c r="E186" i="8"/>
  <c r="H186" i="8"/>
  <c r="F186" i="8"/>
  <c r="J186" i="8"/>
  <c r="H236" i="9"/>
  <c r="E236" i="9"/>
  <c r="J236" i="9"/>
  <c r="F236" i="9"/>
  <c r="I236" i="9"/>
  <c r="G236" i="9"/>
  <c r="I182" i="8"/>
  <c r="E182" i="8"/>
  <c r="G182" i="8"/>
  <c r="F182" i="8"/>
  <c r="H182" i="8"/>
  <c r="J182" i="8"/>
  <c r="F227" i="9"/>
  <c r="H227" i="9"/>
  <c r="G227" i="9"/>
  <c r="E227" i="9"/>
  <c r="J227" i="9"/>
  <c r="I227" i="9"/>
  <c r="I246" i="8"/>
  <c r="E246" i="8"/>
  <c r="G246" i="8"/>
  <c r="H246" i="8"/>
  <c r="J246" i="8"/>
  <c r="F246" i="8"/>
  <c r="I263" i="9"/>
  <c r="J263" i="9"/>
  <c r="F263" i="9"/>
  <c r="H263" i="9"/>
  <c r="G263" i="9"/>
  <c r="E263" i="9"/>
  <c r="I245" i="8"/>
  <c r="E245" i="8"/>
  <c r="G245" i="8"/>
  <c r="F245" i="8"/>
  <c r="J245" i="8"/>
  <c r="H245" i="8"/>
  <c r="J181" i="8"/>
  <c r="F181" i="8"/>
  <c r="H181" i="8"/>
  <c r="G181" i="8"/>
  <c r="I181" i="8"/>
  <c r="E181" i="8"/>
  <c r="E136" i="9"/>
  <c r="G136" i="9"/>
  <c r="H136" i="9"/>
  <c r="J136" i="9"/>
  <c r="F136" i="9"/>
  <c r="I136" i="9"/>
  <c r="F193" i="9"/>
  <c r="H193" i="9"/>
  <c r="G193" i="9"/>
  <c r="I193" i="9"/>
  <c r="E193" i="9"/>
  <c r="J193" i="9"/>
  <c r="I252" i="8"/>
  <c r="G252" i="8"/>
  <c r="J252" i="8"/>
  <c r="F252" i="8"/>
  <c r="H252" i="8"/>
  <c r="E252" i="8"/>
  <c r="F143" i="8"/>
  <c r="J143" i="8"/>
  <c r="G143" i="8"/>
  <c r="H143" i="8"/>
  <c r="I143" i="8"/>
  <c r="E143" i="8"/>
  <c r="H230" i="8"/>
  <c r="F230" i="8"/>
  <c r="I230" i="8"/>
  <c r="G230" i="8"/>
  <c r="E230" i="8"/>
  <c r="J230" i="8"/>
  <c r="F252" i="9"/>
  <c r="H252" i="9"/>
  <c r="I252" i="9"/>
  <c r="E252" i="9"/>
  <c r="G252" i="9"/>
  <c r="J252" i="9"/>
  <c r="J215" i="9"/>
  <c r="F215" i="9"/>
  <c r="I215" i="9"/>
  <c r="E215" i="9"/>
  <c r="H215" i="9"/>
  <c r="G215" i="9"/>
  <c r="J221" i="8"/>
  <c r="I221" i="8"/>
  <c r="E221" i="8"/>
  <c r="H221" i="8"/>
  <c r="G221" i="8"/>
  <c r="F221" i="8"/>
  <c r="H208" i="9"/>
  <c r="I208" i="9"/>
  <c r="F208" i="9"/>
  <c r="J208" i="9"/>
  <c r="E208" i="9"/>
  <c r="G208" i="9"/>
  <c r="G140" i="8"/>
  <c r="E140" i="8"/>
  <c r="H140" i="8"/>
  <c r="J140" i="8"/>
  <c r="F140" i="8"/>
  <c r="I140" i="8"/>
  <c r="I235" i="8"/>
  <c r="J235" i="8"/>
  <c r="F235" i="8"/>
  <c r="H235" i="8"/>
  <c r="E235" i="8"/>
  <c r="G235" i="8"/>
  <c r="J190" i="9"/>
  <c r="F190" i="9"/>
  <c r="G190" i="9"/>
  <c r="I190" i="9"/>
  <c r="E190" i="9"/>
  <c r="H190" i="9"/>
  <c r="J180" i="9"/>
  <c r="F180" i="9"/>
  <c r="H180" i="9"/>
  <c r="I180" i="9"/>
  <c r="G180" i="9"/>
  <c r="E180" i="9"/>
  <c r="G204" i="8"/>
  <c r="H204" i="8"/>
  <c r="J204" i="8"/>
  <c r="F204" i="8"/>
  <c r="I204" i="8"/>
  <c r="E204" i="8"/>
  <c r="J197" i="8"/>
  <c r="H197" i="8"/>
  <c r="F197" i="8"/>
  <c r="E197" i="8"/>
  <c r="G197" i="8"/>
  <c r="I197" i="8"/>
  <c r="G264" i="8"/>
  <c r="I264" i="8"/>
  <c r="E264" i="8"/>
  <c r="F264" i="8"/>
  <c r="J264" i="8"/>
  <c r="H264" i="8"/>
  <c r="G235" i="9"/>
  <c r="J235" i="9"/>
  <c r="E235" i="9"/>
  <c r="I235" i="9"/>
  <c r="F235" i="9"/>
  <c r="H235" i="9"/>
  <c r="G247" i="8"/>
  <c r="F247" i="8"/>
  <c r="I247" i="8"/>
  <c r="J247" i="8"/>
  <c r="E247" i="8"/>
  <c r="H247" i="8"/>
  <c r="F264" i="9"/>
  <c r="I264" i="9"/>
  <c r="E264" i="9"/>
  <c r="H264" i="9"/>
  <c r="G264" i="9"/>
  <c r="J264" i="9"/>
  <c r="G257" i="8"/>
  <c r="F257" i="8"/>
  <c r="J257" i="8"/>
  <c r="I257" i="8"/>
  <c r="E257" i="8"/>
  <c r="H257" i="8"/>
  <c r="G185" i="9"/>
  <c r="J185" i="9"/>
  <c r="F185" i="9"/>
  <c r="I185" i="9"/>
  <c r="H185" i="9"/>
  <c r="E185" i="9"/>
  <c r="J188" i="9"/>
  <c r="F188" i="9"/>
  <c r="I188" i="9"/>
  <c r="G188" i="9"/>
  <c r="E188" i="9"/>
  <c r="H188" i="9"/>
  <c r="E237" i="8"/>
  <c r="I237" i="8"/>
  <c r="F237" i="8"/>
  <c r="J237" i="8"/>
  <c r="H237" i="8"/>
  <c r="G237" i="8"/>
  <c r="G178" i="9"/>
  <c r="I178" i="9"/>
  <c r="F178" i="9"/>
  <c r="H178" i="9"/>
  <c r="J178" i="9"/>
  <c r="E178" i="9"/>
  <c r="J262" i="9"/>
  <c r="F262" i="9"/>
  <c r="I262" i="9"/>
  <c r="E262" i="9"/>
  <c r="H262" i="9"/>
  <c r="G262" i="9"/>
  <c r="I150" i="9"/>
  <c r="E150" i="9"/>
  <c r="H150" i="9"/>
  <c r="G150" i="9"/>
  <c r="F150" i="9"/>
  <c r="J150" i="9"/>
  <c r="V3" i="30"/>
  <c r="Q3" i="29"/>
  <c r="U3" i="29"/>
  <c r="V5" i="32"/>
  <c r="R5" i="32"/>
  <c r="Q3" i="31"/>
  <c r="S3" i="31"/>
  <c r="R3" i="31"/>
  <c r="R3" i="29"/>
  <c r="V3" i="29"/>
  <c r="T3" i="29"/>
  <c r="T3" i="27"/>
  <c r="Q3" i="23"/>
  <c r="U3" i="27"/>
  <c r="V3" i="27"/>
  <c r="R3" i="24"/>
  <c r="Q3" i="26"/>
  <c r="S3" i="26"/>
  <c r="S3" i="25"/>
  <c r="S3" i="24"/>
  <c r="R3" i="22"/>
  <c r="S3" i="22"/>
  <c r="U3" i="22"/>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M15" i="48" l="1"/>
  <c r="S15" i="48"/>
  <c r="U3" i="31"/>
  <c r="V3" i="31"/>
  <c r="R3" i="30"/>
  <c r="T3" i="31"/>
  <c r="U5" i="32"/>
  <c r="Q5" i="32"/>
  <c r="T5" i="32"/>
  <c r="U3" i="30"/>
  <c r="Q3" i="30"/>
  <c r="T3" i="30"/>
  <c r="U3" i="23"/>
  <c r="U3" i="26"/>
  <c r="V3" i="26"/>
  <c r="R3" i="26"/>
  <c r="V3" i="24"/>
  <c r="T3" i="26"/>
  <c r="U3" i="25"/>
  <c r="Q3" i="25"/>
  <c r="T3" i="25"/>
  <c r="V3" i="25"/>
  <c r="R3" i="25"/>
  <c r="T3" i="24"/>
  <c r="Q3" i="24"/>
  <c r="U3" i="24"/>
  <c r="V3" i="22"/>
  <c r="T3" i="22"/>
  <c r="V3" i="23"/>
  <c r="R3" i="23"/>
  <c r="T3" i="23"/>
  <c r="L133" i="1"/>
  <c r="L132" i="1"/>
  <c r="L131" i="1"/>
  <c r="N130" i="1"/>
  <c r="L130" i="1"/>
  <c r="L129" i="1"/>
  <c r="L128" i="1"/>
  <c r="L127" i="1"/>
  <c r="L126" i="1"/>
  <c r="N125" i="1"/>
  <c r="L125" i="1"/>
  <c r="L124" i="1"/>
  <c r="L123" i="1"/>
  <c r="N122" i="1"/>
  <c r="L122" i="1"/>
  <c r="L121" i="1"/>
  <c r="N120" i="1"/>
  <c r="L120" i="1"/>
  <c r="L119" i="1"/>
  <c r="N118" i="1"/>
  <c r="L118" i="1"/>
  <c r="N117" i="1"/>
  <c r="L117" i="1"/>
  <c r="L116" i="1"/>
  <c r="N115" i="1"/>
  <c r="L115" i="1"/>
  <c r="N114" i="1"/>
  <c r="L114" i="1"/>
  <c r="N113" i="1"/>
  <c r="L113" i="1"/>
  <c r="L112" i="1"/>
  <c r="L111" i="1"/>
  <c r="N110" i="1"/>
  <c r="L110" i="1"/>
  <c r="L109" i="1"/>
  <c r="L108" i="1"/>
  <c r="L107" i="1"/>
  <c r="L106" i="1"/>
  <c r="N105" i="1"/>
  <c r="L105" i="1"/>
  <c r="L104" i="1"/>
  <c r="L103" i="1"/>
  <c r="N102" i="1"/>
  <c r="L102" i="1"/>
  <c r="L101" i="1"/>
  <c r="L100" i="1"/>
  <c r="N99" i="1"/>
  <c r="L99" i="1"/>
  <c r="N98" i="1"/>
  <c r="L98" i="1"/>
  <c r="L97" i="1"/>
  <c r="L96" i="1"/>
  <c r="N95" i="1"/>
  <c r="L95" i="1"/>
  <c r="N94" i="1"/>
  <c r="L94" i="1"/>
  <c r="L93" i="1"/>
  <c r="L92" i="1"/>
  <c r="N91" i="1"/>
  <c r="L91" i="1"/>
  <c r="N90" i="1"/>
  <c r="L90" i="1"/>
  <c r="L89" i="1"/>
  <c r="L88" i="1"/>
  <c r="N87" i="1"/>
  <c r="L87" i="1"/>
  <c r="N86" i="1"/>
  <c r="L86" i="1"/>
  <c r="L85" i="1"/>
  <c r="L84" i="1"/>
  <c r="N83" i="1"/>
  <c r="L83" i="1"/>
  <c r="N82" i="1"/>
  <c r="L82" i="1"/>
  <c r="L81" i="1"/>
  <c r="L80" i="1"/>
  <c r="N79" i="1"/>
  <c r="L79" i="1"/>
  <c r="L78" i="1"/>
  <c r="L77" i="1"/>
  <c r="L76" i="1"/>
  <c r="N75" i="1"/>
  <c r="L75" i="1"/>
  <c r="N74" i="1"/>
  <c r="L74" i="1"/>
  <c r="L73" i="1"/>
  <c r="L72" i="1"/>
  <c r="N71" i="1"/>
  <c r="L71" i="1"/>
  <c r="N70" i="1"/>
  <c r="L70" i="1"/>
  <c r="L69" i="1"/>
  <c r="L68" i="1"/>
  <c r="N67" i="1"/>
  <c r="L67" i="1"/>
  <c r="L66" i="1"/>
  <c r="O65" i="1"/>
  <c r="L65" i="1"/>
  <c r="O64" i="1"/>
  <c r="L64" i="1"/>
  <c r="L63" i="1"/>
  <c r="L62" i="1"/>
  <c r="L61" i="1"/>
  <c r="O60" i="1"/>
  <c r="L60" i="1"/>
  <c r="L59" i="1"/>
  <c r="L58" i="1"/>
  <c r="O57" i="1"/>
  <c r="L57" i="1"/>
  <c r="O56" i="1"/>
  <c r="L56" i="1"/>
  <c r="L55" i="1"/>
  <c r="L54" i="1"/>
  <c r="O53" i="1"/>
  <c r="L53" i="1"/>
  <c r="O52" i="1"/>
  <c r="L52" i="1"/>
  <c r="L51" i="1"/>
  <c r="L50" i="1"/>
  <c r="O49" i="1"/>
  <c r="L49" i="1"/>
  <c r="O48" i="1"/>
  <c r="L48" i="1"/>
  <c r="L47" i="1"/>
  <c r="L46" i="1"/>
  <c r="L45" i="1"/>
  <c r="O44" i="1"/>
  <c r="L44" i="1"/>
  <c r="L43" i="1"/>
  <c r="L42" i="1"/>
  <c r="O41" i="1"/>
  <c r="L41" i="1"/>
  <c r="O40" i="1"/>
  <c r="L40" i="1"/>
  <c r="L39" i="1"/>
  <c r="L38" i="1"/>
  <c r="O37" i="1"/>
  <c r="L37" i="1"/>
  <c r="O36" i="1"/>
  <c r="L36" i="1"/>
  <c r="L35" i="1"/>
  <c r="L34" i="1"/>
  <c r="O33" i="1"/>
  <c r="L33" i="1"/>
  <c r="O32" i="1"/>
  <c r="L32" i="1"/>
  <c r="L31" i="1"/>
  <c r="L30" i="1"/>
  <c r="O29" i="1"/>
  <c r="L29" i="1"/>
  <c r="O28" i="1"/>
  <c r="L28" i="1"/>
  <c r="L27" i="1"/>
  <c r="L26" i="1"/>
  <c r="O25" i="1"/>
  <c r="L25" i="1"/>
  <c r="O24" i="1"/>
  <c r="L24" i="1"/>
  <c r="L23" i="1"/>
  <c r="O22" i="1"/>
  <c r="L22" i="1"/>
  <c r="L21" i="1"/>
  <c r="O20" i="1"/>
  <c r="L20" i="1"/>
  <c r="L19" i="1"/>
  <c r="L18" i="1"/>
  <c r="L17" i="1"/>
  <c r="O16" i="1"/>
  <c r="L16" i="1"/>
  <c r="L15" i="1"/>
  <c r="O14" i="1"/>
  <c r="L14" i="1"/>
  <c r="L13" i="1"/>
  <c r="O12" i="1"/>
  <c r="L12" i="1"/>
  <c r="L11" i="1"/>
  <c r="L10" i="1"/>
  <c r="L9" i="1"/>
  <c r="O8" i="1"/>
  <c r="L8" i="1"/>
  <c r="L7" i="1"/>
  <c r="L6" i="1"/>
  <c r="L5" i="1"/>
  <c r="O4" i="1"/>
  <c r="L4" i="1"/>
  <c r="O3" i="1"/>
  <c r="L3" i="1"/>
  <c r="C3" i="8" s="1"/>
  <c r="P2" i="1"/>
  <c r="K2" i="1"/>
  <c r="D16" i="9" l="1"/>
  <c r="C16" i="9"/>
  <c r="D22" i="9"/>
  <c r="C22" i="9"/>
  <c r="D27" i="9"/>
  <c r="C27" i="9"/>
  <c r="D43" i="9"/>
  <c r="C43" i="9"/>
  <c r="D49" i="9"/>
  <c r="C49" i="9"/>
  <c r="D54" i="9"/>
  <c r="C54" i="9"/>
  <c r="D60" i="9"/>
  <c r="C60" i="9"/>
  <c r="D71" i="9"/>
  <c r="C71" i="9"/>
  <c r="D76" i="9"/>
  <c r="C76" i="9"/>
  <c r="D93" i="9"/>
  <c r="C93" i="9"/>
  <c r="D104" i="9"/>
  <c r="C104" i="9"/>
  <c r="D126" i="9"/>
  <c r="C126" i="9"/>
  <c r="D133" i="9"/>
  <c r="C133" i="9"/>
  <c r="D10" i="9"/>
  <c r="C10" i="9"/>
  <c r="D33" i="9"/>
  <c r="C33" i="9"/>
  <c r="D55" i="9"/>
  <c r="C55" i="9"/>
  <c r="D77" i="9"/>
  <c r="C77" i="9"/>
  <c r="D99" i="9"/>
  <c r="C99" i="9"/>
  <c r="D105" i="9"/>
  <c r="C105" i="9"/>
  <c r="D127" i="9"/>
  <c r="C127" i="9"/>
  <c r="D5" i="9"/>
  <c r="C5" i="9"/>
  <c r="D17" i="9"/>
  <c r="C17" i="9"/>
  <c r="D23" i="9"/>
  <c r="C23" i="9"/>
  <c r="D39" i="9"/>
  <c r="C39" i="9"/>
  <c r="D50" i="9"/>
  <c r="C50" i="9"/>
  <c r="D56" i="9"/>
  <c r="C56" i="9"/>
  <c r="D61" i="9"/>
  <c r="C61" i="9"/>
  <c r="D67" i="9"/>
  <c r="C67" i="9"/>
  <c r="D72" i="9"/>
  <c r="C72" i="9"/>
  <c r="D78" i="9"/>
  <c r="C78" i="9"/>
  <c r="D89" i="9"/>
  <c r="C89" i="9"/>
  <c r="D112" i="9"/>
  <c r="C112" i="9"/>
  <c r="D117" i="9"/>
  <c r="C117" i="9"/>
  <c r="D122" i="9"/>
  <c r="C122" i="9"/>
  <c r="D128" i="9"/>
  <c r="C128" i="9"/>
  <c r="D38" i="9"/>
  <c r="C38" i="9"/>
  <c r="D94" i="9"/>
  <c r="C94" i="9"/>
  <c r="D12" i="9"/>
  <c r="C12" i="9"/>
  <c r="D6" i="9"/>
  <c r="C6" i="9"/>
  <c r="D18" i="9"/>
  <c r="C18" i="9"/>
  <c r="D24" i="9"/>
  <c r="C24" i="9"/>
  <c r="D29" i="9"/>
  <c r="C29" i="9"/>
  <c r="D34" i="9"/>
  <c r="C34" i="9"/>
  <c r="D40" i="9"/>
  <c r="C40" i="9"/>
  <c r="D45" i="9"/>
  <c r="C45" i="9"/>
  <c r="D51" i="9"/>
  <c r="C51" i="9"/>
  <c r="D62" i="9"/>
  <c r="C62" i="9"/>
  <c r="D73" i="9"/>
  <c r="C73" i="9"/>
  <c r="D79" i="9"/>
  <c r="C79" i="9"/>
  <c r="D84" i="9"/>
  <c r="C84" i="9"/>
  <c r="D90" i="9"/>
  <c r="C90" i="9"/>
  <c r="D95" i="9"/>
  <c r="C95" i="9"/>
  <c r="D100" i="9"/>
  <c r="C100" i="9"/>
  <c r="D106" i="9"/>
  <c r="C106" i="9"/>
  <c r="D113" i="9"/>
  <c r="C113" i="9"/>
  <c r="D129" i="9"/>
  <c r="C129" i="9"/>
  <c r="D11" i="9"/>
  <c r="C11" i="9"/>
  <c r="D44" i="9"/>
  <c r="C44" i="9"/>
  <c r="D66" i="9"/>
  <c r="C66" i="9"/>
  <c r="D116" i="9"/>
  <c r="C116" i="9"/>
  <c r="D7" i="9"/>
  <c r="C7" i="9"/>
  <c r="D13" i="9"/>
  <c r="C13" i="9"/>
  <c r="D19" i="9"/>
  <c r="C19" i="9"/>
  <c r="D35" i="9"/>
  <c r="C35" i="9"/>
  <c r="D46" i="9"/>
  <c r="C46" i="9"/>
  <c r="D52" i="9"/>
  <c r="C52" i="9"/>
  <c r="D57" i="9"/>
  <c r="C57" i="9"/>
  <c r="D63" i="9"/>
  <c r="C63" i="9"/>
  <c r="D68" i="9"/>
  <c r="C68" i="9"/>
  <c r="D74" i="9"/>
  <c r="C74" i="9"/>
  <c r="D85" i="9"/>
  <c r="C85" i="9"/>
  <c r="D101" i="9"/>
  <c r="C101" i="9"/>
  <c r="D107" i="9"/>
  <c r="C107" i="9"/>
  <c r="D118" i="9"/>
  <c r="C118" i="9"/>
  <c r="D123" i="9"/>
  <c r="C123" i="9"/>
  <c r="D130" i="9"/>
  <c r="C130" i="9"/>
  <c r="D121" i="9"/>
  <c r="C121" i="9"/>
  <c r="D8" i="9"/>
  <c r="C8" i="9"/>
  <c r="D14" i="9"/>
  <c r="C14" i="9"/>
  <c r="D20" i="9"/>
  <c r="C20" i="9"/>
  <c r="D25" i="9"/>
  <c r="C25" i="9"/>
  <c r="D30" i="9"/>
  <c r="C30" i="9"/>
  <c r="D36" i="9"/>
  <c r="C36" i="9"/>
  <c r="D41" i="9"/>
  <c r="C41" i="9"/>
  <c r="D47" i="9"/>
  <c r="C47" i="9"/>
  <c r="D64" i="9"/>
  <c r="C64" i="9"/>
  <c r="D69" i="9"/>
  <c r="C69" i="9"/>
  <c r="D80" i="9"/>
  <c r="C80" i="9"/>
  <c r="D86" i="9"/>
  <c r="C86" i="9"/>
  <c r="D91" i="9"/>
  <c r="C91" i="9"/>
  <c r="D96" i="9"/>
  <c r="C96" i="9"/>
  <c r="D102" i="9"/>
  <c r="C102" i="9"/>
  <c r="D108" i="9"/>
  <c r="C108" i="9"/>
  <c r="D114" i="9"/>
  <c r="C114" i="9"/>
  <c r="D124" i="9"/>
  <c r="C124" i="9"/>
  <c r="D4" i="9"/>
  <c r="C4" i="9"/>
  <c r="D88" i="9"/>
  <c r="C88" i="9"/>
  <c r="D111" i="9"/>
  <c r="C111" i="9"/>
  <c r="D31" i="9"/>
  <c r="C31" i="9"/>
  <c r="D48" i="9"/>
  <c r="C48" i="9"/>
  <c r="D53" i="9"/>
  <c r="C53" i="9"/>
  <c r="D58" i="9"/>
  <c r="C58" i="9"/>
  <c r="D70" i="9"/>
  <c r="C70" i="9"/>
  <c r="D75" i="9"/>
  <c r="C75" i="9"/>
  <c r="D81" i="9"/>
  <c r="C81" i="9"/>
  <c r="D97" i="9"/>
  <c r="C97" i="9"/>
  <c r="D109" i="9"/>
  <c r="C109" i="9"/>
  <c r="D119" i="9"/>
  <c r="C119" i="9"/>
  <c r="D125" i="9"/>
  <c r="C125" i="9"/>
  <c r="D131" i="9"/>
  <c r="C131" i="9"/>
  <c r="D28" i="9"/>
  <c r="C28" i="9"/>
  <c r="D83" i="9"/>
  <c r="C83" i="9"/>
  <c r="D9" i="9"/>
  <c r="C9" i="9"/>
  <c r="D15" i="9"/>
  <c r="C15" i="9"/>
  <c r="D21" i="9"/>
  <c r="C21" i="9"/>
  <c r="D26" i="9"/>
  <c r="C26" i="9"/>
  <c r="D32" i="9"/>
  <c r="C32" i="9"/>
  <c r="D37" i="9"/>
  <c r="C37" i="9"/>
  <c r="D42" i="9"/>
  <c r="C42" i="9"/>
  <c r="D59" i="9"/>
  <c r="C59" i="9"/>
  <c r="D65" i="9"/>
  <c r="C65" i="9"/>
  <c r="D82" i="9"/>
  <c r="C82" i="9"/>
  <c r="D87" i="9"/>
  <c r="C87" i="9"/>
  <c r="D92" i="9"/>
  <c r="C92" i="9"/>
  <c r="D98" i="9"/>
  <c r="C98" i="9"/>
  <c r="D103" i="9"/>
  <c r="C103" i="9"/>
  <c r="D110" i="9"/>
  <c r="C110" i="9"/>
  <c r="D115" i="9"/>
  <c r="C115" i="9"/>
  <c r="D120" i="9"/>
  <c r="C120" i="9"/>
  <c r="D132" i="9"/>
  <c r="C132" i="9"/>
  <c r="D4" i="8"/>
  <c r="C4" i="10"/>
  <c r="G4" i="47"/>
  <c r="C4" i="8"/>
  <c r="F4" i="47"/>
  <c r="E4" i="47"/>
  <c r="D10" i="8"/>
  <c r="C10" i="10"/>
  <c r="G10" i="47"/>
  <c r="J10" i="47" s="1"/>
  <c r="C10" i="8"/>
  <c r="I10" i="48"/>
  <c r="H10" i="48"/>
  <c r="F10" i="47"/>
  <c r="I10" i="47" s="1"/>
  <c r="E10" i="47"/>
  <c r="H10" i="47" s="1"/>
  <c r="D16" i="8"/>
  <c r="C16" i="10"/>
  <c r="G16" i="47"/>
  <c r="J16" i="47" s="1"/>
  <c r="C16" i="8"/>
  <c r="F16" i="47"/>
  <c r="I16" i="47" s="1"/>
  <c r="E16" i="47"/>
  <c r="H16" i="47" s="1"/>
  <c r="I16" i="48"/>
  <c r="H16" i="48"/>
  <c r="D22" i="8"/>
  <c r="C22" i="10"/>
  <c r="G22" i="47"/>
  <c r="J22" i="47" s="1"/>
  <c r="F22" i="47"/>
  <c r="I22" i="47" s="1"/>
  <c r="C22" i="8"/>
  <c r="I22" i="48"/>
  <c r="H22" i="48"/>
  <c r="E22" i="47"/>
  <c r="H22" i="47" s="1"/>
  <c r="D27" i="8"/>
  <c r="C27" i="10"/>
  <c r="G27" i="47"/>
  <c r="J27" i="47" s="1"/>
  <c r="C27" i="8"/>
  <c r="I27" i="48"/>
  <c r="E27" i="47"/>
  <c r="H27" i="47" s="1"/>
  <c r="F27" i="47"/>
  <c r="I27" i="47" s="1"/>
  <c r="H27" i="48"/>
  <c r="D43" i="8"/>
  <c r="C43" i="10"/>
  <c r="G43" i="47"/>
  <c r="J43" i="47" s="1"/>
  <c r="C43" i="8"/>
  <c r="E43" i="47"/>
  <c r="H43" i="47" s="1"/>
  <c r="F43" i="47"/>
  <c r="I43" i="47" s="1"/>
  <c r="H43" i="48"/>
  <c r="I43" i="48"/>
  <c r="C49" i="10"/>
  <c r="G49" i="47"/>
  <c r="J49" i="47" s="1"/>
  <c r="I49" i="48"/>
  <c r="H49" i="48"/>
  <c r="E49" i="47"/>
  <c r="H49" i="47" s="1"/>
  <c r="F49" i="47"/>
  <c r="I49" i="47" s="1"/>
  <c r="D49" i="8"/>
  <c r="C49" i="8"/>
  <c r="C54" i="10"/>
  <c r="G54" i="47"/>
  <c r="J54" i="47" s="1"/>
  <c r="C54" i="8"/>
  <c r="D54" i="8"/>
  <c r="H54" i="48"/>
  <c r="F54" i="47"/>
  <c r="I54" i="47" s="1"/>
  <c r="E54" i="47"/>
  <c r="H54" i="47" s="1"/>
  <c r="I54" i="48"/>
  <c r="C60" i="10"/>
  <c r="G60" i="47"/>
  <c r="J60" i="47" s="1"/>
  <c r="I60" i="48"/>
  <c r="H60" i="48"/>
  <c r="E60" i="47"/>
  <c r="H60" i="47" s="1"/>
  <c r="C60" i="8"/>
  <c r="D60" i="8"/>
  <c r="F60" i="47"/>
  <c r="I60" i="47" s="1"/>
  <c r="C71" i="10"/>
  <c r="G71" i="47"/>
  <c r="J71" i="47" s="1"/>
  <c r="C71" i="8"/>
  <c r="E71" i="47"/>
  <c r="H71" i="47" s="1"/>
  <c r="H71" i="48"/>
  <c r="I71" i="48"/>
  <c r="F71" i="47"/>
  <c r="I71" i="47" s="1"/>
  <c r="D71" i="8"/>
  <c r="C76" i="10"/>
  <c r="G76" i="47"/>
  <c r="J76" i="47" s="1"/>
  <c r="C76" i="8"/>
  <c r="D76" i="8"/>
  <c r="E76" i="47"/>
  <c r="H76" i="47" s="1"/>
  <c r="F76" i="47"/>
  <c r="I76" i="47" s="1"/>
  <c r="I76" i="48"/>
  <c r="H76" i="48"/>
  <c r="C93" i="10"/>
  <c r="G93" i="47"/>
  <c r="J93" i="47" s="1"/>
  <c r="F93" i="47"/>
  <c r="I93" i="47" s="1"/>
  <c r="E93" i="47"/>
  <c r="H93" i="47" s="1"/>
  <c r="I93" i="48"/>
  <c r="C93" i="8"/>
  <c r="D93" i="8"/>
  <c r="H93" i="48"/>
  <c r="C104" i="10"/>
  <c r="G104" i="47"/>
  <c r="J104" i="47" s="1"/>
  <c r="D104" i="8"/>
  <c r="C104" i="8"/>
  <c r="F104" i="47"/>
  <c r="I104" i="47" s="1"/>
  <c r="I104" i="48"/>
  <c r="H104" i="48"/>
  <c r="E104" i="47"/>
  <c r="H104" i="47" s="1"/>
  <c r="C126" i="10"/>
  <c r="G126" i="47"/>
  <c r="J126" i="47" s="1"/>
  <c r="D126" i="8"/>
  <c r="F126" i="47"/>
  <c r="I126" i="47" s="1"/>
  <c r="I126" i="48"/>
  <c r="H126" i="48"/>
  <c r="E126" i="47"/>
  <c r="H126" i="47" s="1"/>
  <c r="C126" i="8"/>
  <c r="C133" i="10"/>
  <c r="G133" i="47"/>
  <c r="J133" i="47" s="1"/>
  <c r="G134" i="47"/>
  <c r="J134" i="47" s="1"/>
  <c r="E134" i="47"/>
  <c r="H134" i="47" s="1"/>
  <c r="F134" i="47"/>
  <c r="I134" i="47" s="1"/>
  <c r="I134" i="48"/>
  <c r="H134" i="48"/>
  <c r="E133" i="47"/>
  <c r="H133" i="47" s="1"/>
  <c r="C133" i="8"/>
  <c r="D133" i="8"/>
  <c r="I133" i="48"/>
  <c r="H133" i="48"/>
  <c r="F133" i="47"/>
  <c r="I133" i="47" s="1"/>
  <c r="D28" i="8"/>
  <c r="C28" i="10"/>
  <c r="G28" i="47"/>
  <c r="J28" i="47" s="1"/>
  <c r="I28" i="48"/>
  <c r="H28" i="48"/>
  <c r="E28" i="47"/>
  <c r="H28" i="47" s="1"/>
  <c r="F28" i="47"/>
  <c r="I28" i="47" s="1"/>
  <c r="C28" i="8"/>
  <c r="C66" i="10"/>
  <c r="G66" i="47"/>
  <c r="J66" i="47" s="1"/>
  <c r="C66" i="8"/>
  <c r="D66" i="8"/>
  <c r="F66" i="47"/>
  <c r="I66" i="47" s="1"/>
  <c r="I66" i="48"/>
  <c r="H66" i="48"/>
  <c r="E66" i="47"/>
  <c r="H66" i="47" s="1"/>
  <c r="C105" i="10"/>
  <c r="G105" i="47"/>
  <c r="J105" i="47" s="1"/>
  <c r="D105" i="8"/>
  <c r="C105" i="8"/>
  <c r="F105" i="47"/>
  <c r="I105" i="47" s="1"/>
  <c r="E105" i="47"/>
  <c r="H105" i="47" s="1"/>
  <c r="I105" i="48"/>
  <c r="H105" i="48"/>
  <c r="D12" i="8"/>
  <c r="C12" i="10"/>
  <c r="G12" i="47"/>
  <c r="J12" i="47" s="1"/>
  <c r="I12" i="48"/>
  <c r="H12" i="48"/>
  <c r="C12" i="8"/>
  <c r="E12" i="47"/>
  <c r="H12" i="47" s="1"/>
  <c r="F12" i="47"/>
  <c r="I12" i="47" s="1"/>
  <c r="D17" i="8"/>
  <c r="C17" i="10"/>
  <c r="G17" i="47"/>
  <c r="J17" i="47" s="1"/>
  <c r="C17" i="8"/>
  <c r="H17" i="48"/>
  <c r="E17" i="47"/>
  <c r="H17" i="47" s="1"/>
  <c r="F17" i="47"/>
  <c r="I17" i="47" s="1"/>
  <c r="I17" i="48"/>
  <c r="D23" i="8"/>
  <c r="C23" i="10"/>
  <c r="G23" i="47"/>
  <c r="J23" i="47" s="1"/>
  <c r="E23" i="47"/>
  <c r="H23" i="47" s="1"/>
  <c r="F23" i="47"/>
  <c r="I23" i="47" s="1"/>
  <c r="H23" i="48"/>
  <c r="C23" i="8"/>
  <c r="I23" i="48"/>
  <c r="D39" i="8"/>
  <c r="C39" i="10"/>
  <c r="G39" i="47"/>
  <c r="J39" i="47" s="1"/>
  <c r="C39" i="8"/>
  <c r="H39" i="48"/>
  <c r="I39" i="48"/>
  <c r="E39" i="47"/>
  <c r="H39" i="47" s="1"/>
  <c r="F39" i="47"/>
  <c r="I39" i="47" s="1"/>
  <c r="C50" i="10"/>
  <c r="G50" i="47"/>
  <c r="J50" i="47" s="1"/>
  <c r="H50" i="48"/>
  <c r="F50" i="47"/>
  <c r="I50" i="47" s="1"/>
  <c r="C50" i="8"/>
  <c r="D50" i="8"/>
  <c r="E50" i="47"/>
  <c r="H50" i="47" s="1"/>
  <c r="I50" i="48"/>
  <c r="C56" i="10"/>
  <c r="G56" i="47"/>
  <c r="J56" i="47" s="1"/>
  <c r="E56" i="47"/>
  <c r="H56" i="47" s="1"/>
  <c r="I56" i="48"/>
  <c r="D56" i="8"/>
  <c r="C56" i="8"/>
  <c r="H56" i="48"/>
  <c r="F56" i="47"/>
  <c r="I56" i="47" s="1"/>
  <c r="C61" i="10"/>
  <c r="G61" i="47"/>
  <c r="J61" i="47" s="1"/>
  <c r="E61" i="47"/>
  <c r="H61" i="47" s="1"/>
  <c r="C61" i="8"/>
  <c r="D61" i="8"/>
  <c r="I61" i="48"/>
  <c r="H61" i="48"/>
  <c r="F61" i="47"/>
  <c r="I61" i="47" s="1"/>
  <c r="C67" i="10"/>
  <c r="G67" i="47"/>
  <c r="J67" i="47" s="1"/>
  <c r="D67" i="8"/>
  <c r="E67" i="47"/>
  <c r="H67" i="47" s="1"/>
  <c r="H67" i="48"/>
  <c r="C67" i="8"/>
  <c r="I67" i="48"/>
  <c r="F67" i="47"/>
  <c r="I67" i="47" s="1"/>
  <c r="C72" i="10"/>
  <c r="G72" i="47"/>
  <c r="J72" i="47" s="1"/>
  <c r="D72" i="8"/>
  <c r="C72" i="8"/>
  <c r="I72" i="48"/>
  <c r="H72" i="48"/>
  <c r="F72" i="47"/>
  <c r="I72" i="47" s="1"/>
  <c r="E72" i="47"/>
  <c r="H72" i="47" s="1"/>
  <c r="C78" i="10"/>
  <c r="G78" i="47"/>
  <c r="J78" i="47" s="1"/>
  <c r="H78" i="48"/>
  <c r="C78" i="8"/>
  <c r="D78" i="8"/>
  <c r="E78" i="47"/>
  <c r="H78" i="47" s="1"/>
  <c r="F78" i="47"/>
  <c r="I78" i="47" s="1"/>
  <c r="I78" i="48"/>
  <c r="C89" i="10"/>
  <c r="G89" i="47"/>
  <c r="J89" i="47" s="1"/>
  <c r="H89" i="48"/>
  <c r="F89" i="47"/>
  <c r="I89" i="47" s="1"/>
  <c r="D89" i="8"/>
  <c r="C89" i="8"/>
  <c r="E89" i="47"/>
  <c r="H89" i="47" s="1"/>
  <c r="I89" i="48"/>
  <c r="C112" i="10"/>
  <c r="G112" i="47"/>
  <c r="J112" i="47" s="1"/>
  <c r="I112" i="48"/>
  <c r="H112" i="48"/>
  <c r="F112" i="47"/>
  <c r="I112" i="47" s="1"/>
  <c r="E112" i="47"/>
  <c r="H112" i="47" s="1"/>
  <c r="D112" i="8"/>
  <c r="C112" i="8"/>
  <c r="C117" i="10"/>
  <c r="G117" i="47"/>
  <c r="J117" i="47" s="1"/>
  <c r="I117" i="48"/>
  <c r="H117" i="48"/>
  <c r="C117" i="8"/>
  <c r="D117" i="8"/>
  <c r="E117" i="47"/>
  <c r="H117" i="47" s="1"/>
  <c r="F117" i="47"/>
  <c r="I117" i="47" s="1"/>
  <c r="C122" i="10"/>
  <c r="G122" i="47"/>
  <c r="J122" i="47" s="1"/>
  <c r="D122" i="8"/>
  <c r="I122" i="48"/>
  <c r="H122" i="48"/>
  <c r="E122" i="47"/>
  <c r="H122" i="47" s="1"/>
  <c r="C122" i="8"/>
  <c r="F122" i="47"/>
  <c r="I122" i="47" s="1"/>
  <c r="C128" i="10"/>
  <c r="G128" i="47"/>
  <c r="J128" i="47" s="1"/>
  <c r="D128" i="8"/>
  <c r="C128" i="8"/>
  <c r="E128" i="47"/>
  <c r="H128" i="47" s="1"/>
  <c r="I128" i="48"/>
  <c r="H128" i="48"/>
  <c r="F128" i="47"/>
  <c r="I128" i="47" s="1"/>
  <c r="C44" i="10"/>
  <c r="G44" i="47"/>
  <c r="J44" i="47" s="1"/>
  <c r="C44" i="8"/>
  <c r="D44" i="8"/>
  <c r="I44" i="48"/>
  <c r="H44" i="48"/>
  <c r="E44" i="47"/>
  <c r="H44" i="47" s="1"/>
  <c r="F44" i="47"/>
  <c r="I44" i="47" s="1"/>
  <c r="C83" i="10"/>
  <c r="G83" i="47"/>
  <c r="J83" i="47" s="1"/>
  <c r="H83" i="48"/>
  <c r="C83" i="8"/>
  <c r="D83" i="8"/>
  <c r="F83" i="47"/>
  <c r="I83" i="47" s="1"/>
  <c r="I83" i="48"/>
  <c r="E83" i="47"/>
  <c r="H83" i="47" s="1"/>
  <c r="C121" i="10"/>
  <c r="G121" i="47"/>
  <c r="J121" i="47" s="1"/>
  <c r="F121" i="47"/>
  <c r="I121" i="47" s="1"/>
  <c r="E121" i="47"/>
  <c r="H121" i="47" s="1"/>
  <c r="D121" i="8"/>
  <c r="C121" i="8"/>
  <c r="I121" i="48"/>
  <c r="H121" i="48"/>
  <c r="D5" i="8"/>
  <c r="C5" i="10"/>
  <c r="G5" i="47"/>
  <c r="J5" i="47" s="1"/>
  <c r="C5" i="8"/>
  <c r="I5" i="48"/>
  <c r="H5" i="48"/>
  <c r="E5" i="47"/>
  <c r="H5" i="47" s="1"/>
  <c r="F5" i="47"/>
  <c r="I5" i="47" s="1"/>
  <c r="D6" i="8"/>
  <c r="C6" i="10"/>
  <c r="G6" i="47"/>
  <c r="J6" i="47" s="1"/>
  <c r="C6" i="8"/>
  <c r="I6" i="48"/>
  <c r="H6" i="48"/>
  <c r="F6" i="47"/>
  <c r="I6" i="47" s="1"/>
  <c r="E6" i="47"/>
  <c r="H6" i="47" s="1"/>
  <c r="D18" i="8"/>
  <c r="C18" i="10"/>
  <c r="G18" i="47"/>
  <c r="J18" i="47" s="1"/>
  <c r="C18" i="8"/>
  <c r="I18" i="48"/>
  <c r="H18" i="48"/>
  <c r="E18" i="47"/>
  <c r="H18" i="47" s="1"/>
  <c r="F18" i="47"/>
  <c r="I18" i="47" s="1"/>
  <c r="D24" i="8"/>
  <c r="C24" i="10"/>
  <c r="G24" i="47"/>
  <c r="J24" i="47" s="1"/>
  <c r="I24" i="48"/>
  <c r="H24" i="48"/>
  <c r="F24" i="47"/>
  <c r="I24" i="47" s="1"/>
  <c r="E24" i="47"/>
  <c r="H24" i="47" s="1"/>
  <c r="C24" i="8"/>
  <c r="D29" i="8"/>
  <c r="C29" i="10"/>
  <c r="G29" i="47"/>
  <c r="J29" i="47" s="1"/>
  <c r="C29" i="8"/>
  <c r="H29" i="48"/>
  <c r="E29" i="47"/>
  <c r="H29" i="47" s="1"/>
  <c r="F29" i="47"/>
  <c r="I29" i="47" s="1"/>
  <c r="I29" i="48"/>
  <c r="D34" i="8"/>
  <c r="C34" i="10"/>
  <c r="G34" i="47"/>
  <c r="J34" i="47" s="1"/>
  <c r="C34" i="8"/>
  <c r="I34" i="48"/>
  <c r="H34" i="48"/>
  <c r="F34" i="47"/>
  <c r="I34" i="47" s="1"/>
  <c r="E34" i="47"/>
  <c r="H34" i="47" s="1"/>
  <c r="D40" i="8"/>
  <c r="C40" i="10"/>
  <c r="G40" i="47"/>
  <c r="J40" i="47" s="1"/>
  <c r="C40" i="8"/>
  <c r="F40" i="47"/>
  <c r="I40" i="47" s="1"/>
  <c r="E40" i="47"/>
  <c r="H40" i="47" s="1"/>
  <c r="I40" i="48"/>
  <c r="H40" i="48"/>
  <c r="C45" i="10"/>
  <c r="G45" i="47"/>
  <c r="J45" i="47" s="1"/>
  <c r="H45" i="48"/>
  <c r="F45" i="47"/>
  <c r="I45" i="47" s="1"/>
  <c r="E45" i="47"/>
  <c r="H45" i="47" s="1"/>
  <c r="C45" i="8"/>
  <c r="D45" i="8"/>
  <c r="I45" i="48"/>
  <c r="C51" i="10"/>
  <c r="G51" i="47"/>
  <c r="J51" i="47" s="1"/>
  <c r="F51" i="47"/>
  <c r="I51" i="47" s="1"/>
  <c r="C51" i="8"/>
  <c r="E51" i="47"/>
  <c r="H51" i="47" s="1"/>
  <c r="D51" i="8"/>
  <c r="H51" i="48"/>
  <c r="I51" i="48"/>
  <c r="C62" i="10"/>
  <c r="G62" i="47"/>
  <c r="J62" i="47" s="1"/>
  <c r="D62" i="8"/>
  <c r="F62" i="47"/>
  <c r="I62" i="47" s="1"/>
  <c r="I62" i="48"/>
  <c r="H62" i="48"/>
  <c r="E62" i="47"/>
  <c r="H62" i="47" s="1"/>
  <c r="C62" i="8"/>
  <c r="C73" i="10"/>
  <c r="G73" i="47"/>
  <c r="J73" i="47" s="1"/>
  <c r="D73" i="8"/>
  <c r="C73" i="8"/>
  <c r="I73" i="48"/>
  <c r="H73" i="48"/>
  <c r="F73" i="47"/>
  <c r="I73" i="47" s="1"/>
  <c r="E73" i="47"/>
  <c r="H73" i="47" s="1"/>
  <c r="C79" i="10"/>
  <c r="G79" i="47"/>
  <c r="J79" i="47" s="1"/>
  <c r="I79" i="48"/>
  <c r="F79" i="47"/>
  <c r="I79" i="47" s="1"/>
  <c r="E79" i="47"/>
  <c r="H79" i="47" s="1"/>
  <c r="D79" i="8"/>
  <c r="C79" i="8"/>
  <c r="H79" i="48"/>
  <c r="C84" i="10"/>
  <c r="G84" i="47"/>
  <c r="J84" i="47" s="1"/>
  <c r="D84" i="8"/>
  <c r="I84" i="48"/>
  <c r="H84" i="48"/>
  <c r="F84" i="47"/>
  <c r="I84" i="47" s="1"/>
  <c r="E84" i="47"/>
  <c r="H84" i="47" s="1"/>
  <c r="C84" i="8"/>
  <c r="C90" i="10"/>
  <c r="G90" i="47"/>
  <c r="J90" i="47" s="1"/>
  <c r="D90" i="8"/>
  <c r="E90" i="47"/>
  <c r="H90" i="47" s="1"/>
  <c r="F90" i="47"/>
  <c r="I90" i="47" s="1"/>
  <c r="I90" i="48"/>
  <c r="H90" i="48"/>
  <c r="C90" i="8"/>
  <c r="C95" i="10"/>
  <c r="G95" i="47"/>
  <c r="J95" i="47" s="1"/>
  <c r="D95" i="8"/>
  <c r="C95" i="8"/>
  <c r="F95" i="47"/>
  <c r="I95" i="47" s="1"/>
  <c r="H95" i="48"/>
  <c r="I95" i="48"/>
  <c r="E95" i="47"/>
  <c r="H95" i="47" s="1"/>
  <c r="C100" i="10"/>
  <c r="G100" i="47"/>
  <c r="J100" i="47" s="1"/>
  <c r="F100" i="47"/>
  <c r="I100" i="47" s="1"/>
  <c r="C100" i="8"/>
  <c r="D100" i="8"/>
  <c r="E100" i="47"/>
  <c r="H100" i="47" s="1"/>
  <c r="I100" i="48"/>
  <c r="H100" i="48"/>
  <c r="C106" i="10"/>
  <c r="G106" i="47"/>
  <c r="J106" i="47" s="1"/>
  <c r="H106" i="48"/>
  <c r="F106" i="47"/>
  <c r="I106" i="47" s="1"/>
  <c r="I106" i="48"/>
  <c r="C106" i="8"/>
  <c r="D106" i="8"/>
  <c r="E106" i="47"/>
  <c r="H106" i="47" s="1"/>
  <c r="C113" i="10"/>
  <c r="G113" i="47"/>
  <c r="J113" i="47" s="1"/>
  <c r="I113" i="48"/>
  <c r="H113" i="48"/>
  <c r="F113" i="47"/>
  <c r="I113" i="47" s="1"/>
  <c r="E113" i="47"/>
  <c r="H113" i="47" s="1"/>
  <c r="D113" i="8"/>
  <c r="C113" i="8"/>
  <c r="C129" i="10"/>
  <c r="G129" i="47"/>
  <c r="J129" i="47" s="1"/>
  <c r="D129" i="8"/>
  <c r="C129" i="8"/>
  <c r="E129" i="47"/>
  <c r="H129" i="47" s="1"/>
  <c r="I129" i="48"/>
  <c r="H129" i="48"/>
  <c r="F129" i="47"/>
  <c r="I129" i="47" s="1"/>
  <c r="D11" i="8"/>
  <c r="C11" i="10"/>
  <c r="G11" i="47"/>
  <c r="J11" i="47" s="1"/>
  <c r="H11" i="48"/>
  <c r="I11" i="48"/>
  <c r="F11" i="47"/>
  <c r="I11" i="47" s="1"/>
  <c r="C11" i="8"/>
  <c r="E11" i="47"/>
  <c r="H11" i="47" s="1"/>
  <c r="C94" i="10"/>
  <c r="G94" i="47"/>
  <c r="J94" i="47" s="1"/>
  <c r="D94" i="8"/>
  <c r="I94" i="48"/>
  <c r="H94" i="48"/>
  <c r="F94" i="47"/>
  <c r="I94" i="47" s="1"/>
  <c r="E94" i="47"/>
  <c r="H94" i="47" s="1"/>
  <c r="C94" i="8"/>
  <c r="D7" i="8"/>
  <c r="C7" i="10"/>
  <c r="G7" i="47"/>
  <c r="J7" i="47" s="1"/>
  <c r="C7" i="8"/>
  <c r="F7" i="47"/>
  <c r="I7" i="47" s="1"/>
  <c r="H7" i="48"/>
  <c r="I7" i="48"/>
  <c r="E7" i="47"/>
  <c r="H7" i="47" s="1"/>
  <c r="D13" i="8"/>
  <c r="C13" i="10"/>
  <c r="G13" i="47"/>
  <c r="J13" i="47" s="1"/>
  <c r="I13" i="48"/>
  <c r="H13" i="48"/>
  <c r="C13" i="8"/>
  <c r="F13" i="47"/>
  <c r="I13" i="47" s="1"/>
  <c r="E13" i="47"/>
  <c r="H13" i="47" s="1"/>
  <c r="D19" i="8"/>
  <c r="C19" i="10"/>
  <c r="G19" i="47"/>
  <c r="J19" i="47" s="1"/>
  <c r="H19" i="48"/>
  <c r="C19" i="8"/>
  <c r="I19" i="48"/>
  <c r="F19" i="47"/>
  <c r="I19" i="47" s="1"/>
  <c r="E19" i="47"/>
  <c r="H19" i="47" s="1"/>
  <c r="D35" i="8"/>
  <c r="C35" i="10"/>
  <c r="G35" i="47"/>
  <c r="J35" i="47" s="1"/>
  <c r="I35" i="48"/>
  <c r="E35" i="47"/>
  <c r="H35" i="47" s="1"/>
  <c r="C35" i="8"/>
  <c r="H35" i="48"/>
  <c r="F35" i="47"/>
  <c r="I35" i="47" s="1"/>
  <c r="C46" i="10"/>
  <c r="G46" i="47"/>
  <c r="J46" i="47" s="1"/>
  <c r="E46" i="47"/>
  <c r="H46" i="47" s="1"/>
  <c r="C46" i="8"/>
  <c r="D46" i="8"/>
  <c r="I46" i="48"/>
  <c r="H46" i="48"/>
  <c r="F46" i="47"/>
  <c r="I46" i="47" s="1"/>
  <c r="C52" i="10"/>
  <c r="G52" i="47"/>
  <c r="J52" i="47" s="1"/>
  <c r="D52" i="8"/>
  <c r="H52" i="48"/>
  <c r="E52" i="47"/>
  <c r="H52" i="47" s="1"/>
  <c r="F52" i="47"/>
  <c r="I52" i="47" s="1"/>
  <c r="I52" i="48"/>
  <c r="C52" i="8"/>
  <c r="C57" i="10"/>
  <c r="G57" i="47"/>
  <c r="J57" i="47" s="1"/>
  <c r="F57" i="47"/>
  <c r="I57" i="47" s="1"/>
  <c r="E57" i="47"/>
  <c r="H57" i="47" s="1"/>
  <c r="D57" i="8"/>
  <c r="C57" i="8"/>
  <c r="I57" i="48"/>
  <c r="H57" i="48"/>
  <c r="C63" i="10"/>
  <c r="G63" i="47"/>
  <c r="J63" i="47" s="1"/>
  <c r="D63" i="8"/>
  <c r="C63" i="8"/>
  <c r="H63" i="48"/>
  <c r="I63" i="48"/>
  <c r="E63" i="47"/>
  <c r="H63" i="47" s="1"/>
  <c r="F63" i="47"/>
  <c r="I63" i="47" s="1"/>
  <c r="C68" i="10"/>
  <c r="G68" i="47"/>
  <c r="J68" i="47" s="1"/>
  <c r="F68" i="47"/>
  <c r="I68" i="47" s="1"/>
  <c r="C68" i="8"/>
  <c r="D68" i="8"/>
  <c r="I68" i="48"/>
  <c r="H68" i="48"/>
  <c r="E68" i="47"/>
  <c r="H68" i="47" s="1"/>
  <c r="C74" i="10"/>
  <c r="G74" i="47"/>
  <c r="J74" i="47" s="1"/>
  <c r="I74" i="48"/>
  <c r="H74" i="48"/>
  <c r="F74" i="47"/>
  <c r="I74" i="47" s="1"/>
  <c r="C74" i="8"/>
  <c r="D74" i="8"/>
  <c r="E74" i="47"/>
  <c r="H74" i="47" s="1"/>
  <c r="C85" i="10"/>
  <c r="G85" i="47"/>
  <c r="J85" i="47" s="1"/>
  <c r="C85" i="8"/>
  <c r="D85" i="8"/>
  <c r="I85" i="48"/>
  <c r="H85" i="48"/>
  <c r="E85" i="47"/>
  <c r="H85" i="47" s="1"/>
  <c r="F85" i="47"/>
  <c r="I85" i="47" s="1"/>
  <c r="C101" i="10"/>
  <c r="G101" i="47"/>
  <c r="J101" i="47" s="1"/>
  <c r="H101" i="48"/>
  <c r="F101" i="47"/>
  <c r="I101" i="47" s="1"/>
  <c r="C101" i="8"/>
  <c r="D101" i="8"/>
  <c r="E101" i="47"/>
  <c r="H101" i="47" s="1"/>
  <c r="I101" i="48"/>
  <c r="C107" i="10"/>
  <c r="G107" i="47"/>
  <c r="J107" i="47" s="1"/>
  <c r="E107" i="47"/>
  <c r="H107" i="47" s="1"/>
  <c r="H107" i="48"/>
  <c r="I107" i="48"/>
  <c r="C107" i="8"/>
  <c r="D107" i="8"/>
  <c r="F107" i="47"/>
  <c r="I107" i="47" s="1"/>
  <c r="C118" i="10"/>
  <c r="G118" i="47"/>
  <c r="J118" i="47" s="1"/>
  <c r="C118" i="8"/>
  <c r="D118" i="8"/>
  <c r="H118" i="48"/>
  <c r="F118" i="47"/>
  <c r="I118" i="47" s="1"/>
  <c r="E118" i="47"/>
  <c r="H118" i="47" s="1"/>
  <c r="I118" i="48"/>
  <c r="C123" i="10"/>
  <c r="G123" i="47"/>
  <c r="J123" i="47" s="1"/>
  <c r="C123" i="8"/>
  <c r="D123" i="8"/>
  <c r="H123" i="48"/>
  <c r="I123" i="48"/>
  <c r="E123" i="47"/>
  <c r="H123" i="47" s="1"/>
  <c r="F123" i="47"/>
  <c r="I123" i="47" s="1"/>
  <c r="C130" i="10"/>
  <c r="G130" i="47"/>
  <c r="J130" i="47" s="1"/>
  <c r="C130" i="8"/>
  <c r="D130" i="8"/>
  <c r="F130" i="47"/>
  <c r="I130" i="47" s="1"/>
  <c r="I130" i="48"/>
  <c r="H130" i="48"/>
  <c r="E130" i="47"/>
  <c r="H130" i="47" s="1"/>
  <c r="C55" i="10"/>
  <c r="G55" i="47"/>
  <c r="J55" i="47" s="1"/>
  <c r="E55" i="47"/>
  <c r="H55" i="47" s="1"/>
  <c r="D55" i="8"/>
  <c r="C55" i="8"/>
  <c r="H55" i="48"/>
  <c r="I55" i="48"/>
  <c r="F55" i="47"/>
  <c r="I55" i="47" s="1"/>
  <c r="C99" i="10"/>
  <c r="G99" i="47"/>
  <c r="J99" i="47" s="1"/>
  <c r="D99" i="8"/>
  <c r="H99" i="48"/>
  <c r="I99" i="48"/>
  <c r="C99" i="8"/>
  <c r="E99" i="47"/>
  <c r="H99" i="47" s="1"/>
  <c r="F99" i="47"/>
  <c r="I99" i="47" s="1"/>
  <c r="D14" i="8"/>
  <c r="C14" i="10"/>
  <c r="G14" i="47"/>
  <c r="J14" i="47" s="1"/>
  <c r="F14" i="47"/>
  <c r="I14" i="47" s="1"/>
  <c r="E14" i="47"/>
  <c r="H14" i="47" s="1"/>
  <c r="I14" i="48"/>
  <c r="H14" i="48"/>
  <c r="C14" i="8"/>
  <c r="D30" i="8"/>
  <c r="C30" i="10"/>
  <c r="G30" i="47"/>
  <c r="J30" i="47" s="1"/>
  <c r="C30" i="8"/>
  <c r="I30" i="48"/>
  <c r="H30" i="48"/>
  <c r="E30" i="47"/>
  <c r="H30" i="47" s="1"/>
  <c r="F30" i="47"/>
  <c r="I30" i="47" s="1"/>
  <c r="D41" i="8"/>
  <c r="C41" i="10"/>
  <c r="G41" i="47"/>
  <c r="J41" i="47" s="1"/>
  <c r="C41" i="8"/>
  <c r="E41" i="47"/>
  <c r="H41" i="47" s="1"/>
  <c r="F41" i="47"/>
  <c r="I41" i="47" s="1"/>
  <c r="I41" i="48"/>
  <c r="H41" i="48"/>
  <c r="C47" i="10"/>
  <c r="G47" i="47"/>
  <c r="J47" i="47" s="1"/>
  <c r="E47" i="47"/>
  <c r="H47" i="47" s="1"/>
  <c r="H47" i="48"/>
  <c r="I47" i="48"/>
  <c r="D47" i="8"/>
  <c r="C47" i="8"/>
  <c r="F47" i="47"/>
  <c r="I47" i="47" s="1"/>
  <c r="C64" i="10"/>
  <c r="G64" i="47"/>
  <c r="J64" i="47" s="1"/>
  <c r="D64" i="8"/>
  <c r="C64" i="8"/>
  <c r="E64" i="47"/>
  <c r="H64" i="47" s="1"/>
  <c r="I64" i="48"/>
  <c r="H64" i="48"/>
  <c r="F64" i="47"/>
  <c r="I64" i="47" s="1"/>
  <c r="C69" i="10"/>
  <c r="G69" i="47"/>
  <c r="J69" i="47" s="1"/>
  <c r="I69" i="48"/>
  <c r="H69" i="48"/>
  <c r="E69" i="47"/>
  <c r="H69" i="47" s="1"/>
  <c r="F69" i="47"/>
  <c r="I69" i="47" s="1"/>
  <c r="C69" i="8"/>
  <c r="D69" i="8"/>
  <c r="C80" i="10"/>
  <c r="G80" i="47"/>
  <c r="J80" i="47" s="1"/>
  <c r="F80" i="47"/>
  <c r="I80" i="47" s="1"/>
  <c r="E80" i="47"/>
  <c r="H80" i="47" s="1"/>
  <c r="I80" i="48"/>
  <c r="H80" i="48"/>
  <c r="D80" i="8"/>
  <c r="C80" i="8"/>
  <c r="C86" i="10"/>
  <c r="G86" i="47"/>
  <c r="J86" i="47" s="1"/>
  <c r="C86" i="8"/>
  <c r="D86" i="8"/>
  <c r="I86" i="48"/>
  <c r="H86" i="48"/>
  <c r="F86" i="47"/>
  <c r="I86" i="47" s="1"/>
  <c r="E86" i="47"/>
  <c r="H86" i="47" s="1"/>
  <c r="C91" i="10"/>
  <c r="G91" i="47"/>
  <c r="J91" i="47" s="1"/>
  <c r="C91" i="8"/>
  <c r="D91" i="8"/>
  <c r="E91" i="47"/>
  <c r="H91" i="47" s="1"/>
  <c r="H91" i="48"/>
  <c r="I91" i="48"/>
  <c r="F91" i="47"/>
  <c r="I91" i="47" s="1"/>
  <c r="C96" i="10"/>
  <c r="G96" i="47"/>
  <c r="J96" i="47" s="1"/>
  <c r="D96" i="8"/>
  <c r="C96" i="8"/>
  <c r="I96" i="48"/>
  <c r="H96" i="48"/>
  <c r="F96" i="47"/>
  <c r="I96" i="47" s="1"/>
  <c r="E96" i="47"/>
  <c r="H96" i="47" s="1"/>
  <c r="C102" i="10"/>
  <c r="G102" i="47"/>
  <c r="J102" i="47" s="1"/>
  <c r="E102" i="47"/>
  <c r="H102" i="47" s="1"/>
  <c r="I102" i="48"/>
  <c r="H102" i="48"/>
  <c r="C102" i="8"/>
  <c r="D102" i="8"/>
  <c r="F102" i="47"/>
  <c r="I102" i="47" s="1"/>
  <c r="C108" i="10"/>
  <c r="G108" i="47"/>
  <c r="J108" i="47" s="1"/>
  <c r="C108" i="8"/>
  <c r="D108" i="8"/>
  <c r="I108" i="48"/>
  <c r="H108" i="48"/>
  <c r="F108" i="47"/>
  <c r="I108" i="47" s="1"/>
  <c r="E108" i="47"/>
  <c r="H108" i="47" s="1"/>
  <c r="C114" i="10"/>
  <c r="G114" i="47"/>
  <c r="J114" i="47" s="1"/>
  <c r="H114" i="48"/>
  <c r="F114" i="47"/>
  <c r="I114" i="47" s="1"/>
  <c r="C114" i="8"/>
  <c r="D114" i="8"/>
  <c r="E114" i="47"/>
  <c r="H114" i="47" s="1"/>
  <c r="I114" i="48"/>
  <c r="C124" i="10"/>
  <c r="G124" i="47"/>
  <c r="J124" i="47" s="1"/>
  <c r="I124" i="48"/>
  <c r="H124" i="48"/>
  <c r="E124" i="47"/>
  <c r="H124" i="47" s="1"/>
  <c r="C124" i="8"/>
  <c r="D124" i="8"/>
  <c r="F124" i="47"/>
  <c r="I124" i="47" s="1"/>
  <c r="D38" i="8"/>
  <c r="C38" i="10"/>
  <c r="G38" i="47"/>
  <c r="J38" i="47" s="1"/>
  <c r="I38" i="48"/>
  <c r="H38" i="48"/>
  <c r="E38" i="47"/>
  <c r="H38" i="47" s="1"/>
  <c r="C38" i="8"/>
  <c r="F38" i="47"/>
  <c r="I38" i="47" s="1"/>
  <c r="C77" i="10"/>
  <c r="G77" i="47"/>
  <c r="J77" i="47" s="1"/>
  <c r="F77" i="47"/>
  <c r="I77" i="47" s="1"/>
  <c r="I77" i="48"/>
  <c r="H77" i="48"/>
  <c r="C77" i="8"/>
  <c r="D77" i="8"/>
  <c r="E77" i="47"/>
  <c r="H77" i="47" s="1"/>
  <c r="C111" i="10"/>
  <c r="G111" i="47"/>
  <c r="J111" i="47" s="1"/>
  <c r="F111" i="47"/>
  <c r="I111" i="47" s="1"/>
  <c r="H111" i="48"/>
  <c r="I111" i="48"/>
  <c r="D111" i="8"/>
  <c r="C111" i="8"/>
  <c r="E111" i="47"/>
  <c r="H111" i="47" s="1"/>
  <c r="D8" i="8"/>
  <c r="C8" i="10"/>
  <c r="G8" i="47"/>
  <c r="J8" i="47" s="1"/>
  <c r="C8" i="8"/>
  <c r="I8" i="48"/>
  <c r="H8" i="48"/>
  <c r="F8" i="47"/>
  <c r="I8" i="47" s="1"/>
  <c r="E8" i="47"/>
  <c r="H8" i="47" s="1"/>
  <c r="D20" i="8"/>
  <c r="C20" i="10"/>
  <c r="G20" i="47"/>
  <c r="J20" i="47" s="1"/>
  <c r="C20" i="8"/>
  <c r="I20" i="48"/>
  <c r="H20" i="48"/>
  <c r="F20" i="47"/>
  <c r="I20" i="47" s="1"/>
  <c r="E20" i="47"/>
  <c r="H20" i="47" s="1"/>
  <c r="D25" i="8"/>
  <c r="C25" i="10"/>
  <c r="G25" i="47"/>
  <c r="J25" i="47" s="1"/>
  <c r="F25" i="47"/>
  <c r="I25" i="47" s="1"/>
  <c r="I25" i="48"/>
  <c r="H25" i="48"/>
  <c r="E25" i="47"/>
  <c r="H25" i="47" s="1"/>
  <c r="C25" i="8"/>
  <c r="D36" i="8"/>
  <c r="C36" i="10"/>
  <c r="G36" i="47"/>
  <c r="J36" i="47" s="1"/>
  <c r="E36" i="47"/>
  <c r="H36" i="47" s="1"/>
  <c r="C36" i="8"/>
  <c r="F36" i="47"/>
  <c r="I36" i="47" s="1"/>
  <c r="I36" i="48"/>
  <c r="H36" i="48"/>
  <c r="C48" i="10"/>
  <c r="G48" i="47"/>
  <c r="J48" i="47" s="1"/>
  <c r="I48" i="48"/>
  <c r="H48" i="48"/>
  <c r="E48" i="47"/>
  <c r="H48" i="47" s="1"/>
  <c r="F48" i="47"/>
  <c r="I48" i="47" s="1"/>
  <c r="D48" i="8"/>
  <c r="C48" i="8"/>
  <c r="C53" i="10"/>
  <c r="G53" i="47"/>
  <c r="J53" i="47" s="1"/>
  <c r="E53" i="47"/>
  <c r="H53" i="47" s="1"/>
  <c r="F53" i="47"/>
  <c r="I53" i="47" s="1"/>
  <c r="I53" i="48"/>
  <c r="H53" i="48"/>
  <c r="C53" i="8"/>
  <c r="D53" i="8"/>
  <c r="C58" i="10"/>
  <c r="G58" i="47"/>
  <c r="J58" i="47" s="1"/>
  <c r="D58" i="8"/>
  <c r="I58" i="48"/>
  <c r="H58" i="48"/>
  <c r="F58" i="47"/>
  <c r="I58" i="47" s="1"/>
  <c r="C58" i="8"/>
  <c r="E58" i="47"/>
  <c r="H58" i="47" s="1"/>
  <c r="C70" i="10"/>
  <c r="G70" i="47"/>
  <c r="J70" i="47" s="1"/>
  <c r="H70" i="48"/>
  <c r="E70" i="47"/>
  <c r="H70" i="47" s="1"/>
  <c r="F70" i="47"/>
  <c r="I70" i="47" s="1"/>
  <c r="C70" i="8"/>
  <c r="D70" i="8"/>
  <c r="I70" i="48"/>
  <c r="C75" i="10"/>
  <c r="G75" i="47"/>
  <c r="J75" i="47" s="1"/>
  <c r="I75" i="48"/>
  <c r="E75" i="47"/>
  <c r="H75" i="47" s="1"/>
  <c r="H75" i="48"/>
  <c r="F75" i="47"/>
  <c r="I75" i="47" s="1"/>
  <c r="C75" i="8"/>
  <c r="D75" i="8"/>
  <c r="C81" i="10"/>
  <c r="G81" i="47"/>
  <c r="J81" i="47" s="1"/>
  <c r="H81" i="48"/>
  <c r="E81" i="47"/>
  <c r="H81" i="47" s="1"/>
  <c r="F81" i="47"/>
  <c r="I81" i="47" s="1"/>
  <c r="I81" i="48"/>
  <c r="D81" i="8"/>
  <c r="C81" i="8"/>
  <c r="C97" i="10"/>
  <c r="G97" i="47"/>
  <c r="J97" i="47" s="1"/>
  <c r="D97" i="8"/>
  <c r="C97" i="8"/>
  <c r="I97" i="48"/>
  <c r="H97" i="48"/>
  <c r="F97" i="47"/>
  <c r="I97" i="47" s="1"/>
  <c r="E97" i="47"/>
  <c r="H97" i="47" s="1"/>
  <c r="C109" i="10"/>
  <c r="G109" i="47"/>
  <c r="J109" i="47" s="1"/>
  <c r="F109" i="47"/>
  <c r="I109" i="47" s="1"/>
  <c r="C109" i="8"/>
  <c r="D109" i="8"/>
  <c r="I109" i="48"/>
  <c r="H109" i="48"/>
  <c r="E109" i="47"/>
  <c r="H109" i="47" s="1"/>
  <c r="C119" i="10"/>
  <c r="G119" i="47"/>
  <c r="J119" i="47" s="1"/>
  <c r="F119" i="47"/>
  <c r="I119" i="47" s="1"/>
  <c r="D119" i="8"/>
  <c r="C119" i="8"/>
  <c r="H119" i="48"/>
  <c r="I119" i="48"/>
  <c r="E119" i="47"/>
  <c r="H119" i="47" s="1"/>
  <c r="C125" i="10"/>
  <c r="G125" i="47"/>
  <c r="J125" i="47" s="1"/>
  <c r="C125" i="8"/>
  <c r="I125" i="48"/>
  <c r="H125" i="48"/>
  <c r="E125" i="47"/>
  <c r="H125" i="47" s="1"/>
  <c r="F125" i="47"/>
  <c r="I125" i="47" s="1"/>
  <c r="D125" i="8"/>
  <c r="C131" i="10"/>
  <c r="G131" i="47"/>
  <c r="J131" i="47" s="1"/>
  <c r="D131" i="8"/>
  <c r="E131" i="47"/>
  <c r="H131" i="47" s="1"/>
  <c r="H131" i="48"/>
  <c r="I131" i="48"/>
  <c r="F131" i="47"/>
  <c r="I131" i="47" s="1"/>
  <c r="C131" i="8"/>
  <c r="D33" i="8"/>
  <c r="C33" i="10"/>
  <c r="G33" i="47"/>
  <c r="J33" i="47" s="1"/>
  <c r="E33" i="47"/>
  <c r="H33" i="47" s="1"/>
  <c r="C33" i="8"/>
  <c r="I33" i="48"/>
  <c r="H33" i="48"/>
  <c r="F33" i="47"/>
  <c r="I33" i="47" s="1"/>
  <c r="C88" i="10"/>
  <c r="G88" i="47"/>
  <c r="J88" i="47" s="1"/>
  <c r="E88" i="47"/>
  <c r="H88" i="47" s="1"/>
  <c r="F88" i="47"/>
  <c r="I88" i="47" s="1"/>
  <c r="D88" i="8"/>
  <c r="C88" i="8"/>
  <c r="I88" i="48"/>
  <c r="H88" i="48"/>
  <c r="C116" i="10"/>
  <c r="G116" i="47"/>
  <c r="J116" i="47" s="1"/>
  <c r="D116" i="8"/>
  <c r="H116" i="48"/>
  <c r="E116" i="47"/>
  <c r="H116" i="47" s="1"/>
  <c r="F116" i="47"/>
  <c r="I116" i="47" s="1"/>
  <c r="I116" i="48"/>
  <c r="C116" i="8"/>
  <c r="C127" i="10"/>
  <c r="G127" i="47"/>
  <c r="J127" i="47" s="1"/>
  <c r="D127" i="8"/>
  <c r="C127" i="8"/>
  <c r="H127" i="48"/>
  <c r="I127" i="48"/>
  <c r="F127" i="47"/>
  <c r="I127" i="47" s="1"/>
  <c r="E127" i="47"/>
  <c r="H127" i="47" s="1"/>
  <c r="D31" i="8"/>
  <c r="C31" i="10"/>
  <c r="G31" i="47"/>
  <c r="J31" i="47" s="1"/>
  <c r="C31" i="8"/>
  <c r="F31" i="47"/>
  <c r="I31" i="47" s="1"/>
  <c r="H31" i="48"/>
  <c r="I31" i="48"/>
  <c r="E31" i="47"/>
  <c r="H31" i="47" s="1"/>
  <c r="D9" i="8"/>
  <c r="C9" i="10"/>
  <c r="G9" i="47"/>
  <c r="J9" i="47" s="1"/>
  <c r="F9" i="47"/>
  <c r="I9" i="47" s="1"/>
  <c r="E9" i="47"/>
  <c r="H9" i="47" s="1"/>
  <c r="C9" i="8"/>
  <c r="I9" i="48"/>
  <c r="H9" i="48"/>
  <c r="D15" i="8"/>
  <c r="C15" i="10"/>
  <c r="G15" i="47"/>
  <c r="J15" i="47" s="1"/>
  <c r="C15" i="8"/>
  <c r="H15" i="48"/>
  <c r="I15" i="48"/>
  <c r="F15" i="47"/>
  <c r="I15" i="47" s="1"/>
  <c r="E15" i="47"/>
  <c r="H15" i="47" s="1"/>
  <c r="D21" i="8"/>
  <c r="C21" i="10"/>
  <c r="G21" i="47"/>
  <c r="J21" i="47" s="1"/>
  <c r="C21" i="8"/>
  <c r="I21" i="48"/>
  <c r="H21" i="48"/>
  <c r="E21" i="47"/>
  <c r="H21" i="47" s="1"/>
  <c r="F21" i="47"/>
  <c r="I21" i="47" s="1"/>
  <c r="D26" i="8"/>
  <c r="C26" i="10"/>
  <c r="G26" i="47"/>
  <c r="J26" i="47" s="1"/>
  <c r="H26" i="48"/>
  <c r="F26" i="47"/>
  <c r="I26" i="47" s="1"/>
  <c r="C26" i="8"/>
  <c r="E26" i="47"/>
  <c r="H26" i="47" s="1"/>
  <c r="I26" i="48"/>
  <c r="D32" i="8"/>
  <c r="C32" i="10"/>
  <c r="G32" i="47"/>
  <c r="J32" i="47" s="1"/>
  <c r="E32" i="47"/>
  <c r="H32" i="47" s="1"/>
  <c r="C32" i="8"/>
  <c r="I32" i="48"/>
  <c r="H32" i="48"/>
  <c r="F32" i="47"/>
  <c r="I32" i="47" s="1"/>
  <c r="D37" i="8"/>
  <c r="C37" i="10"/>
  <c r="G37" i="47"/>
  <c r="J37" i="47" s="1"/>
  <c r="C37" i="8"/>
  <c r="E37" i="47"/>
  <c r="H37" i="47" s="1"/>
  <c r="I37" i="48"/>
  <c r="H37" i="48"/>
  <c r="F37" i="47"/>
  <c r="I37" i="47" s="1"/>
  <c r="D42" i="8"/>
  <c r="C42" i="10"/>
  <c r="G42" i="47"/>
  <c r="J42" i="47" s="1"/>
  <c r="H42" i="48"/>
  <c r="E42" i="47"/>
  <c r="H42" i="47" s="1"/>
  <c r="I42" i="48"/>
  <c r="F42" i="47"/>
  <c r="I42" i="47" s="1"/>
  <c r="C42" i="8"/>
  <c r="C59" i="10"/>
  <c r="G59" i="47"/>
  <c r="J59" i="47" s="1"/>
  <c r="C59" i="8"/>
  <c r="D59" i="8"/>
  <c r="H59" i="48"/>
  <c r="I59" i="48"/>
  <c r="E59" i="47"/>
  <c r="H59" i="47" s="1"/>
  <c r="F59" i="47"/>
  <c r="I59" i="47" s="1"/>
  <c r="C65" i="10"/>
  <c r="G65" i="47"/>
  <c r="J65" i="47" s="1"/>
  <c r="D65" i="8"/>
  <c r="C65" i="8"/>
  <c r="E65" i="47"/>
  <c r="H65" i="47" s="1"/>
  <c r="I65" i="48"/>
  <c r="H65" i="48"/>
  <c r="F65" i="47"/>
  <c r="I65" i="47" s="1"/>
  <c r="C82" i="10"/>
  <c r="G82" i="47"/>
  <c r="J82" i="47" s="1"/>
  <c r="F82" i="47"/>
  <c r="I82" i="47" s="1"/>
  <c r="E82" i="47"/>
  <c r="H82" i="47" s="1"/>
  <c r="C82" i="8"/>
  <c r="D82" i="8"/>
  <c r="I82" i="48"/>
  <c r="H82" i="48"/>
  <c r="C87" i="10"/>
  <c r="G87" i="47"/>
  <c r="J87" i="47" s="1"/>
  <c r="H87" i="48"/>
  <c r="D87" i="8"/>
  <c r="C87" i="8"/>
  <c r="I87" i="48"/>
  <c r="F87" i="47"/>
  <c r="I87" i="47" s="1"/>
  <c r="E87" i="47"/>
  <c r="H87" i="47" s="1"/>
  <c r="C92" i="10"/>
  <c r="G92" i="47"/>
  <c r="J92" i="47" s="1"/>
  <c r="H92" i="48"/>
  <c r="E92" i="47"/>
  <c r="H92" i="47" s="1"/>
  <c r="F92" i="47"/>
  <c r="I92" i="47" s="1"/>
  <c r="C92" i="8"/>
  <c r="D92" i="8"/>
  <c r="I92" i="48"/>
  <c r="C98" i="10"/>
  <c r="G98" i="47"/>
  <c r="J98" i="47" s="1"/>
  <c r="C98" i="8"/>
  <c r="D98" i="8"/>
  <c r="H98" i="48"/>
  <c r="E98" i="47"/>
  <c r="H98" i="47" s="1"/>
  <c r="F98" i="47"/>
  <c r="I98" i="47" s="1"/>
  <c r="I98" i="48"/>
  <c r="C103" i="10"/>
  <c r="G103" i="47"/>
  <c r="J103" i="47" s="1"/>
  <c r="C103" i="8"/>
  <c r="H103" i="48"/>
  <c r="I103" i="48"/>
  <c r="F103" i="47"/>
  <c r="I103" i="47" s="1"/>
  <c r="E103" i="47"/>
  <c r="H103" i="47" s="1"/>
  <c r="D103" i="8"/>
  <c r="C110" i="10"/>
  <c r="G110" i="47"/>
  <c r="J110" i="47" s="1"/>
  <c r="F110" i="47"/>
  <c r="I110" i="47" s="1"/>
  <c r="C110" i="8"/>
  <c r="D110" i="8"/>
  <c r="I110" i="48"/>
  <c r="H110" i="48"/>
  <c r="E110" i="47"/>
  <c r="H110" i="47" s="1"/>
  <c r="C115" i="10"/>
  <c r="G115" i="47"/>
  <c r="J115" i="47" s="1"/>
  <c r="E115" i="47"/>
  <c r="H115" i="47" s="1"/>
  <c r="C115" i="8"/>
  <c r="D115" i="8"/>
  <c r="H115" i="48"/>
  <c r="F115" i="47"/>
  <c r="I115" i="47" s="1"/>
  <c r="I115" i="48"/>
  <c r="C120" i="10"/>
  <c r="G120" i="47"/>
  <c r="J120" i="47" s="1"/>
  <c r="E120" i="47"/>
  <c r="H120" i="47" s="1"/>
  <c r="I120" i="48"/>
  <c r="D120" i="8"/>
  <c r="C120" i="8"/>
  <c r="H120" i="48"/>
  <c r="F120" i="47"/>
  <c r="I120" i="47" s="1"/>
  <c r="C132" i="10"/>
  <c r="G132" i="47"/>
  <c r="J132" i="47" s="1"/>
  <c r="F132" i="47"/>
  <c r="I132" i="47" s="1"/>
  <c r="C132" i="8"/>
  <c r="D132" i="8"/>
  <c r="I132" i="48"/>
  <c r="H132" i="48"/>
  <c r="E132" i="47"/>
  <c r="H132" i="47" s="1"/>
  <c r="M16" i="48"/>
  <c r="S16" i="48"/>
  <c r="G4" i="2"/>
  <c r="F4" i="2"/>
  <c r="E4" i="2"/>
  <c r="I4" i="2"/>
  <c r="H4" i="2"/>
  <c r="D271" i="22"/>
  <c r="D271" i="20"/>
  <c r="D271" i="25"/>
  <c r="D271" i="14"/>
  <c r="D271" i="31"/>
  <c r="D271" i="29"/>
  <c r="D271" i="24"/>
  <c r="D271" i="32"/>
  <c r="D271" i="30"/>
  <c r="D271" i="35"/>
  <c r="D271" i="18"/>
  <c r="D271" i="26"/>
  <c r="D271" i="23"/>
  <c r="D271" i="39"/>
  <c r="D271" i="38"/>
  <c r="D271" i="41"/>
  <c r="D134" i="2"/>
  <c r="C134" i="2"/>
  <c r="B134" i="2"/>
  <c r="E133" i="2"/>
  <c r="P133" i="2"/>
  <c r="Q133" i="2"/>
  <c r="N133" i="2"/>
  <c r="G133" i="2"/>
  <c r="I133" i="2"/>
  <c r="O133" i="2"/>
  <c r="H133" i="2"/>
  <c r="F133" i="2"/>
  <c r="R133" i="2"/>
  <c r="D3" i="9"/>
  <c r="C3" i="9"/>
  <c r="D3" i="8"/>
  <c r="C133" i="2"/>
  <c r="B133" i="2"/>
  <c r="D133" i="2"/>
  <c r="D262" i="41"/>
  <c r="D224" i="41"/>
  <c r="D218" i="41"/>
  <c r="D211" i="41"/>
  <c r="D199" i="41"/>
  <c r="D192" i="41"/>
  <c r="D190" i="41"/>
  <c r="D186" i="41"/>
  <c r="D157" i="41"/>
  <c r="D154" i="41"/>
  <c r="D268" i="20"/>
  <c r="D249" i="20"/>
  <c r="D246" i="20"/>
  <c r="D242" i="20"/>
  <c r="D268" i="41"/>
  <c r="D265" i="41"/>
  <c r="D258" i="41"/>
  <c r="D255" i="41"/>
  <c r="D251" i="41"/>
  <c r="D247" i="41"/>
  <c r="D222" i="41"/>
  <c r="D215" i="41"/>
  <c r="D213" i="41"/>
  <c r="D206" i="41"/>
  <c r="D203" i="41"/>
  <c r="D195" i="41"/>
  <c r="D174" i="41"/>
  <c r="D172" i="41"/>
  <c r="D168" i="41"/>
  <c r="D164" i="41"/>
  <c r="D159" i="41"/>
  <c r="D142" i="41"/>
  <c r="D140" i="41"/>
  <c r="D136" i="41"/>
  <c r="D262" i="20"/>
  <c r="D257" i="20"/>
  <c r="D254" i="20"/>
  <c r="D252" i="20"/>
  <c r="D261" i="41"/>
  <c r="D253" i="41"/>
  <c r="D249" i="41"/>
  <c r="D245" i="41"/>
  <c r="D243" i="41"/>
  <c r="D239" i="41"/>
  <c r="D235" i="41"/>
  <c r="D231" i="41"/>
  <c r="D219" i="41"/>
  <c r="D217" i="41"/>
  <c r="D201" i="41"/>
  <c r="D197" i="41"/>
  <c r="D189" i="41"/>
  <c r="D181" i="41"/>
  <c r="D166" i="41"/>
  <c r="D162" i="41"/>
  <c r="D149" i="41"/>
  <c r="D267" i="20"/>
  <c r="D267" i="41"/>
  <c r="D264" i="41"/>
  <c r="D241" i="41"/>
  <c r="D237" i="41"/>
  <c r="D233" i="41"/>
  <c r="D229" i="41"/>
  <c r="D227" i="41"/>
  <c r="D223" i="41"/>
  <c r="D221" i="41"/>
  <c r="D209" i="41"/>
  <c r="D207" i="41"/>
  <c r="D205" i="41"/>
  <c r="D185" i="41"/>
  <c r="D183" i="41"/>
  <c r="D179" i="41"/>
  <c r="D177" i="41"/>
  <c r="D160" i="41"/>
  <c r="D155" i="41"/>
  <c r="D153" i="41"/>
  <c r="D151" i="41"/>
  <c r="D147" i="41"/>
  <c r="D145" i="41"/>
  <c r="D135" i="41"/>
  <c r="D260" i="20"/>
  <c r="D251" i="20"/>
  <c r="D245" i="20"/>
  <c r="D270" i="41"/>
  <c r="D257" i="41"/>
  <c r="D254" i="41"/>
  <c r="D252" i="41"/>
  <c r="D250" i="41"/>
  <c r="D248" i="41"/>
  <c r="D246" i="41"/>
  <c r="D225" i="41"/>
  <c r="D212" i="41"/>
  <c r="D200" i="41"/>
  <c r="D193" i="41"/>
  <c r="D187" i="41"/>
  <c r="D173" i="41"/>
  <c r="D170" i="41"/>
  <c r="D141" i="41"/>
  <c r="D138" i="41"/>
  <c r="D269" i="20"/>
  <c r="D266" i="20"/>
  <c r="D248" i="20"/>
  <c r="D243" i="20"/>
  <c r="D263" i="41"/>
  <c r="D260" i="41"/>
  <c r="D244" i="41"/>
  <c r="D242" i="41"/>
  <c r="D240" i="41"/>
  <c r="D238" i="41"/>
  <c r="D236" i="41"/>
  <c r="D234" i="41"/>
  <c r="D232" i="41"/>
  <c r="D230" i="41"/>
  <c r="D216" i="41"/>
  <c r="D204" i="41"/>
  <c r="D196" i="41"/>
  <c r="D191" i="41"/>
  <c r="D184" i="41"/>
  <c r="D180" i="41"/>
  <c r="D175" i="41"/>
  <c r="D158" i="41"/>
  <c r="D156" i="41"/>
  <c r="D152" i="41"/>
  <c r="D148" i="41"/>
  <c r="D143" i="41"/>
  <c r="D134" i="41"/>
  <c r="D264" i="20"/>
  <c r="D261" i="20"/>
  <c r="D259" i="20"/>
  <c r="D256" i="20"/>
  <c r="D250" i="20"/>
  <c r="D269" i="41"/>
  <c r="D266" i="41"/>
  <c r="D256" i="41"/>
  <c r="D228" i="41"/>
  <c r="D226" i="41"/>
  <c r="D220" i="41"/>
  <c r="D210" i="41"/>
  <c r="D198" i="41"/>
  <c r="D188" i="41"/>
  <c r="D182" i="41"/>
  <c r="D178" i="41"/>
  <c r="D165" i="41"/>
  <c r="D150" i="41"/>
  <c r="D146" i="41"/>
  <c r="D253" i="20"/>
  <c r="D247" i="20"/>
  <c r="D137" i="41"/>
  <c r="D236" i="20"/>
  <c r="D202" i="20"/>
  <c r="D185" i="20"/>
  <c r="D182" i="20"/>
  <c r="D177" i="20"/>
  <c r="D161" i="20"/>
  <c r="D147" i="20"/>
  <c r="D142" i="20"/>
  <c r="D239" i="20"/>
  <c r="D228" i="20"/>
  <c r="D223" i="20"/>
  <c r="D221" i="20"/>
  <c r="D218" i="20"/>
  <c r="D215" i="20"/>
  <c r="D213" i="20"/>
  <c r="D210" i="20"/>
  <c r="D208" i="20"/>
  <c r="D204" i="20"/>
  <c r="D192" i="20"/>
  <c r="D179" i="20"/>
  <c r="D172" i="20"/>
  <c r="D166" i="20"/>
  <c r="D139" i="20"/>
  <c r="D137" i="20"/>
  <c r="D135" i="20"/>
  <c r="D169" i="41"/>
  <c r="D163" i="41"/>
  <c r="D255" i="20"/>
  <c r="D235" i="20"/>
  <c r="D233" i="20"/>
  <c r="D201" i="20"/>
  <c r="D198" i="20"/>
  <c r="D187" i="20"/>
  <c r="D184" i="20"/>
  <c r="D181" i="20"/>
  <c r="D176" i="20"/>
  <c r="D174" i="20"/>
  <c r="D164" i="20"/>
  <c r="D158" i="20"/>
  <c r="D152" i="20"/>
  <c r="D146" i="20"/>
  <c r="D144" i="20"/>
  <c r="D214" i="41"/>
  <c r="D208" i="41"/>
  <c r="D230" i="20"/>
  <c r="D227" i="20"/>
  <c r="D220" i="20"/>
  <c r="D212" i="20"/>
  <c r="D207" i="20"/>
  <c r="D195" i="20"/>
  <c r="D190" i="20"/>
  <c r="D171" i="20"/>
  <c r="D156" i="20"/>
  <c r="D149" i="20"/>
  <c r="D259" i="41"/>
  <c r="D202" i="41"/>
  <c r="D265" i="20"/>
  <c r="D241" i="20"/>
  <c r="D238" i="20"/>
  <c r="D232" i="20"/>
  <c r="D203" i="20"/>
  <c r="D200" i="20"/>
  <c r="D197" i="20"/>
  <c r="D180" i="20"/>
  <c r="D173" i="20"/>
  <c r="D163" i="20"/>
  <c r="D160" i="20"/>
  <c r="D153" i="20"/>
  <c r="D151" i="20"/>
  <c r="D143" i="20"/>
  <c r="D141" i="20"/>
  <c r="D134" i="20"/>
  <c r="D167" i="41"/>
  <c r="D161" i="41"/>
  <c r="D144" i="41"/>
  <c r="D139" i="41"/>
  <c r="D270" i="20"/>
  <c r="D225" i="20"/>
  <c r="D222" i="20"/>
  <c r="D219" i="20"/>
  <c r="D217" i="20"/>
  <c r="D211" i="20"/>
  <c r="D206" i="20"/>
  <c r="D194" i="20"/>
  <c r="D191" i="20"/>
  <c r="D189" i="20"/>
  <c r="D183" i="20"/>
  <c r="D170" i="20"/>
  <c r="D168" i="20"/>
  <c r="D155" i="20"/>
  <c r="D138" i="20"/>
  <c r="D258" i="20"/>
  <c r="D237" i="20"/>
  <c r="D234" i="20"/>
  <c r="D231" i="20"/>
  <c r="D214" i="20"/>
  <c r="D196" i="20"/>
  <c r="D186" i="20"/>
  <c r="D178" i="20"/>
  <c r="D165" i="20"/>
  <c r="D162" i="20"/>
  <c r="D159" i="20"/>
  <c r="D150" i="20"/>
  <c r="D148" i="20"/>
  <c r="D176" i="41"/>
  <c r="D244" i="20"/>
  <c r="D224" i="20"/>
  <c r="D193" i="20"/>
  <c r="D229" i="20"/>
  <c r="D205" i="20"/>
  <c r="D199" i="20"/>
  <c r="D154" i="20"/>
  <c r="D136" i="20"/>
  <c r="D167" i="20"/>
  <c r="D216" i="20"/>
  <c r="D140" i="20"/>
  <c r="D263" i="20"/>
  <c r="D209" i="20"/>
  <c r="D145" i="20"/>
  <c r="D194" i="41"/>
  <c r="D240" i="20"/>
  <c r="D226" i="20"/>
  <c r="D157" i="20"/>
  <c r="D188" i="20"/>
  <c r="D175" i="20"/>
  <c r="D169" i="20"/>
  <c r="D171" i="41"/>
  <c r="D268" i="32"/>
  <c r="D258" i="32"/>
  <c r="D253" i="32"/>
  <c r="D239" i="32"/>
  <c r="D224" i="32"/>
  <c r="D218" i="32"/>
  <c r="D209" i="32"/>
  <c r="D205" i="32"/>
  <c r="D199" i="32"/>
  <c r="D197" i="32"/>
  <c r="D178" i="32"/>
  <c r="D176" i="32"/>
  <c r="D166" i="32"/>
  <c r="D162" i="32"/>
  <c r="D152" i="32"/>
  <c r="D150" i="32"/>
  <c r="D145" i="32"/>
  <c r="D143" i="32"/>
  <c r="D259" i="38"/>
  <c r="D266" i="32"/>
  <c r="D264" i="32"/>
  <c r="D262" i="32"/>
  <c r="D250" i="32"/>
  <c r="D248" i="32"/>
  <c r="D237" i="32"/>
  <c r="D228" i="32"/>
  <c r="D222" i="32"/>
  <c r="D216" i="32"/>
  <c r="D212" i="32"/>
  <c r="D203" i="32"/>
  <c r="D195" i="32"/>
  <c r="D182" i="32"/>
  <c r="D173" i="32"/>
  <c r="D158" i="32"/>
  <c r="D156" i="32"/>
  <c r="D141" i="32"/>
  <c r="D265" i="38"/>
  <c r="D262" i="38"/>
  <c r="D270" i="32"/>
  <c r="D260" i="32"/>
  <c r="D255" i="32"/>
  <c r="D246" i="32"/>
  <c r="D234" i="32"/>
  <c r="D232" i="32"/>
  <c r="D230" i="32"/>
  <c r="D225" i="32"/>
  <c r="D220" i="32"/>
  <c r="D214" i="32"/>
  <c r="D210" i="32"/>
  <c r="D206" i="32"/>
  <c r="D200" i="32"/>
  <c r="D193" i="32"/>
  <c r="D189" i="32"/>
  <c r="D179" i="32"/>
  <c r="D171" i="32"/>
  <c r="D169" i="32"/>
  <c r="D167" i="32"/>
  <c r="D252" i="32"/>
  <c r="D223" i="32"/>
  <c r="D208" i="32"/>
  <c r="D198" i="32"/>
  <c r="D196" i="32"/>
  <c r="D187" i="32"/>
  <c r="D185" i="32"/>
  <c r="D177" i="32"/>
  <c r="D175" i="32"/>
  <c r="D165" i="32"/>
  <c r="D151" i="32"/>
  <c r="D149" i="32"/>
  <c r="D136" i="32"/>
  <c r="D269" i="38"/>
  <c r="D257" i="32"/>
  <c r="D249" i="32"/>
  <c r="D247" i="32"/>
  <c r="D244" i="32"/>
  <c r="D242" i="32"/>
  <c r="D236" i="32"/>
  <c r="D227" i="32"/>
  <c r="D221" i="32"/>
  <c r="D204" i="32"/>
  <c r="D202" i="32"/>
  <c r="D194" i="32"/>
  <c r="D191" i="32"/>
  <c r="D181" i="32"/>
  <c r="D161" i="32"/>
  <c r="D157" i="32"/>
  <c r="D155" i="32"/>
  <c r="D153" i="32"/>
  <c r="D140" i="32"/>
  <c r="D134" i="32"/>
  <c r="E134" i="32" s="1"/>
  <c r="D256" i="32"/>
  <c r="D243" i="32"/>
  <c r="D241" i="32"/>
  <c r="D235" i="32"/>
  <c r="D226" i="32"/>
  <c r="D215" i="32"/>
  <c r="D211" i="32"/>
  <c r="D207" i="32"/>
  <c r="D201" i="32"/>
  <c r="D190" i="32"/>
  <c r="D186" i="32"/>
  <c r="D184" i="32"/>
  <c r="D180" i="32"/>
  <c r="D172" i="32"/>
  <c r="D170" i="32"/>
  <c r="D168" i="32"/>
  <c r="D164" i="32"/>
  <c r="D154" i="32"/>
  <c r="D148" i="32"/>
  <c r="D139" i="32"/>
  <c r="D135" i="32"/>
  <c r="D270" i="38"/>
  <c r="D263" i="38"/>
  <c r="D267" i="32"/>
  <c r="D259" i="32"/>
  <c r="D254" i="32"/>
  <c r="D160" i="32"/>
  <c r="D147" i="32"/>
  <c r="D227" i="38"/>
  <c r="D216" i="38"/>
  <c r="D203" i="38"/>
  <c r="D197" i="38"/>
  <c r="D192" i="38"/>
  <c r="D181" i="38"/>
  <c r="D176" i="38"/>
  <c r="D172" i="38"/>
  <c r="D164" i="38"/>
  <c r="D162" i="38"/>
  <c r="D261" i="31"/>
  <c r="D256" i="31"/>
  <c r="D249" i="31"/>
  <c r="D244" i="31"/>
  <c r="D234" i="31"/>
  <c r="D223" i="31"/>
  <c r="D201" i="31"/>
  <c r="D187" i="31"/>
  <c r="D179" i="31"/>
  <c r="D175" i="31"/>
  <c r="D172" i="31"/>
  <c r="D165" i="31"/>
  <c r="D160" i="31"/>
  <c r="D153" i="31"/>
  <c r="D151" i="31"/>
  <c r="D141" i="31"/>
  <c r="D268" i="30"/>
  <c r="D264" i="30"/>
  <c r="D262" i="30"/>
  <c r="D260" i="30"/>
  <c r="D226" i="30"/>
  <c r="D222" i="30"/>
  <c r="D220" i="30"/>
  <c r="D213" i="30"/>
  <c r="D204" i="30"/>
  <c r="D200" i="30"/>
  <c r="D191" i="30"/>
  <c r="D186" i="30"/>
  <c r="D182" i="30"/>
  <c r="D177" i="30"/>
  <c r="D166" i="30"/>
  <c r="D159" i="30"/>
  <c r="D263" i="32"/>
  <c r="D217" i="32"/>
  <c r="D213" i="32"/>
  <c r="D163" i="32"/>
  <c r="D264" i="38"/>
  <c r="D246" i="38"/>
  <c r="D241" i="38"/>
  <c r="D239" i="38"/>
  <c r="D223" i="38"/>
  <c r="D219" i="38"/>
  <c r="D212" i="38"/>
  <c r="D209" i="38"/>
  <c r="D205" i="38"/>
  <c r="D199" i="38"/>
  <c r="D194" i="38"/>
  <c r="D188" i="38"/>
  <c r="D185" i="38"/>
  <c r="D168" i="38"/>
  <c r="D159" i="38"/>
  <c r="D155" i="38"/>
  <c r="D150" i="38"/>
  <c r="D147" i="38"/>
  <c r="D144" i="38"/>
  <c r="D142" i="38"/>
  <c r="D139" i="38"/>
  <c r="D269" i="31"/>
  <c r="D253" i="31"/>
  <c r="D251" i="31"/>
  <c r="D241" i="31"/>
  <c r="D236" i="31"/>
  <c r="D231" i="31"/>
  <c r="D229" i="31"/>
  <c r="D221" i="31"/>
  <c r="D216" i="31"/>
  <c r="D209" i="31"/>
  <c r="D207" i="31"/>
  <c r="D199" i="31"/>
  <c r="D197" i="31"/>
  <c r="D191" i="31"/>
  <c r="D177" i="31"/>
  <c r="D170" i="31"/>
  <c r="D158" i="31"/>
  <c r="D147" i="31"/>
  <c r="D270" i="30"/>
  <c r="D255" i="30"/>
  <c r="D253" i="30"/>
  <c r="D251" i="30"/>
  <c r="D246" i="30"/>
  <c r="D244" i="30"/>
  <c r="D240" i="30"/>
  <c r="D233" i="30"/>
  <c r="D228" i="30"/>
  <c r="D224" i="30"/>
  <c r="D215" i="30"/>
  <c r="D208" i="30"/>
  <c r="D184" i="30"/>
  <c r="D174" i="30"/>
  <c r="D172" i="30"/>
  <c r="D168" i="30"/>
  <c r="D146" i="32"/>
  <c r="D138" i="32"/>
  <c r="D268" i="38"/>
  <c r="D258" i="38"/>
  <c r="D254" i="38"/>
  <c r="D249" i="38"/>
  <c r="D235" i="38"/>
  <c r="D226" i="38"/>
  <c r="D221" i="38"/>
  <c r="D215" i="38"/>
  <c r="D191" i="38"/>
  <c r="D178" i="38"/>
  <c r="D175" i="38"/>
  <c r="D152" i="38"/>
  <c r="D135" i="38"/>
  <c r="D258" i="31"/>
  <c r="D246" i="31"/>
  <c r="D238" i="31"/>
  <c r="D227" i="31"/>
  <c r="D225" i="31"/>
  <c r="D214" i="31"/>
  <c r="D203" i="31"/>
  <c r="D173" i="31"/>
  <c r="D162" i="31"/>
  <c r="D156" i="31"/>
  <c r="D149" i="31"/>
  <c r="D139" i="31"/>
  <c r="D137" i="31"/>
  <c r="D135" i="31"/>
  <c r="D266" i="30"/>
  <c r="D257" i="30"/>
  <c r="D248" i="30"/>
  <c r="D242" i="30"/>
  <c r="D230" i="30"/>
  <c r="D217" i="30"/>
  <c r="D210" i="30"/>
  <c r="D197" i="30"/>
  <c r="D195" i="30"/>
  <c r="D193" i="30"/>
  <c r="D188" i="30"/>
  <c r="D179" i="30"/>
  <c r="D170" i="30"/>
  <c r="D161" i="30"/>
  <c r="D156" i="30"/>
  <c r="D233" i="32"/>
  <c r="D229" i="32"/>
  <c r="D159" i="32"/>
  <c r="D142" i="32"/>
  <c r="D256" i="38"/>
  <c r="D245" i="38"/>
  <c r="D243" i="38"/>
  <c r="D240" i="38"/>
  <c r="D238" i="38"/>
  <c r="D232" i="38"/>
  <c r="D229" i="38"/>
  <c r="D218" i="38"/>
  <c r="D208" i="38"/>
  <c r="D202" i="38"/>
  <c r="D196" i="38"/>
  <c r="D180" i="38"/>
  <c r="D171" i="38"/>
  <c r="D163" i="38"/>
  <c r="D158" i="38"/>
  <c r="D154" i="38"/>
  <c r="D146" i="38"/>
  <c r="D141" i="38"/>
  <c r="D138" i="38"/>
  <c r="D255" i="31"/>
  <c r="D248" i="31"/>
  <c r="D243" i="31"/>
  <c r="D233" i="31"/>
  <c r="D222" i="31"/>
  <c r="D218" i="31"/>
  <c r="D212" i="31"/>
  <c r="D205" i="31"/>
  <c r="D195" i="31"/>
  <c r="D193" i="31"/>
  <c r="D186" i="31"/>
  <c r="D182" i="31"/>
  <c r="D168" i="31"/>
  <c r="D164" i="31"/>
  <c r="D159" i="31"/>
  <c r="D144" i="31"/>
  <c r="D237" i="30"/>
  <c r="D235" i="30"/>
  <c r="D219" i="30"/>
  <c r="D199" i="30"/>
  <c r="D190" i="30"/>
  <c r="D176" i="30"/>
  <c r="D163" i="30"/>
  <c r="D269" i="32"/>
  <c r="D238" i="32"/>
  <c r="D219" i="32"/>
  <c r="D188" i="32"/>
  <c r="D174" i="32"/>
  <c r="D137" i="32"/>
  <c r="D267" i="38"/>
  <c r="D251" i="38"/>
  <c r="D234" i="38"/>
  <c r="D222" i="38"/>
  <c r="D220" i="38"/>
  <c r="D214" i="38"/>
  <c r="D211" i="38"/>
  <c r="D193" i="38"/>
  <c r="D187" i="38"/>
  <c r="D184" i="38"/>
  <c r="D182" i="38"/>
  <c r="D174" i="38"/>
  <c r="D165" i="38"/>
  <c r="D161" i="38"/>
  <c r="D149" i="38"/>
  <c r="D134" i="38"/>
  <c r="D268" i="31"/>
  <c r="D266" i="31"/>
  <c r="D264" i="31"/>
  <c r="D262" i="31"/>
  <c r="D260" i="31"/>
  <c r="D252" i="31"/>
  <c r="D250" i="31"/>
  <c r="D240" i="31"/>
  <c r="D230" i="31"/>
  <c r="D228" i="31"/>
  <c r="D220" i="31"/>
  <c r="D215" i="31"/>
  <c r="D190" i="31"/>
  <c r="D184" i="31"/>
  <c r="D180" i="31"/>
  <c r="D171" i="31"/>
  <c r="D166" i="31"/>
  <c r="D154" i="31"/>
  <c r="D146" i="31"/>
  <c r="D142" i="31"/>
  <c r="D263" i="30"/>
  <c r="D261" i="30"/>
  <c r="D259" i="30"/>
  <c r="D250" i="30"/>
  <c r="D239" i="30"/>
  <c r="D232" i="30"/>
  <c r="D227" i="30"/>
  <c r="D225" i="30"/>
  <c r="D221" i="30"/>
  <c r="D214" i="30"/>
  <c r="D212" i="30"/>
  <c r="D207" i="30"/>
  <c r="D203" i="30"/>
  <c r="D181" i="30"/>
  <c r="D165" i="30"/>
  <c r="D158" i="30"/>
  <c r="D265" i="32"/>
  <c r="D261" i="32"/>
  <c r="D251" i="32"/>
  <c r="D183" i="32"/>
  <c r="D261" i="38"/>
  <c r="D253" i="38"/>
  <c r="D248" i="38"/>
  <c r="D244" i="38"/>
  <c r="D237" i="38"/>
  <c r="D231" i="38"/>
  <c r="D225" i="38"/>
  <c r="D207" i="38"/>
  <c r="D201" i="38"/>
  <c r="D198" i="38"/>
  <c r="D195" i="38"/>
  <c r="D190" i="38"/>
  <c r="D177" i="38"/>
  <c r="D170" i="38"/>
  <c r="D167" i="38"/>
  <c r="D157" i="38"/>
  <c r="D145" i="38"/>
  <c r="D137" i="38"/>
  <c r="D257" i="31"/>
  <c r="D245" i="31"/>
  <c r="D235" i="31"/>
  <c r="D224" i="31"/>
  <c r="D210" i="31"/>
  <c r="D202" i="31"/>
  <c r="D198" i="31"/>
  <c r="D188" i="31"/>
  <c r="D176" i="31"/>
  <c r="D169" i="31"/>
  <c r="D161" i="31"/>
  <c r="D157" i="31"/>
  <c r="D152" i="31"/>
  <c r="D138" i="31"/>
  <c r="D136" i="31"/>
  <c r="D269" i="30"/>
  <c r="D265" i="30"/>
  <c r="D256" i="30"/>
  <c r="D254" i="30"/>
  <c r="D252" i="30"/>
  <c r="D245" i="30"/>
  <c r="D229" i="30"/>
  <c r="D223" i="30"/>
  <c r="D209" i="30"/>
  <c r="D205" i="30"/>
  <c r="D201" i="30"/>
  <c r="D196" i="30"/>
  <c r="D192" i="30"/>
  <c r="D187" i="30"/>
  <c r="D185" i="30"/>
  <c r="D183" i="30"/>
  <c r="D178" i="30"/>
  <c r="D167" i="30"/>
  <c r="D160" i="30"/>
  <c r="D155" i="30"/>
  <c r="D260" i="38"/>
  <c r="D250" i="38"/>
  <c r="D228" i="38"/>
  <c r="D206" i="38"/>
  <c r="D200" i="38"/>
  <c r="D189" i="38"/>
  <c r="D179" i="38"/>
  <c r="D173" i="38"/>
  <c r="D151" i="38"/>
  <c r="D204" i="31"/>
  <c r="D185" i="31"/>
  <c r="D163" i="31"/>
  <c r="D145" i="31"/>
  <c r="D258" i="30"/>
  <c r="D247" i="30"/>
  <c r="D238" i="30"/>
  <c r="D202" i="30"/>
  <c r="D152" i="30"/>
  <c r="D144" i="30"/>
  <c r="D268" i="29"/>
  <c r="D261" i="29"/>
  <c r="D246" i="29"/>
  <c r="D244" i="29"/>
  <c r="D237" i="29"/>
  <c r="D230" i="29"/>
  <c r="D225" i="29"/>
  <c r="D223" i="29"/>
  <c r="D216" i="29"/>
  <c r="D209" i="29"/>
  <c r="D207" i="29"/>
  <c r="D195" i="29"/>
  <c r="D190" i="29"/>
  <c r="D180" i="29"/>
  <c r="D175" i="29"/>
  <c r="D173" i="29"/>
  <c r="D163" i="29"/>
  <c r="D154" i="29"/>
  <c r="D149" i="29"/>
  <c r="D139" i="29"/>
  <c r="D269" i="35"/>
  <c r="D264" i="35"/>
  <c r="D252" i="35"/>
  <c r="D244" i="35"/>
  <c r="D236" i="35"/>
  <c r="D234" i="35"/>
  <c r="D230" i="35"/>
  <c r="D222" i="35"/>
  <c r="D200" i="35"/>
  <c r="D188" i="35"/>
  <c r="D183" i="35"/>
  <c r="D165" i="35"/>
  <c r="D157" i="35"/>
  <c r="D152" i="35"/>
  <c r="D144" i="35"/>
  <c r="D137" i="35"/>
  <c r="D266" i="38"/>
  <c r="D255" i="38"/>
  <c r="D233" i="38"/>
  <c r="D217" i="38"/>
  <c r="D183" i="38"/>
  <c r="D166" i="38"/>
  <c r="D156" i="38"/>
  <c r="D140" i="38"/>
  <c r="D167" i="31"/>
  <c r="D140" i="31"/>
  <c r="D149" i="30"/>
  <c r="D141" i="30"/>
  <c r="D139" i="30"/>
  <c r="D137" i="30"/>
  <c r="D270" i="29"/>
  <c r="D258" i="29"/>
  <c r="D256" i="29"/>
  <c r="D251" i="29"/>
  <c r="D232" i="29"/>
  <c r="D218" i="29"/>
  <c r="D202" i="29"/>
  <c r="D197" i="29"/>
  <c r="D185" i="29"/>
  <c r="D177" i="29"/>
  <c r="D168" i="29"/>
  <c r="D158" i="29"/>
  <c r="D156" i="29"/>
  <c r="D151" i="29"/>
  <c r="D146" i="29"/>
  <c r="D141" i="29"/>
  <c r="D134" i="29"/>
  <c r="D257" i="35"/>
  <c r="D249" i="35"/>
  <c r="D241" i="35"/>
  <c r="D232" i="35"/>
  <c r="D227" i="35"/>
  <c r="D219" i="35"/>
  <c r="D212" i="35"/>
  <c r="D205" i="35"/>
  <c r="D197" i="35"/>
  <c r="D180" i="35"/>
  <c r="D175" i="35"/>
  <c r="D170" i="35"/>
  <c r="D162" i="35"/>
  <c r="D149" i="35"/>
  <c r="D192" i="32"/>
  <c r="D270" i="31"/>
  <c r="D265" i="31"/>
  <c r="D254" i="31"/>
  <c r="D239" i="31"/>
  <c r="D211" i="31"/>
  <c r="D194" i="31"/>
  <c r="D189" i="31"/>
  <c r="D267" i="30"/>
  <c r="D206" i="30"/>
  <c r="D175" i="30"/>
  <c r="D171" i="30"/>
  <c r="D162" i="30"/>
  <c r="D154" i="30"/>
  <c r="D146" i="30"/>
  <c r="D135" i="30"/>
  <c r="D265" i="29"/>
  <c r="D263" i="29"/>
  <c r="D253" i="29"/>
  <c r="D248" i="29"/>
  <c r="D239" i="29"/>
  <c r="D234" i="29"/>
  <c r="D227" i="29"/>
  <c r="D220" i="29"/>
  <c r="D213" i="29"/>
  <c r="D211" i="29"/>
  <c r="D204" i="29"/>
  <c r="D199" i="29"/>
  <c r="D192" i="29"/>
  <c r="D187" i="29"/>
  <c r="D182" i="29"/>
  <c r="D165" i="29"/>
  <c r="D160" i="29"/>
  <c r="D143" i="29"/>
  <c r="D136" i="29"/>
  <c r="D266" i="35"/>
  <c r="D254" i="35"/>
  <c r="D246" i="35"/>
  <c r="D238" i="35"/>
  <c r="D224" i="35"/>
  <c r="D216" i="35"/>
  <c r="D209" i="35"/>
  <c r="D202" i="35"/>
  <c r="D194" i="35"/>
  <c r="D192" i="35"/>
  <c r="D190" i="35"/>
  <c r="D185" i="35"/>
  <c r="D177" i="35"/>
  <c r="D172" i="35"/>
  <c r="D167" i="35"/>
  <c r="D159" i="35"/>
  <c r="D154" i="35"/>
  <c r="D146" i="35"/>
  <c r="D139" i="35"/>
  <c r="D134" i="35"/>
  <c r="D210" i="38"/>
  <c r="D204" i="38"/>
  <c r="D259" i="31"/>
  <c r="D219" i="31"/>
  <c r="D148" i="31"/>
  <c r="D143" i="31"/>
  <c r="D134" i="31"/>
  <c r="D241" i="30"/>
  <c r="D216" i="30"/>
  <c r="D211" i="30"/>
  <c r="D180" i="30"/>
  <c r="D157" i="30"/>
  <c r="D151" i="30"/>
  <c r="D143" i="30"/>
  <c r="D267" i="29"/>
  <c r="D260" i="29"/>
  <c r="D241" i="29"/>
  <c r="D229" i="29"/>
  <c r="D222" i="29"/>
  <c r="D206" i="29"/>
  <c r="D194" i="29"/>
  <c r="D189" i="29"/>
  <c r="D179" i="29"/>
  <c r="D170" i="29"/>
  <c r="D162" i="29"/>
  <c r="D153" i="29"/>
  <c r="D148" i="29"/>
  <c r="D138" i="29"/>
  <c r="D240" i="32"/>
  <c r="D247" i="38"/>
  <c r="D242" i="38"/>
  <c r="D160" i="38"/>
  <c r="D143" i="38"/>
  <c r="D206" i="31"/>
  <c r="D183" i="31"/>
  <c r="D174" i="31"/>
  <c r="D236" i="30"/>
  <c r="D231" i="30"/>
  <c r="D148" i="30"/>
  <c r="D140" i="30"/>
  <c r="D136" i="30"/>
  <c r="D255" i="29"/>
  <c r="D250" i="29"/>
  <c r="D245" i="29"/>
  <c r="D243" i="29"/>
  <c r="D236" i="29"/>
  <c r="D224" i="29"/>
  <c r="D217" i="29"/>
  <c r="D215" i="29"/>
  <c r="D208" i="29"/>
  <c r="D201" i="29"/>
  <c r="D184" i="29"/>
  <c r="D174" i="29"/>
  <c r="D172" i="29"/>
  <c r="D167" i="29"/>
  <c r="D155" i="29"/>
  <c r="D145" i="29"/>
  <c r="D140" i="29"/>
  <c r="D144" i="32"/>
  <c r="D257" i="38"/>
  <c r="D252" i="38"/>
  <c r="D236" i="38"/>
  <c r="D230" i="38"/>
  <c r="D224" i="38"/>
  <c r="D186" i="38"/>
  <c r="D169" i="38"/>
  <c r="D153" i="38"/>
  <c r="D148" i="38"/>
  <c r="D263" i="31"/>
  <c r="D242" i="31"/>
  <c r="D237" i="31"/>
  <c r="D232" i="31"/>
  <c r="D213" i="31"/>
  <c r="D192" i="31"/>
  <c r="D178" i="31"/>
  <c r="D249" i="30"/>
  <c r="D194" i="30"/>
  <c r="D153" i="30"/>
  <c r="D145" i="30"/>
  <c r="D138" i="30"/>
  <c r="D269" i="29"/>
  <c r="D262" i="29"/>
  <c r="D257" i="29"/>
  <c r="D252" i="29"/>
  <c r="D247" i="29"/>
  <c r="D238" i="29"/>
  <c r="D231" i="29"/>
  <c r="D226" i="29"/>
  <c r="D210" i="29"/>
  <c r="D196" i="29"/>
  <c r="D191" i="29"/>
  <c r="D181" i="29"/>
  <c r="D176" i="29"/>
  <c r="D164" i="29"/>
  <c r="D159" i="29"/>
  <c r="D157" i="29"/>
  <c r="D150" i="29"/>
  <c r="D270" i="35"/>
  <c r="D265" i="35"/>
  <c r="D253" i="35"/>
  <c r="D245" i="35"/>
  <c r="D237" i="35"/>
  <c r="D235" i="35"/>
  <c r="D233" i="35"/>
  <c r="D231" i="35"/>
  <c r="D223" i="35"/>
  <c r="D201" i="35"/>
  <c r="D193" i="35"/>
  <c r="D189" i="35"/>
  <c r="D184" i="35"/>
  <c r="D171" i="35"/>
  <c r="D166" i="35"/>
  <c r="D158" i="35"/>
  <c r="D153" i="35"/>
  <c r="D145" i="35"/>
  <c r="D138" i="35"/>
  <c r="D245" i="32"/>
  <c r="D136" i="38"/>
  <c r="D247" i="31"/>
  <c r="D217" i="31"/>
  <c r="D200" i="31"/>
  <c r="D196" i="31"/>
  <c r="D155" i="31"/>
  <c r="D198" i="30"/>
  <c r="D189" i="30"/>
  <c r="D173" i="30"/>
  <c r="D169" i="30"/>
  <c r="D164" i="30"/>
  <c r="D150" i="30"/>
  <c r="D142" i="30"/>
  <c r="D134" i="30"/>
  <c r="D266" i="29"/>
  <c r="D264" i="29"/>
  <c r="D259" i="29"/>
  <c r="D240" i="29"/>
  <c r="D233" i="29"/>
  <c r="D228" i="29"/>
  <c r="D221" i="29"/>
  <c r="D219" i="29"/>
  <c r="D212" i="29"/>
  <c r="D205" i="29"/>
  <c r="D203" i="29"/>
  <c r="D198" i="29"/>
  <c r="D193" i="29"/>
  <c r="D186" i="29"/>
  <c r="D178" i="29"/>
  <c r="D169" i="29"/>
  <c r="D161" i="29"/>
  <c r="D152" i="29"/>
  <c r="D147" i="29"/>
  <c r="D142" i="29"/>
  <c r="D135" i="29"/>
  <c r="D258" i="35"/>
  <c r="D250" i="35"/>
  <c r="D242" i="35"/>
  <c r="D228" i="35"/>
  <c r="D220" i="35"/>
  <c r="D213" i="35"/>
  <c r="D206" i="35"/>
  <c r="D198" i="35"/>
  <c r="D191" i="35"/>
  <c r="D181" i="35"/>
  <c r="D176" i="35"/>
  <c r="D163" i="35"/>
  <c r="D155" i="35"/>
  <c r="D150" i="35"/>
  <c r="D140" i="35"/>
  <c r="D231" i="32"/>
  <c r="D213" i="38"/>
  <c r="D267" i="31"/>
  <c r="D226" i="31"/>
  <c r="D208" i="31"/>
  <c r="D181" i="31"/>
  <c r="D150" i="31"/>
  <c r="D243" i="30"/>
  <c r="D234" i="30"/>
  <c r="D218" i="30"/>
  <c r="D147" i="30"/>
  <c r="D254" i="29"/>
  <c r="D249" i="29"/>
  <c r="D242" i="29"/>
  <c r="D235" i="29"/>
  <c r="D214" i="29"/>
  <c r="D200" i="29"/>
  <c r="D188" i="29"/>
  <c r="D183" i="29"/>
  <c r="D171" i="29"/>
  <c r="D166" i="29"/>
  <c r="D144" i="29"/>
  <c r="D137" i="29"/>
  <c r="D267" i="35"/>
  <c r="D262" i="35"/>
  <c r="D260" i="35"/>
  <c r="D255" i="35"/>
  <c r="D247" i="35"/>
  <c r="D239" i="35"/>
  <c r="D225" i="35"/>
  <c r="D217" i="35"/>
  <c r="D215" i="35"/>
  <c r="D210" i="35"/>
  <c r="D208" i="35"/>
  <c r="D203" i="35"/>
  <c r="D195" i="35"/>
  <c r="D186" i="35"/>
  <c r="D178" i="35"/>
  <c r="D173" i="35"/>
  <c r="D168" i="35"/>
  <c r="D160" i="35"/>
  <c r="D147" i="35"/>
  <c r="D142" i="35"/>
  <c r="D135" i="35"/>
  <c r="D261" i="35"/>
  <c r="D251" i="35"/>
  <c r="D226" i="35"/>
  <c r="D179" i="35"/>
  <c r="D256" i="35"/>
  <c r="D240" i="35"/>
  <c r="D199" i="35"/>
  <c r="D156" i="35"/>
  <c r="D151" i="35"/>
  <c r="D141" i="35"/>
  <c r="D214" i="35"/>
  <c r="D204" i="35"/>
  <c r="D161" i="35"/>
  <c r="D136" i="35"/>
  <c r="D229" i="35"/>
  <c r="D187" i="35"/>
  <c r="D182" i="35"/>
  <c r="D263" i="35"/>
  <c r="D248" i="35"/>
  <c r="D207" i="35"/>
  <c r="D164" i="35"/>
  <c r="D196" i="35"/>
  <c r="D169" i="35"/>
  <c r="D148" i="35"/>
  <c r="D143" i="35"/>
  <c r="D211" i="35"/>
  <c r="D243" i="35"/>
  <c r="D221" i="35"/>
  <c r="D174" i="35"/>
  <c r="D268" i="35"/>
  <c r="D259" i="35"/>
  <c r="D218" i="35"/>
  <c r="D159" i="25"/>
  <c r="D191" i="25"/>
  <c r="D183" i="25"/>
  <c r="D247" i="22"/>
  <c r="D140" i="23"/>
  <c r="D159" i="22"/>
  <c r="D191" i="22"/>
  <c r="D135" i="25"/>
  <c r="D199" i="25"/>
  <c r="D263" i="25"/>
  <c r="D140" i="24"/>
  <c r="D148" i="18"/>
  <c r="D156" i="23"/>
  <c r="D180" i="26"/>
  <c r="D212" i="14"/>
  <c r="D268" i="23"/>
  <c r="D172" i="23"/>
  <c r="D260" i="39"/>
  <c r="D156" i="22"/>
  <c r="D180" i="25"/>
  <c r="D220" i="22"/>
  <c r="D244" i="25"/>
  <c r="D268" i="25"/>
  <c r="D164" i="26"/>
  <c r="D152" i="14"/>
  <c r="D184" i="26"/>
  <c r="D200" i="24"/>
  <c r="D208" i="18"/>
  <c r="D224" i="23"/>
  <c r="D240" i="39"/>
  <c r="D248" i="26"/>
  <c r="D256" i="14"/>
  <c r="D264" i="23"/>
  <c r="D236" i="23"/>
  <c r="D244" i="26"/>
  <c r="D168" i="14"/>
  <c r="D196" i="14"/>
  <c r="D204" i="23"/>
  <c r="D135" i="23"/>
  <c r="D136" i="25"/>
  <c r="D143" i="39"/>
  <c r="D152" i="25"/>
  <c r="D167" i="39"/>
  <c r="D176" i="25"/>
  <c r="D183" i="39"/>
  <c r="D191" i="26"/>
  <c r="D199" i="14"/>
  <c r="D216" i="22"/>
  <c r="D231" i="23"/>
  <c r="D240" i="25"/>
  <c r="D247" i="14"/>
  <c r="D255" i="39"/>
  <c r="D188" i="26"/>
  <c r="D220" i="26"/>
  <c r="D144" i="25"/>
  <c r="D207" i="25"/>
  <c r="D223" i="25"/>
  <c r="D135" i="22"/>
  <c r="D199" i="22"/>
  <c r="D263" i="22"/>
  <c r="D140" i="26"/>
  <c r="D180" i="24"/>
  <c r="D212" i="18"/>
  <c r="D252" i="18"/>
  <c r="D172" i="24"/>
  <c r="D228" i="26"/>
  <c r="D260" i="26"/>
  <c r="D180" i="22"/>
  <c r="D204" i="25"/>
  <c r="D244" i="22"/>
  <c r="D268" i="22"/>
  <c r="D164" i="23"/>
  <c r="D144" i="26"/>
  <c r="D176" i="26"/>
  <c r="D184" i="23"/>
  <c r="D192" i="18"/>
  <c r="D200" i="23"/>
  <c r="D208" i="26"/>
  <c r="D216" i="14"/>
  <c r="D224" i="24"/>
  <c r="D232" i="18"/>
  <c r="D248" i="39"/>
  <c r="D256" i="18"/>
  <c r="D236" i="14"/>
  <c r="D244" i="23"/>
  <c r="D168" i="24"/>
  <c r="D204" i="39"/>
  <c r="D135" i="18"/>
  <c r="D136" i="22"/>
  <c r="D143" i="23"/>
  <c r="D152" i="22"/>
  <c r="D159" i="14"/>
  <c r="D167" i="24"/>
  <c r="D175" i="18"/>
  <c r="D176" i="22"/>
  <c r="D191" i="39"/>
  <c r="D200" i="25"/>
  <c r="D207" i="24"/>
  <c r="D215" i="26"/>
  <c r="D223" i="23"/>
  <c r="D231" i="24"/>
  <c r="D239" i="18"/>
  <c r="D240" i="22"/>
  <c r="D255" i="26"/>
  <c r="D188" i="14"/>
  <c r="D220" i="39"/>
  <c r="D144" i="22"/>
  <c r="D207" i="22"/>
  <c r="D223" i="22"/>
  <c r="D151" i="25"/>
  <c r="D215" i="25"/>
  <c r="D140" i="14"/>
  <c r="D148" i="26"/>
  <c r="D252" i="39"/>
  <c r="D268" i="14"/>
  <c r="D228" i="39"/>
  <c r="D260" i="24"/>
  <c r="D164" i="25"/>
  <c r="D204" i="22"/>
  <c r="D228" i="25"/>
  <c r="D164" i="39"/>
  <c r="D144" i="24"/>
  <c r="D152" i="39"/>
  <c r="D160" i="18"/>
  <c r="D176" i="23"/>
  <c r="D184" i="39"/>
  <c r="D200" i="14"/>
  <c r="D208" i="39"/>
  <c r="D224" i="39"/>
  <c r="D232" i="26"/>
  <c r="D240" i="14"/>
  <c r="D248" i="23"/>
  <c r="D264" i="14"/>
  <c r="D244" i="24"/>
  <c r="D140" i="25"/>
  <c r="D136" i="18"/>
  <c r="D168" i="18"/>
  <c r="D196" i="18"/>
  <c r="D204" i="14"/>
  <c r="D135" i="26"/>
  <c r="D151" i="18"/>
  <c r="D160" i="25"/>
  <c r="D167" i="14"/>
  <c r="D175" i="26"/>
  <c r="D183" i="14"/>
  <c r="D191" i="23"/>
  <c r="D199" i="18"/>
  <c r="D200" i="22"/>
  <c r="D207" i="39"/>
  <c r="D215" i="39"/>
  <c r="D224" i="25"/>
  <c r="D231" i="39"/>
  <c r="D239" i="26"/>
  <c r="D247" i="39"/>
  <c r="D255" i="24"/>
  <c r="D263" i="18"/>
  <c r="D220" i="24"/>
  <c r="D255" i="25"/>
  <c r="D239" i="22"/>
  <c r="D151" i="22"/>
  <c r="D215" i="22"/>
  <c r="D140" i="39"/>
  <c r="D148" i="23"/>
  <c r="D156" i="14"/>
  <c r="D180" i="39"/>
  <c r="D212" i="26"/>
  <c r="D252" i="26"/>
  <c r="D228" i="24"/>
  <c r="D260" i="23"/>
  <c r="D164" i="22"/>
  <c r="D188" i="22"/>
  <c r="D228" i="22"/>
  <c r="D252" i="25"/>
  <c r="D164" i="24"/>
  <c r="D144" i="39"/>
  <c r="D160" i="26"/>
  <c r="D176" i="39"/>
  <c r="D184" i="24"/>
  <c r="D192" i="26"/>
  <c r="D208" i="24"/>
  <c r="D216" i="18"/>
  <c r="D232" i="24"/>
  <c r="D240" i="18"/>
  <c r="D248" i="14"/>
  <c r="D256" i="26"/>
  <c r="D236" i="18"/>
  <c r="D244" i="14"/>
  <c r="D140" i="22"/>
  <c r="D136" i="26"/>
  <c r="D168" i="26"/>
  <c r="D196" i="26"/>
  <c r="D135" i="24"/>
  <c r="D143" i="24"/>
  <c r="D151" i="26"/>
  <c r="D160" i="22"/>
  <c r="D175" i="39"/>
  <c r="D184" i="25"/>
  <c r="D191" i="24"/>
  <c r="D199" i="26"/>
  <c r="D215" i="23"/>
  <c r="D215" i="14"/>
  <c r="D223" i="18"/>
  <c r="D224" i="22"/>
  <c r="D231" i="14"/>
  <c r="D239" i="23"/>
  <c r="D247" i="18"/>
  <c r="D248" i="22"/>
  <c r="D255" i="23"/>
  <c r="D263" i="39"/>
  <c r="D220" i="23"/>
  <c r="D264" i="25"/>
  <c r="D255" i="22"/>
  <c r="D239" i="25"/>
  <c r="D167" i="25"/>
  <c r="D231" i="25"/>
  <c r="D148" i="39"/>
  <c r="D156" i="18"/>
  <c r="D180" i="23"/>
  <c r="D212" i="39"/>
  <c r="D252" i="24"/>
  <c r="D268" i="18"/>
  <c r="D228" i="14"/>
  <c r="D260" i="14"/>
  <c r="D188" i="25"/>
  <c r="D212" i="25"/>
  <c r="D252" i="22"/>
  <c r="D144" i="23"/>
  <c r="D152" i="18"/>
  <c r="D160" i="24"/>
  <c r="D176" i="24"/>
  <c r="D192" i="23"/>
  <c r="D208" i="23"/>
  <c r="D216" i="26"/>
  <c r="D224" i="14"/>
  <c r="D232" i="23"/>
  <c r="D248" i="24"/>
  <c r="D256" i="39"/>
  <c r="D264" i="18"/>
  <c r="D264" i="26"/>
  <c r="D244" i="39"/>
  <c r="D148" i="25"/>
  <c r="D136" i="39"/>
  <c r="D168" i="23"/>
  <c r="D196" i="39"/>
  <c r="D143" i="14"/>
  <c r="D151" i="39"/>
  <c r="D159" i="26"/>
  <c r="D167" i="23"/>
  <c r="D175" i="24"/>
  <c r="D175" i="14"/>
  <c r="D183" i="18"/>
  <c r="D184" i="22"/>
  <c r="D191" i="14"/>
  <c r="D199" i="39"/>
  <c r="D207" i="18"/>
  <c r="D207" i="14"/>
  <c r="D208" i="25"/>
  <c r="D215" i="24"/>
  <c r="D223" i="26"/>
  <c r="D239" i="14"/>
  <c r="D248" i="25"/>
  <c r="D263" i="26"/>
  <c r="D188" i="18"/>
  <c r="D264" i="22"/>
  <c r="D175" i="25"/>
  <c r="D143" i="22"/>
  <c r="D167" i="22"/>
  <c r="D231" i="22"/>
  <c r="D140" i="18"/>
  <c r="D148" i="24"/>
  <c r="D156" i="26"/>
  <c r="D212" i="24"/>
  <c r="D252" i="23"/>
  <c r="D268" i="26"/>
  <c r="D172" i="18"/>
  <c r="D172" i="14"/>
  <c r="D172" i="22"/>
  <c r="D212" i="22"/>
  <c r="D236" i="25"/>
  <c r="D164" i="14"/>
  <c r="D144" i="14"/>
  <c r="D152" i="24"/>
  <c r="D160" i="39"/>
  <c r="D184" i="14"/>
  <c r="D192" i="39"/>
  <c r="D200" i="18"/>
  <c r="D208" i="14"/>
  <c r="D216" i="23"/>
  <c r="D232" i="39"/>
  <c r="D240" i="26"/>
  <c r="D256" i="23"/>
  <c r="D236" i="26"/>
  <c r="D148" i="22"/>
  <c r="D136" i="24"/>
  <c r="D168" i="39"/>
  <c r="D196" i="23"/>
  <c r="D204" i="18"/>
  <c r="D135" i="39"/>
  <c r="D151" i="24"/>
  <c r="D159" i="18"/>
  <c r="D159" i="24"/>
  <c r="D168" i="25"/>
  <c r="D183" i="26"/>
  <c r="D199" i="24"/>
  <c r="D208" i="22"/>
  <c r="D223" i="39"/>
  <c r="D231" i="18"/>
  <c r="D232" i="25"/>
  <c r="D247" i="26"/>
  <c r="D263" i="24"/>
  <c r="D188" i="24"/>
  <c r="D220" i="14"/>
  <c r="D175" i="22"/>
  <c r="D143" i="25"/>
  <c r="D183" i="22"/>
  <c r="D247" i="25"/>
  <c r="D156" i="39"/>
  <c r="D212" i="23"/>
  <c r="D268" i="39"/>
  <c r="D172" i="26"/>
  <c r="D228" i="23"/>
  <c r="D172" i="25"/>
  <c r="D196" i="25"/>
  <c r="D236" i="22"/>
  <c r="D260" i="22"/>
  <c r="D152" i="23"/>
  <c r="D160" i="23"/>
  <c r="D176" i="14"/>
  <c r="D184" i="18"/>
  <c r="D192" i="14"/>
  <c r="D200" i="26"/>
  <c r="D216" i="39"/>
  <c r="D224" i="18"/>
  <c r="D240" i="24"/>
  <c r="D248" i="18"/>
  <c r="D256" i="24"/>
  <c r="D264" i="39"/>
  <c r="D236" i="39"/>
  <c r="D244" i="18"/>
  <c r="D136" i="23"/>
  <c r="D196" i="24"/>
  <c r="D204" i="26"/>
  <c r="D135" i="14"/>
  <c r="D143" i="18"/>
  <c r="D151" i="23"/>
  <c r="D159" i="39"/>
  <c r="D167" i="18"/>
  <c r="D168" i="22"/>
  <c r="D175" i="23"/>
  <c r="D183" i="24"/>
  <c r="D192" i="25"/>
  <c r="D199" i="23"/>
  <c r="D207" i="26"/>
  <c r="D215" i="18"/>
  <c r="D223" i="24"/>
  <c r="D232" i="22"/>
  <c r="D239" i="24"/>
  <c r="D247" i="24"/>
  <c r="D255" i="14"/>
  <c r="D256" i="25"/>
  <c r="D263" i="14"/>
  <c r="D266" i="26"/>
  <c r="D188" i="39"/>
  <c r="D220" i="18"/>
  <c r="D156" i="24"/>
  <c r="D142" i="39"/>
  <c r="D150" i="24"/>
  <c r="D225" i="24"/>
  <c r="D187" i="39"/>
  <c r="D152" i="26"/>
  <c r="D200" i="39"/>
  <c r="D157" i="39"/>
  <c r="D186" i="39"/>
  <c r="D205" i="24"/>
  <c r="D143" i="26"/>
  <c r="D207" i="23"/>
  <c r="D266" i="24"/>
  <c r="D268" i="24"/>
  <c r="D137" i="24"/>
  <c r="D228" i="18"/>
  <c r="D260" i="18"/>
  <c r="D235" i="23"/>
  <c r="D224" i="26"/>
  <c r="D136" i="14"/>
  <c r="D197" i="24"/>
  <c r="D210" i="24"/>
  <c r="D239" i="39"/>
  <c r="D247" i="23"/>
  <c r="D153" i="26"/>
  <c r="D158" i="26"/>
  <c r="D166" i="18"/>
  <c r="D190" i="18"/>
  <c r="D196" i="22"/>
  <c r="D155" i="24"/>
  <c r="D149" i="24"/>
  <c r="D162" i="23"/>
  <c r="D178" i="24"/>
  <c r="D218" i="39"/>
  <c r="D237" i="39"/>
  <c r="D250" i="23"/>
  <c r="D261" i="39"/>
  <c r="D204" i="24"/>
  <c r="D255" i="18"/>
  <c r="D180" i="18"/>
  <c r="D145" i="18"/>
  <c r="D257" i="14"/>
  <c r="D211" i="39"/>
  <c r="D243" i="39"/>
  <c r="D251" i="24"/>
  <c r="D265" i="18"/>
  <c r="D270" i="26"/>
  <c r="D164" i="18"/>
  <c r="D144" i="18"/>
  <c r="D176" i="18"/>
  <c r="D154" i="26"/>
  <c r="D189" i="26"/>
  <c r="D202" i="26"/>
  <c r="D242" i="23"/>
  <c r="D216" i="25"/>
  <c r="D256" i="22"/>
  <c r="D156" i="25"/>
  <c r="D219" i="18"/>
  <c r="D151" i="14"/>
  <c r="D159" i="23"/>
  <c r="D167" i="26"/>
  <c r="D269" i="26"/>
  <c r="D193" i="14"/>
  <c r="D209" i="39"/>
  <c r="D222" i="24"/>
  <c r="D233" i="14"/>
  <c r="D262" i="23"/>
  <c r="D139" i="14"/>
  <c r="D260" i="25"/>
  <c r="D192" i="24"/>
  <c r="D232" i="14"/>
  <c r="D213" i="18"/>
  <c r="D221" i="26"/>
  <c r="D253" i="26"/>
  <c r="D183" i="23"/>
  <c r="D223" i="14"/>
  <c r="D263" i="23"/>
  <c r="D269" i="39"/>
  <c r="D148" i="14"/>
  <c r="D163" i="14"/>
  <c r="D220" i="25"/>
  <c r="D160" i="14"/>
  <c r="D216" i="24"/>
  <c r="D191" i="18"/>
  <c r="D231" i="26"/>
  <c r="D169" i="14"/>
  <c r="D172" i="39"/>
  <c r="D236" i="24"/>
  <c r="D171" i="26"/>
  <c r="D252" i="14"/>
  <c r="D264" i="24"/>
  <c r="D180" i="14"/>
  <c r="D214" i="26"/>
  <c r="D249" i="24"/>
  <c r="D240" i="23"/>
  <c r="D198" i="23"/>
  <c r="D192" i="22"/>
  <c r="D238" i="23"/>
  <c r="D147" i="24"/>
  <c r="D188" i="23"/>
  <c r="D185" i="24"/>
  <c r="D165" i="25"/>
  <c r="D259" i="39"/>
  <c r="D157" i="14"/>
  <c r="D195" i="25"/>
  <c r="D249" i="26"/>
  <c r="D178" i="18"/>
  <c r="D267" i="14"/>
  <c r="D150" i="26"/>
  <c r="D233" i="24"/>
  <c r="D237" i="26"/>
  <c r="D198" i="14"/>
  <c r="D238" i="18"/>
  <c r="D169" i="23"/>
  <c r="D229" i="23"/>
  <c r="D202" i="18"/>
  <c r="D227" i="22"/>
  <c r="D137" i="18"/>
  <c r="D174" i="24"/>
  <c r="D242" i="39"/>
  <c r="D197" i="23"/>
  <c r="D162" i="39"/>
  <c r="D243" i="14"/>
  <c r="D209" i="22"/>
  <c r="D241" i="24"/>
  <c r="D201" i="14"/>
  <c r="D186" i="25"/>
  <c r="D203" i="25"/>
  <c r="D181" i="14"/>
  <c r="D251" i="26"/>
  <c r="D163" i="39"/>
  <c r="D254" i="18"/>
  <c r="D217" i="24"/>
  <c r="D141" i="39"/>
  <c r="D235" i="14"/>
  <c r="D187" i="18"/>
  <c r="D153" i="22"/>
  <c r="D166" i="24"/>
  <c r="D261" i="25"/>
  <c r="D146" i="25"/>
  <c r="D253" i="24"/>
  <c r="D210" i="39"/>
  <c r="D181" i="39"/>
  <c r="D201" i="22"/>
  <c r="D217" i="23"/>
  <c r="D193" i="26"/>
  <c r="D158" i="23"/>
  <c r="D138" i="25"/>
  <c r="D237" i="22"/>
  <c r="D154" i="25"/>
  <c r="D245" i="23"/>
  <c r="D205" i="18"/>
  <c r="D178" i="14"/>
  <c r="D154" i="23"/>
  <c r="D265" i="25"/>
  <c r="D246" i="25"/>
  <c r="D211" i="14"/>
  <c r="D171" i="14"/>
  <c r="D241" i="23"/>
  <c r="D198" i="18"/>
  <c r="D145" i="24"/>
  <c r="D213" i="25"/>
  <c r="D261" i="24"/>
  <c r="D237" i="14"/>
  <c r="D178" i="23"/>
  <c r="D149" i="23"/>
  <c r="D217" i="22"/>
  <c r="D182" i="18"/>
  <c r="D153" i="23"/>
  <c r="D253" i="25"/>
  <c r="D189" i="25"/>
  <c r="D218" i="14"/>
  <c r="D181" i="18"/>
  <c r="D154" i="24"/>
  <c r="D142" i="25"/>
  <c r="D257" i="22"/>
  <c r="D203" i="18"/>
  <c r="D246" i="14"/>
  <c r="D209" i="14"/>
  <c r="D185" i="23"/>
  <c r="D153" i="39"/>
  <c r="D195" i="14"/>
  <c r="D229" i="25"/>
  <c r="D174" i="25"/>
  <c r="D147" i="26"/>
  <c r="D157" i="25"/>
  <c r="D193" i="24"/>
  <c r="D155" i="23"/>
  <c r="D269" i="22"/>
  <c r="D149" i="22"/>
  <c r="D225" i="23"/>
  <c r="D226" i="18"/>
  <c r="D262" i="25"/>
  <c r="D165" i="22"/>
  <c r="D234" i="26"/>
  <c r="D259" i="26"/>
  <c r="D222" i="14"/>
  <c r="D195" i="22"/>
  <c r="D201" i="18"/>
  <c r="D170" i="25"/>
  <c r="D241" i="39"/>
  <c r="D258" i="26"/>
  <c r="D134" i="25"/>
  <c r="H134" i="25" s="1"/>
  <c r="D233" i="23"/>
  <c r="D197" i="26"/>
  <c r="D185" i="26"/>
  <c r="D238" i="26"/>
  <c r="D169" i="24"/>
  <c r="D229" i="14"/>
  <c r="D234" i="25"/>
  <c r="D227" i="14"/>
  <c r="D174" i="23"/>
  <c r="D141" i="22"/>
  <c r="D250" i="25"/>
  <c r="D186" i="22"/>
  <c r="D250" i="14"/>
  <c r="D203" i="22"/>
  <c r="D146" i="24"/>
  <c r="D249" i="25"/>
  <c r="D190" i="25"/>
  <c r="D147" i="18"/>
  <c r="D249" i="14"/>
  <c r="D182" i="24"/>
  <c r="D162" i="22"/>
  <c r="D162" i="26"/>
  <c r="D138" i="14"/>
  <c r="D230" i="25"/>
  <c r="D171" i="23"/>
  <c r="D249" i="18"/>
  <c r="D161" i="39"/>
  <c r="D146" i="22"/>
  <c r="D250" i="26"/>
  <c r="D226" i="39"/>
  <c r="D205" i="26"/>
  <c r="D179" i="25"/>
  <c r="D155" i="26"/>
  <c r="D219" i="39"/>
  <c r="D179" i="26"/>
  <c r="D214" i="14"/>
  <c r="D190" i="23"/>
  <c r="D154" i="22"/>
  <c r="D202" i="24"/>
  <c r="D149" i="14"/>
  <c r="D265" i="22"/>
  <c r="D246" i="22"/>
  <c r="D230" i="24"/>
  <c r="D190" i="39"/>
  <c r="D213" i="22"/>
  <c r="D226" i="26"/>
  <c r="D202" i="39"/>
  <c r="D173" i="24"/>
  <c r="D155" i="18"/>
  <c r="D243" i="18"/>
  <c r="D158" i="25"/>
  <c r="D254" i="39"/>
  <c r="D214" i="24"/>
  <c r="D177" i="26"/>
  <c r="D150" i="23"/>
  <c r="D253" i="22"/>
  <c r="D189" i="22"/>
  <c r="D253" i="23"/>
  <c r="D149" i="39"/>
  <c r="D142" i="22"/>
  <c r="D251" i="23"/>
  <c r="D198" i="22"/>
  <c r="D147" i="23"/>
  <c r="D182" i="14"/>
  <c r="D253" i="39"/>
  <c r="D170" i="24"/>
  <c r="D238" i="24"/>
  <c r="D187" i="23"/>
  <c r="D145" i="22"/>
  <c r="D222" i="23"/>
  <c r="D211" i="25"/>
  <c r="D139" i="26"/>
  <c r="D206" i="26"/>
  <c r="D210" i="14"/>
  <c r="D219" i="26"/>
  <c r="D138" i="18"/>
  <c r="D254" i="26"/>
  <c r="D165" i="24"/>
  <c r="D147" i="14"/>
  <c r="D259" i="24"/>
  <c r="D174" i="39"/>
  <c r="D269" i="18"/>
  <c r="D195" i="26"/>
  <c r="D170" i="22"/>
  <c r="D170" i="26"/>
  <c r="D218" i="18"/>
  <c r="D134" i="22"/>
  <c r="I134" i="22" s="1"/>
  <c r="D265" i="24"/>
  <c r="D193" i="18"/>
  <c r="D177" i="23"/>
  <c r="D141" i="23"/>
  <c r="D142" i="14"/>
  <c r="D225" i="18"/>
  <c r="D229" i="18"/>
  <c r="D234" i="22"/>
  <c r="D194" i="26"/>
  <c r="D227" i="18"/>
  <c r="D227" i="26"/>
  <c r="D174" i="14"/>
  <c r="D154" i="18"/>
  <c r="D187" i="24"/>
  <c r="D198" i="39"/>
  <c r="D141" i="25"/>
  <c r="D250" i="22"/>
  <c r="D181" i="25"/>
  <c r="D245" i="14"/>
  <c r="D178" i="26"/>
  <c r="D141" i="24"/>
  <c r="D155" i="39"/>
  <c r="D249" i="22"/>
  <c r="D190" i="22"/>
  <c r="D139" i="39"/>
  <c r="D209" i="26"/>
  <c r="D162" i="25"/>
  <c r="D250" i="39"/>
  <c r="D218" i="24"/>
  <c r="D186" i="23"/>
  <c r="D157" i="23"/>
  <c r="D230" i="22"/>
  <c r="D166" i="25"/>
  <c r="D139" i="23"/>
  <c r="D246" i="39"/>
  <c r="D221" i="23"/>
  <c r="D202" i="14"/>
  <c r="D179" i="22"/>
  <c r="D146" i="39"/>
  <c r="D150" i="25"/>
  <c r="D211" i="23"/>
  <c r="D150" i="18"/>
  <c r="D178" i="25"/>
  <c r="D197" i="14"/>
  <c r="D146" i="26"/>
  <c r="D182" i="25"/>
  <c r="D225" i="39"/>
  <c r="D185" i="39"/>
  <c r="D137" i="14"/>
  <c r="D269" i="24"/>
  <c r="D221" i="39"/>
  <c r="D197" i="39"/>
  <c r="D203" i="26"/>
  <c r="D158" i="22"/>
  <c r="D249" i="23"/>
  <c r="D145" i="23"/>
  <c r="D250" i="24"/>
  <c r="D147" i="25"/>
  <c r="D267" i="24"/>
  <c r="D270" i="39"/>
  <c r="D198" i="25"/>
  <c r="D241" i="18"/>
  <c r="D206" i="18"/>
  <c r="D145" i="26"/>
  <c r="D153" i="18"/>
  <c r="D261" i="23"/>
  <c r="D209" i="23"/>
  <c r="D235" i="22"/>
  <c r="D254" i="22"/>
  <c r="D161" i="22"/>
  <c r="D197" i="22"/>
  <c r="D267" i="39"/>
  <c r="D221" i="14"/>
  <c r="D235" i="24"/>
  <c r="D218" i="22"/>
  <c r="D190" i="24"/>
  <c r="D161" i="18"/>
  <c r="D165" i="23"/>
  <c r="D259" i="23"/>
  <c r="D146" i="23"/>
  <c r="D270" i="18"/>
  <c r="D195" i="24"/>
  <c r="D170" i="23"/>
  <c r="D155" i="14"/>
  <c r="D158" i="14"/>
  <c r="D162" i="24"/>
  <c r="D134" i="18"/>
  <c r="D233" i="22"/>
  <c r="D211" i="18"/>
  <c r="D238" i="25"/>
  <c r="D169" i="25"/>
  <c r="D229" i="26"/>
  <c r="D234" i="39"/>
  <c r="D173" i="26"/>
  <c r="D227" i="39"/>
  <c r="D217" i="26"/>
  <c r="D174" i="18"/>
  <c r="D210" i="25"/>
  <c r="D178" i="39"/>
  <c r="D149" i="26"/>
  <c r="D214" i="25"/>
  <c r="D179" i="14"/>
  <c r="D222" i="39"/>
  <c r="D193" i="23"/>
  <c r="D245" i="25"/>
  <c r="D181" i="22"/>
  <c r="D267" i="22"/>
  <c r="D242" i="24"/>
  <c r="D218" i="23"/>
  <c r="D194" i="14"/>
  <c r="D157" i="26"/>
  <c r="D139" i="25"/>
  <c r="D235" i="18"/>
  <c r="D187" i="26"/>
  <c r="D246" i="24"/>
  <c r="D206" i="39"/>
  <c r="D158" i="18"/>
  <c r="D226" i="25"/>
  <c r="D245" i="24"/>
  <c r="D181" i="24"/>
  <c r="D154" i="39"/>
  <c r="D225" i="25"/>
  <c r="D166" i="22"/>
  <c r="D193" i="39"/>
  <c r="D153" i="14"/>
  <c r="D202" i="25"/>
  <c r="D245" i="39"/>
  <c r="D197" i="18"/>
  <c r="D141" i="26"/>
  <c r="D150" i="22"/>
  <c r="D147" i="39"/>
  <c r="D257" i="39"/>
  <c r="D209" i="24"/>
  <c r="D145" i="14"/>
  <c r="D269" i="14"/>
  <c r="D266" i="14"/>
  <c r="D178" i="22"/>
  <c r="D237" i="18"/>
  <c r="D173" i="18"/>
  <c r="D243" i="26"/>
  <c r="D182" i="22"/>
  <c r="D139" i="18"/>
  <c r="D177" i="24"/>
  <c r="D251" i="25"/>
  <c r="D219" i="25"/>
  <c r="D163" i="25"/>
  <c r="D141" i="18"/>
  <c r="D235" i="39"/>
  <c r="D139" i="24"/>
  <c r="D246" i="18"/>
  <c r="D137" i="39"/>
  <c r="D245" i="18"/>
  <c r="D202" i="23"/>
  <c r="D147" i="22"/>
  <c r="D193" i="25"/>
  <c r="D230" i="18"/>
  <c r="D201" i="26"/>
  <c r="D142" i="26"/>
  <c r="D259" i="25"/>
  <c r="D243" i="23"/>
  <c r="D169" i="18"/>
  <c r="D142" i="24"/>
  <c r="D258" i="24"/>
  <c r="D221" i="25"/>
  <c r="D257" i="24"/>
  <c r="D203" i="39"/>
  <c r="D138" i="23"/>
  <c r="D153" i="24"/>
  <c r="D194" i="25"/>
  <c r="D217" i="18"/>
  <c r="D165" i="39"/>
  <c r="D257" i="18"/>
  <c r="D259" i="14"/>
  <c r="D166" i="14"/>
  <c r="D195" i="39"/>
  <c r="D170" i="39"/>
  <c r="D154" i="14"/>
  <c r="D134" i="26"/>
  <c r="H134" i="26" s="1"/>
  <c r="D233" i="25"/>
  <c r="D179" i="39"/>
  <c r="D251" i="18"/>
  <c r="D238" i="22"/>
  <c r="D169" i="22"/>
  <c r="D229" i="24"/>
  <c r="D230" i="14"/>
  <c r="D234" i="24"/>
  <c r="D227" i="23"/>
  <c r="D182" i="26"/>
  <c r="D174" i="26"/>
  <c r="D210" i="22"/>
  <c r="D173" i="14"/>
  <c r="D146" i="14"/>
  <c r="D214" i="22"/>
  <c r="D262" i="26"/>
  <c r="D217" i="14"/>
  <c r="D150" i="39"/>
  <c r="D270" i="22"/>
  <c r="D245" i="22"/>
  <c r="D267" i="25"/>
  <c r="D237" i="23"/>
  <c r="D213" i="14"/>
  <c r="D155" i="25"/>
  <c r="D139" i="22"/>
  <c r="D185" i="25"/>
  <c r="D241" i="14"/>
  <c r="D198" i="26"/>
  <c r="D150" i="14"/>
  <c r="D226" i="22"/>
  <c r="D237" i="24"/>
  <c r="D213" i="23"/>
  <c r="D173" i="23"/>
  <c r="D225" i="22"/>
  <c r="D163" i="26"/>
  <c r="D262" i="18"/>
  <c r="D185" i="18"/>
  <c r="D202" i="22"/>
  <c r="D243" i="25"/>
  <c r="D218" i="26"/>
  <c r="D194" i="23"/>
  <c r="D270" i="14"/>
  <c r="D206" i="25"/>
  <c r="D254" i="14"/>
  <c r="D230" i="23"/>
  <c r="D209" i="18"/>
  <c r="D242" i="25"/>
  <c r="D173" i="25"/>
  <c r="D258" i="23"/>
  <c r="D194" i="24"/>
  <c r="D137" i="25"/>
  <c r="D241" i="25"/>
  <c r="D214" i="39"/>
  <c r="D166" i="23"/>
  <c r="D251" i="22"/>
  <c r="D219" i="22"/>
  <c r="D187" i="25"/>
  <c r="D163" i="22"/>
  <c r="D138" i="26"/>
  <c r="D270" i="24"/>
  <c r="D222" i="25"/>
  <c r="D241" i="26"/>
  <c r="D201" i="39"/>
  <c r="D166" i="26"/>
  <c r="D266" i="39"/>
  <c r="D242" i="14"/>
  <c r="D146" i="18"/>
  <c r="D265" i="39"/>
  <c r="D235" i="26"/>
  <c r="D193" i="22"/>
  <c r="D225" i="26"/>
  <c r="D198" i="24"/>
  <c r="D137" i="23"/>
  <c r="D233" i="18"/>
  <c r="D205" i="23"/>
  <c r="D266" i="22"/>
  <c r="D171" i="25"/>
  <c r="D205" i="39"/>
  <c r="D222" i="18"/>
  <c r="D258" i="14"/>
  <c r="D165" i="14"/>
  <c r="D138" i="24"/>
  <c r="D259" i="18"/>
  <c r="D261" i="18"/>
  <c r="D226" i="14"/>
  <c r="D195" i="23"/>
  <c r="D149" i="18"/>
  <c r="D170" i="14"/>
  <c r="D134" i="23"/>
  <c r="H134" i="23" s="1"/>
  <c r="D233" i="39"/>
  <c r="D219" i="23"/>
  <c r="D238" i="39"/>
  <c r="D169" i="39"/>
  <c r="D242" i="18"/>
  <c r="D189" i="24"/>
  <c r="D195" i="18"/>
  <c r="D234" i="23"/>
  <c r="D227" i="24"/>
  <c r="D161" i="14"/>
  <c r="D210" i="23"/>
  <c r="D138" i="39"/>
  <c r="D163" i="24"/>
  <c r="D257" i="23"/>
  <c r="D214" i="18"/>
  <c r="D182" i="23"/>
  <c r="D270" i="25"/>
  <c r="D157" i="22"/>
  <c r="D261" i="26"/>
  <c r="D235" i="25"/>
  <c r="D189" i="18"/>
  <c r="D173" i="39"/>
  <c r="D155" i="22"/>
  <c r="D145" i="25"/>
  <c r="D219" i="24"/>
  <c r="D185" i="22"/>
  <c r="D262" i="39"/>
  <c r="D145" i="39"/>
  <c r="D210" i="18"/>
  <c r="D267" i="23"/>
  <c r="D219" i="14"/>
  <c r="D161" i="25"/>
  <c r="D230" i="39"/>
  <c r="D182" i="39"/>
  <c r="D269" i="25"/>
  <c r="D266" i="23"/>
  <c r="D197" i="25"/>
  <c r="D261" i="14"/>
  <c r="D243" i="22"/>
  <c r="D213" i="24"/>
  <c r="D189" i="14"/>
  <c r="D162" i="18"/>
  <c r="D206" i="22"/>
  <c r="D225" i="14"/>
  <c r="D149" i="25"/>
  <c r="D242" i="22"/>
  <c r="D173" i="22"/>
  <c r="D226" i="23"/>
  <c r="D189" i="23"/>
  <c r="D137" i="22"/>
  <c r="D270" i="23"/>
  <c r="D241" i="22"/>
  <c r="D179" i="24"/>
  <c r="D262" i="24"/>
  <c r="D161" i="24"/>
  <c r="D213" i="26"/>
  <c r="D187" i="22"/>
  <c r="D162" i="14"/>
  <c r="D267" i="18"/>
  <c r="D265" i="26"/>
  <c r="D222" i="22"/>
  <c r="D179" i="18"/>
  <c r="D230" i="26"/>
  <c r="D161" i="26"/>
  <c r="D194" i="39"/>
  <c r="D262" i="22"/>
  <c r="D187" i="14"/>
  <c r="D254" i="23"/>
  <c r="D165" i="18"/>
  <c r="D246" i="26"/>
  <c r="D234" i="14"/>
  <c r="D177" i="39"/>
  <c r="D210" i="26"/>
  <c r="D177" i="14"/>
  <c r="D186" i="14"/>
  <c r="D206" i="24"/>
  <c r="D250" i="18"/>
  <c r="D265" i="23"/>
  <c r="D171" i="24"/>
  <c r="D258" i="25"/>
  <c r="D171" i="39"/>
  <c r="D165" i="26"/>
  <c r="D259" i="22"/>
  <c r="D134" i="14"/>
  <c r="D221" i="18"/>
  <c r="D262" i="14"/>
  <c r="D213" i="39"/>
  <c r="D170" i="18"/>
  <c r="D203" i="14"/>
  <c r="D134" i="39"/>
  <c r="I134" i="39" s="1"/>
  <c r="D233" i="26"/>
  <c r="D206" i="23"/>
  <c r="D238" i="14"/>
  <c r="D169" i="26"/>
  <c r="D229" i="22"/>
  <c r="D234" i="18"/>
  <c r="D227" i="25"/>
  <c r="D174" i="22"/>
  <c r="D205" i="22"/>
  <c r="D253" i="18"/>
  <c r="D251" i="39"/>
  <c r="D209" i="25"/>
  <c r="D246" i="23"/>
  <c r="D206" i="14"/>
  <c r="D177" i="18"/>
  <c r="D137" i="26"/>
  <c r="D266" i="25"/>
  <c r="D186" i="24"/>
  <c r="D171" i="22"/>
  <c r="D254" i="25"/>
  <c r="D203" i="24"/>
  <c r="D171" i="18"/>
  <c r="D257" i="26"/>
  <c r="D222" i="26"/>
  <c r="D190" i="14"/>
  <c r="D142" i="23"/>
  <c r="D221" i="22"/>
  <c r="D253" i="14"/>
  <c r="D226" i="24"/>
  <c r="D141" i="14"/>
  <c r="D265" i="14"/>
  <c r="D153" i="25"/>
  <c r="D217" i="39"/>
  <c r="D142" i="18"/>
  <c r="D261" i="22"/>
  <c r="D258" i="39"/>
  <c r="D211" i="22"/>
  <c r="D186" i="26"/>
  <c r="D157" i="24"/>
  <c r="D201" i="25"/>
  <c r="D201" i="23"/>
  <c r="D161" i="23"/>
  <c r="D138" i="22"/>
  <c r="D237" i="25"/>
  <c r="D205" i="14"/>
  <c r="D181" i="23"/>
  <c r="D157" i="18"/>
  <c r="D267" i="26"/>
  <c r="D177" i="25"/>
  <c r="D254" i="24"/>
  <c r="D201" i="24"/>
  <c r="D218" i="25"/>
  <c r="D242" i="26"/>
  <c r="D181" i="26"/>
  <c r="D251" i="14"/>
  <c r="D217" i="25"/>
  <c r="D185" i="14"/>
  <c r="D269" i="23"/>
  <c r="D258" i="22"/>
  <c r="D194" i="22"/>
  <c r="D258" i="18"/>
  <c r="D221" i="24"/>
  <c r="D189" i="39"/>
  <c r="D257" i="25"/>
  <c r="D211" i="24"/>
  <c r="D163" i="23"/>
  <c r="D249" i="39"/>
  <c r="D214" i="23"/>
  <c r="D190" i="26"/>
  <c r="D158" i="39"/>
  <c r="D229" i="39"/>
  <c r="D134" i="24"/>
  <c r="D163" i="18"/>
  <c r="D205" i="25"/>
  <c r="D211" i="26"/>
  <c r="D266" i="18"/>
  <c r="D179" i="23"/>
  <c r="D203" i="23"/>
  <c r="D243" i="24"/>
  <c r="D166" i="39"/>
  <c r="D186" i="18"/>
  <c r="D177" i="22"/>
  <c r="D245" i="26"/>
  <c r="D158" i="24"/>
  <c r="D194" i="18"/>
  <c r="D259" i="36"/>
  <c r="D248" i="36"/>
  <c r="D143" i="36"/>
  <c r="D219" i="36"/>
  <c r="D234" i="36"/>
  <c r="D145" i="36"/>
  <c r="D206" i="36"/>
  <c r="D257" i="36"/>
  <c r="D192" i="36"/>
  <c r="D178" i="36"/>
  <c r="D159" i="36"/>
  <c r="D198" i="36"/>
  <c r="D139" i="36"/>
  <c r="D173" i="36"/>
  <c r="D251" i="36"/>
  <c r="D256" i="36"/>
  <c r="D172" i="36"/>
  <c r="D152" i="36"/>
  <c r="D262" i="36"/>
  <c r="D210" i="36"/>
  <c r="D171" i="36"/>
  <c r="D270" i="36"/>
  <c r="D180" i="36"/>
  <c r="D190" i="36"/>
  <c r="D244" i="36"/>
  <c r="D135" i="36"/>
  <c r="D212" i="36"/>
  <c r="D193" i="36"/>
  <c r="D243" i="36"/>
  <c r="D216" i="36"/>
  <c r="D175" i="36"/>
  <c r="D252" i="36"/>
  <c r="D209" i="36"/>
  <c r="D239" i="36"/>
  <c r="D168" i="36"/>
  <c r="D268" i="36"/>
  <c r="D266" i="36"/>
  <c r="D236" i="36"/>
  <c r="D148" i="36"/>
  <c r="D189" i="36"/>
  <c r="D245" i="36"/>
  <c r="D167" i="36"/>
  <c r="D220" i="36"/>
  <c r="D155" i="36"/>
  <c r="D213" i="36"/>
  <c r="D134" i="36"/>
  <c r="D142" i="36"/>
  <c r="D203" i="36"/>
  <c r="D186" i="36"/>
  <c r="D229" i="36"/>
  <c r="D174" i="36"/>
  <c r="D163" i="36"/>
  <c r="D222" i="36"/>
  <c r="D211" i="36"/>
  <c r="D154" i="36"/>
  <c r="D253" i="36"/>
  <c r="D201" i="36"/>
  <c r="D228" i="36"/>
  <c r="D164" i="36"/>
  <c r="D144" i="36"/>
  <c r="D157" i="36"/>
  <c r="D151" i="36"/>
  <c r="D179" i="36"/>
  <c r="D136" i="36"/>
  <c r="D263" i="36"/>
  <c r="D197" i="36"/>
  <c r="D183" i="36"/>
  <c r="D153" i="36"/>
  <c r="D233" i="36"/>
  <c r="D207" i="36"/>
  <c r="D194" i="36"/>
  <c r="D214" i="36"/>
  <c r="D184" i="36"/>
  <c r="D202" i="36"/>
  <c r="D158" i="36"/>
  <c r="D225" i="36"/>
  <c r="D260" i="36"/>
  <c r="D176" i="36"/>
  <c r="D165" i="36"/>
  <c r="D191" i="36"/>
  <c r="D166" i="36"/>
  <c r="D150" i="36"/>
  <c r="D217" i="36"/>
  <c r="D237" i="36"/>
  <c r="D246" i="36"/>
  <c r="D223" i="36"/>
  <c r="D238" i="36"/>
  <c r="D200" i="36"/>
  <c r="D221" i="36"/>
  <c r="D231" i="36"/>
  <c r="D185" i="36"/>
  <c r="D188" i="36"/>
  <c r="D138" i="36"/>
  <c r="D149" i="36"/>
  <c r="D161" i="36"/>
  <c r="D181" i="36"/>
  <c r="D169" i="36"/>
  <c r="D230" i="36"/>
  <c r="D267" i="36"/>
  <c r="D141" i="36"/>
  <c r="D250" i="36"/>
  <c r="D205" i="36"/>
  <c r="D187" i="36"/>
  <c r="D224" i="36"/>
  <c r="D162" i="36"/>
  <c r="D147" i="36"/>
  <c r="D265" i="36"/>
  <c r="D137" i="36"/>
  <c r="D241" i="36"/>
  <c r="D235" i="36"/>
  <c r="D204" i="36"/>
  <c r="D232" i="36"/>
  <c r="D177" i="36"/>
  <c r="D208" i="36"/>
  <c r="D258" i="36"/>
  <c r="D146" i="36"/>
  <c r="D196" i="36"/>
  <c r="D160" i="36"/>
  <c r="D199" i="36"/>
  <c r="D156" i="36"/>
  <c r="D261" i="36"/>
  <c r="D140" i="36"/>
  <c r="D254" i="36"/>
  <c r="D170" i="36"/>
  <c r="D269" i="36"/>
  <c r="D264" i="36"/>
  <c r="D249" i="36"/>
  <c r="D255" i="36"/>
  <c r="D226" i="36"/>
  <c r="D215" i="36"/>
  <c r="D195" i="36"/>
  <c r="D227" i="36"/>
  <c r="D182" i="36"/>
  <c r="D218" i="36"/>
  <c r="D240" i="36"/>
  <c r="D242" i="36"/>
  <c r="D247" i="36"/>
  <c r="V47" i="11"/>
  <c r="T47" i="11"/>
  <c r="P47" i="11"/>
  <c r="Q47" i="11"/>
  <c r="S47" i="11"/>
  <c r="N47" i="11"/>
  <c r="T50" i="11"/>
  <c r="V50" i="11"/>
  <c r="N50" i="11"/>
  <c r="S50" i="11"/>
  <c r="Q50" i="11"/>
  <c r="P50" i="11"/>
  <c r="V60" i="11"/>
  <c r="T60" i="11"/>
  <c r="Q60" i="11"/>
  <c r="P60" i="11"/>
  <c r="N60" i="11"/>
  <c r="S60" i="11"/>
  <c r="T70" i="11"/>
  <c r="V70" i="11"/>
  <c r="N70" i="11"/>
  <c r="P70" i="11"/>
  <c r="S70" i="11"/>
  <c r="Q70" i="11"/>
  <c r="V73" i="11"/>
  <c r="T73" i="11"/>
  <c r="Q73" i="11"/>
  <c r="P73" i="11"/>
  <c r="S73" i="11"/>
  <c r="N73" i="11"/>
  <c r="T76" i="11"/>
  <c r="V76" i="11"/>
  <c r="Q76" i="11"/>
  <c r="P76" i="11"/>
  <c r="N76" i="11"/>
  <c r="S76" i="11"/>
  <c r="V83" i="11"/>
  <c r="T83" i="11"/>
  <c r="N83" i="11"/>
  <c r="S83" i="11"/>
  <c r="Q83" i="11"/>
  <c r="P83" i="11"/>
  <c r="V91" i="11"/>
  <c r="T91" i="11"/>
  <c r="N91" i="11"/>
  <c r="S91" i="11"/>
  <c r="P91" i="11"/>
  <c r="Q91" i="11"/>
  <c r="T104" i="11"/>
  <c r="V104" i="11"/>
  <c r="P104" i="11"/>
  <c r="S104" i="11"/>
  <c r="Q104" i="11"/>
  <c r="N104" i="11"/>
  <c r="V111" i="11"/>
  <c r="T111" i="11"/>
  <c r="Q111" i="11"/>
  <c r="S111" i="11"/>
  <c r="P111" i="11"/>
  <c r="N111" i="11"/>
  <c r="V129" i="11"/>
  <c r="T129" i="11"/>
  <c r="Q129" i="11"/>
  <c r="P129" i="11"/>
  <c r="N129" i="11"/>
  <c r="S129" i="11"/>
  <c r="T3" i="11"/>
  <c r="V3" i="11"/>
  <c r="P3" i="11"/>
  <c r="S3" i="11"/>
  <c r="N3" i="11"/>
  <c r="Q3" i="11"/>
  <c r="V6" i="11"/>
  <c r="T6" i="11"/>
  <c r="P6" i="11"/>
  <c r="N6" i="11"/>
  <c r="S6" i="11"/>
  <c r="Q6" i="11"/>
  <c r="V8" i="11"/>
  <c r="T8" i="11"/>
  <c r="S8" i="11"/>
  <c r="N8" i="11"/>
  <c r="Q8" i="11"/>
  <c r="P8" i="11"/>
  <c r="V13" i="11"/>
  <c r="T13" i="11"/>
  <c r="N13" i="11"/>
  <c r="Q13" i="11"/>
  <c r="P13" i="11"/>
  <c r="S13" i="11"/>
  <c r="T18" i="11"/>
  <c r="V18" i="11"/>
  <c r="Q18" i="11"/>
  <c r="S18" i="11"/>
  <c r="P18" i="11"/>
  <c r="N18" i="11"/>
  <c r="T20" i="11"/>
  <c r="V20" i="11"/>
  <c r="P20" i="11"/>
  <c r="Q20" i="11"/>
  <c r="N20" i="11"/>
  <c r="S20" i="11"/>
  <c r="V23" i="11"/>
  <c r="T23" i="11"/>
  <c r="P23" i="11"/>
  <c r="Q23" i="11"/>
  <c r="S23" i="11"/>
  <c r="N23" i="11"/>
  <c r="T26" i="11"/>
  <c r="V26" i="11"/>
  <c r="Q26" i="11"/>
  <c r="S26" i="11"/>
  <c r="N26" i="11"/>
  <c r="P26" i="11"/>
  <c r="V28" i="11"/>
  <c r="T28" i="11"/>
  <c r="P28" i="11"/>
  <c r="Q28" i="11"/>
  <c r="N28" i="11"/>
  <c r="S28" i="11"/>
  <c r="V31" i="11"/>
  <c r="T31" i="11"/>
  <c r="P31" i="11"/>
  <c r="Q31" i="11"/>
  <c r="S31" i="11"/>
  <c r="N31" i="11"/>
  <c r="V34" i="11"/>
  <c r="T34" i="11"/>
  <c r="Q34" i="11"/>
  <c r="S34" i="11"/>
  <c r="N34" i="11"/>
  <c r="P34" i="11"/>
  <c r="T36" i="11"/>
  <c r="V36" i="11"/>
  <c r="P36" i="11"/>
  <c r="Q36" i="11"/>
  <c r="N36" i="11"/>
  <c r="S36" i="11"/>
  <c r="V39" i="11"/>
  <c r="T39" i="11"/>
  <c r="P39" i="11"/>
  <c r="Q39" i="11"/>
  <c r="S39" i="11"/>
  <c r="N39" i="11"/>
  <c r="T42" i="11"/>
  <c r="V42" i="11"/>
  <c r="Q42" i="11"/>
  <c r="S42" i="11"/>
  <c r="N42" i="11"/>
  <c r="P42" i="11"/>
  <c r="V44" i="11"/>
  <c r="T44" i="11"/>
  <c r="P44" i="11"/>
  <c r="Q44" i="11"/>
  <c r="N44" i="11"/>
  <c r="S44" i="11"/>
  <c r="V49" i="11"/>
  <c r="T49" i="11"/>
  <c r="Q49" i="11"/>
  <c r="N49" i="11"/>
  <c r="P49" i="11"/>
  <c r="S49" i="11"/>
  <c r="V57" i="11"/>
  <c r="T57" i="11"/>
  <c r="Q57" i="11"/>
  <c r="P57" i="11"/>
  <c r="S57" i="11"/>
  <c r="N57" i="11"/>
  <c r="T62" i="11"/>
  <c r="V62" i="11"/>
  <c r="S62" i="11"/>
  <c r="P62" i="11"/>
  <c r="N62" i="11"/>
  <c r="Q62" i="11"/>
  <c r="T64" i="11"/>
  <c r="V64" i="11"/>
  <c r="N64" i="11"/>
  <c r="S64" i="11"/>
  <c r="P64" i="11"/>
  <c r="Q64" i="11"/>
  <c r="V67" i="11"/>
  <c r="T67" i="11"/>
  <c r="N67" i="11"/>
  <c r="S67" i="11"/>
  <c r="Q67" i="11"/>
  <c r="P67" i="11"/>
  <c r="V75" i="11"/>
  <c r="T75" i="11"/>
  <c r="N75" i="11"/>
  <c r="S75" i="11"/>
  <c r="P75" i="11"/>
  <c r="Q75" i="11"/>
  <c r="T80" i="11"/>
  <c r="V80" i="11"/>
  <c r="N80" i="11"/>
  <c r="S80" i="11"/>
  <c r="P80" i="11"/>
  <c r="Q80" i="11"/>
  <c r="V82" i="11"/>
  <c r="T82" i="11"/>
  <c r="Q82" i="11"/>
  <c r="P82" i="11"/>
  <c r="S82" i="11"/>
  <c r="N82" i="11"/>
  <c r="V85" i="11"/>
  <c r="T85" i="11"/>
  <c r="S85" i="11"/>
  <c r="P85" i="11"/>
  <c r="N85" i="11"/>
  <c r="Q85" i="11"/>
  <c r="V88" i="11"/>
  <c r="T88" i="11"/>
  <c r="P88" i="11"/>
  <c r="S88" i="11"/>
  <c r="N88" i="11"/>
  <c r="Q88" i="11"/>
  <c r="T90" i="11"/>
  <c r="V90" i="11"/>
  <c r="Q90" i="11"/>
  <c r="N90" i="11"/>
  <c r="S90" i="11"/>
  <c r="P90" i="11"/>
  <c r="V93" i="11"/>
  <c r="T93" i="11"/>
  <c r="N93" i="11"/>
  <c r="P93" i="11"/>
  <c r="Q93" i="11"/>
  <c r="S93" i="11"/>
  <c r="T96" i="11"/>
  <c r="V96" i="11"/>
  <c r="N96" i="11"/>
  <c r="S96" i="11"/>
  <c r="P96" i="11"/>
  <c r="Q96" i="11"/>
  <c r="T98" i="11"/>
  <c r="V98" i="11"/>
  <c r="Q98" i="11"/>
  <c r="P98" i="11"/>
  <c r="S98" i="11"/>
  <c r="N98" i="11"/>
  <c r="V101" i="11"/>
  <c r="T101" i="11"/>
  <c r="S101" i="11"/>
  <c r="P101" i="11"/>
  <c r="N101" i="11"/>
  <c r="Q101" i="11"/>
  <c r="V106" i="11"/>
  <c r="T106" i="11"/>
  <c r="Q106" i="11"/>
  <c r="N106" i="11"/>
  <c r="S106" i="11"/>
  <c r="P106" i="11"/>
  <c r="T108" i="11"/>
  <c r="V108" i="11"/>
  <c r="Q108" i="11"/>
  <c r="P108" i="11"/>
  <c r="N108" i="11"/>
  <c r="S108" i="11"/>
  <c r="V110" i="11"/>
  <c r="T110" i="11"/>
  <c r="S110" i="11"/>
  <c r="P110" i="11"/>
  <c r="N110" i="11"/>
  <c r="Q110" i="11"/>
  <c r="V116" i="11"/>
  <c r="T116" i="11"/>
  <c r="Q116" i="11"/>
  <c r="S116" i="11"/>
  <c r="N116" i="11"/>
  <c r="P116" i="11"/>
  <c r="V119" i="11"/>
  <c r="T119" i="11"/>
  <c r="Q119" i="11"/>
  <c r="P119" i="11"/>
  <c r="S119" i="11"/>
  <c r="N119" i="11"/>
  <c r="T124" i="11"/>
  <c r="V124" i="11"/>
  <c r="Q124" i="11"/>
  <c r="P124" i="11"/>
  <c r="N124" i="11"/>
  <c r="S124" i="11"/>
  <c r="V131" i="11"/>
  <c r="T131" i="11"/>
  <c r="N131" i="11"/>
  <c r="S131" i="11"/>
  <c r="P131" i="11"/>
  <c r="Q131" i="11"/>
  <c r="V133" i="11"/>
  <c r="T133" i="11"/>
  <c r="N133" i="11"/>
  <c r="P133" i="11"/>
  <c r="S133" i="11"/>
  <c r="Q133" i="11"/>
  <c r="V5" i="11"/>
  <c r="T5" i="11"/>
  <c r="N5" i="11"/>
  <c r="Q5" i="11"/>
  <c r="S5" i="11"/>
  <c r="P5" i="11"/>
  <c r="V19" i="11"/>
  <c r="T19" i="11"/>
  <c r="N19" i="11"/>
  <c r="S19" i="11"/>
  <c r="Q19" i="11"/>
  <c r="P19" i="11"/>
  <c r="T24" i="11"/>
  <c r="V24" i="11"/>
  <c r="S24" i="11"/>
  <c r="N24" i="11"/>
  <c r="Q24" i="11"/>
  <c r="P24" i="11"/>
  <c r="V27" i="11"/>
  <c r="T27" i="11"/>
  <c r="N27" i="11"/>
  <c r="S27" i="11"/>
  <c r="Q27" i="11"/>
  <c r="P27" i="11"/>
  <c r="T32" i="11"/>
  <c r="V32" i="11"/>
  <c r="S32" i="11"/>
  <c r="N32" i="11"/>
  <c r="Q32" i="11"/>
  <c r="P32" i="11"/>
  <c r="V35" i="11"/>
  <c r="T35" i="11"/>
  <c r="N35" i="11"/>
  <c r="S35" i="11"/>
  <c r="Q35" i="11"/>
  <c r="P35" i="11"/>
  <c r="V38" i="11"/>
  <c r="T38" i="11"/>
  <c r="P38" i="11"/>
  <c r="N38" i="11"/>
  <c r="S38" i="11"/>
  <c r="Q38" i="11"/>
  <c r="V61" i="11"/>
  <c r="T61" i="11"/>
  <c r="N61" i="11"/>
  <c r="P61" i="11"/>
  <c r="Q61" i="11"/>
  <c r="S61" i="11"/>
  <c r="V71" i="11"/>
  <c r="T71" i="11"/>
  <c r="Q71" i="11"/>
  <c r="P71" i="11"/>
  <c r="S71" i="11"/>
  <c r="N71" i="11"/>
  <c r="T92" i="11"/>
  <c r="V92" i="11"/>
  <c r="Q92" i="11"/>
  <c r="P92" i="11"/>
  <c r="N92" i="11"/>
  <c r="S92" i="11"/>
  <c r="V4" i="11"/>
  <c r="T4" i="11"/>
  <c r="P4" i="11"/>
  <c r="Q4" i="11"/>
  <c r="N4" i="11"/>
  <c r="S4" i="11"/>
  <c r="V9" i="11"/>
  <c r="T9" i="11"/>
  <c r="P9" i="11"/>
  <c r="Q9" i="11"/>
  <c r="N9" i="11"/>
  <c r="S9" i="11"/>
  <c r="V11" i="11"/>
  <c r="T11" i="11"/>
  <c r="N11" i="11"/>
  <c r="S11" i="11"/>
  <c r="Q11" i="11"/>
  <c r="P11" i="11"/>
  <c r="V16" i="11"/>
  <c r="T16" i="11"/>
  <c r="S16" i="11"/>
  <c r="N16" i="11"/>
  <c r="Q16" i="11"/>
  <c r="P16" i="11"/>
  <c r="V21" i="11"/>
  <c r="T21" i="11"/>
  <c r="N21" i="11"/>
  <c r="Q21" i="11"/>
  <c r="S21" i="11"/>
  <c r="P21" i="11"/>
  <c r="V29" i="11"/>
  <c r="T29" i="11"/>
  <c r="N29" i="11"/>
  <c r="Q29" i="11"/>
  <c r="P29" i="11"/>
  <c r="S29" i="11"/>
  <c r="V37" i="11"/>
  <c r="T37" i="11"/>
  <c r="N37" i="11"/>
  <c r="Q37" i="11"/>
  <c r="S37" i="11"/>
  <c r="P37" i="11"/>
  <c r="V45" i="11"/>
  <c r="T45" i="11"/>
  <c r="N45" i="11"/>
  <c r="Q45" i="11"/>
  <c r="P45" i="11"/>
  <c r="S45" i="11"/>
  <c r="T52" i="11"/>
  <c r="V52" i="11"/>
  <c r="Q52" i="11"/>
  <c r="S52" i="11"/>
  <c r="N52" i="11"/>
  <c r="P52" i="11"/>
  <c r="V55" i="11"/>
  <c r="T55" i="11"/>
  <c r="Q55" i="11"/>
  <c r="P55" i="11"/>
  <c r="S55" i="11"/>
  <c r="N55" i="11"/>
  <c r="T58" i="11"/>
  <c r="V58" i="11"/>
  <c r="Q58" i="11"/>
  <c r="N58" i="11"/>
  <c r="S58" i="11"/>
  <c r="P58" i="11"/>
  <c r="V65" i="11"/>
  <c r="T65" i="11"/>
  <c r="Q65" i="11"/>
  <c r="N65" i="11"/>
  <c r="P65" i="11"/>
  <c r="S65" i="11"/>
  <c r="T68" i="11"/>
  <c r="V68" i="11"/>
  <c r="Q68" i="11"/>
  <c r="S68" i="11"/>
  <c r="N68" i="11"/>
  <c r="P68" i="11"/>
  <c r="V78" i="11"/>
  <c r="T78" i="11"/>
  <c r="S78" i="11"/>
  <c r="P78" i="11"/>
  <c r="N78" i="11"/>
  <c r="Q78" i="11"/>
  <c r="V99" i="11"/>
  <c r="T99" i="11"/>
  <c r="N99" i="11"/>
  <c r="S99" i="11"/>
  <c r="Q99" i="11"/>
  <c r="P99" i="11"/>
  <c r="V113" i="11"/>
  <c r="T113" i="11"/>
  <c r="Q113" i="11"/>
  <c r="N113" i="11"/>
  <c r="P113" i="11"/>
  <c r="S113" i="11"/>
  <c r="V122" i="11"/>
  <c r="T122" i="11"/>
  <c r="Q122" i="11"/>
  <c r="N122" i="11"/>
  <c r="S122" i="11"/>
  <c r="P122" i="11"/>
  <c r="V127" i="11"/>
  <c r="T127" i="11"/>
  <c r="Q127" i="11"/>
  <c r="P127" i="11"/>
  <c r="S127" i="11"/>
  <c r="N127" i="11"/>
  <c r="V10" i="11"/>
  <c r="T10" i="11"/>
  <c r="Q10" i="11"/>
  <c r="S10" i="11"/>
  <c r="N10" i="11"/>
  <c r="P10" i="11"/>
  <c r="V12" i="11"/>
  <c r="T12" i="11"/>
  <c r="P12" i="11"/>
  <c r="Q12" i="11"/>
  <c r="N12" i="11"/>
  <c r="S12" i="11"/>
  <c r="V15" i="11"/>
  <c r="T15" i="11"/>
  <c r="P15" i="11"/>
  <c r="Q15" i="11"/>
  <c r="S15" i="11"/>
  <c r="N15" i="11"/>
  <c r="V22" i="11"/>
  <c r="T22" i="11"/>
  <c r="P22" i="11"/>
  <c r="N22" i="11"/>
  <c r="S22" i="11"/>
  <c r="Q22" i="11"/>
  <c r="V25" i="11"/>
  <c r="T25" i="11"/>
  <c r="P25" i="11"/>
  <c r="Q25" i="11"/>
  <c r="N25" i="11"/>
  <c r="S25" i="11"/>
  <c r="V33" i="11"/>
  <c r="T33" i="11"/>
  <c r="P33" i="11"/>
  <c r="Q33" i="11"/>
  <c r="N33" i="11"/>
  <c r="S33" i="11"/>
  <c r="V41" i="11"/>
  <c r="T41" i="11"/>
  <c r="P41" i="11"/>
  <c r="Q41" i="11"/>
  <c r="N41" i="11"/>
  <c r="S41" i="11"/>
  <c r="T46" i="11"/>
  <c r="V46" i="11"/>
  <c r="P46" i="11"/>
  <c r="N46" i="11"/>
  <c r="S46" i="11"/>
  <c r="Q46" i="11"/>
  <c r="V48" i="11"/>
  <c r="T48" i="11"/>
  <c r="S48" i="11"/>
  <c r="N48" i="11"/>
  <c r="Q48" i="11"/>
  <c r="P48" i="11"/>
  <c r="V51" i="11"/>
  <c r="T51" i="11"/>
  <c r="N51" i="11"/>
  <c r="S51" i="11"/>
  <c r="P51" i="11"/>
  <c r="Q51" i="11"/>
  <c r="V54" i="11"/>
  <c r="T54" i="11"/>
  <c r="Q54" i="11"/>
  <c r="N54" i="11"/>
  <c r="P54" i="11"/>
  <c r="S54" i="11"/>
  <c r="T56" i="11"/>
  <c r="V56" i="11"/>
  <c r="P56" i="11"/>
  <c r="S56" i="11"/>
  <c r="Q56" i="11"/>
  <c r="N56" i="11"/>
  <c r="V59" i="11"/>
  <c r="T59" i="11"/>
  <c r="N59" i="11"/>
  <c r="S59" i="11"/>
  <c r="P59" i="11"/>
  <c r="Q59" i="11"/>
  <c r="V69" i="11"/>
  <c r="T69" i="11"/>
  <c r="S69" i="11"/>
  <c r="P69" i="11"/>
  <c r="N69" i="11"/>
  <c r="Q69" i="11"/>
  <c r="V72" i="11"/>
  <c r="T72" i="11"/>
  <c r="P72" i="11"/>
  <c r="S72" i="11"/>
  <c r="Q72" i="11"/>
  <c r="N72" i="11"/>
  <c r="T74" i="11"/>
  <c r="V74" i="11"/>
  <c r="Q74" i="11"/>
  <c r="N74" i="11"/>
  <c r="S74" i="11"/>
  <c r="P74" i="11"/>
  <c r="V77" i="11"/>
  <c r="T77" i="11"/>
  <c r="N77" i="11"/>
  <c r="P77" i="11"/>
  <c r="Q77" i="11"/>
  <c r="S77" i="11"/>
  <c r="V79" i="11"/>
  <c r="T79" i="11"/>
  <c r="Q79" i="11"/>
  <c r="S79" i="11"/>
  <c r="P79" i="11"/>
  <c r="N79" i="11"/>
  <c r="V87" i="11"/>
  <c r="T87" i="11"/>
  <c r="Q87" i="11"/>
  <c r="P87" i="11"/>
  <c r="S87" i="11"/>
  <c r="N87" i="11"/>
  <c r="V95" i="11"/>
  <c r="T95" i="11"/>
  <c r="Q95" i="11"/>
  <c r="S95" i="11"/>
  <c r="P95" i="11"/>
  <c r="N95" i="11"/>
  <c r="V103" i="11"/>
  <c r="T103" i="11"/>
  <c r="Q103" i="11"/>
  <c r="P103" i="11"/>
  <c r="S103" i="11"/>
  <c r="N103" i="11"/>
  <c r="V105" i="11"/>
  <c r="T105" i="11"/>
  <c r="Q105" i="11"/>
  <c r="P105" i="11"/>
  <c r="S105" i="11"/>
  <c r="N105" i="11"/>
  <c r="T112" i="11"/>
  <c r="V112" i="11"/>
  <c r="N112" i="11"/>
  <c r="S112" i="11"/>
  <c r="P112" i="11"/>
  <c r="Q112" i="11"/>
  <c r="V115" i="11"/>
  <c r="T115" i="11"/>
  <c r="N115" i="11"/>
  <c r="S115" i="11"/>
  <c r="P115" i="11"/>
  <c r="Q115" i="11"/>
  <c r="T118" i="11"/>
  <c r="V118" i="11"/>
  <c r="N118" i="11"/>
  <c r="P118" i="11"/>
  <c r="Q118" i="11"/>
  <c r="S118" i="11"/>
  <c r="V121" i="11"/>
  <c r="T121" i="11"/>
  <c r="Q121" i="11"/>
  <c r="P121" i="11"/>
  <c r="N121" i="11"/>
  <c r="S121" i="11"/>
  <c r="T126" i="11"/>
  <c r="V126" i="11"/>
  <c r="P126" i="11"/>
  <c r="S126" i="11"/>
  <c r="N126" i="11"/>
  <c r="Q126" i="11"/>
  <c r="V128" i="11"/>
  <c r="T128" i="11"/>
  <c r="S128" i="11"/>
  <c r="N128" i="11"/>
  <c r="P128" i="11"/>
  <c r="Q128" i="11"/>
  <c r="T130" i="11"/>
  <c r="V130" i="11"/>
  <c r="Q130" i="11"/>
  <c r="N130" i="11"/>
  <c r="S130" i="11"/>
  <c r="P130" i="11"/>
  <c r="V7" i="11"/>
  <c r="T7" i="11"/>
  <c r="P7" i="11"/>
  <c r="Q7" i="11"/>
  <c r="S7" i="11"/>
  <c r="N7" i="11"/>
  <c r="V14" i="11"/>
  <c r="T14" i="11"/>
  <c r="P14" i="11"/>
  <c r="N14" i="11"/>
  <c r="S14" i="11"/>
  <c r="Q14" i="11"/>
  <c r="V17" i="11"/>
  <c r="T17" i="11"/>
  <c r="P17" i="11"/>
  <c r="Q17" i="11"/>
  <c r="N17" i="11"/>
  <c r="S17" i="11"/>
  <c r="T30" i="11"/>
  <c r="V30" i="11"/>
  <c r="P30" i="11"/>
  <c r="N30" i="11"/>
  <c r="S30" i="11"/>
  <c r="Q30" i="11"/>
  <c r="T40" i="11"/>
  <c r="V40" i="11"/>
  <c r="S40" i="11"/>
  <c r="N40" i="11"/>
  <c r="Q40" i="11"/>
  <c r="P40" i="11"/>
  <c r="V43" i="11"/>
  <c r="T43" i="11"/>
  <c r="N43" i="11"/>
  <c r="S43" i="11"/>
  <c r="Q43" i="11"/>
  <c r="P43" i="11"/>
  <c r="V53" i="11"/>
  <c r="T53" i="11"/>
  <c r="S53" i="11"/>
  <c r="P53" i="11"/>
  <c r="N53" i="11"/>
  <c r="Q53" i="11"/>
  <c r="V63" i="11"/>
  <c r="T63" i="11"/>
  <c r="Q63" i="11"/>
  <c r="S63" i="11"/>
  <c r="P63" i="11"/>
  <c r="N63" i="11"/>
  <c r="V66" i="11"/>
  <c r="T66" i="11"/>
  <c r="Q66" i="11"/>
  <c r="P66" i="11"/>
  <c r="S66" i="11"/>
  <c r="N66" i="11"/>
  <c r="V81" i="11"/>
  <c r="T81" i="11"/>
  <c r="Q81" i="11"/>
  <c r="N81" i="11"/>
  <c r="P81" i="11"/>
  <c r="S81" i="11"/>
  <c r="T84" i="11"/>
  <c r="V84" i="11"/>
  <c r="Q84" i="11"/>
  <c r="S84" i="11"/>
  <c r="N84" i="11"/>
  <c r="P84" i="11"/>
  <c r="T86" i="11"/>
  <c r="V86" i="11"/>
  <c r="N86" i="11"/>
  <c r="P86" i="11"/>
  <c r="S86" i="11"/>
  <c r="Q86" i="11"/>
  <c r="V89" i="11"/>
  <c r="T89" i="11"/>
  <c r="Q89" i="11"/>
  <c r="P89" i="11"/>
  <c r="S89" i="11"/>
  <c r="N89" i="11"/>
  <c r="V94" i="11"/>
  <c r="T94" i="11"/>
  <c r="S94" i="11"/>
  <c r="P94" i="11"/>
  <c r="N94" i="11"/>
  <c r="Q94" i="11"/>
  <c r="V97" i="11"/>
  <c r="T97" i="11"/>
  <c r="Q97" i="11"/>
  <c r="N97" i="11"/>
  <c r="P97" i="11"/>
  <c r="S97" i="11"/>
  <c r="V100" i="11"/>
  <c r="T100" i="11"/>
  <c r="Q100" i="11"/>
  <c r="S100" i="11"/>
  <c r="N100" i="11"/>
  <c r="P100" i="11"/>
  <c r="T102" i="11"/>
  <c r="V102" i="11"/>
  <c r="N102" i="11"/>
  <c r="P102" i="11"/>
  <c r="Q102" i="11"/>
  <c r="S102" i="11"/>
  <c r="V107" i="11"/>
  <c r="T107" i="11"/>
  <c r="N107" i="11"/>
  <c r="S107" i="11"/>
  <c r="P107" i="11"/>
  <c r="Q107" i="11"/>
  <c r="V109" i="11"/>
  <c r="T109" i="11"/>
  <c r="N109" i="11"/>
  <c r="P109" i="11"/>
  <c r="Q109" i="11"/>
  <c r="S109" i="11"/>
  <c r="T114" i="11"/>
  <c r="V114" i="11"/>
  <c r="Q114" i="11"/>
  <c r="P114" i="11"/>
  <c r="S114" i="11"/>
  <c r="N114" i="11"/>
  <c r="V117" i="11"/>
  <c r="T117" i="11"/>
  <c r="S117" i="11"/>
  <c r="P117" i="11"/>
  <c r="N117" i="11"/>
  <c r="Q117" i="11"/>
  <c r="T120" i="11"/>
  <c r="V120" i="11"/>
  <c r="S120" i="11"/>
  <c r="N120" i="11"/>
  <c r="P120" i="11"/>
  <c r="Q120" i="11"/>
  <c r="V123" i="11"/>
  <c r="T123" i="11"/>
  <c r="N123" i="11"/>
  <c r="S123" i="11"/>
  <c r="P123" i="11"/>
  <c r="Q123" i="11"/>
  <c r="V125" i="11"/>
  <c r="T125" i="11"/>
  <c r="N125" i="11"/>
  <c r="P125" i="11"/>
  <c r="Q125" i="11"/>
  <c r="S125" i="11"/>
  <c r="T132" i="11"/>
  <c r="V132" i="11"/>
  <c r="Q132" i="11"/>
  <c r="P132" i="11"/>
  <c r="N132" i="11"/>
  <c r="S132" i="11"/>
  <c r="D126" i="22"/>
  <c r="D110" i="22"/>
  <c r="D94" i="22"/>
  <c r="D74" i="22"/>
  <c r="D97" i="22"/>
  <c r="D128" i="22"/>
  <c r="D112" i="22"/>
  <c r="D96" i="22"/>
  <c r="D80" i="22"/>
  <c r="D79" i="22"/>
  <c r="D70" i="22"/>
  <c r="D105" i="22"/>
  <c r="D131" i="22"/>
  <c r="D115" i="22"/>
  <c r="D99" i="22"/>
  <c r="D83" i="22"/>
  <c r="D93" i="22"/>
  <c r="D105" i="25"/>
  <c r="D121" i="25"/>
  <c r="D122" i="22"/>
  <c r="D106" i="22"/>
  <c r="D90" i="22"/>
  <c r="D129" i="22"/>
  <c r="D85" i="22"/>
  <c r="D124" i="22"/>
  <c r="D108" i="22"/>
  <c r="D92" i="22"/>
  <c r="D76" i="22"/>
  <c r="D75" i="22"/>
  <c r="D133" i="22"/>
  <c r="D89" i="22"/>
  <c r="D127" i="22"/>
  <c r="D111" i="22"/>
  <c r="D95" i="22"/>
  <c r="D71" i="22"/>
  <c r="D81" i="22"/>
  <c r="D117" i="25"/>
  <c r="D123" i="25"/>
  <c r="D118" i="22"/>
  <c r="D102" i="22"/>
  <c r="D86" i="22"/>
  <c r="D117" i="22"/>
  <c r="D73" i="22"/>
  <c r="D120" i="22"/>
  <c r="D104" i="22"/>
  <c r="D88" i="22"/>
  <c r="D72" i="22"/>
  <c r="D67" i="22"/>
  <c r="D121" i="22"/>
  <c r="D77" i="22"/>
  <c r="D123" i="22"/>
  <c r="D107" i="22"/>
  <c r="D91" i="22"/>
  <c r="D125" i="22"/>
  <c r="D133" i="41"/>
  <c r="D129" i="41"/>
  <c r="D125" i="41"/>
  <c r="D121" i="41"/>
  <c r="D117" i="41"/>
  <c r="D113" i="41"/>
  <c r="D109" i="41"/>
  <c r="D105" i="41"/>
  <c r="D101" i="41"/>
  <c r="D97" i="41"/>
  <c r="D93" i="41"/>
  <c r="D89" i="41"/>
  <c r="D85" i="41"/>
  <c r="D81" i="41"/>
  <c r="D77" i="41"/>
  <c r="D73" i="41"/>
  <c r="D69" i="41"/>
  <c r="D65" i="41"/>
  <c r="D61" i="41"/>
  <c r="D57" i="41"/>
  <c r="D53" i="41"/>
  <c r="D49" i="41"/>
  <c r="D45" i="41"/>
  <c r="D41" i="41"/>
  <c r="D37" i="41"/>
  <c r="D33" i="41"/>
  <c r="D29" i="41"/>
  <c r="D25" i="41"/>
  <c r="D21" i="41"/>
  <c r="D17" i="41"/>
  <c r="D13" i="41"/>
  <c r="D9" i="41"/>
  <c r="D5" i="41"/>
  <c r="D132" i="41"/>
  <c r="D128" i="41"/>
  <c r="D124" i="41"/>
  <c r="D120" i="41"/>
  <c r="D116" i="41"/>
  <c r="D112" i="41"/>
  <c r="D108" i="41"/>
  <c r="D104" i="41"/>
  <c r="D100" i="41"/>
  <c r="D96" i="41"/>
  <c r="D92" i="41"/>
  <c r="D88" i="41"/>
  <c r="D84" i="41"/>
  <c r="D80" i="41"/>
  <c r="D76" i="41"/>
  <c r="D72" i="41"/>
  <c r="D68" i="41"/>
  <c r="D64" i="41"/>
  <c r="D60" i="41"/>
  <c r="D56" i="41"/>
  <c r="D52" i="41"/>
  <c r="D48" i="41"/>
  <c r="D44" i="41"/>
  <c r="D40" i="41"/>
  <c r="D36" i="41"/>
  <c r="D32" i="41"/>
  <c r="D28" i="41"/>
  <c r="D24" i="41"/>
  <c r="D20" i="41"/>
  <c r="D16" i="41"/>
  <c r="D12" i="41"/>
  <c r="D8" i="41"/>
  <c r="D4" i="41"/>
  <c r="D131" i="41"/>
  <c r="D127" i="41"/>
  <c r="D123" i="41"/>
  <c r="D119" i="41"/>
  <c r="D115" i="41"/>
  <c r="D111" i="41"/>
  <c r="D107" i="41"/>
  <c r="D103" i="41"/>
  <c r="D99" i="41"/>
  <c r="D95" i="41"/>
  <c r="D91" i="41"/>
  <c r="D87" i="41"/>
  <c r="D83" i="41"/>
  <c r="D79" i="41"/>
  <c r="D75" i="41"/>
  <c r="D71" i="41"/>
  <c r="D67" i="41"/>
  <c r="D63" i="41"/>
  <c r="D59" i="41"/>
  <c r="D55" i="41"/>
  <c r="D51" i="41"/>
  <c r="D47" i="41"/>
  <c r="D43" i="41"/>
  <c r="D39" i="41"/>
  <c r="D35" i="41"/>
  <c r="D31" i="41"/>
  <c r="D27" i="41"/>
  <c r="D23" i="41"/>
  <c r="D19" i="41"/>
  <c r="D15" i="41"/>
  <c r="D11" i="41"/>
  <c r="D7" i="41"/>
  <c r="D3" i="41"/>
  <c r="D130" i="41"/>
  <c r="D126" i="41"/>
  <c r="D122" i="41"/>
  <c r="D118" i="41"/>
  <c r="D114" i="41"/>
  <c r="D110" i="41"/>
  <c r="D106" i="41"/>
  <c r="D102" i="41"/>
  <c r="D98" i="41"/>
  <c r="D94" i="41"/>
  <c r="D90" i="41"/>
  <c r="D86" i="41"/>
  <c r="D82" i="41"/>
  <c r="D78" i="41"/>
  <c r="D74" i="41"/>
  <c r="D70" i="41"/>
  <c r="D66" i="41"/>
  <c r="D62" i="41"/>
  <c r="D58" i="41"/>
  <c r="D54" i="41"/>
  <c r="D50" i="41"/>
  <c r="D46" i="41"/>
  <c r="D42" i="41"/>
  <c r="D38" i="41"/>
  <c r="D34" i="41"/>
  <c r="D30" i="41"/>
  <c r="D26" i="41"/>
  <c r="D22" i="41"/>
  <c r="D18" i="41"/>
  <c r="D14" i="41"/>
  <c r="D10" i="41"/>
  <c r="D6" i="41"/>
  <c r="D72" i="25"/>
  <c r="D73" i="25"/>
  <c r="D74" i="25"/>
  <c r="D83" i="25"/>
  <c r="D91" i="25"/>
  <c r="D99" i="25"/>
  <c r="D112" i="25"/>
  <c r="D118" i="25"/>
  <c r="D126" i="25"/>
  <c r="D128" i="25"/>
  <c r="D130" i="22"/>
  <c r="D114" i="22"/>
  <c r="D98" i="22"/>
  <c r="D82" i="22"/>
  <c r="D101" i="22"/>
  <c r="D132" i="22"/>
  <c r="D116" i="22"/>
  <c r="D100" i="22"/>
  <c r="D84" i="22"/>
  <c r="D68" i="22"/>
  <c r="D78" i="22"/>
  <c r="D109" i="22"/>
  <c r="D69" i="22"/>
  <c r="D119" i="22"/>
  <c r="D103" i="22"/>
  <c r="D87" i="22"/>
  <c r="D113" i="22"/>
  <c r="D7" i="36"/>
  <c r="C7" i="35"/>
  <c r="C7" i="30"/>
  <c r="C7" i="31"/>
  <c r="C18" i="30"/>
  <c r="C18" i="31"/>
  <c r="D18" i="36"/>
  <c r="C18" i="35"/>
  <c r="C26" i="3"/>
  <c r="C26" i="30"/>
  <c r="C26" i="31"/>
  <c r="C26" i="35"/>
  <c r="C35" i="2"/>
  <c r="C34" i="30"/>
  <c r="C34" i="31"/>
  <c r="C34" i="35"/>
  <c r="D36" i="39"/>
  <c r="D36" i="24"/>
  <c r="D36" i="14"/>
  <c r="D36" i="38"/>
  <c r="D36" i="30"/>
  <c r="D36" i="31"/>
  <c r="C36" i="30"/>
  <c r="C36" i="31"/>
  <c r="D36" i="18"/>
  <c r="D36" i="35"/>
  <c r="D36" i="36"/>
  <c r="C36" i="35"/>
  <c r="D41" i="22"/>
  <c r="D41" i="25"/>
  <c r="C43" i="35"/>
  <c r="C43" i="30"/>
  <c r="C43" i="31"/>
  <c r="C63" i="35"/>
  <c r="C63" i="30"/>
  <c r="C63" i="31"/>
  <c r="D71" i="39"/>
  <c r="D71" i="14"/>
  <c r="D71" i="24"/>
  <c r="D71" i="30"/>
  <c r="D71" i="31"/>
  <c r="D71" i="36"/>
  <c r="C71" i="35"/>
  <c r="C71" i="30"/>
  <c r="C71" i="31"/>
  <c r="D71" i="18"/>
  <c r="D71" i="38"/>
  <c r="D71" i="35"/>
  <c r="D80" i="39"/>
  <c r="D80" i="24"/>
  <c r="D80" i="14"/>
  <c r="D80" i="38"/>
  <c r="D80" i="30"/>
  <c r="D80" i="31"/>
  <c r="C80" i="30"/>
  <c r="C80" i="31"/>
  <c r="D80" i="18"/>
  <c r="C80" i="35"/>
  <c r="D80" i="35"/>
  <c r="D80" i="36"/>
  <c r="D89" i="39"/>
  <c r="D89" i="24"/>
  <c r="D89" i="30"/>
  <c r="D89" i="31"/>
  <c r="D89" i="36"/>
  <c r="D89" i="14"/>
  <c r="C89" i="35"/>
  <c r="C89" i="30"/>
  <c r="C89" i="31"/>
  <c r="D89" i="35"/>
  <c r="D89" i="38"/>
  <c r="D89" i="18"/>
  <c r="D96" i="39"/>
  <c r="D96" i="24"/>
  <c r="D96" i="14"/>
  <c r="D96" i="38"/>
  <c r="C96" i="35"/>
  <c r="D96" i="30"/>
  <c r="D96" i="31"/>
  <c r="C96" i="30"/>
  <c r="C96" i="31"/>
  <c r="D96" i="35"/>
  <c r="D96" i="18"/>
  <c r="D96" i="36"/>
  <c r="D108" i="39"/>
  <c r="D108" i="24"/>
  <c r="D108" i="14"/>
  <c r="C108" i="35"/>
  <c r="D108" i="30"/>
  <c r="D108" i="31"/>
  <c r="D108" i="38"/>
  <c r="C108" i="30"/>
  <c r="C108" i="31"/>
  <c r="D108" i="35"/>
  <c r="D108" i="36"/>
  <c r="D108" i="18"/>
  <c r="D116" i="39"/>
  <c r="D116" i="24"/>
  <c r="D116" i="14"/>
  <c r="C116" i="35"/>
  <c r="D116" i="30"/>
  <c r="D116" i="31"/>
  <c r="C116" i="30"/>
  <c r="C116" i="31"/>
  <c r="D116" i="35"/>
  <c r="D116" i="18"/>
  <c r="D116" i="38"/>
  <c r="D116" i="36"/>
  <c r="D125" i="39"/>
  <c r="D125" i="24"/>
  <c r="D125" i="30"/>
  <c r="D125" i="31"/>
  <c r="D125" i="36"/>
  <c r="D125" i="38"/>
  <c r="C125" i="35"/>
  <c r="D125" i="35"/>
  <c r="C125" i="30"/>
  <c r="C125" i="31"/>
  <c r="D125" i="14"/>
  <c r="D125" i="18"/>
  <c r="D3" i="39"/>
  <c r="D3" i="24"/>
  <c r="D3" i="14"/>
  <c r="D3" i="30"/>
  <c r="D3" i="31"/>
  <c r="D3" i="36"/>
  <c r="D3" i="38"/>
  <c r="C3" i="35"/>
  <c r="D3" i="18"/>
  <c r="C3" i="30"/>
  <c r="C3" i="31"/>
  <c r="D3" i="35"/>
  <c r="D12" i="25"/>
  <c r="D12" i="22"/>
  <c r="D23" i="36"/>
  <c r="C23" i="35"/>
  <c r="C23" i="31"/>
  <c r="C23" i="30"/>
  <c r="D29" i="25"/>
  <c r="D29" i="22"/>
  <c r="D32" i="39"/>
  <c r="D32" i="24"/>
  <c r="D32" i="14"/>
  <c r="D32" i="38"/>
  <c r="D32" i="30"/>
  <c r="D32" i="31"/>
  <c r="C32" i="30"/>
  <c r="C32" i="31"/>
  <c r="D32" i="18"/>
  <c r="C32" i="35"/>
  <c r="D32" i="35"/>
  <c r="D32" i="36"/>
  <c r="C38" i="30"/>
  <c r="C38" i="31"/>
  <c r="C38" i="35"/>
  <c r="D57" i="39"/>
  <c r="D57" i="30"/>
  <c r="D57" i="31"/>
  <c r="D57" i="36"/>
  <c r="D57" i="14"/>
  <c r="D57" i="24"/>
  <c r="D57" i="38"/>
  <c r="C57" i="30"/>
  <c r="C57" i="31"/>
  <c r="C57" i="35"/>
  <c r="D57" i="35"/>
  <c r="D57" i="18"/>
  <c r="C66" i="30"/>
  <c r="C66" i="31"/>
  <c r="C66" i="35"/>
  <c r="D75" i="24"/>
  <c r="D75" i="14"/>
  <c r="D75" i="30"/>
  <c r="D75" i="31"/>
  <c r="D75" i="39"/>
  <c r="D75" i="36"/>
  <c r="C75" i="35"/>
  <c r="D75" i="18"/>
  <c r="D75" i="38"/>
  <c r="C75" i="30"/>
  <c r="C75" i="31"/>
  <c r="D75" i="35"/>
  <c r="D84" i="39"/>
  <c r="D84" i="24"/>
  <c r="D84" i="14"/>
  <c r="D84" i="30"/>
  <c r="D84" i="31"/>
  <c r="C84" i="30"/>
  <c r="C84" i="31"/>
  <c r="D84" i="38"/>
  <c r="D84" i="18"/>
  <c r="D84" i="35"/>
  <c r="D84" i="36"/>
  <c r="C84" i="35"/>
  <c r="D85" i="39"/>
  <c r="D85" i="24"/>
  <c r="D85" i="38"/>
  <c r="D85" i="30"/>
  <c r="D85" i="31"/>
  <c r="D85" i="36"/>
  <c r="C85" i="35"/>
  <c r="D85" i="14"/>
  <c r="D85" i="35"/>
  <c r="C85" i="30"/>
  <c r="C85" i="31"/>
  <c r="D85" i="18"/>
  <c r="D86" i="39"/>
  <c r="D86" i="24"/>
  <c r="D86" i="14"/>
  <c r="D86" i="38"/>
  <c r="C86" i="35"/>
  <c r="D86" i="30"/>
  <c r="D86" i="31"/>
  <c r="C86" i="30"/>
  <c r="C86" i="31"/>
  <c r="D86" i="36"/>
  <c r="D86" i="18"/>
  <c r="D86" i="35"/>
  <c r="D92" i="39"/>
  <c r="D92" i="24"/>
  <c r="D92" i="14"/>
  <c r="C92" i="35"/>
  <c r="D92" i="30"/>
  <c r="D92" i="31"/>
  <c r="D92" i="38"/>
  <c r="C92" i="30"/>
  <c r="C92" i="31"/>
  <c r="D92" i="35"/>
  <c r="D92" i="36"/>
  <c r="D92" i="18"/>
  <c r="D93" i="39"/>
  <c r="D93" i="24"/>
  <c r="D93" i="30"/>
  <c r="D93" i="31"/>
  <c r="D93" i="36"/>
  <c r="D93" i="38"/>
  <c r="C93" i="35"/>
  <c r="D93" i="35"/>
  <c r="C93" i="30"/>
  <c r="C93" i="31"/>
  <c r="D93" i="14"/>
  <c r="D93" i="18"/>
  <c r="C94" i="3"/>
  <c r="D94" i="39"/>
  <c r="D94" i="24"/>
  <c r="D94" i="14"/>
  <c r="D94" i="38"/>
  <c r="C94" i="35"/>
  <c r="D94" i="30"/>
  <c r="D94" i="31"/>
  <c r="C94" i="30"/>
  <c r="C94" i="31"/>
  <c r="D94" i="36"/>
  <c r="D94" i="35"/>
  <c r="D94" i="18"/>
  <c r="D100" i="39"/>
  <c r="D100" i="24"/>
  <c r="D100" i="14"/>
  <c r="C100" i="35"/>
  <c r="D100" i="30"/>
  <c r="D100" i="31"/>
  <c r="C100" i="30"/>
  <c r="C100" i="31"/>
  <c r="D100" i="35"/>
  <c r="D100" i="18"/>
  <c r="D100" i="38"/>
  <c r="D100" i="36"/>
  <c r="D102" i="39"/>
  <c r="D102" i="24"/>
  <c r="D102" i="14"/>
  <c r="D102" i="38"/>
  <c r="C102" i="35"/>
  <c r="D102" i="30"/>
  <c r="D102" i="31"/>
  <c r="C102" i="30"/>
  <c r="C102" i="31"/>
  <c r="D102" i="36"/>
  <c r="D102" i="35"/>
  <c r="D102" i="18"/>
  <c r="D114" i="39"/>
  <c r="D114" i="24"/>
  <c r="D114" i="14"/>
  <c r="D114" i="38"/>
  <c r="C114" i="35"/>
  <c r="D114" i="30"/>
  <c r="D114" i="31"/>
  <c r="C114" i="30"/>
  <c r="C114" i="31"/>
  <c r="D114" i="36"/>
  <c r="D114" i="35"/>
  <c r="D114" i="18"/>
  <c r="D120" i="39"/>
  <c r="D120" i="24"/>
  <c r="D120" i="14"/>
  <c r="C120" i="35"/>
  <c r="D120" i="38"/>
  <c r="D120" i="30"/>
  <c r="D120" i="31"/>
  <c r="C120" i="30"/>
  <c r="C120" i="31"/>
  <c r="D120" i="35"/>
  <c r="D120" i="18"/>
  <c r="D120" i="36"/>
  <c r="D132" i="39"/>
  <c r="D132" i="24"/>
  <c r="D132" i="14"/>
  <c r="C132" i="35"/>
  <c r="D132" i="30"/>
  <c r="D132" i="31"/>
  <c r="C132" i="30"/>
  <c r="C132" i="31"/>
  <c r="D132" i="35"/>
  <c r="D132" i="18"/>
  <c r="D132" i="36"/>
  <c r="D132" i="38"/>
  <c r="D4" i="25"/>
  <c r="D4" i="22"/>
  <c r="C6" i="3"/>
  <c r="C6" i="30"/>
  <c r="C6" i="31"/>
  <c r="D6" i="36"/>
  <c r="C6" i="35"/>
  <c r="D16" i="25"/>
  <c r="D16" i="22"/>
  <c r="D19" i="36"/>
  <c r="C19" i="35"/>
  <c r="C19" i="30"/>
  <c r="C19" i="31"/>
  <c r="D25" i="22"/>
  <c r="D25" i="25"/>
  <c r="D28" i="39"/>
  <c r="D28" i="24"/>
  <c r="D28" i="14"/>
  <c r="D28" i="38"/>
  <c r="D28" i="30"/>
  <c r="D28" i="31"/>
  <c r="C28" i="30"/>
  <c r="C28" i="31"/>
  <c r="D28" i="36"/>
  <c r="D28" i="18"/>
  <c r="C28" i="35"/>
  <c r="D28" i="35"/>
  <c r="D33" i="25"/>
  <c r="D33" i="22"/>
  <c r="C42" i="30"/>
  <c r="C42" i="31"/>
  <c r="C42" i="35"/>
  <c r="D53" i="39"/>
  <c r="D53" i="24"/>
  <c r="D53" i="30"/>
  <c r="D53" i="31"/>
  <c r="D53" i="36"/>
  <c r="D53" i="14"/>
  <c r="D53" i="38"/>
  <c r="C53" i="35"/>
  <c r="C53" i="30"/>
  <c r="C53" i="31"/>
  <c r="D53" i="35"/>
  <c r="D53" i="18"/>
  <c r="C61" i="35"/>
  <c r="C61" i="30"/>
  <c r="C61" i="31"/>
  <c r="D64" i="39"/>
  <c r="D64" i="24"/>
  <c r="D64" i="14"/>
  <c r="D64" i="38"/>
  <c r="D64" i="30"/>
  <c r="D64" i="31"/>
  <c r="C64" i="30"/>
  <c r="C64" i="31"/>
  <c r="D64" i="18"/>
  <c r="D64" i="35"/>
  <c r="C64" i="35"/>
  <c r="D64" i="36"/>
  <c r="D82" i="39"/>
  <c r="D82" i="24"/>
  <c r="D82" i="14"/>
  <c r="D82" i="38"/>
  <c r="D82" i="30"/>
  <c r="D82" i="31"/>
  <c r="C82" i="30"/>
  <c r="C82" i="31"/>
  <c r="D82" i="36"/>
  <c r="C82" i="35"/>
  <c r="D82" i="18"/>
  <c r="D82" i="35"/>
  <c r="D88" i="39"/>
  <c r="D88" i="24"/>
  <c r="D88" i="14"/>
  <c r="C88" i="35"/>
  <c r="D88" i="38"/>
  <c r="D88" i="30"/>
  <c r="D88" i="31"/>
  <c r="C88" i="30"/>
  <c r="C88" i="31"/>
  <c r="D88" i="18"/>
  <c r="D88" i="35"/>
  <c r="D88" i="36"/>
  <c r="D97" i="39"/>
  <c r="D97" i="24"/>
  <c r="D97" i="14"/>
  <c r="D97" i="30"/>
  <c r="D97" i="31"/>
  <c r="D97" i="36"/>
  <c r="C97" i="35"/>
  <c r="D97" i="38"/>
  <c r="C97" i="30"/>
  <c r="C97" i="31"/>
  <c r="D97" i="35"/>
  <c r="D97" i="18"/>
  <c r="C108" i="2"/>
  <c r="D107" i="24"/>
  <c r="D107" i="14"/>
  <c r="D107" i="39"/>
  <c r="D107" i="38"/>
  <c r="D107" i="30"/>
  <c r="D107" i="31"/>
  <c r="D107" i="36"/>
  <c r="C107" i="35"/>
  <c r="D107" i="18"/>
  <c r="D107" i="35"/>
  <c r="C107" i="30"/>
  <c r="C107" i="31"/>
  <c r="D110" i="39"/>
  <c r="D110" i="24"/>
  <c r="D110" i="14"/>
  <c r="D110" i="38"/>
  <c r="C110" i="35"/>
  <c r="D110" i="30"/>
  <c r="D110" i="31"/>
  <c r="C110" i="30"/>
  <c r="C110" i="31"/>
  <c r="D110" i="36"/>
  <c r="D110" i="35"/>
  <c r="D110" i="18"/>
  <c r="D124" i="39"/>
  <c r="D124" i="24"/>
  <c r="D124" i="14"/>
  <c r="C124" i="35"/>
  <c r="D124" i="30"/>
  <c r="D124" i="31"/>
  <c r="D124" i="38"/>
  <c r="C124" i="30"/>
  <c r="C124" i="31"/>
  <c r="D124" i="35"/>
  <c r="D124" i="36"/>
  <c r="D124" i="18"/>
  <c r="D13" i="36"/>
  <c r="C13" i="35"/>
  <c r="C13" i="30"/>
  <c r="C13" i="31"/>
  <c r="D14" i="39"/>
  <c r="D14" i="24"/>
  <c r="D14" i="14"/>
  <c r="D14" i="38"/>
  <c r="D14" i="30"/>
  <c r="D14" i="31"/>
  <c r="C14" i="30"/>
  <c r="C14" i="31"/>
  <c r="D14" i="36"/>
  <c r="C14" i="35"/>
  <c r="D14" i="18"/>
  <c r="D14" i="35"/>
  <c r="D22" i="25"/>
  <c r="D22" i="22"/>
  <c r="D24" i="39"/>
  <c r="D24" i="24"/>
  <c r="D24" i="14"/>
  <c r="D24" i="38"/>
  <c r="D24" i="30"/>
  <c r="D24" i="31"/>
  <c r="C24" i="30"/>
  <c r="C24" i="31"/>
  <c r="D24" i="18"/>
  <c r="D24" i="36"/>
  <c r="D24" i="35"/>
  <c r="C24" i="35"/>
  <c r="C30" i="30"/>
  <c r="C30" i="31"/>
  <c r="C30" i="35"/>
  <c r="C31" i="35"/>
  <c r="C31" i="30"/>
  <c r="C31" i="31"/>
  <c r="D37" i="25"/>
  <c r="D37" i="22"/>
  <c r="C39" i="35"/>
  <c r="C39" i="31"/>
  <c r="C39" i="30"/>
  <c r="D40" i="39"/>
  <c r="D40" i="24"/>
  <c r="D40" i="14"/>
  <c r="D40" i="38"/>
  <c r="D40" i="30"/>
  <c r="D40" i="31"/>
  <c r="C40" i="30"/>
  <c r="C40" i="31"/>
  <c r="D40" i="18"/>
  <c r="D40" i="35"/>
  <c r="C40" i="35"/>
  <c r="D40" i="36"/>
  <c r="D48" i="25"/>
  <c r="D48" i="22"/>
  <c r="D49" i="39"/>
  <c r="D49" i="14"/>
  <c r="D49" i="30"/>
  <c r="D49" i="31"/>
  <c r="D49" i="36"/>
  <c r="D49" i="38"/>
  <c r="D49" i="24"/>
  <c r="C49" i="30"/>
  <c r="C49" i="31"/>
  <c r="C49" i="35"/>
  <c r="D49" i="35"/>
  <c r="D49" i="18"/>
  <c r="D56" i="25"/>
  <c r="D56" i="22"/>
  <c r="D65" i="25"/>
  <c r="D65" i="22"/>
  <c r="D67" i="39"/>
  <c r="D67" i="24"/>
  <c r="D67" i="14"/>
  <c r="D67" i="30"/>
  <c r="D67" i="31"/>
  <c r="D67" i="36"/>
  <c r="D67" i="38"/>
  <c r="C67" i="35"/>
  <c r="C67" i="30"/>
  <c r="C67" i="31"/>
  <c r="D67" i="35"/>
  <c r="D67" i="18"/>
  <c r="D101" i="39"/>
  <c r="D101" i="24"/>
  <c r="D101" i="38"/>
  <c r="D101" i="30"/>
  <c r="D101" i="31"/>
  <c r="D101" i="36"/>
  <c r="C101" i="35"/>
  <c r="D101" i="14"/>
  <c r="C101" i="30"/>
  <c r="C101" i="31"/>
  <c r="D101" i="18"/>
  <c r="D101" i="35"/>
  <c r="D119" i="39"/>
  <c r="D119" i="14"/>
  <c r="D119" i="30"/>
  <c r="D119" i="31"/>
  <c r="D119" i="36"/>
  <c r="C119" i="35"/>
  <c r="D119" i="38"/>
  <c r="D119" i="35"/>
  <c r="D119" i="18"/>
  <c r="D119" i="24"/>
  <c r="C119" i="30"/>
  <c r="C119" i="31"/>
  <c r="D131" i="24"/>
  <c r="D131" i="39"/>
  <c r="D131" i="14"/>
  <c r="D131" i="30"/>
  <c r="D131" i="31"/>
  <c r="D131" i="38"/>
  <c r="D131" i="36"/>
  <c r="C131" i="35"/>
  <c r="D131" i="35"/>
  <c r="C131" i="30"/>
  <c r="C131" i="31"/>
  <c r="D131" i="18"/>
  <c r="D133" i="39"/>
  <c r="D133" i="24"/>
  <c r="D133" i="38"/>
  <c r="D133" i="30"/>
  <c r="D133" i="31"/>
  <c r="D133" i="36"/>
  <c r="C133" i="35"/>
  <c r="D133" i="14"/>
  <c r="C133" i="30"/>
  <c r="C133" i="31"/>
  <c r="D133" i="35"/>
  <c r="D133" i="18"/>
  <c r="D3" i="25"/>
  <c r="D3" i="22"/>
  <c r="D4" i="39"/>
  <c r="D4" i="24"/>
  <c r="D4" i="14"/>
  <c r="D4" i="38"/>
  <c r="D4" i="30"/>
  <c r="D4" i="31"/>
  <c r="C4" i="30"/>
  <c r="C4" i="31"/>
  <c r="D4" i="36"/>
  <c r="C4" i="35"/>
  <c r="D4" i="18"/>
  <c r="D4" i="35"/>
  <c r="D14" i="25"/>
  <c r="D14" i="22"/>
  <c r="D15" i="36"/>
  <c r="C15" i="35"/>
  <c r="C15" i="30"/>
  <c r="C15" i="31"/>
  <c r="D16" i="39"/>
  <c r="D16" i="24"/>
  <c r="D16" i="14"/>
  <c r="D16" i="38"/>
  <c r="D16" i="30"/>
  <c r="D16" i="31"/>
  <c r="C16" i="30"/>
  <c r="C16" i="31"/>
  <c r="D16" i="18"/>
  <c r="C16" i="35"/>
  <c r="D16" i="35"/>
  <c r="D16" i="36"/>
  <c r="D24" i="25"/>
  <c r="D24" i="22"/>
  <c r="D25" i="39"/>
  <c r="D25" i="30"/>
  <c r="D25" i="31"/>
  <c r="D25" i="36"/>
  <c r="D25" i="14"/>
  <c r="D25" i="24"/>
  <c r="D25" i="38"/>
  <c r="C25" i="30"/>
  <c r="C25" i="31"/>
  <c r="C25" i="35"/>
  <c r="D25" i="35"/>
  <c r="D25" i="18"/>
  <c r="D32" i="25"/>
  <c r="D32" i="22"/>
  <c r="D33" i="39"/>
  <c r="D33" i="14"/>
  <c r="D33" i="30"/>
  <c r="D33" i="31"/>
  <c r="D33" i="36"/>
  <c r="D33" i="38"/>
  <c r="C33" i="30"/>
  <c r="C33" i="31"/>
  <c r="C33" i="35"/>
  <c r="D33" i="24"/>
  <c r="D33" i="35"/>
  <c r="D33" i="18"/>
  <c r="D40" i="25"/>
  <c r="D40" i="22"/>
  <c r="D41" i="39"/>
  <c r="D41" i="30"/>
  <c r="D41" i="31"/>
  <c r="D41" i="36"/>
  <c r="D41" i="14"/>
  <c r="D41" i="24"/>
  <c r="D41" i="38"/>
  <c r="C41" i="30"/>
  <c r="C41" i="31"/>
  <c r="C41" i="35"/>
  <c r="D41" i="35"/>
  <c r="D41" i="18"/>
  <c r="D49" i="25"/>
  <c r="D49" i="22"/>
  <c r="C50" i="3"/>
  <c r="C50" i="30"/>
  <c r="C50" i="31"/>
  <c r="C50" i="35"/>
  <c r="C51" i="35"/>
  <c r="C51" i="30"/>
  <c r="C51" i="31"/>
  <c r="D52" i="39"/>
  <c r="D52" i="24"/>
  <c r="D52" i="14"/>
  <c r="D52" i="38"/>
  <c r="D52" i="30"/>
  <c r="D52" i="31"/>
  <c r="C52" i="30"/>
  <c r="C52" i="31"/>
  <c r="D52" i="18"/>
  <c r="D52" i="35"/>
  <c r="D52" i="36"/>
  <c r="C52" i="35"/>
  <c r="D57" i="22"/>
  <c r="D57" i="25"/>
  <c r="C58" i="3"/>
  <c r="C58" i="30"/>
  <c r="C58" i="31"/>
  <c r="C58" i="35"/>
  <c r="C59" i="35"/>
  <c r="C59" i="30"/>
  <c r="C59" i="31"/>
  <c r="D60" i="39"/>
  <c r="D60" i="24"/>
  <c r="D60" i="14"/>
  <c r="D60" i="38"/>
  <c r="D60" i="30"/>
  <c r="D60" i="31"/>
  <c r="C60" i="30"/>
  <c r="C60" i="31"/>
  <c r="D60" i="36"/>
  <c r="D60" i="18"/>
  <c r="C60" i="35"/>
  <c r="D60" i="35"/>
  <c r="D68" i="39"/>
  <c r="D68" i="24"/>
  <c r="D68" i="14"/>
  <c r="D68" i="38"/>
  <c r="D68" i="30"/>
  <c r="D68" i="31"/>
  <c r="C68" i="30"/>
  <c r="C68" i="31"/>
  <c r="D68" i="18"/>
  <c r="D68" i="36"/>
  <c r="C68" i="35"/>
  <c r="D68" i="35"/>
  <c r="D69" i="39"/>
  <c r="D69" i="24"/>
  <c r="D69" i="30"/>
  <c r="D69" i="31"/>
  <c r="D69" i="36"/>
  <c r="D69" i="14"/>
  <c r="D69" i="38"/>
  <c r="C69" i="35"/>
  <c r="C69" i="30"/>
  <c r="C69" i="31"/>
  <c r="D69" i="35"/>
  <c r="D69" i="18"/>
  <c r="D70" i="39"/>
  <c r="D70" i="24"/>
  <c r="D70" i="14"/>
  <c r="D70" i="38"/>
  <c r="D70" i="30"/>
  <c r="D70" i="31"/>
  <c r="C70" i="30"/>
  <c r="C70" i="31"/>
  <c r="D70" i="36"/>
  <c r="D70" i="35"/>
  <c r="C70" i="35"/>
  <c r="D70" i="18"/>
  <c r="D76" i="39"/>
  <c r="D76" i="24"/>
  <c r="D76" i="14"/>
  <c r="D76" i="38"/>
  <c r="D76" i="30"/>
  <c r="D76" i="31"/>
  <c r="C76" i="30"/>
  <c r="C76" i="31"/>
  <c r="D76" i="36"/>
  <c r="D76" i="18"/>
  <c r="C76" i="35"/>
  <c r="D76" i="35"/>
  <c r="D77" i="39"/>
  <c r="D77" i="24"/>
  <c r="D77" i="30"/>
  <c r="D77" i="31"/>
  <c r="D77" i="36"/>
  <c r="D77" i="38"/>
  <c r="C77" i="35"/>
  <c r="D77" i="14"/>
  <c r="C77" i="30"/>
  <c r="C77" i="31"/>
  <c r="D77" i="35"/>
  <c r="D77" i="18"/>
  <c r="D78" i="39"/>
  <c r="D78" i="24"/>
  <c r="D78" i="14"/>
  <c r="D78" i="38"/>
  <c r="D78" i="30"/>
  <c r="D78" i="31"/>
  <c r="C78" i="30"/>
  <c r="C78" i="31"/>
  <c r="D78" i="36"/>
  <c r="D78" i="35"/>
  <c r="C78" i="35"/>
  <c r="D78" i="18"/>
  <c r="D79" i="39"/>
  <c r="D79" i="24"/>
  <c r="D79" i="14"/>
  <c r="D79" i="30"/>
  <c r="D79" i="31"/>
  <c r="D79" i="36"/>
  <c r="C79" i="35"/>
  <c r="C79" i="31"/>
  <c r="D79" i="35"/>
  <c r="D79" i="38"/>
  <c r="C79" i="30"/>
  <c r="D79" i="18"/>
  <c r="D87" i="39"/>
  <c r="D87" i="14"/>
  <c r="D87" i="30"/>
  <c r="D87" i="31"/>
  <c r="D87" i="36"/>
  <c r="C87" i="35"/>
  <c r="D87" i="24"/>
  <c r="D87" i="38"/>
  <c r="C87" i="30"/>
  <c r="D87" i="35"/>
  <c r="C87" i="31"/>
  <c r="D87" i="18"/>
  <c r="D95" i="39"/>
  <c r="D95" i="24"/>
  <c r="D95" i="14"/>
  <c r="D95" i="30"/>
  <c r="D95" i="31"/>
  <c r="D95" i="36"/>
  <c r="C95" i="35"/>
  <c r="D95" i="35"/>
  <c r="C95" i="31"/>
  <c r="D95" i="38"/>
  <c r="D95" i="18"/>
  <c r="C95" i="30"/>
  <c r="D103" i="39"/>
  <c r="D103" i="14"/>
  <c r="D103" i="30"/>
  <c r="D103" i="31"/>
  <c r="D103" i="24"/>
  <c r="D103" i="36"/>
  <c r="C103" i="35"/>
  <c r="D103" i="38"/>
  <c r="D103" i="35"/>
  <c r="C103" i="30"/>
  <c r="C103" i="31"/>
  <c r="D103" i="18"/>
  <c r="D104" i="39"/>
  <c r="D104" i="24"/>
  <c r="D104" i="14"/>
  <c r="C104" i="35"/>
  <c r="D104" i="38"/>
  <c r="D104" i="30"/>
  <c r="D104" i="31"/>
  <c r="C104" i="30"/>
  <c r="C104" i="31"/>
  <c r="D104" i="35"/>
  <c r="D104" i="18"/>
  <c r="D104" i="36"/>
  <c r="D105" i="39"/>
  <c r="D105" i="24"/>
  <c r="D105" i="30"/>
  <c r="D105" i="31"/>
  <c r="D105" i="36"/>
  <c r="D105" i="14"/>
  <c r="C105" i="35"/>
  <c r="D105" i="38"/>
  <c r="C105" i="30"/>
  <c r="C105" i="31"/>
  <c r="D105" i="35"/>
  <c r="D105" i="18"/>
  <c r="D115" i="24"/>
  <c r="D115" i="39"/>
  <c r="D115" i="14"/>
  <c r="D115" i="30"/>
  <c r="D115" i="31"/>
  <c r="D115" i="38"/>
  <c r="D115" i="36"/>
  <c r="C115" i="35"/>
  <c r="D115" i="35"/>
  <c r="D115" i="18"/>
  <c r="C115" i="30"/>
  <c r="C115" i="31"/>
  <c r="D121" i="39"/>
  <c r="D121" i="24"/>
  <c r="D121" i="30"/>
  <c r="D121" i="31"/>
  <c r="D121" i="36"/>
  <c r="D121" i="14"/>
  <c r="C121" i="35"/>
  <c r="C121" i="30"/>
  <c r="C121" i="31"/>
  <c r="D121" i="38"/>
  <c r="D121" i="35"/>
  <c r="D121" i="18"/>
  <c r="D122" i="39"/>
  <c r="D122" i="24"/>
  <c r="D122" i="14"/>
  <c r="D122" i="38"/>
  <c r="C122" i="35"/>
  <c r="D122" i="30"/>
  <c r="D122" i="31"/>
  <c r="C122" i="30"/>
  <c r="C122" i="31"/>
  <c r="D122" i="36"/>
  <c r="D122" i="35"/>
  <c r="D122" i="18"/>
  <c r="D110" i="25"/>
  <c r="D102" i="25"/>
  <c r="D94" i="25"/>
  <c r="D86" i="25"/>
  <c r="D97" i="25"/>
  <c r="D120" i="25"/>
  <c r="D104" i="25"/>
  <c r="D96" i="25"/>
  <c r="D88" i="25"/>
  <c r="D80" i="25"/>
  <c r="D79" i="25"/>
  <c r="D67" i="25"/>
  <c r="D70" i="25"/>
  <c r="D77" i="25"/>
  <c r="D131" i="25"/>
  <c r="D115" i="25"/>
  <c r="D107" i="25"/>
  <c r="D125" i="25"/>
  <c r="D93" i="25"/>
  <c r="D5" i="36"/>
  <c r="C5" i="35"/>
  <c r="C5" i="30"/>
  <c r="C5" i="31"/>
  <c r="D8" i="39"/>
  <c r="D8" i="24"/>
  <c r="D8" i="14"/>
  <c r="D8" i="38"/>
  <c r="D8" i="30"/>
  <c r="D8" i="31"/>
  <c r="C8" i="30"/>
  <c r="C8" i="31"/>
  <c r="C8" i="35"/>
  <c r="D8" i="18"/>
  <c r="D8" i="36"/>
  <c r="D8" i="35"/>
  <c r="D17" i="36"/>
  <c r="C17" i="30"/>
  <c r="C17" i="31"/>
  <c r="C17" i="35"/>
  <c r="D20" i="39"/>
  <c r="D20" i="24"/>
  <c r="D20" i="14"/>
  <c r="D20" i="38"/>
  <c r="D20" i="30"/>
  <c r="D20" i="31"/>
  <c r="C20" i="30"/>
  <c r="C20" i="31"/>
  <c r="D20" i="18"/>
  <c r="D20" i="36"/>
  <c r="C20" i="35"/>
  <c r="D20" i="35"/>
  <c r="C27" i="35"/>
  <c r="C27" i="30"/>
  <c r="C27" i="31"/>
  <c r="C35" i="35"/>
  <c r="C35" i="30"/>
  <c r="C35" i="31"/>
  <c r="D44" i="39"/>
  <c r="D44" i="24"/>
  <c r="D44" i="14"/>
  <c r="D44" i="38"/>
  <c r="D44" i="30"/>
  <c r="D44" i="31"/>
  <c r="C44" i="30"/>
  <c r="C44" i="31"/>
  <c r="D44" i="36"/>
  <c r="D44" i="18"/>
  <c r="C44" i="35"/>
  <c r="D44" i="35"/>
  <c r="D52" i="25"/>
  <c r="D52" i="22"/>
  <c r="D60" i="25"/>
  <c r="D60" i="22"/>
  <c r="C62" i="30"/>
  <c r="C62" i="31"/>
  <c r="C62" i="35"/>
  <c r="D81" i="39"/>
  <c r="D81" i="24"/>
  <c r="D81" i="14"/>
  <c r="D81" i="30"/>
  <c r="D81" i="31"/>
  <c r="D81" i="36"/>
  <c r="D81" i="38"/>
  <c r="C81" i="30"/>
  <c r="C81" i="31"/>
  <c r="C81" i="35"/>
  <c r="D81" i="35"/>
  <c r="D81" i="18"/>
  <c r="D90" i="39"/>
  <c r="D90" i="24"/>
  <c r="D90" i="14"/>
  <c r="D90" i="38"/>
  <c r="C90" i="35"/>
  <c r="D90" i="30"/>
  <c r="D90" i="31"/>
  <c r="C90" i="30"/>
  <c r="C90" i="31"/>
  <c r="D90" i="36"/>
  <c r="D90" i="18"/>
  <c r="D90" i="35"/>
  <c r="D98" i="39"/>
  <c r="D98" i="24"/>
  <c r="D98" i="14"/>
  <c r="D98" i="38"/>
  <c r="C98" i="35"/>
  <c r="D98" i="30"/>
  <c r="D98" i="31"/>
  <c r="C98" i="30"/>
  <c r="C98" i="31"/>
  <c r="D98" i="36"/>
  <c r="D98" i="35"/>
  <c r="D98" i="18"/>
  <c r="D106" i="39"/>
  <c r="D106" i="24"/>
  <c r="D106" i="14"/>
  <c r="D106" i="38"/>
  <c r="C106" i="35"/>
  <c r="D106" i="30"/>
  <c r="D106" i="31"/>
  <c r="C106" i="30"/>
  <c r="C106" i="31"/>
  <c r="D106" i="36"/>
  <c r="D106" i="35"/>
  <c r="D106" i="18"/>
  <c r="D109" i="39"/>
  <c r="D109" i="24"/>
  <c r="D109" i="30"/>
  <c r="D109" i="31"/>
  <c r="D109" i="36"/>
  <c r="D109" i="38"/>
  <c r="C109" i="35"/>
  <c r="D109" i="14"/>
  <c r="C109" i="30"/>
  <c r="C109" i="31"/>
  <c r="D109" i="35"/>
  <c r="D109" i="18"/>
  <c r="D117" i="39"/>
  <c r="D117" i="24"/>
  <c r="D117" i="38"/>
  <c r="D117" i="30"/>
  <c r="D117" i="31"/>
  <c r="D117" i="36"/>
  <c r="C117" i="35"/>
  <c r="D117" i="14"/>
  <c r="C117" i="30"/>
  <c r="C117" i="31"/>
  <c r="D117" i="18"/>
  <c r="D117" i="35"/>
  <c r="D123" i="24"/>
  <c r="D123" i="14"/>
  <c r="D123" i="38"/>
  <c r="D123" i="30"/>
  <c r="D123" i="31"/>
  <c r="D123" i="36"/>
  <c r="C123" i="35"/>
  <c r="D123" i="39"/>
  <c r="D123" i="35"/>
  <c r="D123" i="18"/>
  <c r="C123" i="30"/>
  <c r="C123" i="31"/>
  <c r="D89" i="25"/>
  <c r="D8" i="25"/>
  <c r="D8" i="22"/>
  <c r="D9" i="36"/>
  <c r="C9" i="30"/>
  <c r="C9" i="31"/>
  <c r="C9" i="35"/>
  <c r="C10" i="30"/>
  <c r="C10" i="31"/>
  <c r="D10" i="36"/>
  <c r="C10" i="35"/>
  <c r="D11" i="36"/>
  <c r="C11" i="35"/>
  <c r="C11" i="30"/>
  <c r="C11" i="31"/>
  <c r="D12" i="39"/>
  <c r="D12" i="24"/>
  <c r="D12" i="14"/>
  <c r="D12" i="38"/>
  <c r="D12" i="30"/>
  <c r="D12" i="31"/>
  <c r="C12" i="30"/>
  <c r="C12" i="31"/>
  <c r="D12" i="36"/>
  <c r="D12" i="18"/>
  <c r="D12" i="35"/>
  <c r="C12" i="35"/>
  <c r="D20" i="25"/>
  <c r="D20" i="22"/>
  <c r="D21" i="36"/>
  <c r="C21" i="35"/>
  <c r="C21" i="30"/>
  <c r="C21" i="31"/>
  <c r="D22" i="39"/>
  <c r="D22" i="24"/>
  <c r="D22" i="14"/>
  <c r="D22" i="38"/>
  <c r="D22" i="30"/>
  <c r="D22" i="31"/>
  <c r="C22" i="30"/>
  <c r="C22" i="31"/>
  <c r="D22" i="36"/>
  <c r="C22" i="35"/>
  <c r="D22" i="18"/>
  <c r="D22" i="35"/>
  <c r="D28" i="25"/>
  <c r="D28" i="22"/>
  <c r="D29" i="39"/>
  <c r="D29" i="30"/>
  <c r="D29" i="31"/>
  <c r="D29" i="36"/>
  <c r="D29" i="24"/>
  <c r="D29" i="38"/>
  <c r="C29" i="35"/>
  <c r="C29" i="30"/>
  <c r="C29" i="31"/>
  <c r="D29" i="18"/>
  <c r="D29" i="35"/>
  <c r="D29" i="14"/>
  <c r="D36" i="25"/>
  <c r="D36" i="22"/>
  <c r="D37" i="39"/>
  <c r="D37" i="24"/>
  <c r="D37" i="30"/>
  <c r="D37" i="31"/>
  <c r="D37" i="36"/>
  <c r="D37" i="14"/>
  <c r="D37" i="38"/>
  <c r="C37" i="35"/>
  <c r="C37" i="30"/>
  <c r="C37" i="31"/>
  <c r="D37" i="35"/>
  <c r="D37" i="18"/>
  <c r="D44" i="25"/>
  <c r="D44" i="22"/>
  <c r="C45" i="35"/>
  <c r="C45" i="30"/>
  <c r="C45" i="31"/>
  <c r="C46" i="30"/>
  <c r="C46" i="31"/>
  <c r="C46" i="35"/>
  <c r="C47" i="35"/>
  <c r="C47" i="30"/>
  <c r="C47" i="31"/>
  <c r="D48" i="39"/>
  <c r="D48" i="24"/>
  <c r="D48" i="14"/>
  <c r="D48" i="38"/>
  <c r="D48" i="30"/>
  <c r="D48" i="31"/>
  <c r="C48" i="30"/>
  <c r="C48" i="31"/>
  <c r="D48" i="18"/>
  <c r="C48" i="35"/>
  <c r="D48" i="36"/>
  <c r="D48" i="35"/>
  <c r="D53" i="25"/>
  <c r="D53" i="22"/>
  <c r="C54" i="3"/>
  <c r="C54" i="30"/>
  <c r="C54" i="31"/>
  <c r="C54" i="35"/>
  <c r="C55" i="35"/>
  <c r="C55" i="30"/>
  <c r="C55" i="31"/>
  <c r="D56" i="39"/>
  <c r="D56" i="24"/>
  <c r="D56" i="14"/>
  <c r="D56" i="38"/>
  <c r="D56" i="30"/>
  <c r="D56" i="31"/>
  <c r="C56" i="30"/>
  <c r="C56" i="31"/>
  <c r="D56" i="18"/>
  <c r="C56" i="35"/>
  <c r="D56" i="36"/>
  <c r="D56" i="35"/>
  <c r="D64" i="25"/>
  <c r="D64" i="22"/>
  <c r="D65" i="39"/>
  <c r="D65" i="14"/>
  <c r="D65" i="30"/>
  <c r="D65" i="31"/>
  <c r="D65" i="36"/>
  <c r="D65" i="38"/>
  <c r="C65" i="30"/>
  <c r="C65" i="31"/>
  <c r="C65" i="35"/>
  <c r="D65" i="24"/>
  <c r="D65" i="35"/>
  <c r="D65" i="18"/>
  <c r="D72" i="39"/>
  <c r="D72" i="24"/>
  <c r="D72" i="14"/>
  <c r="D72" i="38"/>
  <c r="D72" i="30"/>
  <c r="D72" i="31"/>
  <c r="C72" i="30"/>
  <c r="C72" i="31"/>
  <c r="D72" i="18"/>
  <c r="D72" i="36"/>
  <c r="C72" i="35"/>
  <c r="D72" i="35"/>
  <c r="D73" i="39"/>
  <c r="D73" i="24"/>
  <c r="D73" i="30"/>
  <c r="D73" i="31"/>
  <c r="D73" i="36"/>
  <c r="D73" i="14"/>
  <c r="D73" i="38"/>
  <c r="C73" i="30"/>
  <c r="C73" i="31"/>
  <c r="C73" i="35"/>
  <c r="D73" i="35"/>
  <c r="D73" i="18"/>
  <c r="D74" i="39"/>
  <c r="D74" i="24"/>
  <c r="D74" i="14"/>
  <c r="D74" i="38"/>
  <c r="D74" i="30"/>
  <c r="D74" i="31"/>
  <c r="C74" i="30"/>
  <c r="C74" i="31"/>
  <c r="D74" i="36"/>
  <c r="C74" i="35"/>
  <c r="D74" i="18"/>
  <c r="D74" i="35"/>
  <c r="D83" i="24"/>
  <c r="D83" i="39"/>
  <c r="D83" i="14"/>
  <c r="D83" i="30"/>
  <c r="D83" i="31"/>
  <c r="D83" i="38"/>
  <c r="D83" i="36"/>
  <c r="C83" i="35"/>
  <c r="D83" i="18"/>
  <c r="C83" i="30"/>
  <c r="C83" i="31"/>
  <c r="D83" i="35"/>
  <c r="D91" i="24"/>
  <c r="D91" i="14"/>
  <c r="D91" i="38"/>
  <c r="D91" i="30"/>
  <c r="D91" i="31"/>
  <c r="D91" i="36"/>
  <c r="C91" i="35"/>
  <c r="D91" i="39"/>
  <c r="D91" i="18"/>
  <c r="D91" i="35"/>
  <c r="C91" i="30"/>
  <c r="C91" i="31"/>
  <c r="D99" i="24"/>
  <c r="D99" i="39"/>
  <c r="D99" i="14"/>
  <c r="D99" i="30"/>
  <c r="D99" i="31"/>
  <c r="D99" i="38"/>
  <c r="D99" i="36"/>
  <c r="C99" i="35"/>
  <c r="D99" i="35"/>
  <c r="D99" i="18"/>
  <c r="C99" i="30"/>
  <c r="C99" i="31"/>
  <c r="D111" i="39"/>
  <c r="D111" i="24"/>
  <c r="D111" i="14"/>
  <c r="D111" i="30"/>
  <c r="D111" i="31"/>
  <c r="D111" i="36"/>
  <c r="C111" i="35"/>
  <c r="D111" i="35"/>
  <c r="C111" i="31"/>
  <c r="C111" i="30"/>
  <c r="D111" i="18"/>
  <c r="D111" i="38"/>
  <c r="D112" i="39"/>
  <c r="D112" i="24"/>
  <c r="D112" i="14"/>
  <c r="D112" i="38"/>
  <c r="C112" i="35"/>
  <c r="D112" i="30"/>
  <c r="D112" i="31"/>
  <c r="C112" i="30"/>
  <c r="C112" i="31"/>
  <c r="D112" i="35"/>
  <c r="D112" i="18"/>
  <c r="D112" i="36"/>
  <c r="D113" i="39"/>
  <c r="D113" i="24"/>
  <c r="D113" i="14"/>
  <c r="D113" i="30"/>
  <c r="D113" i="31"/>
  <c r="D113" i="36"/>
  <c r="C113" i="35"/>
  <c r="D113" i="38"/>
  <c r="C113" i="30"/>
  <c r="C113" i="31"/>
  <c r="D113" i="35"/>
  <c r="D113" i="18"/>
  <c r="D118" i="39"/>
  <c r="D118" i="24"/>
  <c r="D118" i="14"/>
  <c r="D118" i="38"/>
  <c r="C118" i="35"/>
  <c r="D118" i="30"/>
  <c r="D118" i="31"/>
  <c r="C118" i="30"/>
  <c r="C118" i="31"/>
  <c r="D118" i="36"/>
  <c r="D118" i="35"/>
  <c r="D118" i="18"/>
  <c r="C126" i="3"/>
  <c r="D126" i="39"/>
  <c r="D126" i="24"/>
  <c r="D126" i="14"/>
  <c r="D126" i="38"/>
  <c r="C126" i="35"/>
  <c r="D126" i="30"/>
  <c r="D126" i="31"/>
  <c r="C126" i="30"/>
  <c r="C126" i="31"/>
  <c r="D126" i="36"/>
  <c r="D126" i="35"/>
  <c r="D126" i="18"/>
  <c r="D127" i="39"/>
  <c r="D127" i="24"/>
  <c r="D127" i="14"/>
  <c r="D127" i="30"/>
  <c r="D127" i="31"/>
  <c r="D127" i="36"/>
  <c r="C127" i="35"/>
  <c r="D127" i="38"/>
  <c r="D127" i="35"/>
  <c r="C127" i="30"/>
  <c r="C127" i="31"/>
  <c r="D127" i="18"/>
  <c r="D128" i="39"/>
  <c r="D128" i="24"/>
  <c r="D128" i="14"/>
  <c r="D128" i="38"/>
  <c r="C128" i="35"/>
  <c r="D128" i="30"/>
  <c r="D128" i="31"/>
  <c r="C128" i="30"/>
  <c r="C128" i="31"/>
  <c r="D128" i="35"/>
  <c r="D128" i="18"/>
  <c r="D128" i="36"/>
  <c r="D129" i="39"/>
  <c r="D129" i="24"/>
  <c r="D129" i="14"/>
  <c r="D129" i="30"/>
  <c r="D129" i="31"/>
  <c r="D129" i="36"/>
  <c r="C129" i="35"/>
  <c r="D129" i="38"/>
  <c r="C129" i="30"/>
  <c r="C129" i="31"/>
  <c r="D129" i="35"/>
  <c r="D129" i="18"/>
  <c r="D130" i="39"/>
  <c r="D130" i="24"/>
  <c r="D130" i="14"/>
  <c r="D130" i="38"/>
  <c r="C130" i="35"/>
  <c r="D130" i="30"/>
  <c r="D130" i="31"/>
  <c r="C130" i="30"/>
  <c r="C130" i="31"/>
  <c r="D130" i="36"/>
  <c r="D130" i="35"/>
  <c r="D130" i="18"/>
  <c r="D130" i="25"/>
  <c r="D122" i="25"/>
  <c r="D114" i="25"/>
  <c r="D106" i="25"/>
  <c r="D98" i="25"/>
  <c r="D90" i="25"/>
  <c r="D82" i="25"/>
  <c r="D129" i="25"/>
  <c r="D101" i="25"/>
  <c r="D85" i="25"/>
  <c r="D132" i="25"/>
  <c r="D124" i="25"/>
  <c r="D116" i="25"/>
  <c r="D108" i="25"/>
  <c r="D100" i="25"/>
  <c r="D92" i="25"/>
  <c r="D84" i="25"/>
  <c r="D76" i="25"/>
  <c r="D68" i="25"/>
  <c r="D75" i="25"/>
  <c r="D78" i="25"/>
  <c r="D133" i="25"/>
  <c r="D109" i="25"/>
  <c r="D69" i="25"/>
  <c r="D127" i="25"/>
  <c r="D119" i="25"/>
  <c r="D111" i="25"/>
  <c r="D103" i="25"/>
  <c r="D95" i="25"/>
  <c r="D87" i="25"/>
  <c r="D71" i="25"/>
  <c r="D113" i="25"/>
  <c r="D81" i="25"/>
  <c r="C102" i="3"/>
  <c r="H103" i="2"/>
  <c r="C122" i="3"/>
  <c r="D123" i="2"/>
  <c r="H79" i="2"/>
  <c r="E29" i="2"/>
  <c r="C34" i="3"/>
  <c r="B3" i="21"/>
  <c r="B3" i="27"/>
  <c r="C10" i="32"/>
  <c r="C10" i="29"/>
  <c r="G13" i="2"/>
  <c r="B13" i="21"/>
  <c r="B13" i="27"/>
  <c r="I13" i="2"/>
  <c r="R12" i="2"/>
  <c r="B22" i="2"/>
  <c r="C21" i="32"/>
  <c r="C21" i="29"/>
  <c r="B24" i="21"/>
  <c r="B24" i="27"/>
  <c r="R23" i="2"/>
  <c r="I24" i="2"/>
  <c r="C29" i="32"/>
  <c r="C29" i="29"/>
  <c r="D29" i="26"/>
  <c r="D29" i="23"/>
  <c r="B39" i="21"/>
  <c r="B39" i="27"/>
  <c r="R38" i="2"/>
  <c r="I39" i="2"/>
  <c r="C48" i="3"/>
  <c r="C48" i="32"/>
  <c r="C48" i="29"/>
  <c r="D48" i="26"/>
  <c r="D48" i="23"/>
  <c r="C56" i="32"/>
  <c r="C56" i="29"/>
  <c r="D56" i="26"/>
  <c r="D56" i="23"/>
  <c r="C72" i="32"/>
  <c r="C72" i="29"/>
  <c r="D72" i="26"/>
  <c r="D72" i="23"/>
  <c r="C81" i="32"/>
  <c r="C81" i="29"/>
  <c r="D81" i="23"/>
  <c r="D81" i="26"/>
  <c r="H83" i="2"/>
  <c r="B83" i="21"/>
  <c r="B83" i="27"/>
  <c r="R82" i="2"/>
  <c r="I83" i="2"/>
  <c r="C96" i="2"/>
  <c r="C95" i="32"/>
  <c r="C95" i="29"/>
  <c r="D95" i="26"/>
  <c r="D95" i="23"/>
  <c r="C132" i="3"/>
  <c r="C132" i="32"/>
  <c r="C132" i="29"/>
  <c r="D132" i="26"/>
  <c r="D132" i="23"/>
  <c r="D132" i="2"/>
  <c r="B15" i="21"/>
  <c r="B15" i="27"/>
  <c r="I15" i="2"/>
  <c r="R14" i="2"/>
  <c r="G25" i="2"/>
  <c r="B25" i="21"/>
  <c r="B25" i="27"/>
  <c r="R24" i="2"/>
  <c r="I25" i="2"/>
  <c r="C30" i="32"/>
  <c r="C30" i="29"/>
  <c r="G33" i="2"/>
  <c r="B33" i="21"/>
  <c r="B33" i="27"/>
  <c r="R32" i="2"/>
  <c r="I33" i="2"/>
  <c r="C38" i="32"/>
  <c r="C38" i="29"/>
  <c r="C40" i="2"/>
  <c r="C39" i="32"/>
  <c r="C39" i="29"/>
  <c r="C40" i="3"/>
  <c r="C40" i="32"/>
  <c r="C40" i="29"/>
  <c r="D40" i="26"/>
  <c r="D40" i="23"/>
  <c r="C49" i="32"/>
  <c r="C49" i="29"/>
  <c r="D49" i="26"/>
  <c r="D49" i="23"/>
  <c r="B50" i="27"/>
  <c r="B50" i="21"/>
  <c r="I50" i="2"/>
  <c r="R49" i="2"/>
  <c r="B51" i="21"/>
  <c r="B51" i="27"/>
  <c r="R50" i="2"/>
  <c r="I51" i="2"/>
  <c r="G52" i="2"/>
  <c r="B52" i="21"/>
  <c r="B52" i="27"/>
  <c r="I52" i="2"/>
  <c r="R51" i="2"/>
  <c r="C57" i="32"/>
  <c r="C57" i="29"/>
  <c r="D57" i="26"/>
  <c r="D57" i="23"/>
  <c r="B58" i="27"/>
  <c r="B58" i="21"/>
  <c r="R57" i="2"/>
  <c r="I58" i="2"/>
  <c r="H59" i="2"/>
  <c r="B59" i="21"/>
  <c r="B59" i="27"/>
  <c r="R58" i="2"/>
  <c r="I59" i="2"/>
  <c r="G60" i="2"/>
  <c r="B60" i="21"/>
  <c r="B60" i="27"/>
  <c r="I60" i="2"/>
  <c r="R59" i="2"/>
  <c r="C66" i="32"/>
  <c r="C66" i="29"/>
  <c r="C67" i="32"/>
  <c r="C67" i="29"/>
  <c r="D67" i="26"/>
  <c r="D67" i="23"/>
  <c r="G68" i="2"/>
  <c r="B68" i="21"/>
  <c r="B68" i="27"/>
  <c r="I68" i="2"/>
  <c r="R67" i="2"/>
  <c r="B69" i="21"/>
  <c r="B69" i="27"/>
  <c r="R68" i="2"/>
  <c r="I69" i="2"/>
  <c r="B70" i="27"/>
  <c r="I70" i="2"/>
  <c r="B70" i="21"/>
  <c r="R69" i="2"/>
  <c r="C75" i="32"/>
  <c r="C75" i="29"/>
  <c r="D75" i="26"/>
  <c r="D75" i="23"/>
  <c r="B76" i="21"/>
  <c r="B76" i="27"/>
  <c r="I76" i="2"/>
  <c r="R75" i="2"/>
  <c r="B77" i="21"/>
  <c r="B77" i="27"/>
  <c r="R76" i="2"/>
  <c r="I77" i="2"/>
  <c r="C84" i="2"/>
  <c r="C83" i="32"/>
  <c r="C83" i="29"/>
  <c r="D83" i="26"/>
  <c r="D83" i="23"/>
  <c r="B84" i="21"/>
  <c r="B84" i="27"/>
  <c r="I84" i="2"/>
  <c r="R83" i="2"/>
  <c r="B85" i="21"/>
  <c r="B85" i="27"/>
  <c r="R84" i="2"/>
  <c r="I85" i="2"/>
  <c r="C88" i="3"/>
  <c r="C88" i="32"/>
  <c r="C88" i="29"/>
  <c r="D88" i="26"/>
  <c r="D88" i="23"/>
  <c r="G89" i="2"/>
  <c r="C89" i="32"/>
  <c r="C89" i="29"/>
  <c r="D89" i="26"/>
  <c r="D89" i="23"/>
  <c r="C90" i="29"/>
  <c r="D90" i="26"/>
  <c r="D90" i="23"/>
  <c r="C90" i="32"/>
  <c r="H91" i="2"/>
  <c r="B91" i="21"/>
  <c r="B91" i="27"/>
  <c r="R90" i="2"/>
  <c r="I91" i="2"/>
  <c r="C96" i="3"/>
  <c r="C96" i="32"/>
  <c r="C96" i="29"/>
  <c r="D96" i="26"/>
  <c r="D96" i="23"/>
  <c r="C97" i="32"/>
  <c r="C97" i="29"/>
  <c r="D97" i="26"/>
  <c r="D97" i="23"/>
  <c r="C98" i="29"/>
  <c r="C98" i="32"/>
  <c r="D98" i="23"/>
  <c r="D98" i="26"/>
  <c r="B99" i="21"/>
  <c r="B99" i="27"/>
  <c r="R98" i="2"/>
  <c r="I99" i="2"/>
  <c r="C104" i="3"/>
  <c r="C104" i="32"/>
  <c r="C104" i="29"/>
  <c r="D104" i="26"/>
  <c r="D104" i="23"/>
  <c r="C105" i="32"/>
  <c r="C105" i="29"/>
  <c r="D105" i="26"/>
  <c r="D105" i="23"/>
  <c r="B106" i="27"/>
  <c r="B106" i="21"/>
  <c r="I106" i="2"/>
  <c r="R105" i="2"/>
  <c r="B107" i="21"/>
  <c r="B107" i="27"/>
  <c r="R106" i="2"/>
  <c r="I107" i="2"/>
  <c r="G108" i="2"/>
  <c r="B108" i="21"/>
  <c r="B108" i="27"/>
  <c r="I108" i="2"/>
  <c r="R107" i="2"/>
  <c r="B109" i="21"/>
  <c r="B109" i="27"/>
  <c r="R108" i="2"/>
  <c r="I109" i="2"/>
  <c r="E110" i="2"/>
  <c r="B110" i="27"/>
  <c r="B110" i="21"/>
  <c r="I110" i="2"/>
  <c r="R109" i="2"/>
  <c r="C115" i="32"/>
  <c r="C115" i="29"/>
  <c r="D115" i="26"/>
  <c r="D115" i="23"/>
  <c r="G116" i="2"/>
  <c r="B116" i="21"/>
  <c r="B116" i="27"/>
  <c r="I116" i="2"/>
  <c r="R115" i="2"/>
  <c r="B117" i="21"/>
  <c r="B117" i="27"/>
  <c r="R116" i="2"/>
  <c r="I117" i="2"/>
  <c r="F121" i="2"/>
  <c r="C121" i="32"/>
  <c r="C121" i="29"/>
  <c r="D121" i="26"/>
  <c r="D121" i="23"/>
  <c r="C122" i="29"/>
  <c r="C122" i="32"/>
  <c r="D122" i="23"/>
  <c r="D122" i="26"/>
  <c r="B123" i="21"/>
  <c r="B123" i="27"/>
  <c r="R122" i="2"/>
  <c r="I123" i="2"/>
  <c r="G124" i="2"/>
  <c r="B124" i="21"/>
  <c r="B124" i="27"/>
  <c r="I124" i="2"/>
  <c r="R123" i="2"/>
  <c r="B125" i="21"/>
  <c r="B125" i="27"/>
  <c r="R124" i="2"/>
  <c r="I125" i="2"/>
  <c r="D51" i="2"/>
  <c r="D67" i="2"/>
  <c r="C38" i="3"/>
  <c r="C74" i="3"/>
  <c r="C90" i="3"/>
  <c r="C11" i="32"/>
  <c r="C11" i="29"/>
  <c r="B14" i="27"/>
  <c r="B14" i="21"/>
  <c r="R13" i="2"/>
  <c r="I14" i="2"/>
  <c r="B23" i="21"/>
  <c r="B23" i="27"/>
  <c r="I23" i="2"/>
  <c r="R22" i="2"/>
  <c r="B30" i="27"/>
  <c r="B30" i="21"/>
  <c r="R29" i="2"/>
  <c r="I30" i="2"/>
  <c r="H32" i="2"/>
  <c r="B32" i="21"/>
  <c r="B32" i="27"/>
  <c r="I32" i="2"/>
  <c r="R31" i="2"/>
  <c r="C37" i="32"/>
  <c r="C37" i="29"/>
  <c r="D37" i="26"/>
  <c r="D37" i="23"/>
  <c r="H40" i="2"/>
  <c r="B40" i="21"/>
  <c r="B40" i="27"/>
  <c r="I40" i="2"/>
  <c r="R39" i="2"/>
  <c r="D47" i="2"/>
  <c r="C46" i="32"/>
  <c r="C46" i="29"/>
  <c r="B49" i="21"/>
  <c r="B49" i="27"/>
  <c r="I49" i="2"/>
  <c r="R48" i="2"/>
  <c r="C56" i="2"/>
  <c r="C55" i="32"/>
  <c r="C55" i="29"/>
  <c r="G65" i="2"/>
  <c r="C65" i="32"/>
  <c r="C65" i="29"/>
  <c r="D65" i="23"/>
  <c r="D65" i="26"/>
  <c r="C73" i="32"/>
  <c r="C73" i="29"/>
  <c r="D73" i="26"/>
  <c r="D73" i="23"/>
  <c r="H75" i="2"/>
  <c r="B75" i="21"/>
  <c r="B75" i="27"/>
  <c r="R74" i="2"/>
  <c r="I75" i="2"/>
  <c r="C80" i="32"/>
  <c r="C80" i="29"/>
  <c r="D80" i="26"/>
  <c r="D80" i="23"/>
  <c r="B88" i="21"/>
  <c r="B88" i="27"/>
  <c r="I88" i="2"/>
  <c r="R87" i="2"/>
  <c r="B90" i="27"/>
  <c r="B90" i="21"/>
  <c r="I90" i="2"/>
  <c r="R89" i="2"/>
  <c r="B97" i="21"/>
  <c r="B97" i="27"/>
  <c r="R96" i="2"/>
  <c r="I97" i="2"/>
  <c r="C104" i="2"/>
  <c r="C103" i="32"/>
  <c r="C103" i="29"/>
  <c r="D103" i="26"/>
  <c r="D103" i="23"/>
  <c r="F106" i="2"/>
  <c r="B105" i="21"/>
  <c r="B105" i="27"/>
  <c r="R104" i="2"/>
  <c r="I105" i="2"/>
  <c r="C120" i="32"/>
  <c r="C120" i="29"/>
  <c r="D120" i="26"/>
  <c r="D120" i="23"/>
  <c r="B4" i="21"/>
  <c r="B4" i="27"/>
  <c r="R3" i="2"/>
  <c r="C13" i="32"/>
  <c r="C13" i="29"/>
  <c r="B16" i="21"/>
  <c r="B16" i="27"/>
  <c r="I16" i="2"/>
  <c r="R15" i="2"/>
  <c r="C23" i="32"/>
  <c r="C23" i="29"/>
  <c r="C16" i="32"/>
  <c r="C16" i="29"/>
  <c r="D16" i="26"/>
  <c r="D16" i="23"/>
  <c r="B26" i="27"/>
  <c r="B26" i="21"/>
  <c r="I26" i="2"/>
  <c r="R25" i="2"/>
  <c r="H36" i="2"/>
  <c r="B36" i="21"/>
  <c r="B36" i="27"/>
  <c r="I36" i="2"/>
  <c r="R35" i="2"/>
  <c r="G44" i="2"/>
  <c r="B44" i="21"/>
  <c r="B44" i="27"/>
  <c r="I44" i="2"/>
  <c r="R43" i="2"/>
  <c r="C51" i="32"/>
  <c r="C51" i="29"/>
  <c r="B61" i="21"/>
  <c r="B61" i="27"/>
  <c r="R60" i="2"/>
  <c r="I61" i="2"/>
  <c r="C69" i="32"/>
  <c r="C69" i="29"/>
  <c r="D69" i="26"/>
  <c r="D69" i="23"/>
  <c r="B71" i="21"/>
  <c r="B71" i="27"/>
  <c r="R70" i="2"/>
  <c r="I71" i="2"/>
  <c r="C76" i="32"/>
  <c r="C76" i="29"/>
  <c r="D76" i="23"/>
  <c r="D76" i="26"/>
  <c r="E78" i="2"/>
  <c r="B78" i="27"/>
  <c r="B78" i="21"/>
  <c r="I78" i="2"/>
  <c r="R77" i="2"/>
  <c r="C84" i="32"/>
  <c r="C84" i="29"/>
  <c r="D84" i="26"/>
  <c r="D84" i="23"/>
  <c r="C85" i="32"/>
  <c r="C85" i="29"/>
  <c r="D85" i="26"/>
  <c r="D85" i="23"/>
  <c r="E86" i="2"/>
  <c r="B86" i="27"/>
  <c r="I86" i="2"/>
  <c r="B86" i="21"/>
  <c r="R85" i="2"/>
  <c r="C91" i="32"/>
  <c r="C91" i="29"/>
  <c r="D91" i="26"/>
  <c r="D91" i="23"/>
  <c r="G92" i="2"/>
  <c r="B92" i="21"/>
  <c r="B92" i="27"/>
  <c r="I92" i="2"/>
  <c r="R91" i="2"/>
  <c r="B93" i="21"/>
  <c r="B93" i="27"/>
  <c r="R92" i="2"/>
  <c r="I93" i="2"/>
  <c r="B94" i="27"/>
  <c r="B94" i="21"/>
  <c r="I94" i="2"/>
  <c r="R93" i="2"/>
  <c r="D100" i="2"/>
  <c r="C99" i="32"/>
  <c r="C99" i="29"/>
  <c r="D99" i="26"/>
  <c r="D99" i="23"/>
  <c r="B100" i="21"/>
  <c r="B100" i="27"/>
  <c r="I100" i="2"/>
  <c r="R99" i="2"/>
  <c r="B101" i="21"/>
  <c r="B101" i="27"/>
  <c r="R100" i="2"/>
  <c r="I101" i="2"/>
  <c r="B102" i="27"/>
  <c r="I102" i="2"/>
  <c r="B102" i="21"/>
  <c r="R101" i="2"/>
  <c r="C106" i="3"/>
  <c r="C106" i="29"/>
  <c r="C106" i="32"/>
  <c r="D106" i="23"/>
  <c r="D106" i="26"/>
  <c r="C107" i="32"/>
  <c r="C107" i="29"/>
  <c r="D107" i="26"/>
  <c r="D107" i="23"/>
  <c r="C108" i="32"/>
  <c r="C108" i="29"/>
  <c r="D108" i="26"/>
  <c r="D108" i="23"/>
  <c r="C109" i="32"/>
  <c r="D109" i="26"/>
  <c r="C109" i="29"/>
  <c r="D109" i="23"/>
  <c r="C110" i="32"/>
  <c r="C110" i="29"/>
  <c r="D110" i="23"/>
  <c r="D110" i="26"/>
  <c r="B111" i="21"/>
  <c r="B111" i="27"/>
  <c r="R110" i="2"/>
  <c r="I111" i="2"/>
  <c r="B112" i="21"/>
  <c r="B112" i="27"/>
  <c r="I112" i="2"/>
  <c r="R111" i="2"/>
  <c r="B113" i="21"/>
  <c r="B113" i="27"/>
  <c r="R112" i="2"/>
  <c r="I113" i="2"/>
  <c r="C116" i="32"/>
  <c r="C116" i="29"/>
  <c r="D116" i="26"/>
  <c r="D116" i="23"/>
  <c r="C117" i="32"/>
  <c r="C117" i="29"/>
  <c r="D117" i="26"/>
  <c r="D117" i="23"/>
  <c r="E118" i="2"/>
  <c r="B118" i="27"/>
  <c r="B118" i="21"/>
  <c r="I118" i="2"/>
  <c r="R117" i="2"/>
  <c r="C123" i="32"/>
  <c r="C123" i="29"/>
  <c r="D123" i="26"/>
  <c r="D123" i="23"/>
  <c r="C124" i="3"/>
  <c r="C124" i="32"/>
  <c r="C124" i="29"/>
  <c r="D124" i="26"/>
  <c r="D124" i="23"/>
  <c r="C125" i="32"/>
  <c r="D125" i="26"/>
  <c r="C125" i="29"/>
  <c r="D125" i="23"/>
  <c r="B126" i="27"/>
  <c r="B126" i="21"/>
  <c r="I126" i="2"/>
  <c r="R125" i="2"/>
  <c r="B127" i="21"/>
  <c r="B127" i="27"/>
  <c r="R126" i="2"/>
  <c r="I127" i="2"/>
  <c r="B128" i="21"/>
  <c r="B128" i="27"/>
  <c r="I128" i="2"/>
  <c r="R127" i="2"/>
  <c r="B129" i="21"/>
  <c r="B129" i="27"/>
  <c r="R128" i="2"/>
  <c r="I129" i="2"/>
  <c r="B130" i="27"/>
  <c r="B130" i="21"/>
  <c r="I130" i="2"/>
  <c r="R129" i="2"/>
  <c r="G113" i="2"/>
  <c r="C30" i="3"/>
  <c r="C66" i="3"/>
  <c r="C110" i="3"/>
  <c r="C9" i="32"/>
  <c r="C9" i="29"/>
  <c r="C12" i="32"/>
  <c r="C12" i="29"/>
  <c r="D12" i="23"/>
  <c r="D12" i="26"/>
  <c r="C22" i="32"/>
  <c r="D22" i="23"/>
  <c r="D22" i="26"/>
  <c r="C22" i="29"/>
  <c r="B31" i="21"/>
  <c r="B31" i="27"/>
  <c r="I31" i="2"/>
  <c r="R30" i="2"/>
  <c r="B38" i="27"/>
  <c r="B38" i="21"/>
  <c r="R37" i="2"/>
  <c r="I38" i="2"/>
  <c r="C45" i="32"/>
  <c r="C45" i="29"/>
  <c r="C48" i="2"/>
  <c r="C47" i="32"/>
  <c r="C47" i="29"/>
  <c r="C54" i="32"/>
  <c r="C54" i="29"/>
  <c r="B57" i="21"/>
  <c r="B57" i="27"/>
  <c r="I57" i="2"/>
  <c r="R56" i="2"/>
  <c r="B66" i="27"/>
  <c r="B66" i="21"/>
  <c r="R65" i="2"/>
  <c r="I66" i="2"/>
  <c r="B67" i="21"/>
  <c r="B67" i="27"/>
  <c r="R66" i="2"/>
  <c r="I67" i="2"/>
  <c r="C74" i="32"/>
  <c r="C74" i="29"/>
  <c r="D74" i="26"/>
  <c r="D74" i="23"/>
  <c r="C82" i="29"/>
  <c r="C82" i="32"/>
  <c r="D82" i="23"/>
  <c r="D82" i="26"/>
  <c r="C87" i="32"/>
  <c r="C87" i="29"/>
  <c r="D87" i="26"/>
  <c r="D87" i="23"/>
  <c r="B89" i="21"/>
  <c r="B89" i="27"/>
  <c r="R88" i="2"/>
  <c r="I89" i="2"/>
  <c r="B96" i="21"/>
  <c r="B96" i="27"/>
  <c r="I96" i="2"/>
  <c r="R95" i="2"/>
  <c r="B98" i="27"/>
  <c r="B98" i="21"/>
  <c r="I98" i="2"/>
  <c r="R97" i="2"/>
  <c r="B104" i="21"/>
  <c r="B104" i="27"/>
  <c r="I104" i="2"/>
  <c r="R103" i="2"/>
  <c r="C114" i="29"/>
  <c r="C114" i="32"/>
  <c r="D114" i="23"/>
  <c r="D114" i="26"/>
  <c r="H115" i="2"/>
  <c r="B115" i="21"/>
  <c r="B115" i="27"/>
  <c r="R114" i="2"/>
  <c r="I115" i="2"/>
  <c r="C119" i="32"/>
  <c r="C119" i="29"/>
  <c r="D119" i="26"/>
  <c r="D119" i="23"/>
  <c r="B121" i="21"/>
  <c r="B121" i="27"/>
  <c r="R120" i="2"/>
  <c r="I121" i="2"/>
  <c r="B122" i="27"/>
  <c r="B122" i="21"/>
  <c r="I122" i="2"/>
  <c r="R121" i="2"/>
  <c r="C131" i="32"/>
  <c r="C131" i="29"/>
  <c r="D131" i="26"/>
  <c r="D131" i="23"/>
  <c r="C133" i="32"/>
  <c r="D133" i="26"/>
  <c r="C133" i="29"/>
  <c r="D133" i="23"/>
  <c r="C3" i="32"/>
  <c r="C3" i="29"/>
  <c r="D3" i="26"/>
  <c r="D3" i="23"/>
  <c r="C14" i="32"/>
  <c r="C14" i="29"/>
  <c r="D14" i="23"/>
  <c r="D14" i="26"/>
  <c r="C24" i="32"/>
  <c r="C24" i="29"/>
  <c r="D24" i="26"/>
  <c r="D24" i="23"/>
  <c r="C31" i="32"/>
  <c r="C31" i="29"/>
  <c r="C32" i="32"/>
  <c r="C32" i="29"/>
  <c r="D32" i="26"/>
  <c r="D32" i="23"/>
  <c r="G41" i="2"/>
  <c r="B41" i="21"/>
  <c r="B41" i="27"/>
  <c r="I41" i="2"/>
  <c r="R40" i="2"/>
  <c r="C4" i="3"/>
  <c r="C4" i="32"/>
  <c r="C4" i="29"/>
  <c r="D4" i="26"/>
  <c r="D4" i="23"/>
  <c r="B5" i="21"/>
  <c r="B5" i="27"/>
  <c r="R4" i="2"/>
  <c r="I5" i="2"/>
  <c r="B6" i="27"/>
  <c r="B6" i="21"/>
  <c r="I6" i="2"/>
  <c r="R5" i="2"/>
  <c r="B7" i="21"/>
  <c r="B7" i="27"/>
  <c r="I7" i="2"/>
  <c r="R6" i="2"/>
  <c r="H8" i="2"/>
  <c r="B8" i="21"/>
  <c r="B8" i="27"/>
  <c r="I8" i="2"/>
  <c r="R7" i="2"/>
  <c r="C15" i="32"/>
  <c r="C15" i="29"/>
  <c r="B17" i="21"/>
  <c r="B17" i="27"/>
  <c r="I17" i="2"/>
  <c r="R16" i="2"/>
  <c r="F18" i="2"/>
  <c r="B18" i="27"/>
  <c r="B18" i="21"/>
  <c r="R17" i="2"/>
  <c r="I18" i="2"/>
  <c r="B19" i="21"/>
  <c r="B19" i="27"/>
  <c r="R18" i="2"/>
  <c r="I19" i="2"/>
  <c r="B20" i="21"/>
  <c r="B20" i="27"/>
  <c r="I20" i="2"/>
  <c r="R19" i="2"/>
  <c r="C25" i="32"/>
  <c r="C25" i="29"/>
  <c r="D25" i="26"/>
  <c r="D25" i="23"/>
  <c r="B27" i="21"/>
  <c r="B27" i="27"/>
  <c r="I27" i="2"/>
  <c r="R26" i="2"/>
  <c r="H28" i="2"/>
  <c r="B28" i="21"/>
  <c r="B28" i="27"/>
  <c r="R27" i="2"/>
  <c r="I28" i="2"/>
  <c r="C33" i="32"/>
  <c r="C33" i="29"/>
  <c r="D33" i="23"/>
  <c r="D33" i="26"/>
  <c r="B34" i="27"/>
  <c r="B34" i="21"/>
  <c r="R33" i="2"/>
  <c r="I34" i="2"/>
  <c r="B35" i="21"/>
  <c r="B35" i="27"/>
  <c r="R34" i="2"/>
  <c r="I35" i="2"/>
  <c r="C41" i="32"/>
  <c r="C41" i="29"/>
  <c r="D41" i="26"/>
  <c r="D41" i="23"/>
  <c r="B42" i="27"/>
  <c r="B42" i="21"/>
  <c r="R41" i="2"/>
  <c r="I42" i="2"/>
  <c r="H43" i="2"/>
  <c r="B43" i="21"/>
  <c r="B43" i="27"/>
  <c r="R42" i="2"/>
  <c r="I43" i="2"/>
  <c r="C50" i="32"/>
  <c r="C50" i="29"/>
  <c r="C52" i="32"/>
  <c r="C52" i="29"/>
  <c r="D52" i="26"/>
  <c r="D52" i="23"/>
  <c r="B53" i="21"/>
  <c r="B53" i="27"/>
  <c r="I53" i="2"/>
  <c r="R52" i="2"/>
  <c r="C58" i="32"/>
  <c r="C58" i="29"/>
  <c r="D60" i="2"/>
  <c r="C59" i="32"/>
  <c r="C59" i="29"/>
  <c r="C60" i="32"/>
  <c r="C60" i="29"/>
  <c r="D60" i="23"/>
  <c r="D60" i="26"/>
  <c r="B62" i="27"/>
  <c r="B62" i="21"/>
  <c r="R61" i="2"/>
  <c r="I62" i="2"/>
  <c r="B63" i="21"/>
  <c r="B63" i="27"/>
  <c r="R62" i="2"/>
  <c r="I63" i="2"/>
  <c r="B64" i="21"/>
  <c r="B64" i="27"/>
  <c r="I64" i="2"/>
  <c r="R63" i="2"/>
  <c r="C68" i="32"/>
  <c r="C68" i="29"/>
  <c r="D68" i="26"/>
  <c r="D68" i="23"/>
  <c r="C70" i="32"/>
  <c r="D70" i="23"/>
  <c r="C70" i="29"/>
  <c r="D70" i="26"/>
  <c r="C77" i="32"/>
  <c r="C77" i="29"/>
  <c r="D77" i="23"/>
  <c r="D77" i="26"/>
  <c r="B79" i="21"/>
  <c r="R78" i="2"/>
  <c r="B79" i="27"/>
  <c r="I79" i="2"/>
  <c r="D133" i="32"/>
  <c r="D131" i="32"/>
  <c r="D129" i="32"/>
  <c r="D127" i="32"/>
  <c r="D125" i="32"/>
  <c r="D123" i="32"/>
  <c r="D121" i="32"/>
  <c r="D119" i="32"/>
  <c r="D117" i="32"/>
  <c r="D115" i="32"/>
  <c r="D113" i="32"/>
  <c r="D111" i="32"/>
  <c r="D109" i="32"/>
  <c r="D107" i="32"/>
  <c r="D105" i="32"/>
  <c r="D103" i="32"/>
  <c r="D101" i="32"/>
  <c r="D99" i="32"/>
  <c r="D97" i="32"/>
  <c r="D95" i="32"/>
  <c r="D93" i="32"/>
  <c r="D91" i="32"/>
  <c r="D89" i="32"/>
  <c r="D87" i="32"/>
  <c r="D85" i="32"/>
  <c r="D83" i="32"/>
  <c r="D81" i="32"/>
  <c r="D79" i="32"/>
  <c r="D77" i="32"/>
  <c r="D75" i="32"/>
  <c r="D73" i="32"/>
  <c r="D71" i="32"/>
  <c r="D69" i="32"/>
  <c r="D67" i="32"/>
  <c r="D65" i="32"/>
  <c r="D57" i="32"/>
  <c r="D53" i="32"/>
  <c r="D49" i="32"/>
  <c r="D41" i="32"/>
  <c r="D37" i="32"/>
  <c r="D33" i="32"/>
  <c r="D29" i="32"/>
  <c r="D25" i="32"/>
  <c r="D3" i="32"/>
  <c r="D132" i="32"/>
  <c r="D130" i="32"/>
  <c r="D128" i="32"/>
  <c r="D126" i="32"/>
  <c r="D124" i="32"/>
  <c r="D122" i="32"/>
  <c r="D120" i="32"/>
  <c r="D118" i="32"/>
  <c r="D116" i="32"/>
  <c r="D114" i="32"/>
  <c r="D112" i="32"/>
  <c r="D110" i="32"/>
  <c r="D108" i="32"/>
  <c r="D106" i="32"/>
  <c r="D104" i="32"/>
  <c r="D102" i="32"/>
  <c r="D100" i="32"/>
  <c r="D98" i="32"/>
  <c r="D96" i="32"/>
  <c r="D94" i="32"/>
  <c r="D92" i="32"/>
  <c r="D90" i="32"/>
  <c r="D88" i="32"/>
  <c r="D86" i="32"/>
  <c r="D84" i="32"/>
  <c r="D82" i="32"/>
  <c r="D80" i="32"/>
  <c r="D78" i="32"/>
  <c r="D76" i="32"/>
  <c r="D74" i="32"/>
  <c r="D72" i="32"/>
  <c r="D70" i="32"/>
  <c r="D68" i="32"/>
  <c r="D64" i="32"/>
  <c r="D60" i="32"/>
  <c r="D56" i="32"/>
  <c r="D52" i="32"/>
  <c r="D48" i="32"/>
  <c r="D44" i="32"/>
  <c r="D40" i="32"/>
  <c r="D36" i="32"/>
  <c r="D32" i="32"/>
  <c r="D28" i="32"/>
  <c r="D24" i="32"/>
  <c r="D22" i="32"/>
  <c r="D20" i="32"/>
  <c r="D16" i="32"/>
  <c r="D14" i="32"/>
  <c r="D12" i="32"/>
  <c r="D8" i="32"/>
  <c r="D4" i="32"/>
  <c r="D132" i="29"/>
  <c r="D129" i="29"/>
  <c r="D124" i="29"/>
  <c r="D121" i="29"/>
  <c r="D116" i="29"/>
  <c r="D113" i="29"/>
  <c r="D108" i="29"/>
  <c r="D105" i="29"/>
  <c r="D100" i="29"/>
  <c r="D97" i="29"/>
  <c r="D92" i="29"/>
  <c r="D89" i="29"/>
  <c r="D84" i="29"/>
  <c r="D81" i="29"/>
  <c r="D79" i="29"/>
  <c r="D77" i="29"/>
  <c r="D75" i="29"/>
  <c r="D73" i="29"/>
  <c r="D71" i="29"/>
  <c r="D69" i="29"/>
  <c r="D67" i="29"/>
  <c r="D65" i="29"/>
  <c r="D57" i="29"/>
  <c r="D53" i="29"/>
  <c r="D49" i="29"/>
  <c r="D41" i="29"/>
  <c r="D37" i="29"/>
  <c r="D33" i="29"/>
  <c r="D29" i="29"/>
  <c r="D25" i="29"/>
  <c r="D131" i="29"/>
  <c r="D126" i="29"/>
  <c r="D123" i="29"/>
  <c r="D118" i="29"/>
  <c r="D115" i="29"/>
  <c r="D110" i="29"/>
  <c r="D107" i="29"/>
  <c r="D102" i="29"/>
  <c r="D99" i="29"/>
  <c r="D94" i="29"/>
  <c r="D91" i="29"/>
  <c r="D86" i="29"/>
  <c r="D83" i="29"/>
  <c r="D3" i="29"/>
  <c r="D133" i="29"/>
  <c r="D128" i="29"/>
  <c r="D125" i="29"/>
  <c r="D120" i="29"/>
  <c r="D117" i="29"/>
  <c r="D112" i="29"/>
  <c r="D109" i="29"/>
  <c r="D104" i="29"/>
  <c r="D101" i="29"/>
  <c r="D96" i="29"/>
  <c r="D93" i="29"/>
  <c r="D88" i="29"/>
  <c r="D85" i="29"/>
  <c r="D80" i="29"/>
  <c r="D78" i="29"/>
  <c r="D76" i="29"/>
  <c r="D74" i="29"/>
  <c r="D72" i="29"/>
  <c r="D70" i="29"/>
  <c r="D68" i="29"/>
  <c r="D64" i="29"/>
  <c r="D60" i="29"/>
  <c r="D56" i="29"/>
  <c r="D52" i="29"/>
  <c r="D48" i="29"/>
  <c r="D44" i="29"/>
  <c r="D40" i="29"/>
  <c r="D36" i="29"/>
  <c r="D32" i="29"/>
  <c r="D28" i="29"/>
  <c r="D24" i="29"/>
  <c r="D22" i="29"/>
  <c r="D20" i="29"/>
  <c r="D16" i="29"/>
  <c r="D14" i="29"/>
  <c r="D12" i="29"/>
  <c r="D8" i="29"/>
  <c r="D4" i="29"/>
  <c r="D127" i="29"/>
  <c r="D106" i="29"/>
  <c r="D95" i="29"/>
  <c r="D114" i="29"/>
  <c r="D103" i="29"/>
  <c r="D82" i="29"/>
  <c r="D122" i="29"/>
  <c r="D111" i="29"/>
  <c r="D90" i="29"/>
  <c r="D119" i="29"/>
  <c r="D98" i="29"/>
  <c r="D130" i="29"/>
  <c r="D133" i="20"/>
  <c r="D129" i="20"/>
  <c r="D125" i="20"/>
  <c r="D121" i="20"/>
  <c r="D117" i="20"/>
  <c r="D113" i="20"/>
  <c r="D109" i="20"/>
  <c r="D105" i="20"/>
  <c r="D101" i="20"/>
  <c r="D97" i="20"/>
  <c r="D93" i="20"/>
  <c r="D89" i="20"/>
  <c r="D85" i="20"/>
  <c r="D81" i="20"/>
  <c r="D77" i="20"/>
  <c r="D73" i="20"/>
  <c r="D69" i="20"/>
  <c r="D65" i="20"/>
  <c r="D61" i="20"/>
  <c r="D57" i="20"/>
  <c r="D53" i="20"/>
  <c r="D49" i="20"/>
  <c r="D45" i="20"/>
  <c r="D41" i="20"/>
  <c r="D37" i="20"/>
  <c r="D33" i="20"/>
  <c r="D29" i="20"/>
  <c r="D25" i="20"/>
  <c r="D21" i="20"/>
  <c r="D17" i="20"/>
  <c r="D13" i="20"/>
  <c r="D9" i="20"/>
  <c r="D5" i="20"/>
  <c r="D87" i="29"/>
  <c r="D132" i="20"/>
  <c r="D128" i="20"/>
  <c r="D124" i="20"/>
  <c r="D120" i="20"/>
  <c r="D116" i="20"/>
  <c r="D112" i="20"/>
  <c r="D108" i="20"/>
  <c r="D104" i="20"/>
  <c r="D100" i="20"/>
  <c r="D96" i="20"/>
  <c r="D92" i="20"/>
  <c r="D88" i="20"/>
  <c r="D84" i="20"/>
  <c r="D80" i="20"/>
  <c r="D76" i="20"/>
  <c r="D72" i="20"/>
  <c r="D68" i="20"/>
  <c r="D64" i="20"/>
  <c r="D60" i="20"/>
  <c r="D56" i="20"/>
  <c r="D52" i="20"/>
  <c r="D48" i="20"/>
  <c r="D44" i="20"/>
  <c r="D40" i="20"/>
  <c r="D36" i="20"/>
  <c r="D32" i="20"/>
  <c r="D28" i="20"/>
  <c r="D24" i="20"/>
  <c r="D20" i="20"/>
  <c r="D16" i="20"/>
  <c r="D12" i="20"/>
  <c r="D8" i="20"/>
  <c r="D4" i="20"/>
  <c r="D131" i="20"/>
  <c r="D127" i="20"/>
  <c r="D123" i="20"/>
  <c r="D119" i="20"/>
  <c r="D115" i="20"/>
  <c r="D111" i="20"/>
  <c r="D107" i="20"/>
  <c r="D103" i="20"/>
  <c r="D99" i="20"/>
  <c r="D95" i="20"/>
  <c r="D91" i="20"/>
  <c r="D87" i="20"/>
  <c r="D83" i="20"/>
  <c r="D79" i="20"/>
  <c r="D75" i="20"/>
  <c r="D71" i="20"/>
  <c r="D67" i="20"/>
  <c r="D63" i="20"/>
  <c r="D59" i="20"/>
  <c r="D55" i="20"/>
  <c r="D51" i="20"/>
  <c r="D47" i="20"/>
  <c r="D43" i="20"/>
  <c r="D39" i="20"/>
  <c r="D35" i="20"/>
  <c r="D31" i="20"/>
  <c r="D27" i="20"/>
  <c r="D23" i="20"/>
  <c r="D19" i="20"/>
  <c r="D15" i="20"/>
  <c r="D11" i="20"/>
  <c r="D7" i="20"/>
  <c r="D3" i="20"/>
  <c r="D126" i="20"/>
  <c r="D110" i="20"/>
  <c r="D94" i="20"/>
  <c r="D78" i="20"/>
  <c r="D62" i="20"/>
  <c r="D46" i="20"/>
  <c r="D30" i="20"/>
  <c r="D14" i="20"/>
  <c r="D130" i="20"/>
  <c r="D82" i="20"/>
  <c r="D34" i="20"/>
  <c r="D122" i="20"/>
  <c r="D106" i="20"/>
  <c r="D90" i="20"/>
  <c r="D74" i="20"/>
  <c r="D58" i="20"/>
  <c r="D42" i="20"/>
  <c r="D26" i="20"/>
  <c r="D10" i="20"/>
  <c r="D114" i="20"/>
  <c r="D50" i="20"/>
  <c r="D18" i="20"/>
  <c r="D118" i="20"/>
  <c r="D102" i="20"/>
  <c r="D86" i="20"/>
  <c r="D70" i="20"/>
  <c r="D54" i="20"/>
  <c r="D38" i="20"/>
  <c r="D22" i="20"/>
  <c r="D6" i="20"/>
  <c r="D98" i="20"/>
  <c r="D66" i="20"/>
  <c r="C5" i="32"/>
  <c r="C5" i="29"/>
  <c r="C6" i="32"/>
  <c r="C6" i="29"/>
  <c r="D8" i="2"/>
  <c r="C7" i="32"/>
  <c r="C7" i="29"/>
  <c r="C8" i="32"/>
  <c r="C8" i="29"/>
  <c r="D8" i="26"/>
  <c r="D8" i="23"/>
  <c r="B9" i="21"/>
  <c r="B9" i="27"/>
  <c r="I9" i="2"/>
  <c r="R8" i="2"/>
  <c r="B10" i="27"/>
  <c r="B10" i="21"/>
  <c r="R9" i="2"/>
  <c r="I10" i="2"/>
  <c r="B11" i="21"/>
  <c r="B11" i="27"/>
  <c r="R10" i="2"/>
  <c r="I11" i="2"/>
  <c r="B12" i="21"/>
  <c r="B12" i="27"/>
  <c r="R11" i="2"/>
  <c r="I12" i="2"/>
  <c r="B18" i="2"/>
  <c r="C17" i="32"/>
  <c r="C17" i="29"/>
  <c r="C18" i="32"/>
  <c r="C18" i="29"/>
  <c r="C19" i="32"/>
  <c r="C19" i="29"/>
  <c r="C20" i="32"/>
  <c r="C20" i="29"/>
  <c r="D20" i="26"/>
  <c r="D20" i="23"/>
  <c r="B21" i="21"/>
  <c r="B21" i="27"/>
  <c r="I21" i="2"/>
  <c r="R20" i="2"/>
  <c r="F22" i="2"/>
  <c r="B22" i="27"/>
  <c r="B22" i="21"/>
  <c r="I22" i="2"/>
  <c r="R21" i="2"/>
  <c r="C26" i="32"/>
  <c r="C26" i="29"/>
  <c r="C27" i="32"/>
  <c r="C27" i="29"/>
  <c r="C28" i="32"/>
  <c r="C28" i="29"/>
  <c r="D28" i="23"/>
  <c r="D28" i="26"/>
  <c r="G29" i="2"/>
  <c r="B29" i="21"/>
  <c r="B29" i="27"/>
  <c r="I29" i="2"/>
  <c r="R28" i="2"/>
  <c r="C34" i="32"/>
  <c r="C34" i="29"/>
  <c r="C35" i="32"/>
  <c r="C35" i="29"/>
  <c r="C36" i="32"/>
  <c r="C36" i="29"/>
  <c r="D36" i="26"/>
  <c r="D36" i="23"/>
  <c r="B37" i="21"/>
  <c r="B37" i="27"/>
  <c r="I37" i="2"/>
  <c r="R36" i="2"/>
  <c r="C42" i="32"/>
  <c r="C42" i="29"/>
  <c r="D44" i="2"/>
  <c r="C43" i="32"/>
  <c r="C43" i="29"/>
  <c r="C44" i="32"/>
  <c r="C44" i="29"/>
  <c r="D44" i="23"/>
  <c r="D44" i="26"/>
  <c r="B45" i="21"/>
  <c r="B45" i="27"/>
  <c r="R44" i="2"/>
  <c r="I45" i="2"/>
  <c r="B46" i="27"/>
  <c r="B46" i="21"/>
  <c r="R45" i="2"/>
  <c r="I46" i="2"/>
  <c r="H48" i="2"/>
  <c r="B47" i="21"/>
  <c r="B47" i="27"/>
  <c r="I47" i="2"/>
  <c r="R46" i="2"/>
  <c r="B48" i="21"/>
  <c r="B48" i="27"/>
  <c r="R47" i="2"/>
  <c r="I48" i="2"/>
  <c r="C53" i="32"/>
  <c r="C53" i="29"/>
  <c r="D53" i="26"/>
  <c r="D53" i="23"/>
  <c r="B54" i="27"/>
  <c r="B54" i="21"/>
  <c r="R53" i="2"/>
  <c r="I54" i="2"/>
  <c r="B55" i="21"/>
  <c r="B55" i="27"/>
  <c r="I55" i="2"/>
  <c r="R54" i="2"/>
  <c r="B56" i="21"/>
  <c r="B56" i="27"/>
  <c r="R55" i="2"/>
  <c r="I56" i="2"/>
  <c r="C61" i="32"/>
  <c r="C61" i="29"/>
  <c r="D63" i="2"/>
  <c r="C62" i="32"/>
  <c r="C62" i="29"/>
  <c r="C63" i="32"/>
  <c r="C63" i="29"/>
  <c r="C64" i="3"/>
  <c r="C64" i="32"/>
  <c r="C64" i="29"/>
  <c r="D64" i="26"/>
  <c r="D64" i="23"/>
  <c r="B65" i="21"/>
  <c r="B65" i="27"/>
  <c r="I65" i="2"/>
  <c r="R64" i="2"/>
  <c r="C72" i="2"/>
  <c r="C71" i="32"/>
  <c r="C71" i="29"/>
  <c r="D71" i="26"/>
  <c r="D71" i="23"/>
  <c r="H72" i="2"/>
  <c r="B72" i="21"/>
  <c r="B72" i="27"/>
  <c r="I72" i="2"/>
  <c r="R71" i="2"/>
  <c r="B73" i="21"/>
  <c r="B73" i="27"/>
  <c r="R72" i="2"/>
  <c r="I73" i="2"/>
  <c r="B74" i="27"/>
  <c r="B74" i="21"/>
  <c r="I74" i="2"/>
  <c r="R73" i="2"/>
  <c r="B78" i="2"/>
  <c r="D79" i="2"/>
  <c r="C78" i="32"/>
  <c r="C78" i="29"/>
  <c r="D78" i="23"/>
  <c r="D78" i="26"/>
  <c r="C79" i="32"/>
  <c r="C79" i="29"/>
  <c r="D79" i="26"/>
  <c r="D79" i="23"/>
  <c r="B80" i="21"/>
  <c r="B80" i="27"/>
  <c r="I80" i="2"/>
  <c r="R79" i="2"/>
  <c r="F81" i="2"/>
  <c r="B81" i="21"/>
  <c r="B81" i="27"/>
  <c r="R80" i="2"/>
  <c r="I81" i="2"/>
  <c r="B82" i="27"/>
  <c r="B82" i="21"/>
  <c r="I82" i="2"/>
  <c r="R81" i="2"/>
  <c r="B86" i="2"/>
  <c r="D87" i="2"/>
  <c r="C86" i="32"/>
  <c r="C86" i="29"/>
  <c r="D86" i="23"/>
  <c r="D86" i="26"/>
  <c r="B87" i="21"/>
  <c r="B87" i="27"/>
  <c r="R86" i="2"/>
  <c r="I87" i="2"/>
  <c r="C92" i="32"/>
  <c r="C92" i="29"/>
  <c r="D92" i="23"/>
  <c r="D92" i="26"/>
  <c r="C93" i="32"/>
  <c r="C93" i="29"/>
  <c r="D93" i="23"/>
  <c r="D93" i="26"/>
  <c r="C94" i="32"/>
  <c r="C94" i="29"/>
  <c r="D94" i="23"/>
  <c r="D94" i="26"/>
  <c r="B95" i="21"/>
  <c r="B95" i="27"/>
  <c r="R94" i="2"/>
  <c r="I95" i="2"/>
  <c r="C100" i="3"/>
  <c r="C100" i="32"/>
  <c r="C100" i="29"/>
  <c r="D100" i="26"/>
  <c r="D100" i="23"/>
  <c r="C101" i="32"/>
  <c r="D101" i="26"/>
  <c r="C101" i="29"/>
  <c r="D101" i="23"/>
  <c r="C102" i="32"/>
  <c r="C102" i="29"/>
  <c r="D102" i="23"/>
  <c r="D102" i="26"/>
  <c r="B103" i="21"/>
  <c r="B103" i="27"/>
  <c r="R102" i="2"/>
  <c r="I103" i="2"/>
  <c r="C112" i="2"/>
  <c r="C111" i="32"/>
  <c r="C111" i="29"/>
  <c r="D111" i="26"/>
  <c r="D111" i="23"/>
  <c r="C112" i="32"/>
  <c r="C112" i="29"/>
  <c r="D112" i="26"/>
  <c r="D112" i="23"/>
  <c r="C113" i="32"/>
  <c r="C113" i="29"/>
  <c r="D113" i="26"/>
  <c r="D113" i="23"/>
  <c r="B114" i="27"/>
  <c r="B114" i="21"/>
  <c r="I114" i="2"/>
  <c r="R113" i="2"/>
  <c r="C118" i="32"/>
  <c r="C118" i="29"/>
  <c r="D118" i="23"/>
  <c r="D118" i="26"/>
  <c r="B119" i="21"/>
  <c r="B119" i="27"/>
  <c r="R118" i="2"/>
  <c r="I119" i="2"/>
  <c r="H120" i="2"/>
  <c r="B120" i="21"/>
  <c r="B120" i="27"/>
  <c r="I120" i="2"/>
  <c r="R119" i="2"/>
  <c r="D127" i="2"/>
  <c r="C126" i="32"/>
  <c r="C126" i="29"/>
  <c r="D126" i="23"/>
  <c r="D126" i="26"/>
  <c r="C128" i="2"/>
  <c r="C127" i="32"/>
  <c r="C127" i="29"/>
  <c r="D127" i="26"/>
  <c r="D127" i="23"/>
  <c r="C128" i="32"/>
  <c r="C128" i="29"/>
  <c r="D128" i="26"/>
  <c r="D128" i="23"/>
  <c r="C129" i="32"/>
  <c r="C129" i="29"/>
  <c r="D129" i="26"/>
  <c r="D129" i="23"/>
  <c r="D131" i="2"/>
  <c r="C130" i="29"/>
  <c r="C130" i="32"/>
  <c r="D130" i="23"/>
  <c r="D130" i="26"/>
  <c r="H131" i="2"/>
  <c r="B131" i="21"/>
  <c r="B131" i="27"/>
  <c r="R130" i="2"/>
  <c r="I131" i="2"/>
  <c r="B132" i="21"/>
  <c r="B132" i="27"/>
  <c r="I132" i="2"/>
  <c r="R131" i="2"/>
  <c r="B133" i="21"/>
  <c r="B133" i="27"/>
  <c r="R132" i="2"/>
  <c r="D4" i="2"/>
  <c r="D30" i="2"/>
  <c r="D91" i="2"/>
  <c r="G128" i="2"/>
  <c r="C14" i="3"/>
  <c r="C42" i="3"/>
  <c r="C70" i="3"/>
  <c r="C82" i="3"/>
  <c r="B4" i="2"/>
  <c r="N26" i="1"/>
  <c r="O26" i="1"/>
  <c r="D26" i="39" s="1"/>
  <c r="N42" i="1"/>
  <c r="O42" i="1"/>
  <c r="D42" i="14" s="1"/>
  <c r="N46" i="1"/>
  <c r="O46" i="1"/>
  <c r="D46" i="24" s="1"/>
  <c r="N50" i="1"/>
  <c r="O50" i="1"/>
  <c r="D50" i="38" s="1"/>
  <c r="N54" i="1"/>
  <c r="O54" i="1"/>
  <c r="D54" i="14" s="1"/>
  <c r="F57" i="2"/>
  <c r="N58" i="1"/>
  <c r="O58" i="1"/>
  <c r="D58" i="24" s="1"/>
  <c r="N62" i="1"/>
  <c r="O62" i="1"/>
  <c r="D62" i="14" s="1"/>
  <c r="C64" i="2"/>
  <c r="N66" i="1"/>
  <c r="O66" i="1"/>
  <c r="D66" i="24" s="1"/>
  <c r="N13" i="1"/>
  <c r="O13" i="1"/>
  <c r="D13" i="24" s="1"/>
  <c r="N19" i="1"/>
  <c r="O19" i="1"/>
  <c r="N23" i="1"/>
  <c r="O23" i="1"/>
  <c r="D23" i="18" s="1"/>
  <c r="N30" i="1"/>
  <c r="O30" i="1"/>
  <c r="D30" i="38" s="1"/>
  <c r="C27" i="2"/>
  <c r="N34" i="1"/>
  <c r="O34" i="1"/>
  <c r="D34" i="38" s="1"/>
  <c r="B6" i="2"/>
  <c r="N17" i="1"/>
  <c r="O17" i="1"/>
  <c r="D17" i="31" s="1"/>
  <c r="N24" i="1"/>
  <c r="N35" i="1"/>
  <c r="O35" i="1"/>
  <c r="D35" i="14" s="1"/>
  <c r="N55" i="1"/>
  <c r="O55" i="1"/>
  <c r="D55" i="24" s="1"/>
  <c r="N63" i="1"/>
  <c r="O63" i="1"/>
  <c r="D63" i="14" s="1"/>
  <c r="B24" i="2"/>
  <c r="F32" i="2"/>
  <c r="N6" i="1"/>
  <c r="O6" i="1"/>
  <c r="C45" i="2"/>
  <c r="O45" i="1"/>
  <c r="D45" i="36" s="1"/>
  <c r="C61" i="2"/>
  <c r="O61" i="1"/>
  <c r="D61" i="31" s="1"/>
  <c r="N7" i="1"/>
  <c r="O7" i="1"/>
  <c r="D7" i="14" s="1"/>
  <c r="N16" i="1"/>
  <c r="N27" i="1"/>
  <c r="O27" i="1"/>
  <c r="D27" i="35" s="1"/>
  <c r="N31" i="1"/>
  <c r="O31" i="1"/>
  <c r="D31" i="30" s="1"/>
  <c r="N38" i="1"/>
  <c r="O38" i="1"/>
  <c r="D38" i="31" s="1"/>
  <c r="N14" i="1"/>
  <c r="N21" i="1"/>
  <c r="O21" i="1"/>
  <c r="D21" i="39" s="1"/>
  <c r="B26" i="2"/>
  <c r="F37" i="2"/>
  <c r="N39" i="1"/>
  <c r="O39" i="1"/>
  <c r="D39" i="24" s="1"/>
  <c r="N43" i="1"/>
  <c r="O43" i="1"/>
  <c r="D43" i="24" s="1"/>
  <c r="N47" i="1"/>
  <c r="O47" i="1"/>
  <c r="D47" i="24" s="1"/>
  <c r="N51" i="1"/>
  <c r="O51" i="1"/>
  <c r="D51" i="30" s="1"/>
  <c r="F53" i="2"/>
  <c r="N59" i="1"/>
  <c r="O59" i="1"/>
  <c r="D59" i="35" s="1"/>
  <c r="N5" i="1"/>
  <c r="O5" i="1"/>
  <c r="D5" i="38" s="1"/>
  <c r="B7" i="2"/>
  <c r="F7" i="2"/>
  <c r="N8" i="1"/>
  <c r="F14" i="2"/>
  <c r="N15" i="1"/>
  <c r="O15" i="1"/>
  <c r="D15" i="14" s="1"/>
  <c r="N18" i="1"/>
  <c r="O18" i="1"/>
  <c r="D18" i="39" s="1"/>
  <c r="N32" i="1"/>
  <c r="B34" i="2"/>
  <c r="E46" i="2"/>
  <c r="E54" i="2"/>
  <c r="E62" i="2"/>
  <c r="B20" i="2"/>
  <c r="B10" i="2"/>
  <c r="F10" i="2"/>
  <c r="N10" i="1"/>
  <c r="O10" i="1"/>
  <c r="D10" i="39" s="1"/>
  <c r="N12" i="1"/>
  <c r="N9" i="1"/>
  <c r="O9" i="1"/>
  <c r="D9" i="31" s="1"/>
  <c r="N11" i="1"/>
  <c r="O11" i="1"/>
  <c r="D11" i="14" s="1"/>
  <c r="B12" i="2"/>
  <c r="P5" i="2"/>
  <c r="O5" i="2"/>
  <c r="N5" i="2"/>
  <c r="Q5" i="2"/>
  <c r="O10" i="2"/>
  <c r="N10" i="2"/>
  <c r="Q10" i="2"/>
  <c r="P10" i="2"/>
  <c r="C13" i="3"/>
  <c r="C15" i="3"/>
  <c r="N15" i="2"/>
  <c r="Q15" i="2"/>
  <c r="O15" i="2"/>
  <c r="P15" i="2"/>
  <c r="O18" i="2"/>
  <c r="N18" i="2"/>
  <c r="P18" i="2"/>
  <c r="Q18" i="2"/>
  <c r="O22" i="2"/>
  <c r="N22" i="2"/>
  <c r="P22" i="2"/>
  <c r="Q22" i="2"/>
  <c r="P25" i="2"/>
  <c r="O25" i="2"/>
  <c r="Q25" i="2"/>
  <c r="N25" i="2"/>
  <c r="C31" i="3"/>
  <c r="P33" i="2"/>
  <c r="O33" i="2"/>
  <c r="Q33" i="2"/>
  <c r="N33" i="2"/>
  <c r="D37" i="2"/>
  <c r="P49" i="2"/>
  <c r="O49" i="2"/>
  <c r="Q49" i="2"/>
  <c r="N49" i="2"/>
  <c r="H50" i="2"/>
  <c r="G50" i="2"/>
  <c r="D53" i="2"/>
  <c r="P65" i="2"/>
  <c r="O65" i="2"/>
  <c r="Q65" i="2"/>
  <c r="N65" i="2"/>
  <c r="H66" i="2"/>
  <c r="G66" i="2"/>
  <c r="D69" i="2"/>
  <c r="Q68" i="2"/>
  <c r="O68" i="2"/>
  <c r="P68" i="2"/>
  <c r="N68" i="2"/>
  <c r="E69" i="2"/>
  <c r="H69" i="2"/>
  <c r="D81" i="2"/>
  <c r="P89" i="2"/>
  <c r="N89" i="2"/>
  <c r="O89" i="2"/>
  <c r="Q89" i="2"/>
  <c r="H90" i="2"/>
  <c r="G90" i="2"/>
  <c r="D93" i="2"/>
  <c r="Q92" i="2"/>
  <c r="O92" i="2"/>
  <c r="P92" i="2"/>
  <c r="N92" i="2"/>
  <c r="E93" i="2"/>
  <c r="H93" i="2"/>
  <c r="N95" i="2"/>
  <c r="Q95" i="2"/>
  <c r="P95" i="2"/>
  <c r="O95" i="2"/>
  <c r="F96" i="2"/>
  <c r="E96" i="2"/>
  <c r="C99" i="2"/>
  <c r="B99" i="2"/>
  <c r="O98" i="2"/>
  <c r="N98" i="2"/>
  <c r="Q98" i="2"/>
  <c r="P98" i="2"/>
  <c r="G99" i="2"/>
  <c r="F99" i="2"/>
  <c r="Q100" i="2"/>
  <c r="P100" i="2"/>
  <c r="O100" i="2"/>
  <c r="N100" i="2"/>
  <c r="E101" i="2"/>
  <c r="H101" i="2"/>
  <c r="O106" i="2"/>
  <c r="Q106" i="2"/>
  <c r="N106" i="2"/>
  <c r="P106" i="2"/>
  <c r="G107" i="2"/>
  <c r="F107" i="2"/>
  <c r="D113" i="2"/>
  <c r="C115" i="2"/>
  <c r="B115" i="2"/>
  <c r="D117" i="2"/>
  <c r="Q116" i="2"/>
  <c r="O116" i="2"/>
  <c r="P116" i="2"/>
  <c r="N116" i="2"/>
  <c r="E117" i="2"/>
  <c r="H117" i="2"/>
  <c r="C119" i="2"/>
  <c r="B119" i="2"/>
  <c r="Q124" i="2"/>
  <c r="P124" i="2"/>
  <c r="O124" i="2"/>
  <c r="N124" i="2"/>
  <c r="E125" i="2"/>
  <c r="H125" i="2"/>
  <c r="Q132" i="2"/>
  <c r="P132" i="2"/>
  <c r="O132" i="2"/>
  <c r="N132" i="2"/>
  <c r="G5" i="2"/>
  <c r="H7" i="2"/>
  <c r="H6" i="2"/>
  <c r="D6" i="2"/>
  <c r="B8" i="2"/>
  <c r="E13" i="2"/>
  <c r="C15" i="2"/>
  <c r="G15" i="2"/>
  <c r="F16" i="2"/>
  <c r="E21" i="2"/>
  <c r="D22" i="2"/>
  <c r="H22" i="2"/>
  <c r="C23" i="2"/>
  <c r="G23" i="2"/>
  <c r="F24" i="2"/>
  <c r="D26" i="2"/>
  <c r="H26" i="2"/>
  <c r="G27" i="2"/>
  <c r="D34" i="2"/>
  <c r="H34" i="2"/>
  <c r="G35" i="2"/>
  <c r="F36" i="2"/>
  <c r="H39" i="2"/>
  <c r="G40" i="2"/>
  <c r="E42" i="2"/>
  <c r="D43" i="2"/>
  <c r="C44" i="2"/>
  <c r="G48" i="2"/>
  <c r="B53" i="2"/>
  <c r="H55" i="2"/>
  <c r="B61" i="2"/>
  <c r="H63" i="2"/>
  <c r="G64" i="2"/>
  <c r="E66" i="2"/>
  <c r="C68" i="2"/>
  <c r="H71" i="2"/>
  <c r="F73" i="2"/>
  <c r="B77" i="2"/>
  <c r="G80" i="2"/>
  <c r="D83" i="2"/>
  <c r="G88" i="2"/>
  <c r="E90" i="2"/>
  <c r="B93" i="2"/>
  <c r="F97" i="2"/>
  <c r="C100" i="2"/>
  <c r="G104" i="2"/>
  <c r="F105" i="2"/>
  <c r="F113" i="2"/>
  <c r="E114" i="2"/>
  <c r="D115" i="2"/>
  <c r="B117" i="2"/>
  <c r="B125" i="2"/>
  <c r="E130" i="2"/>
  <c r="C18" i="3"/>
  <c r="C22" i="3"/>
  <c r="C46" i="3"/>
  <c r="C62" i="3"/>
  <c r="C114" i="3"/>
  <c r="C11" i="3"/>
  <c r="N11" i="2"/>
  <c r="Q11" i="2"/>
  <c r="O11" i="2"/>
  <c r="P11" i="2"/>
  <c r="C19" i="3"/>
  <c r="N19" i="2"/>
  <c r="Q19" i="2"/>
  <c r="O19" i="2"/>
  <c r="P19" i="2"/>
  <c r="C23" i="3"/>
  <c r="N23" i="2"/>
  <c r="Q23" i="2"/>
  <c r="P23" i="2"/>
  <c r="O23" i="2"/>
  <c r="O26" i="2"/>
  <c r="N26" i="2"/>
  <c r="Q26" i="2"/>
  <c r="P26" i="2"/>
  <c r="P37" i="2"/>
  <c r="O37" i="2"/>
  <c r="Q37" i="2"/>
  <c r="N37" i="2"/>
  <c r="H38" i="2"/>
  <c r="G38" i="2"/>
  <c r="C51" i="2"/>
  <c r="B51" i="2"/>
  <c r="O50" i="2"/>
  <c r="N50" i="2"/>
  <c r="Q50" i="2"/>
  <c r="P50" i="2"/>
  <c r="G51" i="2"/>
  <c r="F51" i="2"/>
  <c r="D54" i="2"/>
  <c r="C53" i="3"/>
  <c r="C54" i="2"/>
  <c r="D57" i="2"/>
  <c r="Q56" i="2"/>
  <c r="P56" i="2"/>
  <c r="N56" i="2"/>
  <c r="O56" i="2"/>
  <c r="E57" i="2"/>
  <c r="H57" i="2"/>
  <c r="O66" i="2"/>
  <c r="N66" i="2"/>
  <c r="Q66" i="2"/>
  <c r="P66" i="2"/>
  <c r="G67" i="2"/>
  <c r="F67" i="2"/>
  <c r="D70" i="2"/>
  <c r="C69" i="3"/>
  <c r="C70" i="2"/>
  <c r="P69" i="2"/>
  <c r="O69" i="2"/>
  <c r="N69" i="2"/>
  <c r="Q69" i="2"/>
  <c r="H70" i="2"/>
  <c r="G70" i="2"/>
  <c r="D73" i="2"/>
  <c r="Q72" i="2"/>
  <c r="P72" i="2"/>
  <c r="O72" i="2"/>
  <c r="N72" i="2"/>
  <c r="E73" i="2"/>
  <c r="H73" i="2"/>
  <c r="N75" i="2"/>
  <c r="Q75" i="2"/>
  <c r="P75" i="2"/>
  <c r="O75" i="2"/>
  <c r="F76" i="2"/>
  <c r="E76" i="2"/>
  <c r="O78" i="2"/>
  <c r="Q78" i="2"/>
  <c r="N78" i="2"/>
  <c r="P78" i="2"/>
  <c r="G79" i="2"/>
  <c r="F79" i="2"/>
  <c r="D82" i="2"/>
  <c r="C81" i="3"/>
  <c r="C82" i="2"/>
  <c r="N83" i="2"/>
  <c r="Q83" i="2"/>
  <c r="P83" i="2"/>
  <c r="O83" i="2"/>
  <c r="F84" i="2"/>
  <c r="E84" i="2"/>
  <c r="B88" i="2"/>
  <c r="C87" i="3"/>
  <c r="P93" i="2"/>
  <c r="O93" i="2"/>
  <c r="N93" i="2"/>
  <c r="Q93" i="2"/>
  <c r="H94" i="2"/>
  <c r="G94" i="2"/>
  <c r="D102" i="2"/>
  <c r="C101" i="3"/>
  <c r="C102" i="2"/>
  <c r="P101" i="2"/>
  <c r="N101" i="2"/>
  <c r="O101" i="2"/>
  <c r="Q101" i="2"/>
  <c r="H102" i="2"/>
  <c r="G102" i="2"/>
  <c r="D106" i="2"/>
  <c r="C105" i="3"/>
  <c r="C106" i="2"/>
  <c r="B108" i="2"/>
  <c r="C107" i="3"/>
  <c r="C111" i="2"/>
  <c r="B111" i="2"/>
  <c r="D118" i="2"/>
  <c r="C117" i="3"/>
  <c r="C118" i="2"/>
  <c r="B120" i="2"/>
  <c r="C119" i="3"/>
  <c r="N127" i="2"/>
  <c r="Q127" i="2"/>
  <c r="P127" i="2"/>
  <c r="O127" i="2"/>
  <c r="F128" i="2"/>
  <c r="E128" i="2"/>
  <c r="H5" i="2"/>
  <c r="C7" i="2"/>
  <c r="C6" i="2"/>
  <c r="C8" i="2"/>
  <c r="B9" i="2"/>
  <c r="H11" i="2"/>
  <c r="C12" i="2"/>
  <c r="G12" i="2"/>
  <c r="F13" i="2"/>
  <c r="E14" i="2"/>
  <c r="H15" i="2"/>
  <c r="G16" i="2"/>
  <c r="F17" i="2"/>
  <c r="E18" i="2"/>
  <c r="B21" i="2"/>
  <c r="H23" i="2"/>
  <c r="B25" i="2"/>
  <c r="E26" i="2"/>
  <c r="C28" i="2"/>
  <c r="B29" i="2"/>
  <c r="D31" i="2"/>
  <c r="B33" i="2"/>
  <c r="E34" i="2"/>
  <c r="C36" i="2"/>
  <c r="C37" i="2"/>
  <c r="E43" i="2"/>
  <c r="B46" i="2"/>
  <c r="D52" i="2"/>
  <c r="B54" i="2"/>
  <c r="F58" i="2"/>
  <c r="E59" i="2"/>
  <c r="B62" i="2"/>
  <c r="D68" i="2"/>
  <c r="C77" i="2"/>
  <c r="H80" i="2"/>
  <c r="C85" i="2"/>
  <c r="D92" i="2"/>
  <c r="C93" i="2"/>
  <c r="H96" i="2"/>
  <c r="G97" i="2"/>
  <c r="E99" i="2"/>
  <c r="B102" i="2"/>
  <c r="E107" i="2"/>
  <c r="D108" i="2"/>
  <c r="B110" i="2"/>
  <c r="D116" i="2"/>
  <c r="C117" i="2"/>
  <c r="F122" i="2"/>
  <c r="E123" i="2"/>
  <c r="C125" i="2"/>
  <c r="H128" i="2"/>
  <c r="Q8" i="2"/>
  <c r="P8" i="2"/>
  <c r="N8" i="2"/>
  <c r="O8" i="2"/>
  <c r="Q16" i="2"/>
  <c r="P16" i="2"/>
  <c r="N16" i="2"/>
  <c r="O16" i="2"/>
  <c r="Q20" i="2"/>
  <c r="P20" i="2"/>
  <c r="O20" i="2"/>
  <c r="N20" i="2"/>
  <c r="C27" i="3"/>
  <c r="N28" i="1"/>
  <c r="C29" i="3"/>
  <c r="P29" i="2"/>
  <c r="O29" i="2"/>
  <c r="Q29" i="2"/>
  <c r="N29" i="2"/>
  <c r="C35" i="3"/>
  <c r="C39" i="2"/>
  <c r="B39" i="2"/>
  <c r="O38" i="2"/>
  <c r="N38" i="2"/>
  <c r="P38" i="2"/>
  <c r="Q38" i="2"/>
  <c r="G39" i="2"/>
  <c r="F39" i="2"/>
  <c r="D42" i="2"/>
  <c r="C41" i="3"/>
  <c r="C42" i="2"/>
  <c r="P41" i="2"/>
  <c r="O41" i="2"/>
  <c r="Q41" i="2"/>
  <c r="N41" i="2"/>
  <c r="H42" i="2"/>
  <c r="G42" i="2"/>
  <c r="D45" i="2"/>
  <c r="Q44" i="2"/>
  <c r="P44" i="2"/>
  <c r="O44" i="2"/>
  <c r="N44" i="2"/>
  <c r="E45" i="2"/>
  <c r="H45" i="2"/>
  <c r="N47" i="2"/>
  <c r="Q47" i="2"/>
  <c r="P47" i="2"/>
  <c r="O47" i="2"/>
  <c r="F48" i="2"/>
  <c r="E48" i="2"/>
  <c r="B52" i="2"/>
  <c r="C51" i="3"/>
  <c r="C55" i="2"/>
  <c r="B55" i="2"/>
  <c r="O54" i="2"/>
  <c r="N54" i="2"/>
  <c r="P54" i="2"/>
  <c r="Q54" i="2"/>
  <c r="G55" i="2"/>
  <c r="F55" i="2"/>
  <c r="D58" i="2"/>
  <c r="C57" i="3"/>
  <c r="C58" i="2"/>
  <c r="P57" i="2"/>
  <c r="O57" i="2"/>
  <c r="Q57" i="2"/>
  <c r="N57" i="2"/>
  <c r="H58" i="2"/>
  <c r="G58" i="2"/>
  <c r="D61" i="2"/>
  <c r="Q60" i="2"/>
  <c r="P60" i="2"/>
  <c r="N60" i="2"/>
  <c r="O60" i="2"/>
  <c r="E61" i="2"/>
  <c r="H61" i="2"/>
  <c r="N63" i="2"/>
  <c r="Q63" i="2"/>
  <c r="O63" i="2"/>
  <c r="P63" i="2"/>
  <c r="F64" i="2"/>
  <c r="E64" i="2"/>
  <c r="B68" i="2"/>
  <c r="C67" i="3"/>
  <c r="C71" i="2"/>
  <c r="B71" i="2"/>
  <c r="O70" i="2"/>
  <c r="N70" i="2"/>
  <c r="Q70" i="2"/>
  <c r="P70" i="2"/>
  <c r="G71" i="2"/>
  <c r="F71" i="2"/>
  <c r="D74" i="2"/>
  <c r="C73" i="3"/>
  <c r="C74" i="2"/>
  <c r="P73" i="2"/>
  <c r="N73" i="2"/>
  <c r="O73" i="2"/>
  <c r="Q73" i="2"/>
  <c r="H74" i="2"/>
  <c r="G74" i="2"/>
  <c r="D77" i="2"/>
  <c r="Q76" i="2"/>
  <c r="O76" i="2"/>
  <c r="P76" i="2"/>
  <c r="N76" i="2"/>
  <c r="E77" i="2"/>
  <c r="H77" i="2"/>
  <c r="N78" i="1"/>
  <c r="B80" i="2"/>
  <c r="C79" i="3"/>
  <c r="C83" i="2"/>
  <c r="B83" i="2"/>
  <c r="D85" i="2"/>
  <c r="Q84" i="2"/>
  <c r="O84" i="2"/>
  <c r="P84" i="2"/>
  <c r="N84" i="2"/>
  <c r="E85" i="2"/>
  <c r="H85" i="2"/>
  <c r="N87" i="2"/>
  <c r="P87" i="2"/>
  <c r="Q87" i="2"/>
  <c r="O87" i="2"/>
  <c r="F88" i="2"/>
  <c r="E88" i="2"/>
  <c r="B92" i="2"/>
  <c r="C91" i="3"/>
  <c r="C95" i="2"/>
  <c r="B95" i="2"/>
  <c r="O94" i="2"/>
  <c r="Q94" i="2"/>
  <c r="N94" i="2"/>
  <c r="P94" i="2"/>
  <c r="G95" i="2"/>
  <c r="F95" i="2"/>
  <c r="Q96" i="2"/>
  <c r="O96" i="2"/>
  <c r="P96" i="2"/>
  <c r="N96" i="2"/>
  <c r="E97" i="2"/>
  <c r="H97" i="2"/>
  <c r="N99" i="2"/>
  <c r="P99" i="2"/>
  <c r="Q99" i="2"/>
  <c r="O99" i="2"/>
  <c r="F100" i="2"/>
  <c r="E100" i="2"/>
  <c r="C103" i="2"/>
  <c r="B103" i="2"/>
  <c r="O102" i="2"/>
  <c r="Q102" i="2"/>
  <c r="N102" i="2"/>
  <c r="P102" i="2"/>
  <c r="G103" i="2"/>
  <c r="F103" i="2"/>
  <c r="D109" i="2"/>
  <c r="Q108" i="2"/>
  <c r="O108" i="2"/>
  <c r="P108" i="2"/>
  <c r="N108" i="2"/>
  <c r="E109" i="2"/>
  <c r="H109" i="2"/>
  <c r="O110" i="2"/>
  <c r="N110" i="2"/>
  <c r="Q110" i="2"/>
  <c r="P110" i="2"/>
  <c r="G111" i="2"/>
  <c r="F111" i="2"/>
  <c r="N112" i="1"/>
  <c r="Q112" i="2"/>
  <c r="P112" i="2"/>
  <c r="O112" i="2"/>
  <c r="N112" i="2"/>
  <c r="E113" i="2"/>
  <c r="H113" i="2"/>
  <c r="B116" i="2"/>
  <c r="C115" i="3"/>
  <c r="D121" i="2"/>
  <c r="O122" i="2"/>
  <c r="N122" i="2"/>
  <c r="Q122" i="2"/>
  <c r="P122" i="2"/>
  <c r="G123" i="2"/>
  <c r="F123" i="2"/>
  <c r="P125" i="2"/>
  <c r="N125" i="2"/>
  <c r="O125" i="2"/>
  <c r="Q125" i="2"/>
  <c r="H126" i="2"/>
  <c r="G126" i="2"/>
  <c r="N127" i="1"/>
  <c r="D129" i="2"/>
  <c r="Q128" i="2"/>
  <c r="O128" i="2"/>
  <c r="P128" i="2"/>
  <c r="N128" i="2"/>
  <c r="E129" i="2"/>
  <c r="H129" i="2"/>
  <c r="B132" i="2"/>
  <c r="C131" i="3"/>
  <c r="N131" i="2"/>
  <c r="P131" i="2"/>
  <c r="Q131" i="2"/>
  <c r="O131" i="2"/>
  <c r="F132" i="2"/>
  <c r="E132" i="2"/>
  <c r="F6" i="2"/>
  <c r="C9" i="2"/>
  <c r="G9" i="2"/>
  <c r="E11" i="2"/>
  <c r="D12" i="2"/>
  <c r="H12" i="2"/>
  <c r="C13" i="2"/>
  <c r="B14" i="2"/>
  <c r="E15" i="2"/>
  <c r="D16" i="2"/>
  <c r="H16" i="2"/>
  <c r="C17" i="2"/>
  <c r="G17" i="2"/>
  <c r="E19" i="2"/>
  <c r="D20" i="2"/>
  <c r="H20" i="2"/>
  <c r="C21" i="2"/>
  <c r="G21" i="2"/>
  <c r="E23" i="2"/>
  <c r="D24" i="2"/>
  <c r="H24" i="2"/>
  <c r="C25" i="2"/>
  <c r="F26" i="2"/>
  <c r="E27" i="2"/>
  <c r="D28" i="2"/>
  <c r="C29" i="2"/>
  <c r="B30" i="2"/>
  <c r="F30" i="2"/>
  <c r="E31" i="2"/>
  <c r="D32" i="2"/>
  <c r="C33" i="2"/>
  <c r="F34" i="2"/>
  <c r="E35" i="2"/>
  <c r="D36" i="2"/>
  <c r="E38" i="2"/>
  <c r="D39" i="2"/>
  <c r="B41" i="2"/>
  <c r="F45" i="2"/>
  <c r="B49" i="2"/>
  <c r="H51" i="2"/>
  <c r="D55" i="2"/>
  <c r="B57" i="2"/>
  <c r="F61" i="2"/>
  <c r="B65" i="2"/>
  <c r="H67" i="2"/>
  <c r="F69" i="2"/>
  <c r="E70" i="2"/>
  <c r="D71" i="2"/>
  <c r="B73" i="2"/>
  <c r="G76" i="2"/>
  <c r="F77" i="2"/>
  <c r="C80" i="2"/>
  <c r="B81" i="2"/>
  <c r="G84" i="2"/>
  <c r="F85" i="2"/>
  <c r="C88" i="2"/>
  <c r="B89" i="2"/>
  <c r="F93" i="2"/>
  <c r="E94" i="2"/>
  <c r="D95" i="2"/>
  <c r="B97" i="2"/>
  <c r="H99" i="2"/>
  <c r="G100" i="2"/>
  <c r="F101" i="2"/>
  <c r="E102" i="2"/>
  <c r="D103" i="2"/>
  <c r="B105" i="2"/>
  <c r="H107" i="2"/>
  <c r="F109" i="2"/>
  <c r="D111" i="2"/>
  <c r="B113" i="2"/>
  <c r="F117" i="2"/>
  <c r="D119" i="2"/>
  <c r="C120" i="2"/>
  <c r="B121" i="2"/>
  <c r="H123" i="2"/>
  <c r="F125" i="2"/>
  <c r="E126" i="2"/>
  <c r="B129" i="2"/>
  <c r="G132" i="2"/>
  <c r="C8" i="3"/>
  <c r="C12" i="3"/>
  <c r="C16" i="3"/>
  <c r="C20" i="3"/>
  <c r="C24" i="3"/>
  <c r="C28" i="3"/>
  <c r="C32" i="3"/>
  <c r="C36" i="3"/>
  <c r="C44" i="3"/>
  <c r="C52" i="3"/>
  <c r="C56" i="3"/>
  <c r="C60" i="3"/>
  <c r="C68" i="3"/>
  <c r="C72" i="3"/>
  <c r="C76" i="3"/>
  <c r="C80" i="3"/>
  <c r="C84" i="3"/>
  <c r="C92" i="3"/>
  <c r="C108" i="3"/>
  <c r="C112" i="3"/>
  <c r="C116" i="3"/>
  <c r="C120" i="3"/>
  <c r="C128" i="3"/>
  <c r="C5" i="3"/>
  <c r="C7" i="3"/>
  <c r="N7" i="2"/>
  <c r="Q7" i="2"/>
  <c r="O7" i="2"/>
  <c r="P7" i="2"/>
  <c r="P13" i="2"/>
  <c r="O13" i="2"/>
  <c r="N13" i="2"/>
  <c r="Q13" i="2"/>
  <c r="C25" i="3"/>
  <c r="C33" i="3"/>
  <c r="Q36" i="2"/>
  <c r="P36" i="2"/>
  <c r="O36" i="2"/>
  <c r="N36" i="2"/>
  <c r="E37" i="2"/>
  <c r="H37" i="2"/>
  <c r="N39" i="2"/>
  <c r="Q39" i="2"/>
  <c r="P39" i="2"/>
  <c r="O39" i="2"/>
  <c r="F40" i="2"/>
  <c r="E40" i="2"/>
  <c r="B44" i="2"/>
  <c r="C43" i="3"/>
  <c r="C47" i="2"/>
  <c r="B47" i="2"/>
  <c r="O46" i="2"/>
  <c r="N46" i="2"/>
  <c r="P46" i="2"/>
  <c r="Q46" i="2"/>
  <c r="G47" i="2"/>
  <c r="F47" i="2"/>
  <c r="D50" i="2"/>
  <c r="C49" i="3"/>
  <c r="C50" i="2"/>
  <c r="Q52" i="2"/>
  <c r="P52" i="2"/>
  <c r="N52" i="2"/>
  <c r="O52" i="2"/>
  <c r="E53" i="2"/>
  <c r="H53" i="2"/>
  <c r="N55" i="2"/>
  <c r="Q55" i="2"/>
  <c r="O55" i="2"/>
  <c r="P55" i="2"/>
  <c r="F56" i="2"/>
  <c r="E56" i="2"/>
  <c r="B60" i="2"/>
  <c r="C59" i="3"/>
  <c r="C63" i="2"/>
  <c r="B63" i="2"/>
  <c r="O62" i="2"/>
  <c r="N62" i="2"/>
  <c r="P62" i="2"/>
  <c r="Q62" i="2"/>
  <c r="G63" i="2"/>
  <c r="F63" i="2"/>
  <c r="D66" i="2"/>
  <c r="C65" i="3"/>
  <c r="C66" i="2"/>
  <c r="N71" i="2"/>
  <c r="P71" i="2"/>
  <c r="Q71" i="2"/>
  <c r="O71" i="2"/>
  <c r="F72" i="2"/>
  <c r="E72" i="2"/>
  <c r="B76" i="2"/>
  <c r="C75" i="3"/>
  <c r="C79" i="2"/>
  <c r="B79" i="2"/>
  <c r="Q80" i="2"/>
  <c r="P80" i="2"/>
  <c r="O80" i="2"/>
  <c r="N80" i="2"/>
  <c r="E81" i="2"/>
  <c r="H81" i="2"/>
  <c r="B84" i="2"/>
  <c r="C83" i="3"/>
  <c r="C87" i="2"/>
  <c r="B87" i="2"/>
  <c r="O86" i="2"/>
  <c r="N86" i="2"/>
  <c r="Q86" i="2"/>
  <c r="P86" i="2"/>
  <c r="G87" i="2"/>
  <c r="F87" i="2"/>
  <c r="D90" i="2"/>
  <c r="C89" i="3"/>
  <c r="C90" i="2"/>
  <c r="D105" i="2"/>
  <c r="Q104" i="2"/>
  <c r="O104" i="2"/>
  <c r="P104" i="2"/>
  <c r="N104" i="2"/>
  <c r="E105" i="2"/>
  <c r="H105" i="2"/>
  <c r="C107" i="2"/>
  <c r="B107" i="2"/>
  <c r="P109" i="2"/>
  <c r="O109" i="2"/>
  <c r="N109" i="2"/>
  <c r="Q109" i="2"/>
  <c r="H110" i="2"/>
  <c r="G110" i="2"/>
  <c r="O118" i="2"/>
  <c r="Q118" i="2"/>
  <c r="N118" i="2"/>
  <c r="P118" i="2"/>
  <c r="G119" i="2"/>
  <c r="F119" i="2"/>
  <c r="D122" i="2"/>
  <c r="C121" i="3"/>
  <c r="C122" i="2"/>
  <c r="P121" i="2"/>
  <c r="O121" i="2"/>
  <c r="N121" i="2"/>
  <c r="Q121" i="2"/>
  <c r="H122" i="2"/>
  <c r="G122" i="2"/>
  <c r="D125" i="2"/>
  <c r="B128" i="2"/>
  <c r="C127" i="3"/>
  <c r="C131" i="2"/>
  <c r="B131" i="2"/>
  <c r="B5" i="2"/>
  <c r="D7" i="2"/>
  <c r="F8" i="2"/>
  <c r="E9" i="2"/>
  <c r="D10" i="2"/>
  <c r="H10" i="2"/>
  <c r="C11" i="2"/>
  <c r="G11" i="2"/>
  <c r="F12" i="2"/>
  <c r="D14" i="2"/>
  <c r="H14" i="2"/>
  <c r="B16" i="2"/>
  <c r="E17" i="2"/>
  <c r="D18" i="2"/>
  <c r="H18" i="2"/>
  <c r="C19" i="2"/>
  <c r="G19" i="2"/>
  <c r="F20" i="2"/>
  <c r="E25" i="2"/>
  <c r="B28" i="2"/>
  <c r="F28" i="2"/>
  <c r="H30" i="2"/>
  <c r="C31" i="2"/>
  <c r="G31" i="2"/>
  <c r="B32" i="2"/>
  <c r="E33" i="2"/>
  <c r="B36" i="2"/>
  <c r="B37" i="2"/>
  <c r="F41" i="2"/>
  <c r="B45" i="2"/>
  <c r="H47" i="2"/>
  <c r="F49" i="2"/>
  <c r="E50" i="2"/>
  <c r="C52" i="2"/>
  <c r="G56" i="2"/>
  <c r="E58" i="2"/>
  <c r="D59" i="2"/>
  <c r="C60" i="2"/>
  <c r="F65" i="2"/>
  <c r="B69" i="2"/>
  <c r="G72" i="2"/>
  <c r="E74" i="2"/>
  <c r="D75" i="2"/>
  <c r="C76" i="2"/>
  <c r="E82" i="2"/>
  <c r="B85" i="2"/>
  <c r="H87" i="2"/>
  <c r="F89" i="2"/>
  <c r="C92" i="2"/>
  <c r="H95" i="2"/>
  <c r="G96" i="2"/>
  <c r="E98" i="2"/>
  <c r="D99" i="2"/>
  <c r="B101" i="2"/>
  <c r="E106" i="2"/>
  <c r="D107" i="2"/>
  <c r="B109" i="2"/>
  <c r="H111" i="2"/>
  <c r="G112" i="2"/>
  <c r="C116" i="2"/>
  <c r="H119" i="2"/>
  <c r="G120" i="2"/>
  <c r="E122" i="2"/>
  <c r="C124" i="2"/>
  <c r="H127" i="2"/>
  <c r="F129" i="2"/>
  <c r="C132" i="2"/>
  <c r="C10" i="3"/>
  <c r="C78" i="3"/>
  <c r="C86" i="3"/>
  <c r="C98" i="3"/>
  <c r="C118" i="3"/>
  <c r="C130" i="3"/>
  <c r="Q28" i="2"/>
  <c r="P28" i="2"/>
  <c r="N28" i="2"/>
  <c r="O28" i="2"/>
  <c r="N31" i="2"/>
  <c r="Q31" i="2"/>
  <c r="O31" i="2"/>
  <c r="P31" i="2"/>
  <c r="O34" i="2"/>
  <c r="N34" i="2"/>
  <c r="P34" i="2"/>
  <c r="Q34" i="2"/>
  <c r="D38" i="2"/>
  <c r="C37" i="3"/>
  <c r="C38" i="2"/>
  <c r="D41" i="2"/>
  <c r="Q40" i="2"/>
  <c r="P40" i="2"/>
  <c r="N40" i="2"/>
  <c r="O40" i="2"/>
  <c r="E41" i="2"/>
  <c r="H41" i="2"/>
  <c r="N43" i="2"/>
  <c r="Q43" i="2"/>
  <c r="O43" i="2"/>
  <c r="P43" i="2"/>
  <c r="F44" i="2"/>
  <c r="E44" i="2"/>
  <c r="B48" i="2"/>
  <c r="C47" i="3"/>
  <c r="P53" i="2"/>
  <c r="O53" i="2"/>
  <c r="N53" i="2"/>
  <c r="Q53" i="2"/>
  <c r="H54" i="2"/>
  <c r="G54" i="2"/>
  <c r="N59" i="2"/>
  <c r="Q59" i="2"/>
  <c r="O59" i="2"/>
  <c r="P59" i="2"/>
  <c r="F60" i="2"/>
  <c r="E60" i="2"/>
  <c r="B64" i="2"/>
  <c r="C63" i="3"/>
  <c r="C67" i="2"/>
  <c r="B67" i="2"/>
  <c r="P81" i="2"/>
  <c r="N81" i="2"/>
  <c r="O81" i="2"/>
  <c r="Q81" i="2"/>
  <c r="H82" i="2"/>
  <c r="G82" i="2"/>
  <c r="C91" i="2"/>
  <c r="B91" i="2"/>
  <c r="O90" i="2"/>
  <c r="Q90" i="2"/>
  <c r="N90" i="2"/>
  <c r="P90" i="2"/>
  <c r="G91" i="2"/>
  <c r="F91" i="2"/>
  <c r="D94" i="2"/>
  <c r="C93" i="3"/>
  <c r="C94" i="2"/>
  <c r="D97" i="2"/>
  <c r="B100" i="2"/>
  <c r="C99" i="3"/>
  <c r="N100" i="1"/>
  <c r="N107" i="2"/>
  <c r="Q107" i="2"/>
  <c r="P107" i="2"/>
  <c r="O107" i="2"/>
  <c r="F108" i="2"/>
  <c r="E108" i="2"/>
  <c r="N109" i="1"/>
  <c r="O114" i="2"/>
  <c r="Q114" i="2"/>
  <c r="N114" i="2"/>
  <c r="P114" i="2"/>
  <c r="G115" i="2"/>
  <c r="F115" i="2"/>
  <c r="N119" i="2"/>
  <c r="Q119" i="2"/>
  <c r="P119" i="2"/>
  <c r="O119" i="2"/>
  <c r="F120" i="2"/>
  <c r="E120" i="2"/>
  <c r="C123" i="2"/>
  <c r="B123" i="2"/>
  <c r="D126" i="2"/>
  <c r="C125" i="3"/>
  <c r="C126" i="2"/>
  <c r="O130" i="2"/>
  <c r="N130" i="2"/>
  <c r="Q130" i="2"/>
  <c r="P130" i="2"/>
  <c r="G131" i="2"/>
  <c r="F131" i="2"/>
  <c r="N132" i="1"/>
  <c r="C133" i="3"/>
  <c r="C5" i="2"/>
  <c r="G7" i="2"/>
  <c r="G6" i="2"/>
  <c r="C4" i="2"/>
  <c r="G8" i="2"/>
  <c r="F9" i="2"/>
  <c r="E10" i="2"/>
  <c r="D11" i="2"/>
  <c r="B13" i="2"/>
  <c r="D15" i="2"/>
  <c r="C16" i="2"/>
  <c r="B17" i="2"/>
  <c r="D19" i="2"/>
  <c r="H19" i="2"/>
  <c r="C20" i="2"/>
  <c r="G20" i="2"/>
  <c r="F21" i="2"/>
  <c r="E22" i="2"/>
  <c r="D23" i="2"/>
  <c r="C24" i="2"/>
  <c r="G24" i="2"/>
  <c r="F25" i="2"/>
  <c r="D27" i="2"/>
  <c r="H27" i="2"/>
  <c r="G28" i="2"/>
  <c r="F29" i="2"/>
  <c r="E30" i="2"/>
  <c r="H31" i="2"/>
  <c r="C32" i="2"/>
  <c r="G32" i="2"/>
  <c r="F33" i="2"/>
  <c r="D35" i="2"/>
  <c r="H35" i="2"/>
  <c r="G36" i="2"/>
  <c r="B38" i="2"/>
  <c r="F42" i="2"/>
  <c r="G49" i="2"/>
  <c r="F50" i="2"/>
  <c r="E51" i="2"/>
  <c r="C53" i="2"/>
  <c r="H56" i="2"/>
  <c r="G57" i="2"/>
  <c r="H64" i="2"/>
  <c r="F66" i="2"/>
  <c r="E67" i="2"/>
  <c r="C69" i="2"/>
  <c r="B70" i="2"/>
  <c r="G73" i="2"/>
  <c r="F74" i="2"/>
  <c r="E75" i="2"/>
  <c r="D76" i="2"/>
  <c r="G81" i="2"/>
  <c r="F82" i="2"/>
  <c r="E83" i="2"/>
  <c r="D84" i="2"/>
  <c r="H88" i="2"/>
  <c r="F90" i="2"/>
  <c r="E91" i="2"/>
  <c r="B94" i="2"/>
  <c r="F98" i="2"/>
  <c r="C101" i="2"/>
  <c r="H104" i="2"/>
  <c r="G105" i="2"/>
  <c r="C109" i="2"/>
  <c r="H112" i="2"/>
  <c r="F114" i="2"/>
  <c r="E115" i="2"/>
  <c r="B118" i="2"/>
  <c r="G121" i="2"/>
  <c r="D124" i="2"/>
  <c r="B126" i="2"/>
  <c r="G129" i="2"/>
  <c r="F130" i="2"/>
  <c r="E131" i="2"/>
  <c r="C3" i="10"/>
  <c r="C3" i="3"/>
  <c r="O3" i="2"/>
  <c r="Q3" i="2"/>
  <c r="P3" i="2"/>
  <c r="D5" i="2"/>
  <c r="N4" i="2"/>
  <c r="Q4" i="2"/>
  <c r="P4" i="2"/>
  <c r="E5" i="2"/>
  <c r="O4" i="2"/>
  <c r="F5" i="2"/>
  <c r="O6" i="2"/>
  <c r="N6" i="2"/>
  <c r="P6" i="2"/>
  <c r="Q6" i="2"/>
  <c r="C9" i="3"/>
  <c r="P9" i="2"/>
  <c r="O9" i="2"/>
  <c r="Q9" i="2"/>
  <c r="N9" i="2"/>
  <c r="Q12" i="2"/>
  <c r="P12" i="2"/>
  <c r="N12" i="2"/>
  <c r="O12" i="2"/>
  <c r="O14" i="2"/>
  <c r="N14" i="2"/>
  <c r="P14" i="2"/>
  <c r="Q14" i="2"/>
  <c r="C17" i="3"/>
  <c r="P17" i="2"/>
  <c r="O17" i="2"/>
  <c r="Q17" i="2"/>
  <c r="N17" i="2"/>
  <c r="C21" i="3"/>
  <c r="P21" i="2"/>
  <c r="O21" i="2"/>
  <c r="Q21" i="2"/>
  <c r="N21" i="2"/>
  <c r="Q24" i="2"/>
  <c r="P24" i="2"/>
  <c r="N24" i="2"/>
  <c r="O24" i="2"/>
  <c r="N27" i="2"/>
  <c r="Q27" i="2"/>
  <c r="O27" i="2"/>
  <c r="P27" i="2"/>
  <c r="O30" i="2"/>
  <c r="N30" i="2"/>
  <c r="P30" i="2"/>
  <c r="Q30" i="2"/>
  <c r="Q32" i="2"/>
  <c r="P32" i="2"/>
  <c r="N32" i="2"/>
  <c r="O32" i="2"/>
  <c r="N35" i="2"/>
  <c r="Q35" i="2"/>
  <c r="O35" i="2"/>
  <c r="P35" i="2"/>
  <c r="B40" i="2"/>
  <c r="C39" i="3"/>
  <c r="C43" i="2"/>
  <c r="B43" i="2"/>
  <c r="O42" i="2"/>
  <c r="N42" i="2"/>
  <c r="P42" i="2"/>
  <c r="Q42" i="2"/>
  <c r="G43" i="2"/>
  <c r="F43" i="2"/>
  <c r="D46" i="2"/>
  <c r="C45" i="3"/>
  <c r="C46" i="2"/>
  <c r="P45" i="2"/>
  <c r="O45" i="2"/>
  <c r="Q45" i="2"/>
  <c r="N45" i="2"/>
  <c r="H46" i="2"/>
  <c r="G46" i="2"/>
  <c r="D49" i="2"/>
  <c r="Q48" i="2"/>
  <c r="P48" i="2"/>
  <c r="N48" i="2"/>
  <c r="O48" i="2"/>
  <c r="E49" i="2"/>
  <c r="H49" i="2"/>
  <c r="N51" i="2"/>
  <c r="Q51" i="2"/>
  <c r="O51" i="2"/>
  <c r="P51" i="2"/>
  <c r="F52" i="2"/>
  <c r="E52" i="2"/>
  <c r="B56" i="2"/>
  <c r="C55" i="3"/>
  <c r="C59" i="2"/>
  <c r="B59" i="2"/>
  <c r="O58" i="2"/>
  <c r="N58" i="2"/>
  <c r="Q58" i="2"/>
  <c r="P58" i="2"/>
  <c r="G59" i="2"/>
  <c r="F59" i="2"/>
  <c r="D62" i="2"/>
  <c r="C61" i="3"/>
  <c r="C62" i="2"/>
  <c r="P61" i="2"/>
  <c r="O61" i="2"/>
  <c r="N61" i="2"/>
  <c r="Q61" i="2"/>
  <c r="H62" i="2"/>
  <c r="G62" i="2"/>
  <c r="D65" i="2"/>
  <c r="Q64" i="2"/>
  <c r="P64" i="2"/>
  <c r="N64" i="2"/>
  <c r="O64" i="2"/>
  <c r="E65" i="2"/>
  <c r="H65" i="2"/>
  <c r="N67" i="2"/>
  <c r="Q67" i="2"/>
  <c r="O67" i="2"/>
  <c r="P67" i="2"/>
  <c r="F68" i="2"/>
  <c r="E68" i="2"/>
  <c r="B72" i="2"/>
  <c r="C71" i="3"/>
  <c r="C75" i="2"/>
  <c r="B75" i="2"/>
  <c r="O74" i="2"/>
  <c r="Q74" i="2"/>
  <c r="N74" i="2"/>
  <c r="P74" i="2"/>
  <c r="G75" i="2"/>
  <c r="F75" i="2"/>
  <c r="D78" i="2"/>
  <c r="C77" i="3"/>
  <c r="C78" i="2"/>
  <c r="P77" i="2"/>
  <c r="O77" i="2"/>
  <c r="N77" i="2"/>
  <c r="Q77" i="2"/>
  <c r="H78" i="2"/>
  <c r="G78" i="2"/>
  <c r="N79" i="2"/>
  <c r="Q79" i="2"/>
  <c r="P79" i="2"/>
  <c r="O79" i="2"/>
  <c r="F80" i="2"/>
  <c r="E80" i="2"/>
  <c r="O82" i="2"/>
  <c r="Q82" i="2"/>
  <c r="N82" i="2"/>
  <c r="P82" i="2"/>
  <c r="G83" i="2"/>
  <c r="F83" i="2"/>
  <c r="D86" i="2"/>
  <c r="C85" i="3"/>
  <c r="C86" i="2"/>
  <c r="P85" i="2"/>
  <c r="O85" i="2"/>
  <c r="N85" i="2"/>
  <c r="Q85" i="2"/>
  <c r="H86" i="2"/>
  <c r="G86" i="2"/>
  <c r="D89" i="2"/>
  <c r="Q88" i="2"/>
  <c r="P88" i="2"/>
  <c r="O88" i="2"/>
  <c r="N88" i="2"/>
  <c r="E89" i="2"/>
  <c r="H89" i="2"/>
  <c r="N91" i="2"/>
  <c r="Q91" i="2"/>
  <c r="P91" i="2"/>
  <c r="O91" i="2"/>
  <c r="F92" i="2"/>
  <c r="E92" i="2"/>
  <c r="B96" i="2"/>
  <c r="C95" i="3"/>
  <c r="N96" i="1"/>
  <c r="D98" i="2"/>
  <c r="C97" i="3"/>
  <c r="C98" i="2"/>
  <c r="P97" i="2"/>
  <c r="O97" i="2"/>
  <c r="N97" i="2"/>
  <c r="Q97" i="2"/>
  <c r="H98" i="2"/>
  <c r="G98" i="2"/>
  <c r="D101" i="2"/>
  <c r="B104" i="2"/>
  <c r="C103" i="3"/>
  <c r="N103" i="2"/>
  <c r="Q103" i="2"/>
  <c r="P103" i="2"/>
  <c r="O103" i="2"/>
  <c r="F104" i="2"/>
  <c r="E104" i="2"/>
  <c r="P105" i="2"/>
  <c r="O105" i="2"/>
  <c r="N105" i="2"/>
  <c r="Q105" i="2"/>
  <c r="H106" i="2"/>
  <c r="G106" i="2"/>
  <c r="D110" i="2"/>
  <c r="C109" i="3"/>
  <c r="C110" i="2"/>
  <c r="B112" i="2"/>
  <c r="C111" i="3"/>
  <c r="N111" i="2"/>
  <c r="P111" i="2"/>
  <c r="Q111" i="2"/>
  <c r="O111" i="2"/>
  <c r="F112" i="2"/>
  <c r="E112" i="2"/>
  <c r="D114" i="2"/>
  <c r="C113" i="3"/>
  <c r="C114" i="2"/>
  <c r="P113" i="2"/>
  <c r="N113" i="2"/>
  <c r="O113" i="2"/>
  <c r="Q113" i="2"/>
  <c r="H114" i="2"/>
  <c r="G114" i="2"/>
  <c r="N115" i="2"/>
  <c r="Q115" i="2"/>
  <c r="P115" i="2"/>
  <c r="O115" i="2"/>
  <c r="F116" i="2"/>
  <c r="E116" i="2"/>
  <c r="P117" i="2"/>
  <c r="O117" i="2"/>
  <c r="N117" i="2"/>
  <c r="Q117" i="2"/>
  <c r="H118" i="2"/>
  <c r="G118" i="2"/>
  <c r="Q120" i="2"/>
  <c r="O120" i="2"/>
  <c r="P120" i="2"/>
  <c r="N120" i="2"/>
  <c r="E121" i="2"/>
  <c r="H121" i="2"/>
  <c r="B124" i="2"/>
  <c r="C123" i="3"/>
  <c r="N123" i="2"/>
  <c r="P123" i="2"/>
  <c r="Q123" i="2"/>
  <c r="O123" i="2"/>
  <c r="F124" i="2"/>
  <c r="E124" i="2"/>
  <c r="C127" i="2"/>
  <c r="B127" i="2"/>
  <c r="O126" i="2"/>
  <c r="Q126" i="2"/>
  <c r="N126" i="2"/>
  <c r="P126" i="2"/>
  <c r="G127" i="2"/>
  <c r="F127" i="2"/>
  <c r="D130" i="2"/>
  <c r="C129" i="3"/>
  <c r="C130" i="2"/>
  <c r="P129" i="2"/>
  <c r="O129" i="2"/>
  <c r="N129" i="2"/>
  <c r="Q129" i="2"/>
  <c r="H130" i="2"/>
  <c r="G130" i="2"/>
  <c r="E7" i="2"/>
  <c r="E6" i="2"/>
  <c r="E8" i="2"/>
  <c r="D9" i="2"/>
  <c r="H9" i="2"/>
  <c r="C10" i="2"/>
  <c r="G10" i="2"/>
  <c r="B11" i="2"/>
  <c r="F11" i="2"/>
  <c r="E12" i="2"/>
  <c r="D13" i="2"/>
  <c r="H13" i="2"/>
  <c r="C14" i="2"/>
  <c r="G14" i="2"/>
  <c r="B15" i="2"/>
  <c r="F15" i="2"/>
  <c r="E16" i="2"/>
  <c r="D17" i="2"/>
  <c r="H17" i="2"/>
  <c r="C18" i="2"/>
  <c r="G18" i="2"/>
  <c r="B19" i="2"/>
  <c r="F19" i="2"/>
  <c r="E20" i="2"/>
  <c r="D21" i="2"/>
  <c r="H21" i="2"/>
  <c r="C22" i="2"/>
  <c r="G22" i="2"/>
  <c r="B23" i="2"/>
  <c r="F23" i="2"/>
  <c r="E24" i="2"/>
  <c r="D25" i="2"/>
  <c r="H25" i="2"/>
  <c r="C26" i="2"/>
  <c r="G26" i="2"/>
  <c r="B27" i="2"/>
  <c r="F27" i="2"/>
  <c r="E28" i="2"/>
  <c r="D29" i="2"/>
  <c r="H29" i="2"/>
  <c r="C30" i="2"/>
  <c r="G30" i="2"/>
  <c r="B31" i="2"/>
  <c r="F31" i="2"/>
  <c r="E32" i="2"/>
  <c r="D33" i="2"/>
  <c r="H33" i="2"/>
  <c r="C34" i="2"/>
  <c r="G34" i="2"/>
  <c r="B35" i="2"/>
  <c r="F35" i="2"/>
  <c r="E36" i="2"/>
  <c r="G37" i="2"/>
  <c r="F38" i="2"/>
  <c r="E39" i="2"/>
  <c r="D40" i="2"/>
  <c r="C41" i="2"/>
  <c r="B42" i="2"/>
  <c r="H44" i="2"/>
  <c r="G45" i="2"/>
  <c r="F46" i="2"/>
  <c r="E47" i="2"/>
  <c r="D48" i="2"/>
  <c r="C49" i="2"/>
  <c r="B50" i="2"/>
  <c r="H52" i="2"/>
  <c r="G53" i="2"/>
  <c r="F54" i="2"/>
  <c r="E55" i="2"/>
  <c r="D56" i="2"/>
  <c r="C57" i="2"/>
  <c r="B58" i="2"/>
  <c r="H60" i="2"/>
  <c r="G61" i="2"/>
  <c r="F62" i="2"/>
  <c r="E63" i="2"/>
  <c r="D64" i="2"/>
  <c r="C65" i="2"/>
  <c r="B66" i="2"/>
  <c r="H68" i="2"/>
  <c r="G69" i="2"/>
  <c r="F70" i="2"/>
  <c r="E71" i="2"/>
  <c r="D72" i="2"/>
  <c r="C73" i="2"/>
  <c r="B74" i="2"/>
  <c r="H76" i="2"/>
  <c r="G77" i="2"/>
  <c r="F78" i="2"/>
  <c r="E79" i="2"/>
  <c r="D80" i="2"/>
  <c r="C81" i="2"/>
  <c r="B82" i="2"/>
  <c r="H84" i="2"/>
  <c r="G85" i="2"/>
  <c r="F86" i="2"/>
  <c r="E87" i="2"/>
  <c r="D88" i="2"/>
  <c r="C89" i="2"/>
  <c r="B90" i="2"/>
  <c r="H92" i="2"/>
  <c r="G93" i="2"/>
  <c r="F94" i="2"/>
  <c r="E95" i="2"/>
  <c r="D96" i="2"/>
  <c r="C97" i="2"/>
  <c r="B98" i="2"/>
  <c r="H100" i="2"/>
  <c r="G101" i="2"/>
  <c r="F102" i="2"/>
  <c r="E103" i="2"/>
  <c r="D104" i="2"/>
  <c r="C105" i="2"/>
  <c r="B106" i="2"/>
  <c r="H108" i="2"/>
  <c r="G109" i="2"/>
  <c r="F110" i="2"/>
  <c r="E111" i="2"/>
  <c r="D112" i="2"/>
  <c r="C113" i="2"/>
  <c r="B114" i="2"/>
  <c r="H116" i="2"/>
  <c r="G117" i="2"/>
  <c r="F118" i="2"/>
  <c r="E119" i="2"/>
  <c r="D120" i="2"/>
  <c r="C121" i="2"/>
  <c r="B122" i="2"/>
  <c r="H124" i="2"/>
  <c r="G125" i="2"/>
  <c r="F126" i="2"/>
  <c r="E127" i="2"/>
  <c r="D128" i="2"/>
  <c r="C129" i="2"/>
  <c r="B130" i="2"/>
  <c r="H132" i="2"/>
  <c r="N36" i="1"/>
  <c r="N40" i="1"/>
  <c r="N44" i="1"/>
  <c r="N48" i="1"/>
  <c r="N52" i="1"/>
  <c r="N56" i="1"/>
  <c r="N60" i="1"/>
  <c r="N64" i="1"/>
  <c r="N68" i="1"/>
  <c r="N72" i="1"/>
  <c r="N76" i="1"/>
  <c r="N80" i="1"/>
  <c r="N84" i="1"/>
  <c r="N88" i="1"/>
  <c r="N92" i="1"/>
  <c r="N103" i="1"/>
  <c r="N121" i="1"/>
  <c r="N126" i="1"/>
  <c r="N131" i="1"/>
  <c r="N4" i="1"/>
  <c r="N3" i="1"/>
  <c r="N22" i="1"/>
  <c r="N107" i="1"/>
  <c r="N111" i="1"/>
  <c r="N119" i="1"/>
  <c r="N124" i="1"/>
  <c r="N129" i="1"/>
  <c r="N20" i="1"/>
  <c r="N104" i="1"/>
  <c r="N108" i="1"/>
  <c r="N106" i="1"/>
  <c r="N116" i="1"/>
  <c r="N128" i="1"/>
  <c r="N133" i="1"/>
  <c r="N123" i="1"/>
  <c r="N25" i="1"/>
  <c r="N37" i="1"/>
  <c r="N41" i="1"/>
  <c r="N53" i="1"/>
  <c r="N57" i="1"/>
  <c r="N61" i="1"/>
  <c r="N69" i="1"/>
  <c r="N73" i="1"/>
  <c r="N77" i="1"/>
  <c r="N93" i="1"/>
  <c r="N101" i="1"/>
  <c r="N29" i="1"/>
  <c r="N33" i="1"/>
  <c r="N45" i="1"/>
  <c r="N49" i="1"/>
  <c r="N65" i="1"/>
  <c r="N81" i="1"/>
  <c r="N85" i="1"/>
  <c r="N89" i="1"/>
  <c r="N97" i="1"/>
  <c r="H118" i="9" l="1"/>
  <c r="I4" i="47"/>
  <c r="L4" i="47"/>
  <c r="P4" i="47"/>
  <c r="K4" i="48"/>
  <c r="N4" i="48"/>
  <c r="H4" i="48"/>
  <c r="O4" i="48"/>
  <c r="P4" i="48"/>
  <c r="L4" i="48"/>
  <c r="I4" i="48"/>
  <c r="J4" i="47"/>
  <c r="S4" i="47" s="1"/>
  <c r="M4" i="47"/>
  <c r="G134" i="54"/>
  <c r="G134" i="52"/>
  <c r="J134" i="49"/>
  <c r="J134" i="52"/>
  <c r="G134" i="51"/>
  <c r="J134" i="54"/>
  <c r="J134" i="50"/>
  <c r="J134" i="53"/>
  <c r="G134" i="49"/>
  <c r="G134" i="19"/>
  <c r="J134" i="19"/>
  <c r="G134" i="53"/>
  <c r="G134" i="50"/>
  <c r="J134" i="51"/>
  <c r="H4" i="47"/>
  <c r="N4" i="47"/>
  <c r="K4" i="47"/>
  <c r="O4" i="47"/>
  <c r="J77" i="54"/>
  <c r="J77" i="53"/>
  <c r="J77" i="52"/>
  <c r="J77" i="20"/>
  <c r="J77" i="51"/>
  <c r="J77" i="50"/>
  <c r="J77" i="49"/>
  <c r="J77" i="19"/>
  <c r="J81" i="54"/>
  <c r="J81" i="53"/>
  <c r="J81" i="52"/>
  <c r="J81" i="20"/>
  <c r="J81" i="51"/>
  <c r="J81" i="50"/>
  <c r="J81" i="49"/>
  <c r="J81" i="19"/>
  <c r="I4" i="54"/>
  <c r="I4" i="53"/>
  <c r="I4" i="52"/>
  <c r="I4" i="20"/>
  <c r="I4" i="51"/>
  <c r="L4" i="51" s="1"/>
  <c r="I4" i="50"/>
  <c r="L4" i="50" s="1"/>
  <c r="I4" i="49"/>
  <c r="L4" i="49" s="1"/>
  <c r="I4" i="19"/>
  <c r="I123" i="54"/>
  <c r="I123" i="53"/>
  <c r="I123" i="20"/>
  <c r="I123" i="52"/>
  <c r="I123" i="51"/>
  <c r="I123" i="50"/>
  <c r="I123" i="49"/>
  <c r="I123" i="19"/>
  <c r="J115" i="54"/>
  <c r="J115" i="52"/>
  <c r="J115" i="53"/>
  <c r="J115" i="20"/>
  <c r="J115" i="51"/>
  <c r="J115" i="50"/>
  <c r="J115" i="49"/>
  <c r="J115" i="19"/>
  <c r="I94" i="54"/>
  <c r="I94" i="53"/>
  <c r="I94" i="52"/>
  <c r="I94" i="20"/>
  <c r="I94" i="51"/>
  <c r="I94" i="50"/>
  <c r="I94" i="49"/>
  <c r="I94" i="19"/>
  <c r="I38" i="54"/>
  <c r="I38" i="53"/>
  <c r="I38" i="52"/>
  <c r="I38" i="20"/>
  <c r="I38" i="51"/>
  <c r="I38" i="50"/>
  <c r="I38" i="49"/>
  <c r="I38" i="19"/>
  <c r="I124" i="54"/>
  <c r="I124" i="53"/>
  <c r="I124" i="52"/>
  <c r="I124" i="20"/>
  <c r="I124" i="51"/>
  <c r="I124" i="50"/>
  <c r="I124" i="49"/>
  <c r="I124" i="19"/>
  <c r="H69" i="54"/>
  <c r="H69" i="53"/>
  <c r="H69" i="52"/>
  <c r="H69" i="20"/>
  <c r="H69" i="51"/>
  <c r="H69" i="50"/>
  <c r="H69" i="49"/>
  <c r="H69" i="19"/>
  <c r="J31" i="54"/>
  <c r="J31" i="52"/>
  <c r="J31" i="53"/>
  <c r="J31" i="20"/>
  <c r="J31" i="51"/>
  <c r="J31" i="50"/>
  <c r="J31" i="49"/>
  <c r="J31" i="19"/>
  <c r="I19" i="54"/>
  <c r="I19" i="53"/>
  <c r="I19" i="52"/>
  <c r="I19" i="51"/>
  <c r="I19" i="20"/>
  <c r="I19" i="50"/>
  <c r="I19" i="49"/>
  <c r="I19" i="19"/>
  <c r="J11" i="54"/>
  <c r="J11" i="52"/>
  <c r="J11" i="53"/>
  <c r="J11" i="20"/>
  <c r="J11" i="51"/>
  <c r="J11" i="50"/>
  <c r="J11" i="49"/>
  <c r="J11" i="19"/>
  <c r="H131" i="54"/>
  <c r="H131" i="53"/>
  <c r="H131" i="52"/>
  <c r="H131" i="20"/>
  <c r="H131" i="51"/>
  <c r="H131" i="50"/>
  <c r="H131" i="49"/>
  <c r="H131" i="19"/>
  <c r="I66" i="54"/>
  <c r="I66" i="53"/>
  <c r="I66" i="52"/>
  <c r="I66" i="20"/>
  <c r="I66" i="51"/>
  <c r="I66" i="50"/>
  <c r="I66" i="49"/>
  <c r="I66" i="19"/>
  <c r="H97" i="54"/>
  <c r="H97" i="53"/>
  <c r="H97" i="52"/>
  <c r="H97" i="20"/>
  <c r="H97" i="51"/>
  <c r="H97" i="50"/>
  <c r="H97" i="49"/>
  <c r="H97" i="19"/>
  <c r="H81" i="54"/>
  <c r="H81" i="53"/>
  <c r="H81" i="52"/>
  <c r="H81" i="20"/>
  <c r="H81" i="51"/>
  <c r="H81" i="50"/>
  <c r="H81" i="49"/>
  <c r="H81" i="19"/>
  <c r="H41" i="54"/>
  <c r="H41" i="53"/>
  <c r="H41" i="52"/>
  <c r="H41" i="20"/>
  <c r="H41" i="51"/>
  <c r="H41" i="50"/>
  <c r="H41" i="49"/>
  <c r="H41" i="19"/>
  <c r="J17" i="54"/>
  <c r="J17" i="53"/>
  <c r="J17" i="52"/>
  <c r="J17" i="20"/>
  <c r="J17" i="51"/>
  <c r="J17" i="50"/>
  <c r="J17" i="49"/>
  <c r="J17" i="19"/>
  <c r="I117" i="54"/>
  <c r="I117" i="53"/>
  <c r="I117" i="52"/>
  <c r="I117" i="20"/>
  <c r="I117" i="51"/>
  <c r="I117" i="50"/>
  <c r="I117" i="49"/>
  <c r="I117" i="19"/>
  <c r="H21" i="54"/>
  <c r="H21" i="53"/>
  <c r="H21" i="52"/>
  <c r="H21" i="20"/>
  <c r="H21" i="51"/>
  <c r="H21" i="50"/>
  <c r="H21" i="49"/>
  <c r="H21" i="19"/>
  <c r="I12" i="54"/>
  <c r="I12" i="53"/>
  <c r="I12" i="52"/>
  <c r="I12" i="20"/>
  <c r="I12" i="51"/>
  <c r="I12" i="50"/>
  <c r="I12" i="49"/>
  <c r="I12" i="19"/>
  <c r="I82" i="54"/>
  <c r="I82" i="53"/>
  <c r="I82" i="52"/>
  <c r="I82" i="20"/>
  <c r="I82" i="51"/>
  <c r="I82" i="50"/>
  <c r="I82" i="49"/>
  <c r="I82" i="19"/>
  <c r="J67" i="54"/>
  <c r="J67" i="53"/>
  <c r="J67" i="52"/>
  <c r="J67" i="20"/>
  <c r="J67" i="51"/>
  <c r="J67" i="50"/>
  <c r="J67" i="49"/>
  <c r="J67" i="19"/>
  <c r="J51" i="54"/>
  <c r="J51" i="52"/>
  <c r="J51" i="53"/>
  <c r="J51" i="20"/>
  <c r="J51" i="51"/>
  <c r="J51" i="50"/>
  <c r="J51" i="49"/>
  <c r="J51" i="19"/>
  <c r="J27" i="54"/>
  <c r="J27" i="52"/>
  <c r="J27" i="53"/>
  <c r="J27" i="20"/>
  <c r="J27" i="51"/>
  <c r="J27" i="50"/>
  <c r="J27" i="49"/>
  <c r="J27" i="19"/>
  <c r="I61" i="54"/>
  <c r="I61" i="53"/>
  <c r="I61" i="52"/>
  <c r="I61" i="20"/>
  <c r="I61" i="51"/>
  <c r="I61" i="49"/>
  <c r="I61" i="50"/>
  <c r="I61" i="19"/>
  <c r="H6" i="54"/>
  <c r="H6" i="52"/>
  <c r="H6" i="53"/>
  <c r="H6" i="20"/>
  <c r="H6" i="51"/>
  <c r="H6" i="50"/>
  <c r="H6" i="49"/>
  <c r="H6" i="19"/>
  <c r="I96" i="54"/>
  <c r="I96" i="53"/>
  <c r="I96" i="52"/>
  <c r="I96" i="20"/>
  <c r="I96" i="51"/>
  <c r="I96" i="50"/>
  <c r="I96" i="49"/>
  <c r="I96" i="19"/>
  <c r="J145" i="20"/>
  <c r="H145" i="20"/>
  <c r="I145" i="20"/>
  <c r="G145" i="20"/>
  <c r="F145" i="20"/>
  <c r="E145" i="20"/>
  <c r="I199" i="20"/>
  <c r="J199" i="20"/>
  <c r="H199" i="20"/>
  <c r="G199" i="20"/>
  <c r="F199" i="20"/>
  <c r="E199" i="20"/>
  <c r="J150" i="20"/>
  <c r="I150" i="20"/>
  <c r="G150" i="20"/>
  <c r="H150" i="20"/>
  <c r="F150" i="20"/>
  <c r="E150" i="20"/>
  <c r="J231" i="20"/>
  <c r="G231" i="20"/>
  <c r="H231" i="20"/>
  <c r="I231" i="20"/>
  <c r="F231" i="20"/>
  <c r="E231" i="20"/>
  <c r="G183" i="20"/>
  <c r="J183" i="20"/>
  <c r="I183" i="20"/>
  <c r="H183" i="20"/>
  <c r="F183" i="20"/>
  <c r="E183" i="20"/>
  <c r="I222" i="20"/>
  <c r="H222" i="20"/>
  <c r="G222" i="20"/>
  <c r="J222" i="20"/>
  <c r="E222" i="20"/>
  <c r="F222" i="20"/>
  <c r="J141" i="20"/>
  <c r="I141" i="20"/>
  <c r="H141" i="20"/>
  <c r="G141" i="20"/>
  <c r="F141" i="20"/>
  <c r="E141" i="20"/>
  <c r="J197" i="20"/>
  <c r="G197" i="20"/>
  <c r="I197" i="20"/>
  <c r="H197" i="20"/>
  <c r="F197" i="20"/>
  <c r="E197" i="20"/>
  <c r="J220" i="20"/>
  <c r="H220" i="20"/>
  <c r="G220" i="20"/>
  <c r="I220" i="20"/>
  <c r="F220" i="20"/>
  <c r="E220" i="20"/>
  <c r="H158" i="20"/>
  <c r="G158" i="20"/>
  <c r="J158" i="20"/>
  <c r="I158" i="20"/>
  <c r="F158" i="20"/>
  <c r="E158" i="20"/>
  <c r="I201" i="20"/>
  <c r="J201" i="20"/>
  <c r="G201" i="20"/>
  <c r="H201" i="20"/>
  <c r="F201" i="20"/>
  <c r="E201" i="20"/>
  <c r="H139" i="20"/>
  <c r="I139" i="20"/>
  <c r="G139" i="20"/>
  <c r="J139" i="20"/>
  <c r="E139" i="20"/>
  <c r="F139" i="20"/>
  <c r="G213" i="20"/>
  <c r="J213" i="20"/>
  <c r="H213" i="20"/>
  <c r="I213" i="20"/>
  <c r="F213" i="20"/>
  <c r="E213" i="20"/>
  <c r="I147" i="20"/>
  <c r="H147" i="20"/>
  <c r="G147" i="20"/>
  <c r="J147" i="20"/>
  <c r="E147" i="20"/>
  <c r="F147" i="20"/>
  <c r="G247" i="20"/>
  <c r="J247" i="20"/>
  <c r="I247" i="20"/>
  <c r="H247" i="20"/>
  <c r="E247" i="20"/>
  <c r="F247" i="20"/>
  <c r="E250" i="20"/>
  <c r="H250" i="20"/>
  <c r="G250" i="20"/>
  <c r="J250" i="20"/>
  <c r="I250" i="20"/>
  <c r="F250" i="20"/>
  <c r="I245" i="20"/>
  <c r="H245" i="20"/>
  <c r="G245" i="20"/>
  <c r="J245" i="20"/>
  <c r="E245" i="20"/>
  <c r="F245" i="20"/>
  <c r="I133" i="54"/>
  <c r="I133" i="53"/>
  <c r="I133" i="52"/>
  <c r="I133" i="20"/>
  <c r="I133" i="51"/>
  <c r="I133" i="49"/>
  <c r="I133" i="50"/>
  <c r="I133" i="19"/>
  <c r="H118" i="54"/>
  <c r="H118" i="53"/>
  <c r="H118" i="52"/>
  <c r="H118" i="20"/>
  <c r="H118" i="51"/>
  <c r="H118" i="50"/>
  <c r="H118" i="49"/>
  <c r="H118" i="19"/>
  <c r="H130" i="54"/>
  <c r="H130" i="53"/>
  <c r="H130" i="52"/>
  <c r="H130" i="20"/>
  <c r="H130" i="51"/>
  <c r="H130" i="50"/>
  <c r="H130" i="49"/>
  <c r="H130" i="19"/>
  <c r="I121" i="54"/>
  <c r="I121" i="53"/>
  <c r="I121" i="52"/>
  <c r="I121" i="20"/>
  <c r="I121" i="51"/>
  <c r="I121" i="49"/>
  <c r="I121" i="50"/>
  <c r="I121" i="19"/>
  <c r="J85" i="54"/>
  <c r="J85" i="53"/>
  <c r="J85" i="52"/>
  <c r="J85" i="20"/>
  <c r="J85" i="51"/>
  <c r="J85" i="50"/>
  <c r="J85" i="49"/>
  <c r="J85" i="19"/>
  <c r="H66" i="54"/>
  <c r="H66" i="52"/>
  <c r="H66" i="53"/>
  <c r="H66" i="20"/>
  <c r="H66" i="51"/>
  <c r="H66" i="50"/>
  <c r="H66" i="49"/>
  <c r="H66" i="19"/>
  <c r="I57" i="54"/>
  <c r="I57" i="53"/>
  <c r="I57" i="52"/>
  <c r="I57" i="20"/>
  <c r="I57" i="51"/>
  <c r="I57" i="50"/>
  <c r="I57" i="49"/>
  <c r="I57" i="19"/>
  <c r="H15" i="54"/>
  <c r="H15" i="53"/>
  <c r="H15" i="52"/>
  <c r="H15" i="51"/>
  <c r="H15" i="20"/>
  <c r="H15" i="50"/>
  <c r="H15" i="49"/>
  <c r="H15" i="19"/>
  <c r="J10" i="54"/>
  <c r="J10" i="53"/>
  <c r="J10" i="52"/>
  <c r="J10" i="20"/>
  <c r="J10" i="51"/>
  <c r="J10" i="50"/>
  <c r="J10" i="49"/>
  <c r="J10" i="19"/>
  <c r="I114" i="54"/>
  <c r="I114" i="53"/>
  <c r="I114" i="52"/>
  <c r="I114" i="20"/>
  <c r="I114" i="51"/>
  <c r="I114" i="50"/>
  <c r="I114" i="49"/>
  <c r="I114" i="19"/>
  <c r="H96" i="54"/>
  <c r="H96" i="53"/>
  <c r="H96" i="52"/>
  <c r="H96" i="20"/>
  <c r="H96" i="51"/>
  <c r="H96" i="50"/>
  <c r="H96" i="49"/>
  <c r="H96" i="19"/>
  <c r="J83" i="54"/>
  <c r="J83" i="52"/>
  <c r="J83" i="53"/>
  <c r="J83" i="20"/>
  <c r="J83" i="51"/>
  <c r="J83" i="50"/>
  <c r="J83" i="49"/>
  <c r="J83" i="19"/>
  <c r="H94" i="54"/>
  <c r="H94" i="52"/>
  <c r="H94" i="53"/>
  <c r="H94" i="20"/>
  <c r="H94" i="51"/>
  <c r="H94" i="50"/>
  <c r="H94" i="49"/>
  <c r="H94" i="19"/>
  <c r="H38" i="54"/>
  <c r="H38" i="52"/>
  <c r="H38" i="53"/>
  <c r="H38" i="20"/>
  <c r="H38" i="51"/>
  <c r="H38" i="50"/>
  <c r="H38" i="49"/>
  <c r="H38" i="19"/>
  <c r="I16" i="53"/>
  <c r="I16" i="54"/>
  <c r="I16" i="52"/>
  <c r="I16" i="20"/>
  <c r="I16" i="51"/>
  <c r="I16" i="50"/>
  <c r="I16" i="49"/>
  <c r="I16" i="19"/>
  <c r="J6" i="54"/>
  <c r="J6" i="53"/>
  <c r="J6" i="52"/>
  <c r="J6" i="20"/>
  <c r="J6" i="51"/>
  <c r="J6" i="50"/>
  <c r="J6" i="49"/>
  <c r="J6" i="19"/>
  <c r="H91" i="54"/>
  <c r="H91" i="53"/>
  <c r="H91" i="52"/>
  <c r="H91" i="20"/>
  <c r="H91" i="51"/>
  <c r="H91" i="50"/>
  <c r="H91" i="49"/>
  <c r="H91" i="19"/>
  <c r="H67" i="54"/>
  <c r="H67" i="53"/>
  <c r="H67" i="52"/>
  <c r="H67" i="20"/>
  <c r="H67" i="51"/>
  <c r="H67" i="50"/>
  <c r="H67" i="49"/>
  <c r="H67" i="19"/>
  <c r="I31" i="54"/>
  <c r="I31" i="53"/>
  <c r="I31" i="52"/>
  <c r="I31" i="51"/>
  <c r="I31" i="20"/>
  <c r="I31" i="50"/>
  <c r="I31" i="49"/>
  <c r="I31" i="19"/>
  <c r="I11" i="54"/>
  <c r="I11" i="53"/>
  <c r="I11" i="51"/>
  <c r="I11" i="52"/>
  <c r="I11" i="20"/>
  <c r="I11" i="50"/>
  <c r="I11" i="49"/>
  <c r="I11" i="19"/>
  <c r="I131" i="54"/>
  <c r="I131" i="53"/>
  <c r="I131" i="20"/>
  <c r="I131" i="52"/>
  <c r="I131" i="51"/>
  <c r="I131" i="50"/>
  <c r="I131" i="49"/>
  <c r="I131" i="19"/>
  <c r="H76" i="54"/>
  <c r="H76" i="53"/>
  <c r="H76" i="52"/>
  <c r="H76" i="20"/>
  <c r="H76" i="51"/>
  <c r="H76" i="50"/>
  <c r="H76" i="49"/>
  <c r="H76" i="19"/>
  <c r="H63" i="54"/>
  <c r="H63" i="53"/>
  <c r="H63" i="52"/>
  <c r="H63" i="51"/>
  <c r="H63" i="50"/>
  <c r="H63" i="20"/>
  <c r="H63" i="49"/>
  <c r="H63" i="19"/>
  <c r="I50" i="54"/>
  <c r="I50" i="53"/>
  <c r="I50" i="52"/>
  <c r="I50" i="20"/>
  <c r="I50" i="51"/>
  <c r="I50" i="50"/>
  <c r="I50" i="49"/>
  <c r="I50" i="19"/>
  <c r="I80" i="54"/>
  <c r="I80" i="53"/>
  <c r="I80" i="52"/>
  <c r="I80" i="20"/>
  <c r="I80" i="51"/>
  <c r="I80" i="50"/>
  <c r="I80" i="49"/>
  <c r="I80" i="19"/>
  <c r="H65" i="54"/>
  <c r="H65" i="53"/>
  <c r="H65" i="52"/>
  <c r="H65" i="20"/>
  <c r="H65" i="51"/>
  <c r="H65" i="50"/>
  <c r="H65" i="49"/>
  <c r="H65" i="19"/>
  <c r="I17" i="54"/>
  <c r="I17" i="53"/>
  <c r="I17" i="52"/>
  <c r="I17" i="20"/>
  <c r="I17" i="51"/>
  <c r="I17" i="50"/>
  <c r="I17" i="49"/>
  <c r="I17" i="19"/>
  <c r="J103" i="54"/>
  <c r="J103" i="52"/>
  <c r="J103" i="53"/>
  <c r="J103" i="20"/>
  <c r="J103" i="51"/>
  <c r="J103" i="50"/>
  <c r="J103" i="49"/>
  <c r="J103" i="19"/>
  <c r="J71" i="54"/>
  <c r="J71" i="52"/>
  <c r="J71" i="53"/>
  <c r="J71" i="20"/>
  <c r="J71" i="51"/>
  <c r="J71" i="50"/>
  <c r="J71" i="49"/>
  <c r="J71" i="19"/>
  <c r="H68" i="54"/>
  <c r="H68" i="53"/>
  <c r="H68" i="52"/>
  <c r="H68" i="20"/>
  <c r="H68" i="51"/>
  <c r="H68" i="50"/>
  <c r="H68" i="49"/>
  <c r="H68" i="19"/>
  <c r="J55" i="54"/>
  <c r="J55" i="52"/>
  <c r="J55" i="53"/>
  <c r="J55" i="20"/>
  <c r="J55" i="51"/>
  <c r="J55" i="50"/>
  <c r="J55" i="49"/>
  <c r="J55" i="19"/>
  <c r="H52" i="54"/>
  <c r="H52" i="53"/>
  <c r="H52" i="52"/>
  <c r="H52" i="20"/>
  <c r="H52" i="51"/>
  <c r="H52" i="50"/>
  <c r="H52" i="49"/>
  <c r="H52" i="19"/>
  <c r="J39" i="54"/>
  <c r="J39" i="52"/>
  <c r="J39" i="53"/>
  <c r="J39" i="20"/>
  <c r="J39" i="51"/>
  <c r="J39" i="50"/>
  <c r="J39" i="49"/>
  <c r="J39" i="19"/>
  <c r="I93" i="54"/>
  <c r="I93" i="53"/>
  <c r="I93" i="52"/>
  <c r="I93" i="20"/>
  <c r="I93" i="51"/>
  <c r="I93" i="49"/>
  <c r="I93" i="50"/>
  <c r="I93" i="19"/>
  <c r="H33" i="54"/>
  <c r="H33" i="53"/>
  <c r="H33" i="52"/>
  <c r="H33" i="20"/>
  <c r="H33" i="51"/>
  <c r="H33" i="50"/>
  <c r="H33" i="49"/>
  <c r="H33" i="19"/>
  <c r="J102" i="54"/>
  <c r="J102" i="53"/>
  <c r="J102" i="52"/>
  <c r="J102" i="20"/>
  <c r="J102" i="51"/>
  <c r="J102" i="50"/>
  <c r="J102" i="49"/>
  <c r="J102" i="19"/>
  <c r="H88" i="54"/>
  <c r="H88" i="53"/>
  <c r="H88" i="52"/>
  <c r="H88" i="20"/>
  <c r="H88" i="51"/>
  <c r="H88" i="50"/>
  <c r="H88" i="49"/>
  <c r="H88" i="19"/>
  <c r="J88" i="54"/>
  <c r="J88" i="53"/>
  <c r="J88" i="52"/>
  <c r="J88" i="20"/>
  <c r="J88" i="51"/>
  <c r="J88" i="50"/>
  <c r="J88" i="49"/>
  <c r="J88" i="19"/>
  <c r="J64" i="54"/>
  <c r="J64" i="53"/>
  <c r="J64" i="52"/>
  <c r="J64" i="51"/>
  <c r="J64" i="20"/>
  <c r="J64" i="50"/>
  <c r="J64" i="49"/>
  <c r="J64" i="19"/>
  <c r="J5" i="51"/>
  <c r="J5" i="50"/>
  <c r="J5" i="49"/>
  <c r="J5" i="19"/>
  <c r="J107" i="54"/>
  <c r="J107" i="52"/>
  <c r="J107" i="53"/>
  <c r="J107" i="20"/>
  <c r="J107" i="51"/>
  <c r="J107" i="50"/>
  <c r="J107" i="49"/>
  <c r="J107" i="19"/>
  <c r="J90" i="54"/>
  <c r="J90" i="53"/>
  <c r="J90" i="20"/>
  <c r="J90" i="52"/>
  <c r="J90" i="51"/>
  <c r="J90" i="50"/>
  <c r="J90" i="49"/>
  <c r="J90" i="19"/>
  <c r="H78" i="54"/>
  <c r="H78" i="53"/>
  <c r="H78" i="52"/>
  <c r="H78" i="20"/>
  <c r="H78" i="51"/>
  <c r="H78" i="50"/>
  <c r="H78" i="49"/>
  <c r="H78" i="19"/>
  <c r="J41" i="54"/>
  <c r="J41" i="53"/>
  <c r="J41" i="52"/>
  <c r="J41" i="20"/>
  <c r="J41" i="51"/>
  <c r="J41" i="50"/>
  <c r="J41" i="49"/>
  <c r="J41" i="19"/>
  <c r="I84" i="54"/>
  <c r="I84" i="53"/>
  <c r="I84" i="52"/>
  <c r="I84" i="20"/>
  <c r="I84" i="51"/>
  <c r="I84" i="50"/>
  <c r="I84" i="49"/>
  <c r="I84" i="19"/>
  <c r="J25" i="54"/>
  <c r="J25" i="53"/>
  <c r="J25" i="52"/>
  <c r="J25" i="20"/>
  <c r="J25" i="51"/>
  <c r="J25" i="50"/>
  <c r="J25" i="49"/>
  <c r="J25" i="19"/>
  <c r="J169" i="20"/>
  <c r="I169" i="20"/>
  <c r="H169" i="20"/>
  <c r="G169" i="20"/>
  <c r="F169" i="20"/>
  <c r="E169" i="20"/>
  <c r="J209" i="20"/>
  <c r="G209" i="20"/>
  <c r="I209" i="20"/>
  <c r="H209" i="20"/>
  <c r="F209" i="20"/>
  <c r="E209" i="20"/>
  <c r="J205" i="20"/>
  <c r="G205" i="20"/>
  <c r="H205" i="20"/>
  <c r="I205" i="20"/>
  <c r="F205" i="20"/>
  <c r="E205" i="20"/>
  <c r="H159" i="20"/>
  <c r="G159" i="20"/>
  <c r="J159" i="20"/>
  <c r="I159" i="20"/>
  <c r="F159" i="20"/>
  <c r="E159" i="20"/>
  <c r="I234" i="20"/>
  <c r="G234" i="20"/>
  <c r="J234" i="20"/>
  <c r="H234" i="20"/>
  <c r="F234" i="20"/>
  <c r="E234" i="20"/>
  <c r="J189" i="20"/>
  <c r="H189" i="20"/>
  <c r="G189" i="20"/>
  <c r="I189" i="20"/>
  <c r="E189" i="20"/>
  <c r="F189" i="20"/>
  <c r="H225" i="20"/>
  <c r="G225" i="20"/>
  <c r="J225" i="20"/>
  <c r="I225" i="20"/>
  <c r="E225" i="20"/>
  <c r="F225" i="20"/>
  <c r="I143" i="20"/>
  <c r="F143" i="20"/>
  <c r="G143" i="20"/>
  <c r="H143" i="20"/>
  <c r="J143" i="20"/>
  <c r="E143" i="20"/>
  <c r="I200" i="20"/>
  <c r="H200" i="20"/>
  <c r="J200" i="20"/>
  <c r="G200" i="20"/>
  <c r="F200" i="20"/>
  <c r="E200" i="20"/>
  <c r="G149" i="20"/>
  <c r="H149" i="20"/>
  <c r="J149" i="20"/>
  <c r="I149" i="20"/>
  <c r="E149" i="20"/>
  <c r="F149" i="20"/>
  <c r="G227" i="20"/>
  <c r="I227" i="20"/>
  <c r="J227" i="20"/>
  <c r="H227" i="20"/>
  <c r="F227" i="20"/>
  <c r="E227" i="20"/>
  <c r="J164" i="20"/>
  <c r="G164" i="20"/>
  <c r="I164" i="20"/>
  <c r="H164" i="20"/>
  <c r="F164" i="20"/>
  <c r="E164" i="20"/>
  <c r="G233" i="20"/>
  <c r="J233" i="20"/>
  <c r="I233" i="20"/>
  <c r="H233" i="20"/>
  <c r="F233" i="20"/>
  <c r="E233" i="20"/>
  <c r="G166" i="20"/>
  <c r="J166" i="20"/>
  <c r="I166" i="20"/>
  <c r="H166" i="20"/>
  <c r="E166" i="20"/>
  <c r="F166" i="20"/>
  <c r="H215" i="20"/>
  <c r="G215" i="20"/>
  <c r="J215" i="20"/>
  <c r="I215" i="20"/>
  <c r="F215" i="20"/>
  <c r="E215" i="20"/>
  <c r="I161" i="20"/>
  <c r="J161" i="20"/>
  <c r="G161" i="20"/>
  <c r="H161" i="20"/>
  <c r="E161" i="20"/>
  <c r="F161" i="20"/>
  <c r="G253" i="20"/>
  <c r="J253" i="20"/>
  <c r="I253" i="20"/>
  <c r="H253" i="20"/>
  <c r="F253" i="20"/>
  <c r="E253" i="20"/>
  <c r="I256" i="20"/>
  <c r="J256" i="20"/>
  <c r="G256" i="20"/>
  <c r="H256" i="20"/>
  <c r="F256" i="20"/>
  <c r="E256" i="20"/>
  <c r="H251" i="20"/>
  <c r="I251" i="20"/>
  <c r="G251" i="20"/>
  <c r="J251" i="20"/>
  <c r="E251" i="20"/>
  <c r="F251" i="20"/>
  <c r="J4" i="54"/>
  <c r="J4" i="53"/>
  <c r="J4" i="52"/>
  <c r="J4" i="20"/>
  <c r="J4" i="51"/>
  <c r="M4" i="51" s="1"/>
  <c r="S4" i="51" s="1"/>
  <c r="J4" i="50"/>
  <c r="M4" i="50" s="1"/>
  <c r="S4" i="50" s="1"/>
  <c r="J4" i="49"/>
  <c r="M4" i="49" s="1"/>
  <c r="S4" i="49" s="1"/>
  <c r="J4" i="19"/>
  <c r="H11" i="54"/>
  <c r="H11" i="53"/>
  <c r="H11" i="52"/>
  <c r="H11" i="51"/>
  <c r="H11" i="20"/>
  <c r="H11" i="50"/>
  <c r="H11" i="49"/>
  <c r="H11" i="19"/>
  <c r="W5" i="47"/>
  <c r="H17" i="54"/>
  <c r="H17" i="53"/>
  <c r="H17" i="52"/>
  <c r="H17" i="20"/>
  <c r="H17" i="51"/>
  <c r="H17" i="50"/>
  <c r="H17" i="49"/>
  <c r="H17" i="19"/>
  <c r="I129" i="54"/>
  <c r="I129" i="53"/>
  <c r="I129" i="52"/>
  <c r="I129" i="20"/>
  <c r="I129" i="51"/>
  <c r="I129" i="50"/>
  <c r="I129" i="49"/>
  <c r="I129" i="19"/>
  <c r="J93" i="54"/>
  <c r="J93" i="53"/>
  <c r="J93" i="52"/>
  <c r="J93" i="20"/>
  <c r="J93" i="51"/>
  <c r="J93" i="50"/>
  <c r="J93" i="49"/>
  <c r="J93" i="19"/>
  <c r="H74" i="54"/>
  <c r="H74" i="52"/>
  <c r="H74" i="53"/>
  <c r="H74" i="20"/>
  <c r="H74" i="51"/>
  <c r="H74" i="50"/>
  <c r="H74" i="49"/>
  <c r="H74" i="19"/>
  <c r="I65" i="54"/>
  <c r="I65" i="53"/>
  <c r="I65" i="52"/>
  <c r="I65" i="20"/>
  <c r="I65" i="51"/>
  <c r="I65" i="50"/>
  <c r="I65" i="49"/>
  <c r="I65" i="19"/>
  <c r="H19" i="54"/>
  <c r="H19" i="53"/>
  <c r="H19" i="52"/>
  <c r="H19" i="20"/>
  <c r="H19" i="51"/>
  <c r="H19" i="50"/>
  <c r="H19" i="49"/>
  <c r="H19" i="19"/>
  <c r="J14" i="54"/>
  <c r="J14" i="53"/>
  <c r="J14" i="52"/>
  <c r="J14" i="20"/>
  <c r="J14" i="51"/>
  <c r="J14" i="50"/>
  <c r="J14" i="49"/>
  <c r="J14" i="19"/>
  <c r="I10" i="54"/>
  <c r="I10" i="53"/>
  <c r="I10" i="52"/>
  <c r="I10" i="20"/>
  <c r="I10" i="51"/>
  <c r="I10" i="50"/>
  <c r="I10" i="49"/>
  <c r="I10" i="19"/>
  <c r="J127" i="54"/>
  <c r="J127" i="53"/>
  <c r="J127" i="52"/>
  <c r="J127" i="20"/>
  <c r="J127" i="51"/>
  <c r="J127" i="50"/>
  <c r="J127" i="49"/>
  <c r="J127" i="19"/>
  <c r="I78" i="54"/>
  <c r="I78" i="53"/>
  <c r="I78" i="52"/>
  <c r="I78" i="20"/>
  <c r="I78" i="51"/>
  <c r="I78" i="50"/>
  <c r="I78" i="49"/>
  <c r="I78" i="19"/>
  <c r="I62" i="54"/>
  <c r="I62" i="53"/>
  <c r="I62" i="52"/>
  <c r="I62" i="20"/>
  <c r="I62" i="51"/>
  <c r="I62" i="50"/>
  <c r="I62" i="49"/>
  <c r="I62" i="19"/>
  <c r="I46" i="54"/>
  <c r="I46" i="53"/>
  <c r="I46" i="52"/>
  <c r="I46" i="20"/>
  <c r="I46" i="51"/>
  <c r="I46" i="50"/>
  <c r="I46" i="49"/>
  <c r="I46" i="19"/>
  <c r="J57" i="54"/>
  <c r="J57" i="53"/>
  <c r="J57" i="52"/>
  <c r="J57" i="20"/>
  <c r="J57" i="51"/>
  <c r="J57" i="50"/>
  <c r="J57" i="49"/>
  <c r="J57" i="19"/>
  <c r="J36" i="54"/>
  <c r="J36" i="53"/>
  <c r="J36" i="52"/>
  <c r="J36" i="51"/>
  <c r="J36" i="20"/>
  <c r="J36" i="50"/>
  <c r="J36" i="49"/>
  <c r="J36" i="19"/>
  <c r="J7" i="54"/>
  <c r="J7" i="52"/>
  <c r="J7" i="53"/>
  <c r="J7" i="20"/>
  <c r="J7" i="51"/>
  <c r="J7" i="50"/>
  <c r="J7" i="49"/>
  <c r="J7" i="19"/>
  <c r="I91" i="54"/>
  <c r="I91" i="53"/>
  <c r="I91" i="20"/>
  <c r="I91" i="52"/>
  <c r="I91" i="51"/>
  <c r="I91" i="50"/>
  <c r="I91" i="49"/>
  <c r="I91" i="19"/>
  <c r="I67" i="54"/>
  <c r="I67" i="53"/>
  <c r="I67" i="52"/>
  <c r="I67" i="51"/>
  <c r="I67" i="20"/>
  <c r="I67" i="50"/>
  <c r="I67" i="49"/>
  <c r="I67" i="19"/>
  <c r="H48" i="54"/>
  <c r="H48" i="53"/>
  <c r="H48" i="52"/>
  <c r="H48" i="20"/>
  <c r="H48" i="51"/>
  <c r="H48" i="50"/>
  <c r="H48" i="49"/>
  <c r="H48" i="19"/>
  <c r="J120" i="54"/>
  <c r="J120" i="53"/>
  <c r="J120" i="52"/>
  <c r="J120" i="20"/>
  <c r="J120" i="51"/>
  <c r="J120" i="50"/>
  <c r="J120" i="49"/>
  <c r="J120" i="19"/>
  <c r="H101" i="54"/>
  <c r="H101" i="53"/>
  <c r="H101" i="20"/>
  <c r="H101" i="52"/>
  <c r="H101" i="51"/>
  <c r="H101" i="50"/>
  <c r="H101" i="49"/>
  <c r="H101" i="19"/>
  <c r="H85" i="54"/>
  <c r="H85" i="53"/>
  <c r="H85" i="20"/>
  <c r="H85" i="52"/>
  <c r="H85" i="51"/>
  <c r="H85" i="50"/>
  <c r="H85" i="49"/>
  <c r="H85" i="19"/>
  <c r="I60" i="54"/>
  <c r="I60" i="53"/>
  <c r="I60" i="52"/>
  <c r="I60" i="20"/>
  <c r="I60" i="51"/>
  <c r="I60" i="50"/>
  <c r="I60" i="49"/>
  <c r="I60" i="19"/>
  <c r="H45" i="54"/>
  <c r="H45" i="53"/>
  <c r="H45" i="52"/>
  <c r="H45" i="20"/>
  <c r="H45" i="51"/>
  <c r="H45" i="50"/>
  <c r="H45" i="49"/>
  <c r="H45" i="19"/>
  <c r="H107" i="54"/>
  <c r="H107" i="53"/>
  <c r="H107" i="52"/>
  <c r="H107" i="20"/>
  <c r="H107" i="51"/>
  <c r="H107" i="50"/>
  <c r="H107" i="19"/>
  <c r="H107" i="49"/>
  <c r="I63" i="54"/>
  <c r="I63" i="53"/>
  <c r="I63" i="52"/>
  <c r="I63" i="51"/>
  <c r="I63" i="20"/>
  <c r="I63" i="50"/>
  <c r="I63" i="49"/>
  <c r="I63" i="19"/>
  <c r="H47" i="54"/>
  <c r="H47" i="53"/>
  <c r="H47" i="52"/>
  <c r="H47" i="51"/>
  <c r="H47" i="20"/>
  <c r="H47" i="50"/>
  <c r="H47" i="49"/>
  <c r="H47" i="19"/>
  <c r="H121" i="54"/>
  <c r="H121" i="53"/>
  <c r="H121" i="52"/>
  <c r="H121" i="20"/>
  <c r="H121" i="51"/>
  <c r="H121" i="50"/>
  <c r="H121" i="49"/>
  <c r="H121" i="19"/>
  <c r="H105" i="54"/>
  <c r="H105" i="53"/>
  <c r="H105" i="52"/>
  <c r="H105" i="20"/>
  <c r="H105" i="51"/>
  <c r="H105" i="50"/>
  <c r="H105" i="49"/>
  <c r="H105" i="19"/>
  <c r="H30" i="54"/>
  <c r="H30" i="52"/>
  <c r="H30" i="53"/>
  <c r="H30" i="20"/>
  <c r="H30" i="51"/>
  <c r="H30" i="50"/>
  <c r="H30" i="49"/>
  <c r="H30" i="19"/>
  <c r="J9" i="54"/>
  <c r="J9" i="53"/>
  <c r="J9" i="52"/>
  <c r="J9" i="20"/>
  <c r="J9" i="51"/>
  <c r="J9" i="50"/>
  <c r="J9" i="49"/>
  <c r="J9" i="19"/>
  <c r="H95" i="54"/>
  <c r="H95" i="53"/>
  <c r="H95" i="52"/>
  <c r="H95" i="20"/>
  <c r="H95" i="51"/>
  <c r="H95" i="50"/>
  <c r="H95" i="49"/>
  <c r="H95" i="19"/>
  <c r="H110" i="54"/>
  <c r="H110" i="53"/>
  <c r="H110" i="52"/>
  <c r="H110" i="20"/>
  <c r="H110" i="51"/>
  <c r="H110" i="50"/>
  <c r="H110" i="49"/>
  <c r="H110" i="19"/>
  <c r="H54" i="54"/>
  <c r="H54" i="52"/>
  <c r="H54" i="53"/>
  <c r="H54" i="20"/>
  <c r="H54" i="51"/>
  <c r="H54" i="50"/>
  <c r="H54" i="49"/>
  <c r="H54" i="19"/>
  <c r="H9" i="54"/>
  <c r="H9" i="53"/>
  <c r="H9" i="52"/>
  <c r="H9" i="20"/>
  <c r="H9" i="51"/>
  <c r="H9" i="50"/>
  <c r="H9" i="49"/>
  <c r="H9" i="19"/>
  <c r="H111" i="54"/>
  <c r="H111" i="53"/>
  <c r="H111" i="52"/>
  <c r="H111" i="20"/>
  <c r="H111" i="51"/>
  <c r="H111" i="50"/>
  <c r="H111" i="49"/>
  <c r="H111" i="19"/>
  <c r="J94" i="54"/>
  <c r="J94" i="53"/>
  <c r="J94" i="52"/>
  <c r="J94" i="20"/>
  <c r="J94" i="51"/>
  <c r="J94" i="50"/>
  <c r="J94" i="49"/>
  <c r="J94" i="19"/>
  <c r="J40" i="54"/>
  <c r="J40" i="53"/>
  <c r="J40" i="52"/>
  <c r="J40" i="20"/>
  <c r="J40" i="51"/>
  <c r="J40" i="50"/>
  <c r="J40" i="49"/>
  <c r="J40" i="19"/>
  <c r="J15" i="54"/>
  <c r="J15" i="52"/>
  <c r="J15" i="53"/>
  <c r="J15" i="20"/>
  <c r="J15" i="51"/>
  <c r="J15" i="50"/>
  <c r="J15" i="49"/>
  <c r="J15" i="19"/>
  <c r="H99" i="54"/>
  <c r="H99" i="53"/>
  <c r="H99" i="52"/>
  <c r="H99" i="20"/>
  <c r="H99" i="51"/>
  <c r="H99" i="50"/>
  <c r="H99" i="49"/>
  <c r="H99" i="19"/>
  <c r="H34" i="54"/>
  <c r="H34" i="52"/>
  <c r="H34" i="53"/>
  <c r="H34" i="20"/>
  <c r="H34" i="51"/>
  <c r="H34" i="50"/>
  <c r="H34" i="49"/>
  <c r="H34" i="19"/>
  <c r="H26" i="54"/>
  <c r="H26" i="52"/>
  <c r="H26" i="53"/>
  <c r="H26" i="20"/>
  <c r="H26" i="51"/>
  <c r="H26" i="50"/>
  <c r="H26" i="49"/>
  <c r="H26" i="19"/>
  <c r="I45" i="54"/>
  <c r="I45" i="53"/>
  <c r="I45" i="52"/>
  <c r="I45" i="20"/>
  <c r="I45" i="51"/>
  <c r="I45" i="50"/>
  <c r="I45" i="49"/>
  <c r="I45" i="19"/>
  <c r="H86" i="54"/>
  <c r="H86" i="52"/>
  <c r="H86" i="53"/>
  <c r="H86" i="20"/>
  <c r="H86" i="51"/>
  <c r="H86" i="50"/>
  <c r="H86" i="49"/>
  <c r="H86" i="19"/>
  <c r="H18" i="54"/>
  <c r="H18" i="52"/>
  <c r="H18" i="53"/>
  <c r="H18" i="20"/>
  <c r="H18" i="51"/>
  <c r="H18" i="50"/>
  <c r="H18" i="49"/>
  <c r="H18" i="19"/>
  <c r="J92" i="54"/>
  <c r="J92" i="53"/>
  <c r="J92" i="52"/>
  <c r="J92" i="20"/>
  <c r="J92" i="51"/>
  <c r="J92" i="50"/>
  <c r="J92" i="49"/>
  <c r="J92" i="19"/>
  <c r="J68" i="54"/>
  <c r="J68" i="53"/>
  <c r="J68" i="52"/>
  <c r="J68" i="51"/>
  <c r="J68" i="50"/>
  <c r="J68" i="20"/>
  <c r="J68" i="49"/>
  <c r="J68" i="19"/>
  <c r="J33" i="54"/>
  <c r="J33" i="53"/>
  <c r="J33" i="52"/>
  <c r="J33" i="20"/>
  <c r="J33" i="51"/>
  <c r="J33" i="50"/>
  <c r="J33" i="49"/>
  <c r="J33" i="19"/>
  <c r="J13" i="54"/>
  <c r="J13" i="53"/>
  <c r="J13" i="52"/>
  <c r="J13" i="20"/>
  <c r="J13" i="51"/>
  <c r="J13" i="50"/>
  <c r="J13" i="49"/>
  <c r="J13" i="19"/>
  <c r="G175" i="20"/>
  <c r="J175" i="20"/>
  <c r="I175" i="20"/>
  <c r="H175" i="20"/>
  <c r="F175" i="20"/>
  <c r="E175" i="20"/>
  <c r="I263" i="20"/>
  <c r="J263" i="20"/>
  <c r="G263" i="20"/>
  <c r="H263" i="20"/>
  <c r="E263" i="20"/>
  <c r="F263" i="20"/>
  <c r="I229" i="20"/>
  <c r="H229" i="20"/>
  <c r="G229" i="20"/>
  <c r="J229" i="20"/>
  <c r="F229" i="20"/>
  <c r="E229" i="20"/>
  <c r="I162" i="20"/>
  <c r="H162" i="20"/>
  <c r="G162" i="20"/>
  <c r="J162" i="20"/>
  <c r="F162" i="20"/>
  <c r="E162" i="20"/>
  <c r="J237" i="20"/>
  <c r="H237" i="20"/>
  <c r="G237" i="20"/>
  <c r="I237" i="20"/>
  <c r="E237" i="20"/>
  <c r="F237" i="20"/>
  <c r="I191" i="20"/>
  <c r="H191" i="20"/>
  <c r="G191" i="20"/>
  <c r="J191" i="20"/>
  <c r="F191" i="20"/>
  <c r="E191" i="20"/>
  <c r="I270" i="20"/>
  <c r="J270" i="20"/>
  <c r="G270" i="20"/>
  <c r="H270" i="20"/>
  <c r="E270" i="20"/>
  <c r="F270" i="20"/>
  <c r="I151" i="20"/>
  <c r="H151" i="20"/>
  <c r="G151" i="20"/>
  <c r="J151" i="20"/>
  <c r="F151" i="20"/>
  <c r="E151" i="20"/>
  <c r="H203" i="20"/>
  <c r="I203" i="20"/>
  <c r="G203" i="20"/>
  <c r="J203" i="20"/>
  <c r="E203" i="20"/>
  <c r="F203" i="20"/>
  <c r="J156" i="20"/>
  <c r="H156" i="20"/>
  <c r="G156" i="20"/>
  <c r="I156" i="20"/>
  <c r="E156" i="20"/>
  <c r="F156" i="20"/>
  <c r="H230" i="20"/>
  <c r="I230" i="20"/>
  <c r="G230" i="20"/>
  <c r="J230" i="20"/>
  <c r="E230" i="20"/>
  <c r="F230" i="20"/>
  <c r="I174" i="20"/>
  <c r="H174" i="20"/>
  <c r="J174" i="20"/>
  <c r="G174" i="20"/>
  <c r="E174" i="20"/>
  <c r="F174" i="20"/>
  <c r="H235" i="20"/>
  <c r="G235" i="20"/>
  <c r="J235" i="20"/>
  <c r="I235" i="20"/>
  <c r="E235" i="20"/>
  <c r="F235" i="20"/>
  <c r="J172" i="20"/>
  <c r="G172" i="20"/>
  <c r="I172" i="20"/>
  <c r="H172" i="20"/>
  <c r="F172" i="20"/>
  <c r="E172" i="20"/>
  <c r="H218" i="20"/>
  <c r="I218" i="20"/>
  <c r="G218" i="20"/>
  <c r="J218" i="20"/>
  <c r="E218" i="20"/>
  <c r="F218" i="20"/>
  <c r="I177" i="20"/>
  <c r="H177" i="20"/>
  <c r="J177" i="20"/>
  <c r="G177" i="20"/>
  <c r="F177" i="20"/>
  <c r="E177" i="20"/>
  <c r="I259" i="20"/>
  <c r="H259" i="20"/>
  <c r="G259" i="20"/>
  <c r="J259" i="20"/>
  <c r="F259" i="20"/>
  <c r="E259" i="20"/>
  <c r="I260" i="20"/>
  <c r="H260" i="20"/>
  <c r="J260" i="20"/>
  <c r="G260" i="20"/>
  <c r="E260" i="20"/>
  <c r="F260" i="20"/>
  <c r="I267" i="20"/>
  <c r="G267" i="20"/>
  <c r="H267" i="20"/>
  <c r="J267" i="20"/>
  <c r="F267" i="20"/>
  <c r="E267" i="20"/>
  <c r="H122" i="54"/>
  <c r="H122" i="52"/>
  <c r="H122" i="53"/>
  <c r="H122" i="20"/>
  <c r="H122" i="51"/>
  <c r="H122" i="50"/>
  <c r="H122" i="49"/>
  <c r="H122" i="19"/>
  <c r="J130" i="54"/>
  <c r="J130" i="53"/>
  <c r="J130" i="52"/>
  <c r="J130" i="20"/>
  <c r="J130" i="51"/>
  <c r="J130" i="50"/>
  <c r="J130" i="49"/>
  <c r="J130" i="19"/>
  <c r="I24" i="54"/>
  <c r="I24" i="53"/>
  <c r="I24" i="52"/>
  <c r="I24" i="20"/>
  <c r="I24" i="51"/>
  <c r="I24" i="50"/>
  <c r="I24" i="49"/>
  <c r="I24" i="19"/>
  <c r="J101" i="54"/>
  <c r="J101" i="53"/>
  <c r="J101" i="52"/>
  <c r="J101" i="20"/>
  <c r="J101" i="51"/>
  <c r="J101" i="50"/>
  <c r="J101" i="49"/>
  <c r="J101" i="19"/>
  <c r="H82" i="54"/>
  <c r="H82" i="52"/>
  <c r="H82" i="53"/>
  <c r="H82" i="20"/>
  <c r="H82" i="51"/>
  <c r="H82" i="50"/>
  <c r="H82" i="49"/>
  <c r="H82" i="19"/>
  <c r="I73" i="54"/>
  <c r="I73" i="53"/>
  <c r="I73" i="52"/>
  <c r="I73" i="20"/>
  <c r="I73" i="51"/>
  <c r="I73" i="49"/>
  <c r="I73" i="50"/>
  <c r="I73" i="19"/>
  <c r="J37" i="54"/>
  <c r="J37" i="53"/>
  <c r="J37" i="52"/>
  <c r="J37" i="20"/>
  <c r="J37" i="51"/>
  <c r="J37" i="50"/>
  <c r="J37" i="49"/>
  <c r="J37" i="19"/>
  <c r="H23" i="54"/>
  <c r="H23" i="53"/>
  <c r="H23" i="52"/>
  <c r="H23" i="20"/>
  <c r="H23" i="51"/>
  <c r="H23" i="50"/>
  <c r="H23" i="49"/>
  <c r="H23" i="19"/>
  <c r="J18" i="54"/>
  <c r="J18" i="53"/>
  <c r="J18" i="52"/>
  <c r="J18" i="20"/>
  <c r="J18" i="51"/>
  <c r="J18" i="50"/>
  <c r="J18" i="49"/>
  <c r="J18" i="19"/>
  <c r="I14" i="54"/>
  <c r="I14" i="53"/>
  <c r="I14" i="52"/>
  <c r="I14" i="20"/>
  <c r="I14" i="51"/>
  <c r="I14" i="50"/>
  <c r="I14" i="49"/>
  <c r="I14" i="19"/>
  <c r="J114" i="54"/>
  <c r="J114" i="53"/>
  <c r="J114" i="52"/>
  <c r="J114" i="20"/>
  <c r="J114" i="51"/>
  <c r="J114" i="50"/>
  <c r="J114" i="49"/>
  <c r="J114" i="19"/>
  <c r="H112" i="54"/>
  <c r="H112" i="53"/>
  <c r="H112" i="52"/>
  <c r="H112" i="20"/>
  <c r="H112" i="51"/>
  <c r="H112" i="50"/>
  <c r="H112" i="49"/>
  <c r="H112" i="19"/>
  <c r="H75" i="54"/>
  <c r="H75" i="53"/>
  <c r="H75" i="52"/>
  <c r="H75" i="51"/>
  <c r="H75" i="20"/>
  <c r="H75" i="50"/>
  <c r="H75" i="49"/>
  <c r="H75" i="19"/>
  <c r="H59" i="54"/>
  <c r="H59" i="53"/>
  <c r="H59" i="52"/>
  <c r="H59" i="51"/>
  <c r="H59" i="20"/>
  <c r="H59" i="50"/>
  <c r="H59" i="49"/>
  <c r="H59" i="19"/>
  <c r="H43" i="54"/>
  <c r="H43" i="53"/>
  <c r="H43" i="52"/>
  <c r="H43" i="51"/>
  <c r="H43" i="20"/>
  <c r="H43" i="50"/>
  <c r="H43" i="49"/>
  <c r="H43" i="19"/>
  <c r="J28" i="54"/>
  <c r="J28" i="53"/>
  <c r="J28" i="52"/>
  <c r="J28" i="20"/>
  <c r="J28" i="51"/>
  <c r="J28" i="50"/>
  <c r="J28" i="49"/>
  <c r="J28" i="19"/>
  <c r="H13" i="54"/>
  <c r="H13" i="53"/>
  <c r="H13" i="52"/>
  <c r="H13" i="20"/>
  <c r="H13" i="51"/>
  <c r="H13" i="50"/>
  <c r="H13" i="49"/>
  <c r="H13" i="19"/>
  <c r="I5" i="51"/>
  <c r="I5" i="50"/>
  <c r="I5" i="49"/>
  <c r="I5" i="19"/>
  <c r="J82" i="54"/>
  <c r="J82" i="53"/>
  <c r="J82" i="52"/>
  <c r="J82" i="20"/>
  <c r="J82" i="51"/>
  <c r="J82" i="50"/>
  <c r="J82" i="49"/>
  <c r="J82" i="19"/>
  <c r="J54" i="54"/>
  <c r="J54" i="53"/>
  <c r="J54" i="52"/>
  <c r="J54" i="20"/>
  <c r="J54" i="51"/>
  <c r="J54" i="50"/>
  <c r="J54" i="49"/>
  <c r="J54" i="19"/>
  <c r="H128" i="54"/>
  <c r="H128" i="53"/>
  <c r="H128" i="52"/>
  <c r="H128" i="20"/>
  <c r="H128" i="51"/>
  <c r="H128" i="50"/>
  <c r="H128" i="49"/>
  <c r="H128" i="19"/>
  <c r="I122" i="53"/>
  <c r="I122" i="54"/>
  <c r="I122" i="52"/>
  <c r="I122" i="20"/>
  <c r="I122" i="51"/>
  <c r="I122" i="50"/>
  <c r="I122" i="49"/>
  <c r="I122" i="19"/>
  <c r="I107" i="54"/>
  <c r="I107" i="53"/>
  <c r="I107" i="20"/>
  <c r="I107" i="52"/>
  <c r="I107" i="51"/>
  <c r="I107" i="50"/>
  <c r="I107" i="49"/>
  <c r="I107" i="19"/>
  <c r="I90" i="54"/>
  <c r="I90" i="53"/>
  <c r="I90" i="52"/>
  <c r="I90" i="20"/>
  <c r="I90" i="51"/>
  <c r="I90" i="50"/>
  <c r="I90" i="49"/>
  <c r="I90" i="19"/>
  <c r="I47" i="54"/>
  <c r="I47" i="53"/>
  <c r="I47" i="52"/>
  <c r="I47" i="51"/>
  <c r="I47" i="20"/>
  <c r="I47" i="50"/>
  <c r="I47" i="49"/>
  <c r="I47" i="19"/>
  <c r="I120" i="54"/>
  <c r="I120" i="53"/>
  <c r="I120" i="52"/>
  <c r="I120" i="20"/>
  <c r="I120" i="51"/>
  <c r="I120" i="50"/>
  <c r="I120" i="49"/>
  <c r="I120" i="19"/>
  <c r="J76" i="54"/>
  <c r="J76" i="53"/>
  <c r="J76" i="52"/>
  <c r="J76" i="20"/>
  <c r="J76" i="51"/>
  <c r="J76" i="50"/>
  <c r="J76" i="49"/>
  <c r="J76" i="19"/>
  <c r="H57" i="54"/>
  <c r="H57" i="53"/>
  <c r="H57" i="52"/>
  <c r="H57" i="20"/>
  <c r="H57" i="51"/>
  <c r="H57" i="50"/>
  <c r="H57" i="49"/>
  <c r="H57" i="19"/>
  <c r="I29" i="54"/>
  <c r="I29" i="53"/>
  <c r="I29" i="52"/>
  <c r="I29" i="20"/>
  <c r="I29" i="51"/>
  <c r="I29" i="50"/>
  <c r="I29" i="49"/>
  <c r="I29" i="19"/>
  <c r="J21" i="54"/>
  <c r="J21" i="53"/>
  <c r="J21" i="52"/>
  <c r="J21" i="20"/>
  <c r="J21" i="51"/>
  <c r="J21" i="50"/>
  <c r="J21" i="49"/>
  <c r="J21" i="19"/>
  <c r="I9" i="54"/>
  <c r="I9" i="53"/>
  <c r="I9" i="52"/>
  <c r="I9" i="20"/>
  <c r="I9" i="50"/>
  <c r="I9" i="49"/>
  <c r="I9" i="51"/>
  <c r="I9" i="19"/>
  <c r="H116" i="54"/>
  <c r="H116" i="53"/>
  <c r="H116" i="52"/>
  <c r="H116" i="20"/>
  <c r="H116" i="51"/>
  <c r="H116" i="50"/>
  <c r="H116" i="49"/>
  <c r="H116" i="19"/>
  <c r="I95" i="54"/>
  <c r="I95" i="53"/>
  <c r="I95" i="52"/>
  <c r="I95" i="20"/>
  <c r="I95" i="51"/>
  <c r="I95" i="50"/>
  <c r="I95" i="49"/>
  <c r="I95" i="19"/>
  <c r="H83" i="54"/>
  <c r="H83" i="53"/>
  <c r="H83" i="52"/>
  <c r="H83" i="20"/>
  <c r="H83" i="51"/>
  <c r="H83" i="50"/>
  <c r="H83" i="49"/>
  <c r="H83" i="19"/>
  <c r="I85" i="54"/>
  <c r="I85" i="53"/>
  <c r="I85" i="52"/>
  <c r="I85" i="20"/>
  <c r="I85" i="51"/>
  <c r="I85" i="50"/>
  <c r="I85" i="49"/>
  <c r="I85" i="19"/>
  <c r="H29" i="54"/>
  <c r="H29" i="53"/>
  <c r="H29" i="52"/>
  <c r="H29" i="20"/>
  <c r="H29" i="51"/>
  <c r="H29" i="50"/>
  <c r="H29" i="49"/>
  <c r="H29" i="19"/>
  <c r="J16" i="54"/>
  <c r="J16" i="53"/>
  <c r="J16" i="52"/>
  <c r="J16" i="51"/>
  <c r="J16" i="20"/>
  <c r="J16" i="49"/>
  <c r="J16" i="50"/>
  <c r="J16" i="19"/>
  <c r="I8" i="54"/>
  <c r="I8" i="53"/>
  <c r="I8" i="52"/>
  <c r="I8" i="20"/>
  <c r="I8" i="51"/>
  <c r="I8" i="50"/>
  <c r="I8" i="49"/>
  <c r="I8" i="19"/>
  <c r="I111" i="54"/>
  <c r="I111" i="53"/>
  <c r="I111" i="52"/>
  <c r="I111" i="20"/>
  <c r="I111" i="51"/>
  <c r="I111" i="50"/>
  <c r="I111" i="49"/>
  <c r="I111" i="19"/>
  <c r="J80" i="54"/>
  <c r="J80" i="53"/>
  <c r="J80" i="52"/>
  <c r="J80" i="51"/>
  <c r="J80" i="20"/>
  <c r="J80" i="50"/>
  <c r="J80" i="49"/>
  <c r="J80" i="19"/>
  <c r="H61" i="54"/>
  <c r="H61" i="53"/>
  <c r="H61" i="52"/>
  <c r="H61" i="20"/>
  <c r="H61" i="51"/>
  <c r="H61" i="50"/>
  <c r="H61" i="49"/>
  <c r="H61" i="19"/>
  <c r="I15" i="54"/>
  <c r="I15" i="53"/>
  <c r="I15" i="52"/>
  <c r="I15" i="51"/>
  <c r="I15" i="20"/>
  <c r="I15" i="50"/>
  <c r="I15" i="49"/>
  <c r="I15" i="19"/>
  <c r="I99" i="54"/>
  <c r="I99" i="53"/>
  <c r="I99" i="20"/>
  <c r="I99" i="52"/>
  <c r="I99" i="51"/>
  <c r="I99" i="50"/>
  <c r="I99" i="49"/>
  <c r="I99" i="19"/>
  <c r="H7" i="54"/>
  <c r="H7" i="53"/>
  <c r="H7" i="52"/>
  <c r="H7" i="20"/>
  <c r="H7" i="51"/>
  <c r="H7" i="50"/>
  <c r="H7" i="49"/>
  <c r="H7" i="19"/>
  <c r="I27" i="54"/>
  <c r="I27" i="53"/>
  <c r="I27" i="52"/>
  <c r="I27" i="51"/>
  <c r="I27" i="20"/>
  <c r="I27" i="50"/>
  <c r="I27" i="49"/>
  <c r="I27" i="19"/>
  <c r="J128" i="54"/>
  <c r="J128" i="53"/>
  <c r="J128" i="52"/>
  <c r="J128" i="20"/>
  <c r="J128" i="51"/>
  <c r="J128" i="50"/>
  <c r="J128" i="19"/>
  <c r="J128" i="49"/>
  <c r="I72" i="54"/>
  <c r="I72" i="53"/>
  <c r="I72" i="52"/>
  <c r="I72" i="20"/>
  <c r="I72" i="51"/>
  <c r="I72" i="50"/>
  <c r="I72" i="49"/>
  <c r="I72" i="19"/>
  <c r="J65" i="54"/>
  <c r="J65" i="53"/>
  <c r="J65" i="52"/>
  <c r="J65" i="20"/>
  <c r="J65" i="51"/>
  <c r="J65" i="50"/>
  <c r="J65" i="49"/>
  <c r="J65" i="19"/>
  <c r="I40" i="54"/>
  <c r="I40" i="53"/>
  <c r="I40" i="52"/>
  <c r="I40" i="20"/>
  <c r="I40" i="51"/>
  <c r="I40" i="50"/>
  <c r="I40" i="49"/>
  <c r="I40" i="19"/>
  <c r="I188" i="20"/>
  <c r="H188" i="20"/>
  <c r="J188" i="20"/>
  <c r="G188" i="20"/>
  <c r="E188" i="20"/>
  <c r="F188" i="20"/>
  <c r="F140" i="20"/>
  <c r="J140" i="20"/>
  <c r="H140" i="20"/>
  <c r="G140" i="20"/>
  <c r="I140" i="20"/>
  <c r="E140" i="20"/>
  <c r="H193" i="20"/>
  <c r="G193" i="20"/>
  <c r="J193" i="20"/>
  <c r="I193" i="20"/>
  <c r="F193" i="20"/>
  <c r="E193" i="20"/>
  <c r="I165" i="20"/>
  <c r="G165" i="20"/>
  <c r="H165" i="20"/>
  <c r="J165" i="20"/>
  <c r="E165" i="20"/>
  <c r="F165" i="20"/>
  <c r="J258" i="20"/>
  <c r="I258" i="20"/>
  <c r="G258" i="20"/>
  <c r="H258" i="20"/>
  <c r="F258" i="20"/>
  <c r="E258" i="20"/>
  <c r="G194" i="20"/>
  <c r="J194" i="20"/>
  <c r="I194" i="20"/>
  <c r="H194" i="20"/>
  <c r="E194" i="20"/>
  <c r="F194" i="20"/>
  <c r="H153" i="20"/>
  <c r="I153" i="20"/>
  <c r="J153" i="20"/>
  <c r="G153" i="20"/>
  <c r="F153" i="20"/>
  <c r="E153" i="20"/>
  <c r="H232" i="20"/>
  <c r="I232" i="20"/>
  <c r="J232" i="20"/>
  <c r="G232" i="20"/>
  <c r="F232" i="20"/>
  <c r="E232" i="20"/>
  <c r="I171" i="20"/>
  <c r="H171" i="20"/>
  <c r="G171" i="20"/>
  <c r="J171" i="20"/>
  <c r="E171" i="20"/>
  <c r="F171" i="20"/>
  <c r="H176" i="20"/>
  <c r="I176" i="20"/>
  <c r="J176" i="20"/>
  <c r="G176" i="20"/>
  <c r="F176" i="20"/>
  <c r="E176" i="20"/>
  <c r="I255" i="20"/>
  <c r="H255" i="20"/>
  <c r="G255" i="20"/>
  <c r="J255" i="20"/>
  <c r="E255" i="20"/>
  <c r="F255" i="20"/>
  <c r="I179" i="20"/>
  <c r="H179" i="20"/>
  <c r="G179" i="20"/>
  <c r="J179" i="20"/>
  <c r="E179" i="20"/>
  <c r="F179" i="20"/>
  <c r="G221" i="20"/>
  <c r="J221" i="20"/>
  <c r="H221" i="20"/>
  <c r="I221" i="20"/>
  <c r="E221" i="20"/>
  <c r="F221" i="20"/>
  <c r="I182" i="20"/>
  <c r="G182" i="20"/>
  <c r="J182" i="20"/>
  <c r="H182" i="20"/>
  <c r="F182" i="20"/>
  <c r="E182" i="20"/>
  <c r="G261" i="20"/>
  <c r="E261" i="20"/>
  <c r="H261" i="20"/>
  <c r="J261" i="20"/>
  <c r="I261" i="20"/>
  <c r="F261" i="20"/>
  <c r="J271" i="20"/>
  <c r="G271" i="20"/>
  <c r="H271" i="20"/>
  <c r="E271" i="20"/>
  <c r="F271" i="20"/>
  <c r="I271" i="20"/>
  <c r="I127" i="54"/>
  <c r="I127" i="53"/>
  <c r="I127" i="52"/>
  <c r="I127" i="20"/>
  <c r="I127" i="51"/>
  <c r="I127" i="50"/>
  <c r="I127" i="49"/>
  <c r="I127" i="19"/>
  <c r="I81" i="54"/>
  <c r="I81" i="53"/>
  <c r="I81" i="52"/>
  <c r="I81" i="20"/>
  <c r="I81" i="51"/>
  <c r="I81" i="49"/>
  <c r="I81" i="50"/>
  <c r="I81" i="19"/>
  <c r="H27" i="54"/>
  <c r="H27" i="53"/>
  <c r="H27" i="52"/>
  <c r="H27" i="51"/>
  <c r="H27" i="20"/>
  <c r="H27" i="49"/>
  <c r="H27" i="50"/>
  <c r="H27" i="19"/>
  <c r="I110" i="54"/>
  <c r="I110" i="53"/>
  <c r="I110" i="52"/>
  <c r="I110" i="20"/>
  <c r="I110" i="51"/>
  <c r="I110" i="50"/>
  <c r="I110" i="49"/>
  <c r="I110" i="19"/>
  <c r="H104" i="54"/>
  <c r="H104" i="53"/>
  <c r="H104" i="52"/>
  <c r="H104" i="20"/>
  <c r="H104" i="51"/>
  <c r="H104" i="50"/>
  <c r="H104" i="49"/>
  <c r="H104" i="19"/>
  <c r="I98" i="54"/>
  <c r="I98" i="53"/>
  <c r="I98" i="52"/>
  <c r="I98" i="51"/>
  <c r="I98" i="20"/>
  <c r="I98" i="50"/>
  <c r="I98" i="49"/>
  <c r="I98" i="19"/>
  <c r="J78" i="54"/>
  <c r="J78" i="53"/>
  <c r="J78" i="52"/>
  <c r="J78" i="20"/>
  <c r="J78" i="51"/>
  <c r="J78" i="50"/>
  <c r="J78" i="49"/>
  <c r="J78" i="19"/>
  <c r="I75" i="54"/>
  <c r="I75" i="53"/>
  <c r="I75" i="52"/>
  <c r="I75" i="51"/>
  <c r="I75" i="20"/>
  <c r="I75" i="50"/>
  <c r="I75" i="49"/>
  <c r="I75" i="19"/>
  <c r="J62" i="54"/>
  <c r="J62" i="53"/>
  <c r="J62" i="52"/>
  <c r="J62" i="20"/>
  <c r="J62" i="51"/>
  <c r="J62" i="50"/>
  <c r="J62" i="49"/>
  <c r="J62" i="19"/>
  <c r="I59" i="54"/>
  <c r="I59" i="53"/>
  <c r="I59" i="52"/>
  <c r="I59" i="51"/>
  <c r="I59" i="20"/>
  <c r="I59" i="50"/>
  <c r="I59" i="49"/>
  <c r="I59" i="19"/>
  <c r="J46" i="54"/>
  <c r="J46" i="53"/>
  <c r="J46" i="52"/>
  <c r="J46" i="20"/>
  <c r="J46" i="51"/>
  <c r="J46" i="50"/>
  <c r="J46" i="49"/>
  <c r="J46" i="19"/>
  <c r="I43" i="54"/>
  <c r="I43" i="53"/>
  <c r="I43" i="52"/>
  <c r="I43" i="51"/>
  <c r="I43" i="20"/>
  <c r="I43" i="50"/>
  <c r="I43" i="49"/>
  <c r="I43" i="19"/>
  <c r="J129" i="54"/>
  <c r="J129" i="53"/>
  <c r="J129" i="52"/>
  <c r="J129" i="20"/>
  <c r="J129" i="51"/>
  <c r="J129" i="50"/>
  <c r="J129" i="49"/>
  <c r="J129" i="19"/>
  <c r="I109" i="54"/>
  <c r="I109" i="53"/>
  <c r="I109" i="52"/>
  <c r="I109" i="20"/>
  <c r="I109" i="51"/>
  <c r="I109" i="49"/>
  <c r="I109" i="50"/>
  <c r="I109" i="19"/>
  <c r="J73" i="54"/>
  <c r="J73" i="53"/>
  <c r="J73" i="52"/>
  <c r="J73" i="20"/>
  <c r="J73" i="51"/>
  <c r="J73" i="50"/>
  <c r="J73" i="49"/>
  <c r="J73" i="19"/>
  <c r="I53" i="54"/>
  <c r="I53" i="53"/>
  <c r="I53" i="52"/>
  <c r="I53" i="20"/>
  <c r="I53" i="51"/>
  <c r="I53" i="50"/>
  <c r="I53" i="49"/>
  <c r="I53" i="19"/>
  <c r="J20" i="54"/>
  <c r="J20" i="53"/>
  <c r="J20" i="52"/>
  <c r="J20" i="51"/>
  <c r="J20" i="20"/>
  <c r="J20" i="50"/>
  <c r="J20" i="49"/>
  <c r="J20" i="19"/>
  <c r="I126" i="54"/>
  <c r="I126" i="53"/>
  <c r="I126" i="52"/>
  <c r="I126" i="51"/>
  <c r="I126" i="50"/>
  <c r="I126" i="20"/>
  <c r="I126" i="49"/>
  <c r="I126" i="19"/>
  <c r="J91" i="54"/>
  <c r="J91" i="52"/>
  <c r="J91" i="53"/>
  <c r="J91" i="20"/>
  <c r="J91" i="51"/>
  <c r="J91" i="50"/>
  <c r="J91" i="49"/>
  <c r="J91" i="19"/>
  <c r="H64" i="54"/>
  <c r="H64" i="53"/>
  <c r="H64" i="52"/>
  <c r="H64" i="20"/>
  <c r="H64" i="51"/>
  <c r="H64" i="50"/>
  <c r="H64" i="49"/>
  <c r="H64" i="19"/>
  <c r="I116" i="54"/>
  <c r="I116" i="53"/>
  <c r="I116" i="52"/>
  <c r="I116" i="20"/>
  <c r="I116" i="51"/>
  <c r="I116" i="50"/>
  <c r="I116" i="49"/>
  <c r="I116" i="19"/>
  <c r="I76" i="54"/>
  <c r="I76" i="53"/>
  <c r="I76" i="52"/>
  <c r="I76" i="20"/>
  <c r="I76" i="51"/>
  <c r="I76" i="50"/>
  <c r="I76" i="49"/>
  <c r="I76" i="19"/>
  <c r="H37" i="54"/>
  <c r="H37" i="53"/>
  <c r="H37" i="52"/>
  <c r="H37" i="20"/>
  <c r="H37" i="51"/>
  <c r="H37" i="50"/>
  <c r="H37" i="49"/>
  <c r="H37" i="19"/>
  <c r="H28" i="54"/>
  <c r="H28" i="53"/>
  <c r="H28" i="52"/>
  <c r="H28" i="20"/>
  <c r="H28" i="51"/>
  <c r="H28" i="50"/>
  <c r="H28" i="49"/>
  <c r="H28" i="19"/>
  <c r="H16" i="54"/>
  <c r="H16" i="53"/>
  <c r="H16" i="52"/>
  <c r="H16" i="20"/>
  <c r="H16" i="51"/>
  <c r="H16" i="50"/>
  <c r="H16" i="49"/>
  <c r="H16" i="19"/>
  <c r="J110" i="54"/>
  <c r="J110" i="53"/>
  <c r="J110" i="52"/>
  <c r="J110" i="20"/>
  <c r="J110" i="51"/>
  <c r="J110" i="50"/>
  <c r="J110" i="49"/>
  <c r="J110" i="19"/>
  <c r="H87" i="54"/>
  <c r="H87" i="53"/>
  <c r="H87" i="52"/>
  <c r="H87" i="51"/>
  <c r="H87" i="20"/>
  <c r="H87" i="50"/>
  <c r="H87" i="49"/>
  <c r="H87" i="19"/>
  <c r="J63" i="54"/>
  <c r="J63" i="52"/>
  <c r="J63" i="53"/>
  <c r="J63" i="20"/>
  <c r="J63" i="51"/>
  <c r="J63" i="50"/>
  <c r="J63" i="49"/>
  <c r="J63" i="19"/>
  <c r="H60" i="54"/>
  <c r="H60" i="53"/>
  <c r="H60" i="52"/>
  <c r="H60" i="20"/>
  <c r="H60" i="51"/>
  <c r="H60" i="50"/>
  <c r="H60" i="49"/>
  <c r="H60" i="19"/>
  <c r="H89" i="54"/>
  <c r="H89" i="53"/>
  <c r="H89" i="52"/>
  <c r="H89" i="20"/>
  <c r="H89" i="51"/>
  <c r="H89" i="50"/>
  <c r="H89" i="49"/>
  <c r="H89" i="19"/>
  <c r="H73" i="54"/>
  <c r="H73" i="53"/>
  <c r="H73" i="52"/>
  <c r="H73" i="20"/>
  <c r="H73" i="51"/>
  <c r="H73" i="50"/>
  <c r="H73" i="49"/>
  <c r="H73" i="19"/>
  <c r="I21" i="54"/>
  <c r="I21" i="53"/>
  <c r="I21" i="52"/>
  <c r="I21" i="20"/>
  <c r="I21" i="51"/>
  <c r="I21" i="50"/>
  <c r="I21" i="49"/>
  <c r="I21" i="19"/>
  <c r="H132" i="54"/>
  <c r="H132" i="53"/>
  <c r="H132" i="52"/>
  <c r="H132" i="20"/>
  <c r="H132" i="51"/>
  <c r="H132" i="50"/>
  <c r="H132" i="49"/>
  <c r="H132" i="19"/>
  <c r="J123" i="54"/>
  <c r="J123" i="53"/>
  <c r="J123" i="52"/>
  <c r="J123" i="20"/>
  <c r="J123" i="51"/>
  <c r="J123" i="50"/>
  <c r="J123" i="49"/>
  <c r="J123" i="19"/>
  <c r="J111" i="54"/>
  <c r="J111" i="52"/>
  <c r="J111" i="53"/>
  <c r="J111" i="20"/>
  <c r="J111" i="51"/>
  <c r="J111" i="50"/>
  <c r="J111" i="49"/>
  <c r="J111" i="19"/>
  <c r="I83" i="54"/>
  <c r="I83" i="53"/>
  <c r="I83" i="52"/>
  <c r="I83" i="51"/>
  <c r="I83" i="20"/>
  <c r="I83" i="50"/>
  <c r="I83" i="49"/>
  <c r="I83" i="19"/>
  <c r="H46" i="54"/>
  <c r="H46" i="53"/>
  <c r="H46" i="52"/>
  <c r="H46" i="20"/>
  <c r="H46" i="51"/>
  <c r="H46" i="50"/>
  <c r="H46" i="49"/>
  <c r="H46" i="19"/>
  <c r="I28" i="54"/>
  <c r="I28" i="53"/>
  <c r="I28" i="52"/>
  <c r="I28" i="20"/>
  <c r="I28" i="51"/>
  <c r="I28" i="50"/>
  <c r="I28" i="49"/>
  <c r="I28" i="19"/>
  <c r="I6" i="54"/>
  <c r="I6" i="53"/>
  <c r="I6" i="52"/>
  <c r="I6" i="20"/>
  <c r="I6" i="51"/>
  <c r="I6" i="50"/>
  <c r="I6" i="49"/>
  <c r="I6" i="19"/>
  <c r="J79" i="54"/>
  <c r="J79" i="52"/>
  <c r="J79" i="53"/>
  <c r="J79" i="20"/>
  <c r="J79" i="51"/>
  <c r="J79" i="50"/>
  <c r="J79" i="49"/>
  <c r="J79" i="19"/>
  <c r="I70" i="54"/>
  <c r="I70" i="53"/>
  <c r="I70" i="52"/>
  <c r="I70" i="20"/>
  <c r="I70" i="51"/>
  <c r="I70" i="50"/>
  <c r="I70" i="49"/>
  <c r="I70" i="19"/>
  <c r="I54" i="54"/>
  <c r="I54" i="53"/>
  <c r="I54" i="52"/>
  <c r="I54" i="20"/>
  <c r="I54" i="51"/>
  <c r="I54" i="50"/>
  <c r="I54" i="49"/>
  <c r="I54" i="19"/>
  <c r="J104" i="54"/>
  <c r="J104" i="53"/>
  <c r="J104" i="52"/>
  <c r="J104" i="20"/>
  <c r="J104" i="51"/>
  <c r="J104" i="50"/>
  <c r="J104" i="19"/>
  <c r="J104" i="49"/>
  <c r="H77" i="54"/>
  <c r="H77" i="53"/>
  <c r="H77" i="52"/>
  <c r="H77" i="20"/>
  <c r="H77" i="51"/>
  <c r="H77" i="50"/>
  <c r="H77" i="49"/>
  <c r="H77" i="19"/>
  <c r="J23" i="54"/>
  <c r="J23" i="52"/>
  <c r="J23" i="53"/>
  <c r="J23" i="20"/>
  <c r="J23" i="51"/>
  <c r="J23" i="50"/>
  <c r="J23" i="49"/>
  <c r="J23" i="19"/>
  <c r="H119" i="54"/>
  <c r="H119" i="53"/>
  <c r="H119" i="52"/>
  <c r="H119" i="20"/>
  <c r="H119" i="51"/>
  <c r="H119" i="50"/>
  <c r="H119" i="49"/>
  <c r="H119" i="19"/>
  <c r="H12" i="54"/>
  <c r="H12" i="53"/>
  <c r="H12" i="52"/>
  <c r="H12" i="20"/>
  <c r="H12" i="51"/>
  <c r="H12" i="50"/>
  <c r="H12" i="49"/>
  <c r="H12" i="19"/>
  <c r="I128" i="54"/>
  <c r="I128" i="53"/>
  <c r="I128" i="52"/>
  <c r="I128" i="20"/>
  <c r="I128" i="51"/>
  <c r="I128" i="50"/>
  <c r="I128" i="49"/>
  <c r="I128" i="19"/>
  <c r="I35" i="54"/>
  <c r="I35" i="53"/>
  <c r="I35" i="52"/>
  <c r="I35" i="51"/>
  <c r="I35" i="20"/>
  <c r="I35" i="50"/>
  <c r="I35" i="49"/>
  <c r="I35" i="19"/>
  <c r="I157" i="20"/>
  <c r="J157" i="20"/>
  <c r="H157" i="20"/>
  <c r="G157" i="20"/>
  <c r="E157" i="20"/>
  <c r="F157" i="20"/>
  <c r="I216" i="20"/>
  <c r="J216" i="20"/>
  <c r="H216" i="20"/>
  <c r="G216" i="20"/>
  <c r="E216" i="20"/>
  <c r="F216" i="20"/>
  <c r="I224" i="20"/>
  <c r="H224" i="20"/>
  <c r="J224" i="20"/>
  <c r="G224" i="20"/>
  <c r="F224" i="20"/>
  <c r="E224" i="20"/>
  <c r="I178" i="20"/>
  <c r="G178" i="20"/>
  <c r="H178" i="20"/>
  <c r="J178" i="20"/>
  <c r="E178" i="20"/>
  <c r="F178" i="20"/>
  <c r="I138" i="20"/>
  <c r="J138" i="20"/>
  <c r="H138" i="20"/>
  <c r="G138" i="20"/>
  <c r="E138" i="20"/>
  <c r="F138" i="20"/>
  <c r="I206" i="20"/>
  <c r="H206" i="20"/>
  <c r="G206" i="20"/>
  <c r="J206" i="20"/>
  <c r="E206" i="20"/>
  <c r="F206" i="20"/>
  <c r="J160" i="20"/>
  <c r="G160" i="20"/>
  <c r="H160" i="20"/>
  <c r="I160" i="20"/>
  <c r="F160" i="20"/>
  <c r="E160" i="20"/>
  <c r="G238" i="20"/>
  <c r="J238" i="20"/>
  <c r="I238" i="20"/>
  <c r="H238" i="20"/>
  <c r="F238" i="20"/>
  <c r="E238" i="20"/>
  <c r="I190" i="20"/>
  <c r="G190" i="20"/>
  <c r="J190" i="20"/>
  <c r="H190" i="20"/>
  <c r="E190" i="20"/>
  <c r="F190" i="20"/>
  <c r="I181" i="20"/>
  <c r="H181" i="20"/>
  <c r="J181" i="20"/>
  <c r="G181" i="20"/>
  <c r="E181" i="20"/>
  <c r="F181" i="20"/>
  <c r="J192" i="20"/>
  <c r="G192" i="20"/>
  <c r="I192" i="20"/>
  <c r="H192" i="20"/>
  <c r="E192" i="20"/>
  <c r="F192" i="20"/>
  <c r="H223" i="20"/>
  <c r="I223" i="20"/>
  <c r="G223" i="20"/>
  <c r="J223" i="20"/>
  <c r="F223" i="20"/>
  <c r="E223" i="20"/>
  <c r="G185" i="20"/>
  <c r="I185" i="20"/>
  <c r="J185" i="20"/>
  <c r="H185" i="20"/>
  <c r="E185" i="20"/>
  <c r="F185" i="20"/>
  <c r="H264" i="20"/>
  <c r="I264" i="20"/>
  <c r="J264" i="20"/>
  <c r="G264" i="20"/>
  <c r="E264" i="20"/>
  <c r="F264" i="20"/>
  <c r="I243" i="20"/>
  <c r="G243" i="20"/>
  <c r="J243" i="20"/>
  <c r="H243" i="20"/>
  <c r="E243" i="20"/>
  <c r="F243" i="20"/>
  <c r="I252" i="20"/>
  <c r="H252" i="20"/>
  <c r="J252" i="20"/>
  <c r="G252" i="20"/>
  <c r="F252" i="20"/>
  <c r="E252" i="20"/>
  <c r="J242" i="20"/>
  <c r="I242" i="20"/>
  <c r="G242" i="20"/>
  <c r="H242" i="20"/>
  <c r="F242" i="20"/>
  <c r="E242" i="20"/>
  <c r="H134" i="54"/>
  <c r="E134" i="54"/>
  <c r="H134" i="53"/>
  <c r="E134" i="53"/>
  <c r="H134" i="52"/>
  <c r="E134" i="52"/>
  <c r="E134" i="20"/>
  <c r="H134" i="20"/>
  <c r="H134" i="51"/>
  <c r="E134" i="51"/>
  <c r="H134" i="50"/>
  <c r="E134" i="50"/>
  <c r="H134" i="49"/>
  <c r="E134" i="49"/>
  <c r="H134" i="19"/>
  <c r="E134" i="19"/>
  <c r="H58" i="54"/>
  <c r="H58" i="52"/>
  <c r="H58" i="53"/>
  <c r="H58" i="20"/>
  <c r="H58" i="51"/>
  <c r="H58" i="50"/>
  <c r="H58" i="49"/>
  <c r="H58" i="19"/>
  <c r="J117" i="54"/>
  <c r="J117" i="53"/>
  <c r="J117" i="52"/>
  <c r="J117" i="20"/>
  <c r="J117" i="51"/>
  <c r="J117" i="50"/>
  <c r="J117" i="49"/>
  <c r="J117" i="19"/>
  <c r="H98" i="54"/>
  <c r="H98" i="52"/>
  <c r="H98" i="53"/>
  <c r="H98" i="20"/>
  <c r="H98" i="51"/>
  <c r="H98" i="50"/>
  <c r="H98" i="49"/>
  <c r="H98" i="19"/>
  <c r="I89" i="54"/>
  <c r="I89" i="53"/>
  <c r="I89" i="52"/>
  <c r="I89" i="20"/>
  <c r="I89" i="51"/>
  <c r="I89" i="49"/>
  <c r="I89" i="50"/>
  <c r="I89" i="19"/>
  <c r="J53" i="54"/>
  <c r="J53" i="53"/>
  <c r="J53" i="52"/>
  <c r="J53" i="20"/>
  <c r="J53" i="51"/>
  <c r="J53" i="50"/>
  <c r="J53" i="49"/>
  <c r="J53" i="19"/>
  <c r="H31" i="54"/>
  <c r="H31" i="53"/>
  <c r="H31" i="52"/>
  <c r="H31" i="51"/>
  <c r="H31" i="20"/>
  <c r="H31" i="50"/>
  <c r="H31" i="49"/>
  <c r="H31" i="19"/>
  <c r="J26" i="54"/>
  <c r="J26" i="53"/>
  <c r="J26" i="52"/>
  <c r="J26" i="20"/>
  <c r="J26" i="51"/>
  <c r="J26" i="50"/>
  <c r="J26" i="49"/>
  <c r="J26" i="19"/>
  <c r="I22" i="54"/>
  <c r="I22" i="53"/>
  <c r="I22" i="52"/>
  <c r="I22" i="20"/>
  <c r="I22" i="51"/>
  <c r="I22" i="50"/>
  <c r="I22" i="49"/>
  <c r="I22" i="19"/>
  <c r="I86" i="54"/>
  <c r="I86" i="53"/>
  <c r="I86" i="52"/>
  <c r="I86" i="20"/>
  <c r="I86" i="51"/>
  <c r="I86" i="50"/>
  <c r="I86" i="49"/>
  <c r="I86" i="19"/>
  <c r="G3" i="54"/>
  <c r="G3" i="53"/>
  <c r="G3" i="52"/>
  <c r="G3" i="20"/>
  <c r="H126" i="54"/>
  <c r="H126" i="53"/>
  <c r="H126" i="52"/>
  <c r="H126" i="20"/>
  <c r="H126" i="51"/>
  <c r="H126" i="50"/>
  <c r="H126" i="49"/>
  <c r="H126" i="19"/>
  <c r="J105" i="54"/>
  <c r="J105" i="53"/>
  <c r="J105" i="52"/>
  <c r="J105" i="20"/>
  <c r="J105" i="51"/>
  <c r="J105" i="50"/>
  <c r="J105" i="49"/>
  <c r="J105" i="19"/>
  <c r="H70" i="54"/>
  <c r="H70" i="52"/>
  <c r="H70" i="53"/>
  <c r="H70" i="20"/>
  <c r="H70" i="51"/>
  <c r="H70" i="50"/>
  <c r="H70" i="49"/>
  <c r="H70" i="19"/>
  <c r="I20" i="54"/>
  <c r="I20" i="53"/>
  <c r="I20" i="52"/>
  <c r="I20" i="20"/>
  <c r="I20" i="51"/>
  <c r="I20" i="50"/>
  <c r="I20" i="49"/>
  <c r="I20" i="19"/>
  <c r="I132" i="54"/>
  <c r="I132" i="53"/>
  <c r="I132" i="52"/>
  <c r="I132" i="20"/>
  <c r="I132" i="51"/>
  <c r="I132" i="50"/>
  <c r="I132" i="49"/>
  <c r="I132" i="19"/>
  <c r="J112" i="54"/>
  <c r="J112" i="53"/>
  <c r="J112" i="52"/>
  <c r="J112" i="20"/>
  <c r="J112" i="51"/>
  <c r="J112" i="50"/>
  <c r="J112" i="49"/>
  <c r="J112" i="19"/>
  <c r="J96" i="54"/>
  <c r="J96" i="53"/>
  <c r="J96" i="52"/>
  <c r="J96" i="20"/>
  <c r="J96" i="51"/>
  <c r="J96" i="50"/>
  <c r="J96" i="49"/>
  <c r="J96" i="19"/>
  <c r="J56" i="54"/>
  <c r="J56" i="53"/>
  <c r="J56" i="52"/>
  <c r="J56" i="20"/>
  <c r="J56" i="51"/>
  <c r="J56" i="50"/>
  <c r="J56" i="49"/>
  <c r="J56" i="19"/>
  <c r="H36" i="54"/>
  <c r="H36" i="53"/>
  <c r="H36" i="52"/>
  <c r="H36" i="20"/>
  <c r="H36" i="51"/>
  <c r="H36" i="50"/>
  <c r="H36" i="49"/>
  <c r="H36" i="19"/>
  <c r="J122" i="54"/>
  <c r="J122" i="53"/>
  <c r="J122" i="20"/>
  <c r="J122" i="52"/>
  <c r="J122" i="51"/>
  <c r="J122" i="50"/>
  <c r="J122" i="49"/>
  <c r="J122" i="19"/>
  <c r="I87" i="54"/>
  <c r="I87" i="53"/>
  <c r="I87" i="20"/>
  <c r="I87" i="52"/>
  <c r="I87" i="51"/>
  <c r="I87" i="50"/>
  <c r="I87" i="49"/>
  <c r="I87" i="19"/>
  <c r="J47" i="54"/>
  <c r="J47" i="52"/>
  <c r="J47" i="53"/>
  <c r="J47" i="20"/>
  <c r="J47" i="51"/>
  <c r="J47" i="50"/>
  <c r="J47" i="49"/>
  <c r="J47" i="19"/>
  <c r="H44" i="54"/>
  <c r="H44" i="53"/>
  <c r="H44" i="52"/>
  <c r="H44" i="20"/>
  <c r="H44" i="51"/>
  <c r="H44" i="50"/>
  <c r="H44" i="49"/>
  <c r="H44" i="19"/>
  <c r="J132" i="54"/>
  <c r="J132" i="53"/>
  <c r="J132" i="52"/>
  <c r="J132" i="20"/>
  <c r="J132" i="51"/>
  <c r="J132" i="50"/>
  <c r="J132" i="49"/>
  <c r="J132" i="19"/>
  <c r="I88" i="54"/>
  <c r="I88" i="53"/>
  <c r="I88" i="52"/>
  <c r="I88" i="20"/>
  <c r="I88" i="51"/>
  <c r="I88" i="50"/>
  <c r="I88" i="49"/>
  <c r="I88" i="19"/>
  <c r="H14" i="54"/>
  <c r="H14" i="53"/>
  <c r="H14" i="52"/>
  <c r="H14" i="20"/>
  <c r="H14" i="51"/>
  <c r="H14" i="50"/>
  <c r="H14" i="49"/>
  <c r="H14" i="19"/>
  <c r="J126" i="54"/>
  <c r="J126" i="53"/>
  <c r="J126" i="52"/>
  <c r="J126" i="20"/>
  <c r="J126" i="51"/>
  <c r="J126" i="50"/>
  <c r="J126" i="49"/>
  <c r="J126" i="19"/>
  <c r="J95" i="54"/>
  <c r="J95" i="52"/>
  <c r="J95" i="53"/>
  <c r="J95" i="20"/>
  <c r="J95" i="51"/>
  <c r="J95" i="50"/>
  <c r="J95" i="49"/>
  <c r="J95" i="19"/>
  <c r="H92" i="54"/>
  <c r="H92" i="53"/>
  <c r="H92" i="52"/>
  <c r="H92" i="20"/>
  <c r="H92" i="51"/>
  <c r="H92" i="50"/>
  <c r="H92" i="49"/>
  <c r="H92" i="19"/>
  <c r="I74" i="54"/>
  <c r="I74" i="53"/>
  <c r="I74" i="52"/>
  <c r="I74" i="20"/>
  <c r="I74" i="51"/>
  <c r="I74" i="50"/>
  <c r="I74" i="49"/>
  <c r="I74" i="19"/>
  <c r="I58" i="54"/>
  <c r="I58" i="53"/>
  <c r="I58" i="52"/>
  <c r="I58" i="20"/>
  <c r="I58" i="51"/>
  <c r="I58" i="50"/>
  <c r="I58" i="49"/>
  <c r="I58" i="19"/>
  <c r="I42" i="54"/>
  <c r="I42" i="53"/>
  <c r="I42" i="52"/>
  <c r="I42" i="20"/>
  <c r="I42" i="51"/>
  <c r="I42" i="50"/>
  <c r="I42" i="49"/>
  <c r="I42" i="19"/>
  <c r="I125" i="54"/>
  <c r="I125" i="53"/>
  <c r="I125" i="52"/>
  <c r="I125" i="20"/>
  <c r="I125" i="51"/>
  <c r="I125" i="49"/>
  <c r="I125" i="50"/>
  <c r="I125" i="19"/>
  <c r="H102" i="54"/>
  <c r="H102" i="52"/>
  <c r="H102" i="53"/>
  <c r="H102" i="20"/>
  <c r="H102" i="51"/>
  <c r="H102" i="50"/>
  <c r="H102" i="49"/>
  <c r="H102" i="19"/>
  <c r="I77" i="54"/>
  <c r="I77" i="53"/>
  <c r="I77" i="52"/>
  <c r="I77" i="20"/>
  <c r="I77" i="51"/>
  <c r="I77" i="49"/>
  <c r="I77" i="50"/>
  <c r="I77" i="19"/>
  <c r="I7" i="54"/>
  <c r="I7" i="53"/>
  <c r="I7" i="52"/>
  <c r="I7" i="20"/>
  <c r="I7" i="51"/>
  <c r="I7" i="50"/>
  <c r="I7" i="49"/>
  <c r="I7" i="19"/>
  <c r="H108" i="54"/>
  <c r="H108" i="53"/>
  <c r="H108" i="52"/>
  <c r="H108" i="20"/>
  <c r="H108" i="51"/>
  <c r="H108" i="50"/>
  <c r="H108" i="49"/>
  <c r="H108" i="19"/>
  <c r="H51" i="54"/>
  <c r="H51" i="53"/>
  <c r="H51" i="52"/>
  <c r="H51" i="20"/>
  <c r="H51" i="51"/>
  <c r="H51" i="50"/>
  <c r="H51" i="49"/>
  <c r="H51" i="19"/>
  <c r="I100" i="54"/>
  <c r="I100" i="53"/>
  <c r="I100" i="52"/>
  <c r="I100" i="20"/>
  <c r="I100" i="51"/>
  <c r="I100" i="50"/>
  <c r="I100" i="49"/>
  <c r="I100" i="19"/>
  <c r="H53" i="54"/>
  <c r="H53" i="53"/>
  <c r="H53" i="52"/>
  <c r="H53" i="20"/>
  <c r="H53" i="51"/>
  <c r="H53" i="50"/>
  <c r="H53" i="49"/>
  <c r="H53" i="19"/>
  <c r="J35" i="54"/>
  <c r="J35" i="53"/>
  <c r="J35" i="52"/>
  <c r="J35" i="20"/>
  <c r="J35" i="51"/>
  <c r="J35" i="50"/>
  <c r="J35" i="49"/>
  <c r="J35" i="19"/>
  <c r="I23" i="54"/>
  <c r="I23" i="53"/>
  <c r="I23" i="52"/>
  <c r="I23" i="20"/>
  <c r="I23" i="51"/>
  <c r="I23" i="50"/>
  <c r="I23" i="49"/>
  <c r="I23" i="19"/>
  <c r="H8" i="54"/>
  <c r="H8" i="53"/>
  <c r="H8" i="52"/>
  <c r="H8" i="20"/>
  <c r="H8" i="51"/>
  <c r="H8" i="50"/>
  <c r="H8" i="49"/>
  <c r="H8" i="19"/>
  <c r="I119" i="54"/>
  <c r="I119" i="53"/>
  <c r="I119" i="20"/>
  <c r="I119" i="52"/>
  <c r="I119" i="51"/>
  <c r="I119" i="50"/>
  <c r="I119" i="49"/>
  <c r="I119" i="19"/>
  <c r="H115" i="54"/>
  <c r="H115" i="53"/>
  <c r="H115" i="52"/>
  <c r="H115" i="20"/>
  <c r="H115" i="51"/>
  <c r="H115" i="50"/>
  <c r="H115" i="19"/>
  <c r="H115" i="49"/>
  <c r="J99" i="54"/>
  <c r="J99" i="53"/>
  <c r="J99" i="52"/>
  <c r="J99" i="20"/>
  <c r="J99" i="51"/>
  <c r="J99" i="50"/>
  <c r="J99" i="49"/>
  <c r="J99" i="19"/>
  <c r="H10" i="54"/>
  <c r="H10" i="52"/>
  <c r="H10" i="53"/>
  <c r="H10" i="20"/>
  <c r="H10" i="51"/>
  <c r="H10" i="50"/>
  <c r="H10" i="49"/>
  <c r="H10" i="19"/>
  <c r="I48" i="54"/>
  <c r="I48" i="53"/>
  <c r="I48" i="52"/>
  <c r="I48" i="20"/>
  <c r="I48" i="51"/>
  <c r="I48" i="50"/>
  <c r="I48" i="49"/>
  <c r="I48" i="19"/>
  <c r="J113" i="54"/>
  <c r="J113" i="53"/>
  <c r="J113" i="52"/>
  <c r="J113" i="20"/>
  <c r="J113" i="51"/>
  <c r="J113" i="50"/>
  <c r="J113" i="49"/>
  <c r="J113" i="19"/>
  <c r="I104" i="54"/>
  <c r="I104" i="53"/>
  <c r="I104" i="52"/>
  <c r="I104" i="20"/>
  <c r="I104" i="51"/>
  <c r="I104" i="50"/>
  <c r="I104" i="49"/>
  <c r="I104" i="19"/>
  <c r="J116" i="54"/>
  <c r="J116" i="53"/>
  <c r="J116" i="52"/>
  <c r="J116" i="20"/>
  <c r="J116" i="51"/>
  <c r="J116" i="50"/>
  <c r="J116" i="19"/>
  <c r="J116" i="49"/>
  <c r="J60" i="54"/>
  <c r="J60" i="53"/>
  <c r="J60" i="52"/>
  <c r="J60" i="20"/>
  <c r="J60" i="51"/>
  <c r="J60" i="50"/>
  <c r="J60" i="49"/>
  <c r="J60" i="19"/>
  <c r="H22" i="54"/>
  <c r="H22" i="52"/>
  <c r="H22" i="53"/>
  <c r="H22" i="20"/>
  <c r="H22" i="51"/>
  <c r="H22" i="50"/>
  <c r="H22" i="49"/>
  <c r="H22" i="19"/>
  <c r="H226" i="20"/>
  <c r="G226" i="20"/>
  <c r="J226" i="20"/>
  <c r="I226" i="20"/>
  <c r="F226" i="20"/>
  <c r="E226" i="20"/>
  <c r="I167" i="20"/>
  <c r="H167" i="20"/>
  <c r="G167" i="20"/>
  <c r="J167" i="20"/>
  <c r="E167" i="20"/>
  <c r="F167" i="20"/>
  <c r="J244" i="20"/>
  <c r="G244" i="20"/>
  <c r="H244" i="20"/>
  <c r="I244" i="20"/>
  <c r="E244" i="20"/>
  <c r="F244" i="20"/>
  <c r="I186" i="20"/>
  <c r="G186" i="20"/>
  <c r="J186" i="20"/>
  <c r="H186" i="20"/>
  <c r="F186" i="20"/>
  <c r="E186" i="20"/>
  <c r="G155" i="20"/>
  <c r="J155" i="20"/>
  <c r="I155" i="20"/>
  <c r="H155" i="20"/>
  <c r="E155" i="20"/>
  <c r="F155" i="20"/>
  <c r="I211" i="20"/>
  <c r="H211" i="20"/>
  <c r="G211" i="20"/>
  <c r="J211" i="20"/>
  <c r="F211" i="20"/>
  <c r="E211" i="20"/>
  <c r="H163" i="20"/>
  <c r="G163" i="20"/>
  <c r="J163" i="20"/>
  <c r="I163" i="20"/>
  <c r="E163" i="20"/>
  <c r="F163" i="20"/>
  <c r="J241" i="20"/>
  <c r="I241" i="20"/>
  <c r="G241" i="20"/>
  <c r="H241" i="20"/>
  <c r="F241" i="20"/>
  <c r="E241" i="20"/>
  <c r="H195" i="20"/>
  <c r="I195" i="20"/>
  <c r="G195" i="20"/>
  <c r="J195" i="20"/>
  <c r="E195" i="20"/>
  <c r="F195" i="20"/>
  <c r="J144" i="20"/>
  <c r="G144" i="20"/>
  <c r="H144" i="20"/>
  <c r="I144" i="20"/>
  <c r="E144" i="20"/>
  <c r="F144" i="20"/>
  <c r="J184" i="20"/>
  <c r="G184" i="20"/>
  <c r="H184" i="20"/>
  <c r="I184" i="20"/>
  <c r="F184" i="20"/>
  <c r="E184" i="20"/>
  <c r="J204" i="20"/>
  <c r="H204" i="20"/>
  <c r="G204" i="20"/>
  <c r="I204" i="20"/>
  <c r="E204" i="20"/>
  <c r="F204" i="20"/>
  <c r="J228" i="20"/>
  <c r="G228" i="20"/>
  <c r="I228" i="20"/>
  <c r="H228" i="20"/>
  <c r="E228" i="20"/>
  <c r="F228" i="20"/>
  <c r="I202" i="20"/>
  <c r="H202" i="20"/>
  <c r="G202" i="20"/>
  <c r="J202" i="20"/>
  <c r="E202" i="20"/>
  <c r="F202" i="20"/>
  <c r="I248" i="20"/>
  <c r="J248" i="20"/>
  <c r="H248" i="20"/>
  <c r="G248" i="20"/>
  <c r="F248" i="20"/>
  <c r="E248" i="20"/>
  <c r="I254" i="20"/>
  <c r="G254" i="20"/>
  <c r="H254" i="20"/>
  <c r="J254" i="20"/>
  <c r="E254" i="20"/>
  <c r="F254" i="20"/>
  <c r="I246" i="20"/>
  <c r="H246" i="20"/>
  <c r="G246" i="20"/>
  <c r="J246" i="20"/>
  <c r="F246" i="20"/>
  <c r="E246" i="20"/>
  <c r="F134" i="54"/>
  <c r="I134" i="54"/>
  <c r="I134" i="53"/>
  <c r="F134" i="53"/>
  <c r="F134" i="52"/>
  <c r="I134" i="52"/>
  <c r="F134" i="20"/>
  <c r="I134" i="20"/>
  <c r="I134" i="51"/>
  <c r="F134" i="51"/>
  <c r="I134" i="50"/>
  <c r="F134" i="50"/>
  <c r="I134" i="49"/>
  <c r="F134" i="49"/>
  <c r="I134" i="19"/>
  <c r="F134" i="19"/>
  <c r="I113" i="54"/>
  <c r="I113" i="53"/>
  <c r="I113" i="52"/>
  <c r="I113" i="20"/>
  <c r="I113" i="51"/>
  <c r="I113" i="49"/>
  <c r="I113" i="50"/>
  <c r="I113" i="19"/>
  <c r="I34" i="54"/>
  <c r="I34" i="53"/>
  <c r="I34" i="52"/>
  <c r="I34" i="20"/>
  <c r="I34" i="51"/>
  <c r="I34" i="50"/>
  <c r="I34" i="49"/>
  <c r="I34" i="19"/>
  <c r="H90" i="54"/>
  <c r="H90" i="52"/>
  <c r="H90" i="53"/>
  <c r="H90" i="20"/>
  <c r="H90" i="51"/>
  <c r="H90" i="50"/>
  <c r="H90" i="49"/>
  <c r="H90" i="19"/>
  <c r="J45" i="54"/>
  <c r="J45" i="53"/>
  <c r="J45" i="52"/>
  <c r="J45" i="20"/>
  <c r="J45" i="51"/>
  <c r="J45" i="50"/>
  <c r="J45" i="49"/>
  <c r="J45" i="19"/>
  <c r="I18" i="54"/>
  <c r="I18" i="53"/>
  <c r="I18" i="52"/>
  <c r="I18" i="20"/>
  <c r="I18" i="51"/>
  <c r="I18" i="50"/>
  <c r="I18" i="49"/>
  <c r="I18" i="19"/>
  <c r="J125" i="54"/>
  <c r="J125" i="53"/>
  <c r="J125" i="52"/>
  <c r="J125" i="20"/>
  <c r="J125" i="51"/>
  <c r="J125" i="50"/>
  <c r="J125" i="49"/>
  <c r="J125" i="19"/>
  <c r="H106" i="54"/>
  <c r="H106" i="52"/>
  <c r="H106" i="53"/>
  <c r="H106" i="20"/>
  <c r="H106" i="51"/>
  <c r="H106" i="50"/>
  <c r="H106" i="49"/>
  <c r="H106" i="19"/>
  <c r="I97" i="54"/>
  <c r="I97" i="53"/>
  <c r="I97" i="52"/>
  <c r="I97" i="20"/>
  <c r="I97" i="51"/>
  <c r="I97" i="50"/>
  <c r="I97" i="49"/>
  <c r="I97" i="19"/>
  <c r="J61" i="54"/>
  <c r="J61" i="53"/>
  <c r="J61" i="52"/>
  <c r="J61" i="20"/>
  <c r="J61" i="51"/>
  <c r="J61" i="50"/>
  <c r="J61" i="49"/>
  <c r="J61" i="19"/>
  <c r="H42" i="54"/>
  <c r="H42" i="52"/>
  <c r="H42" i="53"/>
  <c r="H42" i="20"/>
  <c r="H42" i="51"/>
  <c r="H42" i="50"/>
  <c r="H42" i="49"/>
  <c r="H42" i="19"/>
  <c r="H35" i="54"/>
  <c r="H35" i="53"/>
  <c r="H35" i="52"/>
  <c r="H35" i="20"/>
  <c r="H35" i="51"/>
  <c r="H35" i="50"/>
  <c r="H35" i="49"/>
  <c r="H35" i="19"/>
  <c r="J30" i="54"/>
  <c r="J30" i="53"/>
  <c r="J30" i="52"/>
  <c r="J30" i="20"/>
  <c r="J30" i="51"/>
  <c r="J30" i="50"/>
  <c r="J30" i="49"/>
  <c r="J30" i="19"/>
  <c r="I26" i="54"/>
  <c r="I26" i="53"/>
  <c r="I26" i="52"/>
  <c r="I26" i="20"/>
  <c r="I26" i="51"/>
  <c r="I26" i="50"/>
  <c r="I26" i="49"/>
  <c r="I26" i="19"/>
  <c r="I130" i="54"/>
  <c r="I130" i="53"/>
  <c r="I130" i="52"/>
  <c r="I130" i="20"/>
  <c r="I130" i="51"/>
  <c r="I130" i="50"/>
  <c r="I130" i="49"/>
  <c r="I130" i="19"/>
  <c r="J98" i="54"/>
  <c r="J98" i="53"/>
  <c r="J98" i="52"/>
  <c r="J98" i="20"/>
  <c r="J98" i="51"/>
  <c r="J98" i="50"/>
  <c r="J98" i="49"/>
  <c r="J98" i="19"/>
  <c r="J75" i="54"/>
  <c r="J75" i="52"/>
  <c r="J75" i="53"/>
  <c r="J75" i="20"/>
  <c r="J75" i="51"/>
  <c r="J75" i="50"/>
  <c r="J75" i="49"/>
  <c r="J75" i="19"/>
  <c r="H72" i="54"/>
  <c r="H72" i="53"/>
  <c r="H72" i="52"/>
  <c r="H72" i="20"/>
  <c r="H72" i="51"/>
  <c r="H72" i="50"/>
  <c r="H72" i="49"/>
  <c r="H72" i="19"/>
  <c r="J59" i="54"/>
  <c r="J59" i="52"/>
  <c r="J59" i="53"/>
  <c r="J59" i="20"/>
  <c r="J59" i="51"/>
  <c r="J59" i="50"/>
  <c r="J59" i="49"/>
  <c r="J59" i="19"/>
  <c r="H56" i="54"/>
  <c r="H56" i="53"/>
  <c r="H56" i="52"/>
  <c r="H56" i="20"/>
  <c r="H56" i="51"/>
  <c r="H56" i="50"/>
  <c r="H56" i="49"/>
  <c r="H56" i="19"/>
  <c r="J43" i="54"/>
  <c r="J43" i="52"/>
  <c r="J43" i="53"/>
  <c r="J43" i="20"/>
  <c r="J43" i="51"/>
  <c r="J43" i="50"/>
  <c r="J43" i="49"/>
  <c r="J43" i="19"/>
  <c r="H40" i="54"/>
  <c r="H40" i="53"/>
  <c r="H40" i="52"/>
  <c r="H40" i="20"/>
  <c r="H40" i="51"/>
  <c r="H40" i="50"/>
  <c r="H40" i="49"/>
  <c r="H40" i="19"/>
  <c r="I69" i="54"/>
  <c r="I69" i="53"/>
  <c r="I69" i="52"/>
  <c r="I69" i="20"/>
  <c r="I69" i="51"/>
  <c r="I69" i="49"/>
  <c r="I69" i="50"/>
  <c r="I69" i="19"/>
  <c r="J32" i="54"/>
  <c r="J32" i="53"/>
  <c r="J32" i="52"/>
  <c r="J32" i="51"/>
  <c r="J32" i="20"/>
  <c r="J32" i="50"/>
  <c r="J32" i="49"/>
  <c r="J32" i="19"/>
  <c r="H100" i="54"/>
  <c r="H100" i="53"/>
  <c r="H100" i="52"/>
  <c r="H100" i="20"/>
  <c r="H100" i="51"/>
  <c r="H100" i="50"/>
  <c r="H100" i="49"/>
  <c r="H100" i="19"/>
  <c r="I52" i="54"/>
  <c r="I52" i="53"/>
  <c r="I52" i="52"/>
  <c r="I52" i="20"/>
  <c r="I52" i="51"/>
  <c r="I52" i="50"/>
  <c r="I52" i="49"/>
  <c r="I52" i="19"/>
  <c r="H79" i="54"/>
  <c r="H79" i="53"/>
  <c r="H79" i="52"/>
  <c r="H79" i="51"/>
  <c r="H79" i="20"/>
  <c r="H79" i="50"/>
  <c r="H79" i="49"/>
  <c r="H79" i="19"/>
  <c r="H129" i="54"/>
  <c r="H129" i="53"/>
  <c r="H129" i="52"/>
  <c r="H129" i="20"/>
  <c r="H129" i="51"/>
  <c r="H129" i="50"/>
  <c r="H129" i="49"/>
  <c r="H129" i="19"/>
  <c r="H113" i="54"/>
  <c r="H113" i="53"/>
  <c r="H113" i="52"/>
  <c r="H113" i="20"/>
  <c r="H113" i="51"/>
  <c r="H113" i="50"/>
  <c r="H113" i="49"/>
  <c r="H113" i="19"/>
  <c r="J100" i="54"/>
  <c r="J100" i="53"/>
  <c r="J100" i="52"/>
  <c r="J100" i="20"/>
  <c r="J100" i="51"/>
  <c r="J100" i="50"/>
  <c r="J100" i="49"/>
  <c r="J100" i="19"/>
  <c r="H49" i="54"/>
  <c r="H49" i="53"/>
  <c r="H49" i="52"/>
  <c r="H49" i="20"/>
  <c r="H49" i="51"/>
  <c r="H49" i="50"/>
  <c r="H49" i="49"/>
  <c r="H49" i="19"/>
  <c r="I33" i="54"/>
  <c r="I33" i="53"/>
  <c r="I33" i="52"/>
  <c r="I33" i="20"/>
  <c r="I33" i="51"/>
  <c r="I33" i="50"/>
  <c r="I33" i="49"/>
  <c r="I33" i="19"/>
  <c r="I13" i="54"/>
  <c r="I13" i="53"/>
  <c r="I13" i="52"/>
  <c r="I13" i="20"/>
  <c r="I13" i="51"/>
  <c r="I13" i="50"/>
  <c r="I13" i="49"/>
  <c r="I13" i="19"/>
  <c r="H103" i="54"/>
  <c r="H103" i="53"/>
  <c r="H103" i="52"/>
  <c r="H103" i="20"/>
  <c r="H103" i="51"/>
  <c r="H103" i="50"/>
  <c r="H103" i="19"/>
  <c r="H103" i="49"/>
  <c r="H80" i="54"/>
  <c r="H80" i="53"/>
  <c r="H80" i="52"/>
  <c r="H80" i="20"/>
  <c r="H80" i="51"/>
  <c r="H80" i="50"/>
  <c r="H80" i="49"/>
  <c r="H80" i="19"/>
  <c r="H71" i="54"/>
  <c r="H71" i="53"/>
  <c r="H71" i="52"/>
  <c r="H71" i="20"/>
  <c r="H71" i="51"/>
  <c r="H71" i="50"/>
  <c r="H71" i="49"/>
  <c r="H71" i="19"/>
  <c r="H55" i="54"/>
  <c r="H55" i="53"/>
  <c r="H55" i="52"/>
  <c r="H55" i="20"/>
  <c r="H55" i="51"/>
  <c r="H55" i="50"/>
  <c r="H55" i="49"/>
  <c r="H55" i="19"/>
  <c r="H39" i="54"/>
  <c r="H39" i="53"/>
  <c r="H39" i="52"/>
  <c r="H39" i="20"/>
  <c r="H39" i="51"/>
  <c r="H39" i="50"/>
  <c r="H39" i="49"/>
  <c r="H39" i="19"/>
  <c r="I37" i="54"/>
  <c r="I37" i="53"/>
  <c r="I37" i="52"/>
  <c r="I37" i="20"/>
  <c r="I37" i="51"/>
  <c r="I37" i="50"/>
  <c r="I37" i="49"/>
  <c r="I37" i="19"/>
  <c r="H25" i="54"/>
  <c r="H25" i="53"/>
  <c r="H25" i="52"/>
  <c r="H25" i="20"/>
  <c r="H25" i="51"/>
  <c r="H25" i="50"/>
  <c r="H25" i="49"/>
  <c r="H25" i="19"/>
  <c r="X5" i="47"/>
  <c r="H120" i="54"/>
  <c r="H120" i="53"/>
  <c r="H120" i="52"/>
  <c r="H120" i="20"/>
  <c r="H120" i="51"/>
  <c r="H120" i="50"/>
  <c r="H120" i="49"/>
  <c r="H120" i="19"/>
  <c r="I106" i="54"/>
  <c r="I106" i="53"/>
  <c r="I106" i="52"/>
  <c r="I106" i="20"/>
  <c r="I106" i="51"/>
  <c r="I106" i="50"/>
  <c r="I106" i="49"/>
  <c r="I106" i="19"/>
  <c r="J70" i="54"/>
  <c r="J70" i="53"/>
  <c r="J70" i="52"/>
  <c r="J70" i="20"/>
  <c r="J70" i="51"/>
  <c r="J70" i="50"/>
  <c r="J70" i="49"/>
  <c r="J70" i="19"/>
  <c r="I51" i="54"/>
  <c r="I51" i="53"/>
  <c r="I51" i="52"/>
  <c r="I51" i="51"/>
  <c r="I51" i="20"/>
  <c r="I51" i="50"/>
  <c r="I51" i="49"/>
  <c r="I51" i="19"/>
  <c r="H125" i="54"/>
  <c r="H125" i="53"/>
  <c r="H125" i="52"/>
  <c r="H125" i="20"/>
  <c r="H125" i="51"/>
  <c r="H125" i="50"/>
  <c r="H125" i="49"/>
  <c r="H125" i="19"/>
  <c r="J48" i="54"/>
  <c r="J48" i="53"/>
  <c r="J48" i="52"/>
  <c r="J48" i="51"/>
  <c r="J48" i="20"/>
  <c r="J48" i="49"/>
  <c r="J48" i="50"/>
  <c r="J48" i="19"/>
  <c r="I115" i="54"/>
  <c r="I115" i="53"/>
  <c r="I115" i="20"/>
  <c r="I115" i="52"/>
  <c r="I115" i="51"/>
  <c r="I115" i="50"/>
  <c r="I115" i="49"/>
  <c r="I115" i="19"/>
  <c r="J50" i="54"/>
  <c r="J50" i="53"/>
  <c r="J50" i="52"/>
  <c r="J50" i="20"/>
  <c r="J50" i="51"/>
  <c r="J50" i="50"/>
  <c r="J50" i="49"/>
  <c r="J50" i="19"/>
  <c r="H20" i="54"/>
  <c r="H20" i="53"/>
  <c r="H20" i="52"/>
  <c r="H20" i="20"/>
  <c r="H20" i="51"/>
  <c r="H20" i="50"/>
  <c r="H20" i="49"/>
  <c r="H20" i="19"/>
  <c r="H24" i="54"/>
  <c r="H24" i="53"/>
  <c r="H24" i="52"/>
  <c r="H24" i="20"/>
  <c r="H24" i="51"/>
  <c r="H24" i="50"/>
  <c r="H24" i="49"/>
  <c r="H24" i="19"/>
  <c r="I64" i="54"/>
  <c r="I64" i="53"/>
  <c r="I64" i="52"/>
  <c r="I64" i="20"/>
  <c r="I64" i="51"/>
  <c r="I64" i="50"/>
  <c r="I64" i="49"/>
  <c r="I64" i="19"/>
  <c r="H4" i="54"/>
  <c r="H4" i="53"/>
  <c r="H4" i="52"/>
  <c r="H4" i="20"/>
  <c r="H4" i="51"/>
  <c r="K4" i="51" s="1"/>
  <c r="H4" i="50"/>
  <c r="K4" i="50" s="1"/>
  <c r="H4" i="49"/>
  <c r="K4" i="49" s="1"/>
  <c r="H4" i="19"/>
  <c r="J29" i="54"/>
  <c r="J29" i="53"/>
  <c r="J29" i="52"/>
  <c r="J29" i="20"/>
  <c r="J29" i="51"/>
  <c r="J29" i="50"/>
  <c r="J29" i="49"/>
  <c r="J29" i="19"/>
  <c r="H3" i="20"/>
  <c r="I3" i="20"/>
  <c r="J3" i="20"/>
  <c r="I56" i="54"/>
  <c r="I56" i="53"/>
  <c r="I56" i="52"/>
  <c r="I56" i="20"/>
  <c r="I56" i="51"/>
  <c r="I56" i="50"/>
  <c r="I56" i="49"/>
  <c r="I56" i="19"/>
  <c r="I108" i="54"/>
  <c r="I108" i="53"/>
  <c r="I108" i="52"/>
  <c r="I108" i="20"/>
  <c r="I108" i="51"/>
  <c r="I108" i="50"/>
  <c r="I108" i="49"/>
  <c r="I108" i="19"/>
  <c r="J240" i="20"/>
  <c r="H240" i="20"/>
  <c r="I240" i="20"/>
  <c r="G240" i="20"/>
  <c r="F240" i="20"/>
  <c r="E240" i="20"/>
  <c r="J136" i="20"/>
  <c r="H136" i="20"/>
  <c r="G136" i="20"/>
  <c r="I136" i="20"/>
  <c r="F136" i="20"/>
  <c r="E136" i="20"/>
  <c r="J196" i="20"/>
  <c r="I196" i="20"/>
  <c r="G196" i="20"/>
  <c r="H196" i="20"/>
  <c r="F196" i="20"/>
  <c r="E196" i="20"/>
  <c r="H168" i="20"/>
  <c r="J168" i="20"/>
  <c r="G168" i="20"/>
  <c r="I168" i="20"/>
  <c r="F168" i="20"/>
  <c r="E168" i="20"/>
  <c r="J217" i="20"/>
  <c r="G217" i="20"/>
  <c r="I217" i="20"/>
  <c r="H217" i="20"/>
  <c r="F217" i="20"/>
  <c r="E217" i="20"/>
  <c r="G173" i="20"/>
  <c r="H173" i="20"/>
  <c r="I173" i="20"/>
  <c r="J173" i="20"/>
  <c r="E173" i="20"/>
  <c r="F173" i="20"/>
  <c r="I265" i="20"/>
  <c r="J265" i="20"/>
  <c r="G265" i="20"/>
  <c r="H265" i="20"/>
  <c r="F265" i="20"/>
  <c r="E265" i="20"/>
  <c r="I207" i="20"/>
  <c r="H207" i="20"/>
  <c r="G207" i="20"/>
  <c r="J207" i="20"/>
  <c r="F207" i="20"/>
  <c r="E207" i="20"/>
  <c r="I146" i="20"/>
  <c r="J146" i="20"/>
  <c r="G146" i="20"/>
  <c r="E146" i="20"/>
  <c r="H146" i="20"/>
  <c r="F146" i="20"/>
  <c r="I187" i="20"/>
  <c r="H187" i="20"/>
  <c r="G187" i="20"/>
  <c r="J187" i="20"/>
  <c r="E187" i="20"/>
  <c r="F187" i="20"/>
  <c r="H135" i="20"/>
  <c r="G135" i="20"/>
  <c r="J135" i="20"/>
  <c r="I135" i="20"/>
  <c r="E135" i="20"/>
  <c r="F135" i="20"/>
  <c r="H208" i="20"/>
  <c r="J208" i="20"/>
  <c r="I208" i="20"/>
  <c r="G208" i="20"/>
  <c r="F208" i="20"/>
  <c r="E208" i="20"/>
  <c r="G239" i="20"/>
  <c r="J239" i="20"/>
  <c r="I239" i="20"/>
  <c r="H239" i="20"/>
  <c r="E239" i="20"/>
  <c r="F239" i="20"/>
  <c r="H236" i="20"/>
  <c r="J236" i="20"/>
  <c r="G236" i="20"/>
  <c r="I236" i="20"/>
  <c r="E236" i="20"/>
  <c r="F236" i="20"/>
  <c r="J266" i="20"/>
  <c r="G266" i="20"/>
  <c r="H266" i="20"/>
  <c r="I266" i="20"/>
  <c r="F266" i="20"/>
  <c r="E266" i="20"/>
  <c r="H257" i="20"/>
  <c r="G257" i="20"/>
  <c r="J257" i="20"/>
  <c r="I257" i="20"/>
  <c r="E257" i="20"/>
  <c r="F257" i="20"/>
  <c r="G249" i="20"/>
  <c r="J249" i="20"/>
  <c r="I249" i="20"/>
  <c r="H249" i="20"/>
  <c r="E249" i="20"/>
  <c r="F249" i="20"/>
  <c r="I49" i="54"/>
  <c r="I49" i="53"/>
  <c r="I49" i="52"/>
  <c r="I49" i="20"/>
  <c r="I49" i="51"/>
  <c r="I49" i="50"/>
  <c r="I49" i="49"/>
  <c r="I49" i="19"/>
  <c r="H124" i="54"/>
  <c r="H124" i="53"/>
  <c r="H124" i="52"/>
  <c r="H124" i="20"/>
  <c r="H124" i="51"/>
  <c r="H124" i="50"/>
  <c r="H124" i="49"/>
  <c r="H124" i="19"/>
  <c r="J109" i="54"/>
  <c r="J109" i="53"/>
  <c r="J109" i="52"/>
  <c r="J109" i="20"/>
  <c r="J109" i="51"/>
  <c r="J109" i="50"/>
  <c r="J109" i="49"/>
  <c r="J109" i="19"/>
  <c r="J22" i="54"/>
  <c r="J22" i="53"/>
  <c r="J22" i="52"/>
  <c r="J22" i="20"/>
  <c r="J22" i="51"/>
  <c r="J22" i="50"/>
  <c r="J22" i="49"/>
  <c r="J22" i="19"/>
  <c r="H114" i="54"/>
  <c r="H114" i="52"/>
  <c r="H114" i="53"/>
  <c r="H114" i="20"/>
  <c r="H114" i="51"/>
  <c r="H114" i="50"/>
  <c r="H114" i="49"/>
  <c r="H114" i="19"/>
  <c r="I105" i="54"/>
  <c r="I105" i="53"/>
  <c r="I105" i="52"/>
  <c r="I105" i="20"/>
  <c r="I105" i="49"/>
  <c r="I105" i="50"/>
  <c r="I105" i="51"/>
  <c r="I105" i="19"/>
  <c r="J69" i="54"/>
  <c r="J69" i="53"/>
  <c r="J69" i="52"/>
  <c r="J69" i="20"/>
  <c r="J69" i="51"/>
  <c r="J69" i="50"/>
  <c r="J69" i="49"/>
  <c r="J69" i="19"/>
  <c r="H50" i="54"/>
  <c r="H50" i="52"/>
  <c r="H50" i="53"/>
  <c r="H50" i="20"/>
  <c r="H50" i="51"/>
  <c r="H50" i="50"/>
  <c r="H50" i="49"/>
  <c r="H50" i="19"/>
  <c r="I41" i="54"/>
  <c r="I41" i="53"/>
  <c r="I41" i="52"/>
  <c r="I41" i="20"/>
  <c r="I41" i="50"/>
  <c r="I41" i="49"/>
  <c r="I41" i="51"/>
  <c r="I41" i="19"/>
  <c r="J34" i="54"/>
  <c r="J34" i="53"/>
  <c r="J34" i="52"/>
  <c r="J34" i="20"/>
  <c r="J34" i="51"/>
  <c r="J34" i="50"/>
  <c r="J34" i="49"/>
  <c r="J34" i="19"/>
  <c r="I30" i="54"/>
  <c r="I30" i="53"/>
  <c r="I30" i="52"/>
  <c r="I30" i="20"/>
  <c r="I30" i="51"/>
  <c r="I30" i="50"/>
  <c r="I30" i="49"/>
  <c r="I30" i="19"/>
  <c r="H127" i="54"/>
  <c r="H127" i="53"/>
  <c r="H127" i="52"/>
  <c r="H127" i="20"/>
  <c r="H127" i="51"/>
  <c r="H127" i="50"/>
  <c r="H127" i="19"/>
  <c r="H127" i="49"/>
  <c r="J118" i="54"/>
  <c r="J118" i="53"/>
  <c r="J118" i="52"/>
  <c r="J118" i="20"/>
  <c r="J118" i="51"/>
  <c r="J118" i="50"/>
  <c r="J118" i="49"/>
  <c r="J118" i="19"/>
  <c r="J106" i="54"/>
  <c r="J106" i="53"/>
  <c r="J106" i="20"/>
  <c r="J106" i="52"/>
  <c r="J106" i="51"/>
  <c r="J106" i="50"/>
  <c r="J106" i="49"/>
  <c r="J106" i="19"/>
  <c r="J86" i="54"/>
  <c r="J86" i="53"/>
  <c r="J86" i="52"/>
  <c r="J86" i="20"/>
  <c r="J86" i="51"/>
  <c r="J86" i="50"/>
  <c r="J86" i="49"/>
  <c r="J86" i="19"/>
  <c r="J121" i="54"/>
  <c r="J121" i="53"/>
  <c r="J121" i="52"/>
  <c r="J121" i="20"/>
  <c r="J121" i="51"/>
  <c r="J121" i="50"/>
  <c r="J121" i="49"/>
  <c r="J121" i="19"/>
  <c r="I101" i="54"/>
  <c r="I101" i="53"/>
  <c r="I101" i="52"/>
  <c r="I101" i="20"/>
  <c r="I101" i="51"/>
  <c r="I101" i="49"/>
  <c r="I101" i="50"/>
  <c r="I101" i="19"/>
  <c r="J49" i="54"/>
  <c r="J49" i="53"/>
  <c r="J49" i="52"/>
  <c r="J49" i="20"/>
  <c r="J49" i="51"/>
  <c r="J49" i="50"/>
  <c r="J49" i="49"/>
  <c r="J49" i="19"/>
  <c r="I32" i="54"/>
  <c r="I32" i="53"/>
  <c r="I32" i="52"/>
  <c r="I32" i="20"/>
  <c r="I32" i="51"/>
  <c r="I32" i="50"/>
  <c r="I32" i="49"/>
  <c r="I32" i="19"/>
  <c r="J24" i="54"/>
  <c r="J24" i="53"/>
  <c r="J24" i="52"/>
  <c r="J24" i="20"/>
  <c r="J24" i="51"/>
  <c r="J24" i="50"/>
  <c r="J24" i="49"/>
  <c r="J24" i="19"/>
  <c r="J8" i="54"/>
  <c r="J8" i="53"/>
  <c r="J8" i="52"/>
  <c r="J8" i="20"/>
  <c r="J8" i="51"/>
  <c r="J8" i="50"/>
  <c r="J8" i="49"/>
  <c r="J8" i="19"/>
  <c r="J131" i="54"/>
  <c r="J131" i="53"/>
  <c r="J131" i="52"/>
  <c r="J131" i="20"/>
  <c r="J131" i="51"/>
  <c r="J131" i="50"/>
  <c r="J131" i="49"/>
  <c r="J131" i="19"/>
  <c r="H123" i="54"/>
  <c r="H123" i="53"/>
  <c r="H123" i="52"/>
  <c r="H123" i="20"/>
  <c r="H123" i="51"/>
  <c r="H123" i="50"/>
  <c r="H123" i="49"/>
  <c r="H123" i="19"/>
  <c r="H109" i="54"/>
  <c r="H109" i="53"/>
  <c r="H109" i="52"/>
  <c r="H109" i="20"/>
  <c r="H109" i="51"/>
  <c r="H109" i="50"/>
  <c r="H109" i="49"/>
  <c r="H109" i="19"/>
  <c r="I92" i="54"/>
  <c r="I92" i="53"/>
  <c r="I92" i="52"/>
  <c r="I92" i="20"/>
  <c r="I92" i="51"/>
  <c r="I92" i="50"/>
  <c r="I92" i="49"/>
  <c r="I92" i="19"/>
  <c r="J72" i="54"/>
  <c r="J72" i="53"/>
  <c r="J72" i="52"/>
  <c r="J72" i="20"/>
  <c r="J72" i="51"/>
  <c r="J72" i="50"/>
  <c r="J72" i="49"/>
  <c r="J72" i="19"/>
  <c r="H32" i="54"/>
  <c r="H32" i="53"/>
  <c r="H32" i="52"/>
  <c r="H32" i="20"/>
  <c r="H32" i="51"/>
  <c r="H32" i="50"/>
  <c r="H32" i="49"/>
  <c r="H32" i="19"/>
  <c r="J19" i="54"/>
  <c r="J19" i="52"/>
  <c r="J19" i="53"/>
  <c r="J19" i="20"/>
  <c r="J19" i="51"/>
  <c r="J19" i="50"/>
  <c r="J19" i="49"/>
  <c r="J19" i="19"/>
  <c r="H5" i="51"/>
  <c r="H5" i="50"/>
  <c r="H5" i="49"/>
  <c r="H5" i="19"/>
  <c r="J119" i="54"/>
  <c r="J119" i="53"/>
  <c r="J119" i="52"/>
  <c r="J119" i="20"/>
  <c r="J119" i="51"/>
  <c r="J119" i="50"/>
  <c r="J119" i="49"/>
  <c r="J119" i="19"/>
  <c r="J87" i="54"/>
  <c r="J87" i="52"/>
  <c r="J87" i="53"/>
  <c r="J87" i="20"/>
  <c r="J87" i="51"/>
  <c r="J87" i="50"/>
  <c r="J87" i="49"/>
  <c r="J87" i="19"/>
  <c r="H84" i="54"/>
  <c r="H84" i="53"/>
  <c r="H84" i="52"/>
  <c r="H84" i="20"/>
  <c r="H84" i="51"/>
  <c r="H84" i="50"/>
  <c r="H84" i="49"/>
  <c r="H84" i="19"/>
  <c r="I79" i="54"/>
  <c r="I79" i="53"/>
  <c r="I79" i="52"/>
  <c r="I79" i="51"/>
  <c r="I79" i="20"/>
  <c r="I79" i="50"/>
  <c r="I79" i="49"/>
  <c r="I79" i="19"/>
  <c r="J84" i="54"/>
  <c r="J84" i="53"/>
  <c r="J84" i="52"/>
  <c r="J84" i="51"/>
  <c r="J84" i="20"/>
  <c r="J84" i="50"/>
  <c r="J84" i="49"/>
  <c r="J84" i="19"/>
  <c r="I25" i="54"/>
  <c r="I25" i="53"/>
  <c r="I25" i="52"/>
  <c r="I25" i="20"/>
  <c r="I25" i="51"/>
  <c r="I25" i="50"/>
  <c r="I25" i="49"/>
  <c r="I25" i="19"/>
  <c r="I103" i="54"/>
  <c r="I103" i="53"/>
  <c r="I103" i="20"/>
  <c r="I103" i="52"/>
  <c r="I103" i="51"/>
  <c r="I103" i="50"/>
  <c r="I103" i="49"/>
  <c r="I103" i="19"/>
  <c r="J74" i="54"/>
  <c r="J74" i="53"/>
  <c r="J74" i="52"/>
  <c r="J74" i="20"/>
  <c r="J74" i="51"/>
  <c r="J74" i="50"/>
  <c r="J74" i="49"/>
  <c r="J74" i="19"/>
  <c r="I71" i="54"/>
  <c r="I71" i="53"/>
  <c r="I71" i="52"/>
  <c r="I71" i="20"/>
  <c r="I71" i="51"/>
  <c r="I71" i="50"/>
  <c r="I71" i="49"/>
  <c r="I71" i="19"/>
  <c r="J58" i="54"/>
  <c r="J58" i="53"/>
  <c r="J58" i="52"/>
  <c r="J58" i="20"/>
  <c r="J58" i="51"/>
  <c r="J58" i="50"/>
  <c r="J58" i="49"/>
  <c r="J58" i="19"/>
  <c r="I55" i="54"/>
  <c r="I55" i="53"/>
  <c r="I55" i="52"/>
  <c r="I55" i="20"/>
  <c r="I55" i="51"/>
  <c r="I55" i="50"/>
  <c r="I55" i="49"/>
  <c r="I55" i="19"/>
  <c r="J42" i="54"/>
  <c r="J42" i="53"/>
  <c r="J42" i="52"/>
  <c r="J42" i="20"/>
  <c r="J42" i="51"/>
  <c r="J42" i="50"/>
  <c r="J42" i="49"/>
  <c r="J42" i="19"/>
  <c r="I39" i="54"/>
  <c r="I39" i="53"/>
  <c r="I39" i="52"/>
  <c r="I39" i="20"/>
  <c r="I39" i="51"/>
  <c r="I39" i="50"/>
  <c r="I39" i="49"/>
  <c r="I39" i="19"/>
  <c r="J97" i="54"/>
  <c r="J97" i="53"/>
  <c r="J97" i="52"/>
  <c r="J97" i="20"/>
  <c r="J97" i="51"/>
  <c r="J97" i="50"/>
  <c r="J97" i="49"/>
  <c r="J97" i="19"/>
  <c r="H62" i="54"/>
  <c r="H62" i="52"/>
  <c r="H62" i="53"/>
  <c r="H62" i="20"/>
  <c r="H62" i="51"/>
  <c r="H62" i="50"/>
  <c r="H62" i="49"/>
  <c r="H62" i="19"/>
  <c r="I36" i="54"/>
  <c r="I36" i="53"/>
  <c r="I36" i="52"/>
  <c r="I36" i="20"/>
  <c r="I36" i="51"/>
  <c r="I36" i="50"/>
  <c r="I36" i="49"/>
  <c r="I36" i="19"/>
  <c r="J12" i="54"/>
  <c r="J12" i="53"/>
  <c r="J12" i="52"/>
  <c r="J12" i="20"/>
  <c r="J12" i="51"/>
  <c r="J12" i="50"/>
  <c r="J12" i="49"/>
  <c r="J12" i="19"/>
  <c r="I118" i="54"/>
  <c r="I118" i="53"/>
  <c r="I118" i="52"/>
  <c r="I118" i="20"/>
  <c r="I118" i="51"/>
  <c r="I118" i="50"/>
  <c r="I118" i="49"/>
  <c r="I118" i="19"/>
  <c r="I102" i="54"/>
  <c r="I102" i="53"/>
  <c r="I102" i="52"/>
  <c r="I102" i="51"/>
  <c r="I102" i="20"/>
  <c r="I102" i="50"/>
  <c r="I102" i="49"/>
  <c r="I102" i="19"/>
  <c r="J38" i="54"/>
  <c r="J38" i="53"/>
  <c r="J38" i="52"/>
  <c r="J38" i="20"/>
  <c r="J38" i="51"/>
  <c r="J38" i="50"/>
  <c r="J38" i="49"/>
  <c r="J38" i="19"/>
  <c r="H117" i="54"/>
  <c r="H117" i="53"/>
  <c r="H117" i="20"/>
  <c r="H117" i="52"/>
  <c r="H117" i="51"/>
  <c r="H117" i="50"/>
  <c r="H117" i="49"/>
  <c r="H117" i="19"/>
  <c r="H93" i="54"/>
  <c r="H93" i="53"/>
  <c r="H93" i="52"/>
  <c r="H93" i="20"/>
  <c r="H93" i="51"/>
  <c r="H93" i="50"/>
  <c r="H93" i="49"/>
  <c r="H93" i="19"/>
  <c r="I68" i="54"/>
  <c r="I68" i="53"/>
  <c r="I68" i="52"/>
  <c r="I68" i="20"/>
  <c r="I68" i="51"/>
  <c r="I68" i="50"/>
  <c r="I68" i="49"/>
  <c r="I68" i="19"/>
  <c r="I44" i="54"/>
  <c r="I44" i="53"/>
  <c r="I44" i="52"/>
  <c r="I44" i="20"/>
  <c r="I44" i="51"/>
  <c r="I44" i="50"/>
  <c r="I44" i="49"/>
  <c r="I44" i="19"/>
  <c r="J66" i="54"/>
  <c r="J66" i="53"/>
  <c r="J66" i="52"/>
  <c r="J66" i="20"/>
  <c r="J66" i="51"/>
  <c r="J66" i="50"/>
  <c r="J66" i="49"/>
  <c r="J66" i="19"/>
  <c r="I112" i="54"/>
  <c r="I112" i="53"/>
  <c r="I112" i="52"/>
  <c r="I112" i="20"/>
  <c r="I112" i="51"/>
  <c r="I112" i="50"/>
  <c r="I112" i="49"/>
  <c r="I112" i="19"/>
  <c r="J44" i="54"/>
  <c r="J44" i="53"/>
  <c r="J44" i="52"/>
  <c r="J44" i="20"/>
  <c r="J44" i="51"/>
  <c r="J44" i="50"/>
  <c r="J44" i="49"/>
  <c r="J44" i="19"/>
  <c r="J124" i="54"/>
  <c r="J124" i="53"/>
  <c r="J124" i="52"/>
  <c r="J124" i="20"/>
  <c r="J124" i="51"/>
  <c r="J124" i="50"/>
  <c r="J124" i="19"/>
  <c r="J124" i="49"/>
  <c r="J108" i="54"/>
  <c r="J108" i="53"/>
  <c r="J108" i="52"/>
  <c r="J108" i="20"/>
  <c r="J108" i="51"/>
  <c r="J108" i="50"/>
  <c r="J108" i="49"/>
  <c r="J108" i="19"/>
  <c r="J89" i="54"/>
  <c r="J89" i="53"/>
  <c r="J89" i="52"/>
  <c r="J89" i="20"/>
  <c r="J89" i="51"/>
  <c r="J89" i="50"/>
  <c r="J89" i="49"/>
  <c r="J89" i="19"/>
  <c r="J52" i="54"/>
  <c r="J52" i="53"/>
  <c r="J52" i="52"/>
  <c r="J52" i="51"/>
  <c r="J52" i="20"/>
  <c r="J52" i="50"/>
  <c r="J52" i="49"/>
  <c r="J52" i="19"/>
  <c r="J154" i="20"/>
  <c r="G154" i="20"/>
  <c r="H154" i="20"/>
  <c r="I154" i="20"/>
  <c r="F154" i="20"/>
  <c r="E154" i="20"/>
  <c r="I148" i="20"/>
  <c r="F148" i="20"/>
  <c r="J148" i="20"/>
  <c r="H148" i="20"/>
  <c r="G148" i="20"/>
  <c r="E148" i="20"/>
  <c r="I214" i="20"/>
  <c r="H214" i="20"/>
  <c r="G214" i="20"/>
  <c r="J214" i="20"/>
  <c r="F214" i="20"/>
  <c r="E214" i="20"/>
  <c r="G170" i="20"/>
  <c r="J170" i="20"/>
  <c r="I170" i="20"/>
  <c r="H170" i="20"/>
  <c r="E170" i="20"/>
  <c r="F170" i="20"/>
  <c r="I219" i="20"/>
  <c r="G219" i="20"/>
  <c r="H219" i="20"/>
  <c r="J219" i="20"/>
  <c r="F219" i="20"/>
  <c r="E219" i="20"/>
  <c r="G134" i="20"/>
  <c r="J134" i="20"/>
  <c r="I180" i="20"/>
  <c r="H180" i="20"/>
  <c r="J180" i="20"/>
  <c r="G180" i="20"/>
  <c r="F180" i="20"/>
  <c r="E180" i="20"/>
  <c r="I212" i="20"/>
  <c r="H212" i="20"/>
  <c r="J212" i="20"/>
  <c r="G212" i="20"/>
  <c r="E212" i="20"/>
  <c r="F212" i="20"/>
  <c r="J152" i="20"/>
  <c r="H152" i="20"/>
  <c r="G152" i="20"/>
  <c r="I152" i="20"/>
  <c r="F152" i="20"/>
  <c r="E152" i="20"/>
  <c r="G198" i="20"/>
  <c r="I198" i="20"/>
  <c r="J198" i="20"/>
  <c r="H198" i="20"/>
  <c r="E198" i="20"/>
  <c r="F198" i="20"/>
  <c r="I137" i="20"/>
  <c r="H137" i="20"/>
  <c r="G137" i="20"/>
  <c r="J137" i="20"/>
  <c r="E137" i="20"/>
  <c r="F137" i="20"/>
  <c r="H210" i="20"/>
  <c r="G210" i="20"/>
  <c r="J210" i="20"/>
  <c r="I210" i="20"/>
  <c r="F210" i="20"/>
  <c r="E210" i="20"/>
  <c r="G142" i="20"/>
  <c r="J142" i="20"/>
  <c r="H142" i="20"/>
  <c r="I142" i="20"/>
  <c r="F142" i="20"/>
  <c r="E142" i="20"/>
  <c r="J269" i="20"/>
  <c r="G269" i="20"/>
  <c r="H269" i="20"/>
  <c r="I269" i="20"/>
  <c r="F269" i="20"/>
  <c r="E269" i="20"/>
  <c r="I262" i="20"/>
  <c r="H262" i="20"/>
  <c r="G262" i="20"/>
  <c r="J262" i="20"/>
  <c r="F262" i="20"/>
  <c r="E262" i="20"/>
  <c r="H268" i="20"/>
  <c r="I268" i="20"/>
  <c r="J268" i="20"/>
  <c r="G268" i="20"/>
  <c r="E268" i="20"/>
  <c r="F268" i="20"/>
  <c r="H133" i="54"/>
  <c r="H133" i="53"/>
  <c r="H133" i="20"/>
  <c r="H133" i="52"/>
  <c r="H133" i="51"/>
  <c r="H133" i="50"/>
  <c r="H133" i="49"/>
  <c r="H133" i="19"/>
  <c r="J133" i="54"/>
  <c r="J133" i="53"/>
  <c r="J133" i="52"/>
  <c r="J133" i="20"/>
  <c r="J133" i="51"/>
  <c r="J133" i="50"/>
  <c r="J133" i="49"/>
  <c r="J133" i="19"/>
  <c r="S17" i="48"/>
  <c r="M17" i="48"/>
  <c r="E4" i="36"/>
  <c r="F4" i="36"/>
  <c r="E271" i="25"/>
  <c r="H271" i="25"/>
  <c r="F271" i="25"/>
  <c r="G271" i="25"/>
  <c r="I271" i="25"/>
  <c r="J271" i="25"/>
  <c r="J271" i="35"/>
  <c r="H271" i="35"/>
  <c r="I271" i="35"/>
  <c r="F271" i="35"/>
  <c r="G271" i="35"/>
  <c r="E271" i="35"/>
  <c r="H271" i="18"/>
  <c r="I271" i="18"/>
  <c r="E271" i="18"/>
  <c r="G271" i="18"/>
  <c r="F271" i="18"/>
  <c r="J271" i="18"/>
  <c r="E271" i="30"/>
  <c r="J271" i="30"/>
  <c r="H271" i="30"/>
  <c r="I271" i="30"/>
  <c r="F271" i="30"/>
  <c r="G271" i="30"/>
  <c r="F271" i="22"/>
  <c r="J271" i="22"/>
  <c r="E271" i="22"/>
  <c r="G271" i="22"/>
  <c r="H271" i="22"/>
  <c r="I271" i="22"/>
  <c r="H271" i="41"/>
  <c r="F271" i="41"/>
  <c r="J271" i="41"/>
  <c r="I271" i="41"/>
  <c r="G271" i="41"/>
  <c r="E271" i="41"/>
  <c r="H271" i="32"/>
  <c r="J271" i="32"/>
  <c r="I271" i="32"/>
  <c r="G271" i="32"/>
  <c r="F271" i="32"/>
  <c r="E271" i="32"/>
  <c r="I4" i="36"/>
  <c r="L4" i="36" s="1"/>
  <c r="F271" i="38"/>
  <c r="E271" i="38"/>
  <c r="J271" i="38"/>
  <c r="G271" i="38"/>
  <c r="I271" i="38"/>
  <c r="H271" i="38"/>
  <c r="H271" i="24"/>
  <c r="E271" i="24"/>
  <c r="I271" i="24"/>
  <c r="J271" i="24"/>
  <c r="G271" i="24"/>
  <c r="F271" i="24"/>
  <c r="H4" i="8"/>
  <c r="E4" i="8"/>
  <c r="I271" i="39"/>
  <c r="J271" i="39"/>
  <c r="F271" i="39"/>
  <c r="E271" i="39"/>
  <c r="G271" i="39"/>
  <c r="H271" i="39"/>
  <c r="I271" i="29"/>
  <c r="F271" i="29"/>
  <c r="G271" i="29"/>
  <c r="H271" i="29"/>
  <c r="J271" i="29"/>
  <c r="E271" i="29"/>
  <c r="H271" i="23"/>
  <c r="E271" i="23"/>
  <c r="G271" i="23"/>
  <c r="F271" i="23"/>
  <c r="J271" i="23"/>
  <c r="I271" i="23"/>
  <c r="H271" i="31"/>
  <c r="E271" i="31"/>
  <c r="G271" i="31"/>
  <c r="F271" i="31"/>
  <c r="J271" i="31"/>
  <c r="I271" i="31"/>
  <c r="I4" i="9"/>
  <c r="F4" i="9"/>
  <c r="E271" i="26"/>
  <c r="H271" i="26"/>
  <c r="J271" i="26"/>
  <c r="G271" i="26"/>
  <c r="F271" i="26"/>
  <c r="I271" i="26"/>
  <c r="I271" i="14"/>
  <c r="F271" i="14"/>
  <c r="J271" i="14"/>
  <c r="H271" i="14"/>
  <c r="E271" i="14"/>
  <c r="G271" i="14"/>
  <c r="J134" i="29"/>
  <c r="G134" i="14"/>
  <c r="J134" i="24"/>
  <c r="K17" i="2"/>
  <c r="E17" i="53" s="1"/>
  <c r="M62" i="2"/>
  <c r="L34" i="2"/>
  <c r="F34" i="52" s="1"/>
  <c r="L103" i="2"/>
  <c r="F103" i="20" s="1"/>
  <c r="E242" i="36"/>
  <c r="I242" i="36"/>
  <c r="J242" i="36"/>
  <c r="F242" i="36"/>
  <c r="H242" i="36"/>
  <c r="G242" i="36"/>
  <c r="J255" i="36"/>
  <c r="H255" i="36"/>
  <c r="I255" i="36"/>
  <c r="E255" i="36"/>
  <c r="G255" i="36"/>
  <c r="F255" i="36"/>
  <c r="H156" i="36"/>
  <c r="F156" i="36"/>
  <c r="I156" i="36"/>
  <c r="E156" i="36"/>
  <c r="G156" i="36"/>
  <c r="J156" i="36"/>
  <c r="G232" i="36"/>
  <c r="H232" i="36"/>
  <c r="E232" i="36"/>
  <c r="J232" i="36"/>
  <c r="F232" i="36"/>
  <c r="I232" i="36"/>
  <c r="G224" i="36"/>
  <c r="H224" i="36"/>
  <c r="E224" i="36"/>
  <c r="J224" i="36"/>
  <c r="F224" i="36"/>
  <c r="I224" i="36"/>
  <c r="H181" i="36"/>
  <c r="G181" i="36"/>
  <c r="I181" i="36"/>
  <c r="E181" i="36"/>
  <c r="J181" i="36"/>
  <c r="F181" i="36"/>
  <c r="E200" i="36"/>
  <c r="I200" i="36"/>
  <c r="H200" i="36"/>
  <c r="G200" i="36"/>
  <c r="J200" i="36"/>
  <c r="F200" i="36"/>
  <c r="H191" i="36"/>
  <c r="F191" i="36"/>
  <c r="E191" i="36"/>
  <c r="I191" i="36"/>
  <c r="J191" i="36"/>
  <c r="G191" i="36"/>
  <c r="J214" i="36"/>
  <c r="G214" i="36"/>
  <c r="H214" i="36"/>
  <c r="F214" i="36"/>
  <c r="E214" i="36"/>
  <c r="I214" i="36"/>
  <c r="I136" i="36"/>
  <c r="E136" i="36"/>
  <c r="H136" i="36"/>
  <c r="G136" i="36"/>
  <c r="J136" i="36"/>
  <c r="F136" i="36"/>
  <c r="H253" i="36"/>
  <c r="E253" i="36"/>
  <c r="J253" i="36"/>
  <c r="G253" i="36"/>
  <c r="F253" i="36"/>
  <c r="I253" i="36"/>
  <c r="H203" i="36"/>
  <c r="I203" i="36"/>
  <c r="F203" i="36"/>
  <c r="E203" i="36"/>
  <c r="J203" i="36"/>
  <c r="G203" i="36"/>
  <c r="H189" i="36"/>
  <c r="G189" i="36"/>
  <c r="F189" i="36"/>
  <c r="I189" i="36"/>
  <c r="E189" i="36"/>
  <c r="J189" i="36"/>
  <c r="F252" i="36"/>
  <c r="H252" i="36"/>
  <c r="J252" i="36"/>
  <c r="I252" i="36"/>
  <c r="E252" i="36"/>
  <c r="G252" i="36"/>
  <c r="J190" i="36"/>
  <c r="H190" i="36"/>
  <c r="G190" i="36"/>
  <c r="E190" i="36"/>
  <c r="F190" i="36"/>
  <c r="I190" i="36"/>
  <c r="J256" i="36"/>
  <c r="I256" i="36"/>
  <c r="H256" i="36"/>
  <c r="G256" i="36"/>
  <c r="F256" i="36"/>
  <c r="E256" i="36"/>
  <c r="H257" i="36"/>
  <c r="I257" i="36"/>
  <c r="E257" i="36"/>
  <c r="F257" i="36"/>
  <c r="J257" i="36"/>
  <c r="G257" i="36"/>
  <c r="G194" i="18"/>
  <c r="I194" i="18"/>
  <c r="J194" i="18"/>
  <c r="H194" i="18"/>
  <c r="E194" i="18"/>
  <c r="F194" i="18"/>
  <c r="I179" i="23"/>
  <c r="F179" i="23"/>
  <c r="H179" i="23"/>
  <c r="E179" i="23"/>
  <c r="J179" i="23"/>
  <c r="G179" i="23"/>
  <c r="H190" i="26"/>
  <c r="J190" i="26"/>
  <c r="I190" i="26"/>
  <c r="E190" i="26"/>
  <c r="G190" i="26"/>
  <c r="F190" i="26"/>
  <c r="I258" i="18"/>
  <c r="G258" i="18"/>
  <c r="E258" i="18"/>
  <c r="J258" i="18"/>
  <c r="F258" i="18"/>
  <c r="H258" i="18"/>
  <c r="H242" i="26"/>
  <c r="E242" i="26"/>
  <c r="I242" i="26"/>
  <c r="G242" i="26"/>
  <c r="F242" i="26"/>
  <c r="J242" i="26"/>
  <c r="H205" i="14"/>
  <c r="F205" i="14"/>
  <c r="G205" i="14"/>
  <c r="I205" i="14"/>
  <c r="E205" i="14"/>
  <c r="J205" i="14"/>
  <c r="H211" i="22"/>
  <c r="E211" i="22"/>
  <c r="J211" i="22"/>
  <c r="I211" i="22"/>
  <c r="G211" i="22"/>
  <c r="F211" i="22"/>
  <c r="H226" i="24"/>
  <c r="F226" i="24"/>
  <c r="E226" i="24"/>
  <c r="G226" i="24"/>
  <c r="I226" i="24"/>
  <c r="J226" i="24"/>
  <c r="E203" i="24"/>
  <c r="J203" i="24"/>
  <c r="H203" i="24"/>
  <c r="I203" i="24"/>
  <c r="G203" i="24"/>
  <c r="F203" i="24"/>
  <c r="H246" i="23"/>
  <c r="I246" i="23"/>
  <c r="G246" i="23"/>
  <c r="F246" i="23"/>
  <c r="E246" i="23"/>
  <c r="J246" i="23"/>
  <c r="I229" i="22"/>
  <c r="G229" i="22"/>
  <c r="H229" i="22"/>
  <c r="E229" i="22"/>
  <c r="F229" i="22"/>
  <c r="J229" i="22"/>
  <c r="J213" i="39"/>
  <c r="I213" i="39"/>
  <c r="G213" i="39"/>
  <c r="E213" i="39"/>
  <c r="H213" i="39"/>
  <c r="F213" i="39"/>
  <c r="H171" i="24"/>
  <c r="G171" i="24"/>
  <c r="E171" i="24"/>
  <c r="F171" i="24"/>
  <c r="I171" i="24"/>
  <c r="J171" i="24"/>
  <c r="E234" i="14"/>
  <c r="G234" i="14"/>
  <c r="H234" i="14"/>
  <c r="J234" i="14"/>
  <c r="I234" i="14"/>
  <c r="F234" i="14"/>
  <c r="H230" i="26"/>
  <c r="I230" i="26"/>
  <c r="E230" i="26"/>
  <c r="G230" i="26"/>
  <c r="F230" i="26"/>
  <c r="J230" i="26"/>
  <c r="G161" i="24"/>
  <c r="H161" i="24"/>
  <c r="E161" i="24"/>
  <c r="I161" i="24"/>
  <c r="F161" i="24"/>
  <c r="J161" i="24"/>
  <c r="H173" i="22"/>
  <c r="I173" i="22"/>
  <c r="J173" i="22"/>
  <c r="F173" i="22"/>
  <c r="G173" i="22"/>
  <c r="E173" i="22"/>
  <c r="H243" i="22"/>
  <c r="E243" i="22"/>
  <c r="G243" i="22"/>
  <c r="F243" i="22"/>
  <c r="J243" i="22"/>
  <c r="I243" i="22"/>
  <c r="G219" i="14"/>
  <c r="H219" i="14"/>
  <c r="F219" i="14"/>
  <c r="J219" i="14"/>
  <c r="I219" i="14"/>
  <c r="E219" i="14"/>
  <c r="I155" i="22"/>
  <c r="F155" i="22"/>
  <c r="E155" i="22"/>
  <c r="G155" i="22"/>
  <c r="H155" i="22"/>
  <c r="J155" i="22"/>
  <c r="H214" i="18"/>
  <c r="E214" i="18"/>
  <c r="J214" i="18"/>
  <c r="I214" i="18"/>
  <c r="F214" i="18"/>
  <c r="G214" i="18"/>
  <c r="H195" i="18"/>
  <c r="F195" i="18"/>
  <c r="J195" i="18"/>
  <c r="I195" i="18"/>
  <c r="G195" i="18"/>
  <c r="E195" i="18"/>
  <c r="F170" i="14"/>
  <c r="I170" i="14"/>
  <c r="H170" i="14"/>
  <c r="G170" i="14"/>
  <c r="E170" i="14"/>
  <c r="J170" i="14"/>
  <c r="F258" i="14"/>
  <c r="H258" i="14"/>
  <c r="E258" i="14"/>
  <c r="I258" i="14"/>
  <c r="G258" i="14"/>
  <c r="J258" i="14"/>
  <c r="G198" i="24"/>
  <c r="H198" i="24"/>
  <c r="F198" i="24"/>
  <c r="J198" i="24"/>
  <c r="I198" i="24"/>
  <c r="E198" i="24"/>
  <c r="H166" i="26"/>
  <c r="G166" i="26"/>
  <c r="J166" i="26"/>
  <c r="I166" i="26"/>
  <c r="F166" i="26"/>
  <c r="E166" i="26"/>
  <c r="H219" i="22"/>
  <c r="F219" i="22"/>
  <c r="E219" i="22"/>
  <c r="J219" i="22"/>
  <c r="G219" i="22"/>
  <c r="I219" i="22"/>
  <c r="F173" i="25"/>
  <c r="J173" i="25"/>
  <c r="H173" i="25"/>
  <c r="I173" i="25"/>
  <c r="G173" i="25"/>
  <c r="E173" i="25"/>
  <c r="H218" i="26"/>
  <c r="G218" i="26"/>
  <c r="J218" i="26"/>
  <c r="I218" i="26"/>
  <c r="E218" i="26"/>
  <c r="F218" i="26"/>
  <c r="H213" i="23"/>
  <c r="E213" i="23"/>
  <c r="F213" i="23"/>
  <c r="I213" i="23"/>
  <c r="J213" i="23"/>
  <c r="G213" i="23"/>
  <c r="J155" i="25"/>
  <c r="I155" i="25"/>
  <c r="E155" i="25"/>
  <c r="G155" i="25"/>
  <c r="H155" i="25"/>
  <c r="F155" i="25"/>
  <c r="G262" i="26"/>
  <c r="E262" i="26"/>
  <c r="H262" i="26"/>
  <c r="J262" i="26"/>
  <c r="I262" i="26"/>
  <c r="F262" i="26"/>
  <c r="H234" i="24"/>
  <c r="G234" i="24"/>
  <c r="J234" i="24"/>
  <c r="F234" i="24"/>
  <c r="E234" i="24"/>
  <c r="I234" i="24"/>
  <c r="H217" i="18"/>
  <c r="E217" i="18"/>
  <c r="I217" i="18"/>
  <c r="G217" i="18"/>
  <c r="F217" i="18"/>
  <c r="J217" i="18"/>
  <c r="I142" i="24"/>
  <c r="G142" i="24"/>
  <c r="J142" i="24"/>
  <c r="E142" i="24"/>
  <c r="F142" i="24"/>
  <c r="H142" i="24"/>
  <c r="I147" i="22"/>
  <c r="J147" i="22"/>
  <c r="H147" i="22"/>
  <c r="E147" i="22"/>
  <c r="F147" i="22"/>
  <c r="G147" i="22"/>
  <c r="J163" i="25"/>
  <c r="E163" i="25"/>
  <c r="H163" i="25"/>
  <c r="G163" i="25"/>
  <c r="F163" i="25"/>
  <c r="I163" i="25"/>
  <c r="I237" i="18"/>
  <c r="E237" i="18"/>
  <c r="G237" i="18"/>
  <c r="F237" i="18"/>
  <c r="H237" i="18"/>
  <c r="J237" i="18"/>
  <c r="H150" i="22"/>
  <c r="E150" i="22"/>
  <c r="I150" i="22"/>
  <c r="G150" i="22"/>
  <c r="F150" i="22"/>
  <c r="J150" i="22"/>
  <c r="H225" i="25"/>
  <c r="F225" i="25"/>
  <c r="E225" i="25"/>
  <c r="G225" i="25"/>
  <c r="J225" i="25"/>
  <c r="I225" i="25"/>
  <c r="H187" i="26"/>
  <c r="G187" i="26"/>
  <c r="J187" i="26"/>
  <c r="F187" i="26"/>
  <c r="I187" i="26"/>
  <c r="E187" i="26"/>
  <c r="I181" i="22"/>
  <c r="F181" i="22"/>
  <c r="H181" i="22"/>
  <c r="G181" i="22"/>
  <c r="J181" i="22"/>
  <c r="E181" i="22"/>
  <c r="H210" i="25"/>
  <c r="E210" i="25"/>
  <c r="I210" i="25"/>
  <c r="F210" i="25"/>
  <c r="G210" i="25"/>
  <c r="J210" i="25"/>
  <c r="H238" i="25"/>
  <c r="E238" i="25"/>
  <c r="J238" i="25"/>
  <c r="I238" i="25"/>
  <c r="F238" i="25"/>
  <c r="G238" i="25"/>
  <c r="J195" i="24"/>
  <c r="G195" i="24"/>
  <c r="I195" i="24"/>
  <c r="H195" i="24"/>
  <c r="F195" i="24"/>
  <c r="E195" i="24"/>
  <c r="H235" i="24"/>
  <c r="G235" i="24"/>
  <c r="E235" i="24"/>
  <c r="J235" i="24"/>
  <c r="I235" i="24"/>
  <c r="F235" i="24"/>
  <c r="I261" i="23"/>
  <c r="F261" i="23"/>
  <c r="H261" i="23"/>
  <c r="J261" i="23"/>
  <c r="G261" i="23"/>
  <c r="E261" i="23"/>
  <c r="H147" i="25"/>
  <c r="G147" i="25"/>
  <c r="J147" i="25"/>
  <c r="F147" i="25"/>
  <c r="I147" i="25"/>
  <c r="E147" i="25"/>
  <c r="H269" i="24"/>
  <c r="F269" i="24"/>
  <c r="E269" i="24"/>
  <c r="G269" i="24"/>
  <c r="I269" i="24"/>
  <c r="J269" i="24"/>
  <c r="I150" i="18"/>
  <c r="F150" i="18"/>
  <c r="E150" i="18"/>
  <c r="G150" i="18"/>
  <c r="H150" i="18"/>
  <c r="J150" i="18"/>
  <c r="J139" i="23"/>
  <c r="F139" i="23"/>
  <c r="E139" i="23"/>
  <c r="H139" i="23"/>
  <c r="G139" i="23"/>
  <c r="I139" i="23"/>
  <c r="J209" i="26"/>
  <c r="I209" i="26"/>
  <c r="F209" i="26"/>
  <c r="E209" i="26"/>
  <c r="H209" i="26"/>
  <c r="G209" i="26"/>
  <c r="I181" i="25"/>
  <c r="F181" i="25"/>
  <c r="J181" i="25"/>
  <c r="H181" i="25"/>
  <c r="G181" i="25"/>
  <c r="E181" i="25"/>
  <c r="G227" i="18"/>
  <c r="H227" i="18"/>
  <c r="I227" i="18"/>
  <c r="J227" i="18"/>
  <c r="F227" i="18"/>
  <c r="E227" i="18"/>
  <c r="H193" i="18"/>
  <c r="E193" i="18"/>
  <c r="J193" i="18"/>
  <c r="G193" i="18"/>
  <c r="I193" i="18"/>
  <c r="F193" i="18"/>
  <c r="E174" i="39"/>
  <c r="F174" i="39"/>
  <c r="I174" i="39"/>
  <c r="H174" i="39"/>
  <c r="J174" i="39"/>
  <c r="G174" i="39"/>
  <c r="J206" i="26"/>
  <c r="E206" i="26"/>
  <c r="F206" i="26"/>
  <c r="H206" i="26"/>
  <c r="I206" i="26"/>
  <c r="G206" i="26"/>
  <c r="F253" i="39"/>
  <c r="G253" i="39"/>
  <c r="I253" i="39"/>
  <c r="J253" i="39"/>
  <c r="H253" i="39"/>
  <c r="E253" i="39"/>
  <c r="H189" i="22"/>
  <c r="G189" i="22"/>
  <c r="F189" i="22"/>
  <c r="I189" i="22"/>
  <c r="J189" i="22"/>
  <c r="E189" i="22"/>
  <c r="I155" i="18"/>
  <c r="G155" i="18"/>
  <c r="E155" i="18"/>
  <c r="J155" i="18"/>
  <c r="F155" i="18"/>
  <c r="H155" i="18"/>
  <c r="H265" i="22"/>
  <c r="E265" i="22"/>
  <c r="I265" i="22"/>
  <c r="J265" i="22"/>
  <c r="F265" i="22"/>
  <c r="G265" i="22"/>
  <c r="H155" i="26"/>
  <c r="E155" i="26"/>
  <c r="J155" i="26"/>
  <c r="F155" i="26"/>
  <c r="I155" i="26"/>
  <c r="G155" i="26"/>
  <c r="H171" i="23"/>
  <c r="E171" i="23"/>
  <c r="J171" i="23"/>
  <c r="I171" i="23"/>
  <c r="G171" i="23"/>
  <c r="F171" i="23"/>
  <c r="H190" i="25"/>
  <c r="G190" i="25"/>
  <c r="E190" i="25"/>
  <c r="I190" i="25"/>
  <c r="J190" i="25"/>
  <c r="F190" i="25"/>
  <c r="J174" i="23"/>
  <c r="I174" i="23"/>
  <c r="F174" i="23"/>
  <c r="G174" i="23"/>
  <c r="E174" i="23"/>
  <c r="H174" i="23"/>
  <c r="J233" i="23"/>
  <c r="H233" i="23"/>
  <c r="F233" i="23"/>
  <c r="E233" i="23"/>
  <c r="G233" i="23"/>
  <c r="I233" i="23"/>
  <c r="I259" i="26"/>
  <c r="G259" i="26"/>
  <c r="F259" i="26"/>
  <c r="H259" i="26"/>
  <c r="E259" i="26"/>
  <c r="J259" i="26"/>
  <c r="H155" i="23"/>
  <c r="I155" i="23"/>
  <c r="F155" i="23"/>
  <c r="E155" i="23"/>
  <c r="G155" i="23"/>
  <c r="J155" i="23"/>
  <c r="G185" i="23"/>
  <c r="E185" i="23"/>
  <c r="F185" i="23"/>
  <c r="I185" i="23"/>
  <c r="H185" i="23"/>
  <c r="J185" i="23"/>
  <c r="I218" i="14"/>
  <c r="E218" i="14"/>
  <c r="H218" i="14"/>
  <c r="G218" i="14"/>
  <c r="F218" i="14"/>
  <c r="J218" i="14"/>
  <c r="F237" i="14"/>
  <c r="J237" i="14"/>
  <c r="I237" i="14"/>
  <c r="G237" i="14"/>
  <c r="H237" i="14"/>
  <c r="E237" i="14"/>
  <c r="J246" i="25"/>
  <c r="F246" i="25"/>
  <c r="H246" i="25"/>
  <c r="I246" i="25"/>
  <c r="E246" i="25"/>
  <c r="G246" i="25"/>
  <c r="H138" i="25"/>
  <c r="I138" i="25"/>
  <c r="F138" i="25"/>
  <c r="G138" i="25"/>
  <c r="J138" i="25"/>
  <c r="E138" i="25"/>
  <c r="I146" i="25"/>
  <c r="H146" i="25"/>
  <c r="J146" i="25"/>
  <c r="G146" i="25"/>
  <c r="E146" i="25"/>
  <c r="F146" i="25"/>
  <c r="G254" i="18"/>
  <c r="I254" i="18"/>
  <c r="E254" i="18"/>
  <c r="H254" i="18"/>
  <c r="J254" i="18"/>
  <c r="F254" i="18"/>
  <c r="H209" i="22"/>
  <c r="G209" i="22"/>
  <c r="I209" i="22"/>
  <c r="F209" i="22"/>
  <c r="J209" i="22"/>
  <c r="E209" i="22"/>
  <c r="F202" i="18"/>
  <c r="J202" i="18"/>
  <c r="I202" i="18"/>
  <c r="E202" i="18"/>
  <c r="H202" i="18"/>
  <c r="G202" i="18"/>
  <c r="H267" i="14"/>
  <c r="G267" i="14"/>
  <c r="J267" i="14"/>
  <c r="E267" i="14"/>
  <c r="I267" i="14"/>
  <c r="F267" i="14"/>
  <c r="H188" i="23"/>
  <c r="G188" i="23"/>
  <c r="I188" i="23"/>
  <c r="J188" i="23"/>
  <c r="F188" i="23"/>
  <c r="E188" i="23"/>
  <c r="E180" i="14"/>
  <c r="F180" i="14"/>
  <c r="G180" i="14"/>
  <c r="H180" i="14"/>
  <c r="I180" i="14"/>
  <c r="J180" i="14"/>
  <c r="J191" i="18"/>
  <c r="E191" i="18"/>
  <c r="H191" i="18"/>
  <c r="I191" i="18"/>
  <c r="F191" i="18"/>
  <c r="G191" i="18"/>
  <c r="F223" i="14"/>
  <c r="E223" i="14"/>
  <c r="I223" i="14"/>
  <c r="H223" i="14"/>
  <c r="G223" i="14"/>
  <c r="J223" i="14"/>
  <c r="E139" i="14"/>
  <c r="G139" i="14"/>
  <c r="J139" i="14"/>
  <c r="H139" i="14"/>
  <c r="F139" i="14"/>
  <c r="I139" i="14"/>
  <c r="G159" i="23"/>
  <c r="E159" i="23"/>
  <c r="F159" i="23"/>
  <c r="H159" i="23"/>
  <c r="J159" i="23"/>
  <c r="I159" i="23"/>
  <c r="H189" i="26"/>
  <c r="I189" i="26"/>
  <c r="J189" i="26"/>
  <c r="E189" i="26"/>
  <c r="G189" i="26"/>
  <c r="F189" i="26"/>
  <c r="G243" i="39"/>
  <c r="I243" i="39"/>
  <c r="H243" i="39"/>
  <c r="F243" i="39"/>
  <c r="E243" i="39"/>
  <c r="J243" i="39"/>
  <c r="H250" i="23"/>
  <c r="I250" i="23"/>
  <c r="E250" i="23"/>
  <c r="F250" i="23"/>
  <c r="G250" i="23"/>
  <c r="J250" i="23"/>
  <c r="H190" i="18"/>
  <c r="I190" i="18"/>
  <c r="F190" i="18"/>
  <c r="G190" i="18"/>
  <c r="E190" i="18"/>
  <c r="J190" i="18"/>
  <c r="F136" i="14"/>
  <c r="E136" i="14"/>
  <c r="G136" i="14"/>
  <c r="H136" i="14"/>
  <c r="J136" i="14"/>
  <c r="I136" i="14"/>
  <c r="I207" i="23"/>
  <c r="F207" i="23"/>
  <c r="E207" i="23"/>
  <c r="G207" i="23"/>
  <c r="J207" i="23"/>
  <c r="H207" i="23"/>
  <c r="E225" i="24"/>
  <c r="G225" i="24"/>
  <c r="F225" i="24"/>
  <c r="H225" i="24"/>
  <c r="I225" i="24"/>
  <c r="J225" i="24"/>
  <c r="H256" i="25"/>
  <c r="F256" i="25"/>
  <c r="E256" i="25"/>
  <c r="J256" i="25"/>
  <c r="I256" i="25"/>
  <c r="G256" i="25"/>
  <c r="J199" i="23"/>
  <c r="H199" i="23"/>
  <c r="I199" i="23"/>
  <c r="G199" i="23"/>
  <c r="F199" i="23"/>
  <c r="E199" i="23"/>
  <c r="G143" i="18"/>
  <c r="J143" i="18"/>
  <c r="F143" i="18"/>
  <c r="I143" i="18"/>
  <c r="E143" i="18"/>
  <c r="H143" i="18"/>
  <c r="F256" i="24"/>
  <c r="I256" i="24"/>
  <c r="H256" i="24"/>
  <c r="G256" i="24"/>
  <c r="J256" i="24"/>
  <c r="E256" i="24"/>
  <c r="I176" i="14"/>
  <c r="F176" i="14"/>
  <c r="G176" i="14"/>
  <c r="J176" i="14"/>
  <c r="H176" i="14"/>
  <c r="E176" i="14"/>
  <c r="H172" i="26"/>
  <c r="I172" i="26"/>
  <c r="J172" i="26"/>
  <c r="E172" i="26"/>
  <c r="F172" i="26"/>
  <c r="G172" i="26"/>
  <c r="I220" i="14"/>
  <c r="G220" i="14"/>
  <c r="E220" i="14"/>
  <c r="J220" i="14"/>
  <c r="F220" i="14"/>
  <c r="H220" i="14"/>
  <c r="I199" i="24"/>
  <c r="H199" i="24"/>
  <c r="J199" i="24"/>
  <c r="F199" i="24"/>
  <c r="E199" i="24"/>
  <c r="G199" i="24"/>
  <c r="G196" i="23"/>
  <c r="I196" i="23"/>
  <c r="E196" i="23"/>
  <c r="F196" i="23"/>
  <c r="J196" i="23"/>
  <c r="H196" i="23"/>
  <c r="I216" i="23"/>
  <c r="G216" i="23"/>
  <c r="F216" i="23"/>
  <c r="H216" i="23"/>
  <c r="E216" i="23"/>
  <c r="J216" i="23"/>
  <c r="I164" i="14"/>
  <c r="H164" i="14"/>
  <c r="F164" i="14"/>
  <c r="G164" i="14"/>
  <c r="J164" i="14"/>
  <c r="E164" i="14"/>
  <c r="H212" i="24"/>
  <c r="F212" i="24"/>
  <c r="G212" i="24"/>
  <c r="I212" i="24"/>
  <c r="E212" i="24"/>
  <c r="J212" i="24"/>
  <c r="H264" i="22"/>
  <c r="I264" i="22"/>
  <c r="E264" i="22"/>
  <c r="F264" i="22"/>
  <c r="J264" i="22"/>
  <c r="G264" i="22"/>
  <c r="F207" i="14"/>
  <c r="G207" i="14"/>
  <c r="H207" i="14"/>
  <c r="I207" i="14"/>
  <c r="E207" i="14"/>
  <c r="J207" i="14"/>
  <c r="I167" i="23"/>
  <c r="F167" i="23"/>
  <c r="E167" i="23"/>
  <c r="J167" i="23"/>
  <c r="G167" i="23"/>
  <c r="H167" i="23"/>
  <c r="E244" i="39"/>
  <c r="G244" i="39"/>
  <c r="F244" i="39"/>
  <c r="H244" i="39"/>
  <c r="I244" i="39"/>
  <c r="J244" i="39"/>
  <c r="H208" i="23"/>
  <c r="J208" i="23"/>
  <c r="G208" i="23"/>
  <c r="I208" i="23"/>
  <c r="E208" i="23"/>
  <c r="F208" i="23"/>
  <c r="E188" i="25"/>
  <c r="I188" i="25"/>
  <c r="F188" i="25"/>
  <c r="J188" i="25"/>
  <c r="H188" i="25"/>
  <c r="G188" i="25"/>
  <c r="I148" i="39"/>
  <c r="J148" i="39"/>
  <c r="E148" i="39"/>
  <c r="H148" i="39"/>
  <c r="G148" i="39"/>
  <c r="F148" i="39"/>
  <c r="I255" i="23"/>
  <c r="J255" i="23"/>
  <c r="H255" i="23"/>
  <c r="F255" i="23"/>
  <c r="E255" i="23"/>
  <c r="G255" i="23"/>
  <c r="G215" i="23"/>
  <c r="J215" i="23"/>
  <c r="H215" i="23"/>
  <c r="E215" i="23"/>
  <c r="F215" i="23"/>
  <c r="I215" i="23"/>
  <c r="I135" i="24"/>
  <c r="J135" i="24"/>
  <c r="E135" i="24"/>
  <c r="F135" i="24"/>
  <c r="G135" i="24"/>
  <c r="H135" i="24"/>
  <c r="I248" i="14"/>
  <c r="E248" i="14"/>
  <c r="H248" i="14"/>
  <c r="F248" i="14"/>
  <c r="G248" i="14"/>
  <c r="J248" i="14"/>
  <c r="J160" i="26"/>
  <c r="H160" i="26"/>
  <c r="F160" i="26"/>
  <c r="G160" i="26"/>
  <c r="E160" i="26"/>
  <c r="I160" i="26"/>
  <c r="I228" i="24"/>
  <c r="J228" i="24"/>
  <c r="E228" i="24"/>
  <c r="G228" i="24"/>
  <c r="F228" i="24"/>
  <c r="H228" i="24"/>
  <c r="I151" i="22"/>
  <c r="J151" i="22"/>
  <c r="G151" i="22"/>
  <c r="H151" i="22"/>
  <c r="F151" i="22"/>
  <c r="E151" i="22"/>
  <c r="H231" i="39"/>
  <c r="E231" i="39"/>
  <c r="F231" i="39"/>
  <c r="I231" i="39"/>
  <c r="G231" i="39"/>
  <c r="J231" i="39"/>
  <c r="J175" i="26"/>
  <c r="F175" i="26"/>
  <c r="E175" i="26"/>
  <c r="H175" i="26"/>
  <c r="I175" i="26"/>
  <c r="G175" i="26"/>
  <c r="H136" i="18"/>
  <c r="I136" i="18"/>
  <c r="F136" i="18"/>
  <c r="E136" i="18"/>
  <c r="J136" i="18"/>
  <c r="G136" i="18"/>
  <c r="G208" i="39"/>
  <c r="E208" i="39"/>
  <c r="I208" i="39"/>
  <c r="F208" i="39"/>
  <c r="J208" i="39"/>
  <c r="H208" i="39"/>
  <c r="G228" i="25"/>
  <c r="H228" i="25"/>
  <c r="J228" i="25"/>
  <c r="F228" i="25"/>
  <c r="I228" i="25"/>
  <c r="E228" i="25"/>
  <c r="I140" i="14"/>
  <c r="F140" i="14"/>
  <c r="E140" i="14"/>
  <c r="J140" i="14"/>
  <c r="H140" i="14"/>
  <c r="G140" i="14"/>
  <c r="H255" i="26"/>
  <c r="G255" i="26"/>
  <c r="J255" i="26"/>
  <c r="I255" i="26"/>
  <c r="F255" i="26"/>
  <c r="E255" i="26"/>
  <c r="J191" i="39"/>
  <c r="H191" i="39"/>
  <c r="I191" i="39"/>
  <c r="E191" i="39"/>
  <c r="G191" i="39"/>
  <c r="F191" i="39"/>
  <c r="G135" i="18"/>
  <c r="F135" i="18"/>
  <c r="I135" i="18"/>
  <c r="E135" i="18"/>
  <c r="J135" i="18"/>
  <c r="H135" i="18"/>
  <c r="J224" i="24"/>
  <c r="I224" i="24"/>
  <c r="F224" i="24"/>
  <c r="E224" i="24"/>
  <c r="H224" i="24"/>
  <c r="G224" i="24"/>
  <c r="H164" i="23"/>
  <c r="I164" i="23"/>
  <c r="F164" i="23"/>
  <c r="G164" i="23"/>
  <c r="J164" i="23"/>
  <c r="E164" i="23"/>
  <c r="H252" i="18"/>
  <c r="I252" i="18"/>
  <c r="G252" i="18"/>
  <c r="E252" i="18"/>
  <c r="J252" i="18"/>
  <c r="F252" i="18"/>
  <c r="J207" i="25"/>
  <c r="I207" i="25"/>
  <c r="E207" i="25"/>
  <c r="G207" i="25"/>
  <c r="F207" i="25"/>
  <c r="H207" i="25"/>
  <c r="H216" i="22"/>
  <c r="G216" i="22"/>
  <c r="J216" i="22"/>
  <c r="F216" i="22"/>
  <c r="I216" i="22"/>
  <c r="E216" i="22"/>
  <c r="H136" i="25"/>
  <c r="G136" i="25"/>
  <c r="J136" i="25"/>
  <c r="F136" i="25"/>
  <c r="I136" i="25"/>
  <c r="E136" i="25"/>
  <c r="F256" i="14"/>
  <c r="J256" i="14"/>
  <c r="G256" i="14"/>
  <c r="I256" i="14"/>
  <c r="H256" i="14"/>
  <c r="E256" i="14"/>
  <c r="G164" i="26"/>
  <c r="E164" i="26"/>
  <c r="J164" i="26"/>
  <c r="I164" i="26"/>
  <c r="H164" i="26"/>
  <c r="F164" i="26"/>
  <c r="F268" i="23"/>
  <c r="I268" i="23"/>
  <c r="J268" i="23"/>
  <c r="E268" i="23"/>
  <c r="H268" i="23"/>
  <c r="G268" i="23"/>
  <c r="H135" i="25"/>
  <c r="G135" i="25"/>
  <c r="E135" i="25"/>
  <c r="J135" i="25"/>
  <c r="F135" i="25"/>
  <c r="I135" i="25"/>
  <c r="J218" i="35"/>
  <c r="F218" i="35"/>
  <c r="H218" i="35"/>
  <c r="I218" i="35"/>
  <c r="G218" i="35"/>
  <c r="E218" i="35"/>
  <c r="G148" i="35"/>
  <c r="H148" i="35"/>
  <c r="J148" i="35"/>
  <c r="F148" i="35"/>
  <c r="E148" i="35"/>
  <c r="I148" i="35"/>
  <c r="G187" i="35"/>
  <c r="J187" i="35"/>
  <c r="E187" i="35"/>
  <c r="F187" i="35"/>
  <c r="I187" i="35"/>
  <c r="H187" i="35"/>
  <c r="I156" i="35"/>
  <c r="H156" i="35"/>
  <c r="G156" i="35"/>
  <c r="E156" i="35"/>
  <c r="J156" i="35"/>
  <c r="F156" i="35"/>
  <c r="E135" i="35"/>
  <c r="I135" i="35"/>
  <c r="G135" i="35"/>
  <c r="H135" i="35"/>
  <c r="J135" i="35"/>
  <c r="F135" i="35"/>
  <c r="J195" i="35"/>
  <c r="F195" i="35"/>
  <c r="I195" i="35"/>
  <c r="E195" i="35"/>
  <c r="H195" i="35"/>
  <c r="G195" i="35"/>
  <c r="H247" i="35"/>
  <c r="E247" i="35"/>
  <c r="G247" i="35"/>
  <c r="J247" i="35"/>
  <c r="F247" i="35"/>
  <c r="I247" i="35"/>
  <c r="I171" i="29"/>
  <c r="E171" i="29"/>
  <c r="H171" i="29"/>
  <c r="G171" i="29"/>
  <c r="J171" i="29"/>
  <c r="F171" i="29"/>
  <c r="J254" i="29"/>
  <c r="G254" i="29"/>
  <c r="I254" i="29"/>
  <c r="E254" i="29"/>
  <c r="F254" i="29"/>
  <c r="H254" i="29"/>
  <c r="G226" i="31"/>
  <c r="H226" i="31"/>
  <c r="I226" i="31"/>
  <c r="J226" i="31"/>
  <c r="E226" i="31"/>
  <c r="F226" i="31"/>
  <c r="F176" i="35"/>
  <c r="I176" i="35"/>
  <c r="E176" i="35"/>
  <c r="G176" i="35"/>
  <c r="H176" i="35"/>
  <c r="J176" i="35"/>
  <c r="I242" i="35"/>
  <c r="H242" i="35"/>
  <c r="G242" i="35"/>
  <c r="E242" i="35"/>
  <c r="F242" i="35"/>
  <c r="J242" i="35"/>
  <c r="H169" i="29"/>
  <c r="J169" i="29"/>
  <c r="F169" i="29"/>
  <c r="I169" i="29"/>
  <c r="E169" i="29"/>
  <c r="G169" i="29"/>
  <c r="F219" i="29"/>
  <c r="I219" i="29"/>
  <c r="J219" i="29"/>
  <c r="E219" i="29"/>
  <c r="G219" i="29"/>
  <c r="H219" i="29"/>
  <c r="J155" i="31"/>
  <c r="G155" i="31"/>
  <c r="E155" i="31"/>
  <c r="H155" i="31"/>
  <c r="F155" i="31"/>
  <c r="I155" i="31"/>
  <c r="E145" i="35"/>
  <c r="H145" i="35"/>
  <c r="I145" i="35"/>
  <c r="J145" i="35"/>
  <c r="G145" i="35"/>
  <c r="F145" i="35"/>
  <c r="G201" i="35"/>
  <c r="J201" i="35"/>
  <c r="H201" i="35"/>
  <c r="I201" i="35"/>
  <c r="F201" i="35"/>
  <c r="E201" i="35"/>
  <c r="H265" i="35"/>
  <c r="J265" i="35"/>
  <c r="I265" i="35"/>
  <c r="F265" i="35"/>
  <c r="E265" i="35"/>
  <c r="G265" i="35"/>
  <c r="I191" i="29"/>
  <c r="J191" i="29"/>
  <c r="F191" i="29"/>
  <c r="E191" i="29"/>
  <c r="G191" i="29"/>
  <c r="H191" i="29"/>
  <c r="F257" i="29"/>
  <c r="J257" i="29"/>
  <c r="G257" i="29"/>
  <c r="H257" i="29"/>
  <c r="I257" i="29"/>
  <c r="E257" i="29"/>
  <c r="H178" i="31"/>
  <c r="G178" i="31"/>
  <c r="I178" i="31"/>
  <c r="E178" i="31"/>
  <c r="F178" i="31"/>
  <c r="J178" i="31"/>
  <c r="E153" i="38"/>
  <c r="J153" i="38"/>
  <c r="G153" i="38"/>
  <c r="H153" i="38"/>
  <c r="I153" i="38"/>
  <c r="F153" i="38"/>
  <c r="E144" i="32"/>
  <c r="I144" i="32"/>
  <c r="J144" i="32"/>
  <c r="G144" i="32"/>
  <c r="F144" i="32"/>
  <c r="H144" i="32"/>
  <c r="H201" i="29"/>
  <c r="F201" i="29"/>
  <c r="I201" i="29"/>
  <c r="E201" i="29"/>
  <c r="J201" i="29"/>
  <c r="G201" i="29"/>
  <c r="F250" i="29"/>
  <c r="H250" i="29"/>
  <c r="G250" i="29"/>
  <c r="J250" i="29"/>
  <c r="I250" i="29"/>
  <c r="E250" i="29"/>
  <c r="E183" i="31"/>
  <c r="J183" i="31"/>
  <c r="I183" i="31"/>
  <c r="H183" i="31"/>
  <c r="G183" i="31"/>
  <c r="F183" i="31"/>
  <c r="E148" i="29"/>
  <c r="I148" i="29"/>
  <c r="F148" i="29"/>
  <c r="G148" i="29"/>
  <c r="J148" i="29"/>
  <c r="H148" i="29"/>
  <c r="F222" i="29"/>
  <c r="I222" i="29"/>
  <c r="G222" i="29"/>
  <c r="E222" i="29"/>
  <c r="H222" i="29"/>
  <c r="J222" i="29"/>
  <c r="G180" i="30"/>
  <c r="J180" i="30"/>
  <c r="H180" i="30"/>
  <c r="I180" i="30"/>
  <c r="E180" i="30"/>
  <c r="F180" i="30"/>
  <c r="H259" i="31"/>
  <c r="E259" i="31"/>
  <c r="J259" i="31"/>
  <c r="F259" i="31"/>
  <c r="I259" i="31"/>
  <c r="G259" i="31"/>
  <c r="I167" i="35"/>
  <c r="J167" i="35"/>
  <c r="F167" i="35"/>
  <c r="G167" i="35"/>
  <c r="E167" i="35"/>
  <c r="H167" i="35"/>
  <c r="G209" i="35"/>
  <c r="F209" i="35"/>
  <c r="J209" i="35"/>
  <c r="E209" i="35"/>
  <c r="I209" i="35"/>
  <c r="H209" i="35"/>
  <c r="G143" i="29"/>
  <c r="H143" i="29"/>
  <c r="E143" i="29"/>
  <c r="J143" i="29"/>
  <c r="I143" i="29"/>
  <c r="F143" i="29"/>
  <c r="J211" i="29"/>
  <c r="I211" i="29"/>
  <c r="E211" i="29"/>
  <c r="F211" i="29"/>
  <c r="H211" i="29"/>
  <c r="G211" i="29"/>
  <c r="I263" i="29"/>
  <c r="H263" i="29"/>
  <c r="G263" i="29"/>
  <c r="J263" i="29"/>
  <c r="E263" i="29"/>
  <c r="F263" i="29"/>
  <c r="I206" i="30"/>
  <c r="H206" i="30"/>
  <c r="F206" i="30"/>
  <c r="G206" i="30"/>
  <c r="J206" i="30"/>
  <c r="E206" i="30"/>
  <c r="I270" i="31"/>
  <c r="G270" i="31"/>
  <c r="J270" i="31"/>
  <c r="E270" i="31"/>
  <c r="F270" i="31"/>
  <c r="H270" i="31"/>
  <c r="J205" i="35"/>
  <c r="I205" i="35"/>
  <c r="E205" i="35"/>
  <c r="H205" i="35"/>
  <c r="G205" i="35"/>
  <c r="F205" i="35"/>
  <c r="H185" i="29"/>
  <c r="F185" i="29"/>
  <c r="E185" i="29"/>
  <c r="G185" i="29"/>
  <c r="J185" i="29"/>
  <c r="I185" i="29"/>
  <c r="H270" i="29"/>
  <c r="G270" i="29"/>
  <c r="I270" i="29"/>
  <c r="F270" i="29"/>
  <c r="E270" i="29"/>
  <c r="J270" i="29"/>
  <c r="G156" i="38"/>
  <c r="E156" i="38"/>
  <c r="F156" i="38"/>
  <c r="I156" i="38"/>
  <c r="J156" i="38"/>
  <c r="H156" i="38"/>
  <c r="G144" i="35"/>
  <c r="E144" i="35"/>
  <c r="H144" i="35"/>
  <c r="J144" i="35"/>
  <c r="F144" i="35"/>
  <c r="I144" i="35"/>
  <c r="I230" i="35"/>
  <c r="H230" i="35"/>
  <c r="E230" i="35"/>
  <c r="G230" i="35"/>
  <c r="F230" i="35"/>
  <c r="J230" i="35"/>
  <c r="E149" i="29"/>
  <c r="F149" i="29"/>
  <c r="H149" i="29"/>
  <c r="J149" i="29"/>
  <c r="G149" i="29"/>
  <c r="I149" i="29"/>
  <c r="H207" i="29"/>
  <c r="E207" i="29"/>
  <c r="F207" i="29"/>
  <c r="G207" i="29"/>
  <c r="J207" i="29"/>
  <c r="I207" i="29"/>
  <c r="H246" i="29"/>
  <c r="G246" i="29"/>
  <c r="E246" i="29"/>
  <c r="J246" i="29"/>
  <c r="I246" i="29"/>
  <c r="F246" i="29"/>
  <c r="J258" i="30"/>
  <c r="G258" i="30"/>
  <c r="F258" i="30"/>
  <c r="I258" i="30"/>
  <c r="E258" i="30"/>
  <c r="H258" i="30"/>
  <c r="G189" i="38"/>
  <c r="F189" i="38"/>
  <c r="I189" i="38"/>
  <c r="H189" i="38"/>
  <c r="J189" i="38"/>
  <c r="E189" i="38"/>
  <c r="I167" i="30"/>
  <c r="H167" i="30"/>
  <c r="E167" i="30"/>
  <c r="J167" i="30"/>
  <c r="G167" i="30"/>
  <c r="F167" i="30"/>
  <c r="I205" i="30"/>
  <c r="F205" i="30"/>
  <c r="G205" i="30"/>
  <c r="H205" i="30"/>
  <c r="E205" i="30"/>
  <c r="J205" i="30"/>
  <c r="G265" i="30"/>
  <c r="H265" i="30"/>
  <c r="J265" i="30"/>
  <c r="I265" i="30"/>
  <c r="F265" i="30"/>
  <c r="E265" i="30"/>
  <c r="G176" i="31"/>
  <c r="E176" i="31"/>
  <c r="H176" i="31"/>
  <c r="J176" i="31"/>
  <c r="I176" i="31"/>
  <c r="F176" i="31"/>
  <c r="H257" i="31"/>
  <c r="E257" i="31"/>
  <c r="G257" i="31"/>
  <c r="J257" i="31"/>
  <c r="F257" i="31"/>
  <c r="I257" i="31"/>
  <c r="F195" i="38"/>
  <c r="G195" i="38"/>
  <c r="J195" i="38"/>
  <c r="E195" i="38"/>
  <c r="H195" i="38"/>
  <c r="I195" i="38"/>
  <c r="G248" i="38"/>
  <c r="F248" i="38"/>
  <c r="H248" i="38"/>
  <c r="E248" i="38"/>
  <c r="I248" i="38"/>
  <c r="J248" i="38"/>
  <c r="I165" i="30"/>
  <c r="H165" i="30"/>
  <c r="J165" i="30"/>
  <c r="E165" i="30"/>
  <c r="G165" i="30"/>
  <c r="F165" i="30"/>
  <c r="I227" i="30"/>
  <c r="E227" i="30"/>
  <c r="J227" i="30"/>
  <c r="F227" i="30"/>
  <c r="H227" i="30"/>
  <c r="G227" i="30"/>
  <c r="H146" i="31"/>
  <c r="I146" i="31"/>
  <c r="J146" i="31"/>
  <c r="F146" i="31"/>
  <c r="G146" i="31"/>
  <c r="E146" i="31"/>
  <c r="G220" i="31"/>
  <c r="J220" i="31"/>
  <c r="F220" i="31"/>
  <c r="I220" i="31"/>
  <c r="E220" i="31"/>
  <c r="H220" i="31"/>
  <c r="F264" i="31"/>
  <c r="H264" i="31"/>
  <c r="E264" i="31"/>
  <c r="I264" i="31"/>
  <c r="J264" i="31"/>
  <c r="G264" i="31"/>
  <c r="H182" i="38"/>
  <c r="J182" i="38"/>
  <c r="G182" i="38"/>
  <c r="I182" i="38"/>
  <c r="E182" i="38"/>
  <c r="F182" i="38"/>
  <c r="H234" i="38"/>
  <c r="F234" i="38"/>
  <c r="I234" i="38"/>
  <c r="E234" i="38"/>
  <c r="G234" i="38"/>
  <c r="J234" i="38"/>
  <c r="J269" i="32"/>
  <c r="E269" i="32"/>
  <c r="H269" i="32"/>
  <c r="I269" i="32"/>
  <c r="G269" i="32"/>
  <c r="F269" i="32"/>
  <c r="G144" i="31"/>
  <c r="E144" i="31"/>
  <c r="J144" i="31"/>
  <c r="F144" i="31"/>
  <c r="H144" i="31"/>
  <c r="I144" i="31"/>
  <c r="I205" i="31"/>
  <c r="J205" i="31"/>
  <c r="E205" i="31"/>
  <c r="G205" i="31"/>
  <c r="H205" i="31"/>
  <c r="F205" i="31"/>
  <c r="J138" i="38"/>
  <c r="F138" i="38"/>
  <c r="I138" i="38"/>
  <c r="G138" i="38"/>
  <c r="E138" i="38"/>
  <c r="H138" i="38"/>
  <c r="J196" i="38"/>
  <c r="E196" i="38"/>
  <c r="H196" i="38"/>
  <c r="I196" i="38"/>
  <c r="G196" i="38"/>
  <c r="F196" i="38"/>
  <c r="H243" i="38"/>
  <c r="E243" i="38"/>
  <c r="G243" i="38"/>
  <c r="F243" i="38"/>
  <c r="I243" i="38"/>
  <c r="J243" i="38"/>
  <c r="I161" i="30"/>
  <c r="H161" i="30"/>
  <c r="J161" i="30"/>
  <c r="E161" i="30"/>
  <c r="F161" i="30"/>
  <c r="G161" i="30"/>
  <c r="G217" i="30"/>
  <c r="J217" i="30"/>
  <c r="H217" i="30"/>
  <c r="F217" i="30"/>
  <c r="I217" i="30"/>
  <c r="E217" i="30"/>
  <c r="J139" i="31"/>
  <c r="F139" i="31"/>
  <c r="I139" i="31"/>
  <c r="H139" i="31"/>
  <c r="G139" i="31"/>
  <c r="E139" i="31"/>
  <c r="I227" i="31"/>
  <c r="H227" i="31"/>
  <c r="F227" i="31"/>
  <c r="J227" i="31"/>
  <c r="E227" i="31"/>
  <c r="G227" i="31"/>
  <c r="J191" i="38"/>
  <c r="E191" i="38"/>
  <c r="F191" i="38"/>
  <c r="G191" i="38"/>
  <c r="H191" i="38"/>
  <c r="I191" i="38"/>
  <c r="H268" i="38"/>
  <c r="I268" i="38"/>
  <c r="J268" i="38"/>
  <c r="E268" i="38"/>
  <c r="G268" i="38"/>
  <c r="F268" i="38"/>
  <c r="E215" i="30"/>
  <c r="G215" i="30"/>
  <c r="H215" i="30"/>
  <c r="J215" i="30"/>
  <c r="F215" i="30"/>
  <c r="I215" i="30"/>
  <c r="J253" i="30"/>
  <c r="I253" i="30"/>
  <c r="F253" i="30"/>
  <c r="E253" i="30"/>
  <c r="G253" i="30"/>
  <c r="H253" i="30"/>
  <c r="H197" i="31"/>
  <c r="I197" i="31"/>
  <c r="E197" i="31"/>
  <c r="J197" i="31"/>
  <c r="G197" i="31"/>
  <c r="F197" i="31"/>
  <c r="I236" i="31"/>
  <c r="G236" i="31"/>
  <c r="F236" i="31"/>
  <c r="E236" i="31"/>
  <c r="J236" i="31"/>
  <c r="H236" i="31"/>
  <c r="I147" i="38"/>
  <c r="J147" i="38"/>
  <c r="F147" i="38"/>
  <c r="G147" i="38"/>
  <c r="E147" i="38"/>
  <c r="H147" i="38"/>
  <c r="H199" i="38"/>
  <c r="I199" i="38"/>
  <c r="E199" i="38"/>
  <c r="G199" i="38"/>
  <c r="F199" i="38"/>
  <c r="J199" i="38"/>
  <c r="H246" i="38"/>
  <c r="E246" i="38"/>
  <c r="G246" i="38"/>
  <c r="F246" i="38"/>
  <c r="I246" i="38"/>
  <c r="J246" i="38"/>
  <c r="J177" i="30"/>
  <c r="F177" i="30"/>
  <c r="G177" i="30"/>
  <c r="I177" i="30"/>
  <c r="E177" i="30"/>
  <c r="H177" i="30"/>
  <c r="H222" i="30"/>
  <c r="F222" i="30"/>
  <c r="J222" i="30"/>
  <c r="E222" i="30"/>
  <c r="I222" i="30"/>
  <c r="G222" i="30"/>
  <c r="J153" i="31"/>
  <c r="I153" i="31"/>
  <c r="G153" i="31"/>
  <c r="F153" i="31"/>
  <c r="E153" i="31"/>
  <c r="H153" i="31"/>
  <c r="H223" i="31"/>
  <c r="G223" i="31"/>
  <c r="J223" i="31"/>
  <c r="I223" i="31"/>
  <c r="F223" i="31"/>
  <c r="E223" i="31"/>
  <c r="G172" i="38"/>
  <c r="J172" i="38"/>
  <c r="H172" i="38"/>
  <c r="I172" i="38"/>
  <c r="E172" i="38"/>
  <c r="F172" i="38"/>
  <c r="E147" i="32"/>
  <c r="H147" i="32"/>
  <c r="F147" i="32"/>
  <c r="J147" i="32"/>
  <c r="G147" i="32"/>
  <c r="I147" i="32"/>
  <c r="E139" i="32"/>
  <c r="G139" i="32"/>
  <c r="H139" i="32"/>
  <c r="F139" i="32"/>
  <c r="J139" i="32"/>
  <c r="I139" i="32"/>
  <c r="E184" i="32"/>
  <c r="G184" i="32"/>
  <c r="H184" i="32"/>
  <c r="I184" i="32"/>
  <c r="J184" i="32"/>
  <c r="F184" i="32"/>
  <c r="I235" i="32"/>
  <c r="H235" i="32"/>
  <c r="F235" i="32"/>
  <c r="E235" i="32"/>
  <c r="J235" i="32"/>
  <c r="G235" i="32"/>
  <c r="J157" i="32"/>
  <c r="E157" i="32"/>
  <c r="G157" i="32"/>
  <c r="H157" i="32"/>
  <c r="I157" i="32"/>
  <c r="F157" i="32"/>
  <c r="E227" i="32"/>
  <c r="I227" i="32"/>
  <c r="F227" i="32"/>
  <c r="H227" i="32"/>
  <c r="G227" i="32"/>
  <c r="J227" i="32"/>
  <c r="F136" i="32"/>
  <c r="G136" i="32"/>
  <c r="J136" i="32"/>
  <c r="H136" i="32"/>
  <c r="E136" i="32"/>
  <c r="I136" i="32"/>
  <c r="G196" i="32"/>
  <c r="I196" i="32"/>
  <c r="H196" i="32"/>
  <c r="F196" i="32"/>
  <c r="J196" i="32"/>
  <c r="E196" i="32"/>
  <c r="H179" i="32"/>
  <c r="J179" i="32"/>
  <c r="I179" i="32"/>
  <c r="F179" i="32"/>
  <c r="E179" i="32"/>
  <c r="G179" i="32"/>
  <c r="E225" i="32"/>
  <c r="G225" i="32"/>
  <c r="I225" i="32"/>
  <c r="F225" i="32"/>
  <c r="J225" i="32"/>
  <c r="H225" i="32"/>
  <c r="E262" i="38"/>
  <c r="G262" i="38"/>
  <c r="I262" i="38"/>
  <c r="F262" i="38"/>
  <c r="J262" i="38"/>
  <c r="H262" i="38"/>
  <c r="I203" i="32"/>
  <c r="J203" i="32"/>
  <c r="F203" i="32"/>
  <c r="G203" i="32"/>
  <c r="E203" i="32"/>
  <c r="H203" i="32"/>
  <c r="H262" i="32"/>
  <c r="E262" i="32"/>
  <c r="J262" i="32"/>
  <c r="F262" i="32"/>
  <c r="I262" i="32"/>
  <c r="G262" i="32"/>
  <c r="J162" i="32"/>
  <c r="H162" i="32"/>
  <c r="E162" i="32"/>
  <c r="I162" i="32"/>
  <c r="G162" i="32"/>
  <c r="F162" i="32"/>
  <c r="H218" i="32"/>
  <c r="E218" i="32"/>
  <c r="F218" i="32"/>
  <c r="I218" i="32"/>
  <c r="G218" i="32"/>
  <c r="J218" i="32"/>
  <c r="F146" i="41"/>
  <c r="H146" i="41"/>
  <c r="J146" i="41"/>
  <c r="G146" i="41"/>
  <c r="I146" i="41"/>
  <c r="E146" i="41"/>
  <c r="H220" i="41"/>
  <c r="J220" i="41"/>
  <c r="G220" i="41"/>
  <c r="I220" i="41"/>
  <c r="F220" i="41"/>
  <c r="E220" i="41"/>
  <c r="F158" i="41"/>
  <c r="E158" i="41"/>
  <c r="I158" i="41"/>
  <c r="H158" i="41"/>
  <c r="G158" i="41"/>
  <c r="J158" i="41"/>
  <c r="H230" i="41"/>
  <c r="I230" i="41"/>
  <c r="J230" i="41"/>
  <c r="E230" i="41"/>
  <c r="F230" i="41"/>
  <c r="G230" i="41"/>
  <c r="G260" i="41"/>
  <c r="I260" i="41"/>
  <c r="J260" i="41"/>
  <c r="E260" i="41"/>
  <c r="F260" i="41"/>
  <c r="H260" i="41"/>
  <c r="E170" i="41"/>
  <c r="J170" i="41"/>
  <c r="F170" i="41"/>
  <c r="I170" i="41"/>
  <c r="H170" i="41"/>
  <c r="G170" i="41"/>
  <c r="G248" i="41"/>
  <c r="E248" i="41"/>
  <c r="I248" i="41"/>
  <c r="F248" i="41"/>
  <c r="J248" i="41"/>
  <c r="H248" i="41"/>
  <c r="I177" i="41"/>
  <c r="E177" i="41"/>
  <c r="G177" i="41"/>
  <c r="F177" i="41"/>
  <c r="J177" i="41"/>
  <c r="H177" i="41"/>
  <c r="H223" i="41"/>
  <c r="I223" i="41"/>
  <c r="G223" i="41"/>
  <c r="E223" i="41"/>
  <c r="F223" i="41"/>
  <c r="J223" i="41"/>
  <c r="I217" i="41"/>
  <c r="F217" i="41"/>
  <c r="J217" i="41"/>
  <c r="H217" i="41"/>
  <c r="E217" i="41"/>
  <c r="G217" i="41"/>
  <c r="H253" i="41"/>
  <c r="J253" i="41"/>
  <c r="E253" i="41"/>
  <c r="F253" i="41"/>
  <c r="G253" i="41"/>
  <c r="I253" i="41"/>
  <c r="E142" i="41"/>
  <c r="J142" i="41"/>
  <c r="F142" i="41"/>
  <c r="I142" i="41"/>
  <c r="G142" i="41"/>
  <c r="H142" i="41"/>
  <c r="H206" i="41"/>
  <c r="E206" i="41"/>
  <c r="I206" i="41"/>
  <c r="G206" i="41"/>
  <c r="J206" i="41"/>
  <c r="F206" i="41"/>
  <c r="J265" i="41"/>
  <c r="E265" i="41"/>
  <c r="G265" i="41"/>
  <c r="F265" i="41"/>
  <c r="I265" i="41"/>
  <c r="H265" i="41"/>
  <c r="H186" i="41"/>
  <c r="J186" i="41"/>
  <c r="F186" i="41"/>
  <c r="E186" i="41"/>
  <c r="I186" i="41"/>
  <c r="G186" i="41"/>
  <c r="H240" i="36"/>
  <c r="F240" i="36"/>
  <c r="J240" i="36"/>
  <c r="E240" i="36"/>
  <c r="G240" i="36"/>
  <c r="I240" i="36"/>
  <c r="G249" i="36"/>
  <c r="H249" i="36"/>
  <c r="F249" i="36"/>
  <c r="I249" i="36"/>
  <c r="E249" i="36"/>
  <c r="J249" i="36"/>
  <c r="H199" i="36"/>
  <c r="F199" i="36"/>
  <c r="I199" i="36"/>
  <c r="E199" i="36"/>
  <c r="J199" i="36"/>
  <c r="G199" i="36"/>
  <c r="E204" i="36"/>
  <c r="I204" i="36"/>
  <c r="H204" i="36"/>
  <c r="G204" i="36"/>
  <c r="J204" i="36"/>
  <c r="F204" i="36"/>
  <c r="H187" i="36"/>
  <c r="F187" i="36"/>
  <c r="E187" i="36"/>
  <c r="J187" i="36"/>
  <c r="I187" i="36"/>
  <c r="G187" i="36"/>
  <c r="H161" i="36"/>
  <c r="F161" i="36"/>
  <c r="G161" i="36"/>
  <c r="J161" i="36"/>
  <c r="I161" i="36"/>
  <c r="E161" i="36"/>
  <c r="H238" i="36"/>
  <c r="G238" i="36"/>
  <c r="E238" i="36"/>
  <c r="J238" i="36"/>
  <c r="F238" i="36"/>
  <c r="I238" i="36"/>
  <c r="H165" i="36"/>
  <c r="J165" i="36"/>
  <c r="F165" i="36"/>
  <c r="G165" i="36"/>
  <c r="I165" i="36"/>
  <c r="E165" i="36"/>
  <c r="F194" i="36"/>
  <c r="H194" i="36"/>
  <c r="E194" i="36"/>
  <c r="I194" i="36"/>
  <c r="G194" i="36"/>
  <c r="J194" i="36"/>
  <c r="H179" i="36"/>
  <c r="F179" i="36"/>
  <c r="E179" i="36"/>
  <c r="I179" i="36"/>
  <c r="J179" i="36"/>
  <c r="G179" i="36"/>
  <c r="H154" i="36"/>
  <c r="F154" i="36"/>
  <c r="J154" i="36"/>
  <c r="E154" i="36"/>
  <c r="G154" i="36"/>
  <c r="I154" i="36"/>
  <c r="G142" i="36"/>
  <c r="F142" i="36"/>
  <c r="H142" i="36"/>
  <c r="J142" i="36"/>
  <c r="I142" i="36"/>
  <c r="E142" i="36"/>
  <c r="H148" i="36"/>
  <c r="J148" i="36"/>
  <c r="F148" i="36"/>
  <c r="G148" i="36"/>
  <c r="I148" i="36"/>
  <c r="E148" i="36"/>
  <c r="G175" i="36"/>
  <c r="H175" i="36"/>
  <c r="I175" i="36"/>
  <c r="E175" i="36"/>
  <c r="J175" i="36"/>
  <c r="F175" i="36"/>
  <c r="E180" i="36"/>
  <c r="I180" i="36"/>
  <c r="G180" i="36"/>
  <c r="J180" i="36"/>
  <c r="F180" i="36"/>
  <c r="H180" i="36"/>
  <c r="I251" i="36"/>
  <c r="E251" i="36"/>
  <c r="H251" i="36"/>
  <c r="G251" i="36"/>
  <c r="J251" i="36"/>
  <c r="F251" i="36"/>
  <c r="G206" i="36"/>
  <c r="E206" i="36"/>
  <c r="H206" i="36"/>
  <c r="F206" i="36"/>
  <c r="J206" i="36"/>
  <c r="I206" i="36"/>
  <c r="H158" i="24"/>
  <c r="F158" i="24"/>
  <c r="E158" i="24"/>
  <c r="G158" i="24"/>
  <c r="J158" i="24"/>
  <c r="I158" i="24"/>
  <c r="H266" i="18"/>
  <c r="I266" i="18"/>
  <c r="E266" i="18"/>
  <c r="J266" i="18"/>
  <c r="G266" i="18"/>
  <c r="F266" i="18"/>
  <c r="E214" i="23"/>
  <c r="H214" i="23"/>
  <c r="G214" i="23"/>
  <c r="F214" i="23"/>
  <c r="I214" i="23"/>
  <c r="J214" i="23"/>
  <c r="J194" i="22"/>
  <c r="F194" i="22"/>
  <c r="G194" i="22"/>
  <c r="H194" i="22"/>
  <c r="E194" i="22"/>
  <c r="I194" i="22"/>
  <c r="F218" i="25"/>
  <c r="H218" i="25"/>
  <c r="J218" i="25"/>
  <c r="I218" i="25"/>
  <c r="E218" i="25"/>
  <c r="G218" i="25"/>
  <c r="H237" i="25"/>
  <c r="G237" i="25"/>
  <c r="J237" i="25"/>
  <c r="F237" i="25"/>
  <c r="E237" i="25"/>
  <c r="I237" i="25"/>
  <c r="E258" i="39"/>
  <c r="F258" i="39"/>
  <c r="H258" i="39"/>
  <c r="I258" i="39"/>
  <c r="G258" i="39"/>
  <c r="J258" i="39"/>
  <c r="G253" i="14"/>
  <c r="I253" i="14"/>
  <c r="H253" i="14"/>
  <c r="E253" i="14"/>
  <c r="F253" i="14"/>
  <c r="J253" i="14"/>
  <c r="J254" i="25"/>
  <c r="E254" i="25"/>
  <c r="I254" i="25"/>
  <c r="G254" i="25"/>
  <c r="F254" i="25"/>
  <c r="H254" i="25"/>
  <c r="H209" i="25"/>
  <c r="I209" i="25"/>
  <c r="J209" i="25"/>
  <c r="F209" i="25"/>
  <c r="E209" i="25"/>
  <c r="G209" i="25"/>
  <c r="G169" i="26"/>
  <c r="I169" i="26"/>
  <c r="J169" i="26"/>
  <c r="F169" i="26"/>
  <c r="E169" i="26"/>
  <c r="H169" i="26"/>
  <c r="F262" i="14"/>
  <c r="G262" i="14"/>
  <c r="I262" i="14"/>
  <c r="E262" i="14"/>
  <c r="H262" i="14"/>
  <c r="J262" i="14"/>
  <c r="I265" i="23"/>
  <c r="G265" i="23"/>
  <c r="J265" i="23"/>
  <c r="H265" i="23"/>
  <c r="E265" i="23"/>
  <c r="F265" i="23"/>
  <c r="H246" i="26"/>
  <c r="I246" i="26"/>
  <c r="E246" i="26"/>
  <c r="J246" i="26"/>
  <c r="F246" i="26"/>
  <c r="G246" i="26"/>
  <c r="G179" i="18"/>
  <c r="I179" i="18"/>
  <c r="J179" i="18"/>
  <c r="E179" i="18"/>
  <c r="F179" i="18"/>
  <c r="H179" i="18"/>
  <c r="I262" i="24"/>
  <c r="E262" i="24"/>
  <c r="J262" i="24"/>
  <c r="F262" i="24"/>
  <c r="H262" i="24"/>
  <c r="G262" i="24"/>
  <c r="H242" i="22"/>
  <c r="G242" i="22"/>
  <c r="F242" i="22"/>
  <c r="J242" i="22"/>
  <c r="I242" i="22"/>
  <c r="E242" i="22"/>
  <c r="H261" i="14"/>
  <c r="G261" i="14"/>
  <c r="I261" i="14"/>
  <c r="F261" i="14"/>
  <c r="E261" i="14"/>
  <c r="J261" i="14"/>
  <c r="G267" i="23"/>
  <c r="E267" i="23"/>
  <c r="I267" i="23"/>
  <c r="J267" i="23"/>
  <c r="F267" i="23"/>
  <c r="H267" i="23"/>
  <c r="H173" i="39"/>
  <c r="E173" i="39"/>
  <c r="I173" i="39"/>
  <c r="J173" i="39"/>
  <c r="F173" i="39"/>
  <c r="G173" i="39"/>
  <c r="H257" i="23"/>
  <c r="F257" i="23"/>
  <c r="G257" i="23"/>
  <c r="I257" i="23"/>
  <c r="E257" i="23"/>
  <c r="J257" i="23"/>
  <c r="H189" i="24"/>
  <c r="I189" i="24"/>
  <c r="F189" i="24"/>
  <c r="E189" i="24"/>
  <c r="J189" i="24"/>
  <c r="G189" i="24"/>
  <c r="F149" i="18"/>
  <c r="I149" i="18"/>
  <c r="H149" i="18"/>
  <c r="E149" i="18"/>
  <c r="G149" i="18"/>
  <c r="J149" i="18"/>
  <c r="H222" i="18"/>
  <c r="I222" i="18"/>
  <c r="G222" i="18"/>
  <c r="E222" i="18"/>
  <c r="F222" i="18"/>
  <c r="J222" i="18"/>
  <c r="J225" i="26"/>
  <c r="F225" i="26"/>
  <c r="I225" i="26"/>
  <c r="E225" i="26"/>
  <c r="G225" i="26"/>
  <c r="H225" i="26"/>
  <c r="F201" i="39"/>
  <c r="J201" i="39"/>
  <c r="E201" i="39"/>
  <c r="H201" i="39"/>
  <c r="G201" i="39"/>
  <c r="I201" i="39"/>
  <c r="I251" i="22"/>
  <c r="J251" i="22"/>
  <c r="H251" i="22"/>
  <c r="G251" i="22"/>
  <c r="F251" i="22"/>
  <c r="E251" i="22"/>
  <c r="H242" i="25"/>
  <c r="E242" i="25"/>
  <c r="G242" i="25"/>
  <c r="F242" i="25"/>
  <c r="J242" i="25"/>
  <c r="I242" i="25"/>
  <c r="J243" i="25"/>
  <c r="G243" i="25"/>
  <c r="I243" i="25"/>
  <c r="E243" i="25"/>
  <c r="F243" i="25"/>
  <c r="H243" i="25"/>
  <c r="G237" i="24"/>
  <c r="J237" i="24"/>
  <c r="H237" i="24"/>
  <c r="E237" i="24"/>
  <c r="I237" i="24"/>
  <c r="F237" i="24"/>
  <c r="H213" i="14"/>
  <c r="F213" i="14"/>
  <c r="I213" i="14"/>
  <c r="G213" i="14"/>
  <c r="E213" i="14"/>
  <c r="J213" i="14"/>
  <c r="J214" i="22"/>
  <c r="E214" i="22"/>
  <c r="H214" i="22"/>
  <c r="G214" i="22"/>
  <c r="I214" i="22"/>
  <c r="F214" i="22"/>
  <c r="F230" i="14"/>
  <c r="I230" i="14"/>
  <c r="H230" i="14"/>
  <c r="J230" i="14"/>
  <c r="G230" i="14"/>
  <c r="E230" i="14"/>
  <c r="H154" i="14"/>
  <c r="G154" i="14"/>
  <c r="F154" i="14"/>
  <c r="I154" i="14"/>
  <c r="E154" i="14"/>
  <c r="J154" i="14"/>
  <c r="G194" i="25"/>
  <c r="J194" i="25"/>
  <c r="F194" i="25"/>
  <c r="I194" i="25"/>
  <c r="E194" i="25"/>
  <c r="H194" i="25"/>
  <c r="G169" i="18"/>
  <c r="J169" i="18"/>
  <c r="F169" i="18"/>
  <c r="I169" i="18"/>
  <c r="H169" i="18"/>
  <c r="E169" i="18"/>
  <c r="H202" i="23"/>
  <c r="F202" i="23"/>
  <c r="E202" i="23"/>
  <c r="I202" i="23"/>
  <c r="J202" i="23"/>
  <c r="G202" i="23"/>
  <c r="H219" i="25"/>
  <c r="E219" i="25"/>
  <c r="J219" i="25"/>
  <c r="F219" i="25"/>
  <c r="G219" i="25"/>
  <c r="I219" i="25"/>
  <c r="J178" i="22"/>
  <c r="F178" i="22"/>
  <c r="G178" i="22"/>
  <c r="E178" i="22"/>
  <c r="I178" i="22"/>
  <c r="H178" i="22"/>
  <c r="H141" i="26"/>
  <c r="J141" i="26"/>
  <c r="G141" i="26"/>
  <c r="F141" i="26"/>
  <c r="E141" i="26"/>
  <c r="I141" i="26"/>
  <c r="H154" i="39"/>
  <c r="E154" i="39"/>
  <c r="F154" i="39"/>
  <c r="G154" i="39"/>
  <c r="J154" i="39"/>
  <c r="I154" i="39"/>
  <c r="E235" i="18"/>
  <c r="J235" i="18"/>
  <c r="I235" i="18"/>
  <c r="F235" i="18"/>
  <c r="G235" i="18"/>
  <c r="H235" i="18"/>
  <c r="H245" i="25"/>
  <c r="E245" i="25"/>
  <c r="F245" i="25"/>
  <c r="G245" i="25"/>
  <c r="J245" i="25"/>
  <c r="I245" i="25"/>
  <c r="H174" i="18"/>
  <c r="J174" i="18"/>
  <c r="G174" i="18"/>
  <c r="E174" i="18"/>
  <c r="I174" i="18"/>
  <c r="F174" i="18"/>
  <c r="I211" i="18"/>
  <c r="G211" i="18"/>
  <c r="J211" i="18"/>
  <c r="H211" i="18"/>
  <c r="F211" i="18"/>
  <c r="E211" i="18"/>
  <c r="F270" i="18"/>
  <c r="I270" i="18"/>
  <c r="E270" i="18"/>
  <c r="G270" i="18"/>
  <c r="H270" i="18"/>
  <c r="J270" i="18"/>
  <c r="H221" i="14"/>
  <c r="J221" i="14"/>
  <c r="G221" i="14"/>
  <c r="F221" i="14"/>
  <c r="I221" i="14"/>
  <c r="E221" i="14"/>
  <c r="G153" i="18"/>
  <c r="E153" i="18"/>
  <c r="I153" i="18"/>
  <c r="H153" i="18"/>
  <c r="J153" i="18"/>
  <c r="F153" i="18"/>
  <c r="H250" i="24"/>
  <c r="J250" i="24"/>
  <c r="E250" i="24"/>
  <c r="I250" i="24"/>
  <c r="G250" i="24"/>
  <c r="F250" i="24"/>
  <c r="I137" i="14"/>
  <c r="H137" i="14"/>
  <c r="G137" i="14"/>
  <c r="F137" i="14"/>
  <c r="E137" i="14"/>
  <c r="J137" i="14"/>
  <c r="G211" i="23"/>
  <c r="E211" i="23"/>
  <c r="I211" i="23"/>
  <c r="H211" i="23"/>
  <c r="F211" i="23"/>
  <c r="J211" i="23"/>
  <c r="H166" i="25"/>
  <c r="J166" i="25"/>
  <c r="G166" i="25"/>
  <c r="E166" i="25"/>
  <c r="F166" i="25"/>
  <c r="I166" i="25"/>
  <c r="G139" i="39"/>
  <c r="F139" i="39"/>
  <c r="I139" i="39"/>
  <c r="E139" i="39"/>
  <c r="H139" i="39"/>
  <c r="J139" i="39"/>
  <c r="H250" i="22"/>
  <c r="I250" i="22"/>
  <c r="E250" i="22"/>
  <c r="G250" i="22"/>
  <c r="F250" i="22"/>
  <c r="J250" i="22"/>
  <c r="G194" i="26"/>
  <c r="J194" i="26"/>
  <c r="H194" i="26"/>
  <c r="F194" i="26"/>
  <c r="E194" i="26"/>
  <c r="I194" i="26"/>
  <c r="H265" i="24"/>
  <c r="J265" i="24"/>
  <c r="I265" i="24"/>
  <c r="F265" i="24"/>
  <c r="E265" i="24"/>
  <c r="G265" i="24"/>
  <c r="J259" i="24"/>
  <c r="I259" i="24"/>
  <c r="E259" i="24"/>
  <c r="G259" i="24"/>
  <c r="F259" i="24"/>
  <c r="H259" i="24"/>
  <c r="G139" i="26"/>
  <c r="J139" i="26"/>
  <c r="F139" i="26"/>
  <c r="E139" i="26"/>
  <c r="H139" i="26"/>
  <c r="I139" i="26"/>
  <c r="F182" i="14"/>
  <c r="G182" i="14"/>
  <c r="I182" i="14"/>
  <c r="H182" i="14"/>
  <c r="E182" i="14"/>
  <c r="J182" i="14"/>
  <c r="H253" i="22"/>
  <c r="I253" i="22"/>
  <c r="J253" i="22"/>
  <c r="G253" i="22"/>
  <c r="F253" i="22"/>
  <c r="E253" i="22"/>
  <c r="J173" i="24"/>
  <c r="I173" i="24"/>
  <c r="E173" i="24"/>
  <c r="H173" i="24"/>
  <c r="G173" i="24"/>
  <c r="F173" i="24"/>
  <c r="H149" i="14"/>
  <c r="I149" i="14"/>
  <c r="E149" i="14"/>
  <c r="F149" i="14"/>
  <c r="J149" i="14"/>
  <c r="G149" i="14"/>
  <c r="G179" i="25"/>
  <c r="E179" i="25"/>
  <c r="H179" i="25"/>
  <c r="J179" i="25"/>
  <c r="F179" i="25"/>
  <c r="I179" i="25"/>
  <c r="I230" i="25"/>
  <c r="J230" i="25"/>
  <c r="G230" i="25"/>
  <c r="F230" i="25"/>
  <c r="H230" i="25"/>
  <c r="E230" i="25"/>
  <c r="H249" i="25"/>
  <c r="I249" i="25"/>
  <c r="F249" i="25"/>
  <c r="G249" i="25"/>
  <c r="J249" i="25"/>
  <c r="E249" i="25"/>
  <c r="F227" i="14"/>
  <c r="G227" i="14"/>
  <c r="H227" i="14"/>
  <c r="I227" i="14"/>
  <c r="J227" i="14"/>
  <c r="E227" i="14"/>
  <c r="H234" i="26"/>
  <c r="E234" i="26"/>
  <c r="I234" i="26"/>
  <c r="J234" i="26"/>
  <c r="F234" i="26"/>
  <c r="G234" i="26"/>
  <c r="J193" i="24"/>
  <c r="E193" i="24"/>
  <c r="H193" i="24"/>
  <c r="G193" i="24"/>
  <c r="I193" i="24"/>
  <c r="F193" i="24"/>
  <c r="J209" i="14"/>
  <c r="E209" i="14"/>
  <c r="F209" i="14"/>
  <c r="H209" i="14"/>
  <c r="I209" i="14"/>
  <c r="G209" i="14"/>
  <c r="J189" i="25"/>
  <c r="H189" i="25"/>
  <c r="E189" i="25"/>
  <c r="F189" i="25"/>
  <c r="G189" i="25"/>
  <c r="I189" i="25"/>
  <c r="H261" i="24"/>
  <c r="E261" i="24"/>
  <c r="F261" i="24"/>
  <c r="G261" i="24"/>
  <c r="J261" i="24"/>
  <c r="I261" i="24"/>
  <c r="H265" i="25"/>
  <c r="G265" i="25"/>
  <c r="J265" i="25"/>
  <c r="E265" i="25"/>
  <c r="I265" i="25"/>
  <c r="F265" i="25"/>
  <c r="G158" i="23"/>
  <c r="J158" i="23"/>
  <c r="F158" i="23"/>
  <c r="E158" i="23"/>
  <c r="I158" i="23"/>
  <c r="H158" i="23"/>
  <c r="E261" i="25"/>
  <c r="I261" i="25"/>
  <c r="F261" i="25"/>
  <c r="G261" i="25"/>
  <c r="J261" i="25"/>
  <c r="H261" i="25"/>
  <c r="H163" i="39"/>
  <c r="E163" i="39"/>
  <c r="G163" i="39"/>
  <c r="F163" i="39"/>
  <c r="J163" i="39"/>
  <c r="I163" i="39"/>
  <c r="J243" i="14"/>
  <c r="E243" i="14"/>
  <c r="H243" i="14"/>
  <c r="F243" i="14"/>
  <c r="I243" i="14"/>
  <c r="G243" i="14"/>
  <c r="I229" i="23"/>
  <c r="J229" i="23"/>
  <c r="H229" i="23"/>
  <c r="F229" i="23"/>
  <c r="E229" i="23"/>
  <c r="G229" i="23"/>
  <c r="F178" i="18"/>
  <c r="E178" i="18"/>
  <c r="H178" i="18"/>
  <c r="J178" i="18"/>
  <c r="I178" i="18"/>
  <c r="G178" i="18"/>
  <c r="F147" i="24"/>
  <c r="J147" i="24"/>
  <c r="I147" i="24"/>
  <c r="G147" i="24"/>
  <c r="E147" i="24"/>
  <c r="H147" i="24"/>
  <c r="G264" i="24"/>
  <c r="E264" i="24"/>
  <c r="I264" i="24"/>
  <c r="J264" i="24"/>
  <c r="F264" i="24"/>
  <c r="H264" i="24"/>
  <c r="J216" i="24"/>
  <c r="H216" i="24"/>
  <c r="E216" i="24"/>
  <c r="G216" i="24"/>
  <c r="F216" i="24"/>
  <c r="I216" i="24"/>
  <c r="E183" i="23"/>
  <c r="F183" i="23"/>
  <c r="I183" i="23"/>
  <c r="H183" i="23"/>
  <c r="G183" i="23"/>
  <c r="J183" i="23"/>
  <c r="I262" i="23"/>
  <c r="G262" i="23"/>
  <c r="H262" i="23"/>
  <c r="F262" i="23"/>
  <c r="E262" i="23"/>
  <c r="J262" i="23"/>
  <c r="F151" i="14"/>
  <c r="G151" i="14"/>
  <c r="H151" i="14"/>
  <c r="I151" i="14"/>
  <c r="J151" i="14"/>
  <c r="E151" i="14"/>
  <c r="H154" i="26"/>
  <c r="E154" i="26"/>
  <c r="G154" i="26"/>
  <c r="J154" i="26"/>
  <c r="I154" i="26"/>
  <c r="F154" i="26"/>
  <c r="G211" i="39"/>
  <c r="I211" i="39"/>
  <c r="E211" i="39"/>
  <c r="H211" i="39"/>
  <c r="F211" i="39"/>
  <c r="J211" i="39"/>
  <c r="G237" i="39"/>
  <c r="E237" i="39"/>
  <c r="H237" i="39"/>
  <c r="J237" i="39"/>
  <c r="I237" i="39"/>
  <c r="F237" i="39"/>
  <c r="H166" i="18"/>
  <c r="E166" i="18"/>
  <c r="F166" i="18"/>
  <c r="I166" i="18"/>
  <c r="J166" i="18"/>
  <c r="G166" i="18"/>
  <c r="G224" i="26"/>
  <c r="H224" i="26"/>
  <c r="J224" i="26"/>
  <c r="I224" i="26"/>
  <c r="E224" i="26"/>
  <c r="F224" i="26"/>
  <c r="I143" i="26"/>
  <c r="G143" i="26"/>
  <c r="J143" i="26"/>
  <c r="F143" i="26"/>
  <c r="H143" i="26"/>
  <c r="E143" i="26"/>
  <c r="G150" i="24"/>
  <c r="H150" i="24"/>
  <c r="I150" i="24"/>
  <c r="J150" i="24"/>
  <c r="F150" i="24"/>
  <c r="E150" i="24"/>
  <c r="J255" i="14"/>
  <c r="H255" i="14"/>
  <c r="I255" i="14"/>
  <c r="G255" i="14"/>
  <c r="F255" i="14"/>
  <c r="E255" i="14"/>
  <c r="H192" i="25"/>
  <c r="J192" i="25"/>
  <c r="G192" i="25"/>
  <c r="F192" i="25"/>
  <c r="I192" i="25"/>
  <c r="E192" i="25"/>
  <c r="F135" i="14"/>
  <c r="G135" i="14"/>
  <c r="J135" i="14"/>
  <c r="E135" i="14"/>
  <c r="H135" i="14"/>
  <c r="I135" i="14"/>
  <c r="H248" i="18"/>
  <c r="J248" i="18"/>
  <c r="E248" i="18"/>
  <c r="I248" i="18"/>
  <c r="F248" i="18"/>
  <c r="G248" i="18"/>
  <c r="J160" i="23"/>
  <c r="F160" i="23"/>
  <c r="E160" i="23"/>
  <c r="G160" i="23"/>
  <c r="I160" i="23"/>
  <c r="H160" i="23"/>
  <c r="I268" i="39"/>
  <c r="G268" i="39"/>
  <c r="H268" i="39"/>
  <c r="J268" i="39"/>
  <c r="E268" i="39"/>
  <c r="F268" i="39"/>
  <c r="I188" i="24"/>
  <c r="J188" i="24"/>
  <c r="F188" i="24"/>
  <c r="G188" i="24"/>
  <c r="H188" i="24"/>
  <c r="E188" i="24"/>
  <c r="E183" i="26"/>
  <c r="I183" i="26"/>
  <c r="G183" i="26"/>
  <c r="H183" i="26"/>
  <c r="J183" i="26"/>
  <c r="F183" i="26"/>
  <c r="J168" i="39"/>
  <c r="G168" i="39"/>
  <c r="I168" i="39"/>
  <c r="E168" i="39"/>
  <c r="H168" i="39"/>
  <c r="F168" i="39"/>
  <c r="F208" i="14"/>
  <c r="G208" i="14"/>
  <c r="I208" i="14"/>
  <c r="H208" i="14"/>
  <c r="E208" i="14"/>
  <c r="J208" i="14"/>
  <c r="I236" i="25"/>
  <c r="F236" i="25"/>
  <c r="G236" i="25"/>
  <c r="H236" i="25"/>
  <c r="E236" i="25"/>
  <c r="J236" i="25"/>
  <c r="G156" i="26"/>
  <c r="H156" i="26"/>
  <c r="E156" i="26"/>
  <c r="F156" i="26"/>
  <c r="I156" i="26"/>
  <c r="J156" i="26"/>
  <c r="I188" i="18"/>
  <c r="E188" i="18"/>
  <c r="G188" i="18"/>
  <c r="H188" i="18"/>
  <c r="F188" i="18"/>
  <c r="J188" i="18"/>
  <c r="H207" i="18"/>
  <c r="I207" i="18"/>
  <c r="E207" i="18"/>
  <c r="J207" i="18"/>
  <c r="G207" i="18"/>
  <c r="F207" i="18"/>
  <c r="H159" i="26"/>
  <c r="E159" i="26"/>
  <c r="G159" i="26"/>
  <c r="J159" i="26"/>
  <c r="I159" i="26"/>
  <c r="F159" i="26"/>
  <c r="G264" i="26"/>
  <c r="J264" i="26"/>
  <c r="H264" i="26"/>
  <c r="E264" i="26"/>
  <c r="F264" i="26"/>
  <c r="I264" i="26"/>
  <c r="H192" i="23"/>
  <c r="I192" i="23"/>
  <c r="G192" i="23"/>
  <c r="J192" i="23"/>
  <c r="F192" i="23"/>
  <c r="E192" i="23"/>
  <c r="I260" i="14"/>
  <c r="G260" i="14"/>
  <c r="F260" i="14"/>
  <c r="J260" i="14"/>
  <c r="E260" i="14"/>
  <c r="H260" i="14"/>
  <c r="H231" i="25"/>
  <c r="G231" i="25"/>
  <c r="I231" i="25"/>
  <c r="F231" i="25"/>
  <c r="E231" i="25"/>
  <c r="J231" i="25"/>
  <c r="F248" i="22"/>
  <c r="E248" i="22"/>
  <c r="H248" i="22"/>
  <c r="I248" i="22"/>
  <c r="G248" i="22"/>
  <c r="J248" i="22"/>
  <c r="G199" i="26"/>
  <c r="I199" i="26"/>
  <c r="H199" i="26"/>
  <c r="F199" i="26"/>
  <c r="J199" i="26"/>
  <c r="E199" i="26"/>
  <c r="H196" i="26"/>
  <c r="G196" i="26"/>
  <c r="J196" i="26"/>
  <c r="I196" i="26"/>
  <c r="F196" i="26"/>
  <c r="E196" i="26"/>
  <c r="F240" i="18"/>
  <c r="G240" i="18"/>
  <c r="I240" i="18"/>
  <c r="E240" i="18"/>
  <c r="J240" i="18"/>
  <c r="H240" i="18"/>
  <c r="I144" i="39"/>
  <c r="H144" i="39"/>
  <c r="E144" i="39"/>
  <c r="F144" i="39"/>
  <c r="G144" i="39"/>
  <c r="J144" i="39"/>
  <c r="H252" i="26"/>
  <c r="J252" i="26"/>
  <c r="I252" i="26"/>
  <c r="G252" i="26"/>
  <c r="F252" i="26"/>
  <c r="E252" i="26"/>
  <c r="H239" i="22"/>
  <c r="J239" i="22"/>
  <c r="F239" i="22"/>
  <c r="I239" i="22"/>
  <c r="E239" i="22"/>
  <c r="G239" i="22"/>
  <c r="E224" i="25"/>
  <c r="I224" i="25"/>
  <c r="F224" i="25"/>
  <c r="G224" i="25"/>
  <c r="J224" i="25"/>
  <c r="H224" i="25"/>
  <c r="F167" i="14"/>
  <c r="H167" i="14"/>
  <c r="G167" i="14"/>
  <c r="I167" i="14"/>
  <c r="E167" i="14"/>
  <c r="J167" i="14"/>
  <c r="J140" i="25"/>
  <c r="F140" i="25"/>
  <c r="H140" i="25"/>
  <c r="I140" i="25"/>
  <c r="G140" i="25"/>
  <c r="E140" i="25"/>
  <c r="H200" i="14"/>
  <c r="E200" i="14"/>
  <c r="G200" i="14"/>
  <c r="J200" i="14"/>
  <c r="F200" i="14"/>
  <c r="I200" i="14"/>
  <c r="H204" i="22"/>
  <c r="I204" i="22"/>
  <c r="G204" i="22"/>
  <c r="J204" i="22"/>
  <c r="F204" i="22"/>
  <c r="E204" i="22"/>
  <c r="I215" i="25"/>
  <c r="H215" i="25"/>
  <c r="E215" i="25"/>
  <c r="F215" i="25"/>
  <c r="J215" i="25"/>
  <c r="G215" i="25"/>
  <c r="G240" i="22"/>
  <c r="E240" i="22"/>
  <c r="F240" i="22"/>
  <c r="J240" i="22"/>
  <c r="H240" i="22"/>
  <c r="I240" i="22"/>
  <c r="G176" i="22"/>
  <c r="F176" i="22"/>
  <c r="I176" i="22"/>
  <c r="H176" i="22"/>
  <c r="E176" i="22"/>
  <c r="J176" i="22"/>
  <c r="H204" i="39"/>
  <c r="I204" i="39"/>
  <c r="J204" i="39"/>
  <c r="G204" i="39"/>
  <c r="E204" i="39"/>
  <c r="F204" i="39"/>
  <c r="G216" i="14"/>
  <c r="J216" i="14"/>
  <c r="I216" i="14"/>
  <c r="F216" i="14"/>
  <c r="E216" i="14"/>
  <c r="H216" i="14"/>
  <c r="H268" i="22"/>
  <c r="G268" i="22"/>
  <c r="E268" i="22"/>
  <c r="I268" i="22"/>
  <c r="F268" i="22"/>
  <c r="J268" i="22"/>
  <c r="J212" i="18"/>
  <c r="H212" i="18"/>
  <c r="I212" i="18"/>
  <c r="F212" i="18"/>
  <c r="E212" i="18"/>
  <c r="G212" i="18"/>
  <c r="H144" i="25"/>
  <c r="J144" i="25"/>
  <c r="G144" i="25"/>
  <c r="F144" i="25"/>
  <c r="I144" i="25"/>
  <c r="E144" i="25"/>
  <c r="I199" i="14"/>
  <c r="J199" i="14"/>
  <c r="F199" i="14"/>
  <c r="E199" i="14"/>
  <c r="G199" i="14"/>
  <c r="H199" i="14"/>
  <c r="J135" i="23"/>
  <c r="E135" i="23"/>
  <c r="F135" i="23"/>
  <c r="G135" i="23"/>
  <c r="H135" i="23"/>
  <c r="I135" i="23"/>
  <c r="G248" i="26"/>
  <c r="F248" i="26"/>
  <c r="H248" i="26"/>
  <c r="I248" i="26"/>
  <c r="J248" i="26"/>
  <c r="E248" i="26"/>
  <c r="H268" i="25"/>
  <c r="E268" i="25"/>
  <c r="I268" i="25"/>
  <c r="F268" i="25"/>
  <c r="G268" i="25"/>
  <c r="J268" i="25"/>
  <c r="E212" i="14"/>
  <c r="J212" i="14"/>
  <c r="F212" i="14"/>
  <c r="I212" i="14"/>
  <c r="H212" i="14"/>
  <c r="G212" i="14"/>
  <c r="F191" i="22"/>
  <c r="H191" i="22"/>
  <c r="I191" i="22"/>
  <c r="J191" i="22"/>
  <c r="G191" i="22"/>
  <c r="E191" i="22"/>
  <c r="E259" i="35"/>
  <c r="J259" i="35"/>
  <c r="I259" i="35"/>
  <c r="H259" i="35"/>
  <c r="F259" i="35"/>
  <c r="G259" i="35"/>
  <c r="H169" i="35"/>
  <c r="I169" i="35"/>
  <c r="G169" i="35"/>
  <c r="E169" i="35"/>
  <c r="J169" i="35"/>
  <c r="F169" i="35"/>
  <c r="J229" i="35"/>
  <c r="G229" i="35"/>
  <c r="F229" i="35"/>
  <c r="I229" i="35"/>
  <c r="E229" i="35"/>
  <c r="H229" i="35"/>
  <c r="G199" i="35"/>
  <c r="H199" i="35"/>
  <c r="E199" i="35"/>
  <c r="F199" i="35"/>
  <c r="I199" i="35"/>
  <c r="J199" i="35"/>
  <c r="J142" i="35"/>
  <c r="F142" i="35"/>
  <c r="H142" i="35"/>
  <c r="I142" i="35"/>
  <c r="E142" i="35"/>
  <c r="G142" i="35"/>
  <c r="G203" i="35"/>
  <c r="E203" i="35"/>
  <c r="F203" i="35"/>
  <c r="J203" i="35"/>
  <c r="H203" i="35"/>
  <c r="I203" i="35"/>
  <c r="I255" i="35"/>
  <c r="G255" i="35"/>
  <c r="H255" i="35"/>
  <c r="F255" i="35"/>
  <c r="J255" i="35"/>
  <c r="E255" i="35"/>
  <c r="H183" i="29"/>
  <c r="I183" i="29"/>
  <c r="E183" i="29"/>
  <c r="F183" i="29"/>
  <c r="J183" i="29"/>
  <c r="G183" i="29"/>
  <c r="J147" i="30"/>
  <c r="E147" i="30"/>
  <c r="H147" i="30"/>
  <c r="F147" i="30"/>
  <c r="G147" i="30"/>
  <c r="I147" i="30"/>
  <c r="H267" i="31"/>
  <c r="F267" i="31"/>
  <c r="I267" i="31"/>
  <c r="E267" i="31"/>
  <c r="G267" i="31"/>
  <c r="J267" i="31"/>
  <c r="J181" i="35"/>
  <c r="F181" i="35"/>
  <c r="E181" i="35"/>
  <c r="H181" i="35"/>
  <c r="G181" i="35"/>
  <c r="I181" i="35"/>
  <c r="H250" i="35"/>
  <c r="E250" i="35"/>
  <c r="J250" i="35"/>
  <c r="F250" i="35"/>
  <c r="I250" i="35"/>
  <c r="G250" i="35"/>
  <c r="E178" i="29"/>
  <c r="G178" i="29"/>
  <c r="H178" i="29"/>
  <c r="I178" i="29"/>
  <c r="F178" i="29"/>
  <c r="J178" i="29"/>
  <c r="F221" i="29"/>
  <c r="J221" i="29"/>
  <c r="I221" i="29"/>
  <c r="G221" i="29"/>
  <c r="E221" i="29"/>
  <c r="H221" i="29"/>
  <c r="J142" i="30"/>
  <c r="G142" i="30"/>
  <c r="F142" i="30"/>
  <c r="I142" i="30"/>
  <c r="E142" i="30"/>
  <c r="H142" i="30"/>
  <c r="J196" i="31"/>
  <c r="I196" i="31"/>
  <c r="F196" i="31"/>
  <c r="H196" i="31"/>
  <c r="E196" i="31"/>
  <c r="G196" i="31"/>
  <c r="I153" i="35"/>
  <c r="H153" i="35"/>
  <c r="J153" i="35"/>
  <c r="F153" i="35"/>
  <c r="G153" i="35"/>
  <c r="E153" i="35"/>
  <c r="G223" i="35"/>
  <c r="I223" i="35"/>
  <c r="F223" i="35"/>
  <c r="E223" i="35"/>
  <c r="H223" i="35"/>
  <c r="J223" i="35"/>
  <c r="E270" i="35"/>
  <c r="H270" i="35"/>
  <c r="G270" i="35"/>
  <c r="J270" i="35"/>
  <c r="F270" i="35"/>
  <c r="I270" i="35"/>
  <c r="G196" i="29"/>
  <c r="H196" i="29"/>
  <c r="I196" i="29"/>
  <c r="F196" i="29"/>
  <c r="E196" i="29"/>
  <c r="J196" i="29"/>
  <c r="F262" i="29"/>
  <c r="E262" i="29"/>
  <c r="I262" i="29"/>
  <c r="G262" i="29"/>
  <c r="J262" i="29"/>
  <c r="H262" i="29"/>
  <c r="J192" i="31"/>
  <c r="G192" i="31"/>
  <c r="E192" i="31"/>
  <c r="H192" i="31"/>
  <c r="I192" i="31"/>
  <c r="F192" i="31"/>
  <c r="G169" i="38"/>
  <c r="F169" i="38"/>
  <c r="I169" i="38"/>
  <c r="E169" i="38"/>
  <c r="H169" i="38"/>
  <c r="J169" i="38"/>
  <c r="I140" i="29"/>
  <c r="F140" i="29"/>
  <c r="G140" i="29"/>
  <c r="J140" i="29"/>
  <c r="E140" i="29"/>
  <c r="H140" i="29"/>
  <c r="E208" i="29"/>
  <c r="H208" i="29"/>
  <c r="J208" i="29"/>
  <c r="I208" i="29"/>
  <c r="G208" i="29"/>
  <c r="F208" i="29"/>
  <c r="I255" i="29"/>
  <c r="G255" i="29"/>
  <c r="J255" i="29"/>
  <c r="E255" i="29"/>
  <c r="F255" i="29"/>
  <c r="H255" i="29"/>
  <c r="H206" i="31"/>
  <c r="J206" i="31"/>
  <c r="G206" i="31"/>
  <c r="I206" i="31"/>
  <c r="E206" i="31"/>
  <c r="F206" i="31"/>
  <c r="F153" i="29"/>
  <c r="I153" i="29"/>
  <c r="H153" i="29"/>
  <c r="G153" i="29"/>
  <c r="E153" i="29"/>
  <c r="J153" i="29"/>
  <c r="I229" i="29"/>
  <c r="G229" i="29"/>
  <c r="F229" i="29"/>
  <c r="H229" i="29"/>
  <c r="E229" i="29"/>
  <c r="J229" i="29"/>
  <c r="E211" i="30"/>
  <c r="I211" i="30"/>
  <c r="H211" i="30"/>
  <c r="F211" i="30"/>
  <c r="J211" i="30"/>
  <c r="G211" i="30"/>
  <c r="J204" i="38"/>
  <c r="E204" i="38"/>
  <c r="F204" i="38"/>
  <c r="H204" i="38"/>
  <c r="G204" i="38"/>
  <c r="I204" i="38"/>
  <c r="H172" i="35"/>
  <c r="I172" i="35"/>
  <c r="G172" i="35"/>
  <c r="E172" i="35"/>
  <c r="J172" i="35"/>
  <c r="F172" i="35"/>
  <c r="G216" i="35"/>
  <c r="H216" i="35"/>
  <c r="E216" i="35"/>
  <c r="J216" i="35"/>
  <c r="F216" i="35"/>
  <c r="I216" i="35"/>
  <c r="F160" i="29"/>
  <c r="G160" i="29"/>
  <c r="J160" i="29"/>
  <c r="I160" i="29"/>
  <c r="E160" i="29"/>
  <c r="H160" i="29"/>
  <c r="F213" i="29"/>
  <c r="J213" i="29"/>
  <c r="E213" i="29"/>
  <c r="H213" i="29"/>
  <c r="I213" i="29"/>
  <c r="G213" i="29"/>
  <c r="J265" i="29"/>
  <c r="I265" i="29"/>
  <c r="H265" i="29"/>
  <c r="E265" i="29"/>
  <c r="F265" i="29"/>
  <c r="G265" i="29"/>
  <c r="H267" i="30"/>
  <c r="I267" i="30"/>
  <c r="E267" i="30"/>
  <c r="J267" i="30"/>
  <c r="G267" i="30"/>
  <c r="F267" i="30"/>
  <c r="G192" i="32"/>
  <c r="J192" i="32"/>
  <c r="F192" i="32"/>
  <c r="H192" i="32"/>
  <c r="E192" i="32"/>
  <c r="I192" i="32"/>
  <c r="F212" i="35"/>
  <c r="G212" i="35"/>
  <c r="I212" i="35"/>
  <c r="E212" i="35"/>
  <c r="J212" i="35"/>
  <c r="H212" i="35"/>
  <c r="E141" i="29"/>
  <c r="G141" i="29"/>
  <c r="J141" i="29"/>
  <c r="F141" i="29"/>
  <c r="H141" i="29"/>
  <c r="I141" i="29"/>
  <c r="I197" i="29"/>
  <c r="J197" i="29"/>
  <c r="H197" i="29"/>
  <c r="E197" i="29"/>
  <c r="F197" i="29"/>
  <c r="G197" i="29"/>
  <c r="I137" i="30"/>
  <c r="J137" i="30"/>
  <c r="H137" i="30"/>
  <c r="E137" i="30"/>
  <c r="F137" i="30"/>
  <c r="G137" i="30"/>
  <c r="F166" i="38"/>
  <c r="H166" i="38"/>
  <c r="I166" i="38"/>
  <c r="J166" i="38"/>
  <c r="E166" i="38"/>
  <c r="G166" i="38"/>
  <c r="G152" i="35"/>
  <c r="F152" i="35"/>
  <c r="I152" i="35"/>
  <c r="E152" i="35"/>
  <c r="H152" i="35"/>
  <c r="J152" i="35"/>
  <c r="H234" i="35"/>
  <c r="J234" i="35"/>
  <c r="F234" i="35"/>
  <c r="G234" i="35"/>
  <c r="E234" i="35"/>
  <c r="I234" i="35"/>
  <c r="H154" i="29"/>
  <c r="G154" i="29"/>
  <c r="F154" i="29"/>
  <c r="E154" i="29"/>
  <c r="J154" i="29"/>
  <c r="I154" i="29"/>
  <c r="F209" i="29"/>
  <c r="J209" i="29"/>
  <c r="G209" i="29"/>
  <c r="E209" i="29"/>
  <c r="I209" i="29"/>
  <c r="H209" i="29"/>
  <c r="I261" i="29"/>
  <c r="J261" i="29"/>
  <c r="G261" i="29"/>
  <c r="F261" i="29"/>
  <c r="E261" i="29"/>
  <c r="H261" i="29"/>
  <c r="J145" i="31"/>
  <c r="E145" i="31"/>
  <c r="H145" i="31"/>
  <c r="F145" i="31"/>
  <c r="G145" i="31"/>
  <c r="I145" i="31"/>
  <c r="E200" i="38"/>
  <c r="I200" i="38"/>
  <c r="F200" i="38"/>
  <c r="J200" i="38"/>
  <c r="G200" i="38"/>
  <c r="H200" i="38"/>
  <c r="G178" i="30"/>
  <c r="I178" i="30"/>
  <c r="F178" i="30"/>
  <c r="J178" i="30"/>
  <c r="E178" i="30"/>
  <c r="H178" i="30"/>
  <c r="I209" i="30"/>
  <c r="E209" i="30"/>
  <c r="G209" i="30"/>
  <c r="H209" i="30"/>
  <c r="F209" i="30"/>
  <c r="J209" i="30"/>
  <c r="H269" i="30"/>
  <c r="G269" i="30"/>
  <c r="I269" i="30"/>
  <c r="J269" i="30"/>
  <c r="F269" i="30"/>
  <c r="E269" i="30"/>
  <c r="H188" i="31"/>
  <c r="E188" i="31"/>
  <c r="J188" i="31"/>
  <c r="G188" i="31"/>
  <c r="F188" i="31"/>
  <c r="I188" i="31"/>
  <c r="G137" i="38"/>
  <c r="H137" i="38"/>
  <c r="I137" i="38"/>
  <c r="F137" i="38"/>
  <c r="E137" i="38"/>
  <c r="J137" i="38"/>
  <c r="H198" i="38"/>
  <c r="G198" i="38"/>
  <c r="I198" i="38"/>
  <c r="E198" i="38"/>
  <c r="J198" i="38"/>
  <c r="F198" i="38"/>
  <c r="F253" i="38"/>
  <c r="J253" i="38"/>
  <c r="I253" i="38"/>
  <c r="H253" i="38"/>
  <c r="E253" i="38"/>
  <c r="G253" i="38"/>
  <c r="H181" i="30"/>
  <c r="J181" i="30"/>
  <c r="F181" i="30"/>
  <c r="E181" i="30"/>
  <c r="G181" i="30"/>
  <c r="I181" i="30"/>
  <c r="F232" i="30"/>
  <c r="E232" i="30"/>
  <c r="J232" i="30"/>
  <c r="H232" i="30"/>
  <c r="G232" i="30"/>
  <c r="I232" i="30"/>
  <c r="J154" i="31"/>
  <c r="F154" i="31"/>
  <c r="H154" i="31"/>
  <c r="E154" i="31"/>
  <c r="G154" i="31"/>
  <c r="I154" i="31"/>
  <c r="I228" i="31"/>
  <c r="E228" i="31"/>
  <c r="H228" i="31"/>
  <c r="G228" i="31"/>
  <c r="J228" i="31"/>
  <c r="F228" i="31"/>
  <c r="F266" i="31"/>
  <c r="I266" i="31"/>
  <c r="H266" i="31"/>
  <c r="E266" i="31"/>
  <c r="G266" i="31"/>
  <c r="J266" i="31"/>
  <c r="G184" i="38"/>
  <c r="I184" i="38"/>
  <c r="E184" i="38"/>
  <c r="F184" i="38"/>
  <c r="H184" i="38"/>
  <c r="J184" i="38"/>
  <c r="J251" i="38"/>
  <c r="G251" i="38"/>
  <c r="I251" i="38"/>
  <c r="E251" i="38"/>
  <c r="F251" i="38"/>
  <c r="H251" i="38"/>
  <c r="I163" i="30"/>
  <c r="F163" i="30"/>
  <c r="J163" i="30"/>
  <c r="H163" i="30"/>
  <c r="E163" i="30"/>
  <c r="G163" i="30"/>
  <c r="H159" i="31"/>
  <c r="F159" i="31"/>
  <c r="I159" i="31"/>
  <c r="G159" i="31"/>
  <c r="J159" i="31"/>
  <c r="E159" i="31"/>
  <c r="I212" i="31"/>
  <c r="J212" i="31"/>
  <c r="H212" i="31"/>
  <c r="E212" i="31"/>
  <c r="G212" i="31"/>
  <c r="F212" i="31"/>
  <c r="H141" i="38"/>
  <c r="F141" i="38"/>
  <c r="G141" i="38"/>
  <c r="E141" i="38"/>
  <c r="J141" i="38"/>
  <c r="I141" i="38"/>
  <c r="H202" i="38"/>
  <c r="F202" i="38"/>
  <c r="E202" i="38"/>
  <c r="G202" i="38"/>
  <c r="J202" i="38"/>
  <c r="I202" i="38"/>
  <c r="I245" i="38"/>
  <c r="E245" i="38"/>
  <c r="G245" i="38"/>
  <c r="F245" i="38"/>
  <c r="H245" i="38"/>
  <c r="J245" i="38"/>
  <c r="H170" i="30"/>
  <c r="E170" i="30"/>
  <c r="I170" i="30"/>
  <c r="J170" i="30"/>
  <c r="F170" i="30"/>
  <c r="G170" i="30"/>
  <c r="G230" i="30"/>
  <c r="H230" i="30"/>
  <c r="F230" i="30"/>
  <c r="J230" i="30"/>
  <c r="E230" i="30"/>
  <c r="I230" i="30"/>
  <c r="J149" i="31"/>
  <c r="H149" i="31"/>
  <c r="F149" i="31"/>
  <c r="G149" i="31"/>
  <c r="I149" i="31"/>
  <c r="E149" i="31"/>
  <c r="H238" i="31"/>
  <c r="F238" i="31"/>
  <c r="I238" i="31"/>
  <c r="J238" i="31"/>
  <c r="E238" i="31"/>
  <c r="G238" i="31"/>
  <c r="H215" i="38"/>
  <c r="I215" i="38"/>
  <c r="G215" i="38"/>
  <c r="J215" i="38"/>
  <c r="E215" i="38"/>
  <c r="F215" i="38"/>
  <c r="J138" i="32"/>
  <c r="G138" i="32"/>
  <c r="E138" i="32"/>
  <c r="F138" i="32"/>
  <c r="I138" i="32"/>
  <c r="H138" i="32"/>
  <c r="J224" i="30"/>
  <c r="F224" i="30"/>
  <c r="E224" i="30"/>
  <c r="G224" i="30"/>
  <c r="I224" i="30"/>
  <c r="H224" i="30"/>
  <c r="J255" i="30"/>
  <c r="I255" i="30"/>
  <c r="F255" i="30"/>
  <c r="E255" i="30"/>
  <c r="G255" i="30"/>
  <c r="H255" i="30"/>
  <c r="G199" i="31"/>
  <c r="J199" i="31"/>
  <c r="F199" i="31"/>
  <c r="I199" i="31"/>
  <c r="H199" i="31"/>
  <c r="E199" i="31"/>
  <c r="I241" i="31"/>
  <c r="J241" i="31"/>
  <c r="G241" i="31"/>
  <c r="H241" i="31"/>
  <c r="F241" i="31"/>
  <c r="E241" i="31"/>
  <c r="J150" i="38"/>
  <c r="F150" i="38"/>
  <c r="I150" i="38"/>
  <c r="G150" i="38"/>
  <c r="H150" i="38"/>
  <c r="E150" i="38"/>
  <c r="F205" i="38"/>
  <c r="H205" i="38"/>
  <c r="I205" i="38"/>
  <c r="E205" i="38"/>
  <c r="G205" i="38"/>
  <c r="J205" i="38"/>
  <c r="I264" i="38"/>
  <c r="J264" i="38"/>
  <c r="H264" i="38"/>
  <c r="F264" i="38"/>
  <c r="E264" i="38"/>
  <c r="G264" i="38"/>
  <c r="J182" i="30"/>
  <c r="F182" i="30"/>
  <c r="E182" i="30"/>
  <c r="H182" i="30"/>
  <c r="G182" i="30"/>
  <c r="I182" i="30"/>
  <c r="J226" i="30"/>
  <c r="I226" i="30"/>
  <c r="H226" i="30"/>
  <c r="F226" i="30"/>
  <c r="E226" i="30"/>
  <c r="G226" i="30"/>
  <c r="H160" i="31"/>
  <c r="F160" i="31"/>
  <c r="G160" i="31"/>
  <c r="I160" i="31"/>
  <c r="J160" i="31"/>
  <c r="E160" i="31"/>
  <c r="J234" i="31"/>
  <c r="G234" i="31"/>
  <c r="E234" i="31"/>
  <c r="H234" i="31"/>
  <c r="F234" i="31"/>
  <c r="I234" i="31"/>
  <c r="G176" i="38"/>
  <c r="F176" i="38"/>
  <c r="I176" i="38"/>
  <c r="H176" i="38"/>
  <c r="E176" i="38"/>
  <c r="J176" i="38"/>
  <c r="J160" i="32"/>
  <c r="F160" i="32"/>
  <c r="I160" i="32"/>
  <c r="H160" i="32"/>
  <c r="E160" i="32"/>
  <c r="G160" i="32"/>
  <c r="H148" i="32"/>
  <c r="I148" i="32"/>
  <c r="F148" i="32"/>
  <c r="J148" i="32"/>
  <c r="G148" i="32"/>
  <c r="E148" i="32"/>
  <c r="I186" i="32"/>
  <c r="H186" i="32"/>
  <c r="G186" i="32"/>
  <c r="E186" i="32"/>
  <c r="F186" i="32"/>
  <c r="J186" i="32"/>
  <c r="G241" i="32"/>
  <c r="I241" i="32"/>
  <c r="H241" i="32"/>
  <c r="F241" i="32"/>
  <c r="E241" i="32"/>
  <c r="J241" i="32"/>
  <c r="G161" i="32"/>
  <c r="H161" i="32"/>
  <c r="F161" i="32"/>
  <c r="J161" i="32"/>
  <c r="I161" i="32"/>
  <c r="E161" i="32"/>
  <c r="J236" i="32"/>
  <c r="F236" i="32"/>
  <c r="I236" i="32"/>
  <c r="G236" i="32"/>
  <c r="H236" i="32"/>
  <c r="E236" i="32"/>
  <c r="H149" i="32"/>
  <c r="F149" i="32"/>
  <c r="E149" i="32"/>
  <c r="G149" i="32"/>
  <c r="J149" i="32"/>
  <c r="I149" i="32"/>
  <c r="H198" i="32"/>
  <c r="J198" i="32"/>
  <c r="G198" i="32"/>
  <c r="I198" i="32"/>
  <c r="E198" i="32"/>
  <c r="F198" i="32"/>
  <c r="H189" i="32"/>
  <c r="E189" i="32"/>
  <c r="F189" i="32"/>
  <c r="G189" i="32"/>
  <c r="J189" i="32"/>
  <c r="I189" i="32"/>
  <c r="J230" i="32"/>
  <c r="F230" i="32"/>
  <c r="G230" i="32"/>
  <c r="I230" i="32"/>
  <c r="E230" i="32"/>
  <c r="H230" i="32"/>
  <c r="H265" i="38"/>
  <c r="E265" i="38"/>
  <c r="F265" i="38"/>
  <c r="J265" i="38"/>
  <c r="G265" i="38"/>
  <c r="I265" i="38"/>
  <c r="H212" i="32"/>
  <c r="I212" i="32"/>
  <c r="J212" i="32"/>
  <c r="E212" i="32"/>
  <c r="G212" i="32"/>
  <c r="F212" i="32"/>
  <c r="F264" i="32"/>
  <c r="I264" i="32"/>
  <c r="J264" i="32"/>
  <c r="G264" i="32"/>
  <c r="E264" i="32"/>
  <c r="H264" i="32"/>
  <c r="J166" i="32"/>
  <c r="E166" i="32"/>
  <c r="G166" i="32"/>
  <c r="I166" i="32"/>
  <c r="H166" i="32"/>
  <c r="F166" i="32"/>
  <c r="I224" i="32"/>
  <c r="E224" i="32"/>
  <c r="F224" i="32"/>
  <c r="G224" i="32"/>
  <c r="J224" i="32"/>
  <c r="H224" i="32"/>
  <c r="H139" i="41"/>
  <c r="F139" i="41"/>
  <c r="I139" i="41"/>
  <c r="G139" i="41"/>
  <c r="E139" i="41"/>
  <c r="J139" i="41"/>
  <c r="H208" i="41"/>
  <c r="J208" i="41"/>
  <c r="F208" i="41"/>
  <c r="G208" i="41"/>
  <c r="E208" i="41"/>
  <c r="I208" i="41"/>
  <c r="H150" i="41"/>
  <c r="G150" i="41"/>
  <c r="J150" i="41"/>
  <c r="E150" i="41"/>
  <c r="I150" i="41"/>
  <c r="F150" i="41"/>
  <c r="H226" i="41"/>
  <c r="I226" i="41"/>
  <c r="E226" i="41"/>
  <c r="G226" i="41"/>
  <c r="J226" i="41"/>
  <c r="F226" i="41"/>
  <c r="H175" i="41"/>
  <c r="E175" i="41"/>
  <c r="I175" i="41"/>
  <c r="G175" i="41"/>
  <c r="J175" i="41"/>
  <c r="F175" i="41"/>
  <c r="E232" i="41"/>
  <c r="F232" i="41"/>
  <c r="J232" i="41"/>
  <c r="G232" i="41"/>
  <c r="H232" i="41"/>
  <c r="I232" i="41"/>
  <c r="J263" i="41"/>
  <c r="G263" i="41"/>
  <c r="I263" i="41"/>
  <c r="H263" i="41"/>
  <c r="E263" i="41"/>
  <c r="F263" i="41"/>
  <c r="H173" i="41"/>
  <c r="E173" i="41"/>
  <c r="G173" i="41"/>
  <c r="F173" i="41"/>
  <c r="I173" i="41"/>
  <c r="J173" i="41"/>
  <c r="H250" i="41"/>
  <c r="F250" i="41"/>
  <c r="G250" i="41"/>
  <c r="I250" i="41"/>
  <c r="E250" i="41"/>
  <c r="J250" i="41"/>
  <c r="G135" i="41"/>
  <c r="H135" i="41"/>
  <c r="F135" i="41"/>
  <c r="E135" i="41"/>
  <c r="J135" i="41"/>
  <c r="I135" i="41"/>
  <c r="H179" i="41"/>
  <c r="G179" i="41"/>
  <c r="E179" i="41"/>
  <c r="J179" i="41"/>
  <c r="F179" i="41"/>
  <c r="I179" i="41"/>
  <c r="H227" i="41"/>
  <c r="G227" i="41"/>
  <c r="J227" i="41"/>
  <c r="E227" i="41"/>
  <c r="F227" i="41"/>
  <c r="I227" i="41"/>
  <c r="I149" i="41"/>
  <c r="H149" i="41"/>
  <c r="F149" i="41"/>
  <c r="E149" i="41"/>
  <c r="J149" i="41"/>
  <c r="G149" i="41"/>
  <c r="H219" i="41"/>
  <c r="F219" i="41"/>
  <c r="E219" i="41"/>
  <c r="J219" i="41"/>
  <c r="G219" i="41"/>
  <c r="I219" i="41"/>
  <c r="F261" i="41"/>
  <c r="E261" i="41"/>
  <c r="J261" i="41"/>
  <c r="H261" i="41"/>
  <c r="G261" i="41"/>
  <c r="I261" i="41"/>
  <c r="H159" i="41"/>
  <c r="G159" i="41"/>
  <c r="I159" i="41"/>
  <c r="J159" i="41"/>
  <c r="F159" i="41"/>
  <c r="E159" i="41"/>
  <c r="I213" i="41"/>
  <c r="G213" i="41"/>
  <c r="J213" i="41"/>
  <c r="F213" i="41"/>
  <c r="H213" i="41"/>
  <c r="E213" i="41"/>
  <c r="J268" i="41"/>
  <c r="H268" i="41"/>
  <c r="I268" i="41"/>
  <c r="G268" i="41"/>
  <c r="E268" i="41"/>
  <c r="F268" i="41"/>
  <c r="I190" i="41"/>
  <c r="J190" i="41"/>
  <c r="E190" i="41"/>
  <c r="H190" i="41"/>
  <c r="G190" i="41"/>
  <c r="F190" i="41"/>
  <c r="I218" i="36"/>
  <c r="H218" i="36"/>
  <c r="E218" i="36"/>
  <c r="G218" i="36"/>
  <c r="F218" i="36"/>
  <c r="J218" i="36"/>
  <c r="H264" i="36"/>
  <c r="F264" i="36"/>
  <c r="E264" i="36"/>
  <c r="J264" i="36"/>
  <c r="G264" i="36"/>
  <c r="I264" i="36"/>
  <c r="H160" i="36"/>
  <c r="G160" i="36"/>
  <c r="E160" i="36"/>
  <c r="J160" i="36"/>
  <c r="F160" i="36"/>
  <c r="I160" i="36"/>
  <c r="H235" i="36"/>
  <c r="E235" i="36"/>
  <c r="I235" i="36"/>
  <c r="J235" i="36"/>
  <c r="F235" i="36"/>
  <c r="G235" i="36"/>
  <c r="J205" i="36"/>
  <c r="I205" i="36"/>
  <c r="H205" i="36"/>
  <c r="G205" i="36"/>
  <c r="F205" i="36"/>
  <c r="E205" i="36"/>
  <c r="J149" i="36"/>
  <c r="G149" i="36"/>
  <c r="H149" i="36"/>
  <c r="F149" i="36"/>
  <c r="E149" i="36"/>
  <c r="I149" i="36"/>
  <c r="I223" i="36"/>
  <c r="E223" i="36"/>
  <c r="H223" i="36"/>
  <c r="F223" i="36"/>
  <c r="G223" i="36"/>
  <c r="J223" i="36"/>
  <c r="H176" i="36"/>
  <c r="E176" i="36"/>
  <c r="G176" i="36"/>
  <c r="J176" i="36"/>
  <c r="F176" i="36"/>
  <c r="I176" i="36"/>
  <c r="G207" i="36"/>
  <c r="E207" i="36"/>
  <c r="H207" i="36"/>
  <c r="J207" i="36"/>
  <c r="F207" i="36"/>
  <c r="I207" i="36"/>
  <c r="H151" i="36"/>
  <c r="E151" i="36"/>
  <c r="I151" i="36"/>
  <c r="F151" i="36"/>
  <c r="J151" i="36"/>
  <c r="G151" i="36"/>
  <c r="E211" i="36"/>
  <c r="J211" i="36"/>
  <c r="F211" i="36"/>
  <c r="H211" i="36"/>
  <c r="G211" i="36"/>
  <c r="I211" i="36"/>
  <c r="H134" i="36"/>
  <c r="E134" i="36"/>
  <c r="I134" i="36"/>
  <c r="J134" i="36"/>
  <c r="G134" i="36"/>
  <c r="F134" i="36"/>
  <c r="H236" i="36"/>
  <c r="G236" i="36"/>
  <c r="J236" i="36"/>
  <c r="F236" i="36"/>
  <c r="I236" i="36"/>
  <c r="E236" i="36"/>
  <c r="F216" i="36"/>
  <c r="H216" i="36"/>
  <c r="G216" i="36"/>
  <c r="I216" i="36"/>
  <c r="E216" i="36"/>
  <c r="J216" i="36"/>
  <c r="G270" i="36"/>
  <c r="J270" i="36"/>
  <c r="F270" i="36"/>
  <c r="I270" i="36"/>
  <c r="E270" i="36"/>
  <c r="H270" i="36"/>
  <c r="H173" i="36"/>
  <c r="G173" i="36"/>
  <c r="F173" i="36"/>
  <c r="J173" i="36"/>
  <c r="I173" i="36"/>
  <c r="E173" i="36"/>
  <c r="J145" i="36"/>
  <c r="G145" i="36"/>
  <c r="F145" i="36"/>
  <c r="E145" i="36"/>
  <c r="I145" i="36"/>
  <c r="H145" i="36"/>
  <c r="H245" i="26"/>
  <c r="G245" i="26"/>
  <c r="J245" i="26"/>
  <c r="E245" i="26"/>
  <c r="I245" i="26"/>
  <c r="F245" i="26"/>
  <c r="F211" i="26"/>
  <c r="H211" i="26"/>
  <c r="J211" i="26"/>
  <c r="I211" i="26"/>
  <c r="G211" i="26"/>
  <c r="E211" i="26"/>
  <c r="I249" i="39"/>
  <c r="J249" i="39"/>
  <c r="G249" i="39"/>
  <c r="F249" i="39"/>
  <c r="E249" i="39"/>
  <c r="H249" i="39"/>
  <c r="F258" i="22"/>
  <c r="J258" i="22"/>
  <c r="H258" i="22"/>
  <c r="I258" i="22"/>
  <c r="G258" i="22"/>
  <c r="E258" i="22"/>
  <c r="J201" i="24"/>
  <c r="I201" i="24"/>
  <c r="G201" i="24"/>
  <c r="H201" i="24"/>
  <c r="F201" i="24"/>
  <c r="E201" i="24"/>
  <c r="G138" i="22"/>
  <c r="E138" i="22"/>
  <c r="H138" i="22"/>
  <c r="J138" i="22"/>
  <c r="I138" i="22"/>
  <c r="F138" i="22"/>
  <c r="H261" i="22"/>
  <c r="G261" i="22"/>
  <c r="I261" i="22"/>
  <c r="E261" i="22"/>
  <c r="J261" i="22"/>
  <c r="F261" i="22"/>
  <c r="H221" i="22"/>
  <c r="I221" i="22"/>
  <c r="F221" i="22"/>
  <c r="E221" i="22"/>
  <c r="J221" i="22"/>
  <c r="G221" i="22"/>
  <c r="H171" i="22"/>
  <c r="G171" i="22"/>
  <c r="F171" i="22"/>
  <c r="I171" i="22"/>
  <c r="J171" i="22"/>
  <c r="E171" i="22"/>
  <c r="J251" i="39"/>
  <c r="F251" i="39"/>
  <c r="E251" i="39"/>
  <c r="H251" i="39"/>
  <c r="G251" i="39"/>
  <c r="I251" i="39"/>
  <c r="I238" i="14"/>
  <c r="J238" i="14"/>
  <c r="E238" i="14"/>
  <c r="H238" i="14"/>
  <c r="F238" i="14"/>
  <c r="G238" i="14"/>
  <c r="I221" i="18"/>
  <c r="F221" i="18"/>
  <c r="H221" i="18"/>
  <c r="J221" i="18"/>
  <c r="E221" i="18"/>
  <c r="G221" i="18"/>
  <c r="H250" i="18"/>
  <c r="I250" i="18"/>
  <c r="G250" i="18"/>
  <c r="J250" i="18"/>
  <c r="E250" i="18"/>
  <c r="F250" i="18"/>
  <c r="J165" i="18"/>
  <c r="H165" i="18"/>
  <c r="E165" i="18"/>
  <c r="I165" i="18"/>
  <c r="G165" i="18"/>
  <c r="F165" i="18"/>
  <c r="G222" i="22"/>
  <c r="H222" i="22"/>
  <c r="E222" i="22"/>
  <c r="J222" i="22"/>
  <c r="F222" i="22"/>
  <c r="I222" i="22"/>
  <c r="J179" i="24"/>
  <c r="I179" i="24"/>
  <c r="H179" i="24"/>
  <c r="F179" i="24"/>
  <c r="E179" i="24"/>
  <c r="G179" i="24"/>
  <c r="H149" i="25"/>
  <c r="G149" i="25"/>
  <c r="E149" i="25"/>
  <c r="J149" i="25"/>
  <c r="F149" i="25"/>
  <c r="I149" i="25"/>
  <c r="H197" i="25"/>
  <c r="I197" i="25"/>
  <c r="G197" i="25"/>
  <c r="F197" i="25"/>
  <c r="E197" i="25"/>
  <c r="J197" i="25"/>
  <c r="G210" i="18"/>
  <c r="J210" i="18"/>
  <c r="E210" i="18"/>
  <c r="H210" i="18"/>
  <c r="I210" i="18"/>
  <c r="F210" i="18"/>
  <c r="H189" i="18"/>
  <c r="J189" i="18"/>
  <c r="G189" i="18"/>
  <c r="F189" i="18"/>
  <c r="I189" i="18"/>
  <c r="E189" i="18"/>
  <c r="H163" i="24"/>
  <c r="E163" i="24"/>
  <c r="F163" i="24"/>
  <c r="G163" i="24"/>
  <c r="I163" i="24"/>
  <c r="J163" i="24"/>
  <c r="H242" i="18"/>
  <c r="J242" i="18"/>
  <c r="E242" i="18"/>
  <c r="F242" i="18"/>
  <c r="G242" i="18"/>
  <c r="I242" i="18"/>
  <c r="H195" i="23"/>
  <c r="I195" i="23"/>
  <c r="G195" i="23"/>
  <c r="F195" i="23"/>
  <c r="J195" i="23"/>
  <c r="E195" i="23"/>
  <c r="I205" i="39"/>
  <c r="H205" i="39"/>
  <c r="G205" i="39"/>
  <c r="F205" i="39"/>
  <c r="E205" i="39"/>
  <c r="J205" i="39"/>
  <c r="I193" i="22"/>
  <c r="G193" i="22"/>
  <c r="J193" i="22"/>
  <c r="E193" i="22"/>
  <c r="H193" i="22"/>
  <c r="F193" i="22"/>
  <c r="H241" i="26"/>
  <c r="F241" i="26"/>
  <c r="J241" i="26"/>
  <c r="G241" i="26"/>
  <c r="E241" i="26"/>
  <c r="I241" i="26"/>
  <c r="J166" i="23"/>
  <c r="H166" i="23"/>
  <c r="G166" i="23"/>
  <c r="E166" i="23"/>
  <c r="I166" i="23"/>
  <c r="F166" i="23"/>
  <c r="H209" i="18"/>
  <c r="G209" i="18"/>
  <c r="E209" i="18"/>
  <c r="F209" i="18"/>
  <c r="I209" i="18"/>
  <c r="J209" i="18"/>
  <c r="H202" i="22"/>
  <c r="E202" i="22"/>
  <c r="F202" i="22"/>
  <c r="J202" i="22"/>
  <c r="I202" i="22"/>
  <c r="G202" i="22"/>
  <c r="G226" i="22"/>
  <c r="J226" i="22"/>
  <c r="E226" i="22"/>
  <c r="F226" i="22"/>
  <c r="I226" i="22"/>
  <c r="H226" i="22"/>
  <c r="F237" i="23"/>
  <c r="G237" i="23"/>
  <c r="J237" i="23"/>
  <c r="I237" i="23"/>
  <c r="E237" i="23"/>
  <c r="H237" i="23"/>
  <c r="G146" i="14"/>
  <c r="H146" i="14"/>
  <c r="I146" i="14"/>
  <c r="F146" i="14"/>
  <c r="J146" i="14"/>
  <c r="E146" i="14"/>
  <c r="I229" i="24"/>
  <c r="H229" i="24"/>
  <c r="F229" i="24"/>
  <c r="J229" i="24"/>
  <c r="E229" i="24"/>
  <c r="G229" i="24"/>
  <c r="H170" i="39"/>
  <c r="F170" i="39"/>
  <c r="G170" i="39"/>
  <c r="E170" i="39"/>
  <c r="J170" i="39"/>
  <c r="I170" i="39"/>
  <c r="H153" i="24"/>
  <c r="E153" i="24"/>
  <c r="F153" i="24"/>
  <c r="G153" i="24"/>
  <c r="J153" i="24"/>
  <c r="I153" i="24"/>
  <c r="G243" i="23"/>
  <c r="H243" i="23"/>
  <c r="F243" i="23"/>
  <c r="E243" i="23"/>
  <c r="J243" i="23"/>
  <c r="I243" i="23"/>
  <c r="E245" i="18"/>
  <c r="I245" i="18"/>
  <c r="F245" i="18"/>
  <c r="J245" i="18"/>
  <c r="G245" i="18"/>
  <c r="H245" i="18"/>
  <c r="I251" i="25"/>
  <c r="G251" i="25"/>
  <c r="H251" i="25"/>
  <c r="J251" i="25"/>
  <c r="E251" i="25"/>
  <c r="F251" i="25"/>
  <c r="H266" i="14"/>
  <c r="I266" i="14"/>
  <c r="G266" i="14"/>
  <c r="E266" i="14"/>
  <c r="J266" i="14"/>
  <c r="F266" i="14"/>
  <c r="H197" i="18"/>
  <c r="F197" i="18"/>
  <c r="E197" i="18"/>
  <c r="I197" i="18"/>
  <c r="J197" i="18"/>
  <c r="G197" i="18"/>
  <c r="E181" i="24"/>
  <c r="I181" i="24"/>
  <c r="F181" i="24"/>
  <c r="H181" i="24"/>
  <c r="G181" i="24"/>
  <c r="J181" i="24"/>
  <c r="H139" i="25"/>
  <c r="J139" i="25"/>
  <c r="I139" i="25"/>
  <c r="E139" i="25"/>
  <c r="G139" i="25"/>
  <c r="F139" i="25"/>
  <c r="H193" i="23"/>
  <c r="J193" i="23"/>
  <c r="I193" i="23"/>
  <c r="F193" i="23"/>
  <c r="G193" i="23"/>
  <c r="E193" i="23"/>
  <c r="H217" i="26"/>
  <c r="F217" i="26"/>
  <c r="J217" i="26"/>
  <c r="I217" i="26"/>
  <c r="E217" i="26"/>
  <c r="G217" i="26"/>
  <c r="G233" i="22"/>
  <c r="I233" i="22"/>
  <c r="H233" i="22"/>
  <c r="J233" i="22"/>
  <c r="E233" i="22"/>
  <c r="F233" i="22"/>
  <c r="F146" i="23"/>
  <c r="E146" i="23"/>
  <c r="J146" i="23"/>
  <c r="H146" i="23"/>
  <c r="I146" i="23"/>
  <c r="G146" i="23"/>
  <c r="H267" i="39"/>
  <c r="F267" i="39"/>
  <c r="G267" i="39"/>
  <c r="I267" i="39"/>
  <c r="J267" i="39"/>
  <c r="E267" i="39"/>
  <c r="I145" i="26"/>
  <c r="F145" i="26"/>
  <c r="E145" i="26"/>
  <c r="J145" i="26"/>
  <c r="H145" i="26"/>
  <c r="G145" i="26"/>
  <c r="H145" i="23"/>
  <c r="F145" i="23"/>
  <c r="I145" i="23"/>
  <c r="E145" i="23"/>
  <c r="J145" i="23"/>
  <c r="G145" i="23"/>
  <c r="E185" i="39"/>
  <c r="I185" i="39"/>
  <c r="H185" i="39"/>
  <c r="J185" i="39"/>
  <c r="G185" i="39"/>
  <c r="F185" i="39"/>
  <c r="H150" i="25"/>
  <c r="J150" i="25"/>
  <c r="I150" i="25"/>
  <c r="F150" i="25"/>
  <c r="G150" i="25"/>
  <c r="E150" i="25"/>
  <c r="E230" i="22"/>
  <c r="J230" i="22"/>
  <c r="G230" i="22"/>
  <c r="H230" i="22"/>
  <c r="I230" i="22"/>
  <c r="F230" i="22"/>
  <c r="H190" i="22"/>
  <c r="F190" i="22"/>
  <c r="E190" i="22"/>
  <c r="J190" i="22"/>
  <c r="I190" i="22"/>
  <c r="G190" i="22"/>
  <c r="H141" i="25"/>
  <c r="G141" i="25"/>
  <c r="F141" i="25"/>
  <c r="J141" i="25"/>
  <c r="I141" i="25"/>
  <c r="E141" i="25"/>
  <c r="F234" i="22"/>
  <c r="I234" i="22"/>
  <c r="H234" i="22"/>
  <c r="J234" i="22"/>
  <c r="G234" i="22"/>
  <c r="E234" i="22"/>
  <c r="F147" i="14"/>
  <c r="I147" i="14"/>
  <c r="E147" i="14"/>
  <c r="J147" i="14"/>
  <c r="H147" i="14"/>
  <c r="G147" i="14"/>
  <c r="J211" i="25"/>
  <c r="H211" i="25"/>
  <c r="F211" i="25"/>
  <c r="I211" i="25"/>
  <c r="G211" i="25"/>
  <c r="E211" i="25"/>
  <c r="E147" i="23"/>
  <c r="G147" i="23"/>
  <c r="F147" i="23"/>
  <c r="I147" i="23"/>
  <c r="H147" i="23"/>
  <c r="J147" i="23"/>
  <c r="H150" i="23"/>
  <c r="G150" i="23"/>
  <c r="F150" i="23"/>
  <c r="E150" i="23"/>
  <c r="J150" i="23"/>
  <c r="I150" i="23"/>
  <c r="H202" i="39"/>
  <c r="E202" i="39"/>
  <c r="J202" i="39"/>
  <c r="F202" i="39"/>
  <c r="G202" i="39"/>
  <c r="I202" i="39"/>
  <c r="I202" i="24"/>
  <c r="E202" i="24"/>
  <c r="G202" i="24"/>
  <c r="F202" i="24"/>
  <c r="H202" i="24"/>
  <c r="J202" i="24"/>
  <c r="F205" i="26"/>
  <c r="E205" i="26"/>
  <c r="G205" i="26"/>
  <c r="H205" i="26"/>
  <c r="I205" i="26"/>
  <c r="J205" i="26"/>
  <c r="G138" i="14"/>
  <c r="J138" i="14"/>
  <c r="E138" i="14"/>
  <c r="I138" i="14"/>
  <c r="H138" i="14"/>
  <c r="F138" i="14"/>
  <c r="J146" i="24"/>
  <c r="I146" i="24"/>
  <c r="H146" i="24"/>
  <c r="E146" i="24"/>
  <c r="G146" i="24"/>
  <c r="F146" i="24"/>
  <c r="J234" i="25"/>
  <c r="E234" i="25"/>
  <c r="F234" i="25"/>
  <c r="H234" i="25"/>
  <c r="G234" i="25"/>
  <c r="I234" i="25"/>
  <c r="G258" i="26"/>
  <c r="F258" i="26"/>
  <c r="H258" i="26"/>
  <c r="J258" i="26"/>
  <c r="I258" i="26"/>
  <c r="E258" i="26"/>
  <c r="I165" i="22"/>
  <c r="H165" i="22"/>
  <c r="E165" i="22"/>
  <c r="F165" i="22"/>
  <c r="J165" i="22"/>
  <c r="G165" i="22"/>
  <c r="I157" i="25"/>
  <c r="H157" i="25"/>
  <c r="F157" i="25"/>
  <c r="J157" i="25"/>
  <c r="E157" i="25"/>
  <c r="G157" i="25"/>
  <c r="H246" i="14"/>
  <c r="I246" i="14"/>
  <c r="E246" i="14"/>
  <c r="G246" i="14"/>
  <c r="J246" i="14"/>
  <c r="F246" i="14"/>
  <c r="J253" i="25"/>
  <c r="G253" i="25"/>
  <c r="I253" i="25"/>
  <c r="E253" i="25"/>
  <c r="F253" i="25"/>
  <c r="H253" i="25"/>
  <c r="H213" i="25"/>
  <c r="G213" i="25"/>
  <c r="I213" i="25"/>
  <c r="J213" i="25"/>
  <c r="F213" i="25"/>
  <c r="E213" i="25"/>
  <c r="I154" i="23"/>
  <c r="G154" i="23"/>
  <c r="H154" i="23"/>
  <c r="F154" i="23"/>
  <c r="E154" i="23"/>
  <c r="J154" i="23"/>
  <c r="H193" i="26"/>
  <c r="F193" i="26"/>
  <c r="G193" i="26"/>
  <c r="I193" i="26"/>
  <c r="E193" i="26"/>
  <c r="J193" i="26"/>
  <c r="J166" i="24"/>
  <c r="H166" i="24"/>
  <c r="E166" i="24"/>
  <c r="F166" i="24"/>
  <c r="G166" i="24"/>
  <c r="I166" i="24"/>
  <c r="G251" i="26"/>
  <c r="H251" i="26"/>
  <c r="E251" i="26"/>
  <c r="F251" i="26"/>
  <c r="I251" i="26"/>
  <c r="J251" i="26"/>
  <c r="I162" i="39"/>
  <c r="H162" i="39"/>
  <c r="G162" i="39"/>
  <c r="F162" i="39"/>
  <c r="E162" i="39"/>
  <c r="J162" i="39"/>
  <c r="H169" i="23"/>
  <c r="E169" i="23"/>
  <c r="G169" i="23"/>
  <c r="F169" i="23"/>
  <c r="I169" i="23"/>
  <c r="J169" i="23"/>
  <c r="E249" i="26"/>
  <c r="G249" i="26"/>
  <c r="J249" i="26"/>
  <c r="F249" i="26"/>
  <c r="H249" i="26"/>
  <c r="I249" i="26"/>
  <c r="H238" i="23"/>
  <c r="E238" i="23"/>
  <c r="G238" i="23"/>
  <c r="F238" i="23"/>
  <c r="I238" i="23"/>
  <c r="J238" i="23"/>
  <c r="G252" i="14"/>
  <c r="I252" i="14"/>
  <c r="E252" i="14"/>
  <c r="H252" i="14"/>
  <c r="J252" i="14"/>
  <c r="F252" i="14"/>
  <c r="H160" i="14"/>
  <c r="E160" i="14"/>
  <c r="J160" i="14"/>
  <c r="G160" i="14"/>
  <c r="F160" i="14"/>
  <c r="I160" i="14"/>
  <c r="I253" i="26"/>
  <c r="F253" i="26"/>
  <c r="E253" i="26"/>
  <c r="H253" i="26"/>
  <c r="G253" i="26"/>
  <c r="J253" i="26"/>
  <c r="H233" i="14"/>
  <c r="I233" i="14"/>
  <c r="F233" i="14"/>
  <c r="J233" i="14"/>
  <c r="G233" i="14"/>
  <c r="E233" i="14"/>
  <c r="E219" i="18"/>
  <c r="J219" i="18"/>
  <c r="I219" i="18"/>
  <c r="F219" i="18"/>
  <c r="H219" i="18"/>
  <c r="G219" i="18"/>
  <c r="H176" i="18"/>
  <c r="G176" i="18"/>
  <c r="J176" i="18"/>
  <c r="I176" i="18"/>
  <c r="F176" i="18"/>
  <c r="E176" i="18"/>
  <c r="G257" i="14"/>
  <c r="H257" i="14"/>
  <c r="F257" i="14"/>
  <c r="I257" i="14"/>
  <c r="E257" i="14"/>
  <c r="J257" i="14"/>
  <c r="I218" i="39"/>
  <c r="J218" i="39"/>
  <c r="E218" i="39"/>
  <c r="F218" i="39"/>
  <c r="G218" i="39"/>
  <c r="H218" i="39"/>
  <c r="G158" i="26"/>
  <c r="E158" i="26"/>
  <c r="J158" i="26"/>
  <c r="F158" i="26"/>
  <c r="I158" i="26"/>
  <c r="H158" i="26"/>
  <c r="H235" i="23"/>
  <c r="G235" i="23"/>
  <c r="F235" i="23"/>
  <c r="E235" i="23"/>
  <c r="J235" i="23"/>
  <c r="I235" i="23"/>
  <c r="I205" i="24"/>
  <c r="J205" i="24"/>
  <c r="G205" i="24"/>
  <c r="H205" i="24"/>
  <c r="F205" i="24"/>
  <c r="E205" i="24"/>
  <c r="G142" i="39"/>
  <c r="E142" i="39"/>
  <c r="H142" i="39"/>
  <c r="F142" i="39"/>
  <c r="J142" i="39"/>
  <c r="I142" i="39"/>
  <c r="I247" i="24"/>
  <c r="J247" i="24"/>
  <c r="G247" i="24"/>
  <c r="H247" i="24"/>
  <c r="F247" i="24"/>
  <c r="E247" i="24"/>
  <c r="G183" i="24"/>
  <c r="H183" i="24"/>
  <c r="J183" i="24"/>
  <c r="F183" i="24"/>
  <c r="E183" i="24"/>
  <c r="I183" i="24"/>
  <c r="H204" i="26"/>
  <c r="G204" i="26"/>
  <c r="E204" i="26"/>
  <c r="F204" i="26"/>
  <c r="J204" i="26"/>
  <c r="I204" i="26"/>
  <c r="H240" i="24"/>
  <c r="G240" i="24"/>
  <c r="E240" i="24"/>
  <c r="F240" i="24"/>
  <c r="J240" i="24"/>
  <c r="I240" i="24"/>
  <c r="H152" i="23"/>
  <c r="J152" i="23"/>
  <c r="E152" i="23"/>
  <c r="I152" i="23"/>
  <c r="G152" i="23"/>
  <c r="F152" i="23"/>
  <c r="G212" i="23"/>
  <c r="F212" i="23"/>
  <c r="H212" i="23"/>
  <c r="J212" i="23"/>
  <c r="I212" i="23"/>
  <c r="E212" i="23"/>
  <c r="E263" i="24"/>
  <c r="H263" i="24"/>
  <c r="J263" i="24"/>
  <c r="I263" i="24"/>
  <c r="G263" i="24"/>
  <c r="F263" i="24"/>
  <c r="I168" i="25"/>
  <c r="J168" i="25"/>
  <c r="H168" i="25"/>
  <c r="E168" i="25"/>
  <c r="F168" i="25"/>
  <c r="G168" i="25"/>
  <c r="F136" i="24"/>
  <c r="I136" i="24"/>
  <c r="E136" i="24"/>
  <c r="G136" i="24"/>
  <c r="H136" i="24"/>
  <c r="J136" i="24"/>
  <c r="H200" i="18"/>
  <c r="E200" i="18"/>
  <c r="J200" i="18"/>
  <c r="F200" i="18"/>
  <c r="I200" i="18"/>
  <c r="G200" i="18"/>
  <c r="H212" i="22"/>
  <c r="E212" i="22"/>
  <c r="I212" i="22"/>
  <c r="J212" i="22"/>
  <c r="G212" i="22"/>
  <c r="F212" i="22"/>
  <c r="H148" i="24"/>
  <c r="F148" i="24"/>
  <c r="E148" i="24"/>
  <c r="I148" i="24"/>
  <c r="J148" i="24"/>
  <c r="G148" i="24"/>
  <c r="I263" i="26"/>
  <c r="G263" i="26"/>
  <c r="F263" i="26"/>
  <c r="E263" i="26"/>
  <c r="J263" i="26"/>
  <c r="H263" i="26"/>
  <c r="H199" i="39"/>
  <c r="I199" i="39"/>
  <c r="G199" i="39"/>
  <c r="F199" i="39"/>
  <c r="E199" i="39"/>
  <c r="J199" i="39"/>
  <c r="F151" i="39"/>
  <c r="E151" i="39"/>
  <c r="G151" i="39"/>
  <c r="H151" i="39"/>
  <c r="I151" i="39"/>
  <c r="J151" i="39"/>
  <c r="I264" i="18"/>
  <c r="H264" i="18"/>
  <c r="J264" i="18"/>
  <c r="F264" i="18"/>
  <c r="G264" i="18"/>
  <c r="E264" i="18"/>
  <c r="F176" i="24"/>
  <c r="I176" i="24"/>
  <c r="H176" i="24"/>
  <c r="G176" i="24"/>
  <c r="J176" i="24"/>
  <c r="E176" i="24"/>
  <c r="H228" i="14"/>
  <c r="E228" i="14"/>
  <c r="I228" i="14"/>
  <c r="J228" i="14"/>
  <c r="G228" i="14"/>
  <c r="F228" i="14"/>
  <c r="G167" i="25"/>
  <c r="I167" i="25"/>
  <c r="H167" i="25"/>
  <c r="E167" i="25"/>
  <c r="F167" i="25"/>
  <c r="J167" i="25"/>
  <c r="H247" i="18"/>
  <c r="I247" i="18"/>
  <c r="G247" i="18"/>
  <c r="E247" i="18"/>
  <c r="J247" i="18"/>
  <c r="F247" i="18"/>
  <c r="G191" i="24"/>
  <c r="I191" i="24"/>
  <c r="J191" i="24"/>
  <c r="H191" i="24"/>
  <c r="F191" i="24"/>
  <c r="E191" i="24"/>
  <c r="G168" i="26"/>
  <c r="E168" i="26"/>
  <c r="H168" i="26"/>
  <c r="I168" i="26"/>
  <c r="J168" i="26"/>
  <c r="F168" i="26"/>
  <c r="J232" i="24"/>
  <c r="E232" i="24"/>
  <c r="H232" i="24"/>
  <c r="F232" i="24"/>
  <c r="I232" i="24"/>
  <c r="G232" i="24"/>
  <c r="H164" i="24"/>
  <c r="F164" i="24"/>
  <c r="G164" i="24"/>
  <c r="I164" i="24"/>
  <c r="J164" i="24"/>
  <c r="E164" i="24"/>
  <c r="H212" i="26"/>
  <c r="F212" i="26"/>
  <c r="G212" i="26"/>
  <c r="E212" i="26"/>
  <c r="J212" i="26"/>
  <c r="I212" i="26"/>
  <c r="I255" i="25"/>
  <c r="H255" i="25"/>
  <c r="F255" i="25"/>
  <c r="J255" i="25"/>
  <c r="G255" i="25"/>
  <c r="E255" i="25"/>
  <c r="E215" i="39"/>
  <c r="F215" i="39"/>
  <c r="H215" i="39"/>
  <c r="I215" i="39"/>
  <c r="G215" i="39"/>
  <c r="J215" i="39"/>
  <c r="H160" i="25"/>
  <c r="G160" i="25"/>
  <c r="I160" i="25"/>
  <c r="F160" i="25"/>
  <c r="J160" i="25"/>
  <c r="E160" i="25"/>
  <c r="H244" i="24"/>
  <c r="F244" i="24"/>
  <c r="E244" i="24"/>
  <c r="I244" i="24"/>
  <c r="G244" i="24"/>
  <c r="J244" i="24"/>
  <c r="G184" i="39"/>
  <c r="I184" i="39"/>
  <c r="J184" i="39"/>
  <c r="E184" i="39"/>
  <c r="H184" i="39"/>
  <c r="F184" i="39"/>
  <c r="F164" i="25"/>
  <c r="J164" i="25"/>
  <c r="E164" i="25"/>
  <c r="G164" i="25"/>
  <c r="H164" i="25"/>
  <c r="I164" i="25"/>
  <c r="J151" i="25"/>
  <c r="G151" i="25"/>
  <c r="H151" i="25"/>
  <c r="F151" i="25"/>
  <c r="I151" i="25"/>
  <c r="E151" i="25"/>
  <c r="J239" i="18"/>
  <c r="F239" i="18"/>
  <c r="I239" i="18"/>
  <c r="H239" i="18"/>
  <c r="G239" i="18"/>
  <c r="E239" i="18"/>
  <c r="H175" i="18"/>
  <c r="F175" i="18"/>
  <c r="G175" i="18"/>
  <c r="I175" i="18"/>
  <c r="J175" i="18"/>
  <c r="E175" i="18"/>
  <c r="G168" i="24"/>
  <c r="F168" i="24"/>
  <c r="H168" i="24"/>
  <c r="J168" i="24"/>
  <c r="I168" i="24"/>
  <c r="E168" i="24"/>
  <c r="H208" i="26"/>
  <c r="E208" i="26"/>
  <c r="F208" i="26"/>
  <c r="J208" i="26"/>
  <c r="G208" i="26"/>
  <c r="I208" i="26"/>
  <c r="G244" i="22"/>
  <c r="E244" i="22"/>
  <c r="J244" i="22"/>
  <c r="I244" i="22"/>
  <c r="F244" i="22"/>
  <c r="H244" i="22"/>
  <c r="H180" i="24"/>
  <c r="J180" i="24"/>
  <c r="F180" i="24"/>
  <c r="E180" i="24"/>
  <c r="G180" i="24"/>
  <c r="I180" i="24"/>
  <c r="H220" i="26"/>
  <c r="I220" i="26"/>
  <c r="J220" i="26"/>
  <c r="G220" i="26"/>
  <c r="F220" i="26"/>
  <c r="E220" i="26"/>
  <c r="E191" i="26"/>
  <c r="I191" i="26"/>
  <c r="H191" i="26"/>
  <c r="J191" i="26"/>
  <c r="F191" i="26"/>
  <c r="G191" i="26"/>
  <c r="F204" i="23"/>
  <c r="E204" i="23"/>
  <c r="J204" i="23"/>
  <c r="G204" i="23"/>
  <c r="H204" i="23"/>
  <c r="I204" i="23"/>
  <c r="H240" i="39"/>
  <c r="J240" i="39"/>
  <c r="F240" i="39"/>
  <c r="E240" i="39"/>
  <c r="G240" i="39"/>
  <c r="I240" i="39"/>
  <c r="F244" i="25"/>
  <c r="J244" i="25"/>
  <c r="I244" i="25"/>
  <c r="G244" i="25"/>
  <c r="E244" i="25"/>
  <c r="H244" i="25"/>
  <c r="H180" i="26"/>
  <c r="J180" i="26"/>
  <c r="F180" i="26"/>
  <c r="I180" i="26"/>
  <c r="E180" i="26"/>
  <c r="G180" i="26"/>
  <c r="H159" i="22"/>
  <c r="G159" i="22"/>
  <c r="I159" i="22"/>
  <c r="E159" i="22"/>
  <c r="F159" i="22"/>
  <c r="J159" i="22"/>
  <c r="H268" i="35"/>
  <c r="G268" i="35"/>
  <c r="J268" i="35"/>
  <c r="F268" i="35"/>
  <c r="I268" i="35"/>
  <c r="E268" i="35"/>
  <c r="F196" i="35"/>
  <c r="G196" i="35"/>
  <c r="H196" i="35"/>
  <c r="J196" i="35"/>
  <c r="E196" i="35"/>
  <c r="I196" i="35"/>
  <c r="I136" i="35"/>
  <c r="J136" i="35"/>
  <c r="G136" i="35"/>
  <c r="H136" i="35"/>
  <c r="F136" i="35"/>
  <c r="E136" i="35"/>
  <c r="E240" i="35"/>
  <c r="H240" i="35"/>
  <c r="G240" i="35"/>
  <c r="I240" i="35"/>
  <c r="F240" i="35"/>
  <c r="J240" i="35"/>
  <c r="E147" i="35"/>
  <c r="H147" i="35"/>
  <c r="I147" i="35"/>
  <c r="F147" i="35"/>
  <c r="J147" i="35"/>
  <c r="G147" i="35"/>
  <c r="G208" i="35"/>
  <c r="E208" i="35"/>
  <c r="H208" i="35"/>
  <c r="J208" i="35"/>
  <c r="F208" i="35"/>
  <c r="I208" i="35"/>
  <c r="G260" i="35"/>
  <c r="H260" i="35"/>
  <c r="E260" i="35"/>
  <c r="J260" i="35"/>
  <c r="F260" i="35"/>
  <c r="I260" i="35"/>
  <c r="I188" i="29"/>
  <c r="F188" i="29"/>
  <c r="J188" i="29"/>
  <c r="G188" i="29"/>
  <c r="H188" i="29"/>
  <c r="E188" i="29"/>
  <c r="I218" i="30"/>
  <c r="J218" i="30"/>
  <c r="F218" i="30"/>
  <c r="H218" i="30"/>
  <c r="G218" i="30"/>
  <c r="E218" i="30"/>
  <c r="H213" i="38"/>
  <c r="F213" i="38"/>
  <c r="J213" i="38"/>
  <c r="E213" i="38"/>
  <c r="I213" i="38"/>
  <c r="G213" i="38"/>
  <c r="H191" i="35"/>
  <c r="G191" i="35"/>
  <c r="E191" i="35"/>
  <c r="J191" i="35"/>
  <c r="I191" i="35"/>
  <c r="F191" i="35"/>
  <c r="H258" i="35"/>
  <c r="J258" i="35"/>
  <c r="F258" i="35"/>
  <c r="I258" i="35"/>
  <c r="E258" i="35"/>
  <c r="G258" i="35"/>
  <c r="H186" i="29"/>
  <c r="J186" i="29"/>
  <c r="G186" i="29"/>
  <c r="E186" i="29"/>
  <c r="F186" i="29"/>
  <c r="I186" i="29"/>
  <c r="E228" i="29"/>
  <c r="H228" i="29"/>
  <c r="F228" i="29"/>
  <c r="I228" i="29"/>
  <c r="G228" i="29"/>
  <c r="J228" i="29"/>
  <c r="G150" i="30"/>
  <c r="E150" i="30"/>
  <c r="H150" i="30"/>
  <c r="I150" i="30"/>
  <c r="F150" i="30"/>
  <c r="J150" i="30"/>
  <c r="H200" i="31"/>
  <c r="J200" i="31"/>
  <c r="G200" i="31"/>
  <c r="I200" i="31"/>
  <c r="F200" i="31"/>
  <c r="E200" i="31"/>
  <c r="G158" i="35"/>
  <c r="F158" i="35"/>
  <c r="E158" i="35"/>
  <c r="H158" i="35"/>
  <c r="I158" i="35"/>
  <c r="J158" i="35"/>
  <c r="G231" i="35"/>
  <c r="E231" i="35"/>
  <c r="J231" i="35"/>
  <c r="H231" i="35"/>
  <c r="F231" i="35"/>
  <c r="I231" i="35"/>
  <c r="F150" i="29"/>
  <c r="G150" i="29"/>
  <c r="J150" i="29"/>
  <c r="I150" i="29"/>
  <c r="H150" i="29"/>
  <c r="E150" i="29"/>
  <c r="F210" i="29"/>
  <c r="I210" i="29"/>
  <c r="J210" i="29"/>
  <c r="G210" i="29"/>
  <c r="E210" i="29"/>
  <c r="H210" i="29"/>
  <c r="I269" i="29"/>
  <c r="F269" i="29"/>
  <c r="G269" i="29"/>
  <c r="E269" i="29"/>
  <c r="H269" i="29"/>
  <c r="J269" i="29"/>
  <c r="F213" i="31"/>
  <c r="I213" i="31"/>
  <c r="G213" i="31"/>
  <c r="E213" i="31"/>
  <c r="H213" i="31"/>
  <c r="J213" i="31"/>
  <c r="H186" i="38"/>
  <c r="I186" i="38"/>
  <c r="E186" i="38"/>
  <c r="J186" i="38"/>
  <c r="G186" i="38"/>
  <c r="F186" i="38"/>
  <c r="J145" i="29"/>
  <c r="H145" i="29"/>
  <c r="G145" i="29"/>
  <c r="I145" i="29"/>
  <c r="F145" i="29"/>
  <c r="E145" i="29"/>
  <c r="H215" i="29"/>
  <c r="G215" i="29"/>
  <c r="I215" i="29"/>
  <c r="F215" i="29"/>
  <c r="J215" i="29"/>
  <c r="E215" i="29"/>
  <c r="F136" i="30"/>
  <c r="G136" i="30"/>
  <c r="E136" i="30"/>
  <c r="H136" i="30"/>
  <c r="J136" i="30"/>
  <c r="I136" i="30"/>
  <c r="I143" i="38"/>
  <c r="F143" i="38"/>
  <c r="J143" i="38"/>
  <c r="H143" i="38"/>
  <c r="G143" i="38"/>
  <c r="E143" i="38"/>
  <c r="H162" i="29"/>
  <c r="I162" i="29"/>
  <c r="F162" i="29"/>
  <c r="E162" i="29"/>
  <c r="J162" i="29"/>
  <c r="G162" i="29"/>
  <c r="J241" i="29"/>
  <c r="I241" i="29"/>
  <c r="E241" i="29"/>
  <c r="G241" i="29"/>
  <c r="H241" i="29"/>
  <c r="F241" i="29"/>
  <c r="E216" i="30"/>
  <c r="H216" i="30"/>
  <c r="J216" i="30"/>
  <c r="F216" i="30"/>
  <c r="G216" i="30"/>
  <c r="I216" i="30"/>
  <c r="E210" i="38"/>
  <c r="J210" i="38"/>
  <c r="G210" i="38"/>
  <c r="F210" i="38"/>
  <c r="H210" i="38"/>
  <c r="I210" i="38"/>
  <c r="H177" i="35"/>
  <c r="I177" i="35"/>
  <c r="G177" i="35"/>
  <c r="J177" i="35"/>
  <c r="E177" i="35"/>
  <c r="F177" i="35"/>
  <c r="I224" i="35"/>
  <c r="H224" i="35"/>
  <c r="E224" i="35"/>
  <c r="G224" i="35"/>
  <c r="J224" i="35"/>
  <c r="F224" i="35"/>
  <c r="G165" i="29"/>
  <c r="J165" i="29"/>
  <c r="H165" i="29"/>
  <c r="F165" i="29"/>
  <c r="I165" i="29"/>
  <c r="E165" i="29"/>
  <c r="H220" i="29"/>
  <c r="G220" i="29"/>
  <c r="I220" i="29"/>
  <c r="F220" i="29"/>
  <c r="J220" i="29"/>
  <c r="E220" i="29"/>
  <c r="I135" i="30"/>
  <c r="F135" i="30"/>
  <c r="J135" i="30"/>
  <c r="E135" i="30"/>
  <c r="H135" i="30"/>
  <c r="G135" i="30"/>
  <c r="G189" i="31"/>
  <c r="H189" i="31"/>
  <c r="F189" i="31"/>
  <c r="I189" i="31"/>
  <c r="J189" i="31"/>
  <c r="E189" i="31"/>
  <c r="H149" i="35"/>
  <c r="I149" i="35"/>
  <c r="E149" i="35"/>
  <c r="F149" i="35"/>
  <c r="J149" i="35"/>
  <c r="G149" i="35"/>
  <c r="F219" i="35"/>
  <c r="G219" i="35"/>
  <c r="H219" i="35"/>
  <c r="E219" i="35"/>
  <c r="I219" i="35"/>
  <c r="J219" i="35"/>
  <c r="E146" i="29"/>
  <c r="H146" i="29"/>
  <c r="I146" i="29"/>
  <c r="J146" i="29"/>
  <c r="G146" i="29"/>
  <c r="F146" i="29"/>
  <c r="I202" i="29"/>
  <c r="F202" i="29"/>
  <c r="H202" i="29"/>
  <c r="E202" i="29"/>
  <c r="J202" i="29"/>
  <c r="G202" i="29"/>
  <c r="I139" i="30"/>
  <c r="G139" i="30"/>
  <c r="J139" i="30"/>
  <c r="E139" i="30"/>
  <c r="H139" i="30"/>
  <c r="F139" i="30"/>
  <c r="I183" i="38"/>
  <c r="F183" i="38"/>
  <c r="H183" i="38"/>
  <c r="E183" i="38"/>
  <c r="G183" i="38"/>
  <c r="J183" i="38"/>
  <c r="H157" i="35"/>
  <c r="J157" i="35"/>
  <c r="F157" i="35"/>
  <c r="I157" i="35"/>
  <c r="G157" i="35"/>
  <c r="E157" i="35"/>
  <c r="E236" i="35"/>
  <c r="G236" i="35"/>
  <c r="H236" i="35"/>
  <c r="J236" i="35"/>
  <c r="F236" i="35"/>
  <c r="I236" i="35"/>
  <c r="H163" i="29"/>
  <c r="G163" i="29"/>
  <c r="I163" i="29"/>
  <c r="F163" i="29"/>
  <c r="E163" i="29"/>
  <c r="J163" i="29"/>
  <c r="E216" i="29"/>
  <c r="H216" i="29"/>
  <c r="F216" i="29"/>
  <c r="G216" i="29"/>
  <c r="I216" i="29"/>
  <c r="J216" i="29"/>
  <c r="F268" i="29"/>
  <c r="I268" i="29"/>
  <c r="G268" i="29"/>
  <c r="J268" i="29"/>
  <c r="H268" i="29"/>
  <c r="E268" i="29"/>
  <c r="J163" i="31"/>
  <c r="G163" i="31"/>
  <c r="I163" i="31"/>
  <c r="F163" i="31"/>
  <c r="E163" i="31"/>
  <c r="H163" i="31"/>
  <c r="H206" i="38"/>
  <c r="F206" i="38"/>
  <c r="J206" i="38"/>
  <c r="I206" i="38"/>
  <c r="G206" i="38"/>
  <c r="E206" i="38"/>
  <c r="H183" i="30"/>
  <c r="F183" i="30"/>
  <c r="J183" i="30"/>
  <c r="G183" i="30"/>
  <c r="I183" i="30"/>
  <c r="E183" i="30"/>
  <c r="J223" i="30"/>
  <c r="F223" i="30"/>
  <c r="H223" i="30"/>
  <c r="E223" i="30"/>
  <c r="I223" i="30"/>
  <c r="G223" i="30"/>
  <c r="H136" i="31"/>
  <c r="J136" i="31"/>
  <c r="I136" i="31"/>
  <c r="F136" i="31"/>
  <c r="G136" i="31"/>
  <c r="E136" i="31"/>
  <c r="G198" i="31"/>
  <c r="H198" i="31"/>
  <c r="F198" i="31"/>
  <c r="E198" i="31"/>
  <c r="J198" i="31"/>
  <c r="I198" i="31"/>
  <c r="I145" i="38"/>
  <c r="F145" i="38"/>
  <c r="E145" i="38"/>
  <c r="H145" i="38"/>
  <c r="G145" i="38"/>
  <c r="J145" i="38"/>
  <c r="I201" i="38"/>
  <c r="F201" i="38"/>
  <c r="J201" i="38"/>
  <c r="E201" i="38"/>
  <c r="G201" i="38"/>
  <c r="H201" i="38"/>
  <c r="H261" i="38"/>
  <c r="F261" i="38"/>
  <c r="I261" i="38"/>
  <c r="G261" i="38"/>
  <c r="E261" i="38"/>
  <c r="J261" i="38"/>
  <c r="E203" i="30"/>
  <c r="I203" i="30"/>
  <c r="F203" i="30"/>
  <c r="G203" i="30"/>
  <c r="H203" i="30"/>
  <c r="J203" i="30"/>
  <c r="I239" i="30"/>
  <c r="G239" i="30"/>
  <c r="H239" i="30"/>
  <c r="E239" i="30"/>
  <c r="J239" i="30"/>
  <c r="F239" i="30"/>
  <c r="I166" i="31"/>
  <c r="J166" i="31"/>
  <c r="G166" i="31"/>
  <c r="F166" i="31"/>
  <c r="E166" i="31"/>
  <c r="H166" i="31"/>
  <c r="J230" i="31"/>
  <c r="E230" i="31"/>
  <c r="H230" i="31"/>
  <c r="G230" i="31"/>
  <c r="I230" i="31"/>
  <c r="F230" i="31"/>
  <c r="J268" i="31"/>
  <c r="G268" i="31"/>
  <c r="E268" i="31"/>
  <c r="I268" i="31"/>
  <c r="F268" i="31"/>
  <c r="H268" i="31"/>
  <c r="E187" i="38"/>
  <c r="J187" i="38"/>
  <c r="G187" i="38"/>
  <c r="F187" i="38"/>
  <c r="I187" i="38"/>
  <c r="H187" i="38"/>
  <c r="H267" i="38"/>
  <c r="F267" i="38"/>
  <c r="I267" i="38"/>
  <c r="E267" i="38"/>
  <c r="J267" i="38"/>
  <c r="G267" i="38"/>
  <c r="G176" i="30"/>
  <c r="F176" i="30"/>
  <c r="H176" i="30"/>
  <c r="I176" i="30"/>
  <c r="E176" i="30"/>
  <c r="J176" i="30"/>
  <c r="I164" i="31"/>
  <c r="G164" i="31"/>
  <c r="H164" i="31"/>
  <c r="F164" i="31"/>
  <c r="E164" i="31"/>
  <c r="J164" i="31"/>
  <c r="F218" i="31"/>
  <c r="E218" i="31"/>
  <c r="I218" i="31"/>
  <c r="G218" i="31"/>
  <c r="H218" i="31"/>
  <c r="J218" i="31"/>
  <c r="J146" i="38"/>
  <c r="F146" i="38"/>
  <c r="E146" i="38"/>
  <c r="G146" i="38"/>
  <c r="I146" i="38"/>
  <c r="H146" i="38"/>
  <c r="H208" i="38"/>
  <c r="G208" i="38"/>
  <c r="I208" i="38"/>
  <c r="F208" i="38"/>
  <c r="E208" i="38"/>
  <c r="J208" i="38"/>
  <c r="I256" i="38"/>
  <c r="H256" i="38"/>
  <c r="J256" i="38"/>
  <c r="E256" i="38"/>
  <c r="G256" i="38"/>
  <c r="F256" i="38"/>
  <c r="J179" i="30"/>
  <c r="I179" i="30"/>
  <c r="F179" i="30"/>
  <c r="E179" i="30"/>
  <c r="G179" i="30"/>
  <c r="H179" i="30"/>
  <c r="J242" i="30"/>
  <c r="I242" i="30"/>
  <c r="E242" i="30"/>
  <c r="H242" i="30"/>
  <c r="G242" i="30"/>
  <c r="F242" i="30"/>
  <c r="F156" i="31"/>
  <c r="J156" i="31"/>
  <c r="I156" i="31"/>
  <c r="G156" i="31"/>
  <c r="E156" i="31"/>
  <c r="H156" i="31"/>
  <c r="G246" i="31"/>
  <c r="I246" i="31"/>
  <c r="E246" i="31"/>
  <c r="H246" i="31"/>
  <c r="J246" i="31"/>
  <c r="F246" i="31"/>
  <c r="H221" i="38"/>
  <c r="E221" i="38"/>
  <c r="J221" i="38"/>
  <c r="G221" i="38"/>
  <c r="I221" i="38"/>
  <c r="F221" i="38"/>
  <c r="G146" i="32"/>
  <c r="E146" i="32"/>
  <c r="H146" i="32"/>
  <c r="I146" i="32"/>
  <c r="J146" i="32"/>
  <c r="F146" i="32"/>
  <c r="F228" i="30"/>
  <c r="I228" i="30"/>
  <c r="J228" i="30"/>
  <c r="E228" i="30"/>
  <c r="G228" i="30"/>
  <c r="H228" i="30"/>
  <c r="H270" i="30"/>
  <c r="G270" i="30"/>
  <c r="J270" i="30"/>
  <c r="F270" i="30"/>
  <c r="I270" i="30"/>
  <c r="E270" i="30"/>
  <c r="G207" i="31"/>
  <c r="H207" i="31"/>
  <c r="F207" i="31"/>
  <c r="E207" i="31"/>
  <c r="I207" i="31"/>
  <c r="J207" i="31"/>
  <c r="F251" i="31"/>
  <c r="H251" i="31"/>
  <c r="E251" i="31"/>
  <c r="J251" i="31"/>
  <c r="I251" i="31"/>
  <c r="G251" i="31"/>
  <c r="I155" i="38"/>
  <c r="G155" i="38"/>
  <c r="H155" i="38"/>
  <c r="E155" i="38"/>
  <c r="J155" i="38"/>
  <c r="F155" i="38"/>
  <c r="H209" i="38"/>
  <c r="F209" i="38"/>
  <c r="J209" i="38"/>
  <c r="E209" i="38"/>
  <c r="I209" i="38"/>
  <c r="G209" i="38"/>
  <c r="G163" i="32"/>
  <c r="J163" i="32"/>
  <c r="E163" i="32"/>
  <c r="I163" i="32"/>
  <c r="F163" i="32"/>
  <c r="H163" i="32"/>
  <c r="G186" i="30"/>
  <c r="H186" i="30"/>
  <c r="I186" i="30"/>
  <c r="E186" i="30"/>
  <c r="J186" i="30"/>
  <c r="F186" i="30"/>
  <c r="J260" i="30"/>
  <c r="E260" i="30"/>
  <c r="H260" i="30"/>
  <c r="G260" i="30"/>
  <c r="I260" i="30"/>
  <c r="F260" i="30"/>
  <c r="J165" i="31"/>
  <c r="E165" i="31"/>
  <c r="F165" i="31"/>
  <c r="H165" i="31"/>
  <c r="I165" i="31"/>
  <c r="G165" i="31"/>
  <c r="H244" i="31"/>
  <c r="E244" i="31"/>
  <c r="J244" i="31"/>
  <c r="G244" i="31"/>
  <c r="F244" i="31"/>
  <c r="I244" i="31"/>
  <c r="F181" i="38"/>
  <c r="G181" i="38"/>
  <c r="H181" i="38"/>
  <c r="I181" i="38"/>
  <c r="J181" i="38"/>
  <c r="E181" i="38"/>
  <c r="H254" i="32"/>
  <c r="G254" i="32"/>
  <c r="E254" i="32"/>
  <c r="J254" i="32"/>
  <c r="F254" i="32"/>
  <c r="I254" i="32"/>
  <c r="I154" i="32"/>
  <c r="E154" i="32"/>
  <c r="G154" i="32"/>
  <c r="F154" i="32"/>
  <c r="J154" i="32"/>
  <c r="H154" i="32"/>
  <c r="F190" i="32"/>
  <c r="G190" i="32"/>
  <c r="H190" i="32"/>
  <c r="J190" i="32"/>
  <c r="E190" i="32"/>
  <c r="I190" i="32"/>
  <c r="G243" i="32"/>
  <c r="J243" i="32"/>
  <c r="I243" i="32"/>
  <c r="H243" i="32"/>
  <c r="F243" i="32"/>
  <c r="E243" i="32"/>
  <c r="F181" i="32"/>
  <c r="J181" i="32"/>
  <c r="I181" i="32"/>
  <c r="E181" i="32"/>
  <c r="H181" i="32"/>
  <c r="G181" i="32"/>
  <c r="E242" i="32"/>
  <c r="J242" i="32"/>
  <c r="F242" i="32"/>
  <c r="I242" i="32"/>
  <c r="H242" i="32"/>
  <c r="G242" i="32"/>
  <c r="G151" i="32"/>
  <c r="E151" i="32"/>
  <c r="F151" i="32"/>
  <c r="J151" i="32"/>
  <c r="H151" i="32"/>
  <c r="I151" i="32"/>
  <c r="H208" i="32"/>
  <c r="J208" i="32"/>
  <c r="G208" i="32"/>
  <c r="F208" i="32"/>
  <c r="I208" i="32"/>
  <c r="E208" i="32"/>
  <c r="J193" i="32"/>
  <c r="G193" i="32"/>
  <c r="E193" i="32"/>
  <c r="I193" i="32"/>
  <c r="F193" i="32"/>
  <c r="H193" i="32"/>
  <c r="E232" i="32"/>
  <c r="H232" i="32"/>
  <c r="F232" i="32"/>
  <c r="G232" i="32"/>
  <c r="J232" i="32"/>
  <c r="I232" i="32"/>
  <c r="I141" i="32"/>
  <c r="E141" i="32"/>
  <c r="F141" i="32"/>
  <c r="G141" i="32"/>
  <c r="J141" i="32"/>
  <c r="H141" i="32"/>
  <c r="H216" i="32"/>
  <c r="I216" i="32"/>
  <c r="G216" i="32"/>
  <c r="J216" i="32"/>
  <c r="F216" i="32"/>
  <c r="E216" i="32"/>
  <c r="F266" i="32"/>
  <c r="H266" i="32"/>
  <c r="J266" i="32"/>
  <c r="I266" i="32"/>
  <c r="G266" i="32"/>
  <c r="E266" i="32"/>
  <c r="F176" i="32"/>
  <c r="J176" i="32"/>
  <c r="G176" i="32"/>
  <c r="H176" i="32"/>
  <c r="I176" i="32"/>
  <c r="E176" i="32"/>
  <c r="G239" i="32"/>
  <c r="H239" i="32"/>
  <c r="E239" i="32"/>
  <c r="I239" i="32"/>
  <c r="F239" i="32"/>
  <c r="J239" i="32"/>
  <c r="F144" i="41"/>
  <c r="G144" i="41"/>
  <c r="J144" i="41"/>
  <c r="H144" i="41"/>
  <c r="E144" i="41"/>
  <c r="I144" i="41"/>
  <c r="H214" i="41"/>
  <c r="G214" i="41"/>
  <c r="E214" i="41"/>
  <c r="F214" i="41"/>
  <c r="J214" i="41"/>
  <c r="I214" i="41"/>
  <c r="H163" i="41"/>
  <c r="F163" i="41"/>
  <c r="I163" i="41"/>
  <c r="J163" i="41"/>
  <c r="G163" i="41"/>
  <c r="E163" i="41"/>
  <c r="G165" i="41"/>
  <c r="F165" i="41"/>
  <c r="I165" i="41"/>
  <c r="E165" i="41"/>
  <c r="J165" i="41"/>
  <c r="H165" i="41"/>
  <c r="E228" i="41"/>
  <c r="F228" i="41"/>
  <c r="G228" i="41"/>
  <c r="I228" i="41"/>
  <c r="J228" i="41"/>
  <c r="H228" i="41"/>
  <c r="G180" i="41"/>
  <c r="I180" i="41"/>
  <c r="J180" i="41"/>
  <c r="H180" i="41"/>
  <c r="F180" i="41"/>
  <c r="E180" i="41"/>
  <c r="H234" i="41"/>
  <c r="E234" i="41"/>
  <c r="G234" i="41"/>
  <c r="I234" i="41"/>
  <c r="J234" i="41"/>
  <c r="F234" i="41"/>
  <c r="H187" i="41"/>
  <c r="G187" i="41"/>
  <c r="E187" i="41"/>
  <c r="J187" i="41"/>
  <c r="F187" i="41"/>
  <c r="I187" i="41"/>
  <c r="I252" i="41"/>
  <c r="G252" i="41"/>
  <c r="F252" i="41"/>
  <c r="J252" i="41"/>
  <c r="H252" i="41"/>
  <c r="E252" i="41"/>
  <c r="I145" i="41"/>
  <c r="F145" i="41"/>
  <c r="E145" i="41"/>
  <c r="J145" i="41"/>
  <c r="H145" i="41"/>
  <c r="G145" i="41"/>
  <c r="H183" i="41"/>
  <c r="E183" i="41"/>
  <c r="J183" i="41"/>
  <c r="F183" i="41"/>
  <c r="I183" i="41"/>
  <c r="G183" i="41"/>
  <c r="H229" i="41"/>
  <c r="G229" i="41"/>
  <c r="J229" i="41"/>
  <c r="E229" i="41"/>
  <c r="I229" i="41"/>
  <c r="F229" i="41"/>
  <c r="F162" i="41"/>
  <c r="I162" i="41"/>
  <c r="E162" i="41"/>
  <c r="H162" i="41"/>
  <c r="J162" i="41"/>
  <c r="G162" i="41"/>
  <c r="H231" i="41"/>
  <c r="F231" i="41"/>
  <c r="G231" i="41"/>
  <c r="I231" i="41"/>
  <c r="J231" i="41"/>
  <c r="E231" i="41"/>
  <c r="G164" i="41"/>
  <c r="E164" i="41"/>
  <c r="F164" i="41"/>
  <c r="I164" i="41"/>
  <c r="H164" i="41"/>
  <c r="J164" i="41"/>
  <c r="H215" i="41"/>
  <c r="G215" i="41"/>
  <c r="E215" i="41"/>
  <c r="J215" i="41"/>
  <c r="I215" i="41"/>
  <c r="F215" i="41"/>
  <c r="I192" i="41"/>
  <c r="E192" i="41"/>
  <c r="H192" i="41"/>
  <c r="F192" i="41"/>
  <c r="G192" i="41"/>
  <c r="J192" i="41"/>
  <c r="J182" i="36"/>
  <c r="H182" i="36"/>
  <c r="I182" i="36"/>
  <c r="G182" i="36"/>
  <c r="E182" i="36"/>
  <c r="F182" i="36"/>
  <c r="H269" i="36"/>
  <c r="F269" i="36"/>
  <c r="J269" i="36"/>
  <c r="I269" i="36"/>
  <c r="E269" i="36"/>
  <c r="G269" i="36"/>
  <c r="E196" i="36"/>
  <c r="I196" i="36"/>
  <c r="J196" i="36"/>
  <c r="F196" i="36"/>
  <c r="H196" i="36"/>
  <c r="G196" i="36"/>
  <c r="G241" i="36"/>
  <c r="J241" i="36"/>
  <c r="E241" i="36"/>
  <c r="F241" i="36"/>
  <c r="H241" i="36"/>
  <c r="I241" i="36"/>
  <c r="E250" i="36"/>
  <c r="H250" i="36"/>
  <c r="G250" i="36"/>
  <c r="F250" i="36"/>
  <c r="I250" i="36"/>
  <c r="J250" i="36"/>
  <c r="H138" i="36"/>
  <c r="F138" i="36"/>
  <c r="G138" i="36"/>
  <c r="E138" i="36"/>
  <c r="I138" i="36"/>
  <c r="J138" i="36"/>
  <c r="G246" i="36"/>
  <c r="H246" i="36"/>
  <c r="J246" i="36"/>
  <c r="F246" i="36"/>
  <c r="I246" i="36"/>
  <c r="E246" i="36"/>
  <c r="H260" i="36"/>
  <c r="G260" i="36"/>
  <c r="F260" i="36"/>
  <c r="I260" i="36"/>
  <c r="E260" i="36"/>
  <c r="J260" i="36"/>
  <c r="H233" i="36"/>
  <c r="F233" i="36"/>
  <c r="G233" i="36"/>
  <c r="E233" i="36"/>
  <c r="J233" i="36"/>
  <c r="I233" i="36"/>
  <c r="H157" i="36"/>
  <c r="G157" i="36"/>
  <c r="F157" i="36"/>
  <c r="I157" i="36"/>
  <c r="E157" i="36"/>
  <c r="J157" i="36"/>
  <c r="H222" i="36"/>
  <c r="F222" i="36"/>
  <c r="I222" i="36"/>
  <c r="E222" i="36"/>
  <c r="J222" i="36"/>
  <c r="G222" i="36"/>
  <c r="H213" i="36"/>
  <c r="F213" i="36"/>
  <c r="J213" i="36"/>
  <c r="G213" i="36"/>
  <c r="E213" i="36"/>
  <c r="I213" i="36"/>
  <c r="G266" i="36"/>
  <c r="J266" i="36"/>
  <c r="F266" i="36"/>
  <c r="I266" i="36"/>
  <c r="H266" i="36"/>
  <c r="E266" i="36"/>
  <c r="G243" i="36"/>
  <c r="I243" i="36"/>
  <c r="F243" i="36"/>
  <c r="J243" i="36"/>
  <c r="H243" i="36"/>
  <c r="E243" i="36"/>
  <c r="G171" i="36"/>
  <c r="H171" i="36"/>
  <c r="F171" i="36"/>
  <c r="J171" i="36"/>
  <c r="E171" i="36"/>
  <c r="I171" i="36"/>
  <c r="H139" i="36"/>
  <c r="I139" i="36"/>
  <c r="F139" i="36"/>
  <c r="E139" i="36"/>
  <c r="J139" i="36"/>
  <c r="G139" i="36"/>
  <c r="F234" i="36"/>
  <c r="E234" i="36"/>
  <c r="I234" i="36"/>
  <c r="J234" i="36"/>
  <c r="H234" i="36"/>
  <c r="G234" i="36"/>
  <c r="E177" i="22"/>
  <c r="H177" i="22"/>
  <c r="I177" i="22"/>
  <c r="J177" i="22"/>
  <c r="G177" i="22"/>
  <c r="F177" i="22"/>
  <c r="H205" i="25"/>
  <c r="G205" i="25"/>
  <c r="E205" i="25"/>
  <c r="F205" i="25"/>
  <c r="J205" i="25"/>
  <c r="I205" i="25"/>
  <c r="I163" i="23"/>
  <c r="F163" i="23"/>
  <c r="G163" i="23"/>
  <c r="J163" i="23"/>
  <c r="H163" i="23"/>
  <c r="E163" i="23"/>
  <c r="H269" i="23"/>
  <c r="J269" i="23"/>
  <c r="E269" i="23"/>
  <c r="F269" i="23"/>
  <c r="G269" i="23"/>
  <c r="I269" i="23"/>
  <c r="G254" i="24"/>
  <c r="F254" i="24"/>
  <c r="H254" i="24"/>
  <c r="J254" i="24"/>
  <c r="I254" i="24"/>
  <c r="E254" i="24"/>
  <c r="H161" i="23"/>
  <c r="F161" i="23"/>
  <c r="E161" i="23"/>
  <c r="I161" i="23"/>
  <c r="J161" i="23"/>
  <c r="G161" i="23"/>
  <c r="I142" i="18"/>
  <c r="G142" i="18"/>
  <c r="J142" i="18"/>
  <c r="H142" i="18"/>
  <c r="F142" i="18"/>
  <c r="E142" i="18"/>
  <c r="H142" i="23"/>
  <c r="E142" i="23"/>
  <c r="J142" i="23"/>
  <c r="I142" i="23"/>
  <c r="G142" i="23"/>
  <c r="F142" i="23"/>
  <c r="J186" i="24"/>
  <c r="F186" i="24"/>
  <c r="H186" i="24"/>
  <c r="I186" i="24"/>
  <c r="G186" i="24"/>
  <c r="E186" i="24"/>
  <c r="E253" i="18"/>
  <c r="F253" i="18"/>
  <c r="I253" i="18"/>
  <c r="G253" i="18"/>
  <c r="J253" i="18"/>
  <c r="H253" i="18"/>
  <c r="G206" i="23"/>
  <c r="I206" i="23"/>
  <c r="H206" i="23"/>
  <c r="J206" i="23"/>
  <c r="F206" i="23"/>
  <c r="E206" i="23"/>
  <c r="E206" i="24"/>
  <c r="G206" i="24"/>
  <c r="F206" i="24"/>
  <c r="H206" i="24"/>
  <c r="I206" i="24"/>
  <c r="J206" i="24"/>
  <c r="I254" i="23"/>
  <c r="G254" i="23"/>
  <c r="H254" i="23"/>
  <c r="F254" i="23"/>
  <c r="E254" i="23"/>
  <c r="J254" i="23"/>
  <c r="J265" i="26"/>
  <c r="G265" i="26"/>
  <c r="I265" i="26"/>
  <c r="E265" i="26"/>
  <c r="H265" i="26"/>
  <c r="F265" i="26"/>
  <c r="F241" i="22"/>
  <c r="E241" i="22"/>
  <c r="I241" i="22"/>
  <c r="J241" i="22"/>
  <c r="H241" i="22"/>
  <c r="G241" i="22"/>
  <c r="E225" i="14"/>
  <c r="G225" i="14"/>
  <c r="J225" i="14"/>
  <c r="H225" i="14"/>
  <c r="F225" i="14"/>
  <c r="I225" i="14"/>
  <c r="H266" i="23"/>
  <c r="I266" i="23"/>
  <c r="G266" i="23"/>
  <c r="F266" i="23"/>
  <c r="E266" i="23"/>
  <c r="J266" i="23"/>
  <c r="J145" i="39"/>
  <c r="H145" i="39"/>
  <c r="F145" i="39"/>
  <c r="E145" i="39"/>
  <c r="I145" i="39"/>
  <c r="G145" i="39"/>
  <c r="J235" i="25"/>
  <c r="H235" i="25"/>
  <c r="I235" i="25"/>
  <c r="E235" i="25"/>
  <c r="G235" i="25"/>
  <c r="F235" i="25"/>
  <c r="G138" i="39"/>
  <c r="H138" i="39"/>
  <c r="I138" i="39"/>
  <c r="F138" i="39"/>
  <c r="E138" i="39"/>
  <c r="J138" i="39"/>
  <c r="H169" i="39"/>
  <c r="J169" i="39"/>
  <c r="F169" i="39"/>
  <c r="G169" i="39"/>
  <c r="E169" i="39"/>
  <c r="I169" i="39"/>
  <c r="G226" i="14"/>
  <c r="I226" i="14"/>
  <c r="F226" i="14"/>
  <c r="J226" i="14"/>
  <c r="E226" i="14"/>
  <c r="H226" i="14"/>
  <c r="G171" i="25"/>
  <c r="F171" i="25"/>
  <c r="H171" i="25"/>
  <c r="I171" i="25"/>
  <c r="E171" i="25"/>
  <c r="J171" i="25"/>
  <c r="I235" i="26"/>
  <c r="J235" i="26"/>
  <c r="E235" i="26"/>
  <c r="G235" i="26"/>
  <c r="F235" i="26"/>
  <c r="H235" i="26"/>
  <c r="E222" i="25"/>
  <c r="I222" i="25"/>
  <c r="H222" i="25"/>
  <c r="F222" i="25"/>
  <c r="J222" i="25"/>
  <c r="G222" i="25"/>
  <c r="I214" i="39"/>
  <c r="G214" i="39"/>
  <c r="J214" i="39"/>
  <c r="E214" i="39"/>
  <c r="H214" i="39"/>
  <c r="F214" i="39"/>
  <c r="H230" i="23"/>
  <c r="J230" i="23"/>
  <c r="E230" i="23"/>
  <c r="G230" i="23"/>
  <c r="I230" i="23"/>
  <c r="F230" i="23"/>
  <c r="H185" i="18"/>
  <c r="J185" i="18"/>
  <c r="G185" i="18"/>
  <c r="I185" i="18"/>
  <c r="F185" i="18"/>
  <c r="E185" i="18"/>
  <c r="G150" i="14"/>
  <c r="H150" i="14"/>
  <c r="E150" i="14"/>
  <c r="F150" i="14"/>
  <c r="J150" i="14"/>
  <c r="I150" i="14"/>
  <c r="I267" i="25"/>
  <c r="F267" i="25"/>
  <c r="E267" i="25"/>
  <c r="H267" i="25"/>
  <c r="J267" i="25"/>
  <c r="G267" i="25"/>
  <c r="J173" i="14"/>
  <c r="H173" i="14"/>
  <c r="F173" i="14"/>
  <c r="G173" i="14"/>
  <c r="E173" i="14"/>
  <c r="I173" i="14"/>
  <c r="H169" i="22"/>
  <c r="E169" i="22"/>
  <c r="J169" i="22"/>
  <c r="I169" i="22"/>
  <c r="F169" i="22"/>
  <c r="G169" i="22"/>
  <c r="G195" i="39"/>
  <c r="H195" i="39"/>
  <c r="J195" i="39"/>
  <c r="F195" i="39"/>
  <c r="E195" i="39"/>
  <c r="I195" i="39"/>
  <c r="J138" i="23"/>
  <c r="I138" i="23"/>
  <c r="G138" i="23"/>
  <c r="H138" i="23"/>
  <c r="F138" i="23"/>
  <c r="E138" i="23"/>
  <c r="I259" i="25"/>
  <c r="G259" i="25"/>
  <c r="F259" i="25"/>
  <c r="H259" i="25"/>
  <c r="E259" i="25"/>
  <c r="J259" i="25"/>
  <c r="F137" i="39"/>
  <c r="J137" i="39"/>
  <c r="I137" i="39"/>
  <c r="E137" i="39"/>
  <c r="H137" i="39"/>
  <c r="G137" i="39"/>
  <c r="G177" i="24"/>
  <c r="J177" i="24"/>
  <c r="F177" i="24"/>
  <c r="E177" i="24"/>
  <c r="H177" i="24"/>
  <c r="I177" i="24"/>
  <c r="H269" i="14"/>
  <c r="E269" i="14"/>
  <c r="I269" i="14"/>
  <c r="F269" i="14"/>
  <c r="G269" i="14"/>
  <c r="J269" i="14"/>
  <c r="J245" i="39"/>
  <c r="H245" i="39"/>
  <c r="F245" i="39"/>
  <c r="E245" i="39"/>
  <c r="G245" i="39"/>
  <c r="I245" i="39"/>
  <c r="I245" i="24"/>
  <c r="H245" i="24"/>
  <c r="J245" i="24"/>
  <c r="G245" i="24"/>
  <c r="F245" i="24"/>
  <c r="E245" i="24"/>
  <c r="H157" i="26"/>
  <c r="I157" i="26"/>
  <c r="F157" i="26"/>
  <c r="E157" i="26"/>
  <c r="G157" i="26"/>
  <c r="J157" i="26"/>
  <c r="J222" i="39"/>
  <c r="E222" i="39"/>
  <c r="G222" i="39"/>
  <c r="H222" i="39"/>
  <c r="F222" i="39"/>
  <c r="I222" i="39"/>
  <c r="G227" i="39"/>
  <c r="H227" i="39"/>
  <c r="I227" i="39"/>
  <c r="F227" i="39"/>
  <c r="J227" i="39"/>
  <c r="E227" i="39"/>
  <c r="I259" i="23"/>
  <c r="E259" i="23"/>
  <c r="G259" i="23"/>
  <c r="H259" i="23"/>
  <c r="J259" i="23"/>
  <c r="F259" i="23"/>
  <c r="I197" i="22"/>
  <c r="E197" i="22"/>
  <c r="G197" i="22"/>
  <c r="F197" i="22"/>
  <c r="J197" i="22"/>
  <c r="H197" i="22"/>
  <c r="G206" i="18"/>
  <c r="E206" i="18"/>
  <c r="J206" i="18"/>
  <c r="H206" i="18"/>
  <c r="I206" i="18"/>
  <c r="F206" i="18"/>
  <c r="H249" i="23"/>
  <c r="J249" i="23"/>
  <c r="G249" i="23"/>
  <c r="I249" i="23"/>
  <c r="F249" i="23"/>
  <c r="E249" i="23"/>
  <c r="E225" i="39"/>
  <c r="J225" i="39"/>
  <c r="I225" i="39"/>
  <c r="G225" i="39"/>
  <c r="H225" i="39"/>
  <c r="F225" i="39"/>
  <c r="H146" i="39"/>
  <c r="I146" i="39"/>
  <c r="F146" i="39"/>
  <c r="E146" i="39"/>
  <c r="G146" i="39"/>
  <c r="J146" i="39"/>
  <c r="H157" i="23"/>
  <c r="G157" i="23"/>
  <c r="I157" i="23"/>
  <c r="F157" i="23"/>
  <c r="E157" i="23"/>
  <c r="J157" i="23"/>
  <c r="I249" i="22"/>
  <c r="F249" i="22"/>
  <c r="J249" i="22"/>
  <c r="H249" i="22"/>
  <c r="E249" i="22"/>
  <c r="G249" i="22"/>
  <c r="I198" i="39"/>
  <c r="H198" i="39"/>
  <c r="E198" i="39"/>
  <c r="J198" i="39"/>
  <c r="F198" i="39"/>
  <c r="G198" i="39"/>
  <c r="I229" i="18"/>
  <c r="J229" i="18"/>
  <c r="H229" i="18"/>
  <c r="E229" i="18"/>
  <c r="G229" i="18"/>
  <c r="F229" i="18"/>
  <c r="H218" i="18"/>
  <c r="J218" i="18"/>
  <c r="I218" i="18"/>
  <c r="F218" i="18"/>
  <c r="E218" i="18"/>
  <c r="G218" i="18"/>
  <c r="H165" i="24"/>
  <c r="F165" i="24"/>
  <c r="G165" i="24"/>
  <c r="I165" i="24"/>
  <c r="E165" i="24"/>
  <c r="J165" i="24"/>
  <c r="G222" i="23"/>
  <c r="I222" i="23"/>
  <c r="E222" i="23"/>
  <c r="F222" i="23"/>
  <c r="H222" i="23"/>
  <c r="J222" i="23"/>
  <c r="H198" i="22"/>
  <c r="E198" i="22"/>
  <c r="G198" i="22"/>
  <c r="J198" i="22"/>
  <c r="I198" i="22"/>
  <c r="F198" i="22"/>
  <c r="H177" i="26"/>
  <c r="G177" i="26"/>
  <c r="F177" i="26"/>
  <c r="E177" i="26"/>
  <c r="J177" i="26"/>
  <c r="I177" i="26"/>
  <c r="G226" i="26"/>
  <c r="F226" i="26"/>
  <c r="H226" i="26"/>
  <c r="E226" i="26"/>
  <c r="J226" i="26"/>
  <c r="I226" i="26"/>
  <c r="H154" i="22"/>
  <c r="F154" i="22"/>
  <c r="J154" i="22"/>
  <c r="G154" i="22"/>
  <c r="E154" i="22"/>
  <c r="I154" i="22"/>
  <c r="H226" i="39"/>
  <c r="I226" i="39"/>
  <c r="E226" i="39"/>
  <c r="G226" i="39"/>
  <c r="F226" i="39"/>
  <c r="J226" i="39"/>
  <c r="I162" i="26"/>
  <c r="G162" i="26"/>
  <c r="F162" i="26"/>
  <c r="J162" i="26"/>
  <c r="E162" i="26"/>
  <c r="H162" i="26"/>
  <c r="H203" i="22"/>
  <c r="F203" i="22"/>
  <c r="G203" i="22"/>
  <c r="J203" i="22"/>
  <c r="E203" i="22"/>
  <c r="I203" i="22"/>
  <c r="G229" i="14"/>
  <c r="H229" i="14"/>
  <c r="E229" i="14"/>
  <c r="J229" i="14"/>
  <c r="F229" i="14"/>
  <c r="I229" i="14"/>
  <c r="I241" i="39"/>
  <c r="E241" i="39"/>
  <c r="J241" i="39"/>
  <c r="G241" i="39"/>
  <c r="F241" i="39"/>
  <c r="H241" i="39"/>
  <c r="J262" i="25"/>
  <c r="E262" i="25"/>
  <c r="I262" i="25"/>
  <c r="G262" i="25"/>
  <c r="F262" i="25"/>
  <c r="H262" i="25"/>
  <c r="H147" i="26"/>
  <c r="F147" i="26"/>
  <c r="I147" i="26"/>
  <c r="E147" i="26"/>
  <c r="J147" i="26"/>
  <c r="G147" i="26"/>
  <c r="H203" i="18"/>
  <c r="E203" i="18"/>
  <c r="G203" i="18"/>
  <c r="I203" i="18"/>
  <c r="F203" i="18"/>
  <c r="J203" i="18"/>
  <c r="H153" i="23"/>
  <c r="I153" i="23"/>
  <c r="E153" i="23"/>
  <c r="G153" i="23"/>
  <c r="F153" i="23"/>
  <c r="J153" i="23"/>
  <c r="I145" i="24"/>
  <c r="H145" i="24"/>
  <c r="J145" i="24"/>
  <c r="F145" i="24"/>
  <c r="G145" i="24"/>
  <c r="E145" i="24"/>
  <c r="H178" i="14"/>
  <c r="G178" i="14"/>
  <c r="I178" i="14"/>
  <c r="E178" i="14"/>
  <c r="J178" i="14"/>
  <c r="F178" i="14"/>
  <c r="E217" i="23"/>
  <c r="H217" i="23"/>
  <c r="F217" i="23"/>
  <c r="I217" i="23"/>
  <c r="G217" i="23"/>
  <c r="J217" i="23"/>
  <c r="E153" i="22"/>
  <c r="F153" i="22"/>
  <c r="I153" i="22"/>
  <c r="G153" i="22"/>
  <c r="H153" i="22"/>
  <c r="J153" i="22"/>
  <c r="H181" i="14"/>
  <c r="J181" i="14"/>
  <c r="I181" i="14"/>
  <c r="E181" i="14"/>
  <c r="G181" i="14"/>
  <c r="F181" i="14"/>
  <c r="H197" i="23"/>
  <c r="E197" i="23"/>
  <c r="J197" i="23"/>
  <c r="I197" i="23"/>
  <c r="F197" i="23"/>
  <c r="G197" i="23"/>
  <c r="H238" i="18"/>
  <c r="I238" i="18"/>
  <c r="F238" i="18"/>
  <c r="J238" i="18"/>
  <c r="E238" i="18"/>
  <c r="G238" i="18"/>
  <c r="J195" i="25"/>
  <c r="I195" i="25"/>
  <c r="E195" i="25"/>
  <c r="H195" i="25"/>
  <c r="F195" i="25"/>
  <c r="G195" i="25"/>
  <c r="J192" i="22"/>
  <c r="E192" i="22"/>
  <c r="F192" i="22"/>
  <c r="H192" i="22"/>
  <c r="G192" i="22"/>
  <c r="I192" i="22"/>
  <c r="H171" i="26"/>
  <c r="J171" i="26"/>
  <c r="F171" i="26"/>
  <c r="I171" i="26"/>
  <c r="G171" i="26"/>
  <c r="E171" i="26"/>
  <c r="J220" i="25"/>
  <c r="H220" i="25"/>
  <c r="E220" i="25"/>
  <c r="F220" i="25"/>
  <c r="G220" i="25"/>
  <c r="I220" i="25"/>
  <c r="H221" i="26"/>
  <c r="G221" i="26"/>
  <c r="I221" i="26"/>
  <c r="F221" i="26"/>
  <c r="J221" i="26"/>
  <c r="E221" i="26"/>
  <c r="H222" i="24"/>
  <c r="F222" i="24"/>
  <c r="E222" i="24"/>
  <c r="J222" i="24"/>
  <c r="G222" i="24"/>
  <c r="I222" i="24"/>
  <c r="J156" i="25"/>
  <c r="H156" i="25"/>
  <c r="F156" i="25"/>
  <c r="I156" i="25"/>
  <c r="G156" i="25"/>
  <c r="E156" i="25"/>
  <c r="I144" i="18"/>
  <c r="H144" i="18"/>
  <c r="J144" i="18"/>
  <c r="F144" i="18"/>
  <c r="G144" i="18"/>
  <c r="E144" i="18"/>
  <c r="G145" i="18"/>
  <c r="E145" i="18"/>
  <c r="J145" i="18"/>
  <c r="H145" i="18"/>
  <c r="F145" i="18"/>
  <c r="I145" i="18"/>
  <c r="I178" i="24"/>
  <c r="J178" i="24"/>
  <c r="G178" i="24"/>
  <c r="H178" i="24"/>
  <c r="F178" i="24"/>
  <c r="E178" i="24"/>
  <c r="G153" i="26"/>
  <c r="H153" i="26"/>
  <c r="I153" i="26"/>
  <c r="F153" i="26"/>
  <c r="E153" i="26"/>
  <c r="J153" i="26"/>
  <c r="H260" i="18"/>
  <c r="F260" i="18"/>
  <c r="I260" i="18"/>
  <c r="G260" i="18"/>
  <c r="E260" i="18"/>
  <c r="J260" i="18"/>
  <c r="H186" i="39"/>
  <c r="J186" i="39"/>
  <c r="I186" i="39"/>
  <c r="F186" i="39"/>
  <c r="E186" i="39"/>
  <c r="G186" i="39"/>
  <c r="G156" i="24"/>
  <c r="I156" i="24"/>
  <c r="F156" i="24"/>
  <c r="E156" i="24"/>
  <c r="J156" i="24"/>
  <c r="H156" i="24"/>
  <c r="F239" i="24"/>
  <c r="E239" i="24"/>
  <c r="G239" i="24"/>
  <c r="I239" i="24"/>
  <c r="J239" i="24"/>
  <c r="H239" i="24"/>
  <c r="I175" i="23"/>
  <c r="J175" i="23"/>
  <c r="E175" i="23"/>
  <c r="G175" i="23"/>
  <c r="H175" i="23"/>
  <c r="F175" i="23"/>
  <c r="I196" i="24"/>
  <c r="G196" i="24"/>
  <c r="F196" i="24"/>
  <c r="E196" i="24"/>
  <c r="H196" i="24"/>
  <c r="J196" i="24"/>
  <c r="J224" i="18"/>
  <c r="F224" i="18"/>
  <c r="G224" i="18"/>
  <c r="I224" i="18"/>
  <c r="H224" i="18"/>
  <c r="E224" i="18"/>
  <c r="F260" i="22"/>
  <c r="E260" i="22"/>
  <c r="H260" i="22"/>
  <c r="J260" i="22"/>
  <c r="I260" i="22"/>
  <c r="G260" i="22"/>
  <c r="J156" i="39"/>
  <c r="E156" i="39"/>
  <c r="I156" i="39"/>
  <c r="G156" i="39"/>
  <c r="H156" i="39"/>
  <c r="F156" i="39"/>
  <c r="J247" i="26"/>
  <c r="I247" i="26"/>
  <c r="E247" i="26"/>
  <c r="F247" i="26"/>
  <c r="G247" i="26"/>
  <c r="H247" i="26"/>
  <c r="H159" i="24"/>
  <c r="I159" i="24"/>
  <c r="F159" i="24"/>
  <c r="G159" i="24"/>
  <c r="E159" i="24"/>
  <c r="J159" i="24"/>
  <c r="I148" i="22"/>
  <c r="J148" i="22"/>
  <c r="H148" i="22"/>
  <c r="G148" i="22"/>
  <c r="E148" i="22"/>
  <c r="F148" i="22"/>
  <c r="I192" i="39"/>
  <c r="J192" i="39"/>
  <c r="F192" i="39"/>
  <c r="H192" i="39"/>
  <c r="G192" i="39"/>
  <c r="E192" i="39"/>
  <c r="E172" i="22"/>
  <c r="F172" i="22"/>
  <c r="I172" i="22"/>
  <c r="G172" i="22"/>
  <c r="H172" i="22"/>
  <c r="J172" i="22"/>
  <c r="I140" i="18"/>
  <c r="G140" i="18"/>
  <c r="E140" i="18"/>
  <c r="F140" i="18"/>
  <c r="J140" i="18"/>
  <c r="H140" i="18"/>
  <c r="H248" i="25"/>
  <c r="J248" i="25"/>
  <c r="G248" i="25"/>
  <c r="I248" i="25"/>
  <c r="E248" i="25"/>
  <c r="F248" i="25"/>
  <c r="G191" i="14"/>
  <c r="I191" i="14"/>
  <c r="H191" i="14"/>
  <c r="E191" i="14"/>
  <c r="J191" i="14"/>
  <c r="F191" i="14"/>
  <c r="H143" i="14"/>
  <c r="I143" i="14"/>
  <c r="G143" i="14"/>
  <c r="F143" i="14"/>
  <c r="J143" i="14"/>
  <c r="E143" i="14"/>
  <c r="J256" i="39"/>
  <c r="F256" i="39"/>
  <c r="H256" i="39"/>
  <c r="E256" i="39"/>
  <c r="I256" i="39"/>
  <c r="G256" i="39"/>
  <c r="G160" i="24"/>
  <c r="H160" i="24"/>
  <c r="E160" i="24"/>
  <c r="J160" i="24"/>
  <c r="I160" i="24"/>
  <c r="F160" i="24"/>
  <c r="J268" i="18"/>
  <c r="G268" i="18"/>
  <c r="E268" i="18"/>
  <c r="I268" i="18"/>
  <c r="H268" i="18"/>
  <c r="F268" i="18"/>
  <c r="J239" i="25"/>
  <c r="H239" i="25"/>
  <c r="E239" i="25"/>
  <c r="I239" i="25"/>
  <c r="F239" i="25"/>
  <c r="G239" i="25"/>
  <c r="H239" i="23"/>
  <c r="E239" i="23"/>
  <c r="J239" i="23"/>
  <c r="I239" i="23"/>
  <c r="G239" i="23"/>
  <c r="F239" i="23"/>
  <c r="H184" i="25"/>
  <c r="J184" i="25"/>
  <c r="I184" i="25"/>
  <c r="E184" i="25"/>
  <c r="G184" i="25"/>
  <c r="F184" i="25"/>
  <c r="F136" i="26"/>
  <c r="G136" i="26"/>
  <c r="J136" i="26"/>
  <c r="H136" i="26"/>
  <c r="E136" i="26"/>
  <c r="I136" i="26"/>
  <c r="F216" i="18"/>
  <c r="H216" i="18"/>
  <c r="I216" i="18"/>
  <c r="E216" i="18"/>
  <c r="G216" i="18"/>
  <c r="J216" i="18"/>
  <c r="H252" i="25"/>
  <c r="G252" i="25"/>
  <c r="I252" i="25"/>
  <c r="E252" i="25"/>
  <c r="F252" i="25"/>
  <c r="J252" i="25"/>
  <c r="J180" i="39"/>
  <c r="E180" i="39"/>
  <c r="G180" i="39"/>
  <c r="I180" i="39"/>
  <c r="F180" i="39"/>
  <c r="H180" i="39"/>
  <c r="G220" i="24"/>
  <c r="F220" i="24"/>
  <c r="H220" i="24"/>
  <c r="I220" i="24"/>
  <c r="E220" i="24"/>
  <c r="J220" i="24"/>
  <c r="H207" i="39"/>
  <c r="J207" i="39"/>
  <c r="G207" i="39"/>
  <c r="F207" i="39"/>
  <c r="I207" i="39"/>
  <c r="E207" i="39"/>
  <c r="G151" i="18"/>
  <c r="J151" i="18"/>
  <c r="F151" i="18"/>
  <c r="I151" i="18"/>
  <c r="E151" i="18"/>
  <c r="H151" i="18"/>
  <c r="G264" i="14"/>
  <c r="H264" i="14"/>
  <c r="J264" i="14"/>
  <c r="F264" i="14"/>
  <c r="I264" i="14"/>
  <c r="E264" i="14"/>
  <c r="H176" i="23"/>
  <c r="G176" i="23"/>
  <c r="E176" i="23"/>
  <c r="I176" i="23"/>
  <c r="F176" i="23"/>
  <c r="J176" i="23"/>
  <c r="H260" i="24"/>
  <c r="I260" i="24"/>
  <c r="E260" i="24"/>
  <c r="F260" i="24"/>
  <c r="J260" i="24"/>
  <c r="G260" i="24"/>
  <c r="I223" i="22"/>
  <c r="H223" i="22"/>
  <c r="G223" i="22"/>
  <c r="E223" i="22"/>
  <c r="F223" i="22"/>
  <c r="J223" i="22"/>
  <c r="H231" i="24"/>
  <c r="I231" i="24"/>
  <c r="E231" i="24"/>
  <c r="G231" i="24"/>
  <c r="J231" i="24"/>
  <c r="F231" i="24"/>
  <c r="H167" i="24"/>
  <c r="I167" i="24"/>
  <c r="F167" i="24"/>
  <c r="J167" i="24"/>
  <c r="E167" i="24"/>
  <c r="G167" i="24"/>
  <c r="E244" i="23"/>
  <c r="I244" i="23"/>
  <c r="H244" i="23"/>
  <c r="G244" i="23"/>
  <c r="F244" i="23"/>
  <c r="J244" i="23"/>
  <c r="E200" i="23"/>
  <c r="G200" i="23"/>
  <c r="H200" i="23"/>
  <c r="I200" i="23"/>
  <c r="F200" i="23"/>
  <c r="J200" i="23"/>
  <c r="H204" i="25"/>
  <c r="I204" i="25"/>
  <c r="G204" i="25"/>
  <c r="F204" i="25"/>
  <c r="J204" i="25"/>
  <c r="E204" i="25"/>
  <c r="G140" i="26"/>
  <c r="J140" i="26"/>
  <c r="H140" i="26"/>
  <c r="E140" i="26"/>
  <c r="F140" i="26"/>
  <c r="I140" i="26"/>
  <c r="H188" i="26"/>
  <c r="I188" i="26"/>
  <c r="J188" i="26"/>
  <c r="F188" i="26"/>
  <c r="G188" i="26"/>
  <c r="E188" i="26"/>
  <c r="E183" i="39"/>
  <c r="G183" i="39"/>
  <c r="I183" i="39"/>
  <c r="J183" i="39"/>
  <c r="F183" i="39"/>
  <c r="H183" i="39"/>
  <c r="H196" i="14"/>
  <c r="F196" i="14"/>
  <c r="E196" i="14"/>
  <c r="G196" i="14"/>
  <c r="I196" i="14"/>
  <c r="J196" i="14"/>
  <c r="E224" i="23"/>
  <c r="J224" i="23"/>
  <c r="F224" i="23"/>
  <c r="I224" i="23"/>
  <c r="G224" i="23"/>
  <c r="H224" i="23"/>
  <c r="J220" i="22"/>
  <c r="F220" i="22"/>
  <c r="I220" i="22"/>
  <c r="G220" i="22"/>
  <c r="H220" i="22"/>
  <c r="E220" i="22"/>
  <c r="H156" i="23"/>
  <c r="J156" i="23"/>
  <c r="F156" i="23"/>
  <c r="G156" i="23"/>
  <c r="E156" i="23"/>
  <c r="I156" i="23"/>
  <c r="H140" i="23"/>
  <c r="F140" i="23"/>
  <c r="J140" i="23"/>
  <c r="I140" i="23"/>
  <c r="G140" i="23"/>
  <c r="E140" i="23"/>
  <c r="G174" i="35"/>
  <c r="J174" i="35"/>
  <c r="E174" i="35"/>
  <c r="I174" i="35"/>
  <c r="H174" i="35"/>
  <c r="F174" i="35"/>
  <c r="I164" i="35"/>
  <c r="H164" i="35"/>
  <c r="G164" i="35"/>
  <c r="E164" i="35"/>
  <c r="J164" i="35"/>
  <c r="F164" i="35"/>
  <c r="H161" i="35"/>
  <c r="E161" i="35"/>
  <c r="I161" i="35"/>
  <c r="J161" i="35"/>
  <c r="F161" i="35"/>
  <c r="G161" i="35"/>
  <c r="I256" i="35"/>
  <c r="E256" i="35"/>
  <c r="H256" i="35"/>
  <c r="G256" i="35"/>
  <c r="J256" i="35"/>
  <c r="F256" i="35"/>
  <c r="I160" i="35"/>
  <c r="H160" i="35"/>
  <c r="G160" i="35"/>
  <c r="J160" i="35"/>
  <c r="E160" i="35"/>
  <c r="F160" i="35"/>
  <c r="E210" i="35"/>
  <c r="I210" i="35"/>
  <c r="J210" i="35"/>
  <c r="F210" i="35"/>
  <c r="H210" i="35"/>
  <c r="G210" i="35"/>
  <c r="I262" i="35"/>
  <c r="E262" i="35"/>
  <c r="H262" i="35"/>
  <c r="G262" i="35"/>
  <c r="J262" i="35"/>
  <c r="F262" i="35"/>
  <c r="F200" i="29"/>
  <c r="H200" i="29"/>
  <c r="I200" i="29"/>
  <c r="E200" i="29"/>
  <c r="J200" i="29"/>
  <c r="G200" i="29"/>
  <c r="E234" i="30"/>
  <c r="I234" i="30"/>
  <c r="F234" i="30"/>
  <c r="J234" i="30"/>
  <c r="G234" i="30"/>
  <c r="H234" i="30"/>
  <c r="H231" i="32"/>
  <c r="G231" i="32"/>
  <c r="F231" i="32"/>
  <c r="I231" i="32"/>
  <c r="J231" i="32"/>
  <c r="E231" i="32"/>
  <c r="I198" i="35"/>
  <c r="E198" i="35"/>
  <c r="F198" i="35"/>
  <c r="J198" i="35"/>
  <c r="G198" i="35"/>
  <c r="H198" i="35"/>
  <c r="G135" i="29"/>
  <c r="J135" i="29"/>
  <c r="H135" i="29"/>
  <c r="E135" i="29"/>
  <c r="F135" i="29"/>
  <c r="I135" i="29"/>
  <c r="E193" i="29"/>
  <c r="I193" i="29"/>
  <c r="J193" i="29"/>
  <c r="G193" i="29"/>
  <c r="F193" i="29"/>
  <c r="H193" i="29"/>
  <c r="H233" i="29"/>
  <c r="F233" i="29"/>
  <c r="G233" i="29"/>
  <c r="I233" i="29"/>
  <c r="E233" i="29"/>
  <c r="J233" i="29"/>
  <c r="F164" i="30"/>
  <c r="H164" i="30"/>
  <c r="J164" i="30"/>
  <c r="E164" i="30"/>
  <c r="I164" i="30"/>
  <c r="G164" i="30"/>
  <c r="G217" i="31"/>
  <c r="E217" i="31"/>
  <c r="J217" i="31"/>
  <c r="H217" i="31"/>
  <c r="F217" i="31"/>
  <c r="I217" i="31"/>
  <c r="G166" i="35"/>
  <c r="F166" i="35"/>
  <c r="J166" i="35"/>
  <c r="E166" i="35"/>
  <c r="H166" i="35"/>
  <c r="I166" i="35"/>
  <c r="F233" i="35"/>
  <c r="G233" i="35"/>
  <c r="H233" i="35"/>
  <c r="J233" i="35"/>
  <c r="E233" i="35"/>
  <c r="I233" i="35"/>
  <c r="I157" i="29"/>
  <c r="E157" i="29"/>
  <c r="H157" i="29"/>
  <c r="G157" i="29"/>
  <c r="J157" i="29"/>
  <c r="F157" i="29"/>
  <c r="J226" i="29"/>
  <c r="F226" i="29"/>
  <c r="I226" i="29"/>
  <c r="E226" i="29"/>
  <c r="H226" i="29"/>
  <c r="G226" i="29"/>
  <c r="F138" i="30"/>
  <c r="J138" i="30"/>
  <c r="G138" i="30"/>
  <c r="E138" i="30"/>
  <c r="H138" i="30"/>
  <c r="I138" i="30"/>
  <c r="G232" i="31"/>
  <c r="I232" i="31"/>
  <c r="F232" i="31"/>
  <c r="E232" i="31"/>
  <c r="J232" i="31"/>
  <c r="H232" i="31"/>
  <c r="E224" i="38"/>
  <c r="J224" i="38"/>
  <c r="G224" i="38"/>
  <c r="F224" i="38"/>
  <c r="H224" i="38"/>
  <c r="I224" i="38"/>
  <c r="I155" i="29"/>
  <c r="E155" i="29"/>
  <c r="G155" i="29"/>
  <c r="H155" i="29"/>
  <c r="J155" i="29"/>
  <c r="F155" i="29"/>
  <c r="F217" i="29"/>
  <c r="I217" i="29"/>
  <c r="J217" i="29"/>
  <c r="G217" i="29"/>
  <c r="E217" i="29"/>
  <c r="H217" i="29"/>
  <c r="F140" i="30"/>
  <c r="G140" i="30"/>
  <c r="J140" i="30"/>
  <c r="I140" i="30"/>
  <c r="E140" i="30"/>
  <c r="H140" i="30"/>
  <c r="G160" i="38"/>
  <c r="I160" i="38"/>
  <c r="J160" i="38"/>
  <c r="H160" i="38"/>
  <c r="F160" i="38"/>
  <c r="E160" i="38"/>
  <c r="H170" i="29"/>
  <c r="G170" i="29"/>
  <c r="F170" i="29"/>
  <c r="E170" i="29"/>
  <c r="J170" i="29"/>
  <c r="I170" i="29"/>
  <c r="G260" i="29"/>
  <c r="J260" i="29"/>
  <c r="E260" i="29"/>
  <c r="H260" i="29"/>
  <c r="F260" i="29"/>
  <c r="I260" i="29"/>
  <c r="E241" i="30"/>
  <c r="I241" i="30"/>
  <c r="G241" i="30"/>
  <c r="H241" i="30"/>
  <c r="J241" i="30"/>
  <c r="F241" i="30"/>
  <c r="F134" i="35"/>
  <c r="H134" i="35"/>
  <c r="E134" i="35"/>
  <c r="I134" i="35"/>
  <c r="G134" i="35"/>
  <c r="J134" i="35"/>
  <c r="F185" i="35"/>
  <c r="E185" i="35"/>
  <c r="H185" i="35"/>
  <c r="I185" i="35"/>
  <c r="J185" i="35"/>
  <c r="G185" i="35"/>
  <c r="H238" i="35"/>
  <c r="F238" i="35"/>
  <c r="J238" i="35"/>
  <c r="G238" i="35"/>
  <c r="E238" i="35"/>
  <c r="I238" i="35"/>
  <c r="E182" i="29"/>
  <c r="I182" i="29"/>
  <c r="H182" i="29"/>
  <c r="G182" i="29"/>
  <c r="F182" i="29"/>
  <c r="J182" i="29"/>
  <c r="H227" i="29"/>
  <c r="F227" i="29"/>
  <c r="I227" i="29"/>
  <c r="G227" i="29"/>
  <c r="E227" i="29"/>
  <c r="J227" i="29"/>
  <c r="J146" i="30"/>
  <c r="G146" i="30"/>
  <c r="F146" i="30"/>
  <c r="H146" i="30"/>
  <c r="I146" i="30"/>
  <c r="E146" i="30"/>
  <c r="E194" i="31"/>
  <c r="H194" i="31"/>
  <c r="G194" i="31"/>
  <c r="F194" i="31"/>
  <c r="I194" i="31"/>
  <c r="J194" i="31"/>
  <c r="I162" i="35"/>
  <c r="H162" i="35"/>
  <c r="E162" i="35"/>
  <c r="J162" i="35"/>
  <c r="F162" i="35"/>
  <c r="G162" i="35"/>
  <c r="H227" i="35"/>
  <c r="G227" i="35"/>
  <c r="F227" i="35"/>
  <c r="I227" i="35"/>
  <c r="E227" i="35"/>
  <c r="J227" i="35"/>
  <c r="J151" i="29"/>
  <c r="I151" i="29"/>
  <c r="H151" i="29"/>
  <c r="F151" i="29"/>
  <c r="G151" i="29"/>
  <c r="E151" i="29"/>
  <c r="G218" i="29"/>
  <c r="H218" i="29"/>
  <c r="J218" i="29"/>
  <c r="I218" i="29"/>
  <c r="F218" i="29"/>
  <c r="E218" i="29"/>
  <c r="H141" i="30"/>
  <c r="J141" i="30"/>
  <c r="I141" i="30"/>
  <c r="E141" i="30"/>
  <c r="G141" i="30"/>
  <c r="F141" i="30"/>
  <c r="H217" i="38"/>
  <c r="J217" i="38"/>
  <c r="G217" i="38"/>
  <c r="I217" i="38"/>
  <c r="F217" i="38"/>
  <c r="E217" i="38"/>
  <c r="E165" i="35"/>
  <c r="H165" i="35"/>
  <c r="J165" i="35"/>
  <c r="G165" i="35"/>
  <c r="F165" i="35"/>
  <c r="I165" i="35"/>
  <c r="G244" i="35"/>
  <c r="H244" i="35"/>
  <c r="I244" i="35"/>
  <c r="E244" i="35"/>
  <c r="F244" i="35"/>
  <c r="J244" i="35"/>
  <c r="F173" i="29"/>
  <c r="I173" i="29"/>
  <c r="E173" i="29"/>
  <c r="H173" i="29"/>
  <c r="G173" i="29"/>
  <c r="J173" i="29"/>
  <c r="E223" i="29"/>
  <c r="I223" i="29"/>
  <c r="G223" i="29"/>
  <c r="H223" i="29"/>
  <c r="F223" i="29"/>
  <c r="J223" i="29"/>
  <c r="J144" i="30"/>
  <c r="G144" i="30"/>
  <c r="F144" i="30"/>
  <c r="I144" i="30"/>
  <c r="E144" i="30"/>
  <c r="H144" i="30"/>
  <c r="F185" i="31"/>
  <c r="I185" i="31"/>
  <c r="E185" i="31"/>
  <c r="J185" i="31"/>
  <c r="H185" i="31"/>
  <c r="G185" i="31"/>
  <c r="I228" i="38"/>
  <c r="J228" i="38"/>
  <c r="G228" i="38"/>
  <c r="E228" i="38"/>
  <c r="H228" i="38"/>
  <c r="F228" i="38"/>
  <c r="H185" i="30"/>
  <c r="J185" i="30"/>
  <c r="I185" i="30"/>
  <c r="G185" i="30"/>
  <c r="F185" i="30"/>
  <c r="E185" i="30"/>
  <c r="E229" i="30"/>
  <c r="G229" i="30"/>
  <c r="I229" i="30"/>
  <c r="J229" i="30"/>
  <c r="F229" i="30"/>
  <c r="H229" i="30"/>
  <c r="E138" i="31"/>
  <c r="J138" i="31"/>
  <c r="G138" i="31"/>
  <c r="H138" i="31"/>
  <c r="F138" i="31"/>
  <c r="I138" i="31"/>
  <c r="J202" i="31"/>
  <c r="H202" i="31"/>
  <c r="I202" i="31"/>
  <c r="E202" i="31"/>
  <c r="G202" i="31"/>
  <c r="F202" i="31"/>
  <c r="H157" i="38"/>
  <c r="F157" i="38"/>
  <c r="G157" i="38"/>
  <c r="E157" i="38"/>
  <c r="J157" i="38"/>
  <c r="I157" i="38"/>
  <c r="I207" i="38"/>
  <c r="G207" i="38"/>
  <c r="E207" i="38"/>
  <c r="F207" i="38"/>
  <c r="H207" i="38"/>
  <c r="J207" i="38"/>
  <c r="J183" i="32"/>
  <c r="H183" i="32"/>
  <c r="I183" i="32"/>
  <c r="E183" i="32"/>
  <c r="G183" i="32"/>
  <c r="F183" i="32"/>
  <c r="E207" i="30"/>
  <c r="I207" i="30"/>
  <c r="J207" i="30"/>
  <c r="F207" i="30"/>
  <c r="H207" i="30"/>
  <c r="G207" i="30"/>
  <c r="G250" i="30"/>
  <c r="J250" i="30"/>
  <c r="I250" i="30"/>
  <c r="E250" i="30"/>
  <c r="H250" i="30"/>
  <c r="F250" i="30"/>
  <c r="J171" i="31"/>
  <c r="I171" i="31"/>
  <c r="F171" i="31"/>
  <c r="E171" i="31"/>
  <c r="G171" i="31"/>
  <c r="H171" i="31"/>
  <c r="I240" i="31"/>
  <c r="G240" i="31"/>
  <c r="H240" i="31"/>
  <c r="E240" i="31"/>
  <c r="J240" i="31"/>
  <c r="F240" i="31"/>
  <c r="F193" i="38"/>
  <c r="J193" i="38"/>
  <c r="H193" i="38"/>
  <c r="E193" i="38"/>
  <c r="I193" i="38"/>
  <c r="G193" i="38"/>
  <c r="I137" i="32"/>
  <c r="H137" i="32"/>
  <c r="F137" i="32"/>
  <c r="G137" i="32"/>
  <c r="J137" i="32"/>
  <c r="E137" i="32"/>
  <c r="J190" i="30"/>
  <c r="F190" i="30"/>
  <c r="I190" i="30"/>
  <c r="E190" i="30"/>
  <c r="H190" i="30"/>
  <c r="G190" i="30"/>
  <c r="J168" i="31"/>
  <c r="I168" i="31"/>
  <c r="G168" i="31"/>
  <c r="F168" i="31"/>
  <c r="H168" i="31"/>
  <c r="E168" i="31"/>
  <c r="H222" i="31"/>
  <c r="F222" i="31"/>
  <c r="J222" i="31"/>
  <c r="E222" i="31"/>
  <c r="I222" i="31"/>
  <c r="G222" i="31"/>
  <c r="H154" i="38"/>
  <c r="J154" i="38"/>
  <c r="I154" i="38"/>
  <c r="E154" i="38"/>
  <c r="G154" i="38"/>
  <c r="F154" i="38"/>
  <c r="J218" i="38"/>
  <c r="E218" i="38"/>
  <c r="H218" i="38"/>
  <c r="G218" i="38"/>
  <c r="F218" i="38"/>
  <c r="I218" i="38"/>
  <c r="J142" i="32"/>
  <c r="F142" i="32"/>
  <c r="G142" i="32"/>
  <c r="H142" i="32"/>
  <c r="I142" i="32"/>
  <c r="E142" i="32"/>
  <c r="H188" i="30"/>
  <c r="J188" i="30"/>
  <c r="G188" i="30"/>
  <c r="F188" i="30"/>
  <c r="I188" i="30"/>
  <c r="E188" i="30"/>
  <c r="G248" i="30"/>
  <c r="J248" i="30"/>
  <c r="F248" i="30"/>
  <c r="I248" i="30"/>
  <c r="E248" i="30"/>
  <c r="H248" i="30"/>
  <c r="J162" i="31"/>
  <c r="I162" i="31"/>
  <c r="F162" i="31"/>
  <c r="H162" i="31"/>
  <c r="G162" i="31"/>
  <c r="E162" i="31"/>
  <c r="G258" i="31"/>
  <c r="F258" i="31"/>
  <c r="H258" i="31"/>
  <c r="E258" i="31"/>
  <c r="J258" i="31"/>
  <c r="I258" i="31"/>
  <c r="F226" i="38"/>
  <c r="I226" i="38"/>
  <c r="J226" i="38"/>
  <c r="H226" i="38"/>
  <c r="E226" i="38"/>
  <c r="G226" i="38"/>
  <c r="H168" i="30"/>
  <c r="E168" i="30"/>
  <c r="G168" i="30"/>
  <c r="J168" i="30"/>
  <c r="F168" i="30"/>
  <c r="I168" i="30"/>
  <c r="J233" i="30"/>
  <c r="F233" i="30"/>
  <c r="E233" i="30"/>
  <c r="I233" i="30"/>
  <c r="H233" i="30"/>
  <c r="G233" i="30"/>
  <c r="J147" i="31"/>
  <c r="E147" i="31"/>
  <c r="G147" i="31"/>
  <c r="H147" i="31"/>
  <c r="F147" i="31"/>
  <c r="I147" i="31"/>
  <c r="E209" i="31"/>
  <c r="J209" i="31"/>
  <c r="H209" i="31"/>
  <c r="F209" i="31"/>
  <c r="G209" i="31"/>
  <c r="I209" i="31"/>
  <c r="H253" i="31"/>
  <c r="E253" i="31"/>
  <c r="G253" i="31"/>
  <c r="J253" i="31"/>
  <c r="I253" i="31"/>
  <c r="F253" i="31"/>
  <c r="J159" i="38"/>
  <c r="I159" i="38"/>
  <c r="G159" i="38"/>
  <c r="H159" i="38"/>
  <c r="E159" i="38"/>
  <c r="F159" i="38"/>
  <c r="H212" i="38"/>
  <c r="E212" i="38"/>
  <c r="F212" i="38"/>
  <c r="J212" i="38"/>
  <c r="G212" i="38"/>
  <c r="I212" i="38"/>
  <c r="F213" i="32"/>
  <c r="J213" i="32"/>
  <c r="E213" i="32"/>
  <c r="I213" i="32"/>
  <c r="G213" i="32"/>
  <c r="H213" i="32"/>
  <c r="H191" i="30"/>
  <c r="J191" i="30"/>
  <c r="I191" i="30"/>
  <c r="F191" i="30"/>
  <c r="E191" i="30"/>
  <c r="G191" i="30"/>
  <c r="G262" i="30"/>
  <c r="J262" i="30"/>
  <c r="I262" i="30"/>
  <c r="E262" i="30"/>
  <c r="H262" i="30"/>
  <c r="F262" i="30"/>
  <c r="J172" i="31"/>
  <c r="F172" i="31"/>
  <c r="H172" i="31"/>
  <c r="I172" i="31"/>
  <c r="E172" i="31"/>
  <c r="G172" i="31"/>
  <c r="J249" i="31"/>
  <c r="G249" i="31"/>
  <c r="I249" i="31"/>
  <c r="E249" i="31"/>
  <c r="H249" i="31"/>
  <c r="F249" i="31"/>
  <c r="G192" i="38"/>
  <c r="E192" i="38"/>
  <c r="F192" i="38"/>
  <c r="I192" i="38"/>
  <c r="J192" i="38"/>
  <c r="H192" i="38"/>
  <c r="F259" i="32"/>
  <c r="J259" i="32"/>
  <c r="G259" i="32"/>
  <c r="I259" i="32"/>
  <c r="E259" i="32"/>
  <c r="H259" i="32"/>
  <c r="J164" i="32"/>
  <c r="E164" i="32"/>
  <c r="F164" i="32"/>
  <c r="I164" i="32"/>
  <c r="G164" i="32"/>
  <c r="H164" i="32"/>
  <c r="E201" i="32"/>
  <c r="F201" i="32"/>
  <c r="G201" i="32"/>
  <c r="I201" i="32"/>
  <c r="J201" i="32"/>
  <c r="H201" i="32"/>
  <c r="H256" i="32"/>
  <c r="G256" i="32"/>
  <c r="E256" i="32"/>
  <c r="F256" i="32"/>
  <c r="I256" i="32"/>
  <c r="J256" i="32"/>
  <c r="J191" i="32"/>
  <c r="F191" i="32"/>
  <c r="I191" i="32"/>
  <c r="G191" i="32"/>
  <c r="E191" i="32"/>
  <c r="H191" i="32"/>
  <c r="I244" i="32"/>
  <c r="E244" i="32"/>
  <c r="G244" i="32"/>
  <c r="J244" i="32"/>
  <c r="H244" i="32"/>
  <c r="F244" i="32"/>
  <c r="F165" i="32"/>
  <c r="H165" i="32"/>
  <c r="J165" i="32"/>
  <c r="G165" i="32"/>
  <c r="I165" i="32"/>
  <c r="E165" i="32"/>
  <c r="G223" i="32"/>
  <c r="I223" i="32"/>
  <c r="E223" i="32"/>
  <c r="F223" i="32"/>
  <c r="J223" i="32"/>
  <c r="H223" i="32"/>
  <c r="H200" i="32"/>
  <c r="J200" i="32"/>
  <c r="F200" i="32"/>
  <c r="E200" i="32"/>
  <c r="G200" i="32"/>
  <c r="I200" i="32"/>
  <c r="I234" i="32"/>
  <c r="F234" i="32"/>
  <c r="J234" i="32"/>
  <c r="G234" i="32"/>
  <c r="E234" i="32"/>
  <c r="H234" i="32"/>
  <c r="E156" i="32"/>
  <c r="G156" i="32"/>
  <c r="H156" i="32"/>
  <c r="F156" i="32"/>
  <c r="J156" i="32"/>
  <c r="I156" i="32"/>
  <c r="H222" i="32"/>
  <c r="I222" i="32"/>
  <c r="E222" i="32"/>
  <c r="J222" i="32"/>
  <c r="F222" i="32"/>
  <c r="G222" i="32"/>
  <c r="F259" i="38"/>
  <c r="H259" i="38"/>
  <c r="I259" i="38"/>
  <c r="G259" i="38"/>
  <c r="J259" i="38"/>
  <c r="E259" i="38"/>
  <c r="J178" i="32"/>
  <c r="F178" i="32"/>
  <c r="I178" i="32"/>
  <c r="H178" i="32"/>
  <c r="G178" i="32"/>
  <c r="E178" i="32"/>
  <c r="J253" i="32"/>
  <c r="E253" i="32"/>
  <c r="I253" i="32"/>
  <c r="G253" i="32"/>
  <c r="F253" i="32"/>
  <c r="H253" i="32"/>
  <c r="E161" i="41"/>
  <c r="H161" i="41"/>
  <c r="G161" i="41"/>
  <c r="J161" i="41"/>
  <c r="F161" i="41"/>
  <c r="I161" i="41"/>
  <c r="G169" i="41"/>
  <c r="H169" i="41"/>
  <c r="F169" i="41"/>
  <c r="J169" i="41"/>
  <c r="I169" i="41"/>
  <c r="E169" i="41"/>
  <c r="F178" i="41"/>
  <c r="G178" i="41"/>
  <c r="J178" i="41"/>
  <c r="E178" i="41"/>
  <c r="I178" i="41"/>
  <c r="H178" i="41"/>
  <c r="H256" i="41"/>
  <c r="I256" i="41"/>
  <c r="G256" i="41"/>
  <c r="J256" i="41"/>
  <c r="E256" i="41"/>
  <c r="F256" i="41"/>
  <c r="F184" i="41"/>
  <c r="H184" i="41"/>
  <c r="G184" i="41"/>
  <c r="E184" i="41"/>
  <c r="I184" i="41"/>
  <c r="J184" i="41"/>
  <c r="I236" i="41"/>
  <c r="E236" i="41"/>
  <c r="H236" i="41"/>
  <c r="J236" i="41"/>
  <c r="G236" i="41"/>
  <c r="F236" i="41"/>
  <c r="E193" i="41"/>
  <c r="I193" i="41"/>
  <c r="F193" i="41"/>
  <c r="H193" i="41"/>
  <c r="G193" i="41"/>
  <c r="J193" i="41"/>
  <c r="H254" i="41"/>
  <c r="G254" i="41"/>
  <c r="F254" i="41"/>
  <c r="E254" i="41"/>
  <c r="J254" i="41"/>
  <c r="I254" i="41"/>
  <c r="H147" i="41"/>
  <c r="G147" i="41"/>
  <c r="J147" i="41"/>
  <c r="E147" i="41"/>
  <c r="F147" i="41"/>
  <c r="I147" i="41"/>
  <c r="G185" i="41"/>
  <c r="H185" i="41"/>
  <c r="F185" i="41"/>
  <c r="E185" i="41"/>
  <c r="I185" i="41"/>
  <c r="J185" i="41"/>
  <c r="H233" i="41"/>
  <c r="G233" i="41"/>
  <c r="E233" i="41"/>
  <c r="F233" i="41"/>
  <c r="I233" i="41"/>
  <c r="J233" i="41"/>
  <c r="G166" i="41"/>
  <c r="H166" i="41"/>
  <c r="I166" i="41"/>
  <c r="E166" i="41"/>
  <c r="F166" i="41"/>
  <c r="J166" i="41"/>
  <c r="H235" i="41"/>
  <c r="I235" i="41"/>
  <c r="E235" i="41"/>
  <c r="J235" i="41"/>
  <c r="F235" i="41"/>
  <c r="G235" i="41"/>
  <c r="I168" i="41"/>
  <c r="J168" i="41"/>
  <c r="F168" i="41"/>
  <c r="H168" i="41"/>
  <c r="E168" i="41"/>
  <c r="G168" i="41"/>
  <c r="H222" i="41"/>
  <c r="J222" i="41"/>
  <c r="F222" i="41"/>
  <c r="I222" i="41"/>
  <c r="E222" i="41"/>
  <c r="G222" i="41"/>
  <c r="H199" i="41"/>
  <c r="F199" i="41"/>
  <c r="E199" i="41"/>
  <c r="J199" i="41"/>
  <c r="G199" i="41"/>
  <c r="I199" i="41"/>
  <c r="E227" i="36"/>
  <c r="I227" i="36"/>
  <c r="H227" i="36"/>
  <c r="G227" i="36"/>
  <c r="J227" i="36"/>
  <c r="F227" i="36"/>
  <c r="J170" i="36"/>
  <c r="H170" i="36"/>
  <c r="G170" i="36"/>
  <c r="F170" i="36"/>
  <c r="E170" i="36"/>
  <c r="I170" i="36"/>
  <c r="G146" i="36"/>
  <c r="I146" i="36"/>
  <c r="H146" i="36"/>
  <c r="E146" i="36"/>
  <c r="F146" i="36"/>
  <c r="J146" i="36"/>
  <c r="J137" i="36"/>
  <c r="F137" i="36"/>
  <c r="I137" i="36"/>
  <c r="E137" i="36"/>
  <c r="H137" i="36"/>
  <c r="G137" i="36"/>
  <c r="J141" i="36"/>
  <c r="G141" i="36"/>
  <c r="E141" i="36"/>
  <c r="F141" i="36"/>
  <c r="I141" i="36"/>
  <c r="H141" i="36"/>
  <c r="I188" i="36"/>
  <c r="G188" i="36"/>
  <c r="J188" i="36"/>
  <c r="F188" i="36"/>
  <c r="H188" i="36"/>
  <c r="E188" i="36"/>
  <c r="J237" i="36"/>
  <c r="F237" i="36"/>
  <c r="H237" i="36"/>
  <c r="G237" i="36"/>
  <c r="E237" i="36"/>
  <c r="I237" i="36"/>
  <c r="H225" i="36"/>
  <c r="F225" i="36"/>
  <c r="G225" i="36"/>
  <c r="E225" i="36"/>
  <c r="J225" i="36"/>
  <c r="I225" i="36"/>
  <c r="J153" i="36"/>
  <c r="G153" i="36"/>
  <c r="E153" i="36"/>
  <c r="H153" i="36"/>
  <c r="I153" i="36"/>
  <c r="F153" i="36"/>
  <c r="H144" i="36"/>
  <c r="G144" i="36"/>
  <c r="I144" i="36"/>
  <c r="E144" i="36"/>
  <c r="J144" i="36"/>
  <c r="F144" i="36"/>
  <c r="G163" i="36"/>
  <c r="H163" i="36"/>
  <c r="E163" i="36"/>
  <c r="F163" i="36"/>
  <c r="J163" i="36"/>
  <c r="I163" i="36"/>
  <c r="I155" i="36"/>
  <c r="H155" i="36"/>
  <c r="J155" i="36"/>
  <c r="E155" i="36"/>
  <c r="F155" i="36"/>
  <c r="G155" i="36"/>
  <c r="H268" i="36"/>
  <c r="J268" i="36"/>
  <c r="E268" i="36"/>
  <c r="F268" i="36"/>
  <c r="I268" i="36"/>
  <c r="G268" i="36"/>
  <c r="H193" i="36"/>
  <c r="G193" i="36"/>
  <c r="J193" i="36"/>
  <c r="F193" i="36"/>
  <c r="I193" i="36"/>
  <c r="E193" i="36"/>
  <c r="F210" i="36"/>
  <c r="E210" i="36"/>
  <c r="G210" i="36"/>
  <c r="J210" i="36"/>
  <c r="I210" i="36"/>
  <c r="H210" i="36"/>
  <c r="J198" i="36"/>
  <c r="I198" i="36"/>
  <c r="E198" i="36"/>
  <c r="H198" i="36"/>
  <c r="G198" i="36"/>
  <c r="F198" i="36"/>
  <c r="I219" i="36"/>
  <c r="H219" i="36"/>
  <c r="E219" i="36"/>
  <c r="G219" i="36"/>
  <c r="J219" i="36"/>
  <c r="F219" i="36"/>
  <c r="H186" i="18"/>
  <c r="G186" i="18"/>
  <c r="E186" i="18"/>
  <c r="I186" i="18"/>
  <c r="F186" i="18"/>
  <c r="J186" i="18"/>
  <c r="J163" i="18"/>
  <c r="E163" i="18"/>
  <c r="H163" i="18"/>
  <c r="F163" i="18"/>
  <c r="G163" i="18"/>
  <c r="I163" i="18"/>
  <c r="H211" i="24"/>
  <c r="F211" i="24"/>
  <c r="G211" i="24"/>
  <c r="E211" i="24"/>
  <c r="J211" i="24"/>
  <c r="I211" i="24"/>
  <c r="H185" i="14"/>
  <c r="I185" i="14"/>
  <c r="G185" i="14"/>
  <c r="E185" i="14"/>
  <c r="J185" i="14"/>
  <c r="F185" i="14"/>
  <c r="I177" i="25"/>
  <c r="G177" i="25"/>
  <c r="H177" i="25"/>
  <c r="J177" i="25"/>
  <c r="E177" i="25"/>
  <c r="F177" i="25"/>
  <c r="H201" i="23"/>
  <c r="J201" i="23"/>
  <c r="E201" i="23"/>
  <c r="G201" i="23"/>
  <c r="F201" i="23"/>
  <c r="I201" i="23"/>
  <c r="G217" i="39"/>
  <c r="I217" i="39"/>
  <c r="E217" i="39"/>
  <c r="H217" i="39"/>
  <c r="J217" i="39"/>
  <c r="F217" i="39"/>
  <c r="H190" i="14"/>
  <c r="E190" i="14"/>
  <c r="I190" i="14"/>
  <c r="G190" i="14"/>
  <c r="J190" i="14"/>
  <c r="F190" i="14"/>
  <c r="J266" i="25"/>
  <c r="I266" i="25"/>
  <c r="E266" i="25"/>
  <c r="G266" i="25"/>
  <c r="F266" i="25"/>
  <c r="H266" i="25"/>
  <c r="H205" i="22"/>
  <c r="J205" i="22"/>
  <c r="I205" i="22"/>
  <c r="F205" i="22"/>
  <c r="E205" i="22"/>
  <c r="G205" i="22"/>
  <c r="I233" i="26"/>
  <c r="J233" i="26"/>
  <c r="H233" i="26"/>
  <c r="F233" i="26"/>
  <c r="E233" i="26"/>
  <c r="G233" i="26"/>
  <c r="H259" i="22"/>
  <c r="E259" i="22"/>
  <c r="F259" i="22"/>
  <c r="J259" i="22"/>
  <c r="G259" i="22"/>
  <c r="I259" i="22"/>
  <c r="F186" i="14"/>
  <c r="G186" i="14"/>
  <c r="H186" i="14"/>
  <c r="I186" i="14"/>
  <c r="J186" i="14"/>
  <c r="E186" i="14"/>
  <c r="H187" i="14"/>
  <c r="E187" i="14"/>
  <c r="G187" i="14"/>
  <c r="F187" i="14"/>
  <c r="I187" i="14"/>
  <c r="J187" i="14"/>
  <c r="H267" i="18"/>
  <c r="J267" i="18"/>
  <c r="G267" i="18"/>
  <c r="E267" i="18"/>
  <c r="I267" i="18"/>
  <c r="F267" i="18"/>
  <c r="H270" i="23"/>
  <c r="F270" i="23"/>
  <c r="E270" i="23"/>
  <c r="J270" i="23"/>
  <c r="I270" i="23"/>
  <c r="G270" i="23"/>
  <c r="H206" i="22"/>
  <c r="J206" i="22"/>
  <c r="G206" i="22"/>
  <c r="F206" i="22"/>
  <c r="I206" i="22"/>
  <c r="E206" i="22"/>
  <c r="H269" i="25"/>
  <c r="J269" i="25"/>
  <c r="F269" i="25"/>
  <c r="G269" i="25"/>
  <c r="I269" i="25"/>
  <c r="E269" i="25"/>
  <c r="H262" i="39"/>
  <c r="G262" i="39"/>
  <c r="I262" i="39"/>
  <c r="E262" i="39"/>
  <c r="J262" i="39"/>
  <c r="F262" i="39"/>
  <c r="H261" i="26"/>
  <c r="I261" i="26"/>
  <c r="J261" i="26"/>
  <c r="G261" i="26"/>
  <c r="E261" i="26"/>
  <c r="F261" i="26"/>
  <c r="E210" i="23"/>
  <c r="H210" i="23"/>
  <c r="I210" i="23"/>
  <c r="G210" i="23"/>
  <c r="J210" i="23"/>
  <c r="F210" i="23"/>
  <c r="F238" i="39"/>
  <c r="H238" i="39"/>
  <c r="E238" i="39"/>
  <c r="J238" i="39"/>
  <c r="G238" i="39"/>
  <c r="I238" i="39"/>
  <c r="H261" i="18"/>
  <c r="E261" i="18"/>
  <c r="I261" i="18"/>
  <c r="F261" i="18"/>
  <c r="G261" i="18"/>
  <c r="J261" i="18"/>
  <c r="H266" i="22"/>
  <c r="G266" i="22"/>
  <c r="I266" i="22"/>
  <c r="J266" i="22"/>
  <c r="E266" i="22"/>
  <c r="F266" i="22"/>
  <c r="F265" i="39"/>
  <c r="H265" i="39"/>
  <c r="G265" i="39"/>
  <c r="J265" i="39"/>
  <c r="I265" i="39"/>
  <c r="E265" i="39"/>
  <c r="I270" i="24"/>
  <c r="G270" i="24"/>
  <c r="E270" i="24"/>
  <c r="F270" i="24"/>
  <c r="H270" i="24"/>
  <c r="J270" i="24"/>
  <c r="H241" i="25"/>
  <c r="F241" i="25"/>
  <c r="G241" i="25"/>
  <c r="I241" i="25"/>
  <c r="J241" i="25"/>
  <c r="E241" i="25"/>
  <c r="H254" i="14"/>
  <c r="I254" i="14"/>
  <c r="J254" i="14"/>
  <c r="E254" i="14"/>
  <c r="F254" i="14"/>
  <c r="G254" i="14"/>
  <c r="G262" i="18"/>
  <c r="E262" i="18"/>
  <c r="J262" i="18"/>
  <c r="H262" i="18"/>
  <c r="F262" i="18"/>
  <c r="I262" i="18"/>
  <c r="E198" i="26"/>
  <c r="F198" i="26"/>
  <c r="G198" i="26"/>
  <c r="J198" i="26"/>
  <c r="I198" i="26"/>
  <c r="H198" i="26"/>
  <c r="H245" i="22"/>
  <c r="E245" i="22"/>
  <c r="F245" i="22"/>
  <c r="I245" i="22"/>
  <c r="G245" i="22"/>
  <c r="J245" i="22"/>
  <c r="H210" i="22"/>
  <c r="J210" i="22"/>
  <c r="G210" i="22"/>
  <c r="I210" i="22"/>
  <c r="F210" i="22"/>
  <c r="E210" i="22"/>
  <c r="H238" i="22"/>
  <c r="F238" i="22"/>
  <c r="I238" i="22"/>
  <c r="J238" i="22"/>
  <c r="G238" i="22"/>
  <c r="E238" i="22"/>
  <c r="E166" i="14"/>
  <c r="G166" i="14"/>
  <c r="I166" i="14"/>
  <c r="J166" i="14"/>
  <c r="H166" i="14"/>
  <c r="F166" i="14"/>
  <c r="J203" i="39"/>
  <c r="F203" i="39"/>
  <c r="I203" i="39"/>
  <c r="H203" i="39"/>
  <c r="E203" i="39"/>
  <c r="G203" i="39"/>
  <c r="H142" i="26"/>
  <c r="G142" i="26"/>
  <c r="E142" i="26"/>
  <c r="J142" i="26"/>
  <c r="F142" i="26"/>
  <c r="I142" i="26"/>
  <c r="H246" i="18"/>
  <c r="G246" i="18"/>
  <c r="F246" i="18"/>
  <c r="J246" i="18"/>
  <c r="I246" i="18"/>
  <c r="E246" i="18"/>
  <c r="G139" i="18"/>
  <c r="J139" i="18"/>
  <c r="H139" i="18"/>
  <c r="E139" i="18"/>
  <c r="I139" i="18"/>
  <c r="F139" i="18"/>
  <c r="G145" i="14"/>
  <c r="F145" i="14"/>
  <c r="I145" i="14"/>
  <c r="E145" i="14"/>
  <c r="J145" i="14"/>
  <c r="H145" i="14"/>
  <c r="G202" i="25"/>
  <c r="F202" i="25"/>
  <c r="H202" i="25"/>
  <c r="E202" i="25"/>
  <c r="I202" i="25"/>
  <c r="J202" i="25"/>
  <c r="I226" i="25"/>
  <c r="E226" i="25"/>
  <c r="G226" i="25"/>
  <c r="F226" i="25"/>
  <c r="H226" i="25"/>
  <c r="J226" i="25"/>
  <c r="G194" i="14"/>
  <c r="F194" i="14"/>
  <c r="I194" i="14"/>
  <c r="E194" i="14"/>
  <c r="H194" i="14"/>
  <c r="J194" i="14"/>
  <c r="I179" i="14"/>
  <c r="H179" i="14"/>
  <c r="E179" i="14"/>
  <c r="G179" i="14"/>
  <c r="J179" i="14"/>
  <c r="F179" i="14"/>
  <c r="H173" i="26"/>
  <c r="F173" i="26"/>
  <c r="G173" i="26"/>
  <c r="I173" i="26"/>
  <c r="J173" i="26"/>
  <c r="E173" i="26"/>
  <c r="H162" i="24"/>
  <c r="J162" i="24"/>
  <c r="E162" i="24"/>
  <c r="G162" i="24"/>
  <c r="I162" i="24"/>
  <c r="F162" i="24"/>
  <c r="H165" i="23"/>
  <c r="G165" i="23"/>
  <c r="I165" i="23"/>
  <c r="E165" i="23"/>
  <c r="F165" i="23"/>
  <c r="J165" i="23"/>
  <c r="F161" i="22"/>
  <c r="H161" i="22"/>
  <c r="G161" i="22"/>
  <c r="I161" i="22"/>
  <c r="J161" i="22"/>
  <c r="E161" i="22"/>
  <c r="I241" i="18"/>
  <c r="G241" i="18"/>
  <c r="E241" i="18"/>
  <c r="H241" i="18"/>
  <c r="F241" i="18"/>
  <c r="J241" i="18"/>
  <c r="H158" i="22"/>
  <c r="J158" i="22"/>
  <c r="G158" i="22"/>
  <c r="E158" i="22"/>
  <c r="I158" i="22"/>
  <c r="F158" i="22"/>
  <c r="H182" i="25"/>
  <c r="E182" i="25"/>
  <c r="G182" i="25"/>
  <c r="I182" i="25"/>
  <c r="J182" i="25"/>
  <c r="F182" i="25"/>
  <c r="H179" i="22"/>
  <c r="F179" i="22"/>
  <c r="G179" i="22"/>
  <c r="I179" i="22"/>
  <c r="E179" i="22"/>
  <c r="J179" i="22"/>
  <c r="H186" i="23"/>
  <c r="F186" i="23"/>
  <c r="I186" i="23"/>
  <c r="E186" i="23"/>
  <c r="J186" i="23"/>
  <c r="G186" i="23"/>
  <c r="H155" i="39"/>
  <c r="J155" i="39"/>
  <c r="F155" i="39"/>
  <c r="E155" i="39"/>
  <c r="I155" i="39"/>
  <c r="G155" i="39"/>
  <c r="G187" i="24"/>
  <c r="H187" i="24"/>
  <c r="I187" i="24"/>
  <c r="F187" i="24"/>
  <c r="E187" i="24"/>
  <c r="J187" i="24"/>
  <c r="H225" i="18"/>
  <c r="J225" i="18"/>
  <c r="F225" i="18"/>
  <c r="I225" i="18"/>
  <c r="E225" i="18"/>
  <c r="G225" i="18"/>
  <c r="H170" i="26"/>
  <c r="I170" i="26"/>
  <c r="F170" i="26"/>
  <c r="G170" i="26"/>
  <c r="J170" i="26"/>
  <c r="E170" i="26"/>
  <c r="G254" i="26"/>
  <c r="I254" i="26"/>
  <c r="H254" i="26"/>
  <c r="E254" i="26"/>
  <c r="J254" i="26"/>
  <c r="F254" i="26"/>
  <c r="H145" i="22"/>
  <c r="J145" i="22"/>
  <c r="E145" i="22"/>
  <c r="F145" i="22"/>
  <c r="I145" i="22"/>
  <c r="G145" i="22"/>
  <c r="H251" i="23"/>
  <c r="E251" i="23"/>
  <c r="I251" i="23"/>
  <c r="J251" i="23"/>
  <c r="G251" i="23"/>
  <c r="F251" i="23"/>
  <c r="G214" i="24"/>
  <c r="H214" i="24"/>
  <c r="E214" i="24"/>
  <c r="J214" i="24"/>
  <c r="I214" i="24"/>
  <c r="F214" i="24"/>
  <c r="H213" i="22"/>
  <c r="J213" i="22"/>
  <c r="G213" i="22"/>
  <c r="F213" i="22"/>
  <c r="I213" i="22"/>
  <c r="E213" i="22"/>
  <c r="H190" i="23"/>
  <c r="E190" i="23"/>
  <c r="F190" i="23"/>
  <c r="J190" i="23"/>
  <c r="G190" i="23"/>
  <c r="I190" i="23"/>
  <c r="I250" i="26"/>
  <c r="J250" i="26"/>
  <c r="G250" i="26"/>
  <c r="H250" i="26"/>
  <c r="E250" i="26"/>
  <c r="F250" i="26"/>
  <c r="H162" i="22"/>
  <c r="E162" i="22"/>
  <c r="J162" i="22"/>
  <c r="G162" i="22"/>
  <c r="I162" i="22"/>
  <c r="F162" i="22"/>
  <c r="H250" i="14"/>
  <c r="F250" i="14"/>
  <c r="G250" i="14"/>
  <c r="I250" i="14"/>
  <c r="J250" i="14"/>
  <c r="E250" i="14"/>
  <c r="I169" i="24"/>
  <c r="F169" i="24"/>
  <c r="H169" i="24"/>
  <c r="E169" i="24"/>
  <c r="G169" i="24"/>
  <c r="J169" i="24"/>
  <c r="J170" i="25"/>
  <c r="E170" i="25"/>
  <c r="F170" i="25"/>
  <c r="I170" i="25"/>
  <c r="G170" i="25"/>
  <c r="H170" i="25"/>
  <c r="J226" i="18"/>
  <c r="H226" i="18"/>
  <c r="G226" i="18"/>
  <c r="E226" i="18"/>
  <c r="F226" i="18"/>
  <c r="I226" i="18"/>
  <c r="H174" i="25"/>
  <c r="E174" i="25"/>
  <c r="F174" i="25"/>
  <c r="I174" i="25"/>
  <c r="G174" i="25"/>
  <c r="J174" i="25"/>
  <c r="H257" i="22"/>
  <c r="F257" i="22"/>
  <c r="I257" i="22"/>
  <c r="E257" i="22"/>
  <c r="J257" i="22"/>
  <c r="G257" i="22"/>
  <c r="H182" i="18"/>
  <c r="E182" i="18"/>
  <c r="F182" i="18"/>
  <c r="G182" i="18"/>
  <c r="J182" i="18"/>
  <c r="I182" i="18"/>
  <c r="E198" i="18"/>
  <c r="F198" i="18"/>
  <c r="J198" i="18"/>
  <c r="H198" i="18"/>
  <c r="I198" i="18"/>
  <c r="G198" i="18"/>
  <c r="G205" i="18"/>
  <c r="F205" i="18"/>
  <c r="I205" i="18"/>
  <c r="H205" i="18"/>
  <c r="E205" i="18"/>
  <c r="J205" i="18"/>
  <c r="I201" i="22"/>
  <c r="J201" i="22"/>
  <c r="H201" i="22"/>
  <c r="G201" i="22"/>
  <c r="F201" i="22"/>
  <c r="E201" i="22"/>
  <c r="G187" i="18"/>
  <c r="E187" i="18"/>
  <c r="F187" i="18"/>
  <c r="I187" i="18"/>
  <c r="J187" i="18"/>
  <c r="H187" i="18"/>
  <c r="J203" i="25"/>
  <c r="E203" i="25"/>
  <c r="I203" i="25"/>
  <c r="F203" i="25"/>
  <c r="H203" i="25"/>
  <c r="G203" i="25"/>
  <c r="H242" i="39"/>
  <c r="I242" i="39"/>
  <c r="J242" i="39"/>
  <c r="G242" i="39"/>
  <c r="F242" i="39"/>
  <c r="E242" i="39"/>
  <c r="H198" i="14"/>
  <c r="G198" i="14"/>
  <c r="I198" i="14"/>
  <c r="J198" i="14"/>
  <c r="F198" i="14"/>
  <c r="E198" i="14"/>
  <c r="I157" i="14"/>
  <c r="E157" i="14"/>
  <c r="F157" i="14"/>
  <c r="G157" i="14"/>
  <c r="J157" i="14"/>
  <c r="H157" i="14"/>
  <c r="J198" i="23"/>
  <c r="F198" i="23"/>
  <c r="I198" i="23"/>
  <c r="H198" i="23"/>
  <c r="G198" i="23"/>
  <c r="E198" i="23"/>
  <c r="E236" i="24"/>
  <c r="J236" i="24"/>
  <c r="G236" i="24"/>
  <c r="H236" i="24"/>
  <c r="F236" i="24"/>
  <c r="I236" i="24"/>
  <c r="I163" i="14"/>
  <c r="J163" i="14"/>
  <c r="G163" i="14"/>
  <c r="E163" i="14"/>
  <c r="F163" i="14"/>
  <c r="H163" i="14"/>
  <c r="H213" i="18"/>
  <c r="J213" i="18"/>
  <c r="I213" i="18"/>
  <c r="F213" i="18"/>
  <c r="E213" i="18"/>
  <c r="G213" i="18"/>
  <c r="I209" i="39"/>
  <c r="F209" i="39"/>
  <c r="G209" i="39"/>
  <c r="J209" i="39"/>
  <c r="H209" i="39"/>
  <c r="E209" i="39"/>
  <c r="H256" i="22"/>
  <c r="E256" i="22"/>
  <c r="J256" i="22"/>
  <c r="F256" i="22"/>
  <c r="I256" i="22"/>
  <c r="G256" i="22"/>
  <c r="I164" i="18"/>
  <c r="G164" i="18"/>
  <c r="J164" i="18"/>
  <c r="H164" i="18"/>
  <c r="E164" i="18"/>
  <c r="F164" i="18"/>
  <c r="F180" i="18"/>
  <c r="G180" i="18"/>
  <c r="H180" i="18"/>
  <c r="E180" i="18"/>
  <c r="J180" i="18"/>
  <c r="I180" i="18"/>
  <c r="G162" i="23"/>
  <c r="J162" i="23"/>
  <c r="H162" i="23"/>
  <c r="I162" i="23"/>
  <c r="F162" i="23"/>
  <c r="E162" i="23"/>
  <c r="J247" i="23"/>
  <c r="I247" i="23"/>
  <c r="F247" i="23"/>
  <c r="G247" i="23"/>
  <c r="E247" i="23"/>
  <c r="H247" i="23"/>
  <c r="I228" i="18"/>
  <c r="J228" i="18"/>
  <c r="E228" i="18"/>
  <c r="G228" i="18"/>
  <c r="H228" i="18"/>
  <c r="F228" i="18"/>
  <c r="H157" i="39"/>
  <c r="F157" i="39"/>
  <c r="I157" i="39"/>
  <c r="G157" i="39"/>
  <c r="J157" i="39"/>
  <c r="E157" i="39"/>
  <c r="G220" i="18"/>
  <c r="F220" i="18"/>
  <c r="I220" i="18"/>
  <c r="H220" i="18"/>
  <c r="E220" i="18"/>
  <c r="J220" i="18"/>
  <c r="H232" i="22"/>
  <c r="F232" i="22"/>
  <c r="G232" i="22"/>
  <c r="E232" i="22"/>
  <c r="I232" i="22"/>
  <c r="J232" i="22"/>
  <c r="F168" i="22"/>
  <c r="G168" i="22"/>
  <c r="H168" i="22"/>
  <c r="I168" i="22"/>
  <c r="J168" i="22"/>
  <c r="E168" i="22"/>
  <c r="H136" i="23"/>
  <c r="J136" i="23"/>
  <c r="G136" i="23"/>
  <c r="I136" i="23"/>
  <c r="E136" i="23"/>
  <c r="F136" i="23"/>
  <c r="H216" i="39"/>
  <c r="E216" i="39"/>
  <c r="I216" i="39"/>
  <c r="F216" i="39"/>
  <c r="J216" i="39"/>
  <c r="G216" i="39"/>
  <c r="G236" i="22"/>
  <c r="J236" i="22"/>
  <c r="I236" i="22"/>
  <c r="H236" i="22"/>
  <c r="E236" i="22"/>
  <c r="F236" i="22"/>
  <c r="J247" i="25"/>
  <c r="I247" i="25"/>
  <c r="E247" i="25"/>
  <c r="F247" i="25"/>
  <c r="G247" i="25"/>
  <c r="H247" i="25"/>
  <c r="G232" i="25"/>
  <c r="H232" i="25"/>
  <c r="E232" i="25"/>
  <c r="I232" i="25"/>
  <c r="J232" i="25"/>
  <c r="F232" i="25"/>
  <c r="F159" i="18"/>
  <c r="H159" i="18"/>
  <c r="J159" i="18"/>
  <c r="I159" i="18"/>
  <c r="E159" i="18"/>
  <c r="G159" i="18"/>
  <c r="I236" i="26"/>
  <c r="F236" i="26"/>
  <c r="H236" i="26"/>
  <c r="G236" i="26"/>
  <c r="E236" i="26"/>
  <c r="J236" i="26"/>
  <c r="I184" i="14"/>
  <c r="H184" i="14"/>
  <c r="F184" i="14"/>
  <c r="E184" i="14"/>
  <c r="J184" i="14"/>
  <c r="G184" i="14"/>
  <c r="E172" i="14"/>
  <c r="H172" i="14"/>
  <c r="I172" i="14"/>
  <c r="G172" i="14"/>
  <c r="J172" i="14"/>
  <c r="F172" i="14"/>
  <c r="I231" i="22"/>
  <c r="F231" i="22"/>
  <c r="J231" i="22"/>
  <c r="H231" i="22"/>
  <c r="G231" i="22"/>
  <c r="E231" i="22"/>
  <c r="J239" i="14"/>
  <c r="E239" i="14"/>
  <c r="G239" i="14"/>
  <c r="F239" i="14"/>
  <c r="H239" i="14"/>
  <c r="I239" i="14"/>
  <c r="E184" i="22"/>
  <c r="H184" i="22"/>
  <c r="F184" i="22"/>
  <c r="G184" i="22"/>
  <c r="I184" i="22"/>
  <c r="J184" i="22"/>
  <c r="J196" i="39"/>
  <c r="F196" i="39"/>
  <c r="G196" i="39"/>
  <c r="I196" i="39"/>
  <c r="E196" i="39"/>
  <c r="H196" i="39"/>
  <c r="E248" i="24"/>
  <c r="F248" i="24"/>
  <c r="J248" i="24"/>
  <c r="I248" i="24"/>
  <c r="G248" i="24"/>
  <c r="H248" i="24"/>
  <c r="J152" i="18"/>
  <c r="E152" i="18"/>
  <c r="I152" i="18"/>
  <c r="F152" i="18"/>
  <c r="H152" i="18"/>
  <c r="G152" i="18"/>
  <c r="H252" i="24"/>
  <c r="J252" i="24"/>
  <c r="E252" i="24"/>
  <c r="F252" i="24"/>
  <c r="G252" i="24"/>
  <c r="I252" i="24"/>
  <c r="H255" i="22"/>
  <c r="E255" i="22"/>
  <c r="F255" i="22"/>
  <c r="G255" i="22"/>
  <c r="I255" i="22"/>
  <c r="J255" i="22"/>
  <c r="G231" i="14"/>
  <c r="I231" i="14"/>
  <c r="F231" i="14"/>
  <c r="J231" i="14"/>
  <c r="H231" i="14"/>
  <c r="E231" i="14"/>
  <c r="F175" i="39"/>
  <c r="E175" i="39"/>
  <c r="H175" i="39"/>
  <c r="G175" i="39"/>
  <c r="I175" i="39"/>
  <c r="J175" i="39"/>
  <c r="H140" i="22"/>
  <c r="E140" i="22"/>
  <c r="G140" i="22"/>
  <c r="F140" i="22"/>
  <c r="I140" i="22"/>
  <c r="J140" i="22"/>
  <c r="F208" i="24"/>
  <c r="E208" i="24"/>
  <c r="H208" i="24"/>
  <c r="I208" i="24"/>
  <c r="G208" i="24"/>
  <c r="J208" i="24"/>
  <c r="H228" i="22"/>
  <c r="I228" i="22"/>
  <c r="J228" i="22"/>
  <c r="E228" i="22"/>
  <c r="F228" i="22"/>
  <c r="G228" i="22"/>
  <c r="I156" i="14"/>
  <c r="E156" i="14"/>
  <c r="J156" i="14"/>
  <c r="G156" i="14"/>
  <c r="H156" i="14"/>
  <c r="F156" i="14"/>
  <c r="I263" i="18"/>
  <c r="H263" i="18"/>
  <c r="E263" i="18"/>
  <c r="G263" i="18"/>
  <c r="J263" i="18"/>
  <c r="F263" i="18"/>
  <c r="H200" i="22"/>
  <c r="I200" i="22"/>
  <c r="J200" i="22"/>
  <c r="G200" i="22"/>
  <c r="F200" i="22"/>
  <c r="E200" i="22"/>
  <c r="E135" i="26"/>
  <c r="H135" i="26"/>
  <c r="G135" i="26"/>
  <c r="J135" i="26"/>
  <c r="I135" i="26"/>
  <c r="F135" i="26"/>
  <c r="F248" i="23"/>
  <c r="H248" i="23"/>
  <c r="E248" i="23"/>
  <c r="G248" i="23"/>
  <c r="J248" i="23"/>
  <c r="I248" i="23"/>
  <c r="I160" i="18"/>
  <c r="E160" i="18"/>
  <c r="H160" i="18"/>
  <c r="F160" i="18"/>
  <c r="G160" i="18"/>
  <c r="J160" i="18"/>
  <c r="H228" i="39"/>
  <c r="F228" i="39"/>
  <c r="E228" i="39"/>
  <c r="G228" i="39"/>
  <c r="I228" i="39"/>
  <c r="J228" i="39"/>
  <c r="E207" i="22"/>
  <c r="F207" i="22"/>
  <c r="G207" i="22"/>
  <c r="H207" i="22"/>
  <c r="J207" i="22"/>
  <c r="I207" i="22"/>
  <c r="J223" i="23"/>
  <c r="G223" i="23"/>
  <c r="E223" i="23"/>
  <c r="H223" i="23"/>
  <c r="F223" i="23"/>
  <c r="I223" i="23"/>
  <c r="J159" i="14"/>
  <c r="H159" i="14"/>
  <c r="G159" i="14"/>
  <c r="I159" i="14"/>
  <c r="F159" i="14"/>
  <c r="E159" i="14"/>
  <c r="I236" i="14"/>
  <c r="E236" i="14"/>
  <c r="J236" i="14"/>
  <c r="F236" i="14"/>
  <c r="H236" i="14"/>
  <c r="G236" i="14"/>
  <c r="I192" i="18"/>
  <c r="J192" i="18"/>
  <c r="F192" i="18"/>
  <c r="H192" i="18"/>
  <c r="E192" i="18"/>
  <c r="G192" i="18"/>
  <c r="I180" i="22"/>
  <c r="F180" i="22"/>
  <c r="G180" i="22"/>
  <c r="E180" i="22"/>
  <c r="H180" i="22"/>
  <c r="J180" i="22"/>
  <c r="I263" i="22"/>
  <c r="G263" i="22"/>
  <c r="H263" i="22"/>
  <c r="J263" i="22"/>
  <c r="E263" i="22"/>
  <c r="F263" i="22"/>
  <c r="I255" i="39"/>
  <c r="F255" i="39"/>
  <c r="E255" i="39"/>
  <c r="G255" i="39"/>
  <c r="H255" i="39"/>
  <c r="J255" i="39"/>
  <c r="H176" i="25"/>
  <c r="F176" i="25"/>
  <c r="J176" i="25"/>
  <c r="G176" i="25"/>
  <c r="E176" i="25"/>
  <c r="I176" i="25"/>
  <c r="J168" i="14"/>
  <c r="I168" i="14"/>
  <c r="F168" i="14"/>
  <c r="E168" i="14"/>
  <c r="H168" i="14"/>
  <c r="G168" i="14"/>
  <c r="F208" i="18"/>
  <c r="I208" i="18"/>
  <c r="G208" i="18"/>
  <c r="E208" i="18"/>
  <c r="J208" i="18"/>
  <c r="H208" i="18"/>
  <c r="G180" i="25"/>
  <c r="E180" i="25"/>
  <c r="J180" i="25"/>
  <c r="F180" i="25"/>
  <c r="I180" i="25"/>
  <c r="H180" i="25"/>
  <c r="I148" i="18"/>
  <c r="J148" i="18"/>
  <c r="H148" i="18"/>
  <c r="G148" i="18"/>
  <c r="E148" i="18"/>
  <c r="F148" i="18"/>
  <c r="H247" i="22"/>
  <c r="G247" i="22"/>
  <c r="F247" i="22"/>
  <c r="I247" i="22"/>
  <c r="J247" i="22"/>
  <c r="E247" i="22"/>
  <c r="J221" i="35"/>
  <c r="I221" i="35"/>
  <c r="E221" i="35"/>
  <c r="G221" i="35"/>
  <c r="F221" i="35"/>
  <c r="H221" i="35"/>
  <c r="J207" i="35"/>
  <c r="H207" i="35"/>
  <c r="E207" i="35"/>
  <c r="F207" i="35"/>
  <c r="G207" i="35"/>
  <c r="I207" i="35"/>
  <c r="H204" i="35"/>
  <c r="G204" i="35"/>
  <c r="J204" i="35"/>
  <c r="E204" i="35"/>
  <c r="F204" i="35"/>
  <c r="I204" i="35"/>
  <c r="G179" i="35"/>
  <c r="E179" i="35"/>
  <c r="H179" i="35"/>
  <c r="J179" i="35"/>
  <c r="I179" i="35"/>
  <c r="F179" i="35"/>
  <c r="J168" i="35"/>
  <c r="E168" i="35"/>
  <c r="F168" i="35"/>
  <c r="H168" i="35"/>
  <c r="G168" i="35"/>
  <c r="I168" i="35"/>
  <c r="F215" i="35"/>
  <c r="E215" i="35"/>
  <c r="H215" i="35"/>
  <c r="I215" i="35"/>
  <c r="G215" i="35"/>
  <c r="J215" i="35"/>
  <c r="E267" i="35"/>
  <c r="F267" i="35"/>
  <c r="I267" i="35"/>
  <c r="J267" i="35"/>
  <c r="H267" i="35"/>
  <c r="G267" i="35"/>
  <c r="I214" i="29"/>
  <c r="F214" i="29"/>
  <c r="E214" i="29"/>
  <c r="H214" i="29"/>
  <c r="G214" i="29"/>
  <c r="J214" i="29"/>
  <c r="H243" i="30"/>
  <c r="G243" i="30"/>
  <c r="I243" i="30"/>
  <c r="F243" i="30"/>
  <c r="J243" i="30"/>
  <c r="E243" i="30"/>
  <c r="I140" i="35"/>
  <c r="J140" i="35"/>
  <c r="H140" i="35"/>
  <c r="E140" i="35"/>
  <c r="F140" i="35"/>
  <c r="G140" i="35"/>
  <c r="G206" i="35"/>
  <c r="H206" i="35"/>
  <c r="E206" i="35"/>
  <c r="J206" i="35"/>
  <c r="F206" i="35"/>
  <c r="I206" i="35"/>
  <c r="F142" i="29"/>
  <c r="G142" i="29"/>
  <c r="H142" i="29"/>
  <c r="I142" i="29"/>
  <c r="E142" i="29"/>
  <c r="J142" i="29"/>
  <c r="E198" i="29"/>
  <c r="F198" i="29"/>
  <c r="J198" i="29"/>
  <c r="G198" i="29"/>
  <c r="H198" i="29"/>
  <c r="I198" i="29"/>
  <c r="J240" i="29"/>
  <c r="H240" i="29"/>
  <c r="F240" i="29"/>
  <c r="G240" i="29"/>
  <c r="I240" i="29"/>
  <c r="E240" i="29"/>
  <c r="I169" i="30"/>
  <c r="H169" i="30"/>
  <c r="E169" i="30"/>
  <c r="J169" i="30"/>
  <c r="F169" i="30"/>
  <c r="G169" i="30"/>
  <c r="J247" i="31"/>
  <c r="I247" i="31"/>
  <c r="G247" i="31"/>
  <c r="H247" i="31"/>
  <c r="F247" i="31"/>
  <c r="E247" i="31"/>
  <c r="G171" i="35"/>
  <c r="E171" i="35"/>
  <c r="H171" i="35"/>
  <c r="J171" i="35"/>
  <c r="F171" i="35"/>
  <c r="I171" i="35"/>
  <c r="F235" i="35"/>
  <c r="E235" i="35"/>
  <c r="J235" i="35"/>
  <c r="H235" i="35"/>
  <c r="I235" i="35"/>
  <c r="G235" i="35"/>
  <c r="E159" i="29"/>
  <c r="J159" i="29"/>
  <c r="H159" i="29"/>
  <c r="F159" i="29"/>
  <c r="I159" i="29"/>
  <c r="G159" i="29"/>
  <c r="E231" i="29"/>
  <c r="J231" i="29"/>
  <c r="F231" i="29"/>
  <c r="G231" i="29"/>
  <c r="I231" i="29"/>
  <c r="H231" i="29"/>
  <c r="H145" i="30"/>
  <c r="F145" i="30"/>
  <c r="G145" i="30"/>
  <c r="I145" i="30"/>
  <c r="J145" i="30"/>
  <c r="E145" i="30"/>
  <c r="I237" i="31"/>
  <c r="F237" i="31"/>
  <c r="E237" i="31"/>
  <c r="H237" i="31"/>
  <c r="G237" i="31"/>
  <c r="J237" i="31"/>
  <c r="H230" i="38"/>
  <c r="I230" i="38"/>
  <c r="F230" i="38"/>
  <c r="G230" i="38"/>
  <c r="J230" i="38"/>
  <c r="E230" i="38"/>
  <c r="J167" i="29"/>
  <c r="F167" i="29"/>
  <c r="I167" i="29"/>
  <c r="H167" i="29"/>
  <c r="G167" i="29"/>
  <c r="E167" i="29"/>
  <c r="J224" i="29"/>
  <c r="F224" i="29"/>
  <c r="G224" i="29"/>
  <c r="E224" i="29"/>
  <c r="H224" i="29"/>
  <c r="I224" i="29"/>
  <c r="J148" i="30"/>
  <c r="H148" i="30"/>
  <c r="E148" i="30"/>
  <c r="F148" i="30"/>
  <c r="I148" i="30"/>
  <c r="G148" i="30"/>
  <c r="J242" i="38"/>
  <c r="G242" i="38"/>
  <c r="E242" i="38"/>
  <c r="F242" i="38"/>
  <c r="H242" i="38"/>
  <c r="I242" i="38"/>
  <c r="H179" i="29"/>
  <c r="G179" i="29"/>
  <c r="F179" i="29"/>
  <c r="I179" i="29"/>
  <c r="J179" i="29"/>
  <c r="E179" i="29"/>
  <c r="I267" i="29"/>
  <c r="E267" i="29"/>
  <c r="G267" i="29"/>
  <c r="F267" i="29"/>
  <c r="J267" i="29"/>
  <c r="H267" i="29"/>
  <c r="I139" i="35"/>
  <c r="E139" i="35"/>
  <c r="H139" i="35"/>
  <c r="J139" i="35"/>
  <c r="F139" i="35"/>
  <c r="G139" i="35"/>
  <c r="F190" i="35"/>
  <c r="H190" i="35"/>
  <c r="E190" i="35"/>
  <c r="J190" i="35"/>
  <c r="G190" i="35"/>
  <c r="I190" i="35"/>
  <c r="I246" i="35"/>
  <c r="E246" i="35"/>
  <c r="H246" i="35"/>
  <c r="G246" i="35"/>
  <c r="F246" i="35"/>
  <c r="J246" i="35"/>
  <c r="E187" i="29"/>
  <c r="F187" i="29"/>
  <c r="G187" i="29"/>
  <c r="H187" i="29"/>
  <c r="J187" i="29"/>
  <c r="I187" i="29"/>
  <c r="G234" i="29"/>
  <c r="J234" i="29"/>
  <c r="F234" i="29"/>
  <c r="E234" i="29"/>
  <c r="H234" i="29"/>
  <c r="I234" i="29"/>
  <c r="J154" i="30"/>
  <c r="G154" i="30"/>
  <c r="H154" i="30"/>
  <c r="E154" i="30"/>
  <c r="I154" i="30"/>
  <c r="F154" i="30"/>
  <c r="F211" i="31"/>
  <c r="I211" i="31"/>
  <c r="E211" i="31"/>
  <c r="J211" i="31"/>
  <c r="G211" i="31"/>
  <c r="H211" i="31"/>
  <c r="I170" i="35"/>
  <c r="H170" i="35"/>
  <c r="E170" i="35"/>
  <c r="G170" i="35"/>
  <c r="J170" i="35"/>
  <c r="F170" i="35"/>
  <c r="I232" i="35"/>
  <c r="G232" i="35"/>
  <c r="E232" i="35"/>
  <c r="J232" i="35"/>
  <c r="H232" i="35"/>
  <c r="F232" i="35"/>
  <c r="H156" i="29"/>
  <c r="E156" i="29"/>
  <c r="I156" i="29"/>
  <c r="F156" i="29"/>
  <c r="G156" i="29"/>
  <c r="J156" i="29"/>
  <c r="F232" i="29"/>
  <c r="I232" i="29"/>
  <c r="H232" i="29"/>
  <c r="J232" i="29"/>
  <c r="G232" i="29"/>
  <c r="E232" i="29"/>
  <c r="I149" i="30"/>
  <c r="H149" i="30"/>
  <c r="G149" i="30"/>
  <c r="J149" i="30"/>
  <c r="E149" i="30"/>
  <c r="F149" i="30"/>
  <c r="F233" i="38"/>
  <c r="I233" i="38"/>
  <c r="G233" i="38"/>
  <c r="H233" i="38"/>
  <c r="J233" i="38"/>
  <c r="E233" i="38"/>
  <c r="G183" i="35"/>
  <c r="E183" i="35"/>
  <c r="H183" i="35"/>
  <c r="F183" i="35"/>
  <c r="I183" i="35"/>
  <c r="J183" i="35"/>
  <c r="H252" i="35"/>
  <c r="I252" i="35"/>
  <c r="F252" i="35"/>
  <c r="E252" i="35"/>
  <c r="J252" i="35"/>
  <c r="G252" i="35"/>
  <c r="I175" i="29"/>
  <c r="E175" i="29"/>
  <c r="G175" i="29"/>
  <c r="H175" i="29"/>
  <c r="J175" i="29"/>
  <c r="F175" i="29"/>
  <c r="H225" i="29"/>
  <c r="J225" i="29"/>
  <c r="E225" i="29"/>
  <c r="G225" i="29"/>
  <c r="F225" i="29"/>
  <c r="I225" i="29"/>
  <c r="J152" i="30"/>
  <c r="G152" i="30"/>
  <c r="I152" i="30"/>
  <c r="F152" i="30"/>
  <c r="H152" i="30"/>
  <c r="E152" i="30"/>
  <c r="I204" i="31"/>
  <c r="E204" i="31"/>
  <c r="H204" i="31"/>
  <c r="G204" i="31"/>
  <c r="F204" i="31"/>
  <c r="J204" i="31"/>
  <c r="E250" i="38"/>
  <c r="G250" i="38"/>
  <c r="F250" i="38"/>
  <c r="H250" i="38"/>
  <c r="I250" i="38"/>
  <c r="J250" i="38"/>
  <c r="H187" i="30"/>
  <c r="E187" i="30"/>
  <c r="G187" i="30"/>
  <c r="I187" i="30"/>
  <c r="J187" i="30"/>
  <c r="F187" i="30"/>
  <c r="I245" i="30"/>
  <c r="G245" i="30"/>
  <c r="E245" i="30"/>
  <c r="H245" i="30"/>
  <c r="F245" i="30"/>
  <c r="J245" i="30"/>
  <c r="H152" i="31"/>
  <c r="G152" i="31"/>
  <c r="E152" i="31"/>
  <c r="I152" i="31"/>
  <c r="J152" i="31"/>
  <c r="F152" i="31"/>
  <c r="F210" i="31"/>
  <c r="G210" i="31"/>
  <c r="J210" i="31"/>
  <c r="E210" i="31"/>
  <c r="I210" i="31"/>
  <c r="H210" i="31"/>
  <c r="H167" i="38"/>
  <c r="J167" i="38"/>
  <c r="E167" i="38"/>
  <c r="F167" i="38"/>
  <c r="I167" i="38"/>
  <c r="G167" i="38"/>
  <c r="H225" i="38"/>
  <c r="I225" i="38"/>
  <c r="F225" i="38"/>
  <c r="G225" i="38"/>
  <c r="E225" i="38"/>
  <c r="J225" i="38"/>
  <c r="I251" i="32"/>
  <c r="E251" i="32"/>
  <c r="H251" i="32"/>
  <c r="J251" i="32"/>
  <c r="G251" i="32"/>
  <c r="F251" i="32"/>
  <c r="J212" i="30"/>
  <c r="F212" i="30"/>
  <c r="E212" i="30"/>
  <c r="G212" i="30"/>
  <c r="I212" i="30"/>
  <c r="H212" i="30"/>
  <c r="J259" i="30"/>
  <c r="I259" i="30"/>
  <c r="F259" i="30"/>
  <c r="E259" i="30"/>
  <c r="G259" i="30"/>
  <c r="H259" i="30"/>
  <c r="H180" i="31"/>
  <c r="E180" i="31"/>
  <c r="J180" i="31"/>
  <c r="I180" i="31"/>
  <c r="F180" i="31"/>
  <c r="G180" i="31"/>
  <c r="J250" i="31"/>
  <c r="I250" i="31"/>
  <c r="H250" i="31"/>
  <c r="E250" i="31"/>
  <c r="F250" i="31"/>
  <c r="G250" i="31"/>
  <c r="H149" i="38"/>
  <c r="E149" i="38"/>
  <c r="G149" i="38"/>
  <c r="F149" i="38"/>
  <c r="J149" i="38"/>
  <c r="I149" i="38"/>
  <c r="E211" i="38"/>
  <c r="F211" i="38"/>
  <c r="J211" i="38"/>
  <c r="H211" i="38"/>
  <c r="I211" i="38"/>
  <c r="G211" i="38"/>
  <c r="G174" i="32"/>
  <c r="H174" i="32"/>
  <c r="J174" i="32"/>
  <c r="E174" i="32"/>
  <c r="F174" i="32"/>
  <c r="I174" i="32"/>
  <c r="G199" i="30"/>
  <c r="E199" i="30"/>
  <c r="F199" i="30"/>
  <c r="I199" i="30"/>
  <c r="J199" i="30"/>
  <c r="H199" i="30"/>
  <c r="I182" i="31"/>
  <c r="F182" i="31"/>
  <c r="J182" i="31"/>
  <c r="E182" i="31"/>
  <c r="G182" i="31"/>
  <c r="H182" i="31"/>
  <c r="H233" i="31"/>
  <c r="I233" i="31"/>
  <c r="F233" i="31"/>
  <c r="J233" i="31"/>
  <c r="E233" i="31"/>
  <c r="G233" i="31"/>
  <c r="J158" i="38"/>
  <c r="E158" i="38"/>
  <c r="I158" i="38"/>
  <c r="G158" i="38"/>
  <c r="H158" i="38"/>
  <c r="F158" i="38"/>
  <c r="H229" i="38"/>
  <c r="G229" i="38"/>
  <c r="J229" i="38"/>
  <c r="E229" i="38"/>
  <c r="F229" i="38"/>
  <c r="I229" i="38"/>
  <c r="F159" i="32"/>
  <c r="J159" i="32"/>
  <c r="H159" i="32"/>
  <c r="G159" i="32"/>
  <c r="E159" i="32"/>
  <c r="I159" i="32"/>
  <c r="H193" i="30"/>
  <c r="E193" i="30"/>
  <c r="J193" i="30"/>
  <c r="I193" i="30"/>
  <c r="F193" i="30"/>
  <c r="G193" i="30"/>
  <c r="J257" i="30"/>
  <c r="F257" i="30"/>
  <c r="I257" i="30"/>
  <c r="G257" i="30"/>
  <c r="H257" i="30"/>
  <c r="E257" i="30"/>
  <c r="J173" i="31"/>
  <c r="I173" i="31"/>
  <c r="G173" i="31"/>
  <c r="F173" i="31"/>
  <c r="E173" i="31"/>
  <c r="H173" i="31"/>
  <c r="J135" i="38"/>
  <c r="G135" i="38"/>
  <c r="I135" i="38"/>
  <c r="E135" i="38"/>
  <c r="H135" i="38"/>
  <c r="F135" i="38"/>
  <c r="H235" i="38"/>
  <c r="E235" i="38"/>
  <c r="J235" i="38"/>
  <c r="F235" i="38"/>
  <c r="G235" i="38"/>
  <c r="I235" i="38"/>
  <c r="J172" i="30"/>
  <c r="H172" i="30"/>
  <c r="E172" i="30"/>
  <c r="I172" i="30"/>
  <c r="G172" i="30"/>
  <c r="F172" i="30"/>
  <c r="F240" i="30"/>
  <c r="I240" i="30"/>
  <c r="E240" i="30"/>
  <c r="J240" i="30"/>
  <c r="H240" i="30"/>
  <c r="G240" i="30"/>
  <c r="I158" i="31"/>
  <c r="F158" i="31"/>
  <c r="E158" i="31"/>
  <c r="G158" i="31"/>
  <c r="H158" i="31"/>
  <c r="J158" i="31"/>
  <c r="E216" i="31"/>
  <c r="I216" i="31"/>
  <c r="G216" i="31"/>
  <c r="F216" i="31"/>
  <c r="J216" i="31"/>
  <c r="H216" i="31"/>
  <c r="H269" i="31"/>
  <c r="J269" i="31"/>
  <c r="G269" i="31"/>
  <c r="F269" i="31"/>
  <c r="I269" i="31"/>
  <c r="E269" i="31"/>
  <c r="G168" i="38"/>
  <c r="F168" i="38"/>
  <c r="H168" i="38"/>
  <c r="E168" i="38"/>
  <c r="J168" i="38"/>
  <c r="I168" i="38"/>
  <c r="H219" i="38"/>
  <c r="J219" i="38"/>
  <c r="G219" i="38"/>
  <c r="I219" i="38"/>
  <c r="E219" i="38"/>
  <c r="F219" i="38"/>
  <c r="F217" i="32"/>
  <c r="I217" i="32"/>
  <c r="J217" i="32"/>
  <c r="G217" i="32"/>
  <c r="E217" i="32"/>
  <c r="H217" i="32"/>
  <c r="H200" i="30"/>
  <c r="E200" i="30"/>
  <c r="I200" i="30"/>
  <c r="F200" i="30"/>
  <c r="J200" i="30"/>
  <c r="G200" i="30"/>
  <c r="J264" i="30"/>
  <c r="F264" i="30"/>
  <c r="G264" i="30"/>
  <c r="E264" i="30"/>
  <c r="H264" i="30"/>
  <c r="I264" i="30"/>
  <c r="J175" i="31"/>
  <c r="G175" i="31"/>
  <c r="F175" i="31"/>
  <c r="I175" i="31"/>
  <c r="E175" i="31"/>
  <c r="H175" i="31"/>
  <c r="J256" i="31"/>
  <c r="E256" i="31"/>
  <c r="H256" i="31"/>
  <c r="I256" i="31"/>
  <c r="F256" i="31"/>
  <c r="G256" i="31"/>
  <c r="H197" i="38"/>
  <c r="J197" i="38"/>
  <c r="E197" i="38"/>
  <c r="F197" i="38"/>
  <c r="I197" i="38"/>
  <c r="G197" i="38"/>
  <c r="I267" i="32"/>
  <c r="H267" i="32"/>
  <c r="G267" i="32"/>
  <c r="E267" i="32"/>
  <c r="F267" i="32"/>
  <c r="J267" i="32"/>
  <c r="E168" i="32"/>
  <c r="H168" i="32"/>
  <c r="J168" i="32"/>
  <c r="I168" i="32"/>
  <c r="F168" i="32"/>
  <c r="G168" i="32"/>
  <c r="F207" i="32"/>
  <c r="E207" i="32"/>
  <c r="G207" i="32"/>
  <c r="H207" i="32"/>
  <c r="J207" i="32"/>
  <c r="I207" i="32"/>
  <c r="G194" i="32"/>
  <c r="J194" i="32"/>
  <c r="E194" i="32"/>
  <c r="H194" i="32"/>
  <c r="F194" i="32"/>
  <c r="I194" i="32"/>
  <c r="H247" i="32"/>
  <c r="E247" i="32"/>
  <c r="I247" i="32"/>
  <c r="G247" i="32"/>
  <c r="F247" i="32"/>
  <c r="J247" i="32"/>
  <c r="H175" i="32"/>
  <c r="E175" i="32"/>
  <c r="F175" i="32"/>
  <c r="G175" i="32"/>
  <c r="I175" i="32"/>
  <c r="J175" i="32"/>
  <c r="H252" i="32"/>
  <c r="J252" i="32"/>
  <c r="F252" i="32"/>
  <c r="I252" i="32"/>
  <c r="G252" i="32"/>
  <c r="E252" i="32"/>
  <c r="H206" i="32"/>
  <c r="I206" i="32"/>
  <c r="J206" i="32"/>
  <c r="E206" i="32"/>
  <c r="F206" i="32"/>
  <c r="G206" i="32"/>
  <c r="J246" i="32"/>
  <c r="I246" i="32"/>
  <c r="E246" i="32"/>
  <c r="F246" i="32"/>
  <c r="G246" i="32"/>
  <c r="H246" i="32"/>
  <c r="G158" i="32"/>
  <c r="F158" i="32"/>
  <c r="I158" i="32"/>
  <c r="J158" i="32"/>
  <c r="E158" i="32"/>
  <c r="H158" i="32"/>
  <c r="I228" i="32"/>
  <c r="J228" i="32"/>
  <c r="H228" i="32"/>
  <c r="G228" i="32"/>
  <c r="F228" i="32"/>
  <c r="E228" i="32"/>
  <c r="G143" i="32"/>
  <c r="J143" i="32"/>
  <c r="E143" i="32"/>
  <c r="I143" i="32"/>
  <c r="F143" i="32"/>
  <c r="H143" i="32"/>
  <c r="F197" i="32"/>
  <c r="J197" i="32"/>
  <c r="E197" i="32"/>
  <c r="I197" i="32"/>
  <c r="H197" i="32"/>
  <c r="G197" i="32"/>
  <c r="H258" i="32"/>
  <c r="J258" i="32"/>
  <c r="F258" i="32"/>
  <c r="I258" i="32"/>
  <c r="E258" i="32"/>
  <c r="G258" i="32"/>
  <c r="H176" i="41"/>
  <c r="E176" i="41"/>
  <c r="G176" i="41"/>
  <c r="I176" i="41"/>
  <c r="F176" i="41"/>
  <c r="J176" i="41"/>
  <c r="H167" i="41"/>
  <c r="I167" i="41"/>
  <c r="J167" i="41"/>
  <c r="G167" i="41"/>
  <c r="E167" i="41"/>
  <c r="F167" i="41"/>
  <c r="E182" i="41"/>
  <c r="G182" i="41"/>
  <c r="I182" i="41"/>
  <c r="J182" i="41"/>
  <c r="F182" i="41"/>
  <c r="H182" i="41"/>
  <c r="J266" i="41"/>
  <c r="F266" i="41"/>
  <c r="E266" i="41"/>
  <c r="H266" i="41"/>
  <c r="I266" i="41"/>
  <c r="G266" i="41"/>
  <c r="H143" i="41"/>
  <c r="E143" i="41"/>
  <c r="G143" i="41"/>
  <c r="F143" i="41"/>
  <c r="I143" i="41"/>
  <c r="J143" i="41"/>
  <c r="H191" i="41"/>
  <c r="J191" i="41"/>
  <c r="F191" i="41"/>
  <c r="I191" i="41"/>
  <c r="G191" i="41"/>
  <c r="E191" i="41"/>
  <c r="H238" i="41"/>
  <c r="G238" i="41"/>
  <c r="F238" i="41"/>
  <c r="I238" i="41"/>
  <c r="E238" i="41"/>
  <c r="J238" i="41"/>
  <c r="I200" i="41"/>
  <c r="H200" i="41"/>
  <c r="F200" i="41"/>
  <c r="J200" i="41"/>
  <c r="E200" i="41"/>
  <c r="G200" i="41"/>
  <c r="E257" i="41"/>
  <c r="F257" i="41"/>
  <c r="I257" i="41"/>
  <c r="G257" i="41"/>
  <c r="J257" i="41"/>
  <c r="H257" i="41"/>
  <c r="H151" i="41"/>
  <c r="E151" i="41"/>
  <c r="I151" i="41"/>
  <c r="F151" i="41"/>
  <c r="J151" i="41"/>
  <c r="G151" i="41"/>
  <c r="E205" i="41"/>
  <c r="I205" i="41"/>
  <c r="J205" i="41"/>
  <c r="H205" i="41"/>
  <c r="F205" i="41"/>
  <c r="G205" i="41"/>
  <c r="H237" i="41"/>
  <c r="J237" i="41"/>
  <c r="E237" i="41"/>
  <c r="F237" i="41"/>
  <c r="I237" i="41"/>
  <c r="G237" i="41"/>
  <c r="J181" i="41"/>
  <c r="G181" i="41"/>
  <c r="H181" i="41"/>
  <c r="F181" i="41"/>
  <c r="I181" i="41"/>
  <c r="E181" i="41"/>
  <c r="H239" i="41"/>
  <c r="J239" i="41"/>
  <c r="F239" i="41"/>
  <c r="E239" i="41"/>
  <c r="G239" i="41"/>
  <c r="I239" i="41"/>
  <c r="J172" i="41"/>
  <c r="H172" i="41"/>
  <c r="F172" i="41"/>
  <c r="I172" i="41"/>
  <c r="E172" i="41"/>
  <c r="G172" i="41"/>
  <c r="H247" i="41"/>
  <c r="E247" i="41"/>
  <c r="F247" i="41"/>
  <c r="I247" i="41"/>
  <c r="J247" i="41"/>
  <c r="G247" i="41"/>
  <c r="H211" i="41"/>
  <c r="I211" i="41"/>
  <c r="G211" i="41"/>
  <c r="F211" i="41"/>
  <c r="E211" i="41"/>
  <c r="J211" i="41"/>
  <c r="H195" i="36"/>
  <c r="I195" i="36"/>
  <c r="E195" i="36"/>
  <c r="F195" i="36"/>
  <c r="J195" i="36"/>
  <c r="G195" i="36"/>
  <c r="H254" i="36"/>
  <c r="G254" i="36"/>
  <c r="I254" i="36"/>
  <c r="E254" i="36"/>
  <c r="J254" i="36"/>
  <c r="F254" i="36"/>
  <c r="E258" i="36"/>
  <c r="G258" i="36"/>
  <c r="J258" i="36"/>
  <c r="F258" i="36"/>
  <c r="I258" i="36"/>
  <c r="H258" i="36"/>
  <c r="H265" i="36"/>
  <c r="I265" i="36"/>
  <c r="F265" i="36"/>
  <c r="J265" i="36"/>
  <c r="E265" i="36"/>
  <c r="G265" i="36"/>
  <c r="E267" i="36"/>
  <c r="H267" i="36"/>
  <c r="G267" i="36"/>
  <c r="J267" i="36"/>
  <c r="F267" i="36"/>
  <c r="I267" i="36"/>
  <c r="H185" i="36"/>
  <c r="G185" i="36"/>
  <c r="J185" i="36"/>
  <c r="F185" i="36"/>
  <c r="I185" i="36"/>
  <c r="E185" i="36"/>
  <c r="F217" i="36"/>
  <c r="J217" i="36"/>
  <c r="H217" i="36"/>
  <c r="G217" i="36"/>
  <c r="E217" i="36"/>
  <c r="I217" i="36"/>
  <c r="G158" i="36"/>
  <c r="I158" i="36"/>
  <c r="E158" i="36"/>
  <c r="H158" i="36"/>
  <c r="F158" i="36"/>
  <c r="J158" i="36"/>
  <c r="H183" i="36"/>
  <c r="F183" i="36"/>
  <c r="E183" i="36"/>
  <c r="I183" i="36"/>
  <c r="J183" i="36"/>
  <c r="G183" i="36"/>
  <c r="E164" i="36"/>
  <c r="H164" i="36"/>
  <c r="G164" i="36"/>
  <c r="J164" i="36"/>
  <c r="F164" i="36"/>
  <c r="I164" i="36"/>
  <c r="F174" i="36"/>
  <c r="H174" i="36"/>
  <c r="J174" i="36"/>
  <c r="E174" i="36"/>
  <c r="G174" i="36"/>
  <c r="I174" i="36"/>
  <c r="H220" i="36"/>
  <c r="G220" i="36"/>
  <c r="J220" i="36"/>
  <c r="F220" i="36"/>
  <c r="I220" i="36"/>
  <c r="E220" i="36"/>
  <c r="I168" i="36"/>
  <c r="E168" i="36"/>
  <c r="J168" i="36"/>
  <c r="F168" i="36"/>
  <c r="H168" i="36"/>
  <c r="G168" i="36"/>
  <c r="H212" i="36"/>
  <c r="J212" i="36"/>
  <c r="I212" i="36"/>
  <c r="E212" i="36"/>
  <c r="G212" i="36"/>
  <c r="F212" i="36"/>
  <c r="G262" i="36"/>
  <c r="J262" i="36"/>
  <c r="E262" i="36"/>
  <c r="F262" i="36"/>
  <c r="I262" i="36"/>
  <c r="H262" i="36"/>
  <c r="G159" i="36"/>
  <c r="H159" i="36"/>
  <c r="J159" i="36"/>
  <c r="I159" i="36"/>
  <c r="F159" i="36"/>
  <c r="E159" i="36"/>
  <c r="H143" i="36"/>
  <c r="F143" i="36"/>
  <c r="E143" i="36"/>
  <c r="I143" i="36"/>
  <c r="J143" i="36"/>
  <c r="G143" i="36"/>
  <c r="H166" i="39"/>
  <c r="E166" i="39"/>
  <c r="F166" i="39"/>
  <c r="J166" i="39"/>
  <c r="G166" i="39"/>
  <c r="I166" i="39"/>
  <c r="H257" i="25"/>
  <c r="J257" i="25"/>
  <c r="F257" i="25"/>
  <c r="I257" i="25"/>
  <c r="E257" i="25"/>
  <c r="G257" i="25"/>
  <c r="H217" i="25"/>
  <c r="F217" i="25"/>
  <c r="E217" i="25"/>
  <c r="J217" i="25"/>
  <c r="I217" i="25"/>
  <c r="G217" i="25"/>
  <c r="J267" i="26"/>
  <c r="E267" i="26"/>
  <c r="F267" i="26"/>
  <c r="H267" i="26"/>
  <c r="G267" i="26"/>
  <c r="I267" i="26"/>
  <c r="H201" i="25"/>
  <c r="F201" i="25"/>
  <c r="E201" i="25"/>
  <c r="G201" i="25"/>
  <c r="I201" i="25"/>
  <c r="J201" i="25"/>
  <c r="H153" i="25"/>
  <c r="J153" i="25"/>
  <c r="E153" i="25"/>
  <c r="I153" i="25"/>
  <c r="F153" i="25"/>
  <c r="G153" i="25"/>
  <c r="G222" i="26"/>
  <c r="F222" i="26"/>
  <c r="E222" i="26"/>
  <c r="J222" i="26"/>
  <c r="H222" i="26"/>
  <c r="I222" i="26"/>
  <c r="H137" i="26"/>
  <c r="F137" i="26"/>
  <c r="I137" i="26"/>
  <c r="J137" i="26"/>
  <c r="G137" i="26"/>
  <c r="E137" i="26"/>
  <c r="H174" i="22"/>
  <c r="I174" i="22"/>
  <c r="J174" i="22"/>
  <c r="F174" i="22"/>
  <c r="E174" i="22"/>
  <c r="G174" i="22"/>
  <c r="E165" i="26"/>
  <c r="H165" i="26"/>
  <c r="I165" i="26"/>
  <c r="J165" i="26"/>
  <c r="G165" i="26"/>
  <c r="F165" i="26"/>
  <c r="H177" i="14"/>
  <c r="I177" i="14"/>
  <c r="E177" i="14"/>
  <c r="J177" i="14"/>
  <c r="F177" i="14"/>
  <c r="G177" i="14"/>
  <c r="J262" i="22"/>
  <c r="G262" i="22"/>
  <c r="E262" i="22"/>
  <c r="F262" i="22"/>
  <c r="H262" i="22"/>
  <c r="I262" i="22"/>
  <c r="H162" i="14"/>
  <c r="F162" i="14"/>
  <c r="E162" i="14"/>
  <c r="I162" i="14"/>
  <c r="G162" i="14"/>
  <c r="J162" i="14"/>
  <c r="H137" i="22"/>
  <c r="G137" i="22"/>
  <c r="E137" i="22"/>
  <c r="F137" i="22"/>
  <c r="I137" i="22"/>
  <c r="J137" i="22"/>
  <c r="H162" i="18"/>
  <c r="E162" i="18"/>
  <c r="G162" i="18"/>
  <c r="F162" i="18"/>
  <c r="I162" i="18"/>
  <c r="J162" i="18"/>
  <c r="F182" i="39"/>
  <c r="E182" i="39"/>
  <c r="J182" i="39"/>
  <c r="G182" i="39"/>
  <c r="H182" i="39"/>
  <c r="I182" i="39"/>
  <c r="I185" i="22"/>
  <c r="J185" i="22"/>
  <c r="G185" i="22"/>
  <c r="E185" i="22"/>
  <c r="F185" i="22"/>
  <c r="H185" i="22"/>
  <c r="H157" i="22"/>
  <c r="E157" i="22"/>
  <c r="I157" i="22"/>
  <c r="F157" i="22"/>
  <c r="J157" i="22"/>
  <c r="G157" i="22"/>
  <c r="E161" i="14"/>
  <c r="J161" i="14"/>
  <c r="F161" i="14"/>
  <c r="H161" i="14"/>
  <c r="G161" i="14"/>
  <c r="I161" i="14"/>
  <c r="H219" i="23"/>
  <c r="J219" i="23"/>
  <c r="G219" i="23"/>
  <c r="E219" i="23"/>
  <c r="F219" i="23"/>
  <c r="I219" i="23"/>
  <c r="I259" i="18"/>
  <c r="G259" i="18"/>
  <c r="F259" i="18"/>
  <c r="H259" i="18"/>
  <c r="J259" i="18"/>
  <c r="E259" i="18"/>
  <c r="F205" i="23"/>
  <c r="I205" i="23"/>
  <c r="H205" i="23"/>
  <c r="J205" i="23"/>
  <c r="G205" i="23"/>
  <c r="E205" i="23"/>
  <c r="E146" i="18"/>
  <c r="J146" i="18"/>
  <c r="H146" i="18"/>
  <c r="F146" i="18"/>
  <c r="G146" i="18"/>
  <c r="I146" i="18"/>
  <c r="E138" i="26"/>
  <c r="G138" i="26"/>
  <c r="H138" i="26"/>
  <c r="I138" i="26"/>
  <c r="J138" i="26"/>
  <c r="F138" i="26"/>
  <c r="H137" i="25"/>
  <c r="G137" i="25"/>
  <c r="J137" i="25"/>
  <c r="E137" i="25"/>
  <c r="I137" i="25"/>
  <c r="F137" i="25"/>
  <c r="I206" i="25"/>
  <c r="F206" i="25"/>
  <c r="J206" i="25"/>
  <c r="G206" i="25"/>
  <c r="E206" i="25"/>
  <c r="H206" i="25"/>
  <c r="H163" i="26"/>
  <c r="J163" i="26"/>
  <c r="G163" i="26"/>
  <c r="F163" i="26"/>
  <c r="I163" i="26"/>
  <c r="E163" i="26"/>
  <c r="J241" i="14"/>
  <c r="F241" i="14"/>
  <c r="I241" i="14"/>
  <c r="G241" i="14"/>
  <c r="H241" i="14"/>
  <c r="E241" i="14"/>
  <c r="H270" i="22"/>
  <c r="I270" i="22"/>
  <c r="J270" i="22"/>
  <c r="E270" i="22"/>
  <c r="F270" i="22"/>
  <c r="G270" i="22"/>
  <c r="J174" i="26"/>
  <c r="I174" i="26"/>
  <c r="G174" i="26"/>
  <c r="E174" i="26"/>
  <c r="F174" i="26"/>
  <c r="H174" i="26"/>
  <c r="J251" i="18"/>
  <c r="E251" i="18"/>
  <c r="H251" i="18"/>
  <c r="I251" i="18"/>
  <c r="F251" i="18"/>
  <c r="G251" i="18"/>
  <c r="F259" i="14"/>
  <c r="E259" i="14"/>
  <c r="I259" i="14"/>
  <c r="J259" i="14"/>
  <c r="H259" i="14"/>
  <c r="G259" i="14"/>
  <c r="H257" i="24"/>
  <c r="E257" i="24"/>
  <c r="G257" i="24"/>
  <c r="I257" i="24"/>
  <c r="F257" i="24"/>
  <c r="J257" i="24"/>
  <c r="I201" i="26"/>
  <c r="H201" i="26"/>
  <c r="J201" i="26"/>
  <c r="E201" i="26"/>
  <c r="G201" i="26"/>
  <c r="F201" i="26"/>
  <c r="F139" i="24"/>
  <c r="E139" i="24"/>
  <c r="H139" i="24"/>
  <c r="J139" i="24"/>
  <c r="I139" i="24"/>
  <c r="G139" i="24"/>
  <c r="H182" i="22"/>
  <c r="E182" i="22"/>
  <c r="J182" i="22"/>
  <c r="F182" i="22"/>
  <c r="I182" i="22"/>
  <c r="G182" i="22"/>
  <c r="G209" i="24"/>
  <c r="J209" i="24"/>
  <c r="H209" i="24"/>
  <c r="I209" i="24"/>
  <c r="E209" i="24"/>
  <c r="F209" i="24"/>
  <c r="G153" i="14"/>
  <c r="I153" i="14"/>
  <c r="H153" i="14"/>
  <c r="J153" i="14"/>
  <c r="E153" i="14"/>
  <c r="F153" i="14"/>
  <c r="H158" i="18"/>
  <c r="J158" i="18"/>
  <c r="G158" i="18"/>
  <c r="E158" i="18"/>
  <c r="I158" i="18"/>
  <c r="F158" i="18"/>
  <c r="F218" i="23"/>
  <c r="J218" i="23"/>
  <c r="I218" i="23"/>
  <c r="G218" i="23"/>
  <c r="E218" i="23"/>
  <c r="H218" i="23"/>
  <c r="I214" i="25"/>
  <c r="E214" i="25"/>
  <c r="J214" i="25"/>
  <c r="F214" i="25"/>
  <c r="G214" i="25"/>
  <c r="H214" i="25"/>
  <c r="J234" i="39"/>
  <c r="H234" i="39"/>
  <c r="E234" i="39"/>
  <c r="I234" i="39"/>
  <c r="F234" i="39"/>
  <c r="G234" i="39"/>
  <c r="H158" i="14"/>
  <c r="G158" i="14"/>
  <c r="E158" i="14"/>
  <c r="F158" i="14"/>
  <c r="J158" i="14"/>
  <c r="I158" i="14"/>
  <c r="G161" i="18"/>
  <c r="E161" i="18"/>
  <c r="J161" i="18"/>
  <c r="F161" i="18"/>
  <c r="H161" i="18"/>
  <c r="I161" i="18"/>
  <c r="G254" i="22"/>
  <c r="I254" i="22"/>
  <c r="J254" i="22"/>
  <c r="H254" i="22"/>
  <c r="F254" i="22"/>
  <c r="E254" i="22"/>
  <c r="F198" i="25"/>
  <c r="J198" i="25"/>
  <c r="G198" i="25"/>
  <c r="E198" i="25"/>
  <c r="I198" i="25"/>
  <c r="H198" i="25"/>
  <c r="E203" i="26"/>
  <c r="G203" i="26"/>
  <c r="F203" i="26"/>
  <c r="I203" i="26"/>
  <c r="J203" i="26"/>
  <c r="H203" i="26"/>
  <c r="F146" i="26"/>
  <c r="G146" i="26"/>
  <c r="E146" i="26"/>
  <c r="H146" i="26"/>
  <c r="I146" i="26"/>
  <c r="J146" i="26"/>
  <c r="G202" i="14"/>
  <c r="H202" i="14"/>
  <c r="J202" i="14"/>
  <c r="F202" i="14"/>
  <c r="E202" i="14"/>
  <c r="I202" i="14"/>
  <c r="H218" i="24"/>
  <c r="I218" i="24"/>
  <c r="G218" i="24"/>
  <c r="J218" i="24"/>
  <c r="F218" i="24"/>
  <c r="E218" i="24"/>
  <c r="G141" i="24"/>
  <c r="E141" i="24"/>
  <c r="F141" i="24"/>
  <c r="H141" i="24"/>
  <c r="I141" i="24"/>
  <c r="J141" i="24"/>
  <c r="H154" i="18"/>
  <c r="F154" i="18"/>
  <c r="J154" i="18"/>
  <c r="E154" i="18"/>
  <c r="G154" i="18"/>
  <c r="I154" i="18"/>
  <c r="G142" i="14"/>
  <c r="E142" i="14"/>
  <c r="H142" i="14"/>
  <c r="J142" i="14"/>
  <c r="F142" i="14"/>
  <c r="I142" i="14"/>
  <c r="H170" i="22"/>
  <c r="E170" i="22"/>
  <c r="I170" i="22"/>
  <c r="F170" i="22"/>
  <c r="J170" i="22"/>
  <c r="G170" i="22"/>
  <c r="G138" i="18"/>
  <c r="H138" i="18"/>
  <c r="J138" i="18"/>
  <c r="F138" i="18"/>
  <c r="E138" i="18"/>
  <c r="I138" i="18"/>
  <c r="H187" i="23"/>
  <c r="E187" i="23"/>
  <c r="G187" i="23"/>
  <c r="I187" i="23"/>
  <c r="J187" i="23"/>
  <c r="F187" i="23"/>
  <c r="G142" i="22"/>
  <c r="H142" i="22"/>
  <c r="F142" i="22"/>
  <c r="I142" i="22"/>
  <c r="J142" i="22"/>
  <c r="E142" i="22"/>
  <c r="H254" i="39"/>
  <c r="F254" i="39"/>
  <c r="I254" i="39"/>
  <c r="J254" i="39"/>
  <c r="E254" i="39"/>
  <c r="G254" i="39"/>
  <c r="E190" i="39"/>
  <c r="F190" i="39"/>
  <c r="H190" i="39"/>
  <c r="J190" i="39"/>
  <c r="I190" i="39"/>
  <c r="G190" i="39"/>
  <c r="G214" i="14"/>
  <c r="E214" i="14"/>
  <c r="H214" i="14"/>
  <c r="F214" i="14"/>
  <c r="I214" i="14"/>
  <c r="J214" i="14"/>
  <c r="F146" i="22"/>
  <c r="E146" i="22"/>
  <c r="H146" i="22"/>
  <c r="J146" i="22"/>
  <c r="G146" i="22"/>
  <c r="I146" i="22"/>
  <c r="E182" i="24"/>
  <c r="G182" i="24"/>
  <c r="F182" i="24"/>
  <c r="H182" i="24"/>
  <c r="I182" i="24"/>
  <c r="J182" i="24"/>
  <c r="H186" i="22"/>
  <c r="F186" i="22"/>
  <c r="E186" i="22"/>
  <c r="J186" i="22"/>
  <c r="G186" i="22"/>
  <c r="I186" i="22"/>
  <c r="H238" i="26"/>
  <c r="G238" i="26"/>
  <c r="E238" i="26"/>
  <c r="I238" i="26"/>
  <c r="J238" i="26"/>
  <c r="F238" i="26"/>
  <c r="H201" i="18"/>
  <c r="F201" i="18"/>
  <c r="I201" i="18"/>
  <c r="J201" i="18"/>
  <c r="G201" i="18"/>
  <c r="E201" i="18"/>
  <c r="H225" i="23"/>
  <c r="I225" i="23"/>
  <c r="E225" i="23"/>
  <c r="J225" i="23"/>
  <c r="G225" i="23"/>
  <c r="F225" i="23"/>
  <c r="H229" i="25"/>
  <c r="J229" i="25"/>
  <c r="I229" i="25"/>
  <c r="G229" i="25"/>
  <c r="E229" i="25"/>
  <c r="F229" i="25"/>
  <c r="H142" i="25"/>
  <c r="J142" i="25"/>
  <c r="I142" i="25"/>
  <c r="F142" i="25"/>
  <c r="G142" i="25"/>
  <c r="E142" i="25"/>
  <c r="H217" i="22"/>
  <c r="F217" i="22"/>
  <c r="I217" i="22"/>
  <c r="J217" i="22"/>
  <c r="E217" i="22"/>
  <c r="G217" i="22"/>
  <c r="I241" i="23"/>
  <c r="F241" i="23"/>
  <c r="J241" i="23"/>
  <c r="E241" i="23"/>
  <c r="G241" i="23"/>
  <c r="H241" i="23"/>
  <c r="I245" i="23"/>
  <c r="F245" i="23"/>
  <c r="J245" i="23"/>
  <c r="E245" i="23"/>
  <c r="H245" i="23"/>
  <c r="G245" i="23"/>
  <c r="H181" i="39"/>
  <c r="F181" i="39"/>
  <c r="G181" i="39"/>
  <c r="I181" i="39"/>
  <c r="J181" i="39"/>
  <c r="E181" i="39"/>
  <c r="I235" i="14"/>
  <c r="J235" i="14"/>
  <c r="G235" i="14"/>
  <c r="F235" i="14"/>
  <c r="H235" i="14"/>
  <c r="E235" i="14"/>
  <c r="E186" i="25"/>
  <c r="F186" i="25"/>
  <c r="I186" i="25"/>
  <c r="H186" i="25"/>
  <c r="J186" i="25"/>
  <c r="G186" i="25"/>
  <c r="G174" i="24"/>
  <c r="F174" i="24"/>
  <c r="H174" i="24"/>
  <c r="J174" i="24"/>
  <c r="I174" i="24"/>
  <c r="E174" i="24"/>
  <c r="F237" i="26"/>
  <c r="E237" i="26"/>
  <c r="G237" i="26"/>
  <c r="H237" i="26"/>
  <c r="I237" i="26"/>
  <c r="J237" i="26"/>
  <c r="J259" i="39"/>
  <c r="E259" i="39"/>
  <c r="I259" i="39"/>
  <c r="F259" i="39"/>
  <c r="G259" i="39"/>
  <c r="H259" i="39"/>
  <c r="I240" i="23"/>
  <c r="J240" i="23"/>
  <c r="H240" i="23"/>
  <c r="G240" i="23"/>
  <c r="F240" i="23"/>
  <c r="E240" i="23"/>
  <c r="J172" i="39"/>
  <c r="H172" i="39"/>
  <c r="F172" i="39"/>
  <c r="E172" i="39"/>
  <c r="G172" i="39"/>
  <c r="I172" i="39"/>
  <c r="I148" i="14"/>
  <c r="H148" i="14"/>
  <c r="J148" i="14"/>
  <c r="F148" i="14"/>
  <c r="E148" i="14"/>
  <c r="G148" i="14"/>
  <c r="I232" i="14"/>
  <c r="J232" i="14"/>
  <c r="H232" i="14"/>
  <c r="F232" i="14"/>
  <c r="E232" i="14"/>
  <c r="G232" i="14"/>
  <c r="H193" i="14"/>
  <c r="J193" i="14"/>
  <c r="F193" i="14"/>
  <c r="I193" i="14"/>
  <c r="G193" i="14"/>
  <c r="E193" i="14"/>
  <c r="J216" i="25"/>
  <c r="F216" i="25"/>
  <c r="I216" i="25"/>
  <c r="E216" i="25"/>
  <c r="G216" i="25"/>
  <c r="H216" i="25"/>
  <c r="I270" i="26"/>
  <c r="E270" i="26"/>
  <c r="J270" i="26"/>
  <c r="G270" i="26"/>
  <c r="H270" i="26"/>
  <c r="F270" i="26"/>
  <c r="I255" i="18"/>
  <c r="E255" i="18"/>
  <c r="F255" i="18"/>
  <c r="G255" i="18"/>
  <c r="J255" i="18"/>
  <c r="H255" i="18"/>
  <c r="H149" i="24"/>
  <c r="E149" i="24"/>
  <c r="F149" i="24"/>
  <c r="G149" i="24"/>
  <c r="I149" i="24"/>
  <c r="J149" i="24"/>
  <c r="F239" i="39"/>
  <c r="I239" i="39"/>
  <c r="G239" i="39"/>
  <c r="J239" i="39"/>
  <c r="H239" i="39"/>
  <c r="E239" i="39"/>
  <c r="H137" i="24"/>
  <c r="E137" i="24"/>
  <c r="J137" i="24"/>
  <c r="I137" i="24"/>
  <c r="G137" i="24"/>
  <c r="F137" i="24"/>
  <c r="H200" i="39"/>
  <c r="F200" i="39"/>
  <c r="I200" i="39"/>
  <c r="J200" i="39"/>
  <c r="E200" i="39"/>
  <c r="G200" i="39"/>
  <c r="H188" i="39"/>
  <c r="F188" i="39"/>
  <c r="J188" i="39"/>
  <c r="G188" i="39"/>
  <c r="E188" i="39"/>
  <c r="I188" i="39"/>
  <c r="H223" i="24"/>
  <c r="I223" i="24"/>
  <c r="E223" i="24"/>
  <c r="J223" i="24"/>
  <c r="G223" i="24"/>
  <c r="F223" i="24"/>
  <c r="I167" i="18"/>
  <c r="G167" i="18"/>
  <c r="E167" i="18"/>
  <c r="J167" i="18"/>
  <c r="H167" i="18"/>
  <c r="F167" i="18"/>
  <c r="J244" i="18"/>
  <c r="H244" i="18"/>
  <c r="E244" i="18"/>
  <c r="G244" i="18"/>
  <c r="I244" i="18"/>
  <c r="F244" i="18"/>
  <c r="H200" i="26"/>
  <c r="F200" i="26"/>
  <c r="I200" i="26"/>
  <c r="E200" i="26"/>
  <c r="G200" i="26"/>
  <c r="J200" i="26"/>
  <c r="H196" i="25"/>
  <c r="G196" i="25"/>
  <c r="F196" i="25"/>
  <c r="E196" i="25"/>
  <c r="J196" i="25"/>
  <c r="I196" i="25"/>
  <c r="H183" i="22"/>
  <c r="G183" i="22"/>
  <c r="F183" i="22"/>
  <c r="E183" i="22"/>
  <c r="J183" i="22"/>
  <c r="I183" i="22"/>
  <c r="H231" i="18"/>
  <c r="E231" i="18"/>
  <c r="G231" i="18"/>
  <c r="I231" i="18"/>
  <c r="J231" i="18"/>
  <c r="F231" i="18"/>
  <c r="F151" i="24"/>
  <c r="I151" i="24"/>
  <c r="E151" i="24"/>
  <c r="G151" i="24"/>
  <c r="H151" i="24"/>
  <c r="J151" i="24"/>
  <c r="J256" i="23"/>
  <c r="I256" i="23"/>
  <c r="H256" i="23"/>
  <c r="G256" i="23"/>
  <c r="E256" i="23"/>
  <c r="F256" i="23"/>
  <c r="J160" i="39"/>
  <c r="G160" i="39"/>
  <c r="I160" i="39"/>
  <c r="H160" i="39"/>
  <c r="F160" i="39"/>
  <c r="E160" i="39"/>
  <c r="G172" i="18"/>
  <c r="F172" i="18"/>
  <c r="E172" i="18"/>
  <c r="I172" i="18"/>
  <c r="J172" i="18"/>
  <c r="H172" i="18"/>
  <c r="H167" i="22"/>
  <c r="F167" i="22"/>
  <c r="J167" i="22"/>
  <c r="G167" i="22"/>
  <c r="E167" i="22"/>
  <c r="I167" i="22"/>
  <c r="H223" i="26"/>
  <c r="G223" i="26"/>
  <c r="I223" i="26"/>
  <c r="J223" i="26"/>
  <c r="E223" i="26"/>
  <c r="F223" i="26"/>
  <c r="I183" i="18"/>
  <c r="F183" i="18"/>
  <c r="J183" i="18"/>
  <c r="G183" i="18"/>
  <c r="E183" i="18"/>
  <c r="H183" i="18"/>
  <c r="I168" i="23"/>
  <c r="F168" i="23"/>
  <c r="E168" i="23"/>
  <c r="H168" i="23"/>
  <c r="G168" i="23"/>
  <c r="J168" i="23"/>
  <c r="G232" i="23"/>
  <c r="E232" i="23"/>
  <c r="J232" i="23"/>
  <c r="F232" i="23"/>
  <c r="H232" i="23"/>
  <c r="I232" i="23"/>
  <c r="G144" i="23"/>
  <c r="J144" i="23"/>
  <c r="F144" i="23"/>
  <c r="H144" i="23"/>
  <c r="I144" i="23"/>
  <c r="E144" i="23"/>
  <c r="I212" i="39"/>
  <c r="E212" i="39"/>
  <c r="G212" i="39"/>
  <c r="H212" i="39"/>
  <c r="F212" i="39"/>
  <c r="J212" i="39"/>
  <c r="H264" i="25"/>
  <c r="E264" i="25"/>
  <c r="G264" i="25"/>
  <c r="I264" i="25"/>
  <c r="J264" i="25"/>
  <c r="F264" i="25"/>
  <c r="H224" i="22"/>
  <c r="I224" i="22"/>
  <c r="J224" i="22"/>
  <c r="G224" i="22"/>
  <c r="F224" i="22"/>
  <c r="E224" i="22"/>
  <c r="H160" i="22"/>
  <c r="I160" i="22"/>
  <c r="G160" i="22"/>
  <c r="F160" i="22"/>
  <c r="E160" i="22"/>
  <c r="J160" i="22"/>
  <c r="J244" i="14"/>
  <c r="I244" i="14"/>
  <c r="F244" i="14"/>
  <c r="H244" i="14"/>
  <c r="G244" i="14"/>
  <c r="E244" i="14"/>
  <c r="H192" i="26"/>
  <c r="G192" i="26"/>
  <c r="E192" i="26"/>
  <c r="F192" i="26"/>
  <c r="I192" i="26"/>
  <c r="J192" i="26"/>
  <c r="I188" i="22"/>
  <c r="G188" i="22"/>
  <c r="F188" i="22"/>
  <c r="H188" i="22"/>
  <c r="E188" i="22"/>
  <c r="J188" i="22"/>
  <c r="H148" i="23"/>
  <c r="E148" i="23"/>
  <c r="G148" i="23"/>
  <c r="F148" i="23"/>
  <c r="I148" i="23"/>
  <c r="J148" i="23"/>
  <c r="H255" i="24"/>
  <c r="F255" i="24"/>
  <c r="E255" i="24"/>
  <c r="G255" i="24"/>
  <c r="J255" i="24"/>
  <c r="I255" i="24"/>
  <c r="G199" i="18"/>
  <c r="E199" i="18"/>
  <c r="J199" i="18"/>
  <c r="I199" i="18"/>
  <c r="F199" i="18"/>
  <c r="H199" i="18"/>
  <c r="G204" i="14"/>
  <c r="J204" i="14"/>
  <c r="H204" i="14"/>
  <c r="F204" i="14"/>
  <c r="E204" i="14"/>
  <c r="I204" i="14"/>
  <c r="G240" i="14"/>
  <c r="H240" i="14"/>
  <c r="F240" i="14"/>
  <c r="I240" i="14"/>
  <c r="J240" i="14"/>
  <c r="E240" i="14"/>
  <c r="E152" i="39"/>
  <c r="J152" i="39"/>
  <c r="G152" i="39"/>
  <c r="H152" i="39"/>
  <c r="F152" i="39"/>
  <c r="I152" i="39"/>
  <c r="H268" i="14"/>
  <c r="F268" i="14"/>
  <c r="J268" i="14"/>
  <c r="E268" i="14"/>
  <c r="I268" i="14"/>
  <c r="G268" i="14"/>
  <c r="F144" i="22"/>
  <c r="E144" i="22"/>
  <c r="I144" i="22"/>
  <c r="H144" i="22"/>
  <c r="J144" i="22"/>
  <c r="G144" i="22"/>
  <c r="E215" i="26"/>
  <c r="F215" i="26"/>
  <c r="H215" i="26"/>
  <c r="J215" i="26"/>
  <c r="I215" i="26"/>
  <c r="G215" i="26"/>
  <c r="G152" i="22"/>
  <c r="F152" i="22"/>
  <c r="E152" i="22"/>
  <c r="J152" i="22"/>
  <c r="I152" i="22"/>
  <c r="H152" i="22"/>
  <c r="I256" i="18"/>
  <c r="J256" i="18"/>
  <c r="G256" i="18"/>
  <c r="E256" i="18"/>
  <c r="F256" i="18"/>
  <c r="H256" i="18"/>
  <c r="I184" i="23"/>
  <c r="G184" i="23"/>
  <c r="F184" i="23"/>
  <c r="E184" i="23"/>
  <c r="H184" i="23"/>
  <c r="J184" i="23"/>
  <c r="H260" i="26"/>
  <c r="I260" i="26"/>
  <c r="F260" i="26"/>
  <c r="E260" i="26"/>
  <c r="J260" i="26"/>
  <c r="G260" i="26"/>
  <c r="H199" i="22"/>
  <c r="G199" i="22"/>
  <c r="I199" i="22"/>
  <c r="J199" i="22"/>
  <c r="F199" i="22"/>
  <c r="E199" i="22"/>
  <c r="J247" i="14"/>
  <c r="H247" i="14"/>
  <c r="G247" i="14"/>
  <c r="F247" i="14"/>
  <c r="E247" i="14"/>
  <c r="I247" i="14"/>
  <c r="F167" i="39"/>
  <c r="G167" i="39"/>
  <c r="I167" i="39"/>
  <c r="H167" i="39"/>
  <c r="E167" i="39"/>
  <c r="J167" i="39"/>
  <c r="E244" i="26"/>
  <c r="J244" i="26"/>
  <c r="G244" i="26"/>
  <c r="H244" i="26"/>
  <c r="I244" i="26"/>
  <c r="F244" i="26"/>
  <c r="H200" i="24"/>
  <c r="E200" i="24"/>
  <c r="J200" i="24"/>
  <c r="F200" i="24"/>
  <c r="G200" i="24"/>
  <c r="I200" i="24"/>
  <c r="F156" i="22"/>
  <c r="I156" i="22"/>
  <c r="J156" i="22"/>
  <c r="G156" i="22"/>
  <c r="H156" i="22"/>
  <c r="E156" i="22"/>
  <c r="J140" i="24"/>
  <c r="E140" i="24"/>
  <c r="F140" i="24"/>
  <c r="G140" i="24"/>
  <c r="H140" i="24"/>
  <c r="I140" i="24"/>
  <c r="H183" i="25"/>
  <c r="F183" i="25"/>
  <c r="G183" i="25"/>
  <c r="E183" i="25"/>
  <c r="I183" i="25"/>
  <c r="J183" i="25"/>
  <c r="H243" i="35"/>
  <c r="I243" i="35"/>
  <c r="E243" i="35"/>
  <c r="G243" i="35"/>
  <c r="F243" i="35"/>
  <c r="J243" i="35"/>
  <c r="I248" i="35"/>
  <c r="G248" i="35"/>
  <c r="E248" i="35"/>
  <c r="H248" i="35"/>
  <c r="F248" i="35"/>
  <c r="J248" i="35"/>
  <c r="G214" i="35"/>
  <c r="H214" i="35"/>
  <c r="E214" i="35"/>
  <c r="J214" i="35"/>
  <c r="F214" i="35"/>
  <c r="I214" i="35"/>
  <c r="I226" i="35"/>
  <c r="H226" i="35"/>
  <c r="F226" i="35"/>
  <c r="E226" i="35"/>
  <c r="G226" i="35"/>
  <c r="J226" i="35"/>
  <c r="H173" i="35"/>
  <c r="I173" i="35"/>
  <c r="G173" i="35"/>
  <c r="J173" i="35"/>
  <c r="F173" i="35"/>
  <c r="E173" i="35"/>
  <c r="G217" i="35"/>
  <c r="J217" i="35"/>
  <c r="E217" i="35"/>
  <c r="I217" i="35"/>
  <c r="H217" i="35"/>
  <c r="F217" i="35"/>
  <c r="E137" i="29"/>
  <c r="F137" i="29"/>
  <c r="J137" i="29"/>
  <c r="G137" i="29"/>
  <c r="I137" i="29"/>
  <c r="H137" i="29"/>
  <c r="H235" i="29"/>
  <c r="G235" i="29"/>
  <c r="J235" i="29"/>
  <c r="I235" i="29"/>
  <c r="F235" i="29"/>
  <c r="E235" i="29"/>
  <c r="I150" i="31"/>
  <c r="F150" i="31"/>
  <c r="G150" i="31"/>
  <c r="E150" i="31"/>
  <c r="J150" i="31"/>
  <c r="H150" i="31"/>
  <c r="E150" i="35"/>
  <c r="J150" i="35"/>
  <c r="F150" i="35"/>
  <c r="G150" i="35"/>
  <c r="H150" i="35"/>
  <c r="I150" i="35"/>
  <c r="F213" i="35"/>
  <c r="J213" i="35"/>
  <c r="E213" i="35"/>
  <c r="I213" i="35"/>
  <c r="H213" i="35"/>
  <c r="G213" i="35"/>
  <c r="G147" i="29"/>
  <c r="J147" i="29"/>
  <c r="I147" i="29"/>
  <c r="E147" i="29"/>
  <c r="H147" i="29"/>
  <c r="F147" i="29"/>
  <c r="J203" i="29"/>
  <c r="E203" i="29"/>
  <c r="F203" i="29"/>
  <c r="I203" i="29"/>
  <c r="H203" i="29"/>
  <c r="G203" i="29"/>
  <c r="F259" i="29"/>
  <c r="I259" i="29"/>
  <c r="H259" i="29"/>
  <c r="G259" i="29"/>
  <c r="J259" i="29"/>
  <c r="E259" i="29"/>
  <c r="I173" i="30"/>
  <c r="J173" i="30"/>
  <c r="F173" i="30"/>
  <c r="E173" i="30"/>
  <c r="G173" i="30"/>
  <c r="H173" i="30"/>
  <c r="I136" i="38"/>
  <c r="G136" i="38"/>
  <c r="F136" i="38"/>
  <c r="E136" i="38"/>
  <c r="H136" i="38"/>
  <c r="J136" i="38"/>
  <c r="E184" i="35"/>
  <c r="G184" i="35"/>
  <c r="I184" i="35"/>
  <c r="F184" i="35"/>
  <c r="J184" i="35"/>
  <c r="H184" i="35"/>
  <c r="J237" i="35"/>
  <c r="F237" i="35"/>
  <c r="E237" i="35"/>
  <c r="I237" i="35"/>
  <c r="G237" i="35"/>
  <c r="H237" i="35"/>
  <c r="H164" i="29"/>
  <c r="J164" i="29"/>
  <c r="I164" i="29"/>
  <c r="E164" i="29"/>
  <c r="G164" i="29"/>
  <c r="F164" i="29"/>
  <c r="I238" i="29"/>
  <c r="H238" i="29"/>
  <c r="J238" i="29"/>
  <c r="E238" i="29"/>
  <c r="F238" i="29"/>
  <c r="G238" i="29"/>
  <c r="I153" i="30"/>
  <c r="E153" i="30"/>
  <c r="H153" i="30"/>
  <c r="F153" i="30"/>
  <c r="J153" i="30"/>
  <c r="G153" i="30"/>
  <c r="G242" i="31"/>
  <c r="E242" i="31"/>
  <c r="J242" i="31"/>
  <c r="F242" i="31"/>
  <c r="I242" i="31"/>
  <c r="H242" i="31"/>
  <c r="E236" i="38"/>
  <c r="F236" i="38"/>
  <c r="J236" i="38"/>
  <c r="H236" i="38"/>
  <c r="G236" i="38"/>
  <c r="I236" i="38"/>
  <c r="H172" i="29"/>
  <c r="E172" i="29"/>
  <c r="J172" i="29"/>
  <c r="G172" i="29"/>
  <c r="I172" i="29"/>
  <c r="F172" i="29"/>
  <c r="E236" i="29"/>
  <c r="H236" i="29"/>
  <c r="F236" i="29"/>
  <c r="I236" i="29"/>
  <c r="G236" i="29"/>
  <c r="J236" i="29"/>
  <c r="I231" i="30"/>
  <c r="J231" i="30"/>
  <c r="F231" i="30"/>
  <c r="H231" i="30"/>
  <c r="G231" i="30"/>
  <c r="E231" i="30"/>
  <c r="I247" i="38"/>
  <c r="F247" i="38"/>
  <c r="G247" i="38"/>
  <c r="H247" i="38"/>
  <c r="J247" i="38"/>
  <c r="E247" i="38"/>
  <c r="I189" i="29"/>
  <c r="H189" i="29"/>
  <c r="E189" i="29"/>
  <c r="F189" i="29"/>
  <c r="G189" i="29"/>
  <c r="J189" i="29"/>
  <c r="I143" i="30"/>
  <c r="J143" i="30"/>
  <c r="E143" i="30"/>
  <c r="H143" i="30"/>
  <c r="F143" i="30"/>
  <c r="G143" i="30"/>
  <c r="I143" i="31"/>
  <c r="E143" i="31"/>
  <c r="F143" i="31"/>
  <c r="H143" i="31"/>
  <c r="G143" i="31"/>
  <c r="J143" i="31"/>
  <c r="G146" i="35"/>
  <c r="J146" i="35"/>
  <c r="H146" i="35"/>
  <c r="F146" i="35"/>
  <c r="E146" i="35"/>
  <c r="I146" i="35"/>
  <c r="F192" i="35"/>
  <c r="E192" i="35"/>
  <c r="H192" i="35"/>
  <c r="J192" i="35"/>
  <c r="G192" i="35"/>
  <c r="I192" i="35"/>
  <c r="H254" i="35"/>
  <c r="F254" i="35"/>
  <c r="I254" i="35"/>
  <c r="E254" i="35"/>
  <c r="J254" i="35"/>
  <c r="G254" i="35"/>
  <c r="F192" i="29"/>
  <c r="E192" i="29"/>
  <c r="H192" i="29"/>
  <c r="I192" i="29"/>
  <c r="G192" i="29"/>
  <c r="J192" i="29"/>
  <c r="J239" i="29"/>
  <c r="F239" i="29"/>
  <c r="G239" i="29"/>
  <c r="I239" i="29"/>
  <c r="H239" i="29"/>
  <c r="E239" i="29"/>
  <c r="H162" i="30"/>
  <c r="G162" i="30"/>
  <c r="E162" i="30"/>
  <c r="I162" i="30"/>
  <c r="J162" i="30"/>
  <c r="F162" i="30"/>
  <c r="F239" i="31"/>
  <c r="G239" i="31"/>
  <c r="I239" i="31"/>
  <c r="H239" i="31"/>
  <c r="J239" i="31"/>
  <c r="E239" i="31"/>
  <c r="F175" i="35"/>
  <c r="H175" i="35"/>
  <c r="G175" i="35"/>
  <c r="E175" i="35"/>
  <c r="J175" i="35"/>
  <c r="I175" i="35"/>
  <c r="J241" i="35"/>
  <c r="F241" i="35"/>
  <c r="I241" i="35"/>
  <c r="E241" i="35"/>
  <c r="G241" i="35"/>
  <c r="H241" i="35"/>
  <c r="F158" i="29"/>
  <c r="H158" i="29"/>
  <c r="E158" i="29"/>
  <c r="J158" i="29"/>
  <c r="I158" i="29"/>
  <c r="G158" i="29"/>
  <c r="I251" i="29"/>
  <c r="J251" i="29"/>
  <c r="E251" i="29"/>
  <c r="F251" i="29"/>
  <c r="G251" i="29"/>
  <c r="H251" i="29"/>
  <c r="J140" i="31"/>
  <c r="F140" i="31"/>
  <c r="H140" i="31"/>
  <c r="I140" i="31"/>
  <c r="E140" i="31"/>
  <c r="G140" i="31"/>
  <c r="J255" i="38"/>
  <c r="G255" i="38"/>
  <c r="E255" i="38"/>
  <c r="F255" i="38"/>
  <c r="H255" i="38"/>
  <c r="I255" i="38"/>
  <c r="G188" i="35"/>
  <c r="F188" i="35"/>
  <c r="I188" i="35"/>
  <c r="J188" i="35"/>
  <c r="H188" i="35"/>
  <c r="E188" i="35"/>
  <c r="H264" i="35"/>
  <c r="G264" i="35"/>
  <c r="J264" i="35"/>
  <c r="F264" i="35"/>
  <c r="I264" i="35"/>
  <c r="E264" i="35"/>
  <c r="H180" i="29"/>
  <c r="F180" i="29"/>
  <c r="J180" i="29"/>
  <c r="I180" i="29"/>
  <c r="E180" i="29"/>
  <c r="G180" i="29"/>
  <c r="H230" i="29"/>
  <c r="E230" i="29"/>
  <c r="G230" i="29"/>
  <c r="F230" i="29"/>
  <c r="I230" i="29"/>
  <c r="J230" i="29"/>
  <c r="H202" i="30"/>
  <c r="J202" i="30"/>
  <c r="F202" i="30"/>
  <c r="G202" i="30"/>
  <c r="E202" i="30"/>
  <c r="I202" i="30"/>
  <c r="H151" i="38"/>
  <c r="J151" i="38"/>
  <c r="E151" i="38"/>
  <c r="G151" i="38"/>
  <c r="I151" i="38"/>
  <c r="F151" i="38"/>
  <c r="I260" i="38"/>
  <c r="F260" i="38"/>
  <c r="G260" i="38"/>
  <c r="E260" i="38"/>
  <c r="J260" i="38"/>
  <c r="H260" i="38"/>
  <c r="H192" i="30"/>
  <c r="F192" i="30"/>
  <c r="J192" i="30"/>
  <c r="G192" i="30"/>
  <c r="E192" i="30"/>
  <c r="I192" i="30"/>
  <c r="G252" i="30"/>
  <c r="J252" i="30"/>
  <c r="E252" i="30"/>
  <c r="H252" i="30"/>
  <c r="I252" i="30"/>
  <c r="F252" i="30"/>
  <c r="J157" i="31"/>
  <c r="E157" i="31"/>
  <c r="H157" i="31"/>
  <c r="G157" i="31"/>
  <c r="F157" i="31"/>
  <c r="I157" i="31"/>
  <c r="G224" i="31"/>
  <c r="F224" i="31"/>
  <c r="I224" i="31"/>
  <c r="J224" i="31"/>
  <c r="E224" i="31"/>
  <c r="H224" i="31"/>
  <c r="H170" i="38"/>
  <c r="J170" i="38"/>
  <c r="F170" i="38"/>
  <c r="I170" i="38"/>
  <c r="G170" i="38"/>
  <c r="E170" i="38"/>
  <c r="I231" i="38"/>
  <c r="H231" i="38"/>
  <c r="G231" i="38"/>
  <c r="E231" i="38"/>
  <c r="F231" i="38"/>
  <c r="J231" i="38"/>
  <c r="J261" i="32"/>
  <c r="H261" i="32"/>
  <c r="I261" i="32"/>
  <c r="G261" i="32"/>
  <c r="E261" i="32"/>
  <c r="F261" i="32"/>
  <c r="I214" i="30"/>
  <c r="E214" i="30"/>
  <c r="H214" i="30"/>
  <c r="G214" i="30"/>
  <c r="J214" i="30"/>
  <c r="F214" i="30"/>
  <c r="J261" i="30"/>
  <c r="I261" i="30"/>
  <c r="F261" i="30"/>
  <c r="E261" i="30"/>
  <c r="G261" i="30"/>
  <c r="H261" i="30"/>
  <c r="H184" i="31"/>
  <c r="F184" i="31"/>
  <c r="I184" i="31"/>
  <c r="J184" i="31"/>
  <c r="G184" i="31"/>
  <c r="E184" i="31"/>
  <c r="I252" i="31"/>
  <c r="J252" i="31"/>
  <c r="G252" i="31"/>
  <c r="H252" i="31"/>
  <c r="F252" i="31"/>
  <c r="E252" i="31"/>
  <c r="E161" i="38"/>
  <c r="F161" i="38"/>
  <c r="H161" i="38"/>
  <c r="J161" i="38"/>
  <c r="I161" i="38"/>
  <c r="G161" i="38"/>
  <c r="H214" i="38"/>
  <c r="G214" i="38"/>
  <c r="J214" i="38"/>
  <c r="E214" i="38"/>
  <c r="F214" i="38"/>
  <c r="I214" i="38"/>
  <c r="I188" i="32"/>
  <c r="F188" i="32"/>
  <c r="G188" i="32"/>
  <c r="J188" i="32"/>
  <c r="E188" i="32"/>
  <c r="H188" i="32"/>
  <c r="J219" i="30"/>
  <c r="F219" i="30"/>
  <c r="H219" i="30"/>
  <c r="E219" i="30"/>
  <c r="I219" i="30"/>
  <c r="G219" i="30"/>
  <c r="H186" i="31"/>
  <c r="E186" i="31"/>
  <c r="I186" i="31"/>
  <c r="F186" i="31"/>
  <c r="G186" i="31"/>
  <c r="J186" i="31"/>
  <c r="H243" i="31"/>
  <c r="G243" i="31"/>
  <c r="I243" i="31"/>
  <c r="E243" i="31"/>
  <c r="J243" i="31"/>
  <c r="F243" i="31"/>
  <c r="I163" i="38"/>
  <c r="H163" i="38"/>
  <c r="G163" i="38"/>
  <c r="F163" i="38"/>
  <c r="E163" i="38"/>
  <c r="J163" i="38"/>
  <c r="I232" i="38"/>
  <c r="F232" i="38"/>
  <c r="H232" i="38"/>
  <c r="E232" i="38"/>
  <c r="J232" i="38"/>
  <c r="G232" i="38"/>
  <c r="H229" i="32"/>
  <c r="I229" i="32"/>
  <c r="E229" i="32"/>
  <c r="J229" i="32"/>
  <c r="G229" i="32"/>
  <c r="F229" i="32"/>
  <c r="F195" i="30"/>
  <c r="E195" i="30"/>
  <c r="J195" i="30"/>
  <c r="G195" i="30"/>
  <c r="H195" i="30"/>
  <c r="I195" i="30"/>
  <c r="G266" i="30"/>
  <c r="J266" i="30"/>
  <c r="F266" i="30"/>
  <c r="H266" i="30"/>
  <c r="I266" i="30"/>
  <c r="E266" i="30"/>
  <c r="H203" i="31"/>
  <c r="J203" i="31"/>
  <c r="G203" i="31"/>
  <c r="I203" i="31"/>
  <c r="F203" i="31"/>
  <c r="E203" i="31"/>
  <c r="J152" i="38"/>
  <c r="F152" i="38"/>
  <c r="G152" i="38"/>
  <c r="E152" i="38"/>
  <c r="H152" i="38"/>
  <c r="I152" i="38"/>
  <c r="H249" i="38"/>
  <c r="I249" i="38"/>
  <c r="G249" i="38"/>
  <c r="J249" i="38"/>
  <c r="F249" i="38"/>
  <c r="E249" i="38"/>
  <c r="H174" i="30"/>
  <c r="J174" i="30"/>
  <c r="F174" i="30"/>
  <c r="E174" i="30"/>
  <c r="I174" i="30"/>
  <c r="G174" i="30"/>
  <c r="H244" i="30"/>
  <c r="I244" i="30"/>
  <c r="E244" i="30"/>
  <c r="J244" i="30"/>
  <c r="F244" i="30"/>
  <c r="G244" i="30"/>
  <c r="H170" i="31"/>
  <c r="G170" i="31"/>
  <c r="F170" i="31"/>
  <c r="E170" i="31"/>
  <c r="J170" i="31"/>
  <c r="I170" i="31"/>
  <c r="I221" i="31"/>
  <c r="F221" i="31"/>
  <c r="J221" i="31"/>
  <c r="E221" i="31"/>
  <c r="H221" i="31"/>
  <c r="G221" i="31"/>
  <c r="E139" i="38"/>
  <c r="H139" i="38"/>
  <c r="I139" i="38"/>
  <c r="G139" i="38"/>
  <c r="F139" i="38"/>
  <c r="J139" i="38"/>
  <c r="J185" i="38"/>
  <c r="F185" i="38"/>
  <c r="H185" i="38"/>
  <c r="E185" i="38"/>
  <c r="I185" i="38"/>
  <c r="G185" i="38"/>
  <c r="F223" i="38"/>
  <c r="J223" i="38"/>
  <c r="I223" i="38"/>
  <c r="H223" i="38"/>
  <c r="G223" i="38"/>
  <c r="E223" i="38"/>
  <c r="H263" i="32"/>
  <c r="I263" i="32"/>
  <c r="G263" i="32"/>
  <c r="F263" i="32"/>
  <c r="E263" i="32"/>
  <c r="J263" i="32"/>
  <c r="H204" i="30"/>
  <c r="I204" i="30"/>
  <c r="J204" i="30"/>
  <c r="E204" i="30"/>
  <c r="F204" i="30"/>
  <c r="G204" i="30"/>
  <c r="G268" i="30"/>
  <c r="F268" i="30"/>
  <c r="I268" i="30"/>
  <c r="J268" i="30"/>
  <c r="E268" i="30"/>
  <c r="H268" i="30"/>
  <c r="G179" i="31"/>
  <c r="E179" i="31"/>
  <c r="J179" i="31"/>
  <c r="F179" i="31"/>
  <c r="H179" i="31"/>
  <c r="I179" i="31"/>
  <c r="G261" i="31"/>
  <c r="F261" i="31"/>
  <c r="H261" i="31"/>
  <c r="I261" i="31"/>
  <c r="E261" i="31"/>
  <c r="J261" i="31"/>
  <c r="H203" i="38"/>
  <c r="E203" i="38"/>
  <c r="G203" i="38"/>
  <c r="J203" i="38"/>
  <c r="I203" i="38"/>
  <c r="F203" i="38"/>
  <c r="F263" i="38"/>
  <c r="G263" i="38"/>
  <c r="H263" i="38"/>
  <c r="E263" i="38"/>
  <c r="I263" i="38"/>
  <c r="J263" i="38"/>
  <c r="E170" i="32"/>
  <c r="J170" i="32"/>
  <c r="I170" i="32"/>
  <c r="G170" i="32"/>
  <c r="F170" i="32"/>
  <c r="H170" i="32"/>
  <c r="E211" i="32"/>
  <c r="F211" i="32"/>
  <c r="I211" i="32"/>
  <c r="H211" i="32"/>
  <c r="J211" i="32"/>
  <c r="G211" i="32"/>
  <c r="F140" i="32"/>
  <c r="E140" i="32"/>
  <c r="J140" i="32"/>
  <c r="H140" i="32"/>
  <c r="G140" i="32"/>
  <c r="I140" i="32"/>
  <c r="H202" i="32"/>
  <c r="G202" i="32"/>
  <c r="J202" i="32"/>
  <c r="I202" i="32"/>
  <c r="F202" i="32"/>
  <c r="E202" i="32"/>
  <c r="H249" i="32"/>
  <c r="J249" i="32"/>
  <c r="G249" i="32"/>
  <c r="E249" i="32"/>
  <c r="F249" i="32"/>
  <c r="I249" i="32"/>
  <c r="H177" i="32"/>
  <c r="I177" i="32"/>
  <c r="J177" i="32"/>
  <c r="E177" i="32"/>
  <c r="G177" i="32"/>
  <c r="F177" i="32"/>
  <c r="H167" i="32"/>
  <c r="G167" i="32"/>
  <c r="I167" i="32"/>
  <c r="F167" i="32"/>
  <c r="J167" i="32"/>
  <c r="E167" i="32"/>
  <c r="H210" i="32"/>
  <c r="F210" i="32"/>
  <c r="E210" i="32"/>
  <c r="I210" i="32"/>
  <c r="J210" i="32"/>
  <c r="G210" i="32"/>
  <c r="F255" i="32"/>
  <c r="I255" i="32"/>
  <c r="E255" i="32"/>
  <c r="H255" i="32"/>
  <c r="J255" i="32"/>
  <c r="G255" i="32"/>
  <c r="H173" i="32"/>
  <c r="I173" i="32"/>
  <c r="F173" i="32"/>
  <c r="G173" i="32"/>
  <c r="J173" i="32"/>
  <c r="E173" i="32"/>
  <c r="F237" i="32"/>
  <c r="G237" i="32"/>
  <c r="J237" i="32"/>
  <c r="H237" i="32"/>
  <c r="E237" i="32"/>
  <c r="I237" i="32"/>
  <c r="E145" i="32"/>
  <c r="G145" i="32"/>
  <c r="F145" i="32"/>
  <c r="I145" i="32"/>
  <c r="J145" i="32"/>
  <c r="H145" i="32"/>
  <c r="J199" i="32"/>
  <c r="I199" i="32"/>
  <c r="G199" i="32"/>
  <c r="E199" i="32"/>
  <c r="F199" i="32"/>
  <c r="H199" i="32"/>
  <c r="F268" i="32"/>
  <c r="H268" i="32"/>
  <c r="E268" i="32"/>
  <c r="G268" i="32"/>
  <c r="J268" i="32"/>
  <c r="I268" i="32"/>
  <c r="H194" i="41"/>
  <c r="J194" i="41"/>
  <c r="F194" i="41"/>
  <c r="I194" i="41"/>
  <c r="G194" i="41"/>
  <c r="E194" i="41"/>
  <c r="H202" i="41"/>
  <c r="G202" i="41"/>
  <c r="E202" i="41"/>
  <c r="J202" i="41"/>
  <c r="F202" i="41"/>
  <c r="I202" i="41"/>
  <c r="G137" i="41"/>
  <c r="H137" i="41"/>
  <c r="J137" i="41"/>
  <c r="E137" i="41"/>
  <c r="I137" i="41"/>
  <c r="F137" i="41"/>
  <c r="H188" i="41"/>
  <c r="G188" i="41"/>
  <c r="E188" i="41"/>
  <c r="J188" i="41"/>
  <c r="F188" i="41"/>
  <c r="I188" i="41"/>
  <c r="J269" i="41"/>
  <c r="F269" i="41"/>
  <c r="G269" i="41"/>
  <c r="H269" i="41"/>
  <c r="E269" i="41"/>
  <c r="I269" i="41"/>
  <c r="G148" i="41"/>
  <c r="E148" i="41"/>
  <c r="I148" i="41"/>
  <c r="H148" i="41"/>
  <c r="F148" i="41"/>
  <c r="J148" i="41"/>
  <c r="E196" i="41"/>
  <c r="G196" i="41"/>
  <c r="H196" i="41"/>
  <c r="I196" i="41"/>
  <c r="F196" i="41"/>
  <c r="J196" i="41"/>
  <c r="F240" i="41"/>
  <c r="E240" i="41"/>
  <c r="H240" i="41"/>
  <c r="I240" i="41"/>
  <c r="J240" i="41"/>
  <c r="G240" i="41"/>
  <c r="H212" i="41"/>
  <c r="I212" i="41"/>
  <c r="E212" i="41"/>
  <c r="F212" i="41"/>
  <c r="G212" i="41"/>
  <c r="J212" i="41"/>
  <c r="J270" i="41"/>
  <c r="E270" i="41"/>
  <c r="F270" i="41"/>
  <c r="I270" i="41"/>
  <c r="G270" i="41"/>
  <c r="H270" i="41"/>
  <c r="G153" i="41"/>
  <c r="I153" i="41"/>
  <c r="J153" i="41"/>
  <c r="F153" i="41"/>
  <c r="E153" i="41"/>
  <c r="H153" i="41"/>
  <c r="H207" i="41"/>
  <c r="F207" i="41"/>
  <c r="E207" i="41"/>
  <c r="G207" i="41"/>
  <c r="J207" i="41"/>
  <c r="I207" i="41"/>
  <c r="H241" i="41"/>
  <c r="F241" i="41"/>
  <c r="E241" i="41"/>
  <c r="G241" i="41"/>
  <c r="I241" i="41"/>
  <c r="J241" i="41"/>
  <c r="I189" i="41"/>
  <c r="E189" i="41"/>
  <c r="G189" i="41"/>
  <c r="H189" i="41"/>
  <c r="J189" i="41"/>
  <c r="F189" i="41"/>
  <c r="H243" i="41"/>
  <c r="E243" i="41"/>
  <c r="J243" i="41"/>
  <c r="G243" i="41"/>
  <c r="I243" i="41"/>
  <c r="F243" i="41"/>
  <c r="G174" i="41"/>
  <c r="F174" i="41"/>
  <c r="H174" i="41"/>
  <c r="E174" i="41"/>
  <c r="I174" i="41"/>
  <c r="J174" i="41"/>
  <c r="H251" i="41"/>
  <c r="F251" i="41"/>
  <c r="I251" i="41"/>
  <c r="J251" i="41"/>
  <c r="G251" i="41"/>
  <c r="E251" i="41"/>
  <c r="H218" i="41"/>
  <c r="F218" i="41"/>
  <c r="E218" i="41"/>
  <c r="G218" i="41"/>
  <c r="I218" i="41"/>
  <c r="J218" i="41"/>
  <c r="K133" i="2"/>
  <c r="E133" i="50" s="1"/>
  <c r="E134" i="18"/>
  <c r="H134" i="18"/>
  <c r="H134" i="3"/>
  <c r="E134" i="25"/>
  <c r="E134" i="31"/>
  <c r="E134" i="7"/>
  <c r="E134" i="30"/>
  <c r="H134" i="30"/>
  <c r="H134" i="29"/>
  <c r="H134" i="24"/>
  <c r="H134" i="31"/>
  <c r="E134" i="26"/>
  <c r="H134" i="7"/>
  <c r="E134" i="24"/>
  <c r="E134" i="29"/>
  <c r="E134" i="3"/>
  <c r="E134" i="22"/>
  <c r="E134" i="10"/>
  <c r="H134" i="10"/>
  <c r="H134" i="22"/>
  <c r="E134" i="27"/>
  <c r="E134" i="38"/>
  <c r="H134" i="38"/>
  <c r="H134" i="14"/>
  <c r="H134" i="27"/>
  <c r="H134" i="21"/>
  <c r="E134" i="23"/>
  <c r="H134" i="39"/>
  <c r="E134" i="39"/>
  <c r="E134" i="14"/>
  <c r="E134" i="21"/>
  <c r="H134" i="32"/>
  <c r="H134" i="40"/>
  <c r="H134" i="41"/>
  <c r="E134" i="40"/>
  <c r="E134" i="41"/>
  <c r="H134" i="8"/>
  <c r="E134" i="9"/>
  <c r="E134" i="8"/>
  <c r="H134" i="9"/>
  <c r="J215" i="36"/>
  <c r="F215" i="36"/>
  <c r="G215" i="36"/>
  <c r="E215" i="36"/>
  <c r="I215" i="36"/>
  <c r="H215" i="36"/>
  <c r="H140" i="36"/>
  <c r="G140" i="36"/>
  <c r="I140" i="36"/>
  <c r="E140" i="36"/>
  <c r="J140" i="36"/>
  <c r="F140" i="36"/>
  <c r="J208" i="36"/>
  <c r="F208" i="36"/>
  <c r="I208" i="36"/>
  <c r="E208" i="36"/>
  <c r="H208" i="36"/>
  <c r="G208" i="36"/>
  <c r="E147" i="36"/>
  <c r="H147" i="36"/>
  <c r="J147" i="36"/>
  <c r="I147" i="36"/>
  <c r="F147" i="36"/>
  <c r="G147" i="36"/>
  <c r="H230" i="36"/>
  <c r="F230" i="36"/>
  <c r="I230" i="36"/>
  <c r="E230" i="36"/>
  <c r="J230" i="36"/>
  <c r="G230" i="36"/>
  <c r="I231" i="36"/>
  <c r="H231" i="36"/>
  <c r="E231" i="36"/>
  <c r="G231" i="36"/>
  <c r="J231" i="36"/>
  <c r="F231" i="36"/>
  <c r="I150" i="36"/>
  <c r="F150" i="36"/>
  <c r="H150" i="36"/>
  <c r="G150" i="36"/>
  <c r="J150" i="36"/>
  <c r="E150" i="36"/>
  <c r="I202" i="36"/>
  <c r="J202" i="36"/>
  <c r="F202" i="36"/>
  <c r="E202" i="36"/>
  <c r="H202" i="36"/>
  <c r="G202" i="36"/>
  <c r="H197" i="36"/>
  <c r="G197" i="36"/>
  <c r="J197" i="36"/>
  <c r="F197" i="36"/>
  <c r="I197" i="36"/>
  <c r="E197" i="36"/>
  <c r="H228" i="36"/>
  <c r="G228" i="36"/>
  <c r="J228" i="36"/>
  <c r="F228" i="36"/>
  <c r="I228" i="36"/>
  <c r="E228" i="36"/>
  <c r="J229" i="36"/>
  <c r="H229" i="36"/>
  <c r="E229" i="36"/>
  <c r="I229" i="36"/>
  <c r="G229" i="36"/>
  <c r="F229" i="36"/>
  <c r="J167" i="36"/>
  <c r="G167" i="36"/>
  <c r="F167" i="36"/>
  <c r="E167" i="36"/>
  <c r="I167" i="36"/>
  <c r="H167" i="36"/>
  <c r="J239" i="36"/>
  <c r="F239" i="36"/>
  <c r="I239" i="36"/>
  <c r="E239" i="36"/>
  <c r="H239" i="36"/>
  <c r="G239" i="36"/>
  <c r="H135" i="36"/>
  <c r="F135" i="36"/>
  <c r="E135" i="36"/>
  <c r="I135" i="36"/>
  <c r="J135" i="36"/>
  <c r="G135" i="36"/>
  <c r="H152" i="36"/>
  <c r="G152" i="36"/>
  <c r="I152" i="36"/>
  <c r="E152" i="36"/>
  <c r="J152" i="36"/>
  <c r="F152" i="36"/>
  <c r="J178" i="36"/>
  <c r="I178" i="36"/>
  <c r="E178" i="36"/>
  <c r="G178" i="36"/>
  <c r="F178" i="36"/>
  <c r="H178" i="36"/>
  <c r="H248" i="36"/>
  <c r="G248" i="36"/>
  <c r="E248" i="36"/>
  <c r="F248" i="36"/>
  <c r="J248" i="36"/>
  <c r="I248" i="36"/>
  <c r="I243" i="24"/>
  <c r="J243" i="24"/>
  <c r="F243" i="24"/>
  <c r="H243" i="24"/>
  <c r="G243" i="24"/>
  <c r="E243" i="24"/>
  <c r="F229" i="39"/>
  <c r="I229" i="39"/>
  <c r="H229" i="39"/>
  <c r="E229" i="39"/>
  <c r="G229" i="39"/>
  <c r="J229" i="39"/>
  <c r="H189" i="39"/>
  <c r="E189" i="39"/>
  <c r="J189" i="39"/>
  <c r="G189" i="39"/>
  <c r="I189" i="39"/>
  <c r="F189" i="39"/>
  <c r="J251" i="14"/>
  <c r="E251" i="14"/>
  <c r="I251" i="14"/>
  <c r="F251" i="14"/>
  <c r="G251" i="14"/>
  <c r="H251" i="14"/>
  <c r="J157" i="18"/>
  <c r="E157" i="18"/>
  <c r="H157" i="18"/>
  <c r="G157" i="18"/>
  <c r="F157" i="18"/>
  <c r="I157" i="18"/>
  <c r="G157" i="24"/>
  <c r="E157" i="24"/>
  <c r="I157" i="24"/>
  <c r="H157" i="24"/>
  <c r="F157" i="24"/>
  <c r="J157" i="24"/>
  <c r="J265" i="14"/>
  <c r="F265" i="14"/>
  <c r="I265" i="14"/>
  <c r="H265" i="14"/>
  <c r="E265" i="14"/>
  <c r="G265" i="14"/>
  <c r="H257" i="26"/>
  <c r="J257" i="26"/>
  <c r="E257" i="26"/>
  <c r="G257" i="26"/>
  <c r="I257" i="26"/>
  <c r="F257" i="26"/>
  <c r="G177" i="18"/>
  <c r="I177" i="18"/>
  <c r="F177" i="18"/>
  <c r="E177" i="18"/>
  <c r="J177" i="18"/>
  <c r="H177" i="18"/>
  <c r="H227" i="25"/>
  <c r="I227" i="25"/>
  <c r="F227" i="25"/>
  <c r="J227" i="25"/>
  <c r="E227" i="25"/>
  <c r="G227" i="25"/>
  <c r="F203" i="14"/>
  <c r="G203" i="14"/>
  <c r="E203" i="14"/>
  <c r="I203" i="14"/>
  <c r="H203" i="14"/>
  <c r="J203" i="14"/>
  <c r="H171" i="39"/>
  <c r="J171" i="39"/>
  <c r="E171" i="39"/>
  <c r="F171" i="39"/>
  <c r="G171" i="39"/>
  <c r="I171" i="39"/>
  <c r="H210" i="26"/>
  <c r="G210" i="26"/>
  <c r="E210" i="26"/>
  <c r="J210" i="26"/>
  <c r="F210" i="26"/>
  <c r="I210" i="26"/>
  <c r="G194" i="39"/>
  <c r="I194" i="39"/>
  <c r="H194" i="39"/>
  <c r="J194" i="39"/>
  <c r="E194" i="39"/>
  <c r="F194" i="39"/>
  <c r="H187" i="22"/>
  <c r="I187" i="22"/>
  <c r="F187" i="22"/>
  <c r="E187" i="22"/>
  <c r="G187" i="22"/>
  <c r="J187" i="22"/>
  <c r="H189" i="23"/>
  <c r="I189" i="23"/>
  <c r="J189" i="23"/>
  <c r="F189" i="23"/>
  <c r="E189" i="23"/>
  <c r="G189" i="23"/>
  <c r="E189" i="14"/>
  <c r="H189" i="14"/>
  <c r="I189" i="14"/>
  <c r="J189" i="14"/>
  <c r="G189" i="14"/>
  <c r="F189" i="14"/>
  <c r="G230" i="39"/>
  <c r="E230" i="39"/>
  <c r="J230" i="39"/>
  <c r="I230" i="39"/>
  <c r="H230" i="39"/>
  <c r="F230" i="39"/>
  <c r="H219" i="24"/>
  <c r="J219" i="24"/>
  <c r="I219" i="24"/>
  <c r="E219" i="24"/>
  <c r="G219" i="24"/>
  <c r="F219" i="24"/>
  <c r="G270" i="25"/>
  <c r="E270" i="25"/>
  <c r="F270" i="25"/>
  <c r="J270" i="25"/>
  <c r="H270" i="25"/>
  <c r="I270" i="25"/>
  <c r="H227" i="24"/>
  <c r="E227" i="24"/>
  <c r="G227" i="24"/>
  <c r="F227" i="24"/>
  <c r="J227" i="24"/>
  <c r="I227" i="24"/>
  <c r="H233" i="39"/>
  <c r="J233" i="39"/>
  <c r="I233" i="39"/>
  <c r="F233" i="39"/>
  <c r="G233" i="39"/>
  <c r="E233" i="39"/>
  <c r="J138" i="24"/>
  <c r="G138" i="24"/>
  <c r="H138" i="24"/>
  <c r="F138" i="24"/>
  <c r="E138" i="24"/>
  <c r="I138" i="24"/>
  <c r="F233" i="18"/>
  <c r="I233" i="18"/>
  <c r="H233" i="18"/>
  <c r="E233" i="18"/>
  <c r="J233" i="18"/>
  <c r="G233" i="18"/>
  <c r="F242" i="14"/>
  <c r="G242" i="14"/>
  <c r="I242" i="14"/>
  <c r="H242" i="14"/>
  <c r="E242" i="14"/>
  <c r="J242" i="14"/>
  <c r="H163" i="22"/>
  <c r="J163" i="22"/>
  <c r="E163" i="22"/>
  <c r="G163" i="22"/>
  <c r="I163" i="22"/>
  <c r="F163" i="22"/>
  <c r="G194" i="24"/>
  <c r="F194" i="24"/>
  <c r="H194" i="24"/>
  <c r="J194" i="24"/>
  <c r="E194" i="24"/>
  <c r="I194" i="24"/>
  <c r="J270" i="14"/>
  <c r="G270" i="14"/>
  <c r="E270" i="14"/>
  <c r="F270" i="14"/>
  <c r="H270" i="14"/>
  <c r="I270" i="14"/>
  <c r="H225" i="22"/>
  <c r="E225" i="22"/>
  <c r="G225" i="22"/>
  <c r="J225" i="22"/>
  <c r="F225" i="22"/>
  <c r="I225" i="22"/>
  <c r="I185" i="25"/>
  <c r="J185" i="25"/>
  <c r="F185" i="25"/>
  <c r="G185" i="25"/>
  <c r="H185" i="25"/>
  <c r="E185" i="25"/>
  <c r="H150" i="39"/>
  <c r="G150" i="39"/>
  <c r="J150" i="39"/>
  <c r="E150" i="39"/>
  <c r="I150" i="39"/>
  <c r="F150" i="39"/>
  <c r="H182" i="26"/>
  <c r="J182" i="26"/>
  <c r="I182" i="26"/>
  <c r="G182" i="26"/>
  <c r="E182" i="26"/>
  <c r="F182" i="26"/>
  <c r="F179" i="39"/>
  <c r="G179" i="39"/>
  <c r="I179" i="39"/>
  <c r="H179" i="39"/>
  <c r="J179" i="39"/>
  <c r="E179" i="39"/>
  <c r="H257" i="18"/>
  <c r="I257" i="18"/>
  <c r="G257" i="18"/>
  <c r="J257" i="18"/>
  <c r="E257" i="18"/>
  <c r="F257" i="18"/>
  <c r="H221" i="25"/>
  <c r="I221" i="25"/>
  <c r="F221" i="25"/>
  <c r="E221" i="25"/>
  <c r="J221" i="25"/>
  <c r="G221" i="25"/>
  <c r="J230" i="18"/>
  <c r="G230" i="18"/>
  <c r="I230" i="18"/>
  <c r="H230" i="18"/>
  <c r="F230" i="18"/>
  <c r="E230" i="18"/>
  <c r="I235" i="39"/>
  <c r="F235" i="39"/>
  <c r="E235" i="39"/>
  <c r="J235" i="39"/>
  <c r="H235" i="39"/>
  <c r="G235" i="39"/>
  <c r="I243" i="26"/>
  <c r="F243" i="26"/>
  <c r="E243" i="26"/>
  <c r="J243" i="26"/>
  <c r="H243" i="26"/>
  <c r="G243" i="26"/>
  <c r="H257" i="39"/>
  <c r="E257" i="39"/>
  <c r="F257" i="39"/>
  <c r="J257" i="39"/>
  <c r="I257" i="39"/>
  <c r="G257" i="39"/>
  <c r="E193" i="39"/>
  <c r="G193" i="39"/>
  <c r="F193" i="39"/>
  <c r="J193" i="39"/>
  <c r="I193" i="39"/>
  <c r="H193" i="39"/>
  <c r="H206" i="39"/>
  <c r="F206" i="39"/>
  <c r="G206" i="39"/>
  <c r="I206" i="39"/>
  <c r="E206" i="39"/>
  <c r="J206" i="39"/>
  <c r="F242" i="24"/>
  <c r="I242" i="24"/>
  <c r="H242" i="24"/>
  <c r="J242" i="24"/>
  <c r="E242" i="24"/>
  <c r="G242" i="24"/>
  <c r="E149" i="26"/>
  <c r="J149" i="26"/>
  <c r="I149" i="26"/>
  <c r="H149" i="26"/>
  <c r="G149" i="26"/>
  <c r="F149" i="26"/>
  <c r="H229" i="26"/>
  <c r="E229" i="26"/>
  <c r="F229" i="26"/>
  <c r="G229" i="26"/>
  <c r="J229" i="26"/>
  <c r="I229" i="26"/>
  <c r="E155" i="14"/>
  <c r="F155" i="14"/>
  <c r="I155" i="14"/>
  <c r="G155" i="14"/>
  <c r="H155" i="14"/>
  <c r="J155" i="14"/>
  <c r="H190" i="24"/>
  <c r="F190" i="24"/>
  <c r="J190" i="24"/>
  <c r="I190" i="24"/>
  <c r="E190" i="24"/>
  <c r="G190" i="24"/>
  <c r="H235" i="22"/>
  <c r="F235" i="22"/>
  <c r="G235" i="22"/>
  <c r="I235" i="22"/>
  <c r="J235" i="22"/>
  <c r="E235" i="22"/>
  <c r="H270" i="39"/>
  <c r="I270" i="39"/>
  <c r="J270" i="39"/>
  <c r="E270" i="39"/>
  <c r="F270" i="39"/>
  <c r="G270" i="39"/>
  <c r="H197" i="39"/>
  <c r="G197" i="39"/>
  <c r="E197" i="39"/>
  <c r="I197" i="39"/>
  <c r="F197" i="39"/>
  <c r="J197" i="39"/>
  <c r="H197" i="14"/>
  <c r="I197" i="14"/>
  <c r="G197" i="14"/>
  <c r="E197" i="14"/>
  <c r="F197" i="14"/>
  <c r="J197" i="14"/>
  <c r="H221" i="23"/>
  <c r="G221" i="23"/>
  <c r="J221" i="23"/>
  <c r="E221" i="23"/>
  <c r="F221" i="23"/>
  <c r="I221" i="23"/>
  <c r="G250" i="39"/>
  <c r="F250" i="39"/>
  <c r="H250" i="39"/>
  <c r="E250" i="39"/>
  <c r="I250" i="39"/>
  <c r="J250" i="39"/>
  <c r="G178" i="26"/>
  <c r="F178" i="26"/>
  <c r="H178" i="26"/>
  <c r="E178" i="26"/>
  <c r="I178" i="26"/>
  <c r="J178" i="26"/>
  <c r="H174" i="14"/>
  <c r="J174" i="14"/>
  <c r="E174" i="14"/>
  <c r="F174" i="14"/>
  <c r="G174" i="14"/>
  <c r="I174" i="14"/>
  <c r="F141" i="23"/>
  <c r="I141" i="23"/>
  <c r="G141" i="23"/>
  <c r="H141" i="23"/>
  <c r="J141" i="23"/>
  <c r="E141" i="23"/>
  <c r="F195" i="26"/>
  <c r="I195" i="26"/>
  <c r="H195" i="26"/>
  <c r="G195" i="26"/>
  <c r="J195" i="26"/>
  <c r="E195" i="26"/>
  <c r="E219" i="26"/>
  <c r="G219" i="26"/>
  <c r="I219" i="26"/>
  <c r="F219" i="26"/>
  <c r="H219" i="26"/>
  <c r="J219" i="26"/>
  <c r="F238" i="24"/>
  <c r="H238" i="24"/>
  <c r="E238" i="24"/>
  <c r="J238" i="24"/>
  <c r="G238" i="24"/>
  <c r="I238" i="24"/>
  <c r="H149" i="39"/>
  <c r="E149" i="39"/>
  <c r="G149" i="39"/>
  <c r="J149" i="39"/>
  <c r="F149" i="39"/>
  <c r="I149" i="39"/>
  <c r="I158" i="25"/>
  <c r="H158" i="25"/>
  <c r="E158" i="25"/>
  <c r="G158" i="25"/>
  <c r="J158" i="25"/>
  <c r="F158" i="25"/>
  <c r="G230" i="24"/>
  <c r="F230" i="24"/>
  <c r="E230" i="24"/>
  <c r="H230" i="24"/>
  <c r="J230" i="24"/>
  <c r="I230" i="24"/>
  <c r="H179" i="26"/>
  <c r="F179" i="26"/>
  <c r="J179" i="26"/>
  <c r="I179" i="26"/>
  <c r="G179" i="26"/>
  <c r="E179" i="26"/>
  <c r="H161" i="39"/>
  <c r="E161" i="39"/>
  <c r="F161" i="39"/>
  <c r="I161" i="39"/>
  <c r="G161" i="39"/>
  <c r="J161" i="39"/>
  <c r="H249" i="14"/>
  <c r="F249" i="14"/>
  <c r="E249" i="14"/>
  <c r="J249" i="14"/>
  <c r="I249" i="14"/>
  <c r="G249" i="14"/>
  <c r="G250" i="25"/>
  <c r="J250" i="25"/>
  <c r="F250" i="25"/>
  <c r="I250" i="25"/>
  <c r="E250" i="25"/>
  <c r="H250" i="25"/>
  <c r="H185" i="26"/>
  <c r="F185" i="26"/>
  <c r="J185" i="26"/>
  <c r="E185" i="26"/>
  <c r="I185" i="26"/>
  <c r="G185" i="26"/>
  <c r="H195" i="22"/>
  <c r="G195" i="22"/>
  <c r="F195" i="22"/>
  <c r="I195" i="22"/>
  <c r="E195" i="22"/>
  <c r="J195" i="22"/>
  <c r="I149" i="22"/>
  <c r="J149" i="22"/>
  <c r="G149" i="22"/>
  <c r="E149" i="22"/>
  <c r="F149" i="22"/>
  <c r="H149" i="22"/>
  <c r="G195" i="14"/>
  <c r="H195" i="14"/>
  <c r="E195" i="14"/>
  <c r="I195" i="14"/>
  <c r="F195" i="14"/>
  <c r="J195" i="14"/>
  <c r="G154" i="24"/>
  <c r="E154" i="24"/>
  <c r="J154" i="24"/>
  <c r="F154" i="24"/>
  <c r="H154" i="24"/>
  <c r="I154" i="24"/>
  <c r="H149" i="23"/>
  <c r="F149" i="23"/>
  <c r="I149" i="23"/>
  <c r="G149" i="23"/>
  <c r="E149" i="23"/>
  <c r="J149" i="23"/>
  <c r="I171" i="14"/>
  <c r="E171" i="14"/>
  <c r="G171" i="14"/>
  <c r="J171" i="14"/>
  <c r="F171" i="14"/>
  <c r="H171" i="14"/>
  <c r="H154" i="25"/>
  <c r="I154" i="25"/>
  <c r="F154" i="25"/>
  <c r="J154" i="25"/>
  <c r="E154" i="25"/>
  <c r="G154" i="25"/>
  <c r="H210" i="39"/>
  <c r="G210" i="39"/>
  <c r="J210" i="39"/>
  <c r="I210" i="39"/>
  <c r="F210" i="39"/>
  <c r="E210" i="39"/>
  <c r="I141" i="39"/>
  <c r="J141" i="39"/>
  <c r="H141" i="39"/>
  <c r="E141" i="39"/>
  <c r="G141" i="39"/>
  <c r="F141" i="39"/>
  <c r="G201" i="14"/>
  <c r="J201" i="14"/>
  <c r="H201" i="14"/>
  <c r="F201" i="14"/>
  <c r="I201" i="14"/>
  <c r="E201" i="14"/>
  <c r="F137" i="18"/>
  <c r="E137" i="18"/>
  <c r="J137" i="18"/>
  <c r="I137" i="18"/>
  <c r="H137" i="18"/>
  <c r="G137" i="18"/>
  <c r="E233" i="24"/>
  <c r="I233" i="24"/>
  <c r="J233" i="24"/>
  <c r="F233" i="24"/>
  <c r="H233" i="24"/>
  <c r="G233" i="24"/>
  <c r="H165" i="25"/>
  <c r="I165" i="25"/>
  <c r="F165" i="25"/>
  <c r="J165" i="25"/>
  <c r="G165" i="25"/>
  <c r="E165" i="25"/>
  <c r="H249" i="24"/>
  <c r="E249" i="24"/>
  <c r="G249" i="24"/>
  <c r="J249" i="24"/>
  <c r="I249" i="24"/>
  <c r="F249" i="24"/>
  <c r="H169" i="14"/>
  <c r="G169" i="14"/>
  <c r="E169" i="14"/>
  <c r="F169" i="14"/>
  <c r="J169" i="14"/>
  <c r="I169" i="14"/>
  <c r="I269" i="39"/>
  <c r="F269" i="39"/>
  <c r="H269" i="39"/>
  <c r="E269" i="39"/>
  <c r="J269" i="39"/>
  <c r="G269" i="39"/>
  <c r="H192" i="24"/>
  <c r="F192" i="24"/>
  <c r="I192" i="24"/>
  <c r="G192" i="24"/>
  <c r="E192" i="24"/>
  <c r="J192" i="24"/>
  <c r="F269" i="26"/>
  <c r="I269" i="26"/>
  <c r="G269" i="26"/>
  <c r="E269" i="26"/>
  <c r="H269" i="26"/>
  <c r="J269" i="26"/>
  <c r="H242" i="23"/>
  <c r="I242" i="23"/>
  <c r="J242" i="23"/>
  <c r="E242" i="23"/>
  <c r="G242" i="23"/>
  <c r="F242" i="23"/>
  <c r="H265" i="18"/>
  <c r="J265" i="18"/>
  <c r="G265" i="18"/>
  <c r="I265" i="18"/>
  <c r="E265" i="18"/>
  <c r="F265" i="18"/>
  <c r="J204" i="24"/>
  <c r="F204" i="24"/>
  <c r="E204" i="24"/>
  <c r="G204" i="24"/>
  <c r="H204" i="24"/>
  <c r="I204" i="24"/>
  <c r="J155" i="24"/>
  <c r="I155" i="24"/>
  <c r="E155" i="24"/>
  <c r="G155" i="24"/>
  <c r="H155" i="24"/>
  <c r="F155" i="24"/>
  <c r="H210" i="24"/>
  <c r="E210" i="24"/>
  <c r="G210" i="24"/>
  <c r="F210" i="24"/>
  <c r="I210" i="24"/>
  <c r="J210" i="24"/>
  <c r="H268" i="24"/>
  <c r="F268" i="24"/>
  <c r="J268" i="24"/>
  <c r="I268" i="24"/>
  <c r="G268" i="24"/>
  <c r="E268" i="24"/>
  <c r="G152" i="26"/>
  <c r="J152" i="26"/>
  <c r="F152" i="26"/>
  <c r="H152" i="26"/>
  <c r="E152" i="26"/>
  <c r="I152" i="26"/>
  <c r="G266" i="26"/>
  <c r="I266" i="26"/>
  <c r="H266" i="26"/>
  <c r="J266" i="26"/>
  <c r="E266" i="26"/>
  <c r="F266" i="26"/>
  <c r="J215" i="18"/>
  <c r="E215" i="18"/>
  <c r="G215" i="18"/>
  <c r="F215" i="18"/>
  <c r="I215" i="18"/>
  <c r="H215" i="18"/>
  <c r="J159" i="39"/>
  <c r="E159" i="39"/>
  <c r="H159" i="39"/>
  <c r="F159" i="39"/>
  <c r="G159" i="39"/>
  <c r="I159" i="39"/>
  <c r="H236" i="39"/>
  <c r="I236" i="39"/>
  <c r="J236" i="39"/>
  <c r="E236" i="39"/>
  <c r="G236" i="39"/>
  <c r="F236" i="39"/>
  <c r="H192" i="14"/>
  <c r="F192" i="14"/>
  <c r="E192" i="14"/>
  <c r="I192" i="14"/>
  <c r="G192" i="14"/>
  <c r="J192" i="14"/>
  <c r="F172" i="25"/>
  <c r="I172" i="25"/>
  <c r="E172" i="25"/>
  <c r="G172" i="25"/>
  <c r="J172" i="25"/>
  <c r="H172" i="25"/>
  <c r="H143" i="25"/>
  <c r="G143" i="25"/>
  <c r="E143" i="25"/>
  <c r="I143" i="25"/>
  <c r="F143" i="25"/>
  <c r="J143" i="25"/>
  <c r="J223" i="39"/>
  <c r="I223" i="39"/>
  <c r="H223" i="39"/>
  <c r="G223" i="39"/>
  <c r="E223" i="39"/>
  <c r="F223" i="39"/>
  <c r="E135" i="39"/>
  <c r="F135" i="39"/>
  <c r="H135" i="39"/>
  <c r="I135" i="39"/>
  <c r="G135" i="39"/>
  <c r="J135" i="39"/>
  <c r="I240" i="26"/>
  <c r="J240" i="26"/>
  <c r="G240" i="26"/>
  <c r="H240" i="26"/>
  <c r="E240" i="26"/>
  <c r="F240" i="26"/>
  <c r="I152" i="24"/>
  <c r="E152" i="24"/>
  <c r="J152" i="24"/>
  <c r="H152" i="24"/>
  <c r="G152" i="24"/>
  <c r="F152" i="24"/>
  <c r="J268" i="26"/>
  <c r="I268" i="26"/>
  <c r="E268" i="26"/>
  <c r="F268" i="26"/>
  <c r="H268" i="26"/>
  <c r="G268" i="26"/>
  <c r="F143" i="22"/>
  <c r="H143" i="22"/>
  <c r="G143" i="22"/>
  <c r="I143" i="22"/>
  <c r="E143" i="22"/>
  <c r="J143" i="22"/>
  <c r="H215" i="24"/>
  <c r="G215" i="24"/>
  <c r="E215" i="24"/>
  <c r="I215" i="24"/>
  <c r="J215" i="24"/>
  <c r="F215" i="24"/>
  <c r="J175" i="14"/>
  <c r="F175" i="14"/>
  <c r="H175" i="14"/>
  <c r="E175" i="14"/>
  <c r="I175" i="14"/>
  <c r="G175" i="14"/>
  <c r="G136" i="39"/>
  <c r="E136" i="39"/>
  <c r="F136" i="39"/>
  <c r="J136" i="39"/>
  <c r="H136" i="39"/>
  <c r="I136" i="39"/>
  <c r="H224" i="14"/>
  <c r="I224" i="14"/>
  <c r="G224" i="14"/>
  <c r="J224" i="14"/>
  <c r="F224" i="14"/>
  <c r="E224" i="14"/>
  <c r="H252" i="22"/>
  <c r="J252" i="22"/>
  <c r="G252" i="22"/>
  <c r="I252" i="22"/>
  <c r="F252" i="22"/>
  <c r="E252" i="22"/>
  <c r="F180" i="23"/>
  <c r="G180" i="23"/>
  <c r="I180" i="23"/>
  <c r="E180" i="23"/>
  <c r="H180" i="23"/>
  <c r="J180" i="23"/>
  <c r="G220" i="23"/>
  <c r="H220" i="23"/>
  <c r="I220" i="23"/>
  <c r="J220" i="23"/>
  <c r="E220" i="23"/>
  <c r="F220" i="23"/>
  <c r="H223" i="18"/>
  <c r="E223" i="18"/>
  <c r="J223" i="18"/>
  <c r="F223" i="18"/>
  <c r="G223" i="18"/>
  <c r="I223" i="18"/>
  <c r="H151" i="26"/>
  <c r="F151" i="26"/>
  <c r="J151" i="26"/>
  <c r="G151" i="26"/>
  <c r="E151" i="26"/>
  <c r="I151" i="26"/>
  <c r="G236" i="18"/>
  <c r="I236" i="18"/>
  <c r="H236" i="18"/>
  <c r="J236" i="18"/>
  <c r="E236" i="18"/>
  <c r="F236" i="18"/>
  <c r="E184" i="24"/>
  <c r="I184" i="24"/>
  <c r="J184" i="24"/>
  <c r="G184" i="24"/>
  <c r="H184" i="24"/>
  <c r="F184" i="24"/>
  <c r="I164" i="22"/>
  <c r="H164" i="22"/>
  <c r="J164" i="22"/>
  <c r="G164" i="22"/>
  <c r="E164" i="22"/>
  <c r="F164" i="22"/>
  <c r="I140" i="39"/>
  <c r="F140" i="39"/>
  <c r="J140" i="39"/>
  <c r="G140" i="39"/>
  <c r="E140" i="39"/>
  <c r="H140" i="39"/>
  <c r="I247" i="39"/>
  <c r="G247" i="39"/>
  <c r="F247" i="39"/>
  <c r="J247" i="39"/>
  <c r="H247" i="39"/>
  <c r="E247" i="39"/>
  <c r="H191" i="23"/>
  <c r="F191" i="23"/>
  <c r="I191" i="23"/>
  <c r="G191" i="23"/>
  <c r="J191" i="23"/>
  <c r="E191" i="23"/>
  <c r="E196" i="18"/>
  <c r="I196" i="18"/>
  <c r="G196" i="18"/>
  <c r="H196" i="18"/>
  <c r="F196" i="18"/>
  <c r="J196" i="18"/>
  <c r="E232" i="26"/>
  <c r="F232" i="26"/>
  <c r="J232" i="26"/>
  <c r="H232" i="26"/>
  <c r="G232" i="26"/>
  <c r="I232" i="26"/>
  <c r="G144" i="24"/>
  <c r="H144" i="24"/>
  <c r="I144" i="24"/>
  <c r="F144" i="24"/>
  <c r="E144" i="24"/>
  <c r="J144" i="24"/>
  <c r="H252" i="39"/>
  <c r="E252" i="39"/>
  <c r="I252" i="39"/>
  <c r="G252" i="39"/>
  <c r="J252" i="39"/>
  <c r="F252" i="39"/>
  <c r="G220" i="39"/>
  <c r="E220" i="39"/>
  <c r="F220" i="39"/>
  <c r="J220" i="39"/>
  <c r="I220" i="39"/>
  <c r="H220" i="39"/>
  <c r="H207" i="24"/>
  <c r="G207" i="24"/>
  <c r="J207" i="24"/>
  <c r="I207" i="24"/>
  <c r="E207" i="24"/>
  <c r="F207" i="24"/>
  <c r="J143" i="23"/>
  <c r="H143" i="23"/>
  <c r="E143" i="23"/>
  <c r="G143" i="23"/>
  <c r="I143" i="23"/>
  <c r="F143" i="23"/>
  <c r="G248" i="39"/>
  <c r="H248" i="39"/>
  <c r="F248" i="39"/>
  <c r="J248" i="39"/>
  <c r="I248" i="39"/>
  <c r="E248" i="39"/>
  <c r="H176" i="26"/>
  <c r="J176" i="26"/>
  <c r="G176" i="26"/>
  <c r="F176" i="26"/>
  <c r="I176" i="26"/>
  <c r="E176" i="26"/>
  <c r="H228" i="26"/>
  <c r="G228" i="26"/>
  <c r="J228" i="26"/>
  <c r="E228" i="26"/>
  <c r="F228" i="26"/>
  <c r="I228" i="26"/>
  <c r="H135" i="22"/>
  <c r="G135" i="22"/>
  <c r="E135" i="22"/>
  <c r="I135" i="22"/>
  <c r="J135" i="22"/>
  <c r="F135" i="22"/>
  <c r="I240" i="25"/>
  <c r="H240" i="25"/>
  <c r="G240" i="25"/>
  <c r="E240" i="25"/>
  <c r="J240" i="25"/>
  <c r="F240" i="25"/>
  <c r="I152" i="25"/>
  <c r="G152" i="25"/>
  <c r="F152" i="25"/>
  <c r="J152" i="25"/>
  <c r="E152" i="25"/>
  <c r="H152" i="25"/>
  <c r="J236" i="23"/>
  <c r="H236" i="23"/>
  <c r="I236" i="23"/>
  <c r="G236" i="23"/>
  <c r="F236" i="23"/>
  <c r="E236" i="23"/>
  <c r="H184" i="26"/>
  <c r="E184" i="26"/>
  <c r="G184" i="26"/>
  <c r="J184" i="26"/>
  <c r="I184" i="26"/>
  <c r="F184" i="26"/>
  <c r="J260" i="39"/>
  <c r="F260" i="39"/>
  <c r="G260" i="39"/>
  <c r="I260" i="39"/>
  <c r="H260" i="39"/>
  <c r="E260" i="39"/>
  <c r="I263" i="25"/>
  <c r="F263" i="25"/>
  <c r="H263" i="25"/>
  <c r="E263" i="25"/>
  <c r="G263" i="25"/>
  <c r="J263" i="25"/>
  <c r="G191" i="25"/>
  <c r="F191" i="25"/>
  <c r="J191" i="25"/>
  <c r="I191" i="25"/>
  <c r="H191" i="25"/>
  <c r="E191" i="25"/>
  <c r="J211" i="35"/>
  <c r="F211" i="35"/>
  <c r="I211" i="35"/>
  <c r="H211" i="35"/>
  <c r="E211" i="35"/>
  <c r="G211" i="35"/>
  <c r="I263" i="35"/>
  <c r="H263" i="35"/>
  <c r="F263" i="35"/>
  <c r="E263" i="35"/>
  <c r="G263" i="35"/>
  <c r="J263" i="35"/>
  <c r="I141" i="35"/>
  <c r="H141" i="35"/>
  <c r="E141" i="35"/>
  <c r="G141" i="35"/>
  <c r="F141" i="35"/>
  <c r="J141" i="35"/>
  <c r="H251" i="35"/>
  <c r="F251" i="35"/>
  <c r="J251" i="35"/>
  <c r="E251" i="35"/>
  <c r="G251" i="35"/>
  <c r="I251" i="35"/>
  <c r="I178" i="35"/>
  <c r="J178" i="35"/>
  <c r="G178" i="35"/>
  <c r="H178" i="35"/>
  <c r="E178" i="35"/>
  <c r="F178" i="35"/>
  <c r="G225" i="35"/>
  <c r="F225" i="35"/>
  <c r="H225" i="35"/>
  <c r="I225" i="35"/>
  <c r="E225" i="35"/>
  <c r="J225" i="35"/>
  <c r="I144" i="29"/>
  <c r="G144" i="29"/>
  <c r="E144" i="29"/>
  <c r="J144" i="29"/>
  <c r="F144" i="29"/>
  <c r="H144" i="29"/>
  <c r="H242" i="29"/>
  <c r="F242" i="29"/>
  <c r="E242" i="29"/>
  <c r="I242" i="29"/>
  <c r="G242" i="29"/>
  <c r="J242" i="29"/>
  <c r="J181" i="31"/>
  <c r="H181" i="31"/>
  <c r="F181" i="31"/>
  <c r="G181" i="31"/>
  <c r="I181" i="31"/>
  <c r="E181" i="31"/>
  <c r="H155" i="35"/>
  <c r="G155" i="35"/>
  <c r="E155" i="35"/>
  <c r="J155" i="35"/>
  <c r="F155" i="35"/>
  <c r="I155" i="35"/>
  <c r="H220" i="35"/>
  <c r="E220" i="35"/>
  <c r="J220" i="35"/>
  <c r="F220" i="35"/>
  <c r="I220" i="35"/>
  <c r="G220" i="35"/>
  <c r="J152" i="29"/>
  <c r="F152" i="29"/>
  <c r="E152" i="29"/>
  <c r="H152" i="29"/>
  <c r="I152" i="29"/>
  <c r="G152" i="29"/>
  <c r="F205" i="29"/>
  <c r="G205" i="29"/>
  <c r="H205" i="29"/>
  <c r="I205" i="29"/>
  <c r="J205" i="29"/>
  <c r="E205" i="29"/>
  <c r="G264" i="29"/>
  <c r="I264" i="29"/>
  <c r="F264" i="29"/>
  <c r="E264" i="29"/>
  <c r="J264" i="29"/>
  <c r="H264" i="29"/>
  <c r="H189" i="30"/>
  <c r="J189" i="30"/>
  <c r="F189" i="30"/>
  <c r="E189" i="30"/>
  <c r="G189" i="30"/>
  <c r="I189" i="30"/>
  <c r="I245" i="32"/>
  <c r="J245" i="32"/>
  <c r="G245" i="32"/>
  <c r="E245" i="32"/>
  <c r="F245" i="32"/>
  <c r="H245" i="32"/>
  <c r="I189" i="35"/>
  <c r="G189" i="35"/>
  <c r="J189" i="35"/>
  <c r="F189" i="35"/>
  <c r="H189" i="35"/>
  <c r="E189" i="35"/>
  <c r="H245" i="35"/>
  <c r="F245" i="35"/>
  <c r="I245" i="35"/>
  <c r="E245" i="35"/>
  <c r="J245" i="35"/>
  <c r="G245" i="35"/>
  <c r="J176" i="29"/>
  <c r="E176" i="29"/>
  <c r="I176" i="29"/>
  <c r="H176" i="29"/>
  <c r="F176" i="29"/>
  <c r="G176" i="29"/>
  <c r="I247" i="29"/>
  <c r="J247" i="29"/>
  <c r="F247" i="29"/>
  <c r="E247" i="29"/>
  <c r="G247" i="29"/>
  <c r="H247" i="29"/>
  <c r="H194" i="30"/>
  <c r="G194" i="30"/>
  <c r="J194" i="30"/>
  <c r="F194" i="30"/>
  <c r="E194" i="30"/>
  <c r="I194" i="30"/>
  <c r="I263" i="31"/>
  <c r="H263" i="31"/>
  <c r="G263" i="31"/>
  <c r="E263" i="31"/>
  <c r="J263" i="31"/>
  <c r="F263" i="31"/>
  <c r="J252" i="38"/>
  <c r="H252" i="38"/>
  <c r="F252" i="38"/>
  <c r="I252" i="38"/>
  <c r="E252" i="38"/>
  <c r="G252" i="38"/>
  <c r="I174" i="29"/>
  <c r="F174" i="29"/>
  <c r="H174" i="29"/>
  <c r="J174" i="29"/>
  <c r="E174" i="29"/>
  <c r="G174" i="29"/>
  <c r="I243" i="29"/>
  <c r="G243" i="29"/>
  <c r="J243" i="29"/>
  <c r="H243" i="29"/>
  <c r="E243" i="29"/>
  <c r="F243" i="29"/>
  <c r="F236" i="30"/>
  <c r="I236" i="30"/>
  <c r="G236" i="30"/>
  <c r="J236" i="30"/>
  <c r="H236" i="30"/>
  <c r="E236" i="30"/>
  <c r="J240" i="32"/>
  <c r="I240" i="32"/>
  <c r="E240" i="32"/>
  <c r="F240" i="32"/>
  <c r="H240" i="32"/>
  <c r="G240" i="32"/>
  <c r="F194" i="29"/>
  <c r="J194" i="29"/>
  <c r="H194" i="29"/>
  <c r="E194" i="29"/>
  <c r="G194" i="29"/>
  <c r="I194" i="29"/>
  <c r="H151" i="30"/>
  <c r="J151" i="30"/>
  <c r="G151" i="30"/>
  <c r="I151" i="30"/>
  <c r="E151" i="30"/>
  <c r="F151" i="30"/>
  <c r="H148" i="31"/>
  <c r="J148" i="31"/>
  <c r="I148" i="31"/>
  <c r="G148" i="31"/>
  <c r="E148" i="31"/>
  <c r="F148" i="31"/>
  <c r="I154" i="35"/>
  <c r="H154" i="35"/>
  <c r="E154" i="35"/>
  <c r="G154" i="35"/>
  <c r="J154" i="35"/>
  <c r="F154" i="35"/>
  <c r="J194" i="35"/>
  <c r="F194" i="35"/>
  <c r="H194" i="35"/>
  <c r="E194" i="35"/>
  <c r="I194" i="35"/>
  <c r="G194" i="35"/>
  <c r="H266" i="35"/>
  <c r="E266" i="35"/>
  <c r="G266" i="35"/>
  <c r="J266" i="35"/>
  <c r="F266" i="35"/>
  <c r="I266" i="35"/>
  <c r="F199" i="29"/>
  <c r="G199" i="29"/>
  <c r="I199" i="29"/>
  <c r="J199" i="29"/>
  <c r="E199" i="29"/>
  <c r="H199" i="29"/>
  <c r="F248" i="29"/>
  <c r="I248" i="29"/>
  <c r="H248" i="29"/>
  <c r="E248" i="29"/>
  <c r="G248" i="29"/>
  <c r="J248" i="29"/>
  <c r="I171" i="30"/>
  <c r="G171" i="30"/>
  <c r="J171" i="30"/>
  <c r="F171" i="30"/>
  <c r="E171" i="30"/>
  <c r="H171" i="30"/>
  <c r="H254" i="31"/>
  <c r="G254" i="31"/>
  <c r="F254" i="31"/>
  <c r="E254" i="31"/>
  <c r="J254" i="31"/>
  <c r="I254" i="31"/>
  <c r="J180" i="35"/>
  <c r="G180" i="35"/>
  <c r="E180" i="35"/>
  <c r="H180" i="35"/>
  <c r="I180" i="35"/>
  <c r="F180" i="35"/>
  <c r="H249" i="35"/>
  <c r="J249" i="35"/>
  <c r="F249" i="35"/>
  <c r="I249" i="35"/>
  <c r="E249" i="35"/>
  <c r="G249" i="35"/>
  <c r="J168" i="29"/>
  <c r="E168" i="29"/>
  <c r="I168" i="29"/>
  <c r="G168" i="29"/>
  <c r="H168" i="29"/>
  <c r="F168" i="29"/>
  <c r="I256" i="29"/>
  <c r="F256" i="29"/>
  <c r="E256" i="29"/>
  <c r="G256" i="29"/>
  <c r="H256" i="29"/>
  <c r="J256" i="29"/>
  <c r="E167" i="31"/>
  <c r="I167" i="31"/>
  <c r="G167" i="31"/>
  <c r="J167" i="31"/>
  <c r="H167" i="31"/>
  <c r="F167" i="31"/>
  <c r="G266" i="38"/>
  <c r="F266" i="38"/>
  <c r="H266" i="38"/>
  <c r="J266" i="38"/>
  <c r="E266" i="38"/>
  <c r="I266" i="38"/>
  <c r="E200" i="35"/>
  <c r="G200" i="35"/>
  <c r="J200" i="35"/>
  <c r="I200" i="35"/>
  <c r="H200" i="35"/>
  <c r="F200" i="35"/>
  <c r="F269" i="35"/>
  <c r="I269" i="35"/>
  <c r="E269" i="35"/>
  <c r="H269" i="35"/>
  <c r="J269" i="35"/>
  <c r="G269" i="35"/>
  <c r="H190" i="29"/>
  <c r="J190" i="29"/>
  <c r="G190" i="29"/>
  <c r="I190" i="29"/>
  <c r="E190" i="29"/>
  <c r="F190" i="29"/>
  <c r="H237" i="29"/>
  <c r="G237" i="29"/>
  <c r="F237" i="29"/>
  <c r="I237" i="29"/>
  <c r="J237" i="29"/>
  <c r="E237" i="29"/>
  <c r="J238" i="30"/>
  <c r="H238" i="30"/>
  <c r="F238" i="30"/>
  <c r="E238" i="30"/>
  <c r="I238" i="30"/>
  <c r="G238" i="30"/>
  <c r="H173" i="38"/>
  <c r="G173" i="38"/>
  <c r="I173" i="38"/>
  <c r="F173" i="38"/>
  <c r="E173" i="38"/>
  <c r="J173" i="38"/>
  <c r="J155" i="30"/>
  <c r="I155" i="30"/>
  <c r="E155" i="30"/>
  <c r="H155" i="30"/>
  <c r="F155" i="30"/>
  <c r="G155" i="30"/>
  <c r="H196" i="30"/>
  <c r="I196" i="30"/>
  <c r="J196" i="30"/>
  <c r="E196" i="30"/>
  <c r="F196" i="30"/>
  <c r="G196" i="30"/>
  <c r="G254" i="30"/>
  <c r="J254" i="30"/>
  <c r="F254" i="30"/>
  <c r="I254" i="30"/>
  <c r="E254" i="30"/>
  <c r="H254" i="30"/>
  <c r="J161" i="31"/>
  <c r="F161" i="31"/>
  <c r="E161" i="31"/>
  <c r="I161" i="31"/>
  <c r="G161" i="31"/>
  <c r="H161" i="31"/>
  <c r="J235" i="31"/>
  <c r="H235" i="31"/>
  <c r="I235" i="31"/>
  <c r="F235" i="31"/>
  <c r="E235" i="31"/>
  <c r="G235" i="31"/>
  <c r="G177" i="38"/>
  <c r="F177" i="38"/>
  <c r="H177" i="38"/>
  <c r="I177" i="38"/>
  <c r="E177" i="38"/>
  <c r="J177" i="38"/>
  <c r="I237" i="38"/>
  <c r="J237" i="38"/>
  <c r="E237" i="38"/>
  <c r="H237" i="38"/>
  <c r="F237" i="38"/>
  <c r="G237" i="38"/>
  <c r="E265" i="32"/>
  <c r="G265" i="32"/>
  <c r="I265" i="32"/>
  <c r="J265" i="32"/>
  <c r="F265" i="32"/>
  <c r="H265" i="32"/>
  <c r="I221" i="30"/>
  <c r="G221" i="30"/>
  <c r="F221" i="30"/>
  <c r="J221" i="30"/>
  <c r="E221" i="30"/>
  <c r="H221" i="30"/>
  <c r="J263" i="30"/>
  <c r="F263" i="30"/>
  <c r="I263" i="30"/>
  <c r="H263" i="30"/>
  <c r="E263" i="30"/>
  <c r="G263" i="30"/>
  <c r="I190" i="31"/>
  <c r="E190" i="31"/>
  <c r="H190" i="31"/>
  <c r="J190" i="31"/>
  <c r="F190" i="31"/>
  <c r="G190" i="31"/>
  <c r="F260" i="31"/>
  <c r="E260" i="31"/>
  <c r="J260" i="31"/>
  <c r="I260" i="31"/>
  <c r="G260" i="31"/>
  <c r="H260" i="31"/>
  <c r="J165" i="38"/>
  <c r="G165" i="38"/>
  <c r="I165" i="38"/>
  <c r="F165" i="38"/>
  <c r="H165" i="38"/>
  <c r="E165" i="38"/>
  <c r="J220" i="38"/>
  <c r="G220" i="38"/>
  <c r="F220" i="38"/>
  <c r="H220" i="38"/>
  <c r="E220" i="38"/>
  <c r="I220" i="38"/>
  <c r="F219" i="32"/>
  <c r="E219" i="32"/>
  <c r="G219" i="32"/>
  <c r="H219" i="32"/>
  <c r="J219" i="32"/>
  <c r="I219" i="32"/>
  <c r="I235" i="30"/>
  <c r="E235" i="30"/>
  <c r="J235" i="30"/>
  <c r="F235" i="30"/>
  <c r="G235" i="30"/>
  <c r="H235" i="30"/>
  <c r="J193" i="31"/>
  <c r="F193" i="31"/>
  <c r="I193" i="31"/>
  <c r="E193" i="31"/>
  <c r="G193" i="31"/>
  <c r="H193" i="31"/>
  <c r="I248" i="31"/>
  <c r="H248" i="31"/>
  <c r="E248" i="31"/>
  <c r="J248" i="31"/>
  <c r="G248" i="31"/>
  <c r="F248" i="31"/>
  <c r="I171" i="38"/>
  <c r="G171" i="38"/>
  <c r="F171" i="38"/>
  <c r="H171" i="38"/>
  <c r="J171" i="38"/>
  <c r="E171" i="38"/>
  <c r="H238" i="38"/>
  <c r="F238" i="38"/>
  <c r="G238" i="38"/>
  <c r="J238" i="38"/>
  <c r="E238" i="38"/>
  <c r="I238" i="38"/>
  <c r="I233" i="32"/>
  <c r="G233" i="32"/>
  <c r="J233" i="32"/>
  <c r="E233" i="32"/>
  <c r="H233" i="32"/>
  <c r="F233" i="32"/>
  <c r="I197" i="30"/>
  <c r="H197" i="30"/>
  <c r="G197" i="30"/>
  <c r="E197" i="30"/>
  <c r="F197" i="30"/>
  <c r="J197" i="30"/>
  <c r="H135" i="31"/>
  <c r="G135" i="31"/>
  <c r="J135" i="31"/>
  <c r="I135" i="31"/>
  <c r="E135" i="31"/>
  <c r="F135" i="31"/>
  <c r="J214" i="31"/>
  <c r="H214" i="31"/>
  <c r="F214" i="31"/>
  <c r="I214" i="31"/>
  <c r="G214" i="31"/>
  <c r="E214" i="31"/>
  <c r="F175" i="38"/>
  <c r="E175" i="38"/>
  <c r="G175" i="38"/>
  <c r="J175" i="38"/>
  <c r="H175" i="38"/>
  <c r="I175" i="38"/>
  <c r="J254" i="38"/>
  <c r="H254" i="38"/>
  <c r="F254" i="38"/>
  <c r="G254" i="38"/>
  <c r="E254" i="38"/>
  <c r="I254" i="38"/>
  <c r="G184" i="30"/>
  <c r="I184" i="30"/>
  <c r="H184" i="30"/>
  <c r="J184" i="30"/>
  <c r="F184" i="30"/>
  <c r="E184" i="30"/>
  <c r="G246" i="30"/>
  <c r="J246" i="30"/>
  <c r="F246" i="30"/>
  <c r="I246" i="30"/>
  <c r="E246" i="30"/>
  <c r="H246" i="30"/>
  <c r="G177" i="31"/>
  <c r="E177" i="31"/>
  <c r="J177" i="31"/>
  <c r="F177" i="31"/>
  <c r="H177" i="31"/>
  <c r="I177" i="31"/>
  <c r="G229" i="31"/>
  <c r="H229" i="31"/>
  <c r="J229" i="31"/>
  <c r="I229" i="31"/>
  <c r="F229" i="31"/>
  <c r="E229" i="31"/>
  <c r="J142" i="38"/>
  <c r="F142" i="38"/>
  <c r="I142" i="38"/>
  <c r="E142" i="38"/>
  <c r="H142" i="38"/>
  <c r="G142" i="38"/>
  <c r="H188" i="38"/>
  <c r="J188" i="38"/>
  <c r="I188" i="38"/>
  <c r="G188" i="38"/>
  <c r="E188" i="38"/>
  <c r="F188" i="38"/>
  <c r="H239" i="38"/>
  <c r="J239" i="38"/>
  <c r="F239" i="38"/>
  <c r="E239" i="38"/>
  <c r="G239" i="38"/>
  <c r="I239" i="38"/>
  <c r="G159" i="30"/>
  <c r="J159" i="30"/>
  <c r="I159" i="30"/>
  <c r="E159" i="30"/>
  <c r="H159" i="30"/>
  <c r="F159" i="30"/>
  <c r="G213" i="30"/>
  <c r="H213" i="30"/>
  <c r="J213" i="30"/>
  <c r="F213" i="30"/>
  <c r="I213" i="30"/>
  <c r="E213" i="30"/>
  <c r="J141" i="31"/>
  <c r="G141" i="31"/>
  <c r="I141" i="31"/>
  <c r="E141" i="31"/>
  <c r="F141" i="31"/>
  <c r="H141" i="31"/>
  <c r="H187" i="31"/>
  <c r="G187" i="31"/>
  <c r="F187" i="31"/>
  <c r="J187" i="31"/>
  <c r="I187" i="31"/>
  <c r="E187" i="31"/>
  <c r="F162" i="38"/>
  <c r="J162" i="38"/>
  <c r="H162" i="38"/>
  <c r="G162" i="38"/>
  <c r="E162" i="38"/>
  <c r="I162" i="38"/>
  <c r="H216" i="38"/>
  <c r="F216" i="38"/>
  <c r="J216" i="38"/>
  <c r="E216" i="38"/>
  <c r="I216" i="38"/>
  <c r="G216" i="38"/>
  <c r="F270" i="38"/>
  <c r="J270" i="38"/>
  <c r="H270" i="38"/>
  <c r="I270" i="38"/>
  <c r="G270" i="38"/>
  <c r="E270" i="38"/>
  <c r="I172" i="32"/>
  <c r="H172" i="32"/>
  <c r="E172" i="32"/>
  <c r="F172" i="32"/>
  <c r="J172" i="32"/>
  <c r="G172" i="32"/>
  <c r="J215" i="32"/>
  <c r="F215" i="32"/>
  <c r="G215" i="32"/>
  <c r="I215" i="32"/>
  <c r="H215" i="32"/>
  <c r="E215" i="32"/>
  <c r="I153" i="32"/>
  <c r="E153" i="32"/>
  <c r="F153" i="32"/>
  <c r="J153" i="32"/>
  <c r="G153" i="32"/>
  <c r="H153" i="32"/>
  <c r="F204" i="32"/>
  <c r="I204" i="32"/>
  <c r="J204" i="32"/>
  <c r="E204" i="32"/>
  <c r="H204" i="32"/>
  <c r="G204" i="32"/>
  <c r="J257" i="32"/>
  <c r="I257" i="32"/>
  <c r="H257" i="32"/>
  <c r="E257" i="32"/>
  <c r="G257" i="32"/>
  <c r="F257" i="32"/>
  <c r="G185" i="32"/>
  <c r="I185" i="32"/>
  <c r="H185" i="32"/>
  <c r="J185" i="32"/>
  <c r="E185" i="32"/>
  <c r="F185" i="32"/>
  <c r="H169" i="32"/>
  <c r="J169" i="32"/>
  <c r="E169" i="32"/>
  <c r="I169" i="32"/>
  <c r="F169" i="32"/>
  <c r="G169" i="32"/>
  <c r="H214" i="32"/>
  <c r="F214" i="32"/>
  <c r="G214" i="32"/>
  <c r="J214" i="32"/>
  <c r="I214" i="32"/>
  <c r="E214" i="32"/>
  <c r="F260" i="32"/>
  <c r="J260" i="32"/>
  <c r="H260" i="32"/>
  <c r="I260" i="32"/>
  <c r="G260" i="32"/>
  <c r="E260" i="32"/>
  <c r="H182" i="32"/>
  <c r="F182" i="32"/>
  <c r="I182" i="32"/>
  <c r="J182" i="32"/>
  <c r="E182" i="32"/>
  <c r="G182" i="32"/>
  <c r="F248" i="32"/>
  <c r="G248" i="32"/>
  <c r="J248" i="32"/>
  <c r="H248" i="32"/>
  <c r="E248" i="32"/>
  <c r="I248" i="32"/>
  <c r="E150" i="32"/>
  <c r="G150" i="32"/>
  <c r="I150" i="32"/>
  <c r="F150" i="32"/>
  <c r="H150" i="32"/>
  <c r="J150" i="32"/>
  <c r="J205" i="32"/>
  <c r="E205" i="32"/>
  <c r="F205" i="32"/>
  <c r="H205" i="32"/>
  <c r="I205" i="32"/>
  <c r="G205" i="32"/>
  <c r="H171" i="41"/>
  <c r="I171" i="41"/>
  <c r="G171" i="41"/>
  <c r="E171" i="41"/>
  <c r="F171" i="41"/>
  <c r="J171" i="41"/>
  <c r="H259" i="41"/>
  <c r="I259" i="41"/>
  <c r="J259" i="41"/>
  <c r="E259" i="41"/>
  <c r="F259" i="41"/>
  <c r="G259" i="41"/>
  <c r="H198" i="41"/>
  <c r="G198" i="41"/>
  <c r="E198" i="41"/>
  <c r="J198" i="41"/>
  <c r="F198" i="41"/>
  <c r="I198" i="41"/>
  <c r="I152" i="41"/>
  <c r="G152" i="41"/>
  <c r="J152" i="41"/>
  <c r="F152" i="41"/>
  <c r="H152" i="41"/>
  <c r="E152" i="41"/>
  <c r="H204" i="41"/>
  <c r="E204" i="41"/>
  <c r="J204" i="41"/>
  <c r="I204" i="41"/>
  <c r="F204" i="41"/>
  <c r="G204" i="41"/>
  <c r="H242" i="41"/>
  <c r="G242" i="41"/>
  <c r="F242" i="41"/>
  <c r="E242" i="41"/>
  <c r="I242" i="41"/>
  <c r="J242" i="41"/>
  <c r="I138" i="41"/>
  <c r="E138" i="41"/>
  <c r="G138" i="41"/>
  <c r="H138" i="41"/>
  <c r="J138" i="41"/>
  <c r="F138" i="41"/>
  <c r="H225" i="41"/>
  <c r="G225" i="41"/>
  <c r="I225" i="41"/>
  <c r="E225" i="41"/>
  <c r="J225" i="41"/>
  <c r="F225" i="41"/>
  <c r="H155" i="41"/>
  <c r="I155" i="41"/>
  <c r="J155" i="41"/>
  <c r="F155" i="41"/>
  <c r="G155" i="41"/>
  <c r="E155" i="41"/>
  <c r="J209" i="41"/>
  <c r="E209" i="41"/>
  <c r="I209" i="41"/>
  <c r="F209" i="41"/>
  <c r="H209" i="41"/>
  <c r="G209" i="41"/>
  <c r="I264" i="41"/>
  <c r="F264" i="41"/>
  <c r="J264" i="41"/>
  <c r="H264" i="41"/>
  <c r="E264" i="41"/>
  <c r="G264" i="41"/>
  <c r="F197" i="41"/>
  <c r="H197" i="41"/>
  <c r="G197" i="41"/>
  <c r="J197" i="41"/>
  <c r="I197" i="41"/>
  <c r="E197" i="41"/>
  <c r="H245" i="41"/>
  <c r="I245" i="41"/>
  <c r="F245" i="41"/>
  <c r="G245" i="41"/>
  <c r="J245" i="41"/>
  <c r="E245" i="41"/>
  <c r="G136" i="41"/>
  <c r="H136" i="41"/>
  <c r="E136" i="41"/>
  <c r="F136" i="41"/>
  <c r="J136" i="41"/>
  <c r="I136" i="41"/>
  <c r="H195" i="41"/>
  <c r="G195" i="41"/>
  <c r="J195" i="41"/>
  <c r="E195" i="41"/>
  <c r="F195" i="41"/>
  <c r="I195" i="41"/>
  <c r="I255" i="41"/>
  <c r="G255" i="41"/>
  <c r="J255" i="41"/>
  <c r="E255" i="41"/>
  <c r="H255" i="41"/>
  <c r="F255" i="41"/>
  <c r="F154" i="41"/>
  <c r="I154" i="41"/>
  <c r="E154" i="41"/>
  <c r="G154" i="41"/>
  <c r="J154" i="41"/>
  <c r="H154" i="41"/>
  <c r="H224" i="41"/>
  <c r="E224" i="41"/>
  <c r="J224" i="41"/>
  <c r="G224" i="41"/>
  <c r="F224" i="41"/>
  <c r="I224" i="41"/>
  <c r="L133" i="2"/>
  <c r="F133" i="50" s="1"/>
  <c r="F134" i="18"/>
  <c r="I134" i="18"/>
  <c r="I134" i="25"/>
  <c r="I134" i="29"/>
  <c r="I134" i="7"/>
  <c r="I134" i="3"/>
  <c r="I134" i="31"/>
  <c r="F134" i="31"/>
  <c r="F134" i="3"/>
  <c r="I134" i="24"/>
  <c r="F134" i="30"/>
  <c r="I134" i="30"/>
  <c r="F134" i="7"/>
  <c r="F134" i="24"/>
  <c r="F134" i="29"/>
  <c r="F134" i="26"/>
  <c r="I134" i="26"/>
  <c r="F134" i="25"/>
  <c r="I134" i="38"/>
  <c r="I134" i="23"/>
  <c r="F134" i="39"/>
  <c r="I134" i="14"/>
  <c r="F134" i="10"/>
  <c r="F134" i="38"/>
  <c r="I134" i="21"/>
  <c r="F134" i="21"/>
  <c r="F134" i="23"/>
  <c r="F134" i="27"/>
  <c r="I134" i="10"/>
  <c r="F134" i="32"/>
  <c r="I134" i="27"/>
  <c r="I134" i="32"/>
  <c r="F134" i="22"/>
  <c r="F134" i="14"/>
  <c r="F134" i="41"/>
  <c r="I134" i="41"/>
  <c r="F134" i="40"/>
  <c r="I134" i="40"/>
  <c r="I134" i="8"/>
  <c r="F134" i="8"/>
  <c r="F134" i="9"/>
  <c r="I134" i="9"/>
  <c r="I247" i="36"/>
  <c r="G247" i="36"/>
  <c r="J247" i="36"/>
  <c r="F247" i="36"/>
  <c r="H247" i="36"/>
  <c r="E247" i="36"/>
  <c r="I226" i="36"/>
  <c r="J226" i="36"/>
  <c r="H226" i="36"/>
  <c r="F226" i="36"/>
  <c r="E226" i="36"/>
  <c r="G226" i="36"/>
  <c r="F261" i="36"/>
  <c r="E261" i="36"/>
  <c r="J261" i="36"/>
  <c r="I261" i="36"/>
  <c r="H261" i="36"/>
  <c r="G261" i="36"/>
  <c r="H177" i="36"/>
  <c r="G177" i="36"/>
  <c r="F177" i="36"/>
  <c r="I177" i="36"/>
  <c r="E177" i="36"/>
  <c r="J177" i="36"/>
  <c r="H162" i="36"/>
  <c r="J162" i="36"/>
  <c r="F162" i="36"/>
  <c r="E162" i="36"/>
  <c r="G162" i="36"/>
  <c r="I162" i="36"/>
  <c r="F169" i="36"/>
  <c r="H169" i="36"/>
  <c r="J169" i="36"/>
  <c r="I169" i="36"/>
  <c r="E169" i="36"/>
  <c r="G169" i="36"/>
  <c r="J221" i="36"/>
  <c r="F221" i="36"/>
  <c r="H221" i="36"/>
  <c r="E221" i="36"/>
  <c r="G221" i="36"/>
  <c r="I221" i="36"/>
  <c r="H166" i="36"/>
  <c r="F166" i="36"/>
  <c r="G166" i="36"/>
  <c r="J166" i="36"/>
  <c r="I166" i="36"/>
  <c r="E166" i="36"/>
  <c r="I184" i="36"/>
  <c r="E184" i="36"/>
  <c r="G184" i="36"/>
  <c r="H184" i="36"/>
  <c r="J184" i="36"/>
  <c r="F184" i="36"/>
  <c r="F263" i="36"/>
  <c r="I263" i="36"/>
  <c r="E263" i="36"/>
  <c r="H263" i="36"/>
  <c r="G263" i="36"/>
  <c r="J263" i="36"/>
  <c r="H201" i="36"/>
  <c r="G201" i="36"/>
  <c r="J201" i="36"/>
  <c r="F201" i="36"/>
  <c r="I201" i="36"/>
  <c r="E201" i="36"/>
  <c r="J186" i="36"/>
  <c r="I186" i="36"/>
  <c r="E186" i="36"/>
  <c r="H186" i="36"/>
  <c r="G186" i="36"/>
  <c r="F186" i="36"/>
  <c r="E245" i="36"/>
  <c r="H245" i="36"/>
  <c r="I245" i="36"/>
  <c r="G245" i="36"/>
  <c r="J245" i="36"/>
  <c r="F245" i="36"/>
  <c r="J209" i="36"/>
  <c r="H209" i="36"/>
  <c r="F209" i="36"/>
  <c r="E209" i="36"/>
  <c r="G209" i="36"/>
  <c r="I209" i="36"/>
  <c r="H244" i="36"/>
  <c r="G244" i="36"/>
  <c r="F244" i="36"/>
  <c r="I244" i="36"/>
  <c r="E244" i="36"/>
  <c r="J244" i="36"/>
  <c r="E172" i="36"/>
  <c r="H172" i="36"/>
  <c r="J172" i="36"/>
  <c r="F172" i="36"/>
  <c r="G172" i="36"/>
  <c r="I172" i="36"/>
  <c r="I192" i="36"/>
  <c r="F192" i="36"/>
  <c r="E192" i="36"/>
  <c r="G192" i="36"/>
  <c r="H192" i="36"/>
  <c r="J192" i="36"/>
  <c r="I259" i="36"/>
  <c r="E259" i="36"/>
  <c r="H259" i="36"/>
  <c r="G259" i="36"/>
  <c r="J259" i="36"/>
  <c r="F259" i="36"/>
  <c r="H203" i="23"/>
  <c r="E203" i="23"/>
  <c r="J203" i="23"/>
  <c r="I203" i="23"/>
  <c r="F203" i="23"/>
  <c r="G203" i="23"/>
  <c r="H158" i="39"/>
  <c r="E158" i="39"/>
  <c r="I158" i="39"/>
  <c r="J158" i="39"/>
  <c r="G158" i="39"/>
  <c r="F158" i="39"/>
  <c r="I221" i="24"/>
  <c r="G221" i="24"/>
  <c r="F221" i="24"/>
  <c r="H221" i="24"/>
  <c r="E221" i="24"/>
  <c r="J221" i="24"/>
  <c r="J181" i="26"/>
  <c r="I181" i="26"/>
  <c r="E181" i="26"/>
  <c r="F181" i="26"/>
  <c r="G181" i="26"/>
  <c r="H181" i="26"/>
  <c r="G181" i="23"/>
  <c r="F181" i="23"/>
  <c r="J181" i="23"/>
  <c r="I181" i="23"/>
  <c r="E181" i="23"/>
  <c r="H181" i="23"/>
  <c r="G186" i="26"/>
  <c r="F186" i="26"/>
  <c r="H186" i="26"/>
  <c r="E186" i="26"/>
  <c r="I186" i="26"/>
  <c r="J186" i="26"/>
  <c r="H141" i="14"/>
  <c r="F141" i="14"/>
  <c r="J141" i="14"/>
  <c r="I141" i="14"/>
  <c r="G141" i="14"/>
  <c r="E141" i="14"/>
  <c r="G171" i="18"/>
  <c r="F171" i="18"/>
  <c r="E171" i="18"/>
  <c r="H171" i="18"/>
  <c r="J171" i="18"/>
  <c r="I171" i="18"/>
  <c r="G206" i="14"/>
  <c r="E206" i="14"/>
  <c r="I206" i="14"/>
  <c r="J206" i="14"/>
  <c r="H206" i="14"/>
  <c r="F206" i="14"/>
  <c r="H234" i="18"/>
  <c r="E234" i="18"/>
  <c r="G234" i="18"/>
  <c r="F234" i="18"/>
  <c r="I234" i="18"/>
  <c r="J234" i="18"/>
  <c r="H170" i="18"/>
  <c r="G170" i="18"/>
  <c r="J170" i="18"/>
  <c r="F170" i="18"/>
  <c r="I170" i="18"/>
  <c r="E170" i="18"/>
  <c r="J258" i="25"/>
  <c r="H258" i="25"/>
  <c r="F258" i="25"/>
  <c r="I258" i="25"/>
  <c r="G258" i="25"/>
  <c r="E258" i="25"/>
  <c r="I177" i="39"/>
  <c r="H177" i="39"/>
  <c r="F177" i="39"/>
  <c r="G177" i="39"/>
  <c r="E177" i="39"/>
  <c r="J177" i="39"/>
  <c r="G161" i="26"/>
  <c r="E161" i="26"/>
  <c r="F161" i="26"/>
  <c r="H161" i="26"/>
  <c r="I161" i="26"/>
  <c r="J161" i="26"/>
  <c r="G213" i="26"/>
  <c r="J213" i="26"/>
  <c r="H213" i="26"/>
  <c r="F213" i="26"/>
  <c r="E213" i="26"/>
  <c r="I213" i="26"/>
  <c r="I226" i="23"/>
  <c r="F226" i="23"/>
  <c r="E226" i="23"/>
  <c r="G226" i="23"/>
  <c r="J226" i="23"/>
  <c r="H226" i="23"/>
  <c r="I213" i="24"/>
  <c r="G213" i="24"/>
  <c r="J213" i="24"/>
  <c r="H213" i="24"/>
  <c r="E213" i="24"/>
  <c r="F213" i="24"/>
  <c r="F161" i="25"/>
  <c r="H161" i="25"/>
  <c r="G161" i="25"/>
  <c r="J161" i="25"/>
  <c r="I161" i="25"/>
  <c r="E161" i="25"/>
  <c r="G145" i="25"/>
  <c r="E145" i="25"/>
  <c r="I145" i="25"/>
  <c r="F145" i="25"/>
  <c r="H145" i="25"/>
  <c r="J145" i="25"/>
  <c r="H182" i="23"/>
  <c r="E182" i="23"/>
  <c r="I182" i="23"/>
  <c r="F182" i="23"/>
  <c r="G182" i="23"/>
  <c r="J182" i="23"/>
  <c r="H234" i="23"/>
  <c r="E234" i="23"/>
  <c r="G234" i="23"/>
  <c r="F234" i="23"/>
  <c r="I234" i="23"/>
  <c r="J234" i="23"/>
  <c r="H165" i="14"/>
  <c r="I165" i="14"/>
  <c r="E165" i="14"/>
  <c r="F165" i="14"/>
  <c r="G165" i="14"/>
  <c r="J165" i="14"/>
  <c r="H137" i="23"/>
  <c r="E137" i="23"/>
  <c r="I137" i="23"/>
  <c r="G137" i="23"/>
  <c r="J137" i="23"/>
  <c r="F137" i="23"/>
  <c r="H266" i="39"/>
  <c r="G266" i="39"/>
  <c r="I266" i="39"/>
  <c r="J266" i="39"/>
  <c r="F266" i="39"/>
  <c r="E266" i="39"/>
  <c r="G187" i="25"/>
  <c r="I187" i="25"/>
  <c r="F187" i="25"/>
  <c r="E187" i="25"/>
  <c r="J187" i="25"/>
  <c r="H187" i="25"/>
  <c r="E258" i="23"/>
  <c r="J258" i="23"/>
  <c r="I258" i="23"/>
  <c r="G258" i="23"/>
  <c r="H258" i="23"/>
  <c r="F258" i="23"/>
  <c r="J194" i="23"/>
  <c r="G194" i="23"/>
  <c r="I194" i="23"/>
  <c r="E194" i="23"/>
  <c r="F194" i="23"/>
  <c r="H194" i="23"/>
  <c r="H173" i="23"/>
  <c r="G173" i="23"/>
  <c r="F173" i="23"/>
  <c r="E173" i="23"/>
  <c r="I173" i="23"/>
  <c r="J173" i="23"/>
  <c r="H139" i="22"/>
  <c r="G139" i="22"/>
  <c r="E139" i="22"/>
  <c r="J139" i="22"/>
  <c r="I139" i="22"/>
  <c r="F139" i="22"/>
  <c r="E217" i="14"/>
  <c r="H217" i="14"/>
  <c r="J217" i="14"/>
  <c r="F217" i="14"/>
  <c r="G217" i="14"/>
  <c r="I217" i="14"/>
  <c r="F227" i="23"/>
  <c r="H227" i="23"/>
  <c r="I227" i="23"/>
  <c r="J227" i="23"/>
  <c r="G227" i="23"/>
  <c r="E227" i="23"/>
  <c r="H233" i="25"/>
  <c r="J233" i="25"/>
  <c r="G233" i="25"/>
  <c r="I233" i="25"/>
  <c r="E233" i="25"/>
  <c r="F233" i="25"/>
  <c r="E165" i="39"/>
  <c r="I165" i="39"/>
  <c r="H165" i="39"/>
  <c r="G165" i="39"/>
  <c r="J165" i="39"/>
  <c r="F165" i="39"/>
  <c r="E258" i="24"/>
  <c r="F258" i="24"/>
  <c r="H258" i="24"/>
  <c r="G258" i="24"/>
  <c r="J258" i="24"/>
  <c r="I258" i="24"/>
  <c r="G193" i="25"/>
  <c r="F193" i="25"/>
  <c r="E193" i="25"/>
  <c r="H193" i="25"/>
  <c r="J193" i="25"/>
  <c r="I193" i="25"/>
  <c r="H141" i="18"/>
  <c r="J141" i="18"/>
  <c r="E141" i="18"/>
  <c r="F141" i="18"/>
  <c r="I141" i="18"/>
  <c r="G141" i="18"/>
  <c r="H173" i="18"/>
  <c r="G173" i="18"/>
  <c r="J173" i="18"/>
  <c r="F173" i="18"/>
  <c r="I173" i="18"/>
  <c r="E173" i="18"/>
  <c r="I147" i="39"/>
  <c r="G147" i="39"/>
  <c r="F147" i="39"/>
  <c r="H147" i="39"/>
  <c r="E147" i="39"/>
  <c r="J147" i="39"/>
  <c r="H166" i="22"/>
  <c r="G166" i="22"/>
  <c r="I166" i="22"/>
  <c r="F166" i="22"/>
  <c r="E166" i="22"/>
  <c r="J166" i="22"/>
  <c r="G246" i="24"/>
  <c r="J246" i="24"/>
  <c r="I246" i="24"/>
  <c r="H246" i="24"/>
  <c r="F246" i="24"/>
  <c r="E246" i="24"/>
  <c r="H267" i="22"/>
  <c r="G267" i="22"/>
  <c r="I267" i="22"/>
  <c r="E267" i="22"/>
  <c r="F267" i="22"/>
  <c r="J267" i="22"/>
  <c r="E178" i="39"/>
  <c r="G178" i="39"/>
  <c r="I178" i="39"/>
  <c r="J178" i="39"/>
  <c r="F178" i="39"/>
  <c r="H178" i="39"/>
  <c r="H169" i="25"/>
  <c r="G169" i="25"/>
  <c r="F169" i="25"/>
  <c r="J169" i="25"/>
  <c r="I169" i="25"/>
  <c r="E169" i="25"/>
  <c r="H170" i="23"/>
  <c r="J170" i="23"/>
  <c r="F170" i="23"/>
  <c r="I170" i="23"/>
  <c r="E170" i="23"/>
  <c r="G170" i="23"/>
  <c r="H218" i="22"/>
  <c r="F218" i="22"/>
  <c r="I218" i="22"/>
  <c r="J218" i="22"/>
  <c r="G218" i="22"/>
  <c r="E218" i="22"/>
  <c r="J209" i="23"/>
  <c r="F209" i="23"/>
  <c r="E209" i="23"/>
  <c r="H209" i="23"/>
  <c r="I209" i="23"/>
  <c r="G209" i="23"/>
  <c r="I267" i="24"/>
  <c r="H267" i="24"/>
  <c r="G267" i="24"/>
  <c r="F267" i="24"/>
  <c r="E267" i="24"/>
  <c r="J267" i="24"/>
  <c r="I221" i="39"/>
  <c r="F221" i="39"/>
  <c r="E221" i="39"/>
  <c r="H221" i="39"/>
  <c r="G221" i="39"/>
  <c r="J221" i="39"/>
  <c r="H178" i="25"/>
  <c r="J178" i="25"/>
  <c r="F178" i="25"/>
  <c r="I178" i="25"/>
  <c r="G178" i="25"/>
  <c r="E178" i="25"/>
  <c r="H246" i="39"/>
  <c r="F246" i="39"/>
  <c r="E246" i="39"/>
  <c r="J246" i="39"/>
  <c r="I246" i="39"/>
  <c r="G246" i="39"/>
  <c r="H162" i="25"/>
  <c r="J162" i="25"/>
  <c r="E162" i="25"/>
  <c r="I162" i="25"/>
  <c r="G162" i="25"/>
  <c r="F162" i="25"/>
  <c r="E245" i="14"/>
  <c r="I245" i="14"/>
  <c r="G245" i="14"/>
  <c r="H245" i="14"/>
  <c r="J245" i="14"/>
  <c r="F245" i="14"/>
  <c r="I227" i="26"/>
  <c r="J227" i="26"/>
  <c r="H227" i="26"/>
  <c r="E227" i="26"/>
  <c r="F227" i="26"/>
  <c r="G227" i="26"/>
  <c r="G177" i="23"/>
  <c r="F177" i="23"/>
  <c r="E177" i="23"/>
  <c r="H177" i="23"/>
  <c r="I177" i="23"/>
  <c r="J177" i="23"/>
  <c r="H269" i="18"/>
  <c r="I269" i="18"/>
  <c r="E269" i="18"/>
  <c r="J269" i="18"/>
  <c r="F269" i="18"/>
  <c r="G269" i="18"/>
  <c r="F210" i="14"/>
  <c r="I210" i="14"/>
  <c r="J210" i="14"/>
  <c r="H210" i="14"/>
  <c r="G210" i="14"/>
  <c r="E210" i="14"/>
  <c r="H170" i="24"/>
  <c r="E170" i="24"/>
  <c r="F170" i="24"/>
  <c r="I170" i="24"/>
  <c r="G170" i="24"/>
  <c r="J170" i="24"/>
  <c r="I253" i="23"/>
  <c r="H253" i="23"/>
  <c r="J253" i="23"/>
  <c r="E253" i="23"/>
  <c r="G253" i="23"/>
  <c r="F253" i="23"/>
  <c r="E243" i="18"/>
  <c r="I243" i="18"/>
  <c r="G243" i="18"/>
  <c r="H243" i="18"/>
  <c r="J243" i="18"/>
  <c r="F243" i="18"/>
  <c r="I246" i="22"/>
  <c r="G246" i="22"/>
  <c r="E246" i="22"/>
  <c r="F246" i="22"/>
  <c r="H246" i="22"/>
  <c r="J246" i="22"/>
  <c r="G219" i="39"/>
  <c r="F219" i="39"/>
  <c r="J219" i="39"/>
  <c r="E219" i="39"/>
  <c r="H219" i="39"/>
  <c r="I219" i="39"/>
  <c r="G249" i="18"/>
  <c r="I249" i="18"/>
  <c r="E249" i="18"/>
  <c r="J249" i="18"/>
  <c r="F249" i="18"/>
  <c r="H249" i="18"/>
  <c r="H147" i="18"/>
  <c r="F147" i="18"/>
  <c r="I147" i="18"/>
  <c r="G147" i="18"/>
  <c r="J147" i="18"/>
  <c r="E147" i="18"/>
  <c r="H141" i="22"/>
  <c r="J141" i="22"/>
  <c r="G141" i="22"/>
  <c r="E141" i="22"/>
  <c r="F141" i="22"/>
  <c r="I141" i="22"/>
  <c r="G197" i="26"/>
  <c r="I197" i="26"/>
  <c r="H197" i="26"/>
  <c r="J197" i="26"/>
  <c r="E197" i="26"/>
  <c r="F197" i="26"/>
  <c r="G222" i="14"/>
  <c r="H222" i="14"/>
  <c r="I222" i="14"/>
  <c r="J222" i="14"/>
  <c r="E222" i="14"/>
  <c r="F222" i="14"/>
  <c r="H269" i="22"/>
  <c r="J269" i="22"/>
  <c r="I269" i="22"/>
  <c r="F269" i="22"/>
  <c r="G269" i="22"/>
  <c r="E269" i="22"/>
  <c r="H153" i="39"/>
  <c r="G153" i="39"/>
  <c r="E153" i="39"/>
  <c r="I153" i="39"/>
  <c r="J153" i="39"/>
  <c r="F153" i="39"/>
  <c r="H181" i="18"/>
  <c r="E181" i="18"/>
  <c r="G181" i="18"/>
  <c r="J181" i="18"/>
  <c r="F181" i="18"/>
  <c r="I181" i="18"/>
  <c r="E178" i="23"/>
  <c r="F178" i="23"/>
  <c r="G178" i="23"/>
  <c r="H178" i="23"/>
  <c r="J178" i="23"/>
  <c r="I178" i="23"/>
  <c r="G211" i="14"/>
  <c r="J211" i="14"/>
  <c r="E211" i="14"/>
  <c r="H211" i="14"/>
  <c r="F211" i="14"/>
  <c r="I211" i="14"/>
  <c r="E237" i="22"/>
  <c r="H237" i="22"/>
  <c r="F237" i="22"/>
  <c r="J237" i="22"/>
  <c r="I237" i="22"/>
  <c r="G237" i="22"/>
  <c r="H253" i="24"/>
  <c r="E253" i="24"/>
  <c r="J253" i="24"/>
  <c r="I253" i="24"/>
  <c r="F253" i="24"/>
  <c r="G253" i="24"/>
  <c r="H217" i="24"/>
  <c r="I217" i="24"/>
  <c r="G217" i="24"/>
  <c r="F217" i="24"/>
  <c r="E217" i="24"/>
  <c r="J217" i="24"/>
  <c r="G241" i="24"/>
  <c r="F241" i="24"/>
  <c r="H241" i="24"/>
  <c r="E241" i="24"/>
  <c r="J241" i="24"/>
  <c r="I241" i="24"/>
  <c r="H227" i="22"/>
  <c r="J227" i="22"/>
  <c r="F227" i="22"/>
  <c r="G227" i="22"/>
  <c r="E227" i="22"/>
  <c r="I227" i="22"/>
  <c r="H150" i="26"/>
  <c r="I150" i="26"/>
  <c r="J150" i="26"/>
  <c r="F150" i="26"/>
  <c r="G150" i="26"/>
  <c r="E150" i="26"/>
  <c r="H185" i="24"/>
  <c r="G185" i="24"/>
  <c r="E185" i="24"/>
  <c r="J185" i="24"/>
  <c r="F185" i="24"/>
  <c r="I185" i="24"/>
  <c r="E214" i="26"/>
  <c r="G214" i="26"/>
  <c r="I214" i="26"/>
  <c r="F214" i="26"/>
  <c r="H214" i="26"/>
  <c r="J214" i="26"/>
  <c r="I231" i="26"/>
  <c r="F231" i="26"/>
  <c r="E231" i="26"/>
  <c r="H231" i="26"/>
  <c r="G231" i="26"/>
  <c r="J231" i="26"/>
  <c r="I263" i="23"/>
  <c r="G263" i="23"/>
  <c r="F263" i="23"/>
  <c r="H263" i="23"/>
  <c r="E263" i="23"/>
  <c r="J263" i="23"/>
  <c r="H260" i="25"/>
  <c r="F260" i="25"/>
  <c r="E260" i="25"/>
  <c r="I260" i="25"/>
  <c r="G260" i="25"/>
  <c r="J260" i="25"/>
  <c r="H167" i="26"/>
  <c r="E167" i="26"/>
  <c r="F167" i="26"/>
  <c r="I167" i="26"/>
  <c r="J167" i="26"/>
  <c r="G167" i="26"/>
  <c r="H202" i="26"/>
  <c r="F202" i="26"/>
  <c r="I202" i="26"/>
  <c r="E202" i="26"/>
  <c r="G202" i="26"/>
  <c r="J202" i="26"/>
  <c r="J251" i="24"/>
  <c r="F251" i="24"/>
  <c r="E251" i="24"/>
  <c r="G251" i="24"/>
  <c r="I251" i="24"/>
  <c r="H251" i="24"/>
  <c r="H261" i="39"/>
  <c r="J261" i="39"/>
  <c r="I261" i="39"/>
  <c r="F261" i="39"/>
  <c r="E261" i="39"/>
  <c r="G261" i="39"/>
  <c r="H196" i="22"/>
  <c r="G196" i="22"/>
  <c r="F196" i="22"/>
  <c r="E196" i="22"/>
  <c r="J196" i="22"/>
  <c r="I196" i="22"/>
  <c r="H197" i="24"/>
  <c r="E197" i="24"/>
  <c r="G197" i="24"/>
  <c r="F197" i="24"/>
  <c r="I197" i="24"/>
  <c r="J197" i="24"/>
  <c r="H266" i="24"/>
  <c r="G266" i="24"/>
  <c r="F266" i="24"/>
  <c r="E266" i="24"/>
  <c r="J266" i="24"/>
  <c r="I266" i="24"/>
  <c r="H187" i="39"/>
  <c r="F187" i="39"/>
  <c r="I187" i="39"/>
  <c r="J187" i="39"/>
  <c r="G187" i="39"/>
  <c r="E187" i="39"/>
  <c r="J263" i="14"/>
  <c r="I263" i="14"/>
  <c r="H263" i="14"/>
  <c r="E263" i="14"/>
  <c r="F263" i="14"/>
  <c r="G263" i="14"/>
  <c r="H207" i="26"/>
  <c r="F207" i="26"/>
  <c r="E207" i="26"/>
  <c r="J207" i="26"/>
  <c r="I207" i="26"/>
  <c r="G207" i="26"/>
  <c r="J151" i="23"/>
  <c r="F151" i="23"/>
  <c r="G151" i="23"/>
  <c r="H151" i="23"/>
  <c r="I151" i="23"/>
  <c r="E151" i="23"/>
  <c r="H264" i="39"/>
  <c r="F264" i="39"/>
  <c r="E264" i="39"/>
  <c r="J264" i="39"/>
  <c r="G264" i="39"/>
  <c r="I264" i="39"/>
  <c r="G184" i="18"/>
  <c r="H184" i="18"/>
  <c r="I184" i="18"/>
  <c r="E184" i="18"/>
  <c r="J184" i="18"/>
  <c r="F184" i="18"/>
  <c r="H228" i="23"/>
  <c r="J228" i="23"/>
  <c r="I228" i="23"/>
  <c r="G228" i="23"/>
  <c r="E228" i="23"/>
  <c r="F228" i="23"/>
  <c r="H175" i="22"/>
  <c r="I175" i="22"/>
  <c r="G175" i="22"/>
  <c r="F175" i="22"/>
  <c r="J175" i="22"/>
  <c r="E175" i="22"/>
  <c r="F208" i="22"/>
  <c r="I208" i="22"/>
  <c r="E208" i="22"/>
  <c r="G208" i="22"/>
  <c r="J208" i="22"/>
  <c r="H208" i="22"/>
  <c r="H204" i="18"/>
  <c r="G204" i="18"/>
  <c r="I204" i="18"/>
  <c r="F204" i="18"/>
  <c r="J204" i="18"/>
  <c r="E204" i="18"/>
  <c r="H232" i="39"/>
  <c r="F232" i="39"/>
  <c r="E232" i="39"/>
  <c r="I232" i="39"/>
  <c r="G232" i="39"/>
  <c r="J232" i="39"/>
  <c r="F144" i="14"/>
  <c r="G144" i="14"/>
  <c r="E144" i="14"/>
  <c r="I144" i="14"/>
  <c r="J144" i="14"/>
  <c r="H144" i="14"/>
  <c r="J252" i="23"/>
  <c r="I252" i="23"/>
  <c r="H252" i="23"/>
  <c r="F252" i="23"/>
  <c r="G252" i="23"/>
  <c r="E252" i="23"/>
  <c r="G175" i="25"/>
  <c r="F175" i="25"/>
  <c r="J175" i="25"/>
  <c r="I175" i="25"/>
  <c r="E175" i="25"/>
  <c r="H175" i="25"/>
  <c r="H208" i="25"/>
  <c r="E208" i="25"/>
  <c r="F208" i="25"/>
  <c r="J208" i="25"/>
  <c r="I208" i="25"/>
  <c r="G208" i="25"/>
  <c r="G175" i="24"/>
  <c r="F175" i="24"/>
  <c r="E175" i="24"/>
  <c r="J175" i="24"/>
  <c r="I175" i="24"/>
  <c r="H175" i="24"/>
  <c r="H148" i="25"/>
  <c r="I148" i="25"/>
  <c r="J148" i="25"/>
  <c r="F148" i="25"/>
  <c r="G148" i="25"/>
  <c r="E148" i="25"/>
  <c r="H216" i="26"/>
  <c r="E216" i="26"/>
  <c r="J216" i="26"/>
  <c r="F216" i="26"/>
  <c r="I216" i="26"/>
  <c r="G216" i="26"/>
  <c r="H212" i="25"/>
  <c r="I212" i="25"/>
  <c r="E212" i="25"/>
  <c r="J212" i="25"/>
  <c r="G212" i="25"/>
  <c r="F212" i="25"/>
  <c r="I156" i="18"/>
  <c r="G156" i="18"/>
  <c r="H156" i="18"/>
  <c r="F156" i="18"/>
  <c r="J156" i="18"/>
  <c r="E156" i="18"/>
  <c r="I263" i="39"/>
  <c r="G263" i="39"/>
  <c r="E263" i="39"/>
  <c r="H263" i="39"/>
  <c r="J263" i="39"/>
  <c r="F263" i="39"/>
  <c r="I215" i="14"/>
  <c r="H215" i="14"/>
  <c r="E215" i="14"/>
  <c r="F215" i="14"/>
  <c r="G215" i="14"/>
  <c r="J215" i="14"/>
  <c r="E143" i="24"/>
  <c r="G143" i="24"/>
  <c r="I143" i="24"/>
  <c r="H143" i="24"/>
  <c r="J143" i="24"/>
  <c r="F143" i="24"/>
  <c r="H256" i="26"/>
  <c r="G256" i="26"/>
  <c r="F256" i="26"/>
  <c r="J256" i="26"/>
  <c r="I256" i="26"/>
  <c r="E256" i="26"/>
  <c r="G176" i="39"/>
  <c r="E176" i="39"/>
  <c r="J176" i="39"/>
  <c r="H176" i="39"/>
  <c r="I176" i="39"/>
  <c r="F176" i="39"/>
  <c r="J260" i="23"/>
  <c r="E260" i="23"/>
  <c r="G260" i="23"/>
  <c r="H260" i="23"/>
  <c r="F260" i="23"/>
  <c r="I260" i="23"/>
  <c r="J215" i="22"/>
  <c r="E215" i="22"/>
  <c r="F215" i="22"/>
  <c r="H215" i="22"/>
  <c r="G215" i="22"/>
  <c r="I215" i="22"/>
  <c r="G239" i="26"/>
  <c r="H239" i="26"/>
  <c r="J239" i="26"/>
  <c r="I239" i="26"/>
  <c r="E239" i="26"/>
  <c r="F239" i="26"/>
  <c r="I183" i="14"/>
  <c r="F183" i="14"/>
  <c r="H183" i="14"/>
  <c r="J183" i="14"/>
  <c r="G183" i="14"/>
  <c r="E183" i="14"/>
  <c r="H168" i="18"/>
  <c r="F168" i="18"/>
  <c r="E168" i="18"/>
  <c r="I168" i="18"/>
  <c r="G168" i="18"/>
  <c r="J168" i="18"/>
  <c r="H224" i="39"/>
  <c r="J224" i="39"/>
  <c r="G224" i="39"/>
  <c r="E224" i="39"/>
  <c r="F224" i="39"/>
  <c r="I224" i="39"/>
  <c r="J164" i="39"/>
  <c r="I164" i="39"/>
  <c r="G164" i="39"/>
  <c r="H164" i="39"/>
  <c r="F164" i="39"/>
  <c r="E164" i="39"/>
  <c r="H148" i="26"/>
  <c r="J148" i="26"/>
  <c r="G148" i="26"/>
  <c r="F148" i="26"/>
  <c r="E148" i="26"/>
  <c r="I148" i="26"/>
  <c r="H188" i="14"/>
  <c r="F188" i="14"/>
  <c r="J188" i="14"/>
  <c r="G188" i="14"/>
  <c r="E188" i="14"/>
  <c r="I188" i="14"/>
  <c r="G200" i="25"/>
  <c r="F200" i="25"/>
  <c r="I200" i="25"/>
  <c r="E200" i="25"/>
  <c r="H200" i="25"/>
  <c r="J200" i="25"/>
  <c r="I136" i="22"/>
  <c r="J136" i="22"/>
  <c r="H136" i="22"/>
  <c r="G136" i="22"/>
  <c r="F136" i="22"/>
  <c r="E136" i="22"/>
  <c r="G232" i="18"/>
  <c r="I232" i="18"/>
  <c r="H232" i="18"/>
  <c r="E232" i="18"/>
  <c r="J232" i="18"/>
  <c r="F232" i="18"/>
  <c r="G144" i="26"/>
  <c r="J144" i="26"/>
  <c r="I144" i="26"/>
  <c r="E144" i="26"/>
  <c r="F144" i="26"/>
  <c r="H144" i="26"/>
  <c r="G172" i="24"/>
  <c r="J172" i="24"/>
  <c r="H172" i="24"/>
  <c r="F172" i="24"/>
  <c r="I172" i="24"/>
  <c r="E172" i="24"/>
  <c r="E223" i="25"/>
  <c r="H223" i="25"/>
  <c r="I223" i="25"/>
  <c r="G223" i="25"/>
  <c r="J223" i="25"/>
  <c r="F223" i="25"/>
  <c r="H231" i="23"/>
  <c r="G231" i="23"/>
  <c r="J231" i="23"/>
  <c r="I231" i="23"/>
  <c r="F231" i="23"/>
  <c r="E231" i="23"/>
  <c r="E143" i="39"/>
  <c r="G143" i="39"/>
  <c r="I143" i="39"/>
  <c r="J143" i="39"/>
  <c r="H143" i="39"/>
  <c r="F143" i="39"/>
  <c r="G264" i="23"/>
  <c r="E264" i="23"/>
  <c r="I264" i="23"/>
  <c r="F264" i="23"/>
  <c r="H264" i="23"/>
  <c r="J264" i="23"/>
  <c r="G152" i="14"/>
  <c r="E152" i="14"/>
  <c r="J152" i="14"/>
  <c r="F152" i="14"/>
  <c r="I152" i="14"/>
  <c r="H152" i="14"/>
  <c r="H172" i="23"/>
  <c r="G172" i="23"/>
  <c r="F172" i="23"/>
  <c r="E172" i="23"/>
  <c r="J172" i="23"/>
  <c r="I172" i="23"/>
  <c r="H199" i="25"/>
  <c r="F199" i="25"/>
  <c r="J199" i="25"/>
  <c r="G199" i="25"/>
  <c r="E199" i="25"/>
  <c r="I199" i="25"/>
  <c r="G159" i="25"/>
  <c r="H159" i="25"/>
  <c r="F159" i="25"/>
  <c r="E159" i="25"/>
  <c r="J159" i="25"/>
  <c r="I159" i="25"/>
  <c r="I143" i="35"/>
  <c r="H143" i="35"/>
  <c r="E143" i="35"/>
  <c r="G143" i="35"/>
  <c r="F143" i="35"/>
  <c r="J143" i="35"/>
  <c r="H182" i="35"/>
  <c r="F182" i="35"/>
  <c r="G182" i="35"/>
  <c r="E182" i="35"/>
  <c r="I182" i="35"/>
  <c r="J182" i="35"/>
  <c r="H151" i="35"/>
  <c r="I151" i="35"/>
  <c r="E151" i="35"/>
  <c r="F151" i="35"/>
  <c r="J151" i="35"/>
  <c r="G151" i="35"/>
  <c r="E261" i="35"/>
  <c r="H261" i="35"/>
  <c r="I261" i="35"/>
  <c r="J261" i="35"/>
  <c r="G261" i="35"/>
  <c r="F261" i="35"/>
  <c r="I186" i="35"/>
  <c r="H186" i="35"/>
  <c r="G186" i="35"/>
  <c r="F186" i="35"/>
  <c r="E186" i="35"/>
  <c r="J186" i="35"/>
  <c r="E239" i="35"/>
  <c r="H239" i="35"/>
  <c r="J239" i="35"/>
  <c r="F239" i="35"/>
  <c r="I239" i="35"/>
  <c r="G239" i="35"/>
  <c r="H166" i="29"/>
  <c r="F166" i="29"/>
  <c r="I166" i="29"/>
  <c r="E166" i="29"/>
  <c r="J166" i="29"/>
  <c r="G166" i="29"/>
  <c r="F249" i="29"/>
  <c r="I249" i="29"/>
  <c r="G249" i="29"/>
  <c r="E249" i="29"/>
  <c r="H249" i="29"/>
  <c r="J249" i="29"/>
  <c r="E208" i="31"/>
  <c r="G208" i="31"/>
  <c r="J208" i="31"/>
  <c r="H208" i="31"/>
  <c r="F208" i="31"/>
  <c r="I208" i="31"/>
  <c r="H163" i="35"/>
  <c r="E163" i="35"/>
  <c r="G163" i="35"/>
  <c r="J163" i="35"/>
  <c r="F163" i="35"/>
  <c r="I163" i="35"/>
  <c r="H228" i="35"/>
  <c r="I228" i="35"/>
  <c r="E228" i="35"/>
  <c r="J228" i="35"/>
  <c r="F228" i="35"/>
  <c r="G228" i="35"/>
  <c r="G161" i="29"/>
  <c r="H161" i="29"/>
  <c r="I161" i="29"/>
  <c r="F161" i="29"/>
  <c r="E161" i="29"/>
  <c r="J161" i="29"/>
  <c r="F212" i="29"/>
  <c r="I212" i="29"/>
  <c r="G212" i="29"/>
  <c r="E212" i="29"/>
  <c r="H212" i="29"/>
  <c r="J212" i="29"/>
  <c r="F266" i="29"/>
  <c r="E266" i="29"/>
  <c r="J266" i="29"/>
  <c r="I266" i="29"/>
  <c r="G266" i="29"/>
  <c r="H266" i="29"/>
  <c r="H198" i="30"/>
  <c r="G198" i="30"/>
  <c r="E198" i="30"/>
  <c r="I198" i="30"/>
  <c r="F198" i="30"/>
  <c r="J198" i="30"/>
  <c r="E138" i="35"/>
  <c r="I138" i="35"/>
  <c r="F138" i="35"/>
  <c r="G138" i="35"/>
  <c r="H138" i="35"/>
  <c r="J138" i="35"/>
  <c r="F193" i="35"/>
  <c r="I193" i="35"/>
  <c r="E193" i="35"/>
  <c r="H193" i="35"/>
  <c r="J193" i="35"/>
  <c r="G193" i="35"/>
  <c r="H253" i="35"/>
  <c r="F253" i="35"/>
  <c r="J253" i="35"/>
  <c r="E253" i="35"/>
  <c r="G253" i="35"/>
  <c r="I253" i="35"/>
  <c r="I181" i="29"/>
  <c r="E181" i="29"/>
  <c r="F181" i="29"/>
  <c r="J181" i="29"/>
  <c r="G181" i="29"/>
  <c r="H181" i="29"/>
  <c r="F252" i="29"/>
  <c r="I252" i="29"/>
  <c r="G252" i="29"/>
  <c r="E252" i="29"/>
  <c r="J252" i="29"/>
  <c r="H252" i="29"/>
  <c r="I249" i="30"/>
  <c r="E249" i="30"/>
  <c r="G249" i="30"/>
  <c r="F249" i="30"/>
  <c r="J249" i="30"/>
  <c r="H249" i="30"/>
  <c r="I148" i="38"/>
  <c r="F148" i="38"/>
  <c r="J148" i="38"/>
  <c r="E148" i="38"/>
  <c r="H148" i="38"/>
  <c r="G148" i="38"/>
  <c r="H257" i="38"/>
  <c r="E257" i="38"/>
  <c r="I257" i="38"/>
  <c r="J257" i="38"/>
  <c r="G257" i="38"/>
  <c r="F257" i="38"/>
  <c r="F184" i="29"/>
  <c r="G184" i="29"/>
  <c r="J184" i="29"/>
  <c r="I184" i="29"/>
  <c r="E184" i="29"/>
  <c r="H184" i="29"/>
  <c r="F245" i="29"/>
  <c r="G245" i="29"/>
  <c r="J245" i="29"/>
  <c r="H245" i="29"/>
  <c r="I245" i="29"/>
  <c r="E245" i="29"/>
  <c r="H174" i="31"/>
  <c r="I174" i="31"/>
  <c r="E174" i="31"/>
  <c r="J174" i="31"/>
  <c r="F174" i="31"/>
  <c r="G174" i="31"/>
  <c r="F138" i="29"/>
  <c r="H138" i="29"/>
  <c r="I138" i="29"/>
  <c r="G138" i="29"/>
  <c r="E138" i="29"/>
  <c r="J138" i="29"/>
  <c r="E206" i="29"/>
  <c r="H206" i="29"/>
  <c r="G206" i="29"/>
  <c r="F206" i="29"/>
  <c r="I206" i="29"/>
  <c r="J206" i="29"/>
  <c r="J157" i="30"/>
  <c r="I157" i="30"/>
  <c r="E157" i="30"/>
  <c r="H157" i="30"/>
  <c r="F157" i="30"/>
  <c r="G157" i="30"/>
  <c r="G219" i="31"/>
  <c r="F219" i="31"/>
  <c r="I219" i="31"/>
  <c r="E219" i="31"/>
  <c r="J219" i="31"/>
  <c r="H219" i="31"/>
  <c r="G159" i="35"/>
  <c r="E159" i="35"/>
  <c r="J159" i="35"/>
  <c r="F159" i="35"/>
  <c r="H159" i="35"/>
  <c r="I159" i="35"/>
  <c r="H202" i="35"/>
  <c r="J202" i="35"/>
  <c r="G202" i="35"/>
  <c r="I202" i="35"/>
  <c r="F202" i="35"/>
  <c r="E202" i="35"/>
  <c r="H136" i="29"/>
  <c r="I136" i="29"/>
  <c r="J136" i="29"/>
  <c r="G136" i="29"/>
  <c r="E136" i="29"/>
  <c r="F136" i="29"/>
  <c r="F204" i="29"/>
  <c r="I204" i="29"/>
  <c r="J204" i="29"/>
  <c r="G204" i="29"/>
  <c r="E204" i="29"/>
  <c r="H204" i="29"/>
  <c r="F253" i="29"/>
  <c r="E253" i="29"/>
  <c r="I253" i="29"/>
  <c r="H253" i="29"/>
  <c r="G253" i="29"/>
  <c r="J253" i="29"/>
  <c r="I175" i="30"/>
  <c r="J175" i="30"/>
  <c r="H175" i="30"/>
  <c r="G175" i="30"/>
  <c r="F175" i="30"/>
  <c r="E175" i="30"/>
  <c r="H265" i="31"/>
  <c r="I265" i="31"/>
  <c r="E265" i="31"/>
  <c r="G265" i="31"/>
  <c r="J265" i="31"/>
  <c r="F265" i="31"/>
  <c r="J197" i="35"/>
  <c r="F197" i="35"/>
  <c r="I197" i="35"/>
  <c r="E197" i="35"/>
  <c r="G197" i="35"/>
  <c r="H197" i="35"/>
  <c r="F257" i="35"/>
  <c r="J257" i="35"/>
  <c r="I257" i="35"/>
  <c r="H257" i="35"/>
  <c r="E257" i="35"/>
  <c r="G257" i="35"/>
  <c r="G177" i="29"/>
  <c r="I177" i="29"/>
  <c r="H177" i="29"/>
  <c r="F177" i="29"/>
  <c r="E177" i="29"/>
  <c r="J177" i="29"/>
  <c r="F258" i="29"/>
  <c r="E258" i="29"/>
  <c r="I258" i="29"/>
  <c r="G258" i="29"/>
  <c r="J258" i="29"/>
  <c r="H258" i="29"/>
  <c r="H140" i="38"/>
  <c r="J140" i="38"/>
  <c r="G140" i="38"/>
  <c r="E140" i="38"/>
  <c r="I140" i="38"/>
  <c r="F140" i="38"/>
  <c r="G137" i="35"/>
  <c r="E137" i="35"/>
  <c r="J137" i="35"/>
  <c r="F137" i="35"/>
  <c r="I137" i="35"/>
  <c r="H137" i="35"/>
  <c r="H222" i="35"/>
  <c r="E222" i="35"/>
  <c r="G222" i="35"/>
  <c r="J222" i="35"/>
  <c r="F222" i="35"/>
  <c r="I222" i="35"/>
  <c r="E139" i="29"/>
  <c r="H139" i="29"/>
  <c r="J139" i="29"/>
  <c r="G139" i="29"/>
  <c r="F139" i="29"/>
  <c r="I139" i="29"/>
  <c r="E195" i="29"/>
  <c r="J195" i="29"/>
  <c r="H195" i="29"/>
  <c r="G195" i="29"/>
  <c r="F195" i="29"/>
  <c r="I195" i="29"/>
  <c r="I244" i="29"/>
  <c r="H244" i="29"/>
  <c r="J244" i="29"/>
  <c r="F244" i="29"/>
  <c r="G244" i="29"/>
  <c r="E244" i="29"/>
  <c r="I247" i="30"/>
  <c r="H247" i="30"/>
  <c r="G247" i="30"/>
  <c r="E247" i="30"/>
  <c r="F247" i="30"/>
  <c r="J247" i="30"/>
  <c r="G179" i="38"/>
  <c r="I179" i="38"/>
  <c r="E179" i="38"/>
  <c r="J179" i="38"/>
  <c r="H179" i="38"/>
  <c r="F179" i="38"/>
  <c r="J160" i="30"/>
  <c r="E160" i="30"/>
  <c r="H160" i="30"/>
  <c r="I160" i="30"/>
  <c r="F160" i="30"/>
  <c r="G160" i="30"/>
  <c r="H201" i="30"/>
  <c r="F201" i="30"/>
  <c r="E201" i="30"/>
  <c r="J201" i="30"/>
  <c r="I201" i="30"/>
  <c r="G201" i="30"/>
  <c r="G256" i="30"/>
  <c r="E256" i="30"/>
  <c r="H256" i="30"/>
  <c r="I256" i="30"/>
  <c r="F256" i="30"/>
  <c r="J256" i="30"/>
  <c r="J169" i="31"/>
  <c r="H169" i="31"/>
  <c r="G169" i="31"/>
  <c r="I169" i="31"/>
  <c r="F169" i="31"/>
  <c r="E169" i="31"/>
  <c r="J245" i="31"/>
  <c r="E245" i="31"/>
  <c r="H245" i="31"/>
  <c r="F245" i="31"/>
  <c r="I245" i="31"/>
  <c r="G245" i="31"/>
  <c r="H190" i="38"/>
  <c r="G190" i="38"/>
  <c r="F190" i="38"/>
  <c r="J190" i="38"/>
  <c r="E190" i="38"/>
  <c r="I190" i="38"/>
  <c r="I244" i="38"/>
  <c r="J244" i="38"/>
  <c r="G244" i="38"/>
  <c r="E244" i="38"/>
  <c r="F244" i="38"/>
  <c r="H244" i="38"/>
  <c r="J158" i="30"/>
  <c r="H158" i="30"/>
  <c r="E158" i="30"/>
  <c r="I158" i="30"/>
  <c r="F158" i="30"/>
  <c r="G158" i="30"/>
  <c r="G225" i="30"/>
  <c r="E225" i="30"/>
  <c r="I225" i="30"/>
  <c r="J225" i="30"/>
  <c r="F225" i="30"/>
  <c r="H225" i="30"/>
  <c r="I142" i="31"/>
  <c r="E142" i="31"/>
  <c r="H142" i="31"/>
  <c r="F142" i="31"/>
  <c r="J142" i="31"/>
  <c r="G142" i="31"/>
  <c r="G215" i="31"/>
  <c r="E215" i="31"/>
  <c r="J215" i="31"/>
  <c r="H215" i="31"/>
  <c r="F215" i="31"/>
  <c r="I215" i="31"/>
  <c r="J262" i="31"/>
  <c r="F262" i="31"/>
  <c r="E262" i="31"/>
  <c r="G262" i="31"/>
  <c r="H262" i="31"/>
  <c r="I262" i="31"/>
  <c r="H174" i="38"/>
  <c r="G174" i="38"/>
  <c r="E174" i="38"/>
  <c r="F174" i="38"/>
  <c r="I174" i="38"/>
  <c r="J174" i="38"/>
  <c r="E222" i="38"/>
  <c r="F222" i="38"/>
  <c r="G222" i="38"/>
  <c r="I222" i="38"/>
  <c r="J222" i="38"/>
  <c r="H222" i="38"/>
  <c r="J238" i="32"/>
  <c r="H238" i="32"/>
  <c r="F238" i="32"/>
  <c r="G238" i="32"/>
  <c r="I238" i="32"/>
  <c r="E238" i="32"/>
  <c r="H237" i="30"/>
  <c r="I237" i="30"/>
  <c r="E237" i="30"/>
  <c r="F237" i="30"/>
  <c r="G237" i="30"/>
  <c r="J237" i="30"/>
  <c r="J195" i="31"/>
  <c r="F195" i="31"/>
  <c r="I195" i="31"/>
  <c r="H195" i="31"/>
  <c r="G195" i="31"/>
  <c r="E195" i="31"/>
  <c r="G255" i="31"/>
  <c r="J255" i="31"/>
  <c r="F255" i="31"/>
  <c r="I255" i="31"/>
  <c r="H255" i="31"/>
  <c r="E255" i="31"/>
  <c r="G180" i="38"/>
  <c r="J180" i="38"/>
  <c r="H180" i="38"/>
  <c r="E180" i="38"/>
  <c r="F180" i="38"/>
  <c r="I180" i="38"/>
  <c r="F240" i="38"/>
  <c r="E240" i="38"/>
  <c r="H240" i="38"/>
  <c r="J240" i="38"/>
  <c r="I240" i="38"/>
  <c r="G240" i="38"/>
  <c r="J156" i="30"/>
  <c r="G156" i="30"/>
  <c r="H156" i="30"/>
  <c r="E156" i="30"/>
  <c r="I156" i="30"/>
  <c r="F156" i="30"/>
  <c r="I210" i="30"/>
  <c r="G210" i="30"/>
  <c r="E210" i="30"/>
  <c r="J210" i="30"/>
  <c r="F210" i="30"/>
  <c r="H210" i="30"/>
  <c r="H137" i="31"/>
  <c r="G137" i="31"/>
  <c r="F137" i="31"/>
  <c r="I137" i="31"/>
  <c r="E137" i="31"/>
  <c r="J137" i="31"/>
  <c r="J225" i="31"/>
  <c r="G225" i="31"/>
  <c r="I225" i="31"/>
  <c r="H225" i="31"/>
  <c r="F225" i="31"/>
  <c r="E225" i="31"/>
  <c r="H178" i="38"/>
  <c r="G178" i="38"/>
  <c r="F178" i="38"/>
  <c r="I178" i="38"/>
  <c r="E178" i="38"/>
  <c r="J178" i="38"/>
  <c r="G258" i="38"/>
  <c r="H258" i="38"/>
  <c r="E258" i="38"/>
  <c r="F258" i="38"/>
  <c r="I258" i="38"/>
  <c r="J258" i="38"/>
  <c r="I208" i="30"/>
  <c r="H208" i="30"/>
  <c r="J208" i="30"/>
  <c r="F208" i="30"/>
  <c r="E208" i="30"/>
  <c r="G208" i="30"/>
  <c r="J251" i="30"/>
  <c r="I251" i="30"/>
  <c r="E251" i="30"/>
  <c r="G251" i="30"/>
  <c r="F251" i="30"/>
  <c r="H251" i="30"/>
  <c r="G191" i="31"/>
  <c r="J191" i="31"/>
  <c r="I191" i="31"/>
  <c r="E191" i="31"/>
  <c r="F191" i="31"/>
  <c r="H191" i="31"/>
  <c r="H231" i="31"/>
  <c r="I231" i="31"/>
  <c r="F231" i="31"/>
  <c r="E231" i="31"/>
  <c r="G231" i="31"/>
  <c r="J231" i="31"/>
  <c r="I144" i="38"/>
  <c r="J144" i="38"/>
  <c r="G144" i="38"/>
  <c r="F144" i="38"/>
  <c r="H144" i="38"/>
  <c r="E144" i="38"/>
  <c r="H194" i="38"/>
  <c r="F194" i="38"/>
  <c r="G194" i="38"/>
  <c r="I194" i="38"/>
  <c r="E194" i="38"/>
  <c r="J194" i="38"/>
  <c r="H241" i="38"/>
  <c r="I241" i="38"/>
  <c r="J241" i="38"/>
  <c r="F241" i="38"/>
  <c r="E241" i="38"/>
  <c r="G241" i="38"/>
  <c r="H166" i="30"/>
  <c r="J166" i="30"/>
  <c r="F166" i="30"/>
  <c r="G166" i="30"/>
  <c r="E166" i="30"/>
  <c r="I166" i="30"/>
  <c r="G220" i="30"/>
  <c r="H220" i="30"/>
  <c r="J220" i="30"/>
  <c r="F220" i="30"/>
  <c r="I220" i="30"/>
  <c r="E220" i="30"/>
  <c r="F151" i="31"/>
  <c r="G151" i="31"/>
  <c r="E151" i="31"/>
  <c r="I151" i="31"/>
  <c r="J151" i="31"/>
  <c r="H151" i="31"/>
  <c r="E201" i="31"/>
  <c r="J201" i="31"/>
  <c r="H201" i="31"/>
  <c r="F201" i="31"/>
  <c r="I201" i="31"/>
  <c r="G201" i="31"/>
  <c r="G164" i="38"/>
  <c r="F164" i="38"/>
  <c r="J164" i="38"/>
  <c r="I164" i="38"/>
  <c r="H164" i="38"/>
  <c r="E164" i="38"/>
  <c r="J227" i="38"/>
  <c r="G227" i="38"/>
  <c r="I227" i="38"/>
  <c r="F227" i="38"/>
  <c r="E227" i="38"/>
  <c r="H227" i="38"/>
  <c r="H135" i="32"/>
  <c r="I135" i="32"/>
  <c r="G135" i="32"/>
  <c r="F135" i="32"/>
  <c r="J135" i="32"/>
  <c r="E135" i="32"/>
  <c r="I180" i="32"/>
  <c r="E180" i="32"/>
  <c r="G180" i="32"/>
  <c r="F180" i="32"/>
  <c r="J180" i="32"/>
  <c r="H180" i="32"/>
  <c r="J226" i="32"/>
  <c r="G226" i="32"/>
  <c r="E226" i="32"/>
  <c r="H226" i="32"/>
  <c r="I226" i="32"/>
  <c r="F226" i="32"/>
  <c r="G155" i="32"/>
  <c r="I155" i="32"/>
  <c r="F155" i="32"/>
  <c r="H155" i="32"/>
  <c r="J155" i="32"/>
  <c r="E155" i="32"/>
  <c r="G221" i="32"/>
  <c r="H221" i="32"/>
  <c r="I221" i="32"/>
  <c r="E221" i="32"/>
  <c r="F221" i="32"/>
  <c r="J221" i="32"/>
  <c r="H269" i="38"/>
  <c r="I269" i="38"/>
  <c r="J269" i="38"/>
  <c r="F269" i="38"/>
  <c r="G269" i="38"/>
  <c r="E269" i="38"/>
  <c r="J187" i="32"/>
  <c r="H187" i="32"/>
  <c r="E187" i="32"/>
  <c r="F187" i="32"/>
  <c r="I187" i="32"/>
  <c r="G187" i="32"/>
  <c r="H171" i="32"/>
  <c r="I171" i="32"/>
  <c r="E171" i="32"/>
  <c r="F171" i="32"/>
  <c r="G171" i="32"/>
  <c r="J171" i="32"/>
  <c r="H220" i="32"/>
  <c r="E220" i="32"/>
  <c r="F220" i="32"/>
  <c r="G220" i="32"/>
  <c r="J220" i="32"/>
  <c r="I220" i="32"/>
  <c r="H270" i="32"/>
  <c r="I270" i="32"/>
  <c r="J270" i="32"/>
  <c r="E270" i="32"/>
  <c r="G270" i="32"/>
  <c r="F270" i="32"/>
  <c r="J195" i="32"/>
  <c r="I195" i="32"/>
  <c r="H195" i="32"/>
  <c r="F195" i="32"/>
  <c r="E195" i="32"/>
  <c r="G195" i="32"/>
  <c r="H250" i="32"/>
  <c r="F250" i="32"/>
  <c r="E250" i="32"/>
  <c r="I250" i="32"/>
  <c r="G250" i="32"/>
  <c r="J250" i="32"/>
  <c r="I152" i="32"/>
  <c r="H152" i="32"/>
  <c r="J152" i="32"/>
  <c r="E152" i="32"/>
  <c r="F152" i="32"/>
  <c r="G152" i="32"/>
  <c r="J209" i="32"/>
  <c r="I209" i="32"/>
  <c r="G209" i="32"/>
  <c r="H209" i="32"/>
  <c r="E209" i="32"/>
  <c r="F209" i="32"/>
  <c r="H210" i="41"/>
  <c r="J210" i="41"/>
  <c r="F210" i="41"/>
  <c r="I210" i="41"/>
  <c r="E210" i="41"/>
  <c r="G210" i="41"/>
  <c r="F156" i="41"/>
  <c r="E156" i="41"/>
  <c r="G156" i="41"/>
  <c r="J156" i="41"/>
  <c r="I156" i="41"/>
  <c r="H156" i="41"/>
  <c r="H216" i="41"/>
  <c r="G216" i="41"/>
  <c r="I216" i="41"/>
  <c r="E216" i="41"/>
  <c r="F216" i="41"/>
  <c r="J216" i="41"/>
  <c r="F244" i="41"/>
  <c r="I244" i="41"/>
  <c r="J244" i="41"/>
  <c r="H244" i="41"/>
  <c r="E244" i="41"/>
  <c r="G244" i="41"/>
  <c r="G141" i="41"/>
  <c r="F141" i="41"/>
  <c r="I141" i="41"/>
  <c r="H141" i="41"/>
  <c r="J141" i="41"/>
  <c r="E141" i="41"/>
  <c r="H246" i="41"/>
  <c r="F246" i="41"/>
  <c r="E246" i="41"/>
  <c r="G246" i="41"/>
  <c r="J246" i="41"/>
  <c r="I246" i="41"/>
  <c r="I160" i="41"/>
  <c r="J160" i="41"/>
  <c r="F160" i="41"/>
  <c r="G160" i="41"/>
  <c r="H160" i="41"/>
  <c r="E160" i="41"/>
  <c r="I221" i="41"/>
  <c r="F221" i="41"/>
  <c r="G221" i="41"/>
  <c r="H221" i="41"/>
  <c r="J221" i="41"/>
  <c r="E221" i="41"/>
  <c r="J267" i="41"/>
  <c r="I267" i="41"/>
  <c r="F267" i="41"/>
  <c r="H267" i="41"/>
  <c r="G267" i="41"/>
  <c r="E267" i="41"/>
  <c r="I201" i="41"/>
  <c r="E201" i="41"/>
  <c r="H201" i="41"/>
  <c r="F201" i="41"/>
  <c r="G201" i="41"/>
  <c r="J201" i="41"/>
  <c r="H249" i="41"/>
  <c r="F249" i="41"/>
  <c r="J249" i="41"/>
  <c r="E249" i="41"/>
  <c r="G249" i="41"/>
  <c r="I249" i="41"/>
  <c r="G140" i="41"/>
  <c r="F140" i="41"/>
  <c r="I140" i="41"/>
  <c r="H140" i="41"/>
  <c r="J140" i="41"/>
  <c r="E140" i="41"/>
  <c r="H203" i="41"/>
  <c r="J203" i="41"/>
  <c r="F203" i="41"/>
  <c r="E203" i="41"/>
  <c r="G203" i="41"/>
  <c r="I203" i="41"/>
  <c r="E258" i="41"/>
  <c r="F258" i="41"/>
  <c r="H258" i="41"/>
  <c r="G258" i="41"/>
  <c r="I258" i="41"/>
  <c r="J258" i="41"/>
  <c r="J157" i="41"/>
  <c r="G157" i="41"/>
  <c r="F157" i="41"/>
  <c r="H157" i="41"/>
  <c r="E157" i="41"/>
  <c r="I157" i="41"/>
  <c r="J262" i="41"/>
  <c r="E262" i="41"/>
  <c r="F262" i="41"/>
  <c r="I262" i="41"/>
  <c r="H262" i="41"/>
  <c r="G262" i="41"/>
  <c r="M133" i="2"/>
  <c r="G133" i="52" s="1"/>
  <c r="G134" i="18"/>
  <c r="J134" i="18"/>
  <c r="G134" i="31"/>
  <c r="J134" i="30"/>
  <c r="J134" i="25"/>
  <c r="J134" i="26"/>
  <c r="G134" i="25"/>
  <c r="G134" i="7"/>
  <c r="G134" i="26"/>
  <c r="G134" i="29"/>
  <c r="G134" i="24"/>
  <c r="J134" i="3"/>
  <c r="J134" i="7"/>
  <c r="G134" i="3"/>
  <c r="J134" i="31"/>
  <c r="G134" i="30"/>
  <c r="G134" i="27"/>
  <c r="G134" i="23"/>
  <c r="J134" i="14"/>
  <c r="J134" i="10"/>
  <c r="G134" i="22"/>
  <c r="J134" i="32"/>
  <c r="G134" i="39"/>
  <c r="J134" i="22"/>
  <c r="J134" i="27"/>
  <c r="G134" i="10"/>
  <c r="G134" i="38"/>
  <c r="G134" i="32"/>
  <c r="J134" i="39"/>
  <c r="J134" i="38"/>
  <c r="J134" i="21"/>
  <c r="G134" i="21"/>
  <c r="J134" i="23"/>
  <c r="G134" i="41"/>
  <c r="G134" i="40"/>
  <c r="J134" i="41"/>
  <c r="J134" i="40"/>
  <c r="J134" i="8"/>
  <c r="J134" i="9"/>
  <c r="G134" i="8"/>
  <c r="G134" i="9"/>
  <c r="I57" i="36"/>
  <c r="H57" i="36"/>
  <c r="H23" i="36"/>
  <c r="G23" i="36"/>
  <c r="F23" i="36"/>
  <c r="E23" i="36"/>
  <c r="I23" i="36"/>
  <c r="I108" i="36"/>
  <c r="H108" i="36"/>
  <c r="I36" i="36"/>
  <c r="H36" i="36"/>
  <c r="I18" i="36"/>
  <c r="E18" i="36"/>
  <c r="H18" i="36"/>
  <c r="G18" i="36"/>
  <c r="F18" i="36"/>
  <c r="I45" i="36"/>
  <c r="H45" i="36"/>
  <c r="H130" i="8"/>
  <c r="H126" i="8"/>
  <c r="H112" i="8"/>
  <c r="H94" i="8"/>
  <c r="H93" i="8"/>
  <c r="H63" i="8"/>
  <c r="H44" i="8"/>
  <c r="H34" i="8"/>
  <c r="H26" i="8"/>
  <c r="E8" i="8"/>
  <c r="H8" i="8"/>
  <c r="H7" i="8"/>
  <c r="E7" i="8"/>
  <c r="F6" i="9"/>
  <c r="I6" i="9"/>
  <c r="I59" i="9"/>
  <c r="I50" i="9"/>
  <c r="I33" i="9"/>
  <c r="F4" i="8"/>
  <c r="H32" i="8"/>
  <c r="F133" i="9"/>
  <c r="I133" i="9"/>
  <c r="I131" i="9"/>
  <c r="I119" i="9"/>
  <c r="H54" i="8"/>
  <c r="F22" i="9"/>
  <c r="I22" i="9"/>
  <c r="I12" i="9"/>
  <c r="F12" i="9"/>
  <c r="H124" i="8"/>
  <c r="H117" i="8"/>
  <c r="H116" i="8"/>
  <c r="H110" i="8"/>
  <c r="H109" i="8"/>
  <c r="H106" i="8"/>
  <c r="I99" i="9"/>
  <c r="H85" i="8"/>
  <c r="H84" i="8"/>
  <c r="I76" i="9"/>
  <c r="I69" i="9"/>
  <c r="H13" i="8"/>
  <c r="E13" i="8"/>
  <c r="I80" i="9"/>
  <c r="I55" i="9"/>
  <c r="I122" i="9"/>
  <c r="I104" i="9"/>
  <c r="H98" i="8"/>
  <c r="H96" i="8"/>
  <c r="H90" i="8"/>
  <c r="H89" i="8"/>
  <c r="I88" i="9"/>
  <c r="H75" i="8"/>
  <c r="H67" i="8"/>
  <c r="H66" i="8"/>
  <c r="I39" i="9"/>
  <c r="I81" i="9"/>
  <c r="I72" i="9"/>
  <c r="I56" i="9"/>
  <c r="I48" i="9"/>
  <c r="I29" i="9"/>
  <c r="I128" i="36"/>
  <c r="H128" i="36"/>
  <c r="I74" i="36"/>
  <c r="H74" i="36"/>
  <c r="I73" i="36"/>
  <c r="H73" i="36"/>
  <c r="I65" i="36"/>
  <c r="H65" i="36"/>
  <c r="I56" i="36"/>
  <c r="H56" i="36"/>
  <c r="G12" i="36"/>
  <c r="F12" i="36"/>
  <c r="E12" i="36"/>
  <c r="I12" i="36"/>
  <c r="H12" i="36"/>
  <c r="H11" i="36"/>
  <c r="G11" i="36"/>
  <c r="I11" i="36"/>
  <c r="F11" i="36"/>
  <c r="E11" i="36"/>
  <c r="F9" i="36"/>
  <c r="I9" i="36"/>
  <c r="E9" i="36"/>
  <c r="H9" i="36"/>
  <c r="G9" i="36"/>
  <c r="F17" i="36"/>
  <c r="I17" i="36"/>
  <c r="E17" i="36"/>
  <c r="H17" i="36"/>
  <c r="G17" i="36"/>
  <c r="F5" i="36"/>
  <c r="I5" i="36"/>
  <c r="E5" i="36"/>
  <c r="H5" i="36"/>
  <c r="G5" i="36"/>
  <c r="I104" i="36"/>
  <c r="H104" i="36"/>
  <c r="G16" i="36"/>
  <c r="F16" i="36"/>
  <c r="I16" i="36"/>
  <c r="H16" i="36"/>
  <c r="E16" i="36"/>
  <c r="H119" i="36"/>
  <c r="I119" i="36"/>
  <c r="H67" i="36"/>
  <c r="I67" i="36"/>
  <c r="I40" i="36"/>
  <c r="H40" i="36"/>
  <c r="I14" i="36"/>
  <c r="E14" i="36"/>
  <c r="H14" i="36"/>
  <c r="G14" i="36"/>
  <c r="F14" i="36"/>
  <c r="F13" i="36"/>
  <c r="I13" i="36"/>
  <c r="E13" i="36"/>
  <c r="H13" i="36"/>
  <c r="G13" i="36"/>
  <c r="I97" i="36"/>
  <c r="H97" i="36"/>
  <c r="I53" i="36"/>
  <c r="H53" i="36"/>
  <c r="I114" i="36"/>
  <c r="H114" i="36"/>
  <c r="I93" i="36"/>
  <c r="H93" i="36"/>
  <c r="I84" i="36"/>
  <c r="H84" i="36"/>
  <c r="H71" i="36"/>
  <c r="I71" i="36"/>
  <c r="I129" i="9"/>
  <c r="I128" i="9"/>
  <c r="I127" i="9"/>
  <c r="H113" i="8"/>
  <c r="H111" i="8"/>
  <c r="I102" i="9"/>
  <c r="I101" i="9"/>
  <c r="I100" i="9"/>
  <c r="H92" i="8"/>
  <c r="I79" i="9"/>
  <c r="I78" i="9"/>
  <c r="H71" i="8"/>
  <c r="I64" i="9"/>
  <c r="H62" i="8"/>
  <c r="I61" i="9"/>
  <c r="H53" i="8"/>
  <c r="I42" i="9"/>
  <c r="H36" i="8"/>
  <c r="H35" i="8"/>
  <c r="H27" i="8"/>
  <c r="E20" i="8"/>
  <c r="H20" i="8"/>
  <c r="H19" i="8"/>
  <c r="E19" i="8"/>
  <c r="H17" i="8"/>
  <c r="E17" i="8"/>
  <c r="F5" i="9"/>
  <c r="I5" i="9"/>
  <c r="I77" i="9"/>
  <c r="I70" i="9"/>
  <c r="I68" i="9"/>
  <c r="I60" i="9"/>
  <c r="H58" i="8"/>
  <c r="I52" i="9"/>
  <c r="H50" i="8"/>
  <c r="H25" i="8"/>
  <c r="H15" i="8"/>
  <c r="E15" i="8"/>
  <c r="H31" i="8"/>
  <c r="I24" i="9"/>
  <c r="H14" i="8"/>
  <c r="E14" i="8"/>
  <c r="H119" i="8"/>
  <c r="H74" i="8"/>
  <c r="I54" i="9"/>
  <c r="H47" i="8"/>
  <c r="I45" i="9"/>
  <c r="H22" i="8"/>
  <c r="E22" i="8"/>
  <c r="H125" i="8"/>
  <c r="I123" i="9"/>
  <c r="H108" i="8"/>
  <c r="I91" i="9"/>
  <c r="I51" i="9"/>
  <c r="E16" i="8"/>
  <c r="H16" i="8"/>
  <c r="H23" i="8"/>
  <c r="E23" i="8"/>
  <c r="I120" i="9"/>
  <c r="H103" i="8"/>
  <c r="H73" i="8"/>
  <c r="I73" i="9"/>
  <c r="H65" i="8"/>
  <c r="H55" i="8"/>
  <c r="H46" i="8"/>
  <c r="H37" i="8"/>
  <c r="H11" i="8"/>
  <c r="E11" i="8"/>
  <c r="I115" i="9"/>
  <c r="H97" i="8"/>
  <c r="H83" i="8"/>
  <c r="I75" i="9"/>
  <c r="I49" i="9"/>
  <c r="H40" i="8"/>
  <c r="H39" i="8"/>
  <c r="H38" i="8"/>
  <c r="I30" i="9"/>
  <c r="H132" i="8"/>
  <c r="I95" i="9"/>
  <c r="F21" i="9"/>
  <c r="I21" i="9"/>
  <c r="F10" i="9"/>
  <c r="I10" i="9"/>
  <c r="I130" i="36"/>
  <c r="H130" i="36"/>
  <c r="I129" i="36"/>
  <c r="H129" i="36"/>
  <c r="H127" i="36"/>
  <c r="I127" i="36"/>
  <c r="I126" i="36"/>
  <c r="H126" i="36"/>
  <c r="H99" i="36"/>
  <c r="I99" i="36"/>
  <c r="H83" i="36"/>
  <c r="I83" i="36"/>
  <c r="I37" i="36"/>
  <c r="H37" i="36"/>
  <c r="I22" i="36"/>
  <c r="E22" i="36"/>
  <c r="H22" i="36"/>
  <c r="G22" i="36"/>
  <c r="F22" i="36"/>
  <c r="F21" i="36"/>
  <c r="I21" i="36"/>
  <c r="E21" i="36"/>
  <c r="H21" i="36"/>
  <c r="G21" i="36"/>
  <c r="I10" i="36"/>
  <c r="E10" i="36"/>
  <c r="H10" i="36"/>
  <c r="G10" i="36"/>
  <c r="F10" i="36"/>
  <c r="H123" i="36"/>
  <c r="I123" i="36"/>
  <c r="I117" i="36"/>
  <c r="H117" i="36"/>
  <c r="I106" i="36"/>
  <c r="H106" i="36"/>
  <c r="I98" i="36"/>
  <c r="H98" i="36"/>
  <c r="I90" i="36"/>
  <c r="H90" i="36"/>
  <c r="I81" i="36"/>
  <c r="H81" i="36"/>
  <c r="I44" i="36"/>
  <c r="H44" i="36"/>
  <c r="G8" i="36"/>
  <c r="F8" i="36"/>
  <c r="I8" i="36"/>
  <c r="H8" i="36"/>
  <c r="E8" i="36"/>
  <c r="I122" i="36"/>
  <c r="H122" i="36"/>
  <c r="H103" i="36"/>
  <c r="F103" i="36"/>
  <c r="I103" i="36"/>
  <c r="H95" i="36"/>
  <c r="I95" i="36"/>
  <c r="H79" i="36"/>
  <c r="I79" i="36"/>
  <c r="I68" i="36"/>
  <c r="H68" i="36"/>
  <c r="I52" i="36"/>
  <c r="H52" i="36"/>
  <c r="I41" i="36"/>
  <c r="H41" i="36"/>
  <c r="I25" i="36"/>
  <c r="H25" i="36"/>
  <c r="I133" i="36"/>
  <c r="E133" i="36"/>
  <c r="H133" i="36"/>
  <c r="I101" i="36"/>
  <c r="H101" i="36"/>
  <c r="I124" i="36"/>
  <c r="H124" i="36"/>
  <c r="H107" i="36"/>
  <c r="I107" i="36"/>
  <c r="I88" i="36"/>
  <c r="H88" i="36"/>
  <c r="I64" i="36"/>
  <c r="H64" i="36"/>
  <c r="I132" i="36"/>
  <c r="H132" i="36"/>
  <c r="I120" i="36"/>
  <c r="H120" i="36"/>
  <c r="I94" i="36"/>
  <c r="H94" i="36"/>
  <c r="I92" i="36"/>
  <c r="H92" i="36"/>
  <c r="H75" i="36"/>
  <c r="I75" i="36"/>
  <c r="I32" i="36"/>
  <c r="H32" i="36"/>
  <c r="I116" i="36"/>
  <c r="H116" i="36"/>
  <c r="I96" i="36"/>
  <c r="H96" i="36"/>
  <c r="I80" i="36"/>
  <c r="H80" i="36"/>
  <c r="H129" i="8"/>
  <c r="H127" i="8"/>
  <c r="I126" i="9"/>
  <c r="H118" i="8"/>
  <c r="H101" i="8"/>
  <c r="H100" i="8"/>
  <c r="I94" i="9"/>
  <c r="I93" i="9"/>
  <c r="I92" i="9"/>
  <c r="I86" i="9"/>
  <c r="H79" i="8"/>
  <c r="H78" i="8"/>
  <c r="I62" i="9"/>
  <c r="I43" i="9"/>
  <c r="I35" i="9"/>
  <c r="H28" i="8"/>
  <c r="I27" i="9"/>
  <c r="F19" i="9"/>
  <c r="I19" i="9"/>
  <c r="H18" i="8"/>
  <c r="E18" i="8"/>
  <c r="F17" i="9"/>
  <c r="I17" i="9"/>
  <c r="I8" i="9"/>
  <c r="F8" i="9"/>
  <c r="H6" i="8"/>
  <c r="E6" i="8"/>
  <c r="H77" i="8"/>
  <c r="H68" i="8"/>
  <c r="H60" i="8"/>
  <c r="H59" i="8"/>
  <c r="I58" i="9"/>
  <c r="H52" i="8"/>
  <c r="I41" i="9"/>
  <c r="I25" i="9"/>
  <c r="F15" i="9"/>
  <c r="I15" i="9"/>
  <c r="I31" i="9"/>
  <c r="H24" i="8"/>
  <c r="H114" i="8"/>
  <c r="H87" i="8"/>
  <c r="H82" i="8"/>
  <c r="I47" i="9"/>
  <c r="E12" i="8"/>
  <c r="H12" i="8"/>
  <c r="F9" i="9"/>
  <c r="I9" i="9"/>
  <c r="I117" i="9"/>
  <c r="I116" i="9"/>
  <c r="I110" i="9"/>
  <c r="I109" i="9"/>
  <c r="I108" i="9"/>
  <c r="I107" i="9"/>
  <c r="I106" i="9"/>
  <c r="I85" i="9"/>
  <c r="I84" i="9"/>
  <c r="H76" i="8"/>
  <c r="I16" i="9"/>
  <c r="F16" i="9"/>
  <c r="F23" i="9"/>
  <c r="I23" i="9"/>
  <c r="H120" i="8"/>
  <c r="F103" i="9"/>
  <c r="I103" i="9"/>
  <c r="H80" i="8"/>
  <c r="I46" i="9"/>
  <c r="F11" i="9"/>
  <c r="I11" i="9"/>
  <c r="H115" i="8"/>
  <c r="I105" i="9"/>
  <c r="I90" i="9"/>
  <c r="I67" i="9"/>
  <c r="H57" i="8"/>
  <c r="I57" i="9"/>
  <c r="H49" i="8"/>
  <c r="I38" i="9"/>
  <c r="H95" i="8"/>
  <c r="H48" i="8"/>
  <c r="I118" i="36"/>
  <c r="H118" i="36"/>
  <c r="I113" i="36"/>
  <c r="H113" i="36"/>
  <c r="H111" i="36"/>
  <c r="I111" i="36"/>
  <c r="H91" i="36"/>
  <c r="I91" i="36"/>
  <c r="I72" i="36"/>
  <c r="H72" i="36"/>
  <c r="I109" i="36"/>
  <c r="H109" i="36"/>
  <c r="G20" i="36"/>
  <c r="F20" i="36"/>
  <c r="E20" i="36"/>
  <c r="I20" i="36"/>
  <c r="H20" i="36"/>
  <c r="I121" i="36"/>
  <c r="H121" i="36"/>
  <c r="I105" i="36"/>
  <c r="H105" i="36"/>
  <c r="H87" i="36"/>
  <c r="I87" i="36"/>
  <c r="I78" i="36"/>
  <c r="H78" i="36"/>
  <c r="I77" i="36"/>
  <c r="H77" i="36"/>
  <c r="I76" i="36"/>
  <c r="H76" i="36"/>
  <c r="I70" i="36"/>
  <c r="H70" i="36"/>
  <c r="I69" i="36"/>
  <c r="H69" i="36"/>
  <c r="I60" i="36"/>
  <c r="H60" i="36"/>
  <c r="I33" i="36"/>
  <c r="H33" i="36"/>
  <c r="H15" i="36"/>
  <c r="G15" i="36"/>
  <c r="F15" i="36"/>
  <c r="E15" i="36"/>
  <c r="I15" i="36"/>
  <c r="I110" i="36"/>
  <c r="H110" i="36"/>
  <c r="H19" i="36"/>
  <c r="G19" i="36"/>
  <c r="I19" i="36"/>
  <c r="F19" i="36"/>
  <c r="E19" i="36"/>
  <c r="I6" i="36"/>
  <c r="E6" i="36"/>
  <c r="H6" i="36"/>
  <c r="G6" i="36"/>
  <c r="F6" i="36"/>
  <c r="I100" i="36"/>
  <c r="H100" i="36"/>
  <c r="I130" i="9"/>
  <c r="H128" i="8"/>
  <c r="I118" i="9"/>
  <c r="I113" i="9"/>
  <c r="I112" i="9"/>
  <c r="I111" i="9"/>
  <c r="H102" i="8"/>
  <c r="H86" i="8"/>
  <c r="I71" i="9"/>
  <c r="H64" i="8"/>
  <c r="I63" i="9"/>
  <c r="H61" i="8"/>
  <c r="I53" i="9"/>
  <c r="I44" i="9"/>
  <c r="H43" i="8"/>
  <c r="H42" i="8"/>
  <c r="I36" i="9"/>
  <c r="F34" i="9"/>
  <c r="I34" i="9"/>
  <c r="I28" i="9"/>
  <c r="I26" i="9"/>
  <c r="I20" i="9"/>
  <c r="F20" i="9"/>
  <c r="F18" i="9"/>
  <c r="I18" i="9"/>
  <c r="F7" i="9"/>
  <c r="I7" i="9"/>
  <c r="H5" i="8"/>
  <c r="E5" i="8"/>
  <c r="H70" i="8"/>
  <c r="H41" i="8"/>
  <c r="H33" i="8"/>
  <c r="I32" i="9"/>
  <c r="F14" i="9"/>
  <c r="I14" i="9"/>
  <c r="H133" i="8"/>
  <c r="E133" i="8"/>
  <c r="H131" i="8"/>
  <c r="I114" i="9"/>
  <c r="I87" i="9"/>
  <c r="I82" i="9"/>
  <c r="I74" i="9"/>
  <c r="H45" i="8"/>
  <c r="H9" i="8"/>
  <c r="E9" i="8"/>
  <c r="I125" i="9"/>
  <c r="I124" i="9"/>
  <c r="H123" i="8"/>
  <c r="H107" i="8"/>
  <c r="H99" i="8"/>
  <c r="H91" i="8"/>
  <c r="H69" i="8"/>
  <c r="H51" i="8"/>
  <c r="F13" i="9"/>
  <c r="I13" i="9"/>
  <c r="I65" i="9"/>
  <c r="I37" i="9"/>
  <c r="H122" i="8"/>
  <c r="H121" i="8"/>
  <c r="I121" i="9"/>
  <c r="H105" i="8"/>
  <c r="H104" i="8"/>
  <c r="I98" i="9"/>
  <c r="I97" i="9"/>
  <c r="I96" i="9"/>
  <c r="I89" i="9"/>
  <c r="H88" i="8"/>
  <c r="I83" i="9"/>
  <c r="I66" i="9"/>
  <c r="I40" i="9"/>
  <c r="H30" i="8"/>
  <c r="I132" i="9"/>
  <c r="H81" i="8"/>
  <c r="H72" i="8"/>
  <c r="H56" i="8"/>
  <c r="H29" i="8"/>
  <c r="H21" i="8"/>
  <c r="E21" i="8"/>
  <c r="H10" i="8"/>
  <c r="E10" i="8"/>
  <c r="I112" i="36"/>
  <c r="H112" i="36"/>
  <c r="I48" i="36"/>
  <c r="H48" i="36"/>
  <c r="I29" i="36"/>
  <c r="H29" i="36"/>
  <c r="H115" i="36"/>
  <c r="I115" i="36"/>
  <c r="H4" i="36"/>
  <c r="K4" i="36" s="1"/>
  <c r="H131" i="36"/>
  <c r="I131" i="36"/>
  <c r="I49" i="36"/>
  <c r="H49" i="36"/>
  <c r="I24" i="36"/>
  <c r="H24" i="36"/>
  <c r="I82" i="36"/>
  <c r="H82" i="36"/>
  <c r="I28" i="36"/>
  <c r="H28" i="36"/>
  <c r="I102" i="36"/>
  <c r="H102" i="36"/>
  <c r="I86" i="36"/>
  <c r="H86" i="36"/>
  <c r="I85" i="36"/>
  <c r="H85" i="36"/>
  <c r="I125" i="36"/>
  <c r="H125" i="36"/>
  <c r="I89" i="36"/>
  <c r="H89" i="36"/>
  <c r="H7" i="36"/>
  <c r="G7" i="36"/>
  <c r="F7" i="36"/>
  <c r="E7" i="36"/>
  <c r="I7" i="36"/>
  <c r="L107" i="2"/>
  <c r="F107" i="9" s="1"/>
  <c r="L55" i="2"/>
  <c r="F55" i="40" s="1"/>
  <c r="J4" i="7"/>
  <c r="M4" i="7" s="1"/>
  <c r="S4" i="7" s="1"/>
  <c r="D9" i="23"/>
  <c r="H9" i="23" s="1"/>
  <c r="G3" i="41"/>
  <c r="D54" i="36"/>
  <c r="D54" i="39"/>
  <c r="I54" i="39" s="1"/>
  <c r="D47" i="35"/>
  <c r="J47" i="35" s="1"/>
  <c r="D11" i="39"/>
  <c r="H11" i="39" s="1"/>
  <c r="D27" i="30"/>
  <c r="H27" i="30" s="1"/>
  <c r="D59" i="31"/>
  <c r="J59" i="31" s="1"/>
  <c r="D39" i="30"/>
  <c r="D38" i="24"/>
  <c r="H38" i="24" s="1"/>
  <c r="D23" i="30"/>
  <c r="J23" i="30" s="1"/>
  <c r="D43" i="18"/>
  <c r="D27" i="29"/>
  <c r="J27" i="29" s="1"/>
  <c r="D47" i="30"/>
  <c r="H47" i="30" s="1"/>
  <c r="D21" i="30"/>
  <c r="I21" i="30" s="1"/>
  <c r="D11" i="24"/>
  <c r="I11" i="24" s="1"/>
  <c r="D9" i="39"/>
  <c r="I9" i="39" s="1"/>
  <c r="D35" i="35"/>
  <c r="J35" i="35" s="1"/>
  <c r="D35" i="38"/>
  <c r="J35" i="38" s="1"/>
  <c r="D17" i="18"/>
  <c r="D5" i="30"/>
  <c r="J5" i="30" s="1"/>
  <c r="D58" i="18"/>
  <c r="D58" i="38"/>
  <c r="J58" i="38" s="1"/>
  <c r="D51" i="35"/>
  <c r="J51" i="35" s="1"/>
  <c r="D51" i="38"/>
  <c r="D13" i="39"/>
  <c r="J13" i="39" s="1"/>
  <c r="D42" i="31"/>
  <c r="D43" i="35"/>
  <c r="J43" i="35" s="1"/>
  <c r="H3" i="41"/>
  <c r="J3" i="41"/>
  <c r="M3" i="41" s="1"/>
  <c r="S3" i="41" s="1"/>
  <c r="I3" i="41"/>
  <c r="L3" i="41" s="1"/>
  <c r="D46" i="18"/>
  <c r="D46" i="38"/>
  <c r="H46" i="38" s="1"/>
  <c r="D10" i="30"/>
  <c r="J10" i="30" s="1"/>
  <c r="D62" i="31"/>
  <c r="J62" i="31" s="1"/>
  <c r="D27" i="18"/>
  <c r="D17" i="30"/>
  <c r="D59" i="38"/>
  <c r="H59" i="38" s="1"/>
  <c r="D51" i="14"/>
  <c r="J51" i="14" s="1"/>
  <c r="D42" i="24"/>
  <c r="H42" i="24" s="1"/>
  <c r="D66" i="31"/>
  <c r="I66" i="31" s="1"/>
  <c r="D43" i="30"/>
  <c r="D18" i="30"/>
  <c r="D7" i="38"/>
  <c r="J7" i="38" s="1"/>
  <c r="D7" i="24"/>
  <c r="D54" i="30"/>
  <c r="D47" i="38"/>
  <c r="J47" i="38" s="1"/>
  <c r="D45" i="18"/>
  <c r="D21" i="18"/>
  <c r="D21" i="38"/>
  <c r="J21" i="38" s="1"/>
  <c r="D9" i="14"/>
  <c r="H9" i="14" s="1"/>
  <c r="D62" i="24"/>
  <c r="H62" i="24" s="1"/>
  <c r="D5" i="35"/>
  <c r="H5" i="35" s="1"/>
  <c r="D50" i="18"/>
  <c r="D50" i="14"/>
  <c r="J110" i="41"/>
  <c r="J110" i="40"/>
  <c r="J110" i="39"/>
  <c r="J110" i="38"/>
  <c r="H104" i="41"/>
  <c r="H104" i="40"/>
  <c r="H104" i="39"/>
  <c r="H104" i="38"/>
  <c r="J5" i="40"/>
  <c r="J5" i="38"/>
  <c r="J124" i="41"/>
  <c r="J124" i="40"/>
  <c r="J124" i="39"/>
  <c r="J124" i="38"/>
  <c r="J35" i="40"/>
  <c r="J35" i="41"/>
  <c r="I94" i="41"/>
  <c r="I94" i="40"/>
  <c r="I94" i="39"/>
  <c r="I94" i="38"/>
  <c r="I91" i="41"/>
  <c r="I91" i="40"/>
  <c r="I91" i="39"/>
  <c r="I91" i="38"/>
  <c r="H36" i="41"/>
  <c r="H36" i="40"/>
  <c r="H36" i="39"/>
  <c r="H36" i="38"/>
  <c r="I11" i="41"/>
  <c r="I11" i="40"/>
  <c r="I131" i="41"/>
  <c r="I131" i="40"/>
  <c r="I131" i="39"/>
  <c r="I131" i="38"/>
  <c r="H47" i="41"/>
  <c r="H47" i="40"/>
  <c r="J111" i="41"/>
  <c r="J111" i="40"/>
  <c r="J111" i="39"/>
  <c r="J111" i="38"/>
  <c r="J55" i="41"/>
  <c r="J55" i="40"/>
  <c r="I17" i="41"/>
  <c r="I17" i="40"/>
  <c r="H80" i="41"/>
  <c r="H80" i="40"/>
  <c r="H80" i="39"/>
  <c r="H80" i="38"/>
  <c r="H71" i="41"/>
  <c r="H71" i="40"/>
  <c r="H71" i="39"/>
  <c r="H71" i="38"/>
  <c r="I125" i="41"/>
  <c r="I125" i="40"/>
  <c r="I125" i="39"/>
  <c r="I125" i="38"/>
  <c r="J68" i="41"/>
  <c r="J68" i="40"/>
  <c r="J68" i="39"/>
  <c r="J68" i="38"/>
  <c r="H25" i="41"/>
  <c r="H25" i="40"/>
  <c r="H25" i="39"/>
  <c r="H25" i="38"/>
  <c r="I7" i="41"/>
  <c r="I7" i="40"/>
  <c r="I54" i="41"/>
  <c r="I54" i="40"/>
  <c r="H133" i="41"/>
  <c r="H133" i="40"/>
  <c r="H133" i="39"/>
  <c r="H133" i="38"/>
  <c r="H77" i="41"/>
  <c r="H77" i="40"/>
  <c r="H77" i="39"/>
  <c r="H77" i="38"/>
  <c r="J43" i="41"/>
  <c r="J43" i="40"/>
  <c r="J117" i="41"/>
  <c r="J117" i="40"/>
  <c r="J117" i="39"/>
  <c r="J117" i="38"/>
  <c r="D6" i="25"/>
  <c r="H6" i="25" s="1"/>
  <c r="D6" i="22"/>
  <c r="H6" i="22" s="1"/>
  <c r="D19" i="25"/>
  <c r="H19" i="25" s="1"/>
  <c r="D19" i="22"/>
  <c r="I128" i="41"/>
  <c r="I128" i="40"/>
  <c r="I128" i="39"/>
  <c r="I128" i="38"/>
  <c r="J79" i="41"/>
  <c r="J79" i="40"/>
  <c r="J79" i="39"/>
  <c r="J79" i="38"/>
  <c r="J129" i="36"/>
  <c r="J127" i="36"/>
  <c r="J10" i="36"/>
  <c r="J8" i="36"/>
  <c r="J95" i="36"/>
  <c r="J15" i="36"/>
  <c r="D31" i="38"/>
  <c r="J31" i="38" s="1"/>
  <c r="J14" i="36"/>
  <c r="D34" i="24"/>
  <c r="J7" i="36"/>
  <c r="H130" i="41"/>
  <c r="H130" i="40"/>
  <c r="H130" i="39"/>
  <c r="H130" i="38"/>
  <c r="H114" i="41"/>
  <c r="H114" i="40"/>
  <c r="H114" i="39"/>
  <c r="H114" i="38"/>
  <c r="H74" i="41"/>
  <c r="H74" i="40"/>
  <c r="H74" i="39"/>
  <c r="H74" i="38"/>
  <c r="H58" i="41"/>
  <c r="H58" i="40"/>
  <c r="I26" i="41"/>
  <c r="I26" i="40"/>
  <c r="I26" i="39"/>
  <c r="I18" i="41"/>
  <c r="I18" i="40"/>
  <c r="I18" i="39"/>
  <c r="I41" i="41"/>
  <c r="I41" i="40"/>
  <c r="I41" i="39"/>
  <c r="I41" i="38"/>
  <c r="I114" i="41"/>
  <c r="I114" i="40"/>
  <c r="I114" i="39"/>
  <c r="I114" i="38"/>
  <c r="H72" i="41"/>
  <c r="H72" i="40"/>
  <c r="H72" i="39"/>
  <c r="H72" i="38"/>
  <c r="H56" i="41"/>
  <c r="H56" i="40"/>
  <c r="H56" i="39"/>
  <c r="H56" i="38"/>
  <c r="H40" i="41"/>
  <c r="H40" i="40"/>
  <c r="H40" i="39"/>
  <c r="H40" i="38"/>
  <c r="H118" i="41"/>
  <c r="H118" i="40"/>
  <c r="H118" i="39"/>
  <c r="H118" i="38"/>
  <c r="I109" i="41"/>
  <c r="I109" i="40"/>
  <c r="I109" i="39"/>
  <c r="I109" i="38"/>
  <c r="J27" i="41"/>
  <c r="J27" i="40"/>
  <c r="I24" i="41"/>
  <c r="I24" i="40"/>
  <c r="I24" i="39"/>
  <c r="I24" i="38"/>
  <c r="H17" i="41"/>
  <c r="H17" i="40"/>
  <c r="H13" i="41"/>
  <c r="H13" i="40"/>
  <c r="I5" i="40"/>
  <c r="I5" i="38"/>
  <c r="I123" i="41"/>
  <c r="I123" i="40"/>
  <c r="I123" i="39"/>
  <c r="I123" i="38"/>
  <c r="J97" i="41"/>
  <c r="J97" i="40"/>
  <c r="J97" i="39"/>
  <c r="J97" i="38"/>
  <c r="J94" i="41"/>
  <c r="J94" i="40"/>
  <c r="J94" i="39"/>
  <c r="J94" i="38"/>
  <c r="H67" i="41"/>
  <c r="H67" i="40"/>
  <c r="H67" i="39"/>
  <c r="H67" i="38"/>
  <c r="H64" i="41"/>
  <c r="H64" i="40"/>
  <c r="H64" i="39"/>
  <c r="H64" i="38"/>
  <c r="H48" i="41"/>
  <c r="H48" i="40"/>
  <c r="H48" i="39"/>
  <c r="H48" i="38"/>
  <c r="I124" i="41"/>
  <c r="I124" i="40"/>
  <c r="I124" i="39"/>
  <c r="I124" i="38"/>
  <c r="I116" i="41"/>
  <c r="I116" i="40"/>
  <c r="I116" i="39"/>
  <c r="I116" i="38"/>
  <c r="H109" i="41"/>
  <c r="H109" i="40"/>
  <c r="H109" i="39"/>
  <c r="H109" i="38"/>
  <c r="J99" i="41"/>
  <c r="J99" i="40"/>
  <c r="J99" i="39"/>
  <c r="J99" i="38"/>
  <c r="I92" i="41"/>
  <c r="I92" i="40"/>
  <c r="I92" i="39"/>
  <c r="I92" i="38"/>
  <c r="J59" i="41"/>
  <c r="J59" i="40"/>
  <c r="H32" i="41"/>
  <c r="H32" i="40"/>
  <c r="H32" i="39"/>
  <c r="H32" i="38"/>
  <c r="J10" i="41"/>
  <c r="J10" i="40"/>
  <c r="J10" i="39"/>
  <c r="H5" i="40"/>
  <c r="H5" i="38"/>
  <c r="H107" i="41"/>
  <c r="H107" i="40"/>
  <c r="H107" i="39"/>
  <c r="H107" i="38"/>
  <c r="H87" i="41"/>
  <c r="H87" i="40"/>
  <c r="H87" i="39"/>
  <c r="H87" i="38"/>
  <c r="H84" i="41"/>
  <c r="H84" i="40"/>
  <c r="H84" i="39"/>
  <c r="H84" i="38"/>
  <c r="H63" i="41"/>
  <c r="H63" i="40"/>
  <c r="H60" i="41"/>
  <c r="H60" i="40"/>
  <c r="H60" i="39"/>
  <c r="H60" i="38"/>
  <c r="H121" i="41"/>
  <c r="H121" i="40"/>
  <c r="H121" i="39"/>
  <c r="H121" i="38"/>
  <c r="I80" i="41"/>
  <c r="I80" i="40"/>
  <c r="I80" i="39"/>
  <c r="I80" i="38"/>
  <c r="H73" i="41"/>
  <c r="H73" i="40"/>
  <c r="H73" i="39"/>
  <c r="H73" i="38"/>
  <c r="H41" i="41"/>
  <c r="H41" i="40"/>
  <c r="H41" i="39"/>
  <c r="H41" i="38"/>
  <c r="J32" i="41"/>
  <c r="J32" i="40"/>
  <c r="J32" i="39"/>
  <c r="J32" i="38"/>
  <c r="H30" i="40"/>
  <c r="H30" i="41"/>
  <c r="H30" i="38"/>
  <c r="J24" i="41"/>
  <c r="J24" i="40"/>
  <c r="J24" i="39"/>
  <c r="J24" i="38"/>
  <c r="I21" i="41"/>
  <c r="I21" i="40"/>
  <c r="I21" i="39"/>
  <c r="J16" i="41"/>
  <c r="J16" i="40"/>
  <c r="J16" i="39"/>
  <c r="J16" i="38"/>
  <c r="I13" i="41"/>
  <c r="I13" i="40"/>
  <c r="H132" i="41"/>
  <c r="H132" i="40"/>
  <c r="H132" i="39"/>
  <c r="H132" i="38"/>
  <c r="J121" i="41"/>
  <c r="J121" i="40"/>
  <c r="J121" i="39"/>
  <c r="J121" i="38"/>
  <c r="J85" i="41"/>
  <c r="J85" i="40"/>
  <c r="J85" i="39"/>
  <c r="J85" i="38"/>
  <c r="H110" i="41"/>
  <c r="H110" i="40"/>
  <c r="H110" i="39"/>
  <c r="H110" i="38"/>
  <c r="J92" i="41"/>
  <c r="J92" i="40"/>
  <c r="J92" i="39"/>
  <c r="J92" i="38"/>
  <c r="H46" i="41"/>
  <c r="H46" i="40"/>
  <c r="I28" i="41"/>
  <c r="I28" i="40"/>
  <c r="I28" i="39"/>
  <c r="I28" i="38"/>
  <c r="H21" i="41"/>
  <c r="H21" i="40"/>
  <c r="H21" i="39"/>
  <c r="I12" i="41"/>
  <c r="I12" i="40"/>
  <c r="I12" i="39"/>
  <c r="I12" i="38"/>
  <c r="H88" i="41"/>
  <c r="H88" i="40"/>
  <c r="H88" i="39"/>
  <c r="H88" i="38"/>
  <c r="J57" i="41"/>
  <c r="J57" i="40"/>
  <c r="J57" i="39"/>
  <c r="J57" i="38"/>
  <c r="J54" i="41"/>
  <c r="J54" i="40"/>
  <c r="H125" i="41"/>
  <c r="H125" i="40"/>
  <c r="H125" i="39"/>
  <c r="H125" i="38"/>
  <c r="J83" i="41"/>
  <c r="J83" i="40"/>
  <c r="J83" i="39"/>
  <c r="J83" i="38"/>
  <c r="J26" i="41"/>
  <c r="J26" i="40"/>
  <c r="J26" i="39"/>
  <c r="I119" i="41"/>
  <c r="I119" i="40"/>
  <c r="I119" i="39"/>
  <c r="I119" i="38"/>
  <c r="H115" i="41"/>
  <c r="H115" i="40"/>
  <c r="H115" i="39"/>
  <c r="H115" i="38"/>
  <c r="I99" i="41"/>
  <c r="I99" i="40"/>
  <c r="I99" i="39"/>
  <c r="I99" i="38"/>
  <c r="D10" i="23"/>
  <c r="I10" i="23" s="1"/>
  <c r="D10" i="25"/>
  <c r="D10" i="22"/>
  <c r="H10" i="22" s="1"/>
  <c r="D18" i="25"/>
  <c r="I18" i="25" s="1"/>
  <c r="D18" i="22"/>
  <c r="D5" i="23"/>
  <c r="H5" i="23" s="1"/>
  <c r="D5" i="25"/>
  <c r="H5" i="25" s="1"/>
  <c r="D5" i="22"/>
  <c r="H5" i="22" s="1"/>
  <c r="D59" i="25"/>
  <c r="H59" i="25" s="1"/>
  <c r="D59" i="22"/>
  <c r="H26" i="41"/>
  <c r="H26" i="40"/>
  <c r="H26" i="39"/>
  <c r="D38" i="25"/>
  <c r="H38" i="25" s="1"/>
  <c r="D38" i="22"/>
  <c r="H38" i="22" s="1"/>
  <c r="D27" i="32"/>
  <c r="J27" i="32" s="1"/>
  <c r="D27" i="25"/>
  <c r="H27" i="25" s="1"/>
  <c r="D27" i="22"/>
  <c r="D45" i="25"/>
  <c r="J45" i="25" s="1"/>
  <c r="D45" i="22"/>
  <c r="H45" i="22" s="1"/>
  <c r="D63" i="25"/>
  <c r="I63" i="25" s="1"/>
  <c r="D63" i="22"/>
  <c r="I63" i="22" s="1"/>
  <c r="D35" i="25"/>
  <c r="J35" i="25" s="1"/>
  <c r="D35" i="22"/>
  <c r="H35" i="22" s="1"/>
  <c r="I27" i="41"/>
  <c r="I27" i="40"/>
  <c r="D23" i="25"/>
  <c r="J23" i="25" s="1"/>
  <c r="D23" i="22"/>
  <c r="H23" i="22" s="1"/>
  <c r="D13" i="25"/>
  <c r="D13" i="22"/>
  <c r="J13" i="22" s="1"/>
  <c r="D66" i="25"/>
  <c r="J66" i="25" s="1"/>
  <c r="D66" i="22"/>
  <c r="J91" i="41"/>
  <c r="J91" i="40"/>
  <c r="J91" i="39"/>
  <c r="J91" i="38"/>
  <c r="J30" i="41"/>
  <c r="J30" i="40"/>
  <c r="J30" i="38"/>
  <c r="I112" i="41"/>
  <c r="I112" i="40"/>
  <c r="I112" i="39"/>
  <c r="I112" i="38"/>
  <c r="D30" i="32"/>
  <c r="J30" i="32" s="1"/>
  <c r="M99" i="2"/>
  <c r="G99" i="20" s="1"/>
  <c r="J100" i="41"/>
  <c r="J100" i="40"/>
  <c r="J100" i="39"/>
  <c r="J100" i="38"/>
  <c r="I56" i="41"/>
  <c r="I56" i="40"/>
  <c r="I56" i="39"/>
  <c r="I56" i="38"/>
  <c r="J67" i="41"/>
  <c r="J67" i="40"/>
  <c r="J67" i="39"/>
  <c r="J67" i="38"/>
  <c r="I96" i="41"/>
  <c r="I96" i="40"/>
  <c r="I96" i="39"/>
  <c r="I96" i="38"/>
  <c r="J128" i="36"/>
  <c r="J74" i="36"/>
  <c r="J73" i="36"/>
  <c r="J65" i="36"/>
  <c r="J56" i="36"/>
  <c r="D55" i="38"/>
  <c r="J55" i="38" s="1"/>
  <c r="D55" i="14"/>
  <c r="D54" i="18"/>
  <c r="D47" i="36"/>
  <c r="D46" i="35"/>
  <c r="I46" i="35" s="1"/>
  <c r="D46" i="31"/>
  <c r="D45" i="38"/>
  <c r="I45" i="38" s="1"/>
  <c r="D45" i="30"/>
  <c r="J45" i="30" s="1"/>
  <c r="J37" i="36"/>
  <c r="J22" i="36"/>
  <c r="J21" i="36"/>
  <c r="D11" i="35"/>
  <c r="I11" i="35" s="1"/>
  <c r="D11" i="30"/>
  <c r="D10" i="18"/>
  <c r="D10" i="14"/>
  <c r="J10" i="14" s="1"/>
  <c r="D9" i="18"/>
  <c r="D9" i="38"/>
  <c r="H9" i="38" s="1"/>
  <c r="D62" i="35"/>
  <c r="D62" i="38"/>
  <c r="J62" i="38" s="1"/>
  <c r="J44" i="36"/>
  <c r="D35" i="31"/>
  <c r="J35" i="31" s="1"/>
  <c r="D35" i="39"/>
  <c r="J35" i="39" s="1"/>
  <c r="D27" i="36"/>
  <c r="D27" i="24"/>
  <c r="H27" i="24" s="1"/>
  <c r="J17" i="36"/>
  <c r="D17" i="39"/>
  <c r="I17" i="39" s="1"/>
  <c r="J5" i="36"/>
  <c r="D5" i="39"/>
  <c r="J5" i="39" s="1"/>
  <c r="J104" i="36"/>
  <c r="J70" i="36"/>
  <c r="J69" i="36"/>
  <c r="D59" i="39"/>
  <c r="J59" i="39" s="1"/>
  <c r="D59" i="14"/>
  <c r="J59" i="14" s="1"/>
  <c r="D58" i="35"/>
  <c r="I58" i="35" s="1"/>
  <c r="D58" i="31"/>
  <c r="D51" i="31"/>
  <c r="H51" i="31" s="1"/>
  <c r="D51" i="39"/>
  <c r="H51" i="39" s="1"/>
  <c r="D50" i="36"/>
  <c r="D50" i="30"/>
  <c r="D50" i="39"/>
  <c r="J50" i="39" s="1"/>
  <c r="J16" i="36"/>
  <c r="D15" i="35"/>
  <c r="H15" i="35" s="1"/>
  <c r="D15" i="18"/>
  <c r="D15" i="30"/>
  <c r="J101" i="36"/>
  <c r="D39" i="38"/>
  <c r="D39" i="36"/>
  <c r="D31" i="18"/>
  <c r="D31" i="31"/>
  <c r="D31" i="39"/>
  <c r="I31" i="39" s="1"/>
  <c r="D30" i="36"/>
  <c r="D30" i="30"/>
  <c r="H30" i="30" s="1"/>
  <c r="D30" i="39"/>
  <c r="D13" i="35"/>
  <c r="I13" i="35" s="1"/>
  <c r="D13" i="31"/>
  <c r="J124" i="36"/>
  <c r="J107" i="36"/>
  <c r="J88" i="36"/>
  <c r="J64" i="36"/>
  <c r="D61" i="18"/>
  <c r="D61" i="36"/>
  <c r="D42" i="35"/>
  <c r="I42" i="35" s="1"/>
  <c r="D42" i="38"/>
  <c r="J42" i="38" s="1"/>
  <c r="D19" i="18"/>
  <c r="D19" i="31"/>
  <c r="J19" i="31" s="1"/>
  <c r="D19" i="39"/>
  <c r="H19" i="39" s="1"/>
  <c r="D6" i="18"/>
  <c r="D6" i="38"/>
  <c r="J6" i="38" s="1"/>
  <c r="J132" i="36"/>
  <c r="J120" i="36"/>
  <c r="J86" i="36"/>
  <c r="J85" i="36"/>
  <c r="D66" i="35"/>
  <c r="H66" i="35" s="1"/>
  <c r="D66" i="38"/>
  <c r="I66" i="38" s="1"/>
  <c r="J57" i="36"/>
  <c r="D38" i="35"/>
  <c r="H38" i="35" s="1"/>
  <c r="D38" i="38"/>
  <c r="H38" i="38" s="1"/>
  <c r="J32" i="36"/>
  <c r="D23" i="35"/>
  <c r="I23" i="35" s="1"/>
  <c r="J23" i="36"/>
  <c r="D23" i="24"/>
  <c r="J23" i="24" s="1"/>
  <c r="J125" i="36"/>
  <c r="J89" i="36"/>
  <c r="D63" i="38"/>
  <c r="J63" i="38" s="1"/>
  <c r="D63" i="31"/>
  <c r="H63" i="31" s="1"/>
  <c r="D63" i="39"/>
  <c r="H63" i="39" s="1"/>
  <c r="D43" i="36"/>
  <c r="D43" i="14"/>
  <c r="J43" i="14" s="1"/>
  <c r="D34" i="35"/>
  <c r="J34" i="35" s="1"/>
  <c r="I35" i="41"/>
  <c r="I35" i="40"/>
  <c r="D26" i="36"/>
  <c r="D26" i="30"/>
  <c r="I26" i="30" s="1"/>
  <c r="D18" i="14"/>
  <c r="I18" i="14" s="1"/>
  <c r="D7" i="30"/>
  <c r="J7" i="30" s="1"/>
  <c r="J114" i="41"/>
  <c r="J114" i="40"/>
  <c r="J114" i="39"/>
  <c r="J114" i="38"/>
  <c r="H112" i="41"/>
  <c r="H112" i="40"/>
  <c r="H112" i="39"/>
  <c r="H112" i="38"/>
  <c r="I98" i="41"/>
  <c r="I98" i="40"/>
  <c r="I98" i="39"/>
  <c r="I98" i="38"/>
  <c r="I69" i="41"/>
  <c r="I69" i="40"/>
  <c r="I69" i="39"/>
  <c r="I69" i="38"/>
  <c r="I32" i="41"/>
  <c r="I32" i="40"/>
  <c r="I32" i="39"/>
  <c r="I32" i="38"/>
  <c r="J15" i="41"/>
  <c r="J15" i="40"/>
  <c r="H100" i="41"/>
  <c r="H100" i="40"/>
  <c r="H100" i="39"/>
  <c r="H100" i="38"/>
  <c r="J75" i="41"/>
  <c r="J75" i="40"/>
  <c r="J75" i="39"/>
  <c r="J75" i="38"/>
  <c r="I31" i="41"/>
  <c r="I31" i="40"/>
  <c r="H79" i="41"/>
  <c r="H79" i="40"/>
  <c r="H79" i="39"/>
  <c r="H79" i="38"/>
  <c r="H44" i="41"/>
  <c r="H44" i="40"/>
  <c r="H44" i="39"/>
  <c r="H44" i="38"/>
  <c r="H105" i="41"/>
  <c r="H105" i="40"/>
  <c r="H105" i="39"/>
  <c r="H105" i="38"/>
  <c r="J95" i="41"/>
  <c r="J95" i="40"/>
  <c r="J95" i="39"/>
  <c r="J95" i="38"/>
  <c r="H65" i="41"/>
  <c r="H65" i="40"/>
  <c r="H65" i="39"/>
  <c r="H65" i="38"/>
  <c r="J28" i="41"/>
  <c r="J28" i="40"/>
  <c r="J28" i="39"/>
  <c r="J28" i="38"/>
  <c r="J20" i="41"/>
  <c r="J20" i="40"/>
  <c r="J20" i="39"/>
  <c r="J20" i="38"/>
  <c r="I9" i="41"/>
  <c r="I9" i="40"/>
  <c r="I95" i="41"/>
  <c r="I95" i="40"/>
  <c r="I95" i="39"/>
  <c r="I95" i="38"/>
  <c r="H83" i="41"/>
  <c r="H83" i="40"/>
  <c r="H83" i="39"/>
  <c r="H83" i="38"/>
  <c r="H55" i="41"/>
  <c r="H55" i="40"/>
  <c r="I117" i="41"/>
  <c r="I117" i="40"/>
  <c r="I117" i="39"/>
  <c r="I117" i="38"/>
  <c r="I85" i="41"/>
  <c r="I85" i="40"/>
  <c r="I85" i="39"/>
  <c r="I85" i="38"/>
  <c r="I37" i="41"/>
  <c r="I37" i="40"/>
  <c r="I37" i="39"/>
  <c r="I37" i="38"/>
  <c r="J31" i="41"/>
  <c r="J31" i="40"/>
  <c r="I111" i="41"/>
  <c r="I111" i="40"/>
  <c r="I111" i="39"/>
  <c r="I111" i="38"/>
  <c r="J115" i="41"/>
  <c r="J115" i="40"/>
  <c r="J115" i="39"/>
  <c r="J115" i="38"/>
  <c r="H20" i="41"/>
  <c r="H20" i="40"/>
  <c r="H20" i="39"/>
  <c r="H20" i="38"/>
  <c r="H24" i="41"/>
  <c r="H24" i="40"/>
  <c r="H24" i="38"/>
  <c r="H24" i="39"/>
  <c r="D34" i="25"/>
  <c r="D34" i="22"/>
  <c r="J34" i="22" s="1"/>
  <c r="I64" i="41"/>
  <c r="I64" i="40"/>
  <c r="I64" i="39"/>
  <c r="I64" i="38"/>
  <c r="D26" i="32"/>
  <c r="J26" i="32" s="1"/>
  <c r="D26" i="25"/>
  <c r="I26" i="25" s="1"/>
  <c r="D26" i="22"/>
  <c r="H26" i="22" s="1"/>
  <c r="H86" i="41"/>
  <c r="H86" i="40"/>
  <c r="H86" i="39"/>
  <c r="H86" i="38"/>
  <c r="I84" i="41"/>
  <c r="I84" i="40"/>
  <c r="I84" i="39"/>
  <c r="I84" i="38"/>
  <c r="J130" i="36"/>
  <c r="J99" i="36"/>
  <c r="J83" i="36"/>
  <c r="D55" i="31"/>
  <c r="J55" i="31" s="1"/>
  <c r="D55" i="39"/>
  <c r="J55" i="39" s="1"/>
  <c r="J45" i="36"/>
  <c r="J106" i="36"/>
  <c r="J81" i="36"/>
  <c r="J122" i="36"/>
  <c r="J52" i="36"/>
  <c r="D15" i="24"/>
  <c r="H15" i="24" s="1"/>
  <c r="J67" i="36"/>
  <c r="J40" i="36"/>
  <c r="D31" i="14"/>
  <c r="J31" i="14" s="1"/>
  <c r="D61" i="14"/>
  <c r="D61" i="30"/>
  <c r="I61" i="30" s="1"/>
  <c r="D6" i="35"/>
  <c r="D6" i="24"/>
  <c r="H6" i="24" s="1"/>
  <c r="J114" i="36"/>
  <c r="H106" i="41"/>
  <c r="H106" i="40"/>
  <c r="H106" i="39"/>
  <c r="H106" i="38"/>
  <c r="H98" i="41"/>
  <c r="H98" i="40"/>
  <c r="H98" i="39"/>
  <c r="H98" i="38"/>
  <c r="H90" i="41"/>
  <c r="H90" i="40"/>
  <c r="H90" i="39"/>
  <c r="H90" i="38"/>
  <c r="H50" i="41"/>
  <c r="H50" i="40"/>
  <c r="H50" i="38"/>
  <c r="I34" i="41"/>
  <c r="I34" i="40"/>
  <c r="I34" i="38"/>
  <c r="I22" i="41"/>
  <c r="I22" i="40"/>
  <c r="I22" i="38"/>
  <c r="I22" i="39"/>
  <c r="I10" i="41"/>
  <c r="I10" i="40"/>
  <c r="I10" i="39"/>
  <c r="I129" i="41"/>
  <c r="I129" i="40"/>
  <c r="I129" i="39"/>
  <c r="I129" i="38"/>
  <c r="I121" i="41"/>
  <c r="I121" i="40"/>
  <c r="I121" i="38"/>
  <c r="I121" i="39"/>
  <c r="I113" i="41"/>
  <c r="I113" i="40"/>
  <c r="I113" i="39"/>
  <c r="I113" i="38"/>
  <c r="I105" i="41"/>
  <c r="I105" i="40"/>
  <c r="I105" i="39"/>
  <c r="I105" i="38"/>
  <c r="I97" i="41"/>
  <c r="I97" i="40"/>
  <c r="I97" i="39"/>
  <c r="I97" i="38"/>
  <c r="I89" i="41"/>
  <c r="I89" i="40"/>
  <c r="I89" i="38"/>
  <c r="I89" i="39"/>
  <c r="I81" i="41"/>
  <c r="I81" i="40"/>
  <c r="I81" i="39"/>
  <c r="I81" i="38"/>
  <c r="I73" i="41"/>
  <c r="I73" i="40"/>
  <c r="I73" i="39"/>
  <c r="I73" i="38"/>
  <c r="I65" i="41"/>
  <c r="I65" i="40"/>
  <c r="I65" i="39"/>
  <c r="I65" i="38"/>
  <c r="I57" i="41"/>
  <c r="I57" i="40"/>
  <c r="I57" i="38"/>
  <c r="I57" i="39"/>
  <c r="I49" i="41"/>
  <c r="I49" i="40"/>
  <c r="I49" i="39"/>
  <c r="I49" i="38"/>
  <c r="H127" i="41"/>
  <c r="H127" i="40"/>
  <c r="H127" i="39"/>
  <c r="H127" i="38"/>
  <c r="I110" i="41"/>
  <c r="I110" i="40"/>
  <c r="I110" i="39"/>
  <c r="I110" i="38"/>
  <c r="J101" i="41"/>
  <c r="J101" i="40"/>
  <c r="J101" i="39"/>
  <c r="J101" i="38"/>
  <c r="J98" i="41"/>
  <c r="J98" i="40"/>
  <c r="J98" i="39"/>
  <c r="J98" i="38"/>
  <c r="H96" i="41"/>
  <c r="H96" i="40"/>
  <c r="H96" i="39"/>
  <c r="H96" i="38"/>
  <c r="H75" i="41"/>
  <c r="H75" i="40"/>
  <c r="H75" i="39"/>
  <c r="H75" i="38"/>
  <c r="H59" i="41"/>
  <c r="H59" i="40"/>
  <c r="H43" i="41"/>
  <c r="H43" i="40"/>
  <c r="J128" i="41"/>
  <c r="J128" i="40"/>
  <c r="J128" i="39"/>
  <c r="J128" i="38"/>
  <c r="J120" i="41"/>
  <c r="J120" i="40"/>
  <c r="J120" i="39"/>
  <c r="J120" i="38"/>
  <c r="J112" i="41"/>
  <c r="J112" i="40"/>
  <c r="J112" i="39"/>
  <c r="J112" i="38"/>
  <c r="J104" i="41"/>
  <c r="J104" i="40"/>
  <c r="J104" i="39"/>
  <c r="J104" i="38"/>
  <c r="J96" i="41"/>
  <c r="J96" i="40"/>
  <c r="J96" i="39"/>
  <c r="J96" i="38"/>
  <c r="J88" i="41"/>
  <c r="J88" i="40"/>
  <c r="J88" i="39"/>
  <c r="J88" i="38"/>
  <c r="J80" i="41"/>
  <c r="J80" i="40"/>
  <c r="J80" i="39"/>
  <c r="J80" i="38"/>
  <c r="J72" i="41"/>
  <c r="J72" i="40"/>
  <c r="J72" i="39"/>
  <c r="J72" i="38"/>
  <c r="J64" i="41"/>
  <c r="J64" i="40"/>
  <c r="J64" i="39"/>
  <c r="J64" i="38"/>
  <c r="J56" i="41"/>
  <c r="J56" i="40"/>
  <c r="J56" i="39"/>
  <c r="J56" i="38"/>
  <c r="J48" i="41"/>
  <c r="J48" i="40"/>
  <c r="J48" i="39"/>
  <c r="J48" i="38"/>
  <c r="J40" i="41"/>
  <c r="J40" i="40"/>
  <c r="J40" i="39"/>
  <c r="J40" i="38"/>
  <c r="H35" i="41"/>
  <c r="H35" i="40"/>
  <c r="J33" i="41"/>
  <c r="J33" i="40"/>
  <c r="J33" i="39"/>
  <c r="J33" i="38"/>
  <c r="H31" i="41"/>
  <c r="H31" i="40"/>
  <c r="J29" i="41"/>
  <c r="J29" i="40"/>
  <c r="J29" i="38"/>
  <c r="J29" i="39"/>
  <c r="H27" i="41"/>
  <c r="H27" i="40"/>
  <c r="J25" i="41"/>
  <c r="J25" i="40"/>
  <c r="J25" i="39"/>
  <c r="J25" i="38"/>
  <c r="H23" i="41"/>
  <c r="H23" i="40"/>
  <c r="J21" i="41"/>
  <c r="J21" i="40"/>
  <c r="J21" i="39"/>
  <c r="H19" i="41"/>
  <c r="H19" i="40"/>
  <c r="J17" i="41"/>
  <c r="J17" i="40"/>
  <c r="H15" i="41"/>
  <c r="H15" i="40"/>
  <c r="J13" i="41"/>
  <c r="J13" i="40"/>
  <c r="H11" i="41"/>
  <c r="H11" i="40"/>
  <c r="J9" i="41"/>
  <c r="J9" i="40"/>
  <c r="I130" i="41"/>
  <c r="I130" i="40"/>
  <c r="I130" i="39"/>
  <c r="I130" i="38"/>
  <c r="I127" i="41"/>
  <c r="I127" i="40"/>
  <c r="I127" i="39"/>
  <c r="I127" i="38"/>
  <c r="H124" i="41"/>
  <c r="H124" i="40"/>
  <c r="H124" i="39"/>
  <c r="H124" i="38"/>
  <c r="I86" i="41"/>
  <c r="I86" i="40"/>
  <c r="I86" i="39"/>
  <c r="I86" i="38"/>
  <c r="I78" i="41"/>
  <c r="I78" i="40"/>
  <c r="I78" i="39"/>
  <c r="I78" i="38"/>
  <c r="I75" i="41"/>
  <c r="I75" i="40"/>
  <c r="I75" i="39"/>
  <c r="I75" i="38"/>
  <c r="I62" i="41"/>
  <c r="I62" i="40"/>
  <c r="I59" i="41"/>
  <c r="I59" i="40"/>
  <c r="I46" i="41"/>
  <c r="I46" i="40"/>
  <c r="I43" i="41"/>
  <c r="I43" i="40"/>
  <c r="I133" i="41"/>
  <c r="I133" i="40"/>
  <c r="I133" i="39"/>
  <c r="I133" i="38"/>
  <c r="H126" i="41"/>
  <c r="H126" i="40"/>
  <c r="H126" i="39"/>
  <c r="H126" i="38"/>
  <c r="H94" i="41"/>
  <c r="H94" i="40"/>
  <c r="H94" i="39"/>
  <c r="H94" i="38"/>
  <c r="J84" i="41"/>
  <c r="J84" i="40"/>
  <c r="J84" i="39"/>
  <c r="J84" i="38"/>
  <c r="J76" i="41"/>
  <c r="J76" i="40"/>
  <c r="J76" i="39"/>
  <c r="J76" i="38"/>
  <c r="H70" i="41"/>
  <c r="H70" i="40"/>
  <c r="H70" i="39"/>
  <c r="H70" i="38"/>
  <c r="I53" i="41"/>
  <c r="I53" i="40"/>
  <c r="I53" i="39"/>
  <c r="I53" i="38"/>
  <c r="J23" i="41"/>
  <c r="J23" i="40"/>
  <c r="I20" i="41"/>
  <c r="I20" i="40"/>
  <c r="I20" i="39"/>
  <c r="I20" i="38"/>
  <c r="I16" i="41"/>
  <c r="I16" i="40"/>
  <c r="I16" i="39"/>
  <c r="I16" i="38"/>
  <c r="J11" i="41"/>
  <c r="J11" i="40"/>
  <c r="I4" i="41"/>
  <c r="I4" i="40"/>
  <c r="I4" i="39"/>
  <c r="L4" i="39" s="1"/>
  <c r="I4" i="38"/>
  <c r="L4" i="38" s="1"/>
  <c r="J126" i="41"/>
  <c r="J126" i="40"/>
  <c r="J126" i="39"/>
  <c r="J126" i="38"/>
  <c r="H91" i="41"/>
  <c r="H91" i="40"/>
  <c r="H91" i="39"/>
  <c r="H91" i="38"/>
  <c r="I67" i="41"/>
  <c r="I67" i="40"/>
  <c r="I67" i="39"/>
  <c r="I67" i="38"/>
  <c r="I38" i="41"/>
  <c r="I38" i="40"/>
  <c r="I132" i="41"/>
  <c r="I132" i="40"/>
  <c r="I132" i="39"/>
  <c r="I132" i="38"/>
  <c r="J107" i="41"/>
  <c r="J107" i="40"/>
  <c r="J107" i="39"/>
  <c r="J107" i="38"/>
  <c r="I76" i="41"/>
  <c r="I76" i="40"/>
  <c r="I76" i="39"/>
  <c r="I76" i="38"/>
  <c r="H69" i="41"/>
  <c r="H69" i="40"/>
  <c r="H69" i="39"/>
  <c r="H69" i="38"/>
  <c r="H37" i="41"/>
  <c r="H37" i="40"/>
  <c r="H37" i="39"/>
  <c r="H37" i="38"/>
  <c r="H28" i="41"/>
  <c r="H28" i="40"/>
  <c r="H28" i="39"/>
  <c r="H28" i="38"/>
  <c r="I19" i="41"/>
  <c r="I19" i="40"/>
  <c r="H16" i="41"/>
  <c r="H16" i="40"/>
  <c r="H16" i="39"/>
  <c r="H16" i="38"/>
  <c r="H131" i="41"/>
  <c r="H131" i="40"/>
  <c r="H131" i="39"/>
  <c r="H131" i="38"/>
  <c r="H128" i="41"/>
  <c r="H128" i="40"/>
  <c r="H128" i="39"/>
  <c r="H128" i="38"/>
  <c r="I122" i="41"/>
  <c r="I122" i="40"/>
  <c r="I122" i="39"/>
  <c r="I122" i="38"/>
  <c r="I107" i="41"/>
  <c r="I107" i="40"/>
  <c r="F107" i="40"/>
  <c r="F107" i="39"/>
  <c r="I107" i="39"/>
  <c r="F107" i="38"/>
  <c r="I107" i="38"/>
  <c r="I90" i="41"/>
  <c r="I90" i="40"/>
  <c r="I90" i="39"/>
  <c r="I90" i="38"/>
  <c r="I87" i="41"/>
  <c r="I87" i="40"/>
  <c r="I87" i="39"/>
  <c r="I87" i="38"/>
  <c r="I66" i="41"/>
  <c r="I66" i="40"/>
  <c r="I63" i="41"/>
  <c r="I63" i="40"/>
  <c r="J50" i="41"/>
  <c r="J50" i="40"/>
  <c r="J50" i="38"/>
  <c r="I120" i="41"/>
  <c r="I120" i="40"/>
  <c r="I120" i="39"/>
  <c r="I120" i="38"/>
  <c r="H113" i="41"/>
  <c r="H113" i="40"/>
  <c r="H113" i="39"/>
  <c r="H113" i="38"/>
  <c r="H97" i="41"/>
  <c r="H97" i="40"/>
  <c r="H97" i="39"/>
  <c r="H97" i="38"/>
  <c r="J71" i="41"/>
  <c r="J71" i="40"/>
  <c r="J71" i="39"/>
  <c r="J71" i="38"/>
  <c r="H57" i="41"/>
  <c r="H57" i="40"/>
  <c r="H57" i="39"/>
  <c r="H57" i="38"/>
  <c r="H49" i="41"/>
  <c r="H49" i="40"/>
  <c r="H49" i="39"/>
  <c r="H49" i="38"/>
  <c r="J39" i="41"/>
  <c r="J39" i="40"/>
  <c r="I29" i="41"/>
  <c r="I29" i="40"/>
  <c r="I29" i="39"/>
  <c r="I29" i="38"/>
  <c r="J109" i="41"/>
  <c r="J109" i="40"/>
  <c r="J109" i="39"/>
  <c r="J109" i="38"/>
  <c r="H95" i="41"/>
  <c r="H95" i="40"/>
  <c r="H95" i="39"/>
  <c r="H95" i="38"/>
  <c r="H92" i="41"/>
  <c r="H92" i="40"/>
  <c r="H92" i="39"/>
  <c r="H92" i="38"/>
  <c r="J77" i="41"/>
  <c r="J77" i="40"/>
  <c r="J77" i="39"/>
  <c r="J77" i="38"/>
  <c r="J74" i="41"/>
  <c r="J74" i="40"/>
  <c r="J74" i="39"/>
  <c r="J74" i="38"/>
  <c r="J61" i="41"/>
  <c r="J61" i="40"/>
  <c r="J58" i="41"/>
  <c r="J58" i="40"/>
  <c r="J45" i="41"/>
  <c r="J45" i="40"/>
  <c r="J42" i="41"/>
  <c r="J42" i="40"/>
  <c r="J108" i="41"/>
  <c r="J108" i="40"/>
  <c r="J108" i="39"/>
  <c r="J108" i="38"/>
  <c r="I77" i="41"/>
  <c r="I77" i="40"/>
  <c r="I77" i="39"/>
  <c r="I77" i="38"/>
  <c r="H33" i="41"/>
  <c r="H33" i="40"/>
  <c r="H33" i="39"/>
  <c r="H33" i="38"/>
  <c r="I6" i="41"/>
  <c r="I6" i="40"/>
  <c r="I118" i="41"/>
  <c r="I118" i="40"/>
  <c r="I118" i="39"/>
  <c r="I118" i="38"/>
  <c r="H111" i="41"/>
  <c r="H111" i="40"/>
  <c r="H111" i="39"/>
  <c r="H111" i="38"/>
  <c r="H108" i="41"/>
  <c r="H108" i="40"/>
  <c r="H108" i="39"/>
  <c r="H108" i="38"/>
  <c r="J106" i="41"/>
  <c r="J106" i="40"/>
  <c r="J106" i="39"/>
  <c r="J106" i="38"/>
  <c r="J102" i="41"/>
  <c r="J102" i="40"/>
  <c r="J102" i="39"/>
  <c r="J102" i="38"/>
  <c r="J82" i="41"/>
  <c r="J82" i="40"/>
  <c r="J82" i="39"/>
  <c r="J82" i="38"/>
  <c r="I70" i="41"/>
  <c r="I70" i="40"/>
  <c r="I70" i="39"/>
  <c r="I70" i="38"/>
  <c r="H51" i="41"/>
  <c r="H51" i="40"/>
  <c r="H117" i="41"/>
  <c r="H117" i="40"/>
  <c r="H117" i="39"/>
  <c r="H117" i="38"/>
  <c r="H93" i="41"/>
  <c r="H93" i="40"/>
  <c r="H93" i="39"/>
  <c r="H93" i="38"/>
  <c r="I68" i="41"/>
  <c r="I68" i="40"/>
  <c r="I68" i="39"/>
  <c r="I68" i="38"/>
  <c r="H61" i="41"/>
  <c r="H61" i="40"/>
  <c r="I44" i="41"/>
  <c r="I44" i="40"/>
  <c r="I44" i="39"/>
  <c r="I44" i="38"/>
  <c r="J34" i="41"/>
  <c r="J34" i="40"/>
  <c r="J34" i="38"/>
  <c r="J22" i="41"/>
  <c r="J22" i="40"/>
  <c r="J22" i="39"/>
  <c r="J22" i="38"/>
  <c r="I15" i="41"/>
  <c r="I15" i="40"/>
  <c r="J6" i="41"/>
  <c r="J6" i="40"/>
  <c r="I115" i="41"/>
  <c r="I115" i="40"/>
  <c r="I115" i="39"/>
  <c r="I115" i="38"/>
  <c r="J81" i="41"/>
  <c r="J81" i="40"/>
  <c r="J81" i="39"/>
  <c r="J81" i="38"/>
  <c r="J53" i="41"/>
  <c r="J53" i="40"/>
  <c r="J53" i="39"/>
  <c r="J53" i="38"/>
  <c r="D9" i="22"/>
  <c r="D9" i="25"/>
  <c r="I9" i="25" s="1"/>
  <c r="D47" i="26"/>
  <c r="D47" i="25"/>
  <c r="D47" i="22"/>
  <c r="D39" i="25"/>
  <c r="I39" i="25" s="1"/>
  <c r="D39" i="22"/>
  <c r="D21" i="23"/>
  <c r="D21" i="25"/>
  <c r="I21" i="25" s="1"/>
  <c r="D21" i="22"/>
  <c r="I45" i="41"/>
  <c r="I45" i="40"/>
  <c r="H6" i="41"/>
  <c r="H6" i="40"/>
  <c r="D58" i="25"/>
  <c r="D58" i="22"/>
  <c r="I58" i="22" s="1"/>
  <c r="D54" i="25"/>
  <c r="I54" i="25" s="1"/>
  <c r="D54" i="22"/>
  <c r="D46" i="32"/>
  <c r="J46" i="32" s="1"/>
  <c r="D46" i="25"/>
  <c r="H46" i="25" s="1"/>
  <c r="D46" i="22"/>
  <c r="H4" i="41"/>
  <c r="H4" i="40"/>
  <c r="H4" i="39"/>
  <c r="K4" i="39" s="1"/>
  <c r="H4" i="38"/>
  <c r="K4" i="38" s="1"/>
  <c r="J131" i="41"/>
  <c r="J131" i="40"/>
  <c r="J131" i="39"/>
  <c r="J131" i="38"/>
  <c r="M86" i="2"/>
  <c r="J87" i="41"/>
  <c r="J87" i="40"/>
  <c r="J87" i="39"/>
  <c r="J87" i="38"/>
  <c r="J44" i="41"/>
  <c r="J44" i="40"/>
  <c r="J44" i="39"/>
  <c r="J44" i="38"/>
  <c r="M7" i="2"/>
  <c r="J8" i="41"/>
  <c r="J8" i="40"/>
  <c r="J8" i="39"/>
  <c r="J8" i="38"/>
  <c r="D45" i="23"/>
  <c r="H45" i="23" s="1"/>
  <c r="M46" i="2"/>
  <c r="J47" i="41"/>
  <c r="J47" i="40"/>
  <c r="J51" i="41"/>
  <c r="J51" i="40"/>
  <c r="J132" i="41"/>
  <c r="J132" i="40"/>
  <c r="J132" i="39"/>
  <c r="J132" i="38"/>
  <c r="J123" i="41"/>
  <c r="J123" i="40"/>
  <c r="J123" i="39"/>
  <c r="J123" i="38"/>
  <c r="J112" i="36"/>
  <c r="D55" i="36"/>
  <c r="D54" i="31"/>
  <c r="D54" i="24"/>
  <c r="H54" i="24" s="1"/>
  <c r="D47" i="31"/>
  <c r="D47" i="39"/>
  <c r="H47" i="39" s="1"/>
  <c r="D46" i="36"/>
  <c r="D46" i="30"/>
  <c r="D46" i="39"/>
  <c r="I46" i="39" s="1"/>
  <c r="D45" i="24"/>
  <c r="J45" i="24" s="1"/>
  <c r="D45" i="39"/>
  <c r="H45" i="39" s="1"/>
  <c r="D21" i="35"/>
  <c r="D21" i="31"/>
  <c r="J21" i="31" s="1"/>
  <c r="J11" i="36"/>
  <c r="D10" i="31"/>
  <c r="H10" i="31" s="1"/>
  <c r="D10" i="24"/>
  <c r="D9" i="24"/>
  <c r="I9" i="24" s="1"/>
  <c r="D9" i="30"/>
  <c r="I9" i="30" s="1"/>
  <c r="J123" i="36"/>
  <c r="J117" i="36"/>
  <c r="D62" i="18"/>
  <c r="D35" i="18"/>
  <c r="D35" i="30"/>
  <c r="D27" i="39"/>
  <c r="D27" i="38"/>
  <c r="J27" i="38" s="1"/>
  <c r="D27" i="31"/>
  <c r="H27" i="31" s="1"/>
  <c r="D17" i="35"/>
  <c r="D5" i="18"/>
  <c r="D5" i="31"/>
  <c r="J5" i="31" s="1"/>
  <c r="J115" i="36"/>
  <c r="J60" i="36"/>
  <c r="D59" i="18"/>
  <c r="D59" i="36"/>
  <c r="D59" i="24"/>
  <c r="I59" i="24" s="1"/>
  <c r="D58" i="36"/>
  <c r="D58" i="30"/>
  <c r="D58" i="39"/>
  <c r="H58" i="39" s="1"/>
  <c r="D51" i="18"/>
  <c r="D50" i="35"/>
  <c r="J41" i="36"/>
  <c r="J25" i="36"/>
  <c r="J119" i="36"/>
  <c r="D39" i="18"/>
  <c r="D39" i="31"/>
  <c r="D39" i="39"/>
  <c r="J39" i="39" s="1"/>
  <c r="D30" i="18"/>
  <c r="D13" i="38"/>
  <c r="D13" i="30"/>
  <c r="H13" i="30" s="1"/>
  <c r="J110" i="36"/>
  <c r="D61" i="35"/>
  <c r="I61" i="35" s="1"/>
  <c r="D42" i="18"/>
  <c r="J28" i="36"/>
  <c r="D19" i="35"/>
  <c r="H19" i="35" s="1"/>
  <c r="D19" i="30"/>
  <c r="D6" i="14"/>
  <c r="J6" i="14" s="1"/>
  <c r="J100" i="36"/>
  <c r="J94" i="36"/>
  <c r="J92" i="36"/>
  <c r="D66" i="18"/>
  <c r="D66" i="14"/>
  <c r="J66" i="14" s="1"/>
  <c r="D38" i="18"/>
  <c r="D38" i="14"/>
  <c r="H38" i="14" s="1"/>
  <c r="D23" i="38"/>
  <c r="H23" i="38" s="1"/>
  <c r="D23" i="31"/>
  <c r="H23" i="31" s="1"/>
  <c r="D23" i="39"/>
  <c r="I23" i="39" s="1"/>
  <c r="J116" i="36"/>
  <c r="J96" i="36"/>
  <c r="J80" i="36"/>
  <c r="D63" i="18"/>
  <c r="D63" i="30"/>
  <c r="D43" i="38"/>
  <c r="D43" i="31"/>
  <c r="J43" i="31" s="1"/>
  <c r="J36" i="36"/>
  <c r="D34" i="18"/>
  <c r="D34" i="14"/>
  <c r="H34" i="14" s="1"/>
  <c r="D26" i="35"/>
  <c r="I26" i="35" s="1"/>
  <c r="D26" i="38"/>
  <c r="D18" i="35"/>
  <c r="J18" i="35" s="1"/>
  <c r="D18" i="31"/>
  <c r="D18" i="24"/>
  <c r="H18" i="24" s="1"/>
  <c r="D7" i="35"/>
  <c r="H76" i="41"/>
  <c r="H76" i="40"/>
  <c r="H76" i="39"/>
  <c r="H76" i="38"/>
  <c r="J119" i="41"/>
  <c r="J119" i="40"/>
  <c r="J119" i="39"/>
  <c r="J119" i="38"/>
  <c r="H89" i="41"/>
  <c r="H89" i="40"/>
  <c r="H89" i="39"/>
  <c r="H89" i="38"/>
  <c r="I25" i="41"/>
  <c r="I25" i="40"/>
  <c r="I25" i="39"/>
  <c r="I25" i="38"/>
  <c r="J12" i="41"/>
  <c r="J12" i="40"/>
  <c r="J12" i="39"/>
  <c r="J12" i="38"/>
  <c r="J129" i="41"/>
  <c r="J129" i="40"/>
  <c r="J129" i="39"/>
  <c r="J129" i="38"/>
  <c r="H103" i="41"/>
  <c r="H103" i="40"/>
  <c r="H103" i="39"/>
  <c r="H103" i="38"/>
  <c r="H68" i="41"/>
  <c r="H68" i="40"/>
  <c r="H68" i="39"/>
  <c r="H68" i="38"/>
  <c r="H52" i="41"/>
  <c r="H52" i="40"/>
  <c r="H52" i="39"/>
  <c r="H52" i="38"/>
  <c r="H39" i="41"/>
  <c r="H39" i="40"/>
  <c r="H54" i="41"/>
  <c r="H54" i="40"/>
  <c r="H9" i="41"/>
  <c r="H9" i="40"/>
  <c r="I51" i="41"/>
  <c r="I51" i="40"/>
  <c r="H12" i="41"/>
  <c r="H12" i="40"/>
  <c r="H12" i="39"/>
  <c r="H12" i="38"/>
  <c r="H34" i="41"/>
  <c r="H34" i="40"/>
  <c r="H34" i="38"/>
  <c r="D15" i="25"/>
  <c r="D15" i="22"/>
  <c r="D31" i="25"/>
  <c r="D31" i="22"/>
  <c r="D61" i="29"/>
  <c r="J61" i="29" s="1"/>
  <c r="D61" i="25"/>
  <c r="D61" i="22"/>
  <c r="I61" i="22" s="1"/>
  <c r="D55" i="25"/>
  <c r="J55" i="25" s="1"/>
  <c r="D55" i="22"/>
  <c r="J55" i="22" s="1"/>
  <c r="D30" i="25"/>
  <c r="I30" i="25" s="1"/>
  <c r="D30" i="22"/>
  <c r="I30" i="22" s="1"/>
  <c r="H22" i="41"/>
  <c r="H22" i="40"/>
  <c r="H22" i="39"/>
  <c r="H22" i="38"/>
  <c r="J126" i="36"/>
  <c r="J12" i="36"/>
  <c r="J98" i="36"/>
  <c r="J90" i="36"/>
  <c r="J103" i="36"/>
  <c r="J79" i="36"/>
  <c r="J33" i="36"/>
  <c r="J131" i="36"/>
  <c r="D30" i="14"/>
  <c r="H30" i="14" s="1"/>
  <c r="J97" i="36"/>
  <c r="D61" i="38"/>
  <c r="I61" i="38" s="1"/>
  <c r="D19" i="38"/>
  <c r="I19" i="38" s="1"/>
  <c r="D19" i="14"/>
  <c r="I19" i="14" s="1"/>
  <c r="D6" i="31"/>
  <c r="H6" i="31" s="1"/>
  <c r="J75" i="36"/>
  <c r="J108" i="36"/>
  <c r="D34" i="31"/>
  <c r="J34" i="31" s="1"/>
  <c r="D26" i="18"/>
  <c r="D26" i="14"/>
  <c r="J26" i="14" s="1"/>
  <c r="J18" i="36"/>
  <c r="H122" i="41"/>
  <c r="H122" i="40"/>
  <c r="H122" i="39"/>
  <c r="H122" i="38"/>
  <c r="H82" i="41"/>
  <c r="H82" i="40"/>
  <c r="H82" i="39"/>
  <c r="H82" i="38"/>
  <c r="H66" i="41"/>
  <c r="H66" i="40"/>
  <c r="H42" i="41"/>
  <c r="H42" i="40"/>
  <c r="I30" i="41"/>
  <c r="I30" i="40"/>
  <c r="I30" i="38"/>
  <c r="I14" i="41"/>
  <c r="I14" i="40"/>
  <c r="I14" i="39"/>
  <c r="I14" i="38"/>
  <c r="J133" i="41"/>
  <c r="J133" i="40"/>
  <c r="J133" i="39"/>
  <c r="J133" i="38"/>
  <c r="J130" i="41"/>
  <c r="J130" i="40"/>
  <c r="J130" i="39"/>
  <c r="J130" i="38"/>
  <c r="J89" i="41"/>
  <c r="J89" i="40"/>
  <c r="J89" i="39"/>
  <c r="J89" i="38"/>
  <c r="J86" i="41"/>
  <c r="J86" i="40"/>
  <c r="J86" i="39"/>
  <c r="J86" i="38"/>
  <c r="J78" i="41"/>
  <c r="J78" i="40"/>
  <c r="J78" i="39"/>
  <c r="J78" i="38"/>
  <c r="J65" i="41"/>
  <c r="J65" i="40"/>
  <c r="J65" i="39"/>
  <c r="J65" i="38"/>
  <c r="G62" i="41"/>
  <c r="J62" i="41"/>
  <c r="G62" i="40"/>
  <c r="J62" i="40"/>
  <c r="J49" i="41"/>
  <c r="J49" i="40"/>
  <c r="J49" i="39"/>
  <c r="J49" i="38"/>
  <c r="J46" i="41"/>
  <c r="J46" i="40"/>
  <c r="J46" i="38"/>
  <c r="I101" i="41"/>
  <c r="I101" i="40"/>
  <c r="I101" i="39"/>
  <c r="I101" i="38"/>
  <c r="H38" i="41"/>
  <c r="H38" i="40"/>
  <c r="J19" i="40"/>
  <c r="J19" i="41"/>
  <c r="I126" i="41"/>
  <c r="I126" i="40"/>
  <c r="I126" i="39"/>
  <c r="I126" i="38"/>
  <c r="H123" i="41"/>
  <c r="H123" i="40"/>
  <c r="H123" i="39"/>
  <c r="H123" i="38"/>
  <c r="J41" i="41"/>
  <c r="J41" i="40"/>
  <c r="J41" i="39"/>
  <c r="J41" i="38"/>
  <c r="J38" i="41"/>
  <c r="J38" i="40"/>
  <c r="H101" i="41"/>
  <c r="H101" i="40"/>
  <c r="H101" i="39"/>
  <c r="H101" i="38"/>
  <c r="H85" i="41"/>
  <c r="H85" i="40"/>
  <c r="H85" i="39"/>
  <c r="H85" i="38"/>
  <c r="I60" i="41"/>
  <c r="I60" i="40"/>
  <c r="I60" i="39"/>
  <c r="I60" i="38"/>
  <c r="I52" i="41"/>
  <c r="I52" i="40"/>
  <c r="I52" i="39"/>
  <c r="I52" i="38"/>
  <c r="H45" i="41"/>
  <c r="H45" i="40"/>
  <c r="J18" i="41"/>
  <c r="J18" i="40"/>
  <c r="J18" i="39"/>
  <c r="J14" i="41"/>
  <c r="J14" i="40"/>
  <c r="J14" i="39"/>
  <c r="J14" i="38"/>
  <c r="J7" i="41"/>
  <c r="J7" i="40"/>
  <c r="J125" i="41"/>
  <c r="J125" i="40"/>
  <c r="J125" i="39"/>
  <c r="J125" i="38"/>
  <c r="J122" i="41"/>
  <c r="J122" i="40"/>
  <c r="J122" i="39"/>
  <c r="J122" i="38"/>
  <c r="J105" i="41"/>
  <c r="J105" i="40"/>
  <c r="J105" i="39"/>
  <c r="J105" i="38"/>
  <c r="J90" i="41"/>
  <c r="J90" i="40"/>
  <c r="J90" i="39"/>
  <c r="J90" i="38"/>
  <c r="I79" i="41"/>
  <c r="I79" i="40"/>
  <c r="I79" i="39"/>
  <c r="I79" i="38"/>
  <c r="J66" i="41"/>
  <c r="J66" i="40"/>
  <c r="I50" i="41"/>
  <c r="I50" i="40"/>
  <c r="I50" i="38"/>
  <c r="I47" i="41"/>
  <c r="I47" i="40"/>
  <c r="H129" i="41"/>
  <c r="H129" i="40"/>
  <c r="H129" i="39"/>
  <c r="H129" i="38"/>
  <c r="J103" i="41"/>
  <c r="J103" i="40"/>
  <c r="J103" i="39"/>
  <c r="J103" i="38"/>
  <c r="I88" i="41"/>
  <c r="I88" i="40"/>
  <c r="I88" i="39"/>
  <c r="I88" i="38"/>
  <c r="H81" i="41"/>
  <c r="H81" i="40"/>
  <c r="H81" i="39"/>
  <c r="H81" i="38"/>
  <c r="J36" i="41"/>
  <c r="J36" i="40"/>
  <c r="J36" i="39"/>
  <c r="J36" i="38"/>
  <c r="I33" i="41"/>
  <c r="I33" i="40"/>
  <c r="I33" i="39"/>
  <c r="I33" i="38"/>
  <c r="H14" i="40"/>
  <c r="H14" i="41"/>
  <c r="H14" i="39"/>
  <c r="H14" i="38"/>
  <c r="H116" i="41"/>
  <c r="H116" i="40"/>
  <c r="H116" i="39"/>
  <c r="H116" i="38"/>
  <c r="F103" i="41"/>
  <c r="I103" i="41"/>
  <c r="I103" i="40"/>
  <c r="F103" i="40"/>
  <c r="F103" i="39"/>
  <c r="I103" i="39"/>
  <c r="F103" i="38"/>
  <c r="I103" i="38"/>
  <c r="I83" i="41"/>
  <c r="I83" i="40"/>
  <c r="I83" i="39"/>
  <c r="I83" i="38"/>
  <c r="I74" i="41"/>
  <c r="I74" i="40"/>
  <c r="I74" i="39"/>
  <c r="I74" i="38"/>
  <c r="I71" i="41"/>
  <c r="I71" i="40"/>
  <c r="I71" i="39"/>
  <c r="I71" i="38"/>
  <c r="I58" i="41"/>
  <c r="I58" i="40"/>
  <c r="I55" i="41"/>
  <c r="I55" i="40"/>
  <c r="I42" i="41"/>
  <c r="I42" i="40"/>
  <c r="I39" i="41"/>
  <c r="I39" i="40"/>
  <c r="J116" i="41"/>
  <c r="J116" i="40"/>
  <c r="J116" i="39"/>
  <c r="J116" i="38"/>
  <c r="H102" i="41"/>
  <c r="H102" i="40"/>
  <c r="H102" i="39"/>
  <c r="H102" i="38"/>
  <c r="I93" i="41"/>
  <c r="I93" i="40"/>
  <c r="I93" i="39"/>
  <c r="I93" i="38"/>
  <c r="H62" i="41"/>
  <c r="H62" i="40"/>
  <c r="J52" i="41"/>
  <c r="J52" i="40"/>
  <c r="J52" i="39"/>
  <c r="J52" i="38"/>
  <c r="I36" i="41"/>
  <c r="I36" i="40"/>
  <c r="I36" i="39"/>
  <c r="I36" i="38"/>
  <c r="H29" i="41"/>
  <c r="H29" i="40"/>
  <c r="H29" i="39"/>
  <c r="H29" i="38"/>
  <c r="I8" i="41"/>
  <c r="I8" i="40"/>
  <c r="I8" i="39"/>
  <c r="I8" i="38"/>
  <c r="H120" i="41"/>
  <c r="H120" i="40"/>
  <c r="H120" i="39"/>
  <c r="H120" i="38"/>
  <c r="J118" i="41"/>
  <c r="J118" i="40"/>
  <c r="J118" i="39"/>
  <c r="J118" i="38"/>
  <c r="I106" i="41"/>
  <c r="I106" i="40"/>
  <c r="I106" i="39"/>
  <c r="I106" i="38"/>
  <c r="I102" i="41"/>
  <c r="I102" i="40"/>
  <c r="I102" i="39"/>
  <c r="I102" i="38"/>
  <c r="I82" i="41"/>
  <c r="I82" i="40"/>
  <c r="I82" i="39"/>
  <c r="I82" i="38"/>
  <c r="J73" i="41"/>
  <c r="J73" i="40"/>
  <c r="J73" i="39"/>
  <c r="J73" i="38"/>
  <c r="J70" i="41"/>
  <c r="J70" i="40"/>
  <c r="J70" i="39"/>
  <c r="J70" i="38"/>
  <c r="I100" i="41"/>
  <c r="I100" i="40"/>
  <c r="I100" i="39"/>
  <c r="I100" i="38"/>
  <c r="H53" i="41"/>
  <c r="H53" i="40"/>
  <c r="H53" i="39"/>
  <c r="H53" i="38"/>
  <c r="I23" i="41"/>
  <c r="I23" i="40"/>
  <c r="H8" i="41"/>
  <c r="H8" i="40"/>
  <c r="H8" i="39"/>
  <c r="H8" i="38"/>
  <c r="H119" i="41"/>
  <c r="H119" i="40"/>
  <c r="H119" i="39"/>
  <c r="H119" i="38"/>
  <c r="J113" i="41"/>
  <c r="J113" i="40"/>
  <c r="J113" i="39"/>
  <c r="J113" i="38"/>
  <c r="H99" i="41"/>
  <c r="H99" i="40"/>
  <c r="H99" i="39"/>
  <c r="H99" i="38"/>
  <c r="J93" i="41"/>
  <c r="J93" i="40"/>
  <c r="J93" i="39"/>
  <c r="J93" i="38"/>
  <c r="J69" i="41"/>
  <c r="J69" i="40"/>
  <c r="J69" i="39"/>
  <c r="J69" i="38"/>
  <c r="J37" i="41"/>
  <c r="J37" i="40"/>
  <c r="J37" i="39"/>
  <c r="J37" i="38"/>
  <c r="D11" i="25"/>
  <c r="J11" i="25" s="1"/>
  <c r="D11" i="22"/>
  <c r="H10" i="41"/>
  <c r="H10" i="40"/>
  <c r="H10" i="39"/>
  <c r="H7" i="41"/>
  <c r="H7" i="40"/>
  <c r="D51" i="25"/>
  <c r="J51" i="25" s="1"/>
  <c r="D51" i="22"/>
  <c r="I51" i="22" s="1"/>
  <c r="D43" i="25"/>
  <c r="H43" i="25" s="1"/>
  <c r="D43" i="22"/>
  <c r="H43" i="22" s="1"/>
  <c r="D7" i="25"/>
  <c r="D7" i="22"/>
  <c r="I61" i="41"/>
  <c r="I61" i="40"/>
  <c r="D17" i="25"/>
  <c r="I17" i="25" s="1"/>
  <c r="D17" i="22"/>
  <c r="D62" i="23"/>
  <c r="I62" i="23" s="1"/>
  <c r="D62" i="25"/>
  <c r="J62" i="25" s="1"/>
  <c r="D62" i="22"/>
  <c r="J62" i="22" s="1"/>
  <c r="D50" i="25"/>
  <c r="H50" i="25" s="1"/>
  <c r="D50" i="22"/>
  <c r="H50" i="22" s="1"/>
  <c r="D42" i="23"/>
  <c r="I42" i="23" s="1"/>
  <c r="D42" i="25"/>
  <c r="I42" i="25" s="1"/>
  <c r="D42" i="22"/>
  <c r="J4" i="41"/>
  <c r="S4" i="41" s="1"/>
  <c r="J4" i="40"/>
  <c r="S4" i="40" s="1"/>
  <c r="J4" i="39"/>
  <c r="M4" i="39" s="1"/>
  <c r="S4" i="39" s="1"/>
  <c r="J4" i="38"/>
  <c r="M4" i="38" s="1"/>
  <c r="S4" i="38" s="1"/>
  <c r="J127" i="41"/>
  <c r="J127" i="40"/>
  <c r="J127" i="39"/>
  <c r="J127" i="38"/>
  <c r="H78" i="41"/>
  <c r="H78" i="40"/>
  <c r="H78" i="39"/>
  <c r="H78" i="38"/>
  <c r="I72" i="41"/>
  <c r="I72" i="40"/>
  <c r="I72" i="39"/>
  <c r="I72" i="38"/>
  <c r="J63" i="41"/>
  <c r="J63" i="40"/>
  <c r="J44" i="26"/>
  <c r="D27" i="26"/>
  <c r="H27" i="26" s="1"/>
  <c r="D26" i="26"/>
  <c r="H26" i="26" s="1"/>
  <c r="H18" i="41"/>
  <c r="H18" i="40"/>
  <c r="H18" i="39"/>
  <c r="D43" i="29"/>
  <c r="J43" i="29" s="1"/>
  <c r="J60" i="30"/>
  <c r="J60" i="41"/>
  <c r="J60" i="40"/>
  <c r="J60" i="39"/>
  <c r="J60" i="38"/>
  <c r="D15" i="23"/>
  <c r="J15" i="23" s="1"/>
  <c r="I48" i="41"/>
  <c r="I48" i="40"/>
  <c r="I48" i="39"/>
  <c r="I48" i="38"/>
  <c r="I104" i="41"/>
  <c r="I104" i="40"/>
  <c r="I104" i="39"/>
  <c r="I104" i="38"/>
  <c r="I40" i="41"/>
  <c r="I40" i="40"/>
  <c r="I40" i="39"/>
  <c r="I40" i="38"/>
  <c r="J118" i="36"/>
  <c r="J113" i="36"/>
  <c r="J111" i="36"/>
  <c r="J91" i="36"/>
  <c r="J72" i="36"/>
  <c r="D55" i="35"/>
  <c r="D55" i="18"/>
  <c r="D55" i="30"/>
  <c r="D54" i="35"/>
  <c r="I54" i="35" s="1"/>
  <c r="D54" i="38"/>
  <c r="J54" i="38" s="1"/>
  <c r="J48" i="36"/>
  <c r="D47" i="18"/>
  <c r="D47" i="14"/>
  <c r="D46" i="14"/>
  <c r="D45" i="35"/>
  <c r="J45" i="35" s="1"/>
  <c r="D45" i="14"/>
  <c r="J45" i="14" s="1"/>
  <c r="D45" i="31"/>
  <c r="J29" i="36"/>
  <c r="D21" i="14"/>
  <c r="H21" i="14" s="1"/>
  <c r="D21" i="24"/>
  <c r="D11" i="18"/>
  <c r="D11" i="38"/>
  <c r="H11" i="38" s="1"/>
  <c r="D11" i="31"/>
  <c r="H11" i="31" s="1"/>
  <c r="D10" i="35"/>
  <c r="J10" i="35" s="1"/>
  <c r="D10" i="38"/>
  <c r="J10" i="38" s="1"/>
  <c r="D9" i="35"/>
  <c r="H9" i="35" s="1"/>
  <c r="J9" i="36"/>
  <c r="J109" i="36"/>
  <c r="D62" i="36"/>
  <c r="D62" i="30"/>
  <c r="H62" i="30" s="1"/>
  <c r="D62" i="39"/>
  <c r="D35" i="36"/>
  <c r="D35" i="24"/>
  <c r="D27" i="14"/>
  <c r="I27" i="14" s="1"/>
  <c r="J20" i="36"/>
  <c r="D17" i="24"/>
  <c r="D17" i="38"/>
  <c r="I17" i="38" s="1"/>
  <c r="D17" i="14"/>
  <c r="J17" i="14" s="1"/>
  <c r="D5" i="14"/>
  <c r="J5" i="14" s="1"/>
  <c r="D5" i="24"/>
  <c r="J5" i="24" s="1"/>
  <c r="J121" i="36"/>
  <c r="J105" i="36"/>
  <c r="J87" i="36"/>
  <c r="J78" i="36"/>
  <c r="J77" i="36"/>
  <c r="J76" i="36"/>
  <c r="J68" i="36"/>
  <c r="D59" i="30"/>
  <c r="J59" i="30" s="1"/>
  <c r="D58" i="14"/>
  <c r="H58" i="14" s="1"/>
  <c r="D51" i="36"/>
  <c r="D51" i="24"/>
  <c r="J51" i="24" s="1"/>
  <c r="D50" i="31"/>
  <c r="D50" i="24"/>
  <c r="J50" i="24" s="1"/>
  <c r="D15" i="38"/>
  <c r="I15" i="38" s="1"/>
  <c r="D15" i="31"/>
  <c r="H15" i="31" s="1"/>
  <c r="D15" i="39"/>
  <c r="J133" i="36"/>
  <c r="J49" i="36"/>
  <c r="D39" i="35"/>
  <c r="J39" i="35" s="1"/>
  <c r="D39" i="14"/>
  <c r="D31" i="35"/>
  <c r="H31" i="35" s="1"/>
  <c r="D31" i="36"/>
  <c r="D31" i="24"/>
  <c r="H31" i="24" s="1"/>
  <c r="D30" i="35"/>
  <c r="J30" i="35" s="1"/>
  <c r="D30" i="31"/>
  <c r="D30" i="24"/>
  <c r="I30" i="24" s="1"/>
  <c r="J24" i="36"/>
  <c r="D13" i="18"/>
  <c r="D13" i="14"/>
  <c r="J13" i="14" s="1"/>
  <c r="J13" i="36"/>
  <c r="I108" i="41"/>
  <c r="I108" i="40"/>
  <c r="I108" i="39"/>
  <c r="I108" i="38"/>
  <c r="J82" i="36"/>
  <c r="D61" i="24"/>
  <c r="J61" i="24" s="1"/>
  <c r="D61" i="39"/>
  <c r="H61" i="39" s="1"/>
  <c r="J53" i="36"/>
  <c r="D42" i="36"/>
  <c r="D42" i="30"/>
  <c r="D42" i="39"/>
  <c r="H42" i="39" s="1"/>
  <c r="J19" i="36"/>
  <c r="D19" i="24"/>
  <c r="I19" i="24" s="1"/>
  <c r="J6" i="36"/>
  <c r="D6" i="30"/>
  <c r="J6" i="30" s="1"/>
  <c r="D6" i="39"/>
  <c r="J102" i="36"/>
  <c r="J93" i="36"/>
  <c r="J84" i="36"/>
  <c r="D66" i="36"/>
  <c r="D66" i="30"/>
  <c r="H66" i="30" s="1"/>
  <c r="D66" i="39"/>
  <c r="I66" i="39" s="1"/>
  <c r="D38" i="36"/>
  <c r="D38" i="30"/>
  <c r="D38" i="39"/>
  <c r="D23" i="14"/>
  <c r="J23" i="14" s="1"/>
  <c r="J71" i="36"/>
  <c r="D63" i="35"/>
  <c r="H63" i="35" s="1"/>
  <c r="D63" i="36"/>
  <c r="D63" i="24"/>
  <c r="J63" i="24" s="1"/>
  <c r="D43" i="39"/>
  <c r="D34" i="36"/>
  <c r="D34" i="30"/>
  <c r="I34" i="30" s="1"/>
  <c r="D34" i="39"/>
  <c r="J34" i="39" s="1"/>
  <c r="D26" i="31"/>
  <c r="D26" i="24"/>
  <c r="I26" i="24" s="1"/>
  <c r="D18" i="18"/>
  <c r="D18" i="38"/>
  <c r="J18" i="38" s="1"/>
  <c r="D7" i="18"/>
  <c r="D7" i="31"/>
  <c r="D7" i="39"/>
  <c r="I7" i="39" s="1"/>
  <c r="H78" i="28"/>
  <c r="J44" i="31"/>
  <c r="M130" i="2"/>
  <c r="M126" i="2"/>
  <c r="K77" i="2"/>
  <c r="E77" i="38" s="1"/>
  <c r="L47" i="2"/>
  <c r="F47" i="40" s="1"/>
  <c r="J87" i="28"/>
  <c r="L39" i="2"/>
  <c r="F39" i="9" s="1"/>
  <c r="J44" i="21"/>
  <c r="M122" i="2"/>
  <c r="G122" i="19" s="1"/>
  <c r="J94" i="18"/>
  <c r="L127" i="2"/>
  <c r="F127" i="38" s="1"/>
  <c r="L111" i="2"/>
  <c r="F111" i="29" s="1"/>
  <c r="M78" i="2"/>
  <c r="J91" i="7"/>
  <c r="L71" i="2"/>
  <c r="F71" i="40" s="1"/>
  <c r="M66" i="2"/>
  <c r="L83" i="2"/>
  <c r="F83" i="39" s="1"/>
  <c r="I84" i="27"/>
  <c r="I104" i="25"/>
  <c r="I65" i="21"/>
  <c r="I24" i="21"/>
  <c r="J8" i="23"/>
  <c r="J60" i="23"/>
  <c r="J132" i="27"/>
  <c r="J87" i="23"/>
  <c r="M131" i="2"/>
  <c r="G131" i="52" s="1"/>
  <c r="J87" i="7"/>
  <c r="H79" i="18"/>
  <c r="J63" i="7"/>
  <c r="J44" i="35"/>
  <c r="I104" i="22"/>
  <c r="J87" i="26"/>
  <c r="G3" i="32"/>
  <c r="J60" i="14"/>
  <c r="J44" i="3"/>
  <c r="I88" i="18"/>
  <c r="H14" i="21"/>
  <c r="J44" i="32"/>
  <c r="H86" i="35"/>
  <c r="H86" i="29"/>
  <c r="I92" i="18"/>
  <c r="D31" i="26"/>
  <c r="J31" i="26" s="1"/>
  <c r="H86" i="22"/>
  <c r="L95" i="2"/>
  <c r="F95" i="38" s="1"/>
  <c r="D13" i="23"/>
  <c r="I13" i="23" s="1"/>
  <c r="H86" i="30"/>
  <c r="J8" i="24"/>
  <c r="J8" i="21"/>
  <c r="D50" i="26"/>
  <c r="J50" i="26" s="1"/>
  <c r="J36" i="21"/>
  <c r="I33" i="21"/>
  <c r="J52" i="21"/>
  <c r="H29" i="21"/>
  <c r="I8" i="21"/>
  <c r="H53" i="21"/>
  <c r="D17" i="23"/>
  <c r="J17" i="23" s="1"/>
  <c r="K85" i="2"/>
  <c r="E85" i="40" s="1"/>
  <c r="J8" i="27"/>
  <c r="D17" i="32"/>
  <c r="I17" i="32" s="1"/>
  <c r="J60" i="24"/>
  <c r="J60" i="26"/>
  <c r="I128" i="35"/>
  <c r="J44" i="30"/>
  <c r="I29" i="21"/>
  <c r="J126" i="18"/>
  <c r="J132" i="3"/>
  <c r="J22" i="21"/>
  <c r="J53" i="21"/>
  <c r="J44" i="7"/>
  <c r="J87" i="31"/>
  <c r="J44" i="28"/>
  <c r="J44" i="29"/>
  <c r="H78" i="25"/>
  <c r="J44" i="24"/>
  <c r="D34" i="26"/>
  <c r="D19" i="29"/>
  <c r="D59" i="29"/>
  <c r="J59" i="29" s="1"/>
  <c r="H86" i="21"/>
  <c r="H78" i="35"/>
  <c r="H86" i="7"/>
  <c r="J123" i="27"/>
  <c r="J44" i="10"/>
  <c r="J44" i="14"/>
  <c r="J44" i="22"/>
  <c r="J87" i="25"/>
  <c r="D51" i="29"/>
  <c r="I51" i="29" s="1"/>
  <c r="D38" i="32"/>
  <c r="I38" i="32" s="1"/>
  <c r="D9" i="32"/>
  <c r="J9" i="32" s="1"/>
  <c r="J44" i="27"/>
  <c r="J4" i="36"/>
  <c r="M4" i="36" s="1"/>
  <c r="S4" i="36" s="1"/>
  <c r="G4" i="36"/>
  <c r="H32" i="35"/>
  <c r="I32" i="35"/>
  <c r="J32" i="35"/>
  <c r="H14" i="35"/>
  <c r="J24" i="21"/>
  <c r="I28" i="21"/>
  <c r="I12" i="21"/>
  <c r="J79" i="21"/>
  <c r="H22" i="27"/>
  <c r="H4" i="21"/>
  <c r="I96" i="3"/>
  <c r="J10" i="21"/>
  <c r="I10" i="27"/>
  <c r="I18" i="21"/>
  <c r="I18" i="28"/>
  <c r="I5" i="21"/>
  <c r="I5" i="27"/>
  <c r="J5" i="28"/>
  <c r="I31" i="21"/>
  <c r="H31" i="27"/>
  <c r="I31" i="28"/>
  <c r="K21" i="2"/>
  <c r="E21" i="20" s="1"/>
  <c r="I30" i="21"/>
  <c r="H19" i="21"/>
  <c r="I19" i="27"/>
  <c r="J19" i="28"/>
  <c r="M29" i="2"/>
  <c r="J66" i="21"/>
  <c r="H66" i="27"/>
  <c r="H66" i="28"/>
  <c r="I46" i="28"/>
  <c r="I42" i="27"/>
  <c r="I42" i="28"/>
  <c r="M50" i="2"/>
  <c r="H78" i="21"/>
  <c r="I128" i="21"/>
  <c r="I128" i="22"/>
  <c r="H78" i="23"/>
  <c r="H78" i="30"/>
  <c r="J8" i="26"/>
  <c r="J60" i="25"/>
  <c r="J60" i="27"/>
  <c r="J60" i="32"/>
  <c r="J132" i="29"/>
  <c r="I104" i="27"/>
  <c r="D62" i="26"/>
  <c r="H62" i="26" s="1"/>
  <c r="D61" i="23"/>
  <c r="I61" i="23" s="1"/>
  <c r="D43" i="26"/>
  <c r="J43" i="26" s="1"/>
  <c r="D35" i="23"/>
  <c r="D34" i="23"/>
  <c r="H34" i="23" s="1"/>
  <c r="D19" i="26"/>
  <c r="J19" i="26" s="1"/>
  <c r="D18" i="26"/>
  <c r="D7" i="26"/>
  <c r="D6" i="23"/>
  <c r="H6" i="23" s="1"/>
  <c r="D10" i="29"/>
  <c r="D18" i="29"/>
  <c r="H18" i="29" s="1"/>
  <c r="D26" i="29"/>
  <c r="I26" i="29" s="1"/>
  <c r="D34" i="29"/>
  <c r="J34" i="29" s="1"/>
  <c r="D42" i="29"/>
  <c r="D50" i="29"/>
  <c r="J50" i="29" s="1"/>
  <c r="D58" i="29"/>
  <c r="I58" i="29" s="1"/>
  <c r="D66" i="29"/>
  <c r="D5" i="29"/>
  <c r="I5" i="29" s="1"/>
  <c r="D13" i="29"/>
  <c r="D21" i="29"/>
  <c r="I21" i="29" s="1"/>
  <c r="D45" i="29"/>
  <c r="I45" i="29" s="1"/>
  <c r="D11" i="32"/>
  <c r="H11" i="32" s="1"/>
  <c r="D19" i="32"/>
  <c r="D35" i="32"/>
  <c r="I35" i="32" s="1"/>
  <c r="D43" i="32"/>
  <c r="D51" i="32"/>
  <c r="D59" i="32"/>
  <c r="I59" i="32" s="1"/>
  <c r="D59" i="23"/>
  <c r="I59" i="23" s="1"/>
  <c r="D58" i="26"/>
  <c r="I58" i="26" s="1"/>
  <c r="D50" i="23"/>
  <c r="I50" i="23" s="1"/>
  <c r="H41" i="35"/>
  <c r="J41" i="35"/>
  <c r="I41" i="35"/>
  <c r="I33" i="35"/>
  <c r="J33" i="35"/>
  <c r="H33" i="35"/>
  <c r="D15" i="26"/>
  <c r="D47" i="23"/>
  <c r="D45" i="26"/>
  <c r="I45" i="26" s="1"/>
  <c r="J22" i="35"/>
  <c r="I22" i="35"/>
  <c r="H12" i="35"/>
  <c r="I12" i="35"/>
  <c r="J12" i="35"/>
  <c r="D51" i="26"/>
  <c r="J51" i="26" s="1"/>
  <c r="H16" i="35"/>
  <c r="I16" i="35"/>
  <c r="J16" i="35"/>
  <c r="D23" i="26"/>
  <c r="H23" i="26" s="1"/>
  <c r="D13" i="26"/>
  <c r="H13" i="26" s="1"/>
  <c r="D55" i="26"/>
  <c r="D46" i="26"/>
  <c r="I46" i="26" s="1"/>
  <c r="J37" i="35"/>
  <c r="H37" i="35"/>
  <c r="I37" i="35"/>
  <c r="D11" i="26"/>
  <c r="D39" i="23"/>
  <c r="D38" i="26"/>
  <c r="H38" i="26" s="1"/>
  <c r="D30" i="26"/>
  <c r="H30" i="26" s="1"/>
  <c r="H21" i="21"/>
  <c r="I21" i="27"/>
  <c r="H21" i="28"/>
  <c r="I61" i="28"/>
  <c r="H63" i="21"/>
  <c r="J63" i="28"/>
  <c r="J54" i="21"/>
  <c r="H54" i="27"/>
  <c r="H54" i="28"/>
  <c r="I128" i="31"/>
  <c r="D35" i="29"/>
  <c r="D54" i="32"/>
  <c r="J54" i="32" s="1"/>
  <c r="D54" i="26"/>
  <c r="I54" i="26" s="1"/>
  <c r="J8" i="29"/>
  <c r="J127" i="35"/>
  <c r="I104" i="14"/>
  <c r="I20" i="21"/>
  <c r="J131" i="31"/>
  <c r="I96" i="10"/>
  <c r="H9" i="21"/>
  <c r="J9" i="27"/>
  <c r="J9" i="28"/>
  <c r="I34" i="21"/>
  <c r="M59" i="2"/>
  <c r="J8" i="30"/>
  <c r="J8" i="25"/>
  <c r="J60" i="31"/>
  <c r="J60" i="28"/>
  <c r="J60" i="22"/>
  <c r="J132" i="35"/>
  <c r="D63" i="23"/>
  <c r="J63" i="23" s="1"/>
  <c r="D61" i="26"/>
  <c r="H43" i="24"/>
  <c r="H20" i="35"/>
  <c r="J20" i="35"/>
  <c r="I20" i="35"/>
  <c r="D19" i="23"/>
  <c r="D18" i="23"/>
  <c r="J18" i="23" s="1"/>
  <c r="D7" i="29"/>
  <c r="D15" i="29"/>
  <c r="J15" i="29" s="1"/>
  <c r="D23" i="29"/>
  <c r="H23" i="29" s="1"/>
  <c r="D31" i="29"/>
  <c r="H31" i="29" s="1"/>
  <c r="D39" i="29"/>
  <c r="D47" i="29"/>
  <c r="D55" i="29"/>
  <c r="D63" i="29"/>
  <c r="H63" i="29" s="1"/>
  <c r="D10" i="32"/>
  <c r="J10" i="32" s="1"/>
  <c r="D18" i="32"/>
  <c r="D34" i="32"/>
  <c r="H34" i="32" s="1"/>
  <c r="D42" i="32"/>
  <c r="H42" i="32" s="1"/>
  <c r="D50" i="32"/>
  <c r="D58" i="32"/>
  <c r="D66" i="32"/>
  <c r="J66" i="32" s="1"/>
  <c r="D5" i="32"/>
  <c r="D13" i="32"/>
  <c r="J13" i="32" s="1"/>
  <c r="D21" i="32"/>
  <c r="D45" i="32"/>
  <c r="H45" i="32" s="1"/>
  <c r="D61" i="32"/>
  <c r="J61" i="32" s="1"/>
  <c r="D58" i="23"/>
  <c r="I58" i="23" s="1"/>
  <c r="H3" i="32"/>
  <c r="I3" i="32"/>
  <c r="J3" i="32"/>
  <c r="D51" i="23"/>
  <c r="I51" i="23" s="1"/>
  <c r="D46" i="23"/>
  <c r="D66" i="26"/>
  <c r="J66" i="26" s="1"/>
  <c r="D30" i="23"/>
  <c r="J30" i="23" s="1"/>
  <c r="I29" i="35"/>
  <c r="H29" i="35"/>
  <c r="J29" i="35"/>
  <c r="H11" i="27"/>
  <c r="I11" i="28"/>
  <c r="H47" i="28"/>
  <c r="H39" i="21"/>
  <c r="J39" i="27"/>
  <c r="H39" i="28"/>
  <c r="J6" i="21"/>
  <c r="J6" i="27"/>
  <c r="H6" i="28"/>
  <c r="H35" i="21"/>
  <c r="H35" i="27"/>
  <c r="H62" i="21"/>
  <c r="I62" i="28"/>
  <c r="I58" i="21"/>
  <c r="J58" i="27"/>
  <c r="D35" i="26"/>
  <c r="H28" i="35"/>
  <c r="I28" i="35"/>
  <c r="J28" i="35"/>
  <c r="D11" i="29"/>
  <c r="J11" i="29" s="1"/>
  <c r="D6" i="32"/>
  <c r="H6" i="32" s="1"/>
  <c r="D62" i="32"/>
  <c r="H62" i="32" s="1"/>
  <c r="H47" i="24"/>
  <c r="H40" i="35"/>
  <c r="J40" i="35"/>
  <c r="I40" i="35"/>
  <c r="D21" i="26"/>
  <c r="J30" i="7"/>
  <c r="J60" i="3"/>
  <c r="I14" i="21"/>
  <c r="H16" i="21"/>
  <c r="J122" i="18"/>
  <c r="J51" i="3"/>
  <c r="J102" i="18"/>
  <c r="I44" i="21"/>
  <c r="I51" i="21"/>
  <c r="H51" i="28"/>
  <c r="H43" i="28"/>
  <c r="I45" i="28"/>
  <c r="M90" i="2"/>
  <c r="J55" i="21"/>
  <c r="J55" i="27"/>
  <c r="H50" i="28"/>
  <c r="H36" i="21"/>
  <c r="J60" i="21"/>
  <c r="H78" i="31"/>
  <c r="I57" i="21"/>
  <c r="I41" i="21"/>
  <c r="I104" i="35"/>
  <c r="H78" i="7"/>
  <c r="H22" i="31"/>
  <c r="J100" i="7"/>
  <c r="J60" i="10"/>
  <c r="J67" i="21"/>
  <c r="I36" i="21"/>
  <c r="J15" i="21"/>
  <c r="J15" i="27"/>
  <c r="H15" i="28"/>
  <c r="I59" i="21"/>
  <c r="H59" i="27"/>
  <c r="H59" i="28"/>
  <c r="I38" i="21"/>
  <c r="J38" i="27"/>
  <c r="J38" i="28"/>
  <c r="I27" i="21"/>
  <c r="I27" i="27"/>
  <c r="H27" i="28"/>
  <c r="H7" i="21"/>
  <c r="I7" i="28"/>
  <c r="I17" i="21"/>
  <c r="I17" i="28"/>
  <c r="H23" i="21"/>
  <c r="H23" i="27"/>
  <c r="I23" i="28"/>
  <c r="H13" i="21"/>
  <c r="J13" i="27"/>
  <c r="J60" i="7"/>
  <c r="M43" i="2"/>
  <c r="G43" i="50" s="1"/>
  <c r="I26" i="21"/>
  <c r="H26" i="27"/>
  <c r="I128" i="23"/>
  <c r="I128" i="24"/>
  <c r="H86" i="27"/>
  <c r="H86" i="25"/>
  <c r="J44" i="25"/>
  <c r="J44" i="23"/>
  <c r="J8" i="28"/>
  <c r="J60" i="29"/>
  <c r="J60" i="35"/>
  <c r="J132" i="23"/>
  <c r="I104" i="28"/>
  <c r="D63" i="26"/>
  <c r="J63" i="26" s="1"/>
  <c r="D43" i="23"/>
  <c r="D42" i="26"/>
  <c r="I42" i="26" s="1"/>
  <c r="H36" i="35"/>
  <c r="J36" i="35"/>
  <c r="I36" i="35"/>
  <c r="D27" i="23"/>
  <c r="H27" i="23" s="1"/>
  <c r="I27" i="35"/>
  <c r="J27" i="35"/>
  <c r="H27" i="35"/>
  <c r="D26" i="23"/>
  <c r="J26" i="23" s="1"/>
  <c r="H22" i="35"/>
  <c r="D17" i="26"/>
  <c r="H8" i="35"/>
  <c r="J8" i="35"/>
  <c r="I8" i="35"/>
  <c r="D7" i="23"/>
  <c r="H7" i="23" s="1"/>
  <c r="D6" i="26"/>
  <c r="D5" i="26"/>
  <c r="D6" i="29"/>
  <c r="I6" i="29" s="1"/>
  <c r="D30" i="29"/>
  <c r="J30" i="29" s="1"/>
  <c r="D38" i="29"/>
  <c r="I38" i="29" s="1"/>
  <c r="D46" i="29"/>
  <c r="D54" i="29"/>
  <c r="H54" i="29" s="1"/>
  <c r="D62" i="29"/>
  <c r="G62" i="29" s="1"/>
  <c r="D9" i="29"/>
  <c r="J9" i="29" s="1"/>
  <c r="D17" i="29"/>
  <c r="D7" i="32"/>
  <c r="J7" i="32" s="1"/>
  <c r="D15" i="32"/>
  <c r="H15" i="32" s="1"/>
  <c r="D23" i="32"/>
  <c r="I23" i="32" s="1"/>
  <c r="D31" i="32"/>
  <c r="D39" i="32"/>
  <c r="J39" i="32" s="1"/>
  <c r="D47" i="32"/>
  <c r="H47" i="32" s="1"/>
  <c r="D55" i="32"/>
  <c r="H55" i="32" s="1"/>
  <c r="D63" i="32"/>
  <c r="D59" i="26"/>
  <c r="H59" i="26" s="1"/>
  <c r="J25" i="35"/>
  <c r="H25" i="35"/>
  <c r="I25" i="35"/>
  <c r="J4" i="35"/>
  <c r="M4" i="35" s="1"/>
  <c r="S4" i="35" s="1"/>
  <c r="I4" i="35"/>
  <c r="L4" i="35" s="1"/>
  <c r="H4" i="35"/>
  <c r="K4" i="35" s="1"/>
  <c r="D31" i="23"/>
  <c r="J31" i="23" s="1"/>
  <c r="H24" i="35"/>
  <c r="J24" i="35"/>
  <c r="I24" i="35"/>
  <c r="J14" i="35"/>
  <c r="I14" i="35"/>
  <c r="D54" i="23"/>
  <c r="J54" i="23" s="1"/>
  <c r="D9" i="26"/>
  <c r="H9" i="26" s="1"/>
  <c r="D23" i="23"/>
  <c r="D55" i="23"/>
  <c r="J51" i="30"/>
  <c r="D11" i="23"/>
  <c r="H11" i="23" s="1"/>
  <c r="D66" i="23"/>
  <c r="J66" i="23" s="1"/>
  <c r="J61" i="31"/>
  <c r="D39" i="26"/>
  <c r="I39" i="26" s="1"/>
  <c r="D38" i="23"/>
  <c r="J38" i="23" s="1"/>
  <c r="D10" i="26"/>
  <c r="H130" i="35"/>
  <c r="H130" i="31"/>
  <c r="H130" i="30"/>
  <c r="H130" i="25"/>
  <c r="H130" i="28"/>
  <c r="H130" i="27"/>
  <c r="H130" i="24"/>
  <c r="H130" i="23"/>
  <c r="H130" i="32"/>
  <c r="H130" i="29"/>
  <c r="H130" i="22"/>
  <c r="H130" i="26"/>
  <c r="H130" i="21"/>
  <c r="H114" i="35"/>
  <c r="H114" i="30"/>
  <c r="H114" i="25"/>
  <c r="H114" i="26"/>
  <c r="H114" i="29"/>
  <c r="H114" i="27"/>
  <c r="H114" i="28"/>
  <c r="H114" i="23"/>
  <c r="H114" i="32"/>
  <c r="H114" i="31"/>
  <c r="H114" i="24"/>
  <c r="H114" i="22"/>
  <c r="H114" i="21"/>
  <c r="J128" i="32"/>
  <c r="J128" i="29"/>
  <c r="J128" i="35"/>
  <c r="J128" i="25"/>
  <c r="J128" i="30"/>
  <c r="J128" i="28"/>
  <c r="J128" i="22"/>
  <c r="J128" i="23"/>
  <c r="J128" i="27"/>
  <c r="J128" i="31"/>
  <c r="J128" i="24"/>
  <c r="J128" i="26"/>
  <c r="J128" i="21"/>
  <c r="J120" i="32"/>
  <c r="J120" i="25"/>
  <c r="J120" i="35"/>
  <c r="J120" i="31"/>
  <c r="J120" i="30"/>
  <c r="J120" i="29"/>
  <c r="J120" i="27"/>
  <c r="J120" i="23"/>
  <c r="J120" i="28"/>
  <c r="J120" i="22"/>
  <c r="J120" i="24"/>
  <c r="J120" i="26"/>
  <c r="J120" i="21"/>
  <c r="J112" i="18"/>
  <c r="J112" i="32"/>
  <c r="J112" i="27"/>
  <c r="J112" i="35"/>
  <c r="J112" i="29"/>
  <c r="J112" i="23"/>
  <c r="J112" i="25"/>
  <c r="J112" i="28"/>
  <c r="J112" i="22"/>
  <c r="J112" i="31"/>
  <c r="J112" i="30"/>
  <c r="J112" i="26"/>
  <c r="J112" i="24"/>
  <c r="J112" i="21"/>
  <c r="J104" i="32"/>
  <c r="J104" i="24"/>
  <c r="J104" i="35"/>
  <c r="J104" i="25"/>
  <c r="J104" i="27"/>
  <c r="J104" i="23"/>
  <c r="J104" i="29"/>
  <c r="J104" i="31"/>
  <c r="J104" i="30"/>
  <c r="J104" i="28"/>
  <c r="J104" i="22"/>
  <c r="J104" i="26"/>
  <c r="J104" i="21"/>
  <c r="J96" i="18"/>
  <c r="J96" i="32"/>
  <c r="J96" i="35"/>
  <c r="J96" i="27"/>
  <c r="J96" i="29"/>
  <c r="J96" i="31"/>
  <c r="J96" i="28"/>
  <c r="J96" i="22"/>
  <c r="J96" i="30"/>
  <c r="J96" i="24"/>
  <c r="J96" i="26"/>
  <c r="J96" i="23"/>
  <c r="J96" i="25"/>
  <c r="J96" i="21"/>
  <c r="J88" i="32"/>
  <c r="J88" i="27"/>
  <c r="J88" i="35"/>
  <c r="J88" i="25"/>
  <c r="J88" i="29"/>
  <c r="J88" i="23"/>
  <c r="J88" i="31"/>
  <c r="J88" i="30"/>
  <c r="J88" i="28"/>
  <c r="J88" i="24"/>
  <c r="J88" i="26"/>
  <c r="J88" i="22"/>
  <c r="J88" i="21"/>
  <c r="J80" i="18"/>
  <c r="J80" i="32"/>
  <c r="J80" i="35"/>
  <c r="J80" i="25"/>
  <c r="J80" i="23"/>
  <c r="J80" i="29"/>
  <c r="J80" i="31"/>
  <c r="J80" i="30"/>
  <c r="J80" i="28"/>
  <c r="J80" i="27"/>
  <c r="J80" i="22"/>
  <c r="J80" i="24"/>
  <c r="J80" i="26"/>
  <c r="J80" i="21"/>
  <c r="J72" i="35"/>
  <c r="J72" i="25"/>
  <c r="J72" i="23"/>
  <c r="J72" i="24"/>
  <c r="J72" i="29"/>
  <c r="J72" i="31"/>
  <c r="J72" i="30"/>
  <c r="J72" i="27"/>
  <c r="J72" i="28"/>
  <c r="J72" i="32"/>
  <c r="J72" i="22"/>
  <c r="J72" i="26"/>
  <c r="J72" i="21"/>
  <c r="J64" i="25"/>
  <c r="J64" i="35"/>
  <c r="J64" i="23"/>
  <c r="J64" i="31"/>
  <c r="J64" i="30"/>
  <c r="J64" i="28"/>
  <c r="J64" i="22"/>
  <c r="J64" i="27"/>
  <c r="J64" i="32"/>
  <c r="J64" i="29"/>
  <c r="J64" i="26"/>
  <c r="J64" i="24"/>
  <c r="J56" i="35"/>
  <c r="J56" i="29"/>
  <c r="J56" i="23"/>
  <c r="J56" i="27"/>
  <c r="J56" i="31"/>
  <c r="J56" i="28"/>
  <c r="J56" i="24"/>
  <c r="J56" i="25"/>
  <c r="J56" i="30"/>
  <c r="J56" i="32"/>
  <c r="J56" i="22"/>
  <c r="J56" i="26"/>
  <c r="J48" i="35"/>
  <c r="J48" i="25"/>
  <c r="J48" i="31"/>
  <c r="J48" i="30"/>
  <c r="J48" i="29"/>
  <c r="J48" i="27"/>
  <c r="J48" i="28"/>
  <c r="J48" i="23"/>
  <c r="J48" i="22"/>
  <c r="J48" i="24"/>
  <c r="J48" i="32"/>
  <c r="J48" i="26"/>
  <c r="J40" i="25"/>
  <c r="J40" i="24"/>
  <c r="J40" i="29"/>
  <c r="J40" i="27"/>
  <c r="J40" i="28"/>
  <c r="J40" i="32"/>
  <c r="J40" i="31"/>
  <c r="J40" i="30"/>
  <c r="J40" i="23"/>
  <c r="J40" i="22"/>
  <c r="J40" i="26"/>
  <c r="J33" i="31"/>
  <c r="J33" i="23"/>
  <c r="J33" i="24"/>
  <c r="J33" i="27"/>
  <c r="J33" i="25"/>
  <c r="J33" i="26"/>
  <c r="J33" i="29"/>
  <c r="J33" i="30"/>
  <c r="J33" i="28"/>
  <c r="J33" i="32"/>
  <c r="J33" i="22"/>
  <c r="J29" i="31"/>
  <c r="J29" i="23"/>
  <c r="J29" i="29"/>
  <c r="J29" i="32"/>
  <c r="J29" i="27"/>
  <c r="J29" i="30"/>
  <c r="J29" i="24"/>
  <c r="J29" i="26"/>
  <c r="J29" i="28"/>
  <c r="J29" i="25"/>
  <c r="J29" i="22"/>
  <c r="J25" i="31"/>
  <c r="J25" i="32"/>
  <c r="J25" i="23"/>
  <c r="J25" i="27"/>
  <c r="J25" i="30"/>
  <c r="J25" i="29"/>
  <c r="J25" i="24"/>
  <c r="J25" i="28"/>
  <c r="J25" i="25"/>
  <c r="J25" i="26"/>
  <c r="J25" i="22"/>
  <c r="H127" i="31"/>
  <c r="H127" i="35"/>
  <c r="H127" i="30"/>
  <c r="H127" i="25"/>
  <c r="H127" i="29"/>
  <c r="H127" i="28"/>
  <c r="H127" i="32"/>
  <c r="H127" i="26"/>
  <c r="H127" i="24"/>
  <c r="H127" i="27"/>
  <c r="H127" i="23"/>
  <c r="H127" i="22"/>
  <c r="H127" i="21"/>
  <c r="I114" i="32"/>
  <c r="I114" i="29"/>
  <c r="I114" i="25"/>
  <c r="I114" i="26"/>
  <c r="I114" i="30"/>
  <c r="I114" i="24"/>
  <c r="I114" i="27"/>
  <c r="I114" i="31"/>
  <c r="I114" i="23"/>
  <c r="I114" i="35"/>
  <c r="I114" i="28"/>
  <c r="I114" i="22"/>
  <c r="I114" i="21"/>
  <c r="I110" i="32"/>
  <c r="I110" i="35"/>
  <c r="I110" i="30"/>
  <c r="I110" i="29"/>
  <c r="I110" i="24"/>
  <c r="I110" i="25"/>
  <c r="I110" i="22"/>
  <c r="I110" i="31"/>
  <c r="I110" i="27"/>
  <c r="I110" i="26"/>
  <c r="I110" i="23"/>
  <c r="I110" i="28"/>
  <c r="I110" i="21"/>
  <c r="J89" i="35"/>
  <c r="J89" i="31"/>
  <c r="J89" i="24"/>
  <c r="J89" i="32"/>
  <c r="J89" i="30"/>
  <c r="J89" i="29"/>
  <c r="J89" i="27"/>
  <c r="J89" i="25"/>
  <c r="J89" i="26"/>
  <c r="J89" i="22"/>
  <c r="J89" i="28"/>
  <c r="J89" i="23"/>
  <c r="J89" i="21"/>
  <c r="J86" i="35"/>
  <c r="J86" i="27"/>
  <c r="J86" i="30"/>
  <c r="J86" i="25"/>
  <c r="J86" i="32"/>
  <c r="J86" i="31"/>
  <c r="J86" i="28"/>
  <c r="J86" i="29"/>
  <c r="J86" i="26"/>
  <c r="J86" i="23"/>
  <c r="J86" i="22"/>
  <c r="J86" i="24"/>
  <c r="J86" i="21"/>
  <c r="J78" i="35"/>
  <c r="J78" i="32"/>
  <c r="J78" i="30"/>
  <c r="J78" i="29"/>
  <c r="J78" i="28"/>
  <c r="J78" i="23"/>
  <c r="J78" i="27"/>
  <c r="J78" i="26"/>
  <c r="J78" i="31"/>
  <c r="J78" i="22"/>
  <c r="J78" i="24"/>
  <c r="J78" i="25"/>
  <c r="J78" i="21"/>
  <c r="J65" i="35"/>
  <c r="J65" i="31"/>
  <c r="J65" i="23"/>
  <c r="J65" i="28"/>
  <c r="J65" i="24"/>
  <c r="J65" i="27"/>
  <c r="J65" i="30"/>
  <c r="J65" i="22"/>
  <c r="J65" i="25"/>
  <c r="J65" i="26"/>
  <c r="J65" i="29"/>
  <c r="J65" i="32"/>
  <c r="J49" i="31"/>
  <c r="J49" i="24"/>
  <c r="J49" i="28"/>
  <c r="J49" i="27"/>
  <c r="J49" i="22"/>
  <c r="J49" i="32"/>
  <c r="J49" i="23"/>
  <c r="J49" i="25"/>
  <c r="J49" i="26"/>
  <c r="J49" i="35"/>
  <c r="J49" i="30"/>
  <c r="J49" i="29"/>
  <c r="I101" i="31"/>
  <c r="I101" i="35"/>
  <c r="I101" i="25"/>
  <c r="I101" i="24"/>
  <c r="I101" i="23"/>
  <c r="I101" i="32"/>
  <c r="I101" i="30"/>
  <c r="I101" i="22"/>
  <c r="I101" i="29"/>
  <c r="I101" i="26"/>
  <c r="I101" i="27"/>
  <c r="I101" i="28"/>
  <c r="I101" i="21"/>
  <c r="H38" i="31"/>
  <c r="I126" i="32"/>
  <c r="I126" i="27"/>
  <c r="I126" i="25"/>
  <c r="I126" i="35"/>
  <c r="I126" i="26"/>
  <c r="I126" i="24"/>
  <c r="I126" i="30"/>
  <c r="I126" i="22"/>
  <c r="I126" i="31"/>
  <c r="I126" i="29"/>
  <c r="I126" i="23"/>
  <c r="I126" i="28"/>
  <c r="I126" i="21"/>
  <c r="H123" i="28"/>
  <c r="H123" i="35"/>
  <c r="H123" i="31"/>
  <c r="H123" i="29"/>
  <c r="H123" i="23"/>
  <c r="H123" i="32"/>
  <c r="H123" i="30"/>
  <c r="H123" i="24"/>
  <c r="H123" i="25"/>
  <c r="H123" i="22"/>
  <c r="H123" i="27"/>
  <c r="H123" i="26"/>
  <c r="H123" i="21"/>
  <c r="J41" i="31"/>
  <c r="J41" i="24"/>
  <c r="J41" i="23"/>
  <c r="J41" i="30"/>
  <c r="J41" i="32"/>
  <c r="J41" i="29"/>
  <c r="J41" i="27"/>
  <c r="J41" i="28"/>
  <c r="J41" i="25"/>
  <c r="J41" i="26"/>
  <c r="J41" i="22"/>
  <c r="J38" i="31"/>
  <c r="H101" i="35"/>
  <c r="H101" i="25"/>
  <c r="H101" i="26"/>
  <c r="H101" i="32"/>
  <c r="H101" i="24"/>
  <c r="H101" i="29"/>
  <c r="H101" i="27"/>
  <c r="H101" i="28"/>
  <c r="H101" i="31"/>
  <c r="H101" i="30"/>
  <c r="H101" i="22"/>
  <c r="H101" i="23"/>
  <c r="H101" i="21"/>
  <c r="H85" i="35"/>
  <c r="H85" i="27"/>
  <c r="H85" i="24"/>
  <c r="H85" i="32"/>
  <c r="H85" i="30"/>
  <c r="H85" i="29"/>
  <c r="H85" i="22"/>
  <c r="H85" i="25"/>
  <c r="H85" i="28"/>
  <c r="H85" i="31"/>
  <c r="H85" i="26"/>
  <c r="H85" i="23"/>
  <c r="H85" i="21"/>
  <c r="I60" i="32"/>
  <c r="I60" i="23"/>
  <c r="I60" i="31"/>
  <c r="I60" i="27"/>
  <c r="I60" i="35"/>
  <c r="I60" i="24"/>
  <c r="I60" i="28"/>
  <c r="I60" i="30"/>
  <c r="I60" i="25"/>
  <c r="I60" i="26"/>
  <c r="I60" i="22"/>
  <c r="I60" i="29"/>
  <c r="I52" i="32"/>
  <c r="I52" i="24"/>
  <c r="I52" i="23"/>
  <c r="I52" i="30"/>
  <c r="I52" i="28"/>
  <c r="I52" i="22"/>
  <c r="I52" i="27"/>
  <c r="I52" i="29"/>
  <c r="I52" i="35"/>
  <c r="I52" i="31"/>
  <c r="I52" i="25"/>
  <c r="I52" i="26"/>
  <c r="J14" i="31"/>
  <c r="J14" i="32"/>
  <c r="J14" i="29"/>
  <c r="J14" i="24"/>
  <c r="J14" i="23"/>
  <c r="J14" i="26"/>
  <c r="J14" i="27"/>
  <c r="J14" i="28"/>
  <c r="J14" i="22"/>
  <c r="J14" i="30"/>
  <c r="J14" i="25"/>
  <c r="J125" i="35"/>
  <c r="J125" i="24"/>
  <c r="J125" i="31"/>
  <c r="J125" i="27"/>
  <c r="J125" i="30"/>
  <c r="J125" i="29"/>
  <c r="J125" i="25"/>
  <c r="J125" i="23"/>
  <c r="J125" i="32"/>
  <c r="J125" i="28"/>
  <c r="J125" i="26"/>
  <c r="J125" i="22"/>
  <c r="J125" i="21"/>
  <c r="J122" i="27"/>
  <c r="J122" i="32"/>
  <c r="J122" i="29"/>
  <c r="J122" i="35"/>
  <c r="J122" i="30"/>
  <c r="J122" i="31"/>
  <c r="J122" i="24"/>
  <c r="J122" i="26"/>
  <c r="J122" i="28"/>
  <c r="J122" i="23"/>
  <c r="J122" i="22"/>
  <c r="J122" i="25"/>
  <c r="J122" i="21"/>
  <c r="J105" i="35"/>
  <c r="J105" i="31"/>
  <c r="J105" i="30"/>
  <c r="J105" i="29"/>
  <c r="J105" i="25"/>
  <c r="J105" i="24"/>
  <c r="J105" i="32"/>
  <c r="J105" i="27"/>
  <c r="J105" i="28"/>
  <c r="J105" i="22"/>
  <c r="J105" i="26"/>
  <c r="J105" i="23"/>
  <c r="J105" i="21"/>
  <c r="J90" i="32"/>
  <c r="J90" i="35"/>
  <c r="J90" i="30"/>
  <c r="J90" i="29"/>
  <c r="J90" i="24"/>
  <c r="J90" i="26"/>
  <c r="J90" i="28"/>
  <c r="J90" i="31"/>
  <c r="J90" i="25"/>
  <c r="J90" i="23"/>
  <c r="J90" i="22"/>
  <c r="J90" i="27"/>
  <c r="J90" i="21"/>
  <c r="I79" i="31"/>
  <c r="I79" i="22"/>
  <c r="I79" i="35"/>
  <c r="I79" i="32"/>
  <c r="I79" i="29"/>
  <c r="I79" i="28"/>
  <c r="I79" i="27"/>
  <c r="I79" i="30"/>
  <c r="I79" i="23"/>
  <c r="I79" i="25"/>
  <c r="I79" i="26"/>
  <c r="I79" i="24"/>
  <c r="I79" i="21"/>
  <c r="I72" i="21"/>
  <c r="H44" i="35"/>
  <c r="H44" i="24"/>
  <c r="H44" i="32"/>
  <c r="H44" i="31"/>
  <c r="H44" i="22"/>
  <c r="H44" i="27"/>
  <c r="H44" i="28"/>
  <c r="H44" i="23"/>
  <c r="H44" i="25"/>
  <c r="H44" i="30"/>
  <c r="H44" i="26"/>
  <c r="H44" i="29"/>
  <c r="J119" i="35"/>
  <c r="J119" i="30"/>
  <c r="J119" i="32"/>
  <c r="J119" i="29"/>
  <c r="J119" i="31"/>
  <c r="J119" i="26"/>
  <c r="J119" i="22"/>
  <c r="J119" i="24"/>
  <c r="J119" i="23"/>
  <c r="J119" i="25"/>
  <c r="J119" i="28"/>
  <c r="J119" i="27"/>
  <c r="J119" i="21"/>
  <c r="J111" i="35"/>
  <c r="J111" i="32"/>
  <c r="J111" i="27"/>
  <c r="J111" i="29"/>
  <c r="J111" i="25"/>
  <c r="J111" i="26"/>
  <c r="J111" i="24"/>
  <c r="J111" i="23"/>
  <c r="J111" i="22"/>
  <c r="J111" i="31"/>
  <c r="J111" i="30"/>
  <c r="J111" i="28"/>
  <c r="J111" i="21"/>
  <c r="H105" i="32"/>
  <c r="H105" i="28"/>
  <c r="H105" i="35"/>
  <c r="H105" i="26"/>
  <c r="H105" i="31"/>
  <c r="H105" i="29"/>
  <c r="H105" i="30"/>
  <c r="H105" i="25"/>
  <c r="H105" i="22"/>
  <c r="H105" i="23"/>
  <c r="H105" i="24"/>
  <c r="H105" i="27"/>
  <c r="H105" i="21"/>
  <c r="J95" i="18"/>
  <c r="J95" i="35"/>
  <c r="J95" i="32"/>
  <c r="J95" i="27"/>
  <c r="J95" i="31"/>
  <c r="J95" i="30"/>
  <c r="J95" i="24"/>
  <c r="J95" i="23"/>
  <c r="J95" i="29"/>
  <c r="J95" i="28"/>
  <c r="J95" i="26"/>
  <c r="J95" i="25"/>
  <c r="J95" i="22"/>
  <c r="J95" i="21"/>
  <c r="H89" i="32"/>
  <c r="H89" i="24"/>
  <c r="H89" i="35"/>
  <c r="H89" i="25"/>
  <c r="H89" i="27"/>
  <c r="H89" i="28"/>
  <c r="H89" i="29"/>
  <c r="H89" i="26"/>
  <c r="H89" i="23"/>
  <c r="H89" i="31"/>
  <c r="H89" i="22"/>
  <c r="H89" i="30"/>
  <c r="H89" i="21"/>
  <c r="H65" i="24"/>
  <c r="H65" i="32"/>
  <c r="H65" i="35"/>
  <c r="H65" i="25"/>
  <c r="H65" i="30"/>
  <c r="H65" i="27"/>
  <c r="H65" i="28"/>
  <c r="H65" i="22"/>
  <c r="H65" i="26"/>
  <c r="H65" i="23"/>
  <c r="H65" i="31"/>
  <c r="H65" i="29"/>
  <c r="J28" i="32"/>
  <c r="J28" i="27"/>
  <c r="J28" i="22"/>
  <c r="J28" i="31"/>
  <c r="J28" i="30"/>
  <c r="J28" i="29"/>
  <c r="J28" i="24"/>
  <c r="J28" i="23"/>
  <c r="J28" i="28"/>
  <c r="J28" i="26"/>
  <c r="J28" i="25"/>
  <c r="I25" i="24"/>
  <c r="I25" i="32"/>
  <c r="I25" i="22"/>
  <c r="I25" i="28"/>
  <c r="I25" i="30"/>
  <c r="I25" i="26"/>
  <c r="I25" i="31"/>
  <c r="I25" i="29"/>
  <c r="I25" i="27"/>
  <c r="I25" i="25"/>
  <c r="I25" i="23"/>
  <c r="J20" i="32"/>
  <c r="J20" i="22"/>
  <c r="J20" i="31"/>
  <c r="J20" i="30"/>
  <c r="J20" i="23"/>
  <c r="J20" i="25"/>
  <c r="J20" i="26"/>
  <c r="J20" i="29"/>
  <c r="J20" i="24"/>
  <c r="J20" i="28"/>
  <c r="J20" i="27"/>
  <c r="J12" i="32"/>
  <c r="J12" i="29"/>
  <c r="J12" i="31"/>
  <c r="J12" i="24"/>
  <c r="J12" i="30"/>
  <c r="J12" i="27"/>
  <c r="J12" i="23"/>
  <c r="J12" i="22"/>
  <c r="J12" i="25"/>
  <c r="J12" i="26"/>
  <c r="J12" i="28"/>
  <c r="J129" i="35"/>
  <c r="J129" i="31"/>
  <c r="J129" i="30"/>
  <c r="J129" i="32"/>
  <c r="J129" i="24"/>
  <c r="J129" i="29"/>
  <c r="J129" i="27"/>
  <c r="J129" i="26"/>
  <c r="J129" i="28"/>
  <c r="J129" i="22"/>
  <c r="J129" i="23"/>
  <c r="J129" i="25"/>
  <c r="J129" i="21"/>
  <c r="H103" i="35"/>
  <c r="H103" i="31"/>
  <c r="H103" i="29"/>
  <c r="H103" i="28"/>
  <c r="H103" i="27"/>
  <c r="H103" i="32"/>
  <c r="H103" i="25"/>
  <c r="H103" i="24"/>
  <c r="H103" i="30"/>
  <c r="H103" i="26"/>
  <c r="H103" i="22"/>
  <c r="H103" i="23"/>
  <c r="H103" i="21"/>
  <c r="I95" i="31"/>
  <c r="I95" i="23"/>
  <c r="I95" i="35"/>
  <c r="I95" i="32"/>
  <c r="I95" i="29"/>
  <c r="I95" i="25"/>
  <c r="I95" i="28"/>
  <c r="I95" i="27"/>
  <c r="I95" i="30"/>
  <c r="I95" i="26"/>
  <c r="I95" i="22"/>
  <c r="I95" i="24"/>
  <c r="I95" i="21"/>
  <c r="H83" i="26"/>
  <c r="H83" i="35"/>
  <c r="H83" i="32"/>
  <c r="H83" i="27"/>
  <c r="H83" i="31"/>
  <c r="H83" i="30"/>
  <c r="H83" i="28"/>
  <c r="H83" i="24"/>
  <c r="H83" i="23"/>
  <c r="H83" i="29"/>
  <c r="H83" i="25"/>
  <c r="H83" i="22"/>
  <c r="H83" i="21"/>
  <c r="H80" i="35"/>
  <c r="H80" i="32"/>
  <c r="H80" i="27"/>
  <c r="H80" i="29"/>
  <c r="H80" i="30"/>
  <c r="H80" i="23"/>
  <c r="H80" i="24"/>
  <c r="H80" i="22"/>
  <c r="H80" i="25"/>
  <c r="H80" i="28"/>
  <c r="H80" i="31"/>
  <c r="H80" i="26"/>
  <c r="H80" i="21"/>
  <c r="H71" i="35"/>
  <c r="H71" i="31"/>
  <c r="H71" i="30"/>
  <c r="H71" i="27"/>
  <c r="H71" i="32"/>
  <c r="H71" i="26"/>
  <c r="H71" i="28"/>
  <c r="H71" i="24"/>
  <c r="H71" i="29"/>
  <c r="H71" i="25"/>
  <c r="H71" i="22"/>
  <c r="H71" i="23"/>
  <c r="H71" i="21"/>
  <c r="H68" i="35"/>
  <c r="H68" i="32"/>
  <c r="H68" i="29"/>
  <c r="H68" i="22"/>
  <c r="H68" i="31"/>
  <c r="H68" i="24"/>
  <c r="H68" i="25"/>
  <c r="H68" i="23"/>
  <c r="H68" i="30"/>
  <c r="H68" i="28"/>
  <c r="H68" i="27"/>
  <c r="H68" i="26"/>
  <c r="H68" i="21"/>
  <c r="H52" i="35"/>
  <c r="H52" i="32"/>
  <c r="H52" i="29"/>
  <c r="H52" i="22"/>
  <c r="H52" i="31"/>
  <c r="H52" i="30"/>
  <c r="H52" i="25"/>
  <c r="H52" i="28"/>
  <c r="H52" i="23"/>
  <c r="H52" i="24"/>
  <c r="H52" i="26"/>
  <c r="H52" i="27"/>
  <c r="H39" i="24"/>
  <c r="I125" i="35"/>
  <c r="I125" i="25"/>
  <c r="I125" i="24"/>
  <c r="I125" i="31"/>
  <c r="I125" i="30"/>
  <c r="I125" i="29"/>
  <c r="I125" i="22"/>
  <c r="I125" i="32"/>
  <c r="I125" i="26"/>
  <c r="I125" i="27"/>
  <c r="I125" i="23"/>
  <c r="I125" i="28"/>
  <c r="I125" i="21"/>
  <c r="I117" i="31"/>
  <c r="I117" i="35"/>
  <c r="I117" i="24"/>
  <c r="I117" i="30"/>
  <c r="I117" i="32"/>
  <c r="I117" i="22"/>
  <c r="I117" i="25"/>
  <c r="I117" i="27"/>
  <c r="I117" i="28"/>
  <c r="I117" i="29"/>
  <c r="I117" i="26"/>
  <c r="I117" i="23"/>
  <c r="I117" i="21"/>
  <c r="I85" i="31"/>
  <c r="I85" i="35"/>
  <c r="I85" i="24"/>
  <c r="I85" i="30"/>
  <c r="I85" i="29"/>
  <c r="I85" i="25"/>
  <c r="I85" i="32"/>
  <c r="I85" i="26"/>
  <c r="I85" i="23"/>
  <c r="I85" i="28"/>
  <c r="I85" i="22"/>
  <c r="I85" i="27"/>
  <c r="I85" i="21"/>
  <c r="J68" i="24"/>
  <c r="J68" i="22"/>
  <c r="J68" i="27"/>
  <c r="J68" i="35"/>
  <c r="J68" i="30"/>
  <c r="J68" i="29"/>
  <c r="J68" i="32"/>
  <c r="J68" i="31"/>
  <c r="J68" i="23"/>
  <c r="J68" i="25"/>
  <c r="J68" i="26"/>
  <c r="J68" i="28"/>
  <c r="J68" i="21"/>
  <c r="I37" i="32"/>
  <c r="I37" i="30"/>
  <c r="I37" i="28"/>
  <c r="I37" i="24"/>
  <c r="I37" i="27"/>
  <c r="I37" i="23"/>
  <c r="I37" i="25"/>
  <c r="I37" i="31"/>
  <c r="I37" i="29"/>
  <c r="I37" i="26"/>
  <c r="I37" i="22"/>
  <c r="H25" i="31"/>
  <c r="H25" i="27"/>
  <c r="H25" i="32"/>
  <c r="H25" i="29"/>
  <c r="H25" i="28"/>
  <c r="H25" i="25"/>
  <c r="H25" i="26"/>
  <c r="H25" i="30"/>
  <c r="H25" i="22"/>
  <c r="H25" i="23"/>
  <c r="H25" i="24"/>
  <c r="I111" i="23"/>
  <c r="I111" i="35"/>
  <c r="I111" i="32"/>
  <c r="I111" i="31"/>
  <c r="I111" i="30"/>
  <c r="I111" i="29"/>
  <c r="I111" i="28"/>
  <c r="I111" i="25"/>
  <c r="I111" i="26"/>
  <c r="I111" i="22"/>
  <c r="I111" i="27"/>
  <c r="I111" i="24"/>
  <c r="I111" i="21"/>
  <c r="I51" i="30"/>
  <c r="H133" i="35"/>
  <c r="H133" i="26"/>
  <c r="H133" i="25"/>
  <c r="H133" i="24"/>
  <c r="E133" i="24"/>
  <c r="H133" i="30"/>
  <c r="H133" i="32"/>
  <c r="H133" i="29"/>
  <c r="E133" i="28"/>
  <c r="E133" i="22"/>
  <c r="H133" i="22"/>
  <c r="H133" i="28"/>
  <c r="H133" i="27"/>
  <c r="H133" i="31"/>
  <c r="E133" i="25"/>
  <c r="H133" i="23"/>
  <c r="H133" i="21"/>
  <c r="E133" i="21"/>
  <c r="J115" i="18"/>
  <c r="J115" i="31"/>
  <c r="J115" i="24"/>
  <c r="J115" i="35"/>
  <c r="J115" i="25"/>
  <c r="J115" i="32"/>
  <c r="J115" i="29"/>
  <c r="J115" i="30"/>
  <c r="J115" i="27"/>
  <c r="J115" i="26"/>
  <c r="J115" i="28"/>
  <c r="J115" i="22"/>
  <c r="J115" i="23"/>
  <c r="J115" i="21"/>
  <c r="H77" i="35"/>
  <c r="H77" i="32"/>
  <c r="H77" i="25"/>
  <c r="H77" i="31"/>
  <c r="H77" i="30"/>
  <c r="H77" i="27"/>
  <c r="H77" i="24"/>
  <c r="H77" i="23"/>
  <c r="H77" i="28"/>
  <c r="H77" i="26"/>
  <c r="H77" i="29"/>
  <c r="H77" i="22"/>
  <c r="H77" i="21"/>
  <c r="J117" i="18"/>
  <c r="J117" i="35"/>
  <c r="J117" i="26"/>
  <c r="J117" i="31"/>
  <c r="J117" i="27"/>
  <c r="J117" i="32"/>
  <c r="J117" i="30"/>
  <c r="J117" i="28"/>
  <c r="J117" i="24"/>
  <c r="J117" i="23"/>
  <c r="J117" i="22"/>
  <c r="J117" i="29"/>
  <c r="J117" i="25"/>
  <c r="J117" i="21"/>
  <c r="H12" i="32"/>
  <c r="H12" i="29"/>
  <c r="H12" i="22"/>
  <c r="H12" i="31"/>
  <c r="H12" i="24"/>
  <c r="H12" i="25"/>
  <c r="H12" i="23"/>
  <c r="H12" i="27"/>
  <c r="H12" i="26"/>
  <c r="H12" i="30"/>
  <c r="H12" i="28"/>
  <c r="J119" i="18"/>
  <c r="J105" i="18"/>
  <c r="J48" i="21"/>
  <c r="J29" i="21"/>
  <c r="H22" i="21"/>
  <c r="H12" i="21"/>
  <c r="H28" i="21"/>
  <c r="H52" i="21"/>
  <c r="H44" i="21"/>
  <c r="J20" i="21"/>
  <c r="I60" i="21"/>
  <c r="H60" i="21"/>
  <c r="J32" i="21"/>
  <c r="J4" i="21"/>
  <c r="J67" i="28"/>
  <c r="J67" i="32"/>
  <c r="J67" i="23"/>
  <c r="I84" i="30"/>
  <c r="I84" i="31"/>
  <c r="I84" i="24"/>
  <c r="I40" i="26"/>
  <c r="I40" i="30"/>
  <c r="J91" i="27"/>
  <c r="J91" i="25"/>
  <c r="J4" i="30"/>
  <c r="M4" i="30" s="1"/>
  <c r="S4" i="30" s="1"/>
  <c r="J4" i="29"/>
  <c r="M4" i="29" s="1"/>
  <c r="S4" i="29" s="1"/>
  <c r="J131" i="22"/>
  <c r="J131" i="28"/>
  <c r="J131" i="26"/>
  <c r="J131" i="27"/>
  <c r="J131" i="30"/>
  <c r="J131" i="35"/>
  <c r="J127" i="28"/>
  <c r="J127" i="27"/>
  <c r="J127" i="29"/>
  <c r="J127" i="26"/>
  <c r="I112" i="27"/>
  <c r="I112" i="31"/>
  <c r="J79" i="25"/>
  <c r="J79" i="23"/>
  <c r="J79" i="27"/>
  <c r="I72" i="25"/>
  <c r="I72" i="23"/>
  <c r="I72" i="27"/>
  <c r="I72" i="30"/>
  <c r="J100" i="21"/>
  <c r="J100" i="31"/>
  <c r="J123" i="28"/>
  <c r="J123" i="30"/>
  <c r="J123" i="24"/>
  <c r="I108" i="21"/>
  <c r="I108" i="24"/>
  <c r="I108" i="25"/>
  <c r="I108" i="31"/>
  <c r="I96" i="23"/>
  <c r="I96" i="28"/>
  <c r="I96" i="30"/>
  <c r="I56" i="30"/>
  <c r="I56" i="22"/>
  <c r="I48" i="22"/>
  <c r="I48" i="27"/>
  <c r="I48" i="35"/>
  <c r="H22" i="22"/>
  <c r="H22" i="30"/>
  <c r="H22" i="32"/>
  <c r="I130" i="26"/>
  <c r="I130" i="32"/>
  <c r="I130" i="24"/>
  <c r="I130" i="25"/>
  <c r="I130" i="35"/>
  <c r="I130" i="30"/>
  <c r="I130" i="31"/>
  <c r="I130" i="27"/>
  <c r="I130" i="23"/>
  <c r="I130" i="28"/>
  <c r="I130" i="29"/>
  <c r="I130" i="22"/>
  <c r="I130" i="21"/>
  <c r="I127" i="23"/>
  <c r="I127" i="35"/>
  <c r="I127" i="32"/>
  <c r="I127" i="28"/>
  <c r="I127" i="31"/>
  <c r="I127" i="30"/>
  <c r="I127" i="29"/>
  <c r="I127" i="22"/>
  <c r="I127" i="25"/>
  <c r="I127" i="27"/>
  <c r="I127" i="26"/>
  <c r="I127" i="24"/>
  <c r="I127" i="21"/>
  <c r="H124" i="32"/>
  <c r="H124" i="35"/>
  <c r="H124" i="30"/>
  <c r="H124" i="27"/>
  <c r="H124" i="31"/>
  <c r="H124" i="28"/>
  <c r="H124" i="23"/>
  <c r="H124" i="24"/>
  <c r="H124" i="22"/>
  <c r="H124" i="26"/>
  <c r="H124" i="29"/>
  <c r="H124" i="25"/>
  <c r="H124" i="21"/>
  <c r="J101" i="35"/>
  <c r="J101" i="31"/>
  <c r="J101" i="32"/>
  <c r="J101" i="26"/>
  <c r="J101" i="30"/>
  <c r="J101" i="28"/>
  <c r="J101" i="27"/>
  <c r="J101" i="23"/>
  <c r="J101" i="29"/>
  <c r="J101" i="25"/>
  <c r="J101" i="22"/>
  <c r="J101" i="24"/>
  <c r="J101" i="21"/>
  <c r="J98" i="32"/>
  <c r="J98" i="31"/>
  <c r="J98" i="25"/>
  <c r="J98" i="35"/>
  <c r="J98" i="24"/>
  <c r="J98" i="30"/>
  <c r="J98" i="28"/>
  <c r="J98" i="29"/>
  <c r="J98" i="27"/>
  <c r="J98" i="22"/>
  <c r="J98" i="23"/>
  <c r="J98" i="26"/>
  <c r="J98" i="21"/>
  <c r="H96" i="32"/>
  <c r="H96" i="35"/>
  <c r="H96" i="29"/>
  <c r="H96" i="30"/>
  <c r="H96" i="25"/>
  <c r="H96" i="23"/>
  <c r="H96" i="22"/>
  <c r="H96" i="24"/>
  <c r="H96" i="28"/>
  <c r="H96" i="31"/>
  <c r="H96" i="27"/>
  <c r="H96" i="26"/>
  <c r="H96" i="21"/>
  <c r="H75" i="35"/>
  <c r="H75" i="32"/>
  <c r="H75" i="30"/>
  <c r="H75" i="28"/>
  <c r="H75" i="29"/>
  <c r="H75" i="26"/>
  <c r="H75" i="27"/>
  <c r="H75" i="24"/>
  <c r="H75" i="31"/>
  <c r="H75" i="25"/>
  <c r="H75" i="22"/>
  <c r="H75" i="23"/>
  <c r="H75" i="21"/>
  <c r="H72" i="35"/>
  <c r="H72" i="29"/>
  <c r="H72" i="23"/>
  <c r="H72" i="31"/>
  <c r="H72" i="32"/>
  <c r="H72" i="24"/>
  <c r="H72" i="22"/>
  <c r="H72" i="30"/>
  <c r="H72" i="27"/>
  <c r="H72" i="25"/>
  <c r="H72" i="28"/>
  <c r="H72" i="26"/>
  <c r="H72" i="21"/>
  <c r="H56" i="35"/>
  <c r="H56" i="27"/>
  <c r="H56" i="23"/>
  <c r="H56" i="31"/>
  <c r="H56" i="24"/>
  <c r="H56" i="29"/>
  <c r="H56" i="25"/>
  <c r="H56" i="22"/>
  <c r="H56" i="30"/>
  <c r="H56" i="32"/>
  <c r="H56" i="26"/>
  <c r="H56" i="28"/>
  <c r="H40" i="31"/>
  <c r="H40" i="29"/>
  <c r="H40" i="32"/>
  <c r="H40" i="25"/>
  <c r="H40" i="23"/>
  <c r="H40" i="24"/>
  <c r="H40" i="27"/>
  <c r="H40" i="22"/>
  <c r="H40" i="30"/>
  <c r="H40" i="28"/>
  <c r="H40" i="26"/>
  <c r="H118" i="35"/>
  <c r="H118" i="32"/>
  <c r="H118" i="31"/>
  <c r="H118" i="22"/>
  <c r="H118" i="27"/>
  <c r="H118" i="30"/>
  <c r="H118" i="28"/>
  <c r="H118" i="24"/>
  <c r="H118" i="25"/>
  <c r="H118" i="29"/>
  <c r="H118" i="26"/>
  <c r="H118" i="23"/>
  <c r="H118" i="21"/>
  <c r="I109" i="25"/>
  <c r="I109" i="35"/>
  <c r="I109" i="31"/>
  <c r="I109" i="23"/>
  <c r="I109" i="24"/>
  <c r="I109" i="30"/>
  <c r="I109" i="29"/>
  <c r="I109" i="32"/>
  <c r="I109" i="22"/>
  <c r="I109" i="27"/>
  <c r="I109" i="26"/>
  <c r="I109" i="28"/>
  <c r="I109" i="21"/>
  <c r="J27" i="31"/>
  <c r="I24" i="30"/>
  <c r="I24" i="28"/>
  <c r="I24" i="31"/>
  <c r="I24" i="26"/>
  <c r="I24" i="27"/>
  <c r="I24" i="29"/>
  <c r="I24" i="23"/>
  <c r="I24" i="32"/>
  <c r="I24" i="22"/>
  <c r="I24" i="25"/>
  <c r="I24" i="24"/>
  <c r="I123" i="25"/>
  <c r="I123" i="23"/>
  <c r="I123" i="35"/>
  <c r="I123" i="32"/>
  <c r="I123" i="31"/>
  <c r="I123" i="28"/>
  <c r="I123" i="29"/>
  <c r="I123" i="26"/>
  <c r="I123" i="22"/>
  <c r="I123" i="30"/>
  <c r="I123" i="24"/>
  <c r="I123" i="27"/>
  <c r="I123" i="21"/>
  <c r="J97" i="35"/>
  <c r="J97" i="25"/>
  <c r="J97" i="31"/>
  <c r="J97" i="28"/>
  <c r="J97" i="30"/>
  <c r="J97" i="24"/>
  <c r="J97" i="27"/>
  <c r="J97" i="22"/>
  <c r="J97" i="26"/>
  <c r="J97" i="32"/>
  <c r="J97" i="29"/>
  <c r="J97" i="23"/>
  <c r="J97" i="21"/>
  <c r="J94" i="27"/>
  <c r="J94" i="35"/>
  <c r="J94" i="32"/>
  <c r="J94" i="24"/>
  <c r="J94" i="28"/>
  <c r="J94" i="29"/>
  <c r="J94" i="31"/>
  <c r="J94" i="26"/>
  <c r="J94" i="23"/>
  <c r="J94" i="30"/>
  <c r="J94" i="25"/>
  <c r="J94" i="22"/>
  <c r="J94" i="21"/>
  <c r="H67" i="26"/>
  <c r="H67" i="32"/>
  <c r="H67" i="31"/>
  <c r="H67" i="29"/>
  <c r="H67" i="30"/>
  <c r="H67" i="28"/>
  <c r="H67" i="35"/>
  <c r="H67" i="27"/>
  <c r="H67" i="24"/>
  <c r="H67" i="23"/>
  <c r="H67" i="25"/>
  <c r="H67" i="22"/>
  <c r="H67" i="21"/>
  <c r="H64" i="35"/>
  <c r="H64" i="29"/>
  <c r="H64" i="23"/>
  <c r="H64" i="32"/>
  <c r="H64" i="27"/>
  <c r="H64" i="24"/>
  <c r="H64" i="30"/>
  <c r="H64" i="25"/>
  <c r="H64" i="22"/>
  <c r="H64" i="31"/>
  <c r="H64" i="28"/>
  <c r="H64" i="26"/>
  <c r="H48" i="35"/>
  <c r="H48" i="31"/>
  <c r="H48" i="29"/>
  <c r="H48" i="32"/>
  <c r="H48" i="30"/>
  <c r="H48" i="24"/>
  <c r="H48" i="22"/>
  <c r="H48" i="25"/>
  <c r="H48" i="28"/>
  <c r="H48" i="23"/>
  <c r="H48" i="27"/>
  <c r="H48" i="26"/>
  <c r="I124" i="18"/>
  <c r="I124" i="26"/>
  <c r="I124" i="23"/>
  <c r="I124" i="24"/>
  <c r="I124" i="35"/>
  <c r="I124" i="22"/>
  <c r="I124" i="31"/>
  <c r="I124" i="30"/>
  <c r="I124" i="29"/>
  <c r="I124" i="27"/>
  <c r="I124" i="32"/>
  <c r="I124" i="25"/>
  <c r="I124" i="28"/>
  <c r="I124" i="21"/>
  <c r="I116" i="32"/>
  <c r="I116" i="30"/>
  <c r="I116" i="24"/>
  <c r="I116" i="27"/>
  <c r="I116" i="31"/>
  <c r="I116" i="29"/>
  <c r="I116" i="22"/>
  <c r="I116" i="23"/>
  <c r="I116" i="35"/>
  <c r="I116" i="26"/>
  <c r="I116" i="25"/>
  <c r="I116" i="28"/>
  <c r="I116" i="21"/>
  <c r="H109" i="35"/>
  <c r="H109" i="32"/>
  <c r="H109" i="31"/>
  <c r="H109" i="22"/>
  <c r="H109" i="28"/>
  <c r="H109" i="25"/>
  <c r="H109" i="30"/>
  <c r="H109" i="27"/>
  <c r="H109" i="24"/>
  <c r="H109" i="26"/>
  <c r="H109" i="29"/>
  <c r="H109" i="23"/>
  <c r="H109" i="21"/>
  <c r="J99" i="24"/>
  <c r="J99" i="35"/>
  <c r="J99" i="31"/>
  <c r="J99" i="30"/>
  <c r="J99" i="28"/>
  <c r="J99" i="32"/>
  <c r="J99" i="27"/>
  <c r="J99" i="26"/>
  <c r="J99" i="25"/>
  <c r="J99" i="29"/>
  <c r="J99" i="22"/>
  <c r="J99" i="23"/>
  <c r="J99" i="21"/>
  <c r="I92" i="31"/>
  <c r="I92" i="24"/>
  <c r="I92" i="35"/>
  <c r="I92" i="27"/>
  <c r="I92" i="30"/>
  <c r="I92" i="28"/>
  <c r="I92" i="25"/>
  <c r="I92" i="26"/>
  <c r="I92" i="22"/>
  <c r="I92" i="32"/>
  <c r="I92" i="23"/>
  <c r="I92" i="29"/>
  <c r="I92" i="21"/>
  <c r="H32" i="32"/>
  <c r="H32" i="29"/>
  <c r="H32" i="31"/>
  <c r="H32" i="23"/>
  <c r="H32" i="30"/>
  <c r="H32" i="24"/>
  <c r="H32" i="27"/>
  <c r="H32" i="22"/>
  <c r="H32" i="25"/>
  <c r="H32" i="26"/>
  <c r="H32" i="28"/>
  <c r="H107" i="28"/>
  <c r="H107" i="35"/>
  <c r="H107" i="25"/>
  <c r="H107" i="30"/>
  <c r="H107" i="31"/>
  <c r="H107" i="29"/>
  <c r="H107" i="23"/>
  <c r="H107" i="27"/>
  <c r="H107" i="24"/>
  <c r="H107" i="22"/>
  <c r="H107" i="32"/>
  <c r="H107" i="26"/>
  <c r="H107" i="21"/>
  <c r="H87" i="35"/>
  <c r="H87" i="31"/>
  <c r="H87" i="32"/>
  <c r="H87" i="29"/>
  <c r="H87" i="26"/>
  <c r="H87" i="27"/>
  <c r="H87" i="30"/>
  <c r="H87" i="24"/>
  <c r="H87" i="28"/>
  <c r="H87" i="25"/>
  <c r="H87" i="22"/>
  <c r="H87" i="23"/>
  <c r="H87" i="21"/>
  <c r="H84" i="32"/>
  <c r="H84" i="35"/>
  <c r="H84" i="24"/>
  <c r="H84" i="29"/>
  <c r="H84" i="22"/>
  <c r="H84" i="31"/>
  <c r="H84" i="30"/>
  <c r="H84" i="25"/>
  <c r="H84" i="28"/>
  <c r="H84" i="23"/>
  <c r="H84" i="26"/>
  <c r="H84" i="27"/>
  <c r="H84" i="21"/>
  <c r="J66" i="24"/>
  <c r="H129" i="32"/>
  <c r="H129" i="24"/>
  <c r="H129" i="35"/>
  <c r="H129" i="28"/>
  <c r="H129" i="29"/>
  <c r="H129" i="31"/>
  <c r="H129" i="30"/>
  <c r="H129" i="27"/>
  <c r="H129" i="22"/>
  <c r="H129" i="26"/>
  <c r="H129" i="23"/>
  <c r="H129" i="25"/>
  <c r="H129" i="21"/>
  <c r="J103" i="35"/>
  <c r="J103" i="32"/>
  <c r="J103" i="30"/>
  <c r="J103" i="29"/>
  <c r="J103" i="25"/>
  <c r="J103" i="26"/>
  <c r="J103" i="27"/>
  <c r="J103" i="24"/>
  <c r="J103" i="23"/>
  <c r="J103" i="31"/>
  <c r="J103" i="28"/>
  <c r="J103" i="22"/>
  <c r="J103" i="21"/>
  <c r="I88" i="22"/>
  <c r="I88" i="31"/>
  <c r="I88" i="35"/>
  <c r="I88" i="30"/>
  <c r="I88" i="24"/>
  <c r="I88" i="26"/>
  <c r="I88" i="29"/>
  <c r="I88" i="28"/>
  <c r="I88" i="23"/>
  <c r="I88" i="32"/>
  <c r="I88" i="27"/>
  <c r="I88" i="25"/>
  <c r="I88" i="21"/>
  <c r="H81" i="32"/>
  <c r="H81" i="24"/>
  <c r="H81" i="25"/>
  <c r="H81" i="31"/>
  <c r="H81" i="30"/>
  <c r="H81" i="27"/>
  <c r="H81" i="28"/>
  <c r="H81" i="22"/>
  <c r="H81" i="35"/>
  <c r="H81" i="29"/>
  <c r="H81" i="26"/>
  <c r="H81" i="23"/>
  <c r="H81" i="21"/>
  <c r="J36" i="32"/>
  <c r="J36" i="27"/>
  <c r="J36" i="24"/>
  <c r="J36" i="22"/>
  <c r="J36" i="29"/>
  <c r="J36" i="31"/>
  <c r="J36" i="30"/>
  <c r="J36" i="25"/>
  <c r="J36" i="26"/>
  <c r="J36" i="28"/>
  <c r="J36" i="23"/>
  <c r="I33" i="32"/>
  <c r="I33" i="24"/>
  <c r="I33" i="22"/>
  <c r="I33" i="28"/>
  <c r="I33" i="31"/>
  <c r="I33" i="26"/>
  <c r="I33" i="29"/>
  <c r="I33" i="30"/>
  <c r="I33" i="27"/>
  <c r="I33" i="23"/>
  <c r="I33" i="25"/>
  <c r="H14" i="31"/>
  <c r="H14" i="32"/>
  <c r="H14" i="30"/>
  <c r="H14" i="27"/>
  <c r="H14" i="25"/>
  <c r="H14" i="28"/>
  <c r="H14" i="29"/>
  <c r="H14" i="22"/>
  <c r="H14" i="24"/>
  <c r="H14" i="26"/>
  <c r="H14" i="23"/>
  <c r="H116" i="32"/>
  <c r="H116" i="35"/>
  <c r="H116" i="24"/>
  <c r="H116" i="27"/>
  <c r="H116" i="30"/>
  <c r="H116" i="31"/>
  <c r="H116" i="28"/>
  <c r="H116" i="23"/>
  <c r="H116" i="26"/>
  <c r="H116" i="25"/>
  <c r="H116" i="29"/>
  <c r="H116" i="22"/>
  <c r="H116" i="21"/>
  <c r="I103" i="31"/>
  <c r="F103" i="32"/>
  <c r="I103" i="35"/>
  <c r="I103" i="23"/>
  <c r="F103" i="22"/>
  <c r="F103" i="35"/>
  <c r="I103" i="32"/>
  <c r="F103" i="30"/>
  <c r="F103" i="31"/>
  <c r="I103" i="28"/>
  <c r="I103" i="30"/>
  <c r="I103" i="29"/>
  <c r="F103" i="29"/>
  <c r="F103" i="25"/>
  <c r="F103" i="28"/>
  <c r="I103" i="27"/>
  <c r="I103" i="22"/>
  <c r="I103" i="26"/>
  <c r="I103" i="25"/>
  <c r="F103" i="23"/>
  <c r="F103" i="27"/>
  <c r="F103" i="26"/>
  <c r="I103" i="24"/>
  <c r="F103" i="24"/>
  <c r="I103" i="21"/>
  <c r="F103" i="21"/>
  <c r="I83" i="31"/>
  <c r="I83" i="35"/>
  <c r="I83" i="32"/>
  <c r="I83" i="23"/>
  <c r="I83" i="27"/>
  <c r="I83" i="28"/>
  <c r="I83" i="29"/>
  <c r="I83" i="30"/>
  <c r="I83" i="22"/>
  <c r="I83" i="24"/>
  <c r="I83" i="25"/>
  <c r="I83" i="26"/>
  <c r="I83" i="21"/>
  <c r="I74" i="32"/>
  <c r="I74" i="29"/>
  <c r="I74" i="30"/>
  <c r="I74" i="27"/>
  <c r="I74" i="25"/>
  <c r="I74" i="26"/>
  <c r="I74" i="35"/>
  <c r="I74" i="24"/>
  <c r="I74" i="31"/>
  <c r="I74" i="28"/>
  <c r="I74" i="23"/>
  <c r="I74" i="22"/>
  <c r="I74" i="21"/>
  <c r="I71" i="31"/>
  <c r="I71" i="32"/>
  <c r="I71" i="22"/>
  <c r="I71" i="35"/>
  <c r="I71" i="30"/>
  <c r="I71" i="29"/>
  <c r="I71" i="25"/>
  <c r="I71" i="28"/>
  <c r="I71" i="26"/>
  <c r="I71" i="23"/>
  <c r="I71" i="27"/>
  <c r="I71" i="24"/>
  <c r="I71" i="21"/>
  <c r="I39" i="24"/>
  <c r="J116" i="32"/>
  <c r="J116" i="26"/>
  <c r="J116" i="31"/>
  <c r="J116" i="35"/>
  <c r="J116" i="30"/>
  <c r="J116" i="29"/>
  <c r="J116" i="27"/>
  <c r="J116" i="22"/>
  <c r="J116" i="25"/>
  <c r="J116" i="24"/>
  <c r="J116" i="28"/>
  <c r="J116" i="23"/>
  <c r="J116" i="21"/>
  <c r="H102" i="35"/>
  <c r="H102" i="32"/>
  <c r="H102" i="22"/>
  <c r="H102" i="31"/>
  <c r="H102" i="28"/>
  <c r="H102" i="30"/>
  <c r="H102" i="29"/>
  <c r="H102" i="24"/>
  <c r="H102" i="25"/>
  <c r="H102" i="27"/>
  <c r="H102" i="26"/>
  <c r="H102" i="23"/>
  <c r="H102" i="21"/>
  <c r="I93" i="30"/>
  <c r="I93" i="35"/>
  <c r="I93" i="31"/>
  <c r="I93" i="22"/>
  <c r="I93" i="23"/>
  <c r="I93" i="24"/>
  <c r="I93" i="29"/>
  <c r="I93" i="27"/>
  <c r="I93" i="32"/>
  <c r="I93" i="26"/>
  <c r="I93" i="25"/>
  <c r="I93" i="28"/>
  <c r="I93" i="21"/>
  <c r="J52" i="29"/>
  <c r="J52" i="35"/>
  <c r="J52" i="31"/>
  <c r="J52" i="32"/>
  <c r="J52" i="30"/>
  <c r="J52" i="27"/>
  <c r="J52" i="25"/>
  <c r="J52" i="26"/>
  <c r="J52" i="22"/>
  <c r="J52" i="24"/>
  <c r="J52" i="28"/>
  <c r="J52" i="23"/>
  <c r="I36" i="28"/>
  <c r="I36" i="30"/>
  <c r="I36" i="32"/>
  <c r="I36" i="23"/>
  <c r="I36" i="31"/>
  <c r="I36" i="29"/>
  <c r="I36" i="22"/>
  <c r="I36" i="24"/>
  <c r="I36" i="27"/>
  <c r="I36" i="25"/>
  <c r="I36" i="26"/>
  <c r="H29" i="31"/>
  <c r="H29" i="32"/>
  <c r="H29" i="24"/>
  <c r="H29" i="29"/>
  <c r="H29" i="28"/>
  <c r="H29" i="25"/>
  <c r="H29" i="23"/>
  <c r="H29" i="30"/>
  <c r="H29" i="27"/>
  <c r="H29" i="22"/>
  <c r="H29" i="26"/>
  <c r="I8" i="28"/>
  <c r="I8" i="31"/>
  <c r="I8" i="22"/>
  <c r="I8" i="30"/>
  <c r="I8" i="29"/>
  <c r="I8" i="26"/>
  <c r="I8" i="27"/>
  <c r="I8" i="24"/>
  <c r="I8" i="32"/>
  <c r="I8" i="23"/>
  <c r="I8" i="25"/>
  <c r="H120" i="32"/>
  <c r="H120" i="35"/>
  <c r="H120" i="29"/>
  <c r="H120" i="23"/>
  <c r="H120" i="31"/>
  <c r="H120" i="30"/>
  <c r="H120" i="24"/>
  <c r="H120" i="22"/>
  <c r="H120" i="28"/>
  <c r="H120" i="27"/>
  <c r="H120" i="26"/>
  <c r="H120" i="25"/>
  <c r="H120" i="21"/>
  <c r="J118" i="18"/>
  <c r="J118" i="35"/>
  <c r="J118" i="27"/>
  <c r="J118" i="31"/>
  <c r="J118" i="32"/>
  <c r="J118" i="25"/>
  <c r="J118" i="29"/>
  <c r="J118" i="22"/>
  <c r="J118" i="30"/>
  <c r="J118" i="24"/>
  <c r="J118" i="23"/>
  <c r="J118" i="26"/>
  <c r="J118" i="28"/>
  <c r="J118" i="21"/>
  <c r="I106" i="18"/>
  <c r="I106" i="32"/>
  <c r="I106" i="29"/>
  <c r="I106" i="30"/>
  <c r="I106" i="26"/>
  <c r="I106" i="35"/>
  <c r="I106" i="27"/>
  <c r="I106" i="31"/>
  <c r="I106" i="23"/>
  <c r="I106" i="24"/>
  <c r="I106" i="28"/>
  <c r="I106" i="25"/>
  <c r="I106" i="22"/>
  <c r="I106" i="21"/>
  <c r="I102" i="32"/>
  <c r="I102" i="27"/>
  <c r="I102" i="30"/>
  <c r="I102" i="35"/>
  <c r="I102" i="29"/>
  <c r="I102" i="26"/>
  <c r="I102" i="25"/>
  <c r="I102" i="31"/>
  <c r="I102" i="22"/>
  <c r="I102" i="24"/>
  <c r="I102" i="23"/>
  <c r="I102" i="28"/>
  <c r="I102" i="21"/>
  <c r="I82" i="18"/>
  <c r="I82" i="32"/>
  <c r="I82" i="29"/>
  <c r="I82" i="27"/>
  <c r="I82" i="31"/>
  <c r="I82" i="24"/>
  <c r="I82" i="26"/>
  <c r="I82" i="35"/>
  <c r="I82" i="30"/>
  <c r="I82" i="28"/>
  <c r="I82" i="23"/>
  <c r="I82" i="25"/>
  <c r="I82" i="22"/>
  <c r="I82" i="21"/>
  <c r="J73" i="27"/>
  <c r="J73" i="35"/>
  <c r="J73" i="31"/>
  <c r="J73" i="24"/>
  <c r="J73" i="30"/>
  <c r="J73" i="29"/>
  <c r="J73" i="28"/>
  <c r="J73" i="23"/>
  <c r="J73" i="32"/>
  <c r="J73" i="25"/>
  <c r="J73" i="26"/>
  <c r="J73" i="22"/>
  <c r="J73" i="21"/>
  <c r="J70" i="18"/>
  <c r="J70" i="24"/>
  <c r="J70" i="35"/>
  <c r="J70" i="32"/>
  <c r="J70" i="31"/>
  <c r="J70" i="25"/>
  <c r="J70" i="28"/>
  <c r="J70" i="30"/>
  <c r="J70" i="26"/>
  <c r="J70" i="27"/>
  <c r="J70" i="22"/>
  <c r="J70" i="29"/>
  <c r="J70" i="23"/>
  <c r="J70" i="21"/>
  <c r="I100" i="18"/>
  <c r="I100" i="31"/>
  <c r="I100" i="26"/>
  <c r="I100" i="32"/>
  <c r="I100" i="23"/>
  <c r="I100" i="30"/>
  <c r="I100" i="35"/>
  <c r="I100" i="29"/>
  <c r="I100" i="28"/>
  <c r="I100" i="24"/>
  <c r="I100" i="27"/>
  <c r="I100" i="22"/>
  <c r="I100" i="25"/>
  <c r="I100" i="21"/>
  <c r="H53" i="35"/>
  <c r="H53" i="24"/>
  <c r="H53" i="32"/>
  <c r="H53" i="27"/>
  <c r="H53" i="31"/>
  <c r="H53" i="22"/>
  <c r="H53" i="29"/>
  <c r="H53" i="23"/>
  <c r="H53" i="25"/>
  <c r="H53" i="28"/>
  <c r="H53" i="30"/>
  <c r="H53" i="26"/>
  <c r="H8" i="32"/>
  <c r="H8" i="31"/>
  <c r="H8" i="29"/>
  <c r="H8" i="23"/>
  <c r="H8" i="24"/>
  <c r="H8" i="22"/>
  <c r="H8" i="30"/>
  <c r="H8" i="25"/>
  <c r="H8" i="28"/>
  <c r="H8" i="27"/>
  <c r="H8" i="26"/>
  <c r="H119" i="31"/>
  <c r="H119" i="22"/>
  <c r="H119" i="35"/>
  <c r="H119" i="32"/>
  <c r="H119" i="29"/>
  <c r="H119" i="25"/>
  <c r="H119" i="28"/>
  <c r="H119" i="24"/>
  <c r="H119" i="27"/>
  <c r="H119" i="30"/>
  <c r="H119" i="26"/>
  <c r="H119" i="23"/>
  <c r="H119" i="21"/>
  <c r="J113" i="24"/>
  <c r="J113" i="31"/>
  <c r="J113" i="35"/>
  <c r="J113" i="30"/>
  <c r="J113" i="29"/>
  <c r="J113" i="22"/>
  <c r="J113" i="32"/>
  <c r="J113" i="25"/>
  <c r="J113" i="23"/>
  <c r="J113" i="26"/>
  <c r="J113" i="28"/>
  <c r="J113" i="27"/>
  <c r="J113" i="21"/>
  <c r="H99" i="27"/>
  <c r="H99" i="32"/>
  <c r="H99" i="30"/>
  <c r="H99" i="35"/>
  <c r="H99" i="26"/>
  <c r="H99" i="28"/>
  <c r="H99" i="25"/>
  <c r="H99" i="24"/>
  <c r="H99" i="31"/>
  <c r="H99" i="29"/>
  <c r="H99" i="23"/>
  <c r="H99" i="22"/>
  <c r="H99" i="21"/>
  <c r="J93" i="25"/>
  <c r="J93" i="24"/>
  <c r="J93" i="28"/>
  <c r="J93" i="32"/>
  <c r="J93" i="35"/>
  <c r="J93" i="23"/>
  <c r="J93" i="30"/>
  <c r="J93" i="29"/>
  <c r="J93" i="27"/>
  <c r="J93" i="31"/>
  <c r="J93" i="26"/>
  <c r="J93" i="22"/>
  <c r="J93" i="21"/>
  <c r="J69" i="18"/>
  <c r="J69" i="35"/>
  <c r="J69" i="23"/>
  <c r="J69" i="28"/>
  <c r="J69" i="31"/>
  <c r="J69" i="30"/>
  <c r="J69" i="22"/>
  <c r="J69" i="32"/>
  <c r="J69" i="27"/>
  <c r="J69" i="26"/>
  <c r="J69" i="29"/>
  <c r="J69" i="24"/>
  <c r="J69" i="25"/>
  <c r="J69" i="21"/>
  <c r="J37" i="31"/>
  <c r="J37" i="32"/>
  <c r="J37" i="30"/>
  <c r="J37" i="22"/>
  <c r="J37" i="27"/>
  <c r="J37" i="26"/>
  <c r="J37" i="28"/>
  <c r="J37" i="29"/>
  <c r="J37" i="23"/>
  <c r="J37" i="24"/>
  <c r="J37" i="25"/>
  <c r="H24" i="32"/>
  <c r="H24" i="29"/>
  <c r="H24" i="23"/>
  <c r="H24" i="31"/>
  <c r="H24" i="24"/>
  <c r="H24" i="27"/>
  <c r="H24" i="22"/>
  <c r="H24" i="25"/>
  <c r="H24" i="30"/>
  <c r="H24" i="28"/>
  <c r="H24" i="26"/>
  <c r="I64" i="32"/>
  <c r="I64" i="24"/>
  <c r="I64" i="35"/>
  <c r="I64" i="31"/>
  <c r="I64" i="22"/>
  <c r="I64" i="23"/>
  <c r="I64" i="26"/>
  <c r="I64" i="28"/>
  <c r="I64" i="30"/>
  <c r="I64" i="29"/>
  <c r="I64" i="27"/>
  <c r="I64" i="25"/>
  <c r="K3" i="2"/>
  <c r="H4" i="22"/>
  <c r="K4" i="22" s="1"/>
  <c r="H4" i="31"/>
  <c r="K4" i="31" s="1"/>
  <c r="H4" i="24"/>
  <c r="K4" i="24" s="1"/>
  <c r="H4" i="25"/>
  <c r="K4" i="25" s="1"/>
  <c r="H4" i="23"/>
  <c r="K4" i="23" s="1"/>
  <c r="H4" i="32"/>
  <c r="H4" i="27"/>
  <c r="K4" i="27" s="1"/>
  <c r="H4" i="30"/>
  <c r="K4" i="30" s="1"/>
  <c r="H4" i="29"/>
  <c r="K4" i="29" s="1"/>
  <c r="H4" i="28"/>
  <c r="H4" i="26"/>
  <c r="K4" i="26" s="1"/>
  <c r="J88" i="18"/>
  <c r="J65" i="21"/>
  <c r="H56" i="21"/>
  <c r="H48" i="21"/>
  <c r="J37" i="21"/>
  <c r="I22" i="21"/>
  <c r="I64" i="21"/>
  <c r="H8" i="21"/>
  <c r="H33" i="21"/>
  <c r="H25" i="21"/>
  <c r="H49" i="21"/>
  <c r="H32" i="21"/>
  <c r="H40" i="21"/>
  <c r="I84" i="21"/>
  <c r="J67" i="26"/>
  <c r="J67" i="29"/>
  <c r="J67" i="25"/>
  <c r="J67" i="24"/>
  <c r="I84" i="35"/>
  <c r="I84" i="23"/>
  <c r="I40" i="24"/>
  <c r="I40" i="27"/>
  <c r="I112" i="21"/>
  <c r="J91" i="26"/>
  <c r="J91" i="30"/>
  <c r="J91" i="29"/>
  <c r="J4" i="27"/>
  <c r="M4" i="27" s="1"/>
  <c r="S4" i="27" s="1"/>
  <c r="J4" i="23"/>
  <c r="M4" i="23" s="1"/>
  <c r="S4" i="23" s="1"/>
  <c r="J4" i="31"/>
  <c r="M4" i="31" s="1"/>
  <c r="S4" i="31" s="1"/>
  <c r="J4" i="32"/>
  <c r="J131" i="25"/>
  <c r="I128" i="25"/>
  <c r="I128" i="26"/>
  <c r="I128" i="29"/>
  <c r="J127" i="25"/>
  <c r="J127" i="22"/>
  <c r="J127" i="31"/>
  <c r="J127" i="30"/>
  <c r="I112" i="23"/>
  <c r="I112" i="29"/>
  <c r="I112" i="35"/>
  <c r="J87" i="27"/>
  <c r="J87" i="24"/>
  <c r="J87" i="30"/>
  <c r="H86" i="23"/>
  <c r="H86" i="24"/>
  <c r="H86" i="28"/>
  <c r="H86" i="26"/>
  <c r="H86" i="32"/>
  <c r="J79" i="26"/>
  <c r="J79" i="24"/>
  <c r="J79" i="29"/>
  <c r="J79" i="32"/>
  <c r="J79" i="35"/>
  <c r="H78" i="27"/>
  <c r="H78" i="29"/>
  <c r="I72" i="28"/>
  <c r="I72" i="26"/>
  <c r="I72" i="22"/>
  <c r="I72" i="31"/>
  <c r="I72" i="32"/>
  <c r="J8" i="32"/>
  <c r="J123" i="21"/>
  <c r="J100" i="23"/>
  <c r="J100" i="22"/>
  <c r="J100" i="25"/>
  <c r="J132" i="21"/>
  <c r="J132" i="28"/>
  <c r="J132" i="31"/>
  <c r="J132" i="26"/>
  <c r="J132" i="24"/>
  <c r="J123" i="32"/>
  <c r="J123" i="35"/>
  <c r="J123" i="31"/>
  <c r="I108" i="28"/>
  <c r="I108" i="32"/>
  <c r="I108" i="26"/>
  <c r="I108" i="27"/>
  <c r="I104" i="30"/>
  <c r="I104" i="29"/>
  <c r="I96" i="29"/>
  <c r="I96" i="26"/>
  <c r="I96" i="27"/>
  <c r="I96" i="32"/>
  <c r="I96" i="31"/>
  <c r="I96" i="22"/>
  <c r="I56" i="23"/>
  <c r="I56" i="24"/>
  <c r="I56" i="26"/>
  <c r="I56" i="31"/>
  <c r="I56" i="35"/>
  <c r="I48" i="30"/>
  <c r="I48" i="28"/>
  <c r="I48" i="24"/>
  <c r="H22" i="24"/>
  <c r="H22" i="26"/>
  <c r="H122" i="35"/>
  <c r="H122" i="23"/>
  <c r="H122" i="32"/>
  <c r="H122" i="31"/>
  <c r="H122" i="25"/>
  <c r="H122" i="24"/>
  <c r="H122" i="26"/>
  <c r="H122" i="28"/>
  <c r="H122" i="27"/>
  <c r="H122" i="30"/>
  <c r="H122" i="29"/>
  <c r="H122" i="22"/>
  <c r="H122" i="21"/>
  <c r="H106" i="35"/>
  <c r="H106" i="23"/>
  <c r="H106" i="32"/>
  <c r="H106" i="25"/>
  <c r="H106" i="26"/>
  <c r="H106" i="31"/>
  <c r="H106" i="27"/>
  <c r="H106" i="24"/>
  <c r="H106" i="28"/>
  <c r="H106" i="30"/>
  <c r="H106" i="29"/>
  <c r="H106" i="22"/>
  <c r="H106" i="21"/>
  <c r="H98" i="35"/>
  <c r="H98" i="32"/>
  <c r="H98" i="29"/>
  <c r="H98" i="26"/>
  <c r="H98" i="30"/>
  <c r="H98" i="24"/>
  <c r="H98" i="31"/>
  <c r="H98" i="27"/>
  <c r="H98" i="25"/>
  <c r="H98" i="23"/>
  <c r="H98" i="28"/>
  <c r="H98" i="22"/>
  <c r="H98" i="21"/>
  <c r="H90" i="35"/>
  <c r="H90" i="27"/>
  <c r="H90" i="32"/>
  <c r="H90" i="31"/>
  <c r="H90" i="23"/>
  <c r="H90" i="25"/>
  <c r="H90" i="26"/>
  <c r="H90" i="28"/>
  <c r="H90" i="24"/>
  <c r="H90" i="30"/>
  <c r="H90" i="29"/>
  <c r="H90" i="22"/>
  <c r="H90" i="21"/>
  <c r="H82" i="35"/>
  <c r="H82" i="25"/>
  <c r="H82" i="26"/>
  <c r="H82" i="27"/>
  <c r="H82" i="30"/>
  <c r="H82" i="29"/>
  <c r="H82" i="32"/>
  <c r="H82" i="31"/>
  <c r="H82" i="28"/>
  <c r="H82" i="24"/>
  <c r="H82" i="22"/>
  <c r="H82" i="23"/>
  <c r="H82" i="21"/>
  <c r="H74" i="35"/>
  <c r="H74" i="32"/>
  <c r="H74" i="27"/>
  <c r="H74" i="25"/>
  <c r="H74" i="31"/>
  <c r="H74" i="24"/>
  <c r="H74" i="26"/>
  <c r="H74" i="23"/>
  <c r="H74" i="29"/>
  <c r="H74" i="28"/>
  <c r="H74" i="30"/>
  <c r="H74" i="22"/>
  <c r="H74" i="21"/>
  <c r="H66" i="24"/>
  <c r="I22" i="32"/>
  <c r="I22" i="22"/>
  <c r="I22" i="30"/>
  <c r="I22" i="31"/>
  <c r="I22" i="27"/>
  <c r="I22" i="24"/>
  <c r="I22" i="25"/>
  <c r="I22" i="28"/>
  <c r="I22" i="23"/>
  <c r="I22" i="29"/>
  <c r="I22" i="26"/>
  <c r="I14" i="32"/>
  <c r="I14" i="29"/>
  <c r="I14" i="30"/>
  <c r="I14" i="28"/>
  <c r="I14" i="31"/>
  <c r="I14" i="27"/>
  <c r="I14" i="25"/>
  <c r="I14" i="24"/>
  <c r="I14" i="22"/>
  <c r="I14" i="26"/>
  <c r="I14" i="23"/>
  <c r="J127" i="10"/>
  <c r="J127" i="21"/>
  <c r="J114" i="32"/>
  <c r="J114" i="30"/>
  <c r="J114" i="35"/>
  <c r="J114" i="24"/>
  <c r="J114" i="25"/>
  <c r="J114" i="27"/>
  <c r="J114" i="28"/>
  <c r="J114" i="23"/>
  <c r="J114" i="31"/>
  <c r="J114" i="29"/>
  <c r="J114" i="22"/>
  <c r="J114" i="26"/>
  <c r="J114" i="21"/>
  <c r="H112" i="32"/>
  <c r="H112" i="35"/>
  <c r="H112" i="29"/>
  <c r="H112" i="23"/>
  <c r="H112" i="31"/>
  <c r="H112" i="24"/>
  <c r="H112" i="30"/>
  <c r="H112" i="28"/>
  <c r="H112" i="22"/>
  <c r="H112" i="25"/>
  <c r="H112" i="27"/>
  <c r="H112" i="26"/>
  <c r="H112" i="21"/>
  <c r="J110" i="35"/>
  <c r="J110" i="32"/>
  <c r="J110" i="31"/>
  <c r="J110" i="29"/>
  <c r="J110" i="25"/>
  <c r="J110" i="24"/>
  <c r="J110" i="28"/>
  <c r="J110" i="26"/>
  <c r="J110" i="23"/>
  <c r="J110" i="30"/>
  <c r="J110" i="27"/>
  <c r="J110" i="22"/>
  <c r="J110" i="21"/>
  <c r="I86" i="32"/>
  <c r="I86" i="29"/>
  <c r="I86" i="30"/>
  <c r="I86" i="35"/>
  <c r="I86" i="31"/>
  <c r="I86" i="25"/>
  <c r="I86" i="27"/>
  <c r="I86" i="23"/>
  <c r="I86" i="26"/>
  <c r="I86" i="28"/>
  <c r="I86" i="22"/>
  <c r="I86" i="24"/>
  <c r="I86" i="21"/>
  <c r="I78" i="32"/>
  <c r="I78" i="27"/>
  <c r="I78" i="35"/>
  <c r="I78" i="29"/>
  <c r="I78" i="24"/>
  <c r="I78" i="25"/>
  <c r="I78" i="30"/>
  <c r="I78" i="31"/>
  <c r="I78" i="28"/>
  <c r="I78" i="23"/>
  <c r="I78" i="26"/>
  <c r="I78" i="22"/>
  <c r="I78" i="21"/>
  <c r="I75" i="31"/>
  <c r="I75" i="32"/>
  <c r="I75" i="27"/>
  <c r="I75" i="35"/>
  <c r="I75" i="29"/>
  <c r="I75" i="25"/>
  <c r="I75" i="23"/>
  <c r="I75" i="28"/>
  <c r="I75" i="30"/>
  <c r="I75" i="22"/>
  <c r="I75" i="24"/>
  <c r="I75" i="26"/>
  <c r="I75" i="21"/>
  <c r="I43" i="24"/>
  <c r="I133" i="32"/>
  <c r="I133" i="35"/>
  <c r="I133" i="24"/>
  <c r="I133" i="30"/>
  <c r="I133" i="22"/>
  <c r="I133" i="26"/>
  <c r="I133" i="31"/>
  <c r="I133" i="29"/>
  <c r="I133" i="25"/>
  <c r="I133" i="27"/>
  <c r="I133" i="23"/>
  <c r="I133" i="28"/>
  <c r="I133" i="21"/>
  <c r="H126" i="35"/>
  <c r="H126" i="31"/>
  <c r="H126" i="32"/>
  <c r="H126" i="30"/>
  <c r="H126" i="28"/>
  <c r="H126" i="23"/>
  <c r="H126" i="26"/>
  <c r="H126" i="22"/>
  <c r="H126" i="27"/>
  <c r="H126" i="29"/>
  <c r="H126" i="24"/>
  <c r="H126" i="25"/>
  <c r="H126" i="21"/>
  <c r="H94" i="35"/>
  <c r="H94" i="32"/>
  <c r="H94" i="26"/>
  <c r="H94" i="29"/>
  <c r="H94" i="24"/>
  <c r="H94" i="28"/>
  <c r="H94" i="30"/>
  <c r="H94" i="27"/>
  <c r="H94" i="25"/>
  <c r="H94" i="31"/>
  <c r="H94" i="22"/>
  <c r="H94" i="23"/>
  <c r="H94" i="21"/>
  <c r="J84" i="32"/>
  <c r="J84" i="35"/>
  <c r="J84" i="29"/>
  <c r="J84" i="22"/>
  <c r="J84" i="31"/>
  <c r="J84" i="30"/>
  <c r="J84" i="25"/>
  <c r="J84" i="26"/>
  <c r="J84" i="27"/>
  <c r="J84" i="24"/>
  <c r="J84" i="23"/>
  <c r="J84" i="28"/>
  <c r="J84" i="21"/>
  <c r="J76" i="35"/>
  <c r="J76" i="29"/>
  <c r="J76" i="32"/>
  <c r="J76" i="23"/>
  <c r="J76" i="22"/>
  <c r="J76" i="30"/>
  <c r="J76" i="24"/>
  <c r="J76" i="28"/>
  <c r="J76" i="31"/>
  <c r="J76" i="25"/>
  <c r="J76" i="26"/>
  <c r="J76" i="27"/>
  <c r="J76" i="21"/>
  <c r="H70" i="35"/>
  <c r="H70" i="32"/>
  <c r="H70" i="25"/>
  <c r="H70" i="26"/>
  <c r="H70" i="30"/>
  <c r="H70" i="31"/>
  <c r="H70" i="28"/>
  <c r="H70" i="29"/>
  <c r="H70" i="24"/>
  <c r="H70" i="22"/>
  <c r="H70" i="27"/>
  <c r="H70" i="23"/>
  <c r="H70" i="21"/>
  <c r="I53" i="31"/>
  <c r="I53" i="35"/>
  <c r="I53" i="32"/>
  <c r="I53" i="30"/>
  <c r="I53" i="24"/>
  <c r="I53" i="27"/>
  <c r="I53" i="26"/>
  <c r="I53" i="25"/>
  <c r="I53" i="29"/>
  <c r="I53" i="28"/>
  <c r="I53" i="22"/>
  <c r="I53" i="23"/>
  <c r="I20" i="28"/>
  <c r="I20" i="32"/>
  <c r="I20" i="31"/>
  <c r="I20" i="22"/>
  <c r="I20" i="29"/>
  <c r="I20" i="24"/>
  <c r="I20" i="30"/>
  <c r="I20" i="23"/>
  <c r="I20" i="27"/>
  <c r="I20" i="25"/>
  <c r="I20" i="26"/>
  <c r="I16" i="28"/>
  <c r="I16" i="30"/>
  <c r="I16" i="31"/>
  <c r="I16" i="27"/>
  <c r="I16" i="24"/>
  <c r="I16" i="26"/>
  <c r="I16" i="32"/>
  <c r="I16" i="29"/>
  <c r="I16" i="22"/>
  <c r="I16" i="23"/>
  <c r="I16" i="25"/>
  <c r="I4" i="32"/>
  <c r="I4" i="28"/>
  <c r="I4" i="31"/>
  <c r="L4" i="31" s="1"/>
  <c r="I4" i="29"/>
  <c r="L4" i="29" s="1"/>
  <c r="I4" i="22"/>
  <c r="L4" i="22" s="1"/>
  <c r="I4" i="30"/>
  <c r="L4" i="30" s="1"/>
  <c r="I4" i="27"/>
  <c r="L4" i="27" s="1"/>
  <c r="I4" i="24"/>
  <c r="L4" i="24" s="1"/>
  <c r="I4" i="23"/>
  <c r="L4" i="23" s="1"/>
  <c r="I4" i="25"/>
  <c r="L4" i="25" s="1"/>
  <c r="I4" i="26"/>
  <c r="L4" i="26" s="1"/>
  <c r="J131" i="3"/>
  <c r="J131" i="21"/>
  <c r="J126" i="35"/>
  <c r="J126" i="30"/>
  <c r="J126" i="32"/>
  <c r="J126" i="31"/>
  <c r="J126" i="24"/>
  <c r="J126" i="29"/>
  <c r="J126" i="27"/>
  <c r="J126" i="25"/>
  <c r="J126" i="28"/>
  <c r="J126" i="26"/>
  <c r="J126" i="22"/>
  <c r="J126" i="23"/>
  <c r="J126" i="21"/>
  <c r="H91" i="35"/>
  <c r="H91" i="31"/>
  <c r="H91" i="26"/>
  <c r="H91" i="28"/>
  <c r="H91" i="27"/>
  <c r="H91" i="32"/>
  <c r="H91" i="29"/>
  <c r="H91" i="23"/>
  <c r="H91" i="30"/>
  <c r="H91" i="24"/>
  <c r="H91" i="25"/>
  <c r="H91" i="22"/>
  <c r="H91" i="21"/>
  <c r="I67" i="31"/>
  <c r="I67" i="32"/>
  <c r="I67" i="22"/>
  <c r="I67" i="35"/>
  <c r="I67" i="29"/>
  <c r="I67" i="28"/>
  <c r="I67" i="25"/>
  <c r="I67" i="27"/>
  <c r="I67" i="30"/>
  <c r="I67" i="24"/>
  <c r="I67" i="26"/>
  <c r="I67" i="23"/>
  <c r="I67" i="21"/>
  <c r="I38" i="31"/>
  <c r="I132" i="18"/>
  <c r="I132" i="32"/>
  <c r="I132" i="23"/>
  <c r="I132" i="31"/>
  <c r="I132" i="30"/>
  <c r="I132" i="24"/>
  <c r="I132" i="27"/>
  <c r="I132" i="35"/>
  <c r="I132" i="29"/>
  <c r="I132" i="22"/>
  <c r="I132" i="26"/>
  <c r="I132" i="28"/>
  <c r="I132" i="25"/>
  <c r="I132" i="21"/>
  <c r="J107" i="18"/>
  <c r="J107" i="24"/>
  <c r="J107" i="35"/>
  <c r="J107" i="32"/>
  <c r="J107" i="29"/>
  <c r="J107" i="25"/>
  <c r="J107" i="28"/>
  <c r="J107" i="26"/>
  <c r="J107" i="31"/>
  <c r="J107" i="30"/>
  <c r="J107" i="27"/>
  <c r="J107" i="22"/>
  <c r="J107" i="23"/>
  <c r="J107" i="21"/>
  <c r="I76" i="32"/>
  <c r="I76" i="31"/>
  <c r="I76" i="35"/>
  <c r="I76" i="23"/>
  <c r="I76" i="28"/>
  <c r="I76" i="30"/>
  <c r="I76" i="26"/>
  <c r="I76" i="22"/>
  <c r="I76" i="25"/>
  <c r="I76" i="29"/>
  <c r="I76" i="27"/>
  <c r="I76" i="24"/>
  <c r="I76" i="21"/>
  <c r="H69" i="35"/>
  <c r="H69" i="32"/>
  <c r="H69" i="24"/>
  <c r="H69" i="30"/>
  <c r="H69" i="25"/>
  <c r="H69" i="27"/>
  <c r="H69" i="31"/>
  <c r="H69" i="29"/>
  <c r="H69" i="22"/>
  <c r="H69" i="28"/>
  <c r="H69" i="23"/>
  <c r="H69" i="26"/>
  <c r="H69" i="21"/>
  <c r="H37" i="27"/>
  <c r="H37" i="31"/>
  <c r="H37" i="25"/>
  <c r="H37" i="24"/>
  <c r="H37" i="32"/>
  <c r="H37" i="28"/>
  <c r="H37" i="30"/>
  <c r="H37" i="22"/>
  <c r="H37" i="29"/>
  <c r="H37" i="23"/>
  <c r="H37" i="26"/>
  <c r="H28" i="32"/>
  <c r="H28" i="31"/>
  <c r="H28" i="29"/>
  <c r="H28" i="24"/>
  <c r="H28" i="23"/>
  <c r="H28" i="22"/>
  <c r="H28" i="25"/>
  <c r="H28" i="27"/>
  <c r="H28" i="26"/>
  <c r="H28" i="30"/>
  <c r="H28" i="28"/>
  <c r="H16" i="32"/>
  <c r="H16" i="31"/>
  <c r="H16" i="29"/>
  <c r="H16" i="27"/>
  <c r="H16" i="30"/>
  <c r="H16" i="25"/>
  <c r="H16" i="24"/>
  <c r="H16" i="22"/>
  <c r="H16" i="23"/>
  <c r="H16" i="28"/>
  <c r="H16" i="26"/>
  <c r="H131" i="28"/>
  <c r="H131" i="27"/>
  <c r="H131" i="22"/>
  <c r="H131" i="31"/>
  <c r="H131" i="25"/>
  <c r="H131" i="26"/>
  <c r="H131" i="24"/>
  <c r="H131" i="35"/>
  <c r="H131" i="32"/>
  <c r="H131" i="30"/>
  <c r="H131" i="29"/>
  <c r="H131" i="23"/>
  <c r="H131" i="21"/>
  <c r="H128" i="31"/>
  <c r="H128" i="32"/>
  <c r="H128" i="35"/>
  <c r="H128" i="24"/>
  <c r="H128" i="23"/>
  <c r="H128" i="30"/>
  <c r="H128" i="27"/>
  <c r="H128" i="28"/>
  <c r="H128" i="22"/>
  <c r="H128" i="25"/>
  <c r="H128" i="26"/>
  <c r="H128" i="29"/>
  <c r="H128" i="21"/>
  <c r="I122" i="18"/>
  <c r="I122" i="32"/>
  <c r="I122" i="30"/>
  <c r="I122" i="35"/>
  <c r="I122" i="26"/>
  <c r="I122" i="27"/>
  <c r="I122" i="25"/>
  <c r="I122" i="23"/>
  <c r="I122" i="31"/>
  <c r="I122" i="28"/>
  <c r="I122" i="24"/>
  <c r="I122" i="29"/>
  <c r="I122" i="22"/>
  <c r="I122" i="21"/>
  <c r="F107" i="32"/>
  <c r="I107" i="31"/>
  <c r="F107" i="35"/>
  <c r="F107" i="31"/>
  <c r="I107" i="23"/>
  <c r="I107" i="30"/>
  <c r="F107" i="30"/>
  <c r="I107" i="29"/>
  <c r="F107" i="28"/>
  <c r="I107" i="32"/>
  <c r="I107" i="28"/>
  <c r="F107" i="27"/>
  <c r="F107" i="29"/>
  <c r="I107" i="27"/>
  <c r="I107" i="22"/>
  <c r="I107" i="25"/>
  <c r="I107" i="26"/>
  <c r="F107" i="23"/>
  <c r="I107" i="35"/>
  <c r="F107" i="22"/>
  <c r="I107" i="24"/>
  <c r="F107" i="25"/>
  <c r="F107" i="26"/>
  <c r="F107" i="24"/>
  <c r="I107" i="21"/>
  <c r="F107" i="21"/>
  <c r="I90" i="32"/>
  <c r="I90" i="23"/>
  <c r="I90" i="29"/>
  <c r="I90" i="35"/>
  <c r="I90" i="26"/>
  <c r="I90" i="31"/>
  <c r="I90" i="30"/>
  <c r="I90" i="25"/>
  <c r="I90" i="27"/>
  <c r="I90" i="28"/>
  <c r="I90" i="24"/>
  <c r="I90" i="22"/>
  <c r="I90" i="21"/>
  <c r="I87" i="31"/>
  <c r="I87" i="35"/>
  <c r="I87" i="23"/>
  <c r="I87" i="22"/>
  <c r="I87" i="32"/>
  <c r="I87" i="25"/>
  <c r="I87" i="30"/>
  <c r="I87" i="29"/>
  <c r="I87" i="28"/>
  <c r="I87" i="27"/>
  <c r="I87" i="26"/>
  <c r="I87" i="24"/>
  <c r="I87" i="21"/>
  <c r="H60" i="35"/>
  <c r="H60" i="27"/>
  <c r="H60" i="32"/>
  <c r="H60" i="29"/>
  <c r="H60" i="31"/>
  <c r="H60" i="28"/>
  <c r="H60" i="25"/>
  <c r="H60" i="23"/>
  <c r="H60" i="26"/>
  <c r="H60" i="22"/>
  <c r="H60" i="24"/>
  <c r="H60" i="30"/>
  <c r="H121" i="27"/>
  <c r="H121" i="32"/>
  <c r="H121" i="35"/>
  <c r="H121" i="31"/>
  <c r="H121" i="28"/>
  <c r="H121" i="26"/>
  <c r="H121" i="24"/>
  <c r="H121" i="29"/>
  <c r="H121" i="22"/>
  <c r="H121" i="23"/>
  <c r="H121" i="30"/>
  <c r="H121" i="25"/>
  <c r="H121" i="21"/>
  <c r="I80" i="35"/>
  <c r="I80" i="31"/>
  <c r="I80" i="27"/>
  <c r="I80" i="32"/>
  <c r="I80" i="24"/>
  <c r="I80" i="30"/>
  <c r="I80" i="26"/>
  <c r="I80" i="28"/>
  <c r="I80" i="29"/>
  <c r="I80" i="22"/>
  <c r="I80" i="23"/>
  <c r="I80" i="25"/>
  <c r="I80" i="21"/>
  <c r="H73" i="22"/>
  <c r="H73" i="25"/>
  <c r="H73" i="24"/>
  <c r="H73" i="35"/>
  <c r="H73" i="32"/>
  <c r="H73" i="31"/>
  <c r="H73" i="30"/>
  <c r="H73" i="28"/>
  <c r="H73" i="29"/>
  <c r="H73" i="26"/>
  <c r="H73" i="23"/>
  <c r="H73" i="27"/>
  <c r="H73" i="21"/>
  <c r="H41" i="31"/>
  <c r="H41" i="24"/>
  <c r="H41" i="32"/>
  <c r="H41" i="25"/>
  <c r="H41" i="29"/>
  <c r="H41" i="30"/>
  <c r="H41" i="27"/>
  <c r="H41" i="28"/>
  <c r="H41" i="26"/>
  <c r="H41" i="23"/>
  <c r="H41" i="22"/>
  <c r="J32" i="32"/>
  <c r="J32" i="25"/>
  <c r="J32" i="24"/>
  <c r="J32" i="27"/>
  <c r="J32" i="22"/>
  <c r="J32" i="31"/>
  <c r="J32" i="30"/>
  <c r="J32" i="26"/>
  <c r="J32" i="28"/>
  <c r="J32" i="23"/>
  <c r="J32" i="29"/>
  <c r="J24" i="32"/>
  <c r="J24" i="23"/>
  <c r="J24" i="27"/>
  <c r="J24" i="29"/>
  <c r="J24" i="25"/>
  <c r="J24" i="24"/>
  <c r="J24" i="30"/>
  <c r="J24" i="28"/>
  <c r="J24" i="31"/>
  <c r="J24" i="26"/>
  <c r="J24" i="22"/>
  <c r="J16" i="32"/>
  <c r="J16" i="25"/>
  <c r="J16" i="23"/>
  <c r="J16" i="24"/>
  <c r="J16" i="31"/>
  <c r="J16" i="30"/>
  <c r="J16" i="22"/>
  <c r="J16" i="29"/>
  <c r="J16" i="27"/>
  <c r="J16" i="26"/>
  <c r="J16" i="28"/>
  <c r="H132" i="35"/>
  <c r="H132" i="31"/>
  <c r="H132" i="29"/>
  <c r="H132" i="24"/>
  <c r="H132" i="30"/>
  <c r="H132" i="32"/>
  <c r="H132" i="28"/>
  <c r="H132" i="23"/>
  <c r="H132" i="26"/>
  <c r="H132" i="25"/>
  <c r="H132" i="27"/>
  <c r="H132" i="22"/>
  <c r="H132" i="21"/>
  <c r="J121" i="24"/>
  <c r="J121" i="35"/>
  <c r="J121" i="32"/>
  <c r="J121" i="31"/>
  <c r="J121" i="26"/>
  <c r="J121" i="22"/>
  <c r="J121" i="27"/>
  <c r="J121" i="29"/>
  <c r="J121" i="30"/>
  <c r="J121" i="25"/>
  <c r="J121" i="28"/>
  <c r="J121" i="23"/>
  <c r="J121" i="21"/>
  <c r="J85" i="35"/>
  <c r="J85" i="28"/>
  <c r="J85" i="32"/>
  <c r="J85" i="31"/>
  <c r="J85" i="30"/>
  <c r="J85" i="29"/>
  <c r="J85" i="22"/>
  <c r="J85" i="24"/>
  <c r="J85" i="27"/>
  <c r="J85" i="23"/>
  <c r="J85" i="25"/>
  <c r="J85" i="26"/>
  <c r="J85" i="21"/>
  <c r="H110" i="35"/>
  <c r="H110" i="32"/>
  <c r="H110" i="31"/>
  <c r="H110" i="30"/>
  <c r="H110" i="27"/>
  <c r="H110" i="29"/>
  <c r="H110" i="24"/>
  <c r="H110" i="28"/>
  <c r="H110" i="25"/>
  <c r="H110" i="23"/>
  <c r="H110" i="22"/>
  <c r="H110" i="26"/>
  <c r="H110" i="21"/>
  <c r="J92" i="32"/>
  <c r="J92" i="24"/>
  <c r="J92" i="22"/>
  <c r="J92" i="27"/>
  <c r="J92" i="23"/>
  <c r="J92" i="29"/>
  <c r="J92" i="31"/>
  <c r="J92" i="30"/>
  <c r="J92" i="28"/>
  <c r="J92" i="35"/>
  <c r="J92" i="26"/>
  <c r="J92" i="25"/>
  <c r="J92" i="21"/>
  <c r="I28" i="30"/>
  <c r="I28" i="28"/>
  <c r="I28" i="23"/>
  <c r="I28" i="32"/>
  <c r="I28" i="31"/>
  <c r="I28" i="24"/>
  <c r="I28" i="27"/>
  <c r="I28" i="25"/>
  <c r="I28" i="26"/>
  <c r="I28" i="22"/>
  <c r="I28" i="29"/>
  <c r="I12" i="28"/>
  <c r="I12" i="32"/>
  <c r="I12" i="31"/>
  <c r="I12" i="30"/>
  <c r="I12" i="23"/>
  <c r="I12" i="24"/>
  <c r="I12" i="26"/>
  <c r="I12" i="22"/>
  <c r="I12" i="25"/>
  <c r="I12" i="29"/>
  <c r="I12" i="27"/>
  <c r="H88" i="32"/>
  <c r="H88" i="35"/>
  <c r="H88" i="24"/>
  <c r="H88" i="23"/>
  <c r="H88" i="29"/>
  <c r="H88" i="31"/>
  <c r="H88" i="22"/>
  <c r="H88" i="30"/>
  <c r="H88" i="25"/>
  <c r="H88" i="28"/>
  <c r="H88" i="26"/>
  <c r="H88" i="27"/>
  <c r="H88" i="21"/>
  <c r="J57" i="35"/>
  <c r="J57" i="31"/>
  <c r="J57" i="24"/>
  <c r="J57" i="32"/>
  <c r="J57" i="30"/>
  <c r="J57" i="29"/>
  <c r="J57" i="28"/>
  <c r="J57" i="23"/>
  <c r="J57" i="25"/>
  <c r="J57" i="26"/>
  <c r="J57" i="22"/>
  <c r="J57" i="27"/>
  <c r="H125" i="35"/>
  <c r="H125" i="32"/>
  <c r="H125" i="29"/>
  <c r="H125" i="25"/>
  <c r="H125" i="28"/>
  <c r="H125" i="30"/>
  <c r="H125" i="31"/>
  <c r="H125" i="27"/>
  <c r="H125" i="23"/>
  <c r="H125" i="26"/>
  <c r="H125" i="22"/>
  <c r="H125" i="24"/>
  <c r="H125" i="21"/>
  <c r="J83" i="24"/>
  <c r="J83" i="35"/>
  <c r="J83" i="32"/>
  <c r="J83" i="31"/>
  <c r="J83" i="30"/>
  <c r="J83" i="28"/>
  <c r="J83" i="25"/>
  <c r="J83" i="22"/>
  <c r="J83" i="27"/>
  <c r="J83" i="29"/>
  <c r="J83" i="23"/>
  <c r="J83" i="26"/>
  <c r="J83" i="21"/>
  <c r="I119" i="35"/>
  <c r="I119" i="23"/>
  <c r="I119" i="31"/>
  <c r="I119" i="32"/>
  <c r="I119" i="28"/>
  <c r="I119" i="27"/>
  <c r="I119" i="29"/>
  <c r="I119" i="30"/>
  <c r="I119" i="25"/>
  <c r="I119" i="26"/>
  <c r="I119" i="24"/>
  <c r="I119" i="22"/>
  <c r="I119" i="21"/>
  <c r="H115" i="28"/>
  <c r="H115" i="35"/>
  <c r="H115" i="27"/>
  <c r="H115" i="29"/>
  <c r="H115" i="25"/>
  <c r="H115" i="22"/>
  <c r="H115" i="32"/>
  <c r="H115" i="31"/>
  <c r="H115" i="30"/>
  <c r="H115" i="24"/>
  <c r="H115" i="23"/>
  <c r="H115" i="26"/>
  <c r="H115" i="21"/>
  <c r="I99" i="31"/>
  <c r="I99" i="35"/>
  <c r="I99" i="22"/>
  <c r="I99" i="28"/>
  <c r="I99" i="25"/>
  <c r="I99" i="27"/>
  <c r="I99" i="23"/>
  <c r="I99" i="30"/>
  <c r="I99" i="29"/>
  <c r="I99" i="26"/>
  <c r="I99" i="32"/>
  <c r="I99" i="24"/>
  <c r="I99" i="21"/>
  <c r="H20" i="32"/>
  <c r="H20" i="29"/>
  <c r="H20" i="22"/>
  <c r="H20" i="31"/>
  <c r="H20" i="30"/>
  <c r="H20" i="24"/>
  <c r="H20" i="25"/>
  <c r="H20" i="23"/>
  <c r="H20" i="27"/>
  <c r="H20" i="28"/>
  <c r="H20" i="26"/>
  <c r="I56" i="21"/>
  <c r="I37" i="21"/>
  <c r="H37" i="21"/>
  <c r="I52" i="21"/>
  <c r="J57" i="21"/>
  <c r="J64" i="21"/>
  <c r="H20" i="21"/>
  <c r="J49" i="21"/>
  <c r="I49" i="21"/>
  <c r="J41" i="21"/>
  <c r="J40" i="21"/>
  <c r="I40" i="21"/>
  <c r="J91" i="21"/>
  <c r="J67" i="22"/>
  <c r="J67" i="30"/>
  <c r="J67" i="35"/>
  <c r="I84" i="26"/>
  <c r="I84" i="29"/>
  <c r="I84" i="32"/>
  <c r="I40" i="25"/>
  <c r="I40" i="22"/>
  <c r="I40" i="29"/>
  <c r="I40" i="28"/>
  <c r="J91" i="23"/>
  <c r="J91" i="31"/>
  <c r="J91" i="22"/>
  <c r="J91" i="24"/>
  <c r="J4" i="26"/>
  <c r="M4" i="26" s="1"/>
  <c r="S4" i="26" s="1"/>
  <c r="J4" i="24"/>
  <c r="M4" i="24" s="1"/>
  <c r="S4" i="24" s="1"/>
  <c r="J131" i="32"/>
  <c r="J127" i="23"/>
  <c r="J127" i="32"/>
  <c r="I112" i="28"/>
  <c r="I112" i="24"/>
  <c r="I112" i="32"/>
  <c r="J79" i="22"/>
  <c r="J79" i="30"/>
  <c r="I72" i="24"/>
  <c r="I72" i="29"/>
  <c r="J100" i="28"/>
  <c r="J100" i="26"/>
  <c r="J100" i="27"/>
  <c r="J100" i="32"/>
  <c r="J123" i="23"/>
  <c r="J123" i="22"/>
  <c r="J123" i="25"/>
  <c r="J123" i="26"/>
  <c r="I108" i="29"/>
  <c r="I108" i="35"/>
  <c r="I96" i="21"/>
  <c r="I96" i="25"/>
  <c r="I56" i="25"/>
  <c r="I56" i="28"/>
  <c r="I56" i="29"/>
  <c r="I56" i="32"/>
  <c r="I48" i="26"/>
  <c r="I48" i="31"/>
  <c r="I48" i="32"/>
  <c r="H22" i="23"/>
  <c r="H22" i="28"/>
  <c r="I129" i="35"/>
  <c r="I129" i="32"/>
  <c r="I129" i="30"/>
  <c r="I129" i="22"/>
  <c r="I129" i="25"/>
  <c r="I129" i="27"/>
  <c r="I129" i="28"/>
  <c r="I129" i="24"/>
  <c r="I129" i="31"/>
  <c r="I129" i="23"/>
  <c r="I129" i="26"/>
  <c r="I129" i="29"/>
  <c r="I129" i="21"/>
  <c r="I121" i="18"/>
  <c r="I121" i="24"/>
  <c r="I121" i="32"/>
  <c r="I121" i="27"/>
  <c r="I121" i="31"/>
  <c r="I121" i="22"/>
  <c r="I121" i="25"/>
  <c r="I121" i="30"/>
  <c r="I121" i="28"/>
  <c r="I121" i="23"/>
  <c r="I121" i="35"/>
  <c r="I121" i="29"/>
  <c r="I121" i="26"/>
  <c r="I121" i="21"/>
  <c r="I113" i="18"/>
  <c r="I113" i="27"/>
  <c r="I113" i="35"/>
  <c r="I113" i="26"/>
  <c r="I113" i="32"/>
  <c r="I113" i="30"/>
  <c r="I113" i="31"/>
  <c r="I113" i="29"/>
  <c r="I113" i="25"/>
  <c r="I113" i="22"/>
  <c r="I113" i="28"/>
  <c r="I113" i="24"/>
  <c r="I113" i="23"/>
  <c r="I113" i="21"/>
  <c r="I105" i="31"/>
  <c r="I105" i="27"/>
  <c r="I105" i="24"/>
  <c r="I105" i="35"/>
  <c r="I105" i="32"/>
  <c r="I105" i="25"/>
  <c r="I105" i="30"/>
  <c r="I105" i="28"/>
  <c r="I105" i="29"/>
  <c r="I105" i="26"/>
  <c r="I105" i="23"/>
  <c r="I105" i="22"/>
  <c r="I105" i="21"/>
  <c r="I97" i="31"/>
  <c r="I97" i="35"/>
  <c r="I97" i="32"/>
  <c r="I97" i="30"/>
  <c r="I97" i="26"/>
  <c r="I97" i="28"/>
  <c r="I97" i="24"/>
  <c r="I97" i="27"/>
  <c r="I97" i="29"/>
  <c r="I97" i="22"/>
  <c r="I97" i="23"/>
  <c r="I97" i="25"/>
  <c r="I97" i="21"/>
  <c r="I89" i="31"/>
  <c r="I89" i="27"/>
  <c r="I89" i="32"/>
  <c r="I89" i="22"/>
  <c r="I89" i="35"/>
  <c r="I89" i="24"/>
  <c r="I89" i="29"/>
  <c r="I89" i="26"/>
  <c r="I89" i="23"/>
  <c r="I89" i="28"/>
  <c r="I89" i="30"/>
  <c r="I89" i="25"/>
  <c r="I89" i="21"/>
  <c r="I81" i="31"/>
  <c r="I81" i="35"/>
  <c r="I81" i="22"/>
  <c r="I81" i="32"/>
  <c r="I81" i="26"/>
  <c r="I81" i="28"/>
  <c r="I81" i="27"/>
  <c r="I81" i="29"/>
  <c r="I81" i="30"/>
  <c r="I81" i="25"/>
  <c r="I81" i="24"/>
  <c r="I81" i="23"/>
  <c r="I81" i="21"/>
  <c r="I73" i="18"/>
  <c r="I73" i="31"/>
  <c r="I73" i="35"/>
  <c r="I73" i="32"/>
  <c r="I73" i="30"/>
  <c r="I73" i="22"/>
  <c r="I73" i="23"/>
  <c r="I73" i="27"/>
  <c r="I73" i="29"/>
  <c r="I73" i="28"/>
  <c r="I73" i="26"/>
  <c r="I73" i="24"/>
  <c r="I73" i="25"/>
  <c r="I73" i="21"/>
  <c r="I65" i="31"/>
  <c r="I65" i="35"/>
  <c r="I65" i="22"/>
  <c r="I65" i="26"/>
  <c r="I65" i="30"/>
  <c r="I65" i="29"/>
  <c r="I65" i="28"/>
  <c r="I65" i="23"/>
  <c r="I65" i="32"/>
  <c r="I65" i="24"/>
  <c r="I65" i="27"/>
  <c r="I65" i="25"/>
  <c r="I57" i="31"/>
  <c r="I57" i="32"/>
  <c r="I57" i="24"/>
  <c r="I57" i="30"/>
  <c r="I57" i="35"/>
  <c r="I57" i="26"/>
  <c r="I57" i="23"/>
  <c r="I57" i="29"/>
  <c r="I57" i="28"/>
  <c r="I57" i="25"/>
  <c r="I57" i="22"/>
  <c r="I57" i="27"/>
  <c r="I49" i="31"/>
  <c r="I49" i="35"/>
  <c r="I49" i="27"/>
  <c r="I49" i="32"/>
  <c r="I49" i="26"/>
  <c r="I49" i="29"/>
  <c r="I49" i="28"/>
  <c r="I49" i="30"/>
  <c r="I49" i="23"/>
  <c r="I49" i="22"/>
  <c r="I49" i="24"/>
  <c r="I49" i="25"/>
  <c r="I41" i="32"/>
  <c r="I41" i="24"/>
  <c r="I41" i="30"/>
  <c r="I41" i="23"/>
  <c r="I41" i="28"/>
  <c r="I41" i="27"/>
  <c r="I41" i="22"/>
  <c r="I41" i="29"/>
  <c r="I41" i="26"/>
  <c r="I41" i="31"/>
  <c r="I41" i="25"/>
  <c r="J133" i="18"/>
  <c r="J133" i="31"/>
  <c r="J133" i="35"/>
  <c r="J133" i="27"/>
  <c r="J133" i="32"/>
  <c r="J133" i="28"/>
  <c r="J133" i="30"/>
  <c r="J133" i="26"/>
  <c r="J133" i="23"/>
  <c r="J133" i="24"/>
  <c r="J133" i="22"/>
  <c r="J133" i="25"/>
  <c r="J133" i="29"/>
  <c r="J133" i="21"/>
  <c r="J130" i="18"/>
  <c r="J130" i="32"/>
  <c r="J130" i="27"/>
  <c r="J130" i="29"/>
  <c r="J130" i="28"/>
  <c r="J130" i="31"/>
  <c r="J130" i="25"/>
  <c r="J130" i="24"/>
  <c r="J130" i="23"/>
  <c r="J130" i="35"/>
  <c r="J130" i="30"/>
  <c r="J130" i="26"/>
  <c r="J130" i="22"/>
  <c r="J130" i="21"/>
  <c r="I104" i="21"/>
  <c r="H104" i="32"/>
  <c r="H104" i="35"/>
  <c r="H104" i="29"/>
  <c r="H104" i="31"/>
  <c r="H104" i="22"/>
  <c r="H104" i="23"/>
  <c r="H104" i="24"/>
  <c r="H104" i="28"/>
  <c r="H104" i="30"/>
  <c r="H104" i="25"/>
  <c r="H104" i="26"/>
  <c r="H104" i="27"/>
  <c r="H104" i="21"/>
  <c r="I98" i="32"/>
  <c r="I98" i="31"/>
  <c r="I98" i="29"/>
  <c r="I98" i="26"/>
  <c r="I98" i="27"/>
  <c r="I98" i="25"/>
  <c r="I98" i="35"/>
  <c r="I98" i="28"/>
  <c r="I98" i="23"/>
  <c r="I98" i="30"/>
  <c r="I98" i="24"/>
  <c r="I98" i="22"/>
  <c r="I98" i="21"/>
  <c r="J124" i="31"/>
  <c r="J124" i="32"/>
  <c r="J124" i="29"/>
  <c r="J124" i="28"/>
  <c r="J124" i="27"/>
  <c r="J124" i="23"/>
  <c r="J124" i="35"/>
  <c r="J124" i="22"/>
  <c r="J124" i="24"/>
  <c r="J124" i="26"/>
  <c r="J124" i="30"/>
  <c r="J124" i="25"/>
  <c r="J124" i="21"/>
  <c r="I69" i="31"/>
  <c r="I69" i="35"/>
  <c r="I69" i="27"/>
  <c r="I69" i="24"/>
  <c r="I69" i="32"/>
  <c r="I69" i="30"/>
  <c r="I69" i="23"/>
  <c r="I69" i="25"/>
  <c r="I69" i="29"/>
  <c r="I69" i="22"/>
  <c r="I69" i="26"/>
  <c r="I69" i="28"/>
  <c r="I69" i="21"/>
  <c r="I32" i="30"/>
  <c r="I32" i="28"/>
  <c r="I32" i="22"/>
  <c r="I32" i="31"/>
  <c r="I32" i="24"/>
  <c r="I32" i="26"/>
  <c r="I32" i="32"/>
  <c r="I32" i="25"/>
  <c r="I32" i="27"/>
  <c r="I32" i="23"/>
  <c r="I32" i="29"/>
  <c r="J15" i="28"/>
  <c r="H100" i="32"/>
  <c r="H100" i="35"/>
  <c r="H100" i="29"/>
  <c r="H100" i="27"/>
  <c r="H100" i="31"/>
  <c r="H100" i="30"/>
  <c r="H100" i="25"/>
  <c r="H100" i="24"/>
  <c r="H100" i="28"/>
  <c r="H100" i="23"/>
  <c r="H100" i="26"/>
  <c r="H100" i="22"/>
  <c r="H100" i="21"/>
  <c r="I94" i="32"/>
  <c r="I94" i="29"/>
  <c r="I94" i="35"/>
  <c r="I94" i="31"/>
  <c r="I94" i="24"/>
  <c r="I94" i="23"/>
  <c r="I94" i="27"/>
  <c r="I94" i="30"/>
  <c r="I94" i="25"/>
  <c r="I94" i="28"/>
  <c r="I94" i="22"/>
  <c r="I94" i="26"/>
  <c r="I94" i="21"/>
  <c r="I91" i="31"/>
  <c r="I91" i="22"/>
  <c r="I91" i="23"/>
  <c r="I91" i="35"/>
  <c r="I91" i="32"/>
  <c r="I91" i="29"/>
  <c r="I91" i="28"/>
  <c r="I91" i="30"/>
  <c r="I91" i="25"/>
  <c r="I91" i="27"/>
  <c r="I91" i="24"/>
  <c r="I91" i="26"/>
  <c r="I91" i="21"/>
  <c r="J75" i="23"/>
  <c r="J75" i="24"/>
  <c r="J75" i="35"/>
  <c r="J75" i="30"/>
  <c r="J75" i="32"/>
  <c r="J75" i="31"/>
  <c r="J75" i="29"/>
  <c r="J75" i="28"/>
  <c r="J75" i="22"/>
  <c r="J75" i="26"/>
  <c r="J75" i="25"/>
  <c r="J75" i="27"/>
  <c r="J75" i="21"/>
  <c r="H36" i="32"/>
  <c r="H36" i="29"/>
  <c r="H36" i="22"/>
  <c r="H36" i="31"/>
  <c r="H36" i="24"/>
  <c r="H36" i="25"/>
  <c r="H36" i="30"/>
  <c r="H36" i="27"/>
  <c r="H36" i="23"/>
  <c r="H36" i="28"/>
  <c r="H36" i="26"/>
  <c r="I131" i="35"/>
  <c r="I131" i="32"/>
  <c r="I131" i="27"/>
  <c r="I131" i="31"/>
  <c r="I131" i="30"/>
  <c r="I131" i="25"/>
  <c r="I131" i="28"/>
  <c r="I131" i="23"/>
  <c r="I131" i="29"/>
  <c r="I131" i="26"/>
  <c r="I131" i="22"/>
  <c r="I131" i="24"/>
  <c r="I131" i="21"/>
  <c r="J87" i="21"/>
  <c r="H79" i="35"/>
  <c r="H79" i="31"/>
  <c r="H79" i="30"/>
  <c r="H79" i="29"/>
  <c r="H79" i="26"/>
  <c r="H79" i="25"/>
  <c r="H79" i="22"/>
  <c r="H79" i="24"/>
  <c r="H79" i="32"/>
  <c r="H79" i="28"/>
  <c r="H79" i="27"/>
  <c r="H79" i="23"/>
  <c r="H79" i="21"/>
  <c r="H76" i="35"/>
  <c r="H76" i="27"/>
  <c r="H76" i="32"/>
  <c r="H76" i="24"/>
  <c r="H76" i="22"/>
  <c r="H76" i="31"/>
  <c r="H76" i="28"/>
  <c r="H76" i="29"/>
  <c r="H76" i="25"/>
  <c r="H76" i="23"/>
  <c r="H76" i="26"/>
  <c r="H76" i="30"/>
  <c r="H76" i="21"/>
  <c r="I72" i="14"/>
  <c r="I66" i="24"/>
  <c r="I120" i="18"/>
  <c r="I120" i="22"/>
  <c r="I120" i="35"/>
  <c r="I120" i="27"/>
  <c r="I120" i="31"/>
  <c r="I120" i="29"/>
  <c r="I120" i="30"/>
  <c r="I120" i="24"/>
  <c r="I120" i="23"/>
  <c r="I120" i="32"/>
  <c r="I120" i="25"/>
  <c r="I120" i="28"/>
  <c r="I120" i="26"/>
  <c r="I120" i="21"/>
  <c r="H113" i="32"/>
  <c r="H113" i="29"/>
  <c r="H113" i="24"/>
  <c r="H113" i="28"/>
  <c r="H113" i="35"/>
  <c r="H113" i="31"/>
  <c r="H113" i="26"/>
  <c r="H113" i="22"/>
  <c r="H113" i="23"/>
  <c r="H113" i="30"/>
  <c r="H113" i="27"/>
  <c r="H113" i="25"/>
  <c r="H113" i="21"/>
  <c r="H97" i="32"/>
  <c r="H97" i="24"/>
  <c r="H97" i="35"/>
  <c r="H97" i="30"/>
  <c r="H97" i="27"/>
  <c r="H97" i="31"/>
  <c r="H97" i="28"/>
  <c r="H97" i="25"/>
  <c r="H97" i="29"/>
  <c r="H97" i="22"/>
  <c r="H97" i="26"/>
  <c r="H97" i="23"/>
  <c r="H97" i="21"/>
  <c r="J71" i="35"/>
  <c r="J71" i="23"/>
  <c r="J71" i="31"/>
  <c r="J71" i="29"/>
  <c r="J71" i="25"/>
  <c r="J71" i="32"/>
  <c r="J71" i="30"/>
  <c r="J71" i="27"/>
  <c r="J71" i="26"/>
  <c r="J71" i="22"/>
  <c r="J71" i="24"/>
  <c r="J71" i="28"/>
  <c r="J71" i="21"/>
  <c r="H57" i="35"/>
  <c r="H57" i="24"/>
  <c r="H57" i="25"/>
  <c r="H57" i="32"/>
  <c r="H57" i="30"/>
  <c r="H57" i="29"/>
  <c r="H57" i="28"/>
  <c r="H57" i="22"/>
  <c r="H57" i="26"/>
  <c r="H57" i="27"/>
  <c r="H57" i="23"/>
  <c r="H57" i="31"/>
  <c r="H49" i="32"/>
  <c r="H49" i="25"/>
  <c r="H49" i="31"/>
  <c r="H49" i="35"/>
  <c r="H49" i="30"/>
  <c r="H49" i="28"/>
  <c r="H49" i="24"/>
  <c r="H49" i="27"/>
  <c r="H49" i="22"/>
  <c r="H49" i="26"/>
  <c r="H49" i="23"/>
  <c r="H49" i="29"/>
  <c r="J39" i="24"/>
  <c r="I29" i="22"/>
  <c r="I29" i="32"/>
  <c r="I29" i="30"/>
  <c r="I29" i="24"/>
  <c r="I29" i="31"/>
  <c r="I29" i="27"/>
  <c r="I29" i="28"/>
  <c r="I29" i="26"/>
  <c r="I29" i="29"/>
  <c r="I29" i="25"/>
  <c r="I29" i="23"/>
  <c r="J109" i="35"/>
  <c r="J109" i="24"/>
  <c r="J109" i="32"/>
  <c r="J109" i="31"/>
  <c r="J109" i="30"/>
  <c r="J109" i="27"/>
  <c r="J109" i="23"/>
  <c r="J109" i="28"/>
  <c r="J109" i="25"/>
  <c r="J109" i="29"/>
  <c r="J109" i="22"/>
  <c r="J109" i="26"/>
  <c r="J109" i="21"/>
  <c r="H95" i="18"/>
  <c r="H95" i="35"/>
  <c r="H95" i="25"/>
  <c r="H95" i="30"/>
  <c r="H95" i="31"/>
  <c r="H95" i="32"/>
  <c r="H95" i="29"/>
  <c r="H95" i="26"/>
  <c r="H95" i="27"/>
  <c r="H95" i="22"/>
  <c r="H95" i="24"/>
  <c r="H95" i="23"/>
  <c r="H95" i="28"/>
  <c r="H95" i="21"/>
  <c r="H92" i="32"/>
  <c r="H92" i="35"/>
  <c r="H92" i="29"/>
  <c r="H92" i="31"/>
  <c r="H92" i="30"/>
  <c r="H92" i="22"/>
  <c r="H92" i="28"/>
  <c r="H92" i="25"/>
  <c r="H92" i="23"/>
  <c r="H92" i="26"/>
  <c r="H92" i="27"/>
  <c r="H92" i="24"/>
  <c r="H92" i="21"/>
  <c r="J77" i="18"/>
  <c r="J77" i="35"/>
  <c r="J77" i="23"/>
  <c r="J77" i="24"/>
  <c r="J77" i="28"/>
  <c r="J77" i="32"/>
  <c r="J77" i="22"/>
  <c r="J77" i="31"/>
  <c r="J77" i="30"/>
  <c r="J77" i="29"/>
  <c r="J77" i="25"/>
  <c r="J77" i="27"/>
  <c r="J77" i="26"/>
  <c r="J77" i="21"/>
  <c r="J74" i="35"/>
  <c r="J74" i="32"/>
  <c r="J74" i="29"/>
  <c r="J74" i="30"/>
  <c r="J74" i="24"/>
  <c r="J74" i="27"/>
  <c r="J74" i="31"/>
  <c r="J74" i="26"/>
  <c r="J74" i="28"/>
  <c r="J74" i="25"/>
  <c r="J74" i="22"/>
  <c r="J74" i="23"/>
  <c r="J74" i="21"/>
  <c r="J108" i="32"/>
  <c r="J108" i="26"/>
  <c r="J108" i="29"/>
  <c r="J108" i="27"/>
  <c r="J108" i="23"/>
  <c r="J108" i="30"/>
  <c r="J108" i="28"/>
  <c r="J108" i="22"/>
  <c r="J108" i="35"/>
  <c r="J108" i="31"/>
  <c r="J108" i="24"/>
  <c r="J108" i="25"/>
  <c r="J108" i="21"/>
  <c r="I77" i="35"/>
  <c r="I77" i="31"/>
  <c r="I77" i="32"/>
  <c r="I77" i="24"/>
  <c r="I77" i="22"/>
  <c r="I77" i="30"/>
  <c r="I77" i="29"/>
  <c r="I77" i="26"/>
  <c r="I77" i="27"/>
  <c r="I77" i="25"/>
  <c r="I77" i="28"/>
  <c r="I77" i="23"/>
  <c r="I77" i="21"/>
  <c r="H33" i="31"/>
  <c r="H33" i="27"/>
  <c r="H33" i="24"/>
  <c r="H33" i="32"/>
  <c r="H33" i="25"/>
  <c r="H33" i="30"/>
  <c r="H33" i="28"/>
  <c r="H33" i="22"/>
  <c r="H33" i="26"/>
  <c r="H33" i="23"/>
  <c r="H33" i="29"/>
  <c r="I118" i="32"/>
  <c r="I118" i="35"/>
  <c r="I118" i="30"/>
  <c r="I118" i="26"/>
  <c r="I118" i="27"/>
  <c r="I118" i="31"/>
  <c r="I118" i="29"/>
  <c r="I118" i="22"/>
  <c r="I118" i="25"/>
  <c r="I118" i="24"/>
  <c r="I118" i="23"/>
  <c r="I118" i="28"/>
  <c r="I118" i="21"/>
  <c r="H111" i="18"/>
  <c r="H111" i="22"/>
  <c r="H111" i="35"/>
  <c r="H111" i="30"/>
  <c r="H111" i="32"/>
  <c r="H111" i="31"/>
  <c r="H111" i="26"/>
  <c r="H111" i="29"/>
  <c r="H111" i="27"/>
  <c r="H111" i="24"/>
  <c r="H111" i="25"/>
  <c r="H111" i="23"/>
  <c r="H111" i="28"/>
  <c r="H111" i="21"/>
  <c r="H108" i="32"/>
  <c r="H108" i="35"/>
  <c r="H108" i="27"/>
  <c r="H108" i="31"/>
  <c r="H108" i="30"/>
  <c r="H108" i="28"/>
  <c r="H108" i="23"/>
  <c r="H108" i="22"/>
  <c r="H108" i="29"/>
  <c r="H108" i="26"/>
  <c r="H108" i="24"/>
  <c r="H108" i="25"/>
  <c r="H108" i="21"/>
  <c r="J106" i="32"/>
  <c r="J106" i="35"/>
  <c r="J106" i="30"/>
  <c r="J106" i="29"/>
  <c r="J106" i="24"/>
  <c r="J106" i="26"/>
  <c r="J106" i="27"/>
  <c r="J106" i="31"/>
  <c r="J106" i="22"/>
  <c r="J106" i="23"/>
  <c r="J106" i="28"/>
  <c r="J106" i="25"/>
  <c r="J106" i="21"/>
  <c r="J102" i="35"/>
  <c r="J102" i="30"/>
  <c r="J102" i="31"/>
  <c r="J102" i="24"/>
  <c r="J102" i="32"/>
  <c r="J102" i="27"/>
  <c r="J102" i="22"/>
  <c r="J102" i="29"/>
  <c r="J102" i="26"/>
  <c r="J102" i="25"/>
  <c r="J102" i="28"/>
  <c r="J102" i="23"/>
  <c r="J102" i="21"/>
  <c r="J82" i="32"/>
  <c r="J82" i="35"/>
  <c r="J82" i="31"/>
  <c r="J82" i="25"/>
  <c r="J82" i="29"/>
  <c r="J82" i="30"/>
  <c r="J82" i="24"/>
  <c r="J82" i="26"/>
  <c r="J82" i="27"/>
  <c r="J82" i="28"/>
  <c r="J82" i="22"/>
  <c r="J82" i="23"/>
  <c r="J82" i="21"/>
  <c r="I70" i="32"/>
  <c r="I70" i="30"/>
  <c r="I70" i="29"/>
  <c r="I70" i="35"/>
  <c r="I70" i="24"/>
  <c r="I70" i="27"/>
  <c r="I70" i="25"/>
  <c r="I70" i="26"/>
  <c r="I70" i="31"/>
  <c r="I70" i="22"/>
  <c r="I70" i="23"/>
  <c r="I70" i="28"/>
  <c r="I70" i="21"/>
  <c r="H51" i="30"/>
  <c r="H117" i="35"/>
  <c r="H117" i="24"/>
  <c r="H117" i="26"/>
  <c r="H117" i="30"/>
  <c r="H117" i="31"/>
  <c r="H117" i="29"/>
  <c r="H117" i="25"/>
  <c r="H117" i="22"/>
  <c r="H117" i="32"/>
  <c r="H117" i="27"/>
  <c r="H117" i="28"/>
  <c r="H117" i="23"/>
  <c r="H117" i="21"/>
  <c r="H93" i="27"/>
  <c r="H93" i="35"/>
  <c r="H93" i="32"/>
  <c r="H93" i="30"/>
  <c r="H93" i="25"/>
  <c r="H93" i="31"/>
  <c r="H93" i="22"/>
  <c r="H93" i="29"/>
  <c r="H93" i="24"/>
  <c r="H93" i="23"/>
  <c r="H93" i="26"/>
  <c r="H93" i="28"/>
  <c r="H93" i="21"/>
  <c r="I68" i="32"/>
  <c r="I68" i="31"/>
  <c r="I68" i="30"/>
  <c r="I68" i="29"/>
  <c r="I68" i="24"/>
  <c r="I68" i="28"/>
  <c r="I68" i="23"/>
  <c r="I68" i="22"/>
  <c r="I68" i="35"/>
  <c r="I68" i="27"/>
  <c r="I68" i="25"/>
  <c r="I68" i="26"/>
  <c r="I68" i="21"/>
  <c r="I44" i="32"/>
  <c r="I44" i="23"/>
  <c r="I44" i="27"/>
  <c r="I44" i="35"/>
  <c r="I44" i="31"/>
  <c r="I44" i="29"/>
  <c r="I44" i="26"/>
  <c r="I44" i="22"/>
  <c r="I44" i="25"/>
  <c r="I44" i="30"/>
  <c r="I44" i="28"/>
  <c r="I44" i="24"/>
  <c r="J22" i="31"/>
  <c r="J22" i="32"/>
  <c r="J22" i="30"/>
  <c r="J22" i="25"/>
  <c r="J22" i="28"/>
  <c r="J22" i="29"/>
  <c r="J22" i="26"/>
  <c r="J22" i="23"/>
  <c r="J22" i="27"/>
  <c r="J22" i="22"/>
  <c r="J22" i="24"/>
  <c r="I115" i="31"/>
  <c r="I115" i="35"/>
  <c r="I115" i="23"/>
  <c r="I115" i="30"/>
  <c r="I115" i="27"/>
  <c r="I115" i="28"/>
  <c r="I115" i="25"/>
  <c r="I115" i="29"/>
  <c r="I115" i="32"/>
  <c r="I115" i="26"/>
  <c r="I115" i="22"/>
  <c r="I115" i="24"/>
  <c r="I115" i="21"/>
  <c r="J81" i="22"/>
  <c r="J81" i="31"/>
  <c r="J81" i="35"/>
  <c r="J81" i="28"/>
  <c r="J81" i="32"/>
  <c r="J81" i="24"/>
  <c r="J81" i="27"/>
  <c r="J81" i="25"/>
  <c r="J81" i="26"/>
  <c r="J81" i="29"/>
  <c r="J81" i="30"/>
  <c r="J81" i="23"/>
  <c r="J81" i="21"/>
  <c r="J53" i="35"/>
  <c r="J53" i="28"/>
  <c r="J53" i="31"/>
  <c r="J53" i="23"/>
  <c r="J53" i="32"/>
  <c r="J53" i="30"/>
  <c r="J53" i="22"/>
  <c r="J53" i="27"/>
  <c r="J53" i="24"/>
  <c r="J53" i="29"/>
  <c r="J53" i="25"/>
  <c r="J53" i="26"/>
  <c r="J87" i="18"/>
  <c r="J104" i="18"/>
  <c r="H115" i="18"/>
  <c r="I74" i="18"/>
  <c r="H65" i="21"/>
  <c r="J56" i="21"/>
  <c r="I48" i="21"/>
  <c r="J12" i="21"/>
  <c r="I53" i="21"/>
  <c r="J28" i="21"/>
  <c r="J16" i="21"/>
  <c r="I16" i="21"/>
  <c r="H57" i="21"/>
  <c r="H24" i="21"/>
  <c r="H64" i="21"/>
  <c r="J33" i="21"/>
  <c r="J25" i="21"/>
  <c r="I25" i="21"/>
  <c r="I32" i="21"/>
  <c r="H41" i="21"/>
  <c r="I4" i="21"/>
  <c r="J14" i="21"/>
  <c r="J67" i="31"/>
  <c r="J67" i="27"/>
  <c r="I84" i="25"/>
  <c r="I84" i="22"/>
  <c r="I84" i="28"/>
  <c r="I40" i="23"/>
  <c r="I40" i="31"/>
  <c r="I40" i="32"/>
  <c r="J91" i="35"/>
  <c r="J91" i="28"/>
  <c r="J91" i="32"/>
  <c r="J4" i="28"/>
  <c r="S4" i="28" s="1"/>
  <c r="J4" i="25"/>
  <c r="M4" i="25" s="1"/>
  <c r="S4" i="25" s="1"/>
  <c r="J4" i="22"/>
  <c r="M4" i="22" s="1"/>
  <c r="S4" i="22" s="1"/>
  <c r="J131" i="23"/>
  <c r="J131" i="29"/>
  <c r="J131" i="24"/>
  <c r="I128" i="28"/>
  <c r="I128" i="30"/>
  <c r="I128" i="27"/>
  <c r="I128" i="32"/>
  <c r="J127" i="24"/>
  <c r="I112" i="25"/>
  <c r="I112" i="26"/>
  <c r="I112" i="30"/>
  <c r="I112" i="22"/>
  <c r="J87" i="22"/>
  <c r="J87" i="29"/>
  <c r="J87" i="32"/>
  <c r="J87" i="35"/>
  <c r="H86" i="31"/>
  <c r="J79" i="31"/>
  <c r="J79" i="28"/>
  <c r="H78" i="22"/>
  <c r="H78" i="26"/>
  <c r="H78" i="24"/>
  <c r="H78" i="32"/>
  <c r="I72" i="35"/>
  <c r="J8" i="22"/>
  <c r="J8" i="31"/>
  <c r="J100" i="29"/>
  <c r="J100" i="30"/>
  <c r="J100" i="35"/>
  <c r="J100" i="24"/>
  <c r="J132" i="25"/>
  <c r="J132" i="22"/>
  <c r="J132" i="30"/>
  <c r="J132" i="32"/>
  <c r="J123" i="29"/>
  <c r="I108" i="23"/>
  <c r="I108" i="30"/>
  <c r="I108" i="22"/>
  <c r="I104" i="26"/>
  <c r="I104" i="24"/>
  <c r="I104" i="23"/>
  <c r="I104" i="32"/>
  <c r="I104" i="31"/>
  <c r="I96" i="24"/>
  <c r="I96" i="35"/>
  <c r="I56" i="27"/>
  <c r="I48" i="25"/>
  <c r="I48" i="29"/>
  <c r="I48" i="23"/>
  <c r="H22" i="29"/>
  <c r="H22" i="25"/>
  <c r="H27" i="21"/>
  <c r="I75" i="18"/>
  <c r="I76" i="18"/>
  <c r="I79" i="18"/>
  <c r="I72" i="18"/>
  <c r="I104" i="18"/>
  <c r="I108" i="18"/>
  <c r="H104" i="18"/>
  <c r="I102" i="18"/>
  <c r="I108" i="14"/>
  <c r="H109" i="18"/>
  <c r="I128" i="14"/>
  <c r="I111" i="18"/>
  <c r="I87" i="18"/>
  <c r="J47" i="3"/>
  <c r="H121" i="18"/>
  <c r="I80" i="18"/>
  <c r="H73" i="18"/>
  <c r="I98" i="18"/>
  <c r="H123" i="18"/>
  <c r="H100" i="18"/>
  <c r="I91" i="18"/>
  <c r="J75" i="18"/>
  <c r="H18" i="10"/>
  <c r="H92" i="18"/>
  <c r="H120" i="18"/>
  <c r="J120" i="18"/>
  <c r="F107" i="18"/>
  <c r="I107" i="18"/>
  <c r="I90" i="18"/>
  <c r="I114" i="18"/>
  <c r="I110" i="18"/>
  <c r="J86" i="18"/>
  <c r="J78" i="18"/>
  <c r="H118" i="18"/>
  <c r="J123" i="18"/>
  <c r="J123" i="7"/>
  <c r="H83" i="18"/>
  <c r="H71" i="18"/>
  <c r="H68" i="18"/>
  <c r="I48" i="10"/>
  <c r="I125" i="18"/>
  <c r="I117" i="18"/>
  <c r="I85" i="18"/>
  <c r="J68" i="18"/>
  <c r="H88" i="18"/>
  <c r="I84" i="14"/>
  <c r="I84" i="18"/>
  <c r="J79" i="14"/>
  <c r="J79" i="18"/>
  <c r="J79" i="7"/>
  <c r="H125" i="18"/>
  <c r="J83" i="18"/>
  <c r="H119" i="18"/>
  <c r="J113" i="18"/>
  <c r="H99" i="18"/>
  <c r="J93" i="18"/>
  <c r="I126" i="18"/>
  <c r="H131" i="18"/>
  <c r="H128" i="18"/>
  <c r="I56" i="3"/>
  <c r="I109" i="18"/>
  <c r="J81" i="18"/>
  <c r="J8" i="10"/>
  <c r="H103" i="18"/>
  <c r="I95" i="18"/>
  <c r="H80" i="18"/>
  <c r="H130" i="18"/>
  <c r="H122" i="18"/>
  <c r="H114" i="18"/>
  <c r="H106" i="18"/>
  <c r="H98" i="18"/>
  <c r="H90" i="18"/>
  <c r="H82" i="18"/>
  <c r="I78" i="18"/>
  <c r="H74" i="18"/>
  <c r="H87" i="18"/>
  <c r="J129" i="18"/>
  <c r="I86" i="18"/>
  <c r="H127" i="18"/>
  <c r="J89" i="18"/>
  <c r="I94" i="18"/>
  <c r="H86" i="10"/>
  <c r="H85" i="18"/>
  <c r="J101" i="18"/>
  <c r="H113" i="18"/>
  <c r="H86" i="18"/>
  <c r="F103" i="18"/>
  <c r="J127" i="18"/>
  <c r="I127" i="18"/>
  <c r="J82" i="18"/>
  <c r="H94" i="18"/>
  <c r="H126" i="18"/>
  <c r="H72" i="18"/>
  <c r="H93" i="18"/>
  <c r="I93" i="18"/>
  <c r="H78" i="18"/>
  <c r="J98" i="18"/>
  <c r="H75" i="18"/>
  <c r="H91" i="18"/>
  <c r="H107" i="18"/>
  <c r="I123" i="18"/>
  <c r="H97" i="18"/>
  <c r="I97" i="18"/>
  <c r="J74" i="18"/>
  <c r="H102" i="18"/>
  <c r="H76" i="18"/>
  <c r="H108" i="18"/>
  <c r="H124" i="18"/>
  <c r="I35" i="10"/>
  <c r="H22" i="3"/>
  <c r="H10" i="10"/>
  <c r="J67" i="10"/>
  <c r="I70" i="18"/>
  <c r="J106" i="18"/>
  <c r="J111" i="18"/>
  <c r="J110" i="18"/>
  <c r="I96" i="18"/>
  <c r="I112" i="18"/>
  <c r="J128" i="18"/>
  <c r="I128" i="18"/>
  <c r="J121" i="18"/>
  <c r="E133" i="18"/>
  <c r="I130" i="18"/>
  <c r="H67" i="18"/>
  <c r="J91" i="18"/>
  <c r="J97" i="18"/>
  <c r="J90" i="18"/>
  <c r="I118" i="18"/>
  <c r="I68" i="18"/>
  <c r="J84" i="18"/>
  <c r="J100" i="18"/>
  <c r="J116" i="18"/>
  <c r="I116" i="18"/>
  <c r="J132" i="18"/>
  <c r="H78" i="10"/>
  <c r="J132" i="10"/>
  <c r="J67" i="7"/>
  <c r="H69" i="18"/>
  <c r="I69" i="18"/>
  <c r="J85" i="18"/>
  <c r="H101" i="18"/>
  <c r="I101" i="18"/>
  <c r="H129" i="18"/>
  <c r="I129" i="18"/>
  <c r="H70" i="18"/>
  <c r="J71" i="18"/>
  <c r="I71" i="18"/>
  <c r="J103" i="18"/>
  <c r="I103" i="18"/>
  <c r="I119" i="18"/>
  <c r="J73" i="18"/>
  <c r="H89" i="18"/>
  <c r="I89" i="18"/>
  <c r="J109" i="18"/>
  <c r="H110" i="18"/>
  <c r="J72" i="18"/>
  <c r="H96" i="18"/>
  <c r="H112" i="18"/>
  <c r="J125" i="18"/>
  <c r="H77" i="18"/>
  <c r="I77" i="18"/>
  <c r="H105" i="18"/>
  <c r="I105" i="18"/>
  <c r="H133" i="18"/>
  <c r="I133" i="18"/>
  <c r="J114" i="18"/>
  <c r="J67" i="18"/>
  <c r="I67" i="18"/>
  <c r="I83" i="18"/>
  <c r="J99" i="18"/>
  <c r="I99" i="18"/>
  <c r="I115" i="18"/>
  <c r="J131" i="18"/>
  <c r="I131" i="18"/>
  <c r="H81" i="18"/>
  <c r="I81" i="18"/>
  <c r="H117" i="18"/>
  <c r="J76" i="18"/>
  <c r="H84" i="18"/>
  <c r="J92" i="18"/>
  <c r="J108" i="18"/>
  <c r="H116" i="18"/>
  <c r="J124" i="18"/>
  <c r="H132" i="18"/>
  <c r="G62" i="14"/>
  <c r="J54" i="14"/>
  <c r="I32" i="18"/>
  <c r="H32" i="18"/>
  <c r="J32" i="18"/>
  <c r="I40" i="14"/>
  <c r="I56" i="18"/>
  <c r="H56" i="18"/>
  <c r="J56" i="18"/>
  <c r="I37" i="18"/>
  <c r="J37" i="18"/>
  <c r="H37" i="18"/>
  <c r="I22" i="18"/>
  <c r="H22" i="18"/>
  <c r="J22" i="18"/>
  <c r="I36" i="18"/>
  <c r="J36" i="18"/>
  <c r="H36" i="18"/>
  <c r="I52" i="18"/>
  <c r="J52" i="18"/>
  <c r="H52" i="18"/>
  <c r="I33" i="18"/>
  <c r="J33" i="18"/>
  <c r="H33" i="18"/>
  <c r="I16" i="18"/>
  <c r="H16" i="18"/>
  <c r="J16" i="18"/>
  <c r="I49" i="18"/>
  <c r="J49" i="18"/>
  <c r="H49" i="18"/>
  <c r="I14" i="18"/>
  <c r="H14" i="18"/>
  <c r="J14" i="18"/>
  <c r="I53" i="18"/>
  <c r="J53" i="18"/>
  <c r="H53" i="18"/>
  <c r="I28" i="18"/>
  <c r="J28" i="18"/>
  <c r="H28" i="18"/>
  <c r="I42" i="14"/>
  <c r="I11" i="14"/>
  <c r="I65" i="18"/>
  <c r="J65" i="18"/>
  <c r="H65" i="18"/>
  <c r="I48" i="18"/>
  <c r="H48" i="18"/>
  <c r="J48" i="18"/>
  <c r="I29" i="18"/>
  <c r="H29" i="18"/>
  <c r="J29" i="18"/>
  <c r="I12" i="18"/>
  <c r="J12" i="18"/>
  <c r="H12" i="18"/>
  <c r="I64" i="18"/>
  <c r="H64" i="18"/>
  <c r="J64" i="18"/>
  <c r="I8" i="18"/>
  <c r="H8" i="18"/>
  <c r="J8" i="18"/>
  <c r="I60" i="18"/>
  <c r="J60" i="18"/>
  <c r="H60" i="18"/>
  <c r="I41" i="18"/>
  <c r="J41" i="18"/>
  <c r="H41" i="18"/>
  <c r="I25" i="18"/>
  <c r="J25" i="18"/>
  <c r="H25" i="18"/>
  <c r="J4" i="18"/>
  <c r="I4" i="18"/>
  <c r="H4" i="18"/>
  <c r="I57" i="18"/>
  <c r="J57" i="18"/>
  <c r="H57" i="18"/>
  <c r="I40" i="18"/>
  <c r="H40" i="18"/>
  <c r="J40" i="18"/>
  <c r="I24" i="18"/>
  <c r="H24" i="18"/>
  <c r="J24" i="18"/>
  <c r="I44" i="18"/>
  <c r="J44" i="18"/>
  <c r="H44" i="18"/>
  <c r="I20" i="18"/>
  <c r="J20" i="18"/>
  <c r="H20" i="18"/>
  <c r="J128" i="14"/>
  <c r="I121" i="14"/>
  <c r="H114" i="14"/>
  <c r="J96" i="14"/>
  <c r="I89" i="14"/>
  <c r="H82" i="14"/>
  <c r="J64" i="14"/>
  <c r="I57" i="14"/>
  <c r="J29" i="14"/>
  <c r="I22" i="14"/>
  <c r="H124" i="14"/>
  <c r="H104" i="14"/>
  <c r="J65" i="14"/>
  <c r="H70" i="14"/>
  <c r="I53" i="14"/>
  <c r="I32" i="14"/>
  <c r="I24" i="14"/>
  <c r="H48" i="14"/>
  <c r="I76" i="14"/>
  <c r="I60" i="14"/>
  <c r="H37" i="14"/>
  <c r="H28" i="14"/>
  <c r="J127" i="3"/>
  <c r="J122" i="14"/>
  <c r="G122" i="14"/>
  <c r="F107" i="14"/>
  <c r="I107" i="14"/>
  <c r="J105" i="14"/>
  <c r="J90" i="14"/>
  <c r="J119" i="14"/>
  <c r="J111" i="14"/>
  <c r="H105" i="14"/>
  <c r="J95" i="14"/>
  <c r="H73" i="14"/>
  <c r="H49" i="14"/>
  <c r="H41" i="14"/>
  <c r="J32" i="14"/>
  <c r="J20" i="14"/>
  <c r="H132" i="14"/>
  <c r="J131" i="10"/>
  <c r="J129" i="14"/>
  <c r="J121" i="14"/>
  <c r="H103" i="14"/>
  <c r="H95" i="14"/>
  <c r="H92" i="14"/>
  <c r="I125" i="14"/>
  <c r="I117" i="14"/>
  <c r="I77" i="14"/>
  <c r="J52" i="14"/>
  <c r="I36" i="14"/>
  <c r="H29" i="14"/>
  <c r="I118" i="14"/>
  <c r="H111" i="14"/>
  <c r="H108" i="14"/>
  <c r="J106" i="14"/>
  <c r="J82" i="14"/>
  <c r="J70" i="14"/>
  <c r="J57" i="14"/>
  <c r="H117" i="14"/>
  <c r="I100" i="14"/>
  <c r="I68" i="14"/>
  <c r="J113" i="14"/>
  <c r="H99" i="14"/>
  <c r="J93" i="14"/>
  <c r="I64" i="14"/>
  <c r="I96" i="14"/>
  <c r="H22" i="14"/>
  <c r="I112" i="14"/>
  <c r="I48" i="14"/>
  <c r="J120" i="14"/>
  <c r="I113" i="14"/>
  <c r="H106" i="14"/>
  <c r="J88" i="14"/>
  <c r="I81" i="14"/>
  <c r="H74" i="14"/>
  <c r="J56" i="14"/>
  <c r="I49" i="14"/>
  <c r="J25" i="14"/>
  <c r="I130" i="14"/>
  <c r="H127" i="14"/>
  <c r="I114" i="14"/>
  <c r="H112" i="14"/>
  <c r="J110" i="14"/>
  <c r="I98" i="14"/>
  <c r="I86" i="14"/>
  <c r="I78" i="14"/>
  <c r="H75" i="14"/>
  <c r="H72" i="14"/>
  <c r="H40" i="14"/>
  <c r="I133" i="14"/>
  <c r="H94" i="14"/>
  <c r="I69" i="14"/>
  <c r="I20" i="14"/>
  <c r="I126" i="14"/>
  <c r="H123" i="14"/>
  <c r="H100" i="14"/>
  <c r="I94" i="14"/>
  <c r="H91" i="14"/>
  <c r="H67" i="14"/>
  <c r="H64" i="14"/>
  <c r="H101" i="14"/>
  <c r="J75" i="14"/>
  <c r="H69" i="14"/>
  <c r="I52" i="14"/>
  <c r="H36" i="14"/>
  <c r="H16" i="14"/>
  <c r="H131" i="14"/>
  <c r="H128" i="14"/>
  <c r="H129" i="14"/>
  <c r="J103" i="14"/>
  <c r="H89" i="14"/>
  <c r="J71" i="14"/>
  <c r="I29" i="14"/>
  <c r="J24" i="14"/>
  <c r="J12" i="14"/>
  <c r="J123" i="10"/>
  <c r="F103" i="14"/>
  <c r="I103" i="14"/>
  <c r="I95" i="14"/>
  <c r="H83" i="14"/>
  <c r="H80" i="14"/>
  <c r="I74" i="14"/>
  <c r="H71" i="14"/>
  <c r="H68" i="14"/>
  <c r="J116" i="14"/>
  <c r="I85" i="14"/>
  <c r="J68" i="14"/>
  <c r="I28" i="14"/>
  <c r="I8" i="14"/>
  <c r="I111" i="14"/>
  <c r="J102" i="14"/>
  <c r="H88" i="14"/>
  <c r="J115" i="14"/>
  <c r="H77" i="14"/>
  <c r="I44" i="14"/>
  <c r="H115" i="14"/>
  <c r="I99" i="14"/>
  <c r="J37" i="14"/>
  <c r="K9" i="2"/>
  <c r="E9" i="3" s="1"/>
  <c r="H20" i="14"/>
  <c r="J4" i="3"/>
  <c r="J132" i="14"/>
  <c r="J4" i="14"/>
  <c r="J131" i="14"/>
  <c r="J8" i="14"/>
  <c r="H78" i="14"/>
  <c r="H130" i="14"/>
  <c r="J112" i="14"/>
  <c r="I105" i="14"/>
  <c r="H98" i="14"/>
  <c r="J80" i="14"/>
  <c r="I73" i="14"/>
  <c r="J48" i="14"/>
  <c r="I41" i="14"/>
  <c r="I14" i="14"/>
  <c r="J133" i="14"/>
  <c r="I127" i="14"/>
  <c r="J101" i="14"/>
  <c r="J89" i="14"/>
  <c r="I75" i="14"/>
  <c r="J49" i="14"/>
  <c r="H126" i="14"/>
  <c r="H118" i="14"/>
  <c r="I101" i="14"/>
  <c r="J84" i="14"/>
  <c r="I16" i="14"/>
  <c r="I123" i="14"/>
  <c r="I91" i="14"/>
  <c r="I67" i="14"/>
  <c r="I124" i="14"/>
  <c r="I116" i="14"/>
  <c r="H109" i="14"/>
  <c r="J99" i="14"/>
  <c r="I92" i="14"/>
  <c r="H85" i="14"/>
  <c r="I131" i="14"/>
  <c r="I122" i="14"/>
  <c r="I90" i="14"/>
  <c r="H87" i="14"/>
  <c r="H84" i="14"/>
  <c r="H79" i="14"/>
  <c r="H76" i="14"/>
  <c r="H44" i="14"/>
  <c r="H121" i="14"/>
  <c r="I88" i="14"/>
  <c r="H81" i="14"/>
  <c r="J28" i="14"/>
  <c r="H14" i="14"/>
  <c r="J109" i="14"/>
  <c r="I83" i="14"/>
  <c r="J77" i="14"/>
  <c r="I71" i="14"/>
  <c r="H110" i="14"/>
  <c r="H102" i="14"/>
  <c r="I93" i="14"/>
  <c r="H33" i="14"/>
  <c r="I12" i="14"/>
  <c r="H120" i="14"/>
  <c r="J118" i="14"/>
  <c r="I106" i="14"/>
  <c r="I84" i="10"/>
  <c r="I82" i="14"/>
  <c r="I70" i="14"/>
  <c r="H125" i="14"/>
  <c r="J83" i="14"/>
  <c r="H53" i="14"/>
  <c r="H8" i="14"/>
  <c r="H119" i="14"/>
  <c r="I115" i="14"/>
  <c r="J53" i="14"/>
  <c r="J4" i="10"/>
  <c r="I56" i="14"/>
  <c r="I129" i="14"/>
  <c r="H122" i="14"/>
  <c r="J104" i="14"/>
  <c r="I97" i="14"/>
  <c r="H90" i="14"/>
  <c r="J72" i="14"/>
  <c r="I65" i="14"/>
  <c r="J40" i="14"/>
  <c r="J33" i="14"/>
  <c r="J130" i="14"/>
  <c r="J114" i="14"/>
  <c r="I110" i="14"/>
  <c r="J98" i="14"/>
  <c r="H96" i="14"/>
  <c r="J86" i="14"/>
  <c r="J78" i="14"/>
  <c r="H56" i="14"/>
  <c r="J124" i="14"/>
  <c r="I109" i="14"/>
  <c r="J76" i="14"/>
  <c r="I4" i="14"/>
  <c r="J126" i="14"/>
  <c r="J97" i="14"/>
  <c r="J94" i="14"/>
  <c r="J41" i="14"/>
  <c r="I132" i="14"/>
  <c r="J107" i="14"/>
  <c r="H32" i="14"/>
  <c r="J14" i="14"/>
  <c r="J125" i="14"/>
  <c r="H107" i="14"/>
  <c r="J87" i="3"/>
  <c r="I87" i="14"/>
  <c r="I79" i="14"/>
  <c r="H60" i="14"/>
  <c r="J47" i="10"/>
  <c r="I120" i="14"/>
  <c r="H113" i="14"/>
  <c r="H97" i="14"/>
  <c r="I80" i="14"/>
  <c r="H65" i="14"/>
  <c r="H57" i="14"/>
  <c r="J36" i="14"/>
  <c r="I33" i="14"/>
  <c r="I25" i="14"/>
  <c r="J16" i="14"/>
  <c r="H116" i="14"/>
  <c r="J85" i="14"/>
  <c r="J74" i="14"/>
  <c r="H52" i="14"/>
  <c r="J108" i="14"/>
  <c r="J92" i="14"/>
  <c r="I37" i="14"/>
  <c r="H25" i="14"/>
  <c r="I102" i="14"/>
  <c r="J79" i="3"/>
  <c r="J73" i="14"/>
  <c r="J67" i="3"/>
  <c r="J51" i="10"/>
  <c r="H133" i="14"/>
  <c r="H93" i="14"/>
  <c r="J22" i="14"/>
  <c r="I119" i="14"/>
  <c r="J117" i="14"/>
  <c r="J81" i="14"/>
  <c r="J69" i="14"/>
  <c r="H12" i="14"/>
  <c r="J131" i="7"/>
  <c r="J79" i="10"/>
  <c r="H24" i="14"/>
  <c r="J30" i="3"/>
  <c r="J87" i="10"/>
  <c r="H4" i="14"/>
  <c r="J67" i="14"/>
  <c r="J100" i="14"/>
  <c r="J123" i="14"/>
  <c r="J127" i="14"/>
  <c r="J87" i="14"/>
  <c r="J91" i="14"/>
  <c r="H86" i="14"/>
  <c r="I104" i="7"/>
  <c r="I108" i="10"/>
  <c r="H78" i="3"/>
  <c r="I40" i="7"/>
  <c r="H86" i="3"/>
  <c r="H18" i="7"/>
  <c r="I84" i="7"/>
  <c r="H22" i="7"/>
  <c r="I108" i="7"/>
  <c r="H22" i="10"/>
  <c r="I40" i="3"/>
  <c r="H4" i="7"/>
  <c r="I121" i="10"/>
  <c r="I121" i="7"/>
  <c r="I121" i="3"/>
  <c r="L120" i="2"/>
  <c r="F120" i="39" s="1"/>
  <c r="H50" i="10"/>
  <c r="H50" i="3"/>
  <c r="H50" i="7"/>
  <c r="K49" i="2"/>
  <c r="E49" i="36" s="1"/>
  <c r="J29" i="10"/>
  <c r="J29" i="7"/>
  <c r="J29" i="3"/>
  <c r="M28" i="2"/>
  <c r="G28" i="36" s="1"/>
  <c r="H15" i="10"/>
  <c r="H15" i="7"/>
  <c r="H15" i="3"/>
  <c r="K14" i="2"/>
  <c r="E14" i="41" s="1"/>
  <c r="H113" i="9"/>
  <c r="J113" i="9"/>
  <c r="J109" i="8"/>
  <c r="I109" i="8"/>
  <c r="H103" i="9"/>
  <c r="J103" i="9"/>
  <c r="J95" i="8"/>
  <c r="I95" i="8"/>
  <c r="J85" i="8"/>
  <c r="I85" i="8"/>
  <c r="J65" i="10"/>
  <c r="J65" i="7"/>
  <c r="J65" i="3"/>
  <c r="M64" i="2"/>
  <c r="H55" i="9"/>
  <c r="J55" i="9"/>
  <c r="J5" i="10"/>
  <c r="J5" i="7"/>
  <c r="J5" i="3"/>
  <c r="M4" i="2"/>
  <c r="I53" i="10"/>
  <c r="I53" i="3"/>
  <c r="I53" i="7"/>
  <c r="L52" i="2"/>
  <c r="F52" i="52" s="1"/>
  <c r="I32" i="10"/>
  <c r="I32" i="7"/>
  <c r="I32" i="3"/>
  <c r="L31" i="2"/>
  <c r="F31" i="9" s="1"/>
  <c r="F133" i="38"/>
  <c r="H125" i="9"/>
  <c r="J125" i="9"/>
  <c r="G14" i="9"/>
  <c r="J14" i="9"/>
  <c r="E14" i="9"/>
  <c r="H14" i="9"/>
  <c r="I60" i="10"/>
  <c r="I60" i="7"/>
  <c r="I60" i="3"/>
  <c r="L59" i="2"/>
  <c r="F59" i="9" s="1"/>
  <c r="J122" i="10"/>
  <c r="J122" i="7"/>
  <c r="J122" i="3"/>
  <c r="M121" i="2"/>
  <c r="G121" i="49" s="1"/>
  <c r="J106" i="9"/>
  <c r="H106" i="9"/>
  <c r="J104" i="9"/>
  <c r="H104" i="9"/>
  <c r="J90" i="10"/>
  <c r="J90" i="7"/>
  <c r="J90" i="3"/>
  <c r="M89" i="2"/>
  <c r="G62" i="9"/>
  <c r="J62" i="9"/>
  <c r="H62" i="9"/>
  <c r="J111" i="10"/>
  <c r="J111" i="3"/>
  <c r="J111" i="7"/>
  <c r="M110" i="2"/>
  <c r="J95" i="10"/>
  <c r="J95" i="3"/>
  <c r="J95" i="7"/>
  <c r="M94" i="2"/>
  <c r="H49" i="10"/>
  <c r="H49" i="7"/>
  <c r="H49" i="3"/>
  <c r="K48" i="2"/>
  <c r="E48" i="36" s="1"/>
  <c r="J32" i="10"/>
  <c r="J32" i="7"/>
  <c r="J32" i="3"/>
  <c r="M31" i="2"/>
  <c r="H115" i="9"/>
  <c r="J115" i="9"/>
  <c r="I94" i="8"/>
  <c r="J94" i="8"/>
  <c r="I84" i="8"/>
  <c r="J84" i="8"/>
  <c r="J61" i="10"/>
  <c r="J61" i="7"/>
  <c r="J61" i="3"/>
  <c r="M60" i="2"/>
  <c r="G60" i="20" s="1"/>
  <c r="H51" i="9"/>
  <c r="J51" i="9"/>
  <c r="J41" i="8"/>
  <c r="I41" i="8"/>
  <c r="J35" i="8"/>
  <c r="I35" i="8"/>
  <c r="I125" i="10"/>
  <c r="I125" i="7"/>
  <c r="I125" i="3"/>
  <c r="L124" i="2"/>
  <c r="F124" i="41" s="1"/>
  <c r="H29" i="10"/>
  <c r="H29" i="7"/>
  <c r="H29" i="3"/>
  <c r="K28" i="2"/>
  <c r="E28" i="35" s="1"/>
  <c r="I118" i="10"/>
  <c r="I118" i="7"/>
  <c r="I118" i="3"/>
  <c r="L117" i="2"/>
  <c r="F117" i="36" s="1"/>
  <c r="H111" i="10"/>
  <c r="H111" i="7"/>
  <c r="H111" i="3"/>
  <c r="K110" i="2"/>
  <c r="E110" i="38" s="1"/>
  <c r="I110" i="8"/>
  <c r="J110" i="8"/>
  <c r="H108" i="10"/>
  <c r="H108" i="3"/>
  <c r="H108" i="7"/>
  <c r="K107" i="2"/>
  <c r="E107" i="7" s="1"/>
  <c r="J106" i="10"/>
  <c r="J106" i="7"/>
  <c r="J106" i="3"/>
  <c r="M105" i="2"/>
  <c r="G105" i="19" s="1"/>
  <c r="H105" i="9"/>
  <c r="J105" i="9"/>
  <c r="J87" i="8"/>
  <c r="I87" i="8"/>
  <c r="J82" i="10"/>
  <c r="J82" i="7"/>
  <c r="J82" i="3"/>
  <c r="M81" i="2"/>
  <c r="H81" i="9"/>
  <c r="J81" i="9"/>
  <c r="J70" i="10"/>
  <c r="J70" i="3"/>
  <c r="J70" i="7"/>
  <c r="M69" i="2"/>
  <c r="H69" i="9"/>
  <c r="J69" i="9"/>
  <c r="J57" i="10"/>
  <c r="J57" i="7"/>
  <c r="J57" i="3"/>
  <c r="M56" i="2"/>
  <c r="J56" i="9"/>
  <c r="H56" i="9"/>
  <c r="J54" i="10"/>
  <c r="J54" i="3"/>
  <c r="J54" i="7"/>
  <c r="M53" i="2"/>
  <c r="H53" i="9"/>
  <c r="J53" i="9"/>
  <c r="G23" i="8"/>
  <c r="J23" i="8"/>
  <c r="F23" i="8"/>
  <c r="I23" i="8"/>
  <c r="G8" i="8"/>
  <c r="F8" i="8"/>
  <c r="I8" i="8"/>
  <c r="J8" i="8"/>
  <c r="H117" i="10"/>
  <c r="H117" i="3"/>
  <c r="H117" i="7"/>
  <c r="K116" i="2"/>
  <c r="E116" i="40" s="1"/>
  <c r="I100" i="10"/>
  <c r="I100" i="7"/>
  <c r="I100" i="3"/>
  <c r="L99" i="2"/>
  <c r="F99" i="8" s="1"/>
  <c r="I68" i="10"/>
  <c r="I68" i="7"/>
  <c r="I68" i="3"/>
  <c r="L67" i="2"/>
  <c r="F67" i="10" s="1"/>
  <c r="H61" i="10"/>
  <c r="H61" i="7"/>
  <c r="H61" i="3"/>
  <c r="K60" i="2"/>
  <c r="E60" i="8" s="1"/>
  <c r="I15" i="10"/>
  <c r="I15" i="7"/>
  <c r="I15" i="3"/>
  <c r="L14" i="2"/>
  <c r="F14" i="54" s="1"/>
  <c r="J6" i="10"/>
  <c r="J6" i="7"/>
  <c r="J6" i="3"/>
  <c r="M5" i="2"/>
  <c r="J116" i="8"/>
  <c r="I116" i="8"/>
  <c r="J113" i="10"/>
  <c r="J113" i="7"/>
  <c r="J113" i="3"/>
  <c r="M112" i="2"/>
  <c r="J112" i="9"/>
  <c r="H112" i="9"/>
  <c r="H99" i="10"/>
  <c r="H99" i="7"/>
  <c r="H99" i="3"/>
  <c r="K98" i="2"/>
  <c r="E98" i="36" s="1"/>
  <c r="I98" i="8"/>
  <c r="J98" i="8"/>
  <c r="J93" i="10"/>
  <c r="J93" i="7"/>
  <c r="J93" i="3"/>
  <c r="M92" i="2"/>
  <c r="J92" i="8"/>
  <c r="I92" i="8"/>
  <c r="J68" i="9"/>
  <c r="H68" i="9"/>
  <c r="J52" i="9"/>
  <c r="H52" i="9"/>
  <c r="F22" i="8"/>
  <c r="I22" i="8"/>
  <c r="J22" i="8"/>
  <c r="G22" i="8"/>
  <c r="G18" i="9"/>
  <c r="J18" i="9"/>
  <c r="E18" i="9"/>
  <c r="H18" i="9"/>
  <c r="H20" i="10"/>
  <c r="H20" i="3"/>
  <c r="H20" i="7"/>
  <c r="K19" i="2"/>
  <c r="E19" i="50" s="1"/>
  <c r="H7" i="10"/>
  <c r="H7" i="3"/>
  <c r="H7" i="7"/>
  <c r="K6" i="2"/>
  <c r="E6" i="53" s="1"/>
  <c r="J100" i="3"/>
  <c r="J100" i="10"/>
  <c r="H26" i="10"/>
  <c r="H26" i="7"/>
  <c r="H26" i="3"/>
  <c r="K25" i="2"/>
  <c r="E25" i="9" s="1"/>
  <c r="I45" i="10"/>
  <c r="I45" i="7"/>
  <c r="I45" i="3"/>
  <c r="L44" i="2"/>
  <c r="F44" i="39" s="1"/>
  <c r="H6" i="10"/>
  <c r="H6" i="7"/>
  <c r="H6" i="3"/>
  <c r="K5" i="2"/>
  <c r="E5" i="38" s="1"/>
  <c r="J63" i="10"/>
  <c r="I56" i="10"/>
  <c r="I48" i="7"/>
  <c r="J120" i="10"/>
  <c r="J120" i="3"/>
  <c r="J120" i="7"/>
  <c r="M119" i="2"/>
  <c r="I113" i="10"/>
  <c r="I113" i="3"/>
  <c r="I113" i="7"/>
  <c r="L112" i="2"/>
  <c r="F112" i="8" s="1"/>
  <c r="H106" i="10"/>
  <c r="H106" i="7"/>
  <c r="H106" i="3"/>
  <c r="K105" i="2"/>
  <c r="E105" i="50" s="1"/>
  <c r="J88" i="10"/>
  <c r="J88" i="3"/>
  <c r="J88" i="7"/>
  <c r="M87" i="2"/>
  <c r="I81" i="10"/>
  <c r="I81" i="3"/>
  <c r="I81" i="7"/>
  <c r="L80" i="2"/>
  <c r="F80" i="20" s="1"/>
  <c r="H74" i="10"/>
  <c r="H74" i="7"/>
  <c r="H74" i="3"/>
  <c r="K73" i="2"/>
  <c r="E73" i="50" s="1"/>
  <c r="J56" i="10"/>
  <c r="J56" i="3"/>
  <c r="J56" i="7"/>
  <c r="M55" i="2"/>
  <c r="I49" i="10"/>
  <c r="I49" i="3"/>
  <c r="I49" i="7"/>
  <c r="L48" i="2"/>
  <c r="F48" i="20" s="1"/>
  <c r="H42" i="10"/>
  <c r="H42" i="7"/>
  <c r="H42" i="3"/>
  <c r="K41" i="2"/>
  <c r="E41" i="36" s="1"/>
  <c r="I34" i="10"/>
  <c r="I34" i="7"/>
  <c r="I34" i="3"/>
  <c r="L33" i="2"/>
  <c r="F33" i="40" s="1"/>
  <c r="H27" i="10"/>
  <c r="H27" i="7"/>
  <c r="H27" i="3"/>
  <c r="K26" i="2"/>
  <c r="E26" i="8" s="1"/>
  <c r="J25" i="10"/>
  <c r="J25" i="7"/>
  <c r="J25" i="3"/>
  <c r="M24" i="2"/>
  <c r="I18" i="10"/>
  <c r="I18" i="7"/>
  <c r="I18" i="3"/>
  <c r="L17" i="2"/>
  <c r="F17" i="19" s="1"/>
  <c r="J9" i="10"/>
  <c r="J9" i="7"/>
  <c r="J9" i="3"/>
  <c r="M8" i="2"/>
  <c r="G8" i="52" s="1"/>
  <c r="I130" i="10"/>
  <c r="I130" i="7"/>
  <c r="I130" i="3"/>
  <c r="L129" i="2"/>
  <c r="F129" i="53" s="1"/>
  <c r="J129" i="8"/>
  <c r="I129" i="8"/>
  <c r="H127" i="10"/>
  <c r="H127" i="7"/>
  <c r="H127" i="3"/>
  <c r="K126" i="2"/>
  <c r="E126" i="8" s="1"/>
  <c r="I126" i="8"/>
  <c r="J126" i="8"/>
  <c r="J123" i="8"/>
  <c r="I123" i="8"/>
  <c r="H123" i="9"/>
  <c r="J123" i="9"/>
  <c r="I114" i="10"/>
  <c r="I114" i="7"/>
  <c r="I114" i="3"/>
  <c r="L113" i="2"/>
  <c r="F113" i="9" s="1"/>
  <c r="J113" i="8"/>
  <c r="I113" i="8"/>
  <c r="H112" i="10"/>
  <c r="H112" i="3"/>
  <c r="H112" i="7"/>
  <c r="K111" i="2"/>
  <c r="E111" i="41" s="1"/>
  <c r="H111" i="9"/>
  <c r="J111" i="9"/>
  <c r="J110" i="10"/>
  <c r="J110" i="7"/>
  <c r="J110" i="3"/>
  <c r="M109" i="2"/>
  <c r="G109" i="52" s="1"/>
  <c r="H109" i="9"/>
  <c r="J109" i="9"/>
  <c r="J100" i="8"/>
  <c r="I100" i="8"/>
  <c r="I98" i="10"/>
  <c r="I98" i="7"/>
  <c r="I98" i="3"/>
  <c r="L97" i="2"/>
  <c r="F97" i="53" s="1"/>
  <c r="J97" i="8"/>
  <c r="I97" i="8"/>
  <c r="J88" i="8"/>
  <c r="I88" i="8"/>
  <c r="I86" i="10"/>
  <c r="I86" i="7"/>
  <c r="I86" i="3"/>
  <c r="L85" i="2"/>
  <c r="F85" i="38" s="1"/>
  <c r="I78" i="10"/>
  <c r="I78" i="7"/>
  <c r="I78" i="3"/>
  <c r="L77" i="2"/>
  <c r="F77" i="39" s="1"/>
  <c r="H75" i="10"/>
  <c r="H75" i="7"/>
  <c r="H75" i="3"/>
  <c r="K74" i="2"/>
  <c r="E74" i="53" s="1"/>
  <c r="I74" i="8"/>
  <c r="J74" i="8"/>
  <c r="H72" i="10"/>
  <c r="H72" i="7"/>
  <c r="H72" i="3"/>
  <c r="K71" i="2"/>
  <c r="E71" i="36" s="1"/>
  <c r="J71" i="8"/>
  <c r="I71" i="8"/>
  <c r="I64" i="8"/>
  <c r="J64" i="8"/>
  <c r="J62" i="10"/>
  <c r="G62" i="10"/>
  <c r="G62" i="7"/>
  <c r="J62" i="7"/>
  <c r="G62" i="3"/>
  <c r="J62" i="3"/>
  <c r="M61" i="2"/>
  <c r="H61" i="9"/>
  <c r="J61" i="9"/>
  <c r="I48" i="8"/>
  <c r="J48" i="8"/>
  <c r="I46" i="10"/>
  <c r="I46" i="7"/>
  <c r="I46" i="3"/>
  <c r="L45" i="2"/>
  <c r="F45" i="9" s="1"/>
  <c r="H43" i="10"/>
  <c r="H43" i="7"/>
  <c r="H43" i="3"/>
  <c r="K42" i="2"/>
  <c r="E42" i="41" s="1"/>
  <c r="I42" i="8"/>
  <c r="J42" i="8"/>
  <c r="H40" i="10"/>
  <c r="H40" i="7"/>
  <c r="H40" i="3"/>
  <c r="K39" i="2"/>
  <c r="E39" i="8" s="1"/>
  <c r="J39" i="8"/>
  <c r="I39" i="8"/>
  <c r="I30" i="8"/>
  <c r="J30" i="8"/>
  <c r="E17" i="9"/>
  <c r="H17" i="9"/>
  <c r="G17" i="9"/>
  <c r="J17" i="9"/>
  <c r="I133" i="10"/>
  <c r="I133" i="3"/>
  <c r="I133" i="7"/>
  <c r="L132" i="2"/>
  <c r="F132" i="9" s="1"/>
  <c r="H94" i="10"/>
  <c r="H94" i="3"/>
  <c r="H94" i="7"/>
  <c r="K93" i="2"/>
  <c r="E93" i="41" s="1"/>
  <c r="I69" i="10"/>
  <c r="I69" i="3"/>
  <c r="I69" i="7"/>
  <c r="L68" i="2"/>
  <c r="F68" i="9" s="1"/>
  <c r="J23" i="10"/>
  <c r="J23" i="3"/>
  <c r="J23" i="7"/>
  <c r="M22" i="2"/>
  <c r="G22" i="49" s="1"/>
  <c r="I20" i="10"/>
  <c r="I20" i="7"/>
  <c r="I20" i="3"/>
  <c r="L19" i="2"/>
  <c r="F19" i="51" s="1"/>
  <c r="H17" i="10"/>
  <c r="E17" i="10"/>
  <c r="H17" i="7"/>
  <c r="H17" i="3"/>
  <c r="K16" i="2"/>
  <c r="E16" i="39" s="1"/>
  <c r="I126" i="10"/>
  <c r="I126" i="7"/>
  <c r="I126" i="3"/>
  <c r="L125" i="2"/>
  <c r="F125" i="9" s="1"/>
  <c r="H123" i="10"/>
  <c r="H123" i="7"/>
  <c r="H123" i="3"/>
  <c r="K122" i="2"/>
  <c r="E122" i="41" s="1"/>
  <c r="I122" i="8"/>
  <c r="J122" i="8"/>
  <c r="H100" i="10"/>
  <c r="H100" i="3"/>
  <c r="H100" i="7"/>
  <c r="K99" i="2"/>
  <c r="E99" i="36" s="1"/>
  <c r="J99" i="8"/>
  <c r="I99" i="8"/>
  <c r="I94" i="10"/>
  <c r="I94" i="7"/>
  <c r="I94" i="3"/>
  <c r="L93" i="2"/>
  <c r="F93" i="40" s="1"/>
  <c r="H91" i="10"/>
  <c r="H91" i="7"/>
  <c r="H91" i="3"/>
  <c r="K90" i="2"/>
  <c r="E90" i="38" s="1"/>
  <c r="I90" i="8"/>
  <c r="J90" i="8"/>
  <c r="H67" i="10"/>
  <c r="H67" i="7"/>
  <c r="H67" i="3"/>
  <c r="K66" i="2"/>
  <c r="E66" i="8" s="1"/>
  <c r="I66" i="8"/>
  <c r="G66" i="8"/>
  <c r="J66" i="8"/>
  <c r="H64" i="10"/>
  <c r="H64" i="3"/>
  <c r="H64" i="7"/>
  <c r="K63" i="2"/>
  <c r="E63" i="20" s="1"/>
  <c r="H47" i="9"/>
  <c r="J47" i="9"/>
  <c r="I38" i="10"/>
  <c r="I38" i="7"/>
  <c r="I38" i="3"/>
  <c r="L37" i="2"/>
  <c r="F37" i="35" s="1"/>
  <c r="J37" i="8"/>
  <c r="I37" i="8"/>
  <c r="G6" i="9"/>
  <c r="J6" i="9"/>
  <c r="E6" i="9"/>
  <c r="H6" i="9"/>
  <c r="H101" i="10"/>
  <c r="H101" i="3"/>
  <c r="H101" i="7"/>
  <c r="K100" i="2"/>
  <c r="E100" i="40" s="1"/>
  <c r="J75" i="10"/>
  <c r="J75" i="7"/>
  <c r="J75" i="3"/>
  <c r="M74" i="2"/>
  <c r="H69" i="10"/>
  <c r="H69" i="3"/>
  <c r="H69" i="7"/>
  <c r="K68" i="2"/>
  <c r="E68" i="19" s="1"/>
  <c r="J59" i="10"/>
  <c r="J59" i="7"/>
  <c r="J59" i="3"/>
  <c r="M58" i="2"/>
  <c r="I52" i="10"/>
  <c r="I52" i="7"/>
  <c r="I52" i="3"/>
  <c r="L51" i="2"/>
  <c r="F51" i="41" s="1"/>
  <c r="H45" i="10"/>
  <c r="H45" i="7"/>
  <c r="H45" i="3"/>
  <c r="K44" i="2"/>
  <c r="E44" i="40" s="1"/>
  <c r="H36" i="10"/>
  <c r="H36" i="3"/>
  <c r="H36" i="7"/>
  <c r="K35" i="2"/>
  <c r="E35" i="40" s="1"/>
  <c r="I31" i="10"/>
  <c r="I31" i="7"/>
  <c r="I31" i="3"/>
  <c r="L30" i="2"/>
  <c r="F30" i="41" s="1"/>
  <c r="I19" i="10"/>
  <c r="I19" i="3"/>
  <c r="I19" i="7"/>
  <c r="L18" i="2"/>
  <c r="F18" i="52" s="1"/>
  <c r="H16" i="10"/>
  <c r="H16" i="3"/>
  <c r="H16" i="7"/>
  <c r="K15" i="2"/>
  <c r="E15" i="20" s="1"/>
  <c r="J10" i="10"/>
  <c r="J10" i="7"/>
  <c r="J10" i="3"/>
  <c r="M9" i="2"/>
  <c r="J7" i="10"/>
  <c r="J7" i="7"/>
  <c r="J7" i="3"/>
  <c r="M6" i="2"/>
  <c r="H131" i="10"/>
  <c r="H131" i="7"/>
  <c r="H131" i="3"/>
  <c r="K130" i="2"/>
  <c r="E130" i="8" s="1"/>
  <c r="I130" i="8"/>
  <c r="J130" i="8"/>
  <c r="H128" i="10"/>
  <c r="H128" i="3"/>
  <c r="H128" i="7"/>
  <c r="K127" i="2"/>
  <c r="E127" i="36" s="1"/>
  <c r="H127" i="9"/>
  <c r="J127" i="9"/>
  <c r="J121" i="8"/>
  <c r="I121" i="8"/>
  <c r="H121" i="9"/>
  <c r="J121" i="9"/>
  <c r="J89" i="8"/>
  <c r="I89" i="8"/>
  <c r="H75" i="9"/>
  <c r="J75" i="9"/>
  <c r="J66" i="10"/>
  <c r="J66" i="7"/>
  <c r="J66" i="3"/>
  <c r="M65" i="2"/>
  <c r="H65" i="9"/>
  <c r="J65" i="9"/>
  <c r="H59" i="9"/>
  <c r="J59" i="9"/>
  <c r="H43" i="9"/>
  <c r="J43" i="9"/>
  <c r="E5" i="9"/>
  <c r="H5" i="9"/>
  <c r="G5" i="9"/>
  <c r="J5" i="9"/>
  <c r="H129" i="10"/>
  <c r="H129" i="7"/>
  <c r="H129" i="3"/>
  <c r="K128" i="2"/>
  <c r="E128" i="41" s="1"/>
  <c r="J103" i="10"/>
  <c r="J103" i="3"/>
  <c r="J103" i="7"/>
  <c r="M102" i="2"/>
  <c r="H89" i="10"/>
  <c r="H89" i="7"/>
  <c r="H89" i="3"/>
  <c r="K88" i="2"/>
  <c r="E88" i="38" s="1"/>
  <c r="J71" i="10"/>
  <c r="J71" i="3"/>
  <c r="J71" i="7"/>
  <c r="M70" i="2"/>
  <c r="J39" i="10"/>
  <c r="J39" i="3"/>
  <c r="J39" i="7"/>
  <c r="M38" i="2"/>
  <c r="G38" i="54" s="1"/>
  <c r="I29" i="10"/>
  <c r="I29" i="7"/>
  <c r="I29" i="3"/>
  <c r="L28" i="2"/>
  <c r="F28" i="35" s="1"/>
  <c r="J24" i="10"/>
  <c r="J24" i="3"/>
  <c r="J24" i="7"/>
  <c r="M23" i="2"/>
  <c r="G23" i="53" s="1"/>
  <c r="I17" i="10"/>
  <c r="I17" i="3"/>
  <c r="I17" i="7"/>
  <c r="L16" i="2"/>
  <c r="F16" i="40" s="1"/>
  <c r="J12" i="10"/>
  <c r="J12" i="7"/>
  <c r="J12" i="3"/>
  <c r="M11" i="2"/>
  <c r="H131" i="9"/>
  <c r="J131" i="9"/>
  <c r="J128" i="8"/>
  <c r="I128" i="8"/>
  <c r="J120" i="9"/>
  <c r="H120" i="9"/>
  <c r="J108" i="9"/>
  <c r="H108" i="9"/>
  <c r="I103" i="10"/>
  <c r="F103" i="10"/>
  <c r="F103" i="7"/>
  <c r="F103" i="3"/>
  <c r="I103" i="3"/>
  <c r="I103" i="7"/>
  <c r="L102" i="2"/>
  <c r="F102" i="40" s="1"/>
  <c r="J102" i="9"/>
  <c r="H102" i="9"/>
  <c r="I95" i="10"/>
  <c r="I95" i="7"/>
  <c r="I95" i="3"/>
  <c r="L94" i="2"/>
  <c r="F94" i="40" s="1"/>
  <c r="J94" i="9"/>
  <c r="H94" i="9"/>
  <c r="H91" i="9"/>
  <c r="J91" i="9"/>
  <c r="J84" i="9"/>
  <c r="H84" i="9"/>
  <c r="H83" i="10"/>
  <c r="H83" i="7"/>
  <c r="H83" i="3"/>
  <c r="K82" i="2"/>
  <c r="E82" i="39" s="1"/>
  <c r="I82" i="8"/>
  <c r="J82" i="8"/>
  <c r="H80" i="10"/>
  <c r="H80" i="3"/>
  <c r="H80" i="7"/>
  <c r="K79" i="2"/>
  <c r="E79" i="40" s="1"/>
  <c r="H79" i="9"/>
  <c r="J79" i="9"/>
  <c r="J76" i="9"/>
  <c r="H76" i="9"/>
  <c r="I74" i="10"/>
  <c r="I74" i="3"/>
  <c r="I74" i="7"/>
  <c r="L73" i="2"/>
  <c r="F73" i="40" s="1"/>
  <c r="J73" i="8"/>
  <c r="I73" i="8"/>
  <c r="H71" i="10"/>
  <c r="H71" i="7"/>
  <c r="H71" i="3"/>
  <c r="K70" i="2"/>
  <c r="E70" i="20" s="1"/>
  <c r="I70" i="8"/>
  <c r="J70" i="8"/>
  <c r="H68" i="10"/>
  <c r="H68" i="3"/>
  <c r="H68" i="7"/>
  <c r="K67" i="2"/>
  <c r="E67" i="40" s="1"/>
  <c r="J67" i="8"/>
  <c r="I67" i="8"/>
  <c r="J58" i="10"/>
  <c r="J58" i="7"/>
  <c r="J58" i="3"/>
  <c r="M57" i="2"/>
  <c r="H57" i="9"/>
  <c r="J57" i="9"/>
  <c r="J44" i="9"/>
  <c r="H44" i="9"/>
  <c r="I42" i="10"/>
  <c r="I42" i="7"/>
  <c r="I42" i="3"/>
  <c r="L41" i="2"/>
  <c r="F41" i="40" s="1"/>
  <c r="H39" i="10"/>
  <c r="H39" i="7"/>
  <c r="H39" i="3"/>
  <c r="K38" i="2"/>
  <c r="E38" i="3" s="1"/>
  <c r="I38" i="8"/>
  <c r="J38" i="8"/>
  <c r="H35" i="9"/>
  <c r="J35" i="9"/>
  <c r="J32" i="9"/>
  <c r="H32" i="9"/>
  <c r="J27" i="8"/>
  <c r="I27" i="8"/>
  <c r="I24" i="8"/>
  <c r="J24" i="8"/>
  <c r="G20" i="8"/>
  <c r="F20" i="8"/>
  <c r="I20" i="8"/>
  <c r="J20" i="8"/>
  <c r="J116" i="10"/>
  <c r="J116" i="7"/>
  <c r="J116" i="3"/>
  <c r="M115" i="2"/>
  <c r="I85" i="10"/>
  <c r="I85" i="3"/>
  <c r="I85" i="7"/>
  <c r="L84" i="2"/>
  <c r="F84" i="41" s="1"/>
  <c r="J68" i="10"/>
  <c r="J68" i="7"/>
  <c r="J68" i="3"/>
  <c r="M67" i="2"/>
  <c r="H46" i="10"/>
  <c r="H46" i="3"/>
  <c r="H46" i="7"/>
  <c r="K45" i="2"/>
  <c r="E45" i="40" s="1"/>
  <c r="I28" i="10"/>
  <c r="I28" i="7"/>
  <c r="I28" i="3"/>
  <c r="L27" i="2"/>
  <c r="F27" i="54" s="1"/>
  <c r="I8" i="10"/>
  <c r="I8" i="7"/>
  <c r="I8" i="3"/>
  <c r="L7" i="2"/>
  <c r="F7" i="20" s="1"/>
  <c r="I111" i="10"/>
  <c r="I111" i="7"/>
  <c r="I111" i="3"/>
  <c r="L110" i="2"/>
  <c r="F110" i="9" s="1"/>
  <c r="J110" i="9"/>
  <c r="H110" i="9"/>
  <c r="J107" i="8"/>
  <c r="F107" i="8"/>
  <c r="I107" i="8"/>
  <c r="J105" i="8"/>
  <c r="I105" i="8"/>
  <c r="J102" i="10"/>
  <c r="J102" i="3"/>
  <c r="J102" i="7"/>
  <c r="M101" i="2"/>
  <c r="H101" i="9"/>
  <c r="J101" i="9"/>
  <c r="H88" i="10"/>
  <c r="H88" i="7"/>
  <c r="H88" i="3"/>
  <c r="K87" i="2"/>
  <c r="E87" i="36" s="1"/>
  <c r="H87" i="9"/>
  <c r="J87" i="9"/>
  <c r="I26" i="8"/>
  <c r="J26" i="8"/>
  <c r="E23" i="9"/>
  <c r="H23" i="9"/>
  <c r="G23" i="9"/>
  <c r="J23" i="9"/>
  <c r="G19" i="8"/>
  <c r="J19" i="8"/>
  <c r="F19" i="8"/>
  <c r="I19" i="8"/>
  <c r="G16" i="8"/>
  <c r="F16" i="8"/>
  <c r="I16" i="8"/>
  <c r="J16" i="8"/>
  <c r="G8" i="9"/>
  <c r="J8" i="9"/>
  <c r="E8" i="9"/>
  <c r="H8" i="9"/>
  <c r="J115" i="10"/>
  <c r="J115" i="3"/>
  <c r="J115" i="7"/>
  <c r="M114" i="2"/>
  <c r="H77" i="10"/>
  <c r="H77" i="7"/>
  <c r="H77" i="3"/>
  <c r="K76" i="2"/>
  <c r="E76" i="39" s="1"/>
  <c r="I44" i="10"/>
  <c r="I44" i="7"/>
  <c r="I44" i="3"/>
  <c r="L43" i="2"/>
  <c r="F43" i="9" s="1"/>
  <c r="J34" i="10"/>
  <c r="J34" i="7"/>
  <c r="J34" i="3"/>
  <c r="M33" i="2"/>
  <c r="J26" i="10"/>
  <c r="J26" i="7"/>
  <c r="J26" i="3"/>
  <c r="M25" i="2"/>
  <c r="G25" i="8" s="1"/>
  <c r="I23" i="10"/>
  <c r="I23" i="3"/>
  <c r="I23" i="7"/>
  <c r="L22" i="2"/>
  <c r="F22" i="35" s="1"/>
  <c r="H115" i="10"/>
  <c r="H115" i="7"/>
  <c r="H115" i="3"/>
  <c r="K114" i="2"/>
  <c r="E114" i="8" s="1"/>
  <c r="I114" i="8"/>
  <c r="J114" i="8"/>
  <c r="I99" i="10"/>
  <c r="I99" i="3"/>
  <c r="I99" i="7"/>
  <c r="L98" i="2"/>
  <c r="F98" i="53" s="1"/>
  <c r="J98" i="9"/>
  <c r="H98" i="9"/>
  <c r="J37" i="10"/>
  <c r="J37" i="7"/>
  <c r="J37" i="3"/>
  <c r="M36" i="2"/>
  <c r="I36" i="8"/>
  <c r="J36" i="8"/>
  <c r="G22" i="9"/>
  <c r="J22" i="9"/>
  <c r="E22" i="9"/>
  <c r="H22" i="9"/>
  <c r="G15" i="8"/>
  <c r="J15" i="8"/>
  <c r="F15" i="8"/>
  <c r="I15" i="8"/>
  <c r="G13" i="8"/>
  <c r="J13" i="8"/>
  <c r="F13" i="8"/>
  <c r="I13" i="8"/>
  <c r="J132" i="7"/>
  <c r="I108" i="3"/>
  <c r="I128" i="3"/>
  <c r="I112" i="3"/>
  <c r="I96" i="7"/>
  <c r="I35" i="7"/>
  <c r="J91" i="3"/>
  <c r="J91" i="10"/>
  <c r="I104" i="3"/>
  <c r="I27" i="10"/>
  <c r="I27" i="3"/>
  <c r="I27" i="7"/>
  <c r="L26" i="2"/>
  <c r="F26" i="9" s="1"/>
  <c r="J63" i="3"/>
  <c r="J30" i="10"/>
  <c r="I72" i="3"/>
  <c r="I64" i="10"/>
  <c r="I64" i="7"/>
  <c r="I64" i="3"/>
  <c r="L63" i="2"/>
  <c r="F63" i="9" s="1"/>
  <c r="I56" i="7"/>
  <c r="I40" i="10"/>
  <c r="H18" i="3"/>
  <c r="H114" i="10"/>
  <c r="H114" i="3"/>
  <c r="H114" i="7"/>
  <c r="K113" i="2"/>
  <c r="E113" i="20" s="1"/>
  <c r="I89" i="10"/>
  <c r="I89" i="7"/>
  <c r="I89" i="3"/>
  <c r="L88" i="2"/>
  <c r="F88" i="52" s="1"/>
  <c r="I57" i="10"/>
  <c r="I57" i="7"/>
  <c r="I57" i="3"/>
  <c r="L56" i="2"/>
  <c r="F56" i="41" s="1"/>
  <c r="J132" i="8"/>
  <c r="I132" i="8"/>
  <c r="J61" i="8"/>
  <c r="I61" i="8"/>
  <c r="J58" i="9"/>
  <c r="H58" i="9"/>
  <c r="G4" i="8"/>
  <c r="M4" i="8" s="1"/>
  <c r="I4" i="8"/>
  <c r="J4" i="8"/>
  <c r="S4" i="8" s="1"/>
  <c r="H38" i="10"/>
  <c r="H38" i="3"/>
  <c r="H38" i="7"/>
  <c r="K37" i="2"/>
  <c r="E37" i="7" s="1"/>
  <c r="J96" i="8"/>
  <c r="I96" i="8"/>
  <c r="H48" i="10"/>
  <c r="H48" i="3"/>
  <c r="H48" i="7"/>
  <c r="K47" i="2"/>
  <c r="E47" i="8" s="1"/>
  <c r="F34" i="8"/>
  <c r="I34" i="8"/>
  <c r="J34" i="8"/>
  <c r="I76" i="10"/>
  <c r="I76" i="7"/>
  <c r="I76" i="3"/>
  <c r="L75" i="2"/>
  <c r="F75" i="36" s="1"/>
  <c r="H28" i="10"/>
  <c r="H28" i="3"/>
  <c r="H28" i="7"/>
  <c r="K27" i="2"/>
  <c r="E27" i="9" s="1"/>
  <c r="I107" i="10"/>
  <c r="F107" i="10"/>
  <c r="F107" i="7"/>
  <c r="F107" i="3"/>
  <c r="I107" i="7"/>
  <c r="I107" i="3"/>
  <c r="L106" i="2"/>
  <c r="F106" i="40" s="1"/>
  <c r="H89" i="9"/>
  <c r="J89" i="9"/>
  <c r="J75" i="8"/>
  <c r="I75" i="8"/>
  <c r="J50" i="10"/>
  <c r="J50" i="7"/>
  <c r="J50" i="3"/>
  <c r="M49" i="2"/>
  <c r="G49" i="52" s="1"/>
  <c r="H33" i="9"/>
  <c r="J33" i="9"/>
  <c r="G7" i="8"/>
  <c r="J7" i="8"/>
  <c r="F7" i="8"/>
  <c r="I7" i="8"/>
  <c r="J119" i="10"/>
  <c r="J119" i="3"/>
  <c r="J119" i="7"/>
  <c r="M118" i="2"/>
  <c r="H73" i="10"/>
  <c r="H73" i="7"/>
  <c r="H73" i="3"/>
  <c r="K72" i="2"/>
  <c r="E72" i="52" s="1"/>
  <c r="H41" i="10"/>
  <c r="H41" i="7"/>
  <c r="H41" i="3"/>
  <c r="K40" i="2"/>
  <c r="E40" i="50" s="1"/>
  <c r="J129" i="10"/>
  <c r="J129" i="7"/>
  <c r="J129" i="3"/>
  <c r="M128" i="2"/>
  <c r="J120" i="8"/>
  <c r="I120" i="8"/>
  <c r="I102" i="8"/>
  <c r="J102" i="8"/>
  <c r="H95" i="10"/>
  <c r="H95" i="7"/>
  <c r="H95" i="3"/>
  <c r="K94" i="2"/>
  <c r="E94" i="20" s="1"/>
  <c r="J54" i="9"/>
  <c r="H54" i="9"/>
  <c r="J29" i="8"/>
  <c r="I29" i="8"/>
  <c r="I77" i="10"/>
  <c r="I77" i="7"/>
  <c r="I77" i="3"/>
  <c r="L76" i="2"/>
  <c r="F76" i="53" s="1"/>
  <c r="J52" i="10"/>
  <c r="J52" i="7"/>
  <c r="J52" i="3"/>
  <c r="M51" i="2"/>
  <c r="I7" i="10"/>
  <c r="I7" i="7"/>
  <c r="I7" i="3"/>
  <c r="L6" i="2"/>
  <c r="F6" i="53" s="1"/>
  <c r="H130" i="10"/>
  <c r="H130" i="3"/>
  <c r="H130" i="7"/>
  <c r="K129" i="2"/>
  <c r="E129" i="39" s="1"/>
  <c r="J112" i="10"/>
  <c r="J112" i="7"/>
  <c r="J112" i="3"/>
  <c r="M111" i="2"/>
  <c r="I105" i="10"/>
  <c r="I105" i="7"/>
  <c r="I105" i="3"/>
  <c r="L104" i="2"/>
  <c r="F104" i="9" s="1"/>
  <c r="H98" i="10"/>
  <c r="H98" i="3"/>
  <c r="H98" i="7"/>
  <c r="K97" i="2"/>
  <c r="E97" i="41" s="1"/>
  <c r="J80" i="10"/>
  <c r="J80" i="7"/>
  <c r="J80" i="3"/>
  <c r="M79" i="2"/>
  <c r="I73" i="10"/>
  <c r="I73" i="7"/>
  <c r="I73" i="3"/>
  <c r="L72" i="2"/>
  <c r="F72" i="39" s="1"/>
  <c r="H66" i="10"/>
  <c r="H66" i="3"/>
  <c r="H66" i="7"/>
  <c r="K65" i="2"/>
  <c r="E65" i="36" s="1"/>
  <c r="J48" i="10"/>
  <c r="J48" i="7"/>
  <c r="J48" i="3"/>
  <c r="M47" i="2"/>
  <c r="I41" i="10"/>
  <c r="I41" i="3"/>
  <c r="I41" i="7"/>
  <c r="L40" i="2"/>
  <c r="F40" i="36" s="1"/>
  <c r="I30" i="10"/>
  <c r="I30" i="7"/>
  <c r="I30" i="3"/>
  <c r="L29" i="2"/>
  <c r="F29" i="51" s="1"/>
  <c r="H23" i="10"/>
  <c r="H23" i="7"/>
  <c r="H23" i="3"/>
  <c r="K22" i="2"/>
  <c r="E22" i="41" s="1"/>
  <c r="J21" i="10"/>
  <c r="J21" i="7"/>
  <c r="J21" i="3"/>
  <c r="M20" i="2"/>
  <c r="I14" i="10"/>
  <c r="I14" i="7"/>
  <c r="I14" i="3"/>
  <c r="L13" i="2"/>
  <c r="F13" i="53" s="1"/>
  <c r="J133" i="10"/>
  <c r="J133" i="7"/>
  <c r="J133" i="3"/>
  <c r="M132" i="2"/>
  <c r="J132" i="9"/>
  <c r="H132" i="9"/>
  <c r="I127" i="10"/>
  <c r="I127" i="7"/>
  <c r="I127" i="3"/>
  <c r="L126" i="2"/>
  <c r="F126" i="36" s="1"/>
  <c r="J126" i="9"/>
  <c r="H126" i="9"/>
  <c r="J111" i="8"/>
  <c r="I111" i="8"/>
  <c r="J101" i="10"/>
  <c r="J101" i="7"/>
  <c r="J101" i="3"/>
  <c r="M100" i="2"/>
  <c r="J89" i="10"/>
  <c r="J89" i="7"/>
  <c r="J89" i="3"/>
  <c r="M88" i="2"/>
  <c r="J88" i="9"/>
  <c r="H88" i="9"/>
  <c r="J77" i="8"/>
  <c r="I77" i="8"/>
  <c r="I75" i="10"/>
  <c r="I75" i="7"/>
  <c r="I75" i="3"/>
  <c r="L74" i="2"/>
  <c r="F74" i="36" s="1"/>
  <c r="J74" i="9"/>
  <c r="H74" i="9"/>
  <c r="H71" i="9"/>
  <c r="J71" i="9"/>
  <c r="J49" i="10"/>
  <c r="J49" i="7"/>
  <c r="J49" i="3"/>
  <c r="M48" i="2"/>
  <c r="G48" i="53" s="1"/>
  <c r="J48" i="9"/>
  <c r="H48" i="9"/>
  <c r="J45" i="8"/>
  <c r="I45" i="8"/>
  <c r="I43" i="10"/>
  <c r="I43" i="3"/>
  <c r="I43" i="7"/>
  <c r="L42" i="2"/>
  <c r="F42" i="41" s="1"/>
  <c r="J42" i="9"/>
  <c r="H42" i="9"/>
  <c r="H39" i="9"/>
  <c r="J39" i="9"/>
  <c r="J30" i="9"/>
  <c r="H30" i="9"/>
  <c r="G21" i="8"/>
  <c r="J21" i="8"/>
  <c r="I21" i="8"/>
  <c r="F21" i="8"/>
  <c r="G17" i="8"/>
  <c r="J17" i="8"/>
  <c r="I17" i="8"/>
  <c r="F17" i="8"/>
  <c r="H3" i="3"/>
  <c r="J3" i="3"/>
  <c r="I3" i="3"/>
  <c r="H126" i="10"/>
  <c r="H126" i="3"/>
  <c r="H126" i="7"/>
  <c r="K125" i="2"/>
  <c r="E125" i="38" s="1"/>
  <c r="H118" i="10"/>
  <c r="H118" i="3"/>
  <c r="H118" i="7"/>
  <c r="K117" i="2"/>
  <c r="E117" i="8" s="1"/>
  <c r="I101" i="10"/>
  <c r="I101" i="3"/>
  <c r="I101" i="7"/>
  <c r="L100" i="2"/>
  <c r="F100" i="9" s="1"/>
  <c r="J84" i="10"/>
  <c r="J84" i="7"/>
  <c r="J84" i="3"/>
  <c r="M83" i="2"/>
  <c r="I16" i="10"/>
  <c r="I16" i="7"/>
  <c r="I16" i="3"/>
  <c r="L15" i="2"/>
  <c r="F15" i="54" s="1"/>
  <c r="I5" i="10"/>
  <c r="I5" i="7"/>
  <c r="I5" i="3"/>
  <c r="L4" i="2"/>
  <c r="F4" i="54" s="1"/>
  <c r="J125" i="8"/>
  <c r="I125" i="8"/>
  <c r="I123" i="10"/>
  <c r="I123" i="7"/>
  <c r="I123" i="3"/>
  <c r="L122" i="2"/>
  <c r="F122" i="36" s="1"/>
  <c r="J122" i="9"/>
  <c r="H122" i="9"/>
  <c r="H99" i="9"/>
  <c r="J99" i="9"/>
  <c r="J93" i="8"/>
  <c r="I93" i="8"/>
  <c r="I91" i="10"/>
  <c r="I91" i="7"/>
  <c r="I91" i="3"/>
  <c r="L90" i="2"/>
  <c r="F90" i="36" s="1"/>
  <c r="J90" i="9"/>
  <c r="H90" i="9"/>
  <c r="I67" i="10"/>
  <c r="I67" i="3"/>
  <c r="I67" i="7"/>
  <c r="L66" i="2"/>
  <c r="F66" i="9" s="1"/>
  <c r="J66" i="9"/>
  <c r="H66" i="9"/>
  <c r="J63" i="8"/>
  <c r="I63" i="8"/>
  <c r="H63" i="9"/>
  <c r="J63" i="9"/>
  <c r="J47" i="8"/>
  <c r="I47" i="8"/>
  <c r="I40" i="8"/>
  <c r="J40" i="8"/>
  <c r="J34" i="9"/>
  <c r="H34" i="9"/>
  <c r="I124" i="10"/>
  <c r="I124" i="7"/>
  <c r="I124" i="3"/>
  <c r="L123" i="2"/>
  <c r="F123" i="36" s="1"/>
  <c r="I116" i="10"/>
  <c r="I116" i="7"/>
  <c r="I116" i="3"/>
  <c r="L115" i="2"/>
  <c r="F115" i="39" s="1"/>
  <c r="H109" i="10"/>
  <c r="H109" i="7"/>
  <c r="H109" i="3"/>
  <c r="K108" i="2"/>
  <c r="E108" i="8" s="1"/>
  <c r="J99" i="10"/>
  <c r="J99" i="3"/>
  <c r="J99" i="7"/>
  <c r="M98" i="2"/>
  <c r="I92" i="10"/>
  <c r="I92" i="7"/>
  <c r="I92" i="3"/>
  <c r="L91" i="2"/>
  <c r="F91" i="36" s="1"/>
  <c r="H85" i="10"/>
  <c r="H85" i="3"/>
  <c r="H85" i="7"/>
  <c r="K84" i="2"/>
  <c r="E84" i="8" s="1"/>
  <c r="H5" i="10"/>
  <c r="H5" i="7"/>
  <c r="H5" i="3"/>
  <c r="K4" i="2"/>
  <c r="E4" i="53" s="1"/>
  <c r="I131" i="10"/>
  <c r="I131" i="3"/>
  <c r="I131" i="7"/>
  <c r="L130" i="2"/>
  <c r="F130" i="36" s="1"/>
  <c r="J130" i="9"/>
  <c r="H130" i="9"/>
  <c r="J127" i="8"/>
  <c r="I127" i="8"/>
  <c r="J124" i="8"/>
  <c r="I124" i="8"/>
  <c r="I122" i="10"/>
  <c r="I122" i="7"/>
  <c r="I122" i="3"/>
  <c r="L121" i="2"/>
  <c r="F121" i="20" s="1"/>
  <c r="I90" i="10"/>
  <c r="I90" i="7"/>
  <c r="I90" i="3"/>
  <c r="L89" i="2"/>
  <c r="F89" i="53" s="1"/>
  <c r="H87" i="10"/>
  <c r="H87" i="7"/>
  <c r="H87" i="3"/>
  <c r="K86" i="2"/>
  <c r="E86" i="53" s="1"/>
  <c r="I86" i="8"/>
  <c r="J86" i="8"/>
  <c r="H84" i="10"/>
  <c r="H84" i="3"/>
  <c r="H84" i="7"/>
  <c r="K83" i="2"/>
  <c r="E83" i="8" s="1"/>
  <c r="J83" i="8"/>
  <c r="I83" i="8"/>
  <c r="H79" i="10"/>
  <c r="H79" i="7"/>
  <c r="H79" i="3"/>
  <c r="K78" i="2"/>
  <c r="E78" i="40" s="1"/>
  <c r="I78" i="8"/>
  <c r="G78" i="8"/>
  <c r="J78" i="8"/>
  <c r="H76" i="10"/>
  <c r="H76" i="3"/>
  <c r="H76" i="7"/>
  <c r="K75" i="2"/>
  <c r="E75" i="54" s="1"/>
  <c r="J59" i="8"/>
  <c r="I59" i="8"/>
  <c r="I50" i="10"/>
  <c r="I50" i="7"/>
  <c r="I50" i="3"/>
  <c r="L49" i="2"/>
  <c r="F49" i="9" s="1"/>
  <c r="H47" i="10"/>
  <c r="H47" i="7"/>
  <c r="H47" i="3"/>
  <c r="K46" i="2"/>
  <c r="E46" i="38" s="1"/>
  <c r="I46" i="8"/>
  <c r="J46" i="8"/>
  <c r="H44" i="10"/>
  <c r="H44" i="3"/>
  <c r="H44" i="7"/>
  <c r="K43" i="2"/>
  <c r="E43" i="8" s="1"/>
  <c r="J33" i="8"/>
  <c r="I33" i="8"/>
  <c r="H25" i="9"/>
  <c r="J25" i="9"/>
  <c r="H121" i="10"/>
  <c r="H121" i="7"/>
  <c r="H121" i="3"/>
  <c r="K120" i="2"/>
  <c r="E120" i="39" s="1"/>
  <c r="I88" i="10"/>
  <c r="I88" i="7"/>
  <c r="I88" i="3"/>
  <c r="L87" i="2"/>
  <c r="F87" i="39" s="1"/>
  <c r="H81" i="10"/>
  <c r="H81" i="7"/>
  <c r="H81" i="3"/>
  <c r="K80" i="2"/>
  <c r="E80" i="38" s="1"/>
  <c r="J28" i="10"/>
  <c r="J28" i="7"/>
  <c r="J28" i="3"/>
  <c r="M27" i="2"/>
  <c r="I21" i="10"/>
  <c r="I21" i="3"/>
  <c r="I21" i="7"/>
  <c r="L20" i="2"/>
  <c r="F20" i="40" s="1"/>
  <c r="H14" i="10"/>
  <c r="H14" i="3"/>
  <c r="H14" i="7"/>
  <c r="K13" i="2"/>
  <c r="E13" i="40" s="1"/>
  <c r="J115" i="8"/>
  <c r="I115" i="8"/>
  <c r="J109" i="10"/>
  <c r="J109" i="7"/>
  <c r="J109" i="3"/>
  <c r="M108" i="2"/>
  <c r="G108" i="49" s="1"/>
  <c r="J108" i="8"/>
  <c r="I108" i="8"/>
  <c r="J91" i="8"/>
  <c r="I91" i="8"/>
  <c r="I83" i="10"/>
  <c r="I83" i="3"/>
  <c r="I83" i="7"/>
  <c r="L82" i="2"/>
  <c r="F82" i="32" s="1"/>
  <c r="J82" i="9"/>
  <c r="H82" i="9"/>
  <c r="J79" i="8"/>
  <c r="I79" i="8"/>
  <c r="J77" i="10"/>
  <c r="J77" i="7"/>
  <c r="J77" i="3"/>
  <c r="M76" i="2"/>
  <c r="I76" i="8"/>
  <c r="J76" i="8"/>
  <c r="I71" i="10"/>
  <c r="I71" i="3"/>
  <c r="I71" i="7"/>
  <c r="L70" i="2"/>
  <c r="F70" i="39" s="1"/>
  <c r="J70" i="9"/>
  <c r="H70" i="9"/>
  <c r="H67" i="9"/>
  <c r="J67" i="9"/>
  <c r="J45" i="10"/>
  <c r="J45" i="7"/>
  <c r="J45" i="3"/>
  <c r="M44" i="2"/>
  <c r="I44" i="8"/>
  <c r="J44" i="8"/>
  <c r="I39" i="10"/>
  <c r="I39" i="3"/>
  <c r="I39" i="7"/>
  <c r="L38" i="2"/>
  <c r="F38" i="9" s="1"/>
  <c r="J38" i="9"/>
  <c r="H38" i="9"/>
  <c r="H29" i="9"/>
  <c r="J29" i="9"/>
  <c r="J24" i="9"/>
  <c r="H24" i="9"/>
  <c r="G20" i="9"/>
  <c r="J20" i="9"/>
  <c r="E20" i="9"/>
  <c r="H20" i="9"/>
  <c r="H110" i="10"/>
  <c r="H110" i="3"/>
  <c r="H110" i="7"/>
  <c r="K109" i="2"/>
  <c r="E109" i="36" s="1"/>
  <c r="H102" i="10"/>
  <c r="H102" i="3"/>
  <c r="H102" i="7"/>
  <c r="K101" i="2"/>
  <c r="E101" i="8" s="1"/>
  <c r="I93" i="10"/>
  <c r="I93" i="7"/>
  <c r="I93" i="3"/>
  <c r="L92" i="2"/>
  <c r="F92" i="41" s="1"/>
  <c r="H33" i="10"/>
  <c r="H33" i="7"/>
  <c r="H33" i="3"/>
  <c r="K32" i="2"/>
  <c r="E32" i="8" s="1"/>
  <c r="H21" i="10"/>
  <c r="H21" i="7"/>
  <c r="H21" i="3"/>
  <c r="K20" i="2"/>
  <c r="E20" i="35" s="1"/>
  <c r="H120" i="10"/>
  <c r="H120" i="7"/>
  <c r="H120" i="3"/>
  <c r="K119" i="2"/>
  <c r="E119" i="8" s="1"/>
  <c r="J119" i="8"/>
  <c r="I119" i="8"/>
  <c r="J118" i="10"/>
  <c r="J118" i="3"/>
  <c r="J118" i="7"/>
  <c r="M117" i="2"/>
  <c r="H107" i="9"/>
  <c r="J107" i="9"/>
  <c r="I106" i="10"/>
  <c r="I106" i="7"/>
  <c r="I106" i="3"/>
  <c r="L105" i="2"/>
  <c r="F105" i="40" s="1"/>
  <c r="J101" i="8"/>
  <c r="I101" i="8"/>
  <c r="I82" i="10"/>
  <c r="I82" i="7"/>
  <c r="I82" i="3"/>
  <c r="L81" i="2"/>
  <c r="F81" i="36" s="1"/>
  <c r="J81" i="8"/>
  <c r="I81" i="8"/>
  <c r="I72" i="8"/>
  <c r="J72" i="8"/>
  <c r="I70" i="10"/>
  <c r="I70" i="7"/>
  <c r="I70" i="3"/>
  <c r="L69" i="2"/>
  <c r="F69" i="9" s="1"/>
  <c r="J69" i="8"/>
  <c r="I69" i="8"/>
  <c r="I54" i="10"/>
  <c r="I54" i="7"/>
  <c r="I54" i="3"/>
  <c r="L53" i="2"/>
  <c r="F53" i="38" s="1"/>
  <c r="J53" i="8"/>
  <c r="I53" i="8"/>
  <c r="H51" i="10"/>
  <c r="H51" i="7"/>
  <c r="H51" i="3"/>
  <c r="K50" i="2"/>
  <c r="E50" i="8" s="1"/>
  <c r="I50" i="8"/>
  <c r="J50" i="8"/>
  <c r="E19" i="9"/>
  <c r="H19" i="9"/>
  <c r="G19" i="9"/>
  <c r="J19" i="9"/>
  <c r="G16" i="9"/>
  <c r="J16" i="9"/>
  <c r="E16" i="9"/>
  <c r="H16" i="9"/>
  <c r="H125" i="10"/>
  <c r="H125" i="7"/>
  <c r="H125" i="3"/>
  <c r="K124" i="2"/>
  <c r="E124" i="8" s="1"/>
  <c r="J83" i="10"/>
  <c r="J83" i="3"/>
  <c r="J83" i="7"/>
  <c r="M82" i="2"/>
  <c r="H53" i="10"/>
  <c r="H53" i="3"/>
  <c r="H53" i="7"/>
  <c r="K52" i="2"/>
  <c r="E52" i="38" s="1"/>
  <c r="J43" i="10"/>
  <c r="G43" i="10"/>
  <c r="J43" i="7"/>
  <c r="J43" i="3"/>
  <c r="G43" i="3"/>
  <c r="M42" i="2"/>
  <c r="H8" i="10"/>
  <c r="H8" i="3"/>
  <c r="H8" i="7"/>
  <c r="K7" i="2"/>
  <c r="E7" i="54" s="1"/>
  <c r="H119" i="10"/>
  <c r="H119" i="7"/>
  <c r="H119" i="3"/>
  <c r="K118" i="2"/>
  <c r="E118" i="8" s="1"/>
  <c r="I118" i="8"/>
  <c r="J118" i="8"/>
  <c r="I115" i="10"/>
  <c r="I115" i="3"/>
  <c r="I115" i="7"/>
  <c r="L114" i="2"/>
  <c r="F114" i="36" s="1"/>
  <c r="J114" i="9"/>
  <c r="H114" i="9"/>
  <c r="I80" i="8"/>
  <c r="J80" i="8"/>
  <c r="I68" i="8"/>
  <c r="J68" i="8"/>
  <c r="J53" i="10"/>
  <c r="J53" i="7"/>
  <c r="J53" i="3"/>
  <c r="M52" i="2"/>
  <c r="G52" i="54" s="1"/>
  <c r="J36" i="9"/>
  <c r="H36" i="9"/>
  <c r="J31" i="8"/>
  <c r="I31" i="8"/>
  <c r="J28" i="9"/>
  <c r="H28" i="9"/>
  <c r="F18" i="8"/>
  <c r="I18" i="8"/>
  <c r="G18" i="8"/>
  <c r="J18" i="8"/>
  <c r="E15" i="9"/>
  <c r="H15" i="9"/>
  <c r="G15" i="9"/>
  <c r="J15" i="9"/>
  <c r="I128" i="10"/>
  <c r="H34" i="10"/>
  <c r="H34" i="3"/>
  <c r="H34" i="7"/>
  <c r="K33" i="2"/>
  <c r="E33" i="51" s="1"/>
  <c r="I112" i="10"/>
  <c r="I84" i="3"/>
  <c r="I35" i="3"/>
  <c r="I61" i="10"/>
  <c r="I61" i="7"/>
  <c r="I61" i="3"/>
  <c r="L60" i="2"/>
  <c r="F60" i="36" s="1"/>
  <c r="I104" i="10"/>
  <c r="J47" i="7"/>
  <c r="H4" i="3"/>
  <c r="H4" i="10"/>
  <c r="G3" i="3"/>
  <c r="I72" i="10"/>
  <c r="I48" i="3"/>
  <c r="J8" i="7"/>
  <c r="J128" i="10"/>
  <c r="J128" i="7"/>
  <c r="J128" i="3"/>
  <c r="M127" i="2"/>
  <c r="J96" i="10"/>
  <c r="J96" i="7"/>
  <c r="J96" i="3"/>
  <c r="M95" i="2"/>
  <c r="G95" i="20" s="1"/>
  <c r="H82" i="10"/>
  <c r="H82" i="3"/>
  <c r="H82" i="7"/>
  <c r="K81" i="2"/>
  <c r="E81" i="54" s="1"/>
  <c r="J64" i="10"/>
  <c r="J64" i="7"/>
  <c r="J64" i="3"/>
  <c r="M63" i="2"/>
  <c r="H31" i="10"/>
  <c r="H31" i="7"/>
  <c r="H31" i="3"/>
  <c r="K30" i="2"/>
  <c r="E30" i="53" s="1"/>
  <c r="I22" i="10"/>
  <c r="I22" i="7"/>
  <c r="I22" i="3"/>
  <c r="L21" i="2"/>
  <c r="F21" i="52" s="1"/>
  <c r="J13" i="10"/>
  <c r="J13" i="7"/>
  <c r="J13" i="3"/>
  <c r="M12" i="2"/>
  <c r="G12" i="51" s="1"/>
  <c r="H129" i="9"/>
  <c r="J129" i="9"/>
  <c r="H124" i="10"/>
  <c r="H124" i="3"/>
  <c r="H124" i="7"/>
  <c r="K123" i="2"/>
  <c r="E123" i="39" s="1"/>
  <c r="H104" i="10"/>
  <c r="H104" i="7"/>
  <c r="H104" i="3"/>
  <c r="K103" i="2"/>
  <c r="E103" i="39" s="1"/>
  <c r="J64" i="9"/>
  <c r="H64" i="9"/>
  <c r="I59" i="10"/>
  <c r="I59" i="7"/>
  <c r="I59" i="3"/>
  <c r="L58" i="2"/>
  <c r="F58" i="19" s="1"/>
  <c r="E21" i="9"/>
  <c r="H21" i="9"/>
  <c r="G21" i="9"/>
  <c r="J21" i="9"/>
  <c r="H70" i="10"/>
  <c r="H70" i="3"/>
  <c r="H70" i="7"/>
  <c r="K69" i="2"/>
  <c r="E69" i="54" s="1"/>
  <c r="I24" i="10"/>
  <c r="I24" i="7"/>
  <c r="I24" i="3"/>
  <c r="L23" i="2"/>
  <c r="F23" i="41" s="1"/>
  <c r="F6" i="8"/>
  <c r="I6" i="8"/>
  <c r="J6" i="8"/>
  <c r="G6" i="8"/>
  <c r="H37" i="10"/>
  <c r="H37" i="3"/>
  <c r="H37" i="7"/>
  <c r="K36" i="2"/>
  <c r="E36" i="19" s="1"/>
  <c r="J105" i="10"/>
  <c r="J105" i="7"/>
  <c r="J105" i="3"/>
  <c r="M104" i="2"/>
  <c r="G104" i="51" s="1"/>
  <c r="J65" i="8"/>
  <c r="I65" i="8"/>
  <c r="I63" i="10"/>
  <c r="I63" i="7"/>
  <c r="I63" i="3"/>
  <c r="L62" i="2"/>
  <c r="F62" i="9" s="1"/>
  <c r="H49" i="9"/>
  <c r="J49" i="9"/>
  <c r="E7" i="9"/>
  <c r="H7" i="9"/>
  <c r="G7" i="9"/>
  <c r="J7" i="9"/>
  <c r="H105" i="10"/>
  <c r="H105" i="7"/>
  <c r="H105" i="3"/>
  <c r="K104" i="2"/>
  <c r="E104" i="50" s="1"/>
  <c r="J55" i="10"/>
  <c r="J55" i="3"/>
  <c r="J55" i="7"/>
  <c r="M54" i="2"/>
  <c r="H30" i="10"/>
  <c r="H30" i="3"/>
  <c r="H30" i="7"/>
  <c r="K29" i="2"/>
  <c r="E29" i="41" s="1"/>
  <c r="J20" i="10"/>
  <c r="J20" i="7"/>
  <c r="J20" i="3"/>
  <c r="M19" i="2"/>
  <c r="G19" i="49" s="1"/>
  <c r="H132" i="10"/>
  <c r="H132" i="3"/>
  <c r="H132" i="7"/>
  <c r="K131" i="2"/>
  <c r="E131" i="8" s="1"/>
  <c r="J128" i="9"/>
  <c r="H128" i="9"/>
  <c r="J121" i="10"/>
  <c r="J121" i="7"/>
  <c r="J121" i="3"/>
  <c r="M120" i="2"/>
  <c r="H103" i="10"/>
  <c r="H103" i="7"/>
  <c r="H103" i="3"/>
  <c r="K102" i="2"/>
  <c r="E102" i="38" s="1"/>
  <c r="H92" i="10"/>
  <c r="H92" i="3"/>
  <c r="H92" i="7"/>
  <c r="K91" i="2"/>
  <c r="E91" i="36" s="1"/>
  <c r="I60" i="8"/>
  <c r="J60" i="8"/>
  <c r="I55" i="10"/>
  <c r="F55" i="10"/>
  <c r="F55" i="7"/>
  <c r="F55" i="3"/>
  <c r="I55" i="3"/>
  <c r="I55" i="7"/>
  <c r="L54" i="2"/>
  <c r="F54" i="9" s="1"/>
  <c r="I32" i="8"/>
  <c r="J32" i="8"/>
  <c r="I117" i="10"/>
  <c r="I117" i="3"/>
  <c r="I117" i="7"/>
  <c r="L116" i="2"/>
  <c r="F116" i="36" s="1"/>
  <c r="I36" i="10"/>
  <c r="I36" i="7"/>
  <c r="I36" i="3"/>
  <c r="L35" i="2"/>
  <c r="F35" i="53" s="1"/>
  <c r="I129" i="10"/>
  <c r="I129" i="3"/>
  <c r="I129" i="7"/>
  <c r="L128" i="2"/>
  <c r="F128" i="36" s="1"/>
  <c r="H122" i="10"/>
  <c r="H122" i="7"/>
  <c r="H122" i="3"/>
  <c r="K121" i="2"/>
  <c r="E121" i="36" s="1"/>
  <c r="J104" i="10"/>
  <c r="J104" i="3"/>
  <c r="J104" i="7"/>
  <c r="M103" i="2"/>
  <c r="I97" i="10"/>
  <c r="I97" i="3"/>
  <c r="I97" i="7"/>
  <c r="L96" i="2"/>
  <c r="F96" i="41" s="1"/>
  <c r="H90" i="10"/>
  <c r="H90" i="7"/>
  <c r="H90" i="3"/>
  <c r="K89" i="2"/>
  <c r="E89" i="39" s="1"/>
  <c r="J72" i="10"/>
  <c r="J72" i="3"/>
  <c r="J72" i="7"/>
  <c r="M71" i="2"/>
  <c r="I65" i="10"/>
  <c r="I65" i="3"/>
  <c r="I65" i="7"/>
  <c r="L64" i="2"/>
  <c r="F64" i="36" s="1"/>
  <c r="H58" i="10"/>
  <c r="H58" i="7"/>
  <c r="H58" i="3"/>
  <c r="K57" i="2"/>
  <c r="E57" i="54" s="1"/>
  <c r="J40" i="10"/>
  <c r="J40" i="3"/>
  <c r="J40" i="7"/>
  <c r="M39" i="2"/>
  <c r="H35" i="10"/>
  <c r="H35" i="7"/>
  <c r="H35" i="3"/>
  <c r="K34" i="2"/>
  <c r="E34" i="40" s="1"/>
  <c r="J33" i="10"/>
  <c r="J33" i="7"/>
  <c r="J33" i="3"/>
  <c r="M32" i="2"/>
  <c r="I26" i="10"/>
  <c r="I26" i="7"/>
  <c r="I26" i="3"/>
  <c r="L25" i="2"/>
  <c r="F25" i="41" s="1"/>
  <c r="H19" i="10"/>
  <c r="H19" i="7"/>
  <c r="H19" i="3"/>
  <c r="K18" i="2"/>
  <c r="E18" i="39" s="1"/>
  <c r="J17" i="10"/>
  <c r="J17" i="7"/>
  <c r="J17" i="3"/>
  <c r="M16" i="2"/>
  <c r="J130" i="10"/>
  <c r="J130" i="7"/>
  <c r="J130" i="3"/>
  <c r="M129" i="2"/>
  <c r="J114" i="10"/>
  <c r="J114" i="7"/>
  <c r="J114" i="3"/>
  <c r="M113" i="2"/>
  <c r="G113" i="19" s="1"/>
  <c r="I110" i="10"/>
  <c r="I110" i="7"/>
  <c r="I110" i="3"/>
  <c r="L109" i="2"/>
  <c r="F109" i="52" s="1"/>
  <c r="J103" i="8"/>
  <c r="F103" i="8"/>
  <c r="I103" i="8"/>
  <c r="J100" i="9"/>
  <c r="H100" i="9"/>
  <c r="J98" i="10"/>
  <c r="J98" i="7"/>
  <c r="J98" i="3"/>
  <c r="M97" i="2"/>
  <c r="H97" i="9"/>
  <c r="J97" i="9"/>
  <c r="H96" i="10"/>
  <c r="H96" i="3"/>
  <c r="H96" i="7"/>
  <c r="K95" i="2"/>
  <c r="E95" i="36" s="1"/>
  <c r="H95" i="9"/>
  <c r="J95" i="9"/>
  <c r="J86" i="10"/>
  <c r="J86" i="3"/>
  <c r="J86" i="7"/>
  <c r="M85" i="2"/>
  <c r="H85" i="9"/>
  <c r="J85" i="9"/>
  <c r="J78" i="10"/>
  <c r="J78" i="7"/>
  <c r="J78" i="3"/>
  <c r="M77" i="2"/>
  <c r="H77" i="9"/>
  <c r="J77" i="9"/>
  <c r="I62" i="10"/>
  <c r="I62" i="7"/>
  <c r="I62" i="3"/>
  <c r="L61" i="2"/>
  <c r="F61" i="40" s="1"/>
  <c r="H59" i="10"/>
  <c r="H59" i="7"/>
  <c r="H59" i="3"/>
  <c r="K58" i="2"/>
  <c r="E58" i="8" s="1"/>
  <c r="I58" i="8"/>
  <c r="J58" i="8"/>
  <c r="H56" i="10"/>
  <c r="H56" i="7"/>
  <c r="H56" i="3"/>
  <c r="K55" i="2"/>
  <c r="E55" i="40" s="1"/>
  <c r="J55" i="8"/>
  <c r="F55" i="8"/>
  <c r="I55" i="8"/>
  <c r="J46" i="10"/>
  <c r="J46" i="7"/>
  <c r="J46" i="3"/>
  <c r="M45" i="2"/>
  <c r="G45" i="50" s="1"/>
  <c r="H45" i="9"/>
  <c r="J45" i="9"/>
  <c r="G4" i="9"/>
  <c r="M4" i="9" s="1"/>
  <c r="J4" i="9"/>
  <c r="S4" i="9" s="1"/>
  <c r="E4" i="9"/>
  <c r="H4" i="9"/>
  <c r="J124" i="10"/>
  <c r="J124" i="7"/>
  <c r="J124" i="3"/>
  <c r="M123" i="2"/>
  <c r="G123" i="51" s="1"/>
  <c r="I109" i="10"/>
  <c r="I109" i="7"/>
  <c r="I109" i="3"/>
  <c r="L108" i="2"/>
  <c r="F108" i="41" s="1"/>
  <c r="J76" i="10"/>
  <c r="J76" i="7"/>
  <c r="J76" i="3"/>
  <c r="M75" i="2"/>
  <c r="J35" i="10"/>
  <c r="J35" i="3"/>
  <c r="J35" i="7"/>
  <c r="M34" i="2"/>
  <c r="J27" i="10"/>
  <c r="J27" i="7"/>
  <c r="J27" i="3"/>
  <c r="M26" i="2"/>
  <c r="J19" i="10"/>
  <c r="J19" i="3"/>
  <c r="J19" i="7"/>
  <c r="M18" i="2"/>
  <c r="J15" i="10"/>
  <c r="J15" i="3"/>
  <c r="J15" i="7"/>
  <c r="M14" i="2"/>
  <c r="J11" i="10"/>
  <c r="J11" i="3"/>
  <c r="J11" i="7"/>
  <c r="M10" i="2"/>
  <c r="I4" i="10"/>
  <c r="I4" i="7"/>
  <c r="I4" i="3"/>
  <c r="L3" i="2"/>
  <c r="J133" i="8"/>
  <c r="I133" i="8"/>
  <c r="H133" i="9"/>
  <c r="J133" i="9"/>
  <c r="J126" i="10"/>
  <c r="J126" i="7"/>
  <c r="J126" i="3"/>
  <c r="M125" i="2"/>
  <c r="J97" i="10"/>
  <c r="J97" i="7"/>
  <c r="J97" i="3"/>
  <c r="M96" i="2"/>
  <c r="J96" i="9"/>
  <c r="H96" i="9"/>
  <c r="J94" i="10"/>
  <c r="J94" i="7"/>
  <c r="J94" i="3"/>
  <c r="M93" i="2"/>
  <c r="H93" i="9"/>
  <c r="J93" i="9"/>
  <c r="J41" i="10"/>
  <c r="J41" i="7"/>
  <c r="J41" i="3"/>
  <c r="M40" i="2"/>
  <c r="J40" i="9"/>
  <c r="H40" i="9"/>
  <c r="J38" i="10"/>
  <c r="J38" i="3"/>
  <c r="J38" i="7"/>
  <c r="M37" i="2"/>
  <c r="H37" i="9"/>
  <c r="J37" i="9"/>
  <c r="F14" i="8"/>
  <c r="I14" i="8"/>
  <c r="G14" i="8"/>
  <c r="J14" i="8"/>
  <c r="I132" i="10"/>
  <c r="I132" i="7"/>
  <c r="I132" i="3"/>
  <c r="L131" i="2"/>
  <c r="F131" i="9" s="1"/>
  <c r="J107" i="10"/>
  <c r="J107" i="7"/>
  <c r="J107" i="3"/>
  <c r="M106" i="2"/>
  <c r="H32" i="10"/>
  <c r="H32" i="3"/>
  <c r="H32" i="7"/>
  <c r="K31" i="2"/>
  <c r="E31" i="9" s="1"/>
  <c r="J18" i="10"/>
  <c r="J18" i="7"/>
  <c r="J18" i="3"/>
  <c r="M17" i="2"/>
  <c r="J14" i="10"/>
  <c r="J14" i="7"/>
  <c r="J14" i="3"/>
  <c r="M13" i="2"/>
  <c r="J125" i="10"/>
  <c r="J125" i="7"/>
  <c r="J125" i="3"/>
  <c r="M124" i="2"/>
  <c r="J124" i="9"/>
  <c r="H124" i="9"/>
  <c r="H107" i="10"/>
  <c r="H107" i="7"/>
  <c r="H107" i="3"/>
  <c r="K106" i="2"/>
  <c r="E106" i="52" s="1"/>
  <c r="I106" i="8"/>
  <c r="J106" i="8"/>
  <c r="J104" i="8"/>
  <c r="I104" i="8"/>
  <c r="I87" i="10"/>
  <c r="I87" i="3"/>
  <c r="I87" i="7"/>
  <c r="L86" i="2"/>
  <c r="F86" i="53" s="1"/>
  <c r="J86" i="9"/>
  <c r="H86" i="9"/>
  <c r="H83" i="9"/>
  <c r="J83" i="9"/>
  <c r="I79" i="10"/>
  <c r="I79" i="7"/>
  <c r="I79" i="3"/>
  <c r="L78" i="2"/>
  <c r="F78" i="53" s="1"/>
  <c r="J78" i="9"/>
  <c r="H78" i="9"/>
  <c r="I66" i="10"/>
  <c r="I66" i="7"/>
  <c r="I66" i="3"/>
  <c r="L65" i="2"/>
  <c r="F65" i="36" s="1"/>
  <c r="H63" i="10"/>
  <c r="H63" i="7"/>
  <c r="H63" i="3"/>
  <c r="K62" i="2"/>
  <c r="E62" i="8" s="1"/>
  <c r="I62" i="8"/>
  <c r="G62" i="8"/>
  <c r="J62" i="8"/>
  <c r="H60" i="10"/>
  <c r="H60" i="3"/>
  <c r="H60" i="7"/>
  <c r="K59" i="2"/>
  <c r="E59" i="8" s="1"/>
  <c r="J49" i="8"/>
  <c r="I49" i="8"/>
  <c r="I47" i="10"/>
  <c r="I47" i="7"/>
  <c r="I47" i="3"/>
  <c r="L46" i="2"/>
  <c r="F46" i="9" s="1"/>
  <c r="J46" i="9"/>
  <c r="H46" i="9"/>
  <c r="J43" i="8"/>
  <c r="I43" i="8"/>
  <c r="J25" i="8"/>
  <c r="I25" i="8"/>
  <c r="G5" i="8"/>
  <c r="J5" i="8"/>
  <c r="F5" i="8"/>
  <c r="I5" i="8"/>
  <c r="I120" i="10"/>
  <c r="I120" i="7"/>
  <c r="I120" i="3"/>
  <c r="L119" i="2"/>
  <c r="F119" i="9" s="1"/>
  <c r="H113" i="10"/>
  <c r="H113" i="7"/>
  <c r="H113" i="3"/>
  <c r="K112" i="2"/>
  <c r="E112" i="36" s="1"/>
  <c r="H97" i="10"/>
  <c r="H97" i="7"/>
  <c r="H97" i="3"/>
  <c r="K96" i="2"/>
  <c r="E96" i="36" s="1"/>
  <c r="I80" i="10"/>
  <c r="I80" i="7"/>
  <c r="I80" i="3"/>
  <c r="L79" i="2"/>
  <c r="F79" i="40" s="1"/>
  <c r="H65" i="10"/>
  <c r="H65" i="7"/>
  <c r="H65" i="3"/>
  <c r="K64" i="2"/>
  <c r="E64" i="36" s="1"/>
  <c r="H57" i="10"/>
  <c r="H57" i="7"/>
  <c r="H57" i="3"/>
  <c r="K56" i="2"/>
  <c r="E56" i="36" s="1"/>
  <c r="J36" i="10"/>
  <c r="J36" i="7"/>
  <c r="J36" i="3"/>
  <c r="M35" i="2"/>
  <c r="I33" i="10"/>
  <c r="I33" i="3"/>
  <c r="I33" i="7"/>
  <c r="L32" i="2"/>
  <c r="F32" i="8" s="1"/>
  <c r="I25" i="10"/>
  <c r="I25" i="3"/>
  <c r="I25" i="7"/>
  <c r="L24" i="2"/>
  <c r="F24" i="40" s="1"/>
  <c r="J16" i="10"/>
  <c r="J16" i="7"/>
  <c r="J16" i="3"/>
  <c r="M15" i="2"/>
  <c r="J131" i="8"/>
  <c r="I131" i="8"/>
  <c r="H116" i="10"/>
  <c r="H116" i="3"/>
  <c r="H116" i="7"/>
  <c r="K115" i="2"/>
  <c r="E115" i="36" s="1"/>
  <c r="J85" i="10"/>
  <c r="J85" i="7"/>
  <c r="J85" i="3"/>
  <c r="M84" i="2"/>
  <c r="G84" i="54" s="1"/>
  <c r="J74" i="10"/>
  <c r="J74" i="7"/>
  <c r="J74" i="3"/>
  <c r="M73" i="2"/>
  <c r="H73" i="9"/>
  <c r="J73" i="9"/>
  <c r="J60" i="9"/>
  <c r="H60" i="9"/>
  <c r="I58" i="10"/>
  <c r="I58" i="7"/>
  <c r="I58" i="3"/>
  <c r="L57" i="2"/>
  <c r="F57" i="19" s="1"/>
  <c r="J57" i="8"/>
  <c r="I57" i="8"/>
  <c r="H55" i="10"/>
  <c r="H55" i="7"/>
  <c r="H55" i="3"/>
  <c r="K54" i="2"/>
  <c r="E54" i="8" s="1"/>
  <c r="I54" i="8"/>
  <c r="J54" i="8"/>
  <c r="H52" i="10"/>
  <c r="H52" i="3"/>
  <c r="H52" i="7"/>
  <c r="K51" i="2"/>
  <c r="E51" i="41" s="1"/>
  <c r="J51" i="8"/>
  <c r="I51" i="8"/>
  <c r="J42" i="10"/>
  <c r="J42" i="7"/>
  <c r="J42" i="3"/>
  <c r="M41" i="2"/>
  <c r="H41" i="9"/>
  <c r="J41" i="9"/>
  <c r="H27" i="9"/>
  <c r="J27" i="9"/>
  <c r="J108" i="10"/>
  <c r="J108" i="7"/>
  <c r="J108" i="3"/>
  <c r="M107" i="2"/>
  <c r="J92" i="10"/>
  <c r="J92" i="7"/>
  <c r="J92" i="3"/>
  <c r="M91" i="2"/>
  <c r="H62" i="10"/>
  <c r="H62" i="3"/>
  <c r="H62" i="7"/>
  <c r="K61" i="2"/>
  <c r="E61" i="41" s="1"/>
  <c r="H54" i="10"/>
  <c r="H54" i="3"/>
  <c r="H54" i="7"/>
  <c r="K53" i="2"/>
  <c r="E53" i="38" s="1"/>
  <c r="I37" i="10"/>
  <c r="I37" i="3"/>
  <c r="I37" i="7"/>
  <c r="L36" i="2"/>
  <c r="F36" i="39" s="1"/>
  <c r="J31" i="10"/>
  <c r="J31" i="3"/>
  <c r="J31" i="7"/>
  <c r="M30" i="2"/>
  <c r="G30" i="50" s="1"/>
  <c r="H25" i="10"/>
  <c r="H25" i="7"/>
  <c r="H25" i="3"/>
  <c r="K24" i="2"/>
  <c r="E24" i="10" s="1"/>
  <c r="I6" i="10"/>
  <c r="I6" i="7"/>
  <c r="I6" i="3"/>
  <c r="L5" i="2"/>
  <c r="F5" i="51" s="1"/>
  <c r="H119" i="9"/>
  <c r="J119" i="9"/>
  <c r="J117" i="8"/>
  <c r="I117" i="8"/>
  <c r="H117" i="9"/>
  <c r="J117" i="9"/>
  <c r="I102" i="10"/>
  <c r="I102" i="7"/>
  <c r="I102" i="3"/>
  <c r="L101" i="2"/>
  <c r="F101" i="41" s="1"/>
  <c r="J73" i="10"/>
  <c r="J73" i="7"/>
  <c r="J73" i="3"/>
  <c r="M72" i="2"/>
  <c r="G72" i="52" s="1"/>
  <c r="J72" i="9"/>
  <c r="H72" i="9"/>
  <c r="I56" i="8"/>
  <c r="J56" i="8"/>
  <c r="I51" i="10"/>
  <c r="I51" i="3"/>
  <c r="I51" i="7"/>
  <c r="L50" i="2"/>
  <c r="F50" i="40" s="1"/>
  <c r="J50" i="9"/>
  <c r="H50" i="9"/>
  <c r="J26" i="9"/>
  <c r="H26" i="9"/>
  <c r="H133" i="10"/>
  <c r="E133" i="10"/>
  <c r="E133" i="7"/>
  <c r="H133" i="3"/>
  <c r="H133" i="7"/>
  <c r="K132" i="2"/>
  <c r="E132" i="53" s="1"/>
  <c r="H93" i="10"/>
  <c r="H93" i="7"/>
  <c r="H93" i="3"/>
  <c r="K92" i="2"/>
  <c r="E92" i="41" s="1"/>
  <c r="J22" i="10"/>
  <c r="J22" i="7"/>
  <c r="J22" i="3"/>
  <c r="M21" i="2"/>
  <c r="I119" i="10"/>
  <c r="I119" i="3"/>
  <c r="I119" i="7"/>
  <c r="L118" i="2"/>
  <c r="F118" i="20" s="1"/>
  <c r="J118" i="9"/>
  <c r="J117" i="10"/>
  <c r="J117" i="7"/>
  <c r="J117" i="3"/>
  <c r="M116" i="2"/>
  <c r="J116" i="9"/>
  <c r="H116" i="9"/>
  <c r="J112" i="8"/>
  <c r="I112" i="8"/>
  <c r="J92" i="9"/>
  <c r="H92" i="9"/>
  <c r="J81" i="10"/>
  <c r="J81" i="7"/>
  <c r="J81" i="3"/>
  <c r="M80" i="2"/>
  <c r="J80" i="9"/>
  <c r="H80" i="9"/>
  <c r="J69" i="10"/>
  <c r="J69" i="7"/>
  <c r="J69" i="3"/>
  <c r="M68" i="2"/>
  <c r="I52" i="8"/>
  <c r="J52" i="8"/>
  <c r="H31" i="9"/>
  <c r="J31" i="9"/>
  <c r="I28" i="8"/>
  <c r="J28" i="8"/>
  <c r="E13" i="9"/>
  <c r="H13" i="9"/>
  <c r="G13" i="9"/>
  <c r="J13" i="9"/>
  <c r="J123" i="3"/>
  <c r="I128" i="7"/>
  <c r="J127" i="7"/>
  <c r="I112" i="7"/>
  <c r="H24" i="10"/>
  <c r="H24" i="7"/>
  <c r="H24" i="3"/>
  <c r="K23" i="2"/>
  <c r="E23" i="54" s="1"/>
  <c r="I72" i="7"/>
  <c r="J51" i="7"/>
  <c r="J8" i="3"/>
  <c r="I10" i="8"/>
  <c r="G10" i="8"/>
  <c r="F10" i="8"/>
  <c r="J10" i="8"/>
  <c r="J12" i="8"/>
  <c r="I12" i="8"/>
  <c r="G12" i="8"/>
  <c r="F12" i="8"/>
  <c r="H10" i="3"/>
  <c r="H13" i="3"/>
  <c r="H13" i="10"/>
  <c r="H13" i="7"/>
  <c r="K12" i="2"/>
  <c r="E12" i="40" s="1"/>
  <c r="J10" i="9"/>
  <c r="E10" i="9"/>
  <c r="H10" i="9"/>
  <c r="G10" i="9"/>
  <c r="H12" i="9"/>
  <c r="G12" i="9"/>
  <c r="J12" i="9"/>
  <c r="E12" i="9"/>
  <c r="H10" i="7"/>
  <c r="I13" i="10"/>
  <c r="I13" i="7"/>
  <c r="I13" i="3"/>
  <c r="L12" i="2"/>
  <c r="F12" i="35" s="1"/>
  <c r="I10" i="10"/>
  <c r="I10" i="7"/>
  <c r="I10" i="3"/>
  <c r="L9" i="2"/>
  <c r="F9" i="51" s="1"/>
  <c r="F9" i="8"/>
  <c r="I9" i="8"/>
  <c r="G9" i="8"/>
  <c r="J9" i="8"/>
  <c r="I11" i="10"/>
  <c r="I11" i="7"/>
  <c r="I11" i="3"/>
  <c r="L10" i="2"/>
  <c r="F10" i="53" s="1"/>
  <c r="H11" i="9"/>
  <c r="G11" i="9"/>
  <c r="J11" i="9"/>
  <c r="E11" i="9"/>
  <c r="H12" i="10"/>
  <c r="H12" i="7"/>
  <c r="H12" i="3"/>
  <c r="K11" i="2"/>
  <c r="E11" i="52" s="1"/>
  <c r="H9" i="3"/>
  <c r="H9" i="10"/>
  <c r="H9" i="7"/>
  <c r="K8" i="2"/>
  <c r="E8" i="40" s="1"/>
  <c r="H11" i="3"/>
  <c r="H11" i="10"/>
  <c r="H11" i="7"/>
  <c r="K10" i="2"/>
  <c r="E10" i="20" s="1"/>
  <c r="H9" i="9"/>
  <c r="G9" i="9"/>
  <c r="J9" i="9"/>
  <c r="E9" i="9"/>
  <c r="I9" i="10"/>
  <c r="I9" i="7"/>
  <c r="I9" i="3"/>
  <c r="L8" i="2"/>
  <c r="F8" i="40" s="1"/>
  <c r="I12" i="3"/>
  <c r="I12" i="10"/>
  <c r="I12" i="7"/>
  <c r="L11" i="2"/>
  <c r="F11" i="19" s="1"/>
  <c r="G11" i="8"/>
  <c r="J11" i="8"/>
  <c r="F11" i="8"/>
  <c r="I11" i="8"/>
  <c r="S3" i="7"/>
  <c r="E133" i="27" l="1"/>
  <c r="E133" i="31"/>
  <c r="E133" i="9"/>
  <c r="E133" i="29"/>
  <c r="E133" i="32"/>
  <c r="E133" i="40"/>
  <c r="E133" i="41"/>
  <c r="G28" i="8"/>
  <c r="E133" i="30"/>
  <c r="E133" i="38"/>
  <c r="E133" i="3"/>
  <c r="E133" i="14"/>
  <c r="E133" i="23"/>
  <c r="E133" i="35"/>
  <c r="F107" i="41"/>
  <c r="E133" i="26"/>
  <c r="E133" i="39"/>
  <c r="J26" i="26"/>
  <c r="J66" i="31"/>
  <c r="H66" i="31"/>
  <c r="G80" i="20"/>
  <c r="G80" i="19"/>
  <c r="G80" i="54"/>
  <c r="G80" i="51"/>
  <c r="G80" i="53"/>
  <c r="G80" i="49"/>
  <c r="G80" i="52"/>
  <c r="G80" i="50"/>
  <c r="G107" i="36"/>
  <c r="G107" i="54"/>
  <c r="G107" i="51"/>
  <c r="G107" i="53"/>
  <c r="G107" i="50"/>
  <c r="G107" i="52"/>
  <c r="G107" i="49"/>
  <c r="G107" i="19"/>
  <c r="G107" i="20"/>
  <c r="G41" i="41"/>
  <c r="G41" i="54"/>
  <c r="G41" i="51"/>
  <c r="G41" i="53"/>
  <c r="G41" i="50"/>
  <c r="G41" i="52"/>
  <c r="G41" i="49"/>
  <c r="G41" i="20"/>
  <c r="G41" i="19"/>
  <c r="G15" i="52"/>
  <c r="G15" i="50"/>
  <c r="G15" i="49"/>
  <c r="G15" i="20"/>
  <c r="G15" i="19"/>
  <c r="G15" i="53"/>
  <c r="G15" i="51"/>
  <c r="G15" i="54"/>
  <c r="G124" i="36"/>
  <c r="G124" i="49"/>
  <c r="G124" i="52"/>
  <c r="G124" i="19"/>
  <c r="G124" i="20"/>
  <c r="G124" i="53"/>
  <c r="G17" i="53"/>
  <c r="G17" i="50"/>
  <c r="G17" i="52"/>
  <c r="G17" i="49"/>
  <c r="G17" i="19"/>
  <c r="G17" i="20"/>
  <c r="G17" i="54"/>
  <c r="G106" i="41"/>
  <c r="G106" i="54"/>
  <c r="G106" i="51"/>
  <c r="G106" i="50"/>
  <c r="G106" i="53"/>
  <c r="G106" i="52"/>
  <c r="G106" i="19"/>
  <c r="G96" i="40"/>
  <c r="G96" i="54"/>
  <c r="G96" i="51"/>
  <c r="G96" i="53"/>
  <c r="G96" i="50"/>
  <c r="G96" i="49"/>
  <c r="G96" i="52"/>
  <c r="G96" i="20"/>
  <c r="G96" i="19"/>
  <c r="G97" i="36"/>
  <c r="G97" i="53"/>
  <c r="G97" i="52"/>
  <c r="G97" i="49"/>
  <c r="G97" i="19"/>
  <c r="G97" i="20"/>
  <c r="G97" i="51"/>
  <c r="G97" i="50"/>
  <c r="G120" i="36"/>
  <c r="G120" i="50"/>
  <c r="G120" i="52"/>
  <c r="G120" i="20"/>
  <c r="G120" i="19"/>
  <c r="G120" i="54"/>
  <c r="G120" i="51"/>
  <c r="G120" i="49"/>
  <c r="G120" i="53"/>
  <c r="G117" i="38"/>
  <c r="G117" i="52"/>
  <c r="G117" i="49"/>
  <c r="G117" i="19"/>
  <c r="G117" i="51"/>
  <c r="G117" i="54"/>
  <c r="G117" i="20"/>
  <c r="G117" i="53"/>
  <c r="G132" i="39"/>
  <c r="G132" i="54"/>
  <c r="G132" i="51"/>
  <c r="G132" i="53"/>
  <c r="G132" i="49"/>
  <c r="G132" i="50"/>
  <c r="G132" i="52"/>
  <c r="G132" i="20"/>
  <c r="G132" i="19"/>
  <c r="G20" i="35"/>
  <c r="G20" i="54"/>
  <c r="G20" i="49"/>
  <c r="G20" i="53"/>
  <c r="G20" i="51"/>
  <c r="G20" i="52"/>
  <c r="G20" i="19"/>
  <c r="G20" i="20"/>
  <c r="G20" i="50"/>
  <c r="G47" i="8"/>
  <c r="G47" i="54"/>
  <c r="G47" i="51"/>
  <c r="G47" i="53"/>
  <c r="G47" i="52"/>
  <c r="G47" i="50"/>
  <c r="G47" i="49"/>
  <c r="G47" i="20"/>
  <c r="G47" i="19"/>
  <c r="G111" i="38"/>
  <c r="G111" i="52"/>
  <c r="G111" i="49"/>
  <c r="G111" i="20"/>
  <c r="G111" i="19"/>
  <c r="G111" i="54"/>
  <c r="G111" i="51"/>
  <c r="G111" i="50"/>
  <c r="G128" i="36"/>
  <c r="G128" i="20"/>
  <c r="G128" i="19"/>
  <c r="G128" i="54"/>
  <c r="G128" i="53"/>
  <c r="G128" i="51"/>
  <c r="G128" i="50"/>
  <c r="G128" i="52"/>
  <c r="G25" i="36"/>
  <c r="G25" i="54"/>
  <c r="G25" i="51"/>
  <c r="G25" i="53"/>
  <c r="G25" i="50"/>
  <c r="G25" i="52"/>
  <c r="G25" i="49"/>
  <c r="G25" i="20"/>
  <c r="G25" i="19"/>
  <c r="G114" i="36"/>
  <c r="G114" i="50"/>
  <c r="G114" i="53"/>
  <c r="G114" i="20"/>
  <c r="G114" i="49"/>
  <c r="G114" i="52"/>
  <c r="G114" i="19"/>
  <c r="G114" i="51"/>
  <c r="G114" i="54"/>
  <c r="G9" i="50"/>
  <c r="G9" i="52"/>
  <c r="G9" i="49"/>
  <c r="G9" i="19"/>
  <c r="G9" i="20"/>
  <c r="G9" i="54"/>
  <c r="G9" i="51"/>
  <c r="G9" i="53"/>
  <c r="G61" i="19"/>
  <c r="G61" i="20"/>
  <c r="G61" i="51"/>
  <c r="G61" i="54"/>
  <c r="G61" i="50"/>
  <c r="G61" i="53"/>
  <c r="G61" i="52"/>
  <c r="G61" i="49"/>
  <c r="G92" i="7"/>
  <c r="G92" i="50"/>
  <c r="G92" i="52"/>
  <c r="G92" i="20"/>
  <c r="G92" i="19"/>
  <c r="G92" i="54"/>
  <c r="G92" i="51"/>
  <c r="G92" i="53"/>
  <c r="G92" i="49"/>
  <c r="G69" i="36"/>
  <c r="G69" i="20"/>
  <c r="G69" i="51"/>
  <c r="G69" i="54"/>
  <c r="G69" i="50"/>
  <c r="G69" i="53"/>
  <c r="G69" i="19"/>
  <c r="G31" i="53"/>
  <c r="G31" i="50"/>
  <c r="G31" i="52"/>
  <c r="G31" i="49"/>
  <c r="G31" i="20"/>
  <c r="G31" i="19"/>
  <c r="G31" i="54"/>
  <c r="G31" i="51"/>
  <c r="G94" i="39"/>
  <c r="G94" i="20"/>
  <c r="G94" i="49"/>
  <c r="G94" i="52"/>
  <c r="G94" i="19"/>
  <c r="G94" i="54"/>
  <c r="G94" i="51"/>
  <c r="G94" i="53"/>
  <c r="G94" i="50"/>
  <c r="G64" i="36"/>
  <c r="G64" i="54"/>
  <c r="G64" i="51"/>
  <c r="G64" i="53"/>
  <c r="G64" i="50"/>
  <c r="G64" i="49"/>
  <c r="G64" i="52"/>
  <c r="G64" i="19"/>
  <c r="G64" i="20"/>
  <c r="G59" i="20"/>
  <c r="G59" i="19"/>
  <c r="G59" i="54"/>
  <c r="G59" i="51"/>
  <c r="G59" i="53"/>
  <c r="G59" i="50"/>
  <c r="G59" i="49"/>
  <c r="G126" i="35"/>
  <c r="G126" i="54"/>
  <c r="G126" i="51"/>
  <c r="G126" i="50"/>
  <c r="G126" i="53"/>
  <c r="G126" i="20"/>
  <c r="G126" i="49"/>
  <c r="G46" i="41"/>
  <c r="G46" i="54"/>
  <c r="G46" i="20"/>
  <c r="G46" i="53"/>
  <c r="G46" i="50"/>
  <c r="G46" i="52"/>
  <c r="G46" i="49"/>
  <c r="G46" i="51"/>
  <c r="G46" i="19"/>
  <c r="G69" i="49"/>
  <c r="G117" i="50"/>
  <c r="O5" i="48"/>
  <c r="U5" i="48"/>
  <c r="G86" i="36"/>
  <c r="G86" i="52"/>
  <c r="G86" i="19"/>
  <c r="G86" i="54"/>
  <c r="G86" i="51"/>
  <c r="G86" i="50"/>
  <c r="G86" i="53"/>
  <c r="G86" i="20"/>
  <c r="G68" i="39"/>
  <c r="G68" i="52"/>
  <c r="G68" i="50"/>
  <c r="G68" i="20"/>
  <c r="G68" i="19"/>
  <c r="G68" i="51"/>
  <c r="G68" i="54"/>
  <c r="G68" i="53"/>
  <c r="G68" i="49"/>
  <c r="G116" i="40"/>
  <c r="G116" i="54"/>
  <c r="G116" i="49"/>
  <c r="G116" i="53"/>
  <c r="G116" i="50"/>
  <c r="G116" i="51"/>
  <c r="G116" i="52"/>
  <c r="G116" i="20"/>
  <c r="G116" i="19"/>
  <c r="G10" i="20"/>
  <c r="G10" i="54"/>
  <c r="G10" i="53"/>
  <c r="G10" i="52"/>
  <c r="G10" i="50"/>
  <c r="G10" i="49"/>
  <c r="G10" i="51"/>
  <c r="G10" i="19"/>
  <c r="G18" i="39"/>
  <c r="G18" i="53"/>
  <c r="G18" i="50"/>
  <c r="G18" i="52"/>
  <c r="G18" i="49"/>
  <c r="G18" i="20"/>
  <c r="G18" i="19"/>
  <c r="G18" i="54"/>
  <c r="G18" i="51"/>
  <c r="G34" i="9"/>
  <c r="G34" i="20"/>
  <c r="G34" i="19"/>
  <c r="G34" i="51"/>
  <c r="G34" i="54"/>
  <c r="G34" i="53"/>
  <c r="G34" i="50"/>
  <c r="G129" i="51"/>
  <c r="G129" i="53"/>
  <c r="G129" i="50"/>
  <c r="G129" i="52"/>
  <c r="G129" i="49"/>
  <c r="G129" i="20"/>
  <c r="G129" i="19"/>
  <c r="G129" i="54"/>
  <c r="G32" i="38"/>
  <c r="G32" i="20"/>
  <c r="G32" i="19"/>
  <c r="G32" i="54"/>
  <c r="G32" i="51"/>
  <c r="G32" i="50"/>
  <c r="G32" i="53"/>
  <c r="G32" i="49"/>
  <c r="G32" i="52"/>
  <c r="G39" i="8"/>
  <c r="G39" i="54"/>
  <c r="G39" i="51"/>
  <c r="G39" i="53"/>
  <c r="G39" i="52"/>
  <c r="G39" i="50"/>
  <c r="G39" i="49"/>
  <c r="G39" i="20"/>
  <c r="G39" i="19"/>
  <c r="G103" i="38"/>
  <c r="G103" i="54"/>
  <c r="G103" i="51"/>
  <c r="G103" i="53"/>
  <c r="G103" i="50"/>
  <c r="G103" i="52"/>
  <c r="G103" i="49"/>
  <c r="G103" i="20"/>
  <c r="G67" i="36"/>
  <c r="G67" i="53"/>
  <c r="G67" i="50"/>
  <c r="G67" i="52"/>
  <c r="G67" i="49"/>
  <c r="G67" i="20"/>
  <c r="G67" i="19"/>
  <c r="G67" i="51"/>
  <c r="G67" i="54"/>
  <c r="G115" i="36"/>
  <c r="G115" i="53"/>
  <c r="G115" i="50"/>
  <c r="G115" i="52"/>
  <c r="G115" i="49"/>
  <c r="G115" i="20"/>
  <c r="G115" i="19"/>
  <c r="G115" i="51"/>
  <c r="G115" i="54"/>
  <c r="G109" i="20"/>
  <c r="G109" i="51"/>
  <c r="G109" i="54"/>
  <c r="G109" i="50"/>
  <c r="G109" i="53"/>
  <c r="G109" i="19"/>
  <c r="G8" i="39"/>
  <c r="G8" i="19"/>
  <c r="G8" i="54"/>
  <c r="G8" i="51"/>
  <c r="G8" i="50"/>
  <c r="G8" i="53"/>
  <c r="G8" i="49"/>
  <c r="G8" i="20"/>
  <c r="G24" i="8"/>
  <c r="G24" i="19"/>
  <c r="G24" i="54"/>
  <c r="G24" i="51"/>
  <c r="G24" i="50"/>
  <c r="G24" i="53"/>
  <c r="G24" i="49"/>
  <c r="G24" i="20"/>
  <c r="G87" i="36"/>
  <c r="G87" i="50"/>
  <c r="G87" i="52"/>
  <c r="G87" i="49"/>
  <c r="G87" i="20"/>
  <c r="G87" i="19"/>
  <c r="G87" i="54"/>
  <c r="G87" i="53"/>
  <c r="G131" i="38"/>
  <c r="G131" i="19"/>
  <c r="G131" i="54"/>
  <c r="G131" i="51"/>
  <c r="G131" i="53"/>
  <c r="G131" i="50"/>
  <c r="G131" i="20"/>
  <c r="G130" i="50"/>
  <c r="G130" i="53"/>
  <c r="G130" i="20"/>
  <c r="G130" i="49"/>
  <c r="G130" i="52"/>
  <c r="G130" i="19"/>
  <c r="G130" i="51"/>
  <c r="G130" i="54"/>
  <c r="G99" i="41"/>
  <c r="G99" i="54"/>
  <c r="G99" i="51"/>
  <c r="G99" i="53"/>
  <c r="G99" i="50"/>
  <c r="G99" i="52"/>
  <c r="G99" i="49"/>
  <c r="F27" i="9"/>
  <c r="G133" i="51"/>
  <c r="G124" i="54"/>
  <c r="G24" i="52"/>
  <c r="G106" i="20"/>
  <c r="G48" i="50"/>
  <c r="G73" i="51"/>
  <c r="G73" i="50"/>
  <c r="G73" i="53"/>
  <c r="G73" i="52"/>
  <c r="G73" i="49"/>
  <c r="G73" i="20"/>
  <c r="G73" i="19"/>
  <c r="G73" i="54"/>
  <c r="G93" i="38"/>
  <c r="G93" i="52"/>
  <c r="G93" i="49"/>
  <c r="G93" i="19"/>
  <c r="G93" i="20"/>
  <c r="G93" i="51"/>
  <c r="G93" i="54"/>
  <c r="G93" i="53"/>
  <c r="G93" i="50"/>
  <c r="G19" i="40"/>
  <c r="G19" i="20"/>
  <c r="G19" i="19"/>
  <c r="G19" i="54"/>
  <c r="G19" i="51"/>
  <c r="G19" i="53"/>
  <c r="G19" i="52"/>
  <c r="G19" i="50"/>
  <c r="G54" i="52"/>
  <c r="G54" i="51"/>
  <c r="G54" i="19"/>
  <c r="G54" i="54"/>
  <c r="G54" i="20"/>
  <c r="G54" i="53"/>
  <c r="G54" i="49"/>
  <c r="G54" i="50"/>
  <c r="G63" i="41"/>
  <c r="G63" i="54"/>
  <c r="G63" i="53"/>
  <c r="G63" i="50"/>
  <c r="G63" i="20"/>
  <c r="G63" i="19"/>
  <c r="G63" i="51"/>
  <c r="G63" i="49"/>
  <c r="G63" i="52"/>
  <c r="G95" i="40"/>
  <c r="G95" i="54"/>
  <c r="G95" i="51"/>
  <c r="G95" i="53"/>
  <c r="G95" i="50"/>
  <c r="G95" i="52"/>
  <c r="G95" i="49"/>
  <c r="G95" i="19"/>
  <c r="G27" i="8"/>
  <c r="G27" i="53"/>
  <c r="G27" i="52"/>
  <c r="G27" i="50"/>
  <c r="G27" i="49"/>
  <c r="G27" i="20"/>
  <c r="G27" i="19"/>
  <c r="G27" i="54"/>
  <c r="G27" i="51"/>
  <c r="G100" i="36"/>
  <c r="G100" i="50"/>
  <c r="G100" i="20"/>
  <c r="G100" i="19"/>
  <c r="G100" i="54"/>
  <c r="G100" i="51"/>
  <c r="G100" i="53"/>
  <c r="G100" i="49"/>
  <c r="G100" i="52"/>
  <c r="G70" i="36"/>
  <c r="G70" i="52"/>
  <c r="G70" i="49"/>
  <c r="G70" i="51"/>
  <c r="G70" i="19"/>
  <c r="G70" i="54"/>
  <c r="G70" i="20"/>
  <c r="G70" i="53"/>
  <c r="G102" i="41"/>
  <c r="G102" i="54"/>
  <c r="G102" i="51"/>
  <c r="G102" i="50"/>
  <c r="G102" i="53"/>
  <c r="G102" i="20"/>
  <c r="G102" i="49"/>
  <c r="G102" i="52"/>
  <c r="G102" i="19"/>
  <c r="G5" i="51"/>
  <c r="G5" i="50"/>
  <c r="G5" i="49"/>
  <c r="G5" i="19"/>
  <c r="G56" i="36"/>
  <c r="G56" i="54"/>
  <c r="G56" i="51"/>
  <c r="G56" i="50"/>
  <c r="G56" i="53"/>
  <c r="G56" i="49"/>
  <c r="G56" i="52"/>
  <c r="G56" i="19"/>
  <c r="G4" i="39"/>
  <c r="M5" i="39" s="1"/>
  <c r="S5" i="39" s="1"/>
  <c r="G4" i="20"/>
  <c r="G4" i="19"/>
  <c r="G4" i="54"/>
  <c r="G4" i="51"/>
  <c r="G4" i="50"/>
  <c r="G4" i="53"/>
  <c r="G4" i="49"/>
  <c r="G4" i="52"/>
  <c r="M26" i="52" s="1"/>
  <c r="S26" i="52" s="1"/>
  <c r="G28" i="50"/>
  <c r="G28" i="53"/>
  <c r="G28" i="49"/>
  <c r="G28" i="52"/>
  <c r="G28" i="20"/>
  <c r="G28" i="19"/>
  <c r="G28" i="51"/>
  <c r="G28" i="54"/>
  <c r="G122" i="41"/>
  <c r="G122" i="54"/>
  <c r="G122" i="51"/>
  <c r="G122" i="50"/>
  <c r="G122" i="53"/>
  <c r="G122" i="52"/>
  <c r="G122" i="20"/>
  <c r="G122" i="49"/>
  <c r="G124" i="50"/>
  <c r="G131" i="49"/>
  <c r="G86" i="49"/>
  <c r="G59" i="52"/>
  <c r="G99" i="19"/>
  <c r="G126" i="52"/>
  <c r="G103" i="19"/>
  <c r="G45" i="19"/>
  <c r="G45" i="20"/>
  <c r="G45" i="54"/>
  <c r="G45" i="51"/>
  <c r="G45" i="53"/>
  <c r="G45" i="52"/>
  <c r="G45" i="49"/>
  <c r="G21" i="19"/>
  <c r="G21" i="20"/>
  <c r="G21" i="54"/>
  <c r="G21" i="51"/>
  <c r="G21" i="53"/>
  <c r="G21" i="52"/>
  <c r="G21" i="49"/>
  <c r="G21" i="50"/>
  <c r="G98" i="7"/>
  <c r="G98" i="52"/>
  <c r="G98" i="19"/>
  <c r="G98" i="54"/>
  <c r="G98" i="51"/>
  <c r="G98" i="50"/>
  <c r="G98" i="53"/>
  <c r="G98" i="49"/>
  <c r="G89" i="36"/>
  <c r="G89" i="53"/>
  <c r="G89" i="52"/>
  <c r="G89" i="49"/>
  <c r="G89" i="19"/>
  <c r="G89" i="20"/>
  <c r="G89" i="51"/>
  <c r="G89" i="50"/>
  <c r="G121" i="36"/>
  <c r="G121" i="20"/>
  <c r="G121" i="51"/>
  <c r="G121" i="54"/>
  <c r="G121" i="53"/>
  <c r="G121" i="50"/>
  <c r="G121" i="19"/>
  <c r="G90" i="40"/>
  <c r="G90" i="54"/>
  <c r="G90" i="51"/>
  <c r="G90" i="50"/>
  <c r="G90" i="53"/>
  <c r="G90" i="52"/>
  <c r="G90" i="20"/>
  <c r="G90" i="49"/>
  <c r="G90" i="19"/>
  <c r="G66" i="10"/>
  <c r="G66" i="53"/>
  <c r="G66" i="52"/>
  <c r="G66" i="49"/>
  <c r="G66" i="20"/>
  <c r="G66" i="19"/>
  <c r="G66" i="54"/>
  <c r="G66" i="51"/>
  <c r="G66" i="50"/>
  <c r="E24" i="36"/>
  <c r="K25" i="36" s="1"/>
  <c r="G106" i="49"/>
  <c r="G34" i="52"/>
  <c r="G109" i="49"/>
  <c r="G70" i="50"/>
  <c r="G98" i="20"/>
  <c r="G30" i="41"/>
  <c r="G30" i="51"/>
  <c r="G30" i="19"/>
  <c r="G30" i="20"/>
  <c r="G30" i="54"/>
  <c r="G30" i="53"/>
  <c r="G30" i="52"/>
  <c r="G30" i="49"/>
  <c r="G91" i="36"/>
  <c r="G91" i="54"/>
  <c r="G91" i="53"/>
  <c r="G91" i="50"/>
  <c r="G91" i="52"/>
  <c r="G91" i="49"/>
  <c r="G91" i="19"/>
  <c r="G91" i="20"/>
  <c r="G35" i="54"/>
  <c r="G35" i="51"/>
  <c r="G35" i="53"/>
  <c r="G35" i="50"/>
  <c r="G35" i="52"/>
  <c r="G35" i="49"/>
  <c r="G35" i="20"/>
  <c r="G35" i="19"/>
  <c r="G13" i="50"/>
  <c r="G13" i="52"/>
  <c r="G13" i="49"/>
  <c r="G13" i="19"/>
  <c r="G13" i="20"/>
  <c r="G13" i="54"/>
  <c r="G13" i="51"/>
  <c r="G13" i="53"/>
  <c r="G40" i="8"/>
  <c r="G40" i="52"/>
  <c r="G40" i="20"/>
  <c r="G40" i="19"/>
  <c r="G40" i="54"/>
  <c r="G40" i="51"/>
  <c r="G40" i="53"/>
  <c r="G40" i="49"/>
  <c r="G40" i="50"/>
  <c r="G125" i="38"/>
  <c r="G125" i="19"/>
  <c r="G125" i="20"/>
  <c r="G125" i="51"/>
  <c r="G125" i="54"/>
  <c r="G125" i="53"/>
  <c r="G125" i="50"/>
  <c r="G125" i="52"/>
  <c r="G125" i="49"/>
  <c r="G85" i="38"/>
  <c r="G85" i="51"/>
  <c r="G85" i="54"/>
  <c r="G85" i="50"/>
  <c r="G85" i="53"/>
  <c r="G85" i="52"/>
  <c r="G85" i="49"/>
  <c r="G85" i="20"/>
  <c r="G85" i="19"/>
  <c r="G52" i="41"/>
  <c r="G52" i="53"/>
  <c r="G52" i="51"/>
  <c r="G52" i="52"/>
  <c r="G52" i="20"/>
  <c r="G52" i="19"/>
  <c r="G52" i="49"/>
  <c r="G42" i="41"/>
  <c r="G42" i="53"/>
  <c r="G42" i="52"/>
  <c r="G42" i="50"/>
  <c r="G42" i="49"/>
  <c r="G42" i="51"/>
  <c r="G42" i="19"/>
  <c r="G42" i="20"/>
  <c r="G76" i="36"/>
  <c r="G76" i="20"/>
  <c r="G76" i="19"/>
  <c r="G76" i="54"/>
  <c r="G76" i="51"/>
  <c r="G76" i="53"/>
  <c r="G76" i="50"/>
  <c r="G76" i="52"/>
  <c r="G76" i="49"/>
  <c r="G108" i="36"/>
  <c r="G108" i="53"/>
  <c r="G108" i="50"/>
  <c r="G108" i="52"/>
  <c r="G108" i="20"/>
  <c r="G108" i="19"/>
  <c r="G108" i="51"/>
  <c r="G79" i="38"/>
  <c r="G79" i="52"/>
  <c r="G79" i="49"/>
  <c r="G79" i="20"/>
  <c r="G79" i="19"/>
  <c r="G79" i="54"/>
  <c r="G79" i="51"/>
  <c r="G79" i="50"/>
  <c r="G51" i="53"/>
  <c r="G51" i="52"/>
  <c r="G51" i="50"/>
  <c r="G51" i="49"/>
  <c r="G51" i="20"/>
  <c r="G51" i="19"/>
  <c r="G51" i="51"/>
  <c r="G51" i="54"/>
  <c r="G118" i="36"/>
  <c r="G118" i="52"/>
  <c r="G118" i="54"/>
  <c r="G118" i="51"/>
  <c r="G118" i="50"/>
  <c r="G118" i="53"/>
  <c r="G118" i="20"/>
  <c r="G118" i="19"/>
  <c r="G36" i="38"/>
  <c r="G36" i="52"/>
  <c r="G36" i="20"/>
  <c r="G36" i="19"/>
  <c r="G36" i="54"/>
  <c r="G36" i="51"/>
  <c r="G36" i="53"/>
  <c r="G36" i="49"/>
  <c r="G36" i="50"/>
  <c r="G33" i="9"/>
  <c r="G33" i="50"/>
  <c r="G33" i="52"/>
  <c r="G33" i="49"/>
  <c r="G33" i="19"/>
  <c r="G33" i="20"/>
  <c r="G33" i="54"/>
  <c r="G33" i="51"/>
  <c r="G33" i="53"/>
  <c r="G65" i="41"/>
  <c r="G65" i="19"/>
  <c r="G65" i="20"/>
  <c r="G65" i="51"/>
  <c r="G65" i="54"/>
  <c r="G65" i="50"/>
  <c r="G65" i="53"/>
  <c r="G65" i="52"/>
  <c r="G65" i="49"/>
  <c r="G6" i="52"/>
  <c r="G6" i="54"/>
  <c r="G6" i="53"/>
  <c r="G6" i="50"/>
  <c r="M7" i="50" s="1"/>
  <c r="S7" i="50" s="1"/>
  <c r="G6" i="49"/>
  <c r="G6" i="20"/>
  <c r="G6" i="19"/>
  <c r="G6" i="51"/>
  <c r="G58" i="53"/>
  <c r="G58" i="52"/>
  <c r="G58" i="49"/>
  <c r="G58" i="50"/>
  <c r="G58" i="51"/>
  <c r="G58" i="19"/>
  <c r="G58" i="54"/>
  <c r="G58" i="20"/>
  <c r="G74" i="53"/>
  <c r="G74" i="52"/>
  <c r="G74" i="49"/>
  <c r="G74" i="51"/>
  <c r="G74" i="19"/>
  <c r="G74" i="54"/>
  <c r="G74" i="20"/>
  <c r="G74" i="50"/>
  <c r="G112" i="40"/>
  <c r="G112" i="54"/>
  <c r="G112" i="51"/>
  <c r="G112" i="53"/>
  <c r="G112" i="49"/>
  <c r="G112" i="50"/>
  <c r="G112" i="52"/>
  <c r="G112" i="20"/>
  <c r="G112" i="19"/>
  <c r="G53" i="41"/>
  <c r="G53" i="50"/>
  <c r="G53" i="52"/>
  <c r="G53" i="49"/>
  <c r="G53" i="19"/>
  <c r="G53" i="20"/>
  <c r="G53" i="51"/>
  <c r="G53" i="54"/>
  <c r="G53" i="53"/>
  <c r="G110" i="9"/>
  <c r="G110" i="54"/>
  <c r="G110" i="51"/>
  <c r="G110" i="50"/>
  <c r="G110" i="53"/>
  <c r="G110" i="20"/>
  <c r="G110" i="49"/>
  <c r="G110" i="19"/>
  <c r="G110" i="52"/>
  <c r="G133" i="20"/>
  <c r="G133" i="54"/>
  <c r="G133" i="53"/>
  <c r="G133" i="50"/>
  <c r="G133" i="19"/>
  <c r="G89" i="54"/>
  <c r="G124" i="51"/>
  <c r="G87" i="51"/>
  <c r="G56" i="20"/>
  <c r="G91" i="51"/>
  <c r="G128" i="49"/>
  <c r="G17" i="51"/>
  <c r="G57" i="36"/>
  <c r="G57" i="50"/>
  <c r="G57" i="52"/>
  <c r="G57" i="49"/>
  <c r="G57" i="19"/>
  <c r="G57" i="20"/>
  <c r="G57" i="51"/>
  <c r="G57" i="54"/>
  <c r="G57" i="53"/>
  <c r="G14" i="35"/>
  <c r="G14" i="50"/>
  <c r="G14" i="52"/>
  <c r="G14" i="49"/>
  <c r="G14" i="51"/>
  <c r="G14" i="19"/>
  <c r="G14" i="20"/>
  <c r="G14" i="54"/>
  <c r="G14" i="53"/>
  <c r="G26" i="40"/>
  <c r="G26" i="52"/>
  <c r="G26" i="50"/>
  <c r="G26" i="49"/>
  <c r="G26" i="51"/>
  <c r="G26" i="19"/>
  <c r="G26" i="20"/>
  <c r="G26" i="54"/>
  <c r="G26" i="53"/>
  <c r="G75" i="36"/>
  <c r="G75" i="20"/>
  <c r="G75" i="19"/>
  <c r="G75" i="54"/>
  <c r="G75" i="51"/>
  <c r="G75" i="53"/>
  <c r="G75" i="50"/>
  <c r="G75" i="52"/>
  <c r="G75" i="49"/>
  <c r="G123" i="36"/>
  <c r="G123" i="54"/>
  <c r="G123" i="53"/>
  <c r="G123" i="50"/>
  <c r="G123" i="49"/>
  <c r="G123" i="52"/>
  <c r="G123" i="20"/>
  <c r="G123" i="19"/>
  <c r="G113" i="51"/>
  <c r="G113" i="54"/>
  <c r="G113" i="50"/>
  <c r="G113" i="53"/>
  <c r="G113" i="52"/>
  <c r="G113" i="49"/>
  <c r="G113" i="20"/>
  <c r="G16" i="40"/>
  <c r="G16" i="20"/>
  <c r="G16" i="19"/>
  <c r="G16" i="54"/>
  <c r="M267" i="54" s="1"/>
  <c r="S267" i="54" s="1"/>
  <c r="G16" i="51"/>
  <c r="G16" i="50"/>
  <c r="G16" i="53"/>
  <c r="G16" i="49"/>
  <c r="G16" i="52"/>
  <c r="G71" i="36"/>
  <c r="G71" i="54"/>
  <c r="G71" i="51"/>
  <c r="G71" i="53"/>
  <c r="G71" i="50"/>
  <c r="G71" i="52"/>
  <c r="G71" i="49"/>
  <c r="G71" i="20"/>
  <c r="G71" i="19"/>
  <c r="G83" i="36"/>
  <c r="G83" i="54"/>
  <c r="G83" i="51"/>
  <c r="G83" i="53"/>
  <c r="G83" i="50"/>
  <c r="G83" i="52"/>
  <c r="G83" i="49"/>
  <c r="G83" i="20"/>
  <c r="G83" i="19"/>
  <c r="G55" i="54"/>
  <c r="G55" i="51"/>
  <c r="G55" i="53"/>
  <c r="G55" i="50"/>
  <c r="G55" i="52"/>
  <c r="G55" i="49"/>
  <c r="G55" i="20"/>
  <c r="G55" i="19"/>
  <c r="G119" i="50"/>
  <c r="G119" i="53"/>
  <c r="G119" i="52"/>
  <c r="G119" i="49"/>
  <c r="G119" i="20"/>
  <c r="G119" i="19"/>
  <c r="G119" i="54"/>
  <c r="G43" i="20"/>
  <c r="G43" i="19"/>
  <c r="G43" i="54"/>
  <c r="G43" i="51"/>
  <c r="G43" i="53"/>
  <c r="G43" i="52"/>
  <c r="G43" i="49"/>
  <c r="G29" i="50"/>
  <c r="G29" i="52"/>
  <c r="G29" i="49"/>
  <c r="G29" i="19"/>
  <c r="G29" i="20"/>
  <c r="G29" i="54"/>
  <c r="G29" i="51"/>
  <c r="G29" i="53"/>
  <c r="G133" i="49"/>
  <c r="G97" i="54"/>
  <c r="G119" i="51"/>
  <c r="G121" i="52"/>
  <c r="G118" i="49"/>
  <c r="G69" i="52"/>
  <c r="G126" i="19"/>
  <c r="G79" i="53"/>
  <c r="G72" i="36"/>
  <c r="G72" i="19"/>
  <c r="G72" i="54"/>
  <c r="G72" i="51"/>
  <c r="G72" i="53"/>
  <c r="G72" i="49"/>
  <c r="G72" i="50"/>
  <c r="G72" i="20"/>
  <c r="G84" i="36"/>
  <c r="G84" i="53"/>
  <c r="G84" i="50"/>
  <c r="G84" i="51"/>
  <c r="G84" i="52"/>
  <c r="G84" i="20"/>
  <c r="G84" i="19"/>
  <c r="G84" i="49"/>
  <c r="G37" i="36"/>
  <c r="G37" i="53"/>
  <c r="G37" i="50"/>
  <c r="G37" i="52"/>
  <c r="G37" i="49"/>
  <c r="G37" i="19"/>
  <c r="G37" i="20"/>
  <c r="G37" i="54"/>
  <c r="G37" i="51"/>
  <c r="G77" i="36"/>
  <c r="G77" i="50"/>
  <c r="G77" i="53"/>
  <c r="G77" i="52"/>
  <c r="G77" i="49"/>
  <c r="G77" i="19"/>
  <c r="G77" i="20"/>
  <c r="G77" i="54"/>
  <c r="G77" i="51"/>
  <c r="G104" i="36"/>
  <c r="G104" i="50"/>
  <c r="G104" i="52"/>
  <c r="G104" i="20"/>
  <c r="G104" i="19"/>
  <c r="G104" i="54"/>
  <c r="G104" i="53"/>
  <c r="G104" i="49"/>
  <c r="G12" i="39"/>
  <c r="G12" i="53"/>
  <c r="G12" i="49"/>
  <c r="G12" i="52"/>
  <c r="G12" i="20"/>
  <c r="G12" i="19"/>
  <c r="G12" i="54"/>
  <c r="G12" i="50"/>
  <c r="G127" i="36"/>
  <c r="G127" i="52"/>
  <c r="G127" i="49"/>
  <c r="G127" i="20"/>
  <c r="G127" i="19"/>
  <c r="G127" i="54"/>
  <c r="G127" i="51"/>
  <c r="G127" i="53"/>
  <c r="G127" i="50"/>
  <c r="G82" i="36"/>
  <c r="G82" i="20"/>
  <c r="G82" i="19"/>
  <c r="G82" i="54"/>
  <c r="G82" i="51"/>
  <c r="G82" i="50"/>
  <c r="G82" i="53"/>
  <c r="G82" i="52"/>
  <c r="G82" i="49"/>
  <c r="G44" i="40"/>
  <c r="G44" i="53"/>
  <c r="G44" i="49"/>
  <c r="G44" i="52"/>
  <c r="G44" i="20"/>
  <c r="G44" i="19"/>
  <c r="G44" i="54"/>
  <c r="G44" i="50"/>
  <c r="G48" i="54"/>
  <c r="G48" i="52"/>
  <c r="G48" i="20"/>
  <c r="G48" i="19"/>
  <c r="G48" i="51"/>
  <c r="G48" i="49"/>
  <c r="G88" i="36"/>
  <c r="G88" i="54"/>
  <c r="G88" i="51"/>
  <c r="G88" i="53"/>
  <c r="G88" i="49"/>
  <c r="G88" i="50"/>
  <c r="G88" i="52"/>
  <c r="G88" i="20"/>
  <c r="G88" i="19"/>
  <c r="G49" i="35"/>
  <c r="G49" i="20"/>
  <c r="G49" i="51"/>
  <c r="G49" i="54"/>
  <c r="G49" i="53"/>
  <c r="G49" i="50"/>
  <c r="G49" i="19"/>
  <c r="G101" i="38"/>
  <c r="G101" i="50"/>
  <c r="G101" i="53"/>
  <c r="G101" i="52"/>
  <c r="G101" i="49"/>
  <c r="G101" i="19"/>
  <c r="G101" i="20"/>
  <c r="G101" i="54"/>
  <c r="G101" i="51"/>
  <c r="G11" i="53"/>
  <c r="G11" i="50"/>
  <c r="G11" i="52"/>
  <c r="G11" i="49"/>
  <c r="G11" i="20"/>
  <c r="G11" i="19"/>
  <c r="G11" i="54"/>
  <c r="G11" i="51"/>
  <c r="G23" i="50"/>
  <c r="G23" i="52"/>
  <c r="G23" i="49"/>
  <c r="G23" i="20"/>
  <c r="G23" i="19"/>
  <c r="G23" i="54"/>
  <c r="G23" i="51"/>
  <c r="G38" i="9"/>
  <c r="G38" i="53"/>
  <c r="G38" i="50"/>
  <c r="G38" i="52"/>
  <c r="G38" i="49"/>
  <c r="G38" i="51"/>
  <c r="G38" i="19"/>
  <c r="G38" i="20"/>
  <c r="G22" i="41"/>
  <c r="G22" i="51"/>
  <c r="G22" i="19"/>
  <c r="G22" i="20"/>
  <c r="G22" i="54"/>
  <c r="G22" i="53"/>
  <c r="G22" i="50"/>
  <c r="G22" i="52"/>
  <c r="G81" i="8"/>
  <c r="G81" i="50"/>
  <c r="G81" i="53"/>
  <c r="G81" i="52"/>
  <c r="G81" i="49"/>
  <c r="G81" i="19"/>
  <c r="G81" i="20"/>
  <c r="G81" i="54"/>
  <c r="G81" i="51"/>
  <c r="G105" i="38"/>
  <c r="G105" i="51"/>
  <c r="G105" i="54"/>
  <c r="G105" i="50"/>
  <c r="G105" i="53"/>
  <c r="G105" i="52"/>
  <c r="G105" i="49"/>
  <c r="G105" i="20"/>
  <c r="G60" i="38"/>
  <c r="G60" i="54"/>
  <c r="G60" i="51"/>
  <c r="G60" i="53"/>
  <c r="G60" i="49"/>
  <c r="G60" i="50"/>
  <c r="G60" i="52"/>
  <c r="G60" i="19"/>
  <c r="G50" i="50"/>
  <c r="G50" i="52"/>
  <c r="G50" i="49"/>
  <c r="G50" i="20"/>
  <c r="G50" i="19"/>
  <c r="G50" i="54"/>
  <c r="G50" i="51"/>
  <c r="G50" i="53"/>
  <c r="G78" i="40"/>
  <c r="G78" i="54"/>
  <c r="G78" i="20"/>
  <c r="G78" i="50"/>
  <c r="G78" i="53"/>
  <c r="G78" i="52"/>
  <c r="G78" i="49"/>
  <c r="G78" i="51"/>
  <c r="G78" i="19"/>
  <c r="G7" i="52"/>
  <c r="G7" i="50"/>
  <c r="G7" i="49"/>
  <c r="M172" i="49" s="1"/>
  <c r="S172" i="49" s="1"/>
  <c r="G7" i="20"/>
  <c r="G7" i="19"/>
  <c r="G7" i="54"/>
  <c r="M12" i="54" s="1"/>
  <c r="S12" i="54" s="1"/>
  <c r="G7" i="51"/>
  <c r="M16" i="51" s="1"/>
  <c r="S16" i="51" s="1"/>
  <c r="G7" i="53"/>
  <c r="G52" i="50"/>
  <c r="G108" i="54"/>
  <c r="G44" i="51"/>
  <c r="G42" i="54"/>
  <c r="G49" i="49"/>
  <c r="G34" i="49"/>
  <c r="G111" i="53"/>
  <c r="M8" i="50"/>
  <c r="S8" i="50" s="1"/>
  <c r="G62" i="54"/>
  <c r="G62" i="20"/>
  <c r="G62" i="50"/>
  <c r="G62" i="53"/>
  <c r="G62" i="52"/>
  <c r="G62" i="49"/>
  <c r="G62" i="51"/>
  <c r="G62" i="19"/>
  <c r="M8" i="54"/>
  <c r="S8" i="54" s="1"/>
  <c r="M12" i="50"/>
  <c r="S12" i="50" s="1"/>
  <c r="P5" i="48"/>
  <c r="V5" i="48"/>
  <c r="O5" i="47"/>
  <c r="U5" i="47"/>
  <c r="U4" i="48"/>
  <c r="Q4" i="48"/>
  <c r="T4" i="48"/>
  <c r="M7" i="51"/>
  <c r="S7" i="51" s="1"/>
  <c r="K5" i="47"/>
  <c r="Q5" i="47"/>
  <c r="N5" i="48"/>
  <c r="T5" i="48"/>
  <c r="N5" i="47"/>
  <c r="T5" i="47"/>
  <c r="M5" i="47"/>
  <c r="S5" i="47"/>
  <c r="K5" i="48"/>
  <c r="Q5" i="48"/>
  <c r="U4" i="47"/>
  <c r="T4" i="47"/>
  <c r="Q4" i="47"/>
  <c r="V5" i="47"/>
  <c r="P5" i="47"/>
  <c r="V4" i="48"/>
  <c r="R4" i="48"/>
  <c r="L5" i="47"/>
  <c r="R5" i="47"/>
  <c r="R5" i="48"/>
  <c r="L5" i="48"/>
  <c r="R4" i="47"/>
  <c r="V4" i="47"/>
  <c r="E3" i="41"/>
  <c r="E3" i="54"/>
  <c r="E3" i="53"/>
  <c r="K16" i="53" s="1"/>
  <c r="E3" i="52"/>
  <c r="E3" i="20"/>
  <c r="E133" i="51"/>
  <c r="E133" i="54"/>
  <c r="F112" i="49"/>
  <c r="F68" i="49"/>
  <c r="E93" i="20"/>
  <c r="E117" i="52"/>
  <c r="F102" i="52"/>
  <c r="F118" i="52"/>
  <c r="E62" i="52"/>
  <c r="F39" i="52"/>
  <c r="F55" i="52"/>
  <c r="F71" i="49"/>
  <c r="F71" i="52"/>
  <c r="F103" i="49"/>
  <c r="F103" i="52"/>
  <c r="F25" i="50"/>
  <c r="F25" i="52"/>
  <c r="F79" i="49"/>
  <c r="F79" i="52"/>
  <c r="E5" i="50"/>
  <c r="E32" i="50"/>
  <c r="F92" i="49"/>
  <c r="E109" i="20"/>
  <c r="E123" i="50"/>
  <c r="F101" i="49"/>
  <c r="E127" i="51"/>
  <c r="F30" i="50"/>
  <c r="F30" i="52"/>
  <c r="F41" i="50"/>
  <c r="F41" i="53"/>
  <c r="E50" i="50"/>
  <c r="E50" i="52"/>
  <c r="F105" i="49"/>
  <c r="F105" i="53"/>
  <c r="E114" i="52"/>
  <c r="F49" i="50"/>
  <c r="F108" i="52"/>
  <c r="F56" i="19"/>
  <c r="F56" i="20"/>
  <c r="U4" i="51"/>
  <c r="Q4" i="51"/>
  <c r="T4" i="51"/>
  <c r="E4" i="54"/>
  <c r="F64" i="51"/>
  <c r="F64" i="54"/>
  <c r="F115" i="51"/>
  <c r="F115" i="54"/>
  <c r="F51" i="54"/>
  <c r="F106" i="51"/>
  <c r="E120" i="54"/>
  <c r="E25" i="53"/>
  <c r="F37" i="52"/>
  <c r="E39" i="49"/>
  <c r="E39" i="53"/>
  <c r="E55" i="49"/>
  <c r="E55" i="53"/>
  <c r="E71" i="49"/>
  <c r="E71" i="53"/>
  <c r="E80" i="53"/>
  <c r="E103" i="49"/>
  <c r="E103" i="53"/>
  <c r="F13" i="52"/>
  <c r="F33" i="52"/>
  <c r="E49" i="53"/>
  <c r="E113" i="53"/>
  <c r="E129" i="53"/>
  <c r="E79" i="49"/>
  <c r="E79" i="53"/>
  <c r="F52" i="49"/>
  <c r="F52" i="53"/>
  <c r="E100" i="53"/>
  <c r="F69" i="52"/>
  <c r="E40" i="53"/>
  <c r="E56" i="53"/>
  <c r="E72" i="53"/>
  <c r="F130" i="50"/>
  <c r="F130" i="53"/>
  <c r="E35" i="49"/>
  <c r="E35" i="53"/>
  <c r="F97" i="52"/>
  <c r="E106" i="50"/>
  <c r="E90" i="50"/>
  <c r="F113" i="52"/>
  <c r="E22" i="49"/>
  <c r="E22" i="52"/>
  <c r="F48" i="52"/>
  <c r="E10" i="49"/>
  <c r="E10" i="52"/>
  <c r="E115" i="52"/>
  <c r="E8" i="49"/>
  <c r="E8" i="52"/>
  <c r="E53" i="49"/>
  <c r="F100" i="52"/>
  <c r="E51" i="52"/>
  <c r="E108" i="49"/>
  <c r="E108" i="52"/>
  <c r="E102" i="49"/>
  <c r="E102" i="20"/>
  <c r="F125" i="49"/>
  <c r="F42" i="49"/>
  <c r="F58" i="49"/>
  <c r="F74" i="49"/>
  <c r="E92" i="49"/>
  <c r="E92" i="52"/>
  <c r="E14" i="49"/>
  <c r="E14" i="52"/>
  <c r="E44" i="49"/>
  <c r="E44" i="52"/>
  <c r="E36" i="49"/>
  <c r="E36" i="52"/>
  <c r="F132" i="52"/>
  <c r="F20" i="52"/>
  <c r="E70" i="49"/>
  <c r="E126" i="49"/>
  <c r="E126" i="52"/>
  <c r="M3" i="53"/>
  <c r="S3" i="53" s="1"/>
  <c r="F86" i="51"/>
  <c r="F22" i="20"/>
  <c r="F22" i="54"/>
  <c r="E31" i="50"/>
  <c r="F89" i="50"/>
  <c r="F89" i="54"/>
  <c r="E98" i="51"/>
  <c r="E58" i="51"/>
  <c r="F35" i="54"/>
  <c r="F128" i="51"/>
  <c r="F128" i="54"/>
  <c r="E119" i="54"/>
  <c r="F54" i="20"/>
  <c r="F70" i="20"/>
  <c r="F6" i="20"/>
  <c r="F6" i="54"/>
  <c r="F28" i="51"/>
  <c r="E46" i="51"/>
  <c r="E46" i="54"/>
  <c r="F83" i="54"/>
  <c r="E132" i="54"/>
  <c r="F21" i="54"/>
  <c r="E60" i="54"/>
  <c r="E87" i="54"/>
  <c r="E37" i="54"/>
  <c r="F76" i="51"/>
  <c r="F76" i="54"/>
  <c r="F116" i="51"/>
  <c r="F116" i="54"/>
  <c r="E64" i="54"/>
  <c r="F53" i="54"/>
  <c r="F109" i="50"/>
  <c r="F109" i="54"/>
  <c r="F43" i="51"/>
  <c r="F43" i="54"/>
  <c r="F59" i="51"/>
  <c r="F59" i="54"/>
  <c r="F75" i="51"/>
  <c r="F75" i="54"/>
  <c r="F98" i="20"/>
  <c r="E104" i="54"/>
  <c r="F110" i="51"/>
  <c r="E27" i="51"/>
  <c r="F81" i="54"/>
  <c r="F127" i="51"/>
  <c r="F127" i="54"/>
  <c r="F27" i="19"/>
  <c r="E7" i="19"/>
  <c r="F99" i="19"/>
  <c r="F99" i="20"/>
  <c r="F15" i="19"/>
  <c r="E61" i="19"/>
  <c r="E61" i="20"/>
  <c r="F111" i="19"/>
  <c r="F111" i="20"/>
  <c r="E29" i="19"/>
  <c r="E29" i="20"/>
  <c r="F85" i="20"/>
  <c r="E83" i="19"/>
  <c r="F95" i="20"/>
  <c r="E116" i="20"/>
  <c r="F9" i="20"/>
  <c r="F29" i="20"/>
  <c r="E57" i="19"/>
  <c r="E57" i="51"/>
  <c r="F120" i="19"/>
  <c r="F120" i="20"/>
  <c r="F47" i="19"/>
  <c r="F90" i="19"/>
  <c r="F107" i="19"/>
  <c r="F122" i="19"/>
  <c r="E128" i="51"/>
  <c r="E13" i="19"/>
  <c r="E13" i="20"/>
  <c r="E43" i="19"/>
  <c r="E59" i="19"/>
  <c r="E75" i="19"/>
  <c r="E112" i="20"/>
  <c r="F14" i="19"/>
  <c r="F14" i="20"/>
  <c r="E23" i="19"/>
  <c r="F73" i="20"/>
  <c r="E82" i="19"/>
  <c r="E82" i="20"/>
  <c r="E122" i="19"/>
  <c r="M13" i="51"/>
  <c r="S13" i="51" s="1"/>
  <c r="M13" i="54"/>
  <c r="S13" i="54" s="1"/>
  <c r="E18" i="51"/>
  <c r="E18" i="54"/>
  <c r="E86" i="51"/>
  <c r="F45" i="54"/>
  <c r="E26" i="51"/>
  <c r="E26" i="53"/>
  <c r="E34" i="51"/>
  <c r="E34" i="54"/>
  <c r="E99" i="51"/>
  <c r="E99" i="54"/>
  <c r="E111" i="51"/>
  <c r="E111" i="54"/>
  <c r="E9" i="54"/>
  <c r="E54" i="51"/>
  <c r="E110" i="51"/>
  <c r="E95" i="54"/>
  <c r="M9" i="54"/>
  <c r="S9" i="54" s="1"/>
  <c r="E30" i="51"/>
  <c r="E30" i="54"/>
  <c r="E47" i="51"/>
  <c r="E47" i="54"/>
  <c r="F63" i="51"/>
  <c r="F63" i="54"/>
  <c r="E107" i="54"/>
  <c r="E45" i="54"/>
  <c r="F60" i="51"/>
  <c r="F60" i="54"/>
  <c r="E48" i="54"/>
  <c r="F67" i="54"/>
  <c r="F91" i="51"/>
  <c r="F91" i="54"/>
  <c r="F46" i="51"/>
  <c r="F46" i="54"/>
  <c r="F62" i="51"/>
  <c r="F78" i="51"/>
  <c r="F10" i="20"/>
  <c r="F10" i="54"/>
  <c r="M14" i="51"/>
  <c r="S14" i="51" s="1"/>
  <c r="E19" i="51"/>
  <c r="F65" i="50"/>
  <c r="F65" i="54"/>
  <c r="E74" i="51"/>
  <c r="F129" i="50"/>
  <c r="F129" i="54"/>
  <c r="E17" i="54"/>
  <c r="E11" i="49"/>
  <c r="E11" i="53"/>
  <c r="F84" i="52"/>
  <c r="E78" i="49"/>
  <c r="E78" i="52"/>
  <c r="E88" i="49"/>
  <c r="E88" i="52"/>
  <c r="E33" i="49"/>
  <c r="E33" i="52"/>
  <c r="F93" i="49"/>
  <c r="E52" i="49"/>
  <c r="E52" i="52"/>
  <c r="E68" i="49"/>
  <c r="E68" i="52"/>
  <c r="F17" i="49"/>
  <c r="F17" i="53"/>
  <c r="E65" i="49"/>
  <c r="F80" i="52"/>
  <c r="F50" i="49"/>
  <c r="E63" i="52"/>
  <c r="E76" i="49"/>
  <c r="E76" i="52"/>
  <c r="F11" i="20"/>
  <c r="E67" i="52"/>
  <c r="E91" i="52"/>
  <c r="F16" i="52"/>
  <c r="E38" i="49"/>
  <c r="E94" i="49"/>
  <c r="E96" i="49"/>
  <c r="E96" i="52"/>
  <c r="E15" i="52"/>
  <c r="F57" i="49"/>
  <c r="E66" i="49"/>
  <c r="E66" i="52"/>
  <c r="F121" i="19"/>
  <c r="E130" i="49"/>
  <c r="E130" i="53"/>
  <c r="E118" i="49"/>
  <c r="E118" i="52"/>
  <c r="F96" i="52"/>
  <c r="E6" i="19"/>
  <c r="E6" i="20"/>
  <c r="F61" i="20"/>
  <c r="F82" i="19"/>
  <c r="E21" i="19"/>
  <c r="E21" i="51"/>
  <c r="F117" i="20"/>
  <c r="E41" i="19"/>
  <c r="E41" i="51"/>
  <c r="E81" i="19"/>
  <c r="E81" i="51"/>
  <c r="E97" i="19"/>
  <c r="E97" i="51"/>
  <c r="F66" i="19"/>
  <c r="E131" i="19"/>
  <c r="E131" i="20"/>
  <c r="F19" i="19"/>
  <c r="E69" i="19"/>
  <c r="E69" i="51"/>
  <c r="F124" i="19"/>
  <c r="F124" i="20"/>
  <c r="F38" i="19"/>
  <c r="F94" i="19"/>
  <c r="F123" i="19"/>
  <c r="F4" i="20"/>
  <c r="F112" i="50"/>
  <c r="F112" i="53"/>
  <c r="F44" i="49"/>
  <c r="F44" i="53"/>
  <c r="F68" i="50"/>
  <c r="F68" i="53"/>
  <c r="E93" i="53"/>
  <c r="E117" i="53"/>
  <c r="F102" i="50"/>
  <c r="F118" i="50"/>
  <c r="F118" i="53"/>
  <c r="F36" i="49"/>
  <c r="F36" i="53"/>
  <c r="E62" i="50"/>
  <c r="F39" i="49"/>
  <c r="F55" i="49"/>
  <c r="F71" i="50"/>
  <c r="F103" i="50"/>
  <c r="F25" i="53"/>
  <c r="F79" i="50"/>
  <c r="E84" i="53"/>
  <c r="E32" i="53"/>
  <c r="F92" i="50"/>
  <c r="F92" i="53"/>
  <c r="E109" i="53"/>
  <c r="E123" i="49"/>
  <c r="F32" i="49"/>
  <c r="F32" i="53"/>
  <c r="F101" i="52"/>
  <c r="E127" i="50"/>
  <c r="F41" i="52"/>
  <c r="F105" i="52"/>
  <c r="E114" i="50"/>
  <c r="F49" i="52"/>
  <c r="F56" i="52"/>
  <c r="E4" i="20"/>
  <c r="K4" i="54"/>
  <c r="E24" i="51"/>
  <c r="E24" i="54"/>
  <c r="E20" i="51"/>
  <c r="E20" i="54"/>
  <c r="E125" i="51"/>
  <c r="E125" i="54"/>
  <c r="F51" i="51"/>
  <c r="F106" i="54"/>
  <c r="E120" i="51"/>
  <c r="E39" i="50"/>
  <c r="E55" i="50"/>
  <c r="E80" i="50"/>
  <c r="E113" i="50"/>
  <c r="E129" i="50"/>
  <c r="F52" i="50"/>
  <c r="E100" i="50"/>
  <c r="F69" i="50"/>
  <c r="E72" i="50"/>
  <c r="F26" i="53"/>
  <c r="E35" i="50"/>
  <c r="E42" i="53"/>
  <c r="E106" i="53"/>
  <c r="F18" i="53"/>
  <c r="E90" i="53"/>
  <c r="F34" i="53"/>
  <c r="F113" i="50"/>
  <c r="E22" i="50"/>
  <c r="F104" i="49"/>
  <c r="E10" i="50"/>
  <c r="E115" i="50"/>
  <c r="F119" i="49"/>
  <c r="F119" i="52"/>
  <c r="E8" i="50"/>
  <c r="F23" i="52"/>
  <c r="E53" i="50"/>
  <c r="E53" i="52"/>
  <c r="F100" i="49"/>
  <c r="F7" i="52"/>
  <c r="F77" i="49"/>
  <c r="F77" i="53"/>
  <c r="E102" i="52"/>
  <c r="F125" i="52"/>
  <c r="F42" i="50"/>
  <c r="F42" i="52"/>
  <c r="F58" i="20"/>
  <c r="F58" i="52"/>
  <c r="F74" i="52"/>
  <c r="E14" i="50"/>
  <c r="F88" i="49"/>
  <c r="E44" i="50"/>
  <c r="F87" i="49"/>
  <c r="F87" i="52"/>
  <c r="E36" i="50"/>
  <c r="F132" i="49"/>
  <c r="E70" i="52"/>
  <c r="M3" i="54"/>
  <c r="S3" i="54" s="1"/>
  <c r="M202" i="54"/>
  <c r="S202" i="54" s="1"/>
  <c r="F86" i="54"/>
  <c r="F22" i="51"/>
  <c r="E31" i="54"/>
  <c r="F89" i="51"/>
  <c r="E98" i="54"/>
  <c r="E58" i="54"/>
  <c r="F35" i="51"/>
  <c r="E12" i="51"/>
  <c r="E12" i="54"/>
  <c r="E77" i="51"/>
  <c r="E77" i="54"/>
  <c r="F54" i="51"/>
  <c r="F54" i="54"/>
  <c r="F70" i="51"/>
  <c r="F70" i="54"/>
  <c r="F6" i="51"/>
  <c r="F28" i="54"/>
  <c r="F83" i="51"/>
  <c r="E132" i="51"/>
  <c r="F21" i="51"/>
  <c r="E73" i="20"/>
  <c r="E73" i="54"/>
  <c r="E89" i="51"/>
  <c r="E89" i="54"/>
  <c r="E60" i="51"/>
  <c r="E16" i="51"/>
  <c r="E16" i="54"/>
  <c r="E28" i="51"/>
  <c r="E28" i="54"/>
  <c r="E37" i="20"/>
  <c r="E64" i="51"/>
  <c r="F126" i="51"/>
  <c r="F126" i="54"/>
  <c r="F53" i="51"/>
  <c r="F109" i="51"/>
  <c r="F98" i="54"/>
  <c r="E104" i="51"/>
  <c r="F110" i="54"/>
  <c r="E27" i="54"/>
  <c r="F81" i="51"/>
  <c r="F40" i="19"/>
  <c r="F40" i="20"/>
  <c r="F72" i="19"/>
  <c r="F72" i="20"/>
  <c r="E7" i="20"/>
  <c r="F15" i="20"/>
  <c r="F8" i="19"/>
  <c r="F8" i="20"/>
  <c r="F85" i="19"/>
  <c r="E83" i="20"/>
  <c r="F95" i="19"/>
  <c r="E116" i="19"/>
  <c r="F9" i="19"/>
  <c r="F29" i="19"/>
  <c r="F120" i="52"/>
  <c r="F47" i="20"/>
  <c r="F90" i="20"/>
  <c r="F107" i="20"/>
  <c r="F122" i="49"/>
  <c r="F122" i="20"/>
  <c r="E128" i="19"/>
  <c r="F5" i="19"/>
  <c r="E43" i="20"/>
  <c r="E59" i="20"/>
  <c r="E75" i="20"/>
  <c r="E112" i="19"/>
  <c r="E23" i="20"/>
  <c r="F73" i="19"/>
  <c r="F24" i="19"/>
  <c r="F24" i="20"/>
  <c r="E122" i="20"/>
  <c r="E86" i="54"/>
  <c r="F45" i="51"/>
  <c r="M15" i="54"/>
  <c r="S15" i="54" s="1"/>
  <c r="E9" i="20"/>
  <c r="E54" i="54"/>
  <c r="E110" i="54"/>
  <c r="E95" i="20"/>
  <c r="E105" i="51"/>
  <c r="E105" i="54"/>
  <c r="E121" i="51"/>
  <c r="E121" i="54"/>
  <c r="E45" i="51"/>
  <c r="E85" i="20"/>
  <c r="E85" i="54"/>
  <c r="E101" i="51"/>
  <c r="E101" i="54"/>
  <c r="E48" i="51"/>
  <c r="F67" i="51"/>
  <c r="M7" i="54"/>
  <c r="S7" i="54" s="1"/>
  <c r="F62" i="54"/>
  <c r="F78" i="54"/>
  <c r="F10" i="51"/>
  <c r="L12" i="51" s="1"/>
  <c r="M14" i="54"/>
  <c r="S14" i="54" s="1"/>
  <c r="E19" i="54"/>
  <c r="F65" i="51"/>
  <c r="E74" i="54"/>
  <c r="F129" i="51"/>
  <c r="E17" i="20"/>
  <c r="E11" i="50"/>
  <c r="M4" i="53"/>
  <c r="S4" i="53" s="1"/>
  <c r="F84" i="49"/>
  <c r="E33" i="50"/>
  <c r="F93" i="53"/>
  <c r="E52" i="50"/>
  <c r="F17" i="50"/>
  <c r="F80" i="49"/>
  <c r="F50" i="50"/>
  <c r="F50" i="52"/>
  <c r="E63" i="50"/>
  <c r="F131" i="49"/>
  <c r="F131" i="52"/>
  <c r="F11" i="52"/>
  <c r="F31" i="52"/>
  <c r="E67" i="50"/>
  <c r="E91" i="50"/>
  <c r="E38" i="50"/>
  <c r="E38" i="52"/>
  <c r="E94" i="52"/>
  <c r="F114" i="52"/>
  <c r="F57" i="50"/>
  <c r="F57" i="52"/>
  <c r="F121" i="49"/>
  <c r="F121" i="52"/>
  <c r="E130" i="52"/>
  <c r="F133" i="51"/>
  <c r="F133" i="54"/>
  <c r="F96" i="19"/>
  <c r="F96" i="20"/>
  <c r="F61" i="19"/>
  <c r="F12" i="19"/>
  <c r="F12" i="20"/>
  <c r="F117" i="19"/>
  <c r="F19" i="20"/>
  <c r="F124" i="52"/>
  <c r="F94" i="49"/>
  <c r="F94" i="20"/>
  <c r="F123" i="20"/>
  <c r="F4" i="19"/>
  <c r="E133" i="19"/>
  <c r="F44" i="50"/>
  <c r="E93" i="50"/>
  <c r="E117" i="50"/>
  <c r="F102" i="53"/>
  <c r="F36" i="50"/>
  <c r="E62" i="53"/>
  <c r="F39" i="50"/>
  <c r="F39" i="53"/>
  <c r="F55" i="50"/>
  <c r="F55" i="53"/>
  <c r="F71" i="53"/>
  <c r="F103" i="53"/>
  <c r="F79" i="53"/>
  <c r="E84" i="50"/>
  <c r="E109" i="50"/>
  <c r="E123" i="53"/>
  <c r="F32" i="50"/>
  <c r="F101" i="50"/>
  <c r="E127" i="49"/>
  <c r="E127" i="53"/>
  <c r="F30" i="53"/>
  <c r="E50" i="53"/>
  <c r="E114" i="53"/>
  <c r="E124" i="50"/>
  <c r="E124" i="53"/>
  <c r="F108" i="49"/>
  <c r="E4" i="51"/>
  <c r="K5" i="51" s="1"/>
  <c r="E24" i="20"/>
  <c r="E20" i="20"/>
  <c r="F115" i="19"/>
  <c r="F115" i="20"/>
  <c r="F51" i="19"/>
  <c r="F106" i="49"/>
  <c r="E120" i="20"/>
  <c r="E25" i="54"/>
  <c r="F37" i="54"/>
  <c r="E39" i="51"/>
  <c r="E55" i="51"/>
  <c r="E55" i="54"/>
  <c r="E71" i="51"/>
  <c r="E71" i="54"/>
  <c r="E80" i="54"/>
  <c r="E103" i="51"/>
  <c r="E103" i="54"/>
  <c r="F13" i="54"/>
  <c r="F33" i="54"/>
  <c r="E79" i="51"/>
  <c r="E79" i="54"/>
  <c r="F52" i="51"/>
  <c r="F52" i="54"/>
  <c r="E100" i="54"/>
  <c r="F69" i="54"/>
  <c r="E56" i="54"/>
  <c r="E72" i="54"/>
  <c r="F130" i="51"/>
  <c r="F26" i="20"/>
  <c r="F26" i="54"/>
  <c r="E35" i="51"/>
  <c r="E42" i="51"/>
  <c r="E42" i="54"/>
  <c r="F97" i="50"/>
  <c r="F97" i="54"/>
  <c r="E106" i="51"/>
  <c r="F18" i="51"/>
  <c r="F18" i="54"/>
  <c r="E90" i="51"/>
  <c r="F34" i="51"/>
  <c r="F34" i="54"/>
  <c r="F113" i="54"/>
  <c r="F104" i="50"/>
  <c r="F104" i="53"/>
  <c r="F48" i="49"/>
  <c r="F48" i="53"/>
  <c r="E115" i="49"/>
  <c r="E115" i="53"/>
  <c r="F119" i="50"/>
  <c r="F119" i="53"/>
  <c r="E8" i="53"/>
  <c r="F23" i="49"/>
  <c r="E53" i="53"/>
  <c r="F100" i="50"/>
  <c r="F100" i="53"/>
  <c r="E51" i="49"/>
  <c r="E51" i="53"/>
  <c r="E108" i="53"/>
  <c r="F7" i="49"/>
  <c r="F77" i="52"/>
  <c r="E102" i="50"/>
  <c r="F125" i="53"/>
  <c r="F74" i="50"/>
  <c r="E92" i="53"/>
  <c r="F88" i="50"/>
  <c r="F88" i="53"/>
  <c r="E44" i="53"/>
  <c r="F87" i="50"/>
  <c r="E36" i="53"/>
  <c r="F132" i="50"/>
  <c r="F20" i="49"/>
  <c r="F20" i="53"/>
  <c r="E70" i="50"/>
  <c r="E126" i="50"/>
  <c r="E126" i="53"/>
  <c r="F86" i="19"/>
  <c r="F86" i="20"/>
  <c r="F22" i="19"/>
  <c r="E31" i="19"/>
  <c r="E98" i="19"/>
  <c r="E58" i="19"/>
  <c r="E58" i="20"/>
  <c r="F35" i="19"/>
  <c r="F128" i="19"/>
  <c r="F128" i="52"/>
  <c r="E12" i="20"/>
  <c r="E119" i="19"/>
  <c r="E119" i="20"/>
  <c r="E77" i="19"/>
  <c r="E77" i="20"/>
  <c r="F54" i="19"/>
  <c r="F70" i="19"/>
  <c r="F6" i="19"/>
  <c r="E46" i="19"/>
  <c r="E46" i="20"/>
  <c r="F83" i="19"/>
  <c r="E132" i="20"/>
  <c r="F21" i="20"/>
  <c r="E73" i="19"/>
  <c r="E73" i="51"/>
  <c r="E89" i="19"/>
  <c r="E60" i="20"/>
  <c r="E87" i="19"/>
  <c r="E16" i="20"/>
  <c r="E28" i="20"/>
  <c r="E37" i="19"/>
  <c r="E37" i="51"/>
  <c r="F116" i="19"/>
  <c r="F116" i="20"/>
  <c r="E64" i="20"/>
  <c r="F126" i="49"/>
  <c r="F53" i="20"/>
  <c r="F109" i="20"/>
  <c r="F43" i="19"/>
  <c r="F59" i="19"/>
  <c r="F75" i="19"/>
  <c r="F98" i="19"/>
  <c r="F98" i="51"/>
  <c r="E104" i="20"/>
  <c r="F110" i="19"/>
  <c r="E27" i="19"/>
  <c r="F81" i="20"/>
  <c r="F127" i="19"/>
  <c r="F127" i="20"/>
  <c r="F40" i="52"/>
  <c r="F72" i="52"/>
  <c r="F27" i="20"/>
  <c r="E7" i="52"/>
  <c r="E61" i="49"/>
  <c r="E61" i="52"/>
  <c r="F8" i="52"/>
  <c r="E29" i="49"/>
  <c r="E29" i="52"/>
  <c r="F85" i="49"/>
  <c r="E83" i="52"/>
  <c r="E116" i="49"/>
  <c r="E116" i="52"/>
  <c r="F29" i="49"/>
  <c r="E57" i="49"/>
  <c r="E57" i="52"/>
  <c r="F90" i="49"/>
  <c r="E128" i="49"/>
  <c r="E128" i="52"/>
  <c r="F5" i="49"/>
  <c r="E13" i="49"/>
  <c r="E13" i="52"/>
  <c r="E43" i="52"/>
  <c r="E59" i="52"/>
  <c r="E75" i="52"/>
  <c r="E112" i="49"/>
  <c r="E112" i="52"/>
  <c r="F14" i="49"/>
  <c r="E23" i="52"/>
  <c r="F73" i="49"/>
  <c r="E82" i="49"/>
  <c r="F24" i="52"/>
  <c r="E122" i="49"/>
  <c r="E122" i="52"/>
  <c r="E18" i="19"/>
  <c r="E18" i="20"/>
  <c r="E86" i="19"/>
  <c r="F45" i="20"/>
  <c r="E26" i="19"/>
  <c r="E26" i="20"/>
  <c r="E34" i="19"/>
  <c r="E34" i="20"/>
  <c r="E99" i="19"/>
  <c r="E99" i="20"/>
  <c r="E111" i="19"/>
  <c r="E111" i="20"/>
  <c r="E9" i="19"/>
  <c r="E9" i="51"/>
  <c r="E54" i="19"/>
  <c r="E54" i="20"/>
  <c r="E110" i="19"/>
  <c r="E30" i="19"/>
  <c r="E30" i="20"/>
  <c r="E47" i="19"/>
  <c r="F63" i="19"/>
  <c r="E107" i="19"/>
  <c r="E107" i="20"/>
  <c r="E45" i="19"/>
  <c r="E45" i="20"/>
  <c r="E85" i="19"/>
  <c r="E85" i="51"/>
  <c r="E48" i="20"/>
  <c r="F67" i="19"/>
  <c r="F91" i="19"/>
  <c r="F46" i="19"/>
  <c r="F46" i="20"/>
  <c r="F62" i="19"/>
  <c r="F62" i="20"/>
  <c r="F78" i="19"/>
  <c r="F78" i="20"/>
  <c r="F10" i="19"/>
  <c r="E19" i="19"/>
  <c r="F65" i="20"/>
  <c r="E74" i="19"/>
  <c r="E74" i="20"/>
  <c r="F129" i="20"/>
  <c r="E17" i="19"/>
  <c r="E17" i="51"/>
  <c r="E11" i="51"/>
  <c r="M139" i="51"/>
  <c r="S139" i="51" s="1"/>
  <c r="M197" i="51"/>
  <c r="S197" i="51" s="1"/>
  <c r="M4" i="54"/>
  <c r="S4" i="54" s="1"/>
  <c r="F84" i="50"/>
  <c r="F84" i="53"/>
  <c r="E78" i="50"/>
  <c r="E88" i="53"/>
  <c r="E33" i="53"/>
  <c r="F93" i="52"/>
  <c r="E52" i="53"/>
  <c r="E68" i="53"/>
  <c r="F17" i="52"/>
  <c r="E65" i="53"/>
  <c r="F80" i="50"/>
  <c r="F80" i="53"/>
  <c r="E63" i="49"/>
  <c r="E63" i="53"/>
  <c r="E76" i="53"/>
  <c r="F131" i="50"/>
  <c r="F131" i="53"/>
  <c r="F11" i="49"/>
  <c r="F31" i="49"/>
  <c r="E67" i="49"/>
  <c r="E67" i="53"/>
  <c r="E91" i="49"/>
  <c r="E91" i="53"/>
  <c r="F16" i="49"/>
  <c r="F16" i="53"/>
  <c r="E94" i="50"/>
  <c r="E96" i="53"/>
  <c r="F114" i="50"/>
  <c r="E15" i="53"/>
  <c r="F57" i="53"/>
  <c r="E66" i="50"/>
  <c r="F121" i="53"/>
  <c r="E130" i="50"/>
  <c r="E118" i="50"/>
  <c r="F133" i="20"/>
  <c r="E6" i="49"/>
  <c r="F61" i="49"/>
  <c r="F82" i="49"/>
  <c r="F12" i="52"/>
  <c r="E21" i="49"/>
  <c r="F117" i="49"/>
  <c r="E41" i="49"/>
  <c r="E41" i="52"/>
  <c r="E81" i="49"/>
  <c r="E81" i="52"/>
  <c r="E97" i="49"/>
  <c r="F66" i="49"/>
  <c r="E131" i="52"/>
  <c r="E69" i="49"/>
  <c r="F38" i="50"/>
  <c r="R4" i="49"/>
  <c r="V4" i="49"/>
  <c r="F4" i="53"/>
  <c r="F3" i="41"/>
  <c r="F3" i="54"/>
  <c r="F3" i="53"/>
  <c r="F3" i="52"/>
  <c r="F3" i="20"/>
  <c r="E133" i="49"/>
  <c r="E133" i="20"/>
  <c r="F112" i="51"/>
  <c r="F112" i="54"/>
  <c r="F44" i="51"/>
  <c r="F68" i="51"/>
  <c r="F68" i="54"/>
  <c r="F102" i="51"/>
  <c r="F118" i="51"/>
  <c r="F36" i="51"/>
  <c r="E62" i="51"/>
  <c r="F39" i="51"/>
  <c r="F39" i="54"/>
  <c r="F55" i="51"/>
  <c r="F55" i="54"/>
  <c r="F71" i="51"/>
  <c r="F71" i="54"/>
  <c r="F103" i="51"/>
  <c r="F103" i="54"/>
  <c r="F25" i="54"/>
  <c r="F79" i="51"/>
  <c r="F79" i="54"/>
  <c r="E84" i="54"/>
  <c r="F92" i="51"/>
  <c r="F92" i="54"/>
  <c r="E123" i="51"/>
  <c r="E123" i="54"/>
  <c r="F32" i="51"/>
  <c r="F101" i="54"/>
  <c r="E127" i="54"/>
  <c r="F30" i="51"/>
  <c r="F30" i="54"/>
  <c r="F41" i="54"/>
  <c r="E50" i="51"/>
  <c r="F105" i="50"/>
  <c r="F105" i="54"/>
  <c r="E114" i="51"/>
  <c r="E124" i="54"/>
  <c r="F49" i="54"/>
  <c r="F108" i="50"/>
  <c r="F108" i="53"/>
  <c r="F56" i="49"/>
  <c r="F56" i="53"/>
  <c r="E4" i="19"/>
  <c r="F64" i="19"/>
  <c r="F64" i="20"/>
  <c r="E24" i="19"/>
  <c r="E20" i="19"/>
  <c r="E125" i="19"/>
  <c r="E125" i="52"/>
  <c r="F51" i="20"/>
  <c r="F106" i="19"/>
  <c r="F106" i="20"/>
  <c r="E120" i="19"/>
  <c r="E25" i="20"/>
  <c r="F37" i="51"/>
  <c r="E39" i="54"/>
  <c r="E80" i="51"/>
  <c r="F13" i="51"/>
  <c r="F33" i="51"/>
  <c r="E49" i="20"/>
  <c r="E49" i="54"/>
  <c r="E113" i="51"/>
  <c r="E113" i="54"/>
  <c r="E129" i="51"/>
  <c r="E129" i="54"/>
  <c r="E100" i="51"/>
  <c r="F69" i="51"/>
  <c r="E40" i="51"/>
  <c r="E40" i="54"/>
  <c r="E56" i="51"/>
  <c r="E72" i="51"/>
  <c r="F130" i="54"/>
  <c r="F26" i="51"/>
  <c r="E35" i="54"/>
  <c r="F97" i="51"/>
  <c r="E106" i="54"/>
  <c r="F18" i="20"/>
  <c r="E90" i="54"/>
  <c r="F34" i="20"/>
  <c r="F113" i="51"/>
  <c r="E22" i="53"/>
  <c r="F48" i="50"/>
  <c r="E10" i="53"/>
  <c r="E115" i="51"/>
  <c r="F23" i="50"/>
  <c r="F23" i="53"/>
  <c r="E51" i="50"/>
  <c r="E108" i="50"/>
  <c r="F7" i="50"/>
  <c r="F7" i="53"/>
  <c r="E102" i="53"/>
  <c r="F42" i="53"/>
  <c r="F58" i="50"/>
  <c r="F58" i="53"/>
  <c r="F74" i="20"/>
  <c r="F74" i="53"/>
  <c r="E92" i="50"/>
  <c r="E14" i="53"/>
  <c r="F87" i="53"/>
  <c r="F132" i="53"/>
  <c r="F20" i="50"/>
  <c r="E70" i="53"/>
  <c r="E31" i="20"/>
  <c r="F89" i="19"/>
  <c r="F89" i="20"/>
  <c r="E98" i="20"/>
  <c r="F35" i="20"/>
  <c r="F128" i="20"/>
  <c r="E12" i="19"/>
  <c r="F28" i="19"/>
  <c r="F28" i="20"/>
  <c r="F83" i="20"/>
  <c r="E132" i="19"/>
  <c r="F21" i="19"/>
  <c r="E89" i="52"/>
  <c r="E60" i="19"/>
  <c r="E87" i="20"/>
  <c r="E16" i="19"/>
  <c r="E28" i="19"/>
  <c r="F76" i="19"/>
  <c r="F76" i="20"/>
  <c r="E64" i="19"/>
  <c r="F126" i="19"/>
  <c r="F126" i="20"/>
  <c r="F53" i="19"/>
  <c r="F109" i="19"/>
  <c r="F98" i="49"/>
  <c r="E104" i="19"/>
  <c r="F110" i="49"/>
  <c r="F110" i="20"/>
  <c r="E27" i="20"/>
  <c r="F81" i="19"/>
  <c r="F72" i="49"/>
  <c r="F27" i="52"/>
  <c r="F99" i="49"/>
  <c r="F99" i="52"/>
  <c r="F15" i="52"/>
  <c r="F111" i="49"/>
  <c r="F111" i="52"/>
  <c r="E29" i="50"/>
  <c r="F85" i="53"/>
  <c r="E83" i="50"/>
  <c r="F95" i="49"/>
  <c r="F95" i="52"/>
  <c r="F9" i="49"/>
  <c r="F9" i="53"/>
  <c r="F29" i="50"/>
  <c r="F29" i="53"/>
  <c r="E57" i="50"/>
  <c r="F120" i="49"/>
  <c r="F47" i="52"/>
  <c r="F90" i="52"/>
  <c r="F107" i="49"/>
  <c r="F107" i="52"/>
  <c r="F122" i="52"/>
  <c r="F5" i="50"/>
  <c r="E13" i="50"/>
  <c r="E59" i="50"/>
  <c r="E75" i="49"/>
  <c r="F14" i="50"/>
  <c r="F14" i="52"/>
  <c r="F73" i="53"/>
  <c r="E82" i="52"/>
  <c r="E86" i="20"/>
  <c r="F45" i="19"/>
  <c r="E110" i="20"/>
  <c r="E95" i="19"/>
  <c r="E105" i="19"/>
  <c r="E105" i="52"/>
  <c r="E121" i="19"/>
  <c r="E121" i="52"/>
  <c r="E47" i="20"/>
  <c r="F63" i="20"/>
  <c r="F60" i="19"/>
  <c r="F60" i="20"/>
  <c r="E101" i="19"/>
  <c r="E48" i="19"/>
  <c r="F67" i="20"/>
  <c r="F91" i="20"/>
  <c r="E19" i="20"/>
  <c r="F65" i="19"/>
  <c r="F129" i="19"/>
  <c r="E17" i="52"/>
  <c r="E11" i="54"/>
  <c r="E78" i="53"/>
  <c r="M5" i="50"/>
  <c r="S5" i="50" s="1"/>
  <c r="E88" i="50"/>
  <c r="E52" i="54"/>
  <c r="E68" i="50"/>
  <c r="E65" i="50"/>
  <c r="F50" i="53"/>
  <c r="E63" i="51"/>
  <c r="E76" i="50"/>
  <c r="F11" i="50"/>
  <c r="F11" i="53"/>
  <c r="F31" i="50"/>
  <c r="F31" i="53"/>
  <c r="M6" i="50"/>
  <c r="S6" i="50" s="1"/>
  <c r="M6" i="53"/>
  <c r="F16" i="50"/>
  <c r="E38" i="54"/>
  <c r="E94" i="53"/>
  <c r="E96" i="50"/>
  <c r="F114" i="53"/>
  <c r="M10" i="50"/>
  <c r="S10" i="50" s="1"/>
  <c r="E15" i="49"/>
  <c r="E66" i="53"/>
  <c r="E118" i="53"/>
  <c r="F133" i="19"/>
  <c r="F133" i="53"/>
  <c r="F96" i="49"/>
  <c r="E6" i="50"/>
  <c r="E6" i="52"/>
  <c r="F61" i="53"/>
  <c r="F82" i="52"/>
  <c r="E21" i="50"/>
  <c r="E21" i="52"/>
  <c r="F117" i="53"/>
  <c r="E41" i="50"/>
  <c r="E97" i="20"/>
  <c r="F66" i="52"/>
  <c r="E131" i="50"/>
  <c r="F19" i="52"/>
  <c r="E69" i="52"/>
  <c r="F124" i="49"/>
  <c r="F38" i="49"/>
  <c r="F38" i="52"/>
  <c r="F94" i="52"/>
  <c r="F123" i="49"/>
  <c r="F123" i="52"/>
  <c r="R4" i="50"/>
  <c r="V4" i="50"/>
  <c r="L4" i="52"/>
  <c r="E133" i="52"/>
  <c r="F44" i="54"/>
  <c r="E93" i="51"/>
  <c r="E93" i="54"/>
  <c r="E117" i="51"/>
  <c r="E117" i="54"/>
  <c r="F102" i="54"/>
  <c r="F118" i="54"/>
  <c r="F36" i="54"/>
  <c r="E62" i="54"/>
  <c r="F25" i="51"/>
  <c r="E84" i="51"/>
  <c r="E5" i="51"/>
  <c r="M19" i="54"/>
  <c r="S19" i="54" s="1"/>
  <c r="E32" i="51"/>
  <c r="E32" i="54"/>
  <c r="E109" i="51"/>
  <c r="E109" i="54"/>
  <c r="F32" i="54"/>
  <c r="F41" i="51"/>
  <c r="E50" i="54"/>
  <c r="F105" i="51"/>
  <c r="E114" i="54"/>
  <c r="E124" i="51"/>
  <c r="F49" i="51"/>
  <c r="F56" i="50"/>
  <c r="E4" i="49"/>
  <c r="K4" i="52"/>
  <c r="F64" i="52"/>
  <c r="E24" i="49"/>
  <c r="E24" i="52"/>
  <c r="E20" i="49"/>
  <c r="E20" i="52"/>
  <c r="E125" i="49"/>
  <c r="E120" i="49"/>
  <c r="E120" i="52"/>
  <c r="E25" i="19"/>
  <c r="E25" i="51"/>
  <c r="F37" i="20"/>
  <c r="E39" i="19"/>
  <c r="E55" i="19"/>
  <c r="E71" i="19"/>
  <c r="E80" i="20"/>
  <c r="E103" i="19"/>
  <c r="E103" i="20"/>
  <c r="F13" i="20"/>
  <c r="F33" i="20"/>
  <c r="E49" i="19"/>
  <c r="E49" i="51"/>
  <c r="E113" i="52"/>
  <c r="E129" i="52"/>
  <c r="E79" i="19"/>
  <c r="E100" i="20"/>
  <c r="F69" i="20"/>
  <c r="E40" i="20"/>
  <c r="E56" i="20"/>
  <c r="E72" i="20"/>
  <c r="F130" i="19"/>
  <c r="F26" i="19"/>
  <c r="E35" i="19"/>
  <c r="E42" i="19"/>
  <c r="E42" i="20"/>
  <c r="F97" i="19"/>
  <c r="F18" i="19"/>
  <c r="E90" i="19"/>
  <c r="F34" i="19"/>
  <c r="F113" i="53"/>
  <c r="E22" i="51"/>
  <c r="E22" i="54"/>
  <c r="F104" i="51"/>
  <c r="F104" i="54"/>
  <c r="F48" i="51"/>
  <c r="F48" i="54"/>
  <c r="E10" i="51"/>
  <c r="E10" i="54"/>
  <c r="E115" i="54"/>
  <c r="F119" i="51"/>
  <c r="F119" i="54"/>
  <c r="F23" i="51"/>
  <c r="F23" i="54"/>
  <c r="F100" i="51"/>
  <c r="F100" i="54"/>
  <c r="E51" i="51"/>
  <c r="E51" i="54"/>
  <c r="E108" i="54"/>
  <c r="F7" i="51"/>
  <c r="F7" i="54"/>
  <c r="F77" i="50"/>
  <c r="F77" i="54"/>
  <c r="E102" i="51"/>
  <c r="F125" i="50"/>
  <c r="F125" i="54"/>
  <c r="F42" i="20"/>
  <c r="F42" i="54"/>
  <c r="E92" i="54"/>
  <c r="E14" i="51"/>
  <c r="E14" i="54"/>
  <c r="F88" i="51"/>
  <c r="F88" i="54"/>
  <c r="F87" i="51"/>
  <c r="F87" i="54"/>
  <c r="F132" i="51"/>
  <c r="F132" i="54"/>
  <c r="F20" i="51"/>
  <c r="E70" i="51"/>
  <c r="E126" i="51"/>
  <c r="F86" i="49"/>
  <c r="F22" i="49"/>
  <c r="E31" i="52"/>
  <c r="E98" i="49"/>
  <c r="E98" i="52"/>
  <c r="E58" i="49"/>
  <c r="E12" i="49"/>
  <c r="E12" i="52"/>
  <c r="E119" i="52"/>
  <c r="E77" i="49"/>
  <c r="E77" i="52"/>
  <c r="F54" i="49"/>
  <c r="F70" i="49"/>
  <c r="F6" i="50"/>
  <c r="F28" i="52"/>
  <c r="E46" i="49"/>
  <c r="E46" i="52"/>
  <c r="E132" i="49"/>
  <c r="E132" i="52"/>
  <c r="F21" i="49"/>
  <c r="E73" i="49"/>
  <c r="E73" i="52"/>
  <c r="E89" i="49"/>
  <c r="E60" i="49"/>
  <c r="E60" i="52"/>
  <c r="E87" i="52"/>
  <c r="E16" i="49"/>
  <c r="E16" i="52"/>
  <c r="E28" i="49"/>
  <c r="E28" i="52"/>
  <c r="E37" i="49"/>
  <c r="F76" i="52"/>
  <c r="F116" i="52"/>
  <c r="E64" i="49"/>
  <c r="E64" i="52"/>
  <c r="F53" i="49"/>
  <c r="F43" i="20"/>
  <c r="F59" i="20"/>
  <c r="F75" i="20"/>
  <c r="E104" i="49"/>
  <c r="E104" i="52"/>
  <c r="E27" i="52"/>
  <c r="F81" i="49"/>
  <c r="F81" i="53"/>
  <c r="F40" i="49"/>
  <c r="F40" i="53"/>
  <c r="F72" i="50"/>
  <c r="F72" i="53"/>
  <c r="F27" i="49"/>
  <c r="E7" i="49"/>
  <c r="E7" i="53"/>
  <c r="F99" i="50"/>
  <c r="F15" i="49"/>
  <c r="E61" i="53"/>
  <c r="F111" i="50"/>
  <c r="F8" i="49"/>
  <c r="F8" i="53"/>
  <c r="E29" i="53"/>
  <c r="F85" i="52"/>
  <c r="E83" i="49"/>
  <c r="E83" i="53"/>
  <c r="F95" i="50"/>
  <c r="E116" i="53"/>
  <c r="F9" i="50"/>
  <c r="F9" i="52"/>
  <c r="F29" i="52"/>
  <c r="E57" i="53"/>
  <c r="F120" i="50"/>
  <c r="F47" i="49"/>
  <c r="F90" i="50"/>
  <c r="F107" i="50"/>
  <c r="F122" i="50"/>
  <c r="F122" i="53"/>
  <c r="E13" i="53"/>
  <c r="E43" i="49"/>
  <c r="E43" i="53"/>
  <c r="E59" i="49"/>
  <c r="E59" i="53"/>
  <c r="E75" i="50"/>
  <c r="E75" i="53"/>
  <c r="E112" i="53"/>
  <c r="E23" i="49"/>
  <c r="E23" i="53"/>
  <c r="F73" i="52"/>
  <c r="E82" i="50"/>
  <c r="F24" i="49"/>
  <c r="F24" i="53"/>
  <c r="E122" i="50"/>
  <c r="E18" i="49"/>
  <c r="E86" i="49"/>
  <c r="E86" i="52"/>
  <c r="F45" i="49"/>
  <c r="E26" i="49"/>
  <c r="E34" i="49"/>
  <c r="E34" i="52"/>
  <c r="E99" i="52"/>
  <c r="E111" i="50"/>
  <c r="E111" i="52"/>
  <c r="E9" i="49"/>
  <c r="E9" i="52"/>
  <c r="E54" i="49"/>
  <c r="E54" i="52"/>
  <c r="E110" i="49"/>
  <c r="E110" i="52"/>
  <c r="E95" i="52"/>
  <c r="E30" i="49"/>
  <c r="E105" i="49"/>
  <c r="E121" i="49"/>
  <c r="E47" i="52"/>
  <c r="E107" i="52"/>
  <c r="E45" i="49"/>
  <c r="E45" i="52"/>
  <c r="F60" i="52"/>
  <c r="E85" i="49"/>
  <c r="E101" i="49"/>
  <c r="E101" i="20"/>
  <c r="E48" i="49"/>
  <c r="E48" i="52"/>
  <c r="M7" i="53"/>
  <c r="S7" i="53" s="1"/>
  <c r="F46" i="49"/>
  <c r="F62" i="49"/>
  <c r="F78" i="49"/>
  <c r="F10" i="49"/>
  <c r="E19" i="52"/>
  <c r="F65" i="49"/>
  <c r="E74" i="49"/>
  <c r="E74" i="52"/>
  <c r="F129" i="49"/>
  <c r="E17" i="49"/>
  <c r="E11" i="19"/>
  <c r="F84" i="51"/>
  <c r="F84" i="54"/>
  <c r="E78" i="51"/>
  <c r="M5" i="51"/>
  <c r="S5" i="51" s="1"/>
  <c r="E88" i="54"/>
  <c r="M102" i="51"/>
  <c r="S102" i="51" s="1"/>
  <c r="E33" i="54"/>
  <c r="F93" i="50"/>
  <c r="F93" i="54"/>
  <c r="E68" i="54"/>
  <c r="F17" i="54"/>
  <c r="F80" i="51"/>
  <c r="F80" i="54"/>
  <c r="F50" i="51"/>
  <c r="E63" i="54"/>
  <c r="E76" i="54"/>
  <c r="F131" i="51"/>
  <c r="F131" i="54"/>
  <c r="F11" i="51"/>
  <c r="F11" i="54"/>
  <c r="F31" i="51"/>
  <c r="F31" i="54"/>
  <c r="E67" i="51"/>
  <c r="E67" i="54"/>
  <c r="E91" i="51"/>
  <c r="E91" i="54"/>
  <c r="M6" i="51"/>
  <c r="S6" i="51" s="1"/>
  <c r="F16" i="51"/>
  <c r="E38" i="51"/>
  <c r="E38" i="53"/>
  <c r="E94" i="51"/>
  <c r="E96" i="54"/>
  <c r="F114" i="51"/>
  <c r="E15" i="50"/>
  <c r="F57" i="54"/>
  <c r="E66" i="51"/>
  <c r="F121" i="50"/>
  <c r="F121" i="54"/>
  <c r="E130" i="51"/>
  <c r="E118" i="51"/>
  <c r="F96" i="50"/>
  <c r="F96" i="53"/>
  <c r="F61" i="52"/>
  <c r="F82" i="50"/>
  <c r="F12" i="49"/>
  <c r="F12" i="53"/>
  <c r="E21" i="53"/>
  <c r="F117" i="52"/>
  <c r="E41" i="53"/>
  <c r="E81" i="53"/>
  <c r="E97" i="53"/>
  <c r="F66" i="50"/>
  <c r="E131" i="49"/>
  <c r="F19" i="49"/>
  <c r="E69" i="53"/>
  <c r="F124" i="50"/>
  <c r="F94" i="50"/>
  <c r="F123" i="50"/>
  <c r="F123" i="53"/>
  <c r="F4" i="49"/>
  <c r="L6" i="49" s="1"/>
  <c r="F4" i="52"/>
  <c r="E133" i="53"/>
  <c r="F112" i="19"/>
  <c r="F112" i="52"/>
  <c r="E93" i="19"/>
  <c r="F102" i="19"/>
  <c r="F118" i="49"/>
  <c r="E62" i="19"/>
  <c r="E62" i="20"/>
  <c r="F39" i="19"/>
  <c r="F55" i="19"/>
  <c r="F71" i="19"/>
  <c r="F103" i="19"/>
  <c r="F25" i="20"/>
  <c r="F79" i="19"/>
  <c r="E84" i="20"/>
  <c r="E5" i="19"/>
  <c r="E32" i="20"/>
  <c r="F92" i="20"/>
  <c r="E123" i="19"/>
  <c r="E123" i="20"/>
  <c r="F101" i="19"/>
  <c r="F101" i="51"/>
  <c r="E127" i="19"/>
  <c r="E127" i="20"/>
  <c r="F30" i="19"/>
  <c r="F30" i="20"/>
  <c r="F41" i="20"/>
  <c r="E50" i="19"/>
  <c r="E50" i="20"/>
  <c r="F105" i="19"/>
  <c r="E114" i="19"/>
  <c r="E124" i="20"/>
  <c r="F49" i="20"/>
  <c r="F108" i="51"/>
  <c r="F108" i="54"/>
  <c r="F56" i="51"/>
  <c r="F56" i="54"/>
  <c r="E4" i="50"/>
  <c r="E4" i="52"/>
  <c r="F64" i="49"/>
  <c r="E24" i="50"/>
  <c r="E20" i="50"/>
  <c r="F115" i="49"/>
  <c r="F115" i="52"/>
  <c r="E125" i="20"/>
  <c r="F51" i="52"/>
  <c r="F106" i="52"/>
  <c r="F37" i="19"/>
  <c r="E39" i="20"/>
  <c r="E55" i="20"/>
  <c r="E71" i="20"/>
  <c r="E80" i="19"/>
  <c r="F13" i="19"/>
  <c r="F33" i="19"/>
  <c r="E49" i="52"/>
  <c r="E113" i="19"/>
  <c r="E129" i="19"/>
  <c r="E79" i="20"/>
  <c r="F52" i="19"/>
  <c r="F52" i="20"/>
  <c r="E100" i="19"/>
  <c r="F69" i="19"/>
  <c r="E40" i="19"/>
  <c r="E56" i="19"/>
  <c r="E72" i="19"/>
  <c r="F130" i="49"/>
  <c r="F130" i="20"/>
  <c r="E35" i="20"/>
  <c r="F97" i="20"/>
  <c r="E106" i="19"/>
  <c r="E106" i="20"/>
  <c r="E90" i="20"/>
  <c r="F113" i="19"/>
  <c r="F113" i="20"/>
  <c r="E8" i="51"/>
  <c r="E8" i="54"/>
  <c r="E53" i="20"/>
  <c r="E53" i="54"/>
  <c r="E108" i="20"/>
  <c r="L7" i="54"/>
  <c r="F77" i="51"/>
  <c r="E102" i="54"/>
  <c r="F125" i="51"/>
  <c r="F42" i="51"/>
  <c r="F58" i="51"/>
  <c r="F58" i="54"/>
  <c r="F74" i="51"/>
  <c r="F74" i="54"/>
  <c r="E92" i="51"/>
  <c r="E44" i="51"/>
  <c r="E44" i="54"/>
  <c r="E36" i="51"/>
  <c r="E36" i="54"/>
  <c r="F20" i="54"/>
  <c r="E70" i="54"/>
  <c r="E126" i="54"/>
  <c r="F86" i="52"/>
  <c r="F22" i="50"/>
  <c r="F22" i="52"/>
  <c r="F89" i="49"/>
  <c r="F89" i="52"/>
  <c r="E58" i="50"/>
  <c r="E58" i="52"/>
  <c r="F35" i="52"/>
  <c r="F128" i="49"/>
  <c r="E12" i="50"/>
  <c r="E119" i="49"/>
  <c r="F54" i="50"/>
  <c r="F54" i="52"/>
  <c r="F70" i="52"/>
  <c r="F6" i="49"/>
  <c r="F6" i="52"/>
  <c r="E46" i="50"/>
  <c r="F83" i="49"/>
  <c r="F83" i="52"/>
  <c r="F21" i="50"/>
  <c r="F21" i="53"/>
  <c r="E89" i="20"/>
  <c r="E87" i="49"/>
  <c r="E16" i="50"/>
  <c r="E28" i="50"/>
  <c r="E37" i="50"/>
  <c r="E37" i="52"/>
  <c r="F76" i="49"/>
  <c r="F116" i="49"/>
  <c r="F126" i="52"/>
  <c r="F53" i="50"/>
  <c r="F53" i="53"/>
  <c r="F109" i="49"/>
  <c r="F109" i="53"/>
  <c r="F43" i="52"/>
  <c r="F59" i="49"/>
  <c r="F59" i="52"/>
  <c r="F75" i="49"/>
  <c r="F75" i="52"/>
  <c r="F98" i="52"/>
  <c r="F110" i="52"/>
  <c r="F127" i="49"/>
  <c r="F127" i="52"/>
  <c r="F40" i="50"/>
  <c r="F27" i="50"/>
  <c r="F27" i="53"/>
  <c r="E7" i="50"/>
  <c r="F99" i="53"/>
  <c r="F15" i="50"/>
  <c r="F15" i="53"/>
  <c r="E61" i="50"/>
  <c r="F111" i="53"/>
  <c r="F8" i="50"/>
  <c r="E83" i="51"/>
  <c r="F95" i="53"/>
  <c r="E116" i="50"/>
  <c r="F120" i="53"/>
  <c r="F47" i="50"/>
  <c r="F47" i="53"/>
  <c r="F90" i="53"/>
  <c r="F107" i="53"/>
  <c r="E128" i="50"/>
  <c r="E128" i="53"/>
  <c r="E43" i="50"/>
  <c r="E75" i="51"/>
  <c r="E112" i="50"/>
  <c r="F14" i="53"/>
  <c r="E23" i="50"/>
  <c r="E82" i="53"/>
  <c r="F24" i="50"/>
  <c r="E122" i="53"/>
  <c r="E18" i="50"/>
  <c r="E18" i="52"/>
  <c r="F45" i="50"/>
  <c r="F45" i="53"/>
  <c r="E26" i="50"/>
  <c r="E26" i="52"/>
  <c r="E34" i="50"/>
  <c r="E99" i="50"/>
  <c r="E9" i="50"/>
  <c r="E54" i="50"/>
  <c r="E95" i="51"/>
  <c r="E30" i="50"/>
  <c r="E30" i="52"/>
  <c r="E105" i="20"/>
  <c r="E121" i="20"/>
  <c r="F63" i="49"/>
  <c r="F63" i="52"/>
  <c r="E107" i="49"/>
  <c r="E45" i="50"/>
  <c r="F60" i="49"/>
  <c r="E85" i="52"/>
  <c r="E101" i="52"/>
  <c r="E48" i="50"/>
  <c r="F67" i="49"/>
  <c r="F67" i="52"/>
  <c r="F91" i="49"/>
  <c r="F91" i="52"/>
  <c r="F46" i="50"/>
  <c r="F46" i="52"/>
  <c r="F62" i="52"/>
  <c r="F78" i="52"/>
  <c r="F10" i="50"/>
  <c r="F10" i="52"/>
  <c r="F65" i="53"/>
  <c r="F129" i="52"/>
  <c r="E17" i="50"/>
  <c r="E11" i="20"/>
  <c r="E78" i="54"/>
  <c r="E88" i="20"/>
  <c r="E33" i="20"/>
  <c r="F93" i="51"/>
  <c r="E52" i="51"/>
  <c r="E68" i="51"/>
  <c r="F17" i="51"/>
  <c r="E65" i="20"/>
  <c r="E65" i="54"/>
  <c r="F50" i="20"/>
  <c r="F50" i="54"/>
  <c r="E76" i="51"/>
  <c r="M6" i="54"/>
  <c r="S6" i="54" s="1"/>
  <c r="F16" i="54"/>
  <c r="E94" i="54"/>
  <c r="E96" i="51"/>
  <c r="F114" i="54"/>
  <c r="M10" i="54"/>
  <c r="S10" i="54" s="1"/>
  <c r="E15" i="51"/>
  <c r="E15" i="54"/>
  <c r="F57" i="51"/>
  <c r="E66" i="54"/>
  <c r="F121" i="51"/>
  <c r="E130" i="54"/>
  <c r="E118" i="54"/>
  <c r="F133" i="49"/>
  <c r="E6" i="54"/>
  <c r="F82" i="53"/>
  <c r="F12" i="50"/>
  <c r="E81" i="50"/>
  <c r="E97" i="50"/>
  <c r="F66" i="53"/>
  <c r="E131" i="53"/>
  <c r="M11" i="50"/>
  <c r="S11" i="50" s="1"/>
  <c r="F19" i="50"/>
  <c r="F19" i="53"/>
  <c r="E69" i="50"/>
  <c r="F124" i="53"/>
  <c r="F38" i="53"/>
  <c r="F94" i="53"/>
  <c r="F4" i="50"/>
  <c r="L4" i="53"/>
  <c r="F112" i="20"/>
  <c r="F44" i="19"/>
  <c r="F44" i="20"/>
  <c r="F68" i="19"/>
  <c r="F68" i="20"/>
  <c r="E93" i="52"/>
  <c r="E117" i="19"/>
  <c r="F102" i="20"/>
  <c r="F118" i="19"/>
  <c r="F36" i="19"/>
  <c r="F36" i="20"/>
  <c r="F39" i="20"/>
  <c r="F55" i="20"/>
  <c r="F71" i="20"/>
  <c r="F25" i="19"/>
  <c r="F79" i="20"/>
  <c r="E84" i="19"/>
  <c r="E32" i="19"/>
  <c r="F92" i="19"/>
  <c r="F92" i="52"/>
  <c r="E109" i="19"/>
  <c r="E109" i="52"/>
  <c r="F32" i="19"/>
  <c r="F32" i="20"/>
  <c r="F101" i="20"/>
  <c r="F41" i="19"/>
  <c r="F105" i="20"/>
  <c r="E114" i="20"/>
  <c r="E124" i="19"/>
  <c r="F49" i="19"/>
  <c r="Q4" i="49"/>
  <c r="U4" i="49"/>
  <c r="T4" i="49"/>
  <c r="F64" i="50"/>
  <c r="F64" i="53"/>
  <c r="E24" i="53"/>
  <c r="E20" i="53"/>
  <c r="F115" i="50"/>
  <c r="E125" i="53"/>
  <c r="F51" i="49"/>
  <c r="F106" i="50"/>
  <c r="E25" i="49"/>
  <c r="E25" i="52"/>
  <c r="F37" i="49"/>
  <c r="F37" i="53"/>
  <c r="E39" i="52"/>
  <c r="E55" i="52"/>
  <c r="E71" i="52"/>
  <c r="E80" i="49"/>
  <c r="E80" i="52"/>
  <c r="E103" i="52"/>
  <c r="F13" i="49"/>
  <c r="F33" i="49"/>
  <c r="E49" i="49"/>
  <c r="E113" i="49"/>
  <c r="E129" i="49"/>
  <c r="E79" i="50"/>
  <c r="E79" i="52"/>
  <c r="E100" i="49"/>
  <c r="E100" i="52"/>
  <c r="F69" i="53"/>
  <c r="E40" i="49"/>
  <c r="E40" i="52"/>
  <c r="E56" i="49"/>
  <c r="E56" i="52"/>
  <c r="E72" i="49"/>
  <c r="F26" i="49"/>
  <c r="E35" i="52"/>
  <c r="E42" i="49"/>
  <c r="E42" i="52"/>
  <c r="F97" i="49"/>
  <c r="E106" i="49"/>
  <c r="F18" i="49"/>
  <c r="E90" i="49"/>
  <c r="F34" i="49"/>
  <c r="F113" i="49"/>
  <c r="E22" i="19"/>
  <c r="E22" i="20"/>
  <c r="F104" i="19"/>
  <c r="F104" i="20"/>
  <c r="E10" i="19"/>
  <c r="E115" i="19"/>
  <c r="E115" i="20"/>
  <c r="F119" i="19"/>
  <c r="E8" i="20"/>
  <c r="F23" i="19"/>
  <c r="E53" i="19"/>
  <c r="E53" i="51"/>
  <c r="F100" i="19"/>
  <c r="F100" i="20"/>
  <c r="E51" i="19"/>
  <c r="E108" i="51"/>
  <c r="F7" i="19"/>
  <c r="F77" i="20"/>
  <c r="F125" i="20"/>
  <c r="F42" i="19"/>
  <c r="F74" i="19"/>
  <c r="E92" i="20"/>
  <c r="E14" i="19"/>
  <c r="E14" i="20"/>
  <c r="F88" i="20"/>
  <c r="E44" i="20"/>
  <c r="F87" i="19"/>
  <c r="E36" i="20"/>
  <c r="F132" i="19"/>
  <c r="F132" i="20"/>
  <c r="E70" i="19"/>
  <c r="E126" i="19"/>
  <c r="F86" i="50"/>
  <c r="E31" i="51"/>
  <c r="E31" i="53"/>
  <c r="E98" i="50"/>
  <c r="F35" i="49"/>
  <c r="F128" i="50"/>
  <c r="E12" i="53"/>
  <c r="E119" i="50"/>
  <c r="E77" i="53"/>
  <c r="F70" i="50"/>
  <c r="F28" i="49"/>
  <c r="F28" i="53"/>
  <c r="F83" i="50"/>
  <c r="E73" i="53"/>
  <c r="E89" i="53"/>
  <c r="E60" i="53"/>
  <c r="E87" i="50"/>
  <c r="E87" i="53"/>
  <c r="E16" i="53"/>
  <c r="E28" i="53"/>
  <c r="E37" i="53"/>
  <c r="F76" i="50"/>
  <c r="F116" i="50"/>
  <c r="F116" i="53"/>
  <c r="E64" i="53"/>
  <c r="F126" i="53"/>
  <c r="F53" i="52"/>
  <c r="F43" i="49"/>
  <c r="F59" i="50"/>
  <c r="F75" i="50"/>
  <c r="F98" i="50"/>
  <c r="E104" i="53"/>
  <c r="F110" i="50"/>
  <c r="E27" i="49"/>
  <c r="E27" i="53"/>
  <c r="F81" i="52"/>
  <c r="F127" i="50"/>
  <c r="F127" i="53"/>
  <c r="F40" i="51"/>
  <c r="F72" i="51"/>
  <c r="F72" i="54"/>
  <c r="F27" i="51"/>
  <c r="E7" i="51"/>
  <c r="F99" i="51"/>
  <c r="F99" i="54"/>
  <c r="F15" i="51"/>
  <c r="F111" i="51"/>
  <c r="F111" i="54"/>
  <c r="F8" i="51"/>
  <c r="L8" i="54"/>
  <c r="M16" i="54"/>
  <c r="S16" i="54" s="1"/>
  <c r="E29" i="54"/>
  <c r="F85" i="50"/>
  <c r="F85" i="54"/>
  <c r="E83" i="54"/>
  <c r="F95" i="51"/>
  <c r="F95" i="54"/>
  <c r="E116" i="54"/>
  <c r="F9" i="54"/>
  <c r="F29" i="54"/>
  <c r="F120" i="51"/>
  <c r="F120" i="54"/>
  <c r="F47" i="51"/>
  <c r="F47" i="54"/>
  <c r="F90" i="51"/>
  <c r="F107" i="51"/>
  <c r="F107" i="54"/>
  <c r="F122" i="51"/>
  <c r="E128" i="54"/>
  <c r="E13" i="54"/>
  <c r="E43" i="51"/>
  <c r="E59" i="51"/>
  <c r="E59" i="54"/>
  <c r="E112" i="54"/>
  <c r="F14" i="51"/>
  <c r="E23" i="51"/>
  <c r="F73" i="50"/>
  <c r="F73" i="54"/>
  <c r="E82" i="51"/>
  <c r="F24" i="51"/>
  <c r="E122" i="51"/>
  <c r="E86" i="50"/>
  <c r="F45" i="52"/>
  <c r="E99" i="49"/>
  <c r="E99" i="53"/>
  <c r="E111" i="49"/>
  <c r="E111" i="53"/>
  <c r="E9" i="53"/>
  <c r="E110" i="50"/>
  <c r="E95" i="50"/>
  <c r="E95" i="53"/>
  <c r="E105" i="53"/>
  <c r="E121" i="53"/>
  <c r="E47" i="49"/>
  <c r="E47" i="53"/>
  <c r="F63" i="50"/>
  <c r="E107" i="50"/>
  <c r="E107" i="53"/>
  <c r="E45" i="53"/>
  <c r="F60" i="50"/>
  <c r="F60" i="53"/>
  <c r="E85" i="53"/>
  <c r="E101" i="53"/>
  <c r="E48" i="53"/>
  <c r="F67" i="50"/>
  <c r="F91" i="50"/>
  <c r="F62" i="50"/>
  <c r="F78" i="50"/>
  <c r="E19" i="49"/>
  <c r="E19" i="53"/>
  <c r="F65" i="52"/>
  <c r="E74" i="50"/>
  <c r="E78" i="19"/>
  <c r="E78" i="20"/>
  <c r="E88" i="51"/>
  <c r="E33" i="19"/>
  <c r="E52" i="20"/>
  <c r="E68" i="20"/>
  <c r="F17" i="20"/>
  <c r="E65" i="19"/>
  <c r="E65" i="51"/>
  <c r="F50" i="19"/>
  <c r="E63" i="19"/>
  <c r="E76" i="20"/>
  <c r="F131" i="19"/>
  <c r="F131" i="20"/>
  <c r="F31" i="19"/>
  <c r="E67" i="19"/>
  <c r="E91" i="19"/>
  <c r="E91" i="20"/>
  <c r="E38" i="19"/>
  <c r="E38" i="20"/>
  <c r="E94" i="19"/>
  <c r="E96" i="20"/>
  <c r="F114" i="49"/>
  <c r="E15" i="19"/>
  <c r="F57" i="20"/>
  <c r="E66" i="19"/>
  <c r="E66" i="20"/>
  <c r="E130" i="19"/>
  <c r="E118" i="19"/>
  <c r="F133" i="52"/>
  <c r="F96" i="51"/>
  <c r="F96" i="54"/>
  <c r="E6" i="51"/>
  <c r="F61" i="50"/>
  <c r="F61" i="54"/>
  <c r="F82" i="51"/>
  <c r="F12" i="51"/>
  <c r="E21" i="54"/>
  <c r="F117" i="50"/>
  <c r="F117" i="54"/>
  <c r="E41" i="54"/>
  <c r="F66" i="51"/>
  <c r="E131" i="51"/>
  <c r="E131" i="54"/>
  <c r="F19" i="54"/>
  <c r="F124" i="51"/>
  <c r="F124" i="54"/>
  <c r="F38" i="20"/>
  <c r="F38" i="54"/>
  <c r="F94" i="51"/>
  <c r="F123" i="51"/>
  <c r="F123" i="54"/>
  <c r="F4" i="51"/>
  <c r="F44" i="52"/>
  <c r="F68" i="52"/>
  <c r="E93" i="49"/>
  <c r="E117" i="49"/>
  <c r="E117" i="20"/>
  <c r="F102" i="49"/>
  <c r="F36" i="52"/>
  <c r="E62" i="49"/>
  <c r="F25" i="49"/>
  <c r="E84" i="49"/>
  <c r="E84" i="52"/>
  <c r="E5" i="49"/>
  <c r="E32" i="49"/>
  <c r="E32" i="52"/>
  <c r="E109" i="49"/>
  <c r="E123" i="52"/>
  <c r="F32" i="52"/>
  <c r="F101" i="53"/>
  <c r="E127" i="52"/>
  <c r="F30" i="49"/>
  <c r="F41" i="49"/>
  <c r="E50" i="49"/>
  <c r="E114" i="49"/>
  <c r="E124" i="49"/>
  <c r="E124" i="52"/>
  <c r="F49" i="49"/>
  <c r="F49" i="53"/>
  <c r="F108" i="19"/>
  <c r="F108" i="20"/>
  <c r="T4" i="50"/>
  <c r="Q4" i="50"/>
  <c r="U4" i="50"/>
  <c r="K4" i="53"/>
  <c r="F115" i="53"/>
  <c r="E125" i="50"/>
  <c r="F51" i="50"/>
  <c r="F51" i="53"/>
  <c r="F106" i="53"/>
  <c r="E120" i="50"/>
  <c r="E120" i="53"/>
  <c r="E25" i="50"/>
  <c r="F37" i="50"/>
  <c r="E71" i="50"/>
  <c r="E103" i="50"/>
  <c r="F13" i="50"/>
  <c r="F33" i="50"/>
  <c r="F33" i="53"/>
  <c r="E49" i="50"/>
  <c r="E129" i="20"/>
  <c r="F69" i="49"/>
  <c r="E56" i="50"/>
  <c r="F130" i="52"/>
  <c r="F26" i="50"/>
  <c r="F26" i="52"/>
  <c r="E42" i="50"/>
  <c r="F18" i="50"/>
  <c r="E90" i="52"/>
  <c r="F34" i="50"/>
  <c r="F104" i="52"/>
  <c r="F48" i="19"/>
  <c r="F119" i="20"/>
  <c r="E8" i="19"/>
  <c r="F23" i="20"/>
  <c r="E51" i="20"/>
  <c r="E108" i="19"/>
  <c r="F77" i="19"/>
  <c r="E102" i="19"/>
  <c r="F125" i="19"/>
  <c r="E92" i="19"/>
  <c r="F88" i="19"/>
  <c r="E44" i="19"/>
  <c r="F87" i="20"/>
  <c r="F20" i="19"/>
  <c r="F20" i="20"/>
  <c r="E126" i="20"/>
  <c r="M3" i="52"/>
  <c r="S3" i="52" s="1"/>
  <c r="F22" i="53"/>
  <c r="E31" i="49"/>
  <c r="E98" i="53"/>
  <c r="E58" i="53"/>
  <c r="F35" i="50"/>
  <c r="F128" i="53"/>
  <c r="E119" i="51"/>
  <c r="E119" i="53"/>
  <c r="E77" i="50"/>
  <c r="F54" i="53"/>
  <c r="F70" i="53"/>
  <c r="L6" i="50"/>
  <c r="F28" i="50"/>
  <c r="E46" i="53"/>
  <c r="F83" i="53"/>
  <c r="E132" i="50"/>
  <c r="E89" i="50"/>
  <c r="E60" i="50"/>
  <c r="E87" i="51"/>
  <c r="E64" i="50"/>
  <c r="F126" i="50"/>
  <c r="F43" i="50"/>
  <c r="F43" i="53"/>
  <c r="F59" i="53"/>
  <c r="F75" i="53"/>
  <c r="F110" i="53"/>
  <c r="E27" i="50"/>
  <c r="F81" i="50"/>
  <c r="F40" i="54"/>
  <c r="K7" i="51"/>
  <c r="E61" i="51"/>
  <c r="E61" i="54"/>
  <c r="L8" i="51"/>
  <c r="F8" i="54"/>
  <c r="E29" i="51"/>
  <c r="F85" i="51"/>
  <c r="E116" i="51"/>
  <c r="E57" i="20"/>
  <c r="F90" i="54"/>
  <c r="F122" i="54"/>
  <c r="E128" i="20"/>
  <c r="E13" i="51"/>
  <c r="E43" i="54"/>
  <c r="E112" i="51"/>
  <c r="F73" i="51"/>
  <c r="E82" i="54"/>
  <c r="F24" i="54"/>
  <c r="E122" i="54"/>
  <c r="M13" i="50"/>
  <c r="S13" i="50" s="1"/>
  <c r="E18" i="53"/>
  <c r="E26" i="54"/>
  <c r="E34" i="53"/>
  <c r="M15" i="50"/>
  <c r="S15" i="50" s="1"/>
  <c r="E54" i="53"/>
  <c r="E110" i="53"/>
  <c r="E95" i="49"/>
  <c r="M9" i="50"/>
  <c r="S9" i="50" s="1"/>
  <c r="E121" i="50"/>
  <c r="E47" i="50"/>
  <c r="F63" i="53"/>
  <c r="E107" i="51"/>
  <c r="E85" i="50"/>
  <c r="E101" i="50"/>
  <c r="F67" i="53"/>
  <c r="F91" i="53"/>
  <c r="F46" i="53"/>
  <c r="F62" i="53"/>
  <c r="M14" i="50"/>
  <c r="S14" i="50" s="1"/>
  <c r="K11" i="52"/>
  <c r="M4" i="52"/>
  <c r="S4" i="52" s="1"/>
  <c r="F84" i="19"/>
  <c r="F84" i="20"/>
  <c r="E88" i="19"/>
  <c r="F93" i="19"/>
  <c r="F93" i="20"/>
  <c r="E52" i="19"/>
  <c r="E65" i="52"/>
  <c r="F80" i="19"/>
  <c r="E76" i="19"/>
  <c r="F31" i="20"/>
  <c r="E67" i="20"/>
  <c r="F16" i="19"/>
  <c r="F16" i="20"/>
  <c r="E96" i="19"/>
  <c r="F114" i="19"/>
  <c r="F114" i="20"/>
  <c r="E130" i="20"/>
  <c r="E118" i="20"/>
  <c r="K6" i="51"/>
  <c r="F61" i="51"/>
  <c r="F82" i="20"/>
  <c r="F82" i="54"/>
  <c r="F12" i="54"/>
  <c r="F117" i="51"/>
  <c r="E41" i="20"/>
  <c r="E81" i="20"/>
  <c r="E97" i="52"/>
  <c r="E97" i="54"/>
  <c r="F66" i="20"/>
  <c r="F66" i="54"/>
  <c r="M11" i="54"/>
  <c r="S11" i="54" s="1"/>
  <c r="E69" i="20"/>
  <c r="F38" i="51"/>
  <c r="F94" i="54"/>
  <c r="R4" i="51"/>
  <c r="V4" i="51"/>
  <c r="L4" i="54"/>
  <c r="J9" i="30"/>
  <c r="I43" i="29"/>
  <c r="H18" i="25"/>
  <c r="K4" i="9"/>
  <c r="O4" i="9"/>
  <c r="N4" i="9"/>
  <c r="P4" i="9"/>
  <c r="L4" i="9"/>
  <c r="V4" i="9"/>
  <c r="R4" i="9"/>
  <c r="M5" i="9"/>
  <c r="S5" i="9"/>
  <c r="U4" i="9"/>
  <c r="T4" i="9"/>
  <c r="Q4" i="9"/>
  <c r="Q4" i="8"/>
  <c r="U4" i="8"/>
  <c r="T4" i="8"/>
  <c r="P4" i="8"/>
  <c r="L4" i="8"/>
  <c r="V4" i="8"/>
  <c r="R4" i="8"/>
  <c r="S5" i="8"/>
  <c r="M5" i="8"/>
  <c r="O4" i="8"/>
  <c r="K4" i="8"/>
  <c r="N4" i="8"/>
  <c r="J46" i="25"/>
  <c r="S18" i="48"/>
  <c r="M18" i="48"/>
  <c r="H27" i="32"/>
  <c r="J5" i="22"/>
  <c r="G31" i="35"/>
  <c r="I27" i="32"/>
  <c r="E77" i="23"/>
  <c r="G86" i="28"/>
  <c r="E17" i="41"/>
  <c r="F34" i="24"/>
  <c r="F34" i="3"/>
  <c r="E77" i="35"/>
  <c r="E17" i="27"/>
  <c r="E17" i="31"/>
  <c r="E17" i="35"/>
  <c r="E77" i="9"/>
  <c r="E77" i="3"/>
  <c r="F34" i="25"/>
  <c r="E77" i="25"/>
  <c r="F111" i="31"/>
  <c r="I59" i="39"/>
  <c r="F34" i="38"/>
  <c r="E77" i="27"/>
  <c r="E17" i="26"/>
  <c r="F34" i="40"/>
  <c r="F34" i="10"/>
  <c r="F111" i="23"/>
  <c r="E17" i="30"/>
  <c r="E17" i="40"/>
  <c r="E17" i="3"/>
  <c r="F34" i="7"/>
  <c r="E17" i="7"/>
  <c r="E77" i="18"/>
  <c r="F34" i="41"/>
  <c r="G86" i="35"/>
  <c r="I18" i="35"/>
  <c r="G86" i="38"/>
  <c r="G86" i="21"/>
  <c r="G86" i="14"/>
  <c r="G133" i="39"/>
  <c r="G86" i="27"/>
  <c r="G86" i="22"/>
  <c r="H35" i="32"/>
  <c r="G86" i="3"/>
  <c r="G86" i="29"/>
  <c r="G86" i="40"/>
  <c r="J51" i="39"/>
  <c r="H31" i="38"/>
  <c r="F55" i="26"/>
  <c r="I35" i="31"/>
  <c r="I31" i="38"/>
  <c r="I5" i="22"/>
  <c r="H54" i="39"/>
  <c r="I46" i="38"/>
  <c r="J66" i="35"/>
  <c r="J9" i="23"/>
  <c r="G122" i="9"/>
  <c r="G122" i="18"/>
  <c r="G122" i="23"/>
  <c r="G122" i="22"/>
  <c r="G122" i="27"/>
  <c r="G122" i="29"/>
  <c r="G99" i="31"/>
  <c r="G122" i="26"/>
  <c r="G122" i="35"/>
  <c r="G122" i="8"/>
  <c r="G122" i="24"/>
  <c r="G122" i="3"/>
  <c r="G122" i="28"/>
  <c r="G122" i="25"/>
  <c r="G122" i="7"/>
  <c r="G122" i="30"/>
  <c r="J31" i="35"/>
  <c r="G122" i="10"/>
  <c r="G122" i="21"/>
  <c r="G122" i="31"/>
  <c r="G122" i="32"/>
  <c r="J45" i="38"/>
  <c r="E63" i="38"/>
  <c r="H46" i="32"/>
  <c r="G59" i="39"/>
  <c r="H6" i="38"/>
  <c r="J19" i="35"/>
  <c r="F35" i="35"/>
  <c r="F125" i="36"/>
  <c r="F111" i="36"/>
  <c r="F106" i="9"/>
  <c r="E124" i="36"/>
  <c r="G95" i="36"/>
  <c r="G103" i="36"/>
  <c r="E46" i="8"/>
  <c r="F67" i="9"/>
  <c r="F107" i="36"/>
  <c r="E52" i="36"/>
  <c r="G79" i="36"/>
  <c r="E67" i="8"/>
  <c r="F111" i="9"/>
  <c r="G132" i="36"/>
  <c r="E45" i="36"/>
  <c r="G49" i="36"/>
  <c r="F131" i="36"/>
  <c r="F87" i="9"/>
  <c r="F126" i="9"/>
  <c r="E116" i="36"/>
  <c r="E122" i="36"/>
  <c r="F120" i="9"/>
  <c r="F91" i="9"/>
  <c r="F64" i="9"/>
  <c r="E67" i="36"/>
  <c r="E57" i="36"/>
  <c r="E57" i="8"/>
  <c r="E30" i="38"/>
  <c r="E30" i="8"/>
  <c r="E33" i="8"/>
  <c r="E33" i="36"/>
  <c r="E75" i="8"/>
  <c r="E75" i="36"/>
  <c r="E86" i="36"/>
  <c r="E86" i="8"/>
  <c r="H47" i="23"/>
  <c r="I47" i="23"/>
  <c r="G29" i="32"/>
  <c r="G29" i="3"/>
  <c r="J39" i="38"/>
  <c r="H39" i="38"/>
  <c r="I51" i="38"/>
  <c r="H51" i="38"/>
  <c r="E69" i="36"/>
  <c r="E69" i="8"/>
  <c r="F58" i="40"/>
  <c r="F58" i="9"/>
  <c r="F121" i="40"/>
  <c r="F121" i="9"/>
  <c r="F118" i="36"/>
  <c r="F118" i="9"/>
  <c r="E132" i="38"/>
  <c r="E132" i="8"/>
  <c r="F78" i="41"/>
  <c r="F78" i="36"/>
  <c r="G45" i="41"/>
  <c r="G45" i="36"/>
  <c r="G74" i="41"/>
  <c r="G74" i="36"/>
  <c r="G109" i="41"/>
  <c r="G109" i="36"/>
  <c r="F129" i="9"/>
  <c r="F129" i="36"/>
  <c r="F48" i="39"/>
  <c r="F48" i="36"/>
  <c r="E73" i="38"/>
  <c r="E73" i="8"/>
  <c r="F80" i="9"/>
  <c r="F80" i="36"/>
  <c r="E105" i="3"/>
  <c r="E105" i="36"/>
  <c r="G119" i="39"/>
  <c r="G119" i="36"/>
  <c r="F52" i="36"/>
  <c r="F52" i="9"/>
  <c r="J7" i="35"/>
  <c r="I7" i="35"/>
  <c r="J9" i="24"/>
  <c r="H9" i="24"/>
  <c r="G7" i="41"/>
  <c r="G7" i="25"/>
  <c r="G7" i="40"/>
  <c r="G7" i="3"/>
  <c r="J21" i="23"/>
  <c r="I21" i="23"/>
  <c r="G80" i="40"/>
  <c r="G80" i="36"/>
  <c r="F57" i="40"/>
  <c r="F57" i="9"/>
  <c r="E106" i="8"/>
  <c r="E106" i="36"/>
  <c r="F109" i="40"/>
  <c r="F109" i="36"/>
  <c r="E74" i="36"/>
  <c r="E74" i="8"/>
  <c r="F97" i="36"/>
  <c r="F97" i="9"/>
  <c r="G48" i="40"/>
  <c r="G48" i="36"/>
  <c r="F29" i="9"/>
  <c r="F29" i="36"/>
  <c r="F76" i="39"/>
  <c r="F76" i="36"/>
  <c r="E94" i="40"/>
  <c r="E94" i="8"/>
  <c r="E94" i="36"/>
  <c r="E40" i="38"/>
  <c r="E40" i="8"/>
  <c r="E40" i="36"/>
  <c r="E72" i="36"/>
  <c r="E72" i="8"/>
  <c r="F88" i="41"/>
  <c r="F88" i="36"/>
  <c r="F88" i="9"/>
  <c r="E113" i="36"/>
  <c r="E113" i="8"/>
  <c r="F98" i="9"/>
  <c r="F98" i="36"/>
  <c r="E70" i="7"/>
  <c r="E70" i="36"/>
  <c r="J6" i="26"/>
  <c r="H6" i="26"/>
  <c r="G29" i="36"/>
  <c r="E104" i="36"/>
  <c r="E104" i="8"/>
  <c r="E36" i="38"/>
  <c r="E36" i="8"/>
  <c r="E81" i="41"/>
  <c r="E81" i="36"/>
  <c r="E81" i="8"/>
  <c r="F89" i="40"/>
  <c r="F89" i="9"/>
  <c r="G73" i="38"/>
  <c r="G73" i="36"/>
  <c r="E115" i="38"/>
  <c r="E115" i="8"/>
  <c r="F86" i="9"/>
  <c r="F86" i="36"/>
  <c r="G113" i="30"/>
  <c r="G113" i="36"/>
  <c r="G129" i="41"/>
  <c r="G129" i="36"/>
  <c r="E68" i="39"/>
  <c r="E68" i="36"/>
  <c r="G29" i="30"/>
  <c r="G130" i="18"/>
  <c r="G130" i="29"/>
  <c r="G130" i="36"/>
  <c r="G130" i="10"/>
  <c r="G130" i="9"/>
  <c r="F89" i="36"/>
  <c r="E85" i="36"/>
  <c r="F28" i="36"/>
  <c r="G24" i="36"/>
  <c r="F37" i="9"/>
  <c r="E45" i="8"/>
  <c r="F71" i="9"/>
  <c r="F130" i="9"/>
  <c r="E60" i="36"/>
  <c r="G78" i="36"/>
  <c r="F105" i="9"/>
  <c r="E80" i="8"/>
  <c r="E120" i="8"/>
  <c r="E87" i="8"/>
  <c r="E24" i="8"/>
  <c r="F35" i="9"/>
  <c r="E32" i="36"/>
  <c r="F132" i="36"/>
  <c r="G101" i="36"/>
  <c r="G41" i="36"/>
  <c r="E83" i="36"/>
  <c r="G99" i="36"/>
  <c r="E126" i="36"/>
  <c r="F123" i="9"/>
  <c r="F60" i="9"/>
  <c r="E111" i="8"/>
  <c r="E84" i="36"/>
  <c r="G93" i="36"/>
  <c r="E119" i="36"/>
  <c r="F56" i="36"/>
  <c r="F73" i="36"/>
  <c r="F33" i="9"/>
  <c r="E108" i="36"/>
  <c r="G125" i="36"/>
  <c r="G85" i="36"/>
  <c r="F102" i="36"/>
  <c r="G131" i="36"/>
  <c r="F115" i="36"/>
  <c r="F53" i="9"/>
  <c r="F110" i="36"/>
  <c r="G111" i="36"/>
  <c r="E52" i="8"/>
  <c r="E127" i="8"/>
  <c r="G92" i="36"/>
  <c r="G52" i="36"/>
  <c r="G68" i="36"/>
  <c r="G44" i="36"/>
  <c r="G106" i="36"/>
  <c r="G117" i="36"/>
  <c r="G126" i="36"/>
  <c r="F84" i="36"/>
  <c r="E93" i="36"/>
  <c r="F53" i="36"/>
  <c r="G65" i="36"/>
  <c r="F81" i="9"/>
  <c r="E98" i="8"/>
  <c r="G36" i="36"/>
  <c r="G102" i="36"/>
  <c r="G112" i="36"/>
  <c r="F114" i="9"/>
  <c r="G110" i="36"/>
  <c r="G33" i="36"/>
  <c r="G60" i="36"/>
  <c r="F69" i="36"/>
  <c r="G105" i="36"/>
  <c r="F105" i="36"/>
  <c r="E111" i="36"/>
  <c r="E95" i="8"/>
  <c r="G96" i="36"/>
  <c r="G116" i="36"/>
  <c r="G32" i="36"/>
  <c r="G94" i="36"/>
  <c r="E88" i="36"/>
  <c r="E107" i="36"/>
  <c r="G133" i="36"/>
  <c r="F133" i="36"/>
  <c r="F25" i="36"/>
  <c r="E79" i="36"/>
  <c r="G122" i="36"/>
  <c r="G81" i="36"/>
  <c r="G90" i="36"/>
  <c r="G98" i="36"/>
  <c r="E71" i="8"/>
  <c r="F102" i="9"/>
  <c r="G53" i="36"/>
  <c r="G40" i="36"/>
  <c r="E90" i="8"/>
  <c r="F55" i="9"/>
  <c r="E93" i="8"/>
  <c r="H35" i="36"/>
  <c r="G35" i="36"/>
  <c r="I35" i="36"/>
  <c r="F35" i="36"/>
  <c r="E35" i="36"/>
  <c r="I50" i="36"/>
  <c r="E50" i="36"/>
  <c r="H50" i="36"/>
  <c r="G50" i="36"/>
  <c r="F50" i="36"/>
  <c r="E125" i="36"/>
  <c r="E102" i="36"/>
  <c r="E28" i="36"/>
  <c r="F83" i="9"/>
  <c r="F65" i="9"/>
  <c r="F74" i="9"/>
  <c r="F100" i="36"/>
  <c r="E48" i="8"/>
  <c r="F117" i="9"/>
  <c r="F41" i="9"/>
  <c r="F94" i="9"/>
  <c r="F124" i="36"/>
  <c r="E101" i="36"/>
  <c r="F44" i="36"/>
  <c r="E117" i="36"/>
  <c r="E130" i="36"/>
  <c r="E38" i="8"/>
  <c r="E97" i="8"/>
  <c r="E65" i="8"/>
  <c r="E31" i="8"/>
  <c r="E25" i="8"/>
  <c r="E27" i="8"/>
  <c r="E53" i="8"/>
  <c r="F128" i="9"/>
  <c r="F119" i="36"/>
  <c r="E96" i="8"/>
  <c r="F108" i="36"/>
  <c r="E42" i="9"/>
  <c r="I66" i="28"/>
  <c r="J15" i="32"/>
  <c r="F127" i="29"/>
  <c r="F127" i="30"/>
  <c r="H63" i="36"/>
  <c r="G63" i="36"/>
  <c r="F63" i="36"/>
  <c r="I63" i="36"/>
  <c r="E63" i="36"/>
  <c r="I42" i="36"/>
  <c r="E42" i="36"/>
  <c r="H42" i="36"/>
  <c r="G42" i="36"/>
  <c r="F42" i="36"/>
  <c r="I58" i="36"/>
  <c r="E58" i="36"/>
  <c r="H58" i="36"/>
  <c r="G58" i="36"/>
  <c r="F58" i="36"/>
  <c r="I46" i="36"/>
  <c r="E46" i="36"/>
  <c r="H46" i="36"/>
  <c r="G46" i="36"/>
  <c r="F46" i="36"/>
  <c r="F61" i="36"/>
  <c r="I61" i="36"/>
  <c r="E61" i="36"/>
  <c r="H61" i="36"/>
  <c r="G61" i="36"/>
  <c r="F49" i="36"/>
  <c r="F112" i="36"/>
  <c r="F96" i="9"/>
  <c r="E105" i="8"/>
  <c r="E121" i="8"/>
  <c r="E99" i="8"/>
  <c r="E123" i="8"/>
  <c r="F32" i="9"/>
  <c r="E41" i="8"/>
  <c r="E42" i="8"/>
  <c r="F44" i="9"/>
  <c r="E61" i="8"/>
  <c r="F70" i="36"/>
  <c r="E77" i="36"/>
  <c r="F72" i="36"/>
  <c r="F113" i="36"/>
  <c r="E118" i="36"/>
  <c r="E49" i="8"/>
  <c r="F116" i="9"/>
  <c r="E78" i="8"/>
  <c r="F96" i="36"/>
  <c r="F92" i="36"/>
  <c r="E120" i="36"/>
  <c r="F41" i="36"/>
  <c r="F106" i="36"/>
  <c r="E37" i="36"/>
  <c r="F127" i="36"/>
  <c r="F75" i="9"/>
  <c r="F70" i="9"/>
  <c r="F79" i="9"/>
  <c r="F48" i="9"/>
  <c r="F72" i="9"/>
  <c r="E109" i="8"/>
  <c r="E44" i="8"/>
  <c r="E112" i="8"/>
  <c r="E77" i="7"/>
  <c r="E77" i="14"/>
  <c r="H51" i="24"/>
  <c r="I66" i="35"/>
  <c r="J11" i="31"/>
  <c r="E77" i="21"/>
  <c r="E77" i="22"/>
  <c r="E77" i="29"/>
  <c r="E77" i="30"/>
  <c r="E77" i="26"/>
  <c r="E77" i="32"/>
  <c r="J18" i="25"/>
  <c r="I34" i="36"/>
  <c r="E34" i="36"/>
  <c r="H34" i="36"/>
  <c r="G34" i="36"/>
  <c r="F34" i="36"/>
  <c r="I66" i="36"/>
  <c r="E66" i="36"/>
  <c r="H66" i="36"/>
  <c r="G66" i="36"/>
  <c r="F66" i="36"/>
  <c r="H31" i="36"/>
  <c r="G31" i="36"/>
  <c r="F31" i="36"/>
  <c r="E31" i="36"/>
  <c r="I31" i="36"/>
  <c r="H51" i="36"/>
  <c r="G51" i="36"/>
  <c r="I51" i="36"/>
  <c r="F51" i="36"/>
  <c r="E51" i="36"/>
  <c r="H9" i="39"/>
  <c r="H55" i="36"/>
  <c r="G55" i="36"/>
  <c r="F55" i="36"/>
  <c r="E55" i="36"/>
  <c r="I55" i="36"/>
  <c r="J9" i="39"/>
  <c r="I26" i="36"/>
  <c r="E26" i="36"/>
  <c r="H26" i="36"/>
  <c r="G26" i="36"/>
  <c r="F26" i="36"/>
  <c r="H47" i="36"/>
  <c r="G47" i="36"/>
  <c r="F47" i="36"/>
  <c r="E47" i="36"/>
  <c r="I47" i="36"/>
  <c r="E82" i="36"/>
  <c r="E29" i="36"/>
  <c r="E56" i="8"/>
  <c r="E88" i="8"/>
  <c r="F82" i="9"/>
  <c r="E64" i="8"/>
  <c r="E128" i="8"/>
  <c r="E100" i="36"/>
  <c r="F33" i="36"/>
  <c r="F90" i="9"/>
  <c r="E76" i="8"/>
  <c r="F85" i="9"/>
  <c r="F109" i="9"/>
  <c r="F47" i="9"/>
  <c r="F25" i="9"/>
  <c r="E68" i="8"/>
  <c r="E28" i="8"/>
  <c r="F93" i="9"/>
  <c r="E100" i="8"/>
  <c r="E80" i="36"/>
  <c r="E132" i="36"/>
  <c r="F101" i="36"/>
  <c r="E25" i="36"/>
  <c r="F68" i="36"/>
  <c r="F79" i="36"/>
  <c r="E103" i="36"/>
  <c r="E90" i="36"/>
  <c r="F83" i="36"/>
  <c r="E129" i="36"/>
  <c r="E37" i="8"/>
  <c r="E55" i="8"/>
  <c r="E103" i="8"/>
  <c r="E125" i="8"/>
  <c r="F24" i="9"/>
  <c r="E35" i="8"/>
  <c r="F71" i="36"/>
  <c r="F93" i="36"/>
  <c r="E114" i="36"/>
  <c r="E53" i="36"/>
  <c r="E73" i="36"/>
  <c r="F122" i="9"/>
  <c r="F99" i="9"/>
  <c r="E116" i="8"/>
  <c r="E34" i="8"/>
  <c r="E63" i="8"/>
  <c r="F45" i="36"/>
  <c r="E36" i="36"/>
  <c r="E77" i="10"/>
  <c r="I15" i="28"/>
  <c r="J47" i="32"/>
  <c r="I26" i="26"/>
  <c r="I50" i="22"/>
  <c r="E77" i="28"/>
  <c r="E77" i="24"/>
  <c r="E77" i="31"/>
  <c r="I9" i="23"/>
  <c r="H45" i="24"/>
  <c r="J13" i="35"/>
  <c r="I38" i="36"/>
  <c r="E38" i="36"/>
  <c r="H38" i="36"/>
  <c r="G38" i="36"/>
  <c r="F38" i="36"/>
  <c r="I62" i="36"/>
  <c r="E62" i="36"/>
  <c r="H62" i="36"/>
  <c r="G62" i="36"/>
  <c r="F62" i="36"/>
  <c r="J19" i="39"/>
  <c r="I51" i="39"/>
  <c r="H59" i="36"/>
  <c r="G59" i="36"/>
  <c r="F59" i="36"/>
  <c r="I59" i="36"/>
  <c r="E59" i="36"/>
  <c r="I6" i="38"/>
  <c r="H31" i="39"/>
  <c r="H50" i="39"/>
  <c r="H43" i="36"/>
  <c r="G43" i="36"/>
  <c r="I43" i="36"/>
  <c r="F43" i="36"/>
  <c r="E43" i="36"/>
  <c r="I30" i="36"/>
  <c r="E30" i="36"/>
  <c r="H30" i="36"/>
  <c r="G30" i="36"/>
  <c r="F30" i="36"/>
  <c r="H39" i="36"/>
  <c r="G39" i="36"/>
  <c r="F39" i="36"/>
  <c r="E39" i="36"/>
  <c r="I39" i="36"/>
  <c r="H27" i="36"/>
  <c r="G27" i="36"/>
  <c r="I27" i="36"/>
  <c r="F27" i="36"/>
  <c r="E27" i="36"/>
  <c r="I54" i="36"/>
  <c r="E54" i="36"/>
  <c r="H54" i="36"/>
  <c r="G54" i="36"/>
  <c r="F54" i="36"/>
  <c r="E89" i="36"/>
  <c r="F85" i="36"/>
  <c r="F82" i="36"/>
  <c r="F24" i="36"/>
  <c r="E131" i="36"/>
  <c r="E29" i="8"/>
  <c r="F40" i="9"/>
  <c r="E122" i="8"/>
  <c r="E51" i="8"/>
  <c r="E91" i="8"/>
  <c r="E107" i="8"/>
  <c r="F124" i="9"/>
  <c r="E70" i="8"/>
  <c r="F28" i="9"/>
  <c r="F36" i="9"/>
  <c r="E102" i="8"/>
  <c r="F112" i="9"/>
  <c r="E110" i="36"/>
  <c r="E76" i="36"/>
  <c r="F77" i="36"/>
  <c r="E78" i="36"/>
  <c r="F87" i="36"/>
  <c r="F121" i="36"/>
  <c r="F84" i="9"/>
  <c r="F108" i="9"/>
  <c r="E82" i="8"/>
  <c r="E77" i="8"/>
  <c r="E79" i="8"/>
  <c r="F92" i="9"/>
  <c r="E129" i="8"/>
  <c r="F32" i="36"/>
  <c r="E92" i="36"/>
  <c r="F94" i="36"/>
  <c r="F120" i="36"/>
  <c r="F95" i="36"/>
  <c r="E44" i="36"/>
  <c r="E123" i="36"/>
  <c r="F37" i="36"/>
  <c r="F99" i="36"/>
  <c r="F95" i="9"/>
  <c r="F30" i="9"/>
  <c r="F115" i="9"/>
  <c r="F73" i="9"/>
  <c r="F51" i="9"/>
  <c r="F77" i="9"/>
  <c r="F42" i="9"/>
  <c r="F61" i="9"/>
  <c r="F78" i="9"/>
  <c r="E92" i="8"/>
  <c r="F101" i="9"/>
  <c r="F127" i="9"/>
  <c r="E97" i="36"/>
  <c r="F67" i="36"/>
  <c r="F104" i="36"/>
  <c r="E128" i="36"/>
  <c r="F56" i="9"/>
  <c r="E89" i="8"/>
  <c r="F76" i="9"/>
  <c r="E85" i="8"/>
  <c r="E110" i="8"/>
  <c r="F50" i="9"/>
  <c r="F36" i="36"/>
  <c r="F57" i="36"/>
  <c r="G81" i="10"/>
  <c r="F71" i="7"/>
  <c r="G66" i="9"/>
  <c r="F71" i="8"/>
  <c r="F71" i="14"/>
  <c r="J30" i="24"/>
  <c r="I23" i="30"/>
  <c r="I55" i="25"/>
  <c r="G46" i="7"/>
  <c r="H30" i="24"/>
  <c r="G66" i="24"/>
  <c r="I51" i="24"/>
  <c r="J62" i="23"/>
  <c r="I6" i="25"/>
  <c r="G46" i="14"/>
  <c r="G36" i="9"/>
  <c r="G36" i="8"/>
  <c r="G26" i="8"/>
  <c r="I9" i="26"/>
  <c r="E26" i="9"/>
  <c r="G49" i="8"/>
  <c r="G43" i="7"/>
  <c r="F33" i="8"/>
  <c r="F15" i="35"/>
  <c r="F127" i="3"/>
  <c r="G99" i="8"/>
  <c r="G29" i="10"/>
  <c r="G29" i="22"/>
  <c r="G29" i="23"/>
  <c r="I55" i="39"/>
  <c r="J38" i="38"/>
  <c r="E63" i="3"/>
  <c r="G29" i="8"/>
  <c r="J34" i="21"/>
  <c r="I46" i="25"/>
  <c r="G29" i="21"/>
  <c r="J17" i="32"/>
  <c r="H35" i="38"/>
  <c r="G74" i="3"/>
  <c r="G43" i="8"/>
  <c r="G40" i="9"/>
  <c r="G29" i="9"/>
  <c r="G33" i="8"/>
  <c r="G43" i="9"/>
  <c r="G99" i="14"/>
  <c r="H34" i="21"/>
  <c r="J45" i="23"/>
  <c r="H42" i="23"/>
  <c r="G99" i="26"/>
  <c r="G99" i="25"/>
  <c r="F127" i="35"/>
  <c r="J9" i="26"/>
  <c r="H58" i="38"/>
  <c r="G86" i="10"/>
  <c r="I27" i="26"/>
  <c r="G86" i="30"/>
  <c r="H7" i="35"/>
  <c r="G86" i="41"/>
  <c r="G86" i="9"/>
  <c r="G131" i="7"/>
  <c r="E43" i="38"/>
  <c r="E66" i="39"/>
  <c r="G131" i="10"/>
  <c r="H51" i="35"/>
  <c r="I45" i="24"/>
  <c r="G7" i="30"/>
  <c r="J19" i="24"/>
  <c r="G86" i="25"/>
  <c r="G86" i="23"/>
  <c r="H19" i="24"/>
  <c r="E67" i="9"/>
  <c r="H51" i="23"/>
  <c r="G126" i="26"/>
  <c r="I59" i="30"/>
  <c r="H7" i="30"/>
  <c r="F83" i="24"/>
  <c r="F83" i="32"/>
  <c r="H59" i="30"/>
  <c r="I51" i="35"/>
  <c r="I7" i="30"/>
  <c r="G29" i="29"/>
  <c r="G29" i="28"/>
  <c r="H21" i="25"/>
  <c r="G43" i="38"/>
  <c r="H35" i="25"/>
  <c r="H35" i="35"/>
  <c r="H10" i="35"/>
  <c r="F55" i="41"/>
  <c r="I47" i="39"/>
  <c r="I50" i="39"/>
  <c r="H59" i="39"/>
  <c r="G78" i="9"/>
  <c r="G86" i="7"/>
  <c r="G86" i="8"/>
  <c r="F47" i="8"/>
  <c r="F7" i="35"/>
  <c r="F27" i="38"/>
  <c r="G29" i="7"/>
  <c r="F127" i="14"/>
  <c r="G29" i="14"/>
  <c r="G29" i="18"/>
  <c r="F127" i="18"/>
  <c r="G86" i="18"/>
  <c r="G131" i="22"/>
  <c r="I62" i="25"/>
  <c r="J66" i="28"/>
  <c r="I45" i="23"/>
  <c r="G86" i="26"/>
  <c r="G86" i="24"/>
  <c r="G86" i="31"/>
  <c r="G86" i="32"/>
  <c r="I43" i="35"/>
  <c r="J5" i="35"/>
  <c r="F34" i="35"/>
  <c r="F80" i="3"/>
  <c r="E31" i="35"/>
  <c r="F127" i="7"/>
  <c r="J42" i="28"/>
  <c r="J26" i="30"/>
  <c r="G126" i="22"/>
  <c r="G126" i="29"/>
  <c r="I46" i="32"/>
  <c r="I26" i="32"/>
  <c r="J59" i="28"/>
  <c r="H59" i="24"/>
  <c r="F127" i="26"/>
  <c r="F127" i="27"/>
  <c r="F127" i="31"/>
  <c r="F127" i="25"/>
  <c r="F127" i="32"/>
  <c r="H26" i="32"/>
  <c r="J43" i="25"/>
  <c r="H23" i="30"/>
  <c r="H27" i="29"/>
  <c r="I31" i="35"/>
  <c r="G7" i="22"/>
  <c r="I13" i="39"/>
  <c r="J59" i="38"/>
  <c r="F37" i="8"/>
  <c r="G26" i="9"/>
  <c r="F120" i="3"/>
  <c r="G94" i="7"/>
  <c r="E28" i="9"/>
  <c r="G31" i="8"/>
  <c r="G24" i="9"/>
  <c r="F83" i="7"/>
  <c r="F127" i="8"/>
  <c r="F127" i="10"/>
  <c r="G7" i="7"/>
  <c r="I27" i="29"/>
  <c r="J11" i="23"/>
  <c r="J23" i="28"/>
  <c r="I43" i="31"/>
  <c r="H62" i="23"/>
  <c r="J59" i="24"/>
  <c r="H43" i="31"/>
  <c r="F127" i="21"/>
  <c r="F127" i="23"/>
  <c r="F127" i="28"/>
  <c r="G43" i="31"/>
  <c r="G62" i="23"/>
  <c r="H15" i="23"/>
  <c r="H18" i="35"/>
  <c r="G7" i="35"/>
  <c r="I35" i="35"/>
  <c r="J42" i="35"/>
  <c r="J30" i="25"/>
  <c r="H34" i="35"/>
  <c r="I23" i="38"/>
  <c r="G86" i="39"/>
  <c r="H21" i="38"/>
  <c r="H13" i="39"/>
  <c r="G94" i="10"/>
  <c r="E105" i="7"/>
  <c r="E41" i="7"/>
  <c r="G7" i="10"/>
  <c r="G7" i="14"/>
  <c r="I27" i="31"/>
  <c r="I6" i="23"/>
  <c r="I31" i="29"/>
  <c r="H42" i="28"/>
  <c r="H10" i="23"/>
  <c r="F127" i="24"/>
  <c r="F127" i="22"/>
  <c r="H26" i="30"/>
  <c r="H34" i="31"/>
  <c r="H11" i="35"/>
  <c r="G7" i="27"/>
  <c r="F47" i="38"/>
  <c r="G27" i="9"/>
  <c r="G46" i="9"/>
  <c r="F47" i="7"/>
  <c r="G46" i="10"/>
  <c r="E38" i="9"/>
  <c r="G46" i="8"/>
  <c r="F40" i="8"/>
  <c r="G99" i="9"/>
  <c r="F111" i="7"/>
  <c r="G37" i="8"/>
  <c r="F39" i="8"/>
  <c r="F111" i="14"/>
  <c r="G62" i="21"/>
  <c r="I6" i="24"/>
  <c r="J11" i="24"/>
  <c r="G99" i="24"/>
  <c r="G99" i="28"/>
  <c r="G99" i="23"/>
  <c r="G99" i="27"/>
  <c r="G99" i="32"/>
  <c r="F111" i="35"/>
  <c r="F111" i="32"/>
  <c r="H11" i="24"/>
  <c r="H43" i="35"/>
  <c r="G46" i="23"/>
  <c r="J26" i="35"/>
  <c r="G7" i="38"/>
  <c r="G46" i="38"/>
  <c r="G46" i="40"/>
  <c r="G50" i="35"/>
  <c r="E21" i="35"/>
  <c r="F6" i="35"/>
  <c r="F47" i="10"/>
  <c r="G99" i="7"/>
  <c r="F111" i="10"/>
  <c r="E26" i="35"/>
  <c r="J30" i="30"/>
  <c r="G99" i="22"/>
  <c r="F111" i="21"/>
  <c r="F111" i="26"/>
  <c r="F111" i="24"/>
  <c r="F111" i="28"/>
  <c r="F111" i="27"/>
  <c r="F111" i="30"/>
  <c r="J38" i="25"/>
  <c r="G46" i="25"/>
  <c r="G46" i="32"/>
  <c r="G46" i="24"/>
  <c r="H23" i="35"/>
  <c r="G43" i="21"/>
  <c r="I5" i="35"/>
  <c r="H26" i="35"/>
  <c r="G46" i="31"/>
  <c r="G46" i="21"/>
  <c r="H7" i="38"/>
  <c r="I7" i="38"/>
  <c r="F5" i="35"/>
  <c r="G46" i="3"/>
  <c r="G99" i="3"/>
  <c r="G99" i="10"/>
  <c r="F111" i="8"/>
  <c r="F111" i="3"/>
  <c r="F111" i="18"/>
  <c r="H46" i="28"/>
  <c r="G99" i="21"/>
  <c r="G99" i="30"/>
  <c r="G99" i="29"/>
  <c r="G99" i="35"/>
  <c r="F111" i="25"/>
  <c r="F111" i="22"/>
  <c r="J46" i="28"/>
  <c r="I10" i="35"/>
  <c r="G46" i="29"/>
  <c r="F33" i="35"/>
  <c r="G99" i="18"/>
  <c r="J46" i="39"/>
  <c r="H42" i="38"/>
  <c r="F47" i="26"/>
  <c r="I38" i="38"/>
  <c r="J17" i="39"/>
  <c r="F133" i="7"/>
  <c r="J54" i="36"/>
  <c r="F38" i="39"/>
  <c r="E39" i="39"/>
  <c r="E9" i="39"/>
  <c r="I15" i="31"/>
  <c r="J42" i="23"/>
  <c r="J15" i="31"/>
  <c r="H58" i="35"/>
  <c r="J43" i="22"/>
  <c r="H39" i="25"/>
  <c r="I17" i="26"/>
  <c r="J11" i="35"/>
  <c r="M3" i="32"/>
  <c r="S3" i="32" s="1"/>
  <c r="I19" i="35"/>
  <c r="J66" i="38"/>
  <c r="J11" i="39"/>
  <c r="H35" i="39"/>
  <c r="I11" i="39"/>
  <c r="J42" i="26"/>
  <c r="J58" i="35"/>
  <c r="I38" i="24"/>
  <c r="H42" i="26"/>
  <c r="J10" i="23"/>
  <c r="H17" i="26"/>
  <c r="H55" i="25"/>
  <c r="J38" i="35"/>
  <c r="F17" i="35"/>
  <c r="I34" i="35"/>
  <c r="F42" i="35"/>
  <c r="J9" i="35"/>
  <c r="H66" i="38"/>
  <c r="J51" i="38"/>
  <c r="I19" i="39"/>
  <c r="F9" i="35"/>
  <c r="G51" i="38"/>
  <c r="G11" i="35"/>
  <c r="G5" i="39"/>
  <c r="F55" i="25"/>
  <c r="G43" i="22"/>
  <c r="I21" i="35"/>
  <c r="H42" i="35"/>
  <c r="G66" i="38"/>
  <c r="H39" i="39"/>
  <c r="E10" i="30"/>
  <c r="P3" i="41"/>
  <c r="E7" i="39"/>
  <c r="F26" i="35"/>
  <c r="J63" i="29"/>
  <c r="J5" i="23"/>
  <c r="I5" i="23"/>
  <c r="J63" i="22"/>
  <c r="H47" i="26"/>
  <c r="J46" i="35"/>
  <c r="J23" i="35"/>
  <c r="I6" i="35"/>
  <c r="H30" i="35"/>
  <c r="J15" i="35"/>
  <c r="I30" i="35"/>
  <c r="H10" i="38"/>
  <c r="I58" i="38"/>
  <c r="I35" i="38"/>
  <c r="J54" i="39"/>
  <c r="F10" i="35"/>
  <c r="E58" i="38"/>
  <c r="G38" i="38"/>
  <c r="J45" i="28"/>
  <c r="H21" i="31"/>
  <c r="I30" i="30"/>
  <c r="I47" i="26"/>
  <c r="I50" i="25"/>
  <c r="J47" i="26"/>
  <c r="G46" i="35"/>
  <c r="J6" i="35"/>
  <c r="I15" i="35"/>
  <c r="H6" i="35"/>
  <c r="I55" i="38"/>
  <c r="I58" i="39"/>
  <c r="H55" i="38"/>
  <c r="I35" i="39"/>
  <c r="I21" i="38"/>
  <c r="G15" i="35"/>
  <c r="E59" i="38"/>
  <c r="G17" i="39"/>
  <c r="H61" i="32"/>
  <c r="H63" i="22"/>
  <c r="I38" i="25"/>
  <c r="I42" i="38"/>
  <c r="F55" i="38"/>
  <c r="J23" i="38"/>
  <c r="I59" i="38"/>
  <c r="H19" i="38"/>
  <c r="G41" i="9"/>
  <c r="E76" i="3"/>
  <c r="E39" i="9"/>
  <c r="G42" i="9"/>
  <c r="J23" i="21"/>
  <c r="J19" i="21"/>
  <c r="H61" i="24"/>
  <c r="J61" i="28"/>
  <c r="J39" i="28"/>
  <c r="J50" i="25"/>
  <c r="J54" i="29"/>
  <c r="I43" i="22"/>
  <c r="I26" i="22"/>
  <c r="I30" i="32"/>
  <c r="J59" i="26"/>
  <c r="J27" i="28"/>
  <c r="H43" i="29"/>
  <c r="H59" i="23"/>
  <c r="H34" i="30"/>
  <c r="H35" i="31"/>
  <c r="G18" i="35"/>
  <c r="E38" i="35"/>
  <c r="I17" i="35"/>
  <c r="H21" i="35"/>
  <c r="E39" i="35"/>
  <c r="E41" i="35"/>
  <c r="H13" i="35"/>
  <c r="I9" i="35"/>
  <c r="F108" i="38"/>
  <c r="F104" i="41"/>
  <c r="H18" i="38"/>
  <c r="F72" i="41"/>
  <c r="G127" i="40"/>
  <c r="G113" i="41"/>
  <c r="F23" i="39"/>
  <c r="G70" i="41"/>
  <c r="F82" i="39"/>
  <c r="H62" i="38"/>
  <c r="E102" i="39"/>
  <c r="G116" i="41"/>
  <c r="F55" i="39"/>
  <c r="F33" i="38"/>
  <c r="F50" i="39"/>
  <c r="H45" i="38"/>
  <c r="E45" i="41"/>
  <c r="G41" i="40"/>
  <c r="G49" i="41"/>
  <c r="E66" i="41"/>
  <c r="E12" i="39"/>
  <c r="E103" i="41"/>
  <c r="J42" i="39"/>
  <c r="J58" i="39"/>
  <c r="I63" i="39"/>
  <c r="I62" i="38"/>
  <c r="G29" i="40"/>
  <c r="J15" i="38"/>
  <c r="F32" i="38"/>
  <c r="E87" i="38"/>
  <c r="E67" i="39"/>
  <c r="H47" i="38"/>
  <c r="G5" i="38"/>
  <c r="F80" i="8"/>
  <c r="G119" i="9"/>
  <c r="F80" i="10"/>
  <c r="G30" i="9"/>
  <c r="G119" i="10"/>
  <c r="F24" i="8"/>
  <c r="G131" i="14"/>
  <c r="I15" i="24"/>
  <c r="J34" i="30"/>
  <c r="H61" i="28"/>
  <c r="J15" i="24"/>
  <c r="J54" i="28"/>
  <c r="H30" i="25"/>
  <c r="F34" i="30"/>
  <c r="H58" i="29"/>
  <c r="G43" i="29"/>
  <c r="J21" i="28"/>
  <c r="G29" i="27"/>
  <c r="G29" i="31"/>
  <c r="G29" i="24"/>
  <c r="G29" i="35"/>
  <c r="H17" i="35"/>
  <c r="J17" i="35"/>
  <c r="F30" i="35"/>
  <c r="J21" i="35"/>
  <c r="F13" i="35"/>
  <c r="E32" i="35"/>
  <c r="F48" i="41"/>
  <c r="G63" i="39"/>
  <c r="G4" i="40"/>
  <c r="M4" i="40" s="1"/>
  <c r="S5" i="40" s="1"/>
  <c r="E7" i="40"/>
  <c r="E119" i="41"/>
  <c r="G73" i="41"/>
  <c r="F102" i="39"/>
  <c r="F36" i="41"/>
  <c r="I39" i="38"/>
  <c r="F42" i="38"/>
  <c r="F88" i="39"/>
  <c r="I47" i="38"/>
  <c r="G125" i="39"/>
  <c r="J19" i="38"/>
  <c r="G49" i="39"/>
  <c r="G62" i="38"/>
  <c r="H66" i="39"/>
  <c r="E122" i="38"/>
  <c r="E122" i="40"/>
  <c r="G12" i="38"/>
  <c r="G46" i="39"/>
  <c r="G39" i="41"/>
  <c r="J31" i="39"/>
  <c r="F9" i="38"/>
  <c r="E37" i="9"/>
  <c r="E105" i="10"/>
  <c r="E41" i="9"/>
  <c r="G36" i="3"/>
  <c r="E97" i="10"/>
  <c r="E40" i="9"/>
  <c r="G119" i="3"/>
  <c r="F36" i="8"/>
  <c r="E35" i="9"/>
  <c r="G41" i="8"/>
  <c r="H10" i="21"/>
  <c r="J30" i="21"/>
  <c r="I27" i="28"/>
  <c r="J6" i="24"/>
  <c r="I11" i="23"/>
  <c r="I61" i="24"/>
  <c r="H21" i="23"/>
  <c r="H46" i="23"/>
  <c r="H30" i="32"/>
  <c r="J47" i="23"/>
  <c r="G29" i="26"/>
  <c r="G29" i="25"/>
  <c r="F24" i="35"/>
  <c r="G22" i="35"/>
  <c r="E34" i="35"/>
  <c r="E42" i="35"/>
  <c r="G13" i="35"/>
  <c r="F32" i="35"/>
  <c r="J63" i="39"/>
  <c r="E78" i="41"/>
  <c r="F61" i="39"/>
  <c r="G37" i="41"/>
  <c r="F106" i="39"/>
  <c r="F36" i="38"/>
  <c r="F83" i="38"/>
  <c r="E116" i="41"/>
  <c r="G36" i="39"/>
  <c r="G122" i="40"/>
  <c r="E85" i="39"/>
  <c r="F30" i="40"/>
  <c r="F51" i="38"/>
  <c r="E9" i="41"/>
  <c r="E39" i="38"/>
  <c r="E39" i="40"/>
  <c r="J11" i="38"/>
  <c r="H27" i="38"/>
  <c r="I10" i="38"/>
  <c r="E79" i="38"/>
  <c r="G99" i="39"/>
  <c r="I5" i="39"/>
  <c r="E18" i="40"/>
  <c r="E78" i="39"/>
  <c r="G37" i="39"/>
  <c r="G69" i="41"/>
  <c r="E53" i="41"/>
  <c r="F33" i="41"/>
  <c r="F79" i="38"/>
  <c r="G7" i="39"/>
  <c r="G65" i="38"/>
  <c r="G65" i="40"/>
  <c r="F25" i="38"/>
  <c r="G119" i="38"/>
  <c r="G119" i="40"/>
  <c r="E37" i="41"/>
  <c r="E26" i="39"/>
  <c r="E26" i="40"/>
  <c r="I11" i="38"/>
  <c r="E96" i="40"/>
  <c r="E96" i="41"/>
  <c r="E96" i="39"/>
  <c r="F46" i="40"/>
  <c r="F46" i="39"/>
  <c r="E62" i="31"/>
  <c r="E62" i="38"/>
  <c r="F131" i="38"/>
  <c r="F131" i="41"/>
  <c r="F131" i="39"/>
  <c r="E121" i="40"/>
  <c r="E121" i="41"/>
  <c r="E121" i="39"/>
  <c r="G82" i="38"/>
  <c r="G82" i="39"/>
  <c r="G82" i="40"/>
  <c r="E101" i="38"/>
  <c r="E29" i="9"/>
  <c r="G83" i="40"/>
  <c r="G83" i="41"/>
  <c r="G83" i="39"/>
  <c r="G100" i="41"/>
  <c r="G100" i="40"/>
  <c r="G100" i="38"/>
  <c r="G100" i="39"/>
  <c r="F29" i="40"/>
  <c r="F29" i="41"/>
  <c r="F29" i="38"/>
  <c r="G118" i="35"/>
  <c r="G118" i="38"/>
  <c r="F98" i="41"/>
  <c r="F98" i="40"/>
  <c r="F98" i="39"/>
  <c r="G25" i="39"/>
  <c r="G25" i="38"/>
  <c r="G25" i="41"/>
  <c r="F43" i="41"/>
  <c r="F43" i="40"/>
  <c r="F43" i="39"/>
  <c r="G114" i="39"/>
  <c r="G114" i="38"/>
  <c r="G114" i="41"/>
  <c r="E127" i="40"/>
  <c r="E127" i="39"/>
  <c r="E127" i="41"/>
  <c r="E74" i="40"/>
  <c r="E74" i="41"/>
  <c r="E74" i="39"/>
  <c r="E98" i="40"/>
  <c r="E98" i="41"/>
  <c r="E98" i="39"/>
  <c r="G89" i="39"/>
  <c r="G121" i="40"/>
  <c r="G121" i="41"/>
  <c r="G121" i="39"/>
  <c r="F52" i="23"/>
  <c r="F52" i="40"/>
  <c r="G25" i="35"/>
  <c r="G126" i="38"/>
  <c r="G126" i="39"/>
  <c r="G126" i="40"/>
  <c r="G130" i="39"/>
  <c r="J66" i="36"/>
  <c r="F40" i="41"/>
  <c r="F52" i="39"/>
  <c r="I45" i="39"/>
  <c r="J45" i="39"/>
  <c r="E33" i="41"/>
  <c r="E74" i="38"/>
  <c r="G80" i="39"/>
  <c r="G80" i="38"/>
  <c r="G80" i="41"/>
  <c r="E92" i="38"/>
  <c r="E92" i="39"/>
  <c r="E92" i="40"/>
  <c r="E24" i="38"/>
  <c r="E24" i="41"/>
  <c r="E24" i="39"/>
  <c r="F57" i="39"/>
  <c r="F57" i="41"/>
  <c r="F57" i="38"/>
  <c r="G35" i="30"/>
  <c r="G35" i="41"/>
  <c r="G35" i="39"/>
  <c r="G35" i="40"/>
  <c r="F86" i="41"/>
  <c r="F86" i="40"/>
  <c r="F86" i="39"/>
  <c r="G14" i="40"/>
  <c r="G14" i="38"/>
  <c r="E91" i="38"/>
  <c r="E91" i="39"/>
  <c r="E91" i="40"/>
  <c r="F62" i="40"/>
  <c r="F62" i="39"/>
  <c r="E81" i="35"/>
  <c r="E81" i="38"/>
  <c r="F71" i="10"/>
  <c r="G76" i="38"/>
  <c r="G76" i="41"/>
  <c r="F49" i="38"/>
  <c r="F49" i="39"/>
  <c r="F49" i="41"/>
  <c r="F89" i="41"/>
  <c r="F89" i="39"/>
  <c r="F89" i="38"/>
  <c r="F121" i="41"/>
  <c r="F121" i="39"/>
  <c r="F121" i="38"/>
  <c r="F130" i="24"/>
  <c r="F130" i="41"/>
  <c r="F130" i="40"/>
  <c r="F130" i="39"/>
  <c r="F66" i="40"/>
  <c r="F66" i="41"/>
  <c r="F66" i="38"/>
  <c r="F42" i="32"/>
  <c r="F42" i="40"/>
  <c r="G47" i="40"/>
  <c r="G47" i="41"/>
  <c r="G47" i="39"/>
  <c r="G79" i="40"/>
  <c r="G79" i="41"/>
  <c r="G79" i="39"/>
  <c r="E129" i="38"/>
  <c r="G32" i="9"/>
  <c r="F16" i="41"/>
  <c r="F16" i="39"/>
  <c r="G23" i="39"/>
  <c r="G23" i="40"/>
  <c r="G23" i="38"/>
  <c r="G23" i="41"/>
  <c r="F28" i="38"/>
  <c r="F28" i="39"/>
  <c r="F28" i="41"/>
  <c r="E128" i="38"/>
  <c r="E128" i="39"/>
  <c r="E128" i="40"/>
  <c r="G58" i="38"/>
  <c r="G58" i="39"/>
  <c r="G58" i="40"/>
  <c r="F19" i="39"/>
  <c r="F19" i="41"/>
  <c r="F19" i="38"/>
  <c r="F19" i="40"/>
  <c r="F68" i="40"/>
  <c r="F68" i="41"/>
  <c r="F68" i="38"/>
  <c r="F132" i="40"/>
  <c r="F132" i="41"/>
  <c r="F132" i="38"/>
  <c r="F30" i="8"/>
  <c r="F99" i="38"/>
  <c r="F99" i="41"/>
  <c r="F99" i="39"/>
  <c r="E107" i="40"/>
  <c r="E107" i="41"/>
  <c r="E107" i="39"/>
  <c r="E48" i="41"/>
  <c r="E48" i="39"/>
  <c r="E48" i="40"/>
  <c r="E48" i="38"/>
  <c r="G110" i="41"/>
  <c r="G110" i="40"/>
  <c r="G110" i="38"/>
  <c r="F120" i="40"/>
  <c r="F120" i="41"/>
  <c r="F120" i="38"/>
  <c r="J62" i="21"/>
  <c r="E23" i="39"/>
  <c r="E23" i="40"/>
  <c r="E23" i="38"/>
  <c r="E23" i="41"/>
  <c r="E72" i="9"/>
  <c r="E115" i="40"/>
  <c r="E115" i="41"/>
  <c r="E115" i="39"/>
  <c r="E112" i="39"/>
  <c r="E112" i="38"/>
  <c r="E112" i="41"/>
  <c r="E107" i="10"/>
  <c r="G40" i="40"/>
  <c r="G40" i="39"/>
  <c r="G40" i="38"/>
  <c r="G40" i="41"/>
  <c r="G94" i="3"/>
  <c r="G126" i="10"/>
  <c r="G26" i="38"/>
  <c r="G26" i="41"/>
  <c r="G34" i="39"/>
  <c r="G34" i="40"/>
  <c r="G34" i="38"/>
  <c r="G75" i="39"/>
  <c r="G75" i="38"/>
  <c r="G75" i="41"/>
  <c r="G123" i="40"/>
  <c r="G123" i="41"/>
  <c r="G123" i="39"/>
  <c r="G85" i="40"/>
  <c r="G85" i="41"/>
  <c r="G85" i="39"/>
  <c r="G114" i="7"/>
  <c r="G130" i="3"/>
  <c r="G39" i="38"/>
  <c r="G39" i="40"/>
  <c r="E57" i="38"/>
  <c r="E57" i="39"/>
  <c r="E57" i="40"/>
  <c r="G105" i="7"/>
  <c r="E69" i="38"/>
  <c r="E69" i="39"/>
  <c r="E69" i="40"/>
  <c r="E123" i="38"/>
  <c r="G95" i="39"/>
  <c r="G95" i="38"/>
  <c r="G95" i="41"/>
  <c r="F60" i="40"/>
  <c r="G52" i="38"/>
  <c r="E50" i="40"/>
  <c r="E50" i="41"/>
  <c r="E50" i="39"/>
  <c r="F69" i="41"/>
  <c r="F69" i="40"/>
  <c r="F69" i="39"/>
  <c r="E24" i="9"/>
  <c r="G108" i="38"/>
  <c r="G108" i="40"/>
  <c r="G108" i="39"/>
  <c r="E13" i="41"/>
  <c r="E13" i="39"/>
  <c r="G28" i="3"/>
  <c r="G25" i="9"/>
  <c r="F4" i="41"/>
  <c r="L4" i="41" s="1"/>
  <c r="F4" i="39"/>
  <c r="E30" i="9"/>
  <c r="G39" i="9"/>
  <c r="F126" i="24"/>
  <c r="F126" i="40"/>
  <c r="E27" i="39"/>
  <c r="E27" i="38"/>
  <c r="E27" i="41"/>
  <c r="F75" i="41"/>
  <c r="F75" i="40"/>
  <c r="F75" i="39"/>
  <c r="E47" i="40"/>
  <c r="E47" i="41"/>
  <c r="E47" i="39"/>
  <c r="G38" i="8"/>
  <c r="F41" i="38"/>
  <c r="F41" i="39"/>
  <c r="F41" i="41"/>
  <c r="G94" i="9"/>
  <c r="E43" i="9"/>
  <c r="E130" i="40"/>
  <c r="E130" i="41"/>
  <c r="E130" i="39"/>
  <c r="G6" i="40"/>
  <c r="G6" i="38"/>
  <c r="G6" i="39"/>
  <c r="E16" i="38"/>
  <c r="E16" i="40"/>
  <c r="G42" i="8"/>
  <c r="F45" i="41"/>
  <c r="F45" i="40"/>
  <c r="F45" i="39"/>
  <c r="G61" i="38"/>
  <c r="G61" i="39"/>
  <c r="G61" i="40"/>
  <c r="E71" i="40"/>
  <c r="E71" i="41"/>
  <c r="E71" i="39"/>
  <c r="G126" i="8"/>
  <c r="F129" i="38"/>
  <c r="F129" i="41"/>
  <c r="F129" i="39"/>
  <c r="G8" i="41"/>
  <c r="G8" i="40"/>
  <c r="G8" i="38"/>
  <c r="E41" i="40"/>
  <c r="E41" i="41"/>
  <c r="E41" i="39"/>
  <c r="G55" i="40"/>
  <c r="G55" i="41"/>
  <c r="G55" i="39"/>
  <c r="E73" i="40"/>
  <c r="E73" i="41"/>
  <c r="E73" i="39"/>
  <c r="F80" i="38"/>
  <c r="F80" i="39"/>
  <c r="F80" i="41"/>
  <c r="G87" i="39"/>
  <c r="G87" i="38"/>
  <c r="G87" i="41"/>
  <c r="E105" i="39"/>
  <c r="E105" i="38"/>
  <c r="E105" i="41"/>
  <c r="F112" i="38"/>
  <c r="F112" i="39"/>
  <c r="F112" i="41"/>
  <c r="G92" i="40"/>
  <c r="G92" i="41"/>
  <c r="G92" i="39"/>
  <c r="G112" i="39"/>
  <c r="G112" i="38"/>
  <c r="G112" i="41"/>
  <c r="G110" i="8"/>
  <c r="E28" i="38"/>
  <c r="E28" i="40"/>
  <c r="E28" i="39"/>
  <c r="F124" i="39"/>
  <c r="F124" i="38"/>
  <c r="F124" i="40"/>
  <c r="F71" i="18"/>
  <c r="J6" i="29"/>
  <c r="I15" i="23"/>
  <c r="H61" i="29"/>
  <c r="I6" i="26"/>
  <c r="G130" i="26"/>
  <c r="G130" i="25"/>
  <c r="H6" i="29"/>
  <c r="I61" i="29"/>
  <c r="J54" i="35"/>
  <c r="G126" i="25"/>
  <c r="G126" i="28"/>
  <c r="G126" i="27"/>
  <c r="G126" i="24"/>
  <c r="I43" i="25"/>
  <c r="F34" i="23"/>
  <c r="F34" i="31"/>
  <c r="H7" i="32"/>
  <c r="I39" i="32"/>
  <c r="E17" i="28"/>
  <c r="I54" i="29"/>
  <c r="G7" i="32"/>
  <c r="E10" i="35"/>
  <c r="E23" i="35"/>
  <c r="F23" i="35"/>
  <c r="E14" i="35"/>
  <c r="E24" i="35"/>
  <c r="G4" i="35"/>
  <c r="F25" i="35"/>
  <c r="G6" i="35"/>
  <c r="F8" i="35"/>
  <c r="E27" i="35"/>
  <c r="F27" i="35"/>
  <c r="E43" i="35"/>
  <c r="G43" i="35"/>
  <c r="G40" i="35"/>
  <c r="E5" i="35"/>
  <c r="E29" i="35"/>
  <c r="G38" i="35"/>
  <c r="G19" i="35"/>
  <c r="F19" i="35"/>
  <c r="F20" i="35"/>
  <c r="G30" i="35"/>
  <c r="G39" i="35"/>
  <c r="I39" i="35"/>
  <c r="G37" i="35"/>
  <c r="F16" i="35"/>
  <c r="E12" i="35"/>
  <c r="E33" i="35"/>
  <c r="G33" i="35"/>
  <c r="G41" i="35"/>
  <c r="G35" i="35"/>
  <c r="G29" i="41"/>
  <c r="G29" i="39"/>
  <c r="E21" i="39"/>
  <c r="E21" i="41"/>
  <c r="F95" i="27"/>
  <c r="F95" i="40"/>
  <c r="F95" i="41"/>
  <c r="F95" i="39"/>
  <c r="F111" i="40"/>
  <c r="F111" i="41"/>
  <c r="F111" i="39"/>
  <c r="F39" i="7"/>
  <c r="F39" i="40"/>
  <c r="J63" i="36"/>
  <c r="F108" i="39"/>
  <c r="I62" i="39"/>
  <c r="G62" i="39"/>
  <c r="F40" i="40"/>
  <c r="F104" i="40"/>
  <c r="F48" i="40"/>
  <c r="G60" i="40"/>
  <c r="E18" i="41"/>
  <c r="G63" i="38"/>
  <c r="F72" i="40"/>
  <c r="E78" i="38"/>
  <c r="G127" i="41"/>
  <c r="G4" i="41"/>
  <c r="M4" i="41" s="1"/>
  <c r="F61" i="38"/>
  <c r="H7" i="39"/>
  <c r="E7" i="41"/>
  <c r="E10" i="41"/>
  <c r="G37" i="40"/>
  <c r="G69" i="40"/>
  <c r="G93" i="40"/>
  <c r="G113" i="40"/>
  <c r="E119" i="39"/>
  <c r="E119" i="40"/>
  <c r="E8" i="39"/>
  <c r="F23" i="38"/>
  <c r="F23" i="40"/>
  <c r="E53" i="39"/>
  <c r="E53" i="40"/>
  <c r="F100" i="38"/>
  <c r="G70" i="40"/>
  <c r="G73" i="40"/>
  <c r="F82" i="38"/>
  <c r="F102" i="38"/>
  <c r="F106" i="38"/>
  <c r="F106" i="41"/>
  <c r="G118" i="41"/>
  <c r="G52" i="40"/>
  <c r="E62" i="39"/>
  <c r="F93" i="41"/>
  <c r="G116" i="39"/>
  <c r="F39" i="38"/>
  <c r="F42" i="39"/>
  <c r="F71" i="38"/>
  <c r="F71" i="41"/>
  <c r="F33" i="39"/>
  <c r="E81" i="40"/>
  <c r="F88" i="38"/>
  <c r="G103" i="41"/>
  <c r="F50" i="38"/>
  <c r="F50" i="41"/>
  <c r="J66" i="39"/>
  <c r="G66" i="41"/>
  <c r="F79" i="39"/>
  <c r="G105" i="39"/>
  <c r="E45" i="38"/>
  <c r="F52" i="38"/>
  <c r="F52" i="41"/>
  <c r="E101" i="40"/>
  <c r="G41" i="39"/>
  <c r="F126" i="41"/>
  <c r="G19" i="39"/>
  <c r="G19" i="41"/>
  <c r="F101" i="40"/>
  <c r="G49" i="40"/>
  <c r="G89" i="38"/>
  <c r="G89" i="40"/>
  <c r="G133" i="41"/>
  <c r="F30" i="38"/>
  <c r="E66" i="38"/>
  <c r="E66" i="40"/>
  <c r="E22" i="38"/>
  <c r="E34" i="41"/>
  <c r="E12" i="41"/>
  <c r="F51" i="39"/>
  <c r="E9" i="38"/>
  <c r="H54" i="38"/>
  <c r="E39" i="41"/>
  <c r="E52" i="39"/>
  <c r="E52" i="41"/>
  <c r="E103" i="38"/>
  <c r="E103" i="40"/>
  <c r="G12" i="41"/>
  <c r="G119" i="41"/>
  <c r="H26" i="38"/>
  <c r="J26" i="38"/>
  <c r="G123" i="38"/>
  <c r="G6" i="41"/>
  <c r="G82" i="41"/>
  <c r="G108" i="41"/>
  <c r="J61" i="39"/>
  <c r="E57" i="41"/>
  <c r="F132" i="39"/>
  <c r="E91" i="41"/>
  <c r="F4" i="40"/>
  <c r="F62" i="38"/>
  <c r="F86" i="38"/>
  <c r="G25" i="40"/>
  <c r="E27" i="40"/>
  <c r="E50" i="38"/>
  <c r="F64" i="39"/>
  <c r="E24" i="40"/>
  <c r="F111" i="38"/>
  <c r="F98" i="38"/>
  <c r="G114" i="40"/>
  <c r="F112" i="40"/>
  <c r="G26" i="39"/>
  <c r="E21" i="40"/>
  <c r="G92" i="38"/>
  <c r="E121" i="38"/>
  <c r="E13" i="38"/>
  <c r="E130" i="38"/>
  <c r="E71" i="38"/>
  <c r="G5" i="40"/>
  <c r="G110" i="39"/>
  <c r="G21" i="40"/>
  <c r="G21" i="38"/>
  <c r="G21" i="41"/>
  <c r="G21" i="39"/>
  <c r="G72" i="40"/>
  <c r="G72" i="39"/>
  <c r="G72" i="38"/>
  <c r="G72" i="41"/>
  <c r="F78" i="40"/>
  <c r="F78" i="39"/>
  <c r="G77" i="38"/>
  <c r="G77" i="39"/>
  <c r="G77" i="40"/>
  <c r="F96" i="39"/>
  <c r="F96" i="38"/>
  <c r="F96" i="40"/>
  <c r="F128" i="38"/>
  <c r="F128" i="39"/>
  <c r="F128" i="41"/>
  <c r="F35" i="40"/>
  <c r="F35" i="39"/>
  <c r="F116" i="39"/>
  <c r="F116" i="38"/>
  <c r="F116" i="40"/>
  <c r="F54" i="38"/>
  <c r="F54" i="39"/>
  <c r="F54" i="41"/>
  <c r="E29" i="40"/>
  <c r="E29" i="38"/>
  <c r="G54" i="40"/>
  <c r="G54" i="41"/>
  <c r="G54" i="39"/>
  <c r="E104" i="41"/>
  <c r="E104" i="40"/>
  <c r="E104" i="38"/>
  <c r="F21" i="40"/>
  <c r="F21" i="38"/>
  <c r="F21" i="39"/>
  <c r="F21" i="41"/>
  <c r="E124" i="39"/>
  <c r="E124" i="38"/>
  <c r="E124" i="41"/>
  <c r="F92" i="39"/>
  <c r="F92" i="38"/>
  <c r="F92" i="40"/>
  <c r="F87" i="40"/>
  <c r="F87" i="38"/>
  <c r="E120" i="38"/>
  <c r="E46" i="40"/>
  <c r="E46" i="41"/>
  <c r="E46" i="39"/>
  <c r="E4" i="40"/>
  <c r="E4" i="38"/>
  <c r="E4" i="41"/>
  <c r="K4" i="41" s="1"/>
  <c r="E84" i="40"/>
  <c r="E84" i="41"/>
  <c r="E84" i="39"/>
  <c r="F91" i="28"/>
  <c r="F91" i="38"/>
  <c r="F91" i="41"/>
  <c r="F91" i="39"/>
  <c r="G98" i="40"/>
  <c r="G98" i="41"/>
  <c r="G98" i="39"/>
  <c r="F90" i="40"/>
  <c r="F90" i="41"/>
  <c r="F90" i="38"/>
  <c r="E117" i="38"/>
  <c r="E117" i="39"/>
  <c r="E117" i="40"/>
  <c r="G88" i="39"/>
  <c r="G88" i="38"/>
  <c r="G88" i="41"/>
  <c r="F29" i="8"/>
  <c r="F26" i="38"/>
  <c r="F26" i="39"/>
  <c r="F26" i="41"/>
  <c r="F26" i="8"/>
  <c r="E126" i="39"/>
  <c r="E126" i="38"/>
  <c r="E126" i="41"/>
  <c r="E25" i="40"/>
  <c r="E25" i="41"/>
  <c r="E25" i="39"/>
  <c r="F117" i="40"/>
  <c r="F117" i="41"/>
  <c r="F117" i="39"/>
  <c r="F133" i="40"/>
  <c r="F133" i="41"/>
  <c r="F133" i="39"/>
  <c r="F31" i="41"/>
  <c r="F31" i="38"/>
  <c r="F31" i="40"/>
  <c r="F31" i="39"/>
  <c r="G64" i="40"/>
  <c r="G64" i="39"/>
  <c r="G64" i="38"/>
  <c r="G64" i="41"/>
  <c r="G28" i="39"/>
  <c r="G28" i="40"/>
  <c r="G28" i="38"/>
  <c r="G28" i="41"/>
  <c r="E49" i="24"/>
  <c r="E49" i="38"/>
  <c r="E49" i="40"/>
  <c r="E49" i="39"/>
  <c r="E4" i="35"/>
  <c r="G90" i="38"/>
  <c r="I43" i="39"/>
  <c r="H43" i="39"/>
  <c r="J43" i="39"/>
  <c r="E10" i="40"/>
  <c r="G93" i="41"/>
  <c r="F100" i="39"/>
  <c r="G118" i="40"/>
  <c r="G103" i="40"/>
  <c r="G66" i="40"/>
  <c r="G90" i="41"/>
  <c r="G133" i="38"/>
  <c r="G133" i="40"/>
  <c r="E22" i="40"/>
  <c r="E52" i="40"/>
  <c r="J43" i="38"/>
  <c r="H43" i="38"/>
  <c r="I43" i="38"/>
  <c r="U4" i="40"/>
  <c r="Q4" i="40"/>
  <c r="T4" i="40"/>
  <c r="F43" i="38"/>
  <c r="F78" i="38"/>
  <c r="E96" i="38"/>
  <c r="E127" i="38"/>
  <c r="E11" i="39"/>
  <c r="E11" i="40"/>
  <c r="E11" i="38"/>
  <c r="E11" i="41"/>
  <c r="F10" i="23"/>
  <c r="F10" i="40"/>
  <c r="F10" i="39"/>
  <c r="F10" i="41"/>
  <c r="F10" i="38"/>
  <c r="F9" i="40"/>
  <c r="F9" i="41"/>
  <c r="F9" i="39"/>
  <c r="F12" i="25"/>
  <c r="F12" i="40"/>
  <c r="F12" i="38"/>
  <c r="F12" i="39"/>
  <c r="F12" i="41"/>
  <c r="G30" i="38"/>
  <c r="G30" i="39"/>
  <c r="G30" i="40"/>
  <c r="F36" i="40"/>
  <c r="E51" i="38"/>
  <c r="E51" i="40"/>
  <c r="E51" i="39"/>
  <c r="F65" i="38"/>
  <c r="F65" i="39"/>
  <c r="F65" i="41"/>
  <c r="E106" i="40"/>
  <c r="E106" i="41"/>
  <c r="E106" i="39"/>
  <c r="G10" i="41"/>
  <c r="G10" i="40"/>
  <c r="G10" i="38"/>
  <c r="G97" i="41"/>
  <c r="G97" i="40"/>
  <c r="G97" i="38"/>
  <c r="G16" i="41"/>
  <c r="G16" i="39"/>
  <c r="F25" i="40"/>
  <c r="F25" i="39"/>
  <c r="G32" i="40"/>
  <c r="G32" i="41"/>
  <c r="G32" i="39"/>
  <c r="G120" i="40"/>
  <c r="G120" i="39"/>
  <c r="G120" i="38"/>
  <c r="G120" i="41"/>
  <c r="E30" i="41"/>
  <c r="E30" i="39"/>
  <c r="E30" i="40"/>
  <c r="F114" i="38"/>
  <c r="F114" i="39"/>
  <c r="F114" i="41"/>
  <c r="F105" i="41"/>
  <c r="F105" i="39"/>
  <c r="F105" i="38"/>
  <c r="E83" i="29"/>
  <c r="E83" i="39"/>
  <c r="E83" i="38"/>
  <c r="E83" i="41"/>
  <c r="E86" i="41"/>
  <c r="E86" i="40"/>
  <c r="E86" i="38"/>
  <c r="F122" i="40"/>
  <c r="F122" i="41"/>
  <c r="F122" i="38"/>
  <c r="E65" i="39"/>
  <c r="E65" i="38"/>
  <c r="E65" i="41"/>
  <c r="E97" i="38"/>
  <c r="E97" i="39"/>
  <c r="E97" i="40"/>
  <c r="G111" i="40"/>
  <c r="G111" i="41"/>
  <c r="G111" i="39"/>
  <c r="E94" i="39"/>
  <c r="E94" i="38"/>
  <c r="E94" i="41"/>
  <c r="G128" i="40"/>
  <c r="G128" i="39"/>
  <c r="G128" i="38"/>
  <c r="G128" i="41"/>
  <c r="E37" i="38"/>
  <c r="E37" i="40"/>
  <c r="E37" i="39"/>
  <c r="F88" i="40"/>
  <c r="E113" i="38"/>
  <c r="E113" i="39"/>
  <c r="E113" i="40"/>
  <c r="F63" i="40"/>
  <c r="F63" i="41"/>
  <c r="F63" i="38"/>
  <c r="G101" i="40"/>
  <c r="G101" i="41"/>
  <c r="G101" i="39"/>
  <c r="F110" i="38"/>
  <c r="F110" i="39"/>
  <c r="F110" i="41"/>
  <c r="E67" i="41"/>
  <c r="E67" i="38"/>
  <c r="G11" i="39"/>
  <c r="G11" i="40"/>
  <c r="G11" i="38"/>
  <c r="G11" i="41"/>
  <c r="E88" i="40"/>
  <c r="E88" i="41"/>
  <c r="E88" i="39"/>
  <c r="G66" i="3"/>
  <c r="G9" i="40"/>
  <c r="G9" i="39"/>
  <c r="G9" i="41"/>
  <c r="E15" i="39"/>
  <c r="E15" i="40"/>
  <c r="E15" i="38"/>
  <c r="E15" i="41"/>
  <c r="F18" i="40"/>
  <c r="F18" i="38"/>
  <c r="F18" i="39"/>
  <c r="F18" i="41"/>
  <c r="E35" i="39"/>
  <c r="E35" i="38"/>
  <c r="E35" i="41"/>
  <c r="E100" i="39"/>
  <c r="E100" i="38"/>
  <c r="E100" i="41"/>
  <c r="F37" i="41"/>
  <c r="F37" i="40"/>
  <c r="F37" i="39"/>
  <c r="G22" i="40"/>
  <c r="G22" i="38"/>
  <c r="G22" i="39"/>
  <c r="E93" i="38"/>
  <c r="E93" i="39"/>
  <c r="E93" i="40"/>
  <c r="F42" i="8"/>
  <c r="F113" i="38"/>
  <c r="F113" i="41"/>
  <c r="F113" i="39"/>
  <c r="E5" i="23"/>
  <c r="E5" i="40"/>
  <c r="E5" i="39"/>
  <c r="F14" i="41"/>
  <c r="F14" i="38"/>
  <c r="E60" i="40"/>
  <c r="E60" i="41"/>
  <c r="E60" i="39"/>
  <c r="F67" i="40"/>
  <c r="F67" i="41"/>
  <c r="F67" i="38"/>
  <c r="E116" i="32"/>
  <c r="E116" i="38"/>
  <c r="G56" i="40"/>
  <c r="G56" i="39"/>
  <c r="G56" i="38"/>
  <c r="G56" i="41"/>
  <c r="G81" i="38"/>
  <c r="G81" i="39"/>
  <c r="G81" i="40"/>
  <c r="G35" i="8"/>
  <c r="G31" i="40"/>
  <c r="G31" i="39"/>
  <c r="G31" i="38"/>
  <c r="G31" i="41"/>
  <c r="G94" i="41"/>
  <c r="G94" i="40"/>
  <c r="G94" i="38"/>
  <c r="G126" i="18"/>
  <c r="G59" i="21"/>
  <c r="I35" i="27"/>
  <c r="G130" i="21"/>
  <c r="G130" i="22"/>
  <c r="G31" i="9"/>
  <c r="G81" i="3"/>
  <c r="G116" i="38"/>
  <c r="E61" i="38"/>
  <c r="E61" i="39"/>
  <c r="E61" i="40"/>
  <c r="G91" i="38"/>
  <c r="G91" i="39"/>
  <c r="G91" i="40"/>
  <c r="G84" i="38"/>
  <c r="G84" i="41"/>
  <c r="E56" i="40"/>
  <c r="E56" i="41"/>
  <c r="E56" i="39"/>
  <c r="E64" i="41"/>
  <c r="E64" i="40"/>
  <c r="E64" i="38"/>
  <c r="F119" i="38"/>
  <c r="F119" i="41"/>
  <c r="F119" i="39"/>
  <c r="F120" i="7"/>
  <c r="F25" i="8"/>
  <c r="F43" i="8"/>
  <c r="G124" i="40"/>
  <c r="G124" i="41"/>
  <c r="G124" i="39"/>
  <c r="F11" i="40"/>
  <c r="F11" i="38"/>
  <c r="F11" i="39"/>
  <c r="F11" i="41"/>
  <c r="F28" i="8"/>
  <c r="G68" i="29"/>
  <c r="G68" i="40"/>
  <c r="G68" i="38"/>
  <c r="G68" i="41"/>
  <c r="G22" i="3"/>
  <c r="G107" i="38"/>
  <c r="G107" i="39"/>
  <c r="G107" i="40"/>
  <c r="G41" i="38"/>
  <c r="E54" i="39"/>
  <c r="G16" i="3"/>
  <c r="E97" i="7"/>
  <c r="F120" i="10"/>
  <c r="E107" i="3"/>
  <c r="G13" i="38"/>
  <c r="G13" i="41"/>
  <c r="G13" i="39"/>
  <c r="G17" i="40"/>
  <c r="G17" i="38"/>
  <c r="G17" i="41"/>
  <c r="E31" i="39"/>
  <c r="E31" i="40"/>
  <c r="E31" i="38"/>
  <c r="E31" i="41"/>
  <c r="G37" i="9"/>
  <c r="G126" i="3"/>
  <c r="E55" i="38"/>
  <c r="E55" i="41"/>
  <c r="E95" i="38"/>
  <c r="E95" i="40"/>
  <c r="E95" i="39"/>
  <c r="F109" i="38"/>
  <c r="F109" i="41"/>
  <c r="F109" i="39"/>
  <c r="F64" i="40"/>
  <c r="F64" i="41"/>
  <c r="F64" i="38"/>
  <c r="G71" i="38"/>
  <c r="G71" i="39"/>
  <c r="G71" i="40"/>
  <c r="G32" i="8"/>
  <c r="E131" i="38"/>
  <c r="E131" i="40"/>
  <c r="E131" i="39"/>
  <c r="G104" i="39"/>
  <c r="G104" i="38"/>
  <c r="G104" i="41"/>
  <c r="E36" i="40"/>
  <c r="E36" i="41"/>
  <c r="E36" i="39"/>
  <c r="F31" i="8"/>
  <c r="E36" i="9"/>
  <c r="E118" i="40"/>
  <c r="E118" i="41"/>
  <c r="E118" i="39"/>
  <c r="F81" i="38"/>
  <c r="F81" i="41"/>
  <c r="F81" i="39"/>
  <c r="G117" i="40"/>
  <c r="G117" i="41"/>
  <c r="G117" i="39"/>
  <c r="E20" i="39"/>
  <c r="E20" i="40"/>
  <c r="E20" i="38"/>
  <c r="E20" i="41"/>
  <c r="E32" i="41"/>
  <c r="E32" i="39"/>
  <c r="E32" i="40"/>
  <c r="E32" i="38"/>
  <c r="G44" i="39"/>
  <c r="G44" i="38"/>
  <c r="G44" i="41"/>
  <c r="F71" i="3"/>
  <c r="F20" i="41"/>
  <c r="F20" i="39"/>
  <c r="G27" i="41"/>
  <c r="G27" i="39"/>
  <c r="G27" i="40"/>
  <c r="E75" i="41"/>
  <c r="E75" i="40"/>
  <c r="E75" i="39"/>
  <c r="E108" i="38"/>
  <c r="E108" i="39"/>
  <c r="E108" i="40"/>
  <c r="F115" i="40"/>
  <c r="F115" i="38"/>
  <c r="F123" i="41"/>
  <c r="F123" i="39"/>
  <c r="F123" i="38"/>
  <c r="F123" i="40"/>
  <c r="E34" i="9"/>
  <c r="F15" i="41"/>
  <c r="F15" i="38"/>
  <c r="F15" i="40"/>
  <c r="G49" i="7"/>
  <c r="F74" i="40"/>
  <c r="F13" i="40"/>
  <c r="F13" i="38"/>
  <c r="F13" i="39"/>
  <c r="F13" i="41"/>
  <c r="G20" i="39"/>
  <c r="G20" i="40"/>
  <c r="G20" i="38"/>
  <c r="G20" i="41"/>
  <c r="F6" i="40"/>
  <c r="F6" i="41"/>
  <c r="F6" i="38"/>
  <c r="G51" i="40"/>
  <c r="G51" i="41"/>
  <c r="G51" i="39"/>
  <c r="F76" i="40"/>
  <c r="F76" i="41"/>
  <c r="F76" i="38"/>
  <c r="E40" i="40"/>
  <c r="E40" i="41"/>
  <c r="E40" i="39"/>
  <c r="G34" i="8"/>
  <c r="E114" i="40"/>
  <c r="E114" i="41"/>
  <c r="E114" i="39"/>
  <c r="E87" i="40"/>
  <c r="E87" i="39"/>
  <c r="E87" i="41"/>
  <c r="F7" i="40"/>
  <c r="F7" i="38"/>
  <c r="F7" i="39"/>
  <c r="F7" i="41"/>
  <c r="F27" i="41"/>
  <c r="F27" i="39"/>
  <c r="F27" i="40"/>
  <c r="E45" i="39"/>
  <c r="G67" i="41"/>
  <c r="G67" i="40"/>
  <c r="G67" i="38"/>
  <c r="F84" i="39"/>
  <c r="F84" i="38"/>
  <c r="F84" i="40"/>
  <c r="G115" i="39"/>
  <c r="G115" i="38"/>
  <c r="G115" i="41"/>
  <c r="F27" i="8"/>
  <c r="E32" i="9"/>
  <c r="G35" i="9"/>
  <c r="G57" i="40"/>
  <c r="G57" i="41"/>
  <c r="G57" i="39"/>
  <c r="E70" i="39"/>
  <c r="E70" i="38"/>
  <c r="E70" i="41"/>
  <c r="F94" i="38"/>
  <c r="F94" i="39"/>
  <c r="F94" i="41"/>
  <c r="G65" i="39"/>
  <c r="G66" i="7"/>
  <c r="E63" i="40"/>
  <c r="E63" i="39"/>
  <c r="E63" i="41"/>
  <c r="E122" i="39"/>
  <c r="F125" i="38"/>
  <c r="F125" i="41"/>
  <c r="F125" i="39"/>
  <c r="G30" i="8"/>
  <c r="G110" i="10"/>
  <c r="E111" i="39"/>
  <c r="E111" i="40"/>
  <c r="E111" i="38"/>
  <c r="F17" i="40"/>
  <c r="F17" i="38"/>
  <c r="F17" i="41"/>
  <c r="F17" i="39"/>
  <c r="G24" i="40"/>
  <c r="G24" i="41"/>
  <c r="G24" i="39"/>
  <c r="E26" i="41"/>
  <c r="E26" i="38"/>
  <c r="E6" i="39"/>
  <c r="E6" i="40"/>
  <c r="E6" i="38"/>
  <c r="E6" i="41"/>
  <c r="E19" i="39"/>
  <c r="E19" i="40"/>
  <c r="E19" i="38"/>
  <c r="E19" i="41"/>
  <c r="G53" i="38"/>
  <c r="G53" i="39"/>
  <c r="G53" i="40"/>
  <c r="F35" i="8"/>
  <c r="F41" i="8"/>
  <c r="G94" i="8"/>
  <c r="F59" i="41"/>
  <c r="F59" i="40"/>
  <c r="F59" i="39"/>
  <c r="E14" i="40"/>
  <c r="E14" i="38"/>
  <c r="G126" i="14"/>
  <c r="J58" i="21"/>
  <c r="G130" i="28"/>
  <c r="G130" i="27"/>
  <c r="H6" i="30"/>
  <c r="G126" i="31"/>
  <c r="G126" i="30"/>
  <c r="I59" i="26"/>
  <c r="I34" i="31"/>
  <c r="F71" i="24"/>
  <c r="F71" i="31"/>
  <c r="G66" i="25"/>
  <c r="G66" i="35"/>
  <c r="J27" i="26"/>
  <c r="I7" i="32"/>
  <c r="H54" i="35"/>
  <c r="J17" i="28"/>
  <c r="G23" i="35"/>
  <c r="G24" i="35"/>
  <c r="F4" i="35"/>
  <c r="E25" i="35"/>
  <c r="E7" i="35"/>
  <c r="E8" i="35"/>
  <c r="F18" i="35"/>
  <c r="E36" i="35"/>
  <c r="G36" i="35"/>
  <c r="F43" i="35"/>
  <c r="E40" i="35"/>
  <c r="F29" i="35"/>
  <c r="I38" i="35"/>
  <c r="G17" i="35"/>
  <c r="G59" i="41"/>
  <c r="G59" i="40"/>
  <c r="G59" i="38"/>
  <c r="F21" i="35"/>
  <c r="H39" i="35"/>
  <c r="F39" i="35"/>
  <c r="E37" i="35"/>
  <c r="E16" i="35"/>
  <c r="G12" i="35"/>
  <c r="F31" i="35"/>
  <c r="F41" i="35"/>
  <c r="G34" i="35"/>
  <c r="G42" i="35"/>
  <c r="G50" i="9"/>
  <c r="G50" i="39"/>
  <c r="G50" i="40"/>
  <c r="G50" i="38"/>
  <c r="E13" i="35"/>
  <c r="G9" i="35"/>
  <c r="E9" i="35"/>
  <c r="G32" i="35"/>
  <c r="F83" i="40"/>
  <c r="F127" i="40"/>
  <c r="F127" i="41"/>
  <c r="F127" i="39"/>
  <c r="G122" i="38"/>
  <c r="E77" i="40"/>
  <c r="E77" i="41"/>
  <c r="E77" i="39"/>
  <c r="J34" i="36"/>
  <c r="I38" i="39"/>
  <c r="H38" i="39"/>
  <c r="I6" i="39"/>
  <c r="H6" i="39"/>
  <c r="F108" i="40"/>
  <c r="J51" i="36"/>
  <c r="H17" i="38"/>
  <c r="J17" i="38"/>
  <c r="F40" i="38"/>
  <c r="F104" i="38"/>
  <c r="F48" i="38"/>
  <c r="G60" i="39"/>
  <c r="E18" i="38"/>
  <c r="G63" i="40"/>
  <c r="F72" i="38"/>
  <c r="G127" i="38"/>
  <c r="G4" i="38"/>
  <c r="I61" i="39"/>
  <c r="F61" i="41"/>
  <c r="E7" i="38"/>
  <c r="E10" i="38"/>
  <c r="G69" i="39"/>
  <c r="G93" i="39"/>
  <c r="E99" i="39"/>
  <c r="E99" i="40"/>
  <c r="G113" i="39"/>
  <c r="F100" i="41"/>
  <c r="G70" i="39"/>
  <c r="G73" i="39"/>
  <c r="F82" i="41"/>
  <c r="F102" i="41"/>
  <c r="E120" i="40"/>
  <c r="F8" i="41"/>
  <c r="G52" i="39"/>
  <c r="H62" i="39"/>
  <c r="E62" i="41"/>
  <c r="F93" i="39"/>
  <c r="E102" i="40"/>
  <c r="F39" i="39"/>
  <c r="F58" i="38"/>
  <c r="F58" i="41"/>
  <c r="F74" i="39"/>
  <c r="E116" i="39"/>
  <c r="E14" i="39"/>
  <c r="G36" i="40"/>
  <c r="E81" i="39"/>
  <c r="E129" i="40"/>
  <c r="F47" i="41"/>
  <c r="G90" i="39"/>
  <c r="G105" i="41"/>
  <c r="G125" i="40"/>
  <c r="G14" i="39"/>
  <c r="G14" i="41"/>
  <c r="F60" i="39"/>
  <c r="E101" i="39"/>
  <c r="J38" i="39"/>
  <c r="G38" i="41"/>
  <c r="E123" i="40"/>
  <c r="F126" i="38"/>
  <c r="G19" i="38"/>
  <c r="E38" i="38"/>
  <c r="E38" i="40"/>
  <c r="F101" i="38"/>
  <c r="J62" i="39"/>
  <c r="G78" i="38"/>
  <c r="G130" i="41"/>
  <c r="F14" i="40"/>
  <c r="F30" i="39"/>
  <c r="E42" i="38"/>
  <c r="E42" i="40"/>
  <c r="E82" i="41"/>
  <c r="J61" i="38"/>
  <c r="H61" i="38"/>
  <c r="E34" i="39"/>
  <c r="E12" i="38"/>
  <c r="F51" i="40"/>
  <c r="E54" i="41"/>
  <c r="E68" i="38"/>
  <c r="E68" i="40"/>
  <c r="G12" i="40"/>
  <c r="E89" i="41"/>
  <c r="E76" i="38"/>
  <c r="E76" i="40"/>
  <c r="H23" i="39"/>
  <c r="J23" i="39"/>
  <c r="H13" i="38"/>
  <c r="J13" i="38"/>
  <c r="G81" i="41"/>
  <c r="J6" i="39"/>
  <c r="F15" i="39"/>
  <c r="G34" i="41"/>
  <c r="F68" i="39"/>
  <c r="E117" i="41"/>
  <c r="G77" i="41"/>
  <c r="G71" i="41"/>
  <c r="G50" i="41"/>
  <c r="E16" i="41"/>
  <c r="E28" i="41"/>
  <c r="G107" i="41"/>
  <c r="F67" i="39"/>
  <c r="G126" i="41"/>
  <c r="F4" i="38"/>
  <c r="F20" i="38"/>
  <c r="E70" i="40"/>
  <c r="G84" i="39"/>
  <c r="G84" i="40"/>
  <c r="F62" i="41"/>
  <c r="F75" i="38"/>
  <c r="G13" i="40"/>
  <c r="G104" i="40"/>
  <c r="E75" i="38"/>
  <c r="F49" i="40"/>
  <c r="F81" i="40"/>
  <c r="F113" i="40"/>
  <c r="G115" i="40"/>
  <c r="F37" i="38"/>
  <c r="E65" i="40"/>
  <c r="F35" i="41"/>
  <c r="I63" i="38"/>
  <c r="H63" i="38"/>
  <c r="J61" i="36"/>
  <c r="I30" i="39"/>
  <c r="H30" i="39"/>
  <c r="J9" i="38"/>
  <c r="I9" i="38"/>
  <c r="J30" i="39"/>
  <c r="G91" i="41"/>
  <c r="F119" i="40"/>
  <c r="G83" i="38"/>
  <c r="E21" i="38"/>
  <c r="F28" i="40"/>
  <c r="I13" i="38"/>
  <c r="G16" i="38"/>
  <c r="E41" i="38"/>
  <c r="F80" i="40"/>
  <c r="E60" i="38"/>
  <c r="E84" i="38"/>
  <c r="F116" i="41"/>
  <c r="E64" i="39"/>
  <c r="G97" i="39"/>
  <c r="E17" i="38"/>
  <c r="E56" i="38"/>
  <c r="F114" i="40"/>
  <c r="I18" i="38"/>
  <c r="I26" i="38"/>
  <c r="F128" i="40"/>
  <c r="I54" i="38"/>
  <c r="E25" i="38"/>
  <c r="F125" i="40"/>
  <c r="G55" i="38"/>
  <c r="E47" i="38"/>
  <c r="F91" i="40"/>
  <c r="G35" i="38"/>
  <c r="G124" i="38"/>
  <c r="F118" i="40"/>
  <c r="F118" i="41"/>
  <c r="F118" i="38"/>
  <c r="G15" i="39"/>
  <c r="G15" i="40"/>
  <c r="G15" i="38"/>
  <c r="G15" i="41"/>
  <c r="G106" i="38"/>
  <c r="G106" i="39"/>
  <c r="G106" i="40"/>
  <c r="G129" i="28"/>
  <c r="G129" i="39"/>
  <c r="E33" i="29"/>
  <c r="E33" i="38"/>
  <c r="E33" i="40"/>
  <c r="E33" i="39"/>
  <c r="E52" i="29"/>
  <c r="F53" i="25"/>
  <c r="F53" i="41"/>
  <c r="F53" i="40"/>
  <c r="F53" i="39"/>
  <c r="E109" i="41"/>
  <c r="E109" i="40"/>
  <c r="E109" i="38"/>
  <c r="F70" i="40"/>
  <c r="F70" i="41"/>
  <c r="F70" i="38"/>
  <c r="E80" i="40"/>
  <c r="E80" i="41"/>
  <c r="E80" i="39"/>
  <c r="E125" i="40"/>
  <c r="E125" i="41"/>
  <c r="E125" i="39"/>
  <c r="G132" i="40"/>
  <c r="G132" i="38"/>
  <c r="G132" i="41"/>
  <c r="E72" i="40"/>
  <c r="E72" i="41"/>
  <c r="E72" i="39"/>
  <c r="F56" i="8"/>
  <c r="F56" i="39"/>
  <c r="F56" i="38"/>
  <c r="F56" i="40"/>
  <c r="F22" i="31"/>
  <c r="F22" i="40"/>
  <c r="F22" i="39"/>
  <c r="F22" i="41"/>
  <c r="F22" i="38"/>
  <c r="G33" i="38"/>
  <c r="G33" i="41"/>
  <c r="G33" i="39"/>
  <c r="E90" i="40"/>
  <c r="E90" i="41"/>
  <c r="E90" i="39"/>
  <c r="F77" i="40"/>
  <c r="F77" i="41"/>
  <c r="F77" i="38"/>
  <c r="F85" i="40"/>
  <c r="F85" i="41"/>
  <c r="F85" i="39"/>
  <c r="F97" i="38"/>
  <c r="F97" i="41"/>
  <c r="F97" i="39"/>
  <c r="G109" i="38"/>
  <c r="G109" i="39"/>
  <c r="G109" i="40"/>
  <c r="F44" i="40"/>
  <c r="F44" i="41"/>
  <c r="F44" i="38"/>
  <c r="E110" i="40"/>
  <c r="E110" i="41"/>
  <c r="E110" i="39"/>
  <c r="O3" i="41"/>
  <c r="N3" i="41"/>
  <c r="J42" i="36"/>
  <c r="J62" i="36"/>
  <c r="G60" i="41"/>
  <c r="E99" i="41"/>
  <c r="E8" i="41"/>
  <c r="F8" i="38"/>
  <c r="F71" i="39"/>
  <c r="E101" i="41"/>
  <c r="G89" i="41"/>
  <c r="J46" i="36"/>
  <c r="F90" i="39"/>
  <c r="F46" i="38"/>
  <c r="E98" i="38"/>
  <c r="J47" i="36"/>
  <c r="E109" i="39"/>
  <c r="E72" i="38"/>
  <c r="E132" i="40"/>
  <c r="E132" i="41"/>
  <c r="E132" i="39"/>
  <c r="F5" i="39"/>
  <c r="F5" i="40"/>
  <c r="F5" i="38"/>
  <c r="F24" i="23"/>
  <c r="F24" i="38"/>
  <c r="F24" i="39"/>
  <c r="F24" i="41"/>
  <c r="F32" i="41"/>
  <c r="F32" i="40"/>
  <c r="F32" i="39"/>
  <c r="E59" i="40"/>
  <c r="E59" i="41"/>
  <c r="E59" i="39"/>
  <c r="G96" i="39"/>
  <c r="G96" i="38"/>
  <c r="G96" i="41"/>
  <c r="G126" i="7"/>
  <c r="G18" i="40"/>
  <c r="G18" i="38"/>
  <c r="G45" i="38"/>
  <c r="G45" i="40"/>
  <c r="E58" i="40"/>
  <c r="E58" i="41"/>
  <c r="E58" i="39"/>
  <c r="G28" i="9"/>
  <c r="G42" i="38"/>
  <c r="G42" i="40"/>
  <c r="G42" i="39"/>
  <c r="F38" i="40"/>
  <c r="F38" i="41"/>
  <c r="F38" i="38"/>
  <c r="E43" i="41"/>
  <c r="E43" i="40"/>
  <c r="E43" i="39"/>
  <c r="G48" i="39"/>
  <c r="G48" i="38"/>
  <c r="G48" i="41"/>
  <c r="G126" i="9"/>
  <c r="E33" i="9"/>
  <c r="F38" i="8"/>
  <c r="F73" i="39"/>
  <c r="F73" i="41"/>
  <c r="F73" i="38"/>
  <c r="E79" i="39"/>
  <c r="E79" i="41"/>
  <c r="G102" i="38"/>
  <c r="G102" i="39"/>
  <c r="G102" i="40"/>
  <c r="E44" i="38"/>
  <c r="E44" i="41"/>
  <c r="E44" i="39"/>
  <c r="G74" i="38"/>
  <c r="G74" i="39"/>
  <c r="G74" i="40"/>
  <c r="G126" i="21"/>
  <c r="G126" i="23"/>
  <c r="G126" i="32"/>
  <c r="F71" i="29"/>
  <c r="G66" i="31"/>
  <c r="H9" i="30"/>
  <c r="G10" i="35"/>
  <c r="E11" i="35"/>
  <c r="F11" i="35"/>
  <c r="F14" i="35"/>
  <c r="E6" i="35"/>
  <c r="G8" i="35"/>
  <c r="E18" i="35"/>
  <c r="G27" i="35"/>
  <c r="F36" i="35"/>
  <c r="G43" i="40"/>
  <c r="G43" i="41"/>
  <c r="G43" i="39"/>
  <c r="F40" i="35"/>
  <c r="G5" i="35"/>
  <c r="G28" i="35"/>
  <c r="F38" i="35"/>
  <c r="E15" i="35"/>
  <c r="E19" i="35"/>
  <c r="G26" i="35"/>
  <c r="E30" i="35"/>
  <c r="G21" i="35"/>
  <c r="G16" i="35"/>
  <c r="E22" i="35"/>
  <c r="E35" i="35"/>
  <c r="E85" i="38"/>
  <c r="G131" i="40"/>
  <c r="G131" i="41"/>
  <c r="G131" i="39"/>
  <c r="G78" i="22"/>
  <c r="G78" i="39"/>
  <c r="F34" i="39"/>
  <c r="H34" i="39"/>
  <c r="I34" i="39"/>
  <c r="J38" i="36"/>
  <c r="J31" i="36"/>
  <c r="I15" i="39"/>
  <c r="J15" i="39"/>
  <c r="H15" i="39"/>
  <c r="J35" i="36"/>
  <c r="F40" i="39"/>
  <c r="F104" i="39"/>
  <c r="G127" i="39"/>
  <c r="E10" i="39"/>
  <c r="G37" i="38"/>
  <c r="G69" i="38"/>
  <c r="E99" i="38"/>
  <c r="G113" i="38"/>
  <c r="E119" i="38"/>
  <c r="E8" i="38"/>
  <c r="F100" i="40"/>
  <c r="G70" i="38"/>
  <c r="F82" i="40"/>
  <c r="G118" i="39"/>
  <c r="E120" i="41"/>
  <c r="F8" i="39"/>
  <c r="E29" i="39"/>
  <c r="E62" i="40"/>
  <c r="F93" i="38"/>
  <c r="E102" i="41"/>
  <c r="F39" i="41"/>
  <c r="I42" i="39"/>
  <c r="F58" i="39"/>
  <c r="F74" i="38"/>
  <c r="F74" i="41"/>
  <c r="F83" i="41"/>
  <c r="G36" i="41"/>
  <c r="G103" i="39"/>
  <c r="E129" i="41"/>
  <c r="F47" i="39"/>
  <c r="G66" i="39"/>
  <c r="F79" i="41"/>
  <c r="G105" i="40"/>
  <c r="G122" i="39"/>
  <c r="G125" i="41"/>
  <c r="J7" i="39"/>
  <c r="G18" i="41"/>
  <c r="F60" i="38"/>
  <c r="F60" i="41"/>
  <c r="E85" i="41"/>
  <c r="G38" i="39"/>
  <c r="G38" i="40"/>
  <c r="E123" i="41"/>
  <c r="F126" i="39"/>
  <c r="E38" i="39"/>
  <c r="E38" i="41"/>
  <c r="F101" i="39"/>
  <c r="G49" i="38"/>
  <c r="G78" i="41"/>
  <c r="G130" i="38"/>
  <c r="G130" i="40"/>
  <c r="F14" i="39"/>
  <c r="E42" i="39"/>
  <c r="E82" i="38"/>
  <c r="E82" i="40"/>
  <c r="E22" i="39"/>
  <c r="E34" i="38"/>
  <c r="E9" i="40"/>
  <c r="E54" i="38"/>
  <c r="E54" i="40"/>
  <c r="E68" i="41"/>
  <c r="G129" i="38"/>
  <c r="G129" i="40"/>
  <c r="E89" i="38"/>
  <c r="E89" i="40"/>
  <c r="E76" i="41"/>
  <c r="J27" i="39"/>
  <c r="I27" i="39"/>
  <c r="H27" i="39"/>
  <c r="G47" i="38"/>
  <c r="G87" i="40"/>
  <c r="E4" i="39"/>
  <c r="F45" i="38"/>
  <c r="F115" i="41"/>
  <c r="E108" i="41"/>
  <c r="F118" i="39"/>
  <c r="F6" i="39"/>
  <c r="G45" i="39"/>
  <c r="G58" i="41"/>
  <c r="G61" i="41"/>
  <c r="E95" i="41"/>
  <c r="F29" i="39"/>
  <c r="G39" i="39"/>
  <c r="E49" i="41"/>
  <c r="E113" i="41"/>
  <c r="F63" i="39"/>
  <c r="F66" i="39"/>
  <c r="F87" i="41"/>
  <c r="F122" i="39"/>
  <c r="E131" i="41"/>
  <c r="E69" i="41"/>
  <c r="F16" i="38"/>
  <c r="G76" i="39"/>
  <c r="G76" i="40"/>
  <c r="E126" i="40"/>
  <c r="F46" i="41"/>
  <c r="F59" i="38"/>
  <c r="E124" i="40"/>
  <c r="F130" i="38"/>
  <c r="G9" i="38"/>
  <c r="H15" i="38"/>
  <c r="G29" i="38"/>
  <c r="G33" i="40"/>
  <c r="G88" i="40"/>
  <c r="G98" i="38"/>
  <c r="F110" i="40"/>
  <c r="F65" i="40"/>
  <c r="F97" i="40"/>
  <c r="F129" i="40"/>
  <c r="E106" i="38"/>
  <c r="E86" i="39"/>
  <c r="F117" i="38"/>
  <c r="E55" i="39"/>
  <c r="E83" i="40"/>
  <c r="E105" i="40"/>
  <c r="G75" i="40"/>
  <c r="F69" i="38"/>
  <c r="E112" i="40"/>
  <c r="F35" i="38"/>
  <c r="G67" i="39"/>
  <c r="F99" i="40"/>
  <c r="G54" i="38"/>
  <c r="G57" i="38"/>
  <c r="G121" i="38"/>
  <c r="G24" i="38"/>
  <c r="E107" i="38"/>
  <c r="G10" i="39"/>
  <c r="G27" i="38"/>
  <c r="E118" i="38"/>
  <c r="F26" i="40"/>
  <c r="E114" i="38"/>
  <c r="F54" i="40"/>
  <c r="F131" i="40"/>
  <c r="E104" i="39"/>
  <c r="J47" i="39"/>
  <c r="U4" i="41"/>
  <c r="Q4" i="41"/>
  <c r="T4" i="41"/>
  <c r="R4" i="41"/>
  <c r="V4" i="41"/>
  <c r="H55" i="39"/>
  <c r="J26" i="36"/>
  <c r="J30" i="36"/>
  <c r="J39" i="36"/>
  <c r="H46" i="39"/>
  <c r="G99" i="38"/>
  <c r="E17" i="39"/>
  <c r="I39" i="39"/>
  <c r="J58" i="36"/>
  <c r="V4" i="40"/>
  <c r="R4" i="40"/>
  <c r="I27" i="38"/>
  <c r="H5" i="39"/>
  <c r="G99" i="40"/>
  <c r="H17" i="39"/>
  <c r="J59" i="36"/>
  <c r="J55" i="36"/>
  <c r="J43" i="36"/>
  <c r="J50" i="36"/>
  <c r="J27" i="36"/>
  <c r="H61" i="30"/>
  <c r="I6" i="30"/>
  <c r="H21" i="30"/>
  <c r="H66" i="25"/>
  <c r="I51" i="28"/>
  <c r="H23" i="24"/>
  <c r="J51" i="28"/>
  <c r="J61" i="23"/>
  <c r="J39" i="26"/>
  <c r="J11" i="28"/>
  <c r="J10" i="31"/>
  <c r="H39" i="26"/>
  <c r="H45" i="28"/>
  <c r="F55" i="21"/>
  <c r="J6" i="32"/>
  <c r="H11" i="28"/>
  <c r="J21" i="30"/>
  <c r="E11" i="31"/>
  <c r="G80" i="26"/>
  <c r="G84" i="35"/>
  <c r="G71" i="28"/>
  <c r="E131" i="30"/>
  <c r="E118" i="32"/>
  <c r="G76" i="23"/>
  <c r="E84" i="23"/>
  <c r="G98" i="3"/>
  <c r="G36" i="29"/>
  <c r="F41" i="25"/>
  <c r="F83" i="23"/>
  <c r="F83" i="21"/>
  <c r="F83" i="31"/>
  <c r="E24" i="26"/>
  <c r="E54" i="26"/>
  <c r="G106" i="8"/>
  <c r="E124" i="29"/>
  <c r="F39" i="3"/>
  <c r="E35" i="25"/>
  <c r="E44" i="30"/>
  <c r="F51" i="3"/>
  <c r="G22" i="32"/>
  <c r="F132" i="7"/>
  <c r="F113" i="27"/>
  <c r="F44" i="32"/>
  <c r="G53" i="31"/>
  <c r="G69" i="35"/>
  <c r="J54" i="25"/>
  <c r="F39" i="26"/>
  <c r="F83" i="26"/>
  <c r="I45" i="31"/>
  <c r="H45" i="31"/>
  <c r="I58" i="24"/>
  <c r="J58" i="24"/>
  <c r="J43" i="23"/>
  <c r="I43" i="23"/>
  <c r="J45" i="21"/>
  <c r="H45" i="21"/>
  <c r="J43" i="21"/>
  <c r="H43" i="21"/>
  <c r="H51" i="21"/>
  <c r="J51" i="21"/>
  <c r="H26" i="24"/>
  <c r="J26" i="24"/>
  <c r="G131" i="30"/>
  <c r="G131" i="26"/>
  <c r="G131" i="28"/>
  <c r="G131" i="21"/>
  <c r="E115" i="30"/>
  <c r="G26" i="25"/>
  <c r="E58" i="25"/>
  <c r="E89" i="31"/>
  <c r="E32" i="23"/>
  <c r="E99" i="31"/>
  <c r="H55" i="30"/>
  <c r="J55" i="30"/>
  <c r="F5" i="28"/>
  <c r="F36" i="26"/>
  <c r="F131" i="29"/>
  <c r="G97" i="30"/>
  <c r="E69" i="26"/>
  <c r="E53" i="30"/>
  <c r="E106" i="32"/>
  <c r="G78" i="7"/>
  <c r="G16" i="24"/>
  <c r="E29" i="21"/>
  <c r="G49" i="9"/>
  <c r="G95" i="24"/>
  <c r="F60" i="29"/>
  <c r="G44" i="8"/>
  <c r="F20" i="30"/>
  <c r="G27" i="26"/>
  <c r="E75" i="32"/>
  <c r="F124" i="10"/>
  <c r="G88" i="23"/>
  <c r="F29" i="23"/>
  <c r="E28" i="3"/>
  <c r="F26" i="23"/>
  <c r="F98" i="23"/>
  <c r="G114" i="32"/>
  <c r="E130" i="30"/>
  <c r="E16" i="29"/>
  <c r="G61" i="29"/>
  <c r="E41" i="31"/>
  <c r="E73" i="23"/>
  <c r="G5" i="30"/>
  <c r="F14" i="31"/>
  <c r="E60" i="25"/>
  <c r="F67" i="26"/>
  <c r="F99" i="35"/>
  <c r="G60" i="8"/>
  <c r="G89" i="32"/>
  <c r="G64" i="28"/>
  <c r="G28" i="30"/>
  <c r="F83" i="14"/>
  <c r="F83" i="18"/>
  <c r="J9" i="21"/>
  <c r="F83" i="27"/>
  <c r="I45" i="32"/>
  <c r="I50" i="32"/>
  <c r="H50" i="32"/>
  <c r="J61" i="21"/>
  <c r="H61" i="21"/>
  <c r="H15" i="30"/>
  <c r="J15" i="30"/>
  <c r="H59" i="35"/>
  <c r="I59" i="35"/>
  <c r="H43" i="32"/>
  <c r="I43" i="32"/>
  <c r="F9" i="24"/>
  <c r="G34" i="24"/>
  <c r="G75" i="26"/>
  <c r="F64" i="32"/>
  <c r="F81" i="30"/>
  <c r="E20" i="30"/>
  <c r="E86" i="9"/>
  <c r="F89" i="24"/>
  <c r="F121" i="31"/>
  <c r="F102" i="30"/>
  <c r="I21" i="22"/>
  <c r="J21" i="22"/>
  <c r="G78" i="26"/>
  <c r="G78" i="29"/>
  <c r="G78" i="24"/>
  <c r="E12" i="23"/>
  <c r="E23" i="30"/>
  <c r="F116" i="27"/>
  <c r="E103" i="31"/>
  <c r="G82" i="25"/>
  <c r="F90" i="24"/>
  <c r="G133" i="32"/>
  <c r="F11" i="23"/>
  <c r="E61" i="24"/>
  <c r="G19" i="21"/>
  <c r="G54" i="35"/>
  <c r="F58" i="35"/>
  <c r="F8" i="30"/>
  <c r="E8" i="28"/>
  <c r="G72" i="35"/>
  <c r="F101" i="26"/>
  <c r="G42" i="7"/>
  <c r="E112" i="29"/>
  <c r="G124" i="35"/>
  <c r="G37" i="32"/>
  <c r="G40" i="23"/>
  <c r="G77" i="24"/>
  <c r="E95" i="26"/>
  <c r="G103" i="8"/>
  <c r="G53" i="3"/>
  <c r="F83" i="3"/>
  <c r="F91" i="8"/>
  <c r="G108" i="8"/>
  <c r="E80" i="26"/>
  <c r="F87" i="7"/>
  <c r="F4" i="29"/>
  <c r="E65" i="29"/>
  <c r="E97" i="31"/>
  <c r="G111" i="22"/>
  <c r="E37" i="24"/>
  <c r="F88" i="32"/>
  <c r="E113" i="25"/>
  <c r="E76" i="30"/>
  <c r="G101" i="7"/>
  <c r="F110" i="27"/>
  <c r="G65" i="26"/>
  <c r="E122" i="32"/>
  <c r="G24" i="26"/>
  <c r="F33" i="31"/>
  <c r="G92" i="31"/>
  <c r="G112" i="24"/>
  <c r="G56" i="21"/>
  <c r="G31" i="24"/>
  <c r="E48" i="10"/>
  <c r="G110" i="28"/>
  <c r="F120" i="35"/>
  <c r="J34" i="32"/>
  <c r="I6" i="27"/>
  <c r="J58" i="23"/>
  <c r="H50" i="29"/>
  <c r="F39" i="25"/>
  <c r="G78" i="21"/>
  <c r="G78" i="35"/>
  <c r="F39" i="30"/>
  <c r="F71" i="35"/>
  <c r="F71" i="32"/>
  <c r="F71" i="25"/>
  <c r="F71" i="22"/>
  <c r="F71" i="23"/>
  <c r="F71" i="26"/>
  <c r="F71" i="28"/>
  <c r="F71" i="27"/>
  <c r="F71" i="30"/>
  <c r="F71" i="21"/>
  <c r="F47" i="32"/>
  <c r="G39" i="32"/>
  <c r="G48" i="30"/>
  <c r="E96" i="26"/>
  <c r="F49" i="31"/>
  <c r="F16" i="26"/>
  <c r="F28" i="23"/>
  <c r="G70" i="31"/>
  <c r="E88" i="30"/>
  <c r="G102" i="32"/>
  <c r="E127" i="30"/>
  <c r="E74" i="27"/>
  <c r="F85" i="32"/>
  <c r="G109" i="3"/>
  <c r="E126" i="27"/>
  <c r="E126" i="3"/>
  <c r="E85" i="7"/>
  <c r="E34" i="30"/>
  <c r="F69" i="35"/>
  <c r="E101" i="35"/>
  <c r="E117" i="27"/>
  <c r="G20" i="22"/>
  <c r="E87" i="26"/>
  <c r="E70" i="22"/>
  <c r="G74" i="32"/>
  <c r="E100" i="24"/>
  <c r="F37" i="3"/>
  <c r="F59" i="25"/>
  <c r="E14" i="24"/>
  <c r="E21" i="21"/>
  <c r="E21" i="7"/>
  <c r="E57" i="32"/>
  <c r="F70" i="25"/>
  <c r="H26" i="28"/>
  <c r="I26" i="28"/>
  <c r="G41" i="32"/>
  <c r="F92" i="28"/>
  <c r="G83" i="9"/>
  <c r="F100" i="35"/>
  <c r="E125" i="26"/>
  <c r="E114" i="31"/>
  <c r="G57" i="25"/>
  <c r="E82" i="32"/>
  <c r="F94" i="30"/>
  <c r="E68" i="32"/>
  <c r="G96" i="31"/>
  <c r="G125" i="29"/>
  <c r="F3" i="32"/>
  <c r="E91" i="23"/>
  <c r="E102" i="30"/>
  <c r="G120" i="26"/>
  <c r="F114" i="32"/>
  <c r="G42" i="3"/>
  <c r="G42" i="10"/>
  <c r="G132" i="9"/>
  <c r="E40" i="32"/>
  <c r="F75" i="32"/>
  <c r="E9" i="7"/>
  <c r="G69" i="7"/>
  <c r="F47" i="3"/>
  <c r="G78" i="10"/>
  <c r="G98" i="10"/>
  <c r="F39" i="10"/>
  <c r="F44" i="8"/>
  <c r="F83" i="10"/>
  <c r="G90" i="9"/>
  <c r="F43" i="10"/>
  <c r="G89" i="7"/>
  <c r="G130" i="8"/>
  <c r="G59" i="7"/>
  <c r="E42" i="25"/>
  <c r="J21" i="21"/>
  <c r="J17" i="21"/>
  <c r="J59" i="21"/>
  <c r="I6" i="32"/>
  <c r="J45" i="26"/>
  <c r="I63" i="26"/>
  <c r="G130" i="30"/>
  <c r="G130" i="23"/>
  <c r="G130" i="24"/>
  <c r="E3" i="32"/>
  <c r="F39" i="24"/>
  <c r="F83" i="22"/>
  <c r="F83" i="25"/>
  <c r="F83" i="29"/>
  <c r="F83" i="28"/>
  <c r="G78" i="25"/>
  <c r="G78" i="23"/>
  <c r="G78" i="30"/>
  <c r="G78" i="31"/>
  <c r="G78" i="32"/>
  <c r="F47" i="25"/>
  <c r="F47" i="28"/>
  <c r="Q4" i="39"/>
  <c r="U4" i="39"/>
  <c r="T4" i="39"/>
  <c r="R4" i="39"/>
  <c r="V4" i="39"/>
  <c r="U4" i="38"/>
  <c r="Q4" i="38"/>
  <c r="T4" i="38"/>
  <c r="G78" i="3"/>
  <c r="G130" i="7"/>
  <c r="G33" i="7"/>
  <c r="F22" i="10"/>
  <c r="G53" i="10"/>
  <c r="G69" i="8"/>
  <c r="F83" i="8"/>
  <c r="G9" i="29"/>
  <c r="G78" i="14"/>
  <c r="G130" i="14"/>
  <c r="F47" i="14"/>
  <c r="G78" i="18"/>
  <c r="J63" i="21"/>
  <c r="J7" i="21"/>
  <c r="I15" i="30"/>
  <c r="G130" i="31"/>
  <c r="G130" i="35"/>
  <c r="G130" i="32"/>
  <c r="I19" i="26"/>
  <c r="F83" i="30"/>
  <c r="F83" i="35"/>
  <c r="G78" i="27"/>
  <c r="G78" i="28"/>
  <c r="F47" i="27"/>
  <c r="G54" i="32"/>
  <c r="V4" i="38"/>
  <c r="R4" i="38"/>
  <c r="J27" i="27"/>
  <c r="I50" i="28"/>
  <c r="E21" i="28"/>
  <c r="G21" i="28"/>
  <c r="F61" i="32"/>
  <c r="E39" i="21"/>
  <c r="G55" i="31"/>
  <c r="H58" i="21"/>
  <c r="I62" i="21"/>
  <c r="F34" i="21"/>
  <c r="I45" i="21"/>
  <c r="I43" i="21"/>
  <c r="I27" i="30"/>
  <c r="J6" i="28"/>
  <c r="J34" i="23"/>
  <c r="H51" i="22"/>
  <c r="H51" i="26"/>
  <c r="I6" i="28"/>
  <c r="J61" i="30"/>
  <c r="J39" i="25"/>
  <c r="I66" i="25"/>
  <c r="J35" i="32"/>
  <c r="J47" i="28"/>
  <c r="I61" i="32"/>
  <c r="I13" i="27"/>
  <c r="H30" i="29"/>
  <c r="I19" i="31"/>
  <c r="I38" i="26"/>
  <c r="I34" i="23"/>
  <c r="J47" i="25"/>
  <c r="I55" i="31"/>
  <c r="J59" i="27"/>
  <c r="J59" i="23"/>
  <c r="E17" i="23"/>
  <c r="J43" i="24"/>
  <c r="J31" i="29"/>
  <c r="H47" i="25"/>
  <c r="H27" i="27"/>
  <c r="F21" i="29"/>
  <c r="G51" i="21"/>
  <c r="I10" i="21"/>
  <c r="J51" i="23"/>
  <c r="J6" i="23"/>
  <c r="H61" i="23"/>
  <c r="J42" i="32"/>
  <c r="J45" i="31"/>
  <c r="J58" i="29"/>
  <c r="J50" i="23"/>
  <c r="I63" i="29"/>
  <c r="I11" i="31"/>
  <c r="J35" i="27"/>
  <c r="H46" i="35"/>
  <c r="I21" i="28"/>
  <c r="H50" i="23"/>
  <c r="I35" i="25"/>
  <c r="H62" i="25"/>
  <c r="I39" i="28"/>
  <c r="I42" i="32"/>
  <c r="I47" i="28"/>
  <c r="E17" i="32"/>
  <c r="H26" i="29"/>
  <c r="I7" i="23"/>
  <c r="H54" i="26"/>
  <c r="G7" i="23"/>
  <c r="J38" i="26"/>
  <c r="J46" i="23"/>
  <c r="H23" i="25"/>
  <c r="E46" i="28"/>
  <c r="F66" i="28"/>
  <c r="I9" i="21"/>
  <c r="H63" i="28"/>
  <c r="G66" i="28"/>
  <c r="I54" i="27"/>
  <c r="J31" i="27"/>
  <c r="I17" i="27"/>
  <c r="E7" i="21"/>
  <c r="E47" i="27"/>
  <c r="J35" i="21"/>
  <c r="I13" i="21"/>
  <c r="E17" i="21"/>
  <c r="J27" i="21"/>
  <c r="I15" i="21"/>
  <c r="I55" i="21"/>
  <c r="I19" i="21"/>
  <c r="I15" i="27"/>
  <c r="H61" i="31"/>
  <c r="I6" i="31"/>
  <c r="J42" i="24"/>
  <c r="J61" i="22"/>
  <c r="J50" i="22"/>
  <c r="I31" i="27"/>
  <c r="J23" i="27"/>
  <c r="I59" i="27"/>
  <c r="I34" i="24"/>
  <c r="F34" i="32"/>
  <c r="I34" i="32"/>
  <c r="H58" i="22"/>
  <c r="I23" i="24"/>
  <c r="J10" i="22"/>
  <c r="H13" i="27"/>
  <c r="H17" i="27"/>
  <c r="H26" i="25"/>
  <c r="I7" i="27"/>
  <c r="J18" i="28"/>
  <c r="J38" i="32"/>
  <c r="H38" i="27"/>
  <c r="G46" i="28"/>
  <c r="J13" i="26"/>
  <c r="I35" i="21"/>
  <c r="H30" i="21"/>
  <c r="H55" i="21"/>
  <c r="J26" i="25"/>
  <c r="I38" i="27"/>
  <c r="I10" i="22"/>
  <c r="H7" i="27"/>
  <c r="I23" i="27"/>
  <c r="J38" i="24"/>
  <c r="H38" i="32"/>
  <c r="H15" i="27"/>
  <c r="J17" i="27"/>
  <c r="H18" i="28"/>
  <c r="G30" i="21"/>
  <c r="F23" i="32"/>
  <c r="I23" i="21"/>
  <c r="I7" i="21"/>
  <c r="J38" i="21"/>
  <c r="I27" i="23"/>
  <c r="J58" i="22"/>
  <c r="H6" i="27"/>
  <c r="J26" i="28"/>
  <c r="H21" i="22"/>
  <c r="I62" i="22"/>
  <c r="J27" i="24"/>
  <c r="H54" i="25"/>
  <c r="J7" i="27"/>
  <c r="F6" i="25"/>
  <c r="J13" i="21"/>
  <c r="H17" i="21"/>
  <c r="G7" i="21"/>
  <c r="H38" i="21"/>
  <c r="H59" i="21"/>
  <c r="H15" i="21"/>
  <c r="J63" i="31"/>
  <c r="I15" i="32"/>
  <c r="H51" i="29"/>
  <c r="J50" i="35"/>
  <c r="I31" i="26"/>
  <c r="I46" i="24"/>
  <c r="I59" i="31"/>
  <c r="I18" i="24"/>
  <c r="I26" i="23"/>
  <c r="I47" i="25"/>
  <c r="I47" i="32"/>
  <c r="J27" i="25"/>
  <c r="H43" i="23"/>
  <c r="H59" i="31"/>
  <c r="I51" i="25"/>
  <c r="J7" i="23"/>
  <c r="J18" i="24"/>
  <c r="H38" i="23"/>
  <c r="J62" i="29"/>
  <c r="J26" i="22"/>
  <c r="J54" i="26"/>
  <c r="H21" i="29"/>
  <c r="H46" i="24"/>
  <c r="H30" i="23"/>
  <c r="I46" i="23"/>
  <c r="I62" i="29"/>
  <c r="I10" i="31"/>
  <c r="I26" i="27"/>
  <c r="H58" i="24"/>
  <c r="H7" i="25"/>
  <c r="H10" i="30"/>
  <c r="I23" i="25"/>
  <c r="H62" i="29"/>
  <c r="F55" i="27"/>
  <c r="F55" i="31"/>
  <c r="F47" i="24"/>
  <c r="F47" i="23"/>
  <c r="J66" i="30"/>
  <c r="G66" i="30"/>
  <c r="H13" i="22"/>
  <c r="H17" i="23"/>
  <c r="H17" i="28"/>
  <c r="H17" i="32"/>
  <c r="H26" i="23"/>
  <c r="I51" i="26"/>
  <c r="I7" i="25"/>
  <c r="H9" i="27"/>
  <c r="H55" i="27"/>
  <c r="H55" i="31"/>
  <c r="I9" i="27"/>
  <c r="I9" i="32"/>
  <c r="J7" i="25"/>
  <c r="J46" i="24"/>
  <c r="H11" i="29"/>
  <c r="J17" i="26"/>
  <c r="H19" i="31"/>
  <c r="J21" i="29"/>
  <c r="H31" i="26"/>
  <c r="F17" i="21"/>
  <c r="H19" i="14"/>
  <c r="J6" i="25"/>
  <c r="H51" i="25"/>
  <c r="J45" i="22"/>
  <c r="J50" i="28"/>
  <c r="I63" i="31"/>
  <c r="I66" i="30"/>
  <c r="J26" i="29"/>
  <c r="J26" i="27"/>
  <c r="I13" i="22"/>
  <c r="I38" i="23"/>
  <c r="I38" i="28"/>
  <c r="I59" i="28"/>
  <c r="I10" i="30"/>
  <c r="I30" i="23"/>
  <c r="I30" i="29"/>
  <c r="J51" i="29"/>
  <c r="F39" i="28"/>
  <c r="I55" i="27"/>
  <c r="J27" i="30"/>
  <c r="I54" i="28"/>
  <c r="I17" i="23"/>
  <c r="H38" i="28"/>
  <c r="G62" i="25"/>
  <c r="H23" i="28"/>
  <c r="E50" i="27"/>
  <c r="E50" i="24"/>
  <c r="E76" i="21"/>
  <c r="J21" i="26"/>
  <c r="H21" i="26"/>
  <c r="I35" i="26"/>
  <c r="J35" i="26"/>
  <c r="H35" i="26"/>
  <c r="J62" i="35"/>
  <c r="H62" i="35"/>
  <c r="I62" i="35"/>
  <c r="J62" i="27"/>
  <c r="G62" i="27"/>
  <c r="I62" i="27"/>
  <c r="F39" i="22"/>
  <c r="H39" i="22"/>
  <c r="F47" i="22"/>
  <c r="H47" i="22"/>
  <c r="I11" i="22"/>
  <c r="H11" i="22"/>
  <c r="J10" i="25"/>
  <c r="H10" i="25"/>
  <c r="J15" i="25"/>
  <c r="H15" i="25"/>
  <c r="H39" i="29"/>
  <c r="F39" i="29"/>
  <c r="J7" i="29"/>
  <c r="H7" i="29"/>
  <c r="G59" i="30"/>
  <c r="G59" i="28"/>
  <c r="H34" i="27"/>
  <c r="I34" i="27"/>
  <c r="H39" i="31"/>
  <c r="F39" i="31"/>
  <c r="J39" i="31"/>
  <c r="J54" i="22"/>
  <c r="H54" i="22"/>
  <c r="I54" i="22"/>
  <c r="H18" i="30"/>
  <c r="J18" i="30"/>
  <c r="I18" i="30"/>
  <c r="H35" i="30"/>
  <c r="I35" i="30"/>
  <c r="I39" i="23"/>
  <c r="F39" i="23"/>
  <c r="H39" i="23"/>
  <c r="G62" i="31"/>
  <c r="H62" i="31"/>
  <c r="J26" i="31"/>
  <c r="H26" i="31"/>
  <c r="I26" i="31"/>
  <c r="J46" i="30"/>
  <c r="G46" i="30"/>
  <c r="H46" i="30"/>
  <c r="I46" i="30"/>
  <c r="H66" i="29"/>
  <c r="I66" i="29"/>
  <c r="H34" i="29"/>
  <c r="F34" i="29"/>
  <c r="I34" i="29"/>
  <c r="I35" i="23"/>
  <c r="H35" i="23"/>
  <c r="H63" i="24"/>
  <c r="I63" i="24"/>
  <c r="I42" i="22"/>
  <c r="H42" i="22"/>
  <c r="G46" i="22"/>
  <c r="J46" i="22"/>
  <c r="I46" i="22"/>
  <c r="H46" i="22"/>
  <c r="G66" i="22"/>
  <c r="J66" i="22"/>
  <c r="H66" i="22"/>
  <c r="I66" i="22"/>
  <c r="J19" i="27"/>
  <c r="H19" i="27"/>
  <c r="J30" i="27"/>
  <c r="I30" i="27"/>
  <c r="H30" i="27"/>
  <c r="I5" i="28"/>
  <c r="H5" i="28"/>
  <c r="H18" i="22"/>
  <c r="J18" i="22"/>
  <c r="G7" i="24"/>
  <c r="I7" i="24"/>
  <c r="J7" i="24"/>
  <c r="H7" i="24"/>
  <c r="H19" i="29"/>
  <c r="J19" i="29"/>
  <c r="I19" i="29"/>
  <c r="J17" i="24"/>
  <c r="I17" i="24"/>
  <c r="E17" i="24"/>
  <c r="H17" i="24"/>
  <c r="E9" i="10"/>
  <c r="G131" i="3"/>
  <c r="G117" i="9"/>
  <c r="G117" i="8"/>
  <c r="G74" i="10"/>
  <c r="G15" i="25"/>
  <c r="F46" i="30"/>
  <c r="G10" i="32"/>
  <c r="F110" i="7"/>
  <c r="G42" i="25"/>
  <c r="E21" i="10"/>
  <c r="G59" i="8"/>
  <c r="E71" i="9"/>
  <c r="F13" i="29"/>
  <c r="E27" i="25"/>
  <c r="E71" i="3"/>
  <c r="F52" i="10"/>
  <c r="E49" i="10"/>
  <c r="I63" i="21"/>
  <c r="I61" i="21"/>
  <c r="I21" i="21"/>
  <c r="J31" i="21"/>
  <c r="I35" i="22"/>
  <c r="I27" i="24"/>
  <c r="J6" i="31"/>
  <c r="J34" i="24"/>
  <c r="H61" i="22"/>
  <c r="H61" i="35"/>
  <c r="J42" i="25"/>
  <c r="J61" i="35"/>
  <c r="I63" i="28"/>
  <c r="I11" i="27"/>
  <c r="J35" i="30"/>
  <c r="G131" i="27"/>
  <c r="E21" i="25"/>
  <c r="I13" i="26"/>
  <c r="I21" i="26"/>
  <c r="I62" i="31"/>
  <c r="I18" i="22"/>
  <c r="F34" i="27"/>
  <c r="J30" i="22"/>
  <c r="G66" i="29"/>
  <c r="I5" i="24"/>
  <c r="H34" i="24"/>
  <c r="J43" i="32"/>
  <c r="H9" i="32"/>
  <c r="G62" i="35"/>
  <c r="G125" i="10"/>
  <c r="I54" i="24"/>
  <c r="J54" i="24"/>
  <c r="I58" i="25"/>
  <c r="H58" i="25"/>
  <c r="J63" i="25"/>
  <c r="H63" i="25"/>
  <c r="H62" i="22"/>
  <c r="G62" i="22"/>
  <c r="H39" i="27"/>
  <c r="F39" i="27"/>
  <c r="I39" i="27"/>
  <c r="I47" i="27"/>
  <c r="H47" i="27"/>
  <c r="J47" i="27"/>
  <c r="I5" i="30"/>
  <c r="H5" i="30"/>
  <c r="H63" i="30"/>
  <c r="I63" i="30"/>
  <c r="J63" i="30"/>
  <c r="J9" i="25"/>
  <c r="H9" i="25"/>
  <c r="J31" i="24"/>
  <c r="I31" i="24"/>
  <c r="H45" i="30"/>
  <c r="I45" i="30"/>
  <c r="I66" i="32"/>
  <c r="G66" i="32"/>
  <c r="J55" i="29"/>
  <c r="F55" i="29"/>
  <c r="I55" i="29"/>
  <c r="I23" i="29"/>
  <c r="J23" i="29"/>
  <c r="H34" i="22"/>
  <c r="F34" i="22"/>
  <c r="I34" i="22"/>
  <c r="I54" i="32"/>
  <c r="H54" i="32"/>
  <c r="H11" i="26"/>
  <c r="I11" i="26"/>
  <c r="J11" i="26"/>
  <c r="J46" i="26"/>
  <c r="G46" i="26"/>
  <c r="H46" i="26"/>
  <c r="H15" i="26"/>
  <c r="J15" i="26"/>
  <c r="F55" i="30"/>
  <c r="I55" i="30"/>
  <c r="J59" i="32"/>
  <c r="H59" i="32"/>
  <c r="J19" i="32"/>
  <c r="I19" i="32"/>
  <c r="H19" i="32"/>
  <c r="H13" i="29"/>
  <c r="J13" i="29"/>
  <c r="I13" i="29"/>
  <c r="J18" i="29"/>
  <c r="I18" i="29"/>
  <c r="G7" i="26"/>
  <c r="H7" i="26"/>
  <c r="I7" i="26"/>
  <c r="G46" i="27"/>
  <c r="J46" i="27"/>
  <c r="H19" i="28"/>
  <c r="I19" i="28"/>
  <c r="J18" i="27"/>
  <c r="H18" i="27"/>
  <c r="I10" i="28"/>
  <c r="J10" i="28"/>
  <c r="J62" i="30"/>
  <c r="G62" i="30"/>
  <c r="I62" i="30"/>
  <c r="J51" i="31"/>
  <c r="I51" i="31"/>
  <c r="I45" i="35"/>
  <c r="H45" i="35"/>
  <c r="J13" i="30"/>
  <c r="I13" i="30"/>
  <c r="E17" i="25"/>
  <c r="H17" i="25"/>
  <c r="I50" i="26"/>
  <c r="H50" i="26"/>
  <c r="J13" i="23"/>
  <c r="H13" i="23"/>
  <c r="J31" i="30"/>
  <c r="H31" i="30"/>
  <c r="I31" i="30"/>
  <c r="G131" i="35"/>
  <c r="G131" i="18"/>
  <c r="G131" i="32"/>
  <c r="G131" i="31"/>
  <c r="G131" i="29"/>
  <c r="G131" i="25"/>
  <c r="F52" i="8"/>
  <c r="G117" i="7"/>
  <c r="G131" i="8"/>
  <c r="E59" i="35"/>
  <c r="G125" i="3"/>
  <c r="G96" i="9"/>
  <c r="G63" i="21"/>
  <c r="E21" i="3"/>
  <c r="F76" i="8"/>
  <c r="E47" i="3"/>
  <c r="F43" i="32"/>
  <c r="E71" i="10"/>
  <c r="G131" i="9"/>
  <c r="G89" i="8"/>
  <c r="F52" i="3"/>
  <c r="G58" i="25"/>
  <c r="F113" i="8"/>
  <c r="E3" i="3"/>
  <c r="G131" i="23"/>
  <c r="I27" i="25"/>
  <c r="J6" i="22"/>
  <c r="I15" i="26"/>
  <c r="J34" i="27"/>
  <c r="J42" i="22"/>
  <c r="J45" i="32"/>
  <c r="J45" i="29"/>
  <c r="J58" i="25"/>
  <c r="J39" i="23"/>
  <c r="J35" i="23"/>
  <c r="G131" i="24"/>
  <c r="J54" i="27"/>
  <c r="F21" i="22"/>
  <c r="J11" i="27"/>
  <c r="H58" i="23"/>
  <c r="H66" i="32"/>
  <c r="M4" i="32"/>
  <c r="S4" i="32" s="1"/>
  <c r="I42" i="24"/>
  <c r="I50" i="29"/>
  <c r="J66" i="29"/>
  <c r="H5" i="24"/>
  <c r="J59" i="35"/>
  <c r="I5" i="25"/>
  <c r="J31" i="28"/>
  <c r="H55" i="29"/>
  <c r="J7" i="26"/>
  <c r="H45" i="26"/>
  <c r="H45" i="29"/>
  <c r="J17" i="25"/>
  <c r="H19" i="26"/>
  <c r="H31" i="28"/>
  <c r="H54" i="23"/>
  <c r="I54" i="23"/>
  <c r="F39" i="32"/>
  <c r="H39" i="32"/>
  <c r="I5" i="31"/>
  <c r="H5" i="31"/>
  <c r="J55" i="23"/>
  <c r="F55" i="23"/>
  <c r="H17" i="30"/>
  <c r="I17" i="30"/>
  <c r="H38" i="29"/>
  <c r="J38" i="29"/>
  <c r="H13" i="31"/>
  <c r="J13" i="31"/>
  <c r="I35" i="24"/>
  <c r="H35" i="24"/>
  <c r="G43" i="25"/>
  <c r="G43" i="32"/>
  <c r="G43" i="28"/>
  <c r="G43" i="23"/>
  <c r="G43" i="24"/>
  <c r="G7" i="28"/>
  <c r="J7" i="28"/>
  <c r="H7" i="28"/>
  <c r="J50" i="27"/>
  <c r="I50" i="27"/>
  <c r="F38" i="24"/>
  <c r="F38" i="25"/>
  <c r="E94" i="24"/>
  <c r="E94" i="25"/>
  <c r="I42" i="30"/>
  <c r="H42" i="30"/>
  <c r="J42" i="30"/>
  <c r="J13" i="25"/>
  <c r="H13" i="25"/>
  <c r="I13" i="25"/>
  <c r="H54" i="30"/>
  <c r="I54" i="30"/>
  <c r="J54" i="30"/>
  <c r="J46" i="29"/>
  <c r="I46" i="29"/>
  <c r="H46" i="29"/>
  <c r="I50" i="21"/>
  <c r="H50" i="21"/>
  <c r="H43" i="27"/>
  <c r="G43" i="27"/>
  <c r="I43" i="27"/>
  <c r="J43" i="27"/>
  <c r="H11" i="30"/>
  <c r="I11" i="30"/>
  <c r="J11" i="30"/>
  <c r="H61" i="25"/>
  <c r="J61" i="25"/>
  <c r="I35" i="28"/>
  <c r="H35" i="28"/>
  <c r="J47" i="21"/>
  <c r="F47" i="21"/>
  <c r="I47" i="21"/>
  <c r="J21" i="32"/>
  <c r="H21" i="32"/>
  <c r="H18" i="32"/>
  <c r="J18" i="32"/>
  <c r="I18" i="32"/>
  <c r="J19" i="23"/>
  <c r="H19" i="23"/>
  <c r="I19" i="23"/>
  <c r="J9" i="22"/>
  <c r="I9" i="22"/>
  <c r="H9" i="22"/>
  <c r="I58" i="31"/>
  <c r="J58" i="31"/>
  <c r="H35" i="29"/>
  <c r="I35" i="29"/>
  <c r="J35" i="29"/>
  <c r="H10" i="24"/>
  <c r="I10" i="24"/>
  <c r="F57" i="27"/>
  <c r="F57" i="25"/>
  <c r="G104" i="31"/>
  <c r="G104" i="10"/>
  <c r="F18" i="32"/>
  <c r="F30" i="28"/>
  <c r="E66" i="23"/>
  <c r="G90" i="8"/>
  <c r="I55" i="14"/>
  <c r="H55" i="14"/>
  <c r="H61" i="14"/>
  <c r="J61" i="14"/>
  <c r="J50" i="21"/>
  <c r="J34" i="25"/>
  <c r="I61" i="25"/>
  <c r="I62" i="24"/>
  <c r="H66" i="26"/>
  <c r="H59" i="29"/>
  <c r="J55" i="26"/>
  <c r="G128" i="28"/>
  <c r="G128" i="7"/>
  <c r="F55" i="35"/>
  <c r="J55" i="35"/>
  <c r="H55" i="35"/>
  <c r="I55" i="35"/>
  <c r="I7" i="31"/>
  <c r="J7" i="31"/>
  <c r="G7" i="31"/>
  <c r="H7" i="31"/>
  <c r="J63" i="32"/>
  <c r="H63" i="32"/>
  <c r="I63" i="32"/>
  <c r="H5" i="26"/>
  <c r="I5" i="26"/>
  <c r="J5" i="26"/>
  <c r="G62" i="24"/>
  <c r="J62" i="24"/>
  <c r="I13" i="28"/>
  <c r="H13" i="28"/>
  <c r="J13" i="28"/>
  <c r="J7" i="22"/>
  <c r="I7" i="22"/>
  <c r="H7" i="22"/>
  <c r="I59" i="22"/>
  <c r="G59" i="22"/>
  <c r="J55" i="28"/>
  <c r="H55" i="28"/>
  <c r="I55" i="28"/>
  <c r="F55" i="28"/>
  <c r="J51" i="27"/>
  <c r="I51" i="27"/>
  <c r="H51" i="27"/>
  <c r="J62" i="32"/>
  <c r="I62" i="32"/>
  <c r="G62" i="32"/>
  <c r="I58" i="28"/>
  <c r="H58" i="28"/>
  <c r="H6" i="21"/>
  <c r="I6" i="21"/>
  <c r="J11" i="21"/>
  <c r="H11" i="21"/>
  <c r="I11" i="21"/>
  <c r="H18" i="31"/>
  <c r="J18" i="31"/>
  <c r="I18" i="31"/>
  <c r="H47" i="29"/>
  <c r="I47" i="29"/>
  <c r="F47" i="29"/>
  <c r="J47" i="29"/>
  <c r="I61" i="26"/>
  <c r="J61" i="26"/>
  <c r="H61" i="26"/>
  <c r="H61" i="27"/>
  <c r="I61" i="27"/>
  <c r="J50" i="30"/>
  <c r="I50" i="30"/>
  <c r="H50" i="30"/>
  <c r="J31" i="25"/>
  <c r="H31" i="25"/>
  <c r="I31" i="25"/>
  <c r="J11" i="32"/>
  <c r="I11" i="32"/>
  <c r="H42" i="29"/>
  <c r="J42" i="29"/>
  <c r="H31" i="31"/>
  <c r="J31" i="31"/>
  <c r="I31" i="31"/>
  <c r="I42" i="21"/>
  <c r="J42" i="21"/>
  <c r="H42" i="21"/>
  <c r="G66" i="21"/>
  <c r="I66" i="21"/>
  <c r="H66" i="21"/>
  <c r="I30" i="28"/>
  <c r="J30" i="28"/>
  <c r="H18" i="21"/>
  <c r="J18" i="21"/>
  <c r="J55" i="24"/>
  <c r="H55" i="24"/>
  <c r="I55" i="24"/>
  <c r="F55" i="24"/>
  <c r="I34" i="26"/>
  <c r="F34" i="26"/>
  <c r="H34" i="26"/>
  <c r="J34" i="26"/>
  <c r="I42" i="31"/>
  <c r="H42" i="31"/>
  <c r="J42" i="31"/>
  <c r="J17" i="31"/>
  <c r="H17" i="31"/>
  <c r="I17" i="31"/>
  <c r="H50" i="31"/>
  <c r="J50" i="31"/>
  <c r="J13" i="24"/>
  <c r="H13" i="24"/>
  <c r="I13" i="24"/>
  <c r="F95" i="25"/>
  <c r="F95" i="24"/>
  <c r="F95" i="26"/>
  <c r="F95" i="28"/>
  <c r="F95" i="23"/>
  <c r="F95" i="32"/>
  <c r="F95" i="22"/>
  <c r="F95" i="29"/>
  <c r="F95" i="30"/>
  <c r="F95" i="3"/>
  <c r="F95" i="10"/>
  <c r="F95" i="8"/>
  <c r="F95" i="35"/>
  <c r="F95" i="31"/>
  <c r="F95" i="21"/>
  <c r="F95" i="18"/>
  <c r="F95" i="7"/>
  <c r="F118" i="22"/>
  <c r="F78" i="35"/>
  <c r="G45" i="31"/>
  <c r="E85" i="9"/>
  <c r="G52" i="26"/>
  <c r="G52" i="32"/>
  <c r="G52" i="21"/>
  <c r="G128" i="3"/>
  <c r="E4" i="22"/>
  <c r="E4" i="23"/>
  <c r="E4" i="26"/>
  <c r="F63" i="32"/>
  <c r="E45" i="30"/>
  <c r="E45" i="26"/>
  <c r="G115" i="26"/>
  <c r="G115" i="29"/>
  <c r="E6" i="26"/>
  <c r="E6" i="30"/>
  <c r="E19" i="23"/>
  <c r="E19" i="10"/>
  <c r="F95" i="14"/>
  <c r="H47" i="21"/>
  <c r="J35" i="28"/>
  <c r="I59" i="29"/>
  <c r="H58" i="31"/>
  <c r="I50" i="31"/>
  <c r="J10" i="26"/>
  <c r="I10" i="26"/>
  <c r="H10" i="26"/>
  <c r="H58" i="30"/>
  <c r="I58" i="30"/>
  <c r="J58" i="30"/>
  <c r="G66" i="23"/>
  <c r="H66" i="23"/>
  <c r="I66" i="23"/>
  <c r="H23" i="23"/>
  <c r="I23" i="23"/>
  <c r="J23" i="23"/>
  <c r="H45" i="25"/>
  <c r="I45" i="25"/>
  <c r="J9" i="31"/>
  <c r="I9" i="31"/>
  <c r="H9" i="31"/>
  <c r="J31" i="32"/>
  <c r="I31" i="32"/>
  <c r="H31" i="32"/>
  <c r="I17" i="29"/>
  <c r="E17" i="29"/>
  <c r="J17" i="29"/>
  <c r="H17" i="29"/>
  <c r="H34" i="25"/>
  <c r="I34" i="25"/>
  <c r="H39" i="30"/>
  <c r="I39" i="30"/>
  <c r="J39" i="30"/>
  <c r="J17" i="22"/>
  <c r="H17" i="22"/>
  <c r="I17" i="22"/>
  <c r="J27" i="22"/>
  <c r="H27" i="22"/>
  <c r="J15" i="22"/>
  <c r="I15" i="22"/>
  <c r="G90" i="23"/>
  <c r="G90" i="32"/>
  <c r="G90" i="25"/>
  <c r="G90" i="30"/>
  <c r="G90" i="22"/>
  <c r="G90" i="31"/>
  <c r="G90" i="35"/>
  <c r="G90" i="24"/>
  <c r="G90" i="29"/>
  <c r="G90" i="28"/>
  <c r="G90" i="18"/>
  <c r="G90" i="26"/>
  <c r="G90" i="21"/>
  <c r="G90" i="10"/>
  <c r="G90" i="14"/>
  <c r="G90" i="7"/>
  <c r="G90" i="27"/>
  <c r="G90" i="3"/>
  <c r="I45" i="27"/>
  <c r="J45" i="27"/>
  <c r="H45" i="27"/>
  <c r="J62" i="28"/>
  <c r="G62" i="28"/>
  <c r="H62" i="28"/>
  <c r="F39" i="21"/>
  <c r="J39" i="21"/>
  <c r="I39" i="21"/>
  <c r="J21" i="24"/>
  <c r="I21" i="24"/>
  <c r="H21" i="24"/>
  <c r="G66" i="26"/>
  <c r="I66" i="26"/>
  <c r="H19" i="30"/>
  <c r="I19" i="30"/>
  <c r="J19" i="30"/>
  <c r="I50" i="35"/>
  <c r="H50" i="35"/>
  <c r="H58" i="32"/>
  <c r="J58" i="32"/>
  <c r="I58" i="32"/>
  <c r="I15" i="29"/>
  <c r="H15" i="29"/>
  <c r="I30" i="31"/>
  <c r="J30" i="31"/>
  <c r="I34" i="28"/>
  <c r="F34" i="28"/>
  <c r="H34" i="28"/>
  <c r="J34" i="28"/>
  <c r="H63" i="27"/>
  <c r="J63" i="27"/>
  <c r="G43" i="30"/>
  <c r="J43" i="30"/>
  <c r="H43" i="30"/>
  <c r="J47" i="31"/>
  <c r="F47" i="31"/>
  <c r="H47" i="31"/>
  <c r="H51" i="32"/>
  <c r="I51" i="32"/>
  <c r="J51" i="32"/>
  <c r="J10" i="29"/>
  <c r="H10" i="29"/>
  <c r="I18" i="26"/>
  <c r="H18" i="26"/>
  <c r="G50" i="22"/>
  <c r="G50" i="25"/>
  <c r="G50" i="31"/>
  <c r="G50" i="21"/>
  <c r="G50" i="3"/>
  <c r="G50" i="29"/>
  <c r="G50" i="28"/>
  <c r="G50" i="23"/>
  <c r="G50" i="10"/>
  <c r="G50" i="26"/>
  <c r="G50" i="30"/>
  <c r="G50" i="7"/>
  <c r="G50" i="8"/>
  <c r="H46" i="21"/>
  <c r="J46" i="21"/>
  <c r="I46" i="21"/>
  <c r="H19" i="22"/>
  <c r="J19" i="22"/>
  <c r="I19" i="22"/>
  <c r="H31" i="22"/>
  <c r="J31" i="22"/>
  <c r="I31" i="22"/>
  <c r="H5" i="21"/>
  <c r="J5" i="21"/>
  <c r="J10" i="27"/>
  <c r="H10" i="27"/>
  <c r="I54" i="31"/>
  <c r="J54" i="31"/>
  <c r="H54" i="31"/>
  <c r="H38" i="30"/>
  <c r="J38" i="30"/>
  <c r="I38" i="30"/>
  <c r="E85" i="26"/>
  <c r="E85" i="32"/>
  <c r="E85" i="28"/>
  <c r="E85" i="30"/>
  <c r="E85" i="21"/>
  <c r="E85" i="27"/>
  <c r="E85" i="23"/>
  <c r="E85" i="35"/>
  <c r="E85" i="29"/>
  <c r="E85" i="25"/>
  <c r="E85" i="31"/>
  <c r="E85" i="24"/>
  <c r="E85" i="22"/>
  <c r="E85" i="3"/>
  <c r="E85" i="18"/>
  <c r="E85" i="14"/>
  <c r="E85" i="10"/>
  <c r="G73" i="30"/>
  <c r="G73" i="24"/>
  <c r="E121" i="28"/>
  <c r="G116" i="25"/>
  <c r="G116" i="22"/>
  <c r="F50" i="29"/>
  <c r="F50" i="23"/>
  <c r="F65" i="28"/>
  <c r="G18" i="32"/>
  <c r="G27" i="7"/>
  <c r="G128" i="9"/>
  <c r="E30" i="26"/>
  <c r="H26" i="21"/>
  <c r="J58" i="28"/>
  <c r="J5" i="29"/>
  <c r="I21" i="32"/>
  <c r="H30" i="28"/>
  <c r="H30" i="31"/>
  <c r="G58" i="3"/>
  <c r="E63" i="32"/>
  <c r="G119" i="23"/>
  <c r="G119" i="25"/>
  <c r="G119" i="22"/>
  <c r="F34" i="14"/>
  <c r="G50" i="14"/>
  <c r="G15" i="24"/>
  <c r="G15" i="30"/>
  <c r="F90" i="28"/>
  <c r="E16" i="28"/>
  <c r="F26" i="29"/>
  <c r="G101" i="24"/>
  <c r="E26" i="27"/>
  <c r="E26" i="29"/>
  <c r="G34" i="32"/>
  <c r="F120" i="32"/>
  <c r="F91" i="32"/>
  <c r="F94" i="23"/>
  <c r="F22" i="22"/>
  <c r="G76" i="7"/>
  <c r="F123" i="21"/>
  <c r="F123" i="32"/>
  <c r="F6" i="10"/>
  <c r="G108" i="10"/>
  <c r="G17" i="22"/>
  <c r="F133" i="8"/>
  <c r="G76" i="10"/>
  <c r="E55" i="26"/>
  <c r="G101" i="8"/>
  <c r="E13" i="28"/>
  <c r="E43" i="31"/>
  <c r="E43" i="26"/>
  <c r="G98" i="27"/>
  <c r="F14" i="7"/>
  <c r="G47" i="21"/>
  <c r="E72" i="22"/>
  <c r="E72" i="25"/>
  <c r="G89" i="9"/>
  <c r="F93" i="31"/>
  <c r="F93" i="27"/>
  <c r="E39" i="30"/>
  <c r="E42" i="30"/>
  <c r="E107" i="24"/>
  <c r="G94" i="21"/>
  <c r="G94" i="27"/>
  <c r="F31" i="31"/>
  <c r="H6" i="14"/>
  <c r="F120" i="18"/>
  <c r="G61" i="24"/>
  <c r="G61" i="30"/>
  <c r="G133" i="29"/>
  <c r="E106" i="31"/>
  <c r="E106" i="22"/>
  <c r="G113" i="21"/>
  <c r="G50" i="24"/>
  <c r="E21" i="26"/>
  <c r="E132" i="27"/>
  <c r="E67" i="22"/>
  <c r="E55" i="29"/>
  <c r="E23" i="31"/>
  <c r="G80" i="27"/>
  <c r="G80" i="28"/>
  <c r="J51" i="22"/>
  <c r="Q4" i="36"/>
  <c r="U4" i="36"/>
  <c r="T4" i="36"/>
  <c r="G106" i="21"/>
  <c r="G71" i="27"/>
  <c r="E132" i="21"/>
  <c r="F14" i="28"/>
  <c r="E32" i="22"/>
  <c r="G69" i="3"/>
  <c r="G69" i="10"/>
  <c r="E116" i="9"/>
  <c r="E54" i="7"/>
  <c r="G73" i="9"/>
  <c r="E116" i="7"/>
  <c r="G114" i="10"/>
  <c r="F59" i="10"/>
  <c r="G53" i="8"/>
  <c r="G76" i="8"/>
  <c r="G28" i="10"/>
  <c r="F30" i="3"/>
  <c r="E66" i="10"/>
  <c r="F99" i="3"/>
  <c r="F44" i="3"/>
  <c r="E71" i="7"/>
  <c r="G59" i="9"/>
  <c r="G59" i="3"/>
  <c r="G59" i="10"/>
  <c r="H59" i="14"/>
  <c r="F109" i="18"/>
  <c r="J26" i="21"/>
  <c r="H31" i="21"/>
  <c r="I54" i="21"/>
  <c r="H18" i="23"/>
  <c r="J30" i="26"/>
  <c r="I27" i="22"/>
  <c r="J58" i="26"/>
  <c r="G61" i="27"/>
  <c r="G77" i="29"/>
  <c r="E95" i="32"/>
  <c r="J39" i="29"/>
  <c r="F120" i="21"/>
  <c r="J50" i="32"/>
  <c r="I63" i="27"/>
  <c r="I63" i="23"/>
  <c r="F131" i="35"/>
  <c r="I11" i="29"/>
  <c r="F31" i="26"/>
  <c r="F31" i="23"/>
  <c r="F94" i="31"/>
  <c r="G15" i="22"/>
  <c r="J35" i="22"/>
  <c r="J5" i="25"/>
  <c r="F98" i="29"/>
  <c r="E104" i="35"/>
  <c r="F81" i="35"/>
  <c r="I61" i="31"/>
  <c r="G26" i="27"/>
  <c r="G57" i="31"/>
  <c r="E21" i="27"/>
  <c r="E21" i="30"/>
  <c r="H21" i="27"/>
  <c r="H46" i="27"/>
  <c r="I13" i="32"/>
  <c r="I21" i="31"/>
  <c r="E121" i="31"/>
  <c r="E60" i="29"/>
  <c r="H63" i="23"/>
  <c r="H63" i="26"/>
  <c r="E69" i="23"/>
  <c r="I38" i="22"/>
  <c r="F38" i="30"/>
  <c r="F38" i="31"/>
  <c r="F67" i="25"/>
  <c r="F67" i="32"/>
  <c r="E91" i="22"/>
  <c r="J11" i="22"/>
  <c r="J23" i="32"/>
  <c r="E94" i="22"/>
  <c r="E94" i="27"/>
  <c r="I43" i="28"/>
  <c r="I43" i="30"/>
  <c r="I46" i="27"/>
  <c r="I62" i="26"/>
  <c r="F78" i="30"/>
  <c r="I10" i="29"/>
  <c r="I18" i="27"/>
  <c r="F26" i="24"/>
  <c r="I30" i="26"/>
  <c r="H42" i="27"/>
  <c r="H50" i="24"/>
  <c r="H50" i="27"/>
  <c r="E58" i="35"/>
  <c r="E106" i="35"/>
  <c r="F57" i="21"/>
  <c r="F64" i="26"/>
  <c r="E24" i="29"/>
  <c r="H10" i="28"/>
  <c r="E99" i="28"/>
  <c r="E99" i="24"/>
  <c r="G113" i="22"/>
  <c r="F23" i="22"/>
  <c r="E53" i="29"/>
  <c r="E53" i="26"/>
  <c r="G73" i="29"/>
  <c r="F106" i="25"/>
  <c r="G118" i="22"/>
  <c r="G118" i="32"/>
  <c r="F8" i="32"/>
  <c r="F36" i="27"/>
  <c r="E102" i="23"/>
  <c r="G116" i="27"/>
  <c r="I39" i="29"/>
  <c r="I42" i="29"/>
  <c r="I55" i="26"/>
  <c r="F55" i="22"/>
  <c r="F55" i="32"/>
  <c r="E81" i="31"/>
  <c r="F88" i="22"/>
  <c r="I47" i="31"/>
  <c r="F47" i="35"/>
  <c r="I47" i="35"/>
  <c r="F50" i="26"/>
  <c r="G66" i="27"/>
  <c r="J66" i="27"/>
  <c r="E87" i="32"/>
  <c r="E87" i="25"/>
  <c r="E5" i="30"/>
  <c r="H5" i="29"/>
  <c r="E32" i="24"/>
  <c r="G59" i="26"/>
  <c r="G59" i="25"/>
  <c r="G59" i="23"/>
  <c r="G59" i="29"/>
  <c r="G59" i="31"/>
  <c r="G59" i="35"/>
  <c r="F124" i="32"/>
  <c r="G94" i="26"/>
  <c r="H13" i="32"/>
  <c r="E17" i="22"/>
  <c r="E59" i="27"/>
  <c r="E72" i="21"/>
  <c r="E72" i="35"/>
  <c r="E96" i="21"/>
  <c r="E96" i="32"/>
  <c r="F130" i="29"/>
  <c r="G117" i="29"/>
  <c r="G43" i="26"/>
  <c r="J43" i="28"/>
  <c r="I7" i="29"/>
  <c r="H9" i="28"/>
  <c r="H9" i="29"/>
  <c r="H55" i="23"/>
  <c r="H55" i="26"/>
  <c r="E83" i="26"/>
  <c r="I9" i="29"/>
  <c r="G55" i="28"/>
  <c r="G119" i="21"/>
  <c r="G7" i="29"/>
  <c r="G18" i="23"/>
  <c r="G18" i="29"/>
  <c r="F52" i="22"/>
  <c r="J62" i="26"/>
  <c r="G62" i="26"/>
  <c r="G65" i="28"/>
  <c r="G89" i="30"/>
  <c r="H15" i="22"/>
  <c r="J17" i="30"/>
  <c r="G17" i="27"/>
  <c r="J21" i="27"/>
  <c r="E23" i="25"/>
  <c r="H23" i="32"/>
  <c r="H31" i="23"/>
  <c r="G40" i="28"/>
  <c r="G48" i="35"/>
  <c r="G72" i="22"/>
  <c r="G96" i="28"/>
  <c r="G120" i="23"/>
  <c r="G120" i="22"/>
  <c r="T4" i="35"/>
  <c r="U4" i="35"/>
  <c r="Q4" i="35"/>
  <c r="K6" i="36"/>
  <c r="F46" i="27"/>
  <c r="F59" i="32"/>
  <c r="E40" i="29"/>
  <c r="E116" i="3"/>
  <c r="E116" i="10"/>
  <c r="G36" i="7"/>
  <c r="E49" i="9"/>
  <c r="E66" i="3"/>
  <c r="F99" i="7"/>
  <c r="G53" i="9"/>
  <c r="G33" i="18"/>
  <c r="F22" i="18"/>
  <c r="H54" i="21"/>
  <c r="J47" i="30"/>
  <c r="J63" i="35"/>
  <c r="I15" i="25"/>
  <c r="F70" i="35"/>
  <c r="G106" i="29"/>
  <c r="G106" i="30"/>
  <c r="E108" i="24"/>
  <c r="I6" i="22"/>
  <c r="J42" i="27"/>
  <c r="J61" i="27"/>
  <c r="G77" i="26"/>
  <c r="G39" i="24"/>
  <c r="E97" i="21"/>
  <c r="G50" i="27"/>
  <c r="I63" i="35"/>
  <c r="F131" i="22"/>
  <c r="I11" i="25"/>
  <c r="I31" i="23"/>
  <c r="G75" i="32"/>
  <c r="F94" i="28"/>
  <c r="E100" i="25"/>
  <c r="G35" i="32"/>
  <c r="G5" i="28"/>
  <c r="F57" i="26"/>
  <c r="F89" i="32"/>
  <c r="F113" i="21"/>
  <c r="F113" i="22"/>
  <c r="F121" i="26"/>
  <c r="F121" i="27"/>
  <c r="E21" i="23"/>
  <c r="E21" i="29"/>
  <c r="E21" i="31"/>
  <c r="E21" i="24"/>
  <c r="E132" i="28"/>
  <c r="E132" i="22"/>
  <c r="I13" i="31"/>
  <c r="G16" i="30"/>
  <c r="H30" i="22"/>
  <c r="E41" i="23"/>
  <c r="F80" i="31"/>
  <c r="E131" i="25"/>
  <c r="I19" i="25"/>
  <c r="E69" i="32"/>
  <c r="F67" i="30"/>
  <c r="F4" i="28"/>
  <c r="L4" i="28" s="1"/>
  <c r="F20" i="25"/>
  <c r="J23" i="22"/>
  <c r="I43" i="26"/>
  <c r="I46" i="31"/>
  <c r="G110" i="27"/>
  <c r="G114" i="24"/>
  <c r="I10" i="25"/>
  <c r="I18" i="23"/>
  <c r="E50" i="23"/>
  <c r="E58" i="27"/>
  <c r="H58" i="26"/>
  <c r="H58" i="27"/>
  <c r="E8" i="21"/>
  <c r="G37" i="24"/>
  <c r="I23" i="31"/>
  <c r="I23" i="22"/>
  <c r="E53" i="27"/>
  <c r="F106" i="24"/>
  <c r="F8" i="26"/>
  <c r="F36" i="25"/>
  <c r="H62" i="27"/>
  <c r="F93" i="35"/>
  <c r="E102" i="21"/>
  <c r="I39" i="22"/>
  <c r="I55" i="22"/>
  <c r="I58" i="27"/>
  <c r="E14" i="23"/>
  <c r="E14" i="26"/>
  <c r="F33" i="28"/>
  <c r="F33" i="29"/>
  <c r="G36" i="26"/>
  <c r="E81" i="30"/>
  <c r="I47" i="22"/>
  <c r="I50" i="24"/>
  <c r="F50" i="31"/>
  <c r="E84" i="21"/>
  <c r="E84" i="27"/>
  <c r="E87" i="24"/>
  <c r="H5" i="27"/>
  <c r="J10" i="24"/>
  <c r="G59" i="24"/>
  <c r="J59" i="22"/>
  <c r="G59" i="32"/>
  <c r="G59" i="27"/>
  <c r="F124" i="30"/>
  <c r="F123" i="25"/>
  <c r="F5" i="25"/>
  <c r="G27" i="27"/>
  <c r="J27" i="23"/>
  <c r="F109" i="21"/>
  <c r="E40" i="23"/>
  <c r="H43" i="26"/>
  <c r="H59" i="22"/>
  <c r="E96" i="22"/>
  <c r="G98" i="23"/>
  <c r="E34" i="25"/>
  <c r="E9" i="24"/>
  <c r="G68" i="23"/>
  <c r="H55" i="22"/>
  <c r="J55" i="32"/>
  <c r="J18" i="26"/>
  <c r="F101" i="27"/>
  <c r="J46" i="31"/>
  <c r="H11" i="25"/>
  <c r="J21" i="25"/>
  <c r="R4" i="35"/>
  <c r="V4" i="35"/>
  <c r="M15" i="36"/>
  <c r="S15" i="36" s="1"/>
  <c r="M24" i="36"/>
  <c r="S24" i="36" s="1"/>
  <c r="M21" i="36"/>
  <c r="S21" i="36" s="1"/>
  <c r="M22" i="36"/>
  <c r="S22" i="36" s="1"/>
  <c r="M20" i="36"/>
  <c r="S20" i="36" s="1"/>
  <c r="M17" i="36"/>
  <c r="S17" i="36" s="1"/>
  <c r="M18" i="36"/>
  <c r="S18" i="36" s="1"/>
  <c r="M8" i="36"/>
  <c r="S8" i="36" s="1"/>
  <c r="M16" i="36"/>
  <c r="S16" i="36" s="1"/>
  <c r="M13" i="36"/>
  <c r="S13" i="36" s="1"/>
  <c r="M14" i="36"/>
  <c r="S14" i="36" s="1"/>
  <c r="M19" i="36"/>
  <c r="S19" i="36" s="1"/>
  <c r="M12" i="36"/>
  <c r="S12" i="36" s="1"/>
  <c r="M9" i="36"/>
  <c r="S9" i="36" s="1"/>
  <c r="M10" i="36"/>
  <c r="S10" i="36" s="1"/>
  <c r="M23" i="36"/>
  <c r="S23" i="36" s="1"/>
  <c r="M7" i="36"/>
  <c r="S7" i="36" s="1"/>
  <c r="M5" i="36"/>
  <c r="S5" i="36" s="1"/>
  <c r="M6" i="36"/>
  <c r="S6" i="36" s="1"/>
  <c r="M11" i="36"/>
  <c r="S11" i="36" s="1"/>
  <c r="K16" i="36"/>
  <c r="K7" i="36"/>
  <c r="K24" i="36"/>
  <c r="K20" i="36"/>
  <c r="K15" i="36"/>
  <c r="K9" i="36"/>
  <c r="K23" i="36"/>
  <c r="K10" i="36"/>
  <c r="K17" i="36"/>
  <c r="K11" i="36"/>
  <c r="K12" i="36"/>
  <c r="K13" i="36"/>
  <c r="K8" i="36"/>
  <c r="K5" i="36"/>
  <c r="K22" i="36"/>
  <c r="K21" i="36"/>
  <c r="K18" i="36"/>
  <c r="K14" i="36"/>
  <c r="K19" i="36"/>
  <c r="E92" i="27"/>
  <c r="G5" i="29"/>
  <c r="F109" i="24"/>
  <c r="G36" i="10"/>
  <c r="F109" i="3"/>
  <c r="G95" i="9"/>
  <c r="G53" i="7"/>
  <c r="F67" i="7"/>
  <c r="F99" i="10"/>
  <c r="G23" i="32"/>
  <c r="G69" i="14"/>
  <c r="G35" i="21"/>
  <c r="E55" i="21"/>
  <c r="J47" i="22"/>
  <c r="G53" i="24"/>
  <c r="E61" i="27"/>
  <c r="F118" i="28"/>
  <c r="G61" i="26"/>
  <c r="G74" i="28"/>
  <c r="E92" i="32"/>
  <c r="J39" i="22"/>
  <c r="G50" i="32"/>
  <c r="I66" i="27"/>
  <c r="J35" i="24"/>
  <c r="G35" i="27"/>
  <c r="J5" i="27"/>
  <c r="F89" i="30"/>
  <c r="E6" i="28"/>
  <c r="G57" i="24"/>
  <c r="G57" i="22"/>
  <c r="E21" i="22"/>
  <c r="E21" i="32"/>
  <c r="H46" i="31"/>
  <c r="E46" i="32"/>
  <c r="G92" i="24"/>
  <c r="E132" i="26"/>
  <c r="F80" i="27"/>
  <c r="E63" i="29"/>
  <c r="F90" i="35"/>
  <c r="E37" i="22"/>
  <c r="E91" i="30"/>
  <c r="F4" i="30"/>
  <c r="J23" i="26"/>
  <c r="J23" i="31"/>
  <c r="F133" i="30"/>
  <c r="I59" i="25"/>
  <c r="G110" i="35"/>
  <c r="I10" i="32"/>
  <c r="F14" i="25"/>
  <c r="H42" i="25"/>
  <c r="E82" i="30"/>
  <c r="J47" i="24"/>
  <c r="E24" i="25"/>
  <c r="E24" i="27"/>
  <c r="E7" i="25"/>
  <c r="H10" i="32"/>
  <c r="E8" i="24"/>
  <c r="I23" i="26"/>
  <c r="F82" i="22"/>
  <c r="G52" i="30"/>
  <c r="I39" i="31"/>
  <c r="I55" i="23"/>
  <c r="I55" i="32"/>
  <c r="I47" i="24"/>
  <c r="I47" i="30"/>
  <c r="F47" i="30"/>
  <c r="J59" i="25"/>
  <c r="F124" i="27"/>
  <c r="G94" i="32"/>
  <c r="F5" i="23"/>
  <c r="F5" i="22"/>
  <c r="G27" i="32"/>
  <c r="E72" i="26"/>
  <c r="E72" i="23"/>
  <c r="E75" i="29"/>
  <c r="F45" i="27"/>
  <c r="I45" i="22"/>
  <c r="E12" i="27"/>
  <c r="E9" i="28"/>
  <c r="E55" i="24"/>
  <c r="E83" i="32"/>
  <c r="I9" i="28"/>
  <c r="F17" i="26"/>
  <c r="F17" i="30"/>
  <c r="G28" i="31"/>
  <c r="G28" i="23"/>
  <c r="G55" i="24"/>
  <c r="E89" i="28"/>
  <c r="H47" i="35"/>
  <c r="E45" i="27"/>
  <c r="F52" i="25"/>
  <c r="F60" i="27"/>
  <c r="J38" i="22"/>
  <c r="J19" i="25"/>
  <c r="G65" i="35"/>
  <c r="E127" i="21"/>
  <c r="E27" i="26"/>
  <c r="G88" i="27"/>
  <c r="G112" i="26"/>
  <c r="V4" i="36"/>
  <c r="R4" i="36"/>
  <c r="L6" i="36"/>
  <c r="L7" i="36"/>
  <c r="L15" i="36"/>
  <c r="L16" i="36"/>
  <c r="L10" i="36"/>
  <c r="L9" i="36"/>
  <c r="L14" i="36"/>
  <c r="L19" i="36"/>
  <c r="L11" i="36"/>
  <c r="L22" i="36"/>
  <c r="L17" i="36"/>
  <c r="L20" i="36"/>
  <c r="L21" i="36"/>
  <c r="L24" i="36"/>
  <c r="L8" i="36"/>
  <c r="L5" i="36"/>
  <c r="L18" i="36"/>
  <c r="L23" i="36"/>
  <c r="L12" i="36"/>
  <c r="L13" i="36"/>
  <c r="G107" i="31"/>
  <c r="G107" i="26"/>
  <c r="G107" i="29"/>
  <c r="G107" i="23"/>
  <c r="G107" i="30"/>
  <c r="G107" i="27"/>
  <c r="G107" i="21"/>
  <c r="E51" i="35"/>
  <c r="E51" i="28"/>
  <c r="E51" i="21"/>
  <c r="E51" i="31"/>
  <c r="E51" i="30"/>
  <c r="E51" i="23"/>
  <c r="E51" i="24"/>
  <c r="E51" i="22"/>
  <c r="E56" i="18"/>
  <c r="E56" i="35"/>
  <c r="E56" i="21"/>
  <c r="E56" i="30"/>
  <c r="E56" i="22"/>
  <c r="E56" i="26"/>
  <c r="E56" i="28"/>
  <c r="E56" i="25"/>
  <c r="F79" i="7"/>
  <c r="F79" i="32"/>
  <c r="F79" i="35"/>
  <c r="F79" i="23"/>
  <c r="F79" i="26"/>
  <c r="F79" i="21"/>
  <c r="F79" i="28"/>
  <c r="F79" i="30"/>
  <c r="F79" i="24"/>
  <c r="F79" i="27"/>
  <c r="F79" i="22"/>
  <c r="F86" i="24"/>
  <c r="F86" i="22"/>
  <c r="F86" i="32"/>
  <c r="F86" i="28"/>
  <c r="F86" i="31"/>
  <c r="F86" i="23"/>
  <c r="E31" i="27"/>
  <c r="E31" i="21"/>
  <c r="E31" i="25"/>
  <c r="E31" i="22"/>
  <c r="E31" i="32"/>
  <c r="E31" i="28"/>
  <c r="E31" i="23"/>
  <c r="E31" i="31"/>
  <c r="E31" i="26"/>
  <c r="E31" i="29"/>
  <c r="G93" i="31"/>
  <c r="G93" i="23"/>
  <c r="G93" i="25"/>
  <c r="G93" i="21"/>
  <c r="G93" i="26"/>
  <c r="G32" i="26"/>
  <c r="G32" i="22"/>
  <c r="G32" i="23"/>
  <c r="G32" i="21"/>
  <c r="G32" i="29"/>
  <c r="G32" i="24"/>
  <c r="G103" i="25"/>
  <c r="G103" i="22"/>
  <c r="G103" i="27"/>
  <c r="G103" i="30"/>
  <c r="E109" i="32"/>
  <c r="E109" i="30"/>
  <c r="E109" i="26"/>
  <c r="E109" i="21"/>
  <c r="E109" i="24"/>
  <c r="E109" i="28"/>
  <c r="E109" i="29"/>
  <c r="E109" i="23"/>
  <c r="E109" i="25"/>
  <c r="F87" i="28"/>
  <c r="F87" i="29"/>
  <c r="F87" i="35"/>
  <c r="F87" i="22"/>
  <c r="F87" i="24"/>
  <c r="F87" i="32"/>
  <c r="F122" i="7"/>
  <c r="F122" i="31"/>
  <c r="F122" i="32"/>
  <c r="F122" i="23"/>
  <c r="F122" i="35"/>
  <c r="F122" i="25"/>
  <c r="F122" i="30"/>
  <c r="F122" i="24"/>
  <c r="F15" i="24"/>
  <c r="F15" i="23"/>
  <c r="F15" i="29"/>
  <c r="F15" i="31"/>
  <c r="F15" i="32"/>
  <c r="F15" i="28"/>
  <c r="F15" i="21"/>
  <c r="E38" i="31"/>
  <c r="E38" i="26"/>
  <c r="E38" i="30"/>
  <c r="E38" i="25"/>
  <c r="E38" i="24"/>
  <c r="E38" i="29"/>
  <c r="E38" i="22"/>
  <c r="F73" i="18"/>
  <c r="F73" i="35"/>
  <c r="F73" i="26"/>
  <c r="F73" i="21"/>
  <c r="F73" i="32"/>
  <c r="F73" i="29"/>
  <c r="F73" i="23"/>
  <c r="E79" i="3"/>
  <c r="E79" i="28"/>
  <c r="E79" i="22"/>
  <c r="E79" i="21"/>
  <c r="E79" i="31"/>
  <c r="E79" i="30"/>
  <c r="E79" i="26"/>
  <c r="E79" i="23"/>
  <c r="G11" i="32"/>
  <c r="G11" i="26"/>
  <c r="G11" i="23"/>
  <c r="G11" i="30"/>
  <c r="G38" i="27"/>
  <c r="G38" i="28"/>
  <c r="G38" i="29"/>
  <c r="G38" i="32"/>
  <c r="G38" i="25"/>
  <c r="G38" i="31"/>
  <c r="G38" i="23"/>
  <c r="G38" i="24"/>
  <c r="E128" i="28"/>
  <c r="E128" i="24"/>
  <c r="E128" i="29"/>
  <c r="E128" i="25"/>
  <c r="E128" i="21"/>
  <c r="E128" i="26"/>
  <c r="E128" i="30"/>
  <c r="E128" i="32"/>
  <c r="E15" i="27"/>
  <c r="E15" i="26"/>
  <c r="E15" i="23"/>
  <c r="E15" i="21"/>
  <c r="E15" i="25"/>
  <c r="E15" i="30"/>
  <c r="E15" i="32"/>
  <c r="E15" i="28"/>
  <c r="E15" i="31"/>
  <c r="E15" i="29"/>
  <c r="E15" i="22"/>
  <c r="F125" i="35"/>
  <c r="F125" i="27"/>
  <c r="F125" i="28"/>
  <c r="F125" i="31"/>
  <c r="F125" i="25"/>
  <c r="F125" i="32"/>
  <c r="F125" i="24"/>
  <c r="F125" i="30"/>
  <c r="F125" i="22"/>
  <c r="F125" i="23"/>
  <c r="F125" i="29"/>
  <c r="F125" i="26"/>
  <c r="F19" i="24"/>
  <c r="F19" i="26"/>
  <c r="F19" i="29"/>
  <c r="F19" i="28"/>
  <c r="F19" i="21"/>
  <c r="F19" i="32"/>
  <c r="F68" i="35"/>
  <c r="F68" i="26"/>
  <c r="F68" i="24"/>
  <c r="F68" i="25"/>
  <c r="F68" i="27"/>
  <c r="F132" i="24"/>
  <c r="F132" i="21"/>
  <c r="F132" i="35"/>
  <c r="F132" i="28"/>
  <c r="F132" i="29"/>
  <c r="F77" i="30"/>
  <c r="F77" i="24"/>
  <c r="F77" i="29"/>
  <c r="F77" i="28"/>
  <c r="F77" i="23"/>
  <c r="F77" i="35"/>
  <c r="F77" i="25"/>
  <c r="F77" i="26"/>
  <c r="F77" i="22"/>
  <c r="F77" i="21"/>
  <c r="F97" i="29"/>
  <c r="F97" i="21"/>
  <c r="F97" i="35"/>
  <c r="F97" i="31"/>
  <c r="F97" i="28"/>
  <c r="F97" i="22"/>
  <c r="F97" i="30"/>
  <c r="F97" i="26"/>
  <c r="E111" i="30"/>
  <c r="E111" i="21"/>
  <c r="E111" i="27"/>
  <c r="E111" i="24"/>
  <c r="E111" i="29"/>
  <c r="F129" i="24"/>
  <c r="F129" i="28"/>
  <c r="F129" i="27"/>
  <c r="F129" i="35"/>
  <c r="F129" i="29"/>
  <c r="F129" i="30"/>
  <c r="F129" i="25"/>
  <c r="F129" i="21"/>
  <c r="E25" i="14"/>
  <c r="E25" i="29"/>
  <c r="E25" i="27"/>
  <c r="E25" i="30"/>
  <c r="E25" i="21"/>
  <c r="E25" i="32"/>
  <c r="E25" i="26"/>
  <c r="E25" i="25"/>
  <c r="E25" i="23"/>
  <c r="E25" i="24"/>
  <c r="E25" i="31"/>
  <c r="E25" i="22"/>
  <c r="E25" i="28"/>
  <c r="E98" i="30"/>
  <c r="E98" i="29"/>
  <c r="E98" i="27"/>
  <c r="E98" i="35"/>
  <c r="E98" i="24"/>
  <c r="E98" i="31"/>
  <c r="E98" i="26"/>
  <c r="E98" i="22"/>
  <c r="G81" i="35"/>
  <c r="G81" i="27"/>
  <c r="G81" i="23"/>
  <c r="G81" i="24"/>
  <c r="G81" i="26"/>
  <c r="G81" i="31"/>
  <c r="E110" i="35"/>
  <c r="E110" i="30"/>
  <c r="E110" i="28"/>
  <c r="E110" i="27"/>
  <c r="E110" i="24"/>
  <c r="E110" i="22"/>
  <c r="E110" i="21"/>
  <c r="F117" i="30"/>
  <c r="F117" i="32"/>
  <c r="F117" i="27"/>
  <c r="F117" i="24"/>
  <c r="F117" i="21"/>
  <c r="F117" i="31"/>
  <c r="F117" i="26"/>
  <c r="F117" i="28"/>
  <c r="F117" i="25"/>
  <c r="E48" i="21"/>
  <c r="E48" i="30"/>
  <c r="E48" i="31"/>
  <c r="E48" i="27"/>
  <c r="E48" i="24"/>
  <c r="E48" i="23"/>
  <c r="E48" i="28"/>
  <c r="E48" i="29"/>
  <c r="G121" i="22"/>
  <c r="G121" i="29"/>
  <c r="G121" i="24"/>
  <c r="G121" i="25"/>
  <c r="F68" i="31"/>
  <c r="E51" i="32"/>
  <c r="F11" i="22"/>
  <c r="F69" i="21"/>
  <c r="F41" i="31"/>
  <c r="F73" i="25"/>
  <c r="F73" i="24"/>
  <c r="F105" i="22"/>
  <c r="E20" i="29"/>
  <c r="F119" i="32"/>
  <c r="G85" i="28"/>
  <c r="G121" i="35"/>
  <c r="F13" i="22"/>
  <c r="G32" i="25"/>
  <c r="G32" i="32"/>
  <c r="E74" i="23"/>
  <c r="E98" i="21"/>
  <c r="E122" i="25"/>
  <c r="Q4" i="24"/>
  <c r="T4" i="24"/>
  <c r="U4" i="24"/>
  <c r="G93" i="29"/>
  <c r="E62" i="32"/>
  <c r="F58" i="29"/>
  <c r="G103" i="21"/>
  <c r="F92" i="24"/>
  <c r="E48" i="22"/>
  <c r="E64" i="24"/>
  <c r="F24" i="31"/>
  <c r="E103" i="22"/>
  <c r="G129" i="26"/>
  <c r="F9" i="32"/>
  <c r="E44" i="22"/>
  <c r="E44" i="32"/>
  <c r="E101" i="32"/>
  <c r="G38" i="22"/>
  <c r="E38" i="28"/>
  <c r="F114" i="31"/>
  <c r="E8" i="32"/>
  <c r="E8" i="22"/>
  <c r="E8" i="23"/>
  <c r="E8" i="26"/>
  <c r="E8" i="30"/>
  <c r="E8" i="31"/>
  <c r="F32" i="30"/>
  <c r="F32" i="21"/>
  <c r="F32" i="23"/>
  <c r="F32" i="28"/>
  <c r="F32" i="29"/>
  <c r="F32" i="25"/>
  <c r="G106" i="31"/>
  <c r="G106" i="26"/>
  <c r="G106" i="24"/>
  <c r="G106" i="23"/>
  <c r="F132" i="10"/>
  <c r="G14" i="22"/>
  <c r="G14" i="25"/>
  <c r="G14" i="32"/>
  <c r="G14" i="26"/>
  <c r="G14" i="23"/>
  <c r="G14" i="24"/>
  <c r="G14" i="31"/>
  <c r="G14" i="28"/>
  <c r="F61" i="35"/>
  <c r="F61" i="24"/>
  <c r="F61" i="29"/>
  <c r="F61" i="25"/>
  <c r="F61" i="27"/>
  <c r="F61" i="22"/>
  <c r="E121" i="27"/>
  <c r="E121" i="24"/>
  <c r="E121" i="35"/>
  <c r="E121" i="30"/>
  <c r="E121" i="25"/>
  <c r="E121" i="21"/>
  <c r="E122" i="7"/>
  <c r="F35" i="30"/>
  <c r="F35" i="24"/>
  <c r="F35" i="32"/>
  <c r="F35" i="26"/>
  <c r="F35" i="29"/>
  <c r="F35" i="23"/>
  <c r="F35" i="27"/>
  <c r="F35" i="31"/>
  <c r="F35" i="25"/>
  <c r="F35" i="28"/>
  <c r="F35" i="22"/>
  <c r="F35" i="21"/>
  <c r="F116" i="35"/>
  <c r="F116" i="28"/>
  <c r="F116" i="30"/>
  <c r="F116" i="25"/>
  <c r="F116" i="26"/>
  <c r="F54" i="27"/>
  <c r="F54" i="32"/>
  <c r="F54" i="25"/>
  <c r="F54" i="31"/>
  <c r="F54" i="29"/>
  <c r="F54" i="26"/>
  <c r="F54" i="24"/>
  <c r="F54" i="23"/>
  <c r="F54" i="28"/>
  <c r="F54" i="35"/>
  <c r="E36" i="31"/>
  <c r="E36" i="22"/>
  <c r="E36" i="21"/>
  <c r="E36" i="32"/>
  <c r="E36" i="30"/>
  <c r="E36" i="23"/>
  <c r="E36" i="25"/>
  <c r="E36" i="26"/>
  <c r="E30" i="32"/>
  <c r="E30" i="30"/>
  <c r="E30" i="24"/>
  <c r="E30" i="27"/>
  <c r="E30" i="22"/>
  <c r="E30" i="31"/>
  <c r="E30" i="23"/>
  <c r="E30" i="21"/>
  <c r="G63" i="35"/>
  <c r="G63" i="22"/>
  <c r="G63" i="31"/>
  <c r="G63" i="32"/>
  <c r="G63" i="28"/>
  <c r="G63" i="29"/>
  <c r="G63" i="26"/>
  <c r="G63" i="30"/>
  <c r="G63" i="25"/>
  <c r="G63" i="23"/>
  <c r="G63" i="24"/>
  <c r="G63" i="27"/>
  <c r="E81" i="24"/>
  <c r="E81" i="26"/>
  <c r="E81" i="32"/>
  <c r="E81" i="29"/>
  <c r="E81" i="25"/>
  <c r="M4" i="3"/>
  <c r="S4" i="3" s="1"/>
  <c r="E52" i="18"/>
  <c r="E52" i="35"/>
  <c r="E52" i="27"/>
  <c r="E52" i="22"/>
  <c r="E52" i="24"/>
  <c r="E52" i="32"/>
  <c r="E52" i="31"/>
  <c r="E52" i="25"/>
  <c r="E52" i="26"/>
  <c r="E52" i="23"/>
  <c r="G82" i="23"/>
  <c r="G82" i="35"/>
  <c r="G82" i="29"/>
  <c r="G82" i="28"/>
  <c r="E124" i="18"/>
  <c r="E124" i="22"/>
  <c r="E124" i="23"/>
  <c r="E124" i="25"/>
  <c r="E124" i="35"/>
  <c r="E124" i="27"/>
  <c r="E124" i="31"/>
  <c r="E124" i="21"/>
  <c r="F53" i="18"/>
  <c r="F53" i="31"/>
  <c r="F53" i="24"/>
  <c r="F53" i="27"/>
  <c r="F53" i="28"/>
  <c r="F53" i="21"/>
  <c r="F53" i="35"/>
  <c r="F53" i="26"/>
  <c r="F53" i="30"/>
  <c r="F53" i="23"/>
  <c r="F81" i="8"/>
  <c r="F81" i="23"/>
  <c r="F81" i="26"/>
  <c r="F81" i="21"/>
  <c r="F81" i="27"/>
  <c r="F81" i="32"/>
  <c r="F81" i="28"/>
  <c r="F81" i="31"/>
  <c r="E13" i="3"/>
  <c r="E13" i="32"/>
  <c r="E13" i="31"/>
  <c r="E13" i="25"/>
  <c r="E13" i="30"/>
  <c r="E13" i="29"/>
  <c r="E13" i="22"/>
  <c r="E13" i="21"/>
  <c r="E108" i="30"/>
  <c r="E108" i="23"/>
  <c r="E108" i="27"/>
  <c r="E108" i="26"/>
  <c r="E108" i="25"/>
  <c r="E108" i="35"/>
  <c r="E108" i="29"/>
  <c r="E108" i="28"/>
  <c r="E108" i="21"/>
  <c r="F115" i="18"/>
  <c r="F115" i="30"/>
  <c r="F115" i="27"/>
  <c r="F115" i="22"/>
  <c r="F115" i="35"/>
  <c r="F115" i="29"/>
  <c r="F115" i="23"/>
  <c r="F115" i="24"/>
  <c r="F115" i="21"/>
  <c r="F123" i="31"/>
  <c r="F123" i="27"/>
  <c r="F123" i="24"/>
  <c r="F123" i="26"/>
  <c r="F123" i="35"/>
  <c r="F123" i="30"/>
  <c r="F123" i="29"/>
  <c r="G63" i="8"/>
  <c r="F66" i="7"/>
  <c r="F66" i="32"/>
  <c r="F66" i="26"/>
  <c r="F66" i="29"/>
  <c r="F66" i="21"/>
  <c r="F66" i="35"/>
  <c r="F66" i="31"/>
  <c r="F66" i="22"/>
  <c r="F66" i="23"/>
  <c r="E122" i="9"/>
  <c r="G83" i="35"/>
  <c r="G83" i="31"/>
  <c r="G83" i="32"/>
  <c r="G83" i="22"/>
  <c r="G83" i="24"/>
  <c r="F100" i="29"/>
  <c r="F100" i="30"/>
  <c r="F100" i="25"/>
  <c r="F100" i="32"/>
  <c r="F100" i="23"/>
  <c r="F100" i="24"/>
  <c r="F100" i="21"/>
  <c r="E117" i="35"/>
  <c r="E117" i="26"/>
  <c r="E117" i="21"/>
  <c r="E117" i="32"/>
  <c r="E117" i="31"/>
  <c r="E117" i="28"/>
  <c r="E117" i="22"/>
  <c r="E117" i="25"/>
  <c r="E125" i="32"/>
  <c r="E125" i="27"/>
  <c r="E125" i="29"/>
  <c r="E125" i="23"/>
  <c r="E125" i="35"/>
  <c r="E125" i="24"/>
  <c r="E125" i="31"/>
  <c r="E125" i="25"/>
  <c r="E125" i="21"/>
  <c r="F74" i="31"/>
  <c r="F74" i="22"/>
  <c r="F74" i="28"/>
  <c r="F74" i="29"/>
  <c r="F74" i="27"/>
  <c r="F74" i="23"/>
  <c r="G100" i="30"/>
  <c r="G100" i="24"/>
  <c r="G100" i="21"/>
  <c r="G100" i="31"/>
  <c r="G100" i="29"/>
  <c r="G100" i="32"/>
  <c r="G100" i="23"/>
  <c r="G100" i="27"/>
  <c r="G100" i="25"/>
  <c r="G100" i="35"/>
  <c r="G100" i="22"/>
  <c r="G100" i="28"/>
  <c r="G100" i="26"/>
  <c r="G20" i="26"/>
  <c r="G20" i="31"/>
  <c r="G20" i="24"/>
  <c r="G20" i="27"/>
  <c r="G20" i="29"/>
  <c r="G20" i="32"/>
  <c r="G20" i="30"/>
  <c r="E130" i="7"/>
  <c r="E48" i="3"/>
  <c r="F98" i="32"/>
  <c r="F98" i="30"/>
  <c r="F98" i="26"/>
  <c r="F98" i="22"/>
  <c r="F98" i="28"/>
  <c r="F98" i="35"/>
  <c r="F98" i="31"/>
  <c r="F98" i="25"/>
  <c r="F44" i="7"/>
  <c r="G114" i="26"/>
  <c r="G114" i="22"/>
  <c r="G114" i="23"/>
  <c r="G114" i="29"/>
  <c r="G114" i="27"/>
  <c r="G114" i="31"/>
  <c r="G114" i="28"/>
  <c r="E87" i="29"/>
  <c r="E87" i="23"/>
  <c r="E87" i="31"/>
  <c r="E87" i="35"/>
  <c r="E87" i="28"/>
  <c r="F7" i="32"/>
  <c r="F7" i="22"/>
  <c r="F7" i="23"/>
  <c r="F7" i="29"/>
  <c r="F7" i="30"/>
  <c r="F7" i="27"/>
  <c r="F7" i="31"/>
  <c r="F7" i="24"/>
  <c r="F7" i="26"/>
  <c r="F27" i="32"/>
  <c r="F27" i="30"/>
  <c r="F27" i="27"/>
  <c r="F27" i="23"/>
  <c r="F27" i="22"/>
  <c r="F27" i="29"/>
  <c r="F27" i="26"/>
  <c r="F85" i="3"/>
  <c r="G57" i="26"/>
  <c r="G57" i="28"/>
  <c r="G57" i="23"/>
  <c r="G57" i="35"/>
  <c r="G57" i="32"/>
  <c r="G57" i="27"/>
  <c r="G57" i="21"/>
  <c r="E67" i="25"/>
  <c r="E67" i="24"/>
  <c r="E67" i="26"/>
  <c r="E67" i="21"/>
  <c r="E67" i="31"/>
  <c r="E67" i="29"/>
  <c r="E67" i="28"/>
  <c r="E67" i="23"/>
  <c r="E127" i="25"/>
  <c r="E127" i="23"/>
  <c r="E127" i="22"/>
  <c r="E127" i="27"/>
  <c r="E127" i="32"/>
  <c r="E127" i="28"/>
  <c r="E127" i="26"/>
  <c r="E127" i="31"/>
  <c r="E127" i="29"/>
  <c r="E127" i="24"/>
  <c r="G6" i="29"/>
  <c r="G6" i="28"/>
  <c r="G6" i="24"/>
  <c r="E68" i="35"/>
  <c r="E68" i="28"/>
  <c r="E68" i="31"/>
  <c r="E68" i="26"/>
  <c r="E68" i="30"/>
  <c r="E68" i="23"/>
  <c r="E68" i="24"/>
  <c r="E68" i="25"/>
  <c r="E68" i="22"/>
  <c r="G74" i="25"/>
  <c r="G74" i="23"/>
  <c r="G74" i="27"/>
  <c r="G74" i="21"/>
  <c r="G74" i="31"/>
  <c r="G74" i="35"/>
  <c r="G74" i="29"/>
  <c r="E100" i="32"/>
  <c r="E100" i="27"/>
  <c r="E100" i="26"/>
  <c r="E100" i="21"/>
  <c r="E100" i="22"/>
  <c r="E100" i="30"/>
  <c r="E100" i="28"/>
  <c r="E100" i="31"/>
  <c r="F37" i="32"/>
  <c r="F37" i="30"/>
  <c r="F37" i="27"/>
  <c r="F37" i="31"/>
  <c r="F37" i="29"/>
  <c r="F37" i="28"/>
  <c r="F37" i="22"/>
  <c r="F37" i="24"/>
  <c r="F37" i="23"/>
  <c r="F37" i="21"/>
  <c r="E90" i="27"/>
  <c r="E90" i="22"/>
  <c r="E90" i="23"/>
  <c r="E90" i="21"/>
  <c r="E90" i="35"/>
  <c r="E90" i="30"/>
  <c r="E90" i="24"/>
  <c r="E90" i="28"/>
  <c r="E90" i="31"/>
  <c r="F93" i="18"/>
  <c r="F93" i="24"/>
  <c r="F93" i="23"/>
  <c r="F93" i="21"/>
  <c r="F93" i="30"/>
  <c r="F93" i="29"/>
  <c r="F93" i="32"/>
  <c r="F93" i="26"/>
  <c r="F93" i="28"/>
  <c r="E99" i="23"/>
  <c r="E99" i="22"/>
  <c r="E99" i="21"/>
  <c r="E99" i="25"/>
  <c r="E99" i="27"/>
  <c r="E16" i="32"/>
  <c r="E16" i="23"/>
  <c r="E16" i="24"/>
  <c r="E16" i="21"/>
  <c r="E16" i="26"/>
  <c r="G109" i="26"/>
  <c r="G109" i="31"/>
  <c r="G109" i="28"/>
  <c r="G109" i="25"/>
  <c r="G109" i="35"/>
  <c r="G109" i="23"/>
  <c r="G109" i="29"/>
  <c r="G109" i="22"/>
  <c r="E5" i="7"/>
  <c r="E5" i="25"/>
  <c r="E5" i="24"/>
  <c r="E5" i="29"/>
  <c r="E5" i="28"/>
  <c r="G105" i="35"/>
  <c r="G105" i="32"/>
  <c r="G105" i="28"/>
  <c r="G105" i="23"/>
  <c r="G105" i="24"/>
  <c r="G105" i="26"/>
  <c r="G105" i="30"/>
  <c r="G105" i="21"/>
  <c r="G105" i="31"/>
  <c r="G105" i="25"/>
  <c r="E107" i="31"/>
  <c r="E107" i="32"/>
  <c r="E107" i="27"/>
  <c r="E107" i="28"/>
  <c r="E107" i="29"/>
  <c r="E107" i="26"/>
  <c r="E28" i="29"/>
  <c r="E28" i="27"/>
  <c r="E28" i="25"/>
  <c r="E28" i="24"/>
  <c r="E28" i="31"/>
  <c r="E28" i="26"/>
  <c r="F124" i="29"/>
  <c r="F124" i="31"/>
  <c r="F124" i="23"/>
  <c r="F124" i="22"/>
  <c r="F124" i="25"/>
  <c r="F124" i="24"/>
  <c r="F124" i="26"/>
  <c r="G89" i="35"/>
  <c r="G89" i="28"/>
  <c r="G89" i="24"/>
  <c r="G89" i="29"/>
  <c r="G89" i="31"/>
  <c r="G89" i="22"/>
  <c r="G89" i="25"/>
  <c r="G89" i="27"/>
  <c r="F59" i="28"/>
  <c r="F59" i="30"/>
  <c r="F59" i="27"/>
  <c r="F59" i="23"/>
  <c r="F59" i="35"/>
  <c r="F59" i="31"/>
  <c r="F59" i="29"/>
  <c r="F59" i="26"/>
  <c r="F59" i="22"/>
  <c r="G4" i="32"/>
  <c r="G4" i="28"/>
  <c r="M4" i="28" s="1"/>
  <c r="G4" i="29"/>
  <c r="G4" i="26"/>
  <c r="G4" i="30"/>
  <c r="G4" i="27"/>
  <c r="G4" i="22"/>
  <c r="G4" i="25"/>
  <c r="G4" i="21"/>
  <c r="G4" i="23"/>
  <c r="G4" i="31"/>
  <c r="G4" i="24"/>
  <c r="E14" i="10"/>
  <c r="E14" i="30"/>
  <c r="E14" i="25"/>
  <c r="E14" i="22"/>
  <c r="E14" i="29"/>
  <c r="E14" i="31"/>
  <c r="E14" i="27"/>
  <c r="E14" i="28"/>
  <c r="G109" i="14"/>
  <c r="G108" i="18"/>
  <c r="G6" i="21"/>
  <c r="E61" i="21"/>
  <c r="F61" i="21"/>
  <c r="F13" i="21"/>
  <c r="F7" i="21"/>
  <c r="E27" i="21"/>
  <c r="E38" i="21"/>
  <c r="F38" i="21"/>
  <c r="E59" i="21"/>
  <c r="F18" i="21"/>
  <c r="E54" i="21"/>
  <c r="F54" i="21"/>
  <c r="F58" i="21"/>
  <c r="E45" i="21"/>
  <c r="F45" i="21"/>
  <c r="E43" i="21"/>
  <c r="F9" i="21"/>
  <c r="G5" i="21"/>
  <c r="G14" i="21"/>
  <c r="F49" i="21"/>
  <c r="F8" i="21"/>
  <c r="G22" i="21"/>
  <c r="E65" i="21"/>
  <c r="G81" i="29"/>
  <c r="G81" i="28"/>
  <c r="G81" i="25"/>
  <c r="F115" i="28"/>
  <c r="F115" i="25"/>
  <c r="G6" i="26"/>
  <c r="G6" i="27"/>
  <c r="G6" i="31"/>
  <c r="G6" i="32"/>
  <c r="F15" i="25"/>
  <c r="G22" i="27"/>
  <c r="G34" i="31"/>
  <c r="F44" i="23"/>
  <c r="F44" i="26"/>
  <c r="E61" i="25"/>
  <c r="E61" i="29"/>
  <c r="F68" i="21"/>
  <c r="F68" i="30"/>
  <c r="F68" i="28"/>
  <c r="F68" i="32"/>
  <c r="F70" i="31"/>
  <c r="F70" i="28"/>
  <c r="G82" i="21"/>
  <c r="G82" i="30"/>
  <c r="G82" i="24"/>
  <c r="G82" i="26"/>
  <c r="G102" i="22"/>
  <c r="G102" i="27"/>
  <c r="G102" i="23"/>
  <c r="G106" i="28"/>
  <c r="G106" i="25"/>
  <c r="E108" i="31"/>
  <c r="E111" i="26"/>
  <c r="E111" i="31"/>
  <c r="E111" i="28"/>
  <c r="E111" i="35"/>
  <c r="F118" i="31"/>
  <c r="F6" i="22"/>
  <c r="E33" i="28"/>
  <c r="E33" i="32"/>
  <c r="F77" i="27"/>
  <c r="G108" i="21"/>
  <c r="G45" i="23"/>
  <c r="G45" i="35"/>
  <c r="G58" i="22"/>
  <c r="G74" i="24"/>
  <c r="G74" i="22"/>
  <c r="G77" i="21"/>
  <c r="G77" i="23"/>
  <c r="G77" i="30"/>
  <c r="E92" i="24"/>
  <c r="E95" i="31"/>
  <c r="G39" i="28"/>
  <c r="E49" i="22"/>
  <c r="E57" i="23"/>
  <c r="E57" i="28"/>
  <c r="E57" i="27"/>
  <c r="G71" i="29"/>
  <c r="E113" i="22"/>
  <c r="E113" i="27"/>
  <c r="E113" i="24"/>
  <c r="E113" i="35"/>
  <c r="F63" i="23"/>
  <c r="F63" i="22"/>
  <c r="F66" i="27"/>
  <c r="E76" i="31"/>
  <c r="F131" i="26"/>
  <c r="F131" i="27"/>
  <c r="F31" i="24"/>
  <c r="E36" i="27"/>
  <c r="E36" i="28"/>
  <c r="E36" i="24"/>
  <c r="G75" i="23"/>
  <c r="G75" i="28"/>
  <c r="E100" i="35"/>
  <c r="F32" i="24"/>
  <c r="F32" i="27"/>
  <c r="F32" i="31"/>
  <c r="F32" i="32"/>
  <c r="G35" i="23"/>
  <c r="F69" i="30"/>
  <c r="F69" i="25"/>
  <c r="G124" i="27"/>
  <c r="G124" i="30"/>
  <c r="F98" i="24"/>
  <c r="E104" i="30"/>
  <c r="G133" i="23"/>
  <c r="F41" i="22"/>
  <c r="F41" i="28"/>
  <c r="F41" i="30"/>
  <c r="F49" i="32"/>
  <c r="F57" i="23"/>
  <c r="F65" i="22"/>
  <c r="F65" i="24"/>
  <c r="F73" i="30"/>
  <c r="F89" i="22"/>
  <c r="F89" i="23"/>
  <c r="F97" i="23"/>
  <c r="F97" i="27"/>
  <c r="F97" i="24"/>
  <c r="F105" i="25"/>
  <c r="F113" i="35"/>
  <c r="F129" i="31"/>
  <c r="F14" i="21"/>
  <c r="G64" i="21"/>
  <c r="F61" i="23"/>
  <c r="E20" i="24"/>
  <c r="F99" i="27"/>
  <c r="E115" i="21"/>
  <c r="E115" i="22"/>
  <c r="E115" i="24"/>
  <c r="E115" i="23"/>
  <c r="E115" i="32"/>
  <c r="F119" i="24"/>
  <c r="F119" i="22"/>
  <c r="G83" i="21"/>
  <c r="G83" i="23"/>
  <c r="G83" i="25"/>
  <c r="G54" i="27"/>
  <c r="E88" i="27"/>
  <c r="F12" i="24"/>
  <c r="F28" i="22"/>
  <c r="E46" i="26"/>
  <c r="G92" i="22"/>
  <c r="E110" i="29"/>
  <c r="G85" i="21"/>
  <c r="G85" i="24"/>
  <c r="G121" i="30"/>
  <c r="G16" i="29"/>
  <c r="F21" i="26"/>
  <c r="F21" i="32"/>
  <c r="G24" i="23"/>
  <c r="G24" i="32"/>
  <c r="E30" i="28"/>
  <c r="G32" i="27"/>
  <c r="G32" i="31"/>
  <c r="E41" i="24"/>
  <c r="E73" i="24"/>
  <c r="E73" i="28"/>
  <c r="E121" i="23"/>
  <c r="E63" i="28"/>
  <c r="E63" i="23"/>
  <c r="E63" i="35"/>
  <c r="F87" i="31"/>
  <c r="F87" i="30"/>
  <c r="F122" i="27"/>
  <c r="F122" i="28"/>
  <c r="F122" i="26"/>
  <c r="E128" i="23"/>
  <c r="E16" i="27"/>
  <c r="F19" i="22"/>
  <c r="F19" i="23"/>
  <c r="E28" i="28"/>
  <c r="E28" i="32"/>
  <c r="E37" i="29"/>
  <c r="E69" i="35"/>
  <c r="F76" i="25"/>
  <c r="F76" i="28"/>
  <c r="F76" i="26"/>
  <c r="G107" i="35"/>
  <c r="F132" i="31"/>
  <c r="F132" i="27"/>
  <c r="F132" i="30"/>
  <c r="F132" i="32"/>
  <c r="F67" i="21"/>
  <c r="E91" i="28"/>
  <c r="V4" i="25"/>
  <c r="R4" i="25"/>
  <c r="R4" i="24"/>
  <c r="V4" i="24"/>
  <c r="F4" i="27"/>
  <c r="F4" i="32"/>
  <c r="G11" i="22"/>
  <c r="F16" i="25"/>
  <c r="F16" i="23"/>
  <c r="F20" i="26"/>
  <c r="F53" i="29"/>
  <c r="E70" i="24"/>
  <c r="E70" i="35"/>
  <c r="G76" i="27"/>
  <c r="G84" i="25"/>
  <c r="G84" i="26"/>
  <c r="E126" i="21"/>
  <c r="E126" i="23"/>
  <c r="F133" i="32"/>
  <c r="F43" i="22"/>
  <c r="F46" i="25"/>
  <c r="F46" i="32"/>
  <c r="F62" i="26"/>
  <c r="F62" i="30"/>
  <c r="F62" i="29"/>
  <c r="F75" i="29"/>
  <c r="F78" i="21"/>
  <c r="F78" i="28"/>
  <c r="F86" i="30"/>
  <c r="E112" i="32"/>
  <c r="G114" i="21"/>
  <c r="G114" i="30"/>
  <c r="F14" i="27"/>
  <c r="F22" i="23"/>
  <c r="F26" i="28"/>
  <c r="F26" i="32"/>
  <c r="F30" i="23"/>
  <c r="F30" i="30"/>
  <c r="E42" i="29"/>
  <c r="E58" i="31"/>
  <c r="E66" i="30"/>
  <c r="E66" i="27"/>
  <c r="E82" i="23"/>
  <c r="E82" i="35"/>
  <c r="E90" i="25"/>
  <c r="E98" i="28"/>
  <c r="E106" i="30"/>
  <c r="E122" i="26"/>
  <c r="E52" i="21"/>
  <c r="E4" i="28"/>
  <c r="E4" i="30"/>
  <c r="F64" i="27"/>
  <c r="F64" i="30"/>
  <c r="E10" i="27"/>
  <c r="G69" i="28"/>
  <c r="G93" i="27"/>
  <c r="G93" i="32"/>
  <c r="E99" i="30"/>
  <c r="E99" i="32"/>
  <c r="G113" i="35"/>
  <c r="E8" i="25"/>
  <c r="F23" i="24"/>
  <c r="F23" i="23"/>
  <c r="E53" i="24"/>
  <c r="F100" i="31"/>
  <c r="F100" i="28"/>
  <c r="G70" i="23"/>
  <c r="G70" i="29"/>
  <c r="F82" i="23"/>
  <c r="F82" i="25"/>
  <c r="F82" i="31"/>
  <c r="F102" i="22"/>
  <c r="F102" i="32"/>
  <c r="F106" i="31"/>
  <c r="G118" i="30"/>
  <c r="E120" i="31"/>
  <c r="F8" i="22"/>
  <c r="E29" i="29"/>
  <c r="G52" i="24"/>
  <c r="F93" i="22"/>
  <c r="E102" i="28"/>
  <c r="G116" i="24"/>
  <c r="G116" i="32"/>
  <c r="F42" i="23"/>
  <c r="F42" i="26"/>
  <c r="F58" i="26"/>
  <c r="F74" i="24"/>
  <c r="E116" i="29"/>
  <c r="E116" i="26"/>
  <c r="E116" i="30"/>
  <c r="E14" i="32"/>
  <c r="F33" i="24"/>
  <c r="G36" i="24"/>
  <c r="E81" i="22"/>
  <c r="G103" i="23"/>
  <c r="G103" i="32"/>
  <c r="G103" i="26"/>
  <c r="E129" i="25"/>
  <c r="F50" i="22"/>
  <c r="E87" i="27"/>
  <c r="E107" i="21"/>
  <c r="E107" i="25"/>
  <c r="E5" i="26"/>
  <c r="G10" i="26"/>
  <c r="E32" i="32"/>
  <c r="F92" i="29"/>
  <c r="F92" i="32"/>
  <c r="E109" i="27"/>
  <c r="E109" i="35"/>
  <c r="F116" i="24"/>
  <c r="F116" i="23"/>
  <c r="F116" i="31"/>
  <c r="F116" i="32"/>
  <c r="E48" i="26"/>
  <c r="E48" i="35"/>
  <c r="E64" i="26"/>
  <c r="E64" i="29"/>
  <c r="E64" i="32"/>
  <c r="E67" i="30"/>
  <c r="E67" i="35"/>
  <c r="G97" i="23"/>
  <c r="F123" i="28"/>
  <c r="F5" i="31"/>
  <c r="E13" i="23"/>
  <c r="E13" i="24"/>
  <c r="F24" i="28"/>
  <c r="E118" i="29"/>
  <c r="E118" i="30"/>
  <c r="E43" i="29"/>
  <c r="E56" i="24"/>
  <c r="E56" i="32"/>
  <c r="E75" i="24"/>
  <c r="E75" i="35"/>
  <c r="E96" i="28"/>
  <c r="G101" i="21"/>
  <c r="G101" i="26"/>
  <c r="E124" i="28"/>
  <c r="F130" i="25"/>
  <c r="F130" i="27"/>
  <c r="F130" i="30"/>
  <c r="F54" i="30"/>
  <c r="G68" i="31"/>
  <c r="F85" i="21"/>
  <c r="F117" i="35"/>
  <c r="F125" i="21"/>
  <c r="E55" i="31"/>
  <c r="E68" i="29"/>
  <c r="E71" i="23"/>
  <c r="E80" i="24"/>
  <c r="G129" i="31"/>
  <c r="F9" i="22"/>
  <c r="G20" i="23"/>
  <c r="G55" i="23"/>
  <c r="E44" i="25"/>
  <c r="G14" i="30"/>
  <c r="E45" i="28"/>
  <c r="E101" i="27"/>
  <c r="G38" i="30"/>
  <c r="E123" i="27"/>
  <c r="E123" i="35"/>
  <c r="G19" i="27"/>
  <c r="G19" i="32"/>
  <c r="E38" i="32"/>
  <c r="F101" i="35"/>
  <c r="F110" i="21"/>
  <c r="F110" i="30"/>
  <c r="E11" i="26"/>
  <c r="E15" i="24"/>
  <c r="E23" i="24"/>
  <c r="E31" i="24"/>
  <c r="G40" i="25"/>
  <c r="G48" i="31"/>
  <c r="G56" i="29"/>
  <c r="G80" i="25"/>
  <c r="G80" i="24"/>
  <c r="G96" i="23"/>
  <c r="G96" i="32"/>
  <c r="G104" i="23"/>
  <c r="F11" i="27"/>
  <c r="F11" i="30"/>
  <c r="F11" i="26"/>
  <c r="F11" i="31"/>
  <c r="F11" i="25"/>
  <c r="F11" i="28"/>
  <c r="E11" i="28"/>
  <c r="E11" i="27"/>
  <c r="E11" i="30"/>
  <c r="E11" i="24"/>
  <c r="E11" i="32"/>
  <c r="E11" i="25"/>
  <c r="E11" i="22"/>
  <c r="E11" i="29"/>
  <c r="E11" i="23"/>
  <c r="F10" i="29"/>
  <c r="F10" i="32"/>
  <c r="F10" i="27"/>
  <c r="F10" i="28"/>
  <c r="F10" i="31"/>
  <c r="F10" i="25"/>
  <c r="F10" i="22"/>
  <c r="F10" i="21"/>
  <c r="F9" i="30"/>
  <c r="F9" i="26"/>
  <c r="F9" i="31"/>
  <c r="F9" i="28"/>
  <c r="F9" i="29"/>
  <c r="F9" i="27"/>
  <c r="F9" i="23"/>
  <c r="G123" i="8"/>
  <c r="G123" i="22"/>
  <c r="G123" i="32"/>
  <c r="G123" i="28"/>
  <c r="G123" i="30"/>
  <c r="G123" i="35"/>
  <c r="G123" i="25"/>
  <c r="G123" i="31"/>
  <c r="G123" i="26"/>
  <c r="G123" i="27"/>
  <c r="G123" i="23"/>
  <c r="G123" i="29"/>
  <c r="G123" i="24"/>
  <c r="G123" i="21"/>
  <c r="F25" i="24"/>
  <c r="F25" i="22"/>
  <c r="F25" i="31"/>
  <c r="F25" i="32"/>
  <c r="F25" i="28"/>
  <c r="F25" i="26"/>
  <c r="F25" i="23"/>
  <c r="F25" i="30"/>
  <c r="F58" i="32"/>
  <c r="F58" i="31"/>
  <c r="F58" i="24"/>
  <c r="F58" i="27"/>
  <c r="F58" i="28"/>
  <c r="E101" i="18"/>
  <c r="E101" i="22"/>
  <c r="E101" i="25"/>
  <c r="E101" i="23"/>
  <c r="E101" i="21"/>
  <c r="E101" i="30"/>
  <c r="E101" i="28"/>
  <c r="E101" i="24"/>
  <c r="E101" i="29"/>
  <c r="E101" i="26"/>
  <c r="F42" i="29"/>
  <c r="F42" i="24"/>
  <c r="F42" i="27"/>
  <c r="F42" i="21"/>
  <c r="F42" i="22"/>
  <c r="F6" i="30"/>
  <c r="F6" i="23"/>
  <c r="F6" i="27"/>
  <c r="F6" i="31"/>
  <c r="F6" i="29"/>
  <c r="F6" i="26"/>
  <c r="F75" i="35"/>
  <c r="F75" i="31"/>
  <c r="F75" i="25"/>
  <c r="F75" i="26"/>
  <c r="F75" i="21"/>
  <c r="F75" i="28"/>
  <c r="F75" i="30"/>
  <c r="F75" i="22"/>
  <c r="G23" i="31"/>
  <c r="G23" i="27"/>
  <c r="G23" i="21"/>
  <c r="G23" i="28"/>
  <c r="G23" i="30"/>
  <c r="G23" i="26"/>
  <c r="G9" i="3"/>
  <c r="G9" i="32"/>
  <c r="G9" i="26"/>
  <c r="G9" i="24"/>
  <c r="G9" i="27"/>
  <c r="G9" i="25"/>
  <c r="G9" i="30"/>
  <c r="G9" i="28"/>
  <c r="G9" i="22"/>
  <c r="G9" i="31"/>
  <c r="G9" i="21"/>
  <c r="F30" i="29"/>
  <c r="F30" i="25"/>
  <c r="F30" i="21"/>
  <c r="F30" i="31"/>
  <c r="F30" i="26"/>
  <c r="F30" i="27"/>
  <c r="E122" i="35"/>
  <c r="E122" i="28"/>
  <c r="E122" i="27"/>
  <c r="E122" i="31"/>
  <c r="E122" i="24"/>
  <c r="E122" i="22"/>
  <c r="E122" i="21"/>
  <c r="G22" i="31"/>
  <c r="G22" i="26"/>
  <c r="G22" i="25"/>
  <c r="G22" i="30"/>
  <c r="G22" i="22"/>
  <c r="G22" i="28"/>
  <c r="E93" i="26"/>
  <c r="E93" i="28"/>
  <c r="E93" i="29"/>
  <c r="E93" i="23"/>
  <c r="E93" i="25"/>
  <c r="E93" i="27"/>
  <c r="E93" i="24"/>
  <c r="E93" i="21"/>
  <c r="G31" i="25"/>
  <c r="G31" i="23"/>
  <c r="G31" i="22"/>
  <c r="G31" i="30"/>
  <c r="G31" i="26"/>
  <c r="G31" i="32"/>
  <c r="G31" i="31"/>
  <c r="G31" i="29"/>
  <c r="E11" i="21"/>
  <c r="G81" i="21"/>
  <c r="G102" i="30"/>
  <c r="E111" i="25"/>
  <c r="E79" i="29"/>
  <c r="F11" i="29"/>
  <c r="F105" i="29"/>
  <c r="F129" i="26"/>
  <c r="E110" i="23"/>
  <c r="E110" i="32"/>
  <c r="G85" i="35"/>
  <c r="F13" i="24"/>
  <c r="G32" i="28"/>
  <c r="E128" i="35"/>
  <c r="F19" i="31"/>
  <c r="F76" i="32"/>
  <c r="G23" i="25"/>
  <c r="G84" i="21"/>
  <c r="F75" i="24"/>
  <c r="F75" i="23"/>
  <c r="E112" i="21"/>
  <c r="E112" i="27"/>
  <c r="F10" i="26"/>
  <c r="F18" i="25"/>
  <c r="U4" i="27"/>
  <c r="Q4" i="27"/>
  <c r="T4" i="27"/>
  <c r="E119" i="35"/>
  <c r="F102" i="28"/>
  <c r="F102" i="29"/>
  <c r="E120" i="30"/>
  <c r="G103" i="29"/>
  <c r="E109" i="31"/>
  <c r="F24" i="32"/>
  <c r="F9" i="25"/>
  <c r="F79" i="29"/>
  <c r="F114" i="30"/>
  <c r="E12" i="32"/>
  <c r="E12" i="30"/>
  <c r="E12" i="31"/>
  <c r="E12" i="24"/>
  <c r="E12" i="29"/>
  <c r="E12" i="22"/>
  <c r="E12" i="26"/>
  <c r="E12" i="21"/>
  <c r="E12" i="28"/>
  <c r="F102" i="3"/>
  <c r="E25" i="3"/>
  <c r="E62" i="10"/>
  <c r="G41" i="30"/>
  <c r="G41" i="26"/>
  <c r="G41" i="23"/>
  <c r="G41" i="21"/>
  <c r="G41" i="25"/>
  <c r="G41" i="31"/>
  <c r="G41" i="22"/>
  <c r="G41" i="27"/>
  <c r="G41" i="24"/>
  <c r="E59" i="26"/>
  <c r="E59" i="25"/>
  <c r="E59" i="31"/>
  <c r="E59" i="28"/>
  <c r="E59" i="22"/>
  <c r="E59" i="23"/>
  <c r="G37" i="26"/>
  <c r="G37" i="25"/>
  <c r="G37" i="27"/>
  <c r="G37" i="29"/>
  <c r="G37" i="22"/>
  <c r="G37" i="30"/>
  <c r="G37" i="21"/>
  <c r="G40" i="3"/>
  <c r="G40" i="32"/>
  <c r="G40" i="29"/>
  <c r="G40" i="27"/>
  <c r="G40" i="21"/>
  <c r="G40" i="26"/>
  <c r="G40" i="24"/>
  <c r="G40" i="22"/>
  <c r="G40" i="31"/>
  <c r="G34" i="22"/>
  <c r="G34" i="25"/>
  <c r="G34" i="21"/>
  <c r="G34" i="26"/>
  <c r="G34" i="30"/>
  <c r="G34" i="27"/>
  <c r="G34" i="28"/>
  <c r="G34" i="23"/>
  <c r="G75" i="29"/>
  <c r="G75" i="22"/>
  <c r="G75" i="21"/>
  <c r="G75" i="35"/>
  <c r="G75" i="31"/>
  <c r="G75" i="30"/>
  <c r="G75" i="25"/>
  <c r="G77" i="35"/>
  <c r="G77" i="31"/>
  <c r="G77" i="25"/>
  <c r="G77" i="22"/>
  <c r="F109" i="27"/>
  <c r="F109" i="28"/>
  <c r="F109" i="25"/>
  <c r="F109" i="32"/>
  <c r="F109" i="30"/>
  <c r="F109" i="31"/>
  <c r="F109" i="22"/>
  <c r="F109" i="23"/>
  <c r="E92" i="23"/>
  <c r="E92" i="31"/>
  <c r="E92" i="21"/>
  <c r="E92" i="35"/>
  <c r="E92" i="30"/>
  <c r="E92" i="25"/>
  <c r="E132" i="23"/>
  <c r="E132" i="25"/>
  <c r="E132" i="32"/>
  <c r="E132" i="35"/>
  <c r="E132" i="30"/>
  <c r="E132" i="29"/>
  <c r="G73" i="35"/>
  <c r="G73" i="23"/>
  <c r="G73" i="14"/>
  <c r="G73" i="32"/>
  <c r="G73" i="28"/>
  <c r="G73" i="27"/>
  <c r="G73" i="22"/>
  <c r="E96" i="27"/>
  <c r="E96" i="35"/>
  <c r="E96" i="30"/>
  <c r="E96" i="23"/>
  <c r="E96" i="29"/>
  <c r="E96" i="25"/>
  <c r="G93" i="9"/>
  <c r="G125" i="32"/>
  <c r="G125" i="23"/>
  <c r="G125" i="28"/>
  <c r="G125" i="26"/>
  <c r="G125" i="27"/>
  <c r="G125" i="35"/>
  <c r="G125" i="25"/>
  <c r="G125" i="30"/>
  <c r="G125" i="22"/>
  <c r="G125" i="21"/>
  <c r="E34" i="26"/>
  <c r="E34" i="28"/>
  <c r="E34" i="22"/>
  <c r="E34" i="31"/>
  <c r="E34" i="24"/>
  <c r="E34" i="23"/>
  <c r="E34" i="32"/>
  <c r="E34" i="27"/>
  <c r="E34" i="21"/>
  <c r="E122" i="3"/>
  <c r="G12" i="32"/>
  <c r="G12" i="25"/>
  <c r="G12" i="21"/>
  <c r="G12" i="23"/>
  <c r="G12" i="28"/>
  <c r="G12" i="30"/>
  <c r="G12" i="22"/>
  <c r="G12" i="27"/>
  <c r="G12" i="29"/>
  <c r="G12" i="24"/>
  <c r="E118" i="18"/>
  <c r="E118" i="24"/>
  <c r="E118" i="22"/>
  <c r="E118" i="35"/>
  <c r="E118" i="28"/>
  <c r="E118" i="25"/>
  <c r="E118" i="23"/>
  <c r="E118" i="26"/>
  <c r="E118" i="21"/>
  <c r="E7" i="23"/>
  <c r="E7" i="32"/>
  <c r="E7" i="28"/>
  <c r="E7" i="26"/>
  <c r="E7" i="29"/>
  <c r="E7" i="22"/>
  <c r="G42" i="32"/>
  <c r="G42" i="22"/>
  <c r="G42" i="27"/>
  <c r="G42" i="26"/>
  <c r="G42" i="31"/>
  <c r="G42" i="29"/>
  <c r="G42" i="24"/>
  <c r="G42" i="21"/>
  <c r="E50" i="35"/>
  <c r="E50" i="22"/>
  <c r="E50" i="30"/>
  <c r="E50" i="32"/>
  <c r="E50" i="29"/>
  <c r="E50" i="28"/>
  <c r="E50" i="25"/>
  <c r="E50" i="21"/>
  <c r="G117" i="24"/>
  <c r="G117" i="35"/>
  <c r="G117" i="28"/>
  <c r="G117" i="27"/>
  <c r="G117" i="21"/>
  <c r="G117" i="14"/>
  <c r="G117" i="30"/>
  <c r="G117" i="32"/>
  <c r="G117" i="22"/>
  <c r="G117" i="23"/>
  <c r="G117" i="31"/>
  <c r="G117" i="26"/>
  <c r="G44" i="24"/>
  <c r="G44" i="28"/>
  <c r="G44" i="21"/>
  <c r="G44" i="25"/>
  <c r="G44" i="32"/>
  <c r="G44" i="31"/>
  <c r="G44" i="27"/>
  <c r="G44" i="35"/>
  <c r="G44" i="23"/>
  <c r="G44" i="29"/>
  <c r="G44" i="30"/>
  <c r="G44" i="26"/>
  <c r="G44" i="22"/>
  <c r="G44" i="18"/>
  <c r="G76" i="35"/>
  <c r="G76" i="30"/>
  <c r="G76" i="22"/>
  <c r="G76" i="21"/>
  <c r="G76" i="32"/>
  <c r="G76" i="29"/>
  <c r="G76" i="26"/>
  <c r="F82" i="24"/>
  <c r="F82" i="28"/>
  <c r="F82" i="30"/>
  <c r="F82" i="21"/>
  <c r="F82" i="26"/>
  <c r="F20" i="18"/>
  <c r="F20" i="28"/>
  <c r="F20" i="24"/>
  <c r="F20" i="27"/>
  <c r="F20" i="32"/>
  <c r="F20" i="22"/>
  <c r="F20" i="29"/>
  <c r="F20" i="21"/>
  <c r="G27" i="31"/>
  <c r="G27" i="23"/>
  <c r="G27" i="29"/>
  <c r="G27" i="22"/>
  <c r="E46" i="30"/>
  <c r="E46" i="22"/>
  <c r="E46" i="27"/>
  <c r="E46" i="35"/>
  <c r="E46" i="31"/>
  <c r="E46" i="25"/>
  <c r="E46" i="23"/>
  <c r="F91" i="18"/>
  <c r="F91" i="25"/>
  <c r="F91" i="26"/>
  <c r="F91" i="21"/>
  <c r="F91" i="29"/>
  <c r="F91" i="24"/>
  <c r="G98" i="26"/>
  <c r="G98" i="22"/>
  <c r="G98" i="25"/>
  <c r="G98" i="29"/>
  <c r="G98" i="24"/>
  <c r="F90" i="30"/>
  <c r="F90" i="31"/>
  <c r="F90" i="27"/>
  <c r="F90" i="25"/>
  <c r="F90" i="26"/>
  <c r="F90" i="23"/>
  <c r="G48" i="24"/>
  <c r="G48" i="28"/>
  <c r="G48" i="27"/>
  <c r="G48" i="21"/>
  <c r="G48" i="32"/>
  <c r="G48" i="26"/>
  <c r="G48" i="29"/>
  <c r="G48" i="22"/>
  <c r="G48" i="25"/>
  <c r="G88" i="18"/>
  <c r="G88" i="32"/>
  <c r="G88" i="28"/>
  <c r="G88" i="26"/>
  <c r="G88" i="30"/>
  <c r="G88" i="29"/>
  <c r="G88" i="31"/>
  <c r="G88" i="22"/>
  <c r="G88" i="35"/>
  <c r="G88" i="24"/>
  <c r="G88" i="25"/>
  <c r="E22" i="18"/>
  <c r="E22" i="30"/>
  <c r="E22" i="24"/>
  <c r="E22" i="31"/>
  <c r="E22" i="32"/>
  <c r="E22" i="29"/>
  <c r="E22" i="28"/>
  <c r="E22" i="21"/>
  <c r="E22" i="25"/>
  <c r="E22" i="27"/>
  <c r="E22" i="23"/>
  <c r="E22" i="26"/>
  <c r="E22" i="22"/>
  <c r="F29" i="18"/>
  <c r="F29" i="25"/>
  <c r="F29" i="32"/>
  <c r="F29" i="27"/>
  <c r="F29" i="22"/>
  <c r="F29" i="30"/>
  <c r="F29" i="26"/>
  <c r="F29" i="21"/>
  <c r="F72" i="21"/>
  <c r="F72" i="35"/>
  <c r="F72" i="29"/>
  <c r="F72" i="31"/>
  <c r="F72" i="25"/>
  <c r="F72" i="24"/>
  <c r="F72" i="32"/>
  <c r="F72" i="26"/>
  <c r="F72" i="30"/>
  <c r="F72" i="28"/>
  <c r="F72" i="23"/>
  <c r="F72" i="27"/>
  <c r="F72" i="22"/>
  <c r="G79" i="21"/>
  <c r="G79" i="25"/>
  <c r="G79" i="31"/>
  <c r="G79" i="26"/>
  <c r="G79" i="32"/>
  <c r="G79" i="24"/>
  <c r="G79" i="27"/>
  <c r="G79" i="28"/>
  <c r="G79" i="29"/>
  <c r="G79" i="22"/>
  <c r="G79" i="23"/>
  <c r="G79" i="35"/>
  <c r="G79" i="30"/>
  <c r="E97" i="35"/>
  <c r="E97" i="32"/>
  <c r="E97" i="29"/>
  <c r="E97" i="22"/>
  <c r="E97" i="30"/>
  <c r="E97" i="24"/>
  <c r="E97" i="26"/>
  <c r="F104" i="26"/>
  <c r="F104" i="29"/>
  <c r="F104" i="35"/>
  <c r="F104" i="28"/>
  <c r="F104" i="22"/>
  <c r="F104" i="32"/>
  <c r="F104" i="30"/>
  <c r="F104" i="23"/>
  <c r="F104" i="25"/>
  <c r="F104" i="21"/>
  <c r="F104" i="27"/>
  <c r="F104" i="31"/>
  <c r="F104" i="24"/>
  <c r="G111" i="31"/>
  <c r="G111" i="35"/>
  <c r="G111" i="24"/>
  <c r="G111" i="23"/>
  <c r="G111" i="29"/>
  <c r="G111" i="25"/>
  <c r="G111" i="26"/>
  <c r="G111" i="32"/>
  <c r="G111" i="27"/>
  <c r="G111" i="28"/>
  <c r="G111" i="21"/>
  <c r="E129" i="23"/>
  <c r="E129" i="31"/>
  <c r="E129" i="29"/>
  <c r="E129" i="30"/>
  <c r="E129" i="22"/>
  <c r="E129" i="35"/>
  <c r="E129" i="24"/>
  <c r="E129" i="26"/>
  <c r="E94" i="32"/>
  <c r="E94" i="30"/>
  <c r="E94" i="28"/>
  <c r="E94" i="26"/>
  <c r="E94" i="23"/>
  <c r="E94" i="29"/>
  <c r="G128" i="23"/>
  <c r="G128" i="24"/>
  <c r="G128" i="32"/>
  <c r="G128" i="31"/>
  <c r="G128" i="29"/>
  <c r="G128" i="26"/>
  <c r="G128" i="25"/>
  <c r="G128" i="21"/>
  <c r="G128" i="35"/>
  <c r="G128" i="27"/>
  <c r="E40" i="31"/>
  <c r="E40" i="24"/>
  <c r="E40" i="25"/>
  <c r="E40" i="22"/>
  <c r="E40" i="30"/>
  <c r="E40" i="27"/>
  <c r="E40" i="21"/>
  <c r="G49" i="18"/>
  <c r="G49" i="28"/>
  <c r="G49" i="29"/>
  <c r="G49" i="30"/>
  <c r="G49" i="25"/>
  <c r="G49" i="26"/>
  <c r="G49" i="24"/>
  <c r="G49" i="23"/>
  <c r="G49" i="21"/>
  <c r="G49" i="31"/>
  <c r="G49" i="32"/>
  <c r="G49" i="27"/>
  <c r="G49" i="22"/>
  <c r="F106" i="35"/>
  <c r="F106" i="27"/>
  <c r="F106" i="32"/>
  <c r="F106" i="29"/>
  <c r="F106" i="26"/>
  <c r="F106" i="21"/>
  <c r="F56" i="18"/>
  <c r="F56" i="32"/>
  <c r="F56" i="30"/>
  <c r="F56" i="26"/>
  <c r="F56" i="28"/>
  <c r="F56" i="35"/>
  <c r="F56" i="29"/>
  <c r="F56" i="21"/>
  <c r="F56" i="27"/>
  <c r="F56" i="23"/>
  <c r="F56" i="31"/>
  <c r="F56" i="22"/>
  <c r="F56" i="24"/>
  <c r="F56" i="25"/>
  <c r="G36" i="18"/>
  <c r="G36" i="23"/>
  <c r="G36" i="30"/>
  <c r="G36" i="22"/>
  <c r="G36" i="21"/>
  <c r="G36" i="32"/>
  <c r="G36" i="27"/>
  <c r="G36" i="31"/>
  <c r="G36" i="25"/>
  <c r="F22" i="21"/>
  <c r="F22" i="25"/>
  <c r="F22" i="32"/>
  <c r="F22" i="26"/>
  <c r="F22" i="27"/>
  <c r="F22" i="28"/>
  <c r="G25" i="32"/>
  <c r="G25" i="30"/>
  <c r="G25" i="28"/>
  <c r="G25" i="21"/>
  <c r="G25" i="24"/>
  <c r="G25" i="27"/>
  <c r="G25" i="22"/>
  <c r="G25" i="29"/>
  <c r="G25" i="26"/>
  <c r="G25" i="31"/>
  <c r="G25" i="23"/>
  <c r="G33" i="32"/>
  <c r="G33" i="25"/>
  <c r="G33" i="22"/>
  <c r="G33" i="27"/>
  <c r="G33" i="28"/>
  <c r="G33" i="26"/>
  <c r="G33" i="24"/>
  <c r="G33" i="29"/>
  <c r="G33" i="21"/>
  <c r="F43" i="3"/>
  <c r="F43" i="27"/>
  <c r="F43" i="29"/>
  <c r="F43" i="26"/>
  <c r="F43" i="31"/>
  <c r="F43" i="30"/>
  <c r="F43" i="25"/>
  <c r="F43" i="23"/>
  <c r="F43" i="24"/>
  <c r="E76" i="24"/>
  <c r="E76" i="25"/>
  <c r="E76" i="32"/>
  <c r="E76" i="29"/>
  <c r="E76" i="23"/>
  <c r="E76" i="22"/>
  <c r="E76" i="27"/>
  <c r="E45" i="25"/>
  <c r="E45" i="35"/>
  <c r="E45" i="29"/>
  <c r="E45" i="31"/>
  <c r="E45" i="23"/>
  <c r="E45" i="24"/>
  <c r="G67" i="21"/>
  <c r="G67" i="35"/>
  <c r="G67" i="32"/>
  <c r="G67" i="25"/>
  <c r="G67" i="23"/>
  <c r="G67" i="22"/>
  <c r="G67" i="28"/>
  <c r="G67" i="30"/>
  <c r="G67" i="27"/>
  <c r="G67" i="29"/>
  <c r="G67" i="26"/>
  <c r="G67" i="31"/>
  <c r="G67" i="24"/>
  <c r="F84" i="21"/>
  <c r="F84" i="26"/>
  <c r="F84" i="29"/>
  <c r="F84" i="35"/>
  <c r="F84" i="28"/>
  <c r="F84" i="31"/>
  <c r="F84" i="25"/>
  <c r="F84" i="32"/>
  <c r="F84" i="30"/>
  <c r="F84" i="27"/>
  <c r="F84" i="23"/>
  <c r="F84" i="24"/>
  <c r="F84" i="22"/>
  <c r="E82" i="31"/>
  <c r="E82" i="26"/>
  <c r="E82" i="25"/>
  <c r="E82" i="29"/>
  <c r="E82" i="27"/>
  <c r="E82" i="24"/>
  <c r="E82" i="21"/>
  <c r="F94" i="29"/>
  <c r="F94" i="22"/>
  <c r="F94" i="24"/>
  <c r="F94" i="27"/>
  <c r="F94" i="21"/>
  <c r="G65" i="30"/>
  <c r="G65" i="31"/>
  <c r="G65" i="29"/>
  <c r="G65" i="23"/>
  <c r="G65" i="25"/>
  <c r="G65" i="27"/>
  <c r="G65" i="22"/>
  <c r="G121" i="8"/>
  <c r="G58" i="31"/>
  <c r="G58" i="35"/>
  <c r="G58" i="30"/>
  <c r="G58" i="27"/>
  <c r="G58" i="26"/>
  <c r="G58" i="21"/>
  <c r="E66" i="26"/>
  <c r="E66" i="32"/>
  <c r="E66" i="31"/>
  <c r="E66" i="28"/>
  <c r="E66" i="22"/>
  <c r="E66" i="21"/>
  <c r="E39" i="10"/>
  <c r="E39" i="31"/>
  <c r="E39" i="27"/>
  <c r="E39" i="29"/>
  <c r="E39" i="22"/>
  <c r="E39" i="32"/>
  <c r="E39" i="28"/>
  <c r="E39" i="25"/>
  <c r="E39" i="24"/>
  <c r="E39" i="26"/>
  <c r="E42" i="31"/>
  <c r="E42" i="26"/>
  <c r="E42" i="27"/>
  <c r="E42" i="22"/>
  <c r="E42" i="32"/>
  <c r="E42" i="24"/>
  <c r="E42" i="23"/>
  <c r="F45" i="22"/>
  <c r="F45" i="24"/>
  <c r="F45" i="29"/>
  <c r="F45" i="26"/>
  <c r="F45" i="28"/>
  <c r="F45" i="35"/>
  <c r="F45" i="30"/>
  <c r="F45" i="31"/>
  <c r="F45" i="32"/>
  <c r="F45" i="23"/>
  <c r="G61" i="28"/>
  <c r="G61" i="23"/>
  <c r="G61" i="25"/>
  <c r="G61" i="32"/>
  <c r="E71" i="31"/>
  <c r="E71" i="26"/>
  <c r="E71" i="25"/>
  <c r="E71" i="32"/>
  <c r="E71" i="29"/>
  <c r="E71" i="27"/>
  <c r="E71" i="35"/>
  <c r="E71" i="30"/>
  <c r="E71" i="24"/>
  <c r="E71" i="22"/>
  <c r="E71" i="21"/>
  <c r="E126" i="28"/>
  <c r="E126" i="29"/>
  <c r="E126" i="32"/>
  <c r="E126" i="35"/>
  <c r="E126" i="25"/>
  <c r="E126" i="31"/>
  <c r="G8" i="26"/>
  <c r="G8" i="27"/>
  <c r="G8" i="30"/>
  <c r="G8" i="22"/>
  <c r="G8" i="32"/>
  <c r="G8" i="28"/>
  <c r="G8" i="29"/>
  <c r="G8" i="25"/>
  <c r="G8" i="31"/>
  <c r="G8" i="24"/>
  <c r="G8" i="23"/>
  <c r="G8" i="21"/>
  <c r="E41" i="10"/>
  <c r="E41" i="21"/>
  <c r="E41" i="32"/>
  <c r="E41" i="26"/>
  <c r="E41" i="22"/>
  <c r="E41" i="27"/>
  <c r="E41" i="30"/>
  <c r="F48" i="32"/>
  <c r="F48" i="31"/>
  <c r="F48" i="24"/>
  <c r="F48" i="21"/>
  <c r="F48" i="23"/>
  <c r="F48" i="28"/>
  <c r="F48" i="30"/>
  <c r="F48" i="25"/>
  <c r="F48" i="35"/>
  <c r="F48" i="29"/>
  <c r="F48" i="27"/>
  <c r="F48" i="26"/>
  <c r="F48" i="22"/>
  <c r="G55" i="26"/>
  <c r="G55" i="22"/>
  <c r="G55" i="30"/>
  <c r="G55" i="25"/>
  <c r="G55" i="35"/>
  <c r="G55" i="27"/>
  <c r="G55" i="21"/>
  <c r="E73" i="22"/>
  <c r="E73" i="25"/>
  <c r="E73" i="31"/>
  <c r="E73" i="35"/>
  <c r="E73" i="29"/>
  <c r="E73" i="27"/>
  <c r="E73" i="30"/>
  <c r="F80" i="18"/>
  <c r="F80" i="32"/>
  <c r="F80" i="35"/>
  <c r="F80" i="28"/>
  <c r="F80" i="30"/>
  <c r="F80" i="25"/>
  <c r="G87" i="30"/>
  <c r="G87" i="23"/>
  <c r="G87" i="25"/>
  <c r="G87" i="24"/>
  <c r="G87" i="35"/>
  <c r="G87" i="27"/>
  <c r="G87" i="28"/>
  <c r="G87" i="31"/>
  <c r="G87" i="29"/>
  <c r="G87" i="22"/>
  <c r="G87" i="21"/>
  <c r="G87" i="26"/>
  <c r="G87" i="32"/>
  <c r="E105" i="31"/>
  <c r="E105" i="29"/>
  <c r="E105" i="28"/>
  <c r="E105" i="35"/>
  <c r="E105" i="25"/>
  <c r="E105" i="22"/>
  <c r="E105" i="26"/>
  <c r="E105" i="21"/>
  <c r="E105" i="32"/>
  <c r="E105" i="30"/>
  <c r="E105" i="27"/>
  <c r="F112" i="21"/>
  <c r="F112" i="30"/>
  <c r="F112" i="29"/>
  <c r="F112" i="28"/>
  <c r="F112" i="24"/>
  <c r="F112" i="32"/>
  <c r="F112" i="35"/>
  <c r="F112" i="27"/>
  <c r="F112" i="22"/>
  <c r="F112" i="23"/>
  <c r="F112" i="31"/>
  <c r="F112" i="26"/>
  <c r="F112" i="25"/>
  <c r="G119" i="32"/>
  <c r="G119" i="30"/>
  <c r="G119" i="31"/>
  <c r="G119" i="28"/>
  <c r="G119" i="26"/>
  <c r="G119" i="24"/>
  <c r="G119" i="35"/>
  <c r="G119" i="29"/>
  <c r="G119" i="27"/>
  <c r="G92" i="35"/>
  <c r="G92" i="30"/>
  <c r="G92" i="29"/>
  <c r="G92" i="27"/>
  <c r="G92" i="32"/>
  <c r="G92" i="26"/>
  <c r="G112" i="30"/>
  <c r="G112" i="31"/>
  <c r="G112" i="32"/>
  <c r="G112" i="23"/>
  <c r="G112" i="22"/>
  <c r="G112" i="35"/>
  <c r="G112" i="29"/>
  <c r="G112" i="28"/>
  <c r="G112" i="25"/>
  <c r="G112" i="21"/>
  <c r="G5" i="27"/>
  <c r="G5" i="31"/>
  <c r="G5" i="25"/>
  <c r="G5" i="26"/>
  <c r="F14" i="14"/>
  <c r="F14" i="32"/>
  <c r="F14" i="24"/>
  <c r="F14" i="23"/>
  <c r="F14" i="29"/>
  <c r="F14" i="26"/>
  <c r="E60" i="14"/>
  <c r="E60" i="35"/>
  <c r="E60" i="27"/>
  <c r="E60" i="31"/>
  <c r="E60" i="30"/>
  <c r="E60" i="28"/>
  <c r="E60" i="24"/>
  <c r="F67" i="28"/>
  <c r="F67" i="29"/>
  <c r="F67" i="23"/>
  <c r="F67" i="35"/>
  <c r="F67" i="31"/>
  <c r="F67" i="24"/>
  <c r="F99" i="30"/>
  <c r="F99" i="25"/>
  <c r="F99" i="21"/>
  <c r="F99" i="28"/>
  <c r="F99" i="23"/>
  <c r="F99" i="22"/>
  <c r="E116" i="23"/>
  <c r="E116" i="27"/>
  <c r="E116" i="25"/>
  <c r="E116" i="22"/>
  <c r="E116" i="28"/>
  <c r="E116" i="31"/>
  <c r="E116" i="24"/>
  <c r="G53" i="26"/>
  <c r="G53" i="35"/>
  <c r="G53" i="30"/>
  <c r="G53" i="29"/>
  <c r="G53" i="18"/>
  <c r="G53" i="21"/>
  <c r="G53" i="22"/>
  <c r="G53" i="27"/>
  <c r="G53" i="32"/>
  <c r="G53" i="28"/>
  <c r="G53" i="23"/>
  <c r="G69" i="25"/>
  <c r="G69" i="32"/>
  <c r="G69" i="27"/>
  <c r="G69" i="26"/>
  <c r="G69" i="22"/>
  <c r="G69" i="23"/>
  <c r="G82" i="3"/>
  <c r="G94" i="31"/>
  <c r="G94" i="28"/>
  <c r="G94" i="29"/>
  <c r="G94" i="23"/>
  <c r="G94" i="18"/>
  <c r="G94" i="35"/>
  <c r="G94" i="30"/>
  <c r="G110" i="22"/>
  <c r="G110" i="29"/>
  <c r="G110" i="21"/>
  <c r="G110" i="32"/>
  <c r="G110" i="25"/>
  <c r="G110" i="31"/>
  <c r="G110" i="23"/>
  <c r="F133" i="29"/>
  <c r="F133" i="24"/>
  <c r="F133" i="23"/>
  <c r="F133" i="21"/>
  <c r="F133" i="35"/>
  <c r="F133" i="27"/>
  <c r="F133" i="31"/>
  <c r="F133" i="26"/>
  <c r="F133" i="22"/>
  <c r="G28" i="27"/>
  <c r="G28" i="26"/>
  <c r="G28" i="32"/>
  <c r="G28" i="28"/>
  <c r="G28" i="24"/>
  <c r="G28" i="25"/>
  <c r="G28" i="22"/>
  <c r="E49" i="21"/>
  <c r="E49" i="35"/>
  <c r="E49" i="30"/>
  <c r="E49" i="28"/>
  <c r="E49" i="25"/>
  <c r="E49" i="23"/>
  <c r="E49" i="27"/>
  <c r="E49" i="31"/>
  <c r="G32" i="18"/>
  <c r="F50" i="21"/>
  <c r="G11" i="21"/>
  <c r="F11" i="21"/>
  <c r="F26" i="21"/>
  <c r="G31" i="21"/>
  <c r="F23" i="21"/>
  <c r="G15" i="21"/>
  <c r="E58" i="21"/>
  <c r="E20" i="21"/>
  <c r="G28" i="21"/>
  <c r="F27" i="28"/>
  <c r="F27" i="25"/>
  <c r="F27" i="31"/>
  <c r="G81" i="32"/>
  <c r="F115" i="26"/>
  <c r="F115" i="32"/>
  <c r="F15" i="27"/>
  <c r="G22" i="29"/>
  <c r="G34" i="29"/>
  <c r="F44" i="27"/>
  <c r="F44" i="24"/>
  <c r="F44" i="30"/>
  <c r="F68" i="23"/>
  <c r="F68" i="29"/>
  <c r="E93" i="35"/>
  <c r="E117" i="24"/>
  <c r="E117" i="30"/>
  <c r="E117" i="29"/>
  <c r="E51" i="26"/>
  <c r="F70" i="26"/>
  <c r="G82" i="22"/>
  <c r="G82" i="32"/>
  <c r="G102" i="25"/>
  <c r="G106" i="22"/>
  <c r="G106" i="35"/>
  <c r="G106" i="32"/>
  <c r="E108" i="22"/>
  <c r="E111" i="23"/>
  <c r="E111" i="32"/>
  <c r="F6" i="28"/>
  <c r="F77" i="32"/>
  <c r="G108" i="22"/>
  <c r="G108" i="27"/>
  <c r="G42" i="23"/>
  <c r="G42" i="30"/>
  <c r="G58" i="24"/>
  <c r="G58" i="29"/>
  <c r="G58" i="32"/>
  <c r="G61" i="35"/>
  <c r="G61" i="31"/>
  <c r="G74" i="30"/>
  <c r="G77" i="27"/>
  <c r="G77" i="32"/>
  <c r="E92" i="28"/>
  <c r="E92" i="22"/>
  <c r="E92" i="29"/>
  <c r="E95" i="29"/>
  <c r="G109" i="32"/>
  <c r="G109" i="24"/>
  <c r="F29" i="28"/>
  <c r="F29" i="24"/>
  <c r="G39" i="26"/>
  <c r="G71" i="26"/>
  <c r="E97" i="28"/>
  <c r="F120" i="27"/>
  <c r="F120" i="29"/>
  <c r="F66" i="24"/>
  <c r="E76" i="26"/>
  <c r="E76" i="35"/>
  <c r="E79" i="25"/>
  <c r="E79" i="35"/>
  <c r="F131" i="21"/>
  <c r="F11" i="24"/>
  <c r="F11" i="32"/>
  <c r="E36" i="29"/>
  <c r="G75" i="27"/>
  <c r="F91" i="22"/>
  <c r="F91" i="30"/>
  <c r="F91" i="31"/>
  <c r="F91" i="35"/>
  <c r="F94" i="26"/>
  <c r="F94" i="25"/>
  <c r="F94" i="35"/>
  <c r="E100" i="23"/>
  <c r="G15" i="26"/>
  <c r="F32" i="22"/>
  <c r="F32" i="26"/>
  <c r="G5" i="24"/>
  <c r="F98" i="21"/>
  <c r="F98" i="27"/>
  <c r="F57" i="29"/>
  <c r="F57" i="31"/>
  <c r="F73" i="27"/>
  <c r="F73" i="28"/>
  <c r="F81" i="29"/>
  <c r="F89" i="28"/>
  <c r="F97" i="32"/>
  <c r="F105" i="31"/>
  <c r="F105" i="28"/>
  <c r="F105" i="32"/>
  <c r="F113" i="30"/>
  <c r="F129" i="22"/>
  <c r="F129" i="23"/>
  <c r="F129" i="32"/>
  <c r="F12" i="21"/>
  <c r="G65" i="21"/>
  <c r="E6" i="27"/>
  <c r="E6" i="23"/>
  <c r="F61" i="26"/>
  <c r="F61" i="31"/>
  <c r="E20" i="22"/>
  <c r="F99" i="24"/>
  <c r="F99" i="31"/>
  <c r="F119" i="27"/>
  <c r="G26" i="28"/>
  <c r="G26" i="29"/>
  <c r="G83" i="29"/>
  <c r="G83" i="30"/>
  <c r="G83" i="26"/>
  <c r="E125" i="30"/>
  <c r="E125" i="28"/>
  <c r="G54" i="26"/>
  <c r="G54" i="28"/>
  <c r="G57" i="29"/>
  <c r="G57" i="30"/>
  <c r="E88" i="21"/>
  <c r="E88" i="26"/>
  <c r="E46" i="24"/>
  <c r="G92" i="21"/>
  <c r="E110" i="25"/>
  <c r="E110" i="26"/>
  <c r="G85" i="31"/>
  <c r="G85" i="32"/>
  <c r="G85" i="25"/>
  <c r="G121" i="26"/>
  <c r="G121" i="23"/>
  <c r="E132" i="24"/>
  <c r="E132" i="31"/>
  <c r="F13" i="23"/>
  <c r="G16" i="25"/>
  <c r="F21" i="23"/>
  <c r="E30" i="29"/>
  <c r="E30" i="25"/>
  <c r="E41" i="28"/>
  <c r="E41" i="25"/>
  <c r="E73" i="21"/>
  <c r="E73" i="32"/>
  <c r="F80" i="24"/>
  <c r="F80" i="23"/>
  <c r="F80" i="26"/>
  <c r="E121" i="22"/>
  <c r="E121" i="29"/>
  <c r="E121" i="32"/>
  <c r="E60" i="23"/>
  <c r="F87" i="26"/>
  <c r="F87" i="25"/>
  <c r="F90" i="21"/>
  <c r="F90" i="29"/>
  <c r="E128" i="27"/>
  <c r="E131" i="22"/>
  <c r="E16" i="30"/>
  <c r="F19" i="25"/>
  <c r="E28" i="23"/>
  <c r="F76" i="31"/>
  <c r="G107" i="25"/>
  <c r="F132" i="22"/>
  <c r="F38" i="27"/>
  <c r="F67" i="27"/>
  <c r="F4" i="23"/>
  <c r="R4" i="28"/>
  <c r="V4" i="28"/>
  <c r="G11" i="29"/>
  <c r="G11" i="31"/>
  <c r="F16" i="22"/>
  <c r="G23" i="22"/>
  <c r="G23" i="24"/>
  <c r="F53" i="22"/>
  <c r="G76" i="25"/>
  <c r="G76" i="28"/>
  <c r="E94" i="35"/>
  <c r="E126" i="24"/>
  <c r="F133" i="28"/>
  <c r="F43" i="28"/>
  <c r="F59" i="24"/>
  <c r="F78" i="25"/>
  <c r="F86" i="21"/>
  <c r="F86" i="25"/>
  <c r="F86" i="29"/>
  <c r="G110" i="26"/>
  <c r="E112" i="25"/>
  <c r="G114" i="25"/>
  <c r="G114" i="35"/>
  <c r="F10" i="24"/>
  <c r="F10" i="30"/>
  <c r="F18" i="28"/>
  <c r="F18" i="26"/>
  <c r="F22" i="29"/>
  <c r="F30" i="22"/>
  <c r="F30" i="32"/>
  <c r="E42" i="28"/>
  <c r="E50" i="26"/>
  <c r="E66" i="24"/>
  <c r="E74" i="28"/>
  <c r="E82" i="28"/>
  <c r="E90" i="29"/>
  <c r="E90" i="32"/>
  <c r="E98" i="23"/>
  <c r="E98" i="25"/>
  <c r="E122" i="30"/>
  <c r="E14" i="21"/>
  <c r="G20" i="21"/>
  <c r="U4" i="29"/>
  <c r="Q4" i="29"/>
  <c r="T4" i="29"/>
  <c r="Q4" i="23"/>
  <c r="U4" i="23"/>
  <c r="T4" i="23"/>
  <c r="F64" i="29"/>
  <c r="F64" i="31"/>
  <c r="E7" i="24"/>
  <c r="E7" i="30"/>
  <c r="E7" i="31"/>
  <c r="G37" i="31"/>
  <c r="G69" i="30"/>
  <c r="G69" i="24"/>
  <c r="G93" i="28"/>
  <c r="E99" i="26"/>
  <c r="E99" i="29"/>
  <c r="E99" i="35"/>
  <c r="G113" i="26"/>
  <c r="G113" i="32"/>
  <c r="E119" i="25"/>
  <c r="E119" i="23"/>
  <c r="E119" i="31"/>
  <c r="E119" i="30"/>
  <c r="F100" i="27"/>
  <c r="G73" i="25"/>
  <c r="G73" i="26"/>
  <c r="F82" i="29"/>
  <c r="F102" i="31"/>
  <c r="F102" i="25"/>
  <c r="F106" i="28"/>
  <c r="F106" i="22"/>
  <c r="E120" i="23"/>
  <c r="F8" i="25"/>
  <c r="G52" i="25"/>
  <c r="G52" i="23"/>
  <c r="E62" i="23"/>
  <c r="E62" i="24"/>
  <c r="F93" i="25"/>
  <c r="F42" i="25"/>
  <c r="F42" i="30"/>
  <c r="F58" i="30"/>
  <c r="F74" i="30"/>
  <c r="F74" i="25"/>
  <c r="F74" i="35"/>
  <c r="E116" i="21"/>
  <c r="E116" i="35"/>
  <c r="F33" i="25"/>
  <c r="G36" i="28"/>
  <c r="E81" i="27"/>
  <c r="E81" i="23"/>
  <c r="F88" i="21"/>
  <c r="F88" i="27"/>
  <c r="F88" i="26"/>
  <c r="G103" i="28"/>
  <c r="E129" i="28"/>
  <c r="F50" i="30"/>
  <c r="F50" i="24"/>
  <c r="E84" i="25"/>
  <c r="E84" i="31"/>
  <c r="E87" i="21"/>
  <c r="E87" i="22"/>
  <c r="E87" i="30"/>
  <c r="E107" i="23"/>
  <c r="E107" i="35"/>
  <c r="E5" i="27"/>
  <c r="G10" i="30"/>
  <c r="G10" i="31"/>
  <c r="F92" i="23"/>
  <c r="F116" i="21"/>
  <c r="F116" i="22"/>
  <c r="F124" i="28"/>
  <c r="F124" i="35"/>
  <c r="E48" i="32"/>
  <c r="E64" i="23"/>
  <c r="E67" i="27"/>
  <c r="G94" i="25"/>
  <c r="G94" i="24"/>
  <c r="G97" i="21"/>
  <c r="G97" i="29"/>
  <c r="G97" i="22"/>
  <c r="G97" i="27"/>
  <c r="F123" i="23"/>
  <c r="E13" i="27"/>
  <c r="G27" i="24"/>
  <c r="G27" i="28"/>
  <c r="G27" i="30"/>
  <c r="F109" i="35"/>
  <c r="E118" i="27"/>
  <c r="E40" i="26"/>
  <c r="E56" i="29"/>
  <c r="E59" i="29"/>
  <c r="E59" i="32"/>
  <c r="E72" i="27"/>
  <c r="E75" i="26"/>
  <c r="E75" i="23"/>
  <c r="G98" i="31"/>
  <c r="G101" i="23"/>
  <c r="E124" i="24"/>
  <c r="E124" i="26"/>
  <c r="E124" i="32"/>
  <c r="F130" i="23"/>
  <c r="E34" i="29"/>
  <c r="E12" i="25"/>
  <c r="G117" i="25"/>
  <c r="F54" i="22"/>
  <c r="F37" i="26"/>
  <c r="F117" i="29"/>
  <c r="E39" i="23"/>
  <c r="E52" i="28"/>
  <c r="E52" i="30"/>
  <c r="E68" i="21"/>
  <c r="G20" i="28"/>
  <c r="F25" i="25"/>
  <c r="G28" i="29"/>
  <c r="G55" i="32"/>
  <c r="E105" i="24"/>
  <c r="E105" i="23"/>
  <c r="G105" i="29"/>
  <c r="G105" i="27"/>
  <c r="G14" i="29"/>
  <c r="G14" i="27"/>
  <c r="E45" i="32"/>
  <c r="F52" i="24"/>
  <c r="F60" i="28"/>
  <c r="G38" i="26"/>
  <c r="G41" i="29"/>
  <c r="E38" i="23"/>
  <c r="G65" i="24"/>
  <c r="G65" i="32"/>
  <c r="G89" i="21"/>
  <c r="G89" i="23"/>
  <c r="G89" i="26"/>
  <c r="F114" i="28"/>
  <c r="E127" i="35"/>
  <c r="G25" i="25"/>
  <c r="G33" i="31"/>
  <c r="G40" i="30"/>
  <c r="G48" i="23"/>
  <c r="G64" i="27"/>
  <c r="G88" i="21"/>
  <c r="G112" i="27"/>
  <c r="G128" i="22"/>
  <c r="G128" i="30"/>
  <c r="E60" i="21"/>
  <c r="F12" i="32"/>
  <c r="F12" i="22"/>
  <c r="F12" i="29"/>
  <c r="F12" i="23"/>
  <c r="F12" i="31"/>
  <c r="F12" i="26"/>
  <c r="G84" i="31"/>
  <c r="G84" i="24"/>
  <c r="G84" i="32"/>
  <c r="G84" i="30"/>
  <c r="G84" i="22"/>
  <c r="E115" i="31"/>
  <c r="E115" i="26"/>
  <c r="E115" i="35"/>
  <c r="E115" i="27"/>
  <c r="E115" i="29"/>
  <c r="E115" i="25"/>
  <c r="F24" i="21"/>
  <c r="F24" i="29"/>
  <c r="F24" i="27"/>
  <c r="F24" i="26"/>
  <c r="F24" i="24"/>
  <c r="F24" i="30"/>
  <c r="E64" i="21"/>
  <c r="E64" i="30"/>
  <c r="E64" i="27"/>
  <c r="E64" i="22"/>
  <c r="E64" i="28"/>
  <c r="E64" i="35"/>
  <c r="E112" i="26"/>
  <c r="E112" i="24"/>
  <c r="E112" i="22"/>
  <c r="E112" i="30"/>
  <c r="E112" i="28"/>
  <c r="F119" i="35"/>
  <c r="F119" i="25"/>
  <c r="F119" i="28"/>
  <c r="F119" i="23"/>
  <c r="F119" i="21"/>
  <c r="F119" i="29"/>
  <c r="F119" i="26"/>
  <c r="E62" i="35"/>
  <c r="E62" i="28"/>
  <c r="E62" i="29"/>
  <c r="E62" i="25"/>
  <c r="E62" i="26"/>
  <c r="E62" i="27"/>
  <c r="E62" i="21"/>
  <c r="G124" i="32"/>
  <c r="G124" i="23"/>
  <c r="G124" i="24"/>
  <c r="G124" i="26"/>
  <c r="G124" i="25"/>
  <c r="G124" i="22"/>
  <c r="G124" i="29"/>
  <c r="G124" i="28"/>
  <c r="G124" i="21"/>
  <c r="G85" i="26"/>
  <c r="G85" i="27"/>
  <c r="G85" i="30"/>
  <c r="G85" i="22"/>
  <c r="G85" i="23"/>
  <c r="G97" i="35"/>
  <c r="G97" i="31"/>
  <c r="G97" i="26"/>
  <c r="G97" i="32"/>
  <c r="G97" i="24"/>
  <c r="G97" i="28"/>
  <c r="G129" i="32"/>
  <c r="G129" i="30"/>
  <c r="G129" i="35"/>
  <c r="G129" i="23"/>
  <c r="G129" i="29"/>
  <c r="G129" i="24"/>
  <c r="G129" i="27"/>
  <c r="G129" i="22"/>
  <c r="F96" i="23"/>
  <c r="F96" i="31"/>
  <c r="F96" i="30"/>
  <c r="F96" i="28"/>
  <c r="F96" i="25"/>
  <c r="F96" i="32"/>
  <c r="F96" i="35"/>
  <c r="F96" i="26"/>
  <c r="F96" i="24"/>
  <c r="F96" i="29"/>
  <c r="F96" i="22"/>
  <c r="F96" i="21"/>
  <c r="F96" i="27"/>
  <c r="F128" i="21"/>
  <c r="F128" i="32"/>
  <c r="F128" i="25"/>
  <c r="F128" i="31"/>
  <c r="F128" i="30"/>
  <c r="F128" i="27"/>
  <c r="F128" i="35"/>
  <c r="F128" i="24"/>
  <c r="F128" i="23"/>
  <c r="F128" i="26"/>
  <c r="F128" i="22"/>
  <c r="F128" i="29"/>
  <c r="F128" i="28"/>
  <c r="F62" i="32"/>
  <c r="F62" i="31"/>
  <c r="F62" i="25"/>
  <c r="F62" i="21"/>
  <c r="F62" i="35"/>
  <c r="F62" i="22"/>
  <c r="F62" i="24"/>
  <c r="F62" i="23"/>
  <c r="E103" i="35"/>
  <c r="E103" i="32"/>
  <c r="E103" i="28"/>
  <c r="E103" i="26"/>
  <c r="E103" i="24"/>
  <c r="E103" i="21"/>
  <c r="E103" i="30"/>
  <c r="E103" i="29"/>
  <c r="E123" i="24"/>
  <c r="E123" i="23"/>
  <c r="E123" i="26"/>
  <c r="E123" i="31"/>
  <c r="E123" i="32"/>
  <c r="E123" i="22"/>
  <c r="E123" i="21"/>
  <c r="E123" i="25"/>
  <c r="E123" i="29"/>
  <c r="E123" i="28"/>
  <c r="E33" i="30"/>
  <c r="E33" i="26"/>
  <c r="E33" i="21"/>
  <c r="E33" i="22"/>
  <c r="E33" i="27"/>
  <c r="E33" i="23"/>
  <c r="F114" i="29"/>
  <c r="F114" i="25"/>
  <c r="F114" i="35"/>
  <c r="F114" i="24"/>
  <c r="F114" i="22"/>
  <c r="F114" i="23"/>
  <c r="F114" i="26"/>
  <c r="F114" i="21"/>
  <c r="F69" i="32"/>
  <c r="F69" i="24"/>
  <c r="F69" i="26"/>
  <c r="F69" i="22"/>
  <c r="F69" i="31"/>
  <c r="F69" i="23"/>
  <c r="F105" i="26"/>
  <c r="F105" i="24"/>
  <c r="F105" i="27"/>
  <c r="F105" i="35"/>
  <c r="F105" i="23"/>
  <c r="E119" i="27"/>
  <c r="E119" i="24"/>
  <c r="E119" i="29"/>
  <c r="E119" i="28"/>
  <c r="E119" i="32"/>
  <c r="E119" i="26"/>
  <c r="E20" i="18"/>
  <c r="E20" i="28"/>
  <c r="E20" i="25"/>
  <c r="E20" i="32"/>
  <c r="E20" i="23"/>
  <c r="E20" i="31"/>
  <c r="E20" i="26"/>
  <c r="F92" i="26"/>
  <c r="F92" i="30"/>
  <c r="F92" i="27"/>
  <c r="F92" i="35"/>
  <c r="F92" i="22"/>
  <c r="E80" i="35"/>
  <c r="E80" i="23"/>
  <c r="E80" i="22"/>
  <c r="E80" i="31"/>
  <c r="E80" i="29"/>
  <c r="E80" i="32"/>
  <c r="E80" i="25"/>
  <c r="E80" i="28"/>
  <c r="E120" i="7"/>
  <c r="E120" i="35"/>
  <c r="E120" i="26"/>
  <c r="E120" i="29"/>
  <c r="E120" i="22"/>
  <c r="E120" i="28"/>
  <c r="E120" i="27"/>
  <c r="E120" i="25"/>
  <c r="E120" i="21"/>
  <c r="F49" i="18"/>
  <c r="F49" i="35"/>
  <c r="F49" i="29"/>
  <c r="F49" i="23"/>
  <c r="F49" i="30"/>
  <c r="F49" i="28"/>
  <c r="F49" i="27"/>
  <c r="F49" i="26"/>
  <c r="E78" i="31"/>
  <c r="E78" i="28"/>
  <c r="E78" i="21"/>
  <c r="E78" i="35"/>
  <c r="E78" i="30"/>
  <c r="E78" i="29"/>
  <c r="E78" i="32"/>
  <c r="E78" i="24"/>
  <c r="E78" i="23"/>
  <c r="E78" i="27"/>
  <c r="E78" i="25"/>
  <c r="E78" i="26"/>
  <c r="E78" i="22"/>
  <c r="F126" i="22"/>
  <c r="F126" i="27"/>
  <c r="F126" i="29"/>
  <c r="F126" i="21"/>
  <c r="F126" i="23"/>
  <c r="F126" i="35"/>
  <c r="F126" i="25"/>
  <c r="F126" i="28"/>
  <c r="F126" i="31"/>
  <c r="F126" i="26"/>
  <c r="F13" i="7"/>
  <c r="F13" i="31"/>
  <c r="F13" i="25"/>
  <c r="F13" i="28"/>
  <c r="F13" i="26"/>
  <c r="F13" i="30"/>
  <c r="F13" i="32"/>
  <c r="G47" i="35"/>
  <c r="G47" i="30"/>
  <c r="G47" i="23"/>
  <c r="G47" i="29"/>
  <c r="G47" i="28"/>
  <c r="G47" i="22"/>
  <c r="G47" i="25"/>
  <c r="G47" i="24"/>
  <c r="G47" i="27"/>
  <c r="G47" i="31"/>
  <c r="G47" i="32"/>
  <c r="G47" i="26"/>
  <c r="E65" i="35"/>
  <c r="E65" i="23"/>
  <c r="E65" i="27"/>
  <c r="E65" i="32"/>
  <c r="E65" i="24"/>
  <c r="E65" i="28"/>
  <c r="E65" i="26"/>
  <c r="E65" i="30"/>
  <c r="E65" i="25"/>
  <c r="G51" i="22"/>
  <c r="G51" i="23"/>
  <c r="G51" i="28"/>
  <c r="G51" i="26"/>
  <c r="G51" i="31"/>
  <c r="G51" i="35"/>
  <c r="G51" i="30"/>
  <c r="G51" i="29"/>
  <c r="G51" i="24"/>
  <c r="G51" i="27"/>
  <c r="G51" i="25"/>
  <c r="G51" i="32"/>
  <c r="F76" i="35"/>
  <c r="F76" i="29"/>
  <c r="F76" i="23"/>
  <c r="F76" i="21"/>
  <c r="F76" i="22"/>
  <c r="F76" i="24"/>
  <c r="F76" i="30"/>
  <c r="F76" i="27"/>
  <c r="E47" i="31"/>
  <c r="E47" i="29"/>
  <c r="E47" i="30"/>
  <c r="E47" i="23"/>
  <c r="E47" i="28"/>
  <c r="E47" i="35"/>
  <c r="E47" i="26"/>
  <c r="E47" i="21"/>
  <c r="F63" i="28"/>
  <c r="F63" i="35"/>
  <c r="F63" i="30"/>
  <c r="F63" i="31"/>
  <c r="F63" i="29"/>
  <c r="F63" i="26"/>
  <c r="F63" i="27"/>
  <c r="F63" i="24"/>
  <c r="F63" i="21"/>
  <c r="F41" i="21"/>
  <c r="F41" i="32"/>
  <c r="F41" i="27"/>
  <c r="F41" i="26"/>
  <c r="F41" i="29"/>
  <c r="F41" i="23"/>
  <c r="F102" i="27"/>
  <c r="F102" i="21"/>
  <c r="F102" i="35"/>
  <c r="F102" i="23"/>
  <c r="F16" i="32"/>
  <c r="F16" i="31"/>
  <c r="F16" i="27"/>
  <c r="F16" i="29"/>
  <c r="F16" i="21"/>
  <c r="F16" i="28"/>
  <c r="F16" i="24"/>
  <c r="F28" i="32"/>
  <c r="F28" i="31"/>
  <c r="F28" i="29"/>
  <c r="F28" i="24"/>
  <c r="F28" i="26"/>
  <c r="F28" i="27"/>
  <c r="F28" i="25"/>
  <c r="F28" i="21"/>
  <c r="G70" i="22"/>
  <c r="G70" i="30"/>
  <c r="G70" i="24"/>
  <c r="G70" i="32"/>
  <c r="G70" i="35"/>
  <c r="G70" i="28"/>
  <c r="E88" i="29"/>
  <c r="E88" i="31"/>
  <c r="E88" i="28"/>
  <c r="E88" i="32"/>
  <c r="E88" i="24"/>
  <c r="E88" i="23"/>
  <c r="E88" i="25"/>
  <c r="G102" i="31"/>
  <c r="G102" i="35"/>
  <c r="G102" i="28"/>
  <c r="G102" i="26"/>
  <c r="G102" i="29"/>
  <c r="G102" i="24"/>
  <c r="G102" i="21"/>
  <c r="E130" i="32"/>
  <c r="E130" i="29"/>
  <c r="E130" i="25"/>
  <c r="E130" i="27"/>
  <c r="E130" i="26"/>
  <c r="E130" i="21"/>
  <c r="E130" i="31"/>
  <c r="E130" i="24"/>
  <c r="E130" i="22"/>
  <c r="E130" i="35"/>
  <c r="E130" i="23"/>
  <c r="F18" i="30"/>
  <c r="F18" i="24"/>
  <c r="F18" i="31"/>
  <c r="F18" i="29"/>
  <c r="F18" i="23"/>
  <c r="E35" i="29"/>
  <c r="E35" i="23"/>
  <c r="E35" i="27"/>
  <c r="E35" i="30"/>
  <c r="E35" i="22"/>
  <c r="E35" i="32"/>
  <c r="E35" i="31"/>
  <c r="E35" i="24"/>
  <c r="E35" i="26"/>
  <c r="E35" i="21"/>
  <c r="E44" i="23"/>
  <c r="E44" i="24"/>
  <c r="E44" i="31"/>
  <c r="E44" i="28"/>
  <c r="E44" i="21"/>
  <c r="E44" i="35"/>
  <c r="E44" i="27"/>
  <c r="E44" i="29"/>
  <c r="E44" i="26"/>
  <c r="F51" i="29"/>
  <c r="F51" i="31"/>
  <c r="F51" i="30"/>
  <c r="F51" i="21"/>
  <c r="F51" i="28"/>
  <c r="F51" i="25"/>
  <c r="F51" i="23"/>
  <c r="F51" i="24"/>
  <c r="F51" i="32"/>
  <c r="F51" i="26"/>
  <c r="F51" i="22"/>
  <c r="E74" i="32"/>
  <c r="E74" i="35"/>
  <c r="E74" i="22"/>
  <c r="E74" i="29"/>
  <c r="E74" i="21"/>
  <c r="E74" i="26"/>
  <c r="E74" i="24"/>
  <c r="E74" i="31"/>
  <c r="E74" i="25"/>
  <c r="F85" i="24"/>
  <c r="F85" i="31"/>
  <c r="F85" i="30"/>
  <c r="F85" i="35"/>
  <c r="F85" i="25"/>
  <c r="F85" i="26"/>
  <c r="F85" i="29"/>
  <c r="F85" i="22"/>
  <c r="F85" i="28"/>
  <c r="F85" i="27"/>
  <c r="F85" i="23"/>
  <c r="F44" i="18"/>
  <c r="F44" i="21"/>
  <c r="F44" i="35"/>
  <c r="F44" i="31"/>
  <c r="F44" i="29"/>
  <c r="F44" i="25"/>
  <c r="F44" i="22"/>
  <c r="F44" i="28"/>
  <c r="F44" i="14"/>
  <c r="G56" i="32"/>
  <c r="G56" i="30"/>
  <c r="G56" i="24"/>
  <c r="G56" i="22"/>
  <c r="G56" i="26"/>
  <c r="G56" i="27"/>
  <c r="G56" i="25"/>
  <c r="G56" i="31"/>
  <c r="G56" i="35"/>
  <c r="G56" i="28"/>
  <c r="G81" i="30"/>
  <c r="F15" i="22"/>
  <c r="G22" i="24"/>
  <c r="E93" i="32"/>
  <c r="E51" i="29"/>
  <c r="F63" i="25"/>
  <c r="E79" i="24"/>
  <c r="F69" i="27"/>
  <c r="F73" i="31"/>
  <c r="E20" i="27"/>
  <c r="E115" i="28"/>
  <c r="E88" i="35"/>
  <c r="F12" i="27"/>
  <c r="E110" i="31"/>
  <c r="G121" i="21"/>
  <c r="G121" i="31"/>
  <c r="G121" i="27"/>
  <c r="G121" i="32"/>
  <c r="F13" i="27"/>
  <c r="F87" i="23"/>
  <c r="F87" i="27"/>
  <c r="F122" i="29"/>
  <c r="E128" i="22"/>
  <c r="E128" i="31"/>
  <c r="G107" i="28"/>
  <c r="G11" i="24"/>
  <c r="G11" i="25"/>
  <c r="G11" i="28"/>
  <c r="G23" i="23"/>
  <c r="G84" i="29"/>
  <c r="F62" i="27"/>
  <c r="F62" i="28"/>
  <c r="F86" i="26"/>
  <c r="G93" i="30"/>
  <c r="E119" i="22"/>
  <c r="G70" i="25"/>
  <c r="F102" i="26"/>
  <c r="E120" i="24"/>
  <c r="E120" i="32"/>
  <c r="E62" i="22"/>
  <c r="E62" i="30"/>
  <c r="F58" i="22"/>
  <c r="G103" i="31"/>
  <c r="F92" i="25"/>
  <c r="E109" i="22"/>
  <c r="E64" i="31"/>
  <c r="G97" i="25"/>
  <c r="F24" i="25"/>
  <c r="F24" i="22"/>
  <c r="F51" i="27"/>
  <c r="G31" i="27"/>
  <c r="E80" i="21"/>
  <c r="E80" i="30"/>
  <c r="F25" i="27"/>
  <c r="F79" i="25"/>
  <c r="E123" i="30"/>
  <c r="F126" i="30"/>
  <c r="E35" i="28"/>
  <c r="G56" i="23"/>
  <c r="F8" i="29"/>
  <c r="F8" i="27"/>
  <c r="F8" i="23"/>
  <c r="F8" i="28"/>
  <c r="F8" i="31"/>
  <c r="F8" i="24"/>
  <c r="E10" i="32"/>
  <c r="E10" i="31"/>
  <c r="E10" i="26"/>
  <c r="E10" i="24"/>
  <c r="E10" i="25"/>
  <c r="E10" i="29"/>
  <c r="E10" i="23"/>
  <c r="E10" i="22"/>
  <c r="G81" i="7"/>
  <c r="G21" i="32"/>
  <c r="G21" i="24"/>
  <c r="G21" i="26"/>
  <c r="G21" i="27"/>
  <c r="G21" i="31"/>
  <c r="G21" i="25"/>
  <c r="G21" i="23"/>
  <c r="G21" i="30"/>
  <c r="G21" i="29"/>
  <c r="G21" i="22"/>
  <c r="F5" i="29"/>
  <c r="F5" i="30"/>
  <c r="F5" i="21"/>
  <c r="F5" i="24"/>
  <c r="F5" i="27"/>
  <c r="E53" i="21"/>
  <c r="E53" i="32"/>
  <c r="E53" i="31"/>
  <c r="E53" i="23"/>
  <c r="E53" i="22"/>
  <c r="E53" i="25"/>
  <c r="E53" i="35"/>
  <c r="E53" i="28"/>
  <c r="F51" i="8"/>
  <c r="F57" i="35"/>
  <c r="F57" i="28"/>
  <c r="F57" i="32"/>
  <c r="F57" i="22"/>
  <c r="G35" i="26"/>
  <c r="G35" i="25"/>
  <c r="G35" i="28"/>
  <c r="G35" i="29"/>
  <c r="G35" i="22"/>
  <c r="F65" i="21"/>
  <c r="F65" i="29"/>
  <c r="F65" i="31"/>
  <c r="F65" i="25"/>
  <c r="F65" i="23"/>
  <c r="F65" i="32"/>
  <c r="F65" i="26"/>
  <c r="F78" i="32"/>
  <c r="F78" i="31"/>
  <c r="F78" i="22"/>
  <c r="F78" i="23"/>
  <c r="F131" i="18"/>
  <c r="F131" i="31"/>
  <c r="F131" i="32"/>
  <c r="F131" i="23"/>
  <c r="F131" i="25"/>
  <c r="F131" i="28"/>
  <c r="F131" i="24"/>
  <c r="G10" i="25"/>
  <c r="G10" i="28"/>
  <c r="G10" i="21"/>
  <c r="G10" i="27"/>
  <c r="G10" i="29"/>
  <c r="G10" i="23"/>
  <c r="G10" i="24"/>
  <c r="G18" i="27"/>
  <c r="G18" i="22"/>
  <c r="G18" i="25"/>
  <c r="G18" i="21"/>
  <c r="G18" i="26"/>
  <c r="G18" i="30"/>
  <c r="G18" i="24"/>
  <c r="G18" i="31"/>
  <c r="G45" i="27"/>
  <c r="G45" i="30"/>
  <c r="G45" i="26"/>
  <c r="G45" i="24"/>
  <c r="G45" i="25"/>
  <c r="G45" i="32"/>
  <c r="G45" i="28"/>
  <c r="G45" i="22"/>
  <c r="E58" i="26"/>
  <c r="E58" i="22"/>
  <c r="E58" i="32"/>
  <c r="E58" i="24"/>
  <c r="E58" i="29"/>
  <c r="E58" i="23"/>
  <c r="G85" i="9"/>
  <c r="E23" i="23"/>
  <c r="E23" i="26"/>
  <c r="E23" i="29"/>
  <c r="E23" i="32"/>
  <c r="E23" i="28"/>
  <c r="E23" i="27"/>
  <c r="E23" i="22"/>
  <c r="G68" i="26"/>
  <c r="G68" i="27"/>
  <c r="G68" i="21"/>
  <c r="G68" i="32"/>
  <c r="G68" i="35"/>
  <c r="G68" i="28"/>
  <c r="G68" i="24"/>
  <c r="G68" i="30"/>
  <c r="G68" i="25"/>
  <c r="G68" i="22"/>
  <c r="G116" i="35"/>
  <c r="G116" i="31"/>
  <c r="G116" i="30"/>
  <c r="G116" i="21"/>
  <c r="G116" i="29"/>
  <c r="G116" i="28"/>
  <c r="G116" i="26"/>
  <c r="F50" i="32"/>
  <c r="F50" i="28"/>
  <c r="F50" i="25"/>
  <c r="E24" i="30"/>
  <c r="E24" i="28"/>
  <c r="E24" i="23"/>
  <c r="E24" i="24"/>
  <c r="E24" i="22"/>
  <c r="E24" i="21"/>
  <c r="E61" i="26"/>
  <c r="E61" i="28"/>
  <c r="E61" i="23"/>
  <c r="E61" i="31"/>
  <c r="E61" i="22"/>
  <c r="E78" i="9"/>
  <c r="G18" i="10"/>
  <c r="G96" i="22"/>
  <c r="G96" i="35"/>
  <c r="G96" i="30"/>
  <c r="G96" i="24"/>
  <c r="G96" i="29"/>
  <c r="G96" i="27"/>
  <c r="G96" i="25"/>
  <c r="G26" i="26"/>
  <c r="G26" i="31"/>
  <c r="G26" i="24"/>
  <c r="G26" i="21"/>
  <c r="G26" i="22"/>
  <c r="G26" i="23"/>
  <c r="G77" i="9"/>
  <c r="E95" i="30"/>
  <c r="E95" i="24"/>
  <c r="E95" i="35"/>
  <c r="E95" i="25"/>
  <c r="E95" i="28"/>
  <c r="E95" i="22"/>
  <c r="E95" i="21"/>
  <c r="G113" i="24"/>
  <c r="G113" i="31"/>
  <c r="G113" i="23"/>
  <c r="G113" i="27"/>
  <c r="G39" i="31"/>
  <c r="G39" i="30"/>
  <c r="G39" i="29"/>
  <c r="G39" i="22"/>
  <c r="G39" i="21"/>
  <c r="G39" i="23"/>
  <c r="G39" i="25"/>
  <c r="E57" i="21"/>
  <c r="E57" i="35"/>
  <c r="E57" i="29"/>
  <c r="E57" i="30"/>
  <c r="E57" i="25"/>
  <c r="E57" i="24"/>
  <c r="E57" i="22"/>
  <c r="E131" i="32"/>
  <c r="E131" i="23"/>
  <c r="E131" i="28"/>
  <c r="E131" i="35"/>
  <c r="E131" i="24"/>
  <c r="E131" i="31"/>
  <c r="E131" i="29"/>
  <c r="E131" i="26"/>
  <c r="G95" i="35"/>
  <c r="G95" i="31"/>
  <c r="G95" i="29"/>
  <c r="G95" i="23"/>
  <c r="G95" i="22"/>
  <c r="G95" i="32"/>
  <c r="G95" i="25"/>
  <c r="G95" i="28"/>
  <c r="G95" i="26"/>
  <c r="G95" i="21"/>
  <c r="G95" i="27"/>
  <c r="G127" i="21"/>
  <c r="G127" i="32"/>
  <c r="G127" i="35"/>
  <c r="G127" i="27"/>
  <c r="G127" i="22"/>
  <c r="G127" i="28"/>
  <c r="G127" i="25"/>
  <c r="G127" i="26"/>
  <c r="G127" i="23"/>
  <c r="G127" i="31"/>
  <c r="G127" i="30"/>
  <c r="G127" i="24"/>
  <c r="G127" i="29"/>
  <c r="F60" i="35"/>
  <c r="F60" i="26"/>
  <c r="F60" i="31"/>
  <c r="F60" i="32"/>
  <c r="F60" i="30"/>
  <c r="F60" i="25"/>
  <c r="F60" i="22"/>
  <c r="F60" i="24"/>
  <c r="G52" i="35"/>
  <c r="G52" i="31"/>
  <c r="G52" i="22"/>
  <c r="G52" i="29"/>
  <c r="G52" i="27"/>
  <c r="E13" i="10"/>
  <c r="E24" i="3"/>
  <c r="G80" i="22"/>
  <c r="G80" i="35"/>
  <c r="G80" i="21"/>
  <c r="G80" i="32"/>
  <c r="G80" i="30"/>
  <c r="G80" i="31"/>
  <c r="G80" i="29"/>
  <c r="G80" i="23"/>
  <c r="G117" i="3"/>
  <c r="G117" i="10"/>
  <c r="F118" i="26"/>
  <c r="F118" i="27"/>
  <c r="F118" i="23"/>
  <c r="F118" i="25"/>
  <c r="F118" i="21"/>
  <c r="F118" i="32"/>
  <c r="F118" i="35"/>
  <c r="F51" i="10"/>
  <c r="G56" i="8"/>
  <c r="G72" i="26"/>
  <c r="G72" i="21"/>
  <c r="G72" i="31"/>
  <c r="G72" i="29"/>
  <c r="G72" i="32"/>
  <c r="G72" i="30"/>
  <c r="G72" i="28"/>
  <c r="G72" i="27"/>
  <c r="G72" i="25"/>
  <c r="F101" i="28"/>
  <c r="F101" i="25"/>
  <c r="F101" i="24"/>
  <c r="F101" i="30"/>
  <c r="F101" i="22"/>
  <c r="F101" i="31"/>
  <c r="F101" i="29"/>
  <c r="F101" i="32"/>
  <c r="F101" i="23"/>
  <c r="F101" i="21"/>
  <c r="F117" i="8"/>
  <c r="G30" i="27"/>
  <c r="G30" i="25"/>
  <c r="G30" i="23"/>
  <c r="G30" i="26"/>
  <c r="G30" i="24"/>
  <c r="G30" i="32"/>
  <c r="G30" i="28"/>
  <c r="G30" i="31"/>
  <c r="G30" i="30"/>
  <c r="G30" i="29"/>
  <c r="G30" i="22"/>
  <c r="F36" i="23"/>
  <c r="F36" i="28"/>
  <c r="F36" i="24"/>
  <c r="F36" i="21"/>
  <c r="F36" i="22"/>
  <c r="F36" i="30"/>
  <c r="G91" i="21"/>
  <c r="G91" i="35"/>
  <c r="G91" i="22"/>
  <c r="G91" i="26"/>
  <c r="G91" i="25"/>
  <c r="G91" i="32"/>
  <c r="G91" i="29"/>
  <c r="G91" i="28"/>
  <c r="G91" i="30"/>
  <c r="G91" i="27"/>
  <c r="G91" i="31"/>
  <c r="G91" i="23"/>
  <c r="G91" i="24"/>
  <c r="G51" i="8"/>
  <c r="E52" i="10"/>
  <c r="E54" i="35"/>
  <c r="E54" i="24"/>
  <c r="E54" i="22"/>
  <c r="E54" i="32"/>
  <c r="E54" i="31"/>
  <c r="E54" i="28"/>
  <c r="E54" i="25"/>
  <c r="E54" i="23"/>
  <c r="E54" i="29"/>
  <c r="E54" i="30"/>
  <c r="G15" i="28"/>
  <c r="G15" i="29"/>
  <c r="G15" i="32"/>
  <c r="G15" i="31"/>
  <c r="G15" i="23"/>
  <c r="F25" i="3"/>
  <c r="F46" i="31"/>
  <c r="F46" i="35"/>
  <c r="F46" i="28"/>
  <c r="F46" i="23"/>
  <c r="F46" i="21"/>
  <c r="F46" i="29"/>
  <c r="F46" i="24"/>
  <c r="F46" i="26"/>
  <c r="F87" i="3"/>
  <c r="E106" i="23"/>
  <c r="E106" i="21"/>
  <c r="E106" i="28"/>
  <c r="E106" i="24"/>
  <c r="E106" i="27"/>
  <c r="G13" i="25"/>
  <c r="G13" i="26"/>
  <c r="G13" i="31"/>
  <c r="G13" i="32"/>
  <c r="G13" i="30"/>
  <c r="G13" i="29"/>
  <c r="G13" i="22"/>
  <c r="G13" i="28"/>
  <c r="G13" i="27"/>
  <c r="G17" i="32"/>
  <c r="G17" i="31"/>
  <c r="G17" i="26"/>
  <c r="G17" i="21"/>
  <c r="G17" i="24"/>
  <c r="G17" i="23"/>
  <c r="G17" i="30"/>
  <c r="G17" i="28"/>
  <c r="G17" i="29"/>
  <c r="G27" i="3"/>
  <c r="G27" i="10"/>
  <c r="F108" i="25"/>
  <c r="F108" i="31"/>
  <c r="F108" i="30"/>
  <c r="F108" i="21"/>
  <c r="F108" i="35"/>
  <c r="F108" i="24"/>
  <c r="F108" i="26"/>
  <c r="F108" i="27"/>
  <c r="F108" i="23"/>
  <c r="F108" i="22"/>
  <c r="F108" i="32"/>
  <c r="F108" i="28"/>
  <c r="F108" i="29"/>
  <c r="E55" i="14"/>
  <c r="E55" i="27"/>
  <c r="E55" i="30"/>
  <c r="E55" i="22"/>
  <c r="E55" i="32"/>
  <c r="E55" i="23"/>
  <c r="E55" i="35"/>
  <c r="E55" i="28"/>
  <c r="E55" i="25"/>
  <c r="G16" i="18"/>
  <c r="G16" i="22"/>
  <c r="G16" i="28"/>
  <c r="G16" i="21"/>
  <c r="G16" i="32"/>
  <c r="G16" i="27"/>
  <c r="G16" i="31"/>
  <c r="G16" i="26"/>
  <c r="E18" i="32"/>
  <c r="E18" i="29"/>
  <c r="E18" i="24"/>
  <c r="E18" i="28"/>
  <c r="E18" i="30"/>
  <c r="E18" i="25"/>
  <c r="E18" i="22"/>
  <c r="E18" i="23"/>
  <c r="E18" i="27"/>
  <c r="E18" i="31"/>
  <c r="E18" i="26"/>
  <c r="E18" i="21"/>
  <c r="F64" i="35"/>
  <c r="F64" i="23"/>
  <c r="F64" i="28"/>
  <c r="F64" i="24"/>
  <c r="F64" i="22"/>
  <c r="F64" i="25"/>
  <c r="F64" i="21"/>
  <c r="G71" i="35"/>
  <c r="G71" i="23"/>
  <c r="G71" i="25"/>
  <c r="G71" i="22"/>
  <c r="G71" i="31"/>
  <c r="G71" i="32"/>
  <c r="E89" i="35"/>
  <c r="E89" i="26"/>
  <c r="E89" i="24"/>
  <c r="E89" i="27"/>
  <c r="E89" i="21"/>
  <c r="E89" i="29"/>
  <c r="E89" i="25"/>
  <c r="E89" i="23"/>
  <c r="E89" i="32"/>
  <c r="E89" i="22"/>
  <c r="E89" i="30"/>
  <c r="E122" i="10"/>
  <c r="F129" i="10"/>
  <c r="E91" i="25"/>
  <c r="E91" i="31"/>
  <c r="E91" i="27"/>
  <c r="E91" i="26"/>
  <c r="E91" i="21"/>
  <c r="E91" i="32"/>
  <c r="E91" i="24"/>
  <c r="E91" i="29"/>
  <c r="E102" i="24"/>
  <c r="E102" i="27"/>
  <c r="E102" i="22"/>
  <c r="E102" i="25"/>
  <c r="G120" i="30"/>
  <c r="G120" i="24"/>
  <c r="G120" i="27"/>
  <c r="G120" i="31"/>
  <c r="G120" i="25"/>
  <c r="G120" i="21"/>
  <c r="G120" i="32"/>
  <c r="G120" i="29"/>
  <c r="G120" i="28"/>
  <c r="G120" i="35"/>
  <c r="G19" i="3"/>
  <c r="G19" i="28"/>
  <c r="G19" i="26"/>
  <c r="G19" i="31"/>
  <c r="G19" i="22"/>
  <c r="G19" i="23"/>
  <c r="G19" i="25"/>
  <c r="G19" i="30"/>
  <c r="G19" i="29"/>
  <c r="G19" i="24"/>
  <c r="E29" i="18"/>
  <c r="E29" i="26"/>
  <c r="E29" i="23"/>
  <c r="E29" i="27"/>
  <c r="E29" i="25"/>
  <c r="E29" i="24"/>
  <c r="E29" i="32"/>
  <c r="E29" i="30"/>
  <c r="E29" i="31"/>
  <c r="G54" i="31"/>
  <c r="G54" i="29"/>
  <c r="G54" i="22"/>
  <c r="G54" i="24"/>
  <c r="G54" i="23"/>
  <c r="E104" i="31"/>
  <c r="E104" i="23"/>
  <c r="E104" i="25"/>
  <c r="E104" i="21"/>
  <c r="E104" i="29"/>
  <c r="E104" i="32"/>
  <c r="E104" i="27"/>
  <c r="E104" i="24"/>
  <c r="E104" i="22"/>
  <c r="F63" i="7"/>
  <c r="G104" i="18"/>
  <c r="G104" i="35"/>
  <c r="G104" i="24"/>
  <c r="G104" i="28"/>
  <c r="G104" i="26"/>
  <c r="G104" i="22"/>
  <c r="G104" i="25"/>
  <c r="G104" i="30"/>
  <c r="G104" i="32"/>
  <c r="G104" i="29"/>
  <c r="G104" i="27"/>
  <c r="G104" i="21"/>
  <c r="F23" i="10"/>
  <c r="F23" i="25"/>
  <c r="F23" i="30"/>
  <c r="F23" i="26"/>
  <c r="F23" i="27"/>
  <c r="F23" i="29"/>
  <c r="F23" i="28"/>
  <c r="E69" i="18"/>
  <c r="E69" i="24"/>
  <c r="E69" i="28"/>
  <c r="E69" i="22"/>
  <c r="E69" i="31"/>
  <c r="E69" i="29"/>
  <c r="E69" i="30"/>
  <c r="E69" i="21"/>
  <c r="F21" i="31"/>
  <c r="F21" i="27"/>
  <c r="F21" i="30"/>
  <c r="F21" i="21"/>
  <c r="F21" i="25"/>
  <c r="F21" i="24"/>
  <c r="G128" i="10"/>
  <c r="E32" i="21"/>
  <c r="E32" i="29"/>
  <c r="E32" i="28"/>
  <c r="E32" i="26"/>
  <c r="E32" i="25"/>
  <c r="E32" i="30"/>
  <c r="E110" i="7"/>
  <c r="F38" i="32"/>
  <c r="F38" i="26"/>
  <c r="F38" i="23"/>
  <c r="F38" i="29"/>
  <c r="F38" i="22"/>
  <c r="F70" i="3"/>
  <c r="F70" i="32"/>
  <c r="F70" i="29"/>
  <c r="F70" i="27"/>
  <c r="F70" i="30"/>
  <c r="F70" i="21"/>
  <c r="F70" i="23"/>
  <c r="G108" i="31"/>
  <c r="G108" i="35"/>
  <c r="G108" i="28"/>
  <c r="G108" i="25"/>
  <c r="G108" i="24"/>
  <c r="G108" i="23"/>
  <c r="G108" i="29"/>
  <c r="G108" i="26"/>
  <c r="G109" i="10"/>
  <c r="E43" i="25"/>
  <c r="E43" i="23"/>
  <c r="E43" i="30"/>
  <c r="E43" i="24"/>
  <c r="E75" i="30"/>
  <c r="E75" i="22"/>
  <c r="E75" i="25"/>
  <c r="E75" i="27"/>
  <c r="E75" i="28"/>
  <c r="E75" i="21"/>
  <c r="E76" i="10"/>
  <c r="E83" i="24"/>
  <c r="E83" i="25"/>
  <c r="E83" i="30"/>
  <c r="E83" i="23"/>
  <c r="E83" i="21"/>
  <c r="E83" i="35"/>
  <c r="E83" i="28"/>
  <c r="E83" i="27"/>
  <c r="E86" i="32"/>
  <c r="E86" i="35"/>
  <c r="E86" i="31"/>
  <c r="E86" i="28"/>
  <c r="E86" i="25"/>
  <c r="E86" i="30"/>
  <c r="E86" i="29"/>
  <c r="E86" i="27"/>
  <c r="E86" i="26"/>
  <c r="E86" i="24"/>
  <c r="E86" i="22"/>
  <c r="E86" i="23"/>
  <c r="E86" i="21"/>
  <c r="F89" i="35"/>
  <c r="F89" i="29"/>
  <c r="F89" i="31"/>
  <c r="F89" i="27"/>
  <c r="F89" i="25"/>
  <c r="F121" i="35"/>
  <c r="F121" i="28"/>
  <c r="F121" i="22"/>
  <c r="F121" i="25"/>
  <c r="F121" i="24"/>
  <c r="F121" i="30"/>
  <c r="F121" i="23"/>
  <c r="F121" i="21"/>
  <c r="F130" i="7"/>
  <c r="F130" i="35"/>
  <c r="F130" i="31"/>
  <c r="F130" i="32"/>
  <c r="F130" i="26"/>
  <c r="F130" i="28"/>
  <c r="F130" i="22"/>
  <c r="F130" i="21"/>
  <c r="E4" i="21"/>
  <c r="E4" i="32"/>
  <c r="E4" i="27"/>
  <c r="E4" i="31"/>
  <c r="E4" i="29"/>
  <c r="E4" i="24"/>
  <c r="E84" i="30"/>
  <c r="E84" i="29"/>
  <c r="E84" i="22"/>
  <c r="E84" i="26"/>
  <c r="E84" i="35"/>
  <c r="E84" i="32"/>
  <c r="E84" i="24"/>
  <c r="G133" i="35"/>
  <c r="G133" i="30"/>
  <c r="G133" i="22"/>
  <c r="G133" i="21"/>
  <c r="G133" i="28"/>
  <c r="G133" i="26"/>
  <c r="G133" i="25"/>
  <c r="F4" i="26"/>
  <c r="F4" i="24"/>
  <c r="F4" i="21"/>
  <c r="F4" i="31"/>
  <c r="F4" i="25"/>
  <c r="F43" i="7"/>
  <c r="G89" i="3"/>
  <c r="G89" i="10"/>
  <c r="G132" i="35"/>
  <c r="G132" i="23"/>
  <c r="G132" i="26"/>
  <c r="G132" i="32"/>
  <c r="G132" i="28"/>
  <c r="G132" i="24"/>
  <c r="G132" i="25"/>
  <c r="G132" i="22"/>
  <c r="G132" i="27"/>
  <c r="G132" i="29"/>
  <c r="G132" i="31"/>
  <c r="G132" i="30"/>
  <c r="G132" i="21"/>
  <c r="F40" i="31"/>
  <c r="F40" i="28"/>
  <c r="F40" i="24"/>
  <c r="F40" i="21"/>
  <c r="F40" i="23"/>
  <c r="F40" i="22"/>
  <c r="F40" i="30"/>
  <c r="F40" i="27"/>
  <c r="F40" i="29"/>
  <c r="F40" i="32"/>
  <c r="F40" i="26"/>
  <c r="F40" i="25"/>
  <c r="E72" i="30"/>
  <c r="E72" i="31"/>
  <c r="E72" i="28"/>
  <c r="E72" i="29"/>
  <c r="E72" i="24"/>
  <c r="E72" i="18"/>
  <c r="G118" i="24"/>
  <c r="G118" i="31"/>
  <c r="G118" i="28"/>
  <c r="G118" i="29"/>
  <c r="G118" i="21"/>
  <c r="G118" i="23"/>
  <c r="G118" i="25"/>
  <c r="G119" i="7"/>
  <c r="E27" i="27"/>
  <c r="E27" i="24"/>
  <c r="E27" i="30"/>
  <c r="E27" i="28"/>
  <c r="E27" i="22"/>
  <c r="E27" i="23"/>
  <c r="E27" i="32"/>
  <c r="E27" i="29"/>
  <c r="E27" i="31"/>
  <c r="E37" i="26"/>
  <c r="E37" i="32"/>
  <c r="E37" i="28"/>
  <c r="E37" i="27"/>
  <c r="E37" i="21"/>
  <c r="E37" i="23"/>
  <c r="E37" i="25"/>
  <c r="E38" i="10"/>
  <c r="G58" i="9"/>
  <c r="F88" i="18"/>
  <c r="F88" i="29"/>
  <c r="F88" i="31"/>
  <c r="F88" i="25"/>
  <c r="F88" i="35"/>
  <c r="F88" i="30"/>
  <c r="F88" i="24"/>
  <c r="E113" i="10"/>
  <c r="E113" i="23"/>
  <c r="E113" i="28"/>
  <c r="E113" i="21"/>
  <c r="E113" i="32"/>
  <c r="E113" i="29"/>
  <c r="E113" i="26"/>
  <c r="E113" i="30"/>
  <c r="F26" i="27"/>
  <c r="F26" i="31"/>
  <c r="F26" i="26"/>
  <c r="F26" i="25"/>
  <c r="F26" i="30"/>
  <c r="F26" i="22"/>
  <c r="E98" i="9"/>
  <c r="E114" i="28"/>
  <c r="E114" i="26"/>
  <c r="E114" i="25"/>
  <c r="E114" i="29"/>
  <c r="E114" i="30"/>
  <c r="E114" i="22"/>
  <c r="E114" i="21"/>
  <c r="E114" i="32"/>
  <c r="E114" i="35"/>
  <c r="E114" i="27"/>
  <c r="E114" i="23"/>
  <c r="F44" i="10"/>
  <c r="G87" i="9"/>
  <c r="G101" i="22"/>
  <c r="G101" i="25"/>
  <c r="G101" i="35"/>
  <c r="G101" i="31"/>
  <c r="G101" i="28"/>
  <c r="G101" i="30"/>
  <c r="G101" i="29"/>
  <c r="F110" i="22"/>
  <c r="F110" i="35"/>
  <c r="F110" i="28"/>
  <c r="F110" i="23"/>
  <c r="F110" i="32"/>
  <c r="F110" i="29"/>
  <c r="F110" i="31"/>
  <c r="F110" i="26"/>
  <c r="F110" i="24"/>
  <c r="F110" i="25"/>
  <c r="F28" i="7"/>
  <c r="G115" i="31"/>
  <c r="G115" i="30"/>
  <c r="G115" i="28"/>
  <c r="G115" i="25"/>
  <c r="G115" i="23"/>
  <c r="G115" i="24"/>
  <c r="G115" i="35"/>
  <c r="G115" i="32"/>
  <c r="G115" i="27"/>
  <c r="G115" i="22"/>
  <c r="G115" i="21"/>
  <c r="F67" i="8"/>
  <c r="E70" i="9"/>
  <c r="E70" i="28"/>
  <c r="E70" i="30"/>
  <c r="E70" i="27"/>
  <c r="E70" i="32"/>
  <c r="E70" i="31"/>
  <c r="E70" i="26"/>
  <c r="E70" i="29"/>
  <c r="E70" i="23"/>
  <c r="E70" i="25"/>
  <c r="E63" i="25"/>
  <c r="E63" i="24"/>
  <c r="E63" i="26"/>
  <c r="E63" i="22"/>
  <c r="E63" i="21"/>
  <c r="E63" i="30"/>
  <c r="E63" i="31"/>
  <c r="F133" i="3"/>
  <c r="G109" i="9"/>
  <c r="F113" i="31"/>
  <c r="F113" i="24"/>
  <c r="F113" i="26"/>
  <c r="F113" i="28"/>
  <c r="F113" i="25"/>
  <c r="F113" i="29"/>
  <c r="F17" i="32"/>
  <c r="F17" i="28"/>
  <c r="F17" i="31"/>
  <c r="F17" i="27"/>
  <c r="F17" i="22"/>
  <c r="F17" i="24"/>
  <c r="F17" i="29"/>
  <c r="F17" i="25"/>
  <c r="F17" i="23"/>
  <c r="G24" i="22"/>
  <c r="G24" i="31"/>
  <c r="G24" i="30"/>
  <c r="G24" i="29"/>
  <c r="E26" i="28"/>
  <c r="E26" i="32"/>
  <c r="E26" i="31"/>
  <c r="E26" i="22"/>
  <c r="E26" i="26"/>
  <c r="E26" i="30"/>
  <c r="E26" i="23"/>
  <c r="F33" i="14"/>
  <c r="F33" i="21"/>
  <c r="F33" i="30"/>
  <c r="F33" i="22"/>
  <c r="F33" i="23"/>
  <c r="F33" i="32"/>
  <c r="F33" i="26"/>
  <c r="E6" i="32"/>
  <c r="E6" i="29"/>
  <c r="E6" i="25"/>
  <c r="E6" i="24"/>
  <c r="E6" i="22"/>
  <c r="E19" i="29"/>
  <c r="E19" i="22"/>
  <c r="E19" i="21"/>
  <c r="E19" i="30"/>
  <c r="E19" i="31"/>
  <c r="E19" i="25"/>
  <c r="E19" i="26"/>
  <c r="E19" i="32"/>
  <c r="E19" i="28"/>
  <c r="E19" i="24"/>
  <c r="E19" i="27"/>
  <c r="G60" i="35"/>
  <c r="G60" i="27"/>
  <c r="G60" i="25"/>
  <c r="G60" i="21"/>
  <c r="G60" i="31"/>
  <c r="G60" i="28"/>
  <c r="G60" i="30"/>
  <c r="G60" i="29"/>
  <c r="G60" i="23"/>
  <c r="G60" i="32"/>
  <c r="G60" i="26"/>
  <c r="G60" i="24"/>
  <c r="G60" i="22"/>
  <c r="E49" i="7"/>
  <c r="F31" i="30"/>
  <c r="F31" i="22"/>
  <c r="F31" i="29"/>
  <c r="F31" i="32"/>
  <c r="F31" i="25"/>
  <c r="F31" i="28"/>
  <c r="F31" i="27"/>
  <c r="F31" i="21"/>
  <c r="F52" i="35"/>
  <c r="F52" i="30"/>
  <c r="F52" i="26"/>
  <c r="F52" i="27"/>
  <c r="F52" i="21"/>
  <c r="F52" i="31"/>
  <c r="F52" i="32"/>
  <c r="F52" i="28"/>
  <c r="F52" i="29"/>
  <c r="G64" i="10"/>
  <c r="G64" i="30"/>
  <c r="G64" i="23"/>
  <c r="G64" i="31"/>
  <c r="G64" i="25"/>
  <c r="G64" i="32"/>
  <c r="G64" i="35"/>
  <c r="G64" i="22"/>
  <c r="G64" i="29"/>
  <c r="G64" i="26"/>
  <c r="G64" i="24"/>
  <c r="F120" i="14"/>
  <c r="F120" i="23"/>
  <c r="F120" i="31"/>
  <c r="F120" i="24"/>
  <c r="F120" i="25"/>
  <c r="F120" i="26"/>
  <c r="F120" i="28"/>
  <c r="F120" i="30"/>
  <c r="F120" i="22"/>
  <c r="E6" i="21"/>
  <c r="F6" i="21"/>
  <c r="G61" i="21"/>
  <c r="G21" i="21"/>
  <c r="E26" i="21"/>
  <c r="E10" i="21"/>
  <c r="E42" i="21"/>
  <c r="E46" i="21"/>
  <c r="G13" i="21"/>
  <c r="E23" i="21"/>
  <c r="G27" i="21"/>
  <c r="F27" i="21"/>
  <c r="G38" i="21"/>
  <c r="F59" i="21"/>
  <c r="G54" i="21"/>
  <c r="G45" i="21"/>
  <c r="F43" i="21"/>
  <c r="E5" i="21"/>
  <c r="F27" i="24"/>
  <c r="G53" i="25"/>
  <c r="G81" i="22"/>
  <c r="F115" i="31"/>
  <c r="G6" i="25"/>
  <c r="G6" i="23"/>
  <c r="G6" i="30"/>
  <c r="G6" i="22"/>
  <c r="F15" i="26"/>
  <c r="F15" i="30"/>
  <c r="G22" i="23"/>
  <c r="E61" i="30"/>
  <c r="E61" i="35"/>
  <c r="E61" i="32"/>
  <c r="F68" i="22"/>
  <c r="E93" i="22"/>
  <c r="E93" i="30"/>
  <c r="E93" i="31"/>
  <c r="E117" i="23"/>
  <c r="E51" i="27"/>
  <c r="E51" i="25"/>
  <c r="F70" i="22"/>
  <c r="F70" i="24"/>
  <c r="G82" i="27"/>
  <c r="G82" i="31"/>
  <c r="G106" i="27"/>
  <c r="E108" i="32"/>
  <c r="E111" i="22"/>
  <c r="F118" i="30"/>
  <c r="F118" i="24"/>
  <c r="F118" i="29"/>
  <c r="F6" i="24"/>
  <c r="F6" i="32"/>
  <c r="E33" i="25"/>
  <c r="E33" i="31"/>
  <c r="E33" i="24"/>
  <c r="F77" i="31"/>
  <c r="G108" i="30"/>
  <c r="G108" i="32"/>
  <c r="G42" i="28"/>
  <c r="G45" i="29"/>
  <c r="G58" i="28"/>
  <c r="G58" i="23"/>
  <c r="G61" i="22"/>
  <c r="G74" i="26"/>
  <c r="G77" i="28"/>
  <c r="E92" i="26"/>
  <c r="E95" i="23"/>
  <c r="E95" i="27"/>
  <c r="G109" i="21"/>
  <c r="G109" i="27"/>
  <c r="G109" i="30"/>
  <c r="F29" i="29"/>
  <c r="F29" i="31"/>
  <c r="G39" i="27"/>
  <c r="E49" i="26"/>
  <c r="E49" i="29"/>
  <c r="E49" i="32"/>
  <c r="E57" i="31"/>
  <c r="E57" i="26"/>
  <c r="G71" i="21"/>
  <c r="G71" i="30"/>
  <c r="G71" i="24"/>
  <c r="E97" i="27"/>
  <c r="E97" i="25"/>
  <c r="E97" i="23"/>
  <c r="E113" i="31"/>
  <c r="F66" i="30"/>
  <c r="F66" i="25"/>
  <c r="E76" i="28"/>
  <c r="E79" i="27"/>
  <c r="E79" i="32"/>
  <c r="F131" i="30"/>
  <c r="G75" i="24"/>
  <c r="F91" i="23"/>
  <c r="F91" i="27"/>
  <c r="F94" i="32"/>
  <c r="E100" i="29"/>
  <c r="G15" i="27"/>
  <c r="G35" i="24"/>
  <c r="G35" i="31"/>
  <c r="F69" i="28"/>
  <c r="F69" i="29"/>
  <c r="G124" i="31"/>
  <c r="G5" i="23"/>
  <c r="G5" i="22"/>
  <c r="E104" i="26"/>
  <c r="E104" i="28"/>
  <c r="G133" i="27"/>
  <c r="G133" i="31"/>
  <c r="G133" i="24"/>
  <c r="F41" i="24"/>
  <c r="F49" i="22"/>
  <c r="F49" i="25"/>
  <c r="F49" i="24"/>
  <c r="F57" i="30"/>
  <c r="F57" i="24"/>
  <c r="F65" i="30"/>
  <c r="F65" i="35"/>
  <c r="F65" i="27"/>
  <c r="F73" i="22"/>
  <c r="F81" i="22"/>
  <c r="F81" i="25"/>
  <c r="F81" i="24"/>
  <c r="F89" i="21"/>
  <c r="F89" i="26"/>
  <c r="F97" i="25"/>
  <c r="F105" i="21"/>
  <c r="F105" i="30"/>
  <c r="F113" i="23"/>
  <c r="F113" i="32"/>
  <c r="F121" i="29"/>
  <c r="F121" i="32"/>
  <c r="F60" i="21"/>
  <c r="G24" i="21"/>
  <c r="E6" i="31"/>
  <c r="F61" i="28"/>
  <c r="F61" i="30"/>
  <c r="F99" i="26"/>
  <c r="F99" i="29"/>
  <c r="F99" i="32"/>
  <c r="F119" i="30"/>
  <c r="F119" i="31"/>
  <c r="G26" i="30"/>
  <c r="G26" i="32"/>
  <c r="G83" i="28"/>
  <c r="G83" i="27"/>
  <c r="E125" i="22"/>
  <c r="G54" i="25"/>
  <c r="G54" i="30"/>
  <c r="E88" i="22"/>
  <c r="F12" i="28"/>
  <c r="F12" i="30"/>
  <c r="F28" i="28"/>
  <c r="F28" i="30"/>
  <c r="E46" i="29"/>
  <c r="G92" i="25"/>
  <c r="G92" i="28"/>
  <c r="G92" i="23"/>
  <c r="G85" i="29"/>
  <c r="G121" i="28"/>
  <c r="G16" i="23"/>
  <c r="F21" i="28"/>
  <c r="G24" i="25"/>
  <c r="G24" i="27"/>
  <c r="G24" i="28"/>
  <c r="G24" i="24"/>
  <c r="G32" i="30"/>
  <c r="E41" i="29"/>
  <c r="E73" i="26"/>
  <c r="F80" i="21"/>
  <c r="F80" i="29"/>
  <c r="F80" i="22"/>
  <c r="E121" i="26"/>
  <c r="E60" i="26"/>
  <c r="E60" i="22"/>
  <c r="E60" i="32"/>
  <c r="E63" i="27"/>
  <c r="F87" i="21"/>
  <c r="F90" i="22"/>
  <c r="F90" i="32"/>
  <c r="F122" i="21"/>
  <c r="F122" i="22"/>
  <c r="E131" i="21"/>
  <c r="E131" i="27"/>
  <c r="E16" i="25"/>
  <c r="E16" i="31"/>
  <c r="E16" i="22"/>
  <c r="F19" i="30"/>
  <c r="F19" i="27"/>
  <c r="E28" i="30"/>
  <c r="E28" i="22"/>
  <c r="E37" i="30"/>
  <c r="E37" i="31"/>
  <c r="E69" i="25"/>
  <c r="E69" i="27"/>
  <c r="G107" i="24"/>
  <c r="G107" i="32"/>
  <c r="G107" i="22"/>
  <c r="F132" i="26"/>
  <c r="F132" i="25"/>
  <c r="F132" i="23"/>
  <c r="F38" i="28"/>
  <c r="F67" i="22"/>
  <c r="E91" i="35"/>
  <c r="R4" i="30"/>
  <c r="V4" i="30"/>
  <c r="F4" i="22"/>
  <c r="G11" i="27"/>
  <c r="F16" i="30"/>
  <c r="F20" i="23"/>
  <c r="F20" i="31"/>
  <c r="G23" i="29"/>
  <c r="F53" i="32"/>
  <c r="E70" i="21"/>
  <c r="G76" i="24"/>
  <c r="G76" i="31"/>
  <c r="G84" i="27"/>
  <c r="G84" i="28"/>
  <c r="G84" i="23"/>
  <c r="E94" i="21"/>
  <c r="E94" i="31"/>
  <c r="E126" i="22"/>
  <c r="E126" i="26"/>
  <c r="E126" i="30"/>
  <c r="F133" i="25"/>
  <c r="F46" i="22"/>
  <c r="F75" i="27"/>
  <c r="F78" i="26"/>
  <c r="F78" i="27"/>
  <c r="F78" i="24"/>
  <c r="F78" i="29"/>
  <c r="F86" i="35"/>
  <c r="F86" i="27"/>
  <c r="G110" i="30"/>
  <c r="G110" i="24"/>
  <c r="E112" i="31"/>
  <c r="E112" i="23"/>
  <c r="E112" i="35"/>
  <c r="F14" i="22"/>
  <c r="F14" i="30"/>
  <c r="F18" i="22"/>
  <c r="F18" i="27"/>
  <c r="F22" i="30"/>
  <c r="F22" i="24"/>
  <c r="F30" i="24"/>
  <c r="E50" i="31"/>
  <c r="E58" i="30"/>
  <c r="E58" i="28"/>
  <c r="E66" i="35"/>
  <c r="E66" i="25"/>
  <c r="E66" i="29"/>
  <c r="E74" i="30"/>
  <c r="E82" i="22"/>
  <c r="E90" i="26"/>
  <c r="E98" i="32"/>
  <c r="E106" i="29"/>
  <c r="E106" i="26"/>
  <c r="E106" i="25"/>
  <c r="E122" i="23"/>
  <c r="E122" i="29"/>
  <c r="E4" i="25"/>
  <c r="Q4" i="22"/>
  <c r="U4" i="22"/>
  <c r="T4" i="22"/>
  <c r="E24" i="31"/>
  <c r="E24" i="32"/>
  <c r="E7" i="27"/>
  <c r="E10" i="28"/>
  <c r="G37" i="23"/>
  <c r="G37" i="28"/>
  <c r="G69" i="21"/>
  <c r="G69" i="29"/>
  <c r="G69" i="31"/>
  <c r="G93" i="22"/>
  <c r="G93" i="35"/>
  <c r="G93" i="24"/>
  <c r="G113" i="25"/>
  <c r="G113" i="29"/>
  <c r="G113" i="28"/>
  <c r="E119" i="21"/>
  <c r="E8" i="29"/>
  <c r="E8" i="27"/>
  <c r="F23" i="31"/>
  <c r="F100" i="22"/>
  <c r="F100" i="26"/>
  <c r="G70" i="21"/>
  <c r="G70" i="26"/>
  <c r="G70" i="27"/>
  <c r="G73" i="21"/>
  <c r="G73" i="31"/>
  <c r="F82" i="27"/>
  <c r="F82" i="35"/>
  <c r="F102" i="24"/>
  <c r="F106" i="23"/>
  <c r="F106" i="30"/>
  <c r="G118" i="26"/>
  <c r="G118" i="27"/>
  <c r="E29" i="22"/>
  <c r="E29" i="28"/>
  <c r="F36" i="29"/>
  <c r="F36" i="31"/>
  <c r="F36" i="32"/>
  <c r="G52" i="28"/>
  <c r="E102" i="26"/>
  <c r="E102" i="29"/>
  <c r="E102" i="31"/>
  <c r="E102" i="35"/>
  <c r="E102" i="32"/>
  <c r="G116" i="23"/>
  <c r="F42" i="28"/>
  <c r="F42" i="31"/>
  <c r="F58" i="23"/>
  <c r="F58" i="25"/>
  <c r="F74" i="21"/>
  <c r="F74" i="26"/>
  <c r="F74" i="32"/>
  <c r="F33" i="27"/>
  <c r="E81" i="21"/>
  <c r="E81" i="28"/>
  <c r="F88" i="28"/>
  <c r="F88" i="23"/>
  <c r="G103" i="24"/>
  <c r="G103" i="35"/>
  <c r="E129" i="21"/>
  <c r="E129" i="27"/>
  <c r="E129" i="32"/>
  <c r="F50" i="27"/>
  <c r="F50" i="35"/>
  <c r="E84" i="28"/>
  <c r="E107" i="22"/>
  <c r="E107" i="30"/>
  <c r="E5" i="22"/>
  <c r="E5" i="31"/>
  <c r="G10" i="22"/>
  <c r="E32" i="31"/>
  <c r="E32" i="27"/>
  <c r="F92" i="21"/>
  <c r="F92" i="31"/>
  <c r="F116" i="29"/>
  <c r="F124" i="21"/>
  <c r="E48" i="25"/>
  <c r="E64" i="25"/>
  <c r="E67" i="32"/>
  <c r="G94" i="22"/>
  <c r="F123" i="22"/>
  <c r="F5" i="26"/>
  <c r="E13" i="26"/>
  <c r="G27" i="25"/>
  <c r="F109" i="26"/>
  <c r="F109" i="29"/>
  <c r="E118" i="31"/>
  <c r="E40" i="28"/>
  <c r="E43" i="27"/>
  <c r="E43" i="22"/>
  <c r="E43" i="28"/>
  <c r="E43" i="32"/>
  <c r="E56" i="23"/>
  <c r="E56" i="27"/>
  <c r="E56" i="31"/>
  <c r="E59" i="24"/>
  <c r="E59" i="30"/>
  <c r="E72" i="32"/>
  <c r="E75" i="31"/>
  <c r="E96" i="31"/>
  <c r="E96" i="24"/>
  <c r="G98" i="21"/>
  <c r="G98" i="28"/>
  <c r="G98" i="30"/>
  <c r="G98" i="35"/>
  <c r="G98" i="32"/>
  <c r="G101" i="32"/>
  <c r="G101" i="27"/>
  <c r="E124" i="30"/>
  <c r="F25" i="21"/>
  <c r="F45" i="25"/>
  <c r="E26" i="24"/>
  <c r="E26" i="25"/>
  <c r="F51" i="35"/>
  <c r="F7" i="28"/>
  <c r="F7" i="25"/>
  <c r="G31" i="28"/>
  <c r="F37" i="25"/>
  <c r="E54" i="27"/>
  <c r="F117" i="23"/>
  <c r="F117" i="22"/>
  <c r="E68" i="27"/>
  <c r="E71" i="28"/>
  <c r="E80" i="27"/>
  <c r="E83" i="22"/>
  <c r="E83" i="31"/>
  <c r="E103" i="23"/>
  <c r="E103" i="25"/>
  <c r="E103" i="27"/>
  <c r="G129" i="21"/>
  <c r="G129" i="25"/>
  <c r="G12" i="26"/>
  <c r="G12" i="31"/>
  <c r="G20" i="25"/>
  <c r="F25" i="29"/>
  <c r="G55" i="29"/>
  <c r="E65" i="22"/>
  <c r="E65" i="31"/>
  <c r="G95" i="30"/>
  <c r="G111" i="30"/>
  <c r="E47" i="22"/>
  <c r="E47" i="24"/>
  <c r="E47" i="25"/>
  <c r="E47" i="32"/>
  <c r="F79" i="31"/>
  <c r="G105" i="22"/>
  <c r="G125" i="24"/>
  <c r="G125" i="31"/>
  <c r="G18" i="28"/>
  <c r="E45" i="22"/>
  <c r="F60" i="23"/>
  <c r="E101" i="31"/>
  <c r="G41" i="28"/>
  <c r="F126" i="32"/>
  <c r="E38" i="27"/>
  <c r="F114" i="27"/>
  <c r="G9" i="23"/>
  <c r="G13" i="23"/>
  <c r="G13" i="24"/>
  <c r="G17" i="25"/>
  <c r="E31" i="30"/>
  <c r="G33" i="23"/>
  <c r="G33" i="30"/>
  <c r="G72" i="23"/>
  <c r="G72" i="24"/>
  <c r="G96" i="21"/>
  <c r="G96" i="26"/>
  <c r="E114" i="24"/>
  <c r="E130" i="28"/>
  <c r="E28" i="21"/>
  <c r="G9" i="14"/>
  <c r="R4" i="23"/>
  <c r="V4" i="23"/>
  <c r="R4" i="27"/>
  <c r="V4" i="27"/>
  <c r="R4" i="29"/>
  <c r="V4" i="29"/>
  <c r="E9" i="27"/>
  <c r="E9" i="31"/>
  <c r="E9" i="25"/>
  <c r="E9" i="22"/>
  <c r="E9" i="26"/>
  <c r="E9" i="32"/>
  <c r="E9" i="21"/>
  <c r="R4" i="26"/>
  <c r="V4" i="26"/>
  <c r="V4" i="22"/>
  <c r="R4" i="22"/>
  <c r="R4" i="31"/>
  <c r="V4" i="31"/>
  <c r="U4" i="26"/>
  <c r="T4" i="26"/>
  <c r="Q4" i="26"/>
  <c r="T4" i="28"/>
  <c r="Q4" i="28"/>
  <c r="U4" i="28"/>
  <c r="T4" i="30"/>
  <c r="U4" i="30"/>
  <c r="Q4" i="30"/>
  <c r="Q4" i="25"/>
  <c r="U4" i="25"/>
  <c r="T4" i="25"/>
  <c r="T4" i="31"/>
  <c r="U4" i="31"/>
  <c r="Q4" i="31"/>
  <c r="E9" i="30"/>
  <c r="E9" i="23"/>
  <c r="E9" i="29"/>
  <c r="I6" i="14"/>
  <c r="I13" i="14"/>
  <c r="J19" i="14"/>
  <c r="I59" i="14"/>
  <c r="J21" i="14"/>
  <c r="I47" i="14"/>
  <c r="I58" i="14"/>
  <c r="H26" i="14"/>
  <c r="J58" i="14"/>
  <c r="E55" i="3"/>
  <c r="E65" i="10"/>
  <c r="F26" i="3"/>
  <c r="F122" i="3"/>
  <c r="F129" i="14"/>
  <c r="H10" i="14"/>
  <c r="H43" i="14"/>
  <c r="J55" i="14"/>
  <c r="F41" i="18"/>
  <c r="E64" i="18"/>
  <c r="E106" i="14"/>
  <c r="F36" i="18"/>
  <c r="F119" i="3"/>
  <c r="E30" i="14"/>
  <c r="F88" i="10"/>
  <c r="I10" i="14"/>
  <c r="I61" i="14"/>
  <c r="F37" i="18"/>
  <c r="F10" i="14"/>
  <c r="F119" i="7"/>
  <c r="F58" i="3"/>
  <c r="F49" i="8"/>
  <c r="E84" i="7"/>
  <c r="F4" i="14"/>
  <c r="E47" i="14"/>
  <c r="I5" i="14"/>
  <c r="F55" i="14"/>
  <c r="H50" i="14"/>
  <c r="E44" i="18"/>
  <c r="E65" i="18"/>
  <c r="E15" i="14"/>
  <c r="E37" i="18"/>
  <c r="E76" i="18"/>
  <c r="E12" i="10"/>
  <c r="G68" i="18"/>
  <c r="E96" i="18"/>
  <c r="G75" i="7"/>
  <c r="G75" i="14"/>
  <c r="G75" i="18"/>
  <c r="F25" i="14"/>
  <c r="G12" i="10"/>
  <c r="G12" i="18"/>
  <c r="G13" i="10"/>
  <c r="F69" i="18"/>
  <c r="E81" i="3"/>
  <c r="F90" i="3"/>
  <c r="F90" i="18"/>
  <c r="F42" i="3"/>
  <c r="E40" i="10"/>
  <c r="G118" i="18"/>
  <c r="F106" i="18"/>
  <c r="E87" i="10"/>
  <c r="E87" i="18"/>
  <c r="E82" i="18"/>
  <c r="G11" i="10"/>
  <c r="F28" i="14"/>
  <c r="E88" i="14"/>
  <c r="E128" i="14"/>
  <c r="G61" i="10"/>
  <c r="F97" i="8"/>
  <c r="E111" i="14"/>
  <c r="F48" i="14"/>
  <c r="G112" i="14"/>
  <c r="G112" i="18"/>
  <c r="G60" i="14"/>
  <c r="E48" i="14"/>
  <c r="E48" i="18"/>
  <c r="E14" i="14"/>
  <c r="E41" i="14"/>
  <c r="E14" i="18"/>
  <c r="F39" i="14"/>
  <c r="J39" i="14"/>
  <c r="E120" i="18"/>
  <c r="F8" i="14"/>
  <c r="G124" i="18"/>
  <c r="G11" i="7"/>
  <c r="F62" i="10"/>
  <c r="G71" i="14"/>
  <c r="G71" i="18"/>
  <c r="G103" i="9"/>
  <c r="G103" i="18"/>
  <c r="E103" i="10"/>
  <c r="E104" i="9"/>
  <c r="E104" i="18"/>
  <c r="G13" i="3"/>
  <c r="G64" i="7"/>
  <c r="E126" i="9"/>
  <c r="F126" i="14"/>
  <c r="F126" i="18"/>
  <c r="G132" i="14"/>
  <c r="G132" i="18"/>
  <c r="G112" i="7"/>
  <c r="F75" i="18"/>
  <c r="G34" i="7"/>
  <c r="E67" i="7"/>
  <c r="E67" i="18"/>
  <c r="E67" i="14"/>
  <c r="G70" i="8"/>
  <c r="E70" i="18"/>
  <c r="E79" i="18"/>
  <c r="E16" i="7"/>
  <c r="E68" i="18"/>
  <c r="G74" i="8"/>
  <c r="G74" i="18"/>
  <c r="E100" i="14"/>
  <c r="E100" i="18"/>
  <c r="F37" i="14"/>
  <c r="E90" i="18"/>
  <c r="F93" i="8"/>
  <c r="G61" i="9"/>
  <c r="G24" i="10"/>
  <c r="E26" i="10"/>
  <c r="E73" i="14"/>
  <c r="E73" i="18"/>
  <c r="F80" i="7"/>
  <c r="G87" i="14"/>
  <c r="G87" i="18"/>
  <c r="E105" i="18"/>
  <c r="F112" i="18"/>
  <c r="G119" i="14"/>
  <c r="G92" i="8"/>
  <c r="G92" i="18"/>
  <c r="G70" i="3"/>
  <c r="G105" i="18"/>
  <c r="E107" i="18"/>
  <c r="E110" i="14"/>
  <c r="E110" i="18"/>
  <c r="F117" i="10"/>
  <c r="F117" i="18"/>
  <c r="F124" i="14"/>
  <c r="F124" i="18"/>
  <c r="F52" i="14"/>
  <c r="E49" i="14"/>
  <c r="E49" i="18"/>
  <c r="F80" i="14"/>
  <c r="E8" i="14"/>
  <c r="F70" i="14"/>
  <c r="E57" i="18"/>
  <c r="G41" i="18"/>
  <c r="G60" i="18"/>
  <c r="F8" i="18"/>
  <c r="E12" i="18"/>
  <c r="F48" i="18"/>
  <c r="F65" i="18"/>
  <c r="E63" i="14"/>
  <c r="G28" i="18"/>
  <c r="E92" i="18"/>
  <c r="G119" i="18"/>
  <c r="E89" i="18"/>
  <c r="G95" i="18"/>
  <c r="E128" i="18"/>
  <c r="G37" i="10"/>
  <c r="G77" i="10"/>
  <c r="G77" i="18"/>
  <c r="E81" i="7"/>
  <c r="E81" i="18"/>
  <c r="G52" i="9"/>
  <c r="E118" i="14"/>
  <c r="E45" i="7"/>
  <c r="F16" i="14"/>
  <c r="F16" i="18"/>
  <c r="G70" i="10"/>
  <c r="G70" i="18"/>
  <c r="E16" i="14"/>
  <c r="E98" i="18"/>
  <c r="G31" i="7"/>
  <c r="G121" i="14"/>
  <c r="G121" i="18"/>
  <c r="G4" i="14"/>
  <c r="F102" i="14"/>
  <c r="E40" i="18"/>
  <c r="F25" i="18"/>
  <c r="G52" i="18"/>
  <c r="F97" i="18"/>
  <c r="G91" i="14"/>
  <c r="G91" i="18"/>
  <c r="G45" i="3"/>
  <c r="E95" i="14"/>
  <c r="F128" i="14"/>
  <c r="F128" i="18"/>
  <c r="E102" i="18"/>
  <c r="F123" i="18"/>
  <c r="F12" i="10"/>
  <c r="G112" i="8"/>
  <c r="G118" i="9"/>
  <c r="E132" i="14"/>
  <c r="E132" i="18"/>
  <c r="E24" i="14"/>
  <c r="E112" i="9"/>
  <c r="E46" i="9"/>
  <c r="E106" i="18"/>
  <c r="G106" i="18"/>
  <c r="G96" i="18"/>
  <c r="E55" i="10"/>
  <c r="E58" i="9"/>
  <c r="F61" i="3"/>
  <c r="G97" i="18"/>
  <c r="F109" i="14"/>
  <c r="F96" i="14"/>
  <c r="F96" i="18"/>
  <c r="F97" i="7"/>
  <c r="E121" i="9"/>
  <c r="E121" i="18"/>
  <c r="E30" i="7"/>
  <c r="F63" i="3"/>
  <c r="G104" i="9"/>
  <c r="E36" i="18"/>
  <c r="E70" i="3"/>
  <c r="E70" i="10"/>
  <c r="G127" i="18"/>
  <c r="F60" i="14"/>
  <c r="F81" i="14"/>
  <c r="F81" i="18"/>
  <c r="F105" i="14"/>
  <c r="F105" i="18"/>
  <c r="G117" i="18"/>
  <c r="G119" i="8"/>
  <c r="G44" i="14"/>
  <c r="G108" i="14"/>
  <c r="E14" i="3"/>
  <c r="E78" i="14"/>
  <c r="E78" i="18"/>
  <c r="E86" i="14"/>
  <c r="E86" i="18"/>
  <c r="F89" i="14"/>
  <c r="F89" i="18"/>
  <c r="F124" i="8"/>
  <c r="E4" i="14"/>
  <c r="G98" i="18"/>
  <c r="F63" i="8"/>
  <c r="E66" i="9"/>
  <c r="F122" i="14"/>
  <c r="F122" i="18"/>
  <c r="G133" i="18"/>
  <c r="F15" i="3"/>
  <c r="F16" i="7"/>
  <c r="G83" i="14"/>
  <c r="G83" i="18"/>
  <c r="F100" i="18"/>
  <c r="E117" i="9"/>
  <c r="E125" i="18"/>
  <c r="E126" i="7"/>
  <c r="E48" i="9"/>
  <c r="G49" i="3"/>
  <c r="G49" i="10"/>
  <c r="G74" i="9"/>
  <c r="F40" i="14"/>
  <c r="F72" i="18"/>
  <c r="G79" i="18"/>
  <c r="E97" i="3"/>
  <c r="E97" i="18"/>
  <c r="E98" i="7"/>
  <c r="G112" i="10"/>
  <c r="E73" i="10"/>
  <c r="F75" i="8"/>
  <c r="F27" i="7"/>
  <c r="F22" i="14"/>
  <c r="G25" i="18"/>
  <c r="G33" i="10"/>
  <c r="G114" i="14"/>
  <c r="G115" i="7"/>
  <c r="G102" i="7"/>
  <c r="F110" i="8"/>
  <c r="F110" i="18"/>
  <c r="F28" i="3"/>
  <c r="F28" i="10"/>
  <c r="E39" i="7"/>
  <c r="E127" i="14"/>
  <c r="E130" i="14"/>
  <c r="E130" i="18"/>
  <c r="E15" i="3"/>
  <c r="G58" i="14"/>
  <c r="E99" i="10"/>
  <c r="E99" i="18"/>
  <c r="E74" i="9"/>
  <c r="F77" i="18"/>
  <c r="F85" i="18"/>
  <c r="E19" i="14"/>
  <c r="G5" i="10"/>
  <c r="F14" i="18"/>
  <c r="F67" i="3"/>
  <c r="F67" i="18"/>
  <c r="F99" i="14"/>
  <c r="F99" i="18"/>
  <c r="E116" i="18"/>
  <c r="G56" i="9"/>
  <c r="G56" i="14"/>
  <c r="G69" i="18"/>
  <c r="G81" i="9"/>
  <c r="G81" i="18"/>
  <c r="E49" i="3"/>
  <c r="F120" i="8"/>
  <c r="J42" i="14"/>
  <c r="E116" i="14"/>
  <c r="I66" i="14"/>
  <c r="E58" i="14"/>
  <c r="H5" i="14"/>
  <c r="F61" i="14"/>
  <c r="G66" i="14"/>
  <c r="E99" i="14"/>
  <c r="G24" i="18"/>
  <c r="F40" i="18"/>
  <c r="F57" i="18"/>
  <c r="F60" i="18"/>
  <c r="E60" i="18"/>
  <c r="F12" i="18"/>
  <c r="G65" i="18"/>
  <c r="F28" i="18"/>
  <c r="E28" i="18"/>
  <c r="E16" i="18"/>
  <c r="E33" i="18"/>
  <c r="F52" i="18"/>
  <c r="F121" i="18"/>
  <c r="S3" i="21"/>
  <c r="K4" i="20"/>
  <c r="M4" i="21"/>
  <c r="S4" i="21" s="1"/>
  <c r="E117" i="18"/>
  <c r="G114" i="18"/>
  <c r="G125" i="18"/>
  <c r="F119" i="18"/>
  <c r="E103" i="18"/>
  <c r="E74" i="18"/>
  <c r="E114" i="18"/>
  <c r="G93" i="18"/>
  <c r="E88" i="18"/>
  <c r="E95" i="18"/>
  <c r="E112" i="18"/>
  <c r="F10" i="3"/>
  <c r="G116" i="18"/>
  <c r="L4" i="14"/>
  <c r="G123" i="14"/>
  <c r="G123" i="18"/>
  <c r="G85" i="7"/>
  <c r="G85" i="18"/>
  <c r="E57" i="14"/>
  <c r="F62" i="7"/>
  <c r="E123" i="14"/>
  <c r="E123" i="18"/>
  <c r="F53" i="7"/>
  <c r="F70" i="10"/>
  <c r="F70" i="18"/>
  <c r="E83" i="18"/>
  <c r="G20" i="18"/>
  <c r="E129" i="14"/>
  <c r="E129" i="18"/>
  <c r="E94" i="18"/>
  <c r="G67" i="14"/>
  <c r="G67" i="18"/>
  <c r="F84" i="18"/>
  <c r="G102" i="14"/>
  <c r="G8" i="14"/>
  <c r="G8" i="18"/>
  <c r="E41" i="18"/>
  <c r="G55" i="10"/>
  <c r="E5" i="10"/>
  <c r="G64" i="8"/>
  <c r="F53" i="14"/>
  <c r="S3" i="19"/>
  <c r="M4" i="19"/>
  <c r="S4" i="19" s="1"/>
  <c r="G21" i="10"/>
  <c r="G31" i="3"/>
  <c r="F36" i="7"/>
  <c r="G85" i="10"/>
  <c r="F24" i="18"/>
  <c r="F86" i="14"/>
  <c r="F86" i="18"/>
  <c r="G55" i="8"/>
  <c r="G129" i="10"/>
  <c r="G129" i="18"/>
  <c r="G32" i="14"/>
  <c r="F64" i="18"/>
  <c r="F97" i="3"/>
  <c r="F54" i="8"/>
  <c r="E91" i="14"/>
  <c r="E91" i="18"/>
  <c r="G20" i="7"/>
  <c r="F63" i="10"/>
  <c r="F114" i="14"/>
  <c r="F114" i="18"/>
  <c r="E52" i="7"/>
  <c r="G82" i="18"/>
  <c r="G118" i="10"/>
  <c r="G76" i="18"/>
  <c r="F130" i="18"/>
  <c r="E108" i="18"/>
  <c r="F115" i="10"/>
  <c r="F4" i="10"/>
  <c r="F4" i="18"/>
  <c r="G48" i="10"/>
  <c r="E22" i="14"/>
  <c r="F104" i="18"/>
  <c r="G111" i="18"/>
  <c r="G49" i="14"/>
  <c r="M3" i="3"/>
  <c r="S3" i="3" s="1"/>
  <c r="E13" i="7"/>
  <c r="F101" i="14"/>
  <c r="F101" i="18"/>
  <c r="F102" i="7"/>
  <c r="G107" i="7"/>
  <c r="G107" i="18"/>
  <c r="E52" i="3"/>
  <c r="E54" i="9"/>
  <c r="G60" i="9"/>
  <c r="G84" i="3"/>
  <c r="G84" i="18"/>
  <c r="G35" i="3"/>
  <c r="F79" i="18"/>
  <c r="G107" i="10"/>
  <c r="G40" i="10"/>
  <c r="G40" i="18"/>
  <c r="E10" i="14"/>
  <c r="E24" i="7"/>
  <c r="G52" i="8"/>
  <c r="G80" i="18"/>
  <c r="F118" i="18"/>
  <c r="F102" i="10"/>
  <c r="G30" i="14"/>
  <c r="G31" i="10"/>
  <c r="E53" i="18"/>
  <c r="G73" i="10"/>
  <c r="G73" i="18"/>
  <c r="G74" i="7"/>
  <c r="E115" i="14"/>
  <c r="E115" i="18"/>
  <c r="E62" i="7"/>
  <c r="F131" i="14"/>
  <c r="G41" i="3"/>
  <c r="G97" i="3"/>
  <c r="F4" i="3"/>
  <c r="G14" i="10"/>
  <c r="G18" i="3"/>
  <c r="G19" i="10"/>
  <c r="G76" i="3"/>
  <c r="F108" i="18"/>
  <c r="E95" i="9"/>
  <c r="G97" i="9"/>
  <c r="G113" i="18"/>
  <c r="G16" i="14"/>
  <c r="E18" i="14"/>
  <c r="F97" i="10"/>
  <c r="F116" i="14"/>
  <c r="F116" i="18"/>
  <c r="F60" i="8"/>
  <c r="E103" i="7"/>
  <c r="G120" i="14"/>
  <c r="G120" i="18"/>
  <c r="E131" i="14"/>
  <c r="E131" i="18"/>
  <c r="G55" i="7"/>
  <c r="G105" i="3"/>
  <c r="G105" i="10"/>
  <c r="G64" i="9"/>
  <c r="E124" i="10"/>
  <c r="G64" i="3"/>
  <c r="G96" i="3"/>
  <c r="E50" i="10"/>
  <c r="F53" i="8"/>
  <c r="E119" i="14"/>
  <c r="E119" i="18"/>
  <c r="F92" i="14"/>
  <c r="F92" i="18"/>
  <c r="E109" i="3"/>
  <c r="E109" i="18"/>
  <c r="G70" i="9"/>
  <c r="F82" i="18"/>
  <c r="G115" i="8"/>
  <c r="G28" i="7"/>
  <c r="F87" i="14"/>
  <c r="F87" i="18"/>
  <c r="E75" i="18"/>
  <c r="E84" i="18"/>
  <c r="F16" i="3"/>
  <c r="F16" i="10"/>
  <c r="E126" i="10"/>
  <c r="F74" i="14"/>
  <c r="F74" i="18"/>
  <c r="G88" i="9"/>
  <c r="G100" i="14"/>
  <c r="G100" i="18"/>
  <c r="E66" i="7"/>
  <c r="E98" i="3"/>
  <c r="E98" i="10"/>
  <c r="G112" i="3"/>
  <c r="F6" i="7"/>
  <c r="F76" i="18"/>
  <c r="F102" i="8"/>
  <c r="G128" i="18"/>
  <c r="E41" i="3"/>
  <c r="E72" i="7"/>
  <c r="E27" i="7"/>
  <c r="E28" i="10"/>
  <c r="E48" i="7"/>
  <c r="E37" i="14"/>
  <c r="E38" i="7"/>
  <c r="E113" i="18"/>
  <c r="G36" i="14"/>
  <c r="F98" i="14"/>
  <c r="F98" i="18"/>
  <c r="E76" i="14"/>
  <c r="G115" i="3"/>
  <c r="G115" i="10"/>
  <c r="G101" i="14"/>
  <c r="G101" i="18"/>
  <c r="G102" i="10"/>
  <c r="G105" i="8"/>
  <c r="E39" i="3"/>
  <c r="F41" i="10"/>
  <c r="G57" i="18"/>
  <c r="F73" i="3"/>
  <c r="F94" i="18"/>
  <c r="G102" i="9"/>
  <c r="G6" i="10"/>
  <c r="F18" i="3"/>
  <c r="F30" i="14"/>
  <c r="E35" i="10"/>
  <c r="E44" i="9"/>
  <c r="F51" i="14"/>
  <c r="F52" i="7"/>
  <c r="E122" i="14"/>
  <c r="E122" i="18"/>
  <c r="F125" i="18"/>
  <c r="G22" i="10"/>
  <c r="F68" i="8"/>
  <c r="F68" i="18"/>
  <c r="E93" i="14"/>
  <c r="E93" i="18"/>
  <c r="F132" i="14"/>
  <c r="F132" i="18"/>
  <c r="E42" i="10"/>
  <c r="F45" i="8"/>
  <c r="F48" i="8"/>
  <c r="E71" i="14"/>
  <c r="E71" i="18"/>
  <c r="G109" i="7"/>
  <c r="G109" i="18"/>
  <c r="F129" i="8"/>
  <c r="G56" i="10"/>
  <c r="E25" i="10"/>
  <c r="G112" i="9"/>
  <c r="G53" i="14"/>
  <c r="G69" i="9"/>
  <c r="G94" i="14"/>
  <c r="G110" i="18"/>
  <c r="G89" i="14"/>
  <c r="G89" i="18"/>
  <c r="F133" i="10"/>
  <c r="F133" i="18"/>
  <c r="G74" i="14"/>
  <c r="F115" i="14"/>
  <c r="G28" i="14"/>
  <c r="E121" i="14"/>
  <c r="E79" i="14"/>
  <c r="G84" i="14"/>
  <c r="E126" i="14"/>
  <c r="I30" i="14"/>
  <c r="J30" i="14"/>
  <c r="E17" i="14"/>
  <c r="E112" i="14"/>
  <c r="J50" i="14"/>
  <c r="G64" i="14"/>
  <c r="F121" i="14"/>
  <c r="E24" i="18"/>
  <c r="E4" i="18"/>
  <c r="G4" i="18"/>
  <c r="E25" i="18"/>
  <c r="E8" i="18"/>
  <c r="G64" i="18"/>
  <c r="G48" i="18"/>
  <c r="G14" i="18"/>
  <c r="G22" i="18"/>
  <c r="G37" i="18"/>
  <c r="G56" i="18"/>
  <c r="I34" i="14"/>
  <c r="J34" i="14"/>
  <c r="H31" i="14"/>
  <c r="I31" i="14"/>
  <c r="E9" i="14"/>
  <c r="J9" i="14"/>
  <c r="F102" i="18"/>
  <c r="G115" i="18"/>
  <c r="F78" i="18"/>
  <c r="E126" i="18"/>
  <c r="F113" i="18"/>
  <c r="K4" i="21"/>
  <c r="G102" i="18"/>
  <c r="G72" i="18"/>
  <c r="E111" i="18"/>
  <c r="F129" i="18"/>
  <c r="E80" i="18"/>
  <c r="E127" i="18"/>
  <c r="E35" i="14"/>
  <c r="G21" i="14"/>
  <c r="M4" i="20"/>
  <c r="S4" i="20" s="1"/>
  <c r="M3" i="20"/>
  <c r="S3" i="20" s="1"/>
  <c r="K4" i="19"/>
  <c r="L4" i="21"/>
  <c r="F32" i="18"/>
  <c r="F33" i="3"/>
  <c r="E30" i="3"/>
  <c r="E30" i="10"/>
  <c r="E29" i="14"/>
  <c r="F66" i="14"/>
  <c r="H11" i="14"/>
  <c r="J63" i="14"/>
  <c r="H23" i="14"/>
  <c r="H66" i="14"/>
  <c r="H15" i="14"/>
  <c r="J11" i="14"/>
  <c r="G59" i="14"/>
  <c r="I35" i="14"/>
  <c r="E13" i="14"/>
  <c r="E27" i="14"/>
  <c r="I45" i="14"/>
  <c r="J35" i="14"/>
  <c r="H35" i="14"/>
  <c r="H45" i="14"/>
  <c r="F32" i="10"/>
  <c r="F33" i="7"/>
  <c r="E32" i="14"/>
  <c r="F33" i="18"/>
  <c r="E32" i="18"/>
  <c r="I51" i="14"/>
  <c r="J46" i="14"/>
  <c r="I17" i="14"/>
  <c r="H17" i="14"/>
  <c r="H42" i="14"/>
  <c r="F17" i="14"/>
  <c r="H62" i="14"/>
  <c r="H51" i="14"/>
  <c r="G17" i="14"/>
  <c r="G42" i="14"/>
  <c r="J62" i="14"/>
  <c r="S3" i="14"/>
  <c r="G27" i="14"/>
  <c r="F13" i="14"/>
  <c r="G47" i="14"/>
  <c r="J15" i="14"/>
  <c r="I26" i="14"/>
  <c r="E21" i="14"/>
  <c r="I21" i="14"/>
  <c r="H47" i="14"/>
  <c r="J7" i="14"/>
  <c r="H27" i="14"/>
  <c r="F35" i="14"/>
  <c r="G63" i="14"/>
  <c r="F7" i="14"/>
  <c r="E39" i="14"/>
  <c r="J47" i="14"/>
  <c r="H63" i="14"/>
  <c r="J27" i="14"/>
  <c r="H13" i="14"/>
  <c r="I42" i="18"/>
  <c r="E42" i="18"/>
  <c r="G42" i="18"/>
  <c r="J42" i="18"/>
  <c r="F42" i="18"/>
  <c r="H42" i="18"/>
  <c r="E51" i="18"/>
  <c r="I51" i="18"/>
  <c r="F51" i="18"/>
  <c r="J51" i="18"/>
  <c r="H51" i="18"/>
  <c r="G51" i="18"/>
  <c r="E55" i="18"/>
  <c r="I55" i="18"/>
  <c r="H55" i="18"/>
  <c r="F55" i="18"/>
  <c r="J55" i="18"/>
  <c r="G55" i="18"/>
  <c r="I5" i="18"/>
  <c r="E5" i="18"/>
  <c r="H5" i="18"/>
  <c r="F5" i="18"/>
  <c r="J5" i="18"/>
  <c r="G5" i="18"/>
  <c r="E7" i="14"/>
  <c r="E23" i="18"/>
  <c r="I23" i="18"/>
  <c r="H23" i="18"/>
  <c r="F23" i="18"/>
  <c r="J23" i="18"/>
  <c r="G23" i="18"/>
  <c r="I38" i="18"/>
  <c r="E38" i="18"/>
  <c r="G38" i="18"/>
  <c r="H38" i="18"/>
  <c r="F38" i="18"/>
  <c r="J38" i="18"/>
  <c r="I54" i="18"/>
  <c r="E54" i="18"/>
  <c r="G54" i="18"/>
  <c r="H54" i="18"/>
  <c r="F54" i="18"/>
  <c r="J54" i="18"/>
  <c r="I62" i="18"/>
  <c r="E62" i="18"/>
  <c r="G62" i="18"/>
  <c r="H62" i="18"/>
  <c r="F62" i="18"/>
  <c r="J62" i="18"/>
  <c r="H18" i="14"/>
  <c r="E54" i="14"/>
  <c r="J18" i="14"/>
  <c r="J38" i="14"/>
  <c r="G43" i="14"/>
  <c r="I54" i="14"/>
  <c r="I39" i="14"/>
  <c r="F9" i="14"/>
  <c r="I50" i="14"/>
  <c r="I43" i="14"/>
  <c r="I23" i="14"/>
  <c r="H39" i="14"/>
  <c r="I38" i="14"/>
  <c r="I46" i="14"/>
  <c r="I7" i="14"/>
  <c r="M4" i="18"/>
  <c r="S4" i="18" s="1"/>
  <c r="S3" i="18"/>
  <c r="I50" i="18"/>
  <c r="E50" i="18"/>
  <c r="G50" i="18"/>
  <c r="J50" i="18"/>
  <c r="H50" i="18"/>
  <c r="F50" i="18"/>
  <c r="E43" i="18"/>
  <c r="I43" i="18"/>
  <c r="F43" i="18"/>
  <c r="J43" i="18"/>
  <c r="H43" i="18"/>
  <c r="G43" i="18"/>
  <c r="E19" i="18"/>
  <c r="I19" i="18"/>
  <c r="G19" i="18"/>
  <c r="J19" i="18"/>
  <c r="H19" i="18"/>
  <c r="F19" i="18"/>
  <c r="I34" i="18"/>
  <c r="E34" i="18"/>
  <c r="G34" i="18"/>
  <c r="J34" i="18"/>
  <c r="H34" i="18"/>
  <c r="F34" i="18"/>
  <c r="I6" i="18"/>
  <c r="E6" i="18"/>
  <c r="H6" i="18"/>
  <c r="G6" i="18"/>
  <c r="J6" i="18"/>
  <c r="F6" i="18"/>
  <c r="E31" i="18"/>
  <c r="I31" i="18"/>
  <c r="H31" i="18"/>
  <c r="F31" i="18"/>
  <c r="G31" i="18"/>
  <c r="J31" i="18"/>
  <c r="I18" i="18"/>
  <c r="E18" i="18"/>
  <c r="G18" i="18"/>
  <c r="J18" i="18"/>
  <c r="H18" i="18"/>
  <c r="F18" i="18"/>
  <c r="G9" i="18"/>
  <c r="I9" i="18"/>
  <c r="E9" i="18"/>
  <c r="J9" i="18"/>
  <c r="H9" i="18"/>
  <c r="F9" i="18"/>
  <c r="G17" i="18"/>
  <c r="I17" i="18"/>
  <c r="E17" i="18"/>
  <c r="J17" i="18"/>
  <c r="H17" i="18"/>
  <c r="F17" i="18"/>
  <c r="I30" i="18"/>
  <c r="E30" i="18"/>
  <c r="G30" i="18"/>
  <c r="H30" i="18"/>
  <c r="F30" i="18"/>
  <c r="J30" i="18"/>
  <c r="G61" i="18"/>
  <c r="I61" i="18"/>
  <c r="E61" i="18"/>
  <c r="F61" i="18"/>
  <c r="H61" i="18"/>
  <c r="J61" i="18"/>
  <c r="I10" i="18"/>
  <c r="E10" i="18"/>
  <c r="G10" i="18"/>
  <c r="J10" i="18"/>
  <c r="F10" i="18"/>
  <c r="H10" i="18"/>
  <c r="H7" i="14"/>
  <c r="H46" i="14"/>
  <c r="I63" i="14"/>
  <c r="L4" i="18"/>
  <c r="E63" i="18"/>
  <c r="I63" i="18"/>
  <c r="H63" i="18"/>
  <c r="F63" i="18"/>
  <c r="G63" i="18"/>
  <c r="J63" i="18"/>
  <c r="E7" i="18"/>
  <c r="I7" i="18"/>
  <c r="H7" i="18"/>
  <c r="F7" i="18"/>
  <c r="G7" i="18"/>
  <c r="J7" i="18"/>
  <c r="E15" i="18"/>
  <c r="I15" i="18"/>
  <c r="H15" i="18"/>
  <c r="G15" i="18"/>
  <c r="J15" i="18"/>
  <c r="F15" i="18"/>
  <c r="I46" i="18"/>
  <c r="E46" i="18"/>
  <c r="G46" i="18"/>
  <c r="H46" i="18"/>
  <c r="F46" i="18"/>
  <c r="J46" i="18"/>
  <c r="E39" i="18"/>
  <c r="I39" i="18"/>
  <c r="H39" i="18"/>
  <c r="F39" i="18"/>
  <c r="G39" i="18"/>
  <c r="J39" i="18"/>
  <c r="F63" i="14"/>
  <c r="E38" i="14"/>
  <c r="H54" i="14"/>
  <c r="I62" i="14"/>
  <c r="I9" i="14"/>
  <c r="M4" i="14"/>
  <c r="S4" i="14" s="1"/>
  <c r="I15" i="14"/>
  <c r="K4" i="18"/>
  <c r="G13" i="18"/>
  <c r="I13" i="18"/>
  <c r="E13" i="18"/>
  <c r="F13" i="18"/>
  <c r="H13" i="18"/>
  <c r="J13" i="18"/>
  <c r="E35" i="18"/>
  <c r="I35" i="18"/>
  <c r="H35" i="18"/>
  <c r="F35" i="18"/>
  <c r="G35" i="18"/>
  <c r="J35" i="18"/>
  <c r="G45" i="18"/>
  <c r="I45" i="18"/>
  <c r="E45" i="18"/>
  <c r="F45" i="18"/>
  <c r="H45" i="18"/>
  <c r="J45" i="18"/>
  <c r="E27" i="18"/>
  <c r="I27" i="18"/>
  <c r="F27" i="18"/>
  <c r="J27" i="18"/>
  <c r="H27" i="18"/>
  <c r="G27" i="18"/>
  <c r="E59" i="18"/>
  <c r="I59" i="18"/>
  <c r="F59" i="18"/>
  <c r="G59" i="18"/>
  <c r="J59" i="18"/>
  <c r="H59" i="18"/>
  <c r="E11" i="18"/>
  <c r="I11" i="18"/>
  <c r="F11" i="18"/>
  <c r="J11" i="18"/>
  <c r="H11" i="18"/>
  <c r="G11" i="18"/>
  <c r="I66" i="18"/>
  <c r="E66" i="18"/>
  <c r="G66" i="18"/>
  <c r="J66" i="18"/>
  <c r="H66" i="18"/>
  <c r="F66" i="18"/>
  <c r="I26" i="18"/>
  <c r="E26" i="18"/>
  <c r="G26" i="18"/>
  <c r="J26" i="18"/>
  <c r="F26" i="18"/>
  <c r="H26" i="18"/>
  <c r="I58" i="18"/>
  <c r="E58" i="18"/>
  <c r="G58" i="18"/>
  <c r="J58" i="18"/>
  <c r="F58" i="18"/>
  <c r="H58" i="18"/>
  <c r="G21" i="18"/>
  <c r="I21" i="18"/>
  <c r="E21" i="18"/>
  <c r="F21" i="18"/>
  <c r="J21" i="18"/>
  <c r="H21" i="18"/>
  <c r="E47" i="18"/>
  <c r="I47" i="18"/>
  <c r="H47" i="18"/>
  <c r="G47" i="18"/>
  <c r="J47" i="18"/>
  <c r="F47" i="18"/>
  <c r="F31" i="3"/>
  <c r="E23" i="7"/>
  <c r="E23" i="14"/>
  <c r="G80" i="7"/>
  <c r="G80" i="14"/>
  <c r="F5" i="10"/>
  <c r="F5" i="14"/>
  <c r="E51" i="3"/>
  <c r="E51" i="14"/>
  <c r="F57" i="10"/>
  <c r="F57" i="14"/>
  <c r="E96" i="14"/>
  <c r="G124" i="10"/>
  <c r="G124" i="14"/>
  <c r="G113" i="9"/>
  <c r="G113" i="14"/>
  <c r="E102" i="9"/>
  <c r="E102" i="14"/>
  <c r="G127" i="9"/>
  <c r="G127" i="14"/>
  <c r="F38" i="3"/>
  <c r="F38" i="14"/>
  <c r="F100" i="10"/>
  <c r="F100" i="14"/>
  <c r="E65" i="9"/>
  <c r="E65" i="14"/>
  <c r="F104" i="8"/>
  <c r="F104" i="14"/>
  <c r="G25" i="10"/>
  <c r="G25" i="7"/>
  <c r="G25" i="14"/>
  <c r="G65" i="10"/>
  <c r="G65" i="9"/>
  <c r="G65" i="14"/>
  <c r="E90" i="9"/>
  <c r="E90" i="14"/>
  <c r="F19" i="7"/>
  <c r="F19" i="14"/>
  <c r="F77" i="7"/>
  <c r="F77" i="14"/>
  <c r="F59" i="14"/>
  <c r="F93" i="14"/>
  <c r="E11" i="3"/>
  <c r="E11" i="14"/>
  <c r="G68" i="7"/>
  <c r="G68" i="14"/>
  <c r="G22" i="7"/>
  <c r="E65" i="3"/>
  <c r="E59" i="10"/>
  <c r="E59" i="14"/>
  <c r="F62" i="8"/>
  <c r="G14" i="7"/>
  <c r="G125" i="7"/>
  <c r="G125" i="14"/>
  <c r="G35" i="10"/>
  <c r="F62" i="3"/>
  <c r="G97" i="8"/>
  <c r="G97" i="14"/>
  <c r="G17" i="10"/>
  <c r="G54" i="7"/>
  <c r="G54" i="14"/>
  <c r="G65" i="8"/>
  <c r="E37" i="10"/>
  <c r="F22" i="3"/>
  <c r="E124" i="14"/>
  <c r="E125" i="7"/>
  <c r="E20" i="14"/>
  <c r="E20" i="3"/>
  <c r="G67" i="9"/>
  <c r="G83" i="8"/>
  <c r="E108" i="10"/>
  <c r="E108" i="14"/>
  <c r="E108" i="7"/>
  <c r="F123" i="10"/>
  <c r="F123" i="14"/>
  <c r="G45" i="8"/>
  <c r="G88" i="3"/>
  <c r="G88" i="14"/>
  <c r="G101" i="3"/>
  <c r="G20" i="3"/>
  <c r="G20" i="14"/>
  <c r="G101" i="9"/>
  <c r="F27" i="10"/>
  <c r="F27" i="14"/>
  <c r="G57" i="8"/>
  <c r="G57" i="14"/>
  <c r="G58" i="7"/>
  <c r="G67" i="8"/>
  <c r="E82" i="14"/>
  <c r="G84" i="9"/>
  <c r="F94" i="7"/>
  <c r="F94" i="14"/>
  <c r="G108" i="9"/>
  <c r="G12" i="7"/>
  <c r="F45" i="14"/>
  <c r="G19" i="14"/>
  <c r="G104" i="14"/>
  <c r="E87" i="14"/>
  <c r="F73" i="14"/>
  <c r="F42" i="14"/>
  <c r="E72" i="14"/>
  <c r="F36" i="14"/>
  <c r="F32" i="14"/>
  <c r="F13" i="10"/>
  <c r="G116" i="8"/>
  <c r="G116" i="14"/>
  <c r="E118" i="9"/>
  <c r="F118" i="3"/>
  <c r="F118" i="14"/>
  <c r="E93" i="7"/>
  <c r="F50" i="3"/>
  <c r="F50" i="14"/>
  <c r="F51" i="7"/>
  <c r="E53" i="3"/>
  <c r="E53" i="14"/>
  <c r="G108" i="3"/>
  <c r="G54" i="8"/>
  <c r="G85" i="3"/>
  <c r="G16" i="7"/>
  <c r="F33" i="10"/>
  <c r="F79" i="8"/>
  <c r="F79" i="14"/>
  <c r="F119" i="8"/>
  <c r="F119" i="14"/>
  <c r="G104" i="8"/>
  <c r="G13" i="7"/>
  <c r="G13" i="14"/>
  <c r="E31" i="7"/>
  <c r="E31" i="14"/>
  <c r="G93" i="8"/>
  <c r="G93" i="14"/>
  <c r="E96" i="9"/>
  <c r="G96" i="8"/>
  <c r="G96" i="14"/>
  <c r="G26" i="10"/>
  <c r="G26" i="14"/>
  <c r="F108" i="14"/>
  <c r="G45" i="9"/>
  <c r="F110" i="10"/>
  <c r="G114" i="3"/>
  <c r="G17" i="7"/>
  <c r="G39" i="10"/>
  <c r="G39" i="14"/>
  <c r="G120" i="10"/>
  <c r="G120" i="3"/>
  <c r="G121" i="7"/>
  <c r="G55" i="3"/>
  <c r="E69" i="9"/>
  <c r="E69" i="14"/>
  <c r="F59" i="3"/>
  <c r="E82" i="7"/>
  <c r="G95" i="10"/>
  <c r="G95" i="14"/>
  <c r="G96" i="10"/>
  <c r="G82" i="10"/>
  <c r="G82" i="14"/>
  <c r="G83" i="7"/>
  <c r="E125" i="10"/>
  <c r="F93" i="10"/>
  <c r="F82" i="3"/>
  <c r="F82" i="14"/>
  <c r="G91" i="8"/>
  <c r="F108" i="8"/>
  <c r="E80" i="10"/>
  <c r="E80" i="14"/>
  <c r="E120" i="9"/>
  <c r="E120" i="14"/>
  <c r="E43" i="10"/>
  <c r="E43" i="14"/>
  <c r="E44" i="7"/>
  <c r="E83" i="7"/>
  <c r="E83" i="14"/>
  <c r="F91" i="3"/>
  <c r="F91" i="14"/>
  <c r="G98" i="8"/>
  <c r="G98" i="14"/>
  <c r="F75" i="3"/>
  <c r="F29" i="3"/>
  <c r="F29" i="14"/>
  <c r="F30" i="7"/>
  <c r="G51" i="9"/>
  <c r="G51" i="14"/>
  <c r="E94" i="10"/>
  <c r="E94" i="14"/>
  <c r="G102" i="8"/>
  <c r="G128" i="8"/>
  <c r="G128" i="14"/>
  <c r="G118" i="7"/>
  <c r="G118" i="14"/>
  <c r="F26" i="10"/>
  <c r="F26" i="14"/>
  <c r="E114" i="10"/>
  <c r="E114" i="14"/>
  <c r="G115" i="9"/>
  <c r="G115" i="14"/>
  <c r="G57" i="9"/>
  <c r="G58" i="10"/>
  <c r="E70" i="14"/>
  <c r="G39" i="7"/>
  <c r="F19" i="3"/>
  <c r="F125" i="7"/>
  <c r="F125" i="14"/>
  <c r="F113" i="10"/>
  <c r="F113" i="14"/>
  <c r="G54" i="10"/>
  <c r="G105" i="9"/>
  <c r="G105" i="14"/>
  <c r="E107" i="14"/>
  <c r="E28" i="7"/>
  <c r="E28" i="14"/>
  <c r="G110" i="3"/>
  <c r="G110" i="7"/>
  <c r="G110" i="14"/>
  <c r="E12" i="14"/>
  <c r="G81" i="14"/>
  <c r="F6" i="14"/>
  <c r="G31" i="14"/>
  <c r="G85" i="14"/>
  <c r="G11" i="14"/>
  <c r="F62" i="14"/>
  <c r="F110" i="14"/>
  <c r="G33" i="14"/>
  <c r="G40" i="14"/>
  <c r="F106" i="14"/>
  <c r="E81" i="14"/>
  <c r="E44" i="14"/>
  <c r="E109" i="14"/>
  <c r="F75" i="14"/>
  <c r="F85" i="14"/>
  <c r="G12" i="14"/>
  <c r="G24" i="14"/>
  <c r="E45" i="14"/>
  <c r="F68" i="14"/>
  <c r="E50" i="14"/>
  <c r="F24" i="10"/>
  <c r="F24" i="14"/>
  <c r="G35" i="7"/>
  <c r="G35" i="14"/>
  <c r="F46" i="3"/>
  <c r="F46" i="14"/>
  <c r="G14" i="3"/>
  <c r="G14" i="14"/>
  <c r="G18" i="7"/>
  <c r="G18" i="14"/>
  <c r="F64" i="8"/>
  <c r="F64" i="14"/>
  <c r="G71" i="7"/>
  <c r="G71" i="10"/>
  <c r="E89" i="10"/>
  <c r="E89" i="14"/>
  <c r="F54" i="3"/>
  <c r="F54" i="14"/>
  <c r="E36" i="10"/>
  <c r="E36" i="14"/>
  <c r="E104" i="3"/>
  <c r="E101" i="10"/>
  <c r="E101" i="14"/>
  <c r="E75" i="9"/>
  <c r="E75" i="14"/>
  <c r="F90" i="8"/>
  <c r="F90" i="14"/>
  <c r="E117" i="10"/>
  <c r="E117" i="14"/>
  <c r="E125" i="9"/>
  <c r="E125" i="14"/>
  <c r="G48" i="8"/>
  <c r="G48" i="14"/>
  <c r="G79" i="9"/>
  <c r="G79" i="14"/>
  <c r="F88" i="8"/>
  <c r="F88" i="14"/>
  <c r="E113" i="9"/>
  <c r="E113" i="14"/>
  <c r="E74" i="10"/>
  <c r="E74" i="14"/>
  <c r="E6" i="10"/>
  <c r="E6" i="14"/>
  <c r="E117" i="3"/>
  <c r="K4" i="14"/>
  <c r="G92" i="10"/>
  <c r="F57" i="8"/>
  <c r="G15" i="7"/>
  <c r="G15" i="14"/>
  <c r="G16" i="10"/>
  <c r="E113" i="3"/>
  <c r="F78" i="7"/>
  <c r="F78" i="14"/>
  <c r="G34" i="3"/>
  <c r="G34" i="14"/>
  <c r="G45" i="7"/>
  <c r="G45" i="14"/>
  <c r="G17" i="3"/>
  <c r="E19" i="3"/>
  <c r="E34" i="10"/>
  <c r="E34" i="14"/>
  <c r="E33" i="3"/>
  <c r="E33" i="14"/>
  <c r="G52" i="7"/>
  <c r="G52" i="14"/>
  <c r="F93" i="7"/>
  <c r="G45" i="10"/>
  <c r="F88" i="3"/>
  <c r="E46" i="3"/>
  <c r="E46" i="14"/>
  <c r="F59" i="8"/>
  <c r="G124" i="8"/>
  <c r="G77" i="8"/>
  <c r="G101" i="10"/>
  <c r="G48" i="7"/>
  <c r="E97" i="14"/>
  <c r="G111" i="3"/>
  <c r="G111" i="14"/>
  <c r="G52" i="10"/>
  <c r="F77" i="3"/>
  <c r="F84" i="8"/>
  <c r="F84" i="14"/>
  <c r="G71" i="3"/>
  <c r="G55" i="9"/>
  <c r="G55" i="14"/>
  <c r="G88" i="7"/>
  <c r="G22" i="14"/>
  <c r="G92" i="14"/>
  <c r="F41" i="14"/>
  <c r="G103" i="14"/>
  <c r="E42" i="14"/>
  <c r="F11" i="7"/>
  <c r="F11" i="14"/>
  <c r="F13" i="3"/>
  <c r="G92" i="9"/>
  <c r="E92" i="14"/>
  <c r="E93" i="10"/>
  <c r="G72" i="7"/>
  <c r="G72" i="14"/>
  <c r="E61" i="3"/>
  <c r="E61" i="14"/>
  <c r="G92" i="3"/>
  <c r="G107" i="8"/>
  <c r="G107" i="14"/>
  <c r="G108" i="7"/>
  <c r="G41" i="7"/>
  <c r="G41" i="14"/>
  <c r="E56" i="9"/>
  <c r="E56" i="14"/>
  <c r="E64" i="14"/>
  <c r="E65" i="7"/>
  <c r="E113" i="7"/>
  <c r="F65" i="3"/>
  <c r="F65" i="14"/>
  <c r="E124" i="9"/>
  <c r="G124" i="9"/>
  <c r="G106" i="10"/>
  <c r="G106" i="14"/>
  <c r="G41" i="10"/>
  <c r="G97" i="7"/>
  <c r="G97" i="10"/>
  <c r="G10" i="3"/>
  <c r="G10" i="14"/>
  <c r="G58" i="8"/>
  <c r="E96" i="3"/>
  <c r="E97" i="9"/>
  <c r="F110" i="3"/>
  <c r="G129" i="8"/>
  <c r="G129" i="14"/>
  <c r="E19" i="7"/>
  <c r="G32" i="3"/>
  <c r="G32" i="7"/>
  <c r="E35" i="3"/>
  <c r="G104" i="3"/>
  <c r="G121" i="3"/>
  <c r="G121" i="10"/>
  <c r="E37" i="3"/>
  <c r="F58" i="8"/>
  <c r="F58" i="14"/>
  <c r="F59" i="7"/>
  <c r="E103" i="9"/>
  <c r="E103" i="14"/>
  <c r="E104" i="10"/>
  <c r="E124" i="3"/>
  <c r="F21" i="10"/>
  <c r="F21" i="14"/>
  <c r="F22" i="7"/>
  <c r="E82" i="3"/>
  <c r="E82" i="10"/>
  <c r="G114" i="9"/>
  <c r="G83" i="3"/>
  <c r="G83" i="10"/>
  <c r="E125" i="3"/>
  <c r="F69" i="8"/>
  <c r="F69" i="14"/>
  <c r="F93" i="3"/>
  <c r="G76" i="9"/>
  <c r="G76" i="14"/>
  <c r="E82" i="9"/>
  <c r="E14" i="7"/>
  <c r="F20" i="10"/>
  <c r="F20" i="14"/>
  <c r="F88" i="7"/>
  <c r="E44" i="3"/>
  <c r="E44" i="10"/>
  <c r="F49" i="3"/>
  <c r="F49" i="14"/>
  <c r="E87" i="3"/>
  <c r="F130" i="3"/>
  <c r="F130" i="14"/>
  <c r="G133" i="10"/>
  <c r="G133" i="14"/>
  <c r="G48" i="9"/>
  <c r="F75" i="10"/>
  <c r="F77" i="8"/>
  <c r="G111" i="8"/>
  <c r="F30" i="10"/>
  <c r="F72" i="8"/>
  <c r="F72" i="14"/>
  <c r="G80" i="10"/>
  <c r="F105" i="3"/>
  <c r="F76" i="10"/>
  <c r="F76" i="14"/>
  <c r="F77" i="10"/>
  <c r="G129" i="3"/>
  <c r="G132" i="8"/>
  <c r="F56" i="14"/>
  <c r="G114" i="8"/>
  <c r="G26" i="3"/>
  <c r="G102" i="3"/>
  <c r="G68" i="10"/>
  <c r="G23" i="10"/>
  <c r="G23" i="14"/>
  <c r="G38" i="10"/>
  <c r="G38" i="14"/>
  <c r="G121" i="9"/>
  <c r="F19" i="10"/>
  <c r="E68" i="9"/>
  <c r="E68" i="14"/>
  <c r="E66" i="14"/>
  <c r="G23" i="7"/>
  <c r="E27" i="10"/>
  <c r="F49" i="7"/>
  <c r="E105" i="9"/>
  <c r="E105" i="14"/>
  <c r="F112" i="14"/>
  <c r="G95" i="8"/>
  <c r="E62" i="14"/>
  <c r="E52" i="14"/>
  <c r="F97" i="14"/>
  <c r="F12" i="14"/>
  <c r="G77" i="14"/>
  <c r="E84" i="14"/>
  <c r="E5" i="14"/>
  <c r="F43" i="14"/>
  <c r="G37" i="14"/>
  <c r="F23" i="14"/>
  <c r="E40" i="14"/>
  <c r="F15" i="14"/>
  <c r="F117" i="14"/>
  <c r="E104" i="14"/>
  <c r="F67" i="14"/>
  <c r="E26" i="14"/>
  <c r="G70" i="14"/>
  <c r="G61" i="14"/>
  <c r="G5" i="14"/>
  <c r="E98" i="14"/>
  <c r="F31" i="14"/>
  <c r="F133" i="14"/>
  <c r="F18" i="14"/>
  <c r="G6" i="14"/>
  <c r="E88" i="7"/>
  <c r="E88" i="9"/>
  <c r="F101" i="8"/>
  <c r="F86" i="10"/>
  <c r="F86" i="3"/>
  <c r="F131" i="10"/>
  <c r="F131" i="3"/>
  <c r="F26" i="7"/>
  <c r="F87" i="10"/>
  <c r="F7" i="7"/>
  <c r="F7" i="3"/>
  <c r="F7" i="10"/>
  <c r="E16" i="10"/>
  <c r="E16" i="3"/>
  <c r="E93" i="9"/>
  <c r="F132" i="8"/>
  <c r="F132" i="3"/>
  <c r="F12" i="7"/>
  <c r="E93" i="3"/>
  <c r="E25" i="7"/>
  <c r="E115" i="7"/>
  <c r="F131" i="8"/>
  <c r="F109" i="10"/>
  <c r="F109" i="7"/>
  <c r="F96" i="8"/>
  <c r="E29" i="3"/>
  <c r="E29" i="7"/>
  <c r="F60" i="3"/>
  <c r="F60" i="7"/>
  <c r="E32" i="10"/>
  <c r="E32" i="3"/>
  <c r="E32" i="7"/>
  <c r="F66" i="8"/>
  <c r="F66" i="3"/>
  <c r="F66" i="10"/>
  <c r="F126" i="8"/>
  <c r="F126" i="7"/>
  <c r="E129" i="10"/>
  <c r="E129" i="7"/>
  <c r="E129" i="9"/>
  <c r="E79" i="7"/>
  <c r="E79" i="9"/>
  <c r="E79" i="10"/>
  <c r="E73" i="7"/>
  <c r="E73" i="3"/>
  <c r="E73" i="9"/>
  <c r="F109" i="8"/>
  <c r="E128" i="10"/>
  <c r="F25" i="10"/>
  <c r="F25" i="7"/>
  <c r="E7" i="10"/>
  <c r="E7" i="7"/>
  <c r="E119" i="7"/>
  <c r="E119" i="10"/>
  <c r="F68" i="7"/>
  <c r="F68" i="10"/>
  <c r="E132" i="9"/>
  <c r="E119" i="9"/>
  <c r="E57" i="3"/>
  <c r="E57" i="7"/>
  <c r="F65" i="7"/>
  <c r="E20" i="7"/>
  <c r="E20" i="10"/>
  <c r="F92" i="8"/>
  <c r="F92" i="10"/>
  <c r="F92" i="7"/>
  <c r="F101" i="7"/>
  <c r="F27" i="3"/>
  <c r="E127" i="3"/>
  <c r="E127" i="10"/>
  <c r="E127" i="7"/>
  <c r="E127" i="9"/>
  <c r="E130" i="10"/>
  <c r="E130" i="3"/>
  <c r="E130" i="9"/>
  <c r="E100" i="7"/>
  <c r="E100" i="9"/>
  <c r="F37" i="10"/>
  <c r="F37" i="7"/>
  <c r="E63" i="9"/>
  <c r="E63" i="10"/>
  <c r="E63" i="7"/>
  <c r="E111" i="3"/>
  <c r="E111" i="9"/>
  <c r="F17" i="7"/>
  <c r="F17" i="3"/>
  <c r="F17" i="10"/>
  <c r="F14" i="10"/>
  <c r="F14" i="3"/>
  <c r="E60" i="10"/>
  <c r="E60" i="7"/>
  <c r="F87" i="8"/>
  <c r="E110" i="9"/>
  <c r="E110" i="3"/>
  <c r="E110" i="10"/>
  <c r="E106" i="7"/>
  <c r="E106" i="3"/>
  <c r="E106" i="10"/>
  <c r="E91" i="3"/>
  <c r="E91" i="7"/>
  <c r="E123" i="3"/>
  <c r="F114" i="10"/>
  <c r="F114" i="3"/>
  <c r="E118" i="7"/>
  <c r="E118" i="3"/>
  <c r="E118" i="10"/>
  <c r="F81" i="10"/>
  <c r="F81" i="3"/>
  <c r="F89" i="10"/>
  <c r="F122" i="10"/>
  <c r="F122" i="8"/>
  <c r="F74" i="8"/>
  <c r="F74" i="10"/>
  <c r="E47" i="9"/>
  <c r="E47" i="10"/>
  <c r="E47" i="7"/>
  <c r="F98" i="3"/>
  <c r="F73" i="10"/>
  <c r="F73" i="7"/>
  <c r="F45" i="7"/>
  <c r="F45" i="10"/>
  <c r="F85" i="8"/>
  <c r="F85" i="10"/>
  <c r="F85" i="7"/>
  <c r="F124" i="7"/>
  <c r="F124" i="3"/>
  <c r="F53" i="10"/>
  <c r="E59" i="7"/>
  <c r="E59" i="9"/>
  <c r="E95" i="3"/>
  <c r="E96" i="10"/>
  <c r="E58" i="7"/>
  <c r="F116" i="3"/>
  <c r="F116" i="7"/>
  <c r="E131" i="10"/>
  <c r="E131" i="3"/>
  <c r="E104" i="7"/>
  <c r="E81" i="10"/>
  <c r="E81" i="9"/>
  <c r="E51" i="7"/>
  <c r="F69" i="10"/>
  <c r="E102" i="7"/>
  <c r="F46" i="8"/>
  <c r="E95" i="7"/>
  <c r="E76" i="9"/>
  <c r="E76" i="7"/>
  <c r="F42" i="7"/>
  <c r="E67" i="3"/>
  <c r="E67" i="10"/>
  <c r="F73" i="8"/>
  <c r="F94" i="3"/>
  <c r="F94" i="8"/>
  <c r="F94" i="10"/>
  <c r="F91" i="7"/>
  <c r="E72" i="10"/>
  <c r="E75" i="7"/>
  <c r="E46" i="7"/>
  <c r="E108" i="9"/>
  <c r="E72" i="3"/>
  <c r="F4" i="7"/>
  <c r="E5" i="3"/>
  <c r="F3" i="3"/>
  <c r="G15" i="3"/>
  <c r="G15" i="10"/>
  <c r="F36" i="10"/>
  <c r="G100" i="7"/>
  <c r="G100" i="10"/>
  <c r="G100" i="3"/>
  <c r="G21" i="7"/>
  <c r="G73" i="8"/>
  <c r="E83" i="10"/>
  <c r="E84" i="9"/>
  <c r="E94" i="9"/>
  <c r="G10" i="7"/>
  <c r="E36" i="7"/>
  <c r="E45" i="10"/>
  <c r="E69" i="7"/>
  <c r="G75" i="3"/>
  <c r="G75" i="10"/>
  <c r="E43" i="3"/>
  <c r="F78" i="10"/>
  <c r="F48" i="3"/>
  <c r="F48" i="10"/>
  <c r="F48" i="7"/>
  <c r="G87" i="10"/>
  <c r="G87" i="3"/>
  <c r="G87" i="7"/>
  <c r="E52" i="9"/>
  <c r="E99" i="3"/>
  <c r="G113" i="3"/>
  <c r="G113" i="10"/>
  <c r="E61" i="7"/>
  <c r="F100" i="3"/>
  <c r="G57" i="7"/>
  <c r="G106" i="3"/>
  <c r="F118" i="7"/>
  <c r="F125" i="10"/>
  <c r="E51" i="9"/>
  <c r="F32" i="7"/>
  <c r="E55" i="9"/>
  <c r="G65" i="7"/>
  <c r="G85" i="8"/>
  <c r="F121" i="3"/>
  <c r="E12" i="7"/>
  <c r="E80" i="9"/>
  <c r="G80" i="9"/>
  <c r="F119" i="10"/>
  <c r="G72" i="9"/>
  <c r="F6" i="3"/>
  <c r="G30" i="7"/>
  <c r="G30" i="3"/>
  <c r="G30" i="10"/>
  <c r="E54" i="3"/>
  <c r="E54" i="10"/>
  <c r="E62" i="3"/>
  <c r="E55" i="7"/>
  <c r="F58" i="7"/>
  <c r="E60" i="9"/>
  <c r="E57" i="10"/>
  <c r="E60" i="3"/>
  <c r="F79" i="10"/>
  <c r="F106" i="8"/>
  <c r="G107" i="3"/>
  <c r="G38" i="3"/>
  <c r="G133" i="9"/>
  <c r="G11" i="3"/>
  <c r="G124" i="3"/>
  <c r="E59" i="3"/>
  <c r="E96" i="7"/>
  <c r="G40" i="7"/>
  <c r="E58" i="3"/>
  <c r="E58" i="10"/>
  <c r="F65" i="10"/>
  <c r="G72" i="10"/>
  <c r="G104" i="7"/>
  <c r="F36" i="3"/>
  <c r="F117" i="3"/>
  <c r="E92" i="3"/>
  <c r="E103" i="3"/>
  <c r="E128" i="9"/>
  <c r="G20" i="10"/>
  <c r="F65" i="8"/>
  <c r="F24" i="7"/>
  <c r="E64" i="9"/>
  <c r="E124" i="7"/>
  <c r="E31" i="3"/>
  <c r="G96" i="7"/>
  <c r="F61" i="7"/>
  <c r="G68" i="8"/>
  <c r="E114" i="9"/>
  <c r="F115" i="3"/>
  <c r="G118" i="8"/>
  <c r="E53" i="10"/>
  <c r="E51" i="10"/>
  <c r="F54" i="7"/>
  <c r="F82" i="7"/>
  <c r="F106" i="3"/>
  <c r="E107" i="9"/>
  <c r="E120" i="3"/>
  <c r="E120" i="10"/>
  <c r="E33" i="7"/>
  <c r="E102" i="3"/>
  <c r="E102" i="10"/>
  <c r="G44" i="10"/>
  <c r="G44" i="7"/>
  <c r="G44" i="3"/>
  <c r="G77" i="7"/>
  <c r="G79" i="8"/>
  <c r="F115" i="8"/>
  <c r="F21" i="3"/>
  <c r="E121" i="3"/>
  <c r="F50" i="7"/>
  <c r="E84" i="3"/>
  <c r="E84" i="10"/>
  <c r="F86" i="8"/>
  <c r="E87" i="7"/>
  <c r="F90" i="7"/>
  <c r="F131" i="7"/>
  <c r="E4" i="10"/>
  <c r="E4" i="3"/>
  <c r="E4" i="7"/>
  <c r="F92" i="3"/>
  <c r="E109" i="7"/>
  <c r="F116" i="10"/>
  <c r="F91" i="10"/>
  <c r="F123" i="3"/>
  <c r="G125" i="8"/>
  <c r="F5" i="7"/>
  <c r="G84" i="7"/>
  <c r="F101" i="10"/>
  <c r="F75" i="7"/>
  <c r="G132" i="10"/>
  <c r="G132" i="7"/>
  <c r="G132" i="3"/>
  <c r="G133" i="7"/>
  <c r="G21" i="3"/>
  <c r="E23" i="10"/>
  <c r="F41" i="3"/>
  <c r="G48" i="3"/>
  <c r="G80" i="3"/>
  <c r="F104" i="3"/>
  <c r="F104" i="10"/>
  <c r="F104" i="7"/>
  <c r="F105" i="7"/>
  <c r="G52" i="3"/>
  <c r="E95" i="10"/>
  <c r="G129" i="7"/>
  <c r="G75" i="8"/>
  <c r="F76" i="3"/>
  <c r="F61" i="8"/>
  <c r="F57" i="3"/>
  <c r="F89" i="3"/>
  <c r="E114" i="7"/>
  <c r="F64" i="7"/>
  <c r="G37" i="7"/>
  <c r="G98" i="9"/>
  <c r="E115" i="10"/>
  <c r="F23" i="3"/>
  <c r="G26" i="7"/>
  <c r="G34" i="10"/>
  <c r="E88" i="3"/>
  <c r="E88" i="10"/>
  <c r="F105" i="8"/>
  <c r="E46" i="10"/>
  <c r="G68" i="3"/>
  <c r="G116" i="7"/>
  <c r="F42" i="10"/>
  <c r="G44" i="9"/>
  <c r="E68" i="7"/>
  <c r="F70" i="8"/>
  <c r="E83" i="3"/>
  <c r="E91" i="9"/>
  <c r="E131" i="9"/>
  <c r="G12" i="3"/>
  <c r="G24" i="3"/>
  <c r="F29" i="7"/>
  <c r="G39" i="3"/>
  <c r="E89" i="3"/>
  <c r="G103" i="7"/>
  <c r="G75" i="9"/>
  <c r="E128" i="7"/>
  <c r="G10" i="10"/>
  <c r="F31" i="7"/>
  <c r="E36" i="3"/>
  <c r="E45" i="3"/>
  <c r="E69" i="10"/>
  <c r="E101" i="3"/>
  <c r="F38" i="7"/>
  <c r="E91" i="10"/>
  <c r="E100" i="3"/>
  <c r="E100" i="10"/>
  <c r="E123" i="7"/>
  <c r="F126" i="10"/>
  <c r="F20" i="7"/>
  <c r="G23" i="3"/>
  <c r="E40" i="7"/>
  <c r="F46" i="7"/>
  <c r="E75" i="10"/>
  <c r="F78" i="3"/>
  <c r="F98" i="7"/>
  <c r="G100" i="8"/>
  <c r="G111" i="9"/>
  <c r="E112" i="7"/>
  <c r="E123" i="9"/>
  <c r="F130" i="10"/>
  <c r="G8" i="10"/>
  <c r="G8" i="7"/>
  <c r="G8" i="3"/>
  <c r="F18" i="7"/>
  <c r="G25" i="3"/>
  <c r="E27" i="3"/>
  <c r="E42" i="7"/>
  <c r="F49" i="10"/>
  <c r="F81" i="7"/>
  <c r="G88" i="10"/>
  <c r="F113" i="3"/>
  <c r="G120" i="7"/>
  <c r="E6" i="7"/>
  <c r="F45" i="3"/>
  <c r="G93" i="7"/>
  <c r="F98" i="8"/>
  <c r="F116" i="8"/>
  <c r="F15" i="7"/>
  <c r="E61" i="10"/>
  <c r="F68" i="3"/>
  <c r="E117" i="7"/>
  <c r="E53" i="9"/>
  <c r="G57" i="3"/>
  <c r="G57" i="10"/>
  <c r="G70" i="7"/>
  <c r="G106" i="7"/>
  <c r="E108" i="3"/>
  <c r="E111" i="7"/>
  <c r="F118" i="10"/>
  <c r="E29" i="10"/>
  <c r="F125" i="3"/>
  <c r="E115" i="9"/>
  <c r="G32" i="10"/>
  <c r="G111" i="7"/>
  <c r="E106" i="9"/>
  <c r="G106" i="9"/>
  <c r="F32" i="3"/>
  <c r="G4" i="10"/>
  <c r="G4" i="3"/>
  <c r="G4" i="7"/>
  <c r="G5" i="7"/>
  <c r="E15" i="7"/>
  <c r="E50" i="7"/>
  <c r="F121" i="7"/>
  <c r="E18" i="10"/>
  <c r="E18" i="3"/>
  <c r="E18" i="7"/>
  <c r="E92" i="10"/>
  <c r="E31" i="10"/>
  <c r="G127" i="10"/>
  <c r="G127" i="3"/>
  <c r="G127" i="7"/>
  <c r="E53" i="7"/>
  <c r="E22" i="10"/>
  <c r="E22" i="3"/>
  <c r="E22" i="7"/>
  <c r="F72" i="3"/>
  <c r="F72" i="10"/>
  <c r="F72" i="7"/>
  <c r="F12" i="3"/>
  <c r="E12" i="3"/>
  <c r="E92" i="9"/>
  <c r="G116" i="9"/>
  <c r="E50" i="9"/>
  <c r="G73" i="7"/>
  <c r="G91" i="7"/>
  <c r="G91" i="10"/>
  <c r="G91" i="3"/>
  <c r="F58" i="10"/>
  <c r="F79" i="3"/>
  <c r="G38" i="7"/>
  <c r="G133" i="8"/>
  <c r="G19" i="7"/>
  <c r="G123" i="10"/>
  <c r="G123" i="3"/>
  <c r="G123" i="7"/>
  <c r="G124" i="7"/>
  <c r="E56" i="7"/>
  <c r="G100" i="9"/>
  <c r="E35" i="7"/>
  <c r="G72" i="3"/>
  <c r="E90" i="7"/>
  <c r="F96" i="10"/>
  <c r="F96" i="7"/>
  <c r="F96" i="3"/>
  <c r="F129" i="3"/>
  <c r="F117" i="7"/>
  <c r="E132" i="7"/>
  <c r="F24" i="3"/>
  <c r="G129" i="9"/>
  <c r="G63" i="10"/>
  <c r="G63" i="7"/>
  <c r="G63" i="3"/>
  <c r="F61" i="10"/>
  <c r="E34" i="7"/>
  <c r="F115" i="7"/>
  <c r="F118" i="8"/>
  <c r="E119" i="3"/>
  <c r="F54" i="10"/>
  <c r="F70" i="7"/>
  <c r="G72" i="8"/>
  <c r="F82" i="10"/>
  <c r="F106" i="10"/>
  <c r="G118" i="3"/>
  <c r="E33" i="10"/>
  <c r="G77" i="3"/>
  <c r="F21" i="7"/>
  <c r="E121" i="7"/>
  <c r="F50" i="10"/>
  <c r="F78" i="8"/>
  <c r="E86" i="10"/>
  <c r="E86" i="3"/>
  <c r="E86" i="7"/>
  <c r="F90" i="10"/>
  <c r="G127" i="8"/>
  <c r="E109" i="10"/>
  <c r="E99" i="9"/>
  <c r="F123" i="7"/>
  <c r="F5" i="3"/>
  <c r="G84" i="10"/>
  <c r="G133" i="3"/>
  <c r="E23" i="3"/>
  <c r="F40" i="7"/>
  <c r="F40" i="3"/>
  <c r="F40" i="10"/>
  <c r="F41" i="7"/>
  <c r="G47" i="3"/>
  <c r="G47" i="10"/>
  <c r="G47" i="7"/>
  <c r="F105" i="10"/>
  <c r="G120" i="8"/>
  <c r="E89" i="9"/>
  <c r="F56" i="10"/>
  <c r="F56" i="7"/>
  <c r="F56" i="3"/>
  <c r="F57" i="7"/>
  <c r="F89" i="7"/>
  <c r="E114" i="3"/>
  <c r="F64" i="10"/>
  <c r="G37" i="3"/>
  <c r="E115" i="3"/>
  <c r="F23" i="7"/>
  <c r="E87" i="9"/>
  <c r="F84" i="3"/>
  <c r="F84" i="10"/>
  <c r="F84" i="7"/>
  <c r="G116" i="10"/>
  <c r="E57" i="9"/>
  <c r="E68" i="3"/>
  <c r="E68" i="10"/>
  <c r="F74" i="3"/>
  <c r="E80" i="7"/>
  <c r="F82" i="8"/>
  <c r="G120" i="9"/>
  <c r="G24" i="7"/>
  <c r="F29" i="10"/>
  <c r="E89" i="7"/>
  <c r="G103" i="3"/>
  <c r="G103" i="10"/>
  <c r="E129" i="3"/>
  <c r="F89" i="8"/>
  <c r="F121" i="8"/>
  <c r="E128" i="3"/>
  <c r="F130" i="8"/>
  <c r="E131" i="7"/>
  <c r="F31" i="10"/>
  <c r="E101" i="7"/>
  <c r="F38" i="10"/>
  <c r="G47" i="9"/>
  <c r="E64" i="7"/>
  <c r="E123" i="10"/>
  <c r="F126" i="3"/>
  <c r="F20" i="3"/>
  <c r="F69" i="3"/>
  <c r="E94" i="7"/>
  <c r="E40" i="3"/>
  <c r="E43" i="7"/>
  <c r="F46" i="10"/>
  <c r="E61" i="9"/>
  <c r="G71" i="8"/>
  <c r="E75" i="3"/>
  <c r="F86" i="7"/>
  <c r="G88" i="8"/>
  <c r="F98" i="10"/>
  <c r="E109" i="9"/>
  <c r="E112" i="3"/>
  <c r="E112" i="10"/>
  <c r="F114" i="7"/>
  <c r="F123" i="8"/>
  <c r="G9" i="7"/>
  <c r="G9" i="10"/>
  <c r="F18" i="10"/>
  <c r="E42" i="3"/>
  <c r="G56" i="3"/>
  <c r="E74" i="7"/>
  <c r="F112" i="3"/>
  <c r="F112" i="10"/>
  <c r="F112" i="7"/>
  <c r="F113" i="7"/>
  <c r="E6" i="3"/>
  <c r="E26" i="7"/>
  <c r="E7" i="3"/>
  <c r="G68" i="9"/>
  <c r="G93" i="3"/>
  <c r="G93" i="10"/>
  <c r="E99" i="7"/>
  <c r="G113" i="7"/>
  <c r="G6" i="7"/>
  <c r="F15" i="10"/>
  <c r="F100" i="7"/>
  <c r="G54" i="3"/>
  <c r="G82" i="7"/>
  <c r="G87" i="8"/>
  <c r="E111" i="10"/>
  <c r="G60" i="3"/>
  <c r="G60" i="10"/>
  <c r="G60" i="7"/>
  <c r="G61" i="7"/>
  <c r="G84" i="8"/>
  <c r="G95" i="7"/>
  <c r="G111" i="10"/>
  <c r="E62" i="9"/>
  <c r="F60" i="10"/>
  <c r="G125" i="9"/>
  <c r="F53" i="3"/>
  <c r="G109" i="8"/>
  <c r="E15" i="10"/>
  <c r="E50" i="3"/>
  <c r="F121" i="10"/>
  <c r="G73" i="3"/>
  <c r="E83" i="9"/>
  <c r="F108" i="7"/>
  <c r="F108" i="3"/>
  <c r="F108" i="10"/>
  <c r="E45" i="9"/>
  <c r="E56" i="3"/>
  <c r="E56" i="10"/>
  <c r="G33" i="3"/>
  <c r="E90" i="3"/>
  <c r="E90" i="10"/>
  <c r="F128" i="3"/>
  <c r="F128" i="10"/>
  <c r="F128" i="7"/>
  <c r="F129" i="7"/>
  <c r="F35" i="3"/>
  <c r="F35" i="10"/>
  <c r="F35" i="7"/>
  <c r="E92" i="7"/>
  <c r="E132" i="3"/>
  <c r="E132" i="10"/>
  <c r="E34" i="3"/>
  <c r="G80" i="8"/>
  <c r="F50" i="8"/>
  <c r="F106" i="7"/>
  <c r="G107" i="9"/>
  <c r="G82" i="9"/>
  <c r="E121" i="10"/>
  <c r="E78" i="10"/>
  <c r="E78" i="3"/>
  <c r="E78" i="7"/>
  <c r="G63" i="9"/>
  <c r="F125" i="8"/>
  <c r="F101" i="3"/>
  <c r="G71" i="9"/>
  <c r="G79" i="10"/>
  <c r="G79" i="3"/>
  <c r="G79" i="7"/>
  <c r="G51" i="10"/>
  <c r="G51" i="3"/>
  <c r="G51" i="7"/>
  <c r="G54" i="9"/>
  <c r="F76" i="7"/>
  <c r="G61" i="8"/>
  <c r="F64" i="3"/>
  <c r="F114" i="8"/>
  <c r="E101" i="9"/>
  <c r="G67" i="10"/>
  <c r="G67" i="3"/>
  <c r="G67" i="7"/>
  <c r="G116" i="3"/>
  <c r="F74" i="7"/>
  <c r="E80" i="3"/>
  <c r="G82" i="8"/>
  <c r="G91" i="9"/>
  <c r="F128" i="8"/>
  <c r="E69" i="3"/>
  <c r="E64" i="3"/>
  <c r="E64" i="10"/>
  <c r="F69" i="7"/>
  <c r="E94" i="3"/>
  <c r="F100" i="8"/>
  <c r="G113" i="8"/>
  <c r="G123" i="9"/>
  <c r="G56" i="7"/>
  <c r="E74" i="3"/>
  <c r="E26" i="3"/>
  <c r="G6" i="3"/>
  <c r="G61" i="3"/>
  <c r="G95" i="3"/>
  <c r="G5" i="3"/>
  <c r="G65" i="3"/>
  <c r="F9" i="3"/>
  <c r="F9" i="7"/>
  <c r="F9" i="10"/>
  <c r="E11" i="7"/>
  <c r="E11" i="10"/>
  <c r="E8" i="10"/>
  <c r="E8" i="7"/>
  <c r="E8" i="3"/>
  <c r="F10" i="7"/>
  <c r="E10" i="3"/>
  <c r="E10" i="10"/>
  <c r="E10" i="7"/>
  <c r="F11" i="10"/>
  <c r="F10" i="10"/>
  <c r="F11" i="3"/>
  <c r="F8" i="3"/>
  <c r="F8" i="10"/>
  <c r="F8" i="7"/>
  <c r="M4" i="10"/>
  <c r="S4" i="10" s="1"/>
  <c r="Q3" i="7"/>
  <c r="K4" i="7"/>
  <c r="K4" i="10"/>
  <c r="S3" i="10"/>
  <c r="Q3" i="10"/>
  <c r="R3" i="10"/>
  <c r="K7" i="12"/>
  <c r="M38" i="50" l="1"/>
  <c r="S38" i="50" s="1"/>
  <c r="M51" i="51"/>
  <c r="S51" i="51" s="1"/>
  <c r="K17" i="53"/>
  <c r="K9" i="53"/>
  <c r="M133" i="51"/>
  <c r="S133" i="51" s="1"/>
  <c r="M13" i="52"/>
  <c r="S13" i="52" s="1"/>
  <c r="K21" i="54"/>
  <c r="M247" i="51"/>
  <c r="S247" i="51" s="1"/>
  <c r="M234" i="51"/>
  <c r="S234" i="51" s="1"/>
  <c r="M127" i="51"/>
  <c r="S127" i="51" s="1"/>
  <c r="M10" i="52"/>
  <c r="S10" i="52" s="1"/>
  <c r="M46" i="50"/>
  <c r="S46" i="50" s="1"/>
  <c r="K18" i="53"/>
  <c r="M21" i="50"/>
  <c r="S21" i="50" s="1"/>
  <c r="M47" i="51"/>
  <c r="S47" i="51" s="1"/>
  <c r="M28" i="52"/>
  <c r="S28" i="52" s="1"/>
  <c r="M131" i="54"/>
  <c r="S131" i="54" s="1"/>
  <c r="M174" i="51"/>
  <c r="S174" i="51" s="1"/>
  <c r="M268" i="51"/>
  <c r="S268" i="51" s="1"/>
  <c r="M19" i="50"/>
  <c r="S19" i="50" s="1"/>
  <c r="M20" i="54"/>
  <c r="S20" i="54" s="1"/>
  <c r="K11" i="50"/>
  <c r="M8" i="51"/>
  <c r="S8" i="51" s="1"/>
  <c r="M22" i="50"/>
  <c r="S22" i="50" s="1"/>
  <c r="D3" i="11"/>
  <c r="M31" i="51"/>
  <c r="S31" i="51" s="1"/>
  <c r="M18" i="54"/>
  <c r="S18" i="54" s="1"/>
  <c r="M23" i="50"/>
  <c r="S23" i="50" s="1"/>
  <c r="M220" i="51"/>
  <c r="S220" i="51" s="1"/>
  <c r="M196" i="51"/>
  <c r="S196" i="51" s="1"/>
  <c r="L14" i="51"/>
  <c r="M83" i="51"/>
  <c r="S83" i="51" s="1"/>
  <c r="K7" i="53"/>
  <c r="M60" i="51"/>
  <c r="S60" i="51" s="1"/>
  <c r="M10" i="51"/>
  <c r="S10" i="51" s="1"/>
  <c r="M142" i="51"/>
  <c r="S142" i="51" s="1"/>
  <c r="M258" i="51"/>
  <c r="S258" i="51" s="1"/>
  <c r="M177" i="51"/>
  <c r="S177" i="51" s="1"/>
  <c r="M20" i="51"/>
  <c r="S20" i="51" s="1"/>
  <c r="M46" i="51"/>
  <c r="S46" i="51" s="1"/>
  <c r="M11" i="51"/>
  <c r="S11" i="51" s="1"/>
  <c r="L11" i="51"/>
  <c r="L24" i="51"/>
  <c r="M17" i="50"/>
  <c r="S17" i="50" s="1"/>
  <c r="M72" i="51"/>
  <c r="S72" i="51" s="1"/>
  <c r="M59" i="51"/>
  <c r="S59" i="51" s="1"/>
  <c r="M89" i="51"/>
  <c r="S89" i="51" s="1"/>
  <c r="L9" i="53"/>
  <c r="R9" i="53" s="1"/>
  <c r="M217" i="51"/>
  <c r="S217" i="51" s="1"/>
  <c r="M250" i="51"/>
  <c r="S250" i="51" s="1"/>
  <c r="M229" i="51"/>
  <c r="S229" i="51" s="1"/>
  <c r="M36" i="51"/>
  <c r="S36" i="51" s="1"/>
  <c r="M15" i="51"/>
  <c r="S15" i="51" s="1"/>
  <c r="M70" i="51"/>
  <c r="S70" i="51" s="1"/>
  <c r="K12" i="53"/>
  <c r="M64" i="51"/>
  <c r="S64" i="51" s="1"/>
  <c r="M18" i="50"/>
  <c r="S18" i="50" s="1"/>
  <c r="L10" i="50"/>
  <c r="M20" i="50"/>
  <c r="S20" i="50" s="1"/>
  <c r="M25" i="51"/>
  <c r="S25" i="51" s="1"/>
  <c r="M21" i="52"/>
  <c r="S21" i="52" s="1"/>
  <c r="M16" i="52"/>
  <c r="S16" i="52" s="1"/>
  <c r="M125" i="54"/>
  <c r="S125" i="54" s="1"/>
  <c r="K6" i="53"/>
  <c r="U6" i="53" s="1"/>
  <c r="M149" i="51"/>
  <c r="S149" i="51" s="1"/>
  <c r="M255" i="51"/>
  <c r="S255" i="51" s="1"/>
  <c r="M9" i="51"/>
  <c r="S9" i="51" s="1"/>
  <c r="M12" i="51"/>
  <c r="S12" i="51" s="1"/>
  <c r="L11" i="54"/>
  <c r="M17" i="54"/>
  <c r="S17" i="54" s="1"/>
  <c r="M7" i="52"/>
  <c r="S7" i="52" s="1"/>
  <c r="M21" i="54"/>
  <c r="S21" i="54" s="1"/>
  <c r="M11" i="52"/>
  <c r="S11" i="52" s="1"/>
  <c r="M69" i="54"/>
  <c r="S69" i="54" s="1"/>
  <c r="M205" i="51"/>
  <c r="S205" i="51" s="1"/>
  <c r="M245" i="51"/>
  <c r="S245" i="51" s="1"/>
  <c r="M16" i="50"/>
  <c r="S16" i="50" s="1"/>
  <c r="M12" i="53"/>
  <c r="S12" i="53" s="1"/>
  <c r="M44" i="51"/>
  <c r="S44" i="51" s="1"/>
  <c r="M86" i="52"/>
  <c r="S86" i="52" s="1"/>
  <c r="M184" i="54"/>
  <c r="S184" i="54" s="1"/>
  <c r="M212" i="49"/>
  <c r="S212" i="49" s="1"/>
  <c r="M72" i="52"/>
  <c r="S72" i="52" s="1"/>
  <c r="Q7" i="12"/>
  <c r="M75" i="50"/>
  <c r="S75" i="50" s="1"/>
  <c r="M87" i="53"/>
  <c r="S87" i="53" s="1"/>
  <c r="M27" i="51"/>
  <c r="S27" i="51" s="1"/>
  <c r="M128" i="51"/>
  <c r="S128" i="51" s="1"/>
  <c r="M77" i="51"/>
  <c r="S77" i="51" s="1"/>
  <c r="M17" i="51"/>
  <c r="S17" i="51" s="1"/>
  <c r="M21" i="51"/>
  <c r="S21" i="51" s="1"/>
  <c r="M50" i="52"/>
  <c r="S50" i="52" s="1"/>
  <c r="M118" i="51"/>
  <c r="S118" i="51" s="1"/>
  <c r="M237" i="51"/>
  <c r="S237" i="51" s="1"/>
  <c r="M156" i="51"/>
  <c r="S156" i="51" s="1"/>
  <c r="M169" i="51"/>
  <c r="S169" i="51" s="1"/>
  <c r="M231" i="51"/>
  <c r="S231" i="51" s="1"/>
  <c r="M144" i="51"/>
  <c r="S144" i="51" s="1"/>
  <c r="M235" i="51"/>
  <c r="S235" i="51" s="1"/>
  <c r="M160" i="51"/>
  <c r="S160" i="51" s="1"/>
  <c r="M232" i="51"/>
  <c r="S232" i="51" s="1"/>
  <c r="M270" i="51"/>
  <c r="S270" i="51" s="1"/>
  <c r="M206" i="51"/>
  <c r="S206" i="51" s="1"/>
  <c r="M151" i="51"/>
  <c r="S151" i="51" s="1"/>
  <c r="M242" i="51"/>
  <c r="S242" i="51" s="1"/>
  <c r="M224" i="51"/>
  <c r="S224" i="51" s="1"/>
  <c r="M167" i="51"/>
  <c r="S167" i="51" s="1"/>
  <c r="M203" i="51"/>
  <c r="S203" i="51" s="1"/>
  <c r="M215" i="51"/>
  <c r="S215" i="51" s="1"/>
  <c r="M246" i="51"/>
  <c r="S246" i="51" s="1"/>
  <c r="M92" i="51"/>
  <c r="S92" i="51" s="1"/>
  <c r="M63" i="51"/>
  <c r="S63" i="51" s="1"/>
  <c r="M123" i="51"/>
  <c r="S123" i="51" s="1"/>
  <c r="M256" i="54"/>
  <c r="S256" i="54" s="1"/>
  <c r="M224" i="54"/>
  <c r="S224" i="54" s="1"/>
  <c r="M137" i="54"/>
  <c r="S137" i="54" s="1"/>
  <c r="M78" i="51"/>
  <c r="S78" i="51" s="1"/>
  <c r="M63" i="54"/>
  <c r="S63" i="54" s="1"/>
  <c r="M28" i="51"/>
  <c r="S28" i="51" s="1"/>
  <c r="M81" i="51"/>
  <c r="S81" i="51" s="1"/>
  <c r="M37" i="51"/>
  <c r="S37" i="51" s="1"/>
  <c r="M103" i="51"/>
  <c r="S103" i="51" s="1"/>
  <c r="M35" i="51"/>
  <c r="S35" i="51" s="1"/>
  <c r="M126" i="51"/>
  <c r="S126" i="51" s="1"/>
  <c r="M97" i="54"/>
  <c r="S97" i="54" s="1"/>
  <c r="M43" i="51"/>
  <c r="S43" i="51" s="1"/>
  <c r="M69" i="51"/>
  <c r="S69" i="51" s="1"/>
  <c r="M106" i="51"/>
  <c r="S106" i="51" s="1"/>
  <c r="M42" i="51"/>
  <c r="S42" i="51" s="1"/>
  <c r="M267" i="51"/>
  <c r="S267" i="51" s="1"/>
  <c r="M269" i="51"/>
  <c r="S269" i="51" s="1"/>
  <c r="M152" i="51"/>
  <c r="S152" i="51" s="1"/>
  <c r="M183" i="51"/>
  <c r="S183" i="51" s="1"/>
  <c r="M135" i="51"/>
  <c r="S135" i="51" s="1"/>
  <c r="M244" i="51"/>
  <c r="S244" i="51" s="1"/>
  <c r="M265" i="51"/>
  <c r="S265" i="51" s="1"/>
  <c r="M150" i="51"/>
  <c r="S150" i="51" s="1"/>
  <c r="M199" i="51"/>
  <c r="S199" i="51" s="1"/>
  <c r="M178" i="51"/>
  <c r="S178" i="51" s="1"/>
  <c r="M216" i="51"/>
  <c r="S216" i="51" s="1"/>
  <c r="M202" i="51"/>
  <c r="S202" i="51" s="1"/>
  <c r="M252" i="51"/>
  <c r="S252" i="51" s="1"/>
  <c r="M186" i="51"/>
  <c r="S186" i="51" s="1"/>
  <c r="M204" i="51"/>
  <c r="S204" i="51" s="1"/>
  <c r="M193" i="51"/>
  <c r="S193" i="51" s="1"/>
  <c r="M163" i="51"/>
  <c r="S163" i="51" s="1"/>
  <c r="M61" i="51"/>
  <c r="S61" i="51" s="1"/>
  <c r="M98" i="51"/>
  <c r="S98" i="51" s="1"/>
  <c r="M48" i="51"/>
  <c r="S48" i="51" s="1"/>
  <c r="M91" i="51"/>
  <c r="S91" i="51" s="1"/>
  <c r="M111" i="51"/>
  <c r="S111" i="51" s="1"/>
  <c r="M198" i="54"/>
  <c r="S198" i="54" s="1"/>
  <c r="M181" i="54"/>
  <c r="S181" i="54" s="1"/>
  <c r="M87" i="52"/>
  <c r="S87" i="52" s="1"/>
  <c r="M94" i="51"/>
  <c r="S94" i="51" s="1"/>
  <c r="M80" i="51"/>
  <c r="S80" i="51" s="1"/>
  <c r="M38" i="52"/>
  <c r="S38" i="52" s="1"/>
  <c r="M89" i="49"/>
  <c r="S89" i="49" s="1"/>
  <c r="M159" i="49"/>
  <c r="S159" i="49" s="1"/>
  <c r="K23" i="51"/>
  <c r="L9" i="50"/>
  <c r="M71" i="51"/>
  <c r="S71" i="51" s="1"/>
  <c r="M88" i="51"/>
  <c r="S88" i="51" s="1"/>
  <c r="L63" i="50"/>
  <c r="M112" i="51"/>
  <c r="S112" i="51" s="1"/>
  <c r="M132" i="51"/>
  <c r="S132" i="51" s="1"/>
  <c r="M103" i="54"/>
  <c r="S103" i="54" s="1"/>
  <c r="M90" i="51"/>
  <c r="S90" i="51" s="1"/>
  <c r="M94" i="52"/>
  <c r="S94" i="52" s="1"/>
  <c r="M122" i="51"/>
  <c r="S122" i="51" s="1"/>
  <c r="M95" i="54"/>
  <c r="S95" i="54" s="1"/>
  <c r="M100" i="51"/>
  <c r="S100" i="51" s="1"/>
  <c r="M86" i="51"/>
  <c r="S86" i="51" s="1"/>
  <c r="M172" i="51"/>
  <c r="S172" i="51" s="1"/>
  <c r="M164" i="51"/>
  <c r="S164" i="51" s="1"/>
  <c r="M266" i="51"/>
  <c r="S266" i="51" s="1"/>
  <c r="M146" i="51"/>
  <c r="S146" i="51" s="1"/>
  <c r="M228" i="51"/>
  <c r="S228" i="51" s="1"/>
  <c r="M194" i="51"/>
  <c r="S194" i="51" s="1"/>
  <c r="M153" i="51"/>
  <c r="S153" i="51" s="1"/>
  <c r="M253" i="51"/>
  <c r="S253" i="51" s="1"/>
  <c r="M213" i="51"/>
  <c r="S213" i="51" s="1"/>
  <c r="M260" i="51"/>
  <c r="S260" i="51" s="1"/>
  <c r="M248" i="51"/>
  <c r="S248" i="51" s="1"/>
  <c r="M148" i="51"/>
  <c r="S148" i="51" s="1"/>
  <c r="M157" i="51"/>
  <c r="S157" i="51" s="1"/>
  <c r="M195" i="51"/>
  <c r="S195" i="51" s="1"/>
  <c r="M221" i="51"/>
  <c r="S221" i="51" s="1"/>
  <c r="M249" i="51"/>
  <c r="S249" i="51" s="1"/>
  <c r="M158" i="51"/>
  <c r="S158" i="51" s="1"/>
  <c r="M45" i="51"/>
  <c r="S45" i="51" s="1"/>
  <c r="M49" i="50"/>
  <c r="S49" i="50" s="1"/>
  <c r="M104" i="51"/>
  <c r="S104" i="51" s="1"/>
  <c r="M117" i="51"/>
  <c r="S117" i="51" s="1"/>
  <c r="M170" i="54"/>
  <c r="S170" i="54" s="1"/>
  <c r="M196" i="54"/>
  <c r="S196" i="54" s="1"/>
  <c r="M57" i="51"/>
  <c r="S57" i="51" s="1"/>
  <c r="M129" i="51"/>
  <c r="S129" i="51" s="1"/>
  <c r="M29" i="51"/>
  <c r="S29" i="51" s="1"/>
  <c r="M115" i="51"/>
  <c r="S115" i="51" s="1"/>
  <c r="M130" i="51"/>
  <c r="S130" i="51" s="1"/>
  <c r="M18" i="51"/>
  <c r="S18" i="51" s="1"/>
  <c r="M82" i="51"/>
  <c r="S82" i="51" s="1"/>
  <c r="M107" i="51"/>
  <c r="S107" i="51" s="1"/>
  <c r="M104" i="52"/>
  <c r="S104" i="52" s="1"/>
  <c r="M96" i="51"/>
  <c r="S96" i="51" s="1"/>
  <c r="M95" i="51"/>
  <c r="S95" i="51" s="1"/>
  <c r="M113" i="51"/>
  <c r="S113" i="51" s="1"/>
  <c r="M24" i="51"/>
  <c r="S24" i="51" s="1"/>
  <c r="M19" i="51"/>
  <c r="S19" i="51" s="1"/>
  <c r="M124" i="51"/>
  <c r="S124" i="51" s="1"/>
  <c r="M28" i="50"/>
  <c r="S28" i="50" s="1"/>
  <c r="M121" i="51"/>
  <c r="S121" i="51" s="1"/>
  <c r="M74" i="51"/>
  <c r="S74" i="51" s="1"/>
  <c r="M175" i="51"/>
  <c r="S175" i="51" s="1"/>
  <c r="M240" i="51"/>
  <c r="S240" i="51" s="1"/>
  <c r="M145" i="51"/>
  <c r="S145" i="51" s="1"/>
  <c r="M166" i="51"/>
  <c r="S166" i="51" s="1"/>
  <c r="M155" i="51"/>
  <c r="S155" i="51" s="1"/>
  <c r="M198" i="51"/>
  <c r="S198" i="51" s="1"/>
  <c r="M136" i="51"/>
  <c r="S136" i="51" s="1"/>
  <c r="M147" i="51"/>
  <c r="S147" i="51" s="1"/>
  <c r="M233" i="51"/>
  <c r="S233" i="51" s="1"/>
  <c r="M138" i="51"/>
  <c r="S138" i="51" s="1"/>
  <c r="M180" i="51"/>
  <c r="S180" i="51" s="1"/>
  <c r="M259" i="51"/>
  <c r="S259" i="51" s="1"/>
  <c r="M181" i="51"/>
  <c r="S181" i="51" s="1"/>
  <c r="M207" i="51"/>
  <c r="S207" i="51" s="1"/>
  <c r="M173" i="51"/>
  <c r="S173" i="51" s="1"/>
  <c r="M239" i="51"/>
  <c r="S239" i="51" s="1"/>
  <c r="M209" i="51"/>
  <c r="S209" i="51" s="1"/>
  <c r="M40" i="51"/>
  <c r="S40" i="51" s="1"/>
  <c r="M160" i="54"/>
  <c r="S160" i="54" s="1"/>
  <c r="M151" i="54"/>
  <c r="S151" i="54" s="1"/>
  <c r="M62" i="54"/>
  <c r="S62" i="54" s="1"/>
  <c r="M50" i="51"/>
  <c r="S50" i="51" s="1"/>
  <c r="M52" i="51"/>
  <c r="S52" i="51" s="1"/>
  <c r="M54" i="51"/>
  <c r="S54" i="51" s="1"/>
  <c r="M55" i="51"/>
  <c r="S55" i="51" s="1"/>
  <c r="M56" i="51"/>
  <c r="S56" i="51" s="1"/>
  <c r="M99" i="51"/>
  <c r="S99" i="51" s="1"/>
  <c r="M41" i="51"/>
  <c r="S41" i="51" s="1"/>
  <c r="M131" i="51"/>
  <c r="S131" i="51" s="1"/>
  <c r="M108" i="51"/>
  <c r="S108" i="51" s="1"/>
  <c r="M109" i="51"/>
  <c r="S109" i="51" s="1"/>
  <c r="M34" i="51"/>
  <c r="S34" i="51" s="1"/>
  <c r="M97" i="51"/>
  <c r="S97" i="51" s="1"/>
  <c r="M66" i="51"/>
  <c r="S66" i="51" s="1"/>
  <c r="M219" i="51"/>
  <c r="S219" i="51" s="1"/>
  <c r="M254" i="51"/>
  <c r="S254" i="51" s="1"/>
  <c r="M236" i="51"/>
  <c r="S236" i="51" s="1"/>
  <c r="M230" i="51"/>
  <c r="S230" i="51" s="1"/>
  <c r="M271" i="51"/>
  <c r="S271" i="51" s="1"/>
  <c r="M243" i="51"/>
  <c r="S243" i="51" s="1"/>
  <c r="M227" i="51"/>
  <c r="S227" i="51" s="1"/>
  <c r="M191" i="51"/>
  <c r="S191" i="51" s="1"/>
  <c r="M137" i="51"/>
  <c r="S137" i="51" s="1"/>
  <c r="M251" i="51"/>
  <c r="S251" i="51" s="1"/>
  <c r="M201" i="51"/>
  <c r="S201" i="51" s="1"/>
  <c r="M171" i="51"/>
  <c r="S171" i="51" s="1"/>
  <c r="M208" i="51"/>
  <c r="S208" i="51" s="1"/>
  <c r="M176" i="51"/>
  <c r="S176" i="51" s="1"/>
  <c r="M226" i="51"/>
  <c r="S226" i="51" s="1"/>
  <c r="M179" i="51"/>
  <c r="S179" i="51" s="1"/>
  <c r="M184" i="51"/>
  <c r="S184" i="51" s="1"/>
  <c r="M47" i="52"/>
  <c r="S47" i="52" s="1"/>
  <c r="M264" i="54"/>
  <c r="S264" i="54" s="1"/>
  <c r="M139" i="54"/>
  <c r="S139" i="54" s="1"/>
  <c r="M33" i="54"/>
  <c r="S33" i="54" s="1"/>
  <c r="M62" i="51"/>
  <c r="S62" i="51" s="1"/>
  <c r="M53" i="51"/>
  <c r="S53" i="51" s="1"/>
  <c r="M101" i="51"/>
  <c r="S101" i="51" s="1"/>
  <c r="M114" i="51"/>
  <c r="S114" i="51" s="1"/>
  <c r="M116" i="54"/>
  <c r="S116" i="54" s="1"/>
  <c r="K6" i="50"/>
  <c r="M105" i="51"/>
  <c r="S105" i="51" s="1"/>
  <c r="M119" i="51"/>
  <c r="S119" i="51" s="1"/>
  <c r="M75" i="51"/>
  <c r="S75" i="51" s="1"/>
  <c r="M22" i="51"/>
  <c r="S22" i="51" s="1"/>
  <c r="M49" i="51"/>
  <c r="S49" i="51" s="1"/>
  <c r="M263" i="51"/>
  <c r="S263" i="51" s="1"/>
  <c r="M262" i="51"/>
  <c r="S262" i="51" s="1"/>
  <c r="M190" i="51"/>
  <c r="S190" i="51" s="1"/>
  <c r="M264" i="51"/>
  <c r="S264" i="51" s="1"/>
  <c r="M168" i="51"/>
  <c r="S168" i="51" s="1"/>
  <c r="M154" i="51"/>
  <c r="S154" i="51" s="1"/>
  <c r="M170" i="51"/>
  <c r="S170" i="51" s="1"/>
  <c r="M182" i="51"/>
  <c r="S182" i="51" s="1"/>
  <c r="M189" i="51"/>
  <c r="S189" i="51" s="1"/>
  <c r="M218" i="51"/>
  <c r="S218" i="51" s="1"/>
  <c r="M165" i="51"/>
  <c r="S165" i="51" s="1"/>
  <c r="M241" i="51"/>
  <c r="S241" i="51" s="1"/>
  <c r="M159" i="51"/>
  <c r="S159" i="51" s="1"/>
  <c r="M188" i="51"/>
  <c r="S188" i="51" s="1"/>
  <c r="M223" i="51"/>
  <c r="S223" i="51" s="1"/>
  <c r="M143" i="51"/>
  <c r="S143" i="51" s="1"/>
  <c r="M225" i="51"/>
  <c r="S225" i="51" s="1"/>
  <c r="M125" i="51"/>
  <c r="S125" i="51" s="1"/>
  <c r="M30" i="51"/>
  <c r="S30" i="51" s="1"/>
  <c r="M34" i="53"/>
  <c r="S34" i="53" s="1"/>
  <c r="M201" i="50"/>
  <c r="S201" i="50" s="1"/>
  <c r="M120" i="51"/>
  <c r="S120" i="51" s="1"/>
  <c r="M79" i="51"/>
  <c r="S79" i="51" s="1"/>
  <c r="M23" i="51"/>
  <c r="S23" i="51" s="1"/>
  <c r="M228" i="54"/>
  <c r="S228" i="54" s="1"/>
  <c r="M203" i="54"/>
  <c r="S203" i="54" s="1"/>
  <c r="M33" i="51"/>
  <c r="S33" i="51" s="1"/>
  <c r="M73" i="51"/>
  <c r="S73" i="51" s="1"/>
  <c r="M43" i="52"/>
  <c r="S43" i="52" s="1"/>
  <c r="M67" i="51"/>
  <c r="S67" i="51" s="1"/>
  <c r="M76" i="51"/>
  <c r="S76" i="51" s="1"/>
  <c r="M65" i="51"/>
  <c r="S65" i="51" s="1"/>
  <c r="M39" i="51"/>
  <c r="S39" i="51" s="1"/>
  <c r="K28" i="50"/>
  <c r="M116" i="51"/>
  <c r="S116" i="51" s="1"/>
  <c r="M84" i="51"/>
  <c r="S84" i="51" s="1"/>
  <c r="M85" i="51"/>
  <c r="S85" i="51" s="1"/>
  <c r="M32" i="51"/>
  <c r="S32" i="51" s="1"/>
  <c r="M87" i="51"/>
  <c r="S87" i="51" s="1"/>
  <c r="M58" i="51"/>
  <c r="S58" i="51" s="1"/>
  <c r="M134" i="51"/>
  <c r="S134" i="51" s="1"/>
  <c r="M162" i="51"/>
  <c r="S162" i="51" s="1"/>
  <c r="M141" i="51"/>
  <c r="S141" i="51" s="1"/>
  <c r="M256" i="51"/>
  <c r="S256" i="51" s="1"/>
  <c r="M200" i="51"/>
  <c r="S200" i="51" s="1"/>
  <c r="M238" i="51"/>
  <c r="S238" i="51" s="1"/>
  <c r="M192" i="51"/>
  <c r="S192" i="51" s="1"/>
  <c r="M210" i="51"/>
  <c r="S210" i="51" s="1"/>
  <c r="M211" i="51"/>
  <c r="S211" i="51" s="1"/>
  <c r="M257" i="51"/>
  <c r="S257" i="51" s="1"/>
  <c r="M140" i="51"/>
  <c r="S140" i="51" s="1"/>
  <c r="M185" i="51"/>
  <c r="S185" i="51" s="1"/>
  <c r="M214" i="51"/>
  <c r="S214" i="51" s="1"/>
  <c r="M212" i="51"/>
  <c r="S212" i="51" s="1"/>
  <c r="M161" i="51"/>
  <c r="S161" i="51" s="1"/>
  <c r="M222" i="51"/>
  <c r="S222" i="51" s="1"/>
  <c r="M187" i="51"/>
  <c r="S187" i="51" s="1"/>
  <c r="M261" i="51"/>
  <c r="S261" i="51" s="1"/>
  <c r="M68" i="51"/>
  <c r="S68" i="51" s="1"/>
  <c r="M214" i="50"/>
  <c r="S214" i="50" s="1"/>
  <c r="M237" i="54"/>
  <c r="S237" i="54" s="1"/>
  <c r="M93" i="51"/>
  <c r="S93" i="51" s="1"/>
  <c r="M110" i="51"/>
  <c r="S110" i="51" s="1"/>
  <c r="M26" i="51"/>
  <c r="S26" i="51" s="1"/>
  <c r="M244" i="52"/>
  <c r="S244" i="52" s="1"/>
  <c r="M121" i="52"/>
  <c r="S121" i="52" s="1"/>
  <c r="K55" i="52"/>
  <c r="K25" i="52"/>
  <c r="M114" i="52"/>
  <c r="S114" i="52" s="1"/>
  <c r="M96" i="52"/>
  <c r="S96" i="52" s="1"/>
  <c r="M116" i="52"/>
  <c r="S116" i="52" s="1"/>
  <c r="M102" i="52"/>
  <c r="S102" i="52" s="1"/>
  <c r="M44" i="52"/>
  <c r="S44" i="52" s="1"/>
  <c r="M52" i="52"/>
  <c r="S52" i="52" s="1"/>
  <c r="M166" i="52"/>
  <c r="S166" i="52" s="1"/>
  <c r="M242" i="52"/>
  <c r="S242" i="52" s="1"/>
  <c r="M207" i="52"/>
  <c r="S207" i="52" s="1"/>
  <c r="K26" i="52"/>
  <c r="M175" i="52"/>
  <c r="S175" i="52" s="1"/>
  <c r="M155" i="52"/>
  <c r="S155" i="52" s="1"/>
  <c r="M235" i="52"/>
  <c r="S235" i="52" s="1"/>
  <c r="M196" i="52"/>
  <c r="S196" i="52" s="1"/>
  <c r="M269" i="52"/>
  <c r="S269" i="52" s="1"/>
  <c r="M201" i="52"/>
  <c r="S201" i="52" s="1"/>
  <c r="M165" i="52"/>
  <c r="S165" i="52" s="1"/>
  <c r="M263" i="52"/>
  <c r="S263" i="52" s="1"/>
  <c r="M189" i="52"/>
  <c r="S189" i="52" s="1"/>
  <c r="M239" i="52"/>
  <c r="S239" i="52" s="1"/>
  <c r="M159" i="52"/>
  <c r="S159" i="52" s="1"/>
  <c r="M179" i="52"/>
  <c r="S179" i="52" s="1"/>
  <c r="M153" i="52"/>
  <c r="S153" i="52" s="1"/>
  <c r="M226" i="52"/>
  <c r="S226" i="52" s="1"/>
  <c r="M161" i="52"/>
  <c r="S161" i="52" s="1"/>
  <c r="M243" i="52"/>
  <c r="S243" i="52" s="1"/>
  <c r="M204" i="52"/>
  <c r="S204" i="52" s="1"/>
  <c r="M79" i="52"/>
  <c r="S79" i="52" s="1"/>
  <c r="M93" i="52"/>
  <c r="S93" i="52" s="1"/>
  <c r="K9" i="52"/>
  <c r="M46" i="52"/>
  <c r="S46" i="52" s="1"/>
  <c r="M20" i="52"/>
  <c r="S20" i="52" s="1"/>
  <c r="M53" i="52"/>
  <c r="S53" i="52" s="1"/>
  <c r="M115" i="52"/>
  <c r="S115" i="52" s="1"/>
  <c r="M37" i="52"/>
  <c r="S37" i="52" s="1"/>
  <c r="M65" i="52"/>
  <c r="S65" i="52" s="1"/>
  <c r="M103" i="52"/>
  <c r="S103" i="52" s="1"/>
  <c r="M88" i="52"/>
  <c r="S88" i="52" s="1"/>
  <c r="M56" i="52"/>
  <c r="S56" i="52" s="1"/>
  <c r="M60" i="52"/>
  <c r="S60" i="52" s="1"/>
  <c r="M109" i="52"/>
  <c r="S109" i="52" s="1"/>
  <c r="M49" i="52"/>
  <c r="S49" i="52" s="1"/>
  <c r="M267" i="52"/>
  <c r="S267" i="52" s="1"/>
  <c r="M177" i="52"/>
  <c r="S177" i="52" s="1"/>
  <c r="M245" i="52"/>
  <c r="S245" i="52" s="1"/>
  <c r="M144" i="52"/>
  <c r="S144" i="52" s="1"/>
  <c r="M112" i="52"/>
  <c r="S112" i="52" s="1"/>
  <c r="M200" i="52"/>
  <c r="S200" i="52" s="1"/>
  <c r="M266" i="52"/>
  <c r="S266" i="52" s="1"/>
  <c r="M138" i="52"/>
  <c r="S138" i="52" s="1"/>
  <c r="M45" i="52"/>
  <c r="S45" i="52" s="1"/>
  <c r="M134" i="52"/>
  <c r="S134" i="52" s="1"/>
  <c r="M265" i="52"/>
  <c r="S265" i="52" s="1"/>
  <c r="M190" i="52"/>
  <c r="S190" i="52" s="1"/>
  <c r="M199" i="52"/>
  <c r="S199" i="52" s="1"/>
  <c r="M258" i="52"/>
  <c r="S258" i="52" s="1"/>
  <c r="M164" i="52"/>
  <c r="S164" i="52" s="1"/>
  <c r="M182" i="52"/>
  <c r="S182" i="52" s="1"/>
  <c r="M176" i="52"/>
  <c r="S176" i="52" s="1"/>
  <c r="M150" i="52"/>
  <c r="S150" i="52" s="1"/>
  <c r="M141" i="52"/>
  <c r="S141" i="52" s="1"/>
  <c r="M187" i="52"/>
  <c r="S187" i="52" s="1"/>
  <c r="M262" i="52"/>
  <c r="S262" i="52" s="1"/>
  <c r="M167" i="52"/>
  <c r="S167" i="52" s="1"/>
  <c r="M219" i="52"/>
  <c r="S219" i="52" s="1"/>
  <c r="M137" i="52"/>
  <c r="S137" i="52" s="1"/>
  <c r="M181" i="52"/>
  <c r="S181" i="52" s="1"/>
  <c r="M208" i="52"/>
  <c r="S208" i="52" s="1"/>
  <c r="M178" i="52"/>
  <c r="S178" i="52" s="1"/>
  <c r="M125" i="52"/>
  <c r="S125" i="52" s="1"/>
  <c r="M74" i="52"/>
  <c r="S74" i="52" s="1"/>
  <c r="M122" i="52"/>
  <c r="S122" i="52" s="1"/>
  <c r="M120" i="52"/>
  <c r="S120" i="52" s="1"/>
  <c r="M70" i="52"/>
  <c r="S70" i="52" s="1"/>
  <c r="M51" i="52"/>
  <c r="S51" i="52" s="1"/>
  <c r="M67" i="52"/>
  <c r="S67" i="52" s="1"/>
  <c r="M18" i="52"/>
  <c r="S18" i="52" s="1"/>
  <c r="M80" i="52"/>
  <c r="S80" i="52" s="1"/>
  <c r="M71" i="52"/>
  <c r="S71" i="52" s="1"/>
  <c r="M107" i="52"/>
  <c r="S107" i="52" s="1"/>
  <c r="M130" i="52"/>
  <c r="S130" i="52" s="1"/>
  <c r="M6" i="52"/>
  <c r="S6" i="52" s="1"/>
  <c r="M64" i="52"/>
  <c r="S64" i="52" s="1"/>
  <c r="M22" i="52"/>
  <c r="S22" i="52" s="1"/>
  <c r="M24" i="52"/>
  <c r="S24" i="52" s="1"/>
  <c r="M139" i="52"/>
  <c r="S139" i="52" s="1"/>
  <c r="M260" i="52"/>
  <c r="S260" i="52" s="1"/>
  <c r="M237" i="52"/>
  <c r="S237" i="52" s="1"/>
  <c r="M128" i="52"/>
  <c r="S128" i="52" s="1"/>
  <c r="M135" i="52"/>
  <c r="S135" i="52" s="1"/>
  <c r="M259" i="52"/>
  <c r="S259" i="52" s="1"/>
  <c r="M184" i="52"/>
  <c r="S184" i="52" s="1"/>
  <c r="M162" i="52"/>
  <c r="S162" i="52" s="1"/>
  <c r="M142" i="52"/>
  <c r="S142" i="52" s="1"/>
  <c r="M240" i="52"/>
  <c r="S240" i="52" s="1"/>
  <c r="M191" i="52"/>
  <c r="S191" i="52" s="1"/>
  <c r="M270" i="52"/>
  <c r="S270" i="52" s="1"/>
  <c r="M247" i="52"/>
  <c r="S247" i="52" s="1"/>
  <c r="M173" i="52"/>
  <c r="S173" i="52" s="1"/>
  <c r="M268" i="52"/>
  <c r="S268" i="52" s="1"/>
  <c r="M147" i="52"/>
  <c r="S147" i="52" s="1"/>
  <c r="M156" i="52"/>
  <c r="S156" i="52" s="1"/>
  <c r="M234" i="52"/>
  <c r="S234" i="52" s="1"/>
  <c r="M213" i="52"/>
  <c r="S213" i="52" s="1"/>
  <c r="M250" i="52"/>
  <c r="S250" i="52" s="1"/>
  <c r="M220" i="52"/>
  <c r="S220" i="52" s="1"/>
  <c r="M193" i="52"/>
  <c r="S193" i="52" s="1"/>
  <c r="M194" i="52"/>
  <c r="S194" i="52" s="1"/>
  <c r="M218" i="52"/>
  <c r="S218" i="52" s="1"/>
  <c r="M209" i="52"/>
  <c r="S209" i="52" s="1"/>
  <c r="M61" i="52"/>
  <c r="S61" i="52" s="1"/>
  <c r="M32" i="52"/>
  <c r="S32" i="52" s="1"/>
  <c r="M58" i="52"/>
  <c r="S58" i="52" s="1"/>
  <c r="M14" i="52"/>
  <c r="S14" i="52" s="1"/>
  <c r="M57" i="52"/>
  <c r="S57" i="52" s="1"/>
  <c r="M40" i="52"/>
  <c r="S40" i="52" s="1"/>
  <c r="M78" i="52"/>
  <c r="S78" i="52" s="1"/>
  <c r="M129" i="52"/>
  <c r="S129" i="52" s="1"/>
  <c r="M27" i="52"/>
  <c r="S27" i="52" s="1"/>
  <c r="M82" i="52"/>
  <c r="S82" i="52" s="1"/>
  <c r="M76" i="52"/>
  <c r="S76" i="52" s="1"/>
  <c r="M95" i="52"/>
  <c r="S95" i="52" s="1"/>
  <c r="M85" i="52"/>
  <c r="S85" i="52" s="1"/>
  <c r="M41" i="52"/>
  <c r="S41" i="52" s="1"/>
  <c r="M75" i="52"/>
  <c r="S75" i="52" s="1"/>
  <c r="M34" i="52"/>
  <c r="S34" i="52" s="1"/>
  <c r="M131" i="52"/>
  <c r="S131" i="52" s="1"/>
  <c r="M8" i="52"/>
  <c r="S8" i="52" s="1"/>
  <c r="M174" i="52"/>
  <c r="S174" i="52" s="1"/>
  <c r="M211" i="52"/>
  <c r="S211" i="52" s="1"/>
  <c r="M186" i="52"/>
  <c r="S186" i="52" s="1"/>
  <c r="M223" i="52"/>
  <c r="S223" i="52" s="1"/>
  <c r="M216" i="52"/>
  <c r="S216" i="52" s="1"/>
  <c r="M63" i="52"/>
  <c r="S63" i="52" s="1"/>
  <c r="M221" i="52"/>
  <c r="S221" i="52" s="1"/>
  <c r="M136" i="52"/>
  <c r="S136" i="52" s="1"/>
  <c r="M238" i="52"/>
  <c r="S238" i="52" s="1"/>
  <c r="M143" i="52"/>
  <c r="S143" i="52" s="1"/>
  <c r="M203" i="52"/>
  <c r="S203" i="52" s="1"/>
  <c r="M171" i="52"/>
  <c r="S171" i="52" s="1"/>
  <c r="M233" i="52"/>
  <c r="S233" i="52" s="1"/>
  <c r="M185" i="52"/>
  <c r="S185" i="52" s="1"/>
  <c r="M257" i="52"/>
  <c r="S257" i="52" s="1"/>
  <c r="M228" i="52"/>
  <c r="S228" i="52" s="1"/>
  <c r="M222" i="52"/>
  <c r="S222" i="52" s="1"/>
  <c r="M256" i="52"/>
  <c r="S256" i="52" s="1"/>
  <c r="M148" i="52"/>
  <c r="S148" i="52" s="1"/>
  <c r="M152" i="52"/>
  <c r="S152" i="52" s="1"/>
  <c r="M188" i="52"/>
  <c r="S188" i="52" s="1"/>
  <c r="M168" i="52"/>
  <c r="S168" i="52" s="1"/>
  <c r="M225" i="52"/>
  <c r="S225" i="52" s="1"/>
  <c r="M42" i="52"/>
  <c r="S42" i="52" s="1"/>
  <c r="M111" i="52"/>
  <c r="S111" i="52" s="1"/>
  <c r="M23" i="52"/>
  <c r="S23" i="52" s="1"/>
  <c r="M36" i="52"/>
  <c r="S36" i="52" s="1"/>
  <c r="M92" i="52"/>
  <c r="S92" i="52" s="1"/>
  <c r="M77" i="52"/>
  <c r="S77" i="52" s="1"/>
  <c r="M54" i="52"/>
  <c r="S54" i="52" s="1"/>
  <c r="M55" i="52"/>
  <c r="S55" i="52" s="1"/>
  <c r="M105" i="52"/>
  <c r="S105" i="52" s="1"/>
  <c r="M99" i="52"/>
  <c r="S99" i="52" s="1"/>
  <c r="M84" i="52"/>
  <c r="S84" i="52" s="1"/>
  <c r="M66" i="52"/>
  <c r="S66" i="52" s="1"/>
  <c r="M197" i="52"/>
  <c r="S197" i="52" s="1"/>
  <c r="M198" i="52"/>
  <c r="S198" i="52" s="1"/>
  <c r="M215" i="52"/>
  <c r="S215" i="52" s="1"/>
  <c r="M251" i="52"/>
  <c r="S251" i="52" s="1"/>
  <c r="M170" i="52"/>
  <c r="S170" i="52" s="1"/>
  <c r="M212" i="52"/>
  <c r="S212" i="52" s="1"/>
  <c r="M98" i="52"/>
  <c r="S98" i="52" s="1"/>
  <c r="M264" i="52"/>
  <c r="S264" i="52" s="1"/>
  <c r="M154" i="52"/>
  <c r="S154" i="52" s="1"/>
  <c r="M217" i="52"/>
  <c r="S217" i="52" s="1"/>
  <c r="M248" i="52"/>
  <c r="S248" i="52" s="1"/>
  <c r="M249" i="52"/>
  <c r="S249" i="52" s="1"/>
  <c r="M202" i="52"/>
  <c r="S202" i="52" s="1"/>
  <c r="M145" i="52"/>
  <c r="S145" i="52" s="1"/>
  <c r="M151" i="52"/>
  <c r="S151" i="52" s="1"/>
  <c r="M206" i="52"/>
  <c r="S206" i="52" s="1"/>
  <c r="M210" i="52"/>
  <c r="S210" i="52" s="1"/>
  <c r="M180" i="52"/>
  <c r="S180" i="52" s="1"/>
  <c r="M271" i="52"/>
  <c r="S271" i="52" s="1"/>
  <c r="M241" i="52"/>
  <c r="S241" i="52" s="1"/>
  <c r="M183" i="52"/>
  <c r="S183" i="52" s="1"/>
  <c r="M246" i="52"/>
  <c r="S246" i="52" s="1"/>
  <c r="M192" i="52"/>
  <c r="S192" i="52" s="1"/>
  <c r="M140" i="52"/>
  <c r="S140" i="52" s="1"/>
  <c r="M30" i="52"/>
  <c r="S30" i="52" s="1"/>
  <c r="M100" i="52"/>
  <c r="S100" i="52" s="1"/>
  <c r="M15" i="52"/>
  <c r="S15" i="52" s="1"/>
  <c r="M48" i="52"/>
  <c r="S48" i="52" s="1"/>
  <c r="M68" i="52"/>
  <c r="S68" i="52" s="1"/>
  <c r="M29" i="52"/>
  <c r="S29" i="52" s="1"/>
  <c r="M106" i="52"/>
  <c r="S106" i="52" s="1"/>
  <c r="M31" i="52"/>
  <c r="S31" i="52" s="1"/>
  <c r="M81" i="52"/>
  <c r="S81" i="52" s="1"/>
  <c r="M17" i="52"/>
  <c r="S17" i="52" s="1"/>
  <c r="M25" i="52"/>
  <c r="S25" i="52" s="1"/>
  <c r="M19" i="52"/>
  <c r="S19" i="52" s="1"/>
  <c r="M126" i="52"/>
  <c r="S126" i="52" s="1"/>
  <c r="M59" i="52"/>
  <c r="S59" i="52" s="1"/>
  <c r="M97" i="52"/>
  <c r="S97" i="52" s="1"/>
  <c r="M12" i="52"/>
  <c r="S12" i="52" s="1"/>
  <c r="M133" i="52"/>
  <c r="S133" i="52" s="1"/>
  <c r="M124" i="52"/>
  <c r="S124" i="52" s="1"/>
  <c r="M253" i="52"/>
  <c r="S253" i="52" s="1"/>
  <c r="M146" i="52"/>
  <c r="S146" i="52" s="1"/>
  <c r="M255" i="52"/>
  <c r="S255" i="52" s="1"/>
  <c r="M231" i="52"/>
  <c r="S231" i="52" s="1"/>
  <c r="M229" i="52"/>
  <c r="S229" i="52" s="1"/>
  <c r="M227" i="52"/>
  <c r="S227" i="52" s="1"/>
  <c r="M149" i="52"/>
  <c r="S149" i="52" s="1"/>
  <c r="M254" i="52"/>
  <c r="S254" i="52" s="1"/>
  <c r="M236" i="52"/>
  <c r="S236" i="52" s="1"/>
  <c r="M157" i="52"/>
  <c r="S157" i="52" s="1"/>
  <c r="M230" i="52"/>
  <c r="S230" i="52" s="1"/>
  <c r="M224" i="52"/>
  <c r="S224" i="52" s="1"/>
  <c r="M169" i="52"/>
  <c r="S169" i="52" s="1"/>
  <c r="M163" i="52"/>
  <c r="S163" i="52" s="1"/>
  <c r="M195" i="52"/>
  <c r="S195" i="52" s="1"/>
  <c r="M232" i="52"/>
  <c r="S232" i="52" s="1"/>
  <c r="M214" i="52"/>
  <c r="S214" i="52" s="1"/>
  <c r="M160" i="52"/>
  <c r="S160" i="52" s="1"/>
  <c r="M252" i="52"/>
  <c r="S252" i="52" s="1"/>
  <c r="M205" i="52"/>
  <c r="S205" i="52" s="1"/>
  <c r="M261" i="52"/>
  <c r="S261" i="52" s="1"/>
  <c r="M172" i="52"/>
  <c r="S172" i="52" s="1"/>
  <c r="M158" i="52"/>
  <c r="S158" i="52" s="1"/>
  <c r="M118" i="52"/>
  <c r="S118" i="52" s="1"/>
  <c r="M90" i="52"/>
  <c r="S90" i="52" s="1"/>
  <c r="M91" i="52"/>
  <c r="S91" i="52" s="1"/>
  <c r="M127" i="52"/>
  <c r="S127" i="52" s="1"/>
  <c r="M9" i="52"/>
  <c r="S9" i="52" s="1"/>
  <c r="M33" i="52"/>
  <c r="S33" i="52" s="1"/>
  <c r="M62" i="52"/>
  <c r="S62" i="52" s="1"/>
  <c r="M73" i="52"/>
  <c r="S73" i="52" s="1"/>
  <c r="M123" i="52"/>
  <c r="S123" i="52" s="1"/>
  <c r="M117" i="52"/>
  <c r="S117" i="52" s="1"/>
  <c r="M110" i="52"/>
  <c r="S110" i="52" s="1"/>
  <c r="M101" i="52"/>
  <c r="S101" i="52" s="1"/>
  <c r="M83" i="52"/>
  <c r="S83" i="52" s="1"/>
  <c r="M39" i="52"/>
  <c r="S39" i="52" s="1"/>
  <c r="M132" i="52"/>
  <c r="S132" i="52" s="1"/>
  <c r="M35" i="52"/>
  <c r="S35" i="52" s="1"/>
  <c r="M113" i="52"/>
  <c r="S113" i="52" s="1"/>
  <c r="M119" i="52"/>
  <c r="S119" i="52" s="1"/>
  <c r="M69" i="52"/>
  <c r="S69" i="52" s="1"/>
  <c r="M108" i="52"/>
  <c r="S108" i="52" s="1"/>
  <c r="M123" i="53"/>
  <c r="S123" i="53" s="1"/>
  <c r="M117" i="53"/>
  <c r="S117" i="53" s="1"/>
  <c r="M129" i="53"/>
  <c r="S129" i="53" s="1"/>
  <c r="M64" i="53"/>
  <c r="S64" i="53" s="1"/>
  <c r="M113" i="53"/>
  <c r="S113" i="53" s="1"/>
  <c r="M49" i="53"/>
  <c r="S49" i="53" s="1"/>
  <c r="M58" i="53"/>
  <c r="S58" i="53" s="1"/>
  <c r="M108" i="53"/>
  <c r="S108" i="53" s="1"/>
  <c r="M55" i="53"/>
  <c r="S55" i="53" s="1"/>
  <c r="M121" i="53"/>
  <c r="S121" i="53" s="1"/>
  <c r="M83" i="53"/>
  <c r="S83" i="53" s="1"/>
  <c r="M71" i="53"/>
  <c r="S71" i="53" s="1"/>
  <c r="M230" i="53"/>
  <c r="S230" i="53" s="1"/>
  <c r="M149" i="53"/>
  <c r="S149" i="53" s="1"/>
  <c r="M256" i="53"/>
  <c r="S256" i="53" s="1"/>
  <c r="M213" i="53"/>
  <c r="S213" i="53" s="1"/>
  <c r="M186" i="53"/>
  <c r="S186" i="53" s="1"/>
  <c r="M185" i="53"/>
  <c r="S185" i="53" s="1"/>
  <c r="M144" i="53"/>
  <c r="S144" i="53" s="1"/>
  <c r="M137" i="53"/>
  <c r="S137" i="53" s="1"/>
  <c r="M226" i="53"/>
  <c r="S226" i="53" s="1"/>
  <c r="M260" i="53"/>
  <c r="S260" i="53" s="1"/>
  <c r="M229" i="53"/>
  <c r="S229" i="53" s="1"/>
  <c r="M160" i="53"/>
  <c r="S160" i="53" s="1"/>
  <c r="M250" i="53"/>
  <c r="S250" i="53" s="1"/>
  <c r="M245" i="53"/>
  <c r="S245" i="53" s="1"/>
  <c r="M218" i="53"/>
  <c r="S218" i="53" s="1"/>
  <c r="M146" i="53"/>
  <c r="S146" i="53" s="1"/>
  <c r="M202" i="53"/>
  <c r="S202" i="53" s="1"/>
  <c r="M48" i="53"/>
  <c r="S48" i="53" s="1"/>
  <c r="M46" i="53"/>
  <c r="S46" i="53" s="1"/>
  <c r="M70" i="53"/>
  <c r="S70" i="53" s="1"/>
  <c r="M59" i="53"/>
  <c r="S59" i="53" s="1"/>
  <c r="M37" i="53"/>
  <c r="S37" i="53" s="1"/>
  <c r="M133" i="53"/>
  <c r="S133" i="53" s="1"/>
  <c r="M111" i="53"/>
  <c r="S111" i="53" s="1"/>
  <c r="M112" i="53"/>
  <c r="S112" i="53" s="1"/>
  <c r="M116" i="53"/>
  <c r="S116" i="53" s="1"/>
  <c r="M51" i="53"/>
  <c r="S51" i="53" s="1"/>
  <c r="M99" i="53"/>
  <c r="S99" i="53" s="1"/>
  <c r="M119" i="53"/>
  <c r="S119" i="53" s="1"/>
  <c r="M89" i="53"/>
  <c r="S89" i="53" s="1"/>
  <c r="M30" i="53"/>
  <c r="S30" i="53" s="1"/>
  <c r="M124" i="53"/>
  <c r="S124" i="53" s="1"/>
  <c r="M262" i="53"/>
  <c r="S262" i="53" s="1"/>
  <c r="M238" i="53"/>
  <c r="S238" i="53" s="1"/>
  <c r="M247" i="53"/>
  <c r="S247" i="53" s="1"/>
  <c r="M153" i="53"/>
  <c r="S153" i="53" s="1"/>
  <c r="M178" i="53"/>
  <c r="S178" i="53" s="1"/>
  <c r="M139" i="53"/>
  <c r="S139" i="53" s="1"/>
  <c r="M228" i="53"/>
  <c r="S228" i="53" s="1"/>
  <c r="M268" i="53"/>
  <c r="S268" i="53" s="1"/>
  <c r="M251" i="53"/>
  <c r="S251" i="53" s="1"/>
  <c r="M270" i="53"/>
  <c r="S270" i="53" s="1"/>
  <c r="M157" i="53"/>
  <c r="S157" i="53" s="1"/>
  <c r="M187" i="53"/>
  <c r="S187" i="53" s="1"/>
  <c r="M206" i="53"/>
  <c r="S206" i="53" s="1"/>
  <c r="M203" i="53"/>
  <c r="S203" i="53" s="1"/>
  <c r="M259" i="53"/>
  <c r="S259" i="53" s="1"/>
  <c r="M267" i="53"/>
  <c r="S267" i="53" s="1"/>
  <c r="M148" i="53"/>
  <c r="S148" i="53" s="1"/>
  <c r="M125" i="53"/>
  <c r="S125" i="53" s="1"/>
  <c r="M8" i="53"/>
  <c r="S8" i="53" s="1"/>
  <c r="M127" i="53"/>
  <c r="S127" i="53" s="1"/>
  <c r="K31" i="53"/>
  <c r="Q31" i="53" s="1"/>
  <c r="M110" i="53"/>
  <c r="S110" i="53" s="1"/>
  <c r="M53" i="53"/>
  <c r="S53" i="53" s="1"/>
  <c r="L22" i="53"/>
  <c r="R22" i="53" s="1"/>
  <c r="M28" i="53"/>
  <c r="S28" i="53" s="1"/>
  <c r="M10" i="53"/>
  <c r="S10" i="53" s="1"/>
  <c r="M90" i="53"/>
  <c r="S90" i="53" s="1"/>
  <c r="M96" i="53"/>
  <c r="S96" i="53" s="1"/>
  <c r="M60" i="53"/>
  <c r="S60" i="53" s="1"/>
  <c r="M27" i="53"/>
  <c r="S27" i="53" s="1"/>
  <c r="M132" i="53"/>
  <c r="S132" i="53" s="1"/>
  <c r="M35" i="53"/>
  <c r="S35" i="53" s="1"/>
  <c r="M109" i="53"/>
  <c r="S109" i="53" s="1"/>
  <c r="M38" i="53"/>
  <c r="S38" i="53" s="1"/>
  <c r="M52" i="53"/>
  <c r="S52" i="53" s="1"/>
  <c r="M134" i="53"/>
  <c r="S134" i="53" s="1"/>
  <c r="M271" i="53"/>
  <c r="S271" i="53" s="1"/>
  <c r="M194" i="53"/>
  <c r="S194" i="53" s="1"/>
  <c r="M220" i="53"/>
  <c r="S220" i="53" s="1"/>
  <c r="M233" i="53"/>
  <c r="S233" i="53" s="1"/>
  <c r="M246" i="53"/>
  <c r="S246" i="53" s="1"/>
  <c r="M216" i="53"/>
  <c r="S216" i="53" s="1"/>
  <c r="M136" i="53"/>
  <c r="S136" i="53" s="1"/>
  <c r="M258" i="53"/>
  <c r="S258" i="53" s="1"/>
  <c r="M179" i="53"/>
  <c r="S179" i="53" s="1"/>
  <c r="M212" i="53"/>
  <c r="S212" i="53" s="1"/>
  <c r="M189" i="53"/>
  <c r="S189" i="53" s="1"/>
  <c r="M224" i="53"/>
  <c r="S224" i="53" s="1"/>
  <c r="M207" i="53"/>
  <c r="S207" i="53" s="1"/>
  <c r="M208" i="53"/>
  <c r="S208" i="53" s="1"/>
  <c r="M225" i="53"/>
  <c r="S225" i="53" s="1"/>
  <c r="M170" i="53"/>
  <c r="S170" i="53" s="1"/>
  <c r="M261" i="53"/>
  <c r="S261" i="53" s="1"/>
  <c r="M92" i="53"/>
  <c r="S92" i="53" s="1"/>
  <c r="M29" i="53"/>
  <c r="S29" i="53" s="1"/>
  <c r="M17" i="53"/>
  <c r="S17" i="53" s="1"/>
  <c r="M18" i="53"/>
  <c r="S18" i="53" s="1"/>
  <c r="M82" i="53"/>
  <c r="S82" i="53" s="1"/>
  <c r="M16" i="53"/>
  <c r="S16" i="53" s="1"/>
  <c r="M23" i="53"/>
  <c r="S23" i="53" s="1"/>
  <c r="M31" i="53"/>
  <c r="S31" i="53" s="1"/>
  <c r="M56" i="53"/>
  <c r="S56" i="53" s="1"/>
  <c r="M115" i="53"/>
  <c r="S115" i="53" s="1"/>
  <c r="M22" i="53"/>
  <c r="S22" i="53" s="1"/>
  <c r="M24" i="53"/>
  <c r="S24" i="53" s="1"/>
  <c r="M42" i="53"/>
  <c r="S42" i="53" s="1"/>
  <c r="M45" i="53"/>
  <c r="S45" i="53" s="1"/>
  <c r="M98" i="53"/>
  <c r="S98" i="53" s="1"/>
  <c r="M100" i="53"/>
  <c r="S100" i="53" s="1"/>
  <c r="M254" i="53"/>
  <c r="S254" i="53" s="1"/>
  <c r="M141" i="53"/>
  <c r="S141" i="53" s="1"/>
  <c r="M249" i="53"/>
  <c r="S249" i="53" s="1"/>
  <c r="M156" i="53"/>
  <c r="S156" i="53" s="1"/>
  <c r="M231" i="53"/>
  <c r="S231" i="53" s="1"/>
  <c r="M182" i="53"/>
  <c r="S182" i="53" s="1"/>
  <c r="M150" i="53"/>
  <c r="S150" i="53" s="1"/>
  <c r="M234" i="53"/>
  <c r="S234" i="53" s="1"/>
  <c r="M138" i="53"/>
  <c r="S138" i="53" s="1"/>
  <c r="M167" i="53"/>
  <c r="S167" i="53" s="1"/>
  <c r="M237" i="53"/>
  <c r="S237" i="53" s="1"/>
  <c r="M196" i="53"/>
  <c r="S196" i="53" s="1"/>
  <c r="M241" i="53"/>
  <c r="S241" i="53" s="1"/>
  <c r="M214" i="53"/>
  <c r="S214" i="53" s="1"/>
  <c r="M161" i="53"/>
  <c r="S161" i="53" s="1"/>
  <c r="M140" i="53"/>
  <c r="S140" i="53" s="1"/>
  <c r="M240" i="53"/>
  <c r="S240" i="53" s="1"/>
  <c r="M181" i="53"/>
  <c r="S181" i="53" s="1"/>
  <c r="M68" i="53"/>
  <c r="S68" i="53" s="1"/>
  <c r="M26" i="53"/>
  <c r="S26" i="53" s="1"/>
  <c r="M77" i="53"/>
  <c r="S77" i="53" s="1"/>
  <c r="M54" i="53"/>
  <c r="S54" i="53" s="1"/>
  <c r="M76" i="53"/>
  <c r="S76" i="53" s="1"/>
  <c r="M41" i="53"/>
  <c r="S41" i="53" s="1"/>
  <c r="M122" i="53"/>
  <c r="S122" i="53" s="1"/>
  <c r="M118" i="53"/>
  <c r="S118" i="53" s="1"/>
  <c r="M131" i="53"/>
  <c r="S131" i="53" s="1"/>
  <c r="M84" i="53"/>
  <c r="S84" i="53" s="1"/>
  <c r="M265" i="53"/>
  <c r="S265" i="53" s="1"/>
  <c r="M152" i="53"/>
  <c r="S152" i="53" s="1"/>
  <c r="M263" i="53"/>
  <c r="S263" i="53" s="1"/>
  <c r="M232" i="53"/>
  <c r="S232" i="53" s="1"/>
  <c r="M174" i="53"/>
  <c r="S174" i="53" s="1"/>
  <c r="M243" i="53"/>
  <c r="S243" i="53" s="1"/>
  <c r="M201" i="53"/>
  <c r="S201" i="53" s="1"/>
  <c r="M191" i="53"/>
  <c r="S191" i="53" s="1"/>
  <c r="M204" i="53"/>
  <c r="S204" i="53" s="1"/>
  <c r="M195" i="53"/>
  <c r="S195" i="53" s="1"/>
  <c r="M255" i="53"/>
  <c r="S255" i="53" s="1"/>
  <c r="M155" i="53"/>
  <c r="S155" i="53" s="1"/>
  <c r="M252" i="53"/>
  <c r="S252" i="53" s="1"/>
  <c r="M163" i="53"/>
  <c r="S163" i="53" s="1"/>
  <c r="M200" i="53"/>
  <c r="S200" i="53" s="1"/>
  <c r="M239" i="53"/>
  <c r="S239" i="53" s="1"/>
  <c r="M197" i="53"/>
  <c r="S197" i="53" s="1"/>
  <c r="M47" i="53"/>
  <c r="S47" i="53" s="1"/>
  <c r="M57" i="53"/>
  <c r="S57" i="53" s="1"/>
  <c r="M94" i="53"/>
  <c r="S94" i="53" s="1"/>
  <c r="M33" i="53"/>
  <c r="S33" i="53" s="1"/>
  <c r="M78" i="53"/>
  <c r="S78" i="53" s="1"/>
  <c r="M73" i="53"/>
  <c r="S73" i="53" s="1"/>
  <c r="M75" i="53"/>
  <c r="S75" i="53" s="1"/>
  <c r="L6" i="53"/>
  <c r="R6" i="53" s="1"/>
  <c r="M81" i="53"/>
  <c r="S81" i="53" s="1"/>
  <c r="L12" i="53"/>
  <c r="V12" i="53" s="1"/>
  <c r="M130" i="53"/>
  <c r="S130" i="53" s="1"/>
  <c r="M21" i="53"/>
  <c r="S21" i="53" s="1"/>
  <c r="M63" i="53"/>
  <c r="S63" i="53" s="1"/>
  <c r="M91" i="53"/>
  <c r="S91" i="53" s="1"/>
  <c r="M11" i="53"/>
  <c r="S11" i="53" s="1"/>
  <c r="M102" i="53"/>
  <c r="S102" i="53" s="1"/>
  <c r="M25" i="53"/>
  <c r="S25" i="53" s="1"/>
  <c r="M105" i="53"/>
  <c r="S105" i="53" s="1"/>
  <c r="M106" i="53"/>
  <c r="S106" i="53" s="1"/>
  <c r="M95" i="53"/>
  <c r="S95" i="53" s="1"/>
  <c r="M39" i="53"/>
  <c r="S39" i="53" s="1"/>
  <c r="M142" i="53"/>
  <c r="S142" i="53" s="1"/>
  <c r="M190" i="53"/>
  <c r="S190" i="53" s="1"/>
  <c r="M168" i="53"/>
  <c r="S168" i="53" s="1"/>
  <c r="M175" i="53"/>
  <c r="S175" i="53" s="1"/>
  <c r="M192" i="53"/>
  <c r="S192" i="53" s="1"/>
  <c r="M165" i="53"/>
  <c r="S165" i="53" s="1"/>
  <c r="M154" i="53"/>
  <c r="S154" i="53" s="1"/>
  <c r="M143" i="53"/>
  <c r="S143" i="53" s="1"/>
  <c r="M210" i="53"/>
  <c r="S210" i="53" s="1"/>
  <c r="M171" i="53"/>
  <c r="S171" i="53" s="1"/>
  <c r="M151" i="53"/>
  <c r="S151" i="53" s="1"/>
  <c r="M172" i="53"/>
  <c r="S172" i="53" s="1"/>
  <c r="M183" i="53"/>
  <c r="S183" i="53" s="1"/>
  <c r="M257" i="53"/>
  <c r="S257" i="53" s="1"/>
  <c r="M227" i="53"/>
  <c r="S227" i="53" s="1"/>
  <c r="M159" i="53"/>
  <c r="S159" i="53" s="1"/>
  <c r="M164" i="53"/>
  <c r="S164" i="53" s="1"/>
  <c r="M93" i="53"/>
  <c r="S93" i="53" s="1"/>
  <c r="M36" i="53"/>
  <c r="S36" i="53" s="1"/>
  <c r="M40" i="53"/>
  <c r="S40" i="53" s="1"/>
  <c r="M13" i="53"/>
  <c r="S13" i="53" s="1"/>
  <c r="M20" i="53"/>
  <c r="S20" i="53" s="1"/>
  <c r="L21" i="53"/>
  <c r="M50" i="53"/>
  <c r="S50" i="53" s="1"/>
  <c r="M120" i="53"/>
  <c r="S120" i="53" s="1"/>
  <c r="M114" i="53"/>
  <c r="S114" i="53" s="1"/>
  <c r="M80" i="53"/>
  <c r="S80" i="53" s="1"/>
  <c r="M15" i="53"/>
  <c r="S15" i="53" s="1"/>
  <c r="M79" i="53"/>
  <c r="S79" i="53" s="1"/>
  <c r="M69" i="53"/>
  <c r="S69" i="53" s="1"/>
  <c r="M86" i="53"/>
  <c r="S86" i="53" s="1"/>
  <c r="M74" i="53"/>
  <c r="S74" i="53" s="1"/>
  <c r="M97" i="53"/>
  <c r="S97" i="53" s="1"/>
  <c r="M66" i="53"/>
  <c r="S66" i="53" s="1"/>
  <c r="M107" i="53"/>
  <c r="S107" i="53" s="1"/>
  <c r="M61" i="53"/>
  <c r="S61" i="53" s="1"/>
  <c r="M32" i="53"/>
  <c r="S32" i="53" s="1"/>
  <c r="M162" i="53"/>
  <c r="S162" i="53" s="1"/>
  <c r="M221" i="53"/>
  <c r="S221" i="53" s="1"/>
  <c r="M244" i="53"/>
  <c r="S244" i="53" s="1"/>
  <c r="M219" i="53"/>
  <c r="S219" i="53" s="1"/>
  <c r="M215" i="53"/>
  <c r="S215" i="53" s="1"/>
  <c r="M193" i="53"/>
  <c r="S193" i="53" s="1"/>
  <c r="M266" i="53"/>
  <c r="S266" i="53" s="1"/>
  <c r="M222" i="53"/>
  <c r="S222" i="53" s="1"/>
  <c r="M217" i="53"/>
  <c r="S217" i="53" s="1"/>
  <c r="M135" i="53"/>
  <c r="S135" i="53" s="1"/>
  <c r="M248" i="53"/>
  <c r="S248" i="53" s="1"/>
  <c r="M169" i="53"/>
  <c r="S169" i="53" s="1"/>
  <c r="M269" i="53"/>
  <c r="S269" i="53" s="1"/>
  <c r="M176" i="53"/>
  <c r="S176" i="53" s="1"/>
  <c r="M145" i="53"/>
  <c r="S145" i="53" s="1"/>
  <c r="M184" i="53"/>
  <c r="S184" i="53" s="1"/>
  <c r="M158" i="53"/>
  <c r="S158" i="53" s="1"/>
  <c r="M14" i="53"/>
  <c r="S14" i="53" s="1"/>
  <c r="M9" i="53"/>
  <c r="S9" i="53" s="1"/>
  <c r="M62" i="53"/>
  <c r="S62" i="53" s="1"/>
  <c r="M104" i="53"/>
  <c r="S104" i="53" s="1"/>
  <c r="M43" i="53"/>
  <c r="S43" i="53" s="1"/>
  <c r="M19" i="53"/>
  <c r="S19" i="53" s="1"/>
  <c r="L10" i="53"/>
  <c r="R10" i="53" s="1"/>
  <c r="M101" i="53"/>
  <c r="S101" i="53" s="1"/>
  <c r="M65" i="53"/>
  <c r="S65" i="53" s="1"/>
  <c r="M67" i="53"/>
  <c r="S67" i="53" s="1"/>
  <c r="M128" i="53"/>
  <c r="S128" i="53" s="1"/>
  <c r="M85" i="53"/>
  <c r="S85" i="53" s="1"/>
  <c r="M88" i="53"/>
  <c r="S88" i="53" s="1"/>
  <c r="M126" i="53"/>
  <c r="S126" i="53" s="1"/>
  <c r="M72" i="53"/>
  <c r="S72" i="53" s="1"/>
  <c r="M44" i="53"/>
  <c r="S44" i="53" s="1"/>
  <c r="M103" i="53"/>
  <c r="S103" i="53" s="1"/>
  <c r="M166" i="53"/>
  <c r="S166" i="53" s="1"/>
  <c r="M253" i="53"/>
  <c r="S253" i="53" s="1"/>
  <c r="M264" i="53"/>
  <c r="S264" i="53" s="1"/>
  <c r="M173" i="53"/>
  <c r="S173" i="53" s="1"/>
  <c r="M147" i="53"/>
  <c r="S147" i="53" s="1"/>
  <c r="M177" i="53"/>
  <c r="S177" i="53" s="1"/>
  <c r="M198" i="53"/>
  <c r="S198" i="53" s="1"/>
  <c r="M211" i="53"/>
  <c r="S211" i="53" s="1"/>
  <c r="M199" i="53"/>
  <c r="S199" i="53" s="1"/>
  <c r="M242" i="53"/>
  <c r="S242" i="53" s="1"/>
  <c r="M180" i="53"/>
  <c r="S180" i="53" s="1"/>
  <c r="M236" i="53"/>
  <c r="S236" i="53" s="1"/>
  <c r="M205" i="53"/>
  <c r="S205" i="53" s="1"/>
  <c r="M188" i="53"/>
  <c r="S188" i="53" s="1"/>
  <c r="M235" i="53"/>
  <c r="S235" i="53" s="1"/>
  <c r="M209" i="53"/>
  <c r="S209" i="53" s="1"/>
  <c r="M223" i="53"/>
  <c r="S223" i="53" s="1"/>
  <c r="K47" i="53"/>
  <c r="U47" i="53" s="1"/>
  <c r="K19" i="53"/>
  <c r="M29" i="54"/>
  <c r="S29" i="54" s="1"/>
  <c r="K41" i="54"/>
  <c r="L61" i="54"/>
  <c r="M101" i="54"/>
  <c r="S101" i="54" s="1"/>
  <c r="K13" i="54"/>
  <c r="M115" i="54"/>
  <c r="S115" i="54" s="1"/>
  <c r="M28" i="54"/>
  <c r="S28" i="54" s="1"/>
  <c r="M64" i="54"/>
  <c r="S64" i="54" s="1"/>
  <c r="M96" i="54"/>
  <c r="S96" i="54" s="1"/>
  <c r="M71" i="54"/>
  <c r="S71" i="54" s="1"/>
  <c r="M47" i="54"/>
  <c r="S47" i="54" s="1"/>
  <c r="M86" i="54"/>
  <c r="S86" i="54" s="1"/>
  <c r="M66" i="54"/>
  <c r="S66" i="54" s="1"/>
  <c r="M75" i="54"/>
  <c r="S75" i="54" s="1"/>
  <c r="M104" i="54"/>
  <c r="S104" i="54" s="1"/>
  <c r="M26" i="54"/>
  <c r="S26" i="54" s="1"/>
  <c r="M166" i="54"/>
  <c r="S166" i="54" s="1"/>
  <c r="M219" i="54"/>
  <c r="S219" i="54" s="1"/>
  <c r="M210" i="54"/>
  <c r="S210" i="54" s="1"/>
  <c r="M135" i="54"/>
  <c r="S135" i="54" s="1"/>
  <c r="M271" i="54"/>
  <c r="S271" i="54" s="1"/>
  <c r="M153" i="54"/>
  <c r="S153" i="54" s="1"/>
  <c r="M150" i="54"/>
  <c r="S150" i="54" s="1"/>
  <c r="M235" i="54"/>
  <c r="S235" i="54" s="1"/>
  <c r="M252" i="54"/>
  <c r="S252" i="54" s="1"/>
  <c r="M201" i="54"/>
  <c r="S201" i="54" s="1"/>
  <c r="M258" i="54"/>
  <c r="S258" i="54" s="1"/>
  <c r="M226" i="54"/>
  <c r="S226" i="54" s="1"/>
  <c r="M261" i="54"/>
  <c r="S261" i="54" s="1"/>
  <c r="M223" i="54"/>
  <c r="S223" i="54" s="1"/>
  <c r="M179" i="54"/>
  <c r="S179" i="54" s="1"/>
  <c r="M206" i="54"/>
  <c r="S206" i="54" s="1"/>
  <c r="M180" i="54"/>
  <c r="S180" i="54" s="1"/>
  <c r="M70" i="54"/>
  <c r="S70" i="54" s="1"/>
  <c r="K6" i="54"/>
  <c r="M128" i="54"/>
  <c r="S128" i="54" s="1"/>
  <c r="M39" i="54"/>
  <c r="S39" i="54" s="1"/>
  <c r="M132" i="54"/>
  <c r="S132" i="54" s="1"/>
  <c r="M35" i="54"/>
  <c r="S35" i="54" s="1"/>
  <c r="M60" i="54"/>
  <c r="S60" i="54" s="1"/>
  <c r="M83" i="54"/>
  <c r="S83" i="54" s="1"/>
  <c r="M124" i="54"/>
  <c r="S124" i="54" s="1"/>
  <c r="M58" i="54"/>
  <c r="S58" i="54" s="1"/>
  <c r="M93" i="54"/>
  <c r="S93" i="54" s="1"/>
  <c r="M129" i="54"/>
  <c r="S129" i="54" s="1"/>
  <c r="M162" i="54"/>
  <c r="S162" i="54" s="1"/>
  <c r="M200" i="54"/>
  <c r="S200" i="54" s="1"/>
  <c r="M156" i="54"/>
  <c r="S156" i="54" s="1"/>
  <c r="M175" i="54"/>
  <c r="S175" i="54" s="1"/>
  <c r="M172" i="54"/>
  <c r="S172" i="54" s="1"/>
  <c r="M249" i="54"/>
  <c r="S249" i="54" s="1"/>
  <c r="M149" i="54"/>
  <c r="S149" i="54" s="1"/>
  <c r="M240" i="54"/>
  <c r="S240" i="54" s="1"/>
  <c r="M157" i="54"/>
  <c r="S157" i="54" s="1"/>
  <c r="M270" i="54"/>
  <c r="S270" i="54" s="1"/>
  <c r="M138" i="54"/>
  <c r="S138" i="54" s="1"/>
  <c r="M248" i="54"/>
  <c r="S248" i="54" s="1"/>
  <c r="M159" i="54"/>
  <c r="S159" i="54" s="1"/>
  <c r="M225" i="54"/>
  <c r="S225" i="54" s="1"/>
  <c r="M143" i="54"/>
  <c r="S143" i="54" s="1"/>
  <c r="M239" i="54"/>
  <c r="S239" i="54" s="1"/>
  <c r="M211" i="54"/>
  <c r="S211" i="54" s="1"/>
  <c r="M77" i="54"/>
  <c r="S77" i="54" s="1"/>
  <c r="M67" i="54"/>
  <c r="S67" i="54" s="1"/>
  <c r="M114" i="54"/>
  <c r="S114" i="54" s="1"/>
  <c r="M82" i="54"/>
  <c r="S82" i="54" s="1"/>
  <c r="M85" i="54"/>
  <c r="S85" i="54" s="1"/>
  <c r="M56" i="54"/>
  <c r="S56" i="54" s="1"/>
  <c r="M55" i="54"/>
  <c r="S55" i="54" s="1"/>
  <c r="M107" i="54"/>
  <c r="S107" i="54" s="1"/>
  <c r="M25" i="54"/>
  <c r="S25" i="54" s="1"/>
  <c r="M34" i="54"/>
  <c r="S34" i="54" s="1"/>
  <c r="M72" i="54"/>
  <c r="S72" i="54" s="1"/>
  <c r="M61" i="54"/>
  <c r="S61" i="54" s="1"/>
  <c r="M59" i="54"/>
  <c r="S59" i="54" s="1"/>
  <c r="M57" i="54"/>
  <c r="S57" i="54" s="1"/>
  <c r="M92" i="54"/>
  <c r="S92" i="54" s="1"/>
  <c r="M117" i="54"/>
  <c r="S117" i="54" s="1"/>
  <c r="M152" i="54"/>
  <c r="S152" i="54" s="1"/>
  <c r="M262" i="54"/>
  <c r="S262" i="54" s="1"/>
  <c r="M254" i="54"/>
  <c r="S254" i="54" s="1"/>
  <c r="M173" i="54"/>
  <c r="S173" i="54" s="1"/>
  <c r="M213" i="54"/>
  <c r="S213" i="54" s="1"/>
  <c r="M136" i="54"/>
  <c r="S136" i="54" s="1"/>
  <c r="M141" i="54"/>
  <c r="S141" i="54" s="1"/>
  <c r="M244" i="54"/>
  <c r="S244" i="54" s="1"/>
  <c r="M222" i="54"/>
  <c r="S222" i="54" s="1"/>
  <c r="M176" i="54"/>
  <c r="S176" i="54" s="1"/>
  <c r="M164" i="54"/>
  <c r="S164" i="54" s="1"/>
  <c r="M241" i="54"/>
  <c r="S241" i="54" s="1"/>
  <c r="M167" i="54"/>
  <c r="S167" i="54" s="1"/>
  <c r="M268" i="54"/>
  <c r="S268" i="54" s="1"/>
  <c r="M187" i="54"/>
  <c r="S187" i="54" s="1"/>
  <c r="M161" i="54"/>
  <c r="S161" i="54" s="1"/>
  <c r="M186" i="54"/>
  <c r="S186" i="54" s="1"/>
  <c r="M48" i="54"/>
  <c r="S48" i="54" s="1"/>
  <c r="M94" i="54"/>
  <c r="S94" i="54" s="1"/>
  <c r="M81" i="54"/>
  <c r="S81" i="54" s="1"/>
  <c r="M31" i="54"/>
  <c r="S31" i="54" s="1"/>
  <c r="M65" i="54"/>
  <c r="S65" i="54" s="1"/>
  <c r="M51" i="54"/>
  <c r="S51" i="54" s="1"/>
  <c r="K7" i="54"/>
  <c r="M105" i="54"/>
  <c r="S105" i="54" s="1"/>
  <c r="M90" i="54"/>
  <c r="S90" i="54" s="1"/>
  <c r="M109" i="54"/>
  <c r="S109" i="54" s="1"/>
  <c r="M121" i="54"/>
  <c r="S121" i="54" s="1"/>
  <c r="M108" i="54"/>
  <c r="S108" i="54" s="1"/>
  <c r="M43" i="54"/>
  <c r="S43" i="54" s="1"/>
  <c r="M73" i="54"/>
  <c r="S73" i="54" s="1"/>
  <c r="M134" i="54"/>
  <c r="S134" i="54" s="1"/>
  <c r="M197" i="54"/>
  <c r="S197" i="54" s="1"/>
  <c r="M233" i="54"/>
  <c r="S233" i="54" s="1"/>
  <c r="M230" i="54"/>
  <c r="S230" i="54" s="1"/>
  <c r="M265" i="54"/>
  <c r="S265" i="54" s="1"/>
  <c r="M253" i="54"/>
  <c r="S253" i="54" s="1"/>
  <c r="M145" i="54"/>
  <c r="S145" i="54" s="1"/>
  <c r="M142" i="54"/>
  <c r="S142" i="54" s="1"/>
  <c r="M174" i="54"/>
  <c r="S174" i="54" s="1"/>
  <c r="M245" i="54"/>
  <c r="S245" i="54" s="1"/>
  <c r="M188" i="54"/>
  <c r="S188" i="54" s="1"/>
  <c r="M251" i="54"/>
  <c r="S251" i="54" s="1"/>
  <c r="M214" i="54"/>
  <c r="S214" i="54" s="1"/>
  <c r="M195" i="54"/>
  <c r="S195" i="54" s="1"/>
  <c r="M218" i="54"/>
  <c r="S218" i="54" s="1"/>
  <c r="M177" i="54"/>
  <c r="S177" i="54" s="1"/>
  <c r="M209" i="54"/>
  <c r="S209" i="54" s="1"/>
  <c r="M212" i="54"/>
  <c r="S212" i="54" s="1"/>
  <c r="M36" i="54"/>
  <c r="S36" i="54" s="1"/>
  <c r="M78" i="54"/>
  <c r="S78" i="54" s="1"/>
  <c r="M46" i="54"/>
  <c r="S46" i="54" s="1"/>
  <c r="M123" i="54"/>
  <c r="S123" i="54" s="1"/>
  <c r="M79" i="54"/>
  <c r="S79" i="54" s="1"/>
  <c r="M38" i="54"/>
  <c r="S38" i="54" s="1"/>
  <c r="M54" i="54"/>
  <c r="S54" i="54" s="1"/>
  <c r="M122" i="54"/>
  <c r="S122" i="54" s="1"/>
  <c r="M99" i="54"/>
  <c r="S99" i="54" s="1"/>
  <c r="M22" i="54"/>
  <c r="S22" i="54" s="1"/>
  <c r="M49" i="54"/>
  <c r="S49" i="54" s="1"/>
  <c r="M84" i="54"/>
  <c r="S84" i="54" s="1"/>
  <c r="M30" i="54"/>
  <c r="S30" i="54" s="1"/>
  <c r="M118" i="54"/>
  <c r="S118" i="54" s="1"/>
  <c r="M68" i="54"/>
  <c r="S68" i="54" s="1"/>
  <c r="M23" i="54"/>
  <c r="S23" i="54" s="1"/>
  <c r="M263" i="54"/>
  <c r="S263" i="54" s="1"/>
  <c r="M238" i="54"/>
  <c r="S238" i="54" s="1"/>
  <c r="M231" i="54"/>
  <c r="S231" i="54" s="1"/>
  <c r="M190" i="54"/>
  <c r="S190" i="54" s="1"/>
  <c r="M192" i="54"/>
  <c r="S192" i="54" s="1"/>
  <c r="M217" i="54"/>
  <c r="S217" i="54" s="1"/>
  <c r="M169" i="54"/>
  <c r="S169" i="54" s="1"/>
  <c r="M194" i="54"/>
  <c r="S194" i="54" s="1"/>
  <c r="M215" i="54"/>
  <c r="S215" i="54" s="1"/>
  <c r="M182" i="54"/>
  <c r="S182" i="54" s="1"/>
  <c r="M185" i="54"/>
  <c r="S185" i="54" s="1"/>
  <c r="M193" i="54"/>
  <c r="S193" i="54" s="1"/>
  <c r="M148" i="54"/>
  <c r="S148" i="54" s="1"/>
  <c r="M207" i="54"/>
  <c r="S207" i="54" s="1"/>
  <c r="M246" i="54"/>
  <c r="S246" i="54" s="1"/>
  <c r="M260" i="54"/>
  <c r="S260" i="54" s="1"/>
  <c r="M216" i="54"/>
  <c r="S216" i="54" s="1"/>
  <c r="M199" i="54"/>
  <c r="S199" i="54" s="1"/>
  <c r="M40" i="54"/>
  <c r="S40" i="54" s="1"/>
  <c r="M110" i="54"/>
  <c r="S110" i="54" s="1"/>
  <c r="M111" i="54"/>
  <c r="S111" i="54" s="1"/>
  <c r="M44" i="54"/>
  <c r="S44" i="54" s="1"/>
  <c r="M76" i="54"/>
  <c r="S76" i="54" s="1"/>
  <c r="M80" i="54"/>
  <c r="S80" i="54" s="1"/>
  <c r="M37" i="54"/>
  <c r="S37" i="54" s="1"/>
  <c r="K14" i="54"/>
  <c r="M126" i="54"/>
  <c r="S126" i="54" s="1"/>
  <c r="M100" i="54"/>
  <c r="S100" i="54" s="1"/>
  <c r="M119" i="54"/>
  <c r="S119" i="54" s="1"/>
  <c r="M74" i="54"/>
  <c r="S74" i="54" s="1"/>
  <c r="M32" i="54"/>
  <c r="S32" i="54" s="1"/>
  <c r="M205" i="54"/>
  <c r="S205" i="54" s="1"/>
  <c r="M236" i="54"/>
  <c r="S236" i="54" s="1"/>
  <c r="M183" i="54"/>
  <c r="S183" i="54" s="1"/>
  <c r="M220" i="54"/>
  <c r="S220" i="54" s="1"/>
  <c r="M221" i="54"/>
  <c r="S221" i="54" s="1"/>
  <c r="M243" i="54"/>
  <c r="S243" i="54" s="1"/>
  <c r="M227" i="54"/>
  <c r="S227" i="54" s="1"/>
  <c r="M155" i="54"/>
  <c r="S155" i="54" s="1"/>
  <c r="M208" i="54"/>
  <c r="S208" i="54" s="1"/>
  <c r="M242" i="54"/>
  <c r="S242" i="54" s="1"/>
  <c r="M234" i="54"/>
  <c r="S234" i="54" s="1"/>
  <c r="M140" i="54"/>
  <c r="S140" i="54" s="1"/>
  <c r="M259" i="54"/>
  <c r="S259" i="54" s="1"/>
  <c r="M250" i="54"/>
  <c r="S250" i="54" s="1"/>
  <c r="M229" i="54"/>
  <c r="S229" i="54" s="1"/>
  <c r="M163" i="54"/>
  <c r="S163" i="54" s="1"/>
  <c r="M147" i="54"/>
  <c r="S147" i="54" s="1"/>
  <c r="M127" i="54"/>
  <c r="S127" i="54" s="1"/>
  <c r="M91" i="54"/>
  <c r="S91" i="54" s="1"/>
  <c r="M89" i="54"/>
  <c r="S89" i="54" s="1"/>
  <c r="M52" i="54"/>
  <c r="S52" i="54" s="1"/>
  <c r="M27" i="54"/>
  <c r="S27" i="54" s="1"/>
  <c r="K81" i="54"/>
  <c r="M130" i="54"/>
  <c r="S130" i="54" s="1"/>
  <c r="M88" i="54"/>
  <c r="S88" i="54" s="1"/>
  <c r="M112" i="54"/>
  <c r="S112" i="54" s="1"/>
  <c r="M113" i="54"/>
  <c r="S113" i="54" s="1"/>
  <c r="M102" i="54"/>
  <c r="S102" i="54" s="1"/>
  <c r="M41" i="54"/>
  <c r="S41" i="54" s="1"/>
  <c r="M42" i="54"/>
  <c r="S42" i="54" s="1"/>
  <c r="M106" i="54"/>
  <c r="S106" i="54" s="1"/>
  <c r="M24" i="54"/>
  <c r="S24" i="54" s="1"/>
  <c r="M87" i="54"/>
  <c r="S87" i="54" s="1"/>
  <c r="M45" i="54"/>
  <c r="S45" i="54" s="1"/>
  <c r="M98" i="54"/>
  <c r="S98" i="54" s="1"/>
  <c r="M120" i="54"/>
  <c r="S120" i="54" s="1"/>
  <c r="M53" i="54"/>
  <c r="S53" i="54" s="1"/>
  <c r="M269" i="54"/>
  <c r="S269" i="54" s="1"/>
  <c r="M266" i="54"/>
  <c r="S266" i="54" s="1"/>
  <c r="M146" i="54"/>
  <c r="S146" i="54" s="1"/>
  <c r="M144" i="54"/>
  <c r="S144" i="54" s="1"/>
  <c r="M168" i="54"/>
  <c r="S168" i="54" s="1"/>
  <c r="M154" i="54"/>
  <c r="S154" i="54" s="1"/>
  <c r="M232" i="54"/>
  <c r="S232" i="54" s="1"/>
  <c r="M247" i="54"/>
  <c r="S247" i="54" s="1"/>
  <c r="M165" i="54"/>
  <c r="S165" i="54" s="1"/>
  <c r="M204" i="54"/>
  <c r="S204" i="54" s="1"/>
  <c r="M257" i="54"/>
  <c r="S257" i="54" s="1"/>
  <c r="M255" i="54"/>
  <c r="S255" i="54" s="1"/>
  <c r="M171" i="54"/>
  <c r="S171" i="54" s="1"/>
  <c r="M178" i="54"/>
  <c r="S178" i="54" s="1"/>
  <c r="M189" i="54"/>
  <c r="S189" i="54" s="1"/>
  <c r="M158" i="54"/>
  <c r="S158" i="54" s="1"/>
  <c r="M191" i="54"/>
  <c r="S191" i="54" s="1"/>
  <c r="M50" i="54"/>
  <c r="S50" i="54" s="1"/>
  <c r="M90" i="49"/>
  <c r="S90" i="49" s="1"/>
  <c r="M166" i="49"/>
  <c r="S166" i="49" s="1"/>
  <c r="M199" i="49"/>
  <c r="S199" i="49" s="1"/>
  <c r="M137" i="49"/>
  <c r="S137" i="49" s="1"/>
  <c r="M129" i="49"/>
  <c r="S129" i="49" s="1"/>
  <c r="M28" i="49"/>
  <c r="S28" i="49" s="1"/>
  <c r="M230" i="49"/>
  <c r="S230" i="49" s="1"/>
  <c r="M258" i="49"/>
  <c r="S258" i="49" s="1"/>
  <c r="M79" i="49"/>
  <c r="S79" i="49" s="1"/>
  <c r="M21" i="49"/>
  <c r="S21" i="49" s="1"/>
  <c r="M20" i="49"/>
  <c r="S20" i="49" s="1"/>
  <c r="M259" i="49"/>
  <c r="S259" i="49" s="1"/>
  <c r="M188" i="49"/>
  <c r="S188" i="49" s="1"/>
  <c r="M84" i="49"/>
  <c r="S84" i="49" s="1"/>
  <c r="M13" i="49"/>
  <c r="S13" i="49" s="1"/>
  <c r="M46" i="49"/>
  <c r="S46" i="49" s="1"/>
  <c r="M256" i="49"/>
  <c r="S256" i="49" s="1"/>
  <c r="M222" i="49"/>
  <c r="S222" i="49" s="1"/>
  <c r="M127" i="49"/>
  <c r="S127" i="49" s="1"/>
  <c r="M191" i="49"/>
  <c r="S191" i="49" s="1"/>
  <c r="M38" i="49"/>
  <c r="S38" i="49" s="1"/>
  <c r="M35" i="49"/>
  <c r="S35" i="49" s="1"/>
  <c r="M122" i="49"/>
  <c r="S122" i="49" s="1"/>
  <c r="M200" i="49"/>
  <c r="S200" i="49" s="1"/>
  <c r="M182" i="49"/>
  <c r="S182" i="49" s="1"/>
  <c r="M208" i="49"/>
  <c r="S208" i="49" s="1"/>
  <c r="M227" i="49"/>
  <c r="S227" i="49" s="1"/>
  <c r="M116" i="49"/>
  <c r="S116" i="49" s="1"/>
  <c r="M61" i="49"/>
  <c r="S61" i="49" s="1"/>
  <c r="M75" i="49"/>
  <c r="S75" i="49" s="1"/>
  <c r="M100" i="49"/>
  <c r="S100" i="49" s="1"/>
  <c r="M24" i="49"/>
  <c r="S24" i="49" s="1"/>
  <c r="M108" i="49"/>
  <c r="S108" i="49" s="1"/>
  <c r="M26" i="49"/>
  <c r="S26" i="49" s="1"/>
  <c r="M78" i="49"/>
  <c r="S78" i="49" s="1"/>
  <c r="M18" i="49"/>
  <c r="S18" i="49" s="1"/>
  <c r="M6" i="49"/>
  <c r="S6" i="49" s="1"/>
  <c r="M71" i="49"/>
  <c r="S71" i="49" s="1"/>
  <c r="M99" i="49"/>
  <c r="S99" i="49" s="1"/>
  <c r="M42" i="49"/>
  <c r="S42" i="49" s="1"/>
  <c r="M134" i="49"/>
  <c r="S134" i="49" s="1"/>
  <c r="M236" i="49"/>
  <c r="S236" i="49" s="1"/>
  <c r="M141" i="49"/>
  <c r="S141" i="49" s="1"/>
  <c r="M235" i="49"/>
  <c r="S235" i="49" s="1"/>
  <c r="M265" i="49"/>
  <c r="S265" i="49" s="1"/>
  <c r="M152" i="49"/>
  <c r="S152" i="49" s="1"/>
  <c r="M270" i="49"/>
  <c r="S270" i="49" s="1"/>
  <c r="M177" i="49"/>
  <c r="S177" i="49" s="1"/>
  <c r="M198" i="49"/>
  <c r="S198" i="49" s="1"/>
  <c r="M151" i="49"/>
  <c r="S151" i="49" s="1"/>
  <c r="M154" i="49"/>
  <c r="S154" i="49" s="1"/>
  <c r="M268" i="49"/>
  <c r="S268" i="49" s="1"/>
  <c r="M184" i="49"/>
  <c r="S184" i="49" s="1"/>
  <c r="M150" i="49"/>
  <c r="S150" i="49" s="1"/>
  <c r="M250" i="49"/>
  <c r="S250" i="49" s="1"/>
  <c r="M153" i="49"/>
  <c r="S153" i="49" s="1"/>
  <c r="M226" i="49"/>
  <c r="S226" i="49" s="1"/>
  <c r="M161" i="49"/>
  <c r="S161" i="49" s="1"/>
  <c r="M56" i="49"/>
  <c r="S56" i="49" s="1"/>
  <c r="M30" i="49"/>
  <c r="S30" i="49" s="1"/>
  <c r="M43" i="49"/>
  <c r="S43" i="49" s="1"/>
  <c r="M86" i="49"/>
  <c r="S86" i="49" s="1"/>
  <c r="M87" i="49"/>
  <c r="S87" i="49" s="1"/>
  <c r="M74" i="49"/>
  <c r="S74" i="49" s="1"/>
  <c r="M121" i="49"/>
  <c r="S121" i="49" s="1"/>
  <c r="M59" i="49"/>
  <c r="S59" i="49" s="1"/>
  <c r="M52" i="49"/>
  <c r="S52" i="49" s="1"/>
  <c r="M57" i="49"/>
  <c r="S57" i="49" s="1"/>
  <c r="M33" i="49"/>
  <c r="S33" i="49" s="1"/>
  <c r="L97" i="49"/>
  <c r="M54" i="49"/>
  <c r="S54" i="49" s="1"/>
  <c r="M16" i="49"/>
  <c r="S16" i="49" s="1"/>
  <c r="M10" i="49"/>
  <c r="S10" i="49" s="1"/>
  <c r="M25" i="49"/>
  <c r="S25" i="49" s="1"/>
  <c r="M76" i="49"/>
  <c r="S76" i="49" s="1"/>
  <c r="M107" i="49"/>
  <c r="S107" i="49" s="1"/>
  <c r="M126" i="49"/>
  <c r="S126" i="49" s="1"/>
  <c r="M34" i="49"/>
  <c r="S34" i="49" s="1"/>
  <c r="M228" i="49"/>
  <c r="S228" i="49" s="1"/>
  <c r="M249" i="49"/>
  <c r="S249" i="49" s="1"/>
  <c r="M173" i="49"/>
  <c r="S173" i="49" s="1"/>
  <c r="M218" i="49"/>
  <c r="S218" i="49" s="1"/>
  <c r="M271" i="49"/>
  <c r="S271" i="49" s="1"/>
  <c r="M215" i="49"/>
  <c r="S215" i="49" s="1"/>
  <c r="M253" i="49"/>
  <c r="S253" i="49" s="1"/>
  <c r="M229" i="49"/>
  <c r="S229" i="49" s="1"/>
  <c r="M240" i="49"/>
  <c r="S240" i="49" s="1"/>
  <c r="M163" i="49"/>
  <c r="S163" i="49" s="1"/>
  <c r="M266" i="49"/>
  <c r="S266" i="49" s="1"/>
  <c r="M189" i="49"/>
  <c r="S189" i="49" s="1"/>
  <c r="M234" i="49"/>
  <c r="S234" i="49" s="1"/>
  <c r="M260" i="49"/>
  <c r="S260" i="49" s="1"/>
  <c r="M241" i="49"/>
  <c r="S241" i="49" s="1"/>
  <c r="M231" i="49"/>
  <c r="S231" i="49" s="1"/>
  <c r="M223" i="49"/>
  <c r="S223" i="49" s="1"/>
  <c r="M181" i="49"/>
  <c r="S181" i="49" s="1"/>
  <c r="M133" i="49"/>
  <c r="S133" i="49" s="1"/>
  <c r="M72" i="49"/>
  <c r="S72" i="49" s="1"/>
  <c r="M9" i="49"/>
  <c r="S9" i="49" s="1"/>
  <c r="M15" i="49"/>
  <c r="S15" i="49" s="1"/>
  <c r="M68" i="49"/>
  <c r="S68" i="49" s="1"/>
  <c r="M110" i="49"/>
  <c r="S110" i="49" s="1"/>
  <c r="M123" i="49"/>
  <c r="S123" i="49" s="1"/>
  <c r="M31" i="49"/>
  <c r="S31" i="49" s="1"/>
  <c r="M36" i="49"/>
  <c r="S36" i="49" s="1"/>
  <c r="M130" i="49"/>
  <c r="S130" i="49" s="1"/>
  <c r="M5" i="49"/>
  <c r="S5" i="49" s="1"/>
  <c r="M85" i="49"/>
  <c r="S85" i="49" s="1"/>
  <c r="M128" i="49"/>
  <c r="S128" i="49" s="1"/>
  <c r="M105" i="49"/>
  <c r="S105" i="49" s="1"/>
  <c r="M95" i="49"/>
  <c r="S95" i="49" s="1"/>
  <c r="M113" i="49"/>
  <c r="S113" i="49" s="1"/>
  <c r="M88" i="49"/>
  <c r="S88" i="49" s="1"/>
  <c r="M221" i="49"/>
  <c r="S221" i="49" s="1"/>
  <c r="M175" i="49"/>
  <c r="S175" i="49" s="1"/>
  <c r="M160" i="49"/>
  <c r="S160" i="49" s="1"/>
  <c r="M225" i="49"/>
  <c r="S225" i="49" s="1"/>
  <c r="M238" i="49"/>
  <c r="S238" i="49" s="1"/>
  <c r="M143" i="49"/>
  <c r="S143" i="49" s="1"/>
  <c r="M269" i="49"/>
  <c r="S269" i="49" s="1"/>
  <c r="M201" i="49"/>
  <c r="S201" i="49" s="1"/>
  <c r="M242" i="49"/>
  <c r="S242" i="49" s="1"/>
  <c r="M252" i="49"/>
  <c r="S252" i="49" s="1"/>
  <c r="M147" i="49"/>
  <c r="S147" i="49" s="1"/>
  <c r="M196" i="49"/>
  <c r="S196" i="49" s="1"/>
  <c r="M187" i="49"/>
  <c r="S187" i="49" s="1"/>
  <c r="M262" i="49"/>
  <c r="S262" i="49" s="1"/>
  <c r="M248" i="49"/>
  <c r="S248" i="49" s="1"/>
  <c r="M183" i="49"/>
  <c r="S183" i="49" s="1"/>
  <c r="M193" i="49"/>
  <c r="S193" i="49" s="1"/>
  <c r="M93" i="49"/>
  <c r="S93" i="49" s="1"/>
  <c r="M62" i="49"/>
  <c r="S62" i="49" s="1"/>
  <c r="M91" i="49"/>
  <c r="S91" i="49" s="1"/>
  <c r="M111" i="49"/>
  <c r="S111" i="49" s="1"/>
  <c r="M70" i="49"/>
  <c r="S70" i="49" s="1"/>
  <c r="M17" i="49"/>
  <c r="S17" i="49" s="1"/>
  <c r="M51" i="49"/>
  <c r="S51" i="49" s="1"/>
  <c r="M77" i="49"/>
  <c r="S77" i="49" s="1"/>
  <c r="M115" i="49"/>
  <c r="S115" i="49" s="1"/>
  <c r="M114" i="49"/>
  <c r="S114" i="49" s="1"/>
  <c r="M82" i="49"/>
  <c r="S82" i="49" s="1"/>
  <c r="M65" i="49"/>
  <c r="S65" i="49" s="1"/>
  <c r="M104" i="49"/>
  <c r="S104" i="49" s="1"/>
  <c r="M55" i="49"/>
  <c r="S55" i="49" s="1"/>
  <c r="M64" i="49"/>
  <c r="S64" i="49" s="1"/>
  <c r="M194" i="49"/>
  <c r="S194" i="49" s="1"/>
  <c r="M142" i="49"/>
  <c r="S142" i="49" s="1"/>
  <c r="M156" i="49"/>
  <c r="S156" i="49" s="1"/>
  <c r="M140" i="49"/>
  <c r="S140" i="49" s="1"/>
  <c r="M217" i="49"/>
  <c r="S217" i="49" s="1"/>
  <c r="M157" i="49"/>
  <c r="S157" i="49" s="1"/>
  <c r="M164" i="49"/>
  <c r="S164" i="49" s="1"/>
  <c r="M168" i="49"/>
  <c r="S168" i="49" s="1"/>
  <c r="M158" i="49"/>
  <c r="S158" i="49" s="1"/>
  <c r="M162" i="49"/>
  <c r="S162" i="49" s="1"/>
  <c r="M257" i="49"/>
  <c r="S257" i="49" s="1"/>
  <c r="M169" i="49"/>
  <c r="S169" i="49" s="1"/>
  <c r="M178" i="49"/>
  <c r="S178" i="49" s="1"/>
  <c r="M213" i="49"/>
  <c r="S213" i="49" s="1"/>
  <c r="M180" i="49"/>
  <c r="S180" i="49" s="1"/>
  <c r="M205" i="49"/>
  <c r="S205" i="49" s="1"/>
  <c r="M246" i="49"/>
  <c r="S246" i="49" s="1"/>
  <c r="M45" i="49"/>
  <c r="S45" i="49" s="1"/>
  <c r="M14" i="49"/>
  <c r="S14" i="49" s="1"/>
  <c r="M53" i="49"/>
  <c r="S53" i="49" s="1"/>
  <c r="M40" i="49"/>
  <c r="S40" i="49" s="1"/>
  <c r="M37" i="49"/>
  <c r="S37" i="49" s="1"/>
  <c r="M101" i="49"/>
  <c r="S101" i="49" s="1"/>
  <c r="M80" i="49"/>
  <c r="S80" i="49" s="1"/>
  <c r="M102" i="49"/>
  <c r="S102" i="49" s="1"/>
  <c r="M22" i="49"/>
  <c r="S22" i="49" s="1"/>
  <c r="M49" i="49"/>
  <c r="S49" i="49" s="1"/>
  <c r="M192" i="49"/>
  <c r="S192" i="49" s="1"/>
  <c r="M233" i="49"/>
  <c r="S233" i="49" s="1"/>
  <c r="M254" i="49"/>
  <c r="S254" i="49" s="1"/>
  <c r="M176" i="49"/>
  <c r="S176" i="49" s="1"/>
  <c r="M170" i="49"/>
  <c r="S170" i="49" s="1"/>
  <c r="M139" i="49"/>
  <c r="S139" i="49" s="1"/>
  <c r="M144" i="49"/>
  <c r="S144" i="49" s="1"/>
  <c r="M145" i="49"/>
  <c r="S145" i="49" s="1"/>
  <c r="M165" i="49"/>
  <c r="S165" i="49" s="1"/>
  <c r="M149" i="49"/>
  <c r="S149" i="49" s="1"/>
  <c r="M206" i="49"/>
  <c r="S206" i="49" s="1"/>
  <c r="M264" i="49"/>
  <c r="S264" i="49" s="1"/>
  <c r="M207" i="49"/>
  <c r="S207" i="49" s="1"/>
  <c r="M251" i="49"/>
  <c r="S251" i="49" s="1"/>
  <c r="M203" i="49"/>
  <c r="S203" i="49" s="1"/>
  <c r="M243" i="49"/>
  <c r="S243" i="49" s="1"/>
  <c r="M261" i="49"/>
  <c r="S261" i="49" s="1"/>
  <c r="M60" i="49"/>
  <c r="S60" i="49" s="1"/>
  <c r="M69" i="49"/>
  <c r="S69" i="49" s="1"/>
  <c r="M8" i="49"/>
  <c r="S8" i="49" s="1"/>
  <c r="M125" i="49"/>
  <c r="S125" i="49" s="1"/>
  <c r="M98" i="49"/>
  <c r="S98" i="49" s="1"/>
  <c r="M32" i="49"/>
  <c r="S32" i="49" s="1"/>
  <c r="M73" i="49"/>
  <c r="S73" i="49" s="1"/>
  <c r="M63" i="49"/>
  <c r="S63" i="49" s="1"/>
  <c r="M11" i="49"/>
  <c r="S11" i="49" s="1"/>
  <c r="M27" i="49"/>
  <c r="S27" i="49" s="1"/>
  <c r="M81" i="49"/>
  <c r="S81" i="49" s="1"/>
  <c r="M41" i="49"/>
  <c r="S41" i="49" s="1"/>
  <c r="M19" i="49"/>
  <c r="S19" i="49" s="1"/>
  <c r="M58" i="49"/>
  <c r="S58" i="49" s="1"/>
  <c r="M244" i="49"/>
  <c r="S244" i="49" s="1"/>
  <c r="M136" i="49"/>
  <c r="S136" i="49" s="1"/>
  <c r="M263" i="49"/>
  <c r="S263" i="49" s="1"/>
  <c r="M138" i="49"/>
  <c r="S138" i="49" s="1"/>
  <c r="M197" i="49"/>
  <c r="S197" i="49" s="1"/>
  <c r="M216" i="49"/>
  <c r="S216" i="49" s="1"/>
  <c r="M202" i="49"/>
  <c r="S202" i="49" s="1"/>
  <c r="M146" i="49"/>
  <c r="S146" i="49" s="1"/>
  <c r="M186" i="49"/>
  <c r="S186" i="49" s="1"/>
  <c r="M155" i="49"/>
  <c r="S155" i="49" s="1"/>
  <c r="M195" i="49"/>
  <c r="S195" i="49" s="1"/>
  <c r="M210" i="49"/>
  <c r="S210" i="49" s="1"/>
  <c r="M214" i="49"/>
  <c r="S214" i="49" s="1"/>
  <c r="M179" i="49"/>
  <c r="S179" i="49" s="1"/>
  <c r="M219" i="49"/>
  <c r="S219" i="49" s="1"/>
  <c r="M237" i="49"/>
  <c r="S237" i="49" s="1"/>
  <c r="M211" i="49"/>
  <c r="S211" i="49" s="1"/>
  <c r="M112" i="49"/>
  <c r="S112" i="49" s="1"/>
  <c r="M132" i="49"/>
  <c r="S132" i="49" s="1"/>
  <c r="M118" i="49"/>
  <c r="S118" i="49" s="1"/>
  <c r="M119" i="49"/>
  <c r="S119" i="49" s="1"/>
  <c r="M97" i="49"/>
  <c r="S97" i="49" s="1"/>
  <c r="M66" i="49"/>
  <c r="S66" i="49" s="1"/>
  <c r="M7" i="49"/>
  <c r="S7" i="49" s="1"/>
  <c r="M12" i="49"/>
  <c r="S12" i="49" s="1"/>
  <c r="K31" i="49"/>
  <c r="M44" i="49"/>
  <c r="S44" i="49" s="1"/>
  <c r="M23" i="49"/>
  <c r="S23" i="49" s="1"/>
  <c r="M50" i="49"/>
  <c r="S50" i="49" s="1"/>
  <c r="M29" i="49"/>
  <c r="S29" i="49" s="1"/>
  <c r="M94" i="49"/>
  <c r="S94" i="49" s="1"/>
  <c r="M117" i="49"/>
  <c r="S117" i="49" s="1"/>
  <c r="M48" i="49"/>
  <c r="S48" i="49" s="1"/>
  <c r="M124" i="49"/>
  <c r="S124" i="49" s="1"/>
  <c r="M120" i="49"/>
  <c r="S120" i="49" s="1"/>
  <c r="M92" i="49"/>
  <c r="S92" i="49" s="1"/>
  <c r="M67" i="49"/>
  <c r="S67" i="49" s="1"/>
  <c r="M39" i="49"/>
  <c r="S39" i="49" s="1"/>
  <c r="M47" i="49"/>
  <c r="S47" i="49" s="1"/>
  <c r="M83" i="49"/>
  <c r="S83" i="49" s="1"/>
  <c r="M103" i="49"/>
  <c r="S103" i="49" s="1"/>
  <c r="M220" i="49"/>
  <c r="S220" i="49" s="1"/>
  <c r="M232" i="49"/>
  <c r="S232" i="49" s="1"/>
  <c r="M174" i="49"/>
  <c r="S174" i="49" s="1"/>
  <c r="M209" i="49"/>
  <c r="S209" i="49" s="1"/>
  <c r="M135" i="49"/>
  <c r="S135" i="49" s="1"/>
  <c r="M148" i="49"/>
  <c r="S148" i="49" s="1"/>
  <c r="M171" i="49"/>
  <c r="S171" i="49" s="1"/>
  <c r="M267" i="49"/>
  <c r="S267" i="49" s="1"/>
  <c r="M185" i="49"/>
  <c r="S185" i="49" s="1"/>
  <c r="M247" i="49"/>
  <c r="S247" i="49" s="1"/>
  <c r="M255" i="49"/>
  <c r="S255" i="49" s="1"/>
  <c r="M204" i="49"/>
  <c r="S204" i="49" s="1"/>
  <c r="M245" i="49"/>
  <c r="S245" i="49" s="1"/>
  <c r="M167" i="49"/>
  <c r="S167" i="49" s="1"/>
  <c r="M190" i="49"/>
  <c r="S190" i="49" s="1"/>
  <c r="M239" i="49"/>
  <c r="S239" i="49" s="1"/>
  <c r="M224" i="49"/>
  <c r="S224" i="49" s="1"/>
  <c r="M96" i="49"/>
  <c r="S96" i="49" s="1"/>
  <c r="M109" i="49"/>
  <c r="S109" i="49" s="1"/>
  <c r="M106" i="49"/>
  <c r="S106" i="49" s="1"/>
  <c r="M131" i="49"/>
  <c r="S131" i="49" s="1"/>
  <c r="M31" i="50"/>
  <c r="S31" i="50" s="1"/>
  <c r="M166" i="50"/>
  <c r="S166" i="50" s="1"/>
  <c r="M158" i="50"/>
  <c r="S158" i="50" s="1"/>
  <c r="M266" i="50"/>
  <c r="S266" i="50" s="1"/>
  <c r="K18" i="50"/>
  <c r="M60" i="50"/>
  <c r="S60" i="50" s="1"/>
  <c r="M264" i="50"/>
  <c r="S264" i="50" s="1"/>
  <c r="M167" i="50"/>
  <c r="S167" i="50" s="1"/>
  <c r="M209" i="50"/>
  <c r="S209" i="50" s="1"/>
  <c r="M69" i="50"/>
  <c r="S69" i="50" s="1"/>
  <c r="K9" i="50"/>
  <c r="M256" i="50"/>
  <c r="S256" i="50" s="1"/>
  <c r="M152" i="50"/>
  <c r="S152" i="50" s="1"/>
  <c r="K45" i="50"/>
  <c r="Q45" i="50" s="1"/>
  <c r="M39" i="50"/>
  <c r="S39" i="50" s="1"/>
  <c r="M221" i="50"/>
  <c r="S221" i="50" s="1"/>
  <c r="M151" i="50"/>
  <c r="S151" i="50" s="1"/>
  <c r="M168" i="50"/>
  <c r="S168" i="50" s="1"/>
  <c r="M155" i="50"/>
  <c r="S155" i="50" s="1"/>
  <c r="M61" i="50"/>
  <c r="S61" i="50" s="1"/>
  <c r="K24" i="50"/>
  <c r="M36" i="50"/>
  <c r="S36" i="50" s="1"/>
  <c r="M181" i="50"/>
  <c r="S181" i="50" s="1"/>
  <c r="M218" i="50"/>
  <c r="S218" i="50" s="1"/>
  <c r="M97" i="50"/>
  <c r="S97" i="50" s="1"/>
  <c r="M68" i="50"/>
  <c r="S68" i="50" s="1"/>
  <c r="M104" i="50"/>
  <c r="S104" i="50" s="1"/>
  <c r="M32" i="50"/>
  <c r="S32" i="50" s="1"/>
  <c r="M130" i="50"/>
  <c r="S130" i="50" s="1"/>
  <c r="L62" i="50"/>
  <c r="M85" i="50"/>
  <c r="S85" i="50" s="1"/>
  <c r="M165" i="50"/>
  <c r="S165" i="50" s="1"/>
  <c r="M269" i="50"/>
  <c r="S269" i="50" s="1"/>
  <c r="M121" i="50"/>
  <c r="S121" i="50" s="1"/>
  <c r="M127" i="50"/>
  <c r="S127" i="50" s="1"/>
  <c r="M79" i="50"/>
  <c r="S79" i="50" s="1"/>
  <c r="M53" i="50"/>
  <c r="S53" i="50" s="1"/>
  <c r="M94" i="50"/>
  <c r="S94" i="50" s="1"/>
  <c r="M129" i="50"/>
  <c r="S129" i="50" s="1"/>
  <c r="M40" i="50"/>
  <c r="S40" i="50" s="1"/>
  <c r="M54" i="50"/>
  <c r="S54" i="50" s="1"/>
  <c r="M112" i="50"/>
  <c r="S112" i="50" s="1"/>
  <c r="M90" i="50"/>
  <c r="S90" i="50" s="1"/>
  <c r="M249" i="50"/>
  <c r="S249" i="50" s="1"/>
  <c r="M262" i="50"/>
  <c r="S262" i="50" s="1"/>
  <c r="M271" i="50"/>
  <c r="S271" i="50" s="1"/>
  <c r="M230" i="50"/>
  <c r="S230" i="50" s="1"/>
  <c r="M244" i="50"/>
  <c r="S244" i="50" s="1"/>
  <c r="M199" i="50"/>
  <c r="S199" i="50" s="1"/>
  <c r="M193" i="50"/>
  <c r="S193" i="50" s="1"/>
  <c r="M172" i="50"/>
  <c r="S172" i="50" s="1"/>
  <c r="M137" i="50"/>
  <c r="S137" i="50" s="1"/>
  <c r="M224" i="50"/>
  <c r="S224" i="50" s="1"/>
  <c r="M236" i="50"/>
  <c r="S236" i="50" s="1"/>
  <c r="M234" i="50"/>
  <c r="S234" i="50" s="1"/>
  <c r="M144" i="50"/>
  <c r="S144" i="50" s="1"/>
  <c r="M241" i="50"/>
  <c r="S241" i="50" s="1"/>
  <c r="M205" i="50"/>
  <c r="S205" i="50" s="1"/>
  <c r="M245" i="50"/>
  <c r="S245" i="50" s="1"/>
  <c r="M148" i="50"/>
  <c r="S148" i="50" s="1"/>
  <c r="M56" i="50"/>
  <c r="S56" i="50" s="1"/>
  <c r="M59" i="50"/>
  <c r="S59" i="50" s="1"/>
  <c r="K17" i="50"/>
  <c r="Q17" i="50" s="1"/>
  <c r="M120" i="50"/>
  <c r="S120" i="50" s="1"/>
  <c r="M92" i="50"/>
  <c r="S92" i="50" s="1"/>
  <c r="K16" i="50"/>
  <c r="K12" i="50"/>
  <c r="M78" i="50"/>
  <c r="S78" i="50" s="1"/>
  <c r="M73" i="50"/>
  <c r="S73" i="50" s="1"/>
  <c r="K13" i="50"/>
  <c r="Q13" i="50" s="1"/>
  <c r="M114" i="50"/>
  <c r="S114" i="50" s="1"/>
  <c r="M65" i="50"/>
  <c r="S65" i="50" s="1"/>
  <c r="M95" i="50"/>
  <c r="S95" i="50" s="1"/>
  <c r="M99" i="50"/>
  <c r="S99" i="50" s="1"/>
  <c r="M84" i="50"/>
  <c r="S84" i="50" s="1"/>
  <c r="M119" i="50"/>
  <c r="S119" i="50" s="1"/>
  <c r="M162" i="50"/>
  <c r="S162" i="50" s="1"/>
  <c r="M265" i="50"/>
  <c r="S265" i="50" s="1"/>
  <c r="M141" i="50"/>
  <c r="S141" i="50" s="1"/>
  <c r="M253" i="50"/>
  <c r="S253" i="50" s="1"/>
  <c r="M173" i="50"/>
  <c r="S173" i="50" s="1"/>
  <c r="M220" i="50"/>
  <c r="S220" i="50" s="1"/>
  <c r="M177" i="50"/>
  <c r="S177" i="50" s="1"/>
  <c r="M156" i="50"/>
  <c r="S156" i="50" s="1"/>
  <c r="M164" i="50"/>
  <c r="S164" i="50" s="1"/>
  <c r="M195" i="50"/>
  <c r="S195" i="50" s="1"/>
  <c r="M174" i="50"/>
  <c r="S174" i="50" s="1"/>
  <c r="M250" i="50"/>
  <c r="S250" i="50" s="1"/>
  <c r="M232" i="50"/>
  <c r="S232" i="50" s="1"/>
  <c r="M246" i="50"/>
  <c r="S246" i="50" s="1"/>
  <c r="M140" i="50"/>
  <c r="S140" i="50" s="1"/>
  <c r="M184" i="50"/>
  <c r="S184" i="50" s="1"/>
  <c r="M239" i="50"/>
  <c r="S239" i="50" s="1"/>
  <c r="M43" i="50"/>
  <c r="S43" i="50" s="1"/>
  <c r="M100" i="50"/>
  <c r="S100" i="50" s="1"/>
  <c r="M74" i="50"/>
  <c r="S74" i="50" s="1"/>
  <c r="M24" i="50"/>
  <c r="S24" i="50" s="1"/>
  <c r="M123" i="50"/>
  <c r="S123" i="50" s="1"/>
  <c r="M117" i="50"/>
  <c r="S117" i="50" s="1"/>
  <c r="M70" i="50"/>
  <c r="S70" i="50" s="1"/>
  <c r="M115" i="50"/>
  <c r="S115" i="50" s="1"/>
  <c r="M64" i="50"/>
  <c r="S64" i="50" s="1"/>
  <c r="M101" i="50"/>
  <c r="S101" i="50" s="1"/>
  <c r="M82" i="50"/>
  <c r="S82" i="50" s="1"/>
  <c r="M103" i="50"/>
  <c r="S103" i="50" s="1"/>
  <c r="M41" i="50"/>
  <c r="S41" i="50" s="1"/>
  <c r="M72" i="50"/>
  <c r="S72" i="50" s="1"/>
  <c r="M122" i="50"/>
  <c r="S122" i="50" s="1"/>
  <c r="M126" i="50"/>
  <c r="S126" i="50" s="1"/>
  <c r="M87" i="50"/>
  <c r="S87" i="50" s="1"/>
  <c r="M58" i="50"/>
  <c r="S58" i="50" s="1"/>
  <c r="M194" i="50"/>
  <c r="S194" i="50" s="1"/>
  <c r="M146" i="50"/>
  <c r="S146" i="50" s="1"/>
  <c r="M217" i="50"/>
  <c r="S217" i="50" s="1"/>
  <c r="M149" i="50"/>
  <c r="S149" i="50" s="1"/>
  <c r="M267" i="50"/>
  <c r="S267" i="50" s="1"/>
  <c r="M231" i="50"/>
  <c r="S231" i="50" s="1"/>
  <c r="M185" i="50"/>
  <c r="S185" i="50" s="1"/>
  <c r="M257" i="50"/>
  <c r="S257" i="50" s="1"/>
  <c r="M258" i="50"/>
  <c r="S258" i="50" s="1"/>
  <c r="M171" i="50"/>
  <c r="S171" i="50" s="1"/>
  <c r="M210" i="50"/>
  <c r="S210" i="50" s="1"/>
  <c r="M178" i="50"/>
  <c r="S178" i="50" s="1"/>
  <c r="M238" i="50"/>
  <c r="S238" i="50" s="1"/>
  <c r="M196" i="50"/>
  <c r="S196" i="50" s="1"/>
  <c r="M260" i="50"/>
  <c r="S260" i="50" s="1"/>
  <c r="M203" i="50"/>
  <c r="S203" i="50" s="1"/>
  <c r="M259" i="50"/>
  <c r="S259" i="50" s="1"/>
  <c r="M111" i="50"/>
  <c r="S111" i="50" s="1"/>
  <c r="M26" i="50"/>
  <c r="S26" i="50" s="1"/>
  <c r="M62" i="50"/>
  <c r="S62" i="50" s="1"/>
  <c r="M80" i="50"/>
  <c r="S80" i="50" s="1"/>
  <c r="M48" i="50"/>
  <c r="S48" i="50" s="1"/>
  <c r="M71" i="50"/>
  <c r="S71" i="50" s="1"/>
  <c r="M88" i="50"/>
  <c r="S88" i="50" s="1"/>
  <c r="M113" i="50"/>
  <c r="S113" i="50" s="1"/>
  <c r="M131" i="50"/>
  <c r="S131" i="50" s="1"/>
  <c r="M124" i="50"/>
  <c r="S124" i="50" s="1"/>
  <c r="M136" i="50"/>
  <c r="S136" i="50" s="1"/>
  <c r="M254" i="50"/>
  <c r="S254" i="50" s="1"/>
  <c r="M198" i="50"/>
  <c r="S198" i="50" s="1"/>
  <c r="M228" i="50"/>
  <c r="S228" i="50" s="1"/>
  <c r="M223" i="50"/>
  <c r="S223" i="50" s="1"/>
  <c r="M215" i="50"/>
  <c r="S215" i="50" s="1"/>
  <c r="M182" i="50"/>
  <c r="S182" i="50" s="1"/>
  <c r="M191" i="50"/>
  <c r="S191" i="50" s="1"/>
  <c r="M135" i="50"/>
  <c r="S135" i="50" s="1"/>
  <c r="M139" i="50"/>
  <c r="S139" i="50" s="1"/>
  <c r="M237" i="50"/>
  <c r="S237" i="50" s="1"/>
  <c r="M229" i="50"/>
  <c r="S229" i="50" s="1"/>
  <c r="M154" i="50"/>
  <c r="S154" i="50" s="1"/>
  <c r="M169" i="50"/>
  <c r="S169" i="50" s="1"/>
  <c r="M207" i="50"/>
  <c r="S207" i="50" s="1"/>
  <c r="M161" i="50"/>
  <c r="S161" i="50" s="1"/>
  <c r="M180" i="50"/>
  <c r="S180" i="50" s="1"/>
  <c r="M30" i="50"/>
  <c r="S30" i="50" s="1"/>
  <c r="M109" i="50"/>
  <c r="S109" i="50" s="1"/>
  <c r="M118" i="50"/>
  <c r="S118" i="50" s="1"/>
  <c r="M44" i="50"/>
  <c r="S44" i="50" s="1"/>
  <c r="M133" i="50"/>
  <c r="S133" i="50" s="1"/>
  <c r="M33" i="50"/>
  <c r="S33" i="50" s="1"/>
  <c r="M63" i="50"/>
  <c r="S63" i="50" s="1"/>
  <c r="M76" i="50"/>
  <c r="S76" i="50" s="1"/>
  <c r="M128" i="50"/>
  <c r="S128" i="50" s="1"/>
  <c r="M110" i="50"/>
  <c r="S110" i="50" s="1"/>
  <c r="M67" i="50"/>
  <c r="S67" i="50" s="1"/>
  <c r="M37" i="50"/>
  <c r="S37" i="50" s="1"/>
  <c r="M96" i="50"/>
  <c r="S96" i="50" s="1"/>
  <c r="M83" i="50"/>
  <c r="S83" i="50" s="1"/>
  <c r="M25" i="50"/>
  <c r="S25" i="50" s="1"/>
  <c r="M108" i="50"/>
  <c r="S108" i="50" s="1"/>
  <c r="M102" i="50"/>
  <c r="S102" i="50" s="1"/>
  <c r="M105" i="50"/>
  <c r="S105" i="50" s="1"/>
  <c r="M192" i="50"/>
  <c r="S192" i="50" s="1"/>
  <c r="M190" i="50"/>
  <c r="S190" i="50" s="1"/>
  <c r="M213" i="50"/>
  <c r="S213" i="50" s="1"/>
  <c r="M197" i="50"/>
  <c r="S197" i="50" s="1"/>
  <c r="M252" i="50"/>
  <c r="S252" i="50" s="1"/>
  <c r="M268" i="50"/>
  <c r="S268" i="50" s="1"/>
  <c r="M150" i="50"/>
  <c r="S150" i="50" s="1"/>
  <c r="M143" i="50"/>
  <c r="S143" i="50" s="1"/>
  <c r="M216" i="50"/>
  <c r="S216" i="50" s="1"/>
  <c r="M242" i="50"/>
  <c r="S242" i="50" s="1"/>
  <c r="M208" i="50"/>
  <c r="S208" i="50" s="1"/>
  <c r="M157" i="50"/>
  <c r="S157" i="50" s="1"/>
  <c r="M243" i="50"/>
  <c r="S243" i="50" s="1"/>
  <c r="M183" i="50"/>
  <c r="S183" i="50" s="1"/>
  <c r="M163" i="50"/>
  <c r="S163" i="50" s="1"/>
  <c r="M235" i="50"/>
  <c r="S235" i="50" s="1"/>
  <c r="M186" i="50"/>
  <c r="S186" i="50" s="1"/>
  <c r="M45" i="50"/>
  <c r="S45" i="50" s="1"/>
  <c r="M106" i="50"/>
  <c r="S106" i="50" s="1"/>
  <c r="M125" i="50"/>
  <c r="S125" i="50" s="1"/>
  <c r="M66" i="50"/>
  <c r="S66" i="50" s="1"/>
  <c r="M57" i="50"/>
  <c r="S57" i="50" s="1"/>
  <c r="M91" i="50"/>
  <c r="S91" i="50" s="1"/>
  <c r="M29" i="50"/>
  <c r="S29" i="50" s="1"/>
  <c r="M51" i="50"/>
  <c r="S51" i="50" s="1"/>
  <c r="M77" i="50"/>
  <c r="S77" i="50" s="1"/>
  <c r="M116" i="50"/>
  <c r="S116" i="50" s="1"/>
  <c r="M55" i="50"/>
  <c r="S55" i="50" s="1"/>
  <c r="M47" i="50"/>
  <c r="S47" i="50" s="1"/>
  <c r="M35" i="50"/>
  <c r="S35" i="50" s="1"/>
  <c r="M219" i="50"/>
  <c r="S219" i="50" s="1"/>
  <c r="M175" i="50"/>
  <c r="S175" i="50" s="1"/>
  <c r="M233" i="50"/>
  <c r="S233" i="50" s="1"/>
  <c r="M240" i="50"/>
  <c r="S240" i="50" s="1"/>
  <c r="M222" i="50"/>
  <c r="S222" i="50" s="1"/>
  <c r="M147" i="50"/>
  <c r="S147" i="50" s="1"/>
  <c r="M138" i="50"/>
  <c r="S138" i="50" s="1"/>
  <c r="M248" i="50"/>
  <c r="S248" i="50" s="1"/>
  <c r="M251" i="50"/>
  <c r="S251" i="50" s="1"/>
  <c r="M212" i="50"/>
  <c r="S212" i="50" s="1"/>
  <c r="M176" i="50"/>
  <c r="S176" i="50" s="1"/>
  <c r="M204" i="50"/>
  <c r="S204" i="50" s="1"/>
  <c r="M187" i="50"/>
  <c r="S187" i="50" s="1"/>
  <c r="M160" i="50"/>
  <c r="S160" i="50" s="1"/>
  <c r="M202" i="50"/>
  <c r="S202" i="50" s="1"/>
  <c r="M227" i="50"/>
  <c r="S227" i="50" s="1"/>
  <c r="M225" i="50"/>
  <c r="S225" i="50" s="1"/>
  <c r="M86" i="50"/>
  <c r="S86" i="50" s="1"/>
  <c r="M98" i="50"/>
  <c r="S98" i="50" s="1"/>
  <c r="M89" i="50"/>
  <c r="S89" i="50" s="1"/>
  <c r="M52" i="50"/>
  <c r="S52" i="50" s="1"/>
  <c r="M50" i="50"/>
  <c r="S50" i="50" s="1"/>
  <c r="M93" i="50"/>
  <c r="S93" i="50" s="1"/>
  <c r="M27" i="50"/>
  <c r="S27" i="50" s="1"/>
  <c r="M81" i="50"/>
  <c r="S81" i="50" s="1"/>
  <c r="M107" i="50"/>
  <c r="S107" i="50" s="1"/>
  <c r="M132" i="50"/>
  <c r="S132" i="50" s="1"/>
  <c r="M34" i="50"/>
  <c r="S34" i="50" s="1"/>
  <c r="M42" i="50"/>
  <c r="S42" i="50" s="1"/>
  <c r="M134" i="50"/>
  <c r="S134" i="50" s="1"/>
  <c r="M153" i="50"/>
  <c r="S153" i="50" s="1"/>
  <c r="M142" i="50"/>
  <c r="S142" i="50" s="1"/>
  <c r="M200" i="50"/>
  <c r="S200" i="50" s="1"/>
  <c r="M263" i="50"/>
  <c r="S263" i="50" s="1"/>
  <c r="M261" i="50"/>
  <c r="S261" i="50" s="1"/>
  <c r="M188" i="50"/>
  <c r="S188" i="50" s="1"/>
  <c r="M270" i="50"/>
  <c r="S270" i="50" s="1"/>
  <c r="M211" i="50"/>
  <c r="S211" i="50" s="1"/>
  <c r="M179" i="50"/>
  <c r="S179" i="50" s="1"/>
  <c r="M247" i="50"/>
  <c r="S247" i="50" s="1"/>
  <c r="M255" i="50"/>
  <c r="S255" i="50" s="1"/>
  <c r="M189" i="50"/>
  <c r="S189" i="50" s="1"/>
  <c r="M226" i="50"/>
  <c r="S226" i="50" s="1"/>
  <c r="M170" i="50"/>
  <c r="S170" i="50" s="1"/>
  <c r="M206" i="50"/>
  <c r="S206" i="50" s="1"/>
  <c r="M145" i="50"/>
  <c r="S145" i="50" s="1"/>
  <c r="M159" i="50"/>
  <c r="S159" i="50" s="1"/>
  <c r="L89" i="51"/>
  <c r="V89" i="51" s="1"/>
  <c r="M38" i="51"/>
  <c r="S38" i="51" s="1"/>
  <c r="L9" i="54"/>
  <c r="L101" i="50"/>
  <c r="R101" i="50" s="1"/>
  <c r="L131" i="52"/>
  <c r="R131" i="52" s="1"/>
  <c r="K58" i="49"/>
  <c r="K20" i="49"/>
  <c r="Q20" i="49" s="1"/>
  <c r="L100" i="49"/>
  <c r="K12" i="52"/>
  <c r="U12" i="52" s="1"/>
  <c r="L9" i="49"/>
  <c r="M133" i="54"/>
  <c r="S133" i="54" s="1"/>
  <c r="L99" i="51"/>
  <c r="R99" i="51" s="1"/>
  <c r="L27" i="51"/>
  <c r="R27" i="51" s="1"/>
  <c r="K21" i="50"/>
  <c r="U21" i="50" s="1"/>
  <c r="K42" i="52"/>
  <c r="U42" i="52" s="1"/>
  <c r="L17" i="51"/>
  <c r="L6" i="48"/>
  <c r="R6" i="48"/>
  <c r="N6" i="47"/>
  <c r="T6" i="47"/>
  <c r="K115" i="49"/>
  <c r="U115" i="49" s="1"/>
  <c r="L129" i="50"/>
  <c r="K69" i="54"/>
  <c r="U69" i="54" s="1"/>
  <c r="K57" i="54"/>
  <c r="L61" i="53"/>
  <c r="R61" i="53" s="1"/>
  <c r="K28" i="54"/>
  <c r="L93" i="54"/>
  <c r="R93" i="54" s="1"/>
  <c r="K72" i="50"/>
  <c r="Q72" i="50" s="1"/>
  <c r="L71" i="49"/>
  <c r="R71" i="49" s="1"/>
  <c r="M89" i="52"/>
  <c r="S89" i="52" s="1"/>
  <c r="K114" i="53"/>
  <c r="U114" i="53" s="1"/>
  <c r="K29" i="54"/>
  <c r="L80" i="50"/>
  <c r="V80" i="50" s="1"/>
  <c r="K110" i="49"/>
  <c r="L22" i="50"/>
  <c r="R22" i="50" s="1"/>
  <c r="K21" i="53"/>
  <c r="U21" i="53" s="1"/>
  <c r="K73" i="50"/>
  <c r="Q73" i="50" s="1"/>
  <c r="L17" i="49"/>
  <c r="K41" i="51"/>
  <c r="U41" i="51" s="1"/>
  <c r="L32" i="54"/>
  <c r="N6" i="48"/>
  <c r="T6" i="48"/>
  <c r="U6" i="47"/>
  <c r="O6" i="47"/>
  <c r="K79" i="51"/>
  <c r="U79" i="51" s="1"/>
  <c r="L6" i="47"/>
  <c r="R6" i="47"/>
  <c r="K59" i="54"/>
  <c r="L50" i="54"/>
  <c r="R50" i="54" s="1"/>
  <c r="L89" i="53"/>
  <c r="K74" i="50"/>
  <c r="Q74" i="50" s="1"/>
  <c r="L54" i="53"/>
  <c r="V54" i="53" s="1"/>
  <c r="L70" i="49"/>
  <c r="K44" i="54"/>
  <c r="L38" i="49"/>
  <c r="R38" i="49" s="1"/>
  <c r="K115" i="53"/>
  <c r="U115" i="53" s="1"/>
  <c r="L24" i="53"/>
  <c r="V24" i="53" s="1"/>
  <c r="L93" i="52"/>
  <c r="K98" i="54"/>
  <c r="U98" i="54" s="1"/>
  <c r="Q6" i="48"/>
  <c r="K6" i="48"/>
  <c r="K6" i="47"/>
  <c r="Q6" i="47"/>
  <c r="V6" i="48"/>
  <c r="P6" i="48"/>
  <c r="L117" i="54"/>
  <c r="V117" i="54" s="1"/>
  <c r="K72" i="49"/>
  <c r="K61" i="54"/>
  <c r="Q61" i="54" s="1"/>
  <c r="K134" i="52"/>
  <c r="Q134" i="52" s="1"/>
  <c r="K31" i="50"/>
  <c r="Q31" i="50" s="1"/>
  <c r="L55" i="53"/>
  <c r="K97" i="51"/>
  <c r="K48" i="49"/>
  <c r="L115" i="52"/>
  <c r="R115" i="52" s="1"/>
  <c r="K31" i="51"/>
  <c r="U31" i="51" s="1"/>
  <c r="L86" i="54"/>
  <c r="R86" i="54" s="1"/>
  <c r="P6" i="47"/>
  <c r="V6" i="47"/>
  <c r="M6" i="47"/>
  <c r="S6" i="47"/>
  <c r="O6" i="48"/>
  <c r="U6" i="48"/>
  <c r="Q12" i="52"/>
  <c r="R9" i="49"/>
  <c r="V9" i="49"/>
  <c r="Q47" i="53"/>
  <c r="Q18" i="53"/>
  <c r="U18" i="53"/>
  <c r="Q81" i="54"/>
  <c r="Q57" i="54"/>
  <c r="Q28" i="54"/>
  <c r="V71" i="49"/>
  <c r="R80" i="50"/>
  <c r="U31" i="49"/>
  <c r="Q31" i="49"/>
  <c r="U110" i="49"/>
  <c r="Q110" i="49"/>
  <c r="R17" i="49"/>
  <c r="V17" i="49"/>
  <c r="V32" i="54"/>
  <c r="R32" i="54"/>
  <c r="R61" i="54"/>
  <c r="R89" i="51"/>
  <c r="V89" i="53"/>
  <c r="R89" i="53"/>
  <c r="Q44" i="54"/>
  <c r="U44" i="54"/>
  <c r="Q115" i="53"/>
  <c r="R93" i="52"/>
  <c r="V93" i="52"/>
  <c r="R55" i="53"/>
  <c r="D4" i="11"/>
  <c r="L94" i="51"/>
  <c r="L19" i="54"/>
  <c r="V12" i="51"/>
  <c r="R12" i="51"/>
  <c r="L121" i="50"/>
  <c r="V11" i="51"/>
  <c r="R11" i="51"/>
  <c r="L129" i="53"/>
  <c r="L46" i="50"/>
  <c r="K48" i="53"/>
  <c r="L60" i="50"/>
  <c r="K111" i="50"/>
  <c r="L107" i="51"/>
  <c r="K83" i="51"/>
  <c r="L111" i="51"/>
  <c r="L27" i="54"/>
  <c r="L127" i="53"/>
  <c r="K104" i="53"/>
  <c r="L53" i="50"/>
  <c r="L116" i="50"/>
  <c r="Q16" i="50"/>
  <c r="U16" i="50"/>
  <c r="K134" i="49"/>
  <c r="L86" i="50"/>
  <c r="L134" i="51"/>
  <c r="K56" i="52"/>
  <c r="K100" i="52"/>
  <c r="K113" i="49"/>
  <c r="K103" i="52"/>
  <c r="K39" i="52"/>
  <c r="L115" i="50"/>
  <c r="L64" i="50"/>
  <c r="L25" i="52"/>
  <c r="L55" i="49"/>
  <c r="L118" i="52"/>
  <c r="L68" i="49"/>
  <c r="K133" i="51"/>
  <c r="L94" i="54"/>
  <c r="K81" i="51"/>
  <c r="K21" i="51"/>
  <c r="K74" i="52"/>
  <c r="L10" i="49"/>
  <c r="K122" i="54"/>
  <c r="K43" i="54"/>
  <c r="L90" i="54"/>
  <c r="K57" i="51"/>
  <c r="K116" i="51"/>
  <c r="K29" i="51"/>
  <c r="L98" i="53"/>
  <c r="L53" i="49"/>
  <c r="L21" i="49"/>
  <c r="L54" i="49"/>
  <c r="K12" i="49"/>
  <c r="K98" i="52"/>
  <c r="L22" i="49"/>
  <c r="L74" i="51"/>
  <c r="L119" i="52"/>
  <c r="L26" i="52"/>
  <c r="K120" i="53"/>
  <c r="K125" i="50"/>
  <c r="K24" i="49"/>
  <c r="L56" i="51"/>
  <c r="L135" i="50"/>
  <c r="L189" i="50"/>
  <c r="L252" i="50"/>
  <c r="L148" i="50"/>
  <c r="L139" i="50"/>
  <c r="L188" i="50"/>
  <c r="L226" i="50"/>
  <c r="L223" i="50"/>
  <c r="L244" i="50"/>
  <c r="L207" i="50"/>
  <c r="L145" i="50"/>
  <c r="L230" i="50"/>
  <c r="L200" i="50"/>
  <c r="L157" i="50"/>
  <c r="L253" i="50"/>
  <c r="L241" i="50"/>
  <c r="L143" i="50"/>
  <c r="L164" i="50"/>
  <c r="L193" i="50"/>
  <c r="L225" i="50"/>
  <c r="L213" i="50"/>
  <c r="L176" i="50"/>
  <c r="L156" i="50"/>
  <c r="L271" i="50"/>
  <c r="L177" i="50"/>
  <c r="L181" i="50"/>
  <c r="L232" i="50"/>
  <c r="L191" i="50"/>
  <c r="L187" i="50"/>
  <c r="L146" i="50"/>
  <c r="L237" i="50"/>
  <c r="L197" i="50"/>
  <c r="L212" i="50"/>
  <c r="L221" i="50"/>
  <c r="L196" i="50"/>
  <c r="L163" i="50"/>
  <c r="L184" i="50"/>
  <c r="L248" i="50"/>
  <c r="L167" i="50"/>
  <c r="L208" i="50"/>
  <c r="L204" i="50"/>
  <c r="L234" i="50"/>
  <c r="L243" i="50"/>
  <c r="L264" i="50"/>
  <c r="L171" i="50"/>
  <c r="L219" i="50"/>
  <c r="L239" i="50"/>
  <c r="L166" i="50"/>
  <c r="L170" i="50"/>
  <c r="L250" i="50"/>
  <c r="L158" i="50"/>
  <c r="L249" i="50"/>
  <c r="L169" i="50"/>
  <c r="L141" i="50"/>
  <c r="L256" i="50"/>
  <c r="L199" i="50"/>
  <c r="L190" i="50"/>
  <c r="L201" i="50"/>
  <c r="L205" i="50"/>
  <c r="L209" i="50"/>
  <c r="L195" i="50"/>
  <c r="L150" i="50"/>
  <c r="L268" i="50"/>
  <c r="L266" i="50"/>
  <c r="L185" i="50"/>
  <c r="L137" i="50"/>
  <c r="L186" i="50"/>
  <c r="L242" i="50"/>
  <c r="L144" i="50"/>
  <c r="L257" i="50"/>
  <c r="L159" i="50"/>
  <c r="L155" i="50"/>
  <c r="L240" i="50"/>
  <c r="L153" i="50"/>
  <c r="L265" i="50"/>
  <c r="L245" i="50"/>
  <c r="L161" i="50"/>
  <c r="L233" i="50"/>
  <c r="L228" i="50"/>
  <c r="L216" i="50"/>
  <c r="L160" i="50"/>
  <c r="L175" i="50"/>
  <c r="L215" i="50"/>
  <c r="L136" i="50"/>
  <c r="L210" i="50"/>
  <c r="L220" i="50"/>
  <c r="L151" i="50"/>
  <c r="L218" i="50"/>
  <c r="L165" i="50"/>
  <c r="L227" i="50"/>
  <c r="L180" i="50"/>
  <c r="L179" i="50"/>
  <c r="L140" i="50"/>
  <c r="L236" i="50"/>
  <c r="L261" i="50"/>
  <c r="L269" i="50"/>
  <c r="L154" i="50"/>
  <c r="L178" i="50"/>
  <c r="L231" i="50"/>
  <c r="L147" i="50"/>
  <c r="L217" i="50"/>
  <c r="L262" i="50"/>
  <c r="L138" i="50"/>
  <c r="L222" i="50"/>
  <c r="L260" i="50"/>
  <c r="L173" i="50"/>
  <c r="L198" i="50"/>
  <c r="L168" i="50"/>
  <c r="L270" i="50"/>
  <c r="L182" i="50"/>
  <c r="L214" i="50"/>
  <c r="L202" i="50"/>
  <c r="L247" i="50"/>
  <c r="L152" i="50"/>
  <c r="L174" i="50"/>
  <c r="L263" i="50"/>
  <c r="L149" i="50"/>
  <c r="L203" i="50"/>
  <c r="L251" i="50"/>
  <c r="L192" i="50"/>
  <c r="L224" i="50"/>
  <c r="L162" i="50"/>
  <c r="L267" i="50"/>
  <c r="L235" i="50"/>
  <c r="L172" i="50"/>
  <c r="L229" i="50"/>
  <c r="L211" i="50"/>
  <c r="L183" i="50"/>
  <c r="L255" i="50"/>
  <c r="L258" i="50"/>
  <c r="L254" i="50"/>
  <c r="L194" i="50"/>
  <c r="L206" i="50"/>
  <c r="L246" i="50"/>
  <c r="L142" i="50"/>
  <c r="L238" i="50"/>
  <c r="L259" i="50"/>
  <c r="K41" i="53"/>
  <c r="L61" i="51"/>
  <c r="K118" i="51"/>
  <c r="L57" i="54"/>
  <c r="T57" i="54" s="1"/>
  <c r="L131" i="51"/>
  <c r="L80" i="51"/>
  <c r="K33" i="54"/>
  <c r="L129" i="49"/>
  <c r="K19" i="50"/>
  <c r="K99" i="52"/>
  <c r="K86" i="53"/>
  <c r="K82" i="50"/>
  <c r="K59" i="53"/>
  <c r="L107" i="50"/>
  <c r="K57" i="53"/>
  <c r="K116" i="53"/>
  <c r="K29" i="53"/>
  <c r="L43" i="50"/>
  <c r="L116" i="52"/>
  <c r="K16" i="52"/>
  <c r="K60" i="49"/>
  <c r="K132" i="49"/>
  <c r="L28" i="52"/>
  <c r="K70" i="51"/>
  <c r="L7" i="51"/>
  <c r="L119" i="51"/>
  <c r="K22" i="51"/>
  <c r="K120" i="49"/>
  <c r="K125" i="49"/>
  <c r="K81" i="50"/>
  <c r="K118" i="54"/>
  <c r="L78" i="52"/>
  <c r="L91" i="49"/>
  <c r="K82" i="52"/>
  <c r="L14" i="53"/>
  <c r="K128" i="53"/>
  <c r="L47" i="53"/>
  <c r="L43" i="49"/>
  <c r="L6" i="52"/>
  <c r="K58" i="53"/>
  <c r="K70" i="54"/>
  <c r="K36" i="51"/>
  <c r="K92" i="51"/>
  <c r="K108" i="51"/>
  <c r="L18" i="51"/>
  <c r="L115" i="49"/>
  <c r="T115" i="49" s="1"/>
  <c r="K250" i="49"/>
  <c r="K261" i="49"/>
  <c r="K172" i="49"/>
  <c r="K265" i="49"/>
  <c r="K205" i="49"/>
  <c r="K239" i="49"/>
  <c r="K147" i="49"/>
  <c r="K164" i="49"/>
  <c r="K161" i="49"/>
  <c r="K166" i="49"/>
  <c r="K241" i="49"/>
  <c r="K178" i="49"/>
  <c r="K260" i="49"/>
  <c r="K156" i="49"/>
  <c r="K176" i="49"/>
  <c r="K139" i="49"/>
  <c r="K168" i="49"/>
  <c r="K270" i="49"/>
  <c r="K217" i="49"/>
  <c r="K154" i="49"/>
  <c r="K263" i="49"/>
  <c r="K162" i="49"/>
  <c r="K229" i="49"/>
  <c r="K173" i="49"/>
  <c r="K264" i="49"/>
  <c r="K159" i="49"/>
  <c r="K171" i="49"/>
  <c r="K243" i="49"/>
  <c r="K207" i="49"/>
  <c r="K181" i="49"/>
  <c r="K206" i="49"/>
  <c r="K167" i="49"/>
  <c r="K160" i="49"/>
  <c r="K224" i="49"/>
  <c r="K189" i="49"/>
  <c r="K185" i="49"/>
  <c r="K216" i="49"/>
  <c r="K188" i="49"/>
  <c r="K245" i="49"/>
  <c r="K208" i="49"/>
  <c r="K153" i="49"/>
  <c r="K137" i="49"/>
  <c r="K179" i="49"/>
  <c r="K213" i="49"/>
  <c r="K180" i="49"/>
  <c r="K237" i="49"/>
  <c r="K146" i="49"/>
  <c r="K268" i="49"/>
  <c r="K191" i="49"/>
  <c r="K143" i="49"/>
  <c r="K190" i="49"/>
  <c r="K253" i="49"/>
  <c r="K234" i="49"/>
  <c r="K182" i="49"/>
  <c r="K149" i="49"/>
  <c r="K187" i="49"/>
  <c r="K259" i="49"/>
  <c r="K225" i="49"/>
  <c r="K246" i="49"/>
  <c r="K200" i="49"/>
  <c r="K257" i="49"/>
  <c r="K152" i="49"/>
  <c r="K258" i="49"/>
  <c r="K204" i="49"/>
  <c r="K221" i="49"/>
  <c r="K155" i="49"/>
  <c r="K140" i="49"/>
  <c r="K138" i="49"/>
  <c r="K249" i="49"/>
  <c r="K248" i="49"/>
  <c r="K196" i="49"/>
  <c r="K247" i="49"/>
  <c r="K220" i="49"/>
  <c r="K145" i="49"/>
  <c r="K240" i="49"/>
  <c r="K236" i="49"/>
  <c r="K231" i="49"/>
  <c r="K165" i="49"/>
  <c r="K183" i="49"/>
  <c r="K151" i="49"/>
  <c r="K269" i="49"/>
  <c r="K242" i="49"/>
  <c r="K150" i="49"/>
  <c r="K198" i="49"/>
  <c r="K255" i="49"/>
  <c r="K163" i="49"/>
  <c r="K222" i="49"/>
  <c r="K177" i="49"/>
  <c r="K169" i="49"/>
  <c r="K202" i="49"/>
  <c r="K211" i="49"/>
  <c r="K193" i="49"/>
  <c r="K192" i="49"/>
  <c r="K256" i="49"/>
  <c r="K186" i="49"/>
  <c r="K148" i="49"/>
  <c r="K201" i="49"/>
  <c r="K197" i="49"/>
  <c r="K144" i="49"/>
  <c r="K209" i="49"/>
  <c r="K228" i="49"/>
  <c r="K252" i="49"/>
  <c r="K226" i="49"/>
  <c r="K210" i="49"/>
  <c r="K219" i="49"/>
  <c r="K267" i="49"/>
  <c r="K244" i="49"/>
  <c r="K262" i="49"/>
  <c r="K158" i="49"/>
  <c r="K194" i="49"/>
  <c r="K175" i="49"/>
  <c r="K233" i="49"/>
  <c r="K184" i="49"/>
  <c r="K157" i="49"/>
  <c r="K238" i="49"/>
  <c r="K170" i="49"/>
  <c r="K136" i="49"/>
  <c r="K271" i="49"/>
  <c r="K199" i="49"/>
  <c r="K266" i="49"/>
  <c r="K174" i="49"/>
  <c r="K218" i="49"/>
  <c r="K230" i="49"/>
  <c r="K232" i="49"/>
  <c r="K227" i="49"/>
  <c r="K142" i="49"/>
  <c r="K135" i="49"/>
  <c r="K195" i="49"/>
  <c r="K141" i="49"/>
  <c r="K212" i="49"/>
  <c r="K214" i="49"/>
  <c r="K203" i="49"/>
  <c r="K254" i="49"/>
  <c r="K215" i="49"/>
  <c r="K235" i="49"/>
  <c r="K223" i="49"/>
  <c r="K251" i="49"/>
  <c r="K127" i="51"/>
  <c r="K123" i="54"/>
  <c r="L71" i="51"/>
  <c r="K62" i="51"/>
  <c r="L117" i="49"/>
  <c r="K38" i="50"/>
  <c r="K67" i="50"/>
  <c r="K88" i="53"/>
  <c r="K122" i="49"/>
  <c r="K43" i="50"/>
  <c r="L90" i="49"/>
  <c r="L43" i="52"/>
  <c r="K70" i="50"/>
  <c r="K44" i="50"/>
  <c r="K92" i="53"/>
  <c r="L125" i="53"/>
  <c r="K108" i="53"/>
  <c r="L104" i="50"/>
  <c r="K35" i="51"/>
  <c r="L69" i="54"/>
  <c r="K71" i="51"/>
  <c r="K84" i="51"/>
  <c r="L118" i="54"/>
  <c r="L66" i="52"/>
  <c r="L117" i="52"/>
  <c r="K118" i="53"/>
  <c r="K96" i="50"/>
  <c r="L50" i="49"/>
  <c r="L67" i="51"/>
  <c r="K95" i="51"/>
  <c r="K82" i="53"/>
  <c r="K43" i="49"/>
  <c r="L107" i="49"/>
  <c r="L95" i="49"/>
  <c r="L15" i="49"/>
  <c r="L35" i="51"/>
  <c r="K70" i="52"/>
  <c r="L74" i="53"/>
  <c r="K102" i="52"/>
  <c r="L23" i="53"/>
  <c r="K22" i="52"/>
  <c r="K72" i="51"/>
  <c r="K129" i="51"/>
  <c r="L13" i="51"/>
  <c r="K247" i="51"/>
  <c r="K194" i="51"/>
  <c r="K261" i="51"/>
  <c r="K167" i="51"/>
  <c r="K161" i="51"/>
  <c r="K166" i="51"/>
  <c r="K154" i="51"/>
  <c r="K238" i="51"/>
  <c r="K252" i="51"/>
  <c r="K235" i="51"/>
  <c r="K248" i="51"/>
  <c r="K260" i="51"/>
  <c r="K250" i="51"/>
  <c r="K265" i="51"/>
  <c r="K205" i="51"/>
  <c r="K256" i="51"/>
  <c r="K157" i="51"/>
  <c r="K185" i="51"/>
  <c r="K249" i="51"/>
  <c r="K242" i="51"/>
  <c r="K184" i="51"/>
  <c r="K189" i="51"/>
  <c r="K160" i="51"/>
  <c r="K175" i="51"/>
  <c r="K140" i="51"/>
  <c r="K180" i="51"/>
  <c r="K164" i="51"/>
  <c r="K269" i="51"/>
  <c r="K255" i="51"/>
  <c r="K268" i="51"/>
  <c r="K270" i="51"/>
  <c r="K239" i="51"/>
  <c r="K201" i="51"/>
  <c r="K209" i="51"/>
  <c r="K150" i="51"/>
  <c r="K212" i="51"/>
  <c r="K203" i="51"/>
  <c r="K146" i="51"/>
  <c r="K221" i="51"/>
  <c r="K172" i="51"/>
  <c r="K148" i="51"/>
  <c r="K241" i="51"/>
  <c r="K253" i="51"/>
  <c r="K155" i="51"/>
  <c r="K182" i="51"/>
  <c r="K244" i="51"/>
  <c r="K196" i="51"/>
  <c r="K271" i="51"/>
  <c r="K258" i="51"/>
  <c r="K165" i="51"/>
  <c r="K192" i="51"/>
  <c r="K231" i="51"/>
  <c r="K191" i="51"/>
  <c r="K143" i="51"/>
  <c r="K186" i="51"/>
  <c r="K138" i="51"/>
  <c r="K217" i="51"/>
  <c r="K168" i="51"/>
  <c r="K251" i="51"/>
  <c r="K204" i="51"/>
  <c r="K183" i="51"/>
  <c r="K190" i="51"/>
  <c r="K151" i="51"/>
  <c r="K178" i="51"/>
  <c r="K188" i="51"/>
  <c r="K198" i="51"/>
  <c r="K170" i="51"/>
  <c r="K200" i="51"/>
  <c r="K216" i="51"/>
  <c r="K228" i="51"/>
  <c r="K147" i="51"/>
  <c r="K245" i="51"/>
  <c r="K237" i="51"/>
  <c r="K224" i="51"/>
  <c r="K144" i="51"/>
  <c r="K233" i="51"/>
  <c r="K197" i="51"/>
  <c r="K234" i="51"/>
  <c r="K135" i="51"/>
  <c r="K263" i="51"/>
  <c r="K227" i="51"/>
  <c r="K193" i="51"/>
  <c r="K139" i="51"/>
  <c r="K214" i="51"/>
  <c r="K254" i="51"/>
  <c r="K236" i="51"/>
  <c r="K223" i="51"/>
  <c r="K137" i="51"/>
  <c r="K163" i="51"/>
  <c r="K222" i="51"/>
  <c r="K266" i="51"/>
  <c r="K174" i="51"/>
  <c r="K169" i="51"/>
  <c r="K199" i="51"/>
  <c r="K171" i="51"/>
  <c r="K215" i="51"/>
  <c r="K136" i="51"/>
  <c r="K145" i="51"/>
  <c r="K230" i="51"/>
  <c r="K210" i="51"/>
  <c r="K179" i="51"/>
  <c r="K243" i="51"/>
  <c r="K257" i="51"/>
  <c r="K246" i="51"/>
  <c r="K152" i="51"/>
  <c r="K149" i="51"/>
  <c r="K173" i="51"/>
  <c r="K207" i="51"/>
  <c r="K187" i="51"/>
  <c r="K225" i="51"/>
  <c r="K262" i="51"/>
  <c r="K142" i="51"/>
  <c r="K229" i="51"/>
  <c r="K267" i="51"/>
  <c r="K232" i="51"/>
  <c r="K181" i="51"/>
  <c r="K158" i="51"/>
  <c r="K226" i="51"/>
  <c r="K177" i="51"/>
  <c r="K264" i="51"/>
  <c r="K176" i="51"/>
  <c r="K211" i="51"/>
  <c r="K213" i="51"/>
  <c r="K153" i="51"/>
  <c r="K162" i="51"/>
  <c r="K156" i="51"/>
  <c r="K195" i="51"/>
  <c r="K220" i="51"/>
  <c r="K218" i="51"/>
  <c r="K202" i="51"/>
  <c r="K208" i="51"/>
  <c r="K240" i="51"/>
  <c r="K219" i="51"/>
  <c r="K259" i="51"/>
  <c r="K141" i="51"/>
  <c r="K159" i="51"/>
  <c r="K206" i="51"/>
  <c r="L30" i="50"/>
  <c r="K123" i="50"/>
  <c r="L79" i="50"/>
  <c r="L71" i="50"/>
  <c r="L68" i="50"/>
  <c r="K63" i="52"/>
  <c r="L17" i="52"/>
  <c r="L84" i="52"/>
  <c r="K17" i="54"/>
  <c r="L78" i="51"/>
  <c r="L91" i="51"/>
  <c r="K107" i="51"/>
  <c r="K30" i="51"/>
  <c r="K34" i="54"/>
  <c r="K18" i="54"/>
  <c r="L127" i="51"/>
  <c r="L53" i="54"/>
  <c r="L116" i="51"/>
  <c r="L35" i="54"/>
  <c r="L48" i="52"/>
  <c r="K22" i="53"/>
  <c r="L26" i="50"/>
  <c r="K56" i="53"/>
  <c r="K100" i="53"/>
  <c r="K113" i="53"/>
  <c r="L13" i="53"/>
  <c r="K55" i="53"/>
  <c r="K120" i="54"/>
  <c r="L64" i="51"/>
  <c r="K124" i="53"/>
  <c r="K127" i="53"/>
  <c r="L101" i="49"/>
  <c r="L39" i="53"/>
  <c r="L123" i="52"/>
  <c r="L82" i="51"/>
  <c r="L16" i="49"/>
  <c r="L11" i="49"/>
  <c r="L84" i="49"/>
  <c r="K48" i="51"/>
  <c r="K45" i="51"/>
  <c r="K121" i="51"/>
  <c r="K95" i="50"/>
  <c r="L81" i="51"/>
  <c r="K64" i="51"/>
  <c r="K28" i="51"/>
  <c r="L20" i="49"/>
  <c r="L87" i="49"/>
  <c r="L7" i="49"/>
  <c r="L113" i="49"/>
  <c r="K42" i="49"/>
  <c r="K49" i="49"/>
  <c r="K80" i="50"/>
  <c r="L37" i="49"/>
  <c r="L49" i="52"/>
  <c r="K114" i="49"/>
  <c r="L92" i="52"/>
  <c r="L39" i="50"/>
  <c r="L118" i="49"/>
  <c r="V4" i="54"/>
  <c r="R4" i="54"/>
  <c r="L38" i="54"/>
  <c r="U6" i="54"/>
  <c r="Q6" i="54"/>
  <c r="L129" i="51"/>
  <c r="R10" i="50"/>
  <c r="V10" i="50"/>
  <c r="K48" i="50"/>
  <c r="K45" i="53"/>
  <c r="K121" i="53"/>
  <c r="K26" i="50"/>
  <c r="V24" i="51"/>
  <c r="R24" i="51"/>
  <c r="L14" i="54"/>
  <c r="Q13" i="54"/>
  <c r="U13" i="54"/>
  <c r="L29" i="54"/>
  <c r="T29" i="54" s="1"/>
  <c r="L85" i="54"/>
  <c r="L127" i="50"/>
  <c r="L98" i="50"/>
  <c r="L76" i="53"/>
  <c r="K73" i="53"/>
  <c r="L83" i="50"/>
  <c r="L70" i="50"/>
  <c r="K42" i="53"/>
  <c r="L130" i="49"/>
  <c r="K100" i="49"/>
  <c r="K39" i="50"/>
  <c r="L106" i="50"/>
  <c r="Q4" i="53"/>
  <c r="T4" i="53"/>
  <c r="U4" i="53"/>
  <c r="L105" i="52"/>
  <c r="L102" i="52"/>
  <c r="L12" i="54"/>
  <c r="L11" i="52"/>
  <c r="L78" i="53"/>
  <c r="L91" i="53"/>
  <c r="K101" i="50"/>
  <c r="K105" i="50"/>
  <c r="K54" i="52"/>
  <c r="L45" i="49"/>
  <c r="L81" i="49"/>
  <c r="L43" i="53"/>
  <c r="K37" i="49"/>
  <c r="K132" i="53"/>
  <c r="L128" i="53"/>
  <c r="L86" i="53"/>
  <c r="L87" i="52"/>
  <c r="L134" i="54"/>
  <c r="L13" i="52"/>
  <c r="K55" i="49"/>
  <c r="K120" i="50"/>
  <c r="L108" i="54"/>
  <c r="L123" i="53"/>
  <c r="L124" i="50"/>
  <c r="K131" i="50"/>
  <c r="K41" i="50"/>
  <c r="K91" i="54"/>
  <c r="K76" i="54"/>
  <c r="K78" i="51"/>
  <c r="L62" i="49"/>
  <c r="K85" i="49"/>
  <c r="Q9" i="52"/>
  <c r="K86" i="49"/>
  <c r="L73" i="53"/>
  <c r="K59" i="50"/>
  <c r="K57" i="50"/>
  <c r="K29" i="50"/>
  <c r="K61" i="53"/>
  <c r="L110" i="49"/>
  <c r="L28" i="50"/>
  <c r="L128" i="52"/>
  <c r="K98" i="53"/>
  <c r="K92" i="54"/>
  <c r="L125" i="54"/>
  <c r="K108" i="54"/>
  <c r="K115" i="54"/>
  <c r="L104" i="54"/>
  <c r="L134" i="53"/>
  <c r="K103" i="49"/>
  <c r="L64" i="52"/>
  <c r="K131" i="53"/>
  <c r="K96" i="51"/>
  <c r="K33" i="51"/>
  <c r="L67" i="52"/>
  <c r="K47" i="49"/>
  <c r="K95" i="49"/>
  <c r="K26" i="53"/>
  <c r="L14" i="49"/>
  <c r="K128" i="50"/>
  <c r="L27" i="53"/>
  <c r="L127" i="52"/>
  <c r="L109" i="52"/>
  <c r="K89" i="52"/>
  <c r="L22" i="52"/>
  <c r="L74" i="54"/>
  <c r="K102" i="54"/>
  <c r="K8" i="54"/>
  <c r="L56" i="53"/>
  <c r="K50" i="51"/>
  <c r="K123" i="51"/>
  <c r="L79" i="54"/>
  <c r="L55" i="54"/>
  <c r="L94" i="49"/>
  <c r="K97" i="49"/>
  <c r="K66" i="50"/>
  <c r="L114" i="50"/>
  <c r="L16" i="54"/>
  <c r="K63" i="53"/>
  <c r="L17" i="53"/>
  <c r="K52" i="50"/>
  <c r="K78" i="50"/>
  <c r="K85" i="52"/>
  <c r="L73" i="50"/>
  <c r="K112" i="52"/>
  <c r="K128" i="52"/>
  <c r="K83" i="52"/>
  <c r="L8" i="52"/>
  <c r="L15" i="50"/>
  <c r="L72" i="52"/>
  <c r="L20" i="53"/>
  <c r="K36" i="53"/>
  <c r="L125" i="51"/>
  <c r="L34" i="54"/>
  <c r="K106" i="51"/>
  <c r="L13" i="54"/>
  <c r="K55" i="54"/>
  <c r="L124" i="49"/>
  <c r="L90" i="52"/>
  <c r="L29" i="52"/>
  <c r="L8" i="49"/>
  <c r="L99" i="49"/>
  <c r="L40" i="49"/>
  <c r="L43" i="51"/>
  <c r="L22" i="51"/>
  <c r="L87" i="53"/>
  <c r="K10" i="52"/>
  <c r="K22" i="49"/>
  <c r="K113" i="54"/>
  <c r="K39" i="54"/>
  <c r="L51" i="51"/>
  <c r="L56" i="52"/>
  <c r="K109" i="53"/>
  <c r="K5" i="50"/>
  <c r="L102" i="50"/>
  <c r="L44" i="53"/>
  <c r="L114" i="49"/>
  <c r="L16" i="52"/>
  <c r="L31" i="50"/>
  <c r="L67" i="54"/>
  <c r="L63" i="54"/>
  <c r="K95" i="54"/>
  <c r="K111" i="54"/>
  <c r="K34" i="51"/>
  <c r="K18" i="51"/>
  <c r="L27" i="52"/>
  <c r="L81" i="54"/>
  <c r="L75" i="54"/>
  <c r="L76" i="54"/>
  <c r="K87" i="54"/>
  <c r="L21" i="54"/>
  <c r="T21" i="54" s="1"/>
  <c r="K46" i="54"/>
  <c r="K98" i="51"/>
  <c r="K44" i="52"/>
  <c r="L48" i="50"/>
  <c r="L130" i="53"/>
  <c r="K56" i="50"/>
  <c r="L13" i="50"/>
  <c r="L115" i="54"/>
  <c r="U4" i="54"/>
  <c r="T4" i="54"/>
  <c r="Q4" i="54"/>
  <c r="K124" i="50"/>
  <c r="K50" i="52"/>
  <c r="L102" i="53"/>
  <c r="L19" i="51"/>
  <c r="L131" i="49"/>
  <c r="L80" i="49"/>
  <c r="K101" i="54"/>
  <c r="K105" i="54"/>
  <c r="K110" i="54"/>
  <c r="K43" i="51"/>
  <c r="K27" i="54"/>
  <c r="K16" i="54"/>
  <c r="K60" i="51"/>
  <c r="K132" i="51"/>
  <c r="K77" i="54"/>
  <c r="K31" i="54"/>
  <c r="L125" i="52"/>
  <c r="L23" i="52"/>
  <c r="L34" i="53"/>
  <c r="K20" i="54"/>
  <c r="K84" i="52"/>
  <c r="L44" i="52"/>
  <c r="Q41" i="54"/>
  <c r="U41" i="54"/>
  <c r="Q6" i="51"/>
  <c r="U6" i="51"/>
  <c r="K110" i="50"/>
  <c r="L45" i="53"/>
  <c r="V14" i="51"/>
  <c r="R14" i="51"/>
  <c r="L90" i="51"/>
  <c r="R9" i="54"/>
  <c r="V9" i="54"/>
  <c r="L81" i="53"/>
  <c r="L126" i="53"/>
  <c r="L76" i="50"/>
  <c r="K87" i="53"/>
  <c r="R21" i="53"/>
  <c r="V21" i="53"/>
  <c r="U12" i="53"/>
  <c r="Q12" i="53"/>
  <c r="K58" i="50"/>
  <c r="L52" i="52"/>
  <c r="K80" i="52"/>
  <c r="L37" i="52"/>
  <c r="L105" i="51"/>
  <c r="K123" i="49"/>
  <c r="L103" i="49"/>
  <c r="L39" i="52"/>
  <c r="L44" i="49"/>
  <c r="L63" i="53"/>
  <c r="K30" i="52"/>
  <c r="K54" i="49"/>
  <c r="K86" i="52"/>
  <c r="L29" i="51"/>
  <c r="V8" i="54"/>
  <c r="R8" i="54"/>
  <c r="L40" i="54"/>
  <c r="K132" i="50"/>
  <c r="K77" i="50"/>
  <c r="L89" i="49"/>
  <c r="L58" i="51"/>
  <c r="L97" i="52"/>
  <c r="L130" i="52"/>
  <c r="K129" i="52"/>
  <c r="L106" i="53"/>
  <c r="L115" i="53"/>
  <c r="L108" i="51"/>
  <c r="K127" i="49"/>
  <c r="L123" i="50"/>
  <c r="K69" i="53"/>
  <c r="Q6" i="50"/>
  <c r="U6" i="50"/>
  <c r="T6" i="50"/>
  <c r="K130" i="51"/>
  <c r="K91" i="51"/>
  <c r="K52" i="54"/>
  <c r="K88" i="54"/>
  <c r="L84" i="54"/>
  <c r="L60" i="52"/>
  <c r="K47" i="52"/>
  <c r="K34" i="53"/>
  <c r="K122" i="50"/>
  <c r="L73" i="51"/>
  <c r="L14" i="50"/>
  <c r="K43" i="53"/>
  <c r="L90" i="50"/>
  <c r="L29" i="53"/>
  <c r="K104" i="52"/>
  <c r="L76" i="52"/>
  <c r="K89" i="49"/>
  <c r="K77" i="52"/>
  <c r="K98" i="49"/>
  <c r="L20" i="51"/>
  <c r="K115" i="51"/>
  <c r="L104" i="51"/>
  <c r="L134" i="50"/>
  <c r="L106" i="49"/>
  <c r="L103" i="52"/>
  <c r="L102" i="51"/>
  <c r="K133" i="50"/>
  <c r="K69" i="50"/>
  <c r="K41" i="49"/>
  <c r="L82" i="53"/>
  <c r="L61" i="49"/>
  <c r="K130" i="54"/>
  <c r="L57" i="51"/>
  <c r="K68" i="51"/>
  <c r="L65" i="52"/>
  <c r="L62" i="52"/>
  <c r="L67" i="49"/>
  <c r="L60" i="49"/>
  <c r="K121" i="52"/>
  <c r="K122" i="52"/>
  <c r="L120" i="53"/>
  <c r="L85" i="50"/>
  <c r="K61" i="50"/>
  <c r="L127" i="49"/>
  <c r="L98" i="52"/>
  <c r="L109" i="50"/>
  <c r="L83" i="52"/>
  <c r="K119" i="49"/>
  <c r="L20" i="54"/>
  <c r="L74" i="50"/>
  <c r="T74" i="50" s="1"/>
  <c r="K8" i="51"/>
  <c r="L106" i="52"/>
  <c r="L41" i="54"/>
  <c r="T41" i="54" s="1"/>
  <c r="L101" i="54"/>
  <c r="L55" i="51"/>
  <c r="L36" i="51"/>
  <c r="L68" i="54"/>
  <c r="R4" i="52"/>
  <c r="V4" i="52"/>
  <c r="L19" i="50"/>
  <c r="K81" i="52"/>
  <c r="L61" i="50"/>
  <c r="K118" i="50"/>
  <c r="L57" i="53"/>
  <c r="K96" i="53"/>
  <c r="L17" i="50"/>
  <c r="L24" i="52"/>
  <c r="K112" i="49"/>
  <c r="K128" i="49"/>
  <c r="L47" i="50"/>
  <c r="L8" i="50"/>
  <c r="K36" i="50"/>
  <c r="L88" i="53"/>
  <c r="K51" i="53"/>
  <c r="L97" i="54"/>
  <c r="L26" i="54"/>
  <c r="K56" i="54"/>
  <c r="K100" i="54"/>
  <c r="K55" i="51"/>
  <c r="L49" i="51"/>
  <c r="K32" i="54"/>
  <c r="L102" i="54"/>
  <c r="L44" i="54"/>
  <c r="K69" i="52"/>
  <c r="K97" i="52"/>
  <c r="K21" i="52"/>
  <c r="L61" i="52"/>
  <c r="K130" i="52"/>
  <c r="L57" i="49"/>
  <c r="K94" i="52"/>
  <c r="K68" i="50"/>
  <c r="L93" i="49"/>
  <c r="L63" i="51"/>
  <c r="L73" i="52"/>
  <c r="K83" i="49"/>
  <c r="L111" i="52"/>
  <c r="K14" i="53"/>
  <c r="L58" i="53"/>
  <c r="K10" i="49"/>
  <c r="L134" i="52"/>
  <c r="L130" i="54"/>
  <c r="K100" i="51"/>
  <c r="K113" i="51"/>
  <c r="L56" i="50"/>
  <c r="K50" i="50"/>
  <c r="L32" i="53"/>
  <c r="L25" i="53"/>
  <c r="K118" i="52"/>
  <c r="K66" i="53"/>
  <c r="K96" i="52"/>
  <c r="L16" i="50"/>
  <c r="T16" i="50" s="1"/>
  <c r="L93" i="50"/>
  <c r="L129" i="54"/>
  <c r="K19" i="51"/>
  <c r="L62" i="51"/>
  <c r="K47" i="54"/>
  <c r="K111" i="51"/>
  <c r="K26" i="54"/>
  <c r="L59" i="54"/>
  <c r="T59" i="54" s="1"/>
  <c r="L76" i="51"/>
  <c r="K46" i="51"/>
  <c r="K119" i="54"/>
  <c r="K134" i="53"/>
  <c r="L89" i="54"/>
  <c r="L86" i="51"/>
  <c r="L7" i="50"/>
  <c r="K115" i="52"/>
  <c r="L113" i="53"/>
  <c r="K42" i="50"/>
  <c r="L130" i="50"/>
  <c r="L52" i="53"/>
  <c r="K103" i="53"/>
  <c r="K39" i="53"/>
  <c r="L115" i="51"/>
  <c r="K50" i="49"/>
  <c r="K84" i="50"/>
  <c r="L71" i="53"/>
  <c r="L57" i="52"/>
  <c r="K91" i="49"/>
  <c r="K74" i="54"/>
  <c r="K101" i="51"/>
  <c r="K107" i="50"/>
  <c r="K105" i="51"/>
  <c r="L47" i="51"/>
  <c r="L53" i="51"/>
  <c r="K16" i="51"/>
  <c r="K89" i="54"/>
  <c r="K77" i="51"/>
  <c r="K58" i="54"/>
  <c r="L132" i="49"/>
  <c r="L23" i="49"/>
  <c r="L48" i="49"/>
  <c r="L34" i="49"/>
  <c r="K106" i="52"/>
  <c r="K40" i="49"/>
  <c r="L33" i="49"/>
  <c r="K25" i="49"/>
  <c r="K125" i="54"/>
  <c r="K20" i="51"/>
  <c r="K124" i="52"/>
  <c r="K84" i="49"/>
  <c r="L102" i="49"/>
  <c r="L44" i="50"/>
  <c r="L124" i="54"/>
  <c r="K131" i="54"/>
  <c r="L96" i="54"/>
  <c r="K101" i="53"/>
  <c r="K107" i="53"/>
  <c r="K105" i="53"/>
  <c r="L45" i="50"/>
  <c r="K112" i="54"/>
  <c r="K128" i="54"/>
  <c r="L47" i="54"/>
  <c r="K116" i="54"/>
  <c r="U29" i="54"/>
  <c r="Q29" i="54"/>
  <c r="L72" i="54"/>
  <c r="K37" i="53"/>
  <c r="L21" i="50"/>
  <c r="K46" i="50"/>
  <c r="L54" i="50"/>
  <c r="Q12" i="50"/>
  <c r="U12" i="50"/>
  <c r="L113" i="52"/>
  <c r="K35" i="52"/>
  <c r="K40" i="52"/>
  <c r="L52" i="50"/>
  <c r="K49" i="52"/>
  <c r="K80" i="49"/>
  <c r="K20" i="53"/>
  <c r="K50" i="53"/>
  <c r="K109" i="52"/>
  <c r="L39" i="49"/>
  <c r="L112" i="49"/>
  <c r="L66" i="54"/>
  <c r="L82" i="54"/>
  <c r="L65" i="50"/>
  <c r="L62" i="53"/>
  <c r="L67" i="53"/>
  <c r="K85" i="50"/>
  <c r="K30" i="49"/>
  <c r="K128" i="51"/>
  <c r="Q7" i="54"/>
  <c r="U7" i="54"/>
  <c r="T7" i="54"/>
  <c r="L75" i="53"/>
  <c r="K28" i="49"/>
  <c r="K60" i="50"/>
  <c r="V6" i="49"/>
  <c r="R6" i="49"/>
  <c r="L35" i="53"/>
  <c r="L42" i="51"/>
  <c r="L34" i="52"/>
  <c r="L69" i="50"/>
  <c r="K39" i="49"/>
  <c r="L66" i="50"/>
  <c r="L82" i="50"/>
  <c r="L96" i="53"/>
  <c r="L121" i="54"/>
  <c r="K94" i="51"/>
  <c r="K67" i="54"/>
  <c r="K63" i="54"/>
  <c r="L17" i="54"/>
  <c r="L84" i="51"/>
  <c r="K74" i="53"/>
  <c r="K48" i="52"/>
  <c r="K47" i="50"/>
  <c r="K95" i="52"/>
  <c r="K111" i="52"/>
  <c r="L29" i="50"/>
  <c r="L95" i="50"/>
  <c r="L8" i="53"/>
  <c r="L72" i="53"/>
  <c r="K104" i="49"/>
  <c r="K87" i="52"/>
  <c r="K73" i="52"/>
  <c r="K77" i="49"/>
  <c r="L86" i="49"/>
  <c r="L132" i="54"/>
  <c r="K51" i="54"/>
  <c r="L23" i="54"/>
  <c r="L94" i="53"/>
  <c r="L66" i="53"/>
  <c r="K6" i="52"/>
  <c r="K15" i="54"/>
  <c r="K94" i="54"/>
  <c r="K65" i="54"/>
  <c r="K78" i="54"/>
  <c r="K11" i="51"/>
  <c r="L45" i="52"/>
  <c r="L73" i="49"/>
  <c r="L15" i="53"/>
  <c r="L53" i="52"/>
  <c r="L116" i="49"/>
  <c r="L83" i="49"/>
  <c r="L70" i="52"/>
  <c r="L86" i="52"/>
  <c r="L58" i="54"/>
  <c r="L51" i="52"/>
  <c r="L108" i="53"/>
  <c r="L25" i="54"/>
  <c r="L68" i="51"/>
  <c r="K81" i="49"/>
  <c r="L12" i="52"/>
  <c r="T12" i="52" s="1"/>
  <c r="K130" i="53"/>
  <c r="L57" i="50"/>
  <c r="V6" i="53"/>
  <c r="S6" i="53"/>
  <c r="L93" i="53"/>
  <c r="L24" i="50"/>
  <c r="K23" i="52"/>
  <c r="K75" i="52"/>
  <c r="K13" i="52"/>
  <c r="L120" i="52"/>
  <c r="L88" i="50"/>
  <c r="K102" i="50"/>
  <c r="K8" i="53"/>
  <c r="K10" i="50"/>
  <c r="K103" i="54"/>
  <c r="K32" i="51"/>
  <c r="K78" i="53"/>
  <c r="K101" i="52"/>
  <c r="L47" i="52"/>
  <c r="L9" i="52"/>
  <c r="L85" i="52"/>
  <c r="L111" i="49"/>
  <c r="K7" i="49"/>
  <c r="L6" i="51"/>
  <c r="T6" i="51" s="1"/>
  <c r="K14" i="49"/>
  <c r="L58" i="49"/>
  <c r="T58" i="49" s="1"/>
  <c r="L77" i="49"/>
  <c r="K8" i="49"/>
  <c r="K56" i="51"/>
  <c r="K49" i="54"/>
  <c r="L108" i="52"/>
  <c r="L41" i="53"/>
  <c r="L92" i="53"/>
  <c r="L25" i="50"/>
  <c r="K62" i="50"/>
  <c r="K117" i="53"/>
  <c r="K118" i="49"/>
  <c r="K66" i="49"/>
  <c r="K96" i="49"/>
  <c r="L11" i="50"/>
  <c r="K33" i="52"/>
  <c r="L46" i="54"/>
  <c r="K48" i="54"/>
  <c r="L60" i="54"/>
  <c r="K26" i="51"/>
  <c r="L43" i="54"/>
  <c r="K37" i="54"/>
  <c r="K60" i="54"/>
  <c r="K132" i="54"/>
  <c r="K119" i="51"/>
  <c r="K134" i="50"/>
  <c r="K70" i="49"/>
  <c r="K92" i="52"/>
  <c r="K108" i="52"/>
  <c r="L18" i="50"/>
  <c r="K35" i="53"/>
  <c r="K40" i="53"/>
  <c r="K103" i="50"/>
  <c r="L106" i="51"/>
  <c r="K32" i="49"/>
  <c r="L79" i="53"/>
  <c r="K62" i="52"/>
  <c r="L38" i="51"/>
  <c r="K94" i="53"/>
  <c r="K85" i="54"/>
  <c r="K54" i="54"/>
  <c r="L45" i="51"/>
  <c r="L110" i="54"/>
  <c r="K89" i="51"/>
  <c r="L74" i="52"/>
  <c r="L104" i="49"/>
  <c r="K90" i="52"/>
  <c r="K125" i="51"/>
  <c r="K24" i="54"/>
  <c r="K124" i="49"/>
  <c r="L101" i="52"/>
  <c r="K32" i="52"/>
  <c r="L123" i="54"/>
  <c r="L124" i="51"/>
  <c r="K131" i="51"/>
  <c r="L96" i="51"/>
  <c r="Q11" i="52"/>
  <c r="U11" i="52"/>
  <c r="T11" i="52"/>
  <c r="L65" i="53"/>
  <c r="L78" i="50"/>
  <c r="K30" i="50"/>
  <c r="K54" i="50"/>
  <c r="K99" i="53"/>
  <c r="K86" i="50"/>
  <c r="K82" i="51"/>
  <c r="L120" i="54"/>
  <c r="L15" i="54"/>
  <c r="L72" i="51"/>
  <c r="K27" i="53"/>
  <c r="L75" i="50"/>
  <c r="L109" i="53"/>
  <c r="K37" i="50"/>
  <c r="L28" i="53"/>
  <c r="K102" i="53"/>
  <c r="L113" i="50"/>
  <c r="K106" i="53"/>
  <c r="K35" i="50"/>
  <c r="L69" i="52"/>
  <c r="K79" i="52"/>
  <c r="K71" i="52"/>
  <c r="U25" i="52"/>
  <c r="T25" i="52"/>
  <c r="Q25" i="52"/>
  <c r="K20" i="50"/>
  <c r="L71" i="52"/>
  <c r="K62" i="53"/>
  <c r="L196" i="51"/>
  <c r="L271" i="51"/>
  <c r="L185" i="51"/>
  <c r="L242" i="51"/>
  <c r="L188" i="51"/>
  <c r="L220" i="51"/>
  <c r="L261" i="51"/>
  <c r="L241" i="51"/>
  <c r="L202" i="51"/>
  <c r="L138" i="51"/>
  <c r="L267" i="51"/>
  <c r="L170" i="51"/>
  <c r="L234" i="51"/>
  <c r="L163" i="51"/>
  <c r="L248" i="51"/>
  <c r="L144" i="51"/>
  <c r="L231" i="51"/>
  <c r="L215" i="51"/>
  <c r="L268" i="51"/>
  <c r="L189" i="51"/>
  <c r="L266" i="51"/>
  <c r="L139" i="51"/>
  <c r="L143" i="51"/>
  <c r="L140" i="51"/>
  <c r="L208" i="51"/>
  <c r="L244" i="51"/>
  <c r="L253" i="51"/>
  <c r="L193" i="51"/>
  <c r="L257" i="51"/>
  <c r="L147" i="51"/>
  <c r="L221" i="51"/>
  <c r="L222" i="51"/>
  <c r="L263" i="51"/>
  <c r="L201" i="51"/>
  <c r="L250" i="51"/>
  <c r="L197" i="51"/>
  <c r="L151" i="51"/>
  <c r="L254" i="51"/>
  <c r="L239" i="51"/>
  <c r="L164" i="51"/>
  <c r="L228" i="51"/>
  <c r="L148" i="51"/>
  <c r="L167" i="51"/>
  <c r="L209" i="51"/>
  <c r="L205" i="51"/>
  <c r="L269" i="51"/>
  <c r="L178" i="51"/>
  <c r="L195" i="51"/>
  <c r="L216" i="51"/>
  <c r="L233" i="51"/>
  <c r="L184" i="51"/>
  <c r="L223" i="51"/>
  <c r="L159" i="51"/>
  <c r="L226" i="51"/>
  <c r="L136" i="51"/>
  <c r="L156" i="51"/>
  <c r="L210" i="51"/>
  <c r="L181" i="51"/>
  <c r="L165" i="51"/>
  <c r="L236" i="51"/>
  <c r="L186" i="51"/>
  <c r="L175" i="51"/>
  <c r="L150" i="51"/>
  <c r="L160" i="51"/>
  <c r="L225" i="51"/>
  <c r="L155" i="51"/>
  <c r="L237" i="51"/>
  <c r="L158" i="51"/>
  <c r="L213" i="51"/>
  <c r="L137" i="51"/>
  <c r="L249" i="51"/>
  <c r="L166" i="51"/>
  <c r="L204" i="51"/>
  <c r="L154" i="51"/>
  <c r="L191" i="51"/>
  <c r="L265" i="51"/>
  <c r="L177" i="51"/>
  <c r="L206" i="51"/>
  <c r="L182" i="51"/>
  <c r="L247" i="51"/>
  <c r="L200" i="51"/>
  <c r="L199" i="51"/>
  <c r="L179" i="51"/>
  <c r="L168" i="51"/>
  <c r="L230" i="51"/>
  <c r="L157" i="51"/>
  <c r="L190" i="51"/>
  <c r="L235" i="51"/>
  <c r="L260" i="51"/>
  <c r="L194" i="51"/>
  <c r="L217" i="51"/>
  <c r="L211" i="51"/>
  <c r="L232" i="51"/>
  <c r="L245" i="51"/>
  <c r="L162" i="51"/>
  <c r="L262" i="51"/>
  <c r="L214" i="51"/>
  <c r="L172" i="51"/>
  <c r="L142" i="51"/>
  <c r="L183" i="51"/>
  <c r="L227" i="51"/>
  <c r="L218" i="51"/>
  <c r="L173" i="51"/>
  <c r="L169" i="51"/>
  <c r="L174" i="51"/>
  <c r="L246" i="51"/>
  <c r="L171" i="51"/>
  <c r="L176" i="51"/>
  <c r="L145" i="51"/>
  <c r="L212" i="51"/>
  <c r="L243" i="51"/>
  <c r="L264" i="51"/>
  <c r="L187" i="51"/>
  <c r="L219" i="51"/>
  <c r="L161" i="51"/>
  <c r="L152" i="51"/>
  <c r="L229" i="51"/>
  <c r="L153" i="51"/>
  <c r="L255" i="51"/>
  <c r="L203" i="51"/>
  <c r="L251" i="51"/>
  <c r="L240" i="51"/>
  <c r="L252" i="51"/>
  <c r="L259" i="51"/>
  <c r="L180" i="51"/>
  <c r="L135" i="51"/>
  <c r="L270" i="51"/>
  <c r="L146" i="51"/>
  <c r="L141" i="51"/>
  <c r="L224" i="51"/>
  <c r="L258" i="51"/>
  <c r="L238" i="51"/>
  <c r="L198" i="51"/>
  <c r="L192" i="51"/>
  <c r="L207" i="51"/>
  <c r="L256" i="51"/>
  <c r="L149" i="51"/>
  <c r="K11" i="49"/>
  <c r="K9" i="49"/>
  <c r="K34" i="52"/>
  <c r="K18" i="52"/>
  <c r="L24" i="54"/>
  <c r="K112" i="51"/>
  <c r="K13" i="51"/>
  <c r="L122" i="53"/>
  <c r="K83" i="50"/>
  <c r="L110" i="53"/>
  <c r="K64" i="50"/>
  <c r="L83" i="53"/>
  <c r="K113" i="52"/>
  <c r="K133" i="53"/>
  <c r="K97" i="53"/>
  <c r="L117" i="53"/>
  <c r="L96" i="50"/>
  <c r="K38" i="54"/>
  <c r="K67" i="51"/>
  <c r="K63" i="50"/>
  <c r="K74" i="49"/>
  <c r="K45" i="52"/>
  <c r="K111" i="49"/>
  <c r="K112" i="53"/>
  <c r="K83" i="53"/>
  <c r="L72" i="50"/>
  <c r="L81" i="52"/>
  <c r="L126" i="49"/>
  <c r="K73" i="49"/>
  <c r="L35" i="50"/>
  <c r="L132" i="51"/>
  <c r="L88" i="54"/>
  <c r="K102" i="51"/>
  <c r="K51" i="51"/>
  <c r="L23" i="51"/>
  <c r="K10" i="54"/>
  <c r="K162" i="50"/>
  <c r="K237" i="50"/>
  <c r="K271" i="50"/>
  <c r="K250" i="50"/>
  <c r="K197" i="50"/>
  <c r="K188" i="50"/>
  <c r="K190" i="50"/>
  <c r="K154" i="50"/>
  <c r="K178" i="50"/>
  <c r="K150" i="50"/>
  <c r="K191" i="50"/>
  <c r="K198" i="50"/>
  <c r="K167" i="50"/>
  <c r="K226" i="50"/>
  <c r="K240" i="50"/>
  <c r="K205" i="50"/>
  <c r="K266" i="50"/>
  <c r="K140" i="50"/>
  <c r="K241" i="50"/>
  <c r="K183" i="50"/>
  <c r="K239" i="50"/>
  <c r="K155" i="50"/>
  <c r="K136" i="50"/>
  <c r="K156" i="50"/>
  <c r="K153" i="50"/>
  <c r="K174" i="50"/>
  <c r="K268" i="50"/>
  <c r="K255" i="50"/>
  <c r="K196" i="50"/>
  <c r="K138" i="50"/>
  <c r="K231" i="50"/>
  <c r="K238" i="50"/>
  <c r="K170" i="50"/>
  <c r="K151" i="50"/>
  <c r="K152" i="50"/>
  <c r="K204" i="50"/>
  <c r="K265" i="50"/>
  <c r="K160" i="50"/>
  <c r="K224" i="50"/>
  <c r="K189" i="50"/>
  <c r="K146" i="50"/>
  <c r="K258" i="50"/>
  <c r="K148" i="50"/>
  <c r="K201" i="50"/>
  <c r="K249" i="50"/>
  <c r="K216" i="50"/>
  <c r="K186" i="50"/>
  <c r="K232" i="50"/>
  <c r="K202" i="50"/>
  <c r="K165" i="50"/>
  <c r="K253" i="50"/>
  <c r="K228" i="50"/>
  <c r="K222" i="50"/>
  <c r="K234" i="50"/>
  <c r="K229" i="50"/>
  <c r="K221" i="50"/>
  <c r="K164" i="50"/>
  <c r="K161" i="50"/>
  <c r="K233" i="50"/>
  <c r="K248" i="50"/>
  <c r="K184" i="50"/>
  <c r="K143" i="50"/>
  <c r="K175" i="50"/>
  <c r="K215" i="50"/>
  <c r="K245" i="50"/>
  <c r="K208" i="50"/>
  <c r="K145" i="50"/>
  <c r="K169" i="50"/>
  <c r="K264" i="50"/>
  <c r="K137" i="50"/>
  <c r="K210" i="50"/>
  <c r="K195" i="50"/>
  <c r="K163" i="50"/>
  <c r="K269" i="50"/>
  <c r="K260" i="50"/>
  <c r="K242" i="50"/>
  <c r="K182" i="50"/>
  <c r="K220" i="50"/>
  <c r="K177" i="50"/>
  <c r="K149" i="50"/>
  <c r="K135" i="50"/>
  <c r="K261" i="50"/>
  <c r="K172" i="50"/>
  <c r="K192" i="50"/>
  <c r="K256" i="50"/>
  <c r="K194" i="50"/>
  <c r="K247" i="50"/>
  <c r="K270" i="50"/>
  <c r="K185" i="50"/>
  <c r="K217" i="50"/>
  <c r="K144" i="50"/>
  <c r="K209" i="50"/>
  <c r="K157" i="50"/>
  <c r="K252" i="50"/>
  <c r="K166" i="50"/>
  <c r="K223" i="50"/>
  <c r="K147" i="50"/>
  <c r="K236" i="50"/>
  <c r="K171" i="50"/>
  <c r="K219" i="50"/>
  <c r="K243" i="50"/>
  <c r="K267" i="50"/>
  <c r="K139" i="50"/>
  <c r="K203" i="50"/>
  <c r="K180" i="50"/>
  <c r="K225" i="50"/>
  <c r="K257" i="50"/>
  <c r="K199" i="50"/>
  <c r="K179" i="50"/>
  <c r="K246" i="50"/>
  <c r="K254" i="50"/>
  <c r="K262" i="50"/>
  <c r="K173" i="50"/>
  <c r="K168" i="50"/>
  <c r="K187" i="50"/>
  <c r="K230" i="50"/>
  <c r="K251" i="50"/>
  <c r="K206" i="50"/>
  <c r="K212" i="50"/>
  <c r="K227" i="50"/>
  <c r="K200" i="50"/>
  <c r="K207" i="50"/>
  <c r="K176" i="50"/>
  <c r="K235" i="50"/>
  <c r="K181" i="50"/>
  <c r="K244" i="50"/>
  <c r="K193" i="50"/>
  <c r="K141" i="50"/>
  <c r="K211" i="50"/>
  <c r="K158" i="50"/>
  <c r="K142" i="50"/>
  <c r="K218" i="50"/>
  <c r="K213" i="50"/>
  <c r="K214" i="50"/>
  <c r="K259" i="50"/>
  <c r="K159" i="50"/>
  <c r="K263" i="50"/>
  <c r="K117" i="52"/>
  <c r="K6" i="49"/>
  <c r="K65" i="51"/>
  <c r="K52" i="53"/>
  <c r="L46" i="52"/>
  <c r="K105" i="52"/>
  <c r="K112" i="50"/>
  <c r="K13" i="49"/>
  <c r="L107" i="53"/>
  <c r="K116" i="50"/>
  <c r="K29" i="49"/>
  <c r="L75" i="49"/>
  <c r="L89" i="52"/>
  <c r="L58" i="50"/>
  <c r="L51" i="49"/>
  <c r="L108" i="50"/>
  <c r="K114" i="51"/>
  <c r="L92" i="54"/>
  <c r="L39" i="54"/>
  <c r="L118" i="51"/>
  <c r="L124" i="52"/>
  <c r="K131" i="52"/>
  <c r="K41" i="52"/>
  <c r="L12" i="50"/>
  <c r="T12" i="50" s="1"/>
  <c r="K130" i="50"/>
  <c r="K15" i="53"/>
  <c r="L50" i="50"/>
  <c r="L93" i="51"/>
  <c r="L84" i="53"/>
  <c r="K107" i="49"/>
  <c r="K23" i="50"/>
  <c r="L122" i="49"/>
  <c r="L85" i="49"/>
  <c r="K7" i="52"/>
  <c r="L98" i="51"/>
  <c r="K126" i="53"/>
  <c r="L132" i="50"/>
  <c r="L77" i="53"/>
  <c r="L100" i="53"/>
  <c r="K8" i="50"/>
  <c r="L48" i="53"/>
  <c r="K90" i="51"/>
  <c r="L52" i="54"/>
  <c r="K103" i="51"/>
  <c r="K39" i="51"/>
  <c r="K124" i="51"/>
  <c r="K50" i="54"/>
  <c r="K127" i="50"/>
  <c r="U5" i="51"/>
  <c r="Q5" i="51"/>
  <c r="K62" i="54"/>
  <c r="K117" i="54"/>
  <c r="L123" i="49"/>
  <c r="L19" i="52"/>
  <c r="K38" i="52"/>
  <c r="K76" i="50"/>
  <c r="K65" i="50"/>
  <c r="K33" i="49"/>
  <c r="K11" i="54"/>
  <c r="K47" i="51"/>
  <c r="K75" i="49"/>
  <c r="L47" i="49"/>
  <c r="L9" i="51"/>
  <c r="L132" i="53"/>
  <c r="L42" i="53"/>
  <c r="L7" i="53"/>
  <c r="L113" i="51"/>
  <c r="K40" i="54"/>
  <c r="K49" i="51"/>
  <c r="K80" i="51"/>
  <c r="L37" i="51"/>
  <c r="L41" i="49"/>
  <c r="L92" i="50"/>
  <c r="L36" i="53"/>
  <c r="L112" i="53"/>
  <c r="K91" i="52"/>
  <c r="L80" i="52"/>
  <c r="K68" i="52"/>
  <c r="L10" i="54"/>
  <c r="L46" i="51"/>
  <c r="L60" i="51"/>
  <c r="K110" i="51"/>
  <c r="L45" i="54"/>
  <c r="L28" i="51"/>
  <c r="L20" i="52"/>
  <c r="K36" i="52"/>
  <c r="L88" i="52"/>
  <c r="K92" i="49"/>
  <c r="L125" i="50"/>
  <c r="K108" i="49"/>
  <c r="L104" i="52"/>
  <c r="K40" i="50"/>
  <c r="K79" i="53"/>
  <c r="K49" i="53"/>
  <c r="K80" i="53"/>
  <c r="L37" i="53"/>
  <c r="L51" i="54"/>
  <c r="L56" i="49"/>
  <c r="K114" i="52"/>
  <c r="L41" i="51"/>
  <c r="T41" i="51" s="1"/>
  <c r="K123" i="53"/>
  <c r="K117" i="50"/>
  <c r="K67" i="49"/>
  <c r="L78" i="54"/>
  <c r="K85" i="51"/>
  <c r="K86" i="54"/>
  <c r="L126" i="54"/>
  <c r="K73" i="54"/>
  <c r="L70" i="54"/>
  <c r="K119" i="50"/>
  <c r="K51" i="49"/>
  <c r="L26" i="53"/>
  <c r="L69" i="49"/>
  <c r="K129" i="50"/>
  <c r="L13" i="49"/>
  <c r="K120" i="51"/>
  <c r="K24" i="51"/>
  <c r="K127" i="52"/>
  <c r="K123" i="52"/>
  <c r="K62" i="49"/>
  <c r="K117" i="49"/>
  <c r="K3" i="52"/>
  <c r="K258" i="52"/>
  <c r="K161" i="52"/>
  <c r="K238" i="52"/>
  <c r="K233" i="52"/>
  <c r="K151" i="52"/>
  <c r="K184" i="52"/>
  <c r="K170" i="52"/>
  <c r="K189" i="52"/>
  <c r="K153" i="52"/>
  <c r="K174" i="52"/>
  <c r="K232" i="52"/>
  <c r="K163" i="52"/>
  <c r="K215" i="52"/>
  <c r="K171" i="52"/>
  <c r="K227" i="52"/>
  <c r="K142" i="52"/>
  <c r="K261" i="52"/>
  <c r="K172" i="52"/>
  <c r="K265" i="52"/>
  <c r="K205" i="52"/>
  <c r="K242" i="52"/>
  <c r="K143" i="52"/>
  <c r="K175" i="52"/>
  <c r="K164" i="52"/>
  <c r="K241" i="52"/>
  <c r="K178" i="52"/>
  <c r="K260" i="52"/>
  <c r="K245" i="52"/>
  <c r="K165" i="52"/>
  <c r="K222" i="52"/>
  <c r="K137" i="52"/>
  <c r="K156" i="52"/>
  <c r="K176" i="52"/>
  <c r="K235" i="52"/>
  <c r="K179" i="52"/>
  <c r="K168" i="52"/>
  <c r="K234" i="52"/>
  <c r="K217" i="52"/>
  <c r="K154" i="52"/>
  <c r="K231" i="52"/>
  <c r="K147" i="52"/>
  <c r="K136" i="52"/>
  <c r="K182" i="52"/>
  <c r="K145" i="52"/>
  <c r="K218" i="52"/>
  <c r="K162" i="52"/>
  <c r="K229" i="52"/>
  <c r="K264" i="52"/>
  <c r="K206" i="52"/>
  <c r="K187" i="52"/>
  <c r="K255" i="52"/>
  <c r="K160" i="52"/>
  <c r="K224" i="52"/>
  <c r="K216" i="52"/>
  <c r="K188" i="52"/>
  <c r="K155" i="52"/>
  <c r="K152" i="52"/>
  <c r="K202" i="52"/>
  <c r="K208" i="52"/>
  <c r="K141" i="52"/>
  <c r="K213" i="52"/>
  <c r="K180" i="52"/>
  <c r="K271" i="52"/>
  <c r="K146" i="52"/>
  <c r="K268" i="52"/>
  <c r="K185" i="52"/>
  <c r="K239" i="52"/>
  <c r="K190" i="52"/>
  <c r="K253" i="52"/>
  <c r="K198" i="52"/>
  <c r="K270" i="52"/>
  <c r="K237" i="52"/>
  <c r="K169" i="52"/>
  <c r="K230" i="52"/>
  <c r="K135" i="52"/>
  <c r="K251" i="52"/>
  <c r="K262" i="52"/>
  <c r="K250" i="52"/>
  <c r="K204" i="52"/>
  <c r="K221" i="52"/>
  <c r="K183" i="52"/>
  <c r="K140" i="52"/>
  <c r="K138" i="52"/>
  <c r="K249" i="52"/>
  <c r="K248" i="52"/>
  <c r="K196" i="52"/>
  <c r="K166" i="52"/>
  <c r="K223" i="52"/>
  <c r="K220" i="52"/>
  <c r="K240" i="52"/>
  <c r="K236" i="52"/>
  <c r="K246" i="52"/>
  <c r="K254" i="52"/>
  <c r="K263" i="52"/>
  <c r="K212" i="52"/>
  <c r="K214" i="52"/>
  <c r="K194" i="52"/>
  <c r="K157" i="52"/>
  <c r="K269" i="52"/>
  <c r="K191" i="52"/>
  <c r="K167" i="52"/>
  <c r="K150" i="52"/>
  <c r="K226" i="52"/>
  <c r="K195" i="52"/>
  <c r="K159" i="52"/>
  <c r="K193" i="52"/>
  <c r="K139" i="52"/>
  <c r="K219" i="52"/>
  <c r="K247" i="52"/>
  <c r="K192" i="52"/>
  <c r="K256" i="52"/>
  <c r="K186" i="52"/>
  <c r="K148" i="52"/>
  <c r="K201" i="52"/>
  <c r="K197" i="52"/>
  <c r="K144" i="52"/>
  <c r="K209" i="52"/>
  <c r="K228" i="52"/>
  <c r="K252" i="52"/>
  <c r="K259" i="52"/>
  <c r="K200" i="52"/>
  <c r="K210" i="52"/>
  <c r="K199" i="52"/>
  <c r="K266" i="52"/>
  <c r="K177" i="52"/>
  <c r="K225" i="52"/>
  <c r="K267" i="52"/>
  <c r="K207" i="52"/>
  <c r="K173" i="52"/>
  <c r="K203" i="52"/>
  <c r="K181" i="52"/>
  <c r="K244" i="52"/>
  <c r="K158" i="52"/>
  <c r="K243" i="52"/>
  <c r="K211" i="52"/>
  <c r="K257" i="52"/>
  <c r="K149" i="52"/>
  <c r="L123" i="51"/>
  <c r="L133" i="53"/>
  <c r="Q11" i="50"/>
  <c r="T11" i="50"/>
  <c r="U11" i="50"/>
  <c r="L65" i="51"/>
  <c r="L91" i="50"/>
  <c r="K85" i="53"/>
  <c r="Q9" i="53"/>
  <c r="U9" i="53"/>
  <c r="K99" i="50"/>
  <c r="L73" i="54"/>
  <c r="K75" i="54"/>
  <c r="L120" i="51"/>
  <c r="L95" i="54"/>
  <c r="L99" i="54"/>
  <c r="L109" i="51"/>
  <c r="K64" i="53"/>
  <c r="K28" i="53"/>
  <c r="K60" i="53"/>
  <c r="K77" i="53"/>
  <c r="L128" i="50"/>
  <c r="K98" i="50"/>
  <c r="K106" i="49"/>
  <c r="K72" i="52"/>
  <c r="K79" i="49"/>
  <c r="K125" i="53"/>
  <c r="K24" i="53"/>
  <c r="L41" i="52"/>
  <c r="L92" i="49"/>
  <c r="L79" i="52"/>
  <c r="K93" i="52"/>
  <c r="K97" i="54"/>
  <c r="L133" i="49"/>
  <c r="K15" i="51"/>
  <c r="K63" i="51"/>
  <c r="K17" i="49"/>
  <c r="L46" i="53"/>
  <c r="K34" i="49"/>
  <c r="K18" i="49"/>
  <c r="K23" i="54"/>
  <c r="K75" i="50"/>
  <c r="L5" i="51"/>
  <c r="L109" i="49"/>
  <c r="K16" i="49"/>
  <c r="K89" i="50"/>
  <c r="L70" i="53"/>
  <c r="K119" i="53"/>
  <c r="K58" i="52"/>
  <c r="K90" i="53"/>
  <c r="L51" i="53"/>
  <c r="L94" i="50"/>
  <c r="L117" i="51"/>
  <c r="L133" i="52"/>
  <c r="K38" i="51"/>
  <c r="L31" i="54"/>
  <c r="K17" i="52"/>
  <c r="K121" i="49"/>
  <c r="K110" i="52"/>
  <c r="K23" i="53"/>
  <c r="K13" i="53"/>
  <c r="L122" i="54"/>
  <c r="L81" i="50"/>
  <c r="L98" i="49"/>
  <c r="K119" i="52"/>
  <c r="K126" i="51"/>
  <c r="L87" i="54"/>
  <c r="L88" i="51"/>
  <c r="L77" i="54"/>
  <c r="L100" i="54"/>
  <c r="K10" i="51"/>
  <c r="K20" i="52"/>
  <c r="L38" i="53"/>
  <c r="L19" i="53"/>
  <c r="L117" i="50"/>
  <c r="K76" i="51"/>
  <c r="K52" i="51"/>
  <c r="K88" i="51"/>
  <c r="K19" i="49"/>
  <c r="L5" i="49"/>
  <c r="K57" i="49"/>
  <c r="L95" i="53"/>
  <c r="L99" i="53"/>
  <c r="L76" i="49"/>
  <c r="L21" i="52"/>
  <c r="L54" i="52"/>
  <c r="L128" i="49"/>
  <c r="L89" i="50"/>
  <c r="K126" i="54"/>
  <c r="K53" i="54"/>
  <c r="L34" i="51"/>
  <c r="K125" i="52"/>
  <c r="L49" i="54"/>
  <c r="L105" i="54"/>
  <c r="L30" i="54"/>
  <c r="L32" i="51"/>
  <c r="L92" i="51"/>
  <c r="L103" i="54"/>
  <c r="L39" i="51"/>
  <c r="L44" i="51"/>
  <c r="K133" i="49"/>
  <c r="L96" i="52"/>
  <c r="L121" i="53"/>
  <c r="K91" i="53"/>
  <c r="L131" i="53"/>
  <c r="L80" i="53"/>
  <c r="K68" i="53"/>
  <c r="K33" i="53"/>
  <c r="L84" i="50"/>
  <c r="K59" i="52"/>
  <c r="K116" i="52"/>
  <c r="K29" i="52"/>
  <c r="K7" i="50"/>
  <c r="L40" i="52"/>
  <c r="K126" i="50"/>
  <c r="L87" i="50"/>
  <c r="K14" i="50"/>
  <c r="L77" i="51"/>
  <c r="L100" i="50"/>
  <c r="L119" i="53"/>
  <c r="K22" i="50"/>
  <c r="L18" i="54"/>
  <c r="K42" i="54"/>
  <c r="L130" i="51"/>
  <c r="L52" i="51"/>
  <c r="K80" i="54"/>
  <c r="L37" i="54"/>
  <c r="L101" i="51"/>
  <c r="K109" i="54"/>
  <c r="L25" i="51"/>
  <c r="K117" i="51"/>
  <c r="L3" i="52"/>
  <c r="L167" i="52"/>
  <c r="L151" i="52"/>
  <c r="L144" i="52"/>
  <c r="L209" i="52"/>
  <c r="L208" i="52"/>
  <c r="L139" i="52"/>
  <c r="L137" i="52"/>
  <c r="L230" i="52"/>
  <c r="L191" i="52"/>
  <c r="L198" i="52"/>
  <c r="L267" i="52"/>
  <c r="L179" i="52"/>
  <c r="L194" i="52"/>
  <c r="L142" i="52"/>
  <c r="L239" i="52"/>
  <c r="L196" i="52"/>
  <c r="L150" i="52"/>
  <c r="L236" i="52"/>
  <c r="L178" i="52"/>
  <c r="L189" i="52"/>
  <c r="L241" i="52"/>
  <c r="L197" i="52"/>
  <c r="L195" i="52"/>
  <c r="L173" i="52"/>
  <c r="L243" i="52"/>
  <c r="L199" i="52"/>
  <c r="L206" i="52"/>
  <c r="L256" i="52"/>
  <c r="L203" i="52"/>
  <c r="L260" i="52"/>
  <c r="L143" i="52"/>
  <c r="L242" i="52"/>
  <c r="L155" i="52"/>
  <c r="L140" i="52"/>
  <c r="L216" i="52"/>
  <c r="L250" i="52"/>
  <c r="L160" i="52"/>
  <c r="L205" i="52"/>
  <c r="L213" i="52"/>
  <c r="L268" i="52"/>
  <c r="L145" i="52"/>
  <c r="L259" i="52"/>
  <c r="L177" i="52"/>
  <c r="L214" i="52"/>
  <c r="L146" i="52"/>
  <c r="L152" i="52"/>
  <c r="L229" i="52"/>
  <c r="L187" i="52"/>
  <c r="L222" i="52"/>
  <c r="L185" i="52"/>
  <c r="L261" i="52"/>
  <c r="L188" i="52"/>
  <c r="L237" i="52"/>
  <c r="L163" i="52"/>
  <c r="L161" i="52"/>
  <c r="L219" i="52"/>
  <c r="L265" i="52"/>
  <c r="L212" i="52"/>
  <c r="L232" i="52"/>
  <c r="L180" i="52"/>
  <c r="L255" i="52"/>
  <c r="L235" i="52"/>
  <c r="L202" i="52"/>
  <c r="L147" i="52"/>
  <c r="L159" i="52"/>
  <c r="L210" i="52"/>
  <c r="L225" i="52"/>
  <c r="L221" i="52"/>
  <c r="L269" i="52"/>
  <c r="L220" i="52"/>
  <c r="L207" i="52"/>
  <c r="L169" i="52"/>
  <c r="L270" i="52"/>
  <c r="L263" i="52"/>
  <c r="L176" i="52"/>
  <c r="L186" i="52"/>
  <c r="L166" i="52"/>
  <c r="L148" i="52"/>
  <c r="L201" i="52"/>
  <c r="L184" i="52"/>
  <c r="L248" i="52"/>
  <c r="L154" i="52"/>
  <c r="L253" i="52"/>
  <c r="L193" i="52"/>
  <c r="L244" i="52"/>
  <c r="L181" i="52"/>
  <c r="L218" i="52"/>
  <c r="L174" i="52"/>
  <c r="L246" i="52"/>
  <c r="L149" i="52"/>
  <c r="L153" i="52"/>
  <c r="L233" i="52"/>
  <c r="L271" i="52"/>
  <c r="L170" i="52"/>
  <c r="L215" i="52"/>
  <c r="L158" i="52"/>
  <c r="L223" i="52"/>
  <c r="L266" i="52"/>
  <c r="L136" i="52"/>
  <c r="L156" i="52"/>
  <c r="L204" i="52"/>
  <c r="L211" i="52"/>
  <c r="L182" i="52"/>
  <c r="L252" i="52"/>
  <c r="L264" i="52"/>
  <c r="L171" i="52"/>
  <c r="L168" i="52"/>
  <c r="L200" i="52"/>
  <c r="L157" i="52"/>
  <c r="L138" i="52"/>
  <c r="L251" i="52"/>
  <c r="L164" i="52"/>
  <c r="L228" i="52"/>
  <c r="L249" i="52"/>
  <c r="L231" i="52"/>
  <c r="L226" i="52"/>
  <c r="L234" i="52"/>
  <c r="L257" i="52"/>
  <c r="L175" i="52"/>
  <c r="L165" i="52"/>
  <c r="L227" i="52"/>
  <c r="L162" i="52"/>
  <c r="L190" i="52"/>
  <c r="L262" i="52"/>
  <c r="L245" i="52"/>
  <c r="L240" i="52"/>
  <c r="L254" i="52"/>
  <c r="L183" i="52"/>
  <c r="L135" i="52"/>
  <c r="L247" i="52"/>
  <c r="L192" i="52"/>
  <c r="L238" i="52"/>
  <c r="L141" i="52"/>
  <c r="L172" i="52"/>
  <c r="L258" i="52"/>
  <c r="L217" i="52"/>
  <c r="L224" i="52"/>
  <c r="L19" i="49"/>
  <c r="L12" i="49"/>
  <c r="L121" i="49"/>
  <c r="L114" i="53"/>
  <c r="K38" i="49"/>
  <c r="L31" i="53"/>
  <c r="L10" i="51"/>
  <c r="K23" i="49"/>
  <c r="L120" i="49"/>
  <c r="L27" i="49"/>
  <c r="L75" i="51"/>
  <c r="L70" i="51"/>
  <c r="L42" i="49"/>
  <c r="K53" i="49"/>
  <c r="K35" i="54"/>
  <c r="K40" i="51"/>
  <c r="L49" i="53"/>
  <c r="K114" i="50"/>
  <c r="K84" i="53"/>
  <c r="L103" i="50"/>
  <c r="K93" i="53"/>
  <c r="L112" i="50"/>
  <c r="K130" i="49"/>
  <c r="K68" i="49"/>
  <c r="K78" i="52"/>
  <c r="K45" i="54"/>
  <c r="L110" i="51"/>
  <c r="L109" i="54"/>
  <c r="K64" i="54"/>
  <c r="L6" i="54"/>
  <c r="T6" i="54" s="1"/>
  <c r="K58" i="51"/>
  <c r="L20" i="50"/>
  <c r="K51" i="52"/>
  <c r="L23" i="50"/>
  <c r="L34" i="50"/>
  <c r="K106" i="50"/>
  <c r="K72" i="53"/>
  <c r="L69" i="53"/>
  <c r="K79" i="50"/>
  <c r="K49" i="50"/>
  <c r="L37" i="50"/>
  <c r="L108" i="49"/>
  <c r="L66" i="51"/>
  <c r="K15" i="49"/>
  <c r="K38" i="53"/>
  <c r="L31" i="52"/>
  <c r="K63" i="49"/>
  <c r="K75" i="51"/>
  <c r="L126" i="50"/>
  <c r="K73" i="51"/>
  <c r="K12" i="54"/>
  <c r="K70" i="53"/>
  <c r="L88" i="49"/>
  <c r="L58" i="52"/>
  <c r="L77" i="52"/>
  <c r="L119" i="49"/>
  <c r="L97" i="50"/>
  <c r="L26" i="49"/>
  <c r="L106" i="54"/>
  <c r="L36" i="52"/>
  <c r="L112" i="52"/>
  <c r="K3" i="53"/>
  <c r="K172" i="53"/>
  <c r="K192" i="53"/>
  <c r="K256" i="53"/>
  <c r="K194" i="53"/>
  <c r="K270" i="53"/>
  <c r="K162" i="53"/>
  <c r="K144" i="53"/>
  <c r="K252" i="53"/>
  <c r="K136" i="53"/>
  <c r="K166" i="53"/>
  <c r="K236" i="53"/>
  <c r="K235" i="53"/>
  <c r="K266" i="53"/>
  <c r="K149" i="53"/>
  <c r="K237" i="53"/>
  <c r="K226" i="53"/>
  <c r="K250" i="53"/>
  <c r="K221" i="53"/>
  <c r="K143" i="53"/>
  <c r="K239" i="53"/>
  <c r="K151" i="53"/>
  <c r="K231" i="53"/>
  <c r="K188" i="53"/>
  <c r="K190" i="53"/>
  <c r="K154" i="53"/>
  <c r="K178" i="53"/>
  <c r="K150" i="53"/>
  <c r="K198" i="53"/>
  <c r="K152" i="53"/>
  <c r="K240" i="53"/>
  <c r="K251" i="53"/>
  <c r="K163" i="53"/>
  <c r="K169" i="53"/>
  <c r="K199" i="53"/>
  <c r="K140" i="53"/>
  <c r="K167" i="53"/>
  <c r="K223" i="53"/>
  <c r="K156" i="53"/>
  <c r="K207" i="53"/>
  <c r="K174" i="53"/>
  <c r="K255" i="53"/>
  <c r="K268" i="53"/>
  <c r="K183" i="53"/>
  <c r="K196" i="53"/>
  <c r="K155" i="53"/>
  <c r="K147" i="53"/>
  <c r="K138" i="53"/>
  <c r="K201" i="53"/>
  <c r="K233" i="53"/>
  <c r="K253" i="53"/>
  <c r="K157" i="53"/>
  <c r="K238" i="53"/>
  <c r="K170" i="53"/>
  <c r="K215" i="53"/>
  <c r="K145" i="53"/>
  <c r="K211" i="53"/>
  <c r="K204" i="53"/>
  <c r="K160" i="53"/>
  <c r="K224" i="53"/>
  <c r="K146" i="53"/>
  <c r="K258" i="53"/>
  <c r="K148" i="53"/>
  <c r="K216" i="53"/>
  <c r="K191" i="53"/>
  <c r="K186" i="53"/>
  <c r="K209" i="53"/>
  <c r="K195" i="53"/>
  <c r="K271" i="53"/>
  <c r="K165" i="53"/>
  <c r="K228" i="53"/>
  <c r="K161" i="53"/>
  <c r="K269" i="53"/>
  <c r="K234" i="53"/>
  <c r="K203" i="53"/>
  <c r="K176" i="53"/>
  <c r="K135" i="53"/>
  <c r="K153" i="53"/>
  <c r="K230" i="53"/>
  <c r="K261" i="53"/>
  <c r="K164" i="53"/>
  <c r="K248" i="53"/>
  <c r="K184" i="53"/>
  <c r="K197" i="53"/>
  <c r="K241" i="53"/>
  <c r="K245" i="53"/>
  <c r="K208" i="53"/>
  <c r="K218" i="53"/>
  <c r="K264" i="53"/>
  <c r="K210" i="53"/>
  <c r="K247" i="53"/>
  <c r="K265" i="53"/>
  <c r="K205" i="53"/>
  <c r="K189" i="53"/>
  <c r="K175" i="53"/>
  <c r="K260" i="53"/>
  <c r="K185" i="53"/>
  <c r="K217" i="53"/>
  <c r="K249" i="53"/>
  <c r="K242" i="53"/>
  <c r="K182" i="53"/>
  <c r="K229" i="53"/>
  <c r="K222" i="53"/>
  <c r="K220" i="53"/>
  <c r="K243" i="53"/>
  <c r="K225" i="53"/>
  <c r="K262" i="53"/>
  <c r="K206" i="53"/>
  <c r="K159" i="53"/>
  <c r="K139" i="53"/>
  <c r="K259" i="53"/>
  <c r="K141" i="53"/>
  <c r="K173" i="53"/>
  <c r="K180" i="53"/>
  <c r="K171" i="53"/>
  <c r="K246" i="53"/>
  <c r="K254" i="53"/>
  <c r="K177" i="53"/>
  <c r="K179" i="53"/>
  <c r="K168" i="53"/>
  <c r="K181" i="53"/>
  <c r="K257" i="53"/>
  <c r="K232" i="53"/>
  <c r="K137" i="53"/>
  <c r="K263" i="53"/>
  <c r="K212" i="53"/>
  <c r="K187" i="53"/>
  <c r="K213" i="53"/>
  <c r="K202" i="53"/>
  <c r="K200" i="53"/>
  <c r="K244" i="53"/>
  <c r="K219" i="53"/>
  <c r="K267" i="53"/>
  <c r="K193" i="53"/>
  <c r="K158" i="53"/>
  <c r="K142" i="53"/>
  <c r="K227" i="53"/>
  <c r="K214" i="53"/>
  <c r="Q21" i="54"/>
  <c r="T17" i="53"/>
  <c r="Q17" i="53"/>
  <c r="U19" i="53"/>
  <c r="Q19" i="53"/>
  <c r="T19" i="53"/>
  <c r="R63" i="50"/>
  <c r="V63" i="50"/>
  <c r="U9" i="50"/>
  <c r="Q9" i="50"/>
  <c r="T9" i="50"/>
  <c r="T18" i="50"/>
  <c r="Q18" i="50"/>
  <c r="U18" i="50"/>
  <c r="Q59" i="54"/>
  <c r="U59" i="54"/>
  <c r="L122" i="51"/>
  <c r="L95" i="51"/>
  <c r="R8" i="51"/>
  <c r="V8" i="51"/>
  <c r="Q28" i="50"/>
  <c r="U28" i="50"/>
  <c r="R6" i="50"/>
  <c r="V6" i="50"/>
  <c r="V97" i="49"/>
  <c r="R97" i="49"/>
  <c r="Q72" i="49"/>
  <c r="Q55" i="52"/>
  <c r="U55" i="52"/>
  <c r="Q24" i="50"/>
  <c r="T24" i="50"/>
  <c r="L79" i="49"/>
  <c r="U97" i="51"/>
  <c r="Q97" i="51"/>
  <c r="L46" i="49"/>
  <c r="Q48" i="49"/>
  <c r="U48" i="49"/>
  <c r="T48" i="49"/>
  <c r="T26" i="52"/>
  <c r="Q26" i="52"/>
  <c r="U26" i="52"/>
  <c r="R9" i="50"/>
  <c r="V9" i="50"/>
  <c r="L59" i="53"/>
  <c r="K46" i="53"/>
  <c r="Q58" i="49"/>
  <c r="U58" i="49"/>
  <c r="K81" i="53"/>
  <c r="L114" i="51"/>
  <c r="R11" i="54"/>
  <c r="V11" i="54"/>
  <c r="L65" i="49"/>
  <c r="K107" i="52"/>
  <c r="K75" i="53"/>
  <c r="L122" i="50"/>
  <c r="L120" i="50"/>
  <c r="V9" i="53"/>
  <c r="L85" i="53"/>
  <c r="L111" i="50"/>
  <c r="L99" i="50"/>
  <c r="L40" i="53"/>
  <c r="K27" i="52"/>
  <c r="K64" i="52"/>
  <c r="K28" i="52"/>
  <c r="K46" i="52"/>
  <c r="K31" i="52"/>
  <c r="L87" i="51"/>
  <c r="U14" i="54"/>
  <c r="T14" i="54"/>
  <c r="Q14" i="54"/>
  <c r="L100" i="51"/>
  <c r="L48" i="54"/>
  <c r="L51" i="50"/>
  <c r="L79" i="51"/>
  <c r="T79" i="51" s="1"/>
  <c r="K97" i="50"/>
  <c r="L114" i="54"/>
  <c r="V17" i="51"/>
  <c r="R17" i="51"/>
  <c r="L129" i="52"/>
  <c r="L10" i="52"/>
  <c r="L63" i="52"/>
  <c r="K30" i="53"/>
  <c r="K99" i="49"/>
  <c r="L90" i="53"/>
  <c r="K27" i="50"/>
  <c r="L59" i="49"/>
  <c r="L126" i="52"/>
  <c r="K37" i="52"/>
  <c r="K87" i="49"/>
  <c r="L35" i="52"/>
  <c r="K53" i="51"/>
  <c r="K115" i="50"/>
  <c r="L26" i="51"/>
  <c r="L64" i="49"/>
  <c r="L30" i="51"/>
  <c r="L103" i="51"/>
  <c r="L112" i="54"/>
  <c r="L82" i="49"/>
  <c r="L121" i="51"/>
  <c r="K94" i="50"/>
  <c r="K91" i="50"/>
  <c r="L131" i="50"/>
  <c r="K33" i="50"/>
  <c r="K57" i="52"/>
  <c r="K116" i="49"/>
  <c r="K61" i="52"/>
  <c r="L40" i="50"/>
  <c r="L75" i="52"/>
  <c r="K134" i="54"/>
  <c r="K53" i="53"/>
  <c r="L119" i="50"/>
  <c r="L134" i="49"/>
  <c r="K42" i="51"/>
  <c r="K79" i="54"/>
  <c r="K109" i="51"/>
  <c r="L36" i="54"/>
  <c r="K93" i="54"/>
  <c r="L3" i="53"/>
  <c r="L236" i="53"/>
  <c r="L185" i="53"/>
  <c r="L204" i="53"/>
  <c r="L188" i="53"/>
  <c r="L268" i="53"/>
  <c r="L154" i="53"/>
  <c r="L178" i="53"/>
  <c r="L231" i="53"/>
  <c r="L147" i="53"/>
  <c r="L252" i="53"/>
  <c r="L192" i="53"/>
  <c r="L169" i="53"/>
  <c r="L162" i="53"/>
  <c r="L182" i="53"/>
  <c r="L206" i="53"/>
  <c r="L216" i="53"/>
  <c r="L139" i="53"/>
  <c r="L261" i="53"/>
  <c r="L193" i="53"/>
  <c r="L225" i="53"/>
  <c r="L257" i="53"/>
  <c r="L226" i="53"/>
  <c r="L223" i="53"/>
  <c r="L180" i="53"/>
  <c r="L230" i="53"/>
  <c r="L214" i="53"/>
  <c r="L267" i="53"/>
  <c r="L196" i="53"/>
  <c r="L220" i="53"/>
  <c r="L181" i="53"/>
  <c r="L143" i="53"/>
  <c r="L201" i="53"/>
  <c r="L160" i="53"/>
  <c r="L197" i="53"/>
  <c r="L200" i="53"/>
  <c r="L264" i="53"/>
  <c r="L256" i="53"/>
  <c r="L168" i="53"/>
  <c r="L191" i="53"/>
  <c r="L187" i="53"/>
  <c r="L246" i="53"/>
  <c r="L146" i="53"/>
  <c r="L140" i="53"/>
  <c r="L144" i="53"/>
  <c r="L233" i="53"/>
  <c r="L163" i="53"/>
  <c r="L253" i="53"/>
  <c r="L167" i="53"/>
  <c r="L234" i="53"/>
  <c r="L176" i="53"/>
  <c r="L152" i="53"/>
  <c r="L243" i="53"/>
  <c r="L263" i="53"/>
  <c r="L171" i="53"/>
  <c r="L219" i="53"/>
  <c r="L148" i="53"/>
  <c r="L207" i="53"/>
  <c r="L239" i="53"/>
  <c r="L150" i="53"/>
  <c r="L136" i="53"/>
  <c r="L170" i="53"/>
  <c r="L250" i="53"/>
  <c r="L237" i="53"/>
  <c r="L158" i="53"/>
  <c r="L205" i="53"/>
  <c r="L240" i="53"/>
  <c r="L249" i="53"/>
  <c r="L166" i="53"/>
  <c r="L271" i="53"/>
  <c r="L209" i="53"/>
  <c r="L241" i="53"/>
  <c r="L189" i="53"/>
  <c r="L213" i="53"/>
  <c r="L266" i="53"/>
  <c r="L145" i="53"/>
  <c r="L212" i="53"/>
  <c r="L211" i="53"/>
  <c r="L259" i="53"/>
  <c r="L161" i="53"/>
  <c r="L229" i="53"/>
  <c r="L174" i="53"/>
  <c r="L195" i="53"/>
  <c r="L164" i="53"/>
  <c r="L228" i="53"/>
  <c r="L184" i="53"/>
  <c r="L248" i="53"/>
  <c r="L186" i="53"/>
  <c r="L242" i="53"/>
  <c r="L244" i="53"/>
  <c r="L135" i="53"/>
  <c r="L159" i="53"/>
  <c r="L155" i="53"/>
  <c r="L173" i="53"/>
  <c r="L270" i="53"/>
  <c r="L198" i="53"/>
  <c r="L262" i="53"/>
  <c r="L137" i="53"/>
  <c r="L265" i="53"/>
  <c r="L208" i="53"/>
  <c r="L165" i="53"/>
  <c r="L156" i="53"/>
  <c r="L175" i="53"/>
  <c r="L215" i="53"/>
  <c r="L221" i="53"/>
  <c r="L269" i="53"/>
  <c r="L210" i="53"/>
  <c r="L151" i="53"/>
  <c r="L218" i="53"/>
  <c r="L172" i="53"/>
  <c r="L149" i="53"/>
  <c r="L194" i="53"/>
  <c r="L238" i="53"/>
  <c r="L260" i="53"/>
  <c r="L258" i="53"/>
  <c r="L177" i="53"/>
  <c r="L157" i="53"/>
  <c r="L138" i="53"/>
  <c r="L222" i="53"/>
  <c r="L217" i="53"/>
  <c r="L202" i="53"/>
  <c r="L247" i="53"/>
  <c r="L142" i="53"/>
  <c r="L245" i="53"/>
  <c r="L179" i="53"/>
  <c r="L203" i="53"/>
  <c r="L251" i="53"/>
  <c r="L199" i="53"/>
  <c r="L190" i="53"/>
  <c r="L224" i="53"/>
  <c r="L153" i="53"/>
  <c r="L235" i="53"/>
  <c r="L254" i="53"/>
  <c r="L232" i="53"/>
  <c r="L227" i="53"/>
  <c r="L141" i="53"/>
  <c r="L183" i="53"/>
  <c r="L255" i="53"/>
  <c r="L94" i="52"/>
  <c r="L82" i="52"/>
  <c r="L96" i="49"/>
  <c r="K52" i="49"/>
  <c r="L91" i="52"/>
  <c r="L14" i="52"/>
  <c r="K59" i="49"/>
  <c r="L126" i="51"/>
  <c r="K44" i="49"/>
  <c r="K106" i="54"/>
  <c r="L33" i="51"/>
  <c r="K25" i="51"/>
  <c r="L49" i="50"/>
  <c r="L105" i="53"/>
  <c r="L101" i="53"/>
  <c r="K32" i="53"/>
  <c r="L118" i="53"/>
  <c r="K15" i="52"/>
  <c r="K94" i="49"/>
  <c r="K67" i="52"/>
  <c r="K76" i="52"/>
  <c r="K65" i="52"/>
  <c r="K88" i="52"/>
  <c r="K78" i="49"/>
  <c r="K11" i="53"/>
  <c r="K74" i="51"/>
  <c r="K54" i="51"/>
  <c r="K99" i="54"/>
  <c r="K104" i="54"/>
  <c r="L128" i="54"/>
  <c r="K126" i="52"/>
  <c r="L132" i="52"/>
  <c r="K14" i="52"/>
  <c r="L74" i="49"/>
  <c r="K102" i="49"/>
  <c r="K51" i="50"/>
  <c r="K8" i="52"/>
  <c r="K10" i="53"/>
  <c r="L97" i="53"/>
  <c r="K129" i="53"/>
  <c r="L33" i="53"/>
  <c r="K71" i="53"/>
  <c r="K25" i="53"/>
  <c r="L30" i="53"/>
  <c r="K5" i="49"/>
  <c r="L25" i="49"/>
  <c r="K93" i="50"/>
  <c r="K133" i="52"/>
  <c r="L133" i="54"/>
  <c r="L121" i="52"/>
  <c r="L31" i="49"/>
  <c r="L50" i="52"/>
  <c r="K17" i="51"/>
  <c r="K19" i="54"/>
  <c r="L62" i="54"/>
  <c r="K9" i="51"/>
  <c r="L15" i="51"/>
  <c r="K104" i="51"/>
  <c r="K37" i="51"/>
  <c r="K87" i="50"/>
  <c r="L54" i="54"/>
  <c r="K12" i="51"/>
  <c r="L77" i="50"/>
  <c r="L18" i="53"/>
  <c r="T18" i="53" s="1"/>
  <c r="K56" i="49"/>
  <c r="K100" i="50"/>
  <c r="K113" i="50"/>
  <c r="L32" i="52"/>
  <c r="L55" i="50"/>
  <c r="L36" i="50"/>
  <c r="K93" i="49"/>
  <c r="K3" i="54"/>
  <c r="K265" i="54"/>
  <c r="K221" i="54"/>
  <c r="K192" i="54"/>
  <c r="K209" i="54"/>
  <c r="K136" i="54"/>
  <c r="K234" i="54"/>
  <c r="K196" i="54"/>
  <c r="K147" i="54"/>
  <c r="K247" i="54"/>
  <c r="K261" i="54"/>
  <c r="K194" i="54"/>
  <c r="K172" i="54"/>
  <c r="K249" i="54"/>
  <c r="K197" i="54"/>
  <c r="K269" i="54"/>
  <c r="K140" i="54"/>
  <c r="K166" i="54"/>
  <c r="K216" i="54"/>
  <c r="K154" i="54"/>
  <c r="K228" i="54"/>
  <c r="K191" i="54"/>
  <c r="K238" i="54"/>
  <c r="K235" i="54"/>
  <c r="K268" i="54"/>
  <c r="K208" i="54"/>
  <c r="K250" i="54"/>
  <c r="K241" i="54"/>
  <c r="K157" i="54"/>
  <c r="K148" i="54"/>
  <c r="K242" i="54"/>
  <c r="K201" i="54"/>
  <c r="K175" i="54"/>
  <c r="K164" i="54"/>
  <c r="K144" i="54"/>
  <c r="K165" i="54"/>
  <c r="K256" i="54"/>
  <c r="K255" i="54"/>
  <c r="K160" i="54"/>
  <c r="K224" i="54"/>
  <c r="K270" i="54"/>
  <c r="K239" i="54"/>
  <c r="K233" i="54"/>
  <c r="K183" i="54"/>
  <c r="K150" i="54"/>
  <c r="K152" i="54"/>
  <c r="K146" i="54"/>
  <c r="K204" i="54"/>
  <c r="K161" i="54"/>
  <c r="K252" i="54"/>
  <c r="K155" i="54"/>
  <c r="K182" i="54"/>
  <c r="K167" i="54"/>
  <c r="K245" i="54"/>
  <c r="K237" i="54"/>
  <c r="K205" i="54"/>
  <c r="K189" i="54"/>
  <c r="K271" i="54"/>
  <c r="K258" i="54"/>
  <c r="K248" i="54"/>
  <c r="K231" i="54"/>
  <c r="K143" i="54"/>
  <c r="K186" i="54"/>
  <c r="K138" i="54"/>
  <c r="K185" i="54"/>
  <c r="K217" i="54"/>
  <c r="K253" i="54"/>
  <c r="K260" i="54"/>
  <c r="K190" i="54"/>
  <c r="K151" i="54"/>
  <c r="K178" i="54"/>
  <c r="K188" i="54"/>
  <c r="K184" i="54"/>
  <c r="K198" i="54"/>
  <c r="K170" i="54"/>
  <c r="K153" i="54"/>
  <c r="K162" i="54"/>
  <c r="K176" i="54"/>
  <c r="K246" i="54"/>
  <c r="K168" i="54"/>
  <c r="K139" i="54"/>
  <c r="K202" i="54"/>
  <c r="K206" i="54"/>
  <c r="K135" i="54"/>
  <c r="K251" i="54"/>
  <c r="K244" i="54"/>
  <c r="K225" i="54"/>
  <c r="K214" i="54"/>
  <c r="K254" i="54"/>
  <c r="K211" i="54"/>
  <c r="K232" i="54"/>
  <c r="K137" i="54"/>
  <c r="K222" i="54"/>
  <c r="K215" i="54"/>
  <c r="K266" i="54"/>
  <c r="K174" i="54"/>
  <c r="K163" i="54"/>
  <c r="K199" i="54"/>
  <c r="K180" i="54"/>
  <c r="K219" i="54"/>
  <c r="K200" i="54"/>
  <c r="K220" i="54"/>
  <c r="K218" i="54"/>
  <c r="K141" i="54"/>
  <c r="K229" i="54"/>
  <c r="K145" i="54"/>
  <c r="K240" i="54"/>
  <c r="K264" i="54"/>
  <c r="K156" i="54"/>
  <c r="K230" i="54"/>
  <c r="K181" i="54"/>
  <c r="K243" i="54"/>
  <c r="K257" i="54"/>
  <c r="K207" i="54"/>
  <c r="K212" i="54"/>
  <c r="K171" i="54"/>
  <c r="K227" i="54"/>
  <c r="K259" i="54"/>
  <c r="K267" i="54"/>
  <c r="K179" i="54"/>
  <c r="K177" i="54"/>
  <c r="K236" i="54"/>
  <c r="K173" i="54"/>
  <c r="K149" i="54"/>
  <c r="K223" i="54"/>
  <c r="K213" i="54"/>
  <c r="K210" i="54"/>
  <c r="K187" i="54"/>
  <c r="K262" i="54"/>
  <c r="K158" i="54"/>
  <c r="K142" i="54"/>
  <c r="K263" i="54"/>
  <c r="K169" i="54"/>
  <c r="K226" i="54"/>
  <c r="K203" i="54"/>
  <c r="K195" i="54"/>
  <c r="K193" i="54"/>
  <c r="K159" i="54"/>
  <c r="L67" i="50"/>
  <c r="L60" i="53"/>
  <c r="K95" i="53"/>
  <c r="K111" i="53"/>
  <c r="K34" i="50"/>
  <c r="K122" i="51"/>
  <c r="L107" i="54"/>
  <c r="K83" i="54"/>
  <c r="L111" i="54"/>
  <c r="Q7" i="51"/>
  <c r="U7" i="51"/>
  <c r="T7" i="51"/>
  <c r="L40" i="51"/>
  <c r="L110" i="50"/>
  <c r="L59" i="50"/>
  <c r="L53" i="53"/>
  <c r="L116" i="53"/>
  <c r="U16" i="53"/>
  <c r="Q16" i="53"/>
  <c r="K89" i="53"/>
  <c r="K90" i="49"/>
  <c r="K129" i="49"/>
  <c r="K55" i="50"/>
  <c r="L64" i="53"/>
  <c r="L30" i="52"/>
  <c r="L32" i="49"/>
  <c r="L55" i="52"/>
  <c r="T55" i="52" s="1"/>
  <c r="L36" i="49"/>
  <c r="K133" i="54"/>
  <c r="K69" i="51"/>
  <c r="L31" i="51"/>
  <c r="T31" i="51" s="1"/>
  <c r="L50" i="51"/>
  <c r="V10" i="53"/>
  <c r="K45" i="49"/>
  <c r="K121" i="50"/>
  <c r="K110" i="53"/>
  <c r="K26" i="49"/>
  <c r="K82" i="54"/>
  <c r="K61" i="51"/>
  <c r="K104" i="50"/>
  <c r="K46" i="49"/>
  <c r="L18" i="52"/>
  <c r="K35" i="49"/>
  <c r="L52" i="49"/>
  <c r="L33" i="52"/>
  <c r="K71" i="49"/>
  <c r="L56" i="54"/>
  <c r="R4" i="53"/>
  <c r="V4" i="53"/>
  <c r="L38" i="50"/>
  <c r="K66" i="51"/>
  <c r="K96" i="54"/>
  <c r="L16" i="51"/>
  <c r="L131" i="54"/>
  <c r="L80" i="54"/>
  <c r="K68" i="54"/>
  <c r="K19" i="52"/>
  <c r="L78" i="49"/>
  <c r="K101" i="49"/>
  <c r="K105" i="49"/>
  <c r="K54" i="53"/>
  <c r="L5" i="50"/>
  <c r="L85" i="51"/>
  <c r="Q7" i="53"/>
  <c r="T7" i="53"/>
  <c r="U7" i="53"/>
  <c r="K27" i="49"/>
  <c r="K64" i="49"/>
  <c r="K60" i="52"/>
  <c r="K132" i="52"/>
  <c r="K14" i="51"/>
  <c r="L42" i="54"/>
  <c r="V7" i="54"/>
  <c r="R7" i="54"/>
  <c r="L119" i="54"/>
  <c r="L48" i="51"/>
  <c r="K22" i="54"/>
  <c r="K120" i="52"/>
  <c r="K24" i="52"/>
  <c r="L231" i="49"/>
  <c r="L175" i="49"/>
  <c r="L139" i="49"/>
  <c r="L266" i="49"/>
  <c r="L205" i="49"/>
  <c r="L228" i="49"/>
  <c r="L235" i="49"/>
  <c r="L247" i="49"/>
  <c r="L229" i="49"/>
  <c r="L194" i="49"/>
  <c r="L143" i="49"/>
  <c r="L185" i="49"/>
  <c r="L249" i="49"/>
  <c r="L167" i="49"/>
  <c r="L156" i="49"/>
  <c r="L213" i="49"/>
  <c r="L189" i="49"/>
  <c r="L236" i="49"/>
  <c r="L161" i="49"/>
  <c r="L182" i="49"/>
  <c r="L172" i="49"/>
  <c r="L238" i="49"/>
  <c r="L140" i="49"/>
  <c r="L150" i="49"/>
  <c r="L154" i="49"/>
  <c r="L178" i="49"/>
  <c r="L261" i="49"/>
  <c r="L239" i="49"/>
  <c r="L195" i="49"/>
  <c r="L265" i="49"/>
  <c r="L230" i="49"/>
  <c r="L270" i="49"/>
  <c r="L246" i="49"/>
  <c r="L183" i="49"/>
  <c r="L251" i="49"/>
  <c r="L165" i="49"/>
  <c r="L202" i="49"/>
  <c r="L148" i="49"/>
  <c r="L163" i="49"/>
  <c r="L271" i="49"/>
  <c r="L215" i="49"/>
  <c r="L208" i="49"/>
  <c r="L223" i="49"/>
  <c r="L159" i="49"/>
  <c r="L147" i="49"/>
  <c r="L225" i="49"/>
  <c r="L269" i="49"/>
  <c r="L210" i="49"/>
  <c r="L221" i="49"/>
  <c r="L137" i="49"/>
  <c r="L135" i="49"/>
  <c r="L190" i="49"/>
  <c r="L255" i="49"/>
  <c r="L224" i="49"/>
  <c r="L173" i="49"/>
  <c r="L177" i="49"/>
  <c r="L242" i="49"/>
  <c r="L204" i="49"/>
  <c r="L136" i="49"/>
  <c r="L193" i="49"/>
  <c r="L158" i="49"/>
  <c r="L237" i="49"/>
  <c r="L218" i="49"/>
  <c r="L146" i="49"/>
  <c r="L203" i="49"/>
  <c r="L164" i="49"/>
  <c r="L186" i="49"/>
  <c r="L268" i="49"/>
  <c r="L201" i="49"/>
  <c r="L155" i="49"/>
  <c r="L250" i="49"/>
  <c r="L253" i="49"/>
  <c r="L209" i="49"/>
  <c r="L184" i="49"/>
  <c r="L162" i="49"/>
  <c r="L206" i="49"/>
  <c r="L262" i="49"/>
  <c r="L192" i="49"/>
  <c r="L144" i="49"/>
  <c r="L166" i="49"/>
  <c r="L220" i="49"/>
  <c r="L170" i="49"/>
  <c r="L257" i="49"/>
  <c r="L197" i="49"/>
  <c r="L216" i="49"/>
  <c r="L152" i="49"/>
  <c r="L245" i="49"/>
  <c r="L214" i="49"/>
  <c r="L169" i="49"/>
  <c r="L188" i="49"/>
  <c r="L244" i="49"/>
  <c r="L233" i="49"/>
  <c r="L160" i="49"/>
  <c r="L151" i="49"/>
  <c r="L226" i="49"/>
  <c r="L234" i="49"/>
  <c r="L241" i="49"/>
  <c r="L196" i="49"/>
  <c r="L248" i="49"/>
  <c r="L181" i="49"/>
  <c r="L174" i="49"/>
  <c r="L260" i="49"/>
  <c r="L145" i="49"/>
  <c r="L138" i="49"/>
  <c r="L217" i="49"/>
  <c r="L191" i="49"/>
  <c r="L187" i="49"/>
  <c r="L259" i="49"/>
  <c r="L258" i="49"/>
  <c r="L176" i="49"/>
  <c r="L200" i="49"/>
  <c r="L199" i="49"/>
  <c r="L179" i="49"/>
  <c r="L142" i="49"/>
  <c r="L141" i="49"/>
  <c r="L240" i="49"/>
  <c r="L232" i="49"/>
  <c r="L263" i="49"/>
  <c r="L219" i="49"/>
  <c r="L267" i="49"/>
  <c r="L207" i="49"/>
  <c r="L264" i="49"/>
  <c r="L180" i="49"/>
  <c r="L252" i="49"/>
  <c r="L222" i="49"/>
  <c r="L157" i="49"/>
  <c r="L153" i="49"/>
  <c r="L211" i="49"/>
  <c r="L227" i="49"/>
  <c r="L256" i="49"/>
  <c r="L198" i="49"/>
  <c r="L149" i="49"/>
  <c r="L254" i="49"/>
  <c r="L212" i="49"/>
  <c r="L243" i="49"/>
  <c r="L171" i="49"/>
  <c r="L168" i="49"/>
  <c r="L124" i="53"/>
  <c r="K21" i="49"/>
  <c r="L133" i="50"/>
  <c r="K66" i="54"/>
  <c r="L16" i="53"/>
  <c r="L63" i="49"/>
  <c r="L29" i="49"/>
  <c r="L111" i="53"/>
  <c r="L110" i="52"/>
  <c r="L28" i="49"/>
  <c r="L35" i="49"/>
  <c r="K36" i="54"/>
  <c r="K44" i="51"/>
  <c r="Q4" i="52"/>
  <c r="T4" i="52"/>
  <c r="U4" i="52"/>
  <c r="K124" i="54"/>
  <c r="K127" i="54"/>
  <c r="K84" i="54"/>
  <c r="L71" i="54"/>
  <c r="L112" i="51"/>
  <c r="K69" i="49"/>
  <c r="L66" i="49"/>
  <c r="K67" i="53"/>
  <c r="K76" i="53"/>
  <c r="K65" i="53"/>
  <c r="K122" i="53"/>
  <c r="K82" i="49"/>
  <c r="K43" i="52"/>
  <c r="K61" i="49"/>
  <c r="L27" i="50"/>
  <c r="L59" i="52"/>
  <c r="K134" i="51"/>
  <c r="K44" i="53"/>
  <c r="L42" i="50"/>
  <c r="K53" i="50"/>
  <c r="L104" i="53"/>
  <c r="L113" i="54"/>
  <c r="K72" i="54"/>
  <c r="L33" i="54"/>
  <c r="K71" i="54"/>
  <c r="K25" i="54"/>
  <c r="K114" i="54"/>
  <c r="L41" i="50"/>
  <c r="K93" i="51"/>
  <c r="L3" i="54"/>
  <c r="L185" i="54"/>
  <c r="L154" i="54"/>
  <c r="L208" i="54"/>
  <c r="L176" i="54"/>
  <c r="L186" i="54"/>
  <c r="L236" i="54"/>
  <c r="L170" i="54"/>
  <c r="L261" i="54"/>
  <c r="L193" i="54"/>
  <c r="L225" i="54"/>
  <c r="L158" i="54"/>
  <c r="L139" i="54"/>
  <c r="L231" i="54"/>
  <c r="L218" i="54"/>
  <c r="L201" i="54"/>
  <c r="L216" i="54"/>
  <c r="L144" i="54"/>
  <c r="L167" i="54"/>
  <c r="L204" i="54"/>
  <c r="L223" i="54"/>
  <c r="L266" i="54"/>
  <c r="L143" i="54"/>
  <c r="L140" i="54"/>
  <c r="L196" i="54"/>
  <c r="L257" i="54"/>
  <c r="L197" i="54"/>
  <c r="L147" i="54"/>
  <c r="L268" i="54"/>
  <c r="L234" i="54"/>
  <c r="L233" i="54"/>
  <c r="L166" i="54"/>
  <c r="L240" i="54"/>
  <c r="L226" i="54"/>
  <c r="L213" i="54"/>
  <c r="L210" i="54"/>
  <c r="L250" i="54"/>
  <c r="L188" i="54"/>
  <c r="L215" i="54"/>
  <c r="L151" i="54"/>
  <c r="L150" i="54"/>
  <c r="L239" i="54"/>
  <c r="L148" i="54"/>
  <c r="L253" i="54"/>
  <c r="L178" i="54"/>
  <c r="L209" i="54"/>
  <c r="L237" i="54"/>
  <c r="L205" i="54"/>
  <c r="L189" i="54"/>
  <c r="L271" i="54"/>
  <c r="L175" i="54"/>
  <c r="L195" i="54"/>
  <c r="L249" i="54"/>
  <c r="L242" i="54"/>
  <c r="L163" i="54"/>
  <c r="L184" i="54"/>
  <c r="L248" i="54"/>
  <c r="L241" i="54"/>
  <c r="L159" i="54"/>
  <c r="L136" i="54"/>
  <c r="L220" i="54"/>
  <c r="L156" i="54"/>
  <c r="L164" i="54"/>
  <c r="L228" i="54"/>
  <c r="L221" i="54"/>
  <c r="L269" i="54"/>
  <c r="L160" i="54"/>
  <c r="L155" i="54"/>
  <c r="L244" i="54"/>
  <c r="L165" i="54"/>
  <c r="L169" i="54"/>
  <c r="L174" i="54"/>
  <c r="L198" i="54"/>
  <c r="L252" i="54"/>
  <c r="L227" i="54"/>
  <c r="L141" i="54"/>
  <c r="L194" i="54"/>
  <c r="L142" i="54"/>
  <c r="L183" i="54"/>
  <c r="L260" i="54"/>
  <c r="L192" i="54"/>
  <c r="L247" i="54"/>
  <c r="L161" i="54"/>
  <c r="L206" i="54"/>
  <c r="L207" i="54"/>
  <c r="L200" i="54"/>
  <c r="L219" i="54"/>
  <c r="L149" i="54"/>
  <c r="L251" i="54"/>
  <c r="L222" i="54"/>
  <c r="L265" i="54"/>
  <c r="L173" i="54"/>
  <c r="L230" i="54"/>
  <c r="L232" i="54"/>
  <c r="L263" i="54"/>
  <c r="L171" i="54"/>
  <c r="L157" i="54"/>
  <c r="L202" i="54"/>
  <c r="L217" i="54"/>
  <c r="L254" i="54"/>
  <c r="L172" i="54"/>
  <c r="L224" i="54"/>
  <c r="L181" i="54"/>
  <c r="L245" i="54"/>
  <c r="L162" i="54"/>
  <c r="L137" i="54"/>
  <c r="L177" i="54"/>
  <c r="L182" i="54"/>
  <c r="L214" i="54"/>
  <c r="L243" i="54"/>
  <c r="L264" i="54"/>
  <c r="L256" i="54"/>
  <c r="L191" i="54"/>
  <c r="L262" i="54"/>
  <c r="L138" i="54"/>
  <c r="L255" i="54"/>
  <c r="L235" i="54"/>
  <c r="L259" i="54"/>
  <c r="L199" i="54"/>
  <c r="L179" i="54"/>
  <c r="L168" i="54"/>
  <c r="L145" i="54"/>
  <c r="L190" i="54"/>
  <c r="L146" i="54"/>
  <c r="L212" i="54"/>
  <c r="L152" i="54"/>
  <c r="L229" i="54"/>
  <c r="L187" i="54"/>
  <c r="L211" i="54"/>
  <c r="L135" i="54"/>
  <c r="L270" i="54"/>
  <c r="L180" i="54"/>
  <c r="L246" i="54"/>
  <c r="L267" i="54"/>
  <c r="L153" i="54"/>
  <c r="L258" i="54"/>
  <c r="L203" i="54"/>
  <c r="L238" i="54"/>
  <c r="L38" i="52"/>
  <c r="K131" i="49"/>
  <c r="K66" i="52"/>
  <c r="L11" i="53"/>
  <c r="L50" i="53"/>
  <c r="K88" i="50"/>
  <c r="L24" i="49"/>
  <c r="L122" i="52"/>
  <c r="L95" i="52"/>
  <c r="L15" i="52"/>
  <c r="L72" i="49"/>
  <c r="K27" i="51"/>
  <c r="L59" i="51"/>
  <c r="K87" i="51"/>
  <c r="L83" i="51"/>
  <c r="L54" i="51"/>
  <c r="K36" i="49"/>
  <c r="K92" i="50"/>
  <c r="L125" i="49"/>
  <c r="K108" i="50"/>
  <c r="K90" i="54"/>
  <c r="L69" i="51"/>
  <c r="K129" i="54"/>
  <c r="L105" i="49"/>
  <c r="K32" i="50"/>
  <c r="L118" i="50"/>
  <c r="L68" i="53"/>
  <c r="K15" i="50"/>
  <c r="K76" i="49"/>
  <c r="K65" i="49"/>
  <c r="K52" i="52"/>
  <c r="K88" i="49"/>
  <c r="L65" i="54"/>
  <c r="L91" i="54"/>
  <c r="K107" i="54"/>
  <c r="K30" i="54"/>
  <c r="K9" i="54"/>
  <c r="K99" i="51"/>
  <c r="K86" i="51"/>
  <c r="L99" i="52"/>
  <c r="L127" i="54"/>
  <c r="L116" i="54"/>
  <c r="L83" i="54"/>
  <c r="L128" i="51"/>
  <c r="L22" i="54"/>
  <c r="K126" i="49"/>
  <c r="L100" i="52"/>
  <c r="K90" i="50"/>
  <c r="L97" i="51"/>
  <c r="L33" i="50"/>
  <c r="K71" i="50"/>
  <c r="K25" i="50"/>
  <c r="L64" i="54"/>
  <c r="L49" i="49"/>
  <c r="L105" i="50"/>
  <c r="L30" i="49"/>
  <c r="K109" i="50"/>
  <c r="L103" i="53"/>
  <c r="L133" i="51"/>
  <c r="L114" i="52"/>
  <c r="K121" i="54"/>
  <c r="K59" i="51"/>
  <c r="L107" i="52"/>
  <c r="L98" i="54"/>
  <c r="L21" i="51"/>
  <c r="L28" i="54"/>
  <c r="L42" i="52"/>
  <c r="L7" i="52"/>
  <c r="K53" i="52"/>
  <c r="L18" i="49"/>
  <c r="L32" i="50"/>
  <c r="K109" i="49"/>
  <c r="L68" i="52"/>
  <c r="L5" i="9"/>
  <c r="R5" i="9"/>
  <c r="P5" i="9"/>
  <c r="V5" i="9"/>
  <c r="T5" i="9"/>
  <c r="N5" i="9"/>
  <c r="O5" i="9"/>
  <c r="U5" i="9"/>
  <c r="M6" i="9"/>
  <c r="S6" i="9"/>
  <c r="Q5" i="9"/>
  <c r="K5" i="9"/>
  <c r="R5" i="8"/>
  <c r="L5" i="8"/>
  <c r="N5" i="8"/>
  <c r="T5" i="8"/>
  <c r="V5" i="8"/>
  <c r="P5" i="8"/>
  <c r="Q5" i="8"/>
  <c r="K5" i="8"/>
  <c r="O5" i="8"/>
  <c r="U5" i="8"/>
  <c r="S6" i="8"/>
  <c r="M6" i="8"/>
  <c r="M19" i="48"/>
  <c r="S19" i="48"/>
  <c r="K271" i="36"/>
  <c r="Q271" i="36" s="1"/>
  <c r="K271" i="35"/>
  <c r="Q271" i="35" s="1"/>
  <c r="M271" i="39"/>
  <c r="S271" i="39" s="1"/>
  <c r="M271" i="36"/>
  <c r="S271" i="36" s="1"/>
  <c r="M271" i="3"/>
  <c r="S271" i="3" s="1"/>
  <c r="M271" i="32"/>
  <c r="S271" i="32" s="1"/>
  <c r="M271" i="20"/>
  <c r="S271" i="20" s="1"/>
  <c r="L271" i="35"/>
  <c r="L271" i="36"/>
  <c r="R271" i="36" s="1"/>
  <c r="L271" i="23"/>
  <c r="K271" i="10"/>
  <c r="L271" i="18"/>
  <c r="L271" i="31"/>
  <c r="K271" i="21"/>
  <c r="L271" i="27"/>
  <c r="M271" i="24"/>
  <c r="S271" i="24" s="1"/>
  <c r="M271" i="26"/>
  <c r="S271" i="26" s="1"/>
  <c r="K271" i="20"/>
  <c r="K271" i="25"/>
  <c r="L271" i="25"/>
  <c r="M271" i="30"/>
  <c r="S271" i="30" s="1"/>
  <c r="K271" i="22"/>
  <c r="K271" i="38"/>
  <c r="L271" i="3"/>
  <c r="L271" i="10"/>
  <c r="L271" i="21"/>
  <c r="M271" i="31"/>
  <c r="S271" i="31" s="1"/>
  <c r="M271" i="29"/>
  <c r="S271" i="29" s="1"/>
  <c r="L271" i="29"/>
  <c r="K271" i="39"/>
  <c r="M271" i="7"/>
  <c r="S271" i="7" s="1"/>
  <c r="K271" i="30"/>
  <c r="L271" i="32"/>
  <c r="L271" i="39"/>
  <c r="M271" i="19"/>
  <c r="S271" i="19" s="1"/>
  <c r="L271" i="26"/>
  <c r="K271" i="24"/>
  <c r="M271" i="21"/>
  <c r="S271" i="21" s="1"/>
  <c r="K271" i="3"/>
  <c r="M271" i="23"/>
  <c r="S271" i="23" s="1"/>
  <c r="M271" i="38"/>
  <c r="S271" i="38" s="1"/>
  <c r="M271" i="10"/>
  <c r="S271" i="10" s="1"/>
  <c r="L271" i="7"/>
  <c r="M271" i="18"/>
  <c r="S271" i="18" s="1"/>
  <c r="K271" i="29"/>
  <c r="M271" i="25"/>
  <c r="S271" i="25" s="1"/>
  <c r="L271" i="19"/>
  <c r="L271" i="30"/>
  <c r="K271" i="18"/>
  <c r="K271" i="19"/>
  <c r="M271" i="14"/>
  <c r="S271" i="14" s="1"/>
  <c r="L271" i="14"/>
  <c r="L271" i="22"/>
  <c r="K271" i="31"/>
  <c r="M271" i="22"/>
  <c r="S271" i="22" s="1"/>
  <c r="K271" i="26"/>
  <c r="L271" i="38"/>
  <c r="M271" i="35"/>
  <c r="S271" i="35" s="1"/>
  <c r="L271" i="24"/>
  <c r="K271" i="7"/>
  <c r="L271" i="20"/>
  <c r="K271" i="14"/>
  <c r="K271" i="27"/>
  <c r="M271" i="27"/>
  <c r="S271" i="27" s="1"/>
  <c r="K271" i="23"/>
  <c r="K271" i="32"/>
  <c r="K159" i="10"/>
  <c r="Q159" i="10" s="1"/>
  <c r="L134" i="3"/>
  <c r="R134" i="3" s="1"/>
  <c r="L136" i="10"/>
  <c r="R136" i="10" s="1"/>
  <c r="M176" i="3"/>
  <c r="S176" i="3" s="1"/>
  <c r="K163" i="7"/>
  <c r="Q163" i="7" s="1"/>
  <c r="M183" i="19"/>
  <c r="S183" i="19" s="1"/>
  <c r="K134" i="3"/>
  <c r="Q134" i="3" s="1"/>
  <c r="M134" i="10"/>
  <c r="S134" i="10" s="1"/>
  <c r="M141" i="3"/>
  <c r="S141" i="3" s="1"/>
  <c r="M156" i="7"/>
  <c r="S156" i="7" s="1"/>
  <c r="M190" i="7"/>
  <c r="S190" i="7" s="1"/>
  <c r="M228" i="7"/>
  <c r="S228" i="7" s="1"/>
  <c r="M199" i="7"/>
  <c r="S199" i="7" s="1"/>
  <c r="M218" i="7"/>
  <c r="S218" i="7" s="1"/>
  <c r="M140" i="7"/>
  <c r="S140" i="7" s="1"/>
  <c r="M200" i="7"/>
  <c r="S200" i="7" s="1"/>
  <c r="M254" i="7"/>
  <c r="S254" i="7" s="1"/>
  <c r="M235" i="7"/>
  <c r="S235" i="7" s="1"/>
  <c r="M159" i="7"/>
  <c r="S159" i="7" s="1"/>
  <c r="M258" i="7"/>
  <c r="S258" i="7" s="1"/>
  <c r="M144" i="7"/>
  <c r="S144" i="7" s="1"/>
  <c r="M263" i="7"/>
  <c r="S263" i="7" s="1"/>
  <c r="M194" i="7"/>
  <c r="S194" i="7" s="1"/>
  <c r="M214" i="7"/>
  <c r="S214" i="7" s="1"/>
  <c r="M179" i="7"/>
  <c r="S179" i="7" s="1"/>
  <c r="M268" i="7"/>
  <c r="S268" i="7" s="1"/>
  <c r="M197" i="7"/>
  <c r="S197" i="7" s="1"/>
  <c r="M198" i="7"/>
  <c r="S198" i="7" s="1"/>
  <c r="M164" i="7"/>
  <c r="S164" i="7" s="1"/>
  <c r="M230" i="7"/>
  <c r="S230" i="7" s="1"/>
  <c r="M207" i="7"/>
  <c r="S207" i="7" s="1"/>
  <c r="M208" i="7"/>
  <c r="S208" i="7" s="1"/>
  <c r="M151" i="7"/>
  <c r="S151" i="7" s="1"/>
  <c r="M153" i="7"/>
  <c r="S153" i="7" s="1"/>
  <c r="M141" i="7"/>
  <c r="S141" i="7" s="1"/>
  <c r="M202" i="7"/>
  <c r="S202" i="7" s="1"/>
  <c r="M266" i="7"/>
  <c r="S266" i="7" s="1"/>
  <c r="M269" i="7"/>
  <c r="S269" i="7" s="1"/>
  <c r="M187" i="7"/>
  <c r="S187" i="7" s="1"/>
  <c r="M172" i="7"/>
  <c r="S172" i="7" s="1"/>
  <c r="M270" i="7"/>
  <c r="S270" i="7" s="1"/>
  <c r="M216" i="7"/>
  <c r="S216" i="7" s="1"/>
  <c r="M205" i="7"/>
  <c r="S205" i="7" s="1"/>
  <c r="M163" i="7"/>
  <c r="S163" i="7" s="1"/>
  <c r="M206" i="7"/>
  <c r="S206" i="7" s="1"/>
  <c r="M260" i="7"/>
  <c r="S260" i="7" s="1"/>
  <c r="M158" i="7"/>
  <c r="S158" i="7" s="1"/>
  <c r="M152" i="7"/>
  <c r="S152" i="7" s="1"/>
  <c r="M245" i="7"/>
  <c r="S245" i="7" s="1"/>
  <c r="M267" i="7"/>
  <c r="S267" i="7" s="1"/>
  <c r="M169" i="7"/>
  <c r="S169" i="7" s="1"/>
  <c r="M195" i="7"/>
  <c r="S195" i="7" s="1"/>
  <c r="M231" i="7"/>
  <c r="S231" i="7" s="1"/>
  <c r="M180" i="7"/>
  <c r="S180" i="7" s="1"/>
  <c r="M233" i="7"/>
  <c r="S233" i="7" s="1"/>
  <c r="M229" i="7"/>
  <c r="S229" i="7" s="1"/>
  <c r="M251" i="7"/>
  <c r="S251" i="7" s="1"/>
  <c r="M213" i="7"/>
  <c r="S213" i="7" s="1"/>
  <c r="M211" i="7"/>
  <c r="S211" i="7" s="1"/>
  <c r="M247" i="7"/>
  <c r="S247" i="7" s="1"/>
  <c r="M262" i="7"/>
  <c r="S262" i="7" s="1"/>
  <c r="M255" i="7"/>
  <c r="S255" i="7" s="1"/>
  <c r="M167" i="7"/>
  <c r="S167" i="7" s="1"/>
  <c r="M240" i="7"/>
  <c r="S240" i="7" s="1"/>
  <c r="M139" i="7"/>
  <c r="S139" i="7" s="1"/>
  <c r="M209" i="7"/>
  <c r="S209" i="7" s="1"/>
  <c r="M168" i="7"/>
  <c r="S168" i="7" s="1"/>
  <c r="M249" i="7"/>
  <c r="S249" i="7" s="1"/>
  <c r="M177" i="7"/>
  <c r="S177" i="7" s="1"/>
  <c r="M232" i="7"/>
  <c r="S232" i="7" s="1"/>
  <c r="M143" i="7"/>
  <c r="S143" i="7" s="1"/>
  <c r="M136" i="7"/>
  <c r="S136" i="7" s="1"/>
  <c r="M244" i="7"/>
  <c r="S244" i="7" s="1"/>
  <c r="M147" i="7"/>
  <c r="S147" i="7" s="1"/>
  <c r="M203" i="7"/>
  <c r="S203" i="7" s="1"/>
  <c r="M188" i="7"/>
  <c r="S188" i="7" s="1"/>
  <c r="M215" i="7"/>
  <c r="S215" i="7" s="1"/>
  <c r="M135" i="7"/>
  <c r="S135" i="7" s="1"/>
  <c r="M265" i="7"/>
  <c r="S265" i="7" s="1"/>
  <c r="M217" i="7"/>
  <c r="S217" i="7" s="1"/>
  <c r="M161" i="7"/>
  <c r="S161" i="7" s="1"/>
  <c r="M242" i="7"/>
  <c r="S242" i="7" s="1"/>
  <c r="M225" i="7"/>
  <c r="S225" i="7" s="1"/>
  <c r="M221" i="7"/>
  <c r="S221" i="7" s="1"/>
  <c r="M243" i="7"/>
  <c r="S243" i="7" s="1"/>
  <c r="M219" i="7"/>
  <c r="S219" i="7" s="1"/>
  <c r="M220" i="7"/>
  <c r="S220" i="7" s="1"/>
  <c r="M185" i="7"/>
  <c r="S185" i="7" s="1"/>
  <c r="M166" i="7"/>
  <c r="S166" i="7" s="1"/>
  <c r="M145" i="7"/>
  <c r="S145" i="7" s="1"/>
  <c r="M246" i="7"/>
  <c r="S246" i="7" s="1"/>
  <c r="M226" i="7"/>
  <c r="S226" i="7" s="1"/>
  <c r="M137" i="7"/>
  <c r="S137" i="7" s="1"/>
  <c r="M196" i="7"/>
  <c r="S196" i="7" s="1"/>
  <c r="M261" i="7"/>
  <c r="S261" i="7" s="1"/>
  <c r="M150" i="7"/>
  <c r="S150" i="7" s="1"/>
  <c r="M148" i="7"/>
  <c r="S148" i="7" s="1"/>
  <c r="M175" i="7"/>
  <c r="S175" i="7" s="1"/>
  <c r="M149" i="7"/>
  <c r="S149" i="7" s="1"/>
  <c r="M176" i="7"/>
  <c r="S176" i="7" s="1"/>
  <c r="M193" i="7"/>
  <c r="S193" i="7" s="1"/>
  <c r="M264" i="7"/>
  <c r="S264" i="7" s="1"/>
  <c r="M162" i="7"/>
  <c r="S162" i="7" s="1"/>
  <c r="M170" i="7"/>
  <c r="S170" i="7" s="1"/>
  <c r="M227" i="7"/>
  <c r="S227" i="7" s="1"/>
  <c r="M224" i="7"/>
  <c r="S224" i="7" s="1"/>
  <c r="M239" i="7"/>
  <c r="S239" i="7" s="1"/>
  <c r="M204" i="7"/>
  <c r="S204" i="7" s="1"/>
  <c r="M173" i="7"/>
  <c r="S173" i="7" s="1"/>
  <c r="M154" i="7"/>
  <c r="S154" i="7" s="1"/>
  <c r="M174" i="7"/>
  <c r="S174" i="7" s="1"/>
  <c r="M257" i="7"/>
  <c r="S257" i="7" s="1"/>
  <c r="M253" i="7"/>
  <c r="S253" i="7" s="1"/>
  <c r="M183" i="7"/>
  <c r="S183" i="7" s="1"/>
  <c r="M157" i="7"/>
  <c r="S157" i="7" s="1"/>
  <c r="M184" i="7"/>
  <c r="S184" i="7" s="1"/>
  <c r="M146" i="7"/>
  <c r="S146" i="7" s="1"/>
  <c r="M222" i="7"/>
  <c r="S222" i="7" s="1"/>
  <c r="M252" i="7"/>
  <c r="S252" i="7" s="1"/>
  <c r="M210" i="7"/>
  <c r="S210" i="7" s="1"/>
  <c r="M201" i="7"/>
  <c r="S201" i="7" s="1"/>
  <c r="M160" i="7"/>
  <c r="S160" i="7" s="1"/>
  <c r="M178" i="7"/>
  <c r="S178" i="7" s="1"/>
  <c r="M138" i="7"/>
  <c r="S138" i="7" s="1"/>
  <c r="M234" i="7"/>
  <c r="S234" i="7" s="1"/>
  <c r="M236" i="7"/>
  <c r="S236" i="7" s="1"/>
  <c r="M181" i="7"/>
  <c r="S181" i="7" s="1"/>
  <c r="M248" i="7"/>
  <c r="S248" i="7" s="1"/>
  <c r="M182" i="7"/>
  <c r="S182" i="7" s="1"/>
  <c r="M191" i="7"/>
  <c r="S191" i="7" s="1"/>
  <c r="M250" i="7"/>
  <c r="S250" i="7" s="1"/>
  <c r="M192" i="7"/>
  <c r="S192" i="7" s="1"/>
  <c r="M165" i="7"/>
  <c r="S165" i="7" s="1"/>
  <c r="M223" i="7"/>
  <c r="S223" i="7" s="1"/>
  <c r="M212" i="7"/>
  <c r="S212" i="7" s="1"/>
  <c r="M186" i="7"/>
  <c r="S186" i="7" s="1"/>
  <c r="M241" i="7"/>
  <c r="S241" i="7" s="1"/>
  <c r="M237" i="7"/>
  <c r="S237" i="7" s="1"/>
  <c r="M259" i="7"/>
  <c r="S259" i="7" s="1"/>
  <c r="M171" i="7"/>
  <c r="S171" i="7" s="1"/>
  <c r="M256" i="7"/>
  <c r="S256" i="7" s="1"/>
  <c r="M142" i="7"/>
  <c r="S142" i="7" s="1"/>
  <c r="M238" i="7"/>
  <c r="S238" i="7" s="1"/>
  <c r="M155" i="7"/>
  <c r="S155" i="7" s="1"/>
  <c r="M189" i="7"/>
  <c r="S189" i="7" s="1"/>
  <c r="M134" i="3"/>
  <c r="S134" i="3" s="1"/>
  <c r="M267" i="3"/>
  <c r="S267" i="3" s="1"/>
  <c r="M263" i="3"/>
  <c r="S263" i="3" s="1"/>
  <c r="M202" i="3"/>
  <c r="S202" i="3" s="1"/>
  <c r="M199" i="3"/>
  <c r="S199" i="3" s="1"/>
  <c r="M156" i="3"/>
  <c r="S156" i="3" s="1"/>
  <c r="M146" i="3"/>
  <c r="S146" i="3" s="1"/>
  <c r="M260" i="3"/>
  <c r="S260" i="3" s="1"/>
  <c r="M138" i="3"/>
  <c r="S138" i="3" s="1"/>
  <c r="M197" i="3"/>
  <c r="S197" i="3" s="1"/>
  <c r="M191" i="3"/>
  <c r="S191" i="3" s="1"/>
  <c r="M210" i="3"/>
  <c r="S210" i="3" s="1"/>
  <c r="M265" i="3"/>
  <c r="S265" i="3" s="1"/>
  <c r="M139" i="3"/>
  <c r="S139" i="3" s="1"/>
  <c r="M266" i="3"/>
  <c r="S266" i="3" s="1"/>
  <c r="M211" i="3"/>
  <c r="S211" i="3" s="1"/>
  <c r="M245" i="3"/>
  <c r="S245" i="3" s="1"/>
  <c r="M164" i="3"/>
  <c r="S164" i="3" s="1"/>
  <c r="M183" i="32"/>
  <c r="S183" i="32" s="1"/>
  <c r="M147" i="39"/>
  <c r="S147" i="39" s="1"/>
  <c r="M134" i="19"/>
  <c r="S134" i="19" s="1"/>
  <c r="M228" i="3"/>
  <c r="S228" i="3" s="1"/>
  <c r="M246" i="3"/>
  <c r="S246" i="3" s="1"/>
  <c r="M200" i="3"/>
  <c r="S200" i="3" s="1"/>
  <c r="M242" i="3"/>
  <c r="S242" i="3" s="1"/>
  <c r="M229" i="3"/>
  <c r="S229" i="3" s="1"/>
  <c r="M224" i="3"/>
  <c r="S224" i="3" s="1"/>
  <c r="M163" i="3"/>
  <c r="S163" i="3" s="1"/>
  <c r="M171" i="3"/>
  <c r="S171" i="3" s="1"/>
  <c r="M223" i="3"/>
  <c r="S223" i="3" s="1"/>
  <c r="M222" i="3"/>
  <c r="S222" i="3" s="1"/>
  <c r="M137" i="3"/>
  <c r="S137" i="3" s="1"/>
  <c r="M241" i="3"/>
  <c r="S241" i="3" s="1"/>
  <c r="M135" i="10"/>
  <c r="S135" i="10" s="1"/>
  <c r="M174" i="10"/>
  <c r="S174" i="10" s="1"/>
  <c r="M213" i="10"/>
  <c r="S213" i="10" s="1"/>
  <c r="M240" i="10"/>
  <c r="S240" i="10" s="1"/>
  <c r="M182" i="10"/>
  <c r="S182" i="10" s="1"/>
  <c r="M137" i="10"/>
  <c r="S137" i="10" s="1"/>
  <c r="M208" i="10"/>
  <c r="S208" i="10" s="1"/>
  <c r="M146" i="10"/>
  <c r="S146" i="10" s="1"/>
  <c r="M156" i="10"/>
  <c r="S156" i="10" s="1"/>
  <c r="M162" i="10"/>
  <c r="S162" i="10" s="1"/>
  <c r="M148" i="10"/>
  <c r="S148" i="10" s="1"/>
  <c r="M253" i="10"/>
  <c r="S253" i="10" s="1"/>
  <c r="M177" i="10"/>
  <c r="S177" i="10" s="1"/>
  <c r="M228" i="10"/>
  <c r="S228" i="10" s="1"/>
  <c r="M203" i="10"/>
  <c r="S203" i="10" s="1"/>
  <c r="M202" i="10"/>
  <c r="S202" i="10" s="1"/>
  <c r="M144" i="10"/>
  <c r="S144" i="10" s="1"/>
  <c r="M236" i="10"/>
  <c r="S236" i="10" s="1"/>
  <c r="M158" i="10"/>
  <c r="S158" i="10" s="1"/>
  <c r="M237" i="10"/>
  <c r="S237" i="10" s="1"/>
  <c r="M145" i="10"/>
  <c r="S145" i="10" s="1"/>
  <c r="M163" i="10"/>
  <c r="S163" i="10" s="1"/>
  <c r="M154" i="10"/>
  <c r="S154" i="10" s="1"/>
  <c r="M170" i="10"/>
  <c r="S170" i="10" s="1"/>
  <c r="M175" i="10"/>
  <c r="S175" i="10" s="1"/>
  <c r="M194" i="10"/>
  <c r="S194" i="10" s="1"/>
  <c r="M231" i="10"/>
  <c r="S231" i="10" s="1"/>
  <c r="M207" i="10"/>
  <c r="S207" i="10" s="1"/>
  <c r="M184" i="10"/>
  <c r="S184" i="10" s="1"/>
  <c r="M201" i="10"/>
  <c r="S201" i="10" s="1"/>
  <c r="M143" i="10"/>
  <c r="S143" i="10" s="1"/>
  <c r="M216" i="10"/>
  <c r="S216" i="10" s="1"/>
  <c r="M260" i="10"/>
  <c r="S260" i="10" s="1"/>
  <c r="M233" i="10"/>
  <c r="S233" i="10" s="1"/>
  <c r="M187" i="10"/>
  <c r="S187" i="10" s="1"/>
  <c r="M204" i="10"/>
  <c r="S204" i="10" s="1"/>
  <c r="M222" i="10"/>
  <c r="S222" i="10" s="1"/>
  <c r="M147" i="10"/>
  <c r="S147" i="10" s="1"/>
  <c r="M250" i="10"/>
  <c r="S250" i="10" s="1"/>
  <c r="M191" i="10"/>
  <c r="S191" i="10" s="1"/>
  <c r="M234" i="10"/>
  <c r="S234" i="10" s="1"/>
  <c r="M248" i="10"/>
  <c r="S248" i="10" s="1"/>
  <c r="M196" i="10"/>
  <c r="S196" i="10" s="1"/>
  <c r="M167" i="10"/>
  <c r="S167" i="10" s="1"/>
  <c r="M195" i="10"/>
  <c r="S195" i="10" s="1"/>
  <c r="M251" i="10"/>
  <c r="S251" i="10" s="1"/>
  <c r="M244" i="10"/>
  <c r="S244" i="10" s="1"/>
  <c r="M173" i="10"/>
  <c r="S173" i="10" s="1"/>
  <c r="M140" i="10"/>
  <c r="S140" i="10" s="1"/>
  <c r="M159" i="10"/>
  <c r="S159" i="10" s="1"/>
  <c r="M181" i="10"/>
  <c r="S181" i="10" s="1"/>
  <c r="M165" i="10"/>
  <c r="S165" i="10" s="1"/>
  <c r="M269" i="10"/>
  <c r="S269" i="10" s="1"/>
  <c r="M211" i="10"/>
  <c r="S211" i="10" s="1"/>
  <c r="M252" i="10"/>
  <c r="S252" i="10" s="1"/>
  <c r="M229" i="10"/>
  <c r="S229" i="10" s="1"/>
  <c r="M254" i="10"/>
  <c r="S254" i="10" s="1"/>
  <c r="M263" i="10"/>
  <c r="S263" i="10" s="1"/>
  <c r="M190" i="10"/>
  <c r="S190" i="10" s="1"/>
  <c r="M246" i="10"/>
  <c r="S246" i="10" s="1"/>
  <c r="M153" i="10"/>
  <c r="S153" i="10" s="1"/>
  <c r="M223" i="10"/>
  <c r="S223" i="10" s="1"/>
  <c r="M161" i="10"/>
  <c r="S161" i="10" s="1"/>
  <c r="M212" i="10"/>
  <c r="S212" i="10" s="1"/>
  <c r="M239" i="10"/>
  <c r="S239" i="10" s="1"/>
  <c r="M226" i="10"/>
  <c r="S226" i="10" s="1"/>
  <c r="M266" i="10"/>
  <c r="S266" i="10" s="1"/>
  <c r="M199" i="10"/>
  <c r="S199" i="10" s="1"/>
  <c r="M241" i="10"/>
  <c r="S241" i="10" s="1"/>
  <c r="M166" i="10"/>
  <c r="S166" i="10" s="1"/>
  <c r="M214" i="10"/>
  <c r="S214" i="10" s="1"/>
  <c r="M180" i="10"/>
  <c r="S180" i="10" s="1"/>
  <c r="M192" i="10"/>
  <c r="S192" i="10" s="1"/>
  <c r="M200" i="10"/>
  <c r="S200" i="10" s="1"/>
  <c r="M217" i="10"/>
  <c r="S217" i="10" s="1"/>
  <c r="M179" i="10"/>
  <c r="S179" i="10" s="1"/>
  <c r="M198" i="10"/>
  <c r="S198" i="10" s="1"/>
  <c r="M264" i="10"/>
  <c r="S264" i="10" s="1"/>
  <c r="M225" i="10"/>
  <c r="S225" i="10" s="1"/>
  <c r="M150" i="10"/>
  <c r="S150" i="10" s="1"/>
  <c r="M206" i="10"/>
  <c r="S206" i="10" s="1"/>
  <c r="M218" i="10"/>
  <c r="S218" i="10" s="1"/>
  <c r="M249" i="10"/>
  <c r="S249" i="10" s="1"/>
  <c r="M267" i="10"/>
  <c r="S267" i="10" s="1"/>
  <c r="M255" i="10"/>
  <c r="S255" i="10" s="1"/>
  <c r="M185" i="10"/>
  <c r="S185" i="10" s="1"/>
  <c r="M171" i="10"/>
  <c r="S171" i="10" s="1"/>
  <c r="M189" i="10"/>
  <c r="S189" i="10" s="1"/>
  <c r="M242" i="10"/>
  <c r="S242" i="10" s="1"/>
  <c r="M235" i="10"/>
  <c r="S235" i="10" s="1"/>
  <c r="M151" i="10"/>
  <c r="S151" i="10" s="1"/>
  <c r="M221" i="10"/>
  <c r="S221" i="10" s="1"/>
  <c r="M136" i="10"/>
  <c r="S136" i="10" s="1"/>
  <c r="M138" i="10"/>
  <c r="S138" i="10" s="1"/>
  <c r="M224" i="10"/>
  <c r="S224" i="10" s="1"/>
  <c r="M262" i="10"/>
  <c r="S262" i="10" s="1"/>
  <c r="M172" i="10"/>
  <c r="S172" i="10" s="1"/>
  <c r="M197" i="10"/>
  <c r="S197" i="10" s="1"/>
  <c r="M230" i="10"/>
  <c r="S230" i="10" s="1"/>
  <c r="M168" i="10"/>
  <c r="S168" i="10" s="1"/>
  <c r="M188" i="10"/>
  <c r="S188" i="10" s="1"/>
  <c r="M157" i="10"/>
  <c r="S157" i="10" s="1"/>
  <c r="M256" i="10"/>
  <c r="S256" i="10" s="1"/>
  <c r="M152" i="10"/>
  <c r="S152" i="10" s="1"/>
  <c r="M247" i="10"/>
  <c r="S247" i="10" s="1"/>
  <c r="M149" i="10"/>
  <c r="S149" i="10" s="1"/>
  <c r="M259" i="10"/>
  <c r="S259" i="10" s="1"/>
  <c r="M220" i="10"/>
  <c r="S220" i="10" s="1"/>
  <c r="M243" i="10"/>
  <c r="S243" i="10" s="1"/>
  <c r="M245" i="10"/>
  <c r="S245" i="10" s="1"/>
  <c r="M178" i="10"/>
  <c r="S178" i="10" s="1"/>
  <c r="M169" i="10"/>
  <c r="S169" i="10" s="1"/>
  <c r="M219" i="10"/>
  <c r="S219" i="10" s="1"/>
  <c r="M155" i="10"/>
  <c r="S155" i="10" s="1"/>
  <c r="M193" i="10"/>
  <c r="S193" i="10" s="1"/>
  <c r="M265" i="10"/>
  <c r="S265" i="10" s="1"/>
  <c r="M142" i="10"/>
  <c r="S142" i="10" s="1"/>
  <c r="M209" i="10"/>
  <c r="S209" i="10" s="1"/>
  <c r="M176" i="10"/>
  <c r="S176" i="10" s="1"/>
  <c r="M258" i="10"/>
  <c r="S258" i="10" s="1"/>
  <c r="M160" i="10"/>
  <c r="S160" i="10" s="1"/>
  <c r="M164" i="10"/>
  <c r="S164" i="10" s="1"/>
  <c r="M261" i="10"/>
  <c r="S261" i="10" s="1"/>
  <c r="M257" i="10"/>
  <c r="S257" i="10" s="1"/>
  <c r="M183" i="10"/>
  <c r="S183" i="10" s="1"/>
  <c r="M210" i="10"/>
  <c r="S210" i="10" s="1"/>
  <c r="M186" i="10"/>
  <c r="S186" i="10" s="1"/>
  <c r="M227" i="10"/>
  <c r="S227" i="10" s="1"/>
  <c r="M232" i="10"/>
  <c r="S232" i="10" s="1"/>
  <c r="M141" i="10"/>
  <c r="S141" i="10" s="1"/>
  <c r="M139" i="10"/>
  <c r="S139" i="10" s="1"/>
  <c r="M270" i="10"/>
  <c r="S270" i="10" s="1"/>
  <c r="M238" i="10"/>
  <c r="S238" i="10" s="1"/>
  <c r="M205" i="10"/>
  <c r="S205" i="10" s="1"/>
  <c r="M215" i="10"/>
  <c r="S215" i="10" s="1"/>
  <c r="M268" i="10"/>
  <c r="S268" i="10" s="1"/>
  <c r="L191" i="7"/>
  <c r="L192" i="7"/>
  <c r="L219" i="7"/>
  <c r="L185" i="7"/>
  <c r="L147" i="7"/>
  <c r="L265" i="7"/>
  <c r="L268" i="7"/>
  <c r="L187" i="7"/>
  <c r="L188" i="7"/>
  <c r="L161" i="7"/>
  <c r="L269" i="7"/>
  <c r="L181" i="7"/>
  <c r="L138" i="7"/>
  <c r="L162" i="7"/>
  <c r="L206" i="7"/>
  <c r="L229" i="7"/>
  <c r="L199" i="7"/>
  <c r="L200" i="7"/>
  <c r="L248" i="7"/>
  <c r="L251" i="7"/>
  <c r="L193" i="7"/>
  <c r="L257" i="7"/>
  <c r="L254" i="7"/>
  <c r="L211" i="7"/>
  <c r="L170" i="7"/>
  <c r="L240" i="7"/>
  <c r="L243" i="7"/>
  <c r="L195" i="7"/>
  <c r="L223" i="7"/>
  <c r="L196" i="7"/>
  <c r="L213" i="7"/>
  <c r="L228" i="7"/>
  <c r="L149" i="7"/>
  <c r="L189" i="7"/>
  <c r="L142" i="7"/>
  <c r="L261" i="7"/>
  <c r="L207" i="7"/>
  <c r="L208" i="7"/>
  <c r="L262" i="7"/>
  <c r="L234" i="7"/>
  <c r="L201" i="7"/>
  <c r="L160" i="7"/>
  <c r="L178" i="7"/>
  <c r="L226" i="7"/>
  <c r="L212" i="7"/>
  <c r="L203" i="7"/>
  <c r="L237" i="7"/>
  <c r="L255" i="7"/>
  <c r="L204" i="7"/>
  <c r="L260" i="7"/>
  <c r="L197" i="7"/>
  <c r="L137" i="7"/>
  <c r="L165" i="7"/>
  <c r="L241" i="7"/>
  <c r="L220" i="7"/>
  <c r="L249" i="7"/>
  <c r="L266" i="7"/>
  <c r="L186" i="7"/>
  <c r="L258" i="7"/>
  <c r="L143" i="7"/>
  <c r="L209" i="7"/>
  <c r="L233" i="7"/>
  <c r="L232" i="7"/>
  <c r="L235" i="7"/>
  <c r="L205" i="7"/>
  <c r="L159" i="7"/>
  <c r="L224" i="7"/>
  <c r="L252" i="7"/>
  <c r="L256" i="7"/>
  <c r="L166" i="7"/>
  <c r="L148" i="7"/>
  <c r="L167" i="7"/>
  <c r="L168" i="7"/>
  <c r="L231" i="7"/>
  <c r="L194" i="7"/>
  <c r="L152" i="7"/>
  <c r="L217" i="7"/>
  <c r="L264" i="7"/>
  <c r="L267" i="7"/>
  <c r="L222" i="7"/>
  <c r="L174" i="7"/>
  <c r="L227" i="7"/>
  <c r="L164" i="7"/>
  <c r="L221" i="7"/>
  <c r="L135" i="7"/>
  <c r="L216" i="7"/>
  <c r="L263" i="7"/>
  <c r="L156" i="7"/>
  <c r="L202" i="7"/>
  <c r="L218" i="7"/>
  <c r="L154" i="7"/>
  <c r="L225" i="7"/>
  <c r="L151" i="7"/>
  <c r="L144" i="7"/>
  <c r="L146" i="7"/>
  <c r="L250" i="7"/>
  <c r="L270" i="7"/>
  <c r="L210" i="7"/>
  <c r="L247" i="7"/>
  <c r="L182" i="7"/>
  <c r="L259" i="7"/>
  <c r="L238" i="7"/>
  <c r="L175" i="7"/>
  <c r="L163" i="7"/>
  <c r="L157" i="7"/>
  <c r="L176" i="7"/>
  <c r="L214" i="7"/>
  <c r="L253" i="7"/>
  <c r="L158" i="7"/>
  <c r="L169" i="7"/>
  <c r="L141" i="7"/>
  <c r="L245" i="7"/>
  <c r="L171" i="7"/>
  <c r="L172" i="7"/>
  <c r="L153" i="7"/>
  <c r="L136" i="7"/>
  <c r="L215" i="7"/>
  <c r="L190" i="7"/>
  <c r="L242" i="7"/>
  <c r="L183" i="7"/>
  <c r="L239" i="7"/>
  <c r="L184" i="7"/>
  <c r="L244" i="7"/>
  <c r="L140" i="7"/>
  <c r="L177" i="7"/>
  <c r="L150" i="7"/>
  <c r="L230" i="7"/>
  <c r="L236" i="7"/>
  <c r="L179" i="7"/>
  <c r="L180" i="7"/>
  <c r="L139" i="7"/>
  <c r="L173" i="7"/>
  <c r="L145" i="7"/>
  <c r="L246" i="7"/>
  <c r="L198" i="7"/>
  <c r="L155" i="7"/>
  <c r="M182" i="20"/>
  <c r="S182" i="20" s="1"/>
  <c r="K134" i="10"/>
  <c r="M226" i="3"/>
  <c r="S226" i="3" s="1"/>
  <c r="M253" i="3"/>
  <c r="S253" i="3" s="1"/>
  <c r="M237" i="3"/>
  <c r="S237" i="3" s="1"/>
  <c r="M255" i="3"/>
  <c r="S255" i="3" s="1"/>
  <c r="M149" i="3"/>
  <c r="S149" i="3" s="1"/>
  <c r="M238" i="3"/>
  <c r="S238" i="3" s="1"/>
  <c r="M194" i="3"/>
  <c r="S194" i="3" s="1"/>
  <c r="M175" i="3"/>
  <c r="S175" i="3" s="1"/>
  <c r="M231" i="3"/>
  <c r="S231" i="3" s="1"/>
  <c r="M217" i="3"/>
  <c r="S217" i="3" s="1"/>
  <c r="M264" i="3"/>
  <c r="S264" i="3" s="1"/>
  <c r="M256" i="3"/>
  <c r="S256" i="3" s="1"/>
  <c r="M154" i="3"/>
  <c r="S154" i="3" s="1"/>
  <c r="M170" i="3"/>
  <c r="S170" i="3" s="1"/>
  <c r="M177" i="3"/>
  <c r="S177" i="3" s="1"/>
  <c r="M167" i="3"/>
  <c r="S167" i="3" s="1"/>
  <c r="M189" i="3"/>
  <c r="S189" i="3" s="1"/>
  <c r="M225" i="20"/>
  <c r="S225" i="20" s="1"/>
  <c r="M234" i="3"/>
  <c r="S234" i="3" s="1"/>
  <c r="K5" i="19"/>
  <c r="K225" i="19"/>
  <c r="K248" i="19"/>
  <c r="K151" i="19"/>
  <c r="K167" i="19"/>
  <c r="K206" i="19"/>
  <c r="K189" i="19"/>
  <c r="K254" i="19"/>
  <c r="K188" i="19"/>
  <c r="K258" i="19"/>
  <c r="K136" i="19"/>
  <c r="K245" i="19"/>
  <c r="K267" i="19"/>
  <c r="K168" i="19"/>
  <c r="K212" i="19"/>
  <c r="K222" i="19"/>
  <c r="K209" i="19"/>
  <c r="K172" i="19"/>
  <c r="K268" i="19"/>
  <c r="K175" i="19"/>
  <c r="K182" i="19"/>
  <c r="K250" i="19"/>
  <c r="K210" i="19"/>
  <c r="K196" i="19"/>
  <c r="K266" i="19"/>
  <c r="K202" i="19"/>
  <c r="K163" i="19"/>
  <c r="K143" i="19"/>
  <c r="K153" i="19"/>
  <c r="K211" i="19"/>
  <c r="K247" i="19"/>
  <c r="K259" i="19"/>
  <c r="K224" i="19"/>
  <c r="K197" i="19"/>
  <c r="K262" i="19"/>
  <c r="K154" i="19"/>
  <c r="K238" i="19"/>
  <c r="K221" i="19"/>
  <c r="K220" i="19"/>
  <c r="K256" i="19"/>
  <c r="K159" i="19"/>
  <c r="K156" i="19"/>
  <c r="K149" i="19"/>
  <c r="K200" i="19"/>
  <c r="K137" i="19"/>
  <c r="K244" i="19"/>
  <c r="K242" i="19"/>
  <c r="K138" i="19"/>
  <c r="K263" i="19"/>
  <c r="K241" i="19"/>
  <c r="K204" i="19"/>
  <c r="K207" i="19"/>
  <c r="K214" i="19"/>
  <c r="K170" i="19"/>
  <c r="K146" i="19"/>
  <c r="K169" i="19"/>
  <c r="K228" i="19"/>
  <c r="K264" i="19"/>
  <c r="K178" i="19"/>
  <c r="K195" i="19"/>
  <c r="K231" i="19"/>
  <c r="K135" i="19"/>
  <c r="K187" i="19"/>
  <c r="K166" i="19"/>
  <c r="K185" i="19"/>
  <c r="K261" i="19"/>
  <c r="K162" i="19"/>
  <c r="K243" i="19"/>
  <c r="K148" i="19"/>
  <c r="K141" i="19"/>
  <c r="K257" i="19"/>
  <c r="K203" i="19"/>
  <c r="K229" i="19"/>
  <c r="K186" i="19"/>
  <c r="K171" i="19"/>
  <c r="K176" i="19"/>
  <c r="K161" i="19"/>
  <c r="K184" i="19"/>
  <c r="K208" i="19"/>
  <c r="K191" i="19"/>
  <c r="K181" i="19"/>
  <c r="K232" i="19"/>
  <c r="K145" i="19"/>
  <c r="K158" i="19"/>
  <c r="K173" i="19"/>
  <c r="K236" i="19"/>
  <c r="K239" i="19"/>
  <c r="K246" i="19"/>
  <c r="K234" i="19"/>
  <c r="K201" i="19"/>
  <c r="K252" i="19"/>
  <c r="K227" i="19"/>
  <c r="K219" i="19"/>
  <c r="K199" i="19"/>
  <c r="K198" i="19"/>
  <c r="K255" i="19"/>
  <c r="K217" i="19"/>
  <c r="K183" i="19"/>
  <c r="K205" i="19"/>
  <c r="K160" i="19"/>
  <c r="K235" i="19"/>
  <c r="K152" i="19"/>
  <c r="K193" i="19"/>
  <c r="K216" i="19"/>
  <c r="K142" i="19"/>
  <c r="K226" i="19"/>
  <c r="K174" i="19"/>
  <c r="K157" i="19"/>
  <c r="K240" i="19"/>
  <c r="K269" i="19"/>
  <c r="K223" i="19"/>
  <c r="K213" i="19"/>
  <c r="K180" i="19"/>
  <c r="K190" i="19"/>
  <c r="K177" i="19"/>
  <c r="K253" i="19"/>
  <c r="K140" i="19"/>
  <c r="K218" i="19"/>
  <c r="K144" i="19"/>
  <c r="K233" i="19"/>
  <c r="K164" i="19"/>
  <c r="K260" i="19"/>
  <c r="K147" i="19"/>
  <c r="K194" i="19"/>
  <c r="K251" i="19"/>
  <c r="K230" i="19"/>
  <c r="K249" i="19"/>
  <c r="K265" i="19"/>
  <c r="K179" i="19"/>
  <c r="K215" i="19"/>
  <c r="K237" i="19"/>
  <c r="K270" i="19"/>
  <c r="K192" i="19"/>
  <c r="K139" i="19"/>
  <c r="K150" i="19"/>
  <c r="K155" i="19"/>
  <c r="K165" i="19"/>
  <c r="M137" i="39"/>
  <c r="S137" i="39" s="1"/>
  <c r="K134" i="19"/>
  <c r="M236" i="3"/>
  <c r="S236" i="3" s="1"/>
  <c r="M221" i="3"/>
  <c r="S221" i="3" s="1"/>
  <c r="M214" i="3"/>
  <c r="S214" i="3" s="1"/>
  <c r="M232" i="3"/>
  <c r="S232" i="3" s="1"/>
  <c r="M201" i="3"/>
  <c r="S201" i="3" s="1"/>
  <c r="M151" i="3"/>
  <c r="S151" i="3" s="1"/>
  <c r="M183" i="3"/>
  <c r="S183" i="3" s="1"/>
  <c r="M252" i="3"/>
  <c r="S252" i="3" s="1"/>
  <c r="M135" i="3"/>
  <c r="S135" i="3" s="1"/>
  <c r="M262" i="3"/>
  <c r="S262" i="3" s="1"/>
  <c r="M225" i="3"/>
  <c r="S225" i="3" s="1"/>
  <c r="M168" i="3"/>
  <c r="S168" i="3" s="1"/>
  <c r="M181" i="3"/>
  <c r="S181" i="3" s="1"/>
  <c r="M230" i="3"/>
  <c r="S230" i="3" s="1"/>
  <c r="M180" i="3"/>
  <c r="S180" i="3" s="1"/>
  <c r="M159" i="3"/>
  <c r="S159" i="3" s="1"/>
  <c r="M218" i="3"/>
  <c r="S218" i="3" s="1"/>
  <c r="L134" i="7"/>
  <c r="L134" i="10"/>
  <c r="K5" i="7"/>
  <c r="Q5" i="7" s="1"/>
  <c r="K156" i="7"/>
  <c r="K220" i="7"/>
  <c r="K261" i="7"/>
  <c r="K264" i="7"/>
  <c r="K211" i="7"/>
  <c r="K157" i="7"/>
  <c r="K232" i="7"/>
  <c r="K263" i="7"/>
  <c r="K259" i="7"/>
  <c r="K185" i="7"/>
  <c r="K245" i="7"/>
  <c r="K154" i="7"/>
  <c r="K260" i="7"/>
  <c r="K195" i="7"/>
  <c r="K180" i="7"/>
  <c r="K250" i="7"/>
  <c r="K169" i="7"/>
  <c r="K181" i="7"/>
  <c r="K173" i="7"/>
  <c r="K182" i="7"/>
  <c r="K235" i="7"/>
  <c r="K257" i="7"/>
  <c r="K176" i="7"/>
  <c r="K193" i="7"/>
  <c r="K178" i="7"/>
  <c r="K164" i="7"/>
  <c r="K223" i="7"/>
  <c r="K241" i="7"/>
  <c r="K203" i="7"/>
  <c r="K172" i="7"/>
  <c r="K188" i="7"/>
  <c r="K217" i="7"/>
  <c r="K252" i="7"/>
  <c r="K170" i="7"/>
  <c r="K189" i="7"/>
  <c r="K230" i="7"/>
  <c r="K190" i="7"/>
  <c r="K239" i="7"/>
  <c r="K229" i="7"/>
  <c r="K221" i="7"/>
  <c r="K222" i="7"/>
  <c r="K184" i="7"/>
  <c r="K149" i="7"/>
  <c r="K234" i="7"/>
  <c r="K144" i="7"/>
  <c r="K201" i="7"/>
  <c r="K216" i="7"/>
  <c r="K186" i="7"/>
  <c r="K214" i="7"/>
  <c r="K204" i="7"/>
  <c r="K196" i="7"/>
  <c r="K219" i="7"/>
  <c r="K233" i="7"/>
  <c r="K137" i="7"/>
  <c r="K197" i="7"/>
  <c r="K198" i="7"/>
  <c r="K267" i="7"/>
  <c r="K143" i="7"/>
  <c r="K175" i="7"/>
  <c r="K147" i="7"/>
  <c r="K192" i="7"/>
  <c r="K160" i="7"/>
  <c r="K236" i="7"/>
  <c r="K151" i="7"/>
  <c r="K194" i="7"/>
  <c r="K237" i="7"/>
  <c r="K255" i="7"/>
  <c r="K251" i="7"/>
  <c r="K153" i="7"/>
  <c r="K146" i="7"/>
  <c r="K165" i="7"/>
  <c r="K138" i="7"/>
  <c r="K205" i="7"/>
  <c r="K253" i="7"/>
  <c r="K262" i="7"/>
  <c r="K174" i="7"/>
  <c r="K206" i="7"/>
  <c r="K142" i="7"/>
  <c r="K183" i="7"/>
  <c r="K254" i="7"/>
  <c r="K136" i="7"/>
  <c r="K200" i="7"/>
  <c r="K212" i="7"/>
  <c r="K266" i="7"/>
  <c r="K202" i="7"/>
  <c r="K215" i="7"/>
  <c r="K139" i="7"/>
  <c r="K240" i="7"/>
  <c r="K167" i="7"/>
  <c r="K166" i="7"/>
  <c r="K155" i="7"/>
  <c r="K247" i="7"/>
  <c r="K243" i="7"/>
  <c r="K265" i="7"/>
  <c r="K168" i="7"/>
  <c r="K256" i="7"/>
  <c r="K242" i="7"/>
  <c r="K191" i="7"/>
  <c r="K208" i="7"/>
  <c r="K268" i="7"/>
  <c r="K145" i="7"/>
  <c r="K161" i="7"/>
  <c r="K226" i="7"/>
  <c r="K248" i="7"/>
  <c r="K238" i="7"/>
  <c r="K199" i="7"/>
  <c r="K148" i="7"/>
  <c r="K224" i="7"/>
  <c r="K231" i="7"/>
  <c r="K227" i="7"/>
  <c r="K249" i="7"/>
  <c r="K171" i="7"/>
  <c r="K246" i="7"/>
  <c r="K150" i="7"/>
  <c r="K152" i="7"/>
  <c r="K228" i="7"/>
  <c r="K179" i="7"/>
  <c r="K162" i="7"/>
  <c r="K135" i="7"/>
  <c r="K213" i="7"/>
  <c r="K218" i="7"/>
  <c r="K209" i="7"/>
  <c r="K210" i="7"/>
  <c r="K244" i="7"/>
  <c r="K225" i="7"/>
  <c r="K207" i="7"/>
  <c r="K159" i="7"/>
  <c r="K269" i="7"/>
  <c r="K177" i="7"/>
  <c r="K140" i="7"/>
  <c r="K258" i="7"/>
  <c r="K187" i="7"/>
  <c r="K141" i="7"/>
  <c r="K270" i="7"/>
  <c r="K158" i="7"/>
  <c r="M169" i="3"/>
  <c r="S169" i="3" s="1"/>
  <c r="M157" i="3"/>
  <c r="S157" i="3" s="1"/>
  <c r="M205" i="3"/>
  <c r="S205" i="3" s="1"/>
  <c r="M259" i="3"/>
  <c r="S259" i="3" s="1"/>
  <c r="M203" i="3"/>
  <c r="S203" i="3" s="1"/>
  <c r="M179" i="3"/>
  <c r="S179" i="3" s="1"/>
  <c r="M192" i="3"/>
  <c r="S192" i="3" s="1"/>
  <c r="M270" i="3"/>
  <c r="S270" i="3" s="1"/>
  <c r="M184" i="3"/>
  <c r="S184" i="3" s="1"/>
  <c r="M254" i="3"/>
  <c r="S254" i="3" s="1"/>
  <c r="M152" i="3"/>
  <c r="S152" i="3" s="1"/>
  <c r="M162" i="3"/>
  <c r="S162" i="3" s="1"/>
  <c r="M143" i="3"/>
  <c r="S143" i="3" s="1"/>
  <c r="M145" i="3"/>
  <c r="S145" i="3" s="1"/>
  <c r="M178" i="3"/>
  <c r="S178" i="3" s="1"/>
  <c r="M208" i="3"/>
  <c r="S208" i="3" s="1"/>
  <c r="M190" i="3"/>
  <c r="S190" i="3" s="1"/>
  <c r="K134" i="7"/>
  <c r="M173" i="3"/>
  <c r="S173" i="3" s="1"/>
  <c r="L163" i="19"/>
  <c r="L151" i="19"/>
  <c r="L142" i="19"/>
  <c r="L172" i="19"/>
  <c r="L136" i="19"/>
  <c r="L170" i="19"/>
  <c r="L168" i="19"/>
  <c r="L138" i="19"/>
  <c r="L235" i="19"/>
  <c r="L241" i="19"/>
  <c r="L220" i="19"/>
  <c r="L192" i="19"/>
  <c r="L182" i="19"/>
  <c r="L169" i="19"/>
  <c r="L262" i="19"/>
  <c r="L159" i="19"/>
  <c r="L210" i="19"/>
  <c r="L237" i="19"/>
  <c r="L211" i="19"/>
  <c r="L171" i="19"/>
  <c r="L164" i="19"/>
  <c r="L204" i="19"/>
  <c r="L146" i="19"/>
  <c r="L156" i="19"/>
  <c r="L202" i="19"/>
  <c r="L200" i="19"/>
  <c r="L148" i="19"/>
  <c r="L253" i="19"/>
  <c r="L139" i="19"/>
  <c r="L259" i="19"/>
  <c r="L144" i="19"/>
  <c r="L224" i="19"/>
  <c r="L214" i="19"/>
  <c r="L201" i="19"/>
  <c r="L191" i="19"/>
  <c r="L260" i="19"/>
  <c r="L242" i="19"/>
  <c r="L143" i="19"/>
  <c r="L251" i="19"/>
  <c r="L196" i="19"/>
  <c r="L236" i="19"/>
  <c r="L176" i="19"/>
  <c r="L166" i="19"/>
  <c r="L256" i="19"/>
  <c r="L234" i="19"/>
  <c r="L261" i="19"/>
  <c r="L232" i="19"/>
  <c r="L158" i="19"/>
  <c r="L162" i="19"/>
  <c r="L157" i="19"/>
  <c r="L257" i="19"/>
  <c r="L246" i="19"/>
  <c r="L233" i="19"/>
  <c r="L149" i="19"/>
  <c r="L223" i="19"/>
  <c r="L153" i="19"/>
  <c r="L254" i="19"/>
  <c r="L152" i="19"/>
  <c r="L228" i="19"/>
  <c r="L208" i="19"/>
  <c r="L198" i="19"/>
  <c r="L145" i="19"/>
  <c r="L190" i="19"/>
  <c r="L194" i="19"/>
  <c r="L189" i="19"/>
  <c r="L147" i="19"/>
  <c r="L181" i="19"/>
  <c r="L266" i="19"/>
  <c r="L180" i="19"/>
  <c r="L154" i="19"/>
  <c r="L174" i="19"/>
  <c r="L161" i="19"/>
  <c r="L269" i="19"/>
  <c r="L240" i="19"/>
  <c r="L230" i="19"/>
  <c r="L219" i="19"/>
  <c r="L185" i="19"/>
  <c r="L137" i="19"/>
  <c r="L267" i="19"/>
  <c r="L155" i="19"/>
  <c r="L222" i="19"/>
  <c r="L252" i="19"/>
  <c r="L226" i="19"/>
  <c r="L221" i="19"/>
  <c r="L167" i="19"/>
  <c r="L203" i="19"/>
  <c r="L213" i="19"/>
  <c r="L212" i="19"/>
  <c r="L184" i="19"/>
  <c r="L206" i="19"/>
  <c r="L193" i="19"/>
  <c r="L195" i="19"/>
  <c r="L227" i="19"/>
  <c r="L183" i="19"/>
  <c r="L263" i="19"/>
  <c r="L217" i="19"/>
  <c r="L165" i="19"/>
  <c r="L265" i="19"/>
  <c r="L175" i="19"/>
  <c r="L255" i="19"/>
  <c r="L187" i="19"/>
  <c r="L199" i="19"/>
  <c r="L268" i="19"/>
  <c r="L186" i="19"/>
  <c r="L245" i="19"/>
  <c r="L244" i="19"/>
  <c r="L216" i="19"/>
  <c r="L238" i="19"/>
  <c r="L225" i="19"/>
  <c r="L135" i="19"/>
  <c r="L141" i="19"/>
  <c r="L258" i="19"/>
  <c r="L243" i="19"/>
  <c r="L215" i="19"/>
  <c r="L249" i="19"/>
  <c r="L197" i="19"/>
  <c r="L207" i="19"/>
  <c r="L177" i="19"/>
  <c r="L231" i="19"/>
  <c r="L218" i="19"/>
  <c r="L264" i="19"/>
  <c r="L248" i="19"/>
  <c r="L173" i="19"/>
  <c r="L179" i="19"/>
  <c r="L150" i="19"/>
  <c r="L247" i="19"/>
  <c r="L229" i="19"/>
  <c r="L239" i="19"/>
  <c r="L209" i="19"/>
  <c r="L270" i="19"/>
  <c r="L188" i="19"/>
  <c r="L160" i="19"/>
  <c r="L140" i="19"/>
  <c r="L250" i="19"/>
  <c r="L178" i="19"/>
  <c r="L205" i="19"/>
  <c r="M216" i="3"/>
  <c r="S216" i="3" s="1"/>
  <c r="M174" i="3"/>
  <c r="S174" i="3" s="1"/>
  <c r="M165" i="3"/>
  <c r="S165" i="3" s="1"/>
  <c r="M150" i="3"/>
  <c r="S150" i="3" s="1"/>
  <c r="M185" i="3"/>
  <c r="S185" i="3" s="1"/>
  <c r="M215" i="3"/>
  <c r="S215" i="3" s="1"/>
  <c r="M182" i="3"/>
  <c r="S182" i="3" s="1"/>
  <c r="M212" i="3"/>
  <c r="S212" i="3" s="1"/>
  <c r="M187" i="3"/>
  <c r="S187" i="3" s="1"/>
  <c r="M193" i="3"/>
  <c r="S193" i="3" s="1"/>
  <c r="M257" i="3"/>
  <c r="S257" i="3" s="1"/>
  <c r="M258" i="3"/>
  <c r="S258" i="3" s="1"/>
  <c r="M209" i="3"/>
  <c r="S209" i="3" s="1"/>
  <c r="M206" i="3"/>
  <c r="S206" i="3" s="1"/>
  <c r="M158" i="3"/>
  <c r="S158" i="3" s="1"/>
  <c r="M243" i="3"/>
  <c r="S243" i="3" s="1"/>
  <c r="M220" i="3"/>
  <c r="S220" i="3" s="1"/>
  <c r="M5" i="19"/>
  <c r="S5" i="19" s="1"/>
  <c r="M220" i="19"/>
  <c r="S220" i="19" s="1"/>
  <c r="M164" i="19"/>
  <c r="S164" i="19" s="1"/>
  <c r="M243" i="19"/>
  <c r="S243" i="19" s="1"/>
  <c r="M174" i="19"/>
  <c r="S174" i="19" s="1"/>
  <c r="M270" i="19"/>
  <c r="S270" i="19" s="1"/>
  <c r="M143" i="19"/>
  <c r="S143" i="19" s="1"/>
  <c r="M240" i="19"/>
  <c r="S240" i="19" s="1"/>
  <c r="M258" i="19"/>
  <c r="S258" i="19" s="1"/>
  <c r="M189" i="19"/>
  <c r="S189" i="19" s="1"/>
  <c r="M225" i="19"/>
  <c r="S225" i="19" s="1"/>
  <c r="M247" i="19"/>
  <c r="S247" i="19" s="1"/>
  <c r="M202" i="19"/>
  <c r="S202" i="19" s="1"/>
  <c r="M175" i="19"/>
  <c r="S175" i="19" s="1"/>
  <c r="M235" i="19"/>
  <c r="S235" i="19" s="1"/>
  <c r="M144" i="19"/>
  <c r="S144" i="19" s="1"/>
  <c r="M177" i="19"/>
  <c r="S177" i="19" s="1"/>
  <c r="M216" i="19"/>
  <c r="S216" i="19" s="1"/>
  <c r="M199" i="19"/>
  <c r="S199" i="19" s="1"/>
  <c r="M264" i="19"/>
  <c r="S264" i="19" s="1"/>
  <c r="M198" i="19"/>
  <c r="S198" i="19" s="1"/>
  <c r="M268" i="19"/>
  <c r="S268" i="19" s="1"/>
  <c r="M146" i="19"/>
  <c r="S146" i="19" s="1"/>
  <c r="M137" i="19"/>
  <c r="S137" i="19" s="1"/>
  <c r="M178" i="19"/>
  <c r="S178" i="19" s="1"/>
  <c r="M222" i="19"/>
  <c r="S222" i="19" s="1"/>
  <c r="M196" i="19"/>
  <c r="S196" i="19" s="1"/>
  <c r="M232" i="19"/>
  <c r="S232" i="19" s="1"/>
  <c r="M139" i="19"/>
  <c r="S139" i="19" s="1"/>
  <c r="M219" i="19"/>
  <c r="S219" i="19" s="1"/>
  <c r="M182" i="19"/>
  <c r="S182" i="19" s="1"/>
  <c r="M185" i="19"/>
  <c r="S185" i="19" s="1"/>
  <c r="M192" i="19"/>
  <c r="S192" i="19" s="1"/>
  <c r="M236" i="19"/>
  <c r="S236" i="19" s="1"/>
  <c r="M212" i="19"/>
  <c r="S212" i="19" s="1"/>
  <c r="M206" i="19"/>
  <c r="S206" i="19" s="1"/>
  <c r="M259" i="19"/>
  <c r="S259" i="19" s="1"/>
  <c r="M173" i="19"/>
  <c r="S173" i="19" s="1"/>
  <c r="M209" i="19"/>
  <c r="S209" i="19" s="1"/>
  <c r="M165" i="19"/>
  <c r="S165" i="19" s="1"/>
  <c r="M163" i="19"/>
  <c r="S163" i="19" s="1"/>
  <c r="M221" i="19"/>
  <c r="S221" i="19" s="1"/>
  <c r="M269" i="19"/>
  <c r="S269" i="19" s="1"/>
  <c r="M234" i="19"/>
  <c r="S234" i="19" s="1"/>
  <c r="M252" i="19"/>
  <c r="S252" i="19" s="1"/>
  <c r="M181" i="19"/>
  <c r="S181" i="19" s="1"/>
  <c r="M207" i="19"/>
  <c r="S207" i="19" s="1"/>
  <c r="M149" i="19"/>
  <c r="S149" i="19" s="1"/>
  <c r="M162" i="19"/>
  <c r="S162" i="19" s="1"/>
  <c r="M248" i="19"/>
  <c r="S248" i="19" s="1"/>
  <c r="M231" i="19"/>
  <c r="S231" i="19" s="1"/>
  <c r="M253" i="19"/>
  <c r="S253" i="19" s="1"/>
  <c r="M186" i="19"/>
  <c r="S186" i="19" s="1"/>
  <c r="M230" i="19"/>
  <c r="S230" i="19" s="1"/>
  <c r="M266" i="19"/>
  <c r="S266" i="19" s="1"/>
  <c r="M169" i="19"/>
  <c r="S169" i="19" s="1"/>
  <c r="M159" i="19"/>
  <c r="S159" i="19" s="1"/>
  <c r="M210" i="19"/>
  <c r="S210" i="19" s="1"/>
  <c r="M138" i="19"/>
  <c r="S138" i="19" s="1"/>
  <c r="M153" i="19"/>
  <c r="S153" i="19" s="1"/>
  <c r="M251" i="19"/>
  <c r="S251" i="19" s="1"/>
  <c r="M214" i="19"/>
  <c r="S214" i="19" s="1"/>
  <c r="M217" i="19"/>
  <c r="S217" i="19" s="1"/>
  <c r="M224" i="19"/>
  <c r="S224" i="19" s="1"/>
  <c r="M204" i="19"/>
  <c r="S204" i="19" s="1"/>
  <c r="M179" i="19"/>
  <c r="S179" i="19" s="1"/>
  <c r="M238" i="19"/>
  <c r="S238" i="19" s="1"/>
  <c r="M205" i="19"/>
  <c r="S205" i="19" s="1"/>
  <c r="M241" i="19"/>
  <c r="S241" i="19" s="1"/>
  <c r="M135" i="19"/>
  <c r="S135" i="19" s="1"/>
  <c r="M197" i="19"/>
  <c r="S197" i="19" s="1"/>
  <c r="M176" i="19"/>
  <c r="S176" i="19" s="1"/>
  <c r="M195" i="19"/>
  <c r="S195" i="19" s="1"/>
  <c r="M148" i="19"/>
  <c r="S148" i="19" s="1"/>
  <c r="M254" i="19"/>
  <c r="S254" i="19" s="1"/>
  <c r="M161" i="19"/>
  <c r="S161" i="19" s="1"/>
  <c r="M152" i="19"/>
  <c r="S152" i="19" s="1"/>
  <c r="M267" i="19"/>
  <c r="S267" i="19" s="1"/>
  <c r="M213" i="19"/>
  <c r="S213" i="19" s="1"/>
  <c r="M239" i="19"/>
  <c r="S239" i="19" s="1"/>
  <c r="M261" i="19"/>
  <c r="S261" i="19" s="1"/>
  <c r="M171" i="19"/>
  <c r="S171" i="19" s="1"/>
  <c r="M172" i="19"/>
  <c r="S172" i="19" s="1"/>
  <c r="M194" i="19"/>
  <c r="S194" i="19" s="1"/>
  <c r="M180" i="19"/>
  <c r="S180" i="19" s="1"/>
  <c r="M154" i="19"/>
  <c r="S154" i="19" s="1"/>
  <c r="M147" i="19"/>
  <c r="S147" i="19" s="1"/>
  <c r="M218" i="19"/>
  <c r="S218" i="19" s="1"/>
  <c r="M136" i="19"/>
  <c r="S136" i="19" s="1"/>
  <c r="M201" i="19"/>
  <c r="S201" i="19" s="1"/>
  <c r="M191" i="19"/>
  <c r="S191" i="19" s="1"/>
  <c r="M242" i="19"/>
  <c r="S242" i="19" s="1"/>
  <c r="M158" i="19"/>
  <c r="S158" i="19" s="1"/>
  <c r="M244" i="19"/>
  <c r="S244" i="19" s="1"/>
  <c r="M168" i="19"/>
  <c r="S168" i="19" s="1"/>
  <c r="M246" i="19"/>
  <c r="S246" i="19" s="1"/>
  <c r="M249" i="19"/>
  <c r="S249" i="19" s="1"/>
  <c r="M142" i="19"/>
  <c r="S142" i="19" s="1"/>
  <c r="M265" i="19"/>
  <c r="S265" i="19" s="1"/>
  <c r="M188" i="19"/>
  <c r="S188" i="19" s="1"/>
  <c r="M211" i="19"/>
  <c r="S211" i="19" s="1"/>
  <c r="M255" i="19"/>
  <c r="S255" i="19" s="1"/>
  <c r="M237" i="19"/>
  <c r="S237" i="19" s="1"/>
  <c r="M156" i="19"/>
  <c r="S156" i="19" s="1"/>
  <c r="M228" i="19"/>
  <c r="S228" i="19" s="1"/>
  <c r="M229" i="19"/>
  <c r="S229" i="19" s="1"/>
  <c r="M208" i="19"/>
  <c r="S208" i="19" s="1"/>
  <c r="M256" i="19"/>
  <c r="S256" i="19" s="1"/>
  <c r="M227" i="19"/>
  <c r="S227" i="19" s="1"/>
  <c r="M257" i="19"/>
  <c r="S257" i="19" s="1"/>
  <c r="M260" i="19"/>
  <c r="S260" i="19" s="1"/>
  <c r="M157" i="19"/>
  <c r="S157" i="19" s="1"/>
  <c r="M193" i="19"/>
  <c r="S193" i="19" s="1"/>
  <c r="M215" i="19"/>
  <c r="S215" i="19" s="1"/>
  <c r="M170" i="19"/>
  <c r="S170" i="19" s="1"/>
  <c r="M140" i="19"/>
  <c r="S140" i="19" s="1"/>
  <c r="M245" i="19"/>
  <c r="S245" i="19" s="1"/>
  <c r="M145" i="19"/>
  <c r="S145" i="19" s="1"/>
  <c r="M155" i="19"/>
  <c r="S155" i="19" s="1"/>
  <c r="M150" i="19"/>
  <c r="S150" i="19" s="1"/>
  <c r="M203" i="19"/>
  <c r="S203" i="19" s="1"/>
  <c r="M226" i="19"/>
  <c r="S226" i="19" s="1"/>
  <c r="M141" i="19"/>
  <c r="S141" i="19" s="1"/>
  <c r="M151" i="19"/>
  <c r="S151" i="19" s="1"/>
  <c r="M184" i="19"/>
  <c r="S184" i="19" s="1"/>
  <c r="M167" i="19"/>
  <c r="S167" i="19" s="1"/>
  <c r="M250" i="19"/>
  <c r="S250" i="19" s="1"/>
  <c r="M166" i="19"/>
  <c r="S166" i="19" s="1"/>
  <c r="M262" i="19"/>
  <c r="S262" i="19" s="1"/>
  <c r="M233" i="19"/>
  <c r="S233" i="19" s="1"/>
  <c r="M223" i="19"/>
  <c r="S223" i="19" s="1"/>
  <c r="M190" i="19"/>
  <c r="S190" i="19" s="1"/>
  <c r="M200" i="19"/>
  <c r="S200" i="19" s="1"/>
  <c r="M187" i="19"/>
  <c r="S187" i="19" s="1"/>
  <c r="M263" i="19"/>
  <c r="S263" i="19" s="1"/>
  <c r="M160" i="19"/>
  <c r="S160" i="19" s="1"/>
  <c r="K3" i="3"/>
  <c r="Q3" i="3" s="1"/>
  <c r="K168" i="3"/>
  <c r="K153" i="3"/>
  <c r="K230" i="3"/>
  <c r="K186" i="3"/>
  <c r="K249" i="3"/>
  <c r="K226" i="3"/>
  <c r="K172" i="3"/>
  <c r="K208" i="3"/>
  <c r="K174" i="3"/>
  <c r="K192" i="3"/>
  <c r="K258" i="3"/>
  <c r="K209" i="3"/>
  <c r="K263" i="3"/>
  <c r="K177" i="3"/>
  <c r="K183" i="3"/>
  <c r="K243" i="3"/>
  <c r="K210" i="3"/>
  <c r="K184" i="3"/>
  <c r="K145" i="3"/>
  <c r="K217" i="3"/>
  <c r="K203" i="3"/>
  <c r="K144" i="3"/>
  <c r="K253" i="3"/>
  <c r="K167" i="3"/>
  <c r="K269" i="3"/>
  <c r="K178" i="3"/>
  <c r="K165" i="3"/>
  <c r="K173" i="3"/>
  <c r="K245" i="3"/>
  <c r="K187" i="3"/>
  <c r="K149" i="3"/>
  <c r="K196" i="3"/>
  <c r="K188" i="3"/>
  <c r="K156" i="3"/>
  <c r="K267" i="3"/>
  <c r="K229" i="3"/>
  <c r="K235" i="3"/>
  <c r="K233" i="3"/>
  <c r="K241" i="3"/>
  <c r="K147" i="3"/>
  <c r="K169" i="3"/>
  <c r="K221" i="3"/>
  <c r="K170" i="3"/>
  <c r="K143" i="3"/>
  <c r="K265" i="3"/>
  <c r="K238" i="3"/>
  <c r="K201" i="3"/>
  <c r="K179" i="3"/>
  <c r="K206" i="3"/>
  <c r="K140" i="3"/>
  <c r="K213" i="3"/>
  <c r="K255" i="3"/>
  <c r="K250" i="3"/>
  <c r="K211" i="3"/>
  <c r="K205" i="3"/>
  <c r="K259" i="3"/>
  <c r="K257" i="3"/>
  <c r="K212" i="3"/>
  <c r="K190" i="3"/>
  <c r="K163" i="3"/>
  <c r="K216" i="3"/>
  <c r="K204" i="3"/>
  <c r="K193" i="3"/>
  <c r="K228" i="3"/>
  <c r="K227" i="3"/>
  <c r="K166" i="3"/>
  <c r="K197" i="3"/>
  <c r="K202" i="3"/>
  <c r="K266" i="3"/>
  <c r="K247" i="3"/>
  <c r="K139" i="3"/>
  <c r="K157" i="3"/>
  <c r="K232" i="3"/>
  <c r="K207" i="3"/>
  <c r="K223" i="3"/>
  <c r="K159" i="3"/>
  <c r="K160" i="3"/>
  <c r="K261" i="3"/>
  <c r="K224" i="3"/>
  <c r="K195" i="3"/>
  <c r="K141" i="3"/>
  <c r="K214" i="3"/>
  <c r="K200" i="3"/>
  <c r="K155" i="3"/>
  <c r="K260" i="3"/>
  <c r="K222" i="3"/>
  <c r="K154" i="3"/>
  <c r="K264" i="3"/>
  <c r="K161" i="3"/>
  <c r="K176" i="3"/>
  <c r="K244" i="3"/>
  <c r="K151" i="3"/>
  <c r="K152" i="3"/>
  <c r="K148" i="3"/>
  <c r="K137" i="3"/>
  <c r="K150" i="3"/>
  <c r="K162" i="3"/>
  <c r="K251" i="3"/>
  <c r="K256" i="3"/>
  <c r="K252" i="3"/>
  <c r="K171" i="3"/>
  <c r="K164" i="3"/>
  <c r="K218" i="3"/>
  <c r="K194" i="3"/>
  <c r="K185" i="3"/>
  <c r="K234" i="3"/>
  <c r="K158" i="3"/>
  <c r="K240" i="3"/>
  <c r="K191" i="3"/>
  <c r="K146" i="3"/>
  <c r="K219" i="3"/>
  <c r="K135" i="3"/>
  <c r="K239" i="3"/>
  <c r="K189" i="3"/>
  <c r="K199" i="3"/>
  <c r="K138" i="3"/>
  <c r="K198" i="3"/>
  <c r="K262" i="3"/>
  <c r="K136" i="3"/>
  <c r="K254" i="3"/>
  <c r="K215" i="3"/>
  <c r="K180" i="3"/>
  <c r="K268" i="3"/>
  <c r="K236" i="3"/>
  <c r="K175" i="3"/>
  <c r="K220" i="3"/>
  <c r="K242" i="3"/>
  <c r="K246" i="3"/>
  <c r="K237" i="3"/>
  <c r="K181" i="3"/>
  <c r="K248" i="3"/>
  <c r="K225" i="3"/>
  <c r="K231" i="3"/>
  <c r="K270" i="3"/>
  <c r="K142" i="3"/>
  <c r="M227" i="3"/>
  <c r="S227" i="3" s="1"/>
  <c r="K199" i="10"/>
  <c r="K229" i="10"/>
  <c r="K204" i="10"/>
  <c r="K198" i="10"/>
  <c r="K263" i="10"/>
  <c r="K203" i="10"/>
  <c r="K213" i="10"/>
  <c r="K147" i="10"/>
  <c r="K251" i="10"/>
  <c r="K207" i="10"/>
  <c r="K146" i="10"/>
  <c r="K230" i="10"/>
  <c r="K197" i="10"/>
  <c r="K177" i="10"/>
  <c r="K235" i="10"/>
  <c r="K150" i="10"/>
  <c r="K237" i="10"/>
  <c r="K172" i="10"/>
  <c r="K267" i="10"/>
  <c r="K148" i="10"/>
  <c r="K141" i="10"/>
  <c r="K258" i="10"/>
  <c r="K183" i="10"/>
  <c r="K171" i="10"/>
  <c r="K208" i="10"/>
  <c r="K266" i="10"/>
  <c r="K180" i="10"/>
  <c r="K165" i="10"/>
  <c r="K181" i="10"/>
  <c r="K158" i="10"/>
  <c r="K252" i="10"/>
  <c r="K151" i="10"/>
  <c r="K257" i="10"/>
  <c r="K166" i="10"/>
  <c r="K260" i="10"/>
  <c r="K154" i="10"/>
  <c r="K243" i="10"/>
  <c r="K142" i="10"/>
  <c r="K248" i="10"/>
  <c r="K182" i="10"/>
  <c r="K268" i="10"/>
  <c r="K242" i="10"/>
  <c r="K250" i="10"/>
  <c r="K185" i="10"/>
  <c r="K241" i="10"/>
  <c r="K143" i="10"/>
  <c r="K173" i="10"/>
  <c r="K254" i="10"/>
  <c r="K138" i="10"/>
  <c r="K145" i="10"/>
  <c r="K270" i="10"/>
  <c r="K210" i="10"/>
  <c r="K140" i="10"/>
  <c r="K249" i="10"/>
  <c r="K216" i="10"/>
  <c r="K187" i="10"/>
  <c r="K193" i="10"/>
  <c r="K174" i="10"/>
  <c r="K227" i="10"/>
  <c r="K161" i="10"/>
  <c r="K259" i="10"/>
  <c r="K228" i="10"/>
  <c r="K196" i="10"/>
  <c r="K246" i="10"/>
  <c r="K162" i="10"/>
  <c r="K168" i="10"/>
  <c r="K157" i="10"/>
  <c r="K262" i="10"/>
  <c r="K211" i="10"/>
  <c r="K163" i="10"/>
  <c r="K201" i="10"/>
  <c r="K224" i="10"/>
  <c r="K232" i="10"/>
  <c r="K190" i="10"/>
  <c r="K239" i="10"/>
  <c r="K137" i="10"/>
  <c r="K155" i="10"/>
  <c r="K264" i="10"/>
  <c r="K233" i="10"/>
  <c r="K214" i="10"/>
  <c r="K234" i="10"/>
  <c r="K212" i="10"/>
  <c r="K192" i="10"/>
  <c r="K217" i="10"/>
  <c r="K231" i="10"/>
  <c r="K164" i="10"/>
  <c r="K206" i="10"/>
  <c r="K156" i="10"/>
  <c r="K178" i="10"/>
  <c r="K160" i="10"/>
  <c r="K223" i="10"/>
  <c r="K167" i="10"/>
  <c r="K176" i="10"/>
  <c r="K188" i="10"/>
  <c r="K152" i="10"/>
  <c r="K144" i="10"/>
  <c r="K209" i="10"/>
  <c r="K195" i="10"/>
  <c r="K218" i="10"/>
  <c r="K255" i="10"/>
  <c r="K236" i="10"/>
  <c r="K149" i="10"/>
  <c r="K184" i="10"/>
  <c r="K238" i="10"/>
  <c r="K240" i="10"/>
  <c r="K189" i="10"/>
  <c r="K222" i="10"/>
  <c r="K135" i="10"/>
  <c r="K253" i="10"/>
  <c r="K265" i="10"/>
  <c r="K226" i="10"/>
  <c r="K221" i="10"/>
  <c r="K219" i="10"/>
  <c r="K194" i="10"/>
  <c r="K139" i="10"/>
  <c r="K244" i="10"/>
  <c r="K191" i="10"/>
  <c r="K186" i="10"/>
  <c r="K169" i="10"/>
  <c r="K245" i="10"/>
  <c r="K170" i="10"/>
  <c r="K220" i="10"/>
  <c r="K269" i="10"/>
  <c r="K175" i="10"/>
  <c r="K153" i="10"/>
  <c r="K179" i="10"/>
  <c r="K200" i="10"/>
  <c r="K202" i="10"/>
  <c r="K247" i="10"/>
  <c r="K261" i="10"/>
  <c r="K225" i="10"/>
  <c r="K205" i="10"/>
  <c r="K136" i="10"/>
  <c r="K256" i="10"/>
  <c r="K215" i="10"/>
  <c r="K182" i="3"/>
  <c r="M186" i="3"/>
  <c r="S186" i="3" s="1"/>
  <c r="M219" i="3"/>
  <c r="S219" i="3" s="1"/>
  <c r="M204" i="3"/>
  <c r="S204" i="3" s="1"/>
  <c r="M161" i="3"/>
  <c r="S161" i="3" s="1"/>
  <c r="M213" i="3"/>
  <c r="S213" i="3" s="1"/>
  <c r="M233" i="3"/>
  <c r="S233" i="3" s="1"/>
  <c r="M155" i="3"/>
  <c r="S155" i="3" s="1"/>
  <c r="M250" i="3"/>
  <c r="S250" i="3" s="1"/>
  <c r="M268" i="3"/>
  <c r="S268" i="3" s="1"/>
  <c r="M144" i="3"/>
  <c r="S144" i="3" s="1"/>
  <c r="M142" i="3"/>
  <c r="S142" i="3" s="1"/>
  <c r="M148" i="3"/>
  <c r="S148" i="3" s="1"/>
  <c r="M235" i="3"/>
  <c r="S235" i="3" s="1"/>
  <c r="M239" i="3"/>
  <c r="S239" i="3" s="1"/>
  <c r="M244" i="3"/>
  <c r="S244" i="3" s="1"/>
  <c r="M136" i="3"/>
  <c r="S136" i="3" s="1"/>
  <c r="M247" i="3"/>
  <c r="S247" i="3" s="1"/>
  <c r="M153" i="3"/>
  <c r="S153" i="3" s="1"/>
  <c r="L200" i="3"/>
  <c r="L212" i="3"/>
  <c r="L251" i="3"/>
  <c r="L167" i="3"/>
  <c r="L221" i="3"/>
  <c r="L194" i="3"/>
  <c r="L232" i="3"/>
  <c r="L253" i="3"/>
  <c r="L209" i="3"/>
  <c r="L175" i="3"/>
  <c r="L157" i="3"/>
  <c r="L223" i="3"/>
  <c r="L169" i="3"/>
  <c r="L269" i="3"/>
  <c r="L243" i="3"/>
  <c r="L239" i="3"/>
  <c r="L266" i="3"/>
  <c r="L233" i="3"/>
  <c r="L190" i="3"/>
  <c r="L135" i="3"/>
  <c r="L207" i="3"/>
  <c r="L144" i="3"/>
  <c r="L153" i="3"/>
  <c r="L224" i="3"/>
  <c r="L246" i="3"/>
  <c r="L213" i="3"/>
  <c r="L234" i="3"/>
  <c r="L229" i="3"/>
  <c r="L202" i="3"/>
  <c r="L185" i="3"/>
  <c r="L191" i="3"/>
  <c r="L208" i="3"/>
  <c r="L256" i="3"/>
  <c r="L268" i="3"/>
  <c r="L254" i="3"/>
  <c r="L166" i="3"/>
  <c r="L228" i="3"/>
  <c r="L203" i="3"/>
  <c r="L145" i="3"/>
  <c r="L218" i="3"/>
  <c r="L142" i="3"/>
  <c r="L177" i="3"/>
  <c r="L140" i="3"/>
  <c r="L265" i="3"/>
  <c r="L264" i="3"/>
  <c r="L214" i="3"/>
  <c r="L263" i="3"/>
  <c r="L267" i="3"/>
  <c r="L160" i="3"/>
  <c r="L146" i="3"/>
  <c r="L270" i="3"/>
  <c r="L216" i="3"/>
  <c r="L189" i="3"/>
  <c r="L176" i="3"/>
  <c r="L179" i="3"/>
  <c r="L138" i="3"/>
  <c r="L168" i="3"/>
  <c r="L231" i="3"/>
  <c r="L225" i="3"/>
  <c r="L248" i="3"/>
  <c r="L227" i="3"/>
  <c r="L261" i="3"/>
  <c r="L255" i="3"/>
  <c r="L174" i="3"/>
  <c r="L161" i="3"/>
  <c r="L193" i="3"/>
  <c r="L163" i="3"/>
  <c r="L149" i="3"/>
  <c r="L199" i="3"/>
  <c r="L154" i="3"/>
  <c r="L258" i="3"/>
  <c r="L186" i="3"/>
  <c r="L215" i="3"/>
  <c r="L222" i="3"/>
  <c r="L205" i="3"/>
  <c r="L252" i="3"/>
  <c r="L240" i="3"/>
  <c r="L198" i="3"/>
  <c r="L245" i="3"/>
  <c r="L192" i="3"/>
  <c r="L219" i="3"/>
  <c r="L188" i="3"/>
  <c r="L237" i="3"/>
  <c r="L242" i="3"/>
  <c r="L197" i="3"/>
  <c r="L244" i="3"/>
  <c r="L226" i="3"/>
  <c r="L210" i="3"/>
  <c r="L250" i="3"/>
  <c r="L156" i="3"/>
  <c r="L170" i="3"/>
  <c r="L181" i="3"/>
  <c r="L187" i="3"/>
  <c r="L220" i="3"/>
  <c r="L162" i="3"/>
  <c r="L257" i="3"/>
  <c r="L180" i="3"/>
  <c r="L241" i="3"/>
  <c r="L217" i="3"/>
  <c r="L172" i="3"/>
  <c r="L158" i="3"/>
  <c r="L247" i="3"/>
  <c r="L136" i="3"/>
  <c r="L159" i="3"/>
  <c r="L195" i="3"/>
  <c r="L230" i="3"/>
  <c r="L201" i="3"/>
  <c r="L150" i="3"/>
  <c r="L147" i="3"/>
  <c r="L151" i="3"/>
  <c r="L204" i="3"/>
  <c r="L182" i="3"/>
  <c r="L137" i="3"/>
  <c r="L143" i="3"/>
  <c r="L139" i="3"/>
  <c r="L173" i="3"/>
  <c r="L259" i="3"/>
  <c r="L152" i="3"/>
  <c r="L148" i="3"/>
  <c r="L262" i="3"/>
  <c r="L206" i="3"/>
  <c r="L141" i="3"/>
  <c r="L249" i="3"/>
  <c r="L235" i="3"/>
  <c r="L260" i="3"/>
  <c r="L196" i="3"/>
  <c r="L178" i="3"/>
  <c r="L183" i="3"/>
  <c r="L211" i="3"/>
  <c r="L164" i="3"/>
  <c r="L171" i="3"/>
  <c r="L155" i="3"/>
  <c r="L236" i="3"/>
  <c r="L165" i="3"/>
  <c r="L184" i="3"/>
  <c r="L238" i="3"/>
  <c r="L146" i="10"/>
  <c r="L230" i="10"/>
  <c r="L212" i="10"/>
  <c r="L257" i="10"/>
  <c r="L149" i="10"/>
  <c r="L151" i="10"/>
  <c r="L193" i="10"/>
  <c r="L216" i="10"/>
  <c r="L175" i="10"/>
  <c r="L262" i="10"/>
  <c r="L226" i="10"/>
  <c r="L201" i="10"/>
  <c r="L183" i="10"/>
  <c r="L174" i="10"/>
  <c r="L161" i="10"/>
  <c r="L233" i="10"/>
  <c r="L205" i="10"/>
  <c r="L239" i="10"/>
  <c r="L169" i="10"/>
  <c r="L251" i="10"/>
  <c r="L171" i="10"/>
  <c r="L159" i="10"/>
  <c r="L241" i="10"/>
  <c r="L137" i="10"/>
  <c r="L240" i="10"/>
  <c r="L269" i="10"/>
  <c r="L210" i="10"/>
  <c r="L181" i="10"/>
  <c r="L166" i="10"/>
  <c r="L200" i="10"/>
  <c r="L204" i="10"/>
  <c r="L220" i="10"/>
  <c r="L256" i="10"/>
  <c r="L195" i="10"/>
  <c r="L253" i="10"/>
  <c r="L259" i="10"/>
  <c r="L221" i="10"/>
  <c r="L229" i="10"/>
  <c r="L135" i="10"/>
  <c r="L250" i="10"/>
  <c r="L215" i="10"/>
  <c r="L219" i="10"/>
  <c r="L252" i="10"/>
  <c r="L138" i="10"/>
  <c r="L243" i="10"/>
  <c r="L206" i="10"/>
  <c r="L231" i="10"/>
  <c r="L142" i="10"/>
  <c r="L185" i="10"/>
  <c r="L236" i="10"/>
  <c r="L143" i="10"/>
  <c r="L191" i="10"/>
  <c r="L207" i="10"/>
  <c r="L148" i="10"/>
  <c r="L189" i="10"/>
  <c r="L209" i="10"/>
  <c r="L227" i="10"/>
  <c r="L238" i="10"/>
  <c r="L228" i="10"/>
  <c r="L164" i="10"/>
  <c r="L261" i="10"/>
  <c r="L258" i="10"/>
  <c r="L158" i="10"/>
  <c r="L260" i="10"/>
  <c r="L263" i="10"/>
  <c r="L157" i="10"/>
  <c r="L267" i="10"/>
  <c r="L218" i="10"/>
  <c r="L255" i="10"/>
  <c r="L232" i="10"/>
  <c r="L154" i="10"/>
  <c r="L202" i="10"/>
  <c r="L186" i="10"/>
  <c r="L237" i="10"/>
  <c r="L248" i="10"/>
  <c r="L170" i="10"/>
  <c r="L152" i="10"/>
  <c r="L235" i="10"/>
  <c r="L180" i="10"/>
  <c r="L145" i="10"/>
  <c r="L184" i="10"/>
  <c r="L176" i="10"/>
  <c r="L179" i="10"/>
  <c r="L178" i="10"/>
  <c r="L167" i="10"/>
  <c r="L160" i="10"/>
  <c r="L203" i="10"/>
  <c r="L155" i="10"/>
  <c r="L254" i="10"/>
  <c r="L234" i="10"/>
  <c r="L224" i="10"/>
  <c r="L177" i="10"/>
  <c r="L211" i="10"/>
  <c r="L172" i="10"/>
  <c r="L144" i="10"/>
  <c r="L208" i="10"/>
  <c r="L156" i="10"/>
  <c r="L165" i="10"/>
  <c r="L194" i="10"/>
  <c r="L225" i="10"/>
  <c r="L192" i="10"/>
  <c r="L197" i="10"/>
  <c r="L217" i="10"/>
  <c r="L150" i="10"/>
  <c r="L249" i="10"/>
  <c r="L188" i="10"/>
  <c r="L223" i="10"/>
  <c r="L168" i="10"/>
  <c r="L153" i="10"/>
  <c r="L182" i="10"/>
  <c r="L247" i="10"/>
  <c r="L265" i="10"/>
  <c r="L222" i="10"/>
  <c r="L173" i="10"/>
  <c r="L187" i="10"/>
  <c r="L264" i="10"/>
  <c r="L196" i="10"/>
  <c r="L245" i="10"/>
  <c r="L214" i="10"/>
  <c r="L270" i="10"/>
  <c r="L266" i="10"/>
  <c r="L190" i="10"/>
  <c r="L140" i="10"/>
  <c r="L163" i="10"/>
  <c r="L246" i="10"/>
  <c r="L244" i="10"/>
  <c r="L242" i="10"/>
  <c r="L139" i="10"/>
  <c r="L147" i="10"/>
  <c r="L268" i="10"/>
  <c r="L141" i="10"/>
  <c r="L213" i="10"/>
  <c r="L198" i="10"/>
  <c r="L162" i="10"/>
  <c r="L199" i="10"/>
  <c r="L134" i="19"/>
  <c r="M134" i="7"/>
  <c r="S134" i="7" s="1"/>
  <c r="M240" i="3"/>
  <c r="S240" i="3" s="1"/>
  <c r="M207" i="3"/>
  <c r="S207" i="3" s="1"/>
  <c r="M251" i="3"/>
  <c r="S251" i="3" s="1"/>
  <c r="M160" i="3"/>
  <c r="S160" i="3" s="1"/>
  <c r="M166" i="3"/>
  <c r="S166" i="3" s="1"/>
  <c r="M195" i="3"/>
  <c r="S195" i="3" s="1"/>
  <c r="M248" i="3"/>
  <c r="S248" i="3" s="1"/>
  <c r="M196" i="3"/>
  <c r="S196" i="3" s="1"/>
  <c r="M147" i="3"/>
  <c r="S147" i="3" s="1"/>
  <c r="M140" i="3"/>
  <c r="S140" i="3" s="1"/>
  <c r="M249" i="3"/>
  <c r="S249" i="3" s="1"/>
  <c r="M261" i="3"/>
  <c r="S261" i="3" s="1"/>
  <c r="M269" i="3"/>
  <c r="S269" i="3" s="1"/>
  <c r="M198" i="3"/>
  <c r="S198" i="3" s="1"/>
  <c r="M188" i="3"/>
  <c r="S188" i="3" s="1"/>
  <c r="M172" i="3"/>
  <c r="S172" i="3" s="1"/>
  <c r="K5" i="22"/>
  <c r="K234" i="22"/>
  <c r="K230" i="22"/>
  <c r="K139" i="22"/>
  <c r="K165" i="22"/>
  <c r="K259" i="22"/>
  <c r="K260" i="22"/>
  <c r="K221" i="22"/>
  <c r="K241" i="22"/>
  <c r="K185" i="22"/>
  <c r="K262" i="22"/>
  <c r="K176" i="22"/>
  <c r="K142" i="22"/>
  <c r="K210" i="22"/>
  <c r="K134" i="22"/>
  <c r="K215" i="22"/>
  <c r="K191" i="22"/>
  <c r="K251" i="22"/>
  <c r="K256" i="22"/>
  <c r="K213" i="22"/>
  <c r="K186" i="22"/>
  <c r="K263" i="22"/>
  <c r="K175" i="22"/>
  <c r="K157" i="22"/>
  <c r="K257" i="22"/>
  <c r="K266" i="22"/>
  <c r="K265" i="22"/>
  <c r="K189" i="22"/>
  <c r="K192" i="22"/>
  <c r="K212" i="22"/>
  <c r="K198" i="22"/>
  <c r="K159" i="22"/>
  <c r="K152" i="22"/>
  <c r="K146" i="22"/>
  <c r="K232" i="22"/>
  <c r="K143" i="22"/>
  <c r="K201" i="22"/>
  <c r="K158" i="22"/>
  <c r="K190" i="22"/>
  <c r="K229" i="22"/>
  <c r="K211" i="22"/>
  <c r="K214" i="22"/>
  <c r="K163" i="22"/>
  <c r="K200" i="22"/>
  <c r="K164" i="22"/>
  <c r="K161" i="22"/>
  <c r="K258" i="22"/>
  <c r="K245" i="22"/>
  <c r="K149" i="22"/>
  <c r="K268" i="22"/>
  <c r="K233" i="22"/>
  <c r="K235" i="22"/>
  <c r="K144" i="22"/>
  <c r="K141" i="22"/>
  <c r="K253" i="22"/>
  <c r="K250" i="22"/>
  <c r="K239" i="22"/>
  <c r="K217" i="22"/>
  <c r="K183" i="22"/>
  <c r="K196" i="22"/>
  <c r="K208" i="22"/>
  <c r="K177" i="22"/>
  <c r="K174" i="22"/>
  <c r="K182" i="22"/>
  <c r="K173" i="22"/>
  <c r="K171" i="22"/>
  <c r="K247" i="22"/>
  <c r="K162" i="22"/>
  <c r="K207" i="22"/>
  <c r="K236" i="22"/>
  <c r="K180" i="22"/>
  <c r="K148" i="22"/>
  <c r="K261" i="22"/>
  <c r="K244" i="22"/>
  <c r="K222" i="22"/>
  <c r="K193" i="22"/>
  <c r="K169" i="22"/>
  <c r="K160" i="22"/>
  <c r="K136" i="22"/>
  <c r="K238" i="22"/>
  <c r="K199" i="22"/>
  <c r="K154" i="22"/>
  <c r="K197" i="22"/>
  <c r="K216" i="22"/>
  <c r="K227" i="22"/>
  <c r="K137" i="22"/>
  <c r="K150" i="22"/>
  <c r="K269" i="22"/>
  <c r="K242" i="22"/>
  <c r="K248" i="22"/>
  <c r="K243" i="22"/>
  <c r="K209" i="22"/>
  <c r="K187" i="22"/>
  <c r="K194" i="22"/>
  <c r="K166" i="22"/>
  <c r="K138" i="22"/>
  <c r="K140" i="22"/>
  <c r="K206" i="22"/>
  <c r="K240" i="22"/>
  <c r="K172" i="22"/>
  <c r="K167" i="22"/>
  <c r="K270" i="22"/>
  <c r="K255" i="22"/>
  <c r="K254" i="22"/>
  <c r="K249" i="22"/>
  <c r="K225" i="22"/>
  <c r="K224" i="22"/>
  <c r="K237" i="22"/>
  <c r="K147" i="22"/>
  <c r="K151" i="22"/>
  <c r="K135" i="22"/>
  <c r="K267" i="22"/>
  <c r="K223" i="22"/>
  <c r="K218" i="22"/>
  <c r="K153" i="22"/>
  <c r="K181" i="22"/>
  <c r="K205" i="22"/>
  <c r="K204" i="22"/>
  <c r="K231" i="22"/>
  <c r="K220" i="22"/>
  <c r="K202" i="22"/>
  <c r="K226" i="22"/>
  <c r="K179" i="22"/>
  <c r="K184" i="22"/>
  <c r="K155" i="22"/>
  <c r="K203" i="22"/>
  <c r="K246" i="22"/>
  <c r="K219" i="22"/>
  <c r="K145" i="22"/>
  <c r="K252" i="22"/>
  <c r="K170" i="22"/>
  <c r="K195" i="22"/>
  <c r="K228" i="22"/>
  <c r="K168" i="22"/>
  <c r="K178" i="22"/>
  <c r="K264" i="22"/>
  <c r="K156" i="22"/>
  <c r="K188" i="22"/>
  <c r="M178" i="20"/>
  <c r="S178" i="20" s="1"/>
  <c r="M200" i="20"/>
  <c r="S200" i="20" s="1"/>
  <c r="M218" i="20"/>
  <c r="S218" i="20" s="1"/>
  <c r="M269" i="20"/>
  <c r="S269" i="20" s="1"/>
  <c r="M169" i="20"/>
  <c r="S169" i="20" s="1"/>
  <c r="M160" i="20"/>
  <c r="S160" i="20" s="1"/>
  <c r="M220" i="20"/>
  <c r="S220" i="20" s="1"/>
  <c r="M188" i="20"/>
  <c r="S188" i="20" s="1"/>
  <c r="M162" i="20"/>
  <c r="S162" i="20" s="1"/>
  <c r="M217" i="20"/>
  <c r="S217" i="20" s="1"/>
  <c r="M248" i="20"/>
  <c r="S248" i="20" s="1"/>
  <c r="M185" i="20"/>
  <c r="S185" i="20" s="1"/>
  <c r="M161" i="20"/>
  <c r="S161" i="20" s="1"/>
  <c r="M203" i="32"/>
  <c r="S203" i="32" s="1"/>
  <c r="M220" i="32"/>
  <c r="S220" i="32" s="1"/>
  <c r="M204" i="32"/>
  <c r="S204" i="32" s="1"/>
  <c r="M146" i="32"/>
  <c r="S146" i="32" s="1"/>
  <c r="M163" i="32"/>
  <c r="S163" i="32" s="1"/>
  <c r="M170" i="32"/>
  <c r="S170" i="32" s="1"/>
  <c r="M254" i="32"/>
  <c r="S254" i="32" s="1"/>
  <c r="M201" i="32"/>
  <c r="S201" i="32" s="1"/>
  <c r="M178" i="32"/>
  <c r="S178" i="32" s="1"/>
  <c r="M252" i="32"/>
  <c r="S252" i="32" s="1"/>
  <c r="M140" i="32"/>
  <c r="S140" i="32" s="1"/>
  <c r="M172" i="32"/>
  <c r="S172" i="32" s="1"/>
  <c r="M159" i="39"/>
  <c r="S159" i="39" s="1"/>
  <c r="M177" i="39"/>
  <c r="S177" i="39" s="1"/>
  <c r="M201" i="39"/>
  <c r="S201" i="39" s="1"/>
  <c r="M182" i="39"/>
  <c r="S182" i="39" s="1"/>
  <c r="M179" i="39"/>
  <c r="S179" i="39" s="1"/>
  <c r="M181" i="39"/>
  <c r="S181" i="39" s="1"/>
  <c r="M188" i="39"/>
  <c r="S188" i="39" s="1"/>
  <c r="M241" i="39"/>
  <c r="S241" i="39" s="1"/>
  <c r="M197" i="39"/>
  <c r="S197" i="39" s="1"/>
  <c r="M249" i="39"/>
  <c r="S249" i="39" s="1"/>
  <c r="M195" i="39"/>
  <c r="S195" i="39" s="1"/>
  <c r="M134" i="39"/>
  <c r="S134" i="39" s="1"/>
  <c r="M224" i="39"/>
  <c r="S224" i="39" s="1"/>
  <c r="M141" i="18"/>
  <c r="S141" i="18" s="1"/>
  <c r="M205" i="18"/>
  <c r="S205" i="18" s="1"/>
  <c r="M268" i="18"/>
  <c r="S268" i="18" s="1"/>
  <c r="M152" i="18"/>
  <c r="S152" i="18" s="1"/>
  <c r="M144" i="18"/>
  <c r="S144" i="18" s="1"/>
  <c r="M139" i="18"/>
  <c r="S139" i="18" s="1"/>
  <c r="M255" i="18"/>
  <c r="S255" i="18" s="1"/>
  <c r="M192" i="18"/>
  <c r="S192" i="18" s="1"/>
  <c r="M178" i="18"/>
  <c r="S178" i="18" s="1"/>
  <c r="M149" i="18"/>
  <c r="S149" i="18" s="1"/>
  <c r="M253" i="18"/>
  <c r="S253" i="18" s="1"/>
  <c r="M251" i="18"/>
  <c r="S251" i="18" s="1"/>
  <c r="M232" i="18"/>
  <c r="S232" i="18" s="1"/>
  <c r="M217" i="18"/>
  <c r="S217" i="18" s="1"/>
  <c r="M233" i="18"/>
  <c r="S233" i="18" s="1"/>
  <c r="M212" i="18"/>
  <c r="S212" i="18" s="1"/>
  <c r="M173" i="18"/>
  <c r="S173" i="18" s="1"/>
  <c r="M157" i="18"/>
  <c r="S157" i="18" s="1"/>
  <c r="M177" i="18"/>
  <c r="S177" i="18" s="1"/>
  <c r="M180" i="18"/>
  <c r="S180" i="18" s="1"/>
  <c r="M155" i="18"/>
  <c r="S155" i="18" s="1"/>
  <c r="M138" i="18"/>
  <c r="S138" i="18" s="1"/>
  <c r="M190" i="18"/>
  <c r="S190" i="18" s="1"/>
  <c r="M234" i="18"/>
  <c r="S234" i="18" s="1"/>
  <c r="M179" i="18"/>
  <c r="S179" i="18" s="1"/>
  <c r="M252" i="18"/>
  <c r="S252" i="18" s="1"/>
  <c r="M258" i="18"/>
  <c r="S258" i="18" s="1"/>
  <c r="M183" i="18"/>
  <c r="S183" i="18" s="1"/>
  <c r="M257" i="18"/>
  <c r="S257" i="18" s="1"/>
  <c r="M241" i="18"/>
  <c r="S241" i="18" s="1"/>
  <c r="M221" i="18"/>
  <c r="S221" i="18" s="1"/>
  <c r="M215" i="18"/>
  <c r="S215" i="18" s="1"/>
  <c r="M185" i="18"/>
  <c r="S185" i="18" s="1"/>
  <c r="M218" i="18"/>
  <c r="S218" i="18" s="1"/>
  <c r="M175" i="18"/>
  <c r="S175" i="18" s="1"/>
  <c r="M239" i="18"/>
  <c r="S239" i="18" s="1"/>
  <c r="M164" i="18"/>
  <c r="S164" i="18" s="1"/>
  <c r="M148" i="18"/>
  <c r="S148" i="18" s="1"/>
  <c r="M211" i="18"/>
  <c r="S211" i="18" s="1"/>
  <c r="M143" i="18"/>
  <c r="S143" i="18" s="1"/>
  <c r="M265" i="18"/>
  <c r="S265" i="18" s="1"/>
  <c r="M153" i="18"/>
  <c r="S153" i="18" s="1"/>
  <c r="M269" i="18"/>
  <c r="S269" i="18" s="1"/>
  <c r="M250" i="18"/>
  <c r="S250" i="18" s="1"/>
  <c r="M247" i="18"/>
  <c r="S247" i="18" s="1"/>
  <c r="M209" i="18"/>
  <c r="S209" i="18" s="1"/>
  <c r="M228" i="18"/>
  <c r="S228" i="18" s="1"/>
  <c r="M199" i="18"/>
  <c r="S199" i="18" s="1"/>
  <c r="M219" i="18"/>
  <c r="S219" i="18" s="1"/>
  <c r="M150" i="18"/>
  <c r="S150" i="18" s="1"/>
  <c r="M201" i="18"/>
  <c r="S201" i="18" s="1"/>
  <c r="M264" i="18"/>
  <c r="S264" i="18" s="1"/>
  <c r="M227" i="18"/>
  <c r="S227" i="18" s="1"/>
  <c r="M249" i="18"/>
  <c r="S249" i="18" s="1"/>
  <c r="M267" i="18"/>
  <c r="S267" i="18" s="1"/>
  <c r="M242" i="18"/>
  <c r="S242" i="18" s="1"/>
  <c r="M195" i="18"/>
  <c r="S195" i="18" s="1"/>
  <c r="M184" i="18"/>
  <c r="S184" i="18" s="1"/>
  <c r="M198" i="18"/>
  <c r="S198" i="18" s="1"/>
  <c r="M194" i="18"/>
  <c r="S194" i="18" s="1"/>
  <c r="M170" i="18"/>
  <c r="S170" i="18" s="1"/>
  <c r="M160" i="18"/>
  <c r="S160" i="18" s="1"/>
  <c r="M236" i="18"/>
  <c r="S236" i="18" s="1"/>
  <c r="M167" i="18"/>
  <c r="S167" i="18" s="1"/>
  <c r="M260" i="18"/>
  <c r="S260" i="18" s="1"/>
  <c r="M240" i="18"/>
  <c r="S240" i="18" s="1"/>
  <c r="M213" i="18"/>
  <c r="S213" i="18" s="1"/>
  <c r="M235" i="18"/>
  <c r="S235" i="18" s="1"/>
  <c r="M207" i="18"/>
  <c r="S207" i="18" s="1"/>
  <c r="M200" i="18"/>
  <c r="S200" i="18" s="1"/>
  <c r="M196" i="18"/>
  <c r="S196" i="18" s="1"/>
  <c r="M191" i="18"/>
  <c r="S191" i="18" s="1"/>
  <c r="M163" i="18"/>
  <c r="S163" i="18" s="1"/>
  <c r="M147" i="18"/>
  <c r="S147" i="18" s="1"/>
  <c r="M182" i="18"/>
  <c r="S182" i="18" s="1"/>
  <c r="M169" i="18"/>
  <c r="S169" i="18" s="1"/>
  <c r="M154" i="18"/>
  <c r="S154" i="18" s="1"/>
  <c r="M261" i="18"/>
  <c r="S261" i="18" s="1"/>
  <c r="M206" i="18"/>
  <c r="S206" i="18" s="1"/>
  <c r="M134" i="18"/>
  <c r="S134" i="18" s="1"/>
  <c r="M146" i="18"/>
  <c r="S146" i="18" s="1"/>
  <c r="M172" i="18"/>
  <c r="S172" i="18" s="1"/>
  <c r="M145" i="18"/>
  <c r="S145" i="18" s="1"/>
  <c r="M210" i="18"/>
  <c r="S210" i="18" s="1"/>
  <c r="M216" i="18"/>
  <c r="S216" i="18" s="1"/>
  <c r="M222" i="18"/>
  <c r="S222" i="18" s="1"/>
  <c r="M259" i="18"/>
  <c r="S259" i="18" s="1"/>
  <c r="M208" i="18"/>
  <c r="S208" i="18" s="1"/>
  <c r="M193" i="18"/>
  <c r="S193" i="18" s="1"/>
  <c r="M168" i="18"/>
  <c r="S168" i="18" s="1"/>
  <c r="M229" i="18"/>
  <c r="S229" i="18" s="1"/>
  <c r="M140" i="18"/>
  <c r="S140" i="18" s="1"/>
  <c r="M159" i="18"/>
  <c r="S159" i="18" s="1"/>
  <c r="M254" i="18"/>
  <c r="S254" i="18" s="1"/>
  <c r="M220" i="18"/>
  <c r="S220" i="18" s="1"/>
  <c r="M244" i="18"/>
  <c r="S244" i="18" s="1"/>
  <c r="M166" i="18"/>
  <c r="S166" i="18" s="1"/>
  <c r="M197" i="18"/>
  <c r="S197" i="18" s="1"/>
  <c r="M142" i="18"/>
  <c r="S142" i="18" s="1"/>
  <c r="M151" i="18"/>
  <c r="S151" i="18" s="1"/>
  <c r="M135" i="18"/>
  <c r="S135" i="18" s="1"/>
  <c r="M176" i="18"/>
  <c r="S176" i="18" s="1"/>
  <c r="M174" i="18"/>
  <c r="S174" i="18" s="1"/>
  <c r="M256" i="18"/>
  <c r="S256" i="18" s="1"/>
  <c r="M225" i="18"/>
  <c r="S225" i="18" s="1"/>
  <c r="M231" i="18"/>
  <c r="S231" i="18" s="1"/>
  <c r="M158" i="18"/>
  <c r="S158" i="18" s="1"/>
  <c r="M156" i="18"/>
  <c r="S156" i="18" s="1"/>
  <c r="M137" i="18"/>
  <c r="S137" i="18" s="1"/>
  <c r="M262" i="18"/>
  <c r="S262" i="18" s="1"/>
  <c r="M263" i="18"/>
  <c r="S263" i="18" s="1"/>
  <c r="M181" i="18"/>
  <c r="S181" i="18" s="1"/>
  <c r="M186" i="18"/>
  <c r="S186" i="18" s="1"/>
  <c r="M246" i="18"/>
  <c r="S246" i="18" s="1"/>
  <c r="M136" i="18"/>
  <c r="S136" i="18" s="1"/>
  <c r="M165" i="18"/>
  <c r="S165" i="18" s="1"/>
  <c r="M245" i="18"/>
  <c r="S245" i="18" s="1"/>
  <c r="M204" i="18"/>
  <c r="S204" i="18" s="1"/>
  <c r="M171" i="18"/>
  <c r="S171" i="18" s="1"/>
  <c r="M189" i="18"/>
  <c r="S189" i="18" s="1"/>
  <c r="M187" i="18"/>
  <c r="S187" i="18" s="1"/>
  <c r="M224" i="18"/>
  <c r="S224" i="18" s="1"/>
  <c r="M202" i="18"/>
  <c r="S202" i="18" s="1"/>
  <c r="M214" i="18"/>
  <c r="S214" i="18" s="1"/>
  <c r="M248" i="18"/>
  <c r="S248" i="18" s="1"/>
  <c r="M188" i="18"/>
  <c r="S188" i="18" s="1"/>
  <c r="M161" i="18"/>
  <c r="S161" i="18" s="1"/>
  <c r="M266" i="18"/>
  <c r="S266" i="18" s="1"/>
  <c r="M226" i="18"/>
  <c r="S226" i="18" s="1"/>
  <c r="M230" i="18"/>
  <c r="S230" i="18" s="1"/>
  <c r="M203" i="18"/>
  <c r="S203" i="18" s="1"/>
  <c r="M270" i="18"/>
  <c r="S270" i="18" s="1"/>
  <c r="M162" i="18"/>
  <c r="S162" i="18" s="1"/>
  <c r="M238" i="18"/>
  <c r="S238" i="18" s="1"/>
  <c r="M223" i="18"/>
  <c r="S223" i="18" s="1"/>
  <c r="M237" i="18"/>
  <c r="S237" i="18" s="1"/>
  <c r="M243" i="18"/>
  <c r="S243" i="18" s="1"/>
  <c r="L141" i="18"/>
  <c r="L186" i="18"/>
  <c r="L213" i="18"/>
  <c r="L218" i="18"/>
  <c r="L205" i="18"/>
  <c r="L238" i="18"/>
  <c r="L241" i="18"/>
  <c r="L246" i="18"/>
  <c r="L134" i="18"/>
  <c r="L193" i="18"/>
  <c r="L150" i="18"/>
  <c r="L135" i="18"/>
  <c r="L268" i="18"/>
  <c r="L217" i="18"/>
  <c r="L215" i="18"/>
  <c r="L185" i="18"/>
  <c r="L181" i="18"/>
  <c r="L161" i="18"/>
  <c r="L151" i="18"/>
  <c r="L236" i="18"/>
  <c r="L243" i="18"/>
  <c r="L201" i="18"/>
  <c r="L216" i="18"/>
  <c r="L197" i="18"/>
  <c r="L169" i="18"/>
  <c r="L177" i="18"/>
  <c r="L166" i="18"/>
  <c r="L139" i="18"/>
  <c r="L183" i="18"/>
  <c r="L260" i="18"/>
  <c r="L245" i="18"/>
  <c r="L209" i="18"/>
  <c r="L206" i="18"/>
  <c r="L173" i="18"/>
  <c r="L223" i="18"/>
  <c r="L178" i="18"/>
  <c r="L152" i="18"/>
  <c r="L168" i="18"/>
  <c r="L195" i="18"/>
  <c r="L255" i="18"/>
  <c r="L188" i="18"/>
  <c r="L261" i="18"/>
  <c r="L207" i="18"/>
  <c r="L200" i="18"/>
  <c r="L157" i="18"/>
  <c r="L163" i="18"/>
  <c r="L147" i="18"/>
  <c r="L136" i="18"/>
  <c r="L264" i="18"/>
  <c r="L184" i="18"/>
  <c r="L270" i="18"/>
  <c r="L229" i="18"/>
  <c r="L221" i="18"/>
  <c r="L253" i="18"/>
  <c r="L210" i="18"/>
  <c r="L202" i="18"/>
  <c r="L248" i="18"/>
  <c r="L143" i="18"/>
  <c r="L149" i="18"/>
  <c r="L266" i="18"/>
  <c r="L237" i="18"/>
  <c r="L222" i="18"/>
  <c r="L219" i="18"/>
  <c r="L182" i="18"/>
  <c r="L171" i="18"/>
  <c r="L164" i="18"/>
  <c r="L208" i="18"/>
  <c r="L140" i="18"/>
  <c r="L170" i="18"/>
  <c r="L267" i="18"/>
  <c r="L146" i="18"/>
  <c r="L230" i="18"/>
  <c r="L224" i="18"/>
  <c r="L158" i="18"/>
  <c r="L259" i="18"/>
  <c r="L233" i="18"/>
  <c r="L240" i="18"/>
  <c r="L194" i="18"/>
  <c r="L220" i="18"/>
  <c r="L231" i="18"/>
  <c r="L189" i="18"/>
  <c r="L180" i="18"/>
  <c r="L153" i="18"/>
  <c r="L162" i="18"/>
  <c r="L211" i="18"/>
  <c r="L159" i="18"/>
  <c r="L263" i="18"/>
  <c r="L258" i="18"/>
  <c r="L226" i="18"/>
  <c r="L175" i="18"/>
  <c r="L174" i="18"/>
  <c r="L227" i="18"/>
  <c r="L138" i="18"/>
  <c r="L265" i="18"/>
  <c r="L257" i="18"/>
  <c r="L232" i="18"/>
  <c r="L198" i="18"/>
  <c r="L225" i="18"/>
  <c r="L269" i="18"/>
  <c r="L191" i="18"/>
  <c r="L172" i="18"/>
  <c r="L187" i="18"/>
  <c r="L160" i="18"/>
  <c r="L137" i="18"/>
  <c r="L155" i="18"/>
  <c r="L165" i="18"/>
  <c r="L145" i="18"/>
  <c r="L242" i="18"/>
  <c r="L176" i="18"/>
  <c r="L192" i="18"/>
  <c r="L154" i="18"/>
  <c r="L203" i="18"/>
  <c r="L179" i="18"/>
  <c r="L148" i="18"/>
  <c r="L262" i="18"/>
  <c r="L144" i="18"/>
  <c r="L190" i="18"/>
  <c r="L247" i="18"/>
  <c r="L156" i="18"/>
  <c r="L235" i="18"/>
  <c r="L244" i="18"/>
  <c r="L252" i="18"/>
  <c r="L249" i="18"/>
  <c r="L254" i="18"/>
  <c r="L142" i="18"/>
  <c r="L251" i="18"/>
  <c r="L239" i="18"/>
  <c r="L212" i="18"/>
  <c r="L234" i="18"/>
  <c r="L228" i="18"/>
  <c r="L214" i="18"/>
  <c r="L256" i="18"/>
  <c r="L199" i="18"/>
  <c r="L250" i="18"/>
  <c r="L204" i="18"/>
  <c r="L167" i="18"/>
  <c r="L196" i="18"/>
  <c r="L172" i="31"/>
  <c r="L150" i="31"/>
  <c r="L166" i="31"/>
  <c r="L178" i="31"/>
  <c r="L148" i="31"/>
  <c r="L140" i="31"/>
  <c r="L180" i="31"/>
  <c r="L135" i="31"/>
  <c r="L158" i="31"/>
  <c r="L188" i="31"/>
  <c r="L142" i="31"/>
  <c r="L176" i="31"/>
  <c r="L251" i="31"/>
  <c r="L173" i="31"/>
  <c r="L169" i="31"/>
  <c r="L175" i="31"/>
  <c r="L200" i="31"/>
  <c r="L155" i="31"/>
  <c r="L177" i="31"/>
  <c r="L236" i="31"/>
  <c r="L165" i="31"/>
  <c r="L167" i="31"/>
  <c r="L151" i="31"/>
  <c r="L232" i="31"/>
  <c r="L161" i="31"/>
  <c r="L182" i="31"/>
  <c r="L147" i="31"/>
  <c r="L234" i="31"/>
  <c r="L157" i="31"/>
  <c r="L164" i="31"/>
  <c r="L153" i="31"/>
  <c r="L138" i="31"/>
  <c r="L171" i="31"/>
  <c r="L139" i="31"/>
  <c r="L159" i="31"/>
  <c r="L143" i="31"/>
  <c r="L145" i="31"/>
  <c r="L163" i="31"/>
  <c r="L149" i="31"/>
  <c r="L137" i="31"/>
  <c r="L134" i="31"/>
  <c r="L260" i="31"/>
  <c r="L242" i="31"/>
  <c r="L221" i="31"/>
  <c r="L226" i="31"/>
  <c r="L211" i="31"/>
  <c r="L203" i="31"/>
  <c r="L146" i="31"/>
  <c r="L230" i="31"/>
  <c r="L252" i="31"/>
  <c r="L237" i="31"/>
  <c r="L217" i="31"/>
  <c r="L183" i="31"/>
  <c r="L266" i="31"/>
  <c r="L246" i="31"/>
  <c r="L231" i="31"/>
  <c r="L207" i="31"/>
  <c r="L210" i="31"/>
  <c r="L191" i="31"/>
  <c r="L141" i="31"/>
  <c r="L179" i="31"/>
  <c r="L224" i="31"/>
  <c r="L156" i="31"/>
  <c r="L154" i="31"/>
  <c r="L213" i="31"/>
  <c r="L181" i="31"/>
  <c r="L256" i="31"/>
  <c r="L241" i="31"/>
  <c r="L248" i="31"/>
  <c r="L196" i="31"/>
  <c r="L219" i="31"/>
  <c r="L216" i="31"/>
  <c r="L228" i="31"/>
  <c r="L174" i="31"/>
  <c r="L168" i="31"/>
  <c r="L193" i="31"/>
  <c r="L261" i="31"/>
  <c r="L201" i="31"/>
  <c r="L187" i="31"/>
  <c r="L262" i="31"/>
  <c r="L269" i="31"/>
  <c r="L253" i="31"/>
  <c r="L245" i="31"/>
  <c r="L225" i="31"/>
  <c r="L215" i="31"/>
  <c r="L206" i="31"/>
  <c r="L233" i="31"/>
  <c r="L160" i="31"/>
  <c r="L227" i="31"/>
  <c r="L185" i="31"/>
  <c r="L264" i="31"/>
  <c r="L239" i="31"/>
  <c r="L205" i="31"/>
  <c r="L208" i="31"/>
  <c r="L186" i="31"/>
  <c r="L244" i="31"/>
  <c r="L255" i="31"/>
  <c r="L199" i="31"/>
  <c r="L209" i="31"/>
  <c r="L189" i="31"/>
  <c r="L270" i="31"/>
  <c r="L257" i="31"/>
  <c r="L197" i="31"/>
  <c r="L195" i="31"/>
  <c r="L220" i="31"/>
  <c r="L170" i="31"/>
  <c r="L263" i="31"/>
  <c r="L223" i="31"/>
  <c r="L254" i="31"/>
  <c r="L250" i="31"/>
  <c r="L192" i="31"/>
  <c r="L136" i="31"/>
  <c r="L152" i="31"/>
  <c r="L259" i="31"/>
  <c r="L198" i="31"/>
  <c r="L258" i="31"/>
  <c r="L247" i="31"/>
  <c r="L218" i="31"/>
  <c r="L190" i="31"/>
  <c r="L229" i="31"/>
  <c r="L238" i="31"/>
  <c r="L184" i="31"/>
  <c r="L214" i="31"/>
  <c r="L267" i="31"/>
  <c r="L202" i="31"/>
  <c r="L194" i="31"/>
  <c r="L268" i="31"/>
  <c r="L249" i="31"/>
  <c r="L243" i="31"/>
  <c r="L212" i="31"/>
  <c r="L204" i="31"/>
  <c r="L235" i="31"/>
  <c r="L144" i="31"/>
  <c r="L162" i="31"/>
  <c r="L265" i="31"/>
  <c r="L222" i="31"/>
  <c r="L240" i="31"/>
  <c r="K172" i="29"/>
  <c r="K158" i="29"/>
  <c r="K136" i="29"/>
  <c r="K154" i="29"/>
  <c r="K222" i="29"/>
  <c r="K206" i="29"/>
  <c r="K142" i="29"/>
  <c r="K189" i="29"/>
  <c r="K178" i="29"/>
  <c r="K244" i="29"/>
  <c r="K181" i="29"/>
  <c r="K134" i="29"/>
  <c r="K143" i="29"/>
  <c r="K214" i="29"/>
  <c r="K231" i="29"/>
  <c r="K187" i="29"/>
  <c r="K268" i="29"/>
  <c r="K256" i="29"/>
  <c r="K200" i="29"/>
  <c r="K191" i="29"/>
  <c r="K259" i="29"/>
  <c r="K219" i="29"/>
  <c r="K196" i="29"/>
  <c r="K166" i="29"/>
  <c r="K182" i="29"/>
  <c r="K262" i="29"/>
  <c r="K233" i="29"/>
  <c r="K210" i="29"/>
  <c r="K227" i="29"/>
  <c r="K192" i="29"/>
  <c r="K194" i="29"/>
  <c r="K188" i="29"/>
  <c r="K164" i="29"/>
  <c r="K228" i="29"/>
  <c r="K263" i="29"/>
  <c r="K258" i="29"/>
  <c r="K162" i="29"/>
  <c r="K264" i="29"/>
  <c r="K245" i="29"/>
  <c r="K246" i="29"/>
  <c r="K212" i="29"/>
  <c r="K226" i="29"/>
  <c r="K215" i="29"/>
  <c r="K184" i="29"/>
  <c r="K144" i="29"/>
  <c r="K175" i="29"/>
  <c r="K146" i="29"/>
  <c r="K141" i="29"/>
  <c r="K171" i="29"/>
  <c r="K230" i="29"/>
  <c r="K208" i="29"/>
  <c r="K254" i="29"/>
  <c r="K148" i="29"/>
  <c r="K240" i="29"/>
  <c r="K211" i="29"/>
  <c r="K157" i="29"/>
  <c r="K160" i="29"/>
  <c r="K140" i="29"/>
  <c r="K265" i="29"/>
  <c r="K235" i="29"/>
  <c r="K213" i="29"/>
  <c r="K152" i="29"/>
  <c r="K173" i="29"/>
  <c r="K165" i="29"/>
  <c r="K150" i="29"/>
  <c r="K260" i="29"/>
  <c r="K197" i="29"/>
  <c r="K168" i="29"/>
  <c r="K267" i="29"/>
  <c r="K229" i="29"/>
  <c r="K137" i="29"/>
  <c r="K139" i="29"/>
  <c r="K234" i="29"/>
  <c r="K149" i="29"/>
  <c r="K216" i="29"/>
  <c r="K179" i="29"/>
  <c r="K170" i="29"/>
  <c r="K163" i="29"/>
  <c r="K255" i="29"/>
  <c r="K237" i="29"/>
  <c r="K205" i="29"/>
  <c r="K169" i="29"/>
  <c r="K209" i="29"/>
  <c r="K180" i="29"/>
  <c r="K269" i="29"/>
  <c r="K186" i="29"/>
  <c r="K177" i="29"/>
  <c r="K167" i="29"/>
  <c r="K190" i="29"/>
  <c r="K247" i="29"/>
  <c r="K161" i="29"/>
  <c r="K261" i="29"/>
  <c r="K243" i="29"/>
  <c r="K257" i="29"/>
  <c r="K225" i="29"/>
  <c r="K156" i="29"/>
  <c r="K153" i="29"/>
  <c r="K151" i="29"/>
  <c r="K250" i="29"/>
  <c r="K238" i="29"/>
  <c r="K202" i="29"/>
  <c r="K241" i="29"/>
  <c r="K176" i="29"/>
  <c r="K220" i="29"/>
  <c r="K207" i="29"/>
  <c r="K195" i="29"/>
  <c r="K199" i="29"/>
  <c r="K159" i="29"/>
  <c r="K145" i="29"/>
  <c r="K193" i="29"/>
  <c r="K232" i="29"/>
  <c r="K138" i="29"/>
  <c r="K174" i="29"/>
  <c r="K155" i="29"/>
  <c r="K221" i="29"/>
  <c r="K249" i="29"/>
  <c r="K252" i="29"/>
  <c r="K266" i="29"/>
  <c r="K224" i="29"/>
  <c r="K203" i="29"/>
  <c r="K201" i="29"/>
  <c r="K218" i="29"/>
  <c r="K198" i="29"/>
  <c r="K135" i="29"/>
  <c r="K217" i="29"/>
  <c r="K251" i="29"/>
  <c r="K183" i="29"/>
  <c r="K147" i="29"/>
  <c r="K270" i="29"/>
  <c r="K248" i="29"/>
  <c r="K204" i="29"/>
  <c r="K223" i="29"/>
  <c r="K236" i="29"/>
  <c r="K239" i="29"/>
  <c r="K253" i="29"/>
  <c r="K242" i="29"/>
  <c r="K185" i="29"/>
  <c r="M134" i="24"/>
  <c r="S134" i="24" s="1"/>
  <c r="M135" i="24"/>
  <c r="S135" i="24" s="1"/>
  <c r="M136" i="24"/>
  <c r="S136" i="24" s="1"/>
  <c r="M248" i="24"/>
  <c r="S248" i="24" s="1"/>
  <c r="M260" i="24"/>
  <c r="S260" i="24" s="1"/>
  <c r="M171" i="24"/>
  <c r="S171" i="24" s="1"/>
  <c r="M253" i="24"/>
  <c r="S253" i="24" s="1"/>
  <c r="M214" i="24"/>
  <c r="S214" i="24" s="1"/>
  <c r="M147" i="24"/>
  <c r="S147" i="24" s="1"/>
  <c r="M228" i="24"/>
  <c r="S228" i="24" s="1"/>
  <c r="M148" i="24"/>
  <c r="S148" i="24" s="1"/>
  <c r="M137" i="24"/>
  <c r="S137" i="24" s="1"/>
  <c r="M231" i="24"/>
  <c r="S231" i="24" s="1"/>
  <c r="M183" i="24"/>
  <c r="S183" i="24" s="1"/>
  <c r="M182" i="24"/>
  <c r="S182" i="24" s="1"/>
  <c r="M190" i="24"/>
  <c r="S190" i="24" s="1"/>
  <c r="M213" i="24"/>
  <c r="S213" i="24" s="1"/>
  <c r="M216" i="24"/>
  <c r="S216" i="24" s="1"/>
  <c r="M268" i="24"/>
  <c r="S268" i="24" s="1"/>
  <c r="M251" i="24"/>
  <c r="S251" i="24" s="1"/>
  <c r="M222" i="24"/>
  <c r="S222" i="24" s="1"/>
  <c r="M262" i="24"/>
  <c r="S262" i="24" s="1"/>
  <c r="M206" i="24"/>
  <c r="S206" i="24" s="1"/>
  <c r="M243" i="24"/>
  <c r="S243" i="24" s="1"/>
  <c r="M162" i="24"/>
  <c r="S162" i="24" s="1"/>
  <c r="M170" i="24"/>
  <c r="S170" i="24" s="1"/>
  <c r="M263" i="24"/>
  <c r="S263" i="24" s="1"/>
  <c r="M212" i="24"/>
  <c r="S212" i="24" s="1"/>
  <c r="M163" i="24"/>
  <c r="S163" i="24" s="1"/>
  <c r="M143" i="24"/>
  <c r="S143" i="24" s="1"/>
  <c r="M244" i="24"/>
  <c r="S244" i="24" s="1"/>
  <c r="M219" i="24"/>
  <c r="S219" i="24" s="1"/>
  <c r="M158" i="24"/>
  <c r="S158" i="24" s="1"/>
  <c r="M153" i="24"/>
  <c r="S153" i="24" s="1"/>
  <c r="M264" i="24"/>
  <c r="S264" i="24" s="1"/>
  <c r="M238" i="24"/>
  <c r="S238" i="24" s="1"/>
  <c r="M218" i="24"/>
  <c r="S218" i="24" s="1"/>
  <c r="M203" i="24"/>
  <c r="S203" i="24" s="1"/>
  <c r="M236" i="24"/>
  <c r="S236" i="24" s="1"/>
  <c r="M194" i="24"/>
  <c r="S194" i="24" s="1"/>
  <c r="M172" i="24"/>
  <c r="S172" i="24" s="1"/>
  <c r="M144" i="24"/>
  <c r="S144" i="24" s="1"/>
  <c r="M145" i="24"/>
  <c r="S145" i="24" s="1"/>
  <c r="M230" i="24"/>
  <c r="S230" i="24" s="1"/>
  <c r="M225" i="24"/>
  <c r="S225" i="24" s="1"/>
  <c r="M207" i="24"/>
  <c r="S207" i="24" s="1"/>
  <c r="M249" i="24"/>
  <c r="S249" i="24" s="1"/>
  <c r="M175" i="24"/>
  <c r="S175" i="24" s="1"/>
  <c r="M159" i="24"/>
  <c r="S159" i="24" s="1"/>
  <c r="M189" i="24"/>
  <c r="S189" i="24" s="1"/>
  <c r="M201" i="24"/>
  <c r="S201" i="24" s="1"/>
  <c r="M252" i="24"/>
  <c r="S252" i="24" s="1"/>
  <c r="M269" i="24"/>
  <c r="S269" i="24" s="1"/>
  <c r="M211" i="24"/>
  <c r="S211" i="24" s="1"/>
  <c r="M179" i="24"/>
  <c r="S179" i="24" s="1"/>
  <c r="M177" i="24"/>
  <c r="S177" i="24" s="1"/>
  <c r="M185" i="24"/>
  <c r="S185" i="24" s="1"/>
  <c r="M224" i="24"/>
  <c r="S224" i="24" s="1"/>
  <c r="M239" i="24"/>
  <c r="S239" i="24" s="1"/>
  <c r="M237" i="24"/>
  <c r="S237" i="24" s="1"/>
  <c r="M246" i="24"/>
  <c r="S246" i="24" s="1"/>
  <c r="M209" i="24"/>
  <c r="S209" i="24" s="1"/>
  <c r="M184" i="24"/>
  <c r="S184" i="24" s="1"/>
  <c r="M142" i="24"/>
  <c r="S142" i="24" s="1"/>
  <c r="M245" i="24"/>
  <c r="S245" i="24" s="1"/>
  <c r="M234" i="24"/>
  <c r="S234" i="24" s="1"/>
  <c r="M221" i="24"/>
  <c r="S221" i="24" s="1"/>
  <c r="M255" i="24"/>
  <c r="S255" i="24" s="1"/>
  <c r="M198" i="24"/>
  <c r="S198" i="24" s="1"/>
  <c r="M161" i="24"/>
  <c r="S161" i="24" s="1"/>
  <c r="M257" i="24"/>
  <c r="S257" i="24" s="1"/>
  <c r="M140" i="24"/>
  <c r="S140" i="24" s="1"/>
  <c r="M138" i="24"/>
  <c r="S138" i="24" s="1"/>
  <c r="M168" i="24"/>
  <c r="S168" i="24" s="1"/>
  <c r="M227" i="24"/>
  <c r="S227" i="24" s="1"/>
  <c r="M240" i="24"/>
  <c r="S240" i="24" s="1"/>
  <c r="M258" i="24"/>
  <c r="S258" i="24" s="1"/>
  <c r="M265" i="24"/>
  <c r="S265" i="24" s="1"/>
  <c r="M164" i="24"/>
  <c r="S164" i="24" s="1"/>
  <c r="M151" i="24"/>
  <c r="S151" i="24" s="1"/>
  <c r="M150" i="24"/>
  <c r="S150" i="24" s="1"/>
  <c r="M210" i="24"/>
  <c r="S210" i="24" s="1"/>
  <c r="M233" i="24"/>
  <c r="S233" i="24" s="1"/>
  <c r="M215" i="24"/>
  <c r="S215" i="24" s="1"/>
  <c r="M191" i="24"/>
  <c r="S191" i="24" s="1"/>
  <c r="M204" i="24"/>
  <c r="S204" i="24" s="1"/>
  <c r="M242" i="24"/>
  <c r="S242" i="24" s="1"/>
  <c r="M186" i="24"/>
  <c r="S186" i="24" s="1"/>
  <c r="M157" i="24"/>
  <c r="S157" i="24" s="1"/>
  <c r="M181" i="24"/>
  <c r="S181" i="24" s="1"/>
  <c r="M165" i="24"/>
  <c r="S165" i="24" s="1"/>
  <c r="M266" i="24"/>
  <c r="S266" i="24" s="1"/>
  <c r="M196" i="24"/>
  <c r="S196" i="24" s="1"/>
  <c r="M197" i="24"/>
  <c r="S197" i="24" s="1"/>
  <c r="M256" i="24"/>
  <c r="S256" i="24" s="1"/>
  <c r="M195" i="24"/>
  <c r="S195" i="24" s="1"/>
  <c r="M205" i="24"/>
  <c r="S205" i="24" s="1"/>
  <c r="M220" i="24"/>
  <c r="S220" i="24" s="1"/>
  <c r="M223" i="24"/>
  <c r="S223" i="24" s="1"/>
  <c r="M235" i="24"/>
  <c r="S235" i="24" s="1"/>
  <c r="M188" i="24"/>
  <c r="S188" i="24" s="1"/>
  <c r="M173" i="24"/>
  <c r="S173" i="24" s="1"/>
  <c r="M232" i="24"/>
  <c r="S232" i="24" s="1"/>
  <c r="M139" i="24"/>
  <c r="S139" i="24" s="1"/>
  <c r="M229" i="24"/>
  <c r="S229" i="24" s="1"/>
  <c r="M192" i="24"/>
  <c r="S192" i="24" s="1"/>
  <c r="M169" i="24"/>
  <c r="S169" i="24" s="1"/>
  <c r="M146" i="24"/>
  <c r="S146" i="24" s="1"/>
  <c r="M154" i="24"/>
  <c r="S154" i="24" s="1"/>
  <c r="M270" i="24"/>
  <c r="S270" i="24" s="1"/>
  <c r="M208" i="24"/>
  <c r="S208" i="24" s="1"/>
  <c r="M187" i="24"/>
  <c r="S187" i="24" s="1"/>
  <c r="M167" i="24"/>
  <c r="S167" i="24" s="1"/>
  <c r="M156" i="24"/>
  <c r="S156" i="24" s="1"/>
  <c r="M180" i="24"/>
  <c r="S180" i="24" s="1"/>
  <c r="M176" i="24"/>
  <c r="S176" i="24" s="1"/>
  <c r="M166" i="24"/>
  <c r="S166" i="24" s="1"/>
  <c r="M241" i="24"/>
  <c r="S241" i="24" s="1"/>
  <c r="M202" i="24"/>
  <c r="S202" i="24" s="1"/>
  <c r="M141" i="24"/>
  <c r="S141" i="24" s="1"/>
  <c r="M199" i="24"/>
  <c r="S199" i="24" s="1"/>
  <c r="M254" i="24"/>
  <c r="S254" i="24" s="1"/>
  <c r="M247" i="24"/>
  <c r="S247" i="24" s="1"/>
  <c r="M152" i="24"/>
  <c r="S152" i="24" s="1"/>
  <c r="M217" i="24"/>
  <c r="S217" i="24" s="1"/>
  <c r="M178" i="24"/>
  <c r="S178" i="24" s="1"/>
  <c r="M149" i="24"/>
  <c r="S149" i="24" s="1"/>
  <c r="M226" i="24"/>
  <c r="S226" i="24" s="1"/>
  <c r="M193" i="24"/>
  <c r="S193" i="24" s="1"/>
  <c r="M174" i="24"/>
  <c r="S174" i="24" s="1"/>
  <c r="M155" i="24"/>
  <c r="S155" i="24" s="1"/>
  <c r="M267" i="24"/>
  <c r="S267" i="24" s="1"/>
  <c r="M259" i="24"/>
  <c r="S259" i="24" s="1"/>
  <c r="M200" i="24"/>
  <c r="S200" i="24" s="1"/>
  <c r="M250" i="24"/>
  <c r="S250" i="24" s="1"/>
  <c r="M160" i="24"/>
  <c r="S160" i="24" s="1"/>
  <c r="M261" i="24"/>
  <c r="S261" i="24" s="1"/>
  <c r="M179" i="25"/>
  <c r="S179" i="25" s="1"/>
  <c r="M196" i="25"/>
  <c r="S196" i="25" s="1"/>
  <c r="M170" i="25"/>
  <c r="S170" i="25" s="1"/>
  <c r="M207" i="25"/>
  <c r="S207" i="25" s="1"/>
  <c r="M135" i="25"/>
  <c r="S135" i="25" s="1"/>
  <c r="M136" i="25"/>
  <c r="S136" i="25" s="1"/>
  <c r="M178" i="25"/>
  <c r="S178" i="25" s="1"/>
  <c r="M263" i="25"/>
  <c r="S263" i="25" s="1"/>
  <c r="M247" i="25"/>
  <c r="S247" i="25" s="1"/>
  <c r="M205" i="25"/>
  <c r="S205" i="25" s="1"/>
  <c r="M252" i="25"/>
  <c r="S252" i="25" s="1"/>
  <c r="M248" i="25"/>
  <c r="S248" i="25" s="1"/>
  <c r="M185" i="25"/>
  <c r="S185" i="25" s="1"/>
  <c r="M134" i="25"/>
  <c r="S134" i="25" s="1"/>
  <c r="M269" i="25"/>
  <c r="S269" i="25" s="1"/>
  <c r="M186" i="25"/>
  <c r="S186" i="25" s="1"/>
  <c r="M254" i="25"/>
  <c r="S254" i="25" s="1"/>
  <c r="M229" i="25"/>
  <c r="S229" i="25" s="1"/>
  <c r="M226" i="25"/>
  <c r="S226" i="25" s="1"/>
  <c r="M241" i="25"/>
  <c r="S241" i="25" s="1"/>
  <c r="M159" i="25"/>
  <c r="S159" i="25" s="1"/>
  <c r="M219" i="25"/>
  <c r="S219" i="25" s="1"/>
  <c r="M212" i="25"/>
  <c r="S212" i="25" s="1"/>
  <c r="M245" i="25"/>
  <c r="S245" i="25" s="1"/>
  <c r="M255" i="25"/>
  <c r="S255" i="25" s="1"/>
  <c r="M200" i="25"/>
  <c r="S200" i="25" s="1"/>
  <c r="M234" i="25"/>
  <c r="S234" i="25" s="1"/>
  <c r="M160" i="25"/>
  <c r="S160" i="25" s="1"/>
  <c r="M153" i="25"/>
  <c r="S153" i="25" s="1"/>
  <c r="M156" i="25"/>
  <c r="S156" i="25" s="1"/>
  <c r="M151" i="25"/>
  <c r="S151" i="25" s="1"/>
  <c r="M266" i="25"/>
  <c r="S266" i="25" s="1"/>
  <c r="M223" i="25"/>
  <c r="S223" i="25" s="1"/>
  <c r="M189" i="25"/>
  <c r="S189" i="25" s="1"/>
  <c r="M209" i="25"/>
  <c r="S209" i="25" s="1"/>
  <c r="M146" i="25"/>
  <c r="S146" i="25" s="1"/>
  <c r="M270" i="25"/>
  <c r="S270" i="25" s="1"/>
  <c r="M267" i="25"/>
  <c r="S267" i="25" s="1"/>
  <c r="M233" i="25"/>
  <c r="S233" i="25" s="1"/>
  <c r="M177" i="25"/>
  <c r="S177" i="25" s="1"/>
  <c r="M246" i="25"/>
  <c r="S246" i="25" s="1"/>
  <c r="M182" i="25"/>
  <c r="S182" i="25" s="1"/>
  <c r="M157" i="25"/>
  <c r="S157" i="25" s="1"/>
  <c r="M236" i="25"/>
  <c r="S236" i="25" s="1"/>
  <c r="M235" i="25"/>
  <c r="S235" i="25" s="1"/>
  <c r="M220" i="25"/>
  <c r="S220" i="25" s="1"/>
  <c r="M194" i="25"/>
  <c r="S194" i="25" s="1"/>
  <c r="M225" i="25"/>
  <c r="S225" i="25" s="1"/>
  <c r="M188" i="25"/>
  <c r="S188" i="25" s="1"/>
  <c r="M172" i="25"/>
  <c r="S172" i="25" s="1"/>
  <c r="M206" i="25"/>
  <c r="S206" i="25" s="1"/>
  <c r="M230" i="25"/>
  <c r="S230" i="25" s="1"/>
  <c r="M259" i="25"/>
  <c r="S259" i="25" s="1"/>
  <c r="M244" i="25"/>
  <c r="S244" i="25" s="1"/>
  <c r="M237" i="25"/>
  <c r="S237" i="25" s="1"/>
  <c r="M228" i="25"/>
  <c r="S228" i="25" s="1"/>
  <c r="M208" i="25"/>
  <c r="S208" i="25" s="1"/>
  <c r="M221" i="25"/>
  <c r="S221" i="25" s="1"/>
  <c r="M198" i="25"/>
  <c r="S198" i="25" s="1"/>
  <c r="M176" i="25"/>
  <c r="S176" i="25" s="1"/>
  <c r="M216" i="25"/>
  <c r="S216" i="25" s="1"/>
  <c r="M164" i="25"/>
  <c r="S164" i="25" s="1"/>
  <c r="M150" i="25"/>
  <c r="S150" i="25" s="1"/>
  <c r="M142" i="25"/>
  <c r="S142" i="25" s="1"/>
  <c r="M163" i="25"/>
  <c r="S163" i="25" s="1"/>
  <c r="M261" i="25"/>
  <c r="S261" i="25" s="1"/>
  <c r="M231" i="25"/>
  <c r="S231" i="25" s="1"/>
  <c r="M199" i="25"/>
  <c r="S199" i="25" s="1"/>
  <c r="M201" i="25"/>
  <c r="S201" i="25" s="1"/>
  <c r="M264" i="25"/>
  <c r="S264" i="25" s="1"/>
  <c r="M174" i="25"/>
  <c r="S174" i="25" s="1"/>
  <c r="M148" i="25"/>
  <c r="S148" i="25" s="1"/>
  <c r="M145" i="25"/>
  <c r="S145" i="25" s="1"/>
  <c r="M147" i="25"/>
  <c r="S147" i="25" s="1"/>
  <c r="M262" i="25"/>
  <c r="S262" i="25" s="1"/>
  <c r="M141" i="25"/>
  <c r="S141" i="25" s="1"/>
  <c r="M210" i="25"/>
  <c r="S210" i="25" s="1"/>
  <c r="M175" i="25"/>
  <c r="S175" i="25" s="1"/>
  <c r="M256" i="25"/>
  <c r="S256" i="25" s="1"/>
  <c r="M143" i="25"/>
  <c r="S143" i="25" s="1"/>
  <c r="M253" i="25"/>
  <c r="S253" i="25" s="1"/>
  <c r="M232" i="25"/>
  <c r="S232" i="25" s="1"/>
  <c r="M243" i="25"/>
  <c r="S243" i="25" s="1"/>
  <c r="M215" i="25"/>
  <c r="S215" i="25" s="1"/>
  <c r="M203" i="25"/>
  <c r="S203" i="25" s="1"/>
  <c r="M224" i="25"/>
  <c r="S224" i="25" s="1"/>
  <c r="M173" i="25"/>
  <c r="S173" i="25" s="1"/>
  <c r="M168" i="25"/>
  <c r="S168" i="25" s="1"/>
  <c r="M242" i="25"/>
  <c r="S242" i="25" s="1"/>
  <c r="M204" i="25"/>
  <c r="S204" i="25" s="1"/>
  <c r="M152" i="25"/>
  <c r="S152" i="25" s="1"/>
  <c r="M158" i="25"/>
  <c r="S158" i="25" s="1"/>
  <c r="M162" i="25"/>
  <c r="S162" i="25" s="1"/>
  <c r="M138" i="25"/>
  <c r="S138" i="25" s="1"/>
  <c r="M137" i="25"/>
  <c r="S137" i="25" s="1"/>
  <c r="M239" i="25"/>
  <c r="S239" i="25" s="1"/>
  <c r="M149" i="25"/>
  <c r="S149" i="25" s="1"/>
  <c r="M265" i="25"/>
  <c r="S265" i="25" s="1"/>
  <c r="M251" i="25"/>
  <c r="S251" i="25" s="1"/>
  <c r="M240" i="25"/>
  <c r="S240" i="25" s="1"/>
  <c r="M192" i="25"/>
  <c r="S192" i="25" s="1"/>
  <c r="M171" i="25"/>
  <c r="S171" i="25" s="1"/>
  <c r="M213" i="25"/>
  <c r="S213" i="25" s="1"/>
  <c r="M202" i="25"/>
  <c r="S202" i="25" s="1"/>
  <c r="M144" i="25"/>
  <c r="S144" i="25" s="1"/>
  <c r="M161" i="25"/>
  <c r="S161" i="25" s="1"/>
  <c r="M211" i="25"/>
  <c r="S211" i="25" s="1"/>
  <c r="M193" i="25"/>
  <c r="S193" i="25" s="1"/>
  <c r="M217" i="25"/>
  <c r="S217" i="25" s="1"/>
  <c r="M249" i="25"/>
  <c r="S249" i="25" s="1"/>
  <c r="M183" i="25"/>
  <c r="S183" i="25" s="1"/>
  <c r="M184" i="25"/>
  <c r="S184" i="25" s="1"/>
  <c r="M195" i="25"/>
  <c r="S195" i="25" s="1"/>
  <c r="M154" i="25"/>
  <c r="S154" i="25" s="1"/>
  <c r="M218" i="25"/>
  <c r="S218" i="25" s="1"/>
  <c r="M227" i="25"/>
  <c r="S227" i="25" s="1"/>
  <c r="M190" i="25"/>
  <c r="S190" i="25" s="1"/>
  <c r="M155" i="25"/>
  <c r="S155" i="25" s="1"/>
  <c r="M260" i="25"/>
  <c r="S260" i="25" s="1"/>
  <c r="M139" i="25"/>
  <c r="S139" i="25" s="1"/>
  <c r="M167" i="25"/>
  <c r="S167" i="25" s="1"/>
  <c r="M258" i="25"/>
  <c r="S258" i="25" s="1"/>
  <c r="M268" i="25"/>
  <c r="S268" i="25" s="1"/>
  <c r="M214" i="25"/>
  <c r="S214" i="25" s="1"/>
  <c r="M222" i="25"/>
  <c r="S222" i="25" s="1"/>
  <c r="M197" i="25"/>
  <c r="S197" i="25" s="1"/>
  <c r="M165" i="25"/>
  <c r="S165" i="25" s="1"/>
  <c r="M166" i="25"/>
  <c r="S166" i="25" s="1"/>
  <c r="M187" i="25"/>
  <c r="S187" i="25" s="1"/>
  <c r="M181" i="25"/>
  <c r="S181" i="25" s="1"/>
  <c r="M191" i="25"/>
  <c r="S191" i="25" s="1"/>
  <c r="M180" i="25"/>
  <c r="S180" i="25" s="1"/>
  <c r="M257" i="25"/>
  <c r="S257" i="25" s="1"/>
  <c r="M238" i="25"/>
  <c r="S238" i="25" s="1"/>
  <c r="M169" i="25"/>
  <c r="S169" i="25" s="1"/>
  <c r="M250" i="25"/>
  <c r="S250" i="25" s="1"/>
  <c r="M140" i="25"/>
  <c r="S140" i="25" s="1"/>
  <c r="M142" i="26"/>
  <c r="S142" i="26" s="1"/>
  <c r="M163" i="26"/>
  <c r="S163" i="26" s="1"/>
  <c r="M233" i="26"/>
  <c r="S233" i="26" s="1"/>
  <c r="M180" i="26"/>
  <c r="S180" i="26" s="1"/>
  <c r="M204" i="26"/>
  <c r="S204" i="26" s="1"/>
  <c r="M139" i="26"/>
  <c r="S139" i="26" s="1"/>
  <c r="M140" i="26"/>
  <c r="S140" i="26" s="1"/>
  <c r="M179" i="26"/>
  <c r="S179" i="26" s="1"/>
  <c r="M252" i="26"/>
  <c r="S252" i="26" s="1"/>
  <c r="M134" i="26"/>
  <c r="S134" i="26" s="1"/>
  <c r="M144" i="26"/>
  <c r="S144" i="26" s="1"/>
  <c r="M167" i="26"/>
  <c r="S167" i="26" s="1"/>
  <c r="M172" i="26"/>
  <c r="S172" i="26" s="1"/>
  <c r="M266" i="26"/>
  <c r="S266" i="26" s="1"/>
  <c r="M157" i="26"/>
  <c r="S157" i="26" s="1"/>
  <c r="M141" i="26"/>
  <c r="S141" i="26" s="1"/>
  <c r="M158" i="26"/>
  <c r="S158" i="26" s="1"/>
  <c r="M265" i="26"/>
  <c r="S265" i="26" s="1"/>
  <c r="M138" i="26"/>
  <c r="S138" i="26" s="1"/>
  <c r="M170" i="26"/>
  <c r="S170" i="26" s="1"/>
  <c r="M166" i="26"/>
  <c r="S166" i="26" s="1"/>
  <c r="M146" i="26"/>
  <c r="S146" i="26" s="1"/>
  <c r="M148" i="26"/>
  <c r="S148" i="26" s="1"/>
  <c r="M269" i="26"/>
  <c r="S269" i="26" s="1"/>
  <c r="M136" i="26"/>
  <c r="S136" i="26" s="1"/>
  <c r="M156" i="26"/>
  <c r="S156" i="26" s="1"/>
  <c r="M247" i="26"/>
  <c r="S247" i="26" s="1"/>
  <c r="M135" i="26"/>
  <c r="S135" i="26" s="1"/>
  <c r="M154" i="26"/>
  <c r="S154" i="26" s="1"/>
  <c r="M211" i="26"/>
  <c r="S211" i="26" s="1"/>
  <c r="M258" i="26"/>
  <c r="S258" i="26" s="1"/>
  <c r="M270" i="26"/>
  <c r="S270" i="26" s="1"/>
  <c r="M268" i="26"/>
  <c r="S268" i="26" s="1"/>
  <c r="M236" i="26"/>
  <c r="S236" i="26" s="1"/>
  <c r="M194" i="26"/>
  <c r="S194" i="26" s="1"/>
  <c r="M169" i="26"/>
  <c r="S169" i="26" s="1"/>
  <c r="M202" i="26"/>
  <c r="S202" i="26" s="1"/>
  <c r="M229" i="26"/>
  <c r="S229" i="26" s="1"/>
  <c r="M262" i="26"/>
  <c r="S262" i="26" s="1"/>
  <c r="M223" i="26"/>
  <c r="S223" i="26" s="1"/>
  <c r="M250" i="26"/>
  <c r="S250" i="26" s="1"/>
  <c r="M221" i="26"/>
  <c r="S221" i="26" s="1"/>
  <c r="M177" i="26"/>
  <c r="S177" i="26" s="1"/>
  <c r="M153" i="26"/>
  <c r="S153" i="26" s="1"/>
  <c r="M238" i="26"/>
  <c r="S238" i="26" s="1"/>
  <c r="M197" i="26"/>
  <c r="S197" i="26" s="1"/>
  <c r="M244" i="26"/>
  <c r="S244" i="26" s="1"/>
  <c r="M219" i="26"/>
  <c r="S219" i="26" s="1"/>
  <c r="M234" i="26"/>
  <c r="S234" i="26" s="1"/>
  <c r="M201" i="26"/>
  <c r="S201" i="26" s="1"/>
  <c r="M245" i="26"/>
  <c r="S245" i="26" s="1"/>
  <c r="M152" i="26"/>
  <c r="S152" i="26" s="1"/>
  <c r="M175" i="26"/>
  <c r="S175" i="26" s="1"/>
  <c r="M256" i="26"/>
  <c r="S256" i="26" s="1"/>
  <c r="M242" i="26"/>
  <c r="S242" i="26" s="1"/>
  <c r="M137" i="26"/>
  <c r="S137" i="26" s="1"/>
  <c r="M241" i="26"/>
  <c r="S241" i="26" s="1"/>
  <c r="M183" i="26"/>
  <c r="S183" i="26" s="1"/>
  <c r="M216" i="26"/>
  <c r="S216" i="26" s="1"/>
  <c r="M203" i="26"/>
  <c r="S203" i="26" s="1"/>
  <c r="M182" i="26"/>
  <c r="S182" i="26" s="1"/>
  <c r="M210" i="26"/>
  <c r="S210" i="26" s="1"/>
  <c r="M214" i="26"/>
  <c r="S214" i="26" s="1"/>
  <c r="M208" i="26"/>
  <c r="S208" i="26" s="1"/>
  <c r="M200" i="26"/>
  <c r="S200" i="26" s="1"/>
  <c r="M150" i="26"/>
  <c r="S150" i="26" s="1"/>
  <c r="M192" i="26"/>
  <c r="S192" i="26" s="1"/>
  <c r="M248" i="26"/>
  <c r="S248" i="26" s="1"/>
  <c r="M174" i="26"/>
  <c r="S174" i="26" s="1"/>
  <c r="M168" i="26"/>
  <c r="S168" i="26" s="1"/>
  <c r="M195" i="26"/>
  <c r="S195" i="26" s="1"/>
  <c r="M261" i="26"/>
  <c r="S261" i="26" s="1"/>
  <c r="M188" i="26"/>
  <c r="S188" i="26" s="1"/>
  <c r="M165" i="26"/>
  <c r="S165" i="26" s="1"/>
  <c r="M181" i="26"/>
  <c r="S181" i="26" s="1"/>
  <c r="M213" i="26"/>
  <c r="S213" i="26" s="1"/>
  <c r="M149" i="26"/>
  <c r="S149" i="26" s="1"/>
  <c r="M259" i="26"/>
  <c r="S259" i="26" s="1"/>
  <c r="M240" i="26"/>
  <c r="S240" i="26" s="1"/>
  <c r="M260" i="26"/>
  <c r="S260" i="26" s="1"/>
  <c r="M239" i="26"/>
  <c r="S239" i="26" s="1"/>
  <c r="M251" i="26"/>
  <c r="S251" i="26" s="1"/>
  <c r="M220" i="26"/>
  <c r="S220" i="26" s="1"/>
  <c r="M249" i="26"/>
  <c r="S249" i="26" s="1"/>
  <c r="M209" i="26"/>
  <c r="S209" i="26" s="1"/>
  <c r="M237" i="26"/>
  <c r="S237" i="26" s="1"/>
  <c r="M185" i="26"/>
  <c r="S185" i="26" s="1"/>
  <c r="M254" i="26"/>
  <c r="S254" i="26" s="1"/>
  <c r="M178" i="26"/>
  <c r="S178" i="26" s="1"/>
  <c r="M191" i="26"/>
  <c r="S191" i="26" s="1"/>
  <c r="M225" i="26"/>
  <c r="S225" i="26" s="1"/>
  <c r="M189" i="26"/>
  <c r="S189" i="26" s="1"/>
  <c r="M162" i="26"/>
  <c r="S162" i="26" s="1"/>
  <c r="M226" i="26"/>
  <c r="S226" i="26" s="1"/>
  <c r="M161" i="26"/>
  <c r="S161" i="26" s="1"/>
  <c r="M263" i="26"/>
  <c r="S263" i="26" s="1"/>
  <c r="M207" i="26"/>
  <c r="S207" i="26" s="1"/>
  <c r="M217" i="26"/>
  <c r="S217" i="26" s="1"/>
  <c r="M199" i="26"/>
  <c r="S199" i="26" s="1"/>
  <c r="M164" i="26"/>
  <c r="S164" i="26" s="1"/>
  <c r="M155" i="26"/>
  <c r="S155" i="26" s="1"/>
  <c r="M232" i="26"/>
  <c r="S232" i="26" s="1"/>
  <c r="M227" i="26"/>
  <c r="S227" i="26" s="1"/>
  <c r="M186" i="26"/>
  <c r="S186" i="26" s="1"/>
  <c r="M230" i="26"/>
  <c r="S230" i="26" s="1"/>
  <c r="M231" i="26"/>
  <c r="S231" i="26" s="1"/>
  <c r="M147" i="26"/>
  <c r="S147" i="26" s="1"/>
  <c r="M176" i="26"/>
  <c r="S176" i="26" s="1"/>
  <c r="M257" i="26"/>
  <c r="S257" i="26" s="1"/>
  <c r="M196" i="26"/>
  <c r="S196" i="26" s="1"/>
  <c r="M173" i="26"/>
  <c r="S173" i="26" s="1"/>
  <c r="M187" i="26"/>
  <c r="S187" i="26" s="1"/>
  <c r="M205" i="26"/>
  <c r="S205" i="26" s="1"/>
  <c r="M246" i="26"/>
  <c r="S246" i="26" s="1"/>
  <c r="M145" i="26"/>
  <c r="S145" i="26" s="1"/>
  <c r="M264" i="26"/>
  <c r="S264" i="26" s="1"/>
  <c r="M267" i="26"/>
  <c r="S267" i="26" s="1"/>
  <c r="M224" i="26"/>
  <c r="S224" i="26" s="1"/>
  <c r="M159" i="26"/>
  <c r="S159" i="26" s="1"/>
  <c r="M143" i="26"/>
  <c r="S143" i="26" s="1"/>
  <c r="M151" i="26"/>
  <c r="S151" i="26" s="1"/>
  <c r="M253" i="26"/>
  <c r="S253" i="26" s="1"/>
  <c r="M243" i="26"/>
  <c r="S243" i="26" s="1"/>
  <c r="M198" i="26"/>
  <c r="S198" i="26" s="1"/>
  <c r="M235" i="26"/>
  <c r="S235" i="26" s="1"/>
  <c r="M171" i="26"/>
  <c r="S171" i="26" s="1"/>
  <c r="M212" i="26"/>
  <c r="S212" i="26" s="1"/>
  <c r="M190" i="26"/>
  <c r="S190" i="26" s="1"/>
  <c r="M184" i="26"/>
  <c r="S184" i="26" s="1"/>
  <c r="M218" i="26"/>
  <c r="S218" i="26" s="1"/>
  <c r="M222" i="26"/>
  <c r="S222" i="26" s="1"/>
  <c r="M228" i="26"/>
  <c r="S228" i="26" s="1"/>
  <c r="M160" i="26"/>
  <c r="S160" i="26" s="1"/>
  <c r="M215" i="26"/>
  <c r="S215" i="26" s="1"/>
  <c r="M206" i="26"/>
  <c r="S206" i="26" s="1"/>
  <c r="M193" i="26"/>
  <c r="S193" i="26" s="1"/>
  <c r="M255" i="26"/>
  <c r="S255" i="26" s="1"/>
  <c r="K3" i="20"/>
  <c r="Q3" i="20" s="1"/>
  <c r="K141" i="20"/>
  <c r="K154" i="20"/>
  <c r="K142" i="20"/>
  <c r="K153" i="20"/>
  <c r="K195" i="20"/>
  <c r="K140" i="20"/>
  <c r="K145" i="20"/>
  <c r="K210" i="20"/>
  <c r="K265" i="20"/>
  <c r="K137" i="20"/>
  <c r="K179" i="20"/>
  <c r="K218" i="20"/>
  <c r="K138" i="20"/>
  <c r="K150" i="20"/>
  <c r="K226" i="20"/>
  <c r="K234" i="20"/>
  <c r="K257" i="20"/>
  <c r="K232" i="20"/>
  <c r="K143" i="20"/>
  <c r="K139" i="20"/>
  <c r="K243" i="20"/>
  <c r="K180" i="20"/>
  <c r="K260" i="20"/>
  <c r="K211" i="20"/>
  <c r="K215" i="20"/>
  <c r="K269" i="20"/>
  <c r="K206" i="20"/>
  <c r="K263" i="20"/>
  <c r="K187" i="20"/>
  <c r="K258" i="20"/>
  <c r="K236" i="20"/>
  <c r="K162" i="20"/>
  <c r="K151" i="20"/>
  <c r="K161" i="20"/>
  <c r="K264" i="20"/>
  <c r="K135" i="20"/>
  <c r="K134" i="20"/>
  <c r="K224" i="20"/>
  <c r="K176" i="20"/>
  <c r="K136" i="20"/>
  <c r="K245" i="20"/>
  <c r="K197" i="20"/>
  <c r="K244" i="20"/>
  <c r="K196" i="20"/>
  <c r="K261" i="20"/>
  <c r="K230" i="20"/>
  <c r="K212" i="20"/>
  <c r="K227" i="20"/>
  <c r="K186" i="20"/>
  <c r="K231" i="20"/>
  <c r="K235" i="20"/>
  <c r="K163" i="20"/>
  <c r="K216" i="20"/>
  <c r="K171" i="20"/>
  <c r="K239" i="20"/>
  <c r="K246" i="20"/>
  <c r="K268" i="20"/>
  <c r="K181" i="20"/>
  <c r="K183" i="20"/>
  <c r="K158" i="20"/>
  <c r="K177" i="20"/>
  <c r="K217" i="20"/>
  <c r="K253" i="20"/>
  <c r="K270" i="20"/>
  <c r="K222" i="20"/>
  <c r="K203" i="20"/>
  <c r="K175" i="20"/>
  <c r="K242" i="20"/>
  <c r="K220" i="20"/>
  <c r="K173" i="20"/>
  <c r="K167" i="20"/>
  <c r="K198" i="20"/>
  <c r="K266" i="20"/>
  <c r="K159" i="20"/>
  <c r="K252" i="20"/>
  <c r="K254" i="20"/>
  <c r="K267" i="20"/>
  <c r="K255" i="20"/>
  <c r="K156" i="20"/>
  <c r="K247" i="20"/>
  <c r="K262" i="20"/>
  <c r="K185" i="20"/>
  <c r="K178" i="20"/>
  <c r="K188" i="20"/>
  <c r="K164" i="20"/>
  <c r="K208" i="20"/>
  <c r="K170" i="20"/>
  <c r="K249" i="20"/>
  <c r="K214" i="20"/>
  <c r="K194" i="20"/>
  <c r="K200" i="20"/>
  <c r="K240" i="20"/>
  <c r="K191" i="20"/>
  <c r="K250" i="20"/>
  <c r="K225" i="20"/>
  <c r="K229" i="20"/>
  <c r="K174" i="20"/>
  <c r="K166" i="20"/>
  <c r="K146" i="20"/>
  <c r="K155" i="20"/>
  <c r="K221" i="20"/>
  <c r="K182" i="20"/>
  <c r="K144" i="20"/>
  <c r="K259" i="20"/>
  <c r="K192" i="20"/>
  <c r="K248" i="20"/>
  <c r="K205" i="20"/>
  <c r="K199" i="20"/>
  <c r="K190" i="20"/>
  <c r="K241" i="20"/>
  <c r="K201" i="20"/>
  <c r="K237" i="20"/>
  <c r="K202" i="20"/>
  <c r="K233" i="20"/>
  <c r="K169" i="20"/>
  <c r="K157" i="20"/>
  <c r="K223" i="20"/>
  <c r="K160" i="20"/>
  <c r="K147" i="20"/>
  <c r="K256" i="20"/>
  <c r="K209" i="20"/>
  <c r="K219" i="20"/>
  <c r="K149" i="20"/>
  <c r="K148" i="20"/>
  <c r="K238" i="20"/>
  <c r="K251" i="20"/>
  <c r="K193" i="20"/>
  <c r="K184" i="20"/>
  <c r="K213" i="20"/>
  <c r="K165" i="20"/>
  <c r="K168" i="20"/>
  <c r="K207" i="20"/>
  <c r="K228" i="20"/>
  <c r="K172" i="20"/>
  <c r="K152" i="20"/>
  <c r="K189" i="20"/>
  <c r="K204" i="20"/>
  <c r="M177" i="20"/>
  <c r="S177" i="20" s="1"/>
  <c r="M156" i="20"/>
  <c r="S156" i="20" s="1"/>
  <c r="M255" i="20"/>
  <c r="S255" i="20" s="1"/>
  <c r="M199" i="20"/>
  <c r="S199" i="20" s="1"/>
  <c r="M196" i="20"/>
  <c r="S196" i="20" s="1"/>
  <c r="M213" i="20"/>
  <c r="S213" i="20" s="1"/>
  <c r="M157" i="20"/>
  <c r="S157" i="20" s="1"/>
  <c r="M237" i="20"/>
  <c r="S237" i="20" s="1"/>
  <c r="M145" i="20"/>
  <c r="S145" i="20" s="1"/>
  <c r="M142" i="20"/>
  <c r="S142" i="20" s="1"/>
  <c r="M144" i="20"/>
  <c r="S144" i="20" s="1"/>
  <c r="M266" i="20"/>
  <c r="S266" i="20" s="1"/>
  <c r="M221" i="20"/>
  <c r="S221" i="20" s="1"/>
  <c r="M151" i="20"/>
  <c r="S151" i="20" s="1"/>
  <c r="M251" i="20"/>
  <c r="S251" i="20" s="1"/>
  <c r="M206" i="20"/>
  <c r="S206" i="20" s="1"/>
  <c r="M175" i="20"/>
  <c r="S175" i="20" s="1"/>
  <c r="M262" i="20"/>
  <c r="S262" i="20" s="1"/>
  <c r="M246" i="20"/>
  <c r="S246" i="20" s="1"/>
  <c r="M174" i="20"/>
  <c r="S174" i="20" s="1"/>
  <c r="M244" i="20"/>
  <c r="S244" i="20" s="1"/>
  <c r="M268" i="20"/>
  <c r="S268" i="20" s="1"/>
  <c r="M205" i="20"/>
  <c r="S205" i="20" s="1"/>
  <c r="M138" i="20"/>
  <c r="S138" i="20" s="1"/>
  <c r="M263" i="20"/>
  <c r="S263" i="20" s="1"/>
  <c r="M149" i="20"/>
  <c r="S149" i="20" s="1"/>
  <c r="M193" i="20"/>
  <c r="S193" i="20" s="1"/>
  <c r="M259" i="20"/>
  <c r="S259" i="20" s="1"/>
  <c r="M171" i="20"/>
  <c r="S171" i="20" s="1"/>
  <c r="M214" i="20"/>
  <c r="S214" i="20" s="1"/>
  <c r="M228" i="20"/>
  <c r="S228" i="20" s="1"/>
  <c r="M152" i="20"/>
  <c r="S152" i="20" s="1"/>
  <c r="M147" i="20"/>
  <c r="S147" i="20" s="1"/>
  <c r="M209" i="20"/>
  <c r="S209" i="20" s="1"/>
  <c r="M137" i="20"/>
  <c r="S137" i="20" s="1"/>
  <c r="M191" i="32"/>
  <c r="S191" i="32" s="1"/>
  <c r="M223" i="32"/>
  <c r="S223" i="32" s="1"/>
  <c r="M236" i="32"/>
  <c r="S236" i="32" s="1"/>
  <c r="M226" i="32"/>
  <c r="S226" i="32" s="1"/>
  <c r="M193" i="32"/>
  <c r="S193" i="32" s="1"/>
  <c r="M150" i="32"/>
  <c r="S150" i="32" s="1"/>
  <c r="M232" i="32"/>
  <c r="S232" i="32" s="1"/>
  <c r="M244" i="32"/>
  <c r="S244" i="32" s="1"/>
  <c r="M167" i="32"/>
  <c r="S167" i="32" s="1"/>
  <c r="M181" i="32"/>
  <c r="S181" i="32" s="1"/>
  <c r="M169" i="32"/>
  <c r="S169" i="32" s="1"/>
  <c r="M208" i="32"/>
  <c r="S208" i="32" s="1"/>
  <c r="M180" i="32"/>
  <c r="S180" i="32" s="1"/>
  <c r="M142" i="32"/>
  <c r="S142" i="32" s="1"/>
  <c r="M157" i="32"/>
  <c r="S157" i="32" s="1"/>
  <c r="M176" i="32"/>
  <c r="S176" i="32" s="1"/>
  <c r="M240" i="32"/>
  <c r="S240" i="32" s="1"/>
  <c r="M212" i="32"/>
  <c r="S212" i="32" s="1"/>
  <c r="M168" i="32"/>
  <c r="S168" i="32" s="1"/>
  <c r="M151" i="32"/>
  <c r="S151" i="32" s="1"/>
  <c r="M230" i="32"/>
  <c r="S230" i="32" s="1"/>
  <c r="M215" i="32"/>
  <c r="S215" i="32" s="1"/>
  <c r="M184" i="32"/>
  <c r="S184" i="32" s="1"/>
  <c r="M231" i="32"/>
  <c r="S231" i="32" s="1"/>
  <c r="M219" i="32"/>
  <c r="S219" i="32" s="1"/>
  <c r="M200" i="32"/>
  <c r="S200" i="32" s="1"/>
  <c r="M155" i="32"/>
  <c r="S155" i="32" s="1"/>
  <c r="M174" i="32"/>
  <c r="S174" i="32" s="1"/>
  <c r="M202" i="32"/>
  <c r="S202" i="32" s="1"/>
  <c r="M206" i="32"/>
  <c r="S206" i="32" s="1"/>
  <c r="M188" i="32"/>
  <c r="S188" i="32" s="1"/>
  <c r="M134" i="32"/>
  <c r="S134" i="32" s="1"/>
  <c r="M258" i="32"/>
  <c r="S258" i="32" s="1"/>
  <c r="M136" i="32"/>
  <c r="S136" i="32" s="1"/>
  <c r="M251" i="39"/>
  <c r="S251" i="39" s="1"/>
  <c r="M264" i="39"/>
  <c r="S264" i="39" s="1"/>
  <c r="M225" i="39"/>
  <c r="S225" i="39" s="1"/>
  <c r="M149" i="39"/>
  <c r="S149" i="39" s="1"/>
  <c r="M231" i="39"/>
  <c r="S231" i="39" s="1"/>
  <c r="M236" i="39"/>
  <c r="S236" i="39" s="1"/>
  <c r="M170" i="39"/>
  <c r="S170" i="39" s="1"/>
  <c r="M252" i="39"/>
  <c r="S252" i="39" s="1"/>
  <c r="M161" i="39"/>
  <c r="S161" i="39" s="1"/>
  <c r="M242" i="39"/>
  <c r="S242" i="39" s="1"/>
  <c r="M230" i="39"/>
  <c r="S230" i="39" s="1"/>
  <c r="M229" i="39"/>
  <c r="S229" i="39" s="1"/>
  <c r="M138" i="39"/>
  <c r="S138" i="39" s="1"/>
  <c r="M208" i="39"/>
  <c r="S208" i="39" s="1"/>
  <c r="M167" i="39"/>
  <c r="S167" i="39" s="1"/>
  <c r="M187" i="39"/>
  <c r="S187" i="39" s="1"/>
  <c r="M228" i="39"/>
  <c r="S228" i="39" s="1"/>
  <c r="M202" i="39"/>
  <c r="S202" i="39" s="1"/>
  <c r="M209" i="39"/>
  <c r="S209" i="39" s="1"/>
  <c r="M154" i="39"/>
  <c r="S154" i="39" s="1"/>
  <c r="M238" i="39"/>
  <c r="S238" i="39" s="1"/>
  <c r="M226" i="39"/>
  <c r="S226" i="39" s="1"/>
  <c r="M266" i="39"/>
  <c r="S266" i="39" s="1"/>
  <c r="M193" i="39"/>
  <c r="S193" i="39" s="1"/>
  <c r="M210" i="39"/>
  <c r="S210" i="39" s="1"/>
  <c r="M247" i="39"/>
  <c r="S247" i="39" s="1"/>
  <c r="M174" i="39"/>
  <c r="S174" i="39" s="1"/>
  <c r="M269" i="39"/>
  <c r="S269" i="39" s="1"/>
  <c r="M265" i="39"/>
  <c r="S265" i="39" s="1"/>
  <c r="M267" i="39"/>
  <c r="S267" i="39" s="1"/>
  <c r="M198" i="39"/>
  <c r="S198" i="39" s="1"/>
  <c r="M148" i="39"/>
  <c r="S148" i="39" s="1"/>
  <c r="M136" i="39"/>
  <c r="S136" i="39" s="1"/>
  <c r="M205" i="39"/>
  <c r="S205" i="39" s="1"/>
  <c r="K137" i="25"/>
  <c r="K260" i="25"/>
  <c r="K134" i="25"/>
  <c r="K139" i="25"/>
  <c r="K184" i="25"/>
  <c r="K135" i="25"/>
  <c r="K147" i="25"/>
  <c r="K238" i="25"/>
  <c r="K140" i="25"/>
  <c r="K201" i="25"/>
  <c r="K163" i="25"/>
  <c r="K177" i="25"/>
  <c r="K257" i="25"/>
  <c r="K225" i="25"/>
  <c r="K212" i="25"/>
  <c r="K175" i="25"/>
  <c r="K236" i="25"/>
  <c r="K203" i="25"/>
  <c r="K234" i="25"/>
  <c r="K167" i="25"/>
  <c r="K262" i="25"/>
  <c r="K165" i="25"/>
  <c r="K219" i="25"/>
  <c r="K247" i="25"/>
  <c r="K222" i="25"/>
  <c r="K267" i="25"/>
  <c r="K226" i="25"/>
  <c r="K136" i="25"/>
  <c r="K268" i="25"/>
  <c r="K265" i="25"/>
  <c r="K242" i="25"/>
  <c r="K197" i="25"/>
  <c r="K193" i="25"/>
  <c r="K207" i="25"/>
  <c r="K181" i="25"/>
  <c r="K171" i="25"/>
  <c r="K198" i="25"/>
  <c r="K205" i="25"/>
  <c r="K206" i="25"/>
  <c r="K151" i="25"/>
  <c r="K209" i="25"/>
  <c r="K263" i="25"/>
  <c r="K266" i="25"/>
  <c r="K240" i="25"/>
  <c r="K243" i="25"/>
  <c r="K246" i="25"/>
  <c r="K228" i="25"/>
  <c r="K173" i="25"/>
  <c r="K155" i="25"/>
  <c r="K214" i="25"/>
  <c r="K178" i="25"/>
  <c r="K213" i="25"/>
  <c r="K195" i="25"/>
  <c r="K254" i="25"/>
  <c r="K264" i="25"/>
  <c r="K235" i="25"/>
  <c r="K215" i="25"/>
  <c r="K221" i="25"/>
  <c r="K190" i="25"/>
  <c r="K162" i="25"/>
  <c r="K154" i="25"/>
  <c r="K157" i="25"/>
  <c r="K182" i="25"/>
  <c r="K252" i="25"/>
  <c r="K210" i="25"/>
  <c r="K180" i="25"/>
  <c r="K152" i="25"/>
  <c r="K149" i="25"/>
  <c r="K166" i="25"/>
  <c r="K199" i="25"/>
  <c r="K259" i="25"/>
  <c r="K258" i="25"/>
  <c r="K269" i="25"/>
  <c r="K237" i="25"/>
  <c r="K223" i="25"/>
  <c r="K217" i="25"/>
  <c r="K224" i="25"/>
  <c r="K179" i="25"/>
  <c r="K172" i="25"/>
  <c r="K192" i="25"/>
  <c r="K233" i="25"/>
  <c r="K202" i="25"/>
  <c r="K256" i="25"/>
  <c r="K230" i="25"/>
  <c r="K211" i="25"/>
  <c r="K176" i="25"/>
  <c r="K174" i="25"/>
  <c r="K200" i="25"/>
  <c r="K218" i="25"/>
  <c r="K187" i="25"/>
  <c r="K186" i="25"/>
  <c r="K141" i="25"/>
  <c r="K169" i="25"/>
  <c r="K191" i="25"/>
  <c r="K168" i="25"/>
  <c r="K196" i="25"/>
  <c r="K255" i="25"/>
  <c r="K261" i="25"/>
  <c r="K188" i="25"/>
  <c r="K158" i="25"/>
  <c r="K231" i="25"/>
  <c r="K161" i="25"/>
  <c r="K270" i="25"/>
  <c r="K244" i="25"/>
  <c r="K250" i="25"/>
  <c r="K241" i="25"/>
  <c r="K227" i="25"/>
  <c r="K185" i="25"/>
  <c r="K204" i="25"/>
  <c r="K159" i="25"/>
  <c r="K150" i="25"/>
  <c r="K232" i="25"/>
  <c r="K156" i="25"/>
  <c r="K142" i="25"/>
  <c r="K189" i="25"/>
  <c r="K153" i="25"/>
  <c r="K183" i="25"/>
  <c r="K249" i="25"/>
  <c r="K251" i="25"/>
  <c r="K145" i="25"/>
  <c r="K208" i="25"/>
  <c r="K138" i="25"/>
  <c r="K160" i="25"/>
  <c r="K239" i="25"/>
  <c r="K220" i="25"/>
  <c r="K143" i="25"/>
  <c r="K144" i="25"/>
  <c r="K164" i="25"/>
  <c r="K194" i="25"/>
  <c r="K148" i="25"/>
  <c r="K146" i="25"/>
  <c r="K229" i="25"/>
  <c r="K248" i="25"/>
  <c r="K170" i="25"/>
  <c r="K253" i="25"/>
  <c r="K216" i="25"/>
  <c r="K245" i="25"/>
  <c r="L205" i="25"/>
  <c r="L173" i="25"/>
  <c r="L138" i="25"/>
  <c r="L196" i="25"/>
  <c r="L266" i="25"/>
  <c r="L145" i="25"/>
  <c r="L241" i="25"/>
  <c r="L240" i="25"/>
  <c r="L141" i="25"/>
  <c r="L250" i="25"/>
  <c r="L199" i="25"/>
  <c r="L147" i="25"/>
  <c r="L183" i="25"/>
  <c r="L137" i="25"/>
  <c r="L216" i="25"/>
  <c r="L135" i="25"/>
  <c r="L203" i="25"/>
  <c r="L225" i="25"/>
  <c r="L253" i="25"/>
  <c r="L267" i="25"/>
  <c r="L245" i="25"/>
  <c r="L232" i="25"/>
  <c r="L228" i="25"/>
  <c r="L218" i="25"/>
  <c r="L142" i="25"/>
  <c r="L149" i="25"/>
  <c r="L134" i="25"/>
  <c r="L139" i="25"/>
  <c r="L189" i="25"/>
  <c r="L217" i="25"/>
  <c r="L248" i="25"/>
  <c r="L249" i="25"/>
  <c r="L197" i="25"/>
  <c r="L246" i="25"/>
  <c r="L256" i="25"/>
  <c r="L234" i="25"/>
  <c r="L185" i="25"/>
  <c r="L176" i="25"/>
  <c r="L151" i="25"/>
  <c r="L268" i="25"/>
  <c r="L213" i="25"/>
  <c r="L156" i="25"/>
  <c r="L236" i="25"/>
  <c r="L229" i="25"/>
  <c r="L223" i="25"/>
  <c r="L221" i="25"/>
  <c r="L210" i="25"/>
  <c r="L177" i="25"/>
  <c r="L198" i="25"/>
  <c r="L180" i="25"/>
  <c r="L162" i="25"/>
  <c r="L167" i="25"/>
  <c r="L146" i="25"/>
  <c r="L140" i="25"/>
  <c r="L155" i="25"/>
  <c r="L258" i="25"/>
  <c r="L257" i="25"/>
  <c r="L230" i="25"/>
  <c r="L201" i="25"/>
  <c r="L181" i="25"/>
  <c r="L159" i="25"/>
  <c r="L174" i="25"/>
  <c r="L224" i="25"/>
  <c r="L190" i="25"/>
  <c r="L186" i="25"/>
  <c r="L153" i="25"/>
  <c r="L144" i="25"/>
  <c r="L247" i="25"/>
  <c r="L222" i="25"/>
  <c r="L170" i="25"/>
  <c r="L231" i="25"/>
  <c r="L209" i="25"/>
  <c r="L206" i="25"/>
  <c r="L160" i="25"/>
  <c r="L148" i="25"/>
  <c r="L270" i="25"/>
  <c r="L254" i="25"/>
  <c r="L259" i="25"/>
  <c r="L260" i="25"/>
  <c r="L211" i="25"/>
  <c r="L208" i="25"/>
  <c r="L227" i="25"/>
  <c r="L202" i="25"/>
  <c r="L243" i="25"/>
  <c r="L238" i="25"/>
  <c r="L226" i="25"/>
  <c r="L219" i="25"/>
  <c r="L175" i="25"/>
  <c r="L184" i="25"/>
  <c r="L165" i="25"/>
  <c r="L171" i="25"/>
  <c r="L169" i="25"/>
  <c r="L154" i="25"/>
  <c r="L136" i="25"/>
  <c r="L264" i="25"/>
  <c r="L195" i="25"/>
  <c r="L263" i="25"/>
  <c r="L237" i="25"/>
  <c r="L220" i="25"/>
  <c r="L200" i="25"/>
  <c r="L204" i="25"/>
  <c r="L182" i="25"/>
  <c r="L188" i="25"/>
  <c r="L172" i="25"/>
  <c r="L178" i="25"/>
  <c r="L150" i="25"/>
  <c r="L261" i="25"/>
  <c r="L187" i="25"/>
  <c r="L252" i="25"/>
  <c r="L193" i="25"/>
  <c r="L179" i="25"/>
  <c r="L143" i="25"/>
  <c r="L269" i="25"/>
  <c r="L235" i="25"/>
  <c r="L239" i="25"/>
  <c r="L161" i="25"/>
  <c r="L212" i="25"/>
  <c r="L192" i="25"/>
  <c r="L244" i="25"/>
  <c r="L166" i="25"/>
  <c r="L251" i="25"/>
  <c r="L157" i="25"/>
  <c r="L255" i="25"/>
  <c r="L207" i="25"/>
  <c r="L262" i="25"/>
  <c r="L191" i="25"/>
  <c r="L163" i="25"/>
  <c r="L152" i="25"/>
  <c r="L233" i="25"/>
  <c r="L194" i="25"/>
  <c r="L214" i="25"/>
  <c r="L265" i="25"/>
  <c r="L215" i="25"/>
  <c r="L242" i="25"/>
  <c r="L158" i="25"/>
  <c r="L164" i="25"/>
  <c r="L168" i="25"/>
  <c r="L166" i="23"/>
  <c r="L214" i="23"/>
  <c r="L216" i="23"/>
  <c r="L176" i="23"/>
  <c r="L188" i="23"/>
  <c r="L252" i="23"/>
  <c r="L249" i="23"/>
  <c r="L228" i="23"/>
  <c r="L232" i="23"/>
  <c r="L156" i="23"/>
  <c r="L235" i="23"/>
  <c r="L135" i="23"/>
  <c r="L134" i="23"/>
  <c r="L207" i="23"/>
  <c r="L172" i="23"/>
  <c r="L177" i="23"/>
  <c r="L190" i="23"/>
  <c r="L260" i="23"/>
  <c r="L203" i="23"/>
  <c r="L138" i="23"/>
  <c r="L240" i="23"/>
  <c r="L199" i="23"/>
  <c r="L229" i="23"/>
  <c r="L241" i="23"/>
  <c r="L246" i="23"/>
  <c r="L224" i="23"/>
  <c r="L226" i="23"/>
  <c r="L200" i="23"/>
  <c r="L187" i="23"/>
  <c r="L139" i="23"/>
  <c r="L160" i="23"/>
  <c r="L185" i="23"/>
  <c r="L140" i="23"/>
  <c r="L161" i="23"/>
  <c r="L222" i="23"/>
  <c r="L212" i="23"/>
  <c r="L186" i="23"/>
  <c r="L143" i="23"/>
  <c r="L146" i="23"/>
  <c r="L183" i="23"/>
  <c r="L205" i="23"/>
  <c r="L256" i="23"/>
  <c r="L239" i="23"/>
  <c r="L258" i="23"/>
  <c r="L220" i="23"/>
  <c r="L245" i="23"/>
  <c r="L197" i="23"/>
  <c r="L192" i="23"/>
  <c r="L147" i="23"/>
  <c r="L153" i="23"/>
  <c r="L223" i="23"/>
  <c r="L155" i="23"/>
  <c r="L152" i="23"/>
  <c r="L255" i="23"/>
  <c r="L219" i="23"/>
  <c r="L181" i="23"/>
  <c r="L217" i="23"/>
  <c r="L142" i="23"/>
  <c r="L257" i="23"/>
  <c r="L167" i="23"/>
  <c r="L268" i="23"/>
  <c r="L248" i="23"/>
  <c r="L225" i="23"/>
  <c r="L215" i="23"/>
  <c r="L178" i="23"/>
  <c r="L194" i="23"/>
  <c r="L174" i="23"/>
  <c r="L169" i="23"/>
  <c r="L165" i="23"/>
  <c r="L154" i="23"/>
  <c r="L266" i="23"/>
  <c r="L247" i="23"/>
  <c r="L233" i="23"/>
  <c r="L244" i="23"/>
  <c r="L250" i="23"/>
  <c r="L218" i="23"/>
  <c r="L193" i="23"/>
  <c r="L182" i="23"/>
  <c r="L159" i="23"/>
  <c r="L253" i="23"/>
  <c r="L150" i="23"/>
  <c r="L148" i="23"/>
  <c r="L254" i="23"/>
  <c r="L204" i="23"/>
  <c r="L251" i="23"/>
  <c r="L231" i="23"/>
  <c r="L202" i="23"/>
  <c r="L198" i="23"/>
  <c r="L168" i="23"/>
  <c r="L261" i="23"/>
  <c r="L234" i="23"/>
  <c r="L141" i="23"/>
  <c r="L270" i="23"/>
  <c r="L243" i="23"/>
  <c r="L269" i="23"/>
  <c r="L267" i="23"/>
  <c r="L195" i="23"/>
  <c r="L149" i="23"/>
  <c r="L136" i="23"/>
  <c r="L265" i="23"/>
  <c r="L230" i="23"/>
  <c r="L213" i="23"/>
  <c r="L208" i="23"/>
  <c r="L201" i="23"/>
  <c r="L179" i="23"/>
  <c r="L206" i="23"/>
  <c r="L175" i="23"/>
  <c r="L157" i="23"/>
  <c r="L173" i="23"/>
  <c r="L189" i="23"/>
  <c r="L211" i="23"/>
  <c r="L144" i="23"/>
  <c r="L263" i="23"/>
  <c r="L191" i="23"/>
  <c r="L158" i="23"/>
  <c r="L137" i="23"/>
  <c r="L262" i="23"/>
  <c r="L236" i="23"/>
  <c r="L164" i="23"/>
  <c r="L238" i="23"/>
  <c r="L145" i="23"/>
  <c r="L259" i="23"/>
  <c r="L221" i="23"/>
  <c r="L162" i="23"/>
  <c r="L209" i="23"/>
  <c r="L210" i="23"/>
  <c r="L180" i="23"/>
  <c r="L171" i="23"/>
  <c r="L163" i="23"/>
  <c r="L242" i="23"/>
  <c r="L264" i="23"/>
  <c r="L227" i="23"/>
  <c r="L196" i="23"/>
  <c r="L151" i="23"/>
  <c r="L184" i="23"/>
  <c r="L237" i="23"/>
  <c r="L170" i="23"/>
  <c r="K5" i="38"/>
  <c r="Q5" i="38" s="1"/>
  <c r="K236" i="38"/>
  <c r="K257" i="38"/>
  <c r="K156" i="38"/>
  <c r="K169" i="38"/>
  <c r="K134" i="38"/>
  <c r="K268" i="38"/>
  <c r="K243" i="38"/>
  <c r="K194" i="38"/>
  <c r="K192" i="38"/>
  <c r="K182" i="38"/>
  <c r="K165" i="38"/>
  <c r="K136" i="38"/>
  <c r="K256" i="38"/>
  <c r="K218" i="38"/>
  <c r="K265" i="38"/>
  <c r="K238" i="38"/>
  <c r="K229" i="38"/>
  <c r="K240" i="38"/>
  <c r="K248" i="38"/>
  <c r="K210" i="38"/>
  <c r="K220" i="38"/>
  <c r="K193" i="38"/>
  <c r="K183" i="38"/>
  <c r="K164" i="38"/>
  <c r="K158" i="38"/>
  <c r="K149" i="38"/>
  <c r="K259" i="38"/>
  <c r="K200" i="38"/>
  <c r="K166" i="38"/>
  <c r="K211" i="38"/>
  <c r="K152" i="38"/>
  <c r="K157" i="38"/>
  <c r="K161" i="38"/>
  <c r="K148" i="38"/>
  <c r="K176" i="38"/>
  <c r="K168" i="38"/>
  <c r="K215" i="38"/>
  <c r="K154" i="38"/>
  <c r="K245" i="38"/>
  <c r="K212" i="38"/>
  <c r="K239" i="38"/>
  <c r="K178" i="38"/>
  <c r="K162" i="38"/>
  <c r="K175" i="38"/>
  <c r="K196" i="38"/>
  <c r="K204" i="38"/>
  <c r="K262" i="38"/>
  <c r="K203" i="38"/>
  <c r="K208" i="38"/>
  <c r="K190" i="38"/>
  <c r="K151" i="38"/>
  <c r="K254" i="38"/>
  <c r="K247" i="38"/>
  <c r="K251" i="38"/>
  <c r="K244" i="38"/>
  <c r="K214" i="38"/>
  <c r="K195" i="38"/>
  <c r="K197" i="38"/>
  <c r="K217" i="38"/>
  <c r="K142" i="38"/>
  <c r="K153" i="38"/>
  <c r="K186" i="38"/>
  <c r="K138" i="38"/>
  <c r="K145" i="38"/>
  <c r="K255" i="38"/>
  <c r="K249" i="38"/>
  <c r="K216" i="38"/>
  <c r="K171" i="38"/>
  <c r="K252" i="38"/>
  <c r="K266" i="38"/>
  <c r="K235" i="38"/>
  <c r="K264" i="38"/>
  <c r="K224" i="38"/>
  <c r="K201" i="38"/>
  <c r="K170" i="38"/>
  <c r="K184" i="38"/>
  <c r="K225" i="38"/>
  <c r="K228" i="38"/>
  <c r="K160" i="38"/>
  <c r="K198" i="38"/>
  <c r="K139" i="38"/>
  <c r="K227" i="38"/>
  <c r="K213" i="38"/>
  <c r="K155" i="38"/>
  <c r="K173" i="38"/>
  <c r="K258" i="38"/>
  <c r="K205" i="38"/>
  <c r="K199" i="38"/>
  <c r="K253" i="38"/>
  <c r="K250" i="38"/>
  <c r="K177" i="38"/>
  <c r="K140" i="38"/>
  <c r="K261" i="38"/>
  <c r="K270" i="38"/>
  <c r="K223" i="38"/>
  <c r="K207" i="38"/>
  <c r="K180" i="38"/>
  <c r="K135" i="38"/>
  <c r="K167" i="38"/>
  <c r="K185" i="38"/>
  <c r="K144" i="38"/>
  <c r="K234" i="38"/>
  <c r="K143" i="38"/>
  <c r="K189" i="38"/>
  <c r="K206" i="38"/>
  <c r="K233" i="38"/>
  <c r="K141" i="38"/>
  <c r="K231" i="38"/>
  <c r="K172" i="38"/>
  <c r="K246" i="38"/>
  <c r="K191" i="38"/>
  <c r="K174" i="38"/>
  <c r="K209" i="38"/>
  <c r="K179" i="38"/>
  <c r="K232" i="38"/>
  <c r="K269" i="38"/>
  <c r="K237" i="38"/>
  <c r="K260" i="38"/>
  <c r="K221" i="38"/>
  <c r="K187" i="38"/>
  <c r="K181" i="38"/>
  <c r="K267" i="38"/>
  <c r="K263" i="38"/>
  <c r="K219" i="38"/>
  <c r="K159" i="38"/>
  <c r="K150" i="38"/>
  <c r="K230" i="38"/>
  <c r="K188" i="38"/>
  <c r="K147" i="38"/>
  <c r="K146" i="38"/>
  <c r="K242" i="38"/>
  <c r="K222" i="38"/>
  <c r="K241" i="38"/>
  <c r="K226" i="38"/>
  <c r="K202" i="38"/>
  <c r="K137" i="38"/>
  <c r="K163" i="38"/>
  <c r="M219" i="20"/>
  <c r="S219" i="20" s="1"/>
  <c r="M243" i="20"/>
  <c r="S243" i="20" s="1"/>
  <c r="M146" i="20"/>
  <c r="S146" i="20" s="1"/>
  <c r="M253" i="20"/>
  <c r="S253" i="20" s="1"/>
  <c r="M197" i="20"/>
  <c r="S197" i="20" s="1"/>
  <c r="M198" i="20"/>
  <c r="S198" i="20" s="1"/>
  <c r="M247" i="20"/>
  <c r="S247" i="20" s="1"/>
  <c r="M250" i="20"/>
  <c r="S250" i="20" s="1"/>
  <c r="M190" i="20"/>
  <c r="S190" i="20" s="1"/>
  <c r="M261" i="20"/>
  <c r="S261" i="20" s="1"/>
  <c r="M136" i="20"/>
  <c r="S136" i="20" s="1"/>
  <c r="M148" i="32"/>
  <c r="S148" i="32" s="1"/>
  <c r="M242" i="32"/>
  <c r="S242" i="32" s="1"/>
  <c r="M137" i="32"/>
  <c r="S137" i="32" s="1"/>
  <c r="M266" i="32"/>
  <c r="S266" i="32" s="1"/>
  <c r="M222" i="32"/>
  <c r="S222" i="32" s="1"/>
  <c r="M267" i="32"/>
  <c r="S267" i="32" s="1"/>
  <c r="M147" i="32"/>
  <c r="S147" i="32" s="1"/>
  <c r="M173" i="32"/>
  <c r="S173" i="32" s="1"/>
  <c r="M175" i="32"/>
  <c r="S175" i="32" s="1"/>
  <c r="M214" i="32"/>
  <c r="S214" i="32" s="1"/>
  <c r="M168" i="39"/>
  <c r="S168" i="39" s="1"/>
  <c r="M254" i="39"/>
  <c r="S254" i="39" s="1"/>
  <c r="M240" i="39"/>
  <c r="S240" i="39" s="1"/>
  <c r="M200" i="39"/>
  <c r="S200" i="39" s="1"/>
  <c r="M245" i="39"/>
  <c r="S245" i="39" s="1"/>
  <c r="M190" i="39"/>
  <c r="S190" i="39" s="1"/>
  <c r="M262" i="39"/>
  <c r="S262" i="39" s="1"/>
  <c r="K137" i="18"/>
  <c r="K158" i="18"/>
  <c r="K184" i="18"/>
  <c r="K135" i="18"/>
  <c r="K177" i="18"/>
  <c r="K189" i="18"/>
  <c r="K176" i="18"/>
  <c r="K251" i="18"/>
  <c r="K232" i="18"/>
  <c r="K168" i="18"/>
  <c r="K240" i="18"/>
  <c r="K258" i="18"/>
  <c r="K198" i="18"/>
  <c r="K215" i="18"/>
  <c r="K204" i="18"/>
  <c r="K182" i="18"/>
  <c r="K211" i="18"/>
  <c r="K259" i="18"/>
  <c r="K241" i="18"/>
  <c r="K249" i="18"/>
  <c r="K238" i="18"/>
  <c r="K208" i="18"/>
  <c r="K226" i="18"/>
  <c r="K219" i="18"/>
  <c r="K152" i="18"/>
  <c r="K138" i="18"/>
  <c r="K153" i="18"/>
  <c r="K183" i="18"/>
  <c r="K228" i="18"/>
  <c r="K221" i="18"/>
  <c r="K269" i="18"/>
  <c r="K242" i="18"/>
  <c r="K230" i="18"/>
  <c r="K148" i="18"/>
  <c r="K147" i="18"/>
  <c r="K172" i="18"/>
  <c r="K174" i="18"/>
  <c r="K236" i="18"/>
  <c r="K173" i="18"/>
  <c r="K202" i="18"/>
  <c r="K167" i="18"/>
  <c r="K197" i="18"/>
  <c r="K264" i="18"/>
  <c r="K246" i="18"/>
  <c r="K179" i="18"/>
  <c r="K175" i="18"/>
  <c r="K195" i="18"/>
  <c r="K217" i="18"/>
  <c r="K239" i="18"/>
  <c r="K213" i="18"/>
  <c r="K139" i="18"/>
  <c r="K234" i="18"/>
  <c r="K247" i="18"/>
  <c r="K187" i="18"/>
  <c r="K171" i="18"/>
  <c r="K178" i="18"/>
  <c r="K266" i="18"/>
  <c r="K194" i="18"/>
  <c r="K162" i="18"/>
  <c r="K165" i="18"/>
  <c r="K188" i="18"/>
  <c r="K190" i="18"/>
  <c r="K250" i="18"/>
  <c r="K257" i="18"/>
  <c r="K220" i="18"/>
  <c r="K218" i="18"/>
  <c r="K256" i="18"/>
  <c r="K199" i="18"/>
  <c r="K207" i="18"/>
  <c r="K142" i="18"/>
  <c r="K146" i="18"/>
  <c r="K200" i="18"/>
  <c r="K205" i="18"/>
  <c r="K155" i="18"/>
  <c r="K255" i="18"/>
  <c r="K268" i="18"/>
  <c r="K243" i="18"/>
  <c r="K235" i="18"/>
  <c r="K203" i="18"/>
  <c r="K164" i="18"/>
  <c r="K181" i="18"/>
  <c r="K237" i="18"/>
  <c r="K145" i="18"/>
  <c r="K229" i="18"/>
  <c r="K143" i="18"/>
  <c r="K270" i="18"/>
  <c r="K254" i="18"/>
  <c r="K212" i="18"/>
  <c r="K160" i="18"/>
  <c r="K166" i="18"/>
  <c r="K163" i="18"/>
  <c r="K233" i="18"/>
  <c r="K261" i="18"/>
  <c r="K262" i="18"/>
  <c r="K252" i="18"/>
  <c r="K224" i="18"/>
  <c r="K210" i="18"/>
  <c r="K223" i="18"/>
  <c r="K196" i="18"/>
  <c r="K154" i="18"/>
  <c r="K227" i="18"/>
  <c r="K161" i="18"/>
  <c r="K201" i="18"/>
  <c r="K136" i="18"/>
  <c r="K260" i="18"/>
  <c r="K245" i="18"/>
  <c r="K244" i="18"/>
  <c r="K206" i="18"/>
  <c r="K170" i="18"/>
  <c r="K149" i="18"/>
  <c r="K186" i="18"/>
  <c r="K157" i="18"/>
  <c r="K150" i="18"/>
  <c r="K265" i="18"/>
  <c r="K231" i="18"/>
  <c r="K253" i="18"/>
  <c r="K222" i="18"/>
  <c r="K141" i="18"/>
  <c r="K140" i="18"/>
  <c r="K169" i="18"/>
  <c r="K159" i="18"/>
  <c r="K214" i="18"/>
  <c r="K156" i="18"/>
  <c r="K144" i="18"/>
  <c r="K225" i="18"/>
  <c r="K267" i="18"/>
  <c r="K193" i="18"/>
  <c r="K191" i="18"/>
  <c r="K263" i="18"/>
  <c r="K209" i="18"/>
  <c r="K134" i="18"/>
  <c r="K192" i="18"/>
  <c r="K151" i="18"/>
  <c r="K248" i="18"/>
  <c r="K185" i="18"/>
  <c r="K216" i="18"/>
  <c r="K180" i="18"/>
  <c r="M5" i="14"/>
  <c r="S5" i="14" s="1"/>
  <c r="M143" i="14"/>
  <c r="S143" i="14" s="1"/>
  <c r="M135" i="14"/>
  <c r="S135" i="14" s="1"/>
  <c r="M171" i="14"/>
  <c r="S171" i="14" s="1"/>
  <c r="M136" i="14"/>
  <c r="S136" i="14" s="1"/>
  <c r="M223" i="14"/>
  <c r="S223" i="14" s="1"/>
  <c r="M160" i="14"/>
  <c r="S160" i="14" s="1"/>
  <c r="M140" i="14"/>
  <c r="S140" i="14" s="1"/>
  <c r="M156" i="14"/>
  <c r="S156" i="14" s="1"/>
  <c r="M141" i="14"/>
  <c r="S141" i="14" s="1"/>
  <c r="M205" i="14"/>
  <c r="S205" i="14" s="1"/>
  <c r="M154" i="14"/>
  <c r="S154" i="14" s="1"/>
  <c r="M170" i="14"/>
  <c r="S170" i="14" s="1"/>
  <c r="M201" i="14"/>
  <c r="S201" i="14" s="1"/>
  <c r="M163" i="14"/>
  <c r="S163" i="14" s="1"/>
  <c r="M197" i="14"/>
  <c r="S197" i="14" s="1"/>
  <c r="M134" i="14"/>
  <c r="S134" i="14" s="1"/>
  <c r="M138" i="14"/>
  <c r="S138" i="14" s="1"/>
  <c r="M255" i="14"/>
  <c r="S255" i="14" s="1"/>
  <c r="M142" i="14"/>
  <c r="S142" i="14" s="1"/>
  <c r="M240" i="14"/>
  <c r="S240" i="14" s="1"/>
  <c r="M172" i="14"/>
  <c r="S172" i="14" s="1"/>
  <c r="M146" i="14"/>
  <c r="S146" i="14" s="1"/>
  <c r="M137" i="14"/>
  <c r="S137" i="14" s="1"/>
  <c r="M224" i="14"/>
  <c r="S224" i="14" s="1"/>
  <c r="M193" i="14"/>
  <c r="S193" i="14" s="1"/>
  <c r="M218" i="14"/>
  <c r="S218" i="14" s="1"/>
  <c r="M153" i="14"/>
  <c r="S153" i="14" s="1"/>
  <c r="M264" i="14"/>
  <c r="S264" i="14" s="1"/>
  <c r="M228" i="14"/>
  <c r="S228" i="14" s="1"/>
  <c r="M219" i="14"/>
  <c r="S219" i="14" s="1"/>
  <c r="M260" i="14"/>
  <c r="S260" i="14" s="1"/>
  <c r="M199" i="14"/>
  <c r="S199" i="14" s="1"/>
  <c r="M181" i="14"/>
  <c r="S181" i="14" s="1"/>
  <c r="M165" i="14"/>
  <c r="S165" i="14" s="1"/>
  <c r="M184" i="14"/>
  <c r="S184" i="14" s="1"/>
  <c r="M167" i="14"/>
  <c r="S167" i="14" s="1"/>
  <c r="M206" i="14"/>
  <c r="S206" i="14" s="1"/>
  <c r="M261" i="14"/>
  <c r="S261" i="14" s="1"/>
  <c r="M203" i="14"/>
  <c r="S203" i="14" s="1"/>
  <c r="M216" i="14"/>
  <c r="S216" i="14" s="1"/>
  <c r="M202" i="14"/>
  <c r="S202" i="14" s="1"/>
  <c r="M211" i="14"/>
  <c r="S211" i="14" s="1"/>
  <c r="M241" i="14"/>
  <c r="S241" i="14" s="1"/>
  <c r="M256" i="14"/>
  <c r="S256" i="14" s="1"/>
  <c r="M269" i="14"/>
  <c r="S269" i="14" s="1"/>
  <c r="M267" i="14"/>
  <c r="S267" i="14" s="1"/>
  <c r="M246" i="14"/>
  <c r="S246" i="14" s="1"/>
  <c r="M235" i="14"/>
  <c r="S235" i="14" s="1"/>
  <c r="M217" i="14"/>
  <c r="S217" i="14" s="1"/>
  <c r="M207" i="14"/>
  <c r="S207" i="14" s="1"/>
  <c r="M176" i="14"/>
  <c r="S176" i="14" s="1"/>
  <c r="M175" i="14"/>
  <c r="S175" i="14" s="1"/>
  <c r="M245" i="14"/>
  <c r="S245" i="14" s="1"/>
  <c r="M253" i="14"/>
  <c r="S253" i="14" s="1"/>
  <c r="M242" i="14"/>
  <c r="S242" i="14" s="1"/>
  <c r="M225" i="14"/>
  <c r="S225" i="14" s="1"/>
  <c r="M177" i="14"/>
  <c r="S177" i="14" s="1"/>
  <c r="M161" i="14"/>
  <c r="S161" i="14" s="1"/>
  <c r="M152" i="14"/>
  <c r="S152" i="14" s="1"/>
  <c r="M166" i="14"/>
  <c r="S166" i="14" s="1"/>
  <c r="M257" i="14"/>
  <c r="S257" i="14" s="1"/>
  <c r="M270" i="14"/>
  <c r="S270" i="14" s="1"/>
  <c r="M259" i="14"/>
  <c r="S259" i="14" s="1"/>
  <c r="M200" i="14"/>
  <c r="S200" i="14" s="1"/>
  <c r="M191" i="14"/>
  <c r="S191" i="14" s="1"/>
  <c r="M179" i="14"/>
  <c r="S179" i="14" s="1"/>
  <c r="M148" i="14"/>
  <c r="S148" i="14" s="1"/>
  <c r="M268" i="14"/>
  <c r="S268" i="14" s="1"/>
  <c r="M252" i="14"/>
  <c r="S252" i="14" s="1"/>
  <c r="M232" i="14"/>
  <c r="S232" i="14" s="1"/>
  <c r="M231" i="14"/>
  <c r="S231" i="14" s="1"/>
  <c r="M230" i="14"/>
  <c r="S230" i="14" s="1"/>
  <c r="M194" i="14"/>
  <c r="S194" i="14" s="1"/>
  <c r="M174" i="14"/>
  <c r="S174" i="14" s="1"/>
  <c r="M249" i="14"/>
  <c r="S249" i="14" s="1"/>
  <c r="M254" i="14"/>
  <c r="S254" i="14" s="1"/>
  <c r="M239" i="14"/>
  <c r="S239" i="14" s="1"/>
  <c r="M238" i="14"/>
  <c r="S238" i="14" s="1"/>
  <c r="M229" i="14"/>
  <c r="S229" i="14" s="1"/>
  <c r="M189" i="14"/>
  <c r="S189" i="14" s="1"/>
  <c r="M173" i="14"/>
  <c r="S173" i="14" s="1"/>
  <c r="M158" i="14"/>
  <c r="S158" i="14" s="1"/>
  <c r="M210" i="14"/>
  <c r="S210" i="14" s="1"/>
  <c r="M144" i="14"/>
  <c r="S144" i="14" s="1"/>
  <c r="M212" i="14"/>
  <c r="S212" i="14" s="1"/>
  <c r="M266" i="14"/>
  <c r="S266" i="14" s="1"/>
  <c r="M244" i="14"/>
  <c r="S244" i="14" s="1"/>
  <c r="M226" i="14"/>
  <c r="S226" i="14" s="1"/>
  <c r="M195" i="14"/>
  <c r="S195" i="14" s="1"/>
  <c r="M183" i="14"/>
  <c r="S183" i="14" s="1"/>
  <c r="M190" i="14"/>
  <c r="S190" i="14" s="1"/>
  <c r="M178" i="14"/>
  <c r="S178" i="14" s="1"/>
  <c r="M145" i="14"/>
  <c r="S145" i="14" s="1"/>
  <c r="M262" i="14"/>
  <c r="S262" i="14" s="1"/>
  <c r="M258" i="14"/>
  <c r="S258" i="14" s="1"/>
  <c r="M237" i="14"/>
  <c r="S237" i="14" s="1"/>
  <c r="M196" i="14"/>
  <c r="S196" i="14" s="1"/>
  <c r="M187" i="14"/>
  <c r="S187" i="14" s="1"/>
  <c r="M164" i="14"/>
  <c r="S164" i="14" s="1"/>
  <c r="M162" i="14"/>
  <c r="S162" i="14" s="1"/>
  <c r="M159" i="14"/>
  <c r="S159" i="14" s="1"/>
  <c r="M263" i="14"/>
  <c r="S263" i="14" s="1"/>
  <c r="M250" i="14"/>
  <c r="S250" i="14" s="1"/>
  <c r="M222" i="14"/>
  <c r="S222" i="14" s="1"/>
  <c r="M198" i="14"/>
  <c r="S198" i="14" s="1"/>
  <c r="M247" i="14"/>
  <c r="S247" i="14" s="1"/>
  <c r="M213" i="14"/>
  <c r="S213" i="14" s="1"/>
  <c r="M186" i="14"/>
  <c r="S186" i="14" s="1"/>
  <c r="M139" i="14"/>
  <c r="S139" i="14" s="1"/>
  <c r="M234" i="14"/>
  <c r="S234" i="14" s="1"/>
  <c r="M214" i="14"/>
  <c r="S214" i="14" s="1"/>
  <c r="M221" i="14"/>
  <c r="S221" i="14" s="1"/>
  <c r="M180" i="14"/>
  <c r="S180" i="14" s="1"/>
  <c r="M251" i="14"/>
  <c r="S251" i="14" s="1"/>
  <c r="M220" i="14"/>
  <c r="S220" i="14" s="1"/>
  <c r="M188" i="14"/>
  <c r="S188" i="14" s="1"/>
  <c r="M204" i="14"/>
  <c r="S204" i="14" s="1"/>
  <c r="M185" i="14"/>
  <c r="S185" i="14" s="1"/>
  <c r="M147" i="14"/>
  <c r="S147" i="14" s="1"/>
  <c r="M236" i="14"/>
  <c r="S236" i="14" s="1"/>
  <c r="M168" i="14"/>
  <c r="S168" i="14" s="1"/>
  <c r="M233" i="14"/>
  <c r="S233" i="14" s="1"/>
  <c r="M208" i="14"/>
  <c r="S208" i="14" s="1"/>
  <c r="M157" i="14"/>
  <c r="S157" i="14" s="1"/>
  <c r="M169" i="14"/>
  <c r="S169" i="14" s="1"/>
  <c r="M149" i="14"/>
  <c r="S149" i="14" s="1"/>
  <c r="M243" i="14"/>
  <c r="S243" i="14" s="1"/>
  <c r="M215" i="14"/>
  <c r="S215" i="14" s="1"/>
  <c r="M150" i="14"/>
  <c r="S150" i="14" s="1"/>
  <c r="M151" i="14"/>
  <c r="S151" i="14" s="1"/>
  <c r="M248" i="14"/>
  <c r="S248" i="14" s="1"/>
  <c r="M227" i="14"/>
  <c r="S227" i="14" s="1"/>
  <c r="M182" i="14"/>
  <c r="S182" i="14" s="1"/>
  <c r="M192" i="14"/>
  <c r="S192" i="14" s="1"/>
  <c r="M209" i="14"/>
  <c r="S209" i="14" s="1"/>
  <c r="M155" i="14"/>
  <c r="S155" i="14" s="1"/>
  <c r="M265" i="14"/>
  <c r="S265" i="14" s="1"/>
  <c r="L198" i="14"/>
  <c r="L232" i="14"/>
  <c r="L135" i="14"/>
  <c r="L137" i="14"/>
  <c r="L179" i="14"/>
  <c r="L252" i="14"/>
  <c r="L265" i="14"/>
  <c r="L191" i="14"/>
  <c r="L199" i="14"/>
  <c r="L194" i="14"/>
  <c r="L189" i="14"/>
  <c r="L255" i="14"/>
  <c r="L256" i="14"/>
  <c r="L211" i="14"/>
  <c r="L222" i="14"/>
  <c r="L200" i="14"/>
  <c r="L195" i="14"/>
  <c r="L251" i="14"/>
  <c r="L134" i="14"/>
  <c r="L245" i="14"/>
  <c r="L152" i="14"/>
  <c r="L190" i="14"/>
  <c r="L160" i="14"/>
  <c r="L259" i="14"/>
  <c r="L266" i="14"/>
  <c r="L221" i="14"/>
  <c r="L156" i="14"/>
  <c r="L178" i="14"/>
  <c r="L171" i="14"/>
  <c r="L258" i="14"/>
  <c r="L249" i="14"/>
  <c r="L208" i="14"/>
  <c r="L213" i="14"/>
  <c r="L186" i="14"/>
  <c r="L173" i="14"/>
  <c r="L162" i="14"/>
  <c r="L142" i="14"/>
  <c r="L143" i="14"/>
  <c r="L270" i="14"/>
  <c r="L243" i="14"/>
  <c r="L205" i="14"/>
  <c r="L188" i="14"/>
  <c r="L169" i="14"/>
  <c r="L176" i="14"/>
  <c r="L164" i="14"/>
  <c r="L253" i="14"/>
  <c r="L238" i="14"/>
  <c r="L202" i="14"/>
  <c r="L229" i="14"/>
  <c r="L210" i="14"/>
  <c r="L197" i="14"/>
  <c r="L212" i="14"/>
  <c r="L183" i="14"/>
  <c r="L155" i="14"/>
  <c r="L244" i="14"/>
  <c r="L226" i="14"/>
  <c r="L177" i="14"/>
  <c r="L257" i="14"/>
  <c r="L217" i="14"/>
  <c r="L237" i="14"/>
  <c r="L192" i="14"/>
  <c r="L185" i="14"/>
  <c r="L163" i="14"/>
  <c r="L187" i="14"/>
  <c r="L180" i="14"/>
  <c r="L161" i="14"/>
  <c r="L145" i="14"/>
  <c r="L136" i="14"/>
  <c r="L267" i="14"/>
  <c r="L262" i="14"/>
  <c r="L239" i="14"/>
  <c r="L269" i="14"/>
  <c r="L236" i="14"/>
  <c r="L201" i="14"/>
  <c r="L209" i="14"/>
  <c r="L215" i="14"/>
  <c r="L153" i="14"/>
  <c r="L184" i="14"/>
  <c r="L157" i="14"/>
  <c r="L234" i="14"/>
  <c r="L230" i="14"/>
  <c r="L214" i="14"/>
  <c r="L228" i="14"/>
  <c r="L203" i="14"/>
  <c r="L225" i="14"/>
  <c r="L172" i="14"/>
  <c r="L150" i="14"/>
  <c r="L182" i="14"/>
  <c r="L147" i="14"/>
  <c r="L141" i="14"/>
  <c r="L250" i="14"/>
  <c r="L167" i="14"/>
  <c r="L148" i="14"/>
  <c r="L263" i="14"/>
  <c r="L246" i="14"/>
  <c r="L227" i="14"/>
  <c r="L175" i="14"/>
  <c r="L159" i="14"/>
  <c r="L168" i="14"/>
  <c r="L216" i="14"/>
  <c r="L261" i="14"/>
  <c r="L235" i="14"/>
  <c r="L165" i="14"/>
  <c r="L139" i="14"/>
  <c r="L260" i="14"/>
  <c r="L248" i="14"/>
  <c r="L233" i="14"/>
  <c r="L218" i="14"/>
  <c r="L204" i="14"/>
  <c r="L219" i="14"/>
  <c r="L241" i="14"/>
  <c r="L220" i="14"/>
  <c r="L206" i="14"/>
  <c r="L181" i="14"/>
  <c r="L140" i="14"/>
  <c r="L240" i="14"/>
  <c r="L224" i="14"/>
  <c r="L170" i="14"/>
  <c r="L151" i="14"/>
  <c r="L247" i="14"/>
  <c r="L196" i="14"/>
  <c r="L223" i="14"/>
  <c r="L174" i="14"/>
  <c r="L264" i="14"/>
  <c r="L231" i="14"/>
  <c r="L154" i="14"/>
  <c r="L158" i="14"/>
  <c r="L146" i="14"/>
  <c r="L144" i="14"/>
  <c r="L268" i="14"/>
  <c r="L193" i="14"/>
  <c r="L138" i="14"/>
  <c r="L207" i="14"/>
  <c r="L254" i="14"/>
  <c r="L149" i="14"/>
  <c r="L242" i="14"/>
  <c r="L166" i="14"/>
  <c r="L134" i="22"/>
  <c r="L141" i="22"/>
  <c r="L202" i="22"/>
  <c r="L137" i="22"/>
  <c r="L204" i="22"/>
  <c r="L259" i="22"/>
  <c r="L136" i="22"/>
  <c r="L232" i="22"/>
  <c r="L213" i="22"/>
  <c r="L191" i="22"/>
  <c r="L250" i="22"/>
  <c r="L180" i="22"/>
  <c r="L135" i="22"/>
  <c r="L228" i="22"/>
  <c r="L209" i="22"/>
  <c r="L164" i="22"/>
  <c r="L170" i="22"/>
  <c r="L268" i="22"/>
  <c r="L174" i="22"/>
  <c r="L264" i="22"/>
  <c r="L217" i="22"/>
  <c r="L219" i="22"/>
  <c r="L211" i="22"/>
  <c r="L163" i="22"/>
  <c r="L223" i="22"/>
  <c r="L269" i="22"/>
  <c r="L249" i="22"/>
  <c r="L261" i="22"/>
  <c r="L216" i="22"/>
  <c r="L166" i="22"/>
  <c r="L152" i="22"/>
  <c r="L177" i="22"/>
  <c r="L139" i="22"/>
  <c r="L270" i="22"/>
  <c r="L238" i="22"/>
  <c r="L265" i="22"/>
  <c r="L267" i="22"/>
  <c r="L243" i="22"/>
  <c r="L224" i="22"/>
  <c r="L207" i="22"/>
  <c r="L194" i="22"/>
  <c r="L226" i="22"/>
  <c r="L183" i="22"/>
  <c r="L179" i="22"/>
  <c r="L140" i="22"/>
  <c r="L251" i="22"/>
  <c r="L257" i="22"/>
  <c r="L236" i="22"/>
  <c r="L212" i="22"/>
  <c r="L178" i="22"/>
  <c r="L247" i="22"/>
  <c r="L235" i="22"/>
  <c r="L227" i="22"/>
  <c r="L208" i="22"/>
  <c r="L175" i="22"/>
  <c r="L143" i="22"/>
  <c r="L145" i="22"/>
  <c r="L138" i="22"/>
  <c r="L151" i="22"/>
  <c r="L255" i="22"/>
  <c r="L220" i="22"/>
  <c r="L172" i="22"/>
  <c r="L144" i="22"/>
  <c r="L237" i="22"/>
  <c r="L233" i="22"/>
  <c r="L258" i="22"/>
  <c r="L190" i="22"/>
  <c r="L176" i="22"/>
  <c r="L197" i="22"/>
  <c r="L169" i="22"/>
  <c r="L184" i="22"/>
  <c r="L189" i="22"/>
  <c r="L242" i="22"/>
  <c r="L148" i="22"/>
  <c r="L142" i="22"/>
  <c r="L256" i="22"/>
  <c r="L240" i="22"/>
  <c r="L225" i="22"/>
  <c r="L245" i="22"/>
  <c r="L241" i="22"/>
  <c r="L230" i="22"/>
  <c r="L222" i="22"/>
  <c r="L206" i="22"/>
  <c r="L210" i="22"/>
  <c r="L173" i="22"/>
  <c r="L168" i="22"/>
  <c r="L201" i="22"/>
  <c r="L200" i="22"/>
  <c r="L161" i="22"/>
  <c r="L147" i="22"/>
  <c r="L195" i="22"/>
  <c r="L260" i="22"/>
  <c r="L244" i="22"/>
  <c r="L229" i="22"/>
  <c r="L167" i="22"/>
  <c r="L254" i="22"/>
  <c r="L239" i="22"/>
  <c r="L215" i="22"/>
  <c r="L186" i="22"/>
  <c r="L193" i="22"/>
  <c r="L192" i="22"/>
  <c r="L160" i="22"/>
  <c r="L146" i="22"/>
  <c r="L149" i="22"/>
  <c r="L156" i="22"/>
  <c r="L155" i="22"/>
  <c r="L263" i="22"/>
  <c r="L157" i="22"/>
  <c r="L153" i="22"/>
  <c r="L205" i="22"/>
  <c r="L266" i="22"/>
  <c r="L248" i="22"/>
  <c r="L182" i="22"/>
  <c r="L185" i="22"/>
  <c r="L162" i="22"/>
  <c r="L253" i="22"/>
  <c r="L159" i="22"/>
  <c r="L171" i="22"/>
  <c r="L262" i="22"/>
  <c r="L246" i="22"/>
  <c r="L158" i="22"/>
  <c r="L188" i="22"/>
  <c r="L218" i="22"/>
  <c r="L231" i="22"/>
  <c r="L203" i="22"/>
  <c r="L214" i="22"/>
  <c r="L165" i="22"/>
  <c r="L252" i="22"/>
  <c r="L234" i="22"/>
  <c r="L221" i="22"/>
  <c r="L150" i="22"/>
  <c r="L181" i="22"/>
  <c r="L199" i="22"/>
  <c r="L154" i="22"/>
  <c r="L198" i="22"/>
  <c r="L196" i="22"/>
  <c r="L187" i="22"/>
  <c r="K137" i="31"/>
  <c r="K254" i="31"/>
  <c r="K221" i="31"/>
  <c r="K202" i="31"/>
  <c r="K135" i="31"/>
  <c r="K229" i="31"/>
  <c r="K152" i="31"/>
  <c r="K171" i="31"/>
  <c r="K155" i="31"/>
  <c r="K139" i="31"/>
  <c r="K267" i="31"/>
  <c r="K209" i="31"/>
  <c r="K225" i="31"/>
  <c r="K214" i="31"/>
  <c r="K245" i="31"/>
  <c r="K163" i="31"/>
  <c r="K147" i="31"/>
  <c r="K201" i="31"/>
  <c r="K242" i="31"/>
  <c r="K208" i="31"/>
  <c r="K189" i="31"/>
  <c r="K239" i="31"/>
  <c r="K217" i="31"/>
  <c r="K134" i="31"/>
  <c r="K210" i="31"/>
  <c r="K174" i="31"/>
  <c r="K164" i="31"/>
  <c r="K183" i="31"/>
  <c r="K256" i="31"/>
  <c r="K236" i="31"/>
  <c r="K233" i="31"/>
  <c r="K200" i="31"/>
  <c r="K157" i="31"/>
  <c r="K138" i="31"/>
  <c r="K231" i="31"/>
  <c r="K182" i="31"/>
  <c r="K218" i="31"/>
  <c r="K246" i="31"/>
  <c r="K206" i="31"/>
  <c r="K216" i="31"/>
  <c r="K222" i="31"/>
  <c r="K151" i="31"/>
  <c r="K158" i="31"/>
  <c r="K268" i="31"/>
  <c r="K247" i="31"/>
  <c r="K237" i="31"/>
  <c r="K153" i="31"/>
  <c r="K168" i="31"/>
  <c r="K180" i="31"/>
  <c r="K175" i="31"/>
  <c r="K248" i="31"/>
  <c r="K142" i="31"/>
  <c r="K244" i="31"/>
  <c r="K150" i="31"/>
  <c r="K187" i="31"/>
  <c r="K243" i="31"/>
  <c r="K257" i="31"/>
  <c r="K227" i="31"/>
  <c r="K207" i="31"/>
  <c r="K198" i="31"/>
  <c r="K165" i="31"/>
  <c r="K203" i="31"/>
  <c r="K197" i="31"/>
  <c r="K144" i="31"/>
  <c r="K270" i="31"/>
  <c r="K234" i="31"/>
  <c r="K251" i="31"/>
  <c r="K240" i="31"/>
  <c r="K230" i="31"/>
  <c r="K213" i="31"/>
  <c r="K212" i="31"/>
  <c r="K159" i="31"/>
  <c r="K140" i="31"/>
  <c r="K181" i="31"/>
  <c r="K166" i="31"/>
  <c r="K260" i="31"/>
  <c r="K223" i="31"/>
  <c r="K205" i="31"/>
  <c r="K161" i="31"/>
  <c r="K154" i="31"/>
  <c r="K156" i="31"/>
  <c r="K136" i="31"/>
  <c r="K192" i="31"/>
  <c r="K172" i="31"/>
  <c r="K186" i="31"/>
  <c r="K266" i="31"/>
  <c r="K241" i="31"/>
  <c r="K143" i="31"/>
  <c r="K220" i="31"/>
  <c r="K224" i="31"/>
  <c r="K252" i="31"/>
  <c r="K219" i="31"/>
  <c r="K145" i="31"/>
  <c r="K184" i="31"/>
  <c r="K235" i="31"/>
  <c r="K149" i="31"/>
  <c r="K170" i="31"/>
  <c r="K204" i="31"/>
  <c r="K263" i="31"/>
  <c r="K178" i="31"/>
  <c r="K261" i="31"/>
  <c r="K253" i="31"/>
  <c r="K215" i="31"/>
  <c r="K173" i="31"/>
  <c r="K160" i="31"/>
  <c r="K262" i="31"/>
  <c r="K238" i="31"/>
  <c r="K162" i="31"/>
  <c r="K185" i="31"/>
  <c r="K177" i="31"/>
  <c r="K259" i="31"/>
  <c r="K211" i="31"/>
  <c r="K196" i="31"/>
  <c r="K265" i="31"/>
  <c r="K195" i="31"/>
  <c r="K264" i="31"/>
  <c r="K191" i="31"/>
  <c r="K146" i="31"/>
  <c r="K232" i="31"/>
  <c r="K269" i="31"/>
  <c r="K176" i="31"/>
  <c r="K258" i="31"/>
  <c r="K228" i="31"/>
  <c r="K148" i="31"/>
  <c r="K190" i="31"/>
  <c r="K199" i="31"/>
  <c r="K141" i="31"/>
  <c r="K194" i="31"/>
  <c r="K249" i="31"/>
  <c r="K255" i="31"/>
  <c r="K193" i="31"/>
  <c r="K167" i="31"/>
  <c r="K179" i="31"/>
  <c r="K250" i="31"/>
  <c r="K169" i="31"/>
  <c r="K188" i="31"/>
  <c r="K226" i="31"/>
  <c r="M145" i="31"/>
  <c r="S145" i="31" s="1"/>
  <c r="M139" i="31"/>
  <c r="S139" i="31" s="1"/>
  <c r="M167" i="31"/>
  <c r="S167" i="31" s="1"/>
  <c r="M168" i="31"/>
  <c r="S168" i="31" s="1"/>
  <c r="M146" i="31"/>
  <c r="S146" i="31" s="1"/>
  <c r="M152" i="31"/>
  <c r="S152" i="31" s="1"/>
  <c r="M172" i="31"/>
  <c r="S172" i="31" s="1"/>
  <c r="M156" i="31"/>
  <c r="S156" i="31" s="1"/>
  <c r="M235" i="31"/>
  <c r="S235" i="31" s="1"/>
  <c r="M153" i="31"/>
  <c r="S153" i="31" s="1"/>
  <c r="M147" i="31"/>
  <c r="S147" i="31" s="1"/>
  <c r="M143" i="31"/>
  <c r="S143" i="31" s="1"/>
  <c r="M164" i="31"/>
  <c r="S164" i="31" s="1"/>
  <c r="M178" i="31"/>
  <c r="S178" i="31" s="1"/>
  <c r="M148" i="31"/>
  <c r="S148" i="31" s="1"/>
  <c r="M170" i="31"/>
  <c r="S170" i="31" s="1"/>
  <c r="M140" i="31"/>
  <c r="S140" i="31" s="1"/>
  <c r="M141" i="31"/>
  <c r="S141" i="31" s="1"/>
  <c r="M157" i="31"/>
  <c r="S157" i="31" s="1"/>
  <c r="M173" i="31"/>
  <c r="S173" i="31" s="1"/>
  <c r="M161" i="31"/>
  <c r="S161" i="31" s="1"/>
  <c r="M151" i="31"/>
  <c r="S151" i="31" s="1"/>
  <c r="M158" i="31"/>
  <c r="S158" i="31" s="1"/>
  <c r="M144" i="31"/>
  <c r="S144" i="31" s="1"/>
  <c r="M174" i="31"/>
  <c r="S174" i="31" s="1"/>
  <c r="M160" i="31"/>
  <c r="S160" i="31" s="1"/>
  <c r="M169" i="31"/>
  <c r="S169" i="31" s="1"/>
  <c r="M159" i="31"/>
  <c r="S159" i="31" s="1"/>
  <c r="M150" i="31"/>
  <c r="S150" i="31" s="1"/>
  <c r="M142" i="31"/>
  <c r="S142" i="31" s="1"/>
  <c r="M165" i="31"/>
  <c r="S165" i="31" s="1"/>
  <c r="M155" i="31"/>
  <c r="S155" i="31" s="1"/>
  <c r="M171" i="31"/>
  <c r="S171" i="31" s="1"/>
  <c r="M166" i="31"/>
  <c r="S166" i="31" s="1"/>
  <c r="M163" i="31"/>
  <c r="S163" i="31" s="1"/>
  <c r="M154" i="31"/>
  <c r="S154" i="31" s="1"/>
  <c r="M149" i="31"/>
  <c r="S149" i="31" s="1"/>
  <c r="M162" i="31"/>
  <c r="S162" i="31" s="1"/>
  <c r="M189" i="31"/>
  <c r="S189" i="31" s="1"/>
  <c r="M138" i="31"/>
  <c r="S138" i="31" s="1"/>
  <c r="M136" i="31"/>
  <c r="S136" i="31" s="1"/>
  <c r="M225" i="31"/>
  <c r="S225" i="31" s="1"/>
  <c r="M177" i="31"/>
  <c r="S177" i="31" s="1"/>
  <c r="M264" i="31"/>
  <c r="S264" i="31" s="1"/>
  <c r="M209" i="31"/>
  <c r="S209" i="31" s="1"/>
  <c r="M134" i="31"/>
  <c r="S134" i="31" s="1"/>
  <c r="M183" i="31"/>
  <c r="S183" i="31" s="1"/>
  <c r="M218" i="31"/>
  <c r="S218" i="31" s="1"/>
  <c r="M199" i="31"/>
  <c r="S199" i="31" s="1"/>
  <c r="M266" i="31"/>
  <c r="S266" i="31" s="1"/>
  <c r="M250" i="31"/>
  <c r="S250" i="31" s="1"/>
  <c r="M204" i="31"/>
  <c r="S204" i="31" s="1"/>
  <c r="M135" i="31"/>
  <c r="S135" i="31" s="1"/>
  <c r="M201" i="31"/>
  <c r="S201" i="31" s="1"/>
  <c r="M137" i="31"/>
  <c r="S137" i="31" s="1"/>
  <c r="M175" i="31"/>
  <c r="S175" i="31" s="1"/>
  <c r="M198" i="31"/>
  <c r="S198" i="31" s="1"/>
  <c r="M200" i="31"/>
  <c r="S200" i="31" s="1"/>
  <c r="M254" i="31"/>
  <c r="S254" i="31" s="1"/>
  <c r="M231" i="31"/>
  <c r="S231" i="31" s="1"/>
  <c r="M223" i="31"/>
  <c r="S223" i="31" s="1"/>
  <c r="M228" i="31"/>
  <c r="S228" i="31" s="1"/>
  <c r="M179" i="31"/>
  <c r="S179" i="31" s="1"/>
  <c r="M230" i="31"/>
  <c r="S230" i="31" s="1"/>
  <c r="M180" i="31"/>
  <c r="S180" i="31" s="1"/>
  <c r="M247" i="31"/>
  <c r="S247" i="31" s="1"/>
  <c r="M265" i="31"/>
  <c r="S265" i="31" s="1"/>
  <c r="M252" i="31"/>
  <c r="S252" i="31" s="1"/>
  <c r="M245" i="31"/>
  <c r="S245" i="31" s="1"/>
  <c r="M262" i="31"/>
  <c r="S262" i="31" s="1"/>
  <c r="M267" i="31"/>
  <c r="S267" i="31" s="1"/>
  <c r="M236" i="31"/>
  <c r="S236" i="31" s="1"/>
  <c r="M232" i="31"/>
  <c r="S232" i="31" s="1"/>
  <c r="M196" i="31"/>
  <c r="S196" i="31" s="1"/>
  <c r="M192" i="31"/>
  <c r="S192" i="31" s="1"/>
  <c r="M188" i="31"/>
  <c r="S188" i="31" s="1"/>
  <c r="M270" i="31"/>
  <c r="S270" i="31" s="1"/>
  <c r="M234" i="31"/>
  <c r="S234" i="31" s="1"/>
  <c r="M219" i="31"/>
  <c r="S219" i="31" s="1"/>
  <c r="M191" i="31"/>
  <c r="S191" i="31" s="1"/>
  <c r="M212" i="31"/>
  <c r="S212" i="31" s="1"/>
  <c r="M257" i="31"/>
  <c r="S257" i="31" s="1"/>
  <c r="M197" i="31"/>
  <c r="S197" i="31" s="1"/>
  <c r="M202" i="31"/>
  <c r="S202" i="31" s="1"/>
  <c r="M261" i="31"/>
  <c r="S261" i="31" s="1"/>
  <c r="M221" i="31"/>
  <c r="S221" i="31" s="1"/>
  <c r="M217" i="31"/>
  <c r="S217" i="31" s="1"/>
  <c r="M260" i="31"/>
  <c r="S260" i="31" s="1"/>
  <c r="M193" i="31"/>
  <c r="S193" i="31" s="1"/>
  <c r="M182" i="31"/>
  <c r="S182" i="31" s="1"/>
  <c r="M233" i="31"/>
  <c r="S233" i="31" s="1"/>
  <c r="M227" i="31"/>
  <c r="S227" i="31" s="1"/>
  <c r="M244" i="31"/>
  <c r="S244" i="31" s="1"/>
  <c r="M194" i="31"/>
  <c r="S194" i="31" s="1"/>
  <c r="M255" i="31"/>
  <c r="S255" i="31" s="1"/>
  <c r="M269" i="31"/>
  <c r="S269" i="31" s="1"/>
  <c r="M246" i="31"/>
  <c r="S246" i="31" s="1"/>
  <c r="M226" i="31"/>
  <c r="S226" i="31" s="1"/>
  <c r="M214" i="31"/>
  <c r="S214" i="31" s="1"/>
  <c r="M239" i="31"/>
  <c r="S239" i="31" s="1"/>
  <c r="M215" i="31"/>
  <c r="S215" i="31" s="1"/>
  <c r="M176" i="31"/>
  <c r="S176" i="31" s="1"/>
  <c r="M211" i="31"/>
  <c r="S211" i="31" s="1"/>
  <c r="M224" i="31"/>
  <c r="S224" i="31" s="1"/>
  <c r="M240" i="31"/>
  <c r="S240" i="31" s="1"/>
  <c r="M238" i="31"/>
  <c r="S238" i="31" s="1"/>
  <c r="M195" i="31"/>
  <c r="S195" i="31" s="1"/>
  <c r="M268" i="31"/>
  <c r="S268" i="31" s="1"/>
  <c r="M241" i="31"/>
  <c r="S241" i="31" s="1"/>
  <c r="M222" i="31"/>
  <c r="S222" i="31" s="1"/>
  <c r="M208" i="31"/>
  <c r="S208" i="31" s="1"/>
  <c r="M242" i="31"/>
  <c r="S242" i="31" s="1"/>
  <c r="M184" i="31"/>
  <c r="S184" i="31" s="1"/>
  <c r="M229" i="31"/>
  <c r="S229" i="31" s="1"/>
  <c r="M186" i="31"/>
  <c r="S186" i="31" s="1"/>
  <c r="M185" i="31"/>
  <c r="S185" i="31" s="1"/>
  <c r="M237" i="31"/>
  <c r="S237" i="31" s="1"/>
  <c r="M259" i="31"/>
  <c r="S259" i="31" s="1"/>
  <c r="M256" i="31"/>
  <c r="S256" i="31" s="1"/>
  <c r="M253" i="31"/>
  <c r="S253" i="31" s="1"/>
  <c r="M210" i="31"/>
  <c r="S210" i="31" s="1"/>
  <c r="M187" i="31"/>
  <c r="S187" i="31" s="1"/>
  <c r="M243" i="31"/>
  <c r="S243" i="31" s="1"/>
  <c r="M251" i="31"/>
  <c r="S251" i="31" s="1"/>
  <c r="M249" i="31"/>
  <c r="S249" i="31" s="1"/>
  <c r="M207" i="31"/>
  <c r="S207" i="31" s="1"/>
  <c r="M206" i="31"/>
  <c r="S206" i="31" s="1"/>
  <c r="M213" i="31"/>
  <c r="S213" i="31" s="1"/>
  <c r="M263" i="31"/>
  <c r="S263" i="31" s="1"/>
  <c r="M181" i="31"/>
  <c r="S181" i="31" s="1"/>
  <c r="M258" i="31"/>
  <c r="S258" i="31" s="1"/>
  <c r="M248" i="31"/>
  <c r="S248" i="31" s="1"/>
  <c r="M205" i="31"/>
  <c r="S205" i="31" s="1"/>
  <c r="M203" i="31"/>
  <c r="S203" i="31" s="1"/>
  <c r="M220" i="31"/>
  <c r="S220" i="31" s="1"/>
  <c r="M216" i="31"/>
  <c r="S216" i="31" s="1"/>
  <c r="M190" i="31"/>
  <c r="S190" i="31" s="1"/>
  <c r="M182" i="22"/>
  <c r="S182" i="22" s="1"/>
  <c r="M135" i="22"/>
  <c r="S135" i="22" s="1"/>
  <c r="M247" i="22"/>
  <c r="S247" i="22" s="1"/>
  <c r="M239" i="22"/>
  <c r="S239" i="22" s="1"/>
  <c r="M136" i="22"/>
  <c r="S136" i="22" s="1"/>
  <c r="M186" i="22"/>
  <c r="S186" i="22" s="1"/>
  <c r="M187" i="22"/>
  <c r="S187" i="22" s="1"/>
  <c r="M256" i="22"/>
  <c r="S256" i="22" s="1"/>
  <c r="M197" i="22"/>
  <c r="S197" i="22" s="1"/>
  <c r="M181" i="22"/>
  <c r="S181" i="22" s="1"/>
  <c r="M201" i="22"/>
  <c r="S201" i="22" s="1"/>
  <c r="M252" i="22"/>
  <c r="S252" i="22" s="1"/>
  <c r="M233" i="22"/>
  <c r="S233" i="22" s="1"/>
  <c r="M265" i="22"/>
  <c r="S265" i="22" s="1"/>
  <c r="M246" i="22"/>
  <c r="S246" i="22" s="1"/>
  <c r="M193" i="22"/>
  <c r="S193" i="22" s="1"/>
  <c r="M151" i="22"/>
  <c r="S151" i="22" s="1"/>
  <c r="M225" i="22"/>
  <c r="S225" i="22" s="1"/>
  <c r="M204" i="22"/>
  <c r="S204" i="22" s="1"/>
  <c r="M169" i="22"/>
  <c r="S169" i="22" s="1"/>
  <c r="M207" i="22"/>
  <c r="S207" i="22" s="1"/>
  <c r="M189" i="22"/>
  <c r="S189" i="22" s="1"/>
  <c r="M237" i="22"/>
  <c r="S237" i="22" s="1"/>
  <c r="M154" i="22"/>
  <c r="S154" i="22" s="1"/>
  <c r="M134" i="22"/>
  <c r="S134" i="22" s="1"/>
  <c r="M192" i="22"/>
  <c r="S192" i="22" s="1"/>
  <c r="M149" i="22"/>
  <c r="S149" i="22" s="1"/>
  <c r="M191" i="22"/>
  <c r="S191" i="22" s="1"/>
  <c r="M230" i="22"/>
  <c r="S230" i="22" s="1"/>
  <c r="M166" i="22"/>
  <c r="S166" i="22" s="1"/>
  <c r="M143" i="22"/>
  <c r="S143" i="22" s="1"/>
  <c r="M251" i="22"/>
  <c r="S251" i="22" s="1"/>
  <c r="M238" i="22"/>
  <c r="S238" i="22" s="1"/>
  <c r="M267" i="22"/>
  <c r="S267" i="22" s="1"/>
  <c r="M228" i="22"/>
  <c r="S228" i="22" s="1"/>
  <c r="M223" i="22"/>
  <c r="S223" i="22" s="1"/>
  <c r="M178" i="22"/>
  <c r="S178" i="22" s="1"/>
  <c r="M147" i="22"/>
  <c r="S147" i="22" s="1"/>
  <c r="M200" i="22"/>
  <c r="S200" i="22" s="1"/>
  <c r="M248" i="22"/>
  <c r="S248" i="22" s="1"/>
  <c r="M150" i="22"/>
  <c r="S150" i="22" s="1"/>
  <c r="M152" i="22"/>
  <c r="S152" i="22" s="1"/>
  <c r="M266" i="22"/>
  <c r="S266" i="22" s="1"/>
  <c r="M258" i="22"/>
  <c r="S258" i="22" s="1"/>
  <c r="M194" i="22"/>
  <c r="S194" i="22" s="1"/>
  <c r="M156" i="22"/>
  <c r="S156" i="22" s="1"/>
  <c r="M236" i="22"/>
  <c r="S236" i="22" s="1"/>
  <c r="M227" i="22"/>
  <c r="S227" i="22" s="1"/>
  <c r="M198" i="22"/>
  <c r="S198" i="22" s="1"/>
  <c r="M155" i="22"/>
  <c r="S155" i="22" s="1"/>
  <c r="M167" i="22"/>
  <c r="S167" i="22" s="1"/>
  <c r="M250" i="22"/>
  <c r="S250" i="22" s="1"/>
  <c r="M243" i="22"/>
  <c r="S243" i="22" s="1"/>
  <c r="M264" i="22"/>
  <c r="S264" i="22" s="1"/>
  <c r="M212" i="22"/>
  <c r="S212" i="22" s="1"/>
  <c r="M213" i="22"/>
  <c r="S213" i="22" s="1"/>
  <c r="M196" i="22"/>
  <c r="S196" i="22" s="1"/>
  <c r="M159" i="22"/>
  <c r="S159" i="22" s="1"/>
  <c r="M148" i="22"/>
  <c r="S148" i="22" s="1"/>
  <c r="M210" i="22"/>
  <c r="S210" i="22" s="1"/>
  <c r="M215" i="22"/>
  <c r="S215" i="22" s="1"/>
  <c r="M160" i="22"/>
  <c r="S160" i="22" s="1"/>
  <c r="M139" i="22"/>
  <c r="S139" i="22" s="1"/>
  <c r="M157" i="22"/>
  <c r="S157" i="22" s="1"/>
  <c r="M158" i="22"/>
  <c r="S158" i="22" s="1"/>
  <c r="M218" i="22"/>
  <c r="S218" i="22" s="1"/>
  <c r="M173" i="22"/>
  <c r="S173" i="22" s="1"/>
  <c r="M249" i="22"/>
  <c r="S249" i="22" s="1"/>
  <c r="M260" i="22"/>
  <c r="S260" i="22" s="1"/>
  <c r="M222" i="22"/>
  <c r="S222" i="22" s="1"/>
  <c r="M144" i="22"/>
  <c r="S144" i="22" s="1"/>
  <c r="M137" i="22"/>
  <c r="S137" i="22" s="1"/>
  <c r="M183" i="22"/>
  <c r="S183" i="22" s="1"/>
  <c r="M203" i="22"/>
  <c r="S203" i="22" s="1"/>
  <c r="M195" i="22"/>
  <c r="S195" i="22" s="1"/>
  <c r="M138" i="22"/>
  <c r="S138" i="22" s="1"/>
  <c r="M263" i="22"/>
  <c r="S263" i="22" s="1"/>
  <c r="M259" i="22"/>
  <c r="S259" i="22" s="1"/>
  <c r="M232" i="22"/>
  <c r="S232" i="22" s="1"/>
  <c r="M208" i="22"/>
  <c r="S208" i="22" s="1"/>
  <c r="M219" i="22"/>
  <c r="S219" i="22" s="1"/>
  <c r="M202" i="22"/>
  <c r="S202" i="22" s="1"/>
  <c r="M190" i="22"/>
  <c r="S190" i="22" s="1"/>
  <c r="M175" i="22"/>
  <c r="S175" i="22" s="1"/>
  <c r="M153" i="22"/>
  <c r="S153" i="22" s="1"/>
  <c r="M244" i="22"/>
  <c r="S244" i="22" s="1"/>
  <c r="M188" i="22"/>
  <c r="S188" i="22" s="1"/>
  <c r="M185" i="22"/>
  <c r="S185" i="22" s="1"/>
  <c r="M254" i="22"/>
  <c r="S254" i="22" s="1"/>
  <c r="M205" i="22"/>
  <c r="S205" i="22" s="1"/>
  <c r="M179" i="22"/>
  <c r="S179" i="22" s="1"/>
  <c r="M145" i="22"/>
  <c r="S145" i="22" s="1"/>
  <c r="M269" i="22"/>
  <c r="S269" i="22" s="1"/>
  <c r="M241" i="22"/>
  <c r="S241" i="22" s="1"/>
  <c r="M146" i="22"/>
  <c r="S146" i="22" s="1"/>
  <c r="M261" i="22"/>
  <c r="S261" i="22" s="1"/>
  <c r="M174" i="22"/>
  <c r="S174" i="22" s="1"/>
  <c r="M161" i="22"/>
  <c r="S161" i="22" s="1"/>
  <c r="M172" i="22"/>
  <c r="S172" i="22" s="1"/>
  <c r="M171" i="22"/>
  <c r="S171" i="22" s="1"/>
  <c r="M221" i="22"/>
  <c r="S221" i="22" s="1"/>
  <c r="M140" i="22"/>
  <c r="S140" i="22" s="1"/>
  <c r="M224" i="22"/>
  <c r="S224" i="22" s="1"/>
  <c r="M257" i="22"/>
  <c r="S257" i="22" s="1"/>
  <c r="M255" i="22"/>
  <c r="S255" i="22" s="1"/>
  <c r="M170" i="22"/>
  <c r="S170" i="22" s="1"/>
  <c r="M209" i="22"/>
  <c r="S209" i="22" s="1"/>
  <c r="M180" i="22"/>
  <c r="S180" i="22" s="1"/>
  <c r="M176" i="22"/>
  <c r="S176" i="22" s="1"/>
  <c r="M268" i="22"/>
  <c r="S268" i="22" s="1"/>
  <c r="M168" i="22"/>
  <c r="S168" i="22" s="1"/>
  <c r="M226" i="22"/>
  <c r="S226" i="22" s="1"/>
  <c r="M234" i="22"/>
  <c r="S234" i="22" s="1"/>
  <c r="M220" i="22"/>
  <c r="S220" i="22" s="1"/>
  <c r="M262" i="22"/>
  <c r="S262" i="22" s="1"/>
  <c r="M216" i="22"/>
  <c r="S216" i="22" s="1"/>
  <c r="M142" i="22"/>
  <c r="S142" i="22" s="1"/>
  <c r="M206" i="22"/>
  <c r="S206" i="22" s="1"/>
  <c r="M270" i="22"/>
  <c r="S270" i="22" s="1"/>
  <c r="M141" i="22"/>
  <c r="S141" i="22" s="1"/>
  <c r="M211" i="22"/>
  <c r="S211" i="22" s="1"/>
  <c r="M253" i="22"/>
  <c r="S253" i="22" s="1"/>
  <c r="M229" i="22"/>
  <c r="S229" i="22" s="1"/>
  <c r="M184" i="22"/>
  <c r="S184" i="22" s="1"/>
  <c r="M245" i="22"/>
  <c r="S245" i="22" s="1"/>
  <c r="M231" i="22"/>
  <c r="S231" i="22" s="1"/>
  <c r="M165" i="22"/>
  <c r="S165" i="22" s="1"/>
  <c r="M217" i="22"/>
  <c r="S217" i="22" s="1"/>
  <c r="M162" i="22"/>
  <c r="S162" i="22" s="1"/>
  <c r="M177" i="22"/>
  <c r="S177" i="22" s="1"/>
  <c r="M235" i="22"/>
  <c r="S235" i="22" s="1"/>
  <c r="M199" i="22"/>
  <c r="S199" i="22" s="1"/>
  <c r="M242" i="22"/>
  <c r="S242" i="22" s="1"/>
  <c r="M214" i="22"/>
  <c r="S214" i="22" s="1"/>
  <c r="M164" i="22"/>
  <c r="S164" i="22" s="1"/>
  <c r="M240" i="22"/>
  <c r="S240" i="22" s="1"/>
  <c r="M163" i="22"/>
  <c r="S163" i="22" s="1"/>
  <c r="M134" i="29"/>
  <c r="S134" i="29" s="1"/>
  <c r="M249" i="29"/>
  <c r="S249" i="29" s="1"/>
  <c r="M228" i="29"/>
  <c r="S228" i="29" s="1"/>
  <c r="M198" i="29"/>
  <c r="S198" i="29" s="1"/>
  <c r="M266" i="29"/>
  <c r="S266" i="29" s="1"/>
  <c r="M195" i="29"/>
  <c r="S195" i="29" s="1"/>
  <c r="M137" i="29"/>
  <c r="S137" i="29" s="1"/>
  <c r="M170" i="29"/>
  <c r="S170" i="29" s="1"/>
  <c r="M154" i="29"/>
  <c r="S154" i="29" s="1"/>
  <c r="M236" i="29"/>
  <c r="S236" i="29" s="1"/>
  <c r="M149" i="29"/>
  <c r="S149" i="29" s="1"/>
  <c r="M139" i="29"/>
  <c r="S139" i="29" s="1"/>
  <c r="M232" i="29"/>
  <c r="S232" i="29" s="1"/>
  <c r="M166" i="29"/>
  <c r="S166" i="29" s="1"/>
  <c r="M150" i="29"/>
  <c r="S150" i="29" s="1"/>
  <c r="M135" i="29"/>
  <c r="S135" i="29" s="1"/>
  <c r="M210" i="29"/>
  <c r="S210" i="29" s="1"/>
  <c r="M260" i="29"/>
  <c r="S260" i="29" s="1"/>
  <c r="M136" i="29"/>
  <c r="S136" i="29" s="1"/>
  <c r="M178" i="29"/>
  <c r="S178" i="29" s="1"/>
  <c r="M162" i="29"/>
  <c r="S162" i="29" s="1"/>
  <c r="M258" i="29"/>
  <c r="S258" i="29" s="1"/>
  <c r="M245" i="29"/>
  <c r="S245" i="29" s="1"/>
  <c r="M174" i="29"/>
  <c r="S174" i="29" s="1"/>
  <c r="M222" i="29"/>
  <c r="S222" i="29" s="1"/>
  <c r="M158" i="29"/>
  <c r="S158" i="29" s="1"/>
  <c r="M138" i="29"/>
  <c r="S138" i="29" s="1"/>
  <c r="M263" i="29"/>
  <c r="S263" i="29" s="1"/>
  <c r="M167" i="29"/>
  <c r="S167" i="29" s="1"/>
  <c r="M196" i="29"/>
  <c r="S196" i="29" s="1"/>
  <c r="M192" i="29"/>
  <c r="S192" i="29" s="1"/>
  <c r="M239" i="29"/>
  <c r="S239" i="29" s="1"/>
  <c r="M163" i="29"/>
  <c r="S163" i="29" s="1"/>
  <c r="M191" i="29"/>
  <c r="S191" i="29" s="1"/>
  <c r="M269" i="29"/>
  <c r="S269" i="29" s="1"/>
  <c r="M267" i="29"/>
  <c r="S267" i="29" s="1"/>
  <c r="M248" i="29"/>
  <c r="S248" i="29" s="1"/>
  <c r="M230" i="29"/>
  <c r="S230" i="29" s="1"/>
  <c r="M240" i="29"/>
  <c r="S240" i="29" s="1"/>
  <c r="M217" i="29"/>
  <c r="S217" i="29" s="1"/>
  <c r="M242" i="29"/>
  <c r="S242" i="29" s="1"/>
  <c r="M164" i="29"/>
  <c r="S164" i="29" s="1"/>
  <c r="M148" i="29"/>
  <c r="S148" i="29" s="1"/>
  <c r="M169" i="29"/>
  <c r="S169" i="29" s="1"/>
  <c r="M161" i="29"/>
  <c r="S161" i="29" s="1"/>
  <c r="M142" i="29"/>
  <c r="S142" i="29" s="1"/>
  <c r="M183" i="29"/>
  <c r="S183" i="29" s="1"/>
  <c r="M179" i="29"/>
  <c r="S179" i="29" s="1"/>
  <c r="M270" i="29"/>
  <c r="S270" i="29" s="1"/>
  <c r="M256" i="29"/>
  <c r="S256" i="29" s="1"/>
  <c r="M226" i="29"/>
  <c r="S226" i="29" s="1"/>
  <c r="M231" i="29"/>
  <c r="S231" i="29" s="1"/>
  <c r="M177" i="29"/>
  <c r="S177" i="29" s="1"/>
  <c r="M140" i="29"/>
  <c r="S140" i="29" s="1"/>
  <c r="M155" i="29"/>
  <c r="S155" i="29" s="1"/>
  <c r="M253" i="29"/>
  <c r="S253" i="29" s="1"/>
  <c r="M221" i="29"/>
  <c r="S221" i="29" s="1"/>
  <c r="M208" i="29"/>
  <c r="S208" i="29" s="1"/>
  <c r="M215" i="29"/>
  <c r="S215" i="29" s="1"/>
  <c r="M197" i="29"/>
  <c r="S197" i="29" s="1"/>
  <c r="M147" i="29"/>
  <c r="S147" i="29" s="1"/>
  <c r="M257" i="29"/>
  <c r="S257" i="29" s="1"/>
  <c r="M181" i="29"/>
  <c r="S181" i="29" s="1"/>
  <c r="M216" i="29"/>
  <c r="S216" i="29" s="1"/>
  <c r="M225" i="29"/>
  <c r="S225" i="29" s="1"/>
  <c r="M265" i="29"/>
  <c r="S265" i="29" s="1"/>
  <c r="M254" i="29"/>
  <c r="S254" i="29" s="1"/>
  <c r="M261" i="29"/>
  <c r="S261" i="29" s="1"/>
  <c r="M176" i="29"/>
  <c r="S176" i="29" s="1"/>
  <c r="M160" i="29"/>
  <c r="S160" i="29" s="1"/>
  <c r="M212" i="29"/>
  <c r="S212" i="29" s="1"/>
  <c r="M141" i="29"/>
  <c r="S141" i="29" s="1"/>
  <c r="M247" i="29"/>
  <c r="S247" i="29" s="1"/>
  <c r="M223" i="29"/>
  <c r="S223" i="29" s="1"/>
  <c r="M157" i="29"/>
  <c r="S157" i="29" s="1"/>
  <c r="M238" i="29"/>
  <c r="S238" i="29" s="1"/>
  <c r="M211" i="29"/>
  <c r="S211" i="29" s="1"/>
  <c r="M214" i="29"/>
  <c r="S214" i="29" s="1"/>
  <c r="M175" i="29"/>
  <c r="S175" i="29" s="1"/>
  <c r="M171" i="29"/>
  <c r="S171" i="29" s="1"/>
  <c r="M227" i="29"/>
  <c r="S227" i="29" s="1"/>
  <c r="M213" i="29"/>
  <c r="S213" i="29" s="1"/>
  <c r="M186" i="29"/>
  <c r="S186" i="29" s="1"/>
  <c r="M268" i="29"/>
  <c r="S268" i="29" s="1"/>
  <c r="M250" i="29"/>
  <c r="S250" i="29" s="1"/>
  <c r="M244" i="29"/>
  <c r="S244" i="29" s="1"/>
  <c r="M202" i="29"/>
  <c r="S202" i="29" s="1"/>
  <c r="M168" i="29"/>
  <c r="S168" i="29" s="1"/>
  <c r="M143" i="29"/>
  <c r="S143" i="29" s="1"/>
  <c r="M255" i="29"/>
  <c r="S255" i="29" s="1"/>
  <c r="M151" i="29"/>
  <c r="S151" i="29" s="1"/>
  <c r="M145" i="29"/>
  <c r="S145" i="29" s="1"/>
  <c r="M252" i="29"/>
  <c r="S252" i="29" s="1"/>
  <c r="M241" i="29"/>
  <c r="S241" i="29" s="1"/>
  <c r="M219" i="29"/>
  <c r="S219" i="29" s="1"/>
  <c r="M200" i="29"/>
  <c r="S200" i="29" s="1"/>
  <c r="M204" i="29"/>
  <c r="S204" i="29" s="1"/>
  <c r="M188" i="29"/>
  <c r="S188" i="29" s="1"/>
  <c r="M146" i="29"/>
  <c r="S146" i="29" s="1"/>
  <c r="M243" i="29"/>
  <c r="S243" i="29" s="1"/>
  <c r="M189" i="29"/>
  <c r="S189" i="29" s="1"/>
  <c r="M184" i="29"/>
  <c r="S184" i="29" s="1"/>
  <c r="M220" i="29"/>
  <c r="S220" i="29" s="1"/>
  <c r="M206" i="29"/>
  <c r="S206" i="29" s="1"/>
  <c r="M262" i="29"/>
  <c r="S262" i="29" s="1"/>
  <c r="M194" i="29"/>
  <c r="S194" i="29" s="1"/>
  <c r="M156" i="29"/>
  <c r="S156" i="29" s="1"/>
  <c r="M165" i="29"/>
  <c r="S165" i="29" s="1"/>
  <c r="M199" i="29"/>
  <c r="S199" i="29" s="1"/>
  <c r="M207" i="29"/>
  <c r="S207" i="29" s="1"/>
  <c r="M182" i="29"/>
  <c r="S182" i="29" s="1"/>
  <c r="M264" i="29"/>
  <c r="S264" i="29" s="1"/>
  <c r="M237" i="29"/>
  <c r="S237" i="29" s="1"/>
  <c r="M201" i="29"/>
  <c r="S201" i="29" s="1"/>
  <c r="M233" i="29"/>
  <c r="S233" i="29" s="1"/>
  <c r="M153" i="29"/>
  <c r="S153" i="29" s="1"/>
  <c r="M234" i="29"/>
  <c r="S234" i="29" s="1"/>
  <c r="M152" i="29"/>
  <c r="S152" i="29" s="1"/>
  <c r="M185" i="29"/>
  <c r="S185" i="29" s="1"/>
  <c r="M205" i="29"/>
  <c r="S205" i="29" s="1"/>
  <c r="M251" i="29"/>
  <c r="S251" i="29" s="1"/>
  <c r="M235" i="29"/>
  <c r="S235" i="29" s="1"/>
  <c r="M190" i="29"/>
  <c r="S190" i="29" s="1"/>
  <c r="M144" i="29"/>
  <c r="S144" i="29" s="1"/>
  <c r="M259" i="29"/>
  <c r="S259" i="29" s="1"/>
  <c r="M229" i="29"/>
  <c r="S229" i="29" s="1"/>
  <c r="M209" i="29"/>
  <c r="S209" i="29" s="1"/>
  <c r="M218" i="29"/>
  <c r="S218" i="29" s="1"/>
  <c r="M172" i="29"/>
  <c r="S172" i="29" s="1"/>
  <c r="M173" i="29"/>
  <c r="S173" i="29" s="1"/>
  <c r="M187" i="29"/>
  <c r="S187" i="29" s="1"/>
  <c r="M193" i="29"/>
  <c r="S193" i="29" s="1"/>
  <c r="M224" i="29"/>
  <c r="S224" i="29" s="1"/>
  <c r="M180" i="29"/>
  <c r="S180" i="29" s="1"/>
  <c r="M246" i="29"/>
  <c r="S246" i="29" s="1"/>
  <c r="M203" i="29"/>
  <c r="S203" i="29" s="1"/>
  <c r="M159" i="29"/>
  <c r="S159" i="29" s="1"/>
  <c r="K137" i="26"/>
  <c r="K246" i="26"/>
  <c r="K134" i="26"/>
  <c r="K136" i="26"/>
  <c r="K258" i="26"/>
  <c r="K212" i="26"/>
  <c r="K244" i="26"/>
  <c r="K168" i="26"/>
  <c r="K245" i="26"/>
  <c r="K206" i="26"/>
  <c r="K156" i="26"/>
  <c r="K208" i="26"/>
  <c r="K221" i="26"/>
  <c r="K234" i="26"/>
  <c r="K211" i="26"/>
  <c r="K242" i="26"/>
  <c r="K220" i="26"/>
  <c r="K216" i="26"/>
  <c r="K157" i="26"/>
  <c r="K238" i="26"/>
  <c r="K172" i="26"/>
  <c r="K149" i="26"/>
  <c r="K224" i="26"/>
  <c r="K250" i="26"/>
  <c r="K202" i="26"/>
  <c r="K142" i="26"/>
  <c r="K153" i="26"/>
  <c r="K163" i="26"/>
  <c r="K159" i="26"/>
  <c r="K243" i="26"/>
  <c r="K247" i="26"/>
  <c r="K191" i="26"/>
  <c r="K162" i="26"/>
  <c r="K155" i="26"/>
  <c r="K195" i="26"/>
  <c r="K141" i="26"/>
  <c r="K176" i="26"/>
  <c r="K146" i="26"/>
  <c r="K151" i="26"/>
  <c r="K161" i="26"/>
  <c r="K217" i="26"/>
  <c r="K203" i="26"/>
  <c r="K180" i="26"/>
  <c r="K257" i="26"/>
  <c r="K173" i="26"/>
  <c r="K223" i="26"/>
  <c r="K219" i="26"/>
  <c r="K209" i="26"/>
  <c r="K158" i="26"/>
  <c r="K192" i="26"/>
  <c r="K266" i="26"/>
  <c r="K196" i="26"/>
  <c r="K233" i="26"/>
  <c r="K194" i="26"/>
  <c r="K261" i="26"/>
  <c r="K175" i="26"/>
  <c r="K139" i="26"/>
  <c r="K227" i="26"/>
  <c r="K189" i="26"/>
  <c r="K183" i="26"/>
  <c r="K200" i="26"/>
  <c r="K262" i="26"/>
  <c r="K230" i="26"/>
  <c r="K188" i="26"/>
  <c r="K178" i="26"/>
  <c r="K237" i="26"/>
  <c r="K240" i="26"/>
  <c r="K235" i="26"/>
  <c r="K267" i="26"/>
  <c r="K138" i="26"/>
  <c r="K248" i="26"/>
  <c r="K207" i="26"/>
  <c r="K182" i="26"/>
  <c r="K154" i="26"/>
  <c r="K135" i="26"/>
  <c r="K177" i="26"/>
  <c r="K254" i="26"/>
  <c r="K241" i="26"/>
  <c r="K251" i="26"/>
  <c r="K184" i="26"/>
  <c r="K260" i="26"/>
  <c r="K225" i="26"/>
  <c r="K166" i="26"/>
  <c r="K269" i="26"/>
  <c r="K179" i="26"/>
  <c r="K252" i="26"/>
  <c r="K167" i="26"/>
  <c r="K263" i="26"/>
  <c r="K199" i="26"/>
  <c r="K255" i="26"/>
  <c r="K152" i="26"/>
  <c r="K249" i="26"/>
  <c r="K144" i="26"/>
  <c r="K181" i="26"/>
  <c r="K169" i="26"/>
  <c r="K190" i="26"/>
  <c r="K198" i="26"/>
  <c r="K239" i="26"/>
  <c r="K222" i="26"/>
  <c r="K187" i="26"/>
  <c r="K150" i="26"/>
  <c r="K213" i="26"/>
  <c r="K264" i="26"/>
  <c r="K193" i="26"/>
  <c r="K186" i="26"/>
  <c r="K170" i="26"/>
  <c r="K265" i="26"/>
  <c r="K218" i="26"/>
  <c r="K256" i="26"/>
  <c r="K210" i="26"/>
  <c r="K174" i="26"/>
  <c r="K160" i="26"/>
  <c r="K148" i="26"/>
  <c r="K201" i="26"/>
  <c r="K268" i="26"/>
  <c r="K140" i="26"/>
  <c r="K270" i="26"/>
  <c r="K229" i="26"/>
  <c r="K197" i="26"/>
  <c r="K143" i="26"/>
  <c r="K226" i="26"/>
  <c r="K185" i="26"/>
  <c r="K232" i="26"/>
  <c r="K236" i="26"/>
  <c r="K231" i="26"/>
  <c r="K214" i="26"/>
  <c r="K147" i="26"/>
  <c r="K253" i="26"/>
  <c r="K228" i="26"/>
  <c r="K145" i="26"/>
  <c r="K215" i="26"/>
  <c r="K165" i="26"/>
  <c r="K164" i="26"/>
  <c r="K171" i="26"/>
  <c r="K259" i="26"/>
  <c r="K205" i="26"/>
  <c r="K204" i="26"/>
  <c r="L5" i="29"/>
  <c r="R5" i="29" s="1"/>
  <c r="L137" i="29"/>
  <c r="L203" i="29"/>
  <c r="L245" i="29"/>
  <c r="L209" i="29"/>
  <c r="L219" i="29"/>
  <c r="L227" i="29"/>
  <c r="L253" i="29"/>
  <c r="L235" i="29"/>
  <c r="L135" i="29"/>
  <c r="L229" i="29"/>
  <c r="L263" i="29"/>
  <c r="L138" i="29"/>
  <c r="L250" i="29"/>
  <c r="L230" i="29"/>
  <c r="L248" i="29"/>
  <c r="L255" i="29"/>
  <c r="L265" i="29"/>
  <c r="L218" i="29"/>
  <c r="L202" i="29"/>
  <c r="L244" i="29"/>
  <c r="L158" i="29"/>
  <c r="L160" i="29"/>
  <c r="L239" i="29"/>
  <c r="L183" i="29"/>
  <c r="L134" i="29"/>
  <c r="L201" i="29"/>
  <c r="L150" i="29"/>
  <c r="L210" i="29"/>
  <c r="L165" i="29"/>
  <c r="L145" i="29"/>
  <c r="L220" i="29"/>
  <c r="L247" i="29"/>
  <c r="L269" i="29"/>
  <c r="L176" i="29"/>
  <c r="L166" i="29"/>
  <c r="L240" i="29"/>
  <c r="L204" i="29"/>
  <c r="L175" i="29"/>
  <c r="L146" i="29"/>
  <c r="L236" i="29"/>
  <c r="L180" i="29"/>
  <c r="L162" i="29"/>
  <c r="L212" i="29"/>
  <c r="L193" i="29"/>
  <c r="L266" i="29"/>
  <c r="L233" i="29"/>
  <c r="L198" i="29"/>
  <c r="L223" i="29"/>
  <c r="L157" i="29"/>
  <c r="L190" i="29"/>
  <c r="L234" i="29"/>
  <c r="L259" i="29"/>
  <c r="L169" i="29"/>
  <c r="L143" i="29"/>
  <c r="L264" i="29"/>
  <c r="L215" i="29"/>
  <c r="L159" i="29"/>
  <c r="L182" i="29"/>
  <c r="L155" i="29"/>
  <c r="L254" i="29"/>
  <c r="L246" i="29"/>
  <c r="L232" i="29"/>
  <c r="L222" i="29"/>
  <c r="L206" i="29"/>
  <c r="L197" i="29"/>
  <c r="L225" i="29"/>
  <c r="L185" i="29"/>
  <c r="L187" i="29"/>
  <c r="L139" i="29"/>
  <c r="L156" i="29"/>
  <c r="L174" i="29"/>
  <c r="L260" i="29"/>
  <c r="L205" i="29"/>
  <c r="L262" i="29"/>
  <c r="L261" i="29"/>
  <c r="L257" i="29"/>
  <c r="L241" i="29"/>
  <c r="L224" i="29"/>
  <c r="L208" i="29"/>
  <c r="L195" i="29"/>
  <c r="L194" i="29"/>
  <c r="L207" i="29"/>
  <c r="L213" i="29"/>
  <c r="L142" i="29"/>
  <c r="L141" i="29"/>
  <c r="L172" i="29"/>
  <c r="L153" i="29"/>
  <c r="L186" i="29"/>
  <c r="L136" i="29"/>
  <c r="L151" i="29"/>
  <c r="L268" i="29"/>
  <c r="L196" i="29"/>
  <c r="L184" i="29"/>
  <c r="L214" i="29"/>
  <c r="L178" i="29"/>
  <c r="L226" i="29"/>
  <c r="L231" i="29"/>
  <c r="L179" i="29"/>
  <c r="L238" i="29"/>
  <c r="L148" i="29"/>
  <c r="L173" i="29"/>
  <c r="L237" i="29"/>
  <c r="L164" i="29"/>
  <c r="L188" i="29"/>
  <c r="L243" i="29"/>
  <c r="L200" i="29"/>
  <c r="L161" i="29"/>
  <c r="L228" i="29"/>
  <c r="L217" i="29"/>
  <c r="L192" i="29"/>
  <c r="L154" i="29"/>
  <c r="L267" i="29"/>
  <c r="L256" i="29"/>
  <c r="L251" i="29"/>
  <c r="L168" i="29"/>
  <c r="L170" i="29"/>
  <c r="L163" i="29"/>
  <c r="L252" i="29"/>
  <c r="L211" i="29"/>
  <c r="L216" i="29"/>
  <c r="L149" i="29"/>
  <c r="L199" i="29"/>
  <c r="L167" i="29"/>
  <c r="L189" i="29"/>
  <c r="L177" i="29"/>
  <c r="L171" i="29"/>
  <c r="L144" i="29"/>
  <c r="L242" i="29"/>
  <c r="L249" i="29"/>
  <c r="L152" i="29"/>
  <c r="L258" i="29"/>
  <c r="L191" i="29"/>
  <c r="L147" i="29"/>
  <c r="L181" i="29"/>
  <c r="L140" i="29"/>
  <c r="L221" i="29"/>
  <c r="L270" i="29"/>
  <c r="K157" i="39"/>
  <c r="K158" i="39"/>
  <c r="K200" i="39"/>
  <c r="K135" i="39"/>
  <c r="K150" i="39"/>
  <c r="K203" i="39"/>
  <c r="K173" i="39"/>
  <c r="K164" i="39"/>
  <c r="K205" i="39"/>
  <c r="K244" i="39"/>
  <c r="K236" i="39"/>
  <c r="K223" i="39"/>
  <c r="K213" i="39"/>
  <c r="K233" i="39"/>
  <c r="K143" i="39"/>
  <c r="K162" i="39"/>
  <c r="K218" i="39"/>
  <c r="K163" i="39"/>
  <c r="K139" i="39"/>
  <c r="K252" i="39"/>
  <c r="K239" i="39"/>
  <c r="K226" i="39"/>
  <c r="K240" i="39"/>
  <c r="K188" i="39"/>
  <c r="K217" i="39"/>
  <c r="K250" i="39"/>
  <c r="K196" i="39"/>
  <c r="K202" i="39"/>
  <c r="K140" i="39"/>
  <c r="K258" i="39"/>
  <c r="K215" i="39"/>
  <c r="K230" i="39"/>
  <c r="K156" i="39"/>
  <c r="K147" i="39"/>
  <c r="K165" i="39"/>
  <c r="K137" i="39"/>
  <c r="K167" i="39"/>
  <c r="K243" i="39"/>
  <c r="K247" i="39"/>
  <c r="K176" i="39"/>
  <c r="K151" i="39"/>
  <c r="K182" i="39"/>
  <c r="K199" i="39"/>
  <c r="K155" i="39"/>
  <c r="K148" i="39"/>
  <c r="K266" i="39"/>
  <c r="K261" i="39"/>
  <c r="K245" i="39"/>
  <c r="K269" i="39"/>
  <c r="K227" i="39"/>
  <c r="K235" i="39"/>
  <c r="K206" i="39"/>
  <c r="K187" i="39"/>
  <c r="K194" i="39"/>
  <c r="K211" i="39"/>
  <c r="K254" i="39"/>
  <c r="K208" i="39"/>
  <c r="K149" i="39"/>
  <c r="K179" i="39"/>
  <c r="K255" i="39"/>
  <c r="K260" i="39"/>
  <c r="K264" i="39"/>
  <c r="K193" i="39"/>
  <c r="K142" i="39"/>
  <c r="K166" i="39"/>
  <c r="K209" i="39"/>
  <c r="K144" i="39"/>
  <c r="K232" i="39"/>
  <c r="K177" i="39"/>
  <c r="K263" i="39"/>
  <c r="K241" i="39"/>
  <c r="K265" i="39"/>
  <c r="K246" i="39"/>
  <c r="K221" i="39"/>
  <c r="K168" i="39"/>
  <c r="K146" i="39"/>
  <c r="K180" i="39"/>
  <c r="K178" i="39"/>
  <c r="K153" i="39"/>
  <c r="K138" i="39"/>
  <c r="K159" i="39"/>
  <c r="K219" i="39"/>
  <c r="K214" i="39"/>
  <c r="K161" i="39"/>
  <c r="K184" i="39"/>
  <c r="K231" i="39"/>
  <c r="K195" i="39"/>
  <c r="K145" i="39"/>
  <c r="K197" i="39"/>
  <c r="K257" i="39"/>
  <c r="K270" i="39"/>
  <c r="K238" i="39"/>
  <c r="K253" i="39"/>
  <c r="K207" i="39"/>
  <c r="K201" i="39"/>
  <c r="K136" i="39"/>
  <c r="K175" i="39"/>
  <c r="K181" i="39"/>
  <c r="K189" i="39"/>
  <c r="K259" i="39"/>
  <c r="K268" i="39"/>
  <c r="K237" i="39"/>
  <c r="K225" i="39"/>
  <c r="K228" i="39"/>
  <c r="K234" i="39"/>
  <c r="K220" i="39"/>
  <c r="K152" i="39"/>
  <c r="K154" i="39"/>
  <c r="K242" i="39"/>
  <c r="K256" i="39"/>
  <c r="K229" i="39"/>
  <c r="K204" i="39"/>
  <c r="K160" i="39"/>
  <c r="K174" i="39"/>
  <c r="K183" i="39"/>
  <c r="K251" i="39"/>
  <c r="K262" i="39"/>
  <c r="K198" i="39"/>
  <c r="K190" i="39"/>
  <c r="K134" i="39"/>
  <c r="K222" i="39"/>
  <c r="K186" i="39"/>
  <c r="K185" i="39"/>
  <c r="K192" i="39"/>
  <c r="K169" i="39"/>
  <c r="K191" i="39"/>
  <c r="K249" i="39"/>
  <c r="K216" i="39"/>
  <c r="K210" i="39"/>
  <c r="K224" i="39"/>
  <c r="K171" i="39"/>
  <c r="K212" i="39"/>
  <c r="K248" i="39"/>
  <c r="K267" i="39"/>
  <c r="K172" i="39"/>
  <c r="K170" i="39"/>
  <c r="K141" i="39"/>
  <c r="L5" i="38"/>
  <c r="L178" i="38"/>
  <c r="L140" i="38"/>
  <c r="L186" i="38"/>
  <c r="L255" i="38"/>
  <c r="L182" i="38"/>
  <c r="L155" i="38"/>
  <c r="L190" i="38"/>
  <c r="L188" i="38"/>
  <c r="L192" i="38"/>
  <c r="L134" i="38"/>
  <c r="L258" i="38"/>
  <c r="L262" i="38"/>
  <c r="L267" i="38"/>
  <c r="L227" i="38"/>
  <c r="L187" i="38"/>
  <c r="L225" i="38"/>
  <c r="L175" i="38"/>
  <c r="L138" i="38"/>
  <c r="L221" i="38"/>
  <c r="L241" i="38"/>
  <c r="L233" i="38"/>
  <c r="L219" i="38"/>
  <c r="L143" i="38"/>
  <c r="L156" i="38"/>
  <c r="L197" i="38"/>
  <c r="L263" i="38"/>
  <c r="L265" i="38"/>
  <c r="L231" i="38"/>
  <c r="L226" i="38"/>
  <c r="L196" i="38"/>
  <c r="L214" i="38"/>
  <c r="L259" i="38"/>
  <c r="L230" i="38"/>
  <c r="L206" i="38"/>
  <c r="L234" i="38"/>
  <c r="L159" i="38"/>
  <c r="L217" i="38"/>
  <c r="L229" i="38"/>
  <c r="L243" i="38"/>
  <c r="L269" i="38"/>
  <c r="L245" i="38"/>
  <c r="L216" i="38"/>
  <c r="L189" i="38"/>
  <c r="L201" i="38"/>
  <c r="L204" i="38"/>
  <c r="L181" i="38"/>
  <c r="L185" i="38"/>
  <c r="L166" i="38"/>
  <c r="L154" i="38"/>
  <c r="L191" i="38"/>
  <c r="L151" i="38"/>
  <c r="L238" i="38"/>
  <c r="L167" i="38"/>
  <c r="L148" i="38"/>
  <c r="L266" i="38"/>
  <c r="L253" i="38"/>
  <c r="L239" i="38"/>
  <c r="L215" i="38"/>
  <c r="L264" i="38"/>
  <c r="L257" i="38"/>
  <c r="L235" i="38"/>
  <c r="L228" i="38"/>
  <c r="L250" i="38"/>
  <c r="L211" i="38"/>
  <c r="L179" i="38"/>
  <c r="L261" i="38"/>
  <c r="L177" i="38"/>
  <c r="L158" i="38"/>
  <c r="L202" i="38"/>
  <c r="L149" i="38"/>
  <c r="L268" i="38"/>
  <c r="L236" i="38"/>
  <c r="L232" i="38"/>
  <c r="L209" i="38"/>
  <c r="L146" i="38"/>
  <c r="L170" i="38"/>
  <c r="L144" i="38"/>
  <c r="L137" i="38"/>
  <c r="L193" i="38"/>
  <c r="L145" i="38"/>
  <c r="L223" i="38"/>
  <c r="L200" i="38"/>
  <c r="L153" i="38"/>
  <c r="L249" i="38"/>
  <c r="L213" i="38"/>
  <c r="L142" i="38"/>
  <c r="L169" i="38"/>
  <c r="L260" i="38"/>
  <c r="L208" i="38"/>
  <c r="L194" i="38"/>
  <c r="L152" i="38"/>
  <c r="L161" i="38"/>
  <c r="L176" i="38"/>
  <c r="L180" i="38"/>
  <c r="L157" i="38"/>
  <c r="L207" i="38"/>
  <c r="L218" i="38"/>
  <c r="L256" i="38"/>
  <c r="L222" i="38"/>
  <c r="L168" i="38"/>
  <c r="L171" i="38"/>
  <c r="L160" i="38"/>
  <c r="L141" i="38"/>
  <c r="L135" i="38"/>
  <c r="L220" i="38"/>
  <c r="L198" i="38"/>
  <c r="L240" i="38"/>
  <c r="L247" i="38"/>
  <c r="L248" i="38"/>
  <c r="L237" i="38"/>
  <c r="L195" i="38"/>
  <c r="L164" i="38"/>
  <c r="L139" i="38"/>
  <c r="L163" i="38"/>
  <c r="L251" i="38"/>
  <c r="L252" i="38"/>
  <c r="L224" i="38"/>
  <c r="L183" i="38"/>
  <c r="L203" i="38"/>
  <c r="L210" i="38"/>
  <c r="L270" i="38"/>
  <c r="L172" i="38"/>
  <c r="L254" i="38"/>
  <c r="L212" i="38"/>
  <c r="L246" i="38"/>
  <c r="L184" i="38"/>
  <c r="L147" i="38"/>
  <c r="L242" i="38"/>
  <c r="L199" i="38"/>
  <c r="L162" i="38"/>
  <c r="L174" i="38"/>
  <c r="L244" i="38"/>
  <c r="L205" i="38"/>
  <c r="L165" i="38"/>
  <c r="L150" i="38"/>
  <c r="L173" i="38"/>
  <c r="L136" i="38"/>
  <c r="K150" i="36"/>
  <c r="Q150" i="36" s="1"/>
  <c r="M261" i="36"/>
  <c r="S261" i="36" s="1"/>
  <c r="L226" i="36"/>
  <c r="M240" i="20"/>
  <c r="S240" i="20" s="1"/>
  <c r="M180" i="20"/>
  <c r="S180" i="20" s="1"/>
  <c r="M192" i="20"/>
  <c r="S192" i="20" s="1"/>
  <c r="M141" i="20"/>
  <c r="S141" i="20" s="1"/>
  <c r="M215" i="20"/>
  <c r="S215" i="20" s="1"/>
  <c r="M239" i="20"/>
  <c r="S239" i="20" s="1"/>
  <c r="M224" i="20"/>
  <c r="S224" i="20" s="1"/>
  <c r="M238" i="20"/>
  <c r="S238" i="20" s="1"/>
  <c r="M167" i="20"/>
  <c r="S167" i="20" s="1"/>
  <c r="M254" i="20"/>
  <c r="S254" i="20" s="1"/>
  <c r="M231" i="20"/>
  <c r="S231" i="20" s="1"/>
  <c r="M153" i="20"/>
  <c r="S153" i="20" s="1"/>
  <c r="M211" i="20"/>
  <c r="S211" i="20" s="1"/>
  <c r="M148" i="20"/>
  <c r="S148" i="20" s="1"/>
  <c r="M242" i="20"/>
  <c r="S242" i="20" s="1"/>
  <c r="M270" i="20"/>
  <c r="S270" i="20" s="1"/>
  <c r="M183" i="20"/>
  <c r="S183" i="20" s="1"/>
  <c r="M252" i="20"/>
  <c r="S252" i="20" s="1"/>
  <c r="M165" i="20"/>
  <c r="S165" i="20" s="1"/>
  <c r="M187" i="20"/>
  <c r="S187" i="20" s="1"/>
  <c r="M212" i="20"/>
  <c r="S212" i="20" s="1"/>
  <c r="M143" i="20"/>
  <c r="S143" i="20" s="1"/>
  <c r="M191" i="20"/>
  <c r="S191" i="20" s="1"/>
  <c r="M201" i="20"/>
  <c r="S201" i="20" s="1"/>
  <c r="M194" i="20"/>
  <c r="S194" i="20" s="1"/>
  <c r="M235" i="20"/>
  <c r="S235" i="20" s="1"/>
  <c r="M216" i="20"/>
  <c r="S216" i="20" s="1"/>
  <c r="M135" i="20"/>
  <c r="S135" i="20" s="1"/>
  <c r="M184" i="20"/>
  <c r="S184" i="20" s="1"/>
  <c r="M230" i="20"/>
  <c r="S230" i="20" s="1"/>
  <c r="M202" i="20"/>
  <c r="S202" i="20" s="1"/>
  <c r="M258" i="20"/>
  <c r="S258" i="20" s="1"/>
  <c r="M208" i="20"/>
  <c r="S208" i="20" s="1"/>
  <c r="M260" i="20"/>
  <c r="S260" i="20" s="1"/>
  <c r="M144" i="32"/>
  <c r="S144" i="32" s="1"/>
  <c r="M195" i="32"/>
  <c r="S195" i="32" s="1"/>
  <c r="M135" i="32"/>
  <c r="S135" i="32" s="1"/>
  <c r="M264" i="32"/>
  <c r="S264" i="32" s="1"/>
  <c r="M221" i="32"/>
  <c r="S221" i="32" s="1"/>
  <c r="M239" i="32"/>
  <c r="S239" i="32" s="1"/>
  <c r="M149" i="32"/>
  <c r="S149" i="32" s="1"/>
  <c r="M235" i="32"/>
  <c r="S235" i="32" s="1"/>
  <c r="M262" i="32"/>
  <c r="S262" i="32" s="1"/>
  <c r="M164" i="32"/>
  <c r="S164" i="32" s="1"/>
  <c r="M162" i="32"/>
  <c r="S162" i="32" s="1"/>
  <c r="M194" i="32"/>
  <c r="S194" i="32" s="1"/>
  <c r="M246" i="32"/>
  <c r="S246" i="32" s="1"/>
  <c r="M263" i="32"/>
  <c r="S263" i="32" s="1"/>
  <c r="M187" i="32"/>
  <c r="S187" i="32" s="1"/>
  <c r="M247" i="32"/>
  <c r="S247" i="32" s="1"/>
  <c r="M182" i="32"/>
  <c r="S182" i="32" s="1"/>
  <c r="M255" i="32"/>
  <c r="S255" i="32" s="1"/>
  <c r="M229" i="32"/>
  <c r="S229" i="32" s="1"/>
  <c r="M154" i="32"/>
  <c r="S154" i="32" s="1"/>
  <c r="M153" i="32"/>
  <c r="S153" i="32" s="1"/>
  <c r="M253" i="32"/>
  <c r="S253" i="32" s="1"/>
  <c r="M228" i="32"/>
  <c r="S228" i="32" s="1"/>
  <c r="M211" i="32"/>
  <c r="S211" i="32" s="1"/>
  <c r="M256" i="32"/>
  <c r="S256" i="32" s="1"/>
  <c r="M159" i="32"/>
  <c r="S159" i="32" s="1"/>
  <c r="M216" i="32"/>
  <c r="S216" i="32" s="1"/>
  <c r="M261" i="32"/>
  <c r="S261" i="32" s="1"/>
  <c r="M237" i="32"/>
  <c r="S237" i="32" s="1"/>
  <c r="M218" i="32"/>
  <c r="S218" i="32" s="1"/>
  <c r="M205" i="32"/>
  <c r="S205" i="32" s="1"/>
  <c r="M210" i="32"/>
  <c r="S210" i="32" s="1"/>
  <c r="M171" i="32"/>
  <c r="S171" i="32" s="1"/>
  <c r="M265" i="32"/>
  <c r="S265" i="32" s="1"/>
  <c r="M251" i="32"/>
  <c r="S251" i="32" s="1"/>
  <c r="M212" i="39"/>
  <c r="S212" i="39" s="1"/>
  <c r="M166" i="39"/>
  <c r="S166" i="39" s="1"/>
  <c r="M263" i="39"/>
  <c r="S263" i="39" s="1"/>
  <c r="M192" i="39"/>
  <c r="S192" i="39" s="1"/>
  <c r="M204" i="39"/>
  <c r="S204" i="39" s="1"/>
  <c r="M135" i="39"/>
  <c r="S135" i="39" s="1"/>
  <c r="M146" i="39"/>
  <c r="S146" i="39" s="1"/>
  <c r="M184" i="39"/>
  <c r="S184" i="39" s="1"/>
  <c r="M178" i="39"/>
  <c r="S178" i="39" s="1"/>
  <c r="M156" i="39"/>
  <c r="S156" i="39" s="1"/>
  <c r="M244" i="39"/>
  <c r="S244" i="39" s="1"/>
  <c r="M253" i="39"/>
  <c r="S253" i="39" s="1"/>
  <c r="M175" i="39"/>
  <c r="S175" i="39" s="1"/>
  <c r="M214" i="39"/>
  <c r="S214" i="39" s="1"/>
  <c r="M194" i="39"/>
  <c r="S194" i="39" s="1"/>
  <c r="M142" i="39"/>
  <c r="S142" i="39" s="1"/>
  <c r="M258" i="39"/>
  <c r="S258" i="39" s="1"/>
  <c r="M259" i="39"/>
  <c r="S259" i="39" s="1"/>
  <c r="M173" i="39"/>
  <c r="S173" i="39" s="1"/>
  <c r="M158" i="39"/>
  <c r="S158" i="39" s="1"/>
  <c r="M163" i="39"/>
  <c r="S163" i="39" s="1"/>
  <c r="M215" i="39"/>
  <c r="S215" i="39" s="1"/>
  <c r="M235" i="39"/>
  <c r="S235" i="39" s="1"/>
  <c r="M185" i="39"/>
  <c r="S185" i="39" s="1"/>
  <c r="M211" i="39"/>
  <c r="S211" i="39" s="1"/>
  <c r="M268" i="39"/>
  <c r="S268" i="39" s="1"/>
  <c r="M222" i="39"/>
  <c r="S222" i="39" s="1"/>
  <c r="M172" i="39"/>
  <c r="S172" i="39" s="1"/>
  <c r="M165" i="39"/>
  <c r="S165" i="39" s="1"/>
  <c r="M250" i="39"/>
  <c r="S250" i="39" s="1"/>
  <c r="M143" i="39"/>
  <c r="S143" i="39" s="1"/>
  <c r="M257" i="39"/>
  <c r="S257" i="39" s="1"/>
  <c r="M157" i="39"/>
  <c r="S157" i="39" s="1"/>
  <c r="M153" i="39"/>
  <c r="S153" i="39" s="1"/>
  <c r="L151" i="26"/>
  <c r="L135" i="26"/>
  <c r="L262" i="26"/>
  <c r="L175" i="26"/>
  <c r="L237" i="26"/>
  <c r="L208" i="26"/>
  <c r="L187" i="26"/>
  <c r="L207" i="26"/>
  <c r="L141" i="26"/>
  <c r="L134" i="26"/>
  <c r="L246" i="26"/>
  <c r="L190" i="26"/>
  <c r="L167" i="26"/>
  <c r="L220" i="26"/>
  <c r="L160" i="26"/>
  <c r="L181" i="26"/>
  <c r="L263" i="26"/>
  <c r="L221" i="26"/>
  <c r="L269" i="26"/>
  <c r="L222" i="26"/>
  <c r="L209" i="26"/>
  <c r="L153" i="26"/>
  <c r="L172" i="26"/>
  <c r="L265" i="26"/>
  <c r="L229" i="26"/>
  <c r="L241" i="26"/>
  <c r="L204" i="26"/>
  <c r="L183" i="26"/>
  <c r="L247" i="26"/>
  <c r="L245" i="26"/>
  <c r="L202" i="26"/>
  <c r="L184" i="26"/>
  <c r="L159" i="26"/>
  <c r="L228" i="26"/>
  <c r="L138" i="26"/>
  <c r="L199" i="26"/>
  <c r="L193" i="26"/>
  <c r="L267" i="26"/>
  <c r="L182" i="26"/>
  <c r="L154" i="26"/>
  <c r="L146" i="26"/>
  <c r="L218" i="26"/>
  <c r="L158" i="26"/>
  <c r="L210" i="26"/>
  <c r="L144" i="26"/>
  <c r="L196" i="26"/>
  <c r="L260" i="26"/>
  <c r="L248" i="26"/>
  <c r="L258" i="26"/>
  <c r="L226" i="26"/>
  <c r="L235" i="26"/>
  <c r="L147" i="26"/>
  <c r="L188" i="26"/>
  <c r="L176" i="26"/>
  <c r="L234" i="26"/>
  <c r="L252" i="26"/>
  <c r="L238" i="26"/>
  <c r="L185" i="26"/>
  <c r="L255" i="26"/>
  <c r="L266" i="26"/>
  <c r="L174" i="26"/>
  <c r="L259" i="26"/>
  <c r="L223" i="26"/>
  <c r="L232" i="26"/>
  <c r="L186" i="26"/>
  <c r="L165" i="26"/>
  <c r="L268" i="26"/>
  <c r="L173" i="26"/>
  <c r="L243" i="26"/>
  <c r="L213" i="26"/>
  <c r="L214" i="26"/>
  <c r="L205" i="26"/>
  <c r="L201" i="26"/>
  <c r="L212" i="26"/>
  <c r="L140" i="26"/>
  <c r="L236" i="26"/>
  <c r="L227" i="26"/>
  <c r="L194" i="26"/>
  <c r="L231" i="26"/>
  <c r="L150" i="26"/>
  <c r="L162" i="26"/>
  <c r="L142" i="26"/>
  <c r="L145" i="26"/>
  <c r="L143" i="26"/>
  <c r="L200" i="26"/>
  <c r="L192" i="26"/>
  <c r="L217" i="26"/>
  <c r="L257" i="26"/>
  <c r="L168" i="26"/>
  <c r="L242" i="26"/>
  <c r="L254" i="26"/>
  <c r="L219" i="26"/>
  <c r="L206" i="26"/>
  <c r="L198" i="26"/>
  <c r="L148" i="26"/>
  <c r="L155" i="26"/>
  <c r="L240" i="26"/>
  <c r="L211" i="26"/>
  <c r="L170" i="26"/>
  <c r="L166" i="26"/>
  <c r="L179" i="26"/>
  <c r="L139" i="26"/>
  <c r="L224" i="26"/>
  <c r="L169" i="26"/>
  <c r="L137" i="26"/>
  <c r="L189" i="26"/>
  <c r="L225" i="26"/>
  <c r="L256" i="26"/>
  <c r="L249" i="26"/>
  <c r="L270" i="26"/>
  <c r="L195" i="26"/>
  <c r="L171" i="26"/>
  <c r="L197" i="26"/>
  <c r="L164" i="26"/>
  <c r="L163" i="26"/>
  <c r="L233" i="26"/>
  <c r="L244" i="26"/>
  <c r="L157" i="26"/>
  <c r="L203" i="26"/>
  <c r="L250" i="26"/>
  <c r="L178" i="26"/>
  <c r="L156" i="26"/>
  <c r="L136" i="26"/>
  <c r="L161" i="26"/>
  <c r="L264" i="26"/>
  <c r="L180" i="26"/>
  <c r="L239" i="26"/>
  <c r="L152" i="26"/>
  <c r="L251" i="26"/>
  <c r="L149" i="26"/>
  <c r="L177" i="26"/>
  <c r="L253" i="26"/>
  <c r="L215" i="26"/>
  <c r="L261" i="26"/>
  <c r="L216" i="26"/>
  <c r="L230" i="26"/>
  <c r="L191" i="26"/>
  <c r="K136" i="24"/>
  <c r="K206" i="24"/>
  <c r="K181" i="24"/>
  <c r="K134" i="24"/>
  <c r="K239" i="24"/>
  <c r="K186" i="24"/>
  <c r="K155" i="24"/>
  <c r="K253" i="24"/>
  <c r="K201" i="24"/>
  <c r="K146" i="24"/>
  <c r="K221" i="24"/>
  <c r="K139" i="24"/>
  <c r="K188" i="24"/>
  <c r="K175" i="24"/>
  <c r="K140" i="24"/>
  <c r="K229" i="24"/>
  <c r="K228" i="24"/>
  <c r="K165" i="24"/>
  <c r="K256" i="24"/>
  <c r="K207" i="24"/>
  <c r="K156" i="24"/>
  <c r="K184" i="24"/>
  <c r="K144" i="24"/>
  <c r="K237" i="24"/>
  <c r="K161" i="24"/>
  <c r="K149" i="24"/>
  <c r="K153" i="24"/>
  <c r="K254" i="24"/>
  <c r="K173" i="24"/>
  <c r="K222" i="24"/>
  <c r="K152" i="24"/>
  <c r="K191" i="24"/>
  <c r="K250" i="24"/>
  <c r="K255" i="24"/>
  <c r="K202" i="24"/>
  <c r="K208" i="24"/>
  <c r="K150" i="24"/>
  <c r="K148" i="24"/>
  <c r="K247" i="24"/>
  <c r="K197" i="24"/>
  <c r="K269" i="24"/>
  <c r="K248" i="24"/>
  <c r="K266" i="24"/>
  <c r="K216" i="24"/>
  <c r="K218" i="24"/>
  <c r="K268" i="24"/>
  <c r="K196" i="24"/>
  <c r="K203" i="24"/>
  <c r="K162" i="24"/>
  <c r="K194" i="24"/>
  <c r="K178" i="24"/>
  <c r="K224" i="24"/>
  <c r="K242" i="24"/>
  <c r="K220" i="24"/>
  <c r="K190" i="24"/>
  <c r="K238" i="24"/>
  <c r="K154" i="24"/>
  <c r="K145" i="24"/>
  <c r="K199" i="24"/>
  <c r="K267" i="24"/>
  <c r="K240" i="24"/>
  <c r="K230" i="24"/>
  <c r="K171" i="24"/>
  <c r="K211" i="24"/>
  <c r="K233" i="24"/>
  <c r="K265" i="24"/>
  <c r="K232" i="24"/>
  <c r="K234" i="24"/>
  <c r="K151" i="24"/>
  <c r="K215" i="24"/>
  <c r="K182" i="24"/>
  <c r="K169" i="24"/>
  <c r="K137" i="24"/>
  <c r="K236" i="24"/>
  <c r="K243" i="24"/>
  <c r="K246" i="24"/>
  <c r="K205" i="24"/>
  <c r="K143" i="24"/>
  <c r="K260" i="24"/>
  <c r="K180" i="24"/>
  <c r="K200" i="24"/>
  <c r="K168" i="24"/>
  <c r="K142" i="24"/>
  <c r="K167" i="24"/>
  <c r="K170" i="24"/>
  <c r="K258" i="24"/>
  <c r="K214" i="24"/>
  <c r="K138" i="24"/>
  <c r="K141" i="24"/>
  <c r="K179" i="24"/>
  <c r="K183" i="24"/>
  <c r="K219" i="24"/>
  <c r="K231" i="24"/>
  <c r="K241" i="24"/>
  <c r="K245" i="24"/>
  <c r="K257" i="24"/>
  <c r="K259" i="24"/>
  <c r="K262" i="24"/>
  <c r="K227" i="24"/>
  <c r="K185" i="24"/>
  <c r="K225" i="24"/>
  <c r="K195" i="24"/>
  <c r="K160" i="24"/>
  <c r="K174" i="24"/>
  <c r="K164" i="24"/>
  <c r="K158" i="24"/>
  <c r="K226" i="24"/>
  <c r="K172" i="24"/>
  <c r="K204" i="24"/>
  <c r="K147" i="24"/>
  <c r="K223" i="24"/>
  <c r="K159" i="24"/>
  <c r="K193" i="24"/>
  <c r="K263" i="24"/>
  <c r="K244" i="24"/>
  <c r="K177" i="24"/>
  <c r="K187" i="24"/>
  <c r="K270" i="24"/>
  <c r="K235" i="24"/>
  <c r="K192" i="24"/>
  <c r="K166" i="24"/>
  <c r="K176" i="24"/>
  <c r="K249" i="24"/>
  <c r="K210" i="24"/>
  <c r="K212" i="24"/>
  <c r="K198" i="24"/>
  <c r="K264" i="24"/>
  <c r="K209" i="24"/>
  <c r="K163" i="24"/>
  <c r="K261" i="24"/>
  <c r="K135" i="24"/>
  <c r="K251" i="24"/>
  <c r="K189" i="24"/>
  <c r="K252" i="24"/>
  <c r="K213" i="24"/>
  <c r="K157" i="24"/>
  <c r="K217" i="24"/>
  <c r="M137" i="30"/>
  <c r="S137" i="30" s="1"/>
  <c r="M175" i="30"/>
  <c r="S175" i="30" s="1"/>
  <c r="M135" i="30"/>
  <c r="S135" i="30" s="1"/>
  <c r="M193" i="30"/>
  <c r="S193" i="30" s="1"/>
  <c r="M201" i="30"/>
  <c r="S201" i="30" s="1"/>
  <c r="M142" i="30"/>
  <c r="S142" i="30" s="1"/>
  <c r="M220" i="30"/>
  <c r="S220" i="30" s="1"/>
  <c r="M268" i="30"/>
  <c r="S268" i="30" s="1"/>
  <c r="M236" i="30"/>
  <c r="S236" i="30" s="1"/>
  <c r="M209" i="30"/>
  <c r="S209" i="30" s="1"/>
  <c r="M138" i="30"/>
  <c r="S138" i="30" s="1"/>
  <c r="M141" i="30"/>
  <c r="S141" i="30" s="1"/>
  <c r="M134" i="30"/>
  <c r="S134" i="30" s="1"/>
  <c r="M216" i="30"/>
  <c r="S216" i="30" s="1"/>
  <c r="M144" i="30"/>
  <c r="S144" i="30" s="1"/>
  <c r="M227" i="30"/>
  <c r="S227" i="30" s="1"/>
  <c r="M208" i="30"/>
  <c r="S208" i="30" s="1"/>
  <c r="M188" i="30"/>
  <c r="S188" i="30" s="1"/>
  <c r="M139" i="30"/>
  <c r="S139" i="30" s="1"/>
  <c r="M143" i="30"/>
  <c r="S143" i="30" s="1"/>
  <c r="M241" i="30"/>
  <c r="S241" i="30" s="1"/>
  <c r="M225" i="30"/>
  <c r="S225" i="30" s="1"/>
  <c r="M240" i="30"/>
  <c r="S240" i="30" s="1"/>
  <c r="M136" i="30"/>
  <c r="S136" i="30" s="1"/>
  <c r="M217" i="30"/>
  <c r="S217" i="30" s="1"/>
  <c r="M163" i="30"/>
  <c r="S163" i="30" s="1"/>
  <c r="M239" i="30"/>
  <c r="S239" i="30" s="1"/>
  <c r="M205" i="30"/>
  <c r="S205" i="30" s="1"/>
  <c r="M140" i="30"/>
  <c r="S140" i="30" s="1"/>
  <c r="M158" i="30"/>
  <c r="S158" i="30" s="1"/>
  <c r="M261" i="30"/>
  <c r="S261" i="30" s="1"/>
  <c r="M237" i="30"/>
  <c r="S237" i="30" s="1"/>
  <c r="M258" i="30"/>
  <c r="S258" i="30" s="1"/>
  <c r="M202" i="30"/>
  <c r="S202" i="30" s="1"/>
  <c r="M264" i="30"/>
  <c r="S264" i="30" s="1"/>
  <c r="M169" i="30"/>
  <c r="S169" i="30" s="1"/>
  <c r="M190" i="30"/>
  <c r="S190" i="30" s="1"/>
  <c r="M265" i="30"/>
  <c r="S265" i="30" s="1"/>
  <c r="M251" i="30"/>
  <c r="S251" i="30" s="1"/>
  <c r="M250" i="30"/>
  <c r="S250" i="30" s="1"/>
  <c r="M245" i="30"/>
  <c r="S245" i="30" s="1"/>
  <c r="M221" i="30"/>
  <c r="S221" i="30" s="1"/>
  <c r="M200" i="30"/>
  <c r="S200" i="30" s="1"/>
  <c r="M260" i="30"/>
  <c r="S260" i="30" s="1"/>
  <c r="M168" i="30"/>
  <c r="S168" i="30" s="1"/>
  <c r="M164" i="30"/>
  <c r="S164" i="30" s="1"/>
  <c r="M211" i="30"/>
  <c r="S211" i="30" s="1"/>
  <c r="M187" i="30"/>
  <c r="S187" i="30" s="1"/>
  <c r="M176" i="30"/>
  <c r="S176" i="30" s="1"/>
  <c r="M172" i="30"/>
  <c r="S172" i="30" s="1"/>
  <c r="M257" i="30"/>
  <c r="S257" i="30" s="1"/>
  <c r="M226" i="30"/>
  <c r="S226" i="30" s="1"/>
  <c r="M198" i="30"/>
  <c r="S198" i="30" s="1"/>
  <c r="M213" i="30"/>
  <c r="S213" i="30" s="1"/>
  <c r="M181" i="30"/>
  <c r="S181" i="30" s="1"/>
  <c r="M184" i="30"/>
  <c r="S184" i="30" s="1"/>
  <c r="M159" i="30"/>
  <c r="S159" i="30" s="1"/>
  <c r="M224" i="30"/>
  <c r="S224" i="30" s="1"/>
  <c r="M219" i="30"/>
  <c r="S219" i="30" s="1"/>
  <c r="M182" i="30"/>
  <c r="S182" i="30" s="1"/>
  <c r="M154" i="30"/>
  <c r="S154" i="30" s="1"/>
  <c r="M156" i="30"/>
  <c r="S156" i="30" s="1"/>
  <c r="M165" i="30"/>
  <c r="S165" i="30" s="1"/>
  <c r="M266" i="30"/>
  <c r="S266" i="30" s="1"/>
  <c r="M270" i="30"/>
  <c r="S270" i="30" s="1"/>
  <c r="M263" i="30"/>
  <c r="S263" i="30" s="1"/>
  <c r="M235" i="30"/>
  <c r="S235" i="30" s="1"/>
  <c r="M196" i="30"/>
  <c r="S196" i="30" s="1"/>
  <c r="M218" i="30"/>
  <c r="S218" i="30" s="1"/>
  <c r="M186" i="30"/>
  <c r="S186" i="30" s="1"/>
  <c r="M214" i="30"/>
  <c r="S214" i="30" s="1"/>
  <c r="M189" i="30"/>
  <c r="S189" i="30" s="1"/>
  <c r="M177" i="30"/>
  <c r="S177" i="30" s="1"/>
  <c r="M153" i="30"/>
  <c r="S153" i="30" s="1"/>
  <c r="M152" i="30"/>
  <c r="S152" i="30" s="1"/>
  <c r="M145" i="30"/>
  <c r="S145" i="30" s="1"/>
  <c r="M231" i="30"/>
  <c r="S231" i="30" s="1"/>
  <c r="M259" i="30"/>
  <c r="S259" i="30" s="1"/>
  <c r="M253" i="30"/>
  <c r="S253" i="30" s="1"/>
  <c r="M234" i="30"/>
  <c r="S234" i="30" s="1"/>
  <c r="M195" i="30"/>
  <c r="S195" i="30" s="1"/>
  <c r="M150" i="30"/>
  <c r="S150" i="30" s="1"/>
  <c r="M256" i="30"/>
  <c r="S256" i="30" s="1"/>
  <c r="M252" i="30"/>
  <c r="S252" i="30" s="1"/>
  <c r="M161" i="30"/>
  <c r="S161" i="30" s="1"/>
  <c r="M162" i="30"/>
  <c r="S162" i="30" s="1"/>
  <c r="M173" i="30"/>
  <c r="S173" i="30" s="1"/>
  <c r="M148" i="30"/>
  <c r="S148" i="30" s="1"/>
  <c r="M160" i="30"/>
  <c r="S160" i="30" s="1"/>
  <c r="M246" i="30"/>
  <c r="S246" i="30" s="1"/>
  <c r="M249" i="30"/>
  <c r="S249" i="30" s="1"/>
  <c r="M204" i="30"/>
  <c r="S204" i="30" s="1"/>
  <c r="M151" i="30"/>
  <c r="S151" i="30" s="1"/>
  <c r="M183" i="30"/>
  <c r="S183" i="30" s="1"/>
  <c r="M267" i="30"/>
  <c r="S267" i="30" s="1"/>
  <c r="M191" i="30"/>
  <c r="S191" i="30" s="1"/>
  <c r="M185" i="30"/>
  <c r="S185" i="30" s="1"/>
  <c r="M247" i="30"/>
  <c r="S247" i="30" s="1"/>
  <c r="M244" i="30"/>
  <c r="S244" i="30" s="1"/>
  <c r="M206" i="30"/>
  <c r="S206" i="30" s="1"/>
  <c r="M157" i="30"/>
  <c r="S157" i="30" s="1"/>
  <c r="M229" i="30"/>
  <c r="S229" i="30" s="1"/>
  <c r="M215" i="30"/>
  <c r="S215" i="30" s="1"/>
  <c r="M228" i="30"/>
  <c r="S228" i="30" s="1"/>
  <c r="M174" i="30"/>
  <c r="S174" i="30" s="1"/>
  <c r="M155" i="30"/>
  <c r="S155" i="30" s="1"/>
  <c r="M180" i="30"/>
  <c r="S180" i="30" s="1"/>
  <c r="M254" i="30"/>
  <c r="S254" i="30" s="1"/>
  <c r="M192" i="30"/>
  <c r="S192" i="30" s="1"/>
  <c r="M199" i="30"/>
  <c r="S199" i="30" s="1"/>
  <c r="M171" i="30"/>
  <c r="S171" i="30" s="1"/>
  <c r="M197" i="30"/>
  <c r="S197" i="30" s="1"/>
  <c r="M233" i="30"/>
  <c r="S233" i="30" s="1"/>
  <c r="M170" i="30"/>
  <c r="S170" i="30" s="1"/>
  <c r="M255" i="30"/>
  <c r="S255" i="30" s="1"/>
  <c r="M207" i="30"/>
  <c r="S207" i="30" s="1"/>
  <c r="M149" i="30"/>
  <c r="S149" i="30" s="1"/>
  <c r="M242" i="30"/>
  <c r="S242" i="30" s="1"/>
  <c r="M212" i="30"/>
  <c r="S212" i="30" s="1"/>
  <c r="M232" i="30"/>
  <c r="S232" i="30" s="1"/>
  <c r="M222" i="30"/>
  <c r="S222" i="30" s="1"/>
  <c r="M194" i="30"/>
  <c r="S194" i="30" s="1"/>
  <c r="M238" i="30"/>
  <c r="S238" i="30" s="1"/>
  <c r="M203" i="30"/>
  <c r="S203" i="30" s="1"/>
  <c r="M167" i="30"/>
  <c r="S167" i="30" s="1"/>
  <c r="M269" i="30"/>
  <c r="S269" i="30" s="1"/>
  <c r="M262" i="30"/>
  <c r="S262" i="30" s="1"/>
  <c r="M223" i="30"/>
  <c r="S223" i="30" s="1"/>
  <c r="M230" i="30"/>
  <c r="S230" i="30" s="1"/>
  <c r="M178" i="30"/>
  <c r="S178" i="30" s="1"/>
  <c r="M210" i="30"/>
  <c r="S210" i="30" s="1"/>
  <c r="M166" i="30"/>
  <c r="S166" i="30" s="1"/>
  <c r="M146" i="30"/>
  <c r="S146" i="30" s="1"/>
  <c r="M243" i="30"/>
  <c r="S243" i="30" s="1"/>
  <c r="M179" i="30"/>
  <c r="S179" i="30" s="1"/>
  <c r="M147" i="30"/>
  <c r="S147" i="30" s="1"/>
  <c r="M248" i="30"/>
  <c r="S248" i="30" s="1"/>
  <c r="M227" i="20"/>
  <c r="S227" i="20" s="1"/>
  <c r="M241" i="20"/>
  <c r="S241" i="20" s="1"/>
  <c r="M176" i="20"/>
  <c r="S176" i="20" s="1"/>
  <c r="M189" i="20"/>
  <c r="S189" i="20" s="1"/>
  <c r="M172" i="20"/>
  <c r="S172" i="20" s="1"/>
  <c r="M222" i="20"/>
  <c r="S222" i="20" s="1"/>
  <c r="M226" i="20"/>
  <c r="S226" i="20" s="1"/>
  <c r="M267" i="20"/>
  <c r="S267" i="20" s="1"/>
  <c r="M195" i="20"/>
  <c r="S195" i="20" s="1"/>
  <c r="M138" i="32"/>
  <c r="S138" i="32" s="1"/>
  <c r="M234" i="32"/>
  <c r="S234" i="32" s="1"/>
  <c r="M185" i="32"/>
  <c r="S185" i="32" s="1"/>
  <c r="M245" i="32"/>
  <c r="S245" i="32" s="1"/>
  <c r="M196" i="32"/>
  <c r="S196" i="32" s="1"/>
  <c r="M270" i="32"/>
  <c r="S270" i="32" s="1"/>
  <c r="M248" i="32"/>
  <c r="S248" i="32" s="1"/>
  <c r="M161" i="32"/>
  <c r="S161" i="32" s="1"/>
  <c r="M225" i="32"/>
  <c r="S225" i="32" s="1"/>
  <c r="M241" i="32"/>
  <c r="S241" i="32" s="1"/>
  <c r="M179" i="32"/>
  <c r="S179" i="32" s="1"/>
  <c r="M213" i="32"/>
  <c r="S213" i="32" s="1"/>
  <c r="M155" i="39"/>
  <c r="S155" i="39" s="1"/>
  <c r="M183" i="39"/>
  <c r="S183" i="39" s="1"/>
  <c r="M144" i="39"/>
  <c r="S144" i="39" s="1"/>
  <c r="M221" i="39"/>
  <c r="S221" i="39" s="1"/>
  <c r="M196" i="39"/>
  <c r="S196" i="39" s="1"/>
  <c r="M256" i="39"/>
  <c r="S256" i="39" s="1"/>
  <c r="M223" i="39"/>
  <c r="S223" i="39" s="1"/>
  <c r="M217" i="39"/>
  <c r="S217" i="39" s="1"/>
  <c r="M186" i="39"/>
  <c r="S186" i="39" s="1"/>
  <c r="M151" i="39"/>
  <c r="S151" i="39" s="1"/>
  <c r="M255" i="39"/>
  <c r="S255" i="39" s="1"/>
  <c r="M218" i="39"/>
  <c r="S218" i="39" s="1"/>
  <c r="M227" i="39"/>
  <c r="S227" i="39" s="1"/>
  <c r="L179" i="20"/>
  <c r="L222" i="20"/>
  <c r="L195" i="20"/>
  <c r="L190" i="20"/>
  <c r="L248" i="20"/>
  <c r="L240" i="20"/>
  <c r="L205" i="20"/>
  <c r="L249" i="20"/>
  <c r="L236" i="20"/>
  <c r="L220" i="20"/>
  <c r="L241" i="20"/>
  <c r="L184" i="20"/>
  <c r="L188" i="20"/>
  <c r="L223" i="20"/>
  <c r="L239" i="20"/>
  <c r="L206" i="20"/>
  <c r="L234" i="20"/>
  <c r="L204" i="20"/>
  <c r="L152" i="20"/>
  <c r="L161" i="20"/>
  <c r="L154" i="20"/>
  <c r="L265" i="20"/>
  <c r="L245" i="20"/>
  <c r="L216" i="20"/>
  <c r="L203" i="20"/>
  <c r="L196" i="20"/>
  <c r="L147" i="20"/>
  <c r="L170" i="20"/>
  <c r="L185" i="20"/>
  <c r="L244" i="20"/>
  <c r="L173" i="20"/>
  <c r="L172" i="20"/>
  <c r="L164" i="20"/>
  <c r="L171" i="20"/>
  <c r="L139" i="20"/>
  <c r="L138" i="20"/>
  <c r="L194" i="20"/>
  <c r="L200" i="20"/>
  <c r="L136" i="20"/>
  <c r="L151" i="20"/>
  <c r="L243" i="20"/>
  <c r="L259" i="20"/>
  <c r="L182" i="20"/>
  <c r="L224" i="20"/>
  <c r="L156" i="20"/>
  <c r="L174" i="20"/>
  <c r="L257" i="20"/>
  <c r="L134" i="20"/>
  <c r="L201" i="20"/>
  <c r="L263" i="20"/>
  <c r="L165" i="20"/>
  <c r="L256" i="20"/>
  <c r="L251" i="20"/>
  <c r="L233" i="20"/>
  <c r="L197" i="20"/>
  <c r="L207" i="20"/>
  <c r="L247" i="20"/>
  <c r="L230" i="20"/>
  <c r="L232" i="20"/>
  <c r="L193" i="20"/>
  <c r="L211" i="20"/>
  <c r="L148" i="20"/>
  <c r="L215" i="20"/>
  <c r="L157" i="20"/>
  <c r="L166" i="20"/>
  <c r="L238" i="20"/>
  <c r="L269" i="20"/>
  <c r="L198" i="20"/>
  <c r="L142" i="20"/>
  <c r="L149" i="20"/>
  <c r="L209" i="20"/>
  <c r="L180" i="20"/>
  <c r="L192" i="20"/>
  <c r="L229" i="20"/>
  <c r="L226" i="20"/>
  <c r="L202" i="20"/>
  <c r="L258" i="20"/>
  <c r="L227" i="20"/>
  <c r="L231" i="20"/>
  <c r="L177" i="20"/>
  <c r="L169" i="20"/>
  <c r="L266" i="20"/>
  <c r="L208" i="20"/>
  <c r="L163" i="20"/>
  <c r="L228" i="20"/>
  <c r="L212" i="20"/>
  <c r="L162" i="20"/>
  <c r="L264" i="20"/>
  <c r="L254" i="20"/>
  <c r="L218" i="20"/>
  <c r="L191" i="20"/>
  <c r="L167" i="20"/>
  <c r="L150" i="20"/>
  <c r="L268" i="20"/>
  <c r="L261" i="20"/>
  <c r="L221" i="20"/>
  <c r="L210" i="20"/>
  <c r="L175" i="20"/>
  <c r="L189" i="20"/>
  <c r="L143" i="20"/>
  <c r="L146" i="20"/>
  <c r="L250" i="20"/>
  <c r="L155" i="20"/>
  <c r="L217" i="20"/>
  <c r="L214" i="20"/>
  <c r="L187" i="20"/>
  <c r="L140" i="20"/>
  <c r="L168" i="20"/>
  <c r="L237" i="20"/>
  <c r="L253" i="20"/>
  <c r="L181" i="20"/>
  <c r="L176" i="20"/>
  <c r="L219" i="20"/>
  <c r="L260" i="20"/>
  <c r="L267" i="20"/>
  <c r="L213" i="20"/>
  <c r="L255" i="20"/>
  <c r="L186" i="20"/>
  <c r="L183" i="20"/>
  <c r="L235" i="20"/>
  <c r="L159" i="20"/>
  <c r="L137" i="20"/>
  <c r="L158" i="20"/>
  <c r="L262" i="20"/>
  <c r="L141" i="20"/>
  <c r="L242" i="20"/>
  <c r="L178" i="20"/>
  <c r="L144" i="20"/>
  <c r="L199" i="20"/>
  <c r="L160" i="20"/>
  <c r="L246" i="20"/>
  <c r="L145" i="20"/>
  <c r="L225" i="20"/>
  <c r="L270" i="20"/>
  <c r="L153" i="20"/>
  <c r="L252" i="20"/>
  <c r="L135" i="20"/>
  <c r="K234" i="14"/>
  <c r="K242" i="14"/>
  <c r="K228" i="14"/>
  <c r="K193" i="14"/>
  <c r="K159" i="14"/>
  <c r="K209" i="14"/>
  <c r="K219" i="14"/>
  <c r="K243" i="14"/>
  <c r="K185" i="14"/>
  <c r="K136" i="14"/>
  <c r="K229" i="14"/>
  <c r="K266" i="14"/>
  <c r="K167" i="14"/>
  <c r="K268" i="14"/>
  <c r="K251" i="14"/>
  <c r="K246" i="14"/>
  <c r="K134" i="14"/>
  <c r="K187" i="14"/>
  <c r="K170" i="14"/>
  <c r="K226" i="14"/>
  <c r="K201" i="14"/>
  <c r="K155" i="14"/>
  <c r="K259" i="14"/>
  <c r="K244" i="14"/>
  <c r="K261" i="14"/>
  <c r="K225" i="14"/>
  <c r="K157" i="14"/>
  <c r="K194" i="14"/>
  <c r="K140" i="14"/>
  <c r="K183" i="14"/>
  <c r="K269" i="14"/>
  <c r="K253" i="14"/>
  <c r="K270" i="14"/>
  <c r="K233" i="14"/>
  <c r="K231" i="14"/>
  <c r="K218" i="14"/>
  <c r="K144" i="14"/>
  <c r="K184" i="14"/>
  <c r="K195" i="14"/>
  <c r="K143" i="14"/>
  <c r="K191" i="14"/>
  <c r="K241" i="14"/>
  <c r="K197" i="14"/>
  <c r="K148" i="14"/>
  <c r="K156" i="14"/>
  <c r="K189" i="14"/>
  <c r="K150" i="14"/>
  <c r="K145" i="14"/>
  <c r="K137" i="14"/>
  <c r="K179" i="14"/>
  <c r="K206" i="14"/>
  <c r="K217" i="14"/>
  <c r="K208" i="14"/>
  <c r="K214" i="14"/>
  <c r="K138" i="14"/>
  <c r="K240" i="14"/>
  <c r="K254" i="14"/>
  <c r="K245" i="14"/>
  <c r="K238" i="14"/>
  <c r="K267" i="14"/>
  <c r="K207" i="14"/>
  <c r="K181" i="14"/>
  <c r="K220" i="14"/>
  <c r="K135" i="14"/>
  <c r="K171" i="14"/>
  <c r="K247" i="14"/>
  <c r="K177" i="14"/>
  <c r="K165" i="14"/>
  <c r="K152" i="14"/>
  <c r="K154" i="14"/>
  <c r="K175" i="14"/>
  <c r="K260" i="14"/>
  <c r="K262" i="14"/>
  <c r="K199" i="14"/>
  <c r="K172" i="14"/>
  <c r="K196" i="14"/>
  <c r="K168" i="14"/>
  <c r="K149" i="14"/>
  <c r="K264" i="14"/>
  <c r="K176" i="14"/>
  <c r="K164" i="14"/>
  <c r="K146" i="14"/>
  <c r="K210" i="14"/>
  <c r="K198" i="14"/>
  <c r="K153" i="14"/>
  <c r="K147" i="14"/>
  <c r="K236" i="14"/>
  <c r="K237" i="14"/>
  <c r="K211" i="14"/>
  <c r="K222" i="14"/>
  <c r="K213" i="14"/>
  <c r="K205" i="14"/>
  <c r="K188" i="14"/>
  <c r="K178" i="14"/>
  <c r="K169" i="14"/>
  <c r="K186" i="14"/>
  <c r="K239" i="14"/>
  <c r="K250" i="14"/>
  <c r="K227" i="14"/>
  <c r="K258" i="14"/>
  <c r="K221" i="14"/>
  <c r="K212" i="14"/>
  <c r="K174" i="14"/>
  <c r="K162" i="14"/>
  <c r="K141" i="14"/>
  <c r="K256" i="14"/>
  <c r="K257" i="14"/>
  <c r="K224" i="14"/>
  <c r="K161" i="14"/>
  <c r="K173" i="14"/>
  <c r="K139" i="14"/>
  <c r="K163" i="14"/>
  <c r="K230" i="14"/>
  <c r="K263" i="14"/>
  <c r="K223" i="14"/>
  <c r="K216" i="14"/>
  <c r="K160" i="14"/>
  <c r="K265" i="14"/>
  <c r="K192" i="14"/>
  <c r="K180" i="14"/>
  <c r="K182" i="14"/>
  <c r="K142" i="14"/>
  <c r="K166" i="14"/>
  <c r="K248" i="14"/>
  <c r="K215" i="14"/>
  <c r="K255" i="14"/>
  <c r="K200" i="14"/>
  <c r="K151" i="14"/>
  <c r="K249" i="14"/>
  <c r="K252" i="14"/>
  <c r="K202" i="14"/>
  <c r="K232" i="14"/>
  <c r="K235" i="14"/>
  <c r="K204" i="14"/>
  <c r="K203" i="14"/>
  <c r="K190" i="14"/>
  <c r="K158" i="14"/>
  <c r="L136" i="24"/>
  <c r="L135" i="24"/>
  <c r="L185" i="24"/>
  <c r="L201" i="24"/>
  <c r="L216" i="24"/>
  <c r="L256" i="24"/>
  <c r="L232" i="24"/>
  <c r="L261" i="24"/>
  <c r="L177" i="24"/>
  <c r="L264" i="24"/>
  <c r="L241" i="24"/>
  <c r="L143" i="24"/>
  <c r="L134" i="24"/>
  <c r="L219" i="24"/>
  <c r="L222" i="24"/>
  <c r="L247" i="24"/>
  <c r="L138" i="24"/>
  <c r="L179" i="24"/>
  <c r="L206" i="24"/>
  <c r="L191" i="24"/>
  <c r="L210" i="24"/>
  <c r="L248" i="24"/>
  <c r="L137" i="24"/>
  <c r="L251" i="24"/>
  <c r="L262" i="24"/>
  <c r="L211" i="24"/>
  <c r="L238" i="24"/>
  <c r="L212" i="24"/>
  <c r="L187" i="24"/>
  <c r="L196" i="24"/>
  <c r="L225" i="24"/>
  <c r="L192" i="24"/>
  <c r="L182" i="24"/>
  <c r="L252" i="24"/>
  <c r="L237" i="24"/>
  <c r="L199" i="24"/>
  <c r="L180" i="24"/>
  <c r="L227" i="24"/>
  <c r="L204" i="24"/>
  <c r="L171" i="24"/>
  <c r="L142" i="24"/>
  <c r="L160" i="24"/>
  <c r="L242" i="24"/>
  <c r="L164" i="24"/>
  <c r="L144" i="24"/>
  <c r="L257" i="24"/>
  <c r="L234" i="24"/>
  <c r="L245" i="24"/>
  <c r="L157" i="24"/>
  <c r="L265" i="24"/>
  <c r="L236" i="24"/>
  <c r="L240" i="24"/>
  <c r="L165" i="24"/>
  <c r="L170" i="24"/>
  <c r="L158" i="24"/>
  <c r="L231" i="24"/>
  <c r="L198" i="24"/>
  <c r="L147" i="24"/>
  <c r="L139" i="24"/>
  <c r="L155" i="24"/>
  <c r="L152" i="24"/>
  <c r="L207" i="24"/>
  <c r="L181" i="24"/>
  <c r="L154" i="24"/>
  <c r="L202" i="24"/>
  <c r="L269" i="24"/>
  <c r="L239" i="24"/>
  <c r="L214" i="24"/>
  <c r="L243" i="24"/>
  <c r="L266" i="24"/>
  <c r="L193" i="24"/>
  <c r="L156" i="24"/>
  <c r="L161" i="24"/>
  <c r="L229" i="24"/>
  <c r="L148" i="24"/>
  <c r="L163" i="24"/>
  <c r="L228" i="24"/>
  <c r="L149" i="24"/>
  <c r="L249" i="24"/>
  <c r="L270" i="24"/>
  <c r="L195" i="24"/>
  <c r="L200" i="24"/>
  <c r="L141" i="24"/>
  <c r="L178" i="24"/>
  <c r="L184" i="24"/>
  <c r="L263" i="24"/>
  <c r="L186" i="24"/>
  <c r="L259" i="24"/>
  <c r="L254" i="24"/>
  <c r="L203" i="24"/>
  <c r="L268" i="24"/>
  <c r="L253" i="24"/>
  <c r="L267" i="24"/>
  <c r="L230" i="24"/>
  <c r="L175" i="24"/>
  <c r="L233" i="24"/>
  <c r="L217" i="24"/>
  <c r="L213" i="24"/>
  <c r="L174" i="24"/>
  <c r="L208" i="24"/>
  <c r="L218" i="24"/>
  <c r="L167" i="24"/>
  <c r="L166" i="24"/>
  <c r="L246" i="24"/>
  <c r="L226" i="24"/>
  <c r="L209" i="24"/>
  <c r="L189" i="24"/>
  <c r="L190" i="24"/>
  <c r="L159" i="24"/>
  <c r="L146" i="24"/>
  <c r="L215" i="24"/>
  <c r="L151" i="24"/>
  <c r="L169" i="24"/>
  <c r="L224" i="24"/>
  <c r="L145" i="24"/>
  <c r="L220" i="24"/>
  <c r="L197" i="24"/>
  <c r="L244" i="24"/>
  <c r="L235" i="24"/>
  <c r="L172" i="24"/>
  <c r="L162" i="24"/>
  <c r="L250" i="24"/>
  <c r="L168" i="24"/>
  <c r="L260" i="24"/>
  <c r="L183" i="24"/>
  <c r="L188" i="24"/>
  <c r="L150" i="24"/>
  <c r="L255" i="24"/>
  <c r="L140" i="24"/>
  <c r="L258" i="24"/>
  <c r="L205" i="24"/>
  <c r="L176" i="24"/>
  <c r="L153" i="24"/>
  <c r="L221" i="24"/>
  <c r="L173" i="24"/>
  <c r="L194" i="24"/>
  <c r="L223" i="24"/>
  <c r="K191" i="30"/>
  <c r="K226" i="30"/>
  <c r="K136" i="30"/>
  <c r="K176" i="30"/>
  <c r="K152" i="30"/>
  <c r="K259" i="30"/>
  <c r="K137" i="30"/>
  <c r="K192" i="30"/>
  <c r="K212" i="30"/>
  <c r="K140" i="30"/>
  <c r="K134" i="30"/>
  <c r="K180" i="30"/>
  <c r="K199" i="30"/>
  <c r="K142" i="30"/>
  <c r="K209" i="30"/>
  <c r="K245" i="30"/>
  <c r="K220" i="30"/>
  <c r="K178" i="30"/>
  <c r="K161" i="30"/>
  <c r="K223" i="30"/>
  <c r="K184" i="30"/>
  <c r="K270" i="30"/>
  <c r="K188" i="30"/>
  <c r="K255" i="30"/>
  <c r="K217" i="30"/>
  <c r="K218" i="30"/>
  <c r="K187" i="30"/>
  <c r="K144" i="30"/>
  <c r="K202" i="30"/>
  <c r="K150" i="30"/>
  <c r="K156" i="30"/>
  <c r="K250" i="30"/>
  <c r="K239" i="30"/>
  <c r="K242" i="30"/>
  <c r="K216" i="30"/>
  <c r="K208" i="30"/>
  <c r="K165" i="30"/>
  <c r="K182" i="30"/>
  <c r="K200" i="30"/>
  <c r="K158" i="30"/>
  <c r="K228" i="30"/>
  <c r="K205" i="30"/>
  <c r="K157" i="30"/>
  <c r="K147" i="30"/>
  <c r="K266" i="30"/>
  <c r="K230" i="30"/>
  <c r="K233" i="30"/>
  <c r="K256" i="30"/>
  <c r="K269" i="30"/>
  <c r="K265" i="30"/>
  <c r="K231" i="30"/>
  <c r="K215" i="30"/>
  <c r="K189" i="30"/>
  <c r="K163" i="30"/>
  <c r="K143" i="30"/>
  <c r="K159" i="30"/>
  <c r="K251" i="30"/>
  <c r="K221" i="30"/>
  <c r="K244" i="30"/>
  <c r="K225" i="30"/>
  <c r="K241" i="30"/>
  <c r="K214" i="30"/>
  <c r="K186" i="30"/>
  <c r="K164" i="30"/>
  <c r="K170" i="30"/>
  <c r="K145" i="30"/>
  <c r="K179" i="30"/>
  <c r="K166" i="30"/>
  <c r="K206" i="30"/>
  <c r="K264" i="30"/>
  <c r="K234" i="30"/>
  <c r="K177" i="30"/>
  <c r="K240" i="30"/>
  <c r="K149" i="30"/>
  <c r="K135" i="30"/>
  <c r="K252" i="30"/>
  <c r="K257" i="30"/>
  <c r="K267" i="30"/>
  <c r="K238" i="30"/>
  <c r="K261" i="30"/>
  <c r="K193" i="30"/>
  <c r="K153" i="30"/>
  <c r="K254" i="30"/>
  <c r="K173" i="30"/>
  <c r="K236" i="30"/>
  <c r="K168" i="30"/>
  <c r="K258" i="30"/>
  <c r="K249" i="30"/>
  <c r="K198" i="30"/>
  <c r="K148" i="30"/>
  <c r="K138" i="30"/>
  <c r="K167" i="30"/>
  <c r="K154" i="30"/>
  <c r="K195" i="30"/>
  <c r="K229" i="30"/>
  <c r="K139" i="30"/>
  <c r="K243" i="30"/>
  <c r="K175" i="30"/>
  <c r="K204" i="30"/>
  <c r="K211" i="30"/>
  <c r="K263" i="30"/>
  <c r="K203" i="30"/>
  <c r="K224" i="30"/>
  <c r="K247" i="30"/>
  <c r="K169" i="30"/>
  <c r="K248" i="30"/>
  <c r="K222" i="30"/>
  <c r="K194" i="30"/>
  <c r="K151" i="30"/>
  <c r="K210" i="30"/>
  <c r="K146" i="30"/>
  <c r="K219" i="30"/>
  <c r="K174" i="30"/>
  <c r="K190" i="30"/>
  <c r="K232" i="30"/>
  <c r="K162" i="30"/>
  <c r="K185" i="30"/>
  <c r="K201" i="30"/>
  <c r="K160" i="30"/>
  <c r="K260" i="30"/>
  <c r="K227" i="30"/>
  <c r="K183" i="30"/>
  <c r="K181" i="30"/>
  <c r="K196" i="30"/>
  <c r="K172" i="30"/>
  <c r="K155" i="30"/>
  <c r="K262" i="30"/>
  <c r="K246" i="30"/>
  <c r="K253" i="30"/>
  <c r="K237" i="30"/>
  <c r="K268" i="30"/>
  <c r="K207" i="30"/>
  <c r="K235" i="30"/>
  <c r="K213" i="30"/>
  <c r="K197" i="30"/>
  <c r="K171" i="30"/>
  <c r="K141" i="30"/>
  <c r="M136" i="23"/>
  <c r="S136" i="23" s="1"/>
  <c r="M256" i="23"/>
  <c r="S256" i="23" s="1"/>
  <c r="M219" i="23"/>
  <c r="S219" i="23" s="1"/>
  <c r="M135" i="23"/>
  <c r="S135" i="23" s="1"/>
  <c r="M188" i="23"/>
  <c r="S188" i="23" s="1"/>
  <c r="M261" i="23"/>
  <c r="S261" i="23" s="1"/>
  <c r="M134" i="23"/>
  <c r="S134" i="23" s="1"/>
  <c r="M178" i="23"/>
  <c r="S178" i="23" s="1"/>
  <c r="M207" i="23"/>
  <c r="S207" i="23" s="1"/>
  <c r="M263" i="23"/>
  <c r="S263" i="23" s="1"/>
  <c r="M175" i="23"/>
  <c r="S175" i="23" s="1"/>
  <c r="M144" i="23"/>
  <c r="S144" i="23" s="1"/>
  <c r="M265" i="23"/>
  <c r="S265" i="23" s="1"/>
  <c r="M193" i="23"/>
  <c r="S193" i="23" s="1"/>
  <c r="M240" i="23"/>
  <c r="S240" i="23" s="1"/>
  <c r="M191" i="23"/>
  <c r="S191" i="23" s="1"/>
  <c r="M217" i="23"/>
  <c r="S217" i="23" s="1"/>
  <c r="M210" i="23"/>
  <c r="S210" i="23" s="1"/>
  <c r="M182" i="23"/>
  <c r="S182" i="23" s="1"/>
  <c r="M150" i="23"/>
  <c r="S150" i="23" s="1"/>
  <c r="M181" i="23"/>
  <c r="S181" i="23" s="1"/>
  <c r="M262" i="23"/>
  <c r="S262" i="23" s="1"/>
  <c r="M235" i="23"/>
  <c r="S235" i="23" s="1"/>
  <c r="M254" i="23"/>
  <c r="S254" i="23" s="1"/>
  <c r="M205" i="23"/>
  <c r="S205" i="23" s="1"/>
  <c r="M216" i="23"/>
  <c r="S216" i="23" s="1"/>
  <c r="M156" i="23"/>
  <c r="S156" i="23" s="1"/>
  <c r="M176" i="23"/>
  <c r="S176" i="23" s="1"/>
  <c r="M228" i="23"/>
  <c r="S228" i="23" s="1"/>
  <c r="M198" i="23"/>
  <c r="S198" i="23" s="1"/>
  <c r="M184" i="23"/>
  <c r="S184" i="23" s="1"/>
  <c r="M158" i="23"/>
  <c r="S158" i="23" s="1"/>
  <c r="M153" i="23"/>
  <c r="S153" i="23" s="1"/>
  <c r="M137" i="23"/>
  <c r="S137" i="23" s="1"/>
  <c r="M257" i="23"/>
  <c r="S257" i="23" s="1"/>
  <c r="M246" i="23"/>
  <c r="S246" i="23" s="1"/>
  <c r="M234" i="23"/>
  <c r="S234" i="23" s="1"/>
  <c r="M220" i="23"/>
  <c r="S220" i="23" s="1"/>
  <c r="M168" i="23"/>
  <c r="S168" i="23" s="1"/>
  <c r="M143" i="23"/>
  <c r="S143" i="23" s="1"/>
  <c r="M243" i="23"/>
  <c r="S243" i="23" s="1"/>
  <c r="M266" i="23"/>
  <c r="S266" i="23" s="1"/>
  <c r="M239" i="23"/>
  <c r="S239" i="23" s="1"/>
  <c r="M255" i="23"/>
  <c r="S255" i="23" s="1"/>
  <c r="M208" i="23"/>
  <c r="S208" i="23" s="1"/>
  <c r="M212" i="23"/>
  <c r="S212" i="23" s="1"/>
  <c r="M164" i="23"/>
  <c r="S164" i="23" s="1"/>
  <c r="M201" i="23"/>
  <c r="S201" i="23" s="1"/>
  <c r="M147" i="23"/>
  <c r="S147" i="23" s="1"/>
  <c r="M250" i="23"/>
  <c r="S250" i="23" s="1"/>
  <c r="M244" i="23"/>
  <c r="S244" i="23" s="1"/>
  <c r="M237" i="23"/>
  <c r="S237" i="23" s="1"/>
  <c r="M209" i="23"/>
  <c r="S209" i="23" s="1"/>
  <c r="M167" i="23"/>
  <c r="S167" i="23" s="1"/>
  <c r="M211" i="23"/>
  <c r="S211" i="23" s="1"/>
  <c r="M203" i="23"/>
  <c r="S203" i="23" s="1"/>
  <c r="M206" i="23"/>
  <c r="S206" i="23" s="1"/>
  <c r="M177" i="23"/>
  <c r="S177" i="23" s="1"/>
  <c r="M202" i="23"/>
  <c r="S202" i="23" s="1"/>
  <c r="M245" i="23"/>
  <c r="S245" i="23" s="1"/>
  <c r="M149" i="23"/>
  <c r="S149" i="23" s="1"/>
  <c r="M161" i="23"/>
  <c r="S161" i="23" s="1"/>
  <c r="M157" i="23"/>
  <c r="S157" i="23" s="1"/>
  <c r="M160" i="23"/>
  <c r="S160" i="23" s="1"/>
  <c r="M251" i="23"/>
  <c r="S251" i="23" s="1"/>
  <c r="M162" i="23"/>
  <c r="S162" i="23" s="1"/>
  <c r="M223" i="23"/>
  <c r="S223" i="23" s="1"/>
  <c r="M170" i="23"/>
  <c r="S170" i="23" s="1"/>
  <c r="M174" i="23"/>
  <c r="S174" i="23" s="1"/>
  <c r="M236" i="23"/>
  <c r="S236" i="23" s="1"/>
  <c r="M258" i="23"/>
  <c r="S258" i="23" s="1"/>
  <c r="M213" i="23"/>
  <c r="S213" i="23" s="1"/>
  <c r="M241" i="23"/>
  <c r="S241" i="23" s="1"/>
  <c r="M249" i="23"/>
  <c r="S249" i="23" s="1"/>
  <c r="M199" i="23"/>
  <c r="S199" i="23" s="1"/>
  <c r="M139" i="23"/>
  <c r="S139" i="23" s="1"/>
  <c r="M163" i="23"/>
  <c r="S163" i="23" s="1"/>
  <c r="M260" i="23"/>
  <c r="S260" i="23" s="1"/>
  <c r="M232" i="23"/>
  <c r="S232" i="23" s="1"/>
  <c r="M229" i="23"/>
  <c r="S229" i="23" s="1"/>
  <c r="M226" i="23"/>
  <c r="S226" i="23" s="1"/>
  <c r="M221" i="23"/>
  <c r="S221" i="23" s="1"/>
  <c r="M247" i="23"/>
  <c r="S247" i="23" s="1"/>
  <c r="M190" i="23"/>
  <c r="S190" i="23" s="1"/>
  <c r="M197" i="23"/>
  <c r="S197" i="23" s="1"/>
  <c r="M172" i="23"/>
  <c r="S172" i="23" s="1"/>
  <c r="M195" i="23"/>
  <c r="S195" i="23" s="1"/>
  <c r="M140" i="23"/>
  <c r="S140" i="23" s="1"/>
  <c r="M222" i="23"/>
  <c r="S222" i="23" s="1"/>
  <c r="M214" i="23"/>
  <c r="S214" i="23" s="1"/>
  <c r="M196" i="23"/>
  <c r="S196" i="23" s="1"/>
  <c r="M224" i="23"/>
  <c r="S224" i="23" s="1"/>
  <c r="M145" i="23"/>
  <c r="S145" i="23" s="1"/>
  <c r="M166" i="23"/>
  <c r="S166" i="23" s="1"/>
  <c r="M270" i="23"/>
  <c r="S270" i="23" s="1"/>
  <c r="M186" i="23"/>
  <c r="S186" i="23" s="1"/>
  <c r="M148" i="23"/>
  <c r="S148" i="23" s="1"/>
  <c r="M267" i="23"/>
  <c r="S267" i="23" s="1"/>
  <c r="M231" i="23"/>
  <c r="S231" i="23" s="1"/>
  <c r="M242" i="23"/>
  <c r="S242" i="23" s="1"/>
  <c r="M215" i="23"/>
  <c r="S215" i="23" s="1"/>
  <c r="M187" i="23"/>
  <c r="S187" i="23" s="1"/>
  <c r="M171" i="23"/>
  <c r="S171" i="23" s="1"/>
  <c r="M173" i="23"/>
  <c r="S173" i="23" s="1"/>
  <c r="M142" i="23"/>
  <c r="S142" i="23" s="1"/>
  <c r="M269" i="23"/>
  <c r="S269" i="23" s="1"/>
  <c r="M230" i="23"/>
  <c r="S230" i="23" s="1"/>
  <c r="M225" i="23"/>
  <c r="S225" i="23" s="1"/>
  <c r="M189" i="23"/>
  <c r="S189" i="23" s="1"/>
  <c r="M179" i="23"/>
  <c r="S179" i="23" s="1"/>
  <c r="M154" i="23"/>
  <c r="S154" i="23" s="1"/>
  <c r="M165" i="23"/>
  <c r="S165" i="23" s="1"/>
  <c r="M169" i="23"/>
  <c r="S169" i="23" s="1"/>
  <c r="M151" i="23"/>
  <c r="S151" i="23" s="1"/>
  <c r="M141" i="23"/>
  <c r="S141" i="23" s="1"/>
  <c r="M264" i="23"/>
  <c r="S264" i="23" s="1"/>
  <c r="M159" i="23"/>
  <c r="S159" i="23" s="1"/>
  <c r="M227" i="23"/>
  <c r="S227" i="23" s="1"/>
  <c r="M138" i="23"/>
  <c r="S138" i="23" s="1"/>
  <c r="M248" i="23"/>
  <c r="S248" i="23" s="1"/>
  <c r="M180" i="23"/>
  <c r="S180" i="23" s="1"/>
  <c r="M200" i="23"/>
  <c r="S200" i="23" s="1"/>
  <c r="M218" i="23"/>
  <c r="S218" i="23" s="1"/>
  <c r="M194" i="23"/>
  <c r="S194" i="23" s="1"/>
  <c r="M146" i="23"/>
  <c r="S146" i="23" s="1"/>
  <c r="M185" i="23"/>
  <c r="S185" i="23" s="1"/>
  <c r="M253" i="23"/>
  <c r="S253" i="23" s="1"/>
  <c r="M155" i="23"/>
  <c r="S155" i="23" s="1"/>
  <c r="M183" i="23"/>
  <c r="S183" i="23" s="1"/>
  <c r="M259" i="23"/>
  <c r="S259" i="23" s="1"/>
  <c r="M152" i="23"/>
  <c r="S152" i="23" s="1"/>
  <c r="M204" i="23"/>
  <c r="S204" i="23" s="1"/>
  <c r="M233" i="23"/>
  <c r="S233" i="23" s="1"/>
  <c r="M238" i="23"/>
  <c r="S238" i="23" s="1"/>
  <c r="M252" i="23"/>
  <c r="S252" i="23" s="1"/>
  <c r="M268" i="23"/>
  <c r="S268" i="23" s="1"/>
  <c r="M192" i="23"/>
  <c r="S192" i="23" s="1"/>
  <c r="L137" i="30"/>
  <c r="L135" i="30"/>
  <c r="L139" i="30"/>
  <c r="L161" i="30"/>
  <c r="L163" i="30"/>
  <c r="L173" i="30"/>
  <c r="L183" i="30"/>
  <c r="L224" i="30"/>
  <c r="L267" i="30"/>
  <c r="L189" i="30"/>
  <c r="L266" i="30"/>
  <c r="L195" i="30"/>
  <c r="L174" i="30"/>
  <c r="L260" i="30"/>
  <c r="L134" i="30"/>
  <c r="L170" i="30"/>
  <c r="L215" i="30"/>
  <c r="L256" i="30"/>
  <c r="L234" i="30"/>
  <c r="L214" i="30"/>
  <c r="L138" i="30"/>
  <c r="L207" i="30"/>
  <c r="L162" i="30"/>
  <c r="L258" i="30"/>
  <c r="L158" i="30"/>
  <c r="L254" i="30"/>
  <c r="L259" i="30"/>
  <c r="L146" i="30"/>
  <c r="L247" i="30"/>
  <c r="L141" i="30"/>
  <c r="L166" i="30"/>
  <c r="L177" i="30"/>
  <c r="L171" i="30"/>
  <c r="L150" i="30"/>
  <c r="L264" i="30"/>
  <c r="L142" i="30"/>
  <c r="L230" i="30"/>
  <c r="L252" i="30"/>
  <c r="L251" i="30"/>
  <c r="L208" i="30"/>
  <c r="L182" i="30"/>
  <c r="L154" i="30"/>
  <c r="L250" i="30"/>
  <c r="L219" i="30"/>
  <c r="L140" i="30"/>
  <c r="L262" i="30"/>
  <c r="L136" i="30"/>
  <c r="L225" i="30"/>
  <c r="L270" i="30"/>
  <c r="L249" i="30"/>
  <c r="L226" i="30"/>
  <c r="L248" i="30"/>
  <c r="L236" i="30"/>
  <c r="L194" i="30"/>
  <c r="L197" i="30"/>
  <c r="L186" i="30"/>
  <c r="L149" i="30"/>
  <c r="L242" i="30"/>
  <c r="L223" i="30"/>
  <c r="L178" i="30"/>
  <c r="L199" i="30"/>
  <c r="L181" i="30"/>
  <c r="L164" i="30"/>
  <c r="L218" i="30"/>
  <c r="L151" i="30"/>
  <c r="L157" i="30"/>
  <c r="L229" i="30"/>
  <c r="L244" i="30"/>
  <c r="L228" i="30"/>
  <c r="L204" i="30"/>
  <c r="L238" i="30"/>
  <c r="L184" i="30"/>
  <c r="L144" i="30"/>
  <c r="L265" i="30"/>
  <c r="L237" i="30"/>
  <c r="L185" i="30"/>
  <c r="L209" i="30"/>
  <c r="L165" i="30"/>
  <c r="L206" i="30"/>
  <c r="L211" i="30"/>
  <c r="L263" i="30"/>
  <c r="L240" i="30"/>
  <c r="L243" i="30"/>
  <c r="L205" i="30"/>
  <c r="L188" i="30"/>
  <c r="L176" i="30"/>
  <c r="L191" i="30"/>
  <c r="L239" i="30"/>
  <c r="L160" i="30"/>
  <c r="L203" i="30"/>
  <c r="L227" i="30"/>
  <c r="L147" i="30"/>
  <c r="L246" i="30"/>
  <c r="L221" i="30"/>
  <c r="L222" i="30"/>
  <c r="L231" i="30"/>
  <c r="L200" i="30"/>
  <c r="L212" i="30"/>
  <c r="L235" i="30"/>
  <c r="L210" i="30"/>
  <c r="L148" i="30"/>
  <c r="L169" i="30"/>
  <c r="L143" i="30"/>
  <c r="L220" i="30"/>
  <c r="L180" i="30"/>
  <c r="L168" i="30"/>
  <c r="L241" i="30"/>
  <c r="L232" i="30"/>
  <c r="L192" i="30"/>
  <c r="L193" i="30"/>
  <c r="L245" i="30"/>
  <c r="L216" i="30"/>
  <c r="L202" i="30"/>
  <c r="L233" i="30"/>
  <c r="L175" i="30"/>
  <c r="L217" i="30"/>
  <c r="L156" i="30"/>
  <c r="L268" i="30"/>
  <c r="L261" i="30"/>
  <c r="L179" i="30"/>
  <c r="L190" i="30"/>
  <c r="L255" i="30"/>
  <c r="L198" i="30"/>
  <c r="L152" i="30"/>
  <c r="L253" i="30"/>
  <c r="L213" i="30"/>
  <c r="L257" i="30"/>
  <c r="L269" i="30"/>
  <c r="L159" i="30"/>
  <c r="L187" i="30"/>
  <c r="L172" i="30"/>
  <c r="L167" i="30"/>
  <c r="L196" i="30"/>
  <c r="L201" i="30"/>
  <c r="L153" i="30"/>
  <c r="L145" i="30"/>
  <c r="L155" i="30"/>
  <c r="K134" i="23"/>
  <c r="K142" i="23"/>
  <c r="K137" i="23"/>
  <c r="K202" i="23"/>
  <c r="K219" i="23"/>
  <c r="K135" i="23"/>
  <c r="K256" i="23"/>
  <c r="K209" i="23"/>
  <c r="K242" i="23"/>
  <c r="K173" i="23"/>
  <c r="K268" i="23"/>
  <c r="K243" i="23"/>
  <c r="K266" i="23"/>
  <c r="K149" i="23"/>
  <c r="K200" i="23"/>
  <c r="K192" i="23"/>
  <c r="K230" i="23"/>
  <c r="K189" i="23"/>
  <c r="K255" i="23"/>
  <c r="K260" i="23"/>
  <c r="K215" i="23"/>
  <c r="K217" i="23"/>
  <c r="K179" i="23"/>
  <c r="K224" i="23"/>
  <c r="K183" i="23"/>
  <c r="K250" i="23"/>
  <c r="K259" i="23"/>
  <c r="K244" i="23"/>
  <c r="K253" i="23"/>
  <c r="K220" i="23"/>
  <c r="K241" i="23"/>
  <c r="K212" i="23"/>
  <c r="K180" i="23"/>
  <c r="K151" i="23"/>
  <c r="K221" i="23"/>
  <c r="K154" i="23"/>
  <c r="K239" i="23"/>
  <c r="K232" i="23"/>
  <c r="K210" i="23"/>
  <c r="K196" i="23"/>
  <c r="K140" i="23"/>
  <c r="K161" i="23"/>
  <c r="K191" i="23"/>
  <c r="K257" i="23"/>
  <c r="K267" i="23"/>
  <c r="K190" i="23"/>
  <c r="K147" i="23"/>
  <c r="K171" i="23"/>
  <c r="K163" i="23"/>
  <c r="K208" i="23"/>
  <c r="K174" i="23"/>
  <c r="K150" i="23"/>
  <c r="K245" i="23"/>
  <c r="K258" i="23"/>
  <c r="K228" i="23"/>
  <c r="K176" i="23"/>
  <c r="K199" i="23"/>
  <c r="K213" i="23"/>
  <c r="K170" i="23"/>
  <c r="K167" i="23"/>
  <c r="K136" i="23"/>
  <c r="K251" i="23"/>
  <c r="K172" i="23"/>
  <c r="K269" i="23"/>
  <c r="K233" i="23"/>
  <c r="K198" i="23"/>
  <c r="K204" i="23"/>
  <c r="K146" i="23"/>
  <c r="K145" i="23"/>
  <c r="K231" i="23"/>
  <c r="K222" i="23"/>
  <c r="K188" i="23"/>
  <c r="K165" i="23"/>
  <c r="K148" i="23"/>
  <c r="K246" i="23"/>
  <c r="K223" i="23"/>
  <c r="K203" i="23"/>
  <c r="K234" i="23"/>
  <c r="K227" i="23"/>
  <c r="K182" i="23"/>
  <c r="K157" i="23"/>
  <c r="K193" i="23"/>
  <c r="K261" i="23"/>
  <c r="K207" i="23"/>
  <c r="K197" i="23"/>
  <c r="K205" i="23"/>
  <c r="K158" i="23"/>
  <c r="K178" i="23"/>
  <c r="K141" i="23"/>
  <c r="K152" i="23"/>
  <c r="K265" i="23"/>
  <c r="K186" i="23"/>
  <c r="K206" i="23"/>
  <c r="K168" i="23"/>
  <c r="K153" i="23"/>
  <c r="K264" i="23"/>
  <c r="K162" i="23"/>
  <c r="K177" i="23"/>
  <c r="K138" i="23"/>
  <c r="K155" i="23"/>
  <c r="K240" i="23"/>
  <c r="K218" i="23"/>
  <c r="K184" i="23"/>
  <c r="K156" i="23"/>
  <c r="K247" i="23"/>
  <c r="K237" i="23"/>
  <c r="K211" i="23"/>
  <c r="K160" i="23"/>
  <c r="K144" i="23"/>
  <c r="K226" i="23"/>
  <c r="K187" i="23"/>
  <c r="K139" i="23"/>
  <c r="K249" i="23"/>
  <c r="K254" i="23"/>
  <c r="K159" i="23"/>
  <c r="K229" i="23"/>
  <c r="K252" i="23"/>
  <c r="K238" i="23"/>
  <c r="K262" i="23"/>
  <c r="K185" i="23"/>
  <c r="K235" i="23"/>
  <c r="K263" i="23"/>
  <c r="K201" i="23"/>
  <c r="K164" i="23"/>
  <c r="K248" i="23"/>
  <c r="K195" i="23"/>
  <c r="K169" i="23"/>
  <c r="K270" i="23"/>
  <c r="K225" i="23"/>
  <c r="K236" i="23"/>
  <c r="K181" i="23"/>
  <c r="K216" i="23"/>
  <c r="K175" i="23"/>
  <c r="K143" i="23"/>
  <c r="K194" i="23"/>
  <c r="K166" i="23"/>
  <c r="K214" i="23"/>
  <c r="K3" i="32"/>
  <c r="Q3" i="32" s="1"/>
  <c r="K134" i="32"/>
  <c r="K191" i="32"/>
  <c r="K193" i="32"/>
  <c r="K244" i="32"/>
  <c r="K189" i="32"/>
  <c r="K238" i="32"/>
  <c r="K232" i="32"/>
  <c r="K135" i="32"/>
  <c r="K260" i="32"/>
  <c r="K221" i="32"/>
  <c r="K233" i="32"/>
  <c r="K267" i="32"/>
  <c r="K159" i="32"/>
  <c r="K156" i="32"/>
  <c r="K188" i="32"/>
  <c r="K179" i="32"/>
  <c r="K248" i="32"/>
  <c r="K241" i="32"/>
  <c r="K223" i="32"/>
  <c r="K194" i="32"/>
  <c r="K249" i="32"/>
  <c r="K181" i="32"/>
  <c r="K148" i="32"/>
  <c r="K177" i="32"/>
  <c r="K255" i="32"/>
  <c r="K231" i="32"/>
  <c r="K184" i="32"/>
  <c r="K170" i="32"/>
  <c r="K202" i="32"/>
  <c r="K182" i="32"/>
  <c r="K206" i="32"/>
  <c r="K257" i="32"/>
  <c r="K256" i="32"/>
  <c r="K230" i="32"/>
  <c r="K207" i="32"/>
  <c r="K197" i="32"/>
  <c r="K153" i="32"/>
  <c r="K163" i="32"/>
  <c r="K146" i="32"/>
  <c r="K264" i="32"/>
  <c r="K224" i="32"/>
  <c r="K158" i="32"/>
  <c r="K261" i="32"/>
  <c r="K262" i="32"/>
  <c r="K166" i="32"/>
  <c r="K143" i="32"/>
  <c r="K176" i="32"/>
  <c r="K239" i="32"/>
  <c r="K209" i="32"/>
  <c r="K242" i="32"/>
  <c r="K237" i="32"/>
  <c r="K167" i="32"/>
  <c r="K165" i="32"/>
  <c r="K192" i="32"/>
  <c r="K175" i="32"/>
  <c r="K173" i="32"/>
  <c r="K245" i="32"/>
  <c r="K199" i="32"/>
  <c r="K172" i="32"/>
  <c r="K151" i="32"/>
  <c r="K138" i="32"/>
  <c r="K251" i="32"/>
  <c r="K266" i="32"/>
  <c r="K254" i="32"/>
  <c r="K252" i="32"/>
  <c r="K253" i="32"/>
  <c r="K204" i="32"/>
  <c r="K201" i="32"/>
  <c r="K145" i="32"/>
  <c r="K269" i="32"/>
  <c r="K235" i="32"/>
  <c r="K220" i="32"/>
  <c r="K147" i="32"/>
  <c r="K270" i="32"/>
  <c r="K218" i="32"/>
  <c r="K162" i="32"/>
  <c r="K196" i="32"/>
  <c r="K150" i="32"/>
  <c r="K136" i="32"/>
  <c r="K152" i="32"/>
  <c r="K226" i="32"/>
  <c r="K229" i="32"/>
  <c r="K217" i="32"/>
  <c r="K214" i="32"/>
  <c r="K155" i="32"/>
  <c r="K265" i="32"/>
  <c r="K258" i="32"/>
  <c r="K234" i="32"/>
  <c r="K212" i="32"/>
  <c r="K225" i="32"/>
  <c r="K139" i="32"/>
  <c r="K216" i="32"/>
  <c r="K174" i="32"/>
  <c r="K157" i="32"/>
  <c r="K219" i="32"/>
  <c r="K215" i="32"/>
  <c r="K205" i="32"/>
  <c r="K222" i="32"/>
  <c r="K168" i="32"/>
  <c r="K246" i="32"/>
  <c r="K195" i="32"/>
  <c r="K210" i="32"/>
  <c r="K185" i="32"/>
  <c r="K268" i="32"/>
  <c r="K149" i="32"/>
  <c r="K236" i="32"/>
  <c r="K227" i="32"/>
  <c r="K208" i="32"/>
  <c r="K243" i="32"/>
  <c r="K247" i="32"/>
  <c r="K164" i="32"/>
  <c r="K169" i="32"/>
  <c r="K250" i="32"/>
  <c r="K180" i="32"/>
  <c r="K160" i="32"/>
  <c r="K198" i="32"/>
  <c r="K203" i="32"/>
  <c r="K141" i="32"/>
  <c r="K137" i="32"/>
  <c r="K213" i="32"/>
  <c r="K200" i="32"/>
  <c r="K161" i="32"/>
  <c r="K228" i="32"/>
  <c r="K186" i="32"/>
  <c r="K154" i="32"/>
  <c r="K178" i="32"/>
  <c r="K187" i="32"/>
  <c r="K190" i="32"/>
  <c r="K140" i="32"/>
  <c r="K211" i="32"/>
  <c r="K142" i="32"/>
  <c r="K259" i="32"/>
  <c r="K183" i="32"/>
  <c r="K263" i="32"/>
  <c r="K144" i="32"/>
  <c r="K171" i="32"/>
  <c r="K240" i="32"/>
  <c r="L4" i="32"/>
  <c r="V4" i="32" s="1"/>
  <c r="L134" i="32"/>
  <c r="L178" i="32"/>
  <c r="L230" i="32"/>
  <c r="L170" i="32"/>
  <c r="L222" i="32"/>
  <c r="L202" i="32"/>
  <c r="L175" i="32"/>
  <c r="L145" i="32"/>
  <c r="L241" i="32"/>
  <c r="L223" i="32"/>
  <c r="L196" i="32"/>
  <c r="L218" i="32"/>
  <c r="L252" i="32"/>
  <c r="L231" i="32"/>
  <c r="L135" i="32"/>
  <c r="L248" i="32"/>
  <c r="L195" i="32"/>
  <c r="L210" i="32"/>
  <c r="L260" i="32"/>
  <c r="L194" i="32"/>
  <c r="L169" i="32"/>
  <c r="L159" i="32"/>
  <c r="L267" i="32"/>
  <c r="L228" i="32"/>
  <c r="L207" i="32"/>
  <c r="L180" i="32"/>
  <c r="L147" i="32"/>
  <c r="L143" i="32"/>
  <c r="L256" i="32"/>
  <c r="L265" i="32"/>
  <c r="L198" i="32"/>
  <c r="L205" i="32"/>
  <c r="L183" i="32"/>
  <c r="L182" i="32"/>
  <c r="L146" i="32"/>
  <c r="L185" i="32"/>
  <c r="L140" i="32"/>
  <c r="L250" i="32"/>
  <c r="L247" i="32"/>
  <c r="L244" i="32"/>
  <c r="L200" i="32"/>
  <c r="L193" i="32"/>
  <c r="L163" i="32"/>
  <c r="L211" i="32"/>
  <c r="L209" i="32"/>
  <c r="L224" i="32"/>
  <c r="L232" i="32"/>
  <c r="L249" i="32"/>
  <c r="L165" i="32"/>
  <c r="L139" i="32"/>
  <c r="L268" i="32"/>
  <c r="L226" i="32"/>
  <c r="L213" i="32"/>
  <c r="L184" i="32"/>
  <c r="L177" i="32"/>
  <c r="L150" i="32"/>
  <c r="L172" i="32"/>
  <c r="L257" i="32"/>
  <c r="L240" i="32"/>
  <c r="L229" i="32"/>
  <c r="L234" i="32"/>
  <c r="L246" i="32"/>
  <c r="L151" i="32"/>
  <c r="L219" i="32"/>
  <c r="L136" i="32"/>
  <c r="L199" i="32"/>
  <c r="L227" i="32"/>
  <c r="L138" i="32"/>
  <c r="L262" i="32"/>
  <c r="L212" i="32"/>
  <c r="L217" i="32"/>
  <c r="L186" i="32"/>
  <c r="L148" i="32"/>
  <c r="L233" i="32"/>
  <c r="L190" i="32"/>
  <c r="L154" i="32"/>
  <c r="L270" i="32"/>
  <c r="L259" i="32"/>
  <c r="L261" i="32"/>
  <c r="L236" i="32"/>
  <c r="L214" i="32"/>
  <c r="L237" i="32"/>
  <c r="L179" i="32"/>
  <c r="L168" i="32"/>
  <c r="L167" i="32"/>
  <c r="L149" i="32"/>
  <c r="L203" i="32"/>
  <c r="L266" i="32"/>
  <c r="L269" i="32"/>
  <c r="L243" i="32"/>
  <c r="L238" i="32"/>
  <c r="L220" i="32"/>
  <c r="L216" i="32"/>
  <c r="L253" i="32"/>
  <c r="L189" i="32"/>
  <c r="L155" i="32"/>
  <c r="L166" i="32"/>
  <c r="L204" i="32"/>
  <c r="L171" i="32"/>
  <c r="L157" i="32"/>
  <c r="L258" i="32"/>
  <c r="L153" i="32"/>
  <c r="L221" i="32"/>
  <c r="L152" i="32"/>
  <c r="L197" i="32"/>
  <c r="L141" i="32"/>
  <c r="L255" i="32"/>
  <c r="L208" i="32"/>
  <c r="L161" i="32"/>
  <c r="L156" i="32"/>
  <c r="L164" i="32"/>
  <c r="L254" i="32"/>
  <c r="L215" i="32"/>
  <c r="L187" i="32"/>
  <c r="L264" i="32"/>
  <c r="L206" i="32"/>
  <c r="L160" i="32"/>
  <c r="L239" i="32"/>
  <c r="L201" i="32"/>
  <c r="L174" i="32"/>
  <c r="L176" i="32"/>
  <c r="L144" i="32"/>
  <c r="L192" i="32"/>
  <c r="L263" i="32"/>
  <c r="L251" i="32"/>
  <c r="L191" i="32"/>
  <c r="L225" i="32"/>
  <c r="L245" i="32"/>
  <c r="L158" i="32"/>
  <c r="L235" i="32"/>
  <c r="L142" i="32"/>
  <c r="L137" i="32"/>
  <c r="L242" i="32"/>
  <c r="L188" i="32"/>
  <c r="L181" i="32"/>
  <c r="L173" i="32"/>
  <c r="L162" i="32"/>
  <c r="M139" i="38"/>
  <c r="S139" i="38" s="1"/>
  <c r="M135" i="38"/>
  <c r="S135" i="38" s="1"/>
  <c r="M146" i="38"/>
  <c r="S146" i="38" s="1"/>
  <c r="M256" i="38"/>
  <c r="S256" i="38" s="1"/>
  <c r="M138" i="38"/>
  <c r="S138" i="38" s="1"/>
  <c r="M204" i="38"/>
  <c r="S204" i="38" s="1"/>
  <c r="M136" i="38"/>
  <c r="S136" i="38" s="1"/>
  <c r="M142" i="38"/>
  <c r="S142" i="38" s="1"/>
  <c r="M150" i="38"/>
  <c r="S150" i="38" s="1"/>
  <c r="M143" i="38"/>
  <c r="S143" i="38" s="1"/>
  <c r="M185" i="38"/>
  <c r="S185" i="38" s="1"/>
  <c r="M144" i="38"/>
  <c r="S144" i="38" s="1"/>
  <c r="M227" i="38"/>
  <c r="S227" i="38" s="1"/>
  <c r="M248" i="38"/>
  <c r="S248" i="38" s="1"/>
  <c r="M251" i="38"/>
  <c r="S251" i="38" s="1"/>
  <c r="M189" i="38"/>
  <c r="S189" i="38" s="1"/>
  <c r="M245" i="38"/>
  <c r="S245" i="38" s="1"/>
  <c r="M234" i="38"/>
  <c r="S234" i="38" s="1"/>
  <c r="M268" i="38"/>
  <c r="S268" i="38" s="1"/>
  <c r="M162" i="38"/>
  <c r="S162" i="38" s="1"/>
  <c r="M134" i="38"/>
  <c r="S134" i="38" s="1"/>
  <c r="M254" i="38"/>
  <c r="S254" i="38" s="1"/>
  <c r="M199" i="38"/>
  <c r="S199" i="38" s="1"/>
  <c r="M161" i="38"/>
  <c r="S161" i="38" s="1"/>
  <c r="M153" i="38"/>
  <c r="S153" i="38" s="1"/>
  <c r="M230" i="38"/>
  <c r="S230" i="38" s="1"/>
  <c r="M252" i="38"/>
  <c r="S252" i="38" s="1"/>
  <c r="M141" i="38"/>
  <c r="S141" i="38" s="1"/>
  <c r="M180" i="38"/>
  <c r="S180" i="38" s="1"/>
  <c r="M195" i="38"/>
  <c r="S195" i="38" s="1"/>
  <c r="M261" i="38"/>
  <c r="S261" i="38" s="1"/>
  <c r="M148" i="38"/>
  <c r="S148" i="38" s="1"/>
  <c r="M181" i="38"/>
  <c r="S181" i="38" s="1"/>
  <c r="M183" i="38"/>
  <c r="S183" i="38" s="1"/>
  <c r="M137" i="38"/>
  <c r="S137" i="38" s="1"/>
  <c r="M211" i="38"/>
  <c r="S211" i="38" s="1"/>
  <c r="M154" i="38"/>
  <c r="S154" i="38" s="1"/>
  <c r="M140" i="38"/>
  <c r="S140" i="38" s="1"/>
  <c r="M174" i="38"/>
  <c r="S174" i="38" s="1"/>
  <c r="M267" i="38"/>
  <c r="S267" i="38" s="1"/>
  <c r="M212" i="38"/>
  <c r="S212" i="38" s="1"/>
  <c r="M222" i="38"/>
  <c r="S222" i="38" s="1"/>
  <c r="M170" i="38"/>
  <c r="S170" i="38" s="1"/>
  <c r="M225" i="38"/>
  <c r="S225" i="38" s="1"/>
  <c r="M250" i="38"/>
  <c r="S250" i="38" s="1"/>
  <c r="M265" i="38"/>
  <c r="S265" i="38" s="1"/>
  <c r="M242" i="38"/>
  <c r="S242" i="38" s="1"/>
  <c r="M217" i="38"/>
  <c r="S217" i="38" s="1"/>
  <c r="M269" i="38"/>
  <c r="S269" i="38" s="1"/>
  <c r="M264" i="38"/>
  <c r="S264" i="38" s="1"/>
  <c r="M241" i="38"/>
  <c r="S241" i="38" s="1"/>
  <c r="M232" i="38"/>
  <c r="S232" i="38" s="1"/>
  <c r="M192" i="38"/>
  <c r="S192" i="38" s="1"/>
  <c r="M160" i="38"/>
  <c r="S160" i="38" s="1"/>
  <c r="M221" i="38"/>
  <c r="S221" i="38" s="1"/>
  <c r="M163" i="38"/>
  <c r="S163" i="38" s="1"/>
  <c r="M152" i="38"/>
  <c r="S152" i="38" s="1"/>
  <c r="M255" i="38"/>
  <c r="S255" i="38" s="1"/>
  <c r="M215" i="38"/>
  <c r="S215" i="38" s="1"/>
  <c r="M172" i="38"/>
  <c r="S172" i="38" s="1"/>
  <c r="M155" i="38"/>
  <c r="S155" i="38" s="1"/>
  <c r="M239" i="38"/>
  <c r="S239" i="38" s="1"/>
  <c r="M246" i="38"/>
  <c r="S246" i="38" s="1"/>
  <c r="M184" i="38"/>
  <c r="S184" i="38" s="1"/>
  <c r="M229" i="38"/>
  <c r="S229" i="38" s="1"/>
  <c r="M159" i="38"/>
  <c r="S159" i="38" s="1"/>
  <c r="M151" i="38"/>
  <c r="S151" i="38" s="1"/>
  <c r="M147" i="38"/>
  <c r="S147" i="38" s="1"/>
  <c r="M263" i="38"/>
  <c r="S263" i="38" s="1"/>
  <c r="M208" i="38"/>
  <c r="S208" i="38" s="1"/>
  <c r="M194" i="38"/>
  <c r="S194" i="38" s="1"/>
  <c r="M253" i="38"/>
  <c r="S253" i="38" s="1"/>
  <c r="M259" i="38"/>
  <c r="S259" i="38" s="1"/>
  <c r="M237" i="38"/>
  <c r="S237" i="38" s="1"/>
  <c r="M224" i="38"/>
  <c r="S224" i="38" s="1"/>
  <c r="M220" i="38"/>
  <c r="S220" i="38" s="1"/>
  <c r="M258" i="38"/>
  <c r="S258" i="38" s="1"/>
  <c r="M228" i="38"/>
  <c r="S228" i="38" s="1"/>
  <c r="M157" i="38"/>
  <c r="S157" i="38" s="1"/>
  <c r="M233" i="38"/>
  <c r="S233" i="38" s="1"/>
  <c r="M145" i="38"/>
  <c r="S145" i="38" s="1"/>
  <c r="M236" i="38"/>
  <c r="S236" i="38" s="1"/>
  <c r="M240" i="38"/>
  <c r="S240" i="38" s="1"/>
  <c r="M203" i="38"/>
  <c r="S203" i="38" s="1"/>
  <c r="M164" i="38"/>
  <c r="S164" i="38" s="1"/>
  <c r="M182" i="38"/>
  <c r="S182" i="38" s="1"/>
  <c r="M176" i="38"/>
  <c r="S176" i="38" s="1"/>
  <c r="M167" i="38"/>
  <c r="S167" i="38" s="1"/>
  <c r="M186" i="38"/>
  <c r="S186" i="38" s="1"/>
  <c r="M210" i="38"/>
  <c r="S210" i="38" s="1"/>
  <c r="M243" i="38"/>
  <c r="S243" i="38" s="1"/>
  <c r="M166" i="38"/>
  <c r="S166" i="38" s="1"/>
  <c r="M158" i="38"/>
  <c r="S158" i="38" s="1"/>
  <c r="M202" i="38"/>
  <c r="S202" i="38" s="1"/>
  <c r="M149" i="38"/>
  <c r="S149" i="38" s="1"/>
  <c r="M190" i="38"/>
  <c r="S190" i="38" s="1"/>
  <c r="M213" i="38"/>
  <c r="S213" i="38" s="1"/>
  <c r="M201" i="38"/>
  <c r="S201" i="38" s="1"/>
  <c r="M206" i="38"/>
  <c r="S206" i="38" s="1"/>
  <c r="M218" i="38"/>
  <c r="S218" i="38" s="1"/>
  <c r="M226" i="38"/>
  <c r="S226" i="38" s="1"/>
  <c r="M235" i="38"/>
  <c r="S235" i="38" s="1"/>
  <c r="M200" i="38"/>
  <c r="S200" i="38" s="1"/>
  <c r="M171" i="38"/>
  <c r="S171" i="38" s="1"/>
  <c r="M175" i="38"/>
  <c r="S175" i="38" s="1"/>
  <c r="M196" i="38"/>
  <c r="S196" i="38" s="1"/>
  <c r="M260" i="38"/>
  <c r="S260" i="38" s="1"/>
  <c r="M207" i="38"/>
  <c r="S207" i="38" s="1"/>
  <c r="M193" i="38"/>
  <c r="S193" i="38" s="1"/>
  <c r="M244" i="38"/>
  <c r="S244" i="38" s="1"/>
  <c r="M247" i="38"/>
  <c r="S247" i="38" s="1"/>
  <c r="M197" i="38"/>
  <c r="S197" i="38" s="1"/>
  <c r="M187" i="38"/>
  <c r="S187" i="38" s="1"/>
  <c r="M238" i="38"/>
  <c r="S238" i="38" s="1"/>
  <c r="M188" i="38"/>
  <c r="S188" i="38" s="1"/>
  <c r="M169" i="38"/>
  <c r="S169" i="38" s="1"/>
  <c r="M205" i="38"/>
  <c r="S205" i="38" s="1"/>
  <c r="M209" i="38"/>
  <c r="S209" i="38" s="1"/>
  <c r="M165" i="38"/>
  <c r="S165" i="38" s="1"/>
  <c r="M270" i="38"/>
  <c r="S270" i="38" s="1"/>
  <c r="M191" i="38"/>
  <c r="S191" i="38" s="1"/>
  <c r="M249" i="38"/>
  <c r="S249" i="38" s="1"/>
  <c r="M178" i="38"/>
  <c r="S178" i="38" s="1"/>
  <c r="M231" i="38"/>
  <c r="S231" i="38" s="1"/>
  <c r="M173" i="38"/>
  <c r="S173" i="38" s="1"/>
  <c r="M223" i="38"/>
  <c r="S223" i="38" s="1"/>
  <c r="M156" i="38"/>
  <c r="S156" i="38" s="1"/>
  <c r="M177" i="38"/>
  <c r="S177" i="38" s="1"/>
  <c r="M214" i="38"/>
  <c r="S214" i="38" s="1"/>
  <c r="M168" i="38"/>
  <c r="S168" i="38" s="1"/>
  <c r="M216" i="38"/>
  <c r="S216" i="38" s="1"/>
  <c r="M262" i="38"/>
  <c r="S262" i="38" s="1"/>
  <c r="M219" i="38"/>
  <c r="S219" i="38" s="1"/>
  <c r="M257" i="38"/>
  <c r="S257" i="38" s="1"/>
  <c r="M266" i="38"/>
  <c r="S266" i="38" s="1"/>
  <c r="M198" i="38"/>
  <c r="S198" i="38" s="1"/>
  <c r="M179" i="38"/>
  <c r="S179" i="38" s="1"/>
  <c r="L145" i="39"/>
  <c r="L229" i="39"/>
  <c r="L134" i="39"/>
  <c r="L263" i="39"/>
  <c r="L261" i="39"/>
  <c r="L241" i="39"/>
  <c r="L191" i="39"/>
  <c r="L230" i="39"/>
  <c r="L256" i="39"/>
  <c r="L262" i="39"/>
  <c r="L236" i="39"/>
  <c r="L227" i="39"/>
  <c r="L189" i="39"/>
  <c r="L254" i="39"/>
  <c r="L168" i="39"/>
  <c r="L178" i="39"/>
  <c r="L177" i="39"/>
  <c r="L136" i="39"/>
  <c r="L249" i="39"/>
  <c r="L232" i="39"/>
  <c r="L215" i="39"/>
  <c r="L216" i="39"/>
  <c r="L195" i="39"/>
  <c r="L172" i="39"/>
  <c r="L170" i="39"/>
  <c r="L190" i="39"/>
  <c r="L180" i="39"/>
  <c r="L243" i="39"/>
  <c r="L231" i="39"/>
  <c r="L167" i="39"/>
  <c r="L209" i="39"/>
  <c r="L257" i="39"/>
  <c r="L252" i="39"/>
  <c r="L202" i="39"/>
  <c r="L233" i="39"/>
  <c r="L181" i="39"/>
  <c r="L162" i="39"/>
  <c r="L150" i="39"/>
  <c r="L152" i="39"/>
  <c r="L199" i="39"/>
  <c r="L258" i="39"/>
  <c r="L223" i="39"/>
  <c r="L266" i="39"/>
  <c r="L268" i="39"/>
  <c r="L219" i="39"/>
  <c r="L207" i="39"/>
  <c r="L186" i="39"/>
  <c r="L156" i="39"/>
  <c r="L165" i="39"/>
  <c r="L141" i="39"/>
  <c r="L270" i="39"/>
  <c r="L248" i="39"/>
  <c r="L240" i="39"/>
  <c r="L246" i="39"/>
  <c r="L208" i="39"/>
  <c r="L204" i="39"/>
  <c r="L160" i="39"/>
  <c r="L184" i="39"/>
  <c r="L217" i="39"/>
  <c r="L158" i="39"/>
  <c r="L210" i="39"/>
  <c r="L234" i="39"/>
  <c r="L206" i="39"/>
  <c r="L183" i="39"/>
  <c r="L188" i="39"/>
  <c r="L164" i="39"/>
  <c r="L155" i="39"/>
  <c r="L173" i="39"/>
  <c r="L151" i="39"/>
  <c r="L135" i="39"/>
  <c r="L157" i="39"/>
  <c r="L211" i="39"/>
  <c r="L187" i="39"/>
  <c r="L159" i="39"/>
  <c r="L166" i="39"/>
  <c r="L143" i="39"/>
  <c r="L265" i="39"/>
  <c r="L264" i="39"/>
  <c r="L196" i="39"/>
  <c r="L214" i="39"/>
  <c r="L226" i="39"/>
  <c r="L245" i="39"/>
  <c r="L221" i="39"/>
  <c r="L175" i="39"/>
  <c r="L149" i="39"/>
  <c r="L138" i="39"/>
  <c r="L163" i="39"/>
  <c r="L255" i="39"/>
  <c r="L269" i="39"/>
  <c r="L228" i="39"/>
  <c r="L198" i="39"/>
  <c r="L218" i="39"/>
  <c r="L194" i="39"/>
  <c r="L220" i="39"/>
  <c r="L140" i="39"/>
  <c r="L153" i="39"/>
  <c r="L148" i="39"/>
  <c r="L247" i="39"/>
  <c r="L242" i="39"/>
  <c r="L213" i="39"/>
  <c r="L200" i="39"/>
  <c r="L171" i="39"/>
  <c r="L174" i="39"/>
  <c r="L139" i="39"/>
  <c r="L137" i="39"/>
  <c r="L250" i="39"/>
  <c r="L224" i="39"/>
  <c r="L176" i="39"/>
  <c r="L169" i="39"/>
  <c r="L260" i="39"/>
  <c r="L185" i="39"/>
  <c r="L161" i="39"/>
  <c r="L251" i="39"/>
  <c r="L235" i="39"/>
  <c r="L154" i="39"/>
  <c r="L238" i="39"/>
  <c r="L192" i="39"/>
  <c r="L142" i="39"/>
  <c r="L253" i="39"/>
  <c r="L259" i="39"/>
  <c r="L212" i="39"/>
  <c r="L193" i="39"/>
  <c r="L197" i="39"/>
  <c r="L239" i="39"/>
  <c r="L201" i="39"/>
  <c r="L179" i="39"/>
  <c r="L146" i="39"/>
  <c r="L144" i="39"/>
  <c r="L267" i="39"/>
  <c r="L222" i="39"/>
  <c r="L203" i="39"/>
  <c r="L182" i="39"/>
  <c r="L225" i="39"/>
  <c r="L147" i="39"/>
  <c r="L244" i="39"/>
  <c r="L237" i="39"/>
  <c r="L205" i="39"/>
  <c r="L159" i="36"/>
  <c r="R159" i="36" s="1"/>
  <c r="M223" i="20"/>
  <c r="S223" i="20" s="1"/>
  <c r="M163" i="20"/>
  <c r="S163" i="20" s="1"/>
  <c r="M181" i="20"/>
  <c r="S181" i="20" s="1"/>
  <c r="M257" i="20"/>
  <c r="S257" i="20" s="1"/>
  <c r="M164" i="20"/>
  <c r="S164" i="20" s="1"/>
  <c r="M159" i="20"/>
  <c r="S159" i="20" s="1"/>
  <c r="M155" i="20"/>
  <c r="S155" i="20" s="1"/>
  <c r="M150" i="20"/>
  <c r="S150" i="20" s="1"/>
  <c r="M140" i="20"/>
  <c r="S140" i="20" s="1"/>
  <c r="M229" i="20"/>
  <c r="S229" i="20" s="1"/>
  <c r="M204" i="20"/>
  <c r="S204" i="20" s="1"/>
  <c r="M234" i="20"/>
  <c r="S234" i="20" s="1"/>
  <c r="M249" i="20"/>
  <c r="S249" i="20" s="1"/>
  <c r="M158" i="20"/>
  <c r="S158" i="20" s="1"/>
  <c r="M264" i="20"/>
  <c r="S264" i="20" s="1"/>
  <c r="M256" i="20"/>
  <c r="S256" i="20" s="1"/>
  <c r="M170" i="20"/>
  <c r="S170" i="20" s="1"/>
  <c r="M168" i="20"/>
  <c r="S168" i="20" s="1"/>
  <c r="M139" i="20"/>
  <c r="S139" i="20" s="1"/>
  <c r="M203" i="20"/>
  <c r="S203" i="20" s="1"/>
  <c r="M186" i="20"/>
  <c r="S186" i="20" s="1"/>
  <c r="M166" i="20"/>
  <c r="S166" i="20" s="1"/>
  <c r="M210" i="20"/>
  <c r="S210" i="20" s="1"/>
  <c r="M236" i="20"/>
  <c r="S236" i="20" s="1"/>
  <c r="M265" i="20"/>
  <c r="S265" i="20" s="1"/>
  <c r="M173" i="20"/>
  <c r="S173" i="20" s="1"/>
  <c r="M232" i="20"/>
  <c r="S232" i="20" s="1"/>
  <c r="M134" i="20"/>
  <c r="S134" i="20" s="1"/>
  <c r="M179" i="20"/>
  <c r="S179" i="20" s="1"/>
  <c r="M154" i="20"/>
  <c r="S154" i="20" s="1"/>
  <c r="M233" i="20"/>
  <c r="S233" i="20" s="1"/>
  <c r="M207" i="20"/>
  <c r="S207" i="20" s="1"/>
  <c r="M245" i="20"/>
  <c r="S245" i="20" s="1"/>
  <c r="M158" i="32"/>
  <c r="S158" i="32" s="1"/>
  <c r="M190" i="32"/>
  <c r="S190" i="32" s="1"/>
  <c r="M189" i="32"/>
  <c r="S189" i="32" s="1"/>
  <c r="M160" i="32"/>
  <c r="S160" i="32" s="1"/>
  <c r="M177" i="32"/>
  <c r="S177" i="32" s="1"/>
  <c r="M166" i="32"/>
  <c r="S166" i="32" s="1"/>
  <c r="M156" i="32"/>
  <c r="S156" i="32" s="1"/>
  <c r="M145" i="32"/>
  <c r="S145" i="32" s="1"/>
  <c r="M260" i="32"/>
  <c r="S260" i="32" s="1"/>
  <c r="M197" i="32"/>
  <c r="S197" i="32" s="1"/>
  <c r="M165" i="32"/>
  <c r="S165" i="32" s="1"/>
  <c r="M224" i="32"/>
  <c r="S224" i="32" s="1"/>
  <c r="M257" i="32"/>
  <c r="S257" i="32" s="1"/>
  <c r="M249" i="32"/>
  <c r="S249" i="32" s="1"/>
  <c r="M259" i="32"/>
  <c r="S259" i="32" s="1"/>
  <c r="M268" i="32"/>
  <c r="S268" i="32" s="1"/>
  <c r="M192" i="32"/>
  <c r="S192" i="32" s="1"/>
  <c r="M199" i="32"/>
  <c r="S199" i="32" s="1"/>
  <c r="M269" i="32"/>
  <c r="S269" i="32" s="1"/>
  <c r="M243" i="32"/>
  <c r="S243" i="32" s="1"/>
  <c r="M143" i="32"/>
  <c r="S143" i="32" s="1"/>
  <c r="M152" i="32"/>
  <c r="S152" i="32" s="1"/>
  <c r="M238" i="32"/>
  <c r="S238" i="32" s="1"/>
  <c r="M186" i="32"/>
  <c r="S186" i="32" s="1"/>
  <c r="M141" i="32"/>
  <c r="S141" i="32" s="1"/>
  <c r="M227" i="32"/>
  <c r="S227" i="32" s="1"/>
  <c r="M233" i="32"/>
  <c r="S233" i="32" s="1"/>
  <c r="M207" i="32"/>
  <c r="S207" i="32" s="1"/>
  <c r="M217" i="32"/>
  <c r="S217" i="32" s="1"/>
  <c r="M139" i="32"/>
  <c r="S139" i="32" s="1"/>
  <c r="M209" i="32"/>
  <c r="S209" i="32" s="1"/>
  <c r="M250" i="32"/>
  <c r="S250" i="32" s="1"/>
  <c r="M198" i="32"/>
  <c r="S198" i="32" s="1"/>
  <c r="M162" i="39"/>
  <c r="S162" i="39" s="1"/>
  <c r="M216" i="39"/>
  <c r="S216" i="39" s="1"/>
  <c r="M160" i="39"/>
  <c r="S160" i="39" s="1"/>
  <c r="M180" i="39"/>
  <c r="S180" i="39" s="1"/>
  <c r="M237" i="39"/>
  <c r="S237" i="39" s="1"/>
  <c r="M207" i="39"/>
  <c r="S207" i="39" s="1"/>
  <c r="M164" i="39"/>
  <c r="S164" i="39" s="1"/>
  <c r="M141" i="39"/>
  <c r="S141" i="39" s="1"/>
  <c r="M232" i="39"/>
  <c r="S232" i="39" s="1"/>
  <c r="M189" i="39"/>
  <c r="S189" i="39" s="1"/>
  <c r="M176" i="39"/>
  <c r="S176" i="39" s="1"/>
  <c r="M260" i="39"/>
  <c r="S260" i="39" s="1"/>
  <c r="M270" i="39"/>
  <c r="S270" i="39" s="1"/>
  <c r="M150" i="39"/>
  <c r="S150" i="39" s="1"/>
  <c r="M248" i="39"/>
  <c r="S248" i="39" s="1"/>
  <c r="M213" i="39"/>
  <c r="S213" i="39" s="1"/>
  <c r="M220" i="39"/>
  <c r="S220" i="39" s="1"/>
  <c r="M171" i="39"/>
  <c r="S171" i="39" s="1"/>
  <c r="M243" i="39"/>
  <c r="S243" i="39" s="1"/>
  <c r="M169" i="39"/>
  <c r="S169" i="39" s="1"/>
  <c r="M191" i="39"/>
  <c r="S191" i="39" s="1"/>
  <c r="M206" i="39"/>
  <c r="S206" i="39" s="1"/>
  <c r="M233" i="39"/>
  <c r="S233" i="39" s="1"/>
  <c r="M203" i="39"/>
  <c r="S203" i="39" s="1"/>
  <c r="M234" i="39"/>
  <c r="S234" i="39" s="1"/>
  <c r="M199" i="39"/>
  <c r="S199" i="39" s="1"/>
  <c r="M145" i="39"/>
  <c r="S145" i="39" s="1"/>
  <c r="M246" i="39"/>
  <c r="S246" i="39" s="1"/>
  <c r="M152" i="39"/>
  <c r="S152" i="39" s="1"/>
  <c r="M140" i="39"/>
  <c r="S140" i="39" s="1"/>
  <c r="M219" i="39"/>
  <c r="S219" i="39" s="1"/>
  <c r="M239" i="39"/>
  <c r="S239" i="39" s="1"/>
  <c r="M139" i="39"/>
  <c r="S139" i="39" s="1"/>
  <c r="M261" i="39"/>
  <c r="S261" i="39" s="1"/>
  <c r="K188" i="35"/>
  <c r="Q188" i="35" s="1"/>
  <c r="K227" i="35"/>
  <c r="L134" i="27"/>
  <c r="L229" i="27"/>
  <c r="L199" i="27"/>
  <c r="L250" i="27"/>
  <c r="L225" i="27"/>
  <c r="L194" i="27"/>
  <c r="L188" i="27"/>
  <c r="L270" i="27"/>
  <c r="L185" i="27"/>
  <c r="L153" i="27"/>
  <c r="L217" i="27"/>
  <c r="L191" i="27"/>
  <c r="L175" i="27"/>
  <c r="L140" i="27"/>
  <c r="L255" i="27"/>
  <c r="L245" i="27"/>
  <c r="L231" i="27"/>
  <c r="L261" i="27"/>
  <c r="L219" i="27"/>
  <c r="L210" i="27"/>
  <c r="L190" i="27"/>
  <c r="L192" i="27"/>
  <c r="L178" i="27"/>
  <c r="L144" i="27"/>
  <c r="L243" i="27"/>
  <c r="L230" i="27"/>
  <c r="L232" i="27"/>
  <c r="L235" i="27"/>
  <c r="L177" i="27"/>
  <c r="L224" i="27"/>
  <c r="L249" i="27"/>
  <c r="L184" i="27"/>
  <c r="L218" i="27"/>
  <c r="L156" i="27"/>
  <c r="L222" i="27"/>
  <c r="L212" i="27"/>
  <c r="L150" i="27"/>
  <c r="L257" i="27"/>
  <c r="L213" i="27"/>
  <c r="L214" i="27"/>
  <c r="L186" i="27"/>
  <c r="L171" i="27"/>
  <c r="L155" i="27"/>
  <c r="L201" i="27"/>
  <c r="L162" i="27"/>
  <c r="L256" i="27"/>
  <c r="L160" i="27"/>
  <c r="L268" i="27"/>
  <c r="L206" i="27"/>
  <c r="L200" i="27"/>
  <c r="L267" i="27"/>
  <c r="L139" i="27"/>
  <c r="L221" i="27"/>
  <c r="L145" i="27"/>
  <c r="L146" i="27"/>
  <c r="L258" i="27"/>
  <c r="L226" i="27"/>
  <c r="L182" i="27"/>
  <c r="L209" i="27"/>
  <c r="L141" i="27"/>
  <c r="L151" i="27"/>
  <c r="L189" i="27"/>
  <c r="L142" i="27"/>
  <c r="L264" i="27"/>
  <c r="L215" i="27"/>
  <c r="L193" i="27"/>
  <c r="L176" i="27"/>
  <c r="L244" i="27"/>
  <c r="L180" i="27"/>
  <c r="L181" i="27"/>
  <c r="L169" i="27"/>
  <c r="L161" i="27"/>
  <c r="L227" i="27"/>
  <c r="L220" i="27"/>
  <c r="L174" i="27"/>
  <c r="L265" i="27"/>
  <c r="L252" i="27"/>
  <c r="L240" i="27"/>
  <c r="L266" i="27"/>
  <c r="L248" i="27"/>
  <c r="L207" i="27"/>
  <c r="L263" i="27"/>
  <c r="L197" i="27"/>
  <c r="L167" i="27"/>
  <c r="L238" i="27"/>
  <c r="L183" i="27"/>
  <c r="L246" i="27"/>
  <c r="L234" i="27"/>
  <c r="L259" i="27"/>
  <c r="L233" i="27"/>
  <c r="L204" i="27"/>
  <c r="L135" i="27"/>
  <c r="L157" i="27"/>
  <c r="L253" i="27"/>
  <c r="L237" i="27"/>
  <c r="L170" i="27"/>
  <c r="L202" i="27"/>
  <c r="L247" i="27"/>
  <c r="L158" i="27"/>
  <c r="L260" i="27"/>
  <c r="L254" i="27"/>
  <c r="L205" i="27"/>
  <c r="L168" i="27"/>
  <c r="L136" i="27"/>
  <c r="L251" i="27"/>
  <c r="L239" i="27"/>
  <c r="L236" i="27"/>
  <c r="L228" i="27"/>
  <c r="L152" i="27"/>
  <c r="L138" i="27"/>
  <c r="L173" i="27"/>
  <c r="L154" i="27"/>
  <c r="L166" i="27"/>
  <c r="L223" i="27"/>
  <c r="L164" i="27"/>
  <c r="L216" i="27"/>
  <c r="L163" i="27"/>
  <c r="L159" i="27"/>
  <c r="L179" i="27"/>
  <c r="L269" i="27"/>
  <c r="L198" i="27"/>
  <c r="L165" i="27"/>
  <c r="L196" i="27"/>
  <c r="L241" i="27"/>
  <c r="L208" i="27"/>
  <c r="L211" i="27"/>
  <c r="L195" i="27"/>
  <c r="L187" i="27"/>
  <c r="L203" i="27"/>
  <c r="L143" i="27"/>
  <c r="L147" i="27"/>
  <c r="L172" i="27"/>
  <c r="L148" i="27"/>
  <c r="L242" i="27"/>
  <c r="L262" i="27"/>
  <c r="L149" i="27"/>
  <c r="L137" i="27"/>
  <c r="K193" i="27"/>
  <c r="K209" i="27"/>
  <c r="K206" i="27"/>
  <c r="K134" i="27"/>
  <c r="K195" i="27"/>
  <c r="K173" i="27"/>
  <c r="K160" i="27"/>
  <c r="K244" i="27"/>
  <c r="K257" i="27"/>
  <c r="K252" i="27"/>
  <c r="K254" i="27"/>
  <c r="K155" i="27"/>
  <c r="K186" i="27"/>
  <c r="K159" i="27"/>
  <c r="K265" i="27"/>
  <c r="K221" i="27"/>
  <c r="K258" i="27"/>
  <c r="K183" i="27"/>
  <c r="K179" i="27"/>
  <c r="K178" i="27"/>
  <c r="K174" i="27"/>
  <c r="K161" i="27"/>
  <c r="K218" i="27"/>
  <c r="K220" i="27"/>
  <c r="K146" i="27"/>
  <c r="K192" i="27"/>
  <c r="K222" i="27"/>
  <c r="K245" i="27"/>
  <c r="K203" i="27"/>
  <c r="K200" i="27"/>
  <c r="K169" i="27"/>
  <c r="K246" i="27"/>
  <c r="K240" i="27"/>
  <c r="K176" i="27"/>
  <c r="K143" i="27"/>
  <c r="K144" i="27"/>
  <c r="K264" i="27"/>
  <c r="K226" i="27"/>
  <c r="K197" i="27"/>
  <c r="K184" i="27"/>
  <c r="K207" i="27"/>
  <c r="K156" i="27"/>
  <c r="K205" i="27"/>
  <c r="K158" i="27"/>
  <c r="K199" i="27"/>
  <c r="K231" i="27"/>
  <c r="K141" i="27"/>
  <c r="K190" i="27"/>
  <c r="K148" i="27"/>
  <c r="K255" i="27"/>
  <c r="K261" i="27"/>
  <c r="K213" i="27"/>
  <c r="K191" i="27"/>
  <c r="K185" i="27"/>
  <c r="K251" i="27"/>
  <c r="K204" i="27"/>
  <c r="K243" i="27"/>
  <c r="K267" i="27"/>
  <c r="K268" i="27"/>
  <c r="K239" i="27"/>
  <c r="K227" i="27"/>
  <c r="K253" i="27"/>
  <c r="K162" i="27"/>
  <c r="K153" i="27"/>
  <c r="K139" i="27"/>
  <c r="K172" i="27"/>
  <c r="K224" i="27"/>
  <c r="K164" i="27"/>
  <c r="K266" i="27"/>
  <c r="K229" i="27"/>
  <c r="K216" i="27"/>
  <c r="K188" i="27"/>
  <c r="K223" i="27"/>
  <c r="K151" i="27"/>
  <c r="K262" i="27"/>
  <c r="K157" i="27"/>
  <c r="K238" i="27"/>
  <c r="K248" i="27"/>
  <c r="K152" i="27"/>
  <c r="K259" i="27"/>
  <c r="K233" i="27"/>
  <c r="K149" i="27"/>
  <c r="K217" i="27"/>
  <c r="K182" i="27"/>
  <c r="K165" i="27"/>
  <c r="K138" i="27"/>
  <c r="K189" i="27"/>
  <c r="K140" i="27"/>
  <c r="K260" i="27"/>
  <c r="K208" i="27"/>
  <c r="K163" i="27"/>
  <c r="K135" i="27"/>
  <c r="K241" i="27"/>
  <c r="K171" i="27"/>
  <c r="K154" i="27"/>
  <c r="K235" i="27"/>
  <c r="K198" i="27"/>
  <c r="K242" i="27"/>
  <c r="K167" i="27"/>
  <c r="K150" i="27"/>
  <c r="K211" i="27"/>
  <c r="K230" i="27"/>
  <c r="K175" i="27"/>
  <c r="K196" i="27"/>
  <c r="K145" i="27"/>
  <c r="K181" i="27"/>
  <c r="K202" i="27"/>
  <c r="K212" i="27"/>
  <c r="K247" i="27"/>
  <c r="K269" i="27"/>
  <c r="K232" i="27"/>
  <c r="K170" i="27"/>
  <c r="K194" i="27"/>
  <c r="K177" i="27"/>
  <c r="K228" i="27"/>
  <c r="K219" i="27"/>
  <c r="K210" i="27"/>
  <c r="K201" i="27"/>
  <c r="K250" i="27"/>
  <c r="K249" i="27"/>
  <c r="K214" i="27"/>
  <c r="K147" i="27"/>
  <c r="K270" i="27"/>
  <c r="K237" i="27"/>
  <c r="K234" i="27"/>
  <c r="K215" i="27"/>
  <c r="K142" i="27"/>
  <c r="K168" i="27"/>
  <c r="K236" i="27"/>
  <c r="K256" i="27"/>
  <c r="K263" i="27"/>
  <c r="K136" i="27"/>
  <c r="K166" i="27"/>
  <c r="K137" i="27"/>
  <c r="K225" i="27"/>
  <c r="K180" i="27"/>
  <c r="K187" i="27"/>
  <c r="M235" i="27"/>
  <c r="S235" i="27" s="1"/>
  <c r="M269" i="27"/>
  <c r="S269" i="27" s="1"/>
  <c r="M149" i="27"/>
  <c r="S149" i="27" s="1"/>
  <c r="M135" i="27"/>
  <c r="S135" i="27" s="1"/>
  <c r="M188" i="27"/>
  <c r="S188" i="27" s="1"/>
  <c r="M158" i="27"/>
  <c r="S158" i="27" s="1"/>
  <c r="M140" i="27"/>
  <c r="S140" i="27" s="1"/>
  <c r="M228" i="27"/>
  <c r="S228" i="27" s="1"/>
  <c r="M160" i="27"/>
  <c r="S160" i="27" s="1"/>
  <c r="M161" i="27"/>
  <c r="S161" i="27" s="1"/>
  <c r="M258" i="27"/>
  <c r="S258" i="27" s="1"/>
  <c r="M224" i="27"/>
  <c r="S224" i="27" s="1"/>
  <c r="M236" i="27"/>
  <c r="S236" i="27" s="1"/>
  <c r="M233" i="27"/>
  <c r="S233" i="27" s="1"/>
  <c r="M178" i="27"/>
  <c r="S178" i="27" s="1"/>
  <c r="M238" i="27"/>
  <c r="S238" i="27" s="1"/>
  <c r="M156" i="27"/>
  <c r="S156" i="27" s="1"/>
  <c r="M181" i="27"/>
  <c r="S181" i="27" s="1"/>
  <c r="M144" i="27"/>
  <c r="S144" i="27" s="1"/>
  <c r="M187" i="27"/>
  <c r="S187" i="27" s="1"/>
  <c r="M138" i="27"/>
  <c r="S138" i="27" s="1"/>
  <c r="M232" i="27"/>
  <c r="S232" i="27" s="1"/>
  <c r="M139" i="27"/>
  <c r="S139" i="27" s="1"/>
  <c r="M137" i="27"/>
  <c r="S137" i="27" s="1"/>
  <c r="M202" i="27"/>
  <c r="S202" i="27" s="1"/>
  <c r="M251" i="27"/>
  <c r="S251" i="27" s="1"/>
  <c r="M248" i="27"/>
  <c r="S248" i="27" s="1"/>
  <c r="M183" i="27"/>
  <c r="S183" i="27" s="1"/>
  <c r="M147" i="27"/>
  <c r="S147" i="27" s="1"/>
  <c r="M153" i="27"/>
  <c r="S153" i="27" s="1"/>
  <c r="M168" i="27"/>
  <c r="S168" i="27" s="1"/>
  <c r="M244" i="27"/>
  <c r="S244" i="27" s="1"/>
  <c r="M240" i="27"/>
  <c r="S240" i="27" s="1"/>
  <c r="M241" i="27"/>
  <c r="S241" i="27" s="1"/>
  <c r="M215" i="27"/>
  <c r="S215" i="27" s="1"/>
  <c r="M231" i="27"/>
  <c r="S231" i="27" s="1"/>
  <c r="M165" i="27"/>
  <c r="S165" i="27" s="1"/>
  <c r="M142" i="27"/>
  <c r="S142" i="27" s="1"/>
  <c r="M170" i="27"/>
  <c r="S170" i="27" s="1"/>
  <c r="M172" i="27"/>
  <c r="S172" i="27" s="1"/>
  <c r="M186" i="27"/>
  <c r="S186" i="27" s="1"/>
  <c r="M136" i="27"/>
  <c r="S136" i="27" s="1"/>
  <c r="M210" i="27"/>
  <c r="S210" i="27" s="1"/>
  <c r="M259" i="27"/>
  <c r="S259" i="27" s="1"/>
  <c r="M214" i="27"/>
  <c r="S214" i="27" s="1"/>
  <c r="M154" i="27"/>
  <c r="S154" i="27" s="1"/>
  <c r="M268" i="27"/>
  <c r="S268" i="27" s="1"/>
  <c r="M176" i="27"/>
  <c r="S176" i="27" s="1"/>
  <c r="M166" i="27"/>
  <c r="S166" i="27" s="1"/>
  <c r="M221" i="27"/>
  <c r="S221" i="27" s="1"/>
  <c r="M237" i="27"/>
  <c r="S237" i="27" s="1"/>
  <c r="M249" i="27"/>
  <c r="S249" i="27" s="1"/>
  <c r="M206" i="27"/>
  <c r="S206" i="27" s="1"/>
  <c r="M194" i="27"/>
  <c r="S194" i="27" s="1"/>
  <c r="M218" i="27"/>
  <c r="S218" i="27" s="1"/>
  <c r="M203" i="27"/>
  <c r="S203" i="27" s="1"/>
  <c r="M164" i="27"/>
  <c r="S164" i="27" s="1"/>
  <c r="M167" i="27"/>
  <c r="S167" i="27" s="1"/>
  <c r="M189" i="27"/>
  <c r="S189" i="27" s="1"/>
  <c r="M152" i="27"/>
  <c r="S152" i="27" s="1"/>
  <c r="M264" i="27"/>
  <c r="S264" i="27" s="1"/>
  <c r="M226" i="27"/>
  <c r="S226" i="27" s="1"/>
  <c r="M141" i="27"/>
  <c r="S141" i="27" s="1"/>
  <c r="M134" i="27"/>
  <c r="S134" i="27" s="1"/>
  <c r="M267" i="27"/>
  <c r="S267" i="27" s="1"/>
  <c r="M230" i="27"/>
  <c r="S230" i="27" s="1"/>
  <c r="M263" i="27"/>
  <c r="S263" i="27" s="1"/>
  <c r="M180" i="27"/>
  <c r="S180" i="27" s="1"/>
  <c r="M184" i="27"/>
  <c r="S184" i="27" s="1"/>
  <c r="M266" i="27"/>
  <c r="S266" i="27" s="1"/>
  <c r="M216" i="27"/>
  <c r="S216" i="27" s="1"/>
  <c r="M242" i="27"/>
  <c r="S242" i="27" s="1"/>
  <c r="M175" i="27"/>
  <c r="S175" i="27" s="1"/>
  <c r="M250" i="27"/>
  <c r="S250" i="27" s="1"/>
  <c r="M185" i="27"/>
  <c r="S185" i="27" s="1"/>
  <c r="M155" i="27"/>
  <c r="S155" i="27" s="1"/>
  <c r="M217" i="27"/>
  <c r="S217" i="27" s="1"/>
  <c r="M213" i="27"/>
  <c r="S213" i="27" s="1"/>
  <c r="M197" i="27"/>
  <c r="S197" i="27" s="1"/>
  <c r="M191" i="27"/>
  <c r="S191" i="27" s="1"/>
  <c r="M208" i="27"/>
  <c r="S208" i="27" s="1"/>
  <c r="M212" i="27"/>
  <c r="S212" i="27" s="1"/>
  <c r="M179" i="27"/>
  <c r="S179" i="27" s="1"/>
  <c r="M225" i="27"/>
  <c r="S225" i="27" s="1"/>
  <c r="M207" i="27"/>
  <c r="S207" i="27" s="1"/>
  <c r="M143" i="27"/>
  <c r="S143" i="27" s="1"/>
  <c r="M200" i="27"/>
  <c r="S200" i="27" s="1"/>
  <c r="M190" i="27"/>
  <c r="S190" i="27" s="1"/>
  <c r="M177" i="27"/>
  <c r="S177" i="27" s="1"/>
  <c r="M162" i="27"/>
  <c r="S162" i="27" s="1"/>
  <c r="M193" i="27"/>
  <c r="S193" i="27" s="1"/>
  <c r="M262" i="27"/>
  <c r="S262" i="27" s="1"/>
  <c r="M257" i="27"/>
  <c r="S257" i="27" s="1"/>
  <c r="M254" i="27"/>
  <c r="S254" i="27" s="1"/>
  <c r="M255" i="27"/>
  <c r="S255" i="27" s="1"/>
  <c r="M222" i="27"/>
  <c r="S222" i="27" s="1"/>
  <c r="M253" i="27"/>
  <c r="S253" i="27" s="1"/>
  <c r="M220" i="27"/>
  <c r="S220" i="27" s="1"/>
  <c r="M151" i="27"/>
  <c r="S151" i="27" s="1"/>
  <c r="M223" i="27"/>
  <c r="S223" i="27" s="1"/>
  <c r="M171" i="27"/>
  <c r="S171" i="27" s="1"/>
  <c r="M148" i="27"/>
  <c r="S148" i="27" s="1"/>
  <c r="M209" i="27"/>
  <c r="S209" i="27" s="1"/>
  <c r="M211" i="27"/>
  <c r="S211" i="27" s="1"/>
  <c r="M247" i="27"/>
  <c r="S247" i="27" s="1"/>
  <c r="M169" i="27"/>
  <c r="S169" i="27" s="1"/>
  <c r="M256" i="27"/>
  <c r="S256" i="27" s="1"/>
  <c r="M157" i="27"/>
  <c r="S157" i="27" s="1"/>
  <c r="M173" i="27"/>
  <c r="S173" i="27" s="1"/>
  <c r="M227" i="27"/>
  <c r="S227" i="27" s="1"/>
  <c r="M265" i="27"/>
  <c r="S265" i="27" s="1"/>
  <c r="M182" i="27"/>
  <c r="S182" i="27" s="1"/>
  <c r="M252" i="27"/>
  <c r="S252" i="27" s="1"/>
  <c r="M145" i="27"/>
  <c r="S145" i="27" s="1"/>
  <c r="M174" i="27"/>
  <c r="S174" i="27" s="1"/>
  <c r="M261" i="27"/>
  <c r="S261" i="27" s="1"/>
  <c r="M199" i="27"/>
  <c r="S199" i="27" s="1"/>
  <c r="M260" i="27"/>
  <c r="S260" i="27" s="1"/>
  <c r="M246" i="27"/>
  <c r="S246" i="27" s="1"/>
  <c r="M245" i="27"/>
  <c r="S245" i="27" s="1"/>
  <c r="M198" i="27"/>
  <c r="S198" i="27" s="1"/>
  <c r="M150" i="27"/>
  <c r="S150" i="27" s="1"/>
  <c r="M196" i="27"/>
  <c r="S196" i="27" s="1"/>
  <c r="M201" i="27"/>
  <c r="S201" i="27" s="1"/>
  <c r="M229" i="27"/>
  <c r="S229" i="27" s="1"/>
  <c r="M195" i="27"/>
  <c r="S195" i="27" s="1"/>
  <c r="M146" i="27"/>
  <c r="S146" i="27" s="1"/>
  <c r="M204" i="27"/>
  <c r="S204" i="27" s="1"/>
  <c r="M234" i="27"/>
  <c r="S234" i="27" s="1"/>
  <c r="M205" i="27"/>
  <c r="S205" i="27" s="1"/>
  <c r="M239" i="27"/>
  <c r="S239" i="27" s="1"/>
  <c r="M270" i="27"/>
  <c r="S270" i="27" s="1"/>
  <c r="M243" i="27"/>
  <c r="S243" i="27" s="1"/>
  <c r="M192" i="27"/>
  <c r="S192" i="27" s="1"/>
  <c r="M163" i="27"/>
  <c r="S163" i="27" s="1"/>
  <c r="M219" i="27"/>
  <c r="S219" i="27" s="1"/>
  <c r="M159" i="27"/>
  <c r="S159" i="27" s="1"/>
  <c r="K134" i="21"/>
  <c r="K222" i="21"/>
  <c r="K208" i="21"/>
  <c r="K252" i="21"/>
  <c r="K260" i="21"/>
  <c r="K216" i="21"/>
  <c r="K251" i="21"/>
  <c r="K259" i="21"/>
  <c r="K256" i="21"/>
  <c r="K264" i="21"/>
  <c r="K239" i="21"/>
  <c r="K201" i="21"/>
  <c r="K270" i="21"/>
  <c r="K137" i="21"/>
  <c r="K138" i="21"/>
  <c r="K150" i="21"/>
  <c r="K261" i="21"/>
  <c r="K204" i="21"/>
  <c r="K165" i="21"/>
  <c r="K172" i="21"/>
  <c r="K209" i="21"/>
  <c r="K188" i="21"/>
  <c r="K220" i="21"/>
  <c r="K161" i="21"/>
  <c r="K218" i="21"/>
  <c r="K149" i="21"/>
  <c r="K142" i="21"/>
  <c r="K195" i="21"/>
  <c r="K186" i="21"/>
  <c r="K193" i="21"/>
  <c r="K135" i="21"/>
  <c r="K168" i="21"/>
  <c r="K267" i="21"/>
  <c r="K214" i="21"/>
  <c r="K196" i="21"/>
  <c r="K224" i="21"/>
  <c r="K152" i="21"/>
  <c r="K228" i="21"/>
  <c r="K237" i="21"/>
  <c r="K229" i="21"/>
  <c r="K250" i="21"/>
  <c r="K185" i="21"/>
  <c r="K153" i="21"/>
  <c r="K197" i="21"/>
  <c r="K184" i="21"/>
  <c r="K181" i="21"/>
  <c r="K223" i="21"/>
  <c r="K180" i="21"/>
  <c r="K162" i="21"/>
  <c r="K158" i="21"/>
  <c r="K203" i="21"/>
  <c r="K244" i="21"/>
  <c r="K265" i="21"/>
  <c r="K230" i="21"/>
  <c r="K200" i="21"/>
  <c r="K190" i="21"/>
  <c r="K175" i="21"/>
  <c r="K202" i="21"/>
  <c r="K140" i="21"/>
  <c r="K268" i="21"/>
  <c r="K255" i="21"/>
  <c r="K254" i="21"/>
  <c r="K177" i="21"/>
  <c r="K145" i="21"/>
  <c r="K227" i="21"/>
  <c r="K213" i="21"/>
  <c r="K206" i="21"/>
  <c r="K249" i="21"/>
  <c r="K194" i="21"/>
  <c r="K144" i="21"/>
  <c r="K243" i="21"/>
  <c r="K240" i="21"/>
  <c r="K171" i="21"/>
  <c r="K226" i="21"/>
  <c r="K232" i="21"/>
  <c r="K266" i="21"/>
  <c r="K141" i="21"/>
  <c r="K170" i="21"/>
  <c r="K148" i="21"/>
  <c r="K217" i="21"/>
  <c r="K174" i="21"/>
  <c r="K147" i="21"/>
  <c r="K221" i="21"/>
  <c r="K247" i="21"/>
  <c r="K178" i="21"/>
  <c r="K225" i="21"/>
  <c r="K157" i="21"/>
  <c r="K215" i="21"/>
  <c r="K212" i="21"/>
  <c r="K198" i="21"/>
  <c r="K139" i="21"/>
  <c r="K146" i="21"/>
  <c r="K179" i="21"/>
  <c r="K183" i="21"/>
  <c r="K199" i="21"/>
  <c r="K262" i="21"/>
  <c r="K211" i="21"/>
  <c r="K160" i="21"/>
  <c r="K163" i="21"/>
  <c r="K269" i="21"/>
  <c r="K242" i="21"/>
  <c r="K253" i="21"/>
  <c r="K167" i="21"/>
  <c r="K176" i="21"/>
  <c r="K257" i="21"/>
  <c r="K207" i="21"/>
  <c r="K241" i="21"/>
  <c r="K151" i="21"/>
  <c r="K234" i="21"/>
  <c r="K210" i="21"/>
  <c r="K154" i="21"/>
  <c r="K136" i="21"/>
  <c r="K258" i="21"/>
  <c r="K233" i="21"/>
  <c r="K238" i="21"/>
  <c r="K169" i="21"/>
  <c r="K166" i="21"/>
  <c r="K219" i="21"/>
  <c r="K187" i="21"/>
  <c r="K245" i="21"/>
  <c r="K246" i="21"/>
  <c r="K231" i="21"/>
  <c r="K182" i="21"/>
  <c r="K159" i="21"/>
  <c r="K173" i="21"/>
  <c r="K236" i="21"/>
  <c r="K235" i="21"/>
  <c r="K155" i="21"/>
  <c r="K248" i="21"/>
  <c r="K191" i="21"/>
  <c r="K189" i="21"/>
  <c r="K192" i="21"/>
  <c r="K143" i="21"/>
  <c r="K263" i="21"/>
  <c r="K205" i="21"/>
  <c r="K156" i="21"/>
  <c r="K164" i="21"/>
  <c r="M134" i="21"/>
  <c r="S134" i="21" s="1"/>
  <c r="M194" i="21"/>
  <c r="S194" i="21" s="1"/>
  <c r="M244" i="21"/>
  <c r="S244" i="21" s="1"/>
  <c r="M254" i="21"/>
  <c r="S254" i="21" s="1"/>
  <c r="M242" i="21"/>
  <c r="S242" i="21" s="1"/>
  <c r="M211" i="21"/>
  <c r="S211" i="21" s="1"/>
  <c r="M208" i="21"/>
  <c r="S208" i="21" s="1"/>
  <c r="M160" i="21"/>
  <c r="S160" i="21" s="1"/>
  <c r="M147" i="21"/>
  <c r="S147" i="21" s="1"/>
  <c r="M165" i="21"/>
  <c r="S165" i="21" s="1"/>
  <c r="M162" i="21"/>
  <c r="S162" i="21" s="1"/>
  <c r="M252" i="21"/>
  <c r="S252" i="21" s="1"/>
  <c r="M269" i="21"/>
  <c r="S269" i="21" s="1"/>
  <c r="M261" i="21"/>
  <c r="S261" i="21" s="1"/>
  <c r="M233" i="21"/>
  <c r="S233" i="21" s="1"/>
  <c r="M232" i="21"/>
  <c r="S232" i="21" s="1"/>
  <c r="M235" i="21"/>
  <c r="S235" i="21" s="1"/>
  <c r="M202" i="21"/>
  <c r="S202" i="21" s="1"/>
  <c r="M163" i="21"/>
  <c r="S163" i="21" s="1"/>
  <c r="M203" i="21"/>
  <c r="S203" i="21" s="1"/>
  <c r="M193" i="21"/>
  <c r="S193" i="21" s="1"/>
  <c r="M236" i="21"/>
  <c r="S236" i="21" s="1"/>
  <c r="M239" i="21"/>
  <c r="S239" i="21" s="1"/>
  <c r="M243" i="21"/>
  <c r="S243" i="21" s="1"/>
  <c r="M237" i="21"/>
  <c r="S237" i="21" s="1"/>
  <c r="M238" i="21"/>
  <c r="S238" i="21" s="1"/>
  <c r="M253" i="21"/>
  <c r="S253" i="21" s="1"/>
  <c r="M214" i="21"/>
  <c r="S214" i="21" s="1"/>
  <c r="M218" i="21"/>
  <c r="S218" i="21" s="1"/>
  <c r="M191" i="21"/>
  <c r="S191" i="21" s="1"/>
  <c r="M158" i="21"/>
  <c r="S158" i="21" s="1"/>
  <c r="M151" i="21"/>
  <c r="S151" i="21" s="1"/>
  <c r="M209" i="21"/>
  <c r="S209" i="21" s="1"/>
  <c r="M166" i="21"/>
  <c r="S166" i="21" s="1"/>
  <c r="M263" i="21"/>
  <c r="S263" i="21" s="1"/>
  <c r="M270" i="21"/>
  <c r="S270" i="21" s="1"/>
  <c r="M215" i="21"/>
  <c r="S215" i="21" s="1"/>
  <c r="M223" i="21"/>
  <c r="S223" i="21" s="1"/>
  <c r="M138" i="21"/>
  <c r="S138" i="21" s="1"/>
  <c r="M187" i="21"/>
  <c r="S187" i="21" s="1"/>
  <c r="M268" i="21"/>
  <c r="S268" i="21" s="1"/>
  <c r="M225" i="21"/>
  <c r="S225" i="21" s="1"/>
  <c r="M234" i="21"/>
  <c r="S234" i="21" s="1"/>
  <c r="M222" i="21"/>
  <c r="S222" i="21" s="1"/>
  <c r="M180" i="21"/>
  <c r="S180" i="21" s="1"/>
  <c r="M195" i="21"/>
  <c r="S195" i="21" s="1"/>
  <c r="M157" i="21"/>
  <c r="S157" i="21" s="1"/>
  <c r="M192" i="21"/>
  <c r="S192" i="21" s="1"/>
  <c r="M257" i="21"/>
  <c r="S257" i="21" s="1"/>
  <c r="M155" i="21"/>
  <c r="S155" i="21" s="1"/>
  <c r="M156" i="21"/>
  <c r="S156" i="21" s="1"/>
  <c r="M260" i="21"/>
  <c r="S260" i="21" s="1"/>
  <c r="M204" i="21"/>
  <c r="S204" i="21" s="1"/>
  <c r="M173" i="21"/>
  <c r="S173" i="21" s="1"/>
  <c r="M170" i="21"/>
  <c r="S170" i="21" s="1"/>
  <c r="M172" i="21"/>
  <c r="S172" i="21" s="1"/>
  <c r="M250" i="21"/>
  <c r="S250" i="21" s="1"/>
  <c r="M207" i="21"/>
  <c r="S207" i="21" s="1"/>
  <c r="M220" i="21"/>
  <c r="S220" i="21" s="1"/>
  <c r="M184" i="21"/>
  <c r="S184" i="21" s="1"/>
  <c r="M167" i="21"/>
  <c r="S167" i="21" s="1"/>
  <c r="M245" i="21"/>
  <c r="S245" i="21" s="1"/>
  <c r="M206" i="21"/>
  <c r="S206" i="21" s="1"/>
  <c r="M189" i="21"/>
  <c r="S189" i="21" s="1"/>
  <c r="M143" i="21"/>
  <c r="S143" i="21" s="1"/>
  <c r="M141" i="21"/>
  <c r="S141" i="21" s="1"/>
  <c r="M248" i="21"/>
  <c r="S248" i="21" s="1"/>
  <c r="M262" i="21"/>
  <c r="S262" i="21" s="1"/>
  <c r="M190" i="21"/>
  <c r="S190" i="21" s="1"/>
  <c r="M216" i="21"/>
  <c r="S216" i="21" s="1"/>
  <c r="M256" i="21"/>
  <c r="S256" i="21" s="1"/>
  <c r="M241" i="21"/>
  <c r="S241" i="21" s="1"/>
  <c r="M249" i="21"/>
  <c r="S249" i="21" s="1"/>
  <c r="M258" i="21"/>
  <c r="S258" i="21" s="1"/>
  <c r="M230" i="21"/>
  <c r="S230" i="21" s="1"/>
  <c r="M198" i="21"/>
  <c r="S198" i="21" s="1"/>
  <c r="M177" i="21"/>
  <c r="S177" i="21" s="1"/>
  <c r="M145" i="21"/>
  <c r="S145" i="21" s="1"/>
  <c r="M200" i="21"/>
  <c r="S200" i="21" s="1"/>
  <c r="M205" i="21"/>
  <c r="S205" i="21" s="1"/>
  <c r="M146" i="21"/>
  <c r="S146" i="21" s="1"/>
  <c r="M150" i="21"/>
  <c r="S150" i="21" s="1"/>
  <c r="M152" i="21"/>
  <c r="S152" i="21" s="1"/>
  <c r="M231" i="21"/>
  <c r="S231" i="21" s="1"/>
  <c r="M185" i="21"/>
  <c r="S185" i="21" s="1"/>
  <c r="M179" i="21"/>
  <c r="S179" i="21" s="1"/>
  <c r="M142" i="21"/>
  <c r="S142" i="21" s="1"/>
  <c r="M148" i="21"/>
  <c r="S148" i="21" s="1"/>
  <c r="M201" i="21"/>
  <c r="S201" i="21" s="1"/>
  <c r="M136" i="21"/>
  <c r="S136" i="21" s="1"/>
  <c r="M246" i="21"/>
  <c r="S246" i="21" s="1"/>
  <c r="M247" i="21"/>
  <c r="S247" i="21" s="1"/>
  <c r="M178" i="21"/>
  <c r="S178" i="21" s="1"/>
  <c r="M182" i="21"/>
  <c r="S182" i="21" s="1"/>
  <c r="M140" i="21"/>
  <c r="S140" i="21" s="1"/>
  <c r="M251" i="21"/>
  <c r="S251" i="21" s="1"/>
  <c r="M240" i="21"/>
  <c r="S240" i="21" s="1"/>
  <c r="M169" i="21"/>
  <c r="S169" i="21" s="1"/>
  <c r="M137" i="21"/>
  <c r="S137" i="21" s="1"/>
  <c r="M221" i="21"/>
  <c r="S221" i="21" s="1"/>
  <c r="M197" i="21"/>
  <c r="S197" i="21" s="1"/>
  <c r="M188" i="21"/>
  <c r="S188" i="21" s="1"/>
  <c r="M149" i="21"/>
  <c r="S149" i="21" s="1"/>
  <c r="M266" i="21"/>
  <c r="S266" i="21" s="1"/>
  <c r="M212" i="21"/>
  <c r="S212" i="21" s="1"/>
  <c r="M226" i="21"/>
  <c r="S226" i="21" s="1"/>
  <c r="M153" i="21"/>
  <c r="S153" i="21" s="1"/>
  <c r="M135" i="21"/>
  <c r="S135" i="21" s="1"/>
  <c r="M229" i="21"/>
  <c r="S229" i="21" s="1"/>
  <c r="M183" i="21"/>
  <c r="S183" i="21" s="1"/>
  <c r="M255" i="21"/>
  <c r="S255" i="21" s="1"/>
  <c r="M213" i="21"/>
  <c r="S213" i="21" s="1"/>
  <c r="M224" i="21"/>
  <c r="S224" i="21" s="1"/>
  <c r="M217" i="21"/>
  <c r="S217" i="21" s="1"/>
  <c r="M210" i="21"/>
  <c r="S210" i="21" s="1"/>
  <c r="M144" i="21"/>
  <c r="S144" i="21" s="1"/>
  <c r="M181" i="21"/>
  <c r="S181" i="21" s="1"/>
  <c r="M159" i="21"/>
  <c r="S159" i="21" s="1"/>
  <c r="M139" i="21"/>
  <c r="S139" i="21" s="1"/>
  <c r="M176" i="21"/>
  <c r="S176" i="21" s="1"/>
  <c r="M154" i="21"/>
  <c r="S154" i="21" s="1"/>
  <c r="M168" i="21"/>
  <c r="S168" i="21" s="1"/>
  <c r="M264" i="21"/>
  <c r="S264" i="21" s="1"/>
  <c r="M228" i="21"/>
  <c r="S228" i="21" s="1"/>
  <c r="M199" i="21"/>
  <c r="S199" i="21" s="1"/>
  <c r="M186" i="21"/>
  <c r="S186" i="21" s="1"/>
  <c r="M161" i="21"/>
  <c r="S161" i="21" s="1"/>
  <c r="M175" i="21"/>
  <c r="S175" i="21" s="1"/>
  <c r="M174" i="21"/>
  <c r="S174" i="21" s="1"/>
  <c r="M219" i="21"/>
  <c r="S219" i="21" s="1"/>
  <c r="M265" i="21"/>
  <c r="S265" i="21" s="1"/>
  <c r="M267" i="21"/>
  <c r="S267" i="21" s="1"/>
  <c r="M196" i="21"/>
  <c r="S196" i="21" s="1"/>
  <c r="M164" i="21"/>
  <c r="S164" i="21" s="1"/>
  <c r="M171" i="21"/>
  <c r="S171" i="21" s="1"/>
  <c r="M259" i="21"/>
  <c r="S259" i="21" s="1"/>
  <c r="M227" i="21"/>
  <c r="S227" i="21" s="1"/>
  <c r="L270" i="21"/>
  <c r="L134" i="21"/>
  <c r="L203" i="21"/>
  <c r="L240" i="21"/>
  <c r="L219" i="21"/>
  <c r="L251" i="21"/>
  <c r="L255" i="21"/>
  <c r="L217" i="21"/>
  <c r="L206" i="21"/>
  <c r="L179" i="21"/>
  <c r="L149" i="21"/>
  <c r="L169" i="21"/>
  <c r="L269" i="21"/>
  <c r="L239" i="21"/>
  <c r="L250" i="21"/>
  <c r="L196" i="21"/>
  <c r="L200" i="21"/>
  <c r="L185" i="21"/>
  <c r="L146" i="21"/>
  <c r="L193" i="21"/>
  <c r="L175" i="21"/>
  <c r="L236" i="21"/>
  <c r="L260" i="21"/>
  <c r="L231" i="21"/>
  <c r="L153" i="21"/>
  <c r="L242" i="21"/>
  <c r="L243" i="21"/>
  <c r="L263" i="21"/>
  <c r="L230" i="21"/>
  <c r="L195" i="21"/>
  <c r="L178" i="21"/>
  <c r="L154" i="21"/>
  <c r="L180" i="21"/>
  <c r="L189" i="21"/>
  <c r="L261" i="21"/>
  <c r="L262" i="21"/>
  <c r="L198" i="21"/>
  <c r="L136" i="21"/>
  <c r="L165" i="21"/>
  <c r="L211" i="21"/>
  <c r="L223" i="21"/>
  <c r="L226" i="21"/>
  <c r="L135" i="21"/>
  <c r="L188" i="21"/>
  <c r="L265" i="21"/>
  <c r="L248" i="21"/>
  <c r="L267" i="21"/>
  <c r="L253" i="21"/>
  <c r="L218" i="21"/>
  <c r="L247" i="21"/>
  <c r="L168" i="21"/>
  <c r="L160" i="21"/>
  <c r="L216" i="21"/>
  <c r="L268" i="21"/>
  <c r="L237" i="21"/>
  <c r="L194" i="21"/>
  <c r="L157" i="21"/>
  <c r="L144" i="21"/>
  <c r="L244" i="21"/>
  <c r="L182" i="21"/>
  <c r="L150" i="21"/>
  <c r="L234" i="21"/>
  <c r="L192" i="21"/>
  <c r="L210" i="21"/>
  <c r="L225" i="21"/>
  <c r="L257" i="21"/>
  <c r="L221" i="21"/>
  <c r="L147" i="21"/>
  <c r="L145" i="21"/>
  <c r="L156" i="21"/>
  <c r="L173" i="21"/>
  <c r="L187" i="21"/>
  <c r="L162" i="21"/>
  <c r="L222" i="21"/>
  <c r="L228" i="21"/>
  <c r="L202" i="21"/>
  <c r="L143" i="21"/>
  <c r="L171" i="21"/>
  <c r="L227" i="21"/>
  <c r="L220" i="21"/>
  <c r="L197" i="21"/>
  <c r="L233" i="21"/>
  <c r="L256" i="21"/>
  <c r="L138" i="21"/>
  <c r="L252" i="21"/>
  <c r="L186" i="21"/>
  <c r="L159" i="21"/>
  <c r="L177" i="21"/>
  <c r="L148" i="21"/>
  <c r="L238" i="21"/>
  <c r="L235" i="21"/>
  <c r="L199" i="21"/>
  <c r="L151" i="21"/>
  <c r="L209" i="21"/>
  <c r="L264" i="21"/>
  <c r="L183" i="21"/>
  <c r="L152" i="21"/>
  <c r="L176" i="21"/>
  <c r="L254" i="21"/>
  <c r="L208" i="21"/>
  <c r="L215" i="21"/>
  <c r="L191" i="21"/>
  <c r="L214" i="21"/>
  <c r="L184" i="21"/>
  <c r="L170" i="21"/>
  <c r="L137" i="21"/>
  <c r="L181" i="21"/>
  <c r="L207" i="21"/>
  <c r="L167" i="21"/>
  <c r="L229" i="21"/>
  <c r="L232" i="21"/>
  <c r="L258" i="21"/>
  <c r="L164" i="21"/>
  <c r="L224" i="21"/>
  <c r="L141" i="21"/>
  <c r="L249" i="21"/>
  <c r="L241" i="21"/>
  <c r="L246" i="21"/>
  <c r="L212" i="21"/>
  <c r="L204" i="21"/>
  <c r="L213" i="21"/>
  <c r="L166" i="21"/>
  <c r="L172" i="21"/>
  <c r="L190" i="21"/>
  <c r="L139" i="21"/>
  <c r="L161" i="21"/>
  <c r="L259" i="21"/>
  <c r="L174" i="21"/>
  <c r="L205" i="21"/>
  <c r="L155" i="21"/>
  <c r="L266" i="21"/>
  <c r="L163" i="21"/>
  <c r="L142" i="21"/>
  <c r="L245" i="21"/>
  <c r="L201" i="21"/>
  <c r="L158" i="21"/>
  <c r="L140" i="21"/>
  <c r="K217" i="35"/>
  <c r="Q217" i="35" s="1"/>
  <c r="K205" i="35"/>
  <c r="K138" i="35"/>
  <c r="Q138" i="35" s="1"/>
  <c r="K262" i="35"/>
  <c r="Q262" i="35" s="1"/>
  <c r="K270" i="35"/>
  <c r="K233" i="35"/>
  <c r="Q233" i="35" s="1"/>
  <c r="K232" i="35"/>
  <c r="K174" i="35"/>
  <c r="K144" i="35"/>
  <c r="Q144" i="35" s="1"/>
  <c r="K210" i="35"/>
  <c r="K237" i="35"/>
  <c r="K147" i="35"/>
  <c r="K246" i="35"/>
  <c r="Q246" i="35" s="1"/>
  <c r="K215" i="35"/>
  <c r="Q215" i="35" s="1"/>
  <c r="K264" i="35"/>
  <c r="Q264" i="35" s="1"/>
  <c r="K161" i="35"/>
  <c r="K228" i="35"/>
  <c r="Q228" i="35" s="1"/>
  <c r="K202" i="35"/>
  <c r="Q202" i="35" s="1"/>
  <c r="K207" i="35"/>
  <c r="Q207" i="35" s="1"/>
  <c r="K155" i="35"/>
  <c r="Q155" i="35" s="1"/>
  <c r="K154" i="35"/>
  <c r="Q154" i="35" s="1"/>
  <c r="K248" i="35"/>
  <c r="Q248" i="35" s="1"/>
  <c r="K247" i="35"/>
  <c r="Q247" i="35" s="1"/>
  <c r="K242" i="35"/>
  <c r="Q242" i="35" s="1"/>
  <c r="K236" i="35"/>
  <c r="Q236" i="35" s="1"/>
  <c r="K239" i="35"/>
  <c r="K216" i="35"/>
  <c r="Q216" i="35" s="1"/>
  <c r="K163" i="35"/>
  <c r="K136" i="35"/>
  <c r="Q136" i="35" s="1"/>
  <c r="K168" i="35"/>
  <c r="Q168" i="35" s="1"/>
  <c r="K235" i="35"/>
  <c r="Q235" i="35" s="1"/>
  <c r="M198" i="35"/>
  <c r="S198" i="35" s="1"/>
  <c r="M205" i="35"/>
  <c r="S205" i="35" s="1"/>
  <c r="M182" i="35"/>
  <c r="S182" i="35" s="1"/>
  <c r="M145" i="35"/>
  <c r="S145" i="35" s="1"/>
  <c r="M216" i="35"/>
  <c r="S216" i="35" s="1"/>
  <c r="M190" i="35"/>
  <c r="S190" i="35" s="1"/>
  <c r="M240" i="35"/>
  <c r="S240" i="35" s="1"/>
  <c r="M235" i="35"/>
  <c r="S235" i="35" s="1"/>
  <c r="M264" i="35"/>
  <c r="S264" i="35" s="1"/>
  <c r="M213" i="35"/>
  <c r="S213" i="35" s="1"/>
  <c r="M139" i="35"/>
  <c r="S139" i="35" s="1"/>
  <c r="M223" i="35"/>
  <c r="S223" i="35" s="1"/>
  <c r="M170" i="35"/>
  <c r="S170" i="35" s="1"/>
  <c r="M245" i="35"/>
  <c r="S245" i="35" s="1"/>
  <c r="M237" i="35"/>
  <c r="S237" i="35" s="1"/>
  <c r="M207" i="35"/>
  <c r="S207" i="35" s="1"/>
  <c r="M172" i="35"/>
  <c r="S172" i="35" s="1"/>
  <c r="M148" i="35"/>
  <c r="S148" i="35" s="1"/>
  <c r="M181" i="35"/>
  <c r="S181" i="35" s="1"/>
  <c r="M242" i="35"/>
  <c r="S242" i="35" s="1"/>
  <c r="M220" i="35"/>
  <c r="S220" i="35" s="1"/>
  <c r="M211" i="35"/>
  <c r="S211" i="35" s="1"/>
  <c r="M171" i="35"/>
  <c r="S171" i="35" s="1"/>
  <c r="M169" i="35"/>
  <c r="S169" i="35" s="1"/>
  <c r="M152" i="35"/>
  <c r="S152" i="35" s="1"/>
  <c r="M231" i="35"/>
  <c r="S231" i="35" s="1"/>
  <c r="M154" i="35"/>
  <c r="S154" i="35" s="1"/>
  <c r="M252" i="35"/>
  <c r="S252" i="35" s="1"/>
  <c r="M238" i="35"/>
  <c r="S238" i="35" s="1"/>
  <c r="M256" i="35"/>
  <c r="S256" i="35" s="1"/>
  <c r="M208" i="35"/>
  <c r="S208" i="35" s="1"/>
  <c r="M212" i="35"/>
  <c r="S212" i="35" s="1"/>
  <c r="M218" i="35"/>
  <c r="S218" i="35" s="1"/>
  <c r="M163" i="35"/>
  <c r="S163" i="35" s="1"/>
  <c r="M261" i="35"/>
  <c r="S261" i="35" s="1"/>
  <c r="M192" i="35"/>
  <c r="S192" i="35" s="1"/>
  <c r="M244" i="35"/>
  <c r="S244" i="35" s="1"/>
  <c r="M229" i="35"/>
  <c r="S229" i="35" s="1"/>
  <c r="M135" i="35"/>
  <c r="S135" i="35" s="1"/>
  <c r="M138" i="35"/>
  <c r="S138" i="35" s="1"/>
  <c r="M236" i="35"/>
  <c r="S236" i="35" s="1"/>
  <c r="M142" i="35"/>
  <c r="S142" i="35" s="1"/>
  <c r="M258" i="35"/>
  <c r="S258" i="35" s="1"/>
  <c r="M227" i="35"/>
  <c r="S227" i="35" s="1"/>
  <c r="M234" i="35"/>
  <c r="S234" i="35" s="1"/>
  <c r="M175" i="35"/>
  <c r="S175" i="35" s="1"/>
  <c r="M232" i="35"/>
  <c r="S232" i="35" s="1"/>
  <c r="M241" i="35"/>
  <c r="S241" i="35" s="1"/>
  <c r="M151" i="35"/>
  <c r="S151" i="35" s="1"/>
  <c r="M176" i="35"/>
  <c r="S176" i="35" s="1"/>
  <c r="M268" i="35"/>
  <c r="S268" i="35" s="1"/>
  <c r="M249" i="35"/>
  <c r="S249" i="35" s="1"/>
  <c r="M209" i="35"/>
  <c r="S209" i="35" s="1"/>
  <c r="M185" i="35"/>
  <c r="S185" i="35" s="1"/>
  <c r="M155" i="35"/>
  <c r="S155" i="35" s="1"/>
  <c r="M173" i="35"/>
  <c r="S173" i="35" s="1"/>
  <c r="M248" i="35"/>
  <c r="S248" i="35" s="1"/>
  <c r="M265" i="35"/>
  <c r="S265" i="35" s="1"/>
  <c r="M183" i="35"/>
  <c r="S183" i="35" s="1"/>
  <c r="M160" i="35"/>
  <c r="S160" i="35" s="1"/>
  <c r="M225" i="35"/>
  <c r="S225" i="35" s="1"/>
  <c r="M193" i="35"/>
  <c r="S193" i="35" s="1"/>
  <c r="M159" i="35"/>
  <c r="S159" i="35" s="1"/>
  <c r="M224" i="35"/>
  <c r="S224" i="35" s="1"/>
  <c r="M184" i="35"/>
  <c r="S184" i="35" s="1"/>
  <c r="M147" i="35"/>
  <c r="S147" i="35" s="1"/>
  <c r="M180" i="35"/>
  <c r="S180" i="35" s="1"/>
  <c r="M260" i="35"/>
  <c r="S260" i="35" s="1"/>
  <c r="M206" i="35"/>
  <c r="S206" i="35" s="1"/>
  <c r="M214" i="35"/>
  <c r="S214" i="35" s="1"/>
  <c r="M189" i="35"/>
  <c r="S189" i="35" s="1"/>
  <c r="M200" i="35"/>
  <c r="S200" i="35" s="1"/>
  <c r="M250" i="35"/>
  <c r="S250" i="35" s="1"/>
  <c r="M194" i="35"/>
  <c r="S194" i="35" s="1"/>
  <c r="M199" i="35"/>
  <c r="S199" i="35" s="1"/>
  <c r="M143" i="35"/>
  <c r="S143" i="35" s="1"/>
  <c r="M157" i="35"/>
  <c r="S157" i="35" s="1"/>
  <c r="M165" i="35"/>
  <c r="S165" i="35" s="1"/>
  <c r="M253" i="35"/>
  <c r="S253" i="35" s="1"/>
  <c r="M204" i="35"/>
  <c r="S204" i="35" s="1"/>
  <c r="M144" i="35"/>
  <c r="S144" i="35" s="1"/>
  <c r="M215" i="35"/>
  <c r="S215" i="35" s="1"/>
  <c r="M269" i="35"/>
  <c r="S269" i="35" s="1"/>
  <c r="M243" i="35"/>
  <c r="S243" i="35" s="1"/>
  <c r="M221" i="35"/>
  <c r="S221" i="35" s="1"/>
  <c r="M179" i="35"/>
  <c r="S179" i="35" s="1"/>
  <c r="M164" i="35"/>
  <c r="S164" i="35" s="1"/>
  <c r="M146" i="35"/>
  <c r="S146" i="35" s="1"/>
  <c r="M149" i="35"/>
  <c r="S149" i="35" s="1"/>
  <c r="M247" i="35"/>
  <c r="S247" i="35" s="1"/>
  <c r="M203" i="35"/>
  <c r="S203" i="35" s="1"/>
  <c r="M191" i="35"/>
  <c r="S191" i="35" s="1"/>
  <c r="M230" i="35"/>
  <c r="S230" i="35" s="1"/>
  <c r="M161" i="35"/>
  <c r="S161" i="35" s="1"/>
  <c r="M137" i="35"/>
  <c r="S137" i="35" s="1"/>
  <c r="M153" i="35"/>
  <c r="S153" i="35" s="1"/>
  <c r="M178" i="35"/>
  <c r="S178" i="35" s="1"/>
  <c r="M254" i="35"/>
  <c r="S254" i="35" s="1"/>
  <c r="M267" i="35"/>
  <c r="S267" i="35" s="1"/>
  <c r="M251" i="35"/>
  <c r="S251" i="35" s="1"/>
  <c r="M233" i="35"/>
  <c r="S233" i="35" s="1"/>
  <c r="M222" i="35"/>
  <c r="S222" i="35" s="1"/>
  <c r="M210" i="35"/>
  <c r="S210" i="35" s="1"/>
  <c r="M167" i="35"/>
  <c r="S167" i="35" s="1"/>
  <c r="M257" i="35"/>
  <c r="S257" i="35" s="1"/>
  <c r="M196" i="35"/>
  <c r="S196" i="35" s="1"/>
  <c r="M134" i="35"/>
  <c r="S134" i="35" s="1"/>
  <c r="M263" i="35"/>
  <c r="S263" i="35" s="1"/>
  <c r="M186" i="35"/>
  <c r="S186" i="35" s="1"/>
  <c r="M168" i="35"/>
  <c r="S168" i="35" s="1"/>
  <c r="M266" i="35"/>
  <c r="S266" i="35" s="1"/>
  <c r="M217" i="35"/>
  <c r="S217" i="35" s="1"/>
  <c r="M156" i="35"/>
  <c r="S156" i="35" s="1"/>
  <c r="M174" i="35"/>
  <c r="S174" i="35" s="1"/>
  <c r="M187" i="35"/>
  <c r="S187" i="35" s="1"/>
  <c r="M188" i="35"/>
  <c r="S188" i="35" s="1"/>
  <c r="M262" i="35"/>
  <c r="S262" i="35" s="1"/>
  <c r="M162" i="35"/>
  <c r="S162" i="35" s="1"/>
  <c r="M259" i="35"/>
  <c r="S259" i="35" s="1"/>
  <c r="M226" i="35"/>
  <c r="S226" i="35" s="1"/>
  <c r="M197" i="35"/>
  <c r="S197" i="35" s="1"/>
  <c r="M202" i="35"/>
  <c r="S202" i="35" s="1"/>
  <c r="M136" i="35"/>
  <c r="S136" i="35" s="1"/>
  <c r="M141" i="35"/>
  <c r="S141" i="35" s="1"/>
  <c r="M255" i="35"/>
  <c r="S255" i="35" s="1"/>
  <c r="M270" i="35"/>
  <c r="S270" i="35" s="1"/>
  <c r="M239" i="35"/>
  <c r="S239" i="35" s="1"/>
  <c r="M195" i="35"/>
  <c r="S195" i="35" s="1"/>
  <c r="M140" i="35"/>
  <c r="S140" i="35" s="1"/>
  <c r="M158" i="35"/>
  <c r="S158" i="35" s="1"/>
  <c r="M219" i="35"/>
  <c r="S219" i="35" s="1"/>
  <c r="M177" i="35"/>
  <c r="S177" i="35" s="1"/>
  <c r="M166" i="35"/>
  <c r="S166" i="35" s="1"/>
  <c r="M246" i="35"/>
  <c r="S246" i="35" s="1"/>
  <c r="M228" i="35"/>
  <c r="S228" i="35" s="1"/>
  <c r="M201" i="35"/>
  <c r="S201" i="35" s="1"/>
  <c r="M150" i="35"/>
  <c r="S150" i="35" s="1"/>
  <c r="K218" i="35"/>
  <c r="Q218" i="35" s="1"/>
  <c r="K241" i="35"/>
  <c r="Q241" i="35" s="1"/>
  <c r="K146" i="35"/>
  <c r="K175" i="35"/>
  <c r="K187" i="35"/>
  <c r="Q187" i="35" s="1"/>
  <c r="K221" i="35"/>
  <c r="Q221" i="35" s="1"/>
  <c r="K137" i="35"/>
  <c r="K142" i="35"/>
  <c r="K234" i="35"/>
  <c r="K195" i="35"/>
  <c r="Q195" i="35" s="1"/>
  <c r="K184" i="35"/>
  <c r="K201" i="35"/>
  <c r="K203" i="35"/>
  <c r="K251" i="35"/>
  <c r="Q251" i="35" s="1"/>
  <c r="K265" i="35"/>
  <c r="K250" i="35"/>
  <c r="U250" i="35" s="1"/>
  <c r="K172" i="35"/>
  <c r="Q172" i="35" s="1"/>
  <c r="K186" i="35"/>
  <c r="Q186" i="35" s="1"/>
  <c r="K257" i="35"/>
  <c r="Q257" i="35" s="1"/>
  <c r="K183" i="35"/>
  <c r="K243" i="35"/>
  <c r="Q243" i="35" s="1"/>
  <c r="K212" i="35"/>
  <c r="Q212" i="35" s="1"/>
  <c r="K153" i="35"/>
  <c r="U153" i="35" s="1"/>
  <c r="K139" i="35"/>
  <c r="K220" i="35"/>
  <c r="Q220" i="35" s="1"/>
  <c r="K261" i="35"/>
  <c r="U261" i="35" s="1"/>
  <c r="K244" i="35"/>
  <c r="K206" i="35"/>
  <c r="K204" i="35"/>
  <c r="Q204" i="35" s="1"/>
  <c r="K141" i="35"/>
  <c r="K208" i="35"/>
  <c r="K157" i="35"/>
  <c r="K173" i="35"/>
  <c r="Q173" i="35" s="1"/>
  <c r="K245" i="35"/>
  <c r="K167" i="35"/>
  <c r="K150" i="35"/>
  <c r="K140" i="35"/>
  <c r="Q140" i="35" s="1"/>
  <c r="K224" i="35"/>
  <c r="Q224" i="35" s="1"/>
  <c r="K181" i="35"/>
  <c r="K213" i="35"/>
  <c r="Q213" i="35" s="1"/>
  <c r="K158" i="35"/>
  <c r="Q158" i="35" s="1"/>
  <c r="K166" i="35"/>
  <c r="K255" i="35"/>
  <c r="Q255" i="35" s="1"/>
  <c r="K180" i="35"/>
  <c r="K135" i="35"/>
  <c r="Q135" i="35" s="1"/>
  <c r="K199" i="35"/>
  <c r="Q199" i="35" s="1"/>
  <c r="K193" i="35"/>
  <c r="K229" i="35"/>
  <c r="K185" i="35"/>
  <c r="Q185" i="35" s="1"/>
  <c r="K231" i="35"/>
  <c r="Q231" i="35" s="1"/>
  <c r="K254" i="35"/>
  <c r="Q254" i="35" s="1"/>
  <c r="K260" i="35"/>
  <c r="K194" i="35"/>
  <c r="Q194" i="35" s="1"/>
  <c r="K149" i="35"/>
  <c r="Q149" i="35" s="1"/>
  <c r="K177" i="35"/>
  <c r="Q177" i="35" s="1"/>
  <c r="K258" i="35"/>
  <c r="K145" i="35"/>
  <c r="Q145" i="35" s="1"/>
  <c r="K214" i="35"/>
  <c r="K226" i="35"/>
  <c r="K143" i="35"/>
  <c r="K266" i="35"/>
  <c r="K162" i="35"/>
  <c r="Q162" i="35" s="1"/>
  <c r="K267" i="35"/>
  <c r="K196" i="35"/>
  <c r="K192" i="35"/>
  <c r="Q192" i="35" s="1"/>
  <c r="K191" i="35"/>
  <c r="Q191" i="35" s="1"/>
  <c r="K179" i="35"/>
  <c r="K182" i="35"/>
  <c r="Q182" i="35" s="1"/>
  <c r="K160" i="35"/>
  <c r="Q160" i="35" s="1"/>
  <c r="K176" i="35"/>
  <c r="K249" i="35"/>
  <c r="Q249" i="35" s="1"/>
  <c r="K222" i="35"/>
  <c r="K256" i="35"/>
  <c r="Q256" i="35" s="1"/>
  <c r="K223" i="35"/>
  <c r="Q223" i="35" s="1"/>
  <c r="K209" i="35"/>
  <c r="Q209" i="35" s="1"/>
  <c r="K211" i="35"/>
  <c r="Q211" i="35" s="1"/>
  <c r="K230" i="35"/>
  <c r="Q230" i="35" s="1"/>
  <c r="K219" i="35"/>
  <c r="Q219" i="35" s="1"/>
  <c r="K253" i="35"/>
  <c r="K189" i="35"/>
  <c r="Q189" i="35" s="1"/>
  <c r="K152" i="35"/>
  <c r="Q152" i="35" s="1"/>
  <c r="K159" i="35"/>
  <c r="K134" i="35"/>
  <c r="K148" i="35"/>
  <c r="K225" i="35"/>
  <c r="K178" i="35"/>
  <c r="Q178" i="35" s="1"/>
  <c r="K252" i="35"/>
  <c r="Q252" i="35" s="1"/>
  <c r="K198" i="35"/>
  <c r="Q198" i="35" s="1"/>
  <c r="K151" i="35"/>
  <c r="Q151" i="35" s="1"/>
  <c r="K169" i="35"/>
  <c r="Q169" i="35" s="1"/>
  <c r="K240" i="35"/>
  <c r="K269" i="35"/>
  <c r="K197" i="35"/>
  <c r="Q197" i="35" s="1"/>
  <c r="K164" i="35"/>
  <c r="U164" i="35" s="1"/>
  <c r="K170" i="35"/>
  <c r="Q170" i="35" s="1"/>
  <c r="K263" i="35"/>
  <c r="K268" i="35"/>
  <c r="K259" i="35"/>
  <c r="Q259" i="35" s="1"/>
  <c r="K200" i="35"/>
  <c r="K238" i="35"/>
  <c r="U238" i="35" s="1"/>
  <c r="K156" i="35"/>
  <c r="K171" i="35"/>
  <c r="U171" i="35" s="1"/>
  <c r="K190" i="35"/>
  <c r="Q190" i="35" s="1"/>
  <c r="K165" i="35"/>
  <c r="Q165" i="35" s="1"/>
  <c r="R226" i="36"/>
  <c r="M159" i="36"/>
  <c r="S159" i="36" s="1"/>
  <c r="M154" i="36"/>
  <c r="S154" i="36" s="1"/>
  <c r="M220" i="36"/>
  <c r="S220" i="36" s="1"/>
  <c r="M193" i="36"/>
  <c r="S193" i="36" s="1"/>
  <c r="M191" i="36"/>
  <c r="S191" i="36" s="1"/>
  <c r="M231" i="36"/>
  <c r="S231" i="36" s="1"/>
  <c r="M210" i="36"/>
  <c r="S210" i="36" s="1"/>
  <c r="M267" i="36"/>
  <c r="S267" i="36" s="1"/>
  <c r="M181" i="36"/>
  <c r="S181" i="36" s="1"/>
  <c r="M157" i="36"/>
  <c r="S157" i="36" s="1"/>
  <c r="M266" i="36"/>
  <c r="S266" i="36" s="1"/>
  <c r="M147" i="36"/>
  <c r="S147" i="36" s="1"/>
  <c r="M139" i="36"/>
  <c r="S139" i="36" s="1"/>
  <c r="M141" i="36"/>
  <c r="S141" i="36" s="1"/>
  <c r="M134" i="36"/>
  <c r="S134" i="36" s="1"/>
  <c r="L220" i="36"/>
  <c r="L238" i="36"/>
  <c r="L141" i="36"/>
  <c r="L227" i="36"/>
  <c r="L224" i="36"/>
  <c r="L207" i="36"/>
  <c r="K227" i="36"/>
  <c r="M200" i="36"/>
  <c r="S200" i="36" s="1"/>
  <c r="M184" i="36"/>
  <c r="S184" i="36" s="1"/>
  <c r="M256" i="36"/>
  <c r="S256" i="36" s="1"/>
  <c r="M245" i="36"/>
  <c r="S245" i="36" s="1"/>
  <c r="M209" i="36"/>
  <c r="S209" i="36" s="1"/>
  <c r="M232" i="36"/>
  <c r="S232" i="36" s="1"/>
  <c r="M229" i="36"/>
  <c r="S229" i="36" s="1"/>
  <c r="M208" i="36"/>
  <c r="S208" i="36" s="1"/>
  <c r="M166" i="36"/>
  <c r="S166" i="36" s="1"/>
  <c r="M172" i="36"/>
  <c r="S172" i="36" s="1"/>
  <c r="M216" i="36"/>
  <c r="S216" i="36" s="1"/>
  <c r="M212" i="36"/>
  <c r="S212" i="36" s="1"/>
  <c r="M244" i="36"/>
  <c r="S244" i="36" s="1"/>
  <c r="M182" i="36"/>
  <c r="S182" i="36" s="1"/>
  <c r="M260" i="36"/>
  <c r="S260" i="36" s="1"/>
  <c r="L256" i="36"/>
  <c r="L266" i="36"/>
  <c r="L177" i="36"/>
  <c r="L260" i="36"/>
  <c r="L208" i="36"/>
  <c r="L249" i="36"/>
  <c r="L184" i="36"/>
  <c r="L248" i="36"/>
  <c r="L196" i="36"/>
  <c r="L269" i="36"/>
  <c r="L247" i="36"/>
  <c r="L139" i="36"/>
  <c r="K200" i="36"/>
  <c r="K193" i="36"/>
  <c r="K158" i="36"/>
  <c r="K159" i="36"/>
  <c r="K168" i="36"/>
  <c r="K225" i="36"/>
  <c r="K216" i="36"/>
  <c r="K184" i="36"/>
  <c r="K138" i="36"/>
  <c r="L25" i="36"/>
  <c r="T25" i="36" s="1"/>
  <c r="L135" i="36"/>
  <c r="L218" i="36"/>
  <c r="L239" i="36"/>
  <c r="L187" i="36"/>
  <c r="L200" i="36"/>
  <c r="L178" i="36"/>
  <c r="L264" i="36"/>
  <c r="L237" i="36"/>
  <c r="L229" i="36"/>
  <c r="L180" i="36"/>
  <c r="L142" i="36"/>
  <c r="L246" i="36"/>
  <c r="L270" i="36"/>
  <c r="L171" i="36"/>
  <c r="L261" i="36"/>
  <c r="L173" i="36"/>
  <c r="L195" i="36"/>
  <c r="L219" i="36"/>
  <c r="L144" i="36"/>
  <c r="L164" i="36"/>
  <c r="L162" i="36"/>
  <c r="L234" i="36"/>
  <c r="L210" i="36"/>
  <c r="L194" i="36"/>
  <c r="L259" i="36"/>
  <c r="L215" i="36"/>
  <c r="L242" i="36"/>
  <c r="L146" i="36"/>
  <c r="L244" i="36"/>
  <c r="L205" i="36"/>
  <c r="L193" i="36"/>
  <c r="L161" i="36"/>
  <c r="L169" i="36"/>
  <c r="L252" i="36"/>
  <c r="L206" i="36"/>
  <c r="L140" i="36"/>
  <c r="L168" i="36"/>
  <c r="L221" i="36"/>
  <c r="L176" i="36"/>
  <c r="L189" i="36"/>
  <c r="K134" i="36"/>
  <c r="K135" i="36"/>
  <c r="K183" i="36"/>
  <c r="K261" i="36"/>
  <c r="K222" i="36"/>
  <c r="K147" i="36"/>
  <c r="K191" i="36"/>
  <c r="K230" i="36"/>
  <c r="K152" i="36"/>
  <c r="K161" i="36"/>
  <c r="K247" i="36"/>
  <c r="K245" i="36"/>
  <c r="K264" i="36"/>
  <c r="K143" i="36"/>
  <c r="K234" i="36"/>
  <c r="K141" i="36"/>
  <c r="K231" i="36"/>
  <c r="K232" i="36"/>
  <c r="K170" i="36"/>
  <c r="K258" i="36"/>
  <c r="K203" i="36"/>
  <c r="K166" i="36"/>
  <c r="K254" i="36"/>
  <c r="K181" i="36"/>
  <c r="K187" i="36"/>
  <c r="K171" i="36"/>
  <c r="K185" i="36"/>
  <c r="K148" i="36"/>
  <c r="K197" i="36"/>
  <c r="K239" i="36"/>
  <c r="K253" i="36"/>
  <c r="K233" i="36"/>
  <c r="K155" i="36"/>
  <c r="K142" i="36"/>
  <c r="K165" i="36"/>
  <c r="K199" i="36"/>
  <c r="K151" i="36"/>
  <c r="K137" i="36"/>
  <c r="K270" i="36"/>
  <c r="K182" i="36"/>
  <c r="K228" i="36"/>
  <c r="K237" i="36"/>
  <c r="K173" i="36"/>
  <c r="K136" i="36"/>
  <c r="K268" i="36"/>
  <c r="K204" i="36"/>
  <c r="K218" i="36"/>
  <c r="K217" i="36"/>
  <c r="K213" i="36"/>
  <c r="K198" i="36"/>
  <c r="K207" i="36"/>
  <c r="K229" i="36"/>
  <c r="K201" i="36"/>
  <c r="K156" i="36"/>
  <c r="K256" i="36"/>
  <c r="K167" i="36"/>
  <c r="K235" i="36"/>
  <c r="K267" i="36"/>
  <c r="K189" i="36"/>
  <c r="K214" i="36"/>
  <c r="K215" i="36"/>
  <c r="K251" i="36"/>
  <c r="K242" i="36"/>
  <c r="K192" i="36"/>
  <c r="K169" i="36"/>
  <c r="K260" i="36"/>
  <c r="K221" i="36"/>
  <c r="K175" i="36"/>
  <c r="K224" i="36"/>
  <c r="M247" i="36"/>
  <c r="S247" i="36" s="1"/>
  <c r="M243" i="36"/>
  <c r="S243" i="36" s="1"/>
  <c r="M175" i="36"/>
  <c r="S175" i="36" s="1"/>
  <c r="M259" i="36"/>
  <c r="S259" i="36" s="1"/>
  <c r="M167" i="36"/>
  <c r="S167" i="36" s="1"/>
  <c r="M189" i="36"/>
  <c r="S189" i="36" s="1"/>
  <c r="M177" i="36"/>
  <c r="S177" i="36" s="1"/>
  <c r="M135" i="36"/>
  <c r="S135" i="36" s="1"/>
  <c r="M205" i="36"/>
  <c r="S205" i="36" s="1"/>
  <c r="M188" i="36"/>
  <c r="S188" i="36" s="1"/>
  <c r="M138" i="36"/>
  <c r="S138" i="36" s="1"/>
  <c r="M140" i="36"/>
  <c r="S140" i="36" s="1"/>
  <c r="M264" i="36"/>
  <c r="S264" i="36" s="1"/>
  <c r="M242" i="36"/>
  <c r="S242" i="36" s="1"/>
  <c r="M252" i="36"/>
  <c r="S252" i="36" s="1"/>
  <c r="M169" i="36"/>
  <c r="S169" i="36" s="1"/>
  <c r="M263" i="36"/>
  <c r="S263" i="36" s="1"/>
  <c r="M171" i="36"/>
  <c r="S171" i="36" s="1"/>
  <c r="M156" i="36"/>
  <c r="S156" i="36" s="1"/>
  <c r="M144" i="36"/>
  <c r="S144" i="36" s="1"/>
  <c r="M187" i="36"/>
  <c r="S187" i="36" s="1"/>
  <c r="M236" i="36"/>
  <c r="S236" i="36" s="1"/>
  <c r="M204" i="36"/>
  <c r="S204" i="36" s="1"/>
  <c r="M142" i="36"/>
  <c r="S142" i="36" s="1"/>
  <c r="M234" i="36"/>
  <c r="S234" i="36" s="1"/>
  <c r="M192" i="36"/>
  <c r="S192" i="36" s="1"/>
  <c r="M152" i="36"/>
  <c r="S152" i="36" s="1"/>
  <c r="M176" i="36"/>
  <c r="S176" i="36" s="1"/>
  <c r="M173" i="36"/>
  <c r="S173" i="36" s="1"/>
  <c r="M230" i="36"/>
  <c r="S230" i="36" s="1"/>
  <c r="M183" i="36"/>
  <c r="S183" i="36" s="1"/>
  <c r="M226" i="36"/>
  <c r="S226" i="36" s="1"/>
  <c r="M196" i="36"/>
  <c r="S196" i="36" s="1"/>
  <c r="M265" i="36"/>
  <c r="S265" i="36" s="1"/>
  <c r="M213" i="36"/>
  <c r="S213" i="36" s="1"/>
  <c r="M170" i="36"/>
  <c r="S170" i="36" s="1"/>
  <c r="M150" i="36"/>
  <c r="S150" i="36" s="1"/>
  <c r="M255" i="36"/>
  <c r="S255" i="36" s="1"/>
  <c r="M153" i="36"/>
  <c r="S153" i="36" s="1"/>
  <c r="M222" i="36"/>
  <c r="S222" i="36" s="1"/>
  <c r="M262" i="36"/>
  <c r="S262" i="36" s="1"/>
  <c r="M241" i="36"/>
  <c r="S241" i="36" s="1"/>
  <c r="M227" i="36"/>
  <c r="S227" i="36" s="1"/>
  <c r="M253" i="36"/>
  <c r="S253" i="36" s="1"/>
  <c r="M235" i="36"/>
  <c r="S235" i="36" s="1"/>
  <c r="M161" i="36"/>
  <c r="S161" i="36" s="1"/>
  <c r="M218" i="36"/>
  <c r="S218" i="36" s="1"/>
  <c r="L137" i="36"/>
  <c r="L188" i="36"/>
  <c r="L257" i="36"/>
  <c r="L192" i="36"/>
  <c r="L213" i="36"/>
  <c r="L167" i="36"/>
  <c r="L201" i="36"/>
  <c r="L198" i="36"/>
  <c r="L143" i="36"/>
  <c r="L163" i="36"/>
  <c r="L268" i="36"/>
  <c r="L172" i="36"/>
  <c r="L155" i="36"/>
  <c r="L255" i="36"/>
  <c r="L166" i="36"/>
  <c r="L263" i="36"/>
  <c r="L253" i="36"/>
  <c r="L265" i="36"/>
  <c r="L150" i="36"/>
  <c r="L134" i="36"/>
  <c r="L156" i="36"/>
  <c r="L174" i="36"/>
  <c r="L209" i="36"/>
  <c r="L236" i="36"/>
  <c r="K263" i="36"/>
  <c r="K219" i="36"/>
  <c r="K145" i="36"/>
  <c r="K269" i="36"/>
  <c r="K266" i="36"/>
  <c r="K209" i="36"/>
  <c r="K241" i="36"/>
  <c r="K188" i="36"/>
  <c r="K149" i="36"/>
  <c r="K243" i="36"/>
  <c r="K206" i="36"/>
  <c r="K262" i="36"/>
  <c r="K172" i="36"/>
  <c r="K174" i="36"/>
  <c r="K179" i="36"/>
  <c r="K257" i="36"/>
  <c r="K154" i="36"/>
  <c r="M174" i="36"/>
  <c r="S174" i="36" s="1"/>
  <c r="M233" i="36"/>
  <c r="S233" i="36" s="1"/>
  <c r="M190" i="36"/>
  <c r="S190" i="36" s="1"/>
  <c r="M214" i="36"/>
  <c r="S214" i="36" s="1"/>
  <c r="M198" i="36"/>
  <c r="S198" i="36" s="1"/>
  <c r="M258" i="36"/>
  <c r="S258" i="36" s="1"/>
  <c r="M238" i="36"/>
  <c r="S238" i="36" s="1"/>
  <c r="M168" i="36"/>
  <c r="S168" i="36" s="1"/>
  <c r="M246" i="36"/>
  <c r="S246" i="36" s="1"/>
  <c r="M185" i="36"/>
  <c r="S185" i="36" s="1"/>
  <c r="M250" i="36"/>
  <c r="S250" i="36" s="1"/>
  <c r="M228" i="36"/>
  <c r="S228" i="36" s="1"/>
  <c r="M195" i="36"/>
  <c r="S195" i="36" s="1"/>
  <c r="M268" i="36"/>
  <c r="S268" i="36" s="1"/>
  <c r="M225" i="36"/>
  <c r="S225" i="36" s="1"/>
  <c r="L175" i="36"/>
  <c r="L199" i="36"/>
  <c r="L204" i="36"/>
  <c r="L241" i="36"/>
  <c r="L190" i="36"/>
  <c r="L231" i="36"/>
  <c r="L153" i="36"/>
  <c r="L243" i="36"/>
  <c r="L179" i="36"/>
  <c r="L145" i="36"/>
  <c r="L182" i="36"/>
  <c r="L202" i="36"/>
  <c r="L203" i="36"/>
  <c r="L232" i="36"/>
  <c r="L149" i="36"/>
  <c r="L154" i="36"/>
  <c r="L212" i="36"/>
  <c r="K177" i="36"/>
  <c r="K223" i="36"/>
  <c r="K190" i="36"/>
  <c r="K248" i="36"/>
  <c r="K211" i="36"/>
  <c r="K252" i="36"/>
  <c r="K208" i="36"/>
  <c r="K259" i="36"/>
  <c r="K180" i="36"/>
  <c r="K160" i="36"/>
  <c r="K236" i="36"/>
  <c r="K265" i="36"/>
  <c r="K163" i="36"/>
  <c r="K153" i="36"/>
  <c r="K205" i="36"/>
  <c r="K139" i="36"/>
  <c r="M145" i="36"/>
  <c r="S145" i="36" s="1"/>
  <c r="M160" i="36"/>
  <c r="S160" i="36" s="1"/>
  <c r="M240" i="36"/>
  <c r="S240" i="36" s="1"/>
  <c r="M158" i="36"/>
  <c r="S158" i="36" s="1"/>
  <c r="M239" i="36"/>
  <c r="S239" i="36" s="1"/>
  <c r="M151" i="36"/>
  <c r="S151" i="36" s="1"/>
  <c r="M249" i="36"/>
  <c r="S249" i="36" s="1"/>
  <c r="M164" i="36"/>
  <c r="S164" i="36" s="1"/>
  <c r="M199" i="36"/>
  <c r="S199" i="36" s="1"/>
  <c r="M270" i="36"/>
  <c r="S270" i="36" s="1"/>
  <c r="M217" i="36"/>
  <c r="S217" i="36" s="1"/>
  <c r="M206" i="36"/>
  <c r="S206" i="36" s="1"/>
  <c r="M251" i="36"/>
  <c r="S251" i="36" s="1"/>
  <c r="M178" i="36"/>
  <c r="S178" i="36" s="1"/>
  <c r="L267" i="36"/>
  <c r="L217" i="36"/>
  <c r="L235" i="36"/>
  <c r="L165" i="36"/>
  <c r="L138" i="36"/>
  <c r="L240" i="36"/>
  <c r="L185" i="36"/>
  <c r="L160" i="36"/>
  <c r="L170" i="36"/>
  <c r="L158" i="36"/>
  <c r="L230" i="36"/>
  <c r="K196" i="36"/>
  <c r="K212" i="36"/>
  <c r="K210" i="36"/>
  <c r="K144" i="36"/>
  <c r="K238" i="36"/>
  <c r="K240" i="36"/>
  <c r="K157" i="36"/>
  <c r="M211" i="36"/>
  <c r="S211" i="36" s="1"/>
  <c r="M148" i="36"/>
  <c r="S148" i="36" s="1"/>
  <c r="M149" i="36"/>
  <c r="S149" i="36" s="1"/>
  <c r="M207" i="36"/>
  <c r="S207" i="36" s="1"/>
  <c r="M254" i="36"/>
  <c r="S254" i="36" s="1"/>
  <c r="M201" i="36"/>
  <c r="S201" i="36" s="1"/>
  <c r="M248" i="36"/>
  <c r="S248" i="36" s="1"/>
  <c r="M143" i="36"/>
  <c r="S143" i="36" s="1"/>
  <c r="M203" i="36"/>
  <c r="S203" i="36" s="1"/>
  <c r="M221" i="36"/>
  <c r="S221" i="36" s="1"/>
  <c r="M215" i="36"/>
  <c r="S215" i="36" s="1"/>
  <c r="M163" i="36"/>
  <c r="S163" i="36" s="1"/>
  <c r="M223" i="36"/>
  <c r="S223" i="36" s="1"/>
  <c r="M224" i="36"/>
  <c r="S224" i="36" s="1"/>
  <c r="M155" i="36"/>
  <c r="S155" i="36" s="1"/>
  <c r="M186" i="36"/>
  <c r="S186" i="36" s="1"/>
  <c r="M257" i="36"/>
  <c r="S257" i="36" s="1"/>
  <c r="M165" i="36"/>
  <c r="S165" i="36" s="1"/>
  <c r="M202" i="36"/>
  <c r="S202" i="36" s="1"/>
  <c r="M179" i="36"/>
  <c r="S179" i="36" s="1"/>
  <c r="M180" i="36"/>
  <c r="S180" i="36" s="1"/>
  <c r="M162" i="36"/>
  <c r="S162" i="36" s="1"/>
  <c r="M137" i="36"/>
  <c r="S137" i="36" s="1"/>
  <c r="M219" i="36"/>
  <c r="S219" i="36" s="1"/>
  <c r="M269" i="36"/>
  <c r="S269" i="36" s="1"/>
  <c r="M197" i="36"/>
  <c r="S197" i="36" s="1"/>
  <c r="M237" i="36"/>
  <c r="S237" i="36" s="1"/>
  <c r="M146" i="36"/>
  <c r="S146" i="36" s="1"/>
  <c r="M194" i="36"/>
  <c r="S194" i="36" s="1"/>
  <c r="M136" i="36"/>
  <c r="S136" i="36" s="1"/>
  <c r="L197" i="36"/>
  <c r="L250" i="36"/>
  <c r="L216" i="36"/>
  <c r="L225" i="36"/>
  <c r="L152" i="36"/>
  <c r="L254" i="36"/>
  <c r="L151" i="36"/>
  <c r="L258" i="36"/>
  <c r="L223" i="36"/>
  <c r="L211" i="36"/>
  <c r="L191" i="36"/>
  <c r="L157" i="36"/>
  <c r="L251" i="36"/>
  <c r="L245" i="36"/>
  <c r="L233" i="36"/>
  <c r="L181" i="36"/>
  <c r="L214" i="36"/>
  <c r="L147" i="36"/>
  <c r="L183" i="36"/>
  <c r="L222" i="36"/>
  <c r="L148" i="36"/>
  <c r="L262" i="36"/>
  <c r="L186" i="36"/>
  <c r="L228" i="36"/>
  <c r="L136" i="36"/>
  <c r="K186" i="36"/>
  <c r="K164" i="36"/>
  <c r="K250" i="36"/>
  <c r="K202" i="36"/>
  <c r="K194" i="36"/>
  <c r="K195" i="36"/>
  <c r="K162" i="36"/>
  <c r="K178" i="36"/>
  <c r="K220" i="36"/>
  <c r="K255" i="36"/>
  <c r="K146" i="36"/>
  <c r="K244" i="36"/>
  <c r="K176" i="36"/>
  <c r="K249" i="36"/>
  <c r="K226" i="36"/>
  <c r="K246" i="36"/>
  <c r="K140" i="36"/>
  <c r="Q156" i="35"/>
  <c r="L153" i="35"/>
  <c r="L151" i="35"/>
  <c r="L149" i="35"/>
  <c r="L168" i="35"/>
  <c r="L215" i="35"/>
  <c r="L246" i="35"/>
  <c r="L265" i="35"/>
  <c r="L267" i="35"/>
  <c r="L235" i="35"/>
  <c r="L259" i="35"/>
  <c r="L139" i="35"/>
  <c r="L189" i="35"/>
  <c r="L145" i="35"/>
  <c r="L160" i="35"/>
  <c r="L226" i="35"/>
  <c r="L242" i="35"/>
  <c r="L261" i="35"/>
  <c r="L269" i="35"/>
  <c r="L156" i="35"/>
  <c r="L164" i="35"/>
  <c r="L172" i="35"/>
  <c r="L138" i="35"/>
  <c r="L147" i="35"/>
  <c r="L176" i="35"/>
  <c r="L194" i="35"/>
  <c r="L228" i="35"/>
  <c r="L244" i="35"/>
  <c r="L251" i="35"/>
  <c r="L263" i="35"/>
  <c r="L190" i="35"/>
  <c r="L202" i="35"/>
  <c r="L248" i="35"/>
  <c r="L141" i="35"/>
  <c r="L192" i="35"/>
  <c r="L143" i="35"/>
  <c r="L159" i="35"/>
  <c r="L167" i="35"/>
  <c r="L175" i="35"/>
  <c r="L182" i="35"/>
  <c r="L186" i="35"/>
  <c r="L154" i="35"/>
  <c r="L162" i="35"/>
  <c r="L170" i="35"/>
  <c r="L178" i="35"/>
  <c r="L200" i="35"/>
  <c r="L224" i="35"/>
  <c r="L205" i="35"/>
  <c r="L213" i="35"/>
  <c r="L232" i="35"/>
  <c r="L198" i="35"/>
  <c r="L207" i="35"/>
  <c r="L253" i="35"/>
  <c r="L257" i="35"/>
  <c r="L136" i="35"/>
  <c r="L196" i="35"/>
  <c r="L238" i="35"/>
  <c r="L240" i="35"/>
  <c r="L171" i="35"/>
  <c r="L203" i="35"/>
  <c r="L180" i="35"/>
  <c r="L163" i="35"/>
  <c r="L150" i="35"/>
  <c r="L206" i="35"/>
  <c r="L187" i="35"/>
  <c r="T187" i="35" s="1"/>
  <c r="L270" i="35"/>
  <c r="L211" i="35"/>
  <c r="L183" i="35"/>
  <c r="L157" i="35"/>
  <c r="L155" i="35"/>
  <c r="L158" i="35"/>
  <c r="L268" i="35"/>
  <c r="L220" i="35"/>
  <c r="L230" i="35"/>
  <c r="L236" i="35"/>
  <c r="L245" i="35"/>
  <c r="L219" i="35"/>
  <c r="L195" i="35"/>
  <c r="L146" i="35"/>
  <c r="L137" i="35"/>
  <c r="L231" i="35"/>
  <c r="L181" i="35"/>
  <c r="L252" i="35"/>
  <c r="L227" i="35"/>
  <c r="L179" i="35"/>
  <c r="L185" i="35"/>
  <c r="L208" i="35"/>
  <c r="L199" i="35"/>
  <c r="L209" i="35"/>
  <c r="L197" i="35"/>
  <c r="L234" i="35"/>
  <c r="L247" i="35"/>
  <c r="L177" i="35"/>
  <c r="L258" i="35"/>
  <c r="L223" i="35"/>
  <c r="L237" i="35"/>
  <c r="L142" i="35"/>
  <c r="L210" i="35"/>
  <c r="L169" i="35"/>
  <c r="L264" i="35"/>
  <c r="L260" i="35"/>
  <c r="L243" i="35"/>
  <c r="L217" i="35"/>
  <c r="L241" i="35"/>
  <c r="L256" i="35"/>
  <c r="L233" i="35"/>
  <c r="L204" i="35"/>
  <c r="T204" i="35" s="1"/>
  <c r="L166" i="35"/>
  <c r="L254" i="35"/>
  <c r="L216" i="35"/>
  <c r="L201" i="35"/>
  <c r="L188" i="35"/>
  <c r="L249" i="35"/>
  <c r="L212" i="35"/>
  <c r="L222" i="35"/>
  <c r="L229" i="35"/>
  <c r="L221" i="35"/>
  <c r="L161" i="35"/>
  <c r="L140" i="35"/>
  <c r="L250" i="35"/>
  <c r="L255" i="35"/>
  <c r="L218" i="35"/>
  <c r="L173" i="35"/>
  <c r="L174" i="35"/>
  <c r="L144" i="35"/>
  <c r="L135" i="35"/>
  <c r="L191" i="35"/>
  <c r="L152" i="35"/>
  <c r="L266" i="35"/>
  <c r="T266" i="35" s="1"/>
  <c r="L239" i="35"/>
  <c r="L193" i="35"/>
  <c r="L134" i="35"/>
  <c r="L262" i="35"/>
  <c r="L214" i="35"/>
  <c r="L165" i="35"/>
  <c r="L184" i="35"/>
  <c r="L225" i="35"/>
  <c r="T225" i="35" s="1"/>
  <c r="L148" i="35"/>
  <c r="Q270" i="35"/>
  <c r="Q225" i="35"/>
  <c r="Q203" i="35"/>
  <c r="Q266" i="35"/>
  <c r="M7" i="35"/>
  <c r="S7" i="35" s="1"/>
  <c r="M6" i="35"/>
  <c r="S6" i="35" s="1"/>
  <c r="K26" i="36"/>
  <c r="Q26" i="36" s="1"/>
  <c r="M27" i="36"/>
  <c r="S27" i="36" s="1"/>
  <c r="L5" i="30"/>
  <c r="R5" i="30" s="1"/>
  <c r="L9" i="35"/>
  <c r="R9" i="35" s="1"/>
  <c r="L5" i="35"/>
  <c r="K4" i="3"/>
  <c r="Q4" i="3" s="1"/>
  <c r="M32" i="36"/>
  <c r="S32" i="36" s="1"/>
  <c r="M5" i="35"/>
  <c r="S5" i="35" s="1"/>
  <c r="L5" i="39"/>
  <c r="V5" i="39" s="1"/>
  <c r="L3" i="32"/>
  <c r="V3" i="32" s="1"/>
  <c r="M11" i="35"/>
  <c r="S11" i="35" s="1"/>
  <c r="K8" i="35"/>
  <c r="M8" i="35"/>
  <c r="S8" i="35" s="1"/>
  <c r="L7" i="35"/>
  <c r="M5" i="40"/>
  <c r="M6" i="40" s="1"/>
  <c r="M26" i="36"/>
  <c r="S26" i="36" s="1"/>
  <c r="K11" i="35"/>
  <c r="Q11" i="35" s="1"/>
  <c r="M27" i="35"/>
  <c r="S27" i="35" s="1"/>
  <c r="L35" i="35"/>
  <c r="R35" i="35" s="1"/>
  <c r="L28" i="36"/>
  <c r="R28" i="36" s="1"/>
  <c r="M34" i="36"/>
  <c r="S34" i="36" s="1"/>
  <c r="M37" i="36"/>
  <c r="S37" i="36" s="1"/>
  <c r="L13" i="35"/>
  <c r="L22" i="35"/>
  <c r="L10" i="35"/>
  <c r="R10" i="35" s="1"/>
  <c r="M36" i="35"/>
  <c r="S36" i="35" s="1"/>
  <c r="K15" i="35"/>
  <c r="Q15" i="35" s="1"/>
  <c r="L8" i="35"/>
  <c r="L11" i="35"/>
  <c r="M22" i="35"/>
  <c r="S22" i="35" s="1"/>
  <c r="K6" i="23"/>
  <c r="Q6" i="23" s="1"/>
  <c r="L37" i="35"/>
  <c r="K41" i="36"/>
  <c r="K38" i="36"/>
  <c r="Q38" i="36" s="1"/>
  <c r="K30" i="36"/>
  <c r="Q30" i="36" s="1"/>
  <c r="L43" i="36"/>
  <c r="R43" i="36" s="1"/>
  <c r="K34" i="36"/>
  <c r="L40" i="36"/>
  <c r="R40" i="36" s="1"/>
  <c r="M40" i="36"/>
  <c r="S40" i="36" s="1"/>
  <c r="L31" i="35"/>
  <c r="R31" i="35" s="1"/>
  <c r="M41" i="35"/>
  <c r="S41" i="35" s="1"/>
  <c r="L20" i="35"/>
  <c r="L6" i="35"/>
  <c r="L43" i="35"/>
  <c r="R43" i="35" s="1"/>
  <c r="M17" i="35"/>
  <c r="S17" i="35" s="1"/>
  <c r="L26" i="36"/>
  <c r="R26" i="36" s="1"/>
  <c r="L41" i="36"/>
  <c r="R41" i="36" s="1"/>
  <c r="K19" i="35"/>
  <c r="K17" i="35"/>
  <c r="L14" i="35"/>
  <c r="R14" i="35" s="1"/>
  <c r="M14" i="35"/>
  <c r="S14" i="35" s="1"/>
  <c r="M20" i="35"/>
  <c r="S20" i="35" s="1"/>
  <c r="M28" i="35"/>
  <c r="S28" i="35" s="1"/>
  <c r="M16" i="35"/>
  <c r="S16" i="35" s="1"/>
  <c r="M13" i="35"/>
  <c r="S13" i="35" s="1"/>
  <c r="P4" i="41"/>
  <c r="P5" i="41" s="1"/>
  <c r="K25" i="35"/>
  <c r="Q25" i="35" s="1"/>
  <c r="K32" i="35"/>
  <c r="Q32" i="35" s="1"/>
  <c r="K13" i="35"/>
  <c r="L44" i="35"/>
  <c r="M19" i="35"/>
  <c r="S19" i="35" s="1"/>
  <c r="M42" i="35"/>
  <c r="S42" i="35" s="1"/>
  <c r="M15" i="35"/>
  <c r="S15" i="35" s="1"/>
  <c r="M18" i="35"/>
  <c r="S18" i="35" s="1"/>
  <c r="L29" i="35"/>
  <c r="R29" i="35" s="1"/>
  <c r="K14" i="35"/>
  <c r="T14" i="35" s="1"/>
  <c r="K37" i="35"/>
  <c r="Q37" i="35" s="1"/>
  <c r="M9" i="35"/>
  <c r="S9" i="35" s="1"/>
  <c r="M12" i="35"/>
  <c r="S12" i="35" s="1"/>
  <c r="M23" i="35"/>
  <c r="S23" i="35" s="1"/>
  <c r="M21" i="35"/>
  <c r="S21" i="35" s="1"/>
  <c r="M10" i="35"/>
  <c r="S10" i="35" s="1"/>
  <c r="M43" i="35"/>
  <c r="S43" i="35" s="1"/>
  <c r="L17" i="38"/>
  <c r="R17" i="38" s="1"/>
  <c r="K44" i="35"/>
  <c r="Q44" i="35" s="1"/>
  <c r="L39" i="35"/>
  <c r="L35" i="36"/>
  <c r="R35" i="36" s="1"/>
  <c r="L31" i="36"/>
  <c r="R31" i="36" s="1"/>
  <c r="L38" i="36"/>
  <c r="R38" i="36" s="1"/>
  <c r="L42" i="36"/>
  <c r="R42" i="36" s="1"/>
  <c r="M41" i="36"/>
  <c r="S41" i="36" s="1"/>
  <c r="L34" i="36"/>
  <c r="R34" i="36" s="1"/>
  <c r="L27" i="36"/>
  <c r="R27" i="36" s="1"/>
  <c r="K43" i="36"/>
  <c r="Q43" i="36" s="1"/>
  <c r="K39" i="36"/>
  <c r="Q39" i="36" s="1"/>
  <c r="K31" i="36"/>
  <c r="L32" i="36"/>
  <c r="K5" i="41"/>
  <c r="Q5" i="41"/>
  <c r="L29" i="36"/>
  <c r="R29" i="36" s="1"/>
  <c r="K33" i="35"/>
  <c r="Q33" i="35" s="1"/>
  <c r="K29" i="35"/>
  <c r="K38" i="35"/>
  <c r="K10" i="35"/>
  <c r="Q10" i="35" s="1"/>
  <c r="K41" i="35"/>
  <c r="Q41" i="35" s="1"/>
  <c r="K23" i="35"/>
  <c r="Q23" i="35" s="1"/>
  <c r="K18" i="35"/>
  <c r="K30" i="35"/>
  <c r="Q30" i="35" s="1"/>
  <c r="K31" i="35"/>
  <c r="K42" i="36"/>
  <c r="Q42" i="36" s="1"/>
  <c r="K35" i="36"/>
  <c r="K36" i="36"/>
  <c r="Q36" i="36" s="1"/>
  <c r="K29" i="36"/>
  <c r="Q29" i="36" s="1"/>
  <c r="K28" i="36"/>
  <c r="Q28" i="36" s="1"/>
  <c r="M25" i="36"/>
  <c r="S25" i="36" s="1"/>
  <c r="M33" i="36"/>
  <c r="S33" i="36" s="1"/>
  <c r="M38" i="36"/>
  <c r="S38" i="36" s="1"/>
  <c r="M43" i="36"/>
  <c r="S43" i="36" s="1"/>
  <c r="M39" i="36"/>
  <c r="S39" i="36" s="1"/>
  <c r="M30" i="36"/>
  <c r="S30" i="36" s="1"/>
  <c r="L34" i="35"/>
  <c r="R34" i="35" s="1"/>
  <c r="L25" i="35"/>
  <c r="R25" i="35" s="1"/>
  <c r="L16" i="35"/>
  <c r="R16" i="35" s="1"/>
  <c r="L36" i="35"/>
  <c r="R36" i="35" s="1"/>
  <c r="L28" i="35"/>
  <c r="R28" i="35" s="1"/>
  <c r="L40" i="35"/>
  <c r="R40" i="35" s="1"/>
  <c r="L41" i="35"/>
  <c r="R41" i="35" s="1"/>
  <c r="L15" i="35"/>
  <c r="R15" i="35" s="1"/>
  <c r="K44" i="36"/>
  <c r="Q44" i="36" s="1"/>
  <c r="M34" i="35"/>
  <c r="S34" i="35" s="1"/>
  <c r="M35" i="35"/>
  <c r="S35" i="35" s="1"/>
  <c r="M40" i="35"/>
  <c r="S40" i="35" s="1"/>
  <c r="M33" i="35"/>
  <c r="S33" i="35" s="1"/>
  <c r="M29" i="35"/>
  <c r="S29" i="35" s="1"/>
  <c r="M44" i="36"/>
  <c r="S44" i="36" s="1"/>
  <c r="O4" i="41"/>
  <c r="K4" i="40"/>
  <c r="N4" i="40"/>
  <c r="O4" i="40"/>
  <c r="L5" i="41"/>
  <c r="R5" i="41"/>
  <c r="L39" i="36"/>
  <c r="R39" i="36" s="1"/>
  <c r="K16" i="35"/>
  <c r="K24" i="35"/>
  <c r="K27" i="35"/>
  <c r="K21" i="35"/>
  <c r="Q21" i="35" s="1"/>
  <c r="K42" i="35"/>
  <c r="Q42" i="35" s="1"/>
  <c r="K34" i="35"/>
  <c r="Q34" i="35" s="1"/>
  <c r="K12" i="35"/>
  <c r="K39" i="35"/>
  <c r="Q39" i="35" s="1"/>
  <c r="K20" i="35"/>
  <c r="K6" i="35"/>
  <c r="Q6" i="35" s="1"/>
  <c r="K32" i="36"/>
  <c r="Q32" i="36" s="1"/>
  <c r="K37" i="36"/>
  <c r="Q37" i="36" s="1"/>
  <c r="K40" i="36"/>
  <c r="Q40" i="36" s="1"/>
  <c r="K33" i="36"/>
  <c r="K27" i="36"/>
  <c r="M35" i="36"/>
  <c r="S35" i="36" s="1"/>
  <c r="M36" i="36"/>
  <c r="S36" i="36" s="1"/>
  <c r="M29" i="36"/>
  <c r="S29" i="36" s="1"/>
  <c r="L24" i="35"/>
  <c r="L27" i="35"/>
  <c r="R27" i="35" s="1"/>
  <c r="L19" i="35"/>
  <c r="R19" i="35" s="1"/>
  <c r="L32" i="35"/>
  <c r="L33" i="35"/>
  <c r="R33" i="35" s="1"/>
  <c r="L23" i="35"/>
  <c r="R23" i="35" s="1"/>
  <c r="L17" i="35"/>
  <c r="L30" i="35"/>
  <c r="R30" i="35" s="1"/>
  <c r="M31" i="35"/>
  <c r="S31" i="35" s="1"/>
  <c r="M24" i="35"/>
  <c r="S24" i="35" s="1"/>
  <c r="M37" i="35"/>
  <c r="S37" i="35" s="1"/>
  <c r="M30" i="35"/>
  <c r="S30" i="35" s="1"/>
  <c r="L44" i="36"/>
  <c r="R44" i="36" s="1"/>
  <c r="M44" i="35"/>
  <c r="S44" i="35" s="1"/>
  <c r="L37" i="36"/>
  <c r="L30" i="36"/>
  <c r="R30" i="36" s="1"/>
  <c r="L36" i="36"/>
  <c r="R36" i="36" s="1"/>
  <c r="L33" i="36"/>
  <c r="K28" i="35"/>
  <c r="Q28" i="35" s="1"/>
  <c r="K36" i="35"/>
  <c r="Q36" i="35" s="1"/>
  <c r="K7" i="35"/>
  <c r="K9" i="35"/>
  <c r="Q9" i="35" s="1"/>
  <c r="K22" i="35"/>
  <c r="Q22" i="35" s="1"/>
  <c r="K35" i="35"/>
  <c r="K26" i="35"/>
  <c r="Q26" i="35" s="1"/>
  <c r="K40" i="35"/>
  <c r="Q40" i="35" s="1"/>
  <c r="K43" i="35"/>
  <c r="K5" i="35"/>
  <c r="M42" i="36"/>
  <c r="S42" i="36" s="1"/>
  <c r="M31" i="36"/>
  <c r="S31" i="36" s="1"/>
  <c r="M28" i="36"/>
  <c r="S28" i="36" s="1"/>
  <c r="L38" i="35"/>
  <c r="R38" i="35" s="1"/>
  <c r="L26" i="35"/>
  <c r="R26" i="35" s="1"/>
  <c r="L12" i="35"/>
  <c r="R12" i="35" s="1"/>
  <c r="L21" i="35"/>
  <c r="L18" i="35"/>
  <c r="R18" i="35" s="1"/>
  <c r="L42" i="35"/>
  <c r="R42" i="35" s="1"/>
  <c r="M32" i="35"/>
  <c r="S32" i="35" s="1"/>
  <c r="M26" i="35"/>
  <c r="S26" i="35" s="1"/>
  <c r="M25" i="35"/>
  <c r="S25" i="35" s="1"/>
  <c r="M38" i="35"/>
  <c r="S38" i="35" s="1"/>
  <c r="M39" i="35"/>
  <c r="S39" i="35" s="1"/>
  <c r="N4" i="41"/>
  <c r="P4" i="40"/>
  <c r="L4" i="40"/>
  <c r="M5" i="41"/>
  <c r="S5" i="41"/>
  <c r="L7" i="39"/>
  <c r="R7" i="39" s="1"/>
  <c r="M6" i="39"/>
  <c r="S6" i="39" s="1"/>
  <c r="L10" i="38"/>
  <c r="L6" i="32"/>
  <c r="R6" i="32" s="1"/>
  <c r="M13" i="39"/>
  <c r="S13" i="39" s="1"/>
  <c r="L21" i="38"/>
  <c r="R21" i="38" s="1"/>
  <c r="M7" i="39"/>
  <c r="S7" i="39" s="1"/>
  <c r="M124" i="39"/>
  <c r="S124" i="39" s="1"/>
  <c r="L16" i="38"/>
  <c r="R16" i="38" s="1"/>
  <c r="L9" i="38"/>
  <c r="R9" i="38" s="1"/>
  <c r="L38" i="38"/>
  <c r="R38" i="38" s="1"/>
  <c r="M10" i="39"/>
  <c r="S10" i="39" s="1"/>
  <c r="M12" i="39"/>
  <c r="S12" i="39" s="1"/>
  <c r="K5" i="23"/>
  <c r="Q5" i="23" s="1"/>
  <c r="L8" i="38"/>
  <c r="R8" i="38" s="1"/>
  <c r="L34" i="38"/>
  <c r="L7" i="38"/>
  <c r="R7" i="38" s="1"/>
  <c r="L90" i="39"/>
  <c r="R90" i="39" s="1"/>
  <c r="L14" i="39"/>
  <c r="R14" i="39" s="1"/>
  <c r="M26" i="39"/>
  <c r="S26" i="39" s="1"/>
  <c r="M11" i="39"/>
  <c r="S11" i="39" s="1"/>
  <c r="K4" i="32"/>
  <c r="M121" i="39"/>
  <c r="S121" i="39" s="1"/>
  <c r="K118" i="38"/>
  <c r="Q118" i="38" s="1"/>
  <c r="L123" i="38"/>
  <c r="R123" i="38" s="1"/>
  <c r="L6" i="38"/>
  <c r="R6" i="38" s="1"/>
  <c r="L25" i="38"/>
  <c r="R25" i="38" s="1"/>
  <c r="M9" i="39"/>
  <c r="S9" i="39" s="1"/>
  <c r="M8" i="39"/>
  <c r="S8" i="39" s="1"/>
  <c r="L117" i="38"/>
  <c r="L92" i="38"/>
  <c r="M97" i="39"/>
  <c r="S97" i="39" s="1"/>
  <c r="M61" i="39"/>
  <c r="S61" i="39" s="1"/>
  <c r="L101" i="39"/>
  <c r="L113" i="39"/>
  <c r="L32" i="39"/>
  <c r="K103" i="38"/>
  <c r="L13" i="38"/>
  <c r="L69" i="38"/>
  <c r="L76" i="38"/>
  <c r="L48" i="38"/>
  <c r="L23" i="38"/>
  <c r="L72" i="38"/>
  <c r="L89" i="38"/>
  <c r="L32" i="38"/>
  <c r="L116" i="38"/>
  <c r="L104" i="38"/>
  <c r="L40" i="38"/>
  <c r="L95" i="38"/>
  <c r="L86" i="38"/>
  <c r="L19" i="38"/>
  <c r="L36" i="38"/>
  <c r="L85" i="38"/>
  <c r="L100" i="38"/>
  <c r="L132" i="38"/>
  <c r="L64" i="38"/>
  <c r="L113" i="38"/>
  <c r="L93" i="38"/>
  <c r="L58" i="38"/>
  <c r="L119" i="38"/>
  <c r="L61" i="38"/>
  <c r="L109" i="38"/>
  <c r="L33" i="38"/>
  <c r="L75" i="38"/>
  <c r="L131" i="38"/>
  <c r="L37" i="38"/>
  <c r="L55" i="38"/>
  <c r="L115" i="38"/>
  <c r="L24" i="38"/>
  <c r="L20" i="38"/>
  <c r="L73" i="38"/>
  <c r="L50" i="38"/>
  <c r="L84" i="38"/>
  <c r="L29" i="38"/>
  <c r="L88" i="38"/>
  <c r="L28" i="38"/>
  <c r="L79" i="38"/>
  <c r="L62" i="38"/>
  <c r="L22" i="38"/>
  <c r="L114" i="38"/>
  <c r="L42" i="38"/>
  <c r="L130" i="38"/>
  <c r="L68" i="38"/>
  <c r="L81" i="38"/>
  <c r="L31" i="38"/>
  <c r="L96" i="38"/>
  <c r="L103" i="38"/>
  <c r="L122" i="38"/>
  <c r="L26" i="38"/>
  <c r="L56" i="38"/>
  <c r="L87" i="38"/>
  <c r="L46" i="38"/>
  <c r="L14" i="38"/>
  <c r="L77" i="38"/>
  <c r="L11" i="38"/>
  <c r="L43" i="38"/>
  <c r="L57" i="38"/>
  <c r="L129" i="38"/>
  <c r="L94" i="38"/>
  <c r="R5" i="38"/>
  <c r="L74" i="38"/>
  <c r="L18" i="38"/>
  <c r="L125" i="38"/>
  <c r="L52" i="38"/>
  <c r="L47" i="38"/>
  <c r="L66" i="38"/>
  <c r="L82" i="38"/>
  <c r="L35" i="38"/>
  <c r="L111" i="38"/>
  <c r="L120" i="38"/>
  <c r="L128" i="38"/>
  <c r="L53" i="38"/>
  <c r="L105" i="38"/>
  <c r="L39" i="38"/>
  <c r="L83" i="38"/>
  <c r="L70" i="38"/>
  <c r="L108" i="38"/>
  <c r="M81" i="39"/>
  <c r="S81" i="39" s="1"/>
  <c r="M21" i="39"/>
  <c r="S21" i="39" s="1"/>
  <c r="M54" i="39"/>
  <c r="S54" i="39" s="1"/>
  <c r="M105" i="39"/>
  <c r="S105" i="39" s="1"/>
  <c r="M48" i="39"/>
  <c r="S48" i="39" s="1"/>
  <c r="M15" i="39"/>
  <c r="S15" i="39" s="1"/>
  <c r="M43" i="39"/>
  <c r="S43" i="39" s="1"/>
  <c r="L52" i="39"/>
  <c r="L55" i="39"/>
  <c r="L13" i="39"/>
  <c r="L128" i="39"/>
  <c r="L126" i="39"/>
  <c r="L124" i="38"/>
  <c r="L110" i="38"/>
  <c r="L118" i="38"/>
  <c r="L59" i="38"/>
  <c r="L133" i="38"/>
  <c r="M93" i="39"/>
  <c r="S93" i="39" s="1"/>
  <c r="L70" i="39"/>
  <c r="K84" i="38"/>
  <c r="L44" i="38"/>
  <c r="L106" i="38"/>
  <c r="L45" i="38"/>
  <c r="L112" i="38"/>
  <c r="L54" i="38"/>
  <c r="L98" i="38"/>
  <c r="L49" i="38"/>
  <c r="L71" i="38"/>
  <c r="L127" i="38"/>
  <c r="R10" i="38"/>
  <c r="L121" i="38"/>
  <c r="L99" i="38"/>
  <c r="L12" i="38"/>
  <c r="M32" i="39"/>
  <c r="S32" i="39" s="1"/>
  <c r="M68" i="39"/>
  <c r="S68" i="39" s="1"/>
  <c r="M38" i="39"/>
  <c r="S38" i="39" s="1"/>
  <c r="M20" i="39"/>
  <c r="S20" i="39" s="1"/>
  <c r="M22" i="39"/>
  <c r="S22" i="39" s="1"/>
  <c r="M111" i="39"/>
  <c r="S111" i="39" s="1"/>
  <c r="M96" i="39"/>
  <c r="S96" i="39" s="1"/>
  <c r="M16" i="39"/>
  <c r="S16" i="39" s="1"/>
  <c r="L130" i="39"/>
  <c r="L118" i="39"/>
  <c r="L21" i="39"/>
  <c r="L24" i="39"/>
  <c r="L26" i="39"/>
  <c r="L44" i="39"/>
  <c r="L123" i="39"/>
  <c r="L121" i="39"/>
  <c r="L54" i="39"/>
  <c r="K113" i="38"/>
  <c r="K56" i="38"/>
  <c r="K55" i="38"/>
  <c r="K123" i="38"/>
  <c r="K121" i="38"/>
  <c r="K127" i="38"/>
  <c r="K70" i="38"/>
  <c r="K54" i="38"/>
  <c r="K101" i="38"/>
  <c r="K98" i="38"/>
  <c r="K87" i="38"/>
  <c r="K122" i="38"/>
  <c r="K48" i="38"/>
  <c r="K7" i="38"/>
  <c r="K40" i="38"/>
  <c r="K47" i="38"/>
  <c r="K81" i="38"/>
  <c r="K82" i="38"/>
  <c r="K60" i="38"/>
  <c r="K90" i="38"/>
  <c r="K49" i="38"/>
  <c r="K8" i="38"/>
  <c r="K30" i="38"/>
  <c r="K26" i="38"/>
  <c r="K83" i="38"/>
  <c r="K22" i="38"/>
  <c r="K77" i="38"/>
  <c r="K57" i="38"/>
  <c r="K80" i="38"/>
  <c r="K46" i="38"/>
  <c r="K66" i="38"/>
  <c r="K96" i="38"/>
  <c r="K17" i="38"/>
  <c r="K99" i="38"/>
  <c r="K63" i="38"/>
  <c r="K27" i="38"/>
  <c r="K39" i="38"/>
  <c r="K89" i="38"/>
  <c r="K114" i="38"/>
  <c r="K107" i="38"/>
  <c r="K74" i="38"/>
  <c r="K14" i="38"/>
  <c r="K85" i="38"/>
  <c r="K88" i="38"/>
  <c r="K128" i="38"/>
  <c r="K52" i="38"/>
  <c r="K105" i="38"/>
  <c r="K50" i="38"/>
  <c r="K19" i="38"/>
  <c r="K34" i="38"/>
  <c r="K86" i="38"/>
  <c r="K38" i="38"/>
  <c r="K21" i="38"/>
  <c r="K112" i="38"/>
  <c r="K129" i="38"/>
  <c r="K45" i="38"/>
  <c r="K32" i="38"/>
  <c r="K133" i="38"/>
  <c r="K15" i="38"/>
  <c r="K31" i="38"/>
  <c r="K43" i="38"/>
  <c r="K67" i="38"/>
  <c r="K76" i="38"/>
  <c r="K109" i="38"/>
  <c r="K126" i="38"/>
  <c r="K73" i="38"/>
  <c r="K61" i="38"/>
  <c r="K33" i="38"/>
  <c r="K23" i="38"/>
  <c r="K62" i="38"/>
  <c r="K91" i="38"/>
  <c r="K100" i="38"/>
  <c r="K119" i="38"/>
  <c r="K65" i="38"/>
  <c r="K41" i="38"/>
  <c r="K130" i="38"/>
  <c r="K25" i="38"/>
  <c r="K104" i="38"/>
  <c r="K20" i="38"/>
  <c r="K16" i="38"/>
  <c r="K116" i="38"/>
  <c r="K28" i="38"/>
  <c r="K51" i="38"/>
  <c r="K69" i="38"/>
  <c r="K35" i="38"/>
  <c r="K108" i="38"/>
  <c r="K125" i="38"/>
  <c r="K18" i="38"/>
  <c r="K111" i="38"/>
  <c r="K37" i="38"/>
  <c r="K29" i="38"/>
  <c r="K95" i="38"/>
  <c r="K92" i="38"/>
  <c r="K68" i="38"/>
  <c r="K97" i="38"/>
  <c r="K64" i="38"/>
  <c r="K36" i="38"/>
  <c r="K106" i="38"/>
  <c r="K132" i="38"/>
  <c r="K124" i="38"/>
  <c r="K13" i="38"/>
  <c r="K10" i="38"/>
  <c r="K117" i="38"/>
  <c r="K58" i="38"/>
  <c r="K11" i="38"/>
  <c r="K75" i="38"/>
  <c r="K12" i="38"/>
  <c r="K24" i="38"/>
  <c r="K44" i="38"/>
  <c r="K120" i="38"/>
  <c r="K42" i="38"/>
  <c r="K9" i="38"/>
  <c r="K102" i="38"/>
  <c r="K131" i="38"/>
  <c r="K78" i="38"/>
  <c r="K71" i="38"/>
  <c r="K115" i="38"/>
  <c r="K79" i="38"/>
  <c r="K72" i="38"/>
  <c r="K110" i="38"/>
  <c r="K53" i="38"/>
  <c r="K6" i="38"/>
  <c r="L97" i="38"/>
  <c r="L90" i="38"/>
  <c r="L67" i="38"/>
  <c r="L60" i="38"/>
  <c r="L126" i="38"/>
  <c r="M40" i="39"/>
  <c r="S40" i="39" s="1"/>
  <c r="L74" i="39"/>
  <c r="L96" i="39"/>
  <c r="L112" i="39"/>
  <c r="L61" i="39"/>
  <c r="K93" i="38"/>
  <c r="L30" i="38"/>
  <c r="L78" i="38"/>
  <c r="L27" i="38"/>
  <c r="L63" i="38"/>
  <c r="L107" i="38"/>
  <c r="L91" i="38"/>
  <c r="L80" i="38"/>
  <c r="L101" i="38"/>
  <c r="L15" i="38"/>
  <c r="L102" i="38"/>
  <c r="L65" i="38"/>
  <c r="L41" i="38"/>
  <c r="L51" i="38"/>
  <c r="M84" i="39"/>
  <c r="S84" i="39" s="1"/>
  <c r="M78" i="39"/>
  <c r="S78" i="39" s="1"/>
  <c r="M76" i="39"/>
  <c r="S76" i="39" s="1"/>
  <c r="M55" i="39"/>
  <c r="S55" i="39" s="1"/>
  <c r="M130" i="39"/>
  <c r="S130" i="39" s="1"/>
  <c r="M73" i="39"/>
  <c r="S73" i="39" s="1"/>
  <c r="M77" i="39"/>
  <c r="S77" i="39" s="1"/>
  <c r="M80" i="39"/>
  <c r="S80" i="39" s="1"/>
  <c r="L89" i="39"/>
  <c r="L62" i="39"/>
  <c r="L25" i="39"/>
  <c r="L23" i="39"/>
  <c r="L22" i="39"/>
  <c r="L56" i="39"/>
  <c r="L33" i="39"/>
  <c r="L78" i="39"/>
  <c r="K94" i="38"/>
  <c r="K59" i="38"/>
  <c r="M98" i="39"/>
  <c r="S98" i="39" s="1"/>
  <c r="M44" i="39"/>
  <c r="S44" i="39" s="1"/>
  <c r="M59" i="39"/>
  <c r="S59" i="39" s="1"/>
  <c r="M126" i="39"/>
  <c r="S126" i="39" s="1"/>
  <c r="M91" i="39"/>
  <c r="S91" i="39" s="1"/>
  <c r="M57" i="39"/>
  <c r="S57" i="39" s="1"/>
  <c r="M131" i="39"/>
  <c r="S131" i="39" s="1"/>
  <c r="M82" i="39"/>
  <c r="S82" i="39" s="1"/>
  <c r="M49" i="39"/>
  <c r="S49" i="39" s="1"/>
  <c r="M100" i="39"/>
  <c r="S100" i="39" s="1"/>
  <c r="M60" i="39"/>
  <c r="S60" i="39" s="1"/>
  <c r="M70" i="39"/>
  <c r="S70" i="39" s="1"/>
  <c r="M92" i="39"/>
  <c r="S92" i="39" s="1"/>
  <c r="M127" i="39"/>
  <c r="S127" i="39" s="1"/>
  <c r="M66" i="39"/>
  <c r="S66" i="39" s="1"/>
  <c r="M109" i="39"/>
  <c r="S109" i="39" s="1"/>
  <c r="M102" i="39"/>
  <c r="S102" i="39" s="1"/>
  <c r="M113" i="39"/>
  <c r="S113" i="39" s="1"/>
  <c r="M132" i="39"/>
  <c r="S132" i="39" s="1"/>
  <c r="M107" i="39"/>
  <c r="S107" i="39" s="1"/>
  <c r="M17" i="39"/>
  <c r="S17" i="39" s="1"/>
  <c r="M34" i="39"/>
  <c r="S34" i="39" s="1"/>
  <c r="M104" i="39"/>
  <c r="S104" i="39" s="1"/>
  <c r="M33" i="39"/>
  <c r="S33" i="39" s="1"/>
  <c r="M74" i="39"/>
  <c r="S74" i="39" s="1"/>
  <c r="M103" i="39"/>
  <c r="S103" i="39" s="1"/>
  <c r="M117" i="39"/>
  <c r="S117" i="39" s="1"/>
  <c r="M18" i="39"/>
  <c r="S18" i="39" s="1"/>
  <c r="L15" i="39"/>
  <c r="L107" i="39"/>
  <c r="L68" i="39"/>
  <c r="L88" i="39"/>
  <c r="L127" i="39"/>
  <c r="L8" i="39"/>
  <c r="L125" i="39"/>
  <c r="L87" i="39"/>
  <c r="L108" i="39"/>
  <c r="L18" i="39"/>
  <c r="L109" i="39"/>
  <c r="L117" i="39"/>
  <c r="L76" i="39"/>
  <c r="L47" i="39"/>
  <c r="L35" i="39"/>
  <c r="L65" i="39"/>
  <c r="L93" i="39"/>
  <c r="L114" i="39"/>
  <c r="L41" i="39"/>
  <c r="L40" i="39"/>
  <c r="L34" i="39"/>
  <c r="L100" i="39"/>
  <c r="L12" i="39"/>
  <c r="L72" i="39"/>
  <c r="L77" i="39"/>
  <c r="L58" i="39"/>
  <c r="L43" i="39"/>
  <c r="L50" i="39"/>
  <c r="L10" i="39"/>
  <c r="L80" i="39"/>
  <c r="L85" i="39"/>
  <c r="L103" i="39"/>
  <c r="L11" i="39"/>
  <c r="M50" i="39"/>
  <c r="S50" i="39" s="1"/>
  <c r="K19" i="39"/>
  <c r="K10" i="39"/>
  <c r="K88" i="39"/>
  <c r="K35" i="39"/>
  <c r="K63" i="39"/>
  <c r="K66" i="39"/>
  <c r="K95" i="39"/>
  <c r="K79" i="39"/>
  <c r="K103" i="39"/>
  <c r="K6" i="39"/>
  <c r="K113" i="39"/>
  <c r="K62" i="39"/>
  <c r="K96" i="39"/>
  <c r="K102" i="39"/>
  <c r="K27" i="39"/>
  <c r="K74" i="39"/>
  <c r="K61" i="39"/>
  <c r="K36" i="39"/>
  <c r="K91" i="39"/>
  <c r="K75" i="39"/>
  <c r="K52" i="39"/>
  <c r="K130" i="39"/>
  <c r="K46" i="39"/>
  <c r="K13" i="39"/>
  <c r="K84" i="39"/>
  <c r="K38" i="39"/>
  <c r="K121" i="39"/>
  <c r="K128" i="39"/>
  <c r="K131" i="39"/>
  <c r="K99" i="39"/>
  <c r="K7" i="39"/>
  <c r="K64" i="39"/>
  <c r="K124" i="39"/>
  <c r="K20" i="39"/>
  <c r="K119" i="39"/>
  <c r="K47" i="39"/>
  <c r="K28" i="39"/>
  <c r="K32" i="39"/>
  <c r="K118" i="39"/>
  <c r="K117" i="39"/>
  <c r="K83" i="39"/>
  <c r="K97" i="39"/>
  <c r="K45" i="39"/>
  <c r="K31" i="39"/>
  <c r="K22" i="39"/>
  <c r="K76" i="39"/>
  <c r="K115" i="39"/>
  <c r="K48" i="39"/>
  <c r="K65" i="39"/>
  <c r="K24" i="39"/>
  <c r="K5" i="39"/>
  <c r="K72" i="39"/>
  <c r="K122" i="39"/>
  <c r="K42" i="39"/>
  <c r="K89" i="39"/>
  <c r="K73" i="39"/>
  <c r="K68" i="39"/>
  <c r="K127" i="39"/>
  <c r="K98" i="39"/>
  <c r="K44" i="39"/>
  <c r="K133" i="39"/>
  <c r="K132" i="39"/>
  <c r="K80" i="39"/>
  <c r="K126" i="39"/>
  <c r="K11" i="39"/>
  <c r="K37" i="39"/>
  <c r="K53" i="39"/>
  <c r="K85" i="39"/>
  <c r="K69" i="39"/>
  <c r="K114" i="39"/>
  <c r="K25" i="39"/>
  <c r="K104" i="39"/>
  <c r="K125" i="39"/>
  <c r="K33" i="39"/>
  <c r="K59" i="39"/>
  <c r="K112" i="39"/>
  <c r="K92" i="39"/>
  <c r="K123" i="39"/>
  <c r="K55" i="39"/>
  <c r="K86" i="39"/>
  <c r="K51" i="39"/>
  <c r="K101" i="39"/>
  <c r="K8" i="39"/>
  <c r="K34" i="39"/>
  <c r="K106" i="39"/>
  <c r="K87" i="39"/>
  <c r="K71" i="39"/>
  <c r="K120" i="39"/>
  <c r="K94" i="39"/>
  <c r="K56" i="39"/>
  <c r="K116" i="39"/>
  <c r="K109" i="39"/>
  <c r="K30" i="39"/>
  <c r="K105" i="39"/>
  <c r="K67" i="39"/>
  <c r="K50" i="39"/>
  <c r="K39" i="39"/>
  <c r="K70" i="39"/>
  <c r="K60" i="39"/>
  <c r="K14" i="39"/>
  <c r="K129" i="39"/>
  <c r="K15" i="39"/>
  <c r="K54" i="39"/>
  <c r="K100" i="39"/>
  <c r="K26" i="39"/>
  <c r="K77" i="39"/>
  <c r="K29" i="39"/>
  <c r="K12" i="39"/>
  <c r="K107" i="39"/>
  <c r="K16" i="39"/>
  <c r="K40" i="39"/>
  <c r="K90" i="39"/>
  <c r="K18" i="39"/>
  <c r="K49" i="39"/>
  <c r="K57" i="39"/>
  <c r="K21" i="39"/>
  <c r="K81" i="39"/>
  <c r="K78" i="39"/>
  <c r="K41" i="39"/>
  <c r="K58" i="39"/>
  <c r="K23" i="39"/>
  <c r="K108" i="39"/>
  <c r="K17" i="39"/>
  <c r="K9" i="39"/>
  <c r="K82" i="39"/>
  <c r="K111" i="39"/>
  <c r="K110" i="39"/>
  <c r="K43" i="39"/>
  <c r="K93" i="39"/>
  <c r="M110" i="39"/>
  <c r="S110" i="39" s="1"/>
  <c r="M51" i="39"/>
  <c r="S51" i="39" s="1"/>
  <c r="M125" i="39"/>
  <c r="S125" i="39" s="1"/>
  <c r="M35" i="39"/>
  <c r="S35" i="39" s="1"/>
  <c r="M46" i="39"/>
  <c r="S46" i="39" s="1"/>
  <c r="M69" i="39"/>
  <c r="S69" i="39" s="1"/>
  <c r="M53" i="39"/>
  <c r="S53" i="39" s="1"/>
  <c r="M63" i="39"/>
  <c r="S63" i="39" s="1"/>
  <c r="M19" i="39"/>
  <c r="S19" i="39" s="1"/>
  <c r="M120" i="39"/>
  <c r="S120" i="39" s="1"/>
  <c r="M72" i="39"/>
  <c r="S72" i="39" s="1"/>
  <c r="M67" i="39"/>
  <c r="S67" i="39" s="1"/>
  <c r="M27" i="39"/>
  <c r="S27" i="39" s="1"/>
  <c r="M116" i="39"/>
  <c r="S116" i="39" s="1"/>
  <c r="M112" i="39"/>
  <c r="S112" i="39" s="1"/>
  <c r="M95" i="39"/>
  <c r="S95" i="39" s="1"/>
  <c r="M86" i="39"/>
  <c r="S86" i="39" s="1"/>
  <c r="M14" i="39"/>
  <c r="S14" i="39" s="1"/>
  <c r="M64" i="39"/>
  <c r="S64" i="39" s="1"/>
  <c r="M28" i="39"/>
  <c r="S28" i="39" s="1"/>
  <c r="M118" i="39"/>
  <c r="S118" i="39" s="1"/>
  <c r="M89" i="39"/>
  <c r="S89" i="39" s="1"/>
  <c r="M65" i="39"/>
  <c r="S65" i="39" s="1"/>
  <c r="M47" i="39"/>
  <c r="S47" i="39" s="1"/>
  <c r="M133" i="39"/>
  <c r="S133" i="39" s="1"/>
  <c r="M56" i="39"/>
  <c r="S56" i="39" s="1"/>
  <c r="M41" i="39"/>
  <c r="S41" i="39" s="1"/>
  <c r="M114" i="39"/>
  <c r="S114" i="39" s="1"/>
  <c r="M42" i="39"/>
  <c r="S42" i="39" s="1"/>
  <c r="M90" i="39"/>
  <c r="S90" i="39" s="1"/>
  <c r="M24" i="39"/>
  <c r="S24" i="39" s="1"/>
  <c r="M83" i="39"/>
  <c r="S83" i="39" s="1"/>
  <c r="L48" i="39"/>
  <c r="L20" i="39"/>
  <c r="L92" i="39"/>
  <c r="L132" i="39"/>
  <c r="L94" i="39"/>
  <c r="L115" i="39"/>
  <c r="L45" i="39"/>
  <c r="L95" i="39"/>
  <c r="L97" i="39"/>
  <c r="L59" i="39"/>
  <c r="L105" i="39"/>
  <c r="L111" i="39"/>
  <c r="L73" i="39"/>
  <c r="L79" i="39"/>
  <c r="L120" i="39"/>
  <c r="L6" i="39"/>
  <c r="L75" i="39"/>
  <c r="L27" i="39"/>
  <c r="L71" i="39"/>
  <c r="L46" i="39"/>
  <c r="L30" i="39"/>
  <c r="L110" i="39"/>
  <c r="L38" i="39"/>
  <c r="L31" i="39"/>
  <c r="L98" i="39"/>
  <c r="L122" i="39"/>
  <c r="L17" i="39"/>
  <c r="L37" i="39"/>
  <c r="L124" i="39"/>
  <c r="L99" i="39"/>
  <c r="L116" i="39"/>
  <c r="M98" i="38"/>
  <c r="S98" i="38" s="1"/>
  <c r="M86" i="38"/>
  <c r="S86" i="38" s="1"/>
  <c r="M90" i="38"/>
  <c r="S90" i="38" s="1"/>
  <c r="M70" i="38"/>
  <c r="S70" i="38" s="1"/>
  <c r="M68" i="38"/>
  <c r="S68" i="38" s="1"/>
  <c r="M50" i="38"/>
  <c r="S50" i="38" s="1"/>
  <c r="M97" i="38"/>
  <c r="S97" i="38" s="1"/>
  <c r="M55" i="38"/>
  <c r="S55" i="38" s="1"/>
  <c r="M27" i="38"/>
  <c r="S27" i="38" s="1"/>
  <c r="M36" i="38"/>
  <c r="S36" i="38" s="1"/>
  <c r="M116" i="38"/>
  <c r="S116" i="38" s="1"/>
  <c r="M84" i="38"/>
  <c r="S84" i="38" s="1"/>
  <c r="M119" i="38"/>
  <c r="S119" i="38" s="1"/>
  <c r="M87" i="38"/>
  <c r="S87" i="38" s="1"/>
  <c r="M21" i="38"/>
  <c r="S21" i="38" s="1"/>
  <c r="M30" i="38"/>
  <c r="S30" i="38" s="1"/>
  <c r="M53" i="38"/>
  <c r="S53" i="38" s="1"/>
  <c r="M60" i="38"/>
  <c r="S60" i="38" s="1"/>
  <c r="M44" i="38"/>
  <c r="S44" i="38" s="1"/>
  <c r="M124" i="38"/>
  <c r="S124" i="38" s="1"/>
  <c r="M93" i="38"/>
  <c r="S93" i="38" s="1"/>
  <c r="M125" i="38"/>
  <c r="S125" i="38" s="1"/>
  <c r="M96" i="38"/>
  <c r="S96" i="38" s="1"/>
  <c r="M91" i="38"/>
  <c r="S91" i="38" s="1"/>
  <c r="M29" i="38"/>
  <c r="S29" i="38" s="1"/>
  <c r="M7" i="38"/>
  <c r="S7" i="38" s="1"/>
  <c r="M10" i="38"/>
  <c r="S10" i="38" s="1"/>
  <c r="M9" i="38"/>
  <c r="S9" i="38" s="1"/>
  <c r="M78" i="38"/>
  <c r="S78" i="38" s="1"/>
  <c r="M38" i="38"/>
  <c r="S38" i="38" s="1"/>
  <c r="M102" i="38"/>
  <c r="S102" i="38" s="1"/>
  <c r="M82" i="38"/>
  <c r="S82" i="38" s="1"/>
  <c r="M114" i="38"/>
  <c r="S114" i="38" s="1"/>
  <c r="M110" i="38"/>
  <c r="S110" i="38" s="1"/>
  <c r="M94" i="38"/>
  <c r="S94" i="38" s="1"/>
  <c r="M126" i="38"/>
  <c r="S126" i="38" s="1"/>
  <c r="M118" i="38"/>
  <c r="S118" i="38" s="1"/>
  <c r="M64" i="38"/>
  <c r="S64" i="38" s="1"/>
  <c r="M46" i="38"/>
  <c r="S46" i="38" s="1"/>
  <c r="M121" i="38"/>
  <c r="S121" i="38" s="1"/>
  <c r="M89" i="38"/>
  <c r="S89" i="38" s="1"/>
  <c r="M47" i="38"/>
  <c r="S47" i="38" s="1"/>
  <c r="M23" i="38"/>
  <c r="S23" i="38" s="1"/>
  <c r="M14" i="38"/>
  <c r="S14" i="38" s="1"/>
  <c r="M108" i="38"/>
  <c r="S108" i="38" s="1"/>
  <c r="M76" i="38"/>
  <c r="S76" i="38" s="1"/>
  <c r="M66" i="38"/>
  <c r="S66" i="38" s="1"/>
  <c r="M111" i="38"/>
  <c r="S111" i="38" s="1"/>
  <c r="M79" i="38"/>
  <c r="S79" i="38" s="1"/>
  <c r="M61" i="38"/>
  <c r="S61" i="38" s="1"/>
  <c r="M37" i="38"/>
  <c r="S37" i="38" s="1"/>
  <c r="M26" i="38"/>
  <c r="S26" i="38" s="1"/>
  <c r="M56" i="38"/>
  <c r="S56" i="38" s="1"/>
  <c r="M40" i="38"/>
  <c r="S40" i="38" s="1"/>
  <c r="M117" i="38"/>
  <c r="S117" i="38" s="1"/>
  <c r="M85" i="38"/>
  <c r="S85" i="38" s="1"/>
  <c r="M51" i="38"/>
  <c r="S51" i="38" s="1"/>
  <c r="M33" i="38"/>
  <c r="S33" i="38" s="1"/>
  <c r="M120" i="38"/>
  <c r="S120" i="38" s="1"/>
  <c r="M88" i="38"/>
  <c r="S88" i="38" s="1"/>
  <c r="M62" i="38"/>
  <c r="S62" i="38" s="1"/>
  <c r="M115" i="38"/>
  <c r="S115" i="38" s="1"/>
  <c r="M83" i="38"/>
  <c r="S83" i="38" s="1"/>
  <c r="M41" i="38"/>
  <c r="S41" i="38" s="1"/>
  <c r="M8" i="38"/>
  <c r="S8" i="38" s="1"/>
  <c r="M25" i="38"/>
  <c r="S25" i="38" s="1"/>
  <c r="M122" i="38"/>
  <c r="S122" i="38" s="1"/>
  <c r="M131" i="38"/>
  <c r="S131" i="38" s="1"/>
  <c r="M58" i="38"/>
  <c r="S58" i="38" s="1"/>
  <c r="M113" i="38"/>
  <c r="S113" i="38" s="1"/>
  <c r="M63" i="38"/>
  <c r="S63" i="38" s="1"/>
  <c r="M19" i="38"/>
  <c r="S19" i="38" s="1"/>
  <c r="M103" i="38"/>
  <c r="S103" i="38" s="1"/>
  <c r="M15" i="38"/>
  <c r="S15" i="38" s="1"/>
  <c r="M16" i="38"/>
  <c r="S16" i="38" s="1"/>
  <c r="M52" i="38"/>
  <c r="S52" i="38" s="1"/>
  <c r="M109" i="38"/>
  <c r="S109" i="38" s="1"/>
  <c r="M59" i="38"/>
  <c r="S59" i="38" s="1"/>
  <c r="M80" i="38"/>
  <c r="S80" i="38" s="1"/>
  <c r="M75" i="38"/>
  <c r="S75" i="38" s="1"/>
  <c r="M24" i="38"/>
  <c r="S24" i="38" s="1"/>
  <c r="M74" i="38"/>
  <c r="S74" i="38" s="1"/>
  <c r="M81" i="38"/>
  <c r="S81" i="38" s="1"/>
  <c r="M22" i="38"/>
  <c r="S22" i="38" s="1"/>
  <c r="M127" i="38"/>
  <c r="S127" i="38" s="1"/>
  <c r="M12" i="38"/>
  <c r="S12" i="38" s="1"/>
  <c r="M112" i="38"/>
  <c r="S112" i="38" s="1"/>
  <c r="M107" i="38"/>
  <c r="S107" i="38" s="1"/>
  <c r="M130" i="38"/>
  <c r="S130" i="38" s="1"/>
  <c r="M39" i="38"/>
  <c r="S39" i="38" s="1"/>
  <c r="M31" i="38"/>
  <c r="S31" i="38" s="1"/>
  <c r="M129" i="38"/>
  <c r="S129" i="38" s="1"/>
  <c r="M34" i="38"/>
  <c r="S34" i="38" s="1"/>
  <c r="M32" i="38"/>
  <c r="S32" i="38" s="1"/>
  <c r="M69" i="38"/>
  <c r="S69" i="38" s="1"/>
  <c r="M104" i="38"/>
  <c r="S104" i="38" s="1"/>
  <c r="M99" i="38"/>
  <c r="S99" i="38" s="1"/>
  <c r="M13" i="38"/>
  <c r="S13" i="38" s="1"/>
  <c r="M106" i="38"/>
  <c r="S106" i="38" s="1"/>
  <c r="M54" i="38"/>
  <c r="S54" i="38" s="1"/>
  <c r="M105" i="38"/>
  <c r="S105" i="38" s="1"/>
  <c r="M20" i="38"/>
  <c r="S20" i="38" s="1"/>
  <c r="M123" i="38"/>
  <c r="S123" i="38" s="1"/>
  <c r="M128" i="38"/>
  <c r="S128" i="38" s="1"/>
  <c r="M95" i="38"/>
  <c r="S95" i="38" s="1"/>
  <c r="M5" i="38"/>
  <c r="S5" i="38" s="1"/>
  <c r="M45" i="38"/>
  <c r="S45" i="38" s="1"/>
  <c r="M48" i="38"/>
  <c r="S48" i="38" s="1"/>
  <c r="M101" i="38"/>
  <c r="S101" i="38" s="1"/>
  <c r="M17" i="38"/>
  <c r="S17" i="38" s="1"/>
  <c r="M28" i="38"/>
  <c r="S28" i="38" s="1"/>
  <c r="M6" i="38"/>
  <c r="S6" i="38" s="1"/>
  <c r="M72" i="38"/>
  <c r="S72" i="38" s="1"/>
  <c r="M67" i="38"/>
  <c r="S67" i="38" s="1"/>
  <c r="M57" i="38"/>
  <c r="S57" i="38" s="1"/>
  <c r="M133" i="38"/>
  <c r="S133" i="38" s="1"/>
  <c r="M42" i="38"/>
  <c r="S42" i="38" s="1"/>
  <c r="M35" i="38"/>
  <c r="S35" i="38" s="1"/>
  <c r="M100" i="38"/>
  <c r="S100" i="38" s="1"/>
  <c r="M71" i="38"/>
  <c r="S71" i="38" s="1"/>
  <c r="M77" i="38"/>
  <c r="S77" i="38" s="1"/>
  <c r="M11" i="38"/>
  <c r="S11" i="38" s="1"/>
  <c r="M132" i="38"/>
  <c r="S132" i="38" s="1"/>
  <c r="M65" i="38"/>
  <c r="S65" i="38" s="1"/>
  <c r="M49" i="38"/>
  <c r="S49" i="38" s="1"/>
  <c r="M73" i="38"/>
  <c r="S73" i="38" s="1"/>
  <c r="M92" i="38"/>
  <c r="S92" i="38" s="1"/>
  <c r="M18" i="38"/>
  <c r="S18" i="38" s="1"/>
  <c r="M43" i="38"/>
  <c r="S43" i="38" s="1"/>
  <c r="M87" i="39"/>
  <c r="S87" i="39" s="1"/>
  <c r="M106" i="39"/>
  <c r="S106" i="39" s="1"/>
  <c r="M119" i="39"/>
  <c r="S119" i="39" s="1"/>
  <c r="M94" i="39"/>
  <c r="S94" i="39" s="1"/>
  <c r="M129" i="39"/>
  <c r="S129" i="39" s="1"/>
  <c r="M71" i="39"/>
  <c r="S71" i="39" s="1"/>
  <c r="M62" i="39"/>
  <c r="S62" i="39" s="1"/>
  <c r="M128" i="39"/>
  <c r="S128" i="39" s="1"/>
  <c r="M36" i="39"/>
  <c r="S36" i="39" s="1"/>
  <c r="M88" i="39"/>
  <c r="S88" i="39" s="1"/>
  <c r="M30" i="39"/>
  <c r="S30" i="39" s="1"/>
  <c r="M101" i="39"/>
  <c r="S101" i="39" s="1"/>
  <c r="M85" i="39"/>
  <c r="S85" i="39" s="1"/>
  <c r="M122" i="39"/>
  <c r="S122" i="39" s="1"/>
  <c r="M29" i="39"/>
  <c r="S29" i="39" s="1"/>
  <c r="M123" i="39"/>
  <c r="S123" i="39" s="1"/>
  <c r="M99" i="39"/>
  <c r="S99" i="39" s="1"/>
  <c r="M75" i="39"/>
  <c r="S75" i="39" s="1"/>
  <c r="M31" i="39"/>
  <c r="S31" i="39" s="1"/>
  <c r="M52" i="39"/>
  <c r="S52" i="39" s="1"/>
  <c r="M37" i="39"/>
  <c r="S37" i="39" s="1"/>
  <c r="M25" i="39"/>
  <c r="S25" i="39" s="1"/>
  <c r="M79" i="39"/>
  <c r="S79" i="39" s="1"/>
  <c r="M39" i="39"/>
  <c r="S39" i="39" s="1"/>
  <c r="M23" i="39"/>
  <c r="S23" i="39" s="1"/>
  <c r="M58" i="39"/>
  <c r="S58" i="39" s="1"/>
  <c r="M115" i="39"/>
  <c r="S115" i="39" s="1"/>
  <c r="M45" i="39"/>
  <c r="S45" i="39" s="1"/>
  <c r="M108" i="39"/>
  <c r="S108" i="39" s="1"/>
  <c r="L51" i="39"/>
  <c r="L36" i="39"/>
  <c r="L19" i="39"/>
  <c r="L39" i="39"/>
  <c r="L64" i="39"/>
  <c r="L63" i="39"/>
  <c r="L91" i="39"/>
  <c r="L42" i="39"/>
  <c r="L106" i="39"/>
  <c r="L82" i="39"/>
  <c r="L28" i="39"/>
  <c r="L66" i="39"/>
  <c r="L102" i="39"/>
  <c r="L60" i="39"/>
  <c r="L119" i="39"/>
  <c r="L83" i="39"/>
  <c r="L69" i="39"/>
  <c r="L131" i="39"/>
  <c r="L53" i="39"/>
  <c r="L129" i="39"/>
  <c r="L9" i="39"/>
  <c r="L81" i="39"/>
  <c r="L86" i="39"/>
  <c r="L104" i="39"/>
  <c r="L84" i="39"/>
  <c r="L16" i="39"/>
  <c r="L67" i="39"/>
  <c r="L57" i="39"/>
  <c r="L133" i="39"/>
  <c r="L29" i="39"/>
  <c r="L49" i="39"/>
  <c r="K8" i="23"/>
  <c r="Q8" i="23" s="1"/>
  <c r="M46" i="10"/>
  <c r="S46" i="10" s="1"/>
  <c r="K7" i="26"/>
  <c r="Q7" i="26" s="1"/>
  <c r="M5" i="21"/>
  <c r="S5" i="21" s="1"/>
  <c r="M85" i="7"/>
  <c r="S85" i="7" s="1"/>
  <c r="K6" i="26"/>
  <c r="Q6" i="26" s="1"/>
  <c r="M7" i="19"/>
  <c r="S7" i="19" s="1"/>
  <c r="K7" i="20"/>
  <c r="Q7" i="20" s="1"/>
  <c r="M9" i="7"/>
  <c r="S9" i="7" s="1"/>
  <c r="K9" i="23"/>
  <c r="Q9" i="23" s="1"/>
  <c r="K5" i="26"/>
  <c r="Q5" i="26" s="1"/>
  <c r="K8" i="26"/>
  <c r="Q8" i="26" s="1"/>
  <c r="K7" i="23"/>
  <c r="Q7" i="23" s="1"/>
  <c r="M30" i="7"/>
  <c r="S30" i="7" s="1"/>
  <c r="M74" i="3"/>
  <c r="S74" i="3" s="1"/>
  <c r="M38" i="7"/>
  <c r="S38" i="7" s="1"/>
  <c r="R23" i="36"/>
  <c r="V23" i="36"/>
  <c r="R5" i="36"/>
  <c r="V5" i="36"/>
  <c r="R21" i="36"/>
  <c r="V21" i="36"/>
  <c r="R14" i="36"/>
  <c r="V14" i="36"/>
  <c r="R6" i="36"/>
  <c r="V6" i="36"/>
  <c r="U14" i="36"/>
  <c r="Q14" i="36"/>
  <c r="T14" i="36"/>
  <c r="U18" i="36"/>
  <c r="T18" i="36"/>
  <c r="Q18" i="36"/>
  <c r="Q22" i="36"/>
  <c r="T22" i="36"/>
  <c r="U22" i="36"/>
  <c r="U8" i="36"/>
  <c r="Q8" i="36"/>
  <c r="T8" i="36"/>
  <c r="T17" i="36"/>
  <c r="U17" i="36"/>
  <c r="Q17" i="36"/>
  <c r="Q15" i="36"/>
  <c r="T15" i="36"/>
  <c r="U15" i="36"/>
  <c r="Q7" i="36"/>
  <c r="U7" i="36"/>
  <c r="T7" i="36"/>
  <c r="Q25" i="36"/>
  <c r="M5" i="18"/>
  <c r="S5" i="18" s="1"/>
  <c r="K28" i="26"/>
  <c r="Q28" i="26" s="1"/>
  <c r="K15" i="23"/>
  <c r="Q15" i="23" s="1"/>
  <c r="R13" i="36"/>
  <c r="V13" i="36"/>
  <c r="R8" i="36"/>
  <c r="V8" i="36"/>
  <c r="R20" i="36"/>
  <c r="V20" i="36"/>
  <c r="R11" i="36"/>
  <c r="V11" i="36"/>
  <c r="R16" i="36"/>
  <c r="V16" i="36"/>
  <c r="T13" i="36"/>
  <c r="U13" i="36"/>
  <c r="Q13" i="36"/>
  <c r="Q10" i="36"/>
  <c r="U10" i="36"/>
  <c r="T10" i="36"/>
  <c r="U20" i="36"/>
  <c r="Q20" i="36"/>
  <c r="T20" i="36"/>
  <c r="T6" i="36"/>
  <c r="Q6" i="36"/>
  <c r="U6" i="36"/>
  <c r="R12" i="36"/>
  <c r="V12" i="36"/>
  <c r="R17" i="36"/>
  <c r="V17" i="36"/>
  <c r="R15" i="36"/>
  <c r="V15" i="36"/>
  <c r="T21" i="36"/>
  <c r="U21" i="36"/>
  <c r="Q21" i="36"/>
  <c r="T5" i="36"/>
  <c r="U5" i="36"/>
  <c r="Q5" i="36"/>
  <c r="U12" i="36"/>
  <c r="Q12" i="36"/>
  <c r="T12" i="36"/>
  <c r="T23" i="36"/>
  <c r="U23" i="36"/>
  <c r="Q23" i="36"/>
  <c r="M50" i="10"/>
  <c r="S50" i="10" s="1"/>
  <c r="M12" i="19"/>
  <c r="S12" i="19" s="1"/>
  <c r="R18" i="36"/>
  <c r="V18" i="36"/>
  <c r="R24" i="36"/>
  <c r="V24" i="36"/>
  <c r="R22" i="36"/>
  <c r="V22" i="36"/>
  <c r="R19" i="36"/>
  <c r="V19" i="36"/>
  <c r="R9" i="36"/>
  <c r="V9" i="36"/>
  <c r="R10" i="36"/>
  <c r="V10" i="36"/>
  <c r="V7" i="36"/>
  <c r="R7" i="36"/>
  <c r="Q19" i="36"/>
  <c r="U19" i="36"/>
  <c r="T19" i="36"/>
  <c r="Q11" i="36"/>
  <c r="U11" i="36"/>
  <c r="T11" i="36"/>
  <c r="Q9" i="36"/>
  <c r="U9" i="36"/>
  <c r="T9" i="36"/>
  <c r="U24" i="36"/>
  <c r="T24" i="36"/>
  <c r="Q24" i="36"/>
  <c r="Q16" i="36"/>
  <c r="T16" i="36"/>
  <c r="U16" i="36"/>
  <c r="K68" i="32"/>
  <c r="Q68" i="32" s="1"/>
  <c r="M106" i="10"/>
  <c r="S106" i="10" s="1"/>
  <c r="K14" i="23"/>
  <c r="Q14" i="23" s="1"/>
  <c r="K24" i="23"/>
  <c r="Q24" i="23" s="1"/>
  <c r="K25" i="26"/>
  <c r="Q25" i="26" s="1"/>
  <c r="K10" i="32"/>
  <c r="Q10" i="32" s="1"/>
  <c r="M116" i="10"/>
  <c r="S116" i="10" s="1"/>
  <c r="K16" i="23"/>
  <c r="Q16" i="23" s="1"/>
  <c r="K11" i="26"/>
  <c r="Q11" i="26" s="1"/>
  <c r="K12" i="26"/>
  <c r="Q12" i="26" s="1"/>
  <c r="M25" i="32"/>
  <c r="S25" i="32" s="1"/>
  <c r="K7" i="32"/>
  <c r="Q7" i="32" s="1"/>
  <c r="K18" i="19"/>
  <c r="Q18" i="19" s="1"/>
  <c r="M75" i="7"/>
  <c r="S75" i="7" s="1"/>
  <c r="M85" i="3"/>
  <c r="S85" i="3" s="1"/>
  <c r="M18" i="3"/>
  <c r="S18" i="3" s="1"/>
  <c r="M25" i="7"/>
  <c r="S25" i="7" s="1"/>
  <c r="M133" i="3"/>
  <c r="S133" i="3" s="1"/>
  <c r="M44" i="3"/>
  <c r="S44" i="3" s="1"/>
  <c r="L8" i="19"/>
  <c r="R8" i="19" s="1"/>
  <c r="M8" i="19"/>
  <c r="S8" i="19" s="1"/>
  <c r="K38" i="22"/>
  <c r="Q38" i="22" s="1"/>
  <c r="L64" i="30"/>
  <c r="R64" i="30" s="1"/>
  <c r="K25" i="23"/>
  <c r="Q25" i="23" s="1"/>
  <c r="K21" i="26"/>
  <c r="Q21" i="26" s="1"/>
  <c r="L7" i="32"/>
  <c r="R7" i="32" s="1"/>
  <c r="K29" i="23"/>
  <c r="Q29" i="23" s="1"/>
  <c r="K30" i="32"/>
  <c r="Q30" i="32" s="1"/>
  <c r="K11" i="32"/>
  <c r="Q11" i="32" s="1"/>
  <c r="M8" i="21"/>
  <c r="S8" i="21" s="1"/>
  <c r="K122" i="23"/>
  <c r="K84" i="23"/>
  <c r="K88" i="23"/>
  <c r="K108" i="23"/>
  <c r="K131" i="23"/>
  <c r="K75" i="23"/>
  <c r="K114" i="23"/>
  <c r="K123" i="23"/>
  <c r="K126" i="23"/>
  <c r="K42" i="26"/>
  <c r="K131" i="26"/>
  <c r="K95" i="26"/>
  <c r="K125" i="26"/>
  <c r="L20" i="30"/>
  <c r="L59" i="30"/>
  <c r="L11" i="30"/>
  <c r="L71" i="30"/>
  <c r="L27" i="30"/>
  <c r="L61" i="30"/>
  <c r="L25" i="30"/>
  <c r="L15" i="30"/>
  <c r="L102" i="30"/>
  <c r="L51" i="30"/>
  <c r="L57" i="30"/>
  <c r="L126" i="32"/>
  <c r="L120" i="32"/>
  <c r="L124" i="32"/>
  <c r="L132" i="32"/>
  <c r="L20" i="32"/>
  <c r="L125" i="32"/>
  <c r="L99" i="32"/>
  <c r="L103" i="32"/>
  <c r="L130" i="32"/>
  <c r="K110" i="32"/>
  <c r="K128" i="32"/>
  <c r="K77" i="32"/>
  <c r="K45" i="32"/>
  <c r="K93" i="32"/>
  <c r="K35" i="32"/>
  <c r="K111" i="32"/>
  <c r="L63" i="27"/>
  <c r="L50" i="27"/>
  <c r="L20" i="27"/>
  <c r="L81" i="27"/>
  <c r="L43" i="27"/>
  <c r="L47" i="27"/>
  <c r="L96" i="27"/>
  <c r="L89" i="27"/>
  <c r="L116" i="27"/>
  <c r="L91" i="27"/>
  <c r="L110" i="27"/>
  <c r="L125" i="27"/>
  <c r="L109" i="27"/>
  <c r="L101" i="27"/>
  <c r="L104" i="27"/>
  <c r="L56" i="27"/>
  <c r="L57" i="27"/>
  <c r="L95" i="27"/>
  <c r="L37" i="27"/>
  <c r="L21" i="27"/>
  <c r="L5" i="27"/>
  <c r="L114" i="27"/>
  <c r="L122" i="27"/>
  <c r="L28" i="27"/>
  <c r="L67" i="27"/>
  <c r="L131" i="27"/>
  <c r="L79" i="27"/>
  <c r="L74" i="27"/>
  <c r="L22" i="27"/>
  <c r="L120" i="27"/>
  <c r="L53" i="27"/>
  <c r="L119" i="27"/>
  <c r="L75" i="27"/>
  <c r="L108" i="27"/>
  <c r="L52" i="27"/>
  <c r="L84" i="27"/>
  <c r="L112" i="27"/>
  <c r="L66" i="27"/>
  <c r="L18" i="27"/>
  <c r="L48" i="27"/>
  <c r="L16" i="27"/>
  <c r="L102" i="27"/>
  <c r="L15" i="27"/>
  <c r="L31" i="27"/>
  <c r="L80" i="27"/>
  <c r="L68" i="27"/>
  <c r="L121" i="27"/>
  <c r="L86" i="27"/>
  <c r="L40" i="27"/>
  <c r="L126" i="27"/>
  <c r="L107" i="27"/>
  <c r="L99" i="27"/>
  <c r="L93" i="27"/>
  <c r="L132" i="27"/>
  <c r="L49" i="27"/>
  <c r="L33" i="27"/>
  <c r="L17" i="27"/>
  <c r="L90" i="27"/>
  <c r="L94" i="27"/>
  <c r="L42" i="27"/>
  <c r="L10" i="27"/>
  <c r="L55" i="27"/>
  <c r="L70" i="27"/>
  <c r="L100" i="27"/>
  <c r="L85" i="27"/>
  <c r="L7" i="27"/>
  <c r="L35" i="27"/>
  <c r="L27" i="27"/>
  <c r="L19" i="27"/>
  <c r="L72" i="27"/>
  <c r="L6" i="27"/>
  <c r="L98" i="27"/>
  <c r="L64" i="27"/>
  <c r="L71" i="27"/>
  <c r="L58" i="27"/>
  <c r="L123" i="27"/>
  <c r="L62" i="27"/>
  <c r="L46" i="27"/>
  <c r="L133" i="27"/>
  <c r="L117" i="27"/>
  <c r="L105" i="27"/>
  <c r="L97" i="27"/>
  <c r="L77" i="27"/>
  <c r="L76" i="27"/>
  <c r="L45" i="27"/>
  <c r="L29" i="27"/>
  <c r="L13" i="27"/>
  <c r="L87" i="27"/>
  <c r="L124" i="27"/>
  <c r="L115" i="27"/>
  <c r="L111" i="27"/>
  <c r="L51" i="27"/>
  <c r="L14" i="27"/>
  <c r="L69" i="27"/>
  <c r="L83" i="27"/>
  <c r="L12" i="27"/>
  <c r="L32" i="27"/>
  <c r="L11" i="27"/>
  <c r="L73" i="27"/>
  <c r="L24" i="27"/>
  <c r="L60" i="27"/>
  <c r="L23" i="27"/>
  <c r="L88" i="27"/>
  <c r="L130" i="27"/>
  <c r="L106" i="27"/>
  <c r="L54" i="27"/>
  <c r="L39" i="27"/>
  <c r="L129" i="27"/>
  <c r="L113" i="27"/>
  <c r="L118" i="27"/>
  <c r="L128" i="27"/>
  <c r="L38" i="27"/>
  <c r="L8" i="27"/>
  <c r="L36" i="27"/>
  <c r="L103" i="27"/>
  <c r="L61" i="27"/>
  <c r="L92" i="27"/>
  <c r="L41" i="27"/>
  <c r="L25" i="27"/>
  <c r="L9" i="27"/>
  <c r="L34" i="27"/>
  <c r="L26" i="27"/>
  <c r="L30" i="27"/>
  <c r="L82" i="27"/>
  <c r="L65" i="27"/>
  <c r="L127" i="27"/>
  <c r="L44" i="27"/>
  <c r="L59" i="27"/>
  <c r="L78" i="27"/>
  <c r="L79" i="36"/>
  <c r="L95" i="36"/>
  <c r="L61" i="36"/>
  <c r="L71" i="36"/>
  <c r="L56" i="36"/>
  <c r="L70" i="36"/>
  <c r="L87" i="36"/>
  <c r="L90" i="36"/>
  <c r="L133" i="36"/>
  <c r="L107" i="36"/>
  <c r="L82" i="36"/>
  <c r="L126" i="36"/>
  <c r="L101" i="36"/>
  <c r="L85" i="36"/>
  <c r="L69" i="36"/>
  <c r="L53" i="36"/>
  <c r="L45" i="36"/>
  <c r="L97" i="36"/>
  <c r="L106" i="36"/>
  <c r="L83" i="36"/>
  <c r="L130" i="36"/>
  <c r="L100" i="36"/>
  <c r="L113" i="36"/>
  <c r="L121" i="36"/>
  <c r="L127" i="36"/>
  <c r="L98" i="36"/>
  <c r="L80" i="36"/>
  <c r="L59" i="36"/>
  <c r="L65" i="36"/>
  <c r="L58" i="36"/>
  <c r="L52" i="36"/>
  <c r="L48" i="36"/>
  <c r="L119" i="36"/>
  <c r="L72" i="36"/>
  <c r="L132" i="36"/>
  <c r="L125" i="36"/>
  <c r="L68" i="36"/>
  <c r="L76" i="36"/>
  <c r="L96" i="36"/>
  <c r="L51" i="36"/>
  <c r="L89" i="36"/>
  <c r="L99" i="36"/>
  <c r="L105" i="36"/>
  <c r="L64" i="36"/>
  <c r="L114" i="36"/>
  <c r="L92" i="36"/>
  <c r="L108" i="36"/>
  <c r="L124" i="36"/>
  <c r="L46" i="36"/>
  <c r="L123" i="36"/>
  <c r="L54" i="36"/>
  <c r="L91" i="36"/>
  <c r="L94" i="36"/>
  <c r="L112" i="36"/>
  <c r="L118" i="36"/>
  <c r="L60" i="36"/>
  <c r="L122" i="36"/>
  <c r="L93" i="36"/>
  <c r="L77" i="36"/>
  <c r="L49" i="36"/>
  <c r="L131" i="36"/>
  <c r="L81" i="36"/>
  <c r="L111" i="36"/>
  <c r="L62" i="36"/>
  <c r="L120" i="36"/>
  <c r="L78" i="36"/>
  <c r="L110" i="36"/>
  <c r="L109" i="36"/>
  <c r="L57" i="36"/>
  <c r="L75" i="36"/>
  <c r="L50" i="36"/>
  <c r="L103" i="36"/>
  <c r="L66" i="36"/>
  <c r="L73" i="36"/>
  <c r="L84" i="36"/>
  <c r="L104" i="36"/>
  <c r="L117" i="36"/>
  <c r="L86" i="36"/>
  <c r="L63" i="36"/>
  <c r="L55" i="36"/>
  <c r="L47" i="36"/>
  <c r="L115" i="36"/>
  <c r="L116" i="36"/>
  <c r="L74" i="36"/>
  <c r="L88" i="36"/>
  <c r="L129" i="36"/>
  <c r="L128" i="36"/>
  <c r="L102" i="36"/>
  <c r="L67" i="36"/>
  <c r="M5" i="28"/>
  <c r="S5" i="28"/>
  <c r="L67" i="29"/>
  <c r="L25" i="29"/>
  <c r="L75" i="29"/>
  <c r="L31" i="29"/>
  <c r="L122" i="29"/>
  <c r="L114" i="29"/>
  <c r="L70" i="29"/>
  <c r="L99" i="29"/>
  <c r="L18" i="29"/>
  <c r="L79" i="29"/>
  <c r="K22" i="22"/>
  <c r="K27" i="22"/>
  <c r="K70" i="22"/>
  <c r="K115" i="22"/>
  <c r="K85" i="22"/>
  <c r="K19" i="19"/>
  <c r="Q19" i="19" s="1"/>
  <c r="M6" i="21"/>
  <c r="S6" i="21" s="1"/>
  <c r="K13" i="32"/>
  <c r="K108" i="25"/>
  <c r="K104" i="25"/>
  <c r="K118" i="25"/>
  <c r="K107" i="25"/>
  <c r="K117" i="25"/>
  <c r="K75" i="25"/>
  <c r="K112" i="25"/>
  <c r="K81" i="25"/>
  <c r="K38" i="25"/>
  <c r="K6" i="25"/>
  <c r="K10" i="25"/>
  <c r="K5" i="25"/>
  <c r="K115" i="25"/>
  <c r="K72" i="25"/>
  <c r="K76" i="25"/>
  <c r="K62" i="25"/>
  <c r="K133" i="25"/>
  <c r="K71" i="25"/>
  <c r="K41" i="25"/>
  <c r="K61" i="25"/>
  <c r="K101" i="25"/>
  <c r="K35" i="25"/>
  <c r="K34" i="25"/>
  <c r="K129" i="25"/>
  <c r="K78" i="25"/>
  <c r="K45" i="25"/>
  <c r="K82" i="25"/>
  <c r="K43" i="25"/>
  <c r="K42" i="25"/>
  <c r="K11" i="25"/>
  <c r="K116" i="25"/>
  <c r="K100" i="25"/>
  <c r="K52" i="25"/>
  <c r="K110" i="25"/>
  <c r="K47" i="25"/>
  <c r="K132" i="25"/>
  <c r="K111" i="25"/>
  <c r="K103" i="25"/>
  <c r="K67" i="25"/>
  <c r="K89" i="25"/>
  <c r="K92" i="25"/>
  <c r="K44" i="25"/>
  <c r="K56" i="25"/>
  <c r="K24" i="25"/>
  <c r="K128" i="25"/>
  <c r="K37" i="25"/>
  <c r="K94" i="25"/>
  <c r="K46" i="25"/>
  <c r="K13" i="25"/>
  <c r="K131" i="25"/>
  <c r="K127" i="25"/>
  <c r="K113" i="25"/>
  <c r="K63" i="25"/>
  <c r="K80" i="25"/>
  <c r="K57" i="25"/>
  <c r="K85" i="25"/>
  <c r="K36" i="25"/>
  <c r="K74" i="25"/>
  <c r="K53" i="25"/>
  <c r="K49" i="25"/>
  <c r="K106" i="25"/>
  <c r="K98" i="25"/>
  <c r="K23" i="25"/>
  <c r="K27" i="25"/>
  <c r="K120" i="25"/>
  <c r="K97" i="25"/>
  <c r="K69" i="25"/>
  <c r="K40" i="25"/>
  <c r="K30" i="25"/>
  <c r="K22" i="25"/>
  <c r="K8" i="25"/>
  <c r="K99" i="25"/>
  <c r="K91" i="25"/>
  <c r="K59" i="25"/>
  <c r="K64" i="25"/>
  <c r="K33" i="25"/>
  <c r="K25" i="25"/>
  <c r="K31" i="25"/>
  <c r="K58" i="25"/>
  <c r="K86" i="25"/>
  <c r="K32" i="25"/>
  <c r="K66" i="25"/>
  <c r="K9" i="25"/>
  <c r="K17" i="25"/>
  <c r="K15" i="25"/>
  <c r="K122" i="25"/>
  <c r="K119" i="25"/>
  <c r="K87" i="25"/>
  <c r="K55" i="25"/>
  <c r="K93" i="25"/>
  <c r="K105" i="25"/>
  <c r="K109" i="25"/>
  <c r="K19" i="25"/>
  <c r="K16" i="25"/>
  <c r="K20" i="25"/>
  <c r="K95" i="25"/>
  <c r="K90" i="25"/>
  <c r="K26" i="25"/>
  <c r="K21" i="25"/>
  <c r="K29" i="25"/>
  <c r="K125" i="25"/>
  <c r="K50" i="25"/>
  <c r="K121" i="25"/>
  <c r="K73" i="25"/>
  <c r="K126" i="25"/>
  <c r="K123" i="25"/>
  <c r="K83" i="25"/>
  <c r="K51" i="25"/>
  <c r="K77" i="25"/>
  <c r="K68" i="25"/>
  <c r="K96" i="25"/>
  <c r="K48" i="25"/>
  <c r="K54" i="25"/>
  <c r="K28" i="25"/>
  <c r="K39" i="25"/>
  <c r="K124" i="25"/>
  <c r="K114" i="25"/>
  <c r="K79" i="25"/>
  <c r="K70" i="25"/>
  <c r="K60" i="25"/>
  <c r="K88" i="25"/>
  <c r="K65" i="25"/>
  <c r="K84" i="25"/>
  <c r="K102" i="25"/>
  <c r="K12" i="25"/>
  <c r="K14" i="25"/>
  <c r="K130" i="25"/>
  <c r="K18" i="25"/>
  <c r="K7" i="25"/>
  <c r="L50" i="25"/>
  <c r="L30" i="25"/>
  <c r="L49" i="25"/>
  <c r="L59" i="25"/>
  <c r="L119" i="25"/>
  <c r="L43" i="25"/>
  <c r="L116" i="25"/>
  <c r="L99" i="25"/>
  <c r="L95" i="25"/>
  <c r="L51" i="25"/>
  <c r="L60" i="25"/>
  <c r="L38" i="25"/>
  <c r="L85" i="25"/>
  <c r="L115" i="25"/>
  <c r="L102" i="25"/>
  <c r="L82" i="25"/>
  <c r="L66" i="25"/>
  <c r="L93" i="25"/>
  <c r="L44" i="25"/>
  <c r="L21" i="25"/>
  <c r="L16" i="25"/>
  <c r="L29" i="25"/>
  <c r="L122" i="25"/>
  <c r="L84" i="25"/>
  <c r="L65" i="25"/>
  <c r="L79" i="25"/>
  <c r="L57" i="25"/>
  <c r="L15" i="25"/>
  <c r="L5" i="25"/>
  <c r="L6" i="25"/>
  <c r="L86" i="25"/>
  <c r="L70" i="25"/>
  <c r="L54" i="25"/>
  <c r="L87" i="25"/>
  <c r="L10" i="25"/>
  <c r="L47" i="25"/>
  <c r="L36" i="25"/>
  <c r="L39" i="25"/>
  <c r="L31" i="25"/>
  <c r="L46" i="25"/>
  <c r="L35" i="25"/>
  <c r="L24" i="25"/>
  <c r="L107" i="25"/>
  <c r="L94" i="25"/>
  <c r="L32" i="25"/>
  <c r="L68" i="25"/>
  <c r="L23" i="25"/>
  <c r="L28" i="25"/>
  <c r="L41" i="25"/>
  <c r="L117" i="25"/>
  <c r="L98" i="25"/>
  <c r="L67" i="25"/>
  <c r="L104" i="25"/>
  <c r="L71" i="25"/>
  <c r="L108" i="25"/>
  <c r="L12" i="25"/>
  <c r="L20" i="25"/>
  <c r="L22" i="25"/>
  <c r="L120" i="25"/>
  <c r="L100" i="25"/>
  <c r="L26" i="25"/>
  <c r="L121" i="25"/>
  <c r="L112" i="25"/>
  <c r="L110" i="25"/>
  <c r="L128" i="25"/>
  <c r="L92" i="25"/>
  <c r="L76" i="25"/>
  <c r="L27" i="25"/>
  <c r="L33" i="25"/>
  <c r="L123" i="25"/>
  <c r="L42" i="25"/>
  <c r="L109" i="25"/>
  <c r="L77" i="25"/>
  <c r="L89" i="25"/>
  <c r="L129" i="25"/>
  <c r="L124" i="25"/>
  <c r="L130" i="25"/>
  <c r="L81" i="25"/>
  <c r="L80" i="25"/>
  <c r="L56" i="25"/>
  <c r="L17" i="25"/>
  <c r="L127" i="25"/>
  <c r="L90" i="25"/>
  <c r="L74" i="25"/>
  <c r="L58" i="25"/>
  <c r="L34" i="25"/>
  <c r="L37" i="25"/>
  <c r="L114" i="25"/>
  <c r="L111" i="25"/>
  <c r="L105" i="25"/>
  <c r="L75" i="25"/>
  <c r="L64" i="25"/>
  <c r="L69" i="25"/>
  <c r="L88" i="25"/>
  <c r="L133" i="25"/>
  <c r="L113" i="25"/>
  <c r="L78" i="25"/>
  <c r="L62" i="25"/>
  <c r="L63" i="25"/>
  <c r="L97" i="25"/>
  <c r="L14" i="25"/>
  <c r="L40" i="25"/>
  <c r="L48" i="25"/>
  <c r="L73" i="25"/>
  <c r="L131" i="25"/>
  <c r="L132" i="25"/>
  <c r="L118" i="25"/>
  <c r="L126" i="25"/>
  <c r="L101" i="25"/>
  <c r="L55" i="25"/>
  <c r="L61" i="25"/>
  <c r="L7" i="25"/>
  <c r="L8" i="25"/>
  <c r="L125" i="25"/>
  <c r="L106" i="25"/>
  <c r="L53" i="25"/>
  <c r="L72" i="25"/>
  <c r="L19" i="25"/>
  <c r="L25" i="25"/>
  <c r="L103" i="25"/>
  <c r="L45" i="25"/>
  <c r="L9" i="25"/>
  <c r="L13" i="25"/>
  <c r="L83" i="25"/>
  <c r="L52" i="25"/>
  <c r="L91" i="25"/>
  <c r="L96" i="25"/>
  <c r="L11" i="25"/>
  <c r="L18" i="25"/>
  <c r="L112" i="26"/>
  <c r="L5" i="26"/>
  <c r="L123" i="26"/>
  <c r="L88" i="26"/>
  <c r="L115" i="26"/>
  <c r="L99" i="26"/>
  <c r="L96" i="26"/>
  <c r="L32" i="26"/>
  <c r="L101" i="26"/>
  <c r="L21" i="26"/>
  <c r="L65" i="26"/>
  <c r="L61" i="26"/>
  <c r="L42" i="26"/>
  <c r="L100" i="26"/>
  <c r="L82" i="26"/>
  <c r="L36" i="26"/>
  <c r="L7" i="26"/>
  <c r="L113" i="26"/>
  <c r="L81" i="26"/>
  <c r="L26" i="26"/>
  <c r="L46" i="26"/>
  <c r="L45" i="26"/>
  <c r="L56" i="26"/>
  <c r="L131" i="26"/>
  <c r="L13" i="26"/>
  <c r="L63" i="26"/>
  <c r="L122" i="26"/>
  <c r="L103" i="26"/>
  <c r="L76" i="26"/>
  <c r="L60" i="26"/>
  <c r="L30" i="26"/>
  <c r="L14" i="26"/>
  <c r="L71" i="26"/>
  <c r="L43" i="26"/>
  <c r="L6" i="26"/>
  <c r="L49" i="26"/>
  <c r="L91" i="26"/>
  <c r="L83" i="26"/>
  <c r="L102" i="26"/>
  <c r="L78" i="26"/>
  <c r="L104" i="26"/>
  <c r="L127" i="26"/>
  <c r="L86" i="26"/>
  <c r="L16" i="26"/>
  <c r="L35" i="26"/>
  <c r="L19" i="26"/>
  <c r="L37" i="26"/>
  <c r="L116" i="26"/>
  <c r="L98" i="26"/>
  <c r="L79" i="26"/>
  <c r="L20" i="26"/>
  <c r="L40" i="26"/>
  <c r="L57" i="26"/>
  <c r="L31" i="26"/>
  <c r="L15" i="26"/>
  <c r="L29" i="26"/>
  <c r="L121" i="26"/>
  <c r="L89" i="26"/>
  <c r="L109" i="26"/>
  <c r="L77" i="26"/>
  <c r="L130" i="26"/>
  <c r="L119" i="26"/>
  <c r="L92" i="26"/>
  <c r="L44" i="26"/>
  <c r="L8" i="26"/>
  <c r="L10" i="26"/>
  <c r="L74" i="26"/>
  <c r="L94" i="26"/>
  <c r="L118" i="26"/>
  <c r="L75" i="26"/>
  <c r="L64" i="26"/>
  <c r="L55" i="26"/>
  <c r="L117" i="26"/>
  <c r="L85" i="26"/>
  <c r="L47" i="26"/>
  <c r="L9" i="26"/>
  <c r="L132" i="26"/>
  <c r="L114" i="26"/>
  <c r="L95" i="26"/>
  <c r="L72" i="26"/>
  <c r="L73" i="26"/>
  <c r="L11" i="26"/>
  <c r="L97" i="26"/>
  <c r="L34" i="26"/>
  <c r="L18" i="26"/>
  <c r="L66" i="26"/>
  <c r="L25" i="26"/>
  <c r="L68" i="26"/>
  <c r="L70" i="26"/>
  <c r="L80" i="26"/>
  <c r="L24" i="26"/>
  <c r="L108" i="26"/>
  <c r="L90" i="26"/>
  <c r="L28" i="26"/>
  <c r="L38" i="26"/>
  <c r="L22" i="26"/>
  <c r="L33" i="26"/>
  <c r="L62" i="26"/>
  <c r="L17" i="26"/>
  <c r="L110" i="26"/>
  <c r="L126" i="26"/>
  <c r="L120" i="26"/>
  <c r="L107" i="26"/>
  <c r="L133" i="26"/>
  <c r="L48" i="26"/>
  <c r="L41" i="26"/>
  <c r="L27" i="26"/>
  <c r="L67" i="26"/>
  <c r="L128" i="26"/>
  <c r="L111" i="26"/>
  <c r="L84" i="26"/>
  <c r="L52" i="26"/>
  <c r="L54" i="26"/>
  <c r="L51" i="26"/>
  <c r="L69" i="26"/>
  <c r="L39" i="26"/>
  <c r="L23" i="26"/>
  <c r="L50" i="26"/>
  <c r="L105" i="26"/>
  <c r="L125" i="26"/>
  <c r="L93" i="26"/>
  <c r="L59" i="26"/>
  <c r="L129" i="26"/>
  <c r="L124" i="26"/>
  <c r="L106" i="26"/>
  <c r="L87" i="26"/>
  <c r="L12" i="26"/>
  <c r="L53" i="26"/>
  <c r="L58" i="26"/>
  <c r="K118" i="24"/>
  <c r="K102" i="24"/>
  <c r="K120" i="24"/>
  <c r="K104" i="24"/>
  <c r="K123" i="24"/>
  <c r="K93" i="24"/>
  <c r="K77" i="24"/>
  <c r="K61" i="24"/>
  <c r="K45" i="24"/>
  <c r="K29" i="24"/>
  <c r="K13" i="24"/>
  <c r="K109" i="24"/>
  <c r="K90" i="24"/>
  <c r="K119" i="24"/>
  <c r="K95" i="24"/>
  <c r="K79" i="24"/>
  <c r="K63" i="24"/>
  <c r="K47" i="24"/>
  <c r="K31" i="24"/>
  <c r="K15" i="24"/>
  <c r="K105" i="24"/>
  <c r="K88" i="24"/>
  <c r="K58" i="24"/>
  <c r="K26" i="24"/>
  <c r="K76" i="24"/>
  <c r="K44" i="24"/>
  <c r="K12" i="24"/>
  <c r="K70" i="24"/>
  <c r="K38" i="24"/>
  <c r="K6" i="24"/>
  <c r="K56" i="24"/>
  <c r="K24" i="24"/>
  <c r="K130" i="24"/>
  <c r="K114" i="24"/>
  <c r="K132" i="24"/>
  <c r="K116" i="24"/>
  <c r="K115" i="24"/>
  <c r="K89" i="24"/>
  <c r="K73" i="24"/>
  <c r="K57" i="24"/>
  <c r="K41" i="24"/>
  <c r="K25" i="24"/>
  <c r="K9" i="24"/>
  <c r="K133" i="24"/>
  <c r="K101" i="24"/>
  <c r="K111" i="24"/>
  <c r="K91" i="24"/>
  <c r="K75" i="24"/>
  <c r="K59" i="24"/>
  <c r="K43" i="24"/>
  <c r="K27" i="24"/>
  <c r="K11" i="24"/>
  <c r="K129" i="24"/>
  <c r="K100" i="24"/>
  <c r="K82" i="24"/>
  <c r="K50" i="24"/>
  <c r="K18" i="24"/>
  <c r="K68" i="24"/>
  <c r="K36" i="24"/>
  <c r="K62" i="24"/>
  <c r="K30" i="24"/>
  <c r="K80" i="24"/>
  <c r="K48" i="24"/>
  <c r="K16" i="24"/>
  <c r="K126" i="24"/>
  <c r="K110" i="24"/>
  <c r="K128" i="24"/>
  <c r="K112" i="24"/>
  <c r="K107" i="24"/>
  <c r="K85" i="24"/>
  <c r="K69" i="24"/>
  <c r="K53" i="24"/>
  <c r="K37" i="24"/>
  <c r="K21" i="24"/>
  <c r="K5" i="24"/>
  <c r="K125" i="24"/>
  <c r="K98" i="24"/>
  <c r="K103" i="24"/>
  <c r="K87" i="24"/>
  <c r="K71" i="24"/>
  <c r="K55" i="24"/>
  <c r="K39" i="24"/>
  <c r="K23" i="24"/>
  <c r="K7" i="24"/>
  <c r="K121" i="24"/>
  <c r="K96" i="24"/>
  <c r="K74" i="24"/>
  <c r="K42" i="24"/>
  <c r="K10" i="24"/>
  <c r="K60" i="24"/>
  <c r="K28" i="24"/>
  <c r="K86" i="24"/>
  <c r="K54" i="24"/>
  <c r="K22" i="24"/>
  <c r="K72" i="24"/>
  <c r="K40" i="24"/>
  <c r="K8" i="24"/>
  <c r="K122" i="24"/>
  <c r="K106" i="24"/>
  <c r="K124" i="24"/>
  <c r="K108" i="24"/>
  <c r="K131" i="24"/>
  <c r="K97" i="24"/>
  <c r="K81" i="24"/>
  <c r="K65" i="24"/>
  <c r="K49" i="24"/>
  <c r="K33" i="24"/>
  <c r="K17" i="24"/>
  <c r="K117" i="24"/>
  <c r="K94" i="24"/>
  <c r="K127" i="24"/>
  <c r="K99" i="24"/>
  <c r="K83" i="24"/>
  <c r="K67" i="24"/>
  <c r="K51" i="24"/>
  <c r="K35" i="24"/>
  <c r="K19" i="24"/>
  <c r="K113" i="24"/>
  <c r="K92" i="24"/>
  <c r="K66" i="24"/>
  <c r="K34" i="24"/>
  <c r="K84" i="24"/>
  <c r="K52" i="24"/>
  <c r="K20" i="24"/>
  <c r="K78" i="24"/>
  <c r="K46" i="24"/>
  <c r="K14" i="24"/>
  <c r="K64" i="24"/>
  <c r="K32" i="24"/>
  <c r="K118" i="23"/>
  <c r="K26" i="23"/>
  <c r="K45" i="23"/>
  <c r="K62" i="23"/>
  <c r="K43" i="23"/>
  <c r="K128" i="23"/>
  <c r="K79" i="23"/>
  <c r="K55" i="23"/>
  <c r="K81" i="23"/>
  <c r="K101" i="23"/>
  <c r="K67" i="23"/>
  <c r="K104" i="23"/>
  <c r="K74" i="23"/>
  <c r="K116" i="23"/>
  <c r="K12" i="23"/>
  <c r="K73" i="23"/>
  <c r="K27" i="23"/>
  <c r="K109" i="23"/>
  <c r="K56" i="23"/>
  <c r="K80" i="23"/>
  <c r="K44" i="23"/>
  <c r="K105" i="23"/>
  <c r="K69" i="23"/>
  <c r="K49" i="23"/>
  <c r="K127" i="23"/>
  <c r="K77" i="23"/>
  <c r="K100" i="23"/>
  <c r="K51" i="23"/>
  <c r="K18" i="23"/>
  <c r="K61" i="23"/>
  <c r="K93" i="23"/>
  <c r="K69" i="26"/>
  <c r="K129" i="26"/>
  <c r="K29" i="26"/>
  <c r="K126" i="26"/>
  <c r="K31" i="26"/>
  <c r="K61" i="26"/>
  <c r="K26" i="26"/>
  <c r="K72" i="26"/>
  <c r="K105" i="26"/>
  <c r="K58" i="26"/>
  <c r="K132" i="26"/>
  <c r="K97" i="26"/>
  <c r="K50" i="26"/>
  <c r="K119" i="26"/>
  <c r="K86" i="26"/>
  <c r="K75" i="26"/>
  <c r="K62" i="26"/>
  <c r="K22" i="26"/>
  <c r="K79" i="26"/>
  <c r="K19" i="26"/>
  <c r="K99" i="26"/>
  <c r="K80" i="26"/>
  <c r="K32" i="26"/>
  <c r="K60" i="26"/>
  <c r="K102" i="26"/>
  <c r="K130" i="26"/>
  <c r="K76" i="26"/>
  <c r="K24" i="26"/>
  <c r="K81" i="26"/>
  <c r="K36" i="26"/>
  <c r="K9" i="26"/>
  <c r="K41" i="26"/>
  <c r="K120" i="26"/>
  <c r="K53" i="26"/>
  <c r="L65" i="30"/>
  <c r="L48" i="30"/>
  <c r="L37" i="30"/>
  <c r="L8" i="30"/>
  <c r="L83" i="30"/>
  <c r="L119" i="30"/>
  <c r="L32" i="30"/>
  <c r="L129" i="30"/>
  <c r="L12" i="30"/>
  <c r="L88" i="30"/>
  <c r="L54" i="30"/>
  <c r="L101" i="30"/>
  <c r="L86" i="30"/>
  <c r="L67" i="30"/>
  <c r="L26" i="30"/>
  <c r="L92" i="30"/>
  <c r="L44" i="30"/>
  <c r="L68" i="30"/>
  <c r="L99" i="30"/>
  <c r="L35" i="30"/>
  <c r="L29" i="30"/>
  <c r="L9" i="30"/>
  <c r="L58" i="30"/>
  <c r="L18" i="30"/>
  <c r="L121" i="30"/>
  <c r="L55" i="30"/>
  <c r="L6" i="30"/>
  <c r="L125" i="30"/>
  <c r="L124" i="30"/>
  <c r="L14" i="30"/>
  <c r="L129" i="32"/>
  <c r="L35" i="32"/>
  <c r="L56" i="32"/>
  <c r="L66" i="32"/>
  <c r="L11" i="32"/>
  <c r="L29" i="32"/>
  <c r="L54" i="32"/>
  <c r="L123" i="32"/>
  <c r="L80" i="32"/>
  <c r="L32" i="32"/>
  <c r="L94" i="32"/>
  <c r="L24" i="32"/>
  <c r="L43" i="32"/>
  <c r="L127" i="32"/>
  <c r="L109" i="32"/>
  <c r="L97" i="32"/>
  <c r="L50" i="32"/>
  <c r="L102" i="32"/>
  <c r="L26" i="32"/>
  <c r="L90" i="32"/>
  <c r="L84" i="32"/>
  <c r="L30" i="32"/>
  <c r="L104" i="32"/>
  <c r="L14" i="32"/>
  <c r="L115" i="32"/>
  <c r="L58" i="32"/>
  <c r="L33" i="32"/>
  <c r="L133" i="32"/>
  <c r="L78" i="32"/>
  <c r="L39" i="32"/>
  <c r="L38" i="32"/>
  <c r="L112" i="32"/>
  <c r="L88" i="32"/>
  <c r="M38" i="32"/>
  <c r="S38" i="32" s="1"/>
  <c r="K31" i="32"/>
  <c r="K83" i="32"/>
  <c r="K117" i="32"/>
  <c r="K43" i="32"/>
  <c r="K51" i="32"/>
  <c r="K34" i="32"/>
  <c r="K16" i="32"/>
  <c r="K29" i="32"/>
  <c r="K118" i="32"/>
  <c r="K98" i="32"/>
  <c r="K99" i="32"/>
  <c r="K19" i="32"/>
  <c r="K123" i="32"/>
  <c r="K48" i="32"/>
  <c r="K17" i="32"/>
  <c r="K25" i="32"/>
  <c r="K113" i="32"/>
  <c r="K66" i="32"/>
  <c r="K112" i="32"/>
  <c r="K119" i="32"/>
  <c r="K64" i="32"/>
  <c r="K44" i="32"/>
  <c r="K49" i="32"/>
  <c r="K56" i="32"/>
  <c r="K130" i="32"/>
  <c r="K108" i="32"/>
  <c r="K100" i="32"/>
  <c r="K37" i="32"/>
  <c r="K32" i="32"/>
  <c r="K111" i="30"/>
  <c r="K33" i="30"/>
  <c r="K124" i="30"/>
  <c r="K20" i="30"/>
  <c r="K61" i="30"/>
  <c r="K24" i="30"/>
  <c r="K70" i="30"/>
  <c r="K130" i="30"/>
  <c r="K114" i="30"/>
  <c r="K98" i="30"/>
  <c r="K82" i="30"/>
  <c r="K77" i="30"/>
  <c r="K109" i="30"/>
  <c r="K58" i="30"/>
  <c r="K46" i="30"/>
  <c r="K83" i="30"/>
  <c r="K59" i="30"/>
  <c r="K107" i="30"/>
  <c r="K29" i="30"/>
  <c r="K72" i="30"/>
  <c r="K54" i="30"/>
  <c r="K34" i="30"/>
  <c r="K49" i="30"/>
  <c r="K6" i="30"/>
  <c r="K121" i="30"/>
  <c r="K89" i="30"/>
  <c r="K120" i="30"/>
  <c r="K55" i="30"/>
  <c r="K19" i="30"/>
  <c r="K116" i="30"/>
  <c r="K62" i="30"/>
  <c r="K15" i="30"/>
  <c r="K92" i="30"/>
  <c r="K127" i="30"/>
  <c r="K25" i="30"/>
  <c r="K56" i="30"/>
  <c r="K53" i="30"/>
  <c r="K18" i="30"/>
  <c r="K126" i="30"/>
  <c r="K110" i="30"/>
  <c r="K94" i="30"/>
  <c r="K28" i="30"/>
  <c r="K76" i="30"/>
  <c r="K133" i="30"/>
  <c r="K101" i="30"/>
  <c r="K104" i="30"/>
  <c r="K132" i="30"/>
  <c r="K78" i="30"/>
  <c r="K51" i="30"/>
  <c r="K26" i="30"/>
  <c r="K131" i="30"/>
  <c r="K99" i="30"/>
  <c r="K21" i="30"/>
  <c r="K108" i="30"/>
  <c r="K66" i="30"/>
  <c r="K85" i="30"/>
  <c r="K10" i="30"/>
  <c r="K73" i="30"/>
  <c r="K39" i="30"/>
  <c r="K113" i="30"/>
  <c r="K74" i="30"/>
  <c r="K35" i="30"/>
  <c r="K88" i="30"/>
  <c r="K47" i="30"/>
  <c r="K87" i="30"/>
  <c r="K103" i="30"/>
  <c r="K23" i="30"/>
  <c r="K119" i="30"/>
  <c r="K17" i="30"/>
  <c r="K50" i="30"/>
  <c r="K45" i="30"/>
  <c r="K122" i="30"/>
  <c r="K106" i="30"/>
  <c r="K90" i="30"/>
  <c r="K84" i="30"/>
  <c r="K16" i="30"/>
  <c r="K81" i="30"/>
  <c r="K27" i="30"/>
  <c r="K125" i="30"/>
  <c r="K93" i="30"/>
  <c r="K40" i="30"/>
  <c r="K12" i="30"/>
  <c r="K11" i="30"/>
  <c r="K100" i="30"/>
  <c r="K128" i="30"/>
  <c r="K75" i="30"/>
  <c r="K44" i="30"/>
  <c r="K123" i="30"/>
  <c r="K91" i="30"/>
  <c r="K13" i="30"/>
  <c r="K79" i="30"/>
  <c r="K65" i="30"/>
  <c r="K105" i="30"/>
  <c r="K48" i="30"/>
  <c r="K71" i="30"/>
  <c r="K36" i="30"/>
  <c r="K112" i="30"/>
  <c r="K95" i="30"/>
  <c r="K9" i="30"/>
  <c r="K32" i="30"/>
  <c r="K69" i="30"/>
  <c r="K30" i="30"/>
  <c r="K118" i="30"/>
  <c r="K102" i="30"/>
  <c r="K86" i="30"/>
  <c r="K43" i="30"/>
  <c r="K8" i="30"/>
  <c r="K37" i="30"/>
  <c r="K14" i="30"/>
  <c r="K117" i="30"/>
  <c r="K80" i="30"/>
  <c r="K64" i="30"/>
  <c r="K41" i="30"/>
  <c r="K52" i="30"/>
  <c r="K22" i="30"/>
  <c r="K96" i="30"/>
  <c r="K67" i="30"/>
  <c r="K7" i="30"/>
  <c r="K115" i="30"/>
  <c r="K5" i="30"/>
  <c r="K60" i="30"/>
  <c r="K38" i="30"/>
  <c r="K57" i="30"/>
  <c r="K129" i="30"/>
  <c r="K97" i="30"/>
  <c r="K42" i="30"/>
  <c r="K63" i="30"/>
  <c r="K31" i="30"/>
  <c r="K68" i="30"/>
  <c r="M17" i="30"/>
  <c r="S17" i="30" s="1"/>
  <c r="M10" i="30"/>
  <c r="S10" i="30" s="1"/>
  <c r="M37" i="30"/>
  <c r="S37" i="30" s="1"/>
  <c r="M28" i="30"/>
  <c r="S28" i="30" s="1"/>
  <c r="M27" i="30"/>
  <c r="S27" i="30" s="1"/>
  <c r="M19" i="30"/>
  <c r="S19" i="30" s="1"/>
  <c r="M61" i="30"/>
  <c r="S61" i="30" s="1"/>
  <c r="M74" i="30"/>
  <c r="S74" i="30" s="1"/>
  <c r="M15" i="30"/>
  <c r="S15" i="30" s="1"/>
  <c r="M12" i="30"/>
  <c r="S12" i="30" s="1"/>
  <c r="M38" i="30"/>
  <c r="S38" i="30" s="1"/>
  <c r="M110" i="30"/>
  <c r="S110" i="30" s="1"/>
  <c r="M88" i="30"/>
  <c r="S88" i="30" s="1"/>
  <c r="M114" i="30"/>
  <c r="S114" i="30" s="1"/>
  <c r="M60" i="30"/>
  <c r="S60" i="30" s="1"/>
  <c r="M33" i="30"/>
  <c r="S33" i="30" s="1"/>
  <c r="M20" i="30"/>
  <c r="S20" i="30" s="1"/>
  <c r="M31" i="30"/>
  <c r="S31" i="30" s="1"/>
  <c r="M75" i="30"/>
  <c r="S75" i="30" s="1"/>
  <c r="M39" i="30"/>
  <c r="S39" i="30" s="1"/>
  <c r="M123" i="30"/>
  <c r="S123" i="30" s="1"/>
  <c r="M87" i="30"/>
  <c r="S87" i="30" s="1"/>
  <c r="M47" i="30"/>
  <c r="S47" i="30" s="1"/>
  <c r="M124" i="30"/>
  <c r="S124" i="30" s="1"/>
  <c r="M73" i="30"/>
  <c r="S73" i="30" s="1"/>
  <c r="M94" i="30"/>
  <c r="S94" i="30" s="1"/>
  <c r="M90" i="30"/>
  <c r="S90" i="30" s="1"/>
  <c r="M118" i="30"/>
  <c r="S118" i="30" s="1"/>
  <c r="M128" i="30"/>
  <c r="S128" i="30" s="1"/>
  <c r="M98" i="30"/>
  <c r="S98" i="30" s="1"/>
  <c r="M41" i="30"/>
  <c r="S41" i="30" s="1"/>
  <c r="M77" i="30"/>
  <c r="S77" i="30" s="1"/>
  <c r="M56" i="30"/>
  <c r="S56" i="30" s="1"/>
  <c r="M30" i="30"/>
  <c r="S30" i="30" s="1"/>
  <c r="M23" i="30"/>
  <c r="S23" i="30" s="1"/>
  <c r="M26" i="30"/>
  <c r="S26" i="30" s="1"/>
  <c r="M53" i="30"/>
  <c r="S53" i="30" s="1"/>
  <c r="M7" i="30"/>
  <c r="S7" i="30" s="1"/>
  <c r="M132" i="30"/>
  <c r="S132" i="30" s="1"/>
  <c r="M85" i="30"/>
  <c r="S85" i="30" s="1"/>
  <c r="M62" i="30"/>
  <c r="S62" i="30" s="1"/>
  <c r="M42" i="30"/>
  <c r="S42" i="30" s="1"/>
  <c r="M84" i="30"/>
  <c r="S84" i="30" s="1"/>
  <c r="M121" i="30"/>
  <c r="S121" i="30" s="1"/>
  <c r="M105" i="30"/>
  <c r="S105" i="30" s="1"/>
  <c r="M89" i="30"/>
  <c r="S89" i="30" s="1"/>
  <c r="M50" i="30"/>
  <c r="S50" i="30" s="1"/>
  <c r="M52" i="30"/>
  <c r="S52" i="30" s="1"/>
  <c r="M21" i="30"/>
  <c r="S21" i="30" s="1"/>
  <c r="M131" i="30"/>
  <c r="S131" i="30" s="1"/>
  <c r="M127" i="30"/>
  <c r="S127" i="30" s="1"/>
  <c r="M67" i="30"/>
  <c r="S67" i="30" s="1"/>
  <c r="M34" i="30"/>
  <c r="S34" i="30" s="1"/>
  <c r="M107" i="30"/>
  <c r="S107" i="30" s="1"/>
  <c r="M71" i="30"/>
  <c r="S71" i="30" s="1"/>
  <c r="M43" i="30"/>
  <c r="S43" i="30" s="1"/>
  <c r="M108" i="30"/>
  <c r="S108" i="30" s="1"/>
  <c r="M65" i="30"/>
  <c r="S65" i="30" s="1"/>
  <c r="M46" i="30"/>
  <c r="S46" i="30" s="1"/>
  <c r="M112" i="30"/>
  <c r="S112" i="30" s="1"/>
  <c r="M133" i="30"/>
  <c r="S133" i="30" s="1"/>
  <c r="M117" i="30"/>
  <c r="S117" i="30" s="1"/>
  <c r="M101" i="30"/>
  <c r="S101" i="30" s="1"/>
  <c r="M78" i="30"/>
  <c r="S78" i="30" s="1"/>
  <c r="M54" i="30"/>
  <c r="S54" i="30" s="1"/>
  <c r="M86" i="30"/>
  <c r="S86" i="30" s="1"/>
  <c r="M16" i="30"/>
  <c r="S16" i="30" s="1"/>
  <c r="M45" i="30"/>
  <c r="S45" i="30" s="1"/>
  <c r="M18" i="30"/>
  <c r="S18" i="30" s="1"/>
  <c r="M116" i="30"/>
  <c r="S116" i="30" s="1"/>
  <c r="M102" i="30"/>
  <c r="S102" i="30" s="1"/>
  <c r="M120" i="30"/>
  <c r="S120" i="30" s="1"/>
  <c r="M44" i="30"/>
  <c r="S44" i="30" s="1"/>
  <c r="M25" i="30"/>
  <c r="S25" i="30" s="1"/>
  <c r="M24" i="30"/>
  <c r="S24" i="30" s="1"/>
  <c r="M115" i="30"/>
  <c r="S115" i="30" s="1"/>
  <c r="M111" i="30"/>
  <c r="S111" i="30" s="1"/>
  <c r="M59" i="30"/>
  <c r="S59" i="30" s="1"/>
  <c r="M22" i="30"/>
  <c r="S22" i="30" s="1"/>
  <c r="M91" i="30"/>
  <c r="S91" i="30" s="1"/>
  <c r="M119" i="30"/>
  <c r="S119" i="30" s="1"/>
  <c r="M63" i="30"/>
  <c r="S63" i="30" s="1"/>
  <c r="M92" i="30"/>
  <c r="S92" i="30" s="1"/>
  <c r="M57" i="30"/>
  <c r="S57" i="30" s="1"/>
  <c r="M58" i="30"/>
  <c r="S58" i="30" s="1"/>
  <c r="M40" i="30"/>
  <c r="S40" i="30" s="1"/>
  <c r="M96" i="30"/>
  <c r="S96" i="30" s="1"/>
  <c r="M66" i="30"/>
  <c r="S66" i="30" s="1"/>
  <c r="M9" i="30"/>
  <c r="S9" i="30" s="1"/>
  <c r="M72" i="30"/>
  <c r="S72" i="30" s="1"/>
  <c r="M6" i="30"/>
  <c r="S6" i="30" s="1"/>
  <c r="M5" i="30"/>
  <c r="S5" i="30" s="1"/>
  <c r="M80" i="30"/>
  <c r="S80" i="30" s="1"/>
  <c r="M29" i="30"/>
  <c r="S29" i="30" s="1"/>
  <c r="M32" i="30"/>
  <c r="S32" i="30" s="1"/>
  <c r="M69" i="30"/>
  <c r="S69" i="30" s="1"/>
  <c r="M48" i="30"/>
  <c r="S48" i="30" s="1"/>
  <c r="M35" i="30"/>
  <c r="S35" i="30" s="1"/>
  <c r="M13" i="30"/>
  <c r="S13" i="30" s="1"/>
  <c r="M11" i="30"/>
  <c r="S11" i="30" s="1"/>
  <c r="M100" i="30"/>
  <c r="S100" i="30" s="1"/>
  <c r="M106" i="30"/>
  <c r="S106" i="30" s="1"/>
  <c r="M104" i="30"/>
  <c r="S104" i="30" s="1"/>
  <c r="M76" i="30"/>
  <c r="S76" i="30" s="1"/>
  <c r="M129" i="30"/>
  <c r="S129" i="30" s="1"/>
  <c r="M113" i="30"/>
  <c r="S113" i="30" s="1"/>
  <c r="M97" i="30"/>
  <c r="S97" i="30" s="1"/>
  <c r="M68" i="30"/>
  <c r="S68" i="30" s="1"/>
  <c r="M70" i="30"/>
  <c r="S70" i="30" s="1"/>
  <c r="M82" i="30"/>
  <c r="S82" i="30" s="1"/>
  <c r="M79" i="30"/>
  <c r="S79" i="30" s="1"/>
  <c r="M99" i="30"/>
  <c r="S99" i="30" s="1"/>
  <c r="M95" i="30"/>
  <c r="S95" i="30" s="1"/>
  <c r="M51" i="30"/>
  <c r="S51" i="30" s="1"/>
  <c r="M36" i="30"/>
  <c r="S36" i="30" s="1"/>
  <c r="M103" i="30"/>
  <c r="S103" i="30" s="1"/>
  <c r="M55" i="30"/>
  <c r="S55" i="30" s="1"/>
  <c r="M81" i="30"/>
  <c r="S81" i="30" s="1"/>
  <c r="M49" i="30"/>
  <c r="S49" i="30" s="1"/>
  <c r="M126" i="30"/>
  <c r="S126" i="30" s="1"/>
  <c r="M122" i="30"/>
  <c r="S122" i="30" s="1"/>
  <c r="M125" i="30"/>
  <c r="S125" i="30" s="1"/>
  <c r="M109" i="30"/>
  <c r="S109" i="30" s="1"/>
  <c r="M93" i="30"/>
  <c r="S93" i="30" s="1"/>
  <c r="M130" i="30"/>
  <c r="S130" i="30" s="1"/>
  <c r="M8" i="30"/>
  <c r="S8" i="30" s="1"/>
  <c r="M83" i="30"/>
  <c r="S83" i="30" s="1"/>
  <c r="M64" i="30"/>
  <c r="S64" i="30" s="1"/>
  <c r="M14" i="30"/>
  <c r="S14" i="30" s="1"/>
  <c r="M6" i="32"/>
  <c r="S6" i="32" s="1"/>
  <c r="M79" i="32"/>
  <c r="S79" i="32" s="1"/>
  <c r="M45" i="32"/>
  <c r="S45" i="32" s="1"/>
  <c r="M57" i="32"/>
  <c r="S57" i="32" s="1"/>
  <c r="M55" i="32"/>
  <c r="S55" i="32" s="1"/>
  <c r="M41" i="32"/>
  <c r="S41" i="32" s="1"/>
  <c r="M132" i="32"/>
  <c r="S132" i="32" s="1"/>
  <c r="M47" i="32"/>
  <c r="S47" i="32" s="1"/>
  <c r="M34" i="32"/>
  <c r="S34" i="32" s="1"/>
  <c r="M35" i="32"/>
  <c r="S35" i="32" s="1"/>
  <c r="M98" i="32"/>
  <c r="S98" i="32" s="1"/>
  <c r="M76" i="32"/>
  <c r="S76" i="32" s="1"/>
  <c r="M87" i="32"/>
  <c r="S87" i="32" s="1"/>
  <c r="M110" i="32"/>
  <c r="S110" i="32" s="1"/>
  <c r="M32" i="32"/>
  <c r="S32" i="32" s="1"/>
  <c r="M72" i="32"/>
  <c r="S72" i="32" s="1"/>
  <c r="M31" i="32"/>
  <c r="S31" i="32" s="1"/>
  <c r="M82" i="32"/>
  <c r="S82" i="32" s="1"/>
  <c r="M18" i="32"/>
  <c r="S18" i="32" s="1"/>
  <c r="M97" i="32"/>
  <c r="S97" i="32" s="1"/>
  <c r="M10" i="32"/>
  <c r="S10" i="32" s="1"/>
  <c r="M93" i="32"/>
  <c r="S93" i="32" s="1"/>
  <c r="M100" i="32"/>
  <c r="S100" i="32" s="1"/>
  <c r="M9" i="32"/>
  <c r="S9" i="32" s="1"/>
  <c r="M46" i="32"/>
  <c r="S46" i="32" s="1"/>
  <c r="M105" i="32"/>
  <c r="S105" i="32" s="1"/>
  <c r="M133" i="32"/>
  <c r="S133" i="32" s="1"/>
  <c r="M59" i="32"/>
  <c r="S59" i="32" s="1"/>
  <c r="M119" i="32"/>
  <c r="S119" i="32" s="1"/>
  <c r="M22" i="32"/>
  <c r="S22" i="32" s="1"/>
  <c r="M78" i="32"/>
  <c r="S78" i="32" s="1"/>
  <c r="M85" i="32"/>
  <c r="S85" i="32" s="1"/>
  <c r="M96" i="32"/>
  <c r="S96" i="32" s="1"/>
  <c r="M130" i="32"/>
  <c r="S130" i="32" s="1"/>
  <c r="M40" i="32"/>
  <c r="S40" i="32" s="1"/>
  <c r="M42" i="32"/>
  <c r="S42" i="32" s="1"/>
  <c r="M49" i="32"/>
  <c r="S49" i="32" s="1"/>
  <c r="M88" i="32"/>
  <c r="S88" i="32" s="1"/>
  <c r="M20" i="32"/>
  <c r="S20" i="32" s="1"/>
  <c r="M28" i="32"/>
  <c r="S28" i="32" s="1"/>
  <c r="M131" i="32"/>
  <c r="S131" i="32" s="1"/>
  <c r="M83" i="32"/>
  <c r="S83" i="32" s="1"/>
  <c r="M111" i="32"/>
  <c r="S111" i="32" s="1"/>
  <c r="M81" i="32"/>
  <c r="S81" i="32" s="1"/>
  <c r="M116" i="32"/>
  <c r="S116" i="32" s="1"/>
  <c r="M12" i="32"/>
  <c r="S12" i="32" s="1"/>
  <c r="M69" i="32"/>
  <c r="S69" i="32" s="1"/>
  <c r="M56" i="32"/>
  <c r="S56" i="32" s="1"/>
  <c r="M91" i="32"/>
  <c r="S91" i="32" s="1"/>
  <c r="M48" i="32"/>
  <c r="S48" i="32" s="1"/>
  <c r="M43" i="32"/>
  <c r="S43" i="32" s="1"/>
  <c r="M84" i="32"/>
  <c r="S84" i="32" s="1"/>
  <c r="M104" i="32"/>
  <c r="S104" i="32" s="1"/>
  <c r="M8" i="32"/>
  <c r="S8" i="32" s="1"/>
  <c r="M66" i="32"/>
  <c r="S66" i="32" s="1"/>
  <c r="M60" i="32"/>
  <c r="S60" i="32" s="1"/>
  <c r="M51" i="32"/>
  <c r="S51" i="32" s="1"/>
  <c r="M125" i="32"/>
  <c r="S125" i="32" s="1"/>
  <c r="M14" i="32"/>
  <c r="S14" i="32" s="1"/>
  <c r="M75" i="32"/>
  <c r="S75" i="32" s="1"/>
  <c r="M7" i="32"/>
  <c r="S7" i="32" s="1"/>
  <c r="M92" i="32"/>
  <c r="S92" i="32" s="1"/>
  <c r="M58" i="32"/>
  <c r="S58" i="32" s="1"/>
  <c r="M30" i="32"/>
  <c r="S30" i="32" s="1"/>
  <c r="M124" i="32"/>
  <c r="S124" i="32" s="1"/>
  <c r="M127" i="32"/>
  <c r="S127" i="32" s="1"/>
  <c r="M23" i="32"/>
  <c r="S23" i="32" s="1"/>
  <c r="M114" i="32"/>
  <c r="S114" i="32" s="1"/>
  <c r="M101" i="32"/>
  <c r="S101" i="32" s="1"/>
  <c r="M94" i="32"/>
  <c r="S94" i="32" s="1"/>
  <c r="M123" i="32"/>
  <c r="S123" i="32" s="1"/>
  <c r="M102" i="32"/>
  <c r="S102" i="32" s="1"/>
  <c r="M103" i="32"/>
  <c r="S103" i="32" s="1"/>
  <c r="M108" i="32"/>
  <c r="S108" i="32" s="1"/>
  <c r="M74" i="32"/>
  <c r="S74" i="32" s="1"/>
  <c r="M26" i="32"/>
  <c r="S26" i="32" s="1"/>
  <c r="M71" i="32"/>
  <c r="S71" i="32" s="1"/>
  <c r="M50" i="32"/>
  <c r="S50" i="32" s="1"/>
  <c r="M44" i="32"/>
  <c r="S44" i="32" s="1"/>
  <c r="M37" i="32"/>
  <c r="S37" i="32" s="1"/>
  <c r="M36" i="32"/>
  <c r="S36" i="32" s="1"/>
  <c r="M86" i="32"/>
  <c r="S86" i="32" s="1"/>
  <c r="M118" i="32"/>
  <c r="S118" i="32" s="1"/>
  <c r="M70" i="32"/>
  <c r="S70" i="32" s="1"/>
  <c r="M19" i="32"/>
  <c r="S19" i="32" s="1"/>
  <c r="M11" i="32"/>
  <c r="S11" i="32" s="1"/>
  <c r="M63" i="32"/>
  <c r="S63" i="32" s="1"/>
  <c r="M126" i="32"/>
  <c r="S126" i="32" s="1"/>
  <c r="M107" i="32"/>
  <c r="S107" i="32" s="1"/>
  <c r="M122" i="32"/>
  <c r="S122" i="32" s="1"/>
  <c r="M68" i="32"/>
  <c r="S68" i="32" s="1"/>
  <c r="M33" i="32"/>
  <c r="S33" i="32" s="1"/>
  <c r="M99" i="32"/>
  <c r="S99" i="32" s="1"/>
  <c r="M95" i="32"/>
  <c r="S95" i="32" s="1"/>
  <c r="M61" i="32"/>
  <c r="S61" i="32" s="1"/>
  <c r="M65" i="32"/>
  <c r="S65" i="32" s="1"/>
  <c r="M13" i="32"/>
  <c r="S13" i="32" s="1"/>
  <c r="M77" i="32"/>
  <c r="S77" i="32" s="1"/>
  <c r="M117" i="32"/>
  <c r="S117" i="32" s="1"/>
  <c r="M115" i="32"/>
  <c r="S115" i="32" s="1"/>
  <c r="M24" i="32"/>
  <c r="S24" i="32" s="1"/>
  <c r="M39" i="32"/>
  <c r="S39" i="32" s="1"/>
  <c r="M21" i="32"/>
  <c r="S21" i="32" s="1"/>
  <c r="M29" i="32"/>
  <c r="S29" i="32" s="1"/>
  <c r="M112" i="32"/>
  <c r="S112" i="32" s="1"/>
  <c r="M53" i="32"/>
  <c r="S53" i="32" s="1"/>
  <c r="M73" i="32"/>
  <c r="S73" i="32" s="1"/>
  <c r="M128" i="32"/>
  <c r="S128" i="32" s="1"/>
  <c r="M113" i="32"/>
  <c r="S113" i="32" s="1"/>
  <c r="M80" i="32"/>
  <c r="S80" i="32" s="1"/>
  <c r="M54" i="32"/>
  <c r="S54" i="32" s="1"/>
  <c r="M64" i="32"/>
  <c r="S64" i="32" s="1"/>
  <c r="M120" i="32"/>
  <c r="S120" i="32" s="1"/>
  <c r="M27" i="32"/>
  <c r="S27" i="32" s="1"/>
  <c r="M15" i="32"/>
  <c r="S15" i="32" s="1"/>
  <c r="M67" i="32"/>
  <c r="S67" i="32" s="1"/>
  <c r="M106" i="32"/>
  <c r="S106" i="32" s="1"/>
  <c r="M17" i="32"/>
  <c r="S17" i="32" s="1"/>
  <c r="M89" i="32"/>
  <c r="S89" i="32" s="1"/>
  <c r="M52" i="32"/>
  <c r="S52" i="32" s="1"/>
  <c r="M129" i="32"/>
  <c r="S129" i="32" s="1"/>
  <c r="M90" i="32"/>
  <c r="S90" i="32" s="1"/>
  <c r="M121" i="32"/>
  <c r="S121" i="32" s="1"/>
  <c r="M16" i="32"/>
  <c r="S16" i="32" s="1"/>
  <c r="M62" i="32"/>
  <c r="S62" i="32" s="1"/>
  <c r="M109" i="32"/>
  <c r="S109" i="32" s="1"/>
  <c r="L62" i="29"/>
  <c r="L128" i="29"/>
  <c r="L8" i="29"/>
  <c r="L26" i="29"/>
  <c r="L9" i="29"/>
  <c r="L52" i="29"/>
  <c r="L131" i="29"/>
  <c r="L77" i="29"/>
  <c r="L85" i="29"/>
  <c r="L32" i="29"/>
  <c r="L80" i="29"/>
  <c r="L7" i="29"/>
  <c r="L119" i="29"/>
  <c r="L89" i="29"/>
  <c r="L106" i="29"/>
  <c r="L88" i="29"/>
  <c r="L103" i="29"/>
  <c r="L14" i="29"/>
  <c r="L107" i="29"/>
  <c r="L13" i="29"/>
  <c r="L97" i="29"/>
  <c r="L39" i="29"/>
  <c r="L34" i="29"/>
  <c r="L65" i="29"/>
  <c r="L10" i="29"/>
  <c r="L115" i="29"/>
  <c r="L110" i="29"/>
  <c r="L27" i="29"/>
  <c r="L23" i="29"/>
  <c r="L58" i="29"/>
  <c r="L109" i="29"/>
  <c r="L63" i="29"/>
  <c r="L111" i="29"/>
  <c r="K25" i="22"/>
  <c r="K94" i="22"/>
  <c r="K44" i="22"/>
  <c r="K28" i="22"/>
  <c r="K49" i="22"/>
  <c r="K90" i="22"/>
  <c r="K129" i="22"/>
  <c r="K132" i="22"/>
  <c r="K24" i="22"/>
  <c r="K113" i="22"/>
  <c r="Q5" i="22"/>
  <c r="K110" i="22"/>
  <c r="K23" i="22"/>
  <c r="K131" i="22"/>
  <c r="K60" i="22"/>
  <c r="K88" i="22"/>
  <c r="K69" i="22"/>
  <c r="K122" i="22"/>
  <c r="K43" i="22"/>
  <c r="K62" i="22"/>
  <c r="K105" i="22"/>
  <c r="K126" i="22"/>
  <c r="K77" i="22"/>
  <c r="K67" i="22"/>
  <c r="K12" i="22"/>
  <c r="K114" i="22"/>
  <c r="K8" i="22"/>
  <c r="K118" i="22"/>
  <c r="K121" i="22"/>
  <c r="K86" i="22"/>
  <c r="K56" i="22"/>
  <c r="K63" i="22"/>
  <c r="K53" i="22"/>
  <c r="K112" i="22"/>
  <c r="K41" i="27"/>
  <c r="K34" i="27"/>
  <c r="K45" i="27"/>
  <c r="K96" i="27"/>
  <c r="K85" i="27"/>
  <c r="K93" i="27"/>
  <c r="K28" i="27"/>
  <c r="K20" i="27"/>
  <c r="K63" i="27"/>
  <c r="K74" i="27"/>
  <c r="K76" i="27"/>
  <c r="K106" i="27"/>
  <c r="K89" i="27"/>
  <c r="K43" i="27"/>
  <c r="K27" i="27"/>
  <c r="K11" i="27"/>
  <c r="K120" i="27"/>
  <c r="K30" i="27"/>
  <c r="K22" i="27"/>
  <c r="K122" i="27"/>
  <c r="K124" i="27"/>
  <c r="K112" i="27"/>
  <c r="K117" i="27"/>
  <c r="K103" i="27"/>
  <c r="K98" i="27"/>
  <c r="K94" i="27"/>
  <c r="K40" i="27"/>
  <c r="K48" i="27"/>
  <c r="K16" i="27"/>
  <c r="K13" i="27"/>
  <c r="K57" i="27"/>
  <c r="K33" i="27"/>
  <c r="K37" i="27"/>
  <c r="K59" i="27"/>
  <c r="K75" i="27"/>
  <c r="K131" i="27"/>
  <c r="K82" i="27"/>
  <c r="K111" i="27"/>
  <c r="K68" i="27"/>
  <c r="K92" i="27"/>
  <c r="K52" i="27"/>
  <c r="K126" i="27"/>
  <c r="K39" i="27"/>
  <c r="K23" i="27"/>
  <c r="K7" i="27"/>
  <c r="K24" i="27"/>
  <c r="K100" i="27"/>
  <c r="K123" i="27"/>
  <c r="K121" i="27"/>
  <c r="K77" i="27"/>
  <c r="K102" i="27"/>
  <c r="K53" i="27"/>
  <c r="K86" i="27"/>
  <c r="K60" i="27"/>
  <c r="K109" i="27"/>
  <c r="K101" i="27"/>
  <c r="K118" i="27"/>
  <c r="K81" i="27"/>
  <c r="K108" i="27"/>
  <c r="K65" i="27"/>
  <c r="K88" i="27"/>
  <c r="K14" i="27"/>
  <c r="K42" i="27"/>
  <c r="K10" i="27"/>
  <c r="K64" i="27"/>
  <c r="K21" i="27"/>
  <c r="K44" i="27"/>
  <c r="K49" i="27"/>
  <c r="K17" i="27"/>
  <c r="K25" i="27"/>
  <c r="K50" i="27"/>
  <c r="K132" i="27"/>
  <c r="K104" i="27"/>
  <c r="K58" i="27"/>
  <c r="K83" i="27"/>
  <c r="K119" i="27"/>
  <c r="K70" i="27"/>
  <c r="K110" i="27"/>
  <c r="K127" i="27"/>
  <c r="K66" i="27"/>
  <c r="K51" i="27"/>
  <c r="K35" i="27"/>
  <c r="K19" i="27"/>
  <c r="K91" i="27"/>
  <c r="K61" i="27"/>
  <c r="K78" i="27"/>
  <c r="K38" i="27"/>
  <c r="K6" i="27"/>
  <c r="K130" i="27"/>
  <c r="K114" i="27"/>
  <c r="K71" i="27"/>
  <c r="K95" i="27"/>
  <c r="K62" i="27"/>
  <c r="K133" i="27"/>
  <c r="K107" i="27"/>
  <c r="K99" i="27"/>
  <c r="K90" i="27"/>
  <c r="K55" i="27"/>
  <c r="K46" i="27"/>
  <c r="K69" i="27"/>
  <c r="K32" i="27"/>
  <c r="K84" i="27"/>
  <c r="K12" i="27"/>
  <c r="K29" i="27"/>
  <c r="K36" i="27"/>
  <c r="K54" i="27"/>
  <c r="K18" i="27"/>
  <c r="K67" i="27"/>
  <c r="K9" i="27"/>
  <c r="K115" i="27"/>
  <c r="K116" i="27"/>
  <c r="K73" i="27"/>
  <c r="K47" i="27"/>
  <c r="K31" i="27"/>
  <c r="K15" i="27"/>
  <c r="K80" i="27"/>
  <c r="K129" i="27"/>
  <c r="K113" i="27"/>
  <c r="K87" i="27"/>
  <c r="K72" i="27"/>
  <c r="K125" i="27"/>
  <c r="K105" i="27"/>
  <c r="K97" i="27"/>
  <c r="K56" i="27"/>
  <c r="K79" i="27"/>
  <c r="K128" i="27"/>
  <c r="K8" i="27"/>
  <c r="K26" i="27"/>
  <c r="K132" i="23"/>
  <c r="K58" i="23"/>
  <c r="K112" i="23"/>
  <c r="K86" i="23"/>
  <c r="K83" i="23"/>
  <c r="K89" i="23"/>
  <c r="K110" i="23"/>
  <c r="K72" i="23"/>
  <c r="K49" i="26"/>
  <c r="K57" i="26"/>
  <c r="K82" i="26"/>
  <c r="K104" i="26"/>
  <c r="K78" i="26"/>
  <c r="K70" i="26"/>
  <c r="K64" i="26"/>
  <c r="K114" i="26"/>
  <c r="K34" i="26"/>
  <c r="K106" i="26"/>
  <c r="K116" i="26"/>
  <c r="K108" i="26"/>
  <c r="K118" i="26"/>
  <c r="L84" i="30"/>
  <c r="L63" i="30"/>
  <c r="L113" i="30"/>
  <c r="L22" i="30"/>
  <c r="L108" i="30"/>
  <c r="L43" i="30"/>
  <c r="L128" i="30"/>
  <c r="L105" i="30"/>
  <c r="L21" i="30"/>
  <c r="L69" i="30"/>
  <c r="L47" i="35"/>
  <c r="L74" i="35"/>
  <c r="L60" i="35"/>
  <c r="L49" i="35"/>
  <c r="L78" i="35"/>
  <c r="L75" i="35"/>
  <c r="L72" i="35"/>
  <c r="L53" i="35"/>
  <c r="L88" i="35"/>
  <c r="L103" i="35"/>
  <c r="L99" i="35"/>
  <c r="L126" i="35"/>
  <c r="L110" i="35"/>
  <c r="L94" i="35"/>
  <c r="L123" i="35"/>
  <c r="L128" i="35"/>
  <c r="L112" i="35"/>
  <c r="L97" i="35"/>
  <c r="L50" i="35"/>
  <c r="L55" i="35"/>
  <c r="L83" i="35"/>
  <c r="L90" i="35"/>
  <c r="L52" i="35"/>
  <c r="L73" i="35"/>
  <c r="L70" i="35"/>
  <c r="L67" i="35"/>
  <c r="L81" i="35"/>
  <c r="L64" i="35"/>
  <c r="L77" i="35"/>
  <c r="L122" i="35"/>
  <c r="L106" i="35"/>
  <c r="L87" i="35"/>
  <c r="L84" i="35"/>
  <c r="L95" i="35"/>
  <c r="L119" i="35"/>
  <c r="L124" i="35"/>
  <c r="L108" i="35"/>
  <c r="L100" i="35"/>
  <c r="L129" i="35"/>
  <c r="L121" i="35"/>
  <c r="L63" i="35"/>
  <c r="L71" i="35"/>
  <c r="L66" i="35"/>
  <c r="L58" i="35"/>
  <c r="L76" i="35"/>
  <c r="L65" i="35"/>
  <c r="L91" i="35"/>
  <c r="L62" i="35"/>
  <c r="L59" i="35"/>
  <c r="L56" i="35"/>
  <c r="L69" i="35"/>
  <c r="L96" i="35"/>
  <c r="L92" i="35"/>
  <c r="L133" i="35"/>
  <c r="L125" i="35"/>
  <c r="L118" i="35"/>
  <c r="L102" i="35"/>
  <c r="L93" i="35"/>
  <c r="L89" i="35"/>
  <c r="L120" i="35"/>
  <c r="L104" i="35"/>
  <c r="L127" i="35"/>
  <c r="L115" i="35"/>
  <c r="L111" i="35"/>
  <c r="L107" i="35"/>
  <c r="L113" i="35"/>
  <c r="L82" i="35"/>
  <c r="L79" i="35"/>
  <c r="L68" i="35"/>
  <c r="L45" i="35"/>
  <c r="L57" i="35"/>
  <c r="L54" i="35"/>
  <c r="L51" i="35"/>
  <c r="L80" i="35"/>
  <c r="L48" i="35"/>
  <c r="L61" i="35"/>
  <c r="L101" i="35"/>
  <c r="L109" i="35"/>
  <c r="L130" i="35"/>
  <c r="L114" i="35"/>
  <c r="L98" i="35"/>
  <c r="L85" i="35"/>
  <c r="L132" i="35"/>
  <c r="L116" i="35"/>
  <c r="L117" i="35"/>
  <c r="L105" i="35"/>
  <c r="L86" i="35"/>
  <c r="L46" i="35"/>
  <c r="L131" i="35"/>
  <c r="L65" i="32"/>
  <c r="L128" i="32"/>
  <c r="L59" i="32"/>
  <c r="L60" i="32"/>
  <c r="L48" i="32"/>
  <c r="L114" i="32"/>
  <c r="L53" i="32"/>
  <c r="L40" i="32"/>
  <c r="K78" i="32"/>
  <c r="K92" i="32"/>
  <c r="K75" i="32"/>
  <c r="K106" i="32"/>
  <c r="K61" i="32"/>
  <c r="K62" i="32"/>
  <c r="K127" i="32"/>
  <c r="K74" i="32"/>
  <c r="K69" i="32"/>
  <c r="K50" i="32"/>
  <c r="M5" i="23"/>
  <c r="S5" i="23" s="1"/>
  <c r="M7" i="23"/>
  <c r="S7" i="23" s="1"/>
  <c r="M80" i="23"/>
  <c r="S80" i="23" s="1"/>
  <c r="M13" i="23"/>
  <c r="S13" i="23" s="1"/>
  <c r="M100" i="23"/>
  <c r="S100" i="23" s="1"/>
  <c r="M102" i="23"/>
  <c r="S102" i="23" s="1"/>
  <c r="M122" i="23"/>
  <c r="S122" i="23" s="1"/>
  <c r="M108" i="23"/>
  <c r="S108" i="23" s="1"/>
  <c r="M64" i="23"/>
  <c r="S64" i="23" s="1"/>
  <c r="M69" i="23"/>
  <c r="S69" i="23" s="1"/>
  <c r="M36" i="23"/>
  <c r="S36" i="23" s="1"/>
  <c r="M119" i="23"/>
  <c r="S119" i="23" s="1"/>
  <c r="M77" i="23"/>
  <c r="S77" i="23" s="1"/>
  <c r="M131" i="23"/>
  <c r="S131" i="23" s="1"/>
  <c r="M121" i="23"/>
  <c r="S121" i="23" s="1"/>
  <c r="M85" i="23"/>
  <c r="S85" i="23" s="1"/>
  <c r="M105" i="23"/>
  <c r="S105" i="23" s="1"/>
  <c r="M94" i="23"/>
  <c r="S94" i="23" s="1"/>
  <c r="M30" i="23"/>
  <c r="S30" i="23" s="1"/>
  <c r="M130" i="23"/>
  <c r="S130" i="23" s="1"/>
  <c r="M66" i="23"/>
  <c r="S66" i="23" s="1"/>
  <c r="M17" i="23"/>
  <c r="S17" i="23" s="1"/>
  <c r="M39" i="23"/>
  <c r="S39" i="23" s="1"/>
  <c r="M12" i="23"/>
  <c r="S12" i="23" s="1"/>
  <c r="M35" i="23"/>
  <c r="S35" i="23" s="1"/>
  <c r="M109" i="23"/>
  <c r="S109" i="23" s="1"/>
  <c r="M120" i="23"/>
  <c r="S120" i="23" s="1"/>
  <c r="M56" i="23"/>
  <c r="S56" i="23" s="1"/>
  <c r="M52" i="23"/>
  <c r="S52" i="23" s="1"/>
  <c r="M55" i="23"/>
  <c r="S55" i="23" s="1"/>
  <c r="M42" i="23"/>
  <c r="S42" i="23" s="1"/>
  <c r="M54" i="23"/>
  <c r="S54" i="23" s="1"/>
  <c r="M21" i="23"/>
  <c r="S21" i="23" s="1"/>
  <c r="M87" i="23"/>
  <c r="S87" i="23" s="1"/>
  <c r="M14" i="23"/>
  <c r="S14" i="23" s="1"/>
  <c r="M9" i="23"/>
  <c r="S9" i="23" s="1"/>
  <c r="M6" i="23"/>
  <c r="S6" i="23" s="1"/>
  <c r="M67" i="23"/>
  <c r="S67" i="23" s="1"/>
  <c r="M22" i="23"/>
  <c r="S22" i="23" s="1"/>
  <c r="M92" i="23"/>
  <c r="S92" i="23" s="1"/>
  <c r="M88" i="23"/>
  <c r="S88" i="23" s="1"/>
  <c r="M58" i="23"/>
  <c r="S58" i="23" s="1"/>
  <c r="M50" i="23"/>
  <c r="S50" i="23" s="1"/>
  <c r="M81" i="23"/>
  <c r="S81" i="23" s="1"/>
  <c r="M112" i="23"/>
  <c r="S112" i="23" s="1"/>
  <c r="M124" i="23"/>
  <c r="S124" i="23" s="1"/>
  <c r="M116" i="23"/>
  <c r="S116" i="23" s="1"/>
  <c r="M118" i="23"/>
  <c r="S118" i="23" s="1"/>
  <c r="M103" i="23"/>
  <c r="S103" i="23" s="1"/>
  <c r="M86" i="23"/>
  <c r="S86" i="23" s="1"/>
  <c r="M49" i="23"/>
  <c r="S49" i="23" s="1"/>
  <c r="M73" i="23"/>
  <c r="S73" i="23" s="1"/>
  <c r="M78" i="23"/>
  <c r="S78" i="23" s="1"/>
  <c r="M93" i="23"/>
  <c r="S93" i="23" s="1"/>
  <c r="M132" i="23"/>
  <c r="S132" i="23" s="1"/>
  <c r="M107" i="23"/>
  <c r="S107" i="23" s="1"/>
  <c r="M75" i="23"/>
  <c r="S75" i="23" s="1"/>
  <c r="M43" i="23"/>
  <c r="S43" i="23" s="1"/>
  <c r="M26" i="23"/>
  <c r="S26" i="23" s="1"/>
  <c r="M99" i="23"/>
  <c r="S99" i="23" s="1"/>
  <c r="M83" i="23"/>
  <c r="S83" i="23" s="1"/>
  <c r="M33" i="23"/>
  <c r="S33" i="23" s="1"/>
  <c r="M25" i="23"/>
  <c r="S25" i="23" s="1"/>
  <c r="M79" i="23"/>
  <c r="S79" i="23" s="1"/>
  <c r="M72" i="23"/>
  <c r="S72" i="23" s="1"/>
  <c r="M44" i="23"/>
  <c r="S44" i="23" s="1"/>
  <c r="M20" i="23"/>
  <c r="S20" i="23" s="1"/>
  <c r="M106" i="23"/>
  <c r="S106" i="23" s="1"/>
  <c r="M84" i="23"/>
  <c r="S84" i="23" s="1"/>
  <c r="M19" i="23"/>
  <c r="S19" i="23" s="1"/>
  <c r="M97" i="23"/>
  <c r="S97" i="23" s="1"/>
  <c r="M8" i="23"/>
  <c r="S8" i="23" s="1"/>
  <c r="M47" i="23"/>
  <c r="S47" i="23" s="1"/>
  <c r="M61" i="23"/>
  <c r="S61" i="23" s="1"/>
  <c r="M27" i="23"/>
  <c r="S27" i="23" s="1"/>
  <c r="M125" i="23"/>
  <c r="S125" i="23" s="1"/>
  <c r="M76" i="23"/>
  <c r="S76" i="23" s="1"/>
  <c r="M113" i="23"/>
  <c r="S113" i="23" s="1"/>
  <c r="M128" i="23"/>
  <c r="S128" i="23" s="1"/>
  <c r="M133" i="23"/>
  <c r="S133" i="23" s="1"/>
  <c r="M37" i="23"/>
  <c r="S37" i="23" s="1"/>
  <c r="M74" i="23"/>
  <c r="S74" i="23" s="1"/>
  <c r="M63" i="23"/>
  <c r="S63" i="23" s="1"/>
  <c r="M111" i="23"/>
  <c r="S111" i="23" s="1"/>
  <c r="M48" i="23"/>
  <c r="S48" i="23" s="1"/>
  <c r="M126" i="23"/>
  <c r="S126" i="23" s="1"/>
  <c r="M62" i="23"/>
  <c r="S62" i="23" s="1"/>
  <c r="M98" i="23"/>
  <c r="S98" i="23" s="1"/>
  <c r="M34" i="23"/>
  <c r="S34" i="23" s="1"/>
  <c r="M90" i="23"/>
  <c r="S90" i="23" s="1"/>
  <c r="M40" i="23"/>
  <c r="S40" i="23" s="1"/>
  <c r="M45" i="23"/>
  <c r="S45" i="23" s="1"/>
  <c r="M28" i="23"/>
  <c r="S28" i="23" s="1"/>
  <c r="M104" i="23"/>
  <c r="S104" i="23" s="1"/>
  <c r="M65" i="23"/>
  <c r="S65" i="23" s="1"/>
  <c r="M95" i="23"/>
  <c r="S95" i="23" s="1"/>
  <c r="M32" i="23"/>
  <c r="S32" i="23" s="1"/>
  <c r="M129" i="23"/>
  <c r="S129" i="23" s="1"/>
  <c r="M71" i="23"/>
  <c r="S71" i="23" s="1"/>
  <c r="M38" i="23"/>
  <c r="S38" i="23" s="1"/>
  <c r="M115" i="23"/>
  <c r="S115" i="23" s="1"/>
  <c r="M117" i="23"/>
  <c r="S117" i="23" s="1"/>
  <c r="M41" i="23"/>
  <c r="S41" i="23" s="1"/>
  <c r="M10" i="23"/>
  <c r="S10" i="23" s="1"/>
  <c r="M11" i="23"/>
  <c r="S11" i="23" s="1"/>
  <c r="M82" i="23"/>
  <c r="S82" i="23" s="1"/>
  <c r="M23" i="23"/>
  <c r="S23" i="23" s="1"/>
  <c r="M51" i="23"/>
  <c r="S51" i="23" s="1"/>
  <c r="M60" i="23"/>
  <c r="S60" i="23" s="1"/>
  <c r="M57" i="23"/>
  <c r="S57" i="23" s="1"/>
  <c r="M114" i="23"/>
  <c r="S114" i="23" s="1"/>
  <c r="M96" i="23"/>
  <c r="S96" i="23" s="1"/>
  <c r="M110" i="23"/>
  <c r="S110" i="23" s="1"/>
  <c r="M46" i="23"/>
  <c r="S46" i="23" s="1"/>
  <c r="M29" i="23"/>
  <c r="S29" i="23" s="1"/>
  <c r="M70" i="23"/>
  <c r="S70" i="23" s="1"/>
  <c r="M15" i="23"/>
  <c r="S15" i="23" s="1"/>
  <c r="M123" i="23"/>
  <c r="S123" i="23" s="1"/>
  <c r="M91" i="23"/>
  <c r="S91" i="23" s="1"/>
  <c r="M59" i="23"/>
  <c r="S59" i="23" s="1"/>
  <c r="M68" i="23"/>
  <c r="S68" i="23" s="1"/>
  <c r="M16" i="23"/>
  <c r="S16" i="23" s="1"/>
  <c r="M24" i="23"/>
  <c r="S24" i="23" s="1"/>
  <c r="M127" i="23"/>
  <c r="S127" i="23" s="1"/>
  <c r="M89" i="23"/>
  <c r="S89" i="23" s="1"/>
  <c r="M18" i="23"/>
  <c r="S18" i="23" s="1"/>
  <c r="M101" i="23"/>
  <c r="S101" i="23" s="1"/>
  <c r="M53" i="23"/>
  <c r="S53" i="23" s="1"/>
  <c r="M31" i="23"/>
  <c r="S31" i="23" s="1"/>
  <c r="L125" i="29"/>
  <c r="L74" i="29"/>
  <c r="L96" i="29"/>
  <c r="L123" i="29"/>
  <c r="L55" i="29"/>
  <c r="L133" i="29"/>
  <c r="L53" i="29"/>
  <c r="L91" i="29"/>
  <c r="L73" i="29"/>
  <c r="L49" i="29"/>
  <c r="K97" i="22"/>
  <c r="K34" i="22"/>
  <c r="K107" i="22"/>
  <c r="K35" i="22"/>
  <c r="K92" i="22"/>
  <c r="K116" i="22"/>
  <c r="K79" i="22"/>
  <c r="K75" i="22"/>
  <c r="K10" i="22"/>
  <c r="K39" i="22"/>
  <c r="M100" i="7"/>
  <c r="S100" i="7" s="1"/>
  <c r="M51" i="7"/>
  <c r="S51" i="7" s="1"/>
  <c r="M117" i="10"/>
  <c r="S117" i="10" s="1"/>
  <c r="M124" i="7"/>
  <c r="S124" i="7" s="1"/>
  <c r="M15" i="3"/>
  <c r="S15" i="3" s="1"/>
  <c r="M34" i="10"/>
  <c r="S34" i="10" s="1"/>
  <c r="M34" i="3"/>
  <c r="S34" i="3" s="1"/>
  <c r="L6" i="31"/>
  <c r="L53" i="31"/>
  <c r="L88" i="31"/>
  <c r="L111" i="31"/>
  <c r="L26" i="31"/>
  <c r="L93" i="31"/>
  <c r="L121" i="31"/>
  <c r="L89" i="31"/>
  <c r="L58" i="31"/>
  <c r="L123" i="31"/>
  <c r="L76" i="31"/>
  <c r="L56" i="31"/>
  <c r="L21" i="31"/>
  <c r="L92" i="31"/>
  <c r="L104" i="31"/>
  <c r="L107" i="31"/>
  <c r="L49" i="31"/>
  <c r="L19" i="31"/>
  <c r="L117" i="31"/>
  <c r="L125" i="31"/>
  <c r="L94" i="31"/>
  <c r="L78" i="31"/>
  <c r="L45" i="31"/>
  <c r="L24" i="31"/>
  <c r="L8" i="31"/>
  <c r="L31" i="31"/>
  <c r="L22" i="31"/>
  <c r="L33" i="31"/>
  <c r="L120" i="31"/>
  <c r="L52" i="31"/>
  <c r="L54" i="31"/>
  <c r="L81" i="31"/>
  <c r="L75" i="31"/>
  <c r="L43" i="31"/>
  <c r="L114" i="31"/>
  <c r="L63" i="31"/>
  <c r="L11" i="31"/>
  <c r="L129" i="31"/>
  <c r="L113" i="31"/>
  <c r="L119" i="31"/>
  <c r="L87" i="31"/>
  <c r="L82" i="31"/>
  <c r="L50" i="31"/>
  <c r="L46" i="31"/>
  <c r="L47" i="31"/>
  <c r="L5" i="31"/>
  <c r="L39" i="31"/>
  <c r="L18" i="31"/>
  <c r="L57" i="31"/>
  <c r="L36" i="31"/>
  <c r="L20" i="31"/>
  <c r="L30" i="31"/>
  <c r="L7" i="31"/>
  <c r="L17" i="31"/>
  <c r="L96" i="31"/>
  <c r="L109" i="31"/>
  <c r="L103" i="31"/>
  <c r="L73" i="31"/>
  <c r="L67" i="31"/>
  <c r="L122" i="31"/>
  <c r="L38" i="31"/>
  <c r="L29" i="31"/>
  <c r="L115" i="31"/>
  <c r="L10" i="31"/>
  <c r="L105" i="31"/>
  <c r="L118" i="31"/>
  <c r="L86" i="31"/>
  <c r="L74" i="31"/>
  <c r="L42" i="31"/>
  <c r="L130" i="31"/>
  <c r="L128" i="31"/>
  <c r="L35" i="31"/>
  <c r="L108" i="31"/>
  <c r="L80" i="31"/>
  <c r="L98" i="31"/>
  <c r="L60" i="31"/>
  <c r="L71" i="31"/>
  <c r="L41" i="31"/>
  <c r="L32" i="31"/>
  <c r="L16" i="31"/>
  <c r="L15" i="31"/>
  <c r="L126" i="31"/>
  <c r="L84" i="31"/>
  <c r="L77" i="31"/>
  <c r="L132" i="31"/>
  <c r="L102" i="31"/>
  <c r="L59" i="31"/>
  <c r="L91" i="31"/>
  <c r="L62" i="31"/>
  <c r="L40" i="31"/>
  <c r="L69" i="31"/>
  <c r="L13" i="31"/>
  <c r="L9" i="31"/>
  <c r="L101" i="31"/>
  <c r="L112" i="31"/>
  <c r="L27" i="31"/>
  <c r="L25" i="31"/>
  <c r="L116" i="31"/>
  <c r="L97" i="31"/>
  <c r="L133" i="31"/>
  <c r="L66" i="31"/>
  <c r="L131" i="31"/>
  <c r="L90" i="31"/>
  <c r="L37" i="31"/>
  <c r="L124" i="31"/>
  <c r="L110" i="31"/>
  <c r="L34" i="31"/>
  <c r="L127" i="31"/>
  <c r="L85" i="31"/>
  <c r="L95" i="31"/>
  <c r="L72" i="31"/>
  <c r="L44" i="31"/>
  <c r="L79" i="31"/>
  <c r="L70" i="31"/>
  <c r="L48" i="31"/>
  <c r="L106" i="31"/>
  <c r="L65" i="31"/>
  <c r="L55" i="31"/>
  <c r="L28" i="31"/>
  <c r="L12" i="31"/>
  <c r="L23" i="31"/>
  <c r="L14" i="31"/>
  <c r="L68" i="31"/>
  <c r="L64" i="31"/>
  <c r="L100" i="31"/>
  <c r="L83" i="31"/>
  <c r="L51" i="31"/>
  <c r="L99" i="31"/>
  <c r="L61" i="31"/>
  <c r="K32" i="29"/>
  <c r="K120" i="29"/>
  <c r="K46" i="29"/>
  <c r="K107" i="29"/>
  <c r="K127" i="29"/>
  <c r="K125" i="29"/>
  <c r="K51" i="29"/>
  <c r="K17" i="29"/>
  <c r="K56" i="29"/>
  <c r="K105" i="29"/>
  <c r="K106" i="29"/>
  <c r="K104" i="29"/>
  <c r="K84" i="29"/>
  <c r="K50" i="29"/>
  <c r="K18" i="29"/>
  <c r="K98" i="29"/>
  <c r="K115" i="29"/>
  <c r="K103" i="29"/>
  <c r="K38" i="29"/>
  <c r="K114" i="29"/>
  <c r="K102" i="29"/>
  <c r="K116" i="29"/>
  <c r="K43" i="29"/>
  <c r="K108" i="29"/>
  <c r="K52" i="29"/>
  <c r="K101" i="29"/>
  <c r="K118" i="29"/>
  <c r="K71" i="29"/>
  <c r="K39" i="29"/>
  <c r="K33" i="29"/>
  <c r="K13" i="29"/>
  <c r="K6" i="29"/>
  <c r="K113" i="29"/>
  <c r="K16" i="29"/>
  <c r="K90" i="29"/>
  <c r="K30" i="29"/>
  <c r="K91" i="29"/>
  <c r="K111" i="29"/>
  <c r="K75" i="29"/>
  <c r="K37" i="29"/>
  <c r="K44" i="29"/>
  <c r="K109" i="29"/>
  <c r="K110" i="29"/>
  <c r="K35" i="29"/>
  <c r="K131" i="29"/>
  <c r="K119" i="29"/>
  <c r="K40" i="29"/>
  <c r="K89" i="29"/>
  <c r="K128" i="29"/>
  <c r="K96" i="29"/>
  <c r="K77" i="29"/>
  <c r="K42" i="29"/>
  <c r="K8" i="29"/>
  <c r="K130" i="29"/>
  <c r="K53" i="29"/>
  <c r="K88" i="29"/>
  <c r="K22" i="29"/>
  <c r="K69" i="29"/>
  <c r="K76" i="29"/>
  <c r="K27" i="29"/>
  <c r="K61" i="29"/>
  <c r="K36" i="29"/>
  <c r="K85" i="29"/>
  <c r="K63" i="29"/>
  <c r="K31" i="29"/>
  <c r="K124" i="29"/>
  <c r="K92" i="29"/>
  <c r="K97" i="29"/>
  <c r="K64" i="29"/>
  <c r="K14" i="29"/>
  <c r="K82" i="29"/>
  <c r="K95" i="29"/>
  <c r="K57" i="29"/>
  <c r="K12" i="29"/>
  <c r="K93" i="29"/>
  <c r="K19" i="29"/>
  <c r="K10" i="29"/>
  <c r="K29" i="29"/>
  <c r="K81" i="29"/>
  <c r="K24" i="29"/>
  <c r="K73" i="29"/>
  <c r="K79" i="29"/>
  <c r="K66" i="29"/>
  <c r="K34" i="29"/>
  <c r="K41" i="29"/>
  <c r="K21" i="29"/>
  <c r="K70" i="29"/>
  <c r="K60" i="29"/>
  <c r="K11" i="29"/>
  <c r="K20" i="29"/>
  <c r="K133" i="29"/>
  <c r="K132" i="29"/>
  <c r="K100" i="29"/>
  <c r="K94" i="29"/>
  <c r="K55" i="29"/>
  <c r="K23" i="29"/>
  <c r="K99" i="29"/>
  <c r="K87" i="29"/>
  <c r="K129" i="29"/>
  <c r="K48" i="29"/>
  <c r="K83" i="29"/>
  <c r="K62" i="29"/>
  <c r="K123" i="29"/>
  <c r="K5" i="29"/>
  <c r="K25" i="29"/>
  <c r="K80" i="29"/>
  <c r="K9" i="29"/>
  <c r="K67" i="29"/>
  <c r="K49" i="29"/>
  <c r="K72" i="29"/>
  <c r="K121" i="29"/>
  <c r="K58" i="29"/>
  <c r="K26" i="29"/>
  <c r="K7" i="29"/>
  <c r="K112" i="29"/>
  <c r="K122" i="29"/>
  <c r="K54" i="29"/>
  <c r="K28" i="29"/>
  <c r="K59" i="29"/>
  <c r="K68" i="29"/>
  <c r="K117" i="29"/>
  <c r="K86" i="29"/>
  <c r="K126" i="29"/>
  <c r="K78" i="29"/>
  <c r="K47" i="29"/>
  <c r="K15" i="29"/>
  <c r="K74" i="29"/>
  <c r="K65" i="29"/>
  <c r="K45" i="29"/>
  <c r="K54" i="23"/>
  <c r="K63" i="23"/>
  <c r="K23" i="23"/>
  <c r="K99" i="23"/>
  <c r="K35" i="23"/>
  <c r="K33" i="23"/>
  <c r="K66" i="23"/>
  <c r="K46" i="23"/>
  <c r="K119" i="23"/>
  <c r="K113" i="23"/>
  <c r="K92" i="23"/>
  <c r="K31" i="23"/>
  <c r="K48" i="23"/>
  <c r="K129" i="23"/>
  <c r="K30" i="23"/>
  <c r="K60" i="23"/>
  <c r="K103" i="23"/>
  <c r="K37" i="23"/>
  <c r="K57" i="23"/>
  <c r="K59" i="23"/>
  <c r="K97" i="23"/>
  <c r="K124" i="23"/>
  <c r="K52" i="23"/>
  <c r="K42" i="23"/>
  <c r="K98" i="23"/>
  <c r="K133" i="23"/>
  <c r="K47" i="23"/>
  <c r="K111" i="23"/>
  <c r="K34" i="23"/>
  <c r="K95" i="23"/>
  <c r="K78" i="23"/>
  <c r="K65" i="23"/>
  <c r="K10" i="23"/>
  <c r="K41" i="23"/>
  <c r="K85" i="23"/>
  <c r="K14" i="26"/>
  <c r="K111" i="26"/>
  <c r="K67" i="26"/>
  <c r="K46" i="26"/>
  <c r="K85" i="26"/>
  <c r="K55" i="26"/>
  <c r="K71" i="26"/>
  <c r="K123" i="26"/>
  <c r="K96" i="26"/>
  <c r="K77" i="26"/>
  <c r="K98" i="26"/>
  <c r="K52" i="26"/>
  <c r="K15" i="26"/>
  <c r="K38" i="26"/>
  <c r="K43" i="26"/>
  <c r="K66" i="26"/>
  <c r="K101" i="26"/>
  <c r="K59" i="26"/>
  <c r="K17" i="26"/>
  <c r="K91" i="26"/>
  <c r="K35" i="26"/>
  <c r="K112" i="26"/>
  <c r="K44" i="26"/>
  <c r="K113" i="26"/>
  <c r="K16" i="26"/>
  <c r="K87" i="26"/>
  <c r="K23" i="26"/>
  <c r="K107" i="26"/>
  <c r="K45" i="26"/>
  <c r="L90" i="30"/>
  <c r="L17" i="30"/>
  <c r="L74" i="30"/>
  <c r="L115" i="30"/>
  <c r="L39" i="30"/>
  <c r="L100" i="30"/>
  <c r="L16" i="30"/>
  <c r="L34" i="30"/>
  <c r="L98" i="30"/>
  <c r="L45" i="30"/>
  <c r="L120" i="30"/>
  <c r="L80" i="30"/>
  <c r="L117" i="30"/>
  <c r="L118" i="30"/>
  <c r="L85" i="30"/>
  <c r="L95" i="30"/>
  <c r="L77" i="30"/>
  <c r="L106" i="30"/>
  <c r="L47" i="30"/>
  <c r="L131" i="30"/>
  <c r="L60" i="30"/>
  <c r="L94" i="30"/>
  <c r="L75" i="30"/>
  <c r="L28" i="30"/>
  <c r="L52" i="30"/>
  <c r="L56" i="30"/>
  <c r="L104" i="30"/>
  <c r="L31" i="30"/>
  <c r="L81" i="30"/>
  <c r="L30" i="30"/>
  <c r="L64" i="32"/>
  <c r="L87" i="32"/>
  <c r="L106" i="32"/>
  <c r="L116" i="32"/>
  <c r="L93" i="32"/>
  <c r="L62" i="32"/>
  <c r="L57" i="32"/>
  <c r="L105" i="32"/>
  <c r="L13" i="32"/>
  <c r="L101" i="32"/>
  <c r="L37" i="32"/>
  <c r="L10" i="32"/>
  <c r="L8" i="32"/>
  <c r="L45" i="32"/>
  <c r="L61" i="32"/>
  <c r="L21" i="32"/>
  <c r="L122" i="32"/>
  <c r="L16" i="32"/>
  <c r="L113" i="32"/>
  <c r="L131" i="32"/>
  <c r="L22" i="32"/>
  <c r="L110" i="32"/>
  <c r="L52" i="32"/>
  <c r="L42" i="32"/>
  <c r="L41" i="32"/>
  <c r="L73" i="32"/>
  <c r="M132" i="35"/>
  <c r="S132" i="35" s="1"/>
  <c r="M108" i="35"/>
  <c r="S108" i="35" s="1"/>
  <c r="M83" i="35"/>
  <c r="S83" i="35" s="1"/>
  <c r="M128" i="35"/>
  <c r="S128" i="35" s="1"/>
  <c r="M127" i="35"/>
  <c r="S127" i="35" s="1"/>
  <c r="M111" i="35"/>
  <c r="S111" i="35" s="1"/>
  <c r="M95" i="35"/>
  <c r="S95" i="35" s="1"/>
  <c r="M121" i="35"/>
  <c r="S121" i="35" s="1"/>
  <c r="M105" i="35"/>
  <c r="S105" i="35" s="1"/>
  <c r="M62" i="35"/>
  <c r="S62" i="35" s="1"/>
  <c r="M69" i="35"/>
  <c r="S69" i="35" s="1"/>
  <c r="M75" i="35"/>
  <c r="S75" i="35" s="1"/>
  <c r="M96" i="35"/>
  <c r="S96" i="35" s="1"/>
  <c r="M88" i="35"/>
  <c r="S88" i="35" s="1"/>
  <c r="M63" i="35"/>
  <c r="S63" i="35" s="1"/>
  <c r="M90" i="35"/>
  <c r="S90" i="35" s="1"/>
  <c r="M122" i="35"/>
  <c r="S122" i="35" s="1"/>
  <c r="M106" i="35"/>
  <c r="S106" i="35" s="1"/>
  <c r="M87" i="35"/>
  <c r="S87" i="35" s="1"/>
  <c r="M66" i="35"/>
  <c r="S66" i="35" s="1"/>
  <c r="M65" i="35"/>
  <c r="S65" i="35" s="1"/>
  <c r="M61" i="35"/>
  <c r="S61" i="35" s="1"/>
  <c r="M82" i="35"/>
  <c r="S82" i="35" s="1"/>
  <c r="M45" i="35"/>
  <c r="S45" i="35" s="1"/>
  <c r="M84" i="35"/>
  <c r="S84" i="35" s="1"/>
  <c r="M124" i="35"/>
  <c r="S124" i="35" s="1"/>
  <c r="M104" i="35"/>
  <c r="S104" i="35" s="1"/>
  <c r="M116" i="35"/>
  <c r="S116" i="35" s="1"/>
  <c r="M123" i="35"/>
  <c r="S123" i="35" s="1"/>
  <c r="M107" i="35"/>
  <c r="S107" i="35" s="1"/>
  <c r="M72" i="35"/>
  <c r="S72" i="35" s="1"/>
  <c r="M71" i="35"/>
  <c r="S71" i="35" s="1"/>
  <c r="M133" i="35"/>
  <c r="S133" i="35" s="1"/>
  <c r="M117" i="35"/>
  <c r="S117" i="35" s="1"/>
  <c r="M100" i="35"/>
  <c r="S100" i="35" s="1"/>
  <c r="M54" i="35"/>
  <c r="S54" i="35" s="1"/>
  <c r="M53" i="35"/>
  <c r="S53" i="35" s="1"/>
  <c r="M59" i="35"/>
  <c r="S59" i="35" s="1"/>
  <c r="M91" i="35"/>
  <c r="S91" i="35" s="1"/>
  <c r="M76" i="35"/>
  <c r="S76" i="35" s="1"/>
  <c r="M47" i="35"/>
  <c r="S47" i="35" s="1"/>
  <c r="M118" i="35"/>
  <c r="S118" i="35" s="1"/>
  <c r="M102" i="35"/>
  <c r="S102" i="35" s="1"/>
  <c r="M58" i="35"/>
  <c r="S58" i="35" s="1"/>
  <c r="M49" i="35"/>
  <c r="S49" i="35" s="1"/>
  <c r="M48" i="35"/>
  <c r="S48" i="35" s="1"/>
  <c r="M52" i="35"/>
  <c r="S52" i="35" s="1"/>
  <c r="M51" i="35"/>
  <c r="S51" i="35" s="1"/>
  <c r="M120" i="35"/>
  <c r="S120" i="35" s="1"/>
  <c r="M119" i="35"/>
  <c r="S119" i="35" s="1"/>
  <c r="M103" i="35"/>
  <c r="S103" i="35" s="1"/>
  <c r="M64" i="35"/>
  <c r="S64" i="35" s="1"/>
  <c r="M85" i="35"/>
  <c r="S85" i="35" s="1"/>
  <c r="M55" i="35"/>
  <c r="S55" i="35" s="1"/>
  <c r="M129" i="35"/>
  <c r="S129" i="35" s="1"/>
  <c r="M113" i="35"/>
  <c r="S113" i="35" s="1"/>
  <c r="M78" i="35"/>
  <c r="S78" i="35" s="1"/>
  <c r="M73" i="35"/>
  <c r="S73" i="35" s="1"/>
  <c r="M68" i="35"/>
  <c r="S68" i="35" s="1"/>
  <c r="M81" i="35"/>
  <c r="S81" i="35" s="1"/>
  <c r="M97" i="35"/>
  <c r="S97" i="35" s="1"/>
  <c r="M130" i="35"/>
  <c r="S130" i="35" s="1"/>
  <c r="M114" i="35"/>
  <c r="S114" i="35" s="1"/>
  <c r="M98" i="35"/>
  <c r="S98" i="35" s="1"/>
  <c r="M92" i="35"/>
  <c r="S92" i="35" s="1"/>
  <c r="M50" i="35"/>
  <c r="S50" i="35" s="1"/>
  <c r="M80" i="35"/>
  <c r="S80" i="35" s="1"/>
  <c r="M112" i="35"/>
  <c r="S112" i="35" s="1"/>
  <c r="M46" i="35"/>
  <c r="S46" i="35" s="1"/>
  <c r="M131" i="35"/>
  <c r="S131" i="35" s="1"/>
  <c r="M115" i="35"/>
  <c r="S115" i="35" s="1"/>
  <c r="M99" i="35"/>
  <c r="S99" i="35" s="1"/>
  <c r="M56" i="35"/>
  <c r="S56" i="35" s="1"/>
  <c r="M125" i="35"/>
  <c r="S125" i="35" s="1"/>
  <c r="M109" i="35"/>
  <c r="S109" i="35" s="1"/>
  <c r="M70" i="35"/>
  <c r="S70" i="35" s="1"/>
  <c r="M57" i="35"/>
  <c r="S57" i="35" s="1"/>
  <c r="M89" i="35"/>
  <c r="S89" i="35" s="1"/>
  <c r="M101" i="35"/>
  <c r="S101" i="35" s="1"/>
  <c r="M60" i="35"/>
  <c r="S60" i="35" s="1"/>
  <c r="M79" i="35"/>
  <c r="S79" i="35" s="1"/>
  <c r="M126" i="35"/>
  <c r="S126" i="35" s="1"/>
  <c r="M110" i="35"/>
  <c r="S110" i="35" s="1"/>
  <c r="M94" i="35"/>
  <c r="S94" i="35" s="1"/>
  <c r="M74" i="35"/>
  <c r="S74" i="35" s="1"/>
  <c r="M93" i="35"/>
  <c r="S93" i="35" s="1"/>
  <c r="M86" i="35"/>
  <c r="S86" i="35" s="1"/>
  <c r="M77" i="35"/>
  <c r="S77" i="35" s="1"/>
  <c r="M67" i="35"/>
  <c r="S67" i="35" s="1"/>
  <c r="P4" i="28"/>
  <c r="K88" i="32"/>
  <c r="K97" i="32"/>
  <c r="K23" i="32"/>
  <c r="K107" i="32"/>
  <c r="K86" i="32"/>
  <c r="K125" i="32"/>
  <c r="K27" i="32"/>
  <c r="K42" i="32"/>
  <c r="K104" i="32"/>
  <c r="K40" i="32"/>
  <c r="K55" i="32"/>
  <c r="K133" i="32"/>
  <c r="K132" i="32"/>
  <c r="K52" i="32"/>
  <c r="K96" i="32"/>
  <c r="K38" i="32"/>
  <c r="K131" i="32"/>
  <c r="K41" i="32"/>
  <c r="K67" i="32"/>
  <c r="K80" i="32"/>
  <c r="K94" i="32"/>
  <c r="K36" i="32"/>
  <c r="K47" i="32"/>
  <c r="K116" i="32"/>
  <c r="K9" i="32"/>
  <c r="K102" i="32"/>
  <c r="K89" i="32"/>
  <c r="K101" i="32"/>
  <c r="K70" i="32"/>
  <c r="K22" i="32"/>
  <c r="K26" i="32"/>
  <c r="K124" i="32"/>
  <c r="K91" i="32"/>
  <c r="K20" i="32"/>
  <c r="N4" i="28"/>
  <c r="O4" i="28"/>
  <c r="K4" i="28"/>
  <c r="M6" i="24"/>
  <c r="S6" i="24" s="1"/>
  <c r="M32" i="24"/>
  <c r="S32" i="24" s="1"/>
  <c r="M12" i="24"/>
  <c r="S12" i="24" s="1"/>
  <c r="M101" i="24"/>
  <c r="S101" i="24" s="1"/>
  <c r="M58" i="24"/>
  <c r="S58" i="24" s="1"/>
  <c r="M30" i="24"/>
  <c r="S30" i="24" s="1"/>
  <c r="M129" i="24"/>
  <c r="S129" i="24" s="1"/>
  <c r="M23" i="24"/>
  <c r="S23" i="24" s="1"/>
  <c r="M104" i="24"/>
  <c r="S104" i="24" s="1"/>
  <c r="M78" i="24"/>
  <c r="S78" i="24" s="1"/>
  <c r="M10" i="24"/>
  <c r="S10" i="24" s="1"/>
  <c r="M25" i="24"/>
  <c r="S25" i="24" s="1"/>
  <c r="M63" i="24"/>
  <c r="S63" i="24" s="1"/>
  <c r="M130" i="24"/>
  <c r="S130" i="24" s="1"/>
  <c r="M60" i="24"/>
  <c r="S60" i="24" s="1"/>
  <c r="M42" i="24"/>
  <c r="S42" i="24" s="1"/>
  <c r="M41" i="24"/>
  <c r="S41" i="24" s="1"/>
  <c r="M103" i="24"/>
  <c r="S103" i="24" s="1"/>
  <c r="M79" i="24"/>
  <c r="S79" i="24" s="1"/>
  <c r="M36" i="24"/>
  <c r="S36" i="24" s="1"/>
  <c r="M24" i="24"/>
  <c r="S24" i="24" s="1"/>
  <c r="M107" i="24"/>
  <c r="S107" i="24" s="1"/>
  <c r="M13" i="24"/>
  <c r="S13" i="24" s="1"/>
  <c r="M77" i="24"/>
  <c r="S77" i="24" s="1"/>
  <c r="M51" i="24"/>
  <c r="S51" i="24" s="1"/>
  <c r="M125" i="24"/>
  <c r="S125" i="24" s="1"/>
  <c r="M118" i="24"/>
  <c r="S118" i="24" s="1"/>
  <c r="M132" i="24"/>
  <c r="S132" i="24" s="1"/>
  <c r="M84" i="24"/>
  <c r="S84" i="24" s="1"/>
  <c r="M54" i="24"/>
  <c r="S54" i="24" s="1"/>
  <c r="M8" i="24"/>
  <c r="S8" i="24" s="1"/>
  <c r="M123" i="24"/>
  <c r="S123" i="24" s="1"/>
  <c r="M37" i="24"/>
  <c r="S37" i="24" s="1"/>
  <c r="M105" i="24"/>
  <c r="S105" i="24" s="1"/>
  <c r="M96" i="24"/>
  <c r="S96" i="24" s="1"/>
  <c r="M11" i="24"/>
  <c r="S11" i="24" s="1"/>
  <c r="M75" i="24"/>
  <c r="S75" i="24" s="1"/>
  <c r="M39" i="24"/>
  <c r="S39" i="24" s="1"/>
  <c r="M120" i="24"/>
  <c r="S120" i="24" s="1"/>
  <c r="M71" i="24"/>
  <c r="S71" i="24" s="1"/>
  <c r="M62" i="24"/>
  <c r="S62" i="24" s="1"/>
  <c r="M64" i="24"/>
  <c r="S64" i="24" s="1"/>
  <c r="M17" i="24"/>
  <c r="S17" i="24" s="1"/>
  <c r="M55" i="24"/>
  <c r="S55" i="24" s="1"/>
  <c r="M122" i="24"/>
  <c r="S122" i="24" s="1"/>
  <c r="M14" i="24"/>
  <c r="S14" i="24" s="1"/>
  <c r="M90" i="24"/>
  <c r="S90" i="24" s="1"/>
  <c r="M57" i="24"/>
  <c r="S57" i="24" s="1"/>
  <c r="M95" i="24"/>
  <c r="S95" i="24" s="1"/>
  <c r="M46" i="24"/>
  <c r="S46" i="24" s="1"/>
  <c r="M115" i="24"/>
  <c r="S115" i="24" s="1"/>
  <c r="M73" i="24"/>
  <c r="S73" i="24" s="1"/>
  <c r="M117" i="24"/>
  <c r="S117" i="24" s="1"/>
  <c r="M70" i="24"/>
  <c r="S70" i="24" s="1"/>
  <c r="M82" i="24"/>
  <c r="S82" i="24" s="1"/>
  <c r="M29" i="24"/>
  <c r="S29" i="24" s="1"/>
  <c r="M93" i="24"/>
  <c r="S93" i="24" s="1"/>
  <c r="M88" i="24"/>
  <c r="S88" i="24" s="1"/>
  <c r="M67" i="24"/>
  <c r="S67" i="24" s="1"/>
  <c r="M52" i="24"/>
  <c r="S52" i="24" s="1"/>
  <c r="M22" i="24"/>
  <c r="S22" i="24" s="1"/>
  <c r="M66" i="24"/>
  <c r="S66" i="24" s="1"/>
  <c r="M53" i="24"/>
  <c r="S53" i="24" s="1"/>
  <c r="M127" i="24"/>
  <c r="S127" i="24" s="1"/>
  <c r="M27" i="24"/>
  <c r="S27" i="24" s="1"/>
  <c r="M91" i="24"/>
  <c r="S91" i="24" s="1"/>
  <c r="M108" i="24"/>
  <c r="S108" i="24" s="1"/>
  <c r="M7" i="24"/>
  <c r="S7" i="24" s="1"/>
  <c r="M33" i="24"/>
  <c r="S33" i="24" s="1"/>
  <c r="M97" i="24"/>
  <c r="S97" i="24" s="1"/>
  <c r="M65" i="24"/>
  <c r="S65" i="24" s="1"/>
  <c r="M76" i="24"/>
  <c r="S76" i="24" s="1"/>
  <c r="M26" i="24"/>
  <c r="S26" i="24" s="1"/>
  <c r="M49" i="24"/>
  <c r="S49" i="24" s="1"/>
  <c r="M119" i="24"/>
  <c r="S119" i="24" s="1"/>
  <c r="M87" i="24"/>
  <c r="S87" i="24" s="1"/>
  <c r="M48" i="24"/>
  <c r="S48" i="24" s="1"/>
  <c r="M89" i="24"/>
  <c r="S89" i="24" s="1"/>
  <c r="M80" i="24"/>
  <c r="S80" i="24" s="1"/>
  <c r="M113" i="24"/>
  <c r="S113" i="24" s="1"/>
  <c r="M15" i="24"/>
  <c r="S15" i="24" s="1"/>
  <c r="M38" i="24"/>
  <c r="S38" i="24" s="1"/>
  <c r="M50" i="24"/>
  <c r="S50" i="24" s="1"/>
  <c r="M45" i="24"/>
  <c r="S45" i="24" s="1"/>
  <c r="M121" i="24"/>
  <c r="S121" i="24" s="1"/>
  <c r="M111" i="24"/>
  <c r="S111" i="24" s="1"/>
  <c r="M19" i="24"/>
  <c r="S19" i="24" s="1"/>
  <c r="M83" i="24"/>
  <c r="S83" i="24" s="1"/>
  <c r="M100" i="24"/>
  <c r="S100" i="24" s="1"/>
  <c r="M20" i="24"/>
  <c r="S20" i="24" s="1"/>
  <c r="M72" i="24"/>
  <c r="S72" i="24" s="1"/>
  <c r="M34" i="24"/>
  <c r="S34" i="24" s="1"/>
  <c r="M69" i="24"/>
  <c r="S69" i="24" s="1"/>
  <c r="M43" i="24"/>
  <c r="S43" i="24" s="1"/>
  <c r="M109" i="24"/>
  <c r="S109" i="24" s="1"/>
  <c r="M110" i="24"/>
  <c r="S110" i="24" s="1"/>
  <c r="M124" i="24"/>
  <c r="S124" i="24" s="1"/>
  <c r="M5" i="24"/>
  <c r="S5" i="24" s="1"/>
  <c r="M106" i="24"/>
  <c r="S106" i="24" s="1"/>
  <c r="M92" i="24"/>
  <c r="S92" i="24" s="1"/>
  <c r="M98" i="24"/>
  <c r="S98" i="24" s="1"/>
  <c r="M44" i="24"/>
  <c r="S44" i="24" s="1"/>
  <c r="M131" i="24"/>
  <c r="S131" i="24" s="1"/>
  <c r="M81" i="24"/>
  <c r="S81" i="24" s="1"/>
  <c r="M133" i="24"/>
  <c r="S133" i="24" s="1"/>
  <c r="M28" i="24"/>
  <c r="S28" i="24" s="1"/>
  <c r="M74" i="24"/>
  <c r="S74" i="24" s="1"/>
  <c r="M31" i="24"/>
  <c r="S31" i="24" s="1"/>
  <c r="M112" i="24"/>
  <c r="S112" i="24" s="1"/>
  <c r="M16" i="24"/>
  <c r="S16" i="24" s="1"/>
  <c r="M9" i="24"/>
  <c r="S9" i="24" s="1"/>
  <c r="M47" i="24"/>
  <c r="S47" i="24" s="1"/>
  <c r="M114" i="24"/>
  <c r="S114" i="24" s="1"/>
  <c r="M128" i="24"/>
  <c r="S128" i="24" s="1"/>
  <c r="M68" i="24"/>
  <c r="S68" i="24" s="1"/>
  <c r="M56" i="24"/>
  <c r="S56" i="24" s="1"/>
  <c r="M18" i="24"/>
  <c r="S18" i="24" s="1"/>
  <c r="M61" i="24"/>
  <c r="S61" i="24" s="1"/>
  <c r="M35" i="24"/>
  <c r="S35" i="24" s="1"/>
  <c r="M99" i="24"/>
  <c r="S99" i="24" s="1"/>
  <c r="M102" i="24"/>
  <c r="S102" i="24" s="1"/>
  <c r="M116" i="24"/>
  <c r="S116" i="24" s="1"/>
  <c r="M86" i="24"/>
  <c r="S86" i="24" s="1"/>
  <c r="M40" i="24"/>
  <c r="S40" i="24" s="1"/>
  <c r="M94" i="24"/>
  <c r="S94" i="24" s="1"/>
  <c r="M21" i="24"/>
  <c r="S21" i="24" s="1"/>
  <c r="M85" i="24"/>
  <c r="S85" i="24" s="1"/>
  <c r="M59" i="24"/>
  <c r="S59" i="24" s="1"/>
  <c r="M126" i="24"/>
  <c r="S126" i="24" s="1"/>
  <c r="M109" i="25"/>
  <c r="S109" i="25" s="1"/>
  <c r="M49" i="25"/>
  <c r="S49" i="25" s="1"/>
  <c r="M50" i="25"/>
  <c r="S50" i="25" s="1"/>
  <c r="M112" i="25"/>
  <c r="S112" i="25" s="1"/>
  <c r="M90" i="25"/>
  <c r="S90" i="25" s="1"/>
  <c r="M62" i="25"/>
  <c r="S62" i="25" s="1"/>
  <c r="M72" i="25"/>
  <c r="S72" i="25" s="1"/>
  <c r="M37" i="25"/>
  <c r="S37" i="25" s="1"/>
  <c r="M9" i="25"/>
  <c r="S9" i="25" s="1"/>
  <c r="M120" i="25"/>
  <c r="S120" i="25" s="1"/>
  <c r="M114" i="25"/>
  <c r="S114" i="25" s="1"/>
  <c r="M43" i="25"/>
  <c r="S43" i="25" s="1"/>
  <c r="M60" i="25"/>
  <c r="S60" i="25" s="1"/>
  <c r="M131" i="25"/>
  <c r="S131" i="25" s="1"/>
  <c r="M115" i="25"/>
  <c r="S115" i="25" s="1"/>
  <c r="M111" i="25"/>
  <c r="S111" i="25" s="1"/>
  <c r="M32" i="25"/>
  <c r="S32" i="25" s="1"/>
  <c r="M10" i="25"/>
  <c r="S10" i="25" s="1"/>
  <c r="M129" i="25"/>
  <c r="S129" i="25" s="1"/>
  <c r="M101" i="25"/>
  <c r="S101" i="25" s="1"/>
  <c r="M95" i="25"/>
  <c r="S95" i="25" s="1"/>
  <c r="M7" i="25"/>
  <c r="S7" i="25" s="1"/>
  <c r="M124" i="25"/>
  <c r="S124" i="25" s="1"/>
  <c r="M126" i="25"/>
  <c r="S126" i="25" s="1"/>
  <c r="M35" i="25"/>
  <c r="S35" i="25" s="1"/>
  <c r="M34" i="25"/>
  <c r="S34" i="25" s="1"/>
  <c r="M33" i="25"/>
  <c r="S33" i="25" s="1"/>
  <c r="M5" i="25"/>
  <c r="S5" i="25" s="1"/>
  <c r="M113" i="25"/>
  <c r="S113" i="25" s="1"/>
  <c r="M130" i="25"/>
  <c r="S130" i="25" s="1"/>
  <c r="M51" i="25"/>
  <c r="S51" i="25" s="1"/>
  <c r="M86" i="25"/>
  <c r="S86" i="25" s="1"/>
  <c r="M58" i="25"/>
  <c r="S58" i="25" s="1"/>
  <c r="M67" i="25"/>
  <c r="S67" i="25" s="1"/>
  <c r="M76" i="25"/>
  <c r="S76" i="25" s="1"/>
  <c r="M29" i="25"/>
  <c r="S29" i="25" s="1"/>
  <c r="M110" i="25"/>
  <c r="S110" i="25" s="1"/>
  <c r="M106" i="25"/>
  <c r="S106" i="25" s="1"/>
  <c r="M97" i="25"/>
  <c r="S97" i="25" s="1"/>
  <c r="M77" i="25"/>
  <c r="S77" i="25" s="1"/>
  <c r="M61" i="25"/>
  <c r="S61" i="25" s="1"/>
  <c r="M87" i="25"/>
  <c r="S87" i="25" s="1"/>
  <c r="M127" i="25"/>
  <c r="S127" i="25" s="1"/>
  <c r="M107" i="25"/>
  <c r="S107" i="25" s="1"/>
  <c r="M44" i="25"/>
  <c r="S44" i="25" s="1"/>
  <c r="M42" i="25"/>
  <c r="S42" i="25" s="1"/>
  <c r="M41" i="25"/>
  <c r="S41" i="25" s="1"/>
  <c r="M125" i="25"/>
  <c r="S125" i="25" s="1"/>
  <c r="M128" i="25"/>
  <c r="S128" i="25" s="1"/>
  <c r="M93" i="25"/>
  <c r="S93" i="25" s="1"/>
  <c r="M6" i="25"/>
  <c r="S6" i="25" s="1"/>
  <c r="M28" i="25"/>
  <c r="S28" i="25" s="1"/>
  <c r="M81" i="25"/>
  <c r="S81" i="25" s="1"/>
  <c r="M65" i="25"/>
  <c r="S65" i="25" s="1"/>
  <c r="M68" i="25"/>
  <c r="S68" i="25" s="1"/>
  <c r="M27" i="25"/>
  <c r="S27" i="25" s="1"/>
  <c r="M116" i="25"/>
  <c r="S116" i="25" s="1"/>
  <c r="M17" i="25"/>
  <c r="S17" i="25" s="1"/>
  <c r="M83" i="25"/>
  <c r="S83" i="25" s="1"/>
  <c r="M82" i="25"/>
  <c r="S82" i="25" s="1"/>
  <c r="M105" i="25"/>
  <c r="S105" i="25" s="1"/>
  <c r="M71" i="25"/>
  <c r="S71" i="25" s="1"/>
  <c r="M47" i="25"/>
  <c r="S47" i="25" s="1"/>
  <c r="M15" i="25"/>
  <c r="S15" i="25" s="1"/>
  <c r="M14" i="25"/>
  <c r="S14" i="25" s="1"/>
  <c r="M20" i="25"/>
  <c r="S20" i="25" s="1"/>
  <c r="M132" i="25"/>
  <c r="S132" i="25" s="1"/>
  <c r="M100" i="25"/>
  <c r="S100" i="25" s="1"/>
  <c r="M70" i="25"/>
  <c r="S70" i="25" s="1"/>
  <c r="M80" i="25"/>
  <c r="S80" i="25" s="1"/>
  <c r="M123" i="25"/>
  <c r="S123" i="25" s="1"/>
  <c r="M103" i="25"/>
  <c r="S103" i="25" s="1"/>
  <c r="M40" i="25"/>
  <c r="S40" i="25" s="1"/>
  <c r="M88" i="25"/>
  <c r="S88" i="25" s="1"/>
  <c r="M91" i="25"/>
  <c r="S91" i="25" s="1"/>
  <c r="M26" i="25"/>
  <c r="S26" i="25" s="1"/>
  <c r="M121" i="25"/>
  <c r="S121" i="25" s="1"/>
  <c r="M52" i="25"/>
  <c r="S52" i="25" s="1"/>
  <c r="M38" i="25"/>
  <c r="S38" i="25" s="1"/>
  <c r="M45" i="25"/>
  <c r="S45" i="25" s="1"/>
  <c r="M21" i="25"/>
  <c r="S21" i="25" s="1"/>
  <c r="M108" i="25"/>
  <c r="S108" i="25" s="1"/>
  <c r="M78" i="25"/>
  <c r="S78" i="25" s="1"/>
  <c r="M64" i="25"/>
  <c r="S64" i="25" s="1"/>
  <c r="M63" i="25"/>
  <c r="S63" i="25" s="1"/>
  <c r="M11" i="25"/>
  <c r="S11" i="25" s="1"/>
  <c r="M59" i="25"/>
  <c r="S59" i="25" s="1"/>
  <c r="M18" i="25"/>
  <c r="S18" i="25" s="1"/>
  <c r="M25" i="25"/>
  <c r="S25" i="25" s="1"/>
  <c r="M30" i="25"/>
  <c r="S30" i="25" s="1"/>
  <c r="M98" i="25"/>
  <c r="S98" i="25" s="1"/>
  <c r="M118" i="25"/>
  <c r="S118" i="25" s="1"/>
  <c r="M31" i="25"/>
  <c r="S31" i="25" s="1"/>
  <c r="M94" i="25"/>
  <c r="S94" i="25" s="1"/>
  <c r="M66" i="25"/>
  <c r="S66" i="25" s="1"/>
  <c r="M96" i="25"/>
  <c r="S96" i="25" s="1"/>
  <c r="M46" i="25"/>
  <c r="S46" i="25" s="1"/>
  <c r="M16" i="25"/>
  <c r="S16" i="25" s="1"/>
  <c r="M13" i="25"/>
  <c r="S13" i="25" s="1"/>
  <c r="M24" i="25"/>
  <c r="S24" i="25" s="1"/>
  <c r="M117" i="25"/>
  <c r="S117" i="25" s="1"/>
  <c r="M122" i="25"/>
  <c r="S122" i="25" s="1"/>
  <c r="M85" i="25"/>
  <c r="S85" i="25" s="1"/>
  <c r="M69" i="25"/>
  <c r="S69" i="25" s="1"/>
  <c r="M53" i="25"/>
  <c r="S53" i="25" s="1"/>
  <c r="M75" i="25"/>
  <c r="S75" i="25" s="1"/>
  <c r="M119" i="25"/>
  <c r="S119" i="25" s="1"/>
  <c r="M99" i="25"/>
  <c r="S99" i="25" s="1"/>
  <c r="M36" i="25"/>
  <c r="S36" i="25" s="1"/>
  <c r="M79" i="25"/>
  <c r="S79" i="25" s="1"/>
  <c r="M19" i="25"/>
  <c r="S19" i="25" s="1"/>
  <c r="M84" i="25"/>
  <c r="S84" i="25" s="1"/>
  <c r="M8" i="25"/>
  <c r="S8" i="25" s="1"/>
  <c r="M133" i="25"/>
  <c r="S133" i="25" s="1"/>
  <c r="M104" i="25"/>
  <c r="S104" i="25" s="1"/>
  <c r="M102" i="25"/>
  <c r="S102" i="25" s="1"/>
  <c r="M74" i="25"/>
  <c r="S74" i="25" s="1"/>
  <c r="M92" i="25"/>
  <c r="S92" i="25" s="1"/>
  <c r="M39" i="25"/>
  <c r="S39" i="25" s="1"/>
  <c r="M23" i="25"/>
  <c r="S23" i="25" s="1"/>
  <c r="M22" i="25"/>
  <c r="S22" i="25" s="1"/>
  <c r="M54" i="25"/>
  <c r="S54" i="25" s="1"/>
  <c r="M89" i="25"/>
  <c r="S89" i="25" s="1"/>
  <c r="M73" i="25"/>
  <c r="S73" i="25" s="1"/>
  <c r="M57" i="25"/>
  <c r="S57" i="25" s="1"/>
  <c r="M55" i="25"/>
  <c r="S55" i="25" s="1"/>
  <c r="M56" i="25"/>
  <c r="S56" i="25" s="1"/>
  <c r="M48" i="25"/>
  <c r="S48" i="25" s="1"/>
  <c r="M12" i="25"/>
  <c r="S12" i="25" s="1"/>
  <c r="M69" i="26"/>
  <c r="S69" i="26" s="1"/>
  <c r="M104" i="26"/>
  <c r="S104" i="26" s="1"/>
  <c r="M120" i="26"/>
  <c r="S120" i="26" s="1"/>
  <c r="M80" i="26"/>
  <c r="S80" i="26" s="1"/>
  <c r="M112" i="26"/>
  <c r="S112" i="26" s="1"/>
  <c r="M52" i="26"/>
  <c r="S52" i="26" s="1"/>
  <c r="M103" i="26"/>
  <c r="S103" i="26" s="1"/>
  <c r="M38" i="26"/>
  <c r="S38" i="26" s="1"/>
  <c r="M22" i="26"/>
  <c r="S22" i="26" s="1"/>
  <c r="M126" i="26"/>
  <c r="S126" i="26" s="1"/>
  <c r="M110" i="26"/>
  <c r="S110" i="26" s="1"/>
  <c r="M94" i="26"/>
  <c r="S94" i="26" s="1"/>
  <c r="M78" i="26"/>
  <c r="S78" i="26" s="1"/>
  <c r="M53" i="26"/>
  <c r="S53" i="26" s="1"/>
  <c r="M37" i="26"/>
  <c r="S37" i="26" s="1"/>
  <c r="M21" i="26"/>
  <c r="S21" i="26" s="1"/>
  <c r="M130" i="26"/>
  <c r="S130" i="26" s="1"/>
  <c r="M10" i="26"/>
  <c r="S10" i="26" s="1"/>
  <c r="M127" i="26"/>
  <c r="S127" i="26" s="1"/>
  <c r="M51" i="26"/>
  <c r="S51" i="26" s="1"/>
  <c r="M19" i="26"/>
  <c r="S19" i="26" s="1"/>
  <c r="M85" i="26"/>
  <c r="S85" i="26" s="1"/>
  <c r="M79" i="26"/>
  <c r="S79" i="26" s="1"/>
  <c r="M99" i="26"/>
  <c r="S99" i="26" s="1"/>
  <c r="M81" i="26"/>
  <c r="S81" i="26" s="1"/>
  <c r="M34" i="26"/>
  <c r="S34" i="26" s="1"/>
  <c r="M18" i="26"/>
  <c r="S18" i="26" s="1"/>
  <c r="M66" i="26"/>
  <c r="S66" i="26" s="1"/>
  <c r="M32" i="26"/>
  <c r="S32" i="26" s="1"/>
  <c r="M63" i="26"/>
  <c r="S63" i="26" s="1"/>
  <c r="M31" i="26"/>
  <c r="S31" i="26" s="1"/>
  <c r="M11" i="26"/>
  <c r="S11" i="26" s="1"/>
  <c r="M7" i="26"/>
  <c r="S7" i="26" s="1"/>
  <c r="M107" i="26"/>
  <c r="S107" i="26" s="1"/>
  <c r="M50" i="26"/>
  <c r="S50" i="26" s="1"/>
  <c r="M77" i="26"/>
  <c r="S77" i="26" s="1"/>
  <c r="M76" i="26"/>
  <c r="S76" i="26" s="1"/>
  <c r="M96" i="26"/>
  <c r="S96" i="26" s="1"/>
  <c r="M124" i="26"/>
  <c r="S124" i="26" s="1"/>
  <c r="M87" i="26"/>
  <c r="S87" i="26" s="1"/>
  <c r="M70" i="26"/>
  <c r="S70" i="26" s="1"/>
  <c r="M122" i="26"/>
  <c r="S122" i="26" s="1"/>
  <c r="M106" i="26"/>
  <c r="S106" i="26" s="1"/>
  <c r="M90" i="26"/>
  <c r="S90" i="26" s="1"/>
  <c r="M65" i="26"/>
  <c r="S65" i="26" s="1"/>
  <c r="M49" i="26"/>
  <c r="S49" i="26" s="1"/>
  <c r="M33" i="26"/>
  <c r="S33" i="26" s="1"/>
  <c r="M17" i="26"/>
  <c r="S17" i="26" s="1"/>
  <c r="M74" i="26"/>
  <c r="S74" i="26" s="1"/>
  <c r="M62" i="26"/>
  <c r="S62" i="26" s="1"/>
  <c r="M58" i="26"/>
  <c r="S58" i="26" s="1"/>
  <c r="M24" i="26"/>
  <c r="S24" i="26" s="1"/>
  <c r="M43" i="26"/>
  <c r="S43" i="26" s="1"/>
  <c r="M128" i="26"/>
  <c r="S128" i="26" s="1"/>
  <c r="M131" i="26"/>
  <c r="S131" i="26" s="1"/>
  <c r="M83" i="26"/>
  <c r="S83" i="26" s="1"/>
  <c r="M42" i="26"/>
  <c r="S42" i="26" s="1"/>
  <c r="M46" i="26"/>
  <c r="S46" i="26" s="1"/>
  <c r="M16" i="26"/>
  <c r="S16" i="26" s="1"/>
  <c r="M72" i="26"/>
  <c r="S72" i="26" s="1"/>
  <c r="M55" i="26"/>
  <c r="S55" i="26" s="1"/>
  <c r="M23" i="26"/>
  <c r="S23" i="26" s="1"/>
  <c r="M91" i="26"/>
  <c r="S91" i="26" s="1"/>
  <c r="M121" i="26"/>
  <c r="S121" i="26" s="1"/>
  <c r="M125" i="26"/>
  <c r="S125" i="26" s="1"/>
  <c r="M28" i="26"/>
  <c r="S28" i="26" s="1"/>
  <c r="M5" i="26"/>
  <c r="S5" i="26" s="1"/>
  <c r="M84" i="26"/>
  <c r="S84" i="26" s="1"/>
  <c r="M92" i="26"/>
  <c r="S92" i="26" s="1"/>
  <c r="M88" i="26"/>
  <c r="S88" i="26" s="1"/>
  <c r="M116" i="26"/>
  <c r="S116" i="26" s="1"/>
  <c r="M108" i="26"/>
  <c r="S108" i="26" s="1"/>
  <c r="M30" i="26"/>
  <c r="S30" i="26" s="1"/>
  <c r="M14" i="26"/>
  <c r="S14" i="26" s="1"/>
  <c r="M118" i="26"/>
  <c r="S118" i="26" s="1"/>
  <c r="M102" i="26"/>
  <c r="S102" i="26" s="1"/>
  <c r="M86" i="26"/>
  <c r="S86" i="26" s="1"/>
  <c r="M61" i="26"/>
  <c r="S61" i="26" s="1"/>
  <c r="M45" i="26"/>
  <c r="S45" i="26" s="1"/>
  <c r="M29" i="26"/>
  <c r="S29" i="26" s="1"/>
  <c r="M13" i="26"/>
  <c r="S13" i="26" s="1"/>
  <c r="M75" i="26"/>
  <c r="S75" i="26" s="1"/>
  <c r="M67" i="26"/>
  <c r="S67" i="26" s="1"/>
  <c r="M35" i="26"/>
  <c r="S35" i="26" s="1"/>
  <c r="M64" i="26"/>
  <c r="S64" i="26" s="1"/>
  <c r="M117" i="26"/>
  <c r="S117" i="26" s="1"/>
  <c r="M111" i="26"/>
  <c r="S111" i="26" s="1"/>
  <c r="M36" i="26"/>
  <c r="S36" i="26" s="1"/>
  <c r="M113" i="26"/>
  <c r="S113" i="26" s="1"/>
  <c r="M54" i="26"/>
  <c r="S54" i="26" s="1"/>
  <c r="M26" i="26"/>
  <c r="S26" i="26" s="1"/>
  <c r="M132" i="26"/>
  <c r="S132" i="26" s="1"/>
  <c r="M47" i="26"/>
  <c r="S47" i="26" s="1"/>
  <c r="M15" i="26"/>
  <c r="S15" i="26" s="1"/>
  <c r="M56" i="26"/>
  <c r="S56" i="26" s="1"/>
  <c r="M73" i="26"/>
  <c r="S73" i="26" s="1"/>
  <c r="M105" i="26"/>
  <c r="S105" i="26" s="1"/>
  <c r="M109" i="26"/>
  <c r="S109" i="26" s="1"/>
  <c r="M12" i="26"/>
  <c r="S12" i="26" s="1"/>
  <c r="M8" i="26"/>
  <c r="S8" i="26" s="1"/>
  <c r="M44" i="26"/>
  <c r="S44" i="26" s="1"/>
  <c r="M100" i="26"/>
  <c r="S100" i="26" s="1"/>
  <c r="M133" i="26"/>
  <c r="S133" i="26" s="1"/>
  <c r="M68" i="26"/>
  <c r="S68" i="26" s="1"/>
  <c r="M119" i="26"/>
  <c r="S119" i="26" s="1"/>
  <c r="M114" i="26"/>
  <c r="S114" i="26" s="1"/>
  <c r="M98" i="26"/>
  <c r="S98" i="26" s="1"/>
  <c r="M82" i="26"/>
  <c r="S82" i="26" s="1"/>
  <c r="M57" i="26"/>
  <c r="S57" i="26" s="1"/>
  <c r="M41" i="26"/>
  <c r="S41" i="26" s="1"/>
  <c r="M25" i="26"/>
  <c r="S25" i="26" s="1"/>
  <c r="M129" i="26"/>
  <c r="S129" i="26" s="1"/>
  <c r="M9" i="26"/>
  <c r="S9" i="26" s="1"/>
  <c r="M59" i="26"/>
  <c r="S59" i="26" s="1"/>
  <c r="M27" i="26"/>
  <c r="S27" i="26" s="1"/>
  <c r="M48" i="26"/>
  <c r="S48" i="26" s="1"/>
  <c r="M101" i="26"/>
  <c r="S101" i="26" s="1"/>
  <c r="M95" i="26"/>
  <c r="S95" i="26" s="1"/>
  <c r="M115" i="26"/>
  <c r="S115" i="26" s="1"/>
  <c r="M20" i="26"/>
  <c r="S20" i="26" s="1"/>
  <c r="M60" i="26"/>
  <c r="S60" i="26" s="1"/>
  <c r="M97" i="26"/>
  <c r="S97" i="26" s="1"/>
  <c r="M71" i="26"/>
  <c r="S71" i="26" s="1"/>
  <c r="M39" i="26"/>
  <c r="S39" i="26" s="1"/>
  <c r="M40" i="26"/>
  <c r="S40" i="26" s="1"/>
  <c r="M123" i="26"/>
  <c r="S123" i="26" s="1"/>
  <c r="M89" i="26"/>
  <c r="S89" i="26" s="1"/>
  <c r="M93" i="26"/>
  <c r="S93" i="26" s="1"/>
  <c r="M6" i="26"/>
  <c r="S6" i="26" s="1"/>
  <c r="L21" i="29"/>
  <c r="L50" i="29"/>
  <c r="L112" i="29"/>
  <c r="L124" i="29"/>
  <c r="L116" i="29"/>
  <c r="L71" i="29"/>
  <c r="L24" i="29"/>
  <c r="L44" i="29"/>
  <c r="L47" i="29"/>
  <c r="L117" i="29"/>
  <c r="L51" i="29"/>
  <c r="L40" i="29"/>
  <c r="L6" i="29"/>
  <c r="L121" i="29"/>
  <c r="L84" i="29"/>
  <c r="L92" i="29"/>
  <c r="L98" i="29"/>
  <c r="L46" i="29"/>
  <c r="L16" i="29"/>
  <c r="L94" i="29"/>
  <c r="L59" i="29"/>
  <c r="L129" i="29"/>
  <c r="L57" i="29"/>
  <c r="L45" i="29"/>
  <c r="L17" i="29"/>
  <c r="L19" i="29"/>
  <c r="L61" i="29"/>
  <c r="L41" i="29"/>
  <c r="L101" i="29"/>
  <c r="L11" i="29"/>
  <c r="L130" i="29"/>
  <c r="L15" i="29"/>
  <c r="K13" i="22"/>
  <c r="K11" i="22"/>
  <c r="K72" i="22"/>
  <c r="K7" i="22"/>
  <c r="K84" i="22"/>
  <c r="K47" i="22"/>
  <c r="K32" i="22"/>
  <c r="K120" i="22"/>
  <c r="K127" i="22"/>
  <c r="K58" i="22"/>
  <c r="K83" i="22"/>
  <c r="K133" i="22"/>
  <c r="K59" i="22"/>
  <c r="K21" i="22"/>
  <c r="K66" i="22"/>
  <c r="K16" i="22"/>
  <c r="K74" i="22"/>
  <c r="K14" i="22"/>
  <c r="K33" i="22"/>
  <c r="K102" i="22"/>
  <c r="K65" i="22"/>
  <c r="K119" i="22"/>
  <c r="K40" i="22"/>
  <c r="K125" i="22"/>
  <c r="K95" i="22"/>
  <c r="K37" i="22"/>
  <c r="K68" i="22"/>
  <c r="K100" i="22"/>
  <c r="K57" i="22"/>
  <c r="K42" i="22"/>
  <c r="K78" i="22"/>
  <c r="K96" i="22"/>
  <c r="K99" i="22"/>
  <c r="K89" i="22"/>
  <c r="K50" i="22"/>
  <c r="L12" i="22"/>
  <c r="L28" i="22"/>
  <c r="L105" i="22"/>
  <c r="L119" i="22"/>
  <c r="L75" i="22"/>
  <c r="L77" i="22"/>
  <c r="L115" i="22"/>
  <c r="L64" i="22"/>
  <c r="L99" i="22"/>
  <c r="L112" i="22"/>
  <c r="L69" i="22"/>
  <c r="L53" i="22"/>
  <c r="L31" i="22"/>
  <c r="L26" i="22"/>
  <c r="L15" i="22"/>
  <c r="L127" i="22"/>
  <c r="L108" i="22"/>
  <c r="L81" i="22"/>
  <c r="L38" i="22"/>
  <c r="L67" i="22"/>
  <c r="L44" i="22"/>
  <c r="L102" i="22"/>
  <c r="L14" i="22"/>
  <c r="L25" i="22"/>
  <c r="L21" i="22"/>
  <c r="L128" i="22"/>
  <c r="L73" i="22"/>
  <c r="L109" i="22"/>
  <c r="L91" i="22"/>
  <c r="L56" i="22"/>
  <c r="L16" i="22"/>
  <c r="L76" i="22"/>
  <c r="L103" i="22"/>
  <c r="L116" i="22"/>
  <c r="L114" i="22"/>
  <c r="L68" i="22"/>
  <c r="L89" i="22"/>
  <c r="L130" i="22"/>
  <c r="L43" i="22"/>
  <c r="L46" i="22"/>
  <c r="L117" i="22"/>
  <c r="L101" i="22"/>
  <c r="L55" i="22"/>
  <c r="L65" i="22"/>
  <c r="L49" i="22"/>
  <c r="L24" i="22"/>
  <c r="L27" i="22"/>
  <c r="L10" i="22"/>
  <c r="L7" i="22"/>
  <c r="L124" i="22"/>
  <c r="L97" i="22"/>
  <c r="L35" i="22"/>
  <c r="L126" i="22"/>
  <c r="L60" i="22"/>
  <c r="L42" i="22"/>
  <c r="L17" i="22"/>
  <c r="L13" i="22"/>
  <c r="L96" i="22"/>
  <c r="L125" i="22"/>
  <c r="L107" i="22"/>
  <c r="L88" i="22"/>
  <c r="L72" i="22"/>
  <c r="L54" i="22"/>
  <c r="L18" i="22"/>
  <c r="L6" i="22"/>
  <c r="L79" i="22"/>
  <c r="L98" i="22"/>
  <c r="L84" i="22"/>
  <c r="L66" i="22"/>
  <c r="L87" i="22"/>
  <c r="L59" i="22"/>
  <c r="L132" i="22"/>
  <c r="L90" i="22"/>
  <c r="L48" i="22"/>
  <c r="L131" i="22"/>
  <c r="L22" i="22"/>
  <c r="L37" i="22"/>
  <c r="L122" i="22"/>
  <c r="L61" i="22"/>
  <c r="L45" i="22"/>
  <c r="L33" i="22"/>
  <c r="L19" i="22"/>
  <c r="L113" i="22"/>
  <c r="L95" i="22"/>
  <c r="L86" i="22"/>
  <c r="L78" i="22"/>
  <c r="L58" i="22"/>
  <c r="L118" i="22"/>
  <c r="L9" i="22"/>
  <c r="L5" i="22"/>
  <c r="L71" i="22"/>
  <c r="L123" i="22"/>
  <c r="L104" i="22"/>
  <c r="L80" i="22"/>
  <c r="L70" i="22"/>
  <c r="L47" i="22"/>
  <c r="L32" i="22"/>
  <c r="L50" i="22"/>
  <c r="L36" i="22"/>
  <c r="L121" i="22"/>
  <c r="L82" i="22"/>
  <c r="L100" i="22"/>
  <c r="L52" i="22"/>
  <c r="L83" i="22"/>
  <c r="L62" i="22"/>
  <c r="L85" i="22"/>
  <c r="L133" i="22"/>
  <c r="L106" i="22"/>
  <c r="L57" i="22"/>
  <c r="L41" i="22"/>
  <c r="L8" i="22"/>
  <c r="L11" i="22"/>
  <c r="L23" i="22"/>
  <c r="L129" i="22"/>
  <c r="L111" i="22"/>
  <c r="L92" i="22"/>
  <c r="L94" i="22"/>
  <c r="L110" i="22"/>
  <c r="L74" i="22"/>
  <c r="L51" i="22"/>
  <c r="L20" i="22"/>
  <c r="L34" i="22"/>
  <c r="L30" i="22"/>
  <c r="L29" i="22"/>
  <c r="L39" i="22"/>
  <c r="L120" i="22"/>
  <c r="L93" i="22"/>
  <c r="L63" i="22"/>
  <c r="L40" i="22"/>
  <c r="L127" i="24"/>
  <c r="L111" i="24"/>
  <c r="L129" i="24"/>
  <c r="L113" i="24"/>
  <c r="L112" i="24"/>
  <c r="L90" i="24"/>
  <c r="L74" i="24"/>
  <c r="L58" i="24"/>
  <c r="L42" i="24"/>
  <c r="L26" i="24"/>
  <c r="L10" i="24"/>
  <c r="L130" i="24"/>
  <c r="L99" i="24"/>
  <c r="L108" i="24"/>
  <c r="L88" i="24"/>
  <c r="L72" i="24"/>
  <c r="L56" i="24"/>
  <c r="L40" i="24"/>
  <c r="L24" i="24"/>
  <c r="L8" i="24"/>
  <c r="L126" i="24"/>
  <c r="L97" i="24"/>
  <c r="L79" i="24"/>
  <c r="L47" i="24"/>
  <c r="L15" i="24"/>
  <c r="L65" i="24"/>
  <c r="L33" i="24"/>
  <c r="L83" i="24"/>
  <c r="L51" i="24"/>
  <c r="L19" i="24"/>
  <c r="L77" i="24"/>
  <c r="L45" i="24"/>
  <c r="L13" i="24"/>
  <c r="L123" i="24"/>
  <c r="L107" i="24"/>
  <c r="L125" i="24"/>
  <c r="L109" i="24"/>
  <c r="L104" i="24"/>
  <c r="L86" i="24"/>
  <c r="L70" i="24"/>
  <c r="L54" i="24"/>
  <c r="L38" i="24"/>
  <c r="L22" i="24"/>
  <c r="L6" i="24"/>
  <c r="L122" i="24"/>
  <c r="L95" i="24"/>
  <c r="L132" i="24"/>
  <c r="L100" i="24"/>
  <c r="L84" i="24"/>
  <c r="L68" i="24"/>
  <c r="L52" i="24"/>
  <c r="L36" i="24"/>
  <c r="L20" i="24"/>
  <c r="L118" i="24"/>
  <c r="L93" i="24"/>
  <c r="L71" i="24"/>
  <c r="L39" i="24"/>
  <c r="L7" i="24"/>
  <c r="L57" i="24"/>
  <c r="L25" i="24"/>
  <c r="L75" i="24"/>
  <c r="L43" i="24"/>
  <c r="L11" i="24"/>
  <c r="L69" i="24"/>
  <c r="L37" i="24"/>
  <c r="L5" i="24"/>
  <c r="L119" i="24"/>
  <c r="L103" i="24"/>
  <c r="L121" i="24"/>
  <c r="L105" i="24"/>
  <c r="L128" i="24"/>
  <c r="L98" i="24"/>
  <c r="L82" i="24"/>
  <c r="L66" i="24"/>
  <c r="L50" i="24"/>
  <c r="L34" i="24"/>
  <c r="L18" i="24"/>
  <c r="L114" i="24"/>
  <c r="L91" i="24"/>
  <c r="L124" i="24"/>
  <c r="L96" i="24"/>
  <c r="L80" i="24"/>
  <c r="L64" i="24"/>
  <c r="L48" i="24"/>
  <c r="L32" i="24"/>
  <c r="L16" i="24"/>
  <c r="L110" i="24"/>
  <c r="L89" i="24"/>
  <c r="L63" i="24"/>
  <c r="L31" i="24"/>
  <c r="L81" i="24"/>
  <c r="L49" i="24"/>
  <c r="L17" i="24"/>
  <c r="L67" i="24"/>
  <c r="L35" i="24"/>
  <c r="L61" i="24"/>
  <c r="L29" i="24"/>
  <c r="L131" i="24"/>
  <c r="L115" i="24"/>
  <c r="L133" i="24"/>
  <c r="L117" i="24"/>
  <c r="L101" i="24"/>
  <c r="L120" i="24"/>
  <c r="L94" i="24"/>
  <c r="L78" i="24"/>
  <c r="L62" i="24"/>
  <c r="L46" i="24"/>
  <c r="L30" i="24"/>
  <c r="L14" i="24"/>
  <c r="L106" i="24"/>
  <c r="L116" i="24"/>
  <c r="L92" i="24"/>
  <c r="L76" i="24"/>
  <c r="L60" i="24"/>
  <c r="L44" i="24"/>
  <c r="L28" i="24"/>
  <c r="L12" i="24"/>
  <c r="L102" i="24"/>
  <c r="L87" i="24"/>
  <c r="L55" i="24"/>
  <c r="L23" i="24"/>
  <c r="L73" i="24"/>
  <c r="L41" i="24"/>
  <c r="L9" i="24"/>
  <c r="L59" i="24"/>
  <c r="L27" i="24"/>
  <c r="L85" i="24"/>
  <c r="L53" i="24"/>
  <c r="L21" i="24"/>
  <c r="K70" i="23"/>
  <c r="K91" i="23"/>
  <c r="K53" i="23"/>
  <c r="K39" i="23"/>
  <c r="K130" i="23"/>
  <c r="K87" i="23"/>
  <c r="K47" i="26"/>
  <c r="K103" i="26"/>
  <c r="K90" i="26"/>
  <c r="K51" i="26"/>
  <c r="K121" i="26"/>
  <c r="L112" i="30"/>
  <c r="L87" i="30"/>
  <c r="L70" i="30"/>
  <c r="L123" i="30"/>
  <c r="L66" i="30"/>
  <c r="L46" i="30"/>
  <c r="L82" i="30"/>
  <c r="L72" i="30"/>
  <c r="L103" i="30"/>
  <c r="L41" i="30"/>
  <c r="L114" i="30"/>
  <c r="L107" i="30"/>
  <c r="L109" i="30"/>
  <c r="L74" i="32"/>
  <c r="L67" i="32"/>
  <c r="L63" i="32"/>
  <c r="L107" i="32"/>
  <c r="L83" i="32"/>
  <c r="L79" i="32"/>
  <c r="L95" i="32"/>
  <c r="L25" i="32"/>
  <c r="L15" i="32"/>
  <c r="L121" i="32"/>
  <c r="L49" i="32"/>
  <c r="L117" i="32"/>
  <c r="L18" i="32"/>
  <c r="L75" i="32"/>
  <c r="L36" i="32"/>
  <c r="L125" i="23"/>
  <c r="L29" i="23"/>
  <c r="L110" i="23"/>
  <c r="L44" i="23"/>
  <c r="L43" i="23"/>
  <c r="L99" i="23"/>
  <c r="L103" i="23"/>
  <c r="L41" i="23"/>
  <c r="L118" i="23"/>
  <c r="L52" i="23"/>
  <c r="L16" i="23"/>
  <c r="L86" i="23"/>
  <c r="L53" i="23"/>
  <c r="L30" i="23"/>
  <c r="L74" i="23"/>
  <c r="L15" i="23"/>
  <c r="L11" i="23"/>
  <c r="L20" i="23"/>
  <c r="L132" i="23"/>
  <c r="L80" i="23"/>
  <c r="L40" i="23"/>
  <c r="L104" i="23"/>
  <c r="L131" i="23"/>
  <c r="L57" i="23"/>
  <c r="L77" i="23"/>
  <c r="L61" i="23"/>
  <c r="L9" i="23"/>
  <c r="L113" i="23"/>
  <c r="L81" i="23"/>
  <c r="L49" i="23"/>
  <c r="L121" i="23"/>
  <c r="L127" i="23"/>
  <c r="L14" i="23"/>
  <c r="L50" i="23"/>
  <c r="L87" i="23"/>
  <c r="L5" i="23"/>
  <c r="L42" i="23"/>
  <c r="L31" i="23"/>
  <c r="L25" i="23"/>
  <c r="L126" i="23"/>
  <c r="L92" i="23"/>
  <c r="L26" i="23"/>
  <c r="L35" i="23"/>
  <c r="L13" i="23"/>
  <c r="L36" i="23"/>
  <c r="L56" i="23"/>
  <c r="L120" i="23"/>
  <c r="L101" i="23"/>
  <c r="L12" i="23"/>
  <c r="L117" i="23"/>
  <c r="L10" i="23"/>
  <c r="L83" i="23"/>
  <c r="L105" i="23"/>
  <c r="L37" i="23"/>
  <c r="L69" i="23"/>
  <c r="L85" i="23"/>
  <c r="L119" i="23"/>
  <c r="L8" i="23"/>
  <c r="L128" i="23"/>
  <c r="L38" i="23"/>
  <c r="L123" i="23"/>
  <c r="L46" i="23"/>
  <c r="L78" i="23"/>
  <c r="L59" i="23"/>
  <c r="L91" i="23"/>
  <c r="L116" i="23"/>
  <c r="L106" i="23"/>
  <c r="L107" i="23"/>
  <c r="L84" i="23"/>
  <c r="L48" i="23"/>
  <c r="L89" i="23"/>
  <c r="L130" i="23"/>
  <c r="L94" i="23"/>
  <c r="L28" i="23"/>
  <c r="L68" i="23"/>
  <c r="L24" i="23"/>
  <c r="L60" i="23"/>
  <c r="L72" i="23"/>
  <c r="L67" i="23"/>
  <c r="L70" i="23"/>
  <c r="L7" i="23"/>
  <c r="L129" i="23"/>
  <c r="L97" i="23"/>
  <c r="L65" i="23"/>
  <c r="L33" i="23"/>
  <c r="L55" i="23"/>
  <c r="L90" i="23"/>
  <c r="L19" i="23"/>
  <c r="L133" i="23"/>
  <c r="L79" i="23"/>
  <c r="L82" i="23"/>
  <c r="L58" i="23"/>
  <c r="L98" i="23"/>
  <c r="L64" i="23"/>
  <c r="L6" i="23"/>
  <c r="L21" i="23"/>
  <c r="L108" i="23"/>
  <c r="L109" i="23"/>
  <c r="L51" i="23"/>
  <c r="L47" i="23"/>
  <c r="L22" i="23"/>
  <c r="L102" i="23"/>
  <c r="L62" i="23"/>
  <c r="L73" i="23"/>
  <c r="L122" i="23"/>
  <c r="L115" i="23"/>
  <c r="L39" i="23"/>
  <c r="L96" i="23"/>
  <c r="L63" i="23"/>
  <c r="L75" i="23"/>
  <c r="L111" i="23"/>
  <c r="L17" i="23"/>
  <c r="L112" i="23"/>
  <c r="L76" i="23"/>
  <c r="L100" i="23"/>
  <c r="L45" i="23"/>
  <c r="L124" i="23"/>
  <c r="L88" i="23"/>
  <c r="L23" i="23"/>
  <c r="L32" i="23"/>
  <c r="L66" i="23"/>
  <c r="L18" i="23"/>
  <c r="L71" i="23"/>
  <c r="L114" i="23"/>
  <c r="L95" i="23"/>
  <c r="L54" i="23"/>
  <c r="L27" i="23"/>
  <c r="L93" i="23"/>
  <c r="L34" i="23"/>
  <c r="K84" i="32"/>
  <c r="K54" i="32"/>
  <c r="K59" i="32"/>
  <c r="K14" i="32"/>
  <c r="K115" i="32"/>
  <c r="K65" i="32"/>
  <c r="K122" i="32"/>
  <c r="K46" i="32"/>
  <c r="K103" i="32"/>
  <c r="K24" i="32"/>
  <c r="K109" i="32"/>
  <c r="M5" i="27"/>
  <c r="S5" i="27" s="1"/>
  <c r="M13" i="27"/>
  <c r="S13" i="27" s="1"/>
  <c r="M9" i="27"/>
  <c r="S9" i="27" s="1"/>
  <c r="M8" i="27"/>
  <c r="S8" i="27" s="1"/>
  <c r="M117" i="27"/>
  <c r="S117" i="27" s="1"/>
  <c r="M99" i="27"/>
  <c r="S99" i="27" s="1"/>
  <c r="M132" i="27"/>
  <c r="S132" i="27" s="1"/>
  <c r="M25" i="27"/>
  <c r="S25" i="27" s="1"/>
  <c r="M72" i="27"/>
  <c r="S72" i="27" s="1"/>
  <c r="M60" i="27"/>
  <c r="S60" i="27" s="1"/>
  <c r="M41" i="27"/>
  <c r="S41" i="27" s="1"/>
  <c r="M122" i="27"/>
  <c r="S122" i="27" s="1"/>
  <c r="M97" i="27"/>
  <c r="S97" i="27" s="1"/>
  <c r="M102" i="27"/>
  <c r="S102" i="27" s="1"/>
  <c r="M53" i="27"/>
  <c r="S53" i="27" s="1"/>
  <c r="M61" i="27"/>
  <c r="S61" i="27" s="1"/>
  <c r="M38" i="27"/>
  <c r="S38" i="27" s="1"/>
  <c r="M56" i="27"/>
  <c r="S56" i="27" s="1"/>
  <c r="M57" i="27"/>
  <c r="S57" i="27" s="1"/>
  <c r="M75" i="27"/>
  <c r="S75" i="27" s="1"/>
  <c r="M108" i="27"/>
  <c r="S108" i="27" s="1"/>
  <c r="M88" i="27"/>
  <c r="S88" i="27" s="1"/>
  <c r="M119" i="27"/>
  <c r="S119" i="27" s="1"/>
  <c r="M48" i="27"/>
  <c r="S48" i="27" s="1"/>
  <c r="M16" i="27"/>
  <c r="S16" i="27" s="1"/>
  <c r="M121" i="27"/>
  <c r="S121" i="27" s="1"/>
  <c r="M79" i="27"/>
  <c r="S79" i="27" s="1"/>
  <c r="M47" i="27"/>
  <c r="S47" i="27" s="1"/>
  <c r="M31" i="27"/>
  <c r="S31" i="27" s="1"/>
  <c r="M15" i="27"/>
  <c r="S15" i="27" s="1"/>
  <c r="M113" i="27"/>
  <c r="S113" i="27" s="1"/>
  <c r="M21" i="27"/>
  <c r="S21" i="27" s="1"/>
  <c r="M6" i="27"/>
  <c r="S6" i="27" s="1"/>
  <c r="M24" i="27"/>
  <c r="S24" i="27" s="1"/>
  <c r="M64" i="27"/>
  <c r="S64" i="27" s="1"/>
  <c r="M133" i="27"/>
  <c r="S133" i="27" s="1"/>
  <c r="M17" i="27"/>
  <c r="S17" i="27" s="1"/>
  <c r="M124" i="27"/>
  <c r="S124" i="27" s="1"/>
  <c r="M50" i="27"/>
  <c r="S50" i="27" s="1"/>
  <c r="M125" i="27"/>
  <c r="S125" i="27" s="1"/>
  <c r="M33" i="27"/>
  <c r="S33" i="27" s="1"/>
  <c r="M96" i="27"/>
  <c r="S96" i="27" s="1"/>
  <c r="M74" i="27"/>
  <c r="S74" i="27" s="1"/>
  <c r="M22" i="27"/>
  <c r="S22" i="27" s="1"/>
  <c r="M118" i="27"/>
  <c r="S118" i="27" s="1"/>
  <c r="M84" i="27"/>
  <c r="S84" i="27" s="1"/>
  <c r="M81" i="27"/>
  <c r="S81" i="27" s="1"/>
  <c r="M55" i="27"/>
  <c r="S55" i="27" s="1"/>
  <c r="M100" i="27"/>
  <c r="S100" i="27" s="1"/>
  <c r="M20" i="27"/>
  <c r="S20" i="27" s="1"/>
  <c r="M67" i="27"/>
  <c r="S67" i="27" s="1"/>
  <c r="M111" i="27"/>
  <c r="S111" i="27" s="1"/>
  <c r="M65" i="27"/>
  <c r="S65" i="27" s="1"/>
  <c r="M128" i="27"/>
  <c r="S128" i="27" s="1"/>
  <c r="M69" i="27"/>
  <c r="S69" i="27" s="1"/>
  <c r="M42" i="27"/>
  <c r="S42" i="27" s="1"/>
  <c r="M10" i="27"/>
  <c r="S10" i="27" s="1"/>
  <c r="M106" i="27"/>
  <c r="S106" i="27" s="1"/>
  <c r="M63" i="27"/>
  <c r="S63" i="27" s="1"/>
  <c r="M43" i="27"/>
  <c r="S43" i="27" s="1"/>
  <c r="M27" i="27"/>
  <c r="S27" i="27" s="1"/>
  <c r="M11" i="27"/>
  <c r="S11" i="27" s="1"/>
  <c r="M94" i="27"/>
  <c r="S94" i="27" s="1"/>
  <c r="M34" i="27"/>
  <c r="S34" i="27" s="1"/>
  <c r="M77" i="27"/>
  <c r="S77" i="27" s="1"/>
  <c r="M93" i="27"/>
  <c r="S93" i="27" s="1"/>
  <c r="M44" i="27"/>
  <c r="S44" i="27" s="1"/>
  <c r="M12" i="27"/>
  <c r="S12" i="27" s="1"/>
  <c r="M29" i="27"/>
  <c r="S29" i="27" s="1"/>
  <c r="M109" i="27"/>
  <c r="S109" i="27" s="1"/>
  <c r="M116" i="27"/>
  <c r="S116" i="27" s="1"/>
  <c r="M45" i="27"/>
  <c r="S45" i="27" s="1"/>
  <c r="M40" i="27"/>
  <c r="S40" i="27" s="1"/>
  <c r="M130" i="27"/>
  <c r="S130" i="27" s="1"/>
  <c r="M114" i="27"/>
  <c r="S114" i="27" s="1"/>
  <c r="M80" i="27"/>
  <c r="S80" i="27" s="1"/>
  <c r="M82" i="27"/>
  <c r="S82" i="27" s="1"/>
  <c r="M30" i="27"/>
  <c r="S30" i="27" s="1"/>
  <c r="M18" i="27"/>
  <c r="S18" i="27" s="1"/>
  <c r="M59" i="27"/>
  <c r="S59" i="27" s="1"/>
  <c r="M91" i="27"/>
  <c r="S91" i="27" s="1"/>
  <c r="M54" i="27"/>
  <c r="S54" i="27" s="1"/>
  <c r="M86" i="27"/>
  <c r="S86" i="27" s="1"/>
  <c r="M46" i="27"/>
  <c r="S46" i="27" s="1"/>
  <c r="M32" i="27"/>
  <c r="S32" i="27" s="1"/>
  <c r="M131" i="27"/>
  <c r="S131" i="27" s="1"/>
  <c r="M101" i="27"/>
  <c r="S101" i="27" s="1"/>
  <c r="M76" i="27"/>
  <c r="S76" i="27" s="1"/>
  <c r="M87" i="27"/>
  <c r="S87" i="27" s="1"/>
  <c r="M52" i="27"/>
  <c r="S52" i="27" s="1"/>
  <c r="M39" i="27"/>
  <c r="S39" i="27" s="1"/>
  <c r="M23" i="27"/>
  <c r="S23" i="27" s="1"/>
  <c r="M7" i="27"/>
  <c r="S7" i="27" s="1"/>
  <c r="M105" i="27"/>
  <c r="S105" i="27" s="1"/>
  <c r="M37" i="27"/>
  <c r="S37" i="27" s="1"/>
  <c r="M85" i="27"/>
  <c r="S85" i="27" s="1"/>
  <c r="M49" i="27"/>
  <c r="S49" i="27" s="1"/>
  <c r="M71" i="27"/>
  <c r="S71" i="27" s="1"/>
  <c r="M89" i="27"/>
  <c r="S89" i="27" s="1"/>
  <c r="M58" i="27"/>
  <c r="S58" i="27" s="1"/>
  <c r="M127" i="27"/>
  <c r="S127" i="27" s="1"/>
  <c r="M120" i="27"/>
  <c r="S120" i="27" s="1"/>
  <c r="M107" i="27"/>
  <c r="S107" i="27" s="1"/>
  <c r="M70" i="27"/>
  <c r="S70" i="27" s="1"/>
  <c r="M126" i="27"/>
  <c r="S126" i="27" s="1"/>
  <c r="M110" i="27"/>
  <c r="S110" i="27" s="1"/>
  <c r="M123" i="27"/>
  <c r="S123" i="27" s="1"/>
  <c r="M112" i="27"/>
  <c r="S112" i="27" s="1"/>
  <c r="M66" i="27"/>
  <c r="S66" i="27" s="1"/>
  <c r="M73" i="27"/>
  <c r="S73" i="27" s="1"/>
  <c r="M95" i="27"/>
  <c r="S95" i="27" s="1"/>
  <c r="M104" i="27"/>
  <c r="S104" i="27" s="1"/>
  <c r="M83" i="27"/>
  <c r="S83" i="27" s="1"/>
  <c r="M78" i="27"/>
  <c r="S78" i="27" s="1"/>
  <c r="M68" i="27"/>
  <c r="S68" i="27" s="1"/>
  <c r="M14" i="27"/>
  <c r="S14" i="27" s="1"/>
  <c r="M62" i="27"/>
  <c r="S62" i="27" s="1"/>
  <c r="M26" i="27"/>
  <c r="S26" i="27" s="1"/>
  <c r="M98" i="27"/>
  <c r="S98" i="27" s="1"/>
  <c r="M115" i="27"/>
  <c r="S115" i="27" s="1"/>
  <c r="M92" i="27"/>
  <c r="S92" i="27" s="1"/>
  <c r="M90" i="27"/>
  <c r="S90" i="27" s="1"/>
  <c r="M51" i="27"/>
  <c r="S51" i="27" s="1"/>
  <c r="M35" i="27"/>
  <c r="S35" i="27" s="1"/>
  <c r="M19" i="27"/>
  <c r="S19" i="27" s="1"/>
  <c r="M103" i="27"/>
  <c r="S103" i="27" s="1"/>
  <c r="M36" i="27"/>
  <c r="S36" i="27" s="1"/>
  <c r="M129" i="27"/>
  <c r="S129" i="27" s="1"/>
  <c r="M28" i="27"/>
  <c r="S28" i="27" s="1"/>
  <c r="L30" i="29"/>
  <c r="L126" i="29"/>
  <c r="L108" i="29"/>
  <c r="L90" i="29"/>
  <c r="L105" i="29"/>
  <c r="L54" i="29"/>
  <c r="L127" i="29"/>
  <c r="L102" i="29"/>
  <c r="L12" i="29"/>
  <c r="L20" i="29"/>
  <c r="L64" i="29"/>
  <c r="L28" i="29"/>
  <c r="L120" i="29"/>
  <c r="K36" i="22"/>
  <c r="K26" i="22"/>
  <c r="K76" i="22"/>
  <c r="K124" i="22"/>
  <c r="K71" i="22"/>
  <c r="K82" i="22"/>
  <c r="K108" i="22"/>
  <c r="K9" i="22"/>
  <c r="K80" i="22"/>
  <c r="K123" i="22"/>
  <c r="K17" i="22"/>
  <c r="K18" i="22"/>
  <c r="K111" i="22"/>
  <c r="K104" i="22"/>
  <c r="M22" i="3"/>
  <c r="S22" i="3" s="1"/>
  <c r="M133" i="7"/>
  <c r="S133" i="7" s="1"/>
  <c r="M46" i="3"/>
  <c r="S46" i="3" s="1"/>
  <c r="M6" i="10"/>
  <c r="S6" i="10" s="1"/>
  <c r="L3" i="3"/>
  <c r="R3" i="3" s="1"/>
  <c r="M125" i="7"/>
  <c r="S125" i="7" s="1"/>
  <c r="M17" i="3"/>
  <c r="S17" i="3" s="1"/>
  <c r="M31" i="7"/>
  <c r="S31" i="7" s="1"/>
  <c r="M85" i="10"/>
  <c r="S85" i="10" s="1"/>
  <c r="M98" i="3"/>
  <c r="S98" i="3" s="1"/>
  <c r="M11" i="3"/>
  <c r="S11" i="3" s="1"/>
  <c r="M6" i="7"/>
  <c r="S6" i="7" s="1"/>
  <c r="L8" i="18"/>
  <c r="R8" i="18" s="1"/>
  <c r="M103" i="3"/>
  <c r="S103" i="3" s="1"/>
  <c r="M95" i="3"/>
  <c r="S95" i="3" s="1"/>
  <c r="M10" i="7"/>
  <c r="S10" i="7" s="1"/>
  <c r="M45" i="7"/>
  <c r="S45" i="7" s="1"/>
  <c r="M32" i="7"/>
  <c r="S32" i="7" s="1"/>
  <c r="K10" i="7"/>
  <c r="Q10" i="7" s="1"/>
  <c r="M82" i="3"/>
  <c r="S82" i="3" s="1"/>
  <c r="M6" i="3"/>
  <c r="S6" i="3" s="1"/>
  <c r="M99" i="21"/>
  <c r="S99" i="21" s="1"/>
  <c r="M16" i="19"/>
  <c r="S16" i="19" s="1"/>
  <c r="K96" i="31"/>
  <c r="K95" i="31"/>
  <c r="K70" i="31"/>
  <c r="K18" i="31"/>
  <c r="K128" i="31"/>
  <c r="K94" i="31"/>
  <c r="K108" i="31"/>
  <c r="K80" i="31"/>
  <c r="K66" i="31"/>
  <c r="K56" i="31"/>
  <c r="K89" i="31"/>
  <c r="K119" i="31"/>
  <c r="K87" i="31"/>
  <c r="K133" i="31"/>
  <c r="K110" i="31"/>
  <c r="K29" i="31"/>
  <c r="K124" i="31"/>
  <c r="K101" i="31"/>
  <c r="K113" i="31"/>
  <c r="K92" i="31"/>
  <c r="K26" i="31"/>
  <c r="K121" i="31"/>
  <c r="K78" i="31"/>
  <c r="K46" i="31"/>
  <c r="K9" i="31"/>
  <c r="K122" i="31"/>
  <c r="K40" i="31"/>
  <c r="K23" i="31"/>
  <c r="K7" i="31"/>
  <c r="K32" i="31"/>
  <c r="K16" i="31"/>
  <c r="K41" i="31"/>
  <c r="K42" i="31"/>
  <c r="K111" i="31"/>
  <c r="K5" i="31"/>
  <c r="K63" i="31"/>
  <c r="K132" i="31"/>
  <c r="K21" i="31"/>
  <c r="K6" i="31"/>
  <c r="K99" i="31"/>
  <c r="K88" i="31"/>
  <c r="K83" i="31"/>
  <c r="K51" i="31"/>
  <c r="K84" i="31"/>
  <c r="K130" i="31"/>
  <c r="K102" i="31"/>
  <c r="K57" i="31"/>
  <c r="K69" i="31"/>
  <c r="K86" i="31"/>
  <c r="K112" i="31"/>
  <c r="K71" i="31"/>
  <c r="K39" i="31"/>
  <c r="K98" i="31"/>
  <c r="K76" i="31"/>
  <c r="K54" i="31"/>
  <c r="K13" i="31"/>
  <c r="K118" i="31"/>
  <c r="K65" i="31"/>
  <c r="K22" i="31"/>
  <c r="K49" i="31"/>
  <c r="K107" i="31"/>
  <c r="K59" i="31"/>
  <c r="K109" i="31"/>
  <c r="K45" i="31"/>
  <c r="K64" i="31"/>
  <c r="K35" i="31"/>
  <c r="K19" i="31"/>
  <c r="K85" i="31"/>
  <c r="K28" i="31"/>
  <c r="K12" i="31"/>
  <c r="K105" i="31"/>
  <c r="K58" i="31"/>
  <c r="K127" i="31"/>
  <c r="K120" i="31"/>
  <c r="K82" i="31"/>
  <c r="K62" i="31"/>
  <c r="K33" i="31"/>
  <c r="K90" i="31"/>
  <c r="K60" i="31"/>
  <c r="K37" i="31"/>
  <c r="K103" i="31"/>
  <c r="K74" i="31"/>
  <c r="K53" i="31"/>
  <c r="K106" i="31"/>
  <c r="K48" i="31"/>
  <c r="K14" i="31"/>
  <c r="K131" i="31"/>
  <c r="K104" i="31"/>
  <c r="K117" i="31"/>
  <c r="K73" i="31"/>
  <c r="K31" i="31"/>
  <c r="K15" i="31"/>
  <c r="K24" i="31"/>
  <c r="K8" i="31"/>
  <c r="K79" i="31"/>
  <c r="K47" i="31"/>
  <c r="K97" i="31"/>
  <c r="K30" i="31"/>
  <c r="K115" i="31"/>
  <c r="K67" i="31"/>
  <c r="K100" i="31"/>
  <c r="K77" i="31"/>
  <c r="K61" i="31"/>
  <c r="K17" i="31"/>
  <c r="K72" i="31"/>
  <c r="K44" i="31"/>
  <c r="K126" i="31"/>
  <c r="K68" i="31"/>
  <c r="K38" i="31"/>
  <c r="K55" i="31"/>
  <c r="K116" i="31"/>
  <c r="K93" i="31"/>
  <c r="K81" i="31"/>
  <c r="K34" i="31"/>
  <c r="K10" i="31"/>
  <c r="K123" i="31"/>
  <c r="K91" i="31"/>
  <c r="K75" i="31"/>
  <c r="K43" i="31"/>
  <c r="K125" i="31"/>
  <c r="K114" i="31"/>
  <c r="K25" i="31"/>
  <c r="K52" i="31"/>
  <c r="K27" i="31"/>
  <c r="K11" i="31"/>
  <c r="K129" i="31"/>
  <c r="K36" i="31"/>
  <c r="K20" i="31"/>
  <c r="K50" i="31"/>
  <c r="K22" i="23"/>
  <c r="K90" i="23"/>
  <c r="K82" i="23"/>
  <c r="K96" i="23"/>
  <c r="K102" i="23"/>
  <c r="K32" i="23"/>
  <c r="K13" i="23"/>
  <c r="K20" i="23"/>
  <c r="K125" i="23"/>
  <c r="K115" i="23"/>
  <c r="K28" i="23"/>
  <c r="K68" i="23"/>
  <c r="K38" i="23"/>
  <c r="K117" i="23"/>
  <c r="K50" i="23"/>
  <c r="K11" i="23"/>
  <c r="K107" i="23"/>
  <c r="K120" i="23"/>
  <c r="K71" i="23"/>
  <c r="K76" i="23"/>
  <c r="K40" i="23"/>
  <c r="K36" i="23"/>
  <c r="K19" i="23"/>
  <c r="K121" i="23"/>
  <c r="K64" i="23"/>
  <c r="K94" i="23"/>
  <c r="K106" i="23"/>
  <c r="K21" i="23"/>
  <c r="K17" i="23"/>
  <c r="K27" i="26"/>
  <c r="K74" i="26"/>
  <c r="K30" i="26"/>
  <c r="K73" i="26"/>
  <c r="K20" i="26"/>
  <c r="K117" i="26"/>
  <c r="K92" i="26"/>
  <c r="K63" i="26"/>
  <c r="K127" i="26"/>
  <c r="K128" i="26"/>
  <c r="K124" i="26"/>
  <c r="K109" i="26"/>
  <c r="K83" i="26"/>
  <c r="K100" i="26"/>
  <c r="K54" i="26"/>
  <c r="K48" i="26"/>
  <c r="K33" i="26"/>
  <c r="K39" i="26"/>
  <c r="K133" i="26"/>
  <c r="K40" i="26"/>
  <c r="K94" i="26"/>
  <c r="K56" i="26"/>
  <c r="K65" i="26"/>
  <c r="K18" i="26"/>
  <c r="K68" i="26"/>
  <c r="K84" i="26"/>
  <c r="K89" i="26"/>
  <c r="K10" i="26"/>
  <c r="K110" i="26"/>
  <c r="K88" i="26"/>
  <c r="K93" i="26"/>
  <c r="K115" i="26"/>
  <c r="K37" i="26"/>
  <c r="K122" i="26"/>
  <c r="K13" i="26"/>
  <c r="L24" i="30"/>
  <c r="L122" i="30"/>
  <c r="L33" i="30"/>
  <c r="L36" i="30"/>
  <c r="L79" i="30"/>
  <c r="L42" i="30"/>
  <c r="L110" i="30"/>
  <c r="L132" i="30"/>
  <c r="L53" i="30"/>
  <c r="L97" i="30"/>
  <c r="L130" i="30"/>
  <c r="L62" i="30"/>
  <c r="L91" i="30"/>
  <c r="L49" i="30"/>
  <c r="L133" i="30"/>
  <c r="L78" i="30"/>
  <c r="L127" i="30"/>
  <c r="L13" i="30"/>
  <c r="L38" i="30"/>
  <c r="L10" i="30"/>
  <c r="L50" i="30"/>
  <c r="L23" i="30"/>
  <c r="L96" i="30"/>
  <c r="L19" i="30"/>
  <c r="L126" i="30"/>
  <c r="L116" i="30"/>
  <c r="L73" i="30"/>
  <c r="L89" i="30"/>
  <c r="L76" i="30"/>
  <c r="L93" i="30"/>
  <c r="L40" i="30"/>
  <c r="L111" i="30"/>
  <c r="L7" i="30"/>
  <c r="K131" i="35"/>
  <c r="K91" i="35"/>
  <c r="K119" i="35"/>
  <c r="K85" i="35"/>
  <c r="K50" i="35"/>
  <c r="K100" i="35"/>
  <c r="K128" i="35"/>
  <c r="K109" i="35"/>
  <c r="K45" i="35"/>
  <c r="K120" i="35"/>
  <c r="K122" i="35"/>
  <c r="K46" i="35"/>
  <c r="K124" i="35"/>
  <c r="K86" i="35"/>
  <c r="K52" i="35"/>
  <c r="K105" i="35"/>
  <c r="K79" i="35"/>
  <c r="K71" i="35"/>
  <c r="K63" i="35"/>
  <c r="K55" i="35"/>
  <c r="K47" i="35"/>
  <c r="K112" i="35"/>
  <c r="K130" i="35"/>
  <c r="K132" i="35"/>
  <c r="K107" i="35"/>
  <c r="K115" i="35"/>
  <c r="K111" i="35"/>
  <c r="K103" i="35"/>
  <c r="K114" i="35"/>
  <c r="K74" i="35"/>
  <c r="K70" i="35"/>
  <c r="K82" i="35"/>
  <c r="K133" i="35"/>
  <c r="K101" i="35"/>
  <c r="K98" i="35"/>
  <c r="K80" i="35"/>
  <c r="K104" i="35"/>
  <c r="K66" i="35"/>
  <c r="K89" i="35"/>
  <c r="K96" i="35"/>
  <c r="K87" i="35"/>
  <c r="K129" i="35"/>
  <c r="K97" i="35"/>
  <c r="K77" i="35"/>
  <c r="K69" i="35"/>
  <c r="K61" i="35"/>
  <c r="K53" i="35"/>
  <c r="K72" i="35"/>
  <c r="K81" i="35"/>
  <c r="K123" i="35"/>
  <c r="K95" i="35"/>
  <c r="K92" i="35"/>
  <c r="K58" i="35"/>
  <c r="K126" i="35"/>
  <c r="K54" i="35"/>
  <c r="K76" i="35"/>
  <c r="K125" i="35"/>
  <c r="K84" i="35"/>
  <c r="K93" i="35"/>
  <c r="K64" i="35"/>
  <c r="K78" i="35"/>
  <c r="K116" i="35"/>
  <c r="K121" i="35"/>
  <c r="K75" i="35"/>
  <c r="K67" i="35"/>
  <c r="K59" i="35"/>
  <c r="K51" i="35"/>
  <c r="K110" i="35"/>
  <c r="K56" i="35"/>
  <c r="K90" i="35"/>
  <c r="K99" i="35"/>
  <c r="K127" i="35"/>
  <c r="K108" i="35"/>
  <c r="K60" i="35"/>
  <c r="K117" i="35"/>
  <c r="K83" i="35"/>
  <c r="K48" i="35"/>
  <c r="K94" i="35"/>
  <c r="K106" i="35"/>
  <c r="K102" i="35"/>
  <c r="K62" i="35"/>
  <c r="K68" i="35"/>
  <c r="K113" i="35"/>
  <c r="K88" i="35"/>
  <c r="K73" i="35"/>
  <c r="K65" i="35"/>
  <c r="K57" i="35"/>
  <c r="K49" i="35"/>
  <c r="K118" i="35"/>
  <c r="K119" i="36"/>
  <c r="K126" i="36"/>
  <c r="K113" i="36"/>
  <c r="K103" i="36"/>
  <c r="K71" i="36"/>
  <c r="K47" i="36"/>
  <c r="K125" i="36"/>
  <c r="K56" i="36"/>
  <c r="K75" i="36"/>
  <c r="K124" i="36"/>
  <c r="K93" i="36"/>
  <c r="K77" i="36"/>
  <c r="K61" i="36"/>
  <c r="K102" i="36"/>
  <c r="K70" i="36"/>
  <c r="K105" i="36"/>
  <c r="K129" i="36"/>
  <c r="K92" i="36"/>
  <c r="K104" i="36"/>
  <c r="K81" i="36"/>
  <c r="K50" i="36"/>
  <c r="K112" i="36"/>
  <c r="K82" i="36"/>
  <c r="K91" i="36"/>
  <c r="K114" i="36"/>
  <c r="K73" i="36"/>
  <c r="K95" i="36"/>
  <c r="K62" i="36"/>
  <c r="K83" i="36"/>
  <c r="K108" i="36"/>
  <c r="K52" i="36"/>
  <c r="K59" i="36"/>
  <c r="K57" i="36"/>
  <c r="K94" i="36"/>
  <c r="K121" i="36"/>
  <c r="K84" i="36"/>
  <c r="K88" i="36"/>
  <c r="K63" i="36"/>
  <c r="K49" i="36"/>
  <c r="K116" i="36"/>
  <c r="K74" i="36"/>
  <c r="K58" i="36"/>
  <c r="K128" i="36"/>
  <c r="K127" i="36"/>
  <c r="K87" i="36"/>
  <c r="K122" i="36"/>
  <c r="K115" i="36"/>
  <c r="K96" i="36"/>
  <c r="K97" i="36"/>
  <c r="K64" i="36"/>
  <c r="K48" i="36"/>
  <c r="K53" i="36"/>
  <c r="K131" i="36"/>
  <c r="K118" i="36"/>
  <c r="K111" i="36"/>
  <c r="K101" i="36"/>
  <c r="K85" i="36"/>
  <c r="K69" i="36"/>
  <c r="K51" i="36"/>
  <c r="K86" i="36"/>
  <c r="K76" i="36"/>
  <c r="K72" i="36"/>
  <c r="K107" i="36"/>
  <c r="K68" i="36"/>
  <c r="K98" i="36"/>
  <c r="K117" i="36"/>
  <c r="K60" i="36"/>
  <c r="K46" i="36"/>
  <c r="K120" i="36"/>
  <c r="K109" i="36"/>
  <c r="K79" i="36"/>
  <c r="K55" i="36"/>
  <c r="K133" i="36"/>
  <c r="K80" i="36"/>
  <c r="K45" i="36"/>
  <c r="K67" i="36"/>
  <c r="K65" i="36"/>
  <c r="K123" i="36"/>
  <c r="K110" i="36"/>
  <c r="K132" i="36"/>
  <c r="K89" i="36"/>
  <c r="K106" i="36"/>
  <c r="K78" i="36"/>
  <c r="K99" i="36"/>
  <c r="K130" i="36"/>
  <c r="K100" i="36"/>
  <c r="K54" i="36"/>
  <c r="K90" i="36"/>
  <c r="K66" i="36"/>
  <c r="L27" i="32"/>
  <c r="L89" i="32"/>
  <c r="L76" i="32"/>
  <c r="L85" i="32"/>
  <c r="L69" i="32"/>
  <c r="L118" i="32"/>
  <c r="L19" i="32"/>
  <c r="L91" i="32"/>
  <c r="L119" i="32"/>
  <c r="L12" i="32"/>
  <c r="L9" i="32"/>
  <c r="L70" i="32"/>
  <c r="L92" i="32"/>
  <c r="L23" i="32"/>
  <c r="L47" i="32"/>
  <c r="L96" i="32"/>
  <c r="L31" i="32"/>
  <c r="L34" i="32"/>
  <c r="L71" i="32"/>
  <c r="L44" i="32"/>
  <c r="L82" i="32"/>
  <c r="L100" i="32"/>
  <c r="L81" i="32"/>
  <c r="L68" i="32"/>
  <c r="L28" i="32"/>
  <c r="L77" i="32"/>
  <c r="L72" i="32"/>
  <c r="L17" i="32"/>
  <c r="L86" i="32"/>
  <c r="L55" i="32"/>
  <c r="L98" i="32"/>
  <c r="L108" i="32"/>
  <c r="L51" i="32"/>
  <c r="L111" i="32"/>
  <c r="L46" i="32"/>
  <c r="K5" i="27"/>
  <c r="M129" i="36"/>
  <c r="S129" i="36" s="1"/>
  <c r="M90" i="36"/>
  <c r="S90" i="36" s="1"/>
  <c r="M60" i="36"/>
  <c r="S60" i="36" s="1"/>
  <c r="M122" i="36"/>
  <c r="S122" i="36" s="1"/>
  <c r="M68" i="36"/>
  <c r="S68" i="36" s="1"/>
  <c r="M105" i="36"/>
  <c r="S105" i="36" s="1"/>
  <c r="M117" i="36"/>
  <c r="S117" i="36" s="1"/>
  <c r="M81" i="36"/>
  <c r="S81" i="36" s="1"/>
  <c r="M65" i="36"/>
  <c r="S65" i="36" s="1"/>
  <c r="M63" i="36"/>
  <c r="S63" i="36" s="1"/>
  <c r="M79" i="36"/>
  <c r="S79" i="36" s="1"/>
  <c r="M74" i="36"/>
  <c r="S74" i="36" s="1"/>
  <c r="M55" i="36"/>
  <c r="S55" i="36" s="1"/>
  <c r="M58" i="36"/>
  <c r="S58" i="36" s="1"/>
  <c r="M48" i="36"/>
  <c r="S48" i="36" s="1"/>
  <c r="M49" i="36"/>
  <c r="S49" i="36" s="1"/>
  <c r="M83" i="36"/>
  <c r="S83" i="36" s="1"/>
  <c r="M45" i="36"/>
  <c r="S45" i="36" s="1"/>
  <c r="M116" i="36"/>
  <c r="S116" i="36" s="1"/>
  <c r="M100" i="36"/>
  <c r="S100" i="36" s="1"/>
  <c r="M111" i="36"/>
  <c r="S111" i="36" s="1"/>
  <c r="M131" i="36"/>
  <c r="S131" i="36" s="1"/>
  <c r="M107" i="36"/>
  <c r="S107" i="36" s="1"/>
  <c r="M101" i="36"/>
  <c r="S101" i="36" s="1"/>
  <c r="M85" i="36"/>
  <c r="S85" i="36" s="1"/>
  <c r="M69" i="36"/>
  <c r="S69" i="36" s="1"/>
  <c r="M103" i="36"/>
  <c r="S103" i="36" s="1"/>
  <c r="M71" i="36"/>
  <c r="S71" i="36" s="1"/>
  <c r="M78" i="36"/>
  <c r="S78" i="36" s="1"/>
  <c r="M73" i="36"/>
  <c r="S73" i="36" s="1"/>
  <c r="M128" i="36"/>
  <c r="S128" i="36" s="1"/>
  <c r="M84" i="36"/>
  <c r="S84" i="36" s="1"/>
  <c r="M51" i="36"/>
  <c r="S51" i="36" s="1"/>
  <c r="M104" i="36"/>
  <c r="S104" i="36" s="1"/>
  <c r="M88" i="36"/>
  <c r="S88" i="36" s="1"/>
  <c r="M72" i="36"/>
  <c r="S72" i="36" s="1"/>
  <c r="M59" i="36"/>
  <c r="S59" i="36" s="1"/>
  <c r="M62" i="36"/>
  <c r="S62" i="36" s="1"/>
  <c r="M115" i="36"/>
  <c r="S115" i="36" s="1"/>
  <c r="M114" i="36"/>
  <c r="S114" i="36" s="1"/>
  <c r="M118" i="36"/>
  <c r="S118" i="36" s="1"/>
  <c r="M54" i="36"/>
  <c r="S54" i="36" s="1"/>
  <c r="M46" i="36"/>
  <c r="S46" i="36" s="1"/>
  <c r="M86" i="36"/>
  <c r="S86" i="36" s="1"/>
  <c r="M109" i="36"/>
  <c r="S109" i="36" s="1"/>
  <c r="M53" i="36"/>
  <c r="S53" i="36" s="1"/>
  <c r="M102" i="36"/>
  <c r="S102" i="36" s="1"/>
  <c r="M127" i="36"/>
  <c r="S127" i="36" s="1"/>
  <c r="M130" i="36"/>
  <c r="S130" i="36" s="1"/>
  <c r="M92" i="36"/>
  <c r="S92" i="36" s="1"/>
  <c r="M110" i="36"/>
  <c r="S110" i="36" s="1"/>
  <c r="M57" i="36"/>
  <c r="S57" i="36" s="1"/>
  <c r="M95" i="36"/>
  <c r="S95" i="36" s="1"/>
  <c r="M94" i="36"/>
  <c r="S94" i="36" s="1"/>
  <c r="M75" i="36"/>
  <c r="S75" i="36" s="1"/>
  <c r="M47" i="36"/>
  <c r="S47" i="36" s="1"/>
  <c r="M108" i="36"/>
  <c r="S108" i="36" s="1"/>
  <c r="M133" i="36"/>
  <c r="S133" i="36" s="1"/>
  <c r="M121" i="36"/>
  <c r="S121" i="36" s="1"/>
  <c r="M98" i="36"/>
  <c r="S98" i="36" s="1"/>
  <c r="M76" i="36"/>
  <c r="S76" i="36" s="1"/>
  <c r="M61" i="36"/>
  <c r="S61" i="36" s="1"/>
  <c r="M52" i="36"/>
  <c r="S52" i="36" s="1"/>
  <c r="M119" i="36"/>
  <c r="S119" i="36" s="1"/>
  <c r="M99" i="36"/>
  <c r="S99" i="36" s="1"/>
  <c r="M89" i="36"/>
  <c r="S89" i="36" s="1"/>
  <c r="M70" i="36"/>
  <c r="S70" i="36" s="1"/>
  <c r="M56" i="36"/>
  <c r="S56" i="36" s="1"/>
  <c r="M123" i="36"/>
  <c r="S123" i="36" s="1"/>
  <c r="M126" i="36"/>
  <c r="S126" i="36" s="1"/>
  <c r="M113" i="36"/>
  <c r="S113" i="36" s="1"/>
  <c r="M112" i="36"/>
  <c r="S112" i="36" s="1"/>
  <c r="M82" i="36"/>
  <c r="S82" i="36" s="1"/>
  <c r="M120" i="36"/>
  <c r="S120" i="36" s="1"/>
  <c r="M106" i="36"/>
  <c r="S106" i="36" s="1"/>
  <c r="M93" i="36"/>
  <c r="S93" i="36" s="1"/>
  <c r="M77" i="36"/>
  <c r="S77" i="36" s="1"/>
  <c r="M87" i="36"/>
  <c r="S87" i="36" s="1"/>
  <c r="M91" i="36"/>
  <c r="S91" i="36" s="1"/>
  <c r="M96" i="36"/>
  <c r="S96" i="36" s="1"/>
  <c r="M80" i="36"/>
  <c r="S80" i="36" s="1"/>
  <c r="M67" i="36"/>
  <c r="S67" i="36" s="1"/>
  <c r="M64" i="36"/>
  <c r="S64" i="36" s="1"/>
  <c r="M125" i="36"/>
  <c r="S125" i="36" s="1"/>
  <c r="M124" i="36"/>
  <c r="S124" i="36" s="1"/>
  <c r="M97" i="36"/>
  <c r="S97" i="36" s="1"/>
  <c r="M132" i="36"/>
  <c r="S132" i="36" s="1"/>
  <c r="M66" i="36"/>
  <c r="S66" i="36" s="1"/>
  <c r="M50" i="36"/>
  <c r="S50" i="36" s="1"/>
  <c r="L5" i="28"/>
  <c r="R5" i="28"/>
  <c r="K28" i="32"/>
  <c r="K120" i="32"/>
  <c r="K129" i="32"/>
  <c r="K90" i="32"/>
  <c r="K79" i="32"/>
  <c r="K8" i="32"/>
  <c r="K63" i="32"/>
  <c r="K85" i="32"/>
  <c r="K82" i="32"/>
  <c r="K81" i="32"/>
  <c r="K95" i="32"/>
  <c r="K18" i="32"/>
  <c r="K105" i="32"/>
  <c r="K21" i="32"/>
  <c r="K53" i="32"/>
  <c r="K60" i="32"/>
  <c r="K39" i="32"/>
  <c r="K126" i="32"/>
  <c r="K72" i="32"/>
  <c r="K114" i="32"/>
  <c r="K76" i="32"/>
  <c r="K58" i="32"/>
  <c r="K6" i="32"/>
  <c r="K33" i="32"/>
  <c r="K73" i="32"/>
  <c r="K87" i="32"/>
  <c r="K15" i="32"/>
  <c r="K121" i="32"/>
  <c r="K71" i="32"/>
  <c r="K57" i="32"/>
  <c r="M121" i="31"/>
  <c r="S121" i="31" s="1"/>
  <c r="M50" i="31"/>
  <c r="S50" i="31" s="1"/>
  <c r="M73" i="31"/>
  <c r="S73" i="31" s="1"/>
  <c r="M41" i="31"/>
  <c r="S41" i="31" s="1"/>
  <c r="M51" i="31"/>
  <c r="S51" i="31" s="1"/>
  <c r="M96" i="31"/>
  <c r="S96" i="31" s="1"/>
  <c r="M68" i="31"/>
  <c r="S68" i="31" s="1"/>
  <c r="M109" i="31"/>
  <c r="S109" i="31" s="1"/>
  <c r="M61" i="31"/>
  <c r="S61" i="31" s="1"/>
  <c r="M100" i="31"/>
  <c r="S100" i="31" s="1"/>
  <c r="M127" i="31"/>
  <c r="S127" i="31" s="1"/>
  <c r="M38" i="31"/>
  <c r="S38" i="31" s="1"/>
  <c r="M29" i="31"/>
  <c r="S29" i="31" s="1"/>
  <c r="M13" i="31"/>
  <c r="S13" i="31" s="1"/>
  <c r="M81" i="31"/>
  <c r="S81" i="31" s="1"/>
  <c r="M49" i="31"/>
  <c r="S49" i="31" s="1"/>
  <c r="M80" i="31"/>
  <c r="S80" i="31" s="1"/>
  <c r="M56" i="31"/>
  <c r="S56" i="31" s="1"/>
  <c r="M44" i="31"/>
  <c r="S44" i="31" s="1"/>
  <c r="M11" i="31"/>
  <c r="S11" i="31" s="1"/>
  <c r="M82" i="31"/>
  <c r="S82" i="31" s="1"/>
  <c r="M31" i="31"/>
  <c r="S31" i="31" s="1"/>
  <c r="M117" i="31"/>
  <c r="S117" i="31" s="1"/>
  <c r="M85" i="31"/>
  <c r="S85" i="31" s="1"/>
  <c r="M69" i="31"/>
  <c r="S69" i="31" s="1"/>
  <c r="M116" i="31"/>
  <c r="S116" i="31" s="1"/>
  <c r="M74" i="31"/>
  <c r="S74" i="31" s="1"/>
  <c r="M90" i="31"/>
  <c r="S90" i="31" s="1"/>
  <c r="M42" i="31"/>
  <c r="S42" i="31" s="1"/>
  <c r="M70" i="31"/>
  <c r="S70" i="31" s="1"/>
  <c r="M99" i="31"/>
  <c r="S99" i="31" s="1"/>
  <c r="M75" i="31"/>
  <c r="S75" i="31" s="1"/>
  <c r="M32" i="31"/>
  <c r="S32" i="31" s="1"/>
  <c r="M16" i="31"/>
  <c r="S16" i="31" s="1"/>
  <c r="M83" i="31"/>
  <c r="S83" i="31" s="1"/>
  <c r="M5" i="31"/>
  <c r="S5" i="31" s="1"/>
  <c r="M52" i="31"/>
  <c r="S52" i="31" s="1"/>
  <c r="M40" i="31"/>
  <c r="S40" i="31" s="1"/>
  <c r="M102" i="31"/>
  <c r="S102" i="31" s="1"/>
  <c r="M114" i="31"/>
  <c r="S114" i="31" s="1"/>
  <c r="M64" i="31"/>
  <c r="S64" i="31" s="1"/>
  <c r="M66" i="31"/>
  <c r="S66" i="31" s="1"/>
  <c r="M34" i="31"/>
  <c r="S34" i="31" s="1"/>
  <c r="M62" i="31"/>
  <c r="S62" i="31" s="1"/>
  <c r="M25" i="31"/>
  <c r="S25" i="31" s="1"/>
  <c r="M9" i="31"/>
  <c r="S9" i="31" s="1"/>
  <c r="M113" i="31"/>
  <c r="S113" i="31" s="1"/>
  <c r="M118" i="31"/>
  <c r="S118" i="31" s="1"/>
  <c r="M86" i="31"/>
  <c r="S86" i="31" s="1"/>
  <c r="M126" i="31"/>
  <c r="S126" i="31" s="1"/>
  <c r="M76" i="31"/>
  <c r="S76" i="31" s="1"/>
  <c r="M71" i="31"/>
  <c r="S71" i="31" s="1"/>
  <c r="M22" i="31"/>
  <c r="S22" i="31" s="1"/>
  <c r="M130" i="31"/>
  <c r="S130" i="31" s="1"/>
  <c r="M19" i="31"/>
  <c r="S19" i="31" s="1"/>
  <c r="M98" i="31"/>
  <c r="S98" i="31" s="1"/>
  <c r="M78" i="31"/>
  <c r="S78" i="31" s="1"/>
  <c r="M60" i="31"/>
  <c r="S60" i="31" s="1"/>
  <c r="M23" i="31"/>
  <c r="S23" i="31" s="1"/>
  <c r="M72" i="31"/>
  <c r="S72" i="31" s="1"/>
  <c r="M88" i="31"/>
  <c r="S88" i="31" s="1"/>
  <c r="M123" i="31"/>
  <c r="S123" i="31" s="1"/>
  <c r="M91" i="31"/>
  <c r="S91" i="31" s="1"/>
  <c r="M111" i="31"/>
  <c r="S111" i="31" s="1"/>
  <c r="M28" i="31"/>
  <c r="S28" i="31" s="1"/>
  <c r="M12" i="31"/>
  <c r="S12" i="31" s="1"/>
  <c r="M119" i="31"/>
  <c r="S119" i="31" s="1"/>
  <c r="M39" i="31"/>
  <c r="S39" i="31" s="1"/>
  <c r="M89" i="31"/>
  <c r="S89" i="31" s="1"/>
  <c r="M57" i="31"/>
  <c r="S57" i="31" s="1"/>
  <c r="M30" i="31"/>
  <c r="S30" i="31" s="1"/>
  <c r="M129" i="31"/>
  <c r="S129" i="31" s="1"/>
  <c r="M92" i="31"/>
  <c r="S92" i="31" s="1"/>
  <c r="M67" i="31"/>
  <c r="S67" i="31" s="1"/>
  <c r="M93" i="31"/>
  <c r="S93" i="31" s="1"/>
  <c r="M77" i="31"/>
  <c r="S77" i="31" s="1"/>
  <c r="M45" i="31"/>
  <c r="S45" i="31" s="1"/>
  <c r="M112" i="31"/>
  <c r="S112" i="31" s="1"/>
  <c r="M122" i="31"/>
  <c r="S122" i="31" s="1"/>
  <c r="M58" i="31"/>
  <c r="S58" i="31" s="1"/>
  <c r="M18" i="31"/>
  <c r="S18" i="31" s="1"/>
  <c r="M37" i="31"/>
  <c r="S37" i="31" s="1"/>
  <c r="M21" i="31"/>
  <c r="S21" i="31" s="1"/>
  <c r="M54" i="31"/>
  <c r="S54" i="31" s="1"/>
  <c r="M43" i="31"/>
  <c r="S43" i="31" s="1"/>
  <c r="M7" i="31"/>
  <c r="S7" i="31" s="1"/>
  <c r="M133" i="31"/>
  <c r="S133" i="31" s="1"/>
  <c r="M65" i="31"/>
  <c r="S65" i="31" s="1"/>
  <c r="M108" i="31"/>
  <c r="S108" i="31" s="1"/>
  <c r="M63" i="31"/>
  <c r="S63" i="31" s="1"/>
  <c r="M6" i="31"/>
  <c r="S6" i="31" s="1"/>
  <c r="M46" i="31"/>
  <c r="S46" i="31" s="1"/>
  <c r="M27" i="31"/>
  <c r="S27" i="31" s="1"/>
  <c r="M15" i="31"/>
  <c r="S15" i="31" s="1"/>
  <c r="M101" i="31"/>
  <c r="S101" i="31" s="1"/>
  <c r="M53" i="31"/>
  <c r="S53" i="31" s="1"/>
  <c r="M132" i="31"/>
  <c r="S132" i="31" s="1"/>
  <c r="M26" i="31"/>
  <c r="S26" i="31" s="1"/>
  <c r="M115" i="31"/>
  <c r="S115" i="31" s="1"/>
  <c r="M95" i="31"/>
  <c r="S95" i="31" s="1"/>
  <c r="M24" i="31"/>
  <c r="S24" i="31" s="1"/>
  <c r="M8" i="31"/>
  <c r="S8" i="31" s="1"/>
  <c r="M103" i="31"/>
  <c r="S103" i="31" s="1"/>
  <c r="M59" i="31"/>
  <c r="S59" i="31" s="1"/>
  <c r="M124" i="31"/>
  <c r="S124" i="31" s="1"/>
  <c r="M14" i="31"/>
  <c r="S14" i="31" s="1"/>
  <c r="M105" i="31"/>
  <c r="S105" i="31" s="1"/>
  <c r="M128" i="31"/>
  <c r="S128" i="31" s="1"/>
  <c r="M106" i="31"/>
  <c r="S106" i="31" s="1"/>
  <c r="M110" i="31"/>
  <c r="S110" i="31" s="1"/>
  <c r="M120" i="31"/>
  <c r="S120" i="31" s="1"/>
  <c r="M47" i="31"/>
  <c r="S47" i="31" s="1"/>
  <c r="M33" i="31"/>
  <c r="S33" i="31" s="1"/>
  <c r="M17" i="31"/>
  <c r="S17" i="31" s="1"/>
  <c r="M125" i="31"/>
  <c r="S125" i="31" s="1"/>
  <c r="M97" i="31"/>
  <c r="S97" i="31" s="1"/>
  <c r="M55" i="31"/>
  <c r="S55" i="31" s="1"/>
  <c r="M35" i="31"/>
  <c r="S35" i="31" s="1"/>
  <c r="M104" i="31"/>
  <c r="S104" i="31" s="1"/>
  <c r="M94" i="31"/>
  <c r="S94" i="31" s="1"/>
  <c r="M79" i="31"/>
  <c r="S79" i="31" s="1"/>
  <c r="M48" i="31"/>
  <c r="S48" i="31" s="1"/>
  <c r="M10" i="31"/>
  <c r="S10" i="31" s="1"/>
  <c r="M84" i="31"/>
  <c r="S84" i="31" s="1"/>
  <c r="M107" i="31"/>
  <c r="S107" i="31" s="1"/>
  <c r="M131" i="31"/>
  <c r="S131" i="31" s="1"/>
  <c r="M36" i="31"/>
  <c r="S36" i="31" s="1"/>
  <c r="M20" i="31"/>
  <c r="S20" i="31" s="1"/>
  <c r="M87" i="31"/>
  <c r="S87" i="31" s="1"/>
  <c r="M5" i="22"/>
  <c r="S5" i="22" s="1"/>
  <c r="M24" i="22"/>
  <c r="S24" i="22" s="1"/>
  <c r="M19" i="22"/>
  <c r="S19" i="22" s="1"/>
  <c r="M84" i="22"/>
  <c r="S84" i="22" s="1"/>
  <c r="M38" i="22"/>
  <c r="S38" i="22" s="1"/>
  <c r="M48" i="22"/>
  <c r="S48" i="22" s="1"/>
  <c r="M132" i="22"/>
  <c r="S132" i="22" s="1"/>
  <c r="M119" i="22"/>
  <c r="S119" i="22" s="1"/>
  <c r="M108" i="22"/>
  <c r="S108" i="22" s="1"/>
  <c r="M76" i="22"/>
  <c r="S76" i="22" s="1"/>
  <c r="M64" i="22"/>
  <c r="S64" i="22" s="1"/>
  <c r="M18" i="22"/>
  <c r="S18" i="22" s="1"/>
  <c r="M36" i="22"/>
  <c r="S36" i="22" s="1"/>
  <c r="M94" i="22"/>
  <c r="S94" i="22" s="1"/>
  <c r="M111" i="22"/>
  <c r="S111" i="22" s="1"/>
  <c r="M12" i="22"/>
  <c r="S12" i="22" s="1"/>
  <c r="M93" i="22"/>
  <c r="S93" i="22" s="1"/>
  <c r="M41" i="22"/>
  <c r="S41" i="22" s="1"/>
  <c r="M22" i="22"/>
  <c r="S22" i="22" s="1"/>
  <c r="M47" i="22"/>
  <c r="S47" i="22" s="1"/>
  <c r="M34" i="22"/>
  <c r="S34" i="22" s="1"/>
  <c r="M112" i="22"/>
  <c r="S112" i="22" s="1"/>
  <c r="M90" i="22"/>
  <c r="S90" i="22" s="1"/>
  <c r="M131" i="22"/>
  <c r="S131" i="22" s="1"/>
  <c r="M99" i="22"/>
  <c r="S99" i="22" s="1"/>
  <c r="M62" i="22"/>
  <c r="S62" i="22" s="1"/>
  <c r="M46" i="22"/>
  <c r="S46" i="22" s="1"/>
  <c r="M11" i="22"/>
  <c r="S11" i="22" s="1"/>
  <c r="M72" i="22"/>
  <c r="S72" i="22" s="1"/>
  <c r="M31" i="22"/>
  <c r="S31" i="22" s="1"/>
  <c r="M133" i="22"/>
  <c r="S133" i="22" s="1"/>
  <c r="M129" i="22"/>
  <c r="S129" i="22" s="1"/>
  <c r="M97" i="22"/>
  <c r="S97" i="22" s="1"/>
  <c r="M25" i="22"/>
  <c r="S25" i="22" s="1"/>
  <c r="M106" i="22"/>
  <c r="S106" i="22" s="1"/>
  <c r="M60" i="22"/>
  <c r="S60" i="22" s="1"/>
  <c r="M8" i="22"/>
  <c r="S8" i="22" s="1"/>
  <c r="M16" i="22"/>
  <c r="S16" i="22" s="1"/>
  <c r="M102" i="22"/>
  <c r="S102" i="22" s="1"/>
  <c r="M91" i="22"/>
  <c r="S91" i="22" s="1"/>
  <c r="M118" i="22"/>
  <c r="S118" i="22" s="1"/>
  <c r="M53" i="22"/>
  <c r="S53" i="22" s="1"/>
  <c r="M20" i="22"/>
  <c r="S20" i="22" s="1"/>
  <c r="M69" i="22"/>
  <c r="S69" i="22" s="1"/>
  <c r="M92" i="22"/>
  <c r="S92" i="22" s="1"/>
  <c r="M126" i="22"/>
  <c r="S126" i="22" s="1"/>
  <c r="M13" i="22"/>
  <c r="S13" i="22" s="1"/>
  <c r="M127" i="22"/>
  <c r="S127" i="22" s="1"/>
  <c r="M51" i="22"/>
  <c r="S51" i="22" s="1"/>
  <c r="M57" i="22"/>
  <c r="S57" i="22" s="1"/>
  <c r="M77" i="22"/>
  <c r="S77" i="22" s="1"/>
  <c r="M130" i="22"/>
  <c r="S130" i="22" s="1"/>
  <c r="M98" i="22"/>
  <c r="S98" i="22" s="1"/>
  <c r="M88" i="22"/>
  <c r="S88" i="22" s="1"/>
  <c r="M83" i="22"/>
  <c r="S83" i="22" s="1"/>
  <c r="M74" i="22"/>
  <c r="S74" i="22" s="1"/>
  <c r="M58" i="22"/>
  <c r="S58" i="22" s="1"/>
  <c r="M42" i="22"/>
  <c r="S42" i="22" s="1"/>
  <c r="M123" i="22"/>
  <c r="S123" i="22" s="1"/>
  <c r="M45" i="22"/>
  <c r="S45" i="22" s="1"/>
  <c r="M26" i="22"/>
  <c r="S26" i="22" s="1"/>
  <c r="M80" i="22"/>
  <c r="S80" i="22" s="1"/>
  <c r="M67" i="22"/>
  <c r="S67" i="22" s="1"/>
  <c r="M117" i="22"/>
  <c r="S117" i="22" s="1"/>
  <c r="M121" i="22"/>
  <c r="S121" i="22" s="1"/>
  <c r="M89" i="22"/>
  <c r="S89" i="22" s="1"/>
  <c r="M17" i="22"/>
  <c r="S17" i="22" s="1"/>
  <c r="M104" i="22"/>
  <c r="S104" i="22" s="1"/>
  <c r="M7" i="22"/>
  <c r="S7" i="22" s="1"/>
  <c r="M30" i="22"/>
  <c r="S30" i="22" s="1"/>
  <c r="M43" i="22"/>
  <c r="S43" i="22" s="1"/>
  <c r="M63" i="22"/>
  <c r="S63" i="22" s="1"/>
  <c r="M103" i="22"/>
  <c r="S103" i="22" s="1"/>
  <c r="M28" i="22"/>
  <c r="S28" i="22" s="1"/>
  <c r="M39" i="22"/>
  <c r="S39" i="22" s="1"/>
  <c r="M75" i="22"/>
  <c r="S75" i="22" s="1"/>
  <c r="M100" i="22"/>
  <c r="S100" i="22" s="1"/>
  <c r="M86" i="22"/>
  <c r="S86" i="22" s="1"/>
  <c r="M116" i="22"/>
  <c r="S116" i="22" s="1"/>
  <c r="M124" i="22"/>
  <c r="S124" i="22" s="1"/>
  <c r="M29" i="22"/>
  <c r="S29" i="22" s="1"/>
  <c r="M21" i="22"/>
  <c r="S21" i="22" s="1"/>
  <c r="M71" i="22"/>
  <c r="S71" i="22" s="1"/>
  <c r="M125" i="22"/>
  <c r="S125" i="22" s="1"/>
  <c r="M15" i="22"/>
  <c r="S15" i="22" s="1"/>
  <c r="M73" i="22"/>
  <c r="S73" i="22" s="1"/>
  <c r="M52" i="22"/>
  <c r="S52" i="22" s="1"/>
  <c r="M59" i="22"/>
  <c r="S59" i="22" s="1"/>
  <c r="M37" i="22"/>
  <c r="S37" i="22" s="1"/>
  <c r="M128" i="22"/>
  <c r="S128" i="22" s="1"/>
  <c r="M96" i="22"/>
  <c r="S96" i="22" s="1"/>
  <c r="M115" i="22"/>
  <c r="S115" i="22" s="1"/>
  <c r="M35" i="22"/>
  <c r="S35" i="22" s="1"/>
  <c r="M70" i="22"/>
  <c r="S70" i="22" s="1"/>
  <c r="M54" i="22"/>
  <c r="S54" i="22" s="1"/>
  <c r="M27" i="22"/>
  <c r="S27" i="22" s="1"/>
  <c r="M61" i="22"/>
  <c r="S61" i="22" s="1"/>
  <c r="M40" i="22"/>
  <c r="S40" i="22" s="1"/>
  <c r="M55" i="22"/>
  <c r="S55" i="22" s="1"/>
  <c r="M101" i="22"/>
  <c r="S101" i="22" s="1"/>
  <c r="M113" i="22"/>
  <c r="S113" i="22" s="1"/>
  <c r="M81" i="22"/>
  <c r="S81" i="22" s="1"/>
  <c r="M9" i="22"/>
  <c r="S9" i="22" s="1"/>
  <c r="M122" i="22"/>
  <c r="S122" i="22" s="1"/>
  <c r="M49" i="22"/>
  <c r="S49" i="22" s="1"/>
  <c r="M32" i="22"/>
  <c r="S32" i="22" s="1"/>
  <c r="M33" i="22"/>
  <c r="S33" i="22" s="1"/>
  <c r="M6" i="22"/>
  <c r="S6" i="22" s="1"/>
  <c r="M110" i="22"/>
  <c r="S110" i="22" s="1"/>
  <c r="M87" i="22"/>
  <c r="S87" i="22" s="1"/>
  <c r="M109" i="22"/>
  <c r="S109" i="22" s="1"/>
  <c r="M68" i="22"/>
  <c r="S68" i="22" s="1"/>
  <c r="M79" i="22"/>
  <c r="S79" i="22" s="1"/>
  <c r="M114" i="22"/>
  <c r="S114" i="22" s="1"/>
  <c r="M82" i="22"/>
  <c r="S82" i="22" s="1"/>
  <c r="M66" i="22"/>
  <c r="S66" i="22" s="1"/>
  <c r="M50" i="22"/>
  <c r="S50" i="22" s="1"/>
  <c r="M107" i="22"/>
  <c r="S107" i="22" s="1"/>
  <c r="M78" i="22"/>
  <c r="S78" i="22" s="1"/>
  <c r="M56" i="22"/>
  <c r="S56" i="22" s="1"/>
  <c r="M10" i="22"/>
  <c r="S10" i="22" s="1"/>
  <c r="M85" i="22"/>
  <c r="S85" i="22" s="1"/>
  <c r="M105" i="22"/>
  <c r="S105" i="22" s="1"/>
  <c r="M95" i="22"/>
  <c r="S95" i="22" s="1"/>
  <c r="M120" i="22"/>
  <c r="S120" i="22" s="1"/>
  <c r="M23" i="22"/>
  <c r="S23" i="22" s="1"/>
  <c r="M65" i="22"/>
  <c r="S65" i="22" s="1"/>
  <c r="M44" i="22"/>
  <c r="S44" i="22" s="1"/>
  <c r="M14" i="22"/>
  <c r="S14" i="22" s="1"/>
  <c r="M87" i="29"/>
  <c r="S87" i="29" s="1"/>
  <c r="M10" i="29"/>
  <c r="S10" i="29" s="1"/>
  <c r="M14" i="29"/>
  <c r="S14" i="29" s="1"/>
  <c r="M103" i="29"/>
  <c r="S103" i="29" s="1"/>
  <c r="M126" i="29"/>
  <c r="S126" i="29" s="1"/>
  <c r="M97" i="29"/>
  <c r="S97" i="29" s="1"/>
  <c r="M49" i="29"/>
  <c r="S49" i="29" s="1"/>
  <c r="M36" i="29"/>
  <c r="S36" i="29" s="1"/>
  <c r="M77" i="29"/>
  <c r="S77" i="29" s="1"/>
  <c r="M111" i="29"/>
  <c r="S111" i="29" s="1"/>
  <c r="M110" i="29"/>
  <c r="S110" i="29" s="1"/>
  <c r="M67" i="29"/>
  <c r="S67" i="29" s="1"/>
  <c r="M51" i="29"/>
  <c r="S51" i="29" s="1"/>
  <c r="M35" i="29"/>
  <c r="S35" i="29" s="1"/>
  <c r="M19" i="29"/>
  <c r="S19" i="29" s="1"/>
  <c r="M96" i="29"/>
  <c r="S96" i="29" s="1"/>
  <c r="M121" i="29"/>
  <c r="S121" i="29" s="1"/>
  <c r="M41" i="29"/>
  <c r="S41" i="29" s="1"/>
  <c r="M91" i="29"/>
  <c r="S91" i="29" s="1"/>
  <c r="M68" i="29"/>
  <c r="S68" i="29" s="1"/>
  <c r="M44" i="29"/>
  <c r="S44" i="29" s="1"/>
  <c r="M20" i="29"/>
  <c r="S20" i="29" s="1"/>
  <c r="M109" i="29"/>
  <c r="S109" i="29" s="1"/>
  <c r="M69" i="29"/>
  <c r="S69" i="29" s="1"/>
  <c r="M37" i="29"/>
  <c r="S37" i="29" s="1"/>
  <c r="M75" i="29"/>
  <c r="S75" i="29" s="1"/>
  <c r="M116" i="29"/>
  <c r="S116" i="29" s="1"/>
  <c r="M106" i="29"/>
  <c r="S106" i="29" s="1"/>
  <c r="M58" i="29"/>
  <c r="S58" i="29" s="1"/>
  <c r="M48" i="29"/>
  <c r="S48" i="29" s="1"/>
  <c r="M26" i="29"/>
  <c r="S26" i="29" s="1"/>
  <c r="M16" i="29"/>
  <c r="S16" i="29" s="1"/>
  <c r="M9" i="29"/>
  <c r="S9" i="29" s="1"/>
  <c r="M13" i="29"/>
  <c r="S13" i="29" s="1"/>
  <c r="M119" i="29"/>
  <c r="S119" i="29" s="1"/>
  <c r="M94" i="29"/>
  <c r="S94" i="29" s="1"/>
  <c r="M104" i="29"/>
  <c r="S104" i="29" s="1"/>
  <c r="M33" i="29"/>
  <c r="S33" i="29" s="1"/>
  <c r="M98" i="29"/>
  <c r="S98" i="29" s="1"/>
  <c r="M70" i="29"/>
  <c r="S70" i="29" s="1"/>
  <c r="M52" i="29"/>
  <c r="S52" i="29" s="1"/>
  <c r="M127" i="29"/>
  <c r="S127" i="29" s="1"/>
  <c r="M63" i="29"/>
  <c r="S63" i="29" s="1"/>
  <c r="M47" i="29"/>
  <c r="S47" i="29" s="1"/>
  <c r="M31" i="29"/>
  <c r="S31" i="29" s="1"/>
  <c r="M15" i="29"/>
  <c r="S15" i="29" s="1"/>
  <c r="M8" i="29"/>
  <c r="S8" i="29" s="1"/>
  <c r="M105" i="29"/>
  <c r="S105" i="29" s="1"/>
  <c r="M25" i="29"/>
  <c r="S25" i="29" s="1"/>
  <c r="M123" i="29"/>
  <c r="S123" i="29" s="1"/>
  <c r="M100" i="29"/>
  <c r="S100" i="29" s="1"/>
  <c r="M84" i="29"/>
  <c r="S84" i="29" s="1"/>
  <c r="M92" i="29"/>
  <c r="S92" i="29" s="1"/>
  <c r="M62" i="29"/>
  <c r="S62" i="29" s="1"/>
  <c r="M38" i="29"/>
  <c r="S38" i="29" s="1"/>
  <c r="M133" i="29"/>
  <c r="S133" i="29" s="1"/>
  <c r="M101" i="29"/>
  <c r="S101" i="29" s="1"/>
  <c r="M61" i="29"/>
  <c r="S61" i="29" s="1"/>
  <c r="M29" i="29"/>
  <c r="S29" i="29" s="1"/>
  <c r="M99" i="29"/>
  <c r="S99" i="29" s="1"/>
  <c r="M114" i="29"/>
  <c r="S114" i="29" s="1"/>
  <c r="M66" i="29"/>
  <c r="S66" i="29" s="1"/>
  <c r="M56" i="29"/>
  <c r="S56" i="29" s="1"/>
  <c r="M34" i="29"/>
  <c r="S34" i="29" s="1"/>
  <c r="M24" i="29"/>
  <c r="S24" i="29" s="1"/>
  <c r="M6" i="29"/>
  <c r="S6" i="29" s="1"/>
  <c r="M12" i="29"/>
  <c r="S12" i="29" s="1"/>
  <c r="M78" i="29"/>
  <c r="S78" i="29" s="1"/>
  <c r="M102" i="29"/>
  <c r="S102" i="29" s="1"/>
  <c r="M129" i="29"/>
  <c r="S129" i="29" s="1"/>
  <c r="M17" i="29"/>
  <c r="S17" i="29" s="1"/>
  <c r="M132" i="29"/>
  <c r="S132" i="29" s="1"/>
  <c r="M46" i="29"/>
  <c r="S46" i="29" s="1"/>
  <c r="M28" i="29"/>
  <c r="S28" i="29" s="1"/>
  <c r="M120" i="29"/>
  <c r="S120" i="29" s="1"/>
  <c r="M88" i="29"/>
  <c r="S88" i="29" s="1"/>
  <c r="M59" i="29"/>
  <c r="S59" i="29" s="1"/>
  <c r="M43" i="29"/>
  <c r="S43" i="29" s="1"/>
  <c r="M27" i="29"/>
  <c r="S27" i="29" s="1"/>
  <c r="M11" i="29"/>
  <c r="S11" i="29" s="1"/>
  <c r="M89" i="29"/>
  <c r="S89" i="29" s="1"/>
  <c r="M82" i="29"/>
  <c r="S82" i="29" s="1"/>
  <c r="M72" i="29"/>
  <c r="S72" i="29" s="1"/>
  <c r="M90" i="29"/>
  <c r="S90" i="29" s="1"/>
  <c r="M54" i="29"/>
  <c r="S54" i="29" s="1"/>
  <c r="M30" i="29"/>
  <c r="S30" i="29" s="1"/>
  <c r="M125" i="29"/>
  <c r="S125" i="29" s="1"/>
  <c r="M93" i="29"/>
  <c r="S93" i="29" s="1"/>
  <c r="M53" i="29"/>
  <c r="S53" i="29" s="1"/>
  <c r="M21" i="29"/>
  <c r="S21" i="29" s="1"/>
  <c r="M76" i="29"/>
  <c r="S76" i="29" s="1"/>
  <c r="M115" i="29"/>
  <c r="S115" i="29" s="1"/>
  <c r="M64" i="29"/>
  <c r="S64" i="29" s="1"/>
  <c r="M42" i="29"/>
  <c r="S42" i="29" s="1"/>
  <c r="M32" i="29"/>
  <c r="S32" i="29" s="1"/>
  <c r="M5" i="29"/>
  <c r="S5" i="29" s="1"/>
  <c r="M81" i="29"/>
  <c r="S81" i="29" s="1"/>
  <c r="M79" i="29"/>
  <c r="S79" i="29" s="1"/>
  <c r="M83" i="29"/>
  <c r="S83" i="29" s="1"/>
  <c r="M128" i="29"/>
  <c r="S128" i="29" s="1"/>
  <c r="M80" i="29"/>
  <c r="S80" i="29" s="1"/>
  <c r="M113" i="29"/>
  <c r="S113" i="29" s="1"/>
  <c r="M65" i="29"/>
  <c r="S65" i="29" s="1"/>
  <c r="M107" i="29"/>
  <c r="S107" i="29" s="1"/>
  <c r="M130" i="29"/>
  <c r="S130" i="29" s="1"/>
  <c r="M122" i="29"/>
  <c r="S122" i="29" s="1"/>
  <c r="M60" i="29"/>
  <c r="S60" i="29" s="1"/>
  <c r="M22" i="29"/>
  <c r="S22" i="29" s="1"/>
  <c r="M95" i="29"/>
  <c r="S95" i="29" s="1"/>
  <c r="M112" i="29"/>
  <c r="S112" i="29" s="1"/>
  <c r="M118" i="29"/>
  <c r="S118" i="29" s="1"/>
  <c r="M86" i="29"/>
  <c r="S86" i="29" s="1"/>
  <c r="M71" i="29"/>
  <c r="S71" i="29" s="1"/>
  <c r="M55" i="29"/>
  <c r="S55" i="29" s="1"/>
  <c r="M39" i="29"/>
  <c r="S39" i="29" s="1"/>
  <c r="M23" i="29"/>
  <c r="S23" i="29" s="1"/>
  <c r="M7" i="29"/>
  <c r="S7" i="29" s="1"/>
  <c r="M57" i="29"/>
  <c r="S57" i="29" s="1"/>
  <c r="M73" i="29"/>
  <c r="S73" i="29" s="1"/>
  <c r="M124" i="29"/>
  <c r="S124" i="29" s="1"/>
  <c r="M117" i="29"/>
  <c r="S117" i="29" s="1"/>
  <c r="M85" i="29"/>
  <c r="S85" i="29" s="1"/>
  <c r="M74" i="29"/>
  <c r="S74" i="29" s="1"/>
  <c r="M45" i="29"/>
  <c r="S45" i="29" s="1"/>
  <c r="M131" i="29"/>
  <c r="S131" i="29" s="1"/>
  <c r="M108" i="29"/>
  <c r="S108" i="29" s="1"/>
  <c r="M50" i="29"/>
  <c r="S50" i="29" s="1"/>
  <c r="M40" i="29"/>
  <c r="S40" i="29" s="1"/>
  <c r="M18" i="29"/>
  <c r="S18" i="29" s="1"/>
  <c r="K12" i="32"/>
  <c r="L93" i="29"/>
  <c r="L48" i="29"/>
  <c r="L82" i="29"/>
  <c r="L76" i="29"/>
  <c r="L29" i="29"/>
  <c r="L60" i="29"/>
  <c r="L42" i="29"/>
  <c r="L33" i="29"/>
  <c r="L113" i="29"/>
  <c r="L22" i="29"/>
  <c r="L69" i="29"/>
  <c r="L78" i="29"/>
  <c r="L86" i="29"/>
  <c r="L132" i="29"/>
  <c r="L81" i="29"/>
  <c r="L36" i="29"/>
  <c r="L66" i="29"/>
  <c r="L43" i="29"/>
  <c r="L83" i="29"/>
  <c r="L104" i="29"/>
  <c r="L35" i="29"/>
  <c r="L118" i="29"/>
  <c r="L87" i="29"/>
  <c r="L95" i="29"/>
  <c r="L72" i="29"/>
  <c r="L38" i="29"/>
  <c r="L37" i="29"/>
  <c r="L100" i="29"/>
  <c r="L68" i="29"/>
  <c r="L56" i="29"/>
  <c r="K109" i="22"/>
  <c r="K117" i="22"/>
  <c r="K93" i="22"/>
  <c r="K45" i="22"/>
  <c r="K91" i="22"/>
  <c r="K30" i="22"/>
  <c r="K20" i="22"/>
  <c r="K64" i="22"/>
  <c r="K46" i="22"/>
  <c r="K87" i="22"/>
  <c r="K52" i="22"/>
  <c r="K130" i="22"/>
  <c r="K19" i="22"/>
  <c r="K81" i="22"/>
  <c r="K41" i="22"/>
  <c r="K29" i="22"/>
  <c r="K55" i="22"/>
  <c r="K48" i="22"/>
  <c r="K31" i="22"/>
  <c r="K61" i="22"/>
  <c r="K106" i="22"/>
  <c r="K128" i="22"/>
  <c r="K73" i="22"/>
  <c r="K15" i="22"/>
  <c r="K6" i="22"/>
  <c r="K54" i="22"/>
  <c r="K103" i="22"/>
  <c r="K101" i="22"/>
  <c r="K51" i="22"/>
  <c r="K98" i="22"/>
  <c r="M128" i="20"/>
  <c r="S128" i="20" s="1"/>
  <c r="M97" i="20"/>
  <c r="S97" i="20" s="1"/>
  <c r="M26" i="20"/>
  <c r="S26" i="20" s="1"/>
  <c r="M133" i="21"/>
  <c r="S133" i="21" s="1"/>
  <c r="M18" i="20"/>
  <c r="S18" i="20" s="1"/>
  <c r="M45" i="20"/>
  <c r="S45" i="20" s="1"/>
  <c r="M68" i="20"/>
  <c r="S68" i="20" s="1"/>
  <c r="M84" i="20"/>
  <c r="S84" i="20" s="1"/>
  <c r="M116" i="20"/>
  <c r="S116" i="20" s="1"/>
  <c r="S5" i="20"/>
  <c r="M98" i="20"/>
  <c r="S98" i="20" s="1"/>
  <c r="M93" i="20"/>
  <c r="S93" i="20" s="1"/>
  <c r="M7" i="20"/>
  <c r="S7" i="20" s="1"/>
  <c r="M39" i="20"/>
  <c r="S39" i="20" s="1"/>
  <c r="M60" i="20"/>
  <c r="S60" i="20" s="1"/>
  <c r="M82" i="20"/>
  <c r="S82" i="20" s="1"/>
  <c r="M126" i="21"/>
  <c r="S126" i="21" s="1"/>
  <c r="M30" i="20"/>
  <c r="S30" i="20" s="1"/>
  <c r="M22" i="20"/>
  <c r="S22" i="20" s="1"/>
  <c r="M37" i="20"/>
  <c r="S37" i="20" s="1"/>
  <c r="M36" i="20"/>
  <c r="S36" i="20" s="1"/>
  <c r="M118" i="20"/>
  <c r="S118" i="20" s="1"/>
  <c r="M114" i="20"/>
  <c r="S114" i="20" s="1"/>
  <c r="M77" i="20"/>
  <c r="S77" i="20" s="1"/>
  <c r="K13" i="21"/>
  <c r="Q13" i="21" s="1"/>
  <c r="M21" i="20"/>
  <c r="S21" i="20" s="1"/>
  <c r="L5" i="14"/>
  <c r="M59" i="21"/>
  <c r="S59" i="21" s="1"/>
  <c r="M123" i="21"/>
  <c r="S123" i="21" s="1"/>
  <c r="M32" i="21"/>
  <c r="S32" i="21" s="1"/>
  <c r="M8" i="20"/>
  <c r="S8" i="20" s="1"/>
  <c r="M33" i="20"/>
  <c r="S33" i="20" s="1"/>
  <c r="M40" i="20"/>
  <c r="S40" i="20" s="1"/>
  <c r="M20" i="20"/>
  <c r="S20" i="20" s="1"/>
  <c r="M50" i="20"/>
  <c r="S50" i="20" s="1"/>
  <c r="M73" i="20"/>
  <c r="S73" i="20" s="1"/>
  <c r="M12" i="20"/>
  <c r="S12" i="20" s="1"/>
  <c r="M9" i="20"/>
  <c r="S9" i="20" s="1"/>
  <c r="M62" i="21"/>
  <c r="S62" i="21" s="1"/>
  <c r="L7" i="20"/>
  <c r="K6" i="21"/>
  <c r="Q6" i="21" s="1"/>
  <c r="K5" i="14"/>
  <c r="M72" i="20"/>
  <c r="S72" i="20" s="1"/>
  <c r="M99" i="20"/>
  <c r="S99" i="20" s="1"/>
  <c r="M6" i="20"/>
  <c r="S6" i="20" s="1"/>
  <c r="M61" i="20"/>
  <c r="S61" i="20" s="1"/>
  <c r="M32" i="20"/>
  <c r="S32" i="20" s="1"/>
  <c r="M10" i="20"/>
  <c r="S10" i="20" s="1"/>
  <c r="M11" i="20"/>
  <c r="S11" i="20" s="1"/>
  <c r="K13" i="3"/>
  <c r="Q13" i="3" s="1"/>
  <c r="K9" i="10"/>
  <c r="Q9" i="10" s="1"/>
  <c r="M43" i="21"/>
  <c r="S43" i="21" s="1"/>
  <c r="M51" i="21"/>
  <c r="S51" i="21" s="1"/>
  <c r="M122" i="21"/>
  <c r="S122" i="21" s="1"/>
  <c r="M38" i="21"/>
  <c r="S38" i="21" s="1"/>
  <c r="M117" i="21"/>
  <c r="S117" i="21" s="1"/>
  <c r="K8" i="21"/>
  <c r="Q8" i="21" s="1"/>
  <c r="M22" i="21"/>
  <c r="S22" i="21" s="1"/>
  <c r="K25" i="20"/>
  <c r="Q25" i="20" s="1"/>
  <c r="M14" i="21"/>
  <c r="S14" i="21" s="1"/>
  <c r="K9" i="19"/>
  <c r="Q9" i="19" s="1"/>
  <c r="M91" i="21"/>
  <c r="S91" i="21" s="1"/>
  <c r="M124" i="21"/>
  <c r="S124" i="21" s="1"/>
  <c r="M102" i="21"/>
  <c r="S102" i="21" s="1"/>
  <c r="M127" i="21"/>
  <c r="S127" i="21" s="1"/>
  <c r="M76" i="21"/>
  <c r="S76" i="21" s="1"/>
  <c r="M105" i="21"/>
  <c r="S105" i="21" s="1"/>
  <c r="M130" i="21"/>
  <c r="S130" i="21" s="1"/>
  <c r="K28" i="21"/>
  <c r="Q28" i="21" s="1"/>
  <c r="K23" i="21"/>
  <c r="Q23" i="21" s="1"/>
  <c r="L11" i="19"/>
  <c r="R11" i="19" s="1"/>
  <c r="K19" i="18"/>
  <c r="Q19" i="18" s="1"/>
  <c r="K6" i="18"/>
  <c r="Q6" i="18" s="1"/>
  <c r="M110" i="21"/>
  <c r="S110" i="21" s="1"/>
  <c r="M73" i="21"/>
  <c r="S73" i="21" s="1"/>
  <c r="M86" i="21"/>
  <c r="S86" i="21" s="1"/>
  <c r="M71" i="21"/>
  <c r="S71" i="21" s="1"/>
  <c r="M114" i="21"/>
  <c r="S114" i="21" s="1"/>
  <c r="M61" i="21"/>
  <c r="S61" i="21" s="1"/>
  <c r="M113" i="21"/>
  <c r="S113" i="21" s="1"/>
  <c r="K14" i="21"/>
  <c r="Q14" i="21" s="1"/>
  <c r="L7" i="10"/>
  <c r="R7" i="10" s="1"/>
  <c r="K21" i="19"/>
  <c r="Q21" i="19" s="1"/>
  <c r="L6" i="20"/>
  <c r="R6" i="20" s="1"/>
  <c r="K16" i="3"/>
  <c r="Q16" i="3" s="1"/>
  <c r="L5" i="10"/>
  <c r="R5" i="10" s="1"/>
  <c r="R3" i="14"/>
  <c r="K5" i="18"/>
  <c r="K16" i="19"/>
  <c r="K6" i="19"/>
  <c r="Q6" i="19" s="1"/>
  <c r="L6" i="14"/>
  <c r="R6" i="14" s="1"/>
  <c r="L5" i="18"/>
  <c r="R5" i="18" s="1"/>
  <c r="K20" i="19"/>
  <c r="Q20" i="19" s="1"/>
  <c r="T4" i="21"/>
  <c r="U4" i="21"/>
  <c r="Q4" i="21"/>
  <c r="L27" i="19"/>
  <c r="M113" i="19"/>
  <c r="S113" i="19" s="1"/>
  <c r="M73" i="19"/>
  <c r="S73" i="19" s="1"/>
  <c r="M122" i="19"/>
  <c r="S122" i="19" s="1"/>
  <c r="M32" i="19"/>
  <c r="S32" i="19" s="1"/>
  <c r="M22" i="19"/>
  <c r="S22" i="19" s="1"/>
  <c r="M74" i="19"/>
  <c r="S74" i="19" s="1"/>
  <c r="M123" i="19"/>
  <c r="S123" i="19" s="1"/>
  <c r="M38" i="19"/>
  <c r="S38" i="19" s="1"/>
  <c r="M47" i="19"/>
  <c r="S47" i="19" s="1"/>
  <c r="M93" i="19"/>
  <c r="S93" i="19" s="1"/>
  <c r="M34" i="19"/>
  <c r="S34" i="19" s="1"/>
  <c r="K24" i="20"/>
  <c r="K27" i="20"/>
  <c r="K6" i="20"/>
  <c r="M18" i="21"/>
  <c r="S18" i="21" s="1"/>
  <c r="M29" i="21"/>
  <c r="S29" i="21" s="1"/>
  <c r="L23" i="19"/>
  <c r="M23" i="3"/>
  <c r="S23" i="3" s="1"/>
  <c r="M86" i="3"/>
  <c r="S86" i="3" s="1"/>
  <c r="M15" i="7"/>
  <c r="S15" i="7" s="1"/>
  <c r="M41" i="7"/>
  <c r="S41" i="7" s="1"/>
  <c r="M11" i="7"/>
  <c r="S11" i="7" s="1"/>
  <c r="M50" i="7"/>
  <c r="S50" i="7" s="1"/>
  <c r="M70" i="7"/>
  <c r="S70" i="7" s="1"/>
  <c r="M64" i="7"/>
  <c r="S64" i="7" s="1"/>
  <c r="M19" i="7"/>
  <c r="S19" i="7" s="1"/>
  <c r="M113" i="3"/>
  <c r="S113" i="3" s="1"/>
  <c r="M67" i="3"/>
  <c r="S67" i="3" s="1"/>
  <c r="M12" i="7"/>
  <c r="S12" i="7" s="1"/>
  <c r="M16" i="18"/>
  <c r="S16" i="18" s="1"/>
  <c r="K15" i="18"/>
  <c r="Q15" i="18" s="1"/>
  <c r="K9" i="18"/>
  <c r="Q9" i="18" s="1"/>
  <c r="M40" i="21"/>
  <c r="S40" i="21" s="1"/>
  <c r="M47" i="21"/>
  <c r="S47" i="21" s="1"/>
  <c r="M41" i="21"/>
  <c r="S41" i="21" s="1"/>
  <c r="M63" i="21"/>
  <c r="S63" i="21" s="1"/>
  <c r="M79" i="21"/>
  <c r="S79" i="21" s="1"/>
  <c r="M109" i="21"/>
  <c r="S109" i="21" s="1"/>
  <c r="M50" i="21"/>
  <c r="S50" i="21" s="1"/>
  <c r="M115" i="21"/>
  <c r="S115" i="21" s="1"/>
  <c r="M106" i="21"/>
  <c r="S106" i="21" s="1"/>
  <c r="M83" i="21"/>
  <c r="S83" i="21" s="1"/>
  <c r="M56" i="21"/>
  <c r="S56" i="21" s="1"/>
  <c r="M85" i="21"/>
  <c r="S85" i="21" s="1"/>
  <c r="M75" i="21"/>
  <c r="S75" i="21" s="1"/>
  <c r="M58" i="21"/>
  <c r="S58" i="21" s="1"/>
  <c r="M37" i="21"/>
  <c r="S37" i="21" s="1"/>
  <c r="M87" i="21"/>
  <c r="S87" i="21" s="1"/>
  <c r="M72" i="21"/>
  <c r="S72" i="21" s="1"/>
  <c r="M93" i="21"/>
  <c r="S93" i="21" s="1"/>
  <c r="M84" i="21"/>
  <c r="S84" i="21" s="1"/>
  <c r="M100" i="21"/>
  <c r="S100" i="21" s="1"/>
  <c r="M89" i="21"/>
  <c r="S89" i="21" s="1"/>
  <c r="M57" i="21"/>
  <c r="S57" i="21" s="1"/>
  <c r="M34" i="21"/>
  <c r="S34" i="21" s="1"/>
  <c r="K8" i="19"/>
  <c r="K15" i="19"/>
  <c r="K29" i="19"/>
  <c r="K14" i="19"/>
  <c r="K25" i="19"/>
  <c r="K17" i="19"/>
  <c r="Q4" i="19"/>
  <c r="U4" i="19"/>
  <c r="M87" i="20"/>
  <c r="S87" i="20" s="1"/>
  <c r="M52" i="20"/>
  <c r="S52" i="20" s="1"/>
  <c r="M35" i="20"/>
  <c r="S35" i="20" s="1"/>
  <c r="M130" i="20"/>
  <c r="S130" i="20" s="1"/>
  <c r="M120" i="20"/>
  <c r="S120" i="20" s="1"/>
  <c r="M44" i="20"/>
  <c r="S44" i="20" s="1"/>
  <c r="M125" i="20"/>
  <c r="S125" i="20" s="1"/>
  <c r="M16" i="20"/>
  <c r="S16" i="20" s="1"/>
  <c r="M63" i="20"/>
  <c r="S63" i="20" s="1"/>
  <c r="M124" i="20"/>
  <c r="S124" i="20" s="1"/>
  <c r="M41" i="20"/>
  <c r="S41" i="20" s="1"/>
  <c r="M102" i="20"/>
  <c r="S102" i="20" s="1"/>
  <c r="M88" i="20"/>
  <c r="S88" i="20" s="1"/>
  <c r="M69" i="20"/>
  <c r="S69" i="20" s="1"/>
  <c r="M100" i="20"/>
  <c r="S100" i="20" s="1"/>
  <c r="M127" i="20"/>
  <c r="S127" i="20" s="1"/>
  <c r="M86" i="20"/>
  <c r="S86" i="20" s="1"/>
  <c r="M108" i="20"/>
  <c r="S108" i="20" s="1"/>
  <c r="M103" i="20"/>
  <c r="S103" i="20" s="1"/>
  <c r="M70" i="20"/>
  <c r="S70" i="20" s="1"/>
  <c r="M80" i="20"/>
  <c r="S80" i="20" s="1"/>
  <c r="M31" i="20"/>
  <c r="S31" i="20" s="1"/>
  <c r="M42" i="20"/>
  <c r="S42" i="20" s="1"/>
  <c r="M92" i="20"/>
  <c r="S92" i="20" s="1"/>
  <c r="M112" i="20"/>
  <c r="S112" i="20" s="1"/>
  <c r="M28" i="20"/>
  <c r="S28" i="20" s="1"/>
  <c r="M14" i="20"/>
  <c r="S14" i="20" s="1"/>
  <c r="M129" i="20"/>
  <c r="S129" i="20" s="1"/>
  <c r="M101" i="20"/>
  <c r="S101" i="20" s="1"/>
  <c r="M24" i="20"/>
  <c r="S24" i="20" s="1"/>
  <c r="M81" i="20"/>
  <c r="S81" i="20" s="1"/>
  <c r="M30" i="21"/>
  <c r="S30" i="21" s="1"/>
  <c r="K11" i="21"/>
  <c r="K15" i="21"/>
  <c r="K25" i="21"/>
  <c r="K9" i="21"/>
  <c r="K12" i="21"/>
  <c r="K18" i="21"/>
  <c r="K17" i="21"/>
  <c r="M43" i="19"/>
  <c r="S43" i="19" s="1"/>
  <c r="M84" i="19"/>
  <c r="S84" i="19" s="1"/>
  <c r="M125" i="19"/>
  <c r="S125" i="19" s="1"/>
  <c r="M14" i="19"/>
  <c r="S14" i="19" s="1"/>
  <c r="M39" i="19"/>
  <c r="S39" i="19" s="1"/>
  <c r="M61" i="19"/>
  <c r="S61" i="19" s="1"/>
  <c r="M77" i="19"/>
  <c r="S77" i="19" s="1"/>
  <c r="M95" i="19"/>
  <c r="S95" i="19" s="1"/>
  <c r="M110" i="19"/>
  <c r="S110" i="19" s="1"/>
  <c r="M126" i="19"/>
  <c r="S126" i="19" s="1"/>
  <c r="M56" i="19"/>
  <c r="S56" i="19" s="1"/>
  <c r="M117" i="19"/>
  <c r="S117" i="19" s="1"/>
  <c r="M35" i="19"/>
  <c r="S35" i="19" s="1"/>
  <c r="M62" i="19"/>
  <c r="S62" i="19" s="1"/>
  <c r="M78" i="19"/>
  <c r="S78" i="19" s="1"/>
  <c r="M96" i="19"/>
  <c r="S96" i="19" s="1"/>
  <c r="M111" i="19"/>
  <c r="S111" i="19" s="1"/>
  <c r="M127" i="19"/>
  <c r="S127" i="19" s="1"/>
  <c r="M23" i="19"/>
  <c r="S23" i="19" s="1"/>
  <c r="M10" i="19"/>
  <c r="S10" i="19" s="1"/>
  <c r="M68" i="19"/>
  <c r="S68" i="19" s="1"/>
  <c r="M121" i="19"/>
  <c r="S121" i="19" s="1"/>
  <c r="M33" i="19"/>
  <c r="S33" i="19" s="1"/>
  <c r="M63" i="19"/>
  <c r="S63" i="19" s="1"/>
  <c r="M79" i="19"/>
  <c r="S79" i="19" s="1"/>
  <c r="M97" i="19"/>
  <c r="S97" i="19" s="1"/>
  <c r="M112" i="19"/>
  <c r="S112" i="19" s="1"/>
  <c r="M128" i="19"/>
  <c r="S128" i="19" s="1"/>
  <c r="M17" i="19"/>
  <c r="S17" i="19" s="1"/>
  <c r="T3" i="21"/>
  <c r="L5" i="21"/>
  <c r="L22" i="21"/>
  <c r="L20" i="21"/>
  <c r="L8" i="21"/>
  <c r="L16" i="21"/>
  <c r="L25" i="21"/>
  <c r="L21" i="21"/>
  <c r="L6" i="21"/>
  <c r="L27" i="21"/>
  <c r="L7" i="21"/>
  <c r="L12" i="21"/>
  <c r="L18" i="21"/>
  <c r="L23" i="21"/>
  <c r="L26" i="21"/>
  <c r="L13" i="21"/>
  <c r="L10" i="21"/>
  <c r="L11" i="21"/>
  <c r="L17" i="21"/>
  <c r="L19" i="21"/>
  <c r="L28" i="21"/>
  <c r="L9" i="21"/>
  <c r="L15" i="21"/>
  <c r="L14" i="21"/>
  <c r="L29" i="21"/>
  <c r="L24" i="21"/>
  <c r="M9" i="21"/>
  <c r="S9" i="21" s="1"/>
  <c r="K15" i="20"/>
  <c r="K12" i="20"/>
  <c r="K11" i="20"/>
  <c r="K9" i="20"/>
  <c r="Q5" i="20"/>
  <c r="U5" i="20"/>
  <c r="K23" i="20"/>
  <c r="M28" i="21"/>
  <c r="S28" i="21" s="1"/>
  <c r="M21" i="21"/>
  <c r="S21" i="21" s="1"/>
  <c r="M16" i="21"/>
  <c r="S16" i="21" s="1"/>
  <c r="M20" i="21"/>
  <c r="S20" i="21" s="1"/>
  <c r="M12" i="21"/>
  <c r="S12" i="21" s="1"/>
  <c r="M7" i="21"/>
  <c r="S7" i="21" s="1"/>
  <c r="Q3" i="19"/>
  <c r="U3" i="19"/>
  <c r="M44" i="19"/>
  <c r="S44" i="19" s="1"/>
  <c r="M53" i="19"/>
  <c r="S53" i="19" s="1"/>
  <c r="M40" i="19"/>
  <c r="S40" i="19" s="1"/>
  <c r="M91" i="19"/>
  <c r="S91" i="19" s="1"/>
  <c r="M42" i="19"/>
  <c r="S42" i="19" s="1"/>
  <c r="M58" i="19"/>
  <c r="S58" i="19" s="1"/>
  <c r="M107" i="19"/>
  <c r="S107" i="19" s="1"/>
  <c r="M109" i="19"/>
  <c r="S109" i="19" s="1"/>
  <c r="M108" i="19"/>
  <c r="S108" i="19" s="1"/>
  <c r="K10" i="20"/>
  <c r="M27" i="21"/>
  <c r="S27" i="21" s="1"/>
  <c r="M17" i="10"/>
  <c r="S17" i="10" s="1"/>
  <c r="M16" i="3"/>
  <c r="S16" i="3" s="1"/>
  <c r="M65" i="10"/>
  <c r="S65" i="10" s="1"/>
  <c r="M35" i="10"/>
  <c r="S35" i="10" s="1"/>
  <c r="M30" i="10"/>
  <c r="S30" i="10" s="1"/>
  <c r="M14" i="3"/>
  <c r="S14" i="3" s="1"/>
  <c r="M118" i="3"/>
  <c r="S118" i="3" s="1"/>
  <c r="K19" i="3"/>
  <c r="Q19" i="3" s="1"/>
  <c r="M121" i="7"/>
  <c r="S121" i="7" s="1"/>
  <c r="M16" i="7"/>
  <c r="S16" i="7" s="1"/>
  <c r="M36" i="7"/>
  <c r="S36" i="7" s="1"/>
  <c r="M93" i="7"/>
  <c r="S93" i="7" s="1"/>
  <c r="M21" i="7"/>
  <c r="S21" i="7" s="1"/>
  <c r="M87" i="10"/>
  <c r="S87" i="10" s="1"/>
  <c r="M129" i="10"/>
  <c r="S129" i="10" s="1"/>
  <c r="M33" i="3"/>
  <c r="S33" i="3" s="1"/>
  <c r="M24" i="7"/>
  <c r="S24" i="7" s="1"/>
  <c r="M132" i="3"/>
  <c r="S132" i="3" s="1"/>
  <c r="K7" i="18"/>
  <c r="Q7" i="18" s="1"/>
  <c r="M44" i="21"/>
  <c r="S44" i="21" s="1"/>
  <c r="M60" i="21"/>
  <c r="S60" i="21" s="1"/>
  <c r="M119" i="21"/>
  <c r="S119" i="21" s="1"/>
  <c r="M69" i="21"/>
  <c r="S69" i="21" s="1"/>
  <c r="M39" i="21"/>
  <c r="S39" i="21" s="1"/>
  <c r="M132" i="21"/>
  <c r="S132" i="21" s="1"/>
  <c r="M92" i="21"/>
  <c r="S92" i="21" s="1"/>
  <c r="M64" i="21"/>
  <c r="S64" i="21" s="1"/>
  <c r="M52" i="21"/>
  <c r="S52" i="21" s="1"/>
  <c r="M95" i="21"/>
  <c r="S95" i="21" s="1"/>
  <c r="M101" i="21"/>
  <c r="S101" i="21" s="1"/>
  <c r="M53" i="21"/>
  <c r="S53" i="21" s="1"/>
  <c r="M31" i="21"/>
  <c r="S31" i="21" s="1"/>
  <c r="M111" i="21"/>
  <c r="S111" i="21" s="1"/>
  <c r="M45" i="21"/>
  <c r="S45" i="21" s="1"/>
  <c r="M108" i="21"/>
  <c r="S108" i="21" s="1"/>
  <c r="M90" i="21"/>
  <c r="S90" i="21" s="1"/>
  <c r="M66" i="21"/>
  <c r="S66" i="21" s="1"/>
  <c r="M54" i="21"/>
  <c r="S54" i="21" s="1"/>
  <c r="M128" i="21"/>
  <c r="S128" i="21" s="1"/>
  <c r="M129" i="21"/>
  <c r="S129" i="21" s="1"/>
  <c r="M125" i="21"/>
  <c r="S125" i="21" s="1"/>
  <c r="M98" i="21"/>
  <c r="S98" i="21" s="1"/>
  <c r="M65" i="21"/>
  <c r="S65" i="21" s="1"/>
  <c r="M80" i="21"/>
  <c r="S80" i="21" s="1"/>
  <c r="M82" i="21"/>
  <c r="S82" i="21" s="1"/>
  <c r="R4" i="21"/>
  <c r="V4" i="21"/>
  <c r="K24" i="19"/>
  <c r="K11" i="19"/>
  <c r="K27" i="19"/>
  <c r="K10" i="19"/>
  <c r="K12" i="19"/>
  <c r="K13" i="19"/>
  <c r="K26" i="19"/>
  <c r="M122" i="20"/>
  <c r="S122" i="20" s="1"/>
  <c r="M59" i="20"/>
  <c r="S59" i="20" s="1"/>
  <c r="M83" i="20"/>
  <c r="S83" i="20" s="1"/>
  <c r="M67" i="20"/>
  <c r="S67" i="20" s="1"/>
  <c r="M76" i="20"/>
  <c r="S76" i="20" s="1"/>
  <c r="M104" i="20"/>
  <c r="S104" i="20" s="1"/>
  <c r="M131" i="20"/>
  <c r="S131" i="20" s="1"/>
  <c r="M94" i="20"/>
  <c r="S94" i="20" s="1"/>
  <c r="M62" i="20"/>
  <c r="S62" i="20" s="1"/>
  <c r="M119" i="20"/>
  <c r="S119" i="20" s="1"/>
  <c r="M23" i="20"/>
  <c r="S23" i="20" s="1"/>
  <c r="M55" i="20"/>
  <c r="S55" i="20" s="1"/>
  <c r="M34" i="20"/>
  <c r="S34" i="20" s="1"/>
  <c r="M46" i="20"/>
  <c r="S46" i="20" s="1"/>
  <c r="M71" i="20"/>
  <c r="S71" i="20" s="1"/>
  <c r="M25" i="20"/>
  <c r="S25" i="20" s="1"/>
  <c r="M111" i="20"/>
  <c r="S111" i="20" s="1"/>
  <c r="M49" i="20"/>
  <c r="S49" i="20" s="1"/>
  <c r="M58" i="20"/>
  <c r="S58" i="20" s="1"/>
  <c r="M74" i="20"/>
  <c r="S74" i="20" s="1"/>
  <c r="M47" i="20"/>
  <c r="S47" i="20" s="1"/>
  <c r="M121" i="20"/>
  <c r="S121" i="20" s="1"/>
  <c r="M65" i="20"/>
  <c r="S65" i="20" s="1"/>
  <c r="M96" i="20"/>
  <c r="S96" i="20" s="1"/>
  <c r="M123" i="20"/>
  <c r="S123" i="20" s="1"/>
  <c r="M78" i="20"/>
  <c r="S78" i="20" s="1"/>
  <c r="M66" i="20"/>
  <c r="S66" i="20" s="1"/>
  <c r="M19" i="20"/>
  <c r="S19" i="20" s="1"/>
  <c r="M117" i="20"/>
  <c r="S117" i="20" s="1"/>
  <c r="M15" i="20"/>
  <c r="S15" i="20" s="1"/>
  <c r="U3" i="21"/>
  <c r="Q3" i="21"/>
  <c r="K22" i="21"/>
  <c r="K10" i="21"/>
  <c r="K26" i="21"/>
  <c r="K24" i="21"/>
  <c r="K20" i="21"/>
  <c r="M28" i="19"/>
  <c r="S28" i="19" s="1"/>
  <c r="M94" i="19"/>
  <c r="S94" i="19" s="1"/>
  <c r="M133" i="19"/>
  <c r="S133" i="19" s="1"/>
  <c r="M15" i="19"/>
  <c r="S15" i="19" s="1"/>
  <c r="M31" i="19"/>
  <c r="S31" i="19" s="1"/>
  <c r="M65" i="19"/>
  <c r="S65" i="19" s="1"/>
  <c r="M81" i="19"/>
  <c r="S81" i="19" s="1"/>
  <c r="M99" i="19"/>
  <c r="S99" i="19" s="1"/>
  <c r="M114" i="19"/>
  <c r="S114" i="19" s="1"/>
  <c r="M130" i="19"/>
  <c r="S130" i="19" s="1"/>
  <c r="M49" i="19"/>
  <c r="S49" i="19" s="1"/>
  <c r="M21" i="19"/>
  <c r="S21" i="19" s="1"/>
  <c r="M76" i="19"/>
  <c r="S76" i="19" s="1"/>
  <c r="M129" i="19"/>
  <c r="S129" i="19" s="1"/>
  <c r="M52" i="19"/>
  <c r="S52" i="19" s="1"/>
  <c r="M30" i="19"/>
  <c r="S30" i="19" s="1"/>
  <c r="M66" i="19"/>
  <c r="S66" i="19" s="1"/>
  <c r="M82" i="19"/>
  <c r="S82" i="19" s="1"/>
  <c r="M100" i="19"/>
  <c r="S100" i="19" s="1"/>
  <c r="M115" i="19"/>
  <c r="S115" i="19" s="1"/>
  <c r="M131" i="19"/>
  <c r="S131" i="19" s="1"/>
  <c r="M19" i="19"/>
  <c r="S19" i="19" s="1"/>
  <c r="M80" i="19"/>
  <c r="S80" i="19" s="1"/>
  <c r="M48" i="19"/>
  <c r="S48" i="19" s="1"/>
  <c r="M29" i="19"/>
  <c r="S29" i="19" s="1"/>
  <c r="M67" i="19"/>
  <c r="S67" i="19" s="1"/>
  <c r="M83" i="19"/>
  <c r="S83" i="19" s="1"/>
  <c r="M101" i="19"/>
  <c r="S101" i="19" s="1"/>
  <c r="M116" i="19"/>
  <c r="S116" i="19" s="1"/>
  <c r="M132" i="19"/>
  <c r="S132" i="19" s="1"/>
  <c r="M9" i="19"/>
  <c r="S9" i="19" s="1"/>
  <c r="K20" i="20"/>
  <c r="K18" i="20"/>
  <c r="K8" i="20"/>
  <c r="U4" i="20"/>
  <c r="Q4" i="20"/>
  <c r="K22" i="20"/>
  <c r="K19" i="20"/>
  <c r="M25" i="21"/>
  <c r="S25" i="21" s="1"/>
  <c r="M15" i="21"/>
  <c r="S15" i="21" s="1"/>
  <c r="M24" i="21"/>
  <c r="S24" i="21" s="1"/>
  <c r="M26" i="21"/>
  <c r="S26" i="21" s="1"/>
  <c r="M19" i="21"/>
  <c r="S19" i="21" s="1"/>
  <c r="Q5" i="19"/>
  <c r="M72" i="19"/>
  <c r="S72" i="19" s="1"/>
  <c r="M57" i="19"/>
  <c r="S57" i="19" s="1"/>
  <c r="M106" i="19"/>
  <c r="S106" i="19" s="1"/>
  <c r="M102" i="19"/>
  <c r="S102" i="19" s="1"/>
  <c r="M51" i="19"/>
  <c r="S51" i="19" s="1"/>
  <c r="M92" i="19"/>
  <c r="S92" i="19" s="1"/>
  <c r="M18" i="19"/>
  <c r="S18" i="19" s="1"/>
  <c r="M60" i="19"/>
  <c r="S60" i="19" s="1"/>
  <c r="M59" i="19"/>
  <c r="S59" i="19" s="1"/>
  <c r="M75" i="19"/>
  <c r="S75" i="19" s="1"/>
  <c r="M124" i="19"/>
  <c r="S124" i="19" s="1"/>
  <c r="L13" i="20"/>
  <c r="T5" i="20"/>
  <c r="L3" i="20"/>
  <c r="L8" i="20"/>
  <c r="L4" i="20"/>
  <c r="L10" i="20"/>
  <c r="L16" i="20"/>
  <c r="L26" i="20"/>
  <c r="L28" i="20"/>
  <c r="L25" i="20"/>
  <c r="L27" i="20"/>
  <c r="L14" i="20"/>
  <c r="L12" i="20"/>
  <c r="L29" i="20"/>
  <c r="L18" i="20"/>
  <c r="L23" i="20"/>
  <c r="L17" i="20"/>
  <c r="L21" i="20"/>
  <c r="L19" i="20"/>
  <c r="L24" i="20"/>
  <c r="L11" i="20"/>
  <c r="L20" i="20"/>
  <c r="L9" i="20"/>
  <c r="L15" i="20"/>
  <c r="L22" i="20"/>
  <c r="K29" i="20"/>
  <c r="K17" i="20"/>
  <c r="K14" i="20"/>
  <c r="M17" i="21"/>
  <c r="S17" i="21" s="1"/>
  <c r="U3" i="3"/>
  <c r="M102" i="10"/>
  <c r="S102" i="10" s="1"/>
  <c r="M66" i="3"/>
  <c r="S66" i="3" s="1"/>
  <c r="M33" i="7"/>
  <c r="S33" i="7" s="1"/>
  <c r="M23" i="7"/>
  <c r="S23" i="7" s="1"/>
  <c r="M50" i="3"/>
  <c r="S50" i="3" s="1"/>
  <c r="M92" i="7"/>
  <c r="S92" i="7" s="1"/>
  <c r="M72" i="7"/>
  <c r="S72" i="7" s="1"/>
  <c r="M76" i="10"/>
  <c r="S76" i="10" s="1"/>
  <c r="M121" i="10"/>
  <c r="S121" i="10" s="1"/>
  <c r="M122" i="10"/>
  <c r="S122" i="10" s="1"/>
  <c r="M99" i="10"/>
  <c r="S99" i="10" s="1"/>
  <c r="M42" i="10"/>
  <c r="S42" i="10" s="1"/>
  <c r="M77" i="3"/>
  <c r="S77" i="3" s="1"/>
  <c r="M48" i="3"/>
  <c r="S48" i="3" s="1"/>
  <c r="M8" i="7"/>
  <c r="S8" i="7" s="1"/>
  <c r="M115" i="7"/>
  <c r="S115" i="7" s="1"/>
  <c r="M21" i="3"/>
  <c r="S21" i="3" s="1"/>
  <c r="K6" i="3"/>
  <c r="Q6" i="3" s="1"/>
  <c r="M20" i="3"/>
  <c r="S20" i="3" s="1"/>
  <c r="M90" i="3"/>
  <c r="S90" i="3" s="1"/>
  <c r="M103" i="7"/>
  <c r="S103" i="7" s="1"/>
  <c r="M78" i="7"/>
  <c r="S78" i="7" s="1"/>
  <c r="M28" i="7"/>
  <c r="S28" i="7" s="1"/>
  <c r="M89" i="3"/>
  <c r="S89" i="3" s="1"/>
  <c r="M107" i="7"/>
  <c r="S107" i="7" s="1"/>
  <c r="M99" i="7"/>
  <c r="S99" i="7" s="1"/>
  <c r="M74" i="7"/>
  <c r="S74" i="7" s="1"/>
  <c r="M39" i="7"/>
  <c r="S39" i="7" s="1"/>
  <c r="M26" i="10"/>
  <c r="S26" i="10" s="1"/>
  <c r="M20" i="10"/>
  <c r="S20" i="10" s="1"/>
  <c r="M51" i="10"/>
  <c r="S51" i="10" s="1"/>
  <c r="M112" i="10"/>
  <c r="S112" i="10" s="1"/>
  <c r="M26" i="7"/>
  <c r="S26" i="7" s="1"/>
  <c r="M59" i="3"/>
  <c r="S59" i="3" s="1"/>
  <c r="M9" i="3"/>
  <c r="S9" i="3" s="1"/>
  <c r="M5" i="3"/>
  <c r="S5" i="3" s="1"/>
  <c r="U4" i="10"/>
  <c r="M17" i="7"/>
  <c r="S17" i="7" s="1"/>
  <c r="M20" i="7"/>
  <c r="S20" i="7" s="1"/>
  <c r="M7" i="7"/>
  <c r="S7" i="7" s="1"/>
  <c r="M35" i="3"/>
  <c r="S35" i="3" s="1"/>
  <c r="M18" i="7"/>
  <c r="S18" i="7" s="1"/>
  <c r="M14" i="7"/>
  <c r="S14" i="7" s="1"/>
  <c r="M55" i="3"/>
  <c r="S55" i="3" s="1"/>
  <c r="M37" i="7"/>
  <c r="S37" i="7" s="1"/>
  <c r="M40" i="7"/>
  <c r="S40" i="7" s="1"/>
  <c r="M34" i="7"/>
  <c r="S34" i="7" s="1"/>
  <c r="M22" i="7"/>
  <c r="S22" i="7" s="1"/>
  <c r="M35" i="7"/>
  <c r="S35" i="7" s="1"/>
  <c r="M45" i="3"/>
  <c r="S45" i="3" s="1"/>
  <c r="M61" i="7"/>
  <c r="S61" i="7" s="1"/>
  <c r="M57" i="7"/>
  <c r="S57" i="7" s="1"/>
  <c r="M104" i="7"/>
  <c r="S104" i="7" s="1"/>
  <c r="M43" i="7"/>
  <c r="S43" i="7" s="1"/>
  <c r="M27" i="7"/>
  <c r="S27" i="7" s="1"/>
  <c r="M120" i="7"/>
  <c r="S120" i="7" s="1"/>
  <c r="M44" i="7"/>
  <c r="S44" i="7" s="1"/>
  <c r="M74" i="10"/>
  <c r="S74" i="10" s="1"/>
  <c r="M95" i="10"/>
  <c r="S95" i="10" s="1"/>
  <c r="M13" i="10"/>
  <c r="S13" i="10" s="1"/>
  <c r="M52" i="10"/>
  <c r="S52" i="10" s="1"/>
  <c r="M59" i="10"/>
  <c r="S59" i="10" s="1"/>
  <c r="M8" i="10"/>
  <c r="S8" i="10" s="1"/>
  <c r="M45" i="10"/>
  <c r="S45" i="10" s="1"/>
  <c r="M73" i="10"/>
  <c r="S73" i="10" s="1"/>
  <c r="M42" i="7"/>
  <c r="S42" i="7" s="1"/>
  <c r="M29" i="7"/>
  <c r="S29" i="7" s="1"/>
  <c r="M38" i="3"/>
  <c r="S38" i="3" s="1"/>
  <c r="M12" i="3"/>
  <c r="S12" i="3" s="1"/>
  <c r="M7" i="3"/>
  <c r="S7" i="3" s="1"/>
  <c r="M10" i="3"/>
  <c r="S10" i="3" s="1"/>
  <c r="M122" i="3"/>
  <c r="S122" i="3" s="1"/>
  <c r="M129" i="7"/>
  <c r="S129" i="7" s="1"/>
  <c r="M5" i="7"/>
  <c r="S5" i="7" s="1"/>
  <c r="M98" i="7"/>
  <c r="S98" i="7" s="1"/>
  <c r="M19" i="3"/>
  <c r="S19" i="3" s="1"/>
  <c r="M13" i="3"/>
  <c r="S13" i="3" s="1"/>
  <c r="M13" i="7"/>
  <c r="S13" i="7" s="1"/>
  <c r="M107" i="21"/>
  <c r="S107" i="21" s="1"/>
  <c r="M88" i="21"/>
  <c r="S88" i="21" s="1"/>
  <c r="M74" i="21"/>
  <c r="S74" i="21" s="1"/>
  <c r="M78" i="21"/>
  <c r="S78" i="21" s="1"/>
  <c r="M121" i="21"/>
  <c r="S121" i="21" s="1"/>
  <c r="M67" i="21"/>
  <c r="S67" i="21" s="1"/>
  <c r="M104" i="21"/>
  <c r="S104" i="21" s="1"/>
  <c r="M131" i="21"/>
  <c r="S131" i="21" s="1"/>
  <c r="M35" i="21"/>
  <c r="S35" i="21" s="1"/>
  <c r="M103" i="21"/>
  <c r="S103" i="21" s="1"/>
  <c r="M46" i="21"/>
  <c r="S46" i="21" s="1"/>
  <c r="M49" i="21"/>
  <c r="S49" i="21" s="1"/>
  <c r="M55" i="21"/>
  <c r="S55" i="21" s="1"/>
  <c r="M112" i="21"/>
  <c r="S112" i="21" s="1"/>
  <c r="M36" i="21"/>
  <c r="S36" i="21" s="1"/>
  <c r="M70" i="21"/>
  <c r="S70" i="21" s="1"/>
  <c r="M118" i="21"/>
  <c r="S118" i="21" s="1"/>
  <c r="M33" i="21"/>
  <c r="S33" i="21" s="1"/>
  <c r="M116" i="21"/>
  <c r="S116" i="21" s="1"/>
  <c r="M77" i="21"/>
  <c r="S77" i="21" s="1"/>
  <c r="M42" i="21"/>
  <c r="S42" i="21" s="1"/>
  <c r="M48" i="21"/>
  <c r="S48" i="21" s="1"/>
  <c r="M96" i="21"/>
  <c r="S96" i="21" s="1"/>
  <c r="M94" i="21"/>
  <c r="S94" i="21" s="1"/>
  <c r="M68" i="21"/>
  <c r="S68" i="21" s="1"/>
  <c r="M81" i="21"/>
  <c r="S81" i="21" s="1"/>
  <c r="M120" i="21"/>
  <c r="S120" i="21" s="1"/>
  <c r="M97" i="21"/>
  <c r="S97" i="21" s="1"/>
  <c r="K5" i="21"/>
  <c r="K23" i="19"/>
  <c r="K7" i="19"/>
  <c r="K22" i="19"/>
  <c r="K28" i="19"/>
  <c r="M51" i="20"/>
  <c r="S51" i="20" s="1"/>
  <c r="M133" i="20"/>
  <c r="S133" i="20" s="1"/>
  <c r="M109" i="20"/>
  <c r="S109" i="20" s="1"/>
  <c r="M27" i="20"/>
  <c r="S27" i="20" s="1"/>
  <c r="M126" i="20"/>
  <c r="S126" i="20" s="1"/>
  <c r="M57" i="20"/>
  <c r="S57" i="20" s="1"/>
  <c r="M54" i="20"/>
  <c r="S54" i="20" s="1"/>
  <c r="M79" i="20"/>
  <c r="S79" i="20" s="1"/>
  <c r="M115" i="20"/>
  <c r="S115" i="20" s="1"/>
  <c r="M29" i="20"/>
  <c r="S29" i="20" s="1"/>
  <c r="M13" i="20"/>
  <c r="S13" i="20" s="1"/>
  <c r="M56" i="20"/>
  <c r="S56" i="20" s="1"/>
  <c r="M43" i="20"/>
  <c r="S43" i="20" s="1"/>
  <c r="M106" i="20"/>
  <c r="S106" i="20" s="1"/>
  <c r="M132" i="20"/>
  <c r="S132" i="20" s="1"/>
  <c r="M89" i="20"/>
  <c r="S89" i="20" s="1"/>
  <c r="M64" i="20"/>
  <c r="S64" i="20" s="1"/>
  <c r="M85" i="20"/>
  <c r="S85" i="20" s="1"/>
  <c r="M113" i="20"/>
  <c r="S113" i="20" s="1"/>
  <c r="M105" i="20"/>
  <c r="S105" i="20" s="1"/>
  <c r="M53" i="20"/>
  <c r="S53" i="20" s="1"/>
  <c r="M110" i="20"/>
  <c r="S110" i="20" s="1"/>
  <c r="M38" i="20"/>
  <c r="S38" i="20" s="1"/>
  <c r="M90" i="20"/>
  <c r="S90" i="20" s="1"/>
  <c r="M107" i="20"/>
  <c r="S107" i="20" s="1"/>
  <c r="M95" i="20"/>
  <c r="S95" i="20" s="1"/>
  <c r="M91" i="20"/>
  <c r="S91" i="20" s="1"/>
  <c r="M48" i="20"/>
  <c r="S48" i="20" s="1"/>
  <c r="M75" i="20"/>
  <c r="S75" i="20" s="1"/>
  <c r="K21" i="21"/>
  <c r="K29" i="21"/>
  <c r="K7" i="21"/>
  <c r="K16" i="21"/>
  <c r="K19" i="21"/>
  <c r="K27" i="21"/>
  <c r="M64" i="19"/>
  <c r="S64" i="19" s="1"/>
  <c r="M46" i="19"/>
  <c r="S46" i="19" s="1"/>
  <c r="M87" i="19"/>
  <c r="S87" i="19" s="1"/>
  <c r="M27" i="19"/>
  <c r="S27" i="19" s="1"/>
  <c r="M69" i="19"/>
  <c r="S69" i="19" s="1"/>
  <c r="M85" i="19"/>
  <c r="S85" i="19" s="1"/>
  <c r="M103" i="19"/>
  <c r="S103" i="19" s="1"/>
  <c r="M118" i="19"/>
  <c r="S118" i="19" s="1"/>
  <c r="M37" i="19"/>
  <c r="S37" i="19" s="1"/>
  <c r="M20" i="19"/>
  <c r="S20" i="19" s="1"/>
  <c r="M13" i="19"/>
  <c r="S13" i="19" s="1"/>
  <c r="M88" i="19"/>
  <c r="S88" i="19" s="1"/>
  <c r="M90" i="19"/>
  <c r="S90" i="19" s="1"/>
  <c r="M25" i="19"/>
  <c r="S25" i="19" s="1"/>
  <c r="M36" i="19"/>
  <c r="S36" i="19" s="1"/>
  <c r="M26" i="19"/>
  <c r="S26" i="19" s="1"/>
  <c r="M70" i="19"/>
  <c r="S70" i="19" s="1"/>
  <c r="M86" i="19"/>
  <c r="S86" i="19" s="1"/>
  <c r="M104" i="19"/>
  <c r="S104" i="19" s="1"/>
  <c r="M119" i="19"/>
  <c r="S119" i="19" s="1"/>
  <c r="M54" i="19"/>
  <c r="S54" i="19" s="1"/>
  <c r="M45" i="19"/>
  <c r="S45" i="19" s="1"/>
  <c r="M11" i="19"/>
  <c r="S11" i="19" s="1"/>
  <c r="M41" i="19"/>
  <c r="S41" i="19" s="1"/>
  <c r="M98" i="19"/>
  <c r="S98" i="19" s="1"/>
  <c r="M6" i="19"/>
  <c r="S6" i="19" s="1"/>
  <c r="M24" i="19"/>
  <c r="S24" i="19" s="1"/>
  <c r="M55" i="19"/>
  <c r="S55" i="19" s="1"/>
  <c r="M71" i="19"/>
  <c r="S71" i="19" s="1"/>
  <c r="M89" i="19"/>
  <c r="S89" i="19" s="1"/>
  <c r="M105" i="19"/>
  <c r="S105" i="19" s="1"/>
  <c r="M120" i="19"/>
  <c r="S120" i="19" s="1"/>
  <c r="M50" i="19"/>
  <c r="S50" i="19" s="1"/>
  <c r="L12" i="19"/>
  <c r="L22" i="19"/>
  <c r="L18" i="19"/>
  <c r="T3" i="19"/>
  <c r="L5" i="19"/>
  <c r="L14" i="19"/>
  <c r="L4" i="19"/>
  <c r="L9" i="19"/>
  <c r="L10" i="19"/>
  <c r="L24" i="19"/>
  <c r="L25" i="19"/>
  <c r="L13" i="19"/>
  <c r="L29" i="19"/>
  <c r="L15" i="19"/>
  <c r="L20" i="19"/>
  <c r="L7" i="19"/>
  <c r="L16" i="19"/>
  <c r="L21" i="19"/>
  <c r="L17" i="19"/>
  <c r="L19" i="19"/>
  <c r="L6" i="19"/>
  <c r="L26" i="19"/>
  <c r="L28" i="19"/>
  <c r="K26" i="20"/>
  <c r="K21" i="20"/>
  <c r="K13" i="20"/>
  <c r="K16" i="20"/>
  <c r="K28" i="20"/>
  <c r="M13" i="21"/>
  <c r="S13" i="21" s="1"/>
  <c r="M10" i="21"/>
  <c r="S10" i="21" s="1"/>
  <c r="M11" i="21"/>
  <c r="S11" i="21" s="1"/>
  <c r="M23" i="21"/>
  <c r="S23" i="21" s="1"/>
  <c r="M17" i="20"/>
  <c r="S17" i="20" s="1"/>
  <c r="L91" i="21"/>
  <c r="L61" i="21"/>
  <c r="L123" i="21"/>
  <c r="L133" i="21"/>
  <c r="L49" i="21"/>
  <c r="L89" i="21"/>
  <c r="L77" i="21"/>
  <c r="L124" i="21"/>
  <c r="L88" i="21"/>
  <c r="L48" i="21"/>
  <c r="L73" i="21"/>
  <c r="L112" i="21"/>
  <c r="L51" i="21"/>
  <c r="L53" i="21"/>
  <c r="L104" i="21"/>
  <c r="L87" i="21"/>
  <c r="L70" i="21"/>
  <c r="L118" i="21"/>
  <c r="L103" i="21"/>
  <c r="L107" i="21"/>
  <c r="L31" i="21"/>
  <c r="L110" i="21"/>
  <c r="L117" i="21"/>
  <c r="L72" i="21"/>
  <c r="L100" i="21"/>
  <c r="L108" i="21"/>
  <c r="L115" i="21"/>
  <c r="L83" i="21"/>
  <c r="L64" i="21"/>
  <c r="L62" i="21"/>
  <c r="L56" i="21"/>
  <c r="L102" i="21"/>
  <c r="L55" i="21"/>
  <c r="L114" i="21"/>
  <c r="L84" i="21"/>
  <c r="L45" i="21"/>
  <c r="L92" i="21"/>
  <c r="L65" i="21"/>
  <c r="L119" i="21"/>
  <c r="L66" i="21"/>
  <c r="L101" i="21"/>
  <c r="L34" i="21"/>
  <c r="L38" i="21"/>
  <c r="L93" i="21"/>
  <c r="L130" i="21"/>
  <c r="L86" i="21"/>
  <c r="L40" i="21"/>
  <c r="L122" i="21"/>
  <c r="L116" i="21"/>
  <c r="L96" i="21"/>
  <c r="L69" i="21"/>
  <c r="L94" i="21"/>
  <c r="L105" i="21"/>
  <c r="L32" i="21"/>
  <c r="L46" i="21"/>
  <c r="L74" i="21"/>
  <c r="L125" i="21"/>
  <c r="L97" i="21"/>
  <c r="L79" i="21"/>
  <c r="L60" i="21"/>
  <c r="L98" i="21"/>
  <c r="L43" i="21"/>
  <c r="L47" i="21"/>
  <c r="L36" i="21"/>
  <c r="L35" i="21"/>
  <c r="L54" i="21"/>
  <c r="L67" i="21"/>
  <c r="L59" i="21"/>
  <c r="L52" i="21"/>
  <c r="L99" i="21"/>
  <c r="L127" i="21"/>
  <c r="L109" i="21"/>
  <c r="L68" i="21"/>
  <c r="L126" i="21"/>
  <c r="L131" i="21"/>
  <c r="L63" i="21"/>
  <c r="L50" i="21"/>
  <c r="L41" i="21"/>
  <c r="L75" i="21"/>
  <c r="L132" i="21"/>
  <c r="L78" i="21"/>
  <c r="L58" i="21"/>
  <c r="L95" i="21"/>
  <c r="L106" i="21"/>
  <c r="L44" i="21"/>
  <c r="L90" i="21"/>
  <c r="L111" i="21"/>
  <c r="L85" i="21"/>
  <c r="L76" i="21"/>
  <c r="L39" i="21"/>
  <c r="L30" i="21"/>
  <c r="L113" i="21"/>
  <c r="L129" i="21"/>
  <c r="L71" i="21"/>
  <c r="L42" i="21"/>
  <c r="L81" i="21"/>
  <c r="L37" i="21"/>
  <c r="L121" i="21"/>
  <c r="L57" i="21"/>
  <c r="L82" i="21"/>
  <c r="L128" i="21"/>
  <c r="L80" i="21"/>
  <c r="L120" i="21"/>
  <c r="L33" i="21"/>
  <c r="K114" i="21"/>
  <c r="K64" i="21"/>
  <c r="K118" i="21"/>
  <c r="K121" i="21"/>
  <c r="K113" i="21"/>
  <c r="K38" i="21"/>
  <c r="K85" i="21"/>
  <c r="K109" i="21"/>
  <c r="K62" i="21"/>
  <c r="K111" i="21"/>
  <c r="K133" i="21"/>
  <c r="K34" i="21"/>
  <c r="K61" i="21"/>
  <c r="K107" i="21"/>
  <c r="K37" i="21"/>
  <c r="K119" i="21"/>
  <c r="K112" i="21"/>
  <c r="K84" i="21"/>
  <c r="K72" i="21"/>
  <c r="K103" i="21"/>
  <c r="K74" i="21"/>
  <c r="K126" i="21"/>
  <c r="K117" i="21"/>
  <c r="K55" i="21"/>
  <c r="K76" i="21"/>
  <c r="K100" i="21"/>
  <c r="K131" i="21"/>
  <c r="K130" i="21"/>
  <c r="K105" i="21"/>
  <c r="K90" i="21"/>
  <c r="K125" i="21"/>
  <c r="K31" i="21"/>
  <c r="K60" i="21"/>
  <c r="K77" i="21"/>
  <c r="K40" i="21"/>
  <c r="K96" i="21"/>
  <c r="K108" i="21"/>
  <c r="K41" i="21"/>
  <c r="K102" i="21"/>
  <c r="K127" i="21"/>
  <c r="K88" i="21"/>
  <c r="K122" i="21"/>
  <c r="K53" i="21"/>
  <c r="K97" i="21"/>
  <c r="K78" i="21"/>
  <c r="K101" i="21"/>
  <c r="K129" i="21"/>
  <c r="K106" i="21"/>
  <c r="K115" i="21"/>
  <c r="K46" i="21"/>
  <c r="K87" i="21"/>
  <c r="K91" i="21"/>
  <c r="K79" i="21"/>
  <c r="K67" i="21"/>
  <c r="K52" i="21"/>
  <c r="K54" i="21"/>
  <c r="K94" i="21"/>
  <c r="K48" i="21"/>
  <c r="K69" i="21"/>
  <c r="K92" i="21"/>
  <c r="K59" i="21"/>
  <c r="K33" i="21"/>
  <c r="K51" i="21"/>
  <c r="K39" i="21"/>
  <c r="K99" i="21"/>
  <c r="K42" i="21"/>
  <c r="K81" i="21"/>
  <c r="K56" i="21"/>
  <c r="K43" i="21"/>
  <c r="K128" i="21"/>
  <c r="K124" i="21"/>
  <c r="K82" i="21"/>
  <c r="K70" i="21"/>
  <c r="K65" i="21"/>
  <c r="K93" i="21"/>
  <c r="K73" i="21"/>
  <c r="K68" i="21"/>
  <c r="K120" i="21"/>
  <c r="K35" i="21"/>
  <c r="K83" i="21"/>
  <c r="K36" i="21"/>
  <c r="K45" i="21"/>
  <c r="K50" i="21"/>
  <c r="K75" i="21"/>
  <c r="K47" i="21"/>
  <c r="K89" i="21"/>
  <c r="K132" i="21"/>
  <c r="K98" i="21"/>
  <c r="K58" i="21"/>
  <c r="K123" i="21"/>
  <c r="K30" i="21"/>
  <c r="K104" i="21"/>
  <c r="K95" i="21"/>
  <c r="K116" i="21"/>
  <c r="K49" i="21"/>
  <c r="K44" i="21"/>
  <c r="K110" i="21"/>
  <c r="K57" i="21"/>
  <c r="K71" i="21"/>
  <c r="K32" i="21"/>
  <c r="K80" i="21"/>
  <c r="K63" i="21"/>
  <c r="K66" i="21"/>
  <c r="K86" i="21"/>
  <c r="L30" i="19"/>
  <c r="L32" i="19"/>
  <c r="L31" i="19"/>
  <c r="K32" i="19"/>
  <c r="K30" i="19"/>
  <c r="K31" i="19"/>
  <c r="L89" i="20"/>
  <c r="L107" i="20"/>
  <c r="L47" i="20"/>
  <c r="L127" i="20"/>
  <c r="L62" i="20"/>
  <c r="L70" i="20"/>
  <c r="L82" i="20"/>
  <c r="L123" i="20"/>
  <c r="L108" i="20"/>
  <c r="L55" i="20"/>
  <c r="L48" i="20"/>
  <c r="L119" i="20"/>
  <c r="L115" i="20"/>
  <c r="L53" i="20"/>
  <c r="L67" i="20"/>
  <c r="L61" i="20"/>
  <c r="L30" i="20"/>
  <c r="L41" i="20"/>
  <c r="L124" i="20"/>
  <c r="L33" i="20"/>
  <c r="L111" i="20"/>
  <c r="L131" i="20"/>
  <c r="L132" i="20"/>
  <c r="L120" i="20"/>
  <c r="L86" i="20"/>
  <c r="L37" i="20"/>
  <c r="L100" i="20"/>
  <c r="L77" i="20"/>
  <c r="L104" i="20"/>
  <c r="L32" i="20"/>
  <c r="L68" i="20"/>
  <c r="L103" i="20"/>
  <c r="L74" i="20"/>
  <c r="L112" i="20"/>
  <c r="L126" i="20"/>
  <c r="L110" i="20"/>
  <c r="L45" i="20"/>
  <c r="L40" i="20"/>
  <c r="L129" i="20"/>
  <c r="L113" i="20"/>
  <c r="L97" i="20"/>
  <c r="L51" i="20"/>
  <c r="L54" i="20"/>
  <c r="L46" i="20"/>
  <c r="L99" i="20"/>
  <c r="L49" i="20"/>
  <c r="L118" i="20"/>
  <c r="L102" i="20"/>
  <c r="L73" i="20"/>
  <c r="L35" i="20"/>
  <c r="L76" i="20"/>
  <c r="L121" i="20"/>
  <c r="L105" i="20"/>
  <c r="L90" i="20"/>
  <c r="L81" i="20"/>
  <c r="L84" i="20"/>
  <c r="L116" i="20"/>
  <c r="L96" i="20"/>
  <c r="L122" i="20"/>
  <c r="L94" i="20"/>
  <c r="L59" i="20"/>
  <c r="L114" i="20"/>
  <c r="L39" i="20"/>
  <c r="L56" i="20"/>
  <c r="L133" i="20"/>
  <c r="L101" i="20"/>
  <c r="L92" i="20"/>
  <c r="L128" i="20"/>
  <c r="L98" i="20"/>
  <c r="L31" i="20"/>
  <c r="L95" i="20"/>
  <c r="L125" i="20"/>
  <c r="L78" i="20"/>
  <c r="L93" i="20"/>
  <c r="L38" i="20"/>
  <c r="L91" i="20"/>
  <c r="L42" i="20"/>
  <c r="L65" i="20"/>
  <c r="L60" i="20"/>
  <c r="L80" i="20"/>
  <c r="L43" i="20"/>
  <c r="L64" i="20"/>
  <c r="L130" i="20"/>
  <c r="L109" i="20"/>
  <c r="L69" i="20"/>
  <c r="L83" i="20"/>
  <c r="L58" i="20"/>
  <c r="L44" i="20"/>
  <c r="L87" i="20"/>
  <c r="L85" i="20"/>
  <c r="L57" i="20"/>
  <c r="L52" i="20"/>
  <c r="L63" i="20"/>
  <c r="L34" i="20"/>
  <c r="L79" i="20"/>
  <c r="L106" i="20"/>
  <c r="L71" i="20"/>
  <c r="L50" i="20"/>
  <c r="L72" i="20"/>
  <c r="L75" i="20"/>
  <c r="L117" i="20"/>
  <c r="L66" i="20"/>
  <c r="L36" i="20"/>
  <c r="L88" i="20"/>
  <c r="K36" i="20"/>
  <c r="K73" i="20"/>
  <c r="K101" i="20"/>
  <c r="K60" i="20"/>
  <c r="K32" i="20"/>
  <c r="K39" i="20"/>
  <c r="K109" i="20"/>
  <c r="K44" i="20"/>
  <c r="K64" i="20"/>
  <c r="K80" i="20"/>
  <c r="K34" i="20"/>
  <c r="K88" i="20"/>
  <c r="K52" i="20"/>
  <c r="K126" i="20"/>
  <c r="K37" i="20"/>
  <c r="K38" i="20"/>
  <c r="K125" i="20"/>
  <c r="K108" i="20"/>
  <c r="K95" i="20"/>
  <c r="K30" i="20"/>
  <c r="K51" i="20"/>
  <c r="K116" i="20"/>
  <c r="K96" i="20"/>
  <c r="K68" i="20"/>
  <c r="K120" i="20"/>
  <c r="K91" i="20"/>
  <c r="K75" i="20"/>
  <c r="K114" i="20"/>
  <c r="K98" i="20"/>
  <c r="K85" i="20"/>
  <c r="K47" i="20"/>
  <c r="K123" i="20"/>
  <c r="K107" i="20"/>
  <c r="K94" i="20"/>
  <c r="K78" i="20"/>
  <c r="K50" i="20"/>
  <c r="K66" i="20"/>
  <c r="K48" i="20"/>
  <c r="K97" i="20"/>
  <c r="K63" i="20"/>
  <c r="K121" i="20"/>
  <c r="K59" i="20"/>
  <c r="K43" i="20"/>
  <c r="K124" i="20"/>
  <c r="K131" i="20"/>
  <c r="K104" i="20"/>
  <c r="K83" i="20"/>
  <c r="K65" i="20"/>
  <c r="K49" i="20"/>
  <c r="K122" i="20"/>
  <c r="K106" i="20"/>
  <c r="K93" i="20"/>
  <c r="K77" i="20"/>
  <c r="K115" i="20"/>
  <c r="K99" i="20"/>
  <c r="K86" i="20"/>
  <c r="K70" i="20"/>
  <c r="K42" i="20"/>
  <c r="K58" i="20"/>
  <c r="K72" i="20"/>
  <c r="K40" i="20"/>
  <c r="K92" i="20"/>
  <c r="K132" i="20"/>
  <c r="K45" i="20"/>
  <c r="K100" i="20"/>
  <c r="K118" i="20"/>
  <c r="K89" i="20"/>
  <c r="K130" i="20"/>
  <c r="K62" i="20"/>
  <c r="K76" i="20"/>
  <c r="K33" i="20"/>
  <c r="K87" i="20"/>
  <c r="K61" i="20"/>
  <c r="K110" i="20"/>
  <c r="K81" i="20"/>
  <c r="K119" i="20"/>
  <c r="K90" i="20"/>
  <c r="K84" i="20"/>
  <c r="K105" i="20"/>
  <c r="K35" i="20"/>
  <c r="K127" i="20"/>
  <c r="K133" i="20"/>
  <c r="K79" i="20"/>
  <c r="K69" i="20"/>
  <c r="K102" i="20"/>
  <c r="K111" i="20"/>
  <c r="K82" i="20"/>
  <c r="K46" i="20"/>
  <c r="K113" i="20"/>
  <c r="K56" i="20"/>
  <c r="K31" i="20"/>
  <c r="K128" i="20"/>
  <c r="K55" i="20"/>
  <c r="K117" i="20"/>
  <c r="K112" i="20"/>
  <c r="K71" i="20"/>
  <c r="K129" i="20"/>
  <c r="K103" i="20"/>
  <c r="K74" i="20"/>
  <c r="K54" i="20"/>
  <c r="K67" i="20"/>
  <c r="K57" i="20"/>
  <c r="K53" i="20"/>
  <c r="K41" i="20"/>
  <c r="K33" i="19"/>
  <c r="Q33" i="19" s="1"/>
  <c r="L11" i="18"/>
  <c r="R11" i="18" s="1"/>
  <c r="L13" i="18"/>
  <c r="R13" i="18" s="1"/>
  <c r="L7" i="18"/>
  <c r="R7" i="18" s="1"/>
  <c r="L6" i="18"/>
  <c r="R6" i="18" s="1"/>
  <c r="L5" i="3"/>
  <c r="R5" i="3" s="1"/>
  <c r="L4" i="10"/>
  <c r="V4" i="10" s="1"/>
  <c r="L6" i="10"/>
  <c r="R6" i="10" s="1"/>
  <c r="K86" i="3"/>
  <c r="Q86" i="3" s="1"/>
  <c r="L84" i="19"/>
  <c r="L68" i="19"/>
  <c r="L52" i="19"/>
  <c r="L36" i="19"/>
  <c r="L80" i="19"/>
  <c r="L64" i="19"/>
  <c r="L48" i="19"/>
  <c r="L76" i="19"/>
  <c r="L60" i="19"/>
  <c r="L44" i="19"/>
  <c r="L33" i="19"/>
  <c r="L72" i="19"/>
  <c r="L56" i="19"/>
  <c r="L40" i="19"/>
  <c r="L49" i="19"/>
  <c r="L61" i="19"/>
  <c r="L69" i="19"/>
  <c r="L77" i="19"/>
  <c r="L85" i="19"/>
  <c r="L41" i="19"/>
  <c r="L57" i="19"/>
  <c r="L65" i="19"/>
  <c r="L73" i="19"/>
  <c r="L81" i="19"/>
  <c r="L46" i="19"/>
  <c r="L58" i="19"/>
  <c r="L66" i="19"/>
  <c r="L74" i="19"/>
  <c r="L82" i="19"/>
  <c r="L47" i="19"/>
  <c r="L59" i="19"/>
  <c r="L67" i="19"/>
  <c r="L75" i="19"/>
  <c r="L83" i="19"/>
  <c r="L87" i="19"/>
  <c r="L113" i="19"/>
  <c r="L121" i="19"/>
  <c r="L129" i="19"/>
  <c r="L37" i="19"/>
  <c r="L45" i="19"/>
  <c r="L53" i="19"/>
  <c r="L50" i="19"/>
  <c r="L78" i="19"/>
  <c r="L35" i="19"/>
  <c r="L63" i="19"/>
  <c r="L109" i="19"/>
  <c r="L119" i="19"/>
  <c r="L131" i="19"/>
  <c r="L91" i="19"/>
  <c r="L95" i="19"/>
  <c r="L99" i="19"/>
  <c r="L103" i="19"/>
  <c r="L108" i="19"/>
  <c r="L116" i="19"/>
  <c r="L124" i="19"/>
  <c r="L132" i="19"/>
  <c r="L38" i="19"/>
  <c r="L70" i="19"/>
  <c r="L43" i="19"/>
  <c r="L55" i="19"/>
  <c r="L111" i="19"/>
  <c r="L123" i="19"/>
  <c r="L133" i="19"/>
  <c r="L88" i="19"/>
  <c r="L92" i="19"/>
  <c r="L96" i="19"/>
  <c r="L100" i="19"/>
  <c r="L104" i="19"/>
  <c r="L110" i="19"/>
  <c r="L118" i="19"/>
  <c r="L126" i="19"/>
  <c r="L34" i="19"/>
  <c r="L79" i="19"/>
  <c r="L107" i="19"/>
  <c r="L127" i="19"/>
  <c r="L94" i="19"/>
  <c r="L102" i="19"/>
  <c r="L114" i="19"/>
  <c r="L130" i="19"/>
  <c r="L54" i="19"/>
  <c r="L39" i="19"/>
  <c r="L115" i="19"/>
  <c r="L89" i="19"/>
  <c r="L97" i="19"/>
  <c r="L105" i="19"/>
  <c r="L120" i="19"/>
  <c r="L62" i="19"/>
  <c r="L51" i="19"/>
  <c r="L117" i="19"/>
  <c r="L90" i="19"/>
  <c r="L98" i="19"/>
  <c r="L106" i="19"/>
  <c r="L122" i="19"/>
  <c r="L42" i="19"/>
  <c r="L86" i="19"/>
  <c r="L71" i="19"/>
  <c r="L125" i="19"/>
  <c r="L93" i="19"/>
  <c r="L101" i="19"/>
  <c r="L112" i="19"/>
  <c r="L128" i="19"/>
  <c r="K43" i="19"/>
  <c r="K75" i="19"/>
  <c r="K44" i="19"/>
  <c r="K129" i="19"/>
  <c r="K121" i="19"/>
  <c r="K113" i="19"/>
  <c r="K87" i="19"/>
  <c r="K130" i="19"/>
  <c r="K122" i="19"/>
  <c r="K114" i="19"/>
  <c r="K35" i="19"/>
  <c r="K36" i="19"/>
  <c r="K52" i="19"/>
  <c r="K133" i="19"/>
  <c r="K125" i="19"/>
  <c r="K117" i="19"/>
  <c r="K109" i="19"/>
  <c r="K126" i="19"/>
  <c r="K118" i="19"/>
  <c r="K110" i="19"/>
  <c r="K104" i="19"/>
  <c r="K100" i="19"/>
  <c r="K96" i="19"/>
  <c r="K92" i="19"/>
  <c r="K88" i="19"/>
  <c r="K55" i="19"/>
  <c r="K41" i="19"/>
  <c r="K42" i="19"/>
  <c r="K64" i="19"/>
  <c r="K80" i="19"/>
  <c r="K127" i="19"/>
  <c r="K111" i="19"/>
  <c r="K120" i="19"/>
  <c r="K106" i="19"/>
  <c r="K101" i="19"/>
  <c r="K95" i="19"/>
  <c r="K90" i="19"/>
  <c r="K47" i="19"/>
  <c r="K37" i="19"/>
  <c r="K57" i="19"/>
  <c r="K69" i="19"/>
  <c r="K51" i="19"/>
  <c r="K83" i="19"/>
  <c r="K54" i="19"/>
  <c r="K74" i="19"/>
  <c r="K86" i="19"/>
  <c r="K71" i="19"/>
  <c r="K68" i="19"/>
  <c r="K84" i="19"/>
  <c r="K123" i="19"/>
  <c r="K107" i="19"/>
  <c r="K132" i="19"/>
  <c r="K116" i="19"/>
  <c r="K105" i="19"/>
  <c r="K99" i="19"/>
  <c r="K94" i="19"/>
  <c r="K89" i="19"/>
  <c r="K63" i="19"/>
  <c r="K45" i="19"/>
  <c r="K61" i="19"/>
  <c r="K81" i="19"/>
  <c r="K59" i="19"/>
  <c r="K50" i="19"/>
  <c r="K66" i="19"/>
  <c r="K78" i="19"/>
  <c r="K76" i="19"/>
  <c r="K115" i="19"/>
  <c r="K124" i="19"/>
  <c r="K102" i="19"/>
  <c r="K91" i="19"/>
  <c r="K53" i="19"/>
  <c r="K73" i="19"/>
  <c r="K38" i="19"/>
  <c r="K46" i="19"/>
  <c r="K58" i="19"/>
  <c r="K39" i="19"/>
  <c r="K56" i="19"/>
  <c r="K112" i="19"/>
  <c r="K98" i="19"/>
  <c r="K77" i="19"/>
  <c r="K62" i="19"/>
  <c r="K82" i="19"/>
  <c r="K79" i="19"/>
  <c r="K48" i="19"/>
  <c r="K60" i="19"/>
  <c r="K131" i="19"/>
  <c r="K108" i="19"/>
  <c r="K97" i="19"/>
  <c r="K49" i="19"/>
  <c r="K85" i="19"/>
  <c r="K34" i="19"/>
  <c r="K70" i="19"/>
  <c r="K40" i="19"/>
  <c r="K72" i="19"/>
  <c r="K119" i="19"/>
  <c r="K128" i="19"/>
  <c r="K103" i="19"/>
  <c r="K93" i="19"/>
  <c r="K65" i="19"/>
  <c r="K67" i="19"/>
  <c r="K25" i="18"/>
  <c r="Q25" i="18" s="1"/>
  <c r="K16" i="18"/>
  <c r="Q16" i="18" s="1"/>
  <c r="K17" i="18"/>
  <c r="Q17" i="18" s="1"/>
  <c r="K21" i="18"/>
  <c r="Q21" i="18" s="1"/>
  <c r="L24" i="18"/>
  <c r="R24" i="18" s="1"/>
  <c r="L16" i="18"/>
  <c r="R16" i="18" s="1"/>
  <c r="K16" i="14"/>
  <c r="Q16" i="14" s="1"/>
  <c r="K14" i="18"/>
  <c r="Q14" i="18" s="1"/>
  <c r="L21" i="18"/>
  <c r="R21" i="18" s="1"/>
  <c r="K22" i="18"/>
  <c r="Q4" i="18"/>
  <c r="U4" i="18"/>
  <c r="T4" i="18"/>
  <c r="U3" i="18"/>
  <c r="T3" i="18"/>
  <c r="Q3" i="18"/>
  <c r="L29" i="18"/>
  <c r="L31" i="18"/>
  <c r="L15" i="18"/>
  <c r="M120" i="18"/>
  <c r="S120" i="18" s="1"/>
  <c r="M72" i="18"/>
  <c r="S72" i="18" s="1"/>
  <c r="M36" i="18"/>
  <c r="S36" i="18" s="1"/>
  <c r="M109" i="18"/>
  <c r="S109" i="18" s="1"/>
  <c r="M13" i="18"/>
  <c r="S13" i="18" s="1"/>
  <c r="M129" i="18"/>
  <c r="S129" i="18" s="1"/>
  <c r="M98" i="18"/>
  <c r="S98" i="18" s="1"/>
  <c r="M125" i="18"/>
  <c r="S125" i="18" s="1"/>
  <c r="M74" i="18"/>
  <c r="S74" i="18" s="1"/>
  <c r="M78" i="18"/>
  <c r="S78" i="18" s="1"/>
  <c r="M99" i="18"/>
  <c r="S99" i="18" s="1"/>
  <c r="M119" i="18"/>
  <c r="S119" i="18" s="1"/>
  <c r="M57" i="18"/>
  <c r="S57" i="18" s="1"/>
  <c r="M60" i="18"/>
  <c r="S60" i="18" s="1"/>
  <c r="M59" i="18"/>
  <c r="S59" i="18" s="1"/>
  <c r="M35" i="18"/>
  <c r="S35" i="18" s="1"/>
  <c r="M17" i="18"/>
  <c r="S17" i="18" s="1"/>
  <c r="M22" i="18"/>
  <c r="S22" i="18" s="1"/>
  <c r="M81" i="18"/>
  <c r="S81" i="18" s="1"/>
  <c r="M34" i="18"/>
  <c r="S34" i="18" s="1"/>
  <c r="M8" i="18"/>
  <c r="S8" i="18" s="1"/>
  <c r="M63" i="18"/>
  <c r="S63" i="18" s="1"/>
  <c r="M94" i="18"/>
  <c r="S94" i="18" s="1"/>
  <c r="M90" i="18"/>
  <c r="S90" i="18" s="1"/>
  <c r="M68" i="18"/>
  <c r="S68" i="18" s="1"/>
  <c r="M105" i="18"/>
  <c r="S105" i="18" s="1"/>
  <c r="M40" i="18"/>
  <c r="S40" i="18" s="1"/>
  <c r="M104" i="18"/>
  <c r="S104" i="18" s="1"/>
  <c r="M111" i="18"/>
  <c r="S111" i="18" s="1"/>
  <c r="M31" i="18"/>
  <c r="S31" i="18" s="1"/>
  <c r="M127" i="18"/>
  <c r="S127" i="18" s="1"/>
  <c r="M117" i="18"/>
  <c r="S117" i="18" s="1"/>
  <c r="M42" i="18"/>
  <c r="S42" i="18" s="1"/>
  <c r="M45" i="18"/>
  <c r="S45" i="18" s="1"/>
  <c r="M28" i="18"/>
  <c r="S28" i="18" s="1"/>
  <c r="K23" i="18"/>
  <c r="L33" i="18"/>
  <c r="R33" i="18" s="1"/>
  <c r="K8" i="18"/>
  <c r="K18" i="18"/>
  <c r="K24" i="18"/>
  <c r="K27" i="18"/>
  <c r="K29" i="18"/>
  <c r="K13" i="18"/>
  <c r="M7" i="18"/>
  <c r="S7" i="18" s="1"/>
  <c r="L19" i="18"/>
  <c r="L27" i="18"/>
  <c r="L20" i="18"/>
  <c r="L10" i="18"/>
  <c r="L28" i="18"/>
  <c r="L9" i="18"/>
  <c r="R4" i="18"/>
  <c r="V4" i="18"/>
  <c r="M64" i="18"/>
  <c r="S64" i="18" s="1"/>
  <c r="M49" i="18"/>
  <c r="S49" i="18" s="1"/>
  <c r="M43" i="18"/>
  <c r="S43" i="18" s="1"/>
  <c r="M71" i="18"/>
  <c r="S71" i="18" s="1"/>
  <c r="M115" i="18"/>
  <c r="S115" i="18" s="1"/>
  <c r="M44" i="18"/>
  <c r="S44" i="18" s="1"/>
  <c r="M18" i="18"/>
  <c r="S18" i="18" s="1"/>
  <c r="M29" i="18"/>
  <c r="S29" i="18" s="1"/>
  <c r="M87" i="18"/>
  <c r="S87" i="18" s="1"/>
  <c r="M66" i="18"/>
  <c r="S66" i="18" s="1"/>
  <c r="M51" i="18"/>
  <c r="S51" i="18" s="1"/>
  <c r="M77" i="18"/>
  <c r="S77" i="18" s="1"/>
  <c r="M41" i="18"/>
  <c r="S41" i="18" s="1"/>
  <c r="M106" i="18"/>
  <c r="S106" i="18" s="1"/>
  <c r="M97" i="18"/>
  <c r="S97" i="18" s="1"/>
  <c r="M58" i="18"/>
  <c r="S58" i="18" s="1"/>
  <c r="M80" i="18"/>
  <c r="S80" i="18" s="1"/>
  <c r="M53" i="18"/>
  <c r="S53" i="18" s="1"/>
  <c r="M121" i="18"/>
  <c r="S121" i="18" s="1"/>
  <c r="M48" i="18"/>
  <c r="S48" i="18" s="1"/>
  <c r="M47" i="18"/>
  <c r="S47" i="18" s="1"/>
  <c r="M30" i="18"/>
  <c r="S30" i="18" s="1"/>
  <c r="M122" i="18"/>
  <c r="S122" i="18" s="1"/>
  <c r="M10" i="18"/>
  <c r="S10" i="18" s="1"/>
  <c r="M102" i="18"/>
  <c r="S102" i="18" s="1"/>
  <c r="M92" i="18"/>
  <c r="S92" i="18" s="1"/>
  <c r="M95" i="18"/>
  <c r="S95" i="18" s="1"/>
  <c r="M85" i="18"/>
  <c r="S85" i="18" s="1"/>
  <c r="M21" i="18"/>
  <c r="S21" i="18" s="1"/>
  <c r="M15" i="18"/>
  <c r="S15" i="18" s="1"/>
  <c r="M12" i="18"/>
  <c r="S12" i="18" s="1"/>
  <c r="K28" i="18"/>
  <c r="K30" i="18"/>
  <c r="L30" i="18"/>
  <c r="L17" i="18"/>
  <c r="L14" i="18"/>
  <c r="M25" i="18"/>
  <c r="S25" i="18" s="1"/>
  <c r="M113" i="18"/>
  <c r="S113" i="18" s="1"/>
  <c r="M84" i="18"/>
  <c r="S84" i="18" s="1"/>
  <c r="M24" i="18"/>
  <c r="S24" i="18" s="1"/>
  <c r="M75" i="18"/>
  <c r="S75" i="18" s="1"/>
  <c r="M131" i="18"/>
  <c r="S131" i="18" s="1"/>
  <c r="M100" i="18"/>
  <c r="S100" i="18" s="1"/>
  <c r="M86" i="18"/>
  <c r="S86" i="18" s="1"/>
  <c r="M76" i="18"/>
  <c r="S76" i="18" s="1"/>
  <c r="M61" i="18"/>
  <c r="S61" i="18" s="1"/>
  <c r="M110" i="18"/>
  <c r="S110" i="18" s="1"/>
  <c r="M54" i="18"/>
  <c r="S54" i="18" s="1"/>
  <c r="M130" i="18"/>
  <c r="S130" i="18" s="1"/>
  <c r="M38" i="18"/>
  <c r="S38" i="18" s="1"/>
  <c r="M91" i="18"/>
  <c r="S91" i="18" s="1"/>
  <c r="M11" i="18"/>
  <c r="S11" i="18" s="1"/>
  <c r="M96" i="18"/>
  <c r="S96" i="18" s="1"/>
  <c r="M107" i="18"/>
  <c r="S107" i="18" s="1"/>
  <c r="M89" i="18"/>
  <c r="S89" i="18" s="1"/>
  <c r="M32" i="18"/>
  <c r="S32" i="18" s="1"/>
  <c r="M27" i="18"/>
  <c r="S27" i="18" s="1"/>
  <c r="M14" i="18"/>
  <c r="S14" i="18" s="1"/>
  <c r="M123" i="18"/>
  <c r="S123" i="18" s="1"/>
  <c r="M37" i="18"/>
  <c r="S37" i="18" s="1"/>
  <c r="M112" i="18"/>
  <c r="S112" i="18" s="1"/>
  <c r="M101" i="18"/>
  <c r="S101" i="18" s="1"/>
  <c r="M9" i="18"/>
  <c r="S9" i="18" s="1"/>
  <c r="M116" i="18"/>
  <c r="S116" i="18" s="1"/>
  <c r="M65" i="18"/>
  <c r="S65" i="18" s="1"/>
  <c r="L8" i="14"/>
  <c r="R8" i="14" s="1"/>
  <c r="M67" i="18"/>
  <c r="S67" i="18" s="1"/>
  <c r="K20" i="18"/>
  <c r="K26" i="18"/>
  <c r="K10" i="18"/>
  <c r="K12" i="18"/>
  <c r="K11" i="18"/>
  <c r="M39" i="18"/>
  <c r="S39" i="18" s="1"/>
  <c r="L23" i="18"/>
  <c r="L18" i="18"/>
  <c r="L26" i="18"/>
  <c r="L22" i="18"/>
  <c r="L25" i="18"/>
  <c r="L12" i="18"/>
  <c r="K31" i="18"/>
  <c r="M19" i="18"/>
  <c r="S19" i="18" s="1"/>
  <c r="M55" i="18"/>
  <c r="S55" i="18" s="1"/>
  <c r="M33" i="18"/>
  <c r="S33" i="18" s="1"/>
  <c r="M73" i="18"/>
  <c r="S73" i="18" s="1"/>
  <c r="M23" i="18"/>
  <c r="S23" i="18" s="1"/>
  <c r="M124" i="18"/>
  <c r="S124" i="18" s="1"/>
  <c r="M93" i="18"/>
  <c r="S93" i="18" s="1"/>
  <c r="M46" i="18"/>
  <c r="S46" i="18" s="1"/>
  <c r="M128" i="18"/>
  <c r="S128" i="18" s="1"/>
  <c r="M56" i="18"/>
  <c r="S56" i="18" s="1"/>
  <c r="M52" i="18"/>
  <c r="S52" i="18" s="1"/>
  <c r="M83" i="18"/>
  <c r="S83" i="18" s="1"/>
  <c r="M26" i="18"/>
  <c r="S26" i="18" s="1"/>
  <c r="M118" i="18"/>
  <c r="S118" i="18" s="1"/>
  <c r="M103" i="18"/>
  <c r="S103" i="18" s="1"/>
  <c r="M62" i="18"/>
  <c r="S62" i="18" s="1"/>
  <c r="M132" i="18"/>
  <c r="S132" i="18" s="1"/>
  <c r="M133" i="18"/>
  <c r="S133" i="18" s="1"/>
  <c r="M50" i="18"/>
  <c r="S50" i="18" s="1"/>
  <c r="M88" i="18"/>
  <c r="S88" i="18" s="1"/>
  <c r="M69" i="18"/>
  <c r="S69" i="18" s="1"/>
  <c r="M6" i="18"/>
  <c r="S6" i="18" s="1"/>
  <c r="M126" i="18"/>
  <c r="S126" i="18" s="1"/>
  <c r="M108" i="18"/>
  <c r="S108" i="18" s="1"/>
  <c r="M114" i="18"/>
  <c r="S114" i="18" s="1"/>
  <c r="M20" i="18"/>
  <c r="S20" i="18" s="1"/>
  <c r="M79" i="18"/>
  <c r="S79" i="18" s="1"/>
  <c r="M70" i="18"/>
  <c r="S70" i="18" s="1"/>
  <c r="M82" i="18"/>
  <c r="S82" i="18" s="1"/>
  <c r="R3" i="18"/>
  <c r="V3" i="18"/>
  <c r="K86" i="18"/>
  <c r="K94" i="18"/>
  <c r="K102" i="18"/>
  <c r="K110" i="18"/>
  <c r="K118" i="18"/>
  <c r="K126" i="18"/>
  <c r="K104" i="18"/>
  <c r="K116" i="18"/>
  <c r="K124" i="18"/>
  <c r="K132" i="18"/>
  <c r="K60" i="18"/>
  <c r="K70" i="18"/>
  <c r="K76" i="18"/>
  <c r="K54" i="18"/>
  <c r="K33" i="18"/>
  <c r="K35" i="18"/>
  <c r="K37" i="18"/>
  <c r="K39" i="18"/>
  <c r="K41" i="18"/>
  <c r="K43" i="18"/>
  <c r="K45" i="18"/>
  <c r="K47" i="18"/>
  <c r="K49" i="18"/>
  <c r="K51" i="18"/>
  <c r="K53" i="18"/>
  <c r="K92" i="18"/>
  <c r="K108" i="18"/>
  <c r="K56" i="18"/>
  <c r="K66" i="18"/>
  <c r="K72" i="18"/>
  <c r="K82" i="18"/>
  <c r="K100" i="18"/>
  <c r="K98" i="18"/>
  <c r="K114" i="18"/>
  <c r="K130" i="18"/>
  <c r="K112" i="18"/>
  <c r="K128" i="18"/>
  <c r="K64" i="18"/>
  <c r="K80" i="18"/>
  <c r="K95" i="18"/>
  <c r="K111" i="18"/>
  <c r="K127" i="18"/>
  <c r="K90" i="18"/>
  <c r="K106" i="18"/>
  <c r="K122" i="18"/>
  <c r="K96" i="18"/>
  <c r="K120" i="18"/>
  <c r="K68" i="18"/>
  <c r="K55" i="18"/>
  <c r="K87" i="18"/>
  <c r="K103" i="18"/>
  <c r="K119" i="18"/>
  <c r="K61" i="18"/>
  <c r="K77" i="18"/>
  <c r="K85" i="18"/>
  <c r="K101" i="18"/>
  <c r="K117" i="18"/>
  <c r="K133" i="18"/>
  <c r="K34" i="18"/>
  <c r="K42" i="18"/>
  <c r="K50" i="18"/>
  <c r="K71" i="18"/>
  <c r="K65" i="18"/>
  <c r="K89" i="18"/>
  <c r="K121" i="18"/>
  <c r="K88" i="18"/>
  <c r="K36" i="18"/>
  <c r="K44" i="18"/>
  <c r="K52" i="18"/>
  <c r="K62" i="18"/>
  <c r="K74" i="18"/>
  <c r="K59" i="18"/>
  <c r="K75" i="18"/>
  <c r="K69" i="18"/>
  <c r="K38" i="18"/>
  <c r="K46" i="18"/>
  <c r="K84" i="18"/>
  <c r="K63" i="18"/>
  <c r="K79" i="18"/>
  <c r="K73" i="18"/>
  <c r="K105" i="18"/>
  <c r="K32" i="18"/>
  <c r="K40" i="18"/>
  <c r="K48" i="18"/>
  <c r="K58" i="18"/>
  <c r="K78" i="18"/>
  <c r="K67" i="18"/>
  <c r="K83" i="18"/>
  <c r="K91" i="18"/>
  <c r="K99" i="18"/>
  <c r="K107" i="18"/>
  <c r="K115" i="18"/>
  <c r="K123" i="18"/>
  <c r="K131" i="18"/>
  <c r="K57" i="18"/>
  <c r="K81" i="18"/>
  <c r="K93" i="18"/>
  <c r="K113" i="18"/>
  <c r="K125" i="18"/>
  <c r="K97" i="18"/>
  <c r="K129" i="18"/>
  <c r="K109" i="18"/>
  <c r="L83" i="18"/>
  <c r="L85" i="18"/>
  <c r="L57" i="18"/>
  <c r="L36" i="18"/>
  <c r="L40" i="18"/>
  <c r="L44" i="18"/>
  <c r="L48" i="18"/>
  <c r="L52" i="18"/>
  <c r="L62" i="18"/>
  <c r="L78" i="18"/>
  <c r="L77" i="18"/>
  <c r="L67" i="18"/>
  <c r="L93" i="18"/>
  <c r="L109" i="18"/>
  <c r="L89" i="18"/>
  <c r="L65" i="18"/>
  <c r="L37" i="18"/>
  <c r="L41" i="18"/>
  <c r="L45" i="18"/>
  <c r="L49" i="18"/>
  <c r="L53" i="18"/>
  <c r="L63" i="18"/>
  <c r="L79" i="18"/>
  <c r="L58" i="18"/>
  <c r="L74" i="18"/>
  <c r="L97" i="18"/>
  <c r="L87" i="18"/>
  <c r="L95" i="18"/>
  <c r="L103" i="18"/>
  <c r="L111" i="18"/>
  <c r="L119" i="18"/>
  <c r="L127" i="18"/>
  <c r="L117" i="18"/>
  <c r="L125" i="18"/>
  <c r="L133" i="18"/>
  <c r="L56" i="18"/>
  <c r="L73" i="18"/>
  <c r="L38" i="18"/>
  <c r="L46" i="18"/>
  <c r="L54" i="18"/>
  <c r="L61" i="18"/>
  <c r="L75" i="18"/>
  <c r="L60" i="18"/>
  <c r="L68" i="18"/>
  <c r="L76" i="18"/>
  <c r="L90" i="18"/>
  <c r="L106" i="18"/>
  <c r="L122" i="18"/>
  <c r="L34" i="18"/>
  <c r="L42" i="18"/>
  <c r="L50" i="18"/>
  <c r="L70" i="18"/>
  <c r="L59" i="18"/>
  <c r="L64" i="18"/>
  <c r="L72" i="18"/>
  <c r="L80" i="18"/>
  <c r="L98" i="18"/>
  <c r="L114" i="18"/>
  <c r="L130" i="18"/>
  <c r="L96" i="18"/>
  <c r="L112" i="18"/>
  <c r="L128" i="18"/>
  <c r="L81" i="18"/>
  <c r="L47" i="18"/>
  <c r="L69" i="18"/>
  <c r="L99" i="18"/>
  <c r="L131" i="18"/>
  <c r="L113" i="18"/>
  <c r="L108" i="18"/>
  <c r="L35" i="18"/>
  <c r="L51" i="18"/>
  <c r="L66" i="18"/>
  <c r="L107" i="18"/>
  <c r="L121" i="18"/>
  <c r="L86" i="18"/>
  <c r="L94" i="18"/>
  <c r="L102" i="18"/>
  <c r="L118" i="18"/>
  <c r="L126" i="18"/>
  <c r="L39" i="18"/>
  <c r="L55" i="18"/>
  <c r="L82" i="18"/>
  <c r="L105" i="18"/>
  <c r="L115" i="18"/>
  <c r="L129" i="18"/>
  <c r="L92" i="18"/>
  <c r="L124" i="18"/>
  <c r="L43" i="18"/>
  <c r="L71" i="18"/>
  <c r="L91" i="18"/>
  <c r="L123" i="18"/>
  <c r="L101" i="18"/>
  <c r="L88" i="18"/>
  <c r="L100" i="18"/>
  <c r="L120" i="18"/>
  <c r="L132" i="18"/>
  <c r="L110" i="18"/>
  <c r="L84" i="18"/>
  <c r="L104" i="18"/>
  <c r="L116" i="18"/>
  <c r="L32" i="18"/>
  <c r="L11" i="14"/>
  <c r="R11" i="14" s="1"/>
  <c r="L63" i="14"/>
  <c r="R63" i="14" s="1"/>
  <c r="L10" i="14"/>
  <c r="R10" i="14" s="1"/>
  <c r="L18" i="14"/>
  <c r="R18" i="14" s="1"/>
  <c r="L9" i="14"/>
  <c r="R9" i="14" s="1"/>
  <c r="L85" i="14"/>
  <c r="R85" i="14" s="1"/>
  <c r="L102" i="14"/>
  <c r="R102" i="14" s="1"/>
  <c r="L48" i="14"/>
  <c r="R48" i="14" s="1"/>
  <c r="K29" i="14"/>
  <c r="K31" i="14"/>
  <c r="Q31" i="14" s="1"/>
  <c r="K13" i="14"/>
  <c r="Q13" i="14" s="1"/>
  <c r="L44" i="14"/>
  <c r="R44" i="14" s="1"/>
  <c r="L29" i="14"/>
  <c r="R29" i="14" s="1"/>
  <c r="L89" i="14"/>
  <c r="R89" i="14" s="1"/>
  <c r="L65" i="14"/>
  <c r="R65" i="14" s="1"/>
  <c r="L74" i="14"/>
  <c r="R74" i="14" s="1"/>
  <c r="K93" i="14"/>
  <c r="K36" i="14"/>
  <c r="K108" i="14"/>
  <c r="Q108" i="14" s="1"/>
  <c r="K7" i="14"/>
  <c r="Q7" i="14" s="1"/>
  <c r="L105" i="14"/>
  <c r="L114" i="14"/>
  <c r="R114" i="14" s="1"/>
  <c r="L51" i="14"/>
  <c r="R51" i="14" s="1"/>
  <c r="L123" i="14"/>
  <c r="R123" i="14" s="1"/>
  <c r="K33" i="14"/>
  <c r="Q33" i="14" s="1"/>
  <c r="K50" i="14"/>
  <c r="Q50" i="14" s="1"/>
  <c r="L38" i="14"/>
  <c r="K95" i="14"/>
  <c r="L50" i="14"/>
  <c r="R50" i="14" s="1"/>
  <c r="L40" i="14"/>
  <c r="R40" i="14" s="1"/>
  <c r="L7" i="14"/>
  <c r="R7" i="14" s="1"/>
  <c r="L97" i="14"/>
  <c r="R97" i="14" s="1"/>
  <c r="K26" i="14"/>
  <c r="Q26" i="14" s="1"/>
  <c r="K32" i="14"/>
  <c r="Q32" i="14" s="1"/>
  <c r="K104" i="14"/>
  <c r="Q104" i="14" s="1"/>
  <c r="K20" i="14"/>
  <c r="Q20" i="14" s="1"/>
  <c r="M52" i="14"/>
  <c r="M119" i="14"/>
  <c r="S119" i="14" s="1"/>
  <c r="M72" i="14"/>
  <c r="S72" i="14" s="1"/>
  <c r="M130" i="14"/>
  <c r="S130" i="14" s="1"/>
  <c r="M115" i="14"/>
  <c r="M127" i="14"/>
  <c r="S127" i="14" s="1"/>
  <c r="M70" i="14"/>
  <c r="S70" i="14" s="1"/>
  <c r="M107" i="14"/>
  <c r="S107" i="14" s="1"/>
  <c r="M61" i="14"/>
  <c r="M22" i="14"/>
  <c r="S22" i="14" s="1"/>
  <c r="M40" i="14"/>
  <c r="M89" i="14"/>
  <c r="S89" i="14" s="1"/>
  <c r="M43" i="14"/>
  <c r="S43" i="14" s="1"/>
  <c r="M129" i="14"/>
  <c r="M123" i="14"/>
  <c r="M58" i="14"/>
  <c r="S58" i="14" s="1"/>
  <c r="L120" i="14"/>
  <c r="R120" i="14" s="1"/>
  <c r="L88" i="14"/>
  <c r="L128" i="14"/>
  <c r="R128" i="14" s="1"/>
  <c r="L32" i="14"/>
  <c r="R32" i="14" s="1"/>
  <c r="L90" i="14"/>
  <c r="L113" i="14"/>
  <c r="R113" i="14" s="1"/>
  <c r="L26" i="14"/>
  <c r="R26" i="14" s="1"/>
  <c r="L104" i="14"/>
  <c r="R104" i="14" s="1"/>
  <c r="L80" i="14"/>
  <c r="R80" i="14" s="1"/>
  <c r="L55" i="14"/>
  <c r="R55" i="14" s="1"/>
  <c r="L87" i="14"/>
  <c r="R87" i="14" s="1"/>
  <c r="L64" i="14"/>
  <c r="R64" i="14" s="1"/>
  <c r="L94" i="14"/>
  <c r="R94" i="14" s="1"/>
  <c r="K71" i="14"/>
  <c r="Q71" i="14" s="1"/>
  <c r="K128" i="14"/>
  <c r="K116" i="14"/>
  <c r="Q116" i="14" s="1"/>
  <c r="K82" i="14"/>
  <c r="Q82" i="14" s="1"/>
  <c r="L115" i="14"/>
  <c r="R115" i="14" s="1"/>
  <c r="L22" i="14"/>
  <c r="L25" i="14"/>
  <c r="R25" i="14" s="1"/>
  <c r="L45" i="14"/>
  <c r="R45" i="14" s="1"/>
  <c r="L91" i="14"/>
  <c r="L68" i="14"/>
  <c r="R68" i="14" s="1"/>
  <c r="L75" i="14"/>
  <c r="R75" i="14" s="1"/>
  <c r="L36" i="14"/>
  <c r="R36" i="14" s="1"/>
  <c r="L112" i="14"/>
  <c r="R112" i="14" s="1"/>
  <c r="L77" i="14"/>
  <c r="L131" i="14"/>
  <c r="R131" i="14" s="1"/>
  <c r="L23" i="14"/>
  <c r="R23" i="14" s="1"/>
  <c r="K40" i="14"/>
  <c r="Q40" i="14" s="1"/>
  <c r="K109" i="14"/>
  <c r="Q109" i="14" s="1"/>
  <c r="K51" i="14"/>
  <c r="K28" i="14"/>
  <c r="Q28" i="14" s="1"/>
  <c r="K30" i="14"/>
  <c r="Q30" i="14" s="1"/>
  <c r="K90" i="14"/>
  <c r="Q90" i="14" s="1"/>
  <c r="K124" i="14"/>
  <c r="Q124" i="14" s="1"/>
  <c r="K48" i="14"/>
  <c r="K72" i="14"/>
  <c r="K88" i="14"/>
  <c r="Q88" i="14" s="1"/>
  <c r="K55" i="14"/>
  <c r="Q55" i="14" s="1"/>
  <c r="K120" i="14"/>
  <c r="K58" i="14"/>
  <c r="K117" i="14"/>
  <c r="Q117" i="14" s="1"/>
  <c r="K56" i="14"/>
  <c r="Q56" i="14" s="1"/>
  <c r="K112" i="14"/>
  <c r="K103" i="14"/>
  <c r="Q103" i="14" s="1"/>
  <c r="K83" i="14"/>
  <c r="Q83" i="14" s="1"/>
  <c r="K38" i="14"/>
  <c r="Q38" i="14" s="1"/>
  <c r="K65" i="14"/>
  <c r="K37" i="14"/>
  <c r="Q37" i="14" s="1"/>
  <c r="K129" i="14"/>
  <c r="Q129" i="14" s="1"/>
  <c r="K67" i="14"/>
  <c r="L46" i="14"/>
  <c r="R46" i="14" s="1"/>
  <c r="L70" i="14"/>
  <c r="R70" i="14" s="1"/>
  <c r="L132" i="14"/>
  <c r="R132" i="14" s="1"/>
  <c r="L54" i="14"/>
  <c r="L99" i="14"/>
  <c r="R99" i="14" s="1"/>
  <c r="L16" i="14"/>
  <c r="L34" i="14"/>
  <c r="R34" i="14" s="1"/>
  <c r="L82" i="14"/>
  <c r="L79" i="14"/>
  <c r="R79" i="14" s="1"/>
  <c r="L107" i="14"/>
  <c r="R107" i="14" s="1"/>
  <c r="L71" i="14"/>
  <c r="R71" i="14" s="1"/>
  <c r="L103" i="14"/>
  <c r="R103" i="14" s="1"/>
  <c r="L39" i="14"/>
  <c r="L58" i="14"/>
  <c r="L53" i="14"/>
  <c r="R53" i="14" s="1"/>
  <c r="L27" i="14"/>
  <c r="R27" i="14" s="1"/>
  <c r="L106" i="14"/>
  <c r="R106" i="14" s="1"/>
  <c r="L95" i="14"/>
  <c r="R95" i="14" s="1"/>
  <c r="L67" i="14"/>
  <c r="R67" i="14" s="1"/>
  <c r="L57" i="14"/>
  <c r="R57" i="14" s="1"/>
  <c r="L110" i="14"/>
  <c r="R110" i="14" s="1"/>
  <c r="L19" i="14"/>
  <c r="R19" i="14" s="1"/>
  <c r="L20" i="14"/>
  <c r="L83" i="14"/>
  <c r="R83" i="14" s="1"/>
  <c r="L30" i="14"/>
  <c r="R30" i="14" s="1"/>
  <c r="L43" i="14"/>
  <c r="R43" i="14" s="1"/>
  <c r="L13" i="14"/>
  <c r="R13" i="14" s="1"/>
  <c r="L14" i="14"/>
  <c r="R14" i="14" s="1"/>
  <c r="L56" i="14"/>
  <c r="R56" i="14" s="1"/>
  <c r="L125" i="14"/>
  <c r="R125" i="14" s="1"/>
  <c r="L117" i="14"/>
  <c r="R117" i="14" s="1"/>
  <c r="L111" i="14"/>
  <c r="R111" i="14" s="1"/>
  <c r="L72" i="14"/>
  <c r="R72" i="14" s="1"/>
  <c r="L108" i="14"/>
  <c r="R108" i="14" s="1"/>
  <c r="L98" i="14"/>
  <c r="R98" i="14" s="1"/>
  <c r="L84" i="14"/>
  <c r="R84" i="14" s="1"/>
  <c r="L93" i="14"/>
  <c r="R93" i="14" s="1"/>
  <c r="L33" i="14"/>
  <c r="R33" i="14" s="1"/>
  <c r="L59" i="14"/>
  <c r="L119" i="14"/>
  <c r="L130" i="14"/>
  <c r="L42" i="14"/>
  <c r="R42" i="14" s="1"/>
  <c r="L61" i="14"/>
  <c r="R61" i="14" s="1"/>
  <c r="L96" i="14"/>
  <c r="R96" i="14" s="1"/>
  <c r="L35" i="14"/>
  <c r="L126" i="14"/>
  <c r="R126" i="14" s="1"/>
  <c r="L69" i="14"/>
  <c r="R69" i="14" s="1"/>
  <c r="L86" i="14"/>
  <c r="R86" i="14" s="1"/>
  <c r="L47" i="14"/>
  <c r="R47" i="14" s="1"/>
  <c r="L133" i="14"/>
  <c r="R133" i="14" s="1"/>
  <c r="L109" i="14"/>
  <c r="R109" i="14" s="1"/>
  <c r="L28" i="14"/>
  <c r="R28" i="14" s="1"/>
  <c r="L21" i="14"/>
  <c r="R21" i="14" s="1"/>
  <c r="L41" i="14"/>
  <c r="R41" i="14" s="1"/>
  <c r="L127" i="14"/>
  <c r="R127" i="14" s="1"/>
  <c r="L60" i="14"/>
  <c r="R60" i="14" s="1"/>
  <c r="L81" i="14"/>
  <c r="R81" i="14" s="1"/>
  <c r="L62" i="14"/>
  <c r="L116" i="14"/>
  <c r="L37" i="14"/>
  <c r="R37" i="14" s="1"/>
  <c r="L76" i="14"/>
  <c r="L129" i="14"/>
  <c r="R129" i="14" s="1"/>
  <c r="L52" i="14"/>
  <c r="R52" i="14" s="1"/>
  <c r="L12" i="14"/>
  <c r="R12" i="14" s="1"/>
  <c r="L121" i="14"/>
  <c r="L15" i="14"/>
  <c r="R15" i="14" s="1"/>
  <c r="L78" i="14"/>
  <c r="R78" i="14" s="1"/>
  <c r="L92" i="14"/>
  <c r="L73" i="14"/>
  <c r="R73" i="14" s="1"/>
  <c r="L31" i="14"/>
  <c r="L124" i="14"/>
  <c r="R124" i="14" s="1"/>
  <c r="L49" i="14"/>
  <c r="R49" i="14" s="1"/>
  <c r="L122" i="14"/>
  <c r="R122" i="14" s="1"/>
  <c r="L17" i="14"/>
  <c r="L66" i="14"/>
  <c r="R66" i="14" s="1"/>
  <c r="L100" i="14"/>
  <c r="R100" i="14" s="1"/>
  <c r="L118" i="14"/>
  <c r="R118" i="14" s="1"/>
  <c r="L101" i="14"/>
  <c r="L24" i="14"/>
  <c r="K61" i="14"/>
  <c r="K84" i="14"/>
  <c r="Q84" i="14" s="1"/>
  <c r="K53" i="14"/>
  <c r="K86" i="14"/>
  <c r="Q86" i="14" s="1"/>
  <c r="K97" i="14"/>
  <c r="Q97" i="14" s="1"/>
  <c r="K130" i="14"/>
  <c r="K54" i="14"/>
  <c r="Q54" i="14" s="1"/>
  <c r="K24" i="14"/>
  <c r="Q24" i="14" s="1"/>
  <c r="K91" i="14"/>
  <c r="K43" i="14"/>
  <c r="K59" i="14"/>
  <c r="Q59" i="14" s="1"/>
  <c r="K94" i="14"/>
  <c r="Q94" i="14" s="1"/>
  <c r="K44" i="14"/>
  <c r="T44" i="14" s="1"/>
  <c r="K42" i="14"/>
  <c r="K96" i="14"/>
  <c r="K52" i="14"/>
  <c r="K45" i="14"/>
  <c r="Q45" i="14" s="1"/>
  <c r="K68" i="14"/>
  <c r="Q68" i="14" s="1"/>
  <c r="K17" i="14"/>
  <c r="Q17" i="14" s="1"/>
  <c r="K64" i="14"/>
  <c r="K118" i="14"/>
  <c r="Q118" i="14" s="1"/>
  <c r="K99" i="14"/>
  <c r="Q99" i="14" s="1"/>
  <c r="K81" i="14"/>
  <c r="Q81" i="14" s="1"/>
  <c r="K18" i="14"/>
  <c r="K21" i="14"/>
  <c r="K131" i="14"/>
  <c r="Q131" i="14" s="1"/>
  <c r="M20" i="14"/>
  <c r="M94" i="14"/>
  <c r="M6" i="14"/>
  <c r="S6" i="14" s="1"/>
  <c r="M100" i="14"/>
  <c r="S100" i="14" s="1"/>
  <c r="M114" i="14"/>
  <c r="M86" i="14"/>
  <c r="S86" i="14" s="1"/>
  <c r="M9" i="14"/>
  <c r="M109" i="14"/>
  <c r="S109" i="14" s="1"/>
  <c r="M26" i="14"/>
  <c r="S26" i="14" s="1"/>
  <c r="M31" i="14"/>
  <c r="S31" i="14" s="1"/>
  <c r="M56" i="14"/>
  <c r="S56" i="14" s="1"/>
  <c r="M11" i="14"/>
  <c r="S11" i="14" s="1"/>
  <c r="M113" i="14"/>
  <c r="S113" i="14" s="1"/>
  <c r="M44" i="14"/>
  <c r="M87" i="14"/>
  <c r="S87" i="14" s="1"/>
  <c r="M30" i="14"/>
  <c r="S30" i="14" s="1"/>
  <c r="M90" i="14"/>
  <c r="S90" i="14" s="1"/>
  <c r="M69" i="14"/>
  <c r="M66" i="14"/>
  <c r="S66" i="14" s="1"/>
  <c r="M88" i="14"/>
  <c r="M47" i="14"/>
  <c r="S47" i="14" s="1"/>
  <c r="M92" i="14"/>
  <c r="S92" i="14" s="1"/>
  <c r="M97" i="14"/>
  <c r="M77" i="14"/>
  <c r="M133" i="14"/>
  <c r="S133" i="14" s="1"/>
  <c r="M23" i="14"/>
  <c r="M35" i="14"/>
  <c r="S35" i="14" s="1"/>
  <c r="M49" i="14"/>
  <c r="S49" i="14" s="1"/>
  <c r="M93" i="14"/>
  <c r="S93" i="14" s="1"/>
  <c r="M132" i="14"/>
  <c r="S132" i="14" s="1"/>
  <c r="M57" i="14"/>
  <c r="S57" i="14" s="1"/>
  <c r="M91" i="14"/>
  <c r="S91" i="14" s="1"/>
  <c r="M81" i="14"/>
  <c r="S81" i="14" s="1"/>
  <c r="M42" i="14"/>
  <c r="S42" i="14" s="1"/>
  <c r="M125" i="14"/>
  <c r="S125" i="14" s="1"/>
  <c r="M118" i="14"/>
  <c r="M112" i="14"/>
  <c r="M95" i="14"/>
  <c r="S95" i="14" s="1"/>
  <c r="M12" i="14"/>
  <c r="S12" i="14" s="1"/>
  <c r="M106" i="14"/>
  <c r="M79" i="14"/>
  <c r="S79" i="14" s="1"/>
  <c r="M29" i="14"/>
  <c r="S29" i="14" s="1"/>
  <c r="M65" i="14"/>
  <c r="M120" i="14"/>
  <c r="S120" i="14" s="1"/>
  <c r="M33" i="14"/>
  <c r="S33" i="14" s="1"/>
  <c r="M103" i="14"/>
  <c r="S103" i="14" s="1"/>
  <c r="M85" i="14"/>
  <c r="M36" i="14"/>
  <c r="S36" i="14" s="1"/>
  <c r="M14" i="14"/>
  <c r="M98" i="14"/>
  <c r="S98" i="14" s="1"/>
  <c r="M83" i="14"/>
  <c r="S83" i="14" s="1"/>
  <c r="M71" i="14"/>
  <c r="S71" i="14" s="1"/>
  <c r="M75" i="14"/>
  <c r="S75" i="14" s="1"/>
  <c r="M128" i="14"/>
  <c r="S128" i="14" s="1"/>
  <c r="M17" i="14"/>
  <c r="S17" i="14" s="1"/>
  <c r="M62" i="14"/>
  <c r="M64" i="14"/>
  <c r="M28" i="14"/>
  <c r="M25" i="14"/>
  <c r="S25" i="14" s="1"/>
  <c r="M55" i="14"/>
  <c r="S55" i="14" s="1"/>
  <c r="M108" i="14"/>
  <c r="S108" i="14" s="1"/>
  <c r="M16" i="14"/>
  <c r="S16" i="14" s="1"/>
  <c r="M38" i="14"/>
  <c r="M21" i="14"/>
  <c r="M24" i="14"/>
  <c r="M13" i="14"/>
  <c r="S13" i="14" s="1"/>
  <c r="M67" i="14"/>
  <c r="S67" i="14" s="1"/>
  <c r="M76" i="14"/>
  <c r="S76" i="14" s="1"/>
  <c r="M34" i="14"/>
  <c r="S34" i="14" s="1"/>
  <c r="M7" i="14"/>
  <c r="S7" i="14" s="1"/>
  <c r="M121" i="14"/>
  <c r="S121" i="14" s="1"/>
  <c r="M19" i="14"/>
  <c r="S19" i="14" s="1"/>
  <c r="M10" i="14"/>
  <c r="M60" i="14"/>
  <c r="S60" i="14" s="1"/>
  <c r="M32" i="14"/>
  <c r="S32" i="14" s="1"/>
  <c r="M84" i="14"/>
  <c r="S84" i="14" s="1"/>
  <c r="M53" i="14"/>
  <c r="S53" i="14" s="1"/>
  <c r="M50" i="14"/>
  <c r="S50" i="14" s="1"/>
  <c r="M18" i="14"/>
  <c r="S18" i="14" s="1"/>
  <c r="M101" i="14"/>
  <c r="S101" i="14" s="1"/>
  <c r="M68" i="14"/>
  <c r="S68" i="14" s="1"/>
  <c r="M122" i="14"/>
  <c r="S122" i="14" s="1"/>
  <c r="M15" i="14"/>
  <c r="S15" i="14" s="1"/>
  <c r="M8" i="14"/>
  <c r="M39" i="14"/>
  <c r="S39" i="14" s="1"/>
  <c r="M27" i="14"/>
  <c r="S27" i="14" s="1"/>
  <c r="M46" i="14"/>
  <c r="S46" i="14" s="1"/>
  <c r="M63" i="14"/>
  <c r="S63" i="14" s="1"/>
  <c r="M48" i="14"/>
  <c r="M45" i="14"/>
  <c r="M131" i="14"/>
  <c r="S131" i="14" s="1"/>
  <c r="M59" i="14"/>
  <c r="M104" i="14"/>
  <c r="S104" i="14" s="1"/>
  <c r="M41" i="14"/>
  <c r="M82" i="14"/>
  <c r="S82" i="14" s="1"/>
  <c r="M96" i="14"/>
  <c r="S96" i="14" s="1"/>
  <c r="M124" i="14"/>
  <c r="S124" i="14" s="1"/>
  <c r="M80" i="14"/>
  <c r="S80" i="14" s="1"/>
  <c r="M110" i="14"/>
  <c r="S110" i="14" s="1"/>
  <c r="M74" i="14"/>
  <c r="S74" i="14" s="1"/>
  <c r="M99" i="14"/>
  <c r="S99" i="14" s="1"/>
  <c r="M116" i="14"/>
  <c r="S116" i="14" s="1"/>
  <c r="M54" i="14"/>
  <c r="S54" i="14" s="1"/>
  <c r="K74" i="14"/>
  <c r="Q74" i="14" s="1"/>
  <c r="K92" i="14"/>
  <c r="Q92" i="14" s="1"/>
  <c r="K27" i="14"/>
  <c r="K127" i="14"/>
  <c r="Q127" i="14" s="1"/>
  <c r="K122" i="14"/>
  <c r="K126" i="14"/>
  <c r="Q126" i="14" s="1"/>
  <c r="K121" i="14"/>
  <c r="Q121" i="14" s="1"/>
  <c r="K110" i="14"/>
  <c r="Q110" i="14" s="1"/>
  <c r="K46" i="14"/>
  <c r="T46" i="14" s="1"/>
  <c r="K62" i="14"/>
  <c r="Q62" i="14" s="1"/>
  <c r="K19" i="14"/>
  <c r="K114" i="14"/>
  <c r="Q114" i="14" s="1"/>
  <c r="K77" i="14"/>
  <c r="Q77" i="14" s="1"/>
  <c r="K76" i="14"/>
  <c r="K23" i="14"/>
  <c r="K41" i="14"/>
  <c r="Q41" i="14" s="1"/>
  <c r="K12" i="14"/>
  <c r="Q12" i="14" s="1"/>
  <c r="K70" i="14"/>
  <c r="Q70" i="14" s="1"/>
  <c r="K39" i="14"/>
  <c r="Q39" i="14" s="1"/>
  <c r="K113" i="14"/>
  <c r="Q113" i="14" s="1"/>
  <c r="K115" i="14"/>
  <c r="K100" i="14"/>
  <c r="K102" i="14"/>
  <c r="Q102" i="14" s="1"/>
  <c r="K78" i="14"/>
  <c r="K57" i="14"/>
  <c r="K125" i="14"/>
  <c r="K106" i="14"/>
  <c r="Q106" i="14" s="1"/>
  <c r="K111" i="14"/>
  <c r="Q111" i="14" s="1"/>
  <c r="K10" i="14"/>
  <c r="K15" i="14"/>
  <c r="Q15" i="14" s="1"/>
  <c r="K75" i="14"/>
  <c r="Q75" i="14" s="1"/>
  <c r="K80" i="14"/>
  <c r="Q80" i="14" s="1"/>
  <c r="K69" i="14"/>
  <c r="Q69" i="14" s="1"/>
  <c r="K98" i="14"/>
  <c r="Q98" i="14" s="1"/>
  <c r="K133" i="14"/>
  <c r="Q133" i="14" s="1"/>
  <c r="K9" i="14"/>
  <c r="Q9" i="14" s="1"/>
  <c r="K107" i="14"/>
  <c r="K47" i="14"/>
  <c r="U47" i="14" s="1"/>
  <c r="K73" i="14"/>
  <c r="K119" i="14"/>
  <c r="K87" i="14"/>
  <c r="K132" i="14"/>
  <c r="K105" i="14"/>
  <c r="Q105" i="14" s="1"/>
  <c r="K35" i="14"/>
  <c r="Q35" i="14" s="1"/>
  <c r="K60" i="14"/>
  <c r="K49" i="14"/>
  <c r="Q49" i="14" s="1"/>
  <c r="K6" i="14"/>
  <c r="K63" i="14"/>
  <c r="K101" i="14"/>
  <c r="Q101" i="14" s="1"/>
  <c r="K66" i="14"/>
  <c r="Q66" i="14" s="1"/>
  <c r="K34" i="14"/>
  <c r="K14" i="14"/>
  <c r="Q14" i="14" s="1"/>
  <c r="K89" i="14"/>
  <c r="K22" i="14"/>
  <c r="K85" i="14"/>
  <c r="Q85" i="14" s="1"/>
  <c r="K11" i="14"/>
  <c r="Q11" i="14" s="1"/>
  <c r="K79" i="14"/>
  <c r="K25" i="14"/>
  <c r="Q25" i="14" s="1"/>
  <c r="K123" i="14"/>
  <c r="K8" i="14"/>
  <c r="Q8" i="14" s="1"/>
  <c r="M117" i="14"/>
  <c r="M102" i="14"/>
  <c r="S102" i="14" s="1"/>
  <c r="M111" i="14"/>
  <c r="S111" i="14" s="1"/>
  <c r="M105" i="14"/>
  <c r="S105" i="14" s="1"/>
  <c r="M37" i="14"/>
  <c r="M78" i="14"/>
  <c r="S78" i="14" s="1"/>
  <c r="M126" i="14"/>
  <c r="S126" i="14" s="1"/>
  <c r="M51" i="14"/>
  <c r="M73" i="14"/>
  <c r="S73" i="14" s="1"/>
  <c r="R4" i="14"/>
  <c r="V4" i="14"/>
  <c r="T4" i="14"/>
  <c r="Q4" i="14"/>
  <c r="U4" i="14"/>
  <c r="K26" i="3"/>
  <c r="Q26" i="3" s="1"/>
  <c r="L91" i="7"/>
  <c r="R91" i="7" s="1"/>
  <c r="V3" i="14"/>
  <c r="M60" i="10"/>
  <c r="S60" i="10" s="1"/>
  <c r="M53" i="3"/>
  <c r="S53" i="3" s="1"/>
  <c r="Q3" i="14"/>
  <c r="U3" i="14"/>
  <c r="K107" i="3"/>
  <c r="K81" i="3"/>
  <c r="Q81" i="3" s="1"/>
  <c r="K62" i="3"/>
  <c r="Q62" i="3" s="1"/>
  <c r="L7" i="7"/>
  <c r="R7" i="7" s="1"/>
  <c r="K66" i="3"/>
  <c r="Q66" i="3" s="1"/>
  <c r="K124" i="3"/>
  <c r="K36" i="3"/>
  <c r="Q36" i="3" s="1"/>
  <c r="K18" i="3"/>
  <c r="Q18" i="3" s="1"/>
  <c r="K105" i="3"/>
  <c r="Q105" i="3" s="1"/>
  <c r="K31" i="3"/>
  <c r="Q31" i="3" s="1"/>
  <c r="K10" i="3"/>
  <c r="Q10" i="3" s="1"/>
  <c r="K15" i="3"/>
  <c r="Q15" i="3" s="1"/>
  <c r="K44" i="10"/>
  <c r="Q44" i="10" s="1"/>
  <c r="L5" i="7"/>
  <c r="R5" i="7" s="1"/>
  <c r="K129" i="3"/>
  <c r="Q129" i="3" s="1"/>
  <c r="K114" i="3"/>
  <c r="Q114" i="3" s="1"/>
  <c r="K11" i="3"/>
  <c r="Q11" i="3" s="1"/>
  <c r="K8" i="3"/>
  <c r="Q8" i="3" s="1"/>
  <c r="K78" i="3"/>
  <c r="Q78" i="3" s="1"/>
  <c r="K12" i="3"/>
  <c r="K8" i="7"/>
  <c r="Q8" i="7" s="1"/>
  <c r="L9" i="10"/>
  <c r="K6" i="10"/>
  <c r="Q6" i="10" s="1"/>
  <c r="L8" i="3"/>
  <c r="L6" i="3"/>
  <c r="L4" i="3"/>
  <c r="K32" i="3"/>
  <c r="Q32" i="3" s="1"/>
  <c r="K122" i="3"/>
  <c r="K43" i="3"/>
  <c r="Q43" i="3" s="1"/>
  <c r="K27" i="3"/>
  <c r="K71" i="3"/>
  <c r="Q71" i="3" s="1"/>
  <c r="K109" i="3"/>
  <c r="Q109" i="3" s="1"/>
  <c r="K9" i="3"/>
  <c r="Q9" i="3" s="1"/>
  <c r="K10" i="10"/>
  <c r="Q10" i="10" s="1"/>
  <c r="K7" i="10"/>
  <c r="K72" i="3"/>
  <c r="Q72" i="3" s="1"/>
  <c r="K17" i="3"/>
  <c r="Q17" i="3" s="1"/>
  <c r="K111" i="3"/>
  <c r="Q111" i="3" s="1"/>
  <c r="K6" i="7"/>
  <c r="Q6" i="7" s="1"/>
  <c r="K14" i="3"/>
  <c r="L59" i="3"/>
  <c r="R59" i="3" s="1"/>
  <c r="L14" i="10"/>
  <c r="K7" i="7"/>
  <c r="L8" i="10"/>
  <c r="K5" i="10"/>
  <c r="Q5" i="10" s="1"/>
  <c r="K48" i="3"/>
  <c r="Q48" i="3" s="1"/>
  <c r="K113" i="3"/>
  <c r="K100" i="3"/>
  <c r="Q100" i="3" s="1"/>
  <c r="K8" i="10"/>
  <c r="L10" i="10"/>
  <c r="K37" i="3"/>
  <c r="Q37" i="3" s="1"/>
  <c r="K95" i="3"/>
  <c r="Q95" i="3" s="1"/>
  <c r="L7" i="3"/>
  <c r="R7" i="3" s="1"/>
  <c r="K84" i="3"/>
  <c r="L46" i="10"/>
  <c r="L6" i="7"/>
  <c r="M116" i="3"/>
  <c r="S116" i="3" s="1"/>
  <c r="M84" i="3"/>
  <c r="S84" i="3" s="1"/>
  <c r="K106" i="3"/>
  <c r="Q106" i="3" s="1"/>
  <c r="K91" i="3"/>
  <c r="K28" i="3"/>
  <c r="Q28" i="3" s="1"/>
  <c r="K23" i="3"/>
  <c r="K117" i="3"/>
  <c r="K46" i="3"/>
  <c r="K38" i="3"/>
  <c r="Q38" i="3" s="1"/>
  <c r="M51" i="3"/>
  <c r="S51" i="3" s="1"/>
  <c r="M75" i="3"/>
  <c r="S75" i="3" s="1"/>
  <c r="M112" i="3"/>
  <c r="S112" i="3" s="1"/>
  <c r="M123" i="7"/>
  <c r="S123" i="7" s="1"/>
  <c r="M46" i="7"/>
  <c r="S46" i="7" s="1"/>
  <c r="M73" i="7"/>
  <c r="S73" i="7" s="1"/>
  <c r="M97" i="7"/>
  <c r="S97" i="7" s="1"/>
  <c r="M59" i="7"/>
  <c r="S59" i="7" s="1"/>
  <c r="M121" i="3"/>
  <c r="S121" i="3" s="1"/>
  <c r="K70" i="3"/>
  <c r="K119" i="3"/>
  <c r="Q119" i="3" s="1"/>
  <c r="K55" i="3"/>
  <c r="K68" i="3"/>
  <c r="K77" i="3"/>
  <c r="K104" i="3"/>
  <c r="Q104" i="3" s="1"/>
  <c r="K65" i="3"/>
  <c r="K96" i="3"/>
  <c r="M72" i="3"/>
  <c r="S72" i="3" s="1"/>
  <c r="M40" i="3"/>
  <c r="S40" i="3" s="1"/>
  <c r="M130" i="3"/>
  <c r="S130" i="3" s="1"/>
  <c r="M91" i="3"/>
  <c r="S91" i="3" s="1"/>
  <c r="K57" i="10"/>
  <c r="M94" i="7"/>
  <c r="S94" i="7" s="1"/>
  <c r="M127" i="7"/>
  <c r="S127" i="7" s="1"/>
  <c r="M48" i="7"/>
  <c r="S48" i="7" s="1"/>
  <c r="M88" i="7"/>
  <c r="S88" i="7" s="1"/>
  <c r="M87" i="7"/>
  <c r="S87" i="7" s="1"/>
  <c r="M52" i="7"/>
  <c r="S52" i="7" s="1"/>
  <c r="M122" i="7"/>
  <c r="S122" i="7" s="1"/>
  <c r="M54" i="7"/>
  <c r="S54" i="7" s="1"/>
  <c r="M128" i="7"/>
  <c r="S128" i="7" s="1"/>
  <c r="M62" i="7"/>
  <c r="S62" i="7" s="1"/>
  <c r="M69" i="7"/>
  <c r="S69" i="7" s="1"/>
  <c r="M58" i="7"/>
  <c r="S58" i="7" s="1"/>
  <c r="M101" i="7"/>
  <c r="S101" i="7" s="1"/>
  <c r="M63" i="7"/>
  <c r="S63" i="7" s="1"/>
  <c r="M56" i="7"/>
  <c r="S56" i="7" s="1"/>
  <c r="M80" i="10"/>
  <c r="S80" i="10" s="1"/>
  <c r="M124" i="10"/>
  <c r="S124" i="10" s="1"/>
  <c r="M18" i="10"/>
  <c r="S18" i="10" s="1"/>
  <c r="M27" i="10"/>
  <c r="S27" i="10" s="1"/>
  <c r="M57" i="10"/>
  <c r="S57" i="10" s="1"/>
  <c r="M15" i="10"/>
  <c r="S15" i="10" s="1"/>
  <c r="M36" i="10"/>
  <c r="S36" i="10" s="1"/>
  <c r="M47" i="10"/>
  <c r="S47" i="10" s="1"/>
  <c r="M79" i="10"/>
  <c r="S79" i="10" s="1"/>
  <c r="M107" i="10"/>
  <c r="S107" i="10" s="1"/>
  <c r="M25" i="10"/>
  <c r="S25" i="10" s="1"/>
  <c r="M119" i="10"/>
  <c r="S119" i="10" s="1"/>
  <c r="M72" i="10"/>
  <c r="S72" i="10" s="1"/>
  <c r="M70" i="10"/>
  <c r="S70" i="10" s="1"/>
  <c r="M83" i="10"/>
  <c r="S83" i="10" s="1"/>
  <c r="M53" i="10"/>
  <c r="S53" i="10" s="1"/>
  <c r="M64" i="10"/>
  <c r="S64" i="10" s="1"/>
  <c r="M75" i="10"/>
  <c r="S75" i="10" s="1"/>
  <c r="M105" i="10"/>
  <c r="S105" i="10" s="1"/>
  <c r="M89" i="10"/>
  <c r="S89" i="10" s="1"/>
  <c r="M24" i="10"/>
  <c r="S24" i="10" s="1"/>
  <c r="M48" i="10"/>
  <c r="S48" i="10" s="1"/>
  <c r="K34" i="10"/>
  <c r="M94" i="10"/>
  <c r="S94" i="10" s="1"/>
  <c r="M128" i="10"/>
  <c r="S128" i="10" s="1"/>
  <c r="M37" i="3"/>
  <c r="S37" i="3" s="1"/>
  <c r="M92" i="3"/>
  <c r="S92" i="3" s="1"/>
  <c r="M60" i="3"/>
  <c r="S60" i="3" s="1"/>
  <c r="M90" i="10"/>
  <c r="S90" i="10" s="1"/>
  <c r="M63" i="3"/>
  <c r="S63" i="3" s="1"/>
  <c r="M39" i="3"/>
  <c r="S39" i="3" s="1"/>
  <c r="M29" i="3"/>
  <c r="S29" i="3" s="1"/>
  <c r="M24" i="3"/>
  <c r="S24" i="3" s="1"/>
  <c r="M106" i="7"/>
  <c r="S106" i="7" s="1"/>
  <c r="K57" i="3"/>
  <c r="K128" i="3"/>
  <c r="Q128" i="3" s="1"/>
  <c r="M47" i="3"/>
  <c r="S47" i="3" s="1"/>
  <c r="K45" i="3"/>
  <c r="M100" i="3"/>
  <c r="S100" i="3" s="1"/>
  <c r="M132" i="7"/>
  <c r="S132" i="7" s="1"/>
  <c r="M110" i="7"/>
  <c r="S110" i="7" s="1"/>
  <c r="M65" i="7"/>
  <c r="S65" i="7" s="1"/>
  <c r="M21" i="10"/>
  <c r="S21" i="10" s="1"/>
  <c r="K80" i="3"/>
  <c r="Q80" i="3" s="1"/>
  <c r="K61" i="3"/>
  <c r="K92" i="3"/>
  <c r="K67" i="3"/>
  <c r="Q67" i="3" s="1"/>
  <c r="K56" i="3"/>
  <c r="Q56" i="3" s="1"/>
  <c r="K88" i="3"/>
  <c r="K94" i="3"/>
  <c r="K110" i="3"/>
  <c r="Q110" i="3" s="1"/>
  <c r="K35" i="3"/>
  <c r="M108" i="3"/>
  <c r="S108" i="3" s="1"/>
  <c r="K60" i="3"/>
  <c r="Q60" i="3" s="1"/>
  <c r="V3" i="7"/>
  <c r="M42" i="3"/>
  <c r="S42" i="3" s="1"/>
  <c r="K34" i="3"/>
  <c r="M26" i="3"/>
  <c r="S26" i="3" s="1"/>
  <c r="M108" i="10"/>
  <c r="S108" i="10" s="1"/>
  <c r="M89" i="7"/>
  <c r="S89" i="7" s="1"/>
  <c r="M118" i="7"/>
  <c r="S118" i="7" s="1"/>
  <c r="M81" i="7"/>
  <c r="S81" i="7" s="1"/>
  <c r="M90" i="7"/>
  <c r="S90" i="7" s="1"/>
  <c r="M91" i="7"/>
  <c r="S91" i="7" s="1"/>
  <c r="M96" i="7"/>
  <c r="S96" i="7" s="1"/>
  <c r="M79" i="7"/>
  <c r="S79" i="7" s="1"/>
  <c r="M76" i="7"/>
  <c r="S76" i="7" s="1"/>
  <c r="M111" i="3"/>
  <c r="S111" i="3" s="1"/>
  <c r="M96" i="3"/>
  <c r="S96" i="3" s="1"/>
  <c r="M71" i="3"/>
  <c r="S71" i="3" s="1"/>
  <c r="K118" i="3"/>
  <c r="K103" i="3"/>
  <c r="Q103" i="3" s="1"/>
  <c r="K40" i="3"/>
  <c r="K39" i="3"/>
  <c r="K52" i="3"/>
  <c r="K121" i="3"/>
  <c r="Q121" i="3" s="1"/>
  <c r="K29" i="3"/>
  <c r="M57" i="3"/>
  <c r="S57" i="3" s="1"/>
  <c r="M120" i="3"/>
  <c r="S120" i="3" s="1"/>
  <c r="M56" i="3"/>
  <c r="S56" i="3" s="1"/>
  <c r="M25" i="3"/>
  <c r="S25" i="3" s="1"/>
  <c r="M62" i="3"/>
  <c r="S62" i="3" s="1"/>
  <c r="M97" i="3"/>
  <c r="S97" i="3" s="1"/>
  <c r="M43" i="3"/>
  <c r="S43" i="3" s="1"/>
  <c r="K121" i="10"/>
  <c r="Q121" i="10" s="1"/>
  <c r="M77" i="7"/>
  <c r="S77" i="7" s="1"/>
  <c r="M109" i="7"/>
  <c r="S109" i="7" s="1"/>
  <c r="M119" i="7"/>
  <c r="S119" i="7" s="1"/>
  <c r="M116" i="7"/>
  <c r="S116" i="7" s="1"/>
  <c r="M84" i="7"/>
  <c r="S84" i="7" s="1"/>
  <c r="M95" i="7"/>
  <c r="S95" i="7" s="1"/>
  <c r="M126" i="7"/>
  <c r="S126" i="7" s="1"/>
  <c r="M83" i="7"/>
  <c r="S83" i="7" s="1"/>
  <c r="M111" i="7"/>
  <c r="S111" i="7" s="1"/>
  <c r="M120" i="10"/>
  <c r="S120" i="10" s="1"/>
  <c r="M88" i="10"/>
  <c r="S88" i="10" s="1"/>
  <c r="M55" i="10"/>
  <c r="S55" i="10" s="1"/>
  <c r="M56" i="10"/>
  <c r="S56" i="10" s="1"/>
  <c r="M40" i="10"/>
  <c r="S40" i="10" s="1"/>
  <c r="M29" i="10"/>
  <c r="S29" i="10" s="1"/>
  <c r="M16" i="10"/>
  <c r="S16" i="10" s="1"/>
  <c r="M97" i="10"/>
  <c r="S97" i="10" s="1"/>
  <c r="M28" i="10"/>
  <c r="S28" i="10" s="1"/>
  <c r="M114" i="10"/>
  <c r="S114" i="10" s="1"/>
  <c r="M11" i="10"/>
  <c r="S11" i="10" s="1"/>
  <c r="M81" i="10"/>
  <c r="S81" i="10" s="1"/>
  <c r="M118" i="10"/>
  <c r="S118" i="10" s="1"/>
  <c r="M14" i="10"/>
  <c r="S14" i="10" s="1"/>
  <c r="M66" i="10"/>
  <c r="S66" i="10" s="1"/>
  <c r="M67" i="10"/>
  <c r="S67" i="10" s="1"/>
  <c r="M39" i="10"/>
  <c r="S39" i="10" s="1"/>
  <c r="M58" i="10"/>
  <c r="S58" i="10" s="1"/>
  <c r="M96" i="10"/>
  <c r="S96" i="10" s="1"/>
  <c r="M62" i="10"/>
  <c r="S62" i="10" s="1"/>
  <c r="M19" i="10"/>
  <c r="S19" i="10" s="1"/>
  <c r="M84" i="10"/>
  <c r="S84" i="10" s="1"/>
  <c r="M32" i="10"/>
  <c r="S32" i="10" s="1"/>
  <c r="M44" i="10"/>
  <c r="S44" i="10" s="1"/>
  <c r="M31" i="10"/>
  <c r="S31" i="10" s="1"/>
  <c r="M126" i="10"/>
  <c r="S126" i="10" s="1"/>
  <c r="M38" i="10"/>
  <c r="S38" i="10" s="1"/>
  <c r="K41" i="3"/>
  <c r="Q41" i="3" s="1"/>
  <c r="M7" i="10"/>
  <c r="S7" i="10" s="1"/>
  <c r="L24" i="7"/>
  <c r="M131" i="3"/>
  <c r="S131" i="3" s="1"/>
  <c r="M36" i="3"/>
  <c r="S36" i="3" s="1"/>
  <c r="M41" i="3"/>
  <c r="S41" i="3" s="1"/>
  <c r="M104" i="3"/>
  <c r="S104" i="3" s="1"/>
  <c r="K115" i="3"/>
  <c r="M79" i="3"/>
  <c r="S79" i="3" s="1"/>
  <c r="M73" i="3"/>
  <c r="S73" i="3" s="1"/>
  <c r="K98" i="3"/>
  <c r="Q98" i="3" s="1"/>
  <c r="M71" i="7"/>
  <c r="S71" i="7" s="1"/>
  <c r="M100" i="10"/>
  <c r="S100" i="10" s="1"/>
  <c r="K33" i="3"/>
  <c r="Q33" i="3" s="1"/>
  <c r="K125" i="3"/>
  <c r="Q125" i="3" s="1"/>
  <c r="K99" i="3"/>
  <c r="Q99" i="3" s="1"/>
  <c r="K69" i="3"/>
  <c r="Q69" i="3" s="1"/>
  <c r="K50" i="3"/>
  <c r="Q50" i="3" s="1"/>
  <c r="K47" i="3"/>
  <c r="Q47" i="3" s="1"/>
  <c r="K126" i="3"/>
  <c r="Q126" i="3" s="1"/>
  <c r="K64" i="3"/>
  <c r="Q64" i="3" s="1"/>
  <c r="M69" i="3"/>
  <c r="S69" i="3" s="1"/>
  <c r="K83" i="3"/>
  <c r="Q83" i="3" s="1"/>
  <c r="M102" i="3"/>
  <c r="S102" i="3" s="1"/>
  <c r="M65" i="3"/>
  <c r="S65" i="3" s="1"/>
  <c r="M30" i="3"/>
  <c r="S30" i="3" s="1"/>
  <c r="M87" i="3"/>
  <c r="S87" i="3" s="1"/>
  <c r="K22" i="3"/>
  <c r="L82" i="7"/>
  <c r="R82" i="7" s="1"/>
  <c r="K5" i="3"/>
  <c r="K7" i="3"/>
  <c r="M77" i="10"/>
  <c r="S77" i="10" s="1"/>
  <c r="M93" i="10"/>
  <c r="S93" i="10" s="1"/>
  <c r="M43" i="10"/>
  <c r="S43" i="10" s="1"/>
  <c r="L4" i="7"/>
  <c r="T4" i="7" s="1"/>
  <c r="M58" i="3"/>
  <c r="S58" i="3" s="1"/>
  <c r="K90" i="3"/>
  <c r="K75" i="3"/>
  <c r="Q75" i="3" s="1"/>
  <c r="K108" i="3"/>
  <c r="Q108" i="3" s="1"/>
  <c r="K85" i="3"/>
  <c r="K120" i="3"/>
  <c r="Q120" i="3" s="1"/>
  <c r="K97" i="3"/>
  <c r="K42" i="3"/>
  <c r="M88" i="3"/>
  <c r="S88" i="3" s="1"/>
  <c r="M105" i="3"/>
  <c r="S105" i="3" s="1"/>
  <c r="M80" i="3"/>
  <c r="S80" i="3" s="1"/>
  <c r="M64" i="3"/>
  <c r="S64" i="3" s="1"/>
  <c r="M49" i="10"/>
  <c r="S49" i="10" s="1"/>
  <c r="M132" i="10"/>
  <c r="S132" i="10" s="1"/>
  <c r="L25" i="7"/>
  <c r="K15" i="10"/>
  <c r="M83" i="3"/>
  <c r="S83" i="3" s="1"/>
  <c r="M70" i="3"/>
  <c r="S70" i="3" s="1"/>
  <c r="K74" i="3"/>
  <c r="Q74" i="3" s="1"/>
  <c r="K123" i="3"/>
  <c r="Q123" i="3" s="1"/>
  <c r="K59" i="3"/>
  <c r="K76" i="3"/>
  <c r="Q76" i="3" s="1"/>
  <c r="K54" i="3"/>
  <c r="K73" i="3"/>
  <c r="K58" i="3"/>
  <c r="K49" i="3"/>
  <c r="Q49" i="3" s="1"/>
  <c r="M109" i="3"/>
  <c r="S109" i="3" s="1"/>
  <c r="M61" i="3"/>
  <c r="S61" i="3" s="1"/>
  <c r="M101" i="3"/>
  <c r="S101" i="3" s="1"/>
  <c r="M125" i="3"/>
  <c r="S125" i="3" s="1"/>
  <c r="M81" i="3"/>
  <c r="S81" i="3" s="1"/>
  <c r="M119" i="3"/>
  <c r="S119" i="3" s="1"/>
  <c r="M114" i="3"/>
  <c r="S114" i="3" s="1"/>
  <c r="M66" i="7"/>
  <c r="S66" i="7" s="1"/>
  <c r="M113" i="7"/>
  <c r="S113" i="7" s="1"/>
  <c r="M108" i="7"/>
  <c r="S108" i="7" s="1"/>
  <c r="M82" i="7"/>
  <c r="S82" i="7" s="1"/>
  <c r="M102" i="7"/>
  <c r="S102" i="7" s="1"/>
  <c r="M68" i="3"/>
  <c r="S68" i="3" s="1"/>
  <c r="M126" i="3"/>
  <c r="S126" i="3" s="1"/>
  <c r="K102" i="3"/>
  <c r="K87" i="3"/>
  <c r="K24" i="3"/>
  <c r="K132" i="3"/>
  <c r="K21" i="3"/>
  <c r="K25" i="3"/>
  <c r="K44" i="3"/>
  <c r="Q44" i="3" s="1"/>
  <c r="M94" i="3"/>
  <c r="S94" i="3" s="1"/>
  <c r="M99" i="3"/>
  <c r="S99" i="3" s="1"/>
  <c r="M123" i="3"/>
  <c r="S123" i="3" s="1"/>
  <c r="M107" i="3"/>
  <c r="S107" i="3" s="1"/>
  <c r="M76" i="3"/>
  <c r="S76" i="3" s="1"/>
  <c r="M117" i="3"/>
  <c r="S117" i="3" s="1"/>
  <c r="M49" i="3"/>
  <c r="S49" i="3" s="1"/>
  <c r="M53" i="7"/>
  <c r="S53" i="7" s="1"/>
  <c r="M112" i="7"/>
  <c r="S112" i="7" s="1"/>
  <c r="M68" i="7"/>
  <c r="S68" i="7" s="1"/>
  <c r="M131" i="7"/>
  <c r="S131" i="7" s="1"/>
  <c r="M49" i="7"/>
  <c r="S49" i="7" s="1"/>
  <c r="M80" i="7"/>
  <c r="S80" i="7" s="1"/>
  <c r="M105" i="7"/>
  <c r="S105" i="7" s="1"/>
  <c r="M55" i="7"/>
  <c r="S55" i="7" s="1"/>
  <c r="M86" i="7"/>
  <c r="S86" i="7" s="1"/>
  <c r="M47" i="7"/>
  <c r="S47" i="7" s="1"/>
  <c r="M114" i="7"/>
  <c r="S114" i="7" s="1"/>
  <c r="M130" i="7"/>
  <c r="S130" i="7" s="1"/>
  <c r="M23" i="10"/>
  <c r="S23" i="10" s="1"/>
  <c r="M131" i="10"/>
  <c r="S131" i="10" s="1"/>
  <c r="M22" i="10"/>
  <c r="S22" i="10" s="1"/>
  <c r="M115" i="10"/>
  <c r="S115" i="10" s="1"/>
  <c r="M133" i="10"/>
  <c r="S133" i="10" s="1"/>
  <c r="M61" i="10"/>
  <c r="S61" i="10" s="1"/>
  <c r="M41" i="10"/>
  <c r="S41" i="10" s="1"/>
  <c r="M63" i="10"/>
  <c r="S63" i="10" s="1"/>
  <c r="M69" i="10"/>
  <c r="S69" i="10" s="1"/>
  <c r="M9" i="10"/>
  <c r="S9" i="10" s="1"/>
  <c r="M91" i="10"/>
  <c r="S91" i="10" s="1"/>
  <c r="M37" i="10"/>
  <c r="S37" i="10" s="1"/>
  <c r="M12" i="10"/>
  <c r="S12" i="10" s="1"/>
  <c r="M98" i="10"/>
  <c r="S98" i="10" s="1"/>
  <c r="M68" i="10"/>
  <c r="S68" i="10" s="1"/>
  <c r="M130" i="10"/>
  <c r="S130" i="10" s="1"/>
  <c r="M54" i="10"/>
  <c r="S54" i="10" s="1"/>
  <c r="M104" i="10"/>
  <c r="S104" i="10" s="1"/>
  <c r="M33" i="10"/>
  <c r="S33" i="10" s="1"/>
  <c r="M103" i="10"/>
  <c r="S103" i="10" s="1"/>
  <c r="M86" i="10"/>
  <c r="S86" i="10" s="1"/>
  <c r="M113" i="10"/>
  <c r="S113" i="10" s="1"/>
  <c r="M111" i="10"/>
  <c r="S111" i="10" s="1"/>
  <c r="M92" i="10"/>
  <c r="S92" i="10" s="1"/>
  <c r="M123" i="10"/>
  <c r="S123" i="10" s="1"/>
  <c r="M78" i="10"/>
  <c r="S78" i="10" s="1"/>
  <c r="M101" i="10"/>
  <c r="S101" i="10" s="1"/>
  <c r="M117" i="7"/>
  <c r="S117" i="7" s="1"/>
  <c r="M109" i="10"/>
  <c r="S109" i="10" s="1"/>
  <c r="M127" i="10"/>
  <c r="S127" i="10" s="1"/>
  <c r="M125" i="10"/>
  <c r="S125" i="10" s="1"/>
  <c r="M82" i="10"/>
  <c r="S82" i="10" s="1"/>
  <c r="M71" i="10"/>
  <c r="S71" i="10" s="1"/>
  <c r="M10" i="10"/>
  <c r="S10" i="10" s="1"/>
  <c r="M78" i="3"/>
  <c r="S78" i="3" s="1"/>
  <c r="M129" i="3"/>
  <c r="S129" i="3" s="1"/>
  <c r="M52" i="3"/>
  <c r="S52" i="3" s="1"/>
  <c r="M27" i="3"/>
  <c r="S27" i="3" s="1"/>
  <c r="L8" i="7"/>
  <c r="M5" i="10"/>
  <c r="S5" i="10" s="1"/>
  <c r="M110" i="10"/>
  <c r="S110" i="10" s="1"/>
  <c r="M128" i="3"/>
  <c r="S128" i="3" s="1"/>
  <c r="M54" i="3"/>
  <c r="S54" i="3" s="1"/>
  <c r="M127" i="3"/>
  <c r="S127" i="3" s="1"/>
  <c r="M28" i="3"/>
  <c r="S28" i="3" s="1"/>
  <c r="M106" i="3"/>
  <c r="S106" i="3" s="1"/>
  <c r="K130" i="3"/>
  <c r="Q130" i="3" s="1"/>
  <c r="K51" i="3"/>
  <c r="Q51" i="3" s="1"/>
  <c r="K101" i="3"/>
  <c r="M93" i="3"/>
  <c r="S93" i="3" s="1"/>
  <c r="M67" i="7"/>
  <c r="S67" i="7" s="1"/>
  <c r="M60" i="7"/>
  <c r="S60" i="7" s="1"/>
  <c r="K131" i="3"/>
  <c r="Q131" i="3" s="1"/>
  <c r="K82" i="3"/>
  <c r="K89" i="3"/>
  <c r="Q89" i="3" s="1"/>
  <c r="K133" i="3"/>
  <c r="Q133" i="3" s="1"/>
  <c r="K116" i="3"/>
  <c r="K79" i="3"/>
  <c r="Q79" i="3" s="1"/>
  <c r="K93" i="3"/>
  <c r="M115" i="3"/>
  <c r="S115" i="3" s="1"/>
  <c r="M110" i="3"/>
  <c r="S110" i="3" s="1"/>
  <c r="M124" i="3"/>
  <c r="S124" i="3" s="1"/>
  <c r="K20" i="3"/>
  <c r="Q20" i="3" s="1"/>
  <c r="K53" i="3"/>
  <c r="K112" i="3"/>
  <c r="Q112" i="3" s="1"/>
  <c r="K127" i="3"/>
  <c r="Q127" i="3" s="1"/>
  <c r="K63" i="3"/>
  <c r="Q63" i="3" s="1"/>
  <c r="K30" i="3"/>
  <c r="L11" i="10"/>
  <c r="R11" i="10" s="1"/>
  <c r="M32" i="3"/>
  <c r="S32" i="3" s="1"/>
  <c r="M8" i="3"/>
  <c r="S8" i="3" s="1"/>
  <c r="M31" i="3"/>
  <c r="S31" i="3" s="1"/>
  <c r="K90" i="7"/>
  <c r="Q90" i="7" s="1"/>
  <c r="L101" i="10"/>
  <c r="L70" i="3"/>
  <c r="R70" i="3" s="1"/>
  <c r="K107" i="7"/>
  <c r="L132" i="10"/>
  <c r="L67" i="3"/>
  <c r="R67" i="3" s="1"/>
  <c r="L85" i="10"/>
  <c r="L74" i="10"/>
  <c r="K20" i="10"/>
  <c r="K89" i="10"/>
  <c r="Q89" i="10" s="1"/>
  <c r="L49" i="3"/>
  <c r="R49" i="3" s="1"/>
  <c r="L122" i="10"/>
  <c r="R122" i="10" s="1"/>
  <c r="L58" i="10"/>
  <c r="R58" i="10" s="1"/>
  <c r="L32" i="10"/>
  <c r="R32" i="10" s="1"/>
  <c r="L77" i="7"/>
  <c r="R77" i="7" s="1"/>
  <c r="K117" i="10"/>
  <c r="Q117" i="10" s="1"/>
  <c r="K39" i="10"/>
  <c r="Q39" i="10" s="1"/>
  <c r="L65" i="10"/>
  <c r="R65" i="10" s="1"/>
  <c r="L114" i="3"/>
  <c r="K103" i="10"/>
  <c r="Q103" i="10" s="1"/>
  <c r="K123" i="7"/>
  <c r="K17" i="10"/>
  <c r="K21" i="7"/>
  <c r="Q21" i="7" s="1"/>
  <c r="L62" i="10"/>
  <c r="L45" i="10"/>
  <c r="K26" i="10"/>
  <c r="K31" i="7"/>
  <c r="L62" i="7"/>
  <c r="R62" i="7" s="1"/>
  <c r="K102" i="10"/>
  <c r="Q102" i="10" s="1"/>
  <c r="K88" i="10"/>
  <c r="Q88" i="10" s="1"/>
  <c r="K32" i="7"/>
  <c r="Q32" i="7" s="1"/>
  <c r="K66" i="10"/>
  <c r="Q66" i="10" s="1"/>
  <c r="K97" i="7"/>
  <c r="K65" i="10"/>
  <c r="K105" i="10"/>
  <c r="Q105" i="10" s="1"/>
  <c r="L59" i="10"/>
  <c r="L66" i="10"/>
  <c r="L17" i="7"/>
  <c r="K16" i="7"/>
  <c r="Q16" i="7" s="1"/>
  <c r="L80" i="7"/>
  <c r="R80" i="7" s="1"/>
  <c r="L131" i="7"/>
  <c r="L130" i="7"/>
  <c r="L33" i="3"/>
  <c r="R33" i="3" s="1"/>
  <c r="K56" i="7"/>
  <c r="Q56" i="7" s="1"/>
  <c r="L112" i="10"/>
  <c r="L57" i="10"/>
  <c r="R57" i="10" s="1"/>
  <c r="L43" i="10"/>
  <c r="R43" i="10" s="1"/>
  <c r="L47" i="10"/>
  <c r="R47" i="10" s="1"/>
  <c r="L80" i="10"/>
  <c r="R80" i="10" s="1"/>
  <c r="L28" i="10"/>
  <c r="L113" i="7"/>
  <c r="L60" i="7"/>
  <c r="R60" i="7" s="1"/>
  <c r="L38" i="7"/>
  <c r="L97" i="7"/>
  <c r="K79" i="10"/>
  <c r="K80" i="7"/>
  <c r="K25" i="7"/>
  <c r="K52" i="10"/>
  <c r="Q52" i="10" s="1"/>
  <c r="L68" i="7"/>
  <c r="K101" i="10"/>
  <c r="Q101" i="10" s="1"/>
  <c r="K93" i="10"/>
  <c r="Q93" i="10" s="1"/>
  <c r="K132" i="10"/>
  <c r="L129" i="10"/>
  <c r="K20" i="7"/>
  <c r="L55" i="3"/>
  <c r="L99" i="3"/>
  <c r="K70" i="7"/>
  <c r="K82" i="7"/>
  <c r="Q82" i="7" s="1"/>
  <c r="K130" i="7"/>
  <c r="Q130" i="7" s="1"/>
  <c r="L21" i="3"/>
  <c r="L18" i="3"/>
  <c r="L123" i="3"/>
  <c r="L36" i="3"/>
  <c r="L64" i="3"/>
  <c r="L42" i="3"/>
  <c r="L50" i="3"/>
  <c r="L56" i="3"/>
  <c r="L93" i="3"/>
  <c r="L61" i="3"/>
  <c r="L43" i="3"/>
  <c r="R43" i="3" s="1"/>
  <c r="L39" i="3"/>
  <c r="L72" i="3"/>
  <c r="L9" i="3"/>
  <c r="L124" i="3"/>
  <c r="L11" i="3"/>
  <c r="L31" i="3"/>
  <c r="L12" i="3"/>
  <c r="L47" i="3"/>
  <c r="L117" i="3"/>
  <c r="L89" i="3"/>
  <c r="L27" i="3"/>
  <c r="L45" i="3"/>
  <c r="L87" i="3"/>
  <c r="L110" i="3"/>
  <c r="L77" i="3"/>
  <c r="L32" i="3"/>
  <c r="R32" i="3" s="1"/>
  <c r="L30" i="3"/>
  <c r="L100" i="3"/>
  <c r="L119" i="3"/>
  <c r="L25" i="3"/>
  <c r="L24" i="3"/>
  <c r="L26" i="3"/>
  <c r="L102" i="3"/>
  <c r="L13" i="3"/>
  <c r="L16" i="3"/>
  <c r="L120" i="3"/>
  <c r="L128" i="3"/>
  <c r="L83" i="3"/>
  <c r="L116" i="3"/>
  <c r="L75" i="3"/>
  <c r="L125" i="3"/>
  <c r="L15" i="3"/>
  <c r="L14" i="3"/>
  <c r="L66" i="3"/>
  <c r="L85" i="3"/>
  <c r="L10" i="3"/>
  <c r="L107" i="3"/>
  <c r="L62" i="3"/>
  <c r="L38" i="3"/>
  <c r="L41" i="3"/>
  <c r="L19" i="3"/>
  <c r="L109" i="3"/>
  <c r="L98" i="3"/>
  <c r="L53" i="3"/>
  <c r="L108" i="3"/>
  <c r="L82" i="3"/>
  <c r="L115" i="3"/>
  <c r="L20" i="3"/>
  <c r="L28" i="3"/>
  <c r="L37" i="3"/>
  <c r="L91" i="3"/>
  <c r="L65" i="3"/>
  <c r="L78" i="3"/>
  <c r="L48" i="3"/>
  <c r="L52" i="3"/>
  <c r="L79" i="3"/>
  <c r="L44" i="3"/>
  <c r="L101" i="3"/>
  <c r="R101" i="3" s="1"/>
  <c r="L96" i="3"/>
  <c r="L76" i="3"/>
  <c r="L90" i="3"/>
  <c r="L86" i="3"/>
  <c r="L40" i="3"/>
  <c r="L132" i="3"/>
  <c r="L131" i="3"/>
  <c r="L73" i="3"/>
  <c r="L92" i="3"/>
  <c r="L126" i="3"/>
  <c r="L54" i="3"/>
  <c r="L60" i="3"/>
  <c r="L63" i="3"/>
  <c r="L122" i="3"/>
  <c r="R122" i="3" s="1"/>
  <c r="L46" i="3"/>
  <c r="R46" i="3" s="1"/>
  <c r="L51" i="3"/>
  <c r="L34" i="3"/>
  <c r="L103" i="3"/>
  <c r="L95" i="3"/>
  <c r="L17" i="3"/>
  <c r="L94" i="3"/>
  <c r="L29" i="3"/>
  <c r="L35" i="3"/>
  <c r="L104" i="3"/>
  <c r="L84" i="3"/>
  <c r="L69" i="3"/>
  <c r="L105" i="3"/>
  <c r="L111" i="3"/>
  <c r="L71" i="3"/>
  <c r="L133" i="3"/>
  <c r="L74" i="3"/>
  <c r="L22" i="3"/>
  <c r="L118" i="3"/>
  <c r="L130" i="3"/>
  <c r="L57" i="3"/>
  <c r="K64" i="10"/>
  <c r="K77" i="10"/>
  <c r="K23" i="10"/>
  <c r="K110" i="10"/>
  <c r="K19" i="10"/>
  <c r="K100" i="10"/>
  <c r="K35" i="10"/>
  <c r="Q35" i="10" s="1"/>
  <c r="K49" i="10"/>
  <c r="K62" i="10"/>
  <c r="K45" i="10"/>
  <c r="K16" i="10"/>
  <c r="K14" i="10"/>
  <c r="K47" i="10"/>
  <c r="K94" i="10"/>
  <c r="K11" i="10"/>
  <c r="K99" i="10"/>
  <c r="K109" i="10"/>
  <c r="K97" i="10"/>
  <c r="K37" i="10"/>
  <c r="K13" i="10"/>
  <c r="K129" i="10"/>
  <c r="Q129" i="10" s="1"/>
  <c r="K126" i="10"/>
  <c r="K72" i="10"/>
  <c r="Q72" i="10" s="1"/>
  <c r="K60" i="10"/>
  <c r="K92" i="10"/>
  <c r="Q92" i="10" s="1"/>
  <c r="K55" i="10"/>
  <c r="K40" i="10"/>
  <c r="Q40" i="10" s="1"/>
  <c r="K118" i="10"/>
  <c r="K127" i="10"/>
  <c r="K119" i="10"/>
  <c r="K27" i="10"/>
  <c r="K108" i="10"/>
  <c r="K122" i="10"/>
  <c r="K42" i="10"/>
  <c r="K124" i="10"/>
  <c r="K86" i="10"/>
  <c r="K74" i="10"/>
  <c r="K25" i="10"/>
  <c r="Q25" i="10" s="1"/>
  <c r="K114" i="10"/>
  <c r="Q114" i="10" s="1"/>
  <c r="K81" i="10"/>
  <c r="K83" i="10"/>
  <c r="K98" i="10"/>
  <c r="Q98" i="10" s="1"/>
  <c r="K31" i="10"/>
  <c r="Q31" i="10" s="1"/>
  <c r="K56" i="10"/>
  <c r="K125" i="10"/>
  <c r="K73" i="10"/>
  <c r="K54" i="10"/>
  <c r="K68" i="10"/>
  <c r="K120" i="10"/>
  <c r="K18" i="10"/>
  <c r="K78" i="10"/>
  <c r="K75" i="10"/>
  <c r="K43" i="10"/>
  <c r="Q43" i="10" s="1"/>
  <c r="K76" i="10"/>
  <c r="K123" i="10"/>
  <c r="K70" i="10"/>
  <c r="K38" i="10"/>
  <c r="K46" i="10"/>
  <c r="K48" i="10"/>
  <c r="Q48" i="10" s="1"/>
  <c r="K32" i="10"/>
  <c r="K85" i="10"/>
  <c r="K131" i="10"/>
  <c r="Q131" i="10" s="1"/>
  <c r="K95" i="10"/>
  <c r="Q95" i="10" s="1"/>
  <c r="K90" i="10"/>
  <c r="K82" i="10"/>
  <c r="Q82" i="10" s="1"/>
  <c r="K30" i="10"/>
  <c r="K87" i="10"/>
  <c r="K67" i="10"/>
  <c r="Q67" i="10" s="1"/>
  <c r="K80" i="10"/>
  <c r="Q80" i="10" s="1"/>
  <c r="K59" i="10"/>
  <c r="K113" i="10"/>
  <c r="Q113" i="10" s="1"/>
  <c r="K58" i="10"/>
  <c r="K84" i="10"/>
  <c r="Q84" i="10" s="1"/>
  <c r="K104" i="10"/>
  <c r="K63" i="10"/>
  <c r="K91" i="10"/>
  <c r="K112" i="10"/>
  <c r="K107" i="10"/>
  <c r="K111" i="10"/>
  <c r="L92" i="10"/>
  <c r="R92" i="10" s="1"/>
  <c r="L130" i="10"/>
  <c r="R130" i="10" s="1"/>
  <c r="L125" i="10"/>
  <c r="L118" i="10"/>
  <c r="L26" i="10"/>
  <c r="R26" i="10" s="1"/>
  <c r="L36" i="10"/>
  <c r="L61" i="7"/>
  <c r="L101" i="7"/>
  <c r="L21" i="7"/>
  <c r="L63" i="7"/>
  <c r="L48" i="7"/>
  <c r="L36" i="7"/>
  <c r="K96" i="10"/>
  <c r="Q96" i="10" s="1"/>
  <c r="K33" i="10"/>
  <c r="K106" i="10"/>
  <c r="K52" i="7"/>
  <c r="Q52" i="7" s="1"/>
  <c r="K113" i="7"/>
  <c r="Q113" i="7" s="1"/>
  <c r="K74" i="7"/>
  <c r="K27" i="7"/>
  <c r="Q27" i="7" s="1"/>
  <c r="K12" i="10"/>
  <c r="L72" i="7"/>
  <c r="L11" i="7"/>
  <c r="L127" i="7"/>
  <c r="R127" i="7" s="1"/>
  <c r="K36" i="10"/>
  <c r="K130" i="10"/>
  <c r="K22" i="10"/>
  <c r="L104" i="7"/>
  <c r="R104" i="7" s="1"/>
  <c r="K50" i="10"/>
  <c r="K24" i="10"/>
  <c r="L121" i="10"/>
  <c r="K89" i="7"/>
  <c r="K37" i="7"/>
  <c r="Q37" i="7" s="1"/>
  <c r="K53" i="10"/>
  <c r="L103" i="7"/>
  <c r="L113" i="3"/>
  <c r="L88" i="3"/>
  <c r="L68" i="3"/>
  <c r="L58" i="3"/>
  <c r="L97" i="3"/>
  <c r="K41" i="10"/>
  <c r="K50" i="7"/>
  <c r="K93" i="7"/>
  <c r="Q93" i="7" s="1"/>
  <c r="K84" i="7"/>
  <c r="Q84" i="7" s="1"/>
  <c r="K61" i="10"/>
  <c r="K24" i="7"/>
  <c r="L97" i="10"/>
  <c r="L112" i="3"/>
  <c r="L127" i="3"/>
  <c r="L125" i="7"/>
  <c r="L67" i="7"/>
  <c r="L10" i="7"/>
  <c r="R10" i="7" s="1"/>
  <c r="L106" i="7"/>
  <c r="L39" i="7"/>
  <c r="L51" i="7"/>
  <c r="L94" i="7"/>
  <c r="L129" i="7"/>
  <c r="L58" i="7"/>
  <c r="L57" i="7"/>
  <c r="L46" i="7"/>
  <c r="L32" i="7"/>
  <c r="L65" i="7"/>
  <c r="L120" i="7"/>
  <c r="L14" i="7"/>
  <c r="L18" i="7"/>
  <c r="R18" i="7" s="1"/>
  <c r="L84" i="7"/>
  <c r="L31" i="7"/>
  <c r="L83" i="7"/>
  <c r="R83" i="7" s="1"/>
  <c r="L19" i="7"/>
  <c r="L22" i="7"/>
  <c r="L27" i="7"/>
  <c r="L52" i="7"/>
  <c r="L15" i="7"/>
  <c r="R15" i="7" s="1"/>
  <c r="L64" i="7"/>
  <c r="L107" i="7"/>
  <c r="L30" i="7"/>
  <c r="L100" i="7"/>
  <c r="R100" i="7" s="1"/>
  <c r="L23" i="7"/>
  <c r="L86" i="7"/>
  <c r="L69" i="7"/>
  <c r="L53" i="7"/>
  <c r="L29" i="7"/>
  <c r="L20" i="7"/>
  <c r="L98" i="7"/>
  <c r="L75" i="7"/>
  <c r="L118" i="7"/>
  <c r="L88" i="7"/>
  <c r="L41" i="7"/>
  <c r="L50" i="7"/>
  <c r="L28" i="7"/>
  <c r="L42" i="7"/>
  <c r="R42" i="7" s="1"/>
  <c r="L71" i="7"/>
  <c r="L115" i="7"/>
  <c r="L81" i="7"/>
  <c r="R81" i="7" s="1"/>
  <c r="L16" i="7"/>
  <c r="R16" i="7" s="1"/>
  <c r="L133" i="7"/>
  <c r="R133" i="7" s="1"/>
  <c r="L122" i="7"/>
  <c r="R122" i="7" s="1"/>
  <c r="L111" i="7"/>
  <c r="R111" i="7" s="1"/>
  <c r="L121" i="7"/>
  <c r="R121" i="7" s="1"/>
  <c r="L112" i="7"/>
  <c r="L26" i="7"/>
  <c r="L109" i="7"/>
  <c r="L128" i="7"/>
  <c r="R128" i="7" s="1"/>
  <c r="L119" i="7"/>
  <c r="L132" i="7"/>
  <c r="L43" i="7"/>
  <c r="L76" i="7"/>
  <c r="L74" i="7"/>
  <c r="L124" i="7"/>
  <c r="R124" i="7" s="1"/>
  <c r="L66" i="7"/>
  <c r="L44" i="7"/>
  <c r="R44" i="7" s="1"/>
  <c r="L117" i="7"/>
  <c r="L96" i="7"/>
  <c r="L40" i="7"/>
  <c r="L47" i="7"/>
  <c r="L123" i="7"/>
  <c r="L55" i="7"/>
  <c r="L56" i="7"/>
  <c r="L45" i="7"/>
  <c r="L108" i="7"/>
  <c r="L92" i="7"/>
  <c r="L126" i="7"/>
  <c r="L87" i="7"/>
  <c r="L105" i="7"/>
  <c r="R105" i="7" s="1"/>
  <c r="L54" i="7"/>
  <c r="R54" i="7" s="1"/>
  <c r="L78" i="7"/>
  <c r="L95" i="7"/>
  <c r="R95" i="7" s="1"/>
  <c r="L9" i="7"/>
  <c r="L35" i="7"/>
  <c r="L33" i="7"/>
  <c r="R33" i="7" s="1"/>
  <c r="L70" i="7"/>
  <c r="R70" i="7" s="1"/>
  <c r="L99" i="7"/>
  <c r="R99" i="7" s="1"/>
  <c r="L79" i="7"/>
  <c r="R79" i="7" s="1"/>
  <c r="L12" i="7"/>
  <c r="L116" i="7"/>
  <c r="L114" i="7"/>
  <c r="L90" i="7"/>
  <c r="R90" i="7" s="1"/>
  <c r="L93" i="7"/>
  <c r="L13" i="7"/>
  <c r="L103" i="10"/>
  <c r="L69" i="10"/>
  <c r="L124" i="10"/>
  <c r="R124" i="10" s="1"/>
  <c r="L76" i="10"/>
  <c r="L29" i="10"/>
  <c r="R29" i="10" s="1"/>
  <c r="L128" i="10"/>
  <c r="L22" i="10"/>
  <c r="L42" i="10"/>
  <c r="R42" i="10" s="1"/>
  <c r="L48" i="10"/>
  <c r="L89" i="10"/>
  <c r="L131" i="10"/>
  <c r="L126" i="10"/>
  <c r="L78" i="10"/>
  <c r="L17" i="10"/>
  <c r="L90" i="10"/>
  <c r="R90" i="10" s="1"/>
  <c r="L44" i="10"/>
  <c r="L51" i="10"/>
  <c r="L82" i="10"/>
  <c r="L84" i="10"/>
  <c r="L105" i="10"/>
  <c r="L25" i="10"/>
  <c r="R25" i="10" s="1"/>
  <c r="L68" i="10"/>
  <c r="L33" i="10"/>
  <c r="L34" i="10"/>
  <c r="L21" i="10"/>
  <c r="R21" i="10" s="1"/>
  <c r="L116" i="10"/>
  <c r="R116" i="10" s="1"/>
  <c r="L81" i="10"/>
  <c r="L95" i="10"/>
  <c r="L110" i="10"/>
  <c r="R110" i="10" s="1"/>
  <c r="L35" i="10"/>
  <c r="L87" i="10"/>
  <c r="R87" i="10" s="1"/>
  <c r="L24" i="10"/>
  <c r="L83" i="10"/>
  <c r="L120" i="10"/>
  <c r="L106" i="10"/>
  <c r="L15" i="10"/>
  <c r="R15" i="10" s="1"/>
  <c r="L60" i="10"/>
  <c r="R60" i="10" s="1"/>
  <c r="L37" i="10"/>
  <c r="L61" i="10"/>
  <c r="L50" i="10"/>
  <c r="R50" i="10" s="1"/>
  <c r="L127" i="10"/>
  <c r="L108" i="10"/>
  <c r="L75" i="10"/>
  <c r="R75" i="10" s="1"/>
  <c r="L111" i="10"/>
  <c r="R111" i="10" s="1"/>
  <c r="L117" i="10"/>
  <c r="L104" i="10"/>
  <c r="L38" i="10"/>
  <c r="L99" i="10"/>
  <c r="R99" i="10" s="1"/>
  <c r="L72" i="10"/>
  <c r="R72" i="10" s="1"/>
  <c r="L79" i="10"/>
  <c r="R79" i="10" s="1"/>
  <c r="L77" i="10"/>
  <c r="R77" i="10" s="1"/>
  <c r="L94" i="10"/>
  <c r="L102" i="10"/>
  <c r="L64" i="10"/>
  <c r="R64" i="10" s="1"/>
  <c r="L91" i="10"/>
  <c r="L41" i="10"/>
  <c r="L30" i="10"/>
  <c r="R30" i="10" s="1"/>
  <c r="L114" i="10"/>
  <c r="R114" i="10" s="1"/>
  <c r="L16" i="10"/>
  <c r="R16" i="10" s="1"/>
  <c r="L13" i="10"/>
  <c r="R13" i="10" s="1"/>
  <c r="L119" i="10"/>
  <c r="L52" i="10"/>
  <c r="L115" i="10"/>
  <c r="L12" i="10"/>
  <c r="R12" i="10" s="1"/>
  <c r="L71" i="10"/>
  <c r="L109" i="10"/>
  <c r="L18" i="10"/>
  <c r="L40" i="10"/>
  <c r="R40" i="10" s="1"/>
  <c r="L86" i="10"/>
  <c r="L23" i="10"/>
  <c r="L88" i="10"/>
  <c r="L113" i="10"/>
  <c r="L55" i="10"/>
  <c r="R55" i="10" s="1"/>
  <c r="L96" i="10"/>
  <c r="L98" i="10"/>
  <c r="R98" i="10" s="1"/>
  <c r="L54" i="10"/>
  <c r="R54" i="10" s="1"/>
  <c r="L93" i="10"/>
  <c r="L31" i="10"/>
  <c r="L70" i="10"/>
  <c r="L133" i="10"/>
  <c r="L19" i="10"/>
  <c r="K117" i="7"/>
  <c r="K14" i="7"/>
  <c r="K51" i="7"/>
  <c r="K76" i="7"/>
  <c r="K58" i="7"/>
  <c r="K12" i="7"/>
  <c r="Q12" i="7" s="1"/>
  <c r="K132" i="7"/>
  <c r="K100" i="7"/>
  <c r="K35" i="7"/>
  <c r="K59" i="7"/>
  <c r="Q59" i="7" s="1"/>
  <c r="K15" i="7"/>
  <c r="Q15" i="7" s="1"/>
  <c r="K122" i="7"/>
  <c r="K105" i="7"/>
  <c r="K85" i="7"/>
  <c r="K9" i="7"/>
  <c r="K29" i="7"/>
  <c r="Q29" i="7" s="1"/>
  <c r="K91" i="7"/>
  <c r="K60" i="7"/>
  <c r="K98" i="7"/>
  <c r="K101" i="7"/>
  <c r="K53" i="7"/>
  <c r="K33" i="7"/>
  <c r="Q33" i="7" s="1"/>
  <c r="K128" i="7"/>
  <c r="K13" i="7"/>
  <c r="K102" i="7"/>
  <c r="K40" i="7"/>
  <c r="K17" i="7"/>
  <c r="K96" i="7"/>
  <c r="K28" i="7"/>
  <c r="Q28" i="7" s="1"/>
  <c r="K71" i="7"/>
  <c r="Q71" i="7" s="1"/>
  <c r="K125" i="7"/>
  <c r="K114" i="7"/>
  <c r="K64" i="7"/>
  <c r="K77" i="7"/>
  <c r="K30" i="7"/>
  <c r="Q30" i="7" s="1"/>
  <c r="K116" i="7"/>
  <c r="K65" i="7"/>
  <c r="K43" i="7"/>
  <c r="K66" i="7"/>
  <c r="K61" i="7"/>
  <c r="K44" i="7"/>
  <c r="K99" i="7"/>
  <c r="K62" i="7"/>
  <c r="K38" i="7"/>
  <c r="K110" i="7"/>
  <c r="Q110" i="7" s="1"/>
  <c r="K79" i="7"/>
  <c r="K23" i="7"/>
  <c r="K45" i="7"/>
  <c r="K78" i="7"/>
  <c r="Q78" i="7" s="1"/>
  <c r="K63" i="7"/>
  <c r="K131" i="7"/>
  <c r="K54" i="7"/>
  <c r="K26" i="7"/>
  <c r="K104" i="7"/>
  <c r="K49" i="7"/>
  <c r="K36" i="7"/>
  <c r="K111" i="7"/>
  <c r="Q111" i="7" s="1"/>
  <c r="K18" i="7"/>
  <c r="Q18" i="7" s="1"/>
  <c r="K42" i="7"/>
  <c r="K88" i="7"/>
  <c r="Q88" i="7" s="1"/>
  <c r="K69" i="7"/>
  <c r="K83" i="7"/>
  <c r="K127" i="7"/>
  <c r="K81" i="7"/>
  <c r="K124" i="7"/>
  <c r="K108" i="7"/>
  <c r="K34" i="7"/>
  <c r="Q34" i="7" s="1"/>
  <c r="K118" i="7"/>
  <c r="K55" i="7"/>
  <c r="K19" i="7"/>
  <c r="K46" i="7"/>
  <c r="K11" i="7"/>
  <c r="Q11" i="7" s="1"/>
  <c r="K120" i="7"/>
  <c r="K68" i="7"/>
  <c r="K48" i="7"/>
  <c r="K94" i="7"/>
  <c r="K112" i="7"/>
  <c r="Q112" i="7" s="1"/>
  <c r="K92" i="7"/>
  <c r="K39" i="7"/>
  <c r="K87" i="7"/>
  <c r="K106" i="7"/>
  <c r="K119" i="7"/>
  <c r="K73" i="7"/>
  <c r="K115" i="7"/>
  <c r="K126" i="7"/>
  <c r="Q126" i="7" s="1"/>
  <c r="K67" i="7"/>
  <c r="Q67" i="7" s="1"/>
  <c r="K72" i="7"/>
  <c r="K121" i="7"/>
  <c r="Q121" i="7" s="1"/>
  <c r="K47" i="7"/>
  <c r="Q47" i="7" s="1"/>
  <c r="L73" i="10"/>
  <c r="R73" i="10" s="1"/>
  <c r="L123" i="10"/>
  <c r="L63" i="10"/>
  <c r="L53" i="10"/>
  <c r="L20" i="10"/>
  <c r="L56" i="10"/>
  <c r="L107" i="10"/>
  <c r="L27" i="10"/>
  <c r="R27" i="10" s="1"/>
  <c r="L37" i="7"/>
  <c r="L34" i="7"/>
  <c r="R34" i="7" s="1"/>
  <c r="L73" i="7"/>
  <c r="L110" i="7"/>
  <c r="L59" i="7"/>
  <c r="L89" i="7"/>
  <c r="L102" i="7"/>
  <c r="K69" i="10"/>
  <c r="K95" i="7"/>
  <c r="Q95" i="7" s="1"/>
  <c r="K86" i="7"/>
  <c r="K109" i="7"/>
  <c r="K41" i="7"/>
  <c r="K29" i="10"/>
  <c r="K71" i="10"/>
  <c r="K133" i="10"/>
  <c r="Q133" i="10" s="1"/>
  <c r="K28" i="10"/>
  <c r="L85" i="7"/>
  <c r="K115" i="10"/>
  <c r="Q115" i="10" s="1"/>
  <c r="K128" i="10"/>
  <c r="K21" i="10"/>
  <c r="L67" i="10"/>
  <c r="K116" i="10"/>
  <c r="K51" i="10"/>
  <c r="Q51" i="10" s="1"/>
  <c r="L23" i="3"/>
  <c r="L106" i="3"/>
  <c r="L129" i="3"/>
  <c r="K75" i="7"/>
  <c r="K133" i="7"/>
  <c r="K129" i="7"/>
  <c r="K57" i="7"/>
  <c r="K22" i="7"/>
  <c r="K103" i="7"/>
  <c r="Q103" i="7" s="1"/>
  <c r="L39" i="10"/>
  <c r="L49" i="10"/>
  <c r="R49" i="10" s="1"/>
  <c r="L100" i="10"/>
  <c r="L49" i="7"/>
  <c r="L121" i="3"/>
  <c r="L81" i="3"/>
  <c r="L80" i="3"/>
  <c r="U3" i="7"/>
  <c r="Q4" i="7"/>
  <c r="U4" i="7"/>
  <c r="Q4" i="10"/>
  <c r="U3" i="10"/>
  <c r="V3" i="10"/>
  <c r="T3" i="10"/>
  <c r="N7" i="12"/>
  <c r="K203" i="12"/>
  <c r="K252" i="12"/>
  <c r="I254" i="12"/>
  <c r="K100" i="12"/>
  <c r="K159" i="12"/>
  <c r="K234" i="12"/>
  <c r="K139" i="12"/>
  <c r="I68" i="12"/>
  <c r="I50" i="12"/>
  <c r="K254" i="12"/>
  <c r="K244" i="12"/>
  <c r="K26" i="12"/>
  <c r="J217" i="12"/>
  <c r="K206" i="12"/>
  <c r="K106" i="12"/>
  <c r="K152" i="12"/>
  <c r="K141" i="12"/>
  <c r="K95" i="12"/>
  <c r="K48" i="12"/>
  <c r="K218" i="12"/>
  <c r="K213" i="12"/>
  <c r="K27" i="12"/>
  <c r="K19" i="12"/>
  <c r="K10" i="12"/>
  <c r="K131" i="12"/>
  <c r="K228" i="12"/>
  <c r="K12" i="12"/>
  <c r="K64" i="12"/>
  <c r="K134" i="12"/>
  <c r="K59" i="12"/>
  <c r="K154" i="12"/>
  <c r="K63" i="12"/>
  <c r="I216" i="12"/>
  <c r="J255" i="12"/>
  <c r="K158" i="12"/>
  <c r="I6" i="12"/>
  <c r="K93" i="12"/>
  <c r="K126" i="12"/>
  <c r="K230" i="12"/>
  <c r="K191" i="12"/>
  <c r="K248" i="12"/>
  <c r="K208" i="12"/>
  <c r="J44" i="12"/>
  <c r="K120" i="12"/>
  <c r="K229" i="12"/>
  <c r="K90" i="12"/>
  <c r="K175" i="12"/>
  <c r="K8" i="12"/>
  <c r="K89" i="12"/>
  <c r="K233" i="12"/>
  <c r="K196" i="12"/>
  <c r="K43" i="12"/>
  <c r="K200" i="12"/>
  <c r="K242" i="12"/>
  <c r="K25" i="12"/>
  <c r="K9" i="12"/>
  <c r="K215" i="12"/>
  <c r="K249" i="12"/>
  <c r="K49" i="12"/>
  <c r="K227" i="12"/>
  <c r="K60" i="12"/>
  <c r="K181" i="12"/>
  <c r="K164" i="12"/>
  <c r="K160" i="12"/>
  <c r="I124" i="12"/>
  <c r="K179" i="12"/>
  <c r="I7" i="12"/>
  <c r="K45" i="12"/>
  <c r="I253" i="12"/>
  <c r="K171" i="12"/>
  <c r="K253" i="12"/>
  <c r="K136" i="12"/>
  <c r="M139" i="12"/>
  <c r="K180" i="12"/>
  <c r="K132" i="12"/>
  <c r="K33" i="12"/>
  <c r="K78" i="12"/>
  <c r="K212" i="12"/>
  <c r="K51" i="12"/>
  <c r="K255" i="12"/>
  <c r="K79" i="12"/>
  <c r="K178" i="12"/>
  <c r="J87" i="12"/>
  <c r="K197" i="12"/>
  <c r="K105" i="12"/>
  <c r="K210" i="12"/>
  <c r="K142" i="12"/>
  <c r="J143" i="12"/>
  <c r="K239" i="12"/>
  <c r="K241" i="12"/>
  <c r="K170" i="12"/>
  <c r="K174" i="12"/>
  <c r="K133" i="12"/>
  <c r="K119" i="12"/>
  <c r="K250" i="12"/>
  <c r="K237" i="12"/>
  <c r="K84" i="12"/>
  <c r="K123" i="12"/>
  <c r="K144" i="12"/>
  <c r="K17" i="12"/>
  <c r="K129" i="12"/>
  <c r="K92" i="12"/>
  <c r="K204" i="12"/>
  <c r="I139" i="12"/>
  <c r="K216" i="12"/>
  <c r="K195" i="12"/>
  <c r="K155" i="12"/>
  <c r="K207" i="12"/>
  <c r="K102" i="12"/>
  <c r="K69" i="12"/>
  <c r="K21" i="12"/>
  <c r="K31" i="12"/>
  <c r="K173" i="12"/>
  <c r="K167" i="12"/>
  <c r="J7" i="12"/>
  <c r="K240" i="12"/>
  <c r="K137" i="12"/>
  <c r="K46" i="12"/>
  <c r="K217" i="12"/>
  <c r="K23" i="12"/>
  <c r="K56" i="12"/>
  <c r="K190" i="12"/>
  <c r="K157" i="12"/>
  <c r="K153" i="12"/>
  <c r="J6" i="12"/>
  <c r="K169" i="12"/>
  <c r="K14" i="12"/>
  <c r="K57" i="12"/>
  <c r="K245" i="12"/>
  <c r="K87" i="12"/>
  <c r="K128" i="12"/>
  <c r="K193" i="12"/>
  <c r="K168" i="12"/>
  <c r="K68" i="12"/>
  <c r="J207" i="12"/>
  <c r="K138" i="12"/>
  <c r="K5" i="12"/>
  <c r="K16" i="12"/>
  <c r="K226" i="12"/>
  <c r="K22" i="12"/>
  <c r="K122" i="12"/>
  <c r="K247" i="12"/>
  <c r="I4" i="12"/>
  <c r="K15" i="12"/>
  <c r="I198" i="12"/>
  <c r="K94" i="12"/>
  <c r="K125" i="12"/>
  <c r="K85" i="12"/>
  <c r="K130" i="12"/>
  <c r="K96" i="12"/>
  <c r="K86" i="12"/>
  <c r="K236" i="12"/>
  <c r="K107" i="12"/>
  <c r="K52" i="12"/>
  <c r="L139" i="12"/>
  <c r="K4" i="12"/>
  <c r="K232" i="12"/>
  <c r="K11" i="12"/>
  <c r="K189" i="12"/>
  <c r="K67" i="12"/>
  <c r="K199" i="12"/>
  <c r="J235" i="12"/>
  <c r="M7" i="12"/>
  <c r="K50" i="12"/>
  <c r="K163" i="12"/>
  <c r="K231" i="12"/>
  <c r="K99" i="12"/>
  <c r="K47" i="12"/>
  <c r="K205" i="12"/>
  <c r="K211" i="12"/>
  <c r="K121" i="12"/>
  <c r="K176" i="12"/>
  <c r="K117" i="12"/>
  <c r="K80" i="12"/>
  <c r="I43" i="12"/>
  <c r="K82" i="12"/>
  <c r="K127" i="12"/>
  <c r="J13" i="12"/>
  <c r="K20" i="12"/>
  <c r="J161" i="12"/>
  <c r="K53" i="12"/>
  <c r="K54" i="12"/>
  <c r="K55" i="12"/>
  <c r="K28" i="12"/>
  <c r="L7" i="12"/>
  <c r="K6" i="12"/>
  <c r="K198" i="12"/>
  <c r="K30" i="12"/>
  <c r="K101" i="12"/>
  <c r="K42" i="12"/>
  <c r="K32" i="12"/>
  <c r="K143" i="12"/>
  <c r="K156" i="12"/>
  <c r="K104" i="12"/>
  <c r="K81" i="12"/>
  <c r="K41" i="12"/>
  <c r="I235" i="12"/>
  <c r="I144" i="12"/>
  <c r="K201" i="12"/>
  <c r="K115" i="12"/>
  <c r="I44" i="12"/>
  <c r="K116" i="12"/>
  <c r="K243" i="12"/>
  <c r="K202" i="12"/>
  <c r="K238" i="12"/>
  <c r="J179" i="12"/>
  <c r="K192" i="12"/>
  <c r="K83" i="12"/>
  <c r="K62" i="12"/>
  <c r="K118" i="12"/>
  <c r="K91" i="12"/>
  <c r="K97" i="12"/>
  <c r="K165" i="12"/>
  <c r="K166" i="12"/>
  <c r="K235" i="12"/>
  <c r="K18" i="12"/>
  <c r="K44" i="12"/>
  <c r="K88" i="12"/>
  <c r="K162" i="12"/>
  <c r="K70" i="12"/>
  <c r="K194" i="12"/>
  <c r="K58" i="12"/>
  <c r="K65" i="12"/>
  <c r="V62" i="50" l="1"/>
  <c r="U73" i="50"/>
  <c r="Q134" i="12"/>
  <c r="Q245" i="12"/>
  <c r="Q22" i="12"/>
  <c r="Q21" i="53"/>
  <c r="T9" i="53"/>
  <c r="T6" i="53"/>
  <c r="U9" i="52"/>
  <c r="V61" i="53"/>
  <c r="V70" i="49"/>
  <c r="U21" i="54"/>
  <c r="T72" i="50"/>
  <c r="V50" i="54"/>
  <c r="U57" i="54"/>
  <c r="U235" i="35"/>
  <c r="T264" i="35"/>
  <c r="T247" i="35"/>
  <c r="T170" i="35"/>
  <c r="R62" i="50"/>
  <c r="T45" i="50"/>
  <c r="U13" i="50"/>
  <c r="U31" i="53"/>
  <c r="U72" i="50"/>
  <c r="V100" i="49"/>
  <c r="T13" i="50"/>
  <c r="T21" i="53"/>
  <c r="Q6" i="53"/>
  <c r="U74" i="50"/>
  <c r="Q79" i="51"/>
  <c r="V55" i="53"/>
  <c r="U23" i="51"/>
  <c r="O50" i="12"/>
  <c r="Q156" i="12"/>
  <c r="Q54" i="12"/>
  <c r="T7" i="12"/>
  <c r="S139" i="12"/>
  <c r="Q132" i="12"/>
  <c r="Q28" i="12"/>
  <c r="Q248" i="12"/>
  <c r="Q174" i="12"/>
  <c r="Q171" i="12"/>
  <c r="Q23" i="12"/>
  <c r="Q208" i="12"/>
  <c r="Q128" i="12"/>
  <c r="Q253" i="12"/>
  <c r="Q107" i="12"/>
  <c r="Q144" i="12"/>
  <c r="P143" i="12"/>
  <c r="Q235" i="12"/>
  <c r="O124" i="12"/>
  <c r="P235" i="12"/>
  <c r="Q205" i="12"/>
  <c r="Q78" i="12"/>
  <c r="Q94" i="12"/>
  <c r="Q162" i="12"/>
  <c r="Q236" i="12"/>
  <c r="Q121" i="12"/>
  <c r="Q84" i="12"/>
  <c r="Q158" i="12"/>
  <c r="Q155" i="12"/>
  <c r="Q5" i="12"/>
  <c r="Q227" i="12"/>
  <c r="Q204" i="12"/>
  <c r="Q167" i="12"/>
  <c r="Q165" i="12"/>
  <c r="Q164" i="12"/>
  <c r="Q90" i="12"/>
  <c r="Q117" i="12"/>
  <c r="R7" i="12"/>
  <c r="P7" i="12"/>
  <c r="Q122" i="12"/>
  <c r="P6" i="12"/>
  <c r="O43" i="12"/>
  <c r="P44" i="12"/>
  <c r="O139" i="12"/>
  <c r="Q244" i="12"/>
  <c r="Q170" i="12"/>
  <c r="Q58" i="12"/>
  <c r="Q243" i="12"/>
  <c r="Q64" i="12"/>
  <c r="Q101" i="12"/>
  <c r="Q249" i="12"/>
  <c r="Q97" i="12"/>
  <c r="Q131" i="12"/>
  <c r="Q16" i="12"/>
  <c r="Q160" i="12"/>
  <c r="Q44" i="12"/>
  <c r="Q142" i="12"/>
  <c r="Q242" i="12"/>
  <c r="Q189" i="12"/>
  <c r="Q119" i="12"/>
  <c r="Q14" i="12"/>
  <c r="Q195" i="12"/>
  <c r="Q232" i="12"/>
  <c r="Q192" i="12"/>
  <c r="Q42" i="12"/>
  <c r="Q56" i="12"/>
  <c r="Q53" i="12"/>
  <c r="Q80" i="12"/>
  <c r="Q154" i="12"/>
  <c r="Q15" i="12"/>
  <c r="Q49" i="12"/>
  <c r="Q194" i="12"/>
  <c r="Q203" i="12"/>
  <c r="Q196" i="12"/>
  <c r="Q129" i="12"/>
  <c r="Q207" i="12"/>
  <c r="Q59" i="12"/>
  <c r="Q206" i="12"/>
  <c r="Q65" i="12"/>
  <c r="Q175" i="12"/>
  <c r="Q63" i="12"/>
  <c r="Q26" i="12"/>
  <c r="O235" i="12"/>
  <c r="Q30" i="12"/>
  <c r="Q136" i="12"/>
  <c r="Q125" i="12"/>
  <c r="Q229" i="12"/>
  <c r="Q191" i="12"/>
  <c r="S7" i="12"/>
  <c r="Q180" i="12"/>
  <c r="Q181" i="12"/>
  <c r="P13" i="12"/>
  <c r="P255" i="12"/>
  <c r="Q216" i="12"/>
  <c r="Q217" i="12"/>
  <c r="Q252" i="12"/>
  <c r="Q104" i="12"/>
  <c r="Q173" i="12"/>
  <c r="O4" i="12"/>
  <c r="Q62" i="12"/>
  <c r="Q8" i="12"/>
  <c r="Q202" i="12"/>
  <c r="Q197" i="12"/>
  <c r="Q120" i="12"/>
  <c r="Q159" i="12"/>
  <c r="Q233" i="12"/>
  <c r="P207" i="12"/>
  <c r="Q133" i="12"/>
  <c r="Q21" i="12"/>
  <c r="Q176" i="12"/>
  <c r="Q213" i="12"/>
  <c r="Q212" i="12"/>
  <c r="Q138" i="12"/>
  <c r="Q137" i="12"/>
  <c r="Q100" i="12"/>
  <c r="Q153" i="12"/>
  <c r="Q127" i="12"/>
  <c r="O44" i="12"/>
  <c r="O216" i="12"/>
  <c r="O198" i="12"/>
  <c r="P217" i="12"/>
  <c r="P179" i="12"/>
  <c r="Q105" i="12"/>
  <c r="Q106" i="12"/>
  <c r="P87" i="12"/>
  <c r="P161" i="12"/>
  <c r="Q67" i="12"/>
  <c r="Q178" i="12"/>
  <c r="Q99" i="12"/>
  <c r="Q70" i="12"/>
  <c r="Q33" i="12"/>
  <c r="Q210" i="12"/>
  <c r="Q45" i="12"/>
  <c r="Q199" i="12"/>
  <c r="Q81" i="12"/>
  <c r="Q130" i="12"/>
  <c r="Q201" i="12"/>
  <c r="Q123" i="12"/>
  <c r="Q231" i="12"/>
  <c r="Q83" i="12"/>
  <c r="Q11" i="12"/>
  <c r="Q250" i="12"/>
  <c r="Q96" i="12"/>
  <c r="Q169" i="12"/>
  <c r="Q102" i="12"/>
  <c r="Q139" i="12"/>
  <c r="Q27" i="12"/>
  <c r="Q211" i="12"/>
  <c r="Q41" i="12"/>
  <c r="Q19" i="12"/>
  <c r="Q93" i="12"/>
  <c r="Q198" i="12"/>
  <c r="Q141" i="12"/>
  <c r="O144" i="12"/>
  <c r="O68" i="12"/>
  <c r="Q31" i="12"/>
  <c r="Q68" i="12"/>
  <c r="Q69" i="12"/>
  <c r="Q50" i="12"/>
  <c r="Q87" i="12"/>
  <c r="Q4" i="12"/>
  <c r="Q152" i="12"/>
  <c r="Q179" i="12"/>
  <c r="Q57" i="12"/>
  <c r="Q115" i="12"/>
  <c r="Q226" i="12"/>
  <c r="Q51" i="12"/>
  <c r="Q47" i="12"/>
  <c r="Q118" i="12"/>
  <c r="Q116" i="12"/>
  <c r="Q239" i="12"/>
  <c r="Q89" i="12"/>
  <c r="Q126" i="12"/>
  <c r="Q237" i="12"/>
  <c r="Q12" i="12"/>
  <c r="Q234" i="12"/>
  <c r="Q46" i="12"/>
  <c r="Q18" i="12"/>
  <c r="Q48" i="12"/>
  <c r="Q240" i="12"/>
  <c r="Q43" i="12"/>
  <c r="O6" i="12"/>
  <c r="Q95" i="12"/>
  <c r="Q218" i="12"/>
  <c r="Q193" i="12"/>
  <c r="Q79" i="12"/>
  <c r="Q228" i="12"/>
  <c r="Q200" i="12"/>
  <c r="Q52" i="12"/>
  <c r="Q86" i="12"/>
  <c r="Q9" i="12"/>
  <c r="Q254" i="12"/>
  <c r="Q55" i="12"/>
  <c r="Q85" i="12"/>
  <c r="O254" i="12"/>
  <c r="Q143" i="12"/>
  <c r="Q32" i="12"/>
  <c r="Q82" i="12"/>
  <c r="Q88" i="12"/>
  <c r="Q10" i="12"/>
  <c r="Q190" i="12"/>
  <c r="Q91" i="12"/>
  <c r="Q163" i="12"/>
  <c r="O253" i="12"/>
  <c r="Q215" i="12"/>
  <c r="Q247" i="12"/>
  <c r="Q168" i="12"/>
  <c r="Q25" i="12"/>
  <c r="Q20" i="12"/>
  <c r="Q230" i="12"/>
  <c r="Q255" i="12"/>
  <c r="Q241" i="12"/>
  <c r="Q17" i="12"/>
  <c r="Q238" i="12"/>
  <c r="Q157" i="12"/>
  <c r="O7" i="12"/>
  <c r="Q166" i="12"/>
  <c r="Q92" i="12"/>
  <c r="Q6" i="12"/>
  <c r="R139" i="12"/>
  <c r="Q60" i="12"/>
  <c r="T20" i="49"/>
  <c r="U17" i="53"/>
  <c r="R54" i="53"/>
  <c r="T140" i="35"/>
  <c r="T136" i="35"/>
  <c r="U20" i="49"/>
  <c r="U31" i="50"/>
  <c r="T135" i="35"/>
  <c r="T243" i="35"/>
  <c r="Q69" i="54"/>
  <c r="V22" i="53"/>
  <c r="T69" i="54"/>
  <c r="U72" i="49"/>
  <c r="U28" i="54"/>
  <c r="T203" i="35"/>
  <c r="T156" i="35"/>
  <c r="V38" i="49"/>
  <c r="Q23" i="51"/>
  <c r="T230" i="35"/>
  <c r="T270" i="35"/>
  <c r="T154" i="35"/>
  <c r="T194" i="35"/>
  <c r="U24" i="50"/>
  <c r="Q42" i="52"/>
  <c r="R12" i="53"/>
  <c r="T12" i="53"/>
  <c r="R24" i="53"/>
  <c r="T61" i="54"/>
  <c r="U61" i="54"/>
  <c r="U81" i="54"/>
  <c r="V61" i="54"/>
  <c r="U17" i="50"/>
  <c r="V101" i="50"/>
  <c r="V129" i="50"/>
  <c r="Q21" i="50"/>
  <c r="U45" i="50"/>
  <c r="V22" i="50"/>
  <c r="Q41" i="51"/>
  <c r="V27" i="51"/>
  <c r="V93" i="54"/>
  <c r="Q114" i="53"/>
  <c r="V99" i="51"/>
  <c r="R100" i="49"/>
  <c r="V131" i="52"/>
  <c r="R117" i="54"/>
  <c r="R129" i="50"/>
  <c r="T98" i="54"/>
  <c r="Q115" i="49"/>
  <c r="U134" i="52"/>
  <c r="V115" i="52"/>
  <c r="Q7" i="48"/>
  <c r="K7" i="48"/>
  <c r="R7" i="47"/>
  <c r="L7" i="47"/>
  <c r="U7" i="48"/>
  <c r="O7" i="48"/>
  <c r="Q98" i="54"/>
  <c r="V86" i="54"/>
  <c r="V7" i="48"/>
  <c r="P7" i="48"/>
  <c r="U7" i="47"/>
  <c r="O7" i="47"/>
  <c r="M7" i="47"/>
  <c r="S7" i="47"/>
  <c r="N7" i="47"/>
  <c r="T7" i="47"/>
  <c r="R70" i="49"/>
  <c r="Q31" i="51"/>
  <c r="V7" i="47"/>
  <c r="P7" i="47"/>
  <c r="K7" i="47"/>
  <c r="Q7" i="47"/>
  <c r="N7" i="48"/>
  <c r="T7" i="48"/>
  <c r="R7" i="48"/>
  <c r="L7" i="48"/>
  <c r="V7" i="52"/>
  <c r="R7" i="52"/>
  <c r="V114" i="52"/>
  <c r="R114" i="52"/>
  <c r="T25" i="50"/>
  <c r="Q25" i="50"/>
  <c r="U25" i="50"/>
  <c r="V128" i="51"/>
  <c r="R128" i="51"/>
  <c r="T30" i="54"/>
  <c r="Q30" i="54"/>
  <c r="U30" i="54"/>
  <c r="T15" i="50"/>
  <c r="Q15" i="50"/>
  <c r="U15" i="50"/>
  <c r="T108" i="50"/>
  <c r="Q108" i="50"/>
  <c r="U108" i="50"/>
  <c r="U27" i="51"/>
  <c r="T27" i="51"/>
  <c r="Q27" i="51"/>
  <c r="R11" i="53"/>
  <c r="V11" i="53"/>
  <c r="R267" i="54"/>
  <c r="V267" i="54"/>
  <c r="V152" i="54"/>
  <c r="R152" i="54"/>
  <c r="R259" i="54"/>
  <c r="V259" i="54"/>
  <c r="R243" i="54"/>
  <c r="V243" i="54"/>
  <c r="R224" i="54"/>
  <c r="V224" i="54"/>
  <c r="R232" i="54"/>
  <c r="V232" i="54"/>
  <c r="V200" i="54"/>
  <c r="R200" i="54"/>
  <c r="R142" i="54"/>
  <c r="V142" i="54"/>
  <c r="V165" i="54"/>
  <c r="R165" i="54"/>
  <c r="R156" i="54"/>
  <c r="V156" i="54"/>
  <c r="R242" i="54"/>
  <c r="V242" i="54"/>
  <c r="R209" i="54"/>
  <c r="V209" i="54"/>
  <c r="V188" i="54"/>
  <c r="R188" i="54"/>
  <c r="R234" i="54"/>
  <c r="V234" i="54"/>
  <c r="R266" i="54"/>
  <c r="V266" i="54"/>
  <c r="V231" i="54"/>
  <c r="R231" i="54"/>
  <c r="V186" i="54"/>
  <c r="R186" i="54"/>
  <c r="T114" i="54"/>
  <c r="Q114" i="54"/>
  <c r="U114" i="54"/>
  <c r="R42" i="50"/>
  <c r="V42" i="50"/>
  <c r="Q122" i="53"/>
  <c r="T122" i="53"/>
  <c r="U122" i="53"/>
  <c r="T84" i="54"/>
  <c r="Q84" i="54"/>
  <c r="U84" i="54"/>
  <c r="T35" i="49"/>
  <c r="V35" i="49"/>
  <c r="R35" i="49"/>
  <c r="V133" i="50"/>
  <c r="R133" i="50"/>
  <c r="V149" i="49"/>
  <c r="R149" i="49"/>
  <c r="V252" i="49"/>
  <c r="R252" i="49"/>
  <c r="V240" i="49"/>
  <c r="R240" i="49"/>
  <c r="R259" i="49"/>
  <c r="V259" i="49"/>
  <c r="R181" i="49"/>
  <c r="V181" i="49"/>
  <c r="V233" i="49"/>
  <c r="R233" i="49"/>
  <c r="V197" i="49"/>
  <c r="R197" i="49"/>
  <c r="V206" i="49"/>
  <c r="R206" i="49"/>
  <c r="V268" i="49"/>
  <c r="R268" i="49"/>
  <c r="V193" i="49"/>
  <c r="R193" i="49"/>
  <c r="V190" i="49"/>
  <c r="R190" i="49"/>
  <c r="V159" i="49"/>
  <c r="R159" i="49"/>
  <c r="V165" i="49"/>
  <c r="R165" i="49"/>
  <c r="R239" i="49"/>
  <c r="V239" i="49"/>
  <c r="V182" i="49"/>
  <c r="R182" i="49"/>
  <c r="V185" i="49"/>
  <c r="R185" i="49"/>
  <c r="V266" i="49"/>
  <c r="R266" i="49"/>
  <c r="R119" i="54"/>
  <c r="V119" i="54"/>
  <c r="U27" i="49"/>
  <c r="T27" i="49"/>
  <c r="Q27" i="49"/>
  <c r="Q101" i="49"/>
  <c r="U101" i="49"/>
  <c r="T101" i="49"/>
  <c r="U66" i="51"/>
  <c r="T66" i="51"/>
  <c r="Q66" i="51"/>
  <c r="Q35" i="49"/>
  <c r="U35" i="49"/>
  <c r="T26" i="49"/>
  <c r="Q26" i="49"/>
  <c r="U26" i="49"/>
  <c r="V64" i="53"/>
  <c r="R64" i="53"/>
  <c r="R116" i="53"/>
  <c r="V116" i="53"/>
  <c r="R111" i="54"/>
  <c r="V111" i="54"/>
  <c r="R67" i="50"/>
  <c r="V67" i="50"/>
  <c r="Q169" i="54"/>
  <c r="T169" i="54"/>
  <c r="U169" i="54"/>
  <c r="U223" i="54"/>
  <c r="Q223" i="54"/>
  <c r="T223" i="54"/>
  <c r="Q227" i="54"/>
  <c r="U227" i="54"/>
  <c r="T227" i="54"/>
  <c r="Q156" i="54"/>
  <c r="U156" i="54"/>
  <c r="T156" i="54"/>
  <c r="T200" i="54"/>
  <c r="Q200" i="54"/>
  <c r="U200" i="54"/>
  <c r="U222" i="54"/>
  <c r="T222" i="54"/>
  <c r="Q222" i="54"/>
  <c r="Q251" i="54"/>
  <c r="U251" i="54"/>
  <c r="T251" i="54"/>
  <c r="U162" i="54"/>
  <c r="T162" i="54"/>
  <c r="Q162" i="54"/>
  <c r="Q190" i="54"/>
  <c r="T190" i="54"/>
  <c r="U190" i="54"/>
  <c r="U231" i="54"/>
  <c r="T231" i="54"/>
  <c r="Q231" i="54"/>
  <c r="U167" i="54"/>
  <c r="Q167" i="54"/>
  <c r="T167" i="54"/>
  <c r="U150" i="54"/>
  <c r="T150" i="54"/>
  <c r="Q150" i="54"/>
  <c r="U256" i="54"/>
  <c r="T256" i="54"/>
  <c r="Q256" i="54"/>
  <c r="U157" i="54"/>
  <c r="T157" i="54"/>
  <c r="Q157" i="54"/>
  <c r="Q228" i="54"/>
  <c r="T228" i="54"/>
  <c r="U228" i="54"/>
  <c r="Q172" i="54"/>
  <c r="U172" i="54"/>
  <c r="T172" i="54"/>
  <c r="T209" i="54"/>
  <c r="U209" i="54"/>
  <c r="Q209" i="54"/>
  <c r="V32" i="52"/>
  <c r="R32" i="52"/>
  <c r="U87" i="50"/>
  <c r="Q87" i="50"/>
  <c r="T87" i="50"/>
  <c r="V50" i="52"/>
  <c r="R50" i="52"/>
  <c r="V30" i="53"/>
  <c r="R30" i="53"/>
  <c r="U51" i="50"/>
  <c r="Q51" i="50"/>
  <c r="T51" i="50"/>
  <c r="T99" i="54"/>
  <c r="Q99" i="54"/>
  <c r="U99" i="54"/>
  <c r="U67" i="52"/>
  <c r="T67" i="52"/>
  <c r="Q67" i="52"/>
  <c r="U25" i="51"/>
  <c r="T25" i="51"/>
  <c r="Q25" i="51"/>
  <c r="Q52" i="49"/>
  <c r="U52" i="49"/>
  <c r="T52" i="49"/>
  <c r="R232" i="53"/>
  <c r="V232" i="53"/>
  <c r="R203" i="53"/>
  <c r="V203" i="53"/>
  <c r="R138" i="53"/>
  <c r="V138" i="53"/>
  <c r="V172" i="53"/>
  <c r="R172" i="53"/>
  <c r="R156" i="53"/>
  <c r="V156" i="53"/>
  <c r="T173" i="53"/>
  <c r="V173" i="53"/>
  <c r="R173" i="53"/>
  <c r="R184" i="53"/>
  <c r="V184" i="53"/>
  <c r="R211" i="53"/>
  <c r="V211" i="53"/>
  <c r="V271" i="53"/>
  <c r="R271" i="53"/>
  <c r="R170" i="53"/>
  <c r="V170" i="53"/>
  <c r="V263" i="53"/>
  <c r="R263" i="53"/>
  <c r="R233" i="53"/>
  <c r="V233" i="53"/>
  <c r="R256" i="53"/>
  <c r="V256" i="53"/>
  <c r="T220" i="53"/>
  <c r="R220" i="53"/>
  <c r="V220" i="53"/>
  <c r="R257" i="53"/>
  <c r="V257" i="53"/>
  <c r="V162" i="53"/>
  <c r="R162" i="53"/>
  <c r="V268" i="53"/>
  <c r="R268" i="53"/>
  <c r="T109" i="51"/>
  <c r="Q109" i="51"/>
  <c r="U109" i="51"/>
  <c r="T40" i="50"/>
  <c r="R40" i="50"/>
  <c r="V40" i="50"/>
  <c r="V121" i="51"/>
  <c r="R121" i="51"/>
  <c r="U53" i="51"/>
  <c r="T53" i="51"/>
  <c r="Q53" i="51"/>
  <c r="U99" i="49"/>
  <c r="T99" i="49"/>
  <c r="Q99" i="49"/>
  <c r="U97" i="50"/>
  <c r="T97" i="50"/>
  <c r="Q97" i="50"/>
  <c r="V40" i="53"/>
  <c r="R40" i="53"/>
  <c r="V114" i="51"/>
  <c r="R114" i="51"/>
  <c r="U142" i="53"/>
  <c r="T142" i="53"/>
  <c r="Q142" i="53"/>
  <c r="U213" i="53"/>
  <c r="Q213" i="53"/>
  <c r="T213" i="53"/>
  <c r="Q168" i="53"/>
  <c r="T168" i="53"/>
  <c r="U168" i="53"/>
  <c r="Q141" i="53"/>
  <c r="U141" i="53"/>
  <c r="T141" i="53"/>
  <c r="Q220" i="53"/>
  <c r="U220" i="53"/>
  <c r="Q260" i="53"/>
  <c r="T260" i="53"/>
  <c r="U260" i="53"/>
  <c r="Q218" i="53"/>
  <c r="U218" i="53"/>
  <c r="T218" i="53"/>
  <c r="U261" i="53"/>
  <c r="T261" i="53"/>
  <c r="Q261" i="53"/>
  <c r="U161" i="53"/>
  <c r="T161" i="53"/>
  <c r="Q161" i="53"/>
  <c r="T216" i="53"/>
  <c r="U216" i="53"/>
  <c r="Q216" i="53"/>
  <c r="U145" i="53"/>
  <c r="Q145" i="53"/>
  <c r="T145" i="53"/>
  <c r="T138" i="53"/>
  <c r="Q138" i="53"/>
  <c r="U138" i="53"/>
  <c r="T207" i="53"/>
  <c r="Q207" i="53"/>
  <c r="U207" i="53"/>
  <c r="Q251" i="53"/>
  <c r="U251" i="53"/>
  <c r="Q188" i="53"/>
  <c r="T188" i="53"/>
  <c r="U188" i="53"/>
  <c r="U237" i="53"/>
  <c r="T237" i="53"/>
  <c r="Q237" i="53"/>
  <c r="T144" i="53"/>
  <c r="Q144" i="53"/>
  <c r="U144" i="53"/>
  <c r="V112" i="52"/>
  <c r="R112" i="52"/>
  <c r="R88" i="49"/>
  <c r="V88" i="49"/>
  <c r="Q38" i="53"/>
  <c r="U38" i="53"/>
  <c r="T38" i="53"/>
  <c r="Q72" i="53"/>
  <c r="T72" i="53"/>
  <c r="U72" i="53"/>
  <c r="U64" i="54"/>
  <c r="T64" i="54"/>
  <c r="Q64" i="54"/>
  <c r="Q93" i="53"/>
  <c r="U93" i="53"/>
  <c r="T93" i="53"/>
  <c r="R42" i="49"/>
  <c r="V42" i="49"/>
  <c r="Q38" i="49"/>
  <c r="U38" i="49"/>
  <c r="T38" i="49"/>
  <c r="R172" i="52"/>
  <c r="V172" i="52"/>
  <c r="V240" i="52"/>
  <c r="R240" i="52"/>
  <c r="R257" i="52"/>
  <c r="V257" i="52"/>
  <c r="V138" i="52"/>
  <c r="R138" i="52"/>
  <c r="V211" i="52"/>
  <c r="R211" i="52"/>
  <c r="V170" i="52"/>
  <c r="R170" i="52"/>
  <c r="R181" i="52"/>
  <c r="V181" i="52"/>
  <c r="T148" i="52"/>
  <c r="R148" i="52"/>
  <c r="V148" i="52"/>
  <c r="V220" i="52"/>
  <c r="R220" i="52"/>
  <c r="R235" i="52"/>
  <c r="V235" i="52"/>
  <c r="T163" i="52"/>
  <c r="V163" i="52"/>
  <c r="R163" i="52"/>
  <c r="V152" i="52"/>
  <c r="R152" i="52"/>
  <c r="R205" i="52"/>
  <c r="V205" i="52"/>
  <c r="V260" i="52"/>
  <c r="R260" i="52"/>
  <c r="R197" i="52"/>
  <c r="V197" i="52"/>
  <c r="R142" i="52"/>
  <c r="V142" i="52"/>
  <c r="R139" i="52"/>
  <c r="V139" i="52"/>
  <c r="V25" i="51"/>
  <c r="R25" i="51"/>
  <c r="R18" i="54"/>
  <c r="V18" i="54"/>
  <c r="R40" i="52"/>
  <c r="V40" i="52"/>
  <c r="R80" i="53"/>
  <c r="V80" i="53"/>
  <c r="V103" i="54"/>
  <c r="R103" i="54"/>
  <c r="Q53" i="54"/>
  <c r="T53" i="54"/>
  <c r="U53" i="54"/>
  <c r="R95" i="53"/>
  <c r="V95" i="53"/>
  <c r="R19" i="53"/>
  <c r="V19" i="53"/>
  <c r="T126" i="51"/>
  <c r="U126" i="51"/>
  <c r="Q126" i="51"/>
  <c r="T121" i="49"/>
  <c r="Q121" i="49"/>
  <c r="U121" i="49"/>
  <c r="U90" i="53"/>
  <c r="T90" i="53"/>
  <c r="Q90" i="53"/>
  <c r="U63" i="51"/>
  <c r="T63" i="51"/>
  <c r="Q63" i="51"/>
  <c r="U24" i="53"/>
  <c r="T24" i="53"/>
  <c r="Q24" i="53"/>
  <c r="U60" i="53"/>
  <c r="Q60" i="53"/>
  <c r="T60" i="53"/>
  <c r="R73" i="54"/>
  <c r="V73" i="54"/>
  <c r="Q243" i="52"/>
  <c r="T243" i="52"/>
  <c r="U243" i="52"/>
  <c r="Q225" i="52"/>
  <c r="U225" i="52"/>
  <c r="T225" i="52"/>
  <c r="Q228" i="52"/>
  <c r="T228" i="52"/>
  <c r="U228" i="52"/>
  <c r="T192" i="52"/>
  <c r="Q192" i="52"/>
  <c r="U192" i="52"/>
  <c r="T150" i="52"/>
  <c r="Q150" i="52"/>
  <c r="U150" i="52"/>
  <c r="U263" i="52"/>
  <c r="T263" i="52"/>
  <c r="Q263" i="52"/>
  <c r="Q196" i="52"/>
  <c r="U196" i="52"/>
  <c r="Q250" i="52"/>
  <c r="T250" i="52"/>
  <c r="U250" i="52"/>
  <c r="T198" i="52"/>
  <c r="U198" i="52"/>
  <c r="Q198" i="52"/>
  <c r="U180" i="52"/>
  <c r="Q180" i="52"/>
  <c r="T180" i="52"/>
  <c r="Q216" i="52"/>
  <c r="U216" i="52"/>
  <c r="T216" i="52"/>
  <c r="U162" i="52"/>
  <c r="T162" i="52"/>
  <c r="Q162" i="52"/>
  <c r="Q217" i="52"/>
  <c r="U217" i="52"/>
  <c r="T217" i="52"/>
  <c r="Q222" i="52"/>
  <c r="U222" i="52"/>
  <c r="T222" i="52"/>
  <c r="Q143" i="52"/>
  <c r="T143" i="52"/>
  <c r="U143" i="52"/>
  <c r="U171" i="52"/>
  <c r="Q171" i="52"/>
  <c r="T171" i="52"/>
  <c r="Q184" i="52"/>
  <c r="U184" i="52"/>
  <c r="T184" i="52"/>
  <c r="Q62" i="49"/>
  <c r="T62" i="49"/>
  <c r="U62" i="49"/>
  <c r="V26" i="53"/>
  <c r="R26" i="53"/>
  <c r="R78" i="54"/>
  <c r="V78" i="54"/>
  <c r="R37" i="53"/>
  <c r="V37" i="53"/>
  <c r="U92" i="49"/>
  <c r="T92" i="49"/>
  <c r="Q92" i="49"/>
  <c r="V46" i="51"/>
  <c r="R46" i="51"/>
  <c r="R41" i="49"/>
  <c r="V41" i="49"/>
  <c r="R132" i="53"/>
  <c r="V132" i="53"/>
  <c r="U76" i="50"/>
  <c r="T76" i="50"/>
  <c r="Q76" i="50"/>
  <c r="U62" i="54"/>
  <c r="T62" i="54"/>
  <c r="Q62" i="54"/>
  <c r="V52" i="54"/>
  <c r="R52" i="54"/>
  <c r="V98" i="51"/>
  <c r="R98" i="51"/>
  <c r="V50" i="50"/>
  <c r="R50" i="50"/>
  <c r="R39" i="54"/>
  <c r="V39" i="54"/>
  <c r="T29" i="49"/>
  <c r="Q29" i="49"/>
  <c r="U29" i="49"/>
  <c r="U65" i="51"/>
  <c r="T65" i="51"/>
  <c r="Q65" i="51"/>
  <c r="U218" i="50"/>
  <c r="T218" i="50"/>
  <c r="Q218" i="50"/>
  <c r="Q235" i="50"/>
  <c r="U235" i="50"/>
  <c r="T235" i="50"/>
  <c r="U230" i="50"/>
  <c r="T230" i="50"/>
  <c r="Q230" i="50"/>
  <c r="Q199" i="50"/>
  <c r="T199" i="50"/>
  <c r="U199" i="50"/>
  <c r="T219" i="50"/>
  <c r="Q219" i="50"/>
  <c r="U219" i="50"/>
  <c r="U209" i="50"/>
  <c r="T209" i="50"/>
  <c r="Q209" i="50"/>
  <c r="U192" i="50"/>
  <c r="Q192" i="50"/>
  <c r="T192" i="50"/>
  <c r="T242" i="50"/>
  <c r="Q242" i="50"/>
  <c r="U242" i="50"/>
  <c r="U169" i="50"/>
  <c r="Q169" i="50"/>
  <c r="T169" i="50"/>
  <c r="Q248" i="50"/>
  <c r="U248" i="50"/>
  <c r="T248" i="50"/>
  <c r="U228" i="50"/>
  <c r="T228" i="50"/>
  <c r="Q228" i="50"/>
  <c r="Q201" i="50"/>
  <c r="U201" i="50"/>
  <c r="T201" i="50"/>
  <c r="Q204" i="50"/>
  <c r="U204" i="50"/>
  <c r="T204" i="50"/>
  <c r="U255" i="50"/>
  <c r="T255" i="50"/>
  <c r="Q255" i="50"/>
  <c r="T183" i="50"/>
  <c r="Q183" i="50"/>
  <c r="U183" i="50"/>
  <c r="U198" i="50"/>
  <c r="T198" i="50"/>
  <c r="Q198" i="50"/>
  <c r="U250" i="50"/>
  <c r="T250" i="50"/>
  <c r="Q250" i="50"/>
  <c r="R88" i="54"/>
  <c r="V88" i="54"/>
  <c r="Q112" i="53"/>
  <c r="U112" i="53"/>
  <c r="T112" i="53"/>
  <c r="V117" i="53"/>
  <c r="R117" i="53"/>
  <c r="R110" i="53"/>
  <c r="V110" i="53"/>
  <c r="Q9" i="49"/>
  <c r="U9" i="49"/>
  <c r="T9" i="49"/>
  <c r="V258" i="51"/>
  <c r="R258" i="51"/>
  <c r="V252" i="51"/>
  <c r="R252" i="51"/>
  <c r="R161" i="51"/>
  <c r="V161" i="51"/>
  <c r="V171" i="51"/>
  <c r="R171" i="51"/>
  <c r="V142" i="51"/>
  <c r="R142" i="51"/>
  <c r="R217" i="51"/>
  <c r="V217" i="51"/>
  <c r="V179" i="51"/>
  <c r="R179" i="51"/>
  <c r="V191" i="51"/>
  <c r="R191" i="51"/>
  <c r="V237" i="51"/>
  <c r="R237" i="51"/>
  <c r="R165" i="51"/>
  <c r="V165" i="51"/>
  <c r="R184" i="51"/>
  <c r="V184" i="51"/>
  <c r="V167" i="51"/>
  <c r="R167" i="51"/>
  <c r="V250" i="51"/>
  <c r="R250" i="51"/>
  <c r="V253" i="51"/>
  <c r="R253" i="51"/>
  <c r="V268" i="51"/>
  <c r="R268" i="51"/>
  <c r="V267" i="51"/>
  <c r="R267" i="51"/>
  <c r="V185" i="51"/>
  <c r="R185" i="51"/>
  <c r="R28" i="53"/>
  <c r="V28" i="53"/>
  <c r="U82" i="51"/>
  <c r="T82" i="51"/>
  <c r="Q82" i="51"/>
  <c r="Q124" i="49"/>
  <c r="T124" i="49"/>
  <c r="U124" i="49"/>
  <c r="V45" i="51"/>
  <c r="R45" i="51"/>
  <c r="V106" i="51"/>
  <c r="R106" i="51"/>
  <c r="T134" i="50"/>
  <c r="Q134" i="50"/>
  <c r="U134" i="50"/>
  <c r="U48" i="54"/>
  <c r="Q48" i="54"/>
  <c r="T48" i="54"/>
  <c r="T62" i="50"/>
  <c r="Q62" i="50"/>
  <c r="U62" i="50"/>
  <c r="R77" i="49"/>
  <c r="V77" i="49"/>
  <c r="V85" i="52"/>
  <c r="R85" i="52"/>
  <c r="Q8" i="53"/>
  <c r="U8" i="53"/>
  <c r="V93" i="53"/>
  <c r="R93" i="53"/>
  <c r="R25" i="54"/>
  <c r="V25" i="54"/>
  <c r="R83" i="49"/>
  <c r="V83" i="49"/>
  <c r="T65" i="54"/>
  <c r="U65" i="54"/>
  <c r="Q65" i="54"/>
  <c r="R132" i="54"/>
  <c r="V132" i="54"/>
  <c r="R95" i="50"/>
  <c r="V95" i="50"/>
  <c r="V17" i="54"/>
  <c r="R17" i="54"/>
  <c r="Q39" i="49"/>
  <c r="T39" i="49"/>
  <c r="U39" i="49"/>
  <c r="Q28" i="49"/>
  <c r="U28" i="49"/>
  <c r="T28" i="49"/>
  <c r="V67" i="53"/>
  <c r="R67" i="53"/>
  <c r="U50" i="53"/>
  <c r="Q50" i="53"/>
  <c r="T50" i="53"/>
  <c r="T105" i="53"/>
  <c r="U105" i="53"/>
  <c r="Q105" i="53"/>
  <c r="T44" i="50"/>
  <c r="V44" i="50"/>
  <c r="R44" i="50"/>
  <c r="Q40" i="49"/>
  <c r="U40" i="49"/>
  <c r="T40" i="49"/>
  <c r="U89" i="54"/>
  <c r="T89" i="54"/>
  <c r="Q89" i="54"/>
  <c r="T91" i="49"/>
  <c r="Q91" i="49"/>
  <c r="U91" i="49"/>
  <c r="V52" i="53"/>
  <c r="R52" i="53"/>
  <c r="Q134" i="53"/>
  <c r="T134" i="53"/>
  <c r="U134" i="53"/>
  <c r="V62" i="51"/>
  <c r="R62" i="51"/>
  <c r="V25" i="53"/>
  <c r="R25" i="53"/>
  <c r="Q10" i="49"/>
  <c r="U10" i="49"/>
  <c r="T10" i="49"/>
  <c r="R63" i="51"/>
  <c r="V63" i="51"/>
  <c r="U97" i="52"/>
  <c r="T97" i="52"/>
  <c r="Q97" i="52"/>
  <c r="U56" i="54"/>
  <c r="T56" i="54"/>
  <c r="Q56" i="54"/>
  <c r="T128" i="49"/>
  <c r="Q128" i="49"/>
  <c r="U128" i="49"/>
  <c r="Q81" i="52"/>
  <c r="U81" i="52"/>
  <c r="T81" i="52"/>
  <c r="R41" i="54"/>
  <c r="V41" i="54"/>
  <c r="R98" i="52"/>
  <c r="V98" i="52"/>
  <c r="V67" i="49"/>
  <c r="R67" i="49"/>
  <c r="U41" i="49"/>
  <c r="T41" i="49"/>
  <c r="Q41" i="49"/>
  <c r="Q115" i="51"/>
  <c r="U115" i="51"/>
  <c r="T115" i="51"/>
  <c r="V90" i="50"/>
  <c r="R90" i="50"/>
  <c r="R84" i="54"/>
  <c r="V84" i="54"/>
  <c r="T69" i="53"/>
  <c r="Q69" i="53"/>
  <c r="U69" i="53"/>
  <c r="V97" i="52"/>
  <c r="R97" i="52"/>
  <c r="V29" i="51"/>
  <c r="R29" i="51"/>
  <c r="Q123" i="49"/>
  <c r="T123" i="49"/>
  <c r="U123" i="49"/>
  <c r="Q87" i="53"/>
  <c r="T87" i="53"/>
  <c r="U87" i="53"/>
  <c r="R23" i="52"/>
  <c r="V23" i="52"/>
  <c r="U43" i="51"/>
  <c r="Q43" i="51"/>
  <c r="T43" i="51"/>
  <c r="U50" i="52"/>
  <c r="T50" i="52"/>
  <c r="Q50" i="52"/>
  <c r="R130" i="53"/>
  <c r="V130" i="53"/>
  <c r="R75" i="54"/>
  <c r="V75" i="54"/>
  <c r="R67" i="54"/>
  <c r="V67" i="54"/>
  <c r="V56" i="52"/>
  <c r="R56" i="52"/>
  <c r="V43" i="51"/>
  <c r="R43" i="51"/>
  <c r="T13" i="54"/>
  <c r="V13" i="54"/>
  <c r="R13" i="54"/>
  <c r="T8" i="52"/>
  <c r="V8" i="52"/>
  <c r="R8" i="52"/>
  <c r="R17" i="53"/>
  <c r="V17" i="53"/>
  <c r="R79" i="54"/>
  <c r="V79" i="54"/>
  <c r="T89" i="52"/>
  <c r="U89" i="52"/>
  <c r="Q89" i="52"/>
  <c r="Q47" i="49"/>
  <c r="U47" i="49"/>
  <c r="T47" i="49"/>
  <c r="V104" i="54"/>
  <c r="R104" i="54"/>
  <c r="V110" i="49"/>
  <c r="R110" i="49"/>
  <c r="U86" i="49"/>
  <c r="T86" i="49"/>
  <c r="Q86" i="49"/>
  <c r="U91" i="54"/>
  <c r="T91" i="54"/>
  <c r="Q91" i="54"/>
  <c r="R13" i="52"/>
  <c r="V13" i="52"/>
  <c r="R81" i="49"/>
  <c r="V81" i="49"/>
  <c r="R12" i="54"/>
  <c r="V12" i="54"/>
  <c r="Q100" i="49"/>
  <c r="U100" i="49"/>
  <c r="T100" i="49"/>
  <c r="V76" i="53"/>
  <c r="R76" i="53"/>
  <c r="V129" i="51"/>
  <c r="R129" i="51"/>
  <c r="R39" i="50"/>
  <c r="V39" i="50"/>
  <c r="V113" i="49"/>
  <c r="R113" i="49"/>
  <c r="Q121" i="51"/>
  <c r="U121" i="51"/>
  <c r="T121" i="51"/>
  <c r="V82" i="51"/>
  <c r="R82" i="51"/>
  <c r="Q55" i="53"/>
  <c r="U55" i="53"/>
  <c r="T55" i="53"/>
  <c r="T35" i="54"/>
  <c r="R35" i="54"/>
  <c r="V35" i="54"/>
  <c r="V91" i="51"/>
  <c r="R91" i="51"/>
  <c r="R79" i="50"/>
  <c r="V79" i="50"/>
  <c r="U240" i="51"/>
  <c r="T240" i="51"/>
  <c r="Q240" i="51"/>
  <c r="U153" i="51"/>
  <c r="T153" i="51"/>
  <c r="Q153" i="51"/>
  <c r="Q181" i="51"/>
  <c r="U181" i="51"/>
  <c r="T181" i="51"/>
  <c r="U207" i="51"/>
  <c r="T207" i="51"/>
  <c r="Q207" i="51"/>
  <c r="U210" i="51"/>
  <c r="T210" i="51"/>
  <c r="Q210" i="51"/>
  <c r="T174" i="51"/>
  <c r="Q174" i="51"/>
  <c r="U174" i="51"/>
  <c r="T214" i="51"/>
  <c r="Q214" i="51"/>
  <c r="U214" i="51"/>
  <c r="Q233" i="51"/>
  <c r="U233" i="51"/>
  <c r="T233" i="51"/>
  <c r="Q200" i="51"/>
  <c r="U200" i="51"/>
  <c r="T200" i="51"/>
  <c r="Q204" i="51"/>
  <c r="U204" i="51"/>
  <c r="T204" i="51"/>
  <c r="Q231" i="51"/>
  <c r="U231" i="51"/>
  <c r="T231" i="51"/>
  <c r="U155" i="51"/>
  <c r="T155" i="51"/>
  <c r="Q155" i="51"/>
  <c r="U212" i="51"/>
  <c r="T212" i="51"/>
  <c r="Q212" i="51"/>
  <c r="Q269" i="51"/>
  <c r="U269" i="51"/>
  <c r="T269" i="51"/>
  <c r="U242" i="51"/>
  <c r="T242" i="51"/>
  <c r="Q242" i="51"/>
  <c r="T260" i="51"/>
  <c r="Q260" i="51"/>
  <c r="U260" i="51"/>
  <c r="T167" i="51"/>
  <c r="Q167" i="51"/>
  <c r="U167" i="51"/>
  <c r="V23" i="53"/>
  <c r="R23" i="53"/>
  <c r="Q43" i="49"/>
  <c r="T43" i="49"/>
  <c r="U43" i="49"/>
  <c r="V66" i="52"/>
  <c r="R66" i="52"/>
  <c r="V125" i="53"/>
  <c r="R125" i="53"/>
  <c r="Q88" i="53"/>
  <c r="U88" i="53"/>
  <c r="U251" i="49"/>
  <c r="T251" i="49"/>
  <c r="Q251" i="49"/>
  <c r="U141" i="49"/>
  <c r="T141" i="49"/>
  <c r="Q141" i="49"/>
  <c r="Q174" i="49"/>
  <c r="U174" i="49"/>
  <c r="T174" i="49"/>
  <c r="U184" i="49"/>
  <c r="T184" i="49"/>
  <c r="Q184" i="49"/>
  <c r="U219" i="49"/>
  <c r="T219" i="49"/>
  <c r="Q219" i="49"/>
  <c r="U201" i="49"/>
  <c r="T201" i="49"/>
  <c r="Q201" i="49"/>
  <c r="U169" i="49"/>
  <c r="T169" i="49"/>
  <c r="Q169" i="49"/>
  <c r="U269" i="49"/>
  <c r="T269" i="49"/>
  <c r="Q269" i="49"/>
  <c r="U220" i="49"/>
  <c r="T220" i="49"/>
  <c r="Q220" i="49"/>
  <c r="U221" i="49"/>
  <c r="Q221" i="49"/>
  <c r="T221" i="49"/>
  <c r="U259" i="49"/>
  <c r="Q259" i="49"/>
  <c r="T259" i="49"/>
  <c r="Q191" i="49"/>
  <c r="U191" i="49"/>
  <c r="T191" i="49"/>
  <c r="T153" i="49"/>
  <c r="Q153" i="49"/>
  <c r="U153" i="49"/>
  <c r="Q160" i="49"/>
  <c r="U160" i="49"/>
  <c r="T160" i="49"/>
  <c r="T264" i="49"/>
  <c r="Q264" i="49"/>
  <c r="U264" i="49"/>
  <c r="U168" i="49"/>
  <c r="T168" i="49"/>
  <c r="Q168" i="49"/>
  <c r="U161" i="49"/>
  <c r="T161" i="49"/>
  <c r="Q161" i="49"/>
  <c r="U250" i="49"/>
  <c r="Q250" i="49"/>
  <c r="T250" i="49"/>
  <c r="R6" i="52"/>
  <c r="V6" i="52"/>
  <c r="U118" i="54"/>
  <c r="T118" i="54"/>
  <c r="Q118" i="54"/>
  <c r="R28" i="52"/>
  <c r="V28" i="52"/>
  <c r="T57" i="53"/>
  <c r="Q57" i="53"/>
  <c r="U57" i="53"/>
  <c r="Q33" i="54"/>
  <c r="U33" i="54"/>
  <c r="T33" i="54"/>
  <c r="U41" i="53"/>
  <c r="T41" i="53"/>
  <c r="Q41" i="53"/>
  <c r="V258" i="50"/>
  <c r="R258" i="50"/>
  <c r="R162" i="50"/>
  <c r="V162" i="50"/>
  <c r="R152" i="50"/>
  <c r="V152" i="50"/>
  <c r="R173" i="50"/>
  <c r="V173" i="50"/>
  <c r="V178" i="50"/>
  <c r="R178" i="50"/>
  <c r="R227" i="50"/>
  <c r="V227" i="50"/>
  <c r="R175" i="50"/>
  <c r="V175" i="50"/>
  <c r="R153" i="50"/>
  <c r="V153" i="50"/>
  <c r="R137" i="50"/>
  <c r="V137" i="50"/>
  <c r="R201" i="50"/>
  <c r="V201" i="50"/>
  <c r="V250" i="50"/>
  <c r="R250" i="50"/>
  <c r="V234" i="50"/>
  <c r="R234" i="50"/>
  <c r="V221" i="50"/>
  <c r="R221" i="50"/>
  <c r="R181" i="50"/>
  <c r="V181" i="50"/>
  <c r="V164" i="50"/>
  <c r="R164" i="50"/>
  <c r="R207" i="50"/>
  <c r="V207" i="50"/>
  <c r="R189" i="50"/>
  <c r="V189" i="50"/>
  <c r="V74" i="51"/>
  <c r="R74" i="51"/>
  <c r="U29" i="51"/>
  <c r="Q29" i="51"/>
  <c r="T29" i="51"/>
  <c r="U21" i="51"/>
  <c r="Q21" i="51"/>
  <c r="T21" i="51"/>
  <c r="R64" i="50"/>
  <c r="V64" i="50"/>
  <c r="R86" i="50"/>
  <c r="V86" i="50"/>
  <c r="R127" i="53"/>
  <c r="V127" i="53"/>
  <c r="T46" i="50"/>
  <c r="V46" i="50"/>
  <c r="R46" i="50"/>
  <c r="R94" i="51"/>
  <c r="V94" i="51"/>
  <c r="R42" i="52"/>
  <c r="V42" i="52"/>
  <c r="V133" i="51"/>
  <c r="R133" i="51"/>
  <c r="Q71" i="50"/>
  <c r="U71" i="50"/>
  <c r="T71" i="50"/>
  <c r="V83" i="54"/>
  <c r="R83" i="54"/>
  <c r="U107" i="54"/>
  <c r="Q107" i="54"/>
  <c r="T107" i="54"/>
  <c r="R68" i="53"/>
  <c r="V68" i="53"/>
  <c r="V125" i="49"/>
  <c r="R125" i="49"/>
  <c r="V72" i="49"/>
  <c r="R72" i="49"/>
  <c r="T66" i="52"/>
  <c r="Q66" i="52"/>
  <c r="U66" i="52"/>
  <c r="V246" i="54"/>
  <c r="R246" i="54"/>
  <c r="V212" i="54"/>
  <c r="R212" i="54"/>
  <c r="V235" i="54"/>
  <c r="R235" i="54"/>
  <c r="V214" i="54"/>
  <c r="R214" i="54"/>
  <c r="R172" i="54"/>
  <c r="V172" i="54"/>
  <c r="V230" i="54"/>
  <c r="R230" i="54"/>
  <c r="V207" i="54"/>
  <c r="R207" i="54"/>
  <c r="R194" i="54"/>
  <c r="V194" i="54"/>
  <c r="V244" i="54"/>
  <c r="R244" i="54"/>
  <c r="V220" i="54"/>
  <c r="R220" i="54"/>
  <c r="V249" i="54"/>
  <c r="R249" i="54"/>
  <c r="T178" i="54"/>
  <c r="V178" i="54"/>
  <c r="R178" i="54"/>
  <c r="R250" i="54"/>
  <c r="V250" i="54"/>
  <c r="R268" i="54"/>
  <c r="V268" i="54"/>
  <c r="R223" i="54"/>
  <c r="V223" i="54"/>
  <c r="R139" i="54"/>
  <c r="V139" i="54"/>
  <c r="R176" i="54"/>
  <c r="V176" i="54"/>
  <c r="Q25" i="54"/>
  <c r="T25" i="54"/>
  <c r="U25" i="54"/>
  <c r="U44" i="53"/>
  <c r="Q44" i="53"/>
  <c r="T44" i="53"/>
  <c r="U65" i="53"/>
  <c r="Q65" i="53"/>
  <c r="T65" i="53"/>
  <c r="T127" i="54"/>
  <c r="Q127" i="54"/>
  <c r="U127" i="54"/>
  <c r="R28" i="49"/>
  <c r="V28" i="49"/>
  <c r="T21" i="49"/>
  <c r="U21" i="49"/>
  <c r="Q21" i="49"/>
  <c r="V198" i="49"/>
  <c r="R198" i="49"/>
  <c r="R180" i="49"/>
  <c r="V180" i="49"/>
  <c r="R141" i="49"/>
  <c r="V141" i="49"/>
  <c r="V187" i="49"/>
  <c r="R187" i="49"/>
  <c r="R248" i="49"/>
  <c r="V248" i="49"/>
  <c r="V244" i="49"/>
  <c r="R244" i="49"/>
  <c r="V257" i="49"/>
  <c r="R257" i="49"/>
  <c r="R162" i="49"/>
  <c r="V162" i="49"/>
  <c r="V186" i="49"/>
  <c r="R186" i="49"/>
  <c r="V136" i="49"/>
  <c r="R136" i="49"/>
  <c r="V135" i="49"/>
  <c r="R135" i="49"/>
  <c r="R223" i="49"/>
  <c r="V223" i="49"/>
  <c r="V251" i="49"/>
  <c r="R251" i="49"/>
  <c r="V261" i="49"/>
  <c r="R261" i="49"/>
  <c r="R161" i="49"/>
  <c r="V161" i="49"/>
  <c r="V143" i="49"/>
  <c r="R143" i="49"/>
  <c r="V139" i="49"/>
  <c r="R139" i="49"/>
  <c r="V78" i="49"/>
  <c r="R78" i="49"/>
  <c r="R38" i="50"/>
  <c r="V38" i="50"/>
  <c r="R18" i="52"/>
  <c r="V18" i="52"/>
  <c r="Q110" i="53"/>
  <c r="U110" i="53"/>
  <c r="T110" i="53"/>
  <c r="U55" i="50"/>
  <c r="T55" i="50"/>
  <c r="Q55" i="50"/>
  <c r="R53" i="53"/>
  <c r="V53" i="53"/>
  <c r="T83" i="54"/>
  <c r="Q83" i="54"/>
  <c r="U83" i="54"/>
  <c r="Q263" i="54"/>
  <c r="T263" i="54"/>
  <c r="U263" i="54"/>
  <c r="Q149" i="54"/>
  <c r="U149" i="54"/>
  <c r="T149" i="54"/>
  <c r="U171" i="54"/>
  <c r="T171" i="54"/>
  <c r="Q171" i="54"/>
  <c r="U264" i="54"/>
  <c r="T264" i="54"/>
  <c r="Q264" i="54"/>
  <c r="T219" i="54"/>
  <c r="U219" i="54"/>
  <c r="Q219" i="54"/>
  <c r="U137" i="54"/>
  <c r="T137" i="54"/>
  <c r="Q137" i="54"/>
  <c r="U135" i="54"/>
  <c r="T135" i="54"/>
  <c r="Q135" i="54"/>
  <c r="Q153" i="54"/>
  <c r="T153" i="54"/>
  <c r="U153" i="54"/>
  <c r="Q260" i="54"/>
  <c r="U260" i="54"/>
  <c r="T260" i="54"/>
  <c r="U248" i="54"/>
  <c r="T248" i="54"/>
  <c r="Q248" i="54"/>
  <c r="Q182" i="54"/>
  <c r="T182" i="54"/>
  <c r="U182" i="54"/>
  <c r="U183" i="54"/>
  <c r="Q183" i="54"/>
  <c r="T183" i="54"/>
  <c r="U165" i="54"/>
  <c r="T165" i="54"/>
  <c r="Q165" i="54"/>
  <c r="T241" i="54"/>
  <c r="Q241" i="54"/>
  <c r="U241" i="54"/>
  <c r="T154" i="54"/>
  <c r="Q154" i="54"/>
  <c r="U154" i="54"/>
  <c r="Q194" i="54"/>
  <c r="U194" i="54"/>
  <c r="T194" i="54"/>
  <c r="T192" i="54"/>
  <c r="U192" i="54"/>
  <c r="Q192" i="54"/>
  <c r="Q113" i="50"/>
  <c r="T113" i="50"/>
  <c r="U113" i="50"/>
  <c r="U37" i="51"/>
  <c r="Q37" i="51"/>
  <c r="T37" i="51"/>
  <c r="V31" i="49"/>
  <c r="R31" i="49"/>
  <c r="U25" i="53"/>
  <c r="T25" i="53"/>
  <c r="Q25" i="53"/>
  <c r="Q102" i="49"/>
  <c r="T102" i="49"/>
  <c r="U102" i="49"/>
  <c r="U54" i="51"/>
  <c r="T54" i="51"/>
  <c r="Q54" i="51"/>
  <c r="U94" i="49"/>
  <c r="T94" i="49"/>
  <c r="Q94" i="49"/>
  <c r="V33" i="51"/>
  <c r="R33" i="51"/>
  <c r="V96" i="49"/>
  <c r="R96" i="49"/>
  <c r="V254" i="53"/>
  <c r="R254" i="53"/>
  <c r="R179" i="53"/>
  <c r="V179" i="53"/>
  <c r="R157" i="53"/>
  <c r="V157" i="53"/>
  <c r="R218" i="53"/>
  <c r="V218" i="53"/>
  <c r="V165" i="53"/>
  <c r="R165" i="53"/>
  <c r="R155" i="53"/>
  <c r="V155" i="53"/>
  <c r="R228" i="53"/>
  <c r="V228" i="53"/>
  <c r="V212" i="53"/>
  <c r="R212" i="53"/>
  <c r="R166" i="53"/>
  <c r="V166" i="53"/>
  <c r="R136" i="53"/>
  <c r="V136" i="53"/>
  <c r="R243" i="53"/>
  <c r="V243" i="53"/>
  <c r="V144" i="53"/>
  <c r="R144" i="53"/>
  <c r="R264" i="53"/>
  <c r="V264" i="53"/>
  <c r="R196" i="53"/>
  <c r="V196" i="53"/>
  <c r="R225" i="53"/>
  <c r="V225" i="53"/>
  <c r="V169" i="53"/>
  <c r="R169" i="53"/>
  <c r="V188" i="53"/>
  <c r="R188" i="53"/>
  <c r="Q79" i="54"/>
  <c r="T79" i="54"/>
  <c r="U79" i="54"/>
  <c r="T61" i="52"/>
  <c r="Q61" i="52"/>
  <c r="U61" i="52"/>
  <c r="V82" i="49"/>
  <c r="R82" i="49"/>
  <c r="R35" i="52"/>
  <c r="V35" i="52"/>
  <c r="Q30" i="53"/>
  <c r="T30" i="53"/>
  <c r="U30" i="53"/>
  <c r="R99" i="50"/>
  <c r="V99" i="50"/>
  <c r="Q158" i="53"/>
  <c r="T158" i="53"/>
  <c r="U158" i="53"/>
  <c r="Q187" i="53"/>
  <c r="T187" i="53"/>
  <c r="U187" i="53"/>
  <c r="Q179" i="53"/>
  <c r="U179" i="53"/>
  <c r="T179" i="53"/>
  <c r="Q259" i="53"/>
  <c r="U259" i="53"/>
  <c r="T259" i="53"/>
  <c r="U222" i="53"/>
  <c r="T222" i="53"/>
  <c r="Q222" i="53"/>
  <c r="U175" i="53"/>
  <c r="T175" i="53"/>
  <c r="Q175" i="53"/>
  <c r="T208" i="53"/>
  <c r="U208" i="53"/>
  <c r="Q208" i="53"/>
  <c r="U230" i="53"/>
  <c r="T230" i="53"/>
  <c r="Q230" i="53"/>
  <c r="Q228" i="53"/>
  <c r="U228" i="53"/>
  <c r="T228" i="53"/>
  <c r="Q148" i="53"/>
  <c r="T148" i="53"/>
  <c r="U148" i="53"/>
  <c r="T215" i="53"/>
  <c r="Q215" i="53"/>
  <c r="U215" i="53"/>
  <c r="T147" i="53"/>
  <c r="Q147" i="53"/>
  <c r="U147" i="53"/>
  <c r="U156" i="53"/>
  <c r="T156" i="53"/>
  <c r="Q156" i="53"/>
  <c r="Q240" i="53"/>
  <c r="T240" i="53"/>
  <c r="U240" i="53"/>
  <c r="Q231" i="53"/>
  <c r="U231" i="53"/>
  <c r="Q149" i="53"/>
  <c r="U149" i="53"/>
  <c r="T149" i="53"/>
  <c r="Q162" i="53"/>
  <c r="U162" i="53"/>
  <c r="T162" i="53"/>
  <c r="V36" i="52"/>
  <c r="R36" i="52"/>
  <c r="Q70" i="53"/>
  <c r="U70" i="53"/>
  <c r="T70" i="53"/>
  <c r="T15" i="49"/>
  <c r="U15" i="49"/>
  <c r="Q15" i="49"/>
  <c r="Q106" i="50"/>
  <c r="U106" i="50"/>
  <c r="T106" i="50"/>
  <c r="V109" i="54"/>
  <c r="R109" i="54"/>
  <c r="R103" i="50"/>
  <c r="V103" i="50"/>
  <c r="R70" i="51"/>
  <c r="V70" i="51"/>
  <c r="R114" i="53"/>
  <c r="V114" i="53"/>
  <c r="R141" i="52"/>
  <c r="V141" i="52"/>
  <c r="V245" i="52"/>
  <c r="R245" i="52"/>
  <c r="R234" i="52"/>
  <c r="V234" i="52"/>
  <c r="R157" i="52"/>
  <c r="V157" i="52"/>
  <c r="V204" i="52"/>
  <c r="R204" i="52"/>
  <c r="R271" i="52"/>
  <c r="V271" i="52"/>
  <c r="V244" i="52"/>
  <c r="R244" i="52"/>
  <c r="R166" i="52"/>
  <c r="V166" i="52"/>
  <c r="V269" i="52"/>
  <c r="R269" i="52"/>
  <c r="V255" i="52"/>
  <c r="R255" i="52"/>
  <c r="V237" i="52"/>
  <c r="R237" i="52"/>
  <c r="V146" i="52"/>
  <c r="R146" i="52"/>
  <c r="R160" i="52"/>
  <c r="V160" i="52"/>
  <c r="T203" i="52"/>
  <c r="R203" i="52"/>
  <c r="V203" i="52"/>
  <c r="V241" i="52"/>
  <c r="R241" i="52"/>
  <c r="R194" i="52"/>
  <c r="V194" i="52"/>
  <c r="R208" i="52"/>
  <c r="V208" i="52"/>
  <c r="T109" i="54"/>
  <c r="Q109" i="54"/>
  <c r="U109" i="54"/>
  <c r="T22" i="50"/>
  <c r="Q22" i="50"/>
  <c r="U22" i="50"/>
  <c r="U7" i="50"/>
  <c r="T7" i="50"/>
  <c r="Q7" i="50"/>
  <c r="R131" i="53"/>
  <c r="V131" i="53"/>
  <c r="R92" i="51"/>
  <c r="V92" i="51"/>
  <c r="U126" i="54"/>
  <c r="T126" i="54"/>
  <c r="Q126" i="54"/>
  <c r="T57" i="49"/>
  <c r="U57" i="49"/>
  <c r="Q57" i="49"/>
  <c r="R38" i="53"/>
  <c r="V38" i="53"/>
  <c r="Q119" i="52"/>
  <c r="U119" i="52"/>
  <c r="T119" i="52"/>
  <c r="U17" i="52"/>
  <c r="T17" i="52"/>
  <c r="Q17" i="52"/>
  <c r="Q58" i="52"/>
  <c r="T58" i="52"/>
  <c r="U58" i="52"/>
  <c r="T5" i="51"/>
  <c r="V5" i="51"/>
  <c r="R5" i="51"/>
  <c r="Q15" i="51"/>
  <c r="U15" i="51"/>
  <c r="T15" i="51"/>
  <c r="Q125" i="53"/>
  <c r="U125" i="53"/>
  <c r="T125" i="53"/>
  <c r="T28" i="53"/>
  <c r="Q28" i="53"/>
  <c r="U28" i="53"/>
  <c r="T99" i="50"/>
  <c r="Q99" i="50"/>
  <c r="U99" i="50"/>
  <c r="Q158" i="52"/>
  <c r="U158" i="52"/>
  <c r="T158" i="52"/>
  <c r="Q177" i="52"/>
  <c r="U177" i="52"/>
  <c r="T177" i="52"/>
  <c r="T209" i="52"/>
  <c r="Q209" i="52"/>
  <c r="U209" i="52"/>
  <c r="U247" i="52"/>
  <c r="T247" i="52"/>
  <c r="Q247" i="52"/>
  <c r="Q167" i="52"/>
  <c r="U167" i="52"/>
  <c r="T167" i="52"/>
  <c r="Q254" i="52"/>
  <c r="U254" i="52"/>
  <c r="T254" i="52"/>
  <c r="T248" i="52"/>
  <c r="Q248" i="52"/>
  <c r="U248" i="52"/>
  <c r="T262" i="52"/>
  <c r="U262" i="52"/>
  <c r="Q262" i="52"/>
  <c r="Q253" i="52"/>
  <c r="T253" i="52"/>
  <c r="U253" i="52"/>
  <c r="U213" i="52"/>
  <c r="T213" i="52"/>
  <c r="Q213" i="52"/>
  <c r="Q224" i="52"/>
  <c r="U224" i="52"/>
  <c r="T224" i="52"/>
  <c r="U218" i="52"/>
  <c r="T218" i="52"/>
  <c r="Q218" i="52"/>
  <c r="U234" i="52"/>
  <c r="T234" i="52"/>
  <c r="Q234" i="52"/>
  <c r="T165" i="52"/>
  <c r="Q165" i="52"/>
  <c r="U165" i="52"/>
  <c r="T242" i="52"/>
  <c r="U242" i="52"/>
  <c r="Q242" i="52"/>
  <c r="Q215" i="52"/>
  <c r="U215" i="52"/>
  <c r="T215" i="52"/>
  <c r="U151" i="52"/>
  <c r="Q151" i="52"/>
  <c r="T151" i="52"/>
  <c r="T123" i="52"/>
  <c r="Q123" i="52"/>
  <c r="U123" i="52"/>
  <c r="T51" i="49"/>
  <c r="Q51" i="49"/>
  <c r="U51" i="49"/>
  <c r="T67" i="49"/>
  <c r="Q67" i="49"/>
  <c r="U67" i="49"/>
  <c r="Q80" i="53"/>
  <c r="U80" i="53"/>
  <c r="T80" i="53"/>
  <c r="R88" i="52"/>
  <c r="V88" i="52"/>
  <c r="R10" i="54"/>
  <c r="V10" i="54"/>
  <c r="V37" i="51"/>
  <c r="R37" i="51"/>
  <c r="T9" i="51"/>
  <c r="R9" i="51"/>
  <c r="V9" i="51"/>
  <c r="U38" i="52"/>
  <c r="T38" i="52"/>
  <c r="Q38" i="52"/>
  <c r="Q90" i="51"/>
  <c r="U90" i="51"/>
  <c r="T90" i="51"/>
  <c r="U7" i="52"/>
  <c r="T7" i="52"/>
  <c r="Q7" i="52"/>
  <c r="U15" i="53"/>
  <c r="T15" i="53"/>
  <c r="Q15" i="53"/>
  <c r="V92" i="54"/>
  <c r="R92" i="54"/>
  <c r="T116" i="50"/>
  <c r="Q116" i="50"/>
  <c r="U116" i="50"/>
  <c r="Q6" i="49"/>
  <c r="U6" i="49"/>
  <c r="T6" i="49"/>
  <c r="U142" i="50"/>
  <c r="T142" i="50"/>
  <c r="Q142" i="50"/>
  <c r="U176" i="50"/>
  <c r="Q176" i="50"/>
  <c r="T176" i="50"/>
  <c r="U187" i="50"/>
  <c r="T187" i="50"/>
  <c r="Q187" i="50"/>
  <c r="U257" i="50"/>
  <c r="T257" i="50"/>
  <c r="Q257" i="50"/>
  <c r="U171" i="50"/>
  <c r="Q171" i="50"/>
  <c r="T171" i="50"/>
  <c r="U144" i="50"/>
  <c r="Q144" i="50"/>
  <c r="T144" i="50"/>
  <c r="U172" i="50"/>
  <c r="T172" i="50"/>
  <c r="Q172" i="50"/>
  <c r="U260" i="50"/>
  <c r="Q260" i="50"/>
  <c r="T260" i="50"/>
  <c r="U145" i="50"/>
  <c r="Q145" i="50"/>
  <c r="T145" i="50"/>
  <c r="U233" i="50"/>
  <c r="T233" i="50"/>
  <c r="Q233" i="50"/>
  <c r="U253" i="50"/>
  <c r="T253" i="50"/>
  <c r="Q253" i="50"/>
  <c r="U148" i="50"/>
  <c r="T148" i="50"/>
  <c r="Q148" i="50"/>
  <c r="Q152" i="50"/>
  <c r="T152" i="50"/>
  <c r="U152" i="50"/>
  <c r="T268" i="50"/>
  <c r="U268" i="50"/>
  <c r="Q268" i="50"/>
  <c r="U241" i="50"/>
  <c r="T241" i="50"/>
  <c r="Q241" i="50"/>
  <c r="U191" i="50"/>
  <c r="T191" i="50"/>
  <c r="Q191" i="50"/>
  <c r="U271" i="50"/>
  <c r="T271" i="50"/>
  <c r="Q271" i="50"/>
  <c r="V132" i="51"/>
  <c r="R132" i="51"/>
  <c r="U111" i="49"/>
  <c r="T111" i="49"/>
  <c r="Q111" i="49"/>
  <c r="U97" i="53"/>
  <c r="Q97" i="53"/>
  <c r="T97" i="53"/>
  <c r="Q83" i="50"/>
  <c r="U83" i="50"/>
  <c r="T83" i="50"/>
  <c r="U11" i="49"/>
  <c r="Q11" i="49"/>
  <c r="T11" i="49"/>
  <c r="V224" i="51"/>
  <c r="R224" i="51"/>
  <c r="V240" i="51"/>
  <c r="R240" i="51"/>
  <c r="V219" i="51"/>
  <c r="R219" i="51"/>
  <c r="V246" i="51"/>
  <c r="R246" i="51"/>
  <c r="V172" i="51"/>
  <c r="R172" i="51"/>
  <c r="V194" i="51"/>
  <c r="R194" i="51"/>
  <c r="V199" i="51"/>
  <c r="R199" i="51"/>
  <c r="V154" i="51"/>
  <c r="R154" i="51"/>
  <c r="V155" i="51"/>
  <c r="R155" i="51"/>
  <c r="V181" i="51"/>
  <c r="R181" i="51"/>
  <c r="V233" i="51"/>
  <c r="R233" i="51"/>
  <c r="R148" i="51"/>
  <c r="V148" i="51"/>
  <c r="V201" i="51"/>
  <c r="R201" i="51"/>
  <c r="V244" i="51"/>
  <c r="R244" i="51"/>
  <c r="V215" i="51"/>
  <c r="R215" i="51"/>
  <c r="V138" i="51"/>
  <c r="R138" i="51"/>
  <c r="V271" i="51"/>
  <c r="R271" i="51"/>
  <c r="T71" i="52"/>
  <c r="Q71" i="52"/>
  <c r="U71" i="52"/>
  <c r="Q37" i="50"/>
  <c r="U37" i="50"/>
  <c r="U86" i="50"/>
  <c r="Q86" i="50"/>
  <c r="T86" i="50"/>
  <c r="U24" i="54"/>
  <c r="T24" i="54"/>
  <c r="Q24" i="54"/>
  <c r="T54" i="54"/>
  <c r="Q54" i="54"/>
  <c r="U54" i="54"/>
  <c r="U103" i="50"/>
  <c r="T103" i="50"/>
  <c r="Q103" i="50"/>
  <c r="U119" i="51"/>
  <c r="Q119" i="51"/>
  <c r="T119" i="51"/>
  <c r="V46" i="54"/>
  <c r="R46" i="54"/>
  <c r="R25" i="50"/>
  <c r="V25" i="50"/>
  <c r="V58" i="49"/>
  <c r="R58" i="49"/>
  <c r="R9" i="52"/>
  <c r="V9" i="52"/>
  <c r="U102" i="50"/>
  <c r="T102" i="50"/>
  <c r="Q102" i="50"/>
  <c r="R108" i="53"/>
  <c r="V108" i="53"/>
  <c r="R116" i="49"/>
  <c r="V116" i="49"/>
  <c r="Q94" i="54"/>
  <c r="U94" i="54"/>
  <c r="T94" i="54"/>
  <c r="R86" i="49"/>
  <c r="V86" i="49"/>
  <c r="T29" i="50"/>
  <c r="V29" i="50"/>
  <c r="R29" i="50"/>
  <c r="Q63" i="54"/>
  <c r="T63" i="54"/>
  <c r="U63" i="54"/>
  <c r="R69" i="50"/>
  <c r="V69" i="50"/>
  <c r="R75" i="53"/>
  <c r="V75" i="53"/>
  <c r="R62" i="53"/>
  <c r="V62" i="53"/>
  <c r="T20" i="53"/>
  <c r="Q20" i="53"/>
  <c r="U20" i="53"/>
  <c r="T107" i="53"/>
  <c r="Q107" i="53"/>
  <c r="U107" i="53"/>
  <c r="R102" i="49"/>
  <c r="V102" i="49"/>
  <c r="U106" i="52"/>
  <c r="Q106" i="52"/>
  <c r="T106" i="52"/>
  <c r="U16" i="51"/>
  <c r="Q16" i="51"/>
  <c r="T16" i="51"/>
  <c r="V57" i="52"/>
  <c r="R57" i="52"/>
  <c r="V130" i="50"/>
  <c r="R130" i="50"/>
  <c r="Q119" i="54"/>
  <c r="U119" i="54"/>
  <c r="T119" i="54"/>
  <c r="T19" i="51"/>
  <c r="Q19" i="51"/>
  <c r="U19" i="51"/>
  <c r="V32" i="53"/>
  <c r="R32" i="53"/>
  <c r="V58" i="53"/>
  <c r="R58" i="53"/>
  <c r="V93" i="49"/>
  <c r="R93" i="49"/>
  <c r="T69" i="52"/>
  <c r="U69" i="52"/>
  <c r="Q69" i="52"/>
  <c r="R26" i="54"/>
  <c r="V26" i="54"/>
  <c r="Q112" i="49"/>
  <c r="T112" i="49"/>
  <c r="U112" i="49"/>
  <c r="R19" i="50"/>
  <c r="V19" i="50"/>
  <c r="R106" i="52"/>
  <c r="V106" i="52"/>
  <c r="R127" i="49"/>
  <c r="V127" i="49"/>
  <c r="R62" i="52"/>
  <c r="V62" i="52"/>
  <c r="U69" i="50"/>
  <c r="T69" i="50"/>
  <c r="Q69" i="50"/>
  <c r="R20" i="51"/>
  <c r="V20" i="51"/>
  <c r="U43" i="53"/>
  <c r="T43" i="53"/>
  <c r="Q43" i="53"/>
  <c r="U88" i="54"/>
  <c r="T88" i="54"/>
  <c r="Q88" i="54"/>
  <c r="R123" i="50"/>
  <c r="V123" i="50"/>
  <c r="V58" i="51"/>
  <c r="R58" i="51"/>
  <c r="U86" i="52"/>
  <c r="T86" i="52"/>
  <c r="Q86" i="52"/>
  <c r="V105" i="51"/>
  <c r="R105" i="51"/>
  <c r="R76" i="50"/>
  <c r="V76" i="50"/>
  <c r="R45" i="53"/>
  <c r="V45" i="53"/>
  <c r="V125" i="52"/>
  <c r="R125" i="52"/>
  <c r="Q110" i="54"/>
  <c r="U110" i="54"/>
  <c r="T110" i="54"/>
  <c r="Q124" i="50"/>
  <c r="T124" i="50"/>
  <c r="U124" i="50"/>
  <c r="V48" i="50"/>
  <c r="R48" i="50"/>
  <c r="V81" i="54"/>
  <c r="R81" i="54"/>
  <c r="V31" i="50"/>
  <c r="R31" i="50"/>
  <c r="V51" i="51"/>
  <c r="R51" i="51"/>
  <c r="R40" i="49"/>
  <c r="V40" i="49"/>
  <c r="Q106" i="51"/>
  <c r="U106" i="51"/>
  <c r="T106" i="51"/>
  <c r="Q83" i="52"/>
  <c r="U83" i="52"/>
  <c r="T83" i="52"/>
  <c r="Q63" i="53"/>
  <c r="U63" i="53"/>
  <c r="T63" i="53"/>
  <c r="T123" i="51"/>
  <c r="Q123" i="51"/>
  <c r="U123" i="51"/>
  <c r="R109" i="52"/>
  <c r="V109" i="52"/>
  <c r="V67" i="52"/>
  <c r="R67" i="52"/>
  <c r="T115" i="54"/>
  <c r="Q115" i="54"/>
  <c r="U115" i="54"/>
  <c r="Q41" i="50"/>
  <c r="U41" i="50"/>
  <c r="T41" i="50"/>
  <c r="V134" i="54"/>
  <c r="R134" i="54"/>
  <c r="R45" i="49"/>
  <c r="V45" i="49"/>
  <c r="R102" i="52"/>
  <c r="V102" i="52"/>
  <c r="R130" i="49"/>
  <c r="V130" i="49"/>
  <c r="V98" i="50"/>
  <c r="R98" i="50"/>
  <c r="R92" i="52"/>
  <c r="V92" i="52"/>
  <c r="R7" i="49"/>
  <c r="V7" i="49"/>
  <c r="U45" i="51"/>
  <c r="Q45" i="51"/>
  <c r="T45" i="51"/>
  <c r="V123" i="52"/>
  <c r="R123" i="52"/>
  <c r="V13" i="53"/>
  <c r="R13" i="53"/>
  <c r="V116" i="51"/>
  <c r="R116" i="51"/>
  <c r="R78" i="51"/>
  <c r="V78" i="51"/>
  <c r="Q123" i="50"/>
  <c r="U123" i="50"/>
  <c r="T123" i="50"/>
  <c r="U208" i="51"/>
  <c r="T208" i="51"/>
  <c r="Q208" i="51"/>
  <c r="Q213" i="51"/>
  <c r="U213" i="51"/>
  <c r="T213" i="51"/>
  <c r="T232" i="51"/>
  <c r="Q232" i="51"/>
  <c r="U232" i="51"/>
  <c r="Q173" i="51"/>
  <c r="U173" i="51"/>
  <c r="T173" i="51"/>
  <c r="U230" i="51"/>
  <c r="T230" i="51"/>
  <c r="Q230" i="51"/>
  <c r="T266" i="51"/>
  <c r="Q266" i="51"/>
  <c r="U266" i="51"/>
  <c r="U139" i="51"/>
  <c r="T139" i="51"/>
  <c r="Q139" i="51"/>
  <c r="Q144" i="51"/>
  <c r="T144" i="51"/>
  <c r="U144" i="51"/>
  <c r="Q170" i="51"/>
  <c r="U170" i="51"/>
  <c r="T170" i="51"/>
  <c r="U251" i="51"/>
  <c r="T251" i="51"/>
  <c r="Q251" i="51"/>
  <c r="T192" i="51"/>
  <c r="Q192" i="51"/>
  <c r="U192" i="51"/>
  <c r="U253" i="51"/>
  <c r="T253" i="51"/>
  <c r="Q253" i="51"/>
  <c r="U150" i="51"/>
  <c r="T150" i="51"/>
  <c r="Q150" i="51"/>
  <c r="U164" i="51"/>
  <c r="T164" i="51"/>
  <c r="Q164" i="51"/>
  <c r="T249" i="51"/>
  <c r="Q249" i="51"/>
  <c r="U249" i="51"/>
  <c r="U248" i="51"/>
  <c r="T248" i="51"/>
  <c r="Q248" i="51"/>
  <c r="U261" i="51"/>
  <c r="T261" i="51"/>
  <c r="Q261" i="51"/>
  <c r="T102" i="52"/>
  <c r="U102" i="52"/>
  <c r="Q102" i="52"/>
  <c r="Q82" i="53"/>
  <c r="T82" i="53"/>
  <c r="U82" i="53"/>
  <c r="R118" i="54"/>
  <c r="V118" i="54"/>
  <c r="Q92" i="53"/>
  <c r="U92" i="53"/>
  <c r="T92" i="53"/>
  <c r="T67" i="50"/>
  <c r="Q67" i="50"/>
  <c r="U67" i="50"/>
  <c r="T223" i="49"/>
  <c r="U223" i="49"/>
  <c r="Q223" i="49"/>
  <c r="U195" i="49"/>
  <c r="T195" i="49"/>
  <c r="Q195" i="49"/>
  <c r="T266" i="49"/>
  <c r="Q266" i="49"/>
  <c r="U266" i="49"/>
  <c r="U233" i="49"/>
  <c r="T233" i="49"/>
  <c r="Q233" i="49"/>
  <c r="U210" i="49"/>
  <c r="Q210" i="49"/>
  <c r="T210" i="49"/>
  <c r="U148" i="49"/>
  <c r="T148" i="49"/>
  <c r="Q148" i="49"/>
  <c r="Q177" i="49"/>
  <c r="U177" i="49"/>
  <c r="T177" i="49"/>
  <c r="Q151" i="49"/>
  <c r="U151" i="49"/>
  <c r="T151" i="49"/>
  <c r="U247" i="49"/>
  <c r="T247" i="49"/>
  <c r="Q247" i="49"/>
  <c r="Q204" i="49"/>
  <c r="T204" i="49"/>
  <c r="U204" i="49"/>
  <c r="Q187" i="49"/>
  <c r="T187" i="49"/>
  <c r="U187" i="49"/>
  <c r="U268" i="49"/>
  <c r="T268" i="49"/>
  <c r="Q268" i="49"/>
  <c r="U208" i="49"/>
  <c r="T208" i="49"/>
  <c r="Q208" i="49"/>
  <c r="Q167" i="49"/>
  <c r="U167" i="49"/>
  <c r="T167" i="49"/>
  <c r="Q173" i="49"/>
  <c r="T173" i="49"/>
  <c r="U173" i="49"/>
  <c r="U139" i="49"/>
  <c r="T139" i="49"/>
  <c r="Q139" i="49"/>
  <c r="U164" i="49"/>
  <c r="Q164" i="49"/>
  <c r="T164" i="49"/>
  <c r="V115" i="49"/>
  <c r="R115" i="49"/>
  <c r="R43" i="49"/>
  <c r="V43" i="49"/>
  <c r="U81" i="50"/>
  <c r="Q81" i="50"/>
  <c r="T81" i="50"/>
  <c r="U132" i="49"/>
  <c r="T132" i="49"/>
  <c r="Q132" i="49"/>
  <c r="R107" i="50"/>
  <c r="V107" i="50"/>
  <c r="V80" i="51"/>
  <c r="R80" i="51"/>
  <c r="R259" i="50"/>
  <c r="V259" i="50"/>
  <c r="R255" i="50"/>
  <c r="V255" i="50"/>
  <c r="R224" i="50"/>
  <c r="V224" i="50"/>
  <c r="V247" i="50"/>
  <c r="R247" i="50"/>
  <c r="V260" i="50"/>
  <c r="R260" i="50"/>
  <c r="V154" i="50"/>
  <c r="R154" i="50"/>
  <c r="V165" i="50"/>
  <c r="R165" i="50"/>
  <c r="R160" i="50"/>
  <c r="V160" i="50"/>
  <c r="R240" i="50"/>
  <c r="V240" i="50"/>
  <c r="V185" i="50"/>
  <c r="R185" i="50"/>
  <c r="R190" i="50"/>
  <c r="V190" i="50"/>
  <c r="R170" i="50"/>
  <c r="V170" i="50"/>
  <c r="R204" i="50"/>
  <c r="V204" i="50"/>
  <c r="R212" i="50"/>
  <c r="V212" i="50"/>
  <c r="V177" i="50"/>
  <c r="R177" i="50"/>
  <c r="V143" i="50"/>
  <c r="R143" i="50"/>
  <c r="V244" i="50"/>
  <c r="R244" i="50"/>
  <c r="R135" i="50"/>
  <c r="V135" i="50"/>
  <c r="R22" i="49"/>
  <c r="V22" i="49"/>
  <c r="U116" i="51"/>
  <c r="T116" i="51"/>
  <c r="Q116" i="51"/>
  <c r="U81" i="51"/>
  <c r="T81" i="51"/>
  <c r="Q81" i="51"/>
  <c r="R115" i="50"/>
  <c r="V115" i="50"/>
  <c r="U134" i="49"/>
  <c r="T134" i="49"/>
  <c r="Q134" i="49"/>
  <c r="R27" i="54"/>
  <c r="V27" i="54"/>
  <c r="R129" i="53"/>
  <c r="V129" i="53"/>
  <c r="D5" i="11"/>
  <c r="R28" i="54"/>
  <c r="V28" i="54"/>
  <c r="R103" i="53"/>
  <c r="V103" i="53"/>
  <c r="V33" i="50"/>
  <c r="R33" i="50"/>
  <c r="R116" i="54"/>
  <c r="V116" i="54"/>
  <c r="V91" i="54"/>
  <c r="R91" i="54"/>
  <c r="V118" i="50"/>
  <c r="R118" i="50"/>
  <c r="T92" i="50"/>
  <c r="Q92" i="50"/>
  <c r="U92" i="50"/>
  <c r="R15" i="52"/>
  <c r="V15" i="52"/>
  <c r="U131" i="49"/>
  <c r="T131" i="49"/>
  <c r="Q131" i="49"/>
  <c r="V180" i="54"/>
  <c r="R180" i="54"/>
  <c r="V146" i="54"/>
  <c r="R146" i="54"/>
  <c r="V255" i="54"/>
  <c r="R255" i="54"/>
  <c r="R182" i="54"/>
  <c r="V182" i="54"/>
  <c r="V254" i="54"/>
  <c r="R254" i="54"/>
  <c r="V173" i="54"/>
  <c r="R173" i="54"/>
  <c r="V206" i="54"/>
  <c r="R206" i="54"/>
  <c r="V141" i="54"/>
  <c r="R141" i="54"/>
  <c r="R155" i="54"/>
  <c r="V155" i="54"/>
  <c r="V136" i="54"/>
  <c r="R136" i="54"/>
  <c r="V195" i="54"/>
  <c r="R195" i="54"/>
  <c r="V253" i="54"/>
  <c r="R253" i="54"/>
  <c r="R210" i="54"/>
  <c r="V210" i="54"/>
  <c r="R147" i="54"/>
  <c r="V147" i="54"/>
  <c r="V204" i="54"/>
  <c r="R204" i="54"/>
  <c r="V158" i="54"/>
  <c r="R158" i="54"/>
  <c r="R208" i="54"/>
  <c r="V208" i="54"/>
  <c r="U71" i="54"/>
  <c r="T71" i="54"/>
  <c r="Q71" i="54"/>
  <c r="T134" i="51"/>
  <c r="Q134" i="51"/>
  <c r="U134" i="51"/>
  <c r="U76" i="53"/>
  <c r="Q76" i="53"/>
  <c r="T76" i="53"/>
  <c r="T124" i="54"/>
  <c r="U124" i="54"/>
  <c r="Q124" i="54"/>
  <c r="R110" i="52"/>
  <c r="V110" i="52"/>
  <c r="R124" i="53"/>
  <c r="V124" i="53"/>
  <c r="V256" i="49"/>
  <c r="R256" i="49"/>
  <c r="V264" i="49"/>
  <c r="R264" i="49"/>
  <c r="V142" i="49"/>
  <c r="R142" i="49"/>
  <c r="V191" i="49"/>
  <c r="R191" i="49"/>
  <c r="V196" i="49"/>
  <c r="R196" i="49"/>
  <c r="V188" i="49"/>
  <c r="R188" i="49"/>
  <c r="V170" i="49"/>
  <c r="R170" i="49"/>
  <c r="V184" i="49"/>
  <c r="R184" i="49"/>
  <c r="V164" i="49"/>
  <c r="R164" i="49"/>
  <c r="R204" i="49"/>
  <c r="V204" i="49"/>
  <c r="V137" i="49"/>
  <c r="R137" i="49"/>
  <c r="V208" i="49"/>
  <c r="R208" i="49"/>
  <c r="R183" i="49"/>
  <c r="V183" i="49"/>
  <c r="V178" i="49"/>
  <c r="R178" i="49"/>
  <c r="V236" i="49"/>
  <c r="R236" i="49"/>
  <c r="V194" i="49"/>
  <c r="R194" i="49"/>
  <c r="V175" i="49"/>
  <c r="R175" i="49"/>
  <c r="Q19" i="52"/>
  <c r="U19" i="52"/>
  <c r="T19" i="52"/>
  <c r="Q121" i="50"/>
  <c r="T121" i="50"/>
  <c r="U121" i="50"/>
  <c r="U69" i="51"/>
  <c r="T69" i="51"/>
  <c r="Q69" i="51"/>
  <c r="U129" i="49"/>
  <c r="T129" i="49"/>
  <c r="Q129" i="49"/>
  <c r="R59" i="50"/>
  <c r="V59" i="50"/>
  <c r="V107" i="54"/>
  <c r="R107" i="54"/>
  <c r="U142" i="54"/>
  <c r="Q142" i="54"/>
  <c r="T142" i="54"/>
  <c r="U173" i="54"/>
  <c r="Q173" i="54"/>
  <c r="T173" i="54"/>
  <c r="U212" i="54"/>
  <c r="Q212" i="54"/>
  <c r="T212" i="54"/>
  <c r="U240" i="54"/>
  <c r="T240" i="54"/>
  <c r="Q240" i="54"/>
  <c r="U180" i="54"/>
  <c r="Q180" i="54"/>
  <c r="T180" i="54"/>
  <c r="T232" i="54"/>
  <c r="Q232" i="54"/>
  <c r="U232" i="54"/>
  <c r="Q206" i="54"/>
  <c r="T206" i="54"/>
  <c r="U206" i="54"/>
  <c r="Q170" i="54"/>
  <c r="T170" i="54"/>
  <c r="U170" i="54"/>
  <c r="U253" i="54"/>
  <c r="T253" i="54"/>
  <c r="Q253" i="54"/>
  <c r="Q258" i="54"/>
  <c r="U258" i="54"/>
  <c r="T155" i="54"/>
  <c r="U155" i="54"/>
  <c r="Q155" i="54"/>
  <c r="T233" i="54"/>
  <c r="Q233" i="54"/>
  <c r="U233" i="54"/>
  <c r="U144" i="54"/>
  <c r="T144" i="54"/>
  <c r="Q144" i="54"/>
  <c r="T250" i="54"/>
  <c r="U250" i="54"/>
  <c r="Q250" i="54"/>
  <c r="T216" i="54"/>
  <c r="Q216" i="54"/>
  <c r="U216" i="54"/>
  <c r="U261" i="54"/>
  <c r="T261" i="54"/>
  <c r="Q261" i="54"/>
  <c r="U221" i="54"/>
  <c r="T221" i="54"/>
  <c r="Q221" i="54"/>
  <c r="U100" i="50"/>
  <c r="Q100" i="50"/>
  <c r="T100" i="50"/>
  <c r="U104" i="51"/>
  <c r="T104" i="51"/>
  <c r="Q104" i="51"/>
  <c r="R121" i="52"/>
  <c r="V121" i="52"/>
  <c r="Q71" i="53"/>
  <c r="U71" i="53"/>
  <c r="T71" i="53"/>
  <c r="R74" i="49"/>
  <c r="V74" i="49"/>
  <c r="U74" i="51"/>
  <c r="T74" i="51"/>
  <c r="Q74" i="51"/>
  <c r="T15" i="52"/>
  <c r="Q15" i="52"/>
  <c r="U15" i="52"/>
  <c r="U106" i="54"/>
  <c r="T106" i="54"/>
  <c r="Q106" i="54"/>
  <c r="V82" i="52"/>
  <c r="R82" i="52"/>
  <c r="R235" i="53"/>
  <c r="V235" i="53"/>
  <c r="T245" i="53"/>
  <c r="R245" i="53"/>
  <c r="V245" i="53"/>
  <c r="R177" i="53"/>
  <c r="V177" i="53"/>
  <c r="R151" i="53"/>
  <c r="V151" i="53"/>
  <c r="R208" i="53"/>
  <c r="V208" i="53"/>
  <c r="R159" i="53"/>
  <c r="V159" i="53"/>
  <c r="R164" i="53"/>
  <c r="V164" i="53"/>
  <c r="R145" i="53"/>
  <c r="V145" i="53"/>
  <c r="R249" i="53"/>
  <c r="V249" i="53"/>
  <c r="V150" i="53"/>
  <c r="R150" i="53"/>
  <c r="V152" i="53"/>
  <c r="R152" i="53"/>
  <c r="V140" i="53"/>
  <c r="R140" i="53"/>
  <c r="R200" i="53"/>
  <c r="V200" i="53"/>
  <c r="V267" i="53"/>
  <c r="R267" i="53"/>
  <c r="R193" i="53"/>
  <c r="V193" i="53"/>
  <c r="R192" i="53"/>
  <c r="V192" i="53"/>
  <c r="V204" i="53"/>
  <c r="R204" i="53"/>
  <c r="Q42" i="51"/>
  <c r="T42" i="51"/>
  <c r="U42" i="51"/>
  <c r="U116" i="49"/>
  <c r="Q116" i="49"/>
  <c r="T116" i="49"/>
  <c r="V112" i="54"/>
  <c r="R112" i="54"/>
  <c r="U87" i="49"/>
  <c r="T87" i="49"/>
  <c r="Q87" i="49"/>
  <c r="R63" i="52"/>
  <c r="V63" i="52"/>
  <c r="V87" i="51"/>
  <c r="R87" i="51"/>
  <c r="R111" i="50"/>
  <c r="V111" i="50"/>
  <c r="U193" i="53"/>
  <c r="T193" i="53"/>
  <c r="Q193" i="53"/>
  <c r="T212" i="53"/>
  <c r="U212" i="53"/>
  <c r="Q212" i="53"/>
  <c r="T177" i="53"/>
  <c r="Q177" i="53"/>
  <c r="U177" i="53"/>
  <c r="Q139" i="53"/>
  <c r="T139" i="53"/>
  <c r="U139" i="53"/>
  <c r="U229" i="53"/>
  <c r="T229" i="53"/>
  <c r="Q229" i="53"/>
  <c r="Q189" i="53"/>
  <c r="U189" i="53"/>
  <c r="T189" i="53"/>
  <c r="Q245" i="53"/>
  <c r="U245" i="53"/>
  <c r="U153" i="53"/>
  <c r="T153" i="53"/>
  <c r="Q153" i="53"/>
  <c r="U165" i="53"/>
  <c r="T165" i="53"/>
  <c r="Q165" i="53"/>
  <c r="Q258" i="53"/>
  <c r="T258" i="53"/>
  <c r="U258" i="53"/>
  <c r="T170" i="53"/>
  <c r="U170" i="53"/>
  <c r="Q170" i="53"/>
  <c r="T155" i="53"/>
  <c r="Q155" i="53"/>
  <c r="U155" i="53"/>
  <c r="T223" i="53"/>
  <c r="U223" i="53"/>
  <c r="Q223" i="53"/>
  <c r="U152" i="53"/>
  <c r="T152" i="53"/>
  <c r="Q152" i="53"/>
  <c r="U151" i="53"/>
  <c r="T151" i="53"/>
  <c r="Q151" i="53"/>
  <c r="Q266" i="53"/>
  <c r="T266" i="53"/>
  <c r="U266" i="53"/>
  <c r="U270" i="53"/>
  <c r="T270" i="53"/>
  <c r="Q270" i="53"/>
  <c r="V106" i="54"/>
  <c r="R106" i="54"/>
  <c r="U12" i="54"/>
  <c r="T12" i="54"/>
  <c r="Q12" i="54"/>
  <c r="V66" i="51"/>
  <c r="R66" i="51"/>
  <c r="R34" i="50"/>
  <c r="V34" i="50"/>
  <c r="R110" i="51"/>
  <c r="V110" i="51"/>
  <c r="Q84" i="53"/>
  <c r="T84" i="53"/>
  <c r="U84" i="53"/>
  <c r="V75" i="51"/>
  <c r="R75" i="51"/>
  <c r="R121" i="49"/>
  <c r="V121" i="49"/>
  <c r="V238" i="52"/>
  <c r="R238" i="52"/>
  <c r="V262" i="52"/>
  <c r="R262" i="52"/>
  <c r="R226" i="52"/>
  <c r="V226" i="52"/>
  <c r="R200" i="52"/>
  <c r="V200" i="52"/>
  <c r="R156" i="52"/>
  <c r="V156" i="52"/>
  <c r="R233" i="52"/>
  <c r="V233" i="52"/>
  <c r="V193" i="52"/>
  <c r="R193" i="52"/>
  <c r="V186" i="52"/>
  <c r="R186" i="52"/>
  <c r="V221" i="52"/>
  <c r="R221" i="52"/>
  <c r="R180" i="52"/>
  <c r="V180" i="52"/>
  <c r="V188" i="52"/>
  <c r="R188" i="52"/>
  <c r="V214" i="52"/>
  <c r="R214" i="52"/>
  <c r="R250" i="52"/>
  <c r="V250" i="52"/>
  <c r="R256" i="52"/>
  <c r="V256" i="52"/>
  <c r="R189" i="52"/>
  <c r="V189" i="52"/>
  <c r="R179" i="52"/>
  <c r="V179" i="52"/>
  <c r="R209" i="52"/>
  <c r="V209" i="52"/>
  <c r="R101" i="51"/>
  <c r="V101" i="51"/>
  <c r="R119" i="53"/>
  <c r="V119" i="53"/>
  <c r="Q29" i="52"/>
  <c r="U29" i="52"/>
  <c r="T29" i="52"/>
  <c r="U91" i="53"/>
  <c r="T91" i="53"/>
  <c r="Q91" i="53"/>
  <c r="V32" i="51"/>
  <c r="R32" i="51"/>
  <c r="R89" i="50"/>
  <c r="V89" i="50"/>
  <c r="V5" i="49"/>
  <c r="R5" i="49"/>
  <c r="Q20" i="52"/>
  <c r="U20" i="52"/>
  <c r="T20" i="52"/>
  <c r="V98" i="49"/>
  <c r="R98" i="49"/>
  <c r="R31" i="54"/>
  <c r="V31" i="54"/>
  <c r="Q119" i="53"/>
  <c r="U119" i="53"/>
  <c r="T119" i="53"/>
  <c r="U75" i="50"/>
  <c r="T75" i="50"/>
  <c r="Q75" i="50"/>
  <c r="V133" i="49"/>
  <c r="R133" i="49"/>
  <c r="Q79" i="49"/>
  <c r="T79" i="49"/>
  <c r="U79" i="49"/>
  <c r="U64" i="53"/>
  <c r="T64" i="53"/>
  <c r="Q64" i="53"/>
  <c r="Q244" i="52"/>
  <c r="U244" i="52"/>
  <c r="T244" i="52"/>
  <c r="Q266" i="52"/>
  <c r="U266" i="52"/>
  <c r="T266" i="52"/>
  <c r="T144" i="52"/>
  <c r="U144" i="52"/>
  <c r="Q144" i="52"/>
  <c r="Q219" i="52"/>
  <c r="T219" i="52"/>
  <c r="U219" i="52"/>
  <c r="Q191" i="52"/>
  <c r="U191" i="52"/>
  <c r="T191" i="52"/>
  <c r="Q246" i="52"/>
  <c r="U246" i="52"/>
  <c r="T249" i="52"/>
  <c r="Q249" i="52"/>
  <c r="U249" i="52"/>
  <c r="Q251" i="52"/>
  <c r="U251" i="52"/>
  <c r="T251" i="52"/>
  <c r="T190" i="52"/>
  <c r="Q190" i="52"/>
  <c r="U190" i="52"/>
  <c r="Q141" i="52"/>
  <c r="T141" i="52"/>
  <c r="U141" i="52"/>
  <c r="T160" i="52"/>
  <c r="Q160" i="52"/>
  <c r="U160" i="52"/>
  <c r="Q145" i="52"/>
  <c r="U145" i="52"/>
  <c r="T145" i="52"/>
  <c r="Q168" i="52"/>
  <c r="U168" i="52"/>
  <c r="T168" i="52"/>
  <c r="Q245" i="52"/>
  <c r="U245" i="52"/>
  <c r="T245" i="52"/>
  <c r="Q205" i="52"/>
  <c r="U205" i="52"/>
  <c r="T205" i="52"/>
  <c r="Q163" i="52"/>
  <c r="U163" i="52"/>
  <c r="U233" i="52"/>
  <c r="Q233" i="52"/>
  <c r="T233" i="52"/>
  <c r="Q127" i="52"/>
  <c r="T127" i="52"/>
  <c r="U127" i="52"/>
  <c r="Q119" i="50"/>
  <c r="U119" i="50"/>
  <c r="T119" i="50"/>
  <c r="T117" i="50"/>
  <c r="U117" i="50"/>
  <c r="Q117" i="50"/>
  <c r="U49" i="53"/>
  <c r="T49" i="53"/>
  <c r="Q49" i="53"/>
  <c r="Q36" i="52"/>
  <c r="U36" i="52"/>
  <c r="T36" i="52"/>
  <c r="U68" i="52"/>
  <c r="T68" i="52"/>
  <c r="Q68" i="52"/>
  <c r="U80" i="51"/>
  <c r="T80" i="51"/>
  <c r="Q80" i="51"/>
  <c r="R47" i="49"/>
  <c r="V47" i="49"/>
  <c r="V48" i="53"/>
  <c r="R48" i="53"/>
  <c r="V85" i="49"/>
  <c r="R85" i="49"/>
  <c r="U130" i="50"/>
  <c r="Q130" i="50"/>
  <c r="T130" i="50"/>
  <c r="T114" i="51"/>
  <c r="Q114" i="51"/>
  <c r="U114" i="51"/>
  <c r="R107" i="53"/>
  <c r="V107" i="53"/>
  <c r="U117" i="52"/>
  <c r="Q117" i="52"/>
  <c r="T117" i="52"/>
  <c r="T158" i="50"/>
  <c r="U158" i="50"/>
  <c r="Q158" i="50"/>
  <c r="U207" i="50"/>
  <c r="Q207" i="50"/>
  <c r="T207" i="50"/>
  <c r="U168" i="50"/>
  <c r="T168" i="50"/>
  <c r="Q168" i="50"/>
  <c r="U225" i="50"/>
  <c r="T225" i="50"/>
  <c r="Q225" i="50"/>
  <c r="Q236" i="50"/>
  <c r="U236" i="50"/>
  <c r="T236" i="50"/>
  <c r="U217" i="50"/>
  <c r="T217" i="50"/>
  <c r="Q217" i="50"/>
  <c r="U261" i="50"/>
  <c r="Q261" i="50"/>
  <c r="T261" i="50"/>
  <c r="Q269" i="50"/>
  <c r="T269" i="50"/>
  <c r="U269" i="50"/>
  <c r="U208" i="50"/>
  <c r="T208" i="50"/>
  <c r="Q208" i="50"/>
  <c r="Q161" i="50"/>
  <c r="U161" i="50"/>
  <c r="T161" i="50"/>
  <c r="U165" i="50"/>
  <c r="T165" i="50"/>
  <c r="Q165" i="50"/>
  <c r="T258" i="50"/>
  <c r="U258" i="50"/>
  <c r="Q258" i="50"/>
  <c r="U151" i="50"/>
  <c r="T151" i="50"/>
  <c r="Q151" i="50"/>
  <c r="U174" i="50"/>
  <c r="T174" i="50"/>
  <c r="Q174" i="50"/>
  <c r="T140" i="50"/>
  <c r="Q140" i="50"/>
  <c r="U140" i="50"/>
  <c r="U150" i="50"/>
  <c r="Q150" i="50"/>
  <c r="T150" i="50"/>
  <c r="U237" i="50"/>
  <c r="T237" i="50"/>
  <c r="Q237" i="50"/>
  <c r="T35" i="50"/>
  <c r="R35" i="50"/>
  <c r="V35" i="50"/>
  <c r="Q45" i="52"/>
  <c r="U45" i="52"/>
  <c r="T45" i="52"/>
  <c r="Q133" i="53"/>
  <c r="U133" i="53"/>
  <c r="T133" i="53"/>
  <c r="R122" i="53"/>
  <c r="V122" i="53"/>
  <c r="R149" i="51"/>
  <c r="V149" i="51"/>
  <c r="V141" i="51"/>
  <c r="R141" i="51"/>
  <c r="V251" i="51"/>
  <c r="R251" i="51"/>
  <c r="R187" i="51"/>
  <c r="V187" i="51"/>
  <c r="V174" i="51"/>
  <c r="R174" i="51"/>
  <c r="V214" i="51"/>
  <c r="R214" i="51"/>
  <c r="V260" i="51"/>
  <c r="R260" i="51"/>
  <c r="V200" i="51"/>
  <c r="R200" i="51"/>
  <c r="V204" i="51"/>
  <c r="R204" i="51"/>
  <c r="V225" i="51"/>
  <c r="R225" i="51"/>
  <c r="V210" i="51"/>
  <c r="R210" i="51"/>
  <c r="V216" i="51"/>
  <c r="R216" i="51"/>
  <c r="R228" i="51"/>
  <c r="V228" i="51"/>
  <c r="R263" i="51"/>
  <c r="V263" i="51"/>
  <c r="V208" i="51"/>
  <c r="R208" i="51"/>
  <c r="V231" i="51"/>
  <c r="R231" i="51"/>
  <c r="V202" i="51"/>
  <c r="R202" i="51"/>
  <c r="V196" i="51"/>
  <c r="R196" i="51"/>
  <c r="U79" i="52"/>
  <c r="T79" i="52"/>
  <c r="Q79" i="52"/>
  <c r="R109" i="53"/>
  <c r="V109" i="53"/>
  <c r="T99" i="53"/>
  <c r="U99" i="53"/>
  <c r="Q99" i="53"/>
  <c r="R96" i="51"/>
  <c r="V96" i="51"/>
  <c r="T125" i="51"/>
  <c r="U125" i="51"/>
  <c r="Q125" i="51"/>
  <c r="T85" i="54"/>
  <c r="Q85" i="54"/>
  <c r="U85" i="54"/>
  <c r="U40" i="53"/>
  <c r="Q40" i="53"/>
  <c r="T40" i="53"/>
  <c r="Q132" i="54"/>
  <c r="U132" i="54"/>
  <c r="T132" i="54"/>
  <c r="U33" i="52"/>
  <c r="Q33" i="52"/>
  <c r="T33" i="52"/>
  <c r="V92" i="53"/>
  <c r="R92" i="53"/>
  <c r="Q14" i="49"/>
  <c r="U14" i="49"/>
  <c r="T14" i="49"/>
  <c r="V47" i="52"/>
  <c r="R47" i="52"/>
  <c r="V88" i="50"/>
  <c r="R88" i="50"/>
  <c r="V51" i="52"/>
  <c r="R51" i="52"/>
  <c r="R53" i="52"/>
  <c r="V53" i="52"/>
  <c r="U15" i="54"/>
  <c r="T15" i="54"/>
  <c r="Q15" i="54"/>
  <c r="T77" i="49"/>
  <c r="Q77" i="49"/>
  <c r="U77" i="49"/>
  <c r="Q111" i="52"/>
  <c r="U111" i="52"/>
  <c r="T111" i="52"/>
  <c r="U67" i="54"/>
  <c r="T67" i="54"/>
  <c r="Q67" i="54"/>
  <c r="R34" i="52"/>
  <c r="V34" i="52"/>
  <c r="T65" i="50"/>
  <c r="V65" i="50"/>
  <c r="R65" i="50"/>
  <c r="U80" i="49"/>
  <c r="T80" i="49"/>
  <c r="Q80" i="49"/>
  <c r="U101" i="53"/>
  <c r="Q101" i="53"/>
  <c r="T101" i="53"/>
  <c r="Q84" i="49"/>
  <c r="T84" i="49"/>
  <c r="U84" i="49"/>
  <c r="V34" i="49"/>
  <c r="R34" i="49"/>
  <c r="V53" i="51"/>
  <c r="R53" i="51"/>
  <c r="R71" i="53"/>
  <c r="V71" i="53"/>
  <c r="Q42" i="50"/>
  <c r="U42" i="50"/>
  <c r="T42" i="50"/>
  <c r="T46" i="51"/>
  <c r="U46" i="51"/>
  <c r="Q46" i="51"/>
  <c r="R129" i="54"/>
  <c r="V129" i="54"/>
  <c r="U50" i="50"/>
  <c r="Q50" i="50"/>
  <c r="T50" i="50"/>
  <c r="U14" i="53"/>
  <c r="T14" i="53"/>
  <c r="Q14" i="53"/>
  <c r="U68" i="50"/>
  <c r="T68" i="50"/>
  <c r="Q68" i="50"/>
  <c r="V44" i="54"/>
  <c r="R44" i="54"/>
  <c r="V97" i="54"/>
  <c r="R97" i="54"/>
  <c r="V24" i="52"/>
  <c r="R24" i="52"/>
  <c r="Q8" i="51"/>
  <c r="T8" i="51"/>
  <c r="U8" i="51"/>
  <c r="T61" i="50"/>
  <c r="Q61" i="50"/>
  <c r="U61" i="50"/>
  <c r="R65" i="52"/>
  <c r="V65" i="52"/>
  <c r="U133" i="50"/>
  <c r="T133" i="50"/>
  <c r="Q133" i="50"/>
  <c r="Q98" i="49"/>
  <c r="U98" i="49"/>
  <c r="T98" i="49"/>
  <c r="R14" i="50"/>
  <c r="V14" i="50"/>
  <c r="Q52" i="54"/>
  <c r="T52" i="54"/>
  <c r="U52" i="54"/>
  <c r="T127" i="49"/>
  <c r="U127" i="49"/>
  <c r="Q127" i="49"/>
  <c r="V89" i="49"/>
  <c r="R89" i="49"/>
  <c r="U54" i="49"/>
  <c r="Q54" i="49"/>
  <c r="T54" i="49"/>
  <c r="Q58" i="50"/>
  <c r="T58" i="50"/>
  <c r="U58" i="50"/>
  <c r="R126" i="53"/>
  <c r="V126" i="53"/>
  <c r="U110" i="50"/>
  <c r="T110" i="50"/>
  <c r="Q110" i="50"/>
  <c r="U31" i="54"/>
  <c r="T31" i="54"/>
  <c r="Q31" i="54"/>
  <c r="Q105" i="54"/>
  <c r="T105" i="54"/>
  <c r="U105" i="54"/>
  <c r="T44" i="52"/>
  <c r="Q44" i="52"/>
  <c r="U44" i="52"/>
  <c r="R27" i="52"/>
  <c r="V27" i="52"/>
  <c r="T16" i="52"/>
  <c r="V16" i="52"/>
  <c r="R16" i="52"/>
  <c r="U39" i="54"/>
  <c r="T39" i="54"/>
  <c r="Q39" i="54"/>
  <c r="V99" i="49"/>
  <c r="R99" i="49"/>
  <c r="V34" i="54"/>
  <c r="R34" i="54"/>
  <c r="T128" i="52"/>
  <c r="Q128" i="52"/>
  <c r="U128" i="52"/>
  <c r="R16" i="54"/>
  <c r="V16" i="54"/>
  <c r="U50" i="51"/>
  <c r="T50" i="51"/>
  <c r="Q50" i="51"/>
  <c r="V127" i="52"/>
  <c r="R127" i="52"/>
  <c r="U33" i="51"/>
  <c r="Q33" i="51"/>
  <c r="T33" i="51"/>
  <c r="U108" i="54"/>
  <c r="T108" i="54"/>
  <c r="Q108" i="54"/>
  <c r="T9" i="52"/>
  <c r="Q131" i="50"/>
  <c r="U131" i="50"/>
  <c r="T131" i="50"/>
  <c r="T87" i="52"/>
  <c r="V87" i="52"/>
  <c r="R87" i="52"/>
  <c r="U54" i="52"/>
  <c r="T54" i="52"/>
  <c r="Q54" i="52"/>
  <c r="T105" i="52"/>
  <c r="V105" i="52"/>
  <c r="R105" i="52"/>
  <c r="U42" i="53"/>
  <c r="T42" i="53"/>
  <c r="Q42" i="53"/>
  <c r="V127" i="50"/>
  <c r="R127" i="50"/>
  <c r="Q26" i="50"/>
  <c r="T26" i="50"/>
  <c r="U26" i="50"/>
  <c r="U114" i="49"/>
  <c r="T114" i="49"/>
  <c r="Q114" i="49"/>
  <c r="V87" i="49"/>
  <c r="R87" i="49"/>
  <c r="T48" i="51"/>
  <c r="Q48" i="51"/>
  <c r="U48" i="51"/>
  <c r="V39" i="53"/>
  <c r="R39" i="53"/>
  <c r="Q113" i="53"/>
  <c r="U113" i="53"/>
  <c r="T113" i="53"/>
  <c r="V53" i="54"/>
  <c r="R53" i="54"/>
  <c r="U17" i="54"/>
  <c r="T17" i="54"/>
  <c r="Q17" i="54"/>
  <c r="V30" i="50"/>
  <c r="R30" i="50"/>
  <c r="U202" i="51"/>
  <c r="T202" i="51"/>
  <c r="Q202" i="51"/>
  <c r="U211" i="51"/>
  <c r="T211" i="51"/>
  <c r="Q211" i="51"/>
  <c r="T267" i="51"/>
  <c r="Q267" i="51"/>
  <c r="U267" i="51"/>
  <c r="T149" i="51"/>
  <c r="Q149" i="51"/>
  <c r="U149" i="51"/>
  <c r="T145" i="51"/>
  <c r="U145" i="51"/>
  <c r="Q145" i="51"/>
  <c r="Q222" i="51"/>
  <c r="U222" i="51"/>
  <c r="T222" i="51"/>
  <c r="U193" i="51"/>
  <c r="T193" i="51"/>
  <c r="Q193" i="51"/>
  <c r="U224" i="51"/>
  <c r="T224" i="51"/>
  <c r="Q224" i="51"/>
  <c r="U198" i="51"/>
  <c r="T198" i="51"/>
  <c r="Q198" i="51"/>
  <c r="T168" i="51"/>
  <c r="Q168" i="51"/>
  <c r="U168" i="51"/>
  <c r="U165" i="51"/>
  <c r="T165" i="51"/>
  <c r="Q165" i="51"/>
  <c r="U241" i="51"/>
  <c r="T241" i="51"/>
  <c r="Q241" i="51"/>
  <c r="U209" i="51"/>
  <c r="T209" i="51"/>
  <c r="Q209" i="51"/>
  <c r="U180" i="51"/>
  <c r="T180" i="51"/>
  <c r="Q180" i="51"/>
  <c r="U185" i="51"/>
  <c r="T185" i="51"/>
  <c r="Q185" i="51"/>
  <c r="Q235" i="51"/>
  <c r="U235" i="51"/>
  <c r="T235" i="51"/>
  <c r="U194" i="51"/>
  <c r="T194" i="51"/>
  <c r="Q194" i="51"/>
  <c r="V74" i="53"/>
  <c r="R74" i="53"/>
  <c r="U95" i="51"/>
  <c r="T95" i="51"/>
  <c r="Q95" i="51"/>
  <c r="U84" i="51"/>
  <c r="T84" i="51"/>
  <c r="Q84" i="51"/>
  <c r="Q44" i="50"/>
  <c r="U44" i="50"/>
  <c r="U38" i="50"/>
  <c r="Q38" i="50"/>
  <c r="T38" i="50"/>
  <c r="Q235" i="49"/>
  <c r="U235" i="49"/>
  <c r="T235" i="49"/>
  <c r="U135" i="49"/>
  <c r="T135" i="49"/>
  <c r="Q135" i="49"/>
  <c r="T199" i="49"/>
  <c r="Q199" i="49"/>
  <c r="U199" i="49"/>
  <c r="U175" i="49"/>
  <c r="Q175" i="49"/>
  <c r="T175" i="49"/>
  <c r="U226" i="49"/>
  <c r="T226" i="49"/>
  <c r="Q226" i="49"/>
  <c r="T186" i="49"/>
  <c r="U186" i="49"/>
  <c r="Q186" i="49"/>
  <c r="Q222" i="49"/>
  <c r="T222" i="49"/>
  <c r="U222" i="49"/>
  <c r="T183" i="49"/>
  <c r="Q183" i="49"/>
  <c r="U183" i="49"/>
  <c r="T196" i="49"/>
  <c r="Q196" i="49"/>
  <c r="U196" i="49"/>
  <c r="U258" i="49"/>
  <c r="T258" i="49"/>
  <c r="Q258" i="49"/>
  <c r="U149" i="49"/>
  <c r="T149" i="49"/>
  <c r="Q149" i="49"/>
  <c r="T146" i="49"/>
  <c r="U146" i="49"/>
  <c r="Q146" i="49"/>
  <c r="U245" i="49"/>
  <c r="T245" i="49"/>
  <c r="Q245" i="49"/>
  <c r="U206" i="49"/>
  <c r="T206" i="49"/>
  <c r="Q206" i="49"/>
  <c r="T229" i="49"/>
  <c r="U229" i="49"/>
  <c r="Q229" i="49"/>
  <c r="U176" i="49"/>
  <c r="Q176" i="49"/>
  <c r="T176" i="49"/>
  <c r="U147" i="49"/>
  <c r="T147" i="49"/>
  <c r="Q147" i="49"/>
  <c r="V18" i="51"/>
  <c r="R18" i="51"/>
  <c r="V47" i="53"/>
  <c r="R47" i="53"/>
  <c r="U125" i="49"/>
  <c r="Q125" i="49"/>
  <c r="T125" i="49"/>
  <c r="U60" i="49"/>
  <c r="T60" i="49"/>
  <c r="Q60" i="49"/>
  <c r="T59" i="53"/>
  <c r="Q59" i="53"/>
  <c r="U59" i="53"/>
  <c r="R131" i="51"/>
  <c r="V131" i="51"/>
  <c r="V238" i="50"/>
  <c r="R238" i="50"/>
  <c r="R183" i="50"/>
  <c r="V183" i="50"/>
  <c r="R192" i="50"/>
  <c r="V192" i="50"/>
  <c r="V202" i="50"/>
  <c r="R202" i="50"/>
  <c r="V222" i="50"/>
  <c r="R222" i="50"/>
  <c r="V269" i="50"/>
  <c r="R269" i="50"/>
  <c r="R218" i="50"/>
  <c r="V218" i="50"/>
  <c r="R216" i="50"/>
  <c r="V216" i="50"/>
  <c r="V155" i="50"/>
  <c r="R155" i="50"/>
  <c r="R266" i="50"/>
  <c r="V266" i="50"/>
  <c r="R199" i="50"/>
  <c r="V199" i="50"/>
  <c r="R166" i="50"/>
  <c r="V166" i="50"/>
  <c r="R208" i="50"/>
  <c r="V208" i="50"/>
  <c r="R197" i="50"/>
  <c r="V197" i="50"/>
  <c r="V271" i="50"/>
  <c r="R271" i="50"/>
  <c r="V241" i="50"/>
  <c r="R241" i="50"/>
  <c r="R223" i="50"/>
  <c r="V223" i="50"/>
  <c r="V56" i="51"/>
  <c r="R56" i="51"/>
  <c r="U98" i="52"/>
  <c r="T98" i="52"/>
  <c r="Q98" i="52"/>
  <c r="U57" i="51"/>
  <c r="T57" i="51"/>
  <c r="Q57" i="51"/>
  <c r="R94" i="54"/>
  <c r="V94" i="54"/>
  <c r="T39" i="52"/>
  <c r="Q39" i="52"/>
  <c r="U39" i="52"/>
  <c r="R111" i="51"/>
  <c r="V111" i="51"/>
  <c r="T81" i="54"/>
  <c r="R68" i="52"/>
  <c r="V68" i="52"/>
  <c r="R21" i="51"/>
  <c r="V21" i="51"/>
  <c r="Q109" i="50"/>
  <c r="U109" i="50"/>
  <c r="T109" i="50"/>
  <c r="R97" i="51"/>
  <c r="V97" i="51"/>
  <c r="R127" i="54"/>
  <c r="V127" i="54"/>
  <c r="R65" i="54"/>
  <c r="V65" i="54"/>
  <c r="Q32" i="50"/>
  <c r="U32" i="50"/>
  <c r="T32" i="50"/>
  <c r="U36" i="49"/>
  <c r="Q36" i="49"/>
  <c r="T36" i="49"/>
  <c r="R95" i="52"/>
  <c r="V95" i="52"/>
  <c r="V38" i="52"/>
  <c r="R38" i="52"/>
  <c r="V270" i="54"/>
  <c r="R270" i="54"/>
  <c r="V190" i="54"/>
  <c r="R190" i="54"/>
  <c r="V138" i="54"/>
  <c r="R138" i="54"/>
  <c r="R177" i="54"/>
  <c r="V177" i="54"/>
  <c r="R217" i="54"/>
  <c r="V217" i="54"/>
  <c r="V265" i="54"/>
  <c r="R265" i="54"/>
  <c r="R161" i="54"/>
  <c r="V161" i="54"/>
  <c r="R227" i="54"/>
  <c r="V227" i="54"/>
  <c r="V160" i="54"/>
  <c r="R160" i="54"/>
  <c r="R159" i="54"/>
  <c r="V159" i="54"/>
  <c r="R175" i="54"/>
  <c r="V175" i="54"/>
  <c r="R148" i="54"/>
  <c r="V148" i="54"/>
  <c r="R213" i="54"/>
  <c r="V213" i="54"/>
  <c r="V197" i="54"/>
  <c r="R197" i="54"/>
  <c r="V167" i="54"/>
  <c r="R167" i="54"/>
  <c r="V225" i="54"/>
  <c r="R225" i="54"/>
  <c r="R154" i="54"/>
  <c r="V154" i="54"/>
  <c r="R33" i="54"/>
  <c r="V33" i="54"/>
  <c r="V59" i="52"/>
  <c r="R59" i="52"/>
  <c r="Q67" i="53"/>
  <c r="U67" i="53"/>
  <c r="T67" i="53"/>
  <c r="R111" i="53"/>
  <c r="V111" i="53"/>
  <c r="V168" i="49"/>
  <c r="R168" i="49"/>
  <c r="V227" i="49"/>
  <c r="R227" i="49"/>
  <c r="V207" i="49"/>
  <c r="R207" i="49"/>
  <c r="R179" i="49"/>
  <c r="V179" i="49"/>
  <c r="V217" i="49"/>
  <c r="R217" i="49"/>
  <c r="V241" i="49"/>
  <c r="R241" i="49"/>
  <c r="V169" i="49"/>
  <c r="R169" i="49"/>
  <c r="V220" i="49"/>
  <c r="R220" i="49"/>
  <c r="V209" i="49"/>
  <c r="R209" i="49"/>
  <c r="V203" i="49"/>
  <c r="R203" i="49"/>
  <c r="R242" i="49"/>
  <c r="V242" i="49"/>
  <c r="R221" i="49"/>
  <c r="V221" i="49"/>
  <c r="R215" i="49"/>
  <c r="V215" i="49"/>
  <c r="V246" i="49"/>
  <c r="R246" i="49"/>
  <c r="R154" i="49"/>
  <c r="V154" i="49"/>
  <c r="V189" i="49"/>
  <c r="R189" i="49"/>
  <c r="V229" i="49"/>
  <c r="R229" i="49"/>
  <c r="R231" i="49"/>
  <c r="V231" i="49"/>
  <c r="R42" i="54"/>
  <c r="V42" i="54"/>
  <c r="Q68" i="54"/>
  <c r="U68" i="54"/>
  <c r="T68" i="54"/>
  <c r="T45" i="49"/>
  <c r="U45" i="49"/>
  <c r="Q45" i="49"/>
  <c r="T133" i="54"/>
  <c r="U133" i="54"/>
  <c r="Q133" i="54"/>
  <c r="T90" i="49"/>
  <c r="Q90" i="49"/>
  <c r="U90" i="49"/>
  <c r="R110" i="50"/>
  <c r="V110" i="50"/>
  <c r="Q122" i="51"/>
  <c r="T122" i="51"/>
  <c r="U122" i="51"/>
  <c r="T159" i="54"/>
  <c r="U159" i="54"/>
  <c r="Q159" i="54"/>
  <c r="U158" i="54"/>
  <c r="Q158" i="54"/>
  <c r="T158" i="54"/>
  <c r="T236" i="54"/>
  <c r="U236" i="54"/>
  <c r="Q236" i="54"/>
  <c r="Q207" i="54"/>
  <c r="T207" i="54"/>
  <c r="U207" i="54"/>
  <c r="U145" i="54"/>
  <c r="Q145" i="54"/>
  <c r="T145" i="54"/>
  <c r="U199" i="54"/>
  <c r="T199" i="54"/>
  <c r="Q199" i="54"/>
  <c r="Q211" i="54"/>
  <c r="T211" i="54"/>
  <c r="U211" i="54"/>
  <c r="T202" i="54"/>
  <c r="U202" i="54"/>
  <c r="Q202" i="54"/>
  <c r="U198" i="54"/>
  <c r="Q198" i="54"/>
  <c r="T198" i="54"/>
  <c r="Q217" i="54"/>
  <c r="U217" i="54"/>
  <c r="T217" i="54"/>
  <c r="U271" i="54"/>
  <c r="T271" i="54"/>
  <c r="Q271" i="54"/>
  <c r="Q252" i="54"/>
  <c r="U252" i="54"/>
  <c r="T252" i="54"/>
  <c r="U239" i="54"/>
  <c r="Q239" i="54"/>
  <c r="T239" i="54"/>
  <c r="Q164" i="54"/>
  <c r="U164" i="54"/>
  <c r="T164" i="54"/>
  <c r="T208" i="54"/>
  <c r="Q208" i="54"/>
  <c r="U208" i="54"/>
  <c r="U166" i="54"/>
  <c r="T166" i="54"/>
  <c r="Q166" i="54"/>
  <c r="U247" i="54"/>
  <c r="Q247" i="54"/>
  <c r="T247" i="54"/>
  <c r="T265" i="54"/>
  <c r="Q265" i="54"/>
  <c r="U265" i="54"/>
  <c r="T56" i="49"/>
  <c r="U56" i="49"/>
  <c r="Q56" i="49"/>
  <c r="R15" i="51"/>
  <c r="V15" i="51"/>
  <c r="V133" i="54"/>
  <c r="R133" i="54"/>
  <c r="V33" i="53"/>
  <c r="R33" i="53"/>
  <c r="T14" i="52"/>
  <c r="Q14" i="52"/>
  <c r="U14" i="52"/>
  <c r="U11" i="53"/>
  <c r="Q11" i="53"/>
  <c r="T11" i="53"/>
  <c r="R118" i="53"/>
  <c r="V118" i="53"/>
  <c r="U44" i="49"/>
  <c r="Q44" i="49"/>
  <c r="T44" i="49"/>
  <c r="R94" i="52"/>
  <c r="V94" i="52"/>
  <c r="R153" i="53"/>
  <c r="V153" i="53"/>
  <c r="V142" i="53"/>
  <c r="R142" i="53"/>
  <c r="R258" i="53"/>
  <c r="V258" i="53"/>
  <c r="V210" i="53"/>
  <c r="R210" i="53"/>
  <c r="R265" i="53"/>
  <c r="V265" i="53"/>
  <c r="R135" i="53"/>
  <c r="V135" i="53"/>
  <c r="R195" i="53"/>
  <c r="V195" i="53"/>
  <c r="R266" i="53"/>
  <c r="V266" i="53"/>
  <c r="R240" i="53"/>
  <c r="V240" i="53"/>
  <c r="R239" i="53"/>
  <c r="V239" i="53"/>
  <c r="R176" i="53"/>
  <c r="V176" i="53"/>
  <c r="V146" i="53"/>
  <c r="R146" i="53"/>
  <c r="V197" i="53"/>
  <c r="R197" i="53"/>
  <c r="V214" i="53"/>
  <c r="R214" i="53"/>
  <c r="V261" i="53"/>
  <c r="R261" i="53"/>
  <c r="V252" i="53"/>
  <c r="R252" i="53"/>
  <c r="R185" i="53"/>
  <c r="V185" i="53"/>
  <c r="V134" i="49"/>
  <c r="R134" i="49"/>
  <c r="Q57" i="52"/>
  <c r="U57" i="52"/>
  <c r="T57" i="52"/>
  <c r="R103" i="51"/>
  <c r="V103" i="51"/>
  <c r="Q37" i="52"/>
  <c r="U37" i="52"/>
  <c r="T37" i="52"/>
  <c r="R10" i="52"/>
  <c r="V10" i="52"/>
  <c r="V79" i="51"/>
  <c r="R79" i="51"/>
  <c r="T31" i="52"/>
  <c r="Q31" i="52"/>
  <c r="U31" i="52"/>
  <c r="T85" i="53"/>
  <c r="R85" i="53"/>
  <c r="V85" i="53"/>
  <c r="T75" i="53"/>
  <c r="U75" i="53"/>
  <c r="Q75" i="53"/>
  <c r="Q46" i="53"/>
  <c r="T46" i="53"/>
  <c r="U46" i="53"/>
  <c r="T72" i="49"/>
  <c r="Q267" i="53"/>
  <c r="U267" i="53"/>
  <c r="T267" i="53"/>
  <c r="U263" i="53"/>
  <c r="Q263" i="53"/>
  <c r="T263" i="53"/>
  <c r="U254" i="53"/>
  <c r="T254" i="53"/>
  <c r="Q254" i="53"/>
  <c r="Q159" i="53"/>
  <c r="U159" i="53"/>
  <c r="T159" i="53"/>
  <c r="Q182" i="53"/>
  <c r="U182" i="53"/>
  <c r="U205" i="53"/>
  <c r="T205" i="53"/>
  <c r="Q205" i="53"/>
  <c r="T241" i="53"/>
  <c r="U241" i="53"/>
  <c r="Q241" i="53"/>
  <c r="U135" i="53"/>
  <c r="T135" i="53"/>
  <c r="Q135" i="53"/>
  <c r="U271" i="53"/>
  <c r="T271" i="53"/>
  <c r="Q271" i="53"/>
  <c r="U146" i="53"/>
  <c r="T146" i="53"/>
  <c r="Q146" i="53"/>
  <c r="Q238" i="53"/>
  <c r="T238" i="53"/>
  <c r="U238" i="53"/>
  <c r="T196" i="53"/>
  <c r="Q196" i="53"/>
  <c r="U196" i="53"/>
  <c r="T167" i="53"/>
  <c r="Q167" i="53"/>
  <c r="U167" i="53"/>
  <c r="Q198" i="53"/>
  <c r="T198" i="53"/>
  <c r="U198" i="53"/>
  <c r="U239" i="53"/>
  <c r="T239" i="53"/>
  <c r="Q239" i="53"/>
  <c r="Q235" i="53"/>
  <c r="U235" i="53"/>
  <c r="T235" i="53"/>
  <c r="Q194" i="53"/>
  <c r="U194" i="53"/>
  <c r="T194" i="53"/>
  <c r="R26" i="49"/>
  <c r="V26" i="49"/>
  <c r="U73" i="51"/>
  <c r="T73" i="51"/>
  <c r="Q73" i="51"/>
  <c r="V108" i="49"/>
  <c r="R108" i="49"/>
  <c r="R23" i="50"/>
  <c r="V23" i="50"/>
  <c r="Q45" i="54"/>
  <c r="U45" i="54"/>
  <c r="Q114" i="50"/>
  <c r="U114" i="50"/>
  <c r="T114" i="50"/>
  <c r="V27" i="49"/>
  <c r="R27" i="49"/>
  <c r="V12" i="49"/>
  <c r="R12" i="49"/>
  <c r="R192" i="52"/>
  <c r="V192" i="52"/>
  <c r="R190" i="52"/>
  <c r="V190" i="52"/>
  <c r="R231" i="52"/>
  <c r="V231" i="52"/>
  <c r="V168" i="52"/>
  <c r="R168" i="52"/>
  <c r="V136" i="52"/>
  <c r="R136" i="52"/>
  <c r="V153" i="52"/>
  <c r="R153" i="52"/>
  <c r="V253" i="52"/>
  <c r="R253" i="52"/>
  <c r="V176" i="52"/>
  <c r="R176" i="52"/>
  <c r="V225" i="52"/>
  <c r="R225" i="52"/>
  <c r="R232" i="52"/>
  <c r="V232" i="52"/>
  <c r="T261" i="52"/>
  <c r="R261" i="52"/>
  <c r="V261" i="52"/>
  <c r="V177" i="52"/>
  <c r="R177" i="52"/>
  <c r="R216" i="52"/>
  <c r="V216" i="52"/>
  <c r="V206" i="52"/>
  <c r="R206" i="52"/>
  <c r="V178" i="52"/>
  <c r="R178" i="52"/>
  <c r="R267" i="52"/>
  <c r="V267" i="52"/>
  <c r="V144" i="52"/>
  <c r="R144" i="52"/>
  <c r="R37" i="54"/>
  <c r="V37" i="54"/>
  <c r="V100" i="50"/>
  <c r="R100" i="50"/>
  <c r="Q116" i="52"/>
  <c r="U116" i="52"/>
  <c r="T116" i="52"/>
  <c r="V121" i="53"/>
  <c r="R121" i="53"/>
  <c r="V30" i="54"/>
  <c r="R30" i="54"/>
  <c r="V128" i="49"/>
  <c r="R128" i="49"/>
  <c r="Q19" i="49"/>
  <c r="T19" i="49"/>
  <c r="U19" i="49"/>
  <c r="U10" i="51"/>
  <c r="T10" i="51"/>
  <c r="Q10" i="51"/>
  <c r="V81" i="50"/>
  <c r="R81" i="50"/>
  <c r="U38" i="51"/>
  <c r="Q38" i="51"/>
  <c r="T38" i="51"/>
  <c r="V70" i="53"/>
  <c r="R70" i="53"/>
  <c r="U23" i="54"/>
  <c r="T23" i="54"/>
  <c r="Q23" i="54"/>
  <c r="U97" i="54"/>
  <c r="T97" i="54"/>
  <c r="Q97" i="54"/>
  <c r="T72" i="52"/>
  <c r="Q72" i="52"/>
  <c r="U72" i="52"/>
  <c r="R109" i="51"/>
  <c r="V109" i="51"/>
  <c r="R133" i="53"/>
  <c r="V133" i="53"/>
  <c r="U181" i="52"/>
  <c r="T181" i="52"/>
  <c r="Q181" i="52"/>
  <c r="Q199" i="52"/>
  <c r="U199" i="52"/>
  <c r="T199" i="52"/>
  <c r="U197" i="52"/>
  <c r="T197" i="52"/>
  <c r="Q197" i="52"/>
  <c r="T139" i="52"/>
  <c r="Q139" i="52"/>
  <c r="U139" i="52"/>
  <c r="U269" i="52"/>
  <c r="T269" i="52"/>
  <c r="Q269" i="52"/>
  <c r="Q236" i="52"/>
  <c r="U236" i="52"/>
  <c r="T236" i="52"/>
  <c r="U138" i="52"/>
  <c r="T138" i="52"/>
  <c r="Q138" i="52"/>
  <c r="U135" i="52"/>
  <c r="Q135" i="52"/>
  <c r="T135" i="52"/>
  <c r="U239" i="52"/>
  <c r="T239" i="52"/>
  <c r="Q239" i="52"/>
  <c r="Q208" i="52"/>
  <c r="U208" i="52"/>
  <c r="T208" i="52"/>
  <c r="T255" i="52"/>
  <c r="U255" i="52"/>
  <c r="Q255" i="52"/>
  <c r="T182" i="52"/>
  <c r="Q182" i="52"/>
  <c r="U182" i="52"/>
  <c r="Q179" i="52"/>
  <c r="U179" i="52"/>
  <c r="T179" i="52"/>
  <c r="Q260" i="52"/>
  <c r="T260" i="52"/>
  <c r="U260" i="52"/>
  <c r="T265" i="52"/>
  <c r="Q265" i="52"/>
  <c r="U265" i="52"/>
  <c r="U232" i="52"/>
  <c r="Q232" i="52"/>
  <c r="T232" i="52"/>
  <c r="U238" i="52"/>
  <c r="T238" i="52"/>
  <c r="Q238" i="52"/>
  <c r="U24" i="51"/>
  <c r="Q24" i="51"/>
  <c r="T24" i="51"/>
  <c r="V70" i="54"/>
  <c r="R70" i="54"/>
  <c r="Q123" i="53"/>
  <c r="T123" i="53"/>
  <c r="U123" i="53"/>
  <c r="U79" i="53"/>
  <c r="Q79" i="53"/>
  <c r="T79" i="53"/>
  <c r="R20" i="52"/>
  <c r="V20" i="52"/>
  <c r="R80" i="52"/>
  <c r="V80" i="52"/>
  <c r="T49" i="51"/>
  <c r="Q49" i="51"/>
  <c r="U49" i="51"/>
  <c r="U75" i="49"/>
  <c r="Q75" i="49"/>
  <c r="T75" i="49"/>
  <c r="U127" i="50"/>
  <c r="Q127" i="50"/>
  <c r="T127" i="50"/>
  <c r="Q8" i="50"/>
  <c r="T8" i="50"/>
  <c r="U8" i="50"/>
  <c r="V122" i="49"/>
  <c r="R122" i="49"/>
  <c r="R12" i="50"/>
  <c r="V12" i="50"/>
  <c r="R108" i="50"/>
  <c r="V108" i="50"/>
  <c r="Q13" i="49"/>
  <c r="T13" i="49"/>
  <c r="U13" i="49"/>
  <c r="U263" i="50"/>
  <c r="T263" i="50"/>
  <c r="Q263" i="50"/>
  <c r="U211" i="50"/>
  <c r="T211" i="50"/>
  <c r="Q211" i="50"/>
  <c r="T200" i="50"/>
  <c r="Q200" i="50"/>
  <c r="U200" i="50"/>
  <c r="U173" i="50"/>
  <c r="Q173" i="50"/>
  <c r="T173" i="50"/>
  <c r="Q180" i="50"/>
  <c r="U180" i="50"/>
  <c r="T180" i="50"/>
  <c r="U147" i="50"/>
  <c r="T147" i="50"/>
  <c r="Q147" i="50"/>
  <c r="U185" i="50"/>
  <c r="T185" i="50"/>
  <c r="Q185" i="50"/>
  <c r="U135" i="50"/>
  <c r="Q135" i="50"/>
  <c r="T135" i="50"/>
  <c r="T163" i="50"/>
  <c r="Q163" i="50"/>
  <c r="U163" i="50"/>
  <c r="T245" i="50"/>
  <c r="U245" i="50"/>
  <c r="Q245" i="50"/>
  <c r="T164" i="50"/>
  <c r="U164" i="50"/>
  <c r="Q164" i="50"/>
  <c r="Q202" i="50"/>
  <c r="T202" i="50"/>
  <c r="U202" i="50"/>
  <c r="U146" i="50"/>
  <c r="Q146" i="50"/>
  <c r="T146" i="50"/>
  <c r="U170" i="50"/>
  <c r="T170" i="50"/>
  <c r="Q170" i="50"/>
  <c r="T153" i="50"/>
  <c r="Q153" i="50"/>
  <c r="U153" i="50"/>
  <c r="Q266" i="50"/>
  <c r="U266" i="50"/>
  <c r="T266" i="50"/>
  <c r="Q178" i="50"/>
  <c r="T178" i="50"/>
  <c r="U178" i="50"/>
  <c r="Q162" i="50"/>
  <c r="T162" i="50"/>
  <c r="U162" i="50"/>
  <c r="U73" i="49"/>
  <c r="T73" i="49"/>
  <c r="Q73" i="49"/>
  <c r="Q74" i="49"/>
  <c r="U74" i="49"/>
  <c r="T74" i="49"/>
  <c r="U13" i="51"/>
  <c r="Q13" i="51"/>
  <c r="V256" i="51"/>
  <c r="R256" i="51"/>
  <c r="V146" i="51"/>
  <c r="R146" i="51"/>
  <c r="R203" i="51"/>
  <c r="V203" i="51"/>
  <c r="V264" i="51"/>
  <c r="R264" i="51"/>
  <c r="V169" i="51"/>
  <c r="R169" i="51"/>
  <c r="R262" i="51"/>
  <c r="V262" i="51"/>
  <c r="V235" i="51"/>
  <c r="R235" i="51"/>
  <c r="V247" i="51"/>
  <c r="R247" i="51"/>
  <c r="V166" i="51"/>
  <c r="R166" i="51"/>
  <c r="R160" i="51"/>
  <c r="V160" i="51"/>
  <c r="V156" i="51"/>
  <c r="R156" i="51"/>
  <c r="V195" i="51"/>
  <c r="R195" i="51"/>
  <c r="R164" i="51"/>
  <c r="V164" i="51"/>
  <c r="V222" i="51"/>
  <c r="R222" i="51"/>
  <c r="V140" i="51"/>
  <c r="R140" i="51"/>
  <c r="V144" i="51"/>
  <c r="R144" i="51"/>
  <c r="V241" i="51"/>
  <c r="R241" i="51"/>
  <c r="Q62" i="53"/>
  <c r="U62" i="53"/>
  <c r="T62" i="53"/>
  <c r="V69" i="52"/>
  <c r="R69" i="52"/>
  <c r="V75" i="50"/>
  <c r="R75" i="50"/>
  <c r="Q54" i="50"/>
  <c r="T54" i="50"/>
  <c r="U54" i="50"/>
  <c r="U131" i="51"/>
  <c r="Q131" i="51"/>
  <c r="T131" i="51"/>
  <c r="Q90" i="52"/>
  <c r="U90" i="52"/>
  <c r="T90" i="52"/>
  <c r="Q94" i="53"/>
  <c r="U94" i="53"/>
  <c r="T94" i="53"/>
  <c r="Q35" i="53"/>
  <c r="T35" i="53"/>
  <c r="U35" i="53"/>
  <c r="U60" i="54"/>
  <c r="T60" i="54"/>
  <c r="Q60" i="54"/>
  <c r="R11" i="50"/>
  <c r="V11" i="50"/>
  <c r="V41" i="53"/>
  <c r="R41" i="53"/>
  <c r="V6" i="51"/>
  <c r="R6" i="51"/>
  <c r="T101" i="52"/>
  <c r="Q101" i="52"/>
  <c r="U101" i="52"/>
  <c r="R120" i="52"/>
  <c r="V120" i="52"/>
  <c r="V57" i="50"/>
  <c r="R57" i="50"/>
  <c r="V15" i="53"/>
  <c r="R15" i="53"/>
  <c r="T6" i="52"/>
  <c r="Q6" i="52"/>
  <c r="U6" i="52"/>
  <c r="Q73" i="52"/>
  <c r="U73" i="52"/>
  <c r="T73" i="52"/>
  <c r="Q95" i="52"/>
  <c r="U95" i="52"/>
  <c r="T95" i="52"/>
  <c r="T94" i="51"/>
  <c r="Q94" i="51"/>
  <c r="U94" i="51"/>
  <c r="V42" i="51"/>
  <c r="R42" i="51"/>
  <c r="V82" i="54"/>
  <c r="R82" i="54"/>
  <c r="Q49" i="52"/>
  <c r="U49" i="52"/>
  <c r="T49" i="52"/>
  <c r="R54" i="50"/>
  <c r="V54" i="50"/>
  <c r="U116" i="54"/>
  <c r="T116" i="54"/>
  <c r="Q116" i="54"/>
  <c r="T96" i="54"/>
  <c r="V96" i="54"/>
  <c r="R96" i="54"/>
  <c r="U124" i="52"/>
  <c r="T124" i="52"/>
  <c r="Q124" i="52"/>
  <c r="V48" i="49"/>
  <c r="R48" i="49"/>
  <c r="V47" i="51"/>
  <c r="R47" i="51"/>
  <c r="Q84" i="50"/>
  <c r="U84" i="50"/>
  <c r="T84" i="50"/>
  <c r="V113" i="53"/>
  <c r="R113" i="53"/>
  <c r="V76" i="51"/>
  <c r="R76" i="51"/>
  <c r="R93" i="50"/>
  <c r="V93" i="50"/>
  <c r="R56" i="50"/>
  <c r="V56" i="50"/>
  <c r="Q94" i="52"/>
  <c r="U94" i="52"/>
  <c r="T94" i="52"/>
  <c r="R102" i="54"/>
  <c r="V102" i="54"/>
  <c r="U51" i="53"/>
  <c r="T51" i="53"/>
  <c r="Q51" i="53"/>
  <c r="T17" i="50"/>
  <c r="V17" i="50"/>
  <c r="R17" i="50"/>
  <c r="V74" i="50"/>
  <c r="R74" i="50"/>
  <c r="V85" i="50"/>
  <c r="R85" i="50"/>
  <c r="U68" i="51"/>
  <c r="T68" i="51"/>
  <c r="Q68" i="51"/>
  <c r="R102" i="51"/>
  <c r="V102" i="51"/>
  <c r="T77" i="52"/>
  <c r="Q77" i="52"/>
  <c r="U77" i="52"/>
  <c r="V73" i="51"/>
  <c r="R73" i="51"/>
  <c r="Q91" i="51"/>
  <c r="T91" i="51"/>
  <c r="U91" i="51"/>
  <c r="V108" i="51"/>
  <c r="R108" i="51"/>
  <c r="U77" i="50"/>
  <c r="T77" i="50"/>
  <c r="Q77" i="50"/>
  <c r="U30" i="52"/>
  <c r="Q30" i="52"/>
  <c r="T30" i="52"/>
  <c r="R81" i="53"/>
  <c r="V81" i="53"/>
  <c r="T77" i="54"/>
  <c r="Q77" i="54"/>
  <c r="U77" i="54"/>
  <c r="Q101" i="54"/>
  <c r="U101" i="54"/>
  <c r="T101" i="54"/>
  <c r="U98" i="51"/>
  <c r="T98" i="51"/>
  <c r="Q98" i="51"/>
  <c r="T18" i="51"/>
  <c r="Q18" i="51"/>
  <c r="U18" i="51"/>
  <c r="R114" i="49"/>
  <c r="V114" i="49"/>
  <c r="T113" i="54"/>
  <c r="Q113" i="54"/>
  <c r="U113" i="54"/>
  <c r="V8" i="49"/>
  <c r="R8" i="49"/>
  <c r="V125" i="51"/>
  <c r="R125" i="51"/>
  <c r="Q112" i="52"/>
  <c r="U112" i="52"/>
  <c r="T112" i="52"/>
  <c r="R114" i="50"/>
  <c r="V114" i="50"/>
  <c r="V56" i="53"/>
  <c r="R56" i="53"/>
  <c r="T27" i="53"/>
  <c r="R27" i="53"/>
  <c r="V27" i="53"/>
  <c r="Q96" i="51"/>
  <c r="U96" i="51"/>
  <c r="T96" i="51"/>
  <c r="V125" i="54"/>
  <c r="R125" i="54"/>
  <c r="Q61" i="53"/>
  <c r="U61" i="53"/>
  <c r="T61" i="53"/>
  <c r="V124" i="50"/>
  <c r="R124" i="50"/>
  <c r="R86" i="53"/>
  <c r="V86" i="53"/>
  <c r="T105" i="50"/>
  <c r="U105" i="50"/>
  <c r="Q105" i="50"/>
  <c r="R85" i="54"/>
  <c r="V85" i="54"/>
  <c r="U121" i="53"/>
  <c r="T121" i="53"/>
  <c r="Q121" i="53"/>
  <c r="R49" i="52"/>
  <c r="V49" i="52"/>
  <c r="R20" i="49"/>
  <c r="V20" i="49"/>
  <c r="R84" i="49"/>
  <c r="V84" i="49"/>
  <c r="R101" i="49"/>
  <c r="V101" i="49"/>
  <c r="Q100" i="53"/>
  <c r="U100" i="53"/>
  <c r="T100" i="53"/>
  <c r="V127" i="51"/>
  <c r="R127" i="51"/>
  <c r="V84" i="52"/>
  <c r="R84" i="52"/>
  <c r="U206" i="51"/>
  <c r="T206" i="51"/>
  <c r="Q206" i="51"/>
  <c r="Q218" i="51"/>
  <c r="U218" i="51"/>
  <c r="T218" i="51"/>
  <c r="T176" i="51"/>
  <c r="Q176" i="51"/>
  <c r="U176" i="51"/>
  <c r="U229" i="51"/>
  <c r="T229" i="51"/>
  <c r="Q229" i="51"/>
  <c r="T152" i="51"/>
  <c r="Q152" i="51"/>
  <c r="U152" i="51"/>
  <c r="U136" i="51"/>
  <c r="Q136" i="51"/>
  <c r="T136" i="51"/>
  <c r="U163" i="51"/>
  <c r="T163" i="51"/>
  <c r="Q163" i="51"/>
  <c r="U227" i="51"/>
  <c r="T227" i="51"/>
  <c r="Q227" i="51"/>
  <c r="U237" i="51"/>
  <c r="T237" i="51"/>
  <c r="Q237" i="51"/>
  <c r="U188" i="51"/>
  <c r="T188" i="51"/>
  <c r="Q188" i="51"/>
  <c r="U217" i="51"/>
  <c r="T217" i="51"/>
  <c r="Q217" i="51"/>
  <c r="U258" i="51"/>
  <c r="T258" i="51"/>
  <c r="Q258" i="51"/>
  <c r="U148" i="51"/>
  <c r="T148" i="51"/>
  <c r="Q148" i="51"/>
  <c r="U201" i="51"/>
  <c r="T201" i="51"/>
  <c r="Q201" i="51"/>
  <c r="U140" i="51"/>
  <c r="Q140" i="51"/>
  <c r="T140" i="51"/>
  <c r="T157" i="51"/>
  <c r="Q157" i="51"/>
  <c r="U157" i="51"/>
  <c r="U252" i="51"/>
  <c r="T252" i="51"/>
  <c r="Q252" i="51"/>
  <c r="U247" i="51"/>
  <c r="T247" i="51"/>
  <c r="Q247" i="51"/>
  <c r="Q70" i="52"/>
  <c r="U70" i="52"/>
  <c r="T70" i="52"/>
  <c r="V67" i="51"/>
  <c r="R67" i="51"/>
  <c r="U71" i="51"/>
  <c r="T71" i="51"/>
  <c r="Q71" i="51"/>
  <c r="U70" i="50"/>
  <c r="T70" i="50"/>
  <c r="Q70" i="50"/>
  <c r="V117" i="49"/>
  <c r="R117" i="49"/>
  <c r="Q215" i="49"/>
  <c r="U215" i="49"/>
  <c r="T215" i="49"/>
  <c r="U142" i="49"/>
  <c r="T142" i="49"/>
  <c r="Q142" i="49"/>
  <c r="U271" i="49"/>
  <c r="T271" i="49"/>
  <c r="Q271" i="49"/>
  <c r="T194" i="49"/>
  <c r="U194" i="49"/>
  <c r="Q194" i="49"/>
  <c r="U252" i="49"/>
  <c r="Q252" i="49"/>
  <c r="T252" i="49"/>
  <c r="U256" i="49"/>
  <c r="T256" i="49"/>
  <c r="Q256" i="49"/>
  <c r="T163" i="49"/>
  <c r="U163" i="49"/>
  <c r="Q163" i="49"/>
  <c r="Q165" i="49"/>
  <c r="U165" i="49"/>
  <c r="T165" i="49"/>
  <c r="Q248" i="49"/>
  <c r="U248" i="49"/>
  <c r="T248" i="49"/>
  <c r="T152" i="49"/>
  <c r="U152" i="49"/>
  <c r="Q152" i="49"/>
  <c r="U182" i="49"/>
  <c r="T182" i="49"/>
  <c r="Q182" i="49"/>
  <c r="U237" i="49"/>
  <c r="T237" i="49"/>
  <c r="Q237" i="49"/>
  <c r="Q188" i="49"/>
  <c r="T188" i="49"/>
  <c r="U188" i="49"/>
  <c r="T181" i="49"/>
  <c r="U181" i="49"/>
  <c r="Q181" i="49"/>
  <c r="Q162" i="49"/>
  <c r="U162" i="49"/>
  <c r="T162" i="49"/>
  <c r="U156" i="49"/>
  <c r="T156" i="49"/>
  <c r="Q156" i="49"/>
  <c r="U239" i="49"/>
  <c r="T239" i="49"/>
  <c r="Q239" i="49"/>
  <c r="U108" i="51"/>
  <c r="T108" i="51"/>
  <c r="Q108" i="51"/>
  <c r="Q128" i="53"/>
  <c r="U128" i="53"/>
  <c r="T128" i="53"/>
  <c r="U120" i="49"/>
  <c r="T120" i="49"/>
  <c r="Q120" i="49"/>
  <c r="Q16" i="52"/>
  <c r="U16" i="52"/>
  <c r="Q82" i="50"/>
  <c r="U82" i="50"/>
  <c r="T82" i="50"/>
  <c r="R57" i="54"/>
  <c r="V57" i="54"/>
  <c r="R142" i="50"/>
  <c r="V142" i="50"/>
  <c r="R211" i="50"/>
  <c r="V211" i="50"/>
  <c r="V251" i="50"/>
  <c r="R251" i="50"/>
  <c r="V214" i="50"/>
  <c r="R214" i="50"/>
  <c r="R138" i="50"/>
  <c r="V138" i="50"/>
  <c r="V261" i="50"/>
  <c r="R261" i="50"/>
  <c r="V151" i="50"/>
  <c r="R151" i="50"/>
  <c r="R228" i="50"/>
  <c r="V228" i="50"/>
  <c r="V159" i="50"/>
  <c r="R159" i="50"/>
  <c r="V268" i="50"/>
  <c r="R268" i="50"/>
  <c r="V256" i="50"/>
  <c r="R256" i="50"/>
  <c r="R239" i="50"/>
  <c r="V239" i="50"/>
  <c r="R167" i="50"/>
  <c r="V167" i="50"/>
  <c r="V237" i="50"/>
  <c r="R237" i="50"/>
  <c r="R156" i="50"/>
  <c r="V156" i="50"/>
  <c r="V253" i="50"/>
  <c r="R253" i="50"/>
  <c r="R226" i="50"/>
  <c r="V226" i="50"/>
  <c r="Q24" i="49"/>
  <c r="T24" i="49"/>
  <c r="U24" i="49"/>
  <c r="T12" i="49"/>
  <c r="U12" i="49"/>
  <c r="Q12" i="49"/>
  <c r="V90" i="54"/>
  <c r="R90" i="54"/>
  <c r="U133" i="51"/>
  <c r="T133" i="51"/>
  <c r="Q133" i="51"/>
  <c r="T103" i="52"/>
  <c r="Q103" i="52"/>
  <c r="U103" i="52"/>
  <c r="Q83" i="51"/>
  <c r="T83" i="51"/>
  <c r="U83" i="51"/>
  <c r="T44" i="54"/>
  <c r="T110" i="49"/>
  <c r="T114" i="53"/>
  <c r="T47" i="53"/>
  <c r="U109" i="49"/>
  <c r="T109" i="49"/>
  <c r="Q109" i="49"/>
  <c r="R98" i="54"/>
  <c r="V98" i="54"/>
  <c r="T30" i="49"/>
  <c r="V30" i="49"/>
  <c r="R30" i="49"/>
  <c r="U90" i="50"/>
  <c r="T90" i="50"/>
  <c r="Q90" i="50"/>
  <c r="R99" i="52"/>
  <c r="V99" i="52"/>
  <c r="Q88" i="49"/>
  <c r="T88" i="49"/>
  <c r="U88" i="49"/>
  <c r="R105" i="49"/>
  <c r="V105" i="49"/>
  <c r="V54" i="51"/>
  <c r="R54" i="51"/>
  <c r="V122" i="52"/>
  <c r="R122" i="52"/>
  <c r="V238" i="54"/>
  <c r="R238" i="54"/>
  <c r="V135" i="54"/>
  <c r="R135" i="54"/>
  <c r="R145" i="54"/>
  <c r="V145" i="54"/>
  <c r="R262" i="54"/>
  <c r="V262" i="54"/>
  <c r="R137" i="54"/>
  <c r="V137" i="54"/>
  <c r="R202" i="54"/>
  <c r="V202" i="54"/>
  <c r="V222" i="54"/>
  <c r="R222" i="54"/>
  <c r="R247" i="54"/>
  <c r="V247" i="54"/>
  <c r="R252" i="54"/>
  <c r="V252" i="54"/>
  <c r="V269" i="54"/>
  <c r="R269" i="54"/>
  <c r="R241" i="54"/>
  <c r="V241" i="54"/>
  <c r="V271" i="54"/>
  <c r="R271" i="54"/>
  <c r="V239" i="54"/>
  <c r="R239" i="54"/>
  <c r="R226" i="54"/>
  <c r="V226" i="54"/>
  <c r="R257" i="54"/>
  <c r="V257" i="54"/>
  <c r="V144" i="54"/>
  <c r="R144" i="54"/>
  <c r="R193" i="54"/>
  <c r="V193" i="54"/>
  <c r="V185" i="54"/>
  <c r="R185" i="54"/>
  <c r="U72" i="54"/>
  <c r="T72" i="54"/>
  <c r="Q72" i="54"/>
  <c r="R27" i="50"/>
  <c r="V27" i="50"/>
  <c r="V66" i="49"/>
  <c r="R66" i="49"/>
  <c r="R29" i="49"/>
  <c r="V29" i="49"/>
  <c r="R171" i="49"/>
  <c r="V171" i="49"/>
  <c r="R211" i="49"/>
  <c r="V211" i="49"/>
  <c r="V267" i="49"/>
  <c r="R267" i="49"/>
  <c r="V199" i="49"/>
  <c r="R199" i="49"/>
  <c r="V138" i="49"/>
  <c r="R138" i="49"/>
  <c r="V234" i="49"/>
  <c r="R234" i="49"/>
  <c r="V214" i="49"/>
  <c r="R214" i="49"/>
  <c r="V166" i="49"/>
  <c r="R166" i="49"/>
  <c r="R253" i="49"/>
  <c r="V253" i="49"/>
  <c r="V146" i="49"/>
  <c r="R146" i="49"/>
  <c r="V177" i="49"/>
  <c r="R177" i="49"/>
  <c r="V210" i="49"/>
  <c r="R210" i="49"/>
  <c r="V271" i="49"/>
  <c r="R271" i="49"/>
  <c r="V270" i="49"/>
  <c r="R270" i="49"/>
  <c r="V150" i="49"/>
  <c r="R150" i="49"/>
  <c r="R213" i="49"/>
  <c r="V213" i="49"/>
  <c r="V247" i="49"/>
  <c r="R247" i="49"/>
  <c r="Q24" i="52"/>
  <c r="U24" i="52"/>
  <c r="T24" i="52"/>
  <c r="T14" i="51"/>
  <c r="Q14" i="51"/>
  <c r="U14" i="51"/>
  <c r="V85" i="51"/>
  <c r="R85" i="51"/>
  <c r="V80" i="54"/>
  <c r="R80" i="54"/>
  <c r="R56" i="54"/>
  <c r="V56" i="54"/>
  <c r="Q46" i="49"/>
  <c r="U46" i="49"/>
  <c r="T46" i="49"/>
  <c r="R36" i="49"/>
  <c r="V36" i="49"/>
  <c r="U89" i="53"/>
  <c r="T89" i="53"/>
  <c r="Q89" i="53"/>
  <c r="V40" i="51"/>
  <c r="R40" i="51"/>
  <c r="Q34" i="50"/>
  <c r="U34" i="50"/>
  <c r="T34" i="50"/>
  <c r="Q193" i="54"/>
  <c r="T193" i="54"/>
  <c r="U193" i="54"/>
  <c r="T262" i="54"/>
  <c r="Q262" i="54"/>
  <c r="U262" i="54"/>
  <c r="Q177" i="54"/>
  <c r="U177" i="54"/>
  <c r="T177" i="54"/>
  <c r="Q257" i="54"/>
  <c r="U257" i="54"/>
  <c r="T257" i="54"/>
  <c r="U229" i="54"/>
  <c r="Q229" i="54"/>
  <c r="T229" i="54"/>
  <c r="U163" i="54"/>
  <c r="Q163" i="54"/>
  <c r="T163" i="54"/>
  <c r="U254" i="54"/>
  <c r="Q254" i="54"/>
  <c r="T254" i="54"/>
  <c r="Q139" i="54"/>
  <c r="U139" i="54"/>
  <c r="T139" i="54"/>
  <c r="Q184" i="54"/>
  <c r="T184" i="54"/>
  <c r="U184" i="54"/>
  <c r="U185" i="54"/>
  <c r="T185" i="54"/>
  <c r="Q185" i="54"/>
  <c r="U189" i="54"/>
  <c r="Q189" i="54"/>
  <c r="T189" i="54"/>
  <c r="T161" i="54"/>
  <c r="U161" i="54"/>
  <c r="Q161" i="54"/>
  <c r="Q270" i="54"/>
  <c r="T270" i="54"/>
  <c r="U270" i="54"/>
  <c r="T175" i="54"/>
  <c r="Q175" i="54"/>
  <c r="U175" i="54"/>
  <c r="Q268" i="54"/>
  <c r="U268" i="54"/>
  <c r="T268" i="54"/>
  <c r="Q140" i="54"/>
  <c r="U140" i="54"/>
  <c r="T140" i="54"/>
  <c r="Q147" i="54"/>
  <c r="U147" i="54"/>
  <c r="T147" i="54"/>
  <c r="T3" i="54"/>
  <c r="Q3" i="54"/>
  <c r="U3" i="54"/>
  <c r="V18" i="53"/>
  <c r="R18" i="53"/>
  <c r="Q9" i="51"/>
  <c r="U9" i="51"/>
  <c r="Q133" i="52"/>
  <c r="U133" i="52"/>
  <c r="T129" i="53"/>
  <c r="Q129" i="53"/>
  <c r="U129" i="53"/>
  <c r="R132" i="52"/>
  <c r="V132" i="52"/>
  <c r="Q78" i="49"/>
  <c r="T78" i="49"/>
  <c r="U78" i="49"/>
  <c r="U32" i="53"/>
  <c r="T32" i="53"/>
  <c r="Q32" i="53"/>
  <c r="V126" i="51"/>
  <c r="R126" i="51"/>
  <c r="R255" i="53"/>
  <c r="V255" i="53"/>
  <c r="R224" i="53"/>
  <c r="V224" i="53"/>
  <c r="R247" i="53"/>
  <c r="V247" i="53"/>
  <c r="V260" i="53"/>
  <c r="R260" i="53"/>
  <c r="V269" i="53"/>
  <c r="R269" i="53"/>
  <c r="V137" i="53"/>
  <c r="R137" i="53"/>
  <c r="R244" i="53"/>
  <c r="V244" i="53"/>
  <c r="V174" i="53"/>
  <c r="R174" i="53"/>
  <c r="V213" i="53"/>
  <c r="R213" i="53"/>
  <c r="V205" i="53"/>
  <c r="R205" i="53"/>
  <c r="V207" i="53"/>
  <c r="R207" i="53"/>
  <c r="R234" i="53"/>
  <c r="V234" i="53"/>
  <c r="V246" i="53"/>
  <c r="R246" i="53"/>
  <c r="V160" i="53"/>
  <c r="R160" i="53"/>
  <c r="R230" i="53"/>
  <c r="V230" i="53"/>
  <c r="R139" i="53"/>
  <c r="V139" i="53"/>
  <c r="V147" i="53"/>
  <c r="R147" i="53"/>
  <c r="T236" i="53"/>
  <c r="R236" i="53"/>
  <c r="V236" i="53"/>
  <c r="V119" i="50"/>
  <c r="R119" i="50"/>
  <c r="Q33" i="50"/>
  <c r="U33" i="50"/>
  <c r="T33" i="50"/>
  <c r="V30" i="51"/>
  <c r="R30" i="51"/>
  <c r="V126" i="52"/>
  <c r="R126" i="52"/>
  <c r="V129" i="52"/>
  <c r="R129" i="52"/>
  <c r="V51" i="50"/>
  <c r="R51" i="50"/>
  <c r="U46" i="52"/>
  <c r="Q46" i="52"/>
  <c r="T46" i="52"/>
  <c r="T107" i="52"/>
  <c r="U107" i="52"/>
  <c r="Q107" i="52"/>
  <c r="U81" i="53"/>
  <c r="T81" i="53"/>
  <c r="Q81" i="53"/>
  <c r="R59" i="53"/>
  <c r="V59" i="53"/>
  <c r="V79" i="49"/>
  <c r="R79" i="49"/>
  <c r="T219" i="53"/>
  <c r="Q219" i="53"/>
  <c r="U219" i="53"/>
  <c r="T137" i="53"/>
  <c r="Q137" i="53"/>
  <c r="U137" i="53"/>
  <c r="U246" i="53"/>
  <c r="T246" i="53"/>
  <c r="Q246" i="53"/>
  <c r="U206" i="53"/>
  <c r="Q206" i="53"/>
  <c r="T206" i="53"/>
  <c r="Q242" i="53"/>
  <c r="T242" i="53"/>
  <c r="U242" i="53"/>
  <c r="Q265" i="53"/>
  <c r="U265" i="53"/>
  <c r="T265" i="53"/>
  <c r="Q197" i="53"/>
  <c r="T197" i="53"/>
  <c r="U197" i="53"/>
  <c r="U176" i="53"/>
  <c r="T176" i="53"/>
  <c r="Q176" i="53"/>
  <c r="T195" i="53"/>
  <c r="Q195" i="53"/>
  <c r="U195" i="53"/>
  <c r="U224" i="53"/>
  <c r="Q224" i="53"/>
  <c r="T224" i="53"/>
  <c r="U157" i="53"/>
  <c r="T157" i="53"/>
  <c r="Q157" i="53"/>
  <c r="T183" i="53"/>
  <c r="Q183" i="53"/>
  <c r="U183" i="53"/>
  <c r="U140" i="53"/>
  <c r="T140" i="53"/>
  <c r="Q140" i="53"/>
  <c r="Q150" i="53"/>
  <c r="U150" i="53"/>
  <c r="T150" i="53"/>
  <c r="U143" i="53"/>
  <c r="T143" i="53"/>
  <c r="Q143" i="53"/>
  <c r="Q236" i="53"/>
  <c r="U236" i="53"/>
  <c r="Q256" i="53"/>
  <c r="T256" i="53"/>
  <c r="U256" i="53"/>
  <c r="R97" i="50"/>
  <c r="V97" i="50"/>
  <c r="V126" i="50"/>
  <c r="R126" i="50"/>
  <c r="T37" i="50"/>
  <c r="R37" i="50"/>
  <c r="V37" i="50"/>
  <c r="T51" i="52"/>
  <c r="Q51" i="52"/>
  <c r="U51" i="52"/>
  <c r="U78" i="52"/>
  <c r="T78" i="52"/>
  <c r="Q78" i="52"/>
  <c r="R49" i="53"/>
  <c r="V49" i="53"/>
  <c r="R120" i="49"/>
  <c r="V120" i="49"/>
  <c r="R19" i="49"/>
  <c r="V19" i="49"/>
  <c r="V247" i="52"/>
  <c r="R247" i="52"/>
  <c r="V162" i="52"/>
  <c r="R162" i="52"/>
  <c r="V249" i="52"/>
  <c r="R249" i="52"/>
  <c r="V171" i="52"/>
  <c r="R171" i="52"/>
  <c r="R266" i="52"/>
  <c r="V266" i="52"/>
  <c r="R149" i="52"/>
  <c r="V149" i="52"/>
  <c r="V154" i="52"/>
  <c r="R154" i="52"/>
  <c r="R263" i="52"/>
  <c r="V263" i="52"/>
  <c r="R210" i="52"/>
  <c r="V210" i="52"/>
  <c r="R212" i="52"/>
  <c r="V212" i="52"/>
  <c r="V185" i="52"/>
  <c r="R185" i="52"/>
  <c r="R259" i="52"/>
  <c r="V259" i="52"/>
  <c r="R140" i="52"/>
  <c r="V140" i="52"/>
  <c r="V199" i="52"/>
  <c r="R199" i="52"/>
  <c r="R236" i="52"/>
  <c r="V236" i="52"/>
  <c r="V198" i="52"/>
  <c r="R198" i="52"/>
  <c r="V151" i="52"/>
  <c r="R151" i="52"/>
  <c r="Q80" i="54"/>
  <c r="T80" i="54"/>
  <c r="U80" i="54"/>
  <c r="V77" i="51"/>
  <c r="R77" i="51"/>
  <c r="U59" i="52"/>
  <c r="T59" i="52"/>
  <c r="Q59" i="52"/>
  <c r="R96" i="52"/>
  <c r="V96" i="52"/>
  <c r="R105" i="54"/>
  <c r="V105" i="54"/>
  <c r="V54" i="52"/>
  <c r="R54" i="52"/>
  <c r="T88" i="51"/>
  <c r="Q88" i="51"/>
  <c r="U88" i="51"/>
  <c r="R100" i="54"/>
  <c r="V100" i="54"/>
  <c r="V122" i="54"/>
  <c r="R122" i="54"/>
  <c r="T133" i="52"/>
  <c r="R133" i="52"/>
  <c r="V133" i="52"/>
  <c r="U89" i="50"/>
  <c r="Q89" i="50"/>
  <c r="T89" i="50"/>
  <c r="U18" i="49"/>
  <c r="Q18" i="49"/>
  <c r="T18" i="49"/>
  <c r="T93" i="52"/>
  <c r="U93" i="52"/>
  <c r="Q93" i="52"/>
  <c r="U106" i="49"/>
  <c r="T106" i="49"/>
  <c r="Q106" i="49"/>
  <c r="V99" i="54"/>
  <c r="R99" i="54"/>
  <c r="V123" i="51"/>
  <c r="R123" i="51"/>
  <c r="Q203" i="52"/>
  <c r="U203" i="52"/>
  <c r="Q210" i="52"/>
  <c r="U210" i="52"/>
  <c r="T210" i="52"/>
  <c r="Q201" i="52"/>
  <c r="U201" i="52"/>
  <c r="Q193" i="52"/>
  <c r="U193" i="52"/>
  <c r="T193" i="52"/>
  <c r="Q157" i="52"/>
  <c r="U157" i="52"/>
  <c r="T157" i="52"/>
  <c r="Q240" i="52"/>
  <c r="U240" i="52"/>
  <c r="T240" i="52"/>
  <c r="T140" i="52"/>
  <c r="U140" i="52"/>
  <c r="Q140" i="52"/>
  <c r="Q230" i="52"/>
  <c r="U230" i="52"/>
  <c r="U185" i="52"/>
  <c r="T185" i="52"/>
  <c r="Q185" i="52"/>
  <c r="Q202" i="52"/>
  <c r="T202" i="52"/>
  <c r="U202" i="52"/>
  <c r="U187" i="52"/>
  <c r="T187" i="52"/>
  <c r="Q187" i="52"/>
  <c r="T136" i="52"/>
  <c r="U136" i="52"/>
  <c r="Q136" i="52"/>
  <c r="Q235" i="52"/>
  <c r="U235" i="52"/>
  <c r="T235" i="52"/>
  <c r="Q178" i="52"/>
  <c r="U178" i="52"/>
  <c r="T178" i="52"/>
  <c r="U172" i="52"/>
  <c r="T172" i="52"/>
  <c r="Q172" i="52"/>
  <c r="T174" i="52"/>
  <c r="Q174" i="52"/>
  <c r="U174" i="52"/>
  <c r="U161" i="52"/>
  <c r="Q161" i="52"/>
  <c r="T161" i="52"/>
  <c r="T120" i="51"/>
  <c r="Q120" i="51"/>
  <c r="U120" i="51"/>
  <c r="T73" i="54"/>
  <c r="U73" i="54"/>
  <c r="Q73" i="54"/>
  <c r="V41" i="51"/>
  <c r="R41" i="51"/>
  <c r="Q40" i="50"/>
  <c r="U40" i="50"/>
  <c r="V28" i="51"/>
  <c r="R28" i="51"/>
  <c r="Q91" i="52"/>
  <c r="U91" i="52"/>
  <c r="T91" i="52"/>
  <c r="U40" i="54"/>
  <c r="Q40" i="54"/>
  <c r="T40" i="54"/>
  <c r="T47" i="51"/>
  <c r="Q47" i="51"/>
  <c r="U47" i="51"/>
  <c r="Q50" i="54"/>
  <c r="U50" i="54"/>
  <c r="T50" i="54"/>
  <c r="R100" i="53"/>
  <c r="V100" i="53"/>
  <c r="T23" i="50"/>
  <c r="Q23" i="50"/>
  <c r="U23" i="50"/>
  <c r="T41" i="52"/>
  <c r="Q41" i="52"/>
  <c r="U41" i="52"/>
  <c r="R51" i="49"/>
  <c r="V51" i="49"/>
  <c r="T112" i="50"/>
  <c r="Q112" i="50"/>
  <c r="U112" i="50"/>
  <c r="U159" i="50"/>
  <c r="Q159" i="50"/>
  <c r="T159" i="50"/>
  <c r="U141" i="50"/>
  <c r="T141" i="50"/>
  <c r="Q141" i="50"/>
  <c r="U227" i="50"/>
  <c r="T227" i="50"/>
  <c r="Q227" i="50"/>
  <c r="T262" i="50"/>
  <c r="Q262" i="50"/>
  <c r="U262" i="50"/>
  <c r="Q203" i="50"/>
  <c r="T203" i="50"/>
  <c r="U203" i="50"/>
  <c r="Q223" i="50"/>
  <c r="U223" i="50"/>
  <c r="T223" i="50"/>
  <c r="T270" i="50"/>
  <c r="Q270" i="50"/>
  <c r="U270" i="50"/>
  <c r="T149" i="50"/>
  <c r="Q149" i="50"/>
  <c r="U149" i="50"/>
  <c r="Q195" i="50"/>
  <c r="U195" i="50"/>
  <c r="T195" i="50"/>
  <c r="Q215" i="50"/>
  <c r="T215" i="50"/>
  <c r="U215" i="50"/>
  <c r="U221" i="50"/>
  <c r="Q221" i="50"/>
  <c r="T221" i="50"/>
  <c r="Q232" i="50"/>
  <c r="U232" i="50"/>
  <c r="T232" i="50"/>
  <c r="T189" i="50"/>
  <c r="Q189" i="50"/>
  <c r="U189" i="50"/>
  <c r="Q238" i="50"/>
  <c r="U238" i="50"/>
  <c r="T238" i="50"/>
  <c r="U156" i="50"/>
  <c r="T156" i="50"/>
  <c r="Q156" i="50"/>
  <c r="U205" i="50"/>
  <c r="T205" i="50"/>
  <c r="Q205" i="50"/>
  <c r="Q154" i="50"/>
  <c r="T154" i="50"/>
  <c r="U154" i="50"/>
  <c r="T10" i="54"/>
  <c r="Q10" i="54"/>
  <c r="U10" i="54"/>
  <c r="R126" i="49"/>
  <c r="V126" i="49"/>
  <c r="U63" i="50"/>
  <c r="T63" i="50"/>
  <c r="Q63" i="50"/>
  <c r="U112" i="51"/>
  <c r="T112" i="51"/>
  <c r="Q112" i="51"/>
  <c r="V207" i="51"/>
  <c r="R207" i="51"/>
  <c r="V270" i="51"/>
  <c r="R270" i="51"/>
  <c r="V255" i="51"/>
  <c r="R255" i="51"/>
  <c r="V243" i="51"/>
  <c r="R243" i="51"/>
  <c r="V173" i="51"/>
  <c r="R173" i="51"/>
  <c r="R162" i="51"/>
  <c r="V162" i="51"/>
  <c r="R190" i="51"/>
  <c r="V190" i="51"/>
  <c r="V182" i="51"/>
  <c r="R182" i="51"/>
  <c r="V249" i="51"/>
  <c r="R249" i="51"/>
  <c r="V150" i="51"/>
  <c r="R150" i="51"/>
  <c r="V136" i="51"/>
  <c r="R136" i="51"/>
  <c r="V178" i="51"/>
  <c r="R178" i="51"/>
  <c r="V239" i="51"/>
  <c r="R239" i="51"/>
  <c r="V221" i="51"/>
  <c r="R221" i="51"/>
  <c r="V143" i="51"/>
  <c r="R143" i="51"/>
  <c r="R248" i="51"/>
  <c r="V248" i="51"/>
  <c r="V261" i="51"/>
  <c r="R261" i="51"/>
  <c r="R71" i="52"/>
  <c r="V71" i="52"/>
  <c r="Q35" i="50"/>
  <c r="U35" i="50"/>
  <c r="U27" i="53"/>
  <c r="Q27" i="53"/>
  <c r="Q30" i="50"/>
  <c r="T30" i="50"/>
  <c r="U30" i="50"/>
  <c r="V124" i="51"/>
  <c r="R124" i="51"/>
  <c r="R104" i="49"/>
  <c r="V104" i="49"/>
  <c r="V38" i="51"/>
  <c r="R38" i="51"/>
  <c r="R18" i="50"/>
  <c r="V18" i="50"/>
  <c r="T37" i="54"/>
  <c r="U37" i="54"/>
  <c r="Q37" i="54"/>
  <c r="T96" i="49"/>
  <c r="U96" i="49"/>
  <c r="Q96" i="49"/>
  <c r="R108" i="52"/>
  <c r="V108" i="52"/>
  <c r="Q78" i="53"/>
  <c r="T78" i="53"/>
  <c r="U78" i="53"/>
  <c r="Q13" i="52"/>
  <c r="T13" i="52"/>
  <c r="U13" i="52"/>
  <c r="U130" i="53"/>
  <c r="T130" i="53"/>
  <c r="Q130" i="53"/>
  <c r="V73" i="49"/>
  <c r="R73" i="49"/>
  <c r="V66" i="53"/>
  <c r="R66" i="53"/>
  <c r="Q87" i="52"/>
  <c r="U87" i="52"/>
  <c r="Q47" i="50"/>
  <c r="U47" i="50"/>
  <c r="R121" i="54"/>
  <c r="V121" i="54"/>
  <c r="R35" i="53"/>
  <c r="V35" i="53"/>
  <c r="R66" i="54"/>
  <c r="V66" i="54"/>
  <c r="V52" i="50"/>
  <c r="R52" i="50"/>
  <c r="Q46" i="50"/>
  <c r="U46" i="50"/>
  <c r="V47" i="54"/>
  <c r="R47" i="54"/>
  <c r="U131" i="54"/>
  <c r="T131" i="54"/>
  <c r="Q131" i="54"/>
  <c r="U20" i="51"/>
  <c r="T20" i="51"/>
  <c r="Q20" i="51"/>
  <c r="R23" i="49"/>
  <c r="V23" i="49"/>
  <c r="T105" i="51"/>
  <c r="Q105" i="51"/>
  <c r="U105" i="51"/>
  <c r="U50" i="49"/>
  <c r="Q50" i="49"/>
  <c r="T50" i="49"/>
  <c r="Q115" i="52"/>
  <c r="U115" i="52"/>
  <c r="T115" i="52"/>
  <c r="R59" i="54"/>
  <c r="V59" i="54"/>
  <c r="R16" i="50"/>
  <c r="V16" i="50"/>
  <c r="Q113" i="51"/>
  <c r="U113" i="51"/>
  <c r="T113" i="51"/>
  <c r="R57" i="49"/>
  <c r="V57" i="49"/>
  <c r="U32" i="54"/>
  <c r="T32" i="54"/>
  <c r="Q32" i="54"/>
  <c r="T88" i="53"/>
  <c r="R88" i="53"/>
  <c r="V88" i="53"/>
  <c r="Q96" i="53"/>
  <c r="U96" i="53"/>
  <c r="T96" i="53"/>
  <c r="V68" i="54"/>
  <c r="R68" i="54"/>
  <c r="R20" i="54"/>
  <c r="V20" i="54"/>
  <c r="V120" i="53"/>
  <c r="R120" i="53"/>
  <c r="V57" i="51"/>
  <c r="R57" i="51"/>
  <c r="R103" i="52"/>
  <c r="V103" i="52"/>
  <c r="U89" i="49"/>
  <c r="T89" i="49"/>
  <c r="Q89" i="49"/>
  <c r="U122" i="50"/>
  <c r="Q122" i="50"/>
  <c r="T122" i="50"/>
  <c r="T130" i="51"/>
  <c r="U130" i="51"/>
  <c r="Q130" i="51"/>
  <c r="R115" i="53"/>
  <c r="V115" i="53"/>
  <c r="Q132" i="50"/>
  <c r="U132" i="50"/>
  <c r="T132" i="50"/>
  <c r="V63" i="53"/>
  <c r="R63" i="53"/>
  <c r="R37" i="52"/>
  <c r="V37" i="52"/>
  <c r="R44" i="52"/>
  <c r="V44" i="52"/>
  <c r="T132" i="51"/>
  <c r="U132" i="51"/>
  <c r="Q132" i="51"/>
  <c r="V80" i="49"/>
  <c r="R80" i="49"/>
  <c r="T46" i="54"/>
  <c r="Q46" i="54"/>
  <c r="U46" i="54"/>
  <c r="U34" i="51"/>
  <c r="Q34" i="51"/>
  <c r="T34" i="51"/>
  <c r="R44" i="53"/>
  <c r="V44" i="53"/>
  <c r="T22" i="49"/>
  <c r="U22" i="49"/>
  <c r="Q22" i="49"/>
  <c r="R29" i="52"/>
  <c r="V29" i="52"/>
  <c r="Q36" i="53"/>
  <c r="T36" i="53"/>
  <c r="U36" i="53"/>
  <c r="V73" i="50"/>
  <c r="R73" i="50"/>
  <c r="U66" i="50"/>
  <c r="T66" i="50"/>
  <c r="Q66" i="50"/>
  <c r="U8" i="54"/>
  <c r="T8" i="54"/>
  <c r="Q8" i="54"/>
  <c r="U128" i="50"/>
  <c r="T128" i="50"/>
  <c r="Q128" i="50"/>
  <c r="Q131" i="53"/>
  <c r="T131" i="53"/>
  <c r="U131" i="53"/>
  <c r="Q92" i="54"/>
  <c r="T92" i="54"/>
  <c r="U92" i="54"/>
  <c r="Q29" i="50"/>
  <c r="U29" i="50"/>
  <c r="T85" i="49"/>
  <c r="Q85" i="49"/>
  <c r="U85" i="49"/>
  <c r="R123" i="53"/>
  <c r="V123" i="53"/>
  <c r="V128" i="53"/>
  <c r="R128" i="53"/>
  <c r="U101" i="50"/>
  <c r="T101" i="50"/>
  <c r="Q101" i="50"/>
  <c r="V29" i="54"/>
  <c r="R29" i="54"/>
  <c r="U45" i="53"/>
  <c r="T45" i="53"/>
  <c r="Q45" i="53"/>
  <c r="V38" i="54"/>
  <c r="R38" i="54"/>
  <c r="V37" i="49"/>
  <c r="R37" i="49"/>
  <c r="U28" i="51"/>
  <c r="T28" i="51"/>
  <c r="Q28" i="51"/>
  <c r="V11" i="49"/>
  <c r="R11" i="49"/>
  <c r="Q127" i="53"/>
  <c r="U127" i="53"/>
  <c r="T127" i="53"/>
  <c r="U56" i="53"/>
  <c r="T56" i="53"/>
  <c r="Q56" i="53"/>
  <c r="T18" i="54"/>
  <c r="Q18" i="54"/>
  <c r="U18" i="54"/>
  <c r="R17" i="52"/>
  <c r="V17" i="52"/>
  <c r="U159" i="51"/>
  <c r="T159" i="51"/>
  <c r="Q159" i="51"/>
  <c r="U220" i="51"/>
  <c r="T220" i="51"/>
  <c r="Q220" i="51"/>
  <c r="Q264" i="51"/>
  <c r="U264" i="51"/>
  <c r="T264" i="51"/>
  <c r="T142" i="51"/>
  <c r="U142" i="51"/>
  <c r="Q142" i="51"/>
  <c r="U246" i="51"/>
  <c r="T246" i="51"/>
  <c r="Q246" i="51"/>
  <c r="U215" i="51"/>
  <c r="T215" i="51"/>
  <c r="Q215" i="51"/>
  <c r="Q137" i="51"/>
  <c r="U137" i="51"/>
  <c r="T137" i="51"/>
  <c r="U263" i="51"/>
  <c r="T263" i="51"/>
  <c r="Q263" i="51"/>
  <c r="U245" i="51"/>
  <c r="T245" i="51"/>
  <c r="Q245" i="51"/>
  <c r="T178" i="51"/>
  <c r="Q178" i="51"/>
  <c r="U178" i="51"/>
  <c r="Q138" i="51"/>
  <c r="T138" i="51"/>
  <c r="U138" i="51"/>
  <c r="U271" i="51"/>
  <c r="T271" i="51"/>
  <c r="Q271" i="51"/>
  <c r="U172" i="51"/>
  <c r="T172" i="51"/>
  <c r="Q172" i="51"/>
  <c r="U239" i="51"/>
  <c r="T239" i="51"/>
  <c r="Q239" i="51"/>
  <c r="T175" i="51"/>
  <c r="Q175" i="51"/>
  <c r="U175" i="51"/>
  <c r="U256" i="51"/>
  <c r="T256" i="51"/>
  <c r="Q256" i="51"/>
  <c r="U238" i="51"/>
  <c r="T238" i="51"/>
  <c r="Q238" i="51"/>
  <c r="T13" i="51"/>
  <c r="V13" i="51"/>
  <c r="R13" i="51"/>
  <c r="V35" i="51"/>
  <c r="R35" i="51"/>
  <c r="V50" i="49"/>
  <c r="R50" i="49"/>
  <c r="V69" i="54"/>
  <c r="R69" i="54"/>
  <c r="R43" i="52"/>
  <c r="V43" i="52"/>
  <c r="U62" i="51"/>
  <c r="T62" i="51"/>
  <c r="Q62" i="51"/>
  <c r="T254" i="49"/>
  <c r="Q254" i="49"/>
  <c r="U254" i="49"/>
  <c r="U227" i="49"/>
  <c r="T227" i="49"/>
  <c r="Q227" i="49"/>
  <c r="Q136" i="49"/>
  <c r="U136" i="49"/>
  <c r="T136" i="49"/>
  <c r="Q158" i="49"/>
  <c r="U158" i="49"/>
  <c r="T158" i="49"/>
  <c r="U228" i="49"/>
  <c r="Q228" i="49"/>
  <c r="T228" i="49"/>
  <c r="Q192" i="49"/>
  <c r="U192" i="49"/>
  <c r="T192" i="49"/>
  <c r="U255" i="49"/>
  <c r="T255" i="49"/>
  <c r="Q255" i="49"/>
  <c r="T231" i="49"/>
  <c r="Q231" i="49"/>
  <c r="U231" i="49"/>
  <c r="Q249" i="49"/>
  <c r="U249" i="49"/>
  <c r="T249" i="49"/>
  <c r="U257" i="49"/>
  <c r="T257" i="49"/>
  <c r="Q257" i="49"/>
  <c r="T234" i="49"/>
  <c r="Q234" i="49"/>
  <c r="U234" i="49"/>
  <c r="U180" i="49"/>
  <c r="T180" i="49"/>
  <c r="Q180" i="49"/>
  <c r="Q216" i="49"/>
  <c r="U216" i="49"/>
  <c r="T216" i="49"/>
  <c r="U207" i="49"/>
  <c r="Q207" i="49"/>
  <c r="T207" i="49"/>
  <c r="U263" i="49"/>
  <c r="T263" i="49"/>
  <c r="Q263" i="49"/>
  <c r="U260" i="49"/>
  <c r="T260" i="49"/>
  <c r="Q260" i="49"/>
  <c r="Q205" i="49"/>
  <c r="U205" i="49"/>
  <c r="T205" i="49"/>
  <c r="U92" i="51"/>
  <c r="T92" i="51"/>
  <c r="Q92" i="51"/>
  <c r="R14" i="53"/>
  <c r="V14" i="53"/>
  <c r="T22" i="51"/>
  <c r="Q22" i="51"/>
  <c r="U22" i="51"/>
  <c r="R116" i="52"/>
  <c r="V116" i="52"/>
  <c r="Q86" i="53"/>
  <c r="U86" i="53"/>
  <c r="T86" i="53"/>
  <c r="U118" i="51"/>
  <c r="T118" i="51"/>
  <c r="Q118" i="51"/>
  <c r="R246" i="50"/>
  <c r="V246" i="50"/>
  <c r="V229" i="50"/>
  <c r="R229" i="50"/>
  <c r="R203" i="50"/>
  <c r="V203" i="50"/>
  <c r="R182" i="50"/>
  <c r="V182" i="50"/>
  <c r="V262" i="50"/>
  <c r="R262" i="50"/>
  <c r="V236" i="50"/>
  <c r="R236" i="50"/>
  <c r="R220" i="50"/>
  <c r="V220" i="50"/>
  <c r="V233" i="50"/>
  <c r="R233" i="50"/>
  <c r="V257" i="50"/>
  <c r="R257" i="50"/>
  <c r="R150" i="50"/>
  <c r="V150" i="50"/>
  <c r="V141" i="50"/>
  <c r="R141" i="50"/>
  <c r="V219" i="50"/>
  <c r="R219" i="50"/>
  <c r="V248" i="50"/>
  <c r="R248" i="50"/>
  <c r="V146" i="50"/>
  <c r="R146" i="50"/>
  <c r="V176" i="50"/>
  <c r="R176" i="50"/>
  <c r="R157" i="50"/>
  <c r="V157" i="50"/>
  <c r="R188" i="50"/>
  <c r="V188" i="50"/>
  <c r="U125" i="50"/>
  <c r="Q125" i="50"/>
  <c r="T125" i="50"/>
  <c r="R54" i="49"/>
  <c r="V54" i="49"/>
  <c r="T43" i="54"/>
  <c r="U43" i="54"/>
  <c r="Q43" i="54"/>
  <c r="V68" i="49"/>
  <c r="R68" i="49"/>
  <c r="U113" i="49"/>
  <c r="T113" i="49"/>
  <c r="Q113" i="49"/>
  <c r="V107" i="51"/>
  <c r="R107" i="51"/>
  <c r="V121" i="50"/>
  <c r="R121" i="50"/>
  <c r="T31" i="50"/>
  <c r="T28" i="54"/>
  <c r="R32" i="50"/>
  <c r="V32" i="50"/>
  <c r="V107" i="52"/>
  <c r="R107" i="52"/>
  <c r="V105" i="50"/>
  <c r="R105" i="50"/>
  <c r="R100" i="52"/>
  <c r="V100" i="52"/>
  <c r="Q86" i="51"/>
  <c r="U86" i="51"/>
  <c r="T86" i="51"/>
  <c r="U52" i="52"/>
  <c r="T52" i="52"/>
  <c r="Q52" i="52"/>
  <c r="U129" i="54"/>
  <c r="T129" i="54"/>
  <c r="Q129" i="54"/>
  <c r="V83" i="51"/>
  <c r="R83" i="51"/>
  <c r="R24" i="49"/>
  <c r="V24" i="49"/>
  <c r="V203" i="54"/>
  <c r="R203" i="54"/>
  <c r="V211" i="54"/>
  <c r="R211" i="54"/>
  <c r="V168" i="54"/>
  <c r="R168" i="54"/>
  <c r="R191" i="54"/>
  <c r="V191" i="54"/>
  <c r="V162" i="54"/>
  <c r="R162" i="54"/>
  <c r="V157" i="54"/>
  <c r="R157" i="54"/>
  <c r="R251" i="54"/>
  <c r="V251" i="54"/>
  <c r="R192" i="54"/>
  <c r="V192" i="54"/>
  <c r="V198" i="54"/>
  <c r="R198" i="54"/>
  <c r="V221" i="54"/>
  <c r="R221" i="54"/>
  <c r="R248" i="54"/>
  <c r="V248" i="54"/>
  <c r="V189" i="54"/>
  <c r="R189" i="54"/>
  <c r="V150" i="54"/>
  <c r="R150" i="54"/>
  <c r="R240" i="54"/>
  <c r="V240" i="54"/>
  <c r="R196" i="54"/>
  <c r="V196" i="54"/>
  <c r="R216" i="54"/>
  <c r="V216" i="54"/>
  <c r="V261" i="54"/>
  <c r="R261" i="54"/>
  <c r="R3" i="54"/>
  <c r="V3" i="54"/>
  <c r="R113" i="54"/>
  <c r="V113" i="54"/>
  <c r="Q61" i="49"/>
  <c r="U61" i="49"/>
  <c r="T61" i="49"/>
  <c r="Q69" i="49"/>
  <c r="T69" i="49"/>
  <c r="U69" i="49"/>
  <c r="R63" i="49"/>
  <c r="V63" i="49"/>
  <c r="R243" i="49"/>
  <c r="V243" i="49"/>
  <c r="R153" i="49"/>
  <c r="V153" i="49"/>
  <c r="V219" i="49"/>
  <c r="R219" i="49"/>
  <c r="V200" i="49"/>
  <c r="R200" i="49"/>
  <c r="V145" i="49"/>
  <c r="R145" i="49"/>
  <c r="V226" i="49"/>
  <c r="R226" i="49"/>
  <c r="V245" i="49"/>
  <c r="R245" i="49"/>
  <c r="V144" i="49"/>
  <c r="R144" i="49"/>
  <c r="V250" i="49"/>
  <c r="R250" i="49"/>
  <c r="V218" i="49"/>
  <c r="R218" i="49"/>
  <c r="V173" i="49"/>
  <c r="R173" i="49"/>
  <c r="R269" i="49"/>
  <c r="V269" i="49"/>
  <c r="V163" i="49"/>
  <c r="R163" i="49"/>
  <c r="V230" i="49"/>
  <c r="R230" i="49"/>
  <c r="R140" i="49"/>
  <c r="V140" i="49"/>
  <c r="V156" i="49"/>
  <c r="R156" i="49"/>
  <c r="V235" i="49"/>
  <c r="R235" i="49"/>
  <c r="U120" i="52"/>
  <c r="Q120" i="52"/>
  <c r="T120" i="52"/>
  <c r="T132" i="52"/>
  <c r="Q132" i="52"/>
  <c r="U132" i="52"/>
  <c r="R5" i="50"/>
  <c r="V5" i="50"/>
  <c r="R131" i="54"/>
  <c r="V131" i="54"/>
  <c r="Q71" i="49"/>
  <c r="T71" i="49"/>
  <c r="U71" i="49"/>
  <c r="U104" i="50"/>
  <c r="T104" i="50"/>
  <c r="Q104" i="50"/>
  <c r="R55" i="52"/>
  <c r="V55" i="52"/>
  <c r="Q111" i="53"/>
  <c r="U111" i="53"/>
  <c r="T111" i="53"/>
  <c r="Q195" i="54"/>
  <c r="T195" i="54"/>
  <c r="U195" i="54"/>
  <c r="U187" i="54"/>
  <c r="T187" i="54"/>
  <c r="Q187" i="54"/>
  <c r="U179" i="54"/>
  <c r="Q179" i="54"/>
  <c r="T179" i="54"/>
  <c r="U243" i="54"/>
  <c r="T243" i="54"/>
  <c r="Q243" i="54"/>
  <c r="Q141" i="54"/>
  <c r="U141" i="54"/>
  <c r="T141" i="54"/>
  <c r="U174" i="54"/>
  <c r="T174" i="54"/>
  <c r="Q174" i="54"/>
  <c r="U214" i="54"/>
  <c r="T214" i="54"/>
  <c r="Q214" i="54"/>
  <c r="Q168" i="54"/>
  <c r="T168" i="54"/>
  <c r="U168" i="54"/>
  <c r="Q188" i="54"/>
  <c r="U188" i="54"/>
  <c r="T188" i="54"/>
  <c r="T138" i="54"/>
  <c r="Q138" i="54"/>
  <c r="U138" i="54"/>
  <c r="U205" i="54"/>
  <c r="T205" i="54"/>
  <c r="Q205" i="54"/>
  <c r="U204" i="54"/>
  <c r="Q204" i="54"/>
  <c r="T204" i="54"/>
  <c r="T224" i="54"/>
  <c r="Q224" i="54"/>
  <c r="U224" i="54"/>
  <c r="Q201" i="54"/>
  <c r="U201" i="54"/>
  <c r="T201" i="54"/>
  <c r="T235" i="54"/>
  <c r="U235" i="54"/>
  <c r="Q235" i="54"/>
  <c r="U269" i="54"/>
  <c r="T269" i="54"/>
  <c r="Q269" i="54"/>
  <c r="T196" i="54"/>
  <c r="Q196" i="54"/>
  <c r="U196" i="54"/>
  <c r="U93" i="49"/>
  <c r="T93" i="49"/>
  <c r="Q93" i="49"/>
  <c r="R77" i="50"/>
  <c r="V77" i="50"/>
  <c r="R62" i="54"/>
  <c r="V62" i="54"/>
  <c r="T93" i="50"/>
  <c r="Q93" i="50"/>
  <c r="U93" i="50"/>
  <c r="V97" i="53"/>
  <c r="R97" i="53"/>
  <c r="Q126" i="52"/>
  <c r="U126" i="52"/>
  <c r="T126" i="52"/>
  <c r="Q88" i="52"/>
  <c r="U88" i="52"/>
  <c r="T88" i="52"/>
  <c r="V101" i="53"/>
  <c r="R101" i="53"/>
  <c r="T59" i="49"/>
  <c r="Q59" i="49"/>
  <c r="U59" i="49"/>
  <c r="R183" i="53"/>
  <c r="V183" i="53"/>
  <c r="T190" i="53"/>
  <c r="R190" i="53"/>
  <c r="V190" i="53"/>
  <c r="V202" i="53"/>
  <c r="R202" i="53"/>
  <c r="R238" i="53"/>
  <c r="V238" i="53"/>
  <c r="R221" i="53"/>
  <c r="V221" i="53"/>
  <c r="V262" i="53"/>
  <c r="R262" i="53"/>
  <c r="R242" i="53"/>
  <c r="V242" i="53"/>
  <c r="V229" i="53"/>
  <c r="R229" i="53"/>
  <c r="R189" i="53"/>
  <c r="V189" i="53"/>
  <c r="R158" i="53"/>
  <c r="V158" i="53"/>
  <c r="R148" i="53"/>
  <c r="V148" i="53"/>
  <c r="R167" i="53"/>
  <c r="V167" i="53"/>
  <c r="V187" i="53"/>
  <c r="R187" i="53"/>
  <c r="R201" i="53"/>
  <c r="V201" i="53"/>
  <c r="V180" i="53"/>
  <c r="R180" i="53"/>
  <c r="R216" i="53"/>
  <c r="V216" i="53"/>
  <c r="T231" i="53"/>
  <c r="R231" i="53"/>
  <c r="V231" i="53"/>
  <c r="R3" i="53"/>
  <c r="V3" i="53"/>
  <c r="Q53" i="53"/>
  <c r="U53" i="53"/>
  <c r="T53" i="53"/>
  <c r="V131" i="50"/>
  <c r="R131" i="50"/>
  <c r="R64" i="49"/>
  <c r="V64" i="49"/>
  <c r="V59" i="49"/>
  <c r="R59" i="49"/>
  <c r="V48" i="54"/>
  <c r="R48" i="54"/>
  <c r="T28" i="52"/>
  <c r="Q28" i="52"/>
  <c r="U28" i="52"/>
  <c r="V65" i="49"/>
  <c r="R65" i="49"/>
  <c r="R46" i="49"/>
  <c r="V46" i="49"/>
  <c r="Q244" i="53"/>
  <c r="T244" i="53"/>
  <c r="U244" i="53"/>
  <c r="U232" i="53"/>
  <c r="Q232" i="53"/>
  <c r="T232" i="53"/>
  <c r="U171" i="53"/>
  <c r="T171" i="53"/>
  <c r="Q171" i="53"/>
  <c r="T262" i="53"/>
  <c r="Q262" i="53"/>
  <c r="U262" i="53"/>
  <c r="T249" i="53"/>
  <c r="Q249" i="53"/>
  <c r="U249" i="53"/>
  <c r="U247" i="53"/>
  <c r="Q247" i="53"/>
  <c r="T247" i="53"/>
  <c r="U184" i="53"/>
  <c r="T184" i="53"/>
  <c r="Q184" i="53"/>
  <c r="U203" i="53"/>
  <c r="Q203" i="53"/>
  <c r="T203" i="53"/>
  <c r="U209" i="53"/>
  <c r="T209" i="53"/>
  <c r="Q209" i="53"/>
  <c r="U160" i="53"/>
  <c r="Q160" i="53"/>
  <c r="T160" i="53"/>
  <c r="U253" i="53"/>
  <c r="T253" i="53"/>
  <c r="Q253" i="53"/>
  <c r="Q268" i="53"/>
  <c r="U268" i="53"/>
  <c r="T268" i="53"/>
  <c r="Q199" i="53"/>
  <c r="U199" i="53"/>
  <c r="T199" i="53"/>
  <c r="Q178" i="53"/>
  <c r="U178" i="53"/>
  <c r="T178" i="53"/>
  <c r="U221" i="53"/>
  <c r="Q221" i="53"/>
  <c r="T221" i="53"/>
  <c r="U166" i="53"/>
  <c r="T166" i="53"/>
  <c r="Q166" i="53"/>
  <c r="Q192" i="53"/>
  <c r="U192" i="53"/>
  <c r="T192" i="53"/>
  <c r="R119" i="49"/>
  <c r="V119" i="49"/>
  <c r="T75" i="51"/>
  <c r="Q75" i="51"/>
  <c r="U75" i="51"/>
  <c r="Q49" i="50"/>
  <c r="T49" i="50"/>
  <c r="U49" i="50"/>
  <c r="R20" i="50"/>
  <c r="V20" i="50"/>
  <c r="U68" i="49"/>
  <c r="T68" i="49"/>
  <c r="Q68" i="49"/>
  <c r="U40" i="51"/>
  <c r="Q40" i="51"/>
  <c r="T40" i="51"/>
  <c r="T23" i="49"/>
  <c r="Q23" i="49"/>
  <c r="U23" i="49"/>
  <c r="R224" i="52"/>
  <c r="V224" i="52"/>
  <c r="V135" i="52"/>
  <c r="R135" i="52"/>
  <c r="V227" i="52"/>
  <c r="R227" i="52"/>
  <c r="R228" i="52"/>
  <c r="V228" i="52"/>
  <c r="V264" i="52"/>
  <c r="R264" i="52"/>
  <c r="R223" i="52"/>
  <c r="V223" i="52"/>
  <c r="T246" i="52"/>
  <c r="V246" i="52"/>
  <c r="R246" i="52"/>
  <c r="R248" i="52"/>
  <c r="V248" i="52"/>
  <c r="V270" i="52"/>
  <c r="R270" i="52"/>
  <c r="V159" i="52"/>
  <c r="R159" i="52"/>
  <c r="R265" i="52"/>
  <c r="V265" i="52"/>
  <c r="R222" i="52"/>
  <c r="V222" i="52"/>
  <c r="R145" i="52"/>
  <c r="V145" i="52"/>
  <c r="R155" i="52"/>
  <c r="V155" i="52"/>
  <c r="V243" i="52"/>
  <c r="R243" i="52"/>
  <c r="R150" i="52"/>
  <c r="V150" i="52"/>
  <c r="V191" i="52"/>
  <c r="R191" i="52"/>
  <c r="R167" i="52"/>
  <c r="V167" i="52"/>
  <c r="V52" i="51"/>
  <c r="R52" i="51"/>
  <c r="T14" i="50"/>
  <c r="Q14" i="50"/>
  <c r="U14" i="50"/>
  <c r="V84" i="50"/>
  <c r="R84" i="50"/>
  <c r="U133" i="49"/>
  <c r="T133" i="49"/>
  <c r="Q133" i="49"/>
  <c r="V49" i="54"/>
  <c r="R49" i="54"/>
  <c r="R21" i="52"/>
  <c r="V21" i="52"/>
  <c r="U52" i="51"/>
  <c r="T52" i="51"/>
  <c r="Q52" i="51"/>
  <c r="R77" i="54"/>
  <c r="V77" i="54"/>
  <c r="U13" i="53"/>
  <c r="T13" i="53"/>
  <c r="Q13" i="53"/>
  <c r="V117" i="51"/>
  <c r="R117" i="51"/>
  <c r="Q16" i="49"/>
  <c r="T16" i="49"/>
  <c r="U16" i="49"/>
  <c r="Q34" i="49"/>
  <c r="U34" i="49"/>
  <c r="T34" i="49"/>
  <c r="R79" i="52"/>
  <c r="V79" i="52"/>
  <c r="Q98" i="50"/>
  <c r="U98" i="50"/>
  <c r="T98" i="50"/>
  <c r="R95" i="54"/>
  <c r="V95" i="54"/>
  <c r="Q85" i="53"/>
  <c r="U85" i="53"/>
  <c r="Q149" i="52"/>
  <c r="T149" i="52"/>
  <c r="U149" i="52"/>
  <c r="T173" i="52"/>
  <c r="Q173" i="52"/>
  <c r="U173" i="52"/>
  <c r="Q200" i="52"/>
  <c r="T200" i="52"/>
  <c r="U200" i="52"/>
  <c r="Q148" i="52"/>
  <c r="U148" i="52"/>
  <c r="Q159" i="52"/>
  <c r="T159" i="52"/>
  <c r="U159" i="52"/>
  <c r="U194" i="52"/>
  <c r="T194" i="52"/>
  <c r="Q194" i="52"/>
  <c r="U220" i="52"/>
  <c r="Q220" i="52"/>
  <c r="T220" i="52"/>
  <c r="U183" i="52"/>
  <c r="T183" i="52"/>
  <c r="Q183" i="52"/>
  <c r="U169" i="52"/>
  <c r="T169" i="52"/>
  <c r="Q169" i="52"/>
  <c r="U268" i="52"/>
  <c r="Q268" i="52"/>
  <c r="T268" i="52"/>
  <c r="Q152" i="52"/>
  <c r="U152" i="52"/>
  <c r="T152" i="52"/>
  <c r="U206" i="52"/>
  <c r="T206" i="52"/>
  <c r="Q206" i="52"/>
  <c r="T147" i="52"/>
  <c r="Q147" i="52"/>
  <c r="U147" i="52"/>
  <c r="Q176" i="52"/>
  <c r="U176" i="52"/>
  <c r="T176" i="52"/>
  <c r="T241" i="52"/>
  <c r="Q241" i="52"/>
  <c r="U241" i="52"/>
  <c r="Q261" i="52"/>
  <c r="U261" i="52"/>
  <c r="U153" i="52"/>
  <c r="T153" i="52"/>
  <c r="Q153" i="52"/>
  <c r="U258" i="52"/>
  <c r="T258" i="52"/>
  <c r="Q258" i="52"/>
  <c r="R13" i="49"/>
  <c r="V13" i="49"/>
  <c r="V126" i="54"/>
  <c r="R126" i="54"/>
  <c r="U114" i="52"/>
  <c r="T114" i="52"/>
  <c r="Q114" i="52"/>
  <c r="V104" i="52"/>
  <c r="R104" i="52"/>
  <c r="T45" i="54"/>
  <c r="R45" i="54"/>
  <c r="V45" i="54"/>
  <c r="V112" i="53"/>
  <c r="R112" i="53"/>
  <c r="V113" i="51"/>
  <c r="R113" i="51"/>
  <c r="Q11" i="54"/>
  <c r="T11" i="54"/>
  <c r="U11" i="54"/>
  <c r="R19" i="52"/>
  <c r="V19" i="52"/>
  <c r="T124" i="51"/>
  <c r="U124" i="51"/>
  <c r="Q124" i="51"/>
  <c r="V77" i="53"/>
  <c r="R77" i="53"/>
  <c r="U107" i="49"/>
  <c r="T107" i="49"/>
  <c r="Q107" i="49"/>
  <c r="U131" i="52"/>
  <c r="T131" i="52"/>
  <c r="Q131" i="52"/>
  <c r="R58" i="50"/>
  <c r="V58" i="50"/>
  <c r="Q105" i="52"/>
  <c r="U105" i="52"/>
  <c r="U259" i="50"/>
  <c r="Q259" i="50"/>
  <c r="T259" i="50"/>
  <c r="Q193" i="50"/>
  <c r="T193" i="50"/>
  <c r="U193" i="50"/>
  <c r="U212" i="50"/>
  <c r="Q212" i="50"/>
  <c r="T212" i="50"/>
  <c r="U254" i="50"/>
  <c r="T254" i="50"/>
  <c r="Q254" i="50"/>
  <c r="Q139" i="50"/>
  <c r="U139" i="50"/>
  <c r="T139" i="50"/>
  <c r="Q166" i="50"/>
  <c r="U166" i="50"/>
  <c r="T166" i="50"/>
  <c r="Q247" i="50"/>
  <c r="U247" i="50"/>
  <c r="T247" i="50"/>
  <c r="U177" i="50"/>
  <c r="T177" i="50"/>
  <c r="Q177" i="50"/>
  <c r="U210" i="50"/>
  <c r="T210" i="50"/>
  <c r="Q210" i="50"/>
  <c r="U175" i="50"/>
  <c r="T175" i="50"/>
  <c r="Q175" i="50"/>
  <c r="Q229" i="50"/>
  <c r="T229" i="50"/>
  <c r="U229" i="50"/>
  <c r="T186" i="50"/>
  <c r="U186" i="50"/>
  <c r="Q186" i="50"/>
  <c r="T224" i="50"/>
  <c r="Q224" i="50"/>
  <c r="U224" i="50"/>
  <c r="U231" i="50"/>
  <c r="T231" i="50"/>
  <c r="Q231" i="50"/>
  <c r="U136" i="50"/>
  <c r="Q136" i="50"/>
  <c r="T136" i="50"/>
  <c r="Q240" i="50"/>
  <c r="U240" i="50"/>
  <c r="T240" i="50"/>
  <c r="U190" i="50"/>
  <c r="Q190" i="50"/>
  <c r="T190" i="50"/>
  <c r="V23" i="51"/>
  <c r="R23" i="51"/>
  <c r="V81" i="52"/>
  <c r="R81" i="52"/>
  <c r="U67" i="51"/>
  <c r="T67" i="51"/>
  <c r="Q67" i="51"/>
  <c r="U113" i="52"/>
  <c r="T113" i="52"/>
  <c r="Q113" i="52"/>
  <c r="V24" i="54"/>
  <c r="R24" i="54"/>
  <c r="V192" i="51"/>
  <c r="R192" i="51"/>
  <c r="V135" i="51"/>
  <c r="R135" i="51"/>
  <c r="V153" i="51"/>
  <c r="R153" i="51"/>
  <c r="V212" i="51"/>
  <c r="R212" i="51"/>
  <c r="V218" i="51"/>
  <c r="R218" i="51"/>
  <c r="V245" i="51"/>
  <c r="R245" i="51"/>
  <c r="V157" i="51"/>
  <c r="R157" i="51"/>
  <c r="V206" i="51"/>
  <c r="R206" i="51"/>
  <c r="V137" i="51"/>
  <c r="R137" i="51"/>
  <c r="V175" i="51"/>
  <c r="R175" i="51"/>
  <c r="V226" i="51"/>
  <c r="R226" i="51"/>
  <c r="R269" i="51"/>
  <c r="V269" i="51"/>
  <c r="V254" i="51"/>
  <c r="R254" i="51"/>
  <c r="V147" i="51"/>
  <c r="R147" i="51"/>
  <c r="V139" i="51"/>
  <c r="R139" i="51"/>
  <c r="R163" i="51"/>
  <c r="V163" i="51"/>
  <c r="V220" i="51"/>
  <c r="R220" i="51"/>
  <c r="Q20" i="50"/>
  <c r="T20" i="50"/>
  <c r="U20" i="50"/>
  <c r="U106" i="53"/>
  <c r="Q106" i="53"/>
  <c r="T106" i="53"/>
  <c r="V72" i="51"/>
  <c r="R72" i="51"/>
  <c r="V78" i="50"/>
  <c r="R78" i="50"/>
  <c r="R123" i="54"/>
  <c r="V123" i="54"/>
  <c r="R74" i="52"/>
  <c r="V74" i="52"/>
  <c r="U62" i="52"/>
  <c r="Q62" i="52"/>
  <c r="T62" i="52"/>
  <c r="U108" i="52"/>
  <c r="T108" i="52"/>
  <c r="Q108" i="52"/>
  <c r="R43" i="54"/>
  <c r="V43" i="54"/>
  <c r="Q66" i="49"/>
  <c r="U66" i="49"/>
  <c r="T66" i="49"/>
  <c r="Q49" i="54"/>
  <c r="U49" i="54"/>
  <c r="T49" i="54"/>
  <c r="U32" i="51"/>
  <c r="Q32" i="51"/>
  <c r="T32" i="51"/>
  <c r="Q75" i="52"/>
  <c r="U75" i="52"/>
  <c r="T75" i="52"/>
  <c r="R12" i="52"/>
  <c r="V12" i="52"/>
  <c r="R58" i="54"/>
  <c r="V58" i="54"/>
  <c r="V45" i="52"/>
  <c r="R45" i="52"/>
  <c r="R94" i="53"/>
  <c r="V94" i="53"/>
  <c r="Q104" i="49"/>
  <c r="T104" i="49"/>
  <c r="U104" i="49"/>
  <c r="U48" i="52"/>
  <c r="T48" i="52"/>
  <c r="Q48" i="52"/>
  <c r="V96" i="53"/>
  <c r="R96" i="53"/>
  <c r="T128" i="51"/>
  <c r="U128" i="51"/>
  <c r="Q128" i="51"/>
  <c r="V112" i="49"/>
  <c r="R112" i="49"/>
  <c r="U40" i="52"/>
  <c r="T40" i="52"/>
  <c r="Q40" i="52"/>
  <c r="T21" i="50"/>
  <c r="R21" i="50"/>
  <c r="V21" i="50"/>
  <c r="Q128" i="54"/>
  <c r="T128" i="54"/>
  <c r="U128" i="54"/>
  <c r="V124" i="54"/>
  <c r="R124" i="54"/>
  <c r="Q125" i="54"/>
  <c r="U125" i="54"/>
  <c r="T125" i="54"/>
  <c r="V132" i="49"/>
  <c r="R132" i="49"/>
  <c r="Q107" i="50"/>
  <c r="U107" i="50"/>
  <c r="T107" i="50"/>
  <c r="V115" i="51"/>
  <c r="R115" i="51"/>
  <c r="R7" i="50"/>
  <c r="V7" i="50"/>
  <c r="Q26" i="54"/>
  <c r="T26" i="54"/>
  <c r="U26" i="54"/>
  <c r="Q96" i="52"/>
  <c r="U96" i="52"/>
  <c r="T96" i="52"/>
  <c r="U100" i="51"/>
  <c r="T100" i="51"/>
  <c r="Q100" i="51"/>
  <c r="R111" i="52"/>
  <c r="V111" i="52"/>
  <c r="U130" i="52"/>
  <c r="T130" i="52"/>
  <c r="Q130" i="52"/>
  <c r="V49" i="51"/>
  <c r="R49" i="51"/>
  <c r="T36" i="50"/>
  <c r="Q36" i="50"/>
  <c r="U36" i="50"/>
  <c r="V57" i="53"/>
  <c r="R57" i="53"/>
  <c r="V36" i="51"/>
  <c r="R36" i="51"/>
  <c r="T119" i="49"/>
  <c r="Q119" i="49"/>
  <c r="U119" i="49"/>
  <c r="T122" i="52"/>
  <c r="Q122" i="52"/>
  <c r="U122" i="52"/>
  <c r="T130" i="54"/>
  <c r="Q130" i="54"/>
  <c r="U130" i="54"/>
  <c r="V106" i="49"/>
  <c r="R106" i="49"/>
  <c r="V76" i="52"/>
  <c r="R76" i="52"/>
  <c r="T34" i="53"/>
  <c r="Q34" i="53"/>
  <c r="U34" i="53"/>
  <c r="R106" i="53"/>
  <c r="V106" i="53"/>
  <c r="V40" i="54"/>
  <c r="R40" i="54"/>
  <c r="V44" i="49"/>
  <c r="R44" i="49"/>
  <c r="Q80" i="52"/>
  <c r="U80" i="52"/>
  <c r="T80" i="52"/>
  <c r="U84" i="52"/>
  <c r="T84" i="52"/>
  <c r="Q84" i="52"/>
  <c r="U60" i="51"/>
  <c r="T60" i="51"/>
  <c r="Q60" i="51"/>
  <c r="R131" i="49"/>
  <c r="V131" i="49"/>
  <c r="R115" i="54"/>
  <c r="V115" i="54"/>
  <c r="V21" i="54"/>
  <c r="R21" i="54"/>
  <c r="Q111" i="54"/>
  <c r="T111" i="54"/>
  <c r="U111" i="54"/>
  <c r="R102" i="50"/>
  <c r="V102" i="50"/>
  <c r="U10" i="52"/>
  <c r="T10" i="52"/>
  <c r="Q10" i="52"/>
  <c r="V90" i="52"/>
  <c r="R90" i="52"/>
  <c r="R20" i="53"/>
  <c r="V20" i="53"/>
  <c r="T85" i="52"/>
  <c r="Q85" i="52"/>
  <c r="U85" i="52"/>
  <c r="U97" i="49"/>
  <c r="T97" i="49"/>
  <c r="Q97" i="49"/>
  <c r="Q102" i="54"/>
  <c r="U102" i="54"/>
  <c r="T102" i="54"/>
  <c r="V14" i="49"/>
  <c r="R14" i="49"/>
  <c r="V64" i="52"/>
  <c r="R64" i="52"/>
  <c r="Q98" i="53"/>
  <c r="T98" i="53"/>
  <c r="U98" i="53"/>
  <c r="U57" i="50"/>
  <c r="Q57" i="50"/>
  <c r="T57" i="50"/>
  <c r="V62" i="49"/>
  <c r="R62" i="49"/>
  <c r="R108" i="54"/>
  <c r="V108" i="54"/>
  <c r="U132" i="53"/>
  <c r="T132" i="53"/>
  <c r="Q132" i="53"/>
  <c r="V91" i="53"/>
  <c r="R91" i="53"/>
  <c r="V70" i="50"/>
  <c r="R70" i="50"/>
  <c r="U48" i="50"/>
  <c r="T48" i="50"/>
  <c r="Q48" i="50"/>
  <c r="U80" i="50"/>
  <c r="T80" i="50"/>
  <c r="Q80" i="50"/>
  <c r="U64" i="51"/>
  <c r="T64" i="51"/>
  <c r="Q64" i="51"/>
  <c r="R16" i="49"/>
  <c r="V16" i="49"/>
  <c r="U124" i="53"/>
  <c r="T124" i="53"/>
  <c r="Q124" i="53"/>
  <c r="R26" i="50"/>
  <c r="V26" i="50"/>
  <c r="Q34" i="54"/>
  <c r="U34" i="54"/>
  <c r="T34" i="54"/>
  <c r="T63" i="52"/>
  <c r="Q63" i="52"/>
  <c r="U63" i="52"/>
  <c r="T141" i="51"/>
  <c r="Q141" i="51"/>
  <c r="U141" i="51"/>
  <c r="Q195" i="51"/>
  <c r="T195" i="51"/>
  <c r="U195" i="51"/>
  <c r="Q177" i="51"/>
  <c r="U177" i="51"/>
  <c r="T177" i="51"/>
  <c r="T262" i="51"/>
  <c r="Q262" i="51"/>
  <c r="U262" i="51"/>
  <c r="U257" i="51"/>
  <c r="T257" i="51"/>
  <c r="Q257" i="51"/>
  <c r="Q171" i="51"/>
  <c r="T171" i="51"/>
  <c r="U171" i="51"/>
  <c r="U223" i="51"/>
  <c r="T223" i="51"/>
  <c r="Q223" i="51"/>
  <c r="Q135" i="51"/>
  <c r="U135" i="51"/>
  <c r="T135" i="51"/>
  <c r="T147" i="51"/>
  <c r="U147" i="51"/>
  <c r="Q147" i="51"/>
  <c r="Q151" i="51"/>
  <c r="U151" i="51"/>
  <c r="T151" i="51"/>
  <c r="U186" i="51"/>
  <c r="T186" i="51"/>
  <c r="Q186" i="51"/>
  <c r="T196" i="51"/>
  <c r="Q196" i="51"/>
  <c r="U196" i="51"/>
  <c r="U221" i="51"/>
  <c r="T221" i="51"/>
  <c r="Q221" i="51"/>
  <c r="U270" i="51"/>
  <c r="T270" i="51"/>
  <c r="Q270" i="51"/>
  <c r="U160" i="51"/>
  <c r="T160" i="51"/>
  <c r="Q160" i="51"/>
  <c r="Q205" i="51"/>
  <c r="U205" i="51"/>
  <c r="T205" i="51"/>
  <c r="U154" i="51"/>
  <c r="T154" i="51"/>
  <c r="Q154" i="51"/>
  <c r="T129" i="51"/>
  <c r="U129" i="51"/>
  <c r="Q129" i="51"/>
  <c r="R15" i="49"/>
  <c r="V15" i="49"/>
  <c r="T96" i="50"/>
  <c r="Q96" i="50"/>
  <c r="U96" i="50"/>
  <c r="U35" i="51"/>
  <c r="Q35" i="51"/>
  <c r="T35" i="51"/>
  <c r="V90" i="49"/>
  <c r="R90" i="49"/>
  <c r="R71" i="51"/>
  <c r="V71" i="51"/>
  <c r="U203" i="49"/>
  <c r="T203" i="49"/>
  <c r="Q203" i="49"/>
  <c r="T232" i="49"/>
  <c r="Q232" i="49"/>
  <c r="U232" i="49"/>
  <c r="Q170" i="49"/>
  <c r="U170" i="49"/>
  <c r="T170" i="49"/>
  <c r="Q262" i="49"/>
  <c r="T262" i="49"/>
  <c r="U262" i="49"/>
  <c r="U209" i="49"/>
  <c r="T209" i="49"/>
  <c r="Q209" i="49"/>
  <c r="T193" i="49"/>
  <c r="U193" i="49"/>
  <c r="Q193" i="49"/>
  <c r="Q198" i="49"/>
  <c r="U198" i="49"/>
  <c r="T198" i="49"/>
  <c r="T236" i="49"/>
  <c r="U236" i="49"/>
  <c r="Q236" i="49"/>
  <c r="U138" i="49"/>
  <c r="T138" i="49"/>
  <c r="Q138" i="49"/>
  <c r="U200" i="49"/>
  <c r="T200" i="49"/>
  <c r="Q200" i="49"/>
  <c r="Q253" i="49"/>
  <c r="U253" i="49"/>
  <c r="T253" i="49"/>
  <c r="Q213" i="49"/>
  <c r="U213" i="49"/>
  <c r="T213" i="49"/>
  <c r="Q185" i="49"/>
  <c r="U185" i="49"/>
  <c r="T185" i="49"/>
  <c r="T243" i="49"/>
  <c r="Q243" i="49"/>
  <c r="U243" i="49"/>
  <c r="T154" i="49"/>
  <c r="U154" i="49"/>
  <c r="Q154" i="49"/>
  <c r="Q178" i="49"/>
  <c r="T178" i="49"/>
  <c r="U178" i="49"/>
  <c r="U265" i="49"/>
  <c r="Q265" i="49"/>
  <c r="T265" i="49"/>
  <c r="U36" i="51"/>
  <c r="Q36" i="51"/>
  <c r="T36" i="51"/>
  <c r="Q82" i="52"/>
  <c r="U82" i="52"/>
  <c r="T82" i="52"/>
  <c r="V119" i="51"/>
  <c r="R119" i="51"/>
  <c r="R43" i="50"/>
  <c r="V43" i="50"/>
  <c r="T99" i="52"/>
  <c r="Q99" i="52"/>
  <c r="U99" i="52"/>
  <c r="V61" i="51"/>
  <c r="R61" i="51"/>
  <c r="V206" i="50"/>
  <c r="R206" i="50"/>
  <c r="R172" i="50"/>
  <c r="V172" i="50"/>
  <c r="R149" i="50"/>
  <c r="V149" i="50"/>
  <c r="V270" i="50"/>
  <c r="R270" i="50"/>
  <c r="R217" i="50"/>
  <c r="V217" i="50"/>
  <c r="R140" i="50"/>
  <c r="V140" i="50"/>
  <c r="R210" i="50"/>
  <c r="V210" i="50"/>
  <c r="R161" i="50"/>
  <c r="V161" i="50"/>
  <c r="R144" i="50"/>
  <c r="V144" i="50"/>
  <c r="R195" i="50"/>
  <c r="V195" i="50"/>
  <c r="R169" i="50"/>
  <c r="V169" i="50"/>
  <c r="R171" i="50"/>
  <c r="V171" i="50"/>
  <c r="V184" i="50"/>
  <c r="R184" i="50"/>
  <c r="R187" i="50"/>
  <c r="V187" i="50"/>
  <c r="R213" i="50"/>
  <c r="V213" i="50"/>
  <c r="R200" i="50"/>
  <c r="V200" i="50"/>
  <c r="V139" i="50"/>
  <c r="R139" i="50"/>
  <c r="Q120" i="53"/>
  <c r="U120" i="53"/>
  <c r="T120" i="53"/>
  <c r="R21" i="49"/>
  <c r="V21" i="49"/>
  <c r="U122" i="54"/>
  <c r="Q122" i="54"/>
  <c r="T122" i="54"/>
  <c r="V118" i="52"/>
  <c r="R118" i="52"/>
  <c r="T100" i="52"/>
  <c r="Q100" i="52"/>
  <c r="U100" i="52"/>
  <c r="R116" i="50"/>
  <c r="V116" i="50"/>
  <c r="U111" i="50"/>
  <c r="Q111" i="50"/>
  <c r="T111" i="50"/>
  <c r="T31" i="49"/>
  <c r="T42" i="52"/>
  <c r="U194" i="35"/>
  <c r="R18" i="49"/>
  <c r="V18" i="49"/>
  <c r="U59" i="51"/>
  <c r="T59" i="51"/>
  <c r="Q59" i="51"/>
  <c r="V49" i="49"/>
  <c r="R49" i="49"/>
  <c r="T126" i="49"/>
  <c r="Q126" i="49"/>
  <c r="U126" i="49"/>
  <c r="Q99" i="51"/>
  <c r="T99" i="51"/>
  <c r="U99" i="51"/>
  <c r="U65" i="49"/>
  <c r="T65" i="49"/>
  <c r="Q65" i="49"/>
  <c r="V69" i="51"/>
  <c r="R69" i="51"/>
  <c r="Q87" i="51"/>
  <c r="T87" i="51"/>
  <c r="U87" i="51"/>
  <c r="U88" i="50"/>
  <c r="Q88" i="50"/>
  <c r="T88" i="50"/>
  <c r="T258" i="54"/>
  <c r="R258" i="54"/>
  <c r="V258" i="54"/>
  <c r="R187" i="54"/>
  <c r="V187" i="54"/>
  <c r="V179" i="54"/>
  <c r="R179" i="54"/>
  <c r="V256" i="54"/>
  <c r="R256" i="54"/>
  <c r="V245" i="54"/>
  <c r="R245" i="54"/>
  <c r="V171" i="54"/>
  <c r="R171" i="54"/>
  <c r="V149" i="54"/>
  <c r="R149" i="54"/>
  <c r="V260" i="54"/>
  <c r="R260" i="54"/>
  <c r="R174" i="54"/>
  <c r="V174" i="54"/>
  <c r="V228" i="54"/>
  <c r="R228" i="54"/>
  <c r="R184" i="54"/>
  <c r="V184" i="54"/>
  <c r="V205" i="54"/>
  <c r="R205" i="54"/>
  <c r="R151" i="54"/>
  <c r="V151" i="54"/>
  <c r="V166" i="54"/>
  <c r="R166" i="54"/>
  <c r="R140" i="54"/>
  <c r="V140" i="54"/>
  <c r="R201" i="54"/>
  <c r="V201" i="54"/>
  <c r="V170" i="54"/>
  <c r="R170" i="54"/>
  <c r="U93" i="51"/>
  <c r="T93" i="51"/>
  <c r="Q93" i="51"/>
  <c r="R104" i="53"/>
  <c r="V104" i="53"/>
  <c r="T43" i="52"/>
  <c r="Q43" i="52"/>
  <c r="U43" i="52"/>
  <c r="V112" i="51"/>
  <c r="R112" i="51"/>
  <c r="Q44" i="51"/>
  <c r="T44" i="51"/>
  <c r="U44" i="51"/>
  <c r="R16" i="53"/>
  <c r="V16" i="53"/>
  <c r="V212" i="49"/>
  <c r="R212" i="49"/>
  <c r="V157" i="49"/>
  <c r="R157" i="49"/>
  <c r="R263" i="49"/>
  <c r="V263" i="49"/>
  <c r="V176" i="49"/>
  <c r="R176" i="49"/>
  <c r="V260" i="49"/>
  <c r="R260" i="49"/>
  <c r="V151" i="49"/>
  <c r="R151" i="49"/>
  <c r="V152" i="49"/>
  <c r="R152" i="49"/>
  <c r="R192" i="49"/>
  <c r="V192" i="49"/>
  <c r="R155" i="49"/>
  <c r="V155" i="49"/>
  <c r="V237" i="49"/>
  <c r="R237" i="49"/>
  <c r="R224" i="49"/>
  <c r="V224" i="49"/>
  <c r="R225" i="49"/>
  <c r="V225" i="49"/>
  <c r="V148" i="49"/>
  <c r="R148" i="49"/>
  <c r="V265" i="49"/>
  <c r="R265" i="49"/>
  <c r="V238" i="49"/>
  <c r="R238" i="49"/>
  <c r="V167" i="49"/>
  <c r="R167" i="49"/>
  <c r="V228" i="49"/>
  <c r="R228" i="49"/>
  <c r="Q22" i="54"/>
  <c r="U22" i="54"/>
  <c r="U60" i="52"/>
  <c r="T60" i="52"/>
  <c r="Q60" i="52"/>
  <c r="Q54" i="53"/>
  <c r="U54" i="53"/>
  <c r="T54" i="53"/>
  <c r="V16" i="51"/>
  <c r="R16" i="51"/>
  <c r="R33" i="52"/>
  <c r="V33" i="52"/>
  <c r="Q61" i="51"/>
  <c r="U61" i="51"/>
  <c r="T61" i="51"/>
  <c r="V50" i="51"/>
  <c r="R50" i="51"/>
  <c r="T32" i="49"/>
  <c r="V32" i="49"/>
  <c r="R32" i="49"/>
  <c r="T16" i="53"/>
  <c r="Q95" i="53"/>
  <c r="U95" i="53"/>
  <c r="T95" i="53"/>
  <c r="Q203" i="54"/>
  <c r="U203" i="54"/>
  <c r="T203" i="54"/>
  <c r="U210" i="54"/>
  <c r="T210" i="54"/>
  <c r="Q210" i="54"/>
  <c r="Q267" i="54"/>
  <c r="U267" i="54"/>
  <c r="T267" i="54"/>
  <c r="U181" i="54"/>
  <c r="T181" i="54"/>
  <c r="Q181" i="54"/>
  <c r="Q218" i="54"/>
  <c r="U218" i="54"/>
  <c r="T218" i="54"/>
  <c r="Q266" i="54"/>
  <c r="U266" i="54"/>
  <c r="T266" i="54"/>
  <c r="U225" i="54"/>
  <c r="T225" i="54"/>
  <c r="Q225" i="54"/>
  <c r="U246" i="54"/>
  <c r="Q246" i="54"/>
  <c r="T246" i="54"/>
  <c r="Q178" i="54"/>
  <c r="U178" i="54"/>
  <c r="Q186" i="54"/>
  <c r="U186" i="54"/>
  <c r="T186" i="54"/>
  <c r="Q237" i="54"/>
  <c r="T237" i="54"/>
  <c r="U237" i="54"/>
  <c r="T146" i="54"/>
  <c r="U146" i="54"/>
  <c r="Q146" i="54"/>
  <c r="U160" i="54"/>
  <c r="T160" i="54"/>
  <c r="Q160" i="54"/>
  <c r="Q242" i="54"/>
  <c r="T242" i="54"/>
  <c r="U242" i="54"/>
  <c r="U238" i="54"/>
  <c r="T238" i="54"/>
  <c r="Q238" i="54"/>
  <c r="Q197" i="54"/>
  <c r="T197" i="54"/>
  <c r="U197" i="54"/>
  <c r="Q234" i="54"/>
  <c r="T234" i="54"/>
  <c r="U234" i="54"/>
  <c r="V36" i="50"/>
  <c r="R36" i="50"/>
  <c r="U12" i="51"/>
  <c r="T12" i="51"/>
  <c r="Q12" i="51"/>
  <c r="Q19" i="54"/>
  <c r="U19" i="54"/>
  <c r="T19" i="54"/>
  <c r="R25" i="49"/>
  <c r="V25" i="49"/>
  <c r="Q10" i="53"/>
  <c r="T10" i="53"/>
  <c r="U10" i="53"/>
  <c r="R128" i="54"/>
  <c r="V128" i="54"/>
  <c r="T65" i="52"/>
  <c r="Q65" i="52"/>
  <c r="U65" i="52"/>
  <c r="R105" i="53"/>
  <c r="V105" i="53"/>
  <c r="V14" i="52"/>
  <c r="R14" i="52"/>
  <c r="V141" i="53"/>
  <c r="R141" i="53"/>
  <c r="R199" i="53"/>
  <c r="V199" i="53"/>
  <c r="V217" i="53"/>
  <c r="R217" i="53"/>
  <c r="R194" i="53"/>
  <c r="V194" i="53"/>
  <c r="R215" i="53"/>
  <c r="V215" i="53"/>
  <c r="R198" i="53"/>
  <c r="V198" i="53"/>
  <c r="R186" i="53"/>
  <c r="V186" i="53"/>
  <c r="R161" i="53"/>
  <c r="V161" i="53"/>
  <c r="R241" i="53"/>
  <c r="V241" i="53"/>
  <c r="R237" i="53"/>
  <c r="V237" i="53"/>
  <c r="V219" i="53"/>
  <c r="R219" i="53"/>
  <c r="R253" i="53"/>
  <c r="V253" i="53"/>
  <c r="V191" i="53"/>
  <c r="R191" i="53"/>
  <c r="V143" i="53"/>
  <c r="R143" i="53"/>
  <c r="V223" i="53"/>
  <c r="R223" i="53"/>
  <c r="R206" i="53"/>
  <c r="V206" i="53"/>
  <c r="R178" i="53"/>
  <c r="V178" i="53"/>
  <c r="T93" i="54"/>
  <c r="U93" i="54"/>
  <c r="Q93" i="54"/>
  <c r="U134" i="54"/>
  <c r="Q134" i="54"/>
  <c r="T134" i="54"/>
  <c r="U91" i="50"/>
  <c r="Q91" i="50"/>
  <c r="T91" i="50"/>
  <c r="V26" i="51"/>
  <c r="R26" i="51"/>
  <c r="Q27" i="50"/>
  <c r="T27" i="50"/>
  <c r="U27" i="50"/>
  <c r="R100" i="51"/>
  <c r="V100" i="51"/>
  <c r="T64" i="52"/>
  <c r="U64" i="52"/>
  <c r="Q64" i="52"/>
  <c r="V120" i="50"/>
  <c r="R120" i="50"/>
  <c r="R95" i="51"/>
  <c r="V95" i="51"/>
  <c r="Q214" i="53"/>
  <c r="T214" i="53"/>
  <c r="U214" i="53"/>
  <c r="U200" i="53"/>
  <c r="Q200" i="53"/>
  <c r="T200" i="53"/>
  <c r="T257" i="53"/>
  <c r="Q257" i="53"/>
  <c r="U257" i="53"/>
  <c r="Q180" i="53"/>
  <c r="T180" i="53"/>
  <c r="U180" i="53"/>
  <c r="T225" i="53"/>
  <c r="Q225" i="53"/>
  <c r="U225" i="53"/>
  <c r="Q217" i="53"/>
  <c r="T217" i="53"/>
  <c r="U217" i="53"/>
  <c r="Q210" i="53"/>
  <c r="U210" i="53"/>
  <c r="T210" i="53"/>
  <c r="U248" i="53"/>
  <c r="T248" i="53"/>
  <c r="Q248" i="53"/>
  <c r="T234" i="53"/>
  <c r="U234" i="53"/>
  <c r="Q234" i="53"/>
  <c r="Q186" i="53"/>
  <c r="U186" i="53"/>
  <c r="T186" i="53"/>
  <c r="T204" i="53"/>
  <c r="U204" i="53"/>
  <c r="Q204" i="53"/>
  <c r="Q233" i="53"/>
  <c r="U233" i="53"/>
  <c r="T233" i="53"/>
  <c r="T255" i="53"/>
  <c r="Q255" i="53"/>
  <c r="U255" i="53"/>
  <c r="Q169" i="53"/>
  <c r="U169" i="53"/>
  <c r="T169" i="53"/>
  <c r="U154" i="53"/>
  <c r="T154" i="53"/>
  <c r="Q154" i="53"/>
  <c r="U250" i="53"/>
  <c r="T250" i="53"/>
  <c r="Q250" i="53"/>
  <c r="T136" i="53"/>
  <c r="Q136" i="53"/>
  <c r="U136" i="53"/>
  <c r="Q172" i="53"/>
  <c r="T172" i="53"/>
  <c r="U172" i="53"/>
  <c r="V77" i="52"/>
  <c r="R77" i="52"/>
  <c r="T63" i="49"/>
  <c r="Q63" i="49"/>
  <c r="U63" i="49"/>
  <c r="Q79" i="50"/>
  <c r="T79" i="50"/>
  <c r="U79" i="50"/>
  <c r="U58" i="51"/>
  <c r="T58" i="51"/>
  <c r="Q58" i="51"/>
  <c r="Q130" i="49"/>
  <c r="U130" i="49"/>
  <c r="T130" i="49"/>
  <c r="Q35" i="54"/>
  <c r="U35" i="54"/>
  <c r="R10" i="51"/>
  <c r="V10" i="51"/>
  <c r="V217" i="52"/>
  <c r="R217" i="52"/>
  <c r="R183" i="52"/>
  <c r="V183" i="52"/>
  <c r="R165" i="52"/>
  <c r="V165" i="52"/>
  <c r="R164" i="52"/>
  <c r="V164" i="52"/>
  <c r="V252" i="52"/>
  <c r="R252" i="52"/>
  <c r="V158" i="52"/>
  <c r="R158" i="52"/>
  <c r="R174" i="52"/>
  <c r="V174" i="52"/>
  <c r="R184" i="52"/>
  <c r="V184" i="52"/>
  <c r="R169" i="52"/>
  <c r="V169" i="52"/>
  <c r="R147" i="52"/>
  <c r="V147" i="52"/>
  <c r="V219" i="52"/>
  <c r="R219" i="52"/>
  <c r="V187" i="52"/>
  <c r="R187" i="52"/>
  <c r="V268" i="52"/>
  <c r="R268" i="52"/>
  <c r="R242" i="52"/>
  <c r="V242" i="52"/>
  <c r="R173" i="52"/>
  <c r="V173" i="52"/>
  <c r="T196" i="52"/>
  <c r="V196" i="52"/>
  <c r="R196" i="52"/>
  <c r="T230" i="52"/>
  <c r="R230" i="52"/>
  <c r="V230" i="52"/>
  <c r="R3" i="52"/>
  <c r="V3" i="52"/>
  <c r="V130" i="51"/>
  <c r="R130" i="51"/>
  <c r="V87" i="50"/>
  <c r="R87" i="50"/>
  <c r="U33" i="53"/>
  <c r="T33" i="53"/>
  <c r="Q33" i="53"/>
  <c r="V44" i="51"/>
  <c r="R44" i="51"/>
  <c r="Q125" i="52"/>
  <c r="U125" i="52"/>
  <c r="T125" i="52"/>
  <c r="V76" i="49"/>
  <c r="R76" i="49"/>
  <c r="U76" i="51"/>
  <c r="T76" i="51"/>
  <c r="Q76" i="51"/>
  <c r="V88" i="51"/>
  <c r="R88" i="51"/>
  <c r="Q23" i="53"/>
  <c r="U23" i="53"/>
  <c r="T23" i="53"/>
  <c r="V94" i="50"/>
  <c r="R94" i="50"/>
  <c r="V109" i="49"/>
  <c r="R109" i="49"/>
  <c r="V46" i="53"/>
  <c r="R46" i="53"/>
  <c r="V92" i="49"/>
  <c r="R92" i="49"/>
  <c r="R128" i="50"/>
  <c r="V128" i="50"/>
  <c r="V120" i="51"/>
  <c r="R120" i="51"/>
  <c r="V91" i="50"/>
  <c r="R91" i="50"/>
  <c r="T257" i="52"/>
  <c r="U257" i="52"/>
  <c r="Q257" i="52"/>
  <c r="Q207" i="52"/>
  <c r="T207" i="52"/>
  <c r="U207" i="52"/>
  <c r="T259" i="52"/>
  <c r="Q259" i="52"/>
  <c r="U259" i="52"/>
  <c r="T186" i="52"/>
  <c r="Q186" i="52"/>
  <c r="U186" i="52"/>
  <c r="T195" i="52"/>
  <c r="Q195" i="52"/>
  <c r="U195" i="52"/>
  <c r="U214" i="52"/>
  <c r="T214" i="52"/>
  <c r="Q214" i="52"/>
  <c r="U223" i="52"/>
  <c r="Q223" i="52"/>
  <c r="T223" i="52"/>
  <c r="T221" i="52"/>
  <c r="Q221" i="52"/>
  <c r="U221" i="52"/>
  <c r="Q237" i="52"/>
  <c r="T237" i="52"/>
  <c r="U237" i="52"/>
  <c r="U146" i="52"/>
  <c r="T146" i="52"/>
  <c r="Q146" i="52"/>
  <c r="U155" i="52"/>
  <c r="T155" i="52"/>
  <c r="Q155" i="52"/>
  <c r="Q264" i="52"/>
  <c r="T264" i="52"/>
  <c r="U264" i="52"/>
  <c r="T231" i="52"/>
  <c r="Q231" i="52"/>
  <c r="U231" i="52"/>
  <c r="T156" i="52"/>
  <c r="Q156" i="52"/>
  <c r="U156" i="52"/>
  <c r="T164" i="52"/>
  <c r="U164" i="52"/>
  <c r="Q164" i="52"/>
  <c r="T142" i="52"/>
  <c r="Q142" i="52"/>
  <c r="U142" i="52"/>
  <c r="U189" i="52"/>
  <c r="Q189" i="52"/>
  <c r="T189" i="52"/>
  <c r="T3" i="52"/>
  <c r="Q3" i="52"/>
  <c r="U3" i="52"/>
  <c r="Q129" i="50"/>
  <c r="T129" i="50"/>
  <c r="U129" i="50"/>
  <c r="T86" i="54"/>
  <c r="U86" i="54"/>
  <c r="Q86" i="54"/>
  <c r="R56" i="49"/>
  <c r="V56" i="49"/>
  <c r="U108" i="49"/>
  <c r="T108" i="49"/>
  <c r="Q108" i="49"/>
  <c r="U110" i="51"/>
  <c r="T110" i="51"/>
  <c r="Q110" i="51"/>
  <c r="V36" i="53"/>
  <c r="R36" i="53"/>
  <c r="R7" i="53"/>
  <c r="V7" i="53"/>
  <c r="Q33" i="49"/>
  <c r="U33" i="49"/>
  <c r="T33" i="49"/>
  <c r="V123" i="49"/>
  <c r="R123" i="49"/>
  <c r="U39" i="51"/>
  <c r="Q39" i="51"/>
  <c r="T39" i="51"/>
  <c r="V132" i="50"/>
  <c r="R132" i="50"/>
  <c r="V84" i="53"/>
  <c r="R84" i="53"/>
  <c r="R124" i="52"/>
  <c r="V124" i="52"/>
  <c r="V89" i="52"/>
  <c r="R89" i="52"/>
  <c r="R46" i="52"/>
  <c r="V46" i="52"/>
  <c r="T214" i="50"/>
  <c r="Q214" i="50"/>
  <c r="U214" i="50"/>
  <c r="T244" i="50"/>
  <c r="U244" i="50"/>
  <c r="Q244" i="50"/>
  <c r="T206" i="50"/>
  <c r="U206" i="50"/>
  <c r="Q206" i="50"/>
  <c r="U246" i="50"/>
  <c r="T246" i="50"/>
  <c r="Q246" i="50"/>
  <c r="U267" i="50"/>
  <c r="Q267" i="50"/>
  <c r="T267" i="50"/>
  <c r="T252" i="50"/>
  <c r="U252" i="50"/>
  <c r="Q252" i="50"/>
  <c r="T194" i="50"/>
  <c r="U194" i="50"/>
  <c r="Q194" i="50"/>
  <c r="U220" i="50"/>
  <c r="Q220" i="50"/>
  <c r="T220" i="50"/>
  <c r="Q137" i="50"/>
  <c r="T137" i="50"/>
  <c r="U137" i="50"/>
  <c r="U143" i="50"/>
  <c r="T143" i="50"/>
  <c r="Q143" i="50"/>
  <c r="U234" i="50"/>
  <c r="Q234" i="50"/>
  <c r="T234" i="50"/>
  <c r="U216" i="50"/>
  <c r="T216" i="50"/>
  <c r="Q216" i="50"/>
  <c r="T160" i="50"/>
  <c r="U160" i="50"/>
  <c r="Q160" i="50"/>
  <c r="Q138" i="50"/>
  <c r="U138" i="50"/>
  <c r="T138" i="50"/>
  <c r="T155" i="50"/>
  <c r="Q155" i="50"/>
  <c r="U155" i="50"/>
  <c r="U226" i="50"/>
  <c r="T226" i="50"/>
  <c r="Q226" i="50"/>
  <c r="T188" i="50"/>
  <c r="U188" i="50"/>
  <c r="Q188" i="50"/>
  <c r="Q51" i="51"/>
  <c r="U51" i="51"/>
  <c r="T51" i="51"/>
  <c r="V72" i="50"/>
  <c r="R72" i="50"/>
  <c r="U38" i="54"/>
  <c r="T38" i="54"/>
  <c r="Q38" i="54"/>
  <c r="R83" i="53"/>
  <c r="V83" i="53"/>
  <c r="Q18" i="52"/>
  <c r="T18" i="52"/>
  <c r="U18" i="52"/>
  <c r="V198" i="51"/>
  <c r="R198" i="51"/>
  <c r="V180" i="51"/>
  <c r="R180" i="51"/>
  <c r="V229" i="51"/>
  <c r="R229" i="51"/>
  <c r="V145" i="51"/>
  <c r="R145" i="51"/>
  <c r="V227" i="51"/>
  <c r="R227" i="51"/>
  <c r="R232" i="51"/>
  <c r="V232" i="51"/>
  <c r="V230" i="51"/>
  <c r="R230" i="51"/>
  <c r="V177" i="51"/>
  <c r="R177" i="51"/>
  <c r="V213" i="51"/>
  <c r="R213" i="51"/>
  <c r="R186" i="51"/>
  <c r="V186" i="51"/>
  <c r="R159" i="51"/>
  <c r="V159" i="51"/>
  <c r="V205" i="51"/>
  <c r="R205" i="51"/>
  <c r="R151" i="51"/>
  <c r="V151" i="51"/>
  <c r="V257" i="51"/>
  <c r="R257" i="51"/>
  <c r="V266" i="51"/>
  <c r="R266" i="51"/>
  <c r="V234" i="51"/>
  <c r="R234" i="51"/>
  <c r="V188" i="51"/>
  <c r="R188" i="51"/>
  <c r="V113" i="50"/>
  <c r="R113" i="50"/>
  <c r="V15" i="54"/>
  <c r="R15" i="54"/>
  <c r="R65" i="53"/>
  <c r="V65" i="53"/>
  <c r="U32" i="52"/>
  <c r="T32" i="52"/>
  <c r="Q32" i="52"/>
  <c r="U89" i="51"/>
  <c r="T89" i="51"/>
  <c r="Q89" i="51"/>
  <c r="R79" i="53"/>
  <c r="V79" i="53"/>
  <c r="U92" i="52"/>
  <c r="Q92" i="52"/>
  <c r="T92" i="52"/>
  <c r="U26" i="51"/>
  <c r="T26" i="51"/>
  <c r="Q26" i="51"/>
  <c r="Q118" i="49"/>
  <c r="U118" i="49"/>
  <c r="T118" i="49"/>
  <c r="U56" i="51"/>
  <c r="T56" i="51"/>
  <c r="Q56" i="51"/>
  <c r="Q7" i="49"/>
  <c r="U7" i="49"/>
  <c r="T7" i="49"/>
  <c r="Q103" i="54"/>
  <c r="U103" i="54"/>
  <c r="T103" i="54"/>
  <c r="T23" i="52"/>
  <c r="Q23" i="52"/>
  <c r="U23" i="52"/>
  <c r="T81" i="49"/>
  <c r="U81" i="49"/>
  <c r="Q81" i="49"/>
  <c r="V86" i="52"/>
  <c r="R86" i="52"/>
  <c r="Q11" i="51"/>
  <c r="U11" i="51"/>
  <c r="T11" i="51"/>
  <c r="V23" i="54"/>
  <c r="R23" i="54"/>
  <c r="V72" i="53"/>
  <c r="R72" i="53"/>
  <c r="T74" i="53"/>
  <c r="Q74" i="53"/>
  <c r="U74" i="53"/>
  <c r="R82" i="50"/>
  <c r="V82" i="50"/>
  <c r="U30" i="49"/>
  <c r="Q30" i="49"/>
  <c r="R39" i="49"/>
  <c r="V39" i="49"/>
  <c r="T35" i="52"/>
  <c r="Q35" i="52"/>
  <c r="U35" i="52"/>
  <c r="Q37" i="53"/>
  <c r="U37" i="53"/>
  <c r="T37" i="53"/>
  <c r="Q112" i="54"/>
  <c r="U112" i="54"/>
  <c r="T112" i="54"/>
  <c r="T25" i="49"/>
  <c r="U25" i="49"/>
  <c r="Q25" i="49"/>
  <c r="Q58" i="54"/>
  <c r="U58" i="54"/>
  <c r="T58" i="54"/>
  <c r="Q101" i="51"/>
  <c r="T101" i="51"/>
  <c r="U101" i="51"/>
  <c r="Q39" i="53"/>
  <c r="U39" i="53"/>
  <c r="T39" i="53"/>
  <c r="V86" i="51"/>
  <c r="R86" i="51"/>
  <c r="U111" i="51"/>
  <c r="T111" i="51"/>
  <c r="Q111" i="51"/>
  <c r="T66" i="53"/>
  <c r="Q66" i="53"/>
  <c r="U66" i="53"/>
  <c r="R130" i="54"/>
  <c r="V130" i="54"/>
  <c r="U83" i="49"/>
  <c r="Q83" i="49"/>
  <c r="T83" i="49"/>
  <c r="R61" i="52"/>
  <c r="V61" i="52"/>
  <c r="U55" i="51"/>
  <c r="T55" i="51"/>
  <c r="Q55" i="51"/>
  <c r="R8" i="50"/>
  <c r="V8" i="50"/>
  <c r="U118" i="50"/>
  <c r="T118" i="50"/>
  <c r="Q118" i="50"/>
  <c r="V55" i="51"/>
  <c r="R55" i="51"/>
  <c r="R83" i="52"/>
  <c r="V83" i="52"/>
  <c r="U121" i="52"/>
  <c r="Q121" i="52"/>
  <c r="T121" i="52"/>
  <c r="V61" i="49"/>
  <c r="R61" i="49"/>
  <c r="V134" i="50"/>
  <c r="R134" i="50"/>
  <c r="Q104" i="52"/>
  <c r="U104" i="52"/>
  <c r="T104" i="52"/>
  <c r="Q47" i="52"/>
  <c r="U47" i="52"/>
  <c r="T47" i="52"/>
  <c r="U129" i="52"/>
  <c r="Q129" i="52"/>
  <c r="T129" i="52"/>
  <c r="R39" i="52"/>
  <c r="V39" i="52"/>
  <c r="R52" i="52"/>
  <c r="V52" i="52"/>
  <c r="V90" i="51"/>
  <c r="R90" i="51"/>
  <c r="Q20" i="54"/>
  <c r="U20" i="54"/>
  <c r="T20" i="54"/>
  <c r="U16" i="54"/>
  <c r="Q16" i="54"/>
  <c r="T16" i="54"/>
  <c r="R19" i="51"/>
  <c r="V19" i="51"/>
  <c r="R13" i="50"/>
  <c r="V13" i="50"/>
  <c r="Q87" i="54"/>
  <c r="T87" i="54"/>
  <c r="U87" i="54"/>
  <c r="T95" i="54"/>
  <c r="U95" i="54"/>
  <c r="Q95" i="54"/>
  <c r="Q5" i="50"/>
  <c r="T5" i="50"/>
  <c r="U5" i="50"/>
  <c r="V87" i="53"/>
  <c r="R87" i="53"/>
  <c r="R124" i="49"/>
  <c r="V124" i="49"/>
  <c r="V72" i="52"/>
  <c r="R72" i="52"/>
  <c r="U78" i="50"/>
  <c r="T78" i="50"/>
  <c r="Q78" i="50"/>
  <c r="R94" i="49"/>
  <c r="V94" i="49"/>
  <c r="T74" i="54"/>
  <c r="V74" i="54"/>
  <c r="R74" i="54"/>
  <c r="U26" i="53"/>
  <c r="T26" i="53"/>
  <c r="Q26" i="53"/>
  <c r="Q103" i="49"/>
  <c r="T103" i="49"/>
  <c r="U103" i="49"/>
  <c r="V128" i="52"/>
  <c r="R128" i="52"/>
  <c r="T59" i="50"/>
  <c r="U59" i="50"/>
  <c r="Q59" i="50"/>
  <c r="U78" i="51"/>
  <c r="T78" i="51"/>
  <c r="Q78" i="51"/>
  <c r="T120" i="50"/>
  <c r="Q120" i="50"/>
  <c r="U120" i="50"/>
  <c r="Q37" i="49"/>
  <c r="T37" i="49"/>
  <c r="U37" i="49"/>
  <c r="R78" i="53"/>
  <c r="V78" i="53"/>
  <c r="R106" i="50"/>
  <c r="V106" i="50"/>
  <c r="V83" i="50"/>
  <c r="R83" i="50"/>
  <c r="Q49" i="49"/>
  <c r="U49" i="49"/>
  <c r="T49" i="49"/>
  <c r="V81" i="51"/>
  <c r="R81" i="51"/>
  <c r="V64" i="51"/>
  <c r="R64" i="51"/>
  <c r="Q22" i="53"/>
  <c r="T22" i="53"/>
  <c r="U22" i="53"/>
  <c r="U30" i="51"/>
  <c r="T30" i="51"/>
  <c r="Q30" i="51"/>
  <c r="V68" i="50"/>
  <c r="R68" i="50"/>
  <c r="U259" i="51"/>
  <c r="T259" i="51"/>
  <c r="Q259" i="51"/>
  <c r="T156" i="51"/>
  <c r="Q156" i="51"/>
  <c r="U156" i="51"/>
  <c r="U226" i="51"/>
  <c r="T226" i="51"/>
  <c r="Q226" i="51"/>
  <c r="U225" i="51"/>
  <c r="T225" i="51"/>
  <c r="Q225" i="51"/>
  <c r="U243" i="51"/>
  <c r="T243" i="51"/>
  <c r="Q243" i="51"/>
  <c r="U199" i="51"/>
  <c r="T199" i="51"/>
  <c r="Q199" i="51"/>
  <c r="T236" i="51"/>
  <c r="U236" i="51"/>
  <c r="Q236" i="51"/>
  <c r="U234" i="51"/>
  <c r="T234" i="51"/>
  <c r="Q234" i="51"/>
  <c r="T228" i="51"/>
  <c r="Q228" i="51"/>
  <c r="U228" i="51"/>
  <c r="T190" i="51"/>
  <c r="Q190" i="51"/>
  <c r="U190" i="51"/>
  <c r="T143" i="51"/>
  <c r="Q143" i="51"/>
  <c r="U143" i="51"/>
  <c r="U244" i="51"/>
  <c r="T244" i="51"/>
  <c r="Q244" i="51"/>
  <c r="T146" i="51"/>
  <c r="Q146" i="51"/>
  <c r="U146" i="51"/>
  <c r="U268" i="51"/>
  <c r="T268" i="51"/>
  <c r="Q268" i="51"/>
  <c r="Q189" i="51"/>
  <c r="U189" i="51"/>
  <c r="T189" i="51"/>
  <c r="T265" i="51"/>
  <c r="Q265" i="51"/>
  <c r="U265" i="51"/>
  <c r="U166" i="51"/>
  <c r="T166" i="51"/>
  <c r="Q166" i="51"/>
  <c r="U72" i="51"/>
  <c r="T72" i="51"/>
  <c r="Q72" i="51"/>
  <c r="V95" i="49"/>
  <c r="R95" i="49"/>
  <c r="T118" i="53"/>
  <c r="U118" i="53"/>
  <c r="Q118" i="53"/>
  <c r="V104" i="50"/>
  <c r="R104" i="50"/>
  <c r="Q43" i="50"/>
  <c r="T43" i="50"/>
  <c r="U43" i="50"/>
  <c r="Q123" i="54"/>
  <c r="T123" i="54"/>
  <c r="U123" i="54"/>
  <c r="T214" i="49"/>
  <c r="U214" i="49"/>
  <c r="Q214" i="49"/>
  <c r="Q230" i="49"/>
  <c r="T230" i="49"/>
  <c r="U230" i="49"/>
  <c r="Q238" i="49"/>
  <c r="T238" i="49"/>
  <c r="U238" i="49"/>
  <c r="U244" i="49"/>
  <c r="T244" i="49"/>
  <c r="Q244" i="49"/>
  <c r="U144" i="49"/>
  <c r="T144" i="49"/>
  <c r="Q144" i="49"/>
  <c r="U211" i="49"/>
  <c r="T211" i="49"/>
  <c r="Q211" i="49"/>
  <c r="U150" i="49"/>
  <c r="T150" i="49"/>
  <c r="Q150" i="49"/>
  <c r="U240" i="49"/>
  <c r="T240" i="49"/>
  <c r="Q240" i="49"/>
  <c r="U140" i="49"/>
  <c r="T140" i="49"/>
  <c r="Q140" i="49"/>
  <c r="Q246" i="49"/>
  <c r="T246" i="49"/>
  <c r="U246" i="49"/>
  <c r="Q190" i="49"/>
  <c r="T190" i="49"/>
  <c r="U190" i="49"/>
  <c r="U179" i="49"/>
  <c r="T179" i="49"/>
  <c r="Q179" i="49"/>
  <c r="U189" i="49"/>
  <c r="T189" i="49"/>
  <c r="Q189" i="49"/>
  <c r="U171" i="49"/>
  <c r="T171" i="49"/>
  <c r="Q171" i="49"/>
  <c r="U217" i="49"/>
  <c r="T217" i="49"/>
  <c r="Q217" i="49"/>
  <c r="T241" i="49"/>
  <c r="Q241" i="49"/>
  <c r="U241" i="49"/>
  <c r="U172" i="49"/>
  <c r="T172" i="49"/>
  <c r="Q172" i="49"/>
  <c r="U70" i="54"/>
  <c r="T70" i="54"/>
  <c r="Q70" i="54"/>
  <c r="V91" i="49"/>
  <c r="R91" i="49"/>
  <c r="R7" i="51"/>
  <c r="V7" i="51"/>
  <c r="Q29" i="53"/>
  <c r="T29" i="53"/>
  <c r="U29" i="53"/>
  <c r="T19" i="50"/>
  <c r="Q19" i="50"/>
  <c r="U19" i="50"/>
  <c r="R194" i="50"/>
  <c r="V194" i="50"/>
  <c r="V235" i="50"/>
  <c r="R235" i="50"/>
  <c r="V263" i="50"/>
  <c r="R263" i="50"/>
  <c r="V168" i="50"/>
  <c r="R168" i="50"/>
  <c r="V147" i="50"/>
  <c r="R147" i="50"/>
  <c r="R179" i="50"/>
  <c r="V179" i="50"/>
  <c r="R136" i="50"/>
  <c r="V136" i="50"/>
  <c r="V245" i="50"/>
  <c r="R245" i="50"/>
  <c r="R242" i="50"/>
  <c r="V242" i="50"/>
  <c r="R209" i="50"/>
  <c r="V209" i="50"/>
  <c r="R249" i="50"/>
  <c r="V249" i="50"/>
  <c r="R264" i="50"/>
  <c r="V264" i="50"/>
  <c r="R163" i="50"/>
  <c r="V163" i="50"/>
  <c r="V191" i="50"/>
  <c r="R191" i="50"/>
  <c r="R225" i="50"/>
  <c r="V225" i="50"/>
  <c r="V230" i="50"/>
  <c r="R230" i="50"/>
  <c r="R148" i="50"/>
  <c r="V148" i="50"/>
  <c r="R26" i="52"/>
  <c r="V26" i="52"/>
  <c r="R53" i="49"/>
  <c r="V53" i="49"/>
  <c r="R10" i="49"/>
  <c r="V10" i="49"/>
  <c r="V55" i="49"/>
  <c r="R55" i="49"/>
  <c r="Q56" i="52"/>
  <c r="U56" i="52"/>
  <c r="T56" i="52"/>
  <c r="R53" i="50"/>
  <c r="V53" i="50"/>
  <c r="V60" i="50"/>
  <c r="R60" i="50"/>
  <c r="T53" i="52"/>
  <c r="Q53" i="52"/>
  <c r="U53" i="52"/>
  <c r="U121" i="54"/>
  <c r="T121" i="54"/>
  <c r="Q121" i="54"/>
  <c r="R64" i="54"/>
  <c r="V64" i="54"/>
  <c r="T22" i="54"/>
  <c r="V22" i="54"/>
  <c r="R22" i="54"/>
  <c r="U9" i="54"/>
  <c r="T9" i="54"/>
  <c r="Q9" i="54"/>
  <c r="U76" i="49"/>
  <c r="Q76" i="49"/>
  <c r="T76" i="49"/>
  <c r="U90" i="54"/>
  <c r="T90" i="54"/>
  <c r="Q90" i="54"/>
  <c r="V59" i="51"/>
  <c r="R59" i="51"/>
  <c r="V50" i="53"/>
  <c r="R50" i="53"/>
  <c r="R153" i="54"/>
  <c r="V153" i="54"/>
  <c r="V229" i="54"/>
  <c r="R229" i="54"/>
  <c r="R199" i="54"/>
  <c r="V199" i="54"/>
  <c r="V264" i="54"/>
  <c r="R264" i="54"/>
  <c r="V181" i="54"/>
  <c r="R181" i="54"/>
  <c r="R263" i="54"/>
  <c r="V263" i="54"/>
  <c r="V219" i="54"/>
  <c r="R219" i="54"/>
  <c r="R183" i="54"/>
  <c r="V183" i="54"/>
  <c r="R169" i="54"/>
  <c r="V169" i="54"/>
  <c r="R164" i="54"/>
  <c r="V164" i="54"/>
  <c r="R163" i="54"/>
  <c r="V163" i="54"/>
  <c r="V237" i="54"/>
  <c r="R237" i="54"/>
  <c r="R215" i="54"/>
  <c r="V215" i="54"/>
  <c r="R233" i="54"/>
  <c r="V233" i="54"/>
  <c r="V143" i="54"/>
  <c r="R143" i="54"/>
  <c r="R218" i="54"/>
  <c r="V218" i="54"/>
  <c r="R236" i="54"/>
  <c r="V236" i="54"/>
  <c r="R41" i="50"/>
  <c r="V41" i="50"/>
  <c r="Q53" i="50"/>
  <c r="U53" i="50"/>
  <c r="T53" i="50"/>
  <c r="T82" i="49"/>
  <c r="U82" i="49"/>
  <c r="Q82" i="49"/>
  <c r="V71" i="54"/>
  <c r="R71" i="54"/>
  <c r="Q36" i="54"/>
  <c r="U36" i="54"/>
  <c r="T36" i="54"/>
  <c r="Q66" i="54"/>
  <c r="U66" i="54"/>
  <c r="T66" i="54"/>
  <c r="V254" i="49"/>
  <c r="R254" i="49"/>
  <c r="V222" i="49"/>
  <c r="R222" i="49"/>
  <c r="R232" i="49"/>
  <c r="V232" i="49"/>
  <c r="V258" i="49"/>
  <c r="R258" i="49"/>
  <c r="V174" i="49"/>
  <c r="R174" i="49"/>
  <c r="V160" i="49"/>
  <c r="R160" i="49"/>
  <c r="V216" i="49"/>
  <c r="R216" i="49"/>
  <c r="R262" i="49"/>
  <c r="V262" i="49"/>
  <c r="R201" i="49"/>
  <c r="V201" i="49"/>
  <c r="V158" i="49"/>
  <c r="R158" i="49"/>
  <c r="V255" i="49"/>
  <c r="R255" i="49"/>
  <c r="V147" i="49"/>
  <c r="R147" i="49"/>
  <c r="V202" i="49"/>
  <c r="R202" i="49"/>
  <c r="R195" i="49"/>
  <c r="V195" i="49"/>
  <c r="V172" i="49"/>
  <c r="R172" i="49"/>
  <c r="V249" i="49"/>
  <c r="R249" i="49"/>
  <c r="V205" i="49"/>
  <c r="R205" i="49"/>
  <c r="V48" i="51"/>
  <c r="R48" i="51"/>
  <c r="U64" i="49"/>
  <c r="Q64" i="49"/>
  <c r="T64" i="49"/>
  <c r="U105" i="49"/>
  <c r="T105" i="49"/>
  <c r="Q105" i="49"/>
  <c r="Q96" i="54"/>
  <c r="U96" i="54"/>
  <c r="V52" i="49"/>
  <c r="R52" i="49"/>
  <c r="U82" i="54"/>
  <c r="T82" i="54"/>
  <c r="Q82" i="54"/>
  <c r="V31" i="51"/>
  <c r="R31" i="51"/>
  <c r="R30" i="52"/>
  <c r="V30" i="52"/>
  <c r="V60" i="53"/>
  <c r="R60" i="53"/>
  <c r="Q226" i="54"/>
  <c r="U226" i="54"/>
  <c r="T226" i="54"/>
  <c r="U213" i="54"/>
  <c r="T213" i="54"/>
  <c r="Q213" i="54"/>
  <c r="Q259" i="54"/>
  <c r="U259" i="54"/>
  <c r="T259" i="54"/>
  <c r="U230" i="54"/>
  <c r="T230" i="54"/>
  <c r="Q230" i="54"/>
  <c r="U220" i="54"/>
  <c r="T220" i="54"/>
  <c r="Q220" i="54"/>
  <c r="T215" i="54"/>
  <c r="Q215" i="54"/>
  <c r="U215" i="54"/>
  <c r="Q244" i="54"/>
  <c r="U244" i="54"/>
  <c r="T244" i="54"/>
  <c r="Q176" i="54"/>
  <c r="U176" i="54"/>
  <c r="T176" i="54"/>
  <c r="T151" i="54"/>
  <c r="Q151" i="54"/>
  <c r="U151" i="54"/>
  <c r="Q143" i="54"/>
  <c r="T143" i="54"/>
  <c r="U143" i="54"/>
  <c r="U245" i="54"/>
  <c r="T245" i="54"/>
  <c r="Q245" i="54"/>
  <c r="U152" i="54"/>
  <c r="T152" i="54"/>
  <c r="Q152" i="54"/>
  <c r="T255" i="54"/>
  <c r="Q255" i="54"/>
  <c r="U255" i="54"/>
  <c r="Q148" i="54"/>
  <c r="U148" i="54"/>
  <c r="T148" i="54"/>
  <c r="T191" i="54"/>
  <c r="Q191" i="54"/>
  <c r="U191" i="54"/>
  <c r="T249" i="54"/>
  <c r="Q249" i="54"/>
  <c r="U249" i="54"/>
  <c r="U136" i="54"/>
  <c r="T136" i="54"/>
  <c r="Q136" i="54"/>
  <c r="R55" i="50"/>
  <c r="V55" i="50"/>
  <c r="R54" i="54"/>
  <c r="V54" i="54"/>
  <c r="T17" i="51"/>
  <c r="Q17" i="51"/>
  <c r="U17" i="51"/>
  <c r="U5" i="49"/>
  <c r="Q5" i="49"/>
  <c r="T5" i="49"/>
  <c r="Q8" i="52"/>
  <c r="U8" i="52"/>
  <c r="Q104" i="54"/>
  <c r="U104" i="54"/>
  <c r="T104" i="54"/>
  <c r="T76" i="52"/>
  <c r="Q76" i="52"/>
  <c r="U76" i="52"/>
  <c r="R49" i="50"/>
  <c r="V49" i="50"/>
  <c r="V91" i="52"/>
  <c r="R91" i="52"/>
  <c r="V227" i="53"/>
  <c r="R227" i="53"/>
  <c r="T251" i="53"/>
  <c r="V251" i="53"/>
  <c r="R251" i="53"/>
  <c r="V222" i="53"/>
  <c r="R222" i="53"/>
  <c r="R149" i="53"/>
  <c r="V149" i="53"/>
  <c r="V175" i="53"/>
  <c r="R175" i="53"/>
  <c r="V270" i="53"/>
  <c r="R270" i="53"/>
  <c r="V248" i="53"/>
  <c r="R248" i="53"/>
  <c r="V259" i="53"/>
  <c r="R259" i="53"/>
  <c r="R209" i="53"/>
  <c r="V209" i="53"/>
  <c r="V250" i="53"/>
  <c r="R250" i="53"/>
  <c r="R171" i="53"/>
  <c r="V171" i="53"/>
  <c r="V163" i="53"/>
  <c r="R163" i="53"/>
  <c r="R168" i="53"/>
  <c r="V168" i="53"/>
  <c r="T181" i="53"/>
  <c r="V181" i="53"/>
  <c r="R181" i="53"/>
  <c r="R226" i="53"/>
  <c r="V226" i="53"/>
  <c r="T182" i="53"/>
  <c r="V182" i="53"/>
  <c r="R182" i="53"/>
  <c r="R154" i="53"/>
  <c r="V154" i="53"/>
  <c r="V36" i="54"/>
  <c r="R36" i="54"/>
  <c r="V75" i="52"/>
  <c r="R75" i="52"/>
  <c r="U94" i="50"/>
  <c r="T94" i="50"/>
  <c r="Q94" i="50"/>
  <c r="Q115" i="50"/>
  <c r="U115" i="50"/>
  <c r="T115" i="50"/>
  <c r="V90" i="53"/>
  <c r="R90" i="53"/>
  <c r="V114" i="54"/>
  <c r="R114" i="54"/>
  <c r="Q27" i="52"/>
  <c r="U27" i="52"/>
  <c r="T27" i="52"/>
  <c r="R122" i="50"/>
  <c r="V122" i="50"/>
  <c r="T97" i="51"/>
  <c r="V122" i="51"/>
  <c r="R122" i="51"/>
  <c r="U227" i="53"/>
  <c r="Q227" i="53"/>
  <c r="T227" i="53"/>
  <c r="Q202" i="53"/>
  <c r="U202" i="53"/>
  <c r="T202" i="53"/>
  <c r="Q181" i="53"/>
  <c r="U181" i="53"/>
  <c r="Q173" i="53"/>
  <c r="U173" i="53"/>
  <c r="T243" i="53"/>
  <c r="U243" i="53"/>
  <c r="Q243" i="53"/>
  <c r="T185" i="53"/>
  <c r="Q185" i="53"/>
  <c r="U185" i="53"/>
  <c r="U264" i="53"/>
  <c r="T264" i="53"/>
  <c r="Q264" i="53"/>
  <c r="T164" i="53"/>
  <c r="U164" i="53"/>
  <c r="Q164" i="53"/>
  <c r="T269" i="53"/>
  <c r="Q269" i="53"/>
  <c r="U269" i="53"/>
  <c r="T191" i="53"/>
  <c r="Q191" i="53"/>
  <c r="U191" i="53"/>
  <c r="U211" i="53"/>
  <c r="T211" i="53"/>
  <c r="Q211" i="53"/>
  <c r="Q201" i="53"/>
  <c r="U201" i="53"/>
  <c r="T201" i="53"/>
  <c r="U174" i="53"/>
  <c r="T174" i="53"/>
  <c r="Q174" i="53"/>
  <c r="T163" i="53"/>
  <c r="Q163" i="53"/>
  <c r="U163" i="53"/>
  <c r="Q190" i="53"/>
  <c r="U190" i="53"/>
  <c r="Q226" i="53"/>
  <c r="T226" i="53"/>
  <c r="U226" i="53"/>
  <c r="U252" i="53"/>
  <c r="Q252" i="53"/>
  <c r="T252" i="53"/>
  <c r="Q3" i="53"/>
  <c r="T3" i="53"/>
  <c r="U3" i="53"/>
  <c r="R58" i="52"/>
  <c r="V58" i="52"/>
  <c r="R31" i="52"/>
  <c r="V31" i="52"/>
  <c r="R69" i="53"/>
  <c r="V69" i="53"/>
  <c r="R6" i="54"/>
  <c r="V6" i="54"/>
  <c r="V112" i="50"/>
  <c r="R112" i="50"/>
  <c r="Q53" i="49"/>
  <c r="U53" i="49"/>
  <c r="T53" i="49"/>
  <c r="R31" i="53"/>
  <c r="V31" i="53"/>
  <c r="R258" i="52"/>
  <c r="V258" i="52"/>
  <c r="V254" i="52"/>
  <c r="R254" i="52"/>
  <c r="R175" i="52"/>
  <c r="V175" i="52"/>
  <c r="R251" i="52"/>
  <c r="V251" i="52"/>
  <c r="V182" i="52"/>
  <c r="R182" i="52"/>
  <c r="R215" i="52"/>
  <c r="V215" i="52"/>
  <c r="R218" i="52"/>
  <c r="V218" i="52"/>
  <c r="T201" i="52"/>
  <c r="V201" i="52"/>
  <c r="R201" i="52"/>
  <c r="R207" i="52"/>
  <c r="V207" i="52"/>
  <c r="R202" i="52"/>
  <c r="V202" i="52"/>
  <c r="V161" i="52"/>
  <c r="R161" i="52"/>
  <c r="V229" i="52"/>
  <c r="R229" i="52"/>
  <c r="R213" i="52"/>
  <c r="V213" i="52"/>
  <c r="V143" i="52"/>
  <c r="R143" i="52"/>
  <c r="R195" i="52"/>
  <c r="V195" i="52"/>
  <c r="V239" i="52"/>
  <c r="R239" i="52"/>
  <c r="R137" i="52"/>
  <c r="V137" i="52"/>
  <c r="T117" i="51"/>
  <c r="Q117" i="51"/>
  <c r="U117" i="51"/>
  <c r="U42" i="54"/>
  <c r="T42" i="54"/>
  <c r="Q42" i="54"/>
  <c r="U126" i="50"/>
  <c r="T126" i="50"/>
  <c r="Q126" i="50"/>
  <c r="U68" i="53"/>
  <c r="Q68" i="53"/>
  <c r="T68" i="53"/>
  <c r="V39" i="51"/>
  <c r="R39" i="51"/>
  <c r="V34" i="51"/>
  <c r="R34" i="51"/>
  <c r="R99" i="53"/>
  <c r="V99" i="53"/>
  <c r="R117" i="50"/>
  <c r="V117" i="50"/>
  <c r="R87" i="54"/>
  <c r="V87" i="54"/>
  <c r="T110" i="52"/>
  <c r="Q110" i="52"/>
  <c r="U110" i="52"/>
  <c r="R51" i="53"/>
  <c r="V51" i="53"/>
  <c r="U17" i="49"/>
  <c r="Q17" i="49"/>
  <c r="T17" i="49"/>
  <c r="R41" i="52"/>
  <c r="V41" i="52"/>
  <c r="T77" i="53"/>
  <c r="Q77" i="53"/>
  <c r="U77" i="53"/>
  <c r="U75" i="54"/>
  <c r="Q75" i="54"/>
  <c r="T75" i="54"/>
  <c r="V65" i="51"/>
  <c r="R65" i="51"/>
  <c r="U211" i="52"/>
  <c r="T211" i="52"/>
  <c r="Q211" i="52"/>
  <c r="Q267" i="52"/>
  <c r="U267" i="52"/>
  <c r="T267" i="52"/>
  <c r="Q252" i="52"/>
  <c r="U252" i="52"/>
  <c r="T252" i="52"/>
  <c r="U256" i="52"/>
  <c r="T256" i="52"/>
  <c r="Q256" i="52"/>
  <c r="U226" i="52"/>
  <c r="Q226" i="52"/>
  <c r="T226" i="52"/>
  <c r="U212" i="52"/>
  <c r="T212" i="52"/>
  <c r="Q212" i="52"/>
  <c r="T166" i="52"/>
  <c r="Q166" i="52"/>
  <c r="U166" i="52"/>
  <c r="U204" i="52"/>
  <c r="Q204" i="52"/>
  <c r="T204" i="52"/>
  <c r="U270" i="52"/>
  <c r="T270" i="52"/>
  <c r="Q270" i="52"/>
  <c r="U271" i="52"/>
  <c r="T271" i="52"/>
  <c r="Q271" i="52"/>
  <c r="U188" i="52"/>
  <c r="T188" i="52"/>
  <c r="Q188" i="52"/>
  <c r="T229" i="52"/>
  <c r="Q229" i="52"/>
  <c r="U229" i="52"/>
  <c r="U154" i="52"/>
  <c r="Q154" i="52"/>
  <c r="T154" i="52"/>
  <c r="U137" i="52"/>
  <c r="T137" i="52"/>
  <c r="Q137" i="52"/>
  <c r="U175" i="52"/>
  <c r="T175" i="52"/>
  <c r="Q175" i="52"/>
  <c r="Q227" i="52"/>
  <c r="U227" i="52"/>
  <c r="T227" i="52"/>
  <c r="Q170" i="52"/>
  <c r="U170" i="52"/>
  <c r="T170" i="52"/>
  <c r="U117" i="49"/>
  <c r="T117" i="49"/>
  <c r="Q117" i="49"/>
  <c r="V69" i="49"/>
  <c r="R69" i="49"/>
  <c r="T85" i="51"/>
  <c r="Q85" i="51"/>
  <c r="U85" i="51"/>
  <c r="V51" i="54"/>
  <c r="R51" i="54"/>
  <c r="R125" i="50"/>
  <c r="V125" i="50"/>
  <c r="V60" i="51"/>
  <c r="R60" i="51"/>
  <c r="V92" i="50"/>
  <c r="R92" i="50"/>
  <c r="V42" i="53"/>
  <c r="R42" i="53"/>
  <c r="Q65" i="50"/>
  <c r="U65" i="50"/>
  <c r="Q117" i="54"/>
  <c r="U117" i="54"/>
  <c r="T117" i="54"/>
  <c r="U103" i="51"/>
  <c r="T103" i="51"/>
  <c r="Q103" i="51"/>
  <c r="Q126" i="53"/>
  <c r="U126" i="53"/>
  <c r="T126" i="53"/>
  <c r="R93" i="51"/>
  <c r="V93" i="51"/>
  <c r="V118" i="51"/>
  <c r="R118" i="51"/>
  <c r="R75" i="49"/>
  <c r="V75" i="49"/>
  <c r="T52" i="53"/>
  <c r="Q52" i="53"/>
  <c r="U52" i="53"/>
  <c r="T213" i="50"/>
  <c r="Q213" i="50"/>
  <c r="U213" i="50"/>
  <c r="Q181" i="50"/>
  <c r="T181" i="50"/>
  <c r="U181" i="50"/>
  <c r="Q251" i="50"/>
  <c r="U251" i="50"/>
  <c r="T251" i="50"/>
  <c r="Q179" i="50"/>
  <c r="U179" i="50"/>
  <c r="T179" i="50"/>
  <c r="U243" i="50"/>
  <c r="T243" i="50"/>
  <c r="Q243" i="50"/>
  <c r="U157" i="50"/>
  <c r="T157" i="50"/>
  <c r="Q157" i="50"/>
  <c r="Q256" i="50"/>
  <c r="U256" i="50"/>
  <c r="T256" i="50"/>
  <c r="U182" i="50"/>
  <c r="T182" i="50"/>
  <c r="Q182" i="50"/>
  <c r="T264" i="50"/>
  <c r="Q264" i="50"/>
  <c r="U264" i="50"/>
  <c r="U184" i="50"/>
  <c r="T184" i="50"/>
  <c r="Q184" i="50"/>
  <c r="T222" i="50"/>
  <c r="Q222" i="50"/>
  <c r="U222" i="50"/>
  <c r="U249" i="50"/>
  <c r="T249" i="50"/>
  <c r="Q249" i="50"/>
  <c r="U265" i="50"/>
  <c r="T265" i="50"/>
  <c r="Q265" i="50"/>
  <c r="Q196" i="50"/>
  <c r="U196" i="50"/>
  <c r="T196" i="50"/>
  <c r="Q239" i="50"/>
  <c r="U239" i="50"/>
  <c r="T239" i="50"/>
  <c r="U167" i="50"/>
  <c r="T167" i="50"/>
  <c r="Q167" i="50"/>
  <c r="U197" i="50"/>
  <c r="T197" i="50"/>
  <c r="Q197" i="50"/>
  <c r="Q102" i="51"/>
  <c r="U102" i="51"/>
  <c r="T102" i="51"/>
  <c r="T83" i="53"/>
  <c r="U83" i="53"/>
  <c r="Q83" i="53"/>
  <c r="V96" i="50"/>
  <c r="R96" i="50"/>
  <c r="U64" i="50"/>
  <c r="Q64" i="50"/>
  <c r="T64" i="50"/>
  <c r="U34" i="52"/>
  <c r="T34" i="52"/>
  <c r="Q34" i="52"/>
  <c r="V238" i="51"/>
  <c r="R238" i="51"/>
  <c r="V259" i="51"/>
  <c r="R259" i="51"/>
  <c r="V152" i="51"/>
  <c r="R152" i="51"/>
  <c r="V176" i="51"/>
  <c r="R176" i="51"/>
  <c r="R183" i="51"/>
  <c r="V183" i="51"/>
  <c r="R211" i="51"/>
  <c r="V211" i="51"/>
  <c r="V168" i="51"/>
  <c r="R168" i="51"/>
  <c r="V265" i="51"/>
  <c r="R265" i="51"/>
  <c r="V158" i="51"/>
  <c r="R158" i="51"/>
  <c r="V236" i="51"/>
  <c r="R236" i="51"/>
  <c r="V223" i="51"/>
  <c r="R223" i="51"/>
  <c r="V209" i="51"/>
  <c r="R209" i="51"/>
  <c r="V197" i="51"/>
  <c r="R197" i="51"/>
  <c r="V193" i="51"/>
  <c r="R193" i="51"/>
  <c r="V189" i="51"/>
  <c r="R189" i="51"/>
  <c r="V170" i="51"/>
  <c r="R170" i="51"/>
  <c r="V242" i="51"/>
  <c r="R242" i="51"/>
  <c r="U102" i="53"/>
  <c r="T102" i="53"/>
  <c r="Q102" i="53"/>
  <c r="V120" i="54"/>
  <c r="R120" i="54"/>
  <c r="V101" i="52"/>
  <c r="R101" i="52"/>
  <c r="R110" i="54"/>
  <c r="V110" i="54"/>
  <c r="U32" i="49"/>
  <c r="Q32" i="49"/>
  <c r="T70" i="49"/>
  <c r="Q70" i="49"/>
  <c r="U70" i="49"/>
  <c r="R60" i="54"/>
  <c r="V60" i="54"/>
  <c r="T117" i="53"/>
  <c r="Q117" i="53"/>
  <c r="U117" i="53"/>
  <c r="T8" i="49"/>
  <c r="Q8" i="49"/>
  <c r="U8" i="49"/>
  <c r="R111" i="49"/>
  <c r="V111" i="49"/>
  <c r="T10" i="50"/>
  <c r="Q10" i="50"/>
  <c r="U10" i="50"/>
  <c r="R24" i="50"/>
  <c r="V24" i="50"/>
  <c r="V68" i="51"/>
  <c r="R68" i="51"/>
  <c r="V70" i="52"/>
  <c r="R70" i="52"/>
  <c r="T78" i="54"/>
  <c r="U78" i="54"/>
  <c r="Q78" i="54"/>
  <c r="Q51" i="54"/>
  <c r="U51" i="54"/>
  <c r="T51" i="54"/>
  <c r="T8" i="53"/>
  <c r="V8" i="53"/>
  <c r="R8" i="53"/>
  <c r="V84" i="51"/>
  <c r="R84" i="51"/>
  <c r="R66" i="50"/>
  <c r="V66" i="50"/>
  <c r="T60" i="50"/>
  <c r="Q60" i="50"/>
  <c r="U60" i="50"/>
  <c r="Q85" i="50"/>
  <c r="U85" i="50"/>
  <c r="T85" i="50"/>
  <c r="T109" i="52"/>
  <c r="Q109" i="52"/>
  <c r="U109" i="52"/>
  <c r="V113" i="52"/>
  <c r="R113" i="52"/>
  <c r="V72" i="54"/>
  <c r="R72" i="54"/>
  <c r="V45" i="50"/>
  <c r="R45" i="50"/>
  <c r="V33" i="49"/>
  <c r="R33" i="49"/>
  <c r="U77" i="51"/>
  <c r="T77" i="51"/>
  <c r="Q77" i="51"/>
  <c r="Q74" i="54"/>
  <c r="U74" i="54"/>
  <c r="U103" i="53"/>
  <c r="T103" i="53"/>
  <c r="Q103" i="53"/>
  <c r="V89" i="54"/>
  <c r="R89" i="54"/>
  <c r="U47" i="54"/>
  <c r="Q47" i="54"/>
  <c r="T47" i="54"/>
  <c r="T118" i="52"/>
  <c r="Q118" i="52"/>
  <c r="U118" i="52"/>
  <c r="R134" i="52"/>
  <c r="V134" i="52"/>
  <c r="V73" i="52"/>
  <c r="R73" i="52"/>
  <c r="Q21" i="52"/>
  <c r="U21" i="52"/>
  <c r="T21" i="52"/>
  <c r="U100" i="54"/>
  <c r="T100" i="54"/>
  <c r="Q100" i="54"/>
  <c r="T47" i="50"/>
  <c r="V47" i="50"/>
  <c r="R47" i="50"/>
  <c r="R61" i="50"/>
  <c r="V61" i="50"/>
  <c r="R101" i="54"/>
  <c r="V101" i="54"/>
  <c r="R109" i="50"/>
  <c r="V109" i="50"/>
  <c r="V60" i="49"/>
  <c r="R60" i="49"/>
  <c r="R82" i="53"/>
  <c r="V82" i="53"/>
  <c r="V104" i="51"/>
  <c r="R104" i="51"/>
  <c r="R29" i="53"/>
  <c r="V29" i="53"/>
  <c r="R60" i="52"/>
  <c r="V60" i="52"/>
  <c r="V130" i="52"/>
  <c r="R130" i="52"/>
  <c r="V103" i="49"/>
  <c r="R103" i="49"/>
  <c r="T31" i="53"/>
  <c r="R34" i="53"/>
  <c r="V34" i="53"/>
  <c r="Q27" i="54"/>
  <c r="U27" i="54"/>
  <c r="T27" i="54"/>
  <c r="V102" i="53"/>
  <c r="R102" i="53"/>
  <c r="U56" i="50"/>
  <c r="T56" i="50"/>
  <c r="Q56" i="50"/>
  <c r="R76" i="54"/>
  <c r="V76" i="54"/>
  <c r="V63" i="54"/>
  <c r="R63" i="54"/>
  <c r="T109" i="53"/>
  <c r="U109" i="53"/>
  <c r="Q109" i="53"/>
  <c r="V22" i="51"/>
  <c r="R22" i="51"/>
  <c r="U55" i="54"/>
  <c r="T55" i="54"/>
  <c r="Q55" i="54"/>
  <c r="R15" i="50"/>
  <c r="V15" i="50"/>
  <c r="U52" i="50"/>
  <c r="T52" i="50"/>
  <c r="Q52" i="50"/>
  <c r="V55" i="54"/>
  <c r="R55" i="54"/>
  <c r="V22" i="52"/>
  <c r="R22" i="52"/>
  <c r="T95" i="49"/>
  <c r="U95" i="49"/>
  <c r="Q95" i="49"/>
  <c r="V134" i="53"/>
  <c r="R134" i="53"/>
  <c r="T28" i="50"/>
  <c r="V28" i="50"/>
  <c r="R28" i="50"/>
  <c r="V73" i="53"/>
  <c r="R73" i="53"/>
  <c r="U76" i="54"/>
  <c r="T76" i="54"/>
  <c r="Q76" i="54"/>
  <c r="Q55" i="49"/>
  <c r="T55" i="49"/>
  <c r="U55" i="49"/>
  <c r="R43" i="53"/>
  <c r="V43" i="53"/>
  <c r="V11" i="52"/>
  <c r="R11" i="52"/>
  <c r="Q39" i="50"/>
  <c r="U39" i="50"/>
  <c r="T39" i="50"/>
  <c r="U73" i="53"/>
  <c r="T73" i="53"/>
  <c r="Q73" i="53"/>
  <c r="R14" i="54"/>
  <c r="V14" i="54"/>
  <c r="V118" i="49"/>
  <c r="R118" i="49"/>
  <c r="U42" i="49"/>
  <c r="Q42" i="49"/>
  <c r="T42" i="49"/>
  <c r="U95" i="50"/>
  <c r="T95" i="50"/>
  <c r="Q95" i="50"/>
  <c r="Q120" i="54"/>
  <c r="U120" i="54"/>
  <c r="T120" i="54"/>
  <c r="V48" i="52"/>
  <c r="R48" i="52"/>
  <c r="U107" i="51"/>
  <c r="T107" i="51"/>
  <c r="Q107" i="51"/>
  <c r="V71" i="50"/>
  <c r="R71" i="50"/>
  <c r="U219" i="51"/>
  <c r="T219" i="51"/>
  <c r="Q219" i="51"/>
  <c r="U162" i="51"/>
  <c r="T162" i="51"/>
  <c r="Q162" i="51"/>
  <c r="U158" i="51"/>
  <c r="T158" i="51"/>
  <c r="Q158" i="51"/>
  <c r="T187" i="51"/>
  <c r="U187" i="51"/>
  <c r="Q187" i="51"/>
  <c r="Q179" i="51"/>
  <c r="T179" i="51"/>
  <c r="U179" i="51"/>
  <c r="Q169" i="51"/>
  <c r="U169" i="51"/>
  <c r="T169" i="51"/>
  <c r="Q254" i="51"/>
  <c r="U254" i="51"/>
  <c r="T254" i="51"/>
  <c r="Q197" i="51"/>
  <c r="U197" i="51"/>
  <c r="T197" i="51"/>
  <c r="U216" i="51"/>
  <c r="T216" i="51"/>
  <c r="Q216" i="51"/>
  <c r="U183" i="51"/>
  <c r="T183" i="51"/>
  <c r="Q183" i="51"/>
  <c r="U191" i="51"/>
  <c r="T191" i="51"/>
  <c r="Q191" i="51"/>
  <c r="Q182" i="51"/>
  <c r="U182" i="51"/>
  <c r="T182" i="51"/>
  <c r="T203" i="51"/>
  <c r="Q203" i="51"/>
  <c r="U203" i="51"/>
  <c r="U255" i="51"/>
  <c r="T255" i="51"/>
  <c r="Q255" i="51"/>
  <c r="Q184" i="51"/>
  <c r="U184" i="51"/>
  <c r="T184" i="51"/>
  <c r="U250" i="51"/>
  <c r="T250" i="51"/>
  <c r="Q250" i="51"/>
  <c r="U161" i="51"/>
  <c r="T161" i="51"/>
  <c r="Q161" i="51"/>
  <c r="U22" i="52"/>
  <c r="T22" i="52"/>
  <c r="Q22" i="52"/>
  <c r="V107" i="49"/>
  <c r="R107" i="49"/>
  <c r="R117" i="52"/>
  <c r="V117" i="52"/>
  <c r="U108" i="53"/>
  <c r="Q108" i="53"/>
  <c r="T108" i="53"/>
  <c r="Q122" i="49"/>
  <c r="U122" i="49"/>
  <c r="T122" i="49"/>
  <c r="T127" i="51"/>
  <c r="U127" i="51"/>
  <c r="Q127" i="51"/>
  <c r="U212" i="49"/>
  <c r="T212" i="49"/>
  <c r="Q212" i="49"/>
  <c r="U218" i="49"/>
  <c r="T218" i="49"/>
  <c r="Q218" i="49"/>
  <c r="T157" i="49"/>
  <c r="U157" i="49"/>
  <c r="Q157" i="49"/>
  <c r="U267" i="49"/>
  <c r="T267" i="49"/>
  <c r="Q267" i="49"/>
  <c r="Q197" i="49"/>
  <c r="T197" i="49"/>
  <c r="U197" i="49"/>
  <c r="U202" i="49"/>
  <c r="T202" i="49"/>
  <c r="Q202" i="49"/>
  <c r="T242" i="49"/>
  <c r="U242" i="49"/>
  <c r="Q242" i="49"/>
  <c r="U145" i="49"/>
  <c r="T145" i="49"/>
  <c r="Q145" i="49"/>
  <c r="T155" i="49"/>
  <c r="Q155" i="49"/>
  <c r="U155" i="49"/>
  <c r="T225" i="49"/>
  <c r="U225" i="49"/>
  <c r="Q225" i="49"/>
  <c r="U143" i="49"/>
  <c r="T143" i="49"/>
  <c r="Q143" i="49"/>
  <c r="U137" i="49"/>
  <c r="T137" i="49"/>
  <c r="Q137" i="49"/>
  <c r="U224" i="49"/>
  <c r="T224" i="49"/>
  <c r="Q224" i="49"/>
  <c r="T159" i="49"/>
  <c r="U159" i="49"/>
  <c r="Q159" i="49"/>
  <c r="Q270" i="49"/>
  <c r="T270" i="49"/>
  <c r="U270" i="49"/>
  <c r="T166" i="49"/>
  <c r="Q166" i="49"/>
  <c r="U166" i="49"/>
  <c r="U261" i="49"/>
  <c r="Q261" i="49"/>
  <c r="T261" i="49"/>
  <c r="T58" i="53"/>
  <c r="Q58" i="53"/>
  <c r="U58" i="53"/>
  <c r="R78" i="52"/>
  <c r="V78" i="52"/>
  <c r="T70" i="51"/>
  <c r="Q70" i="51"/>
  <c r="U70" i="51"/>
  <c r="U116" i="53"/>
  <c r="T116" i="53"/>
  <c r="Q116" i="53"/>
  <c r="R129" i="49"/>
  <c r="V129" i="49"/>
  <c r="V254" i="50"/>
  <c r="R254" i="50"/>
  <c r="V267" i="50"/>
  <c r="R267" i="50"/>
  <c r="V174" i="50"/>
  <c r="R174" i="50"/>
  <c r="R198" i="50"/>
  <c r="V198" i="50"/>
  <c r="V231" i="50"/>
  <c r="R231" i="50"/>
  <c r="R180" i="50"/>
  <c r="V180" i="50"/>
  <c r="R215" i="50"/>
  <c r="V215" i="50"/>
  <c r="R265" i="50"/>
  <c r="V265" i="50"/>
  <c r="V186" i="50"/>
  <c r="R186" i="50"/>
  <c r="V205" i="50"/>
  <c r="R205" i="50"/>
  <c r="R158" i="50"/>
  <c r="V158" i="50"/>
  <c r="V243" i="50"/>
  <c r="R243" i="50"/>
  <c r="R196" i="50"/>
  <c r="V196" i="50"/>
  <c r="R232" i="50"/>
  <c r="V232" i="50"/>
  <c r="V193" i="50"/>
  <c r="R193" i="50"/>
  <c r="R145" i="50"/>
  <c r="V145" i="50"/>
  <c r="V252" i="50"/>
  <c r="R252" i="50"/>
  <c r="V119" i="52"/>
  <c r="R119" i="52"/>
  <c r="R98" i="53"/>
  <c r="V98" i="53"/>
  <c r="Q74" i="52"/>
  <c r="U74" i="52"/>
  <c r="T74" i="52"/>
  <c r="V25" i="52"/>
  <c r="R25" i="52"/>
  <c r="V134" i="51"/>
  <c r="R134" i="51"/>
  <c r="Q104" i="53"/>
  <c r="U104" i="53"/>
  <c r="T104" i="53"/>
  <c r="T48" i="53"/>
  <c r="Q48" i="53"/>
  <c r="U48" i="53"/>
  <c r="R19" i="54"/>
  <c r="V19" i="54"/>
  <c r="T134" i="52"/>
  <c r="T115" i="53"/>
  <c r="T73" i="50"/>
  <c r="T23" i="51"/>
  <c r="U154" i="35"/>
  <c r="T205" i="35"/>
  <c r="U187" i="35"/>
  <c r="U3" i="32"/>
  <c r="T5" i="38"/>
  <c r="Q261" i="35"/>
  <c r="U267" i="35"/>
  <c r="U181" i="35"/>
  <c r="T173" i="35"/>
  <c r="T234" i="35"/>
  <c r="T236" i="35"/>
  <c r="U268" i="35"/>
  <c r="U195" i="35"/>
  <c r="T267" i="35"/>
  <c r="Q267" i="35"/>
  <c r="T190" i="35"/>
  <c r="T221" i="35"/>
  <c r="U135" i="35"/>
  <c r="U266" i="35"/>
  <c r="T176" i="35"/>
  <c r="U244" i="35"/>
  <c r="U234" i="35"/>
  <c r="V6" i="35"/>
  <c r="U228" i="35"/>
  <c r="U217" i="35"/>
  <c r="T218" i="35"/>
  <c r="U15" i="10"/>
  <c r="U215" i="35"/>
  <c r="T256" i="35"/>
  <c r="T220" i="35"/>
  <c r="U265" i="35"/>
  <c r="U247" i="35"/>
  <c r="T152" i="35"/>
  <c r="T188" i="35"/>
  <c r="Q268" i="35"/>
  <c r="T271" i="35"/>
  <c r="T217" i="35"/>
  <c r="T158" i="35"/>
  <c r="U158" i="35"/>
  <c r="T185" i="35"/>
  <c r="T172" i="35"/>
  <c r="T145" i="35"/>
  <c r="Q234" i="35"/>
  <c r="T144" i="35"/>
  <c r="N6" i="9"/>
  <c r="T6" i="9"/>
  <c r="K6" i="9"/>
  <c r="Q6" i="9"/>
  <c r="P6" i="9"/>
  <c r="V6" i="9"/>
  <c r="M7" i="9"/>
  <c r="S7" i="9"/>
  <c r="L6" i="9"/>
  <c r="R6" i="9"/>
  <c r="U6" i="9"/>
  <c r="O6" i="9"/>
  <c r="K6" i="8"/>
  <c r="Q6" i="8"/>
  <c r="V6" i="8"/>
  <c r="P6" i="8"/>
  <c r="S7" i="8"/>
  <c r="M7" i="8"/>
  <c r="T6" i="8"/>
  <c r="N6" i="8"/>
  <c r="L6" i="8"/>
  <c r="R6" i="8"/>
  <c r="U6" i="8"/>
  <c r="O6" i="8"/>
  <c r="U253" i="35"/>
  <c r="U208" i="35"/>
  <c r="U137" i="35"/>
  <c r="R4" i="32"/>
  <c r="S20" i="48"/>
  <c r="M20" i="48"/>
  <c r="T255" i="35"/>
  <c r="T209" i="35"/>
  <c r="T31" i="36"/>
  <c r="U271" i="36"/>
  <c r="T271" i="36"/>
  <c r="R271" i="35"/>
  <c r="V271" i="36"/>
  <c r="Q250" i="35"/>
  <c r="T53" i="14"/>
  <c r="U145" i="35"/>
  <c r="U175" i="35"/>
  <c r="U5" i="19"/>
  <c r="U190" i="35"/>
  <c r="U179" i="35"/>
  <c r="U246" i="35"/>
  <c r="U222" i="35"/>
  <c r="U229" i="35"/>
  <c r="U185" i="35"/>
  <c r="U256" i="35"/>
  <c r="U193" i="35"/>
  <c r="U270" i="35"/>
  <c r="R25" i="36"/>
  <c r="T134" i="3"/>
  <c r="U232" i="35"/>
  <c r="U271" i="14"/>
  <c r="Q271" i="14"/>
  <c r="T271" i="14"/>
  <c r="R271" i="19"/>
  <c r="V271" i="19"/>
  <c r="U271" i="30"/>
  <c r="Q271" i="30"/>
  <c r="T271" i="30"/>
  <c r="V271" i="3"/>
  <c r="R271" i="3"/>
  <c r="U27" i="36"/>
  <c r="R271" i="20"/>
  <c r="V271" i="20"/>
  <c r="Q271" i="31"/>
  <c r="U271" i="31"/>
  <c r="T271" i="31"/>
  <c r="Q271" i="3"/>
  <c r="U271" i="3"/>
  <c r="T271" i="3"/>
  <c r="Q271" i="38"/>
  <c r="T271" i="38"/>
  <c r="U271" i="38"/>
  <c r="V271" i="27"/>
  <c r="R271" i="27"/>
  <c r="U271" i="35"/>
  <c r="Q271" i="7"/>
  <c r="T271" i="7"/>
  <c r="U271" i="7"/>
  <c r="V271" i="22"/>
  <c r="R271" i="22"/>
  <c r="Q271" i="29"/>
  <c r="T271" i="29"/>
  <c r="U271" i="29"/>
  <c r="Q271" i="39"/>
  <c r="T271" i="39"/>
  <c r="U271" i="39"/>
  <c r="T271" i="22"/>
  <c r="U271" i="22"/>
  <c r="Q271" i="22"/>
  <c r="T271" i="21"/>
  <c r="Q271" i="21"/>
  <c r="U271" i="21"/>
  <c r="R271" i="24"/>
  <c r="V271" i="24"/>
  <c r="V271" i="14"/>
  <c r="R271" i="14"/>
  <c r="Q271" i="24"/>
  <c r="U271" i="24"/>
  <c r="T271" i="24"/>
  <c r="R271" i="29"/>
  <c r="V271" i="29"/>
  <c r="V271" i="31"/>
  <c r="R271" i="31"/>
  <c r="T271" i="32"/>
  <c r="U271" i="32"/>
  <c r="Q271" i="32"/>
  <c r="V271" i="26"/>
  <c r="R271" i="26"/>
  <c r="V271" i="25"/>
  <c r="R271" i="25"/>
  <c r="V271" i="18"/>
  <c r="R271" i="18"/>
  <c r="T271" i="23"/>
  <c r="Q271" i="23"/>
  <c r="U271" i="23"/>
  <c r="Q271" i="19"/>
  <c r="U271" i="19"/>
  <c r="T271" i="19"/>
  <c r="R271" i="7"/>
  <c r="V271" i="7"/>
  <c r="U271" i="25"/>
  <c r="T271" i="25"/>
  <c r="Q271" i="25"/>
  <c r="T271" i="10"/>
  <c r="Q271" i="10"/>
  <c r="U271" i="10"/>
  <c r="V271" i="38"/>
  <c r="R271" i="38"/>
  <c r="T271" i="18"/>
  <c r="Q271" i="18"/>
  <c r="U271" i="18"/>
  <c r="V271" i="39"/>
  <c r="R271" i="39"/>
  <c r="V271" i="21"/>
  <c r="R271" i="21"/>
  <c r="Q271" i="20"/>
  <c r="T271" i="20"/>
  <c r="U271" i="20"/>
  <c r="V271" i="23"/>
  <c r="R271" i="23"/>
  <c r="U271" i="27"/>
  <c r="Q271" i="27"/>
  <c r="T271" i="27"/>
  <c r="U271" i="26"/>
  <c r="Q271" i="26"/>
  <c r="T271" i="26"/>
  <c r="R271" i="30"/>
  <c r="V271" i="30"/>
  <c r="V271" i="32"/>
  <c r="R271" i="32"/>
  <c r="R271" i="10"/>
  <c r="V271" i="10"/>
  <c r="V271" i="35"/>
  <c r="V134" i="3"/>
  <c r="U150" i="35"/>
  <c r="U240" i="35"/>
  <c r="U159" i="35"/>
  <c r="U204" i="35"/>
  <c r="T177" i="35"/>
  <c r="T253" i="35"/>
  <c r="U196" i="35"/>
  <c r="U258" i="35"/>
  <c r="U142" i="35"/>
  <c r="Q265" i="35"/>
  <c r="Q137" i="35"/>
  <c r="U136" i="35"/>
  <c r="Q232" i="35"/>
  <c r="T193" i="35"/>
  <c r="T252" i="35"/>
  <c r="Q159" i="35"/>
  <c r="U219" i="35"/>
  <c r="U199" i="35"/>
  <c r="U212" i="35"/>
  <c r="Q181" i="35"/>
  <c r="U173" i="35"/>
  <c r="Q153" i="35"/>
  <c r="T181" i="35"/>
  <c r="T232" i="35"/>
  <c r="T235" i="35"/>
  <c r="T153" i="35"/>
  <c r="Q253" i="35"/>
  <c r="Q193" i="35"/>
  <c r="Q208" i="35"/>
  <c r="T249" i="35"/>
  <c r="U269" i="35"/>
  <c r="U148" i="35"/>
  <c r="U201" i="35"/>
  <c r="U147" i="35"/>
  <c r="U107" i="14"/>
  <c r="T122" i="14"/>
  <c r="U203" i="35"/>
  <c r="T137" i="35"/>
  <c r="T268" i="35"/>
  <c r="T265" i="35"/>
  <c r="U259" i="35"/>
  <c r="U200" i="35"/>
  <c r="T134" i="35"/>
  <c r="T226" i="35"/>
  <c r="U167" i="35"/>
  <c r="T184" i="35"/>
  <c r="U146" i="35"/>
  <c r="U237" i="35"/>
  <c r="U138" i="35"/>
  <c r="T10" i="14"/>
  <c r="U249" i="35"/>
  <c r="Q226" i="35"/>
  <c r="U254" i="35"/>
  <c r="Q240" i="35"/>
  <c r="Q184" i="35"/>
  <c r="T207" i="35"/>
  <c r="Q167" i="35"/>
  <c r="T244" i="35"/>
  <c r="U176" i="35"/>
  <c r="U162" i="35"/>
  <c r="U141" i="35"/>
  <c r="R199" i="10"/>
  <c r="V199" i="10"/>
  <c r="V242" i="10"/>
  <c r="R242" i="10"/>
  <c r="T214" i="10"/>
  <c r="R214" i="10"/>
  <c r="V214" i="10"/>
  <c r="R247" i="10"/>
  <c r="V247" i="10"/>
  <c r="R217" i="10"/>
  <c r="V217" i="10"/>
  <c r="V144" i="10"/>
  <c r="R144" i="10"/>
  <c r="V203" i="10"/>
  <c r="R203" i="10"/>
  <c r="R180" i="10"/>
  <c r="V180" i="10"/>
  <c r="V154" i="10"/>
  <c r="R154" i="10"/>
  <c r="V158" i="10"/>
  <c r="R158" i="10"/>
  <c r="R189" i="10"/>
  <c r="V189" i="10"/>
  <c r="R231" i="10"/>
  <c r="V231" i="10"/>
  <c r="V135" i="10"/>
  <c r="R135" i="10"/>
  <c r="R204" i="10"/>
  <c r="V204" i="10"/>
  <c r="V241" i="10"/>
  <c r="R241" i="10"/>
  <c r="R161" i="10"/>
  <c r="V161" i="10"/>
  <c r="R193" i="10"/>
  <c r="V193" i="10"/>
  <c r="R184" i="3"/>
  <c r="V184" i="3"/>
  <c r="V178" i="3"/>
  <c r="R178" i="3"/>
  <c r="V148" i="3"/>
  <c r="R148" i="3"/>
  <c r="R204" i="3"/>
  <c r="V204" i="3"/>
  <c r="V136" i="3"/>
  <c r="R136" i="3"/>
  <c r="V162" i="3"/>
  <c r="R162" i="3"/>
  <c r="V226" i="3"/>
  <c r="R226" i="3"/>
  <c r="R245" i="3"/>
  <c r="V245" i="3"/>
  <c r="V258" i="3"/>
  <c r="R258" i="3"/>
  <c r="V255" i="3"/>
  <c r="R255" i="3"/>
  <c r="R179" i="3"/>
  <c r="V179" i="3"/>
  <c r="R263" i="3"/>
  <c r="V263" i="3"/>
  <c r="V145" i="3"/>
  <c r="R145" i="3"/>
  <c r="R191" i="3"/>
  <c r="V191" i="3"/>
  <c r="R153" i="3"/>
  <c r="V153" i="3"/>
  <c r="T243" i="3"/>
  <c r="R243" i="3"/>
  <c r="V243" i="3"/>
  <c r="R232" i="3"/>
  <c r="V232" i="3"/>
  <c r="T247" i="10"/>
  <c r="Q247" i="10"/>
  <c r="U247" i="10"/>
  <c r="Q170" i="10"/>
  <c r="U170" i="10"/>
  <c r="T170" i="10"/>
  <c r="T219" i="10"/>
  <c r="Q219" i="10"/>
  <c r="U219" i="10"/>
  <c r="Q240" i="10"/>
  <c r="U240" i="10"/>
  <c r="T240" i="10"/>
  <c r="Q209" i="10"/>
  <c r="U209" i="10"/>
  <c r="T209" i="10"/>
  <c r="Q178" i="10"/>
  <c r="U178" i="10"/>
  <c r="T234" i="10"/>
  <c r="U234" i="10"/>
  <c r="Q234" i="10"/>
  <c r="U232" i="10"/>
  <c r="T232" i="10"/>
  <c r="Q232" i="10"/>
  <c r="T162" i="10"/>
  <c r="Q162" i="10"/>
  <c r="U162" i="10"/>
  <c r="T193" i="10"/>
  <c r="Q193" i="10"/>
  <c r="U193" i="10"/>
  <c r="U138" i="10"/>
  <c r="Q138" i="10"/>
  <c r="T138" i="10"/>
  <c r="T268" i="10"/>
  <c r="U268" i="10"/>
  <c r="Q268" i="10"/>
  <c r="T257" i="10"/>
  <c r="Q257" i="10"/>
  <c r="U257" i="10"/>
  <c r="T208" i="10"/>
  <c r="Q208" i="10"/>
  <c r="U208" i="10"/>
  <c r="T237" i="10"/>
  <c r="U237" i="10"/>
  <c r="Q237" i="10"/>
  <c r="T251" i="10"/>
  <c r="Q251" i="10"/>
  <c r="U251" i="10"/>
  <c r="T199" i="10"/>
  <c r="Q199" i="10"/>
  <c r="U199" i="10"/>
  <c r="T237" i="3"/>
  <c r="Q237" i="3"/>
  <c r="U237" i="3"/>
  <c r="Q215" i="3"/>
  <c r="U215" i="3"/>
  <c r="T215" i="3"/>
  <c r="U239" i="3"/>
  <c r="Q239" i="3"/>
  <c r="T239" i="3"/>
  <c r="Q185" i="3"/>
  <c r="U185" i="3"/>
  <c r="T185" i="3"/>
  <c r="Q162" i="3"/>
  <c r="T162" i="3"/>
  <c r="U162" i="3"/>
  <c r="T161" i="3"/>
  <c r="Q161" i="3"/>
  <c r="U161" i="3"/>
  <c r="T141" i="3"/>
  <c r="U141" i="3"/>
  <c r="Q141" i="3"/>
  <c r="U232" i="3"/>
  <c r="Q232" i="3"/>
  <c r="T232" i="3"/>
  <c r="U227" i="3"/>
  <c r="T227" i="3"/>
  <c r="Q227" i="3"/>
  <c r="U257" i="3"/>
  <c r="Q257" i="3"/>
  <c r="T257" i="3"/>
  <c r="U206" i="3"/>
  <c r="T206" i="3"/>
  <c r="Q206" i="3"/>
  <c r="Q169" i="3"/>
  <c r="U169" i="3"/>
  <c r="T188" i="3"/>
  <c r="Q188" i="3"/>
  <c r="U188" i="3"/>
  <c r="U269" i="3"/>
  <c r="Q269" i="3"/>
  <c r="T269" i="3"/>
  <c r="T210" i="3"/>
  <c r="Q210" i="3"/>
  <c r="U210" i="3"/>
  <c r="U174" i="3"/>
  <c r="Q174" i="3"/>
  <c r="T174" i="3"/>
  <c r="Q168" i="3"/>
  <c r="T168" i="3"/>
  <c r="U168" i="3"/>
  <c r="V188" i="19"/>
  <c r="R188" i="19"/>
  <c r="V173" i="19"/>
  <c r="R173" i="19"/>
  <c r="V249" i="19"/>
  <c r="R249" i="19"/>
  <c r="R216" i="19"/>
  <c r="V216" i="19"/>
  <c r="R175" i="19"/>
  <c r="V175" i="19"/>
  <c r="V193" i="19"/>
  <c r="R193" i="19"/>
  <c r="V226" i="19"/>
  <c r="R226" i="19"/>
  <c r="R230" i="19"/>
  <c r="V230" i="19"/>
  <c r="R181" i="19"/>
  <c r="V181" i="19"/>
  <c r="V228" i="19"/>
  <c r="R228" i="19"/>
  <c r="V257" i="19"/>
  <c r="R257" i="19"/>
  <c r="V166" i="19"/>
  <c r="R166" i="19"/>
  <c r="V191" i="19"/>
  <c r="R191" i="19"/>
  <c r="V148" i="19"/>
  <c r="R148" i="19"/>
  <c r="V211" i="19"/>
  <c r="R211" i="19"/>
  <c r="V220" i="19"/>
  <c r="R220" i="19"/>
  <c r="R142" i="19"/>
  <c r="V142" i="19"/>
  <c r="U141" i="7"/>
  <c r="Q141" i="7"/>
  <c r="T141" i="7"/>
  <c r="Q225" i="7"/>
  <c r="T225" i="7"/>
  <c r="U225" i="7"/>
  <c r="U179" i="7"/>
  <c r="Q179" i="7"/>
  <c r="T179" i="7"/>
  <c r="U231" i="7"/>
  <c r="T231" i="7"/>
  <c r="Q231" i="7"/>
  <c r="T145" i="7"/>
  <c r="U145" i="7"/>
  <c r="Q145" i="7"/>
  <c r="T243" i="7"/>
  <c r="U243" i="7"/>
  <c r="Q243" i="7"/>
  <c r="U202" i="7"/>
  <c r="Q202" i="7"/>
  <c r="T202" i="7"/>
  <c r="T206" i="7"/>
  <c r="U206" i="7"/>
  <c r="Q206" i="7"/>
  <c r="T153" i="7"/>
  <c r="U153" i="7"/>
  <c r="Q153" i="7"/>
  <c r="U192" i="7"/>
  <c r="Q192" i="7"/>
  <c r="T192" i="7"/>
  <c r="Q233" i="7"/>
  <c r="U233" i="7"/>
  <c r="T233" i="7"/>
  <c r="T144" i="7"/>
  <c r="U144" i="7"/>
  <c r="Q144" i="7"/>
  <c r="T190" i="7"/>
  <c r="U190" i="7"/>
  <c r="Q190" i="7"/>
  <c r="Q203" i="7"/>
  <c r="T203" i="7"/>
  <c r="U203" i="7"/>
  <c r="U235" i="7"/>
  <c r="T235" i="7"/>
  <c r="Q235" i="7"/>
  <c r="U260" i="7"/>
  <c r="Q260" i="7"/>
  <c r="T260" i="7"/>
  <c r="U211" i="7"/>
  <c r="T211" i="7"/>
  <c r="Q211" i="7"/>
  <c r="Q270" i="19"/>
  <c r="T270" i="19"/>
  <c r="U270" i="19"/>
  <c r="Q194" i="19"/>
  <c r="T194" i="19"/>
  <c r="U194" i="19"/>
  <c r="U253" i="19"/>
  <c r="T253" i="19"/>
  <c r="Q253" i="19"/>
  <c r="Q157" i="19"/>
  <c r="T157" i="19"/>
  <c r="U157" i="19"/>
  <c r="U160" i="19"/>
  <c r="T160" i="19"/>
  <c r="Q160" i="19"/>
  <c r="U227" i="19"/>
  <c r="Q227" i="19"/>
  <c r="T227" i="19"/>
  <c r="U158" i="19"/>
  <c r="Q158" i="19"/>
  <c r="T158" i="19"/>
  <c r="T176" i="19"/>
  <c r="Q176" i="19"/>
  <c r="U176" i="19"/>
  <c r="U243" i="19"/>
  <c r="T243" i="19"/>
  <c r="Q243" i="19"/>
  <c r="Q195" i="19"/>
  <c r="U195" i="19"/>
  <c r="T195" i="19"/>
  <c r="U207" i="19"/>
  <c r="T207" i="19"/>
  <c r="Q207" i="19"/>
  <c r="U200" i="19"/>
  <c r="T200" i="19"/>
  <c r="Q200" i="19"/>
  <c r="Q154" i="19"/>
  <c r="U154" i="19"/>
  <c r="T154" i="19"/>
  <c r="Q143" i="19"/>
  <c r="U143" i="19"/>
  <c r="Q175" i="19"/>
  <c r="U175" i="19"/>
  <c r="T175" i="19"/>
  <c r="U245" i="19"/>
  <c r="T245" i="19"/>
  <c r="Q245" i="19"/>
  <c r="Q151" i="19"/>
  <c r="U151" i="19"/>
  <c r="T151" i="19"/>
  <c r="R179" i="7"/>
  <c r="V179" i="7"/>
  <c r="R239" i="7"/>
  <c r="V239" i="7"/>
  <c r="R171" i="7"/>
  <c r="V171" i="7"/>
  <c r="R157" i="7"/>
  <c r="V157" i="7"/>
  <c r="V270" i="7"/>
  <c r="R270" i="7"/>
  <c r="R202" i="7"/>
  <c r="V202" i="7"/>
  <c r="R174" i="7"/>
  <c r="V174" i="7"/>
  <c r="R168" i="7"/>
  <c r="V168" i="7"/>
  <c r="R205" i="7"/>
  <c r="V205" i="7"/>
  <c r="V266" i="7"/>
  <c r="R266" i="7"/>
  <c r="R204" i="7"/>
  <c r="V204" i="7"/>
  <c r="R201" i="7"/>
  <c r="V201" i="7"/>
  <c r="V149" i="7"/>
  <c r="R149" i="7"/>
  <c r="R170" i="7"/>
  <c r="V170" i="7"/>
  <c r="R199" i="7"/>
  <c r="V199" i="7"/>
  <c r="R188" i="7"/>
  <c r="V188" i="7"/>
  <c r="R191" i="7"/>
  <c r="V191" i="7"/>
  <c r="U226" i="35"/>
  <c r="Q146" i="35"/>
  <c r="U207" i="35"/>
  <c r="Q237" i="35"/>
  <c r="U188" i="35"/>
  <c r="R162" i="10"/>
  <c r="V162" i="10"/>
  <c r="V244" i="10"/>
  <c r="R244" i="10"/>
  <c r="R245" i="10"/>
  <c r="V245" i="10"/>
  <c r="V182" i="10"/>
  <c r="R182" i="10"/>
  <c r="R197" i="10"/>
  <c r="V197" i="10"/>
  <c r="R172" i="10"/>
  <c r="V172" i="10"/>
  <c r="R160" i="10"/>
  <c r="V160" i="10"/>
  <c r="R235" i="10"/>
  <c r="V235" i="10"/>
  <c r="R232" i="10"/>
  <c r="V232" i="10"/>
  <c r="V258" i="10"/>
  <c r="R258" i="10"/>
  <c r="V148" i="10"/>
  <c r="R148" i="10"/>
  <c r="V206" i="10"/>
  <c r="R206" i="10"/>
  <c r="V229" i="10"/>
  <c r="R229" i="10"/>
  <c r="R200" i="10"/>
  <c r="V200" i="10"/>
  <c r="V159" i="10"/>
  <c r="R159" i="10"/>
  <c r="V174" i="10"/>
  <c r="R174" i="10"/>
  <c r="V151" i="10"/>
  <c r="R151" i="10"/>
  <c r="R165" i="3"/>
  <c r="V165" i="3"/>
  <c r="V196" i="3"/>
  <c r="R196" i="3"/>
  <c r="V152" i="3"/>
  <c r="R152" i="3"/>
  <c r="R151" i="3"/>
  <c r="V151" i="3"/>
  <c r="V247" i="3"/>
  <c r="R247" i="3"/>
  <c r="V220" i="3"/>
  <c r="R220" i="3"/>
  <c r="V244" i="3"/>
  <c r="R244" i="3"/>
  <c r="R198" i="3"/>
  <c r="V198" i="3"/>
  <c r="R154" i="3"/>
  <c r="V154" i="3"/>
  <c r="V261" i="3"/>
  <c r="R261" i="3"/>
  <c r="V176" i="3"/>
  <c r="R176" i="3"/>
  <c r="R214" i="3"/>
  <c r="V214" i="3"/>
  <c r="V203" i="3"/>
  <c r="R203" i="3"/>
  <c r="V185" i="3"/>
  <c r="R185" i="3"/>
  <c r="V144" i="3"/>
  <c r="R144" i="3"/>
  <c r="V269" i="3"/>
  <c r="R269" i="3"/>
  <c r="R194" i="3"/>
  <c r="V194" i="3"/>
  <c r="Q182" i="3"/>
  <c r="U182" i="3"/>
  <c r="T182" i="3"/>
  <c r="U202" i="10"/>
  <c r="Q202" i="10"/>
  <c r="T202" i="10"/>
  <c r="U245" i="10"/>
  <c r="Q245" i="10"/>
  <c r="T245" i="10"/>
  <c r="Q221" i="10"/>
  <c r="U221" i="10"/>
  <c r="T221" i="10"/>
  <c r="U238" i="10"/>
  <c r="Q238" i="10"/>
  <c r="T238" i="10"/>
  <c r="U144" i="10"/>
  <c r="Q144" i="10"/>
  <c r="T144" i="10"/>
  <c r="T156" i="10"/>
  <c r="Q156" i="10"/>
  <c r="U156" i="10"/>
  <c r="U214" i="10"/>
  <c r="Q214" i="10"/>
  <c r="T224" i="10"/>
  <c r="Q224" i="10"/>
  <c r="U224" i="10"/>
  <c r="Q246" i="10"/>
  <c r="T246" i="10"/>
  <c r="U246" i="10"/>
  <c r="Q187" i="10"/>
  <c r="U187" i="10"/>
  <c r="T187" i="10"/>
  <c r="U254" i="10"/>
  <c r="Q254" i="10"/>
  <c r="T254" i="10"/>
  <c r="U182" i="10"/>
  <c r="Q182" i="10"/>
  <c r="T182" i="10"/>
  <c r="Q151" i="10"/>
  <c r="U151" i="10"/>
  <c r="T151" i="10"/>
  <c r="T171" i="10"/>
  <c r="Q171" i="10"/>
  <c r="U171" i="10"/>
  <c r="U150" i="10"/>
  <c r="T150" i="10"/>
  <c r="Q150" i="10"/>
  <c r="T147" i="10"/>
  <c r="U147" i="10"/>
  <c r="Q147" i="10"/>
  <c r="U246" i="3"/>
  <c r="T246" i="3"/>
  <c r="Q246" i="3"/>
  <c r="U254" i="3"/>
  <c r="Q254" i="3"/>
  <c r="T254" i="3"/>
  <c r="Q135" i="3"/>
  <c r="U135" i="3"/>
  <c r="T135" i="3"/>
  <c r="T194" i="3"/>
  <c r="U194" i="3"/>
  <c r="Q194" i="3"/>
  <c r="U150" i="3"/>
  <c r="Q150" i="3"/>
  <c r="T150" i="3"/>
  <c r="Q264" i="3"/>
  <c r="U264" i="3"/>
  <c r="U195" i="3"/>
  <c r="T195" i="3"/>
  <c r="Q195" i="3"/>
  <c r="Q157" i="3"/>
  <c r="T157" i="3"/>
  <c r="U157" i="3"/>
  <c r="U228" i="3"/>
  <c r="Q228" i="3"/>
  <c r="T228" i="3"/>
  <c r="U259" i="3"/>
  <c r="Q259" i="3"/>
  <c r="T259" i="3"/>
  <c r="T179" i="3"/>
  <c r="Q179" i="3"/>
  <c r="U179" i="3"/>
  <c r="T147" i="3"/>
  <c r="U147" i="3"/>
  <c r="Q147" i="3"/>
  <c r="Q196" i="3"/>
  <c r="T196" i="3"/>
  <c r="U196" i="3"/>
  <c r="U167" i="3"/>
  <c r="Q167" i="3"/>
  <c r="T167" i="3"/>
  <c r="Q243" i="3"/>
  <c r="U243" i="3"/>
  <c r="Q208" i="3"/>
  <c r="U208" i="3"/>
  <c r="T208" i="3"/>
  <c r="V270" i="19"/>
  <c r="R270" i="19"/>
  <c r="V248" i="19"/>
  <c r="R248" i="19"/>
  <c r="R215" i="19"/>
  <c r="V215" i="19"/>
  <c r="V244" i="19"/>
  <c r="R244" i="19"/>
  <c r="R265" i="19"/>
  <c r="V265" i="19"/>
  <c r="R206" i="19"/>
  <c r="V206" i="19"/>
  <c r="V252" i="19"/>
  <c r="R252" i="19"/>
  <c r="V240" i="19"/>
  <c r="R240" i="19"/>
  <c r="V147" i="19"/>
  <c r="R147" i="19"/>
  <c r="V152" i="19"/>
  <c r="R152" i="19"/>
  <c r="V157" i="19"/>
  <c r="R157" i="19"/>
  <c r="R176" i="19"/>
  <c r="V176" i="19"/>
  <c r="V201" i="19"/>
  <c r="R201" i="19"/>
  <c r="R200" i="19"/>
  <c r="V200" i="19"/>
  <c r="R237" i="19"/>
  <c r="V237" i="19"/>
  <c r="R241" i="19"/>
  <c r="V241" i="19"/>
  <c r="V151" i="19"/>
  <c r="R151" i="19"/>
  <c r="Q187" i="7"/>
  <c r="U187" i="7"/>
  <c r="T187" i="7"/>
  <c r="Q244" i="7"/>
  <c r="T244" i="7"/>
  <c r="U244" i="7"/>
  <c r="U228" i="7"/>
  <c r="T228" i="7"/>
  <c r="Q228" i="7"/>
  <c r="T224" i="7"/>
  <c r="U224" i="7"/>
  <c r="Q224" i="7"/>
  <c r="T268" i="7"/>
  <c r="U268" i="7"/>
  <c r="Q268" i="7"/>
  <c r="T247" i="7"/>
  <c r="Q247" i="7"/>
  <c r="U247" i="7"/>
  <c r="U266" i="7"/>
  <c r="Q266" i="7"/>
  <c r="T266" i="7"/>
  <c r="Q174" i="7"/>
  <c r="T174" i="7"/>
  <c r="U174" i="7"/>
  <c r="Q251" i="7"/>
  <c r="T251" i="7"/>
  <c r="U251" i="7"/>
  <c r="U147" i="7"/>
  <c r="Q147" i="7"/>
  <c r="T147" i="7"/>
  <c r="Q219" i="7"/>
  <c r="T219" i="7"/>
  <c r="U219" i="7"/>
  <c r="Q234" i="7"/>
  <c r="U234" i="7"/>
  <c r="T234" i="7"/>
  <c r="Q230" i="7"/>
  <c r="U230" i="7"/>
  <c r="T230" i="7"/>
  <c r="T241" i="7"/>
  <c r="U241" i="7"/>
  <c r="Q241" i="7"/>
  <c r="T182" i="7"/>
  <c r="U182" i="7"/>
  <c r="Q182" i="7"/>
  <c r="U154" i="7"/>
  <c r="Q154" i="7"/>
  <c r="T154" i="7"/>
  <c r="U264" i="7"/>
  <c r="Q264" i="7"/>
  <c r="T264" i="7"/>
  <c r="T134" i="19"/>
  <c r="Q134" i="19"/>
  <c r="U134" i="19"/>
  <c r="Q237" i="19"/>
  <c r="T237" i="19"/>
  <c r="U237" i="19"/>
  <c r="Q147" i="19"/>
  <c r="T147" i="19"/>
  <c r="U147" i="19"/>
  <c r="U177" i="19"/>
  <c r="T177" i="19"/>
  <c r="Q177" i="19"/>
  <c r="T174" i="19"/>
  <c r="U174" i="19"/>
  <c r="Q174" i="19"/>
  <c r="Q205" i="19"/>
  <c r="U205" i="19"/>
  <c r="T205" i="19"/>
  <c r="T252" i="19"/>
  <c r="Q252" i="19"/>
  <c r="U252" i="19"/>
  <c r="Q145" i="19"/>
  <c r="U145" i="19"/>
  <c r="U171" i="19"/>
  <c r="T171" i="19"/>
  <c r="Q171" i="19"/>
  <c r="T162" i="19"/>
  <c r="Q162" i="19"/>
  <c r="U162" i="19"/>
  <c r="Q178" i="19"/>
  <c r="U178" i="19"/>
  <c r="T178" i="19"/>
  <c r="T204" i="19"/>
  <c r="U204" i="19"/>
  <c r="Q204" i="19"/>
  <c r="Q149" i="19"/>
  <c r="U149" i="19"/>
  <c r="T149" i="19"/>
  <c r="Q262" i="19"/>
  <c r="T262" i="19"/>
  <c r="U262" i="19"/>
  <c r="U163" i="19"/>
  <c r="T163" i="19"/>
  <c r="Q163" i="19"/>
  <c r="T268" i="19"/>
  <c r="Q268" i="19"/>
  <c r="U268" i="19"/>
  <c r="Q136" i="19"/>
  <c r="U136" i="19"/>
  <c r="T136" i="19"/>
  <c r="T248" i="19"/>
  <c r="Q248" i="19"/>
  <c r="U248" i="19"/>
  <c r="V155" i="7"/>
  <c r="R155" i="7"/>
  <c r="R236" i="7"/>
  <c r="V236" i="7"/>
  <c r="R183" i="7"/>
  <c r="V183" i="7"/>
  <c r="V245" i="7"/>
  <c r="R245" i="7"/>
  <c r="R163" i="7"/>
  <c r="V163" i="7"/>
  <c r="V250" i="7"/>
  <c r="R250" i="7"/>
  <c r="V156" i="7"/>
  <c r="R156" i="7"/>
  <c r="R222" i="7"/>
  <c r="V222" i="7"/>
  <c r="R167" i="7"/>
  <c r="V167" i="7"/>
  <c r="V235" i="7"/>
  <c r="R235" i="7"/>
  <c r="V249" i="7"/>
  <c r="R249" i="7"/>
  <c r="V255" i="7"/>
  <c r="R255" i="7"/>
  <c r="R234" i="7"/>
  <c r="V234" i="7"/>
  <c r="V228" i="7"/>
  <c r="R228" i="7"/>
  <c r="R211" i="7"/>
  <c r="V211" i="7"/>
  <c r="V229" i="7"/>
  <c r="R229" i="7"/>
  <c r="R187" i="7"/>
  <c r="V187" i="7"/>
  <c r="V136" i="10"/>
  <c r="T17" i="38"/>
  <c r="U20" i="35"/>
  <c r="U160" i="35"/>
  <c r="U252" i="35"/>
  <c r="T240" i="35"/>
  <c r="U143" i="35"/>
  <c r="U260" i="35"/>
  <c r="R198" i="10"/>
  <c r="V198" i="10"/>
  <c r="R246" i="10"/>
  <c r="V246" i="10"/>
  <c r="R196" i="10"/>
  <c r="V196" i="10"/>
  <c r="R153" i="10"/>
  <c r="V153" i="10"/>
  <c r="V192" i="10"/>
  <c r="R192" i="10"/>
  <c r="R211" i="10"/>
  <c r="V211" i="10"/>
  <c r="V167" i="10"/>
  <c r="R167" i="10"/>
  <c r="R152" i="10"/>
  <c r="V152" i="10"/>
  <c r="R255" i="10"/>
  <c r="V255" i="10"/>
  <c r="V261" i="10"/>
  <c r="R261" i="10"/>
  <c r="V207" i="10"/>
  <c r="R207" i="10"/>
  <c r="V243" i="10"/>
  <c r="R243" i="10"/>
  <c r="V221" i="10"/>
  <c r="R221" i="10"/>
  <c r="T166" i="10"/>
  <c r="R166" i="10"/>
  <c r="V166" i="10"/>
  <c r="V171" i="10"/>
  <c r="R171" i="10"/>
  <c r="V183" i="10"/>
  <c r="R183" i="10"/>
  <c r="V149" i="10"/>
  <c r="R149" i="10"/>
  <c r="R236" i="3"/>
  <c r="V236" i="3"/>
  <c r="V260" i="3"/>
  <c r="R260" i="3"/>
  <c r="R259" i="3"/>
  <c r="V259" i="3"/>
  <c r="V147" i="3"/>
  <c r="R147" i="3"/>
  <c r="V158" i="3"/>
  <c r="R158" i="3"/>
  <c r="R187" i="3"/>
  <c r="V187" i="3"/>
  <c r="R197" i="3"/>
  <c r="V197" i="3"/>
  <c r="V240" i="3"/>
  <c r="R240" i="3"/>
  <c r="V199" i="3"/>
  <c r="R199" i="3"/>
  <c r="R227" i="3"/>
  <c r="V227" i="3"/>
  <c r="V189" i="3"/>
  <c r="R189" i="3"/>
  <c r="T264" i="3"/>
  <c r="R264" i="3"/>
  <c r="V264" i="3"/>
  <c r="R228" i="3"/>
  <c r="V228" i="3"/>
  <c r="R202" i="3"/>
  <c r="V202" i="3"/>
  <c r="R207" i="3"/>
  <c r="V207" i="3"/>
  <c r="T169" i="3"/>
  <c r="R169" i="3"/>
  <c r="V169" i="3"/>
  <c r="R221" i="3"/>
  <c r="V221" i="3"/>
  <c r="T215" i="10"/>
  <c r="Q215" i="10"/>
  <c r="U215" i="10"/>
  <c r="U200" i="10"/>
  <c r="T200" i="10"/>
  <c r="Q200" i="10"/>
  <c r="Q169" i="10"/>
  <c r="U169" i="10"/>
  <c r="T169" i="10"/>
  <c r="U226" i="10"/>
  <c r="Q226" i="10"/>
  <c r="T226" i="10"/>
  <c r="T184" i="10"/>
  <c r="Q184" i="10"/>
  <c r="U184" i="10"/>
  <c r="T152" i="10"/>
  <c r="U152" i="10"/>
  <c r="Q152" i="10"/>
  <c r="T206" i="10"/>
  <c r="Q206" i="10"/>
  <c r="U206" i="10"/>
  <c r="U233" i="10"/>
  <c r="Q233" i="10"/>
  <c r="T233" i="10"/>
  <c r="T201" i="10"/>
  <c r="Q201" i="10"/>
  <c r="U201" i="10"/>
  <c r="Q196" i="10"/>
  <c r="T196" i="10"/>
  <c r="U196" i="10"/>
  <c r="Q216" i="10"/>
  <c r="U216" i="10"/>
  <c r="T216" i="10"/>
  <c r="T173" i="10"/>
  <c r="U173" i="10"/>
  <c r="Q173" i="10"/>
  <c r="U248" i="10"/>
  <c r="T248" i="10"/>
  <c r="Q248" i="10"/>
  <c r="Q252" i="10"/>
  <c r="U252" i="10"/>
  <c r="T252" i="10"/>
  <c r="T183" i="10"/>
  <c r="U183" i="10"/>
  <c r="Q183" i="10"/>
  <c r="U235" i="10"/>
  <c r="Q235" i="10"/>
  <c r="T235" i="10"/>
  <c r="U213" i="10"/>
  <c r="Q213" i="10"/>
  <c r="T213" i="10"/>
  <c r="Q142" i="3"/>
  <c r="T142" i="3"/>
  <c r="U142" i="3"/>
  <c r="T242" i="3"/>
  <c r="U242" i="3"/>
  <c r="Q242" i="3"/>
  <c r="T136" i="3"/>
  <c r="Q136" i="3"/>
  <c r="U136" i="3"/>
  <c r="Q219" i="3"/>
  <c r="U219" i="3"/>
  <c r="T219" i="3"/>
  <c r="U218" i="3"/>
  <c r="T218" i="3"/>
  <c r="Q218" i="3"/>
  <c r="T137" i="3"/>
  <c r="Q137" i="3"/>
  <c r="U137" i="3"/>
  <c r="U154" i="3"/>
  <c r="Q154" i="3"/>
  <c r="T154" i="3"/>
  <c r="T224" i="3"/>
  <c r="Q224" i="3"/>
  <c r="U224" i="3"/>
  <c r="Q139" i="3"/>
  <c r="T139" i="3"/>
  <c r="U139" i="3"/>
  <c r="T193" i="3"/>
  <c r="U193" i="3"/>
  <c r="Q193" i="3"/>
  <c r="U205" i="3"/>
  <c r="Q205" i="3"/>
  <c r="T205" i="3"/>
  <c r="U201" i="3"/>
  <c r="Q201" i="3"/>
  <c r="T201" i="3"/>
  <c r="U241" i="3"/>
  <c r="T241" i="3"/>
  <c r="Q241" i="3"/>
  <c r="T149" i="3"/>
  <c r="Q149" i="3"/>
  <c r="U149" i="3"/>
  <c r="T253" i="3"/>
  <c r="U253" i="3"/>
  <c r="Q253" i="3"/>
  <c r="T183" i="3"/>
  <c r="Q183" i="3"/>
  <c r="U183" i="3"/>
  <c r="U172" i="3"/>
  <c r="T172" i="3"/>
  <c r="Q172" i="3"/>
  <c r="V209" i="19"/>
  <c r="R209" i="19"/>
  <c r="V264" i="19"/>
  <c r="R264" i="19"/>
  <c r="V243" i="19"/>
  <c r="R243" i="19"/>
  <c r="V245" i="19"/>
  <c r="R245" i="19"/>
  <c r="V165" i="19"/>
  <c r="R165" i="19"/>
  <c r="R184" i="19"/>
  <c r="V184" i="19"/>
  <c r="R222" i="19"/>
  <c r="V222" i="19"/>
  <c r="V269" i="19"/>
  <c r="R269" i="19"/>
  <c r="V189" i="19"/>
  <c r="R189" i="19"/>
  <c r="V254" i="19"/>
  <c r="R254" i="19"/>
  <c r="V162" i="19"/>
  <c r="R162" i="19"/>
  <c r="R236" i="19"/>
  <c r="V236" i="19"/>
  <c r="R214" i="19"/>
  <c r="V214" i="19"/>
  <c r="R202" i="19"/>
  <c r="V202" i="19"/>
  <c r="R210" i="19"/>
  <c r="V210" i="19"/>
  <c r="R235" i="19"/>
  <c r="V235" i="19"/>
  <c r="V163" i="19"/>
  <c r="R163" i="19"/>
  <c r="T258" i="7"/>
  <c r="U258" i="7"/>
  <c r="Q258" i="7"/>
  <c r="Q210" i="7"/>
  <c r="U210" i="7"/>
  <c r="T210" i="7"/>
  <c r="Q152" i="7"/>
  <c r="T152" i="7"/>
  <c r="U152" i="7"/>
  <c r="U148" i="7"/>
  <c r="Q148" i="7"/>
  <c r="T148" i="7"/>
  <c r="T208" i="7"/>
  <c r="Q208" i="7"/>
  <c r="U208" i="7"/>
  <c r="U155" i="7"/>
  <c r="Q155" i="7"/>
  <c r="T155" i="7"/>
  <c r="Q212" i="7"/>
  <c r="U212" i="7"/>
  <c r="T212" i="7"/>
  <c r="U262" i="7"/>
  <c r="Q262" i="7"/>
  <c r="T262" i="7"/>
  <c r="U255" i="7"/>
  <c r="Q255" i="7"/>
  <c r="T255" i="7"/>
  <c r="T175" i="7"/>
  <c r="U175" i="7"/>
  <c r="Q175" i="7"/>
  <c r="U196" i="7"/>
  <c r="Q196" i="7"/>
  <c r="T196" i="7"/>
  <c r="U149" i="7"/>
  <c r="Q149" i="7"/>
  <c r="T149" i="7"/>
  <c r="Q189" i="7"/>
  <c r="U189" i="7"/>
  <c r="T189" i="7"/>
  <c r="T223" i="7"/>
  <c r="U223" i="7"/>
  <c r="Q223" i="7"/>
  <c r="U173" i="7"/>
  <c r="Q173" i="7"/>
  <c r="T173" i="7"/>
  <c r="Q245" i="7"/>
  <c r="T245" i="7"/>
  <c r="U245" i="7"/>
  <c r="Q261" i="7"/>
  <c r="U261" i="7"/>
  <c r="T261" i="7"/>
  <c r="T215" i="19"/>
  <c r="Q215" i="19"/>
  <c r="U215" i="19"/>
  <c r="T260" i="19"/>
  <c r="Q260" i="19"/>
  <c r="U260" i="19"/>
  <c r="T190" i="19"/>
  <c r="U190" i="19"/>
  <c r="Q190" i="19"/>
  <c r="U226" i="19"/>
  <c r="Q226" i="19"/>
  <c r="T226" i="19"/>
  <c r="T183" i="19"/>
  <c r="U183" i="19"/>
  <c r="Q183" i="19"/>
  <c r="U201" i="19"/>
  <c r="T201" i="19"/>
  <c r="Q201" i="19"/>
  <c r="Q232" i="19"/>
  <c r="T232" i="19"/>
  <c r="U232" i="19"/>
  <c r="Q186" i="19"/>
  <c r="U186" i="19"/>
  <c r="T186" i="19"/>
  <c r="T261" i="19"/>
  <c r="Q261" i="19"/>
  <c r="U261" i="19"/>
  <c r="U264" i="19"/>
  <c r="T264" i="19"/>
  <c r="Q264" i="19"/>
  <c r="T241" i="19"/>
  <c r="U241" i="19"/>
  <c r="Q241" i="19"/>
  <c r="Q156" i="19"/>
  <c r="U156" i="19"/>
  <c r="T156" i="19"/>
  <c r="U197" i="19"/>
  <c r="T197" i="19"/>
  <c r="Q197" i="19"/>
  <c r="T202" i="19"/>
  <c r="U202" i="19"/>
  <c r="Q202" i="19"/>
  <c r="T172" i="19"/>
  <c r="Q172" i="19"/>
  <c r="U172" i="19"/>
  <c r="T258" i="19"/>
  <c r="U258" i="19"/>
  <c r="Q258" i="19"/>
  <c r="U225" i="19"/>
  <c r="Q225" i="19"/>
  <c r="T225" i="19"/>
  <c r="R198" i="7"/>
  <c r="V198" i="7"/>
  <c r="V230" i="7"/>
  <c r="R230" i="7"/>
  <c r="V242" i="7"/>
  <c r="R242" i="7"/>
  <c r="V141" i="7"/>
  <c r="R141" i="7"/>
  <c r="R175" i="7"/>
  <c r="V175" i="7"/>
  <c r="V146" i="7"/>
  <c r="R146" i="7"/>
  <c r="V263" i="7"/>
  <c r="R263" i="7"/>
  <c r="V267" i="7"/>
  <c r="R267" i="7"/>
  <c r="V148" i="7"/>
  <c r="R148" i="7"/>
  <c r="R232" i="7"/>
  <c r="V232" i="7"/>
  <c r="R220" i="7"/>
  <c r="V220" i="7"/>
  <c r="R237" i="7"/>
  <c r="V237" i="7"/>
  <c r="R262" i="7"/>
  <c r="V262" i="7"/>
  <c r="V213" i="7"/>
  <c r="R213" i="7"/>
  <c r="R254" i="7"/>
  <c r="V254" i="7"/>
  <c r="R206" i="7"/>
  <c r="V206" i="7"/>
  <c r="V268" i="7"/>
  <c r="R268" i="7"/>
  <c r="R213" i="10"/>
  <c r="V213" i="10"/>
  <c r="R163" i="10"/>
  <c r="V163" i="10"/>
  <c r="R264" i="10"/>
  <c r="V264" i="10"/>
  <c r="R168" i="10"/>
  <c r="V168" i="10"/>
  <c r="R225" i="10"/>
  <c r="V225" i="10"/>
  <c r="V177" i="10"/>
  <c r="R177" i="10"/>
  <c r="T178" i="10"/>
  <c r="V178" i="10"/>
  <c r="R178" i="10"/>
  <c r="V170" i="10"/>
  <c r="R170" i="10"/>
  <c r="R218" i="10"/>
  <c r="V218" i="10"/>
  <c r="V164" i="10"/>
  <c r="R164" i="10"/>
  <c r="R191" i="10"/>
  <c r="V191" i="10"/>
  <c r="R138" i="10"/>
  <c r="V138" i="10"/>
  <c r="V259" i="10"/>
  <c r="R259" i="10"/>
  <c r="R181" i="10"/>
  <c r="V181" i="10"/>
  <c r="V251" i="10"/>
  <c r="R251" i="10"/>
  <c r="V201" i="10"/>
  <c r="R201" i="10"/>
  <c r="V257" i="10"/>
  <c r="R257" i="10"/>
  <c r="V155" i="3"/>
  <c r="R155" i="3"/>
  <c r="R235" i="3"/>
  <c r="V235" i="3"/>
  <c r="R173" i="3"/>
  <c r="V173" i="3"/>
  <c r="R150" i="3"/>
  <c r="V150" i="3"/>
  <c r="R172" i="3"/>
  <c r="V172" i="3"/>
  <c r="V181" i="3"/>
  <c r="R181" i="3"/>
  <c r="R242" i="3"/>
  <c r="V242" i="3"/>
  <c r="V252" i="3"/>
  <c r="R252" i="3"/>
  <c r="R149" i="3"/>
  <c r="V149" i="3"/>
  <c r="V248" i="3"/>
  <c r="R248" i="3"/>
  <c r="R216" i="3"/>
  <c r="V216" i="3"/>
  <c r="V265" i="3"/>
  <c r="R265" i="3"/>
  <c r="V166" i="3"/>
  <c r="R166" i="3"/>
  <c r="V229" i="3"/>
  <c r="R229" i="3"/>
  <c r="R135" i="3"/>
  <c r="V135" i="3"/>
  <c r="V223" i="3"/>
  <c r="R223" i="3"/>
  <c r="R167" i="3"/>
  <c r="V167" i="3"/>
  <c r="T256" i="10"/>
  <c r="U256" i="10"/>
  <c r="Q256" i="10"/>
  <c r="Q179" i="10"/>
  <c r="T179" i="10"/>
  <c r="U179" i="10"/>
  <c r="Q186" i="10"/>
  <c r="U186" i="10"/>
  <c r="T186" i="10"/>
  <c r="U265" i="10"/>
  <c r="Q265" i="10"/>
  <c r="T265" i="10"/>
  <c r="T149" i="10"/>
  <c r="U149" i="10"/>
  <c r="Q149" i="10"/>
  <c r="T188" i="10"/>
  <c r="U188" i="10"/>
  <c r="Q188" i="10"/>
  <c r="Q164" i="10"/>
  <c r="T164" i="10"/>
  <c r="U164" i="10"/>
  <c r="Q264" i="10"/>
  <c r="U264" i="10"/>
  <c r="T264" i="10"/>
  <c r="T163" i="10"/>
  <c r="U163" i="10"/>
  <c r="Q163" i="10"/>
  <c r="U228" i="10"/>
  <c r="T228" i="10"/>
  <c r="Q228" i="10"/>
  <c r="Q249" i="10"/>
  <c r="T249" i="10"/>
  <c r="U249" i="10"/>
  <c r="U143" i="10"/>
  <c r="Q143" i="10"/>
  <c r="T143" i="10"/>
  <c r="U142" i="10"/>
  <c r="Q142" i="10"/>
  <c r="T142" i="10"/>
  <c r="U158" i="10"/>
  <c r="T158" i="10"/>
  <c r="Q158" i="10"/>
  <c r="T258" i="10"/>
  <c r="Q258" i="10"/>
  <c r="U258" i="10"/>
  <c r="T177" i="10"/>
  <c r="Q177" i="10"/>
  <c r="U177" i="10"/>
  <c r="U203" i="10"/>
  <c r="T203" i="10"/>
  <c r="Q203" i="10"/>
  <c r="U270" i="3"/>
  <c r="Q270" i="3"/>
  <c r="T270" i="3"/>
  <c r="U220" i="3"/>
  <c r="Q220" i="3"/>
  <c r="T220" i="3"/>
  <c r="U262" i="3"/>
  <c r="Q262" i="3"/>
  <c r="T262" i="3"/>
  <c r="U146" i="3"/>
  <c r="Q146" i="3"/>
  <c r="T146" i="3"/>
  <c r="T164" i="3"/>
  <c r="Q164" i="3"/>
  <c r="U164" i="3"/>
  <c r="Q148" i="3"/>
  <c r="U148" i="3"/>
  <c r="T148" i="3"/>
  <c r="U222" i="3"/>
  <c r="Q222" i="3"/>
  <c r="T261" i="3"/>
  <c r="U261" i="3"/>
  <c r="Q261" i="3"/>
  <c r="U247" i="3"/>
  <c r="Q247" i="3"/>
  <c r="T247" i="3"/>
  <c r="T204" i="3"/>
  <c r="Q204" i="3"/>
  <c r="U204" i="3"/>
  <c r="T211" i="3"/>
  <c r="Q211" i="3"/>
  <c r="U211" i="3"/>
  <c r="Q238" i="3"/>
  <c r="T238" i="3"/>
  <c r="U238" i="3"/>
  <c r="T233" i="3"/>
  <c r="Q233" i="3"/>
  <c r="U233" i="3"/>
  <c r="T187" i="3"/>
  <c r="U187" i="3"/>
  <c r="Q187" i="3"/>
  <c r="T144" i="3"/>
  <c r="Q144" i="3"/>
  <c r="U144" i="3"/>
  <c r="Q177" i="3"/>
  <c r="T177" i="3"/>
  <c r="U177" i="3"/>
  <c r="Q226" i="3"/>
  <c r="U226" i="3"/>
  <c r="T226" i="3"/>
  <c r="V205" i="19"/>
  <c r="R205" i="19"/>
  <c r="V239" i="19"/>
  <c r="R239" i="19"/>
  <c r="V218" i="19"/>
  <c r="R218" i="19"/>
  <c r="V258" i="19"/>
  <c r="R258" i="19"/>
  <c r="V186" i="19"/>
  <c r="R186" i="19"/>
  <c r="V217" i="19"/>
  <c r="R217" i="19"/>
  <c r="R212" i="19"/>
  <c r="V212" i="19"/>
  <c r="V155" i="19"/>
  <c r="R155" i="19"/>
  <c r="V161" i="19"/>
  <c r="R161" i="19"/>
  <c r="V194" i="19"/>
  <c r="R194" i="19"/>
  <c r="V153" i="19"/>
  <c r="R153" i="19"/>
  <c r="V158" i="19"/>
  <c r="R158" i="19"/>
  <c r="R196" i="19"/>
  <c r="V196" i="19"/>
  <c r="V224" i="19"/>
  <c r="R224" i="19"/>
  <c r="V156" i="19"/>
  <c r="R156" i="19"/>
  <c r="V159" i="19"/>
  <c r="R159" i="19"/>
  <c r="T138" i="19"/>
  <c r="V138" i="19"/>
  <c r="R138" i="19"/>
  <c r="U140" i="7"/>
  <c r="Q140" i="7"/>
  <c r="T140" i="7"/>
  <c r="Q209" i="7"/>
  <c r="U209" i="7"/>
  <c r="T209" i="7"/>
  <c r="U150" i="7"/>
  <c r="Q150" i="7"/>
  <c r="T150" i="7"/>
  <c r="U199" i="7"/>
  <c r="Q199" i="7"/>
  <c r="T199" i="7"/>
  <c r="U191" i="7"/>
  <c r="Q191" i="7"/>
  <c r="T191" i="7"/>
  <c r="Q166" i="7"/>
  <c r="U166" i="7"/>
  <c r="T166" i="7"/>
  <c r="U200" i="7"/>
  <c r="Q200" i="7"/>
  <c r="T200" i="7"/>
  <c r="Q253" i="7"/>
  <c r="T253" i="7"/>
  <c r="U253" i="7"/>
  <c r="Q237" i="7"/>
  <c r="U237" i="7"/>
  <c r="T237" i="7"/>
  <c r="U143" i="7"/>
  <c r="Q143" i="7"/>
  <c r="T143" i="7"/>
  <c r="U204" i="7"/>
  <c r="Q204" i="7"/>
  <c r="T204" i="7"/>
  <c r="T184" i="7"/>
  <c r="Q184" i="7"/>
  <c r="U184" i="7"/>
  <c r="U170" i="7"/>
  <c r="Q170" i="7"/>
  <c r="T170" i="7"/>
  <c r="Q164" i="7"/>
  <c r="T164" i="7"/>
  <c r="U164" i="7"/>
  <c r="U181" i="7"/>
  <c r="Q181" i="7"/>
  <c r="T181" i="7"/>
  <c r="U185" i="7"/>
  <c r="Q185" i="7"/>
  <c r="T185" i="7"/>
  <c r="T220" i="7"/>
  <c r="Q220" i="7"/>
  <c r="U220" i="7"/>
  <c r="U165" i="19"/>
  <c r="Q165" i="19"/>
  <c r="T165" i="19"/>
  <c r="U179" i="19"/>
  <c r="Q179" i="19"/>
  <c r="T179" i="19"/>
  <c r="Q164" i="19"/>
  <c r="U164" i="19"/>
  <c r="T164" i="19"/>
  <c r="U180" i="19"/>
  <c r="T180" i="19"/>
  <c r="Q180" i="19"/>
  <c r="Q142" i="19"/>
  <c r="U142" i="19"/>
  <c r="T142" i="19"/>
  <c r="T217" i="19"/>
  <c r="Q217" i="19"/>
  <c r="U217" i="19"/>
  <c r="Q234" i="19"/>
  <c r="U234" i="19"/>
  <c r="T234" i="19"/>
  <c r="Q181" i="19"/>
  <c r="U181" i="19"/>
  <c r="T181" i="19"/>
  <c r="Q229" i="19"/>
  <c r="T229" i="19"/>
  <c r="U229" i="19"/>
  <c r="T185" i="19"/>
  <c r="Q185" i="19"/>
  <c r="U185" i="19"/>
  <c r="U228" i="19"/>
  <c r="Q228" i="19"/>
  <c r="T228" i="19"/>
  <c r="T263" i="19"/>
  <c r="U263" i="19"/>
  <c r="Q263" i="19"/>
  <c r="T159" i="19"/>
  <c r="Q159" i="19"/>
  <c r="U159" i="19"/>
  <c r="Q224" i="19"/>
  <c r="U224" i="19"/>
  <c r="T224" i="19"/>
  <c r="T266" i="19"/>
  <c r="U266" i="19"/>
  <c r="Q266" i="19"/>
  <c r="T209" i="19"/>
  <c r="Q209" i="19"/>
  <c r="U209" i="19"/>
  <c r="U188" i="19"/>
  <c r="Q188" i="19"/>
  <c r="T188" i="19"/>
  <c r="V246" i="7"/>
  <c r="R246" i="7"/>
  <c r="V150" i="7"/>
  <c r="R150" i="7"/>
  <c r="R190" i="7"/>
  <c r="V190" i="7"/>
  <c r="R169" i="7"/>
  <c r="V169" i="7"/>
  <c r="V238" i="7"/>
  <c r="R238" i="7"/>
  <c r="R144" i="7"/>
  <c r="V144" i="7"/>
  <c r="V216" i="7"/>
  <c r="R216" i="7"/>
  <c r="V264" i="7"/>
  <c r="R264" i="7"/>
  <c r="R166" i="7"/>
  <c r="V166" i="7"/>
  <c r="V233" i="7"/>
  <c r="R233" i="7"/>
  <c r="V241" i="7"/>
  <c r="R241" i="7"/>
  <c r="R203" i="7"/>
  <c r="V203" i="7"/>
  <c r="V208" i="7"/>
  <c r="R208" i="7"/>
  <c r="R196" i="7"/>
  <c r="V196" i="7"/>
  <c r="R257" i="7"/>
  <c r="V257" i="7"/>
  <c r="R162" i="7"/>
  <c r="V162" i="7"/>
  <c r="V265" i="7"/>
  <c r="R265" i="7"/>
  <c r="U7" i="35"/>
  <c r="U13" i="35"/>
  <c r="Q179" i="35"/>
  <c r="Q244" i="35"/>
  <c r="U243" i="35"/>
  <c r="T237" i="35"/>
  <c r="Q200" i="35"/>
  <c r="U191" i="35"/>
  <c r="U214" i="35"/>
  <c r="U245" i="35"/>
  <c r="V141" i="10"/>
  <c r="R141" i="10"/>
  <c r="V140" i="10"/>
  <c r="R140" i="10"/>
  <c r="V187" i="10"/>
  <c r="R187" i="10"/>
  <c r="R223" i="10"/>
  <c r="V223" i="10"/>
  <c r="V194" i="10"/>
  <c r="R194" i="10"/>
  <c r="R224" i="10"/>
  <c r="V224" i="10"/>
  <c r="R179" i="10"/>
  <c r="V179" i="10"/>
  <c r="V248" i="10"/>
  <c r="R248" i="10"/>
  <c r="V267" i="10"/>
  <c r="R267" i="10"/>
  <c r="V228" i="10"/>
  <c r="R228" i="10"/>
  <c r="R143" i="10"/>
  <c r="V143" i="10"/>
  <c r="R252" i="10"/>
  <c r="V252" i="10"/>
  <c r="V253" i="10"/>
  <c r="R253" i="10"/>
  <c r="V210" i="10"/>
  <c r="R210" i="10"/>
  <c r="R169" i="10"/>
  <c r="V169" i="10"/>
  <c r="R226" i="10"/>
  <c r="V226" i="10"/>
  <c r="R212" i="10"/>
  <c r="V212" i="10"/>
  <c r="R171" i="3"/>
  <c r="V171" i="3"/>
  <c r="V249" i="3"/>
  <c r="R249" i="3"/>
  <c r="V139" i="3"/>
  <c r="R139" i="3"/>
  <c r="V201" i="3"/>
  <c r="R201" i="3"/>
  <c r="V217" i="3"/>
  <c r="R217" i="3"/>
  <c r="V170" i="3"/>
  <c r="R170" i="3"/>
  <c r="V237" i="3"/>
  <c r="R237" i="3"/>
  <c r="R205" i="3"/>
  <c r="V205" i="3"/>
  <c r="R163" i="3"/>
  <c r="V163" i="3"/>
  <c r="V225" i="3"/>
  <c r="R225" i="3"/>
  <c r="V270" i="3"/>
  <c r="R270" i="3"/>
  <c r="V140" i="3"/>
  <c r="R140" i="3"/>
  <c r="V254" i="3"/>
  <c r="R254" i="3"/>
  <c r="R234" i="3"/>
  <c r="V234" i="3"/>
  <c r="V190" i="3"/>
  <c r="R190" i="3"/>
  <c r="V157" i="3"/>
  <c r="R157" i="3"/>
  <c r="R251" i="3"/>
  <c r="V251" i="3"/>
  <c r="Q136" i="10"/>
  <c r="T136" i="10"/>
  <c r="U136" i="10"/>
  <c r="Q153" i="10"/>
  <c r="U153" i="10"/>
  <c r="T153" i="10"/>
  <c r="T191" i="10"/>
  <c r="U191" i="10"/>
  <c r="Q191" i="10"/>
  <c r="U253" i="10"/>
  <c r="T253" i="10"/>
  <c r="Q253" i="10"/>
  <c r="U236" i="10"/>
  <c r="T236" i="10"/>
  <c r="Q236" i="10"/>
  <c r="T176" i="10"/>
  <c r="Q176" i="10"/>
  <c r="U176" i="10"/>
  <c r="T231" i="10"/>
  <c r="U231" i="10"/>
  <c r="Q231" i="10"/>
  <c r="T155" i="10"/>
  <c r="U155" i="10"/>
  <c r="Q155" i="10"/>
  <c r="U211" i="10"/>
  <c r="Q211" i="10"/>
  <c r="T211" i="10"/>
  <c r="U259" i="10"/>
  <c r="Q259" i="10"/>
  <c r="T259" i="10"/>
  <c r="Q140" i="10"/>
  <c r="U140" i="10"/>
  <c r="T140" i="10"/>
  <c r="T241" i="10"/>
  <c r="U241" i="10"/>
  <c r="Q241" i="10"/>
  <c r="Q243" i="10"/>
  <c r="U243" i="10"/>
  <c r="T243" i="10"/>
  <c r="Q181" i="10"/>
  <c r="T181" i="10"/>
  <c r="U181" i="10"/>
  <c r="T141" i="10"/>
  <c r="U141" i="10"/>
  <c r="Q141" i="10"/>
  <c r="U197" i="10"/>
  <c r="Q197" i="10"/>
  <c r="T197" i="10"/>
  <c r="T263" i="10"/>
  <c r="U263" i="10"/>
  <c r="Q263" i="10"/>
  <c r="Q231" i="3"/>
  <c r="U231" i="3"/>
  <c r="T231" i="3"/>
  <c r="T175" i="3"/>
  <c r="Q175" i="3"/>
  <c r="U175" i="3"/>
  <c r="Q198" i="3"/>
  <c r="T198" i="3"/>
  <c r="U198" i="3"/>
  <c r="T191" i="3"/>
  <c r="Q191" i="3"/>
  <c r="U191" i="3"/>
  <c r="T171" i="3"/>
  <c r="Q171" i="3"/>
  <c r="U171" i="3"/>
  <c r="Q152" i="3"/>
  <c r="T152" i="3"/>
  <c r="U152" i="3"/>
  <c r="U260" i="3"/>
  <c r="Q260" i="3"/>
  <c r="T260" i="3"/>
  <c r="Q160" i="3"/>
  <c r="U160" i="3"/>
  <c r="T160" i="3"/>
  <c r="T266" i="3"/>
  <c r="U266" i="3"/>
  <c r="Q266" i="3"/>
  <c r="Q216" i="3"/>
  <c r="U216" i="3"/>
  <c r="T216" i="3"/>
  <c r="U250" i="3"/>
  <c r="Q250" i="3"/>
  <c r="T250" i="3"/>
  <c r="Q265" i="3"/>
  <c r="U265" i="3"/>
  <c r="T265" i="3"/>
  <c r="T235" i="3"/>
  <c r="Q235" i="3"/>
  <c r="U235" i="3"/>
  <c r="Q245" i="3"/>
  <c r="T245" i="3"/>
  <c r="U245" i="3"/>
  <c r="T203" i="3"/>
  <c r="Q203" i="3"/>
  <c r="U203" i="3"/>
  <c r="U263" i="3"/>
  <c r="Q263" i="3"/>
  <c r="T263" i="3"/>
  <c r="U249" i="3"/>
  <c r="Q249" i="3"/>
  <c r="T249" i="3"/>
  <c r="V178" i="19"/>
  <c r="R178" i="19"/>
  <c r="R229" i="19"/>
  <c r="V229" i="19"/>
  <c r="R231" i="19"/>
  <c r="V231" i="19"/>
  <c r="T141" i="19"/>
  <c r="V141" i="19"/>
  <c r="R141" i="19"/>
  <c r="V268" i="19"/>
  <c r="R268" i="19"/>
  <c r="V263" i="19"/>
  <c r="R263" i="19"/>
  <c r="V213" i="19"/>
  <c r="R213" i="19"/>
  <c r="V267" i="19"/>
  <c r="R267" i="19"/>
  <c r="R174" i="19"/>
  <c r="V174" i="19"/>
  <c r="R190" i="19"/>
  <c r="V190" i="19"/>
  <c r="R223" i="19"/>
  <c r="V223" i="19"/>
  <c r="R232" i="19"/>
  <c r="V232" i="19"/>
  <c r="V251" i="19"/>
  <c r="R251" i="19"/>
  <c r="R144" i="19"/>
  <c r="V144" i="19"/>
  <c r="R146" i="19"/>
  <c r="V146" i="19"/>
  <c r="V262" i="19"/>
  <c r="R262" i="19"/>
  <c r="V168" i="19"/>
  <c r="R168" i="19"/>
  <c r="T134" i="7"/>
  <c r="Q134" i="7"/>
  <c r="U134" i="7"/>
  <c r="U177" i="7"/>
  <c r="Q177" i="7"/>
  <c r="T177" i="7"/>
  <c r="T218" i="7"/>
  <c r="U218" i="7"/>
  <c r="Q218" i="7"/>
  <c r="T246" i="7"/>
  <c r="U246" i="7"/>
  <c r="Q246" i="7"/>
  <c r="Q238" i="7"/>
  <c r="U238" i="7"/>
  <c r="T238" i="7"/>
  <c r="U242" i="7"/>
  <c r="Q242" i="7"/>
  <c r="T242" i="7"/>
  <c r="U167" i="7"/>
  <c r="Q167" i="7"/>
  <c r="T167" i="7"/>
  <c r="U136" i="7"/>
  <c r="Q136" i="7"/>
  <c r="T136" i="7"/>
  <c r="U205" i="7"/>
  <c r="Q205" i="7"/>
  <c r="T205" i="7"/>
  <c r="Q194" i="7"/>
  <c r="T194" i="7"/>
  <c r="U194" i="7"/>
  <c r="U267" i="7"/>
  <c r="Q267" i="7"/>
  <c r="T267" i="7"/>
  <c r="U214" i="7"/>
  <c r="Q214" i="7"/>
  <c r="T214" i="7"/>
  <c r="T222" i="7"/>
  <c r="U222" i="7"/>
  <c r="Q222" i="7"/>
  <c r="Q252" i="7"/>
  <c r="U252" i="7"/>
  <c r="T252" i="7"/>
  <c r="U178" i="7"/>
  <c r="Q178" i="7"/>
  <c r="T178" i="7"/>
  <c r="T169" i="7"/>
  <c r="U169" i="7"/>
  <c r="Q169" i="7"/>
  <c r="U259" i="7"/>
  <c r="Q259" i="7"/>
  <c r="T259" i="7"/>
  <c r="T156" i="7"/>
  <c r="U156" i="7"/>
  <c r="Q156" i="7"/>
  <c r="Q155" i="19"/>
  <c r="U155" i="19"/>
  <c r="T155" i="19"/>
  <c r="T265" i="19"/>
  <c r="Q265" i="19"/>
  <c r="U265" i="19"/>
  <c r="T233" i="19"/>
  <c r="U233" i="19"/>
  <c r="Q233" i="19"/>
  <c r="Q213" i="19"/>
  <c r="U213" i="19"/>
  <c r="T213" i="19"/>
  <c r="T216" i="19"/>
  <c r="Q216" i="19"/>
  <c r="U216" i="19"/>
  <c r="U255" i="19"/>
  <c r="Q255" i="19"/>
  <c r="T255" i="19"/>
  <c r="T246" i="19"/>
  <c r="U246" i="19"/>
  <c r="Q246" i="19"/>
  <c r="Q191" i="19"/>
  <c r="T191" i="19"/>
  <c r="U191" i="19"/>
  <c r="T203" i="19"/>
  <c r="Q203" i="19"/>
  <c r="U203" i="19"/>
  <c r="T166" i="19"/>
  <c r="U166" i="19"/>
  <c r="Q166" i="19"/>
  <c r="T169" i="19"/>
  <c r="Q169" i="19"/>
  <c r="U169" i="19"/>
  <c r="Q138" i="19"/>
  <c r="U138" i="19"/>
  <c r="Q256" i="19"/>
  <c r="U256" i="19"/>
  <c r="T256" i="19"/>
  <c r="T259" i="19"/>
  <c r="U259" i="19"/>
  <c r="Q259" i="19"/>
  <c r="Q196" i="19"/>
  <c r="T196" i="19"/>
  <c r="U196" i="19"/>
  <c r="T222" i="19"/>
  <c r="U222" i="19"/>
  <c r="Q222" i="19"/>
  <c r="Q254" i="19"/>
  <c r="T254" i="19"/>
  <c r="U254" i="19"/>
  <c r="V145" i="7"/>
  <c r="R145" i="7"/>
  <c r="R177" i="7"/>
  <c r="V177" i="7"/>
  <c r="R215" i="7"/>
  <c r="V215" i="7"/>
  <c r="R158" i="7"/>
  <c r="V158" i="7"/>
  <c r="V259" i="7"/>
  <c r="R259" i="7"/>
  <c r="R151" i="7"/>
  <c r="V151" i="7"/>
  <c r="V135" i="7"/>
  <c r="R135" i="7"/>
  <c r="V217" i="7"/>
  <c r="R217" i="7"/>
  <c r="R256" i="7"/>
  <c r="V256" i="7"/>
  <c r="R209" i="7"/>
  <c r="V209" i="7"/>
  <c r="R165" i="7"/>
  <c r="V165" i="7"/>
  <c r="V212" i="7"/>
  <c r="R212" i="7"/>
  <c r="R207" i="7"/>
  <c r="V207" i="7"/>
  <c r="R223" i="7"/>
  <c r="V223" i="7"/>
  <c r="R193" i="7"/>
  <c r="V193" i="7"/>
  <c r="V138" i="7"/>
  <c r="R138" i="7"/>
  <c r="V147" i="7"/>
  <c r="R147" i="7"/>
  <c r="U134" i="3"/>
  <c r="U177" i="35"/>
  <c r="U134" i="35"/>
  <c r="V268" i="10"/>
  <c r="R268" i="10"/>
  <c r="T190" i="10"/>
  <c r="R190" i="10"/>
  <c r="V190" i="10"/>
  <c r="R173" i="10"/>
  <c r="V173" i="10"/>
  <c r="R188" i="10"/>
  <c r="V188" i="10"/>
  <c r="R165" i="10"/>
  <c r="V165" i="10"/>
  <c r="R234" i="10"/>
  <c r="V234" i="10"/>
  <c r="R176" i="10"/>
  <c r="V176" i="10"/>
  <c r="R237" i="10"/>
  <c r="V237" i="10"/>
  <c r="R157" i="10"/>
  <c r="V157" i="10"/>
  <c r="R238" i="10"/>
  <c r="V238" i="10"/>
  <c r="R236" i="10"/>
  <c r="V236" i="10"/>
  <c r="R219" i="10"/>
  <c r="V219" i="10"/>
  <c r="V195" i="10"/>
  <c r="R195" i="10"/>
  <c r="R269" i="10"/>
  <c r="V269" i="10"/>
  <c r="V239" i="10"/>
  <c r="R239" i="10"/>
  <c r="V262" i="10"/>
  <c r="R262" i="10"/>
  <c r="V230" i="10"/>
  <c r="R230" i="10"/>
  <c r="R164" i="3"/>
  <c r="V164" i="3"/>
  <c r="V141" i="3"/>
  <c r="R141" i="3"/>
  <c r="R143" i="3"/>
  <c r="V143" i="3"/>
  <c r="R230" i="3"/>
  <c r="V230" i="3"/>
  <c r="V241" i="3"/>
  <c r="R241" i="3"/>
  <c r="R156" i="3"/>
  <c r="V156" i="3"/>
  <c r="R188" i="3"/>
  <c r="V188" i="3"/>
  <c r="T222" i="3"/>
  <c r="R222" i="3"/>
  <c r="V222" i="3"/>
  <c r="V193" i="3"/>
  <c r="R193" i="3"/>
  <c r="V231" i="3"/>
  <c r="R231" i="3"/>
  <c r="R146" i="3"/>
  <c r="V146" i="3"/>
  <c r="V177" i="3"/>
  <c r="R177" i="3"/>
  <c r="V268" i="3"/>
  <c r="R268" i="3"/>
  <c r="R213" i="3"/>
  <c r="V213" i="3"/>
  <c r="V233" i="3"/>
  <c r="R233" i="3"/>
  <c r="R175" i="3"/>
  <c r="V175" i="3"/>
  <c r="R212" i="3"/>
  <c r="V212" i="3"/>
  <c r="Q205" i="10"/>
  <c r="U205" i="10"/>
  <c r="T205" i="10"/>
  <c r="T175" i="10"/>
  <c r="Q175" i="10"/>
  <c r="U175" i="10"/>
  <c r="T244" i="10"/>
  <c r="Q244" i="10"/>
  <c r="U244" i="10"/>
  <c r="T135" i="10"/>
  <c r="U135" i="10"/>
  <c r="Q135" i="10"/>
  <c r="U255" i="10"/>
  <c r="Q255" i="10"/>
  <c r="T255" i="10"/>
  <c r="U167" i="10"/>
  <c r="Q167" i="10"/>
  <c r="T167" i="10"/>
  <c r="T217" i="10"/>
  <c r="Q217" i="10"/>
  <c r="U217" i="10"/>
  <c r="U137" i="10"/>
  <c r="Q137" i="10"/>
  <c r="T137" i="10"/>
  <c r="U262" i="10"/>
  <c r="Q262" i="10"/>
  <c r="T262" i="10"/>
  <c r="Q161" i="10"/>
  <c r="T161" i="10"/>
  <c r="U161" i="10"/>
  <c r="T210" i="10"/>
  <c r="Q210" i="10"/>
  <c r="U210" i="10"/>
  <c r="Q185" i="10"/>
  <c r="T185" i="10"/>
  <c r="U185" i="10"/>
  <c r="U154" i="10"/>
  <c r="T154" i="10"/>
  <c r="Q154" i="10"/>
  <c r="T165" i="10"/>
  <c r="Q165" i="10"/>
  <c r="U165" i="10"/>
  <c r="T148" i="10"/>
  <c r="Q148" i="10"/>
  <c r="U148" i="10"/>
  <c r="T230" i="10"/>
  <c r="U230" i="10"/>
  <c r="Q230" i="10"/>
  <c r="T198" i="10"/>
  <c r="Q198" i="10"/>
  <c r="U198" i="10"/>
  <c r="T225" i="3"/>
  <c r="U225" i="3"/>
  <c r="Q225" i="3"/>
  <c r="T236" i="3"/>
  <c r="U236" i="3"/>
  <c r="Q236" i="3"/>
  <c r="Q138" i="3"/>
  <c r="U138" i="3"/>
  <c r="T138" i="3"/>
  <c r="U240" i="3"/>
  <c r="Q240" i="3"/>
  <c r="T240" i="3"/>
  <c r="T252" i="3"/>
  <c r="U252" i="3"/>
  <c r="Q252" i="3"/>
  <c r="T151" i="3"/>
  <c r="U151" i="3"/>
  <c r="Q151" i="3"/>
  <c r="T155" i="3"/>
  <c r="U155" i="3"/>
  <c r="Q155" i="3"/>
  <c r="Q159" i="3"/>
  <c r="U159" i="3"/>
  <c r="T159" i="3"/>
  <c r="Q202" i="3"/>
  <c r="U202" i="3"/>
  <c r="T202" i="3"/>
  <c r="Q163" i="3"/>
  <c r="T163" i="3"/>
  <c r="U163" i="3"/>
  <c r="U255" i="3"/>
  <c r="Q255" i="3"/>
  <c r="T255" i="3"/>
  <c r="T143" i="3"/>
  <c r="U143" i="3"/>
  <c r="Q143" i="3"/>
  <c r="T229" i="3"/>
  <c r="Q229" i="3"/>
  <c r="U229" i="3"/>
  <c r="Q173" i="3"/>
  <c r="U173" i="3"/>
  <c r="T173" i="3"/>
  <c r="U217" i="3"/>
  <c r="Q217" i="3"/>
  <c r="T217" i="3"/>
  <c r="U209" i="3"/>
  <c r="Q209" i="3"/>
  <c r="T209" i="3"/>
  <c r="Q186" i="3"/>
  <c r="U186" i="3"/>
  <c r="T186" i="3"/>
  <c r="V250" i="19"/>
  <c r="R250" i="19"/>
  <c r="V247" i="19"/>
  <c r="R247" i="19"/>
  <c r="V177" i="19"/>
  <c r="R177" i="19"/>
  <c r="V135" i="19"/>
  <c r="R135" i="19"/>
  <c r="V199" i="19"/>
  <c r="R199" i="19"/>
  <c r="V183" i="19"/>
  <c r="R183" i="19"/>
  <c r="V203" i="19"/>
  <c r="R203" i="19"/>
  <c r="T137" i="19"/>
  <c r="R137" i="19"/>
  <c r="V137" i="19"/>
  <c r="R154" i="19"/>
  <c r="V154" i="19"/>
  <c r="T145" i="19"/>
  <c r="V145" i="19"/>
  <c r="R145" i="19"/>
  <c r="V149" i="19"/>
  <c r="R149" i="19"/>
  <c r="R261" i="19"/>
  <c r="V261" i="19"/>
  <c r="T143" i="19"/>
  <c r="V143" i="19"/>
  <c r="R143" i="19"/>
  <c r="V259" i="19"/>
  <c r="R259" i="19"/>
  <c r="V204" i="19"/>
  <c r="R204" i="19"/>
  <c r="R169" i="19"/>
  <c r="V169" i="19"/>
  <c r="V170" i="19"/>
  <c r="R170" i="19"/>
  <c r="U269" i="7"/>
  <c r="T269" i="7"/>
  <c r="Q269" i="7"/>
  <c r="U213" i="7"/>
  <c r="T213" i="7"/>
  <c r="Q213" i="7"/>
  <c r="U171" i="7"/>
  <c r="Q171" i="7"/>
  <c r="T171" i="7"/>
  <c r="T248" i="7"/>
  <c r="Q248" i="7"/>
  <c r="U248" i="7"/>
  <c r="U256" i="7"/>
  <c r="Q256" i="7"/>
  <c r="T256" i="7"/>
  <c r="T240" i="7"/>
  <c r="U240" i="7"/>
  <c r="Q240" i="7"/>
  <c r="Q254" i="7"/>
  <c r="T254" i="7"/>
  <c r="U254" i="7"/>
  <c r="U138" i="7"/>
  <c r="T138" i="7"/>
  <c r="Q138" i="7"/>
  <c r="T151" i="7"/>
  <c r="U151" i="7"/>
  <c r="Q151" i="7"/>
  <c r="U198" i="7"/>
  <c r="Q198" i="7"/>
  <c r="T198" i="7"/>
  <c r="U186" i="7"/>
  <c r="Q186" i="7"/>
  <c r="T186" i="7"/>
  <c r="T221" i="7"/>
  <c r="U221" i="7"/>
  <c r="Q221" i="7"/>
  <c r="U217" i="7"/>
  <c r="T217" i="7"/>
  <c r="Q217" i="7"/>
  <c r="U193" i="7"/>
  <c r="T193" i="7"/>
  <c r="Q193" i="7"/>
  <c r="Q250" i="7"/>
  <c r="U250" i="7"/>
  <c r="T250" i="7"/>
  <c r="Q263" i="7"/>
  <c r="T263" i="7"/>
  <c r="U263" i="7"/>
  <c r="Q150" i="19"/>
  <c r="U150" i="19"/>
  <c r="T249" i="19"/>
  <c r="Q249" i="19"/>
  <c r="U249" i="19"/>
  <c r="Q144" i="19"/>
  <c r="U144" i="19"/>
  <c r="T144" i="19"/>
  <c r="T223" i="19"/>
  <c r="U223" i="19"/>
  <c r="Q223" i="19"/>
  <c r="T193" i="19"/>
  <c r="U193" i="19"/>
  <c r="Q193" i="19"/>
  <c r="Q198" i="19"/>
  <c r="U198" i="19"/>
  <c r="T198" i="19"/>
  <c r="U239" i="19"/>
  <c r="Q239" i="19"/>
  <c r="T239" i="19"/>
  <c r="T208" i="19"/>
  <c r="Q208" i="19"/>
  <c r="U208" i="19"/>
  <c r="T257" i="19"/>
  <c r="Q257" i="19"/>
  <c r="U257" i="19"/>
  <c r="U187" i="19"/>
  <c r="Q187" i="19"/>
  <c r="T187" i="19"/>
  <c r="Q146" i="19"/>
  <c r="T146" i="19"/>
  <c r="U146" i="19"/>
  <c r="Q242" i="19"/>
  <c r="T242" i="19"/>
  <c r="U242" i="19"/>
  <c r="Q220" i="19"/>
  <c r="T220" i="19"/>
  <c r="U220" i="19"/>
  <c r="T247" i="19"/>
  <c r="U247" i="19"/>
  <c r="Q247" i="19"/>
  <c r="T210" i="19"/>
  <c r="U210" i="19"/>
  <c r="Q210" i="19"/>
  <c r="T212" i="19"/>
  <c r="U212" i="19"/>
  <c r="Q212" i="19"/>
  <c r="T189" i="19"/>
  <c r="U189" i="19"/>
  <c r="Q189" i="19"/>
  <c r="R173" i="7"/>
  <c r="V173" i="7"/>
  <c r="V140" i="7"/>
  <c r="R140" i="7"/>
  <c r="V136" i="7"/>
  <c r="R136" i="7"/>
  <c r="V253" i="7"/>
  <c r="R253" i="7"/>
  <c r="R182" i="7"/>
  <c r="V182" i="7"/>
  <c r="R225" i="7"/>
  <c r="V225" i="7"/>
  <c r="R221" i="7"/>
  <c r="V221" i="7"/>
  <c r="R152" i="7"/>
  <c r="V152" i="7"/>
  <c r="R252" i="7"/>
  <c r="V252" i="7"/>
  <c r="V143" i="7"/>
  <c r="R143" i="7"/>
  <c r="V137" i="7"/>
  <c r="R137" i="7"/>
  <c r="R226" i="7"/>
  <c r="V226" i="7"/>
  <c r="R261" i="7"/>
  <c r="V261" i="7"/>
  <c r="R195" i="7"/>
  <c r="V195" i="7"/>
  <c r="V251" i="7"/>
  <c r="R251" i="7"/>
  <c r="R181" i="7"/>
  <c r="V181" i="7"/>
  <c r="R185" i="7"/>
  <c r="V185" i="7"/>
  <c r="T159" i="10"/>
  <c r="U17" i="35"/>
  <c r="Q134" i="35"/>
  <c r="T216" i="35"/>
  <c r="T257" i="35"/>
  <c r="T167" i="35"/>
  <c r="U157" i="35"/>
  <c r="U161" i="35"/>
  <c r="U174" i="35"/>
  <c r="V147" i="10"/>
  <c r="R147" i="10"/>
  <c r="V266" i="10"/>
  <c r="R266" i="10"/>
  <c r="V222" i="10"/>
  <c r="R222" i="10"/>
  <c r="V249" i="10"/>
  <c r="R249" i="10"/>
  <c r="R156" i="10"/>
  <c r="V156" i="10"/>
  <c r="V254" i="10"/>
  <c r="R254" i="10"/>
  <c r="V184" i="10"/>
  <c r="R184" i="10"/>
  <c r="R186" i="10"/>
  <c r="V186" i="10"/>
  <c r="R263" i="10"/>
  <c r="V263" i="10"/>
  <c r="R227" i="10"/>
  <c r="V227" i="10"/>
  <c r="V185" i="10"/>
  <c r="R185" i="10"/>
  <c r="R215" i="10"/>
  <c r="V215" i="10"/>
  <c r="R256" i="10"/>
  <c r="V256" i="10"/>
  <c r="V240" i="10"/>
  <c r="R240" i="10"/>
  <c r="V205" i="10"/>
  <c r="R205" i="10"/>
  <c r="V175" i="10"/>
  <c r="R175" i="10"/>
  <c r="V146" i="10"/>
  <c r="R146" i="10"/>
  <c r="R211" i="3"/>
  <c r="V211" i="3"/>
  <c r="V206" i="3"/>
  <c r="R206" i="3"/>
  <c r="R137" i="3"/>
  <c r="V137" i="3"/>
  <c r="V195" i="3"/>
  <c r="R195" i="3"/>
  <c r="R180" i="3"/>
  <c r="V180" i="3"/>
  <c r="V250" i="3"/>
  <c r="R250" i="3"/>
  <c r="V219" i="3"/>
  <c r="R219" i="3"/>
  <c r="V215" i="3"/>
  <c r="R215" i="3"/>
  <c r="V161" i="3"/>
  <c r="R161" i="3"/>
  <c r="V168" i="3"/>
  <c r="R168" i="3"/>
  <c r="V160" i="3"/>
  <c r="R160" i="3"/>
  <c r="V142" i="3"/>
  <c r="R142" i="3"/>
  <c r="V256" i="3"/>
  <c r="R256" i="3"/>
  <c r="R246" i="3"/>
  <c r="V246" i="3"/>
  <c r="R266" i="3"/>
  <c r="V266" i="3"/>
  <c r="R209" i="3"/>
  <c r="V209" i="3"/>
  <c r="R200" i="3"/>
  <c r="V200" i="3"/>
  <c r="T225" i="10"/>
  <c r="Q225" i="10"/>
  <c r="U225" i="10"/>
  <c r="Q269" i="10"/>
  <c r="U269" i="10"/>
  <c r="T269" i="10"/>
  <c r="T139" i="10"/>
  <c r="U139" i="10"/>
  <c r="Q139" i="10"/>
  <c r="Q222" i="10"/>
  <c r="U222" i="10"/>
  <c r="T222" i="10"/>
  <c r="U218" i="10"/>
  <c r="Q218" i="10"/>
  <c r="T218" i="10"/>
  <c r="T223" i="10"/>
  <c r="U223" i="10"/>
  <c r="Q223" i="10"/>
  <c r="U192" i="10"/>
  <c r="T192" i="10"/>
  <c r="Q192" i="10"/>
  <c r="T239" i="10"/>
  <c r="Q239" i="10"/>
  <c r="U239" i="10"/>
  <c r="T157" i="10"/>
  <c r="Q157" i="10"/>
  <c r="U157" i="10"/>
  <c r="T227" i="10"/>
  <c r="U227" i="10"/>
  <c r="Q227" i="10"/>
  <c r="U270" i="10"/>
  <c r="Q270" i="10"/>
  <c r="T270" i="10"/>
  <c r="U250" i="10"/>
  <c r="Q250" i="10"/>
  <c r="T250" i="10"/>
  <c r="T260" i="10"/>
  <c r="U260" i="10"/>
  <c r="Q260" i="10"/>
  <c r="T180" i="10"/>
  <c r="U180" i="10"/>
  <c r="Q180" i="10"/>
  <c r="T267" i="10"/>
  <c r="U267" i="10"/>
  <c r="Q267" i="10"/>
  <c r="T146" i="10"/>
  <c r="Q146" i="10"/>
  <c r="U146" i="10"/>
  <c r="U204" i="10"/>
  <c r="T204" i="10"/>
  <c r="Q204" i="10"/>
  <c r="T248" i="3"/>
  <c r="Q248" i="3"/>
  <c r="U248" i="3"/>
  <c r="U268" i="3"/>
  <c r="T268" i="3"/>
  <c r="Q268" i="3"/>
  <c r="U199" i="3"/>
  <c r="Q199" i="3"/>
  <c r="T199" i="3"/>
  <c r="Q158" i="3"/>
  <c r="T158" i="3"/>
  <c r="U158" i="3"/>
  <c r="Q256" i="3"/>
  <c r="T256" i="3"/>
  <c r="U256" i="3"/>
  <c r="Q244" i="3"/>
  <c r="T244" i="3"/>
  <c r="U244" i="3"/>
  <c r="T200" i="3"/>
  <c r="Q200" i="3"/>
  <c r="U200" i="3"/>
  <c r="U223" i="3"/>
  <c r="Q223" i="3"/>
  <c r="T223" i="3"/>
  <c r="T197" i="3"/>
  <c r="Q197" i="3"/>
  <c r="U197" i="3"/>
  <c r="U190" i="3"/>
  <c r="Q190" i="3"/>
  <c r="T190" i="3"/>
  <c r="Q213" i="3"/>
  <c r="T213" i="3"/>
  <c r="U213" i="3"/>
  <c r="T170" i="3"/>
  <c r="U170" i="3"/>
  <c r="Q170" i="3"/>
  <c r="T267" i="3"/>
  <c r="Q267" i="3"/>
  <c r="U267" i="3"/>
  <c r="U165" i="3"/>
  <c r="Q165" i="3"/>
  <c r="T165" i="3"/>
  <c r="U145" i="3"/>
  <c r="Q145" i="3"/>
  <c r="T145" i="3"/>
  <c r="U258" i="3"/>
  <c r="Q258" i="3"/>
  <c r="T258" i="3"/>
  <c r="Q230" i="3"/>
  <c r="U230" i="3"/>
  <c r="T230" i="3"/>
  <c r="V140" i="19"/>
  <c r="R140" i="19"/>
  <c r="T150" i="19"/>
  <c r="V150" i="19"/>
  <c r="R150" i="19"/>
  <c r="V207" i="19"/>
  <c r="R207" i="19"/>
  <c r="R225" i="19"/>
  <c r="V225" i="19"/>
  <c r="V187" i="19"/>
  <c r="R187" i="19"/>
  <c r="R227" i="19"/>
  <c r="V227" i="19"/>
  <c r="R167" i="19"/>
  <c r="V167" i="19"/>
  <c r="R185" i="19"/>
  <c r="V185" i="19"/>
  <c r="V180" i="19"/>
  <c r="R180" i="19"/>
  <c r="R198" i="19"/>
  <c r="V198" i="19"/>
  <c r="V233" i="19"/>
  <c r="R233" i="19"/>
  <c r="R234" i="19"/>
  <c r="V234" i="19"/>
  <c r="V242" i="19"/>
  <c r="R242" i="19"/>
  <c r="T139" i="19"/>
  <c r="V139" i="19"/>
  <c r="R139" i="19"/>
  <c r="V164" i="19"/>
  <c r="R164" i="19"/>
  <c r="V182" i="19"/>
  <c r="R182" i="19"/>
  <c r="R136" i="19"/>
  <c r="V136" i="19"/>
  <c r="T158" i="7"/>
  <c r="U158" i="7"/>
  <c r="Q158" i="7"/>
  <c r="T159" i="7"/>
  <c r="U159" i="7"/>
  <c r="Q159" i="7"/>
  <c r="Q135" i="7"/>
  <c r="T135" i="7"/>
  <c r="U135" i="7"/>
  <c r="T249" i="7"/>
  <c r="Q249" i="7"/>
  <c r="U249" i="7"/>
  <c r="T226" i="7"/>
  <c r="U226" i="7"/>
  <c r="Q226" i="7"/>
  <c r="T168" i="7"/>
  <c r="U168" i="7"/>
  <c r="Q168" i="7"/>
  <c r="U139" i="7"/>
  <c r="Q139" i="7"/>
  <c r="T139" i="7"/>
  <c r="U183" i="7"/>
  <c r="Q183" i="7"/>
  <c r="T183" i="7"/>
  <c r="U165" i="7"/>
  <c r="Q165" i="7"/>
  <c r="T165" i="7"/>
  <c r="T236" i="7"/>
  <c r="Q236" i="7"/>
  <c r="U236" i="7"/>
  <c r="U197" i="7"/>
  <c r="Q197" i="7"/>
  <c r="T197" i="7"/>
  <c r="T216" i="7"/>
  <c r="Q216" i="7"/>
  <c r="U216" i="7"/>
  <c r="U229" i="7"/>
  <c r="T229" i="7"/>
  <c r="Q229" i="7"/>
  <c r="U188" i="7"/>
  <c r="Q188" i="7"/>
  <c r="T188" i="7"/>
  <c r="Q176" i="7"/>
  <c r="T176" i="7"/>
  <c r="U176" i="7"/>
  <c r="Q180" i="7"/>
  <c r="T180" i="7"/>
  <c r="U180" i="7"/>
  <c r="T232" i="7"/>
  <c r="Q232" i="7"/>
  <c r="U232" i="7"/>
  <c r="V134" i="10"/>
  <c r="R134" i="10"/>
  <c r="Q139" i="19"/>
  <c r="U139" i="19"/>
  <c r="U230" i="19"/>
  <c r="Q230" i="19"/>
  <c r="T230" i="19"/>
  <c r="T218" i="19"/>
  <c r="U218" i="19"/>
  <c r="Q218" i="19"/>
  <c r="U269" i="19"/>
  <c r="T269" i="19"/>
  <c r="Q269" i="19"/>
  <c r="Q152" i="19"/>
  <c r="U152" i="19"/>
  <c r="T152" i="19"/>
  <c r="Q199" i="19"/>
  <c r="T199" i="19"/>
  <c r="U199" i="19"/>
  <c r="T236" i="19"/>
  <c r="U236" i="19"/>
  <c r="Q236" i="19"/>
  <c r="Q184" i="19"/>
  <c r="U184" i="19"/>
  <c r="T184" i="19"/>
  <c r="Q141" i="19"/>
  <c r="U141" i="19"/>
  <c r="Q135" i="19"/>
  <c r="U135" i="19"/>
  <c r="T135" i="19"/>
  <c r="T170" i="19"/>
  <c r="Q170" i="19"/>
  <c r="U170" i="19"/>
  <c r="Q244" i="19"/>
  <c r="T244" i="19"/>
  <c r="U244" i="19"/>
  <c r="U221" i="19"/>
  <c r="T221" i="19"/>
  <c r="Q221" i="19"/>
  <c r="T211" i="19"/>
  <c r="Q211" i="19"/>
  <c r="U211" i="19"/>
  <c r="Q250" i="19"/>
  <c r="T250" i="19"/>
  <c r="U250" i="19"/>
  <c r="Q168" i="19"/>
  <c r="U168" i="19"/>
  <c r="T168" i="19"/>
  <c r="T206" i="19"/>
  <c r="U206" i="19"/>
  <c r="Q206" i="19"/>
  <c r="V139" i="7"/>
  <c r="R139" i="7"/>
  <c r="V244" i="7"/>
  <c r="R244" i="7"/>
  <c r="V153" i="7"/>
  <c r="R153" i="7"/>
  <c r="R214" i="7"/>
  <c r="V214" i="7"/>
  <c r="R247" i="7"/>
  <c r="V247" i="7"/>
  <c r="R154" i="7"/>
  <c r="V154" i="7"/>
  <c r="R164" i="7"/>
  <c r="V164" i="7"/>
  <c r="R194" i="7"/>
  <c r="V194" i="7"/>
  <c r="V224" i="7"/>
  <c r="R224" i="7"/>
  <c r="V258" i="7"/>
  <c r="R258" i="7"/>
  <c r="R197" i="7"/>
  <c r="V197" i="7"/>
  <c r="R178" i="7"/>
  <c r="V178" i="7"/>
  <c r="V142" i="7"/>
  <c r="R142" i="7"/>
  <c r="V243" i="7"/>
  <c r="R243" i="7"/>
  <c r="V248" i="7"/>
  <c r="R248" i="7"/>
  <c r="R269" i="7"/>
  <c r="V269" i="7"/>
  <c r="R219" i="7"/>
  <c r="V219" i="7"/>
  <c r="U163" i="7"/>
  <c r="V8" i="35"/>
  <c r="U192" i="35"/>
  <c r="T254" i="35"/>
  <c r="T179" i="35"/>
  <c r="R134" i="19"/>
  <c r="V134" i="19"/>
  <c r="R139" i="10"/>
  <c r="V139" i="10"/>
  <c r="V270" i="10"/>
  <c r="R270" i="10"/>
  <c r="V265" i="10"/>
  <c r="R265" i="10"/>
  <c r="V150" i="10"/>
  <c r="R150" i="10"/>
  <c r="V208" i="10"/>
  <c r="R208" i="10"/>
  <c r="V155" i="10"/>
  <c r="R155" i="10"/>
  <c r="V145" i="10"/>
  <c r="R145" i="10"/>
  <c r="R202" i="10"/>
  <c r="V202" i="10"/>
  <c r="R260" i="10"/>
  <c r="V260" i="10"/>
  <c r="V209" i="10"/>
  <c r="R209" i="10"/>
  <c r="R142" i="10"/>
  <c r="V142" i="10"/>
  <c r="V250" i="10"/>
  <c r="R250" i="10"/>
  <c r="R220" i="10"/>
  <c r="V220" i="10"/>
  <c r="R137" i="10"/>
  <c r="V137" i="10"/>
  <c r="R233" i="10"/>
  <c r="V233" i="10"/>
  <c r="R216" i="10"/>
  <c r="V216" i="10"/>
  <c r="V238" i="3"/>
  <c r="R238" i="3"/>
  <c r="R183" i="3"/>
  <c r="V183" i="3"/>
  <c r="R262" i="3"/>
  <c r="V262" i="3"/>
  <c r="V182" i="3"/>
  <c r="R182" i="3"/>
  <c r="R159" i="3"/>
  <c r="V159" i="3"/>
  <c r="V257" i="3"/>
  <c r="R257" i="3"/>
  <c r="V210" i="3"/>
  <c r="R210" i="3"/>
  <c r="V192" i="3"/>
  <c r="R192" i="3"/>
  <c r="R186" i="3"/>
  <c r="V186" i="3"/>
  <c r="R174" i="3"/>
  <c r="V174" i="3"/>
  <c r="R138" i="3"/>
  <c r="V138" i="3"/>
  <c r="R267" i="3"/>
  <c r="V267" i="3"/>
  <c r="R218" i="3"/>
  <c r="V218" i="3"/>
  <c r="V208" i="3"/>
  <c r="R208" i="3"/>
  <c r="R224" i="3"/>
  <c r="V224" i="3"/>
  <c r="V239" i="3"/>
  <c r="R239" i="3"/>
  <c r="V253" i="3"/>
  <c r="R253" i="3"/>
  <c r="U261" i="10"/>
  <c r="T261" i="10"/>
  <c r="Q261" i="10"/>
  <c r="U220" i="10"/>
  <c r="T220" i="10"/>
  <c r="Q220" i="10"/>
  <c r="Q194" i="10"/>
  <c r="T194" i="10"/>
  <c r="U194" i="10"/>
  <c r="T189" i="10"/>
  <c r="Q189" i="10"/>
  <c r="U189" i="10"/>
  <c r="U195" i="10"/>
  <c r="Q195" i="10"/>
  <c r="T195" i="10"/>
  <c r="Q160" i="10"/>
  <c r="T160" i="10"/>
  <c r="U160" i="10"/>
  <c r="Q212" i="10"/>
  <c r="U212" i="10"/>
  <c r="T212" i="10"/>
  <c r="Q190" i="10"/>
  <c r="U190" i="10"/>
  <c r="T168" i="10"/>
  <c r="U168" i="10"/>
  <c r="Q168" i="10"/>
  <c r="U174" i="10"/>
  <c r="Q174" i="10"/>
  <c r="T174" i="10"/>
  <c r="Q145" i="10"/>
  <c r="T145" i="10"/>
  <c r="U145" i="10"/>
  <c r="T242" i="10"/>
  <c r="Q242" i="10"/>
  <c r="U242" i="10"/>
  <c r="Q166" i="10"/>
  <c r="U166" i="10"/>
  <c r="U266" i="10"/>
  <c r="Q266" i="10"/>
  <c r="T266" i="10"/>
  <c r="T172" i="10"/>
  <c r="Q172" i="10"/>
  <c r="U172" i="10"/>
  <c r="U207" i="10"/>
  <c r="T207" i="10"/>
  <c r="Q207" i="10"/>
  <c r="Q229" i="10"/>
  <c r="T229" i="10"/>
  <c r="U229" i="10"/>
  <c r="U181" i="3"/>
  <c r="T181" i="3"/>
  <c r="Q181" i="3"/>
  <c r="T180" i="3"/>
  <c r="Q180" i="3"/>
  <c r="U180" i="3"/>
  <c r="U189" i="3"/>
  <c r="T189" i="3"/>
  <c r="Q189" i="3"/>
  <c r="U234" i="3"/>
  <c r="Q234" i="3"/>
  <c r="T234" i="3"/>
  <c r="U251" i="3"/>
  <c r="Q251" i="3"/>
  <c r="T251" i="3"/>
  <c r="Q176" i="3"/>
  <c r="T176" i="3"/>
  <c r="U176" i="3"/>
  <c r="Q214" i="3"/>
  <c r="U214" i="3"/>
  <c r="T214" i="3"/>
  <c r="T207" i="3"/>
  <c r="Q207" i="3"/>
  <c r="U207" i="3"/>
  <c r="U166" i="3"/>
  <c r="Q166" i="3"/>
  <c r="T166" i="3"/>
  <c r="Q212" i="3"/>
  <c r="U212" i="3"/>
  <c r="T212" i="3"/>
  <c r="T140" i="3"/>
  <c r="Q140" i="3"/>
  <c r="U140" i="3"/>
  <c r="U221" i="3"/>
  <c r="Q221" i="3"/>
  <c r="T221" i="3"/>
  <c r="U156" i="3"/>
  <c r="Q156" i="3"/>
  <c r="T156" i="3"/>
  <c r="U178" i="3"/>
  <c r="Q178" i="3"/>
  <c r="T178" i="3"/>
  <c r="U184" i="3"/>
  <c r="T184" i="3"/>
  <c r="Q184" i="3"/>
  <c r="Q192" i="3"/>
  <c r="U192" i="3"/>
  <c r="T192" i="3"/>
  <c r="U153" i="3"/>
  <c r="Q153" i="3"/>
  <c r="T153" i="3"/>
  <c r="V160" i="19"/>
  <c r="R160" i="19"/>
  <c r="V179" i="19"/>
  <c r="R179" i="19"/>
  <c r="V197" i="19"/>
  <c r="R197" i="19"/>
  <c r="R238" i="19"/>
  <c r="V238" i="19"/>
  <c r="R255" i="19"/>
  <c r="V255" i="19"/>
  <c r="V195" i="19"/>
  <c r="R195" i="19"/>
  <c r="V221" i="19"/>
  <c r="R221" i="19"/>
  <c r="V219" i="19"/>
  <c r="R219" i="19"/>
  <c r="V266" i="19"/>
  <c r="R266" i="19"/>
  <c r="R208" i="19"/>
  <c r="V208" i="19"/>
  <c r="V246" i="19"/>
  <c r="R246" i="19"/>
  <c r="V256" i="19"/>
  <c r="R256" i="19"/>
  <c r="V260" i="19"/>
  <c r="R260" i="19"/>
  <c r="V253" i="19"/>
  <c r="R253" i="19"/>
  <c r="V171" i="19"/>
  <c r="R171" i="19"/>
  <c r="V192" i="19"/>
  <c r="R192" i="19"/>
  <c r="R172" i="19"/>
  <c r="V172" i="19"/>
  <c r="U270" i="7"/>
  <c r="Q270" i="7"/>
  <c r="T270" i="7"/>
  <c r="U207" i="7"/>
  <c r="Q207" i="7"/>
  <c r="T207" i="7"/>
  <c r="U162" i="7"/>
  <c r="Q162" i="7"/>
  <c r="T162" i="7"/>
  <c r="U227" i="7"/>
  <c r="T227" i="7"/>
  <c r="Q227" i="7"/>
  <c r="U161" i="7"/>
  <c r="Q161" i="7"/>
  <c r="T161" i="7"/>
  <c r="Q265" i="7"/>
  <c r="T265" i="7"/>
  <c r="U265" i="7"/>
  <c r="T215" i="7"/>
  <c r="Q215" i="7"/>
  <c r="U215" i="7"/>
  <c r="U142" i="7"/>
  <c r="Q142" i="7"/>
  <c r="T142" i="7"/>
  <c r="U146" i="7"/>
  <c r="Q146" i="7"/>
  <c r="T146" i="7"/>
  <c r="U160" i="7"/>
  <c r="Q160" i="7"/>
  <c r="T160" i="7"/>
  <c r="Q137" i="7"/>
  <c r="T137" i="7"/>
  <c r="U137" i="7"/>
  <c r="U201" i="7"/>
  <c r="Q201" i="7"/>
  <c r="T201" i="7"/>
  <c r="U239" i="7"/>
  <c r="Q239" i="7"/>
  <c r="T239" i="7"/>
  <c r="U172" i="7"/>
  <c r="Q172" i="7"/>
  <c r="T172" i="7"/>
  <c r="U257" i="7"/>
  <c r="Q257" i="7"/>
  <c r="T257" i="7"/>
  <c r="U195" i="7"/>
  <c r="Q195" i="7"/>
  <c r="T195" i="7"/>
  <c r="U157" i="7"/>
  <c r="Q157" i="7"/>
  <c r="T157" i="7"/>
  <c r="V134" i="7"/>
  <c r="R134" i="7"/>
  <c r="U192" i="19"/>
  <c r="Q192" i="19"/>
  <c r="T192" i="19"/>
  <c r="T251" i="19"/>
  <c r="U251" i="19"/>
  <c r="Q251" i="19"/>
  <c r="Q140" i="19"/>
  <c r="U140" i="19"/>
  <c r="T140" i="19"/>
  <c r="U240" i="19"/>
  <c r="Q240" i="19"/>
  <c r="T240" i="19"/>
  <c r="U235" i="19"/>
  <c r="Q235" i="19"/>
  <c r="T235" i="19"/>
  <c r="Q219" i="19"/>
  <c r="T219" i="19"/>
  <c r="U219" i="19"/>
  <c r="U173" i="19"/>
  <c r="Q173" i="19"/>
  <c r="T173" i="19"/>
  <c r="T161" i="19"/>
  <c r="U161" i="19"/>
  <c r="Q161" i="19"/>
  <c r="Q148" i="19"/>
  <c r="T148" i="19"/>
  <c r="U148" i="19"/>
  <c r="U231" i="19"/>
  <c r="Q231" i="19"/>
  <c r="T231" i="19"/>
  <c r="T214" i="19"/>
  <c r="U214" i="19"/>
  <c r="Q214" i="19"/>
  <c r="Q137" i="19"/>
  <c r="U137" i="19"/>
  <c r="U238" i="19"/>
  <c r="Q238" i="19"/>
  <c r="T238" i="19"/>
  <c r="Q153" i="19"/>
  <c r="U153" i="19"/>
  <c r="T153" i="19"/>
  <c r="U182" i="19"/>
  <c r="T182" i="19"/>
  <c r="Q182" i="19"/>
  <c r="T267" i="19"/>
  <c r="U267" i="19"/>
  <c r="Q267" i="19"/>
  <c r="T167" i="19"/>
  <c r="U167" i="19"/>
  <c r="Q167" i="19"/>
  <c r="U134" i="10"/>
  <c r="Q134" i="10"/>
  <c r="T134" i="10"/>
  <c r="R180" i="7"/>
  <c r="V180" i="7"/>
  <c r="R184" i="7"/>
  <c r="V184" i="7"/>
  <c r="R172" i="7"/>
  <c r="V172" i="7"/>
  <c r="R176" i="7"/>
  <c r="V176" i="7"/>
  <c r="R210" i="7"/>
  <c r="V210" i="7"/>
  <c r="R218" i="7"/>
  <c r="V218" i="7"/>
  <c r="V227" i="7"/>
  <c r="R227" i="7"/>
  <c r="V231" i="7"/>
  <c r="R231" i="7"/>
  <c r="R159" i="7"/>
  <c r="V159" i="7"/>
  <c r="R186" i="7"/>
  <c r="V186" i="7"/>
  <c r="V260" i="7"/>
  <c r="R260" i="7"/>
  <c r="R160" i="7"/>
  <c r="V160" i="7"/>
  <c r="R189" i="7"/>
  <c r="V189" i="7"/>
  <c r="V240" i="7"/>
  <c r="R240" i="7"/>
  <c r="R200" i="7"/>
  <c r="V200" i="7"/>
  <c r="R161" i="7"/>
  <c r="V161" i="7"/>
  <c r="R192" i="7"/>
  <c r="V192" i="7"/>
  <c r="T163" i="7"/>
  <c r="U159" i="10"/>
  <c r="V147" i="39"/>
  <c r="R147" i="39"/>
  <c r="R193" i="39"/>
  <c r="V193" i="39"/>
  <c r="V260" i="39"/>
  <c r="R260" i="39"/>
  <c r="R247" i="39"/>
  <c r="V247" i="39"/>
  <c r="V264" i="39"/>
  <c r="R264" i="39"/>
  <c r="R135" i="39"/>
  <c r="V135" i="39"/>
  <c r="V246" i="39"/>
  <c r="R246" i="39"/>
  <c r="V223" i="39"/>
  <c r="R223" i="39"/>
  <c r="V190" i="39"/>
  <c r="R190" i="39"/>
  <c r="R262" i="39"/>
  <c r="V262" i="39"/>
  <c r="V245" i="32"/>
  <c r="R245" i="32"/>
  <c r="R254" i="32"/>
  <c r="V254" i="32"/>
  <c r="V157" i="32"/>
  <c r="R157" i="32"/>
  <c r="V266" i="32"/>
  <c r="R266" i="32"/>
  <c r="V154" i="32"/>
  <c r="R154" i="32"/>
  <c r="V229" i="32"/>
  <c r="R229" i="32"/>
  <c r="V150" i="32"/>
  <c r="R150" i="32"/>
  <c r="T244" i="32"/>
  <c r="V244" i="32"/>
  <c r="R244" i="32"/>
  <c r="V143" i="32"/>
  <c r="R143" i="32"/>
  <c r="V218" i="32"/>
  <c r="R218" i="32"/>
  <c r="U263" i="32"/>
  <c r="Q263" i="32"/>
  <c r="T263" i="32"/>
  <c r="U161" i="32"/>
  <c r="Q161" i="32"/>
  <c r="T161" i="32"/>
  <c r="Q180" i="32"/>
  <c r="T180" i="32"/>
  <c r="U180" i="32"/>
  <c r="U210" i="32"/>
  <c r="Q210" i="32"/>
  <c r="T210" i="32"/>
  <c r="Q157" i="32"/>
  <c r="T157" i="32"/>
  <c r="U157" i="32"/>
  <c r="Q270" i="32"/>
  <c r="T270" i="32"/>
  <c r="U270" i="32"/>
  <c r="T251" i="32"/>
  <c r="Q251" i="32"/>
  <c r="U251" i="32"/>
  <c r="Q242" i="32"/>
  <c r="U242" i="32"/>
  <c r="T242" i="32"/>
  <c r="T163" i="32"/>
  <c r="U163" i="32"/>
  <c r="Q163" i="32"/>
  <c r="T231" i="32"/>
  <c r="U231" i="32"/>
  <c r="Q231" i="32"/>
  <c r="T156" i="32"/>
  <c r="Q156" i="32"/>
  <c r="U156" i="32"/>
  <c r="U191" i="32"/>
  <c r="Q191" i="32"/>
  <c r="T191" i="32"/>
  <c r="Q166" i="23"/>
  <c r="U166" i="23"/>
  <c r="T166" i="23"/>
  <c r="T164" i="23"/>
  <c r="U164" i="23"/>
  <c r="Q164" i="23"/>
  <c r="T160" i="23"/>
  <c r="Q160" i="23"/>
  <c r="U160" i="23"/>
  <c r="T264" i="23"/>
  <c r="U264" i="23"/>
  <c r="Q264" i="23"/>
  <c r="Q207" i="23"/>
  <c r="T207" i="23"/>
  <c r="U207" i="23"/>
  <c r="Q188" i="23"/>
  <c r="U188" i="23"/>
  <c r="T188" i="23"/>
  <c r="Q167" i="23"/>
  <c r="T167" i="23"/>
  <c r="U167" i="23"/>
  <c r="U257" i="23"/>
  <c r="Q257" i="23"/>
  <c r="T257" i="23"/>
  <c r="T244" i="23"/>
  <c r="U244" i="23"/>
  <c r="Q244" i="23"/>
  <c r="Q192" i="23"/>
  <c r="U192" i="23"/>
  <c r="T202" i="23"/>
  <c r="Q202" i="23"/>
  <c r="U202" i="23"/>
  <c r="R253" i="30"/>
  <c r="V253" i="30"/>
  <c r="R202" i="30"/>
  <c r="V202" i="30"/>
  <c r="V148" i="30"/>
  <c r="R148" i="30"/>
  <c r="V160" i="30"/>
  <c r="R160" i="30"/>
  <c r="V209" i="30"/>
  <c r="R209" i="30"/>
  <c r="V151" i="30"/>
  <c r="R151" i="30"/>
  <c r="R270" i="30"/>
  <c r="V270" i="30"/>
  <c r="R230" i="30"/>
  <c r="V230" i="30"/>
  <c r="R158" i="30"/>
  <c r="V158" i="30"/>
  <c r="R267" i="30"/>
  <c r="V267" i="30"/>
  <c r="T262" i="30"/>
  <c r="U262" i="30"/>
  <c r="Q262" i="30"/>
  <c r="U160" i="30"/>
  <c r="T160" i="30"/>
  <c r="Q160" i="30"/>
  <c r="U146" i="30"/>
  <c r="Q146" i="30"/>
  <c r="T146" i="30"/>
  <c r="T229" i="30"/>
  <c r="U229" i="30"/>
  <c r="Q229" i="30"/>
  <c r="U254" i="30"/>
  <c r="Q254" i="30"/>
  <c r="T254" i="30"/>
  <c r="T135" i="30"/>
  <c r="U135" i="30"/>
  <c r="Q135" i="30"/>
  <c r="Q186" i="30"/>
  <c r="T186" i="30"/>
  <c r="U186" i="30"/>
  <c r="U231" i="30"/>
  <c r="Q231" i="30"/>
  <c r="T231" i="30"/>
  <c r="T157" i="30"/>
  <c r="Q157" i="30"/>
  <c r="U157" i="30"/>
  <c r="T156" i="30"/>
  <c r="U156" i="30"/>
  <c r="Q156" i="30"/>
  <c r="U188" i="30"/>
  <c r="Q188" i="30"/>
  <c r="T188" i="30"/>
  <c r="U134" i="30"/>
  <c r="T134" i="30"/>
  <c r="Q134" i="30"/>
  <c r="V194" i="24"/>
  <c r="R194" i="24"/>
  <c r="V260" i="24"/>
  <c r="R260" i="24"/>
  <c r="R151" i="24"/>
  <c r="V151" i="24"/>
  <c r="V233" i="24"/>
  <c r="R233" i="24"/>
  <c r="R270" i="24"/>
  <c r="V270" i="24"/>
  <c r="V214" i="24"/>
  <c r="R214" i="24"/>
  <c r="R240" i="24"/>
  <c r="V240" i="24"/>
  <c r="R199" i="24"/>
  <c r="V199" i="24"/>
  <c r="R212" i="24"/>
  <c r="V212" i="24"/>
  <c r="R191" i="24"/>
  <c r="V191" i="24"/>
  <c r="R201" i="24"/>
  <c r="V201" i="24"/>
  <c r="U249" i="14"/>
  <c r="Q249" i="14"/>
  <c r="T249" i="14"/>
  <c r="Q230" i="14"/>
  <c r="T230" i="14"/>
  <c r="U230" i="14"/>
  <c r="U239" i="14"/>
  <c r="Q239" i="14"/>
  <c r="T239" i="14"/>
  <c r="U153" i="14"/>
  <c r="Q153" i="14"/>
  <c r="T153" i="14"/>
  <c r="Q168" i="14"/>
  <c r="T168" i="14"/>
  <c r="U168" i="14"/>
  <c r="T171" i="14"/>
  <c r="U171" i="14"/>
  <c r="Q171" i="14"/>
  <c r="U208" i="14"/>
  <c r="Q208" i="14"/>
  <c r="T208" i="14"/>
  <c r="U191" i="14"/>
  <c r="Q191" i="14"/>
  <c r="T191" i="14"/>
  <c r="T261" i="14"/>
  <c r="U261" i="14"/>
  <c r="Q261" i="14"/>
  <c r="U234" i="14"/>
  <c r="Q234" i="14"/>
  <c r="T234" i="14"/>
  <c r="V160" i="20"/>
  <c r="R160" i="20"/>
  <c r="R260" i="20"/>
  <c r="V260" i="20"/>
  <c r="V187" i="20"/>
  <c r="R187" i="20"/>
  <c r="V175" i="20"/>
  <c r="R175" i="20"/>
  <c r="R212" i="20"/>
  <c r="V212" i="20"/>
  <c r="R229" i="20"/>
  <c r="V229" i="20"/>
  <c r="V148" i="20"/>
  <c r="R148" i="20"/>
  <c r="V263" i="20"/>
  <c r="R263" i="20"/>
  <c r="R200" i="20"/>
  <c r="V200" i="20"/>
  <c r="V196" i="20"/>
  <c r="R196" i="20"/>
  <c r="V204" i="20"/>
  <c r="R204" i="20"/>
  <c r="R220" i="20"/>
  <c r="V220" i="20"/>
  <c r="T135" i="24"/>
  <c r="Q135" i="24"/>
  <c r="U135" i="24"/>
  <c r="T235" i="24"/>
  <c r="Q235" i="24"/>
  <c r="U235" i="24"/>
  <c r="T226" i="24"/>
  <c r="U226" i="24"/>
  <c r="Q226" i="24"/>
  <c r="Q245" i="24"/>
  <c r="T245" i="24"/>
  <c r="U245" i="24"/>
  <c r="T260" i="24"/>
  <c r="U260" i="24"/>
  <c r="Q260" i="24"/>
  <c r="U182" i="24"/>
  <c r="Q182" i="24"/>
  <c r="T182" i="24"/>
  <c r="T171" i="24"/>
  <c r="Q171" i="24"/>
  <c r="U171" i="24"/>
  <c r="U266" i="24"/>
  <c r="Q266" i="24"/>
  <c r="T266" i="24"/>
  <c r="T152" i="24"/>
  <c r="U152" i="24"/>
  <c r="Q152" i="24"/>
  <c r="U144" i="24"/>
  <c r="Q144" i="24"/>
  <c r="T144" i="24"/>
  <c r="Q140" i="24"/>
  <c r="T140" i="24"/>
  <c r="U140" i="24"/>
  <c r="T155" i="24"/>
  <c r="Q155" i="24"/>
  <c r="U155" i="24"/>
  <c r="V253" i="26"/>
  <c r="R253" i="26"/>
  <c r="V161" i="26"/>
  <c r="R161" i="26"/>
  <c r="V171" i="26"/>
  <c r="R171" i="26"/>
  <c r="R166" i="26"/>
  <c r="V166" i="26"/>
  <c r="V155" i="26"/>
  <c r="R155" i="26"/>
  <c r="V143" i="26"/>
  <c r="R143" i="26"/>
  <c r="V205" i="26"/>
  <c r="R205" i="26"/>
  <c r="V266" i="26"/>
  <c r="R266" i="26"/>
  <c r="R147" i="26"/>
  <c r="V147" i="26"/>
  <c r="V154" i="26"/>
  <c r="R154" i="26"/>
  <c r="V183" i="26"/>
  <c r="R183" i="26"/>
  <c r="V181" i="26"/>
  <c r="R181" i="26"/>
  <c r="R175" i="26"/>
  <c r="V175" i="26"/>
  <c r="V173" i="38"/>
  <c r="R173" i="38"/>
  <c r="R212" i="38"/>
  <c r="V212" i="38"/>
  <c r="V247" i="38"/>
  <c r="R247" i="38"/>
  <c r="V207" i="38"/>
  <c r="R207" i="38"/>
  <c r="R249" i="38"/>
  <c r="V249" i="38"/>
  <c r="V236" i="38"/>
  <c r="R236" i="38"/>
  <c r="R257" i="38"/>
  <c r="V257" i="38"/>
  <c r="R269" i="38"/>
  <c r="V269" i="38"/>
  <c r="V159" i="38"/>
  <c r="R159" i="38"/>
  <c r="R156" i="38"/>
  <c r="V156" i="38"/>
  <c r="R262" i="38"/>
  <c r="V262" i="38"/>
  <c r="U267" i="39"/>
  <c r="Q267" i="39"/>
  <c r="T267" i="39"/>
  <c r="T186" i="39"/>
  <c r="Q186" i="39"/>
  <c r="U186" i="39"/>
  <c r="U174" i="39"/>
  <c r="T174" i="39"/>
  <c r="Q174" i="39"/>
  <c r="T237" i="39"/>
  <c r="Q237" i="39"/>
  <c r="U237" i="39"/>
  <c r="U257" i="39"/>
  <c r="Q257" i="39"/>
  <c r="T257" i="39"/>
  <c r="Q178" i="39"/>
  <c r="T178" i="39"/>
  <c r="U178" i="39"/>
  <c r="T264" i="39"/>
  <c r="U264" i="39"/>
  <c r="Q264" i="39"/>
  <c r="U227" i="39"/>
  <c r="Q227" i="39"/>
  <c r="T227" i="39"/>
  <c r="Q182" i="39"/>
  <c r="U182" i="39"/>
  <c r="T182" i="39"/>
  <c r="Q258" i="39"/>
  <c r="T258" i="39"/>
  <c r="U258" i="39"/>
  <c r="T233" i="39"/>
  <c r="Q233" i="39"/>
  <c r="U233" i="39"/>
  <c r="Q158" i="39"/>
  <c r="T158" i="39"/>
  <c r="U158" i="39"/>
  <c r="V144" i="29"/>
  <c r="R144" i="29"/>
  <c r="R168" i="29"/>
  <c r="V168" i="29"/>
  <c r="V164" i="29"/>
  <c r="R164" i="29"/>
  <c r="R178" i="29"/>
  <c r="V178" i="29"/>
  <c r="R213" i="29"/>
  <c r="V213" i="29"/>
  <c r="V174" i="29"/>
  <c r="R174" i="29"/>
  <c r="R264" i="29"/>
  <c r="V264" i="29"/>
  <c r="V212" i="29"/>
  <c r="R212" i="29"/>
  <c r="V166" i="29"/>
  <c r="R166" i="29"/>
  <c r="R239" i="29"/>
  <c r="V239" i="29"/>
  <c r="V263" i="29"/>
  <c r="R263" i="29"/>
  <c r="U204" i="26"/>
  <c r="T204" i="26"/>
  <c r="Q204" i="26"/>
  <c r="U231" i="26"/>
  <c r="Q231" i="26"/>
  <c r="T231" i="26"/>
  <c r="U256" i="26"/>
  <c r="T256" i="26"/>
  <c r="Q256" i="26"/>
  <c r="Q198" i="26"/>
  <c r="T198" i="26"/>
  <c r="U198" i="26"/>
  <c r="T179" i="26"/>
  <c r="Q179" i="26"/>
  <c r="U179" i="26"/>
  <c r="T267" i="26"/>
  <c r="U267" i="26"/>
  <c r="Q267" i="26"/>
  <c r="T233" i="26"/>
  <c r="Q233" i="26"/>
  <c r="U233" i="26"/>
  <c r="T173" i="26"/>
  <c r="U173" i="26"/>
  <c r="Q173" i="26"/>
  <c r="T162" i="26"/>
  <c r="U162" i="26"/>
  <c r="Q162" i="26"/>
  <c r="Q172" i="26"/>
  <c r="U172" i="26"/>
  <c r="T172" i="26"/>
  <c r="T245" i="26"/>
  <c r="Q245" i="26"/>
  <c r="U245" i="26"/>
  <c r="U249" i="31"/>
  <c r="T249" i="31"/>
  <c r="Q249" i="31"/>
  <c r="U191" i="31"/>
  <c r="T191" i="31"/>
  <c r="Q191" i="31"/>
  <c r="T185" i="31"/>
  <c r="U185" i="31"/>
  <c r="Q185" i="31"/>
  <c r="U170" i="31"/>
  <c r="Q170" i="31"/>
  <c r="T170" i="31"/>
  <c r="Q186" i="31"/>
  <c r="T186" i="31"/>
  <c r="U186" i="31"/>
  <c r="U270" i="31"/>
  <c r="Q270" i="31"/>
  <c r="T270" i="31"/>
  <c r="U165" i="31"/>
  <c r="T165" i="31"/>
  <c r="Q165" i="31"/>
  <c r="T247" i="31"/>
  <c r="U247" i="31"/>
  <c r="Q247" i="31"/>
  <c r="U256" i="31"/>
  <c r="T256" i="31"/>
  <c r="Q256" i="31"/>
  <c r="Q189" i="31"/>
  <c r="U189" i="31"/>
  <c r="T189" i="31"/>
  <c r="T155" i="31"/>
  <c r="Q155" i="31"/>
  <c r="U155" i="31"/>
  <c r="R221" i="22"/>
  <c r="V221" i="22"/>
  <c r="R171" i="22"/>
  <c r="V171" i="22"/>
  <c r="V155" i="22"/>
  <c r="R155" i="22"/>
  <c r="V229" i="22"/>
  <c r="R229" i="22"/>
  <c r="V168" i="22"/>
  <c r="R168" i="22"/>
  <c r="R148" i="22"/>
  <c r="V148" i="22"/>
  <c r="V172" i="22"/>
  <c r="R172" i="22"/>
  <c r="T251" i="22"/>
  <c r="V251" i="22"/>
  <c r="R251" i="22"/>
  <c r="R270" i="22"/>
  <c r="V270" i="22"/>
  <c r="R219" i="22"/>
  <c r="V219" i="22"/>
  <c r="V259" i="22"/>
  <c r="R259" i="22"/>
  <c r="R193" i="14"/>
  <c r="V193" i="14"/>
  <c r="V151" i="14"/>
  <c r="R151" i="14"/>
  <c r="R140" i="14"/>
  <c r="V140" i="14"/>
  <c r="V165" i="14"/>
  <c r="R165" i="14"/>
  <c r="V250" i="14"/>
  <c r="R250" i="14"/>
  <c r="V157" i="14"/>
  <c r="R157" i="14"/>
  <c r="V145" i="14"/>
  <c r="R145" i="14"/>
  <c r="V244" i="14"/>
  <c r="R244" i="14"/>
  <c r="V169" i="14"/>
  <c r="R169" i="14"/>
  <c r="V249" i="14"/>
  <c r="R249" i="14"/>
  <c r="V265" i="14"/>
  <c r="R265" i="14"/>
  <c r="Q267" i="18"/>
  <c r="T267" i="18"/>
  <c r="U267" i="18"/>
  <c r="U265" i="18"/>
  <c r="Q265" i="18"/>
  <c r="T265" i="18"/>
  <c r="U223" i="18"/>
  <c r="Q223" i="18"/>
  <c r="T223" i="18"/>
  <c r="U166" i="18"/>
  <c r="Q166" i="18"/>
  <c r="T166" i="18"/>
  <c r="Q235" i="18"/>
  <c r="T235" i="18"/>
  <c r="U235" i="18"/>
  <c r="T142" i="18"/>
  <c r="U142" i="18"/>
  <c r="Q142" i="18"/>
  <c r="U194" i="18"/>
  <c r="Q194" i="18"/>
  <c r="T194" i="18"/>
  <c r="Q197" i="18"/>
  <c r="U197" i="18"/>
  <c r="T197" i="18"/>
  <c r="Q221" i="18"/>
  <c r="T221" i="18"/>
  <c r="U221" i="18"/>
  <c r="U215" i="18"/>
  <c r="Q215" i="18"/>
  <c r="T215" i="18"/>
  <c r="U158" i="18"/>
  <c r="Q158" i="18"/>
  <c r="T158" i="18"/>
  <c r="Q241" i="38"/>
  <c r="T241" i="38"/>
  <c r="U241" i="38"/>
  <c r="U237" i="38"/>
  <c r="Q237" i="38"/>
  <c r="T237" i="38"/>
  <c r="U206" i="38"/>
  <c r="T206" i="38"/>
  <c r="Q206" i="38"/>
  <c r="Q253" i="38"/>
  <c r="T253" i="38"/>
  <c r="U253" i="38"/>
  <c r="Q139" i="38"/>
  <c r="U139" i="38"/>
  <c r="T139" i="38"/>
  <c r="T252" i="38"/>
  <c r="U252" i="38"/>
  <c r="Q252" i="38"/>
  <c r="T247" i="38"/>
  <c r="U247" i="38"/>
  <c r="Q247" i="38"/>
  <c r="Q239" i="38"/>
  <c r="U239" i="38"/>
  <c r="T239" i="38"/>
  <c r="T166" i="38"/>
  <c r="Q166" i="38"/>
  <c r="U166" i="38"/>
  <c r="Q229" i="38"/>
  <c r="T229" i="38"/>
  <c r="U229" i="38"/>
  <c r="U192" i="38"/>
  <c r="Q192" i="38"/>
  <c r="T192" i="38"/>
  <c r="R184" i="23"/>
  <c r="V184" i="23"/>
  <c r="R180" i="23"/>
  <c r="V180" i="23"/>
  <c r="V211" i="23"/>
  <c r="R211" i="23"/>
  <c r="R208" i="23"/>
  <c r="V208" i="23"/>
  <c r="R234" i="23"/>
  <c r="V234" i="23"/>
  <c r="T266" i="23"/>
  <c r="V266" i="23"/>
  <c r="R266" i="23"/>
  <c r="V257" i="23"/>
  <c r="R257" i="23"/>
  <c r="V197" i="23"/>
  <c r="R197" i="23"/>
  <c r="V146" i="23"/>
  <c r="R146" i="23"/>
  <c r="R160" i="23"/>
  <c r="V160" i="23"/>
  <c r="R203" i="23"/>
  <c r="V203" i="23"/>
  <c r="R235" i="23"/>
  <c r="V235" i="23"/>
  <c r="V265" i="25"/>
  <c r="R265" i="25"/>
  <c r="V166" i="25"/>
  <c r="R166" i="25"/>
  <c r="V187" i="25"/>
  <c r="R187" i="25"/>
  <c r="R195" i="25"/>
  <c r="V195" i="25"/>
  <c r="V243" i="25"/>
  <c r="R243" i="25"/>
  <c r="R247" i="25"/>
  <c r="V247" i="25"/>
  <c r="V181" i="25"/>
  <c r="R181" i="25"/>
  <c r="V229" i="25"/>
  <c r="R229" i="25"/>
  <c r="R249" i="25"/>
  <c r="V249" i="25"/>
  <c r="R139" i="25"/>
  <c r="V139" i="25"/>
  <c r="R240" i="25"/>
  <c r="V240" i="25"/>
  <c r="R196" i="25"/>
  <c r="V196" i="25"/>
  <c r="Q194" i="25"/>
  <c r="T194" i="25"/>
  <c r="U194" i="25"/>
  <c r="T183" i="25"/>
  <c r="U183" i="25"/>
  <c r="Q183" i="25"/>
  <c r="U250" i="25"/>
  <c r="Q250" i="25"/>
  <c r="T250" i="25"/>
  <c r="T169" i="25"/>
  <c r="U169" i="25"/>
  <c r="Q169" i="25"/>
  <c r="T233" i="25"/>
  <c r="U233" i="25"/>
  <c r="Q233" i="25"/>
  <c r="Q210" i="25"/>
  <c r="T210" i="25"/>
  <c r="U210" i="25"/>
  <c r="U195" i="25"/>
  <c r="Q195" i="25"/>
  <c r="T195" i="25"/>
  <c r="U209" i="25"/>
  <c r="Q209" i="25"/>
  <c r="T209" i="25"/>
  <c r="U193" i="25"/>
  <c r="T193" i="25"/>
  <c r="Q193" i="25"/>
  <c r="U262" i="25"/>
  <c r="Q262" i="25"/>
  <c r="T262" i="25"/>
  <c r="Q184" i="25"/>
  <c r="U184" i="25"/>
  <c r="T184" i="25"/>
  <c r="T207" i="20"/>
  <c r="U207" i="20"/>
  <c r="Q207" i="20"/>
  <c r="U148" i="20"/>
  <c r="Q148" i="20"/>
  <c r="T148" i="20"/>
  <c r="Q157" i="20"/>
  <c r="U157" i="20"/>
  <c r="T157" i="20"/>
  <c r="U199" i="20"/>
  <c r="T199" i="20"/>
  <c r="Q199" i="20"/>
  <c r="T229" i="20"/>
  <c r="U229" i="20"/>
  <c r="Q229" i="20"/>
  <c r="T247" i="20"/>
  <c r="Q247" i="20"/>
  <c r="U247" i="20"/>
  <c r="T242" i="20"/>
  <c r="U242" i="20"/>
  <c r="Q242" i="20"/>
  <c r="U246" i="20"/>
  <c r="Q246" i="20"/>
  <c r="T246" i="20"/>
  <c r="T196" i="20"/>
  <c r="U196" i="20"/>
  <c r="Q196" i="20"/>
  <c r="Q135" i="20"/>
  <c r="U135" i="20"/>
  <c r="T135" i="20"/>
  <c r="T211" i="20"/>
  <c r="U211" i="20"/>
  <c r="Q211" i="20"/>
  <c r="U218" i="20"/>
  <c r="Q218" i="20"/>
  <c r="T218" i="20"/>
  <c r="U270" i="29"/>
  <c r="Q270" i="29"/>
  <c r="T270" i="29"/>
  <c r="T201" i="29"/>
  <c r="U201" i="29"/>
  <c r="Q201" i="29"/>
  <c r="U207" i="29"/>
  <c r="T207" i="29"/>
  <c r="Q207" i="29"/>
  <c r="Q153" i="29"/>
  <c r="T153" i="29"/>
  <c r="U153" i="29"/>
  <c r="Q190" i="29"/>
  <c r="U190" i="29"/>
  <c r="T190" i="29"/>
  <c r="Q234" i="29"/>
  <c r="T234" i="29"/>
  <c r="U234" i="29"/>
  <c r="Q213" i="29"/>
  <c r="U213" i="29"/>
  <c r="T213" i="29"/>
  <c r="U171" i="29"/>
  <c r="Q171" i="29"/>
  <c r="T171" i="29"/>
  <c r="U162" i="29"/>
  <c r="Q162" i="29"/>
  <c r="T162" i="29"/>
  <c r="Q268" i="29"/>
  <c r="U268" i="29"/>
  <c r="T268" i="29"/>
  <c r="U178" i="29"/>
  <c r="Q178" i="29"/>
  <c r="T178" i="29"/>
  <c r="V162" i="31"/>
  <c r="R162" i="31"/>
  <c r="V184" i="31"/>
  <c r="R184" i="31"/>
  <c r="V250" i="31"/>
  <c r="R250" i="31"/>
  <c r="V199" i="31"/>
  <c r="R199" i="31"/>
  <c r="V253" i="31"/>
  <c r="R253" i="31"/>
  <c r="V174" i="31"/>
  <c r="R174" i="31"/>
  <c r="R224" i="31"/>
  <c r="V224" i="31"/>
  <c r="V252" i="31"/>
  <c r="R252" i="31"/>
  <c r="R163" i="31"/>
  <c r="V163" i="31"/>
  <c r="R164" i="31"/>
  <c r="V164" i="31"/>
  <c r="V155" i="31"/>
  <c r="R155" i="31"/>
  <c r="R150" i="31"/>
  <c r="V150" i="31"/>
  <c r="V239" i="18"/>
  <c r="R239" i="18"/>
  <c r="V156" i="18"/>
  <c r="R156" i="18"/>
  <c r="R269" i="18"/>
  <c r="V269" i="18"/>
  <c r="V174" i="18"/>
  <c r="R174" i="18"/>
  <c r="R220" i="18"/>
  <c r="V220" i="18"/>
  <c r="R208" i="18"/>
  <c r="V208" i="18"/>
  <c r="V149" i="18"/>
  <c r="R149" i="18"/>
  <c r="V207" i="18"/>
  <c r="R207" i="18"/>
  <c r="R245" i="18"/>
  <c r="V245" i="18"/>
  <c r="V151" i="18"/>
  <c r="R151" i="18"/>
  <c r="R241" i="18"/>
  <c r="V241" i="18"/>
  <c r="Q264" i="22"/>
  <c r="T264" i="22"/>
  <c r="U264" i="22"/>
  <c r="T184" i="22"/>
  <c r="U184" i="22"/>
  <c r="Q184" i="22"/>
  <c r="Q267" i="22"/>
  <c r="T267" i="22"/>
  <c r="U267" i="22"/>
  <c r="U172" i="22"/>
  <c r="T172" i="22"/>
  <c r="Q172" i="22"/>
  <c r="U209" i="22"/>
  <c r="Q209" i="22"/>
  <c r="T209" i="22"/>
  <c r="Q238" i="22"/>
  <c r="T238" i="22"/>
  <c r="U238" i="22"/>
  <c r="T162" i="22"/>
  <c r="Q162" i="22"/>
  <c r="U162" i="22"/>
  <c r="U250" i="22"/>
  <c r="Q250" i="22"/>
  <c r="T250" i="22"/>
  <c r="Q200" i="22"/>
  <c r="T200" i="22"/>
  <c r="U200" i="22"/>
  <c r="Q159" i="22"/>
  <c r="T159" i="22"/>
  <c r="U159" i="22"/>
  <c r="T213" i="22"/>
  <c r="U213" i="22"/>
  <c r="Q213" i="22"/>
  <c r="Q176" i="22"/>
  <c r="U176" i="22"/>
  <c r="U3" i="20"/>
  <c r="R3" i="32"/>
  <c r="V9" i="35"/>
  <c r="U257" i="35"/>
  <c r="V205" i="39"/>
  <c r="R205" i="39"/>
  <c r="V225" i="39"/>
  <c r="R225" i="39"/>
  <c r="R267" i="39"/>
  <c r="V267" i="39"/>
  <c r="V201" i="39"/>
  <c r="R201" i="39"/>
  <c r="V212" i="39"/>
  <c r="R212" i="39"/>
  <c r="V192" i="39"/>
  <c r="R192" i="39"/>
  <c r="V251" i="39"/>
  <c r="R251" i="39"/>
  <c r="R169" i="39"/>
  <c r="V169" i="39"/>
  <c r="V137" i="39"/>
  <c r="R137" i="39"/>
  <c r="V200" i="39"/>
  <c r="R200" i="39"/>
  <c r="R148" i="39"/>
  <c r="V148" i="39"/>
  <c r="R194" i="39"/>
  <c r="V194" i="39"/>
  <c r="V269" i="39"/>
  <c r="R269" i="39"/>
  <c r="R149" i="39"/>
  <c r="V149" i="39"/>
  <c r="V226" i="39"/>
  <c r="R226" i="39"/>
  <c r="V265" i="39"/>
  <c r="R265" i="39"/>
  <c r="R187" i="39"/>
  <c r="V187" i="39"/>
  <c r="R151" i="39"/>
  <c r="V151" i="39"/>
  <c r="V188" i="39"/>
  <c r="R188" i="39"/>
  <c r="V210" i="39"/>
  <c r="R210" i="39"/>
  <c r="R160" i="39"/>
  <c r="V160" i="39"/>
  <c r="V240" i="39"/>
  <c r="R240" i="39"/>
  <c r="V165" i="39"/>
  <c r="R165" i="39"/>
  <c r="V219" i="39"/>
  <c r="R219" i="39"/>
  <c r="R258" i="39"/>
  <c r="V258" i="39"/>
  <c r="T162" i="39"/>
  <c r="V162" i="39"/>
  <c r="R162" i="39"/>
  <c r="V252" i="39"/>
  <c r="R252" i="39"/>
  <c r="R231" i="39"/>
  <c r="V231" i="39"/>
  <c r="V170" i="39"/>
  <c r="R170" i="39"/>
  <c r="V215" i="39"/>
  <c r="R215" i="39"/>
  <c r="R177" i="39"/>
  <c r="V177" i="39"/>
  <c r="R189" i="39"/>
  <c r="V189" i="39"/>
  <c r="R256" i="39"/>
  <c r="V256" i="39"/>
  <c r="V261" i="39"/>
  <c r="R261" i="39"/>
  <c r="R145" i="39"/>
  <c r="V145" i="39"/>
  <c r="R181" i="32"/>
  <c r="V181" i="32"/>
  <c r="V142" i="32"/>
  <c r="R142" i="32"/>
  <c r="R225" i="32"/>
  <c r="V225" i="32"/>
  <c r="R192" i="32"/>
  <c r="V192" i="32"/>
  <c r="R201" i="32"/>
  <c r="V201" i="32"/>
  <c r="V264" i="32"/>
  <c r="R264" i="32"/>
  <c r="R164" i="32"/>
  <c r="V164" i="32"/>
  <c r="R255" i="32"/>
  <c r="V255" i="32"/>
  <c r="R221" i="32"/>
  <c r="V221" i="32"/>
  <c r="V171" i="32"/>
  <c r="R171" i="32"/>
  <c r="T189" i="32"/>
  <c r="V189" i="32"/>
  <c r="R189" i="32"/>
  <c r="R238" i="32"/>
  <c r="V238" i="32"/>
  <c r="V203" i="32"/>
  <c r="R203" i="32"/>
  <c r="V179" i="32"/>
  <c r="R179" i="32"/>
  <c r="V261" i="32"/>
  <c r="R261" i="32"/>
  <c r="R190" i="32"/>
  <c r="V190" i="32"/>
  <c r="V217" i="32"/>
  <c r="R217" i="32"/>
  <c r="V227" i="32"/>
  <c r="R227" i="32"/>
  <c r="R151" i="32"/>
  <c r="V151" i="32"/>
  <c r="R240" i="32"/>
  <c r="V240" i="32"/>
  <c r="V177" i="32"/>
  <c r="R177" i="32"/>
  <c r="V268" i="32"/>
  <c r="R268" i="32"/>
  <c r="V232" i="32"/>
  <c r="R232" i="32"/>
  <c r="R163" i="32"/>
  <c r="V163" i="32"/>
  <c r="V247" i="32"/>
  <c r="R247" i="32"/>
  <c r="V146" i="32"/>
  <c r="R146" i="32"/>
  <c r="V198" i="32"/>
  <c r="R198" i="32"/>
  <c r="V147" i="32"/>
  <c r="R147" i="32"/>
  <c r="R267" i="32"/>
  <c r="V267" i="32"/>
  <c r="V260" i="32"/>
  <c r="R260" i="32"/>
  <c r="R135" i="32"/>
  <c r="V135" i="32"/>
  <c r="R196" i="32"/>
  <c r="V196" i="32"/>
  <c r="V175" i="32"/>
  <c r="R175" i="32"/>
  <c r="V230" i="32"/>
  <c r="R230" i="32"/>
  <c r="T240" i="32"/>
  <c r="Q240" i="32"/>
  <c r="U240" i="32"/>
  <c r="Q183" i="32"/>
  <c r="U183" i="32"/>
  <c r="T183" i="32"/>
  <c r="U140" i="32"/>
  <c r="T140" i="32"/>
  <c r="Q140" i="32"/>
  <c r="Q154" i="32"/>
  <c r="U154" i="32"/>
  <c r="T154" i="32"/>
  <c r="Q200" i="32"/>
  <c r="T200" i="32"/>
  <c r="U200" i="32"/>
  <c r="Q203" i="32"/>
  <c r="T203" i="32"/>
  <c r="U203" i="32"/>
  <c r="U250" i="32"/>
  <c r="Q250" i="32"/>
  <c r="T250" i="32"/>
  <c r="T243" i="32"/>
  <c r="U243" i="32"/>
  <c r="Q243" i="32"/>
  <c r="Q149" i="32"/>
  <c r="T149" i="32"/>
  <c r="U149" i="32"/>
  <c r="Q195" i="32"/>
  <c r="U195" i="32"/>
  <c r="T195" i="32"/>
  <c r="T205" i="32"/>
  <c r="U205" i="32"/>
  <c r="Q205" i="32"/>
  <c r="U174" i="32"/>
  <c r="T174" i="32"/>
  <c r="Q174" i="32"/>
  <c r="U212" i="32"/>
  <c r="Q212" i="32"/>
  <c r="T212" i="32"/>
  <c r="U155" i="32"/>
  <c r="Q155" i="32"/>
  <c r="T155" i="32"/>
  <c r="T226" i="32"/>
  <c r="Q226" i="32"/>
  <c r="U226" i="32"/>
  <c r="U196" i="32"/>
  <c r="Q196" i="32"/>
  <c r="T196" i="32"/>
  <c r="U147" i="32"/>
  <c r="Q147" i="32"/>
  <c r="T147" i="32"/>
  <c r="T145" i="32"/>
  <c r="U145" i="32"/>
  <c r="Q145" i="32"/>
  <c r="U252" i="32"/>
  <c r="Q252" i="32"/>
  <c r="T252" i="32"/>
  <c r="T138" i="32"/>
  <c r="Q138" i="32"/>
  <c r="U138" i="32"/>
  <c r="T245" i="32"/>
  <c r="U245" i="32"/>
  <c r="Q245" i="32"/>
  <c r="Q165" i="32"/>
  <c r="T165" i="32"/>
  <c r="U165" i="32"/>
  <c r="Q209" i="32"/>
  <c r="U209" i="32"/>
  <c r="T209" i="32"/>
  <c r="U166" i="32"/>
  <c r="T166" i="32"/>
  <c r="Q166" i="32"/>
  <c r="Q224" i="32"/>
  <c r="U224" i="32"/>
  <c r="T224" i="32"/>
  <c r="U153" i="32"/>
  <c r="Q153" i="32"/>
  <c r="T153" i="32"/>
  <c r="T256" i="32"/>
  <c r="U256" i="32"/>
  <c r="Q256" i="32"/>
  <c r="Q202" i="32"/>
  <c r="T202" i="32"/>
  <c r="U202" i="32"/>
  <c r="T255" i="32"/>
  <c r="U255" i="32"/>
  <c r="Q255" i="32"/>
  <c r="Q249" i="32"/>
  <c r="T249" i="32"/>
  <c r="U249" i="32"/>
  <c r="Q248" i="32"/>
  <c r="T248" i="32"/>
  <c r="U248" i="32"/>
  <c r="Q159" i="32"/>
  <c r="T159" i="32"/>
  <c r="U159" i="32"/>
  <c r="U260" i="32"/>
  <c r="Q260" i="32"/>
  <c r="T260" i="32"/>
  <c r="Q189" i="32"/>
  <c r="U189" i="32"/>
  <c r="Q134" i="32"/>
  <c r="T134" i="32"/>
  <c r="U134" i="32"/>
  <c r="Q194" i="23"/>
  <c r="T194" i="23"/>
  <c r="U194" i="23"/>
  <c r="Q181" i="23"/>
  <c r="U181" i="23"/>
  <c r="T181" i="23"/>
  <c r="Q169" i="23"/>
  <c r="U169" i="23"/>
  <c r="T169" i="23"/>
  <c r="T201" i="23"/>
  <c r="Q201" i="23"/>
  <c r="U201" i="23"/>
  <c r="T262" i="23"/>
  <c r="U262" i="23"/>
  <c r="Q262" i="23"/>
  <c r="T159" i="23"/>
  <c r="U159" i="23"/>
  <c r="Q159" i="23"/>
  <c r="T187" i="23"/>
  <c r="U187" i="23"/>
  <c r="Q187" i="23"/>
  <c r="Q211" i="23"/>
  <c r="U211" i="23"/>
  <c r="T211" i="23"/>
  <c r="U184" i="23"/>
  <c r="Q184" i="23"/>
  <c r="T184" i="23"/>
  <c r="T138" i="23"/>
  <c r="U138" i="23"/>
  <c r="Q138" i="23"/>
  <c r="T153" i="23"/>
  <c r="U153" i="23"/>
  <c r="Q153" i="23"/>
  <c r="T265" i="23"/>
  <c r="U265" i="23"/>
  <c r="Q265" i="23"/>
  <c r="T158" i="23"/>
  <c r="Q158" i="23"/>
  <c r="U158" i="23"/>
  <c r="U261" i="23"/>
  <c r="Q261" i="23"/>
  <c r="T261" i="23"/>
  <c r="Q227" i="23"/>
  <c r="T227" i="23"/>
  <c r="U227" i="23"/>
  <c r="U246" i="23"/>
  <c r="Q246" i="23"/>
  <c r="T246" i="23"/>
  <c r="Q222" i="23"/>
  <c r="T222" i="23"/>
  <c r="U222" i="23"/>
  <c r="Q204" i="23"/>
  <c r="T204" i="23"/>
  <c r="U204" i="23"/>
  <c r="Q172" i="23"/>
  <c r="T172" i="23"/>
  <c r="U172" i="23"/>
  <c r="T170" i="23"/>
  <c r="Q170" i="23"/>
  <c r="U170" i="23"/>
  <c r="U228" i="23"/>
  <c r="Q228" i="23"/>
  <c r="T228" i="23"/>
  <c r="T174" i="23"/>
  <c r="Q174" i="23"/>
  <c r="U174" i="23"/>
  <c r="Q147" i="23"/>
  <c r="T147" i="23"/>
  <c r="U147" i="23"/>
  <c r="Q191" i="23"/>
  <c r="U191" i="23"/>
  <c r="T191" i="23"/>
  <c r="Q210" i="23"/>
  <c r="T210" i="23"/>
  <c r="U210" i="23"/>
  <c r="U221" i="23"/>
  <c r="T221" i="23"/>
  <c r="Q221" i="23"/>
  <c r="T241" i="23"/>
  <c r="U241" i="23"/>
  <c r="Q241" i="23"/>
  <c r="U259" i="23"/>
  <c r="Q259" i="23"/>
  <c r="T259" i="23"/>
  <c r="U179" i="23"/>
  <c r="T179" i="23"/>
  <c r="Q179" i="23"/>
  <c r="T255" i="23"/>
  <c r="U255" i="23"/>
  <c r="Q255" i="23"/>
  <c r="Q200" i="23"/>
  <c r="T200" i="23"/>
  <c r="U200" i="23"/>
  <c r="Q268" i="23"/>
  <c r="T268" i="23"/>
  <c r="U268" i="23"/>
  <c r="Q256" i="23"/>
  <c r="U256" i="23"/>
  <c r="T256" i="23"/>
  <c r="Q137" i="23"/>
  <c r="T137" i="23"/>
  <c r="U137" i="23"/>
  <c r="V145" i="30"/>
  <c r="R145" i="30"/>
  <c r="V167" i="30"/>
  <c r="R167" i="30"/>
  <c r="R269" i="30"/>
  <c r="V269" i="30"/>
  <c r="V152" i="30"/>
  <c r="R152" i="30"/>
  <c r="V179" i="30"/>
  <c r="R179" i="30"/>
  <c r="V217" i="30"/>
  <c r="R217" i="30"/>
  <c r="V216" i="30"/>
  <c r="R216" i="30"/>
  <c r="V232" i="30"/>
  <c r="R232" i="30"/>
  <c r="V220" i="30"/>
  <c r="R220" i="30"/>
  <c r="R210" i="30"/>
  <c r="V210" i="30"/>
  <c r="V231" i="30"/>
  <c r="R231" i="30"/>
  <c r="V147" i="30"/>
  <c r="R147" i="30"/>
  <c r="V239" i="30"/>
  <c r="R239" i="30"/>
  <c r="R205" i="30"/>
  <c r="V205" i="30"/>
  <c r="R211" i="30"/>
  <c r="V211" i="30"/>
  <c r="V185" i="30"/>
  <c r="R185" i="30"/>
  <c r="R184" i="30"/>
  <c r="V184" i="30"/>
  <c r="R244" i="30"/>
  <c r="V244" i="30"/>
  <c r="R218" i="30"/>
  <c r="V218" i="30"/>
  <c r="R178" i="30"/>
  <c r="V178" i="30"/>
  <c r="R186" i="30"/>
  <c r="V186" i="30"/>
  <c r="V248" i="30"/>
  <c r="R248" i="30"/>
  <c r="V225" i="30"/>
  <c r="R225" i="30"/>
  <c r="R219" i="30"/>
  <c r="V219" i="30"/>
  <c r="R208" i="30"/>
  <c r="V208" i="30"/>
  <c r="V142" i="30"/>
  <c r="R142" i="30"/>
  <c r="R177" i="30"/>
  <c r="V177" i="30"/>
  <c r="R146" i="30"/>
  <c r="V146" i="30"/>
  <c r="V258" i="30"/>
  <c r="R258" i="30"/>
  <c r="R214" i="30"/>
  <c r="V214" i="30"/>
  <c r="R170" i="30"/>
  <c r="V170" i="30"/>
  <c r="R195" i="30"/>
  <c r="V195" i="30"/>
  <c r="R224" i="30"/>
  <c r="V224" i="30"/>
  <c r="R161" i="30"/>
  <c r="V161" i="30"/>
  <c r="U213" i="30"/>
  <c r="Q213" i="30"/>
  <c r="T213" i="30"/>
  <c r="U237" i="30"/>
  <c r="Q237" i="30"/>
  <c r="T237" i="30"/>
  <c r="T155" i="30"/>
  <c r="Q155" i="30"/>
  <c r="U155" i="30"/>
  <c r="Q183" i="30"/>
  <c r="U183" i="30"/>
  <c r="T183" i="30"/>
  <c r="U201" i="30"/>
  <c r="T201" i="30"/>
  <c r="Q201" i="30"/>
  <c r="T190" i="30"/>
  <c r="U190" i="30"/>
  <c r="Q190" i="30"/>
  <c r="U210" i="30"/>
  <c r="Q210" i="30"/>
  <c r="T210" i="30"/>
  <c r="U248" i="30"/>
  <c r="T248" i="30"/>
  <c r="Q248" i="30"/>
  <c r="T203" i="30"/>
  <c r="U203" i="30"/>
  <c r="Q203" i="30"/>
  <c r="Q175" i="30"/>
  <c r="U175" i="30"/>
  <c r="T175" i="30"/>
  <c r="T195" i="30"/>
  <c r="Q195" i="30"/>
  <c r="U195" i="30"/>
  <c r="Q148" i="30"/>
  <c r="U148" i="30"/>
  <c r="T148" i="30"/>
  <c r="Q168" i="30"/>
  <c r="T168" i="30"/>
  <c r="U168" i="30"/>
  <c r="T153" i="30"/>
  <c r="Q153" i="30"/>
  <c r="U153" i="30"/>
  <c r="T267" i="30"/>
  <c r="Q267" i="30"/>
  <c r="U267" i="30"/>
  <c r="T149" i="30"/>
  <c r="Q149" i="30"/>
  <c r="U149" i="30"/>
  <c r="T264" i="30"/>
  <c r="Q264" i="30"/>
  <c r="U264" i="30"/>
  <c r="T145" i="30"/>
  <c r="U145" i="30"/>
  <c r="Q145" i="30"/>
  <c r="U214" i="30"/>
  <c r="Q214" i="30"/>
  <c r="T214" i="30"/>
  <c r="U221" i="30"/>
  <c r="Q221" i="30"/>
  <c r="T221" i="30"/>
  <c r="Q163" i="30"/>
  <c r="U163" i="30"/>
  <c r="T163" i="30"/>
  <c r="U265" i="30"/>
  <c r="T265" i="30"/>
  <c r="Q265" i="30"/>
  <c r="U230" i="30"/>
  <c r="T230" i="30"/>
  <c r="Q230" i="30"/>
  <c r="U205" i="30"/>
  <c r="Q205" i="30"/>
  <c r="T205" i="30"/>
  <c r="U182" i="30"/>
  <c r="T182" i="30"/>
  <c r="Q182" i="30"/>
  <c r="T242" i="30"/>
  <c r="U242" i="30"/>
  <c r="Q242" i="30"/>
  <c r="U150" i="30"/>
  <c r="Q150" i="30"/>
  <c r="T150" i="30"/>
  <c r="U218" i="30"/>
  <c r="Q218" i="30"/>
  <c r="T218" i="30"/>
  <c r="Q270" i="30"/>
  <c r="U270" i="30"/>
  <c r="T270" i="30"/>
  <c r="T178" i="30"/>
  <c r="U178" i="30"/>
  <c r="Q178" i="30"/>
  <c r="U142" i="30"/>
  <c r="Q142" i="30"/>
  <c r="T142" i="30"/>
  <c r="T140" i="30"/>
  <c r="Q140" i="30"/>
  <c r="U140" i="30"/>
  <c r="T259" i="30"/>
  <c r="U259" i="30"/>
  <c r="Q259" i="30"/>
  <c r="Q226" i="30"/>
  <c r="T226" i="30"/>
  <c r="U226" i="30"/>
  <c r="R173" i="24"/>
  <c r="V173" i="24"/>
  <c r="V205" i="24"/>
  <c r="R205" i="24"/>
  <c r="R150" i="24"/>
  <c r="V150" i="24"/>
  <c r="R168" i="24"/>
  <c r="V168" i="24"/>
  <c r="V235" i="24"/>
  <c r="R235" i="24"/>
  <c r="R145" i="24"/>
  <c r="V145" i="24"/>
  <c r="R215" i="24"/>
  <c r="V215" i="24"/>
  <c r="V189" i="24"/>
  <c r="R189" i="24"/>
  <c r="V166" i="24"/>
  <c r="R166" i="24"/>
  <c r="V174" i="24"/>
  <c r="R174" i="24"/>
  <c r="V175" i="24"/>
  <c r="R175" i="24"/>
  <c r="R268" i="24"/>
  <c r="V268" i="24"/>
  <c r="V186" i="24"/>
  <c r="R186" i="24"/>
  <c r="R141" i="24"/>
  <c r="V141" i="24"/>
  <c r="V249" i="24"/>
  <c r="R249" i="24"/>
  <c r="V148" i="24"/>
  <c r="R148" i="24"/>
  <c r="V193" i="24"/>
  <c r="R193" i="24"/>
  <c r="R239" i="24"/>
  <c r="V239" i="24"/>
  <c r="V181" i="24"/>
  <c r="R181" i="24"/>
  <c r="V139" i="24"/>
  <c r="R139" i="24"/>
  <c r="V158" i="24"/>
  <c r="R158" i="24"/>
  <c r="R236" i="24"/>
  <c r="V236" i="24"/>
  <c r="V234" i="24"/>
  <c r="R234" i="24"/>
  <c r="V242" i="24"/>
  <c r="R242" i="24"/>
  <c r="R204" i="24"/>
  <c r="V204" i="24"/>
  <c r="V237" i="24"/>
  <c r="R237" i="24"/>
  <c r="V225" i="24"/>
  <c r="R225" i="24"/>
  <c r="R238" i="24"/>
  <c r="V238" i="24"/>
  <c r="V137" i="24"/>
  <c r="R137" i="24"/>
  <c r="R206" i="24"/>
  <c r="V206" i="24"/>
  <c r="V222" i="24"/>
  <c r="R222" i="24"/>
  <c r="R241" i="24"/>
  <c r="V241" i="24"/>
  <c r="R232" i="24"/>
  <c r="V232" i="24"/>
  <c r="V185" i="24"/>
  <c r="R185" i="24"/>
  <c r="Q190" i="14"/>
  <c r="T190" i="14"/>
  <c r="U190" i="14"/>
  <c r="Q232" i="14"/>
  <c r="T232" i="14"/>
  <c r="U232" i="14"/>
  <c r="U151" i="14"/>
  <c r="Q151" i="14"/>
  <c r="T151" i="14"/>
  <c r="U248" i="14"/>
  <c r="T248" i="14"/>
  <c r="Q248" i="14"/>
  <c r="U180" i="14"/>
  <c r="T180" i="14"/>
  <c r="Q180" i="14"/>
  <c r="T216" i="14"/>
  <c r="U216" i="14"/>
  <c r="Q216" i="14"/>
  <c r="T163" i="14"/>
  <c r="U163" i="14"/>
  <c r="Q163" i="14"/>
  <c r="T224" i="14"/>
  <c r="U224" i="14"/>
  <c r="Q224" i="14"/>
  <c r="Q162" i="14"/>
  <c r="T162" i="14"/>
  <c r="U162" i="14"/>
  <c r="Q258" i="14"/>
  <c r="T258" i="14"/>
  <c r="U258" i="14"/>
  <c r="T186" i="14"/>
  <c r="U186" i="14"/>
  <c r="Q186" i="14"/>
  <c r="T205" i="14"/>
  <c r="Q205" i="14"/>
  <c r="U205" i="14"/>
  <c r="T237" i="14"/>
  <c r="U237" i="14"/>
  <c r="Q237" i="14"/>
  <c r="Q198" i="14"/>
  <c r="U198" i="14"/>
  <c r="T198" i="14"/>
  <c r="Q176" i="14"/>
  <c r="T176" i="14"/>
  <c r="U176" i="14"/>
  <c r="T196" i="14"/>
  <c r="U196" i="14"/>
  <c r="Q196" i="14"/>
  <c r="Q260" i="14"/>
  <c r="T260" i="14"/>
  <c r="U260" i="14"/>
  <c r="U165" i="14"/>
  <c r="Q165" i="14"/>
  <c r="T165" i="14"/>
  <c r="U135" i="14"/>
  <c r="Q135" i="14"/>
  <c r="T135" i="14"/>
  <c r="U267" i="14"/>
  <c r="Q267" i="14"/>
  <c r="T267" i="14"/>
  <c r="T240" i="14"/>
  <c r="U240" i="14"/>
  <c r="Q240" i="14"/>
  <c r="Q217" i="14"/>
  <c r="U217" i="14"/>
  <c r="T217" i="14"/>
  <c r="Q145" i="14"/>
  <c r="T145" i="14"/>
  <c r="U145" i="14"/>
  <c r="T148" i="14"/>
  <c r="U148" i="14"/>
  <c r="Q148" i="14"/>
  <c r="Q143" i="14"/>
  <c r="T143" i="14"/>
  <c r="U143" i="14"/>
  <c r="U218" i="14"/>
  <c r="T218" i="14"/>
  <c r="Q218" i="14"/>
  <c r="U253" i="14"/>
  <c r="Q253" i="14"/>
  <c r="T253" i="14"/>
  <c r="Q194" i="14"/>
  <c r="U194" i="14"/>
  <c r="T194" i="14"/>
  <c r="T244" i="14"/>
  <c r="Q244" i="14"/>
  <c r="U244" i="14"/>
  <c r="U226" i="14"/>
  <c r="Q226" i="14"/>
  <c r="T226" i="14"/>
  <c r="Q246" i="14"/>
  <c r="T246" i="14"/>
  <c r="U246" i="14"/>
  <c r="Q266" i="14"/>
  <c r="T266" i="14"/>
  <c r="U266" i="14"/>
  <c r="Q243" i="14"/>
  <c r="T243" i="14"/>
  <c r="U243" i="14"/>
  <c r="Q193" i="14"/>
  <c r="U193" i="14"/>
  <c r="T193" i="14"/>
  <c r="V135" i="20"/>
  <c r="R135" i="20"/>
  <c r="R225" i="20"/>
  <c r="V225" i="20"/>
  <c r="V199" i="20"/>
  <c r="R199" i="20"/>
  <c r="V141" i="20"/>
  <c r="R141" i="20"/>
  <c r="R159" i="20"/>
  <c r="V159" i="20"/>
  <c r="R255" i="20"/>
  <c r="V255" i="20"/>
  <c r="R219" i="20"/>
  <c r="V219" i="20"/>
  <c r="V237" i="20"/>
  <c r="R237" i="20"/>
  <c r="R214" i="20"/>
  <c r="V214" i="20"/>
  <c r="T146" i="20"/>
  <c r="R146" i="20"/>
  <c r="V146" i="20"/>
  <c r="T210" i="20"/>
  <c r="V210" i="20"/>
  <c r="R210" i="20"/>
  <c r="V150" i="20"/>
  <c r="R150" i="20"/>
  <c r="V254" i="20"/>
  <c r="R254" i="20"/>
  <c r="R228" i="20"/>
  <c r="V228" i="20"/>
  <c r="R169" i="20"/>
  <c r="V169" i="20"/>
  <c r="V258" i="20"/>
  <c r="R258" i="20"/>
  <c r="V192" i="20"/>
  <c r="R192" i="20"/>
  <c r="T142" i="20"/>
  <c r="R142" i="20"/>
  <c r="V142" i="20"/>
  <c r="V166" i="20"/>
  <c r="R166" i="20"/>
  <c r="V211" i="20"/>
  <c r="R211" i="20"/>
  <c r="R247" i="20"/>
  <c r="V247" i="20"/>
  <c r="R251" i="20"/>
  <c r="V251" i="20"/>
  <c r="R201" i="20"/>
  <c r="V201" i="20"/>
  <c r="V156" i="20"/>
  <c r="R156" i="20"/>
  <c r="V243" i="20"/>
  <c r="R243" i="20"/>
  <c r="R194" i="20"/>
  <c r="V194" i="20"/>
  <c r="R164" i="20"/>
  <c r="V164" i="20"/>
  <c r="R185" i="20"/>
  <c r="V185" i="20"/>
  <c r="V203" i="20"/>
  <c r="R203" i="20"/>
  <c r="R154" i="20"/>
  <c r="V154" i="20"/>
  <c r="T234" i="20"/>
  <c r="V234" i="20"/>
  <c r="R234" i="20"/>
  <c r="V188" i="20"/>
  <c r="R188" i="20"/>
  <c r="V236" i="20"/>
  <c r="R236" i="20"/>
  <c r="R248" i="20"/>
  <c r="V248" i="20"/>
  <c r="R179" i="20"/>
  <c r="V179" i="20"/>
  <c r="T252" i="24"/>
  <c r="U252" i="24"/>
  <c r="Q252" i="24"/>
  <c r="U261" i="24"/>
  <c r="T261" i="24"/>
  <c r="Q261" i="24"/>
  <c r="T198" i="24"/>
  <c r="U198" i="24"/>
  <c r="Q198" i="24"/>
  <c r="T176" i="24"/>
  <c r="Q176" i="24"/>
  <c r="U176" i="24"/>
  <c r="U270" i="24"/>
  <c r="Q270" i="24"/>
  <c r="T270" i="24"/>
  <c r="U263" i="24"/>
  <c r="Q263" i="24"/>
  <c r="T263" i="24"/>
  <c r="Q147" i="24"/>
  <c r="T147" i="24"/>
  <c r="U147" i="24"/>
  <c r="T158" i="24"/>
  <c r="U158" i="24"/>
  <c r="Q158" i="24"/>
  <c r="T195" i="24"/>
  <c r="U195" i="24"/>
  <c r="Q195" i="24"/>
  <c r="U262" i="24"/>
  <c r="Q262" i="24"/>
  <c r="T262" i="24"/>
  <c r="Q241" i="24"/>
  <c r="U241" i="24"/>
  <c r="T241" i="24"/>
  <c r="U179" i="24"/>
  <c r="Q179" i="24"/>
  <c r="T179" i="24"/>
  <c r="U258" i="24"/>
  <c r="Q258" i="24"/>
  <c r="T258" i="24"/>
  <c r="U168" i="24"/>
  <c r="Q168" i="24"/>
  <c r="T168" i="24"/>
  <c r="T143" i="24"/>
  <c r="Q143" i="24"/>
  <c r="U143" i="24"/>
  <c r="U236" i="24"/>
  <c r="T236" i="24"/>
  <c r="Q236" i="24"/>
  <c r="Q215" i="24"/>
  <c r="U215" i="24"/>
  <c r="T215" i="24"/>
  <c r="T265" i="24"/>
  <c r="Q265" i="24"/>
  <c r="U265" i="24"/>
  <c r="U230" i="24"/>
  <c r="Q230" i="24"/>
  <c r="T230" i="24"/>
  <c r="Q145" i="24"/>
  <c r="T145" i="24"/>
  <c r="U145" i="24"/>
  <c r="T220" i="24"/>
  <c r="Q220" i="24"/>
  <c r="U220" i="24"/>
  <c r="U194" i="24"/>
  <c r="Q194" i="24"/>
  <c r="T194" i="24"/>
  <c r="T268" i="24"/>
  <c r="U268" i="24"/>
  <c r="Q268" i="24"/>
  <c r="Q248" i="24"/>
  <c r="U248" i="24"/>
  <c r="T248" i="24"/>
  <c r="Q148" i="24"/>
  <c r="T148" i="24"/>
  <c r="U148" i="24"/>
  <c r="Q255" i="24"/>
  <c r="T255" i="24"/>
  <c r="U255" i="24"/>
  <c r="U222" i="24"/>
  <c r="Q222" i="24"/>
  <c r="T222" i="24"/>
  <c r="Q149" i="24"/>
  <c r="T149" i="24"/>
  <c r="U149" i="24"/>
  <c r="U184" i="24"/>
  <c r="T184" i="24"/>
  <c r="Q184" i="24"/>
  <c r="T165" i="24"/>
  <c r="Q165" i="24"/>
  <c r="U165" i="24"/>
  <c r="T175" i="24"/>
  <c r="U175" i="24"/>
  <c r="Q175" i="24"/>
  <c r="Q146" i="24"/>
  <c r="U146" i="24"/>
  <c r="Q186" i="24"/>
  <c r="U186" i="24"/>
  <c r="T186" i="24"/>
  <c r="T206" i="24"/>
  <c r="Q206" i="24"/>
  <c r="U206" i="24"/>
  <c r="R216" i="26"/>
  <c r="V216" i="26"/>
  <c r="V177" i="26"/>
  <c r="R177" i="26"/>
  <c r="V239" i="26"/>
  <c r="R239" i="26"/>
  <c r="T136" i="26"/>
  <c r="V136" i="26"/>
  <c r="R136" i="26"/>
  <c r="R203" i="26"/>
  <c r="V203" i="26"/>
  <c r="R163" i="26"/>
  <c r="V163" i="26"/>
  <c r="V195" i="26"/>
  <c r="R195" i="26"/>
  <c r="R225" i="26"/>
  <c r="V225" i="26"/>
  <c r="R224" i="26"/>
  <c r="V224" i="26"/>
  <c r="R170" i="26"/>
  <c r="V170" i="26"/>
  <c r="V148" i="26"/>
  <c r="R148" i="26"/>
  <c r="R254" i="26"/>
  <c r="V254" i="26"/>
  <c r="R217" i="26"/>
  <c r="V217" i="26"/>
  <c r="V145" i="26"/>
  <c r="R145" i="26"/>
  <c r="V231" i="26"/>
  <c r="R231" i="26"/>
  <c r="V140" i="26"/>
  <c r="R140" i="26"/>
  <c r="V214" i="26"/>
  <c r="R214" i="26"/>
  <c r="V268" i="26"/>
  <c r="R268" i="26"/>
  <c r="R223" i="26"/>
  <c r="V223" i="26"/>
  <c r="R255" i="26"/>
  <c r="V255" i="26"/>
  <c r="V234" i="26"/>
  <c r="R234" i="26"/>
  <c r="V235" i="26"/>
  <c r="R235" i="26"/>
  <c r="R260" i="26"/>
  <c r="V260" i="26"/>
  <c r="R158" i="26"/>
  <c r="V158" i="26"/>
  <c r="R182" i="26"/>
  <c r="V182" i="26"/>
  <c r="R138" i="26"/>
  <c r="V138" i="26"/>
  <c r="V202" i="26"/>
  <c r="R202" i="26"/>
  <c r="V204" i="26"/>
  <c r="R204" i="26"/>
  <c r="V172" i="26"/>
  <c r="R172" i="26"/>
  <c r="V269" i="26"/>
  <c r="R269" i="26"/>
  <c r="R160" i="26"/>
  <c r="V160" i="26"/>
  <c r="R246" i="26"/>
  <c r="V246" i="26"/>
  <c r="R187" i="26"/>
  <c r="V187" i="26"/>
  <c r="V262" i="26"/>
  <c r="R262" i="26"/>
  <c r="V150" i="38"/>
  <c r="R150" i="38"/>
  <c r="R174" i="38"/>
  <c r="V174" i="38"/>
  <c r="R147" i="38"/>
  <c r="V147" i="38"/>
  <c r="V254" i="38"/>
  <c r="R254" i="38"/>
  <c r="V203" i="38"/>
  <c r="R203" i="38"/>
  <c r="R251" i="38"/>
  <c r="V251" i="38"/>
  <c r="R195" i="38"/>
  <c r="V195" i="38"/>
  <c r="V240" i="38"/>
  <c r="R240" i="38"/>
  <c r="V141" i="38"/>
  <c r="R141" i="38"/>
  <c r="V222" i="38"/>
  <c r="R222" i="38"/>
  <c r="R157" i="38"/>
  <c r="V157" i="38"/>
  <c r="V152" i="38"/>
  <c r="R152" i="38"/>
  <c r="R169" i="38"/>
  <c r="V169" i="38"/>
  <c r="V153" i="38"/>
  <c r="R153" i="38"/>
  <c r="R193" i="38"/>
  <c r="V193" i="38"/>
  <c r="V146" i="38"/>
  <c r="R146" i="38"/>
  <c r="V268" i="38"/>
  <c r="R268" i="38"/>
  <c r="V177" i="38"/>
  <c r="R177" i="38"/>
  <c r="V250" i="38"/>
  <c r="R250" i="38"/>
  <c r="V264" i="38"/>
  <c r="R264" i="38"/>
  <c r="V266" i="38"/>
  <c r="R266" i="38"/>
  <c r="V151" i="38"/>
  <c r="R151" i="38"/>
  <c r="V185" i="38"/>
  <c r="R185" i="38"/>
  <c r="R189" i="38"/>
  <c r="V189" i="38"/>
  <c r="V243" i="38"/>
  <c r="R243" i="38"/>
  <c r="V234" i="38"/>
  <c r="R234" i="38"/>
  <c r="V214" i="38"/>
  <c r="R214" i="38"/>
  <c r="V265" i="38"/>
  <c r="R265" i="38"/>
  <c r="V143" i="38"/>
  <c r="R143" i="38"/>
  <c r="R221" i="38"/>
  <c r="V221" i="38"/>
  <c r="R187" i="38"/>
  <c r="V187" i="38"/>
  <c r="R258" i="38"/>
  <c r="V258" i="38"/>
  <c r="R190" i="38"/>
  <c r="V190" i="38"/>
  <c r="R186" i="38"/>
  <c r="V186" i="38"/>
  <c r="Q141" i="39"/>
  <c r="U141" i="39"/>
  <c r="T141" i="39"/>
  <c r="U248" i="39"/>
  <c r="T248" i="39"/>
  <c r="Q248" i="39"/>
  <c r="T210" i="39"/>
  <c r="U210" i="39"/>
  <c r="Q210" i="39"/>
  <c r="T169" i="39"/>
  <c r="U169" i="39"/>
  <c r="Q169" i="39"/>
  <c r="T222" i="39"/>
  <c r="U222" i="39"/>
  <c r="Q222" i="39"/>
  <c r="U262" i="39"/>
  <c r="Q262" i="39"/>
  <c r="T262" i="39"/>
  <c r="U160" i="39"/>
  <c r="Q160" i="39"/>
  <c r="T160" i="39"/>
  <c r="T242" i="39"/>
  <c r="U242" i="39"/>
  <c r="Q242" i="39"/>
  <c r="Q234" i="39"/>
  <c r="U234" i="39"/>
  <c r="T234" i="39"/>
  <c r="Q268" i="39"/>
  <c r="U268" i="39"/>
  <c r="T268" i="39"/>
  <c r="T175" i="39"/>
  <c r="Q175" i="39"/>
  <c r="U175" i="39"/>
  <c r="U253" i="39"/>
  <c r="Q253" i="39"/>
  <c r="T253" i="39"/>
  <c r="T197" i="39"/>
  <c r="Q197" i="39"/>
  <c r="U197" i="39"/>
  <c r="T184" i="39"/>
  <c r="Q184" i="39"/>
  <c r="U184" i="39"/>
  <c r="T159" i="39"/>
  <c r="U159" i="39"/>
  <c r="Q159" i="39"/>
  <c r="T180" i="39"/>
  <c r="Q180" i="39"/>
  <c r="U180" i="39"/>
  <c r="U246" i="39"/>
  <c r="Q246" i="39"/>
  <c r="T246" i="39"/>
  <c r="U177" i="39"/>
  <c r="Q177" i="39"/>
  <c r="T177" i="39"/>
  <c r="Q166" i="39"/>
  <c r="T166" i="39"/>
  <c r="U166" i="39"/>
  <c r="T260" i="39"/>
  <c r="Q260" i="39"/>
  <c r="U260" i="39"/>
  <c r="Q208" i="39"/>
  <c r="U208" i="39"/>
  <c r="T208" i="39"/>
  <c r="Q187" i="39"/>
  <c r="U187" i="39"/>
  <c r="T187" i="39"/>
  <c r="Q269" i="39"/>
  <c r="T269" i="39"/>
  <c r="U269" i="39"/>
  <c r="T148" i="39"/>
  <c r="U148" i="39"/>
  <c r="Q148" i="39"/>
  <c r="T151" i="39"/>
  <c r="U151" i="39"/>
  <c r="Q151" i="39"/>
  <c r="U167" i="39"/>
  <c r="Q167" i="39"/>
  <c r="T167" i="39"/>
  <c r="U156" i="39"/>
  <c r="Q156" i="39"/>
  <c r="T156" i="39"/>
  <c r="T140" i="39"/>
  <c r="U140" i="39"/>
  <c r="Q140" i="39"/>
  <c r="T217" i="39"/>
  <c r="U217" i="39"/>
  <c r="Q217" i="39"/>
  <c r="U239" i="39"/>
  <c r="Q239" i="39"/>
  <c r="T239" i="39"/>
  <c r="T218" i="39"/>
  <c r="Q218" i="39"/>
  <c r="U218" i="39"/>
  <c r="Q213" i="39"/>
  <c r="U213" i="39"/>
  <c r="T213" i="39"/>
  <c r="T205" i="39"/>
  <c r="Q205" i="39"/>
  <c r="U205" i="39"/>
  <c r="Q150" i="39"/>
  <c r="U150" i="39"/>
  <c r="T150" i="39"/>
  <c r="T157" i="39"/>
  <c r="U157" i="39"/>
  <c r="Q157" i="39"/>
  <c r="T181" i="29"/>
  <c r="V181" i="29"/>
  <c r="R181" i="29"/>
  <c r="R152" i="29"/>
  <c r="V152" i="29"/>
  <c r="V171" i="29"/>
  <c r="R171" i="29"/>
  <c r="V199" i="29"/>
  <c r="R199" i="29"/>
  <c r="V252" i="29"/>
  <c r="R252" i="29"/>
  <c r="V251" i="29"/>
  <c r="R251" i="29"/>
  <c r="V192" i="29"/>
  <c r="R192" i="29"/>
  <c r="V200" i="29"/>
  <c r="R200" i="29"/>
  <c r="V237" i="29"/>
  <c r="R237" i="29"/>
  <c r="V179" i="29"/>
  <c r="R179" i="29"/>
  <c r="R214" i="29"/>
  <c r="V214" i="29"/>
  <c r="R151" i="29"/>
  <c r="V151" i="29"/>
  <c r="V172" i="29"/>
  <c r="R172" i="29"/>
  <c r="V207" i="29"/>
  <c r="R207" i="29"/>
  <c r="R224" i="29"/>
  <c r="V224" i="29"/>
  <c r="R262" i="29"/>
  <c r="V262" i="29"/>
  <c r="R156" i="29"/>
  <c r="V156" i="29"/>
  <c r="V225" i="29"/>
  <c r="R225" i="29"/>
  <c r="V232" i="29"/>
  <c r="R232" i="29"/>
  <c r="R182" i="29"/>
  <c r="V182" i="29"/>
  <c r="T143" i="29"/>
  <c r="R143" i="29"/>
  <c r="V143" i="29"/>
  <c r="R190" i="29"/>
  <c r="V190" i="29"/>
  <c r="V233" i="29"/>
  <c r="R233" i="29"/>
  <c r="R162" i="29"/>
  <c r="V162" i="29"/>
  <c r="V175" i="29"/>
  <c r="R175" i="29"/>
  <c r="V176" i="29"/>
  <c r="R176" i="29"/>
  <c r="V145" i="29"/>
  <c r="R145" i="29"/>
  <c r="V201" i="29"/>
  <c r="R201" i="29"/>
  <c r="R160" i="29"/>
  <c r="V160" i="29"/>
  <c r="R218" i="29"/>
  <c r="V218" i="29"/>
  <c r="R230" i="29"/>
  <c r="V230" i="29"/>
  <c r="R229" i="29"/>
  <c r="V229" i="29"/>
  <c r="V227" i="29"/>
  <c r="R227" i="29"/>
  <c r="R203" i="29"/>
  <c r="V203" i="29"/>
  <c r="T205" i="26"/>
  <c r="Q205" i="26"/>
  <c r="U205" i="26"/>
  <c r="U165" i="26"/>
  <c r="Q165" i="26"/>
  <c r="T165" i="26"/>
  <c r="Q253" i="26"/>
  <c r="U253" i="26"/>
  <c r="T253" i="26"/>
  <c r="T236" i="26"/>
  <c r="U236" i="26"/>
  <c r="Q236" i="26"/>
  <c r="T143" i="26"/>
  <c r="Q143" i="26"/>
  <c r="U143" i="26"/>
  <c r="U140" i="26"/>
  <c r="Q140" i="26"/>
  <c r="T140" i="26"/>
  <c r="T160" i="26"/>
  <c r="Q160" i="26"/>
  <c r="U160" i="26"/>
  <c r="T218" i="26"/>
  <c r="Q218" i="26"/>
  <c r="U218" i="26"/>
  <c r="T193" i="26"/>
  <c r="U193" i="26"/>
  <c r="Q193" i="26"/>
  <c r="T187" i="26"/>
  <c r="Q187" i="26"/>
  <c r="U187" i="26"/>
  <c r="U190" i="26"/>
  <c r="Q190" i="26"/>
  <c r="T190" i="26"/>
  <c r="Q249" i="26"/>
  <c r="U249" i="26"/>
  <c r="T249" i="26"/>
  <c r="T263" i="26"/>
  <c r="U263" i="26"/>
  <c r="Q263" i="26"/>
  <c r="U269" i="26"/>
  <c r="Q269" i="26"/>
  <c r="T269" i="26"/>
  <c r="Q184" i="26"/>
  <c r="T184" i="26"/>
  <c r="U184" i="26"/>
  <c r="T177" i="26"/>
  <c r="U177" i="26"/>
  <c r="Q177" i="26"/>
  <c r="T207" i="26"/>
  <c r="Q207" i="26"/>
  <c r="U207" i="26"/>
  <c r="T235" i="26"/>
  <c r="U235" i="26"/>
  <c r="Q235" i="26"/>
  <c r="T188" i="26"/>
  <c r="U188" i="26"/>
  <c r="Q188" i="26"/>
  <c r="U183" i="26"/>
  <c r="T183" i="26"/>
  <c r="Q183" i="26"/>
  <c r="Q175" i="26"/>
  <c r="U175" i="26"/>
  <c r="T175" i="26"/>
  <c r="Q196" i="26"/>
  <c r="T196" i="26"/>
  <c r="U196" i="26"/>
  <c r="U209" i="26"/>
  <c r="T209" i="26"/>
  <c r="Q209" i="26"/>
  <c r="U257" i="26"/>
  <c r="Q257" i="26"/>
  <c r="T257" i="26"/>
  <c r="U161" i="26"/>
  <c r="Q161" i="26"/>
  <c r="T161" i="26"/>
  <c r="T141" i="26"/>
  <c r="U141" i="26"/>
  <c r="Q141" i="26"/>
  <c r="T191" i="26"/>
  <c r="Q191" i="26"/>
  <c r="U191" i="26"/>
  <c r="T163" i="26"/>
  <c r="Q163" i="26"/>
  <c r="U163" i="26"/>
  <c r="T250" i="26"/>
  <c r="U250" i="26"/>
  <c r="Q250" i="26"/>
  <c r="Q238" i="26"/>
  <c r="U238" i="26"/>
  <c r="T238" i="26"/>
  <c r="U242" i="26"/>
  <c r="T242" i="26"/>
  <c r="Q242" i="26"/>
  <c r="T208" i="26"/>
  <c r="Q208" i="26"/>
  <c r="U208" i="26"/>
  <c r="U168" i="26"/>
  <c r="Q168" i="26"/>
  <c r="T168" i="26"/>
  <c r="Q136" i="26"/>
  <c r="U136" i="26"/>
  <c r="U188" i="31"/>
  <c r="T188" i="31"/>
  <c r="Q188" i="31"/>
  <c r="T167" i="31"/>
  <c r="Q167" i="31"/>
  <c r="U167" i="31"/>
  <c r="U194" i="31"/>
  <c r="T194" i="31"/>
  <c r="Q194" i="31"/>
  <c r="T148" i="31"/>
  <c r="U148" i="31"/>
  <c r="Q148" i="31"/>
  <c r="U269" i="31"/>
  <c r="Q269" i="31"/>
  <c r="T269" i="31"/>
  <c r="U264" i="31"/>
  <c r="T264" i="31"/>
  <c r="Q264" i="31"/>
  <c r="U211" i="31"/>
  <c r="Q211" i="31"/>
  <c r="T211" i="31"/>
  <c r="U162" i="31"/>
  <c r="Q162" i="31"/>
  <c r="T162" i="31"/>
  <c r="Q173" i="31"/>
  <c r="U173" i="31"/>
  <c r="T173" i="31"/>
  <c r="T178" i="31"/>
  <c r="Q178" i="31"/>
  <c r="U178" i="31"/>
  <c r="T149" i="31"/>
  <c r="Q149" i="31"/>
  <c r="U149" i="31"/>
  <c r="T219" i="31"/>
  <c r="Q219" i="31"/>
  <c r="U219" i="31"/>
  <c r="Q143" i="31"/>
  <c r="U143" i="31"/>
  <c r="T143" i="31"/>
  <c r="T172" i="31"/>
  <c r="U172" i="31"/>
  <c r="Q172" i="31"/>
  <c r="Q154" i="31"/>
  <c r="U154" i="31"/>
  <c r="T154" i="31"/>
  <c r="U260" i="31"/>
  <c r="T260" i="31"/>
  <c r="Q260" i="31"/>
  <c r="U159" i="31"/>
  <c r="T159" i="31"/>
  <c r="Q159" i="31"/>
  <c r="U240" i="31"/>
  <c r="Q240" i="31"/>
  <c r="T240" i="31"/>
  <c r="T144" i="31"/>
  <c r="U144" i="31"/>
  <c r="Q144" i="31"/>
  <c r="U198" i="31"/>
  <c r="T198" i="31"/>
  <c r="Q198" i="31"/>
  <c r="U243" i="31"/>
  <c r="Q243" i="31"/>
  <c r="T243" i="31"/>
  <c r="U142" i="31"/>
  <c r="Q142" i="31"/>
  <c r="T142" i="31"/>
  <c r="Q168" i="31"/>
  <c r="T168" i="31"/>
  <c r="U168" i="31"/>
  <c r="T268" i="31"/>
  <c r="Q268" i="31"/>
  <c r="U268" i="31"/>
  <c r="U216" i="31"/>
  <c r="Q216" i="31"/>
  <c r="T216" i="31"/>
  <c r="Q182" i="31"/>
  <c r="T182" i="31"/>
  <c r="U182" i="31"/>
  <c r="U200" i="31"/>
  <c r="T200" i="31"/>
  <c r="Q200" i="31"/>
  <c r="Q183" i="31"/>
  <c r="T183" i="31"/>
  <c r="U183" i="31"/>
  <c r="T134" i="31"/>
  <c r="U134" i="31"/>
  <c r="Q134" i="31"/>
  <c r="Q208" i="31"/>
  <c r="U208" i="31"/>
  <c r="Q163" i="31"/>
  <c r="U163" i="31"/>
  <c r="T163" i="31"/>
  <c r="Q209" i="31"/>
  <c r="U209" i="31"/>
  <c r="T209" i="31"/>
  <c r="U171" i="31"/>
  <c r="T171" i="31"/>
  <c r="Q171" i="31"/>
  <c r="Q202" i="31"/>
  <c r="T202" i="31"/>
  <c r="U202" i="31"/>
  <c r="R187" i="22"/>
  <c r="V187" i="22"/>
  <c r="V199" i="22"/>
  <c r="R199" i="22"/>
  <c r="R234" i="22"/>
  <c r="V234" i="22"/>
  <c r="V203" i="22"/>
  <c r="R203" i="22"/>
  <c r="V158" i="22"/>
  <c r="R158" i="22"/>
  <c r="V159" i="22"/>
  <c r="R159" i="22"/>
  <c r="V182" i="22"/>
  <c r="R182" i="22"/>
  <c r="V153" i="22"/>
  <c r="R153" i="22"/>
  <c r="V156" i="22"/>
  <c r="R156" i="22"/>
  <c r="R192" i="22"/>
  <c r="V192" i="22"/>
  <c r="V239" i="22"/>
  <c r="R239" i="22"/>
  <c r="V244" i="22"/>
  <c r="R244" i="22"/>
  <c r="R161" i="22"/>
  <c r="V161" i="22"/>
  <c r="R173" i="22"/>
  <c r="V173" i="22"/>
  <c r="V230" i="22"/>
  <c r="R230" i="22"/>
  <c r="V240" i="22"/>
  <c r="R240" i="22"/>
  <c r="R242" i="22"/>
  <c r="V242" i="22"/>
  <c r="V197" i="22"/>
  <c r="R197" i="22"/>
  <c r="V233" i="22"/>
  <c r="R233" i="22"/>
  <c r="R220" i="22"/>
  <c r="V220" i="22"/>
  <c r="R145" i="22"/>
  <c r="V145" i="22"/>
  <c r="R227" i="22"/>
  <c r="V227" i="22"/>
  <c r="R212" i="22"/>
  <c r="V212" i="22"/>
  <c r="V140" i="22"/>
  <c r="R140" i="22"/>
  <c r="V194" i="22"/>
  <c r="R194" i="22"/>
  <c r="R267" i="22"/>
  <c r="V267" i="22"/>
  <c r="V139" i="22"/>
  <c r="R139" i="22"/>
  <c r="R216" i="22"/>
  <c r="V216" i="22"/>
  <c r="V223" i="22"/>
  <c r="R223" i="22"/>
  <c r="V217" i="22"/>
  <c r="R217" i="22"/>
  <c r="R170" i="22"/>
  <c r="V170" i="22"/>
  <c r="V135" i="22"/>
  <c r="R135" i="22"/>
  <c r="V213" i="22"/>
  <c r="R213" i="22"/>
  <c r="V204" i="22"/>
  <c r="R204" i="22"/>
  <c r="R134" i="22"/>
  <c r="V134" i="22"/>
  <c r="R254" i="14"/>
  <c r="V254" i="14"/>
  <c r="V268" i="14"/>
  <c r="R268" i="14"/>
  <c r="R154" i="14"/>
  <c r="V154" i="14"/>
  <c r="V223" i="14"/>
  <c r="R223" i="14"/>
  <c r="V170" i="14"/>
  <c r="R170" i="14"/>
  <c r="R181" i="14"/>
  <c r="V181" i="14"/>
  <c r="V219" i="14"/>
  <c r="R219" i="14"/>
  <c r="V248" i="14"/>
  <c r="R248" i="14"/>
  <c r="R235" i="14"/>
  <c r="V235" i="14"/>
  <c r="R159" i="14"/>
  <c r="V159" i="14"/>
  <c r="V263" i="14"/>
  <c r="R263" i="14"/>
  <c r="V141" i="14"/>
  <c r="R141" i="14"/>
  <c r="V172" i="14"/>
  <c r="R172" i="14"/>
  <c r="R214" i="14"/>
  <c r="V214" i="14"/>
  <c r="V184" i="14"/>
  <c r="R184" i="14"/>
  <c r="R201" i="14"/>
  <c r="V201" i="14"/>
  <c r="V262" i="14"/>
  <c r="R262" i="14"/>
  <c r="R161" i="14"/>
  <c r="V161" i="14"/>
  <c r="V185" i="14"/>
  <c r="R185" i="14"/>
  <c r="V257" i="14"/>
  <c r="R257" i="14"/>
  <c r="R155" i="14"/>
  <c r="V155" i="14"/>
  <c r="R210" i="14"/>
  <c r="V210" i="14"/>
  <c r="V253" i="14"/>
  <c r="R253" i="14"/>
  <c r="V188" i="14"/>
  <c r="R188" i="14"/>
  <c r="R143" i="14"/>
  <c r="V143" i="14"/>
  <c r="R186" i="14"/>
  <c r="V186" i="14"/>
  <c r="V258" i="14"/>
  <c r="R258" i="14"/>
  <c r="R221" i="14"/>
  <c r="V221" i="14"/>
  <c r="V190" i="14"/>
  <c r="R190" i="14"/>
  <c r="R251" i="14"/>
  <c r="V251" i="14"/>
  <c r="R211" i="14"/>
  <c r="V211" i="14"/>
  <c r="R194" i="14"/>
  <c r="V194" i="14"/>
  <c r="R252" i="14"/>
  <c r="V252" i="14"/>
  <c r="R232" i="14"/>
  <c r="V232" i="14"/>
  <c r="U180" i="18"/>
  <c r="Q180" i="18"/>
  <c r="T180" i="18"/>
  <c r="U151" i="18"/>
  <c r="Q151" i="18"/>
  <c r="T151" i="18"/>
  <c r="T263" i="18"/>
  <c r="U263" i="18"/>
  <c r="Q263" i="18"/>
  <c r="T225" i="18"/>
  <c r="U225" i="18"/>
  <c r="Q225" i="18"/>
  <c r="U159" i="18"/>
  <c r="Q159" i="18"/>
  <c r="T159" i="18"/>
  <c r="Q222" i="18"/>
  <c r="U222" i="18"/>
  <c r="T222" i="18"/>
  <c r="T150" i="18"/>
  <c r="U150" i="18"/>
  <c r="Q150" i="18"/>
  <c r="U170" i="18"/>
  <c r="T170" i="18"/>
  <c r="Q170" i="18"/>
  <c r="U260" i="18"/>
  <c r="T260" i="18"/>
  <c r="Q260" i="18"/>
  <c r="U227" i="18"/>
  <c r="Q227" i="18"/>
  <c r="T227" i="18"/>
  <c r="U210" i="18"/>
  <c r="T210" i="18"/>
  <c r="Q210" i="18"/>
  <c r="U261" i="18"/>
  <c r="Q261" i="18"/>
  <c r="T261" i="18"/>
  <c r="Q160" i="18"/>
  <c r="T160" i="18"/>
  <c r="U160" i="18"/>
  <c r="T143" i="18"/>
  <c r="U143" i="18"/>
  <c r="Q143" i="18"/>
  <c r="U181" i="18"/>
  <c r="Q181" i="18"/>
  <c r="T181" i="18"/>
  <c r="Q243" i="18"/>
  <c r="T243" i="18"/>
  <c r="U243" i="18"/>
  <c r="U205" i="18"/>
  <c r="T205" i="18"/>
  <c r="Q205" i="18"/>
  <c r="Q207" i="18"/>
  <c r="T207" i="18"/>
  <c r="U207" i="18"/>
  <c r="U220" i="18"/>
  <c r="Q220" i="18"/>
  <c r="T220" i="18"/>
  <c r="U188" i="18"/>
  <c r="Q188" i="18"/>
  <c r="T188" i="18"/>
  <c r="U266" i="18"/>
  <c r="Q266" i="18"/>
  <c r="T266" i="18"/>
  <c r="Q247" i="18"/>
  <c r="U247" i="18"/>
  <c r="T247" i="18"/>
  <c r="T239" i="18"/>
  <c r="U239" i="18"/>
  <c r="Q239" i="18"/>
  <c r="Q179" i="18"/>
  <c r="U179" i="18"/>
  <c r="T179" i="18"/>
  <c r="U167" i="18"/>
  <c r="Q167" i="18"/>
  <c r="T167" i="18"/>
  <c r="Q174" i="18"/>
  <c r="U174" i="18"/>
  <c r="T174" i="18"/>
  <c r="T230" i="18"/>
  <c r="Q230" i="18"/>
  <c r="U230" i="18"/>
  <c r="T228" i="18"/>
  <c r="U228" i="18"/>
  <c r="Q228" i="18"/>
  <c r="U152" i="18"/>
  <c r="Q152" i="18"/>
  <c r="T152" i="18"/>
  <c r="U238" i="18"/>
  <c r="T238" i="18"/>
  <c r="Q238" i="18"/>
  <c r="U211" i="18"/>
  <c r="Q211" i="18"/>
  <c r="T211" i="18"/>
  <c r="Q198" i="18"/>
  <c r="U198" i="18"/>
  <c r="T198" i="18"/>
  <c r="U232" i="18"/>
  <c r="Q232" i="18"/>
  <c r="T232" i="18"/>
  <c r="Q177" i="18"/>
  <c r="U177" i="18"/>
  <c r="T177" i="18"/>
  <c r="T137" i="18"/>
  <c r="Q137" i="18"/>
  <c r="U137" i="18"/>
  <c r="T137" i="38"/>
  <c r="U137" i="38"/>
  <c r="Q137" i="38"/>
  <c r="U222" i="38"/>
  <c r="Q222" i="38"/>
  <c r="T222" i="38"/>
  <c r="Q188" i="38"/>
  <c r="T188" i="38"/>
  <c r="U188" i="38"/>
  <c r="U219" i="38"/>
  <c r="Q219" i="38"/>
  <c r="T219" i="38"/>
  <c r="T187" i="38"/>
  <c r="Q187" i="38"/>
  <c r="U187" i="38"/>
  <c r="T269" i="38"/>
  <c r="U269" i="38"/>
  <c r="Q269" i="38"/>
  <c r="U174" i="38"/>
  <c r="T174" i="38"/>
  <c r="Q174" i="38"/>
  <c r="U231" i="38"/>
  <c r="Q231" i="38"/>
  <c r="T231" i="38"/>
  <c r="Q189" i="38"/>
  <c r="U189" i="38"/>
  <c r="T189" i="38"/>
  <c r="Q185" i="38"/>
  <c r="U185" i="38"/>
  <c r="T185" i="38"/>
  <c r="U207" i="38"/>
  <c r="Q207" i="38"/>
  <c r="T207" i="38"/>
  <c r="U140" i="38"/>
  <c r="Q140" i="38"/>
  <c r="T140" i="38"/>
  <c r="Q199" i="38"/>
  <c r="T199" i="38"/>
  <c r="U199" i="38"/>
  <c r="U155" i="38"/>
  <c r="T155" i="38"/>
  <c r="Q155" i="38"/>
  <c r="T198" i="38"/>
  <c r="U198" i="38"/>
  <c r="Q198" i="38"/>
  <c r="T184" i="38"/>
  <c r="U184" i="38"/>
  <c r="Q184" i="38"/>
  <c r="T264" i="38"/>
  <c r="U264" i="38"/>
  <c r="Q264" i="38"/>
  <c r="Q171" i="38"/>
  <c r="U171" i="38"/>
  <c r="T171" i="38"/>
  <c r="U145" i="38"/>
  <c r="Q145" i="38"/>
  <c r="T145" i="38"/>
  <c r="Q142" i="38"/>
  <c r="T142" i="38"/>
  <c r="U142" i="38"/>
  <c r="T214" i="38"/>
  <c r="Q214" i="38"/>
  <c r="U214" i="38"/>
  <c r="U254" i="38"/>
  <c r="Q254" i="38"/>
  <c r="T254" i="38"/>
  <c r="Q203" i="38"/>
  <c r="T203" i="38"/>
  <c r="U203" i="38"/>
  <c r="Q175" i="38"/>
  <c r="U175" i="38"/>
  <c r="T175" i="38"/>
  <c r="T212" i="38"/>
  <c r="Q212" i="38"/>
  <c r="U212" i="38"/>
  <c r="Q168" i="38"/>
  <c r="U168" i="38"/>
  <c r="T168" i="38"/>
  <c r="T157" i="38"/>
  <c r="U157" i="38"/>
  <c r="Q157" i="38"/>
  <c r="U200" i="38"/>
  <c r="Q200" i="38"/>
  <c r="T200" i="38"/>
  <c r="U164" i="38"/>
  <c r="T164" i="38"/>
  <c r="Q164" i="38"/>
  <c r="Q210" i="38"/>
  <c r="U210" i="38"/>
  <c r="T210" i="38"/>
  <c r="Q238" i="38"/>
  <c r="T238" i="38"/>
  <c r="U238" i="38"/>
  <c r="U136" i="38"/>
  <c r="Q136" i="38"/>
  <c r="T136" i="38"/>
  <c r="Q194" i="38"/>
  <c r="U194" i="38"/>
  <c r="T194" i="38"/>
  <c r="Q169" i="38"/>
  <c r="U169" i="38"/>
  <c r="T169" i="38"/>
  <c r="V151" i="23"/>
  <c r="R151" i="23"/>
  <c r="T242" i="23"/>
  <c r="R242" i="23"/>
  <c r="V242" i="23"/>
  <c r="V210" i="23"/>
  <c r="R210" i="23"/>
  <c r="V259" i="23"/>
  <c r="R259" i="23"/>
  <c r="R236" i="23"/>
  <c r="V236" i="23"/>
  <c r="R191" i="23"/>
  <c r="V191" i="23"/>
  <c r="V189" i="23"/>
  <c r="R189" i="23"/>
  <c r="R206" i="23"/>
  <c r="V206" i="23"/>
  <c r="V213" i="23"/>
  <c r="R213" i="23"/>
  <c r="T149" i="23"/>
  <c r="V149" i="23"/>
  <c r="R149" i="23"/>
  <c r="V243" i="23"/>
  <c r="R243" i="23"/>
  <c r="V261" i="23"/>
  <c r="R261" i="23"/>
  <c r="V231" i="23"/>
  <c r="R231" i="23"/>
  <c r="R148" i="23"/>
  <c r="V148" i="23"/>
  <c r="R182" i="23"/>
  <c r="V182" i="23"/>
  <c r="R244" i="23"/>
  <c r="V244" i="23"/>
  <c r="V154" i="23"/>
  <c r="R154" i="23"/>
  <c r="V194" i="23"/>
  <c r="R194" i="23"/>
  <c r="R248" i="23"/>
  <c r="V248" i="23"/>
  <c r="V142" i="23"/>
  <c r="R142" i="23"/>
  <c r="R255" i="23"/>
  <c r="V255" i="23"/>
  <c r="R153" i="23"/>
  <c r="V153" i="23"/>
  <c r="R245" i="23"/>
  <c r="V245" i="23"/>
  <c r="V256" i="23"/>
  <c r="R256" i="23"/>
  <c r="V143" i="23"/>
  <c r="R143" i="23"/>
  <c r="V161" i="23"/>
  <c r="R161" i="23"/>
  <c r="V139" i="23"/>
  <c r="R139" i="23"/>
  <c r="V224" i="23"/>
  <c r="R224" i="23"/>
  <c r="R199" i="23"/>
  <c r="V199" i="23"/>
  <c r="R260" i="23"/>
  <c r="V260" i="23"/>
  <c r="V207" i="23"/>
  <c r="R207" i="23"/>
  <c r="R156" i="23"/>
  <c r="V156" i="23"/>
  <c r="R252" i="23"/>
  <c r="V252" i="23"/>
  <c r="R214" i="23"/>
  <c r="V214" i="23"/>
  <c r="V158" i="25"/>
  <c r="R158" i="25"/>
  <c r="V214" i="25"/>
  <c r="R214" i="25"/>
  <c r="V163" i="25"/>
  <c r="R163" i="25"/>
  <c r="V255" i="25"/>
  <c r="R255" i="25"/>
  <c r="R244" i="25"/>
  <c r="V244" i="25"/>
  <c r="V239" i="25"/>
  <c r="R239" i="25"/>
  <c r="V179" i="25"/>
  <c r="R179" i="25"/>
  <c r="R261" i="25"/>
  <c r="V261" i="25"/>
  <c r="V188" i="25"/>
  <c r="R188" i="25"/>
  <c r="V220" i="25"/>
  <c r="R220" i="25"/>
  <c r="V264" i="25"/>
  <c r="R264" i="25"/>
  <c r="V171" i="25"/>
  <c r="R171" i="25"/>
  <c r="T219" i="25"/>
  <c r="R219" i="25"/>
  <c r="V219" i="25"/>
  <c r="R202" i="25"/>
  <c r="V202" i="25"/>
  <c r="R260" i="25"/>
  <c r="V260" i="25"/>
  <c r="V148" i="25"/>
  <c r="R148" i="25"/>
  <c r="R231" i="25"/>
  <c r="V231" i="25"/>
  <c r="R144" i="25"/>
  <c r="V144" i="25"/>
  <c r="V224" i="25"/>
  <c r="R224" i="25"/>
  <c r="V201" i="25"/>
  <c r="R201" i="25"/>
  <c r="V155" i="25"/>
  <c r="R155" i="25"/>
  <c r="R162" i="25"/>
  <c r="V162" i="25"/>
  <c r="V210" i="25"/>
  <c r="R210" i="25"/>
  <c r="R236" i="25"/>
  <c r="V236" i="25"/>
  <c r="V151" i="25"/>
  <c r="R151" i="25"/>
  <c r="V256" i="25"/>
  <c r="R256" i="25"/>
  <c r="V248" i="25"/>
  <c r="R248" i="25"/>
  <c r="V134" i="25"/>
  <c r="R134" i="25"/>
  <c r="V228" i="25"/>
  <c r="R228" i="25"/>
  <c r="V253" i="25"/>
  <c r="R253" i="25"/>
  <c r="R216" i="25"/>
  <c r="V216" i="25"/>
  <c r="R199" i="25"/>
  <c r="V199" i="25"/>
  <c r="V241" i="25"/>
  <c r="R241" i="25"/>
  <c r="R138" i="25"/>
  <c r="V138" i="25"/>
  <c r="T216" i="25"/>
  <c r="U216" i="25"/>
  <c r="Q216" i="25"/>
  <c r="Q229" i="25"/>
  <c r="T229" i="25"/>
  <c r="U229" i="25"/>
  <c r="Q164" i="25"/>
  <c r="T164" i="25"/>
  <c r="U164" i="25"/>
  <c r="U239" i="25"/>
  <c r="Q239" i="25"/>
  <c r="T239" i="25"/>
  <c r="Q145" i="25"/>
  <c r="T145" i="25"/>
  <c r="U145" i="25"/>
  <c r="T153" i="25"/>
  <c r="U153" i="25"/>
  <c r="Q153" i="25"/>
  <c r="U232" i="25"/>
  <c r="Q232" i="25"/>
  <c r="T232" i="25"/>
  <c r="T185" i="25"/>
  <c r="U185" i="25"/>
  <c r="Q185" i="25"/>
  <c r="T244" i="25"/>
  <c r="U244" i="25"/>
  <c r="Q244" i="25"/>
  <c r="Q158" i="25"/>
  <c r="U158" i="25"/>
  <c r="T158" i="25"/>
  <c r="T196" i="25"/>
  <c r="Q196" i="25"/>
  <c r="U196" i="25"/>
  <c r="T141" i="25"/>
  <c r="U141" i="25"/>
  <c r="Q141" i="25"/>
  <c r="T200" i="25"/>
  <c r="Q200" i="25"/>
  <c r="U200" i="25"/>
  <c r="U230" i="25"/>
  <c r="T230" i="25"/>
  <c r="Q230" i="25"/>
  <c r="T192" i="25"/>
  <c r="U192" i="25"/>
  <c r="Q192" i="25"/>
  <c r="T217" i="25"/>
  <c r="U217" i="25"/>
  <c r="Q217" i="25"/>
  <c r="U258" i="25"/>
  <c r="Q258" i="25"/>
  <c r="T258" i="25"/>
  <c r="U149" i="25"/>
  <c r="Q149" i="25"/>
  <c r="T149" i="25"/>
  <c r="T252" i="25"/>
  <c r="U252" i="25"/>
  <c r="Q252" i="25"/>
  <c r="Q162" i="25"/>
  <c r="U162" i="25"/>
  <c r="T162" i="25"/>
  <c r="T235" i="25"/>
  <c r="U235" i="25"/>
  <c r="Q235" i="25"/>
  <c r="U213" i="25"/>
  <c r="T213" i="25"/>
  <c r="Q213" i="25"/>
  <c r="T173" i="25"/>
  <c r="U173" i="25"/>
  <c r="Q173" i="25"/>
  <c r="U240" i="25"/>
  <c r="Q240" i="25"/>
  <c r="T240" i="25"/>
  <c r="T151" i="25"/>
  <c r="U151" i="25"/>
  <c r="Q151" i="25"/>
  <c r="U171" i="25"/>
  <c r="Q171" i="25"/>
  <c r="T171" i="25"/>
  <c r="T197" i="25"/>
  <c r="Q197" i="25"/>
  <c r="U197" i="25"/>
  <c r="U136" i="25"/>
  <c r="Q136" i="25"/>
  <c r="T136" i="25"/>
  <c r="T247" i="25"/>
  <c r="U247" i="25"/>
  <c r="Q247" i="25"/>
  <c r="U167" i="25"/>
  <c r="T167" i="25"/>
  <c r="Q167" i="25"/>
  <c r="Q175" i="25"/>
  <c r="U175" i="25"/>
  <c r="Q177" i="25"/>
  <c r="T177" i="25"/>
  <c r="U177" i="25"/>
  <c r="Q238" i="25"/>
  <c r="T238" i="25"/>
  <c r="U238" i="25"/>
  <c r="Q139" i="25"/>
  <c r="T139" i="25"/>
  <c r="U139" i="25"/>
  <c r="Q152" i="20"/>
  <c r="T152" i="20"/>
  <c r="U152" i="20"/>
  <c r="U168" i="20"/>
  <c r="Q168" i="20"/>
  <c r="T168" i="20"/>
  <c r="U193" i="20"/>
  <c r="Q193" i="20"/>
  <c r="T193" i="20"/>
  <c r="Q149" i="20"/>
  <c r="U149" i="20"/>
  <c r="U147" i="20"/>
  <c r="Q147" i="20"/>
  <c r="T147" i="20"/>
  <c r="Q169" i="20"/>
  <c r="U169" i="20"/>
  <c r="T169" i="20"/>
  <c r="Q201" i="20"/>
  <c r="T201" i="20"/>
  <c r="U201" i="20"/>
  <c r="T205" i="20"/>
  <c r="U205" i="20"/>
  <c r="Q205" i="20"/>
  <c r="U144" i="20"/>
  <c r="Q144" i="20"/>
  <c r="T144" i="20"/>
  <c r="U146" i="20"/>
  <c r="Q146" i="20"/>
  <c r="T225" i="20"/>
  <c r="U225" i="20"/>
  <c r="Q225" i="20"/>
  <c r="T200" i="20"/>
  <c r="U200" i="20"/>
  <c r="Q200" i="20"/>
  <c r="Q170" i="20"/>
  <c r="T170" i="20"/>
  <c r="U170" i="20"/>
  <c r="T178" i="20"/>
  <c r="U178" i="20"/>
  <c r="Q178" i="20"/>
  <c r="T156" i="20"/>
  <c r="U156" i="20"/>
  <c r="Q156" i="20"/>
  <c r="T252" i="20"/>
  <c r="U252" i="20"/>
  <c r="Q252" i="20"/>
  <c r="Q167" i="20"/>
  <c r="T167" i="20"/>
  <c r="U167" i="20"/>
  <c r="Q175" i="20"/>
  <c r="U175" i="20"/>
  <c r="T175" i="20"/>
  <c r="U253" i="20"/>
  <c r="T253" i="20"/>
  <c r="Q253" i="20"/>
  <c r="T183" i="20"/>
  <c r="Q183" i="20"/>
  <c r="U183" i="20"/>
  <c r="U239" i="20"/>
  <c r="Q239" i="20"/>
  <c r="T239" i="20"/>
  <c r="T235" i="20"/>
  <c r="U235" i="20"/>
  <c r="Q235" i="20"/>
  <c r="T212" i="20"/>
  <c r="U212" i="20"/>
  <c r="Q212" i="20"/>
  <c r="U244" i="20"/>
  <c r="Q244" i="20"/>
  <c r="T244" i="20"/>
  <c r="Q176" i="20"/>
  <c r="U176" i="20"/>
  <c r="T176" i="20"/>
  <c r="Q264" i="20"/>
  <c r="T264" i="20"/>
  <c r="U264" i="20"/>
  <c r="U236" i="20"/>
  <c r="T236" i="20"/>
  <c r="Q236" i="20"/>
  <c r="T206" i="20"/>
  <c r="Q206" i="20"/>
  <c r="U206" i="20"/>
  <c r="Q260" i="20"/>
  <c r="T260" i="20"/>
  <c r="U260" i="20"/>
  <c r="U143" i="20"/>
  <c r="Q143" i="20"/>
  <c r="T143" i="20"/>
  <c r="T226" i="20"/>
  <c r="Q226" i="20"/>
  <c r="U226" i="20"/>
  <c r="T179" i="20"/>
  <c r="Q179" i="20"/>
  <c r="U179" i="20"/>
  <c r="Q145" i="20"/>
  <c r="T145" i="20"/>
  <c r="U145" i="20"/>
  <c r="Q142" i="20"/>
  <c r="U142" i="20"/>
  <c r="Q242" i="29"/>
  <c r="T242" i="29"/>
  <c r="U242" i="29"/>
  <c r="T223" i="29"/>
  <c r="Q223" i="29"/>
  <c r="U223" i="29"/>
  <c r="Q147" i="29"/>
  <c r="T147" i="29"/>
  <c r="U147" i="29"/>
  <c r="U135" i="29"/>
  <c r="T135" i="29"/>
  <c r="Q135" i="29"/>
  <c r="T203" i="29"/>
  <c r="U203" i="29"/>
  <c r="Q203" i="29"/>
  <c r="Q249" i="29"/>
  <c r="U249" i="29"/>
  <c r="T249" i="29"/>
  <c r="U138" i="29"/>
  <c r="Q138" i="29"/>
  <c r="T138" i="29"/>
  <c r="U159" i="29"/>
  <c r="Q159" i="29"/>
  <c r="T159" i="29"/>
  <c r="U220" i="29"/>
  <c r="T220" i="29"/>
  <c r="Q220" i="29"/>
  <c r="T238" i="29"/>
  <c r="U238" i="29"/>
  <c r="Q238" i="29"/>
  <c r="U156" i="29"/>
  <c r="Q156" i="29"/>
  <c r="T156" i="29"/>
  <c r="T261" i="29"/>
  <c r="U261" i="29"/>
  <c r="Q261" i="29"/>
  <c r="T167" i="29"/>
  <c r="U167" i="29"/>
  <c r="Q167" i="29"/>
  <c r="U180" i="29"/>
  <c r="T180" i="29"/>
  <c r="Q180" i="29"/>
  <c r="T237" i="29"/>
  <c r="U237" i="29"/>
  <c r="Q237" i="29"/>
  <c r="U179" i="29"/>
  <c r="T179" i="29"/>
  <c r="Q179" i="29"/>
  <c r="T139" i="29"/>
  <c r="U139" i="29"/>
  <c r="Q139" i="29"/>
  <c r="U168" i="29"/>
  <c r="Q168" i="29"/>
  <c r="T168" i="29"/>
  <c r="U165" i="29"/>
  <c r="T165" i="29"/>
  <c r="Q165" i="29"/>
  <c r="T235" i="29"/>
  <c r="Q235" i="29"/>
  <c r="U235" i="29"/>
  <c r="U157" i="29"/>
  <c r="Q157" i="29"/>
  <c r="T157" i="29"/>
  <c r="T254" i="29"/>
  <c r="Q254" i="29"/>
  <c r="U254" i="29"/>
  <c r="T141" i="29"/>
  <c r="Q141" i="29"/>
  <c r="U141" i="29"/>
  <c r="U184" i="29"/>
  <c r="Q184" i="29"/>
  <c r="T184" i="29"/>
  <c r="U246" i="29"/>
  <c r="T246" i="29"/>
  <c r="Q246" i="29"/>
  <c r="Q258" i="29"/>
  <c r="U258" i="29"/>
  <c r="T258" i="29"/>
  <c r="Q188" i="29"/>
  <c r="U188" i="29"/>
  <c r="T188" i="29"/>
  <c r="T210" i="29"/>
  <c r="Q210" i="29"/>
  <c r="U210" i="29"/>
  <c r="U166" i="29"/>
  <c r="Q166" i="29"/>
  <c r="T166" i="29"/>
  <c r="U191" i="29"/>
  <c r="Q191" i="29"/>
  <c r="T191" i="29"/>
  <c r="Q187" i="29"/>
  <c r="T187" i="29"/>
  <c r="U187" i="29"/>
  <c r="Q134" i="29"/>
  <c r="T134" i="29"/>
  <c r="U134" i="29"/>
  <c r="Q189" i="29"/>
  <c r="U189" i="29"/>
  <c r="T189" i="29"/>
  <c r="Q154" i="29"/>
  <c r="U154" i="29"/>
  <c r="T154" i="29"/>
  <c r="V240" i="31"/>
  <c r="R240" i="31"/>
  <c r="R144" i="31"/>
  <c r="V144" i="31"/>
  <c r="V243" i="31"/>
  <c r="R243" i="31"/>
  <c r="V202" i="31"/>
  <c r="R202" i="31"/>
  <c r="V238" i="31"/>
  <c r="R238" i="31"/>
  <c r="V247" i="31"/>
  <c r="R247" i="31"/>
  <c r="T152" i="31"/>
  <c r="V152" i="31"/>
  <c r="R152" i="31"/>
  <c r="T254" i="31"/>
  <c r="R254" i="31"/>
  <c r="V254" i="31"/>
  <c r="R220" i="31"/>
  <c r="V220" i="31"/>
  <c r="V270" i="31"/>
  <c r="R270" i="31"/>
  <c r="V255" i="31"/>
  <c r="R255" i="31"/>
  <c r="V205" i="31"/>
  <c r="R205" i="31"/>
  <c r="V227" i="31"/>
  <c r="R227" i="31"/>
  <c r="V215" i="31"/>
  <c r="R215" i="31"/>
  <c r="V269" i="31"/>
  <c r="R269" i="31"/>
  <c r="V261" i="31"/>
  <c r="R261" i="31"/>
  <c r="R228" i="31"/>
  <c r="V228" i="31"/>
  <c r="V248" i="31"/>
  <c r="R248" i="31"/>
  <c r="V213" i="31"/>
  <c r="R213" i="31"/>
  <c r="V179" i="31"/>
  <c r="R179" i="31"/>
  <c r="V207" i="31"/>
  <c r="R207" i="31"/>
  <c r="R183" i="31"/>
  <c r="V183" i="31"/>
  <c r="R230" i="31"/>
  <c r="V230" i="31"/>
  <c r="R226" i="31"/>
  <c r="V226" i="31"/>
  <c r="V134" i="31"/>
  <c r="R134" i="31"/>
  <c r="V145" i="31"/>
  <c r="R145" i="31"/>
  <c r="V171" i="31"/>
  <c r="R171" i="31"/>
  <c r="V157" i="31"/>
  <c r="R157" i="31"/>
  <c r="R161" i="31"/>
  <c r="V161" i="31"/>
  <c r="R165" i="31"/>
  <c r="V165" i="31"/>
  <c r="R200" i="31"/>
  <c r="V200" i="31"/>
  <c r="R251" i="31"/>
  <c r="V251" i="31"/>
  <c r="R158" i="31"/>
  <c r="V158" i="31"/>
  <c r="V148" i="31"/>
  <c r="R148" i="31"/>
  <c r="V172" i="31"/>
  <c r="R172" i="31"/>
  <c r="R250" i="18"/>
  <c r="V250" i="18"/>
  <c r="R228" i="18"/>
  <c r="V228" i="18"/>
  <c r="V251" i="18"/>
  <c r="R251" i="18"/>
  <c r="R252" i="18"/>
  <c r="V252" i="18"/>
  <c r="R247" i="18"/>
  <c r="V247" i="18"/>
  <c r="R148" i="18"/>
  <c r="V148" i="18"/>
  <c r="V192" i="18"/>
  <c r="R192" i="18"/>
  <c r="V165" i="18"/>
  <c r="R165" i="18"/>
  <c r="V187" i="18"/>
  <c r="R187" i="18"/>
  <c r="R225" i="18"/>
  <c r="V225" i="18"/>
  <c r="R265" i="18"/>
  <c r="V265" i="18"/>
  <c r="V175" i="18"/>
  <c r="R175" i="18"/>
  <c r="V159" i="18"/>
  <c r="R159" i="18"/>
  <c r="V180" i="18"/>
  <c r="R180" i="18"/>
  <c r="V194" i="18"/>
  <c r="R194" i="18"/>
  <c r="V158" i="18"/>
  <c r="R158" i="18"/>
  <c r="R267" i="18"/>
  <c r="V267" i="18"/>
  <c r="R164" i="18"/>
  <c r="V164" i="18"/>
  <c r="V222" i="18"/>
  <c r="R222" i="18"/>
  <c r="R143" i="18"/>
  <c r="V143" i="18"/>
  <c r="R253" i="18"/>
  <c r="V253" i="18"/>
  <c r="R184" i="18"/>
  <c r="V184" i="18"/>
  <c r="V163" i="18"/>
  <c r="R163" i="18"/>
  <c r="R261" i="18"/>
  <c r="V261" i="18"/>
  <c r="R168" i="18"/>
  <c r="V168" i="18"/>
  <c r="T173" i="18"/>
  <c r="V173" i="18"/>
  <c r="R173" i="18"/>
  <c r="V260" i="18"/>
  <c r="R260" i="18"/>
  <c r="V177" i="18"/>
  <c r="R177" i="18"/>
  <c r="R201" i="18"/>
  <c r="V201" i="18"/>
  <c r="R161" i="18"/>
  <c r="V161" i="18"/>
  <c r="R217" i="18"/>
  <c r="V217" i="18"/>
  <c r="R193" i="18"/>
  <c r="V193" i="18"/>
  <c r="R238" i="18"/>
  <c r="V238" i="18"/>
  <c r="R186" i="18"/>
  <c r="V186" i="18"/>
  <c r="T178" i="22"/>
  <c r="U178" i="22"/>
  <c r="Q178" i="22"/>
  <c r="T170" i="22"/>
  <c r="Q170" i="22"/>
  <c r="U170" i="22"/>
  <c r="T246" i="22"/>
  <c r="U246" i="22"/>
  <c r="Q246" i="22"/>
  <c r="U179" i="22"/>
  <c r="T179" i="22"/>
  <c r="Q179" i="22"/>
  <c r="Q231" i="22"/>
  <c r="T231" i="22"/>
  <c r="U231" i="22"/>
  <c r="T153" i="22"/>
  <c r="U153" i="22"/>
  <c r="Q153" i="22"/>
  <c r="T135" i="22"/>
  <c r="U135" i="22"/>
  <c r="Q135" i="22"/>
  <c r="U224" i="22"/>
  <c r="T224" i="22"/>
  <c r="Q224" i="22"/>
  <c r="U255" i="22"/>
  <c r="Q255" i="22"/>
  <c r="T255" i="22"/>
  <c r="Q240" i="22"/>
  <c r="T240" i="22"/>
  <c r="U240" i="22"/>
  <c r="U166" i="22"/>
  <c r="T166" i="22"/>
  <c r="Q166" i="22"/>
  <c r="T243" i="22"/>
  <c r="Q243" i="22"/>
  <c r="U243" i="22"/>
  <c r="U150" i="22"/>
  <c r="T150" i="22"/>
  <c r="Q150" i="22"/>
  <c r="U197" i="22"/>
  <c r="Q197" i="22"/>
  <c r="T197" i="22"/>
  <c r="Q136" i="22"/>
  <c r="T136" i="22"/>
  <c r="U136" i="22"/>
  <c r="Q222" i="22"/>
  <c r="U222" i="22"/>
  <c r="T222" i="22"/>
  <c r="U180" i="22"/>
  <c r="Q180" i="22"/>
  <c r="T180" i="22"/>
  <c r="U247" i="22"/>
  <c r="T247" i="22"/>
  <c r="Q247" i="22"/>
  <c r="Q174" i="22"/>
  <c r="U174" i="22"/>
  <c r="T174" i="22"/>
  <c r="Q183" i="22"/>
  <c r="T183" i="22"/>
  <c r="U183" i="22"/>
  <c r="Q253" i="22"/>
  <c r="T253" i="22"/>
  <c r="U253" i="22"/>
  <c r="Q233" i="22"/>
  <c r="T233" i="22"/>
  <c r="U233" i="22"/>
  <c r="U258" i="22"/>
  <c r="Q258" i="22"/>
  <c r="T258" i="22"/>
  <c r="U163" i="22"/>
  <c r="Q163" i="22"/>
  <c r="T163" i="22"/>
  <c r="Q190" i="22"/>
  <c r="T190" i="22"/>
  <c r="U190" i="22"/>
  <c r="U232" i="22"/>
  <c r="Q232" i="22"/>
  <c r="T232" i="22"/>
  <c r="T198" i="22"/>
  <c r="U198" i="22"/>
  <c r="Q198" i="22"/>
  <c r="U265" i="22"/>
  <c r="Q265" i="22"/>
  <c r="T265" i="22"/>
  <c r="T175" i="22"/>
  <c r="Q175" i="22"/>
  <c r="U175" i="22"/>
  <c r="T256" i="22"/>
  <c r="Q256" i="22"/>
  <c r="U256" i="22"/>
  <c r="Q134" i="22"/>
  <c r="T134" i="22"/>
  <c r="U134" i="22"/>
  <c r="Q262" i="22"/>
  <c r="U262" i="22"/>
  <c r="T262" i="22"/>
  <c r="U260" i="22"/>
  <c r="Q260" i="22"/>
  <c r="U230" i="22"/>
  <c r="Q230" i="22"/>
  <c r="T230" i="22"/>
  <c r="V222" i="39"/>
  <c r="R222" i="39"/>
  <c r="V235" i="39"/>
  <c r="R235" i="39"/>
  <c r="R171" i="39"/>
  <c r="V171" i="39"/>
  <c r="R220" i="39"/>
  <c r="V220" i="39"/>
  <c r="V245" i="39"/>
  <c r="R245" i="39"/>
  <c r="R164" i="39"/>
  <c r="V164" i="39"/>
  <c r="V184" i="39"/>
  <c r="R184" i="39"/>
  <c r="V141" i="39"/>
  <c r="R141" i="39"/>
  <c r="R202" i="39"/>
  <c r="V202" i="39"/>
  <c r="V216" i="39"/>
  <c r="R216" i="39"/>
  <c r="V136" i="39"/>
  <c r="R136" i="39"/>
  <c r="V241" i="39"/>
  <c r="R241" i="39"/>
  <c r="V263" i="32"/>
  <c r="R263" i="32"/>
  <c r="V206" i="32"/>
  <c r="R206" i="32"/>
  <c r="R152" i="32"/>
  <c r="V152" i="32"/>
  <c r="V220" i="32"/>
  <c r="R220" i="32"/>
  <c r="V236" i="32"/>
  <c r="R236" i="32"/>
  <c r="R219" i="32"/>
  <c r="V219" i="32"/>
  <c r="V249" i="32"/>
  <c r="R249" i="32"/>
  <c r="V185" i="32"/>
  <c r="R185" i="32"/>
  <c r="V228" i="32"/>
  <c r="R228" i="32"/>
  <c r="V194" i="32"/>
  <c r="R194" i="32"/>
  <c r="R170" i="32"/>
  <c r="V170" i="32"/>
  <c r="Q178" i="32"/>
  <c r="T178" i="32"/>
  <c r="U178" i="32"/>
  <c r="U247" i="32"/>
  <c r="Q247" i="32"/>
  <c r="T247" i="32"/>
  <c r="Q222" i="32"/>
  <c r="U222" i="32"/>
  <c r="T222" i="32"/>
  <c r="Q265" i="32"/>
  <c r="T265" i="32"/>
  <c r="U265" i="32"/>
  <c r="Q150" i="32"/>
  <c r="U150" i="32"/>
  <c r="T150" i="32"/>
  <c r="T253" i="32"/>
  <c r="U253" i="32"/>
  <c r="Q253" i="32"/>
  <c r="U192" i="32"/>
  <c r="Q192" i="32"/>
  <c r="T192" i="32"/>
  <c r="T158" i="32"/>
  <c r="Q158" i="32"/>
  <c r="U158" i="32"/>
  <c r="U182" i="32"/>
  <c r="Q182" i="32"/>
  <c r="T182" i="32"/>
  <c r="T181" i="32"/>
  <c r="Q181" i="32"/>
  <c r="U181" i="32"/>
  <c r="Q238" i="32"/>
  <c r="U238" i="32"/>
  <c r="T238" i="32"/>
  <c r="T216" i="23"/>
  <c r="U216" i="23"/>
  <c r="Q216" i="23"/>
  <c r="U185" i="23"/>
  <c r="T185" i="23"/>
  <c r="Q185" i="23"/>
  <c r="Q139" i="23"/>
  <c r="T139" i="23"/>
  <c r="U139" i="23"/>
  <c r="Q155" i="23"/>
  <c r="T155" i="23"/>
  <c r="U155" i="23"/>
  <c r="Q178" i="23"/>
  <c r="T178" i="23"/>
  <c r="U178" i="23"/>
  <c r="T223" i="23"/>
  <c r="U223" i="23"/>
  <c r="Q223" i="23"/>
  <c r="T146" i="23"/>
  <c r="U146" i="23"/>
  <c r="Q146" i="23"/>
  <c r="U176" i="23"/>
  <c r="T176" i="23"/>
  <c r="Q176" i="23"/>
  <c r="U171" i="23"/>
  <c r="Q171" i="23"/>
  <c r="T171" i="23"/>
  <c r="T212" i="23"/>
  <c r="U212" i="23"/>
  <c r="Q212" i="23"/>
  <c r="Q260" i="23"/>
  <c r="U260" i="23"/>
  <c r="T260" i="23"/>
  <c r="Q209" i="23"/>
  <c r="U209" i="23"/>
  <c r="T209" i="23"/>
  <c r="V196" i="30"/>
  <c r="R196" i="30"/>
  <c r="V190" i="30"/>
  <c r="R190" i="30"/>
  <c r="V192" i="30"/>
  <c r="R192" i="30"/>
  <c r="V200" i="30"/>
  <c r="R200" i="30"/>
  <c r="V263" i="30"/>
  <c r="R263" i="30"/>
  <c r="R228" i="30"/>
  <c r="V228" i="30"/>
  <c r="V236" i="30"/>
  <c r="R236" i="30"/>
  <c r="R182" i="30"/>
  <c r="V182" i="30"/>
  <c r="R171" i="30"/>
  <c r="V171" i="30"/>
  <c r="R215" i="30"/>
  <c r="V215" i="30"/>
  <c r="V163" i="30"/>
  <c r="R163" i="30"/>
  <c r="R137" i="30"/>
  <c r="V137" i="30"/>
  <c r="T268" i="30"/>
  <c r="Q268" i="30"/>
  <c r="U268" i="30"/>
  <c r="T232" i="30"/>
  <c r="U232" i="30"/>
  <c r="Q232" i="30"/>
  <c r="Q224" i="30"/>
  <c r="U224" i="30"/>
  <c r="T224" i="30"/>
  <c r="Q258" i="30"/>
  <c r="U258" i="30"/>
  <c r="T258" i="30"/>
  <c r="U234" i="30"/>
  <c r="T234" i="30"/>
  <c r="Q234" i="30"/>
  <c r="T179" i="30"/>
  <c r="U179" i="30"/>
  <c r="Q179" i="30"/>
  <c r="T233" i="30"/>
  <c r="Q233" i="30"/>
  <c r="U233" i="30"/>
  <c r="U216" i="30"/>
  <c r="Q216" i="30"/>
  <c r="T216" i="30"/>
  <c r="Q209" i="30"/>
  <c r="U209" i="30"/>
  <c r="T209" i="30"/>
  <c r="T136" i="30"/>
  <c r="Q136" i="30"/>
  <c r="U136" i="30"/>
  <c r="R176" i="24"/>
  <c r="V176" i="24"/>
  <c r="R220" i="24"/>
  <c r="V220" i="24"/>
  <c r="V190" i="24"/>
  <c r="R190" i="24"/>
  <c r="V208" i="24"/>
  <c r="R208" i="24"/>
  <c r="R259" i="24"/>
  <c r="V259" i="24"/>
  <c r="R163" i="24"/>
  <c r="V163" i="24"/>
  <c r="V154" i="24"/>
  <c r="R154" i="24"/>
  <c r="V231" i="24"/>
  <c r="R231" i="24"/>
  <c r="R164" i="24"/>
  <c r="V164" i="24"/>
  <c r="R192" i="24"/>
  <c r="V192" i="24"/>
  <c r="R247" i="24"/>
  <c r="V247" i="24"/>
  <c r="R143" i="24"/>
  <c r="V143" i="24"/>
  <c r="U158" i="14"/>
  <c r="Q158" i="14"/>
  <c r="T158" i="14"/>
  <c r="U215" i="14"/>
  <c r="T215" i="14"/>
  <c r="Q215" i="14"/>
  <c r="T160" i="14"/>
  <c r="Q160" i="14"/>
  <c r="U160" i="14"/>
  <c r="U221" i="14"/>
  <c r="Q221" i="14"/>
  <c r="T221" i="14"/>
  <c r="Q211" i="14"/>
  <c r="U211" i="14"/>
  <c r="T211" i="14"/>
  <c r="U262" i="14"/>
  <c r="Q262" i="14"/>
  <c r="T262" i="14"/>
  <c r="T254" i="14"/>
  <c r="U254" i="14"/>
  <c r="Q254" i="14"/>
  <c r="U156" i="14"/>
  <c r="T156" i="14"/>
  <c r="Q156" i="14"/>
  <c r="Q144" i="14"/>
  <c r="T144" i="14"/>
  <c r="U144" i="14"/>
  <c r="T140" i="14"/>
  <c r="U140" i="14"/>
  <c r="Q140" i="14"/>
  <c r="T134" i="14"/>
  <c r="U134" i="14"/>
  <c r="Q134" i="14"/>
  <c r="Q185" i="14"/>
  <c r="U185" i="14"/>
  <c r="T185" i="14"/>
  <c r="V270" i="20"/>
  <c r="R270" i="20"/>
  <c r="V137" i="20"/>
  <c r="R137" i="20"/>
  <c r="R253" i="20"/>
  <c r="V253" i="20"/>
  <c r="R268" i="20"/>
  <c r="V268" i="20"/>
  <c r="R266" i="20"/>
  <c r="V266" i="20"/>
  <c r="V238" i="20"/>
  <c r="R238" i="20"/>
  <c r="R230" i="20"/>
  <c r="V230" i="20"/>
  <c r="R259" i="20"/>
  <c r="V259" i="20"/>
  <c r="V244" i="20"/>
  <c r="R244" i="20"/>
  <c r="V223" i="20"/>
  <c r="R223" i="20"/>
  <c r="R222" i="20"/>
  <c r="V222" i="20"/>
  <c r="T213" i="24"/>
  <c r="U213" i="24"/>
  <c r="Q213" i="24"/>
  <c r="U249" i="24"/>
  <c r="T249" i="24"/>
  <c r="Q249" i="24"/>
  <c r="Q223" i="24"/>
  <c r="U223" i="24"/>
  <c r="T223" i="24"/>
  <c r="T227" i="24"/>
  <c r="Q227" i="24"/>
  <c r="U227" i="24"/>
  <c r="Q214" i="24"/>
  <c r="T214" i="24"/>
  <c r="U214" i="24"/>
  <c r="Q243" i="24"/>
  <c r="U243" i="24"/>
  <c r="T243" i="24"/>
  <c r="Q199" i="24"/>
  <c r="T199" i="24"/>
  <c r="U199" i="24"/>
  <c r="U178" i="24"/>
  <c r="Q178" i="24"/>
  <c r="T178" i="24"/>
  <c r="U247" i="24"/>
  <c r="Q247" i="24"/>
  <c r="T247" i="24"/>
  <c r="U256" i="24"/>
  <c r="Q256" i="24"/>
  <c r="T256" i="24"/>
  <c r="Q181" i="24"/>
  <c r="T181" i="24"/>
  <c r="U181" i="24"/>
  <c r="V152" i="26"/>
  <c r="R152" i="26"/>
  <c r="R233" i="26"/>
  <c r="V233" i="26"/>
  <c r="R169" i="26"/>
  <c r="V169" i="26"/>
  <c r="V257" i="26"/>
  <c r="R257" i="26"/>
  <c r="R236" i="26"/>
  <c r="V236" i="26"/>
  <c r="V232" i="26"/>
  <c r="R232" i="26"/>
  <c r="R248" i="26"/>
  <c r="V248" i="26"/>
  <c r="V199" i="26"/>
  <c r="R199" i="26"/>
  <c r="V265" i="26"/>
  <c r="R265" i="26"/>
  <c r="R207" i="26"/>
  <c r="V207" i="26"/>
  <c r="V244" i="38"/>
  <c r="R244" i="38"/>
  <c r="V210" i="38"/>
  <c r="R210" i="38"/>
  <c r="R164" i="38"/>
  <c r="V164" i="38"/>
  <c r="V168" i="38"/>
  <c r="R168" i="38"/>
  <c r="V161" i="38"/>
  <c r="R161" i="38"/>
  <c r="V170" i="38"/>
  <c r="R170" i="38"/>
  <c r="V158" i="38"/>
  <c r="R158" i="38"/>
  <c r="V253" i="38"/>
  <c r="R253" i="38"/>
  <c r="R166" i="38"/>
  <c r="V166" i="38"/>
  <c r="V259" i="38"/>
  <c r="R259" i="38"/>
  <c r="R241" i="38"/>
  <c r="V241" i="38"/>
  <c r="V255" i="38"/>
  <c r="R255" i="38"/>
  <c r="U191" i="39"/>
  <c r="T191" i="39"/>
  <c r="Q191" i="39"/>
  <c r="T256" i="39"/>
  <c r="Q256" i="39"/>
  <c r="U256" i="39"/>
  <c r="Q181" i="39"/>
  <c r="T181" i="39"/>
  <c r="U181" i="39"/>
  <c r="U231" i="39"/>
  <c r="Q231" i="39"/>
  <c r="T231" i="39"/>
  <c r="U221" i="39"/>
  <c r="Q221" i="39"/>
  <c r="T221" i="39"/>
  <c r="U209" i="39"/>
  <c r="T209" i="39"/>
  <c r="Q209" i="39"/>
  <c r="U194" i="39"/>
  <c r="Q194" i="39"/>
  <c r="T194" i="39"/>
  <c r="U243" i="39"/>
  <c r="Q243" i="39"/>
  <c r="T243" i="39"/>
  <c r="U250" i="39"/>
  <c r="Q250" i="39"/>
  <c r="T250" i="39"/>
  <c r="Q163" i="39"/>
  <c r="U163" i="39"/>
  <c r="T163" i="39"/>
  <c r="Q203" i="39"/>
  <c r="T203" i="39"/>
  <c r="U203" i="39"/>
  <c r="R140" i="29"/>
  <c r="V140" i="29"/>
  <c r="V167" i="29"/>
  <c r="R167" i="29"/>
  <c r="V154" i="29"/>
  <c r="R154" i="29"/>
  <c r="R238" i="29"/>
  <c r="V238" i="29"/>
  <c r="R153" i="29"/>
  <c r="V153" i="29"/>
  <c r="V208" i="29"/>
  <c r="R208" i="29"/>
  <c r="V185" i="29"/>
  <c r="R185" i="29"/>
  <c r="R155" i="29"/>
  <c r="V155" i="29"/>
  <c r="V198" i="29"/>
  <c r="R198" i="29"/>
  <c r="R220" i="29"/>
  <c r="V220" i="29"/>
  <c r="V248" i="29"/>
  <c r="R248" i="29"/>
  <c r="V245" i="29"/>
  <c r="R245" i="29"/>
  <c r="T164" i="26"/>
  <c r="U164" i="26"/>
  <c r="Q164" i="26"/>
  <c r="Q226" i="26"/>
  <c r="U226" i="26"/>
  <c r="T226" i="26"/>
  <c r="T148" i="26"/>
  <c r="Q148" i="26"/>
  <c r="U148" i="26"/>
  <c r="T150" i="26"/>
  <c r="Q150" i="26"/>
  <c r="U150" i="26"/>
  <c r="Q144" i="26"/>
  <c r="T144" i="26"/>
  <c r="U144" i="26"/>
  <c r="U260" i="26"/>
  <c r="Q260" i="26"/>
  <c r="T260" i="26"/>
  <c r="T182" i="26"/>
  <c r="U182" i="26"/>
  <c r="Q182" i="26"/>
  <c r="Q200" i="26"/>
  <c r="T200" i="26"/>
  <c r="U200" i="26"/>
  <c r="T158" i="26"/>
  <c r="Q158" i="26"/>
  <c r="U158" i="26"/>
  <c r="T176" i="26"/>
  <c r="Q176" i="26"/>
  <c r="U176" i="26"/>
  <c r="Q202" i="26"/>
  <c r="T202" i="26"/>
  <c r="U202" i="26"/>
  <c r="Q258" i="26"/>
  <c r="U258" i="26"/>
  <c r="T258" i="26"/>
  <c r="T190" i="31"/>
  <c r="Q190" i="31"/>
  <c r="U190" i="31"/>
  <c r="Q196" i="31"/>
  <c r="U196" i="31"/>
  <c r="T196" i="31"/>
  <c r="T160" i="31"/>
  <c r="U160" i="31"/>
  <c r="Q160" i="31"/>
  <c r="T220" i="31"/>
  <c r="U220" i="31"/>
  <c r="Q220" i="31"/>
  <c r="Q223" i="31"/>
  <c r="U223" i="31"/>
  <c r="T223" i="31"/>
  <c r="T140" i="31"/>
  <c r="U140" i="31"/>
  <c r="Q140" i="31"/>
  <c r="Q257" i="31"/>
  <c r="T257" i="31"/>
  <c r="U257" i="31"/>
  <c r="T180" i="31"/>
  <c r="U180" i="31"/>
  <c r="Q180" i="31"/>
  <c r="U218" i="31"/>
  <c r="Q218" i="31"/>
  <c r="T218" i="31"/>
  <c r="U210" i="31"/>
  <c r="Q210" i="31"/>
  <c r="T210" i="31"/>
  <c r="T147" i="31"/>
  <c r="Q147" i="31"/>
  <c r="U147" i="31"/>
  <c r="T137" i="31"/>
  <c r="U137" i="31"/>
  <c r="Q137" i="31"/>
  <c r="R214" i="22"/>
  <c r="V214" i="22"/>
  <c r="R185" i="22"/>
  <c r="V185" i="22"/>
  <c r="V160" i="22"/>
  <c r="R160" i="22"/>
  <c r="V147" i="22"/>
  <c r="R147" i="22"/>
  <c r="V225" i="22"/>
  <c r="R225" i="22"/>
  <c r="V258" i="22"/>
  <c r="R258" i="22"/>
  <c r="R208" i="22"/>
  <c r="V208" i="22"/>
  <c r="V226" i="22"/>
  <c r="R226" i="22"/>
  <c r="V166" i="22"/>
  <c r="R166" i="22"/>
  <c r="R268" i="22"/>
  <c r="V268" i="22"/>
  <c r="V191" i="22"/>
  <c r="R191" i="22"/>
  <c r="V149" i="14"/>
  <c r="R149" i="14"/>
  <c r="R174" i="14"/>
  <c r="V174" i="14"/>
  <c r="R233" i="14"/>
  <c r="V233" i="14"/>
  <c r="V168" i="14"/>
  <c r="R168" i="14"/>
  <c r="V228" i="14"/>
  <c r="R228" i="14"/>
  <c r="V239" i="14"/>
  <c r="R239" i="14"/>
  <c r="V217" i="14"/>
  <c r="R217" i="14"/>
  <c r="V238" i="14"/>
  <c r="R238" i="14"/>
  <c r="R173" i="14"/>
  <c r="V173" i="14"/>
  <c r="V160" i="14"/>
  <c r="R160" i="14"/>
  <c r="R222" i="14"/>
  <c r="V222" i="14"/>
  <c r="V135" i="14"/>
  <c r="R135" i="14"/>
  <c r="U248" i="18"/>
  <c r="T248" i="18"/>
  <c r="Q248" i="18"/>
  <c r="U214" i="18"/>
  <c r="T214" i="18"/>
  <c r="Q214" i="18"/>
  <c r="T245" i="18"/>
  <c r="Q245" i="18"/>
  <c r="U245" i="18"/>
  <c r="Q262" i="18"/>
  <c r="T262" i="18"/>
  <c r="U262" i="18"/>
  <c r="U237" i="18"/>
  <c r="T237" i="18"/>
  <c r="Q237" i="18"/>
  <c r="Q218" i="18"/>
  <c r="U218" i="18"/>
  <c r="T218" i="18"/>
  <c r="T187" i="18"/>
  <c r="Q187" i="18"/>
  <c r="U187" i="18"/>
  <c r="Q175" i="18"/>
  <c r="U175" i="18"/>
  <c r="T175" i="18"/>
  <c r="T148" i="18"/>
  <c r="Q148" i="18"/>
  <c r="U148" i="18"/>
  <c r="Q259" i="18"/>
  <c r="T259" i="18"/>
  <c r="U259" i="18"/>
  <c r="U168" i="18"/>
  <c r="Q168" i="18"/>
  <c r="T168" i="18"/>
  <c r="Q147" i="38"/>
  <c r="T147" i="38"/>
  <c r="U147" i="38"/>
  <c r="T181" i="38"/>
  <c r="U181" i="38"/>
  <c r="Q181" i="38"/>
  <c r="Q172" i="38"/>
  <c r="U172" i="38"/>
  <c r="T172" i="38"/>
  <c r="U261" i="38"/>
  <c r="Q261" i="38"/>
  <c r="T261" i="38"/>
  <c r="Q225" i="38"/>
  <c r="T225" i="38"/>
  <c r="U225" i="38"/>
  <c r="U255" i="38"/>
  <c r="Q255" i="38"/>
  <c r="T255" i="38"/>
  <c r="Q195" i="38"/>
  <c r="T195" i="38"/>
  <c r="U195" i="38"/>
  <c r="U196" i="38"/>
  <c r="Q196" i="38"/>
  <c r="T196" i="38"/>
  <c r="Q161" i="38"/>
  <c r="T161" i="38"/>
  <c r="U161" i="38"/>
  <c r="U158" i="38"/>
  <c r="Q158" i="38"/>
  <c r="T158" i="38"/>
  <c r="T256" i="38"/>
  <c r="U256" i="38"/>
  <c r="Q256" i="38"/>
  <c r="Q134" i="38"/>
  <c r="T134" i="38"/>
  <c r="U134" i="38"/>
  <c r="V264" i="23"/>
  <c r="R264" i="23"/>
  <c r="R164" i="23"/>
  <c r="V164" i="23"/>
  <c r="R175" i="23"/>
  <c r="V175" i="23"/>
  <c r="V136" i="23"/>
  <c r="R136" i="23"/>
  <c r="V254" i="23"/>
  <c r="R254" i="23"/>
  <c r="R159" i="23"/>
  <c r="V159" i="23"/>
  <c r="V174" i="23"/>
  <c r="R174" i="23"/>
  <c r="R219" i="23"/>
  <c r="V219" i="23"/>
  <c r="V239" i="23"/>
  <c r="R239" i="23"/>
  <c r="R226" i="23"/>
  <c r="V226" i="23"/>
  <c r="R172" i="23"/>
  <c r="V172" i="23"/>
  <c r="R216" i="23"/>
  <c r="V216" i="23"/>
  <c r="V207" i="25"/>
  <c r="R207" i="25"/>
  <c r="V143" i="25"/>
  <c r="R143" i="25"/>
  <c r="V172" i="25"/>
  <c r="R172" i="25"/>
  <c r="V169" i="25"/>
  <c r="R169" i="25"/>
  <c r="R211" i="25"/>
  <c r="V211" i="25"/>
  <c r="V209" i="25"/>
  <c r="R209" i="25"/>
  <c r="V258" i="25"/>
  <c r="R258" i="25"/>
  <c r="R177" i="25"/>
  <c r="V177" i="25"/>
  <c r="V234" i="25"/>
  <c r="R234" i="25"/>
  <c r="R218" i="25"/>
  <c r="V218" i="25"/>
  <c r="R147" i="25"/>
  <c r="V147" i="25"/>
  <c r="T248" i="25"/>
  <c r="Q248" i="25"/>
  <c r="U248" i="25"/>
  <c r="T208" i="25"/>
  <c r="U208" i="25"/>
  <c r="Q208" i="25"/>
  <c r="Q156" i="25"/>
  <c r="T156" i="25"/>
  <c r="U156" i="25"/>
  <c r="Q231" i="25"/>
  <c r="U231" i="25"/>
  <c r="T231" i="25"/>
  <c r="Q218" i="25"/>
  <c r="T218" i="25"/>
  <c r="U218" i="25"/>
  <c r="Q224" i="25"/>
  <c r="T224" i="25"/>
  <c r="U224" i="25"/>
  <c r="U166" i="25"/>
  <c r="T166" i="25"/>
  <c r="Q166" i="25"/>
  <c r="Q154" i="25"/>
  <c r="T154" i="25"/>
  <c r="U154" i="25"/>
  <c r="T155" i="25"/>
  <c r="U155" i="25"/>
  <c r="Q155" i="25"/>
  <c r="Q198" i="25"/>
  <c r="T198" i="25"/>
  <c r="U198" i="25"/>
  <c r="T222" i="25"/>
  <c r="U222" i="25"/>
  <c r="Q222" i="25"/>
  <c r="T236" i="25"/>
  <c r="Q236" i="25"/>
  <c r="U236" i="25"/>
  <c r="Q140" i="25"/>
  <c r="U140" i="25"/>
  <c r="T140" i="25"/>
  <c r="U184" i="20"/>
  <c r="Q184" i="20"/>
  <c r="T184" i="20"/>
  <c r="T237" i="20"/>
  <c r="U237" i="20"/>
  <c r="Q237" i="20"/>
  <c r="Q155" i="20"/>
  <c r="U155" i="20"/>
  <c r="T155" i="20"/>
  <c r="Q249" i="20"/>
  <c r="U249" i="20"/>
  <c r="T249" i="20"/>
  <c r="U254" i="20"/>
  <c r="Q254" i="20"/>
  <c r="T254" i="20"/>
  <c r="U270" i="20"/>
  <c r="Q270" i="20"/>
  <c r="T270" i="20"/>
  <c r="Q227" i="20"/>
  <c r="T227" i="20"/>
  <c r="U227" i="20"/>
  <c r="U136" i="20"/>
  <c r="Q136" i="20"/>
  <c r="T136" i="20"/>
  <c r="U162" i="20"/>
  <c r="Q162" i="20"/>
  <c r="T162" i="20"/>
  <c r="Q139" i="20"/>
  <c r="T139" i="20"/>
  <c r="U139" i="20"/>
  <c r="Q210" i="20"/>
  <c r="U210" i="20"/>
  <c r="T236" i="29"/>
  <c r="Q236" i="29"/>
  <c r="U236" i="29"/>
  <c r="U252" i="29"/>
  <c r="Q252" i="29"/>
  <c r="T252" i="29"/>
  <c r="Q145" i="29"/>
  <c r="T145" i="29"/>
  <c r="U145" i="29"/>
  <c r="T243" i="29"/>
  <c r="U243" i="29"/>
  <c r="Q243" i="29"/>
  <c r="Q205" i="29"/>
  <c r="U205" i="29"/>
  <c r="T205" i="29"/>
  <c r="U170" i="29"/>
  <c r="Q170" i="29"/>
  <c r="T170" i="29"/>
  <c r="T150" i="29"/>
  <c r="Q150" i="29"/>
  <c r="U150" i="29"/>
  <c r="U148" i="29"/>
  <c r="Q148" i="29"/>
  <c r="T148" i="29"/>
  <c r="U144" i="29"/>
  <c r="Q144" i="29"/>
  <c r="T144" i="29"/>
  <c r="U164" i="29"/>
  <c r="Q164" i="29"/>
  <c r="T164" i="29"/>
  <c r="U259" i="29"/>
  <c r="Q259" i="29"/>
  <c r="T259" i="29"/>
  <c r="Q222" i="29"/>
  <c r="U222" i="29"/>
  <c r="T222" i="29"/>
  <c r="V212" i="31"/>
  <c r="R212" i="31"/>
  <c r="R218" i="31"/>
  <c r="V218" i="31"/>
  <c r="R170" i="31"/>
  <c r="V170" i="31"/>
  <c r="T208" i="31"/>
  <c r="V208" i="31"/>
  <c r="R208" i="31"/>
  <c r="V206" i="31"/>
  <c r="R206" i="31"/>
  <c r="V196" i="31"/>
  <c r="R196" i="31"/>
  <c r="R210" i="31"/>
  <c r="V210" i="31"/>
  <c r="V260" i="31"/>
  <c r="R260" i="31"/>
  <c r="R182" i="31"/>
  <c r="V182" i="31"/>
  <c r="V173" i="31"/>
  <c r="R173" i="31"/>
  <c r="R140" i="31"/>
  <c r="V140" i="31"/>
  <c r="V214" i="18"/>
  <c r="R214" i="18"/>
  <c r="V262" i="18"/>
  <c r="R262" i="18"/>
  <c r="V145" i="18"/>
  <c r="R145" i="18"/>
  <c r="R257" i="18"/>
  <c r="V257" i="18"/>
  <c r="V259" i="18"/>
  <c r="R259" i="18"/>
  <c r="V219" i="18"/>
  <c r="R219" i="18"/>
  <c r="V270" i="18"/>
  <c r="R270" i="18"/>
  <c r="R195" i="18"/>
  <c r="V195" i="18"/>
  <c r="V166" i="18"/>
  <c r="R166" i="18"/>
  <c r="V215" i="18"/>
  <c r="R215" i="18"/>
  <c r="R213" i="18"/>
  <c r="V213" i="18"/>
  <c r="Q219" i="22"/>
  <c r="T219" i="22"/>
  <c r="U219" i="22"/>
  <c r="U181" i="22"/>
  <c r="Q181" i="22"/>
  <c r="T181" i="22"/>
  <c r="U237" i="22"/>
  <c r="Q237" i="22"/>
  <c r="T237" i="22"/>
  <c r="T138" i="22"/>
  <c r="Q138" i="22"/>
  <c r="U138" i="22"/>
  <c r="T216" i="22"/>
  <c r="U216" i="22"/>
  <c r="Q216" i="22"/>
  <c r="U148" i="22"/>
  <c r="Q148" i="22"/>
  <c r="T148" i="22"/>
  <c r="T182" i="22"/>
  <c r="U182" i="22"/>
  <c r="Q182" i="22"/>
  <c r="U235" i="22"/>
  <c r="T235" i="22"/>
  <c r="Q235" i="22"/>
  <c r="Q229" i="22"/>
  <c r="U229" i="22"/>
  <c r="T229" i="22"/>
  <c r="T189" i="22"/>
  <c r="U189" i="22"/>
  <c r="Q189" i="22"/>
  <c r="U221" i="22"/>
  <c r="Q221" i="22"/>
  <c r="T221" i="22"/>
  <c r="V5" i="14"/>
  <c r="T4" i="32"/>
  <c r="T258" i="35"/>
  <c r="U216" i="35"/>
  <c r="U166" i="35"/>
  <c r="T251" i="35"/>
  <c r="U168" i="35"/>
  <c r="U239" i="35"/>
  <c r="T248" i="35"/>
  <c r="U210" i="35"/>
  <c r="U205" i="35"/>
  <c r="U227" i="35"/>
  <c r="V237" i="39"/>
  <c r="R237" i="39"/>
  <c r="R182" i="39"/>
  <c r="V182" i="39"/>
  <c r="V144" i="39"/>
  <c r="R144" i="39"/>
  <c r="V239" i="39"/>
  <c r="R239" i="39"/>
  <c r="R259" i="39"/>
  <c r="V259" i="39"/>
  <c r="V238" i="39"/>
  <c r="R238" i="39"/>
  <c r="V161" i="39"/>
  <c r="R161" i="39"/>
  <c r="R176" i="39"/>
  <c r="V176" i="39"/>
  <c r="V139" i="39"/>
  <c r="R139" i="39"/>
  <c r="V213" i="39"/>
  <c r="R213" i="39"/>
  <c r="V153" i="39"/>
  <c r="R153" i="39"/>
  <c r="R218" i="39"/>
  <c r="V218" i="39"/>
  <c r="V255" i="39"/>
  <c r="R255" i="39"/>
  <c r="R175" i="39"/>
  <c r="V175" i="39"/>
  <c r="V214" i="39"/>
  <c r="R214" i="39"/>
  <c r="V143" i="39"/>
  <c r="R143" i="39"/>
  <c r="R211" i="39"/>
  <c r="V211" i="39"/>
  <c r="R173" i="39"/>
  <c r="V173" i="39"/>
  <c r="V183" i="39"/>
  <c r="R183" i="39"/>
  <c r="V158" i="39"/>
  <c r="R158" i="39"/>
  <c r="R204" i="39"/>
  <c r="V204" i="39"/>
  <c r="R248" i="39"/>
  <c r="V248" i="39"/>
  <c r="R156" i="39"/>
  <c r="V156" i="39"/>
  <c r="V268" i="39"/>
  <c r="R268" i="39"/>
  <c r="V199" i="39"/>
  <c r="R199" i="39"/>
  <c r="R181" i="39"/>
  <c r="V181" i="39"/>
  <c r="R257" i="39"/>
  <c r="V257" i="39"/>
  <c r="V243" i="39"/>
  <c r="R243" i="39"/>
  <c r="R172" i="39"/>
  <c r="V172" i="39"/>
  <c r="V232" i="39"/>
  <c r="R232" i="39"/>
  <c r="R178" i="39"/>
  <c r="V178" i="39"/>
  <c r="V227" i="39"/>
  <c r="R227" i="39"/>
  <c r="R230" i="39"/>
  <c r="V230" i="39"/>
  <c r="R263" i="39"/>
  <c r="V263" i="39"/>
  <c r="V188" i="32"/>
  <c r="R188" i="32"/>
  <c r="R235" i="32"/>
  <c r="V235" i="32"/>
  <c r="V191" i="32"/>
  <c r="R191" i="32"/>
  <c r="V144" i="32"/>
  <c r="R144" i="32"/>
  <c r="R239" i="32"/>
  <c r="V239" i="32"/>
  <c r="V187" i="32"/>
  <c r="R187" i="32"/>
  <c r="R156" i="32"/>
  <c r="V156" i="32"/>
  <c r="R141" i="32"/>
  <c r="V141" i="32"/>
  <c r="R153" i="32"/>
  <c r="V153" i="32"/>
  <c r="V204" i="32"/>
  <c r="R204" i="32"/>
  <c r="R253" i="32"/>
  <c r="V253" i="32"/>
  <c r="V243" i="32"/>
  <c r="R243" i="32"/>
  <c r="R149" i="32"/>
  <c r="V149" i="32"/>
  <c r="R237" i="32"/>
  <c r="V237" i="32"/>
  <c r="V259" i="32"/>
  <c r="R259" i="32"/>
  <c r="R233" i="32"/>
  <c r="V233" i="32"/>
  <c r="V212" i="32"/>
  <c r="R212" i="32"/>
  <c r="R199" i="32"/>
  <c r="V199" i="32"/>
  <c r="R246" i="32"/>
  <c r="V246" i="32"/>
  <c r="V257" i="32"/>
  <c r="R257" i="32"/>
  <c r="R184" i="32"/>
  <c r="V184" i="32"/>
  <c r="R139" i="32"/>
  <c r="V139" i="32"/>
  <c r="V224" i="32"/>
  <c r="R224" i="32"/>
  <c r="T193" i="32"/>
  <c r="V193" i="32"/>
  <c r="R193" i="32"/>
  <c r="V250" i="32"/>
  <c r="R250" i="32"/>
  <c r="R182" i="32"/>
  <c r="V182" i="32"/>
  <c r="R265" i="32"/>
  <c r="V265" i="32"/>
  <c r="V180" i="32"/>
  <c r="R180" i="32"/>
  <c r="R159" i="32"/>
  <c r="V159" i="32"/>
  <c r="R210" i="32"/>
  <c r="V210" i="32"/>
  <c r="R231" i="32"/>
  <c r="V231" i="32"/>
  <c r="R223" i="32"/>
  <c r="V223" i="32"/>
  <c r="R202" i="32"/>
  <c r="V202" i="32"/>
  <c r="R178" i="32"/>
  <c r="V178" i="32"/>
  <c r="U171" i="32"/>
  <c r="Q171" i="32"/>
  <c r="T171" i="32"/>
  <c r="U259" i="32"/>
  <c r="T259" i="32"/>
  <c r="Q259" i="32"/>
  <c r="U190" i="32"/>
  <c r="Q190" i="32"/>
  <c r="T190" i="32"/>
  <c r="T186" i="32"/>
  <c r="U186" i="32"/>
  <c r="Q186" i="32"/>
  <c r="Q213" i="32"/>
  <c r="T213" i="32"/>
  <c r="U213" i="32"/>
  <c r="U198" i="32"/>
  <c r="Q198" i="32"/>
  <c r="T198" i="32"/>
  <c r="U169" i="32"/>
  <c r="Q169" i="32"/>
  <c r="T169" i="32"/>
  <c r="U208" i="32"/>
  <c r="Q208" i="32"/>
  <c r="T208" i="32"/>
  <c r="U268" i="32"/>
  <c r="Q268" i="32"/>
  <c r="T268" i="32"/>
  <c r="T246" i="32"/>
  <c r="U246" i="32"/>
  <c r="Q246" i="32"/>
  <c r="T215" i="32"/>
  <c r="U215" i="32"/>
  <c r="Q215" i="32"/>
  <c r="Q216" i="32"/>
  <c r="T216" i="32"/>
  <c r="U216" i="32"/>
  <c r="U234" i="32"/>
  <c r="T234" i="32"/>
  <c r="Q234" i="32"/>
  <c r="T214" i="32"/>
  <c r="U214" i="32"/>
  <c r="Q214" i="32"/>
  <c r="Q152" i="32"/>
  <c r="U152" i="32"/>
  <c r="T152" i="32"/>
  <c r="Q162" i="32"/>
  <c r="U162" i="32"/>
  <c r="T162" i="32"/>
  <c r="U220" i="32"/>
  <c r="T220" i="32"/>
  <c r="Q220" i="32"/>
  <c r="Q201" i="32"/>
  <c r="U201" i="32"/>
  <c r="T201" i="32"/>
  <c r="Q254" i="32"/>
  <c r="T254" i="32"/>
  <c r="U254" i="32"/>
  <c r="Q151" i="32"/>
  <c r="T151" i="32"/>
  <c r="U151" i="32"/>
  <c r="Q173" i="32"/>
  <c r="T173" i="32"/>
  <c r="U173" i="32"/>
  <c r="U167" i="32"/>
  <c r="Q167" i="32"/>
  <c r="T167" i="32"/>
  <c r="T239" i="32"/>
  <c r="U239" i="32"/>
  <c r="Q239" i="32"/>
  <c r="T262" i="32"/>
  <c r="U262" i="32"/>
  <c r="Q262" i="32"/>
  <c r="T264" i="32"/>
  <c r="U264" i="32"/>
  <c r="Q264" i="32"/>
  <c r="T197" i="32"/>
  <c r="Q197" i="32"/>
  <c r="U197" i="32"/>
  <c r="U257" i="32"/>
  <c r="Q257" i="32"/>
  <c r="T257" i="32"/>
  <c r="Q170" i="32"/>
  <c r="T170" i="32"/>
  <c r="U170" i="32"/>
  <c r="U177" i="32"/>
  <c r="Q177" i="32"/>
  <c r="T177" i="32"/>
  <c r="U194" i="32"/>
  <c r="Q194" i="32"/>
  <c r="T194" i="32"/>
  <c r="T179" i="32"/>
  <c r="Q179" i="32"/>
  <c r="U179" i="32"/>
  <c r="Q267" i="32"/>
  <c r="T267" i="32"/>
  <c r="U267" i="32"/>
  <c r="Q135" i="32"/>
  <c r="T135" i="32"/>
  <c r="U135" i="32"/>
  <c r="Q244" i="32"/>
  <c r="U244" i="32"/>
  <c r="Q143" i="23"/>
  <c r="T143" i="23"/>
  <c r="U143" i="23"/>
  <c r="Q236" i="23"/>
  <c r="U236" i="23"/>
  <c r="T236" i="23"/>
  <c r="U195" i="23"/>
  <c r="T195" i="23"/>
  <c r="Q195" i="23"/>
  <c r="Q263" i="23"/>
  <c r="T263" i="23"/>
  <c r="U263" i="23"/>
  <c r="T238" i="23"/>
  <c r="U238" i="23"/>
  <c r="Q238" i="23"/>
  <c r="U254" i="23"/>
  <c r="Q254" i="23"/>
  <c r="T254" i="23"/>
  <c r="U226" i="23"/>
  <c r="Q226" i="23"/>
  <c r="T226" i="23"/>
  <c r="T237" i="23"/>
  <c r="U237" i="23"/>
  <c r="Q237" i="23"/>
  <c r="U218" i="23"/>
  <c r="Q218" i="23"/>
  <c r="T218" i="23"/>
  <c r="Q177" i="23"/>
  <c r="U177" i="23"/>
  <c r="T177" i="23"/>
  <c r="U168" i="23"/>
  <c r="Q168" i="23"/>
  <c r="T168" i="23"/>
  <c r="T152" i="23"/>
  <c r="Q152" i="23"/>
  <c r="U152" i="23"/>
  <c r="T205" i="23"/>
  <c r="U205" i="23"/>
  <c r="Q205" i="23"/>
  <c r="Q193" i="23"/>
  <c r="T193" i="23"/>
  <c r="U193" i="23"/>
  <c r="Q234" i="23"/>
  <c r="T234" i="23"/>
  <c r="U234" i="23"/>
  <c r="Q148" i="23"/>
  <c r="U148" i="23"/>
  <c r="T148" i="23"/>
  <c r="T231" i="23"/>
  <c r="U231" i="23"/>
  <c r="Q231" i="23"/>
  <c r="T198" i="23"/>
  <c r="U198" i="23"/>
  <c r="Q198" i="23"/>
  <c r="U251" i="23"/>
  <c r="T251" i="23"/>
  <c r="Q251" i="23"/>
  <c r="U213" i="23"/>
  <c r="Q213" i="23"/>
  <c r="T213" i="23"/>
  <c r="U258" i="23"/>
  <c r="Q258" i="23"/>
  <c r="T258" i="23"/>
  <c r="U208" i="23"/>
  <c r="Q208" i="23"/>
  <c r="T208" i="23"/>
  <c r="T190" i="23"/>
  <c r="U190" i="23"/>
  <c r="Q190" i="23"/>
  <c r="T161" i="23"/>
  <c r="Q161" i="23"/>
  <c r="U161" i="23"/>
  <c r="U232" i="23"/>
  <c r="T232" i="23"/>
  <c r="Q232" i="23"/>
  <c r="T151" i="23"/>
  <c r="U151" i="23"/>
  <c r="Q151" i="23"/>
  <c r="Q220" i="23"/>
  <c r="T220" i="23"/>
  <c r="U220" i="23"/>
  <c r="U250" i="23"/>
  <c r="Q250" i="23"/>
  <c r="T250" i="23"/>
  <c r="Q217" i="23"/>
  <c r="U217" i="23"/>
  <c r="T217" i="23"/>
  <c r="Q189" i="23"/>
  <c r="U189" i="23"/>
  <c r="T189" i="23"/>
  <c r="Q149" i="23"/>
  <c r="U149" i="23"/>
  <c r="U173" i="23"/>
  <c r="Q173" i="23"/>
  <c r="T173" i="23"/>
  <c r="U135" i="23"/>
  <c r="Q135" i="23"/>
  <c r="T135" i="23"/>
  <c r="T142" i="23"/>
  <c r="Q142" i="23"/>
  <c r="U142" i="23"/>
  <c r="V153" i="30"/>
  <c r="R153" i="30"/>
  <c r="R172" i="30"/>
  <c r="V172" i="30"/>
  <c r="V257" i="30"/>
  <c r="R257" i="30"/>
  <c r="V198" i="30"/>
  <c r="R198" i="30"/>
  <c r="R261" i="30"/>
  <c r="V261" i="30"/>
  <c r="V175" i="30"/>
  <c r="R175" i="30"/>
  <c r="V245" i="30"/>
  <c r="R245" i="30"/>
  <c r="R241" i="30"/>
  <c r="V241" i="30"/>
  <c r="R143" i="30"/>
  <c r="V143" i="30"/>
  <c r="V235" i="30"/>
  <c r="R235" i="30"/>
  <c r="R222" i="30"/>
  <c r="V222" i="30"/>
  <c r="R227" i="30"/>
  <c r="V227" i="30"/>
  <c r="R191" i="30"/>
  <c r="V191" i="30"/>
  <c r="V243" i="30"/>
  <c r="R243" i="30"/>
  <c r="R206" i="30"/>
  <c r="V206" i="30"/>
  <c r="V237" i="30"/>
  <c r="R237" i="30"/>
  <c r="R238" i="30"/>
  <c r="V238" i="30"/>
  <c r="V229" i="30"/>
  <c r="R229" i="30"/>
  <c r="R164" i="30"/>
  <c r="V164" i="30"/>
  <c r="R223" i="30"/>
  <c r="V223" i="30"/>
  <c r="V197" i="30"/>
  <c r="R197" i="30"/>
  <c r="R226" i="30"/>
  <c r="V226" i="30"/>
  <c r="V136" i="30"/>
  <c r="R136" i="30"/>
  <c r="R250" i="30"/>
  <c r="V250" i="30"/>
  <c r="V251" i="30"/>
  <c r="R251" i="30"/>
  <c r="V264" i="30"/>
  <c r="R264" i="30"/>
  <c r="R166" i="30"/>
  <c r="V166" i="30"/>
  <c r="R259" i="30"/>
  <c r="V259" i="30"/>
  <c r="R162" i="30"/>
  <c r="V162" i="30"/>
  <c r="R234" i="30"/>
  <c r="V234" i="30"/>
  <c r="R134" i="30"/>
  <c r="V134" i="30"/>
  <c r="R266" i="30"/>
  <c r="V266" i="30"/>
  <c r="R183" i="30"/>
  <c r="V183" i="30"/>
  <c r="R139" i="30"/>
  <c r="V139" i="30"/>
  <c r="T141" i="30"/>
  <c r="Q141" i="30"/>
  <c r="U141" i="30"/>
  <c r="Q235" i="30"/>
  <c r="T235" i="30"/>
  <c r="U235" i="30"/>
  <c r="U253" i="30"/>
  <c r="T253" i="30"/>
  <c r="Q253" i="30"/>
  <c r="T172" i="30"/>
  <c r="U172" i="30"/>
  <c r="Q172" i="30"/>
  <c r="Q227" i="30"/>
  <c r="U227" i="30"/>
  <c r="T227" i="30"/>
  <c r="T185" i="30"/>
  <c r="Q185" i="30"/>
  <c r="U185" i="30"/>
  <c r="T174" i="30"/>
  <c r="Q174" i="30"/>
  <c r="U174" i="30"/>
  <c r="T151" i="30"/>
  <c r="Q151" i="30"/>
  <c r="U151" i="30"/>
  <c r="U169" i="30"/>
  <c r="T169" i="30"/>
  <c r="Q169" i="30"/>
  <c r="T263" i="30"/>
  <c r="Q263" i="30"/>
  <c r="U263" i="30"/>
  <c r="T243" i="30"/>
  <c r="U243" i="30"/>
  <c r="Q243" i="30"/>
  <c r="T154" i="30"/>
  <c r="U154" i="30"/>
  <c r="Q154" i="30"/>
  <c r="T198" i="30"/>
  <c r="U198" i="30"/>
  <c r="Q198" i="30"/>
  <c r="U236" i="30"/>
  <c r="T236" i="30"/>
  <c r="Q236" i="30"/>
  <c r="T193" i="30"/>
  <c r="Q193" i="30"/>
  <c r="U193" i="30"/>
  <c r="Q257" i="30"/>
  <c r="U257" i="30"/>
  <c r="T257" i="30"/>
  <c r="U240" i="30"/>
  <c r="T240" i="30"/>
  <c r="Q240" i="30"/>
  <c r="Q206" i="30"/>
  <c r="T206" i="30"/>
  <c r="U206" i="30"/>
  <c r="Q170" i="30"/>
  <c r="U170" i="30"/>
  <c r="T170" i="30"/>
  <c r="Q241" i="30"/>
  <c r="U241" i="30"/>
  <c r="T241" i="30"/>
  <c r="Q251" i="30"/>
  <c r="U251" i="30"/>
  <c r="T251" i="30"/>
  <c r="U189" i="30"/>
  <c r="T189" i="30"/>
  <c r="Q189" i="30"/>
  <c r="Q269" i="30"/>
  <c r="T269" i="30"/>
  <c r="U269" i="30"/>
  <c r="U266" i="30"/>
  <c r="T266" i="30"/>
  <c r="Q266" i="30"/>
  <c r="Q228" i="30"/>
  <c r="U228" i="30"/>
  <c r="T228" i="30"/>
  <c r="Q165" i="30"/>
  <c r="T165" i="30"/>
  <c r="U165" i="30"/>
  <c r="U239" i="30"/>
  <c r="Q239" i="30"/>
  <c r="T239" i="30"/>
  <c r="T202" i="30"/>
  <c r="Q202" i="30"/>
  <c r="U202" i="30"/>
  <c r="U217" i="30"/>
  <c r="Q217" i="30"/>
  <c r="T217" i="30"/>
  <c r="Q184" i="30"/>
  <c r="T184" i="30"/>
  <c r="U184" i="30"/>
  <c r="U220" i="30"/>
  <c r="Q220" i="30"/>
  <c r="T220" i="30"/>
  <c r="Q199" i="30"/>
  <c r="U199" i="30"/>
  <c r="T199" i="30"/>
  <c r="Q212" i="30"/>
  <c r="U212" i="30"/>
  <c r="T212" i="30"/>
  <c r="Q152" i="30"/>
  <c r="T152" i="30"/>
  <c r="U152" i="30"/>
  <c r="Q191" i="30"/>
  <c r="U191" i="30"/>
  <c r="T191" i="30"/>
  <c r="V221" i="24"/>
  <c r="R221" i="24"/>
  <c r="V258" i="24"/>
  <c r="R258" i="24"/>
  <c r="V188" i="24"/>
  <c r="R188" i="24"/>
  <c r="V250" i="24"/>
  <c r="R250" i="24"/>
  <c r="V244" i="24"/>
  <c r="R244" i="24"/>
  <c r="V224" i="24"/>
  <c r="R224" i="24"/>
  <c r="T146" i="24"/>
  <c r="R146" i="24"/>
  <c r="V146" i="24"/>
  <c r="R209" i="24"/>
  <c r="V209" i="24"/>
  <c r="R167" i="24"/>
  <c r="V167" i="24"/>
  <c r="V213" i="24"/>
  <c r="R213" i="24"/>
  <c r="V230" i="24"/>
  <c r="R230" i="24"/>
  <c r="V203" i="24"/>
  <c r="R203" i="24"/>
  <c r="V263" i="24"/>
  <c r="R263" i="24"/>
  <c r="V200" i="24"/>
  <c r="R200" i="24"/>
  <c r="V149" i="24"/>
  <c r="R149" i="24"/>
  <c r="R229" i="24"/>
  <c r="V229" i="24"/>
  <c r="V266" i="24"/>
  <c r="R266" i="24"/>
  <c r="V269" i="24"/>
  <c r="R269" i="24"/>
  <c r="V207" i="24"/>
  <c r="R207" i="24"/>
  <c r="R147" i="24"/>
  <c r="V147" i="24"/>
  <c r="R170" i="24"/>
  <c r="V170" i="24"/>
  <c r="V265" i="24"/>
  <c r="R265" i="24"/>
  <c r="R257" i="24"/>
  <c r="V257" i="24"/>
  <c r="R160" i="24"/>
  <c r="V160" i="24"/>
  <c r="V227" i="24"/>
  <c r="R227" i="24"/>
  <c r="V252" i="24"/>
  <c r="R252" i="24"/>
  <c r="R196" i="24"/>
  <c r="V196" i="24"/>
  <c r="V211" i="24"/>
  <c r="R211" i="24"/>
  <c r="V248" i="24"/>
  <c r="R248" i="24"/>
  <c r="R179" i="24"/>
  <c r="V179" i="24"/>
  <c r="R219" i="24"/>
  <c r="V219" i="24"/>
  <c r="R264" i="24"/>
  <c r="V264" i="24"/>
  <c r="R256" i="24"/>
  <c r="V256" i="24"/>
  <c r="V135" i="24"/>
  <c r="R135" i="24"/>
  <c r="Q203" i="14"/>
  <c r="U203" i="14"/>
  <c r="T203" i="14"/>
  <c r="Q202" i="14"/>
  <c r="U202" i="14"/>
  <c r="T202" i="14"/>
  <c r="U200" i="14"/>
  <c r="Q200" i="14"/>
  <c r="T200" i="14"/>
  <c r="T166" i="14"/>
  <c r="U166" i="14"/>
  <c r="Q166" i="14"/>
  <c r="U192" i="14"/>
  <c r="Q192" i="14"/>
  <c r="T192" i="14"/>
  <c r="Q223" i="14"/>
  <c r="U223" i="14"/>
  <c r="T223" i="14"/>
  <c r="U139" i="14"/>
  <c r="Q139" i="14"/>
  <c r="T139" i="14"/>
  <c r="U257" i="14"/>
  <c r="Q257" i="14"/>
  <c r="T257" i="14"/>
  <c r="T174" i="14"/>
  <c r="U174" i="14"/>
  <c r="Q174" i="14"/>
  <c r="Q227" i="14"/>
  <c r="T227" i="14"/>
  <c r="U227" i="14"/>
  <c r="U169" i="14"/>
  <c r="Q169" i="14"/>
  <c r="T169" i="14"/>
  <c r="U213" i="14"/>
  <c r="Q213" i="14"/>
  <c r="T213" i="14"/>
  <c r="Q236" i="14"/>
  <c r="U236" i="14"/>
  <c r="T236" i="14"/>
  <c r="Q210" i="14"/>
  <c r="U210" i="14"/>
  <c r="T210" i="14"/>
  <c r="U264" i="14"/>
  <c r="Q264" i="14"/>
  <c r="T264" i="14"/>
  <c r="T172" i="14"/>
  <c r="U172" i="14"/>
  <c r="Q172" i="14"/>
  <c r="U175" i="14"/>
  <c r="Q175" i="14"/>
  <c r="T175" i="14"/>
  <c r="U177" i="14"/>
  <c r="Q177" i="14"/>
  <c r="T177" i="14"/>
  <c r="U220" i="14"/>
  <c r="Q220" i="14"/>
  <c r="T220" i="14"/>
  <c r="U238" i="14"/>
  <c r="Q238" i="14"/>
  <c r="T238" i="14"/>
  <c r="T138" i="14"/>
  <c r="U138" i="14"/>
  <c r="Q138" i="14"/>
  <c r="Q206" i="14"/>
  <c r="U206" i="14"/>
  <c r="T206" i="14"/>
  <c r="U150" i="14"/>
  <c r="Q150" i="14"/>
  <c r="T150" i="14"/>
  <c r="Q197" i="14"/>
  <c r="U197" i="14"/>
  <c r="T197" i="14"/>
  <c r="Q195" i="14"/>
  <c r="U195" i="14"/>
  <c r="T195" i="14"/>
  <c r="U231" i="14"/>
  <c r="Q231" i="14"/>
  <c r="T231" i="14"/>
  <c r="T269" i="14"/>
  <c r="U269" i="14"/>
  <c r="Q269" i="14"/>
  <c r="U157" i="14"/>
  <c r="Q157" i="14"/>
  <c r="T157" i="14"/>
  <c r="T259" i="14"/>
  <c r="U259" i="14"/>
  <c r="Q259" i="14"/>
  <c r="Q170" i="14"/>
  <c r="T170" i="14"/>
  <c r="U170" i="14"/>
  <c r="U251" i="14"/>
  <c r="Q251" i="14"/>
  <c r="T251" i="14"/>
  <c r="Q229" i="14"/>
  <c r="U229" i="14"/>
  <c r="T219" i="14"/>
  <c r="Q219" i="14"/>
  <c r="U219" i="14"/>
  <c r="Q228" i="14"/>
  <c r="U228" i="14"/>
  <c r="T228" i="14"/>
  <c r="R252" i="20"/>
  <c r="V252" i="20"/>
  <c r="V145" i="20"/>
  <c r="R145" i="20"/>
  <c r="V144" i="20"/>
  <c r="R144" i="20"/>
  <c r="R262" i="20"/>
  <c r="V262" i="20"/>
  <c r="R235" i="20"/>
  <c r="V235" i="20"/>
  <c r="R213" i="20"/>
  <c r="V213" i="20"/>
  <c r="V176" i="20"/>
  <c r="R176" i="20"/>
  <c r="V168" i="20"/>
  <c r="R168" i="20"/>
  <c r="R217" i="20"/>
  <c r="V217" i="20"/>
  <c r="V143" i="20"/>
  <c r="R143" i="20"/>
  <c r="T221" i="20"/>
  <c r="V221" i="20"/>
  <c r="R221" i="20"/>
  <c r="R167" i="20"/>
  <c r="V167" i="20"/>
  <c r="V264" i="20"/>
  <c r="R264" i="20"/>
  <c r="V163" i="20"/>
  <c r="R163" i="20"/>
  <c r="V177" i="20"/>
  <c r="R177" i="20"/>
  <c r="V202" i="20"/>
  <c r="R202" i="20"/>
  <c r="V180" i="20"/>
  <c r="R180" i="20"/>
  <c r="R198" i="20"/>
  <c r="V198" i="20"/>
  <c r="R157" i="20"/>
  <c r="V157" i="20"/>
  <c r="V193" i="20"/>
  <c r="R193" i="20"/>
  <c r="V207" i="20"/>
  <c r="R207" i="20"/>
  <c r="R256" i="20"/>
  <c r="V256" i="20"/>
  <c r="R134" i="20"/>
  <c r="V134" i="20"/>
  <c r="T224" i="20"/>
  <c r="V224" i="20"/>
  <c r="R224" i="20"/>
  <c r="R151" i="20"/>
  <c r="V151" i="20"/>
  <c r="V138" i="20"/>
  <c r="R138" i="20"/>
  <c r="V172" i="20"/>
  <c r="R172" i="20"/>
  <c r="V170" i="20"/>
  <c r="R170" i="20"/>
  <c r="R216" i="20"/>
  <c r="V216" i="20"/>
  <c r="V161" i="20"/>
  <c r="R161" i="20"/>
  <c r="R206" i="20"/>
  <c r="V206" i="20"/>
  <c r="V184" i="20"/>
  <c r="R184" i="20"/>
  <c r="R249" i="20"/>
  <c r="V249" i="20"/>
  <c r="V190" i="20"/>
  <c r="R190" i="20"/>
  <c r="U217" i="24"/>
  <c r="Q217" i="24"/>
  <c r="T217" i="24"/>
  <c r="Q189" i="24"/>
  <c r="T189" i="24"/>
  <c r="U189" i="24"/>
  <c r="T163" i="24"/>
  <c r="Q163" i="24"/>
  <c r="U163" i="24"/>
  <c r="T212" i="24"/>
  <c r="Q212" i="24"/>
  <c r="U212" i="24"/>
  <c r="U166" i="24"/>
  <c r="Q166" i="24"/>
  <c r="T166" i="24"/>
  <c r="Q187" i="24"/>
  <c r="T187" i="24"/>
  <c r="U187" i="24"/>
  <c r="T193" i="24"/>
  <c r="U193" i="24"/>
  <c r="Q193" i="24"/>
  <c r="Q204" i="24"/>
  <c r="U204" i="24"/>
  <c r="T204" i="24"/>
  <c r="T164" i="24"/>
  <c r="Q164" i="24"/>
  <c r="U164" i="24"/>
  <c r="U225" i="24"/>
  <c r="Q225" i="24"/>
  <c r="T225" i="24"/>
  <c r="U259" i="24"/>
  <c r="Q259" i="24"/>
  <c r="T259" i="24"/>
  <c r="Q231" i="24"/>
  <c r="U231" i="24"/>
  <c r="T231" i="24"/>
  <c r="U141" i="24"/>
  <c r="Q141" i="24"/>
  <c r="T141" i="24"/>
  <c r="T170" i="24"/>
  <c r="U170" i="24"/>
  <c r="Q170" i="24"/>
  <c r="U200" i="24"/>
  <c r="T200" i="24"/>
  <c r="Q200" i="24"/>
  <c r="Q205" i="24"/>
  <c r="T205" i="24"/>
  <c r="U205" i="24"/>
  <c r="T137" i="24"/>
  <c r="U137" i="24"/>
  <c r="Q137" i="24"/>
  <c r="U151" i="24"/>
  <c r="T151" i="24"/>
  <c r="Q151" i="24"/>
  <c r="U233" i="24"/>
  <c r="Q233" i="24"/>
  <c r="T233" i="24"/>
  <c r="U240" i="24"/>
  <c r="Q240" i="24"/>
  <c r="T240" i="24"/>
  <c r="U154" i="24"/>
  <c r="Q154" i="24"/>
  <c r="T154" i="24"/>
  <c r="Q242" i="24"/>
  <c r="T242" i="24"/>
  <c r="U242" i="24"/>
  <c r="Q162" i="24"/>
  <c r="T162" i="24"/>
  <c r="U162" i="24"/>
  <c r="U218" i="24"/>
  <c r="Q218" i="24"/>
  <c r="T218" i="24"/>
  <c r="U269" i="24"/>
  <c r="T269" i="24"/>
  <c r="Q269" i="24"/>
  <c r="T150" i="24"/>
  <c r="U150" i="24"/>
  <c r="Q150" i="24"/>
  <c r="T250" i="24"/>
  <c r="U250" i="24"/>
  <c r="Q250" i="24"/>
  <c r="Q173" i="24"/>
  <c r="U173" i="24"/>
  <c r="T173" i="24"/>
  <c r="Q161" i="24"/>
  <c r="T161" i="24"/>
  <c r="U161" i="24"/>
  <c r="Q156" i="24"/>
  <c r="U156" i="24"/>
  <c r="T156" i="24"/>
  <c r="T228" i="24"/>
  <c r="Q228" i="24"/>
  <c r="U228" i="24"/>
  <c r="T188" i="24"/>
  <c r="Q188" i="24"/>
  <c r="U188" i="24"/>
  <c r="T201" i="24"/>
  <c r="Q201" i="24"/>
  <c r="U201" i="24"/>
  <c r="U239" i="24"/>
  <c r="T239" i="24"/>
  <c r="Q239" i="24"/>
  <c r="T136" i="24"/>
  <c r="U136" i="24"/>
  <c r="Q136" i="24"/>
  <c r="R261" i="26"/>
  <c r="V261" i="26"/>
  <c r="R149" i="26"/>
  <c r="V149" i="26"/>
  <c r="V180" i="26"/>
  <c r="R180" i="26"/>
  <c r="V156" i="26"/>
  <c r="R156" i="26"/>
  <c r="R157" i="26"/>
  <c r="V157" i="26"/>
  <c r="V164" i="26"/>
  <c r="R164" i="26"/>
  <c r="V270" i="26"/>
  <c r="R270" i="26"/>
  <c r="V189" i="26"/>
  <c r="R189" i="26"/>
  <c r="V139" i="26"/>
  <c r="R139" i="26"/>
  <c r="V211" i="26"/>
  <c r="R211" i="26"/>
  <c r="V198" i="26"/>
  <c r="R198" i="26"/>
  <c r="V242" i="26"/>
  <c r="R242" i="26"/>
  <c r="V192" i="26"/>
  <c r="R192" i="26"/>
  <c r="R142" i="26"/>
  <c r="V142" i="26"/>
  <c r="R194" i="26"/>
  <c r="V194" i="26"/>
  <c r="R212" i="26"/>
  <c r="V212" i="26"/>
  <c r="V213" i="26"/>
  <c r="R213" i="26"/>
  <c r="V165" i="26"/>
  <c r="R165" i="26"/>
  <c r="V259" i="26"/>
  <c r="R259" i="26"/>
  <c r="V185" i="26"/>
  <c r="R185" i="26"/>
  <c r="V176" i="26"/>
  <c r="R176" i="26"/>
  <c r="R226" i="26"/>
  <c r="V226" i="26"/>
  <c r="V196" i="26"/>
  <c r="R196" i="26"/>
  <c r="R218" i="26"/>
  <c r="V218" i="26"/>
  <c r="V267" i="26"/>
  <c r="R267" i="26"/>
  <c r="R228" i="26"/>
  <c r="V228" i="26"/>
  <c r="R245" i="26"/>
  <c r="V245" i="26"/>
  <c r="R241" i="26"/>
  <c r="V241" i="26"/>
  <c r="V153" i="26"/>
  <c r="R153" i="26"/>
  <c r="V221" i="26"/>
  <c r="R221" i="26"/>
  <c r="R220" i="26"/>
  <c r="V220" i="26"/>
  <c r="R134" i="26"/>
  <c r="V134" i="26"/>
  <c r="R208" i="26"/>
  <c r="V208" i="26"/>
  <c r="V135" i="26"/>
  <c r="R135" i="26"/>
  <c r="R165" i="38"/>
  <c r="V165" i="38"/>
  <c r="R162" i="38"/>
  <c r="V162" i="38"/>
  <c r="R184" i="38"/>
  <c r="V184" i="38"/>
  <c r="V172" i="38"/>
  <c r="R172" i="38"/>
  <c r="V183" i="38"/>
  <c r="R183" i="38"/>
  <c r="V163" i="38"/>
  <c r="R163" i="38"/>
  <c r="V237" i="38"/>
  <c r="R237" i="38"/>
  <c r="R198" i="38"/>
  <c r="V198" i="38"/>
  <c r="V160" i="38"/>
  <c r="R160" i="38"/>
  <c r="V256" i="38"/>
  <c r="R256" i="38"/>
  <c r="R180" i="38"/>
  <c r="V180" i="38"/>
  <c r="R194" i="38"/>
  <c r="V194" i="38"/>
  <c r="R142" i="38"/>
  <c r="V142" i="38"/>
  <c r="V200" i="38"/>
  <c r="R200" i="38"/>
  <c r="R137" i="38"/>
  <c r="V137" i="38"/>
  <c r="R209" i="38"/>
  <c r="V209" i="38"/>
  <c r="V149" i="38"/>
  <c r="R149" i="38"/>
  <c r="R261" i="38"/>
  <c r="V261" i="38"/>
  <c r="V228" i="38"/>
  <c r="R228" i="38"/>
  <c r="R215" i="38"/>
  <c r="V215" i="38"/>
  <c r="R148" i="38"/>
  <c r="V148" i="38"/>
  <c r="V191" i="38"/>
  <c r="R191" i="38"/>
  <c r="R181" i="38"/>
  <c r="V181" i="38"/>
  <c r="V216" i="38"/>
  <c r="R216" i="38"/>
  <c r="V229" i="38"/>
  <c r="R229" i="38"/>
  <c r="R206" i="38"/>
  <c r="V206" i="38"/>
  <c r="R196" i="38"/>
  <c r="V196" i="38"/>
  <c r="R263" i="38"/>
  <c r="V263" i="38"/>
  <c r="V219" i="38"/>
  <c r="R219" i="38"/>
  <c r="V138" i="38"/>
  <c r="R138" i="38"/>
  <c r="R227" i="38"/>
  <c r="V227" i="38"/>
  <c r="V134" i="38"/>
  <c r="R134" i="38"/>
  <c r="R155" i="38"/>
  <c r="V155" i="38"/>
  <c r="R140" i="38"/>
  <c r="V140" i="38"/>
  <c r="Q170" i="39"/>
  <c r="T170" i="39"/>
  <c r="U170" i="39"/>
  <c r="U212" i="39"/>
  <c r="T212" i="39"/>
  <c r="Q212" i="39"/>
  <c r="T216" i="39"/>
  <c r="Q216" i="39"/>
  <c r="U216" i="39"/>
  <c r="Q192" i="39"/>
  <c r="U192" i="39"/>
  <c r="T192" i="39"/>
  <c r="U134" i="39"/>
  <c r="T134" i="39"/>
  <c r="Q134" i="39"/>
  <c r="Q251" i="39"/>
  <c r="T251" i="39"/>
  <c r="U251" i="39"/>
  <c r="T204" i="39"/>
  <c r="Q204" i="39"/>
  <c r="U204" i="39"/>
  <c r="U154" i="39"/>
  <c r="Q154" i="39"/>
  <c r="T154" i="39"/>
  <c r="T228" i="39"/>
  <c r="U228" i="39"/>
  <c r="Q228" i="39"/>
  <c r="T259" i="39"/>
  <c r="U259" i="39"/>
  <c r="Q259" i="39"/>
  <c r="T136" i="39"/>
  <c r="Q136" i="39"/>
  <c r="U136" i="39"/>
  <c r="T238" i="39"/>
  <c r="Q238" i="39"/>
  <c r="U238" i="39"/>
  <c r="U145" i="39"/>
  <c r="Q145" i="39"/>
  <c r="T145" i="39"/>
  <c r="U161" i="39"/>
  <c r="Q161" i="39"/>
  <c r="T161" i="39"/>
  <c r="U138" i="39"/>
  <c r="Q138" i="39"/>
  <c r="T138" i="39"/>
  <c r="T146" i="39"/>
  <c r="U146" i="39"/>
  <c r="Q146" i="39"/>
  <c r="U265" i="39"/>
  <c r="Q265" i="39"/>
  <c r="T265" i="39"/>
  <c r="U232" i="39"/>
  <c r="Q232" i="39"/>
  <c r="T232" i="39"/>
  <c r="Q142" i="39"/>
  <c r="T142" i="39"/>
  <c r="U142" i="39"/>
  <c r="U255" i="39"/>
  <c r="Q255" i="39"/>
  <c r="T255" i="39"/>
  <c r="U254" i="39"/>
  <c r="Q254" i="39"/>
  <c r="T254" i="39"/>
  <c r="U206" i="39"/>
  <c r="Q206" i="39"/>
  <c r="T206" i="39"/>
  <c r="Q245" i="39"/>
  <c r="T245" i="39"/>
  <c r="U245" i="39"/>
  <c r="Q155" i="39"/>
  <c r="T155" i="39"/>
  <c r="U155" i="39"/>
  <c r="U176" i="39"/>
  <c r="T176" i="39"/>
  <c r="Q176" i="39"/>
  <c r="Q137" i="39"/>
  <c r="U137" i="39"/>
  <c r="T137" i="39"/>
  <c r="Q230" i="39"/>
  <c r="U230" i="39"/>
  <c r="T230" i="39"/>
  <c r="Q202" i="39"/>
  <c r="T202" i="39"/>
  <c r="U202" i="39"/>
  <c r="Q188" i="39"/>
  <c r="U188" i="39"/>
  <c r="T188" i="39"/>
  <c r="U252" i="39"/>
  <c r="T252" i="39"/>
  <c r="Q252" i="39"/>
  <c r="Q162" i="39"/>
  <c r="U162" i="39"/>
  <c r="Q223" i="39"/>
  <c r="T223" i="39"/>
  <c r="U223" i="39"/>
  <c r="T164" i="39"/>
  <c r="Q164" i="39"/>
  <c r="U164" i="39"/>
  <c r="Q135" i="39"/>
  <c r="T135" i="39"/>
  <c r="U135" i="39"/>
  <c r="V270" i="29"/>
  <c r="R270" i="29"/>
  <c r="V147" i="29"/>
  <c r="R147" i="29"/>
  <c r="R249" i="29"/>
  <c r="V249" i="29"/>
  <c r="V177" i="29"/>
  <c r="R177" i="29"/>
  <c r="R149" i="29"/>
  <c r="V149" i="29"/>
  <c r="R163" i="29"/>
  <c r="V163" i="29"/>
  <c r="V256" i="29"/>
  <c r="R256" i="29"/>
  <c r="V217" i="29"/>
  <c r="R217" i="29"/>
  <c r="R243" i="29"/>
  <c r="V243" i="29"/>
  <c r="V173" i="29"/>
  <c r="R173" i="29"/>
  <c r="V231" i="29"/>
  <c r="R231" i="29"/>
  <c r="R184" i="29"/>
  <c r="V184" i="29"/>
  <c r="T136" i="29"/>
  <c r="R136" i="29"/>
  <c r="V136" i="29"/>
  <c r="V141" i="29"/>
  <c r="R141" i="29"/>
  <c r="V194" i="29"/>
  <c r="R194" i="29"/>
  <c r="V241" i="29"/>
  <c r="R241" i="29"/>
  <c r="R205" i="29"/>
  <c r="V205" i="29"/>
  <c r="V139" i="29"/>
  <c r="R139" i="29"/>
  <c r="V197" i="29"/>
  <c r="R197" i="29"/>
  <c r="V246" i="29"/>
  <c r="R246" i="29"/>
  <c r="R159" i="29"/>
  <c r="V159" i="29"/>
  <c r="V169" i="29"/>
  <c r="R169" i="29"/>
  <c r="V157" i="29"/>
  <c r="R157" i="29"/>
  <c r="V266" i="29"/>
  <c r="R266" i="29"/>
  <c r="V180" i="29"/>
  <c r="R180" i="29"/>
  <c r="R204" i="29"/>
  <c r="V204" i="29"/>
  <c r="V269" i="29"/>
  <c r="R269" i="29"/>
  <c r="V165" i="29"/>
  <c r="R165" i="29"/>
  <c r="R134" i="29"/>
  <c r="V134" i="29"/>
  <c r="R158" i="29"/>
  <c r="V158" i="29"/>
  <c r="R265" i="29"/>
  <c r="V265" i="29"/>
  <c r="R250" i="29"/>
  <c r="V250" i="29"/>
  <c r="R135" i="29"/>
  <c r="V135" i="29"/>
  <c r="R219" i="29"/>
  <c r="V219" i="29"/>
  <c r="V137" i="29"/>
  <c r="R137" i="29"/>
  <c r="Q259" i="26"/>
  <c r="T259" i="26"/>
  <c r="U259" i="26"/>
  <c r="Q215" i="26"/>
  <c r="T215" i="26"/>
  <c r="U215" i="26"/>
  <c r="Q147" i="26"/>
  <c r="U147" i="26"/>
  <c r="T147" i="26"/>
  <c r="Q232" i="26"/>
  <c r="T232" i="26"/>
  <c r="U232" i="26"/>
  <c r="U197" i="26"/>
  <c r="T197" i="26"/>
  <c r="Q197" i="26"/>
  <c r="T268" i="26"/>
  <c r="U268" i="26"/>
  <c r="Q268" i="26"/>
  <c r="U174" i="26"/>
  <c r="Q174" i="26"/>
  <c r="T174" i="26"/>
  <c r="T265" i="26"/>
  <c r="Q265" i="26"/>
  <c r="U265" i="26"/>
  <c r="T264" i="26"/>
  <c r="U264" i="26"/>
  <c r="Q264" i="26"/>
  <c r="U222" i="26"/>
  <c r="T222" i="26"/>
  <c r="Q222" i="26"/>
  <c r="Q169" i="26"/>
  <c r="T169" i="26"/>
  <c r="U169" i="26"/>
  <c r="T152" i="26"/>
  <c r="Q152" i="26"/>
  <c r="U152" i="26"/>
  <c r="U167" i="26"/>
  <c r="T167" i="26"/>
  <c r="Q167" i="26"/>
  <c r="T166" i="26"/>
  <c r="Q166" i="26"/>
  <c r="U166" i="26"/>
  <c r="T251" i="26"/>
  <c r="U251" i="26"/>
  <c r="Q251" i="26"/>
  <c r="Q135" i="26"/>
  <c r="T135" i="26"/>
  <c r="U135" i="26"/>
  <c r="Q248" i="26"/>
  <c r="T248" i="26"/>
  <c r="U248" i="26"/>
  <c r="U240" i="26"/>
  <c r="Q240" i="26"/>
  <c r="T240" i="26"/>
  <c r="Q230" i="26"/>
  <c r="U230" i="26"/>
  <c r="T230" i="26"/>
  <c r="T189" i="26"/>
  <c r="U189" i="26"/>
  <c r="Q189" i="26"/>
  <c r="Q261" i="26"/>
  <c r="T261" i="26"/>
  <c r="U261" i="26"/>
  <c r="Q266" i="26"/>
  <c r="T266" i="26"/>
  <c r="U266" i="26"/>
  <c r="U219" i="26"/>
  <c r="Q219" i="26"/>
  <c r="T219" i="26"/>
  <c r="Q180" i="26"/>
  <c r="T180" i="26"/>
  <c r="U180" i="26"/>
  <c r="U151" i="26"/>
  <c r="T151" i="26"/>
  <c r="Q151" i="26"/>
  <c r="T195" i="26"/>
  <c r="Q195" i="26"/>
  <c r="U195" i="26"/>
  <c r="Q247" i="26"/>
  <c r="T247" i="26"/>
  <c r="U247" i="26"/>
  <c r="U153" i="26"/>
  <c r="Q153" i="26"/>
  <c r="T153" i="26"/>
  <c r="T224" i="26"/>
  <c r="Q224" i="26"/>
  <c r="U224" i="26"/>
  <c r="U157" i="26"/>
  <c r="Q157" i="26"/>
  <c r="T157" i="26"/>
  <c r="Q211" i="26"/>
  <c r="U211" i="26"/>
  <c r="T211" i="26"/>
  <c r="T156" i="26"/>
  <c r="Q156" i="26"/>
  <c r="U156" i="26"/>
  <c r="T244" i="26"/>
  <c r="U244" i="26"/>
  <c r="Q244" i="26"/>
  <c r="T134" i="26"/>
  <c r="U134" i="26"/>
  <c r="Q134" i="26"/>
  <c r="U169" i="31"/>
  <c r="T169" i="31"/>
  <c r="Q169" i="31"/>
  <c r="T193" i="31"/>
  <c r="Q193" i="31"/>
  <c r="U193" i="31"/>
  <c r="T141" i="31"/>
  <c r="Q141" i="31"/>
  <c r="U141" i="31"/>
  <c r="T228" i="31"/>
  <c r="U228" i="31"/>
  <c r="Q228" i="31"/>
  <c r="T232" i="31"/>
  <c r="U232" i="31"/>
  <c r="Q232" i="31"/>
  <c r="U195" i="31"/>
  <c r="Q195" i="31"/>
  <c r="T195" i="31"/>
  <c r="U259" i="31"/>
  <c r="Q259" i="31"/>
  <c r="T259" i="31"/>
  <c r="T238" i="31"/>
  <c r="Q238" i="31"/>
  <c r="U238" i="31"/>
  <c r="Q215" i="31"/>
  <c r="T215" i="31"/>
  <c r="U215" i="31"/>
  <c r="U263" i="31"/>
  <c r="Q263" i="31"/>
  <c r="T263" i="31"/>
  <c r="U235" i="31"/>
  <c r="T235" i="31"/>
  <c r="Q235" i="31"/>
  <c r="U252" i="31"/>
  <c r="T252" i="31"/>
  <c r="Q252" i="31"/>
  <c r="Q241" i="31"/>
  <c r="T241" i="31"/>
  <c r="U241" i="31"/>
  <c r="Q192" i="31"/>
  <c r="U192" i="31"/>
  <c r="T192" i="31"/>
  <c r="Q161" i="31"/>
  <c r="U161" i="31"/>
  <c r="T161" i="31"/>
  <c r="U166" i="31"/>
  <c r="T166" i="31"/>
  <c r="Q166" i="31"/>
  <c r="Q212" i="31"/>
  <c r="T212" i="31"/>
  <c r="U212" i="31"/>
  <c r="U251" i="31"/>
  <c r="Q251" i="31"/>
  <c r="T251" i="31"/>
  <c r="T197" i="31"/>
  <c r="U197" i="31"/>
  <c r="Q197" i="31"/>
  <c r="U207" i="31"/>
  <c r="Q207" i="31"/>
  <c r="T207" i="31"/>
  <c r="U187" i="31"/>
  <c r="Q187" i="31"/>
  <c r="T187" i="31"/>
  <c r="T248" i="31"/>
  <c r="U248" i="31"/>
  <c r="Q248" i="31"/>
  <c r="U153" i="31"/>
  <c r="T153" i="31"/>
  <c r="Q153" i="31"/>
  <c r="U158" i="31"/>
  <c r="Q158" i="31"/>
  <c r="T158" i="31"/>
  <c r="U206" i="31"/>
  <c r="Q206" i="31"/>
  <c r="T206" i="31"/>
  <c r="T231" i="31"/>
  <c r="U231" i="31"/>
  <c r="Q231" i="31"/>
  <c r="T233" i="31"/>
  <c r="U233" i="31"/>
  <c r="Q233" i="31"/>
  <c r="T164" i="31"/>
  <c r="Q164" i="31"/>
  <c r="U164" i="31"/>
  <c r="Q217" i="31"/>
  <c r="U217" i="31"/>
  <c r="T217" i="31"/>
  <c r="Q242" i="31"/>
  <c r="T242" i="31"/>
  <c r="U242" i="31"/>
  <c r="Q245" i="31"/>
  <c r="T245" i="31"/>
  <c r="U245" i="31"/>
  <c r="Q267" i="31"/>
  <c r="U267" i="31"/>
  <c r="Q152" i="31"/>
  <c r="U152" i="31"/>
  <c r="Q221" i="31"/>
  <c r="T221" i="31"/>
  <c r="U221" i="31"/>
  <c r="V196" i="22"/>
  <c r="R196" i="22"/>
  <c r="V181" i="22"/>
  <c r="R181" i="22"/>
  <c r="V252" i="22"/>
  <c r="R252" i="22"/>
  <c r="V231" i="22"/>
  <c r="R231" i="22"/>
  <c r="V246" i="22"/>
  <c r="R246" i="22"/>
  <c r="R253" i="22"/>
  <c r="V253" i="22"/>
  <c r="V248" i="22"/>
  <c r="R248" i="22"/>
  <c r="V157" i="22"/>
  <c r="R157" i="22"/>
  <c r="V149" i="22"/>
  <c r="R149" i="22"/>
  <c r="V193" i="22"/>
  <c r="R193" i="22"/>
  <c r="V254" i="22"/>
  <c r="R254" i="22"/>
  <c r="T260" i="22"/>
  <c r="R260" i="22"/>
  <c r="V260" i="22"/>
  <c r="V200" i="22"/>
  <c r="R200" i="22"/>
  <c r="R210" i="22"/>
  <c r="V210" i="22"/>
  <c r="T241" i="22"/>
  <c r="V241" i="22"/>
  <c r="R241" i="22"/>
  <c r="V256" i="22"/>
  <c r="R256" i="22"/>
  <c r="R189" i="22"/>
  <c r="V189" i="22"/>
  <c r="T176" i="22"/>
  <c r="R176" i="22"/>
  <c r="V176" i="22"/>
  <c r="R237" i="22"/>
  <c r="V237" i="22"/>
  <c r="R255" i="22"/>
  <c r="V255" i="22"/>
  <c r="R143" i="22"/>
  <c r="V143" i="22"/>
  <c r="V235" i="22"/>
  <c r="R235" i="22"/>
  <c r="V236" i="22"/>
  <c r="R236" i="22"/>
  <c r="V179" i="22"/>
  <c r="R179" i="22"/>
  <c r="V207" i="22"/>
  <c r="R207" i="22"/>
  <c r="V265" i="22"/>
  <c r="R265" i="22"/>
  <c r="V177" i="22"/>
  <c r="R177" i="22"/>
  <c r="V261" i="22"/>
  <c r="R261" i="22"/>
  <c r="R163" i="22"/>
  <c r="V163" i="22"/>
  <c r="R264" i="22"/>
  <c r="V264" i="22"/>
  <c r="R164" i="22"/>
  <c r="V164" i="22"/>
  <c r="R180" i="22"/>
  <c r="V180" i="22"/>
  <c r="R232" i="22"/>
  <c r="V232" i="22"/>
  <c r="R137" i="22"/>
  <c r="V137" i="22"/>
  <c r="V166" i="14"/>
  <c r="R166" i="14"/>
  <c r="R207" i="14"/>
  <c r="V207" i="14"/>
  <c r="V144" i="14"/>
  <c r="R144" i="14"/>
  <c r="V231" i="14"/>
  <c r="R231" i="14"/>
  <c r="R196" i="14"/>
  <c r="V196" i="14"/>
  <c r="V224" i="14"/>
  <c r="R224" i="14"/>
  <c r="R206" i="14"/>
  <c r="V206" i="14"/>
  <c r="R204" i="14"/>
  <c r="V204" i="14"/>
  <c r="V260" i="14"/>
  <c r="R260" i="14"/>
  <c r="V261" i="14"/>
  <c r="R261" i="14"/>
  <c r="V175" i="14"/>
  <c r="R175" i="14"/>
  <c r="V148" i="14"/>
  <c r="R148" i="14"/>
  <c r="V147" i="14"/>
  <c r="R147" i="14"/>
  <c r="V225" i="14"/>
  <c r="R225" i="14"/>
  <c r="V230" i="14"/>
  <c r="R230" i="14"/>
  <c r="V153" i="14"/>
  <c r="R153" i="14"/>
  <c r="V236" i="14"/>
  <c r="R236" i="14"/>
  <c r="R267" i="14"/>
  <c r="V267" i="14"/>
  <c r="V180" i="14"/>
  <c r="R180" i="14"/>
  <c r="R192" i="14"/>
  <c r="V192" i="14"/>
  <c r="V177" i="14"/>
  <c r="R177" i="14"/>
  <c r="V183" i="14"/>
  <c r="R183" i="14"/>
  <c r="T229" i="14"/>
  <c r="V229" i="14"/>
  <c r="R229" i="14"/>
  <c r="V164" i="14"/>
  <c r="R164" i="14"/>
  <c r="R205" i="14"/>
  <c r="V205" i="14"/>
  <c r="V142" i="14"/>
  <c r="R142" i="14"/>
  <c r="R213" i="14"/>
  <c r="V213" i="14"/>
  <c r="V171" i="14"/>
  <c r="R171" i="14"/>
  <c r="V266" i="14"/>
  <c r="R266" i="14"/>
  <c r="V152" i="14"/>
  <c r="R152" i="14"/>
  <c r="V195" i="14"/>
  <c r="R195" i="14"/>
  <c r="R256" i="14"/>
  <c r="V256" i="14"/>
  <c r="R199" i="14"/>
  <c r="V199" i="14"/>
  <c r="R179" i="14"/>
  <c r="V179" i="14"/>
  <c r="R198" i="14"/>
  <c r="V198" i="14"/>
  <c r="T216" i="18"/>
  <c r="U216" i="18"/>
  <c r="Q216" i="18"/>
  <c r="U192" i="18"/>
  <c r="Q192" i="18"/>
  <c r="T192" i="18"/>
  <c r="Q191" i="18"/>
  <c r="U191" i="18"/>
  <c r="T191" i="18"/>
  <c r="Q144" i="18"/>
  <c r="U144" i="18"/>
  <c r="T144" i="18"/>
  <c r="Q169" i="18"/>
  <c r="U169" i="18"/>
  <c r="T169" i="18"/>
  <c r="U253" i="18"/>
  <c r="Q253" i="18"/>
  <c r="T253" i="18"/>
  <c r="T157" i="18"/>
  <c r="Q157" i="18"/>
  <c r="U157" i="18"/>
  <c r="U206" i="18"/>
  <c r="T206" i="18"/>
  <c r="Q206" i="18"/>
  <c r="T136" i="18"/>
  <c r="U136" i="18"/>
  <c r="Q136" i="18"/>
  <c r="Q154" i="18"/>
  <c r="T154" i="18"/>
  <c r="U154" i="18"/>
  <c r="U224" i="18"/>
  <c r="Q224" i="18"/>
  <c r="T224" i="18"/>
  <c r="Q233" i="18"/>
  <c r="U233" i="18"/>
  <c r="T233" i="18"/>
  <c r="Q212" i="18"/>
  <c r="T212" i="18"/>
  <c r="U212" i="18"/>
  <c r="U229" i="18"/>
  <c r="T229" i="18"/>
  <c r="Q229" i="18"/>
  <c r="T164" i="18"/>
  <c r="U164" i="18"/>
  <c r="Q164" i="18"/>
  <c r="U268" i="18"/>
  <c r="T268" i="18"/>
  <c r="Q268" i="18"/>
  <c r="Q200" i="18"/>
  <c r="T200" i="18"/>
  <c r="U200" i="18"/>
  <c r="T199" i="18"/>
  <c r="U199" i="18"/>
  <c r="Q199" i="18"/>
  <c r="U257" i="18"/>
  <c r="Q257" i="18"/>
  <c r="T257" i="18"/>
  <c r="T165" i="18"/>
  <c r="Q165" i="18"/>
  <c r="U165" i="18"/>
  <c r="U178" i="18"/>
  <c r="T178" i="18"/>
  <c r="Q178" i="18"/>
  <c r="Q234" i="18"/>
  <c r="U234" i="18"/>
  <c r="T234" i="18"/>
  <c r="U217" i="18"/>
  <c r="Q217" i="18"/>
  <c r="T217" i="18"/>
  <c r="U246" i="18"/>
  <c r="Q246" i="18"/>
  <c r="T246" i="18"/>
  <c r="Q202" i="18"/>
  <c r="U202" i="18"/>
  <c r="T202" i="18"/>
  <c r="U172" i="18"/>
  <c r="Q172" i="18"/>
  <c r="T172" i="18"/>
  <c r="U242" i="18"/>
  <c r="T242" i="18"/>
  <c r="Q242" i="18"/>
  <c r="T183" i="18"/>
  <c r="Q183" i="18"/>
  <c r="U183" i="18"/>
  <c r="T219" i="18"/>
  <c r="U219" i="18"/>
  <c r="Q219" i="18"/>
  <c r="Q249" i="18"/>
  <c r="U249" i="18"/>
  <c r="T249" i="18"/>
  <c r="T182" i="18"/>
  <c r="Q182" i="18"/>
  <c r="U182" i="18"/>
  <c r="Q258" i="18"/>
  <c r="T258" i="18"/>
  <c r="U258" i="18"/>
  <c r="T251" i="18"/>
  <c r="Q251" i="18"/>
  <c r="U251" i="18"/>
  <c r="Q135" i="18"/>
  <c r="T135" i="18"/>
  <c r="U135" i="18"/>
  <c r="T202" i="38"/>
  <c r="U202" i="38"/>
  <c r="Q202" i="38"/>
  <c r="T242" i="38"/>
  <c r="Q242" i="38"/>
  <c r="U242" i="38"/>
  <c r="T230" i="38"/>
  <c r="U230" i="38"/>
  <c r="Q230" i="38"/>
  <c r="Q263" i="38"/>
  <c r="T263" i="38"/>
  <c r="U263" i="38"/>
  <c r="T221" i="38"/>
  <c r="Q221" i="38"/>
  <c r="U221" i="38"/>
  <c r="Q232" i="38"/>
  <c r="T232" i="38"/>
  <c r="U232" i="38"/>
  <c r="Q191" i="38"/>
  <c r="U191" i="38"/>
  <c r="T191" i="38"/>
  <c r="U141" i="38"/>
  <c r="Q141" i="38"/>
  <c r="T141" i="38"/>
  <c r="U143" i="38"/>
  <c r="Q143" i="38"/>
  <c r="T143" i="38"/>
  <c r="T167" i="38"/>
  <c r="U167" i="38"/>
  <c r="Q167" i="38"/>
  <c r="T223" i="38"/>
  <c r="U223" i="38"/>
  <c r="Q223" i="38"/>
  <c r="Q177" i="38"/>
  <c r="U177" i="38"/>
  <c r="T177" i="38"/>
  <c r="T205" i="38"/>
  <c r="U205" i="38"/>
  <c r="Q205" i="38"/>
  <c r="Q213" i="38"/>
  <c r="U213" i="38"/>
  <c r="T213" i="38"/>
  <c r="U160" i="38"/>
  <c r="T160" i="38"/>
  <c r="Q160" i="38"/>
  <c r="T170" i="38"/>
  <c r="U170" i="38"/>
  <c r="Q170" i="38"/>
  <c r="U235" i="38"/>
  <c r="T235" i="38"/>
  <c r="Q235" i="38"/>
  <c r="U216" i="38"/>
  <c r="T216" i="38"/>
  <c r="Q216" i="38"/>
  <c r="U138" i="38"/>
  <c r="Q138" i="38"/>
  <c r="T138" i="38"/>
  <c r="U217" i="38"/>
  <c r="T217" i="38"/>
  <c r="Q217" i="38"/>
  <c r="T244" i="38"/>
  <c r="Q244" i="38"/>
  <c r="U244" i="38"/>
  <c r="U151" i="38"/>
  <c r="T151" i="38"/>
  <c r="Q151" i="38"/>
  <c r="U262" i="38"/>
  <c r="Q262" i="38"/>
  <c r="T262" i="38"/>
  <c r="Q162" i="38"/>
  <c r="U162" i="38"/>
  <c r="T162" i="38"/>
  <c r="T245" i="38"/>
  <c r="U245" i="38"/>
  <c r="Q245" i="38"/>
  <c r="U176" i="38"/>
  <c r="Q176" i="38"/>
  <c r="T176" i="38"/>
  <c r="Q152" i="38"/>
  <c r="U152" i="38"/>
  <c r="T152" i="38"/>
  <c r="Q259" i="38"/>
  <c r="T259" i="38"/>
  <c r="U259" i="38"/>
  <c r="T183" i="38"/>
  <c r="Q183" i="38"/>
  <c r="U183" i="38"/>
  <c r="U248" i="38"/>
  <c r="Q248" i="38"/>
  <c r="T248" i="38"/>
  <c r="U265" i="38"/>
  <c r="Q265" i="38"/>
  <c r="T265" i="38"/>
  <c r="T165" i="38"/>
  <c r="U165" i="38"/>
  <c r="Q165" i="38"/>
  <c r="T243" i="38"/>
  <c r="Q243" i="38"/>
  <c r="U243" i="38"/>
  <c r="T156" i="38"/>
  <c r="Q156" i="38"/>
  <c r="U156" i="38"/>
  <c r="V170" i="23"/>
  <c r="R170" i="23"/>
  <c r="V196" i="23"/>
  <c r="R196" i="23"/>
  <c r="V163" i="23"/>
  <c r="R163" i="23"/>
  <c r="R209" i="23"/>
  <c r="V209" i="23"/>
  <c r="V145" i="23"/>
  <c r="R145" i="23"/>
  <c r="V262" i="23"/>
  <c r="R262" i="23"/>
  <c r="V263" i="23"/>
  <c r="R263" i="23"/>
  <c r="V173" i="23"/>
  <c r="R173" i="23"/>
  <c r="V179" i="23"/>
  <c r="R179" i="23"/>
  <c r="R230" i="23"/>
  <c r="V230" i="23"/>
  <c r="V195" i="23"/>
  <c r="R195" i="23"/>
  <c r="R270" i="23"/>
  <c r="V270" i="23"/>
  <c r="R168" i="23"/>
  <c r="V168" i="23"/>
  <c r="V251" i="23"/>
  <c r="R251" i="23"/>
  <c r="V150" i="23"/>
  <c r="R150" i="23"/>
  <c r="V193" i="23"/>
  <c r="R193" i="23"/>
  <c r="V233" i="23"/>
  <c r="R233" i="23"/>
  <c r="V165" i="23"/>
  <c r="R165" i="23"/>
  <c r="R178" i="23"/>
  <c r="V178" i="23"/>
  <c r="V268" i="23"/>
  <c r="R268" i="23"/>
  <c r="R217" i="23"/>
  <c r="V217" i="23"/>
  <c r="V152" i="23"/>
  <c r="R152" i="23"/>
  <c r="V147" i="23"/>
  <c r="R147" i="23"/>
  <c r="V220" i="23"/>
  <c r="R220" i="23"/>
  <c r="R205" i="23"/>
  <c r="V205" i="23"/>
  <c r="V186" i="23"/>
  <c r="R186" i="23"/>
  <c r="V140" i="23"/>
  <c r="R140" i="23"/>
  <c r="R187" i="23"/>
  <c r="V187" i="23"/>
  <c r="R246" i="23"/>
  <c r="V246" i="23"/>
  <c r="R240" i="23"/>
  <c r="V240" i="23"/>
  <c r="R190" i="23"/>
  <c r="V190" i="23"/>
  <c r="R134" i="23"/>
  <c r="V134" i="23"/>
  <c r="V232" i="23"/>
  <c r="R232" i="23"/>
  <c r="V188" i="23"/>
  <c r="R188" i="23"/>
  <c r="R166" i="23"/>
  <c r="V166" i="23"/>
  <c r="V242" i="25"/>
  <c r="R242" i="25"/>
  <c r="V194" i="25"/>
  <c r="R194" i="25"/>
  <c r="V191" i="25"/>
  <c r="R191" i="25"/>
  <c r="R157" i="25"/>
  <c r="V157" i="25"/>
  <c r="R192" i="25"/>
  <c r="V192" i="25"/>
  <c r="V235" i="25"/>
  <c r="R235" i="25"/>
  <c r="V193" i="25"/>
  <c r="R193" i="25"/>
  <c r="V150" i="25"/>
  <c r="R150" i="25"/>
  <c r="V182" i="25"/>
  <c r="R182" i="25"/>
  <c r="R237" i="25"/>
  <c r="V237" i="25"/>
  <c r="R136" i="25"/>
  <c r="V136" i="25"/>
  <c r="R165" i="25"/>
  <c r="V165" i="25"/>
  <c r="V226" i="25"/>
  <c r="R226" i="25"/>
  <c r="V227" i="25"/>
  <c r="R227" i="25"/>
  <c r="V259" i="25"/>
  <c r="R259" i="25"/>
  <c r="V160" i="25"/>
  <c r="R160" i="25"/>
  <c r="V170" i="25"/>
  <c r="R170" i="25"/>
  <c r="V153" i="25"/>
  <c r="R153" i="25"/>
  <c r="V174" i="25"/>
  <c r="R174" i="25"/>
  <c r="V230" i="25"/>
  <c r="R230" i="25"/>
  <c r="R140" i="25"/>
  <c r="V140" i="25"/>
  <c r="V180" i="25"/>
  <c r="R180" i="25"/>
  <c r="R221" i="25"/>
  <c r="V221" i="25"/>
  <c r="R156" i="25"/>
  <c r="V156" i="25"/>
  <c r="V176" i="25"/>
  <c r="R176" i="25"/>
  <c r="R246" i="25"/>
  <c r="V246" i="25"/>
  <c r="V217" i="25"/>
  <c r="R217" i="25"/>
  <c r="R149" i="25"/>
  <c r="V149" i="25"/>
  <c r="R232" i="25"/>
  <c r="V232" i="25"/>
  <c r="V225" i="25"/>
  <c r="R225" i="25"/>
  <c r="R137" i="25"/>
  <c r="V137" i="25"/>
  <c r="V250" i="25"/>
  <c r="R250" i="25"/>
  <c r="R145" i="25"/>
  <c r="V145" i="25"/>
  <c r="R173" i="25"/>
  <c r="V173" i="25"/>
  <c r="U253" i="25"/>
  <c r="Q253" i="25"/>
  <c r="T253" i="25"/>
  <c r="U146" i="25"/>
  <c r="Q146" i="25"/>
  <c r="T146" i="25"/>
  <c r="U144" i="25"/>
  <c r="Q144" i="25"/>
  <c r="T144" i="25"/>
  <c r="T160" i="25"/>
  <c r="U160" i="25"/>
  <c r="Q160" i="25"/>
  <c r="Q251" i="25"/>
  <c r="T251" i="25"/>
  <c r="U251" i="25"/>
  <c r="Q189" i="25"/>
  <c r="T189" i="25"/>
  <c r="U189" i="25"/>
  <c r="Q150" i="25"/>
  <c r="T150" i="25"/>
  <c r="U150" i="25"/>
  <c r="T227" i="25"/>
  <c r="U227" i="25"/>
  <c r="Q227" i="25"/>
  <c r="U270" i="25"/>
  <c r="Q270" i="25"/>
  <c r="T270" i="25"/>
  <c r="T188" i="25"/>
  <c r="U188" i="25"/>
  <c r="Q188" i="25"/>
  <c r="T168" i="25"/>
  <c r="U168" i="25"/>
  <c r="Q168" i="25"/>
  <c r="Q186" i="25"/>
  <c r="U186" i="25"/>
  <c r="T186" i="25"/>
  <c r="T174" i="25"/>
  <c r="Q174" i="25"/>
  <c r="U174" i="25"/>
  <c r="U256" i="25"/>
  <c r="Q256" i="25"/>
  <c r="T256" i="25"/>
  <c r="Q172" i="25"/>
  <c r="T172" i="25"/>
  <c r="U172" i="25"/>
  <c r="U223" i="25"/>
  <c r="Q223" i="25"/>
  <c r="T223" i="25"/>
  <c r="Q259" i="25"/>
  <c r="U259" i="25"/>
  <c r="T259" i="25"/>
  <c r="U152" i="25"/>
  <c r="Q152" i="25"/>
  <c r="T152" i="25"/>
  <c r="T182" i="25"/>
  <c r="Q182" i="25"/>
  <c r="U182" i="25"/>
  <c r="T190" i="25"/>
  <c r="Q190" i="25"/>
  <c r="U190" i="25"/>
  <c r="Q264" i="25"/>
  <c r="T264" i="25"/>
  <c r="U264" i="25"/>
  <c r="U178" i="25"/>
  <c r="T178" i="25"/>
  <c r="Q178" i="25"/>
  <c r="T228" i="25"/>
  <c r="U228" i="25"/>
  <c r="Q228" i="25"/>
  <c r="T266" i="25"/>
  <c r="U266" i="25"/>
  <c r="Q266" i="25"/>
  <c r="U206" i="25"/>
  <c r="Q206" i="25"/>
  <c r="T206" i="25"/>
  <c r="U181" i="25"/>
  <c r="Q181" i="25"/>
  <c r="T181" i="25"/>
  <c r="T242" i="25"/>
  <c r="U242" i="25"/>
  <c r="Q242" i="25"/>
  <c r="U226" i="25"/>
  <c r="Q226" i="25"/>
  <c r="T226" i="25"/>
  <c r="Q219" i="25"/>
  <c r="U219" i="25"/>
  <c r="U234" i="25"/>
  <c r="Q234" i="25"/>
  <c r="T234" i="25"/>
  <c r="Q212" i="25"/>
  <c r="T212" i="25"/>
  <c r="U212" i="25"/>
  <c r="T163" i="25"/>
  <c r="Q163" i="25"/>
  <c r="U163" i="25"/>
  <c r="Q147" i="25"/>
  <c r="T147" i="25"/>
  <c r="U147" i="25"/>
  <c r="Q134" i="25"/>
  <c r="T134" i="25"/>
  <c r="U134" i="25"/>
  <c r="Q172" i="20"/>
  <c r="T172" i="20"/>
  <c r="U172" i="20"/>
  <c r="Q165" i="20"/>
  <c r="U165" i="20"/>
  <c r="T165" i="20"/>
  <c r="T251" i="20"/>
  <c r="U251" i="20"/>
  <c r="Q251" i="20"/>
  <c r="T219" i="20"/>
  <c r="U219" i="20"/>
  <c r="Q219" i="20"/>
  <c r="Q160" i="20"/>
  <c r="T160" i="20"/>
  <c r="U160" i="20"/>
  <c r="T233" i="20"/>
  <c r="U233" i="20"/>
  <c r="Q233" i="20"/>
  <c r="U241" i="20"/>
  <c r="Q241" i="20"/>
  <c r="T241" i="20"/>
  <c r="T248" i="20"/>
  <c r="Q248" i="20"/>
  <c r="U248" i="20"/>
  <c r="T182" i="20"/>
  <c r="U182" i="20"/>
  <c r="Q182" i="20"/>
  <c r="T166" i="20"/>
  <c r="U166" i="20"/>
  <c r="Q166" i="20"/>
  <c r="Q250" i="20"/>
  <c r="T250" i="20"/>
  <c r="U250" i="20"/>
  <c r="Q194" i="20"/>
  <c r="T194" i="20"/>
  <c r="U194" i="20"/>
  <c r="Q208" i="20"/>
  <c r="T208" i="20"/>
  <c r="U208" i="20"/>
  <c r="U185" i="20"/>
  <c r="Q185" i="20"/>
  <c r="T185" i="20"/>
  <c r="Q255" i="20"/>
  <c r="T255" i="20"/>
  <c r="U255" i="20"/>
  <c r="T159" i="20"/>
  <c r="U159" i="20"/>
  <c r="Q159" i="20"/>
  <c r="U173" i="20"/>
  <c r="T173" i="20"/>
  <c r="Q173" i="20"/>
  <c r="U203" i="20"/>
  <c r="T203" i="20"/>
  <c r="Q203" i="20"/>
  <c r="Q217" i="20"/>
  <c r="T217" i="20"/>
  <c r="U217" i="20"/>
  <c r="T181" i="20"/>
  <c r="U181" i="20"/>
  <c r="Q181" i="20"/>
  <c r="Q171" i="20"/>
  <c r="U171" i="20"/>
  <c r="T171" i="20"/>
  <c r="U231" i="20"/>
  <c r="Q231" i="20"/>
  <c r="T231" i="20"/>
  <c r="T230" i="20"/>
  <c r="Q230" i="20"/>
  <c r="U230" i="20"/>
  <c r="T197" i="20"/>
  <c r="U197" i="20"/>
  <c r="Q197" i="20"/>
  <c r="U224" i="20"/>
  <c r="Q224" i="20"/>
  <c r="U161" i="20"/>
  <c r="T161" i="20"/>
  <c r="Q161" i="20"/>
  <c r="U258" i="20"/>
  <c r="Q258" i="20"/>
  <c r="T258" i="20"/>
  <c r="T269" i="20"/>
  <c r="Q269" i="20"/>
  <c r="U269" i="20"/>
  <c r="Q180" i="20"/>
  <c r="T180" i="20"/>
  <c r="U180" i="20"/>
  <c r="T232" i="20"/>
  <c r="Q232" i="20"/>
  <c r="U232" i="20"/>
  <c r="Q150" i="20"/>
  <c r="U150" i="20"/>
  <c r="T150" i="20"/>
  <c r="T137" i="20"/>
  <c r="Q137" i="20"/>
  <c r="U137" i="20"/>
  <c r="Q140" i="20"/>
  <c r="U140" i="20"/>
  <c r="T140" i="20"/>
  <c r="Q154" i="20"/>
  <c r="T154" i="20"/>
  <c r="U154" i="20"/>
  <c r="T253" i="29"/>
  <c r="U253" i="29"/>
  <c r="Q253" i="29"/>
  <c r="U204" i="29"/>
  <c r="Q204" i="29"/>
  <c r="T204" i="29"/>
  <c r="T183" i="29"/>
  <c r="Q183" i="29"/>
  <c r="U183" i="29"/>
  <c r="Q198" i="29"/>
  <c r="U198" i="29"/>
  <c r="T198" i="29"/>
  <c r="U224" i="29"/>
  <c r="Q224" i="29"/>
  <c r="T224" i="29"/>
  <c r="U221" i="29"/>
  <c r="Q221" i="29"/>
  <c r="T221" i="29"/>
  <c r="T232" i="29"/>
  <c r="Q232" i="29"/>
  <c r="U232" i="29"/>
  <c r="U199" i="29"/>
  <c r="Q199" i="29"/>
  <c r="T199" i="29"/>
  <c r="T176" i="29"/>
  <c r="U176" i="29"/>
  <c r="Q176" i="29"/>
  <c r="U250" i="29"/>
  <c r="T250" i="29"/>
  <c r="Q250" i="29"/>
  <c r="T225" i="29"/>
  <c r="Q225" i="29"/>
  <c r="U225" i="29"/>
  <c r="U161" i="29"/>
  <c r="Q161" i="29"/>
  <c r="T161" i="29"/>
  <c r="U177" i="29"/>
  <c r="Q177" i="29"/>
  <c r="T177" i="29"/>
  <c r="Q209" i="29"/>
  <c r="T209" i="29"/>
  <c r="U209" i="29"/>
  <c r="T255" i="29"/>
  <c r="Q255" i="29"/>
  <c r="U255" i="29"/>
  <c r="T216" i="29"/>
  <c r="Q216" i="29"/>
  <c r="U216" i="29"/>
  <c r="U137" i="29"/>
  <c r="T137" i="29"/>
  <c r="Q137" i="29"/>
  <c r="U197" i="29"/>
  <c r="T197" i="29"/>
  <c r="Q197" i="29"/>
  <c r="U173" i="29"/>
  <c r="T173" i="29"/>
  <c r="Q173" i="29"/>
  <c r="T265" i="29"/>
  <c r="U265" i="29"/>
  <c r="Q265" i="29"/>
  <c r="U211" i="29"/>
  <c r="T211" i="29"/>
  <c r="Q211" i="29"/>
  <c r="T208" i="29"/>
  <c r="Q208" i="29"/>
  <c r="U208" i="29"/>
  <c r="T146" i="29"/>
  <c r="U146" i="29"/>
  <c r="Q146" i="29"/>
  <c r="Q215" i="29"/>
  <c r="U215" i="29"/>
  <c r="T215" i="29"/>
  <c r="T245" i="29"/>
  <c r="U245" i="29"/>
  <c r="Q245" i="29"/>
  <c r="Q263" i="29"/>
  <c r="T263" i="29"/>
  <c r="U263" i="29"/>
  <c r="Q194" i="29"/>
  <c r="T194" i="29"/>
  <c r="U194" i="29"/>
  <c r="U233" i="29"/>
  <c r="T233" i="29"/>
  <c r="Q233" i="29"/>
  <c r="T196" i="29"/>
  <c r="Q196" i="29"/>
  <c r="U196" i="29"/>
  <c r="U200" i="29"/>
  <c r="T200" i="29"/>
  <c r="Q200" i="29"/>
  <c r="Q231" i="29"/>
  <c r="T231" i="29"/>
  <c r="U231" i="29"/>
  <c r="Q181" i="29"/>
  <c r="U181" i="29"/>
  <c r="U142" i="29"/>
  <c r="Q142" i="29"/>
  <c r="T142" i="29"/>
  <c r="U136" i="29"/>
  <c r="Q136" i="29"/>
  <c r="R222" i="31"/>
  <c r="V222" i="31"/>
  <c r="V235" i="31"/>
  <c r="R235" i="31"/>
  <c r="R249" i="31"/>
  <c r="V249" i="31"/>
  <c r="T267" i="31"/>
  <c r="V267" i="31"/>
  <c r="R267" i="31"/>
  <c r="R229" i="31"/>
  <c r="V229" i="31"/>
  <c r="V258" i="31"/>
  <c r="R258" i="31"/>
  <c r="R136" i="31"/>
  <c r="V136" i="31"/>
  <c r="V223" i="31"/>
  <c r="R223" i="31"/>
  <c r="R195" i="31"/>
  <c r="V195" i="31"/>
  <c r="R189" i="31"/>
  <c r="V189" i="31"/>
  <c r="V244" i="31"/>
  <c r="R244" i="31"/>
  <c r="V239" i="31"/>
  <c r="R239" i="31"/>
  <c r="V160" i="31"/>
  <c r="R160" i="31"/>
  <c r="R225" i="31"/>
  <c r="V225" i="31"/>
  <c r="V262" i="31"/>
  <c r="R262" i="31"/>
  <c r="R193" i="31"/>
  <c r="V193" i="31"/>
  <c r="V216" i="31"/>
  <c r="R216" i="31"/>
  <c r="V241" i="31"/>
  <c r="R241" i="31"/>
  <c r="V154" i="31"/>
  <c r="R154" i="31"/>
  <c r="V141" i="31"/>
  <c r="R141" i="31"/>
  <c r="R231" i="31"/>
  <c r="V231" i="31"/>
  <c r="R217" i="31"/>
  <c r="V217" i="31"/>
  <c r="V146" i="31"/>
  <c r="R146" i="31"/>
  <c r="V221" i="31"/>
  <c r="R221" i="31"/>
  <c r="V137" i="31"/>
  <c r="R137" i="31"/>
  <c r="V143" i="31"/>
  <c r="R143" i="31"/>
  <c r="V138" i="31"/>
  <c r="R138" i="31"/>
  <c r="R234" i="31"/>
  <c r="V234" i="31"/>
  <c r="R232" i="31"/>
  <c r="V232" i="31"/>
  <c r="R236" i="31"/>
  <c r="V236" i="31"/>
  <c r="V175" i="31"/>
  <c r="R175" i="31"/>
  <c r="V176" i="31"/>
  <c r="R176" i="31"/>
  <c r="R135" i="31"/>
  <c r="V135" i="31"/>
  <c r="V178" i="31"/>
  <c r="R178" i="31"/>
  <c r="V196" i="18"/>
  <c r="R196" i="18"/>
  <c r="V199" i="18"/>
  <c r="R199" i="18"/>
  <c r="V234" i="18"/>
  <c r="R234" i="18"/>
  <c r="V142" i="18"/>
  <c r="R142" i="18"/>
  <c r="R244" i="18"/>
  <c r="V244" i="18"/>
  <c r="R190" i="18"/>
  <c r="V190" i="18"/>
  <c r="R179" i="18"/>
  <c r="V179" i="18"/>
  <c r="R176" i="18"/>
  <c r="V176" i="18"/>
  <c r="R155" i="18"/>
  <c r="V155" i="18"/>
  <c r="R172" i="18"/>
  <c r="V172" i="18"/>
  <c r="R198" i="18"/>
  <c r="V198" i="18"/>
  <c r="V138" i="18"/>
  <c r="R138" i="18"/>
  <c r="V226" i="18"/>
  <c r="R226" i="18"/>
  <c r="V211" i="18"/>
  <c r="R211" i="18"/>
  <c r="V189" i="18"/>
  <c r="R189" i="18"/>
  <c r="R240" i="18"/>
  <c r="V240" i="18"/>
  <c r="R224" i="18"/>
  <c r="V224" i="18"/>
  <c r="R170" i="18"/>
  <c r="V170" i="18"/>
  <c r="V171" i="18"/>
  <c r="R171" i="18"/>
  <c r="V237" i="18"/>
  <c r="R237" i="18"/>
  <c r="R248" i="18"/>
  <c r="V248" i="18"/>
  <c r="R221" i="18"/>
  <c r="V221" i="18"/>
  <c r="V264" i="18"/>
  <c r="R264" i="18"/>
  <c r="V157" i="18"/>
  <c r="R157" i="18"/>
  <c r="R188" i="18"/>
  <c r="V188" i="18"/>
  <c r="V152" i="18"/>
  <c r="R152" i="18"/>
  <c r="V206" i="18"/>
  <c r="R206" i="18"/>
  <c r="V183" i="18"/>
  <c r="R183" i="18"/>
  <c r="R169" i="18"/>
  <c r="V169" i="18"/>
  <c r="R243" i="18"/>
  <c r="V243" i="18"/>
  <c r="R181" i="18"/>
  <c r="V181" i="18"/>
  <c r="R268" i="18"/>
  <c r="V268" i="18"/>
  <c r="R134" i="18"/>
  <c r="V134" i="18"/>
  <c r="V205" i="18"/>
  <c r="R205" i="18"/>
  <c r="V141" i="18"/>
  <c r="R141" i="18"/>
  <c r="U188" i="22"/>
  <c r="Q188" i="22"/>
  <c r="T188" i="22"/>
  <c r="T168" i="22"/>
  <c r="Q168" i="22"/>
  <c r="U168" i="22"/>
  <c r="T252" i="22"/>
  <c r="Q252" i="22"/>
  <c r="U252" i="22"/>
  <c r="T203" i="22"/>
  <c r="Q203" i="22"/>
  <c r="U203" i="22"/>
  <c r="U226" i="22"/>
  <c r="Q226" i="22"/>
  <c r="T226" i="22"/>
  <c r="U204" i="22"/>
  <c r="Q204" i="22"/>
  <c r="T204" i="22"/>
  <c r="Q218" i="22"/>
  <c r="T218" i="22"/>
  <c r="U218" i="22"/>
  <c r="U151" i="22"/>
  <c r="Q151" i="22"/>
  <c r="T151" i="22"/>
  <c r="Q225" i="22"/>
  <c r="T225" i="22"/>
  <c r="U225" i="22"/>
  <c r="Q270" i="22"/>
  <c r="T270" i="22"/>
  <c r="U270" i="22"/>
  <c r="Q206" i="22"/>
  <c r="T206" i="22"/>
  <c r="U206" i="22"/>
  <c r="U194" i="22"/>
  <c r="Q194" i="22"/>
  <c r="T194" i="22"/>
  <c r="Q248" i="22"/>
  <c r="T248" i="22"/>
  <c r="U248" i="22"/>
  <c r="T137" i="22"/>
  <c r="U137" i="22"/>
  <c r="Q137" i="22"/>
  <c r="Q154" i="22"/>
  <c r="U154" i="22"/>
  <c r="T154" i="22"/>
  <c r="U160" i="22"/>
  <c r="Q160" i="22"/>
  <c r="T160" i="22"/>
  <c r="Q244" i="22"/>
  <c r="T244" i="22"/>
  <c r="U244" i="22"/>
  <c r="Q236" i="22"/>
  <c r="T236" i="22"/>
  <c r="U236" i="22"/>
  <c r="U171" i="22"/>
  <c r="T171" i="22"/>
  <c r="Q171" i="22"/>
  <c r="U177" i="22"/>
  <c r="Q177" i="22"/>
  <c r="T177" i="22"/>
  <c r="T217" i="22"/>
  <c r="U217" i="22"/>
  <c r="Q217" i="22"/>
  <c r="U141" i="22"/>
  <c r="Q141" i="22"/>
  <c r="T141" i="22"/>
  <c r="U268" i="22"/>
  <c r="T268" i="22"/>
  <c r="Q268" i="22"/>
  <c r="U161" i="22"/>
  <c r="Q161" i="22"/>
  <c r="T161" i="22"/>
  <c r="Q214" i="22"/>
  <c r="T214" i="22"/>
  <c r="U214" i="22"/>
  <c r="T158" i="22"/>
  <c r="U158" i="22"/>
  <c r="Q158" i="22"/>
  <c r="U146" i="22"/>
  <c r="Q146" i="22"/>
  <c r="T146" i="22"/>
  <c r="U212" i="22"/>
  <c r="Q212" i="22"/>
  <c r="T212" i="22"/>
  <c r="U266" i="22"/>
  <c r="Q266" i="22"/>
  <c r="T266" i="22"/>
  <c r="Q263" i="22"/>
  <c r="T263" i="22"/>
  <c r="U263" i="22"/>
  <c r="Q251" i="22"/>
  <c r="U251" i="22"/>
  <c r="Q210" i="22"/>
  <c r="T210" i="22"/>
  <c r="U210" i="22"/>
  <c r="U185" i="22"/>
  <c r="Q185" i="22"/>
  <c r="T185" i="22"/>
  <c r="T259" i="22"/>
  <c r="Q259" i="22"/>
  <c r="U259" i="22"/>
  <c r="Q234" i="22"/>
  <c r="T234" i="22"/>
  <c r="U234" i="22"/>
  <c r="R179" i="39"/>
  <c r="V179" i="39"/>
  <c r="V142" i="39"/>
  <c r="R142" i="39"/>
  <c r="V250" i="39"/>
  <c r="R250" i="39"/>
  <c r="V228" i="39"/>
  <c r="R228" i="39"/>
  <c r="V138" i="39"/>
  <c r="R138" i="39"/>
  <c r="V159" i="39"/>
  <c r="R159" i="39"/>
  <c r="V234" i="39"/>
  <c r="R234" i="39"/>
  <c r="R207" i="39"/>
  <c r="V207" i="39"/>
  <c r="V150" i="39"/>
  <c r="R150" i="39"/>
  <c r="R167" i="39"/>
  <c r="V167" i="39"/>
  <c r="V254" i="39"/>
  <c r="R254" i="39"/>
  <c r="R229" i="39"/>
  <c r="V229" i="39"/>
  <c r="V173" i="32"/>
  <c r="R173" i="32"/>
  <c r="V137" i="32"/>
  <c r="R137" i="32"/>
  <c r="V174" i="32"/>
  <c r="R174" i="32"/>
  <c r="R208" i="32"/>
  <c r="V208" i="32"/>
  <c r="V155" i="32"/>
  <c r="R155" i="32"/>
  <c r="V168" i="32"/>
  <c r="R168" i="32"/>
  <c r="R186" i="32"/>
  <c r="V186" i="32"/>
  <c r="V138" i="32"/>
  <c r="R138" i="32"/>
  <c r="V226" i="32"/>
  <c r="R226" i="32"/>
  <c r="V211" i="32"/>
  <c r="R211" i="32"/>
  <c r="V205" i="32"/>
  <c r="R205" i="32"/>
  <c r="R248" i="32"/>
  <c r="V248" i="32"/>
  <c r="R145" i="32"/>
  <c r="V145" i="32"/>
  <c r="T211" i="32"/>
  <c r="U211" i="32"/>
  <c r="Q211" i="32"/>
  <c r="T141" i="32"/>
  <c r="U141" i="32"/>
  <c r="Q141" i="32"/>
  <c r="T236" i="32"/>
  <c r="Q236" i="32"/>
  <c r="U236" i="32"/>
  <c r="U225" i="32"/>
  <c r="Q225" i="32"/>
  <c r="T225" i="32"/>
  <c r="T229" i="32"/>
  <c r="U229" i="32"/>
  <c r="Q229" i="32"/>
  <c r="U269" i="32"/>
  <c r="Q269" i="32"/>
  <c r="T269" i="32"/>
  <c r="T199" i="32"/>
  <c r="U199" i="32"/>
  <c r="Q199" i="32"/>
  <c r="T143" i="32"/>
  <c r="U143" i="32"/>
  <c r="Q143" i="32"/>
  <c r="U230" i="32"/>
  <c r="Q230" i="32"/>
  <c r="T230" i="32"/>
  <c r="Q241" i="32"/>
  <c r="T241" i="32"/>
  <c r="U241" i="32"/>
  <c r="Q221" i="32"/>
  <c r="U221" i="32"/>
  <c r="T221" i="32"/>
  <c r="Q270" i="23"/>
  <c r="T270" i="23"/>
  <c r="U270" i="23"/>
  <c r="U229" i="23"/>
  <c r="Q229" i="23"/>
  <c r="T229" i="23"/>
  <c r="Q156" i="23"/>
  <c r="U156" i="23"/>
  <c r="T156" i="23"/>
  <c r="Q186" i="23"/>
  <c r="T186" i="23"/>
  <c r="U186" i="23"/>
  <c r="Q182" i="23"/>
  <c r="T182" i="23"/>
  <c r="U182" i="23"/>
  <c r="U269" i="23"/>
  <c r="Q269" i="23"/>
  <c r="T269" i="23"/>
  <c r="Q150" i="23"/>
  <c r="T150" i="23"/>
  <c r="U150" i="23"/>
  <c r="Q196" i="23"/>
  <c r="T196" i="23"/>
  <c r="U196" i="23"/>
  <c r="Q154" i="23"/>
  <c r="U154" i="23"/>
  <c r="T154" i="23"/>
  <c r="T224" i="23"/>
  <c r="Q224" i="23"/>
  <c r="U224" i="23"/>
  <c r="Q243" i="23"/>
  <c r="T243" i="23"/>
  <c r="U243" i="23"/>
  <c r="V155" i="30"/>
  <c r="R155" i="30"/>
  <c r="V159" i="30"/>
  <c r="R159" i="30"/>
  <c r="V156" i="30"/>
  <c r="R156" i="30"/>
  <c r="R180" i="30"/>
  <c r="V180" i="30"/>
  <c r="R246" i="30"/>
  <c r="V246" i="30"/>
  <c r="R188" i="30"/>
  <c r="V188" i="30"/>
  <c r="V144" i="30"/>
  <c r="R144" i="30"/>
  <c r="V199" i="30"/>
  <c r="R199" i="30"/>
  <c r="V149" i="30"/>
  <c r="R149" i="30"/>
  <c r="V140" i="30"/>
  <c r="R140" i="30"/>
  <c r="R247" i="30"/>
  <c r="V247" i="30"/>
  <c r="R138" i="30"/>
  <c r="V138" i="30"/>
  <c r="R174" i="30"/>
  <c r="V174" i="30"/>
  <c r="Q197" i="30"/>
  <c r="U197" i="30"/>
  <c r="T197" i="30"/>
  <c r="T181" i="30"/>
  <c r="Q181" i="30"/>
  <c r="U181" i="30"/>
  <c r="Q222" i="30"/>
  <c r="U222" i="30"/>
  <c r="T222" i="30"/>
  <c r="U204" i="30"/>
  <c r="Q204" i="30"/>
  <c r="T204" i="30"/>
  <c r="U138" i="30"/>
  <c r="T138" i="30"/>
  <c r="Q138" i="30"/>
  <c r="Q238" i="30"/>
  <c r="U238" i="30"/>
  <c r="T238" i="30"/>
  <c r="U244" i="30"/>
  <c r="Q244" i="30"/>
  <c r="T244" i="30"/>
  <c r="Q143" i="30"/>
  <c r="T143" i="30"/>
  <c r="U143" i="30"/>
  <c r="T200" i="30"/>
  <c r="Q200" i="30"/>
  <c r="U200" i="30"/>
  <c r="Q187" i="30"/>
  <c r="U187" i="30"/>
  <c r="T187" i="30"/>
  <c r="Q161" i="30"/>
  <c r="T161" i="30"/>
  <c r="U161" i="30"/>
  <c r="T137" i="30"/>
  <c r="U137" i="30"/>
  <c r="Q137" i="30"/>
  <c r="R255" i="24"/>
  <c r="V255" i="24"/>
  <c r="V172" i="24"/>
  <c r="R172" i="24"/>
  <c r="V246" i="24"/>
  <c r="R246" i="24"/>
  <c r="V253" i="24"/>
  <c r="R253" i="24"/>
  <c r="V178" i="24"/>
  <c r="R178" i="24"/>
  <c r="V156" i="24"/>
  <c r="R156" i="24"/>
  <c r="V155" i="24"/>
  <c r="R155" i="24"/>
  <c r="R245" i="24"/>
  <c r="V245" i="24"/>
  <c r="R171" i="24"/>
  <c r="V171" i="24"/>
  <c r="R251" i="24"/>
  <c r="V251" i="24"/>
  <c r="R261" i="24"/>
  <c r="V261" i="24"/>
  <c r="U235" i="14"/>
  <c r="Q235" i="14"/>
  <c r="T235" i="14"/>
  <c r="Q182" i="14"/>
  <c r="T182" i="14"/>
  <c r="U182" i="14"/>
  <c r="Q161" i="14"/>
  <c r="T161" i="14"/>
  <c r="U161" i="14"/>
  <c r="U141" i="14"/>
  <c r="Q141" i="14"/>
  <c r="T141" i="14"/>
  <c r="U188" i="14"/>
  <c r="Q188" i="14"/>
  <c r="T188" i="14"/>
  <c r="Q164" i="14"/>
  <c r="U164" i="14"/>
  <c r="T164" i="14"/>
  <c r="U152" i="14"/>
  <c r="T152" i="14"/>
  <c r="Q152" i="14"/>
  <c r="T207" i="14"/>
  <c r="Q207" i="14"/>
  <c r="U207" i="14"/>
  <c r="Q137" i="14"/>
  <c r="T137" i="14"/>
  <c r="U137" i="14"/>
  <c r="T270" i="14"/>
  <c r="U270" i="14"/>
  <c r="Q270" i="14"/>
  <c r="U201" i="14"/>
  <c r="T201" i="14"/>
  <c r="Q201" i="14"/>
  <c r="Q167" i="14"/>
  <c r="T167" i="14"/>
  <c r="U167" i="14"/>
  <c r="U159" i="14"/>
  <c r="Q159" i="14"/>
  <c r="T159" i="14"/>
  <c r="R242" i="20"/>
  <c r="V242" i="20"/>
  <c r="V186" i="20"/>
  <c r="R186" i="20"/>
  <c r="V250" i="20"/>
  <c r="R250" i="20"/>
  <c r="R218" i="20"/>
  <c r="V218" i="20"/>
  <c r="V227" i="20"/>
  <c r="R227" i="20"/>
  <c r="T149" i="20"/>
  <c r="R149" i="20"/>
  <c r="V149" i="20"/>
  <c r="R233" i="20"/>
  <c r="V233" i="20"/>
  <c r="R174" i="20"/>
  <c r="V174" i="20"/>
  <c r="V171" i="20"/>
  <c r="R171" i="20"/>
  <c r="T265" i="20"/>
  <c r="V265" i="20"/>
  <c r="R265" i="20"/>
  <c r="V240" i="20"/>
  <c r="R240" i="20"/>
  <c r="T264" i="24"/>
  <c r="U264" i="24"/>
  <c r="Q264" i="24"/>
  <c r="T244" i="24"/>
  <c r="Q244" i="24"/>
  <c r="U244" i="24"/>
  <c r="T160" i="24"/>
  <c r="Q160" i="24"/>
  <c r="U160" i="24"/>
  <c r="U183" i="24"/>
  <c r="Q183" i="24"/>
  <c r="T183" i="24"/>
  <c r="Q142" i="24"/>
  <c r="T142" i="24"/>
  <c r="U142" i="24"/>
  <c r="T232" i="24"/>
  <c r="Q232" i="24"/>
  <c r="U232" i="24"/>
  <c r="U190" i="24"/>
  <c r="Q190" i="24"/>
  <c r="T190" i="24"/>
  <c r="T196" i="24"/>
  <c r="Q196" i="24"/>
  <c r="U196" i="24"/>
  <c r="U202" i="24"/>
  <c r="Q202" i="24"/>
  <c r="T202" i="24"/>
  <c r="U153" i="24"/>
  <c r="Q153" i="24"/>
  <c r="T153" i="24"/>
  <c r="Q221" i="24"/>
  <c r="T221" i="24"/>
  <c r="U221" i="24"/>
  <c r="R230" i="26"/>
  <c r="V230" i="26"/>
  <c r="V250" i="26"/>
  <c r="R250" i="26"/>
  <c r="V256" i="26"/>
  <c r="R256" i="26"/>
  <c r="R219" i="26"/>
  <c r="V219" i="26"/>
  <c r="R150" i="26"/>
  <c r="V150" i="26"/>
  <c r="V173" i="26"/>
  <c r="R173" i="26"/>
  <c r="V252" i="26"/>
  <c r="R252" i="26"/>
  <c r="R210" i="26"/>
  <c r="V210" i="26"/>
  <c r="V184" i="26"/>
  <c r="R184" i="26"/>
  <c r="V222" i="26"/>
  <c r="R222" i="26"/>
  <c r="R190" i="26"/>
  <c r="V190" i="26"/>
  <c r="R242" i="38"/>
  <c r="V242" i="38"/>
  <c r="V252" i="38"/>
  <c r="R252" i="38"/>
  <c r="V135" i="38"/>
  <c r="R135" i="38"/>
  <c r="V260" i="38"/>
  <c r="R260" i="38"/>
  <c r="R145" i="38"/>
  <c r="V145" i="38"/>
  <c r="R211" i="38"/>
  <c r="V211" i="38"/>
  <c r="R238" i="38"/>
  <c r="V238" i="38"/>
  <c r="V201" i="38"/>
  <c r="R201" i="38"/>
  <c r="V231" i="38"/>
  <c r="R231" i="38"/>
  <c r="R225" i="38"/>
  <c r="V225" i="38"/>
  <c r="R188" i="38"/>
  <c r="V188" i="38"/>
  <c r="T224" i="39"/>
  <c r="U224" i="39"/>
  <c r="Q224" i="39"/>
  <c r="Q198" i="39"/>
  <c r="T198" i="39"/>
  <c r="U198" i="39"/>
  <c r="Q220" i="39"/>
  <c r="U220" i="39"/>
  <c r="T220" i="39"/>
  <c r="U207" i="39"/>
  <c r="Q207" i="39"/>
  <c r="T207" i="39"/>
  <c r="Q219" i="39"/>
  <c r="U219" i="39"/>
  <c r="T219" i="39"/>
  <c r="T263" i="39"/>
  <c r="U263" i="39"/>
  <c r="Q263" i="39"/>
  <c r="T149" i="39"/>
  <c r="U149" i="39"/>
  <c r="Q149" i="39"/>
  <c r="Q266" i="39"/>
  <c r="U266" i="39"/>
  <c r="U147" i="39"/>
  <c r="Q147" i="39"/>
  <c r="T147" i="39"/>
  <c r="U226" i="39"/>
  <c r="Q226" i="39"/>
  <c r="T226" i="39"/>
  <c r="Q244" i="39"/>
  <c r="U244" i="39"/>
  <c r="V258" i="29"/>
  <c r="R258" i="29"/>
  <c r="V211" i="29"/>
  <c r="R211" i="29"/>
  <c r="R161" i="29"/>
  <c r="V161" i="29"/>
  <c r="V268" i="29"/>
  <c r="R268" i="29"/>
  <c r="V261" i="29"/>
  <c r="R261" i="29"/>
  <c r="R222" i="29"/>
  <c r="V222" i="29"/>
  <c r="R234" i="29"/>
  <c r="V234" i="29"/>
  <c r="R146" i="29"/>
  <c r="V146" i="29"/>
  <c r="R150" i="29"/>
  <c r="V150" i="29"/>
  <c r="R202" i="29"/>
  <c r="V202" i="29"/>
  <c r="R253" i="29"/>
  <c r="V253" i="29"/>
  <c r="U228" i="26"/>
  <c r="Q228" i="26"/>
  <c r="T228" i="26"/>
  <c r="U270" i="26"/>
  <c r="Q270" i="26"/>
  <c r="T270" i="26"/>
  <c r="Q186" i="26"/>
  <c r="T186" i="26"/>
  <c r="U186" i="26"/>
  <c r="U199" i="26"/>
  <c r="Q199" i="26"/>
  <c r="T199" i="26"/>
  <c r="Q254" i="26"/>
  <c r="T254" i="26"/>
  <c r="U254" i="26"/>
  <c r="T178" i="26"/>
  <c r="U178" i="26"/>
  <c r="Q178" i="26"/>
  <c r="U139" i="26"/>
  <c r="T139" i="26"/>
  <c r="Q139" i="26"/>
  <c r="U217" i="26"/>
  <c r="T217" i="26"/>
  <c r="Q217" i="26"/>
  <c r="Q159" i="26"/>
  <c r="U159" i="26"/>
  <c r="T159" i="26"/>
  <c r="T220" i="26"/>
  <c r="Q220" i="26"/>
  <c r="U220" i="26"/>
  <c r="U221" i="26"/>
  <c r="T221" i="26"/>
  <c r="Q221" i="26"/>
  <c r="U137" i="26"/>
  <c r="Q137" i="26"/>
  <c r="T226" i="31"/>
  <c r="U226" i="31"/>
  <c r="Q226" i="31"/>
  <c r="U179" i="31"/>
  <c r="Q179" i="31"/>
  <c r="T179" i="31"/>
  <c r="U176" i="31"/>
  <c r="Q176" i="31"/>
  <c r="T176" i="31"/>
  <c r="T261" i="31"/>
  <c r="U261" i="31"/>
  <c r="Q261" i="31"/>
  <c r="U145" i="31"/>
  <c r="T145" i="31"/>
  <c r="Q145" i="31"/>
  <c r="Q156" i="31"/>
  <c r="U156" i="31"/>
  <c r="T156" i="31"/>
  <c r="T230" i="31"/>
  <c r="Q230" i="31"/>
  <c r="U230" i="31"/>
  <c r="T244" i="31"/>
  <c r="U244" i="31"/>
  <c r="Q244" i="31"/>
  <c r="Q222" i="31"/>
  <c r="T222" i="31"/>
  <c r="U222" i="31"/>
  <c r="T157" i="31"/>
  <c r="Q157" i="31"/>
  <c r="U157" i="31"/>
  <c r="Q225" i="31"/>
  <c r="U225" i="31"/>
  <c r="T225" i="31"/>
  <c r="U135" i="31"/>
  <c r="Q135" i="31"/>
  <c r="T135" i="31"/>
  <c r="V154" i="22"/>
  <c r="R154" i="22"/>
  <c r="V188" i="22"/>
  <c r="R188" i="22"/>
  <c r="V205" i="22"/>
  <c r="R205" i="22"/>
  <c r="V215" i="22"/>
  <c r="R215" i="22"/>
  <c r="V222" i="22"/>
  <c r="R222" i="22"/>
  <c r="V169" i="22"/>
  <c r="R169" i="22"/>
  <c r="V138" i="22"/>
  <c r="R138" i="22"/>
  <c r="R178" i="22"/>
  <c r="V178" i="22"/>
  <c r="V243" i="22"/>
  <c r="R243" i="22"/>
  <c r="V269" i="22"/>
  <c r="R269" i="22"/>
  <c r="R228" i="22"/>
  <c r="V228" i="22"/>
  <c r="R141" i="22"/>
  <c r="V141" i="22"/>
  <c r="V158" i="14"/>
  <c r="R158" i="14"/>
  <c r="V241" i="14"/>
  <c r="R241" i="14"/>
  <c r="V246" i="14"/>
  <c r="R246" i="14"/>
  <c r="V150" i="14"/>
  <c r="R150" i="14"/>
  <c r="V209" i="14"/>
  <c r="R209" i="14"/>
  <c r="R163" i="14"/>
  <c r="V163" i="14"/>
  <c r="R197" i="14"/>
  <c r="V197" i="14"/>
  <c r="V270" i="14"/>
  <c r="R270" i="14"/>
  <c r="V156" i="14"/>
  <c r="R156" i="14"/>
  <c r="V134" i="14"/>
  <c r="R134" i="14"/>
  <c r="R189" i="14"/>
  <c r="V189" i="14"/>
  <c r="Q209" i="18"/>
  <c r="T209" i="18"/>
  <c r="U209" i="18"/>
  <c r="T141" i="18"/>
  <c r="Q141" i="18"/>
  <c r="U141" i="18"/>
  <c r="Q149" i="18"/>
  <c r="T149" i="18"/>
  <c r="U149" i="18"/>
  <c r="T161" i="18"/>
  <c r="Q161" i="18"/>
  <c r="U161" i="18"/>
  <c r="U270" i="18"/>
  <c r="Q270" i="18"/>
  <c r="T270" i="18"/>
  <c r="T155" i="18"/>
  <c r="U155" i="18"/>
  <c r="Q155" i="18"/>
  <c r="U190" i="18"/>
  <c r="T190" i="18"/>
  <c r="Q190" i="18"/>
  <c r="T213" i="18"/>
  <c r="U213" i="18"/>
  <c r="Q213" i="18"/>
  <c r="Q236" i="18"/>
  <c r="U236" i="18"/>
  <c r="T236" i="18"/>
  <c r="U138" i="18"/>
  <c r="T138" i="18"/>
  <c r="Q138" i="18"/>
  <c r="U208" i="18"/>
  <c r="Q208" i="18"/>
  <c r="T208" i="18"/>
  <c r="U189" i="18"/>
  <c r="Q189" i="18"/>
  <c r="T189" i="18"/>
  <c r="U163" i="38"/>
  <c r="T163" i="38"/>
  <c r="Q163" i="38"/>
  <c r="U159" i="38"/>
  <c r="T159" i="38"/>
  <c r="Q159" i="38"/>
  <c r="Q209" i="38"/>
  <c r="U209" i="38"/>
  <c r="T209" i="38"/>
  <c r="U144" i="38"/>
  <c r="Q144" i="38"/>
  <c r="T144" i="38"/>
  <c r="U180" i="38"/>
  <c r="Q180" i="38"/>
  <c r="T180" i="38"/>
  <c r="U173" i="38"/>
  <c r="Q173" i="38"/>
  <c r="T173" i="38"/>
  <c r="U224" i="38"/>
  <c r="Q224" i="38"/>
  <c r="T224" i="38"/>
  <c r="U153" i="38"/>
  <c r="Q153" i="38"/>
  <c r="T153" i="38"/>
  <c r="T208" i="38"/>
  <c r="U208" i="38"/>
  <c r="Q208" i="38"/>
  <c r="U215" i="38"/>
  <c r="Q215" i="38"/>
  <c r="T215" i="38"/>
  <c r="Q220" i="38"/>
  <c r="U220" i="38"/>
  <c r="T220" i="38"/>
  <c r="Q236" i="38"/>
  <c r="T236" i="38"/>
  <c r="U236" i="38"/>
  <c r="V221" i="23"/>
  <c r="R221" i="23"/>
  <c r="V158" i="23"/>
  <c r="R158" i="23"/>
  <c r="R269" i="23"/>
  <c r="V269" i="23"/>
  <c r="V202" i="23"/>
  <c r="R202" i="23"/>
  <c r="V250" i="23"/>
  <c r="R250" i="23"/>
  <c r="V225" i="23"/>
  <c r="R225" i="23"/>
  <c r="V223" i="23"/>
  <c r="R223" i="23"/>
  <c r="R222" i="23"/>
  <c r="V222" i="23"/>
  <c r="V229" i="23"/>
  <c r="R229" i="23"/>
  <c r="V249" i="23"/>
  <c r="R249" i="23"/>
  <c r="R164" i="25"/>
  <c r="V164" i="25"/>
  <c r="V152" i="25"/>
  <c r="R152" i="25"/>
  <c r="V161" i="25"/>
  <c r="R161" i="25"/>
  <c r="V200" i="25"/>
  <c r="R200" i="25"/>
  <c r="T175" i="25"/>
  <c r="R175" i="25"/>
  <c r="V175" i="25"/>
  <c r="V270" i="25"/>
  <c r="R270" i="25"/>
  <c r="V190" i="25"/>
  <c r="R190" i="25"/>
  <c r="V167" i="25"/>
  <c r="R167" i="25"/>
  <c r="V268" i="25"/>
  <c r="R268" i="25"/>
  <c r="V267" i="25"/>
  <c r="R267" i="25"/>
  <c r="R135" i="25"/>
  <c r="V135" i="25"/>
  <c r="Q245" i="25"/>
  <c r="T245" i="25"/>
  <c r="U245" i="25"/>
  <c r="Q220" i="25"/>
  <c r="T220" i="25"/>
  <c r="U220" i="25"/>
  <c r="Q204" i="25"/>
  <c r="T204" i="25"/>
  <c r="U204" i="25"/>
  <c r="Q255" i="25"/>
  <c r="T255" i="25"/>
  <c r="U255" i="25"/>
  <c r="U211" i="25"/>
  <c r="Q211" i="25"/>
  <c r="T211" i="25"/>
  <c r="U269" i="25"/>
  <c r="Q269" i="25"/>
  <c r="T269" i="25"/>
  <c r="Q215" i="25"/>
  <c r="T215" i="25"/>
  <c r="U215" i="25"/>
  <c r="U243" i="25"/>
  <c r="Q243" i="25"/>
  <c r="T243" i="25"/>
  <c r="T268" i="25"/>
  <c r="U268" i="25"/>
  <c r="Q268" i="25"/>
  <c r="Q257" i="25"/>
  <c r="U257" i="25"/>
  <c r="T137" i="25"/>
  <c r="Q137" i="25"/>
  <c r="U137" i="25"/>
  <c r="U189" i="20"/>
  <c r="Q189" i="20"/>
  <c r="T189" i="20"/>
  <c r="T256" i="20"/>
  <c r="U256" i="20"/>
  <c r="Q256" i="20"/>
  <c r="U259" i="20"/>
  <c r="Q259" i="20"/>
  <c r="T259" i="20"/>
  <c r="U240" i="20"/>
  <c r="T240" i="20"/>
  <c r="Q240" i="20"/>
  <c r="U188" i="20"/>
  <c r="Q188" i="20"/>
  <c r="T188" i="20"/>
  <c r="U198" i="20"/>
  <c r="Q198" i="20"/>
  <c r="T198" i="20"/>
  <c r="Q158" i="20"/>
  <c r="T158" i="20"/>
  <c r="U158" i="20"/>
  <c r="Q163" i="20"/>
  <c r="T163" i="20"/>
  <c r="U163" i="20"/>
  <c r="Q263" i="20"/>
  <c r="T263" i="20"/>
  <c r="U263" i="20"/>
  <c r="Q234" i="20"/>
  <c r="U234" i="20"/>
  <c r="U153" i="20"/>
  <c r="T153" i="20"/>
  <c r="Q153" i="20"/>
  <c r="U185" i="29"/>
  <c r="T185" i="29"/>
  <c r="Q185" i="29"/>
  <c r="Q217" i="29"/>
  <c r="U217" i="29"/>
  <c r="T217" i="29"/>
  <c r="T174" i="29"/>
  <c r="U174" i="29"/>
  <c r="Q174" i="29"/>
  <c r="Q202" i="29"/>
  <c r="T202" i="29"/>
  <c r="U202" i="29"/>
  <c r="Q269" i="29"/>
  <c r="T269" i="29"/>
  <c r="U269" i="29"/>
  <c r="T267" i="29"/>
  <c r="Q267" i="29"/>
  <c r="U267" i="29"/>
  <c r="U160" i="29"/>
  <c r="Q160" i="29"/>
  <c r="T160" i="29"/>
  <c r="U212" i="29"/>
  <c r="T212" i="29"/>
  <c r="Q212" i="29"/>
  <c r="T227" i="29"/>
  <c r="U227" i="29"/>
  <c r="Q227" i="29"/>
  <c r="Q182" i="29"/>
  <c r="U182" i="29"/>
  <c r="T182" i="29"/>
  <c r="Q143" i="29"/>
  <c r="U143" i="29"/>
  <c r="Q172" i="29"/>
  <c r="T172" i="29"/>
  <c r="U172" i="29"/>
  <c r="V194" i="31"/>
  <c r="R194" i="31"/>
  <c r="V259" i="31"/>
  <c r="R259" i="31"/>
  <c r="V257" i="31"/>
  <c r="R257" i="31"/>
  <c r="V185" i="31"/>
  <c r="R185" i="31"/>
  <c r="R201" i="31"/>
  <c r="V201" i="31"/>
  <c r="R181" i="31"/>
  <c r="V181" i="31"/>
  <c r="V266" i="31"/>
  <c r="R266" i="31"/>
  <c r="V211" i="31"/>
  <c r="R211" i="31"/>
  <c r="V139" i="31"/>
  <c r="R139" i="31"/>
  <c r="V167" i="31"/>
  <c r="R167" i="31"/>
  <c r="R188" i="31"/>
  <c r="V188" i="31"/>
  <c r="R204" i="18"/>
  <c r="V204" i="18"/>
  <c r="V249" i="18"/>
  <c r="R249" i="18"/>
  <c r="V154" i="18"/>
  <c r="R154" i="18"/>
  <c r="R160" i="18"/>
  <c r="V160" i="18"/>
  <c r="V263" i="18"/>
  <c r="R263" i="18"/>
  <c r="V153" i="18"/>
  <c r="R153" i="18"/>
  <c r="V146" i="18"/>
  <c r="R146" i="18"/>
  <c r="V210" i="18"/>
  <c r="R210" i="18"/>
  <c r="R147" i="18"/>
  <c r="V147" i="18"/>
  <c r="V223" i="18"/>
  <c r="R223" i="18"/>
  <c r="R216" i="18"/>
  <c r="V216" i="18"/>
  <c r="R150" i="18"/>
  <c r="V150" i="18"/>
  <c r="T195" i="22"/>
  <c r="U195" i="22"/>
  <c r="Q195" i="22"/>
  <c r="U220" i="22"/>
  <c r="Q220" i="22"/>
  <c r="T220" i="22"/>
  <c r="U254" i="22"/>
  <c r="Q254" i="22"/>
  <c r="T254" i="22"/>
  <c r="Q269" i="22"/>
  <c r="T269" i="22"/>
  <c r="U269" i="22"/>
  <c r="U193" i="22"/>
  <c r="Q193" i="22"/>
  <c r="T193" i="22"/>
  <c r="U196" i="22"/>
  <c r="Q196" i="22"/>
  <c r="T196" i="22"/>
  <c r="Q245" i="22"/>
  <c r="T245" i="22"/>
  <c r="U245" i="22"/>
  <c r="T143" i="22"/>
  <c r="U143" i="22"/>
  <c r="Q143" i="22"/>
  <c r="U157" i="22"/>
  <c r="Q157" i="22"/>
  <c r="T157" i="22"/>
  <c r="U215" i="22"/>
  <c r="Q215" i="22"/>
  <c r="T215" i="22"/>
  <c r="Q139" i="22"/>
  <c r="U139" i="22"/>
  <c r="T139" i="22"/>
  <c r="T3" i="20"/>
  <c r="Q260" i="35"/>
  <c r="U184" i="35"/>
  <c r="T244" i="39"/>
  <c r="V244" i="39"/>
  <c r="R244" i="39"/>
  <c r="V203" i="39"/>
  <c r="R203" i="39"/>
  <c r="V146" i="39"/>
  <c r="R146" i="39"/>
  <c r="R197" i="39"/>
  <c r="V197" i="39"/>
  <c r="V253" i="39"/>
  <c r="R253" i="39"/>
  <c r="V154" i="39"/>
  <c r="R154" i="39"/>
  <c r="R185" i="39"/>
  <c r="V185" i="39"/>
  <c r="V224" i="39"/>
  <c r="R224" i="39"/>
  <c r="V174" i="39"/>
  <c r="R174" i="39"/>
  <c r="V242" i="39"/>
  <c r="R242" i="39"/>
  <c r="V140" i="39"/>
  <c r="R140" i="39"/>
  <c r="R198" i="39"/>
  <c r="V198" i="39"/>
  <c r="V163" i="39"/>
  <c r="R163" i="39"/>
  <c r="V221" i="39"/>
  <c r="R221" i="39"/>
  <c r="V196" i="39"/>
  <c r="R196" i="39"/>
  <c r="R166" i="39"/>
  <c r="V166" i="39"/>
  <c r="V157" i="39"/>
  <c r="R157" i="39"/>
  <c r="V155" i="39"/>
  <c r="R155" i="39"/>
  <c r="V206" i="39"/>
  <c r="R206" i="39"/>
  <c r="R217" i="39"/>
  <c r="V217" i="39"/>
  <c r="R208" i="39"/>
  <c r="V208" i="39"/>
  <c r="V270" i="39"/>
  <c r="R270" i="39"/>
  <c r="V186" i="39"/>
  <c r="R186" i="39"/>
  <c r="T266" i="39"/>
  <c r="V266" i="39"/>
  <c r="R266" i="39"/>
  <c r="R152" i="39"/>
  <c r="V152" i="39"/>
  <c r="V233" i="39"/>
  <c r="R233" i="39"/>
  <c r="V209" i="39"/>
  <c r="R209" i="39"/>
  <c r="V180" i="39"/>
  <c r="R180" i="39"/>
  <c r="R195" i="39"/>
  <c r="V195" i="39"/>
  <c r="R249" i="39"/>
  <c r="V249" i="39"/>
  <c r="R168" i="39"/>
  <c r="V168" i="39"/>
  <c r="R236" i="39"/>
  <c r="V236" i="39"/>
  <c r="R191" i="39"/>
  <c r="V191" i="39"/>
  <c r="R134" i="39"/>
  <c r="V134" i="39"/>
  <c r="V162" i="32"/>
  <c r="R162" i="32"/>
  <c r="V242" i="32"/>
  <c r="R242" i="32"/>
  <c r="V158" i="32"/>
  <c r="R158" i="32"/>
  <c r="V251" i="32"/>
  <c r="R251" i="32"/>
  <c r="V176" i="32"/>
  <c r="R176" i="32"/>
  <c r="V160" i="32"/>
  <c r="R160" i="32"/>
  <c r="R215" i="32"/>
  <c r="V215" i="32"/>
  <c r="R161" i="32"/>
  <c r="V161" i="32"/>
  <c r="V197" i="32"/>
  <c r="R197" i="32"/>
  <c r="V258" i="32"/>
  <c r="R258" i="32"/>
  <c r="R166" i="32"/>
  <c r="V166" i="32"/>
  <c r="V216" i="32"/>
  <c r="R216" i="32"/>
  <c r="R269" i="32"/>
  <c r="V269" i="32"/>
  <c r="R167" i="32"/>
  <c r="V167" i="32"/>
  <c r="V214" i="32"/>
  <c r="R214" i="32"/>
  <c r="V270" i="32"/>
  <c r="R270" i="32"/>
  <c r="V148" i="32"/>
  <c r="R148" i="32"/>
  <c r="V262" i="32"/>
  <c r="R262" i="32"/>
  <c r="V136" i="32"/>
  <c r="R136" i="32"/>
  <c r="R234" i="32"/>
  <c r="V234" i="32"/>
  <c r="R172" i="32"/>
  <c r="V172" i="32"/>
  <c r="V213" i="32"/>
  <c r="R213" i="32"/>
  <c r="R165" i="32"/>
  <c r="V165" i="32"/>
  <c r="V209" i="32"/>
  <c r="R209" i="32"/>
  <c r="R200" i="32"/>
  <c r="V200" i="32"/>
  <c r="R140" i="32"/>
  <c r="V140" i="32"/>
  <c r="R183" i="32"/>
  <c r="V183" i="32"/>
  <c r="V256" i="32"/>
  <c r="R256" i="32"/>
  <c r="V207" i="32"/>
  <c r="R207" i="32"/>
  <c r="R169" i="32"/>
  <c r="V169" i="32"/>
  <c r="R195" i="32"/>
  <c r="V195" i="32"/>
  <c r="R252" i="32"/>
  <c r="V252" i="32"/>
  <c r="R241" i="32"/>
  <c r="V241" i="32"/>
  <c r="R222" i="32"/>
  <c r="V222" i="32"/>
  <c r="R134" i="32"/>
  <c r="V134" i="32"/>
  <c r="U144" i="32"/>
  <c r="T144" i="32"/>
  <c r="Q144" i="32"/>
  <c r="T142" i="32"/>
  <c r="Q142" i="32"/>
  <c r="U142" i="32"/>
  <c r="Q187" i="32"/>
  <c r="U187" i="32"/>
  <c r="T187" i="32"/>
  <c r="T228" i="32"/>
  <c r="U228" i="32"/>
  <c r="Q228" i="32"/>
  <c r="U137" i="32"/>
  <c r="Q137" i="32"/>
  <c r="T137" i="32"/>
  <c r="U160" i="32"/>
  <c r="T160" i="32"/>
  <c r="Q160" i="32"/>
  <c r="Q164" i="32"/>
  <c r="U164" i="32"/>
  <c r="T164" i="32"/>
  <c r="T227" i="32"/>
  <c r="U227" i="32"/>
  <c r="Q227" i="32"/>
  <c r="Q185" i="32"/>
  <c r="U185" i="32"/>
  <c r="T185" i="32"/>
  <c r="T168" i="32"/>
  <c r="Q168" i="32"/>
  <c r="U168" i="32"/>
  <c r="T219" i="32"/>
  <c r="U219" i="32"/>
  <c r="Q219" i="32"/>
  <c r="U139" i="32"/>
  <c r="Q139" i="32"/>
  <c r="T139" i="32"/>
  <c r="U258" i="32"/>
  <c r="Q258" i="32"/>
  <c r="T258" i="32"/>
  <c r="T217" i="32"/>
  <c r="Q217" i="32"/>
  <c r="U217" i="32"/>
  <c r="U136" i="32"/>
  <c r="T136" i="32"/>
  <c r="Q136" i="32"/>
  <c r="U218" i="32"/>
  <c r="Q218" i="32"/>
  <c r="T218" i="32"/>
  <c r="U235" i="32"/>
  <c r="Q235" i="32"/>
  <c r="T235" i="32"/>
  <c r="Q204" i="32"/>
  <c r="T204" i="32"/>
  <c r="U204" i="32"/>
  <c r="T266" i="32"/>
  <c r="U266" i="32"/>
  <c r="Q266" i="32"/>
  <c r="T172" i="32"/>
  <c r="U172" i="32"/>
  <c r="Q172" i="32"/>
  <c r="T175" i="32"/>
  <c r="U175" i="32"/>
  <c r="Q175" i="32"/>
  <c r="U237" i="32"/>
  <c r="Q237" i="32"/>
  <c r="T237" i="32"/>
  <c r="U176" i="32"/>
  <c r="Q176" i="32"/>
  <c r="T176" i="32"/>
  <c r="T261" i="32"/>
  <c r="U261" i="32"/>
  <c r="Q261" i="32"/>
  <c r="T146" i="32"/>
  <c r="Q146" i="32"/>
  <c r="U146" i="32"/>
  <c r="Q207" i="32"/>
  <c r="T207" i="32"/>
  <c r="U207" i="32"/>
  <c r="U206" i="32"/>
  <c r="Q206" i="32"/>
  <c r="T206" i="32"/>
  <c r="U184" i="32"/>
  <c r="Q184" i="32"/>
  <c r="T184" i="32"/>
  <c r="U148" i="32"/>
  <c r="T148" i="32"/>
  <c r="Q148" i="32"/>
  <c r="U223" i="32"/>
  <c r="Q223" i="32"/>
  <c r="T223" i="32"/>
  <c r="U188" i="32"/>
  <c r="Q188" i="32"/>
  <c r="T188" i="32"/>
  <c r="Q233" i="32"/>
  <c r="T233" i="32"/>
  <c r="U233" i="32"/>
  <c r="Q232" i="32"/>
  <c r="U232" i="32"/>
  <c r="T232" i="32"/>
  <c r="Q193" i="32"/>
  <c r="U193" i="32"/>
  <c r="U214" i="23"/>
  <c r="Q214" i="23"/>
  <c r="T214" i="23"/>
  <c r="T175" i="23"/>
  <c r="Q175" i="23"/>
  <c r="U175" i="23"/>
  <c r="U225" i="23"/>
  <c r="Q225" i="23"/>
  <c r="T225" i="23"/>
  <c r="U248" i="23"/>
  <c r="T248" i="23"/>
  <c r="Q248" i="23"/>
  <c r="U235" i="23"/>
  <c r="Q235" i="23"/>
  <c r="T235" i="23"/>
  <c r="T252" i="23"/>
  <c r="Q252" i="23"/>
  <c r="U252" i="23"/>
  <c r="U249" i="23"/>
  <c r="T249" i="23"/>
  <c r="Q249" i="23"/>
  <c r="T144" i="23"/>
  <c r="Q144" i="23"/>
  <c r="U144" i="23"/>
  <c r="T247" i="23"/>
  <c r="Q247" i="23"/>
  <c r="U247" i="23"/>
  <c r="T240" i="23"/>
  <c r="Q240" i="23"/>
  <c r="U240" i="23"/>
  <c r="T162" i="23"/>
  <c r="Q162" i="23"/>
  <c r="U162" i="23"/>
  <c r="U206" i="23"/>
  <c r="Q206" i="23"/>
  <c r="T206" i="23"/>
  <c r="U141" i="23"/>
  <c r="Q141" i="23"/>
  <c r="T141" i="23"/>
  <c r="T197" i="23"/>
  <c r="Q197" i="23"/>
  <c r="U197" i="23"/>
  <c r="Q157" i="23"/>
  <c r="U157" i="23"/>
  <c r="T157" i="23"/>
  <c r="U203" i="23"/>
  <c r="Q203" i="23"/>
  <c r="T203" i="23"/>
  <c r="Q165" i="23"/>
  <c r="U165" i="23"/>
  <c r="T165" i="23"/>
  <c r="U145" i="23"/>
  <c r="Q145" i="23"/>
  <c r="T145" i="23"/>
  <c r="T233" i="23"/>
  <c r="U233" i="23"/>
  <c r="Q233" i="23"/>
  <c r="T136" i="23"/>
  <c r="Q136" i="23"/>
  <c r="U136" i="23"/>
  <c r="U199" i="23"/>
  <c r="T199" i="23"/>
  <c r="Q199" i="23"/>
  <c r="U245" i="23"/>
  <c r="Q245" i="23"/>
  <c r="T245" i="23"/>
  <c r="U163" i="23"/>
  <c r="Q163" i="23"/>
  <c r="T163" i="23"/>
  <c r="U267" i="23"/>
  <c r="Q267" i="23"/>
  <c r="T267" i="23"/>
  <c r="T140" i="23"/>
  <c r="Q140" i="23"/>
  <c r="U140" i="23"/>
  <c r="Q239" i="23"/>
  <c r="T239" i="23"/>
  <c r="U239" i="23"/>
  <c r="U180" i="23"/>
  <c r="Q180" i="23"/>
  <c r="T180" i="23"/>
  <c r="T253" i="23"/>
  <c r="U253" i="23"/>
  <c r="Q253" i="23"/>
  <c r="Q183" i="23"/>
  <c r="T183" i="23"/>
  <c r="U183" i="23"/>
  <c r="U215" i="23"/>
  <c r="T215" i="23"/>
  <c r="Q215" i="23"/>
  <c r="T230" i="23"/>
  <c r="U230" i="23"/>
  <c r="Q230" i="23"/>
  <c r="U266" i="23"/>
  <c r="Q266" i="23"/>
  <c r="Q242" i="23"/>
  <c r="U242" i="23"/>
  <c r="U219" i="23"/>
  <c r="Q219" i="23"/>
  <c r="T219" i="23"/>
  <c r="U134" i="23"/>
  <c r="Q134" i="23"/>
  <c r="T134" i="23"/>
  <c r="R201" i="30"/>
  <c r="V201" i="30"/>
  <c r="R187" i="30"/>
  <c r="V187" i="30"/>
  <c r="R213" i="30"/>
  <c r="V213" i="30"/>
  <c r="V255" i="30"/>
  <c r="R255" i="30"/>
  <c r="R268" i="30"/>
  <c r="V268" i="30"/>
  <c r="R233" i="30"/>
  <c r="V233" i="30"/>
  <c r="V193" i="30"/>
  <c r="R193" i="30"/>
  <c r="R168" i="30"/>
  <c r="V168" i="30"/>
  <c r="V169" i="30"/>
  <c r="R169" i="30"/>
  <c r="V212" i="30"/>
  <c r="R212" i="30"/>
  <c r="V221" i="30"/>
  <c r="R221" i="30"/>
  <c r="V203" i="30"/>
  <c r="R203" i="30"/>
  <c r="V176" i="30"/>
  <c r="R176" i="30"/>
  <c r="R240" i="30"/>
  <c r="V240" i="30"/>
  <c r="R165" i="30"/>
  <c r="V165" i="30"/>
  <c r="V265" i="30"/>
  <c r="R265" i="30"/>
  <c r="V204" i="30"/>
  <c r="R204" i="30"/>
  <c r="R157" i="30"/>
  <c r="V157" i="30"/>
  <c r="V181" i="30"/>
  <c r="R181" i="30"/>
  <c r="V242" i="30"/>
  <c r="R242" i="30"/>
  <c r="R194" i="30"/>
  <c r="V194" i="30"/>
  <c r="V249" i="30"/>
  <c r="R249" i="30"/>
  <c r="R262" i="30"/>
  <c r="V262" i="30"/>
  <c r="R154" i="30"/>
  <c r="V154" i="30"/>
  <c r="R252" i="30"/>
  <c r="V252" i="30"/>
  <c r="R150" i="30"/>
  <c r="V150" i="30"/>
  <c r="R141" i="30"/>
  <c r="V141" i="30"/>
  <c r="R254" i="30"/>
  <c r="V254" i="30"/>
  <c r="R207" i="30"/>
  <c r="V207" i="30"/>
  <c r="R256" i="30"/>
  <c r="V256" i="30"/>
  <c r="R260" i="30"/>
  <c r="V260" i="30"/>
  <c r="R189" i="30"/>
  <c r="V189" i="30"/>
  <c r="R173" i="30"/>
  <c r="V173" i="30"/>
  <c r="V135" i="30"/>
  <c r="R135" i="30"/>
  <c r="U171" i="30"/>
  <c r="Q171" i="30"/>
  <c r="T171" i="30"/>
  <c r="T207" i="30"/>
  <c r="U207" i="30"/>
  <c r="Q207" i="30"/>
  <c r="U246" i="30"/>
  <c r="Q246" i="30"/>
  <c r="T246" i="30"/>
  <c r="Q196" i="30"/>
  <c r="T196" i="30"/>
  <c r="U196" i="30"/>
  <c r="T260" i="30"/>
  <c r="U260" i="30"/>
  <c r="Q260" i="30"/>
  <c r="U162" i="30"/>
  <c r="Q162" i="30"/>
  <c r="T162" i="30"/>
  <c r="U219" i="30"/>
  <c r="Q219" i="30"/>
  <c r="T219" i="30"/>
  <c r="Q194" i="30"/>
  <c r="T194" i="30"/>
  <c r="U194" i="30"/>
  <c r="U247" i="30"/>
  <c r="Q247" i="30"/>
  <c r="T247" i="30"/>
  <c r="T211" i="30"/>
  <c r="Q211" i="30"/>
  <c r="U211" i="30"/>
  <c r="Q139" i="30"/>
  <c r="U139" i="30"/>
  <c r="T139" i="30"/>
  <c r="U167" i="30"/>
  <c r="T167" i="30"/>
  <c r="Q167" i="30"/>
  <c r="U249" i="30"/>
  <c r="Q249" i="30"/>
  <c r="T249" i="30"/>
  <c r="T173" i="30"/>
  <c r="U173" i="30"/>
  <c r="Q173" i="30"/>
  <c r="T261" i="30"/>
  <c r="Q261" i="30"/>
  <c r="U261" i="30"/>
  <c r="T252" i="30"/>
  <c r="Q252" i="30"/>
  <c r="U252" i="30"/>
  <c r="T177" i="30"/>
  <c r="Q177" i="30"/>
  <c r="U177" i="30"/>
  <c r="T166" i="30"/>
  <c r="U166" i="30"/>
  <c r="Q166" i="30"/>
  <c r="U164" i="30"/>
  <c r="Q164" i="30"/>
  <c r="T164" i="30"/>
  <c r="T225" i="30"/>
  <c r="Q225" i="30"/>
  <c r="U225" i="30"/>
  <c r="T159" i="30"/>
  <c r="Q159" i="30"/>
  <c r="U159" i="30"/>
  <c r="T215" i="30"/>
  <c r="Q215" i="30"/>
  <c r="U215" i="30"/>
  <c r="T256" i="30"/>
  <c r="Q256" i="30"/>
  <c r="U256" i="30"/>
  <c r="U147" i="30"/>
  <c r="T147" i="30"/>
  <c r="Q147" i="30"/>
  <c r="T158" i="30"/>
  <c r="U158" i="30"/>
  <c r="Q158" i="30"/>
  <c r="U208" i="30"/>
  <c r="Q208" i="30"/>
  <c r="T208" i="30"/>
  <c r="Q250" i="30"/>
  <c r="U250" i="30"/>
  <c r="T250" i="30"/>
  <c r="T144" i="30"/>
  <c r="Q144" i="30"/>
  <c r="U144" i="30"/>
  <c r="U255" i="30"/>
  <c r="T255" i="30"/>
  <c r="Q255" i="30"/>
  <c r="U223" i="30"/>
  <c r="T223" i="30"/>
  <c r="Q223" i="30"/>
  <c r="Q245" i="30"/>
  <c r="T245" i="30"/>
  <c r="U245" i="30"/>
  <c r="T180" i="30"/>
  <c r="U180" i="30"/>
  <c r="Q180" i="30"/>
  <c r="U192" i="30"/>
  <c r="Q192" i="30"/>
  <c r="T192" i="30"/>
  <c r="Q176" i="30"/>
  <c r="U176" i="30"/>
  <c r="T176" i="30"/>
  <c r="R223" i="24"/>
  <c r="V223" i="24"/>
  <c r="V153" i="24"/>
  <c r="R153" i="24"/>
  <c r="R140" i="24"/>
  <c r="V140" i="24"/>
  <c r="R183" i="24"/>
  <c r="V183" i="24"/>
  <c r="R162" i="24"/>
  <c r="V162" i="24"/>
  <c r="R197" i="24"/>
  <c r="V197" i="24"/>
  <c r="V169" i="24"/>
  <c r="R169" i="24"/>
  <c r="R159" i="24"/>
  <c r="V159" i="24"/>
  <c r="R226" i="24"/>
  <c r="V226" i="24"/>
  <c r="V218" i="24"/>
  <c r="R218" i="24"/>
  <c r="V217" i="24"/>
  <c r="R217" i="24"/>
  <c r="R267" i="24"/>
  <c r="V267" i="24"/>
  <c r="V254" i="24"/>
  <c r="R254" i="24"/>
  <c r="V184" i="24"/>
  <c r="R184" i="24"/>
  <c r="R195" i="24"/>
  <c r="V195" i="24"/>
  <c r="V228" i="24"/>
  <c r="R228" i="24"/>
  <c r="R161" i="24"/>
  <c r="V161" i="24"/>
  <c r="V243" i="24"/>
  <c r="R243" i="24"/>
  <c r="R202" i="24"/>
  <c r="V202" i="24"/>
  <c r="V152" i="24"/>
  <c r="R152" i="24"/>
  <c r="V198" i="24"/>
  <c r="R198" i="24"/>
  <c r="V165" i="24"/>
  <c r="R165" i="24"/>
  <c r="V157" i="24"/>
  <c r="R157" i="24"/>
  <c r="V144" i="24"/>
  <c r="R144" i="24"/>
  <c r="R142" i="24"/>
  <c r="V142" i="24"/>
  <c r="R180" i="24"/>
  <c r="V180" i="24"/>
  <c r="V182" i="24"/>
  <c r="R182" i="24"/>
  <c r="V187" i="24"/>
  <c r="R187" i="24"/>
  <c r="V262" i="24"/>
  <c r="R262" i="24"/>
  <c r="R210" i="24"/>
  <c r="V210" i="24"/>
  <c r="R138" i="24"/>
  <c r="V138" i="24"/>
  <c r="V134" i="24"/>
  <c r="R134" i="24"/>
  <c r="R177" i="24"/>
  <c r="V177" i="24"/>
  <c r="R216" i="24"/>
  <c r="V216" i="24"/>
  <c r="V136" i="24"/>
  <c r="R136" i="24"/>
  <c r="T204" i="14"/>
  <c r="U204" i="14"/>
  <c r="Q204" i="14"/>
  <c r="T252" i="14"/>
  <c r="U252" i="14"/>
  <c r="Q252" i="14"/>
  <c r="U255" i="14"/>
  <c r="Q255" i="14"/>
  <c r="T255" i="14"/>
  <c r="U142" i="14"/>
  <c r="Q142" i="14"/>
  <c r="T142" i="14"/>
  <c r="U265" i="14"/>
  <c r="Q265" i="14"/>
  <c r="T265" i="14"/>
  <c r="T263" i="14"/>
  <c r="U263" i="14"/>
  <c r="Q263" i="14"/>
  <c r="U173" i="14"/>
  <c r="Q173" i="14"/>
  <c r="T173" i="14"/>
  <c r="T256" i="14"/>
  <c r="U256" i="14"/>
  <c r="Q256" i="14"/>
  <c r="U212" i="14"/>
  <c r="Q212" i="14"/>
  <c r="T212" i="14"/>
  <c r="U250" i="14"/>
  <c r="Q250" i="14"/>
  <c r="T250" i="14"/>
  <c r="U178" i="14"/>
  <c r="Q178" i="14"/>
  <c r="T178" i="14"/>
  <c r="T222" i="14"/>
  <c r="U222" i="14"/>
  <c r="Q222" i="14"/>
  <c r="T147" i="14"/>
  <c r="U147" i="14"/>
  <c r="Q147" i="14"/>
  <c r="U146" i="14"/>
  <c r="Q146" i="14"/>
  <c r="T146" i="14"/>
  <c r="U149" i="14"/>
  <c r="Q149" i="14"/>
  <c r="T149" i="14"/>
  <c r="T199" i="14"/>
  <c r="Q199" i="14"/>
  <c r="U199" i="14"/>
  <c r="Q154" i="14"/>
  <c r="T154" i="14"/>
  <c r="U154" i="14"/>
  <c r="T247" i="14"/>
  <c r="U247" i="14"/>
  <c r="Q247" i="14"/>
  <c r="Q181" i="14"/>
  <c r="T181" i="14"/>
  <c r="U181" i="14"/>
  <c r="Q245" i="14"/>
  <c r="T245" i="14"/>
  <c r="U245" i="14"/>
  <c r="Q214" i="14"/>
  <c r="U214" i="14"/>
  <c r="T214" i="14"/>
  <c r="U179" i="14"/>
  <c r="Q179" i="14"/>
  <c r="T179" i="14"/>
  <c r="U189" i="14"/>
  <c r="Q189" i="14"/>
  <c r="T189" i="14"/>
  <c r="T241" i="14"/>
  <c r="U241" i="14"/>
  <c r="Q241" i="14"/>
  <c r="U184" i="14"/>
  <c r="Q184" i="14"/>
  <c r="T184" i="14"/>
  <c r="Q233" i="14"/>
  <c r="T233" i="14"/>
  <c r="U233" i="14"/>
  <c r="U183" i="14"/>
  <c r="Q183" i="14"/>
  <c r="T183" i="14"/>
  <c r="U225" i="14"/>
  <c r="Q225" i="14"/>
  <c r="T225" i="14"/>
  <c r="U155" i="14"/>
  <c r="Q155" i="14"/>
  <c r="T155" i="14"/>
  <c r="U187" i="14"/>
  <c r="Q187" i="14"/>
  <c r="T187" i="14"/>
  <c r="Q268" i="14"/>
  <c r="U268" i="14"/>
  <c r="T268" i="14"/>
  <c r="Q136" i="14"/>
  <c r="T136" i="14"/>
  <c r="U136" i="14"/>
  <c r="Q209" i="14"/>
  <c r="U209" i="14"/>
  <c r="T209" i="14"/>
  <c r="Q242" i="14"/>
  <c r="U242" i="14"/>
  <c r="T242" i="14"/>
  <c r="R153" i="20"/>
  <c r="V153" i="20"/>
  <c r="R246" i="20"/>
  <c r="V246" i="20"/>
  <c r="R178" i="20"/>
  <c r="V178" i="20"/>
  <c r="V158" i="20"/>
  <c r="R158" i="20"/>
  <c r="V183" i="20"/>
  <c r="R183" i="20"/>
  <c r="V267" i="20"/>
  <c r="R267" i="20"/>
  <c r="R181" i="20"/>
  <c r="V181" i="20"/>
  <c r="V140" i="20"/>
  <c r="R140" i="20"/>
  <c r="R155" i="20"/>
  <c r="V155" i="20"/>
  <c r="R189" i="20"/>
  <c r="V189" i="20"/>
  <c r="V261" i="20"/>
  <c r="R261" i="20"/>
  <c r="V191" i="20"/>
  <c r="R191" i="20"/>
  <c r="V162" i="20"/>
  <c r="R162" i="20"/>
  <c r="R208" i="20"/>
  <c r="V208" i="20"/>
  <c r="V231" i="20"/>
  <c r="R231" i="20"/>
  <c r="V226" i="20"/>
  <c r="R226" i="20"/>
  <c r="R209" i="20"/>
  <c r="V209" i="20"/>
  <c r="V269" i="20"/>
  <c r="R269" i="20"/>
  <c r="V215" i="20"/>
  <c r="R215" i="20"/>
  <c r="R232" i="20"/>
  <c r="V232" i="20"/>
  <c r="R197" i="20"/>
  <c r="V197" i="20"/>
  <c r="V165" i="20"/>
  <c r="R165" i="20"/>
  <c r="R257" i="20"/>
  <c r="V257" i="20"/>
  <c r="R182" i="20"/>
  <c r="V182" i="20"/>
  <c r="V136" i="20"/>
  <c r="R136" i="20"/>
  <c r="V139" i="20"/>
  <c r="R139" i="20"/>
  <c r="V173" i="20"/>
  <c r="R173" i="20"/>
  <c r="V147" i="20"/>
  <c r="R147" i="20"/>
  <c r="V245" i="20"/>
  <c r="R245" i="20"/>
  <c r="V152" i="20"/>
  <c r="R152" i="20"/>
  <c r="R239" i="20"/>
  <c r="V239" i="20"/>
  <c r="V241" i="20"/>
  <c r="R241" i="20"/>
  <c r="R205" i="20"/>
  <c r="V205" i="20"/>
  <c r="R195" i="20"/>
  <c r="V195" i="20"/>
  <c r="T157" i="24"/>
  <c r="Q157" i="24"/>
  <c r="U157" i="24"/>
  <c r="T251" i="24"/>
  <c r="U251" i="24"/>
  <c r="Q251" i="24"/>
  <c r="U209" i="24"/>
  <c r="Q209" i="24"/>
  <c r="T209" i="24"/>
  <c r="Q210" i="24"/>
  <c r="U210" i="24"/>
  <c r="T210" i="24"/>
  <c r="Q192" i="24"/>
  <c r="U192" i="24"/>
  <c r="T192" i="24"/>
  <c r="Q177" i="24"/>
  <c r="U177" i="24"/>
  <c r="T177" i="24"/>
  <c r="T159" i="24"/>
  <c r="U159" i="24"/>
  <c r="Q159" i="24"/>
  <c r="U172" i="24"/>
  <c r="T172" i="24"/>
  <c r="Q172" i="24"/>
  <c r="U174" i="24"/>
  <c r="Q174" i="24"/>
  <c r="T174" i="24"/>
  <c r="T185" i="24"/>
  <c r="Q185" i="24"/>
  <c r="U185" i="24"/>
  <c r="Q257" i="24"/>
  <c r="U257" i="24"/>
  <c r="T257" i="24"/>
  <c r="U219" i="24"/>
  <c r="T219" i="24"/>
  <c r="Q219" i="24"/>
  <c r="T138" i="24"/>
  <c r="U138" i="24"/>
  <c r="Q138" i="24"/>
  <c r="T167" i="24"/>
  <c r="U167" i="24"/>
  <c r="Q167" i="24"/>
  <c r="T180" i="24"/>
  <c r="Q180" i="24"/>
  <c r="U180" i="24"/>
  <c r="T246" i="24"/>
  <c r="U246" i="24"/>
  <c r="Q246" i="24"/>
  <c r="U169" i="24"/>
  <c r="T169" i="24"/>
  <c r="Q169" i="24"/>
  <c r="Q234" i="24"/>
  <c r="T234" i="24"/>
  <c r="U234" i="24"/>
  <c r="Q211" i="24"/>
  <c r="U211" i="24"/>
  <c r="T211" i="24"/>
  <c r="T267" i="24"/>
  <c r="U267" i="24"/>
  <c r="Q267" i="24"/>
  <c r="U238" i="24"/>
  <c r="Q238" i="24"/>
  <c r="T238" i="24"/>
  <c r="U224" i="24"/>
  <c r="T224" i="24"/>
  <c r="Q224" i="24"/>
  <c r="U203" i="24"/>
  <c r="Q203" i="24"/>
  <c r="T203" i="24"/>
  <c r="U216" i="24"/>
  <c r="T216" i="24"/>
  <c r="Q216" i="24"/>
  <c r="T197" i="24"/>
  <c r="U197" i="24"/>
  <c r="Q197" i="24"/>
  <c r="T208" i="24"/>
  <c r="U208" i="24"/>
  <c r="Q208" i="24"/>
  <c r="Q191" i="24"/>
  <c r="T191" i="24"/>
  <c r="U191" i="24"/>
  <c r="T254" i="24"/>
  <c r="U254" i="24"/>
  <c r="Q254" i="24"/>
  <c r="T237" i="24"/>
  <c r="Q237" i="24"/>
  <c r="U237" i="24"/>
  <c r="Q207" i="24"/>
  <c r="U207" i="24"/>
  <c r="T207" i="24"/>
  <c r="U229" i="24"/>
  <c r="Q229" i="24"/>
  <c r="T229" i="24"/>
  <c r="T139" i="24"/>
  <c r="Q139" i="24"/>
  <c r="U139" i="24"/>
  <c r="U253" i="24"/>
  <c r="Q253" i="24"/>
  <c r="T253" i="24"/>
  <c r="U134" i="24"/>
  <c r="Q134" i="24"/>
  <c r="T134" i="24"/>
  <c r="R191" i="26"/>
  <c r="V191" i="26"/>
  <c r="V215" i="26"/>
  <c r="R215" i="26"/>
  <c r="V251" i="26"/>
  <c r="R251" i="26"/>
  <c r="R264" i="26"/>
  <c r="V264" i="26"/>
  <c r="V178" i="26"/>
  <c r="R178" i="26"/>
  <c r="R244" i="26"/>
  <c r="V244" i="26"/>
  <c r="R197" i="26"/>
  <c r="V197" i="26"/>
  <c r="V249" i="26"/>
  <c r="R249" i="26"/>
  <c r="T137" i="26"/>
  <c r="V137" i="26"/>
  <c r="R137" i="26"/>
  <c r="V179" i="26"/>
  <c r="R179" i="26"/>
  <c r="R240" i="26"/>
  <c r="V240" i="26"/>
  <c r="R206" i="26"/>
  <c r="V206" i="26"/>
  <c r="R168" i="26"/>
  <c r="V168" i="26"/>
  <c r="V200" i="26"/>
  <c r="R200" i="26"/>
  <c r="R162" i="26"/>
  <c r="V162" i="26"/>
  <c r="V227" i="26"/>
  <c r="R227" i="26"/>
  <c r="V201" i="26"/>
  <c r="R201" i="26"/>
  <c r="V243" i="26"/>
  <c r="R243" i="26"/>
  <c r="V186" i="26"/>
  <c r="R186" i="26"/>
  <c r="V174" i="26"/>
  <c r="R174" i="26"/>
  <c r="V238" i="26"/>
  <c r="R238" i="26"/>
  <c r="V188" i="26"/>
  <c r="R188" i="26"/>
  <c r="V258" i="26"/>
  <c r="R258" i="26"/>
  <c r="V144" i="26"/>
  <c r="R144" i="26"/>
  <c r="R146" i="26"/>
  <c r="V146" i="26"/>
  <c r="R193" i="26"/>
  <c r="V193" i="26"/>
  <c r="V159" i="26"/>
  <c r="R159" i="26"/>
  <c r="V247" i="26"/>
  <c r="R247" i="26"/>
  <c r="R229" i="26"/>
  <c r="V229" i="26"/>
  <c r="V209" i="26"/>
  <c r="R209" i="26"/>
  <c r="V263" i="26"/>
  <c r="R263" i="26"/>
  <c r="V167" i="26"/>
  <c r="R167" i="26"/>
  <c r="V141" i="26"/>
  <c r="R141" i="26"/>
  <c r="R237" i="26"/>
  <c r="V237" i="26"/>
  <c r="R151" i="26"/>
  <c r="V151" i="26"/>
  <c r="R136" i="38"/>
  <c r="V136" i="38"/>
  <c r="V205" i="38"/>
  <c r="R205" i="38"/>
  <c r="R199" i="38"/>
  <c r="V199" i="38"/>
  <c r="V246" i="38"/>
  <c r="R246" i="38"/>
  <c r="V270" i="38"/>
  <c r="R270" i="38"/>
  <c r="V224" i="38"/>
  <c r="R224" i="38"/>
  <c r="V139" i="38"/>
  <c r="R139" i="38"/>
  <c r="R248" i="38"/>
  <c r="V248" i="38"/>
  <c r="V220" i="38"/>
  <c r="R220" i="38"/>
  <c r="R171" i="38"/>
  <c r="V171" i="38"/>
  <c r="R218" i="38"/>
  <c r="V218" i="38"/>
  <c r="V176" i="38"/>
  <c r="R176" i="38"/>
  <c r="R208" i="38"/>
  <c r="V208" i="38"/>
  <c r="R213" i="38"/>
  <c r="V213" i="38"/>
  <c r="V223" i="38"/>
  <c r="R223" i="38"/>
  <c r="V144" i="38"/>
  <c r="R144" i="38"/>
  <c r="V232" i="38"/>
  <c r="R232" i="38"/>
  <c r="V202" i="38"/>
  <c r="R202" i="38"/>
  <c r="V179" i="38"/>
  <c r="R179" i="38"/>
  <c r="R235" i="38"/>
  <c r="V235" i="38"/>
  <c r="R239" i="38"/>
  <c r="V239" i="38"/>
  <c r="R167" i="38"/>
  <c r="V167" i="38"/>
  <c r="V154" i="38"/>
  <c r="R154" i="38"/>
  <c r="R204" i="38"/>
  <c r="V204" i="38"/>
  <c r="V245" i="38"/>
  <c r="R245" i="38"/>
  <c r="R217" i="38"/>
  <c r="V217" i="38"/>
  <c r="V230" i="38"/>
  <c r="R230" i="38"/>
  <c r="V226" i="38"/>
  <c r="R226" i="38"/>
  <c r="V197" i="38"/>
  <c r="R197" i="38"/>
  <c r="R233" i="38"/>
  <c r="V233" i="38"/>
  <c r="R175" i="38"/>
  <c r="V175" i="38"/>
  <c r="V267" i="38"/>
  <c r="R267" i="38"/>
  <c r="R192" i="38"/>
  <c r="V192" i="38"/>
  <c r="R182" i="38"/>
  <c r="V182" i="38"/>
  <c r="R178" i="38"/>
  <c r="V178" i="38"/>
  <c r="Q172" i="39"/>
  <c r="T172" i="39"/>
  <c r="U172" i="39"/>
  <c r="U171" i="39"/>
  <c r="Q171" i="39"/>
  <c r="T171" i="39"/>
  <c r="Q249" i="39"/>
  <c r="T249" i="39"/>
  <c r="U249" i="39"/>
  <c r="U185" i="39"/>
  <c r="Q185" i="39"/>
  <c r="T185" i="39"/>
  <c r="T190" i="39"/>
  <c r="Q190" i="39"/>
  <c r="U190" i="39"/>
  <c r="Q183" i="39"/>
  <c r="U183" i="39"/>
  <c r="T183" i="39"/>
  <c r="T229" i="39"/>
  <c r="Q229" i="39"/>
  <c r="U229" i="39"/>
  <c r="U152" i="39"/>
  <c r="Q152" i="39"/>
  <c r="T152" i="39"/>
  <c r="Q225" i="39"/>
  <c r="T225" i="39"/>
  <c r="U225" i="39"/>
  <c r="U189" i="39"/>
  <c r="Q189" i="39"/>
  <c r="T189" i="39"/>
  <c r="Q201" i="39"/>
  <c r="U201" i="39"/>
  <c r="T201" i="39"/>
  <c r="T270" i="39"/>
  <c r="U270" i="39"/>
  <c r="Q270" i="39"/>
  <c r="U195" i="39"/>
  <c r="T195" i="39"/>
  <c r="Q195" i="39"/>
  <c r="T214" i="39"/>
  <c r="U214" i="39"/>
  <c r="Q214" i="39"/>
  <c r="U153" i="39"/>
  <c r="Q153" i="39"/>
  <c r="T153" i="39"/>
  <c r="U168" i="39"/>
  <c r="Q168" i="39"/>
  <c r="T168" i="39"/>
  <c r="U241" i="39"/>
  <c r="Q241" i="39"/>
  <c r="T241" i="39"/>
  <c r="T144" i="39"/>
  <c r="U144" i="39"/>
  <c r="Q144" i="39"/>
  <c r="Q193" i="39"/>
  <c r="T193" i="39"/>
  <c r="U193" i="39"/>
  <c r="T179" i="39"/>
  <c r="Q179" i="39"/>
  <c r="U179" i="39"/>
  <c r="Q211" i="39"/>
  <c r="U211" i="39"/>
  <c r="T211" i="39"/>
  <c r="U235" i="39"/>
  <c r="Q235" i="39"/>
  <c r="T235" i="39"/>
  <c r="U261" i="39"/>
  <c r="Q261" i="39"/>
  <c r="T261" i="39"/>
  <c r="T199" i="39"/>
  <c r="Q199" i="39"/>
  <c r="U199" i="39"/>
  <c r="U247" i="39"/>
  <c r="T247" i="39"/>
  <c r="Q247" i="39"/>
  <c r="T165" i="39"/>
  <c r="U165" i="39"/>
  <c r="Q165" i="39"/>
  <c r="Q215" i="39"/>
  <c r="T215" i="39"/>
  <c r="U215" i="39"/>
  <c r="T196" i="39"/>
  <c r="Q196" i="39"/>
  <c r="U196" i="39"/>
  <c r="T240" i="39"/>
  <c r="U240" i="39"/>
  <c r="Q240" i="39"/>
  <c r="T139" i="39"/>
  <c r="U139" i="39"/>
  <c r="Q139" i="39"/>
  <c r="Q143" i="39"/>
  <c r="T143" i="39"/>
  <c r="U143" i="39"/>
  <c r="U236" i="39"/>
  <c r="Q236" i="39"/>
  <c r="T236" i="39"/>
  <c r="Q173" i="39"/>
  <c r="T173" i="39"/>
  <c r="U173" i="39"/>
  <c r="Q200" i="39"/>
  <c r="U200" i="39"/>
  <c r="T200" i="39"/>
  <c r="R221" i="29"/>
  <c r="V221" i="29"/>
  <c r="V191" i="29"/>
  <c r="R191" i="29"/>
  <c r="V242" i="29"/>
  <c r="R242" i="29"/>
  <c r="R189" i="29"/>
  <c r="V189" i="29"/>
  <c r="R216" i="29"/>
  <c r="V216" i="29"/>
  <c r="R170" i="29"/>
  <c r="V170" i="29"/>
  <c r="V267" i="29"/>
  <c r="R267" i="29"/>
  <c r="V228" i="29"/>
  <c r="R228" i="29"/>
  <c r="V188" i="29"/>
  <c r="R188" i="29"/>
  <c r="V148" i="29"/>
  <c r="R148" i="29"/>
  <c r="V226" i="29"/>
  <c r="R226" i="29"/>
  <c r="V196" i="29"/>
  <c r="R196" i="29"/>
  <c r="V186" i="29"/>
  <c r="R186" i="29"/>
  <c r="R142" i="29"/>
  <c r="V142" i="29"/>
  <c r="V195" i="29"/>
  <c r="R195" i="29"/>
  <c r="R257" i="29"/>
  <c r="V257" i="29"/>
  <c r="V260" i="29"/>
  <c r="R260" i="29"/>
  <c r="R187" i="29"/>
  <c r="V187" i="29"/>
  <c r="V206" i="29"/>
  <c r="R206" i="29"/>
  <c r="V254" i="29"/>
  <c r="R254" i="29"/>
  <c r="R215" i="29"/>
  <c r="V215" i="29"/>
  <c r="R259" i="29"/>
  <c r="V259" i="29"/>
  <c r="R223" i="29"/>
  <c r="V223" i="29"/>
  <c r="R193" i="29"/>
  <c r="V193" i="29"/>
  <c r="V236" i="29"/>
  <c r="R236" i="29"/>
  <c r="V240" i="29"/>
  <c r="R240" i="29"/>
  <c r="V247" i="29"/>
  <c r="R247" i="29"/>
  <c r="V210" i="29"/>
  <c r="R210" i="29"/>
  <c r="R183" i="29"/>
  <c r="V183" i="29"/>
  <c r="R244" i="29"/>
  <c r="V244" i="29"/>
  <c r="V255" i="29"/>
  <c r="R255" i="29"/>
  <c r="V138" i="29"/>
  <c r="R138" i="29"/>
  <c r="V235" i="29"/>
  <c r="R235" i="29"/>
  <c r="R209" i="29"/>
  <c r="V209" i="29"/>
  <c r="U171" i="26"/>
  <c r="T171" i="26"/>
  <c r="Q171" i="26"/>
  <c r="U145" i="26"/>
  <c r="Q145" i="26"/>
  <c r="T145" i="26"/>
  <c r="Q214" i="26"/>
  <c r="T214" i="26"/>
  <c r="U214" i="26"/>
  <c r="Q185" i="26"/>
  <c r="T185" i="26"/>
  <c r="U185" i="26"/>
  <c r="Q229" i="26"/>
  <c r="T229" i="26"/>
  <c r="U229" i="26"/>
  <c r="Q201" i="26"/>
  <c r="U201" i="26"/>
  <c r="T201" i="26"/>
  <c r="U210" i="26"/>
  <c r="Q210" i="26"/>
  <c r="T210" i="26"/>
  <c r="U170" i="26"/>
  <c r="T170" i="26"/>
  <c r="Q170" i="26"/>
  <c r="Q213" i="26"/>
  <c r="U213" i="26"/>
  <c r="T213" i="26"/>
  <c r="U239" i="26"/>
  <c r="Q239" i="26"/>
  <c r="T239" i="26"/>
  <c r="T181" i="26"/>
  <c r="U181" i="26"/>
  <c r="Q181" i="26"/>
  <c r="T255" i="26"/>
  <c r="Q255" i="26"/>
  <c r="U255" i="26"/>
  <c r="T252" i="26"/>
  <c r="Q252" i="26"/>
  <c r="U252" i="26"/>
  <c r="T225" i="26"/>
  <c r="U225" i="26"/>
  <c r="Q225" i="26"/>
  <c r="T241" i="26"/>
  <c r="Q241" i="26"/>
  <c r="U241" i="26"/>
  <c r="Q154" i="26"/>
  <c r="U154" i="26"/>
  <c r="T154" i="26"/>
  <c r="T138" i="26"/>
  <c r="U138" i="26"/>
  <c r="Q138" i="26"/>
  <c r="T237" i="26"/>
  <c r="Q237" i="26"/>
  <c r="U237" i="26"/>
  <c r="T262" i="26"/>
  <c r="U262" i="26"/>
  <c r="Q262" i="26"/>
  <c r="Q227" i="26"/>
  <c r="T227" i="26"/>
  <c r="U227" i="26"/>
  <c r="U194" i="26"/>
  <c r="Q194" i="26"/>
  <c r="T194" i="26"/>
  <c r="Q192" i="26"/>
  <c r="T192" i="26"/>
  <c r="U192" i="26"/>
  <c r="U223" i="26"/>
  <c r="Q223" i="26"/>
  <c r="T223" i="26"/>
  <c r="T203" i="26"/>
  <c r="U203" i="26"/>
  <c r="Q203" i="26"/>
  <c r="T146" i="26"/>
  <c r="U146" i="26"/>
  <c r="Q146" i="26"/>
  <c r="Q155" i="26"/>
  <c r="U155" i="26"/>
  <c r="T155" i="26"/>
  <c r="U243" i="26"/>
  <c r="Q243" i="26"/>
  <c r="T243" i="26"/>
  <c r="T142" i="26"/>
  <c r="Q142" i="26"/>
  <c r="U142" i="26"/>
  <c r="U149" i="26"/>
  <c r="Q149" i="26"/>
  <c r="T149" i="26"/>
  <c r="Q216" i="26"/>
  <c r="T216" i="26"/>
  <c r="U216" i="26"/>
  <c r="U234" i="26"/>
  <c r="T234" i="26"/>
  <c r="Q234" i="26"/>
  <c r="U206" i="26"/>
  <c r="Q206" i="26"/>
  <c r="T206" i="26"/>
  <c r="T212" i="26"/>
  <c r="U212" i="26"/>
  <c r="Q212" i="26"/>
  <c r="Q246" i="26"/>
  <c r="T246" i="26"/>
  <c r="U246" i="26"/>
  <c r="T250" i="31"/>
  <c r="Q250" i="31"/>
  <c r="U250" i="31"/>
  <c r="T255" i="31"/>
  <c r="U255" i="31"/>
  <c r="Q255" i="31"/>
  <c r="T199" i="31"/>
  <c r="U199" i="31"/>
  <c r="Q199" i="31"/>
  <c r="Q258" i="31"/>
  <c r="T258" i="31"/>
  <c r="U258" i="31"/>
  <c r="T146" i="31"/>
  <c r="U146" i="31"/>
  <c r="Q146" i="31"/>
  <c r="T265" i="31"/>
  <c r="U265" i="31"/>
  <c r="Q265" i="31"/>
  <c r="Q177" i="31"/>
  <c r="T177" i="31"/>
  <c r="U177" i="31"/>
  <c r="T262" i="31"/>
  <c r="U262" i="31"/>
  <c r="Q262" i="31"/>
  <c r="T253" i="31"/>
  <c r="U253" i="31"/>
  <c r="Q253" i="31"/>
  <c r="T204" i="31"/>
  <c r="Q204" i="31"/>
  <c r="U204" i="31"/>
  <c r="U184" i="31"/>
  <c r="Q184" i="31"/>
  <c r="T184" i="31"/>
  <c r="U224" i="31"/>
  <c r="Q224" i="31"/>
  <c r="T224" i="31"/>
  <c r="Q266" i="31"/>
  <c r="T266" i="31"/>
  <c r="U266" i="31"/>
  <c r="Q136" i="31"/>
  <c r="T136" i="31"/>
  <c r="U136" i="31"/>
  <c r="T205" i="31"/>
  <c r="U205" i="31"/>
  <c r="Q205" i="31"/>
  <c r="T181" i="31"/>
  <c r="U181" i="31"/>
  <c r="Q181" i="31"/>
  <c r="T213" i="31"/>
  <c r="U213" i="31"/>
  <c r="Q213" i="31"/>
  <c r="U234" i="31"/>
  <c r="T234" i="31"/>
  <c r="Q234" i="31"/>
  <c r="Q203" i="31"/>
  <c r="T203" i="31"/>
  <c r="U203" i="31"/>
  <c r="U227" i="31"/>
  <c r="T227" i="31"/>
  <c r="Q227" i="31"/>
  <c r="Q150" i="31"/>
  <c r="T150" i="31"/>
  <c r="U150" i="31"/>
  <c r="Q175" i="31"/>
  <c r="T175" i="31"/>
  <c r="U175" i="31"/>
  <c r="U237" i="31"/>
  <c r="Q237" i="31"/>
  <c r="T237" i="31"/>
  <c r="Q151" i="31"/>
  <c r="U151" i="31"/>
  <c r="T151" i="31"/>
  <c r="Q246" i="31"/>
  <c r="T246" i="31"/>
  <c r="U246" i="31"/>
  <c r="Q138" i="31"/>
  <c r="U138" i="31"/>
  <c r="T138" i="31"/>
  <c r="U236" i="31"/>
  <c r="Q236" i="31"/>
  <c r="T236" i="31"/>
  <c r="U174" i="31"/>
  <c r="T174" i="31"/>
  <c r="Q174" i="31"/>
  <c r="T239" i="31"/>
  <c r="Q239" i="31"/>
  <c r="U239" i="31"/>
  <c r="U201" i="31"/>
  <c r="Q201" i="31"/>
  <c r="T201" i="31"/>
  <c r="Q214" i="31"/>
  <c r="T214" i="31"/>
  <c r="U214" i="31"/>
  <c r="U139" i="31"/>
  <c r="Q139" i="31"/>
  <c r="T139" i="31"/>
  <c r="Q229" i="31"/>
  <c r="T229" i="31"/>
  <c r="U229" i="31"/>
  <c r="Q254" i="31"/>
  <c r="U254" i="31"/>
  <c r="V198" i="22"/>
  <c r="R198" i="22"/>
  <c r="R150" i="22"/>
  <c r="V150" i="22"/>
  <c r="R165" i="22"/>
  <c r="V165" i="22"/>
  <c r="V218" i="22"/>
  <c r="R218" i="22"/>
  <c r="V262" i="22"/>
  <c r="R262" i="22"/>
  <c r="R162" i="22"/>
  <c r="V162" i="22"/>
  <c r="V266" i="22"/>
  <c r="R266" i="22"/>
  <c r="R263" i="22"/>
  <c r="V263" i="22"/>
  <c r="V146" i="22"/>
  <c r="R146" i="22"/>
  <c r="R186" i="22"/>
  <c r="V186" i="22"/>
  <c r="V167" i="22"/>
  <c r="R167" i="22"/>
  <c r="V195" i="22"/>
  <c r="R195" i="22"/>
  <c r="R201" i="22"/>
  <c r="V201" i="22"/>
  <c r="R206" i="22"/>
  <c r="V206" i="22"/>
  <c r="R245" i="22"/>
  <c r="V245" i="22"/>
  <c r="V142" i="22"/>
  <c r="R142" i="22"/>
  <c r="V184" i="22"/>
  <c r="R184" i="22"/>
  <c r="V190" i="22"/>
  <c r="R190" i="22"/>
  <c r="R144" i="22"/>
  <c r="V144" i="22"/>
  <c r="V151" i="22"/>
  <c r="R151" i="22"/>
  <c r="V175" i="22"/>
  <c r="R175" i="22"/>
  <c r="V247" i="22"/>
  <c r="R247" i="22"/>
  <c r="V257" i="22"/>
  <c r="R257" i="22"/>
  <c r="V183" i="22"/>
  <c r="R183" i="22"/>
  <c r="V224" i="22"/>
  <c r="R224" i="22"/>
  <c r="V238" i="22"/>
  <c r="R238" i="22"/>
  <c r="V152" i="22"/>
  <c r="R152" i="22"/>
  <c r="V249" i="22"/>
  <c r="R249" i="22"/>
  <c r="R211" i="22"/>
  <c r="V211" i="22"/>
  <c r="V174" i="22"/>
  <c r="R174" i="22"/>
  <c r="R209" i="22"/>
  <c r="V209" i="22"/>
  <c r="R250" i="22"/>
  <c r="V250" i="22"/>
  <c r="V136" i="22"/>
  <c r="R136" i="22"/>
  <c r="R202" i="22"/>
  <c r="V202" i="22"/>
  <c r="R242" i="14"/>
  <c r="V242" i="14"/>
  <c r="V138" i="14"/>
  <c r="R138" i="14"/>
  <c r="V146" i="14"/>
  <c r="R146" i="14"/>
  <c r="V264" i="14"/>
  <c r="R264" i="14"/>
  <c r="R247" i="14"/>
  <c r="V247" i="14"/>
  <c r="V240" i="14"/>
  <c r="R240" i="14"/>
  <c r="V220" i="14"/>
  <c r="R220" i="14"/>
  <c r="V218" i="14"/>
  <c r="R218" i="14"/>
  <c r="R139" i="14"/>
  <c r="V139" i="14"/>
  <c r="V216" i="14"/>
  <c r="R216" i="14"/>
  <c r="V227" i="14"/>
  <c r="R227" i="14"/>
  <c r="V167" i="14"/>
  <c r="R167" i="14"/>
  <c r="V182" i="14"/>
  <c r="R182" i="14"/>
  <c r="V203" i="14"/>
  <c r="R203" i="14"/>
  <c r="V234" i="14"/>
  <c r="R234" i="14"/>
  <c r="V215" i="14"/>
  <c r="R215" i="14"/>
  <c r="V269" i="14"/>
  <c r="R269" i="14"/>
  <c r="V136" i="14"/>
  <c r="R136" i="14"/>
  <c r="R187" i="14"/>
  <c r="V187" i="14"/>
  <c r="V237" i="14"/>
  <c r="R237" i="14"/>
  <c r="V226" i="14"/>
  <c r="R226" i="14"/>
  <c r="V212" i="14"/>
  <c r="R212" i="14"/>
  <c r="V202" i="14"/>
  <c r="R202" i="14"/>
  <c r="V176" i="14"/>
  <c r="R176" i="14"/>
  <c r="V243" i="14"/>
  <c r="R243" i="14"/>
  <c r="V162" i="14"/>
  <c r="R162" i="14"/>
  <c r="R208" i="14"/>
  <c r="V208" i="14"/>
  <c r="V178" i="14"/>
  <c r="R178" i="14"/>
  <c r="R259" i="14"/>
  <c r="V259" i="14"/>
  <c r="R245" i="14"/>
  <c r="V245" i="14"/>
  <c r="R200" i="14"/>
  <c r="V200" i="14"/>
  <c r="R255" i="14"/>
  <c r="V255" i="14"/>
  <c r="R191" i="14"/>
  <c r="V191" i="14"/>
  <c r="R137" i="14"/>
  <c r="V137" i="14"/>
  <c r="T185" i="18"/>
  <c r="Q185" i="18"/>
  <c r="U185" i="18"/>
  <c r="Q134" i="18"/>
  <c r="U134" i="18"/>
  <c r="T134" i="18"/>
  <c r="U193" i="18"/>
  <c r="Q193" i="18"/>
  <c r="T193" i="18"/>
  <c r="U156" i="18"/>
  <c r="Q156" i="18"/>
  <c r="T156" i="18"/>
  <c r="U140" i="18"/>
  <c r="Q140" i="18"/>
  <c r="T140" i="18"/>
  <c r="Q231" i="18"/>
  <c r="T231" i="18"/>
  <c r="U231" i="18"/>
  <c r="Q186" i="18"/>
  <c r="U186" i="18"/>
  <c r="T186" i="18"/>
  <c r="U244" i="18"/>
  <c r="Q244" i="18"/>
  <c r="T244" i="18"/>
  <c r="Q201" i="18"/>
  <c r="U201" i="18"/>
  <c r="T201" i="18"/>
  <c r="U196" i="18"/>
  <c r="T196" i="18"/>
  <c r="Q196" i="18"/>
  <c r="Q252" i="18"/>
  <c r="U252" i="18"/>
  <c r="T252" i="18"/>
  <c r="U163" i="18"/>
  <c r="Q163" i="18"/>
  <c r="T163" i="18"/>
  <c r="T254" i="18"/>
  <c r="U254" i="18"/>
  <c r="Q254" i="18"/>
  <c r="T145" i="18"/>
  <c r="Q145" i="18"/>
  <c r="U145" i="18"/>
  <c r="T203" i="18"/>
  <c r="U203" i="18"/>
  <c r="Q203" i="18"/>
  <c r="U255" i="18"/>
  <c r="Q255" i="18"/>
  <c r="T255" i="18"/>
  <c r="U146" i="18"/>
  <c r="Q146" i="18"/>
  <c r="T146" i="18"/>
  <c r="T256" i="18"/>
  <c r="Q256" i="18"/>
  <c r="U256" i="18"/>
  <c r="Q250" i="18"/>
  <c r="T250" i="18"/>
  <c r="U250" i="18"/>
  <c r="Q162" i="18"/>
  <c r="T162" i="18"/>
  <c r="U162" i="18"/>
  <c r="T171" i="18"/>
  <c r="Q171" i="18"/>
  <c r="U171" i="18"/>
  <c r="T139" i="18"/>
  <c r="U139" i="18"/>
  <c r="Q139" i="18"/>
  <c r="T195" i="18"/>
  <c r="U195" i="18"/>
  <c r="Q195" i="18"/>
  <c r="T264" i="18"/>
  <c r="U264" i="18"/>
  <c r="Q264" i="18"/>
  <c r="U173" i="18"/>
  <c r="Q173" i="18"/>
  <c r="U147" i="18"/>
  <c r="Q147" i="18"/>
  <c r="T147" i="18"/>
  <c r="Q269" i="18"/>
  <c r="T269" i="18"/>
  <c r="U269" i="18"/>
  <c r="Q153" i="18"/>
  <c r="T153" i="18"/>
  <c r="U153" i="18"/>
  <c r="U226" i="18"/>
  <c r="T226" i="18"/>
  <c r="Q226" i="18"/>
  <c r="T241" i="18"/>
  <c r="U241" i="18"/>
  <c r="Q241" i="18"/>
  <c r="Q204" i="18"/>
  <c r="U204" i="18"/>
  <c r="T204" i="18"/>
  <c r="Q240" i="18"/>
  <c r="T240" i="18"/>
  <c r="U240" i="18"/>
  <c r="U176" i="18"/>
  <c r="Q176" i="18"/>
  <c r="T176" i="18"/>
  <c r="Q184" i="18"/>
  <c r="U184" i="18"/>
  <c r="T184" i="18"/>
  <c r="U226" i="38"/>
  <c r="Q226" i="38"/>
  <c r="T226" i="38"/>
  <c r="U146" i="38"/>
  <c r="Q146" i="38"/>
  <c r="T146" i="38"/>
  <c r="Q150" i="38"/>
  <c r="U150" i="38"/>
  <c r="T150" i="38"/>
  <c r="U267" i="38"/>
  <c r="Q267" i="38"/>
  <c r="T267" i="38"/>
  <c r="T260" i="38"/>
  <c r="U260" i="38"/>
  <c r="Q260" i="38"/>
  <c r="T179" i="38"/>
  <c r="U179" i="38"/>
  <c r="Q179" i="38"/>
  <c r="U246" i="38"/>
  <c r="Q246" i="38"/>
  <c r="T246" i="38"/>
  <c r="Q233" i="38"/>
  <c r="T233" i="38"/>
  <c r="U233" i="38"/>
  <c r="Q234" i="38"/>
  <c r="U234" i="38"/>
  <c r="T234" i="38"/>
  <c r="T135" i="38"/>
  <c r="U135" i="38"/>
  <c r="Q135" i="38"/>
  <c r="T270" i="38"/>
  <c r="U270" i="38"/>
  <c r="Q270" i="38"/>
  <c r="U250" i="38"/>
  <c r="T250" i="38"/>
  <c r="Q250" i="38"/>
  <c r="T258" i="38"/>
  <c r="U258" i="38"/>
  <c r="Q258" i="38"/>
  <c r="U227" i="38"/>
  <c r="Q227" i="38"/>
  <c r="T227" i="38"/>
  <c r="Q228" i="38"/>
  <c r="U228" i="38"/>
  <c r="T228" i="38"/>
  <c r="T201" i="38"/>
  <c r="U201" i="38"/>
  <c r="Q201" i="38"/>
  <c r="Q266" i="38"/>
  <c r="T266" i="38"/>
  <c r="U266" i="38"/>
  <c r="Q249" i="38"/>
  <c r="U249" i="38"/>
  <c r="T249" i="38"/>
  <c r="Q186" i="38"/>
  <c r="T186" i="38"/>
  <c r="U186" i="38"/>
  <c r="U197" i="38"/>
  <c r="Q197" i="38"/>
  <c r="T197" i="38"/>
  <c r="Q251" i="38"/>
  <c r="T251" i="38"/>
  <c r="U251" i="38"/>
  <c r="U190" i="38"/>
  <c r="T190" i="38"/>
  <c r="Q190" i="38"/>
  <c r="U204" i="38"/>
  <c r="Q204" i="38"/>
  <c r="T204" i="38"/>
  <c r="U178" i="38"/>
  <c r="T178" i="38"/>
  <c r="Q178" i="38"/>
  <c r="T154" i="38"/>
  <c r="U154" i="38"/>
  <c r="Q154" i="38"/>
  <c r="U148" i="38"/>
  <c r="Q148" i="38"/>
  <c r="T148" i="38"/>
  <c r="T211" i="38"/>
  <c r="U211" i="38"/>
  <c r="Q211" i="38"/>
  <c r="U149" i="38"/>
  <c r="Q149" i="38"/>
  <c r="T149" i="38"/>
  <c r="T193" i="38"/>
  <c r="Q193" i="38"/>
  <c r="U193" i="38"/>
  <c r="Q240" i="38"/>
  <c r="U240" i="38"/>
  <c r="T240" i="38"/>
  <c r="Q218" i="38"/>
  <c r="U218" i="38"/>
  <c r="T218" i="38"/>
  <c r="U182" i="38"/>
  <c r="T182" i="38"/>
  <c r="Q182" i="38"/>
  <c r="Q268" i="38"/>
  <c r="U268" i="38"/>
  <c r="T268" i="38"/>
  <c r="Q257" i="38"/>
  <c r="U257" i="38"/>
  <c r="T257" i="38"/>
  <c r="V237" i="23"/>
  <c r="R237" i="23"/>
  <c r="R227" i="23"/>
  <c r="V227" i="23"/>
  <c r="V171" i="23"/>
  <c r="R171" i="23"/>
  <c r="R162" i="23"/>
  <c r="V162" i="23"/>
  <c r="V238" i="23"/>
  <c r="R238" i="23"/>
  <c r="V137" i="23"/>
  <c r="R137" i="23"/>
  <c r="V144" i="23"/>
  <c r="R144" i="23"/>
  <c r="R157" i="23"/>
  <c r="V157" i="23"/>
  <c r="V201" i="23"/>
  <c r="R201" i="23"/>
  <c r="V265" i="23"/>
  <c r="R265" i="23"/>
  <c r="R267" i="23"/>
  <c r="V267" i="23"/>
  <c r="V141" i="23"/>
  <c r="R141" i="23"/>
  <c r="V198" i="23"/>
  <c r="R198" i="23"/>
  <c r="V204" i="23"/>
  <c r="R204" i="23"/>
  <c r="V253" i="23"/>
  <c r="R253" i="23"/>
  <c r="V218" i="23"/>
  <c r="R218" i="23"/>
  <c r="R247" i="23"/>
  <c r="V247" i="23"/>
  <c r="V169" i="23"/>
  <c r="R169" i="23"/>
  <c r="V215" i="23"/>
  <c r="R215" i="23"/>
  <c r="R167" i="23"/>
  <c r="V167" i="23"/>
  <c r="V181" i="23"/>
  <c r="R181" i="23"/>
  <c r="V155" i="23"/>
  <c r="R155" i="23"/>
  <c r="T192" i="23"/>
  <c r="R192" i="23"/>
  <c r="V192" i="23"/>
  <c r="V258" i="23"/>
  <c r="R258" i="23"/>
  <c r="V183" i="23"/>
  <c r="R183" i="23"/>
  <c r="V212" i="23"/>
  <c r="R212" i="23"/>
  <c r="V185" i="23"/>
  <c r="R185" i="23"/>
  <c r="R200" i="23"/>
  <c r="V200" i="23"/>
  <c r="V241" i="23"/>
  <c r="R241" i="23"/>
  <c r="R138" i="23"/>
  <c r="V138" i="23"/>
  <c r="R177" i="23"/>
  <c r="V177" i="23"/>
  <c r="V135" i="23"/>
  <c r="R135" i="23"/>
  <c r="R228" i="23"/>
  <c r="V228" i="23"/>
  <c r="R176" i="23"/>
  <c r="V176" i="23"/>
  <c r="V168" i="25"/>
  <c r="R168" i="25"/>
  <c r="R215" i="25"/>
  <c r="V215" i="25"/>
  <c r="V233" i="25"/>
  <c r="R233" i="25"/>
  <c r="V262" i="25"/>
  <c r="R262" i="25"/>
  <c r="V251" i="25"/>
  <c r="R251" i="25"/>
  <c r="R212" i="25"/>
  <c r="V212" i="25"/>
  <c r="V269" i="25"/>
  <c r="R269" i="25"/>
  <c r="R252" i="25"/>
  <c r="V252" i="25"/>
  <c r="V178" i="25"/>
  <c r="R178" i="25"/>
  <c r="V204" i="25"/>
  <c r="R204" i="25"/>
  <c r="V263" i="25"/>
  <c r="R263" i="25"/>
  <c r="R154" i="25"/>
  <c r="V154" i="25"/>
  <c r="V184" i="25"/>
  <c r="R184" i="25"/>
  <c r="V238" i="25"/>
  <c r="R238" i="25"/>
  <c r="V208" i="25"/>
  <c r="R208" i="25"/>
  <c r="R254" i="25"/>
  <c r="V254" i="25"/>
  <c r="V206" i="25"/>
  <c r="R206" i="25"/>
  <c r="V222" i="25"/>
  <c r="R222" i="25"/>
  <c r="V186" i="25"/>
  <c r="R186" i="25"/>
  <c r="V159" i="25"/>
  <c r="R159" i="25"/>
  <c r="T257" i="25"/>
  <c r="V257" i="25"/>
  <c r="R257" i="25"/>
  <c r="V146" i="25"/>
  <c r="R146" i="25"/>
  <c r="V198" i="25"/>
  <c r="R198" i="25"/>
  <c r="V223" i="25"/>
  <c r="R223" i="25"/>
  <c r="V213" i="25"/>
  <c r="R213" i="25"/>
  <c r="V185" i="25"/>
  <c r="R185" i="25"/>
  <c r="V197" i="25"/>
  <c r="R197" i="25"/>
  <c r="R189" i="25"/>
  <c r="V189" i="25"/>
  <c r="R142" i="25"/>
  <c r="V142" i="25"/>
  <c r="V245" i="25"/>
  <c r="R245" i="25"/>
  <c r="R203" i="25"/>
  <c r="V203" i="25"/>
  <c r="R183" i="25"/>
  <c r="V183" i="25"/>
  <c r="V141" i="25"/>
  <c r="R141" i="25"/>
  <c r="V266" i="25"/>
  <c r="R266" i="25"/>
  <c r="R205" i="25"/>
  <c r="V205" i="25"/>
  <c r="U170" i="25"/>
  <c r="T170" i="25"/>
  <c r="Q170" i="25"/>
  <c r="T148" i="25"/>
  <c r="U148" i="25"/>
  <c r="Q148" i="25"/>
  <c r="U143" i="25"/>
  <c r="Q143" i="25"/>
  <c r="T143" i="25"/>
  <c r="U138" i="25"/>
  <c r="Q138" i="25"/>
  <c r="T138" i="25"/>
  <c r="Q249" i="25"/>
  <c r="T249" i="25"/>
  <c r="U249" i="25"/>
  <c r="Q142" i="25"/>
  <c r="T142" i="25"/>
  <c r="U142" i="25"/>
  <c r="Q159" i="25"/>
  <c r="U159" i="25"/>
  <c r="T159" i="25"/>
  <c r="U241" i="25"/>
  <c r="Q241" i="25"/>
  <c r="T241" i="25"/>
  <c r="U161" i="25"/>
  <c r="Q161" i="25"/>
  <c r="T161" i="25"/>
  <c r="Q261" i="25"/>
  <c r="T261" i="25"/>
  <c r="U261" i="25"/>
  <c r="U191" i="25"/>
  <c r="Q191" i="25"/>
  <c r="T191" i="25"/>
  <c r="U187" i="25"/>
  <c r="Q187" i="25"/>
  <c r="T187" i="25"/>
  <c r="U176" i="25"/>
  <c r="Q176" i="25"/>
  <c r="T176" i="25"/>
  <c r="Q202" i="25"/>
  <c r="T202" i="25"/>
  <c r="U202" i="25"/>
  <c r="T179" i="25"/>
  <c r="U179" i="25"/>
  <c r="Q179" i="25"/>
  <c r="T237" i="25"/>
  <c r="U237" i="25"/>
  <c r="Q237" i="25"/>
  <c r="T199" i="25"/>
  <c r="U199" i="25"/>
  <c r="Q199" i="25"/>
  <c r="U180" i="25"/>
  <c r="Q180" i="25"/>
  <c r="T180" i="25"/>
  <c r="T157" i="25"/>
  <c r="Q157" i="25"/>
  <c r="U157" i="25"/>
  <c r="U221" i="25"/>
  <c r="Q221" i="25"/>
  <c r="T221" i="25"/>
  <c r="U254" i="25"/>
  <c r="Q254" i="25"/>
  <c r="T254" i="25"/>
  <c r="T214" i="25"/>
  <c r="Q214" i="25"/>
  <c r="U214" i="25"/>
  <c r="U246" i="25"/>
  <c r="Q246" i="25"/>
  <c r="T246" i="25"/>
  <c r="U263" i="25"/>
  <c r="Q263" i="25"/>
  <c r="T263" i="25"/>
  <c r="U205" i="25"/>
  <c r="Q205" i="25"/>
  <c r="T205" i="25"/>
  <c r="U207" i="25"/>
  <c r="Q207" i="25"/>
  <c r="T207" i="25"/>
  <c r="T265" i="25"/>
  <c r="U265" i="25"/>
  <c r="Q265" i="25"/>
  <c r="T267" i="25"/>
  <c r="U267" i="25"/>
  <c r="Q267" i="25"/>
  <c r="Q165" i="25"/>
  <c r="T165" i="25"/>
  <c r="U165" i="25"/>
  <c r="Q203" i="25"/>
  <c r="T203" i="25"/>
  <c r="U203" i="25"/>
  <c r="Q225" i="25"/>
  <c r="T225" i="25"/>
  <c r="U225" i="25"/>
  <c r="Q201" i="25"/>
  <c r="U201" i="25"/>
  <c r="T201" i="25"/>
  <c r="U135" i="25"/>
  <c r="Q135" i="25"/>
  <c r="T135" i="25"/>
  <c r="Q260" i="25"/>
  <c r="U260" i="25"/>
  <c r="T260" i="25"/>
  <c r="U204" i="20"/>
  <c r="T204" i="20"/>
  <c r="Q204" i="20"/>
  <c r="U228" i="20"/>
  <c r="Q228" i="20"/>
  <c r="T228" i="20"/>
  <c r="T213" i="20"/>
  <c r="U213" i="20"/>
  <c r="Q213" i="20"/>
  <c r="Q238" i="20"/>
  <c r="T238" i="20"/>
  <c r="U238" i="20"/>
  <c r="T209" i="20"/>
  <c r="U209" i="20"/>
  <c r="Q209" i="20"/>
  <c r="U223" i="20"/>
  <c r="Q223" i="20"/>
  <c r="T223" i="20"/>
  <c r="U202" i="20"/>
  <c r="Q202" i="20"/>
  <c r="T202" i="20"/>
  <c r="T190" i="20"/>
  <c r="U190" i="20"/>
  <c r="Q190" i="20"/>
  <c r="U192" i="20"/>
  <c r="Q192" i="20"/>
  <c r="T192" i="20"/>
  <c r="Q221" i="20"/>
  <c r="U221" i="20"/>
  <c r="T174" i="20"/>
  <c r="U174" i="20"/>
  <c r="Q174" i="20"/>
  <c r="Q191" i="20"/>
  <c r="U191" i="20"/>
  <c r="T191" i="20"/>
  <c r="U214" i="20"/>
  <c r="T214" i="20"/>
  <c r="Q214" i="20"/>
  <c r="T164" i="20"/>
  <c r="U164" i="20"/>
  <c r="Q164" i="20"/>
  <c r="T262" i="20"/>
  <c r="U262" i="20"/>
  <c r="Q262" i="20"/>
  <c r="U267" i="20"/>
  <c r="Q267" i="20"/>
  <c r="T267" i="20"/>
  <c r="Q266" i="20"/>
  <c r="T266" i="20"/>
  <c r="U266" i="20"/>
  <c r="U220" i="20"/>
  <c r="Q220" i="20"/>
  <c r="T220" i="20"/>
  <c r="U222" i="20"/>
  <c r="T222" i="20"/>
  <c r="Q222" i="20"/>
  <c r="U177" i="20"/>
  <c r="Q177" i="20"/>
  <c r="T177" i="20"/>
  <c r="U268" i="20"/>
  <c r="Q268" i="20"/>
  <c r="T268" i="20"/>
  <c r="T216" i="20"/>
  <c r="Q216" i="20"/>
  <c r="U216" i="20"/>
  <c r="T186" i="20"/>
  <c r="U186" i="20"/>
  <c r="Q186" i="20"/>
  <c r="U261" i="20"/>
  <c r="T261" i="20"/>
  <c r="Q261" i="20"/>
  <c r="U245" i="20"/>
  <c r="Q245" i="20"/>
  <c r="T245" i="20"/>
  <c r="T134" i="20"/>
  <c r="Q134" i="20"/>
  <c r="U134" i="20"/>
  <c r="T151" i="20"/>
  <c r="U151" i="20"/>
  <c r="Q151" i="20"/>
  <c r="Q187" i="20"/>
  <c r="U187" i="20"/>
  <c r="T187" i="20"/>
  <c r="U215" i="20"/>
  <c r="Q215" i="20"/>
  <c r="T215" i="20"/>
  <c r="U243" i="20"/>
  <c r="Q243" i="20"/>
  <c r="T243" i="20"/>
  <c r="T257" i="20"/>
  <c r="Q257" i="20"/>
  <c r="U257" i="20"/>
  <c r="Q138" i="20"/>
  <c r="T138" i="20"/>
  <c r="U138" i="20"/>
  <c r="Q265" i="20"/>
  <c r="U265" i="20"/>
  <c r="Q195" i="20"/>
  <c r="T195" i="20"/>
  <c r="U195" i="20"/>
  <c r="U141" i="20"/>
  <c r="T141" i="20"/>
  <c r="Q141" i="20"/>
  <c r="Q239" i="29"/>
  <c r="U239" i="29"/>
  <c r="T239" i="29"/>
  <c r="U248" i="29"/>
  <c r="Q248" i="29"/>
  <c r="T248" i="29"/>
  <c r="Q251" i="29"/>
  <c r="U251" i="29"/>
  <c r="T251" i="29"/>
  <c r="U218" i="29"/>
  <c r="T218" i="29"/>
  <c r="Q218" i="29"/>
  <c r="Q266" i="29"/>
  <c r="T266" i="29"/>
  <c r="U266" i="29"/>
  <c r="U155" i="29"/>
  <c r="Q155" i="29"/>
  <c r="T155" i="29"/>
  <c r="T193" i="29"/>
  <c r="U193" i="29"/>
  <c r="Q193" i="29"/>
  <c r="T195" i="29"/>
  <c r="U195" i="29"/>
  <c r="Q195" i="29"/>
  <c r="T241" i="29"/>
  <c r="Q241" i="29"/>
  <c r="U241" i="29"/>
  <c r="Q151" i="29"/>
  <c r="U151" i="29"/>
  <c r="T151" i="29"/>
  <c r="T257" i="29"/>
  <c r="Q257" i="29"/>
  <c r="U257" i="29"/>
  <c r="Q247" i="29"/>
  <c r="T247" i="29"/>
  <c r="U247" i="29"/>
  <c r="T186" i="29"/>
  <c r="Q186" i="29"/>
  <c r="U186" i="29"/>
  <c r="Q169" i="29"/>
  <c r="T169" i="29"/>
  <c r="U169" i="29"/>
  <c r="Q163" i="29"/>
  <c r="T163" i="29"/>
  <c r="U163" i="29"/>
  <c r="U149" i="29"/>
  <c r="Q149" i="29"/>
  <c r="T149" i="29"/>
  <c r="Q229" i="29"/>
  <c r="U229" i="29"/>
  <c r="T229" i="29"/>
  <c r="U260" i="29"/>
  <c r="Q260" i="29"/>
  <c r="T260" i="29"/>
  <c r="U152" i="29"/>
  <c r="Q152" i="29"/>
  <c r="T152" i="29"/>
  <c r="T140" i="29"/>
  <c r="Q140" i="29"/>
  <c r="U140" i="29"/>
  <c r="T240" i="29"/>
  <c r="U240" i="29"/>
  <c r="Q240" i="29"/>
  <c r="U230" i="29"/>
  <c r="Q230" i="29"/>
  <c r="T230" i="29"/>
  <c r="U175" i="29"/>
  <c r="Q175" i="29"/>
  <c r="T175" i="29"/>
  <c r="T226" i="29"/>
  <c r="U226" i="29"/>
  <c r="Q226" i="29"/>
  <c r="Q264" i="29"/>
  <c r="U264" i="29"/>
  <c r="T264" i="29"/>
  <c r="U228" i="29"/>
  <c r="Q228" i="29"/>
  <c r="T228" i="29"/>
  <c r="T192" i="29"/>
  <c r="Q192" i="29"/>
  <c r="U192" i="29"/>
  <c r="U262" i="29"/>
  <c r="Q262" i="29"/>
  <c r="T262" i="29"/>
  <c r="U219" i="29"/>
  <c r="T219" i="29"/>
  <c r="Q219" i="29"/>
  <c r="T256" i="29"/>
  <c r="U256" i="29"/>
  <c r="Q256" i="29"/>
  <c r="U214" i="29"/>
  <c r="Q214" i="29"/>
  <c r="T214" i="29"/>
  <c r="Q244" i="29"/>
  <c r="T244" i="29"/>
  <c r="U244" i="29"/>
  <c r="Q206" i="29"/>
  <c r="U206" i="29"/>
  <c r="T206" i="29"/>
  <c r="U158" i="29"/>
  <c r="T158" i="29"/>
  <c r="Q158" i="29"/>
  <c r="V265" i="31"/>
  <c r="R265" i="31"/>
  <c r="R204" i="31"/>
  <c r="V204" i="31"/>
  <c r="V268" i="31"/>
  <c r="R268" i="31"/>
  <c r="V214" i="31"/>
  <c r="R214" i="31"/>
  <c r="V190" i="31"/>
  <c r="R190" i="31"/>
  <c r="R198" i="31"/>
  <c r="V198" i="31"/>
  <c r="V192" i="31"/>
  <c r="R192" i="31"/>
  <c r="V263" i="31"/>
  <c r="R263" i="31"/>
  <c r="V197" i="31"/>
  <c r="R197" i="31"/>
  <c r="V209" i="31"/>
  <c r="R209" i="31"/>
  <c r="V186" i="31"/>
  <c r="R186" i="31"/>
  <c r="V264" i="31"/>
  <c r="R264" i="31"/>
  <c r="V233" i="31"/>
  <c r="R233" i="31"/>
  <c r="V245" i="31"/>
  <c r="R245" i="31"/>
  <c r="V187" i="31"/>
  <c r="R187" i="31"/>
  <c r="V168" i="31"/>
  <c r="R168" i="31"/>
  <c r="R219" i="31"/>
  <c r="V219" i="31"/>
  <c r="V256" i="31"/>
  <c r="R256" i="31"/>
  <c r="V156" i="31"/>
  <c r="R156" i="31"/>
  <c r="R191" i="31"/>
  <c r="V191" i="31"/>
  <c r="V246" i="31"/>
  <c r="R246" i="31"/>
  <c r="V237" i="31"/>
  <c r="R237" i="31"/>
  <c r="V203" i="31"/>
  <c r="R203" i="31"/>
  <c r="V242" i="31"/>
  <c r="R242" i="31"/>
  <c r="V149" i="31"/>
  <c r="R149" i="31"/>
  <c r="V159" i="31"/>
  <c r="R159" i="31"/>
  <c r="V153" i="31"/>
  <c r="R153" i="31"/>
  <c r="V147" i="31"/>
  <c r="R147" i="31"/>
  <c r="R151" i="31"/>
  <c r="V151" i="31"/>
  <c r="R177" i="31"/>
  <c r="V177" i="31"/>
  <c r="R169" i="31"/>
  <c r="V169" i="31"/>
  <c r="V142" i="31"/>
  <c r="R142" i="31"/>
  <c r="R180" i="31"/>
  <c r="V180" i="31"/>
  <c r="V166" i="31"/>
  <c r="R166" i="31"/>
  <c r="V167" i="18"/>
  <c r="R167" i="18"/>
  <c r="R256" i="18"/>
  <c r="V256" i="18"/>
  <c r="V212" i="18"/>
  <c r="R212" i="18"/>
  <c r="V254" i="18"/>
  <c r="R254" i="18"/>
  <c r="V235" i="18"/>
  <c r="R235" i="18"/>
  <c r="V144" i="18"/>
  <c r="R144" i="18"/>
  <c r="R203" i="18"/>
  <c r="V203" i="18"/>
  <c r="V242" i="18"/>
  <c r="R242" i="18"/>
  <c r="R137" i="18"/>
  <c r="V137" i="18"/>
  <c r="V191" i="18"/>
  <c r="R191" i="18"/>
  <c r="R232" i="18"/>
  <c r="V232" i="18"/>
  <c r="R227" i="18"/>
  <c r="V227" i="18"/>
  <c r="R258" i="18"/>
  <c r="V258" i="18"/>
  <c r="V162" i="18"/>
  <c r="R162" i="18"/>
  <c r="R231" i="18"/>
  <c r="V231" i="18"/>
  <c r="R233" i="18"/>
  <c r="V233" i="18"/>
  <c r="R230" i="18"/>
  <c r="V230" i="18"/>
  <c r="R140" i="18"/>
  <c r="V140" i="18"/>
  <c r="R182" i="18"/>
  <c r="V182" i="18"/>
  <c r="V266" i="18"/>
  <c r="R266" i="18"/>
  <c r="V202" i="18"/>
  <c r="R202" i="18"/>
  <c r="V229" i="18"/>
  <c r="R229" i="18"/>
  <c r="R136" i="18"/>
  <c r="V136" i="18"/>
  <c r="V200" i="18"/>
  <c r="R200" i="18"/>
  <c r="R255" i="18"/>
  <c r="V255" i="18"/>
  <c r="V178" i="18"/>
  <c r="R178" i="18"/>
  <c r="R209" i="18"/>
  <c r="V209" i="18"/>
  <c r="R139" i="18"/>
  <c r="V139" i="18"/>
  <c r="V197" i="18"/>
  <c r="R197" i="18"/>
  <c r="V236" i="18"/>
  <c r="R236" i="18"/>
  <c r="R185" i="18"/>
  <c r="V185" i="18"/>
  <c r="V135" i="18"/>
  <c r="R135" i="18"/>
  <c r="V246" i="18"/>
  <c r="R246" i="18"/>
  <c r="V218" i="18"/>
  <c r="R218" i="18"/>
  <c r="T156" i="22"/>
  <c r="U156" i="22"/>
  <c r="Q156" i="22"/>
  <c r="U228" i="22"/>
  <c r="T228" i="22"/>
  <c r="Q228" i="22"/>
  <c r="Q145" i="22"/>
  <c r="U145" i="22"/>
  <c r="T145" i="22"/>
  <c r="U155" i="22"/>
  <c r="Q155" i="22"/>
  <c r="T155" i="22"/>
  <c r="U202" i="22"/>
  <c r="T202" i="22"/>
  <c r="Q202" i="22"/>
  <c r="Q205" i="22"/>
  <c r="U205" i="22"/>
  <c r="T205" i="22"/>
  <c r="Q223" i="22"/>
  <c r="T223" i="22"/>
  <c r="U223" i="22"/>
  <c r="T147" i="22"/>
  <c r="U147" i="22"/>
  <c r="Q147" i="22"/>
  <c r="T249" i="22"/>
  <c r="U249" i="22"/>
  <c r="Q249" i="22"/>
  <c r="Q167" i="22"/>
  <c r="U167" i="22"/>
  <c r="T167" i="22"/>
  <c r="U140" i="22"/>
  <c r="T140" i="22"/>
  <c r="Q140" i="22"/>
  <c r="T187" i="22"/>
  <c r="U187" i="22"/>
  <c r="Q187" i="22"/>
  <c r="T242" i="22"/>
  <c r="U242" i="22"/>
  <c r="Q242" i="22"/>
  <c r="T227" i="22"/>
  <c r="U227" i="22"/>
  <c r="Q227" i="22"/>
  <c r="Q199" i="22"/>
  <c r="T199" i="22"/>
  <c r="U199" i="22"/>
  <c r="T169" i="22"/>
  <c r="U169" i="22"/>
  <c r="Q169" i="22"/>
  <c r="T261" i="22"/>
  <c r="U261" i="22"/>
  <c r="Q261" i="22"/>
  <c r="U207" i="22"/>
  <c r="T207" i="22"/>
  <c r="Q207" i="22"/>
  <c r="Q173" i="22"/>
  <c r="T173" i="22"/>
  <c r="U173" i="22"/>
  <c r="T208" i="22"/>
  <c r="U208" i="22"/>
  <c r="Q208" i="22"/>
  <c r="T239" i="22"/>
  <c r="U239" i="22"/>
  <c r="Q239" i="22"/>
  <c r="Q144" i="22"/>
  <c r="T144" i="22"/>
  <c r="U144" i="22"/>
  <c r="Q149" i="22"/>
  <c r="T149" i="22"/>
  <c r="U149" i="22"/>
  <c r="U164" i="22"/>
  <c r="T164" i="22"/>
  <c r="Q164" i="22"/>
  <c r="U211" i="22"/>
  <c r="Q211" i="22"/>
  <c r="T211" i="22"/>
  <c r="T201" i="22"/>
  <c r="Q201" i="22"/>
  <c r="U201" i="22"/>
  <c r="U152" i="22"/>
  <c r="Q152" i="22"/>
  <c r="T152" i="22"/>
  <c r="T192" i="22"/>
  <c r="U192" i="22"/>
  <c r="Q192" i="22"/>
  <c r="Q257" i="22"/>
  <c r="T257" i="22"/>
  <c r="U257" i="22"/>
  <c r="U186" i="22"/>
  <c r="T186" i="22"/>
  <c r="Q186" i="22"/>
  <c r="U191" i="22"/>
  <c r="Q191" i="22"/>
  <c r="T191" i="22"/>
  <c r="Q142" i="22"/>
  <c r="U142" i="22"/>
  <c r="T142" i="22"/>
  <c r="Q241" i="22"/>
  <c r="U241" i="22"/>
  <c r="Q165" i="22"/>
  <c r="T165" i="22"/>
  <c r="U165" i="22"/>
  <c r="Q171" i="35"/>
  <c r="T263" i="35"/>
  <c r="T206" i="35"/>
  <c r="T139" i="35"/>
  <c r="T183" i="35"/>
  <c r="T163" i="35"/>
  <c r="Q176" i="35"/>
  <c r="U224" i="35"/>
  <c r="Q141" i="35"/>
  <c r="U251" i="35"/>
  <c r="Q239" i="35"/>
  <c r="Q205" i="35"/>
  <c r="T169" i="35"/>
  <c r="U169" i="35"/>
  <c r="T149" i="35"/>
  <c r="T202" i="35"/>
  <c r="T215" i="35"/>
  <c r="T143" i="35"/>
  <c r="Q214" i="35"/>
  <c r="U231" i="35"/>
  <c r="Q166" i="35"/>
  <c r="U165" i="35"/>
  <c r="T219" i="35"/>
  <c r="Q245" i="35"/>
  <c r="U241" i="35"/>
  <c r="T168" i="35"/>
  <c r="Q210" i="35"/>
  <c r="T231" i="35"/>
  <c r="T186" i="35"/>
  <c r="T159" i="35"/>
  <c r="T164" i="35"/>
  <c r="Q227" i="35"/>
  <c r="Q164" i="35"/>
  <c r="U223" i="35"/>
  <c r="T180" i="35"/>
  <c r="T262" i="35"/>
  <c r="U39" i="35"/>
  <c r="T182" i="35"/>
  <c r="U149" i="35"/>
  <c r="Q229" i="35"/>
  <c r="T199" i="35"/>
  <c r="T245" i="35"/>
  <c r="U189" i="35"/>
  <c r="Q163" i="35"/>
  <c r="U202" i="35"/>
  <c r="Q174" i="35"/>
  <c r="T214" i="35"/>
  <c r="T239" i="35"/>
  <c r="T212" i="35"/>
  <c r="T233" i="35"/>
  <c r="T210" i="35"/>
  <c r="T195" i="35"/>
  <c r="T141" i="35"/>
  <c r="T261" i="35"/>
  <c r="Q148" i="35"/>
  <c r="U180" i="35"/>
  <c r="T157" i="35"/>
  <c r="Q206" i="35"/>
  <c r="Q139" i="35"/>
  <c r="Q183" i="35"/>
  <c r="Q269" i="35"/>
  <c r="U242" i="35"/>
  <c r="U155" i="35"/>
  <c r="T147" i="35"/>
  <c r="Q150" i="35"/>
  <c r="T166" i="35"/>
  <c r="T241" i="35"/>
  <c r="T227" i="35"/>
  <c r="Q238" i="35"/>
  <c r="Q225" i="27"/>
  <c r="U225" i="27"/>
  <c r="T225" i="27"/>
  <c r="U270" i="27"/>
  <c r="Q270" i="27"/>
  <c r="T270" i="27"/>
  <c r="Q228" i="27"/>
  <c r="T228" i="27"/>
  <c r="U228" i="27"/>
  <c r="U202" i="27"/>
  <c r="Q202" i="27"/>
  <c r="U154" i="27"/>
  <c r="Q154" i="27"/>
  <c r="T154" i="27"/>
  <c r="Q189" i="27"/>
  <c r="U189" i="27"/>
  <c r="T189" i="27"/>
  <c r="Q152" i="27"/>
  <c r="T152" i="27"/>
  <c r="U152" i="27"/>
  <c r="Q216" i="27"/>
  <c r="T216" i="27"/>
  <c r="U216" i="27"/>
  <c r="Q162" i="27"/>
  <c r="T162" i="27"/>
  <c r="U162" i="27"/>
  <c r="U261" i="27"/>
  <c r="T261" i="27"/>
  <c r="Q261" i="27"/>
  <c r="Q197" i="27"/>
  <c r="U197" i="27"/>
  <c r="T197" i="27"/>
  <c r="T222" i="27"/>
  <c r="Q222" i="27"/>
  <c r="U222" i="27"/>
  <c r="T265" i="27"/>
  <c r="U265" i="27"/>
  <c r="Q265" i="27"/>
  <c r="Q160" i="27"/>
  <c r="T160" i="27"/>
  <c r="U160" i="27"/>
  <c r="V149" i="27"/>
  <c r="R149" i="27"/>
  <c r="R187" i="27"/>
  <c r="V187" i="27"/>
  <c r="V241" i="27"/>
  <c r="R241" i="27"/>
  <c r="R269" i="27"/>
  <c r="V269" i="27"/>
  <c r="V216" i="27"/>
  <c r="R216" i="27"/>
  <c r="R154" i="27"/>
  <c r="V154" i="27"/>
  <c r="R228" i="27"/>
  <c r="V228" i="27"/>
  <c r="R136" i="27"/>
  <c r="V136" i="27"/>
  <c r="V260" i="27"/>
  <c r="R260" i="27"/>
  <c r="R170" i="27"/>
  <c r="V170" i="27"/>
  <c r="V135" i="27"/>
  <c r="R135" i="27"/>
  <c r="V234" i="27"/>
  <c r="R234" i="27"/>
  <c r="V167" i="27"/>
  <c r="R167" i="27"/>
  <c r="R248" i="27"/>
  <c r="V248" i="27"/>
  <c r="R265" i="27"/>
  <c r="V265" i="27"/>
  <c r="V161" i="27"/>
  <c r="R161" i="27"/>
  <c r="V244" i="27"/>
  <c r="R244" i="27"/>
  <c r="V264" i="27"/>
  <c r="R264" i="27"/>
  <c r="R141" i="27"/>
  <c r="V141" i="27"/>
  <c r="V258" i="27"/>
  <c r="R258" i="27"/>
  <c r="V139" i="27"/>
  <c r="R139" i="27"/>
  <c r="R268" i="27"/>
  <c r="V268" i="27"/>
  <c r="V201" i="27"/>
  <c r="R201" i="27"/>
  <c r="V214" i="27"/>
  <c r="R214" i="27"/>
  <c r="R212" i="27"/>
  <c r="V212" i="27"/>
  <c r="R184" i="27"/>
  <c r="V184" i="27"/>
  <c r="V235" i="27"/>
  <c r="R235" i="27"/>
  <c r="V144" i="27"/>
  <c r="R144" i="27"/>
  <c r="R210" i="27"/>
  <c r="V210" i="27"/>
  <c r="R245" i="27"/>
  <c r="V245" i="27"/>
  <c r="R191" i="27"/>
  <c r="V191" i="27"/>
  <c r="R270" i="27"/>
  <c r="V270" i="27"/>
  <c r="Q263" i="27"/>
  <c r="U263" i="27"/>
  <c r="T263" i="27"/>
  <c r="U142" i="27"/>
  <c r="Q142" i="27"/>
  <c r="T142" i="27"/>
  <c r="U250" i="27"/>
  <c r="Q250" i="27"/>
  <c r="T250" i="27"/>
  <c r="U232" i="27"/>
  <c r="T232" i="27"/>
  <c r="Q232" i="27"/>
  <c r="T175" i="27"/>
  <c r="U175" i="27"/>
  <c r="Q175" i="27"/>
  <c r="U167" i="27"/>
  <c r="T167" i="27"/>
  <c r="Q167" i="27"/>
  <c r="U163" i="27"/>
  <c r="T163" i="27"/>
  <c r="Q163" i="27"/>
  <c r="Q217" i="27"/>
  <c r="U217" i="27"/>
  <c r="T217" i="27"/>
  <c r="U262" i="27"/>
  <c r="Q262" i="27"/>
  <c r="T262" i="27"/>
  <c r="T224" i="27"/>
  <c r="U224" i="27"/>
  <c r="Q224" i="27"/>
  <c r="U268" i="27"/>
  <c r="Q268" i="27"/>
  <c r="T268" i="27"/>
  <c r="T251" i="27"/>
  <c r="U251" i="27"/>
  <c r="Q251" i="27"/>
  <c r="T141" i="27"/>
  <c r="U141" i="27"/>
  <c r="Q141" i="27"/>
  <c r="T205" i="27"/>
  <c r="Q205" i="27"/>
  <c r="U205" i="27"/>
  <c r="Q143" i="27"/>
  <c r="U143" i="27"/>
  <c r="T143" i="27"/>
  <c r="T169" i="27"/>
  <c r="Q169" i="27"/>
  <c r="U169" i="27"/>
  <c r="T218" i="27"/>
  <c r="U218" i="27"/>
  <c r="Q218" i="27"/>
  <c r="U179" i="27"/>
  <c r="T179" i="27"/>
  <c r="Q179" i="27"/>
  <c r="T254" i="27"/>
  <c r="Q254" i="27"/>
  <c r="U254" i="27"/>
  <c r="T206" i="27"/>
  <c r="U206" i="27"/>
  <c r="Q206" i="27"/>
  <c r="V172" i="27"/>
  <c r="R172" i="27"/>
  <c r="R250" i="27"/>
  <c r="V250" i="27"/>
  <c r="T137" i="27"/>
  <c r="Q137" i="27"/>
  <c r="U137" i="27"/>
  <c r="U256" i="27"/>
  <c r="Q256" i="27"/>
  <c r="T256" i="27"/>
  <c r="Q215" i="27"/>
  <c r="T215" i="27"/>
  <c r="U215" i="27"/>
  <c r="T147" i="27"/>
  <c r="U147" i="27"/>
  <c r="Q147" i="27"/>
  <c r="T201" i="27"/>
  <c r="Q201" i="27"/>
  <c r="U201" i="27"/>
  <c r="T177" i="27"/>
  <c r="Q177" i="27"/>
  <c r="U177" i="27"/>
  <c r="U269" i="27"/>
  <c r="T269" i="27"/>
  <c r="Q269" i="27"/>
  <c r="U181" i="27"/>
  <c r="T181" i="27"/>
  <c r="Q181" i="27"/>
  <c r="U230" i="27"/>
  <c r="Q230" i="27"/>
  <c r="T230" i="27"/>
  <c r="U242" i="27"/>
  <c r="Q242" i="27"/>
  <c r="T242" i="27"/>
  <c r="T171" i="27"/>
  <c r="Q171" i="27"/>
  <c r="U171" i="27"/>
  <c r="T208" i="27"/>
  <c r="U208" i="27"/>
  <c r="Q208" i="27"/>
  <c r="U138" i="27"/>
  <c r="Q138" i="27"/>
  <c r="T138" i="27"/>
  <c r="T149" i="27"/>
  <c r="U149" i="27"/>
  <c r="Q149" i="27"/>
  <c r="U248" i="27"/>
  <c r="Q248" i="27"/>
  <c r="T248" i="27"/>
  <c r="T151" i="27"/>
  <c r="U151" i="27"/>
  <c r="Q151" i="27"/>
  <c r="T229" i="27"/>
  <c r="U229" i="27"/>
  <c r="Q229" i="27"/>
  <c r="T172" i="27"/>
  <c r="U172" i="27"/>
  <c r="Q172" i="27"/>
  <c r="U253" i="27"/>
  <c r="T253" i="27"/>
  <c r="Q253" i="27"/>
  <c r="Q267" i="27"/>
  <c r="T267" i="27"/>
  <c r="U267" i="27"/>
  <c r="Q185" i="27"/>
  <c r="U185" i="27"/>
  <c r="T185" i="27"/>
  <c r="Q255" i="27"/>
  <c r="U255" i="27"/>
  <c r="T255" i="27"/>
  <c r="Q231" i="27"/>
  <c r="U231" i="27"/>
  <c r="Q156" i="27"/>
  <c r="U156" i="27"/>
  <c r="T156" i="27"/>
  <c r="T226" i="27"/>
  <c r="Q226" i="27"/>
  <c r="U226" i="27"/>
  <c r="U176" i="27"/>
  <c r="Q176" i="27"/>
  <c r="T176" i="27"/>
  <c r="Q200" i="27"/>
  <c r="T200" i="27"/>
  <c r="U200" i="27"/>
  <c r="U192" i="27"/>
  <c r="Q192" i="27"/>
  <c r="T161" i="27"/>
  <c r="Q161" i="27"/>
  <c r="U161" i="27"/>
  <c r="U183" i="27"/>
  <c r="Q183" i="27"/>
  <c r="T183" i="27"/>
  <c r="U159" i="27"/>
  <c r="Q159" i="27"/>
  <c r="T159" i="27"/>
  <c r="Q252" i="27"/>
  <c r="T252" i="27"/>
  <c r="U252" i="27"/>
  <c r="Q173" i="27"/>
  <c r="U173" i="27"/>
  <c r="T209" i="27"/>
  <c r="Q209" i="27"/>
  <c r="U209" i="27"/>
  <c r="R262" i="27"/>
  <c r="V262" i="27"/>
  <c r="V147" i="27"/>
  <c r="R147" i="27"/>
  <c r="V195" i="27"/>
  <c r="R195" i="27"/>
  <c r="R196" i="27"/>
  <c r="V196" i="27"/>
  <c r="V179" i="27"/>
  <c r="R179" i="27"/>
  <c r="R164" i="27"/>
  <c r="V164" i="27"/>
  <c r="T173" i="27"/>
  <c r="R173" i="27"/>
  <c r="V173" i="27"/>
  <c r="V236" i="27"/>
  <c r="R236" i="27"/>
  <c r="R168" i="27"/>
  <c r="V168" i="27"/>
  <c r="R158" i="27"/>
  <c r="V158" i="27"/>
  <c r="R237" i="27"/>
  <c r="V237" i="27"/>
  <c r="R204" i="27"/>
  <c r="V204" i="27"/>
  <c r="V246" i="27"/>
  <c r="R246" i="27"/>
  <c r="V197" i="27"/>
  <c r="R197" i="27"/>
  <c r="V266" i="27"/>
  <c r="R266" i="27"/>
  <c r="V174" i="27"/>
  <c r="R174" i="27"/>
  <c r="R169" i="27"/>
  <c r="V169" i="27"/>
  <c r="R176" i="27"/>
  <c r="V176" i="27"/>
  <c r="V142" i="27"/>
  <c r="R142" i="27"/>
  <c r="V209" i="27"/>
  <c r="R209" i="27"/>
  <c r="V146" i="27"/>
  <c r="R146" i="27"/>
  <c r="R267" i="27"/>
  <c r="V267" i="27"/>
  <c r="R160" i="27"/>
  <c r="V160" i="27"/>
  <c r="V155" i="27"/>
  <c r="R155" i="27"/>
  <c r="R213" i="27"/>
  <c r="V213" i="27"/>
  <c r="V222" i="27"/>
  <c r="R222" i="27"/>
  <c r="V249" i="27"/>
  <c r="R249" i="27"/>
  <c r="V232" i="27"/>
  <c r="R232" i="27"/>
  <c r="V178" i="27"/>
  <c r="R178" i="27"/>
  <c r="R219" i="27"/>
  <c r="V219" i="27"/>
  <c r="R255" i="27"/>
  <c r="V255" i="27"/>
  <c r="V217" i="27"/>
  <c r="R217" i="27"/>
  <c r="R188" i="27"/>
  <c r="V188" i="27"/>
  <c r="R199" i="27"/>
  <c r="V199" i="27"/>
  <c r="U187" i="27"/>
  <c r="T187" i="27"/>
  <c r="Q187" i="27"/>
  <c r="U166" i="27"/>
  <c r="Q166" i="27"/>
  <c r="T166" i="27"/>
  <c r="T236" i="27"/>
  <c r="Q236" i="27"/>
  <c r="U236" i="27"/>
  <c r="T234" i="27"/>
  <c r="Q234" i="27"/>
  <c r="U234" i="27"/>
  <c r="T214" i="27"/>
  <c r="U214" i="27"/>
  <c r="Q214" i="27"/>
  <c r="U210" i="27"/>
  <c r="Q210" i="27"/>
  <c r="T210" i="27"/>
  <c r="U194" i="27"/>
  <c r="Q194" i="27"/>
  <c r="T194" i="27"/>
  <c r="U247" i="27"/>
  <c r="T247" i="27"/>
  <c r="Q247" i="27"/>
  <c r="Q145" i="27"/>
  <c r="U145" i="27"/>
  <c r="T145" i="27"/>
  <c r="Q211" i="27"/>
  <c r="U211" i="27"/>
  <c r="T211" i="27"/>
  <c r="U198" i="27"/>
  <c r="Q198" i="27"/>
  <c r="T198" i="27"/>
  <c r="T241" i="27"/>
  <c r="U241" i="27"/>
  <c r="Q241" i="27"/>
  <c r="T260" i="27"/>
  <c r="Q260" i="27"/>
  <c r="U260" i="27"/>
  <c r="T165" i="27"/>
  <c r="U165" i="27"/>
  <c r="Q165" i="27"/>
  <c r="T233" i="27"/>
  <c r="Q233" i="27"/>
  <c r="U233" i="27"/>
  <c r="Q238" i="27"/>
  <c r="T238" i="27"/>
  <c r="U238" i="27"/>
  <c r="Q223" i="27"/>
  <c r="T223" i="27"/>
  <c r="U223" i="27"/>
  <c r="Q266" i="27"/>
  <c r="T266" i="27"/>
  <c r="U266" i="27"/>
  <c r="Q139" i="27"/>
  <c r="U139" i="27"/>
  <c r="T139" i="27"/>
  <c r="T227" i="27"/>
  <c r="Q227" i="27"/>
  <c r="U227" i="27"/>
  <c r="U243" i="27"/>
  <c r="Q243" i="27"/>
  <c r="T243" i="27"/>
  <c r="U191" i="27"/>
  <c r="T191" i="27"/>
  <c r="Q191" i="27"/>
  <c r="Q148" i="27"/>
  <c r="T148" i="27"/>
  <c r="U148" i="27"/>
  <c r="U199" i="27"/>
  <c r="T199" i="27"/>
  <c r="Q199" i="27"/>
  <c r="U207" i="27"/>
  <c r="Q207" i="27"/>
  <c r="T207" i="27"/>
  <c r="U264" i="27"/>
  <c r="Q264" i="27"/>
  <c r="T264" i="27"/>
  <c r="U240" i="27"/>
  <c r="Q240" i="27"/>
  <c r="T240" i="27"/>
  <c r="Q203" i="27"/>
  <c r="U203" i="27"/>
  <c r="T203" i="27"/>
  <c r="Q146" i="27"/>
  <c r="T146" i="27"/>
  <c r="U146" i="27"/>
  <c r="U174" i="27"/>
  <c r="Q174" i="27"/>
  <c r="T174" i="27"/>
  <c r="U258" i="27"/>
  <c r="Q258" i="27"/>
  <c r="T258" i="27"/>
  <c r="T186" i="27"/>
  <c r="Q186" i="27"/>
  <c r="U186" i="27"/>
  <c r="T257" i="27"/>
  <c r="Q257" i="27"/>
  <c r="U257" i="27"/>
  <c r="Q195" i="27"/>
  <c r="U195" i="27"/>
  <c r="T195" i="27"/>
  <c r="Q193" i="27"/>
  <c r="U193" i="27"/>
  <c r="V242" i="27"/>
  <c r="R242" i="27"/>
  <c r="V143" i="27"/>
  <c r="R143" i="27"/>
  <c r="V211" i="27"/>
  <c r="R211" i="27"/>
  <c r="R165" i="27"/>
  <c r="V165" i="27"/>
  <c r="R159" i="27"/>
  <c r="V159" i="27"/>
  <c r="R223" i="27"/>
  <c r="V223" i="27"/>
  <c r="V138" i="27"/>
  <c r="R138" i="27"/>
  <c r="R239" i="27"/>
  <c r="V239" i="27"/>
  <c r="R205" i="27"/>
  <c r="V205" i="27"/>
  <c r="V247" i="27"/>
  <c r="R247" i="27"/>
  <c r="R253" i="27"/>
  <c r="V253" i="27"/>
  <c r="V233" i="27"/>
  <c r="R233" i="27"/>
  <c r="V183" i="27"/>
  <c r="R183" i="27"/>
  <c r="V263" i="27"/>
  <c r="R263" i="27"/>
  <c r="R240" i="27"/>
  <c r="V240" i="27"/>
  <c r="V220" i="27"/>
  <c r="R220" i="27"/>
  <c r="V181" i="27"/>
  <c r="R181" i="27"/>
  <c r="T193" i="27"/>
  <c r="R193" i="27"/>
  <c r="V193" i="27"/>
  <c r="V189" i="27"/>
  <c r="R189" i="27"/>
  <c r="R182" i="27"/>
  <c r="V182" i="27"/>
  <c r="R145" i="27"/>
  <c r="V145" i="27"/>
  <c r="R200" i="27"/>
  <c r="V200" i="27"/>
  <c r="V256" i="27"/>
  <c r="R256" i="27"/>
  <c r="V171" i="27"/>
  <c r="R171" i="27"/>
  <c r="R257" i="27"/>
  <c r="V257" i="27"/>
  <c r="R156" i="27"/>
  <c r="V156" i="27"/>
  <c r="R224" i="27"/>
  <c r="V224" i="27"/>
  <c r="V230" i="27"/>
  <c r="R230" i="27"/>
  <c r="T192" i="27"/>
  <c r="R192" i="27"/>
  <c r="V192" i="27"/>
  <c r="V261" i="27"/>
  <c r="R261" i="27"/>
  <c r="R140" i="27"/>
  <c r="V140" i="27"/>
  <c r="V153" i="27"/>
  <c r="R153" i="27"/>
  <c r="V194" i="27"/>
  <c r="R194" i="27"/>
  <c r="R229" i="27"/>
  <c r="V229" i="27"/>
  <c r="T180" i="27"/>
  <c r="Q180" i="27"/>
  <c r="U180" i="27"/>
  <c r="U136" i="27"/>
  <c r="Q136" i="27"/>
  <c r="T136" i="27"/>
  <c r="T168" i="27"/>
  <c r="U168" i="27"/>
  <c r="Q168" i="27"/>
  <c r="U237" i="27"/>
  <c r="T237" i="27"/>
  <c r="Q237" i="27"/>
  <c r="T249" i="27"/>
  <c r="Q249" i="27"/>
  <c r="U249" i="27"/>
  <c r="Q219" i="27"/>
  <c r="U219" i="27"/>
  <c r="T219" i="27"/>
  <c r="U170" i="27"/>
  <c r="Q170" i="27"/>
  <c r="T170" i="27"/>
  <c r="U212" i="27"/>
  <c r="T212" i="27"/>
  <c r="Q212" i="27"/>
  <c r="Q196" i="27"/>
  <c r="T196" i="27"/>
  <c r="U196" i="27"/>
  <c r="U150" i="27"/>
  <c r="Q150" i="27"/>
  <c r="T150" i="27"/>
  <c r="T235" i="27"/>
  <c r="Q235" i="27"/>
  <c r="U235" i="27"/>
  <c r="Q135" i="27"/>
  <c r="U135" i="27"/>
  <c r="T135" i="27"/>
  <c r="U140" i="27"/>
  <c r="Q140" i="27"/>
  <c r="T140" i="27"/>
  <c r="Q182" i="27"/>
  <c r="U182" i="27"/>
  <c r="T182" i="27"/>
  <c r="T259" i="27"/>
  <c r="U259" i="27"/>
  <c r="Q259" i="27"/>
  <c r="T157" i="27"/>
  <c r="U157" i="27"/>
  <c r="Q157" i="27"/>
  <c r="U188" i="27"/>
  <c r="T188" i="27"/>
  <c r="Q188" i="27"/>
  <c r="T164" i="27"/>
  <c r="U164" i="27"/>
  <c r="Q164" i="27"/>
  <c r="U153" i="27"/>
  <c r="T153" i="27"/>
  <c r="Q153" i="27"/>
  <c r="Q239" i="27"/>
  <c r="T239" i="27"/>
  <c r="U239" i="27"/>
  <c r="T204" i="27"/>
  <c r="Q204" i="27"/>
  <c r="U204" i="27"/>
  <c r="U213" i="27"/>
  <c r="T213" i="27"/>
  <c r="Q213" i="27"/>
  <c r="Q190" i="27"/>
  <c r="U190" i="27"/>
  <c r="Q158" i="27"/>
  <c r="U158" i="27"/>
  <c r="T158" i="27"/>
  <c r="U184" i="27"/>
  <c r="T184" i="27"/>
  <c r="Q184" i="27"/>
  <c r="Q144" i="27"/>
  <c r="T144" i="27"/>
  <c r="U144" i="27"/>
  <c r="Q246" i="27"/>
  <c r="U246" i="27"/>
  <c r="T246" i="27"/>
  <c r="T245" i="27"/>
  <c r="U245" i="27"/>
  <c r="Q245" i="27"/>
  <c r="Q220" i="27"/>
  <c r="T220" i="27"/>
  <c r="U220" i="27"/>
  <c r="U178" i="27"/>
  <c r="Q178" i="27"/>
  <c r="T178" i="27"/>
  <c r="Q221" i="27"/>
  <c r="U221" i="27"/>
  <c r="T221" i="27"/>
  <c r="U155" i="27"/>
  <c r="Q155" i="27"/>
  <c r="T155" i="27"/>
  <c r="U244" i="27"/>
  <c r="Q244" i="27"/>
  <c r="T244" i="27"/>
  <c r="T134" i="27"/>
  <c r="Q134" i="27"/>
  <c r="U134" i="27"/>
  <c r="R137" i="27"/>
  <c r="V137" i="27"/>
  <c r="V148" i="27"/>
  <c r="R148" i="27"/>
  <c r="V203" i="27"/>
  <c r="R203" i="27"/>
  <c r="R208" i="27"/>
  <c r="V208" i="27"/>
  <c r="V198" i="27"/>
  <c r="R198" i="27"/>
  <c r="V163" i="27"/>
  <c r="R163" i="27"/>
  <c r="V166" i="27"/>
  <c r="R166" i="27"/>
  <c r="R152" i="27"/>
  <c r="V152" i="27"/>
  <c r="R251" i="27"/>
  <c r="V251" i="27"/>
  <c r="V254" i="27"/>
  <c r="R254" i="27"/>
  <c r="T202" i="27"/>
  <c r="V202" i="27"/>
  <c r="R202" i="27"/>
  <c r="R157" i="27"/>
  <c r="V157" i="27"/>
  <c r="R259" i="27"/>
  <c r="V259" i="27"/>
  <c r="V238" i="27"/>
  <c r="R238" i="27"/>
  <c r="V207" i="27"/>
  <c r="R207" i="27"/>
  <c r="V252" i="27"/>
  <c r="R252" i="27"/>
  <c r="V227" i="27"/>
  <c r="R227" i="27"/>
  <c r="V180" i="27"/>
  <c r="R180" i="27"/>
  <c r="V215" i="27"/>
  <c r="R215" i="27"/>
  <c r="R151" i="27"/>
  <c r="V151" i="27"/>
  <c r="R226" i="27"/>
  <c r="V226" i="27"/>
  <c r="R221" i="27"/>
  <c r="V221" i="27"/>
  <c r="V206" i="27"/>
  <c r="R206" i="27"/>
  <c r="V162" i="27"/>
  <c r="R162" i="27"/>
  <c r="R186" i="27"/>
  <c r="V186" i="27"/>
  <c r="V150" i="27"/>
  <c r="R150" i="27"/>
  <c r="R218" i="27"/>
  <c r="V218" i="27"/>
  <c r="R177" i="27"/>
  <c r="V177" i="27"/>
  <c r="R243" i="27"/>
  <c r="V243" i="27"/>
  <c r="T190" i="27"/>
  <c r="R190" i="27"/>
  <c r="V190" i="27"/>
  <c r="T231" i="27"/>
  <c r="V231" i="27"/>
  <c r="R231" i="27"/>
  <c r="V175" i="27"/>
  <c r="R175" i="27"/>
  <c r="V185" i="27"/>
  <c r="R185" i="27"/>
  <c r="R225" i="27"/>
  <c r="V225" i="27"/>
  <c r="R134" i="27"/>
  <c r="V134" i="27"/>
  <c r="R155" i="21"/>
  <c r="V155" i="21"/>
  <c r="R166" i="21"/>
  <c r="V166" i="21"/>
  <c r="R224" i="21"/>
  <c r="V224" i="21"/>
  <c r="R137" i="21"/>
  <c r="V137" i="21"/>
  <c r="V209" i="21"/>
  <c r="R209" i="21"/>
  <c r="R186" i="21"/>
  <c r="V186" i="21"/>
  <c r="R171" i="21"/>
  <c r="V171" i="21"/>
  <c r="V156" i="21"/>
  <c r="R156" i="21"/>
  <c r="R234" i="21"/>
  <c r="V234" i="21"/>
  <c r="R144" i="21"/>
  <c r="V144" i="21"/>
  <c r="V248" i="21"/>
  <c r="R248" i="21"/>
  <c r="R189" i="21"/>
  <c r="V189" i="21"/>
  <c r="R195" i="21"/>
  <c r="V195" i="21"/>
  <c r="V185" i="21"/>
  <c r="R185" i="21"/>
  <c r="R251" i="21"/>
  <c r="V251" i="21"/>
  <c r="U192" i="21"/>
  <c r="T192" i="21"/>
  <c r="Q192" i="21"/>
  <c r="T245" i="21"/>
  <c r="U245" i="21"/>
  <c r="Q245" i="21"/>
  <c r="T136" i="21"/>
  <c r="Q136" i="21"/>
  <c r="U136" i="21"/>
  <c r="T269" i="21"/>
  <c r="Q269" i="21"/>
  <c r="U269" i="21"/>
  <c r="Q146" i="21"/>
  <c r="U146" i="21"/>
  <c r="T146" i="21"/>
  <c r="T217" i="21"/>
  <c r="U217" i="21"/>
  <c r="Q217" i="21"/>
  <c r="U266" i="21"/>
  <c r="T266" i="21"/>
  <c r="Q266" i="21"/>
  <c r="U268" i="21"/>
  <c r="T268" i="21"/>
  <c r="Q268" i="21"/>
  <c r="U244" i="21"/>
  <c r="Q244" i="21"/>
  <c r="T244" i="21"/>
  <c r="Q229" i="21"/>
  <c r="U229" i="21"/>
  <c r="T229" i="21"/>
  <c r="Q195" i="21"/>
  <c r="T195" i="21"/>
  <c r="U195" i="21"/>
  <c r="U172" i="21"/>
  <c r="T172" i="21"/>
  <c r="Q172" i="21"/>
  <c r="Q259" i="21"/>
  <c r="T259" i="21"/>
  <c r="U259" i="21"/>
  <c r="V140" i="21"/>
  <c r="R140" i="21"/>
  <c r="V142" i="21"/>
  <c r="R142" i="21"/>
  <c r="V205" i="21"/>
  <c r="R205" i="21"/>
  <c r="V139" i="21"/>
  <c r="R139" i="21"/>
  <c r="V213" i="21"/>
  <c r="R213" i="21"/>
  <c r="R241" i="21"/>
  <c r="V241" i="21"/>
  <c r="V164" i="21"/>
  <c r="R164" i="21"/>
  <c r="R167" i="21"/>
  <c r="V167" i="21"/>
  <c r="R170" i="21"/>
  <c r="V170" i="21"/>
  <c r="R215" i="21"/>
  <c r="V215" i="21"/>
  <c r="V152" i="21"/>
  <c r="R152" i="21"/>
  <c r="R151" i="21"/>
  <c r="V151" i="21"/>
  <c r="R148" i="21"/>
  <c r="V148" i="21"/>
  <c r="V252" i="21"/>
  <c r="R252" i="21"/>
  <c r="V197" i="21"/>
  <c r="R197" i="21"/>
  <c r="R143" i="21"/>
  <c r="V143" i="21"/>
  <c r="R162" i="21"/>
  <c r="V162" i="21"/>
  <c r="R145" i="21"/>
  <c r="V145" i="21"/>
  <c r="V225" i="21"/>
  <c r="R225" i="21"/>
  <c r="V150" i="21"/>
  <c r="R150" i="21"/>
  <c r="V157" i="21"/>
  <c r="R157" i="21"/>
  <c r="T216" i="21"/>
  <c r="V216" i="21"/>
  <c r="R216" i="21"/>
  <c r="V218" i="21"/>
  <c r="R218" i="21"/>
  <c r="V265" i="21"/>
  <c r="R265" i="21"/>
  <c r="R223" i="21"/>
  <c r="V223" i="21"/>
  <c r="V198" i="21"/>
  <c r="R198" i="21"/>
  <c r="V180" i="21"/>
  <c r="R180" i="21"/>
  <c r="R230" i="21"/>
  <c r="V230" i="21"/>
  <c r="V153" i="21"/>
  <c r="R153" i="21"/>
  <c r="R175" i="21"/>
  <c r="V175" i="21"/>
  <c r="R200" i="21"/>
  <c r="V200" i="21"/>
  <c r="V269" i="21"/>
  <c r="R269" i="21"/>
  <c r="R206" i="21"/>
  <c r="V206" i="21"/>
  <c r="R219" i="21"/>
  <c r="V219" i="21"/>
  <c r="R270" i="21"/>
  <c r="V270" i="21"/>
  <c r="T205" i="21"/>
  <c r="U205" i="21"/>
  <c r="Q205" i="21"/>
  <c r="U189" i="21"/>
  <c r="Q189" i="21"/>
  <c r="T189" i="21"/>
  <c r="Q235" i="21"/>
  <c r="T235" i="21"/>
  <c r="U235" i="21"/>
  <c r="U182" i="21"/>
  <c r="Q182" i="21"/>
  <c r="T182" i="21"/>
  <c r="Q187" i="21"/>
  <c r="T187" i="21"/>
  <c r="U187" i="21"/>
  <c r="U238" i="21"/>
  <c r="Q238" i="21"/>
  <c r="T238" i="21"/>
  <c r="Q154" i="21"/>
  <c r="U154" i="21"/>
  <c r="T154" i="21"/>
  <c r="T241" i="21"/>
  <c r="Q241" i="21"/>
  <c r="U241" i="21"/>
  <c r="U167" i="21"/>
  <c r="Q167" i="21"/>
  <c r="T167" i="21"/>
  <c r="U163" i="21"/>
  <c r="Q163" i="21"/>
  <c r="T163" i="21"/>
  <c r="U199" i="21"/>
  <c r="Q199" i="21"/>
  <c r="T199" i="21"/>
  <c r="T139" i="21"/>
  <c r="U139" i="21"/>
  <c r="Q139" i="21"/>
  <c r="Q157" i="21"/>
  <c r="T157" i="21"/>
  <c r="U157" i="21"/>
  <c r="U221" i="21"/>
  <c r="Q221" i="21"/>
  <c r="T221" i="21"/>
  <c r="Q148" i="21"/>
  <c r="T148" i="21"/>
  <c r="U148" i="21"/>
  <c r="T232" i="21"/>
  <c r="U232" i="21"/>
  <c r="Q232" i="21"/>
  <c r="T243" i="21"/>
  <c r="U243" i="21"/>
  <c r="Q243" i="21"/>
  <c r="Q206" i="21"/>
  <c r="T206" i="21"/>
  <c r="U206" i="21"/>
  <c r="U177" i="21"/>
  <c r="Q177" i="21"/>
  <c r="T177" i="21"/>
  <c r="U140" i="21"/>
  <c r="T140" i="21"/>
  <c r="Q140" i="21"/>
  <c r="U200" i="21"/>
  <c r="T200" i="21"/>
  <c r="Q200" i="21"/>
  <c r="U203" i="21"/>
  <c r="Q203" i="21"/>
  <c r="T203" i="21"/>
  <c r="U223" i="21"/>
  <c r="T223" i="21"/>
  <c r="Q223" i="21"/>
  <c r="U153" i="21"/>
  <c r="Q153" i="21"/>
  <c r="T153" i="21"/>
  <c r="U237" i="21"/>
  <c r="Q237" i="21"/>
  <c r="T237" i="21"/>
  <c r="Q196" i="21"/>
  <c r="U196" i="21"/>
  <c r="T196" i="21"/>
  <c r="T135" i="21"/>
  <c r="U135" i="21"/>
  <c r="Q135" i="21"/>
  <c r="U142" i="21"/>
  <c r="Q142" i="21"/>
  <c r="T142" i="21"/>
  <c r="U220" i="21"/>
  <c r="T220" i="21"/>
  <c r="Q220" i="21"/>
  <c r="T165" i="21"/>
  <c r="U165" i="21"/>
  <c r="Q165" i="21"/>
  <c r="Q138" i="21"/>
  <c r="U138" i="21"/>
  <c r="T138" i="21"/>
  <c r="Q239" i="21"/>
  <c r="U239" i="21"/>
  <c r="T239" i="21"/>
  <c r="T251" i="21"/>
  <c r="Q251" i="21"/>
  <c r="U251" i="21"/>
  <c r="Q208" i="21"/>
  <c r="U208" i="21"/>
  <c r="T208" i="21"/>
  <c r="V161" i="21"/>
  <c r="R161" i="21"/>
  <c r="R229" i="21"/>
  <c r="V229" i="21"/>
  <c r="V176" i="21"/>
  <c r="R176" i="21"/>
  <c r="V233" i="21"/>
  <c r="R233" i="21"/>
  <c r="V257" i="21"/>
  <c r="R257" i="21"/>
  <c r="R247" i="21"/>
  <c r="V247" i="21"/>
  <c r="R136" i="21"/>
  <c r="V136" i="21"/>
  <c r="R236" i="21"/>
  <c r="V236" i="21"/>
  <c r="T179" i="21"/>
  <c r="R179" i="21"/>
  <c r="V179" i="21"/>
  <c r="U156" i="21"/>
  <c r="T156" i="21"/>
  <c r="Q156" i="21"/>
  <c r="U159" i="21"/>
  <c r="Q159" i="21"/>
  <c r="T159" i="21"/>
  <c r="Q151" i="21"/>
  <c r="T151" i="21"/>
  <c r="U151" i="21"/>
  <c r="U176" i="21"/>
  <c r="T176" i="21"/>
  <c r="Q176" i="21"/>
  <c r="T247" i="21"/>
  <c r="Q247" i="21"/>
  <c r="U247" i="21"/>
  <c r="Q240" i="21"/>
  <c r="T240" i="21"/>
  <c r="U240" i="21"/>
  <c r="U145" i="21"/>
  <c r="Q145" i="21"/>
  <c r="T145" i="21"/>
  <c r="U180" i="21"/>
  <c r="Q180" i="21"/>
  <c r="T180" i="21"/>
  <c r="U224" i="21"/>
  <c r="Q224" i="21"/>
  <c r="T224" i="21"/>
  <c r="U161" i="21"/>
  <c r="Q161" i="21"/>
  <c r="T161" i="21"/>
  <c r="Q252" i="21"/>
  <c r="U252" i="21"/>
  <c r="T252" i="21"/>
  <c r="V158" i="21"/>
  <c r="R158" i="21"/>
  <c r="R163" i="21"/>
  <c r="V163" i="21"/>
  <c r="V174" i="21"/>
  <c r="R174" i="21"/>
  <c r="V190" i="21"/>
  <c r="R190" i="21"/>
  <c r="V204" i="21"/>
  <c r="R204" i="21"/>
  <c r="V249" i="21"/>
  <c r="R249" i="21"/>
  <c r="V258" i="21"/>
  <c r="R258" i="21"/>
  <c r="R207" i="21"/>
  <c r="V207" i="21"/>
  <c r="V184" i="21"/>
  <c r="R184" i="21"/>
  <c r="V208" i="21"/>
  <c r="R208" i="21"/>
  <c r="R183" i="21"/>
  <c r="V183" i="21"/>
  <c r="V199" i="21"/>
  <c r="R199" i="21"/>
  <c r="V177" i="21"/>
  <c r="R177" i="21"/>
  <c r="R138" i="21"/>
  <c r="V138" i="21"/>
  <c r="V220" i="21"/>
  <c r="R220" i="21"/>
  <c r="V202" i="21"/>
  <c r="R202" i="21"/>
  <c r="V187" i="21"/>
  <c r="R187" i="21"/>
  <c r="V147" i="21"/>
  <c r="R147" i="21"/>
  <c r="V210" i="21"/>
  <c r="R210" i="21"/>
  <c r="V182" i="21"/>
  <c r="R182" i="21"/>
  <c r="R194" i="21"/>
  <c r="V194" i="21"/>
  <c r="R160" i="21"/>
  <c r="V160" i="21"/>
  <c r="V253" i="21"/>
  <c r="R253" i="21"/>
  <c r="V188" i="21"/>
  <c r="R188" i="21"/>
  <c r="V211" i="21"/>
  <c r="R211" i="21"/>
  <c r="V262" i="21"/>
  <c r="R262" i="21"/>
  <c r="R154" i="21"/>
  <c r="V154" i="21"/>
  <c r="R263" i="21"/>
  <c r="V263" i="21"/>
  <c r="R231" i="21"/>
  <c r="V231" i="21"/>
  <c r="V193" i="21"/>
  <c r="R193" i="21"/>
  <c r="V196" i="21"/>
  <c r="R196" i="21"/>
  <c r="V169" i="21"/>
  <c r="R169" i="21"/>
  <c r="R217" i="21"/>
  <c r="V217" i="21"/>
  <c r="R240" i="21"/>
  <c r="V240" i="21"/>
  <c r="Q263" i="21"/>
  <c r="T263" i="21"/>
  <c r="U263" i="21"/>
  <c r="Q191" i="21"/>
  <c r="T191" i="21"/>
  <c r="U191" i="21"/>
  <c r="Q236" i="21"/>
  <c r="T236" i="21"/>
  <c r="U236" i="21"/>
  <c r="U231" i="21"/>
  <c r="Q231" i="21"/>
  <c r="T231" i="21"/>
  <c r="T219" i="21"/>
  <c r="U219" i="21"/>
  <c r="Q219" i="21"/>
  <c r="U233" i="21"/>
  <c r="T233" i="21"/>
  <c r="Q233" i="21"/>
  <c r="Q210" i="21"/>
  <c r="U210" i="21"/>
  <c r="T210" i="21"/>
  <c r="T207" i="21"/>
  <c r="Q207" i="21"/>
  <c r="U207" i="21"/>
  <c r="Q253" i="21"/>
  <c r="U253" i="21"/>
  <c r="T253" i="21"/>
  <c r="T160" i="21"/>
  <c r="U160" i="21"/>
  <c r="Q160" i="21"/>
  <c r="U183" i="21"/>
  <c r="Q183" i="21"/>
  <c r="T183" i="21"/>
  <c r="T198" i="21"/>
  <c r="U198" i="21"/>
  <c r="Q198" i="21"/>
  <c r="U225" i="21"/>
  <c r="T225" i="21"/>
  <c r="Q225" i="21"/>
  <c r="U147" i="21"/>
  <c r="Q147" i="21"/>
  <c r="T147" i="21"/>
  <c r="U170" i="21"/>
  <c r="T170" i="21"/>
  <c r="Q170" i="21"/>
  <c r="Q226" i="21"/>
  <c r="T226" i="21"/>
  <c r="U226" i="21"/>
  <c r="U144" i="21"/>
  <c r="T144" i="21"/>
  <c r="Q144" i="21"/>
  <c r="T213" i="21"/>
  <c r="U213" i="21"/>
  <c r="Q213" i="21"/>
  <c r="T254" i="21"/>
  <c r="U254" i="21"/>
  <c r="Q254" i="21"/>
  <c r="T202" i="21"/>
  <c r="U202" i="21"/>
  <c r="Q202" i="21"/>
  <c r="T230" i="21"/>
  <c r="Q230" i="21"/>
  <c r="U230" i="21"/>
  <c r="U158" i="21"/>
  <c r="T158" i="21"/>
  <c r="Q158" i="21"/>
  <c r="T181" i="21"/>
  <c r="U181" i="21"/>
  <c r="Q181" i="21"/>
  <c r="Q185" i="21"/>
  <c r="T185" i="21"/>
  <c r="U185" i="21"/>
  <c r="U228" i="21"/>
  <c r="Q228" i="21"/>
  <c r="T228" i="21"/>
  <c r="U214" i="21"/>
  <c r="T214" i="21"/>
  <c r="Q214" i="21"/>
  <c r="Q193" i="21"/>
  <c r="U193" i="21"/>
  <c r="T193" i="21"/>
  <c r="T149" i="21"/>
  <c r="U149" i="21"/>
  <c r="Q149" i="21"/>
  <c r="U188" i="21"/>
  <c r="Q188" i="21"/>
  <c r="T188" i="21"/>
  <c r="T204" i="21"/>
  <c r="Q204" i="21"/>
  <c r="U204" i="21"/>
  <c r="T137" i="21"/>
  <c r="Q137" i="21"/>
  <c r="U137" i="21"/>
  <c r="Q264" i="21"/>
  <c r="U264" i="21"/>
  <c r="U216" i="21"/>
  <c r="Q216" i="21"/>
  <c r="Q222" i="21"/>
  <c r="T222" i="21"/>
  <c r="U222" i="21"/>
  <c r="R245" i="21"/>
  <c r="V245" i="21"/>
  <c r="R246" i="21"/>
  <c r="V246" i="21"/>
  <c r="R191" i="21"/>
  <c r="V191" i="21"/>
  <c r="R238" i="21"/>
  <c r="V238" i="21"/>
  <c r="V222" i="21"/>
  <c r="R222" i="21"/>
  <c r="R268" i="21"/>
  <c r="V268" i="21"/>
  <c r="R226" i="21"/>
  <c r="V226" i="21"/>
  <c r="V242" i="21"/>
  <c r="R242" i="21"/>
  <c r="V239" i="21"/>
  <c r="R239" i="21"/>
  <c r="R134" i="21"/>
  <c r="V134" i="21"/>
  <c r="Q155" i="21"/>
  <c r="T155" i="21"/>
  <c r="U155" i="21"/>
  <c r="Q169" i="21"/>
  <c r="T169" i="21"/>
  <c r="U169" i="21"/>
  <c r="U262" i="21"/>
  <c r="Q262" i="21"/>
  <c r="T262" i="21"/>
  <c r="Q215" i="21"/>
  <c r="U215" i="21"/>
  <c r="T215" i="21"/>
  <c r="T249" i="21"/>
  <c r="Q249" i="21"/>
  <c r="U249" i="21"/>
  <c r="T190" i="21"/>
  <c r="Q190" i="21"/>
  <c r="U190" i="21"/>
  <c r="Q197" i="21"/>
  <c r="T197" i="21"/>
  <c r="U197" i="21"/>
  <c r="U168" i="21"/>
  <c r="Q168" i="21"/>
  <c r="T168" i="21"/>
  <c r="T150" i="21"/>
  <c r="Q150" i="21"/>
  <c r="U150" i="21"/>
  <c r="Q201" i="21"/>
  <c r="T201" i="21"/>
  <c r="U201" i="21"/>
  <c r="R201" i="21"/>
  <c r="V201" i="21"/>
  <c r="V266" i="21"/>
  <c r="R266" i="21"/>
  <c r="R259" i="21"/>
  <c r="V259" i="21"/>
  <c r="V172" i="21"/>
  <c r="R172" i="21"/>
  <c r="R212" i="21"/>
  <c r="V212" i="21"/>
  <c r="R141" i="21"/>
  <c r="V141" i="21"/>
  <c r="R232" i="21"/>
  <c r="V232" i="21"/>
  <c r="V181" i="21"/>
  <c r="R181" i="21"/>
  <c r="V214" i="21"/>
  <c r="R214" i="21"/>
  <c r="V254" i="21"/>
  <c r="R254" i="21"/>
  <c r="T264" i="21"/>
  <c r="V264" i="21"/>
  <c r="R264" i="21"/>
  <c r="V235" i="21"/>
  <c r="R235" i="21"/>
  <c r="V159" i="21"/>
  <c r="R159" i="21"/>
  <c r="V256" i="21"/>
  <c r="R256" i="21"/>
  <c r="R227" i="21"/>
  <c r="V227" i="21"/>
  <c r="V228" i="21"/>
  <c r="R228" i="21"/>
  <c r="V173" i="21"/>
  <c r="R173" i="21"/>
  <c r="V221" i="21"/>
  <c r="R221" i="21"/>
  <c r="R192" i="21"/>
  <c r="V192" i="21"/>
  <c r="V244" i="21"/>
  <c r="R244" i="21"/>
  <c r="R237" i="21"/>
  <c r="V237" i="21"/>
  <c r="V168" i="21"/>
  <c r="R168" i="21"/>
  <c r="R267" i="21"/>
  <c r="V267" i="21"/>
  <c r="R135" i="21"/>
  <c r="V135" i="21"/>
  <c r="R165" i="21"/>
  <c r="V165" i="21"/>
  <c r="V261" i="21"/>
  <c r="R261" i="21"/>
  <c r="R178" i="21"/>
  <c r="V178" i="21"/>
  <c r="V243" i="21"/>
  <c r="R243" i="21"/>
  <c r="R260" i="21"/>
  <c r="V260" i="21"/>
  <c r="V146" i="21"/>
  <c r="R146" i="21"/>
  <c r="V250" i="21"/>
  <c r="R250" i="21"/>
  <c r="R149" i="21"/>
  <c r="V149" i="21"/>
  <c r="V255" i="21"/>
  <c r="R255" i="21"/>
  <c r="V203" i="21"/>
  <c r="R203" i="21"/>
  <c r="Q164" i="21"/>
  <c r="U164" i="21"/>
  <c r="T164" i="21"/>
  <c r="U143" i="21"/>
  <c r="Q143" i="21"/>
  <c r="T143" i="21"/>
  <c r="U248" i="21"/>
  <c r="Q248" i="21"/>
  <c r="T248" i="21"/>
  <c r="Q173" i="21"/>
  <c r="T173" i="21"/>
  <c r="U173" i="21"/>
  <c r="T246" i="21"/>
  <c r="U246" i="21"/>
  <c r="Q246" i="21"/>
  <c r="U166" i="21"/>
  <c r="Q166" i="21"/>
  <c r="T166" i="21"/>
  <c r="Q258" i="21"/>
  <c r="T258" i="21"/>
  <c r="U258" i="21"/>
  <c r="U234" i="21"/>
  <c r="Q234" i="21"/>
  <c r="T234" i="21"/>
  <c r="Q257" i="21"/>
  <c r="U257" i="21"/>
  <c r="T257" i="21"/>
  <c r="T242" i="21"/>
  <c r="U242" i="21"/>
  <c r="Q242" i="21"/>
  <c r="U211" i="21"/>
  <c r="Q211" i="21"/>
  <c r="T211" i="21"/>
  <c r="U179" i="21"/>
  <c r="Q179" i="21"/>
  <c r="Q212" i="21"/>
  <c r="T212" i="21"/>
  <c r="U212" i="21"/>
  <c r="U178" i="21"/>
  <c r="Q178" i="21"/>
  <c r="T178" i="21"/>
  <c r="Q174" i="21"/>
  <c r="T174" i="21"/>
  <c r="U174" i="21"/>
  <c r="Q141" i="21"/>
  <c r="T141" i="21"/>
  <c r="U141" i="21"/>
  <c r="U171" i="21"/>
  <c r="Q171" i="21"/>
  <c r="T171" i="21"/>
  <c r="Q194" i="21"/>
  <c r="U194" i="21"/>
  <c r="T194" i="21"/>
  <c r="U227" i="21"/>
  <c r="Q227" i="21"/>
  <c r="T227" i="21"/>
  <c r="T255" i="21"/>
  <c r="U255" i="21"/>
  <c r="Q255" i="21"/>
  <c r="U175" i="21"/>
  <c r="Q175" i="21"/>
  <c r="T175" i="21"/>
  <c r="T265" i="21"/>
  <c r="Q265" i="21"/>
  <c r="U265" i="21"/>
  <c r="U162" i="21"/>
  <c r="T162" i="21"/>
  <c r="Q162" i="21"/>
  <c r="T184" i="21"/>
  <c r="Q184" i="21"/>
  <c r="U184" i="21"/>
  <c r="T250" i="21"/>
  <c r="U250" i="21"/>
  <c r="Q250" i="21"/>
  <c r="Q152" i="21"/>
  <c r="T152" i="21"/>
  <c r="U152" i="21"/>
  <c r="Q267" i="21"/>
  <c r="U267" i="21"/>
  <c r="T267" i="21"/>
  <c r="U186" i="21"/>
  <c r="T186" i="21"/>
  <c r="Q186" i="21"/>
  <c r="Q218" i="21"/>
  <c r="U218" i="21"/>
  <c r="T218" i="21"/>
  <c r="T209" i="21"/>
  <c r="U209" i="21"/>
  <c r="Q209" i="21"/>
  <c r="T261" i="21"/>
  <c r="Q261" i="21"/>
  <c r="U261" i="21"/>
  <c r="Q270" i="21"/>
  <c r="U270" i="21"/>
  <c r="T270" i="21"/>
  <c r="T256" i="21"/>
  <c r="Q256" i="21"/>
  <c r="U256" i="21"/>
  <c r="T260" i="21"/>
  <c r="Q260" i="21"/>
  <c r="U260" i="21"/>
  <c r="T134" i="21"/>
  <c r="U134" i="21"/>
  <c r="Q134" i="21"/>
  <c r="U182" i="35"/>
  <c r="Q196" i="35"/>
  <c r="Q143" i="35"/>
  <c r="Q258" i="35"/>
  <c r="T229" i="35"/>
  <c r="Q180" i="35"/>
  <c r="T213" i="35"/>
  <c r="U263" i="35"/>
  <c r="Q157" i="35"/>
  <c r="U206" i="35"/>
  <c r="U139" i="35"/>
  <c r="U183" i="35"/>
  <c r="T142" i="35"/>
  <c r="Q175" i="35"/>
  <c r="U218" i="35"/>
  <c r="U225" i="35"/>
  <c r="U163" i="35"/>
  <c r="U236" i="35"/>
  <c r="T161" i="35"/>
  <c r="Q147" i="35"/>
  <c r="T174" i="35"/>
  <c r="U262" i="35"/>
  <c r="T260" i="35"/>
  <c r="U197" i="35"/>
  <c r="U151" i="35"/>
  <c r="T196" i="35"/>
  <c r="U213" i="35"/>
  <c r="U140" i="35"/>
  <c r="Q263" i="35"/>
  <c r="U220" i="35"/>
  <c r="U172" i="35"/>
  <c r="Q201" i="35"/>
  <c r="Q142" i="35"/>
  <c r="U170" i="35"/>
  <c r="U198" i="35"/>
  <c r="T189" i="35"/>
  <c r="T242" i="35"/>
  <c r="U248" i="35"/>
  <c r="T155" i="35"/>
  <c r="Q161" i="35"/>
  <c r="U264" i="35"/>
  <c r="U144" i="35"/>
  <c r="U233" i="35"/>
  <c r="T250" i="35"/>
  <c r="U178" i="35"/>
  <c r="U211" i="35"/>
  <c r="Q222" i="35"/>
  <c r="U255" i="35"/>
  <c r="U152" i="35"/>
  <c r="U209" i="35"/>
  <c r="U186" i="35"/>
  <c r="U221" i="35"/>
  <c r="U230" i="35"/>
  <c r="T165" i="35"/>
  <c r="U156" i="35"/>
  <c r="V205" i="36"/>
  <c r="R205" i="36"/>
  <c r="V215" i="36"/>
  <c r="R215" i="36"/>
  <c r="T249" i="36"/>
  <c r="Q249" i="36"/>
  <c r="U249" i="36"/>
  <c r="T255" i="36"/>
  <c r="U255" i="36"/>
  <c r="Q255" i="36"/>
  <c r="U195" i="36"/>
  <c r="T195" i="36"/>
  <c r="Q195" i="36"/>
  <c r="U164" i="36"/>
  <c r="Q164" i="36"/>
  <c r="T164" i="36"/>
  <c r="R186" i="36"/>
  <c r="V186" i="36"/>
  <c r="V183" i="36"/>
  <c r="R183" i="36"/>
  <c r="V233" i="36"/>
  <c r="R233" i="36"/>
  <c r="V191" i="36"/>
  <c r="R191" i="36"/>
  <c r="V151" i="36"/>
  <c r="R151" i="36"/>
  <c r="T216" i="36"/>
  <c r="R216" i="36"/>
  <c r="V216" i="36"/>
  <c r="U144" i="36"/>
  <c r="Q144" i="36"/>
  <c r="T144" i="36"/>
  <c r="V230" i="36"/>
  <c r="R230" i="36"/>
  <c r="R185" i="36"/>
  <c r="V185" i="36"/>
  <c r="T235" i="36"/>
  <c r="V235" i="36"/>
  <c r="R235" i="36"/>
  <c r="T163" i="36"/>
  <c r="Q163" i="36"/>
  <c r="U163" i="36"/>
  <c r="U180" i="36"/>
  <c r="Q180" i="36"/>
  <c r="T180" i="36"/>
  <c r="Q211" i="36"/>
  <c r="T211" i="36"/>
  <c r="U211" i="36"/>
  <c r="Q177" i="36"/>
  <c r="U177" i="36"/>
  <c r="T177" i="36"/>
  <c r="R232" i="36"/>
  <c r="V232" i="36"/>
  <c r="V145" i="36"/>
  <c r="R145" i="36"/>
  <c r="V231" i="36"/>
  <c r="R231" i="36"/>
  <c r="T199" i="36"/>
  <c r="V199" i="36"/>
  <c r="R199" i="36"/>
  <c r="Q174" i="36"/>
  <c r="U174" i="36"/>
  <c r="T174" i="36"/>
  <c r="U243" i="36"/>
  <c r="T243" i="36"/>
  <c r="Q243" i="36"/>
  <c r="T209" i="36"/>
  <c r="U209" i="36"/>
  <c r="Q209" i="36"/>
  <c r="U219" i="36"/>
  <c r="Q219" i="36"/>
  <c r="T219" i="36"/>
  <c r="V174" i="36"/>
  <c r="R174" i="36"/>
  <c r="V265" i="36"/>
  <c r="R265" i="36"/>
  <c r="V255" i="36"/>
  <c r="R255" i="36"/>
  <c r="V163" i="36"/>
  <c r="R163" i="36"/>
  <c r="R167" i="36"/>
  <c r="V167" i="36"/>
  <c r="V188" i="36"/>
  <c r="R188" i="36"/>
  <c r="U260" i="36"/>
  <c r="Q260" i="36"/>
  <c r="T260" i="36"/>
  <c r="U251" i="36"/>
  <c r="T251" i="36"/>
  <c r="Q251" i="36"/>
  <c r="U267" i="36"/>
  <c r="Q267" i="36"/>
  <c r="T267" i="36"/>
  <c r="Q156" i="36"/>
  <c r="T156" i="36"/>
  <c r="U156" i="36"/>
  <c r="Q198" i="36"/>
  <c r="U198" i="36"/>
  <c r="T198" i="36"/>
  <c r="T204" i="36"/>
  <c r="Q204" i="36"/>
  <c r="U204" i="36"/>
  <c r="T237" i="36"/>
  <c r="Q237" i="36"/>
  <c r="U237" i="36"/>
  <c r="U137" i="36"/>
  <c r="Q137" i="36"/>
  <c r="T137" i="36"/>
  <c r="T142" i="36"/>
  <c r="U142" i="36"/>
  <c r="Q142" i="36"/>
  <c r="T239" i="36"/>
  <c r="Q239" i="36"/>
  <c r="U239" i="36"/>
  <c r="U171" i="36"/>
  <c r="T171" i="36"/>
  <c r="Q171" i="36"/>
  <c r="T166" i="36"/>
  <c r="Q166" i="36"/>
  <c r="U166" i="36"/>
  <c r="T232" i="36"/>
  <c r="U232" i="36"/>
  <c r="Q232" i="36"/>
  <c r="Q143" i="36"/>
  <c r="T143" i="36"/>
  <c r="U143" i="36"/>
  <c r="T161" i="36"/>
  <c r="U161" i="36"/>
  <c r="Q161" i="36"/>
  <c r="U147" i="36"/>
  <c r="Q147" i="36"/>
  <c r="T147" i="36"/>
  <c r="Q135" i="36"/>
  <c r="U135" i="36"/>
  <c r="T135" i="36"/>
  <c r="R221" i="36"/>
  <c r="V221" i="36"/>
  <c r="R252" i="36"/>
  <c r="V252" i="36"/>
  <c r="V234" i="36"/>
  <c r="R234" i="36"/>
  <c r="V219" i="36"/>
  <c r="R219" i="36"/>
  <c r="V171" i="36"/>
  <c r="R171" i="36"/>
  <c r="V180" i="36"/>
  <c r="R180" i="36"/>
  <c r="R178" i="36"/>
  <c r="V178" i="36"/>
  <c r="V218" i="36"/>
  <c r="R218" i="36"/>
  <c r="Q184" i="36"/>
  <c r="T184" i="36"/>
  <c r="U184" i="36"/>
  <c r="T159" i="36"/>
  <c r="Q159" i="36"/>
  <c r="U159" i="36"/>
  <c r="V139" i="36"/>
  <c r="R139" i="36"/>
  <c r="V248" i="36"/>
  <c r="R248" i="36"/>
  <c r="R260" i="36"/>
  <c r="V260" i="36"/>
  <c r="R207" i="36"/>
  <c r="V207" i="36"/>
  <c r="V238" i="36"/>
  <c r="R238" i="36"/>
  <c r="Q140" i="36"/>
  <c r="T140" i="36"/>
  <c r="U140" i="36"/>
  <c r="Q220" i="36"/>
  <c r="T220" i="36"/>
  <c r="U220" i="36"/>
  <c r="V262" i="36"/>
  <c r="R262" i="36"/>
  <c r="V245" i="36"/>
  <c r="R245" i="36"/>
  <c r="V254" i="36"/>
  <c r="R254" i="36"/>
  <c r="Q210" i="36"/>
  <c r="U210" i="36"/>
  <c r="T210" i="36"/>
  <c r="R240" i="36"/>
  <c r="V240" i="36"/>
  <c r="T139" i="36"/>
  <c r="Q139" i="36"/>
  <c r="U139" i="36"/>
  <c r="U259" i="36"/>
  <c r="Q259" i="36"/>
  <c r="T259" i="36"/>
  <c r="R212" i="36"/>
  <c r="V212" i="36"/>
  <c r="R179" i="36"/>
  <c r="V179" i="36"/>
  <c r="Q172" i="36"/>
  <c r="T172" i="36"/>
  <c r="U172" i="36"/>
  <c r="U266" i="36"/>
  <c r="Q266" i="36"/>
  <c r="T266" i="36"/>
  <c r="R156" i="36"/>
  <c r="V156" i="36"/>
  <c r="V155" i="36"/>
  <c r="R155" i="36"/>
  <c r="V143" i="36"/>
  <c r="R143" i="36"/>
  <c r="R137" i="36"/>
  <c r="V137" i="36"/>
  <c r="T224" i="36"/>
  <c r="U224" i="36"/>
  <c r="Q224" i="36"/>
  <c r="T215" i="36"/>
  <c r="U215" i="36"/>
  <c r="Q215" i="36"/>
  <c r="U201" i="36"/>
  <c r="Q201" i="36"/>
  <c r="T201" i="36"/>
  <c r="T268" i="36"/>
  <c r="U268" i="36"/>
  <c r="Q268" i="36"/>
  <c r="Q151" i="36"/>
  <c r="U151" i="36"/>
  <c r="T151" i="36"/>
  <c r="Q155" i="36"/>
  <c r="U155" i="36"/>
  <c r="T155" i="36"/>
  <c r="U187" i="36"/>
  <c r="Q187" i="36"/>
  <c r="T187" i="36"/>
  <c r="T231" i="36"/>
  <c r="U231" i="36"/>
  <c r="Q231" i="36"/>
  <c r="U222" i="36"/>
  <c r="T222" i="36"/>
  <c r="Q222" i="36"/>
  <c r="R168" i="36"/>
  <c r="V168" i="36"/>
  <c r="R244" i="36"/>
  <c r="V244" i="36"/>
  <c r="R162" i="36"/>
  <c r="V162" i="36"/>
  <c r="V195" i="36"/>
  <c r="R195" i="36"/>
  <c r="V229" i="36"/>
  <c r="R229" i="36"/>
  <c r="Q216" i="36"/>
  <c r="U216" i="36"/>
  <c r="T158" i="36"/>
  <c r="Q158" i="36"/>
  <c r="U158" i="36"/>
  <c r="V184" i="36"/>
  <c r="R184" i="36"/>
  <c r="V224" i="36"/>
  <c r="R224" i="36"/>
  <c r="U246" i="36"/>
  <c r="Q246" i="36"/>
  <c r="T246" i="36"/>
  <c r="U244" i="36"/>
  <c r="T244" i="36"/>
  <c r="Q244" i="36"/>
  <c r="Q178" i="36"/>
  <c r="U178" i="36"/>
  <c r="T178" i="36"/>
  <c r="U202" i="36"/>
  <c r="T202" i="36"/>
  <c r="Q202" i="36"/>
  <c r="V136" i="36"/>
  <c r="R136" i="36"/>
  <c r="V148" i="36"/>
  <c r="R148" i="36"/>
  <c r="V214" i="36"/>
  <c r="R214" i="36"/>
  <c r="V251" i="36"/>
  <c r="R251" i="36"/>
  <c r="V223" i="36"/>
  <c r="R223" i="36"/>
  <c r="V152" i="36"/>
  <c r="R152" i="36"/>
  <c r="R197" i="36"/>
  <c r="V197" i="36"/>
  <c r="U240" i="36"/>
  <c r="Q240" i="36"/>
  <c r="T240" i="36"/>
  <c r="T212" i="36"/>
  <c r="U212" i="36"/>
  <c r="Q212" i="36"/>
  <c r="R170" i="36"/>
  <c r="V170" i="36"/>
  <c r="R138" i="36"/>
  <c r="V138" i="36"/>
  <c r="R267" i="36"/>
  <c r="V267" i="36"/>
  <c r="Q205" i="36"/>
  <c r="U205" i="36"/>
  <c r="T205" i="36"/>
  <c r="U236" i="36"/>
  <c r="Q236" i="36"/>
  <c r="T236" i="36"/>
  <c r="T208" i="36"/>
  <c r="Q208" i="36"/>
  <c r="U208" i="36"/>
  <c r="Q190" i="36"/>
  <c r="U190" i="36"/>
  <c r="T190" i="36"/>
  <c r="R154" i="36"/>
  <c r="V154" i="36"/>
  <c r="R202" i="36"/>
  <c r="V202" i="36"/>
  <c r="R243" i="36"/>
  <c r="V243" i="36"/>
  <c r="V241" i="36"/>
  <c r="R241" i="36"/>
  <c r="Q257" i="36"/>
  <c r="U257" i="36"/>
  <c r="T257" i="36"/>
  <c r="Q262" i="36"/>
  <c r="T262" i="36"/>
  <c r="U262" i="36"/>
  <c r="T188" i="36"/>
  <c r="U188" i="36"/>
  <c r="Q188" i="36"/>
  <c r="U269" i="36"/>
  <c r="T269" i="36"/>
  <c r="Q269" i="36"/>
  <c r="R236" i="36"/>
  <c r="V236" i="36"/>
  <c r="V134" i="36"/>
  <c r="R134" i="36"/>
  <c r="R263" i="36"/>
  <c r="V263" i="36"/>
  <c r="R172" i="36"/>
  <c r="V172" i="36"/>
  <c r="R198" i="36"/>
  <c r="V198" i="36"/>
  <c r="V192" i="36"/>
  <c r="R192" i="36"/>
  <c r="T175" i="36"/>
  <c r="Q175" i="36"/>
  <c r="U175" i="36"/>
  <c r="T192" i="36"/>
  <c r="U192" i="36"/>
  <c r="Q192" i="36"/>
  <c r="U214" i="36"/>
  <c r="T214" i="36"/>
  <c r="Q214" i="36"/>
  <c r="Q167" i="36"/>
  <c r="U167" i="36"/>
  <c r="T167" i="36"/>
  <c r="T229" i="36"/>
  <c r="Q229" i="36"/>
  <c r="U229" i="36"/>
  <c r="T217" i="36"/>
  <c r="Q217" i="36"/>
  <c r="U217" i="36"/>
  <c r="Q136" i="36"/>
  <c r="T136" i="36"/>
  <c r="U136" i="36"/>
  <c r="T182" i="36"/>
  <c r="Q182" i="36"/>
  <c r="U182" i="36"/>
  <c r="Q199" i="36"/>
  <c r="U199" i="36"/>
  <c r="T233" i="36"/>
  <c r="Q233" i="36"/>
  <c r="U233" i="36"/>
  <c r="U148" i="36"/>
  <c r="Q148" i="36"/>
  <c r="T148" i="36"/>
  <c r="U181" i="36"/>
  <c r="Q181" i="36"/>
  <c r="T181" i="36"/>
  <c r="U258" i="36"/>
  <c r="Q258" i="36"/>
  <c r="T258" i="36"/>
  <c r="U141" i="36"/>
  <c r="Q141" i="36"/>
  <c r="T141" i="36"/>
  <c r="T245" i="36"/>
  <c r="U245" i="36"/>
  <c r="Q245" i="36"/>
  <c r="T230" i="36"/>
  <c r="Q230" i="36"/>
  <c r="U230" i="36"/>
  <c r="T261" i="36"/>
  <c r="Q261" i="36"/>
  <c r="U261" i="36"/>
  <c r="R189" i="36"/>
  <c r="V189" i="36"/>
  <c r="V140" i="36"/>
  <c r="R140" i="36"/>
  <c r="R161" i="36"/>
  <c r="V161" i="36"/>
  <c r="R146" i="36"/>
  <c r="V146" i="36"/>
  <c r="R194" i="36"/>
  <c r="V194" i="36"/>
  <c r="R164" i="36"/>
  <c r="V164" i="36"/>
  <c r="V173" i="36"/>
  <c r="R173" i="36"/>
  <c r="V246" i="36"/>
  <c r="R246" i="36"/>
  <c r="R237" i="36"/>
  <c r="V237" i="36"/>
  <c r="V187" i="36"/>
  <c r="R187" i="36"/>
  <c r="T225" i="36"/>
  <c r="Q225" i="36"/>
  <c r="U225" i="36"/>
  <c r="Q193" i="36"/>
  <c r="T193" i="36"/>
  <c r="U193" i="36"/>
  <c r="R269" i="36"/>
  <c r="V269" i="36"/>
  <c r="V249" i="36"/>
  <c r="R249" i="36"/>
  <c r="V266" i="36"/>
  <c r="R266" i="36"/>
  <c r="R227" i="36"/>
  <c r="V227" i="36"/>
  <c r="V159" i="36"/>
  <c r="Q176" i="36"/>
  <c r="U176" i="36"/>
  <c r="T176" i="36"/>
  <c r="Q194" i="36"/>
  <c r="U194" i="36"/>
  <c r="T194" i="36"/>
  <c r="U186" i="36"/>
  <c r="T186" i="36"/>
  <c r="Q186" i="36"/>
  <c r="V147" i="36"/>
  <c r="R147" i="36"/>
  <c r="V211" i="36"/>
  <c r="R211" i="36"/>
  <c r="R250" i="36"/>
  <c r="V250" i="36"/>
  <c r="Q157" i="36"/>
  <c r="U157" i="36"/>
  <c r="T157" i="36"/>
  <c r="R158" i="36"/>
  <c r="V158" i="36"/>
  <c r="V217" i="36"/>
  <c r="R217" i="36"/>
  <c r="U265" i="36"/>
  <c r="T265" i="36"/>
  <c r="Q265" i="36"/>
  <c r="U248" i="36"/>
  <c r="Q248" i="36"/>
  <c r="T248" i="36"/>
  <c r="R203" i="36"/>
  <c r="V203" i="36"/>
  <c r="R190" i="36"/>
  <c r="V190" i="36"/>
  <c r="V175" i="36"/>
  <c r="R175" i="36"/>
  <c r="T154" i="36"/>
  <c r="Q154" i="36"/>
  <c r="U154" i="36"/>
  <c r="T149" i="36"/>
  <c r="U149" i="36"/>
  <c r="Q149" i="36"/>
  <c r="Q263" i="36"/>
  <c r="T263" i="36"/>
  <c r="U263" i="36"/>
  <c r="V253" i="36"/>
  <c r="R253" i="36"/>
  <c r="R213" i="36"/>
  <c r="V213" i="36"/>
  <c r="U169" i="36"/>
  <c r="Q169" i="36"/>
  <c r="T169" i="36"/>
  <c r="U235" i="36"/>
  <c r="Q235" i="36"/>
  <c r="T213" i="36"/>
  <c r="Q213" i="36"/>
  <c r="U213" i="36"/>
  <c r="U228" i="36"/>
  <c r="Q228" i="36"/>
  <c r="T228" i="36"/>
  <c r="Q197" i="36"/>
  <c r="T197" i="36"/>
  <c r="U197" i="36"/>
  <c r="U203" i="36"/>
  <c r="T203" i="36"/>
  <c r="Q203" i="36"/>
  <c r="T264" i="36"/>
  <c r="U264" i="36"/>
  <c r="Q264" i="36"/>
  <c r="Q152" i="36"/>
  <c r="T152" i="36"/>
  <c r="U152" i="36"/>
  <c r="Q134" i="36"/>
  <c r="T134" i="36"/>
  <c r="U134" i="36"/>
  <c r="V169" i="36"/>
  <c r="R169" i="36"/>
  <c r="R259" i="36"/>
  <c r="V259" i="36"/>
  <c r="V270" i="36"/>
  <c r="R270" i="36"/>
  <c r="V200" i="36"/>
  <c r="R200" i="36"/>
  <c r="R135" i="36"/>
  <c r="V135" i="36"/>
  <c r="R247" i="36"/>
  <c r="V247" i="36"/>
  <c r="R177" i="36"/>
  <c r="V177" i="36"/>
  <c r="R220" i="36"/>
  <c r="V220" i="36"/>
  <c r="U150" i="36"/>
  <c r="T226" i="36"/>
  <c r="Q226" i="36"/>
  <c r="U226" i="36"/>
  <c r="T146" i="36"/>
  <c r="U146" i="36"/>
  <c r="Q146" i="36"/>
  <c r="U162" i="36"/>
  <c r="T162" i="36"/>
  <c r="Q162" i="36"/>
  <c r="U250" i="36"/>
  <c r="Q250" i="36"/>
  <c r="T250" i="36"/>
  <c r="V228" i="36"/>
  <c r="R228" i="36"/>
  <c r="R222" i="36"/>
  <c r="V222" i="36"/>
  <c r="R181" i="36"/>
  <c r="V181" i="36"/>
  <c r="V157" i="36"/>
  <c r="R157" i="36"/>
  <c r="V258" i="36"/>
  <c r="R258" i="36"/>
  <c r="R225" i="36"/>
  <c r="V225" i="36"/>
  <c r="T238" i="36"/>
  <c r="U238" i="36"/>
  <c r="Q238" i="36"/>
  <c r="T196" i="36"/>
  <c r="U196" i="36"/>
  <c r="Q196" i="36"/>
  <c r="R160" i="36"/>
  <c r="V160" i="36"/>
  <c r="V165" i="36"/>
  <c r="R165" i="36"/>
  <c r="T153" i="36"/>
  <c r="U153" i="36"/>
  <c r="Q153" i="36"/>
  <c r="U160" i="36"/>
  <c r="Q160" i="36"/>
  <c r="T160" i="36"/>
  <c r="U252" i="36"/>
  <c r="T252" i="36"/>
  <c r="Q252" i="36"/>
  <c r="Q223" i="36"/>
  <c r="T223" i="36"/>
  <c r="U223" i="36"/>
  <c r="R149" i="36"/>
  <c r="V149" i="36"/>
  <c r="R182" i="36"/>
  <c r="V182" i="36"/>
  <c r="R153" i="36"/>
  <c r="V153" i="36"/>
  <c r="R204" i="36"/>
  <c r="V204" i="36"/>
  <c r="T179" i="36"/>
  <c r="Q179" i="36"/>
  <c r="U179" i="36"/>
  <c r="Q206" i="36"/>
  <c r="T206" i="36"/>
  <c r="U206" i="36"/>
  <c r="U241" i="36"/>
  <c r="Q241" i="36"/>
  <c r="T241" i="36"/>
  <c r="U145" i="36"/>
  <c r="Q145" i="36"/>
  <c r="T145" i="36"/>
  <c r="R209" i="36"/>
  <c r="V209" i="36"/>
  <c r="V150" i="36"/>
  <c r="R150" i="36"/>
  <c r="V166" i="36"/>
  <c r="R166" i="36"/>
  <c r="R268" i="36"/>
  <c r="V268" i="36"/>
  <c r="R201" i="36"/>
  <c r="V201" i="36"/>
  <c r="V257" i="36"/>
  <c r="R257" i="36"/>
  <c r="Q221" i="36"/>
  <c r="U221" i="36"/>
  <c r="T221" i="36"/>
  <c r="Q242" i="36"/>
  <c r="T242" i="36"/>
  <c r="U242" i="36"/>
  <c r="T189" i="36"/>
  <c r="U189" i="36"/>
  <c r="Q189" i="36"/>
  <c r="T256" i="36"/>
  <c r="U256" i="36"/>
  <c r="Q256" i="36"/>
  <c r="U207" i="36"/>
  <c r="Q207" i="36"/>
  <c r="T207" i="36"/>
  <c r="T218" i="36"/>
  <c r="U218" i="36"/>
  <c r="Q218" i="36"/>
  <c r="T173" i="36"/>
  <c r="Q173" i="36"/>
  <c r="U173" i="36"/>
  <c r="U270" i="36"/>
  <c r="Q270" i="36"/>
  <c r="T270" i="36"/>
  <c r="Q165" i="36"/>
  <c r="U165" i="36"/>
  <c r="T165" i="36"/>
  <c r="Q253" i="36"/>
  <c r="U253" i="36"/>
  <c r="T253" i="36"/>
  <c r="Q185" i="36"/>
  <c r="T185" i="36"/>
  <c r="U185" i="36"/>
  <c r="T254" i="36"/>
  <c r="U254" i="36"/>
  <c r="Q254" i="36"/>
  <c r="T170" i="36"/>
  <c r="Q170" i="36"/>
  <c r="U170" i="36"/>
  <c r="Q234" i="36"/>
  <c r="U234" i="36"/>
  <c r="T234" i="36"/>
  <c r="Q247" i="36"/>
  <c r="T247" i="36"/>
  <c r="U247" i="36"/>
  <c r="U191" i="36"/>
  <c r="Q191" i="36"/>
  <c r="T191" i="36"/>
  <c r="Q183" i="36"/>
  <c r="U183" i="36"/>
  <c r="T183" i="36"/>
  <c r="V176" i="36"/>
  <c r="R176" i="36"/>
  <c r="R206" i="36"/>
  <c r="V206" i="36"/>
  <c r="R193" i="36"/>
  <c r="V193" i="36"/>
  <c r="V242" i="36"/>
  <c r="R242" i="36"/>
  <c r="V210" i="36"/>
  <c r="R210" i="36"/>
  <c r="V144" i="36"/>
  <c r="R144" i="36"/>
  <c r="V261" i="36"/>
  <c r="R261" i="36"/>
  <c r="V142" i="36"/>
  <c r="R142" i="36"/>
  <c r="R264" i="36"/>
  <c r="V264" i="36"/>
  <c r="R239" i="36"/>
  <c r="V239" i="36"/>
  <c r="T138" i="36"/>
  <c r="Q138" i="36"/>
  <c r="U138" i="36"/>
  <c r="Q168" i="36"/>
  <c r="T168" i="36"/>
  <c r="U168" i="36"/>
  <c r="U200" i="36"/>
  <c r="Q200" i="36"/>
  <c r="T200" i="36"/>
  <c r="V196" i="36"/>
  <c r="R196" i="36"/>
  <c r="V208" i="36"/>
  <c r="R208" i="36"/>
  <c r="R256" i="36"/>
  <c r="V256" i="36"/>
  <c r="T227" i="36"/>
  <c r="U227" i="36"/>
  <c r="Q227" i="36"/>
  <c r="R141" i="36"/>
  <c r="V141" i="36"/>
  <c r="V226" i="36"/>
  <c r="T150" i="36"/>
  <c r="V193" i="35"/>
  <c r="R193" i="35"/>
  <c r="V222" i="35"/>
  <c r="R222" i="35"/>
  <c r="R204" i="35"/>
  <c r="V204" i="35"/>
  <c r="V223" i="35"/>
  <c r="R223" i="35"/>
  <c r="V234" i="35"/>
  <c r="R234" i="35"/>
  <c r="R252" i="35"/>
  <c r="V252" i="35"/>
  <c r="R146" i="35"/>
  <c r="V146" i="35"/>
  <c r="R158" i="35"/>
  <c r="V158" i="35"/>
  <c r="R211" i="35"/>
  <c r="V211" i="35"/>
  <c r="R171" i="35"/>
  <c r="V171" i="35"/>
  <c r="V198" i="35"/>
  <c r="R198" i="35"/>
  <c r="V224" i="35"/>
  <c r="R224" i="35"/>
  <c r="V175" i="35"/>
  <c r="R175" i="35"/>
  <c r="V192" i="35"/>
  <c r="R192" i="35"/>
  <c r="V228" i="35"/>
  <c r="R228" i="35"/>
  <c r="V269" i="35"/>
  <c r="R269" i="35"/>
  <c r="R160" i="35"/>
  <c r="V160" i="35"/>
  <c r="V246" i="35"/>
  <c r="R246" i="35"/>
  <c r="V151" i="35"/>
  <c r="R151" i="35"/>
  <c r="T151" i="35"/>
  <c r="T228" i="35"/>
  <c r="T246" i="35"/>
  <c r="V148" i="35"/>
  <c r="R148" i="35"/>
  <c r="R214" i="35"/>
  <c r="V214" i="35"/>
  <c r="R239" i="35"/>
  <c r="V239" i="35"/>
  <c r="V135" i="35"/>
  <c r="R135" i="35"/>
  <c r="V218" i="35"/>
  <c r="R218" i="35"/>
  <c r="R161" i="35"/>
  <c r="V161" i="35"/>
  <c r="R212" i="35"/>
  <c r="V212" i="35"/>
  <c r="R216" i="35"/>
  <c r="V216" i="35"/>
  <c r="R233" i="35"/>
  <c r="V233" i="35"/>
  <c r="V243" i="35"/>
  <c r="R243" i="35"/>
  <c r="V210" i="35"/>
  <c r="R210" i="35"/>
  <c r="R258" i="35"/>
  <c r="V258" i="35"/>
  <c r="R197" i="35"/>
  <c r="V197" i="35"/>
  <c r="V185" i="35"/>
  <c r="R185" i="35"/>
  <c r="R181" i="35"/>
  <c r="V181" i="35"/>
  <c r="R195" i="35"/>
  <c r="V195" i="35"/>
  <c r="V230" i="35"/>
  <c r="R230" i="35"/>
  <c r="R155" i="35"/>
  <c r="V155" i="35"/>
  <c r="V270" i="35"/>
  <c r="R270" i="35"/>
  <c r="R163" i="35"/>
  <c r="V163" i="35"/>
  <c r="V240" i="35"/>
  <c r="R240" i="35"/>
  <c r="V257" i="35"/>
  <c r="R257" i="35"/>
  <c r="V232" i="35"/>
  <c r="R232" i="35"/>
  <c r="V200" i="35"/>
  <c r="R200" i="35"/>
  <c r="V154" i="35"/>
  <c r="R154" i="35"/>
  <c r="V167" i="35"/>
  <c r="R167" i="35"/>
  <c r="V141" i="35"/>
  <c r="R141" i="35"/>
  <c r="V263" i="35"/>
  <c r="R263" i="35"/>
  <c r="V194" i="35"/>
  <c r="R194" i="35"/>
  <c r="R172" i="35"/>
  <c r="V172" i="35"/>
  <c r="V261" i="35"/>
  <c r="R261" i="35"/>
  <c r="V145" i="35"/>
  <c r="R145" i="35"/>
  <c r="V235" i="35"/>
  <c r="R235" i="35"/>
  <c r="R215" i="35"/>
  <c r="V215" i="35"/>
  <c r="R153" i="35"/>
  <c r="V153" i="35"/>
  <c r="T171" i="35"/>
  <c r="T222" i="35"/>
  <c r="R165" i="35"/>
  <c r="V165" i="35"/>
  <c r="R173" i="35"/>
  <c r="V173" i="35"/>
  <c r="V201" i="35"/>
  <c r="R201" i="35"/>
  <c r="R169" i="35"/>
  <c r="V169" i="35"/>
  <c r="R208" i="35"/>
  <c r="V208" i="35"/>
  <c r="V236" i="35"/>
  <c r="R236" i="35"/>
  <c r="V150" i="35"/>
  <c r="R150" i="35"/>
  <c r="R136" i="35"/>
  <c r="V136" i="35"/>
  <c r="V162" i="35"/>
  <c r="R162" i="35"/>
  <c r="R190" i="35"/>
  <c r="V190" i="35"/>
  <c r="R138" i="35"/>
  <c r="V138" i="35"/>
  <c r="V259" i="35"/>
  <c r="R259" i="35"/>
  <c r="T160" i="35"/>
  <c r="T192" i="35"/>
  <c r="T208" i="35"/>
  <c r="T146" i="35"/>
  <c r="T198" i="35"/>
  <c r="T150" i="35"/>
  <c r="V225" i="35"/>
  <c r="R225" i="35"/>
  <c r="V262" i="35"/>
  <c r="R262" i="35"/>
  <c r="V266" i="35"/>
  <c r="R266" i="35"/>
  <c r="V144" i="35"/>
  <c r="R144" i="35"/>
  <c r="V255" i="35"/>
  <c r="R255" i="35"/>
  <c r="R221" i="35"/>
  <c r="V221" i="35"/>
  <c r="V249" i="35"/>
  <c r="R249" i="35"/>
  <c r="R254" i="35"/>
  <c r="V254" i="35"/>
  <c r="R256" i="35"/>
  <c r="V256" i="35"/>
  <c r="V260" i="35"/>
  <c r="R260" i="35"/>
  <c r="V142" i="35"/>
  <c r="R142" i="35"/>
  <c r="R177" i="35"/>
  <c r="V177" i="35"/>
  <c r="R209" i="35"/>
  <c r="V209" i="35"/>
  <c r="R179" i="35"/>
  <c r="V179" i="35"/>
  <c r="V231" i="35"/>
  <c r="R231" i="35"/>
  <c r="R219" i="35"/>
  <c r="V219" i="35"/>
  <c r="V220" i="35"/>
  <c r="R220" i="35"/>
  <c r="R157" i="35"/>
  <c r="V157" i="35"/>
  <c r="R187" i="35"/>
  <c r="V187" i="35"/>
  <c r="V180" i="35"/>
  <c r="R180" i="35"/>
  <c r="R238" i="35"/>
  <c r="V238" i="35"/>
  <c r="V253" i="35"/>
  <c r="R253" i="35"/>
  <c r="V213" i="35"/>
  <c r="R213" i="35"/>
  <c r="V178" i="35"/>
  <c r="R178" i="35"/>
  <c r="R186" i="35"/>
  <c r="V186" i="35"/>
  <c r="V159" i="35"/>
  <c r="R159" i="35"/>
  <c r="V248" i="35"/>
  <c r="R248" i="35"/>
  <c r="V251" i="35"/>
  <c r="R251" i="35"/>
  <c r="R176" i="35"/>
  <c r="V176" i="35"/>
  <c r="R164" i="35"/>
  <c r="V164" i="35"/>
  <c r="V242" i="35"/>
  <c r="R242" i="35"/>
  <c r="V189" i="35"/>
  <c r="R189" i="35"/>
  <c r="V267" i="35"/>
  <c r="R267" i="35"/>
  <c r="R168" i="35"/>
  <c r="V168" i="35"/>
  <c r="T200" i="35"/>
  <c r="T197" i="35"/>
  <c r="T148" i="35"/>
  <c r="V191" i="35"/>
  <c r="R191" i="35"/>
  <c r="V140" i="35"/>
  <c r="R140" i="35"/>
  <c r="R217" i="35"/>
  <c r="V217" i="35"/>
  <c r="T223" i="35"/>
  <c r="T191" i="35"/>
  <c r="T162" i="35"/>
  <c r="T224" i="35"/>
  <c r="T201" i="35"/>
  <c r="T175" i="35"/>
  <c r="T269" i="35"/>
  <c r="T138" i="35"/>
  <c r="V184" i="35"/>
  <c r="R184" i="35"/>
  <c r="R134" i="35"/>
  <c r="V134" i="35"/>
  <c r="V152" i="35"/>
  <c r="R152" i="35"/>
  <c r="R174" i="35"/>
  <c r="V174" i="35"/>
  <c r="R250" i="35"/>
  <c r="V250" i="35"/>
  <c r="R229" i="35"/>
  <c r="V229" i="35"/>
  <c r="V188" i="35"/>
  <c r="R188" i="35"/>
  <c r="R166" i="35"/>
  <c r="V166" i="35"/>
  <c r="V241" i="35"/>
  <c r="R241" i="35"/>
  <c r="V264" i="35"/>
  <c r="R264" i="35"/>
  <c r="V237" i="35"/>
  <c r="R237" i="35"/>
  <c r="R247" i="35"/>
  <c r="V247" i="35"/>
  <c r="V199" i="35"/>
  <c r="R199" i="35"/>
  <c r="R227" i="35"/>
  <c r="V227" i="35"/>
  <c r="V137" i="35"/>
  <c r="R137" i="35"/>
  <c r="V245" i="35"/>
  <c r="R245" i="35"/>
  <c r="V268" i="35"/>
  <c r="R268" i="35"/>
  <c r="R183" i="35"/>
  <c r="V183" i="35"/>
  <c r="R206" i="35"/>
  <c r="V206" i="35"/>
  <c r="R203" i="35"/>
  <c r="V203" i="35"/>
  <c r="V196" i="35"/>
  <c r="R196" i="35"/>
  <c r="R207" i="35"/>
  <c r="V207" i="35"/>
  <c r="V205" i="35"/>
  <c r="R205" i="35"/>
  <c r="V170" i="35"/>
  <c r="R170" i="35"/>
  <c r="R182" i="35"/>
  <c r="V182" i="35"/>
  <c r="V143" i="35"/>
  <c r="R143" i="35"/>
  <c r="V202" i="35"/>
  <c r="R202" i="35"/>
  <c r="V244" i="35"/>
  <c r="R244" i="35"/>
  <c r="V147" i="35"/>
  <c r="R147" i="35"/>
  <c r="R156" i="35"/>
  <c r="V156" i="35"/>
  <c r="V226" i="35"/>
  <c r="R226" i="35"/>
  <c r="V139" i="35"/>
  <c r="R139" i="35"/>
  <c r="V265" i="35"/>
  <c r="R265" i="35"/>
  <c r="V149" i="35"/>
  <c r="R149" i="35"/>
  <c r="T238" i="35"/>
  <c r="T259" i="35"/>
  <c r="T178" i="35"/>
  <c r="T211" i="35"/>
  <c r="V24" i="35"/>
  <c r="T20" i="14"/>
  <c r="V58" i="14"/>
  <c r="T89" i="14"/>
  <c r="T115" i="14"/>
  <c r="U60" i="14"/>
  <c r="T42" i="14"/>
  <c r="U119" i="14"/>
  <c r="T5" i="23"/>
  <c r="R6" i="35"/>
  <c r="U44" i="35"/>
  <c r="U8" i="35"/>
  <c r="V37" i="36"/>
  <c r="Q27" i="36"/>
  <c r="V41" i="36"/>
  <c r="U21" i="35"/>
  <c r="T12" i="35"/>
  <c r="T27" i="35"/>
  <c r="V31" i="35"/>
  <c r="T31" i="35"/>
  <c r="T26" i="35"/>
  <c r="Q13" i="35"/>
  <c r="R24" i="35"/>
  <c r="Q7" i="35"/>
  <c r="Q12" i="35"/>
  <c r="U26" i="36"/>
  <c r="T15" i="35"/>
  <c r="Q27" i="35"/>
  <c r="U4" i="3"/>
  <c r="T6" i="23"/>
  <c r="T43" i="36"/>
  <c r="V15" i="35"/>
  <c r="V32" i="35"/>
  <c r="T33" i="36"/>
  <c r="U24" i="35"/>
  <c r="V5" i="35"/>
  <c r="R5" i="35"/>
  <c r="U34" i="36"/>
  <c r="T10" i="35"/>
  <c r="R5" i="39"/>
  <c r="U40" i="35"/>
  <c r="V33" i="36"/>
  <c r="V39" i="35"/>
  <c r="T44" i="35"/>
  <c r="T19" i="35"/>
  <c r="T37" i="35"/>
  <c r="T8" i="35"/>
  <c r="U31" i="35"/>
  <c r="T33" i="35"/>
  <c r="T9" i="35"/>
  <c r="V40" i="35"/>
  <c r="T36" i="36"/>
  <c r="U11" i="35"/>
  <c r="T29" i="35"/>
  <c r="R37" i="35"/>
  <c r="Q31" i="35"/>
  <c r="U33" i="35"/>
  <c r="V33" i="35"/>
  <c r="R39" i="35"/>
  <c r="Q8" i="35"/>
  <c r="Q19" i="35"/>
  <c r="R8" i="35"/>
  <c r="U39" i="36"/>
  <c r="Q20" i="35"/>
  <c r="V35" i="36"/>
  <c r="T41" i="35"/>
  <c r="T35" i="36"/>
  <c r="U18" i="35"/>
  <c r="V5" i="41"/>
  <c r="V32" i="36"/>
  <c r="T65" i="7"/>
  <c r="V36" i="35"/>
  <c r="T39" i="36"/>
  <c r="R44" i="35"/>
  <c r="T5" i="35"/>
  <c r="T35" i="35"/>
  <c r="S6" i="40"/>
  <c r="V13" i="35"/>
  <c r="U32" i="36"/>
  <c r="V42" i="36"/>
  <c r="V10" i="35"/>
  <c r="U29" i="35"/>
  <c r="Q33" i="36"/>
  <c r="Q5" i="35"/>
  <c r="U10" i="35"/>
  <c r="U37" i="36"/>
  <c r="U9" i="35"/>
  <c r="R33" i="36"/>
  <c r="U15" i="35"/>
  <c r="T39" i="35"/>
  <c r="U38" i="35"/>
  <c r="V20" i="35"/>
  <c r="V40" i="36"/>
  <c r="T3" i="32"/>
  <c r="V43" i="35"/>
  <c r="Q17" i="35"/>
  <c r="T6" i="35"/>
  <c r="Q24" i="35"/>
  <c r="T21" i="35"/>
  <c r="U43" i="35"/>
  <c r="U28" i="35"/>
  <c r="V17" i="35"/>
  <c r="V19" i="35"/>
  <c r="T42" i="35"/>
  <c r="U36" i="35"/>
  <c r="R32" i="36"/>
  <c r="U32" i="35"/>
  <c r="V42" i="35"/>
  <c r="V27" i="36"/>
  <c r="V14" i="35"/>
  <c r="R32" i="35"/>
  <c r="Q35" i="35"/>
  <c r="U14" i="35"/>
  <c r="V25" i="36"/>
  <c r="U16" i="35"/>
  <c r="U23" i="35"/>
  <c r="V29" i="35"/>
  <c r="U25" i="35"/>
  <c r="T11" i="35"/>
  <c r="T13" i="35"/>
  <c r="T7" i="35"/>
  <c r="V38" i="35"/>
  <c r="T87" i="7"/>
  <c r="R13" i="35"/>
  <c r="U41" i="35"/>
  <c r="Q29" i="35"/>
  <c r="R17" i="35"/>
  <c r="T43" i="35"/>
  <c r="U26" i="35"/>
  <c r="T28" i="35"/>
  <c r="V28" i="35"/>
  <c r="R11" i="35"/>
  <c r="U37" i="35"/>
  <c r="U19" i="35"/>
  <c r="R21" i="35"/>
  <c r="V7" i="35"/>
  <c r="V26" i="35"/>
  <c r="U12" i="35"/>
  <c r="Q16" i="35"/>
  <c r="V37" i="35"/>
  <c r="T23" i="35"/>
  <c r="V27" i="35"/>
  <c r="Q43" i="35"/>
  <c r="T40" i="35"/>
  <c r="V11" i="35"/>
  <c r="T17" i="35"/>
  <c r="T25" i="35"/>
  <c r="V21" i="35"/>
  <c r="R7" i="35"/>
  <c r="V34" i="36"/>
  <c r="T34" i="36"/>
  <c r="R37" i="36"/>
  <c r="V34" i="35"/>
  <c r="T42" i="36"/>
  <c r="V12" i="35"/>
  <c r="U34" i="35"/>
  <c r="U27" i="35"/>
  <c r="V30" i="35"/>
  <c r="T18" i="35"/>
  <c r="T38" i="35"/>
  <c r="T41" i="36"/>
  <c r="T22" i="35"/>
  <c r="T128" i="10"/>
  <c r="V27" i="3"/>
  <c r="U80" i="7"/>
  <c r="R20" i="35"/>
  <c r="R22" i="35"/>
  <c r="U41" i="36"/>
  <c r="T30" i="36"/>
  <c r="T30" i="35"/>
  <c r="Q18" i="35"/>
  <c r="Q38" i="35"/>
  <c r="V26" i="36"/>
  <c r="T27" i="36"/>
  <c r="T32" i="36"/>
  <c r="U22" i="35"/>
  <c r="V30" i="36"/>
  <c r="V41" i="35"/>
  <c r="V16" i="35"/>
  <c r="U29" i="36"/>
  <c r="T32" i="35"/>
  <c r="Q14" i="35"/>
  <c r="V18" i="35"/>
  <c r="U6" i="35"/>
  <c r="T20" i="35"/>
  <c r="T34" i="35"/>
  <c r="U42" i="35"/>
  <c r="T24" i="35"/>
  <c r="T16" i="35"/>
  <c r="V44" i="36"/>
  <c r="V7" i="39"/>
  <c r="T40" i="36"/>
  <c r="U28" i="36"/>
  <c r="U31" i="36"/>
  <c r="V22" i="35"/>
  <c r="Q41" i="36"/>
  <c r="U30" i="36"/>
  <c r="T26" i="36"/>
  <c r="U30" i="35"/>
  <c r="U33" i="36"/>
  <c r="U5" i="35"/>
  <c r="U35" i="35"/>
  <c r="T36" i="35"/>
  <c r="Q35" i="36"/>
  <c r="U25" i="36"/>
  <c r="U44" i="36"/>
  <c r="V117" i="7"/>
  <c r="V35" i="35"/>
  <c r="V29" i="36"/>
  <c r="V23" i="35"/>
  <c r="V25" i="35"/>
  <c r="V39" i="36"/>
  <c r="Q34" i="36"/>
  <c r="T38" i="36"/>
  <c r="V31" i="36"/>
  <c r="Q31" i="36"/>
  <c r="U38" i="36"/>
  <c r="T37" i="36"/>
  <c r="T28" i="36"/>
  <c r="T29" i="36"/>
  <c r="U42" i="36"/>
  <c r="V28" i="36"/>
  <c r="T44" i="36"/>
  <c r="U40" i="36"/>
  <c r="V36" i="36"/>
  <c r="U43" i="36"/>
  <c r="V38" i="36"/>
  <c r="U36" i="36"/>
  <c r="U35" i="36"/>
  <c r="V43" i="36"/>
  <c r="U5" i="38"/>
  <c r="V44" i="35"/>
  <c r="V5" i="40"/>
  <c r="P5" i="40"/>
  <c r="L6" i="41"/>
  <c r="R6" i="41"/>
  <c r="O5" i="41"/>
  <c r="U5" i="41"/>
  <c r="T5" i="41"/>
  <c r="N5" i="41"/>
  <c r="S7" i="40"/>
  <c r="M7" i="40"/>
  <c r="U5" i="40"/>
  <c r="O5" i="40"/>
  <c r="P6" i="41"/>
  <c r="V6" i="41"/>
  <c r="M6" i="41"/>
  <c r="S6" i="41"/>
  <c r="T5" i="40"/>
  <c r="N5" i="40"/>
  <c r="R5" i="40"/>
  <c r="L5" i="40"/>
  <c r="Q5" i="40"/>
  <c r="K5" i="40"/>
  <c r="Q6" i="41"/>
  <c r="K6" i="41"/>
  <c r="U4" i="32"/>
  <c r="V34" i="38"/>
  <c r="Q4" i="32"/>
  <c r="B4" i="11" s="1"/>
  <c r="V21" i="38"/>
  <c r="V10" i="38"/>
  <c r="T3" i="3"/>
  <c r="R34" i="38"/>
  <c r="V5" i="38"/>
  <c r="V14" i="39"/>
  <c r="T118" i="38"/>
  <c r="U31" i="7"/>
  <c r="R86" i="39"/>
  <c r="V86" i="39"/>
  <c r="R9" i="39"/>
  <c r="V9" i="39"/>
  <c r="R97" i="39"/>
  <c r="V97" i="39"/>
  <c r="Q94" i="39"/>
  <c r="U94" i="39"/>
  <c r="T94" i="39"/>
  <c r="U44" i="39"/>
  <c r="T44" i="39"/>
  <c r="Q44" i="39"/>
  <c r="T89" i="39"/>
  <c r="Q89" i="39"/>
  <c r="U89" i="39"/>
  <c r="U45" i="39"/>
  <c r="T45" i="39"/>
  <c r="Q45" i="39"/>
  <c r="T47" i="39"/>
  <c r="U47" i="39"/>
  <c r="Q47" i="39"/>
  <c r="U64" i="39"/>
  <c r="T64" i="39"/>
  <c r="Q64" i="39"/>
  <c r="T61" i="39"/>
  <c r="Q61" i="39"/>
  <c r="U61" i="39"/>
  <c r="T102" i="39"/>
  <c r="U102" i="39"/>
  <c r="Q102" i="39"/>
  <c r="R40" i="39"/>
  <c r="V40" i="39"/>
  <c r="V60" i="38"/>
  <c r="R60" i="38"/>
  <c r="V90" i="38"/>
  <c r="R90" i="38"/>
  <c r="Q24" i="38"/>
  <c r="T24" i="38"/>
  <c r="U24" i="38"/>
  <c r="Q28" i="38"/>
  <c r="U28" i="38"/>
  <c r="T28" i="38"/>
  <c r="U65" i="38"/>
  <c r="T65" i="38"/>
  <c r="Q65" i="38"/>
  <c r="Q23" i="38"/>
  <c r="T23" i="38"/>
  <c r="U23" i="38"/>
  <c r="Q73" i="38"/>
  <c r="U73" i="38"/>
  <c r="T73" i="38"/>
  <c r="U74" i="38"/>
  <c r="T74" i="38"/>
  <c r="Q74" i="38"/>
  <c r="T87" i="38"/>
  <c r="U87" i="38"/>
  <c r="Q87" i="38"/>
  <c r="V49" i="38"/>
  <c r="R49" i="38"/>
  <c r="R110" i="38"/>
  <c r="V110" i="38"/>
  <c r="R55" i="39"/>
  <c r="V55" i="39"/>
  <c r="V20" i="38"/>
  <c r="R20" i="38"/>
  <c r="V89" i="38"/>
  <c r="R89" i="38"/>
  <c r="V117" i="38"/>
  <c r="R117" i="38"/>
  <c r="V31" i="7"/>
  <c r="T24" i="23"/>
  <c r="R133" i="39"/>
  <c r="V133" i="39"/>
  <c r="V67" i="39"/>
  <c r="R67" i="39"/>
  <c r="R81" i="39"/>
  <c r="V81" i="39"/>
  <c r="V129" i="39"/>
  <c r="R129" i="39"/>
  <c r="R53" i="39"/>
  <c r="V53" i="39"/>
  <c r="V83" i="39"/>
  <c r="R83" i="39"/>
  <c r="V60" i="39"/>
  <c r="R60" i="39"/>
  <c r="V102" i="39"/>
  <c r="R102" i="39"/>
  <c r="T106" i="39"/>
  <c r="V106" i="39"/>
  <c r="R106" i="39"/>
  <c r="V42" i="39"/>
  <c r="R42" i="39"/>
  <c r="V116" i="39"/>
  <c r="R116" i="39"/>
  <c r="R17" i="39"/>
  <c r="V17" i="39"/>
  <c r="R38" i="39"/>
  <c r="V38" i="39"/>
  <c r="R46" i="39"/>
  <c r="V46" i="39"/>
  <c r="V120" i="39"/>
  <c r="R120" i="39"/>
  <c r="R95" i="39"/>
  <c r="V95" i="39"/>
  <c r="R132" i="39"/>
  <c r="V132" i="39"/>
  <c r="Q110" i="39"/>
  <c r="T110" i="39"/>
  <c r="U110" i="39"/>
  <c r="U9" i="39"/>
  <c r="Q9" i="39"/>
  <c r="T9" i="39"/>
  <c r="Q58" i="39"/>
  <c r="U58" i="39"/>
  <c r="T58" i="39"/>
  <c r="T81" i="39"/>
  <c r="Q81" i="39"/>
  <c r="U81" i="39"/>
  <c r="T40" i="39"/>
  <c r="Q40" i="39"/>
  <c r="U40" i="39"/>
  <c r="U26" i="39"/>
  <c r="Q26" i="39"/>
  <c r="T26" i="39"/>
  <c r="Q15" i="39"/>
  <c r="T15" i="39"/>
  <c r="U15" i="39"/>
  <c r="T14" i="39"/>
  <c r="U14" i="39"/>
  <c r="Q14" i="39"/>
  <c r="T70" i="39"/>
  <c r="U70" i="39"/>
  <c r="Q70" i="39"/>
  <c r="U30" i="39"/>
  <c r="Q30" i="39"/>
  <c r="T30" i="39"/>
  <c r="U120" i="39"/>
  <c r="T120" i="39"/>
  <c r="Q120" i="39"/>
  <c r="Q86" i="39"/>
  <c r="T86" i="39"/>
  <c r="U86" i="39"/>
  <c r="Q123" i="39"/>
  <c r="T123" i="39"/>
  <c r="U123" i="39"/>
  <c r="Q104" i="39"/>
  <c r="T104" i="39"/>
  <c r="U104" i="39"/>
  <c r="Q114" i="39"/>
  <c r="T114" i="39"/>
  <c r="U114" i="39"/>
  <c r="U80" i="39"/>
  <c r="Q80" i="39"/>
  <c r="T80" i="39"/>
  <c r="T98" i="39"/>
  <c r="Q98" i="39"/>
  <c r="U98" i="39"/>
  <c r="T122" i="39"/>
  <c r="Q122" i="39"/>
  <c r="U122" i="39"/>
  <c r="T72" i="39"/>
  <c r="Q72" i="39"/>
  <c r="U72" i="39"/>
  <c r="U24" i="39"/>
  <c r="Q24" i="39"/>
  <c r="T24" i="39"/>
  <c r="U22" i="39"/>
  <c r="T22" i="39"/>
  <c r="Q22" i="39"/>
  <c r="Q97" i="39"/>
  <c r="T97" i="39"/>
  <c r="U97" i="39"/>
  <c r="Q118" i="39"/>
  <c r="T118" i="39"/>
  <c r="U118" i="39"/>
  <c r="Q119" i="39"/>
  <c r="U119" i="39"/>
  <c r="T119" i="39"/>
  <c r="Q7" i="39"/>
  <c r="U7" i="39"/>
  <c r="T7" i="39"/>
  <c r="U46" i="39"/>
  <c r="Q46" i="39"/>
  <c r="T46" i="39"/>
  <c r="T91" i="39"/>
  <c r="Q91" i="39"/>
  <c r="U91" i="39"/>
  <c r="U62" i="39"/>
  <c r="Q62" i="39"/>
  <c r="T62" i="39"/>
  <c r="T79" i="39"/>
  <c r="Q79" i="39"/>
  <c r="U79" i="39"/>
  <c r="Q19" i="39"/>
  <c r="U19" i="39"/>
  <c r="R103" i="39"/>
  <c r="V103" i="39"/>
  <c r="R10" i="39"/>
  <c r="V10" i="39"/>
  <c r="R58" i="39"/>
  <c r="V58" i="39"/>
  <c r="R72" i="39"/>
  <c r="V72" i="39"/>
  <c r="R34" i="39"/>
  <c r="V34" i="39"/>
  <c r="V41" i="39"/>
  <c r="R41" i="39"/>
  <c r="R47" i="39"/>
  <c r="V47" i="39"/>
  <c r="V76" i="39"/>
  <c r="R76" i="39"/>
  <c r="T108" i="39"/>
  <c r="R108" i="39"/>
  <c r="V108" i="39"/>
  <c r="R127" i="39"/>
  <c r="V127" i="39"/>
  <c r="V107" i="39"/>
  <c r="R107" i="39"/>
  <c r="V7" i="38"/>
  <c r="Q94" i="38"/>
  <c r="T94" i="38"/>
  <c r="U94" i="38"/>
  <c r="V33" i="39"/>
  <c r="R33" i="39"/>
  <c r="V89" i="39"/>
  <c r="R89" i="39"/>
  <c r="R15" i="38"/>
  <c r="V15" i="38"/>
  <c r="R80" i="38"/>
  <c r="V80" i="38"/>
  <c r="R63" i="38"/>
  <c r="V63" i="38"/>
  <c r="R78" i="38"/>
  <c r="V78" i="38"/>
  <c r="V6" i="38"/>
  <c r="R61" i="39"/>
  <c r="V61" i="39"/>
  <c r="R67" i="38"/>
  <c r="V67" i="38"/>
  <c r="Q110" i="38"/>
  <c r="T110" i="38"/>
  <c r="U110" i="38"/>
  <c r="Q115" i="38"/>
  <c r="U115" i="38"/>
  <c r="T115" i="38"/>
  <c r="U78" i="38"/>
  <c r="T78" i="38"/>
  <c r="Q78" i="38"/>
  <c r="T42" i="38"/>
  <c r="U42" i="38"/>
  <c r="Q42" i="38"/>
  <c r="Q44" i="38"/>
  <c r="T44" i="38"/>
  <c r="U44" i="38"/>
  <c r="Q12" i="38"/>
  <c r="T12" i="38"/>
  <c r="U12" i="38"/>
  <c r="Q11" i="38"/>
  <c r="U11" i="38"/>
  <c r="T36" i="38"/>
  <c r="U36" i="38"/>
  <c r="Q36" i="38"/>
  <c r="U37" i="38"/>
  <c r="Q37" i="38"/>
  <c r="T37" i="38"/>
  <c r="Q69" i="38"/>
  <c r="T69" i="38"/>
  <c r="U69" i="38"/>
  <c r="U116" i="38"/>
  <c r="Q116" i="38"/>
  <c r="T116" i="38"/>
  <c r="U16" i="38"/>
  <c r="Q16" i="38"/>
  <c r="T16" i="38"/>
  <c r="U130" i="38"/>
  <c r="Q130" i="38"/>
  <c r="T130" i="38"/>
  <c r="U119" i="38"/>
  <c r="T119" i="38"/>
  <c r="Q119" i="38"/>
  <c r="T62" i="38"/>
  <c r="U62" i="38"/>
  <c r="Q62" i="38"/>
  <c r="U126" i="38"/>
  <c r="T126" i="38"/>
  <c r="Q126" i="38"/>
  <c r="Q76" i="38"/>
  <c r="T76" i="38"/>
  <c r="U76" i="38"/>
  <c r="Q32" i="38"/>
  <c r="T32" i="38"/>
  <c r="U32" i="38"/>
  <c r="T38" i="38"/>
  <c r="U38" i="38"/>
  <c r="Q38" i="38"/>
  <c r="U86" i="38"/>
  <c r="Q86" i="38"/>
  <c r="T86" i="38"/>
  <c r="Q19" i="38"/>
  <c r="T19" i="38"/>
  <c r="U19" i="38"/>
  <c r="Q52" i="38"/>
  <c r="T52" i="38"/>
  <c r="U52" i="38"/>
  <c r="T88" i="38"/>
  <c r="U88" i="38"/>
  <c r="Q88" i="38"/>
  <c r="Q107" i="38"/>
  <c r="U107" i="38"/>
  <c r="T107" i="38"/>
  <c r="U63" i="38"/>
  <c r="Q63" i="38"/>
  <c r="T63" i="38"/>
  <c r="T99" i="38"/>
  <c r="U99" i="38"/>
  <c r="Q99" i="38"/>
  <c r="Q96" i="38"/>
  <c r="T96" i="38"/>
  <c r="U96" i="38"/>
  <c r="Q46" i="38"/>
  <c r="U46" i="38"/>
  <c r="T46" i="38"/>
  <c r="T80" i="38"/>
  <c r="Q80" i="38"/>
  <c r="U80" i="38"/>
  <c r="T83" i="38"/>
  <c r="Q83" i="38"/>
  <c r="U83" i="38"/>
  <c r="Q26" i="38"/>
  <c r="T26" i="38"/>
  <c r="U26" i="38"/>
  <c r="Q90" i="38"/>
  <c r="T90" i="38"/>
  <c r="U90" i="38"/>
  <c r="T47" i="38"/>
  <c r="U47" i="38"/>
  <c r="Q47" i="38"/>
  <c r="Q54" i="38"/>
  <c r="U54" i="38"/>
  <c r="T54" i="38"/>
  <c r="Q55" i="38"/>
  <c r="U55" i="38"/>
  <c r="T55" i="38"/>
  <c r="R121" i="39"/>
  <c r="V121" i="39"/>
  <c r="V26" i="39"/>
  <c r="R26" i="39"/>
  <c r="R71" i="38"/>
  <c r="V71" i="38"/>
  <c r="V8" i="38"/>
  <c r="U84" i="38"/>
  <c r="Q84" i="38"/>
  <c r="T84" i="38"/>
  <c r="R59" i="38"/>
  <c r="V59" i="38"/>
  <c r="V124" i="38"/>
  <c r="R124" i="38"/>
  <c r="T39" i="38"/>
  <c r="R39" i="38"/>
  <c r="V39" i="38"/>
  <c r="V82" i="38"/>
  <c r="R82" i="38"/>
  <c r="V9" i="38"/>
  <c r="R129" i="38"/>
  <c r="V129" i="38"/>
  <c r="V77" i="38"/>
  <c r="R77" i="38"/>
  <c r="R56" i="38"/>
  <c r="V56" i="38"/>
  <c r="R31" i="38"/>
  <c r="V31" i="38"/>
  <c r="V68" i="38"/>
  <c r="R68" i="38"/>
  <c r="R114" i="38"/>
  <c r="V114" i="38"/>
  <c r="R62" i="38"/>
  <c r="V62" i="38"/>
  <c r="V50" i="38"/>
  <c r="R50" i="38"/>
  <c r="V24" i="38"/>
  <c r="R24" i="38"/>
  <c r="R131" i="38"/>
  <c r="V131" i="38"/>
  <c r="V61" i="38"/>
  <c r="R61" i="38"/>
  <c r="V58" i="38"/>
  <c r="R58" i="38"/>
  <c r="V113" i="38"/>
  <c r="R113" i="38"/>
  <c r="R132" i="38"/>
  <c r="V132" i="38"/>
  <c r="V36" i="38"/>
  <c r="R36" i="38"/>
  <c r="R69" i="38"/>
  <c r="V69" i="38"/>
  <c r="Q103" i="38"/>
  <c r="U103" i="38"/>
  <c r="T103" i="38"/>
  <c r="R32" i="39"/>
  <c r="V32" i="39"/>
  <c r="V101" i="39"/>
  <c r="R101" i="39"/>
  <c r="V123" i="38"/>
  <c r="U118" i="38"/>
  <c r="R30" i="39"/>
  <c r="V30" i="39"/>
  <c r="R105" i="39"/>
  <c r="V105" i="39"/>
  <c r="V20" i="39"/>
  <c r="R20" i="39"/>
  <c r="T111" i="39"/>
  <c r="U111" i="39"/>
  <c r="Q111" i="39"/>
  <c r="U57" i="39"/>
  <c r="T57" i="39"/>
  <c r="Q57" i="39"/>
  <c r="U101" i="39"/>
  <c r="Q101" i="39"/>
  <c r="T101" i="39"/>
  <c r="U112" i="39"/>
  <c r="T112" i="39"/>
  <c r="Q112" i="39"/>
  <c r="Q59" i="39"/>
  <c r="U59" i="39"/>
  <c r="T59" i="39"/>
  <c r="Q53" i="39"/>
  <c r="U53" i="39"/>
  <c r="T53" i="39"/>
  <c r="Q126" i="39"/>
  <c r="T126" i="39"/>
  <c r="U126" i="39"/>
  <c r="U128" i="39"/>
  <c r="T128" i="39"/>
  <c r="Q128" i="39"/>
  <c r="T103" i="39"/>
  <c r="U103" i="39"/>
  <c r="Q103" i="39"/>
  <c r="Q63" i="39"/>
  <c r="T63" i="39"/>
  <c r="U63" i="39"/>
  <c r="R11" i="39"/>
  <c r="V11" i="39"/>
  <c r="R80" i="39"/>
  <c r="V80" i="39"/>
  <c r="V62" i="39"/>
  <c r="R62" i="39"/>
  <c r="R65" i="38"/>
  <c r="V65" i="38"/>
  <c r="T102" i="38"/>
  <c r="R102" i="38"/>
  <c r="V102" i="38"/>
  <c r="R74" i="39"/>
  <c r="V74" i="39"/>
  <c r="Q79" i="38"/>
  <c r="U79" i="38"/>
  <c r="T79" i="38"/>
  <c r="Q9" i="38"/>
  <c r="U9" i="38"/>
  <c r="T9" i="38"/>
  <c r="Q10" i="38"/>
  <c r="U10" i="38"/>
  <c r="T10" i="38"/>
  <c r="T132" i="38"/>
  <c r="U132" i="38"/>
  <c r="Q132" i="38"/>
  <c r="U97" i="38"/>
  <c r="T97" i="38"/>
  <c r="Q97" i="38"/>
  <c r="Q35" i="38"/>
  <c r="T35" i="38"/>
  <c r="U35" i="38"/>
  <c r="U34" i="38"/>
  <c r="T34" i="38"/>
  <c r="Q34" i="38"/>
  <c r="Q66" i="38"/>
  <c r="T66" i="38"/>
  <c r="U66" i="38"/>
  <c r="T57" i="38"/>
  <c r="U57" i="38"/>
  <c r="Q57" i="38"/>
  <c r="U22" i="38"/>
  <c r="T22" i="38"/>
  <c r="Q22" i="38"/>
  <c r="R99" i="38"/>
  <c r="V99" i="38"/>
  <c r="R83" i="38"/>
  <c r="V83" i="38"/>
  <c r="V52" i="38"/>
  <c r="R52" i="38"/>
  <c r="T11" i="38"/>
  <c r="V11" i="38"/>
  <c r="R11" i="38"/>
  <c r="R100" i="38"/>
  <c r="V100" i="38"/>
  <c r="V74" i="10"/>
  <c r="R49" i="39"/>
  <c r="V49" i="39"/>
  <c r="R57" i="39"/>
  <c r="V57" i="39"/>
  <c r="V16" i="39"/>
  <c r="R16" i="39"/>
  <c r="R131" i="39"/>
  <c r="V131" i="39"/>
  <c r="R119" i="39"/>
  <c r="V119" i="39"/>
  <c r="V66" i="39"/>
  <c r="R66" i="39"/>
  <c r="R63" i="39"/>
  <c r="V63" i="39"/>
  <c r="V39" i="39"/>
  <c r="R39" i="39"/>
  <c r="R51" i="39"/>
  <c r="V51" i="39"/>
  <c r="R124" i="39"/>
  <c r="V124" i="39"/>
  <c r="R122" i="39"/>
  <c r="V122" i="39"/>
  <c r="V98" i="39"/>
  <c r="R98" i="39"/>
  <c r="V27" i="39"/>
  <c r="R27" i="39"/>
  <c r="R6" i="39"/>
  <c r="V6" i="39"/>
  <c r="V79" i="39"/>
  <c r="R79" i="39"/>
  <c r="R59" i="39"/>
  <c r="V59" i="39"/>
  <c r="R45" i="39"/>
  <c r="V45" i="39"/>
  <c r="V92" i="39"/>
  <c r="R92" i="39"/>
  <c r="Q23" i="39"/>
  <c r="U23" i="39"/>
  <c r="T23" i="39"/>
  <c r="U41" i="39"/>
  <c r="T41" i="39"/>
  <c r="Q41" i="39"/>
  <c r="Q21" i="39"/>
  <c r="T21" i="39"/>
  <c r="U21" i="39"/>
  <c r="T49" i="39"/>
  <c r="Q49" i="39"/>
  <c r="U49" i="39"/>
  <c r="Q18" i="39"/>
  <c r="U18" i="39"/>
  <c r="T18" i="39"/>
  <c r="T16" i="39"/>
  <c r="Q16" i="39"/>
  <c r="U16" i="39"/>
  <c r="Q29" i="39"/>
  <c r="T29" i="39"/>
  <c r="U29" i="39"/>
  <c r="T100" i="39"/>
  <c r="Q100" i="39"/>
  <c r="U100" i="39"/>
  <c r="U60" i="39"/>
  <c r="Q60" i="39"/>
  <c r="T60" i="39"/>
  <c r="T39" i="39"/>
  <c r="Q39" i="39"/>
  <c r="U39" i="39"/>
  <c r="U50" i="39"/>
  <c r="T50" i="39"/>
  <c r="Q50" i="39"/>
  <c r="Q67" i="39"/>
  <c r="U67" i="39"/>
  <c r="T67" i="39"/>
  <c r="Q71" i="39"/>
  <c r="T71" i="39"/>
  <c r="U71" i="39"/>
  <c r="T34" i="39"/>
  <c r="U34" i="39"/>
  <c r="Q34" i="39"/>
  <c r="T33" i="39"/>
  <c r="U33" i="39"/>
  <c r="Q33" i="39"/>
  <c r="U25" i="39"/>
  <c r="T25" i="39"/>
  <c r="Q25" i="39"/>
  <c r="Q69" i="39"/>
  <c r="U69" i="39"/>
  <c r="T69" i="39"/>
  <c r="U11" i="39"/>
  <c r="T11" i="39"/>
  <c r="Q11" i="39"/>
  <c r="U133" i="39"/>
  <c r="T133" i="39"/>
  <c r="Q133" i="39"/>
  <c r="U65" i="39"/>
  <c r="T65" i="39"/>
  <c r="Q65" i="39"/>
  <c r="Q115" i="39"/>
  <c r="U115" i="39"/>
  <c r="T115" i="39"/>
  <c r="T31" i="39"/>
  <c r="U31" i="39"/>
  <c r="Q31" i="39"/>
  <c r="T32" i="39"/>
  <c r="Q32" i="39"/>
  <c r="U32" i="39"/>
  <c r="U99" i="39"/>
  <c r="T99" i="39"/>
  <c r="Q99" i="39"/>
  <c r="T121" i="39"/>
  <c r="U121" i="39"/>
  <c r="Q121" i="39"/>
  <c r="T84" i="39"/>
  <c r="U84" i="39"/>
  <c r="Q84" i="39"/>
  <c r="T130" i="39"/>
  <c r="U130" i="39"/>
  <c r="Q130" i="39"/>
  <c r="T74" i="39"/>
  <c r="U74" i="39"/>
  <c r="Q74" i="39"/>
  <c r="U96" i="39"/>
  <c r="T96" i="39"/>
  <c r="Q96" i="39"/>
  <c r="T113" i="39"/>
  <c r="U113" i="39"/>
  <c r="Q113" i="39"/>
  <c r="T95" i="39"/>
  <c r="U95" i="39"/>
  <c r="Q95" i="39"/>
  <c r="T35" i="39"/>
  <c r="U35" i="39"/>
  <c r="Q35" i="39"/>
  <c r="Q88" i="39"/>
  <c r="U88" i="39"/>
  <c r="T88" i="39"/>
  <c r="R85" i="39"/>
  <c r="V85" i="39"/>
  <c r="R50" i="39"/>
  <c r="V50" i="39"/>
  <c r="R12" i="39"/>
  <c r="V12" i="39"/>
  <c r="R109" i="39"/>
  <c r="V109" i="39"/>
  <c r="V87" i="39"/>
  <c r="R87" i="39"/>
  <c r="V88" i="39"/>
  <c r="R88" i="39"/>
  <c r="R15" i="39"/>
  <c r="V15" i="39"/>
  <c r="R78" i="39"/>
  <c r="V78" i="39"/>
  <c r="V56" i="39"/>
  <c r="R56" i="39"/>
  <c r="R41" i="38"/>
  <c r="V41" i="38"/>
  <c r="V101" i="38"/>
  <c r="R101" i="38"/>
  <c r="V91" i="38"/>
  <c r="R91" i="38"/>
  <c r="T27" i="38"/>
  <c r="V27" i="38"/>
  <c r="R27" i="38"/>
  <c r="V112" i="39"/>
  <c r="R112" i="39"/>
  <c r="V126" i="38"/>
  <c r="R126" i="38"/>
  <c r="R97" i="38"/>
  <c r="V97" i="38"/>
  <c r="Q6" i="38"/>
  <c r="T6" i="38"/>
  <c r="U6" i="38"/>
  <c r="T71" i="38"/>
  <c r="Q71" i="38"/>
  <c r="U71" i="38"/>
  <c r="U131" i="38"/>
  <c r="Q131" i="38"/>
  <c r="T131" i="38"/>
  <c r="U58" i="38"/>
  <c r="Q58" i="38"/>
  <c r="T58" i="38"/>
  <c r="T124" i="38"/>
  <c r="Q124" i="38"/>
  <c r="U124" i="38"/>
  <c r="U106" i="38"/>
  <c r="T106" i="38"/>
  <c r="Q106" i="38"/>
  <c r="U68" i="38"/>
  <c r="T68" i="38"/>
  <c r="Q68" i="38"/>
  <c r="U95" i="38"/>
  <c r="T95" i="38"/>
  <c r="Q95" i="38"/>
  <c r="Q111" i="38"/>
  <c r="T111" i="38"/>
  <c r="U111" i="38"/>
  <c r="U125" i="38"/>
  <c r="T125" i="38"/>
  <c r="Q125" i="38"/>
  <c r="Q51" i="38"/>
  <c r="T51" i="38"/>
  <c r="U51" i="38"/>
  <c r="T100" i="38"/>
  <c r="U100" i="38"/>
  <c r="Q100" i="38"/>
  <c r="Q33" i="38"/>
  <c r="U33" i="38"/>
  <c r="T33" i="38"/>
  <c r="Q67" i="38"/>
  <c r="T67" i="38"/>
  <c r="U67" i="38"/>
  <c r="Q15" i="38"/>
  <c r="T15" i="38"/>
  <c r="U15" i="38"/>
  <c r="Q45" i="38"/>
  <c r="T45" i="38"/>
  <c r="U45" i="38"/>
  <c r="T112" i="38"/>
  <c r="U112" i="38"/>
  <c r="Q112" i="38"/>
  <c r="Q50" i="38"/>
  <c r="T50" i="38"/>
  <c r="U50" i="38"/>
  <c r="U85" i="38"/>
  <c r="T85" i="38"/>
  <c r="Q85" i="38"/>
  <c r="Q39" i="38"/>
  <c r="U39" i="38"/>
  <c r="Q17" i="38"/>
  <c r="U17" i="38"/>
  <c r="Q30" i="38"/>
  <c r="U30" i="38"/>
  <c r="T30" i="38"/>
  <c r="Q48" i="38"/>
  <c r="T48" i="38"/>
  <c r="U48" i="38"/>
  <c r="T70" i="38"/>
  <c r="Q70" i="38"/>
  <c r="U70" i="38"/>
  <c r="T121" i="38"/>
  <c r="Q121" i="38"/>
  <c r="U121" i="38"/>
  <c r="Q56" i="38"/>
  <c r="T56" i="38"/>
  <c r="U56" i="38"/>
  <c r="V123" i="39"/>
  <c r="R123" i="39"/>
  <c r="R24" i="39"/>
  <c r="V24" i="39"/>
  <c r="V118" i="39"/>
  <c r="R118" i="39"/>
  <c r="R121" i="38"/>
  <c r="V121" i="38"/>
  <c r="R98" i="38"/>
  <c r="V98" i="38"/>
  <c r="R54" i="38"/>
  <c r="V54" i="38"/>
  <c r="R44" i="38"/>
  <c r="V44" i="38"/>
  <c r="V38" i="38"/>
  <c r="V118" i="38"/>
  <c r="R118" i="38"/>
  <c r="V70" i="38"/>
  <c r="R70" i="38"/>
  <c r="R105" i="38"/>
  <c r="V105" i="38"/>
  <c r="R128" i="38"/>
  <c r="V128" i="38"/>
  <c r="R111" i="38"/>
  <c r="V111" i="38"/>
  <c r="V125" i="38"/>
  <c r="R125" i="38"/>
  <c r="V74" i="38"/>
  <c r="R74" i="38"/>
  <c r="V57" i="38"/>
  <c r="R57" i="38"/>
  <c r="V14" i="38"/>
  <c r="R14" i="38"/>
  <c r="V103" i="38"/>
  <c r="R103" i="38"/>
  <c r="V79" i="38"/>
  <c r="R79" i="38"/>
  <c r="R84" i="38"/>
  <c r="V84" i="38"/>
  <c r="R73" i="38"/>
  <c r="V73" i="38"/>
  <c r="R55" i="38"/>
  <c r="V55" i="38"/>
  <c r="R33" i="38"/>
  <c r="V33" i="38"/>
  <c r="V119" i="38"/>
  <c r="R119" i="38"/>
  <c r="V93" i="38"/>
  <c r="R93" i="38"/>
  <c r="V19" i="38"/>
  <c r="R19" i="38"/>
  <c r="T40" i="38"/>
  <c r="R40" i="38"/>
  <c r="V40" i="38"/>
  <c r="R104" i="38"/>
  <c r="V104" i="38"/>
  <c r="R32" i="38"/>
  <c r="V32" i="38"/>
  <c r="V72" i="38"/>
  <c r="R72" i="38"/>
  <c r="R13" i="38"/>
  <c r="V13" i="38"/>
  <c r="V17" i="38"/>
  <c r="V90" i="39"/>
  <c r="R29" i="39"/>
  <c r="V29" i="39"/>
  <c r="V82" i="39"/>
  <c r="R82" i="39"/>
  <c r="R64" i="39"/>
  <c r="V64" i="39"/>
  <c r="V115" i="39"/>
  <c r="R115" i="39"/>
  <c r="Q43" i="39"/>
  <c r="U43" i="39"/>
  <c r="T43" i="39"/>
  <c r="Q82" i="39"/>
  <c r="T82" i="39"/>
  <c r="U82" i="39"/>
  <c r="U12" i="39"/>
  <c r="T12" i="39"/>
  <c r="Q12" i="39"/>
  <c r="Q77" i="39"/>
  <c r="U77" i="39"/>
  <c r="T77" i="39"/>
  <c r="Q54" i="39"/>
  <c r="U54" i="39"/>
  <c r="T54" i="39"/>
  <c r="U116" i="39"/>
  <c r="T116" i="39"/>
  <c r="Q116" i="39"/>
  <c r="U68" i="39"/>
  <c r="T68" i="39"/>
  <c r="Q68" i="39"/>
  <c r="Q5" i="39"/>
  <c r="U5" i="39"/>
  <c r="T5" i="39"/>
  <c r="U48" i="39"/>
  <c r="Q48" i="39"/>
  <c r="T48" i="39"/>
  <c r="U117" i="39"/>
  <c r="Q117" i="39"/>
  <c r="T117" i="39"/>
  <c r="Q124" i="39"/>
  <c r="U124" i="39"/>
  <c r="T124" i="39"/>
  <c r="T38" i="39"/>
  <c r="U38" i="39"/>
  <c r="Q38" i="39"/>
  <c r="Q75" i="39"/>
  <c r="T75" i="39"/>
  <c r="U75" i="39"/>
  <c r="Q10" i="39"/>
  <c r="T10" i="39"/>
  <c r="U10" i="39"/>
  <c r="V93" i="39"/>
  <c r="R93" i="39"/>
  <c r="V35" i="39"/>
  <c r="R35" i="39"/>
  <c r="V8" i="39"/>
  <c r="R8" i="39"/>
  <c r="Q59" i="38"/>
  <c r="U59" i="38"/>
  <c r="T59" i="38"/>
  <c r="V107" i="38"/>
  <c r="R107" i="38"/>
  <c r="R30" i="38"/>
  <c r="V30" i="38"/>
  <c r="U120" i="38"/>
  <c r="Q120" i="38"/>
  <c r="T120" i="38"/>
  <c r="Q89" i="38"/>
  <c r="T89" i="38"/>
  <c r="U89" i="38"/>
  <c r="Q49" i="38"/>
  <c r="T49" i="38"/>
  <c r="U49" i="38"/>
  <c r="U81" i="38"/>
  <c r="T81" i="38"/>
  <c r="Q81" i="38"/>
  <c r="Q7" i="38"/>
  <c r="U7" i="38"/>
  <c r="T7" i="38"/>
  <c r="T101" i="38"/>
  <c r="Q101" i="38"/>
  <c r="U101" i="38"/>
  <c r="T123" i="38"/>
  <c r="Q123" i="38"/>
  <c r="U123" i="38"/>
  <c r="V21" i="39"/>
  <c r="R21" i="39"/>
  <c r="R127" i="38"/>
  <c r="V127" i="38"/>
  <c r="R133" i="38"/>
  <c r="V133" i="38"/>
  <c r="R128" i="39"/>
  <c r="V128" i="39"/>
  <c r="R108" i="38"/>
  <c r="V108" i="38"/>
  <c r="V87" i="38"/>
  <c r="R87" i="38"/>
  <c r="V122" i="38"/>
  <c r="R122" i="38"/>
  <c r="V42" i="38"/>
  <c r="R42" i="38"/>
  <c r="R28" i="38"/>
  <c r="V28" i="38"/>
  <c r="R88" i="38"/>
  <c r="V88" i="38"/>
  <c r="R37" i="38"/>
  <c r="V37" i="38"/>
  <c r="V75" i="38"/>
  <c r="R75" i="38"/>
  <c r="V64" i="38"/>
  <c r="R64" i="38"/>
  <c r="R95" i="38"/>
  <c r="V95" i="38"/>
  <c r="R116" i="38"/>
  <c r="V116" i="38"/>
  <c r="U10" i="7"/>
  <c r="V3" i="3"/>
  <c r="T6" i="26"/>
  <c r="R84" i="39"/>
  <c r="V84" i="39"/>
  <c r="V104" i="39"/>
  <c r="R104" i="39"/>
  <c r="V69" i="39"/>
  <c r="R69" i="39"/>
  <c r="R28" i="39"/>
  <c r="V28" i="39"/>
  <c r="V91" i="39"/>
  <c r="R91" i="39"/>
  <c r="T19" i="39"/>
  <c r="R19" i="39"/>
  <c r="V19" i="39"/>
  <c r="V36" i="39"/>
  <c r="R36" i="39"/>
  <c r="Q3" i="41"/>
  <c r="T3" i="41"/>
  <c r="U3" i="41"/>
  <c r="V99" i="39"/>
  <c r="R99" i="39"/>
  <c r="V37" i="39"/>
  <c r="R37" i="39"/>
  <c r="V31" i="39"/>
  <c r="R31" i="39"/>
  <c r="R110" i="39"/>
  <c r="V110" i="39"/>
  <c r="V71" i="39"/>
  <c r="R71" i="39"/>
  <c r="V75" i="39"/>
  <c r="R75" i="39"/>
  <c r="V73" i="39"/>
  <c r="R73" i="39"/>
  <c r="R111" i="39"/>
  <c r="V111" i="39"/>
  <c r="V94" i="39"/>
  <c r="R94" i="39"/>
  <c r="R48" i="39"/>
  <c r="V48" i="39"/>
  <c r="U93" i="39"/>
  <c r="T93" i="39"/>
  <c r="Q93" i="39"/>
  <c r="U17" i="39"/>
  <c r="T17" i="39"/>
  <c r="Q17" i="39"/>
  <c r="Q108" i="39"/>
  <c r="U108" i="39"/>
  <c r="Q78" i="39"/>
  <c r="T78" i="39"/>
  <c r="U78" i="39"/>
  <c r="T90" i="39"/>
  <c r="U90" i="39"/>
  <c r="Q90" i="39"/>
  <c r="U107" i="39"/>
  <c r="Q107" i="39"/>
  <c r="T107" i="39"/>
  <c r="Q129" i="39"/>
  <c r="U129" i="39"/>
  <c r="T129" i="39"/>
  <c r="Q105" i="39"/>
  <c r="U105" i="39"/>
  <c r="T105" i="39"/>
  <c r="U109" i="39"/>
  <c r="Q109" i="39"/>
  <c r="T109" i="39"/>
  <c r="U56" i="39"/>
  <c r="Q56" i="39"/>
  <c r="T56" i="39"/>
  <c r="T87" i="39"/>
  <c r="Q87" i="39"/>
  <c r="U87" i="39"/>
  <c r="Q106" i="39"/>
  <c r="U106" i="39"/>
  <c r="Q8" i="39"/>
  <c r="U8" i="39"/>
  <c r="T8" i="39"/>
  <c r="U51" i="39"/>
  <c r="T51" i="39"/>
  <c r="Q51" i="39"/>
  <c r="Q55" i="39"/>
  <c r="U55" i="39"/>
  <c r="T55" i="39"/>
  <c r="Q92" i="39"/>
  <c r="U92" i="39"/>
  <c r="T92" i="39"/>
  <c r="Q125" i="39"/>
  <c r="U125" i="39"/>
  <c r="T125" i="39"/>
  <c r="U85" i="39"/>
  <c r="T85" i="39"/>
  <c r="Q85" i="39"/>
  <c r="Q37" i="39"/>
  <c r="U37" i="39"/>
  <c r="T37" i="39"/>
  <c r="Q132" i="39"/>
  <c r="T132" i="39"/>
  <c r="U132" i="39"/>
  <c r="U127" i="39"/>
  <c r="Q127" i="39"/>
  <c r="T127" i="39"/>
  <c r="Q73" i="39"/>
  <c r="T73" i="39"/>
  <c r="U73" i="39"/>
  <c r="U42" i="39"/>
  <c r="T42" i="39"/>
  <c r="Q42" i="39"/>
  <c r="Q76" i="39"/>
  <c r="T76" i="39"/>
  <c r="U76" i="39"/>
  <c r="U83" i="39"/>
  <c r="T83" i="39"/>
  <c r="Q83" i="39"/>
  <c r="U28" i="39"/>
  <c r="T28" i="39"/>
  <c r="Q28" i="39"/>
  <c r="Q20" i="39"/>
  <c r="T20" i="39"/>
  <c r="U20" i="39"/>
  <c r="Q131" i="39"/>
  <c r="T131" i="39"/>
  <c r="U131" i="39"/>
  <c r="U13" i="39"/>
  <c r="Q13" i="39"/>
  <c r="T13" i="39"/>
  <c r="T52" i="39"/>
  <c r="U52" i="39"/>
  <c r="Q52" i="39"/>
  <c r="Q36" i="39"/>
  <c r="U36" i="39"/>
  <c r="T36" i="39"/>
  <c r="T27" i="39"/>
  <c r="Q27" i="39"/>
  <c r="U27" i="39"/>
  <c r="Q6" i="39"/>
  <c r="U6" i="39"/>
  <c r="T6" i="39"/>
  <c r="T66" i="39"/>
  <c r="Q66" i="39"/>
  <c r="U66" i="39"/>
  <c r="R3" i="41"/>
  <c r="V3" i="41"/>
  <c r="V43" i="39"/>
  <c r="R43" i="39"/>
  <c r="V77" i="39"/>
  <c r="R77" i="39"/>
  <c r="V100" i="39"/>
  <c r="R100" i="39"/>
  <c r="V114" i="39"/>
  <c r="R114" i="39"/>
  <c r="V65" i="39"/>
  <c r="R65" i="39"/>
  <c r="R117" i="39"/>
  <c r="V117" i="39"/>
  <c r="R18" i="39"/>
  <c r="V18" i="39"/>
  <c r="R125" i="39"/>
  <c r="V125" i="39"/>
  <c r="V68" i="39"/>
  <c r="R68" i="39"/>
  <c r="V22" i="39"/>
  <c r="R22" i="39"/>
  <c r="V23" i="39"/>
  <c r="R23" i="39"/>
  <c r="V25" i="39"/>
  <c r="R25" i="39"/>
  <c r="R51" i="38"/>
  <c r="V51" i="38"/>
  <c r="T93" i="38"/>
  <c r="Q93" i="38"/>
  <c r="U93" i="38"/>
  <c r="R96" i="39"/>
  <c r="V96" i="39"/>
  <c r="Q53" i="38"/>
  <c r="T53" i="38"/>
  <c r="U53" i="38"/>
  <c r="Q72" i="38"/>
  <c r="T72" i="38"/>
  <c r="U72" i="38"/>
  <c r="U102" i="38"/>
  <c r="Q102" i="38"/>
  <c r="Q75" i="38"/>
  <c r="T75" i="38"/>
  <c r="U75" i="38"/>
  <c r="U117" i="38"/>
  <c r="T117" i="38"/>
  <c r="Q117" i="38"/>
  <c r="U13" i="38"/>
  <c r="Q13" i="38"/>
  <c r="T13" i="38"/>
  <c r="T64" i="38"/>
  <c r="U64" i="38"/>
  <c r="Q64" i="38"/>
  <c r="U92" i="38"/>
  <c r="Q92" i="38"/>
  <c r="T92" i="38"/>
  <c r="U29" i="38"/>
  <c r="T29" i="38"/>
  <c r="Q29" i="38"/>
  <c r="U18" i="38"/>
  <c r="Q18" i="38"/>
  <c r="T18" i="38"/>
  <c r="T108" i="38"/>
  <c r="U108" i="38"/>
  <c r="Q108" i="38"/>
  <c r="Q20" i="38"/>
  <c r="T20" i="38"/>
  <c r="U20" i="38"/>
  <c r="Q104" i="38"/>
  <c r="T104" i="38"/>
  <c r="U104" i="38"/>
  <c r="Q25" i="38"/>
  <c r="T25" i="38"/>
  <c r="U25" i="38"/>
  <c r="U41" i="38"/>
  <c r="T41" i="38"/>
  <c r="Q41" i="38"/>
  <c r="T91" i="38"/>
  <c r="Q91" i="38"/>
  <c r="U91" i="38"/>
  <c r="U61" i="38"/>
  <c r="T61" i="38"/>
  <c r="Q61" i="38"/>
  <c r="Q109" i="38"/>
  <c r="U109" i="38"/>
  <c r="T109" i="38"/>
  <c r="Q43" i="38"/>
  <c r="T43" i="38"/>
  <c r="U43" i="38"/>
  <c r="Q31" i="38"/>
  <c r="T31" i="38"/>
  <c r="U31" i="38"/>
  <c r="Q133" i="38"/>
  <c r="U133" i="38"/>
  <c r="T133" i="38"/>
  <c r="Q129" i="38"/>
  <c r="T129" i="38"/>
  <c r="U129" i="38"/>
  <c r="U21" i="38"/>
  <c r="Q21" i="38"/>
  <c r="T21" i="38"/>
  <c r="T105" i="38"/>
  <c r="Q105" i="38"/>
  <c r="U105" i="38"/>
  <c r="U128" i="38"/>
  <c r="Q128" i="38"/>
  <c r="T128" i="38"/>
  <c r="U14" i="38"/>
  <c r="Q14" i="38"/>
  <c r="T14" i="38"/>
  <c r="U114" i="38"/>
  <c r="Q114" i="38"/>
  <c r="T114" i="38"/>
  <c r="Q27" i="38"/>
  <c r="U27" i="38"/>
  <c r="T77" i="38"/>
  <c r="U77" i="38"/>
  <c r="Q77" i="38"/>
  <c r="Q8" i="38"/>
  <c r="U8" i="38"/>
  <c r="T8" i="38"/>
  <c r="Q60" i="38"/>
  <c r="U60" i="38"/>
  <c r="T60" i="38"/>
  <c r="U82" i="38"/>
  <c r="T82" i="38"/>
  <c r="Q82" i="38"/>
  <c r="Q40" i="38"/>
  <c r="U40" i="38"/>
  <c r="U122" i="38"/>
  <c r="Q122" i="38"/>
  <c r="T122" i="38"/>
  <c r="T98" i="38"/>
  <c r="Q98" i="38"/>
  <c r="U98" i="38"/>
  <c r="Q127" i="38"/>
  <c r="T127" i="38"/>
  <c r="U127" i="38"/>
  <c r="U113" i="38"/>
  <c r="T113" i="38"/>
  <c r="Q113" i="38"/>
  <c r="R54" i="39"/>
  <c r="V54" i="39"/>
  <c r="R44" i="39"/>
  <c r="V44" i="39"/>
  <c r="V130" i="39"/>
  <c r="R130" i="39"/>
  <c r="V12" i="38"/>
  <c r="R12" i="38"/>
  <c r="R112" i="38"/>
  <c r="V112" i="38"/>
  <c r="V45" i="38"/>
  <c r="R45" i="38"/>
  <c r="V106" i="38"/>
  <c r="R106" i="38"/>
  <c r="R70" i="39"/>
  <c r="V70" i="39"/>
  <c r="V25" i="38"/>
  <c r="V126" i="39"/>
  <c r="R126" i="39"/>
  <c r="V13" i="39"/>
  <c r="R13" i="39"/>
  <c r="R52" i="39"/>
  <c r="V52" i="39"/>
  <c r="R53" i="38"/>
  <c r="V53" i="38"/>
  <c r="R120" i="38"/>
  <c r="V120" i="38"/>
  <c r="R35" i="38"/>
  <c r="V35" i="38"/>
  <c r="R66" i="38"/>
  <c r="V66" i="38"/>
  <c r="V47" i="38"/>
  <c r="R47" i="38"/>
  <c r="V18" i="38"/>
  <c r="R18" i="38"/>
  <c r="R94" i="38"/>
  <c r="V94" i="38"/>
  <c r="R43" i="38"/>
  <c r="V43" i="38"/>
  <c r="R46" i="38"/>
  <c r="V46" i="38"/>
  <c r="V26" i="38"/>
  <c r="R26" i="38"/>
  <c r="R96" i="38"/>
  <c r="V96" i="38"/>
  <c r="R81" i="38"/>
  <c r="V81" i="38"/>
  <c r="R130" i="38"/>
  <c r="V130" i="38"/>
  <c r="V22" i="38"/>
  <c r="R22" i="38"/>
  <c r="R29" i="38"/>
  <c r="V29" i="38"/>
  <c r="R115" i="38"/>
  <c r="V115" i="38"/>
  <c r="V109" i="38"/>
  <c r="R109" i="38"/>
  <c r="V85" i="38"/>
  <c r="R85" i="38"/>
  <c r="R86" i="38"/>
  <c r="V86" i="38"/>
  <c r="R23" i="38"/>
  <c r="V23" i="38"/>
  <c r="R48" i="38"/>
  <c r="V48" i="38"/>
  <c r="R76" i="38"/>
  <c r="V76" i="38"/>
  <c r="R113" i="39"/>
  <c r="V113" i="39"/>
  <c r="R92" i="38"/>
  <c r="V92" i="38"/>
  <c r="V16" i="38"/>
  <c r="U87" i="10"/>
  <c r="V17" i="3"/>
  <c r="V14" i="3"/>
  <c r="U132" i="3"/>
  <c r="T8" i="26"/>
  <c r="T14" i="23"/>
  <c r="T15" i="23"/>
  <c r="U9" i="7"/>
  <c r="T28" i="26"/>
  <c r="T7" i="20"/>
  <c r="V133" i="3"/>
  <c r="T7" i="26"/>
  <c r="V101" i="7"/>
  <c r="U90" i="10"/>
  <c r="U107" i="7"/>
  <c r="U6" i="3"/>
  <c r="T68" i="32"/>
  <c r="U7" i="23"/>
  <c r="U7" i="7"/>
  <c r="V5" i="30"/>
  <c r="U34" i="10"/>
  <c r="T25" i="26"/>
  <c r="U9" i="23"/>
  <c r="T11" i="26"/>
  <c r="U86" i="3"/>
  <c r="U75" i="7"/>
  <c r="V22" i="3"/>
  <c r="U129" i="7"/>
  <c r="V48" i="3"/>
  <c r="U11" i="32"/>
  <c r="T9" i="23"/>
  <c r="V6" i="32"/>
  <c r="T12" i="26"/>
  <c r="V95" i="3"/>
  <c r="R5" i="14"/>
  <c r="U74" i="7"/>
  <c r="V85" i="10"/>
  <c r="R4" i="10"/>
  <c r="U126" i="10"/>
  <c r="U20" i="10"/>
  <c r="U12" i="26"/>
  <c r="T5" i="26"/>
  <c r="U45" i="7"/>
  <c r="U76" i="10"/>
  <c r="U5" i="7"/>
  <c r="U92" i="7"/>
  <c r="V92" i="7"/>
  <c r="V45" i="7"/>
  <c r="U25" i="7"/>
  <c r="U8" i="10"/>
  <c r="U5" i="18"/>
  <c r="V8" i="19"/>
  <c r="T7" i="32"/>
  <c r="T16" i="23"/>
  <c r="V5" i="18"/>
  <c r="T25" i="23"/>
  <c r="U5" i="26"/>
  <c r="U43" i="7"/>
  <c r="V16" i="3"/>
  <c r="U16" i="23"/>
  <c r="U25" i="23"/>
  <c r="T5" i="7"/>
  <c r="V37" i="7"/>
  <c r="V82" i="3"/>
  <c r="V45" i="10"/>
  <c r="U26" i="3"/>
  <c r="V67" i="10"/>
  <c r="U131" i="7"/>
  <c r="V88" i="10"/>
  <c r="V119" i="7"/>
  <c r="U125" i="10"/>
  <c r="V44" i="3"/>
  <c r="U8" i="26"/>
  <c r="U6" i="23"/>
  <c r="U91" i="22"/>
  <c r="T91" i="22"/>
  <c r="Q91" i="22"/>
  <c r="V35" i="29"/>
  <c r="R35" i="29"/>
  <c r="V132" i="29"/>
  <c r="R132" i="29"/>
  <c r="R48" i="29"/>
  <c r="V48" i="29"/>
  <c r="T71" i="32"/>
  <c r="U71" i="32"/>
  <c r="Q71" i="32"/>
  <c r="T87" i="32"/>
  <c r="Q87" i="32"/>
  <c r="U87" i="32"/>
  <c r="Q58" i="32"/>
  <c r="T58" i="32"/>
  <c r="U58" i="32"/>
  <c r="Q81" i="32"/>
  <c r="U81" i="32"/>
  <c r="T81" i="32"/>
  <c r="V98" i="32"/>
  <c r="R98" i="32"/>
  <c r="Q120" i="36"/>
  <c r="T120" i="36"/>
  <c r="U120" i="36"/>
  <c r="Q69" i="36"/>
  <c r="T69" i="36"/>
  <c r="U69" i="36"/>
  <c r="T115" i="36"/>
  <c r="U115" i="36"/>
  <c r="Q115" i="36"/>
  <c r="Q49" i="36"/>
  <c r="U49" i="36"/>
  <c r="T49" i="36"/>
  <c r="Q114" i="36"/>
  <c r="T114" i="36"/>
  <c r="U114" i="36"/>
  <c r="U92" i="36"/>
  <c r="Q92" i="36"/>
  <c r="T92" i="36"/>
  <c r="Q99" i="35"/>
  <c r="U99" i="35"/>
  <c r="T59" i="35"/>
  <c r="Q59" i="35"/>
  <c r="U59" i="35"/>
  <c r="Q64" i="35"/>
  <c r="T64" i="35"/>
  <c r="U64" i="35"/>
  <c r="U87" i="35"/>
  <c r="Q87" i="35"/>
  <c r="T87" i="35"/>
  <c r="Q66" i="35"/>
  <c r="T66" i="35"/>
  <c r="U66" i="35"/>
  <c r="U133" i="35"/>
  <c r="Q133" i="35"/>
  <c r="T133" i="35"/>
  <c r="Q130" i="35"/>
  <c r="T130" i="35"/>
  <c r="U130" i="35"/>
  <c r="V40" i="30"/>
  <c r="R40" i="30"/>
  <c r="T84" i="26"/>
  <c r="U84" i="26"/>
  <c r="Q84" i="26"/>
  <c r="U117" i="26"/>
  <c r="T117" i="26"/>
  <c r="Q117" i="26"/>
  <c r="Q64" i="23"/>
  <c r="T64" i="23"/>
  <c r="U64" i="23"/>
  <c r="U76" i="23"/>
  <c r="T76" i="23"/>
  <c r="Q76" i="23"/>
  <c r="U93" i="31"/>
  <c r="Q93" i="31"/>
  <c r="T93" i="31"/>
  <c r="T17" i="31"/>
  <c r="Q17" i="31"/>
  <c r="U17" i="31"/>
  <c r="U74" i="31"/>
  <c r="T74" i="31"/>
  <c r="Q74" i="31"/>
  <c r="T12" i="31"/>
  <c r="U12" i="31"/>
  <c r="Q12" i="31"/>
  <c r="U26" i="31"/>
  <c r="Q26" i="31"/>
  <c r="T26" i="31"/>
  <c r="U119" i="31"/>
  <c r="Q119" i="31"/>
  <c r="T119" i="31"/>
  <c r="U18" i="31"/>
  <c r="Q18" i="31"/>
  <c r="T18" i="31"/>
  <c r="T71" i="22"/>
  <c r="U71" i="22"/>
  <c r="Q71" i="22"/>
  <c r="V64" i="29"/>
  <c r="R64" i="29"/>
  <c r="Q46" i="32"/>
  <c r="T46" i="32"/>
  <c r="U46" i="32"/>
  <c r="U84" i="32"/>
  <c r="T84" i="32"/>
  <c r="Q84" i="32"/>
  <c r="R27" i="23"/>
  <c r="V27" i="23"/>
  <c r="V18" i="23"/>
  <c r="R18" i="23"/>
  <c r="R112" i="23"/>
  <c r="V112" i="23"/>
  <c r="R21" i="23"/>
  <c r="V21" i="23"/>
  <c r="V7" i="23"/>
  <c r="R7" i="23"/>
  <c r="V67" i="23"/>
  <c r="R67" i="23"/>
  <c r="V83" i="23"/>
  <c r="R83" i="23"/>
  <c r="V107" i="32"/>
  <c r="R107" i="32"/>
  <c r="V103" i="30"/>
  <c r="R103" i="30"/>
  <c r="R66" i="30"/>
  <c r="V66" i="30"/>
  <c r="U103" i="26"/>
  <c r="T103" i="26"/>
  <c r="Q103" i="26"/>
  <c r="R60" i="24"/>
  <c r="V60" i="24"/>
  <c r="V101" i="24"/>
  <c r="R101" i="24"/>
  <c r="V115" i="24"/>
  <c r="R115" i="24"/>
  <c r="R67" i="24"/>
  <c r="V67" i="24"/>
  <c r="R32" i="24"/>
  <c r="V32" i="24"/>
  <c r="R96" i="24"/>
  <c r="V96" i="24"/>
  <c r="R71" i="24"/>
  <c r="V71" i="24"/>
  <c r="R109" i="24"/>
  <c r="V109" i="24"/>
  <c r="V126" i="24"/>
  <c r="R126" i="24"/>
  <c r="R88" i="24"/>
  <c r="V88" i="24"/>
  <c r="R29" i="22"/>
  <c r="V29" i="22"/>
  <c r="V11" i="22"/>
  <c r="R11" i="22"/>
  <c r="V57" i="22"/>
  <c r="R57" i="22"/>
  <c r="R32" i="22"/>
  <c r="V32" i="22"/>
  <c r="V42" i="22"/>
  <c r="R42" i="22"/>
  <c r="R89" i="22"/>
  <c r="V89" i="22"/>
  <c r="R38" i="22"/>
  <c r="V38" i="22"/>
  <c r="V112" i="22"/>
  <c r="R112" i="22"/>
  <c r="Q83" i="22"/>
  <c r="T83" i="22"/>
  <c r="U83" i="22"/>
  <c r="Q7" i="22"/>
  <c r="U7" i="22"/>
  <c r="T7" i="22"/>
  <c r="V51" i="29"/>
  <c r="R51" i="29"/>
  <c r="R44" i="29"/>
  <c r="V44" i="29"/>
  <c r="R112" i="29"/>
  <c r="V112" i="29"/>
  <c r="T124" i="32"/>
  <c r="U124" i="32"/>
  <c r="Q124" i="32"/>
  <c r="U102" i="32"/>
  <c r="Q102" i="32"/>
  <c r="T102" i="32"/>
  <c r="R73" i="32"/>
  <c r="V73" i="32"/>
  <c r="R131" i="32"/>
  <c r="V131" i="32"/>
  <c r="T16" i="32"/>
  <c r="V16" i="32"/>
  <c r="R16" i="32"/>
  <c r="V94" i="30"/>
  <c r="R94" i="30"/>
  <c r="V106" i="30"/>
  <c r="R106" i="30"/>
  <c r="V34" i="30"/>
  <c r="R34" i="30"/>
  <c r="V39" i="30"/>
  <c r="R39" i="30"/>
  <c r="Q45" i="26"/>
  <c r="T45" i="26"/>
  <c r="U45" i="26"/>
  <c r="Q98" i="23"/>
  <c r="U98" i="23"/>
  <c r="T98" i="23"/>
  <c r="Q54" i="23"/>
  <c r="T54" i="23"/>
  <c r="U54" i="23"/>
  <c r="T121" i="29"/>
  <c r="U121" i="29"/>
  <c r="Q121" i="29"/>
  <c r="U133" i="29"/>
  <c r="T133" i="29"/>
  <c r="Q133" i="29"/>
  <c r="Q41" i="29"/>
  <c r="U41" i="29"/>
  <c r="T41" i="29"/>
  <c r="U24" i="29"/>
  <c r="T24" i="29"/>
  <c r="Q24" i="29"/>
  <c r="T82" i="29"/>
  <c r="Q82" i="29"/>
  <c r="U82" i="29"/>
  <c r="T89" i="29"/>
  <c r="U89" i="29"/>
  <c r="Q89" i="29"/>
  <c r="T43" i="29"/>
  <c r="U43" i="29"/>
  <c r="Q43" i="29"/>
  <c r="Q104" i="29"/>
  <c r="T104" i="29"/>
  <c r="U104" i="29"/>
  <c r="U125" i="29"/>
  <c r="T125" i="29"/>
  <c r="Q125" i="29"/>
  <c r="T107" i="29"/>
  <c r="U107" i="29"/>
  <c r="Q107" i="29"/>
  <c r="R101" i="31"/>
  <c r="V101" i="31"/>
  <c r="V13" i="31"/>
  <c r="R13" i="31"/>
  <c r="R62" i="31"/>
  <c r="V62" i="31"/>
  <c r="V122" i="31"/>
  <c r="R122" i="31"/>
  <c r="R5" i="31"/>
  <c r="V5" i="31"/>
  <c r="V43" i="31"/>
  <c r="R43" i="31"/>
  <c r="R33" i="31"/>
  <c r="V33" i="31"/>
  <c r="V24" i="31"/>
  <c r="R24" i="31"/>
  <c r="V117" i="31"/>
  <c r="R117" i="31"/>
  <c r="V58" i="31"/>
  <c r="R58" i="31"/>
  <c r="R74" i="29"/>
  <c r="V74" i="29"/>
  <c r="R85" i="35"/>
  <c r="V85" i="35"/>
  <c r="R68" i="35"/>
  <c r="V68" i="35"/>
  <c r="R115" i="35"/>
  <c r="V115" i="35"/>
  <c r="V108" i="35"/>
  <c r="R108" i="35"/>
  <c r="R70" i="35"/>
  <c r="V70" i="35"/>
  <c r="R49" i="35"/>
  <c r="V49" i="35"/>
  <c r="U114" i="26"/>
  <c r="T114" i="26"/>
  <c r="Q114" i="26"/>
  <c r="Q86" i="23"/>
  <c r="T86" i="23"/>
  <c r="U86" i="23"/>
  <c r="Q34" i="27"/>
  <c r="U34" i="27"/>
  <c r="T34" i="27"/>
  <c r="U126" i="22"/>
  <c r="T126" i="22"/>
  <c r="Q126" i="22"/>
  <c r="Q43" i="22"/>
  <c r="T43" i="22"/>
  <c r="U43" i="22"/>
  <c r="T28" i="22"/>
  <c r="U28" i="22"/>
  <c r="Q28" i="22"/>
  <c r="V63" i="29"/>
  <c r="R63" i="29"/>
  <c r="V58" i="29"/>
  <c r="R58" i="29"/>
  <c r="R10" i="29"/>
  <c r="V10" i="29"/>
  <c r="R97" i="29"/>
  <c r="V97" i="29"/>
  <c r="Q68" i="30"/>
  <c r="U68" i="30"/>
  <c r="T68" i="30"/>
  <c r="U7" i="30"/>
  <c r="T7" i="30"/>
  <c r="Q7" i="30"/>
  <c r="Q71" i="30"/>
  <c r="T71" i="30"/>
  <c r="U71" i="30"/>
  <c r="U100" i="30"/>
  <c r="T100" i="30"/>
  <c r="Q100" i="30"/>
  <c r="U81" i="30"/>
  <c r="T81" i="30"/>
  <c r="Q81" i="30"/>
  <c r="U21" i="30"/>
  <c r="Q21" i="30"/>
  <c r="T21" i="30"/>
  <c r="U59" i="30"/>
  <c r="T59" i="30"/>
  <c r="Q59" i="30"/>
  <c r="T77" i="30"/>
  <c r="U77" i="30"/>
  <c r="Q77" i="30"/>
  <c r="T114" i="30"/>
  <c r="Q114" i="30"/>
  <c r="U114" i="30"/>
  <c r="Q124" i="30"/>
  <c r="T124" i="30"/>
  <c r="U124" i="30"/>
  <c r="U19" i="32"/>
  <c r="Q19" i="32"/>
  <c r="T19" i="32"/>
  <c r="T117" i="32"/>
  <c r="Q117" i="32"/>
  <c r="U117" i="32"/>
  <c r="V39" i="32"/>
  <c r="R39" i="32"/>
  <c r="R133" i="32"/>
  <c r="V133" i="32"/>
  <c r="V90" i="32"/>
  <c r="R90" i="32"/>
  <c r="R127" i="32"/>
  <c r="V127" i="32"/>
  <c r="R123" i="32"/>
  <c r="V123" i="32"/>
  <c r="R26" i="30"/>
  <c r="V26" i="30"/>
  <c r="U24" i="26"/>
  <c r="T24" i="26"/>
  <c r="Q24" i="26"/>
  <c r="U132" i="26"/>
  <c r="T132" i="26"/>
  <c r="Q132" i="26"/>
  <c r="Q61" i="26"/>
  <c r="U61" i="26"/>
  <c r="T61" i="26"/>
  <c r="U80" i="23"/>
  <c r="T80" i="23"/>
  <c r="Q80" i="23"/>
  <c r="U116" i="23"/>
  <c r="Q116" i="23"/>
  <c r="T116" i="23"/>
  <c r="U78" i="24"/>
  <c r="T78" i="24"/>
  <c r="Q78" i="24"/>
  <c r="T35" i="24"/>
  <c r="U35" i="24"/>
  <c r="Q35" i="24"/>
  <c r="Q94" i="24"/>
  <c r="U94" i="24"/>
  <c r="T94" i="24"/>
  <c r="Q110" i="24"/>
  <c r="U110" i="24"/>
  <c r="T110" i="24"/>
  <c r="T57" i="24"/>
  <c r="U57" i="24"/>
  <c r="Q57" i="24"/>
  <c r="U12" i="24"/>
  <c r="Q12" i="24"/>
  <c r="T12" i="24"/>
  <c r="Q119" i="24"/>
  <c r="T119" i="24"/>
  <c r="U119" i="24"/>
  <c r="T13" i="24"/>
  <c r="U13" i="24"/>
  <c r="Q13" i="24"/>
  <c r="R50" i="26"/>
  <c r="V50" i="26"/>
  <c r="R126" i="26"/>
  <c r="V126" i="26"/>
  <c r="V34" i="26"/>
  <c r="R34" i="26"/>
  <c r="V85" i="26"/>
  <c r="R85" i="26"/>
  <c r="V35" i="26"/>
  <c r="R35" i="26"/>
  <c r="V103" i="25"/>
  <c r="R103" i="25"/>
  <c r="R131" i="25"/>
  <c r="V131" i="25"/>
  <c r="V62" i="25"/>
  <c r="R62" i="25"/>
  <c r="V114" i="25"/>
  <c r="R114" i="25"/>
  <c r="R123" i="25"/>
  <c r="V123" i="25"/>
  <c r="R24" i="25"/>
  <c r="V24" i="25"/>
  <c r="R5" i="25"/>
  <c r="V5" i="25"/>
  <c r="R49" i="25"/>
  <c r="V49" i="25"/>
  <c r="U39" i="25"/>
  <c r="T39" i="25"/>
  <c r="Q39" i="25"/>
  <c r="U123" i="25"/>
  <c r="T123" i="25"/>
  <c r="Q123" i="25"/>
  <c r="Q121" i="25"/>
  <c r="U121" i="25"/>
  <c r="T121" i="25"/>
  <c r="Q109" i="25"/>
  <c r="U109" i="25"/>
  <c r="T109" i="25"/>
  <c r="Q55" i="25"/>
  <c r="T55" i="25"/>
  <c r="U55" i="25"/>
  <c r="U80" i="25"/>
  <c r="T80" i="25"/>
  <c r="Q80" i="25"/>
  <c r="T111" i="25"/>
  <c r="U111" i="25"/>
  <c r="Q111" i="25"/>
  <c r="Q42" i="25"/>
  <c r="U42" i="25"/>
  <c r="T42" i="25"/>
  <c r="U34" i="25"/>
  <c r="T34" i="25"/>
  <c r="Q34" i="25"/>
  <c r="Q13" i="32"/>
  <c r="U13" i="32"/>
  <c r="U115" i="22"/>
  <c r="T115" i="22"/>
  <c r="Q115" i="22"/>
  <c r="V120" i="36"/>
  <c r="R120" i="36"/>
  <c r="R49" i="36"/>
  <c r="V49" i="36"/>
  <c r="R91" i="36"/>
  <c r="V91" i="36"/>
  <c r="R65" i="27"/>
  <c r="V65" i="27"/>
  <c r="R41" i="27"/>
  <c r="V41" i="27"/>
  <c r="R111" i="27"/>
  <c r="V111" i="27"/>
  <c r="V40" i="27"/>
  <c r="R40" i="27"/>
  <c r="R31" i="27"/>
  <c r="V31" i="27"/>
  <c r="R21" i="27"/>
  <c r="V21" i="27"/>
  <c r="V56" i="27"/>
  <c r="R56" i="27"/>
  <c r="R47" i="27"/>
  <c r="V47" i="27"/>
  <c r="R43" i="27"/>
  <c r="V43" i="27"/>
  <c r="V130" i="32"/>
  <c r="R130" i="32"/>
  <c r="V20" i="32"/>
  <c r="R20" i="32"/>
  <c r="V51" i="30"/>
  <c r="R51" i="30"/>
  <c r="V15" i="30"/>
  <c r="R15" i="30"/>
  <c r="R27" i="30"/>
  <c r="V27" i="30"/>
  <c r="T95" i="26"/>
  <c r="Q95" i="26"/>
  <c r="U95" i="26"/>
  <c r="U77" i="3"/>
  <c r="U16" i="19"/>
  <c r="U98" i="22"/>
  <c r="T98" i="22"/>
  <c r="Q98" i="22"/>
  <c r="T101" i="22"/>
  <c r="U101" i="22"/>
  <c r="Q101" i="22"/>
  <c r="U54" i="22"/>
  <c r="T54" i="22"/>
  <c r="Q54" i="22"/>
  <c r="T73" i="22"/>
  <c r="U73" i="22"/>
  <c r="Q73" i="22"/>
  <c r="T48" i="22"/>
  <c r="U48" i="22"/>
  <c r="Q48" i="22"/>
  <c r="Q55" i="22"/>
  <c r="T55" i="22"/>
  <c r="U55" i="22"/>
  <c r="Q81" i="22"/>
  <c r="T81" i="22"/>
  <c r="U81" i="22"/>
  <c r="U19" i="22"/>
  <c r="T19" i="22"/>
  <c r="Q19" i="22"/>
  <c r="Q20" i="22"/>
  <c r="U20" i="22"/>
  <c r="T20" i="22"/>
  <c r="U93" i="22"/>
  <c r="T93" i="22"/>
  <c r="Q93" i="22"/>
  <c r="V56" i="29"/>
  <c r="R56" i="29"/>
  <c r="V68" i="29"/>
  <c r="R68" i="29"/>
  <c r="V37" i="29"/>
  <c r="R37" i="29"/>
  <c r="V72" i="29"/>
  <c r="R72" i="29"/>
  <c r="R104" i="29"/>
  <c r="V104" i="29"/>
  <c r="R86" i="29"/>
  <c r="V86" i="29"/>
  <c r="R113" i="29"/>
  <c r="V113" i="29"/>
  <c r="V42" i="29"/>
  <c r="R42" i="29"/>
  <c r="V93" i="29"/>
  <c r="R93" i="29"/>
  <c r="Q121" i="32"/>
  <c r="U121" i="32"/>
  <c r="T121" i="32"/>
  <c r="Q73" i="32"/>
  <c r="U73" i="32"/>
  <c r="T73" i="32"/>
  <c r="U33" i="32"/>
  <c r="Q33" i="32"/>
  <c r="T33" i="32"/>
  <c r="T76" i="32"/>
  <c r="U76" i="32"/>
  <c r="Q76" i="32"/>
  <c r="Q60" i="32"/>
  <c r="U60" i="32"/>
  <c r="T60" i="32"/>
  <c r="T105" i="32"/>
  <c r="Q105" i="32"/>
  <c r="U105" i="32"/>
  <c r="Q82" i="32"/>
  <c r="U82" i="32"/>
  <c r="T82" i="32"/>
  <c r="U85" i="32"/>
  <c r="T85" i="32"/>
  <c r="Q85" i="32"/>
  <c r="T8" i="32"/>
  <c r="U8" i="32"/>
  <c r="Q8" i="32"/>
  <c r="T28" i="32"/>
  <c r="U28" i="32"/>
  <c r="Q28" i="32"/>
  <c r="V51" i="32"/>
  <c r="R51" i="32"/>
  <c r="V55" i="32"/>
  <c r="R55" i="32"/>
  <c r="R44" i="32"/>
  <c r="V44" i="32"/>
  <c r="V34" i="32"/>
  <c r="R34" i="32"/>
  <c r="V23" i="32"/>
  <c r="R23" i="32"/>
  <c r="V70" i="32"/>
  <c r="R70" i="32"/>
  <c r="V119" i="32"/>
  <c r="R119" i="32"/>
  <c r="R91" i="32"/>
  <c r="V91" i="32"/>
  <c r="V118" i="32"/>
  <c r="R118" i="32"/>
  <c r="V76" i="32"/>
  <c r="R76" i="32"/>
  <c r="U130" i="36"/>
  <c r="Q130" i="36"/>
  <c r="T130" i="36"/>
  <c r="U89" i="36"/>
  <c r="Q89" i="36"/>
  <c r="T89" i="36"/>
  <c r="Q110" i="36"/>
  <c r="U110" i="36"/>
  <c r="T110" i="36"/>
  <c r="T80" i="36"/>
  <c r="Q80" i="36"/>
  <c r="U80" i="36"/>
  <c r="U109" i="36"/>
  <c r="Q109" i="36"/>
  <c r="T109" i="36"/>
  <c r="T98" i="36"/>
  <c r="Q98" i="36"/>
  <c r="U98" i="36"/>
  <c r="T72" i="36"/>
  <c r="Q72" i="36"/>
  <c r="U72" i="36"/>
  <c r="T85" i="36"/>
  <c r="U85" i="36"/>
  <c r="Q85" i="36"/>
  <c r="T118" i="36"/>
  <c r="U118" i="36"/>
  <c r="Q118" i="36"/>
  <c r="T64" i="36"/>
  <c r="U64" i="36"/>
  <c r="Q64" i="36"/>
  <c r="U122" i="36"/>
  <c r="Q122" i="36"/>
  <c r="T122" i="36"/>
  <c r="U74" i="36"/>
  <c r="T74" i="36"/>
  <c r="Q74" i="36"/>
  <c r="U63" i="36"/>
  <c r="T63" i="36"/>
  <c r="Q63" i="36"/>
  <c r="Q62" i="36"/>
  <c r="T62" i="36"/>
  <c r="U62" i="36"/>
  <c r="Q73" i="36"/>
  <c r="T73" i="36"/>
  <c r="U73" i="36"/>
  <c r="U91" i="36"/>
  <c r="Q91" i="36"/>
  <c r="T91" i="36"/>
  <c r="U50" i="36"/>
  <c r="Q50" i="36"/>
  <c r="T50" i="36"/>
  <c r="U129" i="36"/>
  <c r="Q129" i="36"/>
  <c r="T129" i="36"/>
  <c r="Q105" i="36"/>
  <c r="T105" i="36"/>
  <c r="U105" i="36"/>
  <c r="U77" i="36"/>
  <c r="Q77" i="36"/>
  <c r="T77" i="36"/>
  <c r="Q47" i="36"/>
  <c r="U47" i="36"/>
  <c r="T47" i="36"/>
  <c r="T73" i="35"/>
  <c r="Q73" i="35"/>
  <c r="U73" i="35"/>
  <c r="T68" i="35"/>
  <c r="U68" i="35"/>
  <c r="Q68" i="35"/>
  <c r="U106" i="35"/>
  <c r="Q106" i="35"/>
  <c r="T106" i="35"/>
  <c r="Q83" i="35"/>
  <c r="T83" i="35"/>
  <c r="U83" i="35"/>
  <c r="T110" i="35"/>
  <c r="U110" i="35"/>
  <c r="Q110" i="35"/>
  <c r="T67" i="35"/>
  <c r="Q67" i="35"/>
  <c r="U67" i="35"/>
  <c r="U84" i="35"/>
  <c r="T84" i="35"/>
  <c r="Q84" i="35"/>
  <c r="U76" i="35"/>
  <c r="Q76" i="35"/>
  <c r="T76" i="35"/>
  <c r="T58" i="35"/>
  <c r="U58" i="35"/>
  <c r="Q58" i="35"/>
  <c r="Q92" i="35"/>
  <c r="U92" i="35"/>
  <c r="T92" i="35"/>
  <c r="T72" i="35"/>
  <c r="U72" i="35"/>
  <c r="Q72" i="35"/>
  <c r="Q69" i="35"/>
  <c r="U69" i="35"/>
  <c r="T69" i="35"/>
  <c r="U96" i="35"/>
  <c r="Q96" i="35"/>
  <c r="T96" i="35"/>
  <c r="Q104" i="35"/>
  <c r="T104" i="35"/>
  <c r="U104" i="35"/>
  <c r="U70" i="35"/>
  <c r="Q70" i="35"/>
  <c r="T70" i="35"/>
  <c r="Q111" i="35"/>
  <c r="T111" i="35"/>
  <c r="U111" i="35"/>
  <c r="Q115" i="35"/>
  <c r="U115" i="35"/>
  <c r="T115" i="35"/>
  <c r="U112" i="35"/>
  <c r="Q112" i="35"/>
  <c r="T112" i="35"/>
  <c r="Q63" i="35"/>
  <c r="U63" i="35"/>
  <c r="T63" i="35"/>
  <c r="U86" i="35"/>
  <c r="T86" i="35"/>
  <c r="Q86" i="35"/>
  <c r="U124" i="35"/>
  <c r="Q124" i="35"/>
  <c r="T124" i="35"/>
  <c r="T45" i="35"/>
  <c r="Q45" i="35"/>
  <c r="U45" i="35"/>
  <c r="Q128" i="35"/>
  <c r="T128" i="35"/>
  <c r="U128" i="35"/>
  <c r="Q119" i="35"/>
  <c r="U119" i="35"/>
  <c r="T119" i="35"/>
  <c r="V93" i="30"/>
  <c r="R93" i="30"/>
  <c r="V116" i="30"/>
  <c r="R116" i="30"/>
  <c r="V23" i="30"/>
  <c r="R23" i="30"/>
  <c r="R10" i="30"/>
  <c r="V10" i="30"/>
  <c r="R127" i="30"/>
  <c r="V127" i="30"/>
  <c r="V133" i="30"/>
  <c r="R133" i="30"/>
  <c r="V91" i="30"/>
  <c r="R91" i="30"/>
  <c r="R130" i="30"/>
  <c r="V130" i="30"/>
  <c r="R79" i="30"/>
  <c r="V79" i="30"/>
  <c r="T37" i="26"/>
  <c r="U37" i="26"/>
  <c r="Q37" i="26"/>
  <c r="T88" i="26"/>
  <c r="U88" i="26"/>
  <c r="Q88" i="26"/>
  <c r="Q94" i="26"/>
  <c r="U94" i="26"/>
  <c r="T94" i="26"/>
  <c r="Q39" i="26"/>
  <c r="U39" i="26"/>
  <c r="T39" i="26"/>
  <c r="Q48" i="26"/>
  <c r="T48" i="26"/>
  <c r="U48" i="26"/>
  <c r="T83" i="26"/>
  <c r="Q83" i="26"/>
  <c r="U83" i="26"/>
  <c r="Q128" i="26"/>
  <c r="U128" i="26"/>
  <c r="T128" i="26"/>
  <c r="T63" i="26"/>
  <c r="U63" i="26"/>
  <c r="Q63" i="26"/>
  <c r="Q92" i="26"/>
  <c r="U92" i="26"/>
  <c r="T92" i="26"/>
  <c r="T73" i="26"/>
  <c r="U73" i="26"/>
  <c r="Q73" i="26"/>
  <c r="Q27" i="26"/>
  <c r="U27" i="26"/>
  <c r="T27" i="26"/>
  <c r="Q17" i="23"/>
  <c r="U17" i="23"/>
  <c r="T17" i="23"/>
  <c r="U121" i="23"/>
  <c r="T121" i="23"/>
  <c r="Q121" i="23"/>
  <c r="T36" i="23"/>
  <c r="Q36" i="23"/>
  <c r="U36" i="23"/>
  <c r="U11" i="23"/>
  <c r="T11" i="23"/>
  <c r="Q11" i="23"/>
  <c r="Q38" i="23"/>
  <c r="T38" i="23"/>
  <c r="U38" i="23"/>
  <c r="T28" i="23"/>
  <c r="U28" i="23"/>
  <c r="Q28" i="23"/>
  <c r="T20" i="23"/>
  <c r="Q20" i="23"/>
  <c r="U20" i="23"/>
  <c r="T22" i="23"/>
  <c r="U22" i="23"/>
  <c r="Q22" i="23"/>
  <c r="U36" i="31"/>
  <c r="Q36" i="31"/>
  <c r="T36" i="31"/>
  <c r="T52" i="31"/>
  <c r="Q52" i="31"/>
  <c r="U52" i="31"/>
  <c r="T114" i="31"/>
  <c r="U114" i="31"/>
  <c r="Q114" i="31"/>
  <c r="T75" i="31"/>
  <c r="U75" i="31"/>
  <c r="Q75" i="31"/>
  <c r="Q34" i="31"/>
  <c r="T34" i="31"/>
  <c r="U34" i="31"/>
  <c r="U116" i="31"/>
  <c r="Q116" i="31"/>
  <c r="T116" i="31"/>
  <c r="Q55" i="31"/>
  <c r="T55" i="31"/>
  <c r="U55" i="31"/>
  <c r="T38" i="31"/>
  <c r="U38" i="31"/>
  <c r="Q38" i="31"/>
  <c r="U44" i="31"/>
  <c r="T44" i="31"/>
  <c r="Q44" i="31"/>
  <c r="U61" i="31"/>
  <c r="Q61" i="31"/>
  <c r="T61" i="31"/>
  <c r="U115" i="31"/>
  <c r="Q115" i="31"/>
  <c r="T115" i="31"/>
  <c r="Q97" i="31"/>
  <c r="T97" i="31"/>
  <c r="U97" i="31"/>
  <c r="U73" i="31"/>
  <c r="Q73" i="31"/>
  <c r="T73" i="31"/>
  <c r="T106" i="31"/>
  <c r="U106" i="31"/>
  <c r="Q106" i="31"/>
  <c r="T33" i="31"/>
  <c r="Q33" i="31"/>
  <c r="U33" i="31"/>
  <c r="U28" i="31"/>
  <c r="Q28" i="31"/>
  <c r="T28" i="31"/>
  <c r="U35" i="31"/>
  <c r="Q35" i="31"/>
  <c r="T35" i="31"/>
  <c r="Q109" i="31"/>
  <c r="T109" i="31"/>
  <c r="U109" i="31"/>
  <c r="U59" i="31"/>
  <c r="Q59" i="31"/>
  <c r="T59" i="31"/>
  <c r="U65" i="31"/>
  <c r="Q65" i="31"/>
  <c r="T65" i="31"/>
  <c r="T76" i="31"/>
  <c r="Q76" i="31"/>
  <c r="U76" i="31"/>
  <c r="T112" i="31"/>
  <c r="U112" i="31"/>
  <c r="Q112" i="31"/>
  <c r="T83" i="31"/>
  <c r="U83" i="31"/>
  <c r="Q83" i="31"/>
  <c r="T6" i="31"/>
  <c r="U6" i="31"/>
  <c r="Q6" i="31"/>
  <c r="Q111" i="31"/>
  <c r="U111" i="31"/>
  <c r="T111" i="31"/>
  <c r="T41" i="31"/>
  <c r="U41" i="31"/>
  <c r="Q41" i="31"/>
  <c r="T7" i="31"/>
  <c r="U7" i="31"/>
  <c r="Q7" i="31"/>
  <c r="Q122" i="31"/>
  <c r="T122" i="31"/>
  <c r="U122" i="31"/>
  <c r="U92" i="31"/>
  <c r="Q92" i="31"/>
  <c r="T92" i="31"/>
  <c r="Q29" i="31"/>
  <c r="U29" i="31"/>
  <c r="T29" i="31"/>
  <c r="U89" i="31"/>
  <c r="Q89" i="31"/>
  <c r="T89" i="31"/>
  <c r="T80" i="31"/>
  <c r="U80" i="31"/>
  <c r="Q80" i="31"/>
  <c r="U70" i="31"/>
  <c r="Q70" i="31"/>
  <c r="T70" i="31"/>
  <c r="U18" i="22"/>
  <c r="T18" i="22"/>
  <c r="Q18" i="22"/>
  <c r="U82" i="22"/>
  <c r="Q82" i="22"/>
  <c r="T82" i="22"/>
  <c r="Q124" i="22"/>
  <c r="T124" i="22"/>
  <c r="U124" i="22"/>
  <c r="Q76" i="22"/>
  <c r="U76" i="22"/>
  <c r="T76" i="22"/>
  <c r="R120" i="29"/>
  <c r="V120" i="29"/>
  <c r="R102" i="29"/>
  <c r="V102" i="29"/>
  <c r="R126" i="29"/>
  <c r="V126" i="29"/>
  <c r="T103" i="32"/>
  <c r="U103" i="32"/>
  <c r="Q103" i="32"/>
  <c r="T122" i="32"/>
  <c r="U122" i="32"/>
  <c r="Q122" i="32"/>
  <c r="T59" i="32"/>
  <c r="U59" i="32"/>
  <c r="Q59" i="32"/>
  <c r="U54" i="32"/>
  <c r="Q54" i="32"/>
  <c r="T54" i="32"/>
  <c r="V34" i="23"/>
  <c r="R34" i="23"/>
  <c r="R114" i="23"/>
  <c r="V114" i="23"/>
  <c r="R88" i="23"/>
  <c r="V88" i="23"/>
  <c r="V17" i="23"/>
  <c r="R17" i="23"/>
  <c r="V115" i="23"/>
  <c r="R115" i="23"/>
  <c r="V62" i="23"/>
  <c r="R62" i="23"/>
  <c r="V22" i="23"/>
  <c r="R22" i="23"/>
  <c r="R51" i="23"/>
  <c r="V51" i="23"/>
  <c r="V98" i="23"/>
  <c r="R98" i="23"/>
  <c r="R90" i="23"/>
  <c r="V90" i="23"/>
  <c r="V33" i="23"/>
  <c r="R33" i="23"/>
  <c r="V28" i="23"/>
  <c r="R28" i="23"/>
  <c r="R89" i="23"/>
  <c r="V89" i="23"/>
  <c r="V69" i="23"/>
  <c r="R69" i="23"/>
  <c r="V12" i="23"/>
  <c r="R12" i="23"/>
  <c r="V56" i="23"/>
  <c r="R56" i="23"/>
  <c r="V35" i="23"/>
  <c r="R35" i="23"/>
  <c r="R5" i="23"/>
  <c r="V5" i="23"/>
  <c r="R50" i="23"/>
  <c r="V50" i="23"/>
  <c r="R49" i="23"/>
  <c r="V49" i="23"/>
  <c r="R61" i="23"/>
  <c r="V61" i="23"/>
  <c r="V40" i="23"/>
  <c r="R40" i="23"/>
  <c r="R132" i="23"/>
  <c r="V132" i="23"/>
  <c r="R74" i="23"/>
  <c r="V74" i="23"/>
  <c r="V53" i="23"/>
  <c r="R53" i="23"/>
  <c r="R52" i="23"/>
  <c r="V52" i="23"/>
  <c r="V99" i="23"/>
  <c r="R99" i="23"/>
  <c r="R44" i="23"/>
  <c r="V44" i="23"/>
  <c r="R110" i="23"/>
  <c r="V110" i="23"/>
  <c r="R125" i="23"/>
  <c r="V125" i="23"/>
  <c r="V18" i="32"/>
  <c r="R18" i="32"/>
  <c r="R15" i="32"/>
  <c r="V15" i="32"/>
  <c r="V79" i="32"/>
  <c r="R79" i="32"/>
  <c r="V74" i="32"/>
  <c r="R74" i="32"/>
  <c r="V107" i="30"/>
  <c r="R107" i="30"/>
  <c r="V72" i="30"/>
  <c r="R72" i="30"/>
  <c r="R46" i="30"/>
  <c r="V46" i="30"/>
  <c r="R123" i="30"/>
  <c r="V123" i="30"/>
  <c r="Q90" i="26"/>
  <c r="U90" i="26"/>
  <c r="T90" i="26"/>
  <c r="T47" i="26"/>
  <c r="U47" i="26"/>
  <c r="Q47" i="26"/>
  <c r="T7" i="23"/>
  <c r="Q70" i="23"/>
  <c r="U70" i="23"/>
  <c r="T70" i="23"/>
  <c r="V27" i="24"/>
  <c r="R27" i="24"/>
  <c r="R73" i="24"/>
  <c r="V73" i="24"/>
  <c r="R102" i="24"/>
  <c r="V102" i="24"/>
  <c r="R12" i="24"/>
  <c r="V12" i="24"/>
  <c r="V76" i="24"/>
  <c r="R76" i="24"/>
  <c r="R46" i="24"/>
  <c r="V46" i="24"/>
  <c r="R120" i="24"/>
  <c r="V120" i="24"/>
  <c r="V117" i="24"/>
  <c r="R117" i="24"/>
  <c r="R131" i="24"/>
  <c r="V131" i="24"/>
  <c r="R29" i="24"/>
  <c r="V29" i="24"/>
  <c r="R17" i="24"/>
  <c r="V17" i="24"/>
  <c r="R63" i="24"/>
  <c r="V63" i="24"/>
  <c r="V48" i="24"/>
  <c r="R48" i="24"/>
  <c r="R124" i="24"/>
  <c r="V124" i="24"/>
  <c r="R114" i="24"/>
  <c r="V114" i="24"/>
  <c r="V18" i="24"/>
  <c r="R18" i="24"/>
  <c r="V82" i="24"/>
  <c r="R82" i="24"/>
  <c r="V103" i="24"/>
  <c r="R103" i="24"/>
  <c r="R11" i="24"/>
  <c r="V11" i="24"/>
  <c r="V57" i="24"/>
  <c r="R57" i="24"/>
  <c r="V93" i="24"/>
  <c r="R93" i="24"/>
  <c r="V20" i="24"/>
  <c r="R20" i="24"/>
  <c r="R84" i="24"/>
  <c r="V84" i="24"/>
  <c r="R54" i="24"/>
  <c r="V54" i="24"/>
  <c r="V125" i="24"/>
  <c r="R125" i="24"/>
  <c r="R45" i="24"/>
  <c r="V45" i="24"/>
  <c r="V83" i="24"/>
  <c r="R83" i="24"/>
  <c r="R47" i="24"/>
  <c r="V47" i="24"/>
  <c r="R40" i="24"/>
  <c r="V40" i="24"/>
  <c r="R108" i="24"/>
  <c r="V108" i="24"/>
  <c r="V99" i="24"/>
  <c r="R99" i="24"/>
  <c r="R10" i="24"/>
  <c r="V10" i="24"/>
  <c r="V74" i="24"/>
  <c r="R74" i="24"/>
  <c r="V63" i="22"/>
  <c r="R63" i="22"/>
  <c r="R93" i="22"/>
  <c r="V93" i="22"/>
  <c r="R39" i="22"/>
  <c r="V39" i="22"/>
  <c r="V30" i="22"/>
  <c r="R30" i="22"/>
  <c r="V51" i="22"/>
  <c r="R51" i="22"/>
  <c r="V94" i="22"/>
  <c r="R94" i="22"/>
  <c r="V106" i="22"/>
  <c r="R106" i="22"/>
  <c r="V52" i="22"/>
  <c r="R52" i="22"/>
  <c r="R121" i="22"/>
  <c r="V121" i="22"/>
  <c r="R47" i="22"/>
  <c r="V47" i="22"/>
  <c r="R123" i="22"/>
  <c r="V123" i="22"/>
  <c r="R5" i="22"/>
  <c r="V5" i="22"/>
  <c r="V58" i="22"/>
  <c r="R58" i="22"/>
  <c r="V113" i="22"/>
  <c r="R113" i="22"/>
  <c r="R33" i="22"/>
  <c r="V33" i="22"/>
  <c r="R122" i="22"/>
  <c r="V122" i="22"/>
  <c r="R22" i="22"/>
  <c r="V22" i="22"/>
  <c r="R90" i="22"/>
  <c r="V90" i="22"/>
  <c r="R59" i="22"/>
  <c r="V59" i="22"/>
  <c r="R66" i="22"/>
  <c r="V66" i="22"/>
  <c r="V125" i="22"/>
  <c r="R125" i="22"/>
  <c r="R60" i="22"/>
  <c r="V60" i="22"/>
  <c r="R124" i="22"/>
  <c r="V124" i="22"/>
  <c r="V27" i="22"/>
  <c r="R27" i="22"/>
  <c r="V65" i="22"/>
  <c r="R65" i="22"/>
  <c r="R68" i="22"/>
  <c r="V68" i="22"/>
  <c r="R103" i="22"/>
  <c r="V103" i="22"/>
  <c r="V16" i="22"/>
  <c r="R16" i="22"/>
  <c r="R25" i="22"/>
  <c r="V25" i="22"/>
  <c r="V81" i="22"/>
  <c r="R81" i="22"/>
  <c r="V15" i="22"/>
  <c r="R15" i="22"/>
  <c r="R53" i="22"/>
  <c r="V53" i="22"/>
  <c r="R99" i="22"/>
  <c r="V99" i="22"/>
  <c r="R115" i="22"/>
  <c r="V115" i="22"/>
  <c r="T96" i="22"/>
  <c r="Q96" i="22"/>
  <c r="U96" i="22"/>
  <c r="Q57" i="22"/>
  <c r="T57" i="22"/>
  <c r="U57" i="22"/>
  <c r="T95" i="22"/>
  <c r="U95" i="22"/>
  <c r="Q95" i="22"/>
  <c r="U16" i="22"/>
  <c r="T16" i="22"/>
  <c r="Q16" i="22"/>
  <c r="T21" i="22"/>
  <c r="U21" i="22"/>
  <c r="Q21" i="22"/>
  <c r="T127" i="22"/>
  <c r="U127" i="22"/>
  <c r="Q127" i="22"/>
  <c r="Q47" i="22"/>
  <c r="T47" i="22"/>
  <c r="U47" i="22"/>
  <c r="T72" i="22"/>
  <c r="U72" i="22"/>
  <c r="Q72" i="22"/>
  <c r="V11" i="29"/>
  <c r="R11" i="29"/>
  <c r="V41" i="29"/>
  <c r="R41" i="29"/>
  <c r="V19" i="29"/>
  <c r="R19" i="29"/>
  <c r="V17" i="29"/>
  <c r="R17" i="29"/>
  <c r="V57" i="29"/>
  <c r="R57" i="29"/>
  <c r="V46" i="29"/>
  <c r="R46" i="29"/>
  <c r="R92" i="29"/>
  <c r="V92" i="29"/>
  <c r="V40" i="29"/>
  <c r="R40" i="29"/>
  <c r="R117" i="29"/>
  <c r="V117" i="29"/>
  <c r="V24" i="29"/>
  <c r="R24" i="29"/>
  <c r="V71" i="29"/>
  <c r="R71" i="29"/>
  <c r="V50" i="29"/>
  <c r="R50" i="29"/>
  <c r="R21" i="29"/>
  <c r="V21" i="29"/>
  <c r="T5" i="28"/>
  <c r="N5" i="28"/>
  <c r="Q22" i="32"/>
  <c r="U22" i="32"/>
  <c r="T22" i="32"/>
  <c r="T116" i="32"/>
  <c r="U116" i="32"/>
  <c r="Q116" i="32"/>
  <c r="T36" i="32"/>
  <c r="U36" i="32"/>
  <c r="Q36" i="32"/>
  <c r="T80" i="32"/>
  <c r="Q80" i="32"/>
  <c r="U80" i="32"/>
  <c r="T38" i="32"/>
  <c r="U38" i="32"/>
  <c r="Q38" i="32"/>
  <c r="Q52" i="32"/>
  <c r="T52" i="32"/>
  <c r="U52" i="32"/>
  <c r="Q55" i="32"/>
  <c r="U55" i="32"/>
  <c r="T55" i="32"/>
  <c r="Q42" i="32"/>
  <c r="T42" i="32"/>
  <c r="U42" i="32"/>
  <c r="U88" i="32"/>
  <c r="Q88" i="32"/>
  <c r="T88" i="32"/>
  <c r="V113" i="32"/>
  <c r="R113" i="32"/>
  <c r="R8" i="32"/>
  <c r="V8" i="32"/>
  <c r="V37" i="32"/>
  <c r="R37" i="32"/>
  <c r="V87" i="32"/>
  <c r="R87" i="32"/>
  <c r="V104" i="30"/>
  <c r="R104" i="30"/>
  <c r="V56" i="30"/>
  <c r="R56" i="30"/>
  <c r="V60" i="30"/>
  <c r="R60" i="30"/>
  <c r="V47" i="30"/>
  <c r="R47" i="30"/>
  <c r="V77" i="30"/>
  <c r="R77" i="30"/>
  <c r="R118" i="30"/>
  <c r="V118" i="30"/>
  <c r="R16" i="30"/>
  <c r="V16" i="30"/>
  <c r="U87" i="26"/>
  <c r="T87" i="26"/>
  <c r="Q87" i="26"/>
  <c r="Q113" i="26"/>
  <c r="T113" i="26"/>
  <c r="U113" i="26"/>
  <c r="Q59" i="26"/>
  <c r="T59" i="26"/>
  <c r="U59" i="26"/>
  <c r="Q43" i="26"/>
  <c r="U43" i="26"/>
  <c r="T43" i="26"/>
  <c r="U71" i="26"/>
  <c r="T71" i="26"/>
  <c r="Q71" i="26"/>
  <c r="Q85" i="26"/>
  <c r="T85" i="26"/>
  <c r="U85" i="26"/>
  <c r="U85" i="23"/>
  <c r="T85" i="23"/>
  <c r="Q85" i="23"/>
  <c r="T95" i="23"/>
  <c r="U95" i="23"/>
  <c r="Q95" i="23"/>
  <c r="U133" i="23"/>
  <c r="Q133" i="23"/>
  <c r="T133" i="23"/>
  <c r="U97" i="23"/>
  <c r="Q97" i="23"/>
  <c r="T97" i="23"/>
  <c r="Q59" i="23"/>
  <c r="T59" i="23"/>
  <c r="U59" i="23"/>
  <c r="U37" i="23"/>
  <c r="Q37" i="23"/>
  <c r="T37" i="23"/>
  <c r="T119" i="23"/>
  <c r="Q119" i="23"/>
  <c r="U119" i="23"/>
  <c r="U35" i="23"/>
  <c r="T35" i="23"/>
  <c r="Q35" i="23"/>
  <c r="U23" i="23"/>
  <c r="T23" i="23"/>
  <c r="Q23" i="23"/>
  <c r="Q15" i="29"/>
  <c r="U15" i="29"/>
  <c r="T15" i="29"/>
  <c r="Q86" i="29"/>
  <c r="T86" i="29"/>
  <c r="U86" i="29"/>
  <c r="T112" i="29"/>
  <c r="Q112" i="29"/>
  <c r="U112" i="29"/>
  <c r="U26" i="29"/>
  <c r="T26" i="29"/>
  <c r="Q26" i="29"/>
  <c r="Q72" i="29"/>
  <c r="T72" i="29"/>
  <c r="U72" i="29"/>
  <c r="U67" i="29"/>
  <c r="T67" i="29"/>
  <c r="Q67" i="29"/>
  <c r="Q83" i="29"/>
  <c r="U83" i="29"/>
  <c r="T83" i="29"/>
  <c r="U100" i="29"/>
  <c r="T100" i="29"/>
  <c r="Q100" i="29"/>
  <c r="U20" i="29"/>
  <c r="Q20" i="29"/>
  <c r="T20" i="29"/>
  <c r="U60" i="29"/>
  <c r="T60" i="29"/>
  <c r="Q60" i="29"/>
  <c r="T79" i="29"/>
  <c r="U79" i="29"/>
  <c r="Q79" i="29"/>
  <c r="U81" i="29"/>
  <c r="T81" i="29"/>
  <c r="Q81" i="29"/>
  <c r="Q29" i="29"/>
  <c r="U29" i="29"/>
  <c r="T29" i="29"/>
  <c r="Q93" i="29"/>
  <c r="U93" i="29"/>
  <c r="T93" i="29"/>
  <c r="U14" i="29"/>
  <c r="T14" i="29"/>
  <c r="Q14" i="29"/>
  <c r="Q97" i="29"/>
  <c r="T97" i="29"/>
  <c r="U97" i="29"/>
  <c r="U124" i="29"/>
  <c r="T124" i="29"/>
  <c r="Q124" i="29"/>
  <c r="T85" i="29"/>
  <c r="U85" i="29"/>
  <c r="Q85" i="29"/>
  <c r="U76" i="29"/>
  <c r="T76" i="29"/>
  <c r="Q76" i="29"/>
  <c r="T88" i="29"/>
  <c r="Q88" i="29"/>
  <c r="U88" i="29"/>
  <c r="T8" i="29"/>
  <c r="Q8" i="29"/>
  <c r="U8" i="29"/>
  <c r="U96" i="29"/>
  <c r="T96" i="29"/>
  <c r="Q96" i="29"/>
  <c r="Q110" i="29"/>
  <c r="T110" i="29"/>
  <c r="U110" i="29"/>
  <c r="U44" i="29"/>
  <c r="T44" i="29"/>
  <c r="Q44" i="29"/>
  <c r="Q111" i="29"/>
  <c r="U111" i="29"/>
  <c r="T111" i="29"/>
  <c r="U90" i="29"/>
  <c r="T90" i="29"/>
  <c r="Q90" i="29"/>
  <c r="Q16" i="29"/>
  <c r="U16" i="29"/>
  <c r="T16" i="29"/>
  <c r="Q13" i="29"/>
  <c r="U13" i="29"/>
  <c r="T13" i="29"/>
  <c r="U52" i="29"/>
  <c r="T52" i="29"/>
  <c r="Q52" i="29"/>
  <c r="U116" i="29"/>
  <c r="Q116" i="29"/>
  <c r="T116" i="29"/>
  <c r="U38" i="29"/>
  <c r="T38" i="29"/>
  <c r="Q38" i="29"/>
  <c r="U18" i="29"/>
  <c r="T18" i="29"/>
  <c r="Q18" i="29"/>
  <c r="Q17" i="29"/>
  <c r="U17" i="29"/>
  <c r="T17" i="29"/>
  <c r="U46" i="29"/>
  <c r="T46" i="29"/>
  <c r="Q46" i="29"/>
  <c r="R51" i="31"/>
  <c r="V51" i="31"/>
  <c r="V100" i="31"/>
  <c r="R100" i="31"/>
  <c r="V64" i="31"/>
  <c r="R64" i="31"/>
  <c r="R28" i="31"/>
  <c r="V28" i="31"/>
  <c r="R106" i="31"/>
  <c r="V106" i="31"/>
  <c r="V44" i="31"/>
  <c r="R44" i="31"/>
  <c r="V34" i="31"/>
  <c r="R34" i="31"/>
  <c r="R131" i="31"/>
  <c r="V131" i="31"/>
  <c r="V25" i="31"/>
  <c r="R25" i="31"/>
  <c r="V69" i="31"/>
  <c r="R69" i="31"/>
  <c r="R102" i="31"/>
  <c r="V102" i="31"/>
  <c r="V126" i="31"/>
  <c r="R126" i="31"/>
  <c r="R32" i="31"/>
  <c r="V32" i="31"/>
  <c r="R98" i="31"/>
  <c r="V98" i="31"/>
  <c r="V108" i="31"/>
  <c r="R108" i="31"/>
  <c r="V86" i="31"/>
  <c r="R86" i="31"/>
  <c r="R115" i="31"/>
  <c r="V115" i="31"/>
  <c r="V103" i="31"/>
  <c r="R103" i="31"/>
  <c r="R109" i="31"/>
  <c r="V109" i="31"/>
  <c r="V7" i="31"/>
  <c r="R7" i="31"/>
  <c r="R57" i="31"/>
  <c r="V57" i="31"/>
  <c r="R39" i="31"/>
  <c r="V39" i="31"/>
  <c r="R47" i="31"/>
  <c r="V47" i="31"/>
  <c r="R87" i="31"/>
  <c r="V87" i="31"/>
  <c r="V129" i="31"/>
  <c r="R129" i="31"/>
  <c r="V75" i="31"/>
  <c r="R75" i="31"/>
  <c r="V120" i="31"/>
  <c r="R120" i="31"/>
  <c r="V22" i="31"/>
  <c r="R22" i="31"/>
  <c r="V104" i="31"/>
  <c r="R104" i="31"/>
  <c r="V56" i="31"/>
  <c r="R56" i="31"/>
  <c r="R93" i="31"/>
  <c r="V93" i="31"/>
  <c r="V26" i="31"/>
  <c r="R26" i="31"/>
  <c r="U79" i="22"/>
  <c r="Q79" i="22"/>
  <c r="T79" i="22"/>
  <c r="Q92" i="22"/>
  <c r="T92" i="22"/>
  <c r="U92" i="22"/>
  <c r="Q34" i="22"/>
  <c r="U34" i="22"/>
  <c r="T34" i="22"/>
  <c r="V133" i="29"/>
  <c r="R133" i="29"/>
  <c r="Q50" i="32"/>
  <c r="T50" i="32"/>
  <c r="U50" i="32"/>
  <c r="T61" i="32"/>
  <c r="U61" i="32"/>
  <c r="Q61" i="32"/>
  <c r="V114" i="32"/>
  <c r="R114" i="32"/>
  <c r="V128" i="32"/>
  <c r="R128" i="32"/>
  <c r="R65" i="32"/>
  <c r="V65" i="32"/>
  <c r="V116" i="35"/>
  <c r="R116" i="35"/>
  <c r="R109" i="35"/>
  <c r="V109" i="35"/>
  <c r="R79" i="35"/>
  <c r="V79" i="35"/>
  <c r="R113" i="35"/>
  <c r="V113" i="35"/>
  <c r="V127" i="35"/>
  <c r="R127" i="35"/>
  <c r="R59" i="35"/>
  <c r="V59" i="35"/>
  <c r="R65" i="35"/>
  <c r="V65" i="35"/>
  <c r="R58" i="35"/>
  <c r="V58" i="35"/>
  <c r="R63" i="35"/>
  <c r="V63" i="35"/>
  <c r="V124" i="35"/>
  <c r="R124" i="35"/>
  <c r="R95" i="35"/>
  <c r="V95" i="35"/>
  <c r="V122" i="35"/>
  <c r="R122" i="35"/>
  <c r="R90" i="35"/>
  <c r="V90" i="35"/>
  <c r="V112" i="35"/>
  <c r="R112" i="35"/>
  <c r="T99" i="35"/>
  <c r="R99" i="35"/>
  <c r="V99" i="35"/>
  <c r="V53" i="35"/>
  <c r="R53" i="35"/>
  <c r="R78" i="35"/>
  <c r="V78" i="35"/>
  <c r="R60" i="35"/>
  <c r="V60" i="35"/>
  <c r="T118" i="26"/>
  <c r="U118" i="26"/>
  <c r="Q118" i="26"/>
  <c r="Q70" i="26"/>
  <c r="U70" i="26"/>
  <c r="T70" i="26"/>
  <c r="U57" i="26"/>
  <c r="T57" i="26"/>
  <c r="Q57" i="26"/>
  <c r="T110" i="23"/>
  <c r="U110" i="23"/>
  <c r="Q110" i="23"/>
  <c r="Q112" i="23"/>
  <c r="U112" i="23"/>
  <c r="T112" i="23"/>
  <c r="Q8" i="27"/>
  <c r="U8" i="27"/>
  <c r="T8" i="27"/>
  <c r="Q56" i="27"/>
  <c r="T56" i="27"/>
  <c r="U56" i="27"/>
  <c r="T113" i="27"/>
  <c r="U113" i="27"/>
  <c r="Q113" i="27"/>
  <c r="Q47" i="27"/>
  <c r="T47" i="27"/>
  <c r="U47" i="27"/>
  <c r="Q116" i="27"/>
  <c r="U116" i="27"/>
  <c r="T116" i="27"/>
  <c r="Q67" i="27"/>
  <c r="U67" i="27"/>
  <c r="T67" i="27"/>
  <c r="Q54" i="27"/>
  <c r="T54" i="27"/>
  <c r="U54" i="27"/>
  <c r="Q12" i="27"/>
  <c r="T12" i="27"/>
  <c r="U12" i="27"/>
  <c r="Q69" i="27"/>
  <c r="T69" i="27"/>
  <c r="U69" i="27"/>
  <c r="Q99" i="27"/>
  <c r="T99" i="27"/>
  <c r="U99" i="27"/>
  <c r="Q62" i="27"/>
  <c r="T62" i="27"/>
  <c r="U62" i="27"/>
  <c r="U61" i="27"/>
  <c r="T61" i="27"/>
  <c r="Q61" i="27"/>
  <c r="U35" i="27"/>
  <c r="T35" i="27"/>
  <c r="Q35" i="27"/>
  <c r="U110" i="27"/>
  <c r="T110" i="27"/>
  <c r="Q110" i="27"/>
  <c r="U83" i="27"/>
  <c r="T83" i="27"/>
  <c r="Q83" i="27"/>
  <c r="U132" i="27"/>
  <c r="T132" i="27"/>
  <c r="Q132" i="27"/>
  <c r="U21" i="27"/>
  <c r="Q21" i="27"/>
  <c r="T21" i="27"/>
  <c r="Q14" i="27"/>
  <c r="U14" i="27"/>
  <c r="T14" i="27"/>
  <c r="T108" i="27"/>
  <c r="Q108" i="27"/>
  <c r="U108" i="27"/>
  <c r="U109" i="27"/>
  <c r="T109" i="27"/>
  <c r="Q109" i="27"/>
  <c r="T86" i="27"/>
  <c r="U86" i="27"/>
  <c r="Q86" i="27"/>
  <c r="U121" i="27"/>
  <c r="T121" i="27"/>
  <c r="Q121" i="27"/>
  <c r="Q7" i="27"/>
  <c r="U7" i="27"/>
  <c r="T7" i="27"/>
  <c r="Q52" i="27"/>
  <c r="T52" i="27"/>
  <c r="U52" i="27"/>
  <c r="T68" i="27"/>
  <c r="U68" i="27"/>
  <c r="Q68" i="27"/>
  <c r="U82" i="27"/>
  <c r="T82" i="27"/>
  <c r="Q82" i="27"/>
  <c r="U13" i="27"/>
  <c r="Q13" i="27"/>
  <c r="T13" i="27"/>
  <c r="T94" i="27"/>
  <c r="U94" i="27"/>
  <c r="Q94" i="27"/>
  <c r="U103" i="27"/>
  <c r="T103" i="27"/>
  <c r="Q103" i="27"/>
  <c r="T124" i="27"/>
  <c r="U124" i="27"/>
  <c r="Q124" i="27"/>
  <c r="T30" i="27"/>
  <c r="U30" i="27"/>
  <c r="Q30" i="27"/>
  <c r="T43" i="27"/>
  <c r="U43" i="27"/>
  <c r="Q43" i="27"/>
  <c r="Q106" i="27"/>
  <c r="T106" i="27"/>
  <c r="U106" i="27"/>
  <c r="Q63" i="27"/>
  <c r="T63" i="27"/>
  <c r="U63" i="27"/>
  <c r="Q96" i="27"/>
  <c r="T96" i="27"/>
  <c r="U96" i="27"/>
  <c r="Q41" i="27"/>
  <c r="T41" i="27"/>
  <c r="U41" i="27"/>
  <c r="T8" i="22"/>
  <c r="U8" i="22"/>
  <c r="Q8" i="22"/>
  <c r="U12" i="22"/>
  <c r="T12" i="22"/>
  <c r="Q12" i="22"/>
  <c r="Q60" i="22"/>
  <c r="U60" i="22"/>
  <c r="T60" i="22"/>
  <c r="T113" i="22"/>
  <c r="U113" i="22"/>
  <c r="Q113" i="22"/>
  <c r="T44" i="22"/>
  <c r="U44" i="22"/>
  <c r="Q44" i="22"/>
  <c r="Q25" i="22"/>
  <c r="U25" i="22"/>
  <c r="T25" i="22"/>
  <c r="V34" i="29"/>
  <c r="R34" i="29"/>
  <c r="R103" i="29"/>
  <c r="V103" i="29"/>
  <c r="R119" i="29"/>
  <c r="V119" i="29"/>
  <c r="V80" i="29"/>
  <c r="R80" i="29"/>
  <c r="V8" i="29"/>
  <c r="R8" i="29"/>
  <c r="T42" i="30"/>
  <c r="U42" i="30"/>
  <c r="Q42" i="30"/>
  <c r="Q5" i="30"/>
  <c r="T5" i="30"/>
  <c r="U5" i="30"/>
  <c r="U67" i="30"/>
  <c r="Q67" i="30"/>
  <c r="T67" i="30"/>
  <c r="U41" i="30"/>
  <c r="T41" i="30"/>
  <c r="Q41" i="30"/>
  <c r="Q37" i="30"/>
  <c r="T37" i="30"/>
  <c r="U37" i="30"/>
  <c r="U118" i="30"/>
  <c r="Q118" i="30"/>
  <c r="T118" i="30"/>
  <c r="T30" i="30"/>
  <c r="Q30" i="30"/>
  <c r="U30" i="30"/>
  <c r="Q9" i="30"/>
  <c r="T9" i="30"/>
  <c r="U9" i="30"/>
  <c r="T48" i="30"/>
  <c r="U48" i="30"/>
  <c r="Q48" i="30"/>
  <c r="U91" i="30"/>
  <c r="T91" i="30"/>
  <c r="Q91" i="30"/>
  <c r="T44" i="30"/>
  <c r="Q44" i="30"/>
  <c r="U44" i="30"/>
  <c r="Q11" i="30"/>
  <c r="U11" i="30"/>
  <c r="T11" i="30"/>
  <c r="Q125" i="30"/>
  <c r="U125" i="30"/>
  <c r="T125" i="30"/>
  <c r="U16" i="30"/>
  <c r="T16" i="30"/>
  <c r="Q16" i="30"/>
  <c r="U50" i="30"/>
  <c r="Q50" i="30"/>
  <c r="T50" i="30"/>
  <c r="Q23" i="30"/>
  <c r="T23" i="30"/>
  <c r="U23" i="30"/>
  <c r="Q87" i="30"/>
  <c r="T87" i="30"/>
  <c r="U87" i="30"/>
  <c r="U47" i="30"/>
  <c r="Q47" i="30"/>
  <c r="T47" i="30"/>
  <c r="T74" i="30"/>
  <c r="U74" i="30"/>
  <c r="Q74" i="30"/>
  <c r="T85" i="30"/>
  <c r="U85" i="30"/>
  <c r="Q85" i="30"/>
  <c r="Q99" i="30"/>
  <c r="U99" i="30"/>
  <c r="T99" i="30"/>
  <c r="U78" i="30"/>
  <c r="Q78" i="30"/>
  <c r="T78" i="30"/>
  <c r="Q94" i="30"/>
  <c r="T94" i="30"/>
  <c r="U94" i="30"/>
  <c r="U56" i="30"/>
  <c r="T56" i="30"/>
  <c r="Q56" i="30"/>
  <c r="Q92" i="30"/>
  <c r="T92" i="30"/>
  <c r="U92" i="30"/>
  <c r="U62" i="30"/>
  <c r="Q62" i="30"/>
  <c r="T62" i="30"/>
  <c r="Q120" i="30"/>
  <c r="U120" i="30"/>
  <c r="T120" i="30"/>
  <c r="T54" i="30"/>
  <c r="Q54" i="30"/>
  <c r="U54" i="30"/>
  <c r="T107" i="30"/>
  <c r="Q107" i="30"/>
  <c r="U107" i="30"/>
  <c r="T83" i="30"/>
  <c r="U83" i="30"/>
  <c r="Q83" i="30"/>
  <c r="T58" i="30"/>
  <c r="U58" i="30"/>
  <c r="Q58" i="30"/>
  <c r="T82" i="30"/>
  <c r="U82" i="30"/>
  <c r="Q82" i="30"/>
  <c r="U130" i="30"/>
  <c r="T130" i="30"/>
  <c r="Q130" i="30"/>
  <c r="U24" i="30"/>
  <c r="Q24" i="30"/>
  <c r="T24" i="30"/>
  <c r="T33" i="30"/>
  <c r="Q33" i="30"/>
  <c r="U33" i="30"/>
  <c r="Q32" i="32"/>
  <c r="U32" i="32"/>
  <c r="Q108" i="32"/>
  <c r="T108" i="32"/>
  <c r="U108" i="32"/>
  <c r="Q44" i="32"/>
  <c r="T44" i="32"/>
  <c r="U44" i="32"/>
  <c r="U25" i="32"/>
  <c r="Q25" i="32"/>
  <c r="T25" i="32"/>
  <c r="T48" i="32"/>
  <c r="U48" i="32"/>
  <c r="Q48" i="32"/>
  <c r="U99" i="32"/>
  <c r="Q99" i="32"/>
  <c r="T99" i="32"/>
  <c r="Q16" i="32"/>
  <c r="U16" i="32"/>
  <c r="T51" i="32"/>
  <c r="U51" i="32"/>
  <c r="Q51" i="32"/>
  <c r="T83" i="32"/>
  <c r="U83" i="32"/>
  <c r="Q83" i="32"/>
  <c r="V112" i="32"/>
  <c r="R112" i="32"/>
  <c r="V33" i="32"/>
  <c r="R33" i="32"/>
  <c r="V104" i="32"/>
  <c r="R104" i="32"/>
  <c r="V26" i="32"/>
  <c r="R26" i="32"/>
  <c r="V43" i="32"/>
  <c r="R43" i="32"/>
  <c r="T32" i="32"/>
  <c r="V32" i="32"/>
  <c r="R32" i="32"/>
  <c r="V29" i="32"/>
  <c r="R29" i="32"/>
  <c r="V66" i="32"/>
  <c r="R66" i="32"/>
  <c r="V129" i="32"/>
  <c r="R129" i="32"/>
  <c r="V124" i="30"/>
  <c r="R124" i="30"/>
  <c r="V125" i="30"/>
  <c r="R125" i="30"/>
  <c r="V55" i="30"/>
  <c r="R55" i="30"/>
  <c r="V18" i="30"/>
  <c r="R18" i="30"/>
  <c r="V35" i="30"/>
  <c r="R35" i="30"/>
  <c r="R68" i="30"/>
  <c r="V68" i="30"/>
  <c r="V44" i="30"/>
  <c r="R44" i="30"/>
  <c r="R86" i="30"/>
  <c r="V86" i="30"/>
  <c r="R32" i="30"/>
  <c r="V32" i="30"/>
  <c r="U41" i="26"/>
  <c r="T41" i="26"/>
  <c r="Q41" i="26"/>
  <c r="T81" i="26"/>
  <c r="U81" i="26"/>
  <c r="Q81" i="26"/>
  <c r="Q76" i="26"/>
  <c r="U76" i="26"/>
  <c r="T76" i="26"/>
  <c r="T60" i="26"/>
  <c r="Q60" i="26"/>
  <c r="U60" i="26"/>
  <c r="T19" i="26"/>
  <c r="U19" i="26"/>
  <c r="Q19" i="26"/>
  <c r="T119" i="26"/>
  <c r="Q119" i="26"/>
  <c r="U119" i="26"/>
  <c r="Q97" i="26"/>
  <c r="T97" i="26"/>
  <c r="U97" i="26"/>
  <c r="Q29" i="26"/>
  <c r="U29" i="26"/>
  <c r="T29" i="26"/>
  <c r="U93" i="23"/>
  <c r="Q93" i="23"/>
  <c r="T93" i="23"/>
  <c r="U100" i="23"/>
  <c r="Q100" i="23"/>
  <c r="T100" i="23"/>
  <c r="Q127" i="23"/>
  <c r="T127" i="23"/>
  <c r="U127" i="23"/>
  <c r="U27" i="23"/>
  <c r="T27" i="23"/>
  <c r="Q27" i="23"/>
  <c r="U8" i="23"/>
  <c r="U73" i="23"/>
  <c r="T73" i="23"/>
  <c r="Q73" i="23"/>
  <c r="Q74" i="23"/>
  <c r="U74" i="23"/>
  <c r="T74" i="23"/>
  <c r="T101" i="23"/>
  <c r="U101" i="23"/>
  <c r="Q101" i="23"/>
  <c r="U55" i="23"/>
  <c r="T55" i="23"/>
  <c r="Q55" i="23"/>
  <c r="T62" i="23"/>
  <c r="U62" i="23"/>
  <c r="Q62" i="23"/>
  <c r="Q64" i="24"/>
  <c r="U64" i="24"/>
  <c r="T64" i="24"/>
  <c r="Q20" i="24"/>
  <c r="U20" i="24"/>
  <c r="T20" i="24"/>
  <c r="Q66" i="24"/>
  <c r="U66" i="24"/>
  <c r="T66" i="24"/>
  <c r="Q51" i="24"/>
  <c r="T51" i="24"/>
  <c r="U51" i="24"/>
  <c r="Q127" i="24"/>
  <c r="U127" i="24"/>
  <c r="T127" i="24"/>
  <c r="U117" i="24"/>
  <c r="T117" i="24"/>
  <c r="Q117" i="24"/>
  <c r="U17" i="24"/>
  <c r="T17" i="24"/>
  <c r="Q17" i="24"/>
  <c r="Q81" i="24"/>
  <c r="U81" i="24"/>
  <c r="T81" i="24"/>
  <c r="Q106" i="24"/>
  <c r="U106" i="24"/>
  <c r="T106" i="24"/>
  <c r="T22" i="24"/>
  <c r="U22" i="24"/>
  <c r="Q22" i="24"/>
  <c r="U60" i="24"/>
  <c r="T60" i="24"/>
  <c r="Q60" i="24"/>
  <c r="Q96" i="24"/>
  <c r="U96" i="24"/>
  <c r="T96" i="24"/>
  <c r="U7" i="24"/>
  <c r="T7" i="24"/>
  <c r="Q7" i="24"/>
  <c r="T71" i="24"/>
  <c r="U71" i="24"/>
  <c r="Q71" i="24"/>
  <c r="Q37" i="24"/>
  <c r="U37" i="24"/>
  <c r="T37" i="24"/>
  <c r="Q107" i="24"/>
  <c r="T107" i="24"/>
  <c r="U107" i="24"/>
  <c r="T112" i="24"/>
  <c r="U112" i="24"/>
  <c r="Q112" i="24"/>
  <c r="U126" i="24"/>
  <c r="T126" i="24"/>
  <c r="Q126" i="24"/>
  <c r="Q16" i="24"/>
  <c r="T16" i="24"/>
  <c r="U16" i="24"/>
  <c r="T62" i="24"/>
  <c r="Q62" i="24"/>
  <c r="U62" i="24"/>
  <c r="Q50" i="24"/>
  <c r="T50" i="24"/>
  <c r="U50" i="24"/>
  <c r="Q43" i="24"/>
  <c r="U43" i="24"/>
  <c r="T43" i="24"/>
  <c r="U111" i="24"/>
  <c r="T111" i="24"/>
  <c r="Q111" i="24"/>
  <c r="T101" i="24"/>
  <c r="U101" i="24"/>
  <c r="Q101" i="24"/>
  <c r="Q9" i="24"/>
  <c r="U9" i="24"/>
  <c r="T9" i="24"/>
  <c r="Q73" i="24"/>
  <c r="U73" i="24"/>
  <c r="T73" i="24"/>
  <c r="U6" i="24"/>
  <c r="T6" i="24"/>
  <c r="Q6" i="24"/>
  <c r="T44" i="24"/>
  <c r="U44" i="24"/>
  <c r="Q44" i="24"/>
  <c r="T88" i="24"/>
  <c r="U88" i="24"/>
  <c r="Q88" i="24"/>
  <c r="Q63" i="24"/>
  <c r="U63" i="24"/>
  <c r="T63" i="24"/>
  <c r="Q29" i="24"/>
  <c r="U29" i="24"/>
  <c r="T29" i="24"/>
  <c r="U93" i="24"/>
  <c r="T93" i="24"/>
  <c r="Q93" i="24"/>
  <c r="U104" i="24"/>
  <c r="T104" i="24"/>
  <c r="Q104" i="24"/>
  <c r="U118" i="24"/>
  <c r="T118" i="24"/>
  <c r="Q118" i="24"/>
  <c r="V58" i="26"/>
  <c r="R58" i="26"/>
  <c r="R106" i="26"/>
  <c r="V106" i="26"/>
  <c r="V125" i="26"/>
  <c r="R125" i="26"/>
  <c r="V23" i="26"/>
  <c r="R23" i="26"/>
  <c r="R84" i="26"/>
  <c r="V84" i="26"/>
  <c r="V67" i="26"/>
  <c r="R67" i="26"/>
  <c r="R133" i="26"/>
  <c r="V133" i="26"/>
  <c r="V33" i="26"/>
  <c r="R33" i="26"/>
  <c r="R28" i="26"/>
  <c r="V28" i="26"/>
  <c r="V25" i="26"/>
  <c r="R25" i="26"/>
  <c r="R97" i="26"/>
  <c r="V97" i="26"/>
  <c r="R95" i="26"/>
  <c r="V95" i="26"/>
  <c r="V117" i="26"/>
  <c r="R117" i="26"/>
  <c r="V119" i="26"/>
  <c r="R119" i="26"/>
  <c r="V77" i="26"/>
  <c r="R77" i="26"/>
  <c r="R29" i="26"/>
  <c r="V29" i="26"/>
  <c r="R79" i="26"/>
  <c r="V79" i="26"/>
  <c r="R16" i="26"/>
  <c r="V16" i="26"/>
  <c r="R83" i="26"/>
  <c r="V83" i="26"/>
  <c r="R49" i="26"/>
  <c r="V49" i="26"/>
  <c r="V71" i="26"/>
  <c r="R71" i="26"/>
  <c r="R76" i="26"/>
  <c r="V76" i="26"/>
  <c r="R131" i="26"/>
  <c r="V131" i="26"/>
  <c r="V26" i="26"/>
  <c r="R26" i="26"/>
  <c r="R100" i="26"/>
  <c r="V100" i="26"/>
  <c r="R21" i="26"/>
  <c r="V21" i="26"/>
  <c r="R112" i="26"/>
  <c r="V112" i="26"/>
  <c r="V91" i="25"/>
  <c r="R91" i="25"/>
  <c r="V13" i="25"/>
  <c r="R13" i="25"/>
  <c r="R72" i="25"/>
  <c r="V72" i="25"/>
  <c r="V7" i="25"/>
  <c r="R7" i="25"/>
  <c r="V126" i="25"/>
  <c r="R126" i="25"/>
  <c r="R132" i="25"/>
  <c r="V132" i="25"/>
  <c r="R14" i="25"/>
  <c r="V14" i="25"/>
  <c r="V78" i="25"/>
  <c r="R78" i="25"/>
  <c r="V75" i="25"/>
  <c r="R75" i="25"/>
  <c r="R34" i="25"/>
  <c r="V34" i="25"/>
  <c r="V127" i="25"/>
  <c r="R127" i="25"/>
  <c r="R17" i="25"/>
  <c r="V17" i="25"/>
  <c r="V130" i="25"/>
  <c r="R130" i="25"/>
  <c r="V76" i="25"/>
  <c r="R76" i="25"/>
  <c r="R112" i="25"/>
  <c r="V112" i="25"/>
  <c r="R100" i="25"/>
  <c r="V100" i="25"/>
  <c r="R12" i="25"/>
  <c r="V12" i="25"/>
  <c r="V67" i="25"/>
  <c r="R67" i="25"/>
  <c r="V68" i="25"/>
  <c r="R68" i="25"/>
  <c r="R35" i="25"/>
  <c r="V35" i="25"/>
  <c r="R36" i="25"/>
  <c r="V36" i="25"/>
  <c r="R54" i="25"/>
  <c r="V54" i="25"/>
  <c r="V15" i="25"/>
  <c r="R15" i="25"/>
  <c r="R84" i="25"/>
  <c r="V84" i="25"/>
  <c r="V16" i="25"/>
  <c r="R16" i="25"/>
  <c r="V66" i="25"/>
  <c r="R66" i="25"/>
  <c r="R38" i="25"/>
  <c r="V38" i="25"/>
  <c r="R99" i="25"/>
  <c r="V99" i="25"/>
  <c r="R43" i="25"/>
  <c r="V43" i="25"/>
  <c r="R30" i="25"/>
  <c r="V30" i="25"/>
  <c r="T130" i="25"/>
  <c r="U130" i="25"/>
  <c r="Q130" i="25"/>
  <c r="T12" i="25"/>
  <c r="U12" i="25"/>
  <c r="Q12" i="25"/>
  <c r="T65" i="25"/>
  <c r="Q65" i="25"/>
  <c r="U65" i="25"/>
  <c r="Q79" i="25"/>
  <c r="U79" i="25"/>
  <c r="T79" i="25"/>
  <c r="T28" i="25"/>
  <c r="U28" i="25"/>
  <c r="Q28" i="25"/>
  <c r="U77" i="25"/>
  <c r="Q77" i="25"/>
  <c r="T77" i="25"/>
  <c r="Q126" i="25"/>
  <c r="U126" i="25"/>
  <c r="T126" i="25"/>
  <c r="T50" i="25"/>
  <c r="Q50" i="25"/>
  <c r="U50" i="25"/>
  <c r="U26" i="25"/>
  <c r="T26" i="25"/>
  <c r="Q26" i="25"/>
  <c r="U20" i="25"/>
  <c r="T20" i="25"/>
  <c r="Q20" i="25"/>
  <c r="U105" i="25"/>
  <c r="T105" i="25"/>
  <c r="Q105" i="25"/>
  <c r="T87" i="25"/>
  <c r="U87" i="25"/>
  <c r="Q87" i="25"/>
  <c r="Q15" i="25"/>
  <c r="U15" i="25"/>
  <c r="T15" i="25"/>
  <c r="T32" i="25"/>
  <c r="U32" i="25"/>
  <c r="Q32" i="25"/>
  <c r="Q64" i="25"/>
  <c r="T64" i="25"/>
  <c r="U64" i="25"/>
  <c r="U99" i="25"/>
  <c r="Q99" i="25"/>
  <c r="T99" i="25"/>
  <c r="Q8" i="25"/>
  <c r="T8" i="25"/>
  <c r="U8" i="25"/>
  <c r="Q69" i="25"/>
  <c r="T69" i="25"/>
  <c r="U69" i="25"/>
  <c r="U106" i="25"/>
  <c r="T106" i="25"/>
  <c r="Q106" i="25"/>
  <c r="Q36" i="25"/>
  <c r="U36" i="25"/>
  <c r="T36" i="25"/>
  <c r="U63" i="25"/>
  <c r="T63" i="25"/>
  <c r="Q63" i="25"/>
  <c r="U13" i="25"/>
  <c r="T13" i="25"/>
  <c r="Q13" i="25"/>
  <c r="U128" i="25"/>
  <c r="T128" i="25"/>
  <c r="Q128" i="25"/>
  <c r="Q24" i="25"/>
  <c r="U24" i="25"/>
  <c r="T24" i="25"/>
  <c r="U89" i="25"/>
  <c r="T89" i="25"/>
  <c r="Q89" i="25"/>
  <c r="U132" i="25"/>
  <c r="T132" i="25"/>
  <c r="Q132" i="25"/>
  <c r="Q52" i="25"/>
  <c r="U52" i="25"/>
  <c r="T52" i="25"/>
  <c r="U43" i="25"/>
  <c r="Q43" i="25"/>
  <c r="T43" i="25"/>
  <c r="U129" i="25"/>
  <c r="T129" i="25"/>
  <c r="Q129" i="25"/>
  <c r="U35" i="25"/>
  <c r="T35" i="25"/>
  <c r="Q35" i="25"/>
  <c r="Q41" i="25"/>
  <c r="U41" i="25"/>
  <c r="T41" i="25"/>
  <c r="Q62" i="25"/>
  <c r="U62" i="25"/>
  <c r="T62" i="25"/>
  <c r="T6" i="25"/>
  <c r="Q6" i="25"/>
  <c r="U6" i="25"/>
  <c r="U75" i="25"/>
  <c r="T75" i="25"/>
  <c r="Q75" i="25"/>
  <c r="Q108" i="25"/>
  <c r="T108" i="25"/>
  <c r="U108" i="25"/>
  <c r="T85" i="22"/>
  <c r="U85" i="22"/>
  <c r="Q85" i="22"/>
  <c r="V114" i="29"/>
  <c r="R114" i="29"/>
  <c r="V31" i="29"/>
  <c r="R31" i="29"/>
  <c r="V63" i="36"/>
  <c r="R63" i="36"/>
  <c r="V57" i="36"/>
  <c r="R57" i="36"/>
  <c r="V77" i="36"/>
  <c r="R77" i="36"/>
  <c r="R94" i="36"/>
  <c r="V94" i="36"/>
  <c r="R54" i="36"/>
  <c r="V54" i="36"/>
  <c r="R108" i="36"/>
  <c r="V108" i="36"/>
  <c r="R64" i="36"/>
  <c r="V64" i="36"/>
  <c r="R105" i="36"/>
  <c r="V105" i="36"/>
  <c r="R51" i="36"/>
  <c r="V51" i="36"/>
  <c r="R58" i="36"/>
  <c r="V58" i="36"/>
  <c r="V80" i="36"/>
  <c r="R80" i="36"/>
  <c r="V113" i="36"/>
  <c r="R113" i="36"/>
  <c r="R100" i="36"/>
  <c r="V100" i="36"/>
  <c r="V83" i="36"/>
  <c r="R83" i="36"/>
  <c r="R45" i="36"/>
  <c r="V45" i="36"/>
  <c r="R101" i="36"/>
  <c r="V101" i="36"/>
  <c r="V90" i="36"/>
  <c r="R90" i="36"/>
  <c r="R71" i="36"/>
  <c r="V71" i="36"/>
  <c r="R95" i="36"/>
  <c r="V95" i="36"/>
  <c r="R44" i="27"/>
  <c r="V44" i="27"/>
  <c r="V92" i="27"/>
  <c r="R92" i="27"/>
  <c r="R8" i="27"/>
  <c r="V8" i="27"/>
  <c r="R113" i="27"/>
  <c r="V113" i="27"/>
  <c r="R130" i="27"/>
  <c r="V130" i="27"/>
  <c r="R60" i="27"/>
  <c r="V60" i="27"/>
  <c r="V14" i="27"/>
  <c r="R14" i="27"/>
  <c r="R13" i="27"/>
  <c r="V13" i="27"/>
  <c r="R76" i="27"/>
  <c r="V76" i="27"/>
  <c r="V105" i="27"/>
  <c r="R105" i="27"/>
  <c r="V62" i="27"/>
  <c r="R62" i="27"/>
  <c r="V6" i="27"/>
  <c r="R6" i="27"/>
  <c r="V17" i="27"/>
  <c r="R17" i="27"/>
  <c r="V93" i="27"/>
  <c r="R93" i="27"/>
  <c r="R68" i="27"/>
  <c r="V68" i="27"/>
  <c r="R18" i="27"/>
  <c r="V18" i="27"/>
  <c r="R112" i="27"/>
  <c r="V112" i="27"/>
  <c r="R119" i="27"/>
  <c r="V119" i="27"/>
  <c r="V74" i="27"/>
  <c r="R74" i="27"/>
  <c r="R131" i="27"/>
  <c r="V131" i="27"/>
  <c r="V122" i="27"/>
  <c r="R122" i="27"/>
  <c r="R37" i="27"/>
  <c r="V37" i="27"/>
  <c r="R104" i="27"/>
  <c r="V104" i="27"/>
  <c r="R91" i="27"/>
  <c r="V91" i="27"/>
  <c r="R89" i="27"/>
  <c r="V89" i="27"/>
  <c r="R20" i="27"/>
  <c r="V20" i="27"/>
  <c r="U10" i="32"/>
  <c r="T77" i="32"/>
  <c r="U77" i="32"/>
  <c r="Q77" i="32"/>
  <c r="V103" i="32"/>
  <c r="R103" i="32"/>
  <c r="V132" i="32"/>
  <c r="R132" i="32"/>
  <c r="V126" i="32"/>
  <c r="R126" i="32"/>
  <c r="R102" i="30"/>
  <c r="V102" i="30"/>
  <c r="R71" i="30"/>
  <c r="V71" i="30"/>
  <c r="U131" i="26"/>
  <c r="T131" i="26"/>
  <c r="Q131" i="26"/>
  <c r="U7" i="26"/>
  <c r="T21" i="26"/>
  <c r="Q123" i="23"/>
  <c r="U123" i="23"/>
  <c r="T123" i="23"/>
  <c r="Q75" i="23"/>
  <c r="T75" i="23"/>
  <c r="U75" i="23"/>
  <c r="U88" i="23"/>
  <c r="Q88" i="23"/>
  <c r="T88" i="23"/>
  <c r="Q122" i="23"/>
  <c r="T122" i="23"/>
  <c r="U122" i="23"/>
  <c r="V64" i="30"/>
  <c r="U51" i="22"/>
  <c r="T51" i="22"/>
  <c r="Q51" i="22"/>
  <c r="Q109" i="22"/>
  <c r="T109" i="22"/>
  <c r="U109" i="22"/>
  <c r="V118" i="29"/>
  <c r="R118" i="29"/>
  <c r="R83" i="29"/>
  <c r="V83" i="29"/>
  <c r="V69" i="29"/>
  <c r="R69" i="29"/>
  <c r="U90" i="32"/>
  <c r="Q90" i="32"/>
  <c r="T90" i="32"/>
  <c r="V111" i="32"/>
  <c r="R111" i="32"/>
  <c r="V28" i="32"/>
  <c r="R28" i="32"/>
  <c r="T100" i="36"/>
  <c r="U100" i="36"/>
  <c r="Q100" i="36"/>
  <c r="U79" i="36"/>
  <c r="Q79" i="36"/>
  <c r="T79" i="36"/>
  <c r="U107" i="36"/>
  <c r="Q107" i="36"/>
  <c r="T107" i="36"/>
  <c r="Q48" i="36"/>
  <c r="T48" i="36"/>
  <c r="U48" i="36"/>
  <c r="T84" i="36"/>
  <c r="U84" i="36"/>
  <c r="Q84" i="36"/>
  <c r="U94" i="36"/>
  <c r="Q94" i="36"/>
  <c r="T94" i="36"/>
  <c r="Q83" i="36"/>
  <c r="T83" i="36"/>
  <c r="U83" i="36"/>
  <c r="T61" i="36"/>
  <c r="Q61" i="36"/>
  <c r="U61" i="36"/>
  <c r="T113" i="36"/>
  <c r="U113" i="36"/>
  <c r="Q113" i="36"/>
  <c r="Q118" i="35"/>
  <c r="T118" i="35"/>
  <c r="U118" i="35"/>
  <c r="T56" i="35"/>
  <c r="U56" i="35"/>
  <c r="Q56" i="35"/>
  <c r="T61" i="35"/>
  <c r="Q61" i="35"/>
  <c r="U61" i="35"/>
  <c r="Q52" i="35"/>
  <c r="T52" i="35"/>
  <c r="U52" i="35"/>
  <c r="U120" i="35"/>
  <c r="Q120" i="35"/>
  <c r="T120" i="35"/>
  <c r="Q85" i="35"/>
  <c r="T85" i="35"/>
  <c r="U85" i="35"/>
  <c r="V111" i="30"/>
  <c r="R111" i="30"/>
  <c r="V89" i="30"/>
  <c r="R89" i="30"/>
  <c r="V96" i="30"/>
  <c r="R96" i="30"/>
  <c r="Q13" i="26"/>
  <c r="U13" i="26"/>
  <c r="T13" i="26"/>
  <c r="T93" i="26"/>
  <c r="U93" i="26"/>
  <c r="Q93" i="26"/>
  <c r="U100" i="26"/>
  <c r="T100" i="26"/>
  <c r="Q100" i="26"/>
  <c r="T90" i="23"/>
  <c r="U90" i="23"/>
  <c r="Q90" i="23"/>
  <c r="U20" i="31"/>
  <c r="Q20" i="31"/>
  <c r="T20" i="31"/>
  <c r="Q123" i="31"/>
  <c r="T123" i="31"/>
  <c r="U123" i="31"/>
  <c r="Q79" i="31"/>
  <c r="U79" i="31"/>
  <c r="T79" i="31"/>
  <c r="U24" i="31"/>
  <c r="Q24" i="31"/>
  <c r="T24" i="31"/>
  <c r="U31" i="31"/>
  <c r="Q31" i="31"/>
  <c r="T31" i="31"/>
  <c r="U104" i="31"/>
  <c r="Q104" i="31"/>
  <c r="T104" i="31"/>
  <c r="T130" i="31"/>
  <c r="Q130" i="31"/>
  <c r="U130" i="31"/>
  <c r="Q63" i="31"/>
  <c r="T63" i="31"/>
  <c r="U63" i="31"/>
  <c r="U5" i="31"/>
  <c r="Q5" i="31"/>
  <c r="T5" i="31"/>
  <c r="T124" i="31"/>
  <c r="U124" i="31"/>
  <c r="Q124" i="31"/>
  <c r="T94" i="31"/>
  <c r="Q94" i="31"/>
  <c r="U94" i="31"/>
  <c r="V20" i="29"/>
  <c r="R20" i="29"/>
  <c r="R32" i="23"/>
  <c r="V32" i="23"/>
  <c r="R39" i="23"/>
  <c r="V39" i="23"/>
  <c r="R19" i="23"/>
  <c r="V19" i="23"/>
  <c r="V24" i="23"/>
  <c r="R24" i="23"/>
  <c r="R91" i="23"/>
  <c r="V91" i="23"/>
  <c r="R123" i="23"/>
  <c r="V123" i="23"/>
  <c r="V85" i="23"/>
  <c r="R85" i="23"/>
  <c r="V42" i="23"/>
  <c r="R42" i="23"/>
  <c r="V127" i="23"/>
  <c r="R127" i="23"/>
  <c r="V9" i="23"/>
  <c r="R9" i="23"/>
  <c r="R29" i="23"/>
  <c r="V29" i="23"/>
  <c r="R121" i="32"/>
  <c r="V121" i="32"/>
  <c r="V109" i="30"/>
  <c r="R109" i="30"/>
  <c r="Q51" i="26"/>
  <c r="T51" i="26"/>
  <c r="U51" i="26"/>
  <c r="R85" i="24"/>
  <c r="V85" i="24"/>
  <c r="R41" i="24"/>
  <c r="V41" i="24"/>
  <c r="R30" i="24"/>
  <c r="V30" i="24"/>
  <c r="R31" i="24"/>
  <c r="V31" i="24"/>
  <c r="V91" i="24"/>
  <c r="R91" i="24"/>
  <c r="R69" i="24"/>
  <c r="V69" i="24"/>
  <c r="R25" i="24"/>
  <c r="V25" i="24"/>
  <c r="R68" i="24"/>
  <c r="V68" i="24"/>
  <c r="V104" i="24"/>
  <c r="R104" i="24"/>
  <c r="R123" i="24"/>
  <c r="V123" i="24"/>
  <c r="R13" i="24"/>
  <c r="V13" i="24"/>
  <c r="V129" i="24"/>
  <c r="R129" i="24"/>
  <c r="R129" i="22"/>
  <c r="V129" i="22"/>
  <c r="R50" i="22"/>
  <c r="V50" i="22"/>
  <c r="R6" i="22"/>
  <c r="V6" i="22"/>
  <c r="R107" i="22"/>
  <c r="V107" i="22"/>
  <c r="V49" i="22"/>
  <c r="R49" i="22"/>
  <c r="R109" i="22"/>
  <c r="V109" i="22"/>
  <c r="R31" i="22"/>
  <c r="V31" i="22"/>
  <c r="V75" i="22"/>
  <c r="R75" i="22"/>
  <c r="Q42" i="22"/>
  <c r="U42" i="22"/>
  <c r="T42" i="22"/>
  <c r="Q119" i="22"/>
  <c r="T119" i="22"/>
  <c r="U119" i="22"/>
  <c r="U33" i="22"/>
  <c r="T33" i="22"/>
  <c r="Q33" i="22"/>
  <c r="T58" i="22"/>
  <c r="U58" i="22"/>
  <c r="Q58" i="22"/>
  <c r="Q131" i="32"/>
  <c r="T131" i="32"/>
  <c r="U131" i="32"/>
  <c r="T104" i="32"/>
  <c r="U104" i="32"/>
  <c r="Q104" i="32"/>
  <c r="U107" i="32"/>
  <c r="Q107" i="32"/>
  <c r="T107" i="32"/>
  <c r="V110" i="32"/>
  <c r="R110" i="32"/>
  <c r="R106" i="32"/>
  <c r="V106" i="32"/>
  <c r="Q44" i="26"/>
  <c r="T44" i="26"/>
  <c r="U44" i="26"/>
  <c r="U66" i="26"/>
  <c r="T66" i="26"/>
  <c r="Q66" i="26"/>
  <c r="U52" i="26"/>
  <c r="T52" i="26"/>
  <c r="Q52" i="26"/>
  <c r="Q123" i="26"/>
  <c r="T123" i="26"/>
  <c r="U123" i="26"/>
  <c r="U60" i="23"/>
  <c r="Q60" i="23"/>
  <c r="T60" i="23"/>
  <c r="U33" i="23"/>
  <c r="Q33" i="23"/>
  <c r="T33" i="23"/>
  <c r="T74" i="29"/>
  <c r="Q74" i="29"/>
  <c r="U74" i="29"/>
  <c r="T68" i="29"/>
  <c r="Q68" i="29"/>
  <c r="U68" i="29"/>
  <c r="Q48" i="29"/>
  <c r="U48" i="29"/>
  <c r="T48" i="29"/>
  <c r="Q92" i="29"/>
  <c r="T92" i="29"/>
  <c r="U92" i="29"/>
  <c r="U22" i="29"/>
  <c r="T22" i="29"/>
  <c r="Q22" i="29"/>
  <c r="U109" i="29"/>
  <c r="T109" i="29"/>
  <c r="Q109" i="29"/>
  <c r="U75" i="29"/>
  <c r="T75" i="29"/>
  <c r="Q75" i="29"/>
  <c r="Q71" i="29"/>
  <c r="U71" i="29"/>
  <c r="T71" i="29"/>
  <c r="U101" i="29"/>
  <c r="T101" i="29"/>
  <c r="Q101" i="29"/>
  <c r="Q114" i="29"/>
  <c r="T114" i="29"/>
  <c r="U114" i="29"/>
  <c r="R99" i="31"/>
  <c r="V99" i="31"/>
  <c r="V128" i="31"/>
  <c r="R128" i="31"/>
  <c r="V74" i="31"/>
  <c r="R74" i="31"/>
  <c r="V17" i="31"/>
  <c r="R17" i="31"/>
  <c r="V18" i="31"/>
  <c r="R18" i="31"/>
  <c r="R107" i="31"/>
  <c r="V107" i="31"/>
  <c r="R73" i="29"/>
  <c r="V73" i="29"/>
  <c r="R96" i="29"/>
  <c r="V96" i="29"/>
  <c r="V46" i="35"/>
  <c r="R46" i="35"/>
  <c r="R54" i="35"/>
  <c r="V54" i="35"/>
  <c r="V120" i="35"/>
  <c r="R120" i="35"/>
  <c r="V133" i="35"/>
  <c r="R133" i="35"/>
  <c r="V129" i="35"/>
  <c r="R129" i="35"/>
  <c r="V106" i="35"/>
  <c r="R106" i="35"/>
  <c r="R75" i="35"/>
  <c r="V75" i="35"/>
  <c r="V128" i="30"/>
  <c r="R128" i="30"/>
  <c r="Q82" i="26"/>
  <c r="U82" i="26"/>
  <c r="T82" i="26"/>
  <c r="Q29" i="27"/>
  <c r="U29" i="27"/>
  <c r="T29" i="27"/>
  <c r="U32" i="27"/>
  <c r="T32" i="27"/>
  <c r="Q32" i="27"/>
  <c r="Q19" i="27"/>
  <c r="U19" i="27"/>
  <c r="T19" i="27"/>
  <c r="U104" i="27"/>
  <c r="Q104" i="27"/>
  <c r="T104" i="27"/>
  <c r="Q65" i="27"/>
  <c r="T65" i="27"/>
  <c r="U65" i="27"/>
  <c r="U126" i="27"/>
  <c r="T126" i="27"/>
  <c r="Q126" i="27"/>
  <c r="Q131" i="27"/>
  <c r="T131" i="27"/>
  <c r="U131" i="27"/>
  <c r="T112" i="27"/>
  <c r="U112" i="27"/>
  <c r="Q112" i="27"/>
  <c r="Q22" i="27"/>
  <c r="U22" i="27"/>
  <c r="T22" i="27"/>
  <c r="V27" i="29"/>
  <c r="R27" i="29"/>
  <c r="Q52" i="30"/>
  <c r="T52" i="30"/>
  <c r="U52" i="30"/>
  <c r="T93" i="30"/>
  <c r="U93" i="30"/>
  <c r="Q93" i="30"/>
  <c r="Q84" i="30"/>
  <c r="T84" i="30"/>
  <c r="U84" i="30"/>
  <c r="T45" i="30"/>
  <c r="U45" i="30"/>
  <c r="Q45" i="30"/>
  <c r="Q119" i="30"/>
  <c r="T119" i="30"/>
  <c r="U119" i="30"/>
  <c r="T10" i="30"/>
  <c r="U10" i="30"/>
  <c r="Q10" i="30"/>
  <c r="Q51" i="30"/>
  <c r="U51" i="30"/>
  <c r="T51" i="30"/>
  <c r="Q133" i="30"/>
  <c r="T133" i="30"/>
  <c r="U133" i="30"/>
  <c r="Q28" i="30"/>
  <c r="U28" i="30"/>
  <c r="T28" i="30"/>
  <c r="T55" i="30"/>
  <c r="U55" i="30"/>
  <c r="Q55" i="30"/>
  <c r="Q31" i="32"/>
  <c r="T31" i="32"/>
  <c r="U31" i="32"/>
  <c r="R30" i="32"/>
  <c r="V30" i="32"/>
  <c r="R50" i="32"/>
  <c r="V50" i="32"/>
  <c r="V121" i="30"/>
  <c r="R121" i="30"/>
  <c r="R29" i="30"/>
  <c r="V29" i="30"/>
  <c r="V99" i="30"/>
  <c r="R99" i="30"/>
  <c r="U99" i="26"/>
  <c r="T99" i="26"/>
  <c r="Q99" i="26"/>
  <c r="U22" i="26"/>
  <c r="T22" i="26"/>
  <c r="Q22" i="26"/>
  <c r="U128" i="23"/>
  <c r="T128" i="23"/>
  <c r="Q128" i="23"/>
  <c r="Q32" i="24"/>
  <c r="T32" i="24"/>
  <c r="U32" i="24"/>
  <c r="U34" i="24"/>
  <c r="T34" i="24"/>
  <c r="Q34" i="24"/>
  <c r="Q99" i="24"/>
  <c r="T99" i="24"/>
  <c r="U99" i="24"/>
  <c r="Q28" i="24"/>
  <c r="U28" i="24"/>
  <c r="T28" i="24"/>
  <c r="U21" i="24"/>
  <c r="T21" i="24"/>
  <c r="Q21" i="24"/>
  <c r="T18" i="24"/>
  <c r="Q18" i="24"/>
  <c r="U18" i="24"/>
  <c r="U58" i="24"/>
  <c r="T58" i="24"/>
  <c r="Q58" i="24"/>
  <c r="Q109" i="24"/>
  <c r="U109" i="24"/>
  <c r="T109" i="24"/>
  <c r="T77" i="24"/>
  <c r="U77" i="24"/>
  <c r="Q77" i="24"/>
  <c r="Q102" i="24"/>
  <c r="U102" i="24"/>
  <c r="T102" i="24"/>
  <c r="R48" i="26"/>
  <c r="V48" i="26"/>
  <c r="V132" i="26"/>
  <c r="R132" i="26"/>
  <c r="V92" i="26"/>
  <c r="R92" i="26"/>
  <c r="V20" i="26"/>
  <c r="R20" i="26"/>
  <c r="V43" i="26"/>
  <c r="R43" i="26"/>
  <c r="V13" i="26"/>
  <c r="R13" i="26"/>
  <c r="V82" i="26"/>
  <c r="R82" i="26"/>
  <c r="R96" i="25"/>
  <c r="V96" i="25"/>
  <c r="R125" i="25"/>
  <c r="V125" i="25"/>
  <c r="V8" i="25"/>
  <c r="R8" i="25"/>
  <c r="V64" i="25"/>
  <c r="R64" i="25"/>
  <c r="V37" i="25"/>
  <c r="R37" i="25"/>
  <c r="V90" i="25"/>
  <c r="R90" i="25"/>
  <c r="R109" i="25"/>
  <c r="V109" i="25"/>
  <c r="R110" i="25"/>
  <c r="V110" i="25"/>
  <c r="V26" i="25"/>
  <c r="R26" i="25"/>
  <c r="V20" i="25"/>
  <c r="R20" i="25"/>
  <c r="V104" i="25"/>
  <c r="R104" i="25"/>
  <c r="R107" i="25"/>
  <c r="V107" i="25"/>
  <c r="V87" i="25"/>
  <c r="R87" i="25"/>
  <c r="R65" i="25"/>
  <c r="V65" i="25"/>
  <c r="V93" i="25"/>
  <c r="R93" i="25"/>
  <c r="Q84" i="25"/>
  <c r="U84" i="25"/>
  <c r="T84" i="25"/>
  <c r="Q33" i="25"/>
  <c r="T33" i="25"/>
  <c r="U33" i="25"/>
  <c r="U40" i="25"/>
  <c r="Q40" i="25"/>
  <c r="T40" i="25"/>
  <c r="Q98" i="25"/>
  <c r="T98" i="25"/>
  <c r="U98" i="25"/>
  <c r="Q37" i="25"/>
  <c r="U37" i="25"/>
  <c r="T37" i="25"/>
  <c r="T78" i="25"/>
  <c r="U78" i="25"/>
  <c r="Q78" i="25"/>
  <c r="T61" i="25"/>
  <c r="Q61" i="25"/>
  <c r="U61" i="25"/>
  <c r="U10" i="25"/>
  <c r="T10" i="25"/>
  <c r="Q10" i="25"/>
  <c r="R128" i="36"/>
  <c r="V128" i="36"/>
  <c r="R103" i="36"/>
  <c r="V103" i="36"/>
  <c r="R110" i="36"/>
  <c r="V110" i="36"/>
  <c r="V112" i="36"/>
  <c r="R112" i="36"/>
  <c r="V99" i="36"/>
  <c r="R99" i="36"/>
  <c r="R68" i="36"/>
  <c r="V68" i="36"/>
  <c r="R52" i="36"/>
  <c r="V52" i="36"/>
  <c r="R97" i="36"/>
  <c r="V97" i="36"/>
  <c r="V59" i="27"/>
  <c r="R59" i="27"/>
  <c r="V103" i="27"/>
  <c r="R103" i="27"/>
  <c r="V118" i="27"/>
  <c r="R118" i="27"/>
  <c r="R106" i="27"/>
  <c r="V106" i="27"/>
  <c r="R23" i="27"/>
  <c r="V23" i="27"/>
  <c r="V97" i="27"/>
  <c r="R97" i="27"/>
  <c r="R64" i="27"/>
  <c r="V64" i="27"/>
  <c r="V132" i="27"/>
  <c r="R132" i="27"/>
  <c r="R121" i="27"/>
  <c r="V121" i="27"/>
  <c r="V66" i="27"/>
  <c r="R66" i="27"/>
  <c r="V75" i="27"/>
  <c r="R75" i="27"/>
  <c r="V22" i="27"/>
  <c r="R22" i="27"/>
  <c r="R28" i="27"/>
  <c r="V28" i="27"/>
  <c r="R125" i="27"/>
  <c r="V125" i="27"/>
  <c r="V110" i="27"/>
  <c r="R110" i="27"/>
  <c r="T45" i="32"/>
  <c r="Q45" i="32"/>
  <c r="U45" i="32"/>
  <c r="V25" i="30"/>
  <c r="R25" i="30"/>
  <c r="V20" i="30"/>
  <c r="R20" i="30"/>
  <c r="V121" i="3"/>
  <c r="U78" i="10"/>
  <c r="T6" i="18"/>
  <c r="Q6" i="22"/>
  <c r="U6" i="22"/>
  <c r="T6" i="22"/>
  <c r="U128" i="22"/>
  <c r="Q128" i="22"/>
  <c r="T128" i="22"/>
  <c r="T29" i="22"/>
  <c r="U29" i="22"/>
  <c r="Q29" i="22"/>
  <c r="T130" i="22"/>
  <c r="Q130" i="22"/>
  <c r="U130" i="22"/>
  <c r="Q87" i="22"/>
  <c r="U87" i="22"/>
  <c r="T87" i="22"/>
  <c r="V100" i="29"/>
  <c r="R100" i="29"/>
  <c r="R38" i="29"/>
  <c r="V38" i="29"/>
  <c r="R95" i="29"/>
  <c r="V95" i="29"/>
  <c r="R43" i="29"/>
  <c r="V43" i="29"/>
  <c r="R36" i="29"/>
  <c r="V36" i="29"/>
  <c r="R78" i="29"/>
  <c r="V78" i="29"/>
  <c r="V22" i="29"/>
  <c r="R22" i="29"/>
  <c r="V33" i="29"/>
  <c r="R33" i="29"/>
  <c r="V60" i="29"/>
  <c r="R60" i="29"/>
  <c r="Q12" i="32"/>
  <c r="U12" i="32"/>
  <c r="Q114" i="32"/>
  <c r="T114" i="32"/>
  <c r="U114" i="32"/>
  <c r="U126" i="32"/>
  <c r="Q126" i="32"/>
  <c r="T126" i="32"/>
  <c r="Q53" i="32"/>
  <c r="U53" i="32"/>
  <c r="T21" i="32"/>
  <c r="U21" i="32"/>
  <c r="Q21" i="32"/>
  <c r="T18" i="32"/>
  <c r="Q18" i="32"/>
  <c r="U18" i="32"/>
  <c r="T79" i="32"/>
  <c r="Q79" i="32"/>
  <c r="U79" i="32"/>
  <c r="Q129" i="32"/>
  <c r="U129" i="32"/>
  <c r="T129" i="32"/>
  <c r="R46" i="32"/>
  <c r="V46" i="32"/>
  <c r="R86" i="32"/>
  <c r="V86" i="32"/>
  <c r="V68" i="32"/>
  <c r="R68" i="32"/>
  <c r="R96" i="32"/>
  <c r="V96" i="32"/>
  <c r="R9" i="32"/>
  <c r="V9" i="32"/>
  <c r="V19" i="32"/>
  <c r="R19" i="32"/>
  <c r="R89" i="32"/>
  <c r="V89" i="32"/>
  <c r="T27" i="32"/>
  <c r="V27" i="32"/>
  <c r="R27" i="32"/>
  <c r="U99" i="36"/>
  <c r="Q99" i="36"/>
  <c r="T99" i="36"/>
  <c r="T65" i="36"/>
  <c r="Q65" i="36"/>
  <c r="U65" i="36"/>
  <c r="Q46" i="36"/>
  <c r="U46" i="36"/>
  <c r="T46" i="36"/>
  <c r="U60" i="36"/>
  <c r="Q60" i="36"/>
  <c r="T86" i="36"/>
  <c r="U86" i="36"/>
  <c r="Q86" i="36"/>
  <c r="U101" i="36"/>
  <c r="Q101" i="36"/>
  <c r="T101" i="36"/>
  <c r="U131" i="36"/>
  <c r="Q131" i="36"/>
  <c r="T131" i="36"/>
  <c r="U97" i="36"/>
  <c r="Q97" i="36"/>
  <c r="T97" i="36"/>
  <c r="Q127" i="36"/>
  <c r="T127" i="36"/>
  <c r="U127" i="36"/>
  <c r="Q128" i="36"/>
  <c r="U128" i="36"/>
  <c r="T128" i="36"/>
  <c r="Q116" i="36"/>
  <c r="U116" i="36"/>
  <c r="T116" i="36"/>
  <c r="Q88" i="36"/>
  <c r="U88" i="36"/>
  <c r="T88" i="36"/>
  <c r="Q121" i="36"/>
  <c r="T121" i="36"/>
  <c r="U121" i="36"/>
  <c r="T57" i="36"/>
  <c r="Q57" i="36"/>
  <c r="U57" i="36"/>
  <c r="Q108" i="36"/>
  <c r="U108" i="36"/>
  <c r="T108" i="36"/>
  <c r="U95" i="36"/>
  <c r="Q95" i="36"/>
  <c r="T95" i="36"/>
  <c r="U82" i="36"/>
  <c r="T82" i="36"/>
  <c r="Q82" i="36"/>
  <c r="U81" i="36"/>
  <c r="Q81" i="36"/>
  <c r="T81" i="36"/>
  <c r="U70" i="36"/>
  <c r="Q70" i="36"/>
  <c r="T70" i="36"/>
  <c r="Q93" i="36"/>
  <c r="T93" i="36"/>
  <c r="U93" i="36"/>
  <c r="U75" i="36"/>
  <c r="Q75" i="36"/>
  <c r="T75" i="36"/>
  <c r="U125" i="36"/>
  <c r="Q125" i="36"/>
  <c r="T125" i="36"/>
  <c r="Q71" i="36"/>
  <c r="T71" i="36"/>
  <c r="U71" i="36"/>
  <c r="Q126" i="36"/>
  <c r="T126" i="36"/>
  <c r="U126" i="36"/>
  <c r="Q49" i="35"/>
  <c r="U49" i="35"/>
  <c r="T49" i="35"/>
  <c r="U94" i="35"/>
  <c r="Q94" i="35"/>
  <c r="T94" i="35"/>
  <c r="T108" i="35"/>
  <c r="U108" i="35"/>
  <c r="Q108" i="35"/>
  <c r="Q75" i="35"/>
  <c r="U75" i="35"/>
  <c r="T75" i="35"/>
  <c r="Q93" i="35"/>
  <c r="T93" i="35"/>
  <c r="U93" i="35"/>
  <c r="Q123" i="35"/>
  <c r="T123" i="35"/>
  <c r="U123" i="35"/>
  <c r="U77" i="35"/>
  <c r="T77" i="35"/>
  <c r="Q77" i="35"/>
  <c r="Q97" i="35"/>
  <c r="T97" i="35"/>
  <c r="U97" i="35"/>
  <c r="T89" i="35"/>
  <c r="U89" i="35"/>
  <c r="Q89" i="35"/>
  <c r="T80" i="35"/>
  <c r="U80" i="35"/>
  <c r="Q80" i="35"/>
  <c r="Q114" i="35"/>
  <c r="U114" i="35"/>
  <c r="T114" i="35"/>
  <c r="Q107" i="35"/>
  <c r="T107" i="35"/>
  <c r="U107" i="35"/>
  <c r="T71" i="35"/>
  <c r="Q71" i="35"/>
  <c r="U71" i="35"/>
  <c r="U105" i="35"/>
  <c r="Q105" i="35"/>
  <c r="T105" i="35"/>
  <c r="U46" i="35"/>
  <c r="T46" i="35"/>
  <c r="Q46" i="35"/>
  <c r="R73" i="30"/>
  <c r="V73" i="30"/>
  <c r="R38" i="30"/>
  <c r="V38" i="30"/>
  <c r="R49" i="30"/>
  <c r="V49" i="30"/>
  <c r="V62" i="30"/>
  <c r="R62" i="30"/>
  <c r="V97" i="30"/>
  <c r="R97" i="30"/>
  <c r="V132" i="30"/>
  <c r="R132" i="30"/>
  <c r="R110" i="30"/>
  <c r="V110" i="30"/>
  <c r="V36" i="30"/>
  <c r="R36" i="30"/>
  <c r="V122" i="30"/>
  <c r="R122" i="30"/>
  <c r="Q122" i="26"/>
  <c r="U122" i="26"/>
  <c r="T122" i="26"/>
  <c r="U10" i="26"/>
  <c r="Q10" i="26"/>
  <c r="T10" i="26"/>
  <c r="T68" i="26"/>
  <c r="U68" i="26"/>
  <c r="Q68" i="26"/>
  <c r="U56" i="26"/>
  <c r="T56" i="26"/>
  <c r="Q56" i="26"/>
  <c r="U40" i="26"/>
  <c r="T40" i="26"/>
  <c r="Q40" i="26"/>
  <c r="Q109" i="26"/>
  <c r="T109" i="26"/>
  <c r="U109" i="26"/>
  <c r="U30" i="26"/>
  <c r="T30" i="26"/>
  <c r="Q30" i="26"/>
  <c r="Q21" i="23"/>
  <c r="U21" i="23"/>
  <c r="T21" i="23"/>
  <c r="Q94" i="23"/>
  <c r="T94" i="23"/>
  <c r="U94" i="23"/>
  <c r="Q19" i="23"/>
  <c r="U19" i="23"/>
  <c r="T19" i="23"/>
  <c r="Q40" i="23"/>
  <c r="U40" i="23"/>
  <c r="T40" i="23"/>
  <c r="T71" i="23"/>
  <c r="Q71" i="23"/>
  <c r="U71" i="23"/>
  <c r="T107" i="23"/>
  <c r="Q107" i="23"/>
  <c r="U107" i="23"/>
  <c r="T50" i="23"/>
  <c r="U50" i="23"/>
  <c r="Q50" i="23"/>
  <c r="U68" i="23"/>
  <c r="Q68" i="23"/>
  <c r="T68" i="23"/>
  <c r="U115" i="23"/>
  <c r="Q115" i="23"/>
  <c r="T115" i="23"/>
  <c r="U13" i="23"/>
  <c r="T13" i="23"/>
  <c r="Q13" i="23"/>
  <c r="U102" i="23"/>
  <c r="T102" i="23"/>
  <c r="Q102" i="23"/>
  <c r="U96" i="23"/>
  <c r="T96" i="23"/>
  <c r="Q96" i="23"/>
  <c r="Q129" i="31"/>
  <c r="T129" i="31"/>
  <c r="U129" i="31"/>
  <c r="U125" i="31"/>
  <c r="Q125" i="31"/>
  <c r="T125" i="31"/>
  <c r="T81" i="31"/>
  <c r="U81" i="31"/>
  <c r="Q81" i="31"/>
  <c r="U68" i="31"/>
  <c r="T68" i="31"/>
  <c r="Q68" i="31"/>
  <c r="T72" i="31"/>
  <c r="U72" i="31"/>
  <c r="Q72" i="31"/>
  <c r="U77" i="31"/>
  <c r="Q77" i="31"/>
  <c r="T77" i="31"/>
  <c r="Q67" i="31"/>
  <c r="T67" i="31"/>
  <c r="U67" i="31"/>
  <c r="Q131" i="31"/>
  <c r="T131" i="31"/>
  <c r="U131" i="31"/>
  <c r="U14" i="31"/>
  <c r="Q14" i="31"/>
  <c r="T14" i="31"/>
  <c r="T103" i="31"/>
  <c r="U103" i="31"/>
  <c r="Q103" i="31"/>
  <c r="T37" i="31"/>
  <c r="U37" i="31"/>
  <c r="Q37" i="31"/>
  <c r="U62" i="31"/>
  <c r="Q62" i="31"/>
  <c r="T62" i="31"/>
  <c r="U120" i="31"/>
  <c r="Q120" i="31"/>
  <c r="T120" i="31"/>
  <c r="Q58" i="31"/>
  <c r="U58" i="31"/>
  <c r="T58" i="31"/>
  <c r="T64" i="31"/>
  <c r="U64" i="31"/>
  <c r="Q64" i="31"/>
  <c r="U107" i="31"/>
  <c r="Q107" i="31"/>
  <c r="T107" i="31"/>
  <c r="T118" i="31"/>
  <c r="Q118" i="31"/>
  <c r="U118" i="31"/>
  <c r="U39" i="31"/>
  <c r="Q39" i="31"/>
  <c r="T39" i="31"/>
  <c r="U57" i="31"/>
  <c r="Q57" i="31"/>
  <c r="T57" i="31"/>
  <c r="T88" i="31"/>
  <c r="U88" i="31"/>
  <c r="Q88" i="31"/>
  <c r="Q21" i="31"/>
  <c r="U21" i="31"/>
  <c r="T21" i="31"/>
  <c r="Q132" i="31"/>
  <c r="T132" i="31"/>
  <c r="U132" i="31"/>
  <c r="U16" i="31"/>
  <c r="Q16" i="31"/>
  <c r="T16" i="31"/>
  <c r="U23" i="31"/>
  <c r="Q23" i="31"/>
  <c r="T23" i="31"/>
  <c r="T9" i="31"/>
  <c r="Q9" i="31"/>
  <c r="U9" i="31"/>
  <c r="T113" i="31"/>
  <c r="U113" i="31"/>
  <c r="Q113" i="31"/>
  <c r="U110" i="31"/>
  <c r="T110" i="31"/>
  <c r="Q110" i="31"/>
  <c r="U56" i="31"/>
  <c r="Q56" i="31"/>
  <c r="T56" i="31"/>
  <c r="U108" i="31"/>
  <c r="Q108" i="31"/>
  <c r="T108" i="31"/>
  <c r="T128" i="31"/>
  <c r="Q128" i="31"/>
  <c r="U128" i="31"/>
  <c r="Q95" i="31"/>
  <c r="T95" i="31"/>
  <c r="U95" i="31"/>
  <c r="Q96" i="31"/>
  <c r="T96" i="31"/>
  <c r="U96" i="31"/>
  <c r="Q9" i="22"/>
  <c r="T9" i="22"/>
  <c r="U9" i="22"/>
  <c r="U26" i="22"/>
  <c r="Q26" i="22"/>
  <c r="T26" i="22"/>
  <c r="V54" i="29"/>
  <c r="R54" i="29"/>
  <c r="R90" i="29"/>
  <c r="V90" i="29"/>
  <c r="V30" i="29"/>
  <c r="R30" i="29"/>
  <c r="T109" i="32"/>
  <c r="Q109" i="32"/>
  <c r="U109" i="32"/>
  <c r="U115" i="32"/>
  <c r="Q115" i="32"/>
  <c r="T115" i="32"/>
  <c r="V93" i="23"/>
  <c r="R93" i="23"/>
  <c r="V54" i="23"/>
  <c r="R54" i="23"/>
  <c r="R71" i="23"/>
  <c r="V71" i="23"/>
  <c r="R124" i="23"/>
  <c r="V124" i="23"/>
  <c r="V100" i="23"/>
  <c r="R100" i="23"/>
  <c r="R111" i="23"/>
  <c r="V111" i="23"/>
  <c r="R63" i="23"/>
  <c r="V63" i="23"/>
  <c r="V122" i="23"/>
  <c r="R122" i="23"/>
  <c r="R109" i="23"/>
  <c r="V109" i="23"/>
  <c r="R108" i="23"/>
  <c r="V108" i="23"/>
  <c r="R6" i="23"/>
  <c r="V6" i="23"/>
  <c r="R58" i="23"/>
  <c r="V58" i="23"/>
  <c r="V79" i="23"/>
  <c r="R79" i="23"/>
  <c r="R55" i="23"/>
  <c r="V55" i="23"/>
  <c r="V65" i="23"/>
  <c r="R65" i="23"/>
  <c r="R72" i="23"/>
  <c r="V72" i="23"/>
  <c r="V48" i="23"/>
  <c r="R48" i="23"/>
  <c r="R116" i="23"/>
  <c r="V116" i="23"/>
  <c r="R59" i="23"/>
  <c r="V59" i="23"/>
  <c r="R78" i="23"/>
  <c r="V78" i="23"/>
  <c r="V38" i="23"/>
  <c r="R38" i="23"/>
  <c r="R8" i="23"/>
  <c r="V8" i="23"/>
  <c r="R37" i="23"/>
  <c r="V37" i="23"/>
  <c r="V101" i="23"/>
  <c r="R101" i="23"/>
  <c r="R36" i="23"/>
  <c r="V36" i="23"/>
  <c r="V26" i="23"/>
  <c r="R26" i="23"/>
  <c r="V92" i="23"/>
  <c r="R92" i="23"/>
  <c r="V87" i="23"/>
  <c r="R87" i="23"/>
  <c r="V121" i="23"/>
  <c r="R121" i="23"/>
  <c r="R81" i="23"/>
  <c r="V81" i="23"/>
  <c r="R77" i="23"/>
  <c r="V77" i="23"/>
  <c r="V80" i="23"/>
  <c r="R80" i="23"/>
  <c r="V20" i="23"/>
  <c r="R20" i="23"/>
  <c r="R30" i="23"/>
  <c r="V30" i="23"/>
  <c r="V86" i="23"/>
  <c r="R86" i="23"/>
  <c r="V118" i="23"/>
  <c r="R118" i="23"/>
  <c r="R36" i="32"/>
  <c r="V36" i="32"/>
  <c r="V117" i="32"/>
  <c r="R117" i="32"/>
  <c r="V25" i="32"/>
  <c r="R25" i="32"/>
  <c r="R83" i="32"/>
  <c r="V83" i="32"/>
  <c r="V63" i="32"/>
  <c r="R63" i="32"/>
  <c r="V114" i="30"/>
  <c r="R114" i="30"/>
  <c r="T121" i="26"/>
  <c r="U121" i="26"/>
  <c r="Q121" i="26"/>
  <c r="U25" i="26"/>
  <c r="U87" i="23"/>
  <c r="T87" i="23"/>
  <c r="Q87" i="23"/>
  <c r="U39" i="23"/>
  <c r="Q39" i="23"/>
  <c r="T39" i="23"/>
  <c r="U24" i="23"/>
  <c r="U91" i="23"/>
  <c r="T91" i="23"/>
  <c r="Q91" i="23"/>
  <c r="R21" i="24"/>
  <c r="V21" i="24"/>
  <c r="V59" i="24"/>
  <c r="R59" i="24"/>
  <c r="R23" i="24"/>
  <c r="V23" i="24"/>
  <c r="R28" i="24"/>
  <c r="V28" i="24"/>
  <c r="R92" i="24"/>
  <c r="V92" i="24"/>
  <c r="R62" i="24"/>
  <c r="V62" i="24"/>
  <c r="R133" i="24"/>
  <c r="V133" i="24"/>
  <c r="V61" i="24"/>
  <c r="R61" i="24"/>
  <c r="R49" i="24"/>
  <c r="V49" i="24"/>
  <c r="V89" i="24"/>
  <c r="R89" i="24"/>
  <c r="R64" i="24"/>
  <c r="V64" i="24"/>
  <c r="V34" i="24"/>
  <c r="R34" i="24"/>
  <c r="V98" i="24"/>
  <c r="R98" i="24"/>
  <c r="R105" i="24"/>
  <c r="V105" i="24"/>
  <c r="V119" i="24"/>
  <c r="R119" i="24"/>
  <c r="V5" i="24"/>
  <c r="R5" i="24"/>
  <c r="R43" i="24"/>
  <c r="V43" i="24"/>
  <c r="R7" i="24"/>
  <c r="V7" i="24"/>
  <c r="R118" i="24"/>
  <c r="V118" i="24"/>
  <c r="R36" i="24"/>
  <c r="V36" i="24"/>
  <c r="V100" i="24"/>
  <c r="R100" i="24"/>
  <c r="R95" i="24"/>
  <c r="V95" i="24"/>
  <c r="R6" i="24"/>
  <c r="V6" i="24"/>
  <c r="R70" i="24"/>
  <c r="V70" i="24"/>
  <c r="R77" i="24"/>
  <c r="V77" i="24"/>
  <c r="R33" i="24"/>
  <c r="V33" i="24"/>
  <c r="R79" i="24"/>
  <c r="V79" i="24"/>
  <c r="V56" i="24"/>
  <c r="R56" i="24"/>
  <c r="R130" i="24"/>
  <c r="V130" i="24"/>
  <c r="R26" i="24"/>
  <c r="V26" i="24"/>
  <c r="V90" i="24"/>
  <c r="R90" i="24"/>
  <c r="V111" i="24"/>
  <c r="R111" i="24"/>
  <c r="R120" i="22"/>
  <c r="V120" i="22"/>
  <c r="R34" i="22"/>
  <c r="V34" i="22"/>
  <c r="R74" i="22"/>
  <c r="V74" i="22"/>
  <c r="R92" i="22"/>
  <c r="V92" i="22"/>
  <c r="V8" i="22"/>
  <c r="R8" i="22"/>
  <c r="V133" i="22"/>
  <c r="R133" i="22"/>
  <c r="V100" i="22"/>
  <c r="R100" i="22"/>
  <c r="V70" i="22"/>
  <c r="R70" i="22"/>
  <c r="R71" i="22"/>
  <c r="V71" i="22"/>
  <c r="V9" i="22"/>
  <c r="R9" i="22"/>
  <c r="R78" i="22"/>
  <c r="V78" i="22"/>
  <c r="R37" i="22"/>
  <c r="V37" i="22"/>
  <c r="V131" i="22"/>
  <c r="R131" i="22"/>
  <c r="V132" i="22"/>
  <c r="R132" i="22"/>
  <c r="V87" i="22"/>
  <c r="R87" i="22"/>
  <c r="R84" i="22"/>
  <c r="V84" i="22"/>
  <c r="R98" i="22"/>
  <c r="V98" i="22"/>
  <c r="R18" i="22"/>
  <c r="V18" i="22"/>
  <c r="R96" i="22"/>
  <c r="V96" i="22"/>
  <c r="R13" i="22"/>
  <c r="V13" i="22"/>
  <c r="R126" i="22"/>
  <c r="V126" i="22"/>
  <c r="R101" i="22"/>
  <c r="V101" i="22"/>
  <c r="R117" i="22"/>
  <c r="V117" i="22"/>
  <c r="R43" i="22"/>
  <c r="V43" i="22"/>
  <c r="R114" i="22"/>
  <c r="V114" i="22"/>
  <c r="V56" i="22"/>
  <c r="R56" i="22"/>
  <c r="R14" i="22"/>
  <c r="V14" i="22"/>
  <c r="V44" i="22"/>
  <c r="R44" i="22"/>
  <c r="V108" i="22"/>
  <c r="R108" i="22"/>
  <c r="V26" i="22"/>
  <c r="R26" i="22"/>
  <c r="R69" i="22"/>
  <c r="V69" i="22"/>
  <c r="R64" i="22"/>
  <c r="V64" i="22"/>
  <c r="V119" i="22"/>
  <c r="R119" i="22"/>
  <c r="Q50" i="22"/>
  <c r="T50" i="22"/>
  <c r="U50" i="22"/>
  <c r="U78" i="22"/>
  <c r="T78" i="22"/>
  <c r="Q78" i="22"/>
  <c r="T125" i="22"/>
  <c r="U125" i="22"/>
  <c r="Q125" i="22"/>
  <c r="T65" i="22"/>
  <c r="U65" i="22"/>
  <c r="Q65" i="22"/>
  <c r="U14" i="22"/>
  <c r="T14" i="22"/>
  <c r="Q14" i="22"/>
  <c r="U66" i="22"/>
  <c r="T66" i="22"/>
  <c r="Q66" i="22"/>
  <c r="Q59" i="22"/>
  <c r="T59" i="22"/>
  <c r="U59" i="22"/>
  <c r="Q120" i="22"/>
  <c r="T120" i="22"/>
  <c r="U120" i="22"/>
  <c r="U84" i="22"/>
  <c r="T84" i="22"/>
  <c r="Q84" i="22"/>
  <c r="U11" i="22"/>
  <c r="T11" i="22"/>
  <c r="Q11" i="22"/>
  <c r="V15" i="29"/>
  <c r="R15" i="29"/>
  <c r="R101" i="29"/>
  <c r="V101" i="29"/>
  <c r="V61" i="29"/>
  <c r="R61" i="29"/>
  <c r="R129" i="29"/>
  <c r="V129" i="29"/>
  <c r="V84" i="29"/>
  <c r="R84" i="29"/>
  <c r="V121" i="29"/>
  <c r="R121" i="29"/>
  <c r="V5" i="29"/>
  <c r="V47" i="29"/>
  <c r="R47" i="29"/>
  <c r="R116" i="29"/>
  <c r="V116" i="29"/>
  <c r="Q20" i="32"/>
  <c r="T20" i="32"/>
  <c r="U20" i="32"/>
  <c r="U26" i="32"/>
  <c r="T26" i="32"/>
  <c r="Q26" i="32"/>
  <c r="U70" i="32"/>
  <c r="Q70" i="32"/>
  <c r="T70" i="32"/>
  <c r="Q9" i="32"/>
  <c r="T9" i="32"/>
  <c r="U9" i="32"/>
  <c r="Q67" i="32"/>
  <c r="U67" i="32"/>
  <c r="T67" i="32"/>
  <c r="U132" i="32"/>
  <c r="Q132" i="32"/>
  <c r="T132" i="32"/>
  <c r="Q27" i="32"/>
  <c r="U27" i="32"/>
  <c r="U125" i="32"/>
  <c r="T125" i="32"/>
  <c r="Q125" i="32"/>
  <c r="U86" i="32"/>
  <c r="Q86" i="32"/>
  <c r="T86" i="32"/>
  <c r="U23" i="32"/>
  <c r="Q23" i="32"/>
  <c r="T23" i="32"/>
  <c r="T41" i="32"/>
  <c r="R41" i="32"/>
  <c r="V41" i="32"/>
  <c r="V42" i="32"/>
  <c r="R42" i="32"/>
  <c r="V22" i="32"/>
  <c r="R22" i="32"/>
  <c r="R122" i="32"/>
  <c r="V122" i="32"/>
  <c r="V61" i="32"/>
  <c r="R61" i="32"/>
  <c r="T10" i="32"/>
  <c r="R10" i="32"/>
  <c r="V10" i="32"/>
  <c r="R30" i="30"/>
  <c r="V30" i="30"/>
  <c r="R31" i="30"/>
  <c r="V31" i="30"/>
  <c r="V75" i="30"/>
  <c r="R75" i="30"/>
  <c r="R95" i="30"/>
  <c r="V95" i="30"/>
  <c r="V117" i="30"/>
  <c r="R117" i="30"/>
  <c r="V120" i="30"/>
  <c r="R120" i="30"/>
  <c r="R98" i="30"/>
  <c r="V98" i="30"/>
  <c r="V115" i="30"/>
  <c r="R115" i="30"/>
  <c r="U107" i="26"/>
  <c r="Q107" i="26"/>
  <c r="T107" i="26"/>
  <c r="U16" i="26"/>
  <c r="T16" i="26"/>
  <c r="Q16" i="26"/>
  <c r="U98" i="26"/>
  <c r="T98" i="26"/>
  <c r="Q98" i="26"/>
  <c r="U55" i="26"/>
  <c r="T55" i="26"/>
  <c r="Q55" i="26"/>
  <c r="T46" i="26"/>
  <c r="Q46" i="26"/>
  <c r="U46" i="26"/>
  <c r="Q111" i="26"/>
  <c r="T111" i="26"/>
  <c r="U111" i="26"/>
  <c r="T41" i="23"/>
  <c r="Q41" i="23"/>
  <c r="U41" i="23"/>
  <c r="Q65" i="23"/>
  <c r="T65" i="23"/>
  <c r="U65" i="23"/>
  <c r="T34" i="23"/>
  <c r="U34" i="23"/>
  <c r="Q34" i="23"/>
  <c r="Q42" i="23"/>
  <c r="U42" i="23"/>
  <c r="T42" i="23"/>
  <c r="U30" i="23"/>
  <c r="T30" i="23"/>
  <c r="Q30" i="23"/>
  <c r="T31" i="23"/>
  <c r="U31" i="23"/>
  <c r="Q31" i="23"/>
  <c r="U46" i="23"/>
  <c r="T46" i="23"/>
  <c r="Q46" i="23"/>
  <c r="Q63" i="23"/>
  <c r="U63" i="23"/>
  <c r="T63" i="23"/>
  <c r="T45" i="29"/>
  <c r="U45" i="29"/>
  <c r="Q45" i="29"/>
  <c r="U47" i="29"/>
  <c r="T47" i="29"/>
  <c r="Q47" i="29"/>
  <c r="T28" i="29"/>
  <c r="Q28" i="29"/>
  <c r="U28" i="29"/>
  <c r="T58" i="29"/>
  <c r="Q58" i="29"/>
  <c r="U58" i="29"/>
  <c r="Q9" i="29"/>
  <c r="U9" i="29"/>
  <c r="T9" i="29"/>
  <c r="Q123" i="29"/>
  <c r="U123" i="29"/>
  <c r="T123" i="29"/>
  <c r="Q129" i="29"/>
  <c r="U129" i="29"/>
  <c r="T129" i="29"/>
  <c r="U23" i="29"/>
  <c r="T23" i="29"/>
  <c r="Q23" i="29"/>
  <c r="Q132" i="29"/>
  <c r="T132" i="29"/>
  <c r="U132" i="29"/>
  <c r="U11" i="29"/>
  <c r="T11" i="29"/>
  <c r="Q11" i="29"/>
  <c r="U70" i="29"/>
  <c r="T70" i="29"/>
  <c r="Q70" i="29"/>
  <c r="U34" i="29"/>
  <c r="Q34" i="29"/>
  <c r="T34" i="29"/>
  <c r="Q73" i="29"/>
  <c r="T73" i="29"/>
  <c r="U73" i="29"/>
  <c r="Q10" i="29"/>
  <c r="T10" i="29"/>
  <c r="U10" i="29"/>
  <c r="T12" i="29"/>
  <c r="Q12" i="29"/>
  <c r="U12" i="29"/>
  <c r="U57" i="29"/>
  <c r="T57" i="29"/>
  <c r="Q57" i="29"/>
  <c r="Q31" i="29"/>
  <c r="T31" i="29"/>
  <c r="U31" i="29"/>
  <c r="U36" i="29"/>
  <c r="T36" i="29"/>
  <c r="Q36" i="29"/>
  <c r="Q61" i="29"/>
  <c r="U61" i="29"/>
  <c r="T61" i="29"/>
  <c r="T42" i="29"/>
  <c r="Q42" i="29"/>
  <c r="U42" i="29"/>
  <c r="Q128" i="29"/>
  <c r="T128" i="29"/>
  <c r="U128" i="29"/>
  <c r="T40" i="29"/>
  <c r="Q40" i="29"/>
  <c r="U40" i="29"/>
  <c r="T119" i="29"/>
  <c r="U119" i="29"/>
  <c r="Q119" i="29"/>
  <c r="U91" i="29"/>
  <c r="T91" i="29"/>
  <c r="Q91" i="29"/>
  <c r="T33" i="29"/>
  <c r="U33" i="29"/>
  <c r="Q33" i="29"/>
  <c r="T118" i="29"/>
  <c r="U118" i="29"/>
  <c r="Q118" i="29"/>
  <c r="T102" i="29"/>
  <c r="U102" i="29"/>
  <c r="Q102" i="29"/>
  <c r="U103" i="29"/>
  <c r="T103" i="29"/>
  <c r="Q103" i="29"/>
  <c r="T50" i="29"/>
  <c r="Q50" i="29"/>
  <c r="U50" i="29"/>
  <c r="T106" i="29"/>
  <c r="U106" i="29"/>
  <c r="Q106" i="29"/>
  <c r="T105" i="29"/>
  <c r="U105" i="29"/>
  <c r="Q105" i="29"/>
  <c r="T51" i="29"/>
  <c r="U51" i="29"/>
  <c r="Q51" i="29"/>
  <c r="T120" i="29"/>
  <c r="Q120" i="29"/>
  <c r="U120" i="29"/>
  <c r="V83" i="31"/>
  <c r="R83" i="31"/>
  <c r="V68" i="31"/>
  <c r="R68" i="31"/>
  <c r="V14" i="31"/>
  <c r="R14" i="31"/>
  <c r="R55" i="31"/>
  <c r="V55" i="31"/>
  <c r="V48" i="31"/>
  <c r="R48" i="31"/>
  <c r="V72" i="31"/>
  <c r="R72" i="31"/>
  <c r="V85" i="31"/>
  <c r="R85" i="31"/>
  <c r="V37" i="31"/>
  <c r="R37" i="31"/>
  <c r="V66" i="31"/>
  <c r="R66" i="31"/>
  <c r="V116" i="31"/>
  <c r="R116" i="31"/>
  <c r="V27" i="31"/>
  <c r="R27" i="31"/>
  <c r="V91" i="31"/>
  <c r="R91" i="31"/>
  <c r="V132" i="31"/>
  <c r="R132" i="31"/>
  <c r="V77" i="31"/>
  <c r="R77" i="31"/>
  <c r="R41" i="31"/>
  <c r="V41" i="31"/>
  <c r="V35" i="31"/>
  <c r="R35" i="31"/>
  <c r="V118" i="31"/>
  <c r="R118" i="31"/>
  <c r="V29" i="31"/>
  <c r="R29" i="31"/>
  <c r="V67" i="31"/>
  <c r="R67" i="31"/>
  <c r="V96" i="31"/>
  <c r="R96" i="31"/>
  <c r="R30" i="31"/>
  <c r="V30" i="31"/>
  <c r="R46" i="31"/>
  <c r="V46" i="31"/>
  <c r="V119" i="31"/>
  <c r="R119" i="31"/>
  <c r="V11" i="31"/>
  <c r="R11" i="31"/>
  <c r="V54" i="31"/>
  <c r="R54" i="31"/>
  <c r="R31" i="31"/>
  <c r="V31" i="31"/>
  <c r="R45" i="31"/>
  <c r="V45" i="31"/>
  <c r="V94" i="31"/>
  <c r="R94" i="31"/>
  <c r="V19" i="31"/>
  <c r="R19" i="31"/>
  <c r="V92" i="31"/>
  <c r="R92" i="31"/>
  <c r="V76" i="31"/>
  <c r="R76" i="31"/>
  <c r="V89" i="31"/>
  <c r="R89" i="31"/>
  <c r="V111" i="31"/>
  <c r="R111" i="31"/>
  <c r="R53" i="31"/>
  <c r="V53" i="31"/>
  <c r="U116" i="22"/>
  <c r="Q116" i="22"/>
  <c r="T116" i="22"/>
  <c r="T97" i="22"/>
  <c r="U97" i="22"/>
  <c r="Q97" i="22"/>
  <c r="V91" i="29"/>
  <c r="R91" i="29"/>
  <c r="R55" i="29"/>
  <c r="V55" i="29"/>
  <c r="V125" i="29"/>
  <c r="R125" i="29"/>
  <c r="T74" i="32"/>
  <c r="U74" i="32"/>
  <c r="Q74" i="32"/>
  <c r="T75" i="32"/>
  <c r="U75" i="32"/>
  <c r="Q75" i="32"/>
  <c r="T53" i="32"/>
  <c r="R53" i="32"/>
  <c r="V53" i="32"/>
  <c r="V48" i="32"/>
  <c r="R48" i="32"/>
  <c r="T131" i="35"/>
  <c r="R131" i="35"/>
  <c r="V131" i="35"/>
  <c r="R105" i="35"/>
  <c r="V105" i="35"/>
  <c r="V132" i="35"/>
  <c r="R132" i="35"/>
  <c r="R98" i="35"/>
  <c r="V98" i="35"/>
  <c r="R101" i="35"/>
  <c r="V101" i="35"/>
  <c r="V61" i="35"/>
  <c r="R61" i="35"/>
  <c r="R57" i="35"/>
  <c r="V57" i="35"/>
  <c r="R82" i="35"/>
  <c r="V82" i="35"/>
  <c r="R107" i="35"/>
  <c r="V107" i="35"/>
  <c r="V102" i="35"/>
  <c r="R102" i="35"/>
  <c r="V92" i="35"/>
  <c r="R92" i="35"/>
  <c r="R69" i="35"/>
  <c r="V69" i="35"/>
  <c r="V62" i="35"/>
  <c r="R62" i="35"/>
  <c r="R76" i="35"/>
  <c r="V76" i="35"/>
  <c r="R66" i="35"/>
  <c r="V66" i="35"/>
  <c r="V121" i="35"/>
  <c r="R121" i="35"/>
  <c r="V100" i="35"/>
  <c r="R100" i="35"/>
  <c r="V84" i="35"/>
  <c r="R84" i="35"/>
  <c r="R77" i="35"/>
  <c r="V77" i="35"/>
  <c r="R81" i="35"/>
  <c r="V81" i="35"/>
  <c r="R73" i="35"/>
  <c r="V73" i="35"/>
  <c r="R83" i="35"/>
  <c r="V83" i="35"/>
  <c r="R128" i="35"/>
  <c r="V128" i="35"/>
  <c r="R94" i="35"/>
  <c r="V94" i="35"/>
  <c r="T103" i="35"/>
  <c r="R103" i="35"/>
  <c r="V103" i="35"/>
  <c r="R72" i="35"/>
  <c r="V72" i="35"/>
  <c r="R47" i="35"/>
  <c r="V47" i="35"/>
  <c r="V69" i="30"/>
  <c r="R69" i="30"/>
  <c r="R43" i="30"/>
  <c r="V43" i="30"/>
  <c r="V22" i="30"/>
  <c r="R22" i="30"/>
  <c r="Q108" i="26"/>
  <c r="T108" i="26"/>
  <c r="U108" i="26"/>
  <c r="Q106" i="26"/>
  <c r="U106" i="26"/>
  <c r="T106" i="26"/>
  <c r="T64" i="26"/>
  <c r="Q64" i="26"/>
  <c r="U64" i="26"/>
  <c r="Q78" i="26"/>
  <c r="U78" i="26"/>
  <c r="T78" i="26"/>
  <c r="U28" i="26"/>
  <c r="T49" i="26"/>
  <c r="U49" i="26"/>
  <c r="Q49" i="26"/>
  <c r="T89" i="23"/>
  <c r="U89" i="23"/>
  <c r="Q89" i="23"/>
  <c r="U132" i="23"/>
  <c r="T132" i="23"/>
  <c r="Q132" i="23"/>
  <c r="U128" i="27"/>
  <c r="T128" i="27"/>
  <c r="Q128" i="27"/>
  <c r="Q97" i="27"/>
  <c r="T97" i="27"/>
  <c r="U97" i="27"/>
  <c r="Q72" i="27"/>
  <c r="U72" i="27"/>
  <c r="T72" i="27"/>
  <c r="U129" i="27"/>
  <c r="T129" i="27"/>
  <c r="Q129" i="27"/>
  <c r="Q80" i="27"/>
  <c r="U80" i="27"/>
  <c r="T80" i="27"/>
  <c r="U73" i="27"/>
  <c r="Q73" i="27"/>
  <c r="T73" i="27"/>
  <c r="Q18" i="27"/>
  <c r="T18" i="27"/>
  <c r="U18" i="27"/>
  <c r="Q36" i="27"/>
  <c r="U36" i="27"/>
  <c r="T36" i="27"/>
  <c r="T46" i="27"/>
  <c r="U46" i="27"/>
  <c r="Q46" i="27"/>
  <c r="U107" i="27"/>
  <c r="T107" i="27"/>
  <c r="Q107" i="27"/>
  <c r="T95" i="27"/>
  <c r="Q95" i="27"/>
  <c r="U95" i="27"/>
  <c r="T114" i="27"/>
  <c r="U114" i="27"/>
  <c r="Q114" i="27"/>
  <c r="Q6" i="27"/>
  <c r="U6" i="27"/>
  <c r="T6" i="27"/>
  <c r="Q91" i="27"/>
  <c r="U91" i="27"/>
  <c r="T91" i="27"/>
  <c r="Q51" i="27"/>
  <c r="T51" i="27"/>
  <c r="U51" i="27"/>
  <c r="Q70" i="27"/>
  <c r="T70" i="27"/>
  <c r="U70" i="27"/>
  <c r="Q25" i="27"/>
  <c r="U25" i="27"/>
  <c r="T25" i="27"/>
  <c r="Q49" i="27"/>
  <c r="U49" i="27"/>
  <c r="T49" i="27"/>
  <c r="Q64" i="27"/>
  <c r="U64" i="27"/>
  <c r="T64" i="27"/>
  <c r="U88" i="27"/>
  <c r="T88" i="27"/>
  <c r="Q88" i="27"/>
  <c r="Q81" i="27"/>
  <c r="T81" i="27"/>
  <c r="U81" i="27"/>
  <c r="U53" i="27"/>
  <c r="T53" i="27"/>
  <c r="Q53" i="27"/>
  <c r="U23" i="27"/>
  <c r="T23" i="27"/>
  <c r="Q23" i="27"/>
  <c r="Q75" i="27"/>
  <c r="T75" i="27"/>
  <c r="U75" i="27"/>
  <c r="U33" i="27"/>
  <c r="Q33" i="27"/>
  <c r="T33" i="27"/>
  <c r="Q16" i="27"/>
  <c r="U16" i="27"/>
  <c r="T16" i="27"/>
  <c r="U117" i="27"/>
  <c r="T117" i="27"/>
  <c r="Q117" i="27"/>
  <c r="Q122" i="27"/>
  <c r="U122" i="27"/>
  <c r="T122" i="27"/>
  <c r="Q120" i="27"/>
  <c r="U120" i="27"/>
  <c r="T120" i="27"/>
  <c r="Q28" i="27"/>
  <c r="T28" i="27"/>
  <c r="U28" i="27"/>
  <c r="Q53" i="22"/>
  <c r="T53" i="22"/>
  <c r="U53" i="22"/>
  <c r="Q56" i="22"/>
  <c r="U56" i="22"/>
  <c r="T56" i="22"/>
  <c r="Q118" i="22"/>
  <c r="T118" i="22"/>
  <c r="U118" i="22"/>
  <c r="U114" i="22"/>
  <c r="Q114" i="22"/>
  <c r="T114" i="22"/>
  <c r="Q67" i="22"/>
  <c r="U67" i="22"/>
  <c r="T67" i="22"/>
  <c r="Q105" i="22"/>
  <c r="U105" i="22"/>
  <c r="T105" i="22"/>
  <c r="Q122" i="22"/>
  <c r="T122" i="22"/>
  <c r="U122" i="22"/>
  <c r="Q131" i="22"/>
  <c r="U131" i="22"/>
  <c r="T131" i="22"/>
  <c r="T5" i="22"/>
  <c r="U132" i="22"/>
  <c r="T132" i="22"/>
  <c r="Q132" i="22"/>
  <c r="T49" i="22"/>
  <c r="U49" i="22"/>
  <c r="Q49" i="22"/>
  <c r="V110" i="29"/>
  <c r="R110" i="29"/>
  <c r="V13" i="29"/>
  <c r="R13" i="29"/>
  <c r="V107" i="29"/>
  <c r="R107" i="29"/>
  <c r="V32" i="29"/>
  <c r="R32" i="29"/>
  <c r="V131" i="29"/>
  <c r="R131" i="29"/>
  <c r="V52" i="29"/>
  <c r="R52" i="29"/>
  <c r="V26" i="29"/>
  <c r="R26" i="29"/>
  <c r="V128" i="29"/>
  <c r="R128" i="29"/>
  <c r="Q31" i="30"/>
  <c r="T31" i="30"/>
  <c r="U31" i="30"/>
  <c r="T97" i="30"/>
  <c r="U97" i="30"/>
  <c r="Q97" i="30"/>
  <c r="T57" i="30"/>
  <c r="U57" i="30"/>
  <c r="Q57" i="30"/>
  <c r="Q96" i="30"/>
  <c r="U96" i="30"/>
  <c r="T96" i="30"/>
  <c r="Q64" i="30"/>
  <c r="T64" i="30"/>
  <c r="U64" i="30"/>
  <c r="T8" i="30"/>
  <c r="U8" i="30"/>
  <c r="Q8" i="30"/>
  <c r="T69" i="30"/>
  <c r="U69" i="30"/>
  <c r="Q69" i="30"/>
  <c r="U112" i="30"/>
  <c r="Q112" i="30"/>
  <c r="T112" i="30"/>
  <c r="U65" i="30"/>
  <c r="T65" i="30"/>
  <c r="Q65" i="30"/>
  <c r="Q123" i="30"/>
  <c r="U123" i="30"/>
  <c r="T123" i="30"/>
  <c r="U75" i="30"/>
  <c r="Q75" i="30"/>
  <c r="T75" i="30"/>
  <c r="U12" i="30"/>
  <c r="T12" i="30"/>
  <c r="Q12" i="30"/>
  <c r="U90" i="30"/>
  <c r="T90" i="30"/>
  <c r="Q90" i="30"/>
  <c r="T17" i="30"/>
  <c r="U17" i="30"/>
  <c r="Q17" i="30"/>
  <c r="Q103" i="30"/>
  <c r="U103" i="30"/>
  <c r="T103" i="30"/>
  <c r="Q88" i="30"/>
  <c r="T88" i="30"/>
  <c r="U88" i="30"/>
  <c r="Q113" i="30"/>
  <c r="T113" i="30"/>
  <c r="U113" i="30"/>
  <c r="Q39" i="30"/>
  <c r="U39" i="30"/>
  <c r="T39" i="30"/>
  <c r="T66" i="30"/>
  <c r="U66" i="30"/>
  <c r="Q66" i="30"/>
  <c r="U131" i="30"/>
  <c r="T131" i="30"/>
  <c r="Q131" i="30"/>
  <c r="U110" i="30"/>
  <c r="Q110" i="30"/>
  <c r="T110" i="30"/>
  <c r="T18" i="30"/>
  <c r="U18" i="30"/>
  <c r="Q18" i="30"/>
  <c r="Q25" i="30"/>
  <c r="T25" i="30"/>
  <c r="U25" i="30"/>
  <c r="T116" i="30"/>
  <c r="U116" i="30"/>
  <c r="Q116" i="30"/>
  <c r="T89" i="30"/>
  <c r="U89" i="30"/>
  <c r="Q89" i="30"/>
  <c r="Q6" i="30"/>
  <c r="T6" i="30"/>
  <c r="U6" i="30"/>
  <c r="Q72" i="30"/>
  <c r="U72" i="30"/>
  <c r="T72" i="30"/>
  <c r="Q46" i="30"/>
  <c r="T46" i="30"/>
  <c r="U46" i="30"/>
  <c r="T109" i="30"/>
  <c r="U109" i="30"/>
  <c r="Q109" i="30"/>
  <c r="U61" i="30"/>
  <c r="Q61" i="30"/>
  <c r="T61" i="30"/>
  <c r="U130" i="32"/>
  <c r="Q130" i="32"/>
  <c r="T130" i="32"/>
  <c r="T56" i="32"/>
  <c r="U56" i="32"/>
  <c r="Q56" i="32"/>
  <c r="Q113" i="32"/>
  <c r="U113" i="32"/>
  <c r="T113" i="32"/>
  <c r="Q17" i="32"/>
  <c r="U17" i="32"/>
  <c r="T123" i="32"/>
  <c r="U123" i="32"/>
  <c r="Q123" i="32"/>
  <c r="U118" i="32"/>
  <c r="Q118" i="32"/>
  <c r="T118" i="32"/>
  <c r="R78" i="32"/>
  <c r="V78" i="32"/>
  <c r="V58" i="32"/>
  <c r="R58" i="32"/>
  <c r="V115" i="32"/>
  <c r="R115" i="32"/>
  <c r="V102" i="32"/>
  <c r="R102" i="32"/>
  <c r="V97" i="32"/>
  <c r="R97" i="32"/>
  <c r="V109" i="32"/>
  <c r="R109" i="32"/>
  <c r="V24" i="32"/>
  <c r="R24" i="32"/>
  <c r="V54" i="32"/>
  <c r="R54" i="32"/>
  <c r="R56" i="32"/>
  <c r="V56" i="32"/>
  <c r="V35" i="32"/>
  <c r="R35" i="32"/>
  <c r="V6" i="30"/>
  <c r="R6" i="30"/>
  <c r="R58" i="30"/>
  <c r="V58" i="30"/>
  <c r="V101" i="30"/>
  <c r="R101" i="30"/>
  <c r="V88" i="30"/>
  <c r="R88" i="30"/>
  <c r="V129" i="30"/>
  <c r="R129" i="30"/>
  <c r="V119" i="30"/>
  <c r="R119" i="30"/>
  <c r="R37" i="30"/>
  <c r="V37" i="30"/>
  <c r="Q53" i="26"/>
  <c r="U53" i="26"/>
  <c r="T53" i="26"/>
  <c r="Q9" i="26"/>
  <c r="U9" i="26"/>
  <c r="T9" i="26"/>
  <c r="Q130" i="26"/>
  <c r="T130" i="26"/>
  <c r="U130" i="26"/>
  <c r="U102" i="26"/>
  <c r="T102" i="26"/>
  <c r="Q102" i="26"/>
  <c r="Q32" i="26"/>
  <c r="T32" i="26"/>
  <c r="U32" i="26"/>
  <c r="U75" i="26"/>
  <c r="Q75" i="26"/>
  <c r="T75" i="26"/>
  <c r="U105" i="26"/>
  <c r="T105" i="26"/>
  <c r="Q105" i="26"/>
  <c r="U31" i="26"/>
  <c r="T31" i="26"/>
  <c r="Q31" i="26"/>
  <c r="Q129" i="26"/>
  <c r="U129" i="26"/>
  <c r="T129" i="26"/>
  <c r="U61" i="23"/>
  <c r="Q61" i="23"/>
  <c r="T61" i="23"/>
  <c r="U77" i="23"/>
  <c r="Q77" i="23"/>
  <c r="T77" i="23"/>
  <c r="Q105" i="23"/>
  <c r="T105" i="23"/>
  <c r="U105" i="23"/>
  <c r="U56" i="23"/>
  <c r="Q56" i="23"/>
  <c r="T56" i="23"/>
  <c r="T8" i="23"/>
  <c r="U12" i="23"/>
  <c r="T12" i="23"/>
  <c r="Q12" i="23"/>
  <c r="T104" i="23"/>
  <c r="Q104" i="23"/>
  <c r="U104" i="23"/>
  <c r="T45" i="23"/>
  <c r="Q45" i="23"/>
  <c r="U45" i="23"/>
  <c r="U118" i="23"/>
  <c r="T118" i="23"/>
  <c r="Q118" i="23"/>
  <c r="Q14" i="24"/>
  <c r="T14" i="24"/>
  <c r="U14" i="24"/>
  <c r="Q52" i="24"/>
  <c r="U52" i="24"/>
  <c r="T52" i="24"/>
  <c r="Q92" i="24"/>
  <c r="U92" i="24"/>
  <c r="T92" i="24"/>
  <c r="U67" i="24"/>
  <c r="T67" i="24"/>
  <c r="Q67" i="24"/>
  <c r="Q33" i="24"/>
  <c r="U33" i="24"/>
  <c r="T33" i="24"/>
  <c r="U97" i="24"/>
  <c r="T97" i="24"/>
  <c r="Q97" i="24"/>
  <c r="U108" i="24"/>
  <c r="T108" i="24"/>
  <c r="Q108" i="24"/>
  <c r="Q122" i="24"/>
  <c r="U122" i="24"/>
  <c r="T122" i="24"/>
  <c r="T8" i="24"/>
  <c r="U8" i="24"/>
  <c r="Q8" i="24"/>
  <c r="U54" i="24"/>
  <c r="T54" i="24"/>
  <c r="Q54" i="24"/>
  <c r="T10" i="24"/>
  <c r="U10" i="24"/>
  <c r="Q10" i="24"/>
  <c r="T121" i="24"/>
  <c r="U121" i="24"/>
  <c r="Q121" i="24"/>
  <c r="Q23" i="24"/>
  <c r="T23" i="24"/>
  <c r="U23" i="24"/>
  <c r="U87" i="24"/>
  <c r="T87" i="24"/>
  <c r="Q87" i="24"/>
  <c r="Q53" i="24"/>
  <c r="T53" i="24"/>
  <c r="U53" i="24"/>
  <c r="U128" i="24"/>
  <c r="T128" i="24"/>
  <c r="Q128" i="24"/>
  <c r="U48" i="24"/>
  <c r="T48" i="24"/>
  <c r="Q48" i="24"/>
  <c r="U36" i="24"/>
  <c r="T36" i="24"/>
  <c r="Q36" i="24"/>
  <c r="Q82" i="24"/>
  <c r="U82" i="24"/>
  <c r="T82" i="24"/>
  <c r="Q59" i="24"/>
  <c r="U59" i="24"/>
  <c r="T59" i="24"/>
  <c r="Q133" i="24"/>
  <c r="U133" i="24"/>
  <c r="T133" i="24"/>
  <c r="U25" i="24"/>
  <c r="T25" i="24"/>
  <c r="Q25" i="24"/>
  <c r="U89" i="24"/>
  <c r="T89" i="24"/>
  <c r="Q89" i="24"/>
  <c r="T114" i="24"/>
  <c r="U114" i="24"/>
  <c r="Q114" i="24"/>
  <c r="U38" i="24"/>
  <c r="T38" i="24"/>
  <c r="Q38" i="24"/>
  <c r="U76" i="24"/>
  <c r="T76" i="24"/>
  <c r="Q76" i="24"/>
  <c r="U105" i="24"/>
  <c r="T105" i="24"/>
  <c r="Q105" i="24"/>
  <c r="Q15" i="24"/>
  <c r="U15" i="24"/>
  <c r="T15" i="24"/>
  <c r="U79" i="24"/>
  <c r="T79" i="24"/>
  <c r="Q79" i="24"/>
  <c r="T45" i="24"/>
  <c r="U45" i="24"/>
  <c r="Q45" i="24"/>
  <c r="U123" i="24"/>
  <c r="T123" i="24"/>
  <c r="Q123" i="24"/>
  <c r="U120" i="24"/>
  <c r="T120" i="24"/>
  <c r="Q120" i="24"/>
  <c r="V53" i="26"/>
  <c r="R53" i="26"/>
  <c r="V124" i="26"/>
  <c r="R124" i="26"/>
  <c r="V105" i="26"/>
  <c r="R105" i="26"/>
  <c r="V39" i="26"/>
  <c r="R39" i="26"/>
  <c r="V51" i="26"/>
  <c r="R51" i="26"/>
  <c r="R111" i="26"/>
  <c r="V111" i="26"/>
  <c r="V27" i="26"/>
  <c r="R27" i="26"/>
  <c r="R107" i="26"/>
  <c r="V107" i="26"/>
  <c r="R17" i="26"/>
  <c r="V17" i="26"/>
  <c r="R22" i="26"/>
  <c r="V22" i="26"/>
  <c r="V90" i="26"/>
  <c r="R90" i="26"/>
  <c r="V24" i="26"/>
  <c r="R24" i="26"/>
  <c r="R70" i="26"/>
  <c r="V70" i="26"/>
  <c r="V66" i="26"/>
  <c r="R66" i="26"/>
  <c r="V11" i="26"/>
  <c r="R11" i="26"/>
  <c r="V114" i="26"/>
  <c r="R114" i="26"/>
  <c r="R9" i="26"/>
  <c r="V9" i="26"/>
  <c r="R55" i="26"/>
  <c r="V55" i="26"/>
  <c r="R75" i="26"/>
  <c r="V75" i="26"/>
  <c r="R94" i="26"/>
  <c r="V94" i="26"/>
  <c r="R74" i="26"/>
  <c r="V74" i="26"/>
  <c r="R8" i="26"/>
  <c r="V8" i="26"/>
  <c r="V109" i="26"/>
  <c r="R109" i="26"/>
  <c r="V15" i="26"/>
  <c r="R15" i="26"/>
  <c r="R40" i="26"/>
  <c r="V40" i="26"/>
  <c r="V98" i="26"/>
  <c r="R98" i="26"/>
  <c r="R37" i="26"/>
  <c r="V37" i="26"/>
  <c r="R6" i="26"/>
  <c r="V6" i="26"/>
  <c r="V14" i="26"/>
  <c r="R14" i="26"/>
  <c r="R103" i="26"/>
  <c r="V103" i="26"/>
  <c r="R56" i="26"/>
  <c r="V56" i="26"/>
  <c r="R45" i="26"/>
  <c r="V45" i="26"/>
  <c r="R81" i="26"/>
  <c r="V81" i="26"/>
  <c r="V36" i="26"/>
  <c r="R36" i="26"/>
  <c r="R42" i="26"/>
  <c r="V42" i="26"/>
  <c r="V101" i="26"/>
  <c r="R101" i="26"/>
  <c r="R115" i="26"/>
  <c r="V115" i="26"/>
  <c r="R123" i="26"/>
  <c r="V123" i="26"/>
  <c r="V18" i="25"/>
  <c r="R18" i="25"/>
  <c r="R52" i="25"/>
  <c r="V52" i="25"/>
  <c r="V9" i="25"/>
  <c r="R9" i="25"/>
  <c r="R53" i="25"/>
  <c r="V53" i="25"/>
  <c r="R61" i="25"/>
  <c r="V61" i="25"/>
  <c r="V97" i="25"/>
  <c r="R97" i="25"/>
  <c r="R113" i="25"/>
  <c r="V113" i="25"/>
  <c r="V88" i="25"/>
  <c r="R88" i="25"/>
  <c r="R105" i="25"/>
  <c r="V105" i="25"/>
  <c r="V58" i="25"/>
  <c r="R58" i="25"/>
  <c r="R56" i="25"/>
  <c r="V56" i="25"/>
  <c r="R89" i="25"/>
  <c r="V89" i="25"/>
  <c r="R92" i="25"/>
  <c r="V92" i="25"/>
  <c r="R121" i="25"/>
  <c r="V121" i="25"/>
  <c r="V120" i="25"/>
  <c r="R120" i="25"/>
  <c r="V108" i="25"/>
  <c r="R108" i="25"/>
  <c r="R98" i="25"/>
  <c r="V98" i="25"/>
  <c r="V41" i="25"/>
  <c r="R41" i="25"/>
  <c r="V32" i="25"/>
  <c r="R32" i="25"/>
  <c r="R47" i="25"/>
  <c r="V47" i="25"/>
  <c r="R70" i="25"/>
  <c r="V70" i="25"/>
  <c r="R57" i="25"/>
  <c r="V57" i="25"/>
  <c r="V122" i="25"/>
  <c r="R122" i="25"/>
  <c r="V21" i="25"/>
  <c r="R21" i="25"/>
  <c r="V82" i="25"/>
  <c r="R82" i="25"/>
  <c r="V60" i="25"/>
  <c r="R60" i="25"/>
  <c r="R116" i="25"/>
  <c r="V116" i="25"/>
  <c r="R119" i="25"/>
  <c r="V119" i="25"/>
  <c r="R50" i="25"/>
  <c r="V50" i="25"/>
  <c r="T7" i="25"/>
  <c r="U7" i="25"/>
  <c r="Q7" i="25"/>
  <c r="U102" i="25"/>
  <c r="Q102" i="25"/>
  <c r="T102" i="25"/>
  <c r="Q88" i="25"/>
  <c r="U88" i="25"/>
  <c r="T88" i="25"/>
  <c r="T114" i="25"/>
  <c r="U114" i="25"/>
  <c r="Q114" i="25"/>
  <c r="T54" i="25"/>
  <c r="U54" i="25"/>
  <c r="Q54" i="25"/>
  <c r="Q48" i="25"/>
  <c r="T48" i="25"/>
  <c r="U48" i="25"/>
  <c r="T51" i="25"/>
  <c r="U51" i="25"/>
  <c r="Q51" i="25"/>
  <c r="Q125" i="25"/>
  <c r="U125" i="25"/>
  <c r="T125" i="25"/>
  <c r="Q90" i="25"/>
  <c r="U90" i="25"/>
  <c r="T90" i="25"/>
  <c r="Q16" i="25"/>
  <c r="U16" i="25"/>
  <c r="T16" i="25"/>
  <c r="Q119" i="25"/>
  <c r="T119" i="25"/>
  <c r="U119" i="25"/>
  <c r="U17" i="25"/>
  <c r="T17" i="25"/>
  <c r="Q17" i="25"/>
  <c r="U86" i="25"/>
  <c r="T86" i="25"/>
  <c r="Q86" i="25"/>
  <c r="U31" i="25"/>
  <c r="Q31" i="25"/>
  <c r="T31" i="25"/>
  <c r="T59" i="25"/>
  <c r="U59" i="25"/>
  <c r="Q59" i="25"/>
  <c r="Q22" i="25"/>
  <c r="T22" i="25"/>
  <c r="U22" i="25"/>
  <c r="U97" i="25"/>
  <c r="T97" i="25"/>
  <c r="Q97" i="25"/>
  <c r="T27" i="25"/>
  <c r="U27" i="25"/>
  <c r="Q27" i="25"/>
  <c r="T49" i="25"/>
  <c r="Q49" i="25"/>
  <c r="U49" i="25"/>
  <c r="Q85" i="25"/>
  <c r="T85" i="25"/>
  <c r="U85" i="25"/>
  <c r="Q113" i="25"/>
  <c r="T113" i="25"/>
  <c r="U113" i="25"/>
  <c r="Q46" i="25"/>
  <c r="U46" i="25"/>
  <c r="T46" i="25"/>
  <c r="U56" i="25"/>
  <c r="T56" i="25"/>
  <c r="Q56" i="25"/>
  <c r="U67" i="25"/>
  <c r="T67" i="25"/>
  <c r="Q67" i="25"/>
  <c r="Q47" i="25"/>
  <c r="T47" i="25"/>
  <c r="U47" i="25"/>
  <c r="Q100" i="25"/>
  <c r="T100" i="25"/>
  <c r="U100" i="25"/>
  <c r="Q116" i="25"/>
  <c r="U116" i="25"/>
  <c r="T116" i="25"/>
  <c r="Q82" i="25"/>
  <c r="U82" i="25"/>
  <c r="T82" i="25"/>
  <c r="U101" i="25"/>
  <c r="T101" i="25"/>
  <c r="Q101" i="25"/>
  <c r="Q71" i="25"/>
  <c r="U71" i="25"/>
  <c r="T71" i="25"/>
  <c r="T76" i="25"/>
  <c r="U76" i="25"/>
  <c r="Q76" i="25"/>
  <c r="Q38" i="25"/>
  <c r="T38" i="25"/>
  <c r="U38" i="25"/>
  <c r="Q117" i="25"/>
  <c r="U117" i="25"/>
  <c r="T117" i="25"/>
  <c r="U27" i="22"/>
  <c r="T27" i="22"/>
  <c r="Q27" i="22"/>
  <c r="V18" i="29"/>
  <c r="R18" i="29"/>
  <c r="R122" i="29"/>
  <c r="V122" i="29"/>
  <c r="R67" i="29"/>
  <c r="V67" i="29"/>
  <c r="R67" i="36"/>
  <c r="V67" i="36"/>
  <c r="V88" i="36"/>
  <c r="R88" i="36"/>
  <c r="R116" i="36"/>
  <c r="V116" i="36"/>
  <c r="R115" i="36"/>
  <c r="V115" i="36"/>
  <c r="V86" i="36"/>
  <c r="R86" i="36"/>
  <c r="V104" i="36"/>
  <c r="R104" i="36"/>
  <c r="R73" i="36"/>
  <c r="V73" i="36"/>
  <c r="V109" i="36"/>
  <c r="R109" i="36"/>
  <c r="R62" i="36"/>
  <c r="V62" i="36"/>
  <c r="V81" i="36"/>
  <c r="R81" i="36"/>
  <c r="V93" i="36"/>
  <c r="R93" i="36"/>
  <c r="V118" i="36"/>
  <c r="R118" i="36"/>
  <c r="R123" i="36"/>
  <c r="V123" i="36"/>
  <c r="V92" i="36"/>
  <c r="R92" i="36"/>
  <c r="R96" i="36"/>
  <c r="V96" i="36"/>
  <c r="R125" i="36"/>
  <c r="V125" i="36"/>
  <c r="V65" i="36"/>
  <c r="R65" i="36"/>
  <c r="R98" i="36"/>
  <c r="V98" i="36"/>
  <c r="R121" i="36"/>
  <c r="V121" i="36"/>
  <c r="V130" i="36"/>
  <c r="R130" i="36"/>
  <c r="V106" i="36"/>
  <c r="R106" i="36"/>
  <c r="V53" i="36"/>
  <c r="R53" i="36"/>
  <c r="R126" i="36"/>
  <c r="V126" i="36"/>
  <c r="R133" i="36"/>
  <c r="V133" i="36"/>
  <c r="R87" i="36"/>
  <c r="V87" i="36"/>
  <c r="R79" i="36"/>
  <c r="V79" i="36"/>
  <c r="V34" i="27"/>
  <c r="R34" i="27"/>
  <c r="R9" i="27"/>
  <c r="V9" i="27"/>
  <c r="V61" i="27"/>
  <c r="R61" i="27"/>
  <c r="V38" i="27"/>
  <c r="R38" i="27"/>
  <c r="R129" i="27"/>
  <c r="V129" i="27"/>
  <c r="R39" i="27"/>
  <c r="V39" i="27"/>
  <c r="R88" i="27"/>
  <c r="V88" i="27"/>
  <c r="R24" i="27"/>
  <c r="V24" i="27"/>
  <c r="R69" i="27"/>
  <c r="V69" i="27"/>
  <c r="V51" i="27"/>
  <c r="R51" i="27"/>
  <c r="R115" i="27"/>
  <c r="V115" i="27"/>
  <c r="V124" i="27"/>
  <c r="R124" i="27"/>
  <c r="R29" i="27"/>
  <c r="V29" i="27"/>
  <c r="R117" i="27"/>
  <c r="V117" i="27"/>
  <c r="R58" i="27"/>
  <c r="V58" i="27"/>
  <c r="R98" i="27"/>
  <c r="V98" i="27"/>
  <c r="V72" i="27"/>
  <c r="R72" i="27"/>
  <c r="V85" i="27"/>
  <c r="R85" i="27"/>
  <c r="R70" i="27"/>
  <c r="V70" i="27"/>
  <c r="V33" i="27"/>
  <c r="R33" i="27"/>
  <c r="R99" i="27"/>
  <c r="V99" i="27"/>
  <c r="V86" i="27"/>
  <c r="R86" i="27"/>
  <c r="R80" i="27"/>
  <c r="V80" i="27"/>
  <c r="R15" i="27"/>
  <c r="V15" i="27"/>
  <c r="V16" i="27"/>
  <c r="R16" i="27"/>
  <c r="R84" i="27"/>
  <c r="V84" i="27"/>
  <c r="V53" i="27"/>
  <c r="R53" i="27"/>
  <c r="V79" i="27"/>
  <c r="R79" i="27"/>
  <c r="R114" i="27"/>
  <c r="V114" i="27"/>
  <c r="R95" i="27"/>
  <c r="V95" i="27"/>
  <c r="V101" i="27"/>
  <c r="R101" i="27"/>
  <c r="V116" i="27"/>
  <c r="R116" i="27"/>
  <c r="R96" i="27"/>
  <c r="V96" i="27"/>
  <c r="R50" i="27"/>
  <c r="V50" i="27"/>
  <c r="T35" i="32"/>
  <c r="U35" i="32"/>
  <c r="Q35" i="32"/>
  <c r="T110" i="32"/>
  <c r="U110" i="32"/>
  <c r="Q110" i="32"/>
  <c r="R99" i="32"/>
  <c r="V99" i="32"/>
  <c r="R120" i="32"/>
  <c r="V120" i="32"/>
  <c r="R61" i="30"/>
  <c r="V61" i="30"/>
  <c r="U21" i="26"/>
  <c r="Q126" i="23"/>
  <c r="U126" i="23"/>
  <c r="T126" i="23"/>
  <c r="Q114" i="23"/>
  <c r="U114" i="23"/>
  <c r="T114" i="23"/>
  <c r="Q131" i="23"/>
  <c r="T131" i="23"/>
  <c r="U131" i="23"/>
  <c r="U29" i="23"/>
  <c r="U38" i="22"/>
  <c r="U68" i="32"/>
  <c r="T103" i="22"/>
  <c r="U103" i="22"/>
  <c r="Q103" i="22"/>
  <c r="Q61" i="22"/>
  <c r="U61" i="22"/>
  <c r="T61" i="22"/>
  <c r="Q41" i="22"/>
  <c r="U41" i="22"/>
  <c r="T41" i="22"/>
  <c r="Q52" i="22"/>
  <c r="T52" i="22"/>
  <c r="U52" i="22"/>
  <c r="Q64" i="22"/>
  <c r="U64" i="22"/>
  <c r="T64" i="22"/>
  <c r="Q45" i="22"/>
  <c r="T45" i="22"/>
  <c r="U45" i="22"/>
  <c r="V76" i="29"/>
  <c r="R76" i="29"/>
  <c r="T39" i="32"/>
  <c r="Q39" i="32"/>
  <c r="U39" i="32"/>
  <c r="T120" i="32"/>
  <c r="U120" i="32"/>
  <c r="Q120" i="32"/>
  <c r="V72" i="32"/>
  <c r="R72" i="32"/>
  <c r="R81" i="32"/>
  <c r="V81" i="32"/>
  <c r="V82" i="32"/>
  <c r="R82" i="32"/>
  <c r="V92" i="32"/>
  <c r="R92" i="32"/>
  <c r="T12" i="32"/>
  <c r="R12" i="32"/>
  <c r="V12" i="32"/>
  <c r="T90" i="36"/>
  <c r="Q90" i="36"/>
  <c r="U90" i="36"/>
  <c r="T106" i="36"/>
  <c r="U106" i="36"/>
  <c r="Q106" i="36"/>
  <c r="T45" i="36"/>
  <c r="Q45" i="36"/>
  <c r="U45" i="36"/>
  <c r="U117" i="36"/>
  <c r="Q117" i="36"/>
  <c r="T117" i="36"/>
  <c r="U58" i="36"/>
  <c r="Q58" i="36"/>
  <c r="T58" i="36"/>
  <c r="T52" i="36"/>
  <c r="U52" i="36"/>
  <c r="Q52" i="36"/>
  <c r="T119" i="36"/>
  <c r="Q119" i="36"/>
  <c r="U119" i="36"/>
  <c r="T65" i="35"/>
  <c r="Q65" i="35"/>
  <c r="U65" i="35"/>
  <c r="U113" i="35"/>
  <c r="Q113" i="35"/>
  <c r="T113" i="35"/>
  <c r="U102" i="35"/>
  <c r="Q102" i="35"/>
  <c r="T102" i="35"/>
  <c r="U121" i="35"/>
  <c r="Q121" i="35"/>
  <c r="T121" i="35"/>
  <c r="T78" i="35"/>
  <c r="U78" i="35"/>
  <c r="Q78" i="35"/>
  <c r="T126" i="35"/>
  <c r="U126" i="35"/>
  <c r="Q126" i="35"/>
  <c r="Q55" i="35"/>
  <c r="U55" i="35"/>
  <c r="T55" i="35"/>
  <c r="Q91" i="35"/>
  <c r="T91" i="35"/>
  <c r="U91" i="35"/>
  <c r="V19" i="30"/>
  <c r="R19" i="30"/>
  <c r="R50" i="30"/>
  <c r="V50" i="30"/>
  <c r="V78" i="30"/>
  <c r="R78" i="30"/>
  <c r="T65" i="26"/>
  <c r="U65" i="26"/>
  <c r="Q65" i="26"/>
  <c r="Q133" i="26"/>
  <c r="U133" i="26"/>
  <c r="T133" i="26"/>
  <c r="Q33" i="26"/>
  <c r="U33" i="26"/>
  <c r="T33" i="26"/>
  <c r="U127" i="26"/>
  <c r="T127" i="26"/>
  <c r="Q127" i="26"/>
  <c r="Q74" i="26"/>
  <c r="T74" i="26"/>
  <c r="U74" i="26"/>
  <c r="U125" i="23"/>
  <c r="Q125" i="23"/>
  <c r="T125" i="23"/>
  <c r="T32" i="23"/>
  <c r="U32" i="23"/>
  <c r="Q32" i="23"/>
  <c r="U27" i="31"/>
  <c r="Q27" i="31"/>
  <c r="T27" i="31"/>
  <c r="Q43" i="31"/>
  <c r="T43" i="31"/>
  <c r="U43" i="31"/>
  <c r="U10" i="31"/>
  <c r="Q10" i="31"/>
  <c r="T10" i="31"/>
  <c r="U90" i="31"/>
  <c r="Q90" i="31"/>
  <c r="T90" i="31"/>
  <c r="T85" i="31"/>
  <c r="U85" i="31"/>
  <c r="Q85" i="31"/>
  <c r="T19" i="31"/>
  <c r="U19" i="31"/>
  <c r="Q19" i="31"/>
  <c r="T22" i="31"/>
  <c r="U22" i="31"/>
  <c r="Q22" i="31"/>
  <c r="Q54" i="31"/>
  <c r="T54" i="31"/>
  <c r="U54" i="31"/>
  <c r="U69" i="31"/>
  <c r="Q69" i="31"/>
  <c r="T69" i="31"/>
  <c r="Q51" i="31"/>
  <c r="T51" i="31"/>
  <c r="U51" i="31"/>
  <c r="U78" i="31"/>
  <c r="Q78" i="31"/>
  <c r="T78" i="31"/>
  <c r="T111" i="22"/>
  <c r="U111" i="22"/>
  <c r="Q111" i="22"/>
  <c r="Q123" i="22"/>
  <c r="U123" i="22"/>
  <c r="T123" i="22"/>
  <c r="R105" i="29"/>
  <c r="V105" i="29"/>
  <c r="V102" i="23"/>
  <c r="R102" i="23"/>
  <c r="V129" i="23"/>
  <c r="R129" i="23"/>
  <c r="V130" i="23"/>
  <c r="R130" i="23"/>
  <c r="R107" i="23"/>
  <c r="V107" i="23"/>
  <c r="V117" i="23"/>
  <c r="R117" i="23"/>
  <c r="V120" i="23"/>
  <c r="R120" i="23"/>
  <c r="R126" i="23"/>
  <c r="V126" i="23"/>
  <c r="V131" i="23"/>
  <c r="R131" i="23"/>
  <c r="V104" i="23"/>
  <c r="R104" i="23"/>
  <c r="V15" i="23"/>
  <c r="R15" i="23"/>
  <c r="R103" i="23"/>
  <c r="V103" i="23"/>
  <c r="V75" i="32"/>
  <c r="R75" i="32"/>
  <c r="V67" i="32"/>
  <c r="R67" i="32"/>
  <c r="V82" i="30"/>
  <c r="R82" i="30"/>
  <c r="V87" i="30"/>
  <c r="R87" i="30"/>
  <c r="V87" i="24"/>
  <c r="R87" i="24"/>
  <c r="R94" i="24"/>
  <c r="V94" i="24"/>
  <c r="R66" i="24"/>
  <c r="V66" i="24"/>
  <c r="R38" i="24"/>
  <c r="V38" i="24"/>
  <c r="V51" i="24"/>
  <c r="R51" i="24"/>
  <c r="R15" i="24"/>
  <c r="V15" i="24"/>
  <c r="R24" i="24"/>
  <c r="V24" i="24"/>
  <c r="V58" i="24"/>
  <c r="R58" i="24"/>
  <c r="V40" i="22"/>
  <c r="R40" i="22"/>
  <c r="R62" i="22"/>
  <c r="V62" i="22"/>
  <c r="R82" i="22"/>
  <c r="V82" i="22"/>
  <c r="R104" i="22"/>
  <c r="V104" i="22"/>
  <c r="V95" i="22"/>
  <c r="R95" i="22"/>
  <c r="R19" i="22"/>
  <c r="V19" i="22"/>
  <c r="R61" i="22"/>
  <c r="V61" i="22"/>
  <c r="R72" i="22"/>
  <c r="V72" i="22"/>
  <c r="R97" i="22"/>
  <c r="V97" i="22"/>
  <c r="V10" i="22"/>
  <c r="R10" i="22"/>
  <c r="R76" i="22"/>
  <c r="V76" i="22"/>
  <c r="R128" i="22"/>
  <c r="V128" i="22"/>
  <c r="R21" i="22"/>
  <c r="V21" i="22"/>
  <c r="R105" i="22"/>
  <c r="V105" i="22"/>
  <c r="R12" i="22"/>
  <c r="V12" i="22"/>
  <c r="Q37" i="22"/>
  <c r="T37" i="22"/>
  <c r="U37" i="22"/>
  <c r="V59" i="29"/>
  <c r="R59" i="29"/>
  <c r="V16" i="29"/>
  <c r="R16" i="29"/>
  <c r="R98" i="29"/>
  <c r="V98" i="29"/>
  <c r="U5" i="28"/>
  <c r="O5" i="28"/>
  <c r="U47" i="32"/>
  <c r="T47" i="32"/>
  <c r="Q47" i="32"/>
  <c r="Q94" i="32"/>
  <c r="T94" i="32"/>
  <c r="U94" i="32"/>
  <c r="U133" i="32"/>
  <c r="T133" i="32"/>
  <c r="Q133" i="32"/>
  <c r="T97" i="32"/>
  <c r="Q97" i="32"/>
  <c r="U97" i="32"/>
  <c r="V45" i="32"/>
  <c r="R45" i="32"/>
  <c r="T13" i="32"/>
  <c r="V13" i="32"/>
  <c r="R13" i="32"/>
  <c r="R62" i="32"/>
  <c r="V62" i="32"/>
  <c r="R28" i="30"/>
  <c r="V28" i="30"/>
  <c r="V131" i="30"/>
  <c r="R131" i="30"/>
  <c r="R17" i="30"/>
  <c r="V17" i="30"/>
  <c r="Q35" i="26"/>
  <c r="U35" i="26"/>
  <c r="T35" i="26"/>
  <c r="U17" i="26"/>
  <c r="T17" i="26"/>
  <c r="Q17" i="26"/>
  <c r="Q38" i="26"/>
  <c r="T38" i="26"/>
  <c r="U38" i="26"/>
  <c r="T15" i="26"/>
  <c r="U15" i="26"/>
  <c r="Q15" i="26"/>
  <c r="T96" i="26"/>
  <c r="U96" i="26"/>
  <c r="Q96" i="26"/>
  <c r="Q67" i="26"/>
  <c r="U67" i="26"/>
  <c r="T67" i="26"/>
  <c r="T10" i="23"/>
  <c r="U10" i="23"/>
  <c r="Q10" i="23"/>
  <c r="U47" i="23"/>
  <c r="T47" i="23"/>
  <c r="Q47" i="23"/>
  <c r="T124" i="23"/>
  <c r="U124" i="23"/>
  <c r="Q124" i="23"/>
  <c r="T48" i="23"/>
  <c r="U48" i="23"/>
  <c r="Q48" i="23"/>
  <c r="Q92" i="23"/>
  <c r="U92" i="23"/>
  <c r="T92" i="23"/>
  <c r="U126" i="29"/>
  <c r="T126" i="29"/>
  <c r="Q126" i="29"/>
  <c r="U59" i="29"/>
  <c r="T59" i="29"/>
  <c r="Q59" i="29"/>
  <c r="Q122" i="29"/>
  <c r="T122" i="29"/>
  <c r="U122" i="29"/>
  <c r="Q49" i="29"/>
  <c r="U49" i="29"/>
  <c r="T49" i="29"/>
  <c r="Q5" i="29"/>
  <c r="T5" i="29"/>
  <c r="U5" i="29"/>
  <c r="Q99" i="29"/>
  <c r="U99" i="29"/>
  <c r="T99" i="29"/>
  <c r="U94" i="29"/>
  <c r="T94" i="29"/>
  <c r="Q94" i="29"/>
  <c r="T130" i="29"/>
  <c r="U130" i="29"/>
  <c r="Q130" i="29"/>
  <c r="T35" i="29"/>
  <c r="U35" i="29"/>
  <c r="Q35" i="29"/>
  <c r="Q6" i="29"/>
  <c r="U6" i="29"/>
  <c r="T6" i="29"/>
  <c r="U98" i="29"/>
  <c r="T98" i="29"/>
  <c r="Q98" i="29"/>
  <c r="V12" i="31"/>
  <c r="R12" i="31"/>
  <c r="R79" i="31"/>
  <c r="V79" i="31"/>
  <c r="V124" i="31"/>
  <c r="R124" i="31"/>
  <c r="V90" i="31"/>
  <c r="R90" i="31"/>
  <c r="V16" i="31"/>
  <c r="R16" i="31"/>
  <c r="V60" i="31"/>
  <c r="R60" i="31"/>
  <c r="V130" i="31"/>
  <c r="R130" i="31"/>
  <c r="R10" i="31"/>
  <c r="V10" i="31"/>
  <c r="R73" i="31"/>
  <c r="V73" i="31"/>
  <c r="V36" i="31"/>
  <c r="R36" i="31"/>
  <c r="V82" i="31"/>
  <c r="R82" i="31"/>
  <c r="V21" i="31"/>
  <c r="R21" i="31"/>
  <c r="U75" i="22"/>
  <c r="T75" i="22"/>
  <c r="Q75" i="22"/>
  <c r="Q107" i="22"/>
  <c r="U107" i="22"/>
  <c r="T107" i="22"/>
  <c r="Q62" i="32"/>
  <c r="T62" i="32"/>
  <c r="U62" i="32"/>
  <c r="R40" i="32"/>
  <c r="V40" i="32"/>
  <c r="V59" i="32"/>
  <c r="R59" i="32"/>
  <c r="R130" i="35"/>
  <c r="V130" i="35"/>
  <c r="R80" i="35"/>
  <c r="V80" i="35"/>
  <c r="V93" i="35"/>
  <c r="R93" i="35"/>
  <c r="R71" i="35"/>
  <c r="V71" i="35"/>
  <c r="R119" i="35"/>
  <c r="V119" i="35"/>
  <c r="R50" i="35"/>
  <c r="V50" i="35"/>
  <c r="R126" i="35"/>
  <c r="V126" i="35"/>
  <c r="R74" i="35"/>
  <c r="V74" i="35"/>
  <c r="V105" i="30"/>
  <c r="R105" i="30"/>
  <c r="V84" i="30"/>
  <c r="R84" i="30"/>
  <c r="U15" i="23"/>
  <c r="U14" i="23"/>
  <c r="T125" i="27"/>
  <c r="Q125" i="27"/>
  <c r="U125" i="27"/>
  <c r="T31" i="27"/>
  <c r="U31" i="27"/>
  <c r="Q31" i="27"/>
  <c r="T90" i="27"/>
  <c r="U90" i="27"/>
  <c r="Q90" i="27"/>
  <c r="U71" i="27"/>
  <c r="T71" i="27"/>
  <c r="Q71" i="27"/>
  <c r="Q78" i="27"/>
  <c r="U78" i="27"/>
  <c r="T78" i="27"/>
  <c r="Q127" i="27"/>
  <c r="T127" i="27"/>
  <c r="U127" i="27"/>
  <c r="Q50" i="27"/>
  <c r="T50" i="27"/>
  <c r="U50" i="27"/>
  <c r="T17" i="27"/>
  <c r="Q17" i="27"/>
  <c r="U17" i="27"/>
  <c r="T42" i="27"/>
  <c r="U42" i="27"/>
  <c r="Q42" i="27"/>
  <c r="U101" i="27"/>
  <c r="T101" i="27"/>
  <c r="Q101" i="27"/>
  <c r="T77" i="27"/>
  <c r="U77" i="27"/>
  <c r="Q77" i="27"/>
  <c r="U24" i="27"/>
  <c r="T24" i="27"/>
  <c r="Q24" i="27"/>
  <c r="Q92" i="27"/>
  <c r="T92" i="27"/>
  <c r="U92" i="27"/>
  <c r="Q57" i="27"/>
  <c r="T57" i="27"/>
  <c r="U57" i="27"/>
  <c r="Q40" i="27"/>
  <c r="U40" i="27"/>
  <c r="T40" i="27"/>
  <c r="U98" i="27"/>
  <c r="Q98" i="27"/>
  <c r="T98" i="27"/>
  <c r="Q27" i="27"/>
  <c r="U27" i="27"/>
  <c r="T27" i="27"/>
  <c r="T76" i="27"/>
  <c r="U76" i="27"/>
  <c r="Q76" i="27"/>
  <c r="Q85" i="27"/>
  <c r="U85" i="27"/>
  <c r="T85" i="27"/>
  <c r="U112" i="22"/>
  <c r="T112" i="22"/>
  <c r="Q112" i="22"/>
  <c r="T121" i="22"/>
  <c r="U121" i="22"/>
  <c r="Q121" i="22"/>
  <c r="T88" i="22"/>
  <c r="Q88" i="22"/>
  <c r="U88" i="22"/>
  <c r="U110" i="22"/>
  <c r="Q110" i="22"/>
  <c r="T110" i="22"/>
  <c r="U90" i="22"/>
  <c r="T90" i="22"/>
  <c r="Q90" i="22"/>
  <c r="U94" i="22"/>
  <c r="T94" i="22"/>
  <c r="Q94" i="22"/>
  <c r="V88" i="29"/>
  <c r="R88" i="29"/>
  <c r="V89" i="29"/>
  <c r="R89" i="29"/>
  <c r="V77" i="29"/>
  <c r="R77" i="29"/>
  <c r="T60" i="30"/>
  <c r="U60" i="30"/>
  <c r="Q60" i="30"/>
  <c r="Q117" i="30"/>
  <c r="U117" i="30"/>
  <c r="T117" i="30"/>
  <c r="T14" i="30"/>
  <c r="Q14" i="30"/>
  <c r="U14" i="30"/>
  <c r="T102" i="30"/>
  <c r="U102" i="30"/>
  <c r="Q102" i="30"/>
  <c r="Q105" i="30"/>
  <c r="U105" i="30"/>
  <c r="T105" i="30"/>
  <c r="U13" i="30"/>
  <c r="T13" i="30"/>
  <c r="Q13" i="30"/>
  <c r="U122" i="30"/>
  <c r="T122" i="30"/>
  <c r="Q122" i="30"/>
  <c r="U35" i="30"/>
  <c r="Q35" i="30"/>
  <c r="T35" i="30"/>
  <c r="U104" i="30"/>
  <c r="Q104" i="30"/>
  <c r="T104" i="30"/>
  <c r="T15" i="30"/>
  <c r="U15" i="30"/>
  <c r="Q15" i="30"/>
  <c r="U34" i="30"/>
  <c r="T34" i="30"/>
  <c r="Q34" i="30"/>
  <c r="U29" i="30"/>
  <c r="T29" i="30"/>
  <c r="Q29" i="30"/>
  <c r="U70" i="30"/>
  <c r="T70" i="30"/>
  <c r="Q70" i="30"/>
  <c r="Q111" i="30"/>
  <c r="T111" i="30"/>
  <c r="U111" i="30"/>
  <c r="T100" i="32"/>
  <c r="U100" i="32"/>
  <c r="Q100" i="32"/>
  <c r="U119" i="32"/>
  <c r="Q119" i="32"/>
  <c r="T119" i="32"/>
  <c r="U66" i="32"/>
  <c r="Q66" i="32"/>
  <c r="T66" i="32"/>
  <c r="U29" i="32"/>
  <c r="Q29" i="32"/>
  <c r="T29" i="32"/>
  <c r="T34" i="32"/>
  <c r="U34" i="32"/>
  <c r="Q34" i="32"/>
  <c r="V88" i="32"/>
  <c r="R88" i="32"/>
  <c r="T36" i="26"/>
  <c r="Q36" i="26"/>
  <c r="U36" i="26"/>
  <c r="U50" i="26"/>
  <c r="Q50" i="26"/>
  <c r="T50" i="26"/>
  <c r="Q126" i="26"/>
  <c r="U126" i="26"/>
  <c r="T126" i="26"/>
  <c r="U67" i="23"/>
  <c r="T67" i="23"/>
  <c r="Q67" i="23"/>
  <c r="U81" i="23"/>
  <c r="T81" i="23"/>
  <c r="Q81" i="23"/>
  <c r="U65" i="24"/>
  <c r="T65" i="24"/>
  <c r="Q65" i="24"/>
  <c r="Q72" i="24"/>
  <c r="U72" i="24"/>
  <c r="T72" i="24"/>
  <c r="T74" i="24"/>
  <c r="Q74" i="24"/>
  <c r="U74" i="24"/>
  <c r="T55" i="24"/>
  <c r="U55" i="24"/>
  <c r="Q55" i="24"/>
  <c r="T125" i="24"/>
  <c r="U125" i="24"/>
  <c r="Q125" i="24"/>
  <c r="Q85" i="24"/>
  <c r="U85" i="24"/>
  <c r="T85" i="24"/>
  <c r="U30" i="24"/>
  <c r="T30" i="24"/>
  <c r="Q30" i="24"/>
  <c r="T129" i="24"/>
  <c r="Q129" i="24"/>
  <c r="U129" i="24"/>
  <c r="T27" i="24"/>
  <c r="U27" i="24"/>
  <c r="Q27" i="24"/>
  <c r="U91" i="24"/>
  <c r="Q91" i="24"/>
  <c r="T91" i="24"/>
  <c r="Q132" i="24"/>
  <c r="U132" i="24"/>
  <c r="T132" i="24"/>
  <c r="Q56" i="24"/>
  <c r="U56" i="24"/>
  <c r="T56" i="24"/>
  <c r="U47" i="24"/>
  <c r="T47" i="24"/>
  <c r="Q47" i="24"/>
  <c r="V87" i="26"/>
  <c r="R87" i="26"/>
  <c r="V93" i="26"/>
  <c r="R93" i="26"/>
  <c r="R52" i="26"/>
  <c r="V52" i="26"/>
  <c r="R110" i="26"/>
  <c r="V110" i="26"/>
  <c r="R62" i="26"/>
  <c r="V62" i="26"/>
  <c r="V72" i="26"/>
  <c r="R72" i="26"/>
  <c r="R10" i="26"/>
  <c r="V10" i="26"/>
  <c r="R130" i="26"/>
  <c r="V130" i="26"/>
  <c r="V121" i="26"/>
  <c r="R121" i="26"/>
  <c r="R57" i="26"/>
  <c r="V57" i="26"/>
  <c r="R127" i="26"/>
  <c r="V127" i="26"/>
  <c r="R102" i="26"/>
  <c r="V102" i="26"/>
  <c r="V60" i="26"/>
  <c r="R60" i="26"/>
  <c r="V7" i="26"/>
  <c r="R7" i="26"/>
  <c r="V65" i="26"/>
  <c r="R65" i="26"/>
  <c r="R5" i="26"/>
  <c r="V5" i="26"/>
  <c r="V19" i="25"/>
  <c r="R19" i="25"/>
  <c r="V101" i="25"/>
  <c r="R101" i="25"/>
  <c r="R40" i="25"/>
  <c r="V40" i="25"/>
  <c r="V81" i="25"/>
  <c r="R81" i="25"/>
  <c r="V129" i="25"/>
  <c r="R129" i="25"/>
  <c r="V27" i="25"/>
  <c r="R27" i="25"/>
  <c r="V23" i="25"/>
  <c r="R23" i="25"/>
  <c r="R39" i="25"/>
  <c r="V39" i="25"/>
  <c r="R29" i="25"/>
  <c r="V29" i="25"/>
  <c r="R115" i="25"/>
  <c r="V115" i="25"/>
  <c r="V85" i="25"/>
  <c r="R85" i="25"/>
  <c r="V95" i="25"/>
  <c r="R95" i="25"/>
  <c r="U14" i="25"/>
  <c r="T14" i="25"/>
  <c r="Q14" i="25"/>
  <c r="U70" i="25"/>
  <c r="T70" i="25"/>
  <c r="Q70" i="25"/>
  <c r="U68" i="25"/>
  <c r="T68" i="25"/>
  <c r="Q68" i="25"/>
  <c r="Q29" i="25"/>
  <c r="T29" i="25"/>
  <c r="U29" i="25"/>
  <c r="T21" i="25"/>
  <c r="U21" i="25"/>
  <c r="Q21" i="25"/>
  <c r="T66" i="25"/>
  <c r="U66" i="25"/>
  <c r="Q66" i="25"/>
  <c r="Q74" i="25"/>
  <c r="T74" i="25"/>
  <c r="U74" i="25"/>
  <c r="Q131" i="25"/>
  <c r="U131" i="25"/>
  <c r="T131" i="25"/>
  <c r="T92" i="25"/>
  <c r="U92" i="25"/>
  <c r="Q92" i="25"/>
  <c r="Q133" i="25"/>
  <c r="U133" i="25"/>
  <c r="T133" i="25"/>
  <c r="T115" i="25"/>
  <c r="U115" i="25"/>
  <c r="Q115" i="25"/>
  <c r="Q112" i="25"/>
  <c r="T112" i="25"/>
  <c r="U112" i="25"/>
  <c r="Q118" i="25"/>
  <c r="U118" i="25"/>
  <c r="T118" i="25"/>
  <c r="V79" i="29"/>
  <c r="R79" i="29"/>
  <c r="R70" i="29"/>
  <c r="V70" i="29"/>
  <c r="V25" i="29"/>
  <c r="R25" i="29"/>
  <c r="S6" i="28"/>
  <c r="D6" i="11" s="1"/>
  <c r="M6" i="28"/>
  <c r="V55" i="36"/>
  <c r="R55" i="36"/>
  <c r="R117" i="36"/>
  <c r="V117" i="36"/>
  <c r="R75" i="36"/>
  <c r="V75" i="36"/>
  <c r="T60" i="36"/>
  <c r="V60" i="36"/>
  <c r="R60" i="36"/>
  <c r="R124" i="36"/>
  <c r="V124" i="36"/>
  <c r="R89" i="36"/>
  <c r="V89" i="36"/>
  <c r="R132" i="36"/>
  <c r="V132" i="36"/>
  <c r="R119" i="36"/>
  <c r="V119" i="36"/>
  <c r="V85" i="36"/>
  <c r="R85" i="36"/>
  <c r="R107" i="36"/>
  <c r="V107" i="36"/>
  <c r="V56" i="36"/>
  <c r="R56" i="36"/>
  <c r="V82" i="27"/>
  <c r="R82" i="27"/>
  <c r="R26" i="27"/>
  <c r="V26" i="27"/>
  <c r="V32" i="27"/>
  <c r="R32" i="27"/>
  <c r="R83" i="27"/>
  <c r="V83" i="27"/>
  <c r="V87" i="27"/>
  <c r="R87" i="27"/>
  <c r="R46" i="27"/>
  <c r="V46" i="27"/>
  <c r="R123" i="27"/>
  <c r="V123" i="27"/>
  <c r="R35" i="27"/>
  <c r="V35" i="27"/>
  <c r="R42" i="27"/>
  <c r="V42" i="27"/>
  <c r="R90" i="27"/>
  <c r="V90" i="27"/>
  <c r="V108" i="27"/>
  <c r="R108" i="27"/>
  <c r="Q111" i="32"/>
  <c r="T111" i="32"/>
  <c r="U111" i="32"/>
  <c r="R59" i="30"/>
  <c r="V59" i="30"/>
  <c r="Q108" i="23"/>
  <c r="U108" i="23"/>
  <c r="T108" i="23"/>
  <c r="T30" i="32"/>
  <c r="U116" i="7"/>
  <c r="U82" i="3"/>
  <c r="U62" i="3"/>
  <c r="U70" i="7"/>
  <c r="U6" i="21"/>
  <c r="U15" i="22"/>
  <c r="T15" i="22"/>
  <c r="Q15" i="22"/>
  <c r="U106" i="22"/>
  <c r="T106" i="22"/>
  <c r="Q106" i="22"/>
  <c r="Q31" i="22"/>
  <c r="T31" i="22"/>
  <c r="U31" i="22"/>
  <c r="Q46" i="22"/>
  <c r="T46" i="22"/>
  <c r="U46" i="22"/>
  <c r="Q30" i="22"/>
  <c r="T30" i="22"/>
  <c r="U30" i="22"/>
  <c r="Q117" i="22"/>
  <c r="U117" i="22"/>
  <c r="T117" i="22"/>
  <c r="R87" i="29"/>
  <c r="V87" i="29"/>
  <c r="R66" i="29"/>
  <c r="V66" i="29"/>
  <c r="R81" i="29"/>
  <c r="V81" i="29"/>
  <c r="V29" i="29"/>
  <c r="R29" i="29"/>
  <c r="V82" i="29"/>
  <c r="R82" i="29"/>
  <c r="Q57" i="32"/>
  <c r="T57" i="32"/>
  <c r="U57" i="32"/>
  <c r="T15" i="32"/>
  <c r="U15" i="32"/>
  <c r="Q15" i="32"/>
  <c r="Q6" i="32"/>
  <c r="U6" i="32"/>
  <c r="T6" i="32"/>
  <c r="U72" i="32"/>
  <c r="Q72" i="32"/>
  <c r="T72" i="32"/>
  <c r="T95" i="32"/>
  <c r="U95" i="32"/>
  <c r="Q95" i="32"/>
  <c r="T63" i="32"/>
  <c r="U63" i="32"/>
  <c r="Q63" i="32"/>
  <c r="R6" i="28"/>
  <c r="L6" i="28"/>
  <c r="Q5" i="27"/>
  <c r="U5" i="27"/>
  <c r="V108" i="32"/>
  <c r="R108" i="32"/>
  <c r="T17" i="32"/>
  <c r="V17" i="32"/>
  <c r="R17" i="32"/>
  <c r="V77" i="32"/>
  <c r="R77" i="32"/>
  <c r="V100" i="32"/>
  <c r="R100" i="32"/>
  <c r="R71" i="32"/>
  <c r="V71" i="32"/>
  <c r="V31" i="32"/>
  <c r="R31" i="32"/>
  <c r="R47" i="32"/>
  <c r="V47" i="32"/>
  <c r="V69" i="32"/>
  <c r="R69" i="32"/>
  <c r="R85" i="32"/>
  <c r="V85" i="32"/>
  <c r="T66" i="36"/>
  <c r="U66" i="36"/>
  <c r="Q66" i="36"/>
  <c r="T54" i="36"/>
  <c r="U54" i="36"/>
  <c r="Q54" i="36"/>
  <c r="T78" i="36"/>
  <c r="U78" i="36"/>
  <c r="Q78" i="36"/>
  <c r="Q132" i="36"/>
  <c r="T132" i="36"/>
  <c r="U132" i="36"/>
  <c r="Q123" i="36"/>
  <c r="T123" i="36"/>
  <c r="U123" i="36"/>
  <c r="U67" i="36"/>
  <c r="T67" i="36"/>
  <c r="Q67" i="36"/>
  <c r="U133" i="36"/>
  <c r="Q133" i="36"/>
  <c r="T133" i="36"/>
  <c r="T55" i="36"/>
  <c r="Q55" i="36"/>
  <c r="U55" i="36"/>
  <c r="Q68" i="36"/>
  <c r="T68" i="36"/>
  <c r="U68" i="36"/>
  <c r="Q76" i="36"/>
  <c r="T76" i="36"/>
  <c r="U76" i="36"/>
  <c r="T51" i="36"/>
  <c r="Q51" i="36"/>
  <c r="U51" i="36"/>
  <c r="T111" i="36"/>
  <c r="U111" i="36"/>
  <c r="Q111" i="36"/>
  <c r="T53" i="36"/>
  <c r="Q53" i="36"/>
  <c r="U53" i="36"/>
  <c r="T96" i="36"/>
  <c r="Q96" i="36"/>
  <c r="U96" i="36"/>
  <c r="U87" i="36"/>
  <c r="Q87" i="36"/>
  <c r="T87" i="36"/>
  <c r="T59" i="36"/>
  <c r="Q59" i="36"/>
  <c r="U59" i="36"/>
  <c r="T112" i="36"/>
  <c r="Q112" i="36"/>
  <c r="U112" i="36"/>
  <c r="U104" i="36"/>
  <c r="T104" i="36"/>
  <c r="Q104" i="36"/>
  <c r="Q102" i="36"/>
  <c r="T102" i="36"/>
  <c r="U102" i="36"/>
  <c r="Q124" i="36"/>
  <c r="T124" i="36"/>
  <c r="U124" i="36"/>
  <c r="T56" i="36"/>
  <c r="U56" i="36"/>
  <c r="Q56" i="36"/>
  <c r="T103" i="36"/>
  <c r="U103" i="36"/>
  <c r="Q103" i="36"/>
  <c r="U57" i="35"/>
  <c r="T57" i="35"/>
  <c r="Q57" i="35"/>
  <c r="U88" i="35"/>
  <c r="Q88" i="35"/>
  <c r="T88" i="35"/>
  <c r="T62" i="35"/>
  <c r="U62" i="35"/>
  <c r="Q62" i="35"/>
  <c r="T48" i="35"/>
  <c r="U48" i="35"/>
  <c r="Q48" i="35"/>
  <c r="U117" i="35"/>
  <c r="Q117" i="35"/>
  <c r="T117" i="35"/>
  <c r="U60" i="35"/>
  <c r="Q60" i="35"/>
  <c r="T60" i="35"/>
  <c r="Q127" i="35"/>
  <c r="U127" i="35"/>
  <c r="T127" i="35"/>
  <c r="Q90" i="35"/>
  <c r="U90" i="35"/>
  <c r="T90" i="35"/>
  <c r="U51" i="35"/>
  <c r="T51" i="35"/>
  <c r="Q51" i="35"/>
  <c r="T116" i="35"/>
  <c r="U116" i="35"/>
  <c r="Q116" i="35"/>
  <c r="U125" i="35"/>
  <c r="Q125" i="35"/>
  <c r="T125" i="35"/>
  <c r="Q54" i="35"/>
  <c r="T54" i="35"/>
  <c r="U54" i="35"/>
  <c r="Q95" i="35"/>
  <c r="T95" i="35"/>
  <c r="U95" i="35"/>
  <c r="Q81" i="35"/>
  <c r="T81" i="35"/>
  <c r="U81" i="35"/>
  <c r="T53" i="35"/>
  <c r="Q53" i="35"/>
  <c r="U53" i="35"/>
  <c r="T129" i="35"/>
  <c r="U129" i="35"/>
  <c r="Q129" i="35"/>
  <c r="U98" i="35"/>
  <c r="Q98" i="35"/>
  <c r="T98" i="35"/>
  <c r="T101" i="35"/>
  <c r="U101" i="35"/>
  <c r="Q101" i="35"/>
  <c r="U82" i="35"/>
  <c r="T82" i="35"/>
  <c r="Q82" i="35"/>
  <c r="T74" i="35"/>
  <c r="U74" i="35"/>
  <c r="Q74" i="35"/>
  <c r="Q103" i="35"/>
  <c r="U103" i="35"/>
  <c r="U132" i="35"/>
  <c r="Q132" i="35"/>
  <c r="T132" i="35"/>
  <c r="U47" i="35"/>
  <c r="T47" i="35"/>
  <c r="Q47" i="35"/>
  <c r="U79" i="35"/>
  <c r="T79" i="35"/>
  <c r="Q79" i="35"/>
  <c r="U122" i="35"/>
  <c r="Q122" i="35"/>
  <c r="T122" i="35"/>
  <c r="U109" i="35"/>
  <c r="Q109" i="35"/>
  <c r="T109" i="35"/>
  <c r="U100" i="35"/>
  <c r="Q100" i="35"/>
  <c r="T100" i="35"/>
  <c r="Q50" i="35"/>
  <c r="T50" i="35"/>
  <c r="U50" i="35"/>
  <c r="Q131" i="35"/>
  <c r="U131" i="35"/>
  <c r="R7" i="30"/>
  <c r="V7" i="30"/>
  <c r="V76" i="30"/>
  <c r="R76" i="30"/>
  <c r="V126" i="30"/>
  <c r="R126" i="30"/>
  <c r="V13" i="30"/>
  <c r="R13" i="30"/>
  <c r="V53" i="30"/>
  <c r="R53" i="30"/>
  <c r="V42" i="30"/>
  <c r="R42" i="30"/>
  <c r="V33" i="30"/>
  <c r="R33" i="30"/>
  <c r="R24" i="30"/>
  <c r="V24" i="30"/>
  <c r="U115" i="26"/>
  <c r="Q115" i="26"/>
  <c r="T115" i="26"/>
  <c r="Q110" i="26"/>
  <c r="U110" i="26"/>
  <c r="T110" i="26"/>
  <c r="Q89" i="26"/>
  <c r="T89" i="26"/>
  <c r="U89" i="26"/>
  <c r="Q18" i="26"/>
  <c r="T18" i="26"/>
  <c r="U18" i="26"/>
  <c r="T54" i="26"/>
  <c r="Q54" i="26"/>
  <c r="U54" i="26"/>
  <c r="Q124" i="26"/>
  <c r="U124" i="26"/>
  <c r="T124" i="26"/>
  <c r="T20" i="26"/>
  <c r="Q20" i="26"/>
  <c r="U20" i="26"/>
  <c r="Q106" i="23"/>
  <c r="U106" i="23"/>
  <c r="T106" i="23"/>
  <c r="Q120" i="23"/>
  <c r="U120" i="23"/>
  <c r="T120" i="23"/>
  <c r="U117" i="23"/>
  <c r="Q117" i="23"/>
  <c r="T117" i="23"/>
  <c r="U82" i="23"/>
  <c r="T82" i="23"/>
  <c r="Q82" i="23"/>
  <c r="Q50" i="31"/>
  <c r="U50" i="31"/>
  <c r="T50" i="31"/>
  <c r="T11" i="31"/>
  <c r="U11" i="31"/>
  <c r="Q11" i="31"/>
  <c r="U25" i="31"/>
  <c r="T25" i="31"/>
  <c r="Q25" i="31"/>
  <c r="U91" i="31"/>
  <c r="Q91" i="31"/>
  <c r="T91" i="31"/>
  <c r="Q126" i="31"/>
  <c r="U126" i="31"/>
  <c r="T126" i="31"/>
  <c r="T100" i="31"/>
  <c r="U100" i="31"/>
  <c r="Q100" i="31"/>
  <c r="T30" i="31"/>
  <c r="U30" i="31"/>
  <c r="Q30" i="31"/>
  <c r="T47" i="31"/>
  <c r="U47" i="31"/>
  <c r="Q47" i="31"/>
  <c r="T8" i="31"/>
  <c r="U8" i="31"/>
  <c r="Q8" i="31"/>
  <c r="T15" i="31"/>
  <c r="U15" i="31"/>
  <c r="Q15" i="31"/>
  <c r="U117" i="31"/>
  <c r="Q117" i="31"/>
  <c r="T117" i="31"/>
  <c r="U48" i="31"/>
  <c r="Q48" i="31"/>
  <c r="T48" i="31"/>
  <c r="Q53" i="31"/>
  <c r="T53" i="31"/>
  <c r="U53" i="31"/>
  <c r="U60" i="31"/>
  <c r="T60" i="31"/>
  <c r="Q60" i="31"/>
  <c r="T82" i="31"/>
  <c r="Q82" i="31"/>
  <c r="U82" i="31"/>
  <c r="U127" i="31"/>
  <c r="Q127" i="31"/>
  <c r="T127" i="31"/>
  <c r="T105" i="31"/>
  <c r="U105" i="31"/>
  <c r="Q105" i="31"/>
  <c r="U45" i="31"/>
  <c r="Q45" i="31"/>
  <c r="T45" i="31"/>
  <c r="U49" i="31"/>
  <c r="Q49" i="31"/>
  <c r="T49" i="31"/>
  <c r="Q13" i="31"/>
  <c r="U13" i="31"/>
  <c r="T13" i="31"/>
  <c r="U98" i="31"/>
  <c r="Q98" i="31"/>
  <c r="T98" i="31"/>
  <c r="Q71" i="31"/>
  <c r="T71" i="31"/>
  <c r="U71" i="31"/>
  <c r="U86" i="31"/>
  <c r="T86" i="31"/>
  <c r="Q86" i="31"/>
  <c r="U102" i="31"/>
  <c r="T102" i="31"/>
  <c r="Q102" i="31"/>
  <c r="T84" i="31"/>
  <c r="Q84" i="31"/>
  <c r="U84" i="31"/>
  <c r="T99" i="31"/>
  <c r="U99" i="31"/>
  <c r="Q99" i="31"/>
  <c r="Q42" i="31"/>
  <c r="U42" i="31"/>
  <c r="T42" i="31"/>
  <c r="U32" i="31"/>
  <c r="Q32" i="31"/>
  <c r="T32" i="31"/>
  <c r="T40" i="31"/>
  <c r="U40" i="31"/>
  <c r="Q40" i="31"/>
  <c r="T46" i="31"/>
  <c r="U46" i="31"/>
  <c r="Q46" i="31"/>
  <c r="Q121" i="31"/>
  <c r="T121" i="31"/>
  <c r="U121" i="31"/>
  <c r="U101" i="31"/>
  <c r="Q101" i="31"/>
  <c r="T101" i="31"/>
  <c r="U133" i="31"/>
  <c r="Q133" i="31"/>
  <c r="T133" i="31"/>
  <c r="U87" i="31"/>
  <c r="Q87" i="31"/>
  <c r="T87" i="31"/>
  <c r="U66" i="31"/>
  <c r="T66" i="31"/>
  <c r="Q66" i="31"/>
  <c r="Q104" i="22"/>
  <c r="T104" i="22"/>
  <c r="U104" i="22"/>
  <c r="Q17" i="22"/>
  <c r="U17" i="22"/>
  <c r="T17" i="22"/>
  <c r="T80" i="22"/>
  <c r="U80" i="22"/>
  <c r="Q80" i="22"/>
  <c r="T108" i="22"/>
  <c r="U108" i="22"/>
  <c r="Q108" i="22"/>
  <c r="Q36" i="22"/>
  <c r="T36" i="22"/>
  <c r="U36" i="22"/>
  <c r="V28" i="29"/>
  <c r="R28" i="29"/>
  <c r="R12" i="29"/>
  <c r="V12" i="29"/>
  <c r="V127" i="29"/>
  <c r="R127" i="29"/>
  <c r="V108" i="29"/>
  <c r="R108" i="29"/>
  <c r="Q24" i="32"/>
  <c r="T24" i="32"/>
  <c r="U24" i="32"/>
  <c r="Q65" i="32"/>
  <c r="U65" i="32"/>
  <c r="T65" i="32"/>
  <c r="Q14" i="32"/>
  <c r="T14" i="32"/>
  <c r="U14" i="32"/>
  <c r="R95" i="23"/>
  <c r="V95" i="23"/>
  <c r="R66" i="23"/>
  <c r="V66" i="23"/>
  <c r="R23" i="23"/>
  <c r="V23" i="23"/>
  <c r="R45" i="23"/>
  <c r="V45" i="23"/>
  <c r="R76" i="23"/>
  <c r="V76" i="23"/>
  <c r="R75" i="23"/>
  <c r="V75" i="23"/>
  <c r="R96" i="23"/>
  <c r="V96" i="23"/>
  <c r="V73" i="23"/>
  <c r="R73" i="23"/>
  <c r="V47" i="23"/>
  <c r="R47" i="23"/>
  <c r="V64" i="23"/>
  <c r="R64" i="23"/>
  <c r="V82" i="23"/>
  <c r="R82" i="23"/>
  <c r="V133" i="23"/>
  <c r="R133" i="23"/>
  <c r="V97" i="23"/>
  <c r="R97" i="23"/>
  <c r="V70" i="23"/>
  <c r="R70" i="23"/>
  <c r="R60" i="23"/>
  <c r="V60" i="23"/>
  <c r="V68" i="23"/>
  <c r="R68" i="23"/>
  <c r="R94" i="23"/>
  <c r="V94" i="23"/>
  <c r="R84" i="23"/>
  <c r="V84" i="23"/>
  <c r="R106" i="23"/>
  <c r="V106" i="23"/>
  <c r="R46" i="23"/>
  <c r="V46" i="23"/>
  <c r="V128" i="23"/>
  <c r="R128" i="23"/>
  <c r="V119" i="23"/>
  <c r="R119" i="23"/>
  <c r="R105" i="23"/>
  <c r="V105" i="23"/>
  <c r="V10" i="23"/>
  <c r="R10" i="23"/>
  <c r="R13" i="23"/>
  <c r="V13" i="23"/>
  <c r="V25" i="23"/>
  <c r="R25" i="23"/>
  <c r="V31" i="23"/>
  <c r="R31" i="23"/>
  <c r="V14" i="23"/>
  <c r="R14" i="23"/>
  <c r="R113" i="23"/>
  <c r="V113" i="23"/>
  <c r="R57" i="23"/>
  <c r="V57" i="23"/>
  <c r="R11" i="23"/>
  <c r="V11" i="23"/>
  <c r="V16" i="23"/>
  <c r="R16" i="23"/>
  <c r="R41" i="23"/>
  <c r="V41" i="23"/>
  <c r="V43" i="23"/>
  <c r="R43" i="23"/>
  <c r="V49" i="32"/>
  <c r="R49" i="32"/>
  <c r="V95" i="32"/>
  <c r="R95" i="32"/>
  <c r="R41" i="30"/>
  <c r="V41" i="30"/>
  <c r="R70" i="30"/>
  <c r="V70" i="30"/>
  <c r="V112" i="30"/>
  <c r="R112" i="30"/>
  <c r="U11" i="26"/>
  <c r="T130" i="23"/>
  <c r="U130" i="23"/>
  <c r="Q130" i="23"/>
  <c r="T53" i="23"/>
  <c r="U53" i="23"/>
  <c r="Q53" i="23"/>
  <c r="U5" i="23"/>
  <c r="R53" i="24"/>
  <c r="V53" i="24"/>
  <c r="R9" i="24"/>
  <c r="V9" i="24"/>
  <c r="R55" i="24"/>
  <c r="V55" i="24"/>
  <c r="V44" i="24"/>
  <c r="R44" i="24"/>
  <c r="V116" i="24"/>
  <c r="R116" i="24"/>
  <c r="V106" i="24"/>
  <c r="R106" i="24"/>
  <c r="V14" i="24"/>
  <c r="R14" i="24"/>
  <c r="R78" i="24"/>
  <c r="V78" i="24"/>
  <c r="R35" i="24"/>
  <c r="V35" i="24"/>
  <c r="R81" i="24"/>
  <c r="V81" i="24"/>
  <c r="R110" i="24"/>
  <c r="V110" i="24"/>
  <c r="R16" i="24"/>
  <c r="V16" i="24"/>
  <c r="V80" i="24"/>
  <c r="R80" i="24"/>
  <c r="V50" i="24"/>
  <c r="R50" i="24"/>
  <c r="V128" i="24"/>
  <c r="R128" i="24"/>
  <c r="R121" i="24"/>
  <c r="V121" i="24"/>
  <c r="R37" i="24"/>
  <c r="V37" i="24"/>
  <c r="R75" i="24"/>
  <c r="V75" i="24"/>
  <c r="R39" i="24"/>
  <c r="V39" i="24"/>
  <c r="R52" i="24"/>
  <c r="V52" i="24"/>
  <c r="V132" i="24"/>
  <c r="R132" i="24"/>
  <c r="R122" i="24"/>
  <c r="V122" i="24"/>
  <c r="R22" i="24"/>
  <c r="V22" i="24"/>
  <c r="V86" i="24"/>
  <c r="R86" i="24"/>
  <c r="V107" i="24"/>
  <c r="R107" i="24"/>
  <c r="R19" i="24"/>
  <c r="V19" i="24"/>
  <c r="V65" i="24"/>
  <c r="R65" i="24"/>
  <c r="R97" i="24"/>
  <c r="V97" i="24"/>
  <c r="R8" i="24"/>
  <c r="V8" i="24"/>
  <c r="R72" i="24"/>
  <c r="V72" i="24"/>
  <c r="R42" i="24"/>
  <c r="V42" i="24"/>
  <c r="V112" i="24"/>
  <c r="R112" i="24"/>
  <c r="R113" i="24"/>
  <c r="V113" i="24"/>
  <c r="R127" i="24"/>
  <c r="V127" i="24"/>
  <c r="R20" i="22"/>
  <c r="V20" i="22"/>
  <c r="V110" i="22"/>
  <c r="R110" i="22"/>
  <c r="R111" i="22"/>
  <c r="V111" i="22"/>
  <c r="V23" i="22"/>
  <c r="R23" i="22"/>
  <c r="V41" i="22"/>
  <c r="R41" i="22"/>
  <c r="V85" i="22"/>
  <c r="R85" i="22"/>
  <c r="V83" i="22"/>
  <c r="R83" i="22"/>
  <c r="V36" i="22"/>
  <c r="R36" i="22"/>
  <c r="R80" i="22"/>
  <c r="V80" i="22"/>
  <c r="V118" i="22"/>
  <c r="R118" i="22"/>
  <c r="R86" i="22"/>
  <c r="V86" i="22"/>
  <c r="R45" i="22"/>
  <c r="V45" i="22"/>
  <c r="V48" i="22"/>
  <c r="R48" i="22"/>
  <c r="R79" i="22"/>
  <c r="V79" i="22"/>
  <c r="V54" i="22"/>
  <c r="R54" i="22"/>
  <c r="R88" i="22"/>
  <c r="V88" i="22"/>
  <c r="V17" i="22"/>
  <c r="R17" i="22"/>
  <c r="R35" i="22"/>
  <c r="V35" i="22"/>
  <c r="V7" i="22"/>
  <c r="R7" i="22"/>
  <c r="V24" i="22"/>
  <c r="R24" i="22"/>
  <c r="V55" i="22"/>
  <c r="R55" i="22"/>
  <c r="V46" i="22"/>
  <c r="R46" i="22"/>
  <c r="R130" i="22"/>
  <c r="V130" i="22"/>
  <c r="R116" i="22"/>
  <c r="V116" i="22"/>
  <c r="V91" i="22"/>
  <c r="R91" i="22"/>
  <c r="V73" i="22"/>
  <c r="R73" i="22"/>
  <c r="R102" i="22"/>
  <c r="V102" i="22"/>
  <c r="V67" i="22"/>
  <c r="R67" i="22"/>
  <c r="V127" i="22"/>
  <c r="R127" i="22"/>
  <c r="V77" i="22"/>
  <c r="R77" i="22"/>
  <c r="R28" i="22"/>
  <c r="V28" i="22"/>
  <c r="U89" i="22"/>
  <c r="T89" i="22"/>
  <c r="Q89" i="22"/>
  <c r="Q99" i="22"/>
  <c r="T99" i="22"/>
  <c r="U99" i="22"/>
  <c r="Q100" i="22"/>
  <c r="T100" i="22"/>
  <c r="U100" i="22"/>
  <c r="Q68" i="22"/>
  <c r="T68" i="22"/>
  <c r="U68" i="22"/>
  <c r="T40" i="22"/>
  <c r="U40" i="22"/>
  <c r="Q40" i="22"/>
  <c r="U102" i="22"/>
  <c r="Q102" i="22"/>
  <c r="T102" i="22"/>
  <c r="Q74" i="22"/>
  <c r="U74" i="22"/>
  <c r="T74" i="22"/>
  <c r="Q133" i="22"/>
  <c r="U133" i="22"/>
  <c r="T133" i="22"/>
  <c r="Q32" i="22"/>
  <c r="U32" i="22"/>
  <c r="T32" i="22"/>
  <c r="U13" i="22"/>
  <c r="T13" i="22"/>
  <c r="Q13" i="22"/>
  <c r="R130" i="29"/>
  <c r="V130" i="29"/>
  <c r="V45" i="29"/>
  <c r="R45" i="29"/>
  <c r="V94" i="29"/>
  <c r="R94" i="29"/>
  <c r="R6" i="29"/>
  <c r="V6" i="29"/>
  <c r="R124" i="29"/>
  <c r="V124" i="29"/>
  <c r="Q5" i="28"/>
  <c r="K5" i="28"/>
  <c r="Q91" i="32"/>
  <c r="U91" i="32"/>
  <c r="T91" i="32"/>
  <c r="Q101" i="32"/>
  <c r="U101" i="32"/>
  <c r="T101" i="32"/>
  <c r="Q89" i="32"/>
  <c r="U89" i="32"/>
  <c r="T89" i="32"/>
  <c r="Q41" i="32"/>
  <c r="U41" i="32"/>
  <c r="T96" i="32"/>
  <c r="U96" i="32"/>
  <c r="Q96" i="32"/>
  <c r="U40" i="32"/>
  <c r="Q40" i="32"/>
  <c r="T40" i="32"/>
  <c r="V5" i="28"/>
  <c r="P5" i="28"/>
  <c r="R52" i="32"/>
  <c r="V52" i="32"/>
  <c r="R21" i="32"/>
  <c r="V21" i="32"/>
  <c r="R101" i="32"/>
  <c r="V101" i="32"/>
  <c r="R105" i="32"/>
  <c r="V105" i="32"/>
  <c r="V57" i="32"/>
  <c r="R57" i="32"/>
  <c r="V93" i="32"/>
  <c r="R93" i="32"/>
  <c r="V116" i="32"/>
  <c r="R116" i="32"/>
  <c r="V64" i="32"/>
  <c r="R64" i="32"/>
  <c r="R81" i="30"/>
  <c r="V81" i="30"/>
  <c r="R52" i="30"/>
  <c r="V52" i="30"/>
  <c r="R85" i="30"/>
  <c r="V85" i="30"/>
  <c r="V80" i="30"/>
  <c r="R80" i="30"/>
  <c r="R45" i="30"/>
  <c r="V45" i="30"/>
  <c r="V100" i="30"/>
  <c r="R100" i="30"/>
  <c r="R74" i="30"/>
  <c r="V74" i="30"/>
  <c r="V90" i="30"/>
  <c r="R90" i="30"/>
  <c r="T23" i="26"/>
  <c r="U23" i="26"/>
  <c r="Q23" i="26"/>
  <c r="T112" i="26"/>
  <c r="U112" i="26"/>
  <c r="Q112" i="26"/>
  <c r="Q91" i="26"/>
  <c r="T91" i="26"/>
  <c r="U91" i="26"/>
  <c r="Q101" i="26"/>
  <c r="U101" i="26"/>
  <c r="T101" i="26"/>
  <c r="U6" i="26"/>
  <c r="T77" i="26"/>
  <c r="U77" i="26"/>
  <c r="Q77" i="26"/>
  <c r="Q14" i="26"/>
  <c r="T14" i="26"/>
  <c r="U14" i="26"/>
  <c r="U78" i="23"/>
  <c r="T78" i="23"/>
  <c r="Q78" i="23"/>
  <c r="U111" i="23"/>
  <c r="T111" i="23"/>
  <c r="Q111" i="23"/>
  <c r="U52" i="23"/>
  <c r="Q52" i="23"/>
  <c r="T52" i="23"/>
  <c r="T57" i="23"/>
  <c r="Q57" i="23"/>
  <c r="U57" i="23"/>
  <c r="T103" i="23"/>
  <c r="Q103" i="23"/>
  <c r="U103" i="23"/>
  <c r="Q129" i="23"/>
  <c r="T129" i="23"/>
  <c r="U129" i="23"/>
  <c r="T113" i="23"/>
  <c r="Q113" i="23"/>
  <c r="U113" i="23"/>
  <c r="U66" i="23"/>
  <c r="T66" i="23"/>
  <c r="Q66" i="23"/>
  <c r="U99" i="23"/>
  <c r="T99" i="23"/>
  <c r="Q99" i="23"/>
  <c r="Q65" i="29"/>
  <c r="U65" i="29"/>
  <c r="T65" i="29"/>
  <c r="Q78" i="29"/>
  <c r="U78" i="29"/>
  <c r="T78" i="29"/>
  <c r="Q117" i="29"/>
  <c r="T117" i="29"/>
  <c r="U117" i="29"/>
  <c r="Q54" i="29"/>
  <c r="T54" i="29"/>
  <c r="U54" i="29"/>
  <c r="Q7" i="29"/>
  <c r="T7" i="29"/>
  <c r="U7" i="29"/>
  <c r="U80" i="29"/>
  <c r="Q80" i="29"/>
  <c r="T80" i="29"/>
  <c r="U25" i="29"/>
  <c r="T25" i="29"/>
  <c r="Q25" i="29"/>
  <c r="T62" i="29"/>
  <c r="Q62" i="29"/>
  <c r="U62" i="29"/>
  <c r="U87" i="29"/>
  <c r="T87" i="29"/>
  <c r="Q87" i="29"/>
  <c r="Q55" i="29"/>
  <c r="U55" i="29"/>
  <c r="T55" i="29"/>
  <c r="U21" i="29"/>
  <c r="T21" i="29"/>
  <c r="Q21" i="29"/>
  <c r="Q66" i="29"/>
  <c r="T66" i="29"/>
  <c r="U66" i="29"/>
  <c r="Q19" i="29"/>
  <c r="T19" i="29"/>
  <c r="U19" i="29"/>
  <c r="Q95" i="29"/>
  <c r="U95" i="29"/>
  <c r="T95" i="29"/>
  <c r="U64" i="29"/>
  <c r="Q64" i="29"/>
  <c r="T64" i="29"/>
  <c r="U63" i="29"/>
  <c r="T63" i="29"/>
  <c r="Q63" i="29"/>
  <c r="T27" i="29"/>
  <c r="U27" i="29"/>
  <c r="Q27" i="29"/>
  <c r="U69" i="29"/>
  <c r="T69" i="29"/>
  <c r="Q69" i="29"/>
  <c r="Q53" i="29"/>
  <c r="U53" i="29"/>
  <c r="T53" i="29"/>
  <c r="Q77" i="29"/>
  <c r="U77" i="29"/>
  <c r="T77" i="29"/>
  <c r="Q131" i="29"/>
  <c r="U131" i="29"/>
  <c r="T131" i="29"/>
  <c r="Q37" i="29"/>
  <c r="U37" i="29"/>
  <c r="T37" i="29"/>
  <c r="U30" i="29"/>
  <c r="Q30" i="29"/>
  <c r="T30" i="29"/>
  <c r="Q113" i="29"/>
  <c r="U113" i="29"/>
  <c r="T113" i="29"/>
  <c r="Q39" i="29"/>
  <c r="U39" i="29"/>
  <c r="T39" i="29"/>
  <c r="U108" i="29"/>
  <c r="Q108" i="29"/>
  <c r="T108" i="29"/>
  <c r="Q115" i="29"/>
  <c r="U115" i="29"/>
  <c r="T115" i="29"/>
  <c r="T84" i="29"/>
  <c r="Q84" i="29"/>
  <c r="U84" i="29"/>
  <c r="U56" i="29"/>
  <c r="T56" i="29"/>
  <c r="Q56" i="29"/>
  <c r="Q127" i="29"/>
  <c r="T127" i="29"/>
  <c r="U127" i="29"/>
  <c r="Q32" i="29"/>
  <c r="T32" i="29"/>
  <c r="U32" i="29"/>
  <c r="R61" i="31"/>
  <c r="V61" i="31"/>
  <c r="V23" i="31"/>
  <c r="R23" i="31"/>
  <c r="V65" i="31"/>
  <c r="R65" i="31"/>
  <c r="V70" i="31"/>
  <c r="R70" i="31"/>
  <c r="V95" i="31"/>
  <c r="R95" i="31"/>
  <c r="R127" i="31"/>
  <c r="V127" i="31"/>
  <c r="R110" i="31"/>
  <c r="V110" i="31"/>
  <c r="V133" i="31"/>
  <c r="R133" i="31"/>
  <c r="V97" i="31"/>
  <c r="R97" i="31"/>
  <c r="V112" i="31"/>
  <c r="R112" i="31"/>
  <c r="R9" i="31"/>
  <c r="V9" i="31"/>
  <c r="V40" i="31"/>
  <c r="R40" i="31"/>
  <c r="V59" i="31"/>
  <c r="R59" i="31"/>
  <c r="V84" i="31"/>
  <c r="R84" i="31"/>
  <c r="R15" i="31"/>
  <c r="V15" i="31"/>
  <c r="V71" i="31"/>
  <c r="R71" i="31"/>
  <c r="V80" i="31"/>
  <c r="R80" i="31"/>
  <c r="R42" i="31"/>
  <c r="V42" i="31"/>
  <c r="V105" i="31"/>
  <c r="R105" i="31"/>
  <c r="R38" i="31"/>
  <c r="V38" i="31"/>
  <c r="V20" i="31"/>
  <c r="R20" i="31"/>
  <c r="R50" i="31"/>
  <c r="V50" i="31"/>
  <c r="V113" i="31"/>
  <c r="R113" i="31"/>
  <c r="R63" i="31"/>
  <c r="V63" i="31"/>
  <c r="V114" i="31"/>
  <c r="R114" i="31"/>
  <c r="R81" i="31"/>
  <c r="V81" i="31"/>
  <c r="V52" i="31"/>
  <c r="R52" i="31"/>
  <c r="V8" i="31"/>
  <c r="R8" i="31"/>
  <c r="V78" i="31"/>
  <c r="R78" i="31"/>
  <c r="R125" i="31"/>
  <c r="V125" i="31"/>
  <c r="V49" i="31"/>
  <c r="R49" i="31"/>
  <c r="R123" i="31"/>
  <c r="V123" i="31"/>
  <c r="V121" i="31"/>
  <c r="R121" i="31"/>
  <c r="V88" i="31"/>
  <c r="R88" i="31"/>
  <c r="R6" i="31"/>
  <c r="V6" i="31"/>
  <c r="T39" i="22"/>
  <c r="U39" i="22"/>
  <c r="Q39" i="22"/>
  <c r="Q10" i="22"/>
  <c r="T10" i="22"/>
  <c r="U10" i="22"/>
  <c r="T35" i="22"/>
  <c r="Q35" i="22"/>
  <c r="U35" i="22"/>
  <c r="V49" i="29"/>
  <c r="R49" i="29"/>
  <c r="V53" i="29"/>
  <c r="R53" i="29"/>
  <c r="R123" i="29"/>
  <c r="V123" i="29"/>
  <c r="Q69" i="32"/>
  <c r="T69" i="32"/>
  <c r="U69" i="32"/>
  <c r="U127" i="32"/>
  <c r="Q127" i="32"/>
  <c r="T127" i="32"/>
  <c r="Q106" i="32"/>
  <c r="T106" i="32"/>
  <c r="U106" i="32"/>
  <c r="Q92" i="32"/>
  <c r="T92" i="32"/>
  <c r="U92" i="32"/>
  <c r="T78" i="32"/>
  <c r="U78" i="32"/>
  <c r="Q78" i="32"/>
  <c r="R60" i="32"/>
  <c r="V60" i="32"/>
  <c r="R86" i="35"/>
  <c r="V86" i="35"/>
  <c r="V117" i="35"/>
  <c r="R117" i="35"/>
  <c r="V114" i="35"/>
  <c r="R114" i="35"/>
  <c r="V48" i="35"/>
  <c r="R48" i="35"/>
  <c r="V51" i="35"/>
  <c r="R51" i="35"/>
  <c r="R45" i="35"/>
  <c r="V45" i="35"/>
  <c r="V111" i="35"/>
  <c r="R111" i="35"/>
  <c r="V104" i="35"/>
  <c r="R104" i="35"/>
  <c r="V89" i="35"/>
  <c r="R89" i="35"/>
  <c r="V118" i="35"/>
  <c r="R118" i="35"/>
  <c r="V125" i="35"/>
  <c r="R125" i="35"/>
  <c r="V96" i="35"/>
  <c r="R96" i="35"/>
  <c r="R56" i="35"/>
  <c r="V56" i="35"/>
  <c r="R91" i="35"/>
  <c r="V91" i="35"/>
  <c r="V87" i="35"/>
  <c r="R87" i="35"/>
  <c r="R64" i="35"/>
  <c r="V64" i="35"/>
  <c r="R67" i="35"/>
  <c r="V67" i="35"/>
  <c r="R52" i="35"/>
  <c r="V52" i="35"/>
  <c r="R55" i="35"/>
  <c r="V55" i="35"/>
  <c r="V97" i="35"/>
  <c r="R97" i="35"/>
  <c r="R123" i="35"/>
  <c r="V123" i="35"/>
  <c r="V110" i="35"/>
  <c r="R110" i="35"/>
  <c r="V88" i="35"/>
  <c r="R88" i="35"/>
  <c r="V21" i="30"/>
  <c r="R21" i="30"/>
  <c r="R108" i="30"/>
  <c r="V108" i="30"/>
  <c r="V113" i="30"/>
  <c r="R113" i="30"/>
  <c r="R63" i="30"/>
  <c r="V63" i="30"/>
  <c r="Q116" i="26"/>
  <c r="U116" i="26"/>
  <c r="T116" i="26"/>
  <c r="U34" i="26"/>
  <c r="T34" i="26"/>
  <c r="Q34" i="26"/>
  <c r="Q104" i="26"/>
  <c r="U104" i="26"/>
  <c r="T104" i="26"/>
  <c r="Q72" i="23"/>
  <c r="U72" i="23"/>
  <c r="T72" i="23"/>
  <c r="Q83" i="23"/>
  <c r="U83" i="23"/>
  <c r="T83" i="23"/>
  <c r="T58" i="23"/>
  <c r="U58" i="23"/>
  <c r="Q58" i="23"/>
  <c r="Q26" i="27"/>
  <c r="U26" i="27"/>
  <c r="T26" i="27"/>
  <c r="T79" i="27"/>
  <c r="Q79" i="27"/>
  <c r="U79" i="27"/>
  <c r="Q105" i="27"/>
  <c r="T105" i="27"/>
  <c r="U105" i="27"/>
  <c r="U87" i="27"/>
  <c r="Q87" i="27"/>
  <c r="T87" i="27"/>
  <c r="U15" i="27"/>
  <c r="T15" i="27"/>
  <c r="Q15" i="27"/>
  <c r="T115" i="27"/>
  <c r="Q115" i="27"/>
  <c r="U115" i="27"/>
  <c r="Q9" i="27"/>
  <c r="U9" i="27"/>
  <c r="T9" i="27"/>
  <c r="Q84" i="27"/>
  <c r="U84" i="27"/>
  <c r="T84" i="27"/>
  <c r="Q55" i="27"/>
  <c r="T55" i="27"/>
  <c r="U55" i="27"/>
  <c r="U133" i="27"/>
  <c r="T133" i="27"/>
  <c r="Q133" i="27"/>
  <c r="Q130" i="27"/>
  <c r="U130" i="27"/>
  <c r="T130" i="27"/>
  <c r="T38" i="27"/>
  <c r="U38" i="27"/>
  <c r="Q38" i="27"/>
  <c r="T66" i="27"/>
  <c r="U66" i="27"/>
  <c r="Q66" i="27"/>
  <c r="T119" i="27"/>
  <c r="U119" i="27"/>
  <c r="Q119" i="27"/>
  <c r="Q58" i="27"/>
  <c r="U58" i="27"/>
  <c r="T58" i="27"/>
  <c r="Q44" i="27"/>
  <c r="T44" i="27"/>
  <c r="U44" i="27"/>
  <c r="Q10" i="27"/>
  <c r="U10" i="27"/>
  <c r="T10" i="27"/>
  <c r="Q118" i="27"/>
  <c r="U118" i="27"/>
  <c r="T118" i="27"/>
  <c r="U60" i="27"/>
  <c r="T60" i="27"/>
  <c r="Q60" i="27"/>
  <c r="U102" i="27"/>
  <c r="Q102" i="27"/>
  <c r="T102" i="27"/>
  <c r="U123" i="27"/>
  <c r="T123" i="27"/>
  <c r="Q123" i="27"/>
  <c r="T100" i="27"/>
  <c r="Q100" i="27"/>
  <c r="U100" i="27"/>
  <c r="Q39" i="27"/>
  <c r="U39" i="27"/>
  <c r="T39" i="27"/>
  <c r="T111" i="27"/>
  <c r="U111" i="27"/>
  <c r="Q111" i="27"/>
  <c r="Q59" i="27"/>
  <c r="T59" i="27"/>
  <c r="U59" i="27"/>
  <c r="Q37" i="27"/>
  <c r="T37" i="27"/>
  <c r="U37" i="27"/>
  <c r="U48" i="27"/>
  <c r="T48" i="27"/>
  <c r="Q48" i="27"/>
  <c r="U11" i="27"/>
  <c r="T11" i="27"/>
  <c r="Q11" i="27"/>
  <c r="T89" i="27"/>
  <c r="Q89" i="27"/>
  <c r="U89" i="27"/>
  <c r="U74" i="27"/>
  <c r="T74" i="27"/>
  <c r="Q74" i="27"/>
  <c r="Q20" i="27"/>
  <c r="T20" i="27"/>
  <c r="U20" i="27"/>
  <c r="Q93" i="27"/>
  <c r="T93" i="27"/>
  <c r="U93" i="27"/>
  <c r="T45" i="27"/>
  <c r="U45" i="27"/>
  <c r="Q45" i="27"/>
  <c r="T63" i="22"/>
  <c r="U63" i="22"/>
  <c r="Q63" i="22"/>
  <c r="U86" i="22"/>
  <c r="T86" i="22"/>
  <c r="Q86" i="22"/>
  <c r="Q77" i="22"/>
  <c r="U77" i="22"/>
  <c r="T77" i="22"/>
  <c r="Q62" i="22"/>
  <c r="U62" i="22"/>
  <c r="T62" i="22"/>
  <c r="U69" i="22"/>
  <c r="T69" i="22"/>
  <c r="Q69" i="22"/>
  <c r="Q23" i="22"/>
  <c r="T23" i="22"/>
  <c r="U23" i="22"/>
  <c r="U5" i="22"/>
  <c r="U24" i="22"/>
  <c r="T24" i="22"/>
  <c r="Q24" i="22"/>
  <c r="Q129" i="22"/>
  <c r="T129" i="22"/>
  <c r="U129" i="22"/>
  <c r="R111" i="29"/>
  <c r="V111" i="29"/>
  <c r="V109" i="29"/>
  <c r="R109" i="29"/>
  <c r="V23" i="29"/>
  <c r="R23" i="29"/>
  <c r="V115" i="29"/>
  <c r="R115" i="29"/>
  <c r="V65" i="29"/>
  <c r="R65" i="29"/>
  <c r="V39" i="29"/>
  <c r="R39" i="29"/>
  <c r="V14" i="29"/>
  <c r="R14" i="29"/>
  <c r="R106" i="29"/>
  <c r="V106" i="29"/>
  <c r="V7" i="29"/>
  <c r="R7" i="29"/>
  <c r="R85" i="29"/>
  <c r="V85" i="29"/>
  <c r="R9" i="29"/>
  <c r="V9" i="29"/>
  <c r="V62" i="29"/>
  <c r="R62" i="29"/>
  <c r="U63" i="30"/>
  <c r="Q63" i="30"/>
  <c r="T63" i="30"/>
  <c r="U129" i="30"/>
  <c r="Q129" i="30"/>
  <c r="T129" i="30"/>
  <c r="Q38" i="30"/>
  <c r="U38" i="30"/>
  <c r="T38" i="30"/>
  <c r="U115" i="30"/>
  <c r="Q115" i="30"/>
  <c r="T115" i="30"/>
  <c r="Q22" i="30"/>
  <c r="T22" i="30"/>
  <c r="U22" i="30"/>
  <c r="U80" i="30"/>
  <c r="T80" i="30"/>
  <c r="Q80" i="30"/>
  <c r="Q43" i="30"/>
  <c r="U43" i="30"/>
  <c r="T43" i="30"/>
  <c r="T86" i="30"/>
  <c r="U86" i="30"/>
  <c r="Q86" i="30"/>
  <c r="T32" i="30"/>
  <c r="U32" i="30"/>
  <c r="Q32" i="30"/>
  <c r="Q95" i="30"/>
  <c r="T95" i="30"/>
  <c r="U95" i="30"/>
  <c r="Q36" i="30"/>
  <c r="U36" i="30"/>
  <c r="T36" i="30"/>
  <c r="Q79" i="30"/>
  <c r="T79" i="30"/>
  <c r="U79" i="30"/>
  <c r="Q128" i="30"/>
  <c r="T128" i="30"/>
  <c r="U128" i="30"/>
  <c r="U40" i="30"/>
  <c r="Q40" i="30"/>
  <c r="T40" i="30"/>
  <c r="U27" i="30"/>
  <c r="T27" i="30"/>
  <c r="Q27" i="30"/>
  <c r="Q106" i="30"/>
  <c r="T106" i="30"/>
  <c r="U106" i="30"/>
  <c r="T73" i="30"/>
  <c r="U73" i="30"/>
  <c r="Q73" i="30"/>
  <c r="U108" i="30"/>
  <c r="Q108" i="30"/>
  <c r="T108" i="30"/>
  <c r="T26" i="30"/>
  <c r="U26" i="30"/>
  <c r="Q26" i="30"/>
  <c r="U132" i="30"/>
  <c r="Q132" i="30"/>
  <c r="T132" i="30"/>
  <c r="T101" i="30"/>
  <c r="U101" i="30"/>
  <c r="Q101" i="30"/>
  <c r="U76" i="30"/>
  <c r="T76" i="30"/>
  <c r="Q76" i="30"/>
  <c r="T126" i="30"/>
  <c r="Q126" i="30"/>
  <c r="U126" i="30"/>
  <c r="U53" i="30"/>
  <c r="T53" i="30"/>
  <c r="Q53" i="30"/>
  <c r="Q127" i="30"/>
  <c r="T127" i="30"/>
  <c r="U127" i="30"/>
  <c r="Q19" i="30"/>
  <c r="U19" i="30"/>
  <c r="T19" i="30"/>
  <c r="U121" i="30"/>
  <c r="Q121" i="30"/>
  <c r="T121" i="30"/>
  <c r="T49" i="30"/>
  <c r="U49" i="30"/>
  <c r="Q49" i="30"/>
  <c r="Q98" i="30"/>
  <c r="T98" i="30"/>
  <c r="U98" i="30"/>
  <c r="T20" i="30"/>
  <c r="U20" i="30"/>
  <c r="Q20" i="30"/>
  <c r="T37" i="32"/>
  <c r="U37" i="32"/>
  <c r="Q37" i="32"/>
  <c r="U49" i="32"/>
  <c r="T49" i="32"/>
  <c r="Q49" i="32"/>
  <c r="U64" i="32"/>
  <c r="Q64" i="32"/>
  <c r="T64" i="32"/>
  <c r="T112" i="32"/>
  <c r="U112" i="32"/>
  <c r="Q112" i="32"/>
  <c r="T98" i="32"/>
  <c r="U98" i="32"/>
  <c r="Q98" i="32"/>
  <c r="T43" i="32"/>
  <c r="U43" i="32"/>
  <c r="Q43" i="32"/>
  <c r="V38" i="32"/>
  <c r="R38" i="32"/>
  <c r="V14" i="32"/>
  <c r="R14" i="32"/>
  <c r="R84" i="32"/>
  <c r="V84" i="32"/>
  <c r="R94" i="32"/>
  <c r="V94" i="32"/>
  <c r="V80" i="32"/>
  <c r="R80" i="32"/>
  <c r="T11" i="32"/>
  <c r="R11" i="32"/>
  <c r="V11" i="32"/>
  <c r="R14" i="30"/>
  <c r="V14" i="30"/>
  <c r="R9" i="30"/>
  <c r="V9" i="30"/>
  <c r="R92" i="30"/>
  <c r="V92" i="30"/>
  <c r="R67" i="30"/>
  <c r="V67" i="30"/>
  <c r="V54" i="30"/>
  <c r="R54" i="30"/>
  <c r="V12" i="30"/>
  <c r="R12" i="30"/>
  <c r="V83" i="30"/>
  <c r="R83" i="30"/>
  <c r="V8" i="30"/>
  <c r="R8" i="30"/>
  <c r="R48" i="30"/>
  <c r="V48" i="30"/>
  <c r="V65" i="30"/>
  <c r="R65" i="30"/>
  <c r="Q120" i="26"/>
  <c r="U120" i="26"/>
  <c r="T120" i="26"/>
  <c r="U80" i="26"/>
  <c r="T80" i="26"/>
  <c r="Q80" i="26"/>
  <c r="U79" i="26"/>
  <c r="Q79" i="26"/>
  <c r="T79" i="26"/>
  <c r="U62" i="26"/>
  <c r="Q62" i="26"/>
  <c r="T62" i="26"/>
  <c r="T86" i="26"/>
  <c r="U86" i="26"/>
  <c r="Q86" i="26"/>
  <c r="T58" i="26"/>
  <c r="Q58" i="26"/>
  <c r="U58" i="26"/>
  <c r="Q72" i="26"/>
  <c r="U72" i="26"/>
  <c r="T72" i="26"/>
  <c r="Q26" i="26"/>
  <c r="T26" i="26"/>
  <c r="U26" i="26"/>
  <c r="U69" i="26"/>
  <c r="T69" i="26"/>
  <c r="Q69" i="26"/>
  <c r="Q18" i="23"/>
  <c r="U18" i="23"/>
  <c r="T18" i="23"/>
  <c r="U51" i="23"/>
  <c r="T51" i="23"/>
  <c r="Q51" i="23"/>
  <c r="Q49" i="23"/>
  <c r="U49" i="23"/>
  <c r="T49" i="23"/>
  <c r="Q69" i="23"/>
  <c r="U69" i="23"/>
  <c r="T69" i="23"/>
  <c r="Q44" i="23"/>
  <c r="U44" i="23"/>
  <c r="T44" i="23"/>
  <c r="T109" i="23"/>
  <c r="Q109" i="23"/>
  <c r="U109" i="23"/>
  <c r="U79" i="23"/>
  <c r="T79" i="23"/>
  <c r="Q79" i="23"/>
  <c r="Q43" i="23"/>
  <c r="T43" i="23"/>
  <c r="U43" i="23"/>
  <c r="T26" i="23"/>
  <c r="U26" i="23"/>
  <c r="Q26" i="23"/>
  <c r="U46" i="24"/>
  <c r="Q46" i="24"/>
  <c r="T46" i="24"/>
  <c r="Q84" i="24"/>
  <c r="T84" i="24"/>
  <c r="U84" i="24"/>
  <c r="U113" i="24"/>
  <c r="T113" i="24"/>
  <c r="Q113" i="24"/>
  <c r="U19" i="24"/>
  <c r="Q19" i="24"/>
  <c r="T19" i="24"/>
  <c r="Q83" i="24"/>
  <c r="U83" i="24"/>
  <c r="T83" i="24"/>
  <c r="Q49" i="24"/>
  <c r="U49" i="24"/>
  <c r="T49" i="24"/>
  <c r="T131" i="24"/>
  <c r="U131" i="24"/>
  <c r="Q131" i="24"/>
  <c r="T124" i="24"/>
  <c r="Q124" i="24"/>
  <c r="U124" i="24"/>
  <c r="U40" i="24"/>
  <c r="T40" i="24"/>
  <c r="Q40" i="24"/>
  <c r="T86" i="24"/>
  <c r="Q86" i="24"/>
  <c r="U86" i="24"/>
  <c r="Q42" i="24"/>
  <c r="T42" i="24"/>
  <c r="U42" i="24"/>
  <c r="Q39" i="24"/>
  <c r="U39" i="24"/>
  <c r="T39" i="24"/>
  <c r="U103" i="24"/>
  <c r="T103" i="24"/>
  <c r="Q103" i="24"/>
  <c r="Q98" i="24"/>
  <c r="U98" i="24"/>
  <c r="T98" i="24"/>
  <c r="U5" i="24"/>
  <c r="T5" i="24"/>
  <c r="Q5" i="24"/>
  <c r="Q69" i="24"/>
  <c r="T69" i="24"/>
  <c r="U69" i="24"/>
  <c r="Q80" i="24"/>
  <c r="T80" i="24"/>
  <c r="U80" i="24"/>
  <c r="U68" i="24"/>
  <c r="T68" i="24"/>
  <c r="Q68" i="24"/>
  <c r="T100" i="24"/>
  <c r="U100" i="24"/>
  <c r="Q100" i="24"/>
  <c r="U11" i="24"/>
  <c r="Q11" i="24"/>
  <c r="T11" i="24"/>
  <c r="Q75" i="24"/>
  <c r="T75" i="24"/>
  <c r="U75" i="24"/>
  <c r="Q41" i="24"/>
  <c r="U41" i="24"/>
  <c r="T41" i="24"/>
  <c r="Q115" i="24"/>
  <c r="T115" i="24"/>
  <c r="U115" i="24"/>
  <c r="Q116" i="24"/>
  <c r="U116" i="24"/>
  <c r="T116" i="24"/>
  <c r="T130" i="24"/>
  <c r="U130" i="24"/>
  <c r="Q130" i="24"/>
  <c r="T24" i="24"/>
  <c r="U24" i="24"/>
  <c r="Q24" i="24"/>
  <c r="U70" i="24"/>
  <c r="T70" i="24"/>
  <c r="Q70" i="24"/>
  <c r="U26" i="24"/>
  <c r="T26" i="24"/>
  <c r="Q26" i="24"/>
  <c r="T31" i="24"/>
  <c r="U31" i="24"/>
  <c r="Q31" i="24"/>
  <c r="Q95" i="24"/>
  <c r="T95" i="24"/>
  <c r="U95" i="24"/>
  <c r="U90" i="24"/>
  <c r="T90" i="24"/>
  <c r="Q90" i="24"/>
  <c r="Q61" i="24"/>
  <c r="U61" i="24"/>
  <c r="T61" i="24"/>
  <c r="V12" i="26"/>
  <c r="R12" i="26"/>
  <c r="V129" i="26"/>
  <c r="R129" i="26"/>
  <c r="R59" i="26"/>
  <c r="V59" i="26"/>
  <c r="V69" i="26"/>
  <c r="R69" i="26"/>
  <c r="R54" i="26"/>
  <c r="V54" i="26"/>
  <c r="R128" i="26"/>
  <c r="V128" i="26"/>
  <c r="R41" i="26"/>
  <c r="V41" i="26"/>
  <c r="R120" i="26"/>
  <c r="V120" i="26"/>
  <c r="R38" i="26"/>
  <c r="V38" i="26"/>
  <c r="R108" i="26"/>
  <c r="V108" i="26"/>
  <c r="R80" i="26"/>
  <c r="V80" i="26"/>
  <c r="V68" i="26"/>
  <c r="R68" i="26"/>
  <c r="V18" i="26"/>
  <c r="R18" i="26"/>
  <c r="R73" i="26"/>
  <c r="V73" i="26"/>
  <c r="R47" i="26"/>
  <c r="V47" i="26"/>
  <c r="R64" i="26"/>
  <c r="V64" i="26"/>
  <c r="R118" i="26"/>
  <c r="V118" i="26"/>
  <c r="R44" i="26"/>
  <c r="V44" i="26"/>
  <c r="V89" i="26"/>
  <c r="R89" i="26"/>
  <c r="V31" i="26"/>
  <c r="R31" i="26"/>
  <c r="R116" i="26"/>
  <c r="V116" i="26"/>
  <c r="V19" i="26"/>
  <c r="R19" i="26"/>
  <c r="R86" i="26"/>
  <c r="V86" i="26"/>
  <c r="R104" i="26"/>
  <c r="V104" i="26"/>
  <c r="R78" i="26"/>
  <c r="V78" i="26"/>
  <c r="R91" i="26"/>
  <c r="V91" i="26"/>
  <c r="V30" i="26"/>
  <c r="R30" i="26"/>
  <c r="V122" i="26"/>
  <c r="R122" i="26"/>
  <c r="R63" i="26"/>
  <c r="V63" i="26"/>
  <c r="R46" i="26"/>
  <c r="V46" i="26"/>
  <c r="R113" i="26"/>
  <c r="V113" i="26"/>
  <c r="R61" i="26"/>
  <c r="V61" i="26"/>
  <c r="V32" i="26"/>
  <c r="R32" i="26"/>
  <c r="R96" i="26"/>
  <c r="V96" i="26"/>
  <c r="R99" i="26"/>
  <c r="V99" i="26"/>
  <c r="R88" i="26"/>
  <c r="V88" i="26"/>
  <c r="V11" i="25"/>
  <c r="R11" i="25"/>
  <c r="R83" i="25"/>
  <c r="V83" i="25"/>
  <c r="R45" i="25"/>
  <c r="V45" i="25"/>
  <c r="V25" i="25"/>
  <c r="R25" i="25"/>
  <c r="R106" i="25"/>
  <c r="V106" i="25"/>
  <c r="R55" i="25"/>
  <c r="V55" i="25"/>
  <c r="R118" i="25"/>
  <c r="V118" i="25"/>
  <c r="R73" i="25"/>
  <c r="V73" i="25"/>
  <c r="R48" i="25"/>
  <c r="V48" i="25"/>
  <c r="V63" i="25"/>
  <c r="R63" i="25"/>
  <c r="V133" i="25"/>
  <c r="R133" i="25"/>
  <c r="V69" i="25"/>
  <c r="R69" i="25"/>
  <c r="V111" i="25"/>
  <c r="R111" i="25"/>
  <c r="V74" i="25"/>
  <c r="R74" i="25"/>
  <c r="R80" i="25"/>
  <c r="V80" i="25"/>
  <c r="V124" i="25"/>
  <c r="R124" i="25"/>
  <c r="R77" i="25"/>
  <c r="V77" i="25"/>
  <c r="R42" i="25"/>
  <c r="V42" i="25"/>
  <c r="V33" i="25"/>
  <c r="R33" i="25"/>
  <c r="R128" i="25"/>
  <c r="V128" i="25"/>
  <c r="V22" i="25"/>
  <c r="R22" i="25"/>
  <c r="V71" i="25"/>
  <c r="R71" i="25"/>
  <c r="R117" i="25"/>
  <c r="V117" i="25"/>
  <c r="V28" i="25"/>
  <c r="R28" i="25"/>
  <c r="R94" i="25"/>
  <c r="V94" i="25"/>
  <c r="R46" i="25"/>
  <c r="V46" i="25"/>
  <c r="R31" i="25"/>
  <c r="V31" i="25"/>
  <c r="R10" i="25"/>
  <c r="V10" i="25"/>
  <c r="R86" i="25"/>
  <c r="V86" i="25"/>
  <c r="V6" i="25"/>
  <c r="R6" i="25"/>
  <c r="R79" i="25"/>
  <c r="V79" i="25"/>
  <c r="V44" i="25"/>
  <c r="R44" i="25"/>
  <c r="R102" i="25"/>
  <c r="V102" i="25"/>
  <c r="V51" i="25"/>
  <c r="R51" i="25"/>
  <c r="R59" i="25"/>
  <c r="V59" i="25"/>
  <c r="U18" i="25"/>
  <c r="Q18" i="25"/>
  <c r="T18" i="25"/>
  <c r="Q60" i="25"/>
  <c r="U60" i="25"/>
  <c r="T60" i="25"/>
  <c r="U124" i="25"/>
  <c r="Q124" i="25"/>
  <c r="T124" i="25"/>
  <c r="Q96" i="25"/>
  <c r="U96" i="25"/>
  <c r="T96" i="25"/>
  <c r="Q83" i="25"/>
  <c r="U83" i="25"/>
  <c r="T83" i="25"/>
  <c r="Q73" i="25"/>
  <c r="T73" i="25"/>
  <c r="U73" i="25"/>
  <c r="U95" i="25"/>
  <c r="T95" i="25"/>
  <c r="Q95" i="25"/>
  <c r="T19" i="25"/>
  <c r="U19" i="25"/>
  <c r="Q19" i="25"/>
  <c r="Q93" i="25"/>
  <c r="T93" i="25"/>
  <c r="U93" i="25"/>
  <c r="T122" i="25"/>
  <c r="U122" i="25"/>
  <c r="Q122" i="25"/>
  <c r="Q9" i="25"/>
  <c r="T9" i="25"/>
  <c r="U9" i="25"/>
  <c r="Q58" i="25"/>
  <c r="T58" i="25"/>
  <c r="U58" i="25"/>
  <c r="U25" i="25"/>
  <c r="T25" i="25"/>
  <c r="Q25" i="25"/>
  <c r="Q91" i="25"/>
  <c r="T91" i="25"/>
  <c r="U91" i="25"/>
  <c r="Q30" i="25"/>
  <c r="T30" i="25"/>
  <c r="U30" i="25"/>
  <c r="U120" i="25"/>
  <c r="T120" i="25"/>
  <c r="Q120" i="25"/>
  <c r="Q23" i="25"/>
  <c r="U23" i="25"/>
  <c r="T23" i="25"/>
  <c r="T53" i="25"/>
  <c r="Q53" i="25"/>
  <c r="U53" i="25"/>
  <c r="U57" i="25"/>
  <c r="T57" i="25"/>
  <c r="Q57" i="25"/>
  <c r="T127" i="25"/>
  <c r="U127" i="25"/>
  <c r="Q127" i="25"/>
  <c r="U94" i="25"/>
  <c r="T94" i="25"/>
  <c r="Q94" i="25"/>
  <c r="T44" i="25"/>
  <c r="Q44" i="25"/>
  <c r="U44" i="25"/>
  <c r="U103" i="25"/>
  <c r="T103" i="25"/>
  <c r="Q103" i="25"/>
  <c r="Q110" i="25"/>
  <c r="T110" i="25"/>
  <c r="U110" i="25"/>
  <c r="T11" i="25"/>
  <c r="U11" i="25"/>
  <c r="Q11" i="25"/>
  <c r="T45" i="25"/>
  <c r="U45" i="25"/>
  <c r="Q45" i="25"/>
  <c r="Q72" i="25"/>
  <c r="U72" i="25"/>
  <c r="T72" i="25"/>
  <c r="T5" i="25"/>
  <c r="U5" i="25"/>
  <c r="Q5" i="25"/>
  <c r="T81" i="25"/>
  <c r="Q81" i="25"/>
  <c r="U81" i="25"/>
  <c r="Q107" i="25"/>
  <c r="T107" i="25"/>
  <c r="U107" i="25"/>
  <c r="Q104" i="25"/>
  <c r="U104" i="25"/>
  <c r="T104" i="25"/>
  <c r="Q70" i="22"/>
  <c r="U70" i="22"/>
  <c r="T70" i="22"/>
  <c r="U22" i="22"/>
  <c r="T22" i="22"/>
  <c r="Q22" i="22"/>
  <c r="V99" i="29"/>
  <c r="R99" i="29"/>
  <c r="R75" i="29"/>
  <c r="V75" i="29"/>
  <c r="V102" i="36"/>
  <c r="R102" i="36"/>
  <c r="R129" i="36"/>
  <c r="V129" i="36"/>
  <c r="R74" i="36"/>
  <c r="V74" i="36"/>
  <c r="V47" i="36"/>
  <c r="R47" i="36"/>
  <c r="R84" i="36"/>
  <c r="V84" i="36"/>
  <c r="R66" i="36"/>
  <c r="V66" i="36"/>
  <c r="R50" i="36"/>
  <c r="V50" i="36"/>
  <c r="R78" i="36"/>
  <c r="V78" i="36"/>
  <c r="V111" i="36"/>
  <c r="R111" i="36"/>
  <c r="V131" i="36"/>
  <c r="R131" i="36"/>
  <c r="V122" i="36"/>
  <c r="R122" i="36"/>
  <c r="R46" i="36"/>
  <c r="V46" i="36"/>
  <c r="R114" i="36"/>
  <c r="V114" i="36"/>
  <c r="V76" i="36"/>
  <c r="R76" i="36"/>
  <c r="R72" i="36"/>
  <c r="V72" i="36"/>
  <c r="R48" i="36"/>
  <c r="V48" i="36"/>
  <c r="V59" i="36"/>
  <c r="R59" i="36"/>
  <c r="R127" i="36"/>
  <c r="V127" i="36"/>
  <c r="R69" i="36"/>
  <c r="V69" i="36"/>
  <c r="R82" i="36"/>
  <c r="V82" i="36"/>
  <c r="R70" i="36"/>
  <c r="V70" i="36"/>
  <c r="R61" i="36"/>
  <c r="V61" i="36"/>
  <c r="V78" i="27"/>
  <c r="R78" i="27"/>
  <c r="V127" i="27"/>
  <c r="R127" i="27"/>
  <c r="R30" i="27"/>
  <c r="V30" i="27"/>
  <c r="V25" i="27"/>
  <c r="R25" i="27"/>
  <c r="V36" i="27"/>
  <c r="R36" i="27"/>
  <c r="V128" i="27"/>
  <c r="R128" i="27"/>
  <c r="R54" i="27"/>
  <c r="V54" i="27"/>
  <c r="R73" i="27"/>
  <c r="V73" i="27"/>
  <c r="R11" i="27"/>
  <c r="V11" i="27"/>
  <c r="V12" i="27"/>
  <c r="R12" i="27"/>
  <c r="R45" i="27"/>
  <c r="V45" i="27"/>
  <c r="R77" i="27"/>
  <c r="V77" i="27"/>
  <c r="R133" i="27"/>
  <c r="V133" i="27"/>
  <c r="V71" i="27"/>
  <c r="R71" i="27"/>
  <c r="R19" i="27"/>
  <c r="V19" i="27"/>
  <c r="R27" i="27"/>
  <c r="V27" i="27"/>
  <c r="R7" i="27"/>
  <c r="V7" i="27"/>
  <c r="V100" i="27"/>
  <c r="R100" i="27"/>
  <c r="R55" i="27"/>
  <c r="V55" i="27"/>
  <c r="R10" i="27"/>
  <c r="V10" i="27"/>
  <c r="R94" i="27"/>
  <c r="V94" i="27"/>
  <c r="V49" i="27"/>
  <c r="R49" i="27"/>
  <c r="R107" i="27"/>
  <c r="V107" i="27"/>
  <c r="R126" i="27"/>
  <c r="V126" i="27"/>
  <c r="R102" i="27"/>
  <c r="V102" i="27"/>
  <c r="V48" i="27"/>
  <c r="R48" i="27"/>
  <c r="R52" i="27"/>
  <c r="V52" i="27"/>
  <c r="R120" i="27"/>
  <c r="V120" i="27"/>
  <c r="V67" i="27"/>
  <c r="R67" i="27"/>
  <c r="T5" i="27"/>
  <c r="R5" i="27"/>
  <c r="V5" i="27"/>
  <c r="V57" i="27"/>
  <c r="R57" i="27"/>
  <c r="R109" i="27"/>
  <c r="V109" i="27"/>
  <c r="R81" i="27"/>
  <c r="V81" i="27"/>
  <c r="R63" i="27"/>
  <c r="V63" i="27"/>
  <c r="U93" i="32"/>
  <c r="T93" i="32"/>
  <c r="Q93" i="32"/>
  <c r="T128" i="32"/>
  <c r="U128" i="32"/>
  <c r="Q128" i="32"/>
  <c r="U7" i="32"/>
  <c r="V125" i="32"/>
  <c r="R125" i="32"/>
  <c r="V7" i="32"/>
  <c r="V124" i="32"/>
  <c r="R124" i="32"/>
  <c r="R57" i="30"/>
  <c r="V57" i="30"/>
  <c r="R11" i="30"/>
  <c r="V11" i="30"/>
  <c r="Q125" i="26"/>
  <c r="T125" i="26"/>
  <c r="U125" i="26"/>
  <c r="Q42" i="26"/>
  <c r="T42" i="26"/>
  <c r="U42" i="26"/>
  <c r="U84" i="23"/>
  <c r="T84" i="23"/>
  <c r="Q84" i="23"/>
  <c r="U30" i="32"/>
  <c r="T29" i="23"/>
  <c r="T38" i="22"/>
  <c r="V39" i="10"/>
  <c r="U29" i="10"/>
  <c r="V51" i="10"/>
  <c r="U63" i="10"/>
  <c r="V59" i="10"/>
  <c r="V119" i="10"/>
  <c r="U81" i="10"/>
  <c r="U13" i="10"/>
  <c r="U9" i="10"/>
  <c r="V59" i="7"/>
  <c r="U19" i="7"/>
  <c r="U40" i="7"/>
  <c r="V56" i="7"/>
  <c r="V43" i="7"/>
  <c r="U50" i="7"/>
  <c r="V11" i="7"/>
  <c r="U48" i="7"/>
  <c r="U55" i="7"/>
  <c r="V109" i="7"/>
  <c r="V72" i="7"/>
  <c r="V48" i="7"/>
  <c r="U21" i="19"/>
  <c r="Q16" i="19"/>
  <c r="T5" i="18"/>
  <c r="T19" i="18"/>
  <c r="T5" i="14"/>
  <c r="U11" i="3"/>
  <c r="U6" i="10"/>
  <c r="T11" i="3"/>
  <c r="Q5" i="18"/>
  <c r="Q20" i="10"/>
  <c r="U6" i="7"/>
  <c r="U15" i="3"/>
  <c r="T15" i="3"/>
  <c r="Q7" i="7"/>
  <c r="V97" i="7"/>
  <c r="V107" i="7"/>
  <c r="U10" i="10"/>
  <c r="V7" i="3"/>
  <c r="U7" i="3"/>
  <c r="V80" i="3"/>
  <c r="V5" i="3"/>
  <c r="V81" i="3"/>
  <c r="U86" i="7"/>
  <c r="V110" i="7"/>
  <c r="V35" i="7"/>
  <c r="U104" i="10"/>
  <c r="U58" i="10"/>
  <c r="U68" i="10"/>
  <c r="U73" i="3"/>
  <c r="U18" i="19"/>
  <c r="Q5" i="14"/>
  <c r="T13" i="21"/>
  <c r="U5" i="14"/>
  <c r="U8" i="21"/>
  <c r="U7" i="20"/>
  <c r="U14" i="21"/>
  <c r="T28" i="21"/>
  <c r="V7" i="20"/>
  <c r="T25" i="20"/>
  <c r="V6" i="20"/>
  <c r="T23" i="21"/>
  <c r="R7" i="20"/>
  <c r="U103" i="14"/>
  <c r="U16" i="3"/>
  <c r="Q15" i="10"/>
  <c r="U16" i="18"/>
  <c r="T9" i="18"/>
  <c r="Q77" i="3"/>
  <c r="T3" i="14"/>
  <c r="Q63" i="10"/>
  <c r="U19" i="3"/>
  <c r="V8" i="18"/>
  <c r="T17" i="18"/>
  <c r="T7" i="18"/>
  <c r="U28" i="21"/>
  <c r="U61" i="10"/>
  <c r="U97" i="10"/>
  <c r="U11" i="10"/>
  <c r="U5" i="10"/>
  <c r="U107" i="3"/>
  <c r="T79" i="14"/>
  <c r="U76" i="14"/>
  <c r="U52" i="14"/>
  <c r="Q28" i="20"/>
  <c r="U28" i="20"/>
  <c r="T28" i="20"/>
  <c r="T16" i="20"/>
  <c r="Q16" i="20"/>
  <c r="U16" i="20"/>
  <c r="R28" i="19"/>
  <c r="V28" i="19"/>
  <c r="V17" i="19"/>
  <c r="R17" i="19"/>
  <c r="V20" i="19"/>
  <c r="R20" i="19"/>
  <c r="T25" i="19"/>
  <c r="V25" i="19"/>
  <c r="R25" i="19"/>
  <c r="V4" i="19"/>
  <c r="R4" i="19"/>
  <c r="R18" i="19"/>
  <c r="V18" i="19"/>
  <c r="T7" i="21"/>
  <c r="U7" i="21"/>
  <c r="Q7" i="21"/>
  <c r="Q28" i="19"/>
  <c r="U28" i="19"/>
  <c r="T28" i="19"/>
  <c r="T22" i="19"/>
  <c r="Q22" i="19"/>
  <c r="U22" i="19"/>
  <c r="R22" i="20"/>
  <c r="V22" i="20"/>
  <c r="R11" i="20"/>
  <c r="V11" i="20"/>
  <c r="R17" i="20"/>
  <c r="V17" i="20"/>
  <c r="R12" i="20"/>
  <c r="V12" i="20"/>
  <c r="R28" i="20"/>
  <c r="V28" i="20"/>
  <c r="R4" i="20"/>
  <c r="V4" i="20"/>
  <c r="R13" i="20"/>
  <c r="V13" i="20"/>
  <c r="U20" i="19"/>
  <c r="Q19" i="20"/>
  <c r="U19" i="20"/>
  <c r="T19" i="20"/>
  <c r="T20" i="21"/>
  <c r="Q20" i="21"/>
  <c r="U20" i="21"/>
  <c r="T22" i="21"/>
  <c r="U22" i="21"/>
  <c r="Q22" i="21"/>
  <c r="U13" i="19"/>
  <c r="Q13" i="19"/>
  <c r="T13" i="19"/>
  <c r="U11" i="19"/>
  <c r="Q11" i="19"/>
  <c r="T11" i="19"/>
  <c r="U12" i="20"/>
  <c r="Q12" i="20"/>
  <c r="T12" i="20"/>
  <c r="R29" i="21"/>
  <c r="V29" i="21"/>
  <c r="V28" i="21"/>
  <c r="R28" i="21"/>
  <c r="R10" i="21"/>
  <c r="V10" i="21"/>
  <c r="V18" i="21"/>
  <c r="R18" i="21"/>
  <c r="R6" i="21"/>
  <c r="V6" i="21"/>
  <c r="V8" i="21"/>
  <c r="R8" i="21"/>
  <c r="R3" i="21"/>
  <c r="V3" i="21"/>
  <c r="T9" i="21"/>
  <c r="U9" i="21"/>
  <c r="Q9" i="21"/>
  <c r="U17" i="19"/>
  <c r="Q17" i="19"/>
  <c r="T17" i="19"/>
  <c r="U15" i="19"/>
  <c r="Q15" i="19"/>
  <c r="T15" i="19"/>
  <c r="V11" i="19"/>
  <c r="R117" i="7"/>
  <c r="U49" i="7"/>
  <c r="V48" i="10"/>
  <c r="V97" i="10"/>
  <c r="U63" i="3"/>
  <c r="U70" i="3"/>
  <c r="U13" i="20"/>
  <c r="Q13" i="20"/>
  <c r="T13" i="20"/>
  <c r="V26" i="19"/>
  <c r="R26" i="19"/>
  <c r="R21" i="19"/>
  <c r="V21" i="19"/>
  <c r="R15" i="19"/>
  <c r="V15" i="19"/>
  <c r="V24" i="19"/>
  <c r="R24" i="19"/>
  <c r="R14" i="19"/>
  <c r="V14" i="19"/>
  <c r="R22" i="19"/>
  <c r="V22" i="19"/>
  <c r="U27" i="21"/>
  <c r="T27" i="21"/>
  <c r="Q27" i="21"/>
  <c r="U29" i="21"/>
  <c r="Q29" i="21"/>
  <c r="T29" i="21"/>
  <c r="U7" i="19"/>
  <c r="Q7" i="19"/>
  <c r="T7" i="19"/>
  <c r="Q14" i="20"/>
  <c r="U14" i="20"/>
  <c r="T14" i="20"/>
  <c r="R15" i="20"/>
  <c r="V15" i="20"/>
  <c r="R24" i="20"/>
  <c r="V24" i="20"/>
  <c r="R23" i="20"/>
  <c r="V23" i="20"/>
  <c r="R14" i="20"/>
  <c r="V14" i="20"/>
  <c r="R26" i="20"/>
  <c r="V26" i="20"/>
  <c r="R8" i="20"/>
  <c r="V8" i="20"/>
  <c r="U13" i="21"/>
  <c r="T21" i="19"/>
  <c r="T18" i="19"/>
  <c r="T22" i="20"/>
  <c r="Q22" i="20"/>
  <c r="U22" i="20"/>
  <c r="Q8" i="20"/>
  <c r="T8" i="20"/>
  <c r="U8" i="20"/>
  <c r="T24" i="21"/>
  <c r="Q24" i="21"/>
  <c r="U24" i="21"/>
  <c r="Q12" i="19"/>
  <c r="U12" i="19"/>
  <c r="T12" i="19"/>
  <c r="U24" i="19"/>
  <c r="Q24" i="19"/>
  <c r="T24" i="19"/>
  <c r="U10" i="20"/>
  <c r="T10" i="20"/>
  <c r="Q10" i="20"/>
  <c r="U23" i="21"/>
  <c r="U19" i="19"/>
  <c r="Q15" i="20"/>
  <c r="U15" i="20"/>
  <c r="T15" i="20"/>
  <c r="R14" i="21"/>
  <c r="V14" i="21"/>
  <c r="V19" i="21"/>
  <c r="R19" i="21"/>
  <c r="V13" i="21"/>
  <c r="R13" i="21"/>
  <c r="V12" i="21"/>
  <c r="R12" i="21"/>
  <c r="R21" i="21"/>
  <c r="V21" i="21"/>
  <c r="V20" i="21"/>
  <c r="R20" i="21"/>
  <c r="Q17" i="21"/>
  <c r="T17" i="21"/>
  <c r="U17" i="21"/>
  <c r="T25" i="21"/>
  <c r="U25" i="21"/>
  <c r="Q25" i="21"/>
  <c r="Q25" i="19"/>
  <c r="U25" i="19"/>
  <c r="Q8" i="19"/>
  <c r="U8" i="19"/>
  <c r="T8" i="19"/>
  <c r="T6" i="20"/>
  <c r="Q6" i="20"/>
  <c r="U6" i="20"/>
  <c r="T8" i="21"/>
  <c r="U9" i="19"/>
  <c r="U25" i="20"/>
  <c r="U21" i="20"/>
  <c r="T21" i="20"/>
  <c r="Q21" i="20"/>
  <c r="R6" i="19"/>
  <c r="V6" i="19"/>
  <c r="V16" i="19"/>
  <c r="R16" i="19"/>
  <c r="R29" i="19"/>
  <c r="V29" i="19"/>
  <c r="R10" i="19"/>
  <c r="V10" i="19"/>
  <c r="R5" i="19"/>
  <c r="V5" i="19"/>
  <c r="R12" i="19"/>
  <c r="V12" i="19"/>
  <c r="Q19" i="21"/>
  <c r="T19" i="21"/>
  <c r="U19" i="21"/>
  <c r="Q21" i="21"/>
  <c r="U21" i="21"/>
  <c r="T21" i="21"/>
  <c r="U6" i="19"/>
  <c r="Q23" i="19"/>
  <c r="U23" i="19"/>
  <c r="T23" i="19"/>
  <c r="U17" i="20"/>
  <c r="Q17" i="20"/>
  <c r="T17" i="20"/>
  <c r="R9" i="20"/>
  <c r="V9" i="20"/>
  <c r="R19" i="20"/>
  <c r="V19" i="20"/>
  <c r="R18" i="20"/>
  <c r="V18" i="20"/>
  <c r="T27" i="20"/>
  <c r="R27" i="20"/>
  <c r="V27" i="20"/>
  <c r="R16" i="20"/>
  <c r="V16" i="20"/>
  <c r="R3" i="20"/>
  <c r="V3" i="20"/>
  <c r="U18" i="20"/>
  <c r="Q18" i="20"/>
  <c r="T18" i="20"/>
  <c r="T26" i="21"/>
  <c r="Q26" i="21"/>
  <c r="U26" i="21"/>
  <c r="U10" i="19"/>
  <c r="T10" i="19"/>
  <c r="Q10" i="19"/>
  <c r="Q23" i="20"/>
  <c r="U23" i="20"/>
  <c r="T23" i="20"/>
  <c r="U9" i="20"/>
  <c r="Q9" i="20"/>
  <c r="T9" i="20"/>
  <c r="R15" i="21"/>
  <c r="V15" i="21"/>
  <c r="V17" i="21"/>
  <c r="R17" i="21"/>
  <c r="R26" i="21"/>
  <c r="V26" i="21"/>
  <c r="V7" i="21"/>
  <c r="R7" i="21"/>
  <c r="R25" i="21"/>
  <c r="V25" i="21"/>
  <c r="V22" i="21"/>
  <c r="R22" i="21"/>
  <c r="U18" i="21"/>
  <c r="Q18" i="21"/>
  <c r="T18" i="21"/>
  <c r="T15" i="21"/>
  <c r="U15" i="21"/>
  <c r="Q15" i="21"/>
  <c r="T4" i="19"/>
  <c r="U14" i="19"/>
  <c r="Q14" i="19"/>
  <c r="T14" i="19"/>
  <c r="V23" i="19"/>
  <c r="R23" i="19"/>
  <c r="Q27" i="20"/>
  <c r="U27" i="20"/>
  <c r="T14" i="21"/>
  <c r="U13" i="3"/>
  <c r="V5" i="10"/>
  <c r="V63" i="7"/>
  <c r="U123" i="7"/>
  <c r="U26" i="20"/>
  <c r="Q26" i="20"/>
  <c r="T26" i="20"/>
  <c r="R19" i="19"/>
  <c r="V19" i="19"/>
  <c r="R7" i="19"/>
  <c r="V7" i="19"/>
  <c r="R13" i="19"/>
  <c r="V13" i="19"/>
  <c r="V9" i="19"/>
  <c r="R9" i="19"/>
  <c r="V3" i="19"/>
  <c r="R3" i="19"/>
  <c r="Q16" i="21"/>
  <c r="T16" i="21"/>
  <c r="U16" i="21"/>
  <c r="T6" i="19"/>
  <c r="Q5" i="21"/>
  <c r="U5" i="21"/>
  <c r="T5" i="21"/>
  <c r="T29" i="20"/>
  <c r="U29" i="20"/>
  <c r="Q29" i="20"/>
  <c r="R20" i="20"/>
  <c r="V20" i="20"/>
  <c r="R21" i="20"/>
  <c r="V21" i="20"/>
  <c r="V29" i="20"/>
  <c r="R29" i="20"/>
  <c r="V25" i="20"/>
  <c r="R25" i="20"/>
  <c r="R10" i="20"/>
  <c r="V10" i="20"/>
  <c r="R5" i="20"/>
  <c r="V5" i="20"/>
  <c r="T5" i="19"/>
  <c r="T20" i="19"/>
  <c r="T4" i="20"/>
  <c r="U20" i="20"/>
  <c r="Q20" i="20"/>
  <c r="T20" i="20"/>
  <c r="Q10" i="21"/>
  <c r="T10" i="21"/>
  <c r="U10" i="21"/>
  <c r="Q26" i="19"/>
  <c r="U26" i="19"/>
  <c r="T26" i="19"/>
  <c r="Q27" i="19"/>
  <c r="T27" i="19"/>
  <c r="U27" i="19"/>
  <c r="T19" i="19"/>
  <c r="Q11" i="20"/>
  <c r="U11" i="20"/>
  <c r="T11" i="20"/>
  <c r="V24" i="21"/>
  <c r="R24" i="21"/>
  <c r="V9" i="21"/>
  <c r="R9" i="21"/>
  <c r="V11" i="21"/>
  <c r="R11" i="21"/>
  <c r="R23" i="21"/>
  <c r="V23" i="21"/>
  <c r="V27" i="21"/>
  <c r="R27" i="21"/>
  <c r="V16" i="21"/>
  <c r="R16" i="21"/>
  <c r="V5" i="21"/>
  <c r="R5" i="21"/>
  <c r="Q12" i="21"/>
  <c r="T12" i="21"/>
  <c r="U12" i="21"/>
  <c r="Q11" i="21"/>
  <c r="U11" i="21"/>
  <c r="T11" i="21"/>
  <c r="U29" i="19"/>
  <c r="Q29" i="19"/>
  <c r="T29" i="19"/>
  <c r="U24" i="20"/>
  <c r="T24" i="20"/>
  <c r="Q24" i="20"/>
  <c r="V27" i="19"/>
  <c r="R27" i="19"/>
  <c r="T16" i="19"/>
  <c r="T9" i="19"/>
  <c r="T6" i="21"/>
  <c r="Q34" i="10"/>
  <c r="U109" i="3"/>
  <c r="T86" i="3"/>
  <c r="U43" i="3"/>
  <c r="U111" i="3"/>
  <c r="T33" i="19"/>
  <c r="U33" i="19"/>
  <c r="U101" i="10"/>
  <c r="Q132" i="3"/>
  <c r="U66" i="3"/>
  <c r="U99" i="3"/>
  <c r="V33" i="18"/>
  <c r="Q53" i="20"/>
  <c r="U53" i="20"/>
  <c r="T53" i="20"/>
  <c r="U103" i="20"/>
  <c r="Q103" i="20"/>
  <c r="T103" i="20"/>
  <c r="U129" i="20"/>
  <c r="Q129" i="20"/>
  <c r="T129" i="20"/>
  <c r="U71" i="20"/>
  <c r="Q71" i="20"/>
  <c r="T71" i="20"/>
  <c r="Q56" i="20"/>
  <c r="U56" i="20"/>
  <c r="T56" i="20"/>
  <c r="U111" i="20"/>
  <c r="Q111" i="20"/>
  <c r="T111" i="20"/>
  <c r="Q79" i="20"/>
  <c r="T79" i="20"/>
  <c r="U79" i="20"/>
  <c r="T81" i="20"/>
  <c r="U81" i="20"/>
  <c r="Q81" i="20"/>
  <c r="Q76" i="20"/>
  <c r="T76" i="20"/>
  <c r="U76" i="20"/>
  <c r="U62" i="20"/>
  <c r="Q62" i="20"/>
  <c r="T62" i="20"/>
  <c r="T132" i="20"/>
  <c r="Q132" i="20"/>
  <c r="U132" i="20"/>
  <c r="Q92" i="20"/>
  <c r="T92" i="20"/>
  <c r="U92" i="20"/>
  <c r="Q72" i="20"/>
  <c r="U72" i="20"/>
  <c r="T72" i="20"/>
  <c r="Q86" i="20"/>
  <c r="T86" i="20"/>
  <c r="U86" i="20"/>
  <c r="Q106" i="20"/>
  <c r="U106" i="20"/>
  <c r="T106" i="20"/>
  <c r="T49" i="20"/>
  <c r="Q49" i="20"/>
  <c r="U49" i="20"/>
  <c r="Q65" i="20"/>
  <c r="T65" i="20"/>
  <c r="U65" i="20"/>
  <c r="Q59" i="20"/>
  <c r="U59" i="20"/>
  <c r="T59" i="20"/>
  <c r="Q50" i="20"/>
  <c r="T50" i="20"/>
  <c r="U50" i="20"/>
  <c r="Q107" i="20"/>
  <c r="T107" i="20"/>
  <c r="U107" i="20"/>
  <c r="T47" i="20"/>
  <c r="Q47" i="20"/>
  <c r="U47" i="20"/>
  <c r="Q75" i="20"/>
  <c r="U75" i="20"/>
  <c r="T75" i="20"/>
  <c r="Q125" i="20"/>
  <c r="U125" i="20"/>
  <c r="U109" i="20"/>
  <c r="Q109" i="20"/>
  <c r="T109" i="20"/>
  <c r="U36" i="20"/>
  <c r="Q36" i="20"/>
  <c r="T36" i="20"/>
  <c r="R36" i="20"/>
  <c r="V36" i="20"/>
  <c r="V106" i="20"/>
  <c r="R106" i="20"/>
  <c r="R34" i="20"/>
  <c r="V34" i="20"/>
  <c r="R58" i="20"/>
  <c r="V58" i="20"/>
  <c r="R69" i="20"/>
  <c r="V69" i="20"/>
  <c r="R42" i="20"/>
  <c r="V42" i="20"/>
  <c r="T125" i="20"/>
  <c r="V125" i="20"/>
  <c r="R125" i="20"/>
  <c r="V98" i="20"/>
  <c r="R98" i="20"/>
  <c r="R92" i="20"/>
  <c r="V92" i="20"/>
  <c r="V114" i="20"/>
  <c r="R114" i="20"/>
  <c r="T116" i="20"/>
  <c r="R116" i="20"/>
  <c r="V116" i="20"/>
  <c r="V81" i="20"/>
  <c r="R81" i="20"/>
  <c r="R121" i="20"/>
  <c r="V121" i="20"/>
  <c r="V73" i="20"/>
  <c r="R73" i="20"/>
  <c r="R49" i="20"/>
  <c r="V49" i="20"/>
  <c r="R46" i="20"/>
  <c r="V46" i="20"/>
  <c r="R54" i="20"/>
  <c r="V54" i="20"/>
  <c r="V113" i="20"/>
  <c r="R113" i="20"/>
  <c r="R45" i="20"/>
  <c r="V45" i="20"/>
  <c r="V126" i="20"/>
  <c r="R126" i="20"/>
  <c r="R68" i="20"/>
  <c r="V68" i="20"/>
  <c r="R77" i="20"/>
  <c r="V77" i="20"/>
  <c r="R37" i="20"/>
  <c r="V37" i="20"/>
  <c r="R53" i="20"/>
  <c r="V53" i="20"/>
  <c r="V119" i="20"/>
  <c r="R119" i="20"/>
  <c r="R108" i="20"/>
  <c r="V108" i="20"/>
  <c r="V82" i="20"/>
  <c r="R82" i="20"/>
  <c r="R62" i="20"/>
  <c r="V62" i="20"/>
  <c r="Q31" i="19"/>
  <c r="U31" i="19"/>
  <c r="T31" i="19"/>
  <c r="T32" i="19"/>
  <c r="R32" i="19"/>
  <c r="V32" i="19"/>
  <c r="U32" i="21"/>
  <c r="Q32" i="21"/>
  <c r="T32" i="21"/>
  <c r="U57" i="21"/>
  <c r="T57" i="21"/>
  <c r="Q57" i="21"/>
  <c r="Q110" i="21"/>
  <c r="T110" i="21"/>
  <c r="U110" i="21"/>
  <c r="T44" i="21"/>
  <c r="Q44" i="21"/>
  <c r="U44" i="21"/>
  <c r="U116" i="21"/>
  <c r="Q116" i="21"/>
  <c r="T116" i="21"/>
  <c r="U98" i="21"/>
  <c r="T98" i="21"/>
  <c r="Q98" i="21"/>
  <c r="T47" i="21"/>
  <c r="U47" i="21"/>
  <c r="Q47" i="21"/>
  <c r="U50" i="21"/>
  <c r="Q50" i="21"/>
  <c r="T50" i="21"/>
  <c r="T35" i="21"/>
  <c r="Q35" i="21"/>
  <c r="U35" i="21"/>
  <c r="Q70" i="21"/>
  <c r="U70" i="21"/>
  <c r="T70" i="21"/>
  <c r="Q43" i="21"/>
  <c r="T43" i="21"/>
  <c r="U43" i="21"/>
  <c r="T99" i="21"/>
  <c r="U99" i="21"/>
  <c r="Q99" i="21"/>
  <c r="U33" i="21"/>
  <c r="T33" i="21"/>
  <c r="Q33" i="21"/>
  <c r="Q59" i="21"/>
  <c r="U59" i="21"/>
  <c r="T59" i="21"/>
  <c r="T54" i="21"/>
  <c r="Q54" i="21"/>
  <c r="U54" i="21"/>
  <c r="Q79" i="21"/>
  <c r="T79" i="21"/>
  <c r="U79" i="21"/>
  <c r="U106" i="21"/>
  <c r="Q106" i="21"/>
  <c r="T106" i="21"/>
  <c r="Q101" i="21"/>
  <c r="U101" i="21"/>
  <c r="T101" i="21"/>
  <c r="Q97" i="21"/>
  <c r="U97" i="21"/>
  <c r="T97" i="21"/>
  <c r="Q40" i="21"/>
  <c r="U40" i="21"/>
  <c r="Q105" i="21"/>
  <c r="U105" i="21"/>
  <c r="T105" i="21"/>
  <c r="U131" i="21"/>
  <c r="T131" i="21"/>
  <c r="Q131" i="21"/>
  <c r="Q55" i="21"/>
  <c r="T55" i="21"/>
  <c r="U55" i="21"/>
  <c r="Q117" i="21"/>
  <c r="T117" i="21"/>
  <c r="U117" i="21"/>
  <c r="U119" i="21"/>
  <c r="T119" i="21"/>
  <c r="Q119" i="21"/>
  <c r="Q109" i="21"/>
  <c r="U109" i="21"/>
  <c r="T109" i="21"/>
  <c r="Q38" i="21"/>
  <c r="U38" i="21"/>
  <c r="T38" i="21"/>
  <c r="Q64" i="21"/>
  <c r="U64" i="21"/>
  <c r="T64" i="21"/>
  <c r="R120" i="21"/>
  <c r="V120" i="21"/>
  <c r="R82" i="21"/>
  <c r="V82" i="21"/>
  <c r="V71" i="21"/>
  <c r="R71" i="21"/>
  <c r="R39" i="21"/>
  <c r="V39" i="21"/>
  <c r="V95" i="21"/>
  <c r="R95" i="21"/>
  <c r="R132" i="21"/>
  <c r="V132" i="21"/>
  <c r="R75" i="21"/>
  <c r="V75" i="21"/>
  <c r="V131" i="21"/>
  <c r="R131" i="21"/>
  <c r="R68" i="21"/>
  <c r="V68" i="21"/>
  <c r="R127" i="21"/>
  <c r="V127" i="21"/>
  <c r="R98" i="21"/>
  <c r="V98" i="21"/>
  <c r="V125" i="21"/>
  <c r="R125" i="21"/>
  <c r="R74" i="21"/>
  <c r="V74" i="21"/>
  <c r="R69" i="21"/>
  <c r="V69" i="21"/>
  <c r="V122" i="21"/>
  <c r="R122" i="21"/>
  <c r="V86" i="21"/>
  <c r="R86" i="21"/>
  <c r="R38" i="21"/>
  <c r="V38" i="21"/>
  <c r="V119" i="21"/>
  <c r="R119" i="21"/>
  <c r="R84" i="21"/>
  <c r="V84" i="21"/>
  <c r="V64" i="21"/>
  <c r="R64" i="21"/>
  <c r="V110" i="21"/>
  <c r="R110" i="21"/>
  <c r="V87" i="21"/>
  <c r="R87" i="21"/>
  <c r="V91" i="7"/>
  <c r="Q70" i="3"/>
  <c r="U101" i="14"/>
  <c r="T41" i="20"/>
  <c r="Q41" i="20"/>
  <c r="U41" i="20"/>
  <c r="Q57" i="20"/>
  <c r="U57" i="20"/>
  <c r="T67" i="20"/>
  <c r="U67" i="20"/>
  <c r="Q67" i="20"/>
  <c r="Q112" i="20"/>
  <c r="T112" i="20"/>
  <c r="U112" i="20"/>
  <c r="Q113" i="20"/>
  <c r="U113" i="20"/>
  <c r="T113" i="20"/>
  <c r="U133" i="20"/>
  <c r="T133" i="20"/>
  <c r="Q133" i="20"/>
  <c r="Q35" i="20"/>
  <c r="T35" i="20"/>
  <c r="U35" i="20"/>
  <c r="Q90" i="20"/>
  <c r="T90" i="20"/>
  <c r="U90" i="20"/>
  <c r="U110" i="20"/>
  <c r="Q110" i="20"/>
  <c r="Q61" i="20"/>
  <c r="U61" i="20"/>
  <c r="T61" i="20"/>
  <c r="T89" i="20"/>
  <c r="U89" i="20"/>
  <c r="Q89" i="20"/>
  <c r="U40" i="20"/>
  <c r="Q40" i="20"/>
  <c r="T40" i="20"/>
  <c r="Q58" i="20"/>
  <c r="T58" i="20"/>
  <c r="U58" i="20"/>
  <c r="Q99" i="20"/>
  <c r="U99" i="20"/>
  <c r="T99" i="20"/>
  <c r="Q122" i="20"/>
  <c r="U122" i="20"/>
  <c r="T122" i="20"/>
  <c r="U124" i="20"/>
  <c r="Q124" i="20"/>
  <c r="T124" i="20"/>
  <c r="Q121" i="20"/>
  <c r="T121" i="20"/>
  <c r="U121" i="20"/>
  <c r="Q97" i="20"/>
  <c r="U97" i="20"/>
  <c r="T97" i="20"/>
  <c r="Q123" i="20"/>
  <c r="U123" i="20"/>
  <c r="Q85" i="20"/>
  <c r="U85" i="20"/>
  <c r="T85" i="20"/>
  <c r="Q91" i="20"/>
  <c r="T91" i="20"/>
  <c r="U91" i="20"/>
  <c r="Q68" i="20"/>
  <c r="T68" i="20"/>
  <c r="U68" i="20"/>
  <c r="T37" i="20"/>
  <c r="Q37" i="20"/>
  <c r="U37" i="20"/>
  <c r="Q52" i="20"/>
  <c r="U52" i="20"/>
  <c r="T52" i="20"/>
  <c r="U80" i="20"/>
  <c r="Q80" i="20"/>
  <c r="Q44" i="20"/>
  <c r="U44" i="20"/>
  <c r="T44" i="20"/>
  <c r="Q39" i="20"/>
  <c r="U39" i="20"/>
  <c r="Q60" i="20"/>
  <c r="U60" i="20"/>
  <c r="T60" i="20"/>
  <c r="T73" i="20"/>
  <c r="Q73" i="20"/>
  <c r="U73" i="20"/>
  <c r="R75" i="20"/>
  <c r="V75" i="20"/>
  <c r="R63" i="20"/>
  <c r="V63" i="20"/>
  <c r="R52" i="20"/>
  <c r="V52" i="20"/>
  <c r="V85" i="20"/>
  <c r="R85" i="20"/>
  <c r="R87" i="20"/>
  <c r="V87" i="20"/>
  <c r="R83" i="20"/>
  <c r="V83" i="20"/>
  <c r="R109" i="20"/>
  <c r="V109" i="20"/>
  <c r="V130" i="20"/>
  <c r="R130" i="20"/>
  <c r="T80" i="20"/>
  <c r="R80" i="20"/>
  <c r="V80" i="20"/>
  <c r="R91" i="20"/>
  <c r="V91" i="20"/>
  <c r="R38" i="20"/>
  <c r="V38" i="20"/>
  <c r="R128" i="20"/>
  <c r="V128" i="20"/>
  <c r="R101" i="20"/>
  <c r="V101" i="20"/>
  <c r="R59" i="20"/>
  <c r="V59" i="20"/>
  <c r="T84" i="20"/>
  <c r="R84" i="20"/>
  <c r="V84" i="20"/>
  <c r="R102" i="20"/>
  <c r="V102" i="20"/>
  <c r="R51" i="20"/>
  <c r="V51" i="20"/>
  <c r="R129" i="20"/>
  <c r="V129" i="20"/>
  <c r="R74" i="20"/>
  <c r="V74" i="20"/>
  <c r="V104" i="20"/>
  <c r="R104" i="20"/>
  <c r="T100" i="20"/>
  <c r="V100" i="20"/>
  <c r="R100" i="20"/>
  <c r="V86" i="20"/>
  <c r="R86" i="20"/>
  <c r="R131" i="20"/>
  <c r="V131" i="20"/>
  <c r="V33" i="20"/>
  <c r="R33" i="20"/>
  <c r="R30" i="20"/>
  <c r="V30" i="20"/>
  <c r="R48" i="20"/>
  <c r="V48" i="20"/>
  <c r="T123" i="20"/>
  <c r="R123" i="20"/>
  <c r="V123" i="20"/>
  <c r="V127" i="20"/>
  <c r="R127" i="20"/>
  <c r="Q30" i="19"/>
  <c r="U30" i="19"/>
  <c r="T30" i="19"/>
  <c r="R30" i="19"/>
  <c r="V30" i="19"/>
  <c r="Q63" i="21"/>
  <c r="U63" i="21"/>
  <c r="T63" i="21"/>
  <c r="Q49" i="21"/>
  <c r="U49" i="21"/>
  <c r="T49" i="21"/>
  <c r="U95" i="21"/>
  <c r="T95" i="21"/>
  <c r="Q95" i="21"/>
  <c r="U104" i="21"/>
  <c r="T104" i="21"/>
  <c r="Q104" i="21"/>
  <c r="Q123" i="21"/>
  <c r="U123" i="21"/>
  <c r="T123" i="21"/>
  <c r="U132" i="21"/>
  <c r="Q132" i="21"/>
  <c r="T132" i="21"/>
  <c r="U75" i="21"/>
  <c r="T75" i="21"/>
  <c r="Q75" i="21"/>
  <c r="Q45" i="21"/>
  <c r="T45" i="21"/>
  <c r="U45" i="21"/>
  <c r="T73" i="21"/>
  <c r="U73" i="21"/>
  <c r="Q73" i="21"/>
  <c r="U124" i="21"/>
  <c r="T124" i="21"/>
  <c r="Q124" i="21"/>
  <c r="Q56" i="21"/>
  <c r="T56" i="21"/>
  <c r="U56" i="21"/>
  <c r="U39" i="21"/>
  <c r="T39" i="21"/>
  <c r="Q39" i="21"/>
  <c r="U48" i="21"/>
  <c r="Q48" i="21"/>
  <c r="T48" i="21"/>
  <c r="T91" i="21"/>
  <c r="U91" i="21"/>
  <c r="Q91" i="21"/>
  <c r="U46" i="21"/>
  <c r="T46" i="21"/>
  <c r="Q46" i="21"/>
  <c r="Q129" i="21"/>
  <c r="U129" i="21"/>
  <c r="T129" i="21"/>
  <c r="T53" i="21"/>
  <c r="U53" i="21"/>
  <c r="Q53" i="21"/>
  <c r="Q41" i="21"/>
  <c r="T41" i="21"/>
  <c r="U41" i="21"/>
  <c r="Q125" i="21"/>
  <c r="T125" i="21"/>
  <c r="U125" i="21"/>
  <c r="Q100" i="21"/>
  <c r="U100" i="21"/>
  <c r="T100" i="21"/>
  <c r="Q126" i="21"/>
  <c r="T126" i="21"/>
  <c r="U126" i="21"/>
  <c r="Q84" i="21"/>
  <c r="T84" i="21"/>
  <c r="U84" i="21"/>
  <c r="U111" i="21"/>
  <c r="Q111" i="21"/>
  <c r="T111" i="21"/>
  <c r="U113" i="21"/>
  <c r="T113" i="21"/>
  <c r="Q113" i="21"/>
  <c r="Q114" i="21"/>
  <c r="U114" i="21"/>
  <c r="T37" i="21"/>
  <c r="V37" i="21"/>
  <c r="R37" i="21"/>
  <c r="R129" i="21"/>
  <c r="V129" i="21"/>
  <c r="R76" i="21"/>
  <c r="V76" i="21"/>
  <c r="R111" i="21"/>
  <c r="V111" i="21"/>
  <c r="R58" i="21"/>
  <c r="V58" i="21"/>
  <c r="R41" i="21"/>
  <c r="V41" i="21"/>
  <c r="V109" i="21"/>
  <c r="R109" i="21"/>
  <c r="V99" i="21"/>
  <c r="R99" i="21"/>
  <c r="V59" i="21"/>
  <c r="R59" i="21"/>
  <c r="V54" i="21"/>
  <c r="R54" i="21"/>
  <c r="V36" i="21"/>
  <c r="R36" i="21"/>
  <c r="R60" i="21"/>
  <c r="V60" i="21"/>
  <c r="R32" i="21"/>
  <c r="V32" i="21"/>
  <c r="V96" i="21"/>
  <c r="R96" i="21"/>
  <c r="V130" i="21"/>
  <c r="R130" i="21"/>
  <c r="R34" i="21"/>
  <c r="V34" i="21"/>
  <c r="V65" i="21"/>
  <c r="R65" i="21"/>
  <c r="T114" i="21"/>
  <c r="R114" i="21"/>
  <c r="V114" i="21"/>
  <c r="R102" i="21"/>
  <c r="V102" i="21"/>
  <c r="R83" i="21"/>
  <c r="V83" i="21"/>
  <c r="V72" i="21"/>
  <c r="R72" i="21"/>
  <c r="R31" i="21"/>
  <c r="V31" i="21"/>
  <c r="R103" i="21"/>
  <c r="V103" i="21"/>
  <c r="R70" i="21"/>
  <c r="V70" i="21"/>
  <c r="R104" i="21"/>
  <c r="V104" i="21"/>
  <c r="V77" i="21"/>
  <c r="R77" i="21"/>
  <c r="R133" i="21"/>
  <c r="V133" i="21"/>
  <c r="R123" i="21"/>
  <c r="V123" i="21"/>
  <c r="Q54" i="20"/>
  <c r="T54" i="20"/>
  <c r="U54" i="20"/>
  <c r="U55" i="20"/>
  <c r="Q55" i="20"/>
  <c r="T55" i="20"/>
  <c r="U31" i="20"/>
  <c r="Q31" i="20"/>
  <c r="T46" i="20"/>
  <c r="Q46" i="20"/>
  <c r="U46" i="20"/>
  <c r="Q127" i="20"/>
  <c r="T127" i="20"/>
  <c r="U127" i="20"/>
  <c r="Q105" i="20"/>
  <c r="U105" i="20"/>
  <c r="T105" i="20"/>
  <c r="U119" i="20"/>
  <c r="Q119" i="20"/>
  <c r="T119" i="20"/>
  <c r="U87" i="20"/>
  <c r="Q87" i="20"/>
  <c r="T87" i="20"/>
  <c r="T118" i="20"/>
  <c r="Q118" i="20"/>
  <c r="U118" i="20"/>
  <c r="T45" i="20"/>
  <c r="U45" i="20"/>
  <c r="Q45" i="20"/>
  <c r="U42" i="20"/>
  <c r="Q42" i="20"/>
  <c r="T42" i="20"/>
  <c r="Q115" i="20"/>
  <c r="U115" i="20"/>
  <c r="T115" i="20"/>
  <c r="Q77" i="20"/>
  <c r="U77" i="20"/>
  <c r="T77" i="20"/>
  <c r="Q83" i="20"/>
  <c r="T83" i="20"/>
  <c r="U83" i="20"/>
  <c r="Q131" i="20"/>
  <c r="U131" i="20"/>
  <c r="T131" i="20"/>
  <c r="Q48" i="20"/>
  <c r="T48" i="20"/>
  <c r="U48" i="20"/>
  <c r="Q78" i="20"/>
  <c r="U78" i="20"/>
  <c r="T78" i="20"/>
  <c r="Q98" i="20"/>
  <c r="T98" i="20"/>
  <c r="U98" i="20"/>
  <c r="Q120" i="20"/>
  <c r="U120" i="20"/>
  <c r="T120" i="20"/>
  <c r="Q96" i="20"/>
  <c r="U96" i="20"/>
  <c r="T96" i="20"/>
  <c r="Q51" i="20"/>
  <c r="U51" i="20"/>
  <c r="T51" i="20"/>
  <c r="Q95" i="20"/>
  <c r="T95" i="20"/>
  <c r="U95" i="20"/>
  <c r="Q126" i="20"/>
  <c r="U126" i="20"/>
  <c r="T126" i="20"/>
  <c r="U88" i="20"/>
  <c r="Q88" i="20"/>
  <c r="Q64" i="20"/>
  <c r="U64" i="20"/>
  <c r="T64" i="20"/>
  <c r="Q101" i="20"/>
  <c r="U101" i="20"/>
  <c r="T101" i="20"/>
  <c r="R66" i="20"/>
  <c r="V66" i="20"/>
  <c r="R72" i="20"/>
  <c r="V72" i="20"/>
  <c r="T57" i="20"/>
  <c r="R57" i="20"/>
  <c r="V57" i="20"/>
  <c r="R44" i="20"/>
  <c r="V44" i="20"/>
  <c r="V43" i="20"/>
  <c r="R43" i="20"/>
  <c r="R60" i="20"/>
  <c r="V60" i="20"/>
  <c r="R93" i="20"/>
  <c r="V93" i="20"/>
  <c r="R95" i="20"/>
  <c r="V95" i="20"/>
  <c r="V133" i="20"/>
  <c r="R133" i="20"/>
  <c r="R56" i="20"/>
  <c r="V56" i="20"/>
  <c r="R94" i="20"/>
  <c r="V94" i="20"/>
  <c r="R96" i="20"/>
  <c r="V96" i="20"/>
  <c r="V90" i="20"/>
  <c r="R90" i="20"/>
  <c r="R76" i="20"/>
  <c r="V76" i="20"/>
  <c r="R118" i="20"/>
  <c r="V118" i="20"/>
  <c r="R112" i="20"/>
  <c r="V112" i="20"/>
  <c r="V120" i="20"/>
  <c r="R120" i="20"/>
  <c r="R132" i="20"/>
  <c r="V132" i="20"/>
  <c r="R111" i="20"/>
  <c r="V111" i="20"/>
  <c r="R61" i="20"/>
  <c r="V61" i="20"/>
  <c r="V55" i="20"/>
  <c r="R55" i="20"/>
  <c r="R47" i="20"/>
  <c r="V47" i="20"/>
  <c r="R107" i="20"/>
  <c r="V107" i="20"/>
  <c r="Q32" i="19"/>
  <c r="U32" i="19"/>
  <c r="T86" i="21"/>
  <c r="U86" i="21"/>
  <c r="Q86" i="21"/>
  <c r="U80" i="21"/>
  <c r="Q80" i="21"/>
  <c r="T80" i="21"/>
  <c r="Q71" i="21"/>
  <c r="T71" i="21"/>
  <c r="U71" i="21"/>
  <c r="U58" i="21"/>
  <c r="T58" i="21"/>
  <c r="Q58" i="21"/>
  <c r="U89" i="21"/>
  <c r="T89" i="21"/>
  <c r="Q89" i="21"/>
  <c r="T36" i="21"/>
  <c r="Q36" i="21"/>
  <c r="U36" i="21"/>
  <c r="U120" i="21"/>
  <c r="T120" i="21"/>
  <c r="Q120" i="21"/>
  <c r="Q93" i="21"/>
  <c r="U93" i="21"/>
  <c r="T93" i="21"/>
  <c r="Q81" i="21"/>
  <c r="U81" i="21"/>
  <c r="T81" i="21"/>
  <c r="U51" i="21"/>
  <c r="T51" i="21"/>
  <c r="Q51" i="21"/>
  <c r="Q92" i="21"/>
  <c r="T92" i="21"/>
  <c r="U92" i="21"/>
  <c r="Q94" i="21"/>
  <c r="U94" i="21"/>
  <c r="T94" i="21"/>
  <c r="T52" i="21"/>
  <c r="Q52" i="21"/>
  <c r="U52" i="21"/>
  <c r="Q87" i="21"/>
  <c r="U87" i="21"/>
  <c r="T87" i="21"/>
  <c r="Q115" i="21"/>
  <c r="U115" i="21"/>
  <c r="T115" i="21"/>
  <c r="T78" i="21"/>
  <c r="U78" i="21"/>
  <c r="Q78" i="21"/>
  <c r="Q122" i="21"/>
  <c r="T122" i="21"/>
  <c r="U122" i="21"/>
  <c r="T127" i="21"/>
  <c r="U127" i="21"/>
  <c r="Q127" i="21"/>
  <c r="U108" i="21"/>
  <c r="T108" i="21"/>
  <c r="Q108" i="21"/>
  <c r="T77" i="21"/>
  <c r="U77" i="21"/>
  <c r="Q77" i="21"/>
  <c r="T60" i="21"/>
  <c r="Q60" i="21"/>
  <c r="U60" i="21"/>
  <c r="Q90" i="21"/>
  <c r="T90" i="21"/>
  <c r="U90" i="21"/>
  <c r="Q74" i="21"/>
  <c r="T74" i="21"/>
  <c r="U74" i="21"/>
  <c r="Q103" i="21"/>
  <c r="U103" i="21"/>
  <c r="T103" i="21"/>
  <c r="Q112" i="21"/>
  <c r="T112" i="21"/>
  <c r="U112" i="21"/>
  <c r="Q61" i="21"/>
  <c r="U61" i="21"/>
  <c r="T61" i="21"/>
  <c r="Q62" i="21"/>
  <c r="U62" i="21"/>
  <c r="T62" i="21"/>
  <c r="Q121" i="21"/>
  <c r="U121" i="21"/>
  <c r="T121" i="21"/>
  <c r="V128" i="21"/>
  <c r="R128" i="21"/>
  <c r="V57" i="21"/>
  <c r="R57" i="21"/>
  <c r="V81" i="21"/>
  <c r="R81" i="21"/>
  <c r="V42" i="21"/>
  <c r="R42" i="21"/>
  <c r="V113" i="21"/>
  <c r="R113" i="21"/>
  <c r="R90" i="21"/>
  <c r="V90" i="21"/>
  <c r="R50" i="21"/>
  <c r="V50" i="21"/>
  <c r="V126" i="21"/>
  <c r="R126" i="21"/>
  <c r="V67" i="21"/>
  <c r="R67" i="21"/>
  <c r="V47" i="21"/>
  <c r="R47" i="21"/>
  <c r="V79" i="21"/>
  <c r="R79" i="21"/>
  <c r="V105" i="21"/>
  <c r="R105" i="21"/>
  <c r="V116" i="21"/>
  <c r="R116" i="21"/>
  <c r="T40" i="21"/>
  <c r="V40" i="21"/>
  <c r="R40" i="21"/>
  <c r="R101" i="21"/>
  <c r="V101" i="21"/>
  <c r="R92" i="21"/>
  <c r="V92" i="21"/>
  <c r="V56" i="21"/>
  <c r="R56" i="21"/>
  <c r="R115" i="21"/>
  <c r="V115" i="21"/>
  <c r="V108" i="21"/>
  <c r="R108" i="21"/>
  <c r="V118" i="21"/>
  <c r="R118" i="21"/>
  <c r="V53" i="21"/>
  <c r="R53" i="21"/>
  <c r="R48" i="21"/>
  <c r="V48" i="21"/>
  <c r="R124" i="21"/>
  <c r="V124" i="21"/>
  <c r="R89" i="21"/>
  <c r="V89" i="21"/>
  <c r="V61" i="21"/>
  <c r="R61" i="21"/>
  <c r="Q123" i="7"/>
  <c r="U51" i="10"/>
  <c r="U108" i="3"/>
  <c r="U79" i="3"/>
  <c r="U74" i="20"/>
  <c r="Q74" i="20"/>
  <c r="T74" i="20"/>
  <c r="Q117" i="20"/>
  <c r="U117" i="20"/>
  <c r="T117" i="20"/>
  <c r="Q128" i="20"/>
  <c r="T128" i="20"/>
  <c r="U128" i="20"/>
  <c r="Q82" i="20"/>
  <c r="U82" i="20"/>
  <c r="T82" i="20"/>
  <c r="Q102" i="20"/>
  <c r="T102" i="20"/>
  <c r="U102" i="20"/>
  <c r="T69" i="20"/>
  <c r="U69" i="20"/>
  <c r="Q69" i="20"/>
  <c r="U84" i="20"/>
  <c r="Q84" i="20"/>
  <c r="U33" i="20"/>
  <c r="Q33" i="20"/>
  <c r="T33" i="20"/>
  <c r="Q130" i="20"/>
  <c r="U130" i="20"/>
  <c r="T130" i="20"/>
  <c r="U100" i="20"/>
  <c r="Q100" i="20"/>
  <c r="Q70" i="20"/>
  <c r="T70" i="20"/>
  <c r="U70" i="20"/>
  <c r="Q93" i="20"/>
  <c r="U93" i="20"/>
  <c r="T93" i="20"/>
  <c r="Q104" i="20"/>
  <c r="U104" i="20"/>
  <c r="T104" i="20"/>
  <c r="Q43" i="20"/>
  <c r="T43" i="20"/>
  <c r="U43" i="20"/>
  <c r="Q63" i="20"/>
  <c r="T63" i="20"/>
  <c r="U63" i="20"/>
  <c r="Q66" i="20"/>
  <c r="U66" i="20"/>
  <c r="T66" i="20"/>
  <c r="Q94" i="20"/>
  <c r="U94" i="20"/>
  <c r="T94" i="20"/>
  <c r="Q114" i="20"/>
  <c r="U114" i="20"/>
  <c r="T114" i="20"/>
  <c r="U116" i="20"/>
  <c r="Q116" i="20"/>
  <c r="U30" i="20"/>
  <c r="T30" i="20"/>
  <c r="Q30" i="20"/>
  <c r="Q108" i="20"/>
  <c r="U108" i="20"/>
  <c r="T108" i="20"/>
  <c r="Q38" i="20"/>
  <c r="T38" i="20"/>
  <c r="U38" i="20"/>
  <c r="T34" i="20"/>
  <c r="Q34" i="20"/>
  <c r="U34" i="20"/>
  <c r="Q32" i="20"/>
  <c r="U32" i="20"/>
  <c r="T32" i="20"/>
  <c r="T88" i="20"/>
  <c r="V88" i="20"/>
  <c r="R88" i="20"/>
  <c r="R117" i="20"/>
  <c r="V117" i="20"/>
  <c r="R50" i="20"/>
  <c r="V50" i="20"/>
  <c r="R71" i="20"/>
  <c r="V71" i="20"/>
  <c r="R79" i="20"/>
  <c r="V79" i="20"/>
  <c r="R64" i="20"/>
  <c r="V64" i="20"/>
  <c r="R65" i="20"/>
  <c r="V65" i="20"/>
  <c r="R78" i="20"/>
  <c r="V78" i="20"/>
  <c r="T31" i="20"/>
  <c r="R31" i="20"/>
  <c r="V31" i="20"/>
  <c r="T39" i="20"/>
  <c r="V39" i="20"/>
  <c r="R39" i="20"/>
  <c r="V122" i="20"/>
  <c r="R122" i="20"/>
  <c r="R105" i="20"/>
  <c r="V105" i="20"/>
  <c r="R35" i="20"/>
  <c r="V35" i="20"/>
  <c r="R99" i="20"/>
  <c r="V99" i="20"/>
  <c r="V97" i="20"/>
  <c r="R97" i="20"/>
  <c r="R40" i="20"/>
  <c r="V40" i="20"/>
  <c r="T110" i="20"/>
  <c r="V110" i="20"/>
  <c r="R110" i="20"/>
  <c r="R103" i="20"/>
  <c r="V103" i="20"/>
  <c r="R32" i="20"/>
  <c r="V32" i="20"/>
  <c r="R124" i="20"/>
  <c r="V124" i="20"/>
  <c r="R41" i="20"/>
  <c r="V41" i="20"/>
  <c r="R67" i="20"/>
  <c r="V67" i="20"/>
  <c r="R115" i="20"/>
  <c r="V115" i="20"/>
  <c r="V70" i="20"/>
  <c r="R70" i="20"/>
  <c r="V89" i="20"/>
  <c r="R89" i="20"/>
  <c r="R31" i="19"/>
  <c r="V31" i="19"/>
  <c r="Q66" i="21"/>
  <c r="T66" i="21"/>
  <c r="U66" i="21"/>
  <c r="U30" i="21"/>
  <c r="T30" i="21"/>
  <c r="Q30" i="21"/>
  <c r="Q83" i="21"/>
  <c r="U83" i="21"/>
  <c r="T83" i="21"/>
  <c r="T68" i="21"/>
  <c r="Q68" i="21"/>
  <c r="U68" i="21"/>
  <c r="U65" i="21"/>
  <c r="T65" i="21"/>
  <c r="Q65" i="21"/>
  <c r="T82" i="21"/>
  <c r="U82" i="21"/>
  <c r="Q82" i="21"/>
  <c r="U128" i="21"/>
  <c r="T128" i="21"/>
  <c r="Q128" i="21"/>
  <c r="Q42" i="21"/>
  <c r="T42" i="21"/>
  <c r="U42" i="21"/>
  <c r="Q69" i="21"/>
  <c r="T69" i="21"/>
  <c r="U69" i="21"/>
  <c r="U67" i="21"/>
  <c r="T67" i="21"/>
  <c r="Q67" i="21"/>
  <c r="T88" i="21"/>
  <c r="Q88" i="21"/>
  <c r="U88" i="21"/>
  <c r="U102" i="21"/>
  <c r="T102" i="21"/>
  <c r="Q102" i="21"/>
  <c r="T96" i="21"/>
  <c r="Q96" i="21"/>
  <c r="U96" i="21"/>
  <c r="U31" i="21"/>
  <c r="Q31" i="21"/>
  <c r="T31" i="21"/>
  <c r="U130" i="21"/>
  <c r="Q130" i="21"/>
  <c r="T130" i="21"/>
  <c r="Q76" i="21"/>
  <c r="T76" i="21"/>
  <c r="U76" i="21"/>
  <c r="T72" i="21"/>
  <c r="Q72" i="21"/>
  <c r="U72" i="21"/>
  <c r="Q37" i="21"/>
  <c r="U37" i="21"/>
  <c r="Q107" i="21"/>
  <c r="U107" i="21"/>
  <c r="T107" i="21"/>
  <c r="T34" i="21"/>
  <c r="Q34" i="21"/>
  <c r="U34" i="21"/>
  <c r="U133" i="21"/>
  <c r="T133" i="21"/>
  <c r="Q133" i="21"/>
  <c r="U85" i="21"/>
  <c r="T85" i="21"/>
  <c r="Q85" i="21"/>
  <c r="Q118" i="21"/>
  <c r="U118" i="21"/>
  <c r="T118" i="21"/>
  <c r="V33" i="21"/>
  <c r="R33" i="21"/>
  <c r="R80" i="21"/>
  <c r="V80" i="21"/>
  <c r="V121" i="21"/>
  <c r="R121" i="21"/>
  <c r="V30" i="21"/>
  <c r="R30" i="21"/>
  <c r="V85" i="21"/>
  <c r="R85" i="21"/>
  <c r="R44" i="21"/>
  <c r="V44" i="21"/>
  <c r="R106" i="21"/>
  <c r="V106" i="21"/>
  <c r="R78" i="21"/>
  <c r="V78" i="21"/>
  <c r="V63" i="21"/>
  <c r="R63" i="21"/>
  <c r="R52" i="21"/>
  <c r="V52" i="21"/>
  <c r="V35" i="21"/>
  <c r="R35" i="21"/>
  <c r="V43" i="21"/>
  <c r="R43" i="21"/>
  <c r="V97" i="21"/>
  <c r="R97" i="21"/>
  <c r="V46" i="21"/>
  <c r="R46" i="21"/>
  <c r="V94" i="21"/>
  <c r="R94" i="21"/>
  <c r="V93" i="21"/>
  <c r="R93" i="21"/>
  <c r="R66" i="21"/>
  <c r="V66" i="21"/>
  <c r="V45" i="21"/>
  <c r="R45" i="21"/>
  <c r="V55" i="21"/>
  <c r="R55" i="21"/>
  <c r="V62" i="21"/>
  <c r="R62" i="21"/>
  <c r="R100" i="21"/>
  <c r="V100" i="21"/>
  <c r="V117" i="21"/>
  <c r="R117" i="21"/>
  <c r="R107" i="21"/>
  <c r="V107" i="21"/>
  <c r="R51" i="21"/>
  <c r="V51" i="21"/>
  <c r="R112" i="21"/>
  <c r="V112" i="21"/>
  <c r="V73" i="21"/>
  <c r="R73" i="21"/>
  <c r="R88" i="21"/>
  <c r="V88" i="21"/>
  <c r="R49" i="21"/>
  <c r="V49" i="21"/>
  <c r="R91" i="21"/>
  <c r="V91" i="21"/>
  <c r="V16" i="18"/>
  <c r="T4" i="10"/>
  <c r="T16" i="18"/>
  <c r="R97" i="7"/>
  <c r="R85" i="10"/>
  <c r="V59" i="3"/>
  <c r="V47" i="10"/>
  <c r="R74" i="10"/>
  <c r="V6" i="10"/>
  <c r="V11" i="10"/>
  <c r="V83" i="7"/>
  <c r="T6" i="10"/>
  <c r="V67" i="3"/>
  <c r="V12" i="10"/>
  <c r="V100" i="7"/>
  <c r="V65" i="10"/>
  <c r="T117" i="10"/>
  <c r="U93" i="19"/>
  <c r="T93" i="19"/>
  <c r="Q93" i="19"/>
  <c r="Q40" i="19"/>
  <c r="U40" i="19"/>
  <c r="T40" i="19"/>
  <c r="Q34" i="19"/>
  <c r="U34" i="19"/>
  <c r="T34" i="19"/>
  <c r="Q97" i="19"/>
  <c r="U97" i="19"/>
  <c r="T97" i="19"/>
  <c r="Q48" i="19"/>
  <c r="T48" i="19"/>
  <c r="U48" i="19"/>
  <c r="U82" i="19"/>
  <c r="Q82" i="19"/>
  <c r="T82" i="19"/>
  <c r="U98" i="19"/>
  <c r="Q98" i="19"/>
  <c r="T98" i="19"/>
  <c r="T39" i="19"/>
  <c r="U39" i="19"/>
  <c r="Q39" i="19"/>
  <c r="Q73" i="19"/>
  <c r="T73" i="19"/>
  <c r="U73" i="19"/>
  <c r="U124" i="19"/>
  <c r="Q124" i="19"/>
  <c r="T124" i="19"/>
  <c r="Q66" i="19"/>
  <c r="T66" i="19"/>
  <c r="U66" i="19"/>
  <c r="T61" i="19"/>
  <c r="U61" i="19"/>
  <c r="Q61" i="19"/>
  <c r="T94" i="19"/>
  <c r="Q94" i="19"/>
  <c r="U94" i="19"/>
  <c r="Q132" i="19"/>
  <c r="T132" i="19"/>
  <c r="U132" i="19"/>
  <c r="Q74" i="19"/>
  <c r="U74" i="19"/>
  <c r="T74" i="19"/>
  <c r="Q69" i="19"/>
  <c r="T69" i="19"/>
  <c r="U69" i="19"/>
  <c r="Q90" i="19"/>
  <c r="U90" i="19"/>
  <c r="T90" i="19"/>
  <c r="Q120" i="19"/>
  <c r="U120" i="19"/>
  <c r="T120" i="19"/>
  <c r="U42" i="19"/>
  <c r="T42" i="19"/>
  <c r="Q42" i="19"/>
  <c r="U92" i="19"/>
  <c r="Q92" i="19"/>
  <c r="T92" i="19"/>
  <c r="Q110" i="19"/>
  <c r="U110" i="19"/>
  <c r="T110" i="19"/>
  <c r="U133" i="19"/>
  <c r="T133" i="19"/>
  <c r="Q133" i="19"/>
  <c r="T114" i="19"/>
  <c r="U114" i="19"/>
  <c r="Q114" i="19"/>
  <c r="U87" i="19"/>
  <c r="T87" i="19"/>
  <c r="Q87" i="19"/>
  <c r="U44" i="19"/>
  <c r="Q44" i="19"/>
  <c r="T44" i="19"/>
  <c r="V101" i="19"/>
  <c r="R101" i="19"/>
  <c r="V86" i="19"/>
  <c r="R86" i="19"/>
  <c r="R122" i="19"/>
  <c r="V122" i="19"/>
  <c r="R120" i="19"/>
  <c r="V120" i="19"/>
  <c r="R114" i="19"/>
  <c r="V114" i="19"/>
  <c r="V107" i="19"/>
  <c r="R107" i="19"/>
  <c r="R104" i="19"/>
  <c r="V104" i="19"/>
  <c r="V88" i="19"/>
  <c r="R88" i="19"/>
  <c r="R111" i="19"/>
  <c r="V111" i="19"/>
  <c r="V38" i="19"/>
  <c r="R38" i="19"/>
  <c r="R108" i="19"/>
  <c r="V108" i="19"/>
  <c r="V91" i="19"/>
  <c r="R91" i="19"/>
  <c r="V109" i="19"/>
  <c r="R109" i="19"/>
  <c r="V50" i="19"/>
  <c r="R50" i="19"/>
  <c r="R113" i="19"/>
  <c r="V113" i="19"/>
  <c r="R67" i="19"/>
  <c r="V67" i="19"/>
  <c r="R74" i="19"/>
  <c r="V74" i="19"/>
  <c r="V81" i="19"/>
  <c r="R81" i="19"/>
  <c r="V41" i="19"/>
  <c r="R41" i="19"/>
  <c r="V77" i="19"/>
  <c r="R77" i="19"/>
  <c r="R72" i="19"/>
  <c r="V72" i="19"/>
  <c r="V76" i="19"/>
  <c r="R76" i="19"/>
  <c r="R84" i="19"/>
  <c r="V84" i="19"/>
  <c r="U44" i="3"/>
  <c r="U51" i="3"/>
  <c r="Q103" i="19"/>
  <c r="T103" i="19"/>
  <c r="U103" i="19"/>
  <c r="T108" i="19"/>
  <c r="Q108" i="19"/>
  <c r="U108" i="19"/>
  <c r="Q62" i="19"/>
  <c r="U62" i="19"/>
  <c r="T62" i="19"/>
  <c r="U112" i="19"/>
  <c r="T112" i="19"/>
  <c r="Q112" i="19"/>
  <c r="U58" i="19"/>
  <c r="Q58" i="19"/>
  <c r="T58" i="19"/>
  <c r="U53" i="19"/>
  <c r="T53" i="19"/>
  <c r="Q53" i="19"/>
  <c r="U115" i="19"/>
  <c r="Q115" i="19"/>
  <c r="T115" i="19"/>
  <c r="U76" i="19"/>
  <c r="Q76" i="19"/>
  <c r="T76" i="19"/>
  <c r="T50" i="19"/>
  <c r="U50" i="19"/>
  <c r="Q50" i="19"/>
  <c r="U45" i="19"/>
  <c r="T45" i="19"/>
  <c r="Q45" i="19"/>
  <c r="U99" i="19"/>
  <c r="Q99" i="19"/>
  <c r="T99" i="19"/>
  <c r="U107" i="19"/>
  <c r="T107" i="19"/>
  <c r="Q107" i="19"/>
  <c r="U84" i="19"/>
  <c r="T84" i="19"/>
  <c r="Q84" i="19"/>
  <c r="T54" i="19"/>
  <c r="U54" i="19"/>
  <c r="Q54" i="19"/>
  <c r="Q57" i="19"/>
  <c r="U57" i="19"/>
  <c r="T57" i="19"/>
  <c r="U95" i="19"/>
  <c r="T95" i="19"/>
  <c r="Q95" i="19"/>
  <c r="U41" i="19"/>
  <c r="Q41" i="19"/>
  <c r="T41" i="19"/>
  <c r="Q96" i="19"/>
  <c r="U96" i="19"/>
  <c r="T96" i="19"/>
  <c r="T118" i="19"/>
  <c r="U118" i="19"/>
  <c r="Q118" i="19"/>
  <c r="T109" i="19"/>
  <c r="U109" i="19"/>
  <c r="Q109" i="19"/>
  <c r="T52" i="19"/>
  <c r="U52" i="19"/>
  <c r="Q52" i="19"/>
  <c r="T122" i="19"/>
  <c r="U122" i="19"/>
  <c r="Q122" i="19"/>
  <c r="Q113" i="19"/>
  <c r="T113" i="19"/>
  <c r="U113" i="19"/>
  <c r="Q75" i="19"/>
  <c r="U75" i="19"/>
  <c r="T75" i="19"/>
  <c r="V93" i="19"/>
  <c r="R93" i="19"/>
  <c r="V42" i="19"/>
  <c r="R42" i="19"/>
  <c r="R106" i="19"/>
  <c r="V106" i="19"/>
  <c r="V117" i="19"/>
  <c r="R117" i="19"/>
  <c r="V105" i="19"/>
  <c r="R105" i="19"/>
  <c r="V115" i="19"/>
  <c r="R115" i="19"/>
  <c r="V102" i="19"/>
  <c r="R102" i="19"/>
  <c r="V79" i="19"/>
  <c r="R79" i="19"/>
  <c r="V126" i="19"/>
  <c r="R126" i="19"/>
  <c r="R100" i="19"/>
  <c r="V100" i="19"/>
  <c r="V55" i="19"/>
  <c r="R55" i="19"/>
  <c r="V132" i="19"/>
  <c r="R132" i="19"/>
  <c r="V103" i="19"/>
  <c r="R103" i="19"/>
  <c r="V63" i="19"/>
  <c r="R63" i="19"/>
  <c r="V53" i="19"/>
  <c r="R53" i="19"/>
  <c r="R87" i="19"/>
  <c r="V87" i="19"/>
  <c r="V59" i="19"/>
  <c r="R59" i="19"/>
  <c r="V66" i="19"/>
  <c r="R66" i="19"/>
  <c r="V73" i="19"/>
  <c r="R73" i="19"/>
  <c r="V69" i="19"/>
  <c r="R69" i="19"/>
  <c r="R33" i="19"/>
  <c r="V33" i="19"/>
  <c r="R48" i="19"/>
  <c r="V48" i="19"/>
  <c r="R36" i="19"/>
  <c r="V36" i="19"/>
  <c r="U67" i="19"/>
  <c r="T67" i="19"/>
  <c r="Q67" i="19"/>
  <c r="T128" i="19"/>
  <c r="U128" i="19"/>
  <c r="Q128" i="19"/>
  <c r="U85" i="19"/>
  <c r="Q85" i="19"/>
  <c r="T85" i="19"/>
  <c r="T46" i="19"/>
  <c r="U46" i="19"/>
  <c r="Q46" i="19"/>
  <c r="T91" i="19"/>
  <c r="U91" i="19"/>
  <c r="Q91" i="19"/>
  <c r="U59" i="19"/>
  <c r="T59" i="19"/>
  <c r="Q59" i="19"/>
  <c r="Q63" i="19"/>
  <c r="U63" i="19"/>
  <c r="T63" i="19"/>
  <c r="Q105" i="19"/>
  <c r="U105" i="19"/>
  <c r="T105" i="19"/>
  <c r="Q123" i="19"/>
  <c r="T123" i="19"/>
  <c r="U123" i="19"/>
  <c r="Q68" i="19"/>
  <c r="T68" i="19"/>
  <c r="U68" i="19"/>
  <c r="Q83" i="19"/>
  <c r="U83" i="19"/>
  <c r="T83" i="19"/>
  <c r="T37" i="19"/>
  <c r="U37" i="19"/>
  <c r="Q37" i="19"/>
  <c r="T101" i="19"/>
  <c r="U101" i="19"/>
  <c r="Q101" i="19"/>
  <c r="Q111" i="19"/>
  <c r="U111" i="19"/>
  <c r="T111" i="19"/>
  <c r="Q80" i="19"/>
  <c r="U80" i="19"/>
  <c r="T80" i="19"/>
  <c r="Q55" i="19"/>
  <c r="T55" i="19"/>
  <c r="U55" i="19"/>
  <c r="U100" i="19"/>
  <c r="T100" i="19"/>
  <c r="Q100" i="19"/>
  <c r="Q126" i="19"/>
  <c r="T126" i="19"/>
  <c r="U126" i="19"/>
  <c r="Q117" i="19"/>
  <c r="U117" i="19"/>
  <c r="T117" i="19"/>
  <c r="T36" i="19"/>
  <c r="U36" i="19"/>
  <c r="Q36" i="19"/>
  <c r="U130" i="19"/>
  <c r="Q130" i="19"/>
  <c r="T130" i="19"/>
  <c r="U121" i="19"/>
  <c r="Q121" i="19"/>
  <c r="T121" i="19"/>
  <c r="T43" i="19"/>
  <c r="U43" i="19"/>
  <c r="Q43" i="19"/>
  <c r="R128" i="19"/>
  <c r="V128" i="19"/>
  <c r="V125" i="19"/>
  <c r="R125" i="19"/>
  <c r="V98" i="19"/>
  <c r="R98" i="19"/>
  <c r="V51" i="19"/>
  <c r="R51" i="19"/>
  <c r="V97" i="19"/>
  <c r="R97" i="19"/>
  <c r="R39" i="19"/>
  <c r="V39" i="19"/>
  <c r="V94" i="19"/>
  <c r="R94" i="19"/>
  <c r="R34" i="19"/>
  <c r="V34" i="19"/>
  <c r="V118" i="19"/>
  <c r="R118" i="19"/>
  <c r="V96" i="19"/>
  <c r="R96" i="19"/>
  <c r="V133" i="19"/>
  <c r="R133" i="19"/>
  <c r="R43" i="19"/>
  <c r="V43" i="19"/>
  <c r="R124" i="19"/>
  <c r="V124" i="19"/>
  <c r="R99" i="19"/>
  <c r="V99" i="19"/>
  <c r="V131" i="19"/>
  <c r="R131" i="19"/>
  <c r="V35" i="19"/>
  <c r="R35" i="19"/>
  <c r="R45" i="19"/>
  <c r="V45" i="19"/>
  <c r="R129" i="19"/>
  <c r="V129" i="19"/>
  <c r="R83" i="19"/>
  <c r="V83" i="19"/>
  <c r="R47" i="19"/>
  <c r="V47" i="19"/>
  <c r="R58" i="19"/>
  <c r="V58" i="19"/>
  <c r="R65" i="19"/>
  <c r="V65" i="19"/>
  <c r="V61" i="19"/>
  <c r="R61" i="19"/>
  <c r="R40" i="19"/>
  <c r="V40" i="19"/>
  <c r="R44" i="19"/>
  <c r="V44" i="19"/>
  <c r="R64" i="19"/>
  <c r="V64" i="19"/>
  <c r="R52" i="19"/>
  <c r="V52" i="19"/>
  <c r="U90" i="7"/>
  <c r="U89" i="10"/>
  <c r="U44" i="10"/>
  <c r="Q43" i="7"/>
  <c r="U49" i="3"/>
  <c r="T75" i="7"/>
  <c r="U65" i="19"/>
  <c r="T65" i="19"/>
  <c r="Q65" i="19"/>
  <c r="T119" i="19"/>
  <c r="U119" i="19"/>
  <c r="Q119" i="19"/>
  <c r="T72" i="19"/>
  <c r="U72" i="19"/>
  <c r="Q72" i="19"/>
  <c r="U70" i="19"/>
  <c r="T70" i="19"/>
  <c r="Q70" i="19"/>
  <c r="T49" i="19"/>
  <c r="U49" i="19"/>
  <c r="Q49" i="19"/>
  <c r="T131" i="19"/>
  <c r="Q131" i="19"/>
  <c r="U131" i="19"/>
  <c r="T60" i="19"/>
  <c r="Q60" i="19"/>
  <c r="U60" i="19"/>
  <c r="Q79" i="19"/>
  <c r="U79" i="19"/>
  <c r="T79" i="19"/>
  <c r="U77" i="19"/>
  <c r="Q77" i="19"/>
  <c r="T77" i="19"/>
  <c r="U56" i="19"/>
  <c r="T56" i="19"/>
  <c r="Q56" i="19"/>
  <c r="Q38" i="19"/>
  <c r="U38" i="19"/>
  <c r="T38" i="19"/>
  <c r="U102" i="19"/>
  <c r="Q102" i="19"/>
  <c r="T102" i="19"/>
  <c r="Q78" i="19"/>
  <c r="T78" i="19"/>
  <c r="U78" i="19"/>
  <c r="T81" i="19"/>
  <c r="U81" i="19"/>
  <c r="Q81" i="19"/>
  <c r="Q89" i="19"/>
  <c r="T89" i="19"/>
  <c r="U89" i="19"/>
  <c r="U116" i="19"/>
  <c r="Q116" i="19"/>
  <c r="T116" i="19"/>
  <c r="U71" i="19"/>
  <c r="T71" i="19"/>
  <c r="Q71" i="19"/>
  <c r="T86" i="19"/>
  <c r="U86" i="19"/>
  <c r="Q86" i="19"/>
  <c r="Q51" i="19"/>
  <c r="T51" i="19"/>
  <c r="U51" i="19"/>
  <c r="U47" i="19"/>
  <c r="T47" i="19"/>
  <c r="Q47" i="19"/>
  <c r="Q106" i="19"/>
  <c r="U106" i="19"/>
  <c r="T106" i="19"/>
  <c r="Q127" i="19"/>
  <c r="U127" i="19"/>
  <c r="T127" i="19"/>
  <c r="Q64" i="19"/>
  <c r="U64" i="19"/>
  <c r="T64" i="19"/>
  <c r="Q88" i="19"/>
  <c r="U88" i="19"/>
  <c r="T88" i="19"/>
  <c r="Q104" i="19"/>
  <c r="T104" i="19"/>
  <c r="U104" i="19"/>
  <c r="T125" i="19"/>
  <c r="U125" i="19"/>
  <c r="Q125" i="19"/>
  <c r="U35" i="19"/>
  <c r="Q35" i="19"/>
  <c r="T35" i="19"/>
  <c r="Q129" i="19"/>
  <c r="U129" i="19"/>
  <c r="T129" i="19"/>
  <c r="R112" i="19"/>
  <c r="V112" i="19"/>
  <c r="V71" i="19"/>
  <c r="R71" i="19"/>
  <c r="V90" i="19"/>
  <c r="R90" i="19"/>
  <c r="V62" i="19"/>
  <c r="R62" i="19"/>
  <c r="V89" i="19"/>
  <c r="R89" i="19"/>
  <c r="V54" i="19"/>
  <c r="R54" i="19"/>
  <c r="R130" i="19"/>
  <c r="V130" i="19"/>
  <c r="V127" i="19"/>
  <c r="R127" i="19"/>
  <c r="V110" i="19"/>
  <c r="R110" i="19"/>
  <c r="R92" i="19"/>
  <c r="V92" i="19"/>
  <c r="V123" i="19"/>
  <c r="R123" i="19"/>
  <c r="V70" i="19"/>
  <c r="R70" i="19"/>
  <c r="R116" i="19"/>
  <c r="V116" i="19"/>
  <c r="V95" i="19"/>
  <c r="R95" i="19"/>
  <c r="R119" i="19"/>
  <c r="V119" i="19"/>
  <c r="V78" i="19"/>
  <c r="R78" i="19"/>
  <c r="R37" i="19"/>
  <c r="V37" i="19"/>
  <c r="R121" i="19"/>
  <c r="V121" i="19"/>
  <c r="V75" i="19"/>
  <c r="R75" i="19"/>
  <c r="V82" i="19"/>
  <c r="R82" i="19"/>
  <c r="R46" i="19"/>
  <c r="V46" i="19"/>
  <c r="R57" i="19"/>
  <c r="V57" i="19"/>
  <c r="V85" i="19"/>
  <c r="R85" i="19"/>
  <c r="R49" i="19"/>
  <c r="V49" i="19"/>
  <c r="V56" i="19"/>
  <c r="R56" i="19"/>
  <c r="R60" i="19"/>
  <c r="V60" i="19"/>
  <c r="V80" i="19"/>
  <c r="R80" i="19"/>
  <c r="R68" i="19"/>
  <c r="V68" i="19"/>
  <c r="T121" i="14"/>
  <c r="T26" i="14"/>
  <c r="V11" i="14"/>
  <c r="R20" i="14"/>
  <c r="U131" i="14"/>
  <c r="T16" i="14"/>
  <c r="T99" i="14"/>
  <c r="U19" i="18"/>
  <c r="V24" i="18"/>
  <c r="T21" i="18"/>
  <c r="V7" i="18"/>
  <c r="T8" i="14"/>
  <c r="T38" i="14"/>
  <c r="V6" i="18"/>
  <c r="V13" i="18"/>
  <c r="R26" i="18"/>
  <c r="V26" i="18"/>
  <c r="Q12" i="18"/>
  <c r="U12" i="18"/>
  <c r="T12" i="18"/>
  <c r="V30" i="18"/>
  <c r="R30" i="18"/>
  <c r="U14" i="18"/>
  <c r="R9" i="18"/>
  <c r="V9" i="18"/>
  <c r="R27" i="18"/>
  <c r="V27" i="18"/>
  <c r="Q29" i="18"/>
  <c r="U29" i="18"/>
  <c r="T29" i="18"/>
  <c r="U8" i="18"/>
  <c r="Q8" i="18"/>
  <c r="T8" i="18"/>
  <c r="Q23" i="18"/>
  <c r="T23" i="18"/>
  <c r="U23" i="18"/>
  <c r="R29" i="18"/>
  <c r="V29" i="18"/>
  <c r="T22" i="18"/>
  <c r="U22" i="18"/>
  <c r="Q22" i="18"/>
  <c r="T31" i="18"/>
  <c r="U31" i="18"/>
  <c r="Q31" i="18"/>
  <c r="R12" i="18"/>
  <c r="V12" i="18"/>
  <c r="R18" i="18"/>
  <c r="V18" i="18"/>
  <c r="U10" i="18"/>
  <c r="Q10" i="18"/>
  <c r="T10" i="18"/>
  <c r="R28" i="18"/>
  <c r="V28" i="18"/>
  <c r="R19" i="18"/>
  <c r="V19" i="18"/>
  <c r="T27" i="18"/>
  <c r="Q27" i="18"/>
  <c r="U27" i="18"/>
  <c r="U6" i="18"/>
  <c r="U15" i="18"/>
  <c r="V11" i="18"/>
  <c r="U25" i="18"/>
  <c r="T11" i="14"/>
  <c r="R25" i="18"/>
  <c r="V25" i="18"/>
  <c r="R23" i="18"/>
  <c r="V23" i="18"/>
  <c r="Q26" i="18"/>
  <c r="U26" i="18"/>
  <c r="T26" i="18"/>
  <c r="R14" i="18"/>
  <c r="V14" i="18"/>
  <c r="U30" i="18"/>
  <c r="T30" i="18"/>
  <c r="Q30" i="18"/>
  <c r="R10" i="18"/>
  <c r="V10" i="18"/>
  <c r="Q24" i="18"/>
  <c r="T24" i="18"/>
  <c r="U24" i="18"/>
  <c r="V15" i="18"/>
  <c r="R15" i="18"/>
  <c r="U7" i="18"/>
  <c r="U17" i="18"/>
  <c r="V21" i="18"/>
  <c r="U21" i="18"/>
  <c r="T13" i="14"/>
  <c r="T40" i="14"/>
  <c r="R22" i="18"/>
  <c r="V22" i="18"/>
  <c r="U11" i="18"/>
  <c r="Q11" i="18"/>
  <c r="T11" i="18"/>
  <c r="Q20" i="18"/>
  <c r="T20" i="18"/>
  <c r="U20" i="18"/>
  <c r="R17" i="18"/>
  <c r="V17" i="18"/>
  <c r="U9" i="18"/>
  <c r="T14" i="18"/>
  <c r="T28" i="18"/>
  <c r="U28" i="18"/>
  <c r="Q28" i="18"/>
  <c r="R20" i="18"/>
  <c r="V20" i="18"/>
  <c r="Q13" i="18"/>
  <c r="U13" i="18"/>
  <c r="T13" i="18"/>
  <c r="Q18" i="18"/>
  <c r="T18" i="18"/>
  <c r="U18" i="18"/>
  <c r="R31" i="18"/>
  <c r="V31" i="18"/>
  <c r="T15" i="18"/>
  <c r="T25" i="18"/>
  <c r="V84" i="18"/>
  <c r="R84" i="18"/>
  <c r="V100" i="18"/>
  <c r="R100" i="18"/>
  <c r="V91" i="18"/>
  <c r="R91" i="18"/>
  <c r="R55" i="18"/>
  <c r="V55" i="18"/>
  <c r="V118" i="18"/>
  <c r="R118" i="18"/>
  <c r="V66" i="18"/>
  <c r="R66" i="18"/>
  <c r="R108" i="18"/>
  <c r="V108" i="18"/>
  <c r="R47" i="18"/>
  <c r="V47" i="18"/>
  <c r="V128" i="18"/>
  <c r="R128" i="18"/>
  <c r="R130" i="18"/>
  <c r="V130" i="18"/>
  <c r="V72" i="18"/>
  <c r="R72" i="18"/>
  <c r="R59" i="18"/>
  <c r="V59" i="18"/>
  <c r="R34" i="18"/>
  <c r="V34" i="18"/>
  <c r="R76" i="18"/>
  <c r="V76" i="18"/>
  <c r="R61" i="18"/>
  <c r="V61" i="18"/>
  <c r="R73" i="18"/>
  <c r="V73" i="18"/>
  <c r="R133" i="18"/>
  <c r="V133" i="18"/>
  <c r="V127" i="18"/>
  <c r="R127" i="18"/>
  <c r="V95" i="18"/>
  <c r="R95" i="18"/>
  <c r="V58" i="18"/>
  <c r="R58" i="18"/>
  <c r="R49" i="18"/>
  <c r="V49" i="18"/>
  <c r="R65" i="18"/>
  <c r="V65" i="18"/>
  <c r="R109" i="18"/>
  <c r="V109" i="18"/>
  <c r="R77" i="18"/>
  <c r="V77" i="18"/>
  <c r="R48" i="18"/>
  <c r="V48" i="18"/>
  <c r="Q125" i="18"/>
  <c r="U125" i="18"/>
  <c r="T125" i="18"/>
  <c r="Q57" i="18"/>
  <c r="U57" i="18"/>
  <c r="T57" i="18"/>
  <c r="Q123" i="18"/>
  <c r="T123" i="18"/>
  <c r="U123" i="18"/>
  <c r="U91" i="18"/>
  <c r="T91" i="18"/>
  <c r="Q91" i="18"/>
  <c r="U78" i="18"/>
  <c r="T78" i="18"/>
  <c r="Q78" i="18"/>
  <c r="T48" i="18"/>
  <c r="Q48" i="18"/>
  <c r="U48" i="18"/>
  <c r="U63" i="18"/>
  <c r="Q63" i="18"/>
  <c r="T63" i="18"/>
  <c r="U38" i="18"/>
  <c r="T38" i="18"/>
  <c r="Q38" i="18"/>
  <c r="Q59" i="18"/>
  <c r="U59" i="18"/>
  <c r="T59" i="18"/>
  <c r="Q36" i="18"/>
  <c r="U36" i="18"/>
  <c r="T36" i="18"/>
  <c r="Q121" i="18"/>
  <c r="T121" i="18"/>
  <c r="U121" i="18"/>
  <c r="Q133" i="18"/>
  <c r="T133" i="18"/>
  <c r="U133" i="18"/>
  <c r="Q77" i="18"/>
  <c r="U77" i="18"/>
  <c r="T77" i="18"/>
  <c r="T103" i="18"/>
  <c r="Q103" i="18"/>
  <c r="U103" i="18"/>
  <c r="U120" i="18"/>
  <c r="T120" i="18"/>
  <c r="Q120" i="18"/>
  <c r="Q122" i="18"/>
  <c r="T122" i="18"/>
  <c r="U122" i="18"/>
  <c r="U111" i="18"/>
  <c r="T111" i="18"/>
  <c r="Q111" i="18"/>
  <c r="Q80" i="18"/>
  <c r="T80" i="18"/>
  <c r="U80" i="18"/>
  <c r="T130" i="18"/>
  <c r="U130" i="18"/>
  <c r="Q130" i="18"/>
  <c r="U66" i="18"/>
  <c r="T66" i="18"/>
  <c r="Q66" i="18"/>
  <c r="Q92" i="18"/>
  <c r="T92" i="18"/>
  <c r="U92" i="18"/>
  <c r="U47" i="18"/>
  <c r="T47" i="18"/>
  <c r="Q47" i="18"/>
  <c r="U39" i="18"/>
  <c r="T39" i="18"/>
  <c r="Q39" i="18"/>
  <c r="Q76" i="18"/>
  <c r="U76" i="18"/>
  <c r="T76" i="18"/>
  <c r="U132" i="18"/>
  <c r="Q132" i="18"/>
  <c r="T132" i="18"/>
  <c r="Q126" i="18"/>
  <c r="U126" i="18"/>
  <c r="T126" i="18"/>
  <c r="T94" i="18"/>
  <c r="Q94" i="18"/>
  <c r="U94" i="18"/>
  <c r="V122" i="10"/>
  <c r="U129" i="3"/>
  <c r="T122" i="10"/>
  <c r="U68" i="14"/>
  <c r="V72" i="14"/>
  <c r="V104" i="14"/>
  <c r="U55" i="14"/>
  <c r="T66" i="14"/>
  <c r="V104" i="18"/>
  <c r="R104" i="18"/>
  <c r="V88" i="18"/>
  <c r="R88" i="18"/>
  <c r="V101" i="18"/>
  <c r="R101" i="18"/>
  <c r="R71" i="18"/>
  <c r="V71" i="18"/>
  <c r="R115" i="18"/>
  <c r="V115" i="18"/>
  <c r="R39" i="18"/>
  <c r="V39" i="18"/>
  <c r="V102" i="18"/>
  <c r="R102" i="18"/>
  <c r="R121" i="18"/>
  <c r="V121" i="18"/>
  <c r="R51" i="18"/>
  <c r="V51" i="18"/>
  <c r="R131" i="18"/>
  <c r="V131" i="18"/>
  <c r="R81" i="18"/>
  <c r="V81" i="18"/>
  <c r="V112" i="18"/>
  <c r="R112" i="18"/>
  <c r="V114" i="18"/>
  <c r="R114" i="18"/>
  <c r="V64" i="18"/>
  <c r="R64" i="18"/>
  <c r="R70" i="18"/>
  <c r="V70" i="18"/>
  <c r="R122" i="18"/>
  <c r="V122" i="18"/>
  <c r="V68" i="18"/>
  <c r="R68" i="18"/>
  <c r="R54" i="18"/>
  <c r="V54" i="18"/>
  <c r="V56" i="18"/>
  <c r="R56" i="18"/>
  <c r="R125" i="18"/>
  <c r="V125" i="18"/>
  <c r="V119" i="18"/>
  <c r="R119" i="18"/>
  <c r="V87" i="18"/>
  <c r="R87" i="18"/>
  <c r="V79" i="18"/>
  <c r="R79" i="18"/>
  <c r="R45" i="18"/>
  <c r="V45" i="18"/>
  <c r="R93" i="18"/>
  <c r="V93" i="18"/>
  <c r="R78" i="18"/>
  <c r="V78" i="18"/>
  <c r="R44" i="18"/>
  <c r="V44" i="18"/>
  <c r="R57" i="18"/>
  <c r="V57" i="18"/>
  <c r="T113" i="18"/>
  <c r="U113" i="18"/>
  <c r="Q113" i="18"/>
  <c r="U115" i="18"/>
  <c r="Q115" i="18"/>
  <c r="T115" i="18"/>
  <c r="Q83" i="18"/>
  <c r="U83" i="18"/>
  <c r="T83" i="18"/>
  <c r="U58" i="18"/>
  <c r="T58" i="18"/>
  <c r="Q58" i="18"/>
  <c r="U40" i="18"/>
  <c r="Q40" i="18"/>
  <c r="T40" i="18"/>
  <c r="T105" i="18"/>
  <c r="Q105" i="18"/>
  <c r="U105" i="18"/>
  <c r="Q84" i="18"/>
  <c r="T84" i="18"/>
  <c r="U84" i="18"/>
  <c r="U69" i="18"/>
  <c r="Q69" i="18"/>
  <c r="T69" i="18"/>
  <c r="U88" i="18"/>
  <c r="T88" i="18"/>
  <c r="Q88" i="18"/>
  <c r="T89" i="18"/>
  <c r="Q89" i="18"/>
  <c r="U89" i="18"/>
  <c r="U71" i="18"/>
  <c r="T71" i="18"/>
  <c r="Q71" i="18"/>
  <c r="Q50" i="18"/>
  <c r="U50" i="18"/>
  <c r="T50" i="18"/>
  <c r="T117" i="18"/>
  <c r="Q117" i="18"/>
  <c r="U117" i="18"/>
  <c r="Q61" i="18"/>
  <c r="U61" i="18"/>
  <c r="T61" i="18"/>
  <c r="U87" i="18"/>
  <c r="T87" i="18"/>
  <c r="Q87" i="18"/>
  <c r="U96" i="18"/>
  <c r="T96" i="18"/>
  <c r="Q96" i="18"/>
  <c r="Q106" i="18"/>
  <c r="U106" i="18"/>
  <c r="T106" i="18"/>
  <c r="Q95" i="18"/>
  <c r="T95" i="18"/>
  <c r="U95" i="18"/>
  <c r="T64" i="18"/>
  <c r="Q64" i="18"/>
  <c r="U64" i="18"/>
  <c r="T128" i="18"/>
  <c r="Q128" i="18"/>
  <c r="U128" i="18"/>
  <c r="U114" i="18"/>
  <c r="Q114" i="18"/>
  <c r="T114" i="18"/>
  <c r="T56" i="18"/>
  <c r="Q56" i="18"/>
  <c r="U56" i="18"/>
  <c r="Q53" i="18"/>
  <c r="U53" i="18"/>
  <c r="T53" i="18"/>
  <c r="Q45" i="18"/>
  <c r="T45" i="18"/>
  <c r="U45" i="18"/>
  <c r="Q37" i="18"/>
  <c r="U37" i="18"/>
  <c r="T37" i="18"/>
  <c r="U54" i="18"/>
  <c r="T54" i="18"/>
  <c r="Q54" i="18"/>
  <c r="Q70" i="18"/>
  <c r="U70" i="18"/>
  <c r="T70" i="18"/>
  <c r="U124" i="18"/>
  <c r="T124" i="18"/>
  <c r="Q124" i="18"/>
  <c r="T118" i="18"/>
  <c r="U118" i="18"/>
  <c r="Q118" i="18"/>
  <c r="U86" i="18"/>
  <c r="Q86" i="18"/>
  <c r="T86" i="18"/>
  <c r="Q119" i="14"/>
  <c r="V124" i="14"/>
  <c r="R32" i="18"/>
  <c r="V32" i="18"/>
  <c r="R116" i="18"/>
  <c r="V116" i="18"/>
  <c r="R132" i="18"/>
  <c r="V132" i="18"/>
  <c r="R43" i="18"/>
  <c r="V43" i="18"/>
  <c r="R124" i="18"/>
  <c r="V124" i="18"/>
  <c r="V129" i="18"/>
  <c r="R129" i="18"/>
  <c r="R105" i="18"/>
  <c r="V105" i="18"/>
  <c r="R94" i="18"/>
  <c r="V94" i="18"/>
  <c r="R35" i="18"/>
  <c r="V35" i="18"/>
  <c r="R99" i="18"/>
  <c r="V99" i="18"/>
  <c r="R96" i="18"/>
  <c r="V96" i="18"/>
  <c r="R98" i="18"/>
  <c r="V98" i="18"/>
  <c r="R50" i="18"/>
  <c r="V50" i="18"/>
  <c r="V106" i="18"/>
  <c r="R106" i="18"/>
  <c r="R60" i="18"/>
  <c r="V60" i="18"/>
  <c r="R46" i="18"/>
  <c r="V46" i="18"/>
  <c r="R117" i="18"/>
  <c r="V117" i="18"/>
  <c r="V111" i="18"/>
  <c r="R111" i="18"/>
  <c r="V97" i="18"/>
  <c r="R97" i="18"/>
  <c r="V63" i="18"/>
  <c r="R63" i="18"/>
  <c r="R41" i="18"/>
  <c r="V41" i="18"/>
  <c r="R62" i="18"/>
  <c r="V62" i="18"/>
  <c r="R40" i="18"/>
  <c r="V40" i="18"/>
  <c r="V85" i="18"/>
  <c r="R85" i="18"/>
  <c r="T93" i="18"/>
  <c r="Q93" i="18"/>
  <c r="U93" i="18"/>
  <c r="U107" i="18"/>
  <c r="Q107" i="18"/>
  <c r="T107" i="18"/>
  <c r="Q67" i="18"/>
  <c r="T67" i="18"/>
  <c r="U67" i="18"/>
  <c r="T32" i="18"/>
  <c r="U32" i="18"/>
  <c r="Q32" i="18"/>
  <c r="T73" i="18"/>
  <c r="Q73" i="18"/>
  <c r="U73" i="18"/>
  <c r="T74" i="18"/>
  <c r="Q74" i="18"/>
  <c r="U74" i="18"/>
  <c r="Q52" i="18"/>
  <c r="T52" i="18"/>
  <c r="U52" i="18"/>
  <c r="U65" i="18"/>
  <c r="Q65" i="18"/>
  <c r="T65" i="18"/>
  <c r="T42" i="18"/>
  <c r="U42" i="18"/>
  <c r="Q42" i="18"/>
  <c r="U101" i="18"/>
  <c r="T101" i="18"/>
  <c r="Q101" i="18"/>
  <c r="T55" i="18"/>
  <c r="Q55" i="18"/>
  <c r="U55" i="18"/>
  <c r="Q90" i="18"/>
  <c r="U90" i="18"/>
  <c r="T90" i="18"/>
  <c r="Q112" i="18"/>
  <c r="U112" i="18"/>
  <c r="T112" i="18"/>
  <c r="T98" i="18"/>
  <c r="Q98" i="18"/>
  <c r="U98" i="18"/>
  <c r="T82" i="18"/>
  <c r="U82" i="18"/>
  <c r="Q82" i="18"/>
  <c r="T51" i="18"/>
  <c r="U51" i="18"/>
  <c r="Q51" i="18"/>
  <c r="T43" i="18"/>
  <c r="U43" i="18"/>
  <c r="Q43" i="18"/>
  <c r="T35" i="18"/>
  <c r="U35" i="18"/>
  <c r="Q35" i="18"/>
  <c r="Q60" i="18"/>
  <c r="T60" i="18"/>
  <c r="U60" i="18"/>
  <c r="Q116" i="18"/>
  <c r="T116" i="18"/>
  <c r="U116" i="18"/>
  <c r="U110" i="18"/>
  <c r="T110" i="18"/>
  <c r="Q110" i="18"/>
  <c r="Q107" i="3"/>
  <c r="T47" i="14"/>
  <c r="V103" i="14"/>
  <c r="T103" i="14"/>
  <c r="U53" i="14"/>
  <c r="Q42" i="14"/>
  <c r="Q115" i="14"/>
  <c r="T119" i="14"/>
  <c r="U120" i="14"/>
  <c r="V90" i="14"/>
  <c r="U95" i="14"/>
  <c r="R110" i="18"/>
  <c r="V110" i="18"/>
  <c r="V120" i="18"/>
  <c r="R120" i="18"/>
  <c r="V123" i="18"/>
  <c r="R123" i="18"/>
  <c r="V92" i="18"/>
  <c r="R92" i="18"/>
  <c r="V82" i="18"/>
  <c r="R82" i="18"/>
  <c r="V126" i="18"/>
  <c r="R126" i="18"/>
  <c r="V86" i="18"/>
  <c r="R86" i="18"/>
  <c r="R107" i="18"/>
  <c r="V107" i="18"/>
  <c r="V113" i="18"/>
  <c r="R113" i="18"/>
  <c r="V69" i="18"/>
  <c r="R69" i="18"/>
  <c r="V80" i="18"/>
  <c r="R80" i="18"/>
  <c r="R42" i="18"/>
  <c r="V42" i="18"/>
  <c r="V90" i="18"/>
  <c r="R90" i="18"/>
  <c r="V75" i="18"/>
  <c r="R75" i="18"/>
  <c r="R38" i="18"/>
  <c r="V38" i="18"/>
  <c r="V103" i="18"/>
  <c r="R103" i="18"/>
  <c r="V74" i="18"/>
  <c r="R74" i="18"/>
  <c r="R53" i="18"/>
  <c r="V53" i="18"/>
  <c r="R37" i="18"/>
  <c r="V37" i="18"/>
  <c r="V89" i="18"/>
  <c r="R89" i="18"/>
  <c r="R67" i="18"/>
  <c r="V67" i="18"/>
  <c r="R52" i="18"/>
  <c r="V52" i="18"/>
  <c r="R36" i="18"/>
  <c r="V36" i="18"/>
  <c r="R83" i="18"/>
  <c r="V83" i="18"/>
  <c r="Q109" i="18"/>
  <c r="T109" i="18"/>
  <c r="U109" i="18"/>
  <c r="Q129" i="18"/>
  <c r="U129" i="18"/>
  <c r="T129" i="18"/>
  <c r="U97" i="18"/>
  <c r="Q97" i="18"/>
  <c r="T97" i="18"/>
  <c r="Q81" i="18"/>
  <c r="U81" i="18"/>
  <c r="T81" i="18"/>
  <c r="Q131" i="18"/>
  <c r="U131" i="18"/>
  <c r="T131" i="18"/>
  <c r="T99" i="18"/>
  <c r="Q99" i="18"/>
  <c r="U99" i="18"/>
  <c r="T79" i="18"/>
  <c r="Q79" i="18"/>
  <c r="U79" i="18"/>
  <c r="T46" i="18"/>
  <c r="U46" i="18"/>
  <c r="Q46" i="18"/>
  <c r="U75" i="18"/>
  <c r="T75" i="18"/>
  <c r="Q75" i="18"/>
  <c r="T62" i="18"/>
  <c r="U62" i="18"/>
  <c r="Q62" i="18"/>
  <c r="Q44" i="18"/>
  <c r="U44" i="18"/>
  <c r="T44" i="18"/>
  <c r="Q34" i="18"/>
  <c r="T34" i="18"/>
  <c r="U34" i="18"/>
  <c r="Q85" i="18"/>
  <c r="U85" i="18"/>
  <c r="T85" i="18"/>
  <c r="U119" i="18"/>
  <c r="T119" i="18"/>
  <c r="Q119" i="18"/>
  <c r="U68" i="18"/>
  <c r="T68" i="18"/>
  <c r="Q68" i="18"/>
  <c r="T127" i="18"/>
  <c r="Q127" i="18"/>
  <c r="U127" i="18"/>
  <c r="T100" i="18"/>
  <c r="U100" i="18"/>
  <c r="Q100" i="18"/>
  <c r="T72" i="18"/>
  <c r="U72" i="18"/>
  <c r="Q72" i="18"/>
  <c r="U108" i="18"/>
  <c r="Q108" i="18"/>
  <c r="T108" i="18"/>
  <c r="Q49" i="18"/>
  <c r="U49" i="18"/>
  <c r="T49" i="18"/>
  <c r="Q41" i="18"/>
  <c r="U41" i="18"/>
  <c r="T41" i="18"/>
  <c r="Q33" i="18"/>
  <c r="U33" i="18"/>
  <c r="T33" i="18"/>
  <c r="Q104" i="18"/>
  <c r="T104" i="18"/>
  <c r="U104" i="18"/>
  <c r="Q102" i="18"/>
  <c r="U102" i="18"/>
  <c r="T102" i="18"/>
  <c r="V93" i="14"/>
  <c r="U11" i="14"/>
  <c r="U90" i="14"/>
  <c r="Q53" i="14"/>
  <c r="V74" i="14"/>
  <c r="T97" i="14"/>
  <c r="R38" i="14"/>
  <c r="T55" i="14"/>
  <c r="V75" i="14"/>
  <c r="T57" i="14"/>
  <c r="T29" i="14"/>
  <c r="Q122" i="14"/>
  <c r="T133" i="14"/>
  <c r="V73" i="14"/>
  <c r="Q10" i="14"/>
  <c r="U87" i="14"/>
  <c r="T125" i="14"/>
  <c r="U43" i="14"/>
  <c r="V43" i="14"/>
  <c r="T92" i="14"/>
  <c r="T7" i="14"/>
  <c r="V132" i="14"/>
  <c r="T104" i="14"/>
  <c r="U132" i="14"/>
  <c r="T127" i="14"/>
  <c r="T96" i="14"/>
  <c r="U112" i="14"/>
  <c r="T56" i="14"/>
  <c r="U124" i="14"/>
  <c r="V16" i="14"/>
  <c r="V7" i="14"/>
  <c r="U122" i="14"/>
  <c r="T37" i="14"/>
  <c r="T132" i="14"/>
  <c r="R58" i="14"/>
  <c r="Q76" i="14"/>
  <c r="T86" i="14"/>
  <c r="V29" i="14"/>
  <c r="U105" i="14"/>
  <c r="U9" i="14"/>
  <c r="U46" i="14"/>
  <c r="U81" i="14"/>
  <c r="V66" i="14"/>
  <c r="V81" i="14"/>
  <c r="V47" i="14"/>
  <c r="V111" i="14"/>
  <c r="V13" i="14"/>
  <c r="V19" i="14"/>
  <c r="V57" i="14"/>
  <c r="V53" i="14"/>
  <c r="U37" i="14"/>
  <c r="T117" i="14"/>
  <c r="V55" i="14"/>
  <c r="V120" i="14"/>
  <c r="U32" i="14"/>
  <c r="V97" i="14"/>
  <c r="T108" i="14"/>
  <c r="U74" i="14"/>
  <c r="T27" i="14"/>
  <c r="U13" i="14"/>
  <c r="Q89" i="14"/>
  <c r="Q60" i="14"/>
  <c r="T107" i="14"/>
  <c r="V34" i="14"/>
  <c r="T12" i="14"/>
  <c r="U106" i="14"/>
  <c r="T34" i="14"/>
  <c r="V54" i="14"/>
  <c r="U72" i="14"/>
  <c r="V50" i="14"/>
  <c r="V102" i="14"/>
  <c r="U50" i="14"/>
  <c r="Q47" i="14"/>
  <c r="T9" i="14"/>
  <c r="V84" i="14"/>
  <c r="Q46" i="14"/>
  <c r="T81" i="14"/>
  <c r="U16" i="14"/>
  <c r="T32" i="14"/>
  <c r="V33" i="14"/>
  <c r="U125" i="14"/>
  <c r="U126" i="14"/>
  <c r="U41" i="14"/>
  <c r="T61" i="14"/>
  <c r="V100" i="14"/>
  <c r="V62" i="14"/>
  <c r="V119" i="14"/>
  <c r="T98" i="14"/>
  <c r="T14" i="14"/>
  <c r="V27" i="14"/>
  <c r="T120" i="14"/>
  <c r="T124" i="14"/>
  <c r="U109" i="14"/>
  <c r="T77" i="14"/>
  <c r="V68" i="14"/>
  <c r="U116" i="14"/>
  <c r="T50" i="14"/>
  <c r="V105" i="14"/>
  <c r="T118" i="14"/>
  <c r="Q43" i="14"/>
  <c r="V109" i="14"/>
  <c r="V89" i="14"/>
  <c r="U110" i="14"/>
  <c r="U45" i="14"/>
  <c r="U54" i="14"/>
  <c r="U84" i="14"/>
  <c r="V17" i="14"/>
  <c r="T28" i="14"/>
  <c r="U82" i="14"/>
  <c r="S51" i="14"/>
  <c r="V51" i="14"/>
  <c r="S117" i="14"/>
  <c r="U117" i="14"/>
  <c r="U69" i="14"/>
  <c r="T69" i="14"/>
  <c r="U57" i="14"/>
  <c r="Q57" i="14"/>
  <c r="T102" i="14"/>
  <c r="U102" i="14"/>
  <c r="S59" i="14"/>
  <c r="U59" i="14"/>
  <c r="S21" i="14"/>
  <c r="V21" i="14"/>
  <c r="S62" i="14"/>
  <c r="U62" i="14"/>
  <c r="S106" i="14"/>
  <c r="V106" i="14"/>
  <c r="S118" i="14"/>
  <c r="V118" i="14"/>
  <c r="S97" i="14"/>
  <c r="U97" i="14"/>
  <c r="S88" i="14"/>
  <c r="U88" i="14"/>
  <c r="S9" i="14"/>
  <c r="V9" i="14"/>
  <c r="S20" i="14"/>
  <c r="U20" i="14"/>
  <c r="Q21" i="14"/>
  <c r="T21" i="14"/>
  <c r="V59" i="14"/>
  <c r="R59" i="14"/>
  <c r="V30" i="14"/>
  <c r="U65" i="14"/>
  <c r="Q65" i="14"/>
  <c r="T112" i="14"/>
  <c r="Q112" i="14"/>
  <c r="Q58" i="14"/>
  <c r="U58" i="14"/>
  <c r="T48" i="14"/>
  <c r="Q48" i="14"/>
  <c r="U51" i="14"/>
  <c r="Q51" i="14"/>
  <c r="V91" i="14"/>
  <c r="U128" i="14"/>
  <c r="Q128" i="14"/>
  <c r="S40" i="14"/>
  <c r="U40" i="14"/>
  <c r="S61" i="14"/>
  <c r="V61" i="14"/>
  <c r="S52" i="14"/>
  <c r="V52" i="14"/>
  <c r="Q36" i="14"/>
  <c r="U36" i="14"/>
  <c r="U29" i="14"/>
  <c r="Q29" i="14"/>
  <c r="T74" i="14"/>
  <c r="U92" i="14"/>
  <c r="U127" i="14"/>
  <c r="T126" i="14"/>
  <c r="U89" i="14"/>
  <c r="U7" i="14"/>
  <c r="T101" i="14"/>
  <c r="T45" i="14"/>
  <c r="Q132" i="14"/>
  <c r="Q107" i="14"/>
  <c r="V71" i="14"/>
  <c r="V83" i="14"/>
  <c r="T76" i="14"/>
  <c r="U38" i="14"/>
  <c r="U35" i="14"/>
  <c r="T128" i="14"/>
  <c r="V63" i="14"/>
  <c r="V23" i="14"/>
  <c r="R77" i="14"/>
  <c r="V122" i="14"/>
  <c r="V128" i="14"/>
  <c r="V15" i="14"/>
  <c r="Q79" i="14"/>
  <c r="T17" i="14"/>
  <c r="T65" i="14"/>
  <c r="Q44" i="14"/>
  <c r="T59" i="14"/>
  <c r="U70" i="14"/>
  <c r="T15" i="14"/>
  <c r="T33" i="14"/>
  <c r="R91" i="14"/>
  <c r="V78" i="14"/>
  <c r="U22" i="14"/>
  <c r="T22" i="14"/>
  <c r="T6" i="14"/>
  <c r="Q6" i="14"/>
  <c r="T75" i="14"/>
  <c r="U75" i="14"/>
  <c r="Q78" i="14"/>
  <c r="U78" i="14"/>
  <c r="U100" i="14"/>
  <c r="T100" i="14"/>
  <c r="T19" i="14"/>
  <c r="Q19" i="14"/>
  <c r="U19" i="14"/>
  <c r="S38" i="14"/>
  <c r="V38" i="14"/>
  <c r="S14" i="14"/>
  <c r="U14" i="14"/>
  <c r="S85" i="14"/>
  <c r="V85" i="14"/>
  <c r="S65" i="14"/>
  <c r="V65" i="14"/>
  <c r="S23" i="14"/>
  <c r="U23" i="14"/>
  <c r="S69" i="14"/>
  <c r="V69" i="14"/>
  <c r="S114" i="14"/>
  <c r="V114" i="14"/>
  <c r="U114" i="14"/>
  <c r="T18" i="14"/>
  <c r="Q18" i="14"/>
  <c r="U118" i="14"/>
  <c r="T64" i="14"/>
  <c r="Q64" i="14"/>
  <c r="T52" i="14"/>
  <c r="Q52" i="14"/>
  <c r="T94" i="14"/>
  <c r="U94" i="14"/>
  <c r="U91" i="14"/>
  <c r="T91" i="14"/>
  <c r="U61" i="14"/>
  <c r="Q61" i="14"/>
  <c r="R101" i="14"/>
  <c r="V101" i="14"/>
  <c r="R31" i="14"/>
  <c r="V31" i="14"/>
  <c r="T31" i="14"/>
  <c r="R92" i="14"/>
  <c r="V92" i="14"/>
  <c r="V76" i="14"/>
  <c r="R76" i="14"/>
  <c r="R62" i="14"/>
  <c r="T62" i="14"/>
  <c r="V130" i="14"/>
  <c r="R130" i="14"/>
  <c r="T39" i="14"/>
  <c r="R39" i="14"/>
  <c r="T129" i="14"/>
  <c r="U129" i="14"/>
  <c r="R22" i="14"/>
  <c r="V22" i="14"/>
  <c r="U71" i="14"/>
  <c r="R90" i="14"/>
  <c r="T90" i="14"/>
  <c r="T88" i="14"/>
  <c r="R88" i="14"/>
  <c r="Q95" i="14"/>
  <c r="T95" i="14"/>
  <c r="R105" i="14"/>
  <c r="T105" i="14"/>
  <c r="Q93" i="14"/>
  <c r="T93" i="14"/>
  <c r="V46" i="14"/>
  <c r="R16" i="14"/>
  <c r="V79" i="14"/>
  <c r="V107" i="14"/>
  <c r="V67" i="14"/>
  <c r="V14" i="14"/>
  <c r="V117" i="14"/>
  <c r="V108" i="14"/>
  <c r="Q120" i="14"/>
  <c r="U25" i="14"/>
  <c r="U104" i="14"/>
  <c r="U48" i="14"/>
  <c r="U108" i="14"/>
  <c r="Q96" i="14"/>
  <c r="T131" i="14"/>
  <c r="R17" i="14"/>
  <c r="V88" i="14"/>
  <c r="Q22" i="14"/>
  <c r="Q91" i="14"/>
  <c r="R119" i="14"/>
  <c r="V126" i="14"/>
  <c r="U21" i="14"/>
  <c r="T58" i="14"/>
  <c r="U113" i="14"/>
  <c r="Q100" i="14"/>
  <c r="T78" i="14"/>
  <c r="U15" i="14"/>
  <c r="T51" i="14"/>
  <c r="U93" i="14"/>
  <c r="V40" i="14"/>
  <c r="U123" i="14"/>
  <c r="U85" i="14"/>
  <c r="U34" i="14"/>
  <c r="U63" i="14"/>
  <c r="T73" i="14"/>
  <c r="U80" i="14"/>
  <c r="T23" i="14"/>
  <c r="U27" i="14"/>
  <c r="V28" i="14"/>
  <c r="U44" i="14"/>
  <c r="U130" i="14"/>
  <c r="V24" i="14"/>
  <c r="V121" i="14"/>
  <c r="V116" i="14"/>
  <c r="V60" i="14"/>
  <c r="V35" i="14"/>
  <c r="V42" i="14"/>
  <c r="V110" i="14"/>
  <c r="V95" i="14"/>
  <c r="T82" i="14"/>
  <c r="T54" i="14"/>
  <c r="T70" i="14"/>
  <c r="T67" i="14"/>
  <c r="U83" i="14"/>
  <c r="T30" i="14"/>
  <c r="V80" i="14"/>
  <c r="V113" i="14"/>
  <c r="V32" i="14"/>
  <c r="T72" i="14"/>
  <c r="V36" i="14"/>
  <c r="T36" i="14"/>
  <c r="V25" i="14"/>
  <c r="T25" i="14"/>
  <c r="S129" i="14"/>
  <c r="V129" i="14"/>
  <c r="S115" i="14"/>
  <c r="V115" i="14"/>
  <c r="Q27" i="14"/>
  <c r="U121" i="14"/>
  <c r="Q34" i="14"/>
  <c r="T83" i="14"/>
  <c r="T116" i="14"/>
  <c r="U98" i="14"/>
  <c r="V70" i="14"/>
  <c r="R54" i="14"/>
  <c r="V99" i="14"/>
  <c r="V82" i="14"/>
  <c r="V39" i="14"/>
  <c r="V56" i="14"/>
  <c r="T114" i="14"/>
  <c r="U31" i="14"/>
  <c r="U86" i="14"/>
  <c r="T43" i="14"/>
  <c r="Q72" i="14"/>
  <c r="U17" i="14"/>
  <c r="U66" i="14"/>
  <c r="U6" i="14"/>
  <c r="Q67" i="14"/>
  <c r="U42" i="14"/>
  <c r="R116" i="14"/>
  <c r="T85" i="14"/>
  <c r="T113" i="14"/>
  <c r="T80" i="14"/>
  <c r="R24" i="14"/>
  <c r="V87" i="14"/>
  <c r="V18" i="14"/>
  <c r="S41" i="14"/>
  <c r="V41" i="14"/>
  <c r="S45" i="14"/>
  <c r="V45" i="14"/>
  <c r="S48" i="14"/>
  <c r="V48" i="14"/>
  <c r="S8" i="14"/>
  <c r="V8" i="14"/>
  <c r="U8" i="14"/>
  <c r="S24" i="14"/>
  <c r="U24" i="14"/>
  <c r="S64" i="14"/>
  <c r="V64" i="14"/>
  <c r="S112" i="14"/>
  <c r="V112" i="14"/>
  <c r="S77" i="14"/>
  <c r="U77" i="14"/>
  <c r="S94" i="14"/>
  <c r="V94" i="14"/>
  <c r="U64" i="14"/>
  <c r="V127" i="14"/>
  <c r="V133" i="14"/>
  <c r="V96" i="14"/>
  <c r="T109" i="14"/>
  <c r="V77" i="14"/>
  <c r="T71" i="14"/>
  <c r="S123" i="14"/>
  <c r="V123" i="14"/>
  <c r="S37" i="14"/>
  <c r="V37" i="14"/>
  <c r="U111" i="14"/>
  <c r="S10" i="14"/>
  <c r="V10" i="14"/>
  <c r="U10" i="14"/>
  <c r="S28" i="14"/>
  <c r="U28" i="14"/>
  <c r="S44" i="14"/>
  <c r="V44" i="14"/>
  <c r="T68" i="14"/>
  <c r="T60" i="14"/>
  <c r="U133" i="14"/>
  <c r="R82" i="14"/>
  <c r="V98" i="14"/>
  <c r="Q130" i="14"/>
  <c r="Q63" i="14"/>
  <c r="U96" i="14"/>
  <c r="Q87" i="14"/>
  <c r="T84" i="14"/>
  <c r="V131" i="14"/>
  <c r="T123" i="14"/>
  <c r="V49" i="14"/>
  <c r="V26" i="14"/>
  <c r="R121" i="14"/>
  <c r="V12" i="14"/>
  <c r="U18" i="14"/>
  <c r="T49" i="14"/>
  <c r="U67" i="14"/>
  <c r="U30" i="14"/>
  <c r="Q73" i="14"/>
  <c r="T24" i="14"/>
  <c r="V6" i="14"/>
  <c r="R35" i="14"/>
  <c r="U99" i="14"/>
  <c r="U39" i="14"/>
  <c r="T106" i="14"/>
  <c r="T111" i="14"/>
  <c r="U33" i="14"/>
  <c r="T110" i="14"/>
  <c r="U56" i="14"/>
  <c r="U26" i="14"/>
  <c r="V20" i="14"/>
  <c r="V125" i="14"/>
  <c r="T130" i="14"/>
  <c r="T63" i="14"/>
  <c r="T35" i="14"/>
  <c r="T87" i="14"/>
  <c r="Q123" i="14"/>
  <c r="U79" i="14"/>
  <c r="Q23" i="14"/>
  <c r="U49" i="14"/>
  <c r="U73" i="14"/>
  <c r="V86" i="14"/>
  <c r="T41" i="14"/>
  <c r="U12" i="14"/>
  <c r="U115" i="14"/>
  <c r="Q125" i="14"/>
  <c r="U60" i="3"/>
  <c r="U78" i="3"/>
  <c r="U32" i="10"/>
  <c r="V62" i="3"/>
  <c r="U31" i="3"/>
  <c r="U96" i="3"/>
  <c r="T90" i="7"/>
  <c r="U81" i="3"/>
  <c r="T67" i="3"/>
  <c r="U80" i="3"/>
  <c r="U41" i="3"/>
  <c r="U103" i="3"/>
  <c r="U56" i="3"/>
  <c r="U62" i="7"/>
  <c r="T62" i="10"/>
  <c r="U115" i="3"/>
  <c r="U57" i="10"/>
  <c r="U117" i="3"/>
  <c r="U72" i="3"/>
  <c r="U9" i="3"/>
  <c r="U105" i="10"/>
  <c r="R45" i="10"/>
  <c r="U8" i="7"/>
  <c r="U18" i="3"/>
  <c r="U125" i="3"/>
  <c r="U133" i="3"/>
  <c r="V7" i="10"/>
  <c r="U112" i="3"/>
  <c r="T115" i="7"/>
  <c r="U89" i="7"/>
  <c r="U84" i="7"/>
  <c r="Q129" i="7"/>
  <c r="Q50" i="7"/>
  <c r="Q116" i="7"/>
  <c r="T40" i="10"/>
  <c r="Q73" i="3"/>
  <c r="Q82" i="3"/>
  <c r="U36" i="3"/>
  <c r="U98" i="3"/>
  <c r="U67" i="3"/>
  <c r="V73" i="7"/>
  <c r="V107" i="10"/>
  <c r="T61" i="10"/>
  <c r="U41" i="10"/>
  <c r="V131" i="7"/>
  <c r="V101" i="10"/>
  <c r="U35" i="3"/>
  <c r="Q35" i="3"/>
  <c r="Q91" i="3"/>
  <c r="U91" i="3"/>
  <c r="Q12" i="3"/>
  <c r="U12" i="3"/>
  <c r="Q124" i="3"/>
  <c r="U124" i="3"/>
  <c r="T7" i="7"/>
  <c r="V7" i="7"/>
  <c r="Q57" i="10"/>
  <c r="U105" i="3"/>
  <c r="U100" i="3"/>
  <c r="U47" i="3"/>
  <c r="T35" i="3"/>
  <c r="V112" i="10"/>
  <c r="R112" i="10"/>
  <c r="R132" i="10"/>
  <c r="V132" i="10"/>
  <c r="U87" i="3"/>
  <c r="Q87" i="3"/>
  <c r="R25" i="7"/>
  <c r="V25" i="7"/>
  <c r="U10" i="3"/>
  <c r="Q40" i="3"/>
  <c r="U40" i="3"/>
  <c r="Q84" i="3"/>
  <c r="U84" i="3"/>
  <c r="T10" i="10"/>
  <c r="R10" i="10"/>
  <c r="R8" i="10"/>
  <c r="V8" i="10"/>
  <c r="R6" i="3"/>
  <c r="V6" i="3"/>
  <c r="T6" i="3"/>
  <c r="Q61" i="3"/>
  <c r="U61" i="3"/>
  <c r="U65" i="3"/>
  <c r="Q65" i="3"/>
  <c r="V9" i="10"/>
  <c r="T9" i="10"/>
  <c r="R9" i="10"/>
  <c r="U17" i="3"/>
  <c r="U83" i="3"/>
  <c r="U119" i="3"/>
  <c r="U38" i="3"/>
  <c r="U64" i="7"/>
  <c r="Q64" i="7"/>
  <c r="V5" i="7"/>
  <c r="T6" i="7"/>
  <c r="Q115" i="3"/>
  <c r="V10" i="10"/>
  <c r="Q117" i="3"/>
  <c r="U48" i="3"/>
  <c r="Q42" i="3"/>
  <c r="U42" i="3"/>
  <c r="Q85" i="3"/>
  <c r="U85" i="3"/>
  <c r="T118" i="7"/>
  <c r="T133" i="7"/>
  <c r="T10" i="3"/>
  <c r="U97" i="7"/>
  <c r="Q97" i="7"/>
  <c r="Q26" i="10"/>
  <c r="U26" i="10"/>
  <c r="Q30" i="3"/>
  <c r="T30" i="3"/>
  <c r="U30" i="3"/>
  <c r="Q53" i="3"/>
  <c r="U53" i="3"/>
  <c r="Q93" i="3"/>
  <c r="U93" i="3"/>
  <c r="Q116" i="3"/>
  <c r="U116" i="3"/>
  <c r="R8" i="7"/>
  <c r="T8" i="7"/>
  <c r="V8" i="7"/>
  <c r="U25" i="3"/>
  <c r="Q25" i="3"/>
  <c r="Q24" i="3"/>
  <c r="U24" i="3"/>
  <c r="Q102" i="3"/>
  <c r="U102" i="3"/>
  <c r="U58" i="3"/>
  <c r="Q58" i="3"/>
  <c r="U29" i="3"/>
  <c r="Q29" i="3"/>
  <c r="Q39" i="3"/>
  <c r="U39" i="3"/>
  <c r="Q94" i="3"/>
  <c r="U94" i="3"/>
  <c r="Q92" i="3"/>
  <c r="U92" i="3"/>
  <c r="Q45" i="3"/>
  <c r="U45" i="3"/>
  <c r="Q57" i="3"/>
  <c r="U57" i="3"/>
  <c r="Q55" i="3"/>
  <c r="U55" i="3"/>
  <c r="V14" i="10"/>
  <c r="R14" i="10"/>
  <c r="Q122" i="3"/>
  <c r="U122" i="3"/>
  <c r="R4" i="3"/>
  <c r="T4" i="3"/>
  <c r="V4" i="3"/>
  <c r="U39" i="10"/>
  <c r="R101" i="10"/>
  <c r="T5" i="10"/>
  <c r="U89" i="3"/>
  <c r="U121" i="10"/>
  <c r="U75" i="3"/>
  <c r="U28" i="3"/>
  <c r="U130" i="3"/>
  <c r="R66" i="10"/>
  <c r="V66" i="10"/>
  <c r="Q101" i="3"/>
  <c r="U101" i="3"/>
  <c r="Q21" i="3"/>
  <c r="U21" i="3"/>
  <c r="U54" i="3"/>
  <c r="Q54" i="3"/>
  <c r="U59" i="3"/>
  <c r="T59" i="3"/>
  <c r="U90" i="3"/>
  <c r="Q90" i="3"/>
  <c r="V4" i="7"/>
  <c r="R4" i="7"/>
  <c r="Q22" i="3"/>
  <c r="U22" i="3"/>
  <c r="R24" i="7"/>
  <c r="V24" i="7"/>
  <c r="Q52" i="3"/>
  <c r="U52" i="3"/>
  <c r="Q118" i="3"/>
  <c r="U118" i="3"/>
  <c r="U34" i="3"/>
  <c r="Q34" i="3"/>
  <c r="R3" i="7"/>
  <c r="T3" i="7"/>
  <c r="Q88" i="3"/>
  <c r="U88" i="3"/>
  <c r="Q68" i="3"/>
  <c r="U68" i="3"/>
  <c r="Q46" i="3"/>
  <c r="U46" i="3"/>
  <c r="Q23" i="3"/>
  <c r="U23" i="3"/>
  <c r="V46" i="10"/>
  <c r="R46" i="10"/>
  <c r="Q8" i="10"/>
  <c r="T8" i="10"/>
  <c r="Q14" i="3"/>
  <c r="U14" i="3"/>
  <c r="T7" i="10"/>
  <c r="Q7" i="10"/>
  <c r="R8" i="3"/>
  <c r="T8" i="3"/>
  <c r="Q107" i="7"/>
  <c r="U104" i="3"/>
  <c r="U50" i="3"/>
  <c r="Q96" i="3"/>
  <c r="U76" i="3"/>
  <c r="Q59" i="3"/>
  <c r="T118" i="3"/>
  <c r="T120" i="3"/>
  <c r="T75" i="3"/>
  <c r="T121" i="10"/>
  <c r="T57" i="3"/>
  <c r="V90" i="10"/>
  <c r="T109" i="7"/>
  <c r="T47" i="7"/>
  <c r="T66" i="7"/>
  <c r="Q113" i="3"/>
  <c r="U113" i="3"/>
  <c r="V124" i="7"/>
  <c r="T39" i="10"/>
  <c r="U88" i="10"/>
  <c r="U95" i="3"/>
  <c r="U7" i="10"/>
  <c r="T10" i="7"/>
  <c r="U126" i="3"/>
  <c r="Q27" i="3"/>
  <c r="U27" i="3"/>
  <c r="U11" i="7"/>
  <c r="U121" i="7"/>
  <c r="U37" i="3"/>
  <c r="Q97" i="3"/>
  <c r="U97" i="3"/>
  <c r="Q7" i="3"/>
  <c r="T7" i="3"/>
  <c r="T108" i="7"/>
  <c r="T105" i="7"/>
  <c r="T60" i="3"/>
  <c r="T82" i="7"/>
  <c r="T5" i="3"/>
  <c r="Q5" i="3"/>
  <c r="V6" i="7"/>
  <c r="R6" i="7"/>
  <c r="V124" i="10"/>
  <c r="V77" i="10"/>
  <c r="U33" i="7"/>
  <c r="T67" i="10"/>
  <c r="T130" i="7"/>
  <c r="U121" i="3"/>
  <c r="R88" i="10"/>
  <c r="V54" i="7"/>
  <c r="R107" i="10"/>
  <c r="U102" i="10"/>
  <c r="V82" i="7"/>
  <c r="V127" i="7"/>
  <c r="V73" i="10"/>
  <c r="R56" i="7"/>
  <c r="V57" i="10"/>
  <c r="U71" i="3"/>
  <c r="U128" i="3"/>
  <c r="V64" i="10"/>
  <c r="U69" i="3"/>
  <c r="U33" i="3"/>
  <c r="U123" i="3"/>
  <c r="T43" i="3"/>
  <c r="U127" i="3"/>
  <c r="T41" i="7"/>
  <c r="T130" i="10"/>
  <c r="V69" i="3"/>
  <c r="T39" i="3"/>
  <c r="V113" i="7"/>
  <c r="U8" i="3"/>
  <c r="U106" i="3"/>
  <c r="V60" i="7"/>
  <c r="Q55" i="7"/>
  <c r="U103" i="10"/>
  <c r="U64" i="3"/>
  <c r="U5" i="3"/>
  <c r="U74" i="3"/>
  <c r="U114" i="3"/>
  <c r="U32" i="3"/>
  <c r="U120" i="3"/>
  <c r="T92" i="7"/>
  <c r="U111" i="7"/>
  <c r="V122" i="7"/>
  <c r="T42" i="10"/>
  <c r="V8" i="3"/>
  <c r="U92" i="10"/>
  <c r="V16" i="10"/>
  <c r="R73" i="7"/>
  <c r="T49" i="3"/>
  <c r="U32" i="7"/>
  <c r="U131" i="3"/>
  <c r="U110" i="3"/>
  <c r="T48" i="3"/>
  <c r="U20" i="3"/>
  <c r="V23" i="10"/>
  <c r="V41" i="10"/>
  <c r="V88" i="3"/>
  <c r="V36" i="10"/>
  <c r="U23" i="10"/>
  <c r="V47" i="3"/>
  <c r="V123" i="3"/>
  <c r="V62" i="7"/>
  <c r="V77" i="7"/>
  <c r="V72" i="10"/>
  <c r="R119" i="10"/>
  <c r="V75" i="10"/>
  <c r="V121" i="10"/>
  <c r="Q104" i="10"/>
  <c r="T95" i="7"/>
  <c r="R59" i="7"/>
  <c r="Q41" i="10"/>
  <c r="T95" i="10"/>
  <c r="T16" i="7"/>
  <c r="V43" i="10"/>
  <c r="V114" i="10"/>
  <c r="R51" i="10"/>
  <c r="Q126" i="10"/>
  <c r="Q29" i="10"/>
  <c r="T126" i="7"/>
  <c r="U40" i="10"/>
  <c r="Q122" i="10"/>
  <c r="Q76" i="10"/>
  <c r="U78" i="7"/>
  <c r="V49" i="3"/>
  <c r="R48" i="3"/>
  <c r="U48" i="10"/>
  <c r="U117" i="10"/>
  <c r="T46" i="3"/>
  <c r="U122" i="10"/>
  <c r="T103" i="10"/>
  <c r="T120" i="10"/>
  <c r="V29" i="10"/>
  <c r="Q75" i="7"/>
  <c r="V128" i="7"/>
  <c r="R67" i="10"/>
  <c r="R72" i="7"/>
  <c r="Q109" i="7"/>
  <c r="Q65" i="7"/>
  <c r="T33" i="7"/>
  <c r="R45" i="7"/>
  <c r="Q92" i="7"/>
  <c r="V70" i="3"/>
  <c r="V32" i="10"/>
  <c r="V10" i="7"/>
  <c r="V46" i="3"/>
  <c r="T70" i="3"/>
  <c r="T96" i="7"/>
  <c r="T111" i="10"/>
  <c r="T66" i="10"/>
  <c r="R49" i="7"/>
  <c r="V49" i="7"/>
  <c r="Q119" i="7"/>
  <c r="U119" i="7"/>
  <c r="Q127" i="7"/>
  <c r="U127" i="7"/>
  <c r="T125" i="7"/>
  <c r="U125" i="7"/>
  <c r="R86" i="10"/>
  <c r="V86" i="10"/>
  <c r="R120" i="10"/>
  <c r="V120" i="10"/>
  <c r="U53" i="10"/>
  <c r="T53" i="10"/>
  <c r="V65" i="3"/>
  <c r="T65" i="3"/>
  <c r="T55" i="3"/>
  <c r="R55" i="3"/>
  <c r="Q20" i="7"/>
  <c r="U20" i="7"/>
  <c r="V68" i="7"/>
  <c r="R68" i="7"/>
  <c r="Q79" i="10"/>
  <c r="U79" i="10"/>
  <c r="R38" i="7"/>
  <c r="V38" i="7"/>
  <c r="U82" i="7"/>
  <c r="U56" i="7"/>
  <c r="Q89" i="7"/>
  <c r="V110" i="10"/>
  <c r="Q22" i="7"/>
  <c r="U22" i="7"/>
  <c r="R106" i="3"/>
  <c r="T106" i="3"/>
  <c r="V106" i="3"/>
  <c r="V102" i="7"/>
  <c r="R102" i="7"/>
  <c r="R53" i="10"/>
  <c r="V53" i="10"/>
  <c r="U72" i="7"/>
  <c r="T72" i="7"/>
  <c r="Q72" i="7"/>
  <c r="Q87" i="7"/>
  <c r="U87" i="7"/>
  <c r="Q42" i="7"/>
  <c r="U42" i="7"/>
  <c r="Q102" i="7"/>
  <c r="T102" i="7"/>
  <c r="U53" i="7"/>
  <c r="Q53" i="7"/>
  <c r="U98" i="7"/>
  <c r="Q98" i="7"/>
  <c r="T98" i="7"/>
  <c r="V31" i="10"/>
  <c r="T31" i="10"/>
  <c r="V17" i="10"/>
  <c r="R17" i="10"/>
  <c r="R131" i="10"/>
  <c r="V131" i="10"/>
  <c r="V116" i="7"/>
  <c r="R116" i="7"/>
  <c r="V108" i="7"/>
  <c r="R108" i="7"/>
  <c r="V123" i="7"/>
  <c r="R123" i="7"/>
  <c r="R76" i="7"/>
  <c r="V76" i="7"/>
  <c r="V115" i="7"/>
  <c r="R115" i="7"/>
  <c r="R28" i="7"/>
  <c r="V28" i="7"/>
  <c r="R86" i="7"/>
  <c r="V86" i="7"/>
  <c r="R52" i="7"/>
  <c r="V52" i="7"/>
  <c r="R14" i="7"/>
  <c r="V14" i="7"/>
  <c r="R103" i="7"/>
  <c r="T103" i="7"/>
  <c r="V103" i="7"/>
  <c r="R36" i="7"/>
  <c r="V36" i="7"/>
  <c r="Q112" i="10"/>
  <c r="T112" i="10"/>
  <c r="U112" i="10"/>
  <c r="Q18" i="10"/>
  <c r="U18" i="10"/>
  <c r="U74" i="10"/>
  <c r="T74" i="10"/>
  <c r="Q127" i="10"/>
  <c r="U127" i="10"/>
  <c r="U55" i="10"/>
  <c r="Q55" i="10"/>
  <c r="Q110" i="10"/>
  <c r="T110" i="10"/>
  <c r="U110" i="10"/>
  <c r="R105" i="3"/>
  <c r="T105" i="3"/>
  <c r="V105" i="3"/>
  <c r="R17" i="3"/>
  <c r="T17" i="3"/>
  <c r="R126" i="3"/>
  <c r="T126" i="3"/>
  <c r="T52" i="3"/>
  <c r="R52" i="3"/>
  <c r="V52" i="3"/>
  <c r="R10" i="3"/>
  <c r="V10" i="3"/>
  <c r="R26" i="3"/>
  <c r="V26" i="3"/>
  <c r="T26" i="3"/>
  <c r="R110" i="3"/>
  <c r="T110" i="3"/>
  <c r="R11" i="3"/>
  <c r="V11" i="3"/>
  <c r="T61" i="3"/>
  <c r="V61" i="3"/>
  <c r="R61" i="3"/>
  <c r="R50" i="3"/>
  <c r="T50" i="3"/>
  <c r="V50" i="3"/>
  <c r="R123" i="3"/>
  <c r="T123" i="3"/>
  <c r="Q132" i="10"/>
  <c r="U132" i="10"/>
  <c r="T132" i="10"/>
  <c r="Q70" i="7"/>
  <c r="R113" i="7"/>
  <c r="U131" i="10"/>
  <c r="Q74" i="10"/>
  <c r="V116" i="10"/>
  <c r="V110" i="3"/>
  <c r="V50" i="10"/>
  <c r="V55" i="3"/>
  <c r="V130" i="7"/>
  <c r="R130" i="7"/>
  <c r="R17" i="7"/>
  <c r="V17" i="7"/>
  <c r="Q65" i="10"/>
  <c r="U65" i="10"/>
  <c r="R62" i="10"/>
  <c r="V62" i="10"/>
  <c r="U66" i="10"/>
  <c r="T88" i="10"/>
  <c r="T65" i="10"/>
  <c r="R131" i="7"/>
  <c r="Q31" i="7"/>
  <c r="U21" i="7"/>
  <c r="Q25" i="7"/>
  <c r="T25" i="7"/>
  <c r="Q17" i="10"/>
  <c r="U17" i="10"/>
  <c r="R114" i="3"/>
  <c r="V114" i="3"/>
  <c r="T114" i="3"/>
  <c r="T21" i="7"/>
  <c r="V58" i="10"/>
  <c r="T57" i="10"/>
  <c r="T85" i="7"/>
  <c r="T79" i="10"/>
  <c r="T58" i="10"/>
  <c r="R121" i="3"/>
  <c r="T121" i="3"/>
  <c r="T57" i="7"/>
  <c r="Q57" i="7"/>
  <c r="U57" i="7"/>
  <c r="T23" i="3"/>
  <c r="R23" i="3"/>
  <c r="V23" i="3"/>
  <c r="R85" i="7"/>
  <c r="V85" i="7"/>
  <c r="R89" i="7"/>
  <c r="V89" i="7"/>
  <c r="U73" i="7"/>
  <c r="Q73" i="7"/>
  <c r="T73" i="7"/>
  <c r="T39" i="7"/>
  <c r="U39" i="7"/>
  <c r="Q48" i="7"/>
  <c r="T48" i="7"/>
  <c r="U68" i="7"/>
  <c r="T68" i="7"/>
  <c r="Q124" i="7"/>
  <c r="U124" i="7"/>
  <c r="T18" i="7"/>
  <c r="U18" i="7"/>
  <c r="U54" i="7"/>
  <c r="T54" i="7"/>
  <c r="Q23" i="7"/>
  <c r="T23" i="7"/>
  <c r="U114" i="7"/>
  <c r="T114" i="7"/>
  <c r="U13" i="7"/>
  <c r="Q13" i="7"/>
  <c r="Q9" i="7"/>
  <c r="T9" i="7"/>
  <c r="Q35" i="7"/>
  <c r="U35" i="7"/>
  <c r="Q51" i="7"/>
  <c r="U51" i="7"/>
  <c r="V133" i="10"/>
  <c r="R133" i="10"/>
  <c r="R93" i="10"/>
  <c r="V93" i="10"/>
  <c r="R96" i="10"/>
  <c r="V96" i="10"/>
  <c r="R91" i="10"/>
  <c r="V91" i="10"/>
  <c r="T102" i="10"/>
  <c r="R102" i="10"/>
  <c r="R104" i="10"/>
  <c r="V104" i="10"/>
  <c r="V61" i="10"/>
  <c r="R61" i="10"/>
  <c r="R106" i="10"/>
  <c r="V106" i="10"/>
  <c r="R24" i="10"/>
  <c r="V24" i="10"/>
  <c r="R105" i="10"/>
  <c r="T105" i="10"/>
  <c r="V105" i="10"/>
  <c r="R84" i="10"/>
  <c r="V84" i="10"/>
  <c r="T89" i="10"/>
  <c r="V89" i="10"/>
  <c r="R22" i="10"/>
  <c r="V22" i="10"/>
  <c r="R55" i="7"/>
  <c r="V55" i="7"/>
  <c r="V96" i="7"/>
  <c r="R96" i="7"/>
  <c r="T112" i="7"/>
  <c r="V112" i="7"/>
  <c r="R71" i="7"/>
  <c r="V71" i="7"/>
  <c r="R88" i="7"/>
  <c r="V88" i="7"/>
  <c r="R20" i="7"/>
  <c r="V20" i="7"/>
  <c r="T20" i="7"/>
  <c r="R53" i="7"/>
  <c r="T53" i="7"/>
  <c r="R23" i="7"/>
  <c r="V23" i="7"/>
  <c r="R64" i="7"/>
  <c r="V64" i="7"/>
  <c r="R27" i="7"/>
  <c r="V27" i="7"/>
  <c r="R31" i="7"/>
  <c r="T31" i="7"/>
  <c r="R46" i="7"/>
  <c r="V46" i="7"/>
  <c r="R39" i="7"/>
  <c r="V39" i="7"/>
  <c r="T127" i="3"/>
  <c r="R127" i="3"/>
  <c r="V127" i="3"/>
  <c r="Q50" i="10"/>
  <c r="T50" i="10"/>
  <c r="U50" i="10"/>
  <c r="Q22" i="10"/>
  <c r="U22" i="10"/>
  <c r="T22" i="10"/>
  <c r="U96" i="10"/>
  <c r="T96" i="10"/>
  <c r="V61" i="7"/>
  <c r="R61" i="7"/>
  <c r="R118" i="10"/>
  <c r="T118" i="10"/>
  <c r="V118" i="10"/>
  <c r="U107" i="10"/>
  <c r="T107" i="10"/>
  <c r="Q90" i="10"/>
  <c r="T90" i="10"/>
  <c r="Q70" i="10"/>
  <c r="U70" i="10"/>
  <c r="T70" i="10"/>
  <c r="Q56" i="10"/>
  <c r="U56" i="10"/>
  <c r="U86" i="10"/>
  <c r="T86" i="10"/>
  <c r="Q86" i="10"/>
  <c r="U27" i="10"/>
  <c r="Q27" i="10"/>
  <c r="U60" i="10"/>
  <c r="Q60" i="10"/>
  <c r="Q109" i="10"/>
  <c r="T109" i="10"/>
  <c r="U109" i="10"/>
  <c r="Q14" i="10"/>
  <c r="T14" i="10"/>
  <c r="Q49" i="10"/>
  <c r="U49" i="10"/>
  <c r="Q77" i="10"/>
  <c r="T77" i="10"/>
  <c r="U77" i="10"/>
  <c r="R118" i="3"/>
  <c r="V118" i="3"/>
  <c r="R94" i="3"/>
  <c r="V94" i="3"/>
  <c r="T94" i="3"/>
  <c r="R51" i="3"/>
  <c r="V51" i="3"/>
  <c r="T51" i="3"/>
  <c r="V54" i="3"/>
  <c r="R54" i="3"/>
  <c r="T54" i="3"/>
  <c r="R92" i="3"/>
  <c r="T92" i="3"/>
  <c r="V92" i="3"/>
  <c r="R132" i="3"/>
  <c r="V132" i="3"/>
  <c r="T132" i="3"/>
  <c r="R90" i="3"/>
  <c r="T90" i="3"/>
  <c r="V90" i="3"/>
  <c r="R44" i="3"/>
  <c r="T44" i="3"/>
  <c r="R37" i="3"/>
  <c r="T37" i="3"/>
  <c r="V37" i="3"/>
  <c r="R108" i="3"/>
  <c r="T108" i="3"/>
  <c r="V108" i="3"/>
  <c r="T85" i="3"/>
  <c r="V85" i="3"/>
  <c r="R85" i="3"/>
  <c r="R116" i="3"/>
  <c r="V116" i="3"/>
  <c r="R24" i="3"/>
  <c r="V24" i="3"/>
  <c r="T24" i="3"/>
  <c r="R119" i="3"/>
  <c r="T119" i="3"/>
  <c r="V119" i="3"/>
  <c r="R87" i="3"/>
  <c r="T87" i="3"/>
  <c r="V87" i="3"/>
  <c r="R72" i="3"/>
  <c r="T72" i="3"/>
  <c r="R42" i="3"/>
  <c r="T42" i="3"/>
  <c r="V42" i="3"/>
  <c r="R18" i="3"/>
  <c r="T18" i="3"/>
  <c r="V18" i="3"/>
  <c r="U93" i="10"/>
  <c r="T93" i="10"/>
  <c r="Q80" i="7"/>
  <c r="T80" i="7"/>
  <c r="T59" i="10"/>
  <c r="R59" i="10"/>
  <c r="V81" i="7"/>
  <c r="V42" i="7"/>
  <c r="U103" i="7"/>
  <c r="U130" i="7"/>
  <c r="T11" i="7"/>
  <c r="R11" i="7"/>
  <c r="U109" i="7"/>
  <c r="U47" i="7"/>
  <c r="Q61" i="10"/>
  <c r="U15" i="7"/>
  <c r="V102" i="10"/>
  <c r="U133" i="10"/>
  <c r="Q114" i="7"/>
  <c r="T43" i="7"/>
  <c r="U110" i="7"/>
  <c r="V98" i="10"/>
  <c r="T29" i="10"/>
  <c r="U67" i="7"/>
  <c r="R112" i="7"/>
  <c r="U52" i="10"/>
  <c r="Q68" i="7"/>
  <c r="R89" i="10"/>
  <c r="V80" i="7"/>
  <c r="T33" i="3"/>
  <c r="V21" i="10"/>
  <c r="U12" i="7"/>
  <c r="V33" i="3"/>
  <c r="R92" i="7"/>
  <c r="R81" i="3"/>
  <c r="T81" i="3"/>
  <c r="R100" i="10"/>
  <c r="V100" i="10"/>
  <c r="R129" i="3"/>
  <c r="V129" i="3"/>
  <c r="T129" i="3"/>
  <c r="U128" i="10"/>
  <c r="Q128" i="10"/>
  <c r="Q28" i="10"/>
  <c r="U28" i="10"/>
  <c r="U69" i="10"/>
  <c r="T69" i="10"/>
  <c r="V20" i="10"/>
  <c r="R20" i="10"/>
  <c r="V123" i="10"/>
  <c r="R123" i="10"/>
  <c r="T19" i="7"/>
  <c r="Q19" i="7"/>
  <c r="T34" i="7"/>
  <c r="U34" i="7"/>
  <c r="U88" i="7"/>
  <c r="T88" i="7"/>
  <c r="U38" i="7"/>
  <c r="T38" i="7"/>
  <c r="Q66" i="7"/>
  <c r="U66" i="7"/>
  <c r="U77" i="7"/>
  <c r="T77" i="7"/>
  <c r="Q101" i="7"/>
  <c r="U101" i="7"/>
  <c r="Q91" i="7"/>
  <c r="U91" i="7"/>
  <c r="T91" i="7"/>
  <c r="Q85" i="7"/>
  <c r="U85" i="7"/>
  <c r="Q100" i="7"/>
  <c r="U100" i="7"/>
  <c r="T100" i="7"/>
  <c r="Q76" i="7"/>
  <c r="U76" i="7"/>
  <c r="R70" i="10"/>
  <c r="V70" i="10"/>
  <c r="R113" i="10"/>
  <c r="V113" i="10"/>
  <c r="R109" i="10"/>
  <c r="V109" i="10"/>
  <c r="R94" i="10"/>
  <c r="V94" i="10"/>
  <c r="R38" i="10"/>
  <c r="V38" i="10"/>
  <c r="R127" i="10"/>
  <c r="V127" i="10"/>
  <c r="R37" i="10"/>
  <c r="V37" i="10"/>
  <c r="R83" i="10"/>
  <c r="V83" i="10"/>
  <c r="V35" i="10"/>
  <c r="R35" i="10"/>
  <c r="R95" i="10"/>
  <c r="V95" i="10"/>
  <c r="R81" i="10"/>
  <c r="V81" i="10"/>
  <c r="R33" i="10"/>
  <c r="V33" i="10"/>
  <c r="R78" i="10"/>
  <c r="V78" i="10"/>
  <c r="R128" i="10"/>
  <c r="V128" i="10"/>
  <c r="R93" i="7"/>
  <c r="V93" i="7"/>
  <c r="R114" i="7"/>
  <c r="V114" i="7"/>
  <c r="V79" i="7"/>
  <c r="T79" i="7"/>
  <c r="R9" i="7"/>
  <c r="V9" i="7"/>
  <c r="V126" i="7"/>
  <c r="R126" i="7"/>
  <c r="V47" i="7"/>
  <c r="R47" i="7"/>
  <c r="R66" i="7"/>
  <c r="V66" i="7"/>
  <c r="R74" i="7"/>
  <c r="V74" i="7"/>
  <c r="V26" i="7"/>
  <c r="R26" i="7"/>
  <c r="R75" i="7"/>
  <c r="V75" i="7"/>
  <c r="R29" i="7"/>
  <c r="V29" i="7"/>
  <c r="R30" i="7"/>
  <c r="V30" i="7"/>
  <c r="R19" i="7"/>
  <c r="V19" i="7"/>
  <c r="V65" i="7"/>
  <c r="R65" i="7"/>
  <c r="R57" i="7"/>
  <c r="V57" i="7"/>
  <c r="R94" i="7"/>
  <c r="V94" i="7"/>
  <c r="R68" i="3"/>
  <c r="V68" i="3"/>
  <c r="T68" i="3"/>
  <c r="Q24" i="10"/>
  <c r="U24" i="10"/>
  <c r="T24" i="10"/>
  <c r="Q36" i="10"/>
  <c r="U36" i="10"/>
  <c r="Q33" i="10"/>
  <c r="U33" i="10"/>
  <c r="T33" i="10"/>
  <c r="R21" i="7"/>
  <c r="V21" i="7"/>
  <c r="V125" i="10"/>
  <c r="R125" i="10"/>
  <c r="T113" i="10"/>
  <c r="U113" i="10"/>
  <c r="Q78" i="10"/>
  <c r="T78" i="10"/>
  <c r="U83" i="10"/>
  <c r="T83" i="10"/>
  <c r="Q42" i="10"/>
  <c r="U42" i="10"/>
  <c r="Q119" i="10"/>
  <c r="U119" i="10"/>
  <c r="T119" i="10"/>
  <c r="Q37" i="10"/>
  <c r="T37" i="10"/>
  <c r="U37" i="10"/>
  <c r="Q99" i="10"/>
  <c r="U99" i="10"/>
  <c r="Q47" i="10"/>
  <c r="T47" i="10"/>
  <c r="U47" i="10"/>
  <c r="T45" i="10"/>
  <c r="Q45" i="10"/>
  <c r="U45" i="10"/>
  <c r="Q19" i="10"/>
  <c r="U19" i="10"/>
  <c r="R74" i="3"/>
  <c r="T74" i="3"/>
  <c r="V74" i="3"/>
  <c r="R111" i="3"/>
  <c r="T111" i="3"/>
  <c r="V111" i="3"/>
  <c r="R84" i="3"/>
  <c r="V84" i="3"/>
  <c r="T84" i="3"/>
  <c r="R104" i="3"/>
  <c r="T104" i="3"/>
  <c r="V104" i="3"/>
  <c r="R103" i="3"/>
  <c r="V103" i="3"/>
  <c r="T103" i="3"/>
  <c r="R63" i="3"/>
  <c r="V63" i="3"/>
  <c r="T63" i="3"/>
  <c r="R131" i="3"/>
  <c r="V131" i="3"/>
  <c r="T131" i="3"/>
  <c r="R96" i="3"/>
  <c r="V96" i="3"/>
  <c r="T96" i="3"/>
  <c r="V91" i="3"/>
  <c r="T91" i="3"/>
  <c r="R91" i="3"/>
  <c r="V28" i="3"/>
  <c r="T28" i="3"/>
  <c r="R28" i="3"/>
  <c r="R115" i="3"/>
  <c r="T115" i="3"/>
  <c r="V115" i="3"/>
  <c r="R98" i="3"/>
  <c r="V98" i="3"/>
  <c r="T98" i="3"/>
  <c r="R109" i="3"/>
  <c r="T109" i="3"/>
  <c r="R38" i="3"/>
  <c r="V38" i="3"/>
  <c r="T38" i="3"/>
  <c r="R107" i="3"/>
  <c r="V107" i="3"/>
  <c r="T107" i="3"/>
  <c r="R125" i="3"/>
  <c r="T125" i="3"/>
  <c r="V125" i="3"/>
  <c r="R120" i="3"/>
  <c r="V120" i="3"/>
  <c r="R102" i="3"/>
  <c r="T102" i="3"/>
  <c r="V102" i="3"/>
  <c r="V30" i="3"/>
  <c r="R30" i="3"/>
  <c r="R117" i="3"/>
  <c r="T117" i="3"/>
  <c r="V117" i="3"/>
  <c r="V31" i="3"/>
  <c r="R31" i="3"/>
  <c r="T31" i="3"/>
  <c r="R56" i="3"/>
  <c r="T56" i="3"/>
  <c r="V56" i="3"/>
  <c r="R36" i="3"/>
  <c r="T36" i="3"/>
  <c r="V36" i="3"/>
  <c r="R99" i="3"/>
  <c r="V99" i="3"/>
  <c r="T99" i="3"/>
  <c r="R129" i="10"/>
  <c r="V129" i="10"/>
  <c r="R28" i="10"/>
  <c r="V28" i="10"/>
  <c r="T38" i="10"/>
  <c r="V79" i="10"/>
  <c r="U14" i="10"/>
  <c r="Q40" i="7"/>
  <c r="T97" i="7"/>
  <c r="T56" i="7"/>
  <c r="U31" i="10"/>
  <c r="R121" i="10"/>
  <c r="U67" i="10"/>
  <c r="T101" i="10"/>
  <c r="T104" i="10"/>
  <c r="Q74" i="7"/>
  <c r="U95" i="7"/>
  <c r="T20" i="10"/>
  <c r="R48" i="7"/>
  <c r="V80" i="10"/>
  <c r="T76" i="7"/>
  <c r="T64" i="7"/>
  <c r="Q68" i="10"/>
  <c r="Q83" i="10"/>
  <c r="T98" i="10"/>
  <c r="V72" i="3"/>
  <c r="U95" i="10"/>
  <c r="V16" i="7"/>
  <c r="Q58" i="10"/>
  <c r="U16" i="7"/>
  <c r="V34" i="7"/>
  <c r="U23" i="7"/>
  <c r="Q77" i="7"/>
  <c r="U65" i="7"/>
  <c r="Q38" i="7"/>
  <c r="R119" i="7"/>
  <c r="T55" i="7"/>
  <c r="T68" i="10"/>
  <c r="U126" i="7"/>
  <c r="Q107" i="10"/>
  <c r="V33" i="7"/>
  <c r="V111" i="10"/>
  <c r="Q54" i="7"/>
  <c r="T28" i="10"/>
  <c r="R43" i="7"/>
  <c r="V40" i="10"/>
  <c r="U98" i="10"/>
  <c r="U37" i="7"/>
  <c r="V95" i="7"/>
  <c r="Q69" i="10"/>
  <c r="V42" i="10"/>
  <c r="R109" i="7"/>
  <c r="V109" i="3"/>
  <c r="V53" i="7"/>
  <c r="V104" i="7"/>
  <c r="V43" i="3"/>
  <c r="T116" i="3"/>
  <c r="V18" i="7"/>
  <c r="Q39" i="7"/>
  <c r="T133" i="10"/>
  <c r="T21" i="10"/>
  <c r="T46" i="7"/>
  <c r="T12" i="7"/>
  <c r="T43" i="10"/>
  <c r="T73" i="10"/>
  <c r="T51" i="10"/>
  <c r="T42" i="7"/>
  <c r="T48" i="10"/>
  <c r="T89" i="7"/>
  <c r="T127" i="10"/>
  <c r="R80" i="3"/>
  <c r="T80" i="3"/>
  <c r="Q133" i="7"/>
  <c r="U133" i="7"/>
  <c r="Q116" i="10"/>
  <c r="U116" i="10"/>
  <c r="T116" i="10"/>
  <c r="U41" i="7"/>
  <c r="Q41" i="7"/>
  <c r="U106" i="7"/>
  <c r="T106" i="7"/>
  <c r="T94" i="7"/>
  <c r="Q94" i="7"/>
  <c r="U94" i="7"/>
  <c r="Q118" i="7"/>
  <c r="U118" i="7"/>
  <c r="T83" i="7"/>
  <c r="U83" i="7"/>
  <c r="T69" i="7"/>
  <c r="Q69" i="7"/>
  <c r="U69" i="7"/>
  <c r="Q26" i="7"/>
  <c r="T26" i="7"/>
  <c r="T61" i="7"/>
  <c r="U61" i="7"/>
  <c r="U17" i="7"/>
  <c r="T17" i="7"/>
  <c r="Q60" i="7"/>
  <c r="U60" i="7"/>
  <c r="T60" i="7"/>
  <c r="T19" i="10"/>
  <c r="R19" i="10"/>
  <c r="V19" i="10"/>
  <c r="V71" i="10"/>
  <c r="R71" i="10"/>
  <c r="V115" i="10"/>
  <c r="R115" i="10"/>
  <c r="R117" i="10"/>
  <c r="V117" i="10"/>
  <c r="R34" i="10"/>
  <c r="V34" i="10"/>
  <c r="T34" i="10"/>
  <c r="R82" i="10"/>
  <c r="V82" i="10"/>
  <c r="R103" i="10"/>
  <c r="V103" i="10"/>
  <c r="V13" i="7"/>
  <c r="T13" i="7"/>
  <c r="R35" i="7"/>
  <c r="T35" i="7"/>
  <c r="V40" i="7"/>
  <c r="T40" i="7"/>
  <c r="R50" i="7"/>
  <c r="T50" i="7"/>
  <c r="R69" i="7"/>
  <c r="V69" i="7"/>
  <c r="R120" i="7"/>
  <c r="V120" i="7"/>
  <c r="V129" i="7"/>
  <c r="R129" i="7"/>
  <c r="R125" i="7"/>
  <c r="V125" i="7"/>
  <c r="R112" i="3"/>
  <c r="T112" i="3"/>
  <c r="U93" i="7"/>
  <c r="T93" i="7"/>
  <c r="U12" i="10"/>
  <c r="Q12" i="10"/>
  <c r="T106" i="10"/>
  <c r="U106" i="10"/>
  <c r="Q106" i="10"/>
  <c r="Q91" i="10"/>
  <c r="T91" i="10"/>
  <c r="T80" i="10"/>
  <c r="U80" i="10"/>
  <c r="Q30" i="10"/>
  <c r="T30" i="10"/>
  <c r="U85" i="10"/>
  <c r="Q85" i="10"/>
  <c r="Q120" i="10"/>
  <c r="U120" i="10"/>
  <c r="Q54" i="10"/>
  <c r="T54" i="10"/>
  <c r="U54" i="10"/>
  <c r="T114" i="10"/>
  <c r="U114" i="10"/>
  <c r="Q124" i="10"/>
  <c r="U124" i="10"/>
  <c r="Q94" i="10"/>
  <c r="T94" i="10"/>
  <c r="Q16" i="10"/>
  <c r="U16" i="10"/>
  <c r="T16" i="10"/>
  <c r="Q100" i="10"/>
  <c r="U100" i="10"/>
  <c r="R71" i="3"/>
  <c r="V71" i="3"/>
  <c r="R29" i="3"/>
  <c r="V29" i="3"/>
  <c r="T29" i="3"/>
  <c r="R73" i="3"/>
  <c r="T73" i="3"/>
  <c r="V73" i="3"/>
  <c r="R53" i="3"/>
  <c r="V53" i="3"/>
  <c r="T53" i="3"/>
  <c r="R100" i="3"/>
  <c r="V100" i="3"/>
  <c r="R45" i="3"/>
  <c r="T45" i="3"/>
  <c r="T93" i="3"/>
  <c r="R93" i="3"/>
  <c r="V93" i="3"/>
  <c r="R64" i="3"/>
  <c r="T64" i="3"/>
  <c r="V64" i="3"/>
  <c r="V99" i="10"/>
  <c r="T72" i="10"/>
  <c r="Q106" i="7"/>
  <c r="T116" i="7"/>
  <c r="U43" i="10"/>
  <c r="V121" i="7"/>
  <c r="V45" i="3"/>
  <c r="V133" i="7"/>
  <c r="T100" i="10"/>
  <c r="U30" i="10"/>
  <c r="Q73" i="10"/>
  <c r="T127" i="7"/>
  <c r="R39" i="10"/>
  <c r="Q83" i="7"/>
  <c r="V15" i="7"/>
  <c r="T60" i="10"/>
  <c r="Q61" i="7"/>
  <c r="U72" i="10"/>
  <c r="T92" i="10"/>
  <c r="T12" i="10"/>
  <c r="T121" i="7"/>
  <c r="V99" i="7"/>
  <c r="V90" i="7"/>
  <c r="Q17" i="7"/>
  <c r="V50" i="7"/>
  <c r="R40" i="7"/>
  <c r="V122" i="3"/>
  <c r="R65" i="3"/>
  <c r="T71" i="3"/>
  <c r="T15" i="7"/>
  <c r="V60" i="10"/>
  <c r="Q21" i="10"/>
  <c r="U21" i="10"/>
  <c r="U71" i="10"/>
  <c r="T71" i="10"/>
  <c r="Q71" i="10"/>
  <c r="R56" i="10"/>
  <c r="T56" i="10"/>
  <c r="V56" i="10"/>
  <c r="V63" i="10"/>
  <c r="R63" i="10"/>
  <c r="U120" i="7"/>
  <c r="Q120" i="7"/>
  <c r="Q46" i="7"/>
  <c r="U46" i="7"/>
  <c r="U36" i="7"/>
  <c r="T36" i="7"/>
  <c r="T63" i="7"/>
  <c r="U63" i="7"/>
  <c r="Q45" i="7"/>
  <c r="T45" i="7"/>
  <c r="U99" i="7"/>
  <c r="T99" i="7"/>
  <c r="Q99" i="7"/>
  <c r="T30" i="7"/>
  <c r="U30" i="7"/>
  <c r="U28" i="7"/>
  <c r="T28" i="7"/>
  <c r="U128" i="7"/>
  <c r="T128" i="7"/>
  <c r="Q122" i="7"/>
  <c r="U122" i="7"/>
  <c r="Q58" i="7"/>
  <c r="U58" i="7"/>
  <c r="T58" i="7"/>
  <c r="Q14" i="7"/>
  <c r="T14" i="7"/>
  <c r="U14" i="7"/>
  <c r="V18" i="10"/>
  <c r="R18" i="10"/>
  <c r="V108" i="10"/>
  <c r="R108" i="10"/>
  <c r="T76" i="10"/>
  <c r="R76" i="10"/>
  <c r="R12" i="7"/>
  <c r="V12" i="7"/>
  <c r="R78" i="7"/>
  <c r="T78" i="7"/>
  <c r="V78" i="7"/>
  <c r="R87" i="7"/>
  <c r="V87" i="7"/>
  <c r="R118" i="7"/>
  <c r="V118" i="7"/>
  <c r="R22" i="7"/>
  <c r="V22" i="7"/>
  <c r="R84" i="7"/>
  <c r="V84" i="7"/>
  <c r="T84" i="7"/>
  <c r="R106" i="7"/>
  <c r="V106" i="7"/>
  <c r="U24" i="7"/>
  <c r="T24" i="7"/>
  <c r="Q24" i="7"/>
  <c r="R58" i="3"/>
  <c r="T58" i="3"/>
  <c r="V58" i="3"/>
  <c r="R113" i="3"/>
  <c r="T113" i="3"/>
  <c r="U130" i="10"/>
  <c r="Q130" i="10"/>
  <c r="U113" i="7"/>
  <c r="T113" i="7"/>
  <c r="Q46" i="10"/>
  <c r="U46" i="10"/>
  <c r="U123" i="10"/>
  <c r="T123" i="10"/>
  <c r="U75" i="10"/>
  <c r="Q75" i="10"/>
  <c r="T75" i="10"/>
  <c r="Q125" i="10"/>
  <c r="T125" i="10"/>
  <c r="Q81" i="10"/>
  <c r="T81" i="10"/>
  <c r="U108" i="10"/>
  <c r="T108" i="10"/>
  <c r="Q108" i="10"/>
  <c r="U118" i="10"/>
  <c r="Q118" i="10"/>
  <c r="Q13" i="10"/>
  <c r="T13" i="10"/>
  <c r="Q64" i="10"/>
  <c r="U64" i="10"/>
  <c r="R57" i="3"/>
  <c r="V57" i="3"/>
  <c r="R22" i="3"/>
  <c r="T22" i="3"/>
  <c r="R69" i="3"/>
  <c r="T69" i="3"/>
  <c r="R40" i="3"/>
  <c r="V40" i="3"/>
  <c r="R76" i="3"/>
  <c r="T76" i="3"/>
  <c r="V76" i="3"/>
  <c r="R79" i="3"/>
  <c r="T79" i="3"/>
  <c r="V79" i="3"/>
  <c r="R20" i="3"/>
  <c r="V20" i="3"/>
  <c r="R41" i="3"/>
  <c r="T41" i="3"/>
  <c r="V66" i="3"/>
  <c r="T66" i="3"/>
  <c r="R66" i="3"/>
  <c r="R15" i="3"/>
  <c r="V15" i="3"/>
  <c r="R83" i="3"/>
  <c r="T83" i="3"/>
  <c r="V83" i="3"/>
  <c r="R13" i="3"/>
  <c r="V13" i="3"/>
  <c r="T13" i="3"/>
  <c r="R25" i="3"/>
  <c r="V25" i="3"/>
  <c r="R77" i="3"/>
  <c r="T77" i="3"/>
  <c r="V77" i="3"/>
  <c r="R89" i="3"/>
  <c r="T89" i="3"/>
  <c r="R12" i="3"/>
  <c r="V12" i="3"/>
  <c r="T12" i="3"/>
  <c r="R9" i="3"/>
  <c r="V9" i="3"/>
  <c r="T9" i="3"/>
  <c r="R39" i="3"/>
  <c r="V39" i="3"/>
  <c r="R21" i="3"/>
  <c r="T21" i="3"/>
  <c r="V21" i="3"/>
  <c r="V55" i="10"/>
  <c r="V54" i="10"/>
  <c r="U73" i="10"/>
  <c r="V44" i="7"/>
  <c r="V25" i="10"/>
  <c r="U26" i="7"/>
  <c r="Q36" i="7"/>
  <c r="Q123" i="10"/>
  <c r="V92" i="10"/>
  <c r="T64" i="10"/>
  <c r="T122" i="3"/>
  <c r="V112" i="3"/>
  <c r="T55" i="10"/>
  <c r="T18" i="10"/>
  <c r="T124" i="10"/>
  <c r="T99" i="10"/>
  <c r="T129" i="7"/>
  <c r="V76" i="10"/>
  <c r="V13" i="10"/>
  <c r="U94" i="10"/>
  <c r="T46" i="10"/>
  <c r="T119" i="7"/>
  <c r="R63" i="7"/>
  <c r="Q125" i="7"/>
  <c r="Q53" i="10"/>
  <c r="U91" i="10"/>
  <c r="R13" i="7"/>
  <c r="V87" i="10"/>
  <c r="Q63" i="7"/>
  <c r="T120" i="7"/>
  <c r="V113" i="3"/>
  <c r="T85" i="10"/>
  <c r="V89" i="3"/>
  <c r="T40" i="3"/>
  <c r="V41" i="3"/>
  <c r="V30" i="10"/>
  <c r="Q128" i="7"/>
  <c r="T25" i="3"/>
  <c r="T20" i="3"/>
  <c r="T100" i="3"/>
  <c r="T22" i="7"/>
  <c r="T115" i="10"/>
  <c r="U115" i="10"/>
  <c r="T86" i="7"/>
  <c r="Q86" i="7"/>
  <c r="R110" i="7"/>
  <c r="T110" i="7"/>
  <c r="R37" i="7"/>
  <c r="T37" i="7"/>
  <c r="V27" i="10"/>
  <c r="T27" i="10"/>
  <c r="U115" i="7"/>
  <c r="Q115" i="7"/>
  <c r="Q108" i="7"/>
  <c r="U108" i="7"/>
  <c r="Q81" i="7"/>
  <c r="T81" i="7"/>
  <c r="U81" i="7"/>
  <c r="Q49" i="7"/>
  <c r="T49" i="7"/>
  <c r="Q104" i="7"/>
  <c r="U104" i="7"/>
  <c r="U79" i="7"/>
  <c r="Q79" i="7"/>
  <c r="T62" i="7"/>
  <c r="Q62" i="7"/>
  <c r="Q44" i="7"/>
  <c r="U44" i="7"/>
  <c r="U71" i="7"/>
  <c r="T71" i="7"/>
  <c r="Q105" i="7"/>
  <c r="U105" i="7"/>
  <c r="T59" i="7"/>
  <c r="U59" i="7"/>
  <c r="Q117" i="7"/>
  <c r="U117" i="7"/>
  <c r="R52" i="10"/>
  <c r="T52" i="10"/>
  <c r="R41" i="10"/>
  <c r="T41" i="10"/>
  <c r="R44" i="10"/>
  <c r="T44" i="10"/>
  <c r="V44" i="10"/>
  <c r="V126" i="10"/>
  <c r="T126" i="10"/>
  <c r="R132" i="7"/>
  <c r="V132" i="7"/>
  <c r="V111" i="7"/>
  <c r="T111" i="7"/>
  <c r="R41" i="7"/>
  <c r="V41" i="7"/>
  <c r="R98" i="7"/>
  <c r="V98" i="7"/>
  <c r="R107" i="7"/>
  <c r="T107" i="7"/>
  <c r="R32" i="7"/>
  <c r="V32" i="7"/>
  <c r="T32" i="7"/>
  <c r="V58" i="7"/>
  <c r="R58" i="7"/>
  <c r="R51" i="7"/>
  <c r="V51" i="7"/>
  <c r="T51" i="7"/>
  <c r="R67" i="7"/>
  <c r="T67" i="7"/>
  <c r="V67" i="7"/>
  <c r="R97" i="3"/>
  <c r="T97" i="3"/>
  <c r="V97" i="3"/>
  <c r="T88" i="3"/>
  <c r="R88" i="3"/>
  <c r="T27" i="7"/>
  <c r="U27" i="7"/>
  <c r="T52" i="7"/>
  <c r="U52" i="7"/>
  <c r="R101" i="7"/>
  <c r="T101" i="7"/>
  <c r="R36" i="10"/>
  <c r="T36" i="10"/>
  <c r="T26" i="10"/>
  <c r="V26" i="10"/>
  <c r="U111" i="10"/>
  <c r="Q111" i="10"/>
  <c r="T63" i="10"/>
  <c r="T84" i="10"/>
  <c r="U84" i="10"/>
  <c r="Q59" i="10"/>
  <c r="U59" i="10"/>
  <c r="Q87" i="10"/>
  <c r="T87" i="10"/>
  <c r="T82" i="10"/>
  <c r="U82" i="10"/>
  <c r="T131" i="10"/>
  <c r="Q32" i="10"/>
  <c r="T32" i="10"/>
  <c r="Q38" i="10"/>
  <c r="U38" i="10"/>
  <c r="U25" i="10"/>
  <c r="T25" i="10"/>
  <c r="U129" i="10"/>
  <c r="T129" i="10"/>
  <c r="Q97" i="10"/>
  <c r="T97" i="10"/>
  <c r="Q11" i="10"/>
  <c r="T11" i="10"/>
  <c r="Q62" i="10"/>
  <c r="U62" i="10"/>
  <c r="U35" i="10"/>
  <c r="T35" i="10"/>
  <c r="Q23" i="10"/>
  <c r="T23" i="10"/>
  <c r="R130" i="3"/>
  <c r="V130" i="3"/>
  <c r="R34" i="3"/>
  <c r="T34" i="3"/>
  <c r="V34" i="3"/>
  <c r="R60" i="3"/>
  <c r="V60" i="3"/>
  <c r="R86" i="3"/>
  <c r="V86" i="3"/>
  <c r="T101" i="3"/>
  <c r="V101" i="3"/>
  <c r="V78" i="3"/>
  <c r="R78" i="3"/>
  <c r="T78" i="3"/>
  <c r="R82" i="3"/>
  <c r="T82" i="3"/>
  <c r="R19" i="3"/>
  <c r="V19" i="3"/>
  <c r="T19" i="3"/>
  <c r="R62" i="3"/>
  <c r="T62" i="3"/>
  <c r="R14" i="3"/>
  <c r="T14" i="3"/>
  <c r="R75" i="3"/>
  <c r="V75" i="3"/>
  <c r="R128" i="3"/>
  <c r="T128" i="3"/>
  <c r="V128" i="3"/>
  <c r="R16" i="3"/>
  <c r="T16" i="3"/>
  <c r="T32" i="3"/>
  <c r="V32" i="3"/>
  <c r="T27" i="3"/>
  <c r="R27" i="3"/>
  <c r="R47" i="3"/>
  <c r="T47" i="3"/>
  <c r="Q96" i="7"/>
  <c r="U96" i="7"/>
  <c r="U29" i="7"/>
  <c r="T29" i="7"/>
  <c r="Q132" i="7"/>
  <c r="U132" i="7"/>
  <c r="T132" i="7"/>
  <c r="V15" i="10"/>
  <c r="T15" i="10"/>
  <c r="R68" i="10"/>
  <c r="V68" i="10"/>
  <c r="R69" i="10"/>
  <c r="V69" i="10"/>
  <c r="V70" i="7"/>
  <c r="T70" i="7"/>
  <c r="V52" i="10"/>
  <c r="T49" i="10"/>
  <c r="T123" i="7"/>
  <c r="T124" i="7"/>
  <c r="R48" i="10"/>
  <c r="R126" i="10"/>
  <c r="T44" i="7"/>
  <c r="U102" i="7"/>
  <c r="R31" i="10"/>
  <c r="T104" i="7"/>
  <c r="V130" i="10"/>
  <c r="V49" i="10"/>
  <c r="R97" i="10"/>
  <c r="R23" i="10"/>
  <c r="U112" i="7"/>
  <c r="V105" i="7"/>
  <c r="T17" i="10"/>
  <c r="T117" i="7"/>
  <c r="T130" i="3"/>
  <c r="V126" i="3"/>
  <c r="T122" i="7"/>
  <c r="Q131" i="7"/>
  <c r="T131" i="7"/>
  <c r="T74" i="7"/>
  <c r="T133" i="3"/>
  <c r="R133" i="3"/>
  <c r="R35" i="3"/>
  <c r="V35" i="3"/>
  <c r="R95" i="3"/>
  <c r="T95" i="3"/>
  <c r="R124" i="3"/>
  <c r="V124" i="3"/>
  <c r="T124" i="3"/>
  <c r="G3" i="11" l="1"/>
  <c r="G4" i="11"/>
  <c r="C3" i="11"/>
  <c r="C4" i="11"/>
  <c r="B5" i="11"/>
  <c r="L8" i="48"/>
  <c r="R8" i="48"/>
  <c r="O8" i="48"/>
  <c r="U8" i="48"/>
  <c r="F4" i="11"/>
  <c r="R8" i="47"/>
  <c r="L8" i="47"/>
  <c r="G5" i="11"/>
  <c r="B3" i="11"/>
  <c r="N8" i="48"/>
  <c r="T8" i="48"/>
  <c r="O8" i="47"/>
  <c r="U8" i="47"/>
  <c r="Q8" i="48"/>
  <c r="K8" i="48"/>
  <c r="K8" i="47"/>
  <c r="Q8" i="47"/>
  <c r="N8" i="47"/>
  <c r="T8" i="47"/>
  <c r="V8" i="48"/>
  <c r="P8" i="48"/>
  <c r="P8" i="47"/>
  <c r="V8" i="47"/>
  <c r="S8" i="47"/>
  <c r="M8" i="47"/>
  <c r="E3" i="11"/>
  <c r="F5" i="11"/>
  <c r="E4" i="11"/>
  <c r="C5" i="11"/>
  <c r="F3" i="11"/>
  <c r="E5" i="11"/>
  <c r="M8" i="9"/>
  <c r="S8" i="9"/>
  <c r="V7" i="9"/>
  <c r="P7" i="9"/>
  <c r="O7" i="9"/>
  <c r="U7" i="9"/>
  <c r="K7" i="9"/>
  <c r="Q7" i="9"/>
  <c r="L7" i="9"/>
  <c r="R7" i="9"/>
  <c r="N7" i="9"/>
  <c r="T7" i="9"/>
  <c r="T7" i="8"/>
  <c r="N7" i="8"/>
  <c r="M8" i="8"/>
  <c r="S8" i="8"/>
  <c r="O7" i="8"/>
  <c r="U7" i="8"/>
  <c r="V7" i="8"/>
  <c r="P7" i="8"/>
  <c r="L7" i="8"/>
  <c r="R7" i="8"/>
  <c r="K7" i="8"/>
  <c r="Q7" i="8"/>
  <c r="S21" i="48"/>
  <c r="M21" i="48"/>
  <c r="Q6" i="40"/>
  <c r="K6" i="40"/>
  <c r="O6" i="40"/>
  <c r="U6" i="40"/>
  <c r="T6" i="41"/>
  <c r="N6" i="41"/>
  <c r="M7" i="41"/>
  <c r="S7" i="41"/>
  <c r="O6" i="41"/>
  <c r="U6" i="41"/>
  <c r="P6" i="40"/>
  <c r="V6" i="40"/>
  <c r="Q7" i="41"/>
  <c r="K7" i="41"/>
  <c r="L6" i="40"/>
  <c r="R6" i="40"/>
  <c r="C6" i="11" s="1"/>
  <c r="N6" i="40"/>
  <c r="T6" i="40"/>
  <c r="S8" i="40"/>
  <c r="M8" i="40"/>
  <c r="P7" i="41"/>
  <c r="V7" i="41"/>
  <c r="L7" i="41"/>
  <c r="R7" i="41"/>
  <c r="P6" i="28"/>
  <c r="V6" i="28"/>
  <c r="G6" i="11" s="1"/>
  <c r="K6" i="28"/>
  <c r="Q6" i="28"/>
  <c r="L7" i="28"/>
  <c r="R7" i="28"/>
  <c r="S7" i="28"/>
  <c r="M7" i="28"/>
  <c r="O6" i="28"/>
  <c r="U6" i="28"/>
  <c r="F6" i="11" s="1"/>
  <c r="N6" i="28"/>
  <c r="T6" i="28"/>
  <c r="M245" i="12"/>
  <c r="I104" i="12"/>
  <c r="N158" i="12"/>
  <c r="I81" i="12"/>
  <c r="I180" i="12"/>
  <c r="J189" i="12"/>
  <c r="L255" i="12"/>
  <c r="J216" i="12"/>
  <c r="I121" i="12"/>
  <c r="M32" i="12"/>
  <c r="L50" i="12"/>
  <c r="M170" i="12"/>
  <c r="J67" i="12"/>
  <c r="N121" i="12"/>
  <c r="I86" i="12"/>
  <c r="J122" i="12"/>
  <c r="K13" i="12"/>
  <c r="M226" i="12"/>
  <c r="M25" i="12"/>
  <c r="L231" i="12"/>
  <c r="L212" i="12"/>
  <c r="N81" i="12"/>
  <c r="N196" i="12"/>
  <c r="L10" i="12"/>
  <c r="I227" i="12"/>
  <c r="I48" i="12"/>
  <c r="I107" i="12"/>
  <c r="M58" i="12"/>
  <c r="M49" i="12"/>
  <c r="L200" i="12"/>
  <c r="M180" i="12"/>
  <c r="I99" i="12"/>
  <c r="J85" i="12"/>
  <c r="N93" i="12"/>
  <c r="J68" i="12"/>
  <c r="I21" i="12"/>
  <c r="L207" i="12"/>
  <c r="I32" i="12"/>
  <c r="M125" i="12"/>
  <c r="I95" i="12"/>
  <c r="L156" i="12"/>
  <c r="I155" i="12"/>
  <c r="L107" i="12"/>
  <c r="M93" i="12"/>
  <c r="L96" i="12"/>
  <c r="M230" i="12"/>
  <c r="I126" i="12"/>
  <c r="N59" i="12"/>
  <c r="M190" i="12"/>
  <c r="L253" i="12"/>
  <c r="L208" i="12"/>
  <c r="I137" i="12"/>
  <c r="I174" i="12"/>
  <c r="J28" i="12"/>
  <c r="M159" i="12"/>
  <c r="L82" i="12"/>
  <c r="N101" i="12"/>
  <c r="L32" i="12"/>
  <c r="N179" i="12"/>
  <c r="J252" i="12"/>
  <c r="L136" i="12"/>
  <c r="M78" i="12"/>
  <c r="N194" i="12"/>
  <c r="M206" i="12"/>
  <c r="N165" i="12"/>
  <c r="I232" i="12"/>
  <c r="J84" i="12"/>
  <c r="M46" i="12"/>
  <c r="L120" i="12"/>
  <c r="N122" i="12"/>
  <c r="I243" i="12"/>
  <c r="N162" i="12"/>
  <c r="M240" i="12"/>
  <c r="J95" i="12"/>
  <c r="L11" i="12"/>
  <c r="N143" i="12"/>
  <c r="I15" i="12"/>
  <c r="N171" i="12"/>
  <c r="N159" i="12"/>
  <c r="N193" i="12"/>
  <c r="I58" i="12"/>
  <c r="M87" i="12"/>
  <c r="L134" i="12"/>
  <c r="J127" i="12"/>
  <c r="M121" i="12"/>
  <c r="N228" i="12"/>
  <c r="I17" i="12"/>
  <c r="M115" i="12"/>
  <c r="I127" i="12"/>
  <c r="J26" i="12"/>
  <c r="L121" i="12"/>
  <c r="L67" i="12"/>
  <c r="N85" i="12"/>
  <c r="L160" i="12"/>
  <c r="J205" i="12"/>
  <c r="I52" i="12"/>
  <c r="L104" i="12"/>
  <c r="J93" i="12"/>
  <c r="M13" i="12"/>
  <c r="M57" i="12"/>
  <c r="J124" i="12"/>
  <c r="N63" i="12"/>
  <c r="J175" i="12"/>
  <c r="I9" i="12"/>
  <c r="J126" i="12"/>
  <c r="I173" i="12"/>
  <c r="L54" i="12"/>
  <c r="J55" i="12"/>
  <c r="L88" i="12"/>
  <c r="M102" i="12"/>
  <c r="I255" i="12"/>
  <c r="N201" i="12"/>
  <c r="J54" i="12"/>
  <c r="J58" i="12"/>
  <c r="I200" i="12"/>
  <c r="N167" i="12"/>
  <c r="M119" i="12"/>
  <c r="M250" i="12"/>
  <c r="L192" i="12"/>
  <c r="I179" i="12"/>
  <c r="I100" i="12"/>
  <c r="N20" i="12"/>
  <c r="M200" i="12"/>
  <c r="J94" i="12"/>
  <c r="N92" i="12"/>
  <c r="J56" i="12"/>
  <c r="J27" i="12"/>
  <c r="J17" i="12"/>
  <c r="M131" i="12"/>
  <c r="J210" i="12"/>
  <c r="L90" i="12"/>
  <c r="I208" i="12"/>
  <c r="M19" i="12"/>
  <c r="J104" i="12"/>
  <c r="I205" i="12"/>
  <c r="J31" i="12"/>
  <c r="L154" i="12"/>
  <c r="L21" i="12"/>
  <c r="J80" i="12"/>
  <c r="M43" i="12"/>
  <c r="I213" i="12"/>
  <c r="I197" i="12"/>
  <c r="L141" i="12"/>
  <c r="M28" i="12"/>
  <c r="M52" i="12"/>
  <c r="I248" i="12"/>
  <c r="M227" i="12"/>
  <c r="N178" i="12"/>
  <c r="L56" i="12"/>
  <c r="N67" i="12"/>
  <c r="L240" i="12"/>
  <c r="J30" i="12"/>
  <c r="I47" i="12"/>
  <c r="M179" i="12"/>
  <c r="L197" i="12"/>
  <c r="I88" i="12"/>
  <c r="I26" i="12"/>
  <c r="L45" i="12"/>
  <c r="N218" i="12"/>
  <c r="J236" i="12"/>
  <c r="I51" i="12"/>
  <c r="L99" i="12"/>
  <c r="J169" i="12"/>
  <c r="I20" i="12"/>
  <c r="J131" i="12"/>
  <c r="L9" i="12"/>
  <c r="N229" i="12"/>
  <c r="M248" i="12"/>
  <c r="I16" i="12"/>
  <c r="N30" i="12"/>
  <c r="J123" i="12"/>
  <c r="I245" i="12"/>
  <c r="I41" i="12"/>
  <c r="L237" i="12"/>
  <c r="K124" i="12"/>
  <c r="L167" i="12"/>
  <c r="M123" i="12"/>
  <c r="J194" i="12"/>
  <c r="M134" i="12"/>
  <c r="L196" i="12"/>
  <c r="N94" i="12"/>
  <c r="M68" i="12"/>
  <c r="M16" i="12"/>
  <c r="M218" i="12"/>
  <c r="M51" i="12"/>
  <c r="N50" i="12"/>
  <c r="L173" i="12"/>
  <c r="L100" i="12"/>
  <c r="L57" i="12"/>
  <c r="I129" i="12"/>
  <c r="N26" i="12"/>
  <c r="I91" i="12"/>
  <c r="N100" i="12"/>
  <c r="L174" i="12"/>
  <c r="L152" i="12"/>
  <c r="N163" i="12"/>
  <c r="J4" i="12"/>
  <c r="M247" i="12"/>
  <c r="I143" i="12"/>
  <c r="M97" i="12"/>
  <c r="J78" i="12"/>
  <c r="M232" i="12"/>
  <c r="N79" i="12"/>
  <c r="M138" i="12"/>
  <c r="L59" i="12"/>
  <c r="I69" i="12"/>
  <c r="I239" i="12"/>
  <c r="L193" i="12"/>
  <c r="L202" i="12"/>
  <c r="M100" i="12"/>
  <c r="N99" i="12"/>
  <c r="J141" i="12"/>
  <c r="L201" i="12"/>
  <c r="L158" i="12"/>
  <c r="M155" i="12"/>
  <c r="M95" i="12"/>
  <c r="N105" i="12"/>
  <c r="L206" i="12"/>
  <c r="N226" i="12"/>
  <c r="J215" i="12"/>
  <c r="I166" i="12"/>
  <c r="I65" i="12"/>
  <c r="L238" i="12"/>
  <c r="M153" i="12"/>
  <c r="J249" i="12"/>
  <c r="M60" i="12"/>
  <c r="M88" i="12"/>
  <c r="N64" i="12"/>
  <c r="L70" i="12"/>
  <c r="M21" i="12"/>
  <c r="M26" i="12"/>
  <c r="N96" i="12"/>
  <c r="M136" i="12"/>
  <c r="N242" i="12"/>
  <c r="J250" i="12"/>
  <c r="N200" i="12"/>
  <c r="L254" i="12"/>
  <c r="I241" i="12"/>
  <c r="L14" i="12"/>
  <c r="I168" i="12"/>
  <c r="M44" i="12"/>
  <c r="L46" i="12"/>
  <c r="N235" i="12"/>
  <c r="I115" i="12"/>
  <c r="I193" i="12"/>
  <c r="J14" i="12"/>
  <c r="M129" i="12"/>
  <c r="J212" i="12"/>
  <c r="M235" i="12"/>
  <c r="J19" i="12"/>
  <c r="L80" i="12"/>
  <c r="L6" i="12"/>
  <c r="M41" i="12"/>
  <c r="I89" i="12"/>
  <c r="N132" i="12"/>
  <c r="N127" i="12"/>
  <c r="N13" i="12"/>
  <c r="M128" i="12"/>
  <c r="L22" i="12"/>
  <c r="M228" i="12"/>
  <c r="J138" i="12"/>
  <c r="I133" i="12"/>
  <c r="L64" i="12"/>
  <c r="I45" i="12"/>
  <c r="J15" i="12"/>
  <c r="N6" i="12"/>
  <c r="N44" i="12"/>
  <c r="I85" i="12"/>
  <c r="M18" i="12"/>
  <c r="I120" i="12"/>
  <c r="L30" i="12"/>
  <c r="I157" i="12"/>
  <c r="N134" i="12"/>
  <c r="M82" i="12"/>
  <c r="M163" i="12"/>
  <c r="M175" i="12"/>
  <c r="M22" i="12"/>
  <c r="N129" i="12"/>
  <c r="N189" i="12"/>
  <c r="I125" i="12"/>
  <c r="N133" i="12"/>
  <c r="N8" i="12"/>
  <c r="L85" i="12"/>
  <c r="I242" i="12"/>
  <c r="N115" i="12"/>
  <c r="M124" i="12"/>
  <c r="N51" i="12"/>
  <c r="M255" i="12"/>
  <c r="M8" i="12"/>
  <c r="L164" i="12"/>
  <c r="M212" i="12"/>
  <c r="L62" i="12"/>
  <c r="J152" i="12"/>
  <c r="J32" i="12"/>
  <c r="I169" i="12"/>
  <c r="N62" i="12"/>
  <c r="J174" i="12"/>
  <c r="J130" i="12"/>
  <c r="M96" i="12"/>
  <c r="I142" i="12"/>
  <c r="L23" i="12"/>
  <c r="M196" i="12"/>
  <c r="L130" i="12"/>
  <c r="J159" i="12"/>
  <c r="L58" i="12"/>
  <c r="M9" i="12"/>
  <c r="J206" i="12"/>
  <c r="I64" i="12"/>
  <c r="M126" i="12"/>
  <c r="L79" i="12"/>
  <c r="N58" i="12"/>
  <c r="J69" i="12"/>
  <c r="M241" i="12"/>
  <c r="M236" i="12"/>
  <c r="I159" i="12"/>
  <c r="M79" i="12"/>
  <c r="M31" i="12"/>
  <c r="J52" i="12"/>
  <c r="L175" i="12"/>
  <c r="N195" i="12"/>
  <c r="N249" i="12"/>
  <c r="N252" i="12"/>
  <c r="L205" i="12"/>
  <c r="L81" i="12"/>
  <c r="I195" i="12"/>
  <c r="I162" i="12"/>
  <c r="N239" i="12"/>
  <c r="N166" i="12"/>
  <c r="M210" i="12"/>
  <c r="J121" i="12"/>
  <c r="I237" i="12"/>
  <c r="J92" i="12"/>
  <c r="M216" i="12"/>
  <c r="L165" i="12"/>
  <c r="N157" i="12"/>
  <c r="J91" i="12"/>
  <c r="I60" i="12"/>
  <c r="N139" i="12"/>
  <c r="L250" i="12"/>
  <c r="L239" i="12"/>
  <c r="N202" i="12"/>
  <c r="N211" i="12"/>
  <c r="N5" i="12"/>
  <c r="N12" i="12"/>
  <c r="J195" i="12"/>
  <c r="M162" i="12"/>
  <c r="M47" i="12"/>
  <c r="I153" i="12"/>
  <c r="J139" i="12"/>
  <c r="N233" i="12"/>
  <c r="N55" i="12"/>
  <c r="I19" i="12"/>
  <c r="I250" i="12"/>
  <c r="N203" i="12"/>
  <c r="N53" i="12"/>
  <c r="N32" i="12"/>
  <c r="L89" i="12"/>
  <c r="N128" i="12"/>
  <c r="I234" i="12"/>
  <c r="L163" i="12"/>
  <c r="L91" i="12"/>
  <c r="N207" i="12"/>
  <c r="M83" i="12"/>
  <c r="M64" i="12"/>
  <c r="M50" i="12"/>
  <c r="J9" i="12"/>
  <c r="M181" i="12"/>
  <c r="M215" i="12"/>
  <c r="I217" i="12"/>
  <c r="M239" i="12"/>
  <c r="I152" i="12"/>
  <c r="I70" i="12"/>
  <c r="J202" i="12"/>
  <c r="J191" i="12"/>
  <c r="J20" i="12"/>
  <c r="M48" i="12"/>
  <c r="I57" i="12"/>
  <c r="J204" i="12"/>
  <c r="L93" i="12"/>
  <c r="J240" i="12"/>
  <c r="M62" i="12"/>
  <c r="N87" i="12"/>
  <c r="I176" i="12"/>
  <c r="N23" i="12"/>
  <c r="I18" i="12"/>
  <c r="I233" i="12"/>
  <c r="M171" i="12"/>
  <c r="M195" i="12"/>
  <c r="L171" i="12"/>
  <c r="M169" i="12"/>
  <c r="L249" i="12"/>
  <c r="N190" i="12"/>
  <c r="M198" i="12"/>
  <c r="M120" i="12"/>
  <c r="N253" i="12"/>
  <c r="J116" i="12"/>
  <c r="J201" i="12"/>
  <c r="J83" i="12"/>
  <c r="I160" i="12"/>
  <c r="J97" i="12"/>
  <c r="M133" i="12"/>
  <c r="L217" i="12"/>
  <c r="L86" i="12"/>
  <c r="J23" i="12"/>
  <c r="M211" i="12"/>
  <c r="N45" i="12"/>
  <c r="M208" i="12"/>
  <c r="L179" i="12"/>
  <c r="N49" i="12"/>
  <c r="N102" i="12"/>
  <c r="L143" i="12"/>
  <c r="J47" i="12"/>
  <c r="I207" i="12"/>
  <c r="M160" i="12"/>
  <c r="M6" i="12"/>
  <c r="I178" i="12"/>
  <c r="M89" i="12"/>
  <c r="L229" i="12"/>
  <c r="I8" i="12"/>
  <c r="J200" i="12"/>
  <c r="L213" i="12"/>
  <c r="M164" i="12"/>
  <c r="N160" i="12"/>
  <c r="N125" i="12"/>
  <c r="L162" i="12"/>
  <c r="J153" i="12"/>
  <c r="L189" i="12"/>
  <c r="I119" i="12"/>
  <c r="M213" i="12"/>
  <c r="M191" i="12"/>
  <c r="L92" i="12"/>
  <c r="L243" i="12"/>
  <c r="L245" i="12"/>
  <c r="I199" i="12"/>
  <c r="L28" i="12"/>
  <c r="I82" i="12"/>
  <c r="M11" i="12"/>
  <c r="N17" i="12"/>
  <c r="L116" i="12"/>
  <c r="I78" i="12"/>
  <c r="N156" i="12"/>
  <c r="M192" i="12"/>
  <c r="N19" i="12"/>
  <c r="M157" i="12"/>
  <c r="J155" i="12"/>
  <c r="N25" i="12"/>
  <c r="L153" i="12"/>
  <c r="N14" i="12"/>
  <c r="J248" i="12"/>
  <c r="J229" i="12"/>
  <c r="J144" i="12"/>
  <c r="L118" i="12"/>
  <c r="N181" i="12"/>
  <c r="L242" i="12"/>
  <c r="L169" i="12"/>
  <c r="N206" i="12"/>
  <c r="I215" i="12"/>
  <c r="J226" i="12"/>
  <c r="J242" i="12"/>
  <c r="J167" i="12"/>
  <c r="M132" i="12"/>
  <c r="I122" i="12"/>
  <c r="M143" i="12"/>
  <c r="I163" i="12"/>
  <c r="N90" i="12"/>
  <c r="I59" i="12"/>
  <c r="J43" i="12"/>
  <c r="N152" i="12"/>
  <c r="N161" i="12"/>
  <c r="L87" i="12"/>
  <c r="N215" i="12"/>
  <c r="N88" i="12"/>
  <c r="J165" i="12"/>
  <c r="J173" i="12"/>
  <c r="L199" i="12"/>
  <c r="N254" i="12"/>
  <c r="J42" i="12"/>
  <c r="N241" i="12"/>
  <c r="N56" i="12"/>
  <c r="N155" i="12"/>
  <c r="J239" i="12"/>
  <c r="N164" i="12"/>
  <c r="N54" i="12"/>
  <c r="L227" i="12"/>
  <c r="N15" i="12"/>
  <c r="J125" i="12"/>
  <c r="N106" i="12"/>
  <c r="J176" i="12"/>
  <c r="I53" i="12"/>
  <c r="L198" i="12"/>
  <c r="N243" i="12"/>
  <c r="L195" i="12"/>
  <c r="N78" i="12"/>
  <c r="I42" i="12"/>
  <c r="L8" i="12"/>
  <c r="N48" i="12"/>
  <c r="L122" i="12"/>
  <c r="N89" i="12"/>
  <c r="J25" i="12"/>
  <c r="M193" i="12"/>
  <c r="M33" i="12"/>
  <c r="J22" i="12"/>
  <c r="L211" i="12"/>
  <c r="M141" i="12"/>
  <c r="I212" i="12"/>
  <c r="M59" i="12"/>
  <c r="J33" i="12"/>
  <c r="M161" i="12"/>
  <c r="J90" i="12"/>
  <c r="J213" i="12"/>
  <c r="I80" i="12"/>
  <c r="M234" i="12"/>
  <c r="L41" i="12"/>
  <c r="N65" i="12"/>
  <c r="L233" i="12"/>
  <c r="J117" i="12"/>
  <c r="I170" i="12"/>
  <c r="N144" i="12"/>
  <c r="J164" i="12"/>
  <c r="J238" i="12"/>
  <c r="N231" i="12"/>
  <c r="N91" i="12"/>
  <c r="I203" i="12"/>
  <c r="I105" i="12"/>
  <c r="J171" i="12"/>
  <c r="I62" i="12"/>
  <c r="M165" i="12"/>
  <c r="J57" i="12"/>
  <c r="I171" i="12"/>
  <c r="N180" i="12"/>
  <c r="J245" i="12"/>
  <c r="M81" i="12"/>
  <c r="L204" i="12"/>
  <c r="N57" i="12"/>
  <c r="M249" i="12"/>
  <c r="N232" i="12"/>
  <c r="J180" i="12"/>
  <c r="N83" i="12"/>
  <c r="M130" i="12"/>
  <c r="M122" i="12"/>
  <c r="N95" i="12"/>
  <c r="N68" i="12"/>
  <c r="L166" i="12"/>
  <c r="N70" i="12"/>
  <c r="N9" i="12"/>
  <c r="N126" i="12"/>
  <c r="J181" i="12"/>
  <c r="N205" i="12"/>
  <c r="N60" i="12"/>
  <c r="N84" i="12"/>
  <c r="N208" i="12"/>
  <c r="M144" i="12"/>
  <c r="N31" i="12"/>
  <c r="L12" i="12"/>
  <c r="J142" i="12"/>
  <c r="M53" i="12"/>
  <c r="J62" i="12"/>
  <c r="M254" i="12"/>
  <c r="N141" i="12"/>
  <c r="N213" i="12"/>
  <c r="L228" i="12"/>
  <c r="M127" i="12"/>
  <c r="N69" i="12"/>
  <c r="M91" i="12"/>
  <c r="N119" i="12"/>
  <c r="L128" i="12"/>
  <c r="L27" i="12"/>
  <c r="L123" i="12"/>
  <c r="M217" i="12"/>
  <c r="L69" i="12"/>
  <c r="N174" i="12"/>
  <c r="L95" i="12"/>
  <c r="I196" i="12"/>
  <c r="N11" i="12"/>
  <c r="N197" i="12"/>
  <c r="M158" i="12"/>
  <c r="M70" i="12"/>
  <c r="L218" i="12"/>
  <c r="N170" i="12"/>
  <c r="I106" i="12"/>
  <c r="J157" i="12"/>
  <c r="L4" i="12"/>
  <c r="L47" i="12"/>
  <c r="J162" i="12"/>
  <c r="M80" i="12"/>
  <c r="I167" i="12"/>
  <c r="N137" i="12"/>
  <c r="I117" i="12"/>
  <c r="J86" i="12"/>
  <c r="L126" i="12"/>
  <c r="I5" i="12"/>
  <c r="I10" i="12"/>
  <c r="M4" i="12"/>
  <c r="K161" i="12"/>
  <c r="I130" i="12"/>
  <c r="M233" i="12"/>
  <c r="J247" i="12"/>
  <c r="N27" i="12"/>
  <c r="N255" i="12"/>
  <c r="L26" i="12"/>
  <c r="N199" i="12"/>
  <c r="L31" i="12"/>
  <c r="M152" i="12"/>
  <c r="J118" i="12"/>
  <c r="N136" i="12"/>
  <c r="J231" i="12"/>
  <c r="L53" i="12"/>
  <c r="M30" i="12"/>
  <c r="L15" i="12"/>
  <c r="I49" i="12"/>
  <c r="N80" i="12"/>
  <c r="I211" i="12"/>
  <c r="I136" i="12"/>
  <c r="I231" i="12"/>
  <c r="I27" i="12"/>
  <c r="N47" i="12"/>
  <c r="N234" i="12"/>
  <c r="M20" i="12"/>
  <c r="J18" i="12"/>
  <c r="J203" i="12"/>
  <c r="I116" i="12"/>
  <c r="L181" i="12"/>
  <c r="L180" i="12"/>
  <c r="J101" i="12"/>
  <c r="M105" i="12"/>
  <c r="M243" i="12"/>
  <c r="J70" i="12"/>
  <c r="N216" i="12"/>
  <c r="L84" i="12"/>
  <c r="I102" i="12"/>
  <c r="M168" i="12"/>
  <c r="I191" i="12"/>
  <c r="N43" i="12"/>
  <c r="I230" i="12"/>
  <c r="N86" i="12"/>
  <c r="I90" i="12"/>
  <c r="L20" i="12"/>
  <c r="M86" i="12"/>
  <c r="L203" i="12"/>
  <c r="J105" i="12"/>
  <c r="I138" i="12"/>
  <c r="J197" i="12"/>
  <c r="J243" i="12"/>
  <c r="M94" i="12"/>
  <c r="N131" i="12"/>
  <c r="M201" i="12"/>
  <c r="J136" i="12"/>
  <c r="L68" i="12"/>
  <c r="I55" i="12"/>
  <c r="L248" i="12"/>
  <c r="N169" i="12"/>
  <c r="J99" i="12"/>
  <c r="N117" i="12"/>
  <c r="J192" i="12"/>
  <c r="J48" i="12"/>
  <c r="N82" i="12"/>
  <c r="J170" i="12"/>
  <c r="M54" i="12"/>
  <c r="L60" i="12"/>
  <c r="J228" i="12"/>
  <c r="M101" i="12"/>
  <c r="J132" i="12"/>
  <c r="L43" i="12"/>
  <c r="J5" i="12"/>
  <c r="L49" i="12"/>
  <c r="M202" i="12"/>
  <c r="I31" i="12"/>
  <c r="I30" i="12"/>
  <c r="N138" i="12"/>
  <c r="I192" i="12"/>
  <c r="J254" i="12"/>
  <c r="L244" i="12"/>
  <c r="M42" i="12"/>
  <c r="J119" i="12"/>
  <c r="J160" i="12"/>
  <c r="N130" i="12"/>
  <c r="M197" i="12"/>
  <c r="N244" i="12"/>
  <c r="N124" i="12"/>
  <c r="N46" i="12"/>
  <c r="L155" i="12"/>
  <c r="I190" i="12"/>
  <c r="J50" i="12"/>
  <c r="J154" i="12"/>
  <c r="M205" i="12"/>
  <c r="M199" i="12"/>
  <c r="M176" i="12"/>
  <c r="J137" i="12"/>
  <c r="L144" i="12"/>
  <c r="N236" i="12"/>
  <c r="N212" i="12"/>
  <c r="N217" i="12"/>
  <c r="L19" i="12"/>
  <c r="L252" i="12"/>
  <c r="J10" i="12"/>
  <c r="I83" i="12"/>
  <c r="J59" i="12"/>
  <c r="J196" i="12"/>
  <c r="N247" i="12"/>
  <c r="I228" i="12"/>
  <c r="I165" i="12"/>
  <c r="L232" i="12"/>
  <c r="N237" i="12"/>
  <c r="L133" i="12"/>
  <c r="N18" i="12"/>
  <c r="I229" i="12"/>
  <c r="L65" i="12"/>
  <c r="N204" i="12"/>
  <c r="M69" i="12"/>
  <c r="I12" i="12"/>
  <c r="M154" i="12"/>
  <c r="L132" i="12"/>
  <c r="I175" i="12"/>
  <c r="I94" i="12"/>
  <c r="N230" i="12"/>
  <c r="I204" i="12"/>
  <c r="M107" i="12"/>
  <c r="M194" i="12"/>
  <c r="J230" i="12"/>
  <c r="L234" i="12"/>
  <c r="L190" i="12"/>
  <c r="L138" i="12"/>
  <c r="L235" i="12"/>
  <c r="I181" i="12"/>
  <c r="J79" i="12"/>
  <c r="M45" i="12"/>
  <c r="J64" i="12"/>
  <c r="N238" i="12"/>
  <c r="M118" i="12"/>
  <c r="L44" i="12"/>
  <c r="L119" i="12"/>
  <c r="J63" i="12"/>
  <c r="N227" i="12"/>
  <c r="J129" i="12"/>
  <c r="I164" i="12"/>
  <c r="L168" i="12"/>
  <c r="J163" i="12"/>
  <c r="I33" i="12"/>
  <c r="J11" i="12"/>
  <c r="M166" i="12"/>
  <c r="N107" i="12"/>
  <c r="J46" i="12"/>
  <c r="I252" i="12"/>
  <c r="J12" i="12"/>
  <c r="L125" i="12"/>
  <c r="L101" i="12"/>
  <c r="N104" i="12"/>
  <c r="N173" i="12"/>
  <c r="N142" i="12"/>
  <c r="J232" i="12"/>
  <c r="J134" i="12"/>
  <c r="L129" i="12"/>
  <c r="N41" i="12"/>
  <c r="J81" i="12"/>
  <c r="L83" i="12"/>
  <c r="M237" i="12"/>
  <c r="J65" i="12"/>
  <c r="N120" i="12"/>
  <c r="L230" i="12"/>
  <c r="J166" i="12"/>
  <c r="I97" i="12"/>
  <c r="L52" i="12"/>
  <c r="J60" i="12"/>
  <c r="J88" i="12"/>
  <c r="J190" i="12"/>
  <c r="L78" i="12"/>
  <c r="L94" i="12"/>
  <c r="J16" i="12"/>
  <c r="L18" i="12"/>
  <c r="I156" i="12"/>
  <c r="J244" i="12"/>
  <c r="M156" i="12"/>
  <c r="I13" i="12"/>
  <c r="N16" i="12"/>
  <c r="I189" i="12"/>
  <c r="N116" i="12"/>
  <c r="L247" i="12"/>
  <c r="M167" i="12"/>
  <c r="M242" i="12"/>
  <c r="I244" i="12"/>
  <c r="I11" i="12"/>
  <c r="N240" i="12"/>
  <c r="J102" i="12"/>
  <c r="L55" i="12"/>
  <c r="N4" i="12"/>
  <c r="I201" i="12"/>
  <c r="L216" i="12"/>
  <c r="L42" i="12"/>
  <c r="M63" i="12"/>
  <c r="J199" i="12"/>
  <c r="L226" i="12"/>
  <c r="I238" i="12"/>
  <c r="J8" i="12"/>
  <c r="M99" i="12"/>
  <c r="N191" i="12"/>
  <c r="N10" i="12"/>
  <c r="M231" i="12"/>
  <c r="I141" i="12"/>
  <c r="I218" i="12"/>
  <c r="M238" i="12"/>
  <c r="I240" i="12"/>
  <c r="L241" i="12"/>
  <c r="N22" i="12"/>
  <c r="M5" i="12"/>
  <c r="J115" i="12"/>
  <c r="L170" i="12"/>
  <c r="J198" i="12"/>
  <c r="J100" i="12"/>
  <c r="N21" i="12"/>
  <c r="M92" i="12"/>
  <c r="N176" i="12"/>
  <c r="N245" i="12"/>
  <c r="M55" i="12"/>
  <c r="M15" i="12"/>
  <c r="L124" i="12"/>
  <c r="M204" i="12"/>
  <c r="L215" i="12"/>
  <c r="M65" i="12"/>
  <c r="J178" i="12"/>
  <c r="N153" i="12"/>
  <c r="I134" i="12"/>
  <c r="I79" i="12"/>
  <c r="I132" i="12"/>
  <c r="M84" i="12"/>
  <c r="M104" i="12"/>
  <c r="I67" i="12"/>
  <c r="M116" i="12"/>
  <c r="L137" i="12"/>
  <c r="I46" i="12"/>
  <c r="L157" i="12"/>
  <c r="I92" i="12"/>
  <c r="J51" i="12"/>
  <c r="I22" i="12"/>
  <c r="L210" i="12"/>
  <c r="L105" i="12"/>
  <c r="J168" i="12"/>
  <c r="L142" i="12"/>
  <c r="N154" i="12"/>
  <c r="J253" i="12"/>
  <c r="I118" i="12"/>
  <c r="I247" i="12"/>
  <c r="I84" i="12"/>
  <c r="L5" i="12"/>
  <c r="L51" i="12"/>
  <c r="M252" i="12"/>
  <c r="J128" i="12"/>
  <c r="I56" i="12"/>
  <c r="M90" i="12"/>
  <c r="N250" i="12"/>
  <c r="N210" i="12"/>
  <c r="M17" i="12"/>
  <c r="N168" i="12"/>
  <c r="J49" i="12"/>
  <c r="I101" i="12"/>
  <c r="M178" i="12"/>
  <c r="I206" i="12"/>
  <c r="M244" i="12"/>
  <c r="I128" i="12"/>
  <c r="M207" i="12"/>
  <c r="L131" i="12"/>
  <c r="I14" i="12"/>
  <c r="L161" i="12"/>
  <c r="M23" i="12"/>
  <c r="L17" i="12"/>
  <c r="J96" i="12"/>
  <c r="N42" i="12"/>
  <c r="L63" i="12"/>
  <c r="M14" i="12"/>
  <c r="J21" i="12"/>
  <c r="M203" i="12"/>
  <c r="I87" i="12"/>
  <c r="M117" i="12"/>
  <c r="I210" i="12"/>
  <c r="L25" i="12"/>
  <c r="N52" i="12"/>
  <c r="J234" i="12"/>
  <c r="J107" i="12"/>
  <c r="M106" i="12"/>
  <c r="I154" i="12"/>
  <c r="N175" i="12"/>
  <c r="I96" i="12"/>
  <c r="J211" i="12"/>
  <c r="M85" i="12"/>
  <c r="J53" i="12"/>
  <c r="M67" i="12"/>
  <c r="M253" i="12"/>
  <c r="N198" i="12"/>
  <c r="L176" i="12"/>
  <c r="J227" i="12"/>
  <c r="N28" i="12"/>
  <c r="I202" i="12"/>
  <c r="I23" i="12"/>
  <c r="I123" i="12"/>
  <c r="L33" i="12"/>
  <c r="L115" i="12"/>
  <c r="M229" i="12"/>
  <c r="I194" i="12"/>
  <c r="N118" i="12"/>
  <c r="I249" i="12"/>
  <c r="L106" i="12"/>
  <c r="J208" i="12"/>
  <c r="I54" i="12"/>
  <c r="N192" i="12"/>
  <c r="J106" i="12"/>
  <c r="L127" i="12"/>
  <c r="L97" i="12"/>
  <c r="I158" i="12"/>
  <c r="L178" i="12"/>
  <c r="M137" i="12"/>
  <c r="N123" i="12"/>
  <c r="I25" i="12"/>
  <c r="N33" i="12"/>
  <c r="L159" i="12"/>
  <c r="J193" i="12"/>
  <c r="J82" i="12"/>
  <c r="J158" i="12"/>
  <c r="J45" i="12"/>
  <c r="J218" i="12"/>
  <c r="I63" i="12"/>
  <c r="M173" i="12"/>
  <c r="J241" i="12"/>
  <c r="L194" i="12"/>
  <c r="L117" i="12"/>
  <c r="M27" i="12"/>
  <c r="M142" i="12"/>
  <c r="L13" i="12"/>
  <c r="N248" i="12"/>
  <c r="L236" i="12"/>
  <c r="J120" i="12"/>
  <c r="I28" i="12"/>
  <c r="N97" i="12"/>
  <c r="L102" i="12"/>
  <c r="M189" i="12"/>
  <c r="M10" i="12"/>
  <c r="M174" i="12"/>
  <c r="I226" i="12"/>
  <c r="J237" i="12"/>
  <c r="J233" i="12"/>
  <c r="I161" i="12"/>
  <c r="M12" i="12"/>
  <c r="I236" i="12"/>
  <c r="J41" i="12"/>
  <c r="L16" i="12"/>
  <c r="I131" i="12"/>
  <c r="M56" i="12"/>
  <c r="I93" i="12"/>
  <c r="L191" i="12"/>
  <c r="J89" i="12"/>
  <c r="J133" i="12"/>
  <c r="L48" i="12"/>
  <c r="J156" i="12"/>
  <c r="S119" i="12" l="1"/>
  <c r="P133" i="12"/>
  <c r="R157" i="12"/>
  <c r="R199" i="12"/>
  <c r="S4" i="12"/>
  <c r="P173" i="12"/>
  <c r="T203" i="12"/>
  <c r="P250" i="12"/>
  <c r="P156" i="12"/>
  <c r="P89" i="12"/>
  <c r="O46" i="12"/>
  <c r="S154" i="12"/>
  <c r="R89" i="12"/>
  <c r="T32" i="12"/>
  <c r="O250" i="12"/>
  <c r="T242" i="12"/>
  <c r="T167" i="12"/>
  <c r="R191" i="12"/>
  <c r="R137" i="12"/>
  <c r="O12" i="12"/>
  <c r="O10" i="12"/>
  <c r="P165" i="12"/>
  <c r="O19" i="12"/>
  <c r="S136" i="12"/>
  <c r="R48" i="12"/>
  <c r="O93" i="12"/>
  <c r="S116" i="12"/>
  <c r="S69" i="12"/>
  <c r="O5" i="12"/>
  <c r="T53" i="12"/>
  <c r="T55" i="12"/>
  <c r="T96" i="12"/>
  <c r="O200" i="12"/>
  <c r="S56" i="12"/>
  <c r="O67" i="12"/>
  <c r="T204" i="12"/>
  <c r="R126" i="12"/>
  <c r="T88" i="12"/>
  <c r="T233" i="12"/>
  <c r="S26" i="12"/>
  <c r="P58" i="12"/>
  <c r="O131" i="12"/>
  <c r="S104" i="12"/>
  <c r="R65" i="12"/>
  <c r="P86" i="12"/>
  <c r="T215" i="12"/>
  <c r="P139" i="12"/>
  <c r="S21" i="12"/>
  <c r="P54" i="12"/>
  <c r="R16" i="12"/>
  <c r="S84" i="12"/>
  <c r="O229" i="12"/>
  <c r="O117" i="12"/>
  <c r="R87" i="12"/>
  <c r="O153" i="12"/>
  <c r="R70" i="12"/>
  <c r="T201" i="12"/>
  <c r="P41" i="12"/>
  <c r="O132" i="12"/>
  <c r="T18" i="12"/>
  <c r="T137" i="12"/>
  <c r="T161" i="12"/>
  <c r="S47" i="12"/>
  <c r="T64" i="12"/>
  <c r="O255" i="12"/>
  <c r="O236" i="12"/>
  <c r="O79" i="12"/>
  <c r="R133" i="12"/>
  <c r="O167" i="12"/>
  <c r="T152" i="12"/>
  <c r="S162" i="12"/>
  <c r="S88" i="12"/>
  <c r="S102" i="12"/>
  <c r="S12" i="12"/>
  <c r="O134" i="12"/>
  <c r="T237" i="12"/>
  <c r="S80" i="12"/>
  <c r="P43" i="12"/>
  <c r="P195" i="12"/>
  <c r="S60" i="12"/>
  <c r="R88" i="12"/>
  <c r="O161" i="12"/>
  <c r="T153" i="12"/>
  <c r="R232" i="12"/>
  <c r="P162" i="12"/>
  <c r="O59" i="12"/>
  <c r="T12" i="12"/>
  <c r="P249" i="12"/>
  <c r="P55" i="12"/>
  <c r="P233" i="12"/>
  <c r="P178" i="12"/>
  <c r="O165" i="12"/>
  <c r="R47" i="12"/>
  <c r="T90" i="12"/>
  <c r="T5" i="12"/>
  <c r="S153" i="12"/>
  <c r="R54" i="12"/>
  <c r="P237" i="12"/>
  <c r="S65" i="12"/>
  <c r="O228" i="12"/>
  <c r="R4" i="12"/>
  <c r="O163" i="12"/>
  <c r="T211" i="12"/>
  <c r="R238" i="12"/>
  <c r="O173" i="12"/>
  <c r="O226" i="12"/>
  <c r="R215" i="12"/>
  <c r="T247" i="12"/>
  <c r="P157" i="12"/>
  <c r="S143" i="12"/>
  <c r="T202" i="12"/>
  <c r="O65" i="12"/>
  <c r="P126" i="12"/>
  <c r="S174" i="12"/>
  <c r="S204" i="12"/>
  <c r="P196" i="12"/>
  <c r="O106" i="12"/>
  <c r="O122" i="12"/>
  <c r="R239" i="12"/>
  <c r="O166" i="12"/>
  <c r="O9" i="12"/>
  <c r="S10" i="12"/>
  <c r="R124" i="12"/>
  <c r="P59" i="12"/>
  <c r="T170" i="12"/>
  <c r="S132" i="12"/>
  <c r="R250" i="12"/>
  <c r="P215" i="12"/>
  <c r="P175" i="12"/>
  <c r="S189" i="12"/>
  <c r="S15" i="12"/>
  <c r="O83" i="12"/>
  <c r="R218" i="12"/>
  <c r="P167" i="12"/>
  <c r="T139" i="12"/>
  <c r="T226" i="12"/>
  <c r="T63" i="12"/>
  <c r="R102" i="12"/>
  <c r="S55" i="12"/>
  <c r="P10" i="12"/>
  <c r="S70" i="12"/>
  <c r="P242" i="12"/>
  <c r="O60" i="12"/>
  <c r="R206" i="12"/>
  <c r="P124" i="12"/>
  <c r="T97" i="12"/>
  <c r="T245" i="12"/>
  <c r="R252" i="12"/>
  <c r="S158" i="12"/>
  <c r="P226" i="12"/>
  <c r="P91" i="12"/>
  <c r="T105" i="12"/>
  <c r="S57" i="12"/>
  <c r="O28" i="12"/>
  <c r="T176" i="12"/>
  <c r="R19" i="12"/>
  <c r="T197" i="12"/>
  <c r="O215" i="12"/>
  <c r="T157" i="12"/>
  <c r="S95" i="12"/>
  <c r="S13" i="12"/>
  <c r="P120" i="12"/>
  <c r="S92" i="12"/>
  <c r="T217" i="12"/>
  <c r="T11" i="12"/>
  <c r="T206" i="12"/>
  <c r="R165" i="12"/>
  <c r="S155" i="12"/>
  <c r="P93" i="12"/>
  <c r="R236" i="12"/>
  <c r="T21" i="12"/>
  <c r="T212" i="12"/>
  <c r="O196" i="12"/>
  <c r="R169" i="12"/>
  <c r="S216" i="12"/>
  <c r="R158" i="12"/>
  <c r="R104" i="12"/>
  <c r="T248" i="12"/>
  <c r="P100" i="12"/>
  <c r="T236" i="12"/>
  <c r="R95" i="12"/>
  <c r="R242" i="12"/>
  <c r="P92" i="12"/>
  <c r="R201" i="12"/>
  <c r="O52" i="12"/>
  <c r="R13" i="12"/>
  <c r="P198" i="12"/>
  <c r="R144" i="12"/>
  <c r="T174" i="12"/>
  <c r="T181" i="12"/>
  <c r="O237" i="12"/>
  <c r="P141" i="12"/>
  <c r="P205" i="12"/>
  <c r="S142" i="12"/>
  <c r="R170" i="12"/>
  <c r="P137" i="12"/>
  <c r="R69" i="12"/>
  <c r="R118" i="12"/>
  <c r="P121" i="12"/>
  <c r="T99" i="12"/>
  <c r="R160" i="12"/>
  <c r="S27" i="12"/>
  <c r="P115" i="12"/>
  <c r="S176" i="12"/>
  <c r="S217" i="12"/>
  <c r="P144" i="12"/>
  <c r="S210" i="12"/>
  <c r="S100" i="12"/>
  <c r="T85" i="12"/>
  <c r="R117" i="12"/>
  <c r="S5" i="12"/>
  <c r="S199" i="12"/>
  <c r="R123" i="12"/>
  <c r="P229" i="12"/>
  <c r="T166" i="12"/>
  <c r="R202" i="12"/>
  <c r="R67" i="12"/>
  <c r="R194" i="12"/>
  <c r="T22" i="12"/>
  <c r="S205" i="12"/>
  <c r="R27" i="12"/>
  <c r="P248" i="12"/>
  <c r="T239" i="12"/>
  <c r="R193" i="12"/>
  <c r="R121" i="12"/>
  <c r="P241" i="12"/>
  <c r="R241" i="12"/>
  <c r="P154" i="12"/>
  <c r="R128" i="12"/>
  <c r="T14" i="12"/>
  <c r="O162" i="12"/>
  <c r="O239" i="12"/>
  <c r="P26" i="12"/>
  <c r="S173" i="12"/>
  <c r="O240" i="12"/>
  <c r="P50" i="12"/>
  <c r="T119" i="12"/>
  <c r="R153" i="12"/>
  <c r="O195" i="12"/>
  <c r="O69" i="12"/>
  <c r="O127" i="12"/>
  <c r="O63" i="12"/>
  <c r="S238" i="12"/>
  <c r="O190" i="12"/>
  <c r="S91" i="12"/>
  <c r="T25" i="12"/>
  <c r="R81" i="12"/>
  <c r="R59" i="12"/>
  <c r="S115" i="12"/>
  <c r="P218" i="12"/>
  <c r="O218" i="12"/>
  <c r="R155" i="12"/>
  <c r="T69" i="12"/>
  <c r="P155" i="12"/>
  <c r="R205" i="12"/>
  <c r="S138" i="12"/>
  <c r="O17" i="12"/>
  <c r="P45" i="12"/>
  <c r="O141" i="12"/>
  <c r="T46" i="12"/>
  <c r="S127" i="12"/>
  <c r="S157" i="12"/>
  <c r="T252" i="12"/>
  <c r="T79" i="12"/>
  <c r="T228" i="12"/>
  <c r="P158" i="12"/>
  <c r="S231" i="12"/>
  <c r="T124" i="12"/>
  <c r="R228" i="12"/>
  <c r="T19" i="12"/>
  <c r="T249" i="12"/>
  <c r="S232" i="12"/>
  <c r="S121" i="12"/>
  <c r="P82" i="12"/>
  <c r="T10" i="12"/>
  <c r="T244" i="12"/>
  <c r="T213" i="12"/>
  <c r="S192" i="12"/>
  <c r="T195" i="12"/>
  <c r="P78" i="12"/>
  <c r="P127" i="12"/>
  <c r="P193" i="12"/>
  <c r="T191" i="12"/>
  <c r="S197" i="12"/>
  <c r="T141" i="12"/>
  <c r="T156" i="12"/>
  <c r="R175" i="12"/>
  <c r="S97" i="12"/>
  <c r="R134" i="12"/>
  <c r="R159" i="12"/>
  <c r="S99" i="12"/>
  <c r="T130" i="12"/>
  <c r="S254" i="12"/>
  <c r="O78" i="12"/>
  <c r="P52" i="12"/>
  <c r="O143" i="12"/>
  <c r="S87" i="12"/>
  <c r="T33" i="12"/>
  <c r="P8" i="12"/>
  <c r="P160" i="12"/>
  <c r="P62" i="12"/>
  <c r="R116" i="12"/>
  <c r="S31" i="12"/>
  <c r="S247" i="12"/>
  <c r="O58" i="12"/>
  <c r="O25" i="12"/>
  <c r="O238" i="12"/>
  <c r="P119" i="12"/>
  <c r="S53" i="12"/>
  <c r="T17" i="12"/>
  <c r="S79" i="12"/>
  <c r="P4" i="12"/>
  <c r="T193" i="12"/>
  <c r="T123" i="12"/>
  <c r="R226" i="12"/>
  <c r="S42" i="12"/>
  <c r="P142" i="12"/>
  <c r="S11" i="12"/>
  <c r="O159" i="12"/>
  <c r="T163" i="12"/>
  <c r="T159" i="12"/>
  <c r="S137" i="12"/>
  <c r="P199" i="12"/>
  <c r="R244" i="12"/>
  <c r="R12" i="12"/>
  <c r="O82" i="12"/>
  <c r="S236" i="12"/>
  <c r="R152" i="12"/>
  <c r="T171" i="12"/>
  <c r="R178" i="12"/>
  <c r="S63" i="12"/>
  <c r="P254" i="12"/>
  <c r="T31" i="12"/>
  <c r="R28" i="12"/>
  <c r="S241" i="12"/>
  <c r="R174" i="12"/>
  <c r="O15" i="12"/>
  <c r="O158" i="12"/>
  <c r="R42" i="12"/>
  <c r="O192" i="12"/>
  <c r="S144" i="12"/>
  <c r="O199" i="12"/>
  <c r="P69" i="12"/>
  <c r="T100" i="12"/>
  <c r="T143" i="12"/>
  <c r="R97" i="12"/>
  <c r="R216" i="12"/>
  <c r="T138" i="12"/>
  <c r="T208" i="12"/>
  <c r="R245" i="12"/>
  <c r="T58" i="12"/>
  <c r="O91" i="12"/>
  <c r="R11" i="12"/>
  <c r="R127" i="12"/>
  <c r="O201" i="12"/>
  <c r="O30" i="12"/>
  <c r="T84" i="12"/>
  <c r="R243" i="12"/>
  <c r="R79" i="12"/>
  <c r="T26" i="12"/>
  <c r="P95" i="12"/>
  <c r="P106" i="12"/>
  <c r="T4" i="12"/>
  <c r="O31" i="12"/>
  <c r="T60" i="12"/>
  <c r="R92" i="12"/>
  <c r="S126" i="12"/>
  <c r="O129" i="12"/>
  <c r="S240" i="12"/>
  <c r="T192" i="12"/>
  <c r="R55" i="12"/>
  <c r="S202" i="12"/>
  <c r="T205" i="12"/>
  <c r="S191" i="12"/>
  <c r="O64" i="12"/>
  <c r="R57" i="12"/>
  <c r="T162" i="12"/>
  <c r="O54" i="12"/>
  <c r="P102" i="12"/>
  <c r="R49" i="12"/>
  <c r="P181" i="12"/>
  <c r="S213" i="12"/>
  <c r="P206" i="12"/>
  <c r="R100" i="12"/>
  <c r="O243" i="12"/>
  <c r="P208" i="12"/>
  <c r="T240" i="12"/>
  <c r="P5" i="12"/>
  <c r="T126" i="12"/>
  <c r="O119" i="12"/>
  <c r="S9" i="12"/>
  <c r="R173" i="12"/>
  <c r="T122" i="12"/>
  <c r="R106" i="12"/>
  <c r="O11" i="12"/>
  <c r="R43" i="12"/>
  <c r="T9" i="12"/>
  <c r="R189" i="12"/>
  <c r="R58" i="12"/>
  <c r="T50" i="12"/>
  <c r="R120" i="12"/>
  <c r="O249" i="12"/>
  <c r="O244" i="12"/>
  <c r="P132" i="12"/>
  <c r="T70" i="12"/>
  <c r="P153" i="12"/>
  <c r="P159" i="12"/>
  <c r="S51" i="12"/>
  <c r="S46" i="12"/>
  <c r="T118" i="12"/>
  <c r="S242" i="12"/>
  <c r="S101" i="12"/>
  <c r="R166" i="12"/>
  <c r="R162" i="12"/>
  <c r="R130" i="12"/>
  <c r="S218" i="12"/>
  <c r="P84" i="12"/>
  <c r="O194" i="12"/>
  <c r="S167" i="12"/>
  <c r="P228" i="12"/>
  <c r="T68" i="12"/>
  <c r="T125" i="12"/>
  <c r="S196" i="12"/>
  <c r="S16" i="12"/>
  <c r="O232" i="12"/>
  <c r="S229" i="12"/>
  <c r="R247" i="12"/>
  <c r="R60" i="12"/>
  <c r="T95" i="12"/>
  <c r="T160" i="12"/>
  <c r="R23" i="12"/>
  <c r="S68" i="12"/>
  <c r="T165" i="12"/>
  <c r="R115" i="12"/>
  <c r="T116" i="12"/>
  <c r="S54" i="12"/>
  <c r="S122" i="12"/>
  <c r="S164" i="12"/>
  <c r="O142" i="12"/>
  <c r="T94" i="12"/>
  <c r="S206" i="12"/>
  <c r="R33" i="12"/>
  <c r="O189" i="12"/>
  <c r="P170" i="12"/>
  <c r="S130" i="12"/>
  <c r="R213" i="12"/>
  <c r="S96" i="12"/>
  <c r="R196" i="12"/>
  <c r="T194" i="12"/>
  <c r="O123" i="12"/>
  <c r="T16" i="12"/>
  <c r="T82" i="12"/>
  <c r="T83" i="12"/>
  <c r="P200" i="12"/>
  <c r="P130" i="12"/>
  <c r="S134" i="12"/>
  <c r="S78" i="12"/>
  <c r="O23" i="12"/>
  <c r="O13" i="12"/>
  <c r="P48" i="12"/>
  <c r="P180" i="12"/>
  <c r="O8" i="12"/>
  <c r="P174" i="12"/>
  <c r="P194" i="12"/>
  <c r="R136" i="12"/>
  <c r="O202" i="12"/>
  <c r="S156" i="12"/>
  <c r="P192" i="12"/>
  <c r="T232" i="12"/>
  <c r="R229" i="12"/>
  <c r="T62" i="12"/>
  <c r="S123" i="12"/>
  <c r="P252" i="12"/>
  <c r="T28" i="12"/>
  <c r="P244" i="12"/>
  <c r="T117" i="12"/>
  <c r="S249" i="12"/>
  <c r="S89" i="12"/>
  <c r="O169" i="12"/>
  <c r="R167" i="12"/>
  <c r="T179" i="12"/>
  <c r="P227" i="12"/>
  <c r="O156" i="12"/>
  <c r="P99" i="12"/>
  <c r="T57" i="12"/>
  <c r="O178" i="12"/>
  <c r="P32" i="12"/>
  <c r="Q124" i="12"/>
  <c r="R32" i="12"/>
  <c r="R176" i="12"/>
  <c r="R18" i="12"/>
  <c r="T169" i="12"/>
  <c r="R204" i="12"/>
  <c r="S6" i="12"/>
  <c r="P152" i="12"/>
  <c r="R237" i="12"/>
  <c r="T101" i="12"/>
  <c r="T198" i="12"/>
  <c r="P16" i="12"/>
  <c r="R248" i="12"/>
  <c r="S81" i="12"/>
  <c r="S160" i="12"/>
  <c r="R62" i="12"/>
  <c r="O41" i="12"/>
  <c r="R82" i="12"/>
  <c r="S253" i="12"/>
  <c r="R94" i="12"/>
  <c r="O55" i="12"/>
  <c r="P245" i="12"/>
  <c r="O207" i="12"/>
  <c r="S212" i="12"/>
  <c r="O245" i="12"/>
  <c r="S159" i="12"/>
  <c r="S67" i="12"/>
  <c r="R78" i="12"/>
  <c r="R68" i="12"/>
  <c r="T180" i="12"/>
  <c r="P47" i="12"/>
  <c r="R164" i="12"/>
  <c r="P123" i="12"/>
  <c r="P28" i="12"/>
  <c r="P53" i="12"/>
  <c r="P190" i="12"/>
  <c r="P136" i="12"/>
  <c r="O171" i="12"/>
  <c r="R143" i="12"/>
  <c r="S8" i="12"/>
  <c r="T30" i="12"/>
  <c r="O174" i="12"/>
  <c r="S85" i="12"/>
  <c r="P88" i="12"/>
  <c r="S201" i="12"/>
  <c r="P57" i="12"/>
  <c r="T102" i="12"/>
  <c r="S255" i="12"/>
  <c r="O16" i="12"/>
  <c r="O137" i="12"/>
  <c r="P211" i="12"/>
  <c r="P60" i="12"/>
  <c r="T131" i="12"/>
  <c r="S165" i="12"/>
  <c r="T49" i="12"/>
  <c r="T51" i="12"/>
  <c r="S248" i="12"/>
  <c r="R208" i="12"/>
  <c r="O96" i="12"/>
  <c r="R52" i="12"/>
  <c r="S94" i="12"/>
  <c r="O62" i="12"/>
  <c r="R179" i="12"/>
  <c r="S124" i="12"/>
  <c r="T229" i="12"/>
  <c r="R253" i="12"/>
  <c r="T175" i="12"/>
  <c r="O97" i="12"/>
  <c r="P243" i="12"/>
  <c r="P171" i="12"/>
  <c r="S208" i="12"/>
  <c r="T115" i="12"/>
  <c r="R9" i="12"/>
  <c r="S190" i="12"/>
  <c r="O154" i="12"/>
  <c r="P166" i="12"/>
  <c r="P197" i="12"/>
  <c r="O105" i="12"/>
  <c r="T45" i="12"/>
  <c r="O242" i="12"/>
  <c r="P131" i="12"/>
  <c r="T59" i="12"/>
  <c r="S106" i="12"/>
  <c r="R230" i="12"/>
  <c r="O138" i="12"/>
  <c r="O203" i="12"/>
  <c r="S211" i="12"/>
  <c r="R85" i="12"/>
  <c r="O20" i="12"/>
  <c r="O126" i="12"/>
  <c r="P107" i="12"/>
  <c r="T120" i="12"/>
  <c r="P105" i="12"/>
  <c r="T91" i="12"/>
  <c r="P23" i="12"/>
  <c r="T8" i="12"/>
  <c r="P169" i="12"/>
  <c r="S230" i="12"/>
  <c r="P234" i="12"/>
  <c r="P65" i="12"/>
  <c r="R203" i="12"/>
  <c r="T231" i="12"/>
  <c r="R86" i="12"/>
  <c r="T133" i="12"/>
  <c r="R99" i="12"/>
  <c r="R96" i="12"/>
  <c r="T52" i="12"/>
  <c r="S237" i="12"/>
  <c r="S86" i="12"/>
  <c r="P238" i="12"/>
  <c r="R217" i="12"/>
  <c r="O125" i="12"/>
  <c r="O51" i="12"/>
  <c r="S93" i="12"/>
  <c r="R25" i="12"/>
  <c r="R83" i="12"/>
  <c r="R20" i="12"/>
  <c r="P164" i="12"/>
  <c r="S133" i="12"/>
  <c r="T189" i="12"/>
  <c r="P236" i="12"/>
  <c r="R107" i="12"/>
  <c r="O210" i="12"/>
  <c r="P81" i="12"/>
  <c r="O90" i="12"/>
  <c r="T144" i="12"/>
  <c r="P97" i="12"/>
  <c r="T129" i="12"/>
  <c r="T218" i="12"/>
  <c r="O155" i="12"/>
  <c r="S117" i="12"/>
  <c r="T41" i="12"/>
  <c r="T86" i="12"/>
  <c r="O170" i="12"/>
  <c r="O160" i="12"/>
  <c r="S22" i="12"/>
  <c r="R45" i="12"/>
  <c r="R156" i="12"/>
  <c r="O87" i="12"/>
  <c r="R129" i="12"/>
  <c r="O230" i="12"/>
  <c r="P117" i="12"/>
  <c r="P83" i="12"/>
  <c r="S175" i="12"/>
  <c r="O26" i="12"/>
  <c r="O95" i="12"/>
  <c r="S203" i="12"/>
  <c r="P134" i="12"/>
  <c r="T43" i="12"/>
  <c r="R233" i="12"/>
  <c r="P201" i="12"/>
  <c r="S163" i="12"/>
  <c r="O88" i="12"/>
  <c r="S125" i="12"/>
  <c r="P21" i="12"/>
  <c r="P232" i="12"/>
  <c r="O191" i="12"/>
  <c r="T65" i="12"/>
  <c r="P116" i="12"/>
  <c r="S82" i="12"/>
  <c r="R197" i="12"/>
  <c r="O32" i="12"/>
  <c r="S14" i="12"/>
  <c r="T142" i="12"/>
  <c r="S168" i="12"/>
  <c r="R41" i="12"/>
  <c r="T253" i="12"/>
  <c r="T134" i="12"/>
  <c r="S179" i="12"/>
  <c r="R207" i="12"/>
  <c r="R63" i="12"/>
  <c r="T173" i="12"/>
  <c r="O102" i="12"/>
  <c r="S234" i="12"/>
  <c r="S120" i="12"/>
  <c r="O157" i="12"/>
  <c r="O47" i="12"/>
  <c r="O21" i="12"/>
  <c r="T42" i="12"/>
  <c r="T104" i="12"/>
  <c r="R84" i="12"/>
  <c r="O80" i="12"/>
  <c r="S198" i="12"/>
  <c r="R30" i="12"/>
  <c r="P30" i="12"/>
  <c r="P68" i="12"/>
  <c r="P96" i="12"/>
  <c r="R101" i="12"/>
  <c r="T216" i="12"/>
  <c r="P213" i="12"/>
  <c r="T190" i="12"/>
  <c r="O120" i="12"/>
  <c r="R240" i="12"/>
  <c r="T93" i="12"/>
  <c r="R17" i="12"/>
  <c r="R125" i="12"/>
  <c r="P70" i="12"/>
  <c r="P90" i="12"/>
  <c r="R249" i="12"/>
  <c r="S18" i="12"/>
  <c r="T67" i="12"/>
  <c r="P85" i="12"/>
  <c r="S23" i="12"/>
  <c r="P12" i="12"/>
  <c r="S243" i="12"/>
  <c r="S161" i="12"/>
  <c r="S169" i="12"/>
  <c r="O85" i="12"/>
  <c r="R56" i="12"/>
  <c r="O99" i="12"/>
  <c r="R161" i="12"/>
  <c r="O252" i="12"/>
  <c r="S105" i="12"/>
  <c r="P33" i="12"/>
  <c r="R171" i="12"/>
  <c r="T44" i="12"/>
  <c r="T178" i="12"/>
  <c r="S180" i="12"/>
  <c r="O14" i="12"/>
  <c r="P46" i="12"/>
  <c r="P101" i="12"/>
  <c r="S59" i="12"/>
  <c r="S195" i="12"/>
  <c r="T6" i="12"/>
  <c r="S227" i="12"/>
  <c r="R200" i="12"/>
  <c r="R131" i="12"/>
  <c r="T107" i="12"/>
  <c r="R180" i="12"/>
  <c r="O212" i="12"/>
  <c r="S171" i="12"/>
  <c r="P15" i="12"/>
  <c r="O248" i="12"/>
  <c r="S49" i="12"/>
  <c r="S207" i="12"/>
  <c r="S166" i="12"/>
  <c r="R181" i="12"/>
  <c r="S141" i="12"/>
  <c r="O233" i="12"/>
  <c r="O45" i="12"/>
  <c r="S52" i="12"/>
  <c r="S58" i="12"/>
  <c r="O128" i="12"/>
  <c r="P11" i="12"/>
  <c r="O116" i="12"/>
  <c r="R211" i="12"/>
  <c r="O18" i="12"/>
  <c r="R64" i="12"/>
  <c r="S28" i="12"/>
  <c r="O107" i="12"/>
  <c r="S244" i="12"/>
  <c r="O33" i="12"/>
  <c r="P203" i="12"/>
  <c r="P22" i="12"/>
  <c r="T23" i="12"/>
  <c r="O133" i="12"/>
  <c r="R141" i="12"/>
  <c r="O48" i="12"/>
  <c r="O206" i="12"/>
  <c r="P163" i="12"/>
  <c r="P18" i="12"/>
  <c r="S33" i="12"/>
  <c r="O176" i="12"/>
  <c r="P138" i="12"/>
  <c r="O197" i="12"/>
  <c r="O227" i="12"/>
  <c r="S178" i="12"/>
  <c r="R168" i="12"/>
  <c r="S20" i="12"/>
  <c r="S193" i="12"/>
  <c r="T87" i="12"/>
  <c r="S228" i="12"/>
  <c r="O213" i="12"/>
  <c r="R10" i="12"/>
  <c r="O101" i="12"/>
  <c r="O164" i="12"/>
  <c r="T234" i="12"/>
  <c r="P25" i="12"/>
  <c r="S62" i="12"/>
  <c r="R22" i="12"/>
  <c r="S43" i="12"/>
  <c r="T196" i="12"/>
  <c r="P49" i="12"/>
  <c r="P129" i="12"/>
  <c r="T47" i="12"/>
  <c r="T89" i="12"/>
  <c r="P240" i="12"/>
  <c r="S128" i="12"/>
  <c r="P80" i="12"/>
  <c r="T81" i="12"/>
  <c r="T168" i="12"/>
  <c r="T227" i="12"/>
  <c r="O27" i="12"/>
  <c r="R122" i="12"/>
  <c r="R93" i="12"/>
  <c r="T13" i="12"/>
  <c r="R21" i="12"/>
  <c r="R212" i="12"/>
  <c r="S17" i="12"/>
  <c r="P63" i="12"/>
  <c r="O231" i="12"/>
  <c r="T48" i="12"/>
  <c r="P204" i="12"/>
  <c r="T127" i="12"/>
  <c r="R154" i="12"/>
  <c r="R231" i="12"/>
  <c r="T210" i="12"/>
  <c r="R119" i="12"/>
  <c r="O136" i="12"/>
  <c r="R8" i="12"/>
  <c r="O57" i="12"/>
  <c r="T132" i="12"/>
  <c r="P31" i="12"/>
  <c r="S25" i="12"/>
  <c r="T250" i="12"/>
  <c r="R44" i="12"/>
  <c r="O211" i="12"/>
  <c r="O42" i="12"/>
  <c r="S48" i="12"/>
  <c r="O89" i="12"/>
  <c r="O205" i="12"/>
  <c r="S226" i="12"/>
  <c r="S90" i="12"/>
  <c r="S118" i="12"/>
  <c r="T80" i="12"/>
  <c r="T78" i="12"/>
  <c r="P20" i="12"/>
  <c r="S41" i="12"/>
  <c r="P104" i="12"/>
  <c r="Q13" i="12"/>
  <c r="O56" i="12"/>
  <c r="T238" i="12"/>
  <c r="O49" i="12"/>
  <c r="R195" i="12"/>
  <c r="P191" i="12"/>
  <c r="R6" i="12"/>
  <c r="S19" i="12"/>
  <c r="P122" i="12"/>
  <c r="P128" i="12"/>
  <c r="P64" i="12"/>
  <c r="R15" i="12"/>
  <c r="T243" i="12"/>
  <c r="P202" i="12"/>
  <c r="R80" i="12"/>
  <c r="O208" i="12"/>
  <c r="O86" i="12"/>
  <c r="S252" i="12"/>
  <c r="S45" i="12"/>
  <c r="S30" i="12"/>
  <c r="R198" i="12"/>
  <c r="O70" i="12"/>
  <c r="P19" i="12"/>
  <c r="R90" i="12"/>
  <c r="T121" i="12"/>
  <c r="R51" i="12"/>
  <c r="P79" i="12"/>
  <c r="R53" i="12"/>
  <c r="O53" i="12"/>
  <c r="O152" i="12"/>
  <c r="S235" i="12"/>
  <c r="P210" i="12"/>
  <c r="P67" i="12"/>
  <c r="R5" i="12"/>
  <c r="O181" i="12"/>
  <c r="P231" i="12"/>
  <c r="P176" i="12"/>
  <c r="S239" i="12"/>
  <c r="P212" i="12"/>
  <c r="S131" i="12"/>
  <c r="S170" i="12"/>
  <c r="O84" i="12"/>
  <c r="R235" i="12"/>
  <c r="T136" i="12"/>
  <c r="T106" i="12"/>
  <c r="O217" i="12"/>
  <c r="S129" i="12"/>
  <c r="P17" i="12"/>
  <c r="R50" i="12"/>
  <c r="O247" i="12"/>
  <c r="R138" i="12"/>
  <c r="P118" i="12"/>
  <c r="P125" i="12"/>
  <c r="S215" i="12"/>
  <c r="P14" i="12"/>
  <c r="P27" i="12"/>
  <c r="S32" i="12"/>
  <c r="O118" i="12"/>
  <c r="R190" i="12"/>
  <c r="S152" i="12"/>
  <c r="T15" i="12"/>
  <c r="S181" i="12"/>
  <c r="O193" i="12"/>
  <c r="P56" i="12"/>
  <c r="O121" i="12"/>
  <c r="P253" i="12"/>
  <c r="R234" i="12"/>
  <c r="R31" i="12"/>
  <c r="R227" i="12"/>
  <c r="P9" i="12"/>
  <c r="O115" i="12"/>
  <c r="T92" i="12"/>
  <c r="P216" i="12"/>
  <c r="T154" i="12"/>
  <c r="P230" i="12"/>
  <c r="T199" i="12"/>
  <c r="T54" i="12"/>
  <c r="S50" i="12"/>
  <c r="T235" i="12"/>
  <c r="P94" i="12"/>
  <c r="R255" i="12"/>
  <c r="R142" i="12"/>
  <c r="S194" i="12"/>
  <c r="R26" i="12"/>
  <c r="T164" i="12"/>
  <c r="S64" i="12"/>
  <c r="R46" i="12"/>
  <c r="S200" i="12"/>
  <c r="P189" i="12"/>
  <c r="P168" i="12"/>
  <c r="S107" i="12"/>
  <c r="T255" i="12"/>
  <c r="P239" i="12"/>
  <c r="S83" i="12"/>
  <c r="S44" i="12"/>
  <c r="T20" i="12"/>
  <c r="O180" i="12"/>
  <c r="R105" i="12"/>
  <c r="O204" i="12"/>
  <c r="T27" i="12"/>
  <c r="T155" i="12"/>
  <c r="T207" i="12"/>
  <c r="O168" i="12"/>
  <c r="O100" i="12"/>
  <c r="O81" i="12"/>
  <c r="R210" i="12"/>
  <c r="T230" i="12"/>
  <c r="P247" i="12"/>
  <c r="T56" i="12"/>
  <c r="R91" i="12"/>
  <c r="R14" i="12"/>
  <c r="O179" i="12"/>
  <c r="T158" i="12"/>
  <c r="O22" i="12"/>
  <c r="O94" i="12"/>
  <c r="S233" i="12"/>
  <c r="T241" i="12"/>
  <c r="R163" i="12"/>
  <c r="O241" i="12"/>
  <c r="R192" i="12"/>
  <c r="O104" i="12"/>
  <c r="P51" i="12"/>
  <c r="O175" i="12"/>
  <c r="O130" i="12"/>
  <c r="P42" i="12"/>
  <c r="O234" i="12"/>
  <c r="R254" i="12"/>
  <c r="S250" i="12"/>
  <c r="S245" i="12"/>
  <c r="O92" i="12"/>
  <c r="R132" i="12"/>
  <c r="Q161" i="12"/>
  <c r="T254" i="12"/>
  <c r="T128" i="12"/>
  <c r="T200" i="12"/>
  <c r="D7" i="11"/>
  <c r="K9" i="47"/>
  <c r="Q9" i="47"/>
  <c r="K9" i="48"/>
  <c r="Q9" i="48"/>
  <c r="P9" i="48"/>
  <c r="V9" i="48"/>
  <c r="V9" i="47"/>
  <c r="P9" i="47"/>
  <c r="O9" i="48"/>
  <c r="U9" i="48"/>
  <c r="T9" i="48"/>
  <c r="N9" i="48"/>
  <c r="B6" i="11"/>
  <c r="M9" i="47"/>
  <c r="S9" i="47"/>
  <c r="N9" i="47"/>
  <c r="T9" i="47"/>
  <c r="R9" i="47"/>
  <c r="L9" i="47"/>
  <c r="E6" i="11"/>
  <c r="U9" i="47"/>
  <c r="O9" i="47"/>
  <c r="L9" i="48"/>
  <c r="R9" i="48"/>
  <c r="K8" i="9"/>
  <c r="Q8" i="9"/>
  <c r="O8" i="9"/>
  <c r="U8" i="9"/>
  <c r="N8" i="9"/>
  <c r="T8" i="9"/>
  <c r="P8" i="9"/>
  <c r="V8" i="9"/>
  <c r="L8" i="9"/>
  <c r="R8" i="9"/>
  <c r="M9" i="9"/>
  <c r="S9" i="9"/>
  <c r="L8" i="8"/>
  <c r="R8" i="8"/>
  <c r="P8" i="8"/>
  <c r="V8" i="8"/>
  <c r="U8" i="8"/>
  <c r="O8" i="8"/>
  <c r="K8" i="8"/>
  <c r="Q8" i="8"/>
  <c r="S9" i="8"/>
  <c r="M9" i="8"/>
  <c r="T8" i="8"/>
  <c r="N8" i="8"/>
  <c r="M22" i="48"/>
  <c r="S22" i="48"/>
  <c r="K3" i="11"/>
  <c r="J4" i="11"/>
  <c r="J3" i="11"/>
  <c r="K4" i="11"/>
  <c r="M4" i="11"/>
  <c r="L3" i="11"/>
  <c r="H4" i="11"/>
  <c r="H5" i="11"/>
  <c r="L5" i="11"/>
  <c r="K5" i="11"/>
  <c r="M5" i="11"/>
  <c r="I5" i="11"/>
  <c r="J5" i="11"/>
  <c r="H3" i="11"/>
  <c r="M3" i="11"/>
  <c r="I4" i="11"/>
  <c r="I3" i="11"/>
  <c r="L4" i="11"/>
  <c r="L7" i="40"/>
  <c r="R7" i="40"/>
  <c r="C7" i="11" s="1"/>
  <c r="P7" i="40"/>
  <c r="V7" i="40"/>
  <c r="P8" i="41"/>
  <c r="V8" i="41"/>
  <c r="Q8" i="41"/>
  <c r="K8" i="41"/>
  <c r="M8" i="41"/>
  <c r="S8" i="41"/>
  <c r="U7" i="40"/>
  <c r="O7" i="40"/>
  <c r="L8" i="41"/>
  <c r="R8" i="41"/>
  <c r="T7" i="40"/>
  <c r="N7" i="40"/>
  <c r="O7" i="41"/>
  <c r="U7" i="41"/>
  <c r="T7" i="41"/>
  <c r="N7" i="41"/>
  <c r="Q7" i="40"/>
  <c r="K7" i="40"/>
  <c r="S9" i="40"/>
  <c r="M9" i="40"/>
  <c r="L8" i="28"/>
  <c r="R8" i="28"/>
  <c r="K7" i="28"/>
  <c r="Q7" i="28"/>
  <c r="B7" i="11" s="1"/>
  <c r="T7" i="28"/>
  <c r="E7" i="11" s="1"/>
  <c r="N7" i="28"/>
  <c r="O7" i="28"/>
  <c r="U7" i="28"/>
  <c r="M8" i="28"/>
  <c r="S8" i="28"/>
  <c r="D8" i="11" s="1"/>
  <c r="P7" i="28"/>
  <c r="V7" i="28"/>
  <c r="G7" i="11" s="1"/>
  <c r="F7" i="11" l="1"/>
  <c r="L10" i="48"/>
  <c r="R10" i="48"/>
  <c r="T10" i="47"/>
  <c r="N10" i="47"/>
  <c r="O10" i="47"/>
  <c r="U10" i="47"/>
  <c r="S10" i="47"/>
  <c r="M10" i="47"/>
  <c r="V10" i="47"/>
  <c r="P10" i="47"/>
  <c r="P10" i="48"/>
  <c r="V10" i="48"/>
  <c r="N10" i="48"/>
  <c r="T10" i="48"/>
  <c r="R10" i="47"/>
  <c r="L10" i="47"/>
  <c r="Q10" i="48"/>
  <c r="K10" i="48"/>
  <c r="O10" i="48"/>
  <c r="U10" i="48"/>
  <c r="K10" i="47"/>
  <c r="Q10" i="47"/>
  <c r="V9" i="9"/>
  <c r="P9" i="9"/>
  <c r="T9" i="9"/>
  <c r="N9" i="9"/>
  <c r="M10" i="9"/>
  <c r="S10" i="9"/>
  <c r="U9" i="9"/>
  <c r="O9" i="9"/>
  <c r="L9" i="9"/>
  <c r="R9" i="9"/>
  <c r="K9" i="9"/>
  <c r="Q9" i="9"/>
  <c r="K9" i="8"/>
  <c r="Q9" i="8"/>
  <c r="O9" i="8"/>
  <c r="U9" i="8"/>
  <c r="N9" i="8"/>
  <c r="T9" i="8"/>
  <c r="P9" i="8"/>
  <c r="V9" i="8"/>
  <c r="M10" i="8"/>
  <c r="S10" i="8"/>
  <c r="R9" i="8"/>
  <c r="L9" i="8"/>
  <c r="M23" i="48"/>
  <c r="S23" i="48"/>
  <c r="M6" i="11"/>
  <c r="J6" i="11"/>
  <c r="I6" i="11"/>
  <c r="K6" i="11"/>
  <c r="H6" i="11"/>
  <c r="L6" i="11"/>
  <c r="K8" i="40"/>
  <c r="Q8" i="40"/>
  <c r="P8" i="40"/>
  <c r="V8" i="40"/>
  <c r="O8" i="41"/>
  <c r="U8" i="41"/>
  <c r="R9" i="41"/>
  <c r="L9" i="41"/>
  <c r="S9" i="41"/>
  <c r="M9" i="41"/>
  <c r="V9" i="41"/>
  <c r="P9" i="41"/>
  <c r="M10" i="40"/>
  <c r="S10" i="40"/>
  <c r="N8" i="41"/>
  <c r="T8" i="41"/>
  <c r="T8" i="40"/>
  <c r="N8" i="40"/>
  <c r="U8" i="40"/>
  <c r="O8" i="40"/>
  <c r="Q9" i="41"/>
  <c r="K9" i="41"/>
  <c r="R8" i="40"/>
  <c r="C8" i="11" s="1"/>
  <c r="L8" i="40"/>
  <c r="P8" i="28"/>
  <c r="V8" i="28"/>
  <c r="U8" i="28"/>
  <c r="F8" i="11" s="1"/>
  <c r="O8" i="28"/>
  <c r="K8" i="28"/>
  <c r="Q8" i="28"/>
  <c r="B8" i="11" s="1"/>
  <c r="N8" i="28"/>
  <c r="T8" i="28"/>
  <c r="E8" i="11" s="1"/>
  <c r="S9" i="28"/>
  <c r="D9" i="11" s="1"/>
  <c r="M9" i="28"/>
  <c r="R9" i="28"/>
  <c r="L9" i="28"/>
  <c r="K36" i="12"/>
  <c r="Q36" i="12" l="1"/>
  <c r="G8" i="11"/>
  <c r="L11" i="47"/>
  <c r="R11" i="47"/>
  <c r="M11" i="47"/>
  <c r="S11" i="47"/>
  <c r="Q11" i="47"/>
  <c r="K11" i="47"/>
  <c r="N11" i="48"/>
  <c r="T11" i="48"/>
  <c r="O11" i="47"/>
  <c r="U11" i="47"/>
  <c r="N11" i="47"/>
  <c r="T11" i="47"/>
  <c r="U11" i="48"/>
  <c r="O11" i="48"/>
  <c r="V11" i="48"/>
  <c r="P11" i="48"/>
  <c r="K11" i="48"/>
  <c r="Q11" i="48"/>
  <c r="P11" i="47"/>
  <c r="V11" i="47"/>
  <c r="R11" i="48"/>
  <c r="L11" i="48"/>
  <c r="U10" i="9"/>
  <c r="O10" i="9"/>
  <c r="S11" i="9"/>
  <c r="M11" i="9"/>
  <c r="K10" i="9"/>
  <c r="Q10" i="9"/>
  <c r="N10" i="9"/>
  <c r="T10" i="9"/>
  <c r="R10" i="9"/>
  <c r="L10" i="9"/>
  <c r="P10" i="9"/>
  <c r="V10" i="9"/>
  <c r="V10" i="8"/>
  <c r="P10" i="8"/>
  <c r="N10" i="8"/>
  <c r="T10" i="8"/>
  <c r="O10" i="8"/>
  <c r="U10" i="8"/>
  <c r="L10" i="8"/>
  <c r="R10" i="8"/>
  <c r="S11" i="8"/>
  <c r="M11" i="8"/>
  <c r="Q10" i="8"/>
  <c r="K10" i="8"/>
  <c r="M24" i="48"/>
  <c r="S24" i="48"/>
  <c r="H7" i="11"/>
  <c r="K7" i="11"/>
  <c r="J7" i="11"/>
  <c r="M7" i="11"/>
  <c r="I7" i="11"/>
  <c r="L7" i="11"/>
  <c r="R9" i="40"/>
  <c r="C9" i="11" s="1"/>
  <c r="L9" i="40"/>
  <c r="T9" i="41"/>
  <c r="N9" i="41"/>
  <c r="K10" i="41"/>
  <c r="Q10" i="41"/>
  <c r="T9" i="40"/>
  <c r="N9" i="40"/>
  <c r="M10" i="41"/>
  <c r="S10" i="41"/>
  <c r="V9" i="40"/>
  <c r="P9" i="40"/>
  <c r="U9" i="40"/>
  <c r="O9" i="40"/>
  <c r="P10" i="41"/>
  <c r="V10" i="41"/>
  <c r="L10" i="41"/>
  <c r="R10" i="41"/>
  <c r="Q9" i="40"/>
  <c r="K9" i="40"/>
  <c r="M11" i="40"/>
  <c r="S11" i="40"/>
  <c r="O9" i="41"/>
  <c r="U9" i="41"/>
  <c r="O9" i="28"/>
  <c r="U9" i="28"/>
  <c r="F9" i="11" s="1"/>
  <c r="N9" i="28"/>
  <c r="T9" i="28"/>
  <c r="R10" i="28"/>
  <c r="L10" i="28"/>
  <c r="S10" i="28"/>
  <c r="D10" i="11" s="1"/>
  <c r="M10" i="28"/>
  <c r="K9" i="28"/>
  <c r="Q9" i="28"/>
  <c r="B9" i="11" s="1"/>
  <c r="V9" i="28"/>
  <c r="G9" i="11" s="1"/>
  <c r="P9" i="28"/>
  <c r="E9" i="11" l="1"/>
  <c r="V12" i="48"/>
  <c r="P12" i="48"/>
  <c r="T12" i="48"/>
  <c r="N12" i="48"/>
  <c r="R12" i="48"/>
  <c r="L12" i="48"/>
  <c r="U12" i="48"/>
  <c r="O12" i="48"/>
  <c r="K12" i="47"/>
  <c r="Q12" i="47"/>
  <c r="P12" i="47"/>
  <c r="V12" i="47"/>
  <c r="T12" i="47"/>
  <c r="N12" i="47"/>
  <c r="S12" i="47"/>
  <c r="M12" i="47"/>
  <c r="K12" i="48"/>
  <c r="Q12" i="48"/>
  <c r="O12" i="47"/>
  <c r="U12" i="47"/>
  <c r="R12" i="47"/>
  <c r="L12" i="47"/>
  <c r="K11" i="9"/>
  <c r="Q11" i="9"/>
  <c r="V11" i="9"/>
  <c r="P11" i="9"/>
  <c r="L11" i="9"/>
  <c r="R11" i="9"/>
  <c r="O11" i="9"/>
  <c r="U11" i="9"/>
  <c r="T11" i="9"/>
  <c r="N11" i="9"/>
  <c r="M12" i="9"/>
  <c r="S12" i="9"/>
  <c r="R11" i="8"/>
  <c r="L11" i="8"/>
  <c r="O11" i="8"/>
  <c r="U11" i="8"/>
  <c r="T11" i="8"/>
  <c r="N11" i="8"/>
  <c r="K11" i="8"/>
  <c r="Q11" i="8"/>
  <c r="M12" i="8"/>
  <c r="S12" i="8"/>
  <c r="P11" i="8"/>
  <c r="V11" i="8"/>
  <c r="S25" i="48"/>
  <c r="M25" i="48"/>
  <c r="M8" i="11"/>
  <c r="K8" i="11"/>
  <c r="H8" i="11"/>
  <c r="L8" i="11"/>
  <c r="J8" i="11"/>
  <c r="I8" i="11"/>
  <c r="M12" i="40"/>
  <c r="S12" i="40"/>
  <c r="R11" i="41"/>
  <c r="L11" i="41"/>
  <c r="S11" i="41"/>
  <c r="M11" i="41"/>
  <c r="U10" i="41"/>
  <c r="O10" i="41"/>
  <c r="V11" i="41"/>
  <c r="P11" i="41"/>
  <c r="O10" i="40"/>
  <c r="U10" i="40"/>
  <c r="N10" i="41"/>
  <c r="T10" i="41"/>
  <c r="K10" i="40"/>
  <c r="Q10" i="40"/>
  <c r="P10" i="40"/>
  <c r="V10" i="40"/>
  <c r="K11" i="41"/>
  <c r="Q11" i="41"/>
  <c r="N10" i="40"/>
  <c r="T10" i="40"/>
  <c r="L10" i="40"/>
  <c r="R10" i="40"/>
  <c r="C10" i="11" s="1"/>
  <c r="N10" i="28"/>
  <c r="T10" i="28"/>
  <c r="E10" i="11" s="1"/>
  <c r="L11" i="28"/>
  <c r="R11" i="28"/>
  <c r="V10" i="28"/>
  <c r="P10" i="28"/>
  <c r="S11" i="28"/>
  <c r="D11" i="11" s="1"/>
  <c r="M11" i="28"/>
  <c r="Q10" i="28"/>
  <c r="B10" i="11" s="1"/>
  <c r="K10" i="28"/>
  <c r="O10" i="28"/>
  <c r="U10" i="28"/>
  <c r="F10" i="11" s="1"/>
  <c r="M13" i="47" l="1"/>
  <c r="S13" i="47"/>
  <c r="O13" i="48"/>
  <c r="U13" i="48"/>
  <c r="L13" i="47"/>
  <c r="R13" i="47"/>
  <c r="T13" i="47"/>
  <c r="N13" i="47"/>
  <c r="R13" i="48"/>
  <c r="L13" i="48"/>
  <c r="T13" i="48"/>
  <c r="N13" i="48"/>
  <c r="G10" i="11"/>
  <c r="U13" i="47"/>
  <c r="O13" i="47"/>
  <c r="P13" i="47"/>
  <c r="V13" i="47"/>
  <c r="V13" i="48"/>
  <c r="P13" i="48"/>
  <c r="K13" i="48"/>
  <c r="Q13" i="48"/>
  <c r="K13" i="47"/>
  <c r="Q13" i="47"/>
  <c r="O12" i="9"/>
  <c r="U12" i="9"/>
  <c r="L12" i="9"/>
  <c r="R12" i="9"/>
  <c r="P12" i="9"/>
  <c r="V12" i="9"/>
  <c r="S13" i="9"/>
  <c r="M13" i="9"/>
  <c r="N12" i="9"/>
  <c r="T12" i="9"/>
  <c r="K12" i="9"/>
  <c r="Q12" i="9"/>
  <c r="K12" i="8"/>
  <c r="Q12" i="8"/>
  <c r="N12" i="8"/>
  <c r="T12" i="8"/>
  <c r="V12" i="8"/>
  <c r="P12" i="8"/>
  <c r="O12" i="8"/>
  <c r="U12" i="8"/>
  <c r="L12" i="8"/>
  <c r="R12" i="8"/>
  <c r="S13" i="8"/>
  <c r="M13" i="8"/>
  <c r="M26" i="48"/>
  <c r="S26" i="48"/>
  <c r="L9" i="11"/>
  <c r="J9" i="11"/>
  <c r="M9" i="11"/>
  <c r="H9" i="11"/>
  <c r="I9" i="11"/>
  <c r="K9" i="11"/>
  <c r="N11" i="40"/>
  <c r="T11" i="40"/>
  <c r="P11" i="40"/>
  <c r="V11" i="40"/>
  <c r="N11" i="41"/>
  <c r="T11" i="41"/>
  <c r="P12" i="41"/>
  <c r="V12" i="41"/>
  <c r="M12" i="41"/>
  <c r="S12" i="41"/>
  <c r="L12" i="41"/>
  <c r="R12" i="41"/>
  <c r="L11" i="40"/>
  <c r="R11" i="40"/>
  <c r="C11" i="11" s="1"/>
  <c r="K12" i="41"/>
  <c r="Q12" i="41"/>
  <c r="K11" i="40"/>
  <c r="Q11" i="40"/>
  <c r="O11" i="40"/>
  <c r="U11" i="40"/>
  <c r="O11" i="41"/>
  <c r="U11" i="41"/>
  <c r="S13" i="40"/>
  <c r="M13" i="40"/>
  <c r="L12" i="28"/>
  <c r="R12" i="28"/>
  <c r="M12" i="28"/>
  <c r="S12" i="28"/>
  <c r="K11" i="28"/>
  <c r="Q11" i="28"/>
  <c r="V11" i="28"/>
  <c r="G11" i="11" s="1"/>
  <c r="P11" i="28"/>
  <c r="O11" i="28"/>
  <c r="U11" i="28"/>
  <c r="N11" i="28"/>
  <c r="T11" i="28"/>
  <c r="F11" i="11" l="1"/>
  <c r="V14" i="47"/>
  <c r="P14" i="47"/>
  <c r="T14" i="47"/>
  <c r="N14" i="47"/>
  <c r="O14" i="47"/>
  <c r="U14" i="47"/>
  <c r="L14" i="47"/>
  <c r="R14" i="47"/>
  <c r="K14" i="48"/>
  <c r="Q14" i="48"/>
  <c r="T14" i="48"/>
  <c r="N14" i="48"/>
  <c r="K14" i="47"/>
  <c r="Q14" i="47"/>
  <c r="B11" i="11"/>
  <c r="P14" i="48"/>
  <c r="V14" i="48"/>
  <c r="O14" i="48"/>
  <c r="U14" i="48"/>
  <c r="D12" i="11"/>
  <c r="L14" i="48"/>
  <c r="R14" i="48"/>
  <c r="E11" i="11"/>
  <c r="M14" i="47"/>
  <c r="S14" i="47"/>
  <c r="M14" i="9"/>
  <c r="S14" i="9"/>
  <c r="L13" i="9"/>
  <c r="R13" i="9"/>
  <c r="P13" i="9"/>
  <c r="V13" i="9"/>
  <c r="K13" i="9"/>
  <c r="Q13" i="9"/>
  <c r="T13" i="9"/>
  <c r="N13" i="9"/>
  <c r="O13" i="9"/>
  <c r="U13" i="9"/>
  <c r="O13" i="8"/>
  <c r="U13" i="8"/>
  <c r="P13" i="8"/>
  <c r="V13" i="8"/>
  <c r="M14" i="8"/>
  <c r="S14" i="8"/>
  <c r="N13" i="8"/>
  <c r="T13" i="8"/>
  <c r="R13" i="8"/>
  <c r="L13" i="8"/>
  <c r="K13" i="8"/>
  <c r="Q13" i="8"/>
  <c r="M27" i="48"/>
  <c r="S27" i="48"/>
  <c r="L10" i="11"/>
  <c r="M10" i="11"/>
  <c r="I10" i="11"/>
  <c r="H10" i="11"/>
  <c r="K10" i="11"/>
  <c r="J10" i="11"/>
  <c r="M14" i="40"/>
  <c r="S14" i="40"/>
  <c r="O12" i="40"/>
  <c r="U12" i="40"/>
  <c r="Q13" i="41"/>
  <c r="K13" i="41"/>
  <c r="L13" i="41"/>
  <c r="R13" i="41"/>
  <c r="P13" i="41"/>
  <c r="V13" i="41"/>
  <c r="P12" i="40"/>
  <c r="V12" i="40"/>
  <c r="U12" i="41"/>
  <c r="O12" i="41"/>
  <c r="K12" i="40"/>
  <c r="Q12" i="40"/>
  <c r="R12" i="40"/>
  <c r="C12" i="11" s="1"/>
  <c r="L12" i="40"/>
  <c r="M13" i="41"/>
  <c r="S13" i="41"/>
  <c r="T12" i="41"/>
  <c r="N12" i="41"/>
  <c r="N12" i="40"/>
  <c r="T12" i="40"/>
  <c r="N12" i="28"/>
  <c r="T12" i="28"/>
  <c r="S13" i="28"/>
  <c r="D13" i="11" s="1"/>
  <c r="M13" i="28"/>
  <c r="P12" i="28"/>
  <c r="V12" i="28"/>
  <c r="G12" i="11" s="1"/>
  <c r="U12" i="28"/>
  <c r="O12" i="28"/>
  <c r="Q12" i="28"/>
  <c r="K12" i="28"/>
  <c r="L13" i="28"/>
  <c r="R13" i="28"/>
  <c r="F12" i="11" l="1"/>
  <c r="M15" i="47"/>
  <c r="S15" i="47"/>
  <c r="P15" i="48"/>
  <c r="V15" i="48"/>
  <c r="L15" i="47"/>
  <c r="R15" i="47"/>
  <c r="L15" i="48"/>
  <c r="R15" i="48"/>
  <c r="Q15" i="47"/>
  <c r="K15" i="47"/>
  <c r="U15" i="47"/>
  <c r="O15" i="47"/>
  <c r="T15" i="48"/>
  <c r="N15" i="48"/>
  <c r="N15" i="47"/>
  <c r="T15" i="47"/>
  <c r="E12" i="11"/>
  <c r="U15" i="48"/>
  <c r="O15" i="48"/>
  <c r="P15" i="47"/>
  <c r="V15" i="47"/>
  <c r="B12" i="11"/>
  <c r="Q15" i="48"/>
  <c r="K15" i="48"/>
  <c r="C13" i="11"/>
  <c r="O14" i="9"/>
  <c r="U14" i="9"/>
  <c r="P14" i="9"/>
  <c r="V14" i="9"/>
  <c r="N14" i="9"/>
  <c r="T14" i="9"/>
  <c r="R14" i="9"/>
  <c r="L14" i="9"/>
  <c r="K14" i="9"/>
  <c r="Q14" i="9"/>
  <c r="M15" i="9"/>
  <c r="S15" i="9"/>
  <c r="N14" i="8"/>
  <c r="T14" i="8"/>
  <c r="S15" i="8"/>
  <c r="M15" i="8"/>
  <c r="K14" i="8"/>
  <c r="Q14" i="8"/>
  <c r="V14" i="8"/>
  <c r="P14" i="8"/>
  <c r="L14" i="8"/>
  <c r="R14" i="8"/>
  <c r="O14" i="8"/>
  <c r="U14" i="8"/>
  <c r="S28" i="48"/>
  <c r="M28" i="48"/>
  <c r="L11" i="11"/>
  <c r="J11" i="11"/>
  <c r="K11" i="11"/>
  <c r="H11" i="11"/>
  <c r="M11" i="11"/>
  <c r="I11" i="11"/>
  <c r="M14" i="41"/>
  <c r="S14" i="41"/>
  <c r="P14" i="41"/>
  <c r="V14" i="41"/>
  <c r="N13" i="40"/>
  <c r="T13" i="40"/>
  <c r="K13" i="40"/>
  <c r="Q13" i="40"/>
  <c r="T13" i="41"/>
  <c r="N13" i="41"/>
  <c r="R13" i="40"/>
  <c r="L13" i="40"/>
  <c r="O13" i="41"/>
  <c r="U13" i="41"/>
  <c r="V13" i="40"/>
  <c r="P13" i="40"/>
  <c r="L14" i="41"/>
  <c r="R14" i="41"/>
  <c r="O13" i="40"/>
  <c r="U13" i="40"/>
  <c r="Q14" i="41"/>
  <c r="K14" i="41"/>
  <c r="M15" i="40"/>
  <c r="S15" i="40"/>
  <c r="S14" i="28"/>
  <c r="D14" i="11" s="1"/>
  <c r="M14" i="28"/>
  <c r="O13" i="28"/>
  <c r="U13" i="28"/>
  <c r="R14" i="28"/>
  <c r="L14" i="28"/>
  <c r="Q13" i="28"/>
  <c r="B13" i="11" s="1"/>
  <c r="K13" i="28"/>
  <c r="P13" i="28"/>
  <c r="V13" i="28"/>
  <c r="N13" i="28"/>
  <c r="T13" i="28"/>
  <c r="E13" i="11" l="1"/>
  <c r="Q16" i="48"/>
  <c r="K16" i="48"/>
  <c r="R16" i="48"/>
  <c r="L16" i="48"/>
  <c r="T16" i="48"/>
  <c r="N16" i="48"/>
  <c r="L16" i="47"/>
  <c r="R16" i="47"/>
  <c r="P16" i="47"/>
  <c r="V16" i="47"/>
  <c r="U16" i="47"/>
  <c r="O16" i="47"/>
  <c r="G13" i="11"/>
  <c r="O16" i="48"/>
  <c r="U16" i="48"/>
  <c r="P16" i="48"/>
  <c r="V16" i="48"/>
  <c r="F13" i="11"/>
  <c r="Q16" i="47"/>
  <c r="K16" i="47"/>
  <c r="T16" i="47"/>
  <c r="N16" i="47"/>
  <c r="S16" i="47"/>
  <c r="M16" i="47"/>
  <c r="L15" i="9"/>
  <c r="R15" i="9"/>
  <c r="N15" i="9"/>
  <c r="T15" i="9"/>
  <c r="M16" i="9"/>
  <c r="S16" i="9"/>
  <c r="P15" i="9"/>
  <c r="V15" i="9"/>
  <c r="Q15" i="9"/>
  <c r="K15" i="9"/>
  <c r="O15" i="9"/>
  <c r="U15" i="9"/>
  <c r="P15" i="8"/>
  <c r="V15" i="8"/>
  <c r="Q15" i="8"/>
  <c r="K15" i="8"/>
  <c r="M16" i="8"/>
  <c r="S16" i="8"/>
  <c r="U15" i="8"/>
  <c r="O15" i="8"/>
  <c r="L15" i="8"/>
  <c r="R15" i="8"/>
  <c r="T15" i="8"/>
  <c r="N15" i="8"/>
  <c r="S29" i="48"/>
  <c r="M29" i="48"/>
  <c r="H12" i="11"/>
  <c r="M12" i="11"/>
  <c r="K12" i="11"/>
  <c r="J12" i="11"/>
  <c r="I12" i="11"/>
  <c r="L12" i="11"/>
  <c r="M16" i="40"/>
  <c r="S16" i="40"/>
  <c r="L14" i="40"/>
  <c r="R14" i="40"/>
  <c r="C14" i="11" s="1"/>
  <c r="R15" i="41"/>
  <c r="L15" i="41"/>
  <c r="K14" i="40"/>
  <c r="Q14" i="40"/>
  <c r="V15" i="41"/>
  <c r="P15" i="41"/>
  <c r="P14" i="40"/>
  <c r="V14" i="40"/>
  <c r="N14" i="41"/>
  <c r="T14" i="41"/>
  <c r="K15" i="41"/>
  <c r="Q15" i="41"/>
  <c r="O14" i="40"/>
  <c r="U14" i="40"/>
  <c r="O14" i="41"/>
  <c r="U14" i="41"/>
  <c r="T14" i="40"/>
  <c r="N14" i="40"/>
  <c r="M15" i="41"/>
  <c r="S15" i="41"/>
  <c r="V14" i="28"/>
  <c r="P14" i="28"/>
  <c r="Q14" i="28"/>
  <c r="B14" i="11" s="1"/>
  <c r="K14" i="28"/>
  <c r="N14" i="28"/>
  <c r="T14" i="28"/>
  <c r="E14" i="11" s="1"/>
  <c r="U14" i="28"/>
  <c r="F14" i="11" s="1"/>
  <c r="O14" i="28"/>
  <c r="L15" i="28"/>
  <c r="R15" i="28"/>
  <c r="M15" i="28"/>
  <c r="S15" i="28"/>
  <c r="D15" i="11" s="1"/>
  <c r="G14" i="11" l="1"/>
  <c r="M17" i="47"/>
  <c r="S17" i="47"/>
  <c r="V17" i="48"/>
  <c r="P17" i="48"/>
  <c r="L17" i="47"/>
  <c r="R17" i="47"/>
  <c r="T17" i="47"/>
  <c r="N17" i="47"/>
  <c r="O17" i="48"/>
  <c r="U17" i="48"/>
  <c r="T17" i="48"/>
  <c r="N17" i="48"/>
  <c r="Q17" i="47"/>
  <c r="K17" i="47"/>
  <c r="O17" i="47"/>
  <c r="U17" i="47"/>
  <c r="L17" i="48"/>
  <c r="R17" i="48"/>
  <c r="Q17" i="48"/>
  <c r="K17" i="48"/>
  <c r="V17" i="47"/>
  <c r="P17" i="47"/>
  <c r="P16" i="9"/>
  <c r="V16" i="9"/>
  <c r="S17" i="9"/>
  <c r="M17" i="9"/>
  <c r="O16" i="9"/>
  <c r="U16" i="9"/>
  <c r="N16" i="9"/>
  <c r="T16" i="9"/>
  <c r="K16" i="9"/>
  <c r="Q16" i="9"/>
  <c r="R16" i="9"/>
  <c r="L16" i="9"/>
  <c r="O16" i="8"/>
  <c r="U16" i="8"/>
  <c r="S17" i="8"/>
  <c r="M17" i="8"/>
  <c r="N16" i="8"/>
  <c r="T16" i="8"/>
  <c r="K16" i="8"/>
  <c r="Q16" i="8"/>
  <c r="L16" i="8"/>
  <c r="R16" i="8"/>
  <c r="V16" i="8"/>
  <c r="P16" i="8"/>
  <c r="M30" i="48"/>
  <c r="S30" i="48"/>
  <c r="M13" i="11"/>
  <c r="L13" i="11"/>
  <c r="I13" i="11"/>
  <c r="H13" i="11"/>
  <c r="J13" i="11"/>
  <c r="K13" i="11"/>
  <c r="S16" i="41"/>
  <c r="M16" i="41"/>
  <c r="K15" i="40"/>
  <c r="Q15" i="40"/>
  <c r="N15" i="41"/>
  <c r="T15" i="41"/>
  <c r="P16" i="41"/>
  <c r="V16" i="41"/>
  <c r="L16" i="41"/>
  <c r="R16" i="41"/>
  <c r="L15" i="40"/>
  <c r="R15" i="40"/>
  <c r="C15" i="11" s="1"/>
  <c r="O15" i="41"/>
  <c r="U15" i="41"/>
  <c r="N15" i="40"/>
  <c r="T15" i="40"/>
  <c r="K16" i="41"/>
  <c r="Q16" i="41"/>
  <c r="O15" i="40"/>
  <c r="U15" i="40"/>
  <c r="P15" i="40"/>
  <c r="V15" i="40"/>
  <c r="M17" i="40"/>
  <c r="S17" i="40"/>
  <c r="K15" i="28"/>
  <c r="Q15" i="28"/>
  <c r="B15" i="11" s="1"/>
  <c r="M16" i="28"/>
  <c r="S16" i="28"/>
  <c r="D16" i="11" s="1"/>
  <c r="P15" i="28"/>
  <c r="V15" i="28"/>
  <c r="G15" i="11" s="1"/>
  <c r="O15" i="28"/>
  <c r="U15" i="28"/>
  <c r="F15" i="11" s="1"/>
  <c r="L16" i="28"/>
  <c r="R16" i="28"/>
  <c r="N15" i="28"/>
  <c r="T15" i="28"/>
  <c r="E15" i="11" s="1"/>
  <c r="T18" i="47" l="1"/>
  <c r="N18" i="47"/>
  <c r="U18" i="47"/>
  <c r="O18" i="47"/>
  <c r="P18" i="47"/>
  <c r="V18" i="47"/>
  <c r="Q18" i="47"/>
  <c r="K18" i="47"/>
  <c r="L18" i="47"/>
  <c r="R18" i="47"/>
  <c r="Q18" i="48"/>
  <c r="K18" i="48"/>
  <c r="N18" i="48"/>
  <c r="T18" i="48"/>
  <c r="P18" i="48"/>
  <c r="V18" i="48"/>
  <c r="L18" i="48"/>
  <c r="R18" i="48"/>
  <c r="O18" i="48"/>
  <c r="U18" i="48"/>
  <c r="S18" i="47"/>
  <c r="M18" i="47"/>
  <c r="T17" i="9"/>
  <c r="N17" i="9"/>
  <c r="O17" i="9"/>
  <c r="U17" i="9"/>
  <c r="L17" i="9"/>
  <c r="R17" i="9"/>
  <c r="M18" i="9"/>
  <c r="S18" i="9"/>
  <c r="K17" i="9"/>
  <c r="Q17" i="9"/>
  <c r="V17" i="9"/>
  <c r="P17" i="9"/>
  <c r="P17" i="8"/>
  <c r="V17" i="8"/>
  <c r="R17" i="8"/>
  <c r="L17" i="8"/>
  <c r="K17" i="8"/>
  <c r="Q17" i="8"/>
  <c r="M18" i="8"/>
  <c r="S18" i="8"/>
  <c r="O17" i="8"/>
  <c r="U17" i="8"/>
  <c r="N17" i="8"/>
  <c r="T17" i="8"/>
  <c r="M31" i="48"/>
  <c r="S31" i="48"/>
  <c r="I14" i="11"/>
  <c r="M14" i="11"/>
  <c r="K14" i="11"/>
  <c r="L14" i="11"/>
  <c r="H14" i="11"/>
  <c r="J14" i="11"/>
  <c r="V16" i="40"/>
  <c r="P16" i="40"/>
  <c r="M18" i="40"/>
  <c r="S18" i="40"/>
  <c r="T16" i="40"/>
  <c r="N16" i="40"/>
  <c r="L16" i="40"/>
  <c r="R16" i="40"/>
  <c r="C16" i="11" s="1"/>
  <c r="P17" i="41"/>
  <c r="V17" i="41"/>
  <c r="K16" i="40"/>
  <c r="Q16" i="40"/>
  <c r="U16" i="40"/>
  <c r="O16" i="40"/>
  <c r="Q17" i="41"/>
  <c r="K17" i="41"/>
  <c r="M17" i="41"/>
  <c r="S17" i="41"/>
  <c r="O16" i="41"/>
  <c r="U16" i="41"/>
  <c r="L17" i="41"/>
  <c r="R17" i="41"/>
  <c r="N16" i="41"/>
  <c r="T16" i="41"/>
  <c r="N16" i="28"/>
  <c r="T16" i="28"/>
  <c r="E16" i="11" s="1"/>
  <c r="O16" i="28"/>
  <c r="U16" i="28"/>
  <c r="F16" i="11" s="1"/>
  <c r="M17" i="28"/>
  <c r="S17" i="28"/>
  <c r="D17" i="11" s="1"/>
  <c r="L17" i="28"/>
  <c r="R17" i="28"/>
  <c r="P16" i="28"/>
  <c r="V16" i="28"/>
  <c r="G16" i="11" s="1"/>
  <c r="K16" i="28"/>
  <c r="Q16" i="28"/>
  <c r="B16" i="11" s="1"/>
  <c r="K19" i="47" l="1"/>
  <c r="Q19" i="47"/>
  <c r="V19" i="48"/>
  <c r="P19" i="48"/>
  <c r="S19" i="47"/>
  <c r="M19" i="47"/>
  <c r="N19" i="48"/>
  <c r="T19" i="48"/>
  <c r="V19" i="47"/>
  <c r="P19" i="47"/>
  <c r="K19" i="48"/>
  <c r="Q19" i="48"/>
  <c r="U19" i="47"/>
  <c r="O19" i="47"/>
  <c r="O19" i="48"/>
  <c r="U19" i="48"/>
  <c r="N19" i="47"/>
  <c r="T19" i="47"/>
  <c r="L19" i="48"/>
  <c r="R19" i="48"/>
  <c r="L19" i="47"/>
  <c r="R19" i="47"/>
  <c r="M19" i="9"/>
  <c r="S19" i="9"/>
  <c r="L18" i="9"/>
  <c r="R18" i="9"/>
  <c r="P18" i="9"/>
  <c r="V18" i="9"/>
  <c r="O18" i="9"/>
  <c r="U18" i="9"/>
  <c r="K18" i="9"/>
  <c r="Q18" i="9"/>
  <c r="N18" i="9"/>
  <c r="T18" i="9"/>
  <c r="S19" i="8"/>
  <c r="M19" i="8"/>
  <c r="K18" i="8"/>
  <c r="Q18" i="8"/>
  <c r="L18" i="8"/>
  <c r="R18" i="8"/>
  <c r="N18" i="8"/>
  <c r="T18" i="8"/>
  <c r="O18" i="8"/>
  <c r="U18" i="8"/>
  <c r="V18" i="8"/>
  <c r="P18" i="8"/>
  <c r="S32" i="48"/>
  <c r="M32" i="48"/>
  <c r="K15" i="11"/>
  <c r="J15" i="11"/>
  <c r="I15" i="11"/>
  <c r="L15" i="11"/>
  <c r="M15" i="11"/>
  <c r="H15" i="11"/>
  <c r="K18" i="41"/>
  <c r="Q18" i="41"/>
  <c r="K17" i="40"/>
  <c r="Q17" i="40"/>
  <c r="L17" i="40"/>
  <c r="R17" i="40"/>
  <c r="C17" i="11" s="1"/>
  <c r="P17" i="40"/>
  <c r="V17" i="40"/>
  <c r="L18" i="41"/>
  <c r="R18" i="41"/>
  <c r="O17" i="40"/>
  <c r="U17" i="40"/>
  <c r="N17" i="40"/>
  <c r="T17" i="40"/>
  <c r="S19" i="40"/>
  <c r="M19" i="40"/>
  <c r="T17" i="41"/>
  <c r="N17" i="41"/>
  <c r="U17" i="41"/>
  <c r="O17" i="41"/>
  <c r="M18" i="41"/>
  <c r="S18" i="41"/>
  <c r="V18" i="41"/>
  <c r="P18" i="41"/>
  <c r="K17" i="28"/>
  <c r="Q17" i="28"/>
  <c r="B17" i="11" s="1"/>
  <c r="L18" i="28"/>
  <c r="R18" i="28"/>
  <c r="O17" i="28"/>
  <c r="U17" i="28"/>
  <c r="F17" i="11" s="1"/>
  <c r="P17" i="28"/>
  <c r="V17" i="28"/>
  <c r="G17" i="11" s="1"/>
  <c r="S18" i="28"/>
  <c r="D18" i="11" s="1"/>
  <c r="M18" i="28"/>
  <c r="N17" i="28"/>
  <c r="T17" i="28"/>
  <c r="E17" i="11" l="1"/>
  <c r="U20" i="48"/>
  <c r="O20" i="48"/>
  <c r="N20" i="48"/>
  <c r="T20" i="48"/>
  <c r="O20" i="47"/>
  <c r="U20" i="47"/>
  <c r="M20" i="47"/>
  <c r="S20" i="47"/>
  <c r="L20" i="47"/>
  <c r="R20" i="47"/>
  <c r="V20" i="48"/>
  <c r="P20" i="48"/>
  <c r="L20" i="48"/>
  <c r="R20" i="48"/>
  <c r="K20" i="48"/>
  <c r="Q20" i="48"/>
  <c r="V20" i="47"/>
  <c r="P20" i="47"/>
  <c r="N20" i="47"/>
  <c r="T20" i="47"/>
  <c r="Q20" i="47"/>
  <c r="K20" i="47"/>
  <c r="U19" i="9"/>
  <c r="O19" i="9"/>
  <c r="P19" i="9"/>
  <c r="V19" i="9"/>
  <c r="N19" i="9"/>
  <c r="T19" i="9"/>
  <c r="L19" i="9"/>
  <c r="R19" i="9"/>
  <c r="K19" i="9"/>
  <c r="Q19" i="9"/>
  <c r="M20" i="9"/>
  <c r="S20" i="9"/>
  <c r="N19" i="8"/>
  <c r="T19" i="8"/>
  <c r="R19" i="8"/>
  <c r="L19" i="8"/>
  <c r="K19" i="8"/>
  <c r="Q19" i="8"/>
  <c r="M20" i="8"/>
  <c r="S20" i="8"/>
  <c r="P19" i="8"/>
  <c r="V19" i="8"/>
  <c r="O19" i="8"/>
  <c r="U19" i="8"/>
  <c r="S33" i="48"/>
  <c r="M33" i="48"/>
  <c r="J16" i="11"/>
  <c r="H16" i="11"/>
  <c r="I16" i="11"/>
  <c r="K16" i="11"/>
  <c r="M16" i="11"/>
  <c r="L16" i="11"/>
  <c r="T18" i="41"/>
  <c r="N18" i="41"/>
  <c r="O18" i="40"/>
  <c r="U18" i="40"/>
  <c r="V18" i="40"/>
  <c r="P18" i="40"/>
  <c r="P19" i="41"/>
  <c r="V19" i="41"/>
  <c r="M19" i="41"/>
  <c r="S19" i="41"/>
  <c r="Q18" i="40"/>
  <c r="K18" i="40"/>
  <c r="N18" i="40"/>
  <c r="T18" i="40"/>
  <c r="L19" i="41"/>
  <c r="R19" i="41"/>
  <c r="U18" i="41"/>
  <c r="O18" i="41"/>
  <c r="M20" i="40"/>
  <c r="S20" i="40"/>
  <c r="L18" i="40"/>
  <c r="R18" i="40"/>
  <c r="C18" i="11" s="1"/>
  <c r="K19" i="41"/>
  <c r="Q19" i="41"/>
  <c r="N18" i="28"/>
  <c r="T18" i="28"/>
  <c r="E18" i="11" s="1"/>
  <c r="V18" i="28"/>
  <c r="G18" i="11" s="1"/>
  <c r="P18" i="28"/>
  <c r="L19" i="28"/>
  <c r="R19" i="28"/>
  <c r="M19" i="28"/>
  <c r="S19" i="28"/>
  <c r="D19" i="11" s="1"/>
  <c r="U18" i="28"/>
  <c r="F18" i="11" s="1"/>
  <c r="O18" i="28"/>
  <c r="Q18" i="28"/>
  <c r="B18" i="11" s="1"/>
  <c r="K18" i="28"/>
  <c r="Q21" i="48" l="1"/>
  <c r="K21" i="48"/>
  <c r="M21" i="47"/>
  <c r="S21" i="47"/>
  <c r="K21" i="47"/>
  <c r="Q21" i="47"/>
  <c r="U21" i="47"/>
  <c r="O21" i="47"/>
  <c r="V21" i="48"/>
  <c r="P21" i="48"/>
  <c r="T21" i="47"/>
  <c r="N21" i="47"/>
  <c r="N21" i="48"/>
  <c r="T21" i="48"/>
  <c r="L21" i="48"/>
  <c r="R21" i="48"/>
  <c r="P21" i="47"/>
  <c r="V21" i="47"/>
  <c r="O21" i="48"/>
  <c r="U21" i="48"/>
  <c r="R21" i="47"/>
  <c r="L21" i="47"/>
  <c r="R20" i="9"/>
  <c r="L20" i="9"/>
  <c r="O20" i="9"/>
  <c r="U20" i="9"/>
  <c r="N20" i="9"/>
  <c r="T20" i="9"/>
  <c r="S21" i="9"/>
  <c r="M21" i="9"/>
  <c r="K20" i="9"/>
  <c r="Q20" i="9"/>
  <c r="P20" i="9"/>
  <c r="V20" i="9"/>
  <c r="V20" i="8"/>
  <c r="P20" i="8"/>
  <c r="K20" i="8"/>
  <c r="Q20" i="8"/>
  <c r="S21" i="8"/>
  <c r="M21" i="8"/>
  <c r="L20" i="8"/>
  <c r="R20" i="8"/>
  <c r="N20" i="8"/>
  <c r="T20" i="8"/>
  <c r="O20" i="8"/>
  <c r="U20" i="8"/>
  <c r="S34" i="48"/>
  <c r="M34" i="48"/>
  <c r="L17" i="11"/>
  <c r="I17" i="11"/>
  <c r="J17" i="11"/>
  <c r="H17" i="11"/>
  <c r="M17" i="11"/>
  <c r="K17" i="11"/>
  <c r="N19" i="40"/>
  <c r="T19" i="40"/>
  <c r="U19" i="40"/>
  <c r="O19" i="40"/>
  <c r="K19" i="40"/>
  <c r="Q19" i="40"/>
  <c r="M20" i="41"/>
  <c r="S20" i="41"/>
  <c r="P19" i="40"/>
  <c r="V19" i="40"/>
  <c r="Q20" i="41"/>
  <c r="K20" i="41"/>
  <c r="R19" i="40"/>
  <c r="C19" i="11" s="1"/>
  <c r="L19" i="40"/>
  <c r="M21" i="40"/>
  <c r="S21" i="40"/>
  <c r="L20" i="41"/>
  <c r="R20" i="41"/>
  <c r="N19" i="41"/>
  <c r="T19" i="41"/>
  <c r="O19" i="41"/>
  <c r="U19" i="41"/>
  <c r="P20" i="41"/>
  <c r="V20" i="41"/>
  <c r="S20" i="28"/>
  <c r="D20" i="11" s="1"/>
  <c r="M20" i="28"/>
  <c r="Q19" i="28"/>
  <c r="B19" i="11" s="1"/>
  <c r="K19" i="28"/>
  <c r="P19" i="28"/>
  <c r="V19" i="28"/>
  <c r="G19" i="11" s="1"/>
  <c r="O19" i="28"/>
  <c r="U19" i="28"/>
  <c r="F19" i="11" s="1"/>
  <c r="L20" i="28"/>
  <c r="R20" i="28"/>
  <c r="T19" i="28"/>
  <c r="E19" i="11" s="1"/>
  <c r="N19" i="28"/>
  <c r="O22" i="47" l="1"/>
  <c r="U22" i="47"/>
  <c r="L22" i="48"/>
  <c r="R22" i="48"/>
  <c r="L22" i="47"/>
  <c r="R22" i="47"/>
  <c r="N22" i="48"/>
  <c r="T22" i="48"/>
  <c r="K22" i="47"/>
  <c r="Q22" i="47"/>
  <c r="T22" i="47"/>
  <c r="N22" i="47"/>
  <c r="U22" i="48"/>
  <c r="O22" i="48"/>
  <c r="M22" i="47"/>
  <c r="S22" i="47"/>
  <c r="P22" i="48"/>
  <c r="V22" i="48"/>
  <c r="Q22" i="48"/>
  <c r="K22" i="48"/>
  <c r="P22" i="47"/>
  <c r="V22" i="47"/>
  <c r="K21" i="9"/>
  <c r="Q21" i="9"/>
  <c r="M22" i="9"/>
  <c r="S22" i="9"/>
  <c r="P21" i="9"/>
  <c r="V21" i="9"/>
  <c r="O21" i="9"/>
  <c r="U21" i="9"/>
  <c r="L21" i="9"/>
  <c r="R21" i="9"/>
  <c r="T21" i="9"/>
  <c r="N21" i="9"/>
  <c r="R21" i="8"/>
  <c r="L21" i="8"/>
  <c r="M22" i="8"/>
  <c r="S22" i="8"/>
  <c r="O21" i="8"/>
  <c r="U21" i="8"/>
  <c r="K21" i="8"/>
  <c r="Q21" i="8"/>
  <c r="P21" i="8"/>
  <c r="V21" i="8"/>
  <c r="N21" i="8"/>
  <c r="T21" i="8"/>
  <c r="M35" i="48"/>
  <c r="S35" i="48"/>
  <c r="H18" i="11"/>
  <c r="M18" i="11"/>
  <c r="K18" i="11"/>
  <c r="I18" i="11"/>
  <c r="J18" i="11"/>
  <c r="L18" i="11"/>
  <c r="S22" i="40"/>
  <c r="M22" i="40"/>
  <c r="M21" i="41"/>
  <c r="S21" i="41"/>
  <c r="O20" i="40"/>
  <c r="U20" i="40"/>
  <c r="O20" i="41"/>
  <c r="U20" i="41"/>
  <c r="P21" i="41"/>
  <c r="V21" i="41"/>
  <c r="L20" i="40"/>
  <c r="R20" i="40"/>
  <c r="C20" i="11" s="1"/>
  <c r="N20" i="41"/>
  <c r="T20" i="41"/>
  <c r="L21" i="41"/>
  <c r="R21" i="41"/>
  <c r="P20" i="40"/>
  <c r="V20" i="40"/>
  <c r="K20" i="40"/>
  <c r="Q20" i="40"/>
  <c r="K21" i="41"/>
  <c r="Q21" i="41"/>
  <c r="N20" i="40"/>
  <c r="T20" i="40"/>
  <c r="T20" i="28"/>
  <c r="E20" i="11" s="1"/>
  <c r="N20" i="28"/>
  <c r="K20" i="28"/>
  <c r="Q20" i="28"/>
  <c r="B20" i="11" s="1"/>
  <c r="O20" i="28"/>
  <c r="U20" i="28"/>
  <c r="F20" i="11" s="1"/>
  <c r="M21" i="28"/>
  <c r="S21" i="28"/>
  <c r="D21" i="11" s="1"/>
  <c r="L21" i="28"/>
  <c r="R21" i="28"/>
  <c r="P20" i="28"/>
  <c r="V20" i="28"/>
  <c r="G20" i="11" s="1"/>
  <c r="M23" i="47" l="1"/>
  <c r="S23" i="47"/>
  <c r="N23" i="48"/>
  <c r="T23" i="48"/>
  <c r="U23" i="48"/>
  <c r="O23" i="48"/>
  <c r="P23" i="47"/>
  <c r="V23" i="47"/>
  <c r="L23" i="47"/>
  <c r="R23" i="47"/>
  <c r="Q23" i="48"/>
  <c r="K23" i="48"/>
  <c r="T23" i="47"/>
  <c r="N23" i="47"/>
  <c r="R23" i="48"/>
  <c r="L23" i="48"/>
  <c r="P23" i="48"/>
  <c r="V23" i="48"/>
  <c r="K23" i="47"/>
  <c r="Q23" i="47"/>
  <c r="O23" i="47"/>
  <c r="U23" i="47"/>
  <c r="O22" i="9"/>
  <c r="U22" i="9"/>
  <c r="P22" i="9"/>
  <c r="V22" i="9"/>
  <c r="T22" i="9"/>
  <c r="N22" i="9"/>
  <c r="S23" i="9"/>
  <c r="M23" i="9"/>
  <c r="L22" i="9"/>
  <c r="R22" i="9"/>
  <c r="K22" i="9"/>
  <c r="Q22" i="9"/>
  <c r="O22" i="8"/>
  <c r="U22" i="8"/>
  <c r="N22" i="8"/>
  <c r="T22" i="8"/>
  <c r="S23" i="8"/>
  <c r="M23" i="8"/>
  <c r="L22" i="8"/>
  <c r="R22" i="8"/>
  <c r="K22" i="8"/>
  <c r="Q22" i="8"/>
  <c r="V22" i="8"/>
  <c r="P22" i="8"/>
  <c r="M36" i="48"/>
  <c r="S36" i="48"/>
  <c r="H19" i="11"/>
  <c r="K19" i="11"/>
  <c r="I19" i="11"/>
  <c r="M19" i="11"/>
  <c r="J19" i="11"/>
  <c r="L19" i="11"/>
  <c r="V21" i="40"/>
  <c r="P21" i="40"/>
  <c r="N21" i="41"/>
  <c r="T21" i="41"/>
  <c r="R21" i="40"/>
  <c r="C21" i="11" s="1"/>
  <c r="L21" i="40"/>
  <c r="U21" i="41"/>
  <c r="O21" i="41"/>
  <c r="M22" i="41"/>
  <c r="S22" i="41"/>
  <c r="N21" i="40"/>
  <c r="T21" i="40"/>
  <c r="Q22" i="41"/>
  <c r="K22" i="41"/>
  <c r="K21" i="40"/>
  <c r="Q21" i="40"/>
  <c r="L22" i="41"/>
  <c r="R22" i="41"/>
  <c r="M23" i="40"/>
  <c r="S23" i="40"/>
  <c r="V22" i="41"/>
  <c r="P22" i="41"/>
  <c r="U21" i="40"/>
  <c r="O21" i="40"/>
  <c r="V21" i="28"/>
  <c r="G21" i="11" s="1"/>
  <c r="P21" i="28"/>
  <c r="M22" i="28"/>
  <c r="S22" i="28"/>
  <c r="D22" i="11" s="1"/>
  <c r="Q21" i="28"/>
  <c r="B21" i="11" s="1"/>
  <c r="K21" i="28"/>
  <c r="T21" i="28"/>
  <c r="E21" i="11" s="1"/>
  <c r="N21" i="28"/>
  <c r="L22" i="28"/>
  <c r="R22" i="28"/>
  <c r="U21" i="28"/>
  <c r="F21" i="11" s="1"/>
  <c r="O21" i="28"/>
  <c r="N36" i="12"/>
  <c r="L36" i="12"/>
  <c r="N37" i="12"/>
  <c r="M36" i="12"/>
  <c r="I37" i="12"/>
  <c r="J37" i="12"/>
  <c r="K34" i="12"/>
  <c r="I36" i="12"/>
  <c r="L37" i="12"/>
  <c r="J36" i="12"/>
  <c r="K24" i="12"/>
  <c r="M37" i="12"/>
  <c r="K35" i="12"/>
  <c r="K37" i="12"/>
  <c r="Q34" i="12" l="1"/>
  <c r="P36" i="12"/>
  <c r="S37" i="12"/>
  <c r="T37" i="12"/>
  <c r="Q35" i="12"/>
  <c r="R37" i="12"/>
  <c r="S36" i="12"/>
  <c r="O37" i="12"/>
  <c r="R36" i="12"/>
  <c r="O36" i="12"/>
  <c r="Q24" i="12"/>
  <c r="T36" i="12"/>
  <c r="P37" i="12"/>
  <c r="Q37" i="12"/>
  <c r="R24" i="48"/>
  <c r="L24" i="48"/>
  <c r="N24" i="47"/>
  <c r="T24" i="47"/>
  <c r="O24" i="48"/>
  <c r="U24" i="48"/>
  <c r="O24" i="47"/>
  <c r="U24" i="47"/>
  <c r="K24" i="48"/>
  <c r="Q24" i="48"/>
  <c r="V24" i="47"/>
  <c r="P24" i="47"/>
  <c r="K24" i="47"/>
  <c r="Q24" i="47"/>
  <c r="N24" i="48"/>
  <c r="T24" i="48"/>
  <c r="V24" i="48"/>
  <c r="P24" i="48"/>
  <c r="L24" i="47"/>
  <c r="R24" i="47"/>
  <c r="M24" i="47"/>
  <c r="S24" i="47"/>
  <c r="T23" i="9"/>
  <c r="N23" i="9"/>
  <c r="K23" i="9"/>
  <c r="Q23" i="9"/>
  <c r="V23" i="9"/>
  <c r="P23" i="9"/>
  <c r="L23" i="9"/>
  <c r="R23" i="9"/>
  <c r="S24" i="9"/>
  <c r="M24" i="9"/>
  <c r="U23" i="9"/>
  <c r="O23" i="9"/>
  <c r="R23" i="8"/>
  <c r="L23" i="8"/>
  <c r="M24" i="8"/>
  <c r="S24" i="8"/>
  <c r="N23" i="8"/>
  <c r="T23" i="8"/>
  <c r="P23" i="8"/>
  <c r="V23" i="8"/>
  <c r="K23" i="8"/>
  <c r="Q23" i="8"/>
  <c r="U23" i="8"/>
  <c r="O23" i="8"/>
  <c r="M37" i="48"/>
  <c r="S37" i="48"/>
  <c r="H20" i="11"/>
  <c r="M20" i="11"/>
  <c r="L20" i="11"/>
  <c r="I20" i="11"/>
  <c r="K20" i="11"/>
  <c r="J20" i="11"/>
  <c r="Q22" i="40"/>
  <c r="K22" i="40"/>
  <c r="T22" i="40"/>
  <c r="N22" i="40"/>
  <c r="U22" i="40"/>
  <c r="O22" i="40"/>
  <c r="Q23" i="41"/>
  <c r="K23" i="41"/>
  <c r="R22" i="40"/>
  <c r="C22" i="11" s="1"/>
  <c r="L22" i="40"/>
  <c r="T22" i="41"/>
  <c r="N22" i="41"/>
  <c r="P23" i="41"/>
  <c r="V23" i="41"/>
  <c r="L23" i="41"/>
  <c r="R23" i="41"/>
  <c r="S23" i="41"/>
  <c r="M23" i="41"/>
  <c r="P22" i="40"/>
  <c r="V22" i="40"/>
  <c r="S24" i="40"/>
  <c r="M24" i="40"/>
  <c r="O22" i="41"/>
  <c r="U22" i="41"/>
  <c r="M23" i="28"/>
  <c r="S23" i="28"/>
  <c r="O22" i="28"/>
  <c r="U22" i="28"/>
  <c r="F22" i="11" s="1"/>
  <c r="N22" i="28"/>
  <c r="T22" i="28"/>
  <c r="K22" i="28"/>
  <c r="Q22" i="28"/>
  <c r="V22" i="28"/>
  <c r="G22" i="11" s="1"/>
  <c r="P22" i="28"/>
  <c r="L23" i="28"/>
  <c r="R23" i="28"/>
  <c r="N35" i="12"/>
  <c r="L34" i="12"/>
  <c r="K29" i="12"/>
  <c r="N29" i="12"/>
  <c r="J29" i="12"/>
  <c r="J35" i="12"/>
  <c r="I34" i="12"/>
  <c r="L35" i="12"/>
  <c r="I35" i="12"/>
  <c r="M34" i="12"/>
  <c r="N34" i="12"/>
  <c r="M35" i="12"/>
  <c r="J34" i="12"/>
  <c r="I29" i="12"/>
  <c r="J3" i="12"/>
  <c r="K3" i="12"/>
  <c r="B22" i="11" l="1"/>
  <c r="E22" i="11"/>
  <c r="T34" i="12"/>
  <c r="O35" i="12"/>
  <c r="S35" i="12"/>
  <c r="Q3" i="12"/>
  <c r="R34" i="12"/>
  <c r="R35" i="12"/>
  <c r="P29" i="12"/>
  <c r="P35" i="12"/>
  <c r="P3" i="12"/>
  <c r="Q29" i="12"/>
  <c r="O29" i="12"/>
  <c r="S34" i="12"/>
  <c r="T29" i="12"/>
  <c r="O34" i="12"/>
  <c r="P34" i="12"/>
  <c r="T35" i="12"/>
  <c r="D23" i="11"/>
  <c r="K38" i="12" s="1"/>
  <c r="Q38" i="12" s="1"/>
  <c r="T25" i="48"/>
  <c r="N25" i="48"/>
  <c r="O25" i="47"/>
  <c r="U25" i="47"/>
  <c r="S25" i="47"/>
  <c r="M25" i="47"/>
  <c r="Q25" i="47"/>
  <c r="K25" i="47"/>
  <c r="O25" i="48"/>
  <c r="U25" i="48"/>
  <c r="V25" i="47"/>
  <c r="P25" i="47"/>
  <c r="R25" i="47"/>
  <c r="L25" i="47"/>
  <c r="N25" i="47"/>
  <c r="T25" i="47"/>
  <c r="P25" i="48"/>
  <c r="V25" i="48"/>
  <c r="R25" i="48"/>
  <c r="L25" i="48"/>
  <c r="Q25" i="48"/>
  <c r="K25" i="48"/>
  <c r="C23" i="11"/>
  <c r="J38" i="12" s="1"/>
  <c r="P38" i="12" s="1"/>
  <c r="R24" i="9"/>
  <c r="L24" i="9"/>
  <c r="O24" i="9"/>
  <c r="U24" i="9"/>
  <c r="P24" i="9"/>
  <c r="V24" i="9"/>
  <c r="S25" i="9"/>
  <c r="M25" i="9"/>
  <c r="K24" i="9"/>
  <c r="Q24" i="9"/>
  <c r="N24" i="9"/>
  <c r="T24" i="9"/>
  <c r="V24" i="8"/>
  <c r="P24" i="8"/>
  <c r="N24" i="8"/>
  <c r="T24" i="8"/>
  <c r="S25" i="8"/>
  <c r="M25" i="8"/>
  <c r="O24" i="8"/>
  <c r="U24" i="8"/>
  <c r="L24" i="8"/>
  <c r="R24" i="8"/>
  <c r="K24" i="8"/>
  <c r="Q24" i="8"/>
  <c r="M38" i="48"/>
  <c r="S38" i="48"/>
  <c r="K21" i="11"/>
  <c r="J21" i="11"/>
  <c r="M21" i="11"/>
  <c r="L21" i="11"/>
  <c r="I21" i="11"/>
  <c r="H21" i="11"/>
  <c r="V23" i="40"/>
  <c r="P23" i="40"/>
  <c r="L24" i="41"/>
  <c r="R24" i="41"/>
  <c r="T23" i="41"/>
  <c r="N23" i="41"/>
  <c r="K24" i="41"/>
  <c r="Q24" i="41"/>
  <c r="M25" i="40"/>
  <c r="S25" i="40"/>
  <c r="M24" i="41"/>
  <c r="S24" i="41"/>
  <c r="T23" i="40"/>
  <c r="N23" i="40"/>
  <c r="O23" i="41"/>
  <c r="U23" i="41"/>
  <c r="L23" i="40"/>
  <c r="R23" i="40"/>
  <c r="P24" i="41"/>
  <c r="V24" i="41"/>
  <c r="O23" i="40"/>
  <c r="U23" i="40"/>
  <c r="Q23" i="40"/>
  <c r="K23" i="40"/>
  <c r="L24" i="28"/>
  <c r="R24" i="28"/>
  <c r="K23" i="28"/>
  <c r="Q23" i="28"/>
  <c r="O23" i="28"/>
  <c r="U23" i="28"/>
  <c r="P23" i="28"/>
  <c r="V23" i="28"/>
  <c r="N23" i="28"/>
  <c r="T23" i="28"/>
  <c r="M24" i="28"/>
  <c r="S24" i="28"/>
  <c r="D24" i="11" s="1"/>
  <c r="N24" i="12"/>
  <c r="L29" i="12"/>
  <c r="N3" i="12"/>
  <c r="I24" i="12"/>
  <c r="I3" i="12"/>
  <c r="L3" i="12"/>
  <c r="J24" i="12"/>
  <c r="L24" i="12"/>
  <c r="M24" i="12"/>
  <c r="M3" i="12"/>
  <c r="M29" i="12"/>
  <c r="O24" i="12" l="1"/>
  <c r="T3" i="12"/>
  <c r="S24" i="12"/>
  <c r="S3" i="12"/>
  <c r="R24" i="12"/>
  <c r="R29" i="12"/>
  <c r="O3" i="12"/>
  <c r="S29" i="12"/>
  <c r="R3" i="12"/>
  <c r="P24" i="12"/>
  <c r="T24" i="12"/>
  <c r="G23" i="11"/>
  <c r="N38" i="12" s="1"/>
  <c r="T38" i="12" s="1"/>
  <c r="B23" i="11"/>
  <c r="I38" i="12" s="1"/>
  <c r="O38" i="12" s="1"/>
  <c r="E23" i="11"/>
  <c r="L38" i="12" s="1"/>
  <c r="R38" i="12" s="1"/>
  <c r="K26" i="47"/>
  <c r="Q26" i="47"/>
  <c r="K26" i="48"/>
  <c r="Q26" i="48"/>
  <c r="R26" i="47"/>
  <c r="L26" i="47"/>
  <c r="S26" i="47"/>
  <c r="M26" i="47"/>
  <c r="T26" i="47"/>
  <c r="N26" i="47"/>
  <c r="R26" i="48"/>
  <c r="L26" i="48"/>
  <c r="V26" i="47"/>
  <c r="P26" i="47"/>
  <c r="F23" i="11"/>
  <c r="M38" i="12" s="1"/>
  <c r="S38" i="12" s="1"/>
  <c r="O26" i="47"/>
  <c r="U26" i="47"/>
  <c r="T26" i="48"/>
  <c r="N26" i="48"/>
  <c r="P26" i="48"/>
  <c r="V26" i="48"/>
  <c r="O26" i="48"/>
  <c r="U26" i="48"/>
  <c r="C24" i="11"/>
  <c r="P25" i="9"/>
  <c r="V25" i="9"/>
  <c r="T25" i="9"/>
  <c r="N25" i="9"/>
  <c r="U25" i="9"/>
  <c r="O25" i="9"/>
  <c r="K25" i="9"/>
  <c r="Q25" i="9"/>
  <c r="L25" i="9"/>
  <c r="R25" i="9"/>
  <c r="S26" i="9"/>
  <c r="M26" i="9"/>
  <c r="O25" i="8"/>
  <c r="U25" i="8"/>
  <c r="M26" i="8"/>
  <c r="S26" i="8"/>
  <c r="K25" i="8"/>
  <c r="Q25" i="8"/>
  <c r="N25" i="8"/>
  <c r="T25" i="8"/>
  <c r="P25" i="8"/>
  <c r="V25" i="8"/>
  <c r="R25" i="8"/>
  <c r="L25" i="8"/>
  <c r="M39" i="48"/>
  <c r="S39" i="48"/>
  <c r="M22" i="11"/>
  <c r="K22" i="11"/>
  <c r="I22" i="11"/>
  <c r="J22" i="11"/>
  <c r="L22" i="11"/>
  <c r="H22" i="11"/>
  <c r="O24" i="41"/>
  <c r="U24" i="41"/>
  <c r="M25" i="41"/>
  <c r="S25" i="41"/>
  <c r="O24" i="40"/>
  <c r="U24" i="40"/>
  <c r="Q24" i="40"/>
  <c r="K24" i="40"/>
  <c r="V25" i="41"/>
  <c r="P25" i="41"/>
  <c r="L24" i="40"/>
  <c r="R24" i="40"/>
  <c r="N24" i="40"/>
  <c r="T24" i="40"/>
  <c r="K25" i="41"/>
  <c r="Q25" i="41"/>
  <c r="L25" i="41"/>
  <c r="R25" i="41"/>
  <c r="M26" i="40"/>
  <c r="S26" i="40"/>
  <c r="N24" i="41"/>
  <c r="T24" i="41"/>
  <c r="P24" i="40"/>
  <c r="V24" i="40"/>
  <c r="M25" i="28"/>
  <c r="S25" i="28"/>
  <c r="D25" i="11" s="1"/>
  <c r="P24" i="28"/>
  <c r="V24" i="28"/>
  <c r="K24" i="28"/>
  <c r="Q24" i="28"/>
  <c r="N24" i="28"/>
  <c r="T24" i="28"/>
  <c r="E24" i="11" s="1"/>
  <c r="O24" i="28"/>
  <c r="U24" i="28"/>
  <c r="F24" i="11" s="1"/>
  <c r="L25" i="28"/>
  <c r="R25" i="28"/>
  <c r="K73" i="12"/>
  <c r="Q73" i="12" l="1"/>
  <c r="B24" i="11"/>
  <c r="U27" i="47"/>
  <c r="O27" i="47"/>
  <c r="M27" i="47"/>
  <c r="S27" i="47"/>
  <c r="O27" i="48"/>
  <c r="U27" i="48"/>
  <c r="P27" i="47"/>
  <c r="V27" i="47"/>
  <c r="R27" i="47"/>
  <c r="L27" i="47"/>
  <c r="V27" i="48"/>
  <c r="P27" i="48"/>
  <c r="L27" i="48"/>
  <c r="R27" i="48"/>
  <c r="T27" i="48"/>
  <c r="N27" i="48"/>
  <c r="Q27" i="48"/>
  <c r="K27" i="48"/>
  <c r="G24" i="11"/>
  <c r="T27" i="47"/>
  <c r="N27" i="47"/>
  <c r="Q27" i="47"/>
  <c r="K27" i="47"/>
  <c r="Q26" i="9"/>
  <c r="K26" i="9"/>
  <c r="O26" i="9"/>
  <c r="U26" i="9"/>
  <c r="S27" i="9"/>
  <c r="M27" i="9"/>
  <c r="N26" i="9"/>
  <c r="T26" i="9"/>
  <c r="L26" i="9"/>
  <c r="R26" i="9"/>
  <c r="V26" i="9"/>
  <c r="P26" i="9"/>
  <c r="N26" i="8"/>
  <c r="T26" i="8"/>
  <c r="L26" i="8"/>
  <c r="R26" i="8"/>
  <c r="V26" i="8"/>
  <c r="P26" i="8"/>
  <c r="O26" i="8"/>
  <c r="U26" i="8"/>
  <c r="Q26" i="8"/>
  <c r="K26" i="8"/>
  <c r="M27" i="8"/>
  <c r="S27" i="8"/>
  <c r="S40" i="48"/>
  <c r="M40" i="48"/>
  <c r="J23" i="11"/>
  <c r="L23" i="11"/>
  <c r="H23" i="11"/>
  <c r="I23" i="11"/>
  <c r="M23" i="11"/>
  <c r="K23" i="11"/>
  <c r="N25" i="40"/>
  <c r="T25" i="40"/>
  <c r="K26" i="41"/>
  <c r="Q26" i="41"/>
  <c r="R25" i="40"/>
  <c r="C25" i="11" s="1"/>
  <c r="L25" i="40"/>
  <c r="K25" i="40"/>
  <c r="Q25" i="40"/>
  <c r="V25" i="40"/>
  <c r="P25" i="40"/>
  <c r="M27" i="40"/>
  <c r="S27" i="40"/>
  <c r="L26" i="41"/>
  <c r="R26" i="41"/>
  <c r="P26" i="41"/>
  <c r="V26" i="41"/>
  <c r="S26" i="41"/>
  <c r="M26" i="41"/>
  <c r="N25" i="41"/>
  <c r="T25" i="41"/>
  <c r="U25" i="40"/>
  <c r="O25" i="40"/>
  <c r="O25" i="41"/>
  <c r="U25" i="41"/>
  <c r="L26" i="28"/>
  <c r="R26" i="28"/>
  <c r="N25" i="28"/>
  <c r="T25" i="28"/>
  <c r="P25" i="28"/>
  <c r="V25" i="28"/>
  <c r="G25" i="11" s="1"/>
  <c r="O25" i="28"/>
  <c r="U25" i="28"/>
  <c r="F25" i="11" s="1"/>
  <c r="K25" i="28"/>
  <c r="Q25" i="28"/>
  <c r="M26" i="28"/>
  <c r="S26" i="28"/>
  <c r="D26" i="11" s="1"/>
  <c r="B25" i="11" l="1"/>
  <c r="T28" i="48"/>
  <c r="N28" i="48"/>
  <c r="Q28" i="47"/>
  <c r="K28" i="47"/>
  <c r="P28" i="47"/>
  <c r="V28" i="47"/>
  <c r="T28" i="47"/>
  <c r="N28" i="47"/>
  <c r="R28" i="48"/>
  <c r="L28" i="48"/>
  <c r="O28" i="48"/>
  <c r="U28" i="48"/>
  <c r="V28" i="48"/>
  <c r="P28" i="48"/>
  <c r="M28" i="47"/>
  <c r="S28" i="47"/>
  <c r="K28" i="48"/>
  <c r="Q28" i="48"/>
  <c r="R28" i="47"/>
  <c r="L28" i="47"/>
  <c r="O28" i="47"/>
  <c r="U28" i="47"/>
  <c r="E25" i="11"/>
  <c r="C26" i="11"/>
  <c r="S28" i="9"/>
  <c r="M28" i="9"/>
  <c r="P27" i="9"/>
  <c r="V27" i="9"/>
  <c r="O27" i="9"/>
  <c r="U27" i="9"/>
  <c r="Q27" i="9"/>
  <c r="K27" i="9"/>
  <c r="R27" i="9"/>
  <c r="L27" i="9"/>
  <c r="T27" i="9"/>
  <c r="N27" i="9"/>
  <c r="N27" i="8"/>
  <c r="T27" i="8"/>
  <c r="O27" i="8"/>
  <c r="U27" i="8"/>
  <c r="V27" i="8"/>
  <c r="P27" i="8"/>
  <c r="M28" i="8"/>
  <c r="S28" i="8"/>
  <c r="R27" i="8"/>
  <c r="L27" i="8"/>
  <c r="K27" i="8"/>
  <c r="Q27" i="8"/>
  <c r="M41" i="48"/>
  <c r="S41" i="48"/>
  <c r="H24" i="11"/>
  <c r="I24" i="11"/>
  <c r="M24" i="11"/>
  <c r="K24" i="11"/>
  <c r="J24" i="11"/>
  <c r="L24" i="11"/>
  <c r="V26" i="40"/>
  <c r="P26" i="40"/>
  <c r="L26" i="40"/>
  <c r="R26" i="40"/>
  <c r="K27" i="41"/>
  <c r="Q27" i="41"/>
  <c r="U26" i="41"/>
  <c r="O26" i="41"/>
  <c r="N26" i="41"/>
  <c r="T26" i="41"/>
  <c r="L27" i="41"/>
  <c r="R27" i="41"/>
  <c r="O26" i="40"/>
  <c r="U26" i="40"/>
  <c r="M27" i="41"/>
  <c r="S27" i="41"/>
  <c r="V27" i="41"/>
  <c r="P27" i="41"/>
  <c r="M28" i="40"/>
  <c r="S28" i="40"/>
  <c r="K26" i="40"/>
  <c r="Q26" i="40"/>
  <c r="N26" i="40"/>
  <c r="T26" i="40"/>
  <c r="M27" i="28"/>
  <c r="S27" i="28"/>
  <c r="O26" i="28"/>
  <c r="U26" i="28"/>
  <c r="F26" i="11" s="1"/>
  <c r="N26" i="28"/>
  <c r="T26" i="28"/>
  <c r="K26" i="28"/>
  <c r="Q26" i="28"/>
  <c r="B26" i="11" s="1"/>
  <c r="P26" i="28"/>
  <c r="V26" i="28"/>
  <c r="L27" i="28"/>
  <c r="R27" i="28"/>
  <c r="N29" i="47" l="1"/>
  <c r="T29" i="47"/>
  <c r="O29" i="47"/>
  <c r="U29" i="47"/>
  <c r="P29" i="47"/>
  <c r="V29" i="47"/>
  <c r="P29" i="48"/>
  <c r="V29" i="48"/>
  <c r="O29" i="48"/>
  <c r="U29" i="48"/>
  <c r="E26" i="11"/>
  <c r="R29" i="47"/>
  <c r="L29" i="47"/>
  <c r="K29" i="47"/>
  <c r="Q29" i="47"/>
  <c r="L29" i="48"/>
  <c r="R29" i="48"/>
  <c r="T29" i="48"/>
  <c r="N29" i="48"/>
  <c r="M29" i="47"/>
  <c r="S29" i="47"/>
  <c r="G26" i="11"/>
  <c r="D27" i="11"/>
  <c r="Q29" i="48"/>
  <c r="K29" i="48"/>
  <c r="Q28" i="9"/>
  <c r="K28" i="9"/>
  <c r="N28" i="9"/>
  <c r="T28" i="9"/>
  <c r="U28" i="9"/>
  <c r="O28" i="9"/>
  <c r="R28" i="9"/>
  <c r="L28" i="9"/>
  <c r="P28" i="9"/>
  <c r="V28" i="9"/>
  <c r="S29" i="9"/>
  <c r="M29" i="9"/>
  <c r="S29" i="8"/>
  <c r="M29" i="8"/>
  <c r="V28" i="8"/>
  <c r="P28" i="8"/>
  <c r="Q28" i="8"/>
  <c r="K28" i="8"/>
  <c r="U28" i="8"/>
  <c r="O28" i="8"/>
  <c r="R28" i="8"/>
  <c r="L28" i="8"/>
  <c r="N28" i="8"/>
  <c r="T28" i="8"/>
  <c r="M42" i="48"/>
  <c r="S42" i="48"/>
  <c r="L25" i="11"/>
  <c r="H25" i="11"/>
  <c r="M25" i="11"/>
  <c r="I25" i="11"/>
  <c r="J25" i="11"/>
  <c r="K25" i="11"/>
  <c r="U27" i="41"/>
  <c r="O27" i="41"/>
  <c r="N27" i="40"/>
  <c r="T27" i="40"/>
  <c r="M29" i="40"/>
  <c r="S29" i="40"/>
  <c r="M28" i="41"/>
  <c r="S28" i="41"/>
  <c r="R28" i="41"/>
  <c r="L28" i="41"/>
  <c r="L27" i="40"/>
  <c r="R27" i="40"/>
  <c r="C27" i="11" s="1"/>
  <c r="V28" i="41"/>
  <c r="P28" i="41"/>
  <c r="V27" i="40"/>
  <c r="P27" i="40"/>
  <c r="K27" i="40"/>
  <c r="Q27" i="40"/>
  <c r="O27" i="40"/>
  <c r="U27" i="40"/>
  <c r="N27" i="41"/>
  <c r="T27" i="41"/>
  <c r="K28" i="41"/>
  <c r="Q28" i="41"/>
  <c r="L28" i="28"/>
  <c r="R28" i="28"/>
  <c r="Q27" i="28"/>
  <c r="K27" i="28"/>
  <c r="U27" i="28"/>
  <c r="F27" i="11" s="1"/>
  <c r="O27" i="28"/>
  <c r="V27" i="28"/>
  <c r="G27" i="11" s="1"/>
  <c r="P27" i="28"/>
  <c r="N27" i="28"/>
  <c r="T27" i="28"/>
  <c r="M28" i="28"/>
  <c r="S28" i="28"/>
  <c r="D28" i="11" s="1"/>
  <c r="B27" i="11" l="1"/>
  <c r="L30" i="48"/>
  <c r="R30" i="48"/>
  <c r="V30" i="48"/>
  <c r="P30" i="48"/>
  <c r="Q30" i="47"/>
  <c r="K30" i="47"/>
  <c r="R30" i="47"/>
  <c r="L30" i="47"/>
  <c r="V30" i="47"/>
  <c r="P30" i="47"/>
  <c r="S30" i="47"/>
  <c r="M30" i="47"/>
  <c r="T30" i="48"/>
  <c r="N30" i="48"/>
  <c r="U30" i="47"/>
  <c r="O30" i="47"/>
  <c r="E27" i="11"/>
  <c r="K30" i="48"/>
  <c r="Q30" i="48"/>
  <c r="U30" i="48"/>
  <c r="O30" i="48"/>
  <c r="N30" i="47"/>
  <c r="T30" i="47"/>
  <c r="B28" i="11"/>
  <c r="C28" i="11"/>
  <c r="R29" i="9"/>
  <c r="L29" i="9"/>
  <c r="O29" i="9"/>
  <c r="U29" i="9"/>
  <c r="M30" i="9"/>
  <c r="S30" i="9"/>
  <c r="T29" i="9"/>
  <c r="N29" i="9"/>
  <c r="Q29" i="9"/>
  <c r="K29" i="9"/>
  <c r="V29" i="9"/>
  <c r="P29" i="9"/>
  <c r="U29" i="8"/>
  <c r="O29" i="8"/>
  <c r="K29" i="8"/>
  <c r="Q29" i="8"/>
  <c r="P29" i="8"/>
  <c r="V29" i="8"/>
  <c r="N29" i="8"/>
  <c r="T29" i="8"/>
  <c r="L29" i="8"/>
  <c r="R29" i="8"/>
  <c r="S30" i="8"/>
  <c r="M30" i="8"/>
  <c r="S43" i="48"/>
  <c r="M43" i="48"/>
  <c r="M26" i="11"/>
  <c r="I26" i="11"/>
  <c r="J26" i="11"/>
  <c r="K26" i="11"/>
  <c r="L26" i="11"/>
  <c r="H26" i="11"/>
  <c r="U28" i="40"/>
  <c r="O28" i="40"/>
  <c r="N28" i="41"/>
  <c r="T28" i="41"/>
  <c r="K28" i="40"/>
  <c r="Q28" i="40"/>
  <c r="P29" i="41"/>
  <c r="V29" i="41"/>
  <c r="R29" i="41"/>
  <c r="L29" i="41"/>
  <c r="U28" i="41"/>
  <c r="O28" i="41"/>
  <c r="Q29" i="41"/>
  <c r="K29" i="41"/>
  <c r="V28" i="40"/>
  <c r="P28" i="40"/>
  <c r="S30" i="40"/>
  <c r="M30" i="40"/>
  <c r="L28" i="40"/>
  <c r="R28" i="40"/>
  <c r="S29" i="41"/>
  <c r="M29" i="41"/>
  <c r="T28" i="40"/>
  <c r="N28" i="40"/>
  <c r="V28" i="28"/>
  <c r="P28" i="28"/>
  <c r="K28" i="28"/>
  <c r="Q28" i="28"/>
  <c r="M29" i="28"/>
  <c r="S29" i="28"/>
  <c r="D29" i="11" s="1"/>
  <c r="U28" i="28"/>
  <c r="F28" i="11" s="1"/>
  <c r="O28" i="28"/>
  <c r="N28" i="28"/>
  <c r="T28" i="28"/>
  <c r="R29" i="28"/>
  <c r="L29" i="28"/>
  <c r="U31" i="47" l="1"/>
  <c r="O31" i="47"/>
  <c r="L31" i="47"/>
  <c r="R31" i="47"/>
  <c r="T31" i="47"/>
  <c r="N31" i="47"/>
  <c r="T31" i="48"/>
  <c r="N31" i="48"/>
  <c r="K31" i="47"/>
  <c r="Q31" i="47"/>
  <c r="O31" i="48"/>
  <c r="U31" i="48"/>
  <c r="M31" i="47"/>
  <c r="S31" i="47"/>
  <c r="P31" i="48"/>
  <c r="V31" i="48"/>
  <c r="E28" i="11"/>
  <c r="Q31" i="48"/>
  <c r="K31" i="48"/>
  <c r="V31" i="47"/>
  <c r="P31" i="47"/>
  <c r="G28" i="11"/>
  <c r="L31" i="48"/>
  <c r="R31" i="48"/>
  <c r="C29" i="11"/>
  <c r="T30" i="9"/>
  <c r="N30" i="9"/>
  <c r="M31" i="9"/>
  <c r="S31" i="9"/>
  <c r="P30" i="9"/>
  <c r="V30" i="9"/>
  <c r="U30" i="9"/>
  <c r="O30" i="9"/>
  <c r="K30" i="9"/>
  <c r="Q30" i="9"/>
  <c r="R30" i="9"/>
  <c r="L30" i="9"/>
  <c r="N30" i="8"/>
  <c r="T30" i="8"/>
  <c r="L30" i="8"/>
  <c r="R30" i="8"/>
  <c r="V30" i="8"/>
  <c r="P30" i="8"/>
  <c r="Q30" i="8"/>
  <c r="K30" i="8"/>
  <c r="S31" i="8"/>
  <c r="M31" i="8"/>
  <c r="U30" i="8"/>
  <c r="O30" i="8"/>
  <c r="M44" i="48"/>
  <c r="S44" i="48"/>
  <c r="K27" i="11"/>
  <c r="L27" i="11"/>
  <c r="M27" i="11"/>
  <c r="J27" i="11"/>
  <c r="H27" i="11"/>
  <c r="I27" i="11"/>
  <c r="M31" i="40"/>
  <c r="S31" i="40"/>
  <c r="Q30" i="41"/>
  <c r="K30" i="41"/>
  <c r="V30" i="41"/>
  <c r="P30" i="41"/>
  <c r="N29" i="41"/>
  <c r="T29" i="41"/>
  <c r="N29" i="40"/>
  <c r="T29" i="40"/>
  <c r="R29" i="40"/>
  <c r="L29" i="40"/>
  <c r="V29" i="40"/>
  <c r="P29" i="40"/>
  <c r="L30" i="41"/>
  <c r="R30" i="41"/>
  <c r="U29" i="40"/>
  <c r="O29" i="40"/>
  <c r="M30" i="41"/>
  <c r="S30" i="41"/>
  <c r="O29" i="41"/>
  <c r="U29" i="41"/>
  <c r="K29" i="40"/>
  <c r="Q29" i="40"/>
  <c r="K29" i="28"/>
  <c r="Q29" i="28"/>
  <c r="R30" i="28"/>
  <c r="L30" i="28"/>
  <c r="U29" i="28"/>
  <c r="F29" i="11" s="1"/>
  <c r="O29" i="28"/>
  <c r="P29" i="28"/>
  <c r="V29" i="28"/>
  <c r="N29" i="28"/>
  <c r="T29" i="28"/>
  <c r="S30" i="28"/>
  <c r="D30" i="11" s="1"/>
  <c r="M30" i="28"/>
  <c r="B29" i="11" l="1"/>
  <c r="E29" i="11"/>
  <c r="T32" i="48"/>
  <c r="N32" i="48"/>
  <c r="R32" i="48"/>
  <c r="L32" i="48"/>
  <c r="P32" i="48"/>
  <c r="V32" i="48"/>
  <c r="T32" i="47"/>
  <c r="N32" i="47"/>
  <c r="V32" i="47"/>
  <c r="P32" i="47"/>
  <c r="M32" i="47"/>
  <c r="S32" i="47"/>
  <c r="G29" i="11"/>
  <c r="Q32" i="48"/>
  <c r="K32" i="48"/>
  <c r="U32" i="48"/>
  <c r="O32" i="48"/>
  <c r="L32" i="47"/>
  <c r="R32" i="47"/>
  <c r="O32" i="47"/>
  <c r="U32" i="47"/>
  <c r="K32" i="47"/>
  <c r="Q32" i="47"/>
  <c r="V31" i="9"/>
  <c r="P31" i="9"/>
  <c r="M32" i="9"/>
  <c r="S32" i="9"/>
  <c r="L31" i="9"/>
  <c r="R31" i="9"/>
  <c r="K31" i="9"/>
  <c r="Q31" i="9"/>
  <c r="T31" i="9"/>
  <c r="N31" i="9"/>
  <c r="O31" i="9"/>
  <c r="U31" i="9"/>
  <c r="K31" i="8"/>
  <c r="Q31" i="8"/>
  <c r="P31" i="8"/>
  <c r="V31" i="8"/>
  <c r="R31" i="8"/>
  <c r="L31" i="8"/>
  <c r="M32" i="8"/>
  <c r="S32" i="8"/>
  <c r="U31" i="8"/>
  <c r="O31" i="8"/>
  <c r="N31" i="8"/>
  <c r="T31" i="8"/>
  <c r="M45" i="48"/>
  <c r="S45" i="48"/>
  <c r="L28" i="11"/>
  <c r="I28" i="11"/>
  <c r="J28" i="11"/>
  <c r="K28" i="11"/>
  <c r="M28" i="11"/>
  <c r="H28" i="11"/>
  <c r="P30" i="40"/>
  <c r="V30" i="40"/>
  <c r="T30" i="41"/>
  <c r="N30" i="41"/>
  <c r="V31" i="41"/>
  <c r="P31" i="41"/>
  <c r="K30" i="40"/>
  <c r="Q30" i="40"/>
  <c r="M31" i="41"/>
  <c r="S31" i="41"/>
  <c r="L30" i="40"/>
  <c r="R30" i="40"/>
  <c r="C30" i="11" s="1"/>
  <c r="T30" i="40"/>
  <c r="N30" i="40"/>
  <c r="O30" i="41"/>
  <c r="U30" i="41"/>
  <c r="U30" i="40"/>
  <c r="O30" i="40"/>
  <c r="R31" i="41"/>
  <c r="L31" i="41"/>
  <c r="Q31" i="41"/>
  <c r="K31" i="41"/>
  <c r="M32" i="40"/>
  <c r="S32" i="40"/>
  <c r="R31" i="28"/>
  <c r="L31" i="28"/>
  <c r="P30" i="28"/>
  <c r="V30" i="28"/>
  <c r="G30" i="11" s="1"/>
  <c r="O30" i="28"/>
  <c r="U30" i="28"/>
  <c r="F30" i="11" s="1"/>
  <c r="S31" i="28"/>
  <c r="D31" i="11" s="1"/>
  <c r="M31" i="28"/>
  <c r="N30" i="28"/>
  <c r="T30" i="28"/>
  <c r="K30" i="28"/>
  <c r="Q30" i="28"/>
  <c r="E30" i="11" l="1"/>
  <c r="B30" i="11"/>
  <c r="T33" i="47"/>
  <c r="N33" i="47"/>
  <c r="Q33" i="48"/>
  <c r="K33" i="48"/>
  <c r="K33" i="47"/>
  <c r="Q33" i="47"/>
  <c r="V33" i="48"/>
  <c r="P33" i="48"/>
  <c r="U33" i="47"/>
  <c r="O33" i="47"/>
  <c r="R33" i="48"/>
  <c r="L33" i="48"/>
  <c r="M33" i="47"/>
  <c r="S33" i="47"/>
  <c r="R33" i="47"/>
  <c r="L33" i="47"/>
  <c r="V33" i="47"/>
  <c r="P33" i="47"/>
  <c r="T33" i="48"/>
  <c r="N33" i="48"/>
  <c r="O33" i="48"/>
  <c r="U33" i="48"/>
  <c r="K32" i="9"/>
  <c r="Q32" i="9"/>
  <c r="R32" i="9"/>
  <c r="L32" i="9"/>
  <c r="U32" i="9"/>
  <c r="O32" i="9"/>
  <c r="T32" i="9"/>
  <c r="N32" i="9"/>
  <c r="S33" i="9"/>
  <c r="M33" i="9"/>
  <c r="P32" i="9"/>
  <c r="V32" i="9"/>
  <c r="S33" i="8"/>
  <c r="M33" i="8"/>
  <c r="R32" i="8"/>
  <c r="L32" i="8"/>
  <c r="N32" i="8"/>
  <c r="T32" i="8"/>
  <c r="V32" i="8"/>
  <c r="P32" i="8"/>
  <c r="U32" i="8"/>
  <c r="O32" i="8"/>
  <c r="K32" i="8"/>
  <c r="Q32" i="8"/>
  <c r="M46" i="48"/>
  <c r="S46" i="48"/>
  <c r="K29" i="11"/>
  <c r="H29" i="11"/>
  <c r="J29" i="11"/>
  <c r="M29" i="11"/>
  <c r="I29" i="11"/>
  <c r="L29" i="11"/>
  <c r="M33" i="40"/>
  <c r="S33" i="40"/>
  <c r="O31" i="40"/>
  <c r="U31" i="40"/>
  <c r="L31" i="40"/>
  <c r="R31" i="40"/>
  <c r="C31" i="11" s="1"/>
  <c r="K31" i="40"/>
  <c r="Q31" i="40"/>
  <c r="T31" i="40"/>
  <c r="N31" i="40"/>
  <c r="P32" i="41"/>
  <c r="V32" i="41"/>
  <c r="N31" i="41"/>
  <c r="T31" i="41"/>
  <c r="O31" i="41"/>
  <c r="U31" i="41"/>
  <c r="K32" i="41"/>
  <c r="Q32" i="41"/>
  <c r="L32" i="41"/>
  <c r="R32" i="41"/>
  <c r="M32" i="41"/>
  <c r="S32" i="41"/>
  <c r="V31" i="40"/>
  <c r="P31" i="40"/>
  <c r="S32" i="28"/>
  <c r="M32" i="28"/>
  <c r="K31" i="28"/>
  <c r="Q31" i="28"/>
  <c r="B31" i="11" s="1"/>
  <c r="V31" i="28"/>
  <c r="P31" i="28"/>
  <c r="L32" i="28"/>
  <c r="R32" i="28"/>
  <c r="T31" i="28"/>
  <c r="N31" i="28"/>
  <c r="O31" i="28"/>
  <c r="U31" i="28"/>
  <c r="F31" i="11" s="1"/>
  <c r="D32" i="11" l="1"/>
  <c r="G31" i="11"/>
  <c r="E31" i="11"/>
  <c r="L34" i="47"/>
  <c r="R34" i="47"/>
  <c r="P34" i="48"/>
  <c r="V34" i="48"/>
  <c r="O34" i="48"/>
  <c r="U34" i="48"/>
  <c r="M34" i="47"/>
  <c r="S34" i="47"/>
  <c r="K34" i="47"/>
  <c r="Q34" i="47"/>
  <c r="N34" i="48"/>
  <c r="T34" i="48"/>
  <c r="R34" i="48"/>
  <c r="L34" i="48"/>
  <c r="Q34" i="48"/>
  <c r="K34" i="48"/>
  <c r="P34" i="47"/>
  <c r="V34" i="47"/>
  <c r="O34" i="47"/>
  <c r="U34" i="47"/>
  <c r="T34" i="47"/>
  <c r="N34" i="47"/>
  <c r="T33" i="9"/>
  <c r="N33" i="9"/>
  <c r="U33" i="9"/>
  <c r="O33" i="9"/>
  <c r="P33" i="9"/>
  <c r="V33" i="9"/>
  <c r="R33" i="9"/>
  <c r="L33" i="9"/>
  <c r="M34" i="9"/>
  <c r="S34" i="9"/>
  <c r="Q33" i="9"/>
  <c r="K33" i="9"/>
  <c r="M34" i="8"/>
  <c r="S34" i="8"/>
  <c r="P33" i="8"/>
  <c r="V33" i="8"/>
  <c r="N33" i="8"/>
  <c r="T33" i="8"/>
  <c r="O33" i="8"/>
  <c r="U33" i="8"/>
  <c r="R33" i="8"/>
  <c r="L33" i="8"/>
  <c r="Q33" i="8"/>
  <c r="K33" i="8"/>
  <c r="M47" i="48"/>
  <c r="S47" i="48"/>
  <c r="I30" i="11"/>
  <c r="H30" i="11"/>
  <c r="J30" i="11"/>
  <c r="K30" i="11"/>
  <c r="L30" i="11"/>
  <c r="M30" i="11"/>
  <c r="V32" i="40"/>
  <c r="P32" i="40"/>
  <c r="L33" i="41"/>
  <c r="R33" i="41"/>
  <c r="S33" i="41"/>
  <c r="M33" i="41"/>
  <c r="O32" i="41"/>
  <c r="U32" i="41"/>
  <c r="P33" i="41"/>
  <c r="V33" i="41"/>
  <c r="T32" i="40"/>
  <c r="N32" i="40"/>
  <c r="K32" i="40"/>
  <c r="Q32" i="40"/>
  <c r="U32" i="40"/>
  <c r="O32" i="40"/>
  <c r="K33" i="41"/>
  <c r="Q33" i="41"/>
  <c r="T32" i="41"/>
  <c r="N32" i="41"/>
  <c r="L32" i="40"/>
  <c r="R32" i="40"/>
  <c r="C32" i="11" s="1"/>
  <c r="M34" i="40"/>
  <c r="S34" i="40"/>
  <c r="U32" i="28"/>
  <c r="O32" i="28"/>
  <c r="L33" i="28"/>
  <c r="R33" i="28"/>
  <c r="Q32" i="28"/>
  <c r="B32" i="11" s="1"/>
  <c r="K32" i="28"/>
  <c r="T32" i="28"/>
  <c r="E32" i="11" s="1"/>
  <c r="N32" i="28"/>
  <c r="P32" i="28"/>
  <c r="V32" i="28"/>
  <c r="G32" i="11" s="1"/>
  <c r="M33" i="28"/>
  <c r="S33" i="28"/>
  <c r="D33" i="11" s="1"/>
  <c r="F32" i="11" l="1"/>
  <c r="Q35" i="48"/>
  <c r="K35" i="48"/>
  <c r="S35" i="47"/>
  <c r="M35" i="47"/>
  <c r="N35" i="47"/>
  <c r="T35" i="47"/>
  <c r="L35" i="48"/>
  <c r="R35" i="48"/>
  <c r="O35" i="48"/>
  <c r="U35" i="48"/>
  <c r="O35" i="47"/>
  <c r="U35" i="47"/>
  <c r="T35" i="48"/>
  <c r="N35" i="48"/>
  <c r="P35" i="48"/>
  <c r="V35" i="48"/>
  <c r="V35" i="47"/>
  <c r="P35" i="47"/>
  <c r="Q35" i="47"/>
  <c r="K35" i="47"/>
  <c r="R35" i="47"/>
  <c r="L35" i="47"/>
  <c r="L34" i="9"/>
  <c r="R34" i="9"/>
  <c r="K34" i="9"/>
  <c r="Q34" i="9"/>
  <c r="P34" i="9"/>
  <c r="V34" i="9"/>
  <c r="O34" i="9"/>
  <c r="U34" i="9"/>
  <c r="N34" i="9"/>
  <c r="T34" i="9"/>
  <c r="M35" i="9"/>
  <c r="S35" i="9"/>
  <c r="U34" i="8"/>
  <c r="O34" i="8"/>
  <c r="N34" i="8"/>
  <c r="T34" i="8"/>
  <c r="K34" i="8"/>
  <c r="Q34" i="8"/>
  <c r="V34" i="8"/>
  <c r="P34" i="8"/>
  <c r="R34" i="8"/>
  <c r="L34" i="8"/>
  <c r="S35" i="8"/>
  <c r="M35" i="8"/>
  <c r="S48" i="48"/>
  <c r="M48" i="48"/>
  <c r="H31" i="11"/>
  <c r="J31" i="11"/>
  <c r="M31" i="11"/>
  <c r="K31" i="11"/>
  <c r="I31" i="11"/>
  <c r="L31" i="11"/>
  <c r="M35" i="40"/>
  <c r="S35" i="40"/>
  <c r="Q34" i="41"/>
  <c r="K34" i="41"/>
  <c r="K33" i="40"/>
  <c r="Q33" i="40"/>
  <c r="O33" i="41"/>
  <c r="U33" i="41"/>
  <c r="R33" i="40"/>
  <c r="C33" i="11" s="1"/>
  <c r="L33" i="40"/>
  <c r="T33" i="41"/>
  <c r="N33" i="41"/>
  <c r="U33" i="40"/>
  <c r="O33" i="40"/>
  <c r="N33" i="40"/>
  <c r="T33" i="40"/>
  <c r="M34" i="41"/>
  <c r="S34" i="41"/>
  <c r="R34" i="41"/>
  <c r="L34" i="41"/>
  <c r="V34" i="41"/>
  <c r="P34" i="41"/>
  <c r="V33" i="40"/>
  <c r="P33" i="40"/>
  <c r="T33" i="28"/>
  <c r="E33" i="11" s="1"/>
  <c r="N33" i="28"/>
  <c r="L34" i="28"/>
  <c r="R34" i="28"/>
  <c r="K33" i="28"/>
  <c r="Q33" i="28"/>
  <c r="B33" i="11" s="1"/>
  <c r="O33" i="28"/>
  <c r="U33" i="28"/>
  <c r="F33" i="11" s="1"/>
  <c r="M34" i="28"/>
  <c r="S34" i="28"/>
  <c r="D34" i="11" s="1"/>
  <c r="P33" i="28"/>
  <c r="V33" i="28"/>
  <c r="G33" i="11" l="1"/>
  <c r="V36" i="48"/>
  <c r="P36" i="48"/>
  <c r="R36" i="48"/>
  <c r="L36" i="48"/>
  <c r="L36" i="47"/>
  <c r="R36" i="47"/>
  <c r="N36" i="48"/>
  <c r="T36" i="48"/>
  <c r="N36" i="47"/>
  <c r="T36" i="47"/>
  <c r="K36" i="47"/>
  <c r="Q36" i="47"/>
  <c r="M36" i="47"/>
  <c r="S36" i="47"/>
  <c r="O36" i="47"/>
  <c r="U36" i="47"/>
  <c r="V36" i="47"/>
  <c r="P36" i="47"/>
  <c r="Q36" i="48"/>
  <c r="K36" i="48"/>
  <c r="U36" i="48"/>
  <c r="O36" i="48"/>
  <c r="U35" i="9"/>
  <c r="O35" i="9"/>
  <c r="P35" i="9"/>
  <c r="V35" i="9"/>
  <c r="M36" i="9"/>
  <c r="S36" i="9"/>
  <c r="K35" i="9"/>
  <c r="Q35" i="9"/>
  <c r="T35" i="9"/>
  <c r="N35" i="9"/>
  <c r="R35" i="9"/>
  <c r="L35" i="9"/>
  <c r="K35" i="8"/>
  <c r="Q35" i="8"/>
  <c r="N35" i="8"/>
  <c r="T35" i="8"/>
  <c r="P35" i="8"/>
  <c r="V35" i="8"/>
  <c r="M36" i="8"/>
  <c r="S36" i="8"/>
  <c r="R35" i="8"/>
  <c r="L35" i="8"/>
  <c r="O35" i="8"/>
  <c r="U35" i="8"/>
  <c r="M49" i="48"/>
  <c r="S49" i="48"/>
  <c r="I32" i="11"/>
  <c r="L32" i="11"/>
  <c r="H32" i="11"/>
  <c r="J32" i="11"/>
  <c r="M32" i="11"/>
  <c r="K32" i="11"/>
  <c r="P34" i="40"/>
  <c r="V34" i="40"/>
  <c r="L35" i="41"/>
  <c r="R35" i="41"/>
  <c r="N34" i="41"/>
  <c r="T34" i="41"/>
  <c r="K35" i="41"/>
  <c r="Q35" i="41"/>
  <c r="N34" i="40"/>
  <c r="T34" i="40"/>
  <c r="O34" i="41"/>
  <c r="U34" i="41"/>
  <c r="V35" i="41"/>
  <c r="P35" i="41"/>
  <c r="O34" i="40"/>
  <c r="U34" i="40"/>
  <c r="L34" i="40"/>
  <c r="R34" i="40"/>
  <c r="C34" i="11" s="1"/>
  <c r="M35" i="41"/>
  <c r="S35" i="41"/>
  <c r="K34" i="40"/>
  <c r="Q34" i="40"/>
  <c r="M36" i="40"/>
  <c r="S36" i="40"/>
  <c r="P34" i="28"/>
  <c r="V34" i="28"/>
  <c r="G34" i="11" s="1"/>
  <c r="U34" i="28"/>
  <c r="O34" i="28"/>
  <c r="R35" i="28"/>
  <c r="L35" i="28"/>
  <c r="N34" i="28"/>
  <c r="T34" i="28"/>
  <c r="E34" i="11" s="1"/>
  <c r="S35" i="28"/>
  <c r="D35" i="11" s="1"/>
  <c r="M35" i="28"/>
  <c r="K34" i="28"/>
  <c r="Q34" i="28"/>
  <c r="B34" i="11" s="1"/>
  <c r="F34" i="11" l="1"/>
  <c r="O37" i="47"/>
  <c r="U37" i="47"/>
  <c r="N37" i="48"/>
  <c r="T37" i="48"/>
  <c r="U37" i="48"/>
  <c r="O37" i="48"/>
  <c r="M37" i="47"/>
  <c r="S37" i="47"/>
  <c r="R37" i="47"/>
  <c r="L37" i="47"/>
  <c r="K37" i="48"/>
  <c r="Q37" i="48"/>
  <c r="R37" i="48"/>
  <c r="L37" i="48"/>
  <c r="K37" i="47"/>
  <c r="Q37" i="47"/>
  <c r="V37" i="47"/>
  <c r="P37" i="47"/>
  <c r="P37" i="48"/>
  <c r="V37" i="48"/>
  <c r="N37" i="47"/>
  <c r="T37" i="47"/>
  <c r="K36" i="9"/>
  <c r="Q36" i="9"/>
  <c r="R36" i="9"/>
  <c r="L36" i="9"/>
  <c r="V36" i="9"/>
  <c r="P36" i="9"/>
  <c r="S37" i="9"/>
  <c r="M37" i="9"/>
  <c r="N36" i="9"/>
  <c r="T36" i="9"/>
  <c r="U36" i="9"/>
  <c r="O36" i="9"/>
  <c r="M37" i="8"/>
  <c r="S37" i="8"/>
  <c r="V36" i="8"/>
  <c r="P36" i="8"/>
  <c r="O36" i="8"/>
  <c r="U36" i="8"/>
  <c r="N36" i="8"/>
  <c r="T36" i="8"/>
  <c r="R36" i="8"/>
  <c r="L36" i="8"/>
  <c r="K36" i="8"/>
  <c r="Q36" i="8"/>
  <c r="M50" i="48"/>
  <c r="S50" i="48"/>
  <c r="M33" i="11"/>
  <c r="I33" i="11"/>
  <c r="K33" i="11"/>
  <c r="J33" i="11"/>
  <c r="H33" i="11"/>
  <c r="L33" i="11"/>
  <c r="P36" i="41"/>
  <c r="V36" i="41"/>
  <c r="K36" i="41"/>
  <c r="Q36" i="41"/>
  <c r="S37" i="40"/>
  <c r="M37" i="40"/>
  <c r="M36" i="41"/>
  <c r="S36" i="41"/>
  <c r="L35" i="40"/>
  <c r="R35" i="40"/>
  <c r="C35" i="11" s="1"/>
  <c r="N35" i="40"/>
  <c r="T35" i="40"/>
  <c r="R36" i="41"/>
  <c r="L36" i="41"/>
  <c r="K35" i="40"/>
  <c r="Q35" i="40"/>
  <c r="N35" i="41"/>
  <c r="T35" i="41"/>
  <c r="O35" i="40"/>
  <c r="U35" i="40"/>
  <c r="O35" i="41"/>
  <c r="U35" i="41"/>
  <c r="P35" i="40"/>
  <c r="V35" i="40"/>
  <c r="O35" i="28"/>
  <c r="U35" i="28"/>
  <c r="F35" i="11" s="1"/>
  <c r="K35" i="28"/>
  <c r="Q35" i="28"/>
  <c r="B35" i="11" s="1"/>
  <c r="N35" i="28"/>
  <c r="T35" i="28"/>
  <c r="E35" i="11" s="1"/>
  <c r="M36" i="28"/>
  <c r="S36" i="28"/>
  <c r="D36" i="11" s="1"/>
  <c r="L36" i="28"/>
  <c r="R36" i="28"/>
  <c r="P35" i="28"/>
  <c r="V35" i="28"/>
  <c r="G35" i="11" s="1"/>
  <c r="K38" i="47" l="1"/>
  <c r="Q38" i="47"/>
  <c r="S38" i="47"/>
  <c r="M38" i="47"/>
  <c r="R38" i="48"/>
  <c r="L38" i="48"/>
  <c r="U38" i="48"/>
  <c r="O38" i="48"/>
  <c r="T38" i="47"/>
  <c r="N38" i="47"/>
  <c r="P38" i="48"/>
  <c r="V38" i="48"/>
  <c r="K38" i="48"/>
  <c r="Q38" i="48"/>
  <c r="T38" i="48"/>
  <c r="N38" i="48"/>
  <c r="P38" i="47"/>
  <c r="V38" i="47"/>
  <c r="L38" i="47"/>
  <c r="R38" i="47"/>
  <c r="U38" i="47"/>
  <c r="O38" i="47"/>
  <c r="V37" i="9"/>
  <c r="P37" i="9"/>
  <c r="U37" i="9"/>
  <c r="O37" i="9"/>
  <c r="S38" i="9"/>
  <c r="M38" i="9"/>
  <c r="Q37" i="9"/>
  <c r="K37" i="9"/>
  <c r="L37" i="9"/>
  <c r="R37" i="9"/>
  <c r="T37" i="9"/>
  <c r="N37" i="9"/>
  <c r="N37" i="8"/>
  <c r="T37" i="8"/>
  <c r="O37" i="8"/>
  <c r="U37" i="8"/>
  <c r="V37" i="8"/>
  <c r="P37" i="8"/>
  <c r="M38" i="8"/>
  <c r="S38" i="8"/>
  <c r="K37" i="8"/>
  <c r="Q37" i="8"/>
  <c r="R37" i="8"/>
  <c r="L37" i="8"/>
  <c r="S51" i="48"/>
  <c r="M51" i="48"/>
  <c r="L34" i="11"/>
  <c r="H34" i="11"/>
  <c r="I34" i="11"/>
  <c r="K34" i="11"/>
  <c r="M34" i="11"/>
  <c r="J34" i="11"/>
  <c r="P36" i="40"/>
  <c r="V36" i="40"/>
  <c r="O36" i="40"/>
  <c r="U36" i="40"/>
  <c r="L36" i="40"/>
  <c r="R36" i="40"/>
  <c r="C36" i="11" s="1"/>
  <c r="S38" i="40"/>
  <c r="M38" i="40"/>
  <c r="K37" i="41"/>
  <c r="Q37" i="41"/>
  <c r="N36" i="41"/>
  <c r="T36" i="41"/>
  <c r="R37" i="41"/>
  <c r="L37" i="41"/>
  <c r="O36" i="41"/>
  <c r="U36" i="41"/>
  <c r="K36" i="40"/>
  <c r="Q36" i="40"/>
  <c r="N36" i="40"/>
  <c r="T36" i="40"/>
  <c r="M37" i="41"/>
  <c r="S37" i="41"/>
  <c r="P37" i="41"/>
  <c r="V37" i="41"/>
  <c r="V36" i="28"/>
  <c r="G36" i="11" s="1"/>
  <c r="P36" i="28"/>
  <c r="S37" i="28"/>
  <c r="M37" i="28"/>
  <c r="K36" i="28"/>
  <c r="Q36" i="28"/>
  <c r="L37" i="28"/>
  <c r="R37" i="28"/>
  <c r="N36" i="28"/>
  <c r="T36" i="28"/>
  <c r="E36" i="11" s="1"/>
  <c r="O36" i="28"/>
  <c r="U36" i="28"/>
  <c r="F36" i="11" s="1"/>
  <c r="D37" i="11" l="1"/>
  <c r="B36" i="11"/>
  <c r="T39" i="48"/>
  <c r="N39" i="48"/>
  <c r="O39" i="48"/>
  <c r="U39" i="48"/>
  <c r="O39" i="47"/>
  <c r="U39" i="47"/>
  <c r="L39" i="48"/>
  <c r="R39" i="48"/>
  <c r="K39" i="48"/>
  <c r="Q39" i="48"/>
  <c r="M39" i="47"/>
  <c r="S39" i="47"/>
  <c r="L39" i="47"/>
  <c r="R39" i="47"/>
  <c r="V39" i="48"/>
  <c r="P39" i="48"/>
  <c r="T39" i="47"/>
  <c r="N39" i="47"/>
  <c r="V39" i="47"/>
  <c r="P39" i="47"/>
  <c r="K39" i="47"/>
  <c r="Q39" i="47"/>
  <c r="N38" i="9"/>
  <c r="T38" i="9"/>
  <c r="O38" i="9"/>
  <c r="U38" i="9"/>
  <c r="S39" i="9"/>
  <c r="M39" i="9"/>
  <c r="P38" i="9"/>
  <c r="V38" i="9"/>
  <c r="L38" i="9"/>
  <c r="R38" i="9"/>
  <c r="K38" i="9"/>
  <c r="Q38" i="9"/>
  <c r="S39" i="8"/>
  <c r="M39" i="8"/>
  <c r="V38" i="8"/>
  <c r="P38" i="8"/>
  <c r="L38" i="8"/>
  <c r="R38" i="8"/>
  <c r="O38" i="8"/>
  <c r="U38" i="8"/>
  <c r="Q38" i="8"/>
  <c r="K38" i="8"/>
  <c r="N38" i="8"/>
  <c r="T38" i="8"/>
  <c r="M52" i="48"/>
  <c r="S52" i="48"/>
  <c r="L35" i="11"/>
  <c r="M35" i="11"/>
  <c r="J35" i="11"/>
  <c r="K35" i="11"/>
  <c r="I35" i="11"/>
  <c r="H35" i="11"/>
  <c r="N37" i="41"/>
  <c r="T37" i="41"/>
  <c r="S39" i="40"/>
  <c r="M39" i="40"/>
  <c r="V38" i="41"/>
  <c r="P38" i="41"/>
  <c r="T37" i="40"/>
  <c r="N37" i="40"/>
  <c r="U37" i="41"/>
  <c r="O37" i="41"/>
  <c r="O37" i="40"/>
  <c r="U37" i="40"/>
  <c r="M38" i="41"/>
  <c r="S38" i="41"/>
  <c r="Q37" i="40"/>
  <c r="K37" i="40"/>
  <c r="L38" i="41"/>
  <c r="R38" i="41"/>
  <c r="K38" i="41"/>
  <c r="Q38" i="41"/>
  <c r="L37" i="40"/>
  <c r="R37" i="40"/>
  <c r="C37" i="11" s="1"/>
  <c r="P37" i="40"/>
  <c r="V37" i="40"/>
  <c r="M38" i="28"/>
  <c r="S38" i="28"/>
  <c r="O37" i="28"/>
  <c r="U37" i="28"/>
  <c r="L38" i="28"/>
  <c r="R38" i="28"/>
  <c r="P37" i="28"/>
  <c r="V37" i="28"/>
  <c r="G37" i="11" s="1"/>
  <c r="N37" i="28"/>
  <c r="T37" i="28"/>
  <c r="E37" i="11" s="1"/>
  <c r="K37" i="28"/>
  <c r="Q37" i="28"/>
  <c r="B37" i="11" s="1"/>
  <c r="K72" i="12"/>
  <c r="M73" i="12"/>
  <c r="L73" i="12"/>
  <c r="K74" i="12"/>
  <c r="N73" i="12"/>
  <c r="J73" i="12"/>
  <c r="L74" i="12"/>
  <c r="N74" i="12"/>
  <c r="K71" i="12"/>
  <c r="K61" i="12"/>
  <c r="J74" i="12"/>
  <c r="I74" i="12"/>
  <c r="M74" i="12"/>
  <c r="I73" i="12"/>
  <c r="D38" i="11" l="1"/>
  <c r="T73" i="12"/>
  <c r="O74" i="12"/>
  <c r="P74" i="12"/>
  <c r="S74" i="12"/>
  <c r="Q71" i="12"/>
  <c r="Q72" i="12"/>
  <c r="Q74" i="12"/>
  <c r="S73" i="12"/>
  <c r="T74" i="12"/>
  <c r="Q61" i="12"/>
  <c r="O73" i="12"/>
  <c r="R74" i="12"/>
  <c r="R73" i="12"/>
  <c r="P73" i="12"/>
  <c r="V40" i="48"/>
  <c r="P40" i="48"/>
  <c r="R40" i="48"/>
  <c r="L40" i="48"/>
  <c r="K40" i="47"/>
  <c r="Q40" i="47"/>
  <c r="R40" i="47"/>
  <c r="L40" i="47"/>
  <c r="U40" i="47"/>
  <c r="O40" i="47"/>
  <c r="P40" i="47"/>
  <c r="V40" i="47"/>
  <c r="M40" i="47"/>
  <c r="S40" i="47"/>
  <c r="U40" i="48"/>
  <c r="O40" i="48"/>
  <c r="F37" i="11"/>
  <c r="N40" i="47"/>
  <c r="T40" i="47"/>
  <c r="T40" i="48"/>
  <c r="N40" i="48"/>
  <c r="K40" i="48"/>
  <c r="Q40" i="48"/>
  <c r="S40" i="9"/>
  <c r="M40" i="9"/>
  <c r="V39" i="9"/>
  <c r="P39" i="9"/>
  <c r="K39" i="9"/>
  <c r="Q39" i="9"/>
  <c r="U39" i="9"/>
  <c r="O39" i="9"/>
  <c r="L39" i="9"/>
  <c r="R39" i="9"/>
  <c r="T39" i="9"/>
  <c r="N39" i="9"/>
  <c r="O39" i="8"/>
  <c r="U39" i="8"/>
  <c r="L39" i="8"/>
  <c r="R39" i="8"/>
  <c r="V39" i="8"/>
  <c r="P39" i="8"/>
  <c r="N39" i="8"/>
  <c r="T39" i="8"/>
  <c r="K39" i="8"/>
  <c r="Q39" i="8"/>
  <c r="M40" i="8"/>
  <c r="S40" i="8"/>
  <c r="M53" i="48"/>
  <c r="S53" i="48"/>
  <c r="K36" i="11"/>
  <c r="J36" i="11"/>
  <c r="H36" i="11"/>
  <c r="M36" i="11"/>
  <c r="L36" i="11"/>
  <c r="I36" i="11"/>
  <c r="P38" i="40"/>
  <c r="V38" i="40"/>
  <c r="K39" i="41"/>
  <c r="Q39" i="41"/>
  <c r="U38" i="41"/>
  <c r="O38" i="41"/>
  <c r="P39" i="41"/>
  <c r="V39" i="41"/>
  <c r="L39" i="41"/>
  <c r="R39" i="41"/>
  <c r="T38" i="40"/>
  <c r="N38" i="40"/>
  <c r="L38" i="40"/>
  <c r="R38" i="40"/>
  <c r="C38" i="11" s="1"/>
  <c r="M39" i="41"/>
  <c r="S39" i="41"/>
  <c r="U38" i="40"/>
  <c r="O38" i="40"/>
  <c r="T38" i="41"/>
  <c r="N38" i="41"/>
  <c r="K38" i="40"/>
  <c r="Q38" i="40"/>
  <c r="M40" i="40"/>
  <c r="S40" i="40"/>
  <c r="K38" i="28"/>
  <c r="Q38" i="28"/>
  <c r="B38" i="11" s="1"/>
  <c r="P38" i="28"/>
  <c r="V38" i="28"/>
  <c r="U38" i="28"/>
  <c r="F38" i="11" s="1"/>
  <c r="O38" i="28"/>
  <c r="N38" i="28"/>
  <c r="T38" i="28"/>
  <c r="R39" i="28"/>
  <c r="L39" i="28"/>
  <c r="S39" i="28"/>
  <c r="M39" i="28"/>
  <c r="I71" i="12"/>
  <c r="J71" i="12"/>
  <c r="K40" i="12"/>
  <c r="L71" i="12"/>
  <c r="K110" i="12"/>
  <c r="N66" i="12"/>
  <c r="N71" i="12"/>
  <c r="K66" i="12"/>
  <c r="L72" i="12"/>
  <c r="M71" i="12"/>
  <c r="J66" i="12"/>
  <c r="I72" i="12"/>
  <c r="J40" i="12"/>
  <c r="J72" i="12"/>
  <c r="M72" i="12"/>
  <c r="N72" i="12"/>
  <c r="I66" i="12"/>
  <c r="Q110" i="12" l="1"/>
  <c r="E38" i="11"/>
  <c r="G38" i="11"/>
  <c r="Q40" i="12"/>
  <c r="T72" i="12"/>
  <c r="P40" i="12"/>
  <c r="T71" i="12"/>
  <c r="R72" i="12"/>
  <c r="P66" i="12"/>
  <c r="P72" i="12"/>
  <c r="T66" i="12"/>
  <c r="P71" i="12"/>
  <c r="Q66" i="12"/>
  <c r="S72" i="12"/>
  <c r="O71" i="12"/>
  <c r="S71" i="12"/>
  <c r="O72" i="12"/>
  <c r="O66" i="12"/>
  <c r="R71" i="12"/>
  <c r="D39" i="11"/>
  <c r="K75" i="12" s="1"/>
  <c r="Q75" i="12" s="1"/>
  <c r="O41" i="48"/>
  <c r="U41" i="48"/>
  <c r="L41" i="47"/>
  <c r="R41" i="47"/>
  <c r="Q41" i="48"/>
  <c r="K41" i="48"/>
  <c r="T41" i="48"/>
  <c r="N41" i="48"/>
  <c r="S41" i="47"/>
  <c r="M41" i="47"/>
  <c r="K41" i="47"/>
  <c r="Q41" i="47"/>
  <c r="L41" i="48"/>
  <c r="R41" i="48"/>
  <c r="P41" i="47"/>
  <c r="V41" i="47"/>
  <c r="N41" i="47"/>
  <c r="T41" i="47"/>
  <c r="O41" i="47"/>
  <c r="U41" i="47"/>
  <c r="P41" i="48"/>
  <c r="V41" i="48"/>
  <c r="O40" i="9"/>
  <c r="U40" i="9"/>
  <c r="P40" i="9"/>
  <c r="V40" i="9"/>
  <c r="N40" i="9"/>
  <c r="T40" i="9"/>
  <c r="L40" i="9"/>
  <c r="R40" i="9"/>
  <c r="K40" i="9"/>
  <c r="Q40" i="9"/>
  <c r="M41" i="9"/>
  <c r="S41" i="9"/>
  <c r="N40" i="8"/>
  <c r="T40" i="8"/>
  <c r="K40" i="8"/>
  <c r="Q40" i="8"/>
  <c r="O40" i="8"/>
  <c r="U40" i="8"/>
  <c r="P40" i="8"/>
  <c r="V40" i="8"/>
  <c r="S41" i="8"/>
  <c r="M41" i="8"/>
  <c r="L40" i="8"/>
  <c r="R40" i="8"/>
  <c r="M54" i="48"/>
  <c r="S54" i="48"/>
  <c r="K37" i="11"/>
  <c r="M37" i="11"/>
  <c r="I37" i="11"/>
  <c r="J37" i="11"/>
  <c r="L37" i="11"/>
  <c r="H37" i="11"/>
  <c r="M41" i="40"/>
  <c r="S41" i="40"/>
  <c r="L39" i="40"/>
  <c r="R39" i="40"/>
  <c r="C39" i="11" s="1"/>
  <c r="J75" i="12" s="1"/>
  <c r="P75" i="12" s="1"/>
  <c r="P40" i="41"/>
  <c r="V40" i="41"/>
  <c r="Q39" i="40"/>
  <c r="K39" i="40"/>
  <c r="L40" i="41"/>
  <c r="R40" i="41"/>
  <c r="O39" i="41"/>
  <c r="U39" i="41"/>
  <c r="K40" i="41"/>
  <c r="Q40" i="41"/>
  <c r="N39" i="41"/>
  <c r="T39" i="41"/>
  <c r="M40" i="41"/>
  <c r="S40" i="41"/>
  <c r="N39" i="40"/>
  <c r="T39" i="40"/>
  <c r="U39" i="40"/>
  <c r="O39" i="40"/>
  <c r="V39" i="40"/>
  <c r="P39" i="40"/>
  <c r="S40" i="28"/>
  <c r="D40" i="11" s="1"/>
  <c r="M40" i="28"/>
  <c r="N39" i="28"/>
  <c r="T39" i="28"/>
  <c r="P39" i="28"/>
  <c r="V39" i="28"/>
  <c r="R40" i="28"/>
  <c r="L40" i="28"/>
  <c r="U39" i="28"/>
  <c r="O39" i="28"/>
  <c r="Q39" i="28"/>
  <c r="K39" i="28"/>
  <c r="I61" i="12"/>
  <c r="L61" i="12"/>
  <c r="I40" i="12"/>
  <c r="M66" i="12"/>
  <c r="M61" i="12"/>
  <c r="M40" i="12"/>
  <c r="J61" i="12"/>
  <c r="L66" i="12"/>
  <c r="N61" i="12"/>
  <c r="N40" i="12"/>
  <c r="L40" i="12"/>
  <c r="S40" i="12" l="1"/>
  <c r="T61" i="12"/>
  <c r="O61" i="12"/>
  <c r="T40" i="12"/>
  <c r="R66" i="12"/>
  <c r="S61" i="12"/>
  <c r="R40" i="12"/>
  <c r="R61" i="12"/>
  <c r="S66" i="12"/>
  <c r="P61" i="12"/>
  <c r="O40" i="12"/>
  <c r="F39" i="11"/>
  <c r="M75" i="12" s="1"/>
  <c r="S75" i="12" s="1"/>
  <c r="G39" i="11"/>
  <c r="N75" i="12" s="1"/>
  <c r="T75" i="12" s="1"/>
  <c r="E39" i="11"/>
  <c r="L75" i="12" s="1"/>
  <c r="R75" i="12" s="1"/>
  <c r="B39" i="11"/>
  <c r="I75" i="12" s="1"/>
  <c r="O75" i="12" s="1"/>
  <c r="T42" i="48"/>
  <c r="N42" i="48"/>
  <c r="V42" i="47"/>
  <c r="P42" i="47"/>
  <c r="K42" i="48"/>
  <c r="Q42" i="48"/>
  <c r="V42" i="48"/>
  <c r="P42" i="48"/>
  <c r="R42" i="48"/>
  <c r="L42" i="48"/>
  <c r="U42" i="47"/>
  <c r="O42" i="47"/>
  <c r="K42" i="47"/>
  <c r="Q42" i="47"/>
  <c r="L42" i="47"/>
  <c r="R42" i="47"/>
  <c r="S42" i="47"/>
  <c r="M42" i="47"/>
  <c r="N42" i="47"/>
  <c r="T42" i="47"/>
  <c r="U42" i="48"/>
  <c r="O42" i="48"/>
  <c r="T41" i="9"/>
  <c r="N41" i="9"/>
  <c r="L41" i="9"/>
  <c r="R41" i="9"/>
  <c r="M42" i="9"/>
  <c r="S42" i="9"/>
  <c r="V41" i="9"/>
  <c r="P41" i="9"/>
  <c r="Q41" i="9"/>
  <c r="K41" i="9"/>
  <c r="U41" i="9"/>
  <c r="O41" i="9"/>
  <c r="P41" i="8"/>
  <c r="V41" i="8"/>
  <c r="U41" i="8"/>
  <c r="O41" i="8"/>
  <c r="R41" i="8"/>
  <c r="L41" i="8"/>
  <c r="K41" i="8"/>
  <c r="Q41" i="8"/>
  <c r="M42" i="8"/>
  <c r="S42" i="8"/>
  <c r="N41" i="8"/>
  <c r="T41" i="8"/>
  <c r="M55" i="48"/>
  <c r="S55" i="48"/>
  <c r="K38" i="11"/>
  <c r="L38" i="11"/>
  <c r="M38" i="11"/>
  <c r="H38" i="11"/>
  <c r="J38" i="11"/>
  <c r="I38" i="11"/>
  <c r="S41" i="41"/>
  <c r="M41" i="41"/>
  <c r="K41" i="41"/>
  <c r="Q41" i="41"/>
  <c r="L41" i="41"/>
  <c r="R41" i="41"/>
  <c r="P41" i="41"/>
  <c r="V41" i="41"/>
  <c r="O40" i="40"/>
  <c r="U40" i="40"/>
  <c r="T40" i="40"/>
  <c r="N40" i="40"/>
  <c r="Q40" i="40"/>
  <c r="K40" i="40"/>
  <c r="M42" i="40"/>
  <c r="S42" i="40"/>
  <c r="P40" i="40"/>
  <c r="V40" i="40"/>
  <c r="N40" i="41"/>
  <c r="T40" i="41"/>
  <c r="O40" i="41"/>
  <c r="U40" i="41"/>
  <c r="L40" i="40"/>
  <c r="R40" i="40"/>
  <c r="C40" i="11" s="1"/>
  <c r="T40" i="28"/>
  <c r="N40" i="28"/>
  <c r="K40" i="28"/>
  <c r="Q40" i="28"/>
  <c r="B40" i="11" s="1"/>
  <c r="L41" i="28"/>
  <c r="R41" i="28"/>
  <c r="O40" i="28"/>
  <c r="U40" i="28"/>
  <c r="M41" i="28"/>
  <c r="S41" i="28"/>
  <c r="D41" i="11" s="1"/>
  <c r="P40" i="28"/>
  <c r="V40" i="28"/>
  <c r="G40" i="11" s="1"/>
  <c r="F40" i="11" l="1"/>
  <c r="V43" i="48"/>
  <c r="P43" i="48"/>
  <c r="L43" i="47"/>
  <c r="R43" i="47"/>
  <c r="U43" i="48"/>
  <c r="O43" i="48"/>
  <c r="K43" i="47"/>
  <c r="Q43" i="47"/>
  <c r="K43" i="48"/>
  <c r="Q43" i="48"/>
  <c r="U43" i="47"/>
  <c r="O43" i="47"/>
  <c r="V43" i="47"/>
  <c r="P43" i="47"/>
  <c r="N43" i="47"/>
  <c r="T43" i="47"/>
  <c r="M43" i="47"/>
  <c r="S43" i="47"/>
  <c r="R43" i="48"/>
  <c r="L43" i="48"/>
  <c r="N43" i="48"/>
  <c r="T43" i="48"/>
  <c r="E40" i="11"/>
  <c r="P42" i="9"/>
  <c r="V42" i="9"/>
  <c r="K42" i="9"/>
  <c r="Q42" i="9"/>
  <c r="T42" i="9"/>
  <c r="N42" i="9"/>
  <c r="U42" i="9"/>
  <c r="O42" i="9"/>
  <c r="M43" i="9"/>
  <c r="S43" i="9"/>
  <c r="R42" i="9"/>
  <c r="L42" i="9"/>
  <c r="Q42" i="8"/>
  <c r="K42" i="8"/>
  <c r="R42" i="8"/>
  <c r="L42" i="8"/>
  <c r="U42" i="8"/>
  <c r="O42" i="8"/>
  <c r="N42" i="8"/>
  <c r="T42" i="8"/>
  <c r="S43" i="8"/>
  <c r="M43" i="8"/>
  <c r="V42" i="8"/>
  <c r="P42" i="8"/>
  <c r="S56" i="48"/>
  <c r="M56" i="48"/>
  <c r="K39" i="11"/>
  <c r="M39" i="11"/>
  <c r="J39" i="11"/>
  <c r="L39" i="11"/>
  <c r="I39" i="11"/>
  <c r="H39" i="11"/>
  <c r="R41" i="40"/>
  <c r="C41" i="11" s="1"/>
  <c r="L41" i="40"/>
  <c r="V41" i="40"/>
  <c r="P41" i="40"/>
  <c r="O41" i="40"/>
  <c r="U41" i="40"/>
  <c r="T41" i="41"/>
  <c r="N41" i="41"/>
  <c r="T41" i="40"/>
  <c r="N41" i="40"/>
  <c r="L42" i="41"/>
  <c r="R42" i="41"/>
  <c r="S42" i="41"/>
  <c r="M42" i="41"/>
  <c r="M43" i="40"/>
  <c r="S43" i="40"/>
  <c r="O41" i="41"/>
  <c r="U41" i="41"/>
  <c r="K41" i="40"/>
  <c r="Q41" i="40"/>
  <c r="P42" i="41"/>
  <c r="V42" i="41"/>
  <c r="K42" i="41"/>
  <c r="Q42" i="41"/>
  <c r="V41" i="28"/>
  <c r="G41" i="11" s="1"/>
  <c r="P41" i="28"/>
  <c r="O41" i="28"/>
  <c r="U41" i="28"/>
  <c r="F41" i="11" s="1"/>
  <c r="Q41" i="28"/>
  <c r="B41" i="11" s="1"/>
  <c r="K41" i="28"/>
  <c r="N41" i="28"/>
  <c r="T41" i="28"/>
  <c r="M42" i="28"/>
  <c r="S42" i="28"/>
  <c r="D42" i="11" s="1"/>
  <c r="R42" i="28"/>
  <c r="L42" i="28"/>
  <c r="N44" i="47" l="1"/>
  <c r="T44" i="47"/>
  <c r="Q44" i="47"/>
  <c r="K44" i="47"/>
  <c r="P44" i="47"/>
  <c r="V44" i="47"/>
  <c r="U44" i="48"/>
  <c r="O44" i="48"/>
  <c r="E41" i="11"/>
  <c r="T44" i="48"/>
  <c r="N44" i="48"/>
  <c r="L44" i="48"/>
  <c r="R44" i="48"/>
  <c r="O44" i="47"/>
  <c r="U44" i="47"/>
  <c r="R44" i="47"/>
  <c r="L44" i="47"/>
  <c r="V44" i="48"/>
  <c r="P44" i="48"/>
  <c r="M44" i="47"/>
  <c r="S44" i="47"/>
  <c r="K44" i="48"/>
  <c r="Q44" i="48"/>
  <c r="N43" i="9"/>
  <c r="T43" i="9"/>
  <c r="L43" i="9"/>
  <c r="R43" i="9"/>
  <c r="Q43" i="9"/>
  <c r="K43" i="9"/>
  <c r="M44" i="9"/>
  <c r="S44" i="9"/>
  <c r="U43" i="9"/>
  <c r="O43" i="9"/>
  <c r="V43" i="9"/>
  <c r="P43" i="9"/>
  <c r="T43" i="8"/>
  <c r="N43" i="8"/>
  <c r="O43" i="8"/>
  <c r="U43" i="8"/>
  <c r="P43" i="8"/>
  <c r="V43" i="8"/>
  <c r="R43" i="8"/>
  <c r="L43" i="8"/>
  <c r="M44" i="8"/>
  <c r="S44" i="8"/>
  <c r="Q43" i="8"/>
  <c r="K43" i="8"/>
  <c r="M57" i="48"/>
  <c r="S57" i="48"/>
  <c r="L40" i="11"/>
  <c r="J40" i="11"/>
  <c r="K40" i="11"/>
  <c r="M40" i="11"/>
  <c r="H40" i="11"/>
  <c r="I40" i="11"/>
  <c r="O42" i="40"/>
  <c r="U42" i="40"/>
  <c r="M44" i="40"/>
  <c r="S44" i="40"/>
  <c r="R43" i="41"/>
  <c r="L43" i="41"/>
  <c r="N42" i="41"/>
  <c r="T42" i="41"/>
  <c r="Q43" i="41"/>
  <c r="K43" i="41"/>
  <c r="O42" i="41"/>
  <c r="U42" i="41"/>
  <c r="S43" i="41"/>
  <c r="M43" i="41"/>
  <c r="T42" i="40"/>
  <c r="N42" i="40"/>
  <c r="V42" i="40"/>
  <c r="P42" i="40"/>
  <c r="L42" i="40"/>
  <c r="R42" i="40"/>
  <c r="C42" i="11" s="1"/>
  <c r="Q42" i="40"/>
  <c r="K42" i="40"/>
  <c r="V43" i="41"/>
  <c r="P43" i="41"/>
  <c r="N42" i="28"/>
  <c r="T42" i="28"/>
  <c r="U42" i="28"/>
  <c r="F42" i="11" s="1"/>
  <c r="O42" i="28"/>
  <c r="R43" i="28"/>
  <c r="L43" i="28"/>
  <c r="K42" i="28"/>
  <c r="Q42" i="28"/>
  <c r="B42" i="11" s="1"/>
  <c r="P42" i="28"/>
  <c r="V42" i="28"/>
  <c r="G42" i="11" s="1"/>
  <c r="S43" i="28"/>
  <c r="M43" i="28"/>
  <c r="E42" i="11" l="1"/>
  <c r="O45" i="48"/>
  <c r="U45" i="48"/>
  <c r="K45" i="48"/>
  <c r="Q45" i="48"/>
  <c r="U45" i="47"/>
  <c r="O45" i="47"/>
  <c r="V45" i="47"/>
  <c r="P45" i="47"/>
  <c r="S45" i="47"/>
  <c r="M45" i="47"/>
  <c r="L45" i="48"/>
  <c r="R45" i="48"/>
  <c r="K45" i="47"/>
  <c r="Q45" i="47"/>
  <c r="P45" i="48"/>
  <c r="V45" i="48"/>
  <c r="T45" i="48"/>
  <c r="N45" i="48"/>
  <c r="R45" i="47"/>
  <c r="L45" i="47"/>
  <c r="N45" i="47"/>
  <c r="T45" i="47"/>
  <c r="D43" i="11"/>
  <c r="M45" i="9"/>
  <c r="S45" i="9"/>
  <c r="Q44" i="9"/>
  <c r="K44" i="9"/>
  <c r="P44" i="9"/>
  <c r="V44" i="9"/>
  <c r="U44" i="9"/>
  <c r="O44" i="9"/>
  <c r="R44" i="9"/>
  <c r="L44" i="9"/>
  <c r="N44" i="9"/>
  <c r="T44" i="9"/>
  <c r="P44" i="8"/>
  <c r="V44" i="8"/>
  <c r="K44" i="8"/>
  <c r="Q44" i="8"/>
  <c r="U44" i="8"/>
  <c r="O44" i="8"/>
  <c r="N44" i="8"/>
  <c r="T44" i="8"/>
  <c r="S45" i="8"/>
  <c r="M45" i="8"/>
  <c r="L44" i="8"/>
  <c r="R44" i="8"/>
  <c r="M58" i="48"/>
  <c r="S58" i="48"/>
  <c r="M41" i="11"/>
  <c r="H41" i="11"/>
  <c r="I41" i="11"/>
  <c r="K41" i="11"/>
  <c r="J41" i="11"/>
  <c r="L41" i="11"/>
  <c r="V44" i="41"/>
  <c r="P44" i="41"/>
  <c r="R43" i="40"/>
  <c r="L43" i="40"/>
  <c r="O43" i="41"/>
  <c r="U43" i="41"/>
  <c r="K43" i="40"/>
  <c r="Q43" i="40"/>
  <c r="V43" i="40"/>
  <c r="P43" i="40"/>
  <c r="M44" i="41"/>
  <c r="S44" i="41"/>
  <c r="N43" i="41"/>
  <c r="T43" i="41"/>
  <c r="M45" i="40"/>
  <c r="S45" i="40"/>
  <c r="K44" i="41"/>
  <c r="Q44" i="41"/>
  <c r="L44" i="41"/>
  <c r="R44" i="41"/>
  <c r="N43" i="40"/>
  <c r="T43" i="40"/>
  <c r="O43" i="40"/>
  <c r="U43" i="40"/>
  <c r="M44" i="28"/>
  <c r="S44" i="28"/>
  <c r="D44" i="11" s="1"/>
  <c r="U43" i="28"/>
  <c r="O43" i="28"/>
  <c r="Q43" i="28"/>
  <c r="K43" i="28"/>
  <c r="R44" i="28"/>
  <c r="L44" i="28"/>
  <c r="P43" i="28"/>
  <c r="V43" i="28"/>
  <c r="N43" i="28"/>
  <c r="T43" i="28"/>
  <c r="P46" i="47" l="1"/>
  <c r="V46" i="47"/>
  <c r="P46" i="48"/>
  <c r="V46" i="48"/>
  <c r="U46" i="47"/>
  <c r="O46" i="47"/>
  <c r="T46" i="47"/>
  <c r="N46" i="47"/>
  <c r="Q46" i="47"/>
  <c r="K46" i="47"/>
  <c r="R46" i="47"/>
  <c r="L46" i="47"/>
  <c r="R46" i="48"/>
  <c r="L46" i="48"/>
  <c r="Q46" i="48"/>
  <c r="K46" i="48"/>
  <c r="N46" i="48"/>
  <c r="T46" i="48"/>
  <c r="M46" i="47"/>
  <c r="S46" i="47"/>
  <c r="C43" i="11"/>
  <c r="O46" i="48"/>
  <c r="U46" i="48"/>
  <c r="B43" i="11"/>
  <c r="E43" i="11"/>
  <c r="G43" i="11"/>
  <c r="F43" i="11"/>
  <c r="T45" i="9"/>
  <c r="N45" i="9"/>
  <c r="V45" i="9"/>
  <c r="P45" i="9"/>
  <c r="L45" i="9"/>
  <c r="R45" i="9"/>
  <c r="Q45" i="9"/>
  <c r="K45" i="9"/>
  <c r="S46" i="9"/>
  <c r="M46" i="9"/>
  <c r="O45" i="9"/>
  <c r="U45" i="9"/>
  <c r="M46" i="8"/>
  <c r="S46" i="8"/>
  <c r="L45" i="8"/>
  <c r="R45" i="8"/>
  <c r="K45" i="8"/>
  <c r="Q45" i="8"/>
  <c r="T45" i="8"/>
  <c r="N45" i="8"/>
  <c r="U45" i="8"/>
  <c r="O45" i="8"/>
  <c r="P45" i="8"/>
  <c r="V45" i="8"/>
  <c r="S59" i="48"/>
  <c r="M59" i="48"/>
  <c r="H42" i="11"/>
  <c r="K42" i="11"/>
  <c r="I42" i="11"/>
  <c r="L42" i="11"/>
  <c r="M42" i="11"/>
  <c r="J42" i="11"/>
  <c r="U44" i="40"/>
  <c r="O44" i="40"/>
  <c r="P44" i="40"/>
  <c r="V44" i="40"/>
  <c r="U44" i="41"/>
  <c r="O44" i="41"/>
  <c r="P45" i="41"/>
  <c r="V45" i="41"/>
  <c r="R45" i="41"/>
  <c r="L45" i="41"/>
  <c r="N44" i="41"/>
  <c r="T44" i="41"/>
  <c r="N44" i="40"/>
  <c r="T44" i="40"/>
  <c r="R44" i="40"/>
  <c r="C44" i="11" s="1"/>
  <c r="L44" i="40"/>
  <c r="Q45" i="41"/>
  <c r="K45" i="41"/>
  <c r="S46" i="40"/>
  <c r="M46" i="40"/>
  <c r="S45" i="41"/>
  <c r="M45" i="41"/>
  <c r="Q44" i="40"/>
  <c r="K44" i="40"/>
  <c r="K44" i="28"/>
  <c r="Q44" i="28"/>
  <c r="O44" i="28"/>
  <c r="U44" i="28"/>
  <c r="F44" i="11" s="1"/>
  <c r="N44" i="28"/>
  <c r="T44" i="28"/>
  <c r="E44" i="11" s="1"/>
  <c r="P44" i="28"/>
  <c r="V44" i="28"/>
  <c r="G44" i="11" s="1"/>
  <c r="L45" i="28"/>
  <c r="R45" i="28"/>
  <c r="M45" i="28"/>
  <c r="S45" i="28"/>
  <c r="D45" i="11" s="1"/>
  <c r="K147" i="12"/>
  <c r="Q147" i="12" l="1"/>
  <c r="K47" i="48"/>
  <c r="Q47" i="48"/>
  <c r="T47" i="47"/>
  <c r="N47" i="47"/>
  <c r="U47" i="48"/>
  <c r="O47" i="48"/>
  <c r="L47" i="48"/>
  <c r="R47" i="48"/>
  <c r="O47" i="47"/>
  <c r="U47" i="47"/>
  <c r="R47" i="47"/>
  <c r="L47" i="47"/>
  <c r="S47" i="47"/>
  <c r="M47" i="47"/>
  <c r="V47" i="48"/>
  <c r="P47" i="48"/>
  <c r="B44" i="11"/>
  <c r="K47" i="47"/>
  <c r="Q47" i="47"/>
  <c r="N47" i="48"/>
  <c r="T47" i="48"/>
  <c r="P47" i="47"/>
  <c r="V47" i="47"/>
  <c r="L46" i="9"/>
  <c r="R46" i="9"/>
  <c r="U46" i="9"/>
  <c r="O46" i="9"/>
  <c r="P46" i="9"/>
  <c r="V46" i="9"/>
  <c r="M47" i="9"/>
  <c r="S47" i="9"/>
  <c r="T46" i="9"/>
  <c r="N46" i="9"/>
  <c r="K46" i="9"/>
  <c r="Q46" i="9"/>
  <c r="T46" i="8"/>
  <c r="N46" i="8"/>
  <c r="V46" i="8"/>
  <c r="P46" i="8"/>
  <c r="L46" i="8"/>
  <c r="R46" i="8"/>
  <c r="O46" i="8"/>
  <c r="U46" i="8"/>
  <c r="Q46" i="8"/>
  <c r="K46" i="8"/>
  <c r="S47" i="8"/>
  <c r="M47" i="8"/>
  <c r="M60" i="48"/>
  <c r="S60" i="48"/>
  <c r="M43" i="11"/>
  <c r="J43" i="11"/>
  <c r="L43" i="11"/>
  <c r="I43" i="11"/>
  <c r="H43" i="11"/>
  <c r="K43" i="11"/>
  <c r="M46" i="41"/>
  <c r="S46" i="41"/>
  <c r="K46" i="41"/>
  <c r="Q46" i="41"/>
  <c r="K45" i="40"/>
  <c r="Q45" i="40"/>
  <c r="S47" i="40"/>
  <c r="M47" i="40"/>
  <c r="L45" i="40"/>
  <c r="R45" i="40"/>
  <c r="C45" i="11" s="1"/>
  <c r="N45" i="40"/>
  <c r="T45" i="40"/>
  <c r="N45" i="41"/>
  <c r="T45" i="41"/>
  <c r="V46" i="41"/>
  <c r="P46" i="41"/>
  <c r="P45" i="40"/>
  <c r="V45" i="40"/>
  <c r="R46" i="41"/>
  <c r="L46" i="41"/>
  <c r="O45" i="41"/>
  <c r="U45" i="41"/>
  <c r="O45" i="40"/>
  <c r="U45" i="40"/>
  <c r="M46" i="28"/>
  <c r="S46" i="28"/>
  <c r="D46" i="11" s="1"/>
  <c r="V45" i="28"/>
  <c r="G45" i="11" s="1"/>
  <c r="P45" i="28"/>
  <c r="O45" i="28"/>
  <c r="U45" i="28"/>
  <c r="F45" i="11" s="1"/>
  <c r="R46" i="28"/>
  <c r="L46" i="28"/>
  <c r="N45" i="28"/>
  <c r="T45" i="28"/>
  <c r="E45" i="11" s="1"/>
  <c r="K45" i="28"/>
  <c r="Q45" i="28"/>
  <c r="B45" i="11" s="1"/>
  <c r="P48" i="48" l="1"/>
  <c r="V48" i="48"/>
  <c r="R48" i="48"/>
  <c r="L48" i="48"/>
  <c r="V48" i="47"/>
  <c r="P48" i="47"/>
  <c r="M48" i="47"/>
  <c r="S48" i="47"/>
  <c r="O48" i="48"/>
  <c r="U48" i="48"/>
  <c r="T48" i="48"/>
  <c r="N48" i="48"/>
  <c r="L48" i="47"/>
  <c r="R48" i="47"/>
  <c r="N48" i="47"/>
  <c r="T48" i="47"/>
  <c r="Q48" i="47"/>
  <c r="K48" i="47"/>
  <c r="O48" i="47"/>
  <c r="U48" i="47"/>
  <c r="K48" i="48"/>
  <c r="Q48" i="48"/>
  <c r="M48" i="9"/>
  <c r="S48" i="9"/>
  <c r="L47" i="9"/>
  <c r="R47" i="9"/>
  <c r="P47" i="9"/>
  <c r="V47" i="9"/>
  <c r="Q47" i="9"/>
  <c r="K47" i="9"/>
  <c r="U47" i="9"/>
  <c r="O47" i="9"/>
  <c r="T47" i="9"/>
  <c r="N47" i="9"/>
  <c r="O47" i="8"/>
  <c r="U47" i="8"/>
  <c r="R47" i="8"/>
  <c r="L47" i="8"/>
  <c r="M48" i="8"/>
  <c r="S48" i="8"/>
  <c r="P47" i="8"/>
  <c r="V47" i="8"/>
  <c r="Q47" i="8"/>
  <c r="K47" i="8"/>
  <c r="N47" i="8"/>
  <c r="T47" i="8"/>
  <c r="M61" i="48"/>
  <c r="S61" i="48"/>
  <c r="J44" i="11"/>
  <c r="K44" i="11"/>
  <c r="M44" i="11"/>
  <c r="I44" i="11"/>
  <c r="L44" i="11"/>
  <c r="H44" i="11"/>
  <c r="U46" i="41"/>
  <c r="O46" i="41"/>
  <c r="R47" i="41"/>
  <c r="L47" i="41"/>
  <c r="V46" i="40"/>
  <c r="P46" i="40"/>
  <c r="T46" i="41"/>
  <c r="N46" i="41"/>
  <c r="L46" i="40"/>
  <c r="R46" i="40"/>
  <c r="C46" i="11" s="1"/>
  <c r="Q46" i="40"/>
  <c r="K46" i="40"/>
  <c r="M47" i="41"/>
  <c r="S47" i="41"/>
  <c r="U46" i="40"/>
  <c r="O46" i="40"/>
  <c r="V47" i="41"/>
  <c r="P47" i="41"/>
  <c r="M48" i="40"/>
  <c r="S48" i="40"/>
  <c r="T46" i="40"/>
  <c r="N46" i="40"/>
  <c r="Q47" i="41"/>
  <c r="K47" i="41"/>
  <c r="L47" i="28"/>
  <c r="R47" i="28"/>
  <c r="P46" i="28"/>
  <c r="V46" i="28"/>
  <c r="K46" i="28"/>
  <c r="Q46" i="28"/>
  <c r="B46" i="11" s="1"/>
  <c r="T46" i="28"/>
  <c r="E46" i="11" s="1"/>
  <c r="N46" i="28"/>
  <c r="O46" i="28"/>
  <c r="U46" i="28"/>
  <c r="F46" i="11" s="1"/>
  <c r="M47" i="28"/>
  <c r="S47" i="28"/>
  <c r="D47" i="11" s="1"/>
  <c r="G46" i="11" l="1"/>
  <c r="T49" i="47"/>
  <c r="N49" i="47"/>
  <c r="S49" i="47"/>
  <c r="M49" i="47"/>
  <c r="P49" i="47"/>
  <c r="V49" i="47"/>
  <c r="Q49" i="48"/>
  <c r="K49" i="48"/>
  <c r="R49" i="47"/>
  <c r="L49" i="47"/>
  <c r="N49" i="48"/>
  <c r="T49" i="48"/>
  <c r="R49" i="48"/>
  <c r="L49" i="48"/>
  <c r="O49" i="47"/>
  <c r="U49" i="47"/>
  <c r="K49" i="47"/>
  <c r="Q49" i="47"/>
  <c r="O49" i="48"/>
  <c r="U49" i="48"/>
  <c r="P49" i="48"/>
  <c r="V49" i="48"/>
  <c r="Q48" i="9"/>
  <c r="K48" i="9"/>
  <c r="M49" i="9"/>
  <c r="S49" i="9"/>
  <c r="P48" i="9"/>
  <c r="V48" i="9"/>
  <c r="T48" i="9"/>
  <c r="N48" i="9"/>
  <c r="O48" i="9"/>
  <c r="U48" i="9"/>
  <c r="R48" i="9"/>
  <c r="L48" i="9"/>
  <c r="P48" i="8"/>
  <c r="V48" i="8"/>
  <c r="M49" i="8"/>
  <c r="S49" i="8"/>
  <c r="R48" i="8"/>
  <c r="L48" i="8"/>
  <c r="T48" i="8"/>
  <c r="N48" i="8"/>
  <c r="K48" i="8"/>
  <c r="Q48" i="8"/>
  <c r="U48" i="8"/>
  <c r="O48" i="8"/>
  <c r="M62" i="48"/>
  <c r="S62" i="48"/>
  <c r="H45" i="11"/>
  <c r="I45" i="11"/>
  <c r="K45" i="11"/>
  <c r="J45" i="11"/>
  <c r="M45" i="11"/>
  <c r="L45" i="11"/>
  <c r="K48" i="41"/>
  <c r="Q48" i="41"/>
  <c r="P48" i="41"/>
  <c r="V48" i="41"/>
  <c r="V47" i="40"/>
  <c r="P47" i="40"/>
  <c r="S48" i="41"/>
  <c r="M48" i="41"/>
  <c r="R47" i="40"/>
  <c r="C47" i="11" s="1"/>
  <c r="L47" i="40"/>
  <c r="M49" i="40"/>
  <c r="S49" i="40"/>
  <c r="O47" i="40"/>
  <c r="U47" i="40"/>
  <c r="K47" i="40"/>
  <c r="Q47" i="40"/>
  <c r="N47" i="41"/>
  <c r="T47" i="41"/>
  <c r="R48" i="41"/>
  <c r="L48" i="41"/>
  <c r="U47" i="41"/>
  <c r="O47" i="41"/>
  <c r="N47" i="40"/>
  <c r="T47" i="40"/>
  <c r="M48" i="28"/>
  <c r="S48" i="28"/>
  <c r="D48" i="11" s="1"/>
  <c r="P47" i="28"/>
  <c r="V47" i="28"/>
  <c r="G47" i="11" s="1"/>
  <c r="N47" i="28"/>
  <c r="T47" i="28"/>
  <c r="O47" i="28"/>
  <c r="U47" i="28"/>
  <c r="F47" i="11" s="1"/>
  <c r="K47" i="28"/>
  <c r="Q47" i="28"/>
  <c r="B47" i="11" s="1"/>
  <c r="L48" i="28"/>
  <c r="R48" i="28"/>
  <c r="E47" i="11" l="1"/>
  <c r="K50" i="48"/>
  <c r="Q50" i="48"/>
  <c r="O50" i="47"/>
  <c r="U50" i="47"/>
  <c r="L50" i="48"/>
  <c r="R50" i="48"/>
  <c r="P50" i="48"/>
  <c r="V50" i="48"/>
  <c r="V50" i="47"/>
  <c r="P50" i="47"/>
  <c r="S50" i="47"/>
  <c r="M50" i="47"/>
  <c r="O50" i="48"/>
  <c r="U50" i="48"/>
  <c r="T50" i="48"/>
  <c r="N50" i="48"/>
  <c r="R50" i="47"/>
  <c r="L50" i="47"/>
  <c r="N50" i="47"/>
  <c r="T50" i="47"/>
  <c r="Q50" i="47"/>
  <c r="K50" i="47"/>
  <c r="T49" i="9"/>
  <c r="N49" i="9"/>
  <c r="L49" i="9"/>
  <c r="R49" i="9"/>
  <c r="V49" i="9"/>
  <c r="P49" i="9"/>
  <c r="U49" i="9"/>
  <c r="O49" i="9"/>
  <c r="S50" i="9"/>
  <c r="M50" i="9"/>
  <c r="Q49" i="9"/>
  <c r="K49" i="9"/>
  <c r="O49" i="8"/>
  <c r="U49" i="8"/>
  <c r="N49" i="8"/>
  <c r="T49" i="8"/>
  <c r="R49" i="8"/>
  <c r="L49" i="8"/>
  <c r="M50" i="8"/>
  <c r="S50" i="8"/>
  <c r="Q49" i="8"/>
  <c r="K49" i="8"/>
  <c r="V49" i="8"/>
  <c r="P49" i="8"/>
  <c r="M63" i="48"/>
  <c r="S63" i="48"/>
  <c r="L46" i="11"/>
  <c r="K46" i="11"/>
  <c r="I46" i="11"/>
  <c r="H46" i="11"/>
  <c r="M46" i="11"/>
  <c r="J46" i="11"/>
  <c r="U48" i="41"/>
  <c r="O48" i="41"/>
  <c r="R48" i="40"/>
  <c r="C48" i="11" s="1"/>
  <c r="L48" i="40"/>
  <c r="P49" i="41"/>
  <c r="V49" i="41"/>
  <c r="P48" i="40"/>
  <c r="V48" i="40"/>
  <c r="N48" i="41"/>
  <c r="T48" i="41"/>
  <c r="U48" i="40"/>
  <c r="O48" i="40"/>
  <c r="T48" i="40"/>
  <c r="N48" i="40"/>
  <c r="L49" i="41"/>
  <c r="R49" i="41"/>
  <c r="M49" i="41"/>
  <c r="S49" i="41"/>
  <c r="K48" i="40"/>
  <c r="Q48" i="40"/>
  <c r="M50" i="40"/>
  <c r="S50" i="40"/>
  <c r="Q49" i="41"/>
  <c r="K49" i="41"/>
  <c r="L49" i="28"/>
  <c r="R49" i="28"/>
  <c r="O48" i="28"/>
  <c r="U48" i="28"/>
  <c r="P48" i="28"/>
  <c r="V48" i="28"/>
  <c r="K48" i="28"/>
  <c r="Q48" i="28"/>
  <c r="B48" i="11" s="1"/>
  <c r="N48" i="28"/>
  <c r="T48" i="28"/>
  <c r="M49" i="28"/>
  <c r="S49" i="28"/>
  <c r="D49" i="11" s="1"/>
  <c r="G48" i="11" l="1"/>
  <c r="E48" i="11"/>
  <c r="T51" i="48"/>
  <c r="N51" i="48"/>
  <c r="P51" i="48"/>
  <c r="V51" i="48"/>
  <c r="K51" i="47"/>
  <c r="Q51" i="47"/>
  <c r="U51" i="48"/>
  <c r="O51" i="48"/>
  <c r="L51" i="48"/>
  <c r="R51" i="48"/>
  <c r="M51" i="47"/>
  <c r="S51" i="47"/>
  <c r="T51" i="47"/>
  <c r="N51" i="47"/>
  <c r="U51" i="47"/>
  <c r="O51" i="47"/>
  <c r="L51" i="47"/>
  <c r="R51" i="47"/>
  <c r="P51" i="47"/>
  <c r="V51" i="47"/>
  <c r="F48" i="11"/>
  <c r="Q51" i="48"/>
  <c r="K51" i="48"/>
  <c r="D50" i="11"/>
  <c r="P50" i="9"/>
  <c r="V50" i="9"/>
  <c r="Q50" i="9"/>
  <c r="K50" i="9"/>
  <c r="M51" i="9"/>
  <c r="S51" i="9"/>
  <c r="R50" i="9"/>
  <c r="L50" i="9"/>
  <c r="O50" i="9"/>
  <c r="U50" i="9"/>
  <c r="N50" i="9"/>
  <c r="T50" i="9"/>
  <c r="S51" i="8"/>
  <c r="M51" i="8"/>
  <c r="R50" i="8"/>
  <c r="L50" i="8"/>
  <c r="P50" i="8"/>
  <c r="V50" i="8"/>
  <c r="N50" i="8"/>
  <c r="T50" i="8"/>
  <c r="K50" i="8"/>
  <c r="Q50" i="8"/>
  <c r="O50" i="8"/>
  <c r="U50" i="8"/>
  <c r="S64" i="48"/>
  <c r="M64" i="48"/>
  <c r="K47" i="11"/>
  <c r="I47" i="11"/>
  <c r="J47" i="11"/>
  <c r="H47" i="11"/>
  <c r="M47" i="11"/>
  <c r="L47" i="11"/>
  <c r="K50" i="41"/>
  <c r="Q50" i="41"/>
  <c r="S50" i="41"/>
  <c r="M50" i="41"/>
  <c r="R50" i="41"/>
  <c r="L50" i="41"/>
  <c r="L49" i="40"/>
  <c r="R49" i="40"/>
  <c r="C49" i="11" s="1"/>
  <c r="Q49" i="40"/>
  <c r="K49" i="40"/>
  <c r="T49" i="40"/>
  <c r="N49" i="40"/>
  <c r="V49" i="40"/>
  <c r="G49" i="11" s="1"/>
  <c r="P49" i="40"/>
  <c r="N49" i="41"/>
  <c r="T49" i="41"/>
  <c r="M51" i="40"/>
  <c r="S51" i="40"/>
  <c r="O49" i="40"/>
  <c r="U49" i="40"/>
  <c r="P50" i="41"/>
  <c r="V50" i="41"/>
  <c r="O49" i="41"/>
  <c r="U49" i="41"/>
  <c r="M50" i="28"/>
  <c r="S50" i="28"/>
  <c r="K49" i="28"/>
  <c r="Q49" i="28"/>
  <c r="B49" i="11" s="1"/>
  <c r="O49" i="28"/>
  <c r="U49" i="28"/>
  <c r="N49" i="28"/>
  <c r="T49" i="28"/>
  <c r="E49" i="11" s="1"/>
  <c r="P49" i="28"/>
  <c r="V49" i="28"/>
  <c r="L50" i="28"/>
  <c r="R50" i="28"/>
  <c r="F49" i="11" l="1"/>
  <c r="U52" i="47"/>
  <c r="O52" i="47"/>
  <c r="O52" i="48"/>
  <c r="U52" i="48"/>
  <c r="K52" i="48"/>
  <c r="Q52" i="48"/>
  <c r="N52" i="47"/>
  <c r="T52" i="47"/>
  <c r="Q52" i="47"/>
  <c r="K52" i="47"/>
  <c r="P52" i="47"/>
  <c r="V52" i="47"/>
  <c r="M52" i="47"/>
  <c r="S52" i="47"/>
  <c r="P52" i="48"/>
  <c r="V52" i="48"/>
  <c r="T52" i="48"/>
  <c r="N52" i="48"/>
  <c r="L52" i="47"/>
  <c r="R52" i="47"/>
  <c r="L52" i="48"/>
  <c r="R52" i="48"/>
  <c r="L51" i="9"/>
  <c r="R51" i="9"/>
  <c r="M52" i="9"/>
  <c r="S52" i="9"/>
  <c r="K51" i="9"/>
  <c r="Q51" i="9"/>
  <c r="V51" i="9"/>
  <c r="P51" i="9"/>
  <c r="T51" i="9"/>
  <c r="N51" i="9"/>
  <c r="U51" i="9"/>
  <c r="O51" i="9"/>
  <c r="N51" i="8"/>
  <c r="T51" i="8"/>
  <c r="V51" i="8"/>
  <c r="P51" i="8"/>
  <c r="R51" i="8"/>
  <c r="L51" i="8"/>
  <c r="O51" i="8"/>
  <c r="U51" i="8"/>
  <c r="S52" i="8"/>
  <c r="M52" i="8"/>
  <c r="Q51" i="8"/>
  <c r="K51" i="8"/>
  <c r="M65" i="48"/>
  <c r="S65" i="48"/>
  <c r="H48" i="11"/>
  <c r="M48" i="11"/>
  <c r="J48" i="11"/>
  <c r="I48" i="11"/>
  <c r="L48" i="11"/>
  <c r="K48" i="11"/>
  <c r="O50" i="41"/>
  <c r="U50" i="41"/>
  <c r="U50" i="40"/>
  <c r="O50" i="40"/>
  <c r="N50" i="41"/>
  <c r="T50" i="41"/>
  <c r="L51" i="41"/>
  <c r="R51" i="41"/>
  <c r="N50" i="40"/>
  <c r="T50" i="40"/>
  <c r="P51" i="41"/>
  <c r="V51" i="41"/>
  <c r="M52" i="40"/>
  <c r="S52" i="40"/>
  <c r="L50" i="40"/>
  <c r="R50" i="40"/>
  <c r="C50" i="11" s="1"/>
  <c r="P50" i="40"/>
  <c r="V50" i="40"/>
  <c r="K50" i="40"/>
  <c r="Q50" i="40"/>
  <c r="M51" i="41"/>
  <c r="S51" i="41"/>
  <c r="K51" i="41"/>
  <c r="Q51" i="41"/>
  <c r="L51" i="28"/>
  <c r="R51" i="28"/>
  <c r="N50" i="28"/>
  <c r="T50" i="28"/>
  <c r="K50" i="28"/>
  <c r="Q50" i="28"/>
  <c r="B50" i="11" s="1"/>
  <c r="P50" i="28"/>
  <c r="V50" i="28"/>
  <c r="O50" i="28"/>
  <c r="U50" i="28"/>
  <c r="F50" i="11" s="1"/>
  <c r="M51" i="28"/>
  <c r="S51" i="28"/>
  <c r="D51" i="11" s="1"/>
  <c r="K184" i="12"/>
  <c r="Q184" i="12" l="1"/>
  <c r="G50" i="11"/>
  <c r="E50" i="11"/>
  <c r="V53" i="48"/>
  <c r="P53" i="48"/>
  <c r="T53" i="47"/>
  <c r="N53" i="47"/>
  <c r="R53" i="48"/>
  <c r="L53" i="48"/>
  <c r="M53" i="47"/>
  <c r="S53" i="47"/>
  <c r="K53" i="48"/>
  <c r="Q53" i="48"/>
  <c r="R53" i="47"/>
  <c r="L53" i="47"/>
  <c r="V53" i="47"/>
  <c r="P53" i="47"/>
  <c r="O53" i="48"/>
  <c r="U53" i="48"/>
  <c r="T53" i="48"/>
  <c r="N53" i="48"/>
  <c r="K53" i="47"/>
  <c r="Q53" i="47"/>
  <c r="O53" i="47"/>
  <c r="U53" i="47"/>
  <c r="Q52" i="9"/>
  <c r="K52" i="9"/>
  <c r="O52" i="9"/>
  <c r="U52" i="9"/>
  <c r="S53" i="9"/>
  <c r="M53" i="9"/>
  <c r="N52" i="9"/>
  <c r="T52" i="9"/>
  <c r="L52" i="9"/>
  <c r="R52" i="9"/>
  <c r="P52" i="9"/>
  <c r="V52" i="9"/>
  <c r="U52" i="8"/>
  <c r="O52" i="8"/>
  <c r="N52" i="8"/>
  <c r="T52" i="8"/>
  <c r="R52" i="8"/>
  <c r="L52" i="8"/>
  <c r="K52" i="8"/>
  <c r="Q52" i="8"/>
  <c r="P52" i="8"/>
  <c r="V52" i="8"/>
  <c r="M53" i="8"/>
  <c r="S53" i="8"/>
  <c r="M66" i="48"/>
  <c r="S66" i="48"/>
  <c r="H49" i="11"/>
  <c r="I49" i="11"/>
  <c r="L49" i="11"/>
  <c r="J49" i="11"/>
  <c r="K49" i="11"/>
  <c r="M49" i="11"/>
  <c r="K52" i="41"/>
  <c r="Q52" i="41"/>
  <c r="Q51" i="40"/>
  <c r="K51" i="40"/>
  <c r="S53" i="40"/>
  <c r="M53" i="40"/>
  <c r="T51" i="40"/>
  <c r="N51" i="40"/>
  <c r="L51" i="40"/>
  <c r="R51" i="40"/>
  <c r="C51" i="11" s="1"/>
  <c r="S52" i="41"/>
  <c r="M52" i="41"/>
  <c r="P51" i="40"/>
  <c r="V51" i="40"/>
  <c r="V52" i="41"/>
  <c r="P52" i="41"/>
  <c r="L52" i="41"/>
  <c r="R52" i="41"/>
  <c r="N51" i="41"/>
  <c r="T51" i="41"/>
  <c r="U51" i="41"/>
  <c r="O51" i="41"/>
  <c r="U51" i="40"/>
  <c r="O51" i="40"/>
  <c r="M52" i="28"/>
  <c r="S52" i="28"/>
  <c r="D52" i="11" s="1"/>
  <c r="P51" i="28"/>
  <c r="V51" i="28"/>
  <c r="N51" i="28"/>
  <c r="T51" i="28"/>
  <c r="E51" i="11" s="1"/>
  <c r="O51" i="28"/>
  <c r="U51" i="28"/>
  <c r="F51" i="11" s="1"/>
  <c r="K51" i="28"/>
  <c r="Q51" i="28"/>
  <c r="B51" i="11" s="1"/>
  <c r="L52" i="28"/>
  <c r="R52" i="28"/>
  <c r="J111" i="12"/>
  <c r="K111" i="12"/>
  <c r="N111" i="12"/>
  <c r="M111" i="12"/>
  <c r="I110" i="12"/>
  <c r="I111" i="12"/>
  <c r="J110" i="12"/>
  <c r="K108" i="12"/>
  <c r="L110" i="12"/>
  <c r="M110" i="12"/>
  <c r="N110" i="12"/>
  <c r="K109" i="12"/>
  <c r="K98" i="12"/>
  <c r="L111" i="12"/>
  <c r="G51" i="11" l="1"/>
  <c r="S111" i="12"/>
  <c r="Q98" i="12"/>
  <c r="Q109" i="12"/>
  <c r="T111" i="12"/>
  <c r="P110" i="12"/>
  <c r="O111" i="12"/>
  <c r="P111" i="12"/>
  <c r="R111" i="12"/>
  <c r="O110" i="12"/>
  <c r="R110" i="12"/>
  <c r="T110" i="12"/>
  <c r="S110" i="12"/>
  <c r="Q111" i="12"/>
  <c r="Q108" i="12"/>
  <c r="M54" i="47"/>
  <c r="S54" i="47"/>
  <c r="P54" i="47"/>
  <c r="V54" i="47"/>
  <c r="R54" i="48"/>
  <c r="L54" i="48"/>
  <c r="O54" i="47"/>
  <c r="U54" i="47"/>
  <c r="L54" i="47"/>
  <c r="R54" i="47"/>
  <c r="N54" i="47"/>
  <c r="T54" i="47"/>
  <c r="K54" i="47"/>
  <c r="Q54" i="47"/>
  <c r="N54" i="48"/>
  <c r="T54" i="48"/>
  <c r="V54" i="48"/>
  <c r="P54" i="48"/>
  <c r="U54" i="48"/>
  <c r="O54" i="48"/>
  <c r="Q54" i="48"/>
  <c r="K54" i="48"/>
  <c r="T53" i="9"/>
  <c r="N53" i="9"/>
  <c r="M54" i="9"/>
  <c r="S54" i="9"/>
  <c r="P53" i="9"/>
  <c r="V53" i="9"/>
  <c r="U53" i="9"/>
  <c r="O53" i="9"/>
  <c r="L53" i="9"/>
  <c r="R53" i="9"/>
  <c r="K53" i="9"/>
  <c r="Q53" i="9"/>
  <c r="P53" i="8"/>
  <c r="V53" i="8"/>
  <c r="Q53" i="8"/>
  <c r="K53" i="8"/>
  <c r="L53" i="8"/>
  <c r="R53" i="8"/>
  <c r="S54" i="8"/>
  <c r="M54" i="8"/>
  <c r="N53" i="8"/>
  <c r="T53" i="8"/>
  <c r="O53" i="8"/>
  <c r="U53" i="8"/>
  <c r="S67" i="48"/>
  <c r="M67" i="48"/>
  <c r="I50" i="11"/>
  <c r="H50" i="11"/>
  <c r="M50" i="11"/>
  <c r="J50" i="11"/>
  <c r="L50" i="11"/>
  <c r="K50" i="11"/>
  <c r="U52" i="40"/>
  <c r="O52" i="40"/>
  <c r="Q52" i="40"/>
  <c r="K52" i="40"/>
  <c r="N52" i="41"/>
  <c r="T52" i="41"/>
  <c r="T52" i="40"/>
  <c r="N52" i="40"/>
  <c r="U52" i="41"/>
  <c r="O52" i="41"/>
  <c r="R53" i="41"/>
  <c r="L53" i="41"/>
  <c r="P52" i="40"/>
  <c r="V52" i="40"/>
  <c r="R52" i="40"/>
  <c r="C52" i="11" s="1"/>
  <c r="L52" i="40"/>
  <c r="M54" i="40"/>
  <c r="S54" i="40"/>
  <c r="V53" i="41"/>
  <c r="P53" i="41"/>
  <c r="S53" i="41"/>
  <c r="M53" i="41"/>
  <c r="Q53" i="41"/>
  <c r="K53" i="41"/>
  <c r="L53" i="28"/>
  <c r="R53" i="28"/>
  <c r="O52" i="28"/>
  <c r="U52" i="28"/>
  <c r="P52" i="28"/>
  <c r="V52" i="28"/>
  <c r="G52" i="11" s="1"/>
  <c r="K52" i="28"/>
  <c r="Q52" i="28"/>
  <c r="B52" i="11" s="1"/>
  <c r="N52" i="28"/>
  <c r="T52" i="28"/>
  <c r="E52" i="11" s="1"/>
  <c r="M53" i="28"/>
  <c r="S53" i="28"/>
  <c r="I109" i="12"/>
  <c r="K103" i="12"/>
  <c r="N103" i="12"/>
  <c r="M109" i="12"/>
  <c r="N108" i="12"/>
  <c r="L109" i="12"/>
  <c r="J103" i="12"/>
  <c r="K77" i="12"/>
  <c r="L108" i="12"/>
  <c r="M108" i="12"/>
  <c r="J77" i="12"/>
  <c r="I103" i="12"/>
  <c r="J108" i="12"/>
  <c r="J109" i="12"/>
  <c r="N109" i="12"/>
  <c r="I108" i="12"/>
  <c r="P108" i="12" l="1"/>
  <c r="T103" i="12"/>
  <c r="P103" i="12"/>
  <c r="R109" i="12"/>
  <c r="P77" i="12"/>
  <c r="P109" i="12"/>
  <c r="S108" i="12"/>
  <c r="O103" i="12"/>
  <c r="O108" i="12"/>
  <c r="S109" i="12"/>
  <c r="R108" i="12"/>
  <c r="T108" i="12"/>
  <c r="T109" i="12"/>
  <c r="Q103" i="12"/>
  <c r="Q77" i="12"/>
  <c r="O109" i="12"/>
  <c r="D53" i="11"/>
  <c r="K112" i="12" s="1"/>
  <c r="Q112" i="12" s="1"/>
  <c r="T55" i="48"/>
  <c r="N55" i="48"/>
  <c r="K55" i="48"/>
  <c r="Q55" i="48"/>
  <c r="L55" i="48"/>
  <c r="R55" i="48"/>
  <c r="Q55" i="47"/>
  <c r="K55" i="47"/>
  <c r="O55" i="48"/>
  <c r="U55" i="48"/>
  <c r="T55" i="47"/>
  <c r="N55" i="47"/>
  <c r="V55" i="47"/>
  <c r="P55" i="47"/>
  <c r="V55" i="48"/>
  <c r="P55" i="48"/>
  <c r="O55" i="47"/>
  <c r="U55" i="47"/>
  <c r="F52" i="11"/>
  <c r="R55" i="47"/>
  <c r="L55" i="47"/>
  <c r="M55" i="47"/>
  <c r="S55" i="47"/>
  <c r="P54" i="9"/>
  <c r="V54" i="9"/>
  <c r="Q54" i="9"/>
  <c r="K54" i="9"/>
  <c r="S55" i="9"/>
  <c r="M55" i="9"/>
  <c r="R54" i="9"/>
  <c r="L54" i="9"/>
  <c r="N54" i="9"/>
  <c r="T54" i="9"/>
  <c r="O54" i="9"/>
  <c r="U54" i="9"/>
  <c r="U54" i="8"/>
  <c r="O54" i="8"/>
  <c r="M55" i="8"/>
  <c r="S55" i="8"/>
  <c r="L54" i="8"/>
  <c r="R54" i="8"/>
  <c r="Q54" i="8"/>
  <c r="K54" i="8"/>
  <c r="T54" i="8"/>
  <c r="N54" i="8"/>
  <c r="P54" i="8"/>
  <c r="V54" i="8"/>
  <c r="M68" i="48"/>
  <c r="S68" i="48"/>
  <c r="J51" i="11"/>
  <c r="I51" i="11"/>
  <c r="H51" i="11"/>
  <c r="K51" i="11"/>
  <c r="L51" i="11"/>
  <c r="M51" i="11"/>
  <c r="P54" i="41"/>
  <c r="V54" i="41"/>
  <c r="M55" i="40"/>
  <c r="S55" i="40"/>
  <c r="P53" i="40"/>
  <c r="V53" i="40"/>
  <c r="R53" i="40"/>
  <c r="L53" i="40"/>
  <c r="R54" i="41"/>
  <c r="L54" i="41"/>
  <c r="O53" i="41"/>
  <c r="U53" i="41"/>
  <c r="T53" i="41"/>
  <c r="N53" i="41"/>
  <c r="U53" i="40"/>
  <c r="O53" i="40"/>
  <c r="M54" i="41"/>
  <c r="S54" i="41"/>
  <c r="Q54" i="41"/>
  <c r="K54" i="41"/>
  <c r="N53" i="40"/>
  <c r="T53" i="40"/>
  <c r="K53" i="40"/>
  <c r="Q53" i="40"/>
  <c r="M54" i="28"/>
  <c r="S54" i="28"/>
  <c r="D54" i="11" s="1"/>
  <c r="K53" i="28"/>
  <c r="Q53" i="28"/>
  <c r="O53" i="28"/>
  <c r="U53" i="28"/>
  <c r="N53" i="28"/>
  <c r="T53" i="28"/>
  <c r="V53" i="28"/>
  <c r="P53" i="28"/>
  <c r="R54" i="28"/>
  <c r="L54" i="28"/>
  <c r="M98" i="12"/>
  <c r="M77" i="12"/>
  <c r="L77" i="12"/>
  <c r="M103" i="12"/>
  <c r="L103" i="12"/>
  <c r="J98" i="12"/>
  <c r="I77" i="12"/>
  <c r="I98" i="12"/>
  <c r="N77" i="12"/>
  <c r="L98" i="12"/>
  <c r="N98" i="12"/>
  <c r="T77" i="12" l="1"/>
  <c r="R77" i="12"/>
  <c r="O98" i="12"/>
  <c r="S98" i="12"/>
  <c r="P98" i="12"/>
  <c r="S77" i="12"/>
  <c r="R98" i="12"/>
  <c r="T98" i="12"/>
  <c r="R103" i="12"/>
  <c r="O77" i="12"/>
  <c r="S103" i="12"/>
  <c r="G53" i="11"/>
  <c r="N112" i="12" s="1"/>
  <c r="T112" i="12" s="1"/>
  <c r="E53" i="11"/>
  <c r="L112" i="12" s="1"/>
  <c r="R112" i="12" s="1"/>
  <c r="C53" i="11"/>
  <c r="J112" i="12" s="1"/>
  <c r="P112" i="12" s="1"/>
  <c r="F53" i="11"/>
  <c r="M112" i="12" s="1"/>
  <c r="S112" i="12" s="1"/>
  <c r="V56" i="48"/>
  <c r="P56" i="48"/>
  <c r="Q56" i="47"/>
  <c r="K56" i="47"/>
  <c r="M56" i="47"/>
  <c r="S56" i="47"/>
  <c r="P56" i="47"/>
  <c r="V56" i="47"/>
  <c r="L56" i="47"/>
  <c r="R56" i="47"/>
  <c r="R56" i="48"/>
  <c r="L56" i="48"/>
  <c r="N56" i="47"/>
  <c r="T56" i="47"/>
  <c r="B53" i="11"/>
  <c r="I112" i="12" s="1"/>
  <c r="O112" i="12" s="1"/>
  <c r="K56" i="48"/>
  <c r="Q56" i="48"/>
  <c r="T56" i="48"/>
  <c r="N56" i="48"/>
  <c r="O56" i="47"/>
  <c r="U56" i="47"/>
  <c r="U56" i="48"/>
  <c r="O56" i="48"/>
  <c r="L55" i="9"/>
  <c r="R55" i="9"/>
  <c r="M56" i="9"/>
  <c r="S56" i="9"/>
  <c r="K55" i="9"/>
  <c r="Q55" i="9"/>
  <c r="O55" i="9"/>
  <c r="U55" i="9"/>
  <c r="N55" i="9"/>
  <c r="T55" i="9"/>
  <c r="V55" i="9"/>
  <c r="P55" i="9"/>
  <c r="L55" i="8"/>
  <c r="R55" i="8"/>
  <c r="K55" i="8"/>
  <c r="Q55" i="8"/>
  <c r="V55" i="8"/>
  <c r="P55" i="8"/>
  <c r="M56" i="8"/>
  <c r="S56" i="8"/>
  <c r="N55" i="8"/>
  <c r="T55" i="8"/>
  <c r="O55" i="8"/>
  <c r="U55" i="8"/>
  <c r="M69" i="48"/>
  <c r="S69" i="48"/>
  <c r="J52" i="11"/>
  <c r="H52" i="11"/>
  <c r="L52" i="11"/>
  <c r="M52" i="11"/>
  <c r="I52" i="11"/>
  <c r="K52" i="11"/>
  <c r="N54" i="41"/>
  <c r="T54" i="41"/>
  <c r="R55" i="41"/>
  <c r="L55" i="41"/>
  <c r="T54" i="40"/>
  <c r="N54" i="40"/>
  <c r="O54" i="41"/>
  <c r="U54" i="41"/>
  <c r="V54" i="40"/>
  <c r="P54" i="40"/>
  <c r="M56" i="40"/>
  <c r="S56" i="40"/>
  <c r="K54" i="40"/>
  <c r="Q54" i="40"/>
  <c r="S55" i="41"/>
  <c r="M55" i="41"/>
  <c r="Q55" i="41"/>
  <c r="K55" i="41"/>
  <c r="O54" i="40"/>
  <c r="U54" i="40"/>
  <c r="R54" i="40"/>
  <c r="C54" i="11" s="1"/>
  <c r="L54" i="40"/>
  <c r="P55" i="41"/>
  <c r="V55" i="41"/>
  <c r="T54" i="28"/>
  <c r="E54" i="11" s="1"/>
  <c r="N54" i="28"/>
  <c r="K54" i="28"/>
  <c r="Q54" i="28"/>
  <c r="P54" i="28"/>
  <c r="V54" i="28"/>
  <c r="L55" i="28"/>
  <c r="R55" i="28"/>
  <c r="O54" i="28"/>
  <c r="U54" i="28"/>
  <c r="M55" i="28"/>
  <c r="S55" i="28"/>
  <c r="D55" i="11" s="1"/>
  <c r="G54" i="11" l="1"/>
  <c r="B54" i="11"/>
  <c r="K57" i="48"/>
  <c r="Q57" i="48"/>
  <c r="V57" i="47"/>
  <c r="P57" i="47"/>
  <c r="N57" i="47"/>
  <c r="T57" i="47"/>
  <c r="S57" i="47"/>
  <c r="M57" i="47"/>
  <c r="U57" i="47"/>
  <c r="O57" i="47"/>
  <c r="R57" i="48"/>
  <c r="L57" i="48"/>
  <c r="K57" i="47"/>
  <c r="Q57" i="47"/>
  <c r="T57" i="48"/>
  <c r="N57" i="48"/>
  <c r="P57" i="48"/>
  <c r="V57" i="48"/>
  <c r="O57" i="48"/>
  <c r="U57" i="48"/>
  <c r="F54" i="11"/>
  <c r="R57" i="47"/>
  <c r="L57" i="47"/>
  <c r="L56" i="9"/>
  <c r="R56" i="9"/>
  <c r="O56" i="9"/>
  <c r="U56" i="9"/>
  <c r="Q56" i="9"/>
  <c r="K56" i="9"/>
  <c r="P56" i="9"/>
  <c r="V56" i="9"/>
  <c r="M57" i="9"/>
  <c r="S57" i="9"/>
  <c r="N56" i="9"/>
  <c r="T56" i="9"/>
  <c r="S57" i="8"/>
  <c r="M57" i="8"/>
  <c r="T56" i="8"/>
  <c r="N56" i="8"/>
  <c r="V56" i="8"/>
  <c r="P56" i="8"/>
  <c r="U56" i="8"/>
  <c r="O56" i="8"/>
  <c r="Q56" i="8"/>
  <c r="K56" i="8"/>
  <c r="L56" i="8"/>
  <c r="R56" i="8"/>
  <c r="M70" i="48"/>
  <c r="S70" i="48"/>
  <c r="L53" i="11"/>
  <c r="I53" i="11"/>
  <c r="J53" i="11"/>
  <c r="H53" i="11"/>
  <c r="K53" i="11"/>
  <c r="M53" i="11"/>
  <c r="O55" i="41"/>
  <c r="U55" i="41"/>
  <c r="L56" i="41"/>
  <c r="R56" i="41"/>
  <c r="P56" i="41"/>
  <c r="V56" i="41"/>
  <c r="K55" i="40"/>
  <c r="Q55" i="40"/>
  <c r="P55" i="40"/>
  <c r="V55" i="40"/>
  <c r="N55" i="40"/>
  <c r="T55" i="40"/>
  <c r="O55" i="40"/>
  <c r="U55" i="40"/>
  <c r="S56" i="41"/>
  <c r="M56" i="41"/>
  <c r="L55" i="40"/>
  <c r="R55" i="40"/>
  <c r="C55" i="11" s="1"/>
  <c r="K56" i="41"/>
  <c r="Q56" i="41"/>
  <c r="M57" i="40"/>
  <c r="S57" i="40"/>
  <c r="N55" i="41"/>
  <c r="T55" i="41"/>
  <c r="M56" i="28"/>
  <c r="S56" i="28"/>
  <c r="L56" i="28"/>
  <c r="R56" i="28"/>
  <c r="K55" i="28"/>
  <c r="Q55" i="28"/>
  <c r="B55" i="11" s="1"/>
  <c r="N55" i="28"/>
  <c r="T55" i="28"/>
  <c r="E55" i="11" s="1"/>
  <c r="O55" i="28"/>
  <c r="U55" i="28"/>
  <c r="F55" i="11" s="1"/>
  <c r="P55" i="28"/>
  <c r="V55" i="28"/>
  <c r="D56" i="11" l="1"/>
  <c r="M58" i="47"/>
  <c r="S58" i="47"/>
  <c r="L58" i="47"/>
  <c r="R58" i="47"/>
  <c r="T58" i="48"/>
  <c r="N58" i="48"/>
  <c r="K58" i="47"/>
  <c r="Q58" i="47"/>
  <c r="N58" i="47"/>
  <c r="T58" i="47"/>
  <c r="L58" i="48"/>
  <c r="R58" i="48"/>
  <c r="P58" i="47"/>
  <c r="V58" i="47"/>
  <c r="U58" i="48"/>
  <c r="O58" i="48"/>
  <c r="O58" i="47"/>
  <c r="U58" i="47"/>
  <c r="G55" i="11"/>
  <c r="V58" i="48"/>
  <c r="P58" i="48"/>
  <c r="Q58" i="48"/>
  <c r="K58" i="48"/>
  <c r="M58" i="9"/>
  <c r="S58" i="9"/>
  <c r="V57" i="9"/>
  <c r="P57" i="9"/>
  <c r="Q57" i="9"/>
  <c r="K57" i="9"/>
  <c r="T57" i="9"/>
  <c r="N57" i="9"/>
  <c r="U57" i="9"/>
  <c r="O57" i="9"/>
  <c r="R57" i="9"/>
  <c r="L57" i="9"/>
  <c r="N57" i="8"/>
  <c r="T57" i="8"/>
  <c r="O57" i="8"/>
  <c r="U57" i="8"/>
  <c r="P57" i="8"/>
  <c r="V57" i="8"/>
  <c r="L57" i="8"/>
  <c r="R57" i="8"/>
  <c r="Q57" i="8"/>
  <c r="K57" i="8"/>
  <c r="S58" i="8"/>
  <c r="M58" i="8"/>
  <c r="M71" i="48"/>
  <c r="S71" i="48"/>
  <c r="L54" i="11"/>
  <c r="I54" i="11"/>
  <c r="M54" i="11"/>
  <c r="J54" i="11"/>
  <c r="K54" i="11"/>
  <c r="H54" i="11"/>
  <c r="Q56" i="40"/>
  <c r="K56" i="40"/>
  <c r="R57" i="41"/>
  <c r="L57" i="41"/>
  <c r="O56" i="40"/>
  <c r="U56" i="40"/>
  <c r="P56" i="40"/>
  <c r="V56" i="40"/>
  <c r="N56" i="40"/>
  <c r="T56" i="40"/>
  <c r="N56" i="41"/>
  <c r="T56" i="41"/>
  <c r="K57" i="41"/>
  <c r="Q57" i="41"/>
  <c r="S58" i="40"/>
  <c r="M58" i="40"/>
  <c r="L56" i="40"/>
  <c r="R56" i="40"/>
  <c r="C56" i="11" s="1"/>
  <c r="M57" i="41"/>
  <c r="S57" i="41"/>
  <c r="V57" i="41"/>
  <c r="P57" i="41"/>
  <c r="O56" i="41"/>
  <c r="U56" i="41"/>
  <c r="V56" i="28"/>
  <c r="G56" i="11" s="1"/>
  <c r="P56" i="28"/>
  <c r="N56" i="28"/>
  <c r="T56" i="28"/>
  <c r="L57" i="28"/>
  <c r="R57" i="28"/>
  <c r="U56" i="28"/>
  <c r="O56" i="28"/>
  <c r="Q56" i="28"/>
  <c r="B56" i="11" s="1"/>
  <c r="K56" i="28"/>
  <c r="M57" i="28"/>
  <c r="S57" i="28"/>
  <c r="D57" i="11" s="1"/>
  <c r="F56" i="11" l="1"/>
  <c r="U59" i="48"/>
  <c r="O59" i="48"/>
  <c r="Q59" i="48"/>
  <c r="K59" i="48"/>
  <c r="Q59" i="47"/>
  <c r="K59" i="47"/>
  <c r="T59" i="48"/>
  <c r="N59" i="48"/>
  <c r="P59" i="48"/>
  <c r="V59" i="48"/>
  <c r="P59" i="47"/>
  <c r="V59" i="47"/>
  <c r="R59" i="48"/>
  <c r="L59" i="48"/>
  <c r="R59" i="47"/>
  <c r="L59" i="47"/>
  <c r="E56" i="11"/>
  <c r="O59" i="47"/>
  <c r="U59" i="47"/>
  <c r="T59" i="47"/>
  <c r="N59" i="47"/>
  <c r="S59" i="47"/>
  <c r="M59" i="47"/>
  <c r="R58" i="9"/>
  <c r="L58" i="9"/>
  <c r="P58" i="9"/>
  <c r="V58" i="9"/>
  <c r="O58" i="9"/>
  <c r="U58" i="9"/>
  <c r="Q58" i="9"/>
  <c r="K58" i="9"/>
  <c r="T58" i="9"/>
  <c r="N58" i="9"/>
  <c r="M59" i="9"/>
  <c r="S59" i="9"/>
  <c r="N58" i="8"/>
  <c r="T58" i="8"/>
  <c r="R58" i="8"/>
  <c r="L58" i="8"/>
  <c r="V58" i="8"/>
  <c r="P58" i="8"/>
  <c r="Q58" i="8"/>
  <c r="K58" i="8"/>
  <c r="S59" i="8"/>
  <c r="M59" i="8"/>
  <c r="U58" i="8"/>
  <c r="O58" i="8"/>
  <c r="S72" i="48"/>
  <c r="M72" i="48"/>
  <c r="I55" i="11"/>
  <c r="H55" i="11"/>
  <c r="L55" i="11"/>
  <c r="K55" i="11"/>
  <c r="J55" i="11"/>
  <c r="M55" i="11"/>
  <c r="L57" i="40"/>
  <c r="R57" i="40"/>
  <c r="C57" i="11" s="1"/>
  <c r="V58" i="41"/>
  <c r="P58" i="41"/>
  <c r="M59" i="40"/>
  <c r="S59" i="40"/>
  <c r="N57" i="40"/>
  <c r="T57" i="40"/>
  <c r="O57" i="40"/>
  <c r="U57" i="40"/>
  <c r="O57" i="41"/>
  <c r="U57" i="41"/>
  <c r="K58" i="41"/>
  <c r="Q58" i="41"/>
  <c r="S58" i="41"/>
  <c r="M58" i="41"/>
  <c r="R58" i="41"/>
  <c r="L58" i="41"/>
  <c r="K57" i="40"/>
  <c r="Q57" i="40"/>
  <c r="N57" i="41"/>
  <c r="T57" i="41"/>
  <c r="P57" i="40"/>
  <c r="V57" i="40"/>
  <c r="O57" i="28"/>
  <c r="U57" i="28"/>
  <c r="F57" i="11" s="1"/>
  <c r="M58" i="28"/>
  <c r="S58" i="28"/>
  <c r="N57" i="28"/>
  <c r="T57" i="28"/>
  <c r="E57" i="11" s="1"/>
  <c r="K57" i="28"/>
  <c r="Q57" i="28"/>
  <c r="B57" i="11" s="1"/>
  <c r="V57" i="28"/>
  <c r="G57" i="11" s="1"/>
  <c r="P57" i="28"/>
  <c r="R58" i="28"/>
  <c r="L58" i="28"/>
  <c r="J148" i="12"/>
  <c r="J147" i="12"/>
  <c r="K148" i="12"/>
  <c r="I147" i="12"/>
  <c r="N147" i="12"/>
  <c r="K146" i="12"/>
  <c r="N148" i="12"/>
  <c r="M147" i="12"/>
  <c r="I148" i="12"/>
  <c r="K135" i="12"/>
  <c r="L147" i="12"/>
  <c r="K145" i="12"/>
  <c r="M148" i="12"/>
  <c r="L148" i="12"/>
  <c r="D58" i="11" l="1"/>
  <c r="P148" i="12"/>
  <c r="R147" i="12"/>
  <c r="Q135" i="12"/>
  <c r="P147" i="12"/>
  <c r="O148" i="12"/>
  <c r="Q148" i="12"/>
  <c r="Q145" i="12"/>
  <c r="R148" i="12"/>
  <c r="T148" i="12"/>
  <c r="Q146" i="12"/>
  <c r="S148" i="12"/>
  <c r="O147" i="12"/>
  <c r="S147" i="12"/>
  <c r="T147" i="12"/>
  <c r="R60" i="47"/>
  <c r="L60" i="47"/>
  <c r="N60" i="48"/>
  <c r="T60" i="48"/>
  <c r="S60" i="47"/>
  <c r="M60" i="47"/>
  <c r="L60" i="48"/>
  <c r="R60" i="48"/>
  <c r="K60" i="47"/>
  <c r="Q60" i="47"/>
  <c r="N60" i="47"/>
  <c r="T60" i="47"/>
  <c r="K60" i="48"/>
  <c r="Q60" i="48"/>
  <c r="V60" i="47"/>
  <c r="P60" i="47"/>
  <c r="U60" i="47"/>
  <c r="O60" i="47"/>
  <c r="O60" i="48"/>
  <c r="U60" i="48"/>
  <c r="V60" i="48"/>
  <c r="P60" i="48"/>
  <c r="F58" i="11"/>
  <c r="K59" i="9"/>
  <c r="Q59" i="9"/>
  <c r="S60" i="9"/>
  <c r="M60" i="9"/>
  <c r="O59" i="9"/>
  <c r="U59" i="9"/>
  <c r="T59" i="9"/>
  <c r="N59" i="9"/>
  <c r="V59" i="9"/>
  <c r="P59" i="9"/>
  <c r="R59" i="9"/>
  <c r="L59" i="9"/>
  <c r="V59" i="8"/>
  <c r="P59" i="8"/>
  <c r="O59" i="8"/>
  <c r="U59" i="8"/>
  <c r="R59" i="8"/>
  <c r="L59" i="8"/>
  <c r="S60" i="8"/>
  <c r="M60" i="8"/>
  <c r="Q59" i="8"/>
  <c r="K59" i="8"/>
  <c r="N59" i="8"/>
  <c r="T59" i="8"/>
  <c r="M73" i="48"/>
  <c r="S73" i="48"/>
  <c r="J56" i="11"/>
  <c r="L56" i="11"/>
  <c r="M56" i="11"/>
  <c r="I56" i="11"/>
  <c r="K56" i="11"/>
  <c r="H56" i="11"/>
  <c r="P58" i="40"/>
  <c r="V58" i="40"/>
  <c r="K58" i="40"/>
  <c r="Q58" i="40"/>
  <c r="K59" i="41"/>
  <c r="Q59" i="41"/>
  <c r="U58" i="40"/>
  <c r="O58" i="40"/>
  <c r="M60" i="40"/>
  <c r="S60" i="40"/>
  <c r="L59" i="41"/>
  <c r="R59" i="41"/>
  <c r="M59" i="41"/>
  <c r="S59" i="41"/>
  <c r="V59" i="41"/>
  <c r="P59" i="41"/>
  <c r="T58" i="41"/>
  <c r="N58" i="41"/>
  <c r="O58" i="41"/>
  <c r="U58" i="41"/>
  <c r="N58" i="40"/>
  <c r="T58" i="40"/>
  <c r="R58" i="40"/>
  <c r="C58" i="11" s="1"/>
  <c r="L58" i="40"/>
  <c r="Q58" i="28"/>
  <c r="B58" i="11" s="1"/>
  <c r="K58" i="28"/>
  <c r="S59" i="28"/>
  <c r="M59" i="28"/>
  <c r="L59" i="28"/>
  <c r="R59" i="28"/>
  <c r="P58" i="28"/>
  <c r="V58" i="28"/>
  <c r="G58" i="11" s="1"/>
  <c r="T58" i="28"/>
  <c r="E58" i="11" s="1"/>
  <c r="N58" i="28"/>
  <c r="O58" i="28"/>
  <c r="U58" i="28"/>
  <c r="M145" i="12"/>
  <c r="J145" i="12"/>
  <c r="N145" i="12"/>
  <c r="K140" i="12"/>
  <c r="I146" i="12"/>
  <c r="I145" i="12"/>
  <c r="J114" i="12"/>
  <c r="J146" i="12"/>
  <c r="K114" i="12"/>
  <c r="L146" i="12"/>
  <c r="M146" i="12"/>
  <c r="N146" i="12"/>
  <c r="N140" i="12"/>
  <c r="I140" i="12"/>
  <c r="J140" i="12"/>
  <c r="L145" i="12"/>
  <c r="P145" i="12" l="1"/>
  <c r="T146" i="12"/>
  <c r="S145" i="12"/>
  <c r="T140" i="12"/>
  <c r="Q140" i="12"/>
  <c r="S146" i="12"/>
  <c r="R145" i="12"/>
  <c r="R146" i="12"/>
  <c r="O140" i="12"/>
  <c r="O145" i="12"/>
  <c r="T145" i="12"/>
  <c r="P114" i="12"/>
  <c r="P140" i="12"/>
  <c r="O146" i="12"/>
  <c r="Q114" i="12"/>
  <c r="P146" i="12"/>
  <c r="D59" i="11"/>
  <c r="K149" i="12" s="1"/>
  <c r="Q149" i="12" s="1"/>
  <c r="P61" i="47"/>
  <c r="V61" i="47"/>
  <c r="R61" i="48"/>
  <c r="L61" i="48"/>
  <c r="P61" i="48"/>
  <c r="V61" i="48"/>
  <c r="M61" i="47"/>
  <c r="S61" i="47"/>
  <c r="K61" i="48"/>
  <c r="Q61" i="48"/>
  <c r="U61" i="48"/>
  <c r="O61" i="48"/>
  <c r="N61" i="47"/>
  <c r="T61" i="47"/>
  <c r="T61" i="48"/>
  <c r="N61" i="48"/>
  <c r="O61" i="47"/>
  <c r="U61" i="47"/>
  <c r="R61" i="47"/>
  <c r="L61" i="47"/>
  <c r="K61" i="47"/>
  <c r="Q61" i="47"/>
  <c r="R60" i="9"/>
  <c r="L60" i="9"/>
  <c r="O60" i="9"/>
  <c r="U60" i="9"/>
  <c r="K60" i="9"/>
  <c r="Q60" i="9"/>
  <c r="M61" i="9"/>
  <c r="S61" i="9"/>
  <c r="P60" i="9"/>
  <c r="V60" i="9"/>
  <c r="N60" i="9"/>
  <c r="T60" i="9"/>
  <c r="Q60" i="8"/>
  <c r="K60" i="8"/>
  <c r="P60" i="8"/>
  <c r="V60" i="8"/>
  <c r="M61" i="8"/>
  <c r="S61" i="8"/>
  <c r="R60" i="8"/>
  <c r="L60" i="8"/>
  <c r="T60" i="8"/>
  <c r="N60" i="8"/>
  <c r="U60" i="8"/>
  <c r="O60" i="8"/>
  <c r="M74" i="48"/>
  <c r="S74" i="48"/>
  <c r="H57" i="11"/>
  <c r="J57" i="11"/>
  <c r="L57" i="11"/>
  <c r="M57" i="11"/>
  <c r="K57" i="11"/>
  <c r="I57" i="11"/>
  <c r="N59" i="40"/>
  <c r="T59" i="40"/>
  <c r="L59" i="40"/>
  <c r="R59" i="40"/>
  <c r="P60" i="41"/>
  <c r="V60" i="41"/>
  <c r="M60" i="41"/>
  <c r="S60" i="41"/>
  <c r="N59" i="41"/>
  <c r="T59" i="41"/>
  <c r="U59" i="41"/>
  <c r="O59" i="41"/>
  <c r="M61" i="40"/>
  <c r="S61" i="40"/>
  <c r="K60" i="41"/>
  <c r="Q60" i="41"/>
  <c r="P59" i="40"/>
  <c r="V59" i="40"/>
  <c r="L60" i="41"/>
  <c r="R60" i="41"/>
  <c r="O59" i="40"/>
  <c r="U59" i="40"/>
  <c r="K59" i="40"/>
  <c r="Q59" i="40"/>
  <c r="O59" i="28"/>
  <c r="U59" i="28"/>
  <c r="P59" i="28"/>
  <c r="V59" i="28"/>
  <c r="M60" i="28"/>
  <c r="S60" i="28"/>
  <c r="D60" i="11" s="1"/>
  <c r="T59" i="28"/>
  <c r="N59" i="28"/>
  <c r="K59" i="28"/>
  <c r="Q59" i="28"/>
  <c r="L60" i="28"/>
  <c r="R60" i="28"/>
  <c r="I135" i="12"/>
  <c r="I114" i="12"/>
  <c r="M135" i="12"/>
  <c r="L140" i="12"/>
  <c r="M140" i="12"/>
  <c r="L135" i="12"/>
  <c r="N114" i="12"/>
  <c r="J135" i="12"/>
  <c r="M114" i="12"/>
  <c r="L114" i="12"/>
  <c r="N135" i="12"/>
  <c r="R140" i="12" l="1"/>
  <c r="O135" i="12"/>
  <c r="S114" i="12"/>
  <c r="T135" i="12"/>
  <c r="R114" i="12"/>
  <c r="O114" i="12"/>
  <c r="R135" i="12"/>
  <c r="T114" i="12"/>
  <c r="S135" i="12"/>
  <c r="P135" i="12"/>
  <c r="S140" i="12"/>
  <c r="F59" i="11"/>
  <c r="M149" i="12" s="1"/>
  <c r="S149" i="12" s="1"/>
  <c r="E59" i="11"/>
  <c r="L149" i="12" s="1"/>
  <c r="R149" i="12" s="1"/>
  <c r="B59" i="11"/>
  <c r="I149" i="12" s="1"/>
  <c r="O149" i="12" s="1"/>
  <c r="G59" i="11"/>
  <c r="N149" i="12" s="1"/>
  <c r="T149" i="12" s="1"/>
  <c r="C59" i="11"/>
  <c r="J149" i="12" s="1"/>
  <c r="P149" i="12" s="1"/>
  <c r="T62" i="48"/>
  <c r="N62" i="48"/>
  <c r="S62" i="47"/>
  <c r="M62" i="47"/>
  <c r="Q62" i="47"/>
  <c r="K62" i="47"/>
  <c r="T62" i="47"/>
  <c r="N62" i="47"/>
  <c r="P62" i="48"/>
  <c r="V62" i="48"/>
  <c r="L62" i="47"/>
  <c r="R62" i="47"/>
  <c r="O62" i="48"/>
  <c r="U62" i="48"/>
  <c r="L62" i="48"/>
  <c r="R62" i="48"/>
  <c r="O62" i="47"/>
  <c r="U62" i="47"/>
  <c r="K62" i="48"/>
  <c r="Q62" i="48"/>
  <c r="P62" i="47"/>
  <c r="V62" i="47"/>
  <c r="M62" i="9"/>
  <c r="S62" i="9"/>
  <c r="N61" i="9"/>
  <c r="T61" i="9"/>
  <c r="K61" i="9"/>
  <c r="Q61" i="9"/>
  <c r="U61" i="9"/>
  <c r="O61" i="9"/>
  <c r="R61" i="9"/>
  <c r="L61" i="9"/>
  <c r="V61" i="9"/>
  <c r="P61" i="9"/>
  <c r="V61" i="8"/>
  <c r="P61" i="8"/>
  <c r="L61" i="8"/>
  <c r="R61" i="8"/>
  <c r="S62" i="8"/>
  <c r="M62" i="8"/>
  <c r="O61" i="8"/>
  <c r="U61" i="8"/>
  <c r="N61" i="8"/>
  <c r="T61" i="8"/>
  <c r="K61" i="8"/>
  <c r="Q61" i="8"/>
  <c r="S75" i="48"/>
  <c r="M75" i="48"/>
  <c r="J58" i="11"/>
  <c r="M58" i="11"/>
  <c r="L58" i="11"/>
  <c r="I58" i="11"/>
  <c r="H58" i="11"/>
  <c r="K58" i="11"/>
  <c r="O60" i="40"/>
  <c r="U60" i="40"/>
  <c r="P60" i="40"/>
  <c r="V60" i="40"/>
  <c r="M62" i="40"/>
  <c r="S62" i="40"/>
  <c r="N60" i="41"/>
  <c r="T60" i="41"/>
  <c r="M61" i="41"/>
  <c r="S61" i="41"/>
  <c r="R60" i="40"/>
  <c r="C60" i="11" s="1"/>
  <c r="L60" i="40"/>
  <c r="K60" i="40"/>
  <c r="Q60" i="40"/>
  <c r="O60" i="41"/>
  <c r="U60" i="41"/>
  <c r="L61" i="41"/>
  <c r="R61" i="41"/>
  <c r="Q61" i="41"/>
  <c r="K61" i="41"/>
  <c r="P61" i="41"/>
  <c r="V61" i="41"/>
  <c r="T60" i="40"/>
  <c r="N60" i="40"/>
  <c r="N60" i="28"/>
  <c r="T60" i="28"/>
  <c r="E60" i="11" s="1"/>
  <c r="L61" i="28"/>
  <c r="R61" i="28"/>
  <c r="V60" i="28"/>
  <c r="P60" i="28"/>
  <c r="Q60" i="28"/>
  <c r="B60" i="11" s="1"/>
  <c r="K60" i="28"/>
  <c r="M61" i="28"/>
  <c r="S61" i="28"/>
  <c r="D61" i="11" s="1"/>
  <c r="U60" i="28"/>
  <c r="O60" i="28"/>
  <c r="F60" i="11" l="1"/>
  <c r="N63" i="47"/>
  <c r="T63" i="47"/>
  <c r="R63" i="48"/>
  <c r="L63" i="48"/>
  <c r="K63" i="47"/>
  <c r="Q63" i="47"/>
  <c r="V63" i="47"/>
  <c r="P63" i="47"/>
  <c r="U63" i="48"/>
  <c r="O63" i="48"/>
  <c r="S63" i="47"/>
  <c r="M63" i="47"/>
  <c r="K63" i="48"/>
  <c r="Q63" i="48"/>
  <c r="R63" i="47"/>
  <c r="L63" i="47"/>
  <c r="T63" i="48"/>
  <c r="N63" i="48"/>
  <c r="G60" i="11"/>
  <c r="U63" i="47"/>
  <c r="O63" i="47"/>
  <c r="V63" i="48"/>
  <c r="P63" i="48"/>
  <c r="M63" i="9"/>
  <c r="S63" i="9"/>
  <c r="U62" i="9"/>
  <c r="O62" i="9"/>
  <c r="P62" i="9"/>
  <c r="V62" i="9"/>
  <c r="K62" i="9"/>
  <c r="Q62" i="9"/>
  <c r="R62" i="9"/>
  <c r="L62" i="9"/>
  <c r="N62" i="9"/>
  <c r="T62" i="9"/>
  <c r="O62" i="8"/>
  <c r="U62" i="8"/>
  <c r="M63" i="8"/>
  <c r="S63" i="8"/>
  <c r="K62" i="8"/>
  <c r="Q62" i="8"/>
  <c r="R62" i="8"/>
  <c r="L62" i="8"/>
  <c r="P62" i="8"/>
  <c r="V62" i="8"/>
  <c r="N62" i="8"/>
  <c r="T62" i="8"/>
  <c r="M76" i="48"/>
  <c r="S76" i="48"/>
  <c r="L59" i="11"/>
  <c r="M59" i="11"/>
  <c r="J59" i="11"/>
  <c r="K59" i="11"/>
  <c r="I59" i="11"/>
  <c r="H59" i="11"/>
  <c r="O61" i="41"/>
  <c r="U61" i="41"/>
  <c r="V62" i="41"/>
  <c r="P62" i="41"/>
  <c r="L62" i="41"/>
  <c r="R62" i="41"/>
  <c r="M63" i="40"/>
  <c r="S63" i="40"/>
  <c r="T61" i="40"/>
  <c r="N61" i="40"/>
  <c r="Q62" i="41"/>
  <c r="K62" i="41"/>
  <c r="K61" i="40"/>
  <c r="Q61" i="40"/>
  <c r="S62" i="41"/>
  <c r="M62" i="41"/>
  <c r="U61" i="40"/>
  <c r="O61" i="40"/>
  <c r="R61" i="40"/>
  <c r="C61" i="11" s="1"/>
  <c r="L61" i="40"/>
  <c r="N61" i="41"/>
  <c r="T61" i="41"/>
  <c r="V61" i="40"/>
  <c r="P61" i="40"/>
  <c r="U61" i="28"/>
  <c r="F61" i="11" s="1"/>
  <c r="O61" i="28"/>
  <c r="Q61" i="28"/>
  <c r="B61" i="11" s="1"/>
  <c r="K61" i="28"/>
  <c r="L62" i="28"/>
  <c r="R62" i="28"/>
  <c r="P61" i="28"/>
  <c r="V61" i="28"/>
  <c r="S62" i="28"/>
  <c r="D62" i="11" s="1"/>
  <c r="M62" i="28"/>
  <c r="N61" i="28"/>
  <c r="T61" i="28"/>
  <c r="E61" i="11" s="1"/>
  <c r="G61" i="11" l="1"/>
  <c r="L64" i="47"/>
  <c r="R64" i="47"/>
  <c r="P64" i="47"/>
  <c r="V64" i="47"/>
  <c r="P64" i="48"/>
  <c r="V64" i="48"/>
  <c r="U64" i="47"/>
  <c r="O64" i="47"/>
  <c r="K64" i="48"/>
  <c r="Q64" i="48"/>
  <c r="Q64" i="47"/>
  <c r="K64" i="47"/>
  <c r="M64" i="47"/>
  <c r="S64" i="47"/>
  <c r="L64" i="48"/>
  <c r="R64" i="48"/>
  <c r="T64" i="48"/>
  <c r="N64" i="48"/>
  <c r="U64" i="48"/>
  <c r="O64" i="48"/>
  <c r="N64" i="47"/>
  <c r="T64" i="47"/>
  <c r="V63" i="9"/>
  <c r="P63" i="9"/>
  <c r="U63" i="9"/>
  <c r="O63" i="9"/>
  <c r="N63" i="9"/>
  <c r="T63" i="9"/>
  <c r="Q63" i="9"/>
  <c r="K63" i="9"/>
  <c r="L63" i="9"/>
  <c r="R63" i="9"/>
  <c r="M64" i="9"/>
  <c r="S64" i="9"/>
  <c r="L63" i="8"/>
  <c r="R63" i="8"/>
  <c r="Q63" i="8"/>
  <c r="K63" i="8"/>
  <c r="N63" i="8"/>
  <c r="T63" i="8"/>
  <c r="S64" i="8"/>
  <c r="M64" i="8"/>
  <c r="V63" i="8"/>
  <c r="P63" i="8"/>
  <c r="U63" i="8"/>
  <c r="O63" i="8"/>
  <c r="M77" i="48"/>
  <c r="S77" i="48"/>
  <c r="M60" i="11"/>
  <c r="I60" i="11"/>
  <c r="K60" i="11"/>
  <c r="H60" i="11"/>
  <c r="L60" i="11"/>
  <c r="J60" i="11"/>
  <c r="P62" i="40"/>
  <c r="V62" i="40"/>
  <c r="N62" i="41"/>
  <c r="T62" i="41"/>
  <c r="K62" i="40"/>
  <c r="Q62" i="40"/>
  <c r="P63" i="41"/>
  <c r="V63" i="41"/>
  <c r="M63" i="41"/>
  <c r="S63" i="41"/>
  <c r="K63" i="41"/>
  <c r="Q63" i="41"/>
  <c r="M64" i="40"/>
  <c r="S64" i="40"/>
  <c r="L62" i="40"/>
  <c r="R62" i="40"/>
  <c r="C62" i="11" s="1"/>
  <c r="O62" i="40"/>
  <c r="U62" i="40"/>
  <c r="N62" i="40"/>
  <c r="T62" i="40"/>
  <c r="L63" i="41"/>
  <c r="R63" i="41"/>
  <c r="O62" i="41"/>
  <c r="U62" i="41"/>
  <c r="Q62" i="28"/>
  <c r="B62" i="11" s="1"/>
  <c r="K62" i="28"/>
  <c r="N62" i="28"/>
  <c r="T62" i="28"/>
  <c r="E62" i="11" s="1"/>
  <c r="P62" i="28"/>
  <c r="V62" i="28"/>
  <c r="G62" i="11" s="1"/>
  <c r="S63" i="28"/>
  <c r="D63" i="11" s="1"/>
  <c r="M63" i="28"/>
  <c r="O62" i="28"/>
  <c r="U62" i="28"/>
  <c r="L63" i="28"/>
  <c r="R63" i="28"/>
  <c r="F62" i="11" l="1"/>
  <c r="O65" i="47"/>
  <c r="U65" i="47"/>
  <c r="R65" i="48"/>
  <c r="L65" i="48"/>
  <c r="T65" i="47"/>
  <c r="N65" i="47"/>
  <c r="S65" i="47"/>
  <c r="M65" i="47"/>
  <c r="P65" i="48"/>
  <c r="V65" i="48"/>
  <c r="O65" i="48"/>
  <c r="U65" i="48"/>
  <c r="K65" i="47"/>
  <c r="Q65" i="47"/>
  <c r="P65" i="47"/>
  <c r="V65" i="47"/>
  <c r="T65" i="48"/>
  <c r="N65" i="48"/>
  <c r="Q65" i="48"/>
  <c r="K65" i="48"/>
  <c r="R65" i="47"/>
  <c r="L65" i="47"/>
  <c r="Q64" i="9"/>
  <c r="K64" i="9"/>
  <c r="S65" i="9"/>
  <c r="M65" i="9"/>
  <c r="O64" i="9"/>
  <c r="U64" i="9"/>
  <c r="L64" i="9"/>
  <c r="R64" i="9"/>
  <c r="N64" i="9"/>
  <c r="T64" i="9"/>
  <c r="P64" i="9"/>
  <c r="V64" i="9"/>
  <c r="T64" i="8"/>
  <c r="N64" i="8"/>
  <c r="M65" i="8"/>
  <c r="S65" i="8"/>
  <c r="O64" i="8"/>
  <c r="U64" i="8"/>
  <c r="Q64" i="8"/>
  <c r="K64" i="8"/>
  <c r="V64" i="8"/>
  <c r="P64" i="8"/>
  <c r="L64" i="8"/>
  <c r="R64" i="8"/>
  <c r="M78" i="48"/>
  <c r="S78" i="48"/>
  <c r="L61" i="11"/>
  <c r="J61" i="11"/>
  <c r="M61" i="11"/>
  <c r="I61" i="11"/>
  <c r="H61" i="11"/>
  <c r="K61" i="11"/>
  <c r="U63" i="41"/>
  <c r="O63" i="41"/>
  <c r="T63" i="40"/>
  <c r="N63" i="40"/>
  <c r="S64" i="41"/>
  <c r="M64" i="41"/>
  <c r="N63" i="41"/>
  <c r="T63" i="41"/>
  <c r="L63" i="40"/>
  <c r="R63" i="40"/>
  <c r="C63" i="11" s="1"/>
  <c r="K63" i="40"/>
  <c r="Q63" i="40"/>
  <c r="R64" i="41"/>
  <c r="L64" i="41"/>
  <c r="U63" i="40"/>
  <c r="O63" i="40"/>
  <c r="K64" i="41"/>
  <c r="Q64" i="41"/>
  <c r="V64" i="41"/>
  <c r="P64" i="41"/>
  <c r="M65" i="40"/>
  <c r="S65" i="40"/>
  <c r="P63" i="40"/>
  <c r="V63" i="40"/>
  <c r="L64" i="28"/>
  <c r="R64" i="28"/>
  <c r="T63" i="28"/>
  <c r="N63" i="28"/>
  <c r="K63" i="28"/>
  <c r="Q63" i="28"/>
  <c r="B63" i="11" s="1"/>
  <c r="M64" i="28"/>
  <c r="S64" i="28"/>
  <c r="D64" i="11" s="1"/>
  <c r="O63" i="28"/>
  <c r="U63" i="28"/>
  <c r="F63" i="11" s="1"/>
  <c r="P63" i="28"/>
  <c r="V63" i="28"/>
  <c r="N185" i="12"/>
  <c r="I184" i="12"/>
  <c r="L184" i="12"/>
  <c r="K182" i="12"/>
  <c r="M185" i="12"/>
  <c r="N184" i="12"/>
  <c r="J184" i="12"/>
  <c r="M184" i="12"/>
  <c r="I185" i="12"/>
  <c r="L185" i="12"/>
  <c r="K185" i="12"/>
  <c r="K172" i="12"/>
  <c r="J185" i="12"/>
  <c r="K183" i="12"/>
  <c r="G63" i="11" l="1"/>
  <c r="E63" i="11"/>
  <c r="Q182" i="12"/>
  <c r="O185" i="12"/>
  <c r="P185" i="12"/>
  <c r="R185" i="12"/>
  <c r="Q172" i="12"/>
  <c r="S184" i="12"/>
  <c r="Q185" i="12"/>
  <c r="O184" i="12"/>
  <c r="P184" i="12"/>
  <c r="T184" i="12"/>
  <c r="S185" i="12"/>
  <c r="Q183" i="12"/>
  <c r="R184" i="12"/>
  <c r="T185" i="12"/>
  <c r="S66" i="47"/>
  <c r="M66" i="47"/>
  <c r="P66" i="47"/>
  <c r="V66" i="47"/>
  <c r="L66" i="47"/>
  <c r="R66" i="47"/>
  <c r="N66" i="47"/>
  <c r="T66" i="47"/>
  <c r="K66" i="47"/>
  <c r="Q66" i="47"/>
  <c r="K66" i="48"/>
  <c r="Q66" i="48"/>
  <c r="L66" i="48"/>
  <c r="R66" i="48"/>
  <c r="U66" i="48"/>
  <c r="O66" i="48"/>
  <c r="T66" i="48"/>
  <c r="N66" i="48"/>
  <c r="V66" i="48"/>
  <c r="P66" i="48"/>
  <c r="O66" i="47"/>
  <c r="U66" i="47"/>
  <c r="R65" i="9"/>
  <c r="L65" i="9"/>
  <c r="V65" i="9"/>
  <c r="P65" i="9"/>
  <c r="U65" i="9"/>
  <c r="O65" i="9"/>
  <c r="M66" i="9"/>
  <c r="S66" i="9"/>
  <c r="T65" i="9"/>
  <c r="N65" i="9"/>
  <c r="K65" i="9"/>
  <c r="Q65" i="9"/>
  <c r="L65" i="8"/>
  <c r="R65" i="8"/>
  <c r="V65" i="8"/>
  <c r="P65" i="8"/>
  <c r="Q65" i="8"/>
  <c r="K65" i="8"/>
  <c r="N65" i="8"/>
  <c r="T65" i="8"/>
  <c r="S66" i="8"/>
  <c r="M66" i="8"/>
  <c r="O65" i="8"/>
  <c r="U65" i="8"/>
  <c r="M79" i="48"/>
  <c r="S79" i="48"/>
  <c r="M62" i="11"/>
  <c r="K62" i="11"/>
  <c r="J62" i="11"/>
  <c r="L62" i="11"/>
  <c r="H62" i="11"/>
  <c r="I62" i="11"/>
  <c r="K65" i="41"/>
  <c r="Q65" i="41"/>
  <c r="L65" i="41"/>
  <c r="R65" i="41"/>
  <c r="N64" i="41"/>
  <c r="T64" i="41"/>
  <c r="N64" i="40"/>
  <c r="T64" i="40"/>
  <c r="P64" i="40"/>
  <c r="V64" i="40"/>
  <c r="P65" i="41"/>
  <c r="V65" i="41"/>
  <c r="L64" i="40"/>
  <c r="R64" i="40"/>
  <c r="C64" i="11" s="1"/>
  <c r="M66" i="40"/>
  <c r="S66" i="40"/>
  <c r="O64" i="40"/>
  <c r="U64" i="40"/>
  <c r="M65" i="41"/>
  <c r="S65" i="41"/>
  <c r="O64" i="41"/>
  <c r="U64" i="41"/>
  <c r="K64" i="40"/>
  <c r="Q64" i="40"/>
  <c r="N64" i="28"/>
  <c r="T64" i="28"/>
  <c r="E64" i="11" s="1"/>
  <c r="V64" i="28"/>
  <c r="G64" i="11" s="1"/>
  <c r="P64" i="28"/>
  <c r="M65" i="28"/>
  <c r="S65" i="28"/>
  <c r="U64" i="28"/>
  <c r="F64" i="11" s="1"/>
  <c r="O64" i="28"/>
  <c r="Q64" i="28"/>
  <c r="B64" i="11" s="1"/>
  <c r="K64" i="28"/>
  <c r="L65" i="28"/>
  <c r="R65" i="28"/>
  <c r="M183" i="12"/>
  <c r="K177" i="12"/>
  <c r="J183" i="12"/>
  <c r="L183" i="12"/>
  <c r="J182" i="12"/>
  <c r="L182" i="12"/>
  <c r="N182" i="12"/>
  <c r="M182" i="12"/>
  <c r="J151" i="12"/>
  <c r="I182" i="12"/>
  <c r="J177" i="12"/>
  <c r="N177" i="12"/>
  <c r="K151" i="12"/>
  <c r="N183" i="12"/>
  <c r="I183" i="12"/>
  <c r="I177" i="12"/>
  <c r="T183" i="12" l="1"/>
  <c r="Q177" i="12"/>
  <c r="O177" i="12"/>
  <c r="O182" i="12"/>
  <c r="R183" i="12"/>
  <c r="P183" i="12"/>
  <c r="S182" i="12"/>
  <c r="P151" i="12"/>
  <c r="T177" i="12"/>
  <c r="O183" i="12"/>
  <c r="T182" i="12"/>
  <c r="Q151" i="12"/>
  <c r="P182" i="12"/>
  <c r="P177" i="12"/>
  <c r="R182" i="12"/>
  <c r="S183" i="12"/>
  <c r="D65" i="11"/>
  <c r="K186" i="12" s="1"/>
  <c r="Q186" i="12" s="1"/>
  <c r="O67" i="48"/>
  <c r="U67" i="48"/>
  <c r="N67" i="47"/>
  <c r="T67" i="47"/>
  <c r="O67" i="47"/>
  <c r="U67" i="47"/>
  <c r="L67" i="48"/>
  <c r="R67" i="48"/>
  <c r="L67" i="47"/>
  <c r="R67" i="47"/>
  <c r="V67" i="48"/>
  <c r="P67" i="48"/>
  <c r="Q67" i="48"/>
  <c r="K67" i="48"/>
  <c r="P67" i="47"/>
  <c r="V67" i="47"/>
  <c r="T67" i="48"/>
  <c r="N67" i="48"/>
  <c r="M67" i="47"/>
  <c r="S67" i="47"/>
  <c r="Q67" i="47"/>
  <c r="K67" i="47"/>
  <c r="S67" i="9"/>
  <c r="M67" i="9"/>
  <c r="O66" i="9"/>
  <c r="U66" i="9"/>
  <c r="P66" i="9"/>
  <c r="V66" i="9"/>
  <c r="Q66" i="9"/>
  <c r="K66" i="9"/>
  <c r="N66" i="9"/>
  <c r="T66" i="9"/>
  <c r="R66" i="9"/>
  <c r="L66" i="9"/>
  <c r="M67" i="8"/>
  <c r="S67" i="8"/>
  <c r="R66" i="8"/>
  <c r="L66" i="8"/>
  <c r="N66" i="8"/>
  <c r="T66" i="8"/>
  <c r="K66" i="8"/>
  <c r="Q66" i="8"/>
  <c r="V66" i="8"/>
  <c r="P66" i="8"/>
  <c r="U66" i="8"/>
  <c r="O66" i="8"/>
  <c r="S80" i="48"/>
  <c r="M80" i="48"/>
  <c r="J63" i="11"/>
  <c r="L63" i="11"/>
  <c r="M63" i="11"/>
  <c r="I63" i="11"/>
  <c r="H63" i="11"/>
  <c r="K63" i="11"/>
  <c r="K65" i="40"/>
  <c r="Q65" i="40"/>
  <c r="O65" i="41"/>
  <c r="U65" i="41"/>
  <c r="P66" i="41"/>
  <c r="V66" i="41"/>
  <c r="O65" i="40"/>
  <c r="U65" i="40"/>
  <c r="T65" i="40"/>
  <c r="N65" i="40"/>
  <c r="L66" i="41"/>
  <c r="R66" i="41"/>
  <c r="M66" i="41"/>
  <c r="S66" i="41"/>
  <c r="L65" i="40"/>
  <c r="R65" i="40"/>
  <c r="S67" i="40"/>
  <c r="M67" i="40"/>
  <c r="P65" i="40"/>
  <c r="V65" i="40"/>
  <c r="N65" i="41"/>
  <c r="T65" i="41"/>
  <c r="K66" i="41"/>
  <c r="Q66" i="41"/>
  <c r="P65" i="28"/>
  <c r="V65" i="28"/>
  <c r="L66" i="28"/>
  <c r="R66" i="28"/>
  <c r="O65" i="28"/>
  <c r="U65" i="28"/>
  <c r="K65" i="28"/>
  <c r="Q65" i="28"/>
  <c r="M66" i="28"/>
  <c r="S66" i="28"/>
  <c r="D66" i="11" s="1"/>
  <c r="N65" i="28"/>
  <c r="T65" i="28"/>
  <c r="N151" i="12"/>
  <c r="I151" i="12"/>
  <c r="J172" i="12"/>
  <c r="M177" i="12"/>
  <c r="I172" i="12"/>
  <c r="L177" i="12"/>
  <c r="M172" i="12"/>
  <c r="L151" i="12"/>
  <c r="M151" i="12"/>
  <c r="N172" i="12"/>
  <c r="L172" i="12"/>
  <c r="O172" i="12" l="1"/>
  <c r="O151" i="12"/>
  <c r="P172" i="12"/>
  <c r="S172" i="12"/>
  <c r="S151" i="12"/>
  <c r="R177" i="12"/>
  <c r="T151" i="12"/>
  <c r="R172" i="12"/>
  <c r="R151" i="12"/>
  <c r="T172" i="12"/>
  <c r="S177" i="12"/>
  <c r="B65" i="11"/>
  <c r="I186" i="12" s="1"/>
  <c r="O186" i="12" s="1"/>
  <c r="C65" i="11"/>
  <c r="J186" i="12" s="1"/>
  <c r="P186" i="12" s="1"/>
  <c r="G65" i="11"/>
  <c r="N186" i="12" s="1"/>
  <c r="T186" i="12" s="1"/>
  <c r="E65" i="11"/>
  <c r="L186" i="12" s="1"/>
  <c r="R186" i="12" s="1"/>
  <c r="P68" i="47"/>
  <c r="V68" i="47"/>
  <c r="R68" i="48"/>
  <c r="L68" i="48"/>
  <c r="K68" i="47"/>
  <c r="Q68" i="47"/>
  <c r="K68" i="48"/>
  <c r="Q68" i="48"/>
  <c r="O68" i="47"/>
  <c r="U68" i="47"/>
  <c r="P68" i="48"/>
  <c r="V68" i="48"/>
  <c r="M68" i="47"/>
  <c r="S68" i="47"/>
  <c r="N68" i="47"/>
  <c r="T68" i="47"/>
  <c r="T68" i="48"/>
  <c r="N68" i="48"/>
  <c r="F65" i="11"/>
  <c r="M186" i="12" s="1"/>
  <c r="S186" i="12" s="1"/>
  <c r="L68" i="47"/>
  <c r="R68" i="47"/>
  <c r="U68" i="48"/>
  <c r="O68" i="48"/>
  <c r="Q67" i="9"/>
  <c r="K67" i="9"/>
  <c r="P67" i="9"/>
  <c r="V67" i="9"/>
  <c r="U67" i="9"/>
  <c r="O67" i="9"/>
  <c r="R67" i="9"/>
  <c r="L67" i="9"/>
  <c r="T67" i="9"/>
  <c r="N67" i="9"/>
  <c r="M68" i="9"/>
  <c r="S68" i="9"/>
  <c r="K67" i="8"/>
  <c r="Q67" i="8"/>
  <c r="N67" i="8"/>
  <c r="T67" i="8"/>
  <c r="U67" i="8"/>
  <c r="O67" i="8"/>
  <c r="L67" i="8"/>
  <c r="R67" i="8"/>
  <c r="V67" i="8"/>
  <c r="P67" i="8"/>
  <c r="M68" i="8"/>
  <c r="S68" i="8"/>
  <c r="M81" i="48"/>
  <c r="S81" i="48"/>
  <c r="I64" i="11"/>
  <c r="K64" i="11"/>
  <c r="J64" i="11"/>
  <c r="H64" i="11"/>
  <c r="L64" i="11"/>
  <c r="M64" i="11"/>
  <c r="K67" i="41"/>
  <c r="Q67" i="41"/>
  <c r="P66" i="40"/>
  <c r="V66" i="40"/>
  <c r="N66" i="40"/>
  <c r="T66" i="40"/>
  <c r="M67" i="41"/>
  <c r="S67" i="41"/>
  <c r="U66" i="41"/>
  <c r="O66" i="41"/>
  <c r="M68" i="40"/>
  <c r="S68" i="40"/>
  <c r="T66" i="41"/>
  <c r="N66" i="41"/>
  <c r="L66" i="40"/>
  <c r="R66" i="40"/>
  <c r="C66" i="11" s="1"/>
  <c r="V67" i="41"/>
  <c r="P67" i="41"/>
  <c r="L67" i="41"/>
  <c r="R67" i="41"/>
  <c r="O66" i="40"/>
  <c r="U66" i="40"/>
  <c r="K66" i="40"/>
  <c r="Q66" i="40"/>
  <c r="N66" i="28"/>
  <c r="T66" i="28"/>
  <c r="K66" i="28"/>
  <c r="Q66" i="28"/>
  <c r="L67" i="28"/>
  <c r="R67" i="28"/>
  <c r="M67" i="28"/>
  <c r="S67" i="28"/>
  <c r="D67" i="11" s="1"/>
  <c r="U66" i="28"/>
  <c r="F66" i="11" s="1"/>
  <c r="O66" i="28"/>
  <c r="P66" i="28"/>
  <c r="V66" i="28"/>
  <c r="G66" i="11" s="1"/>
  <c r="B66" i="11" l="1"/>
  <c r="E66" i="11"/>
  <c r="U69" i="48"/>
  <c r="O69" i="48"/>
  <c r="T69" i="47"/>
  <c r="N69" i="47"/>
  <c r="K69" i="48"/>
  <c r="Q69" i="48"/>
  <c r="M69" i="47"/>
  <c r="S69" i="47"/>
  <c r="Q69" i="47"/>
  <c r="K69" i="47"/>
  <c r="L69" i="47"/>
  <c r="R69" i="47"/>
  <c r="L69" i="48"/>
  <c r="R69" i="48"/>
  <c r="P69" i="48"/>
  <c r="V69" i="48"/>
  <c r="T69" i="48"/>
  <c r="N69" i="48"/>
  <c r="U69" i="47"/>
  <c r="O69" i="47"/>
  <c r="V69" i="47"/>
  <c r="P69" i="47"/>
  <c r="O68" i="9"/>
  <c r="U68" i="9"/>
  <c r="M69" i="9"/>
  <c r="S69" i="9"/>
  <c r="V68" i="9"/>
  <c r="P68" i="9"/>
  <c r="N68" i="9"/>
  <c r="T68" i="9"/>
  <c r="Q68" i="9"/>
  <c r="K68" i="9"/>
  <c r="R68" i="9"/>
  <c r="L68" i="9"/>
  <c r="K68" i="8"/>
  <c r="Q68" i="8"/>
  <c r="R68" i="8"/>
  <c r="L68" i="8"/>
  <c r="U68" i="8"/>
  <c r="O68" i="8"/>
  <c r="S69" i="8"/>
  <c r="M69" i="8"/>
  <c r="N68" i="8"/>
  <c r="T68" i="8"/>
  <c r="P68" i="8"/>
  <c r="V68" i="8"/>
  <c r="M82" i="48"/>
  <c r="S82" i="48"/>
  <c r="K65" i="11"/>
  <c r="L65" i="11"/>
  <c r="M65" i="11"/>
  <c r="H65" i="11"/>
  <c r="I65" i="11"/>
  <c r="J65" i="11"/>
  <c r="O67" i="40"/>
  <c r="U67" i="40"/>
  <c r="R67" i="40"/>
  <c r="C67" i="11" s="1"/>
  <c r="L67" i="40"/>
  <c r="K67" i="40"/>
  <c r="Q67" i="40"/>
  <c r="L68" i="41"/>
  <c r="R68" i="41"/>
  <c r="S69" i="40"/>
  <c r="M69" i="40"/>
  <c r="T67" i="41"/>
  <c r="N67" i="41"/>
  <c r="O67" i="41"/>
  <c r="U67" i="41"/>
  <c r="M68" i="41"/>
  <c r="S68" i="41"/>
  <c r="V67" i="40"/>
  <c r="P67" i="40"/>
  <c r="P68" i="41"/>
  <c r="V68" i="41"/>
  <c r="N67" i="40"/>
  <c r="T67" i="40"/>
  <c r="K68" i="41"/>
  <c r="Q68" i="41"/>
  <c r="P67" i="28"/>
  <c r="V67" i="28"/>
  <c r="G67" i="11" s="1"/>
  <c r="S68" i="28"/>
  <c r="D68" i="11" s="1"/>
  <c r="M68" i="28"/>
  <c r="K67" i="28"/>
  <c r="Q67" i="28"/>
  <c r="B67" i="11" s="1"/>
  <c r="U67" i="28"/>
  <c r="F67" i="11" s="1"/>
  <c r="O67" i="28"/>
  <c r="L68" i="28"/>
  <c r="R68" i="28"/>
  <c r="N67" i="28"/>
  <c r="T67" i="28"/>
  <c r="E67" i="11" l="1"/>
  <c r="V70" i="48"/>
  <c r="P70" i="48"/>
  <c r="S70" i="47"/>
  <c r="M70" i="47"/>
  <c r="P70" i="47"/>
  <c r="V70" i="47"/>
  <c r="R70" i="48"/>
  <c r="L70" i="48"/>
  <c r="Q70" i="48"/>
  <c r="K70" i="48"/>
  <c r="U70" i="47"/>
  <c r="O70" i="47"/>
  <c r="N70" i="47"/>
  <c r="T70" i="47"/>
  <c r="L70" i="47"/>
  <c r="R70" i="47"/>
  <c r="N70" i="48"/>
  <c r="T70" i="48"/>
  <c r="K70" i="47"/>
  <c r="Q70" i="47"/>
  <c r="O70" i="48"/>
  <c r="U70" i="48"/>
  <c r="T69" i="9"/>
  <c r="N69" i="9"/>
  <c r="V69" i="9"/>
  <c r="P69" i="9"/>
  <c r="L69" i="9"/>
  <c r="R69" i="9"/>
  <c r="Q69" i="9"/>
  <c r="K69" i="9"/>
  <c r="S70" i="9"/>
  <c r="M70" i="9"/>
  <c r="U69" i="9"/>
  <c r="O69" i="9"/>
  <c r="O69" i="8"/>
  <c r="U69" i="8"/>
  <c r="L69" i="8"/>
  <c r="R69" i="8"/>
  <c r="S70" i="8"/>
  <c r="M70" i="8"/>
  <c r="V69" i="8"/>
  <c r="P69" i="8"/>
  <c r="N69" i="8"/>
  <c r="T69" i="8"/>
  <c r="K69" i="8"/>
  <c r="Q69" i="8"/>
  <c r="S83" i="48"/>
  <c r="M83" i="48"/>
  <c r="M66" i="11"/>
  <c r="J66" i="11"/>
  <c r="H66" i="11"/>
  <c r="K66" i="11"/>
  <c r="I66" i="11"/>
  <c r="L66" i="11"/>
  <c r="M69" i="41"/>
  <c r="S69" i="41"/>
  <c r="K68" i="40"/>
  <c r="Q68" i="40"/>
  <c r="P68" i="40"/>
  <c r="V68" i="40"/>
  <c r="R68" i="40"/>
  <c r="C68" i="11" s="1"/>
  <c r="L68" i="40"/>
  <c r="O68" i="41"/>
  <c r="U68" i="41"/>
  <c r="T68" i="40"/>
  <c r="N68" i="40"/>
  <c r="Q69" i="41"/>
  <c r="K69" i="41"/>
  <c r="R69" i="41"/>
  <c r="L69" i="41"/>
  <c r="P69" i="41"/>
  <c r="V69" i="41"/>
  <c r="N68" i="41"/>
  <c r="T68" i="41"/>
  <c r="M70" i="40"/>
  <c r="S70" i="40"/>
  <c r="U68" i="40"/>
  <c r="O68" i="40"/>
  <c r="U68" i="28"/>
  <c r="O68" i="28"/>
  <c r="M69" i="28"/>
  <c r="S69" i="28"/>
  <c r="D69" i="11" s="1"/>
  <c r="N68" i="28"/>
  <c r="T68" i="28"/>
  <c r="E68" i="11" s="1"/>
  <c r="L69" i="28"/>
  <c r="R69" i="28"/>
  <c r="Q68" i="28"/>
  <c r="B68" i="11" s="1"/>
  <c r="K68" i="28"/>
  <c r="P68" i="28"/>
  <c r="V68" i="28"/>
  <c r="G68" i="11" s="1"/>
  <c r="F68" i="11" l="1"/>
  <c r="R71" i="48"/>
  <c r="L71" i="48"/>
  <c r="L71" i="47"/>
  <c r="R71" i="47"/>
  <c r="U71" i="48"/>
  <c r="O71" i="48"/>
  <c r="T71" i="47"/>
  <c r="N71" i="47"/>
  <c r="V71" i="47"/>
  <c r="P71" i="47"/>
  <c r="O71" i="47"/>
  <c r="U71" i="47"/>
  <c r="M71" i="47"/>
  <c r="S71" i="47"/>
  <c r="K71" i="47"/>
  <c r="Q71" i="47"/>
  <c r="K71" i="48"/>
  <c r="Q71" i="48"/>
  <c r="P71" i="48"/>
  <c r="V71" i="48"/>
  <c r="T71" i="48"/>
  <c r="N71" i="48"/>
  <c r="Q70" i="9"/>
  <c r="K70" i="9"/>
  <c r="U70" i="9"/>
  <c r="O70" i="9"/>
  <c r="R70" i="9"/>
  <c r="L70" i="9"/>
  <c r="P70" i="9"/>
  <c r="V70" i="9"/>
  <c r="M71" i="9"/>
  <c r="S71" i="9"/>
  <c r="N70" i="9"/>
  <c r="T70" i="9"/>
  <c r="V70" i="8"/>
  <c r="P70" i="8"/>
  <c r="M71" i="8"/>
  <c r="S71" i="8"/>
  <c r="K70" i="8"/>
  <c r="Q70" i="8"/>
  <c r="R70" i="8"/>
  <c r="L70" i="8"/>
  <c r="N70" i="8"/>
  <c r="T70" i="8"/>
  <c r="O70" i="8"/>
  <c r="U70" i="8"/>
  <c r="M84" i="48"/>
  <c r="S84" i="48"/>
  <c r="L67" i="11"/>
  <c r="M67" i="11"/>
  <c r="J67" i="11"/>
  <c r="K67" i="11"/>
  <c r="I67" i="11"/>
  <c r="H67" i="11"/>
  <c r="K69" i="40"/>
  <c r="Q69" i="40"/>
  <c r="O69" i="40"/>
  <c r="U69" i="40"/>
  <c r="M71" i="40"/>
  <c r="S71" i="40"/>
  <c r="P70" i="41"/>
  <c r="V70" i="41"/>
  <c r="K70" i="41"/>
  <c r="Q70" i="41"/>
  <c r="O69" i="41"/>
  <c r="U69" i="41"/>
  <c r="P69" i="40"/>
  <c r="V69" i="40"/>
  <c r="N69" i="41"/>
  <c r="T69" i="41"/>
  <c r="L70" i="41"/>
  <c r="R70" i="41"/>
  <c r="N69" i="40"/>
  <c r="T69" i="40"/>
  <c r="L69" i="40"/>
  <c r="R69" i="40"/>
  <c r="C69" i="11" s="1"/>
  <c r="M70" i="41"/>
  <c r="S70" i="41"/>
  <c r="V69" i="28"/>
  <c r="P69" i="28"/>
  <c r="L70" i="28"/>
  <c r="R70" i="28"/>
  <c r="M70" i="28"/>
  <c r="S70" i="28"/>
  <c r="Q69" i="28"/>
  <c r="B69" i="11" s="1"/>
  <c r="K69" i="28"/>
  <c r="O69" i="28"/>
  <c r="U69" i="28"/>
  <c r="F69" i="11" s="1"/>
  <c r="T69" i="28"/>
  <c r="N69" i="28"/>
  <c r="D70" i="11" l="1"/>
  <c r="E69" i="11"/>
  <c r="N72" i="47"/>
  <c r="T72" i="47"/>
  <c r="Q72" i="47"/>
  <c r="K72" i="47"/>
  <c r="N72" i="48"/>
  <c r="T72" i="48"/>
  <c r="O72" i="48"/>
  <c r="U72" i="48"/>
  <c r="S72" i="47"/>
  <c r="M72" i="47"/>
  <c r="V72" i="48"/>
  <c r="P72" i="48"/>
  <c r="O72" i="47"/>
  <c r="U72" i="47"/>
  <c r="L72" i="47"/>
  <c r="R72" i="47"/>
  <c r="G69" i="11"/>
  <c r="V72" i="47"/>
  <c r="P72" i="47"/>
  <c r="R72" i="48"/>
  <c r="L72" i="48"/>
  <c r="K72" i="48"/>
  <c r="Q72" i="48"/>
  <c r="P71" i="9"/>
  <c r="V71" i="9"/>
  <c r="R71" i="9"/>
  <c r="L71" i="9"/>
  <c r="N71" i="9"/>
  <c r="T71" i="9"/>
  <c r="U71" i="9"/>
  <c r="O71" i="9"/>
  <c r="S72" i="9"/>
  <c r="M72" i="9"/>
  <c r="K71" i="9"/>
  <c r="Q71" i="9"/>
  <c r="L71" i="8"/>
  <c r="R71" i="8"/>
  <c r="N71" i="8"/>
  <c r="T71" i="8"/>
  <c r="Q71" i="8"/>
  <c r="K71" i="8"/>
  <c r="U71" i="8"/>
  <c r="O71" i="8"/>
  <c r="S72" i="8"/>
  <c r="M72" i="8"/>
  <c r="P71" i="8"/>
  <c r="V71" i="8"/>
  <c r="M85" i="48"/>
  <c r="S85" i="48"/>
  <c r="H68" i="11"/>
  <c r="M68" i="11"/>
  <c r="L68" i="11"/>
  <c r="J68" i="11"/>
  <c r="I68" i="11"/>
  <c r="K68" i="11"/>
  <c r="V71" i="41"/>
  <c r="P71" i="41"/>
  <c r="M71" i="41"/>
  <c r="S71" i="41"/>
  <c r="K71" i="41"/>
  <c r="Q71" i="41"/>
  <c r="S72" i="40"/>
  <c r="M72" i="40"/>
  <c r="N70" i="40"/>
  <c r="T70" i="40"/>
  <c r="N70" i="41"/>
  <c r="T70" i="41"/>
  <c r="O70" i="41"/>
  <c r="U70" i="41"/>
  <c r="K70" i="40"/>
  <c r="Q70" i="40"/>
  <c r="R70" i="40"/>
  <c r="C70" i="11" s="1"/>
  <c r="L70" i="40"/>
  <c r="L71" i="41"/>
  <c r="R71" i="41"/>
  <c r="V70" i="40"/>
  <c r="P70" i="40"/>
  <c r="O70" i="40"/>
  <c r="U70" i="40"/>
  <c r="L71" i="28"/>
  <c r="R71" i="28"/>
  <c r="P70" i="28"/>
  <c r="V70" i="28"/>
  <c r="N70" i="28"/>
  <c r="T70" i="28"/>
  <c r="E70" i="11" s="1"/>
  <c r="K70" i="28"/>
  <c r="Q70" i="28"/>
  <c r="B70" i="11" s="1"/>
  <c r="O70" i="28"/>
  <c r="U70" i="28"/>
  <c r="F70" i="11" s="1"/>
  <c r="S71" i="28"/>
  <c r="D71" i="11" s="1"/>
  <c r="M71" i="28"/>
  <c r="G70" i="11" l="1"/>
  <c r="R73" i="47"/>
  <c r="L73" i="47"/>
  <c r="O73" i="48"/>
  <c r="U73" i="48"/>
  <c r="Q73" i="48"/>
  <c r="K73" i="48"/>
  <c r="L73" i="48"/>
  <c r="R73" i="48"/>
  <c r="O73" i="47"/>
  <c r="U73" i="47"/>
  <c r="T73" i="48"/>
  <c r="N73" i="48"/>
  <c r="V73" i="48"/>
  <c r="P73" i="48"/>
  <c r="Q73" i="47"/>
  <c r="K73" i="47"/>
  <c r="P73" i="47"/>
  <c r="V73" i="47"/>
  <c r="M73" i="47"/>
  <c r="S73" i="47"/>
  <c r="T73" i="47"/>
  <c r="N73" i="47"/>
  <c r="N72" i="9"/>
  <c r="T72" i="9"/>
  <c r="Q72" i="9"/>
  <c r="K72" i="9"/>
  <c r="R72" i="9"/>
  <c r="L72" i="9"/>
  <c r="M73" i="9"/>
  <c r="S73" i="9"/>
  <c r="O72" i="9"/>
  <c r="U72" i="9"/>
  <c r="P72" i="9"/>
  <c r="V72" i="9"/>
  <c r="U72" i="8"/>
  <c r="O72" i="8"/>
  <c r="Q72" i="8"/>
  <c r="K72" i="8"/>
  <c r="P72" i="8"/>
  <c r="V72" i="8"/>
  <c r="N72" i="8"/>
  <c r="T72" i="8"/>
  <c r="M73" i="8"/>
  <c r="S73" i="8"/>
  <c r="L72" i="8"/>
  <c r="R72" i="8"/>
  <c r="S86" i="48"/>
  <c r="M86" i="48"/>
  <c r="M69" i="11"/>
  <c r="K69" i="11"/>
  <c r="I69" i="11"/>
  <c r="L69" i="11"/>
  <c r="J69" i="11"/>
  <c r="H69" i="11"/>
  <c r="U71" i="40"/>
  <c r="O71" i="40"/>
  <c r="O71" i="41"/>
  <c r="U71" i="41"/>
  <c r="N71" i="40"/>
  <c r="T71" i="40"/>
  <c r="S72" i="41"/>
  <c r="M72" i="41"/>
  <c r="L72" i="41"/>
  <c r="R72" i="41"/>
  <c r="Q72" i="41"/>
  <c r="K72" i="41"/>
  <c r="P71" i="40"/>
  <c r="V71" i="40"/>
  <c r="L71" i="40"/>
  <c r="R71" i="40"/>
  <c r="C71" i="11" s="1"/>
  <c r="Q71" i="40"/>
  <c r="K71" i="40"/>
  <c r="N71" i="41"/>
  <c r="T71" i="41"/>
  <c r="S73" i="40"/>
  <c r="M73" i="40"/>
  <c r="P72" i="41"/>
  <c r="V72" i="41"/>
  <c r="M72" i="28"/>
  <c r="S72" i="28"/>
  <c r="D72" i="11" s="1"/>
  <c r="K71" i="28"/>
  <c r="Q71" i="28"/>
  <c r="B71" i="11" s="1"/>
  <c r="P71" i="28"/>
  <c r="V71" i="28"/>
  <c r="G71" i="11" s="1"/>
  <c r="O71" i="28"/>
  <c r="U71" i="28"/>
  <c r="F71" i="11" s="1"/>
  <c r="N71" i="28"/>
  <c r="T71" i="28"/>
  <c r="E71" i="11" s="1"/>
  <c r="R72" i="28"/>
  <c r="L72" i="28"/>
  <c r="K74" i="47" l="1"/>
  <c r="Q74" i="47"/>
  <c r="L74" i="48"/>
  <c r="R74" i="48"/>
  <c r="T74" i="47"/>
  <c r="N74" i="47"/>
  <c r="V74" i="48"/>
  <c r="P74" i="48"/>
  <c r="K74" i="48"/>
  <c r="Q74" i="48"/>
  <c r="T74" i="48"/>
  <c r="N74" i="48"/>
  <c r="M74" i="47"/>
  <c r="S74" i="47"/>
  <c r="U74" i="48"/>
  <c r="O74" i="48"/>
  <c r="R74" i="47"/>
  <c r="L74" i="47"/>
  <c r="V74" i="47"/>
  <c r="P74" i="47"/>
  <c r="O74" i="47"/>
  <c r="U74" i="47"/>
  <c r="M74" i="9"/>
  <c r="S74" i="9"/>
  <c r="L73" i="9"/>
  <c r="R73" i="9"/>
  <c r="V73" i="9"/>
  <c r="P73" i="9"/>
  <c r="Q73" i="9"/>
  <c r="K73" i="9"/>
  <c r="U73" i="9"/>
  <c r="O73" i="9"/>
  <c r="T73" i="9"/>
  <c r="N73" i="9"/>
  <c r="L73" i="8"/>
  <c r="R73" i="8"/>
  <c r="S74" i="8"/>
  <c r="M74" i="8"/>
  <c r="T73" i="8"/>
  <c r="N73" i="8"/>
  <c r="P73" i="8"/>
  <c r="V73" i="8"/>
  <c r="K73" i="8"/>
  <c r="Q73" i="8"/>
  <c r="O73" i="8"/>
  <c r="U73" i="8"/>
  <c r="S87" i="48"/>
  <c r="M87" i="48"/>
  <c r="J70" i="11"/>
  <c r="M70" i="11"/>
  <c r="L70" i="11"/>
  <c r="H70" i="11"/>
  <c r="I70" i="11"/>
  <c r="K70" i="11"/>
  <c r="K73" i="41"/>
  <c r="Q73" i="41"/>
  <c r="M73" i="41"/>
  <c r="S73" i="41"/>
  <c r="V73" i="41"/>
  <c r="P73" i="41"/>
  <c r="T72" i="41"/>
  <c r="N72" i="41"/>
  <c r="L72" i="40"/>
  <c r="R72" i="40"/>
  <c r="C72" i="11" s="1"/>
  <c r="U72" i="41"/>
  <c r="O72" i="41"/>
  <c r="S74" i="40"/>
  <c r="M74" i="40"/>
  <c r="Q72" i="40"/>
  <c r="K72" i="40"/>
  <c r="O72" i="40"/>
  <c r="U72" i="40"/>
  <c r="V72" i="40"/>
  <c r="P72" i="40"/>
  <c r="L73" i="41"/>
  <c r="R73" i="41"/>
  <c r="N72" i="40"/>
  <c r="T72" i="40"/>
  <c r="L73" i="28"/>
  <c r="R73" i="28"/>
  <c r="O72" i="28"/>
  <c r="U72" i="28"/>
  <c r="K72" i="28"/>
  <c r="Q72" i="28"/>
  <c r="B72" i="11" s="1"/>
  <c r="N72" i="28"/>
  <c r="T72" i="28"/>
  <c r="E72" i="11" s="1"/>
  <c r="P72" i="28"/>
  <c r="V72" i="28"/>
  <c r="G72" i="11" s="1"/>
  <c r="M73" i="28"/>
  <c r="S73" i="28"/>
  <c r="F72" i="11" l="1"/>
  <c r="O75" i="48"/>
  <c r="U75" i="48"/>
  <c r="V75" i="48"/>
  <c r="P75" i="48"/>
  <c r="N75" i="47"/>
  <c r="T75" i="47"/>
  <c r="U75" i="47"/>
  <c r="O75" i="47"/>
  <c r="S75" i="47"/>
  <c r="M75" i="47"/>
  <c r="V75" i="47"/>
  <c r="P75" i="47"/>
  <c r="N75" i="48"/>
  <c r="T75" i="48"/>
  <c r="R75" i="48"/>
  <c r="L75" i="48"/>
  <c r="R75" i="47"/>
  <c r="L75" i="47"/>
  <c r="K75" i="48"/>
  <c r="Q75" i="48"/>
  <c r="Q75" i="47"/>
  <c r="K75" i="47"/>
  <c r="D73" i="11"/>
  <c r="Q74" i="9"/>
  <c r="K74" i="9"/>
  <c r="P74" i="9"/>
  <c r="V74" i="9"/>
  <c r="N74" i="9"/>
  <c r="T74" i="9"/>
  <c r="R74" i="9"/>
  <c r="L74" i="9"/>
  <c r="O74" i="9"/>
  <c r="U74" i="9"/>
  <c r="M75" i="9"/>
  <c r="S75" i="9"/>
  <c r="N74" i="8"/>
  <c r="T74" i="8"/>
  <c r="M75" i="8"/>
  <c r="S75" i="8"/>
  <c r="V74" i="8"/>
  <c r="P74" i="8"/>
  <c r="U74" i="8"/>
  <c r="O74" i="8"/>
  <c r="K74" i="8"/>
  <c r="Q74" i="8"/>
  <c r="R74" i="8"/>
  <c r="L74" i="8"/>
  <c r="S88" i="48"/>
  <c r="M88" i="48"/>
  <c r="J71" i="11"/>
  <c r="K71" i="11"/>
  <c r="M71" i="11"/>
  <c r="H71" i="11"/>
  <c r="I71" i="11"/>
  <c r="L71" i="11"/>
  <c r="T73" i="40"/>
  <c r="N73" i="40"/>
  <c r="L74" i="41"/>
  <c r="R74" i="41"/>
  <c r="K73" i="40"/>
  <c r="Q73" i="40"/>
  <c r="U73" i="41"/>
  <c r="O73" i="41"/>
  <c r="N73" i="41"/>
  <c r="T73" i="41"/>
  <c r="V73" i="40"/>
  <c r="P73" i="40"/>
  <c r="O73" i="40"/>
  <c r="U73" i="40"/>
  <c r="S74" i="41"/>
  <c r="M74" i="41"/>
  <c r="M75" i="40"/>
  <c r="S75" i="40"/>
  <c r="P74" i="41"/>
  <c r="V74" i="41"/>
  <c r="R73" i="40"/>
  <c r="L73" i="40"/>
  <c r="Q74" i="41"/>
  <c r="K74" i="41"/>
  <c r="M74" i="28"/>
  <c r="S74" i="28"/>
  <c r="N73" i="28"/>
  <c r="T73" i="28"/>
  <c r="O73" i="28"/>
  <c r="U73" i="28"/>
  <c r="V73" i="28"/>
  <c r="P73" i="28"/>
  <c r="Q73" i="28"/>
  <c r="K73" i="28"/>
  <c r="L74" i="28"/>
  <c r="R74" i="28"/>
  <c r="D74" i="11" l="1"/>
  <c r="L76" i="48"/>
  <c r="R76" i="48"/>
  <c r="O76" i="47"/>
  <c r="U76" i="47"/>
  <c r="K76" i="47"/>
  <c r="Q76" i="47"/>
  <c r="N76" i="48"/>
  <c r="T76" i="48"/>
  <c r="N76" i="47"/>
  <c r="T76" i="47"/>
  <c r="P76" i="47"/>
  <c r="V76" i="47"/>
  <c r="P76" i="48"/>
  <c r="V76" i="48"/>
  <c r="K76" i="48"/>
  <c r="Q76" i="48"/>
  <c r="L76" i="47"/>
  <c r="R76" i="47"/>
  <c r="S76" i="47"/>
  <c r="M76" i="47"/>
  <c r="C73" i="11"/>
  <c r="U76" i="48"/>
  <c r="O76" i="48"/>
  <c r="B73" i="11"/>
  <c r="F73" i="11"/>
  <c r="E73" i="11"/>
  <c r="G73" i="11"/>
  <c r="Q75" i="9"/>
  <c r="K75" i="9"/>
  <c r="M76" i="9"/>
  <c r="S76" i="9"/>
  <c r="L75" i="9"/>
  <c r="R75" i="9"/>
  <c r="P75" i="9"/>
  <c r="V75" i="9"/>
  <c r="N75" i="9"/>
  <c r="T75" i="9"/>
  <c r="U75" i="9"/>
  <c r="O75" i="9"/>
  <c r="Q75" i="8"/>
  <c r="K75" i="8"/>
  <c r="U75" i="8"/>
  <c r="O75" i="8"/>
  <c r="N75" i="8"/>
  <c r="T75" i="8"/>
  <c r="S76" i="8"/>
  <c r="M76" i="8"/>
  <c r="L75" i="8"/>
  <c r="R75" i="8"/>
  <c r="V75" i="8"/>
  <c r="P75" i="8"/>
  <c r="M89" i="48"/>
  <c r="S89" i="48"/>
  <c r="L72" i="11"/>
  <c r="I72" i="11"/>
  <c r="H72" i="11"/>
  <c r="J72" i="11"/>
  <c r="K72" i="11"/>
  <c r="M72" i="11"/>
  <c r="M76" i="40"/>
  <c r="S76" i="40"/>
  <c r="T74" i="41"/>
  <c r="N74" i="41"/>
  <c r="K74" i="40"/>
  <c r="Q74" i="40"/>
  <c r="N74" i="40"/>
  <c r="T74" i="40"/>
  <c r="R74" i="40"/>
  <c r="C74" i="11" s="1"/>
  <c r="L74" i="40"/>
  <c r="S75" i="41"/>
  <c r="M75" i="41"/>
  <c r="O74" i="40"/>
  <c r="U74" i="40"/>
  <c r="O74" i="41"/>
  <c r="U74" i="41"/>
  <c r="P75" i="41"/>
  <c r="V75" i="41"/>
  <c r="V74" i="40"/>
  <c r="P74" i="40"/>
  <c r="K75" i="41"/>
  <c r="Q75" i="41"/>
  <c r="L75" i="41"/>
  <c r="R75" i="41"/>
  <c r="L75" i="28"/>
  <c r="R75" i="28"/>
  <c r="N74" i="28"/>
  <c r="T74" i="28"/>
  <c r="P74" i="28"/>
  <c r="V74" i="28"/>
  <c r="Q74" i="28"/>
  <c r="B74" i="11" s="1"/>
  <c r="K74" i="28"/>
  <c r="O74" i="28"/>
  <c r="U74" i="28"/>
  <c r="S75" i="28"/>
  <c r="D75" i="11" s="1"/>
  <c r="M75" i="28"/>
  <c r="E74" i="11" l="1"/>
  <c r="G74" i="11"/>
  <c r="O77" i="48"/>
  <c r="U77" i="48"/>
  <c r="Q77" i="48"/>
  <c r="K77" i="48"/>
  <c r="T77" i="48"/>
  <c r="N77" i="48"/>
  <c r="P77" i="48"/>
  <c r="V77" i="48"/>
  <c r="K77" i="47"/>
  <c r="Q77" i="47"/>
  <c r="F74" i="11"/>
  <c r="S77" i="47"/>
  <c r="M77" i="47"/>
  <c r="V77" i="47"/>
  <c r="P77" i="47"/>
  <c r="U77" i="47"/>
  <c r="O77" i="47"/>
  <c r="L77" i="47"/>
  <c r="R77" i="47"/>
  <c r="N77" i="47"/>
  <c r="T77" i="47"/>
  <c r="L77" i="48"/>
  <c r="R77" i="48"/>
  <c r="P76" i="9"/>
  <c r="V76" i="9"/>
  <c r="O76" i="9"/>
  <c r="U76" i="9"/>
  <c r="R76" i="9"/>
  <c r="L76" i="9"/>
  <c r="M77" i="9"/>
  <c r="S77" i="9"/>
  <c r="K76" i="9"/>
  <c r="Q76" i="9"/>
  <c r="N76" i="9"/>
  <c r="T76" i="9"/>
  <c r="M77" i="8"/>
  <c r="S77" i="8"/>
  <c r="K76" i="8"/>
  <c r="Q76" i="8"/>
  <c r="N76" i="8"/>
  <c r="T76" i="8"/>
  <c r="L76" i="8"/>
  <c r="R76" i="8"/>
  <c r="P76" i="8"/>
  <c r="V76" i="8"/>
  <c r="O76" i="8"/>
  <c r="U76" i="8"/>
  <c r="M90" i="48"/>
  <c r="S90" i="48"/>
  <c r="K73" i="11"/>
  <c r="M73" i="11"/>
  <c r="L73" i="11"/>
  <c r="I73" i="11"/>
  <c r="J73" i="11"/>
  <c r="H73" i="11"/>
  <c r="O75" i="41"/>
  <c r="U75" i="41"/>
  <c r="N75" i="40"/>
  <c r="T75" i="40"/>
  <c r="L75" i="40"/>
  <c r="R75" i="40"/>
  <c r="C75" i="11" s="1"/>
  <c r="K76" i="41"/>
  <c r="Q76" i="41"/>
  <c r="V76" i="41"/>
  <c r="P76" i="41"/>
  <c r="U75" i="40"/>
  <c r="O75" i="40"/>
  <c r="K75" i="40"/>
  <c r="Q75" i="40"/>
  <c r="M77" i="40"/>
  <c r="S77" i="40"/>
  <c r="L76" i="41"/>
  <c r="R76" i="41"/>
  <c r="P75" i="40"/>
  <c r="V75" i="40"/>
  <c r="M76" i="41"/>
  <c r="S76" i="41"/>
  <c r="N75" i="41"/>
  <c r="T75" i="41"/>
  <c r="T75" i="28"/>
  <c r="E75" i="11" s="1"/>
  <c r="N75" i="28"/>
  <c r="L76" i="28"/>
  <c r="R76" i="28"/>
  <c r="K75" i="28"/>
  <c r="Q75" i="28"/>
  <c r="B75" i="11" s="1"/>
  <c r="S76" i="28"/>
  <c r="M76" i="28"/>
  <c r="O75" i="28"/>
  <c r="U75" i="28"/>
  <c r="P75" i="28"/>
  <c r="V75" i="28"/>
  <c r="G75" i="11" s="1"/>
  <c r="D76" i="11" l="1"/>
  <c r="F75" i="11"/>
  <c r="V78" i="47"/>
  <c r="P78" i="47"/>
  <c r="P78" i="48"/>
  <c r="V78" i="48"/>
  <c r="R78" i="48"/>
  <c r="L78" i="48"/>
  <c r="N78" i="48"/>
  <c r="T78" i="48"/>
  <c r="S78" i="47"/>
  <c r="M78" i="47"/>
  <c r="T78" i="47"/>
  <c r="N78" i="47"/>
  <c r="Q78" i="48"/>
  <c r="K78" i="48"/>
  <c r="L78" i="47"/>
  <c r="R78" i="47"/>
  <c r="O78" i="47"/>
  <c r="U78" i="47"/>
  <c r="K78" i="47"/>
  <c r="Q78" i="47"/>
  <c r="O78" i="48"/>
  <c r="U78" i="48"/>
  <c r="M78" i="9"/>
  <c r="S78" i="9"/>
  <c r="T77" i="9"/>
  <c r="N77" i="9"/>
  <c r="U77" i="9"/>
  <c r="O77" i="9"/>
  <c r="L77" i="9"/>
  <c r="R77" i="9"/>
  <c r="K77" i="9"/>
  <c r="Q77" i="9"/>
  <c r="V77" i="9"/>
  <c r="P77" i="9"/>
  <c r="L77" i="8"/>
  <c r="R77" i="8"/>
  <c r="N77" i="8"/>
  <c r="T77" i="8"/>
  <c r="O77" i="8"/>
  <c r="U77" i="8"/>
  <c r="Q77" i="8"/>
  <c r="K77" i="8"/>
  <c r="V77" i="8"/>
  <c r="P77" i="8"/>
  <c r="M78" i="8"/>
  <c r="S78" i="8"/>
  <c r="S91" i="48"/>
  <c r="M91" i="48"/>
  <c r="M74" i="11"/>
  <c r="L74" i="11"/>
  <c r="H74" i="11"/>
  <c r="I74" i="11"/>
  <c r="J74" i="11"/>
  <c r="K74" i="11"/>
  <c r="M77" i="41"/>
  <c r="S77" i="41"/>
  <c r="U76" i="40"/>
  <c r="O76" i="40"/>
  <c r="T76" i="40"/>
  <c r="N76" i="40"/>
  <c r="N76" i="41"/>
  <c r="T76" i="41"/>
  <c r="V76" i="40"/>
  <c r="P76" i="40"/>
  <c r="S78" i="40"/>
  <c r="M78" i="40"/>
  <c r="K77" i="41"/>
  <c r="Q77" i="41"/>
  <c r="L76" i="40"/>
  <c r="R76" i="40"/>
  <c r="C76" i="11" s="1"/>
  <c r="P77" i="41"/>
  <c r="V77" i="41"/>
  <c r="O76" i="41"/>
  <c r="U76" i="41"/>
  <c r="R77" i="41"/>
  <c r="L77" i="41"/>
  <c r="K76" i="40"/>
  <c r="Q76" i="40"/>
  <c r="L77" i="28"/>
  <c r="R77" i="28"/>
  <c r="P76" i="28"/>
  <c r="V76" i="28"/>
  <c r="N76" i="28"/>
  <c r="T76" i="28"/>
  <c r="M77" i="28"/>
  <c r="S77" i="28"/>
  <c r="D77" i="11" s="1"/>
  <c r="U76" i="28"/>
  <c r="O76" i="28"/>
  <c r="K76" i="28"/>
  <c r="Q76" i="28"/>
  <c r="B76" i="11" s="1"/>
  <c r="E76" i="11" l="1"/>
  <c r="G76" i="11"/>
  <c r="R79" i="47"/>
  <c r="L79" i="47"/>
  <c r="T79" i="48"/>
  <c r="N79" i="48"/>
  <c r="K79" i="48"/>
  <c r="Q79" i="48"/>
  <c r="L79" i="48"/>
  <c r="R79" i="48"/>
  <c r="O79" i="48"/>
  <c r="U79" i="48"/>
  <c r="N79" i="47"/>
  <c r="T79" i="47"/>
  <c r="Q79" i="47"/>
  <c r="K79" i="47"/>
  <c r="P79" i="48"/>
  <c r="V79" i="48"/>
  <c r="F76" i="11"/>
  <c r="S79" i="47"/>
  <c r="M79" i="47"/>
  <c r="V79" i="47"/>
  <c r="P79" i="47"/>
  <c r="U79" i="47"/>
  <c r="O79" i="47"/>
  <c r="R78" i="9"/>
  <c r="L78" i="9"/>
  <c r="O78" i="9"/>
  <c r="U78" i="9"/>
  <c r="V78" i="9"/>
  <c r="P78" i="9"/>
  <c r="N78" i="9"/>
  <c r="T78" i="9"/>
  <c r="K78" i="9"/>
  <c r="Q78" i="9"/>
  <c r="S79" i="9"/>
  <c r="M79" i="9"/>
  <c r="K78" i="8"/>
  <c r="Q78" i="8"/>
  <c r="O78" i="8"/>
  <c r="U78" i="8"/>
  <c r="M79" i="8"/>
  <c r="S79" i="8"/>
  <c r="N78" i="8"/>
  <c r="T78" i="8"/>
  <c r="P78" i="8"/>
  <c r="V78" i="8"/>
  <c r="R78" i="8"/>
  <c r="L78" i="8"/>
  <c r="M92" i="48"/>
  <c r="S92" i="48"/>
  <c r="H75" i="11"/>
  <c r="J75" i="11"/>
  <c r="M75" i="11"/>
  <c r="K75" i="11"/>
  <c r="I75" i="11"/>
  <c r="L75" i="11"/>
  <c r="V78" i="41"/>
  <c r="P78" i="41"/>
  <c r="K78" i="41"/>
  <c r="Q78" i="41"/>
  <c r="P77" i="40"/>
  <c r="V77" i="40"/>
  <c r="N77" i="40"/>
  <c r="T77" i="40"/>
  <c r="K77" i="40"/>
  <c r="Q77" i="40"/>
  <c r="O77" i="41"/>
  <c r="U77" i="41"/>
  <c r="L77" i="40"/>
  <c r="R77" i="40"/>
  <c r="C77" i="11" s="1"/>
  <c r="M79" i="40"/>
  <c r="S79" i="40"/>
  <c r="R78" i="41"/>
  <c r="L78" i="41"/>
  <c r="N77" i="41"/>
  <c r="T77" i="41"/>
  <c r="O77" i="40"/>
  <c r="U77" i="40"/>
  <c r="S78" i="41"/>
  <c r="M78" i="41"/>
  <c r="Q77" i="28"/>
  <c r="B77" i="11" s="1"/>
  <c r="K77" i="28"/>
  <c r="M78" i="28"/>
  <c r="S78" i="28"/>
  <c r="V77" i="28"/>
  <c r="P77" i="28"/>
  <c r="O77" i="28"/>
  <c r="U77" i="28"/>
  <c r="N77" i="28"/>
  <c r="T77" i="28"/>
  <c r="R78" i="28"/>
  <c r="L78" i="28"/>
  <c r="D78" i="11" l="1"/>
  <c r="F77" i="11"/>
  <c r="O80" i="47"/>
  <c r="U80" i="47"/>
  <c r="P80" i="48"/>
  <c r="V80" i="48"/>
  <c r="L80" i="48"/>
  <c r="R80" i="48"/>
  <c r="Q80" i="47"/>
  <c r="K80" i="47"/>
  <c r="Q80" i="48"/>
  <c r="K80" i="48"/>
  <c r="G77" i="11"/>
  <c r="N80" i="48"/>
  <c r="T80" i="48"/>
  <c r="M80" i="47"/>
  <c r="S80" i="47"/>
  <c r="T80" i="47"/>
  <c r="N80" i="47"/>
  <c r="L80" i="47"/>
  <c r="R80" i="47"/>
  <c r="P80" i="47"/>
  <c r="V80" i="47"/>
  <c r="E77" i="11"/>
  <c r="U80" i="48"/>
  <c r="O80" i="48"/>
  <c r="N79" i="9"/>
  <c r="T79" i="9"/>
  <c r="M80" i="9"/>
  <c r="S80" i="9"/>
  <c r="V79" i="9"/>
  <c r="P79" i="9"/>
  <c r="U79" i="9"/>
  <c r="O79" i="9"/>
  <c r="L79" i="9"/>
  <c r="R79" i="9"/>
  <c r="K79" i="9"/>
  <c r="Q79" i="9"/>
  <c r="R79" i="8"/>
  <c r="L79" i="8"/>
  <c r="N79" i="8"/>
  <c r="T79" i="8"/>
  <c r="M80" i="8"/>
  <c r="S80" i="8"/>
  <c r="O79" i="8"/>
  <c r="U79" i="8"/>
  <c r="V79" i="8"/>
  <c r="P79" i="8"/>
  <c r="Q79" i="8"/>
  <c r="K79" i="8"/>
  <c r="M93" i="48"/>
  <c r="S93" i="48"/>
  <c r="H76" i="11"/>
  <c r="I76" i="11"/>
  <c r="K76" i="11"/>
  <c r="J76" i="11"/>
  <c r="M76" i="11"/>
  <c r="L76" i="11"/>
  <c r="M79" i="41"/>
  <c r="S79" i="41"/>
  <c r="Q79" i="41"/>
  <c r="K79" i="41"/>
  <c r="T78" i="41"/>
  <c r="N78" i="41"/>
  <c r="R78" i="40"/>
  <c r="C78" i="11" s="1"/>
  <c r="L78" i="40"/>
  <c r="V79" i="41"/>
  <c r="P79" i="41"/>
  <c r="Q78" i="40"/>
  <c r="K78" i="40"/>
  <c r="U78" i="40"/>
  <c r="O78" i="40"/>
  <c r="R79" i="41"/>
  <c r="L79" i="41"/>
  <c r="M80" i="40"/>
  <c r="S80" i="40"/>
  <c r="U78" i="41"/>
  <c r="O78" i="41"/>
  <c r="T78" i="40"/>
  <c r="N78" i="40"/>
  <c r="V78" i="40"/>
  <c r="P78" i="40"/>
  <c r="L79" i="28"/>
  <c r="R79" i="28"/>
  <c r="O78" i="28"/>
  <c r="U78" i="28"/>
  <c r="S79" i="28"/>
  <c r="D79" i="11" s="1"/>
  <c r="M79" i="28"/>
  <c r="P78" i="28"/>
  <c r="V78" i="28"/>
  <c r="G78" i="11" s="1"/>
  <c r="K78" i="28"/>
  <c r="Q78" i="28"/>
  <c r="N78" i="28"/>
  <c r="T78" i="28"/>
  <c r="E78" i="11" l="1"/>
  <c r="B78" i="11"/>
  <c r="P81" i="47"/>
  <c r="V81" i="47"/>
  <c r="O81" i="48"/>
  <c r="U81" i="48"/>
  <c r="Q81" i="47"/>
  <c r="K81" i="47"/>
  <c r="S81" i="47"/>
  <c r="M81" i="47"/>
  <c r="L81" i="48"/>
  <c r="R81" i="48"/>
  <c r="N81" i="48"/>
  <c r="T81" i="48"/>
  <c r="F78" i="11"/>
  <c r="V81" i="48"/>
  <c r="P81" i="48"/>
  <c r="R81" i="47"/>
  <c r="L81" i="47"/>
  <c r="Q81" i="48"/>
  <c r="K81" i="48"/>
  <c r="N81" i="47"/>
  <c r="T81" i="47"/>
  <c r="U81" i="47"/>
  <c r="O81" i="47"/>
  <c r="D80" i="11"/>
  <c r="P80" i="9"/>
  <c r="V80" i="9"/>
  <c r="K80" i="9"/>
  <c r="Q80" i="9"/>
  <c r="M81" i="9"/>
  <c r="S81" i="9"/>
  <c r="R80" i="9"/>
  <c r="L80" i="9"/>
  <c r="U80" i="9"/>
  <c r="O80" i="9"/>
  <c r="N80" i="9"/>
  <c r="T80" i="9"/>
  <c r="U80" i="8"/>
  <c r="O80" i="8"/>
  <c r="M81" i="8"/>
  <c r="S81" i="8"/>
  <c r="P80" i="8"/>
  <c r="V80" i="8"/>
  <c r="L80" i="8"/>
  <c r="R80" i="8"/>
  <c r="K80" i="8"/>
  <c r="Q80" i="8"/>
  <c r="T80" i="8"/>
  <c r="N80" i="8"/>
  <c r="M94" i="48"/>
  <c r="S94" i="48"/>
  <c r="M77" i="11"/>
  <c r="I77" i="11"/>
  <c r="K77" i="11"/>
  <c r="J77" i="11"/>
  <c r="L77" i="11"/>
  <c r="H77" i="11"/>
  <c r="P79" i="40"/>
  <c r="V79" i="40"/>
  <c r="U79" i="41"/>
  <c r="O79" i="41"/>
  <c r="L80" i="41"/>
  <c r="R80" i="41"/>
  <c r="K79" i="40"/>
  <c r="Q79" i="40"/>
  <c r="R79" i="40"/>
  <c r="C79" i="11" s="1"/>
  <c r="L79" i="40"/>
  <c r="Q80" i="41"/>
  <c r="K80" i="41"/>
  <c r="N79" i="40"/>
  <c r="T79" i="40"/>
  <c r="O79" i="40"/>
  <c r="U79" i="40"/>
  <c r="P80" i="41"/>
  <c r="V80" i="41"/>
  <c r="N79" i="41"/>
  <c r="T79" i="41"/>
  <c r="M81" i="40"/>
  <c r="S81" i="40"/>
  <c r="S80" i="41"/>
  <c r="M80" i="41"/>
  <c r="N79" i="28"/>
  <c r="T79" i="28"/>
  <c r="P79" i="28"/>
  <c r="V79" i="28"/>
  <c r="O79" i="28"/>
  <c r="U79" i="28"/>
  <c r="S80" i="28"/>
  <c r="M80" i="28"/>
  <c r="K79" i="28"/>
  <c r="Q79" i="28"/>
  <c r="R80" i="28"/>
  <c r="L80" i="28"/>
  <c r="B79" i="11" l="1"/>
  <c r="E79" i="11"/>
  <c r="O82" i="47"/>
  <c r="U82" i="47"/>
  <c r="P82" i="48"/>
  <c r="V82" i="48"/>
  <c r="K82" i="47"/>
  <c r="Q82" i="47"/>
  <c r="F79" i="11"/>
  <c r="T82" i="47"/>
  <c r="N82" i="47"/>
  <c r="S82" i="47"/>
  <c r="M82" i="47"/>
  <c r="K82" i="48"/>
  <c r="Q82" i="48"/>
  <c r="T82" i="48"/>
  <c r="N82" i="48"/>
  <c r="U82" i="48"/>
  <c r="O82" i="48"/>
  <c r="G79" i="11"/>
  <c r="L82" i="47"/>
  <c r="R82" i="47"/>
  <c r="L82" i="48"/>
  <c r="R82" i="48"/>
  <c r="V82" i="47"/>
  <c r="P82" i="47"/>
  <c r="M82" i="9"/>
  <c r="S82" i="9"/>
  <c r="T81" i="9"/>
  <c r="N81" i="9"/>
  <c r="Q81" i="9"/>
  <c r="K81" i="9"/>
  <c r="U81" i="9"/>
  <c r="O81" i="9"/>
  <c r="R81" i="9"/>
  <c r="L81" i="9"/>
  <c r="V81" i="9"/>
  <c r="P81" i="9"/>
  <c r="L81" i="8"/>
  <c r="R81" i="8"/>
  <c r="P81" i="8"/>
  <c r="V81" i="8"/>
  <c r="N81" i="8"/>
  <c r="T81" i="8"/>
  <c r="M82" i="8"/>
  <c r="S82" i="8"/>
  <c r="O81" i="8"/>
  <c r="U81" i="8"/>
  <c r="Q81" i="8"/>
  <c r="K81" i="8"/>
  <c r="M95" i="48"/>
  <c r="S95" i="48"/>
  <c r="L78" i="11"/>
  <c r="H78" i="11"/>
  <c r="M78" i="11"/>
  <c r="K78" i="11"/>
  <c r="J78" i="11"/>
  <c r="I78" i="11"/>
  <c r="P80" i="40"/>
  <c r="V80" i="40"/>
  <c r="N80" i="41"/>
  <c r="T80" i="41"/>
  <c r="O80" i="40"/>
  <c r="U80" i="40"/>
  <c r="K81" i="41"/>
  <c r="Q81" i="41"/>
  <c r="O80" i="41"/>
  <c r="U80" i="41"/>
  <c r="N80" i="40"/>
  <c r="T80" i="40"/>
  <c r="L81" i="41"/>
  <c r="R81" i="41"/>
  <c r="M81" i="41"/>
  <c r="S81" i="41"/>
  <c r="S82" i="40"/>
  <c r="M82" i="40"/>
  <c r="K80" i="40"/>
  <c r="Q80" i="40"/>
  <c r="P81" i="41"/>
  <c r="V81" i="41"/>
  <c r="L80" i="40"/>
  <c r="R80" i="40"/>
  <c r="C80" i="11" s="1"/>
  <c r="L81" i="28"/>
  <c r="R81" i="28"/>
  <c r="V80" i="28"/>
  <c r="G80" i="11" s="1"/>
  <c r="P80" i="28"/>
  <c r="M81" i="28"/>
  <c r="S81" i="28"/>
  <c r="D81" i="11" s="1"/>
  <c r="K80" i="28"/>
  <c r="Q80" i="28"/>
  <c r="B80" i="11" s="1"/>
  <c r="U80" i="28"/>
  <c r="O80" i="28"/>
  <c r="N80" i="28"/>
  <c r="T80" i="28"/>
  <c r="E80" i="11" s="1"/>
  <c r="P83" i="47" l="1"/>
  <c r="V83" i="47"/>
  <c r="N83" i="48"/>
  <c r="T83" i="48"/>
  <c r="R83" i="48"/>
  <c r="L83" i="48"/>
  <c r="K83" i="47"/>
  <c r="Q83" i="47"/>
  <c r="K83" i="48"/>
  <c r="Q83" i="48"/>
  <c r="R83" i="47"/>
  <c r="L83" i="47"/>
  <c r="S83" i="47"/>
  <c r="M83" i="47"/>
  <c r="P83" i="48"/>
  <c r="V83" i="48"/>
  <c r="F80" i="11"/>
  <c r="O83" i="48"/>
  <c r="U83" i="48"/>
  <c r="N83" i="47"/>
  <c r="T83" i="47"/>
  <c r="O83" i="47"/>
  <c r="U83" i="47"/>
  <c r="O82" i="9"/>
  <c r="U82" i="9"/>
  <c r="Q82" i="9"/>
  <c r="K82" i="9"/>
  <c r="P82" i="9"/>
  <c r="V82" i="9"/>
  <c r="N82" i="9"/>
  <c r="T82" i="9"/>
  <c r="L82" i="9"/>
  <c r="R82" i="9"/>
  <c r="M83" i="9"/>
  <c r="S83" i="9"/>
  <c r="M83" i="8"/>
  <c r="S83" i="8"/>
  <c r="K82" i="8"/>
  <c r="Q82" i="8"/>
  <c r="T82" i="8"/>
  <c r="N82" i="8"/>
  <c r="V82" i="8"/>
  <c r="P82" i="8"/>
  <c r="U82" i="8"/>
  <c r="O82" i="8"/>
  <c r="L82" i="8"/>
  <c r="R82" i="8"/>
  <c r="S96" i="48"/>
  <c r="M96" i="48"/>
  <c r="H79" i="11"/>
  <c r="I79" i="11"/>
  <c r="J79" i="11"/>
  <c r="K79" i="11"/>
  <c r="M79" i="11"/>
  <c r="L79" i="11"/>
  <c r="K81" i="40"/>
  <c r="Q81" i="40"/>
  <c r="S82" i="41"/>
  <c r="M82" i="41"/>
  <c r="N81" i="40"/>
  <c r="T81" i="40"/>
  <c r="O81" i="40"/>
  <c r="U81" i="40"/>
  <c r="P82" i="41"/>
  <c r="V82" i="41"/>
  <c r="R82" i="41"/>
  <c r="L82" i="41"/>
  <c r="K82" i="41"/>
  <c r="Q82" i="41"/>
  <c r="N81" i="41"/>
  <c r="T81" i="41"/>
  <c r="L81" i="40"/>
  <c r="R81" i="40"/>
  <c r="C81" i="11" s="1"/>
  <c r="U81" i="41"/>
  <c r="O81" i="41"/>
  <c r="M83" i="40"/>
  <c r="S83" i="40"/>
  <c r="P81" i="40"/>
  <c r="V81" i="40"/>
  <c r="P81" i="28"/>
  <c r="V81" i="28"/>
  <c r="G81" i="11" s="1"/>
  <c r="T81" i="28"/>
  <c r="N81" i="28"/>
  <c r="K81" i="28"/>
  <c r="Q81" i="28"/>
  <c r="B81" i="11" s="1"/>
  <c r="O81" i="28"/>
  <c r="U81" i="28"/>
  <c r="F81" i="11" s="1"/>
  <c r="M82" i="28"/>
  <c r="S82" i="28"/>
  <c r="D82" i="11" s="1"/>
  <c r="L82" i="28"/>
  <c r="R82" i="28"/>
  <c r="E81" i="11" l="1"/>
  <c r="P84" i="48"/>
  <c r="V84" i="48"/>
  <c r="Q84" i="47"/>
  <c r="K84" i="47"/>
  <c r="O84" i="47"/>
  <c r="U84" i="47"/>
  <c r="M84" i="47"/>
  <c r="S84" i="47"/>
  <c r="R84" i="48"/>
  <c r="L84" i="48"/>
  <c r="T84" i="47"/>
  <c r="N84" i="47"/>
  <c r="L84" i="47"/>
  <c r="R84" i="47"/>
  <c r="T84" i="48"/>
  <c r="N84" i="48"/>
  <c r="U84" i="48"/>
  <c r="O84" i="48"/>
  <c r="K84" i="48"/>
  <c r="Q84" i="48"/>
  <c r="P84" i="47"/>
  <c r="V84" i="47"/>
  <c r="P83" i="9"/>
  <c r="V83" i="9"/>
  <c r="M84" i="9"/>
  <c r="S84" i="9"/>
  <c r="K83" i="9"/>
  <c r="Q83" i="9"/>
  <c r="L83" i="9"/>
  <c r="R83" i="9"/>
  <c r="T83" i="9"/>
  <c r="N83" i="9"/>
  <c r="U83" i="9"/>
  <c r="O83" i="9"/>
  <c r="P83" i="8"/>
  <c r="V83" i="8"/>
  <c r="N83" i="8"/>
  <c r="T83" i="8"/>
  <c r="Q83" i="8"/>
  <c r="K83" i="8"/>
  <c r="L83" i="8"/>
  <c r="R83" i="8"/>
  <c r="O83" i="8"/>
  <c r="U83" i="8"/>
  <c r="M84" i="8"/>
  <c r="S84" i="8"/>
  <c r="M97" i="48"/>
  <c r="S97" i="48"/>
  <c r="M80" i="11"/>
  <c r="L80" i="11"/>
  <c r="J80" i="11"/>
  <c r="H80" i="11"/>
  <c r="I80" i="11"/>
  <c r="K80" i="11"/>
  <c r="K83" i="41"/>
  <c r="Q83" i="41"/>
  <c r="T82" i="41"/>
  <c r="N82" i="41"/>
  <c r="S83" i="41"/>
  <c r="M83" i="41"/>
  <c r="L82" i="40"/>
  <c r="R82" i="40"/>
  <c r="C82" i="11" s="1"/>
  <c r="V82" i="40"/>
  <c r="P82" i="40"/>
  <c r="O82" i="41"/>
  <c r="U82" i="41"/>
  <c r="U82" i="40"/>
  <c r="O82" i="40"/>
  <c r="M84" i="40"/>
  <c r="S84" i="40"/>
  <c r="L83" i="41"/>
  <c r="R83" i="41"/>
  <c r="P83" i="41"/>
  <c r="V83" i="41"/>
  <c r="N82" i="40"/>
  <c r="T82" i="40"/>
  <c r="K82" i="40"/>
  <c r="Q82" i="40"/>
  <c r="N82" i="28"/>
  <c r="T82" i="28"/>
  <c r="L83" i="28"/>
  <c r="R83" i="28"/>
  <c r="O82" i="28"/>
  <c r="U82" i="28"/>
  <c r="F82" i="11" s="1"/>
  <c r="S83" i="28"/>
  <c r="D83" i="11" s="1"/>
  <c r="M83" i="28"/>
  <c r="K82" i="28"/>
  <c r="Q82" i="28"/>
  <c r="B82" i="11" s="1"/>
  <c r="P82" i="28"/>
  <c r="V82" i="28"/>
  <c r="G82" i="11" l="1"/>
  <c r="E82" i="11"/>
  <c r="T85" i="48"/>
  <c r="N85" i="48"/>
  <c r="M85" i="47"/>
  <c r="S85" i="47"/>
  <c r="V85" i="47"/>
  <c r="P85" i="47"/>
  <c r="L85" i="47"/>
  <c r="R85" i="47"/>
  <c r="U85" i="47"/>
  <c r="O85" i="47"/>
  <c r="T85" i="47"/>
  <c r="N85" i="47"/>
  <c r="Q85" i="47"/>
  <c r="K85" i="47"/>
  <c r="Q85" i="48"/>
  <c r="K85" i="48"/>
  <c r="O85" i="48"/>
  <c r="U85" i="48"/>
  <c r="R85" i="48"/>
  <c r="L85" i="48"/>
  <c r="V85" i="48"/>
  <c r="P85" i="48"/>
  <c r="R84" i="9"/>
  <c r="L84" i="9"/>
  <c r="Q84" i="9"/>
  <c r="K84" i="9"/>
  <c r="U84" i="9"/>
  <c r="O84" i="9"/>
  <c r="M85" i="9"/>
  <c r="S85" i="9"/>
  <c r="N84" i="9"/>
  <c r="T84" i="9"/>
  <c r="V84" i="9"/>
  <c r="P84" i="9"/>
  <c r="L84" i="8"/>
  <c r="R84" i="8"/>
  <c r="K84" i="8"/>
  <c r="Q84" i="8"/>
  <c r="M85" i="8"/>
  <c r="S85" i="8"/>
  <c r="T84" i="8"/>
  <c r="N84" i="8"/>
  <c r="U84" i="8"/>
  <c r="O84" i="8"/>
  <c r="P84" i="8"/>
  <c r="V84" i="8"/>
  <c r="M98" i="48"/>
  <c r="S98" i="48"/>
  <c r="I81" i="11"/>
  <c r="L81" i="11"/>
  <c r="J81" i="11"/>
  <c r="H81" i="11"/>
  <c r="K81" i="11"/>
  <c r="M81" i="11"/>
  <c r="M84" i="41"/>
  <c r="S84" i="41"/>
  <c r="K83" i="40"/>
  <c r="Q83" i="40"/>
  <c r="V84" i="41"/>
  <c r="P84" i="41"/>
  <c r="M85" i="40"/>
  <c r="S85" i="40"/>
  <c r="U83" i="41"/>
  <c r="O83" i="41"/>
  <c r="K84" i="41"/>
  <c r="Q84" i="41"/>
  <c r="N83" i="40"/>
  <c r="T83" i="40"/>
  <c r="R84" i="41"/>
  <c r="L84" i="41"/>
  <c r="O83" i="40"/>
  <c r="U83" i="40"/>
  <c r="P83" i="40"/>
  <c r="V83" i="40"/>
  <c r="L83" i="40"/>
  <c r="R83" i="40"/>
  <c r="C83" i="11" s="1"/>
  <c r="N83" i="41"/>
  <c r="T83" i="41"/>
  <c r="S84" i="28"/>
  <c r="D84" i="11" s="1"/>
  <c r="M84" i="28"/>
  <c r="R84" i="28"/>
  <c r="L84" i="28"/>
  <c r="P83" i="28"/>
  <c r="V83" i="28"/>
  <c r="G83" i="11" s="1"/>
  <c r="K83" i="28"/>
  <c r="Q83" i="28"/>
  <c r="B83" i="11" s="1"/>
  <c r="U83" i="28"/>
  <c r="F83" i="11" s="1"/>
  <c r="O83" i="28"/>
  <c r="N83" i="28"/>
  <c r="T83" i="28"/>
  <c r="E83" i="11" l="1"/>
  <c r="K86" i="48"/>
  <c r="Q86" i="48"/>
  <c r="L86" i="47"/>
  <c r="R86" i="47"/>
  <c r="Q86" i="47"/>
  <c r="K86" i="47"/>
  <c r="P86" i="47"/>
  <c r="V86" i="47"/>
  <c r="L86" i="48"/>
  <c r="R86" i="48"/>
  <c r="T86" i="47"/>
  <c r="N86" i="47"/>
  <c r="P86" i="48"/>
  <c r="V86" i="48"/>
  <c r="S86" i="47"/>
  <c r="M86" i="47"/>
  <c r="O86" i="47"/>
  <c r="U86" i="47"/>
  <c r="T86" i="48"/>
  <c r="N86" i="48"/>
  <c r="O86" i="48"/>
  <c r="U86" i="48"/>
  <c r="S86" i="9"/>
  <c r="M86" i="9"/>
  <c r="U85" i="9"/>
  <c r="O85" i="9"/>
  <c r="V85" i="9"/>
  <c r="P85" i="9"/>
  <c r="K85" i="9"/>
  <c r="Q85" i="9"/>
  <c r="L85" i="9"/>
  <c r="R85" i="9"/>
  <c r="N85" i="9"/>
  <c r="T85" i="9"/>
  <c r="N85" i="8"/>
  <c r="T85" i="8"/>
  <c r="M86" i="8"/>
  <c r="S86" i="8"/>
  <c r="V85" i="8"/>
  <c r="P85" i="8"/>
  <c r="Q85" i="8"/>
  <c r="K85" i="8"/>
  <c r="U85" i="8"/>
  <c r="O85" i="8"/>
  <c r="L85" i="8"/>
  <c r="R85" i="8"/>
  <c r="S99" i="48"/>
  <c r="M99" i="48"/>
  <c r="M82" i="11"/>
  <c r="L82" i="11"/>
  <c r="I82" i="11"/>
  <c r="H82" i="11"/>
  <c r="K82" i="11"/>
  <c r="J82" i="11"/>
  <c r="L84" i="40"/>
  <c r="R84" i="40"/>
  <c r="C84" i="11" s="1"/>
  <c r="N84" i="40"/>
  <c r="T84" i="40"/>
  <c r="M85" i="41"/>
  <c r="S85" i="41"/>
  <c r="N84" i="41"/>
  <c r="T84" i="41"/>
  <c r="P84" i="40"/>
  <c r="V84" i="40"/>
  <c r="K85" i="41"/>
  <c r="Q85" i="41"/>
  <c r="M86" i="40"/>
  <c r="S86" i="40"/>
  <c r="K84" i="40"/>
  <c r="Q84" i="40"/>
  <c r="O84" i="40"/>
  <c r="U84" i="40"/>
  <c r="O84" i="41"/>
  <c r="U84" i="41"/>
  <c r="P85" i="41"/>
  <c r="V85" i="41"/>
  <c r="R85" i="41"/>
  <c r="L85" i="41"/>
  <c r="L85" i="28"/>
  <c r="R85" i="28"/>
  <c r="N84" i="28"/>
  <c r="T84" i="28"/>
  <c r="E84" i="11" s="1"/>
  <c r="K84" i="28"/>
  <c r="Q84" i="28"/>
  <c r="B84" i="11" s="1"/>
  <c r="O84" i="28"/>
  <c r="U84" i="28"/>
  <c r="M85" i="28"/>
  <c r="S85" i="28"/>
  <c r="D85" i="11" s="1"/>
  <c r="P84" i="28"/>
  <c r="V84" i="28"/>
  <c r="F84" i="11" l="1"/>
  <c r="G84" i="11"/>
  <c r="M87" i="47"/>
  <c r="S87" i="47"/>
  <c r="K87" i="47"/>
  <c r="Q87" i="47"/>
  <c r="O87" i="48"/>
  <c r="U87" i="48"/>
  <c r="P87" i="48"/>
  <c r="V87" i="48"/>
  <c r="N87" i="48"/>
  <c r="T87" i="48"/>
  <c r="N87" i="47"/>
  <c r="T87" i="47"/>
  <c r="P87" i="47"/>
  <c r="V87" i="47"/>
  <c r="R87" i="47"/>
  <c r="L87" i="47"/>
  <c r="O87" i="47"/>
  <c r="U87" i="47"/>
  <c r="R87" i="48"/>
  <c r="L87" i="48"/>
  <c r="Q87" i="48"/>
  <c r="K87" i="48"/>
  <c r="Q86" i="9"/>
  <c r="K86" i="9"/>
  <c r="V86" i="9"/>
  <c r="P86" i="9"/>
  <c r="N86" i="9"/>
  <c r="T86" i="9"/>
  <c r="O86" i="9"/>
  <c r="U86" i="9"/>
  <c r="M87" i="9"/>
  <c r="S87" i="9"/>
  <c r="R86" i="9"/>
  <c r="L86" i="9"/>
  <c r="T86" i="8"/>
  <c r="N86" i="8"/>
  <c r="K86" i="8"/>
  <c r="Q86" i="8"/>
  <c r="U86" i="8"/>
  <c r="O86" i="8"/>
  <c r="P86" i="8"/>
  <c r="V86" i="8"/>
  <c r="L86" i="8"/>
  <c r="R86" i="8"/>
  <c r="M87" i="8"/>
  <c r="S87" i="8"/>
  <c r="M100" i="48"/>
  <c r="S100" i="48"/>
  <c r="M83" i="11"/>
  <c r="J83" i="11"/>
  <c r="K83" i="11"/>
  <c r="H83" i="11"/>
  <c r="I83" i="11"/>
  <c r="L83" i="11"/>
  <c r="L86" i="41"/>
  <c r="R86" i="41"/>
  <c r="P86" i="41"/>
  <c r="V86" i="41"/>
  <c r="K85" i="40"/>
  <c r="Q85" i="40"/>
  <c r="K86" i="41"/>
  <c r="Q86" i="41"/>
  <c r="N85" i="41"/>
  <c r="T85" i="41"/>
  <c r="N85" i="40"/>
  <c r="T85" i="40"/>
  <c r="O85" i="41"/>
  <c r="U85" i="41"/>
  <c r="O85" i="40"/>
  <c r="U85" i="40"/>
  <c r="M87" i="40"/>
  <c r="S87" i="40"/>
  <c r="P85" i="40"/>
  <c r="V85" i="40"/>
  <c r="M86" i="41"/>
  <c r="S86" i="41"/>
  <c r="L85" i="40"/>
  <c r="R85" i="40"/>
  <c r="C85" i="11" s="1"/>
  <c r="V85" i="28"/>
  <c r="G85" i="11" s="1"/>
  <c r="P85" i="28"/>
  <c r="O85" i="28"/>
  <c r="U85" i="28"/>
  <c r="N85" i="28"/>
  <c r="T85" i="28"/>
  <c r="E85" i="11" s="1"/>
  <c r="M86" i="28"/>
  <c r="S86" i="28"/>
  <c r="D86" i="11" s="1"/>
  <c r="Q85" i="28"/>
  <c r="B85" i="11" s="1"/>
  <c r="K85" i="28"/>
  <c r="R86" i="28"/>
  <c r="L86" i="28"/>
  <c r="F85" i="11" l="1"/>
  <c r="R88" i="47"/>
  <c r="L88" i="47"/>
  <c r="Q88" i="48"/>
  <c r="K88" i="48"/>
  <c r="P88" i="47"/>
  <c r="V88" i="47"/>
  <c r="O88" i="48"/>
  <c r="U88" i="48"/>
  <c r="R88" i="48"/>
  <c r="L88" i="48"/>
  <c r="P88" i="48"/>
  <c r="V88" i="48"/>
  <c r="T88" i="47"/>
  <c r="N88" i="47"/>
  <c r="Q88" i="47"/>
  <c r="K88" i="47"/>
  <c r="U88" i="47"/>
  <c r="O88" i="47"/>
  <c r="T88" i="48"/>
  <c r="N88" i="48"/>
  <c r="S88" i="47"/>
  <c r="M88" i="47"/>
  <c r="O87" i="9"/>
  <c r="U87" i="9"/>
  <c r="T87" i="9"/>
  <c r="N87" i="9"/>
  <c r="L87" i="9"/>
  <c r="R87" i="9"/>
  <c r="V87" i="9"/>
  <c r="P87" i="9"/>
  <c r="M88" i="9"/>
  <c r="S88" i="9"/>
  <c r="K87" i="9"/>
  <c r="Q87" i="9"/>
  <c r="L87" i="8"/>
  <c r="R87" i="8"/>
  <c r="P87" i="8"/>
  <c r="V87" i="8"/>
  <c r="O87" i="8"/>
  <c r="U87" i="8"/>
  <c r="S88" i="8"/>
  <c r="M88" i="8"/>
  <c r="K87" i="8"/>
  <c r="Q87" i="8"/>
  <c r="N87" i="8"/>
  <c r="T87" i="8"/>
  <c r="M101" i="48"/>
  <c r="S101" i="48"/>
  <c r="K84" i="11"/>
  <c r="M84" i="11"/>
  <c r="L84" i="11"/>
  <c r="I84" i="11"/>
  <c r="J84" i="11"/>
  <c r="H84" i="11"/>
  <c r="N86" i="40"/>
  <c r="T86" i="40"/>
  <c r="L86" i="40"/>
  <c r="R86" i="40"/>
  <c r="C86" i="11" s="1"/>
  <c r="P86" i="40"/>
  <c r="V86" i="40"/>
  <c r="O86" i="40"/>
  <c r="U86" i="40"/>
  <c r="N86" i="41"/>
  <c r="T86" i="41"/>
  <c r="K86" i="40"/>
  <c r="Q86" i="40"/>
  <c r="L87" i="41"/>
  <c r="R87" i="41"/>
  <c r="M87" i="41"/>
  <c r="S87" i="41"/>
  <c r="M88" i="40"/>
  <c r="S88" i="40"/>
  <c r="O86" i="41"/>
  <c r="U86" i="41"/>
  <c r="K87" i="41"/>
  <c r="Q87" i="41"/>
  <c r="P87" i="41"/>
  <c r="V87" i="41"/>
  <c r="M87" i="28"/>
  <c r="S87" i="28"/>
  <c r="O86" i="28"/>
  <c r="U86" i="28"/>
  <c r="F86" i="11" s="1"/>
  <c r="L87" i="28"/>
  <c r="R87" i="28"/>
  <c r="K86" i="28"/>
  <c r="Q86" i="28"/>
  <c r="B86" i="11" s="1"/>
  <c r="P86" i="28"/>
  <c r="V86" i="28"/>
  <c r="N86" i="28"/>
  <c r="T86" i="28"/>
  <c r="K221" i="12"/>
  <c r="Q221" i="12" l="1"/>
  <c r="G86" i="11"/>
  <c r="D87" i="11"/>
  <c r="K89" i="47"/>
  <c r="Q89" i="47"/>
  <c r="O89" i="48"/>
  <c r="U89" i="48"/>
  <c r="P89" i="47"/>
  <c r="V89" i="47"/>
  <c r="N89" i="47"/>
  <c r="T89" i="47"/>
  <c r="N89" i="48"/>
  <c r="T89" i="48"/>
  <c r="Q89" i="48"/>
  <c r="K89" i="48"/>
  <c r="P89" i="48"/>
  <c r="V89" i="48"/>
  <c r="U89" i="47"/>
  <c r="O89" i="47"/>
  <c r="L89" i="48"/>
  <c r="R89" i="48"/>
  <c r="L89" i="47"/>
  <c r="R89" i="47"/>
  <c r="M89" i="47"/>
  <c r="S89" i="47"/>
  <c r="E86" i="11"/>
  <c r="L88" i="9"/>
  <c r="R88" i="9"/>
  <c r="N88" i="9"/>
  <c r="T88" i="9"/>
  <c r="Q88" i="9"/>
  <c r="K88" i="9"/>
  <c r="S89" i="9"/>
  <c r="M89" i="9"/>
  <c r="P88" i="9"/>
  <c r="V88" i="9"/>
  <c r="O88" i="9"/>
  <c r="U88" i="9"/>
  <c r="K88" i="8"/>
  <c r="Q88" i="8"/>
  <c r="L88" i="8"/>
  <c r="R88" i="8"/>
  <c r="S89" i="8"/>
  <c r="M89" i="8"/>
  <c r="O88" i="8"/>
  <c r="U88" i="8"/>
  <c r="T88" i="8"/>
  <c r="N88" i="8"/>
  <c r="P88" i="8"/>
  <c r="V88" i="8"/>
  <c r="M102" i="48"/>
  <c r="S102" i="48"/>
  <c r="L85" i="11"/>
  <c r="K85" i="11"/>
  <c r="M85" i="11"/>
  <c r="H85" i="11"/>
  <c r="I85" i="11"/>
  <c r="J85" i="11"/>
  <c r="P88" i="41"/>
  <c r="V88" i="41"/>
  <c r="U87" i="41"/>
  <c r="O87" i="41"/>
  <c r="M88" i="41"/>
  <c r="S88" i="41"/>
  <c r="K87" i="40"/>
  <c r="Q87" i="40"/>
  <c r="P87" i="40"/>
  <c r="V87" i="40"/>
  <c r="N87" i="40"/>
  <c r="T87" i="40"/>
  <c r="K88" i="41"/>
  <c r="Q88" i="41"/>
  <c r="M89" i="40"/>
  <c r="S89" i="40"/>
  <c r="R88" i="41"/>
  <c r="L88" i="41"/>
  <c r="N87" i="41"/>
  <c r="T87" i="41"/>
  <c r="O87" i="40"/>
  <c r="U87" i="40"/>
  <c r="R87" i="40"/>
  <c r="C87" i="11" s="1"/>
  <c r="L87" i="40"/>
  <c r="N87" i="28"/>
  <c r="T87" i="28"/>
  <c r="K87" i="28"/>
  <c r="Q87" i="28"/>
  <c r="O87" i="28"/>
  <c r="U87" i="28"/>
  <c r="F87" i="11" s="1"/>
  <c r="P87" i="28"/>
  <c r="V87" i="28"/>
  <c r="G87" i="11" s="1"/>
  <c r="R88" i="28"/>
  <c r="L88" i="28"/>
  <c r="M88" i="28"/>
  <c r="S88" i="28"/>
  <c r="D88" i="11" s="1"/>
  <c r="E87" i="11" l="1"/>
  <c r="B87" i="11"/>
  <c r="O90" i="47"/>
  <c r="U90" i="47"/>
  <c r="N90" i="47"/>
  <c r="T90" i="47"/>
  <c r="S90" i="47"/>
  <c r="M90" i="47"/>
  <c r="V90" i="48"/>
  <c r="P90" i="48"/>
  <c r="P90" i="47"/>
  <c r="V90" i="47"/>
  <c r="K90" i="48"/>
  <c r="Q90" i="48"/>
  <c r="L90" i="47"/>
  <c r="R90" i="47"/>
  <c r="O90" i="48"/>
  <c r="U90" i="48"/>
  <c r="R90" i="48"/>
  <c r="L90" i="48"/>
  <c r="N90" i="48"/>
  <c r="T90" i="48"/>
  <c r="K90" i="47"/>
  <c r="Q90" i="47"/>
  <c r="E88" i="11"/>
  <c r="K89" i="9"/>
  <c r="Q89" i="9"/>
  <c r="P89" i="9"/>
  <c r="V89" i="9"/>
  <c r="N89" i="9"/>
  <c r="T89" i="9"/>
  <c r="U89" i="9"/>
  <c r="O89" i="9"/>
  <c r="S90" i="9"/>
  <c r="M90" i="9"/>
  <c r="L89" i="9"/>
  <c r="R89" i="9"/>
  <c r="Q89" i="8"/>
  <c r="K89" i="8"/>
  <c r="U89" i="8"/>
  <c r="O89" i="8"/>
  <c r="M90" i="8"/>
  <c r="S90" i="8"/>
  <c r="P89" i="8"/>
  <c r="V89" i="8"/>
  <c r="R89" i="8"/>
  <c r="L89" i="8"/>
  <c r="T89" i="8"/>
  <c r="N89" i="8"/>
  <c r="M103" i="48"/>
  <c r="S103" i="48"/>
  <c r="I86" i="11"/>
  <c r="J86" i="11"/>
  <c r="H86" i="11"/>
  <c r="M86" i="11"/>
  <c r="K86" i="11"/>
  <c r="L86" i="11"/>
  <c r="L89" i="41"/>
  <c r="R89" i="41"/>
  <c r="L88" i="40"/>
  <c r="R88" i="40"/>
  <c r="C88" i="11" s="1"/>
  <c r="O88" i="41"/>
  <c r="U88" i="41"/>
  <c r="N88" i="41"/>
  <c r="T88" i="41"/>
  <c r="M90" i="40"/>
  <c r="S90" i="40"/>
  <c r="T88" i="40"/>
  <c r="N88" i="40"/>
  <c r="K88" i="40"/>
  <c r="Q88" i="40"/>
  <c r="P89" i="41"/>
  <c r="V89" i="41"/>
  <c r="U88" i="40"/>
  <c r="O88" i="40"/>
  <c r="K89" i="41"/>
  <c r="Q89" i="41"/>
  <c r="V88" i="40"/>
  <c r="P88" i="40"/>
  <c r="M89" i="41"/>
  <c r="S89" i="41"/>
  <c r="D89" i="11" s="1"/>
  <c r="M89" i="28"/>
  <c r="S89" i="28"/>
  <c r="P88" i="28"/>
  <c r="V88" i="28"/>
  <c r="G88" i="11" s="1"/>
  <c r="K88" i="28"/>
  <c r="Q88" i="28"/>
  <c r="B88" i="11" s="1"/>
  <c r="L89" i="28"/>
  <c r="R89" i="28"/>
  <c r="O88" i="28"/>
  <c r="U88" i="28"/>
  <c r="N88" i="28"/>
  <c r="T88" i="28"/>
  <c r="P91" i="48" l="1"/>
  <c r="V91" i="48"/>
  <c r="O91" i="48"/>
  <c r="U91" i="48"/>
  <c r="M91" i="47"/>
  <c r="S91" i="47"/>
  <c r="K91" i="47"/>
  <c r="Q91" i="47"/>
  <c r="L91" i="47"/>
  <c r="R91" i="47"/>
  <c r="N91" i="48"/>
  <c r="T91" i="48"/>
  <c r="K91" i="48"/>
  <c r="Q91" i="48"/>
  <c r="T91" i="47"/>
  <c r="N91" i="47"/>
  <c r="L91" i="48"/>
  <c r="R91" i="48"/>
  <c r="F88" i="11"/>
  <c r="P91" i="47"/>
  <c r="V91" i="47"/>
  <c r="U91" i="47"/>
  <c r="O91" i="47"/>
  <c r="T90" i="9"/>
  <c r="N90" i="9"/>
  <c r="R90" i="9"/>
  <c r="L90" i="9"/>
  <c r="V90" i="9"/>
  <c r="P90" i="9"/>
  <c r="S91" i="9"/>
  <c r="M91" i="9"/>
  <c r="O90" i="9"/>
  <c r="U90" i="9"/>
  <c r="K90" i="9"/>
  <c r="Q90" i="9"/>
  <c r="V90" i="8"/>
  <c r="P90" i="8"/>
  <c r="S91" i="8"/>
  <c r="M91" i="8"/>
  <c r="N90" i="8"/>
  <c r="T90" i="8"/>
  <c r="U90" i="8"/>
  <c r="O90" i="8"/>
  <c r="L90" i="8"/>
  <c r="R90" i="8"/>
  <c r="Q90" i="8"/>
  <c r="K90" i="8"/>
  <c r="S104" i="48"/>
  <c r="M104" i="48"/>
  <c r="K87" i="11"/>
  <c r="J87" i="11"/>
  <c r="I87" i="11"/>
  <c r="H87" i="11"/>
  <c r="L87" i="11"/>
  <c r="M87" i="11"/>
  <c r="N89" i="40"/>
  <c r="T89" i="40"/>
  <c r="R89" i="40"/>
  <c r="C89" i="11" s="1"/>
  <c r="L89" i="40"/>
  <c r="M90" i="41"/>
  <c r="S90" i="41"/>
  <c r="K90" i="41"/>
  <c r="Q90" i="41"/>
  <c r="P90" i="41"/>
  <c r="V90" i="41"/>
  <c r="N89" i="41"/>
  <c r="T89" i="41"/>
  <c r="P89" i="40"/>
  <c r="V89" i="40"/>
  <c r="O89" i="40"/>
  <c r="U89" i="40"/>
  <c r="L90" i="41"/>
  <c r="R90" i="41"/>
  <c r="K89" i="40"/>
  <c r="Q89" i="40"/>
  <c r="M91" i="40"/>
  <c r="S91" i="40"/>
  <c r="U89" i="41"/>
  <c r="O89" i="41"/>
  <c r="N89" i="28"/>
  <c r="T89" i="28"/>
  <c r="R90" i="28"/>
  <c r="L90" i="28"/>
  <c r="V89" i="28"/>
  <c r="G89" i="11" s="1"/>
  <c r="P89" i="28"/>
  <c r="O89" i="28"/>
  <c r="U89" i="28"/>
  <c r="F89" i="11" s="1"/>
  <c r="Q89" i="28"/>
  <c r="K89" i="28"/>
  <c r="M90" i="28"/>
  <c r="S90" i="28"/>
  <c r="D90" i="11" s="1"/>
  <c r="B89" i="11" l="1"/>
  <c r="T92" i="47"/>
  <c r="N92" i="47"/>
  <c r="O92" i="47"/>
  <c r="U92" i="47"/>
  <c r="K92" i="47"/>
  <c r="Q92" i="47"/>
  <c r="K92" i="48"/>
  <c r="Q92" i="48"/>
  <c r="M92" i="47"/>
  <c r="S92" i="47"/>
  <c r="V92" i="47"/>
  <c r="P92" i="47"/>
  <c r="N92" i="48"/>
  <c r="T92" i="48"/>
  <c r="U92" i="48"/>
  <c r="O92" i="48"/>
  <c r="E89" i="11"/>
  <c r="L92" i="48"/>
  <c r="R92" i="48"/>
  <c r="R92" i="47"/>
  <c r="L92" i="47"/>
  <c r="P92" i="48"/>
  <c r="V92" i="48"/>
  <c r="M92" i="9"/>
  <c r="S92" i="9"/>
  <c r="V91" i="9"/>
  <c r="P91" i="9"/>
  <c r="R91" i="9"/>
  <c r="L91" i="9"/>
  <c r="Q91" i="9"/>
  <c r="K91" i="9"/>
  <c r="N91" i="9"/>
  <c r="T91" i="9"/>
  <c r="O91" i="9"/>
  <c r="U91" i="9"/>
  <c r="T91" i="8"/>
  <c r="N91" i="8"/>
  <c r="K91" i="8"/>
  <c r="Q91" i="8"/>
  <c r="M92" i="8"/>
  <c r="S92" i="8"/>
  <c r="U91" i="8"/>
  <c r="O91" i="8"/>
  <c r="V91" i="8"/>
  <c r="P91" i="8"/>
  <c r="L91" i="8"/>
  <c r="R91" i="8"/>
  <c r="M105" i="48"/>
  <c r="S105" i="48"/>
  <c r="K88" i="11"/>
  <c r="I88" i="11"/>
  <c r="L88" i="11"/>
  <c r="M88" i="11"/>
  <c r="H88" i="11"/>
  <c r="J88" i="11"/>
  <c r="S92" i="40"/>
  <c r="M92" i="40"/>
  <c r="O90" i="41"/>
  <c r="U90" i="41"/>
  <c r="P91" i="41"/>
  <c r="V91" i="41"/>
  <c r="S91" i="41"/>
  <c r="M91" i="41"/>
  <c r="N90" i="40"/>
  <c r="T90" i="40"/>
  <c r="K90" i="40"/>
  <c r="Q90" i="40"/>
  <c r="L91" i="41"/>
  <c r="R91" i="41"/>
  <c r="O90" i="40"/>
  <c r="U90" i="40"/>
  <c r="N90" i="41"/>
  <c r="T90" i="41"/>
  <c r="L90" i="40"/>
  <c r="R90" i="40"/>
  <c r="C90" i="11" s="1"/>
  <c r="K91" i="41"/>
  <c r="Q91" i="41"/>
  <c r="P90" i="40"/>
  <c r="V90" i="40"/>
  <c r="M91" i="28"/>
  <c r="S91" i="28"/>
  <c r="D91" i="11" s="1"/>
  <c r="O90" i="28"/>
  <c r="U90" i="28"/>
  <c r="F90" i="11" s="1"/>
  <c r="L91" i="28"/>
  <c r="R91" i="28"/>
  <c r="K90" i="28"/>
  <c r="Q90" i="28"/>
  <c r="B90" i="11" s="1"/>
  <c r="P90" i="28"/>
  <c r="V90" i="28"/>
  <c r="G90" i="11" s="1"/>
  <c r="N90" i="28"/>
  <c r="T90" i="28"/>
  <c r="E90" i="11" s="1"/>
  <c r="O93" i="48" l="1"/>
  <c r="U93" i="48"/>
  <c r="Q93" i="48"/>
  <c r="K93" i="48"/>
  <c r="V93" i="48"/>
  <c r="P93" i="48"/>
  <c r="R93" i="47"/>
  <c r="L93" i="47"/>
  <c r="T93" i="48"/>
  <c r="N93" i="48"/>
  <c r="Q93" i="47"/>
  <c r="K93" i="47"/>
  <c r="P93" i="47"/>
  <c r="V93" i="47"/>
  <c r="O93" i="47"/>
  <c r="U93" i="47"/>
  <c r="R93" i="48"/>
  <c r="L93" i="48"/>
  <c r="T93" i="47"/>
  <c r="N93" i="47"/>
  <c r="S93" i="47"/>
  <c r="M93" i="47"/>
  <c r="K92" i="9"/>
  <c r="Q92" i="9"/>
  <c r="R92" i="9"/>
  <c r="L92" i="9"/>
  <c r="U92" i="9"/>
  <c r="O92" i="9"/>
  <c r="P92" i="9"/>
  <c r="V92" i="9"/>
  <c r="N92" i="9"/>
  <c r="T92" i="9"/>
  <c r="M93" i="9"/>
  <c r="S93" i="9"/>
  <c r="O92" i="8"/>
  <c r="U92" i="8"/>
  <c r="M93" i="8"/>
  <c r="S93" i="8"/>
  <c r="R92" i="8"/>
  <c r="L92" i="8"/>
  <c r="K92" i="8"/>
  <c r="Q92" i="8"/>
  <c r="P92" i="8"/>
  <c r="V92" i="8"/>
  <c r="T92" i="8"/>
  <c r="N92" i="8"/>
  <c r="M106" i="48"/>
  <c r="S106" i="48"/>
  <c r="L89" i="11"/>
  <c r="J89" i="11"/>
  <c r="M89" i="11"/>
  <c r="H89" i="11"/>
  <c r="K89" i="11"/>
  <c r="I89" i="11"/>
  <c r="L91" i="40"/>
  <c r="R91" i="40"/>
  <c r="C91" i="11" s="1"/>
  <c r="K92" i="41"/>
  <c r="Q92" i="41"/>
  <c r="O91" i="40"/>
  <c r="U91" i="40"/>
  <c r="K91" i="40"/>
  <c r="Q91" i="40"/>
  <c r="P91" i="40"/>
  <c r="V91" i="40"/>
  <c r="N91" i="41"/>
  <c r="T91" i="41"/>
  <c r="L92" i="41"/>
  <c r="R92" i="41"/>
  <c r="N91" i="40"/>
  <c r="T91" i="40"/>
  <c r="P92" i="41"/>
  <c r="V92" i="41"/>
  <c r="O91" i="41"/>
  <c r="U91" i="41"/>
  <c r="S92" i="41"/>
  <c r="M92" i="41"/>
  <c r="M93" i="40"/>
  <c r="S93" i="40"/>
  <c r="N91" i="28"/>
  <c r="T91" i="28"/>
  <c r="E91" i="11" s="1"/>
  <c r="K91" i="28"/>
  <c r="Q91" i="28"/>
  <c r="B91" i="11" s="1"/>
  <c r="O91" i="28"/>
  <c r="U91" i="28"/>
  <c r="F91" i="11" s="1"/>
  <c r="P91" i="28"/>
  <c r="V91" i="28"/>
  <c r="G91" i="11" s="1"/>
  <c r="L92" i="28"/>
  <c r="R92" i="28"/>
  <c r="M92" i="28"/>
  <c r="S92" i="28"/>
  <c r="D92" i="11" s="1"/>
  <c r="R94" i="47" l="1"/>
  <c r="L94" i="47"/>
  <c r="O94" i="47"/>
  <c r="U94" i="47"/>
  <c r="S94" i="47"/>
  <c r="M94" i="47"/>
  <c r="P94" i="48"/>
  <c r="V94" i="48"/>
  <c r="P94" i="47"/>
  <c r="V94" i="47"/>
  <c r="N94" i="47"/>
  <c r="T94" i="47"/>
  <c r="K94" i="47"/>
  <c r="Q94" i="47"/>
  <c r="K94" i="48"/>
  <c r="Q94" i="48"/>
  <c r="L94" i="48"/>
  <c r="R94" i="48"/>
  <c r="T94" i="48"/>
  <c r="N94" i="48"/>
  <c r="O94" i="48"/>
  <c r="U94" i="48"/>
  <c r="V93" i="9"/>
  <c r="P93" i="9"/>
  <c r="U93" i="9"/>
  <c r="O93" i="9"/>
  <c r="L93" i="9"/>
  <c r="R93" i="9"/>
  <c r="S94" i="9"/>
  <c r="M94" i="9"/>
  <c r="N93" i="9"/>
  <c r="T93" i="9"/>
  <c r="K93" i="9"/>
  <c r="Q93" i="9"/>
  <c r="K93" i="8"/>
  <c r="Q93" i="8"/>
  <c r="L93" i="8"/>
  <c r="R93" i="8"/>
  <c r="M94" i="8"/>
  <c r="S94" i="8"/>
  <c r="N93" i="8"/>
  <c r="T93" i="8"/>
  <c r="P93" i="8"/>
  <c r="V93" i="8"/>
  <c r="O93" i="8"/>
  <c r="U93" i="8"/>
  <c r="S107" i="48"/>
  <c r="M107" i="48"/>
  <c r="J90" i="11"/>
  <c r="M90" i="11"/>
  <c r="I90" i="11"/>
  <c r="L90" i="11"/>
  <c r="H90" i="11"/>
  <c r="K90" i="11"/>
  <c r="R92" i="40"/>
  <c r="C92" i="11" s="1"/>
  <c r="L92" i="40"/>
  <c r="S94" i="40"/>
  <c r="M94" i="40"/>
  <c r="M93" i="41"/>
  <c r="S93" i="41"/>
  <c r="Q93" i="41"/>
  <c r="K93" i="41"/>
  <c r="P93" i="41"/>
  <c r="V93" i="41"/>
  <c r="L93" i="41"/>
  <c r="R93" i="41"/>
  <c r="V92" i="40"/>
  <c r="P92" i="40"/>
  <c r="U92" i="40"/>
  <c r="O92" i="40"/>
  <c r="O92" i="41"/>
  <c r="U92" i="41"/>
  <c r="T92" i="40"/>
  <c r="N92" i="40"/>
  <c r="T92" i="41"/>
  <c r="N92" i="41"/>
  <c r="K92" i="40"/>
  <c r="Q92" i="40"/>
  <c r="M93" i="28"/>
  <c r="S93" i="28"/>
  <c r="D93" i="11" s="1"/>
  <c r="P92" i="28"/>
  <c r="V92" i="28"/>
  <c r="G92" i="11" s="1"/>
  <c r="K92" i="28"/>
  <c r="Q92" i="28"/>
  <c r="B92" i="11" s="1"/>
  <c r="L93" i="28"/>
  <c r="R93" i="28"/>
  <c r="U92" i="28"/>
  <c r="F92" i="11" s="1"/>
  <c r="O92" i="28"/>
  <c r="N92" i="28"/>
  <c r="T92" i="28"/>
  <c r="E92" i="11" s="1"/>
  <c r="Q95" i="48" l="1"/>
  <c r="K95" i="48"/>
  <c r="V95" i="48"/>
  <c r="P95" i="48"/>
  <c r="M95" i="47"/>
  <c r="S95" i="47"/>
  <c r="U95" i="48"/>
  <c r="O95" i="48"/>
  <c r="K95" i="47"/>
  <c r="Q95" i="47"/>
  <c r="N95" i="48"/>
  <c r="T95" i="48"/>
  <c r="T95" i="47"/>
  <c r="N95" i="47"/>
  <c r="O95" i="47"/>
  <c r="U95" i="47"/>
  <c r="R95" i="47"/>
  <c r="L95" i="47"/>
  <c r="L95" i="48"/>
  <c r="R95" i="48"/>
  <c r="P95" i="47"/>
  <c r="V95" i="47"/>
  <c r="S95" i="9"/>
  <c r="M95" i="9"/>
  <c r="R94" i="9"/>
  <c r="L94" i="9"/>
  <c r="Q94" i="9"/>
  <c r="K94" i="9"/>
  <c r="O94" i="9"/>
  <c r="U94" i="9"/>
  <c r="T94" i="9"/>
  <c r="N94" i="9"/>
  <c r="V94" i="9"/>
  <c r="P94" i="9"/>
  <c r="N94" i="8"/>
  <c r="T94" i="8"/>
  <c r="S95" i="8"/>
  <c r="M95" i="8"/>
  <c r="U94" i="8"/>
  <c r="O94" i="8"/>
  <c r="L94" i="8"/>
  <c r="R94" i="8"/>
  <c r="P94" i="8"/>
  <c r="V94" i="8"/>
  <c r="Q94" i="8"/>
  <c r="K94" i="8"/>
  <c r="M108" i="48"/>
  <c r="S108" i="48"/>
  <c r="K91" i="11"/>
  <c r="L91" i="11"/>
  <c r="H91" i="11"/>
  <c r="M91" i="11"/>
  <c r="J91" i="11"/>
  <c r="I91" i="11"/>
  <c r="N93" i="40"/>
  <c r="T93" i="40"/>
  <c r="O93" i="40"/>
  <c r="U93" i="40"/>
  <c r="K94" i="41"/>
  <c r="Q94" i="41"/>
  <c r="V93" i="40"/>
  <c r="P93" i="40"/>
  <c r="M94" i="41"/>
  <c r="S94" i="41"/>
  <c r="Q93" i="40"/>
  <c r="K93" i="40"/>
  <c r="R94" i="41"/>
  <c r="L94" i="41"/>
  <c r="L93" i="40"/>
  <c r="R93" i="40"/>
  <c r="C93" i="11" s="1"/>
  <c r="N93" i="41"/>
  <c r="T93" i="41"/>
  <c r="U93" i="41"/>
  <c r="O93" i="41"/>
  <c r="P94" i="41"/>
  <c r="V94" i="41"/>
  <c r="M95" i="40"/>
  <c r="S95" i="40"/>
  <c r="N93" i="28"/>
  <c r="T93" i="28"/>
  <c r="E93" i="11" s="1"/>
  <c r="L94" i="28"/>
  <c r="R94" i="28"/>
  <c r="P93" i="28"/>
  <c r="V93" i="28"/>
  <c r="G93" i="11" s="1"/>
  <c r="O93" i="28"/>
  <c r="U93" i="28"/>
  <c r="F93" i="11" s="1"/>
  <c r="K93" i="28"/>
  <c r="Q93" i="28"/>
  <c r="B93" i="11" s="1"/>
  <c r="M94" i="28"/>
  <c r="S94" i="28"/>
  <c r="D94" i="11" s="1"/>
  <c r="U96" i="48" l="1"/>
  <c r="O96" i="48"/>
  <c r="O96" i="47"/>
  <c r="U96" i="47"/>
  <c r="T96" i="47"/>
  <c r="N96" i="47"/>
  <c r="V96" i="47"/>
  <c r="P96" i="47"/>
  <c r="M96" i="47"/>
  <c r="S96" i="47"/>
  <c r="P96" i="48"/>
  <c r="V96" i="48"/>
  <c r="L96" i="48"/>
  <c r="R96" i="48"/>
  <c r="T96" i="48"/>
  <c r="N96" i="48"/>
  <c r="L96" i="47"/>
  <c r="R96" i="47"/>
  <c r="K96" i="48"/>
  <c r="Q96" i="48"/>
  <c r="K96" i="47"/>
  <c r="Q96" i="47"/>
  <c r="K95" i="9"/>
  <c r="Q95" i="9"/>
  <c r="V95" i="9"/>
  <c r="P95" i="9"/>
  <c r="L95" i="9"/>
  <c r="R95" i="9"/>
  <c r="O95" i="9"/>
  <c r="U95" i="9"/>
  <c r="N95" i="9"/>
  <c r="T95" i="9"/>
  <c r="M96" i="9"/>
  <c r="S96" i="9"/>
  <c r="R95" i="8"/>
  <c r="L95" i="8"/>
  <c r="O95" i="8"/>
  <c r="U95" i="8"/>
  <c r="K95" i="8"/>
  <c r="Q95" i="8"/>
  <c r="S96" i="8"/>
  <c r="M96" i="8"/>
  <c r="V95" i="8"/>
  <c r="P95" i="8"/>
  <c r="N95" i="8"/>
  <c r="T95" i="8"/>
  <c r="M109" i="48"/>
  <c r="S109" i="48"/>
  <c r="M92" i="11"/>
  <c r="K92" i="11"/>
  <c r="I92" i="11"/>
  <c r="J92" i="11"/>
  <c r="L92" i="11"/>
  <c r="H92" i="11"/>
  <c r="T94" i="41"/>
  <c r="N94" i="41"/>
  <c r="U94" i="40"/>
  <c r="O94" i="40"/>
  <c r="V94" i="40"/>
  <c r="P94" i="40"/>
  <c r="M96" i="40"/>
  <c r="S96" i="40"/>
  <c r="O94" i="41"/>
  <c r="U94" i="41"/>
  <c r="P95" i="41"/>
  <c r="V95" i="41"/>
  <c r="L95" i="41"/>
  <c r="R95" i="41"/>
  <c r="L94" i="40"/>
  <c r="R94" i="40"/>
  <c r="C94" i="11" s="1"/>
  <c r="K94" i="40"/>
  <c r="Q94" i="40"/>
  <c r="M95" i="41"/>
  <c r="S95" i="41"/>
  <c r="K95" i="41"/>
  <c r="Q95" i="41"/>
  <c r="N94" i="40"/>
  <c r="T94" i="40"/>
  <c r="S95" i="28"/>
  <c r="D95" i="11" s="1"/>
  <c r="M95" i="28"/>
  <c r="O94" i="28"/>
  <c r="U94" i="28"/>
  <c r="L95" i="28"/>
  <c r="R95" i="28"/>
  <c r="K94" i="28"/>
  <c r="Q94" i="28"/>
  <c r="B94" i="11" s="1"/>
  <c r="P94" i="28"/>
  <c r="V94" i="28"/>
  <c r="N94" i="28"/>
  <c r="T94" i="28"/>
  <c r="E94" i="11" s="1"/>
  <c r="F94" i="11" l="1"/>
  <c r="G94" i="11"/>
  <c r="N97" i="48"/>
  <c r="T97" i="48"/>
  <c r="V97" i="47"/>
  <c r="P97" i="47"/>
  <c r="T97" i="47"/>
  <c r="N97" i="47"/>
  <c r="Q97" i="47"/>
  <c r="K97" i="47"/>
  <c r="L97" i="48"/>
  <c r="R97" i="48"/>
  <c r="Q97" i="48"/>
  <c r="K97" i="48"/>
  <c r="P97" i="48"/>
  <c r="V97" i="48"/>
  <c r="U97" i="47"/>
  <c r="O97" i="47"/>
  <c r="O97" i="48"/>
  <c r="U97" i="48"/>
  <c r="R97" i="47"/>
  <c r="L97" i="47"/>
  <c r="S97" i="47"/>
  <c r="M97" i="47"/>
  <c r="O96" i="9"/>
  <c r="U96" i="9"/>
  <c r="R96" i="9"/>
  <c r="L96" i="9"/>
  <c r="M97" i="9"/>
  <c r="S97" i="9"/>
  <c r="V96" i="9"/>
  <c r="P96" i="9"/>
  <c r="N96" i="9"/>
  <c r="T96" i="9"/>
  <c r="K96" i="9"/>
  <c r="Q96" i="9"/>
  <c r="S97" i="8"/>
  <c r="M97" i="8"/>
  <c r="Q96" i="8"/>
  <c r="K96" i="8"/>
  <c r="T96" i="8"/>
  <c r="N96" i="8"/>
  <c r="O96" i="8"/>
  <c r="U96" i="8"/>
  <c r="V96" i="8"/>
  <c r="P96" i="8"/>
  <c r="R96" i="8"/>
  <c r="L96" i="8"/>
  <c r="M110" i="48"/>
  <c r="S110" i="48"/>
  <c r="L93" i="11"/>
  <c r="K93" i="11"/>
  <c r="M93" i="11"/>
  <c r="H93" i="11"/>
  <c r="I93" i="11"/>
  <c r="J93" i="11"/>
  <c r="O95" i="41"/>
  <c r="U95" i="41"/>
  <c r="T95" i="41"/>
  <c r="N95" i="41"/>
  <c r="K96" i="41"/>
  <c r="Q96" i="41"/>
  <c r="Q95" i="40"/>
  <c r="K95" i="40"/>
  <c r="L96" i="41"/>
  <c r="R96" i="41"/>
  <c r="V95" i="40"/>
  <c r="P95" i="40"/>
  <c r="N95" i="40"/>
  <c r="T95" i="40"/>
  <c r="S96" i="41"/>
  <c r="M96" i="41"/>
  <c r="L95" i="40"/>
  <c r="R95" i="40"/>
  <c r="C95" i="11" s="1"/>
  <c r="P96" i="41"/>
  <c r="V96" i="41"/>
  <c r="O95" i="40"/>
  <c r="U95" i="40"/>
  <c r="M97" i="40"/>
  <c r="S97" i="40"/>
  <c r="N95" i="28"/>
  <c r="T95" i="28"/>
  <c r="E95" i="11" s="1"/>
  <c r="K95" i="28"/>
  <c r="Q95" i="28"/>
  <c r="B95" i="11" s="1"/>
  <c r="O95" i="28"/>
  <c r="U95" i="28"/>
  <c r="F95" i="11" s="1"/>
  <c r="M96" i="28"/>
  <c r="S96" i="28"/>
  <c r="D96" i="11" s="1"/>
  <c r="P95" i="28"/>
  <c r="V95" i="28"/>
  <c r="G95" i="11" s="1"/>
  <c r="L96" i="28"/>
  <c r="R96" i="28"/>
  <c r="O98" i="47" l="1"/>
  <c r="U98" i="47"/>
  <c r="K98" i="47"/>
  <c r="Q98" i="47"/>
  <c r="S98" i="47"/>
  <c r="M98" i="47"/>
  <c r="N98" i="47"/>
  <c r="T98" i="47"/>
  <c r="V98" i="48"/>
  <c r="P98" i="48"/>
  <c r="L98" i="47"/>
  <c r="R98" i="47"/>
  <c r="Q98" i="48"/>
  <c r="K98" i="48"/>
  <c r="V98" i="47"/>
  <c r="P98" i="47"/>
  <c r="U98" i="48"/>
  <c r="O98" i="48"/>
  <c r="L98" i="48"/>
  <c r="R98" i="48"/>
  <c r="T98" i="48"/>
  <c r="N98" i="48"/>
  <c r="M98" i="9"/>
  <c r="S98" i="9"/>
  <c r="K97" i="9"/>
  <c r="Q97" i="9"/>
  <c r="R97" i="9"/>
  <c r="L97" i="9"/>
  <c r="N97" i="9"/>
  <c r="T97" i="9"/>
  <c r="P97" i="9"/>
  <c r="V97" i="9"/>
  <c r="O97" i="9"/>
  <c r="U97" i="9"/>
  <c r="U97" i="8"/>
  <c r="O97" i="8"/>
  <c r="T97" i="8"/>
  <c r="N97" i="8"/>
  <c r="R97" i="8"/>
  <c r="L97" i="8"/>
  <c r="K97" i="8"/>
  <c r="Q97" i="8"/>
  <c r="P97" i="8"/>
  <c r="V97" i="8"/>
  <c r="M98" i="8"/>
  <c r="S98" i="8"/>
  <c r="M111" i="48"/>
  <c r="S111" i="48"/>
  <c r="I94" i="11"/>
  <c r="H94" i="11"/>
  <c r="J94" i="11"/>
  <c r="M94" i="11"/>
  <c r="K94" i="11"/>
  <c r="L94" i="11"/>
  <c r="O96" i="40"/>
  <c r="U96" i="40"/>
  <c r="M98" i="40"/>
  <c r="S98" i="40"/>
  <c r="L96" i="40"/>
  <c r="R96" i="40"/>
  <c r="C96" i="11" s="1"/>
  <c r="N96" i="40"/>
  <c r="T96" i="40"/>
  <c r="L97" i="41"/>
  <c r="R97" i="41"/>
  <c r="K97" i="41"/>
  <c r="Q97" i="41"/>
  <c r="M97" i="41"/>
  <c r="S97" i="41"/>
  <c r="P96" i="40"/>
  <c r="V96" i="40"/>
  <c r="K96" i="40"/>
  <c r="Q96" i="40"/>
  <c r="N96" i="41"/>
  <c r="T96" i="41"/>
  <c r="O96" i="41"/>
  <c r="U96" i="41"/>
  <c r="P97" i="41"/>
  <c r="V97" i="41"/>
  <c r="L97" i="28"/>
  <c r="R97" i="28"/>
  <c r="M97" i="28"/>
  <c r="S97" i="28"/>
  <c r="D97" i="11" s="1"/>
  <c r="K96" i="28"/>
  <c r="Q96" i="28"/>
  <c r="P96" i="28"/>
  <c r="V96" i="28"/>
  <c r="G96" i="11" s="1"/>
  <c r="O96" i="28"/>
  <c r="U96" i="28"/>
  <c r="F96" i="11" s="1"/>
  <c r="N96" i="28"/>
  <c r="T96" i="28"/>
  <c r="E96" i="11" s="1"/>
  <c r="B96" i="11" l="1"/>
  <c r="P99" i="47"/>
  <c r="V99" i="47"/>
  <c r="N99" i="48"/>
  <c r="T99" i="48"/>
  <c r="K99" i="48"/>
  <c r="Q99" i="48"/>
  <c r="M99" i="47"/>
  <c r="S99" i="47"/>
  <c r="N99" i="47"/>
  <c r="T99" i="47"/>
  <c r="R99" i="48"/>
  <c r="L99" i="48"/>
  <c r="R99" i="47"/>
  <c r="L99" i="47"/>
  <c r="K99" i="47"/>
  <c r="Q99" i="47"/>
  <c r="U99" i="48"/>
  <c r="O99" i="48"/>
  <c r="P99" i="48"/>
  <c r="V99" i="48"/>
  <c r="O99" i="47"/>
  <c r="U99" i="47"/>
  <c r="N98" i="9"/>
  <c r="T98" i="9"/>
  <c r="L98" i="9"/>
  <c r="R98" i="9"/>
  <c r="O98" i="9"/>
  <c r="U98" i="9"/>
  <c r="K98" i="9"/>
  <c r="Q98" i="9"/>
  <c r="P98" i="9"/>
  <c r="V98" i="9"/>
  <c r="S99" i="9"/>
  <c r="M99" i="9"/>
  <c r="Q98" i="8"/>
  <c r="K98" i="8"/>
  <c r="L98" i="8"/>
  <c r="R98" i="8"/>
  <c r="N98" i="8"/>
  <c r="T98" i="8"/>
  <c r="S99" i="8"/>
  <c r="M99" i="8"/>
  <c r="O98" i="8"/>
  <c r="U98" i="8"/>
  <c r="V98" i="8"/>
  <c r="P98" i="8"/>
  <c r="S112" i="48"/>
  <c r="M112" i="48"/>
  <c r="H95" i="11"/>
  <c r="I95" i="11"/>
  <c r="K95" i="11"/>
  <c r="M95" i="11"/>
  <c r="J95" i="11"/>
  <c r="L95" i="11"/>
  <c r="N97" i="41"/>
  <c r="T97" i="41"/>
  <c r="N97" i="40"/>
  <c r="T97" i="40"/>
  <c r="V98" i="41"/>
  <c r="P98" i="41"/>
  <c r="K98" i="41"/>
  <c r="Q98" i="41"/>
  <c r="U97" i="41"/>
  <c r="O97" i="41"/>
  <c r="K97" i="40"/>
  <c r="Q97" i="40"/>
  <c r="M98" i="41"/>
  <c r="S98" i="41"/>
  <c r="R98" i="41"/>
  <c r="L98" i="41"/>
  <c r="L97" i="40"/>
  <c r="R97" i="40"/>
  <c r="C97" i="11" s="1"/>
  <c r="O97" i="40"/>
  <c r="U97" i="40"/>
  <c r="V97" i="40"/>
  <c r="P97" i="40"/>
  <c r="S99" i="40"/>
  <c r="M99" i="40"/>
  <c r="N97" i="28"/>
  <c r="T97" i="28"/>
  <c r="E97" i="11" s="1"/>
  <c r="P97" i="28"/>
  <c r="V97" i="28"/>
  <c r="M98" i="28"/>
  <c r="S98" i="28"/>
  <c r="D98" i="11" s="1"/>
  <c r="O97" i="28"/>
  <c r="U97" i="28"/>
  <c r="F97" i="11" s="1"/>
  <c r="K97" i="28"/>
  <c r="Q97" i="28"/>
  <c r="B97" i="11" s="1"/>
  <c r="L98" i="28"/>
  <c r="R98" i="28"/>
  <c r="G97" i="11" l="1"/>
  <c r="L100" i="47"/>
  <c r="R100" i="47"/>
  <c r="O100" i="47"/>
  <c r="U100" i="47"/>
  <c r="K100" i="48"/>
  <c r="Q100" i="48"/>
  <c r="K100" i="47"/>
  <c r="Q100" i="47"/>
  <c r="L100" i="48"/>
  <c r="R100" i="48"/>
  <c r="V100" i="48"/>
  <c r="P100" i="48"/>
  <c r="T100" i="48"/>
  <c r="N100" i="48"/>
  <c r="M100" i="47"/>
  <c r="S100" i="47"/>
  <c r="O100" i="48"/>
  <c r="U100" i="48"/>
  <c r="N100" i="47"/>
  <c r="T100" i="47"/>
  <c r="V100" i="47"/>
  <c r="P100" i="47"/>
  <c r="K99" i="9"/>
  <c r="Q99" i="9"/>
  <c r="U99" i="9"/>
  <c r="O99" i="9"/>
  <c r="S100" i="9"/>
  <c r="M100" i="9"/>
  <c r="R99" i="9"/>
  <c r="L99" i="9"/>
  <c r="V99" i="9"/>
  <c r="P99" i="9"/>
  <c r="T99" i="9"/>
  <c r="N99" i="9"/>
  <c r="M100" i="8"/>
  <c r="S100" i="8"/>
  <c r="N99" i="8"/>
  <c r="T99" i="8"/>
  <c r="R99" i="8"/>
  <c r="L99" i="8"/>
  <c r="P99" i="8"/>
  <c r="V99" i="8"/>
  <c r="K99" i="8"/>
  <c r="Q99" i="8"/>
  <c r="U99" i="8"/>
  <c r="O99" i="8"/>
  <c r="M113" i="48"/>
  <c r="S113" i="48"/>
  <c r="I96" i="11"/>
  <c r="M96" i="11"/>
  <c r="L96" i="11"/>
  <c r="J96" i="11"/>
  <c r="H96" i="11"/>
  <c r="K96" i="11"/>
  <c r="K98" i="40"/>
  <c r="Q98" i="40"/>
  <c r="P98" i="40"/>
  <c r="V98" i="40"/>
  <c r="O98" i="41"/>
  <c r="U98" i="41"/>
  <c r="V99" i="41"/>
  <c r="P99" i="41"/>
  <c r="T98" i="40"/>
  <c r="N98" i="40"/>
  <c r="O98" i="40"/>
  <c r="U98" i="40"/>
  <c r="K99" i="41"/>
  <c r="Q99" i="41"/>
  <c r="R98" i="40"/>
  <c r="C98" i="11" s="1"/>
  <c r="L98" i="40"/>
  <c r="M99" i="41"/>
  <c r="S99" i="41"/>
  <c r="M100" i="40"/>
  <c r="S100" i="40"/>
  <c r="L99" i="41"/>
  <c r="R99" i="41"/>
  <c r="N98" i="41"/>
  <c r="T98" i="41"/>
  <c r="L99" i="28"/>
  <c r="R99" i="28"/>
  <c r="O98" i="28"/>
  <c r="U98" i="28"/>
  <c r="F98" i="11" s="1"/>
  <c r="P98" i="28"/>
  <c r="V98" i="28"/>
  <c r="G98" i="11" s="1"/>
  <c r="Q98" i="28"/>
  <c r="B98" i="11" s="1"/>
  <c r="K98" i="28"/>
  <c r="S99" i="28"/>
  <c r="D99" i="11" s="1"/>
  <c r="M99" i="28"/>
  <c r="N98" i="28"/>
  <c r="T98" i="28"/>
  <c r="E98" i="11" l="1"/>
  <c r="S101" i="47"/>
  <c r="M101" i="47"/>
  <c r="P101" i="47"/>
  <c r="V101" i="47"/>
  <c r="T101" i="48"/>
  <c r="N101" i="48"/>
  <c r="K101" i="48"/>
  <c r="Q101" i="48"/>
  <c r="P101" i="48"/>
  <c r="V101" i="48"/>
  <c r="N101" i="47"/>
  <c r="T101" i="47"/>
  <c r="O101" i="47"/>
  <c r="U101" i="47"/>
  <c r="K101" i="47"/>
  <c r="Q101" i="47"/>
  <c r="U101" i="48"/>
  <c r="O101" i="48"/>
  <c r="L101" i="48"/>
  <c r="R101" i="48"/>
  <c r="L101" i="47"/>
  <c r="R101" i="47"/>
  <c r="M101" i="9"/>
  <c r="S101" i="9"/>
  <c r="R100" i="9"/>
  <c r="L100" i="9"/>
  <c r="N100" i="9"/>
  <c r="T100" i="9"/>
  <c r="O100" i="9"/>
  <c r="U100" i="9"/>
  <c r="P100" i="9"/>
  <c r="V100" i="9"/>
  <c r="K100" i="9"/>
  <c r="Q100" i="9"/>
  <c r="V100" i="8"/>
  <c r="P100" i="8"/>
  <c r="L100" i="8"/>
  <c r="R100" i="8"/>
  <c r="Q100" i="8"/>
  <c r="K100" i="8"/>
  <c r="S101" i="8"/>
  <c r="M101" i="8"/>
  <c r="O100" i="8"/>
  <c r="U100" i="8"/>
  <c r="N100" i="8"/>
  <c r="T100" i="8"/>
  <c r="M114" i="48"/>
  <c r="S114" i="48"/>
  <c r="L97" i="11"/>
  <c r="M97" i="11"/>
  <c r="K97" i="11"/>
  <c r="J97" i="11"/>
  <c r="I97" i="11"/>
  <c r="H97" i="11"/>
  <c r="U99" i="40"/>
  <c r="O99" i="40"/>
  <c r="V99" i="40"/>
  <c r="P99" i="40"/>
  <c r="T99" i="41"/>
  <c r="N99" i="41"/>
  <c r="M100" i="41"/>
  <c r="S100" i="41"/>
  <c r="T99" i="40"/>
  <c r="N99" i="40"/>
  <c r="R100" i="41"/>
  <c r="L100" i="41"/>
  <c r="R99" i="40"/>
  <c r="C99" i="11" s="1"/>
  <c r="L99" i="40"/>
  <c r="Q100" i="41"/>
  <c r="K100" i="41"/>
  <c r="U99" i="41"/>
  <c r="O99" i="41"/>
  <c r="Q99" i="40"/>
  <c r="K99" i="40"/>
  <c r="M101" i="40"/>
  <c r="S101" i="40"/>
  <c r="P100" i="41"/>
  <c r="V100" i="41"/>
  <c r="K99" i="28"/>
  <c r="Q99" i="28"/>
  <c r="T99" i="28"/>
  <c r="N99" i="28"/>
  <c r="U99" i="28"/>
  <c r="F99" i="11" s="1"/>
  <c r="O99" i="28"/>
  <c r="S100" i="28"/>
  <c r="D100" i="11" s="1"/>
  <c r="M100" i="28"/>
  <c r="P99" i="28"/>
  <c r="V99" i="28"/>
  <c r="G99" i="11" s="1"/>
  <c r="R100" i="28"/>
  <c r="L100" i="28"/>
  <c r="I222" i="12"/>
  <c r="K220" i="12"/>
  <c r="M222" i="12"/>
  <c r="K209" i="12"/>
  <c r="N221" i="12"/>
  <c r="J221" i="12"/>
  <c r="M221" i="12"/>
  <c r="K222" i="12"/>
  <c r="I221" i="12"/>
  <c r="J222" i="12"/>
  <c r="K219" i="12"/>
  <c r="L222" i="12"/>
  <c r="L221" i="12"/>
  <c r="N222" i="12"/>
  <c r="P222" i="12" l="1"/>
  <c r="S222" i="12"/>
  <c r="R221" i="12"/>
  <c r="P221" i="12"/>
  <c r="R222" i="12"/>
  <c r="T222" i="12"/>
  <c r="Q219" i="12"/>
  <c r="T221" i="12"/>
  <c r="Q220" i="12"/>
  <c r="S221" i="12"/>
  <c r="Q222" i="12"/>
  <c r="Q209" i="12"/>
  <c r="O222" i="12"/>
  <c r="O221" i="12"/>
  <c r="B99" i="11"/>
  <c r="N102" i="48"/>
  <c r="T102" i="48"/>
  <c r="R102" i="47"/>
  <c r="L102" i="47"/>
  <c r="O102" i="47"/>
  <c r="U102" i="47"/>
  <c r="Q102" i="47"/>
  <c r="K102" i="47"/>
  <c r="R102" i="48"/>
  <c r="L102" i="48"/>
  <c r="N102" i="47"/>
  <c r="T102" i="47"/>
  <c r="P102" i="47"/>
  <c r="V102" i="47"/>
  <c r="O102" i="48"/>
  <c r="U102" i="48"/>
  <c r="M102" i="47"/>
  <c r="S102" i="47"/>
  <c r="Q102" i="48"/>
  <c r="K102" i="48"/>
  <c r="E99" i="11"/>
  <c r="P102" i="48"/>
  <c r="V102" i="48"/>
  <c r="U101" i="9"/>
  <c r="O101" i="9"/>
  <c r="N101" i="9"/>
  <c r="T101" i="9"/>
  <c r="K101" i="9"/>
  <c r="Q101" i="9"/>
  <c r="R101" i="9"/>
  <c r="L101" i="9"/>
  <c r="V101" i="9"/>
  <c r="P101" i="9"/>
  <c r="S102" i="9"/>
  <c r="M102" i="9"/>
  <c r="M102" i="8"/>
  <c r="S102" i="8"/>
  <c r="P101" i="8"/>
  <c r="V101" i="8"/>
  <c r="O101" i="8"/>
  <c r="U101" i="8"/>
  <c r="K101" i="8"/>
  <c r="Q101" i="8"/>
  <c r="T101" i="8"/>
  <c r="N101" i="8"/>
  <c r="L101" i="8"/>
  <c r="R101" i="8"/>
  <c r="S115" i="48"/>
  <c r="M115" i="48"/>
  <c r="I98" i="11"/>
  <c r="K98" i="11"/>
  <c r="J98" i="11"/>
  <c r="L98" i="11"/>
  <c r="H98" i="11"/>
  <c r="M98" i="11"/>
  <c r="P100" i="40"/>
  <c r="V100" i="40"/>
  <c r="V101" i="41"/>
  <c r="P101" i="41"/>
  <c r="M101" i="41"/>
  <c r="S101" i="41"/>
  <c r="Q101" i="41"/>
  <c r="K101" i="41"/>
  <c r="N100" i="40"/>
  <c r="T100" i="40"/>
  <c r="N100" i="41"/>
  <c r="T100" i="41"/>
  <c r="U100" i="40"/>
  <c r="O100" i="40"/>
  <c r="M102" i="40"/>
  <c r="S102" i="40"/>
  <c r="R100" i="40"/>
  <c r="C100" i="11" s="1"/>
  <c r="L100" i="40"/>
  <c r="K100" i="40"/>
  <c r="Q100" i="40"/>
  <c r="O100" i="41"/>
  <c r="U100" i="41"/>
  <c r="L101" i="41"/>
  <c r="R101" i="41"/>
  <c r="L101" i="28"/>
  <c r="R101" i="28"/>
  <c r="N100" i="28"/>
  <c r="T100" i="28"/>
  <c r="M101" i="28"/>
  <c r="S101" i="28"/>
  <c r="U100" i="28"/>
  <c r="F100" i="11" s="1"/>
  <c r="O100" i="28"/>
  <c r="V100" i="28"/>
  <c r="G100" i="11" s="1"/>
  <c r="P100" i="28"/>
  <c r="K100" i="28"/>
  <c r="Q100" i="28"/>
  <c r="B100" i="11" s="1"/>
  <c r="N214" i="12"/>
  <c r="I214" i="12"/>
  <c r="I219" i="12"/>
  <c r="J219" i="12"/>
  <c r="M219" i="12"/>
  <c r="J214" i="12"/>
  <c r="M220" i="12"/>
  <c r="K214" i="12"/>
  <c r="N220" i="12"/>
  <c r="J220" i="12"/>
  <c r="K188" i="12"/>
  <c r="N219" i="12"/>
  <c r="L219" i="12"/>
  <c r="L220" i="12"/>
  <c r="J188" i="12"/>
  <c r="I220" i="12"/>
  <c r="T220" i="12" l="1"/>
  <c r="S219" i="12"/>
  <c r="S220" i="12"/>
  <c r="P214" i="12"/>
  <c r="P219" i="12"/>
  <c r="O214" i="12"/>
  <c r="P220" i="12"/>
  <c r="O220" i="12"/>
  <c r="R219" i="12"/>
  <c r="T219" i="12"/>
  <c r="Q188" i="12"/>
  <c r="Q214" i="12"/>
  <c r="O219" i="12"/>
  <c r="R220" i="12"/>
  <c r="P188" i="12"/>
  <c r="T214" i="12"/>
  <c r="D101" i="11"/>
  <c r="K223" i="12" s="1"/>
  <c r="Q223" i="12" s="1"/>
  <c r="K103" i="47"/>
  <c r="Q103" i="47"/>
  <c r="O103" i="48"/>
  <c r="U103" i="48"/>
  <c r="V103" i="48"/>
  <c r="P103" i="48"/>
  <c r="V103" i="47"/>
  <c r="P103" i="47"/>
  <c r="U103" i="47"/>
  <c r="O103" i="47"/>
  <c r="K103" i="48"/>
  <c r="Q103" i="48"/>
  <c r="R103" i="47"/>
  <c r="L103" i="47"/>
  <c r="T103" i="47"/>
  <c r="N103" i="47"/>
  <c r="R103" i="48"/>
  <c r="L103" i="48"/>
  <c r="E100" i="11"/>
  <c r="M103" i="47"/>
  <c r="S103" i="47"/>
  <c r="T103" i="48"/>
  <c r="N103" i="48"/>
  <c r="R102" i="9"/>
  <c r="L102" i="9"/>
  <c r="M103" i="9"/>
  <c r="S103" i="9"/>
  <c r="V102" i="9"/>
  <c r="P102" i="9"/>
  <c r="Q102" i="9"/>
  <c r="K102" i="9"/>
  <c r="N102" i="9"/>
  <c r="T102" i="9"/>
  <c r="O102" i="9"/>
  <c r="U102" i="9"/>
  <c r="Q102" i="8"/>
  <c r="K102" i="8"/>
  <c r="N102" i="8"/>
  <c r="T102" i="8"/>
  <c r="S103" i="8"/>
  <c r="M103" i="8"/>
  <c r="O102" i="8"/>
  <c r="U102" i="8"/>
  <c r="R102" i="8"/>
  <c r="L102" i="8"/>
  <c r="V102" i="8"/>
  <c r="P102" i="8"/>
  <c r="M116" i="48"/>
  <c r="S116" i="48"/>
  <c r="J99" i="11"/>
  <c r="I99" i="11"/>
  <c r="L99" i="11"/>
  <c r="M99" i="11"/>
  <c r="H99" i="11"/>
  <c r="K99" i="11"/>
  <c r="O101" i="41"/>
  <c r="U101" i="41"/>
  <c r="L101" i="40"/>
  <c r="R101" i="40"/>
  <c r="O101" i="40"/>
  <c r="U101" i="40"/>
  <c r="N101" i="40"/>
  <c r="T101" i="40"/>
  <c r="L102" i="41"/>
  <c r="R102" i="41"/>
  <c r="K102" i="41"/>
  <c r="Q102" i="41"/>
  <c r="P102" i="41"/>
  <c r="V102" i="41"/>
  <c r="K101" i="40"/>
  <c r="Q101" i="40"/>
  <c r="M103" i="40"/>
  <c r="S103" i="40"/>
  <c r="N101" i="41"/>
  <c r="T101" i="41"/>
  <c r="S102" i="41"/>
  <c r="M102" i="41"/>
  <c r="P101" i="40"/>
  <c r="V101" i="40"/>
  <c r="Q101" i="28"/>
  <c r="K101" i="28"/>
  <c r="T101" i="28"/>
  <c r="N101" i="28"/>
  <c r="O101" i="28"/>
  <c r="U101" i="28"/>
  <c r="P101" i="28"/>
  <c r="V101" i="28"/>
  <c r="M102" i="28"/>
  <c r="S102" i="28"/>
  <c r="D102" i="11" s="1"/>
  <c r="L102" i="28"/>
  <c r="R102" i="28"/>
  <c r="M214" i="12"/>
  <c r="I209" i="12"/>
  <c r="I188" i="12"/>
  <c r="L188" i="12"/>
  <c r="N209" i="12"/>
  <c r="M188" i="12"/>
  <c r="J209" i="12"/>
  <c r="N188" i="12"/>
  <c r="L209" i="12"/>
  <c r="L214" i="12"/>
  <c r="M209" i="12"/>
  <c r="S188" i="12" l="1"/>
  <c r="S209" i="12"/>
  <c r="R214" i="12"/>
  <c r="P209" i="12"/>
  <c r="O209" i="12"/>
  <c r="T188" i="12"/>
  <c r="R209" i="12"/>
  <c r="S214" i="12"/>
  <c r="T209" i="12"/>
  <c r="R188" i="12"/>
  <c r="O188" i="12"/>
  <c r="G101" i="11"/>
  <c r="N223" i="12" s="1"/>
  <c r="T223" i="12" s="1"/>
  <c r="C101" i="11"/>
  <c r="J223" i="12" s="1"/>
  <c r="P223" i="12" s="1"/>
  <c r="F101" i="11"/>
  <c r="M223" i="12" s="1"/>
  <c r="S223" i="12" s="1"/>
  <c r="B101" i="11"/>
  <c r="I223" i="12" s="1"/>
  <c r="O223" i="12" s="1"/>
  <c r="T104" i="47"/>
  <c r="N104" i="47"/>
  <c r="P104" i="47"/>
  <c r="V104" i="47"/>
  <c r="T104" i="48"/>
  <c r="N104" i="48"/>
  <c r="L104" i="47"/>
  <c r="R104" i="47"/>
  <c r="P104" i="48"/>
  <c r="V104" i="48"/>
  <c r="M104" i="47"/>
  <c r="S104" i="47"/>
  <c r="Q104" i="48"/>
  <c r="K104" i="48"/>
  <c r="O104" i="48"/>
  <c r="U104" i="48"/>
  <c r="L104" i="48"/>
  <c r="R104" i="48"/>
  <c r="O104" i="47"/>
  <c r="U104" i="47"/>
  <c r="E101" i="11"/>
  <c r="L223" i="12" s="1"/>
  <c r="R223" i="12" s="1"/>
  <c r="Q104" i="47"/>
  <c r="K104" i="47"/>
  <c r="K103" i="9"/>
  <c r="Q103" i="9"/>
  <c r="V103" i="9"/>
  <c r="P103" i="9"/>
  <c r="O103" i="9"/>
  <c r="U103" i="9"/>
  <c r="S104" i="9"/>
  <c r="M104" i="9"/>
  <c r="R103" i="9"/>
  <c r="L103" i="9"/>
  <c r="T103" i="9"/>
  <c r="N103" i="9"/>
  <c r="U103" i="8"/>
  <c r="O103" i="8"/>
  <c r="M104" i="8"/>
  <c r="S104" i="8"/>
  <c r="N103" i="8"/>
  <c r="T103" i="8"/>
  <c r="P103" i="8"/>
  <c r="V103" i="8"/>
  <c r="R103" i="8"/>
  <c r="L103" i="8"/>
  <c r="K103" i="8"/>
  <c r="Q103" i="8"/>
  <c r="M117" i="48"/>
  <c r="S117" i="48"/>
  <c r="J100" i="11"/>
  <c r="H100" i="11"/>
  <c r="K100" i="11"/>
  <c r="I100" i="11"/>
  <c r="M100" i="11"/>
  <c r="L100" i="11"/>
  <c r="P102" i="40"/>
  <c r="V102" i="40"/>
  <c r="N102" i="41"/>
  <c r="T102" i="41"/>
  <c r="Q102" i="40"/>
  <c r="K102" i="40"/>
  <c r="T102" i="40"/>
  <c r="N102" i="40"/>
  <c r="R102" i="40"/>
  <c r="C102" i="11" s="1"/>
  <c r="L102" i="40"/>
  <c r="S103" i="41"/>
  <c r="M103" i="41"/>
  <c r="Q103" i="41"/>
  <c r="K103" i="41"/>
  <c r="L103" i="41"/>
  <c r="R103" i="41"/>
  <c r="M104" i="40"/>
  <c r="S104" i="40"/>
  <c r="P103" i="41"/>
  <c r="V103" i="41"/>
  <c r="O102" i="40"/>
  <c r="U102" i="40"/>
  <c r="U102" i="41"/>
  <c r="O102" i="41"/>
  <c r="N102" i="28"/>
  <c r="T102" i="28"/>
  <c r="L103" i="28"/>
  <c r="R103" i="28"/>
  <c r="P102" i="28"/>
  <c r="V102" i="28"/>
  <c r="K102" i="28"/>
  <c r="Q102" i="28"/>
  <c r="B102" i="11" s="1"/>
  <c r="M103" i="28"/>
  <c r="S103" i="28"/>
  <c r="D103" i="11" s="1"/>
  <c r="O102" i="28"/>
  <c r="U102" i="28"/>
  <c r="G102" i="11" l="1"/>
  <c r="F102" i="11"/>
  <c r="Q105" i="47"/>
  <c r="K105" i="47"/>
  <c r="O105" i="48"/>
  <c r="U105" i="48"/>
  <c r="L105" i="47"/>
  <c r="R105" i="47"/>
  <c r="Q105" i="48"/>
  <c r="K105" i="48"/>
  <c r="T105" i="48"/>
  <c r="N105" i="48"/>
  <c r="U105" i="47"/>
  <c r="O105" i="47"/>
  <c r="S105" i="47"/>
  <c r="M105" i="47"/>
  <c r="V105" i="47"/>
  <c r="P105" i="47"/>
  <c r="N105" i="47"/>
  <c r="T105" i="47"/>
  <c r="E102" i="11"/>
  <c r="L105" i="48"/>
  <c r="R105" i="48"/>
  <c r="V105" i="48"/>
  <c r="P105" i="48"/>
  <c r="S105" i="9"/>
  <c r="M105" i="9"/>
  <c r="T104" i="9"/>
  <c r="N104" i="9"/>
  <c r="O104" i="9"/>
  <c r="U104" i="9"/>
  <c r="P104" i="9"/>
  <c r="V104" i="9"/>
  <c r="R104" i="9"/>
  <c r="L104" i="9"/>
  <c r="K104" i="9"/>
  <c r="Q104" i="9"/>
  <c r="V104" i="8"/>
  <c r="P104" i="8"/>
  <c r="N104" i="8"/>
  <c r="T104" i="8"/>
  <c r="Q104" i="8"/>
  <c r="K104" i="8"/>
  <c r="M105" i="8"/>
  <c r="S105" i="8"/>
  <c r="L104" i="8"/>
  <c r="R104" i="8"/>
  <c r="O104" i="8"/>
  <c r="U104" i="8"/>
  <c r="M118" i="48"/>
  <c r="S118" i="48"/>
  <c r="H101" i="11"/>
  <c r="I101" i="11"/>
  <c r="L101" i="11"/>
  <c r="M101" i="11"/>
  <c r="K101" i="11"/>
  <c r="J101" i="11"/>
  <c r="N103" i="40"/>
  <c r="T103" i="40"/>
  <c r="T103" i="41"/>
  <c r="N103" i="41"/>
  <c r="K104" i="41"/>
  <c r="Q104" i="41"/>
  <c r="V104" i="41"/>
  <c r="P104" i="41"/>
  <c r="L103" i="40"/>
  <c r="R103" i="40"/>
  <c r="C103" i="11" s="1"/>
  <c r="Q103" i="40"/>
  <c r="K103" i="40"/>
  <c r="O103" i="41"/>
  <c r="U103" i="41"/>
  <c r="U103" i="40"/>
  <c r="O103" i="40"/>
  <c r="M105" i="40"/>
  <c r="S105" i="40"/>
  <c r="L104" i="41"/>
  <c r="R104" i="41"/>
  <c r="M104" i="41"/>
  <c r="S104" i="41"/>
  <c r="V103" i="40"/>
  <c r="P103" i="40"/>
  <c r="O103" i="28"/>
  <c r="U103" i="28"/>
  <c r="K103" i="28"/>
  <c r="Q103" i="28"/>
  <c r="L104" i="28"/>
  <c r="R104" i="28"/>
  <c r="M104" i="28"/>
  <c r="S104" i="28"/>
  <c r="D104" i="11" s="1"/>
  <c r="P103" i="28"/>
  <c r="V103" i="28"/>
  <c r="N103" i="28"/>
  <c r="T103" i="28"/>
  <c r="E103" i="11" s="1"/>
  <c r="G103" i="11" l="1"/>
  <c r="F103" i="11"/>
  <c r="V106" i="47"/>
  <c r="P106" i="47"/>
  <c r="K106" i="48"/>
  <c r="Q106" i="48"/>
  <c r="V106" i="48"/>
  <c r="P106" i="48"/>
  <c r="M106" i="47"/>
  <c r="S106" i="47"/>
  <c r="R106" i="47"/>
  <c r="L106" i="47"/>
  <c r="R106" i="48"/>
  <c r="L106" i="48"/>
  <c r="O106" i="47"/>
  <c r="U106" i="47"/>
  <c r="O106" i="48"/>
  <c r="U106" i="48"/>
  <c r="T106" i="48"/>
  <c r="N106" i="48"/>
  <c r="Q106" i="47"/>
  <c r="K106" i="47"/>
  <c r="B103" i="11"/>
  <c r="N106" i="47"/>
  <c r="T106" i="47"/>
  <c r="V105" i="9"/>
  <c r="P105" i="9"/>
  <c r="O105" i="9"/>
  <c r="U105" i="9"/>
  <c r="K105" i="9"/>
  <c r="Q105" i="9"/>
  <c r="N105" i="9"/>
  <c r="T105" i="9"/>
  <c r="L105" i="9"/>
  <c r="R105" i="9"/>
  <c r="S106" i="9"/>
  <c r="M106" i="9"/>
  <c r="L105" i="8"/>
  <c r="R105" i="8"/>
  <c r="M106" i="8"/>
  <c r="S106" i="8"/>
  <c r="K105" i="8"/>
  <c r="Q105" i="8"/>
  <c r="P105" i="8"/>
  <c r="V105" i="8"/>
  <c r="O105" i="8"/>
  <c r="U105" i="8"/>
  <c r="T105" i="8"/>
  <c r="N105" i="8"/>
  <c r="M119" i="48"/>
  <c r="S119" i="48"/>
  <c r="H102" i="11"/>
  <c r="J102" i="11"/>
  <c r="K102" i="11"/>
  <c r="I102" i="11"/>
  <c r="M102" i="11"/>
  <c r="L102" i="11"/>
  <c r="U104" i="40"/>
  <c r="O104" i="40"/>
  <c r="R105" i="41"/>
  <c r="L105" i="41"/>
  <c r="Q104" i="40"/>
  <c r="K104" i="40"/>
  <c r="R104" i="40"/>
  <c r="C104" i="11" s="1"/>
  <c r="L104" i="40"/>
  <c r="Q105" i="41"/>
  <c r="K105" i="41"/>
  <c r="P104" i="40"/>
  <c r="V104" i="40"/>
  <c r="M105" i="41"/>
  <c r="S105" i="41"/>
  <c r="S106" i="40"/>
  <c r="M106" i="40"/>
  <c r="U104" i="41"/>
  <c r="O104" i="41"/>
  <c r="V105" i="41"/>
  <c r="P105" i="41"/>
  <c r="T104" i="41"/>
  <c r="N104" i="41"/>
  <c r="N104" i="40"/>
  <c r="T104" i="40"/>
  <c r="N104" i="28"/>
  <c r="T104" i="28"/>
  <c r="M105" i="28"/>
  <c r="S105" i="28"/>
  <c r="K104" i="28"/>
  <c r="Q104" i="28"/>
  <c r="B104" i="11" s="1"/>
  <c r="P104" i="28"/>
  <c r="V104" i="28"/>
  <c r="G104" i="11" s="1"/>
  <c r="L105" i="28"/>
  <c r="R105" i="28"/>
  <c r="O104" i="28"/>
  <c r="U104" i="28"/>
  <c r="F104" i="11" s="1"/>
  <c r="D105" i="11" l="1"/>
  <c r="E104" i="11"/>
  <c r="U107" i="48"/>
  <c r="O107" i="48"/>
  <c r="S107" i="47"/>
  <c r="M107" i="47"/>
  <c r="T107" i="47"/>
  <c r="N107" i="47"/>
  <c r="V107" i="48"/>
  <c r="P107" i="48"/>
  <c r="U107" i="47"/>
  <c r="O107" i="47"/>
  <c r="Q107" i="47"/>
  <c r="K107" i="47"/>
  <c r="R107" i="48"/>
  <c r="L107" i="48"/>
  <c r="K107" i="48"/>
  <c r="Q107" i="48"/>
  <c r="T107" i="48"/>
  <c r="N107" i="48"/>
  <c r="L107" i="47"/>
  <c r="R107" i="47"/>
  <c r="P107" i="47"/>
  <c r="V107" i="47"/>
  <c r="T106" i="9"/>
  <c r="N106" i="9"/>
  <c r="K106" i="9"/>
  <c r="Q106" i="9"/>
  <c r="O106" i="9"/>
  <c r="U106" i="9"/>
  <c r="V106" i="9"/>
  <c r="P106" i="9"/>
  <c r="M107" i="9"/>
  <c r="S107" i="9"/>
  <c r="R106" i="9"/>
  <c r="L106" i="9"/>
  <c r="P106" i="8"/>
  <c r="V106" i="8"/>
  <c r="K106" i="8"/>
  <c r="Q106" i="8"/>
  <c r="N106" i="8"/>
  <c r="T106" i="8"/>
  <c r="M107" i="8"/>
  <c r="S107" i="8"/>
  <c r="O106" i="8"/>
  <c r="U106" i="8"/>
  <c r="L106" i="8"/>
  <c r="R106" i="8"/>
  <c r="S120" i="48"/>
  <c r="M120" i="48"/>
  <c r="H103" i="11"/>
  <c r="I103" i="11"/>
  <c r="J103" i="11"/>
  <c r="M103" i="11"/>
  <c r="L103" i="11"/>
  <c r="K103" i="11"/>
  <c r="M107" i="40"/>
  <c r="S107" i="40"/>
  <c r="N105" i="40"/>
  <c r="T105" i="40"/>
  <c r="P105" i="40"/>
  <c r="V105" i="40"/>
  <c r="K105" i="40"/>
  <c r="Q105" i="40"/>
  <c r="N105" i="41"/>
  <c r="T105" i="41"/>
  <c r="O105" i="41"/>
  <c r="U105" i="41"/>
  <c r="O105" i="40"/>
  <c r="U105" i="40"/>
  <c r="V106" i="41"/>
  <c r="P106" i="41"/>
  <c r="L106" i="41"/>
  <c r="R106" i="41"/>
  <c r="S106" i="41"/>
  <c r="M106" i="41"/>
  <c r="K106" i="41"/>
  <c r="Q106" i="41"/>
  <c r="R105" i="40"/>
  <c r="C105" i="11" s="1"/>
  <c r="L105" i="40"/>
  <c r="O105" i="28"/>
  <c r="U105" i="28"/>
  <c r="P105" i="28"/>
  <c r="V105" i="28"/>
  <c r="G105" i="11" s="1"/>
  <c r="M106" i="28"/>
  <c r="S106" i="28"/>
  <c r="D106" i="11" s="1"/>
  <c r="L106" i="28"/>
  <c r="R106" i="28"/>
  <c r="K105" i="28"/>
  <c r="Q105" i="28"/>
  <c r="T105" i="28"/>
  <c r="E105" i="11" s="1"/>
  <c r="N105" i="28"/>
  <c r="B105" i="11" l="1"/>
  <c r="F105" i="11"/>
  <c r="P108" i="48"/>
  <c r="V108" i="48"/>
  <c r="Q108" i="48"/>
  <c r="K108" i="48"/>
  <c r="L108" i="48"/>
  <c r="R108" i="48"/>
  <c r="T108" i="47"/>
  <c r="N108" i="47"/>
  <c r="V108" i="47"/>
  <c r="P108" i="47"/>
  <c r="Q108" i="47"/>
  <c r="K108" i="47"/>
  <c r="S108" i="47"/>
  <c r="M108" i="47"/>
  <c r="R108" i="47"/>
  <c r="L108" i="47"/>
  <c r="T108" i="48"/>
  <c r="N108" i="48"/>
  <c r="U108" i="47"/>
  <c r="O108" i="47"/>
  <c r="O108" i="48"/>
  <c r="U108" i="48"/>
  <c r="V107" i="9"/>
  <c r="P107" i="9"/>
  <c r="R107" i="9"/>
  <c r="L107" i="9"/>
  <c r="U107" i="9"/>
  <c r="O107" i="9"/>
  <c r="K107" i="9"/>
  <c r="Q107" i="9"/>
  <c r="N107" i="9"/>
  <c r="T107" i="9"/>
  <c r="S108" i="9"/>
  <c r="M108" i="9"/>
  <c r="S108" i="8"/>
  <c r="M108" i="8"/>
  <c r="N107" i="8"/>
  <c r="T107" i="8"/>
  <c r="L107" i="8"/>
  <c r="R107" i="8"/>
  <c r="K107" i="8"/>
  <c r="Q107" i="8"/>
  <c r="O107" i="8"/>
  <c r="U107" i="8"/>
  <c r="P107" i="8"/>
  <c r="V107" i="8"/>
  <c r="M121" i="48"/>
  <c r="S121" i="48"/>
  <c r="L104" i="11"/>
  <c r="H104" i="11"/>
  <c r="I104" i="11"/>
  <c r="K104" i="11"/>
  <c r="M104" i="11"/>
  <c r="J104" i="11"/>
  <c r="K107" i="41"/>
  <c r="Q107" i="41"/>
  <c r="L107" i="41"/>
  <c r="R107" i="41"/>
  <c r="O106" i="41"/>
  <c r="U106" i="41"/>
  <c r="Q106" i="40"/>
  <c r="K106" i="40"/>
  <c r="L106" i="40"/>
  <c r="R106" i="40"/>
  <c r="C106" i="11" s="1"/>
  <c r="M107" i="41"/>
  <c r="S107" i="41"/>
  <c r="U106" i="40"/>
  <c r="O106" i="40"/>
  <c r="T106" i="40"/>
  <c r="N106" i="40"/>
  <c r="T106" i="41"/>
  <c r="N106" i="41"/>
  <c r="P106" i="40"/>
  <c r="V106" i="40"/>
  <c r="P107" i="41"/>
  <c r="V107" i="41"/>
  <c r="S108" i="40"/>
  <c r="M108" i="40"/>
  <c r="L107" i="28"/>
  <c r="R107" i="28"/>
  <c r="P106" i="28"/>
  <c r="V106" i="28"/>
  <c r="G106" i="11" s="1"/>
  <c r="N106" i="28"/>
  <c r="T106" i="28"/>
  <c r="E106" i="11" s="1"/>
  <c r="K106" i="28"/>
  <c r="Q106" i="28"/>
  <c r="B106" i="11" s="1"/>
  <c r="M107" i="28"/>
  <c r="S107" i="28"/>
  <c r="D107" i="11" s="1"/>
  <c r="O106" i="28"/>
  <c r="U106" i="28"/>
  <c r="F106" i="11" l="1"/>
  <c r="L109" i="47"/>
  <c r="R109" i="47"/>
  <c r="T109" i="47"/>
  <c r="N109" i="47"/>
  <c r="M109" i="47"/>
  <c r="S109" i="47"/>
  <c r="U109" i="48"/>
  <c r="O109" i="48"/>
  <c r="L109" i="48"/>
  <c r="R109" i="48"/>
  <c r="U109" i="47"/>
  <c r="O109" i="47"/>
  <c r="Q109" i="47"/>
  <c r="K109" i="47"/>
  <c r="K109" i="48"/>
  <c r="Q109" i="48"/>
  <c r="T109" i="48"/>
  <c r="N109" i="48"/>
  <c r="V109" i="47"/>
  <c r="P109" i="47"/>
  <c r="V109" i="48"/>
  <c r="P109" i="48"/>
  <c r="K108" i="9"/>
  <c r="Q108" i="9"/>
  <c r="S109" i="9"/>
  <c r="M109" i="9"/>
  <c r="O108" i="9"/>
  <c r="U108" i="9"/>
  <c r="R108" i="9"/>
  <c r="L108" i="9"/>
  <c r="V108" i="9"/>
  <c r="P108" i="9"/>
  <c r="T108" i="9"/>
  <c r="N108" i="9"/>
  <c r="K108" i="8"/>
  <c r="Q108" i="8"/>
  <c r="R108" i="8"/>
  <c r="L108" i="8"/>
  <c r="U108" i="8"/>
  <c r="O108" i="8"/>
  <c r="V108" i="8"/>
  <c r="P108" i="8"/>
  <c r="T108" i="8"/>
  <c r="N108" i="8"/>
  <c r="S109" i="8"/>
  <c r="M109" i="8"/>
  <c r="M122" i="48"/>
  <c r="S122" i="48"/>
  <c r="M105" i="11"/>
  <c r="L105" i="11"/>
  <c r="I105" i="11"/>
  <c r="J105" i="11"/>
  <c r="H105" i="11"/>
  <c r="K105" i="11"/>
  <c r="P107" i="40"/>
  <c r="V107" i="40"/>
  <c r="K107" i="40"/>
  <c r="Q107" i="40"/>
  <c r="M109" i="40"/>
  <c r="S109" i="40"/>
  <c r="V108" i="41"/>
  <c r="P108" i="41"/>
  <c r="N107" i="41"/>
  <c r="T107" i="41"/>
  <c r="M108" i="41"/>
  <c r="S108" i="41"/>
  <c r="L108" i="41"/>
  <c r="R108" i="41"/>
  <c r="O107" i="40"/>
  <c r="U107" i="40"/>
  <c r="N107" i="40"/>
  <c r="T107" i="40"/>
  <c r="R107" i="40"/>
  <c r="C107" i="11" s="1"/>
  <c r="L107" i="40"/>
  <c r="O107" i="41"/>
  <c r="U107" i="41"/>
  <c r="Q108" i="41"/>
  <c r="K108" i="41"/>
  <c r="U107" i="28"/>
  <c r="O107" i="28"/>
  <c r="K107" i="28"/>
  <c r="Q107" i="28"/>
  <c r="B107" i="11" s="1"/>
  <c r="P107" i="28"/>
  <c r="V107" i="28"/>
  <c r="G107" i="11" s="1"/>
  <c r="S108" i="28"/>
  <c r="D108" i="11" s="1"/>
  <c r="M108" i="28"/>
  <c r="N107" i="28"/>
  <c r="T107" i="28"/>
  <c r="E107" i="11" s="1"/>
  <c r="R108" i="28"/>
  <c r="L108" i="28"/>
  <c r="F107" i="11" l="1"/>
  <c r="U110" i="48"/>
  <c r="O110" i="48"/>
  <c r="Q110" i="48"/>
  <c r="K110" i="48"/>
  <c r="V110" i="48"/>
  <c r="P110" i="48"/>
  <c r="Q110" i="47"/>
  <c r="K110" i="47"/>
  <c r="S110" i="47"/>
  <c r="M110" i="47"/>
  <c r="P110" i="47"/>
  <c r="V110" i="47"/>
  <c r="U110" i="47"/>
  <c r="O110" i="47"/>
  <c r="N110" i="47"/>
  <c r="T110" i="47"/>
  <c r="T110" i="48"/>
  <c r="N110" i="48"/>
  <c r="R110" i="48"/>
  <c r="L110" i="48"/>
  <c r="L110" i="47"/>
  <c r="R110" i="47"/>
  <c r="O109" i="9"/>
  <c r="U109" i="9"/>
  <c r="N109" i="9"/>
  <c r="T109" i="9"/>
  <c r="S110" i="9"/>
  <c r="M110" i="9"/>
  <c r="P109" i="9"/>
  <c r="V109" i="9"/>
  <c r="R109" i="9"/>
  <c r="L109" i="9"/>
  <c r="K109" i="9"/>
  <c r="Q109" i="9"/>
  <c r="V109" i="8"/>
  <c r="P109" i="8"/>
  <c r="U109" i="8"/>
  <c r="O109" i="8"/>
  <c r="M110" i="8"/>
  <c r="S110" i="8"/>
  <c r="R109" i="8"/>
  <c r="L109" i="8"/>
  <c r="N109" i="8"/>
  <c r="T109" i="8"/>
  <c r="K109" i="8"/>
  <c r="Q109" i="8"/>
  <c r="S123" i="48"/>
  <c r="M123" i="48"/>
  <c r="J106" i="11"/>
  <c r="L106" i="11"/>
  <c r="H106" i="11"/>
  <c r="M106" i="11"/>
  <c r="K106" i="11"/>
  <c r="I106" i="11"/>
  <c r="Q109" i="41"/>
  <c r="K109" i="41"/>
  <c r="R108" i="40"/>
  <c r="C108" i="11" s="1"/>
  <c r="L108" i="40"/>
  <c r="N108" i="40"/>
  <c r="T108" i="40"/>
  <c r="V109" i="41"/>
  <c r="P109" i="41"/>
  <c r="M109" i="41"/>
  <c r="S109" i="41"/>
  <c r="Q108" i="40"/>
  <c r="K108" i="40"/>
  <c r="L109" i="41"/>
  <c r="R109" i="41"/>
  <c r="U108" i="41"/>
  <c r="O108" i="41"/>
  <c r="U108" i="40"/>
  <c r="O108" i="40"/>
  <c r="T108" i="41"/>
  <c r="N108" i="41"/>
  <c r="S110" i="40"/>
  <c r="M110" i="40"/>
  <c r="P108" i="40"/>
  <c r="V108" i="40"/>
  <c r="K108" i="28"/>
  <c r="Q108" i="28"/>
  <c r="B108" i="11" s="1"/>
  <c r="L109" i="28"/>
  <c r="R109" i="28"/>
  <c r="M109" i="28"/>
  <c r="S109" i="28"/>
  <c r="D109" i="11" s="1"/>
  <c r="U108" i="28"/>
  <c r="F108" i="11" s="1"/>
  <c r="O108" i="28"/>
  <c r="N108" i="28"/>
  <c r="T108" i="28"/>
  <c r="E108" i="11" s="1"/>
  <c r="V108" i="28"/>
  <c r="G108" i="11" s="1"/>
  <c r="P108" i="28"/>
  <c r="K111" i="47" l="1"/>
  <c r="Q111" i="47"/>
  <c r="N111" i="47"/>
  <c r="T111" i="47"/>
  <c r="U111" i="47"/>
  <c r="O111" i="47"/>
  <c r="V111" i="48"/>
  <c r="P111" i="48"/>
  <c r="L111" i="47"/>
  <c r="R111" i="47"/>
  <c r="R111" i="48"/>
  <c r="L111" i="48"/>
  <c r="K111" i="48"/>
  <c r="Q111" i="48"/>
  <c r="V111" i="47"/>
  <c r="P111" i="47"/>
  <c r="N111" i="48"/>
  <c r="T111" i="48"/>
  <c r="M111" i="47"/>
  <c r="S111" i="47"/>
  <c r="O111" i="48"/>
  <c r="U111" i="48"/>
  <c r="K110" i="9"/>
  <c r="Q110" i="9"/>
  <c r="T110" i="9"/>
  <c r="N110" i="9"/>
  <c r="V110" i="9"/>
  <c r="P110" i="9"/>
  <c r="M111" i="9"/>
  <c r="S111" i="9"/>
  <c r="L110" i="9"/>
  <c r="R110" i="9"/>
  <c r="U110" i="9"/>
  <c r="O110" i="9"/>
  <c r="L110" i="8"/>
  <c r="R110" i="8"/>
  <c r="S111" i="8"/>
  <c r="M111" i="8"/>
  <c r="O110" i="8"/>
  <c r="U110" i="8"/>
  <c r="K110" i="8"/>
  <c r="Q110" i="8"/>
  <c r="V110" i="8"/>
  <c r="P110" i="8"/>
  <c r="N110" i="8"/>
  <c r="T110" i="8"/>
  <c r="M124" i="48"/>
  <c r="S124" i="48"/>
  <c r="K107" i="11"/>
  <c r="I107" i="11"/>
  <c r="H107" i="11"/>
  <c r="M107" i="11"/>
  <c r="J107" i="11"/>
  <c r="L107" i="11"/>
  <c r="K109" i="40"/>
  <c r="Q109" i="40"/>
  <c r="L109" i="40"/>
  <c r="R109" i="40"/>
  <c r="C109" i="11" s="1"/>
  <c r="M111" i="40"/>
  <c r="S111" i="40"/>
  <c r="U109" i="40"/>
  <c r="O109" i="40"/>
  <c r="V109" i="40"/>
  <c r="P109" i="40"/>
  <c r="O109" i="41"/>
  <c r="U109" i="41"/>
  <c r="V110" i="41"/>
  <c r="P110" i="41"/>
  <c r="L110" i="41"/>
  <c r="R110" i="41"/>
  <c r="K110" i="41"/>
  <c r="Q110" i="41"/>
  <c r="N109" i="41"/>
  <c r="T109" i="41"/>
  <c r="M110" i="41"/>
  <c r="S110" i="41"/>
  <c r="T109" i="40"/>
  <c r="N109" i="40"/>
  <c r="L110" i="28"/>
  <c r="R110" i="28"/>
  <c r="P109" i="28"/>
  <c r="V109" i="28"/>
  <c r="O109" i="28"/>
  <c r="U109" i="28"/>
  <c r="T109" i="28"/>
  <c r="N109" i="28"/>
  <c r="M110" i="28"/>
  <c r="S110" i="28"/>
  <c r="D110" i="11" s="1"/>
  <c r="K109" i="28"/>
  <c r="Q109" i="28"/>
  <c r="B109" i="11" s="1"/>
  <c r="G109" i="11" l="1"/>
  <c r="E109" i="11"/>
  <c r="P112" i="47"/>
  <c r="V112" i="47"/>
  <c r="P112" i="48"/>
  <c r="V112" i="48"/>
  <c r="U112" i="48"/>
  <c r="O112" i="48"/>
  <c r="Q112" i="48"/>
  <c r="K112" i="48"/>
  <c r="O112" i="47"/>
  <c r="U112" i="47"/>
  <c r="L112" i="48"/>
  <c r="R112" i="48"/>
  <c r="S112" i="47"/>
  <c r="M112" i="47"/>
  <c r="N112" i="47"/>
  <c r="T112" i="47"/>
  <c r="F109" i="11"/>
  <c r="N112" i="48"/>
  <c r="T112" i="48"/>
  <c r="R112" i="47"/>
  <c r="L112" i="47"/>
  <c r="Q112" i="47"/>
  <c r="K112" i="47"/>
  <c r="P111" i="9"/>
  <c r="V111" i="9"/>
  <c r="O111" i="9"/>
  <c r="U111" i="9"/>
  <c r="T111" i="9"/>
  <c r="N111" i="9"/>
  <c r="S112" i="9"/>
  <c r="M112" i="9"/>
  <c r="L111" i="9"/>
  <c r="R111" i="9"/>
  <c r="K111" i="9"/>
  <c r="Q111" i="9"/>
  <c r="K111" i="8"/>
  <c r="Q111" i="8"/>
  <c r="N111" i="8"/>
  <c r="T111" i="8"/>
  <c r="O111" i="8"/>
  <c r="U111" i="8"/>
  <c r="L111" i="8"/>
  <c r="R111" i="8"/>
  <c r="M112" i="8"/>
  <c r="S112" i="8"/>
  <c r="V111" i="8"/>
  <c r="P111" i="8"/>
  <c r="M125" i="48"/>
  <c r="S125" i="48"/>
  <c r="L108" i="11"/>
  <c r="I108" i="11"/>
  <c r="H108" i="11"/>
  <c r="M108" i="11"/>
  <c r="K108" i="11"/>
  <c r="J108" i="11"/>
  <c r="P111" i="41"/>
  <c r="V111" i="41"/>
  <c r="P110" i="40"/>
  <c r="V110" i="40"/>
  <c r="L110" i="40"/>
  <c r="R110" i="40"/>
  <c r="C110" i="11" s="1"/>
  <c r="S111" i="41"/>
  <c r="M111" i="41"/>
  <c r="R111" i="41"/>
  <c r="L111" i="41"/>
  <c r="T110" i="41"/>
  <c r="N110" i="41"/>
  <c r="O110" i="41"/>
  <c r="U110" i="41"/>
  <c r="O110" i="40"/>
  <c r="U110" i="40"/>
  <c r="T110" i="40"/>
  <c r="N110" i="40"/>
  <c r="K111" i="41"/>
  <c r="Q111" i="41"/>
  <c r="S112" i="40"/>
  <c r="M112" i="40"/>
  <c r="Q110" i="40"/>
  <c r="K110" i="40"/>
  <c r="Q110" i="28"/>
  <c r="K110" i="28"/>
  <c r="P110" i="28"/>
  <c r="V110" i="28"/>
  <c r="G110" i="11" s="1"/>
  <c r="N110" i="28"/>
  <c r="T110" i="28"/>
  <c r="S111" i="28"/>
  <c r="D111" i="11" s="1"/>
  <c r="M111" i="28"/>
  <c r="O110" i="28"/>
  <c r="U110" i="28"/>
  <c r="L111" i="28"/>
  <c r="R111" i="28"/>
  <c r="B110" i="11" l="1"/>
  <c r="F110" i="11"/>
  <c r="Q113" i="47"/>
  <c r="K113" i="47"/>
  <c r="N113" i="47"/>
  <c r="T113" i="47"/>
  <c r="M113" i="47"/>
  <c r="S113" i="47"/>
  <c r="U113" i="48"/>
  <c r="O113" i="48"/>
  <c r="K113" i="48"/>
  <c r="Q113" i="48"/>
  <c r="L113" i="47"/>
  <c r="R113" i="47"/>
  <c r="L113" i="48"/>
  <c r="R113" i="48"/>
  <c r="P113" i="48"/>
  <c r="V113" i="48"/>
  <c r="E110" i="11"/>
  <c r="N113" i="48"/>
  <c r="T113" i="48"/>
  <c r="O113" i="47"/>
  <c r="U113" i="47"/>
  <c r="P113" i="47"/>
  <c r="V113" i="47"/>
  <c r="M113" i="9"/>
  <c r="S113" i="9"/>
  <c r="T112" i="9"/>
  <c r="N112" i="9"/>
  <c r="Q112" i="9"/>
  <c r="K112" i="9"/>
  <c r="U112" i="9"/>
  <c r="O112" i="9"/>
  <c r="L112" i="9"/>
  <c r="R112" i="9"/>
  <c r="V112" i="9"/>
  <c r="P112" i="9"/>
  <c r="L112" i="8"/>
  <c r="R112" i="8"/>
  <c r="O112" i="8"/>
  <c r="U112" i="8"/>
  <c r="V112" i="8"/>
  <c r="P112" i="8"/>
  <c r="N112" i="8"/>
  <c r="T112" i="8"/>
  <c r="S113" i="8"/>
  <c r="M113" i="8"/>
  <c r="Q112" i="8"/>
  <c r="K112" i="8"/>
  <c r="M126" i="48"/>
  <c r="S126" i="48"/>
  <c r="M109" i="11"/>
  <c r="K109" i="11"/>
  <c r="J109" i="11"/>
  <c r="I109" i="11"/>
  <c r="L109" i="11"/>
  <c r="H109" i="11"/>
  <c r="M113" i="40"/>
  <c r="S113" i="40"/>
  <c r="N111" i="40"/>
  <c r="T111" i="40"/>
  <c r="R112" i="41"/>
  <c r="L112" i="41"/>
  <c r="V111" i="40"/>
  <c r="P111" i="40"/>
  <c r="K112" i="41"/>
  <c r="Q112" i="41"/>
  <c r="O111" i="40"/>
  <c r="U111" i="40"/>
  <c r="U111" i="41"/>
  <c r="O111" i="41"/>
  <c r="L111" i="40"/>
  <c r="R111" i="40"/>
  <c r="C111" i="11" s="1"/>
  <c r="K111" i="40"/>
  <c r="Q111" i="40"/>
  <c r="N111" i="41"/>
  <c r="T111" i="41"/>
  <c r="S112" i="41"/>
  <c r="M112" i="41"/>
  <c r="P112" i="41"/>
  <c r="V112" i="41"/>
  <c r="L112" i="28"/>
  <c r="R112" i="28"/>
  <c r="P111" i="28"/>
  <c r="V111" i="28"/>
  <c r="G111" i="11" s="1"/>
  <c r="K111" i="28"/>
  <c r="Q111" i="28"/>
  <c r="B111" i="11" s="1"/>
  <c r="M112" i="28"/>
  <c r="S112" i="28"/>
  <c r="D112" i="11" s="1"/>
  <c r="O111" i="28"/>
  <c r="U111" i="28"/>
  <c r="F111" i="11" s="1"/>
  <c r="T111" i="28"/>
  <c r="E111" i="11" s="1"/>
  <c r="N111" i="28"/>
  <c r="U114" i="48" l="1"/>
  <c r="O114" i="48"/>
  <c r="V114" i="48"/>
  <c r="P114" i="48"/>
  <c r="P114" i="47"/>
  <c r="V114" i="47"/>
  <c r="L114" i="48"/>
  <c r="R114" i="48"/>
  <c r="S114" i="47"/>
  <c r="M114" i="47"/>
  <c r="O114" i="47"/>
  <c r="U114" i="47"/>
  <c r="L114" i="47"/>
  <c r="R114" i="47"/>
  <c r="N114" i="47"/>
  <c r="T114" i="47"/>
  <c r="N114" i="48"/>
  <c r="T114" i="48"/>
  <c r="Q114" i="47"/>
  <c r="K114" i="47"/>
  <c r="Q114" i="48"/>
  <c r="K114" i="48"/>
  <c r="O113" i="9"/>
  <c r="U113" i="9"/>
  <c r="P113" i="9"/>
  <c r="V113" i="9"/>
  <c r="K113" i="9"/>
  <c r="Q113" i="9"/>
  <c r="T113" i="9"/>
  <c r="N113" i="9"/>
  <c r="L113" i="9"/>
  <c r="R113" i="9"/>
  <c r="S114" i="9"/>
  <c r="M114" i="9"/>
  <c r="N113" i="8"/>
  <c r="T113" i="8"/>
  <c r="P113" i="8"/>
  <c r="V113" i="8"/>
  <c r="O113" i="8"/>
  <c r="U113" i="8"/>
  <c r="K113" i="8"/>
  <c r="Q113" i="8"/>
  <c r="M114" i="8"/>
  <c r="S114" i="8"/>
  <c r="L113" i="8"/>
  <c r="R113" i="8"/>
  <c r="M127" i="48"/>
  <c r="S127" i="48"/>
  <c r="K110" i="11"/>
  <c r="M110" i="11"/>
  <c r="I110" i="11"/>
  <c r="L110" i="11"/>
  <c r="H110" i="11"/>
  <c r="J110" i="11"/>
  <c r="O112" i="41"/>
  <c r="U112" i="41"/>
  <c r="P112" i="40"/>
  <c r="V112" i="40"/>
  <c r="Q112" i="40"/>
  <c r="K112" i="40"/>
  <c r="U112" i="40"/>
  <c r="O112" i="40"/>
  <c r="N112" i="40"/>
  <c r="T112" i="40"/>
  <c r="R113" i="41"/>
  <c r="L113" i="41"/>
  <c r="P113" i="41"/>
  <c r="V113" i="41"/>
  <c r="T112" i="41"/>
  <c r="N112" i="41"/>
  <c r="S113" i="41"/>
  <c r="M113" i="41"/>
  <c r="R112" i="40"/>
  <c r="C112" i="11" s="1"/>
  <c r="L112" i="40"/>
  <c r="Q113" i="41"/>
  <c r="K113" i="41"/>
  <c r="S114" i="40"/>
  <c r="M114" i="40"/>
  <c r="N112" i="28"/>
  <c r="T112" i="28"/>
  <c r="E112" i="11" s="1"/>
  <c r="M113" i="28"/>
  <c r="S113" i="28"/>
  <c r="D113" i="11" s="1"/>
  <c r="P112" i="28"/>
  <c r="V112" i="28"/>
  <c r="O112" i="28"/>
  <c r="U112" i="28"/>
  <c r="K112" i="28"/>
  <c r="Q112" i="28"/>
  <c r="B112" i="11" s="1"/>
  <c r="L113" i="28"/>
  <c r="R113" i="28"/>
  <c r="F112" i="11" l="1"/>
  <c r="T115" i="47"/>
  <c r="N115" i="47"/>
  <c r="R115" i="48"/>
  <c r="L115" i="48"/>
  <c r="K115" i="48"/>
  <c r="Q115" i="48"/>
  <c r="L115" i="47"/>
  <c r="R115" i="47"/>
  <c r="V115" i="47"/>
  <c r="P115" i="47"/>
  <c r="Q115" i="47"/>
  <c r="K115" i="47"/>
  <c r="P115" i="48"/>
  <c r="V115" i="48"/>
  <c r="U115" i="47"/>
  <c r="O115" i="47"/>
  <c r="S115" i="47"/>
  <c r="M115" i="47"/>
  <c r="O115" i="48"/>
  <c r="U115" i="48"/>
  <c r="G112" i="11"/>
  <c r="N115" i="48"/>
  <c r="T115" i="48"/>
  <c r="T114" i="9"/>
  <c r="N114" i="9"/>
  <c r="S115" i="9"/>
  <c r="M115" i="9"/>
  <c r="K114" i="9"/>
  <c r="Q114" i="9"/>
  <c r="P114" i="9"/>
  <c r="V114" i="9"/>
  <c r="L114" i="9"/>
  <c r="R114" i="9"/>
  <c r="O114" i="9"/>
  <c r="U114" i="9"/>
  <c r="K114" i="8"/>
  <c r="Q114" i="8"/>
  <c r="M115" i="8"/>
  <c r="S115" i="8"/>
  <c r="N114" i="8"/>
  <c r="T114" i="8"/>
  <c r="U114" i="8"/>
  <c r="O114" i="8"/>
  <c r="L114" i="8"/>
  <c r="R114" i="8"/>
  <c r="V114" i="8"/>
  <c r="P114" i="8"/>
  <c r="S128" i="48"/>
  <c r="M128" i="48"/>
  <c r="M111" i="11"/>
  <c r="J111" i="11"/>
  <c r="K111" i="11"/>
  <c r="H111" i="11"/>
  <c r="L111" i="11"/>
  <c r="I111" i="11"/>
  <c r="K114" i="41"/>
  <c r="Q114" i="41"/>
  <c r="U113" i="40"/>
  <c r="O113" i="40"/>
  <c r="L114" i="41"/>
  <c r="R114" i="41"/>
  <c r="M114" i="41"/>
  <c r="S114" i="41"/>
  <c r="V114" i="41"/>
  <c r="P114" i="41"/>
  <c r="U113" i="41"/>
  <c r="O113" i="41"/>
  <c r="M115" i="40"/>
  <c r="S115" i="40"/>
  <c r="L113" i="40"/>
  <c r="R113" i="40"/>
  <c r="C113" i="11" s="1"/>
  <c r="N113" i="41"/>
  <c r="T113" i="41"/>
  <c r="T113" i="40"/>
  <c r="N113" i="40"/>
  <c r="K113" i="40"/>
  <c r="Q113" i="40"/>
  <c r="V113" i="40"/>
  <c r="P113" i="40"/>
  <c r="R114" i="28"/>
  <c r="L114" i="28"/>
  <c r="O113" i="28"/>
  <c r="U113" i="28"/>
  <c r="F113" i="11" s="1"/>
  <c r="M114" i="28"/>
  <c r="S114" i="28"/>
  <c r="D114" i="11" s="1"/>
  <c r="Q113" i="28"/>
  <c r="B113" i="11" s="1"/>
  <c r="K113" i="28"/>
  <c r="V113" i="28"/>
  <c r="P113" i="28"/>
  <c r="N113" i="28"/>
  <c r="T113" i="28"/>
  <c r="E113" i="11" s="1"/>
  <c r="G113" i="11" l="1"/>
  <c r="O116" i="47"/>
  <c r="U116" i="47"/>
  <c r="R116" i="47"/>
  <c r="L116" i="47"/>
  <c r="N116" i="48"/>
  <c r="T116" i="48"/>
  <c r="P116" i="48"/>
  <c r="V116" i="48"/>
  <c r="K116" i="48"/>
  <c r="Q116" i="48"/>
  <c r="K116" i="47"/>
  <c r="Q116" i="47"/>
  <c r="L116" i="48"/>
  <c r="R116" i="48"/>
  <c r="U116" i="48"/>
  <c r="O116" i="48"/>
  <c r="S116" i="47"/>
  <c r="M116" i="47"/>
  <c r="P116" i="47"/>
  <c r="V116" i="47"/>
  <c r="N116" i="47"/>
  <c r="T116" i="47"/>
  <c r="P115" i="9"/>
  <c r="V115" i="9"/>
  <c r="Q115" i="9"/>
  <c r="K115" i="9"/>
  <c r="U115" i="9"/>
  <c r="O115" i="9"/>
  <c r="S116" i="9"/>
  <c r="M116" i="9"/>
  <c r="N115" i="9"/>
  <c r="T115" i="9"/>
  <c r="L115" i="9"/>
  <c r="R115" i="9"/>
  <c r="O115" i="8"/>
  <c r="U115" i="8"/>
  <c r="T115" i="8"/>
  <c r="N115" i="8"/>
  <c r="V115" i="8"/>
  <c r="P115" i="8"/>
  <c r="M116" i="8"/>
  <c r="S116" i="8"/>
  <c r="R115" i="8"/>
  <c r="L115" i="8"/>
  <c r="K115" i="8"/>
  <c r="Q115" i="8"/>
  <c r="S129" i="48"/>
  <c r="M129" i="48"/>
  <c r="K112" i="11"/>
  <c r="J112" i="11"/>
  <c r="L112" i="11"/>
  <c r="I112" i="11"/>
  <c r="M112" i="11"/>
  <c r="H112" i="11"/>
  <c r="P114" i="40"/>
  <c r="V114" i="40"/>
  <c r="T114" i="40"/>
  <c r="N114" i="40"/>
  <c r="U114" i="41"/>
  <c r="O114" i="41"/>
  <c r="S115" i="41"/>
  <c r="M115" i="41"/>
  <c r="O114" i="40"/>
  <c r="U114" i="40"/>
  <c r="L114" i="40"/>
  <c r="R114" i="40"/>
  <c r="C114" i="11" s="1"/>
  <c r="V115" i="41"/>
  <c r="P115" i="41"/>
  <c r="Q114" i="40"/>
  <c r="K114" i="40"/>
  <c r="T114" i="41"/>
  <c r="N114" i="41"/>
  <c r="M116" i="40"/>
  <c r="S116" i="40"/>
  <c r="L115" i="41"/>
  <c r="R115" i="41"/>
  <c r="K115" i="41"/>
  <c r="Q115" i="41"/>
  <c r="K114" i="28"/>
  <c r="Q114" i="28"/>
  <c r="B114" i="11" s="1"/>
  <c r="N114" i="28"/>
  <c r="T114" i="28"/>
  <c r="E114" i="11" s="1"/>
  <c r="O114" i="28"/>
  <c r="U114" i="28"/>
  <c r="V114" i="28"/>
  <c r="G114" i="11" s="1"/>
  <c r="P114" i="28"/>
  <c r="R115" i="28"/>
  <c r="L115" i="28"/>
  <c r="M115" i="28"/>
  <c r="S115" i="28"/>
  <c r="D115" i="11" s="1"/>
  <c r="F114" i="11" l="1"/>
  <c r="O117" i="48"/>
  <c r="U117" i="48"/>
  <c r="V117" i="48"/>
  <c r="P117" i="48"/>
  <c r="T117" i="47"/>
  <c r="N117" i="47"/>
  <c r="R117" i="48"/>
  <c r="L117" i="48"/>
  <c r="T117" i="48"/>
  <c r="N117" i="48"/>
  <c r="L117" i="47"/>
  <c r="R117" i="47"/>
  <c r="P117" i="47"/>
  <c r="V117" i="47"/>
  <c r="Q117" i="47"/>
  <c r="K117" i="47"/>
  <c r="M117" i="47"/>
  <c r="S117" i="47"/>
  <c r="K117" i="48"/>
  <c r="Q117" i="48"/>
  <c r="O117" i="47"/>
  <c r="U117" i="47"/>
  <c r="M117" i="9"/>
  <c r="S117" i="9"/>
  <c r="O116" i="9"/>
  <c r="U116" i="9"/>
  <c r="K116" i="9"/>
  <c r="Q116" i="9"/>
  <c r="L116" i="9"/>
  <c r="R116" i="9"/>
  <c r="T116" i="9"/>
  <c r="N116" i="9"/>
  <c r="V116" i="9"/>
  <c r="P116" i="9"/>
  <c r="S117" i="8"/>
  <c r="M117" i="8"/>
  <c r="V116" i="8"/>
  <c r="P116" i="8"/>
  <c r="N116" i="8"/>
  <c r="T116" i="8"/>
  <c r="K116" i="8"/>
  <c r="Q116" i="8"/>
  <c r="L116" i="8"/>
  <c r="R116" i="8"/>
  <c r="U116" i="8"/>
  <c r="O116" i="8"/>
  <c r="M130" i="48"/>
  <c r="S130" i="48"/>
  <c r="L113" i="11"/>
  <c r="I113" i="11"/>
  <c r="H113" i="11"/>
  <c r="J113" i="11"/>
  <c r="K113" i="11"/>
  <c r="M113" i="11"/>
  <c r="Q115" i="40"/>
  <c r="K115" i="40"/>
  <c r="T115" i="40"/>
  <c r="N115" i="40"/>
  <c r="T115" i="41"/>
  <c r="N115" i="41"/>
  <c r="P116" i="41"/>
  <c r="V116" i="41"/>
  <c r="U115" i="40"/>
  <c r="O115" i="40"/>
  <c r="U115" i="41"/>
  <c r="O115" i="41"/>
  <c r="S116" i="41"/>
  <c r="M116" i="41"/>
  <c r="K116" i="41"/>
  <c r="Q116" i="41"/>
  <c r="M117" i="40"/>
  <c r="S117" i="40"/>
  <c r="R116" i="41"/>
  <c r="L116" i="41"/>
  <c r="L115" i="40"/>
  <c r="R115" i="40"/>
  <c r="C115" i="11" s="1"/>
  <c r="P115" i="40"/>
  <c r="V115" i="40"/>
  <c r="M116" i="28"/>
  <c r="S116" i="28"/>
  <c r="D116" i="11" s="1"/>
  <c r="T115" i="28"/>
  <c r="E115" i="11" s="1"/>
  <c r="N115" i="28"/>
  <c r="V115" i="28"/>
  <c r="P115" i="28"/>
  <c r="L116" i="28"/>
  <c r="R116" i="28"/>
  <c r="U115" i="28"/>
  <c r="F115" i="11" s="1"/>
  <c r="O115" i="28"/>
  <c r="K115" i="28"/>
  <c r="Q115" i="28"/>
  <c r="G115" i="11" l="1"/>
  <c r="B115" i="11"/>
  <c r="K118" i="47"/>
  <c r="Q118" i="47"/>
  <c r="R118" i="48"/>
  <c r="L118" i="48"/>
  <c r="N118" i="47"/>
  <c r="T118" i="47"/>
  <c r="U118" i="47"/>
  <c r="O118" i="47"/>
  <c r="V118" i="47"/>
  <c r="P118" i="47"/>
  <c r="V118" i="48"/>
  <c r="P118" i="48"/>
  <c r="Q118" i="48"/>
  <c r="K118" i="48"/>
  <c r="L118" i="47"/>
  <c r="R118" i="47"/>
  <c r="N118" i="48"/>
  <c r="T118" i="48"/>
  <c r="S118" i="47"/>
  <c r="M118" i="47"/>
  <c r="U118" i="48"/>
  <c r="O118" i="48"/>
  <c r="L117" i="9"/>
  <c r="R117" i="9"/>
  <c r="P117" i="9"/>
  <c r="V117" i="9"/>
  <c r="K117" i="9"/>
  <c r="Q117" i="9"/>
  <c r="T117" i="9"/>
  <c r="N117" i="9"/>
  <c r="O117" i="9"/>
  <c r="U117" i="9"/>
  <c r="M118" i="9"/>
  <c r="S118" i="9"/>
  <c r="K117" i="8"/>
  <c r="Q117" i="8"/>
  <c r="N117" i="8"/>
  <c r="T117" i="8"/>
  <c r="R117" i="8"/>
  <c r="L117" i="8"/>
  <c r="O117" i="8"/>
  <c r="U117" i="8"/>
  <c r="P117" i="8"/>
  <c r="V117" i="8"/>
  <c r="M118" i="8"/>
  <c r="S118" i="8"/>
  <c r="M131" i="48"/>
  <c r="S131" i="48"/>
  <c r="K114" i="11"/>
  <c r="M114" i="11"/>
  <c r="I114" i="11"/>
  <c r="J114" i="11"/>
  <c r="L114" i="11"/>
  <c r="H114" i="11"/>
  <c r="L116" i="40"/>
  <c r="R116" i="40"/>
  <c r="C116" i="11" s="1"/>
  <c r="S118" i="40"/>
  <c r="M118" i="40"/>
  <c r="O116" i="40"/>
  <c r="U116" i="40"/>
  <c r="N116" i="41"/>
  <c r="T116" i="41"/>
  <c r="P116" i="40"/>
  <c r="V116" i="40"/>
  <c r="L117" i="41"/>
  <c r="R117" i="41"/>
  <c r="K116" i="40"/>
  <c r="Q116" i="40"/>
  <c r="S117" i="41"/>
  <c r="M117" i="41"/>
  <c r="P117" i="41"/>
  <c r="V117" i="41"/>
  <c r="K117" i="41"/>
  <c r="Q117" i="41"/>
  <c r="O116" i="41"/>
  <c r="U116" i="41"/>
  <c r="N116" i="40"/>
  <c r="T116" i="40"/>
  <c r="N116" i="28"/>
  <c r="T116" i="28"/>
  <c r="K116" i="28"/>
  <c r="Q116" i="28"/>
  <c r="L117" i="28"/>
  <c r="R117" i="28"/>
  <c r="O116" i="28"/>
  <c r="U116" i="28"/>
  <c r="P116" i="28"/>
  <c r="V116" i="28"/>
  <c r="G116" i="11" s="1"/>
  <c r="M117" i="28"/>
  <c r="S117" i="28"/>
  <c r="D117" i="11" s="1"/>
  <c r="B116" i="11" l="1"/>
  <c r="F116" i="11"/>
  <c r="E116" i="11"/>
  <c r="U119" i="47"/>
  <c r="O119" i="47"/>
  <c r="L119" i="47"/>
  <c r="R119" i="47"/>
  <c r="O119" i="48"/>
  <c r="U119" i="48"/>
  <c r="K119" i="48"/>
  <c r="Q119" i="48"/>
  <c r="N119" i="47"/>
  <c r="T119" i="47"/>
  <c r="M119" i="47"/>
  <c r="S119" i="47"/>
  <c r="V119" i="48"/>
  <c r="P119" i="48"/>
  <c r="L119" i="48"/>
  <c r="R119" i="48"/>
  <c r="V119" i="47"/>
  <c r="P119" i="47"/>
  <c r="N119" i="48"/>
  <c r="T119" i="48"/>
  <c r="K119" i="47"/>
  <c r="Q119" i="47"/>
  <c r="T118" i="9"/>
  <c r="N118" i="9"/>
  <c r="K118" i="9"/>
  <c r="Q118" i="9"/>
  <c r="M119" i="9"/>
  <c r="S119" i="9"/>
  <c r="P118" i="9"/>
  <c r="V118" i="9"/>
  <c r="O118" i="9"/>
  <c r="U118" i="9"/>
  <c r="R118" i="9"/>
  <c r="L118" i="9"/>
  <c r="U118" i="8"/>
  <c r="O118" i="8"/>
  <c r="L118" i="8"/>
  <c r="R118" i="8"/>
  <c r="S119" i="8"/>
  <c r="M119" i="8"/>
  <c r="N118" i="8"/>
  <c r="T118" i="8"/>
  <c r="V118" i="8"/>
  <c r="P118" i="8"/>
  <c r="K118" i="8"/>
  <c r="Q118" i="8"/>
  <c r="S132" i="48"/>
  <c r="M132" i="48"/>
  <c r="M115" i="11"/>
  <c r="J115" i="11"/>
  <c r="L115" i="11"/>
  <c r="K115" i="11"/>
  <c r="H115" i="11"/>
  <c r="I115" i="11"/>
  <c r="U117" i="41"/>
  <c r="O117" i="41"/>
  <c r="V118" i="41"/>
  <c r="P118" i="41"/>
  <c r="L118" i="41"/>
  <c r="R118" i="41"/>
  <c r="N117" i="41"/>
  <c r="T117" i="41"/>
  <c r="M118" i="41"/>
  <c r="S118" i="41"/>
  <c r="K117" i="40"/>
  <c r="Q117" i="40"/>
  <c r="T117" i="40"/>
  <c r="N117" i="40"/>
  <c r="K118" i="41"/>
  <c r="Q118" i="41"/>
  <c r="V117" i="40"/>
  <c r="P117" i="40"/>
  <c r="U117" i="40"/>
  <c r="O117" i="40"/>
  <c r="L117" i="40"/>
  <c r="R117" i="40"/>
  <c r="C117" i="11" s="1"/>
  <c r="S119" i="40"/>
  <c r="M119" i="40"/>
  <c r="S118" i="28"/>
  <c r="D118" i="11" s="1"/>
  <c r="M118" i="28"/>
  <c r="O117" i="28"/>
  <c r="U117" i="28"/>
  <c r="Q117" i="28"/>
  <c r="K117" i="28"/>
  <c r="P117" i="28"/>
  <c r="V117" i="28"/>
  <c r="G117" i="11" s="1"/>
  <c r="R118" i="28"/>
  <c r="L118" i="28"/>
  <c r="N117" i="28"/>
  <c r="T117" i="28"/>
  <c r="E117" i="11" s="1"/>
  <c r="F117" i="11" l="1"/>
  <c r="L120" i="48"/>
  <c r="R120" i="48"/>
  <c r="K120" i="48"/>
  <c r="Q120" i="48"/>
  <c r="V120" i="48"/>
  <c r="P120" i="48"/>
  <c r="K120" i="47"/>
  <c r="Q120" i="47"/>
  <c r="O120" i="48"/>
  <c r="U120" i="48"/>
  <c r="T120" i="48"/>
  <c r="N120" i="48"/>
  <c r="M120" i="47"/>
  <c r="S120" i="47"/>
  <c r="R120" i="47"/>
  <c r="L120" i="47"/>
  <c r="P120" i="47"/>
  <c r="V120" i="47"/>
  <c r="O120" i="47"/>
  <c r="U120" i="47"/>
  <c r="B117" i="11"/>
  <c r="T120" i="47"/>
  <c r="N120" i="47"/>
  <c r="O119" i="9"/>
  <c r="U119" i="9"/>
  <c r="P119" i="9"/>
  <c r="V119" i="9"/>
  <c r="S120" i="9"/>
  <c r="M120" i="9"/>
  <c r="N119" i="9"/>
  <c r="T119" i="9"/>
  <c r="L119" i="9"/>
  <c r="R119" i="9"/>
  <c r="Q119" i="9"/>
  <c r="K119" i="9"/>
  <c r="P119" i="8"/>
  <c r="V119" i="8"/>
  <c r="O119" i="8"/>
  <c r="U119" i="8"/>
  <c r="N119" i="8"/>
  <c r="T119" i="8"/>
  <c r="M120" i="8"/>
  <c r="S120" i="8"/>
  <c r="K119" i="8"/>
  <c r="Q119" i="8"/>
  <c r="R119" i="8"/>
  <c r="L119" i="8"/>
  <c r="M133" i="48"/>
  <c r="S133" i="48"/>
  <c r="M116" i="11"/>
  <c r="L116" i="11"/>
  <c r="I116" i="11"/>
  <c r="H116" i="11"/>
  <c r="K116" i="11"/>
  <c r="J116" i="11"/>
  <c r="K119" i="41"/>
  <c r="Q119" i="41"/>
  <c r="M119" i="41"/>
  <c r="S119" i="41"/>
  <c r="T118" i="41"/>
  <c r="N118" i="41"/>
  <c r="V119" i="41"/>
  <c r="P119" i="41"/>
  <c r="P118" i="40"/>
  <c r="V118" i="40"/>
  <c r="T118" i="40"/>
  <c r="N118" i="40"/>
  <c r="L118" i="40"/>
  <c r="R118" i="40"/>
  <c r="C118" i="11" s="1"/>
  <c r="Q118" i="40"/>
  <c r="K118" i="40"/>
  <c r="L119" i="41"/>
  <c r="R119" i="41"/>
  <c r="U118" i="41"/>
  <c r="O118" i="41"/>
  <c r="S120" i="40"/>
  <c r="M120" i="40"/>
  <c r="O118" i="40"/>
  <c r="U118" i="40"/>
  <c r="N118" i="28"/>
  <c r="T118" i="28"/>
  <c r="E118" i="11" s="1"/>
  <c r="P118" i="28"/>
  <c r="V118" i="28"/>
  <c r="U118" i="28"/>
  <c r="O118" i="28"/>
  <c r="L119" i="28"/>
  <c r="R119" i="28"/>
  <c r="Q118" i="28"/>
  <c r="K118" i="28"/>
  <c r="S119" i="28"/>
  <c r="D119" i="11" s="1"/>
  <c r="M119" i="28"/>
  <c r="K258" i="12"/>
  <c r="Q258" i="12" l="1"/>
  <c r="B118" i="11"/>
  <c r="F118" i="11"/>
  <c r="L121" i="47"/>
  <c r="R121" i="47"/>
  <c r="N121" i="47"/>
  <c r="T121" i="47"/>
  <c r="Q121" i="47"/>
  <c r="K121" i="47"/>
  <c r="P121" i="48"/>
  <c r="V121" i="48"/>
  <c r="S121" i="47"/>
  <c r="M121" i="47"/>
  <c r="T121" i="48"/>
  <c r="N121" i="48"/>
  <c r="O121" i="47"/>
  <c r="U121" i="47"/>
  <c r="K121" i="48"/>
  <c r="Q121" i="48"/>
  <c r="G118" i="11"/>
  <c r="P121" i="47"/>
  <c r="V121" i="47"/>
  <c r="O121" i="48"/>
  <c r="U121" i="48"/>
  <c r="L121" i="48"/>
  <c r="R121" i="48"/>
  <c r="T120" i="9"/>
  <c r="N120" i="9"/>
  <c r="M121" i="9"/>
  <c r="S121" i="9"/>
  <c r="Q120" i="9"/>
  <c r="K120" i="9"/>
  <c r="L120" i="9"/>
  <c r="R120" i="9"/>
  <c r="V120" i="9"/>
  <c r="P120" i="9"/>
  <c r="O120" i="9"/>
  <c r="U120" i="9"/>
  <c r="Q120" i="8"/>
  <c r="K120" i="8"/>
  <c r="V120" i="8"/>
  <c r="P120" i="8"/>
  <c r="S121" i="8"/>
  <c r="M121" i="8"/>
  <c r="N120" i="8"/>
  <c r="T120" i="8"/>
  <c r="L120" i="8"/>
  <c r="R120" i="8"/>
  <c r="O120" i="8"/>
  <c r="U120" i="8"/>
  <c r="M134" i="48"/>
  <c r="S134" i="48"/>
  <c r="K117" i="11"/>
  <c r="H117" i="11"/>
  <c r="J117" i="11"/>
  <c r="M117" i="11"/>
  <c r="I117" i="11"/>
  <c r="L117" i="11"/>
  <c r="R120" i="41"/>
  <c r="L120" i="41"/>
  <c r="K119" i="40"/>
  <c r="Q119" i="40"/>
  <c r="O119" i="40"/>
  <c r="U119" i="40"/>
  <c r="R119" i="40"/>
  <c r="C119" i="11" s="1"/>
  <c r="L119" i="40"/>
  <c r="T119" i="41"/>
  <c r="N119" i="41"/>
  <c r="M121" i="40"/>
  <c r="S121" i="40"/>
  <c r="V119" i="40"/>
  <c r="P119" i="40"/>
  <c r="Q120" i="41"/>
  <c r="K120" i="41"/>
  <c r="T119" i="40"/>
  <c r="N119" i="40"/>
  <c r="P120" i="41"/>
  <c r="V120" i="41"/>
  <c r="U119" i="41"/>
  <c r="O119" i="41"/>
  <c r="M120" i="41"/>
  <c r="S120" i="41"/>
  <c r="L120" i="28"/>
  <c r="R120" i="28"/>
  <c r="P119" i="28"/>
  <c r="V119" i="28"/>
  <c r="G119" i="11" s="1"/>
  <c r="K119" i="28"/>
  <c r="Q119" i="28"/>
  <c r="B119" i="11" s="1"/>
  <c r="U119" i="28"/>
  <c r="O119" i="28"/>
  <c r="S120" i="28"/>
  <c r="D120" i="11" s="1"/>
  <c r="M120" i="28"/>
  <c r="N119" i="28"/>
  <c r="T119" i="28"/>
  <c r="F119" i="11" l="1"/>
  <c r="E119" i="11"/>
  <c r="Q122" i="48"/>
  <c r="K122" i="48"/>
  <c r="V122" i="48"/>
  <c r="P122" i="48"/>
  <c r="L122" i="48"/>
  <c r="R122" i="48"/>
  <c r="Q122" i="47"/>
  <c r="K122" i="47"/>
  <c r="O122" i="47"/>
  <c r="U122" i="47"/>
  <c r="U122" i="48"/>
  <c r="O122" i="48"/>
  <c r="T122" i="48"/>
  <c r="N122" i="48"/>
  <c r="N122" i="47"/>
  <c r="T122" i="47"/>
  <c r="P122" i="47"/>
  <c r="V122" i="47"/>
  <c r="S122" i="47"/>
  <c r="M122" i="47"/>
  <c r="L122" i="47"/>
  <c r="R122" i="47"/>
  <c r="L121" i="9"/>
  <c r="R121" i="9"/>
  <c r="S122" i="9"/>
  <c r="M122" i="9"/>
  <c r="Q121" i="9"/>
  <c r="K121" i="9"/>
  <c r="O121" i="9"/>
  <c r="U121" i="9"/>
  <c r="P121" i="9"/>
  <c r="V121" i="9"/>
  <c r="N121" i="9"/>
  <c r="T121" i="9"/>
  <c r="N121" i="8"/>
  <c r="T121" i="8"/>
  <c r="M122" i="8"/>
  <c r="S122" i="8"/>
  <c r="V121" i="8"/>
  <c r="P121" i="8"/>
  <c r="O121" i="8"/>
  <c r="U121" i="8"/>
  <c r="Q121" i="8"/>
  <c r="K121" i="8"/>
  <c r="R121" i="8"/>
  <c r="L121" i="8"/>
  <c r="M135" i="48"/>
  <c r="S135" i="48"/>
  <c r="M118" i="11"/>
  <c r="J118" i="11"/>
  <c r="K118" i="11"/>
  <c r="I118" i="11"/>
  <c r="L118" i="11"/>
  <c r="H118" i="11"/>
  <c r="K120" i="40"/>
  <c r="Q120" i="40"/>
  <c r="K121" i="41"/>
  <c r="Q121" i="41"/>
  <c r="U120" i="41"/>
  <c r="O120" i="41"/>
  <c r="V121" i="41"/>
  <c r="P121" i="41"/>
  <c r="M122" i="40"/>
  <c r="S122" i="40"/>
  <c r="L120" i="40"/>
  <c r="R120" i="40"/>
  <c r="C120" i="11" s="1"/>
  <c r="O120" i="40"/>
  <c r="U120" i="40"/>
  <c r="L121" i="41"/>
  <c r="R121" i="41"/>
  <c r="S121" i="41"/>
  <c r="M121" i="41"/>
  <c r="T120" i="40"/>
  <c r="N120" i="40"/>
  <c r="V120" i="40"/>
  <c r="P120" i="40"/>
  <c r="N120" i="41"/>
  <c r="T120" i="41"/>
  <c r="N120" i="28"/>
  <c r="T120" i="28"/>
  <c r="P120" i="28"/>
  <c r="V120" i="28"/>
  <c r="O120" i="28"/>
  <c r="U120" i="28"/>
  <c r="F120" i="11" s="1"/>
  <c r="M121" i="28"/>
  <c r="S121" i="28"/>
  <c r="D121" i="11" s="1"/>
  <c r="K120" i="28"/>
  <c r="Q120" i="28"/>
  <c r="B120" i="11" s="1"/>
  <c r="L121" i="28"/>
  <c r="R121" i="28"/>
  <c r="E120" i="11" l="1"/>
  <c r="G120" i="11"/>
  <c r="K123" i="47"/>
  <c r="Q123" i="47"/>
  <c r="N123" i="47"/>
  <c r="T123" i="47"/>
  <c r="N123" i="48"/>
  <c r="T123" i="48"/>
  <c r="L123" i="47"/>
  <c r="R123" i="47"/>
  <c r="R123" i="48"/>
  <c r="L123" i="48"/>
  <c r="S123" i="47"/>
  <c r="M123" i="47"/>
  <c r="U123" i="48"/>
  <c r="O123" i="48"/>
  <c r="P123" i="48"/>
  <c r="V123" i="48"/>
  <c r="K123" i="48"/>
  <c r="Q123" i="48"/>
  <c r="V123" i="47"/>
  <c r="P123" i="47"/>
  <c r="U123" i="47"/>
  <c r="O123" i="47"/>
  <c r="U122" i="9"/>
  <c r="O122" i="9"/>
  <c r="K122" i="9"/>
  <c r="Q122" i="9"/>
  <c r="T122" i="9"/>
  <c r="N122" i="9"/>
  <c r="M123" i="9"/>
  <c r="S123" i="9"/>
  <c r="P122" i="9"/>
  <c r="V122" i="9"/>
  <c r="R122" i="9"/>
  <c r="L122" i="9"/>
  <c r="U122" i="8"/>
  <c r="O122" i="8"/>
  <c r="P122" i="8"/>
  <c r="V122" i="8"/>
  <c r="R122" i="8"/>
  <c r="L122" i="8"/>
  <c r="S123" i="8"/>
  <c r="M123" i="8"/>
  <c r="K122" i="8"/>
  <c r="Q122" i="8"/>
  <c r="N122" i="8"/>
  <c r="T122" i="8"/>
  <c r="M136" i="48"/>
  <c r="S136" i="48"/>
  <c r="M119" i="11"/>
  <c r="L119" i="11"/>
  <c r="J119" i="11"/>
  <c r="K119" i="11"/>
  <c r="I119" i="11"/>
  <c r="H119" i="11"/>
  <c r="T121" i="40"/>
  <c r="N121" i="40"/>
  <c r="P122" i="41"/>
  <c r="V122" i="41"/>
  <c r="N121" i="41"/>
  <c r="T121" i="41"/>
  <c r="L122" i="41"/>
  <c r="R122" i="41"/>
  <c r="L121" i="40"/>
  <c r="R121" i="40"/>
  <c r="C121" i="11" s="1"/>
  <c r="K121" i="40"/>
  <c r="Q121" i="40"/>
  <c r="V121" i="40"/>
  <c r="P121" i="40"/>
  <c r="M122" i="41"/>
  <c r="S122" i="41"/>
  <c r="O121" i="41"/>
  <c r="U121" i="41"/>
  <c r="U121" i="40"/>
  <c r="O121" i="40"/>
  <c r="M123" i="40"/>
  <c r="S123" i="40"/>
  <c r="K122" i="41"/>
  <c r="Q122" i="41"/>
  <c r="R122" i="28"/>
  <c r="L122" i="28"/>
  <c r="S122" i="28"/>
  <c r="D122" i="11" s="1"/>
  <c r="M122" i="28"/>
  <c r="P121" i="28"/>
  <c r="V121" i="28"/>
  <c r="G121" i="11" s="1"/>
  <c r="Q121" i="28"/>
  <c r="B121" i="11" s="1"/>
  <c r="K121" i="28"/>
  <c r="O121" i="28"/>
  <c r="U121" i="28"/>
  <c r="F121" i="11" s="1"/>
  <c r="N121" i="28"/>
  <c r="T121" i="28"/>
  <c r="E121" i="11" l="1"/>
  <c r="R124" i="47"/>
  <c r="L124" i="47"/>
  <c r="T124" i="48"/>
  <c r="N124" i="48"/>
  <c r="P124" i="48"/>
  <c r="V124" i="48"/>
  <c r="U124" i="48"/>
  <c r="O124" i="48"/>
  <c r="V124" i="47"/>
  <c r="P124" i="47"/>
  <c r="S124" i="47"/>
  <c r="M124" i="47"/>
  <c r="U124" i="47"/>
  <c r="O124" i="47"/>
  <c r="N124" i="47"/>
  <c r="T124" i="47"/>
  <c r="L124" i="48"/>
  <c r="R124" i="48"/>
  <c r="Q124" i="48"/>
  <c r="K124" i="48"/>
  <c r="K124" i="47"/>
  <c r="Q124" i="47"/>
  <c r="C122" i="11"/>
  <c r="M124" i="9"/>
  <c r="S124" i="9"/>
  <c r="N123" i="9"/>
  <c r="T123" i="9"/>
  <c r="K123" i="9"/>
  <c r="Q123" i="9"/>
  <c r="L123" i="9"/>
  <c r="R123" i="9"/>
  <c r="O123" i="9"/>
  <c r="U123" i="9"/>
  <c r="P123" i="9"/>
  <c r="V123" i="9"/>
  <c r="M124" i="8"/>
  <c r="S124" i="8"/>
  <c r="N123" i="8"/>
  <c r="T123" i="8"/>
  <c r="Q123" i="8"/>
  <c r="K123" i="8"/>
  <c r="R123" i="8"/>
  <c r="L123" i="8"/>
  <c r="P123" i="8"/>
  <c r="V123" i="8"/>
  <c r="O123" i="8"/>
  <c r="U123" i="8"/>
  <c r="S137" i="48"/>
  <c r="M137" i="48"/>
  <c r="M120" i="11"/>
  <c r="H120" i="11"/>
  <c r="K120" i="11"/>
  <c r="J120" i="11"/>
  <c r="I120" i="11"/>
  <c r="L120" i="11"/>
  <c r="O122" i="40"/>
  <c r="U122" i="40"/>
  <c r="U122" i="41"/>
  <c r="O122" i="41"/>
  <c r="S123" i="41"/>
  <c r="M123" i="41"/>
  <c r="K122" i="40"/>
  <c r="Q122" i="40"/>
  <c r="L123" i="41"/>
  <c r="R123" i="41"/>
  <c r="K123" i="41"/>
  <c r="Q123" i="41"/>
  <c r="P122" i="40"/>
  <c r="V122" i="40"/>
  <c r="L122" i="40"/>
  <c r="R122" i="40"/>
  <c r="V123" i="41"/>
  <c r="P123" i="41"/>
  <c r="M124" i="40"/>
  <c r="S124" i="40"/>
  <c r="N122" i="41"/>
  <c r="T122" i="41"/>
  <c r="N122" i="40"/>
  <c r="T122" i="40"/>
  <c r="Q122" i="28"/>
  <c r="K122" i="28"/>
  <c r="R123" i="28"/>
  <c r="L123" i="28"/>
  <c r="S123" i="28"/>
  <c r="D123" i="11" s="1"/>
  <c r="M123" i="28"/>
  <c r="N122" i="28"/>
  <c r="T122" i="28"/>
  <c r="E122" i="11" s="1"/>
  <c r="U122" i="28"/>
  <c r="F122" i="11" s="1"/>
  <c r="O122" i="28"/>
  <c r="V122" i="28"/>
  <c r="P122" i="28"/>
  <c r="B122" i="11" l="1"/>
  <c r="G122" i="11"/>
  <c r="U125" i="48"/>
  <c r="O125" i="48"/>
  <c r="N125" i="47"/>
  <c r="T125" i="47"/>
  <c r="O125" i="47"/>
  <c r="U125" i="47"/>
  <c r="K125" i="48"/>
  <c r="Q125" i="48"/>
  <c r="M125" i="47"/>
  <c r="S125" i="47"/>
  <c r="N125" i="48"/>
  <c r="T125" i="48"/>
  <c r="Q125" i="47"/>
  <c r="K125" i="47"/>
  <c r="V125" i="48"/>
  <c r="P125" i="48"/>
  <c r="V125" i="47"/>
  <c r="P125" i="47"/>
  <c r="R125" i="47"/>
  <c r="L125" i="47"/>
  <c r="R125" i="48"/>
  <c r="L125" i="48"/>
  <c r="L124" i="9"/>
  <c r="R124" i="9"/>
  <c r="V124" i="9"/>
  <c r="P124" i="9"/>
  <c r="K124" i="9"/>
  <c r="Q124" i="9"/>
  <c r="U124" i="9"/>
  <c r="O124" i="9"/>
  <c r="T124" i="9"/>
  <c r="N124" i="9"/>
  <c r="M125" i="9"/>
  <c r="S125" i="9"/>
  <c r="P124" i="8"/>
  <c r="V124" i="8"/>
  <c r="S125" i="8"/>
  <c r="M125" i="8"/>
  <c r="R124" i="8"/>
  <c r="L124" i="8"/>
  <c r="K124" i="8"/>
  <c r="Q124" i="8"/>
  <c r="O124" i="8"/>
  <c r="U124" i="8"/>
  <c r="T124" i="8"/>
  <c r="N124" i="8"/>
  <c r="M138" i="48"/>
  <c r="S138" i="48"/>
  <c r="L121" i="11"/>
  <c r="I121" i="11"/>
  <c r="M121" i="11"/>
  <c r="J121" i="11"/>
  <c r="H121" i="11"/>
  <c r="K121" i="11"/>
  <c r="N123" i="41"/>
  <c r="T123" i="41"/>
  <c r="P124" i="41"/>
  <c r="V124" i="41"/>
  <c r="U123" i="41"/>
  <c r="O123" i="41"/>
  <c r="K123" i="40"/>
  <c r="Q123" i="40"/>
  <c r="S124" i="41"/>
  <c r="M124" i="41"/>
  <c r="K124" i="41"/>
  <c r="Q124" i="41"/>
  <c r="N123" i="40"/>
  <c r="T123" i="40"/>
  <c r="M125" i="40"/>
  <c r="S125" i="40"/>
  <c r="L123" i="40"/>
  <c r="R123" i="40"/>
  <c r="C123" i="11" s="1"/>
  <c r="P123" i="40"/>
  <c r="V123" i="40"/>
  <c r="R124" i="41"/>
  <c r="L124" i="41"/>
  <c r="O123" i="40"/>
  <c r="U123" i="40"/>
  <c r="L124" i="28"/>
  <c r="R124" i="28"/>
  <c r="V123" i="28"/>
  <c r="G123" i="11" s="1"/>
  <c r="P123" i="28"/>
  <c r="T123" i="28"/>
  <c r="E123" i="11" s="1"/>
  <c r="N123" i="28"/>
  <c r="U123" i="28"/>
  <c r="F123" i="11" s="1"/>
  <c r="O123" i="28"/>
  <c r="S124" i="28"/>
  <c r="D124" i="11" s="1"/>
  <c r="M124" i="28"/>
  <c r="K123" i="28"/>
  <c r="Q123" i="28"/>
  <c r="B123" i="11" l="1"/>
  <c r="V126" i="48"/>
  <c r="P126" i="48"/>
  <c r="R126" i="48"/>
  <c r="L126" i="48"/>
  <c r="Q126" i="47"/>
  <c r="K126" i="47"/>
  <c r="U126" i="47"/>
  <c r="O126" i="47"/>
  <c r="Q126" i="48"/>
  <c r="K126" i="48"/>
  <c r="L126" i="47"/>
  <c r="R126" i="47"/>
  <c r="N126" i="48"/>
  <c r="T126" i="48"/>
  <c r="T126" i="47"/>
  <c r="N126" i="47"/>
  <c r="P126" i="47"/>
  <c r="V126" i="47"/>
  <c r="U126" i="48"/>
  <c r="O126" i="48"/>
  <c r="M126" i="47"/>
  <c r="S126" i="47"/>
  <c r="O125" i="9"/>
  <c r="U125" i="9"/>
  <c r="Q125" i="9"/>
  <c r="K125" i="9"/>
  <c r="S126" i="9"/>
  <c r="M126" i="9"/>
  <c r="V125" i="9"/>
  <c r="P125" i="9"/>
  <c r="T125" i="9"/>
  <c r="N125" i="9"/>
  <c r="L125" i="9"/>
  <c r="R125" i="9"/>
  <c r="Q125" i="8"/>
  <c r="K125" i="8"/>
  <c r="R125" i="8"/>
  <c r="L125" i="8"/>
  <c r="T125" i="8"/>
  <c r="N125" i="8"/>
  <c r="M126" i="8"/>
  <c r="S126" i="8"/>
  <c r="O125" i="8"/>
  <c r="U125" i="8"/>
  <c r="P125" i="8"/>
  <c r="V125" i="8"/>
  <c r="M139" i="48"/>
  <c r="S139" i="48"/>
  <c r="M122" i="11"/>
  <c r="L122" i="11"/>
  <c r="H122" i="11"/>
  <c r="K122" i="11"/>
  <c r="J122" i="11"/>
  <c r="I122" i="11"/>
  <c r="O124" i="40"/>
  <c r="U124" i="40"/>
  <c r="V124" i="40"/>
  <c r="P124" i="40"/>
  <c r="M126" i="40"/>
  <c r="S126" i="40"/>
  <c r="O124" i="41"/>
  <c r="U124" i="41"/>
  <c r="V125" i="41"/>
  <c r="P125" i="41"/>
  <c r="R125" i="41"/>
  <c r="L125" i="41"/>
  <c r="K125" i="41"/>
  <c r="Q125" i="41"/>
  <c r="R124" i="40"/>
  <c r="C124" i="11" s="1"/>
  <c r="L124" i="40"/>
  <c r="N124" i="41"/>
  <c r="T124" i="41"/>
  <c r="T124" i="40"/>
  <c r="N124" i="40"/>
  <c r="S125" i="41"/>
  <c r="M125" i="41"/>
  <c r="K124" i="40"/>
  <c r="Q124" i="40"/>
  <c r="P124" i="28"/>
  <c r="V124" i="28"/>
  <c r="G124" i="11" s="1"/>
  <c r="K124" i="28"/>
  <c r="Q124" i="28"/>
  <c r="B124" i="11" s="1"/>
  <c r="O124" i="28"/>
  <c r="U124" i="28"/>
  <c r="M125" i="28"/>
  <c r="S125" i="28"/>
  <c r="D125" i="11" s="1"/>
  <c r="N124" i="28"/>
  <c r="T124" i="28"/>
  <c r="E124" i="11" s="1"/>
  <c r="L125" i="28"/>
  <c r="R125" i="28"/>
  <c r="O127" i="47" l="1"/>
  <c r="U127" i="47"/>
  <c r="K127" i="47"/>
  <c r="Q127" i="47"/>
  <c r="M127" i="47"/>
  <c r="S127" i="47"/>
  <c r="N127" i="48"/>
  <c r="T127" i="48"/>
  <c r="O127" i="48"/>
  <c r="U127" i="48"/>
  <c r="R127" i="48"/>
  <c r="L127" i="48"/>
  <c r="L127" i="47"/>
  <c r="R127" i="47"/>
  <c r="T127" i="47"/>
  <c r="N127" i="47"/>
  <c r="F124" i="11"/>
  <c r="K127" i="48"/>
  <c r="Q127" i="48"/>
  <c r="V127" i="48"/>
  <c r="P127" i="48"/>
  <c r="V127" i="47"/>
  <c r="P127" i="47"/>
  <c r="M127" i="9"/>
  <c r="S127" i="9"/>
  <c r="K126" i="9"/>
  <c r="Q126" i="9"/>
  <c r="R126" i="9"/>
  <c r="L126" i="9"/>
  <c r="T126" i="9"/>
  <c r="N126" i="9"/>
  <c r="P126" i="9"/>
  <c r="V126" i="9"/>
  <c r="U126" i="9"/>
  <c r="O126" i="9"/>
  <c r="U126" i="8"/>
  <c r="O126" i="8"/>
  <c r="M127" i="8"/>
  <c r="S127" i="8"/>
  <c r="N126" i="8"/>
  <c r="T126" i="8"/>
  <c r="L126" i="8"/>
  <c r="R126" i="8"/>
  <c r="V126" i="8"/>
  <c r="P126" i="8"/>
  <c r="K126" i="8"/>
  <c r="Q126" i="8"/>
  <c r="S140" i="48"/>
  <c r="M140" i="48"/>
  <c r="K123" i="11"/>
  <c r="M123" i="11"/>
  <c r="I123" i="11"/>
  <c r="H123" i="11"/>
  <c r="L123" i="11"/>
  <c r="J123" i="11"/>
  <c r="L125" i="40"/>
  <c r="R125" i="40"/>
  <c r="C125" i="11" s="1"/>
  <c r="R126" i="41"/>
  <c r="L126" i="41"/>
  <c r="P125" i="40"/>
  <c r="V125" i="40"/>
  <c r="N125" i="40"/>
  <c r="T125" i="40"/>
  <c r="N125" i="41"/>
  <c r="T125" i="41"/>
  <c r="U125" i="41"/>
  <c r="O125" i="41"/>
  <c r="P126" i="41"/>
  <c r="V126" i="41"/>
  <c r="K125" i="40"/>
  <c r="Q125" i="40"/>
  <c r="M126" i="41"/>
  <c r="S126" i="41"/>
  <c r="K126" i="41"/>
  <c r="Q126" i="41"/>
  <c r="M127" i="40"/>
  <c r="S127" i="40"/>
  <c r="O125" i="40"/>
  <c r="U125" i="40"/>
  <c r="R126" i="28"/>
  <c r="L126" i="28"/>
  <c r="S126" i="28"/>
  <c r="M126" i="28"/>
  <c r="Q125" i="28"/>
  <c r="B125" i="11" s="1"/>
  <c r="K125" i="28"/>
  <c r="N125" i="28"/>
  <c r="T125" i="28"/>
  <c r="O125" i="28"/>
  <c r="U125" i="28"/>
  <c r="F125" i="11" s="1"/>
  <c r="P125" i="28"/>
  <c r="V125" i="28"/>
  <c r="G125" i="11" s="1"/>
  <c r="D126" i="11" l="1"/>
  <c r="E125" i="11"/>
  <c r="V128" i="47"/>
  <c r="P128" i="47"/>
  <c r="T128" i="48"/>
  <c r="N128" i="48"/>
  <c r="M128" i="47"/>
  <c r="S128" i="47"/>
  <c r="R128" i="48"/>
  <c r="L128" i="48"/>
  <c r="P128" i="48"/>
  <c r="V128" i="48"/>
  <c r="L128" i="47"/>
  <c r="R128" i="47"/>
  <c r="Q128" i="47"/>
  <c r="K128" i="47"/>
  <c r="K128" i="48"/>
  <c r="Q128" i="48"/>
  <c r="T128" i="47"/>
  <c r="N128" i="47"/>
  <c r="U128" i="48"/>
  <c r="O128" i="48"/>
  <c r="U128" i="47"/>
  <c r="O128" i="47"/>
  <c r="T127" i="9"/>
  <c r="N127" i="9"/>
  <c r="K127" i="9"/>
  <c r="Q127" i="9"/>
  <c r="P127" i="9"/>
  <c r="V127" i="9"/>
  <c r="L127" i="9"/>
  <c r="R127" i="9"/>
  <c r="U127" i="9"/>
  <c r="O127" i="9"/>
  <c r="M128" i="9"/>
  <c r="S128" i="9"/>
  <c r="R127" i="8"/>
  <c r="L127" i="8"/>
  <c r="N127" i="8"/>
  <c r="T127" i="8"/>
  <c r="K127" i="8"/>
  <c r="Q127" i="8"/>
  <c r="S128" i="8"/>
  <c r="M128" i="8"/>
  <c r="P127" i="8"/>
  <c r="V127" i="8"/>
  <c r="O127" i="8"/>
  <c r="U127" i="8"/>
  <c r="M141" i="48"/>
  <c r="S141" i="48"/>
  <c r="I124" i="11"/>
  <c r="J124" i="11"/>
  <c r="L124" i="11"/>
  <c r="H124" i="11"/>
  <c r="K124" i="11"/>
  <c r="M124" i="11"/>
  <c r="U126" i="41"/>
  <c r="O126" i="41"/>
  <c r="P126" i="40"/>
  <c r="V126" i="40"/>
  <c r="T126" i="40"/>
  <c r="N126" i="40"/>
  <c r="L127" i="41"/>
  <c r="R127" i="41"/>
  <c r="S128" i="40"/>
  <c r="M128" i="40"/>
  <c r="M127" i="41"/>
  <c r="S127" i="41"/>
  <c r="O126" i="40"/>
  <c r="U126" i="40"/>
  <c r="K127" i="41"/>
  <c r="Q127" i="41"/>
  <c r="K126" i="40"/>
  <c r="Q126" i="40"/>
  <c r="V127" i="41"/>
  <c r="P127" i="41"/>
  <c r="N126" i="41"/>
  <c r="T126" i="41"/>
  <c r="L126" i="40"/>
  <c r="R126" i="40"/>
  <c r="C126" i="11" s="1"/>
  <c r="M127" i="28"/>
  <c r="S127" i="28"/>
  <c r="D127" i="11" s="1"/>
  <c r="P126" i="28"/>
  <c r="V126" i="28"/>
  <c r="G126" i="11" s="1"/>
  <c r="N126" i="28"/>
  <c r="T126" i="28"/>
  <c r="K126" i="28"/>
  <c r="Q126" i="28"/>
  <c r="R127" i="28"/>
  <c r="L127" i="28"/>
  <c r="O126" i="28"/>
  <c r="U126" i="28"/>
  <c r="F126" i="11" l="1"/>
  <c r="B126" i="11"/>
  <c r="E126" i="11"/>
  <c r="K129" i="48"/>
  <c r="Q129" i="48"/>
  <c r="R129" i="48"/>
  <c r="L129" i="48"/>
  <c r="O129" i="47"/>
  <c r="U129" i="47"/>
  <c r="Q129" i="47"/>
  <c r="K129" i="47"/>
  <c r="M129" i="47"/>
  <c r="S129" i="47"/>
  <c r="O129" i="48"/>
  <c r="U129" i="48"/>
  <c r="N129" i="48"/>
  <c r="T129" i="48"/>
  <c r="L129" i="47"/>
  <c r="R129" i="47"/>
  <c r="N129" i="47"/>
  <c r="T129" i="47"/>
  <c r="V129" i="47"/>
  <c r="P129" i="47"/>
  <c r="V129" i="48"/>
  <c r="P129" i="48"/>
  <c r="K128" i="9"/>
  <c r="Q128" i="9"/>
  <c r="L128" i="9"/>
  <c r="R128" i="9"/>
  <c r="M129" i="9"/>
  <c r="S129" i="9"/>
  <c r="V128" i="9"/>
  <c r="P128" i="9"/>
  <c r="U128" i="9"/>
  <c r="O128" i="9"/>
  <c r="N128" i="9"/>
  <c r="T128" i="9"/>
  <c r="P128" i="8"/>
  <c r="V128" i="8"/>
  <c r="K128" i="8"/>
  <c r="Q128" i="8"/>
  <c r="M129" i="8"/>
  <c r="S129" i="8"/>
  <c r="O128" i="8"/>
  <c r="U128" i="8"/>
  <c r="N128" i="8"/>
  <c r="T128" i="8"/>
  <c r="R128" i="8"/>
  <c r="L128" i="8"/>
  <c r="M142" i="48"/>
  <c r="S142" i="48"/>
  <c r="H125" i="11"/>
  <c r="L125" i="11"/>
  <c r="J125" i="11"/>
  <c r="M125" i="11"/>
  <c r="K125" i="11"/>
  <c r="I125" i="11"/>
  <c r="T127" i="41"/>
  <c r="N127" i="41"/>
  <c r="M129" i="40"/>
  <c r="S129" i="40"/>
  <c r="T127" i="40"/>
  <c r="N127" i="40"/>
  <c r="L127" i="40"/>
  <c r="R127" i="40"/>
  <c r="C127" i="11" s="1"/>
  <c r="K127" i="40"/>
  <c r="Q127" i="40"/>
  <c r="U127" i="40"/>
  <c r="O127" i="40"/>
  <c r="P127" i="40"/>
  <c r="V127" i="40"/>
  <c r="P128" i="41"/>
  <c r="V128" i="41"/>
  <c r="O127" i="41"/>
  <c r="U127" i="41"/>
  <c r="Q128" i="41"/>
  <c r="K128" i="41"/>
  <c r="S128" i="41"/>
  <c r="M128" i="41"/>
  <c r="L128" i="41"/>
  <c r="R128" i="41"/>
  <c r="U127" i="28"/>
  <c r="O127" i="28"/>
  <c r="K127" i="28"/>
  <c r="Q127" i="28"/>
  <c r="B127" i="11" s="1"/>
  <c r="V127" i="28"/>
  <c r="P127" i="28"/>
  <c r="R128" i="28"/>
  <c r="L128" i="28"/>
  <c r="N127" i="28"/>
  <c r="T127" i="28"/>
  <c r="S128" i="28"/>
  <c r="D128" i="11" s="1"/>
  <c r="M128" i="28"/>
  <c r="G127" i="11" l="1"/>
  <c r="E127" i="11"/>
  <c r="F127" i="11"/>
  <c r="R130" i="47"/>
  <c r="L130" i="47"/>
  <c r="P130" i="48"/>
  <c r="V130" i="48"/>
  <c r="T130" i="48"/>
  <c r="N130" i="48"/>
  <c r="O130" i="47"/>
  <c r="U130" i="47"/>
  <c r="K130" i="47"/>
  <c r="Q130" i="47"/>
  <c r="P130" i="47"/>
  <c r="V130" i="47"/>
  <c r="R130" i="48"/>
  <c r="L130" i="48"/>
  <c r="O130" i="48"/>
  <c r="U130" i="48"/>
  <c r="N130" i="47"/>
  <c r="T130" i="47"/>
  <c r="S130" i="47"/>
  <c r="M130" i="47"/>
  <c r="K130" i="48"/>
  <c r="Q130" i="48"/>
  <c r="O129" i="9"/>
  <c r="U129" i="9"/>
  <c r="S130" i="9"/>
  <c r="M130" i="9"/>
  <c r="T129" i="9"/>
  <c r="N129" i="9"/>
  <c r="L129" i="9"/>
  <c r="R129" i="9"/>
  <c r="V129" i="9"/>
  <c r="P129" i="9"/>
  <c r="Q129" i="9"/>
  <c r="K129" i="9"/>
  <c r="O129" i="8"/>
  <c r="U129" i="8"/>
  <c r="M130" i="8"/>
  <c r="S130" i="8"/>
  <c r="Q129" i="8"/>
  <c r="K129" i="8"/>
  <c r="R129" i="8"/>
  <c r="L129" i="8"/>
  <c r="N129" i="8"/>
  <c r="T129" i="8"/>
  <c r="P129" i="8"/>
  <c r="V129" i="8"/>
  <c r="M143" i="48"/>
  <c r="S143" i="48"/>
  <c r="M126" i="11"/>
  <c r="J126" i="11"/>
  <c r="K126" i="11"/>
  <c r="L126" i="11"/>
  <c r="I126" i="11"/>
  <c r="H126" i="11"/>
  <c r="Q129" i="41"/>
  <c r="K129" i="41"/>
  <c r="L129" i="41"/>
  <c r="R129" i="41"/>
  <c r="P129" i="41"/>
  <c r="V129" i="41"/>
  <c r="Q128" i="40"/>
  <c r="K128" i="40"/>
  <c r="N128" i="40"/>
  <c r="T128" i="40"/>
  <c r="U128" i="40"/>
  <c r="O128" i="40"/>
  <c r="O128" i="41"/>
  <c r="U128" i="41"/>
  <c r="P128" i="40"/>
  <c r="V128" i="40"/>
  <c r="L128" i="40"/>
  <c r="R128" i="40"/>
  <c r="C128" i="11" s="1"/>
  <c r="T128" i="41"/>
  <c r="N128" i="41"/>
  <c r="M129" i="41"/>
  <c r="S129" i="41"/>
  <c r="M130" i="40"/>
  <c r="S130" i="40"/>
  <c r="L129" i="28"/>
  <c r="R129" i="28"/>
  <c r="Q128" i="28"/>
  <c r="B128" i="11" s="1"/>
  <c r="K128" i="28"/>
  <c r="P128" i="28"/>
  <c r="V128" i="28"/>
  <c r="G128" i="11" s="1"/>
  <c r="U128" i="28"/>
  <c r="F128" i="11" s="1"/>
  <c r="O128" i="28"/>
  <c r="M129" i="28"/>
  <c r="S129" i="28"/>
  <c r="D129" i="11" s="1"/>
  <c r="N128" i="28"/>
  <c r="T128" i="28"/>
  <c r="E128" i="11" l="1"/>
  <c r="U131" i="48"/>
  <c r="O131" i="48"/>
  <c r="O131" i="47"/>
  <c r="U131" i="47"/>
  <c r="R131" i="48"/>
  <c r="L131" i="48"/>
  <c r="N131" i="48"/>
  <c r="T131" i="48"/>
  <c r="K131" i="48"/>
  <c r="Q131" i="48"/>
  <c r="M131" i="47"/>
  <c r="S131" i="47"/>
  <c r="P131" i="47"/>
  <c r="V131" i="47"/>
  <c r="V131" i="48"/>
  <c r="P131" i="48"/>
  <c r="L131" i="47"/>
  <c r="R131" i="47"/>
  <c r="T131" i="47"/>
  <c r="N131" i="47"/>
  <c r="K131" i="47"/>
  <c r="Q131" i="47"/>
  <c r="L130" i="9"/>
  <c r="R130" i="9"/>
  <c r="T130" i="9"/>
  <c r="N130" i="9"/>
  <c r="M131" i="9"/>
  <c r="S131" i="9"/>
  <c r="Q130" i="9"/>
  <c r="K130" i="9"/>
  <c r="P130" i="9"/>
  <c r="V130" i="9"/>
  <c r="O130" i="9"/>
  <c r="U130" i="9"/>
  <c r="R130" i="8"/>
  <c r="L130" i="8"/>
  <c r="K130" i="8"/>
  <c r="Q130" i="8"/>
  <c r="S131" i="8"/>
  <c r="M131" i="8"/>
  <c r="P130" i="8"/>
  <c r="V130" i="8"/>
  <c r="T130" i="8"/>
  <c r="N130" i="8"/>
  <c r="O130" i="8"/>
  <c r="U130" i="8"/>
  <c r="M144" i="48"/>
  <c r="S144" i="48"/>
  <c r="H127" i="11"/>
  <c r="I127" i="11"/>
  <c r="K127" i="11"/>
  <c r="J127" i="11"/>
  <c r="M127" i="11"/>
  <c r="L127" i="11"/>
  <c r="V129" i="40"/>
  <c r="P129" i="40"/>
  <c r="U129" i="40"/>
  <c r="O129" i="40"/>
  <c r="K129" i="40"/>
  <c r="Q129" i="40"/>
  <c r="M130" i="41"/>
  <c r="S130" i="41"/>
  <c r="M131" i="40"/>
  <c r="S131" i="40"/>
  <c r="N129" i="41"/>
  <c r="T129" i="41"/>
  <c r="R129" i="40"/>
  <c r="C129" i="11" s="1"/>
  <c r="L129" i="40"/>
  <c r="R130" i="41"/>
  <c r="L130" i="41"/>
  <c r="U129" i="41"/>
  <c r="O129" i="41"/>
  <c r="K130" i="41"/>
  <c r="Q130" i="41"/>
  <c r="N129" i="40"/>
  <c r="T129" i="40"/>
  <c r="P130" i="41"/>
  <c r="V130" i="41"/>
  <c r="O129" i="28"/>
  <c r="U129" i="28"/>
  <c r="F129" i="11" s="1"/>
  <c r="Q129" i="28"/>
  <c r="B129" i="11" s="1"/>
  <c r="K129" i="28"/>
  <c r="T129" i="28"/>
  <c r="E129" i="11" s="1"/>
  <c r="N129" i="28"/>
  <c r="S130" i="28"/>
  <c r="D130" i="11" s="1"/>
  <c r="M130" i="28"/>
  <c r="P129" i="28"/>
  <c r="V129" i="28"/>
  <c r="G129" i="11" s="1"/>
  <c r="R130" i="28"/>
  <c r="L130" i="28"/>
  <c r="V132" i="48" l="1"/>
  <c r="P132" i="48"/>
  <c r="R132" i="48"/>
  <c r="L132" i="48"/>
  <c r="Q132" i="47"/>
  <c r="K132" i="47"/>
  <c r="V132" i="47"/>
  <c r="P132" i="47"/>
  <c r="N132" i="48"/>
  <c r="T132" i="48"/>
  <c r="N132" i="47"/>
  <c r="T132" i="47"/>
  <c r="M132" i="47"/>
  <c r="S132" i="47"/>
  <c r="U132" i="47"/>
  <c r="O132" i="47"/>
  <c r="O132" i="48"/>
  <c r="U132" i="48"/>
  <c r="L132" i="47"/>
  <c r="R132" i="47"/>
  <c r="Q132" i="48"/>
  <c r="K132" i="48"/>
  <c r="K131" i="9"/>
  <c r="Q131" i="9"/>
  <c r="S132" i="9"/>
  <c r="M132" i="9"/>
  <c r="N131" i="9"/>
  <c r="T131" i="9"/>
  <c r="O131" i="9"/>
  <c r="U131" i="9"/>
  <c r="P131" i="9"/>
  <c r="V131" i="9"/>
  <c r="R131" i="9"/>
  <c r="L131" i="9"/>
  <c r="P131" i="8"/>
  <c r="V131" i="8"/>
  <c r="S132" i="8"/>
  <c r="M132" i="8"/>
  <c r="O131" i="8"/>
  <c r="U131" i="8"/>
  <c r="K131" i="8"/>
  <c r="Q131" i="8"/>
  <c r="N131" i="8"/>
  <c r="T131" i="8"/>
  <c r="R131" i="8"/>
  <c r="L131" i="8"/>
  <c r="S145" i="48"/>
  <c r="M145" i="48"/>
  <c r="M128" i="11"/>
  <c r="H128" i="11"/>
  <c r="J128" i="11"/>
  <c r="K128" i="11"/>
  <c r="I128" i="11"/>
  <c r="L128" i="11"/>
  <c r="T130" i="41"/>
  <c r="N130" i="41"/>
  <c r="M131" i="41"/>
  <c r="S131" i="41"/>
  <c r="O130" i="40"/>
  <c r="U130" i="40"/>
  <c r="P131" i="41"/>
  <c r="V131" i="41"/>
  <c r="K131" i="41"/>
  <c r="Q131" i="41"/>
  <c r="L131" i="41"/>
  <c r="R131" i="41"/>
  <c r="L130" i="40"/>
  <c r="R130" i="40"/>
  <c r="C130" i="11" s="1"/>
  <c r="M132" i="40"/>
  <c r="S132" i="40"/>
  <c r="P130" i="40"/>
  <c r="V130" i="40"/>
  <c r="T130" i="40"/>
  <c r="N130" i="40"/>
  <c r="O130" i="41"/>
  <c r="U130" i="41"/>
  <c r="K130" i="40"/>
  <c r="Q130" i="40"/>
  <c r="L131" i="28"/>
  <c r="R131" i="28"/>
  <c r="M131" i="28"/>
  <c r="S131" i="28"/>
  <c r="D131" i="11" s="1"/>
  <c r="Q130" i="28"/>
  <c r="B130" i="11" s="1"/>
  <c r="K130" i="28"/>
  <c r="N130" i="28"/>
  <c r="T130" i="28"/>
  <c r="E130" i="11" s="1"/>
  <c r="P130" i="28"/>
  <c r="V130" i="28"/>
  <c r="G130" i="11" s="1"/>
  <c r="U130" i="28"/>
  <c r="O130" i="28"/>
  <c r="F130" i="11" l="1"/>
  <c r="K133" i="48"/>
  <c r="Q133" i="48"/>
  <c r="K133" i="47"/>
  <c r="Q133" i="47"/>
  <c r="S133" i="47"/>
  <c r="M133" i="47"/>
  <c r="V133" i="47"/>
  <c r="P133" i="47"/>
  <c r="R133" i="48"/>
  <c r="L133" i="48"/>
  <c r="L133" i="47"/>
  <c r="R133" i="47"/>
  <c r="T133" i="47"/>
  <c r="N133" i="47"/>
  <c r="P133" i="48"/>
  <c r="V133" i="48"/>
  <c r="O133" i="47"/>
  <c r="U133" i="47"/>
  <c r="O133" i="48"/>
  <c r="U133" i="48"/>
  <c r="N133" i="48"/>
  <c r="T133" i="48"/>
  <c r="O132" i="9"/>
  <c r="U132" i="9"/>
  <c r="R132" i="9"/>
  <c r="L132" i="9"/>
  <c r="S133" i="9"/>
  <c r="M133" i="9"/>
  <c r="T132" i="9"/>
  <c r="N132" i="9"/>
  <c r="P132" i="9"/>
  <c r="V132" i="9"/>
  <c r="K132" i="9"/>
  <c r="Q132" i="9"/>
  <c r="K132" i="8"/>
  <c r="Q132" i="8"/>
  <c r="O132" i="8"/>
  <c r="U132" i="8"/>
  <c r="R132" i="8"/>
  <c r="L132" i="8"/>
  <c r="M133" i="8"/>
  <c r="S133" i="8"/>
  <c r="T132" i="8"/>
  <c r="N132" i="8"/>
  <c r="V132" i="8"/>
  <c r="P132" i="8"/>
  <c r="M146" i="48"/>
  <c r="S146" i="48"/>
  <c r="L129" i="11"/>
  <c r="H129" i="11"/>
  <c r="J129" i="11"/>
  <c r="I129" i="11"/>
  <c r="M129" i="11"/>
  <c r="K129" i="11"/>
  <c r="U131" i="41"/>
  <c r="O131" i="41"/>
  <c r="V131" i="40"/>
  <c r="P131" i="40"/>
  <c r="N131" i="40"/>
  <c r="T131" i="40"/>
  <c r="L132" i="41"/>
  <c r="R132" i="41"/>
  <c r="P132" i="41"/>
  <c r="V132" i="41"/>
  <c r="M132" i="41"/>
  <c r="S132" i="41"/>
  <c r="T131" i="41"/>
  <c r="N131" i="41"/>
  <c r="Q131" i="40"/>
  <c r="K131" i="40"/>
  <c r="S133" i="40"/>
  <c r="M133" i="40"/>
  <c r="L131" i="40"/>
  <c r="R131" i="40"/>
  <c r="C131" i="11" s="1"/>
  <c r="K132" i="41"/>
  <c r="Q132" i="41"/>
  <c r="U131" i="40"/>
  <c r="O131" i="40"/>
  <c r="O131" i="28"/>
  <c r="U131" i="28"/>
  <c r="N131" i="28"/>
  <c r="T131" i="28"/>
  <c r="E131" i="11" s="1"/>
  <c r="M132" i="28"/>
  <c r="S132" i="28"/>
  <c r="K131" i="28"/>
  <c r="Q131" i="28"/>
  <c r="B131" i="11" s="1"/>
  <c r="P131" i="28"/>
  <c r="V131" i="28"/>
  <c r="G131" i="11" s="1"/>
  <c r="L132" i="28"/>
  <c r="R132" i="28"/>
  <c r="N258" i="12"/>
  <c r="K257" i="12"/>
  <c r="J258" i="12"/>
  <c r="I259" i="12"/>
  <c r="J259" i="12"/>
  <c r="L258" i="12"/>
  <c r="M259" i="12"/>
  <c r="K256" i="12"/>
  <c r="K259" i="12"/>
  <c r="I258" i="12"/>
  <c r="L259" i="12"/>
  <c r="K246" i="12"/>
  <c r="N259" i="12"/>
  <c r="M258" i="12"/>
  <c r="R258" i="12" l="1"/>
  <c r="R259" i="12"/>
  <c r="Q259" i="12"/>
  <c r="T259" i="12"/>
  <c r="S258" i="12"/>
  <c r="P259" i="12"/>
  <c r="O259" i="12"/>
  <c r="Q246" i="12"/>
  <c r="Q257" i="12"/>
  <c r="Q256" i="12"/>
  <c r="S259" i="12"/>
  <c r="O258" i="12"/>
  <c r="P258" i="12"/>
  <c r="T258" i="12"/>
  <c r="F131" i="11"/>
  <c r="P134" i="48"/>
  <c r="V134" i="48"/>
  <c r="N134" i="47"/>
  <c r="T134" i="47"/>
  <c r="M134" i="47"/>
  <c r="S134" i="47"/>
  <c r="N134" i="48"/>
  <c r="T134" i="48"/>
  <c r="U134" i="48"/>
  <c r="O134" i="48"/>
  <c r="R134" i="47"/>
  <c r="L134" i="47"/>
  <c r="K134" i="47"/>
  <c r="Q134" i="47"/>
  <c r="P134" i="47"/>
  <c r="V134" i="47"/>
  <c r="L134" i="48"/>
  <c r="R134" i="48"/>
  <c r="D132" i="11"/>
  <c r="O134" i="47"/>
  <c r="U134" i="47"/>
  <c r="Q134" i="48"/>
  <c r="K134" i="48"/>
  <c r="S134" i="9"/>
  <c r="M134" i="9"/>
  <c r="K133" i="9"/>
  <c r="Q133" i="9"/>
  <c r="L133" i="9"/>
  <c r="R133" i="9"/>
  <c r="P133" i="9"/>
  <c r="V133" i="9"/>
  <c r="T133" i="9"/>
  <c r="N133" i="9"/>
  <c r="O133" i="9"/>
  <c r="U133" i="9"/>
  <c r="M134" i="8"/>
  <c r="S134" i="8"/>
  <c r="T133" i="8"/>
  <c r="N133" i="8"/>
  <c r="R133" i="8"/>
  <c r="L133" i="8"/>
  <c r="P133" i="8"/>
  <c r="V133" i="8"/>
  <c r="O133" i="8"/>
  <c r="U133" i="8"/>
  <c r="Q133" i="8"/>
  <c r="K133" i="8"/>
  <c r="M147" i="48"/>
  <c r="S147" i="48"/>
  <c r="S134" i="40"/>
  <c r="M134" i="40"/>
  <c r="M130" i="11"/>
  <c r="L130" i="11"/>
  <c r="H130" i="11"/>
  <c r="J130" i="11"/>
  <c r="K130" i="11"/>
  <c r="I130" i="11"/>
  <c r="O132" i="40"/>
  <c r="U132" i="40"/>
  <c r="P132" i="40"/>
  <c r="V132" i="40"/>
  <c r="L132" i="40"/>
  <c r="R132" i="40"/>
  <c r="C132" i="11" s="1"/>
  <c r="T132" i="41"/>
  <c r="N132" i="41"/>
  <c r="S133" i="41"/>
  <c r="M133" i="41"/>
  <c r="R133" i="41"/>
  <c r="L133" i="41"/>
  <c r="O132" i="41"/>
  <c r="U132" i="41"/>
  <c r="Q133" i="41"/>
  <c r="K133" i="41"/>
  <c r="Q132" i="40"/>
  <c r="K132" i="40"/>
  <c r="V133" i="41"/>
  <c r="P133" i="41"/>
  <c r="T132" i="40"/>
  <c r="N132" i="40"/>
  <c r="L133" i="28"/>
  <c r="R133" i="28"/>
  <c r="Q132" i="28"/>
  <c r="B132" i="11" s="1"/>
  <c r="K132" i="28"/>
  <c r="N132" i="28"/>
  <c r="T132" i="28"/>
  <c r="P132" i="28"/>
  <c r="V132" i="28"/>
  <c r="G132" i="11" s="1"/>
  <c r="M133" i="28"/>
  <c r="S133" i="28"/>
  <c r="O132" i="28"/>
  <c r="U132" i="28"/>
  <c r="I251" i="12"/>
  <c r="N251" i="12"/>
  <c r="I256" i="12"/>
  <c r="K251" i="12"/>
  <c r="L257" i="12"/>
  <c r="M257" i="12"/>
  <c r="N257" i="12"/>
  <c r="J225" i="12"/>
  <c r="J257" i="12"/>
  <c r="L256" i="12"/>
  <c r="J251" i="12"/>
  <c r="N256" i="12"/>
  <c r="K225" i="12"/>
  <c r="J256" i="12"/>
  <c r="I257" i="12"/>
  <c r="M256" i="12"/>
  <c r="P225" i="12" l="1"/>
  <c r="R257" i="12"/>
  <c r="Q225" i="12"/>
  <c r="O251" i="12"/>
  <c r="P256" i="12"/>
  <c r="T257" i="12"/>
  <c r="O256" i="12"/>
  <c r="R256" i="12"/>
  <c r="S256" i="12"/>
  <c r="P257" i="12"/>
  <c r="T251" i="12"/>
  <c r="P251" i="12"/>
  <c r="T256" i="12"/>
  <c r="S257" i="12"/>
  <c r="O257" i="12"/>
  <c r="Q251" i="12"/>
  <c r="D133" i="11"/>
  <c r="K260" i="12" s="1"/>
  <c r="Q260" i="12" s="1"/>
  <c r="K135" i="48"/>
  <c r="Q135" i="48"/>
  <c r="P135" i="47"/>
  <c r="V135" i="47"/>
  <c r="N135" i="48"/>
  <c r="T135" i="48"/>
  <c r="K135" i="47"/>
  <c r="Q135" i="47"/>
  <c r="M135" i="47"/>
  <c r="S135" i="47"/>
  <c r="E132" i="11"/>
  <c r="U135" i="47"/>
  <c r="O135" i="47"/>
  <c r="L135" i="47"/>
  <c r="R135" i="47"/>
  <c r="T135" i="47"/>
  <c r="N135" i="47"/>
  <c r="F132" i="11"/>
  <c r="U135" i="48"/>
  <c r="O135" i="48"/>
  <c r="R135" i="48"/>
  <c r="L135" i="48"/>
  <c r="P135" i="48"/>
  <c r="V135" i="48"/>
  <c r="V134" i="9"/>
  <c r="P134" i="9"/>
  <c r="L134" i="9"/>
  <c r="R134" i="9"/>
  <c r="U134" i="9"/>
  <c r="O134" i="9"/>
  <c r="N134" i="9"/>
  <c r="T134" i="9"/>
  <c r="K134" i="9"/>
  <c r="Q134" i="9"/>
  <c r="M135" i="9"/>
  <c r="S135" i="9"/>
  <c r="U134" i="8"/>
  <c r="O134" i="8"/>
  <c r="M135" i="8"/>
  <c r="S135" i="8"/>
  <c r="P134" i="8"/>
  <c r="V134" i="8"/>
  <c r="L134" i="8"/>
  <c r="R134" i="8"/>
  <c r="Q134" i="8"/>
  <c r="K134" i="8"/>
  <c r="T134" i="8"/>
  <c r="N134" i="8"/>
  <c r="S148" i="48"/>
  <c r="M148" i="48"/>
  <c r="M135" i="40"/>
  <c r="S135" i="40"/>
  <c r="S134" i="41"/>
  <c r="M134" i="41"/>
  <c r="P134" i="41"/>
  <c r="V134" i="41"/>
  <c r="Q134" i="41"/>
  <c r="K134" i="41"/>
  <c r="L134" i="41"/>
  <c r="R134" i="41"/>
  <c r="K131" i="11"/>
  <c r="L131" i="11"/>
  <c r="M131" i="11"/>
  <c r="I131" i="11"/>
  <c r="H131" i="11"/>
  <c r="J131" i="11"/>
  <c r="O133" i="41"/>
  <c r="U133" i="41"/>
  <c r="N133" i="40"/>
  <c r="T133" i="40"/>
  <c r="K133" i="40"/>
  <c r="Q133" i="40"/>
  <c r="T133" i="41"/>
  <c r="N133" i="41"/>
  <c r="P133" i="40"/>
  <c r="V133" i="40"/>
  <c r="L133" i="40"/>
  <c r="R133" i="40"/>
  <c r="O133" i="40"/>
  <c r="U133" i="40"/>
  <c r="Q133" i="28"/>
  <c r="K133" i="28"/>
  <c r="O133" i="28"/>
  <c r="U133" i="28"/>
  <c r="P133" i="28"/>
  <c r="V133" i="28"/>
  <c r="N133" i="28"/>
  <c r="T133" i="28"/>
  <c r="L225" i="12"/>
  <c r="I246" i="12"/>
  <c r="N225" i="12"/>
  <c r="L251" i="12"/>
  <c r="M225" i="12"/>
  <c r="J246" i="12"/>
  <c r="L246" i="12"/>
  <c r="M251" i="12"/>
  <c r="N246" i="12"/>
  <c r="M246" i="12"/>
  <c r="I225" i="12"/>
  <c r="P246" i="12" l="1"/>
  <c r="S251" i="12"/>
  <c r="R246" i="12"/>
  <c r="S225" i="12"/>
  <c r="T225" i="12"/>
  <c r="T246" i="12"/>
  <c r="O225" i="12"/>
  <c r="R251" i="12"/>
  <c r="R225" i="12"/>
  <c r="S246" i="12"/>
  <c r="O246" i="12"/>
  <c r="C133" i="11"/>
  <c r="J260" i="12" s="1"/>
  <c r="P260" i="12" s="1"/>
  <c r="G133" i="11"/>
  <c r="N260" i="12" s="1"/>
  <c r="T260" i="12" s="1"/>
  <c r="F133" i="11"/>
  <c r="M260" i="12" s="1"/>
  <c r="S260" i="12" s="1"/>
  <c r="B133" i="11"/>
  <c r="I260" i="12" s="1"/>
  <c r="O260" i="12" s="1"/>
  <c r="V136" i="48"/>
  <c r="P136" i="48"/>
  <c r="K136" i="47"/>
  <c r="Q136" i="47"/>
  <c r="R136" i="48"/>
  <c r="L136" i="48"/>
  <c r="L136" i="47"/>
  <c r="R136" i="47"/>
  <c r="U136" i="47"/>
  <c r="O136" i="47"/>
  <c r="N136" i="48"/>
  <c r="T136" i="48"/>
  <c r="O136" i="48"/>
  <c r="U136" i="48"/>
  <c r="P136" i="47"/>
  <c r="V136" i="47"/>
  <c r="E133" i="11"/>
  <c r="L260" i="12" s="1"/>
  <c r="R260" i="12" s="1"/>
  <c r="T136" i="47"/>
  <c r="N136" i="47"/>
  <c r="M136" i="47"/>
  <c r="S136" i="47"/>
  <c r="Q136" i="48"/>
  <c r="K136" i="48"/>
  <c r="T135" i="9"/>
  <c r="N135" i="9"/>
  <c r="O135" i="9"/>
  <c r="U135" i="9"/>
  <c r="S136" i="9"/>
  <c r="M136" i="9"/>
  <c r="R135" i="9"/>
  <c r="L135" i="9"/>
  <c r="V135" i="9"/>
  <c r="P135" i="9"/>
  <c r="Q135" i="9"/>
  <c r="K135" i="9"/>
  <c r="L135" i="8"/>
  <c r="R135" i="8"/>
  <c r="P135" i="8"/>
  <c r="V135" i="8"/>
  <c r="T135" i="8"/>
  <c r="N135" i="8"/>
  <c r="M136" i="8"/>
  <c r="S136" i="8"/>
  <c r="K135" i="8"/>
  <c r="Q135" i="8"/>
  <c r="O135" i="8"/>
  <c r="U135" i="8"/>
  <c r="M149" i="48"/>
  <c r="S149" i="48"/>
  <c r="N134" i="40"/>
  <c r="T134" i="40"/>
  <c r="U134" i="40"/>
  <c r="O134" i="40"/>
  <c r="P134" i="40"/>
  <c r="V134" i="40"/>
  <c r="L134" i="40"/>
  <c r="R134" i="40"/>
  <c r="Q134" i="40"/>
  <c r="K134" i="40"/>
  <c r="M136" i="40"/>
  <c r="S136" i="40"/>
  <c r="O134" i="41"/>
  <c r="U134" i="41"/>
  <c r="R135" i="41"/>
  <c r="L135" i="41"/>
  <c r="P135" i="41"/>
  <c r="V135" i="41"/>
  <c r="T134" i="41"/>
  <c r="N134" i="41"/>
  <c r="K135" i="41"/>
  <c r="Q135" i="41"/>
  <c r="S135" i="41"/>
  <c r="M135" i="41"/>
  <c r="I132" i="11"/>
  <c r="H132" i="11"/>
  <c r="L132" i="11"/>
  <c r="K132" i="11"/>
  <c r="J132" i="11"/>
  <c r="M132" i="11"/>
  <c r="K137" i="48" l="1"/>
  <c r="Q137" i="48"/>
  <c r="V137" i="47"/>
  <c r="P137" i="47"/>
  <c r="L137" i="47"/>
  <c r="R137" i="47"/>
  <c r="L137" i="48"/>
  <c r="R137" i="48"/>
  <c r="O137" i="48"/>
  <c r="U137" i="48"/>
  <c r="S137" i="47"/>
  <c r="M137" i="47"/>
  <c r="N137" i="47"/>
  <c r="T137" i="47"/>
  <c r="T137" i="48"/>
  <c r="N137" i="48"/>
  <c r="Q137" i="47"/>
  <c r="K137" i="47"/>
  <c r="O137" i="47"/>
  <c r="U137" i="47"/>
  <c r="V137" i="48"/>
  <c r="P137" i="48"/>
  <c r="L136" i="9"/>
  <c r="R136" i="9"/>
  <c r="M137" i="9"/>
  <c r="S137" i="9"/>
  <c r="K136" i="9"/>
  <c r="Q136" i="9"/>
  <c r="U136" i="9"/>
  <c r="O136" i="9"/>
  <c r="V136" i="9"/>
  <c r="P136" i="9"/>
  <c r="N136" i="9"/>
  <c r="T136" i="9"/>
  <c r="M137" i="8"/>
  <c r="S137" i="8"/>
  <c r="N136" i="8"/>
  <c r="T136" i="8"/>
  <c r="U136" i="8"/>
  <c r="O136" i="8"/>
  <c r="P136" i="8"/>
  <c r="V136" i="8"/>
  <c r="K136" i="8"/>
  <c r="Q136" i="8"/>
  <c r="R136" i="8"/>
  <c r="L136" i="8"/>
  <c r="M150" i="48"/>
  <c r="S150" i="48"/>
  <c r="P135" i="40"/>
  <c r="V135" i="40"/>
  <c r="L135" i="40"/>
  <c r="R135" i="40"/>
  <c r="U135" i="40"/>
  <c r="O135" i="40"/>
  <c r="S137" i="40"/>
  <c r="M137" i="40"/>
  <c r="Q135" i="40"/>
  <c r="K135" i="40"/>
  <c r="T135" i="40"/>
  <c r="N135" i="40"/>
  <c r="K136" i="41"/>
  <c r="Q136" i="41"/>
  <c r="V136" i="41"/>
  <c r="P136" i="41"/>
  <c r="S136" i="41"/>
  <c r="M136" i="41"/>
  <c r="T135" i="41"/>
  <c r="N135" i="41"/>
  <c r="L136" i="41"/>
  <c r="R136" i="41"/>
  <c r="O135" i="41"/>
  <c r="U135" i="41"/>
  <c r="L133" i="11"/>
  <c r="I133" i="11"/>
  <c r="K133" i="11"/>
  <c r="M133" i="11"/>
  <c r="H133" i="11"/>
  <c r="J133" i="11"/>
  <c r="L138" i="48" l="1"/>
  <c r="R138" i="48"/>
  <c r="V138" i="48"/>
  <c r="P138" i="48"/>
  <c r="N138" i="47"/>
  <c r="T138" i="47"/>
  <c r="S138" i="47"/>
  <c r="M138" i="47"/>
  <c r="V138" i="47"/>
  <c r="P138" i="47"/>
  <c r="N138" i="48"/>
  <c r="T138" i="48"/>
  <c r="R138" i="47"/>
  <c r="L138" i="47"/>
  <c r="O138" i="47"/>
  <c r="U138" i="47"/>
  <c r="Q138" i="47"/>
  <c r="K138" i="47"/>
  <c r="U138" i="48"/>
  <c r="O138" i="48"/>
  <c r="Q138" i="48"/>
  <c r="K138" i="48"/>
  <c r="O137" i="9"/>
  <c r="U137" i="9"/>
  <c r="T137" i="9"/>
  <c r="N137" i="9"/>
  <c r="S138" i="9"/>
  <c r="M138" i="9"/>
  <c r="Q137" i="9"/>
  <c r="K137" i="9"/>
  <c r="P137" i="9"/>
  <c r="V137" i="9"/>
  <c r="R137" i="9"/>
  <c r="L137" i="9"/>
  <c r="P137" i="8"/>
  <c r="V137" i="8"/>
  <c r="O137" i="8"/>
  <c r="U137" i="8"/>
  <c r="R137" i="8"/>
  <c r="L137" i="8"/>
  <c r="N137" i="8"/>
  <c r="T137" i="8"/>
  <c r="Q137" i="8"/>
  <c r="K137" i="8"/>
  <c r="S138" i="8"/>
  <c r="M138" i="8"/>
  <c r="M151" i="48"/>
  <c r="S151" i="48"/>
  <c r="S138" i="40"/>
  <c r="M138" i="40"/>
  <c r="U136" i="40"/>
  <c r="O136" i="40"/>
  <c r="N136" i="40"/>
  <c r="T136" i="40"/>
  <c r="L136" i="40"/>
  <c r="R136" i="40"/>
  <c r="Q136" i="40"/>
  <c r="K136" i="40"/>
  <c r="V136" i="40"/>
  <c r="P136" i="40"/>
  <c r="U136" i="41"/>
  <c r="O136" i="41"/>
  <c r="N136" i="41"/>
  <c r="T136" i="41"/>
  <c r="P137" i="41"/>
  <c r="V137" i="41"/>
  <c r="M137" i="41"/>
  <c r="S137" i="41"/>
  <c r="L137" i="41"/>
  <c r="R137" i="41"/>
  <c r="Q137" i="41"/>
  <c r="K137" i="41"/>
  <c r="Q139" i="48" l="1"/>
  <c r="K139" i="48"/>
  <c r="R139" i="47"/>
  <c r="L139" i="47"/>
  <c r="T139" i="47"/>
  <c r="N139" i="47"/>
  <c r="U139" i="48"/>
  <c r="O139" i="48"/>
  <c r="V139" i="48"/>
  <c r="P139" i="48"/>
  <c r="N139" i="48"/>
  <c r="T139" i="48"/>
  <c r="U139" i="47"/>
  <c r="O139" i="47"/>
  <c r="Q139" i="47"/>
  <c r="K139" i="47"/>
  <c r="V139" i="47"/>
  <c r="P139" i="47"/>
  <c r="M139" i="47"/>
  <c r="S139" i="47"/>
  <c r="L139" i="48"/>
  <c r="R139" i="48"/>
  <c r="N138" i="9"/>
  <c r="T138" i="9"/>
  <c r="R138" i="9"/>
  <c r="L138" i="9"/>
  <c r="K138" i="9"/>
  <c r="Q138" i="9"/>
  <c r="S139" i="9"/>
  <c r="M139" i="9"/>
  <c r="V138" i="9"/>
  <c r="P138" i="9"/>
  <c r="O138" i="9"/>
  <c r="U138" i="9"/>
  <c r="T138" i="8"/>
  <c r="N138" i="8"/>
  <c r="L138" i="8"/>
  <c r="R138" i="8"/>
  <c r="O138" i="8"/>
  <c r="U138" i="8"/>
  <c r="M139" i="8"/>
  <c r="S139" i="8"/>
  <c r="Q138" i="8"/>
  <c r="K138" i="8"/>
  <c r="P138" i="8"/>
  <c r="V138" i="8"/>
  <c r="M152" i="48"/>
  <c r="S152" i="48"/>
  <c r="R137" i="40"/>
  <c r="L137" i="40"/>
  <c r="V137" i="40"/>
  <c r="P137" i="40"/>
  <c r="N137" i="40"/>
  <c r="T137" i="40"/>
  <c r="O137" i="40"/>
  <c r="U137" i="40"/>
  <c r="K137" i="40"/>
  <c r="Q137" i="40"/>
  <c r="M139" i="40"/>
  <c r="S139" i="40"/>
  <c r="T137" i="41"/>
  <c r="N137" i="41"/>
  <c r="U137" i="41"/>
  <c r="O137" i="41"/>
  <c r="L138" i="41"/>
  <c r="R138" i="41"/>
  <c r="V138" i="41"/>
  <c r="P138" i="41"/>
  <c r="S138" i="41"/>
  <c r="M138" i="41"/>
  <c r="Q138" i="41"/>
  <c r="K138" i="41"/>
  <c r="K140" i="47" l="1"/>
  <c r="Q140" i="47"/>
  <c r="O140" i="47"/>
  <c r="U140" i="47"/>
  <c r="T140" i="47"/>
  <c r="N140" i="47"/>
  <c r="L140" i="48"/>
  <c r="R140" i="48"/>
  <c r="L140" i="47"/>
  <c r="R140" i="47"/>
  <c r="O140" i="48"/>
  <c r="U140" i="48"/>
  <c r="M140" i="47"/>
  <c r="S140" i="47"/>
  <c r="T140" i="48"/>
  <c r="N140" i="48"/>
  <c r="V140" i="47"/>
  <c r="P140" i="47"/>
  <c r="V140" i="48"/>
  <c r="P140" i="48"/>
  <c r="Q140" i="48"/>
  <c r="K140" i="48"/>
  <c r="K139" i="9"/>
  <c r="Q139" i="9"/>
  <c r="O139" i="9"/>
  <c r="U139" i="9"/>
  <c r="P139" i="9"/>
  <c r="V139" i="9"/>
  <c r="L139" i="9"/>
  <c r="R139" i="9"/>
  <c r="S140" i="9"/>
  <c r="M140" i="9"/>
  <c r="T139" i="9"/>
  <c r="N139" i="9"/>
  <c r="K139" i="8"/>
  <c r="Q139" i="8"/>
  <c r="N139" i="8"/>
  <c r="T139" i="8"/>
  <c r="S140" i="8"/>
  <c r="M140" i="8"/>
  <c r="O139" i="8"/>
  <c r="U139" i="8"/>
  <c r="P139" i="8"/>
  <c r="V139" i="8"/>
  <c r="L139" i="8"/>
  <c r="R139" i="8"/>
  <c r="S153" i="48"/>
  <c r="M153" i="48"/>
  <c r="S140" i="40"/>
  <c r="M140" i="40"/>
  <c r="T138" i="40"/>
  <c r="N138" i="40"/>
  <c r="P138" i="40"/>
  <c r="V138" i="40"/>
  <c r="K138" i="40"/>
  <c r="Q138" i="40"/>
  <c r="L138" i="40"/>
  <c r="R138" i="40"/>
  <c r="U138" i="40"/>
  <c r="O138" i="40"/>
  <c r="L139" i="41"/>
  <c r="R139" i="41"/>
  <c r="K139" i="41"/>
  <c r="Q139" i="41"/>
  <c r="P139" i="41"/>
  <c r="V139" i="41"/>
  <c r="O138" i="41"/>
  <c r="U138" i="41"/>
  <c r="T138" i="41"/>
  <c r="N138" i="41"/>
  <c r="M139" i="41"/>
  <c r="S139" i="41"/>
  <c r="T141" i="48" l="1"/>
  <c r="N141" i="48"/>
  <c r="Q141" i="48"/>
  <c r="K141" i="48"/>
  <c r="T141" i="47"/>
  <c r="N141" i="47"/>
  <c r="M141" i="47"/>
  <c r="S141" i="47"/>
  <c r="P141" i="48"/>
  <c r="V141" i="48"/>
  <c r="R141" i="48"/>
  <c r="L141" i="48"/>
  <c r="U141" i="48"/>
  <c r="O141" i="48"/>
  <c r="O141" i="47"/>
  <c r="U141" i="47"/>
  <c r="V141" i="47"/>
  <c r="P141" i="47"/>
  <c r="L141" i="47"/>
  <c r="R141" i="47"/>
  <c r="K141" i="47"/>
  <c r="Q141" i="47"/>
  <c r="M141" i="9"/>
  <c r="S141" i="9"/>
  <c r="O140" i="9"/>
  <c r="U140" i="9"/>
  <c r="R140" i="9"/>
  <c r="L140" i="9"/>
  <c r="P140" i="9"/>
  <c r="V140" i="9"/>
  <c r="N140" i="9"/>
  <c r="T140" i="9"/>
  <c r="Q140" i="9"/>
  <c r="K140" i="9"/>
  <c r="V140" i="8"/>
  <c r="P140" i="8"/>
  <c r="Q140" i="8"/>
  <c r="K140" i="8"/>
  <c r="U140" i="8"/>
  <c r="O140" i="8"/>
  <c r="S141" i="8"/>
  <c r="M141" i="8"/>
  <c r="L140" i="8"/>
  <c r="R140" i="8"/>
  <c r="T140" i="8"/>
  <c r="N140" i="8"/>
  <c r="M154" i="48"/>
  <c r="S154" i="48"/>
  <c r="K139" i="40"/>
  <c r="Q139" i="40"/>
  <c r="P139" i="40"/>
  <c r="V139" i="40"/>
  <c r="U139" i="40"/>
  <c r="O139" i="40"/>
  <c r="T139" i="40"/>
  <c r="N139" i="40"/>
  <c r="S141" i="40"/>
  <c r="M141" i="40"/>
  <c r="L139" i="40"/>
  <c r="R139" i="40"/>
  <c r="S140" i="41"/>
  <c r="M140" i="41"/>
  <c r="U139" i="41"/>
  <c r="O139" i="41"/>
  <c r="K140" i="41"/>
  <c r="Q140" i="41"/>
  <c r="T139" i="41"/>
  <c r="N139" i="41"/>
  <c r="P140" i="41"/>
  <c r="V140" i="41"/>
  <c r="R140" i="41"/>
  <c r="L140" i="41"/>
  <c r="O142" i="47" l="1"/>
  <c r="U142" i="47"/>
  <c r="S142" i="47"/>
  <c r="M142" i="47"/>
  <c r="U142" i="48"/>
  <c r="O142" i="48"/>
  <c r="N142" i="47"/>
  <c r="T142" i="47"/>
  <c r="K142" i="47"/>
  <c r="Q142" i="47"/>
  <c r="L142" i="48"/>
  <c r="R142" i="48"/>
  <c r="K142" i="48"/>
  <c r="Q142" i="48"/>
  <c r="R142" i="47"/>
  <c r="L142" i="47"/>
  <c r="P142" i="47"/>
  <c r="V142" i="47"/>
  <c r="T142" i="48"/>
  <c r="N142" i="48"/>
  <c r="V142" i="48"/>
  <c r="P142" i="48"/>
  <c r="P141" i="9"/>
  <c r="V141" i="9"/>
  <c r="L141" i="9"/>
  <c r="R141" i="9"/>
  <c r="K141" i="9"/>
  <c r="Q141" i="9"/>
  <c r="U141" i="9"/>
  <c r="O141" i="9"/>
  <c r="N141" i="9"/>
  <c r="T141" i="9"/>
  <c r="M142" i="9"/>
  <c r="S142" i="9"/>
  <c r="L141" i="8"/>
  <c r="R141" i="8"/>
  <c r="S142" i="8"/>
  <c r="M142" i="8"/>
  <c r="O141" i="8"/>
  <c r="U141" i="8"/>
  <c r="T141" i="8"/>
  <c r="N141" i="8"/>
  <c r="Q141" i="8"/>
  <c r="K141" i="8"/>
  <c r="P141" i="8"/>
  <c r="V141" i="8"/>
  <c r="M155" i="48"/>
  <c r="S155" i="48"/>
  <c r="U140" i="40"/>
  <c r="O140" i="40"/>
  <c r="L140" i="40"/>
  <c r="R140" i="40"/>
  <c r="V140" i="40"/>
  <c r="P140" i="40"/>
  <c r="S142" i="40"/>
  <c r="M142" i="40"/>
  <c r="N140" i="40"/>
  <c r="T140" i="40"/>
  <c r="Q140" i="40"/>
  <c r="K140" i="40"/>
  <c r="T140" i="41"/>
  <c r="N140" i="41"/>
  <c r="O140" i="41"/>
  <c r="U140" i="41"/>
  <c r="P141" i="41"/>
  <c r="V141" i="41"/>
  <c r="M141" i="41"/>
  <c r="S141" i="41"/>
  <c r="R141" i="41"/>
  <c r="L141" i="41"/>
  <c r="Q141" i="41"/>
  <c r="K141" i="41"/>
  <c r="P143" i="48" l="1"/>
  <c r="V143" i="48"/>
  <c r="T143" i="47"/>
  <c r="N143" i="47"/>
  <c r="O143" i="48"/>
  <c r="U143" i="48"/>
  <c r="K143" i="48"/>
  <c r="Q143" i="48"/>
  <c r="N143" i="48"/>
  <c r="T143" i="48"/>
  <c r="M143" i="47"/>
  <c r="S143" i="47"/>
  <c r="R143" i="48"/>
  <c r="L143" i="48"/>
  <c r="L143" i="47"/>
  <c r="R143" i="47"/>
  <c r="V143" i="47"/>
  <c r="P143" i="47"/>
  <c r="K143" i="47"/>
  <c r="Q143" i="47"/>
  <c r="U143" i="47"/>
  <c r="O143" i="47"/>
  <c r="U142" i="9"/>
  <c r="O142" i="9"/>
  <c r="K142" i="9"/>
  <c r="Q142" i="9"/>
  <c r="S143" i="9"/>
  <c r="M143" i="9"/>
  <c r="R142" i="9"/>
  <c r="L142" i="9"/>
  <c r="T142" i="9"/>
  <c r="N142" i="9"/>
  <c r="P142" i="9"/>
  <c r="V142" i="9"/>
  <c r="L142" i="8"/>
  <c r="R142" i="8"/>
  <c r="T142" i="8"/>
  <c r="N142" i="8"/>
  <c r="M143" i="8"/>
  <c r="S143" i="8"/>
  <c r="U142" i="8"/>
  <c r="O142" i="8"/>
  <c r="P142" i="8"/>
  <c r="V142" i="8"/>
  <c r="K142" i="8"/>
  <c r="Q142" i="8"/>
  <c r="S156" i="48"/>
  <c r="M156" i="48"/>
  <c r="M143" i="40"/>
  <c r="S143" i="40"/>
  <c r="R141" i="40"/>
  <c r="L141" i="40"/>
  <c r="K141" i="40"/>
  <c r="Q141" i="40"/>
  <c r="V141" i="40"/>
  <c r="P141" i="40"/>
  <c r="O141" i="40"/>
  <c r="U141" i="40"/>
  <c r="N141" i="40"/>
  <c r="T141" i="40"/>
  <c r="K142" i="41"/>
  <c r="Q142" i="41"/>
  <c r="M142" i="41"/>
  <c r="S142" i="41"/>
  <c r="U141" i="41"/>
  <c r="O141" i="41"/>
  <c r="L142" i="41"/>
  <c r="R142" i="41"/>
  <c r="T141" i="41"/>
  <c r="N141" i="41"/>
  <c r="V142" i="41"/>
  <c r="P142" i="41"/>
  <c r="U144" i="47" l="1"/>
  <c r="O144" i="47"/>
  <c r="R144" i="47"/>
  <c r="L144" i="47"/>
  <c r="K144" i="48"/>
  <c r="Q144" i="48"/>
  <c r="U144" i="48"/>
  <c r="O144" i="48"/>
  <c r="K144" i="47"/>
  <c r="Q144" i="47"/>
  <c r="T144" i="47"/>
  <c r="N144" i="47"/>
  <c r="V144" i="47"/>
  <c r="P144" i="47"/>
  <c r="M144" i="47"/>
  <c r="S144" i="47"/>
  <c r="L144" i="48"/>
  <c r="R144" i="48"/>
  <c r="N144" i="48"/>
  <c r="T144" i="48"/>
  <c r="P144" i="48"/>
  <c r="V144" i="48"/>
  <c r="M144" i="9"/>
  <c r="S144" i="9"/>
  <c r="P143" i="9"/>
  <c r="V143" i="9"/>
  <c r="K143" i="9"/>
  <c r="Q143" i="9"/>
  <c r="O143" i="9"/>
  <c r="U143" i="9"/>
  <c r="N143" i="9"/>
  <c r="T143" i="9"/>
  <c r="L143" i="9"/>
  <c r="R143" i="9"/>
  <c r="P143" i="8"/>
  <c r="V143" i="8"/>
  <c r="L143" i="8"/>
  <c r="R143" i="8"/>
  <c r="O143" i="8"/>
  <c r="U143" i="8"/>
  <c r="Q143" i="8"/>
  <c r="K143" i="8"/>
  <c r="S144" i="8"/>
  <c r="M144" i="8"/>
  <c r="T143" i="8"/>
  <c r="N143" i="8"/>
  <c r="M157" i="48"/>
  <c r="S157" i="48"/>
  <c r="P142" i="40"/>
  <c r="V142" i="40"/>
  <c r="L142" i="40"/>
  <c r="R142" i="40"/>
  <c r="O142" i="40"/>
  <c r="U142" i="40"/>
  <c r="K142" i="40"/>
  <c r="Q142" i="40"/>
  <c r="M144" i="40"/>
  <c r="S144" i="40"/>
  <c r="T142" i="40"/>
  <c r="N142" i="40"/>
  <c r="M143" i="41"/>
  <c r="S143" i="41"/>
  <c r="R143" i="41"/>
  <c r="L143" i="41"/>
  <c r="U142" i="41"/>
  <c r="O142" i="41"/>
  <c r="T142" i="41"/>
  <c r="N142" i="41"/>
  <c r="P143" i="41"/>
  <c r="V143" i="41"/>
  <c r="Q143" i="41"/>
  <c r="K143" i="41"/>
  <c r="M145" i="47" l="1"/>
  <c r="S145" i="47"/>
  <c r="P145" i="47"/>
  <c r="V145" i="47"/>
  <c r="V145" i="48"/>
  <c r="P145" i="48"/>
  <c r="K145" i="48"/>
  <c r="Q145" i="48"/>
  <c r="T145" i="47"/>
  <c r="N145" i="47"/>
  <c r="R145" i="47"/>
  <c r="L145" i="47"/>
  <c r="U145" i="48"/>
  <c r="O145" i="48"/>
  <c r="N145" i="48"/>
  <c r="T145" i="48"/>
  <c r="O145" i="47"/>
  <c r="U145" i="47"/>
  <c r="L145" i="48"/>
  <c r="R145" i="48"/>
  <c r="K145" i="47"/>
  <c r="Q145" i="47"/>
  <c r="O144" i="9"/>
  <c r="U144" i="9"/>
  <c r="L144" i="9"/>
  <c r="R144" i="9"/>
  <c r="K144" i="9"/>
  <c r="Q144" i="9"/>
  <c r="P144" i="9"/>
  <c r="V144" i="9"/>
  <c r="T144" i="9"/>
  <c r="N144" i="9"/>
  <c r="S145" i="9"/>
  <c r="M145" i="9"/>
  <c r="K144" i="8"/>
  <c r="Q144" i="8"/>
  <c r="M145" i="8"/>
  <c r="S145" i="8"/>
  <c r="P144" i="8"/>
  <c r="V144" i="8"/>
  <c r="O144" i="8"/>
  <c r="U144" i="8"/>
  <c r="N144" i="8"/>
  <c r="T144" i="8"/>
  <c r="L144" i="8"/>
  <c r="R144" i="8"/>
  <c r="M158" i="48"/>
  <c r="S158" i="48"/>
  <c r="S145" i="40"/>
  <c r="M145" i="40"/>
  <c r="U143" i="40"/>
  <c r="O143" i="40"/>
  <c r="L143" i="40"/>
  <c r="R143" i="40"/>
  <c r="P143" i="40"/>
  <c r="V143" i="40"/>
  <c r="T143" i="40"/>
  <c r="N143" i="40"/>
  <c r="K143" i="40"/>
  <c r="Q143" i="40"/>
  <c r="L144" i="41"/>
  <c r="R144" i="41"/>
  <c r="Q144" i="41"/>
  <c r="K144" i="41"/>
  <c r="N143" i="41"/>
  <c r="T143" i="41"/>
  <c r="U143" i="41"/>
  <c r="O143" i="41"/>
  <c r="P144" i="41"/>
  <c r="V144" i="41"/>
  <c r="M144" i="41"/>
  <c r="S144" i="41"/>
  <c r="N146" i="48" l="1"/>
  <c r="T146" i="48"/>
  <c r="K146" i="48"/>
  <c r="Q146" i="48"/>
  <c r="O146" i="48"/>
  <c r="U146" i="48"/>
  <c r="P146" i="48"/>
  <c r="V146" i="48"/>
  <c r="K146" i="47"/>
  <c r="Q146" i="47"/>
  <c r="R146" i="47"/>
  <c r="L146" i="47"/>
  <c r="R146" i="48"/>
  <c r="L146" i="48"/>
  <c r="P146" i="47"/>
  <c r="V146" i="47"/>
  <c r="N146" i="47"/>
  <c r="T146" i="47"/>
  <c r="U146" i="47"/>
  <c r="O146" i="47"/>
  <c r="S146" i="47"/>
  <c r="M146" i="47"/>
  <c r="V145" i="9"/>
  <c r="P145" i="9"/>
  <c r="S146" i="9"/>
  <c r="M146" i="9"/>
  <c r="Q145" i="9"/>
  <c r="K145" i="9"/>
  <c r="N145" i="9"/>
  <c r="T145" i="9"/>
  <c r="L145" i="9"/>
  <c r="R145" i="9"/>
  <c r="U145" i="9"/>
  <c r="O145" i="9"/>
  <c r="O145" i="8"/>
  <c r="U145" i="8"/>
  <c r="P145" i="8"/>
  <c r="V145" i="8"/>
  <c r="R145" i="8"/>
  <c r="L145" i="8"/>
  <c r="S146" i="8"/>
  <c r="M146" i="8"/>
  <c r="N145" i="8"/>
  <c r="T145" i="8"/>
  <c r="Q145" i="8"/>
  <c r="K145" i="8"/>
  <c r="M159" i="48"/>
  <c r="S159" i="48"/>
  <c r="R144" i="40"/>
  <c r="L144" i="40"/>
  <c r="Q144" i="40"/>
  <c r="K144" i="40"/>
  <c r="U144" i="40"/>
  <c r="O144" i="40"/>
  <c r="V144" i="40"/>
  <c r="P144" i="40"/>
  <c r="N144" i="40"/>
  <c r="T144" i="40"/>
  <c r="S146" i="40"/>
  <c r="M146" i="40"/>
  <c r="O144" i="41"/>
  <c r="U144" i="41"/>
  <c r="Q145" i="41"/>
  <c r="K145" i="41"/>
  <c r="S145" i="41"/>
  <c r="M145" i="41"/>
  <c r="V145" i="41"/>
  <c r="P145" i="41"/>
  <c r="T144" i="41"/>
  <c r="N144" i="41"/>
  <c r="R145" i="41"/>
  <c r="L145" i="41"/>
  <c r="V147" i="47" l="1"/>
  <c r="P147" i="47"/>
  <c r="V147" i="48"/>
  <c r="P147" i="48"/>
  <c r="M147" i="47"/>
  <c r="S147" i="47"/>
  <c r="L147" i="48"/>
  <c r="R147" i="48"/>
  <c r="U147" i="48"/>
  <c r="O147" i="48"/>
  <c r="O147" i="47"/>
  <c r="U147" i="47"/>
  <c r="L147" i="47"/>
  <c r="R147" i="47"/>
  <c r="K147" i="48"/>
  <c r="Q147" i="48"/>
  <c r="T147" i="47"/>
  <c r="N147" i="47"/>
  <c r="Q147" i="47"/>
  <c r="K147" i="47"/>
  <c r="N147" i="48"/>
  <c r="T147" i="48"/>
  <c r="T146" i="9"/>
  <c r="N146" i="9"/>
  <c r="O146" i="9"/>
  <c r="U146" i="9"/>
  <c r="K146" i="9"/>
  <c r="Q146" i="9"/>
  <c r="M147" i="9"/>
  <c r="S147" i="9"/>
  <c r="P146" i="9"/>
  <c r="V146" i="9"/>
  <c r="R146" i="9"/>
  <c r="L146" i="9"/>
  <c r="M147" i="8"/>
  <c r="S147" i="8"/>
  <c r="L146" i="8"/>
  <c r="R146" i="8"/>
  <c r="K146" i="8"/>
  <c r="Q146" i="8"/>
  <c r="P146" i="8"/>
  <c r="V146" i="8"/>
  <c r="T146" i="8"/>
  <c r="N146" i="8"/>
  <c r="U146" i="8"/>
  <c r="O146" i="8"/>
  <c r="M160" i="48"/>
  <c r="S160" i="48"/>
  <c r="O145" i="40"/>
  <c r="U145" i="40"/>
  <c r="P145" i="40"/>
  <c r="V145" i="40"/>
  <c r="M147" i="40"/>
  <c r="S147" i="40"/>
  <c r="K145" i="40"/>
  <c r="Q145" i="40"/>
  <c r="R145" i="40"/>
  <c r="L145" i="40"/>
  <c r="N145" i="40"/>
  <c r="T145" i="40"/>
  <c r="L146" i="41"/>
  <c r="R146" i="41"/>
  <c r="P146" i="41"/>
  <c r="V146" i="41"/>
  <c r="K146" i="41"/>
  <c r="Q146" i="41"/>
  <c r="N145" i="41"/>
  <c r="T145" i="41"/>
  <c r="M146" i="41"/>
  <c r="S146" i="41"/>
  <c r="U145" i="41"/>
  <c r="O145" i="41"/>
  <c r="T148" i="48" l="1"/>
  <c r="N148" i="48"/>
  <c r="K148" i="47"/>
  <c r="Q148" i="47"/>
  <c r="L148" i="47"/>
  <c r="R148" i="47"/>
  <c r="M148" i="47"/>
  <c r="S148" i="47"/>
  <c r="T148" i="47"/>
  <c r="N148" i="47"/>
  <c r="O148" i="47"/>
  <c r="U148" i="47"/>
  <c r="P148" i="48"/>
  <c r="V148" i="48"/>
  <c r="U148" i="48"/>
  <c r="O148" i="48"/>
  <c r="L148" i="48"/>
  <c r="R148" i="48"/>
  <c r="V148" i="47"/>
  <c r="P148" i="47"/>
  <c r="K148" i="48"/>
  <c r="Q148" i="48"/>
  <c r="S148" i="9"/>
  <c r="M148" i="9"/>
  <c r="L147" i="9"/>
  <c r="R147" i="9"/>
  <c r="Q147" i="9"/>
  <c r="K147" i="9"/>
  <c r="O147" i="9"/>
  <c r="U147" i="9"/>
  <c r="T147" i="9"/>
  <c r="N147" i="9"/>
  <c r="V147" i="9"/>
  <c r="P147" i="9"/>
  <c r="S148" i="8"/>
  <c r="M148" i="8"/>
  <c r="P147" i="8"/>
  <c r="V147" i="8"/>
  <c r="Q147" i="8"/>
  <c r="K147" i="8"/>
  <c r="O147" i="8"/>
  <c r="U147" i="8"/>
  <c r="L147" i="8"/>
  <c r="R147" i="8"/>
  <c r="N147" i="8"/>
  <c r="T147" i="8"/>
  <c r="S161" i="48"/>
  <c r="M161" i="48"/>
  <c r="K146" i="40"/>
  <c r="Q146" i="40"/>
  <c r="T146" i="40"/>
  <c r="N146" i="40"/>
  <c r="M148" i="40"/>
  <c r="S148" i="40"/>
  <c r="R146" i="40"/>
  <c r="L146" i="40"/>
  <c r="P146" i="40"/>
  <c r="V146" i="40"/>
  <c r="O146" i="40"/>
  <c r="U146" i="40"/>
  <c r="N146" i="41"/>
  <c r="T146" i="41"/>
  <c r="P147" i="41"/>
  <c r="V147" i="41"/>
  <c r="U146" i="41"/>
  <c r="O146" i="41"/>
  <c r="S147" i="41"/>
  <c r="M147" i="41"/>
  <c r="K147" i="41"/>
  <c r="Q147" i="41"/>
  <c r="R147" i="41"/>
  <c r="L147" i="41"/>
  <c r="S149" i="47" l="1"/>
  <c r="M149" i="47"/>
  <c r="Q149" i="48"/>
  <c r="K149" i="48"/>
  <c r="P149" i="47"/>
  <c r="V149" i="47"/>
  <c r="P149" i="48"/>
  <c r="V149" i="48"/>
  <c r="L149" i="47"/>
  <c r="R149" i="47"/>
  <c r="U149" i="47"/>
  <c r="O149" i="47"/>
  <c r="Q149" i="47"/>
  <c r="K149" i="47"/>
  <c r="L149" i="48"/>
  <c r="R149" i="48"/>
  <c r="T149" i="47"/>
  <c r="N149" i="47"/>
  <c r="T149" i="48"/>
  <c r="N149" i="48"/>
  <c r="U149" i="48"/>
  <c r="O149" i="48"/>
  <c r="U148" i="9"/>
  <c r="O148" i="9"/>
  <c r="P148" i="9"/>
  <c r="V148" i="9"/>
  <c r="Q148" i="9"/>
  <c r="K148" i="9"/>
  <c r="R148" i="9"/>
  <c r="L148" i="9"/>
  <c r="T148" i="9"/>
  <c r="N148" i="9"/>
  <c r="M149" i="9"/>
  <c r="S149" i="9"/>
  <c r="U148" i="8"/>
  <c r="O148" i="8"/>
  <c r="L148" i="8"/>
  <c r="R148" i="8"/>
  <c r="K148" i="8"/>
  <c r="Q148" i="8"/>
  <c r="T148" i="8"/>
  <c r="N148" i="8"/>
  <c r="V148" i="8"/>
  <c r="P148" i="8"/>
  <c r="M149" i="8"/>
  <c r="S149" i="8"/>
  <c r="M162" i="48"/>
  <c r="S162" i="48"/>
  <c r="U147" i="40"/>
  <c r="O147" i="40"/>
  <c r="S149" i="40"/>
  <c r="M149" i="40"/>
  <c r="T147" i="40"/>
  <c r="N147" i="40"/>
  <c r="L147" i="40"/>
  <c r="R147" i="40"/>
  <c r="P147" i="40"/>
  <c r="V147" i="40"/>
  <c r="Q147" i="40"/>
  <c r="K147" i="40"/>
  <c r="L148" i="41"/>
  <c r="R148" i="41"/>
  <c r="M148" i="41"/>
  <c r="S148" i="41"/>
  <c r="V148" i="41"/>
  <c r="P148" i="41"/>
  <c r="O147" i="41"/>
  <c r="U147" i="41"/>
  <c r="Q148" i="41"/>
  <c r="K148" i="41"/>
  <c r="T147" i="41"/>
  <c r="N147" i="41"/>
  <c r="R150" i="48" l="1"/>
  <c r="L150" i="48"/>
  <c r="V150" i="48"/>
  <c r="P150" i="48"/>
  <c r="U150" i="48"/>
  <c r="O150" i="48"/>
  <c r="Q150" i="47"/>
  <c r="K150" i="47"/>
  <c r="P150" i="47"/>
  <c r="V150" i="47"/>
  <c r="N150" i="48"/>
  <c r="T150" i="48"/>
  <c r="O150" i="47"/>
  <c r="U150" i="47"/>
  <c r="K150" i="48"/>
  <c r="Q150" i="48"/>
  <c r="N150" i="47"/>
  <c r="T150" i="47"/>
  <c r="S150" i="47"/>
  <c r="M150" i="47"/>
  <c r="R150" i="47"/>
  <c r="L150" i="47"/>
  <c r="K149" i="9"/>
  <c r="Q149" i="9"/>
  <c r="S150" i="9"/>
  <c r="M150" i="9"/>
  <c r="T149" i="9"/>
  <c r="N149" i="9"/>
  <c r="V149" i="9"/>
  <c r="P149" i="9"/>
  <c r="U149" i="9"/>
  <c r="O149" i="9"/>
  <c r="R149" i="9"/>
  <c r="L149" i="9"/>
  <c r="N149" i="8"/>
  <c r="T149" i="8"/>
  <c r="K149" i="8"/>
  <c r="Q149" i="8"/>
  <c r="M150" i="8"/>
  <c r="S150" i="8"/>
  <c r="R149" i="8"/>
  <c r="L149" i="8"/>
  <c r="P149" i="8"/>
  <c r="V149" i="8"/>
  <c r="O149" i="8"/>
  <c r="U149" i="8"/>
  <c r="M163" i="48"/>
  <c r="S163" i="48"/>
  <c r="N148" i="40"/>
  <c r="T148" i="40"/>
  <c r="V148" i="40"/>
  <c r="P148" i="40"/>
  <c r="S150" i="40"/>
  <c r="M150" i="40"/>
  <c r="K148" i="40"/>
  <c r="Q148" i="40"/>
  <c r="R148" i="40"/>
  <c r="L148" i="40"/>
  <c r="O148" i="40"/>
  <c r="U148" i="40"/>
  <c r="Q149" i="41"/>
  <c r="K149" i="41"/>
  <c r="M149" i="41"/>
  <c r="S149" i="41"/>
  <c r="U148" i="41"/>
  <c r="O148" i="41"/>
  <c r="P149" i="41"/>
  <c r="V149" i="41"/>
  <c r="T148" i="41"/>
  <c r="N148" i="41"/>
  <c r="L149" i="41"/>
  <c r="R149" i="41"/>
  <c r="Q151" i="48" l="1"/>
  <c r="K151" i="48"/>
  <c r="L151" i="47"/>
  <c r="R151" i="47"/>
  <c r="U151" i="48"/>
  <c r="O151" i="48"/>
  <c r="U151" i="47"/>
  <c r="O151" i="47"/>
  <c r="M151" i="47"/>
  <c r="S151" i="47"/>
  <c r="P151" i="48"/>
  <c r="V151" i="48"/>
  <c r="N151" i="48"/>
  <c r="T151" i="48"/>
  <c r="R151" i="48"/>
  <c r="L151" i="48"/>
  <c r="T151" i="47"/>
  <c r="N151" i="47"/>
  <c r="V151" i="47"/>
  <c r="P151" i="47"/>
  <c r="Q151" i="47"/>
  <c r="K151" i="47"/>
  <c r="L150" i="9"/>
  <c r="R150" i="9"/>
  <c r="T150" i="9"/>
  <c r="N150" i="9"/>
  <c r="O150" i="9"/>
  <c r="U150" i="9"/>
  <c r="S151" i="9"/>
  <c r="M151" i="9"/>
  <c r="V150" i="9"/>
  <c r="P150" i="9"/>
  <c r="K150" i="9"/>
  <c r="Q150" i="9"/>
  <c r="L150" i="8"/>
  <c r="R150" i="8"/>
  <c r="M151" i="8"/>
  <c r="S151" i="8"/>
  <c r="U150" i="8"/>
  <c r="O150" i="8"/>
  <c r="K150" i="8"/>
  <c r="Q150" i="8"/>
  <c r="P150" i="8"/>
  <c r="V150" i="8"/>
  <c r="N150" i="8"/>
  <c r="T150" i="8"/>
  <c r="S164" i="48"/>
  <c r="M164" i="48"/>
  <c r="K149" i="40"/>
  <c r="Q149" i="40"/>
  <c r="M151" i="40"/>
  <c r="S151" i="40"/>
  <c r="O149" i="40"/>
  <c r="U149" i="40"/>
  <c r="P149" i="40"/>
  <c r="V149" i="40"/>
  <c r="R149" i="40"/>
  <c r="L149" i="40"/>
  <c r="N149" i="40"/>
  <c r="T149" i="40"/>
  <c r="R150" i="41"/>
  <c r="L150" i="41"/>
  <c r="P150" i="41"/>
  <c r="V150" i="41"/>
  <c r="M150" i="41"/>
  <c r="S150" i="41"/>
  <c r="T149" i="41"/>
  <c r="N149" i="41"/>
  <c r="U149" i="41"/>
  <c r="O149" i="41"/>
  <c r="Q150" i="41"/>
  <c r="K150" i="41"/>
  <c r="R152" i="48" l="1"/>
  <c r="L152" i="48"/>
  <c r="O152" i="47"/>
  <c r="U152" i="47"/>
  <c r="K152" i="47"/>
  <c r="Q152" i="47"/>
  <c r="U152" i="48"/>
  <c r="O152" i="48"/>
  <c r="N152" i="48"/>
  <c r="T152" i="48"/>
  <c r="V152" i="47"/>
  <c r="P152" i="47"/>
  <c r="V152" i="48"/>
  <c r="P152" i="48"/>
  <c r="R152" i="47"/>
  <c r="L152" i="47"/>
  <c r="N152" i="47"/>
  <c r="T152" i="47"/>
  <c r="Q152" i="48"/>
  <c r="K152" i="48"/>
  <c r="M152" i="47"/>
  <c r="S152" i="47"/>
  <c r="M152" i="9"/>
  <c r="S152" i="9"/>
  <c r="K151" i="9"/>
  <c r="Q151" i="9"/>
  <c r="O151" i="9"/>
  <c r="U151" i="9"/>
  <c r="V151" i="9"/>
  <c r="P151" i="9"/>
  <c r="T151" i="9"/>
  <c r="N151" i="9"/>
  <c r="R151" i="9"/>
  <c r="L151" i="9"/>
  <c r="Q151" i="8"/>
  <c r="K151" i="8"/>
  <c r="P151" i="8"/>
  <c r="V151" i="8"/>
  <c r="R151" i="8"/>
  <c r="L151" i="8"/>
  <c r="O151" i="8"/>
  <c r="U151" i="8"/>
  <c r="T151" i="8"/>
  <c r="N151" i="8"/>
  <c r="S152" i="8"/>
  <c r="M152" i="8"/>
  <c r="M165" i="48"/>
  <c r="S165" i="48"/>
  <c r="P150" i="40"/>
  <c r="V150" i="40"/>
  <c r="U150" i="40"/>
  <c r="O150" i="40"/>
  <c r="T150" i="40"/>
  <c r="N150" i="40"/>
  <c r="S152" i="40"/>
  <c r="M152" i="40"/>
  <c r="L150" i="40"/>
  <c r="R150" i="40"/>
  <c r="K150" i="40"/>
  <c r="Q150" i="40"/>
  <c r="V151" i="41"/>
  <c r="P151" i="41"/>
  <c r="S151" i="41"/>
  <c r="M151" i="41"/>
  <c r="O150" i="41"/>
  <c r="U150" i="41"/>
  <c r="L151" i="41"/>
  <c r="R151" i="41"/>
  <c r="Q151" i="41"/>
  <c r="K151" i="41"/>
  <c r="T150" i="41"/>
  <c r="N150" i="41"/>
  <c r="L153" i="47" l="1"/>
  <c r="R153" i="47"/>
  <c r="O153" i="48"/>
  <c r="U153" i="48"/>
  <c r="V153" i="48"/>
  <c r="P153" i="48"/>
  <c r="S153" i="47"/>
  <c r="M153" i="47"/>
  <c r="Q153" i="47"/>
  <c r="K153" i="47"/>
  <c r="K153" i="48"/>
  <c r="Q153" i="48"/>
  <c r="P153" i="47"/>
  <c r="V153" i="47"/>
  <c r="U153" i="47"/>
  <c r="O153" i="47"/>
  <c r="R153" i="48"/>
  <c r="L153" i="48"/>
  <c r="T153" i="47"/>
  <c r="N153" i="47"/>
  <c r="N153" i="48"/>
  <c r="T153" i="48"/>
  <c r="V152" i="9"/>
  <c r="P152" i="9"/>
  <c r="L152" i="9"/>
  <c r="R152" i="9"/>
  <c r="O152" i="9"/>
  <c r="U152" i="9"/>
  <c r="K152" i="9"/>
  <c r="Q152" i="9"/>
  <c r="T152" i="9"/>
  <c r="N152" i="9"/>
  <c r="S153" i="9"/>
  <c r="M153" i="9"/>
  <c r="O152" i="8"/>
  <c r="U152" i="8"/>
  <c r="L152" i="8"/>
  <c r="R152" i="8"/>
  <c r="S153" i="8"/>
  <c r="M153" i="8"/>
  <c r="P152" i="8"/>
  <c r="V152" i="8"/>
  <c r="T152" i="8"/>
  <c r="N152" i="8"/>
  <c r="Q152" i="8"/>
  <c r="K152" i="8"/>
  <c r="M166" i="48"/>
  <c r="S166" i="48"/>
  <c r="S153" i="40"/>
  <c r="M153" i="40"/>
  <c r="N151" i="40"/>
  <c r="T151" i="40"/>
  <c r="Q151" i="40"/>
  <c r="K151" i="40"/>
  <c r="U151" i="40"/>
  <c r="O151" i="40"/>
  <c r="L151" i="40"/>
  <c r="R151" i="40"/>
  <c r="V151" i="40"/>
  <c r="P151" i="40"/>
  <c r="Q152" i="41"/>
  <c r="K152" i="41"/>
  <c r="P152" i="41"/>
  <c r="V152" i="41"/>
  <c r="U151" i="41"/>
  <c r="O151" i="41"/>
  <c r="R152" i="41"/>
  <c r="L152" i="41"/>
  <c r="N151" i="41"/>
  <c r="T151" i="41"/>
  <c r="M152" i="41"/>
  <c r="S152" i="41"/>
  <c r="U154" i="47" l="1"/>
  <c r="O154" i="47"/>
  <c r="S154" i="47"/>
  <c r="M154" i="47"/>
  <c r="P154" i="48"/>
  <c r="V154" i="48"/>
  <c r="T154" i="48"/>
  <c r="N154" i="48"/>
  <c r="P154" i="47"/>
  <c r="V154" i="47"/>
  <c r="N154" i="47"/>
  <c r="T154" i="47"/>
  <c r="K154" i="48"/>
  <c r="Q154" i="48"/>
  <c r="O154" i="48"/>
  <c r="U154" i="48"/>
  <c r="R154" i="48"/>
  <c r="L154" i="48"/>
  <c r="K154" i="47"/>
  <c r="Q154" i="47"/>
  <c r="L154" i="47"/>
  <c r="R154" i="47"/>
  <c r="K153" i="9"/>
  <c r="Q153" i="9"/>
  <c r="S154" i="9"/>
  <c r="M154" i="9"/>
  <c r="O153" i="9"/>
  <c r="U153" i="9"/>
  <c r="N153" i="9"/>
  <c r="T153" i="9"/>
  <c r="L153" i="9"/>
  <c r="R153" i="9"/>
  <c r="P153" i="9"/>
  <c r="V153" i="9"/>
  <c r="P153" i="8"/>
  <c r="V153" i="8"/>
  <c r="S154" i="8"/>
  <c r="M154" i="8"/>
  <c r="Q153" i="8"/>
  <c r="K153" i="8"/>
  <c r="L153" i="8"/>
  <c r="R153" i="8"/>
  <c r="N153" i="8"/>
  <c r="T153" i="8"/>
  <c r="O153" i="8"/>
  <c r="U153" i="8"/>
  <c r="M167" i="48"/>
  <c r="S167" i="48"/>
  <c r="Q152" i="40"/>
  <c r="K152" i="40"/>
  <c r="V152" i="40"/>
  <c r="P152" i="40"/>
  <c r="O152" i="40"/>
  <c r="U152" i="40"/>
  <c r="N152" i="40"/>
  <c r="T152" i="40"/>
  <c r="M154" i="40"/>
  <c r="S154" i="40"/>
  <c r="R152" i="40"/>
  <c r="L152" i="40"/>
  <c r="P153" i="41"/>
  <c r="V153" i="41"/>
  <c r="O152" i="41"/>
  <c r="U152" i="41"/>
  <c r="Q153" i="41"/>
  <c r="K153" i="41"/>
  <c r="S153" i="41"/>
  <c r="M153" i="41"/>
  <c r="T152" i="41"/>
  <c r="N152" i="41"/>
  <c r="L153" i="41"/>
  <c r="R153" i="41"/>
  <c r="U155" i="48" l="1"/>
  <c r="O155" i="48"/>
  <c r="T155" i="48"/>
  <c r="N155" i="48"/>
  <c r="R155" i="47"/>
  <c r="L155" i="47"/>
  <c r="K155" i="48"/>
  <c r="Q155" i="48"/>
  <c r="V155" i="48"/>
  <c r="P155" i="48"/>
  <c r="K155" i="47"/>
  <c r="Q155" i="47"/>
  <c r="M155" i="47"/>
  <c r="S155" i="47"/>
  <c r="L155" i="48"/>
  <c r="R155" i="48"/>
  <c r="N155" i="47"/>
  <c r="T155" i="47"/>
  <c r="O155" i="47"/>
  <c r="U155" i="47"/>
  <c r="P155" i="47"/>
  <c r="V155" i="47"/>
  <c r="T154" i="9"/>
  <c r="N154" i="9"/>
  <c r="U154" i="9"/>
  <c r="O154" i="9"/>
  <c r="P154" i="9"/>
  <c r="V154" i="9"/>
  <c r="S155" i="9"/>
  <c r="M155" i="9"/>
  <c r="L154" i="9"/>
  <c r="R154" i="9"/>
  <c r="Q154" i="9"/>
  <c r="K154" i="9"/>
  <c r="L154" i="8"/>
  <c r="R154" i="8"/>
  <c r="K154" i="8"/>
  <c r="Q154" i="8"/>
  <c r="M155" i="8"/>
  <c r="S155" i="8"/>
  <c r="U154" i="8"/>
  <c r="O154" i="8"/>
  <c r="T154" i="8"/>
  <c r="N154" i="8"/>
  <c r="V154" i="8"/>
  <c r="P154" i="8"/>
  <c r="M168" i="48"/>
  <c r="S168" i="48"/>
  <c r="P153" i="40"/>
  <c r="V153" i="40"/>
  <c r="T153" i="40"/>
  <c r="N153" i="40"/>
  <c r="K153" i="40"/>
  <c r="Q153" i="40"/>
  <c r="S155" i="40"/>
  <c r="M155" i="40"/>
  <c r="L153" i="40"/>
  <c r="R153" i="40"/>
  <c r="O153" i="40"/>
  <c r="U153" i="40"/>
  <c r="R154" i="41"/>
  <c r="L154" i="41"/>
  <c r="M154" i="41"/>
  <c r="S154" i="41"/>
  <c r="U153" i="41"/>
  <c r="O153" i="41"/>
  <c r="T153" i="41"/>
  <c r="N153" i="41"/>
  <c r="K154" i="41"/>
  <c r="Q154" i="41"/>
  <c r="P154" i="41"/>
  <c r="V154" i="41"/>
  <c r="R156" i="48" l="1"/>
  <c r="L156" i="48"/>
  <c r="Q156" i="48"/>
  <c r="K156" i="48"/>
  <c r="R156" i="47"/>
  <c r="L156" i="47"/>
  <c r="P156" i="47"/>
  <c r="V156" i="47"/>
  <c r="M156" i="47"/>
  <c r="S156" i="47"/>
  <c r="N156" i="48"/>
  <c r="T156" i="48"/>
  <c r="U156" i="47"/>
  <c r="O156" i="47"/>
  <c r="K156" i="47"/>
  <c r="Q156" i="47"/>
  <c r="V156" i="48"/>
  <c r="P156" i="48"/>
  <c r="O156" i="48"/>
  <c r="U156" i="48"/>
  <c r="N156" i="47"/>
  <c r="T156" i="47"/>
  <c r="S156" i="9"/>
  <c r="M156" i="9"/>
  <c r="Q155" i="9"/>
  <c r="K155" i="9"/>
  <c r="P155" i="9"/>
  <c r="V155" i="9"/>
  <c r="O155" i="9"/>
  <c r="U155" i="9"/>
  <c r="R155" i="9"/>
  <c r="L155" i="9"/>
  <c r="T155" i="9"/>
  <c r="N155" i="9"/>
  <c r="U155" i="8"/>
  <c r="O155" i="8"/>
  <c r="M156" i="8"/>
  <c r="S156" i="8"/>
  <c r="K155" i="8"/>
  <c r="Q155" i="8"/>
  <c r="P155" i="8"/>
  <c r="V155" i="8"/>
  <c r="T155" i="8"/>
  <c r="N155" i="8"/>
  <c r="L155" i="8"/>
  <c r="R155" i="8"/>
  <c r="S169" i="48"/>
  <c r="M169" i="48"/>
  <c r="L154" i="40"/>
  <c r="R154" i="40"/>
  <c r="N154" i="40"/>
  <c r="T154" i="40"/>
  <c r="Q154" i="40"/>
  <c r="K154" i="40"/>
  <c r="S156" i="40"/>
  <c r="M156" i="40"/>
  <c r="V154" i="40"/>
  <c r="P154" i="40"/>
  <c r="U154" i="40"/>
  <c r="O154" i="40"/>
  <c r="M155" i="41"/>
  <c r="S155" i="41"/>
  <c r="P155" i="41"/>
  <c r="V155" i="41"/>
  <c r="N154" i="41"/>
  <c r="T154" i="41"/>
  <c r="U154" i="41"/>
  <c r="O154" i="41"/>
  <c r="L155" i="41"/>
  <c r="R155" i="41"/>
  <c r="Q155" i="41"/>
  <c r="K155" i="41"/>
  <c r="V157" i="47" l="1"/>
  <c r="P157" i="47"/>
  <c r="U157" i="47"/>
  <c r="O157" i="47"/>
  <c r="L157" i="47"/>
  <c r="R157" i="47"/>
  <c r="T157" i="47"/>
  <c r="N157" i="47"/>
  <c r="K157" i="47"/>
  <c r="Q157" i="47"/>
  <c r="K157" i="48"/>
  <c r="Q157" i="48"/>
  <c r="O157" i="48"/>
  <c r="U157" i="48"/>
  <c r="T157" i="48"/>
  <c r="N157" i="48"/>
  <c r="P157" i="48"/>
  <c r="V157" i="48"/>
  <c r="L157" i="48"/>
  <c r="R157" i="48"/>
  <c r="M157" i="47"/>
  <c r="S157" i="47"/>
  <c r="U156" i="9"/>
  <c r="O156" i="9"/>
  <c r="P156" i="9"/>
  <c r="V156" i="9"/>
  <c r="K156" i="9"/>
  <c r="Q156" i="9"/>
  <c r="L156" i="9"/>
  <c r="R156" i="9"/>
  <c r="N156" i="9"/>
  <c r="T156" i="9"/>
  <c r="S157" i="9"/>
  <c r="M157" i="9"/>
  <c r="P156" i="8"/>
  <c r="V156" i="8"/>
  <c r="K156" i="8"/>
  <c r="Q156" i="8"/>
  <c r="L156" i="8"/>
  <c r="R156" i="8"/>
  <c r="M157" i="8"/>
  <c r="S157" i="8"/>
  <c r="T156" i="8"/>
  <c r="N156" i="8"/>
  <c r="O156" i="8"/>
  <c r="U156" i="8"/>
  <c r="M170" i="48"/>
  <c r="S170" i="48"/>
  <c r="K155" i="40"/>
  <c r="Q155" i="40"/>
  <c r="U155" i="40"/>
  <c r="O155" i="40"/>
  <c r="M157" i="40"/>
  <c r="S157" i="40"/>
  <c r="T155" i="40"/>
  <c r="N155" i="40"/>
  <c r="P155" i="40"/>
  <c r="V155" i="40"/>
  <c r="R155" i="40"/>
  <c r="L155" i="40"/>
  <c r="P156" i="41"/>
  <c r="V156" i="41"/>
  <c r="O155" i="41"/>
  <c r="U155" i="41"/>
  <c r="Q156" i="41"/>
  <c r="K156" i="41"/>
  <c r="L156" i="41"/>
  <c r="R156" i="41"/>
  <c r="T155" i="41"/>
  <c r="N155" i="41"/>
  <c r="S156" i="41"/>
  <c r="M156" i="41"/>
  <c r="T158" i="48" l="1"/>
  <c r="N158" i="48"/>
  <c r="T158" i="47"/>
  <c r="N158" i="47"/>
  <c r="M158" i="47"/>
  <c r="S158" i="47"/>
  <c r="O158" i="48"/>
  <c r="U158" i="48"/>
  <c r="R158" i="47"/>
  <c r="L158" i="47"/>
  <c r="L158" i="48"/>
  <c r="R158" i="48"/>
  <c r="O158" i="47"/>
  <c r="U158" i="47"/>
  <c r="Q158" i="48"/>
  <c r="K158" i="48"/>
  <c r="V158" i="48"/>
  <c r="P158" i="48"/>
  <c r="V158" i="47"/>
  <c r="P158" i="47"/>
  <c r="K158" i="47"/>
  <c r="Q158" i="47"/>
  <c r="L157" i="9"/>
  <c r="R157" i="9"/>
  <c r="S158" i="9"/>
  <c r="M158" i="9"/>
  <c r="K157" i="9"/>
  <c r="Q157" i="9"/>
  <c r="P157" i="9"/>
  <c r="V157" i="9"/>
  <c r="T157" i="9"/>
  <c r="N157" i="9"/>
  <c r="U157" i="9"/>
  <c r="O157" i="9"/>
  <c r="S158" i="8"/>
  <c r="M158" i="8"/>
  <c r="R157" i="8"/>
  <c r="L157" i="8"/>
  <c r="O157" i="8"/>
  <c r="U157" i="8"/>
  <c r="K157" i="8"/>
  <c r="Q157" i="8"/>
  <c r="N157" i="8"/>
  <c r="T157" i="8"/>
  <c r="P157" i="8"/>
  <c r="V157" i="8"/>
  <c r="M171" i="48"/>
  <c r="S171" i="48"/>
  <c r="T156" i="40"/>
  <c r="N156" i="40"/>
  <c r="R156" i="40"/>
  <c r="L156" i="40"/>
  <c r="M158" i="40"/>
  <c r="S158" i="40"/>
  <c r="O156" i="40"/>
  <c r="U156" i="40"/>
  <c r="P156" i="40"/>
  <c r="V156" i="40"/>
  <c r="K156" i="40"/>
  <c r="Q156" i="40"/>
  <c r="L157" i="41"/>
  <c r="R157" i="41"/>
  <c r="U156" i="41"/>
  <c r="O156" i="41"/>
  <c r="T156" i="41"/>
  <c r="N156" i="41"/>
  <c r="K157" i="41"/>
  <c r="Q157" i="41"/>
  <c r="S157" i="41"/>
  <c r="M157" i="41"/>
  <c r="P157" i="41"/>
  <c r="V157" i="41"/>
  <c r="Q159" i="48" l="1"/>
  <c r="K159" i="48"/>
  <c r="O159" i="48"/>
  <c r="U159" i="48"/>
  <c r="U159" i="47"/>
  <c r="O159" i="47"/>
  <c r="M159" i="47"/>
  <c r="S159" i="47"/>
  <c r="V159" i="47"/>
  <c r="P159" i="47"/>
  <c r="N159" i="47"/>
  <c r="T159" i="47"/>
  <c r="R159" i="48"/>
  <c r="L159" i="48"/>
  <c r="Q159" i="47"/>
  <c r="K159" i="47"/>
  <c r="P159" i="48"/>
  <c r="V159" i="48"/>
  <c r="L159" i="47"/>
  <c r="R159" i="47"/>
  <c r="N159" i="48"/>
  <c r="T159" i="48"/>
  <c r="P158" i="9"/>
  <c r="V158" i="9"/>
  <c r="U158" i="9"/>
  <c r="O158" i="9"/>
  <c r="K158" i="9"/>
  <c r="Q158" i="9"/>
  <c r="M159" i="9"/>
  <c r="S159" i="9"/>
  <c r="T158" i="9"/>
  <c r="N158" i="9"/>
  <c r="R158" i="9"/>
  <c r="L158" i="9"/>
  <c r="O158" i="8"/>
  <c r="U158" i="8"/>
  <c r="L158" i="8"/>
  <c r="R158" i="8"/>
  <c r="Q158" i="8"/>
  <c r="K158" i="8"/>
  <c r="P158" i="8"/>
  <c r="V158" i="8"/>
  <c r="M159" i="8"/>
  <c r="S159" i="8"/>
  <c r="T158" i="8"/>
  <c r="N158" i="8"/>
  <c r="S172" i="48"/>
  <c r="M172" i="48"/>
  <c r="U157" i="40"/>
  <c r="O157" i="40"/>
  <c r="M159" i="40"/>
  <c r="S159" i="40"/>
  <c r="R157" i="40"/>
  <c r="L157" i="40"/>
  <c r="Q157" i="40"/>
  <c r="K157" i="40"/>
  <c r="T157" i="40"/>
  <c r="N157" i="40"/>
  <c r="P157" i="40"/>
  <c r="V157" i="40"/>
  <c r="K158" i="41"/>
  <c r="Q158" i="41"/>
  <c r="S158" i="41"/>
  <c r="M158" i="41"/>
  <c r="T157" i="41"/>
  <c r="N157" i="41"/>
  <c r="L158" i="41"/>
  <c r="R158" i="41"/>
  <c r="P158" i="41"/>
  <c r="V158" i="41"/>
  <c r="O157" i="41"/>
  <c r="U157" i="41"/>
  <c r="Q160" i="47" l="1"/>
  <c r="K160" i="47"/>
  <c r="M160" i="47"/>
  <c r="S160" i="47"/>
  <c r="R160" i="48"/>
  <c r="L160" i="48"/>
  <c r="U160" i="47"/>
  <c r="O160" i="47"/>
  <c r="N160" i="48"/>
  <c r="T160" i="48"/>
  <c r="R160" i="47"/>
  <c r="L160" i="47"/>
  <c r="T160" i="47"/>
  <c r="N160" i="47"/>
  <c r="O160" i="48"/>
  <c r="U160" i="48"/>
  <c r="P160" i="47"/>
  <c r="V160" i="47"/>
  <c r="K160" i="48"/>
  <c r="Q160" i="48"/>
  <c r="V160" i="48"/>
  <c r="P160" i="48"/>
  <c r="L159" i="9"/>
  <c r="R159" i="9"/>
  <c r="O159" i="9"/>
  <c r="U159" i="9"/>
  <c r="M160" i="9"/>
  <c r="S160" i="9"/>
  <c r="T159" i="9"/>
  <c r="N159" i="9"/>
  <c r="Q159" i="9"/>
  <c r="K159" i="9"/>
  <c r="P159" i="9"/>
  <c r="V159" i="9"/>
  <c r="P159" i="8"/>
  <c r="V159" i="8"/>
  <c r="K159" i="8"/>
  <c r="Q159" i="8"/>
  <c r="N159" i="8"/>
  <c r="T159" i="8"/>
  <c r="L159" i="8"/>
  <c r="R159" i="8"/>
  <c r="S160" i="8"/>
  <c r="M160" i="8"/>
  <c r="O159" i="8"/>
  <c r="U159" i="8"/>
  <c r="M173" i="48"/>
  <c r="S173" i="48"/>
  <c r="N158" i="40"/>
  <c r="T158" i="40"/>
  <c r="L158" i="40"/>
  <c r="R158" i="40"/>
  <c r="S160" i="40"/>
  <c r="M160" i="40"/>
  <c r="P158" i="40"/>
  <c r="V158" i="40"/>
  <c r="Q158" i="40"/>
  <c r="K158" i="40"/>
  <c r="U158" i="40"/>
  <c r="O158" i="40"/>
  <c r="S159" i="41"/>
  <c r="M159" i="41"/>
  <c r="O158" i="41"/>
  <c r="U158" i="41"/>
  <c r="L159" i="41"/>
  <c r="R159" i="41"/>
  <c r="T158" i="41"/>
  <c r="N158" i="41"/>
  <c r="P159" i="41"/>
  <c r="V159" i="41"/>
  <c r="Q159" i="41"/>
  <c r="K159" i="41"/>
  <c r="U161" i="47" l="1"/>
  <c r="O161" i="47"/>
  <c r="U161" i="48"/>
  <c r="O161" i="48"/>
  <c r="P161" i="48"/>
  <c r="V161" i="48"/>
  <c r="T161" i="47"/>
  <c r="N161" i="47"/>
  <c r="L161" i="48"/>
  <c r="R161" i="48"/>
  <c r="R161" i="47"/>
  <c r="L161" i="47"/>
  <c r="K161" i="48"/>
  <c r="Q161" i="48"/>
  <c r="S161" i="47"/>
  <c r="M161" i="47"/>
  <c r="Q161" i="47"/>
  <c r="K161" i="47"/>
  <c r="V161" i="47"/>
  <c r="P161" i="47"/>
  <c r="T161" i="48"/>
  <c r="N161" i="48"/>
  <c r="M161" i="9"/>
  <c r="S161" i="9"/>
  <c r="P160" i="9"/>
  <c r="V160" i="9"/>
  <c r="O160" i="9"/>
  <c r="U160" i="9"/>
  <c r="Q160" i="9"/>
  <c r="K160" i="9"/>
  <c r="R160" i="9"/>
  <c r="L160" i="9"/>
  <c r="N160" i="9"/>
  <c r="T160" i="9"/>
  <c r="R160" i="8"/>
  <c r="L160" i="8"/>
  <c r="N160" i="8"/>
  <c r="T160" i="8"/>
  <c r="O160" i="8"/>
  <c r="U160" i="8"/>
  <c r="K160" i="8"/>
  <c r="Q160" i="8"/>
  <c r="M161" i="8"/>
  <c r="S161" i="8"/>
  <c r="V160" i="8"/>
  <c r="P160" i="8"/>
  <c r="M174" i="48"/>
  <c r="S174" i="48"/>
  <c r="S161" i="40"/>
  <c r="M161" i="40"/>
  <c r="O159" i="40"/>
  <c r="U159" i="40"/>
  <c r="Q159" i="40"/>
  <c r="K159" i="40"/>
  <c r="R159" i="40"/>
  <c r="L159" i="40"/>
  <c r="V159" i="40"/>
  <c r="P159" i="40"/>
  <c r="N159" i="40"/>
  <c r="T159" i="40"/>
  <c r="N159" i="41"/>
  <c r="T159" i="41"/>
  <c r="O159" i="41"/>
  <c r="U159" i="41"/>
  <c r="P160" i="41"/>
  <c r="V160" i="41"/>
  <c r="M160" i="41"/>
  <c r="S160" i="41"/>
  <c r="K160" i="41"/>
  <c r="Q160" i="41"/>
  <c r="L160" i="41"/>
  <c r="R160" i="41"/>
  <c r="S162" i="47" l="1"/>
  <c r="M162" i="47"/>
  <c r="N162" i="47"/>
  <c r="T162" i="47"/>
  <c r="N162" i="48"/>
  <c r="T162" i="48"/>
  <c r="Q162" i="48"/>
  <c r="K162" i="48"/>
  <c r="P162" i="48"/>
  <c r="V162" i="48"/>
  <c r="V162" i="47"/>
  <c r="P162" i="47"/>
  <c r="R162" i="47"/>
  <c r="L162" i="47"/>
  <c r="O162" i="48"/>
  <c r="U162" i="48"/>
  <c r="K162" i="47"/>
  <c r="Q162" i="47"/>
  <c r="U162" i="47"/>
  <c r="O162" i="47"/>
  <c r="R162" i="48"/>
  <c r="L162" i="48"/>
  <c r="K161" i="9"/>
  <c r="Q161" i="9"/>
  <c r="O161" i="9"/>
  <c r="U161" i="9"/>
  <c r="T161" i="9"/>
  <c r="N161" i="9"/>
  <c r="V161" i="9"/>
  <c r="P161" i="9"/>
  <c r="R161" i="9"/>
  <c r="L161" i="9"/>
  <c r="M162" i="9"/>
  <c r="S162" i="9"/>
  <c r="K161" i="8"/>
  <c r="Q161" i="8"/>
  <c r="O161" i="8"/>
  <c r="U161" i="8"/>
  <c r="P161" i="8"/>
  <c r="V161" i="8"/>
  <c r="N161" i="8"/>
  <c r="T161" i="8"/>
  <c r="L161" i="8"/>
  <c r="R161" i="8"/>
  <c r="S162" i="8"/>
  <c r="M162" i="8"/>
  <c r="M175" i="48"/>
  <c r="S175" i="48"/>
  <c r="K160" i="40"/>
  <c r="Q160" i="40"/>
  <c r="O160" i="40"/>
  <c r="U160" i="40"/>
  <c r="M162" i="40"/>
  <c r="S162" i="40"/>
  <c r="P160" i="40"/>
  <c r="V160" i="40"/>
  <c r="R160" i="40"/>
  <c r="L160" i="40"/>
  <c r="T160" i="40"/>
  <c r="N160" i="40"/>
  <c r="R161" i="41"/>
  <c r="L161" i="41"/>
  <c r="O160" i="41"/>
  <c r="U160" i="41"/>
  <c r="K161" i="41"/>
  <c r="Q161" i="41"/>
  <c r="P161" i="41"/>
  <c r="V161" i="41"/>
  <c r="S161" i="41"/>
  <c r="M161" i="41"/>
  <c r="T160" i="41"/>
  <c r="N160" i="41"/>
  <c r="Q163" i="48" l="1"/>
  <c r="K163" i="48"/>
  <c r="U163" i="48"/>
  <c r="O163" i="48"/>
  <c r="L163" i="48"/>
  <c r="R163" i="48"/>
  <c r="R163" i="47"/>
  <c r="L163" i="47"/>
  <c r="N163" i="48"/>
  <c r="T163" i="48"/>
  <c r="O163" i="47"/>
  <c r="U163" i="47"/>
  <c r="P163" i="47"/>
  <c r="V163" i="47"/>
  <c r="N163" i="47"/>
  <c r="T163" i="47"/>
  <c r="S163" i="47"/>
  <c r="M163" i="47"/>
  <c r="Q163" i="47"/>
  <c r="K163" i="47"/>
  <c r="P163" i="48"/>
  <c r="V163" i="48"/>
  <c r="T162" i="9"/>
  <c r="N162" i="9"/>
  <c r="M163" i="9"/>
  <c r="S163" i="9"/>
  <c r="R162" i="9"/>
  <c r="L162" i="9"/>
  <c r="O162" i="9"/>
  <c r="U162" i="9"/>
  <c r="V162" i="9"/>
  <c r="P162" i="9"/>
  <c r="K162" i="9"/>
  <c r="Q162" i="9"/>
  <c r="T162" i="8"/>
  <c r="N162" i="8"/>
  <c r="P162" i="8"/>
  <c r="V162" i="8"/>
  <c r="M163" i="8"/>
  <c r="S163" i="8"/>
  <c r="O162" i="8"/>
  <c r="U162" i="8"/>
  <c r="L162" i="8"/>
  <c r="R162" i="8"/>
  <c r="K162" i="8"/>
  <c r="Q162" i="8"/>
  <c r="S176" i="48"/>
  <c r="M176" i="48"/>
  <c r="S163" i="40"/>
  <c r="M163" i="40"/>
  <c r="U161" i="40"/>
  <c r="O161" i="40"/>
  <c r="T161" i="40"/>
  <c r="N161" i="40"/>
  <c r="P161" i="40"/>
  <c r="V161" i="40"/>
  <c r="L161" i="40"/>
  <c r="R161" i="40"/>
  <c r="Q161" i="40"/>
  <c r="K161" i="40"/>
  <c r="P162" i="41"/>
  <c r="V162" i="41"/>
  <c r="O161" i="41"/>
  <c r="U161" i="41"/>
  <c r="S162" i="41"/>
  <c r="M162" i="41"/>
  <c r="L162" i="41"/>
  <c r="R162" i="41"/>
  <c r="N161" i="41"/>
  <c r="T161" i="41"/>
  <c r="K162" i="41"/>
  <c r="Q162" i="41"/>
  <c r="R164" i="47" l="1"/>
  <c r="L164" i="47"/>
  <c r="N164" i="47"/>
  <c r="T164" i="47"/>
  <c r="V164" i="48"/>
  <c r="P164" i="48"/>
  <c r="V164" i="47"/>
  <c r="P164" i="47"/>
  <c r="R164" i="48"/>
  <c r="L164" i="48"/>
  <c r="Q164" i="47"/>
  <c r="K164" i="47"/>
  <c r="O164" i="48"/>
  <c r="U164" i="48"/>
  <c r="O164" i="47"/>
  <c r="U164" i="47"/>
  <c r="M164" i="47"/>
  <c r="S164" i="47"/>
  <c r="Q164" i="48"/>
  <c r="K164" i="48"/>
  <c r="N164" i="48"/>
  <c r="T164" i="48"/>
  <c r="O163" i="9"/>
  <c r="U163" i="9"/>
  <c r="L163" i="9"/>
  <c r="R163" i="9"/>
  <c r="Q163" i="9"/>
  <c r="K163" i="9"/>
  <c r="V163" i="9"/>
  <c r="P163" i="9"/>
  <c r="S164" i="9"/>
  <c r="M164" i="9"/>
  <c r="T163" i="9"/>
  <c r="N163" i="9"/>
  <c r="O163" i="8"/>
  <c r="U163" i="8"/>
  <c r="S164" i="8"/>
  <c r="M164" i="8"/>
  <c r="K163" i="8"/>
  <c r="Q163" i="8"/>
  <c r="P163" i="8"/>
  <c r="V163" i="8"/>
  <c r="N163" i="8"/>
  <c r="T163" i="8"/>
  <c r="L163" i="8"/>
  <c r="R163" i="8"/>
  <c r="S177" i="48"/>
  <c r="M177" i="48"/>
  <c r="R162" i="40"/>
  <c r="L162" i="40"/>
  <c r="U162" i="40"/>
  <c r="O162" i="40"/>
  <c r="V162" i="40"/>
  <c r="P162" i="40"/>
  <c r="S164" i="40"/>
  <c r="M164" i="40"/>
  <c r="N162" i="40"/>
  <c r="T162" i="40"/>
  <c r="Q162" i="40"/>
  <c r="K162" i="40"/>
  <c r="O162" i="41"/>
  <c r="U162" i="41"/>
  <c r="K163" i="41"/>
  <c r="Q163" i="41"/>
  <c r="L163" i="41"/>
  <c r="R163" i="41"/>
  <c r="T162" i="41"/>
  <c r="N162" i="41"/>
  <c r="S163" i="41"/>
  <c r="M163" i="41"/>
  <c r="P163" i="41"/>
  <c r="V163" i="41"/>
  <c r="P165" i="47" l="1"/>
  <c r="V165" i="47"/>
  <c r="U165" i="47"/>
  <c r="O165" i="47"/>
  <c r="P165" i="48"/>
  <c r="V165" i="48"/>
  <c r="T165" i="48"/>
  <c r="N165" i="48"/>
  <c r="O165" i="48"/>
  <c r="U165" i="48"/>
  <c r="Q165" i="48"/>
  <c r="K165" i="48"/>
  <c r="K165" i="47"/>
  <c r="Q165" i="47"/>
  <c r="T165" i="47"/>
  <c r="N165" i="47"/>
  <c r="R165" i="48"/>
  <c r="L165" i="48"/>
  <c r="R165" i="47"/>
  <c r="L165" i="47"/>
  <c r="M165" i="47"/>
  <c r="S165" i="47"/>
  <c r="P164" i="9"/>
  <c r="V164" i="9"/>
  <c r="Q164" i="9"/>
  <c r="K164" i="9"/>
  <c r="N164" i="9"/>
  <c r="T164" i="9"/>
  <c r="R164" i="9"/>
  <c r="L164" i="9"/>
  <c r="M165" i="9"/>
  <c r="S165" i="9"/>
  <c r="O164" i="9"/>
  <c r="U164" i="9"/>
  <c r="P164" i="8"/>
  <c r="V164" i="8"/>
  <c r="K164" i="8"/>
  <c r="Q164" i="8"/>
  <c r="M165" i="8"/>
  <c r="S165" i="8"/>
  <c r="L164" i="8"/>
  <c r="R164" i="8"/>
  <c r="T164" i="8"/>
  <c r="N164" i="8"/>
  <c r="O164" i="8"/>
  <c r="U164" i="8"/>
  <c r="S178" i="48"/>
  <c r="M178" i="48"/>
  <c r="N163" i="40"/>
  <c r="T163" i="40"/>
  <c r="M165" i="40"/>
  <c r="S165" i="40"/>
  <c r="U163" i="40"/>
  <c r="O163" i="40"/>
  <c r="Q163" i="40"/>
  <c r="K163" i="40"/>
  <c r="V163" i="40"/>
  <c r="P163" i="40"/>
  <c r="R163" i="40"/>
  <c r="L163" i="40"/>
  <c r="S164" i="41"/>
  <c r="M164" i="41"/>
  <c r="Q164" i="41"/>
  <c r="K164" i="41"/>
  <c r="L164" i="41"/>
  <c r="R164" i="41"/>
  <c r="O163" i="41"/>
  <c r="U163" i="41"/>
  <c r="V164" i="41"/>
  <c r="P164" i="41"/>
  <c r="T163" i="41"/>
  <c r="N163" i="41"/>
  <c r="T166" i="47" l="1"/>
  <c r="N166" i="47"/>
  <c r="T166" i="48"/>
  <c r="N166" i="48"/>
  <c r="M166" i="47"/>
  <c r="S166" i="47"/>
  <c r="K166" i="47"/>
  <c r="Q166" i="47"/>
  <c r="V166" i="48"/>
  <c r="P166" i="48"/>
  <c r="R166" i="47"/>
  <c r="L166" i="47"/>
  <c r="Q166" i="48"/>
  <c r="K166" i="48"/>
  <c r="U166" i="47"/>
  <c r="O166" i="47"/>
  <c r="L166" i="48"/>
  <c r="R166" i="48"/>
  <c r="O166" i="48"/>
  <c r="U166" i="48"/>
  <c r="P166" i="47"/>
  <c r="V166" i="47"/>
  <c r="L165" i="9"/>
  <c r="R165" i="9"/>
  <c r="T165" i="9"/>
  <c r="N165" i="9"/>
  <c r="O165" i="9"/>
  <c r="U165" i="9"/>
  <c r="Q165" i="9"/>
  <c r="K165" i="9"/>
  <c r="S166" i="9"/>
  <c r="M166" i="9"/>
  <c r="P165" i="9"/>
  <c r="V165" i="9"/>
  <c r="S166" i="8"/>
  <c r="M166" i="8"/>
  <c r="O165" i="8"/>
  <c r="U165" i="8"/>
  <c r="Q165" i="8"/>
  <c r="K165" i="8"/>
  <c r="N165" i="8"/>
  <c r="T165" i="8"/>
  <c r="R165" i="8"/>
  <c r="L165" i="8"/>
  <c r="P165" i="8"/>
  <c r="V165" i="8"/>
  <c r="M179" i="48"/>
  <c r="S179" i="48"/>
  <c r="O164" i="40"/>
  <c r="U164" i="40"/>
  <c r="R164" i="40"/>
  <c r="L164" i="40"/>
  <c r="P164" i="40"/>
  <c r="V164" i="40"/>
  <c r="M166" i="40"/>
  <c r="S166" i="40"/>
  <c r="K164" i="40"/>
  <c r="Q164" i="40"/>
  <c r="T164" i="40"/>
  <c r="N164" i="40"/>
  <c r="P165" i="41"/>
  <c r="V165" i="41"/>
  <c r="O164" i="41"/>
  <c r="U164" i="41"/>
  <c r="K165" i="41"/>
  <c r="Q165" i="41"/>
  <c r="T164" i="41"/>
  <c r="N164" i="41"/>
  <c r="L165" i="41"/>
  <c r="R165" i="41"/>
  <c r="S165" i="41"/>
  <c r="M165" i="41"/>
  <c r="K167" i="47" l="1"/>
  <c r="Q167" i="47"/>
  <c r="U167" i="47"/>
  <c r="O167" i="47"/>
  <c r="Q167" i="48"/>
  <c r="K167" i="48"/>
  <c r="V167" i="47"/>
  <c r="P167" i="47"/>
  <c r="S167" i="47"/>
  <c r="M167" i="47"/>
  <c r="N167" i="48"/>
  <c r="T167" i="48"/>
  <c r="O167" i="48"/>
  <c r="U167" i="48"/>
  <c r="P167" i="48"/>
  <c r="V167" i="48"/>
  <c r="T167" i="47"/>
  <c r="N167" i="47"/>
  <c r="L167" i="47"/>
  <c r="R167" i="47"/>
  <c r="R167" i="48"/>
  <c r="L167" i="48"/>
  <c r="U166" i="9"/>
  <c r="O166" i="9"/>
  <c r="P166" i="9"/>
  <c r="V166" i="9"/>
  <c r="T166" i="9"/>
  <c r="N166" i="9"/>
  <c r="M167" i="9"/>
  <c r="S167" i="9"/>
  <c r="K166" i="9"/>
  <c r="Q166" i="9"/>
  <c r="L166" i="9"/>
  <c r="R166" i="9"/>
  <c r="T166" i="8"/>
  <c r="N166" i="8"/>
  <c r="K166" i="8"/>
  <c r="Q166" i="8"/>
  <c r="V166" i="8"/>
  <c r="P166" i="8"/>
  <c r="O166" i="8"/>
  <c r="U166" i="8"/>
  <c r="L166" i="8"/>
  <c r="R166" i="8"/>
  <c r="M167" i="8"/>
  <c r="S167" i="8"/>
  <c r="M180" i="48"/>
  <c r="S180" i="48"/>
  <c r="P165" i="40"/>
  <c r="V165" i="40"/>
  <c r="Q165" i="40"/>
  <c r="K165" i="40"/>
  <c r="L165" i="40"/>
  <c r="R165" i="40"/>
  <c r="S167" i="40"/>
  <c r="M167" i="40"/>
  <c r="T165" i="40"/>
  <c r="N165" i="40"/>
  <c r="U165" i="40"/>
  <c r="O165" i="40"/>
  <c r="S166" i="41"/>
  <c r="M166" i="41"/>
  <c r="N165" i="41"/>
  <c r="T165" i="41"/>
  <c r="O165" i="41"/>
  <c r="U165" i="41"/>
  <c r="L166" i="41"/>
  <c r="R166" i="41"/>
  <c r="K166" i="41"/>
  <c r="Q166" i="41"/>
  <c r="P166" i="41"/>
  <c r="V166" i="41"/>
  <c r="L168" i="48" l="1"/>
  <c r="R168" i="48"/>
  <c r="Q168" i="48"/>
  <c r="K168" i="48"/>
  <c r="O168" i="48"/>
  <c r="U168" i="48"/>
  <c r="R168" i="47"/>
  <c r="L168" i="47"/>
  <c r="T168" i="47"/>
  <c r="N168" i="47"/>
  <c r="N168" i="48"/>
  <c r="T168" i="48"/>
  <c r="U168" i="47"/>
  <c r="O168" i="47"/>
  <c r="M168" i="47"/>
  <c r="S168" i="47"/>
  <c r="V168" i="48"/>
  <c r="P168" i="48"/>
  <c r="P168" i="47"/>
  <c r="V168" i="47"/>
  <c r="K168" i="47"/>
  <c r="Q168" i="47"/>
  <c r="S168" i="9"/>
  <c r="M168" i="9"/>
  <c r="L167" i="9"/>
  <c r="R167" i="9"/>
  <c r="N167" i="9"/>
  <c r="T167" i="9"/>
  <c r="K167" i="9"/>
  <c r="Q167" i="9"/>
  <c r="V167" i="9"/>
  <c r="P167" i="9"/>
  <c r="O167" i="9"/>
  <c r="U167" i="9"/>
  <c r="O167" i="8"/>
  <c r="U167" i="8"/>
  <c r="P167" i="8"/>
  <c r="V167" i="8"/>
  <c r="S168" i="8"/>
  <c r="M168" i="8"/>
  <c r="K167" i="8"/>
  <c r="Q167" i="8"/>
  <c r="N167" i="8"/>
  <c r="T167" i="8"/>
  <c r="L167" i="8"/>
  <c r="R167" i="8"/>
  <c r="S181" i="48"/>
  <c r="M181" i="48"/>
  <c r="R166" i="40"/>
  <c r="L166" i="40"/>
  <c r="Q166" i="40"/>
  <c r="K166" i="40"/>
  <c r="S168" i="40"/>
  <c r="M168" i="40"/>
  <c r="U166" i="40"/>
  <c r="O166" i="40"/>
  <c r="N166" i="40"/>
  <c r="T166" i="40"/>
  <c r="V166" i="40"/>
  <c r="P166" i="40"/>
  <c r="V167" i="41"/>
  <c r="P167" i="41"/>
  <c r="L167" i="41"/>
  <c r="R167" i="41"/>
  <c r="T166" i="41"/>
  <c r="N166" i="41"/>
  <c r="S167" i="41"/>
  <c r="M167" i="41"/>
  <c r="K167" i="41"/>
  <c r="Q167" i="41"/>
  <c r="O166" i="41"/>
  <c r="U166" i="41"/>
  <c r="L169" i="47" l="1"/>
  <c r="R169" i="47"/>
  <c r="S169" i="47"/>
  <c r="M169" i="47"/>
  <c r="Q169" i="47"/>
  <c r="K169" i="47"/>
  <c r="U169" i="47"/>
  <c r="O169" i="47"/>
  <c r="U169" i="48"/>
  <c r="O169" i="48"/>
  <c r="P169" i="47"/>
  <c r="V169" i="47"/>
  <c r="K169" i="48"/>
  <c r="Q169" i="48"/>
  <c r="V169" i="48"/>
  <c r="P169" i="48"/>
  <c r="T169" i="48"/>
  <c r="N169" i="48"/>
  <c r="N169" i="47"/>
  <c r="T169" i="47"/>
  <c r="R169" i="48"/>
  <c r="L169" i="48"/>
  <c r="Q168" i="9"/>
  <c r="K168" i="9"/>
  <c r="T168" i="9"/>
  <c r="N168" i="9"/>
  <c r="U168" i="9"/>
  <c r="O168" i="9"/>
  <c r="L168" i="9"/>
  <c r="R168" i="9"/>
  <c r="V168" i="9"/>
  <c r="P168" i="9"/>
  <c r="S169" i="9"/>
  <c r="M169" i="9"/>
  <c r="Q168" i="8"/>
  <c r="K168" i="8"/>
  <c r="T168" i="8"/>
  <c r="N168" i="8"/>
  <c r="O168" i="8"/>
  <c r="U168" i="8"/>
  <c r="S169" i="8"/>
  <c r="M169" i="8"/>
  <c r="R168" i="8"/>
  <c r="L168" i="8"/>
  <c r="P168" i="8"/>
  <c r="V168" i="8"/>
  <c r="M182" i="48"/>
  <c r="S182" i="48"/>
  <c r="N167" i="40"/>
  <c r="T167" i="40"/>
  <c r="O167" i="40"/>
  <c r="U167" i="40"/>
  <c r="K167" i="40"/>
  <c r="Q167" i="40"/>
  <c r="V167" i="40"/>
  <c r="P167" i="40"/>
  <c r="R167" i="40"/>
  <c r="L167" i="40"/>
  <c r="M169" i="40"/>
  <c r="S169" i="40"/>
  <c r="U167" i="41"/>
  <c r="O167" i="41"/>
  <c r="L168" i="41"/>
  <c r="R168" i="41"/>
  <c r="T167" i="41"/>
  <c r="N167" i="41"/>
  <c r="P168" i="41"/>
  <c r="V168" i="41"/>
  <c r="M168" i="41"/>
  <c r="S168" i="41"/>
  <c r="K168" i="41"/>
  <c r="Q168" i="41"/>
  <c r="P170" i="48" l="1"/>
  <c r="V170" i="48"/>
  <c r="O170" i="47"/>
  <c r="U170" i="47"/>
  <c r="R170" i="48"/>
  <c r="L170" i="48"/>
  <c r="K170" i="47"/>
  <c r="Q170" i="47"/>
  <c r="Q170" i="48"/>
  <c r="K170" i="48"/>
  <c r="S170" i="47"/>
  <c r="M170" i="47"/>
  <c r="T170" i="47"/>
  <c r="N170" i="47"/>
  <c r="P170" i="47"/>
  <c r="V170" i="47"/>
  <c r="T170" i="48"/>
  <c r="N170" i="48"/>
  <c r="U170" i="48"/>
  <c r="O170" i="48"/>
  <c r="R170" i="47"/>
  <c r="L170" i="47"/>
  <c r="L169" i="9"/>
  <c r="R169" i="9"/>
  <c r="O169" i="9"/>
  <c r="U169" i="9"/>
  <c r="N169" i="9"/>
  <c r="T169" i="9"/>
  <c r="S170" i="9"/>
  <c r="M170" i="9"/>
  <c r="P169" i="9"/>
  <c r="V169" i="9"/>
  <c r="K169" i="9"/>
  <c r="Q169" i="9"/>
  <c r="S170" i="8"/>
  <c r="M170" i="8"/>
  <c r="O169" i="8"/>
  <c r="U169" i="8"/>
  <c r="T169" i="8"/>
  <c r="N169" i="8"/>
  <c r="V169" i="8"/>
  <c r="P169" i="8"/>
  <c r="R169" i="8"/>
  <c r="L169" i="8"/>
  <c r="K169" i="8"/>
  <c r="Q169" i="8"/>
  <c r="S183" i="48"/>
  <c r="M183" i="48"/>
  <c r="K168" i="40"/>
  <c r="Q168" i="40"/>
  <c r="M170" i="40"/>
  <c r="S170" i="40"/>
  <c r="O168" i="40"/>
  <c r="U168" i="40"/>
  <c r="L168" i="40"/>
  <c r="R168" i="40"/>
  <c r="P168" i="40"/>
  <c r="V168" i="40"/>
  <c r="T168" i="40"/>
  <c r="N168" i="40"/>
  <c r="T168" i="41"/>
  <c r="N168" i="41"/>
  <c r="O168" i="41"/>
  <c r="U168" i="41"/>
  <c r="Q169" i="41"/>
  <c r="K169" i="41"/>
  <c r="R169" i="41"/>
  <c r="L169" i="41"/>
  <c r="S169" i="41"/>
  <c r="M169" i="41"/>
  <c r="P169" i="41"/>
  <c r="V169" i="41"/>
  <c r="P171" i="47" l="1"/>
  <c r="V171" i="47"/>
  <c r="R171" i="47"/>
  <c r="L171" i="47"/>
  <c r="T171" i="47"/>
  <c r="N171" i="47"/>
  <c r="R171" i="48"/>
  <c r="L171" i="48"/>
  <c r="O171" i="48"/>
  <c r="U171" i="48"/>
  <c r="S171" i="47"/>
  <c r="M171" i="47"/>
  <c r="O171" i="47"/>
  <c r="U171" i="47"/>
  <c r="Q171" i="47"/>
  <c r="K171" i="47"/>
  <c r="T171" i="48"/>
  <c r="N171" i="48"/>
  <c r="Q171" i="48"/>
  <c r="K171" i="48"/>
  <c r="V171" i="48"/>
  <c r="P171" i="48"/>
  <c r="S171" i="9"/>
  <c r="M171" i="9"/>
  <c r="N170" i="9"/>
  <c r="T170" i="9"/>
  <c r="K170" i="9"/>
  <c r="Q170" i="9"/>
  <c r="U170" i="9"/>
  <c r="O170" i="9"/>
  <c r="P170" i="9"/>
  <c r="V170" i="9"/>
  <c r="R170" i="9"/>
  <c r="L170" i="9"/>
  <c r="P170" i="8"/>
  <c r="V170" i="8"/>
  <c r="N170" i="8"/>
  <c r="T170" i="8"/>
  <c r="Q170" i="8"/>
  <c r="K170" i="8"/>
  <c r="O170" i="8"/>
  <c r="U170" i="8"/>
  <c r="R170" i="8"/>
  <c r="L170" i="8"/>
  <c r="S171" i="8"/>
  <c r="M171" i="8"/>
  <c r="S184" i="48"/>
  <c r="M184" i="48"/>
  <c r="P169" i="40"/>
  <c r="V169" i="40"/>
  <c r="S171" i="40"/>
  <c r="M171" i="40"/>
  <c r="L169" i="40"/>
  <c r="R169" i="40"/>
  <c r="Q169" i="40"/>
  <c r="K169" i="40"/>
  <c r="T169" i="40"/>
  <c r="N169" i="40"/>
  <c r="U169" i="40"/>
  <c r="O169" i="40"/>
  <c r="P170" i="41"/>
  <c r="V170" i="41"/>
  <c r="O169" i="41"/>
  <c r="U169" i="41"/>
  <c r="L170" i="41"/>
  <c r="R170" i="41"/>
  <c r="M170" i="41"/>
  <c r="S170" i="41"/>
  <c r="K170" i="41"/>
  <c r="Q170" i="41"/>
  <c r="T169" i="41"/>
  <c r="N169" i="41"/>
  <c r="Q172" i="47" l="1"/>
  <c r="K172" i="47"/>
  <c r="L172" i="48"/>
  <c r="R172" i="48"/>
  <c r="P172" i="48"/>
  <c r="V172" i="48"/>
  <c r="T172" i="47"/>
  <c r="N172" i="47"/>
  <c r="O172" i="47"/>
  <c r="U172" i="47"/>
  <c r="Q172" i="48"/>
  <c r="K172" i="48"/>
  <c r="S172" i="47"/>
  <c r="M172" i="47"/>
  <c r="L172" i="47"/>
  <c r="R172" i="47"/>
  <c r="N172" i="48"/>
  <c r="T172" i="48"/>
  <c r="U172" i="48"/>
  <c r="O172" i="48"/>
  <c r="V172" i="47"/>
  <c r="P172" i="47"/>
  <c r="O171" i="9"/>
  <c r="U171" i="9"/>
  <c r="L171" i="9"/>
  <c r="R171" i="9"/>
  <c r="K171" i="9"/>
  <c r="Q171" i="9"/>
  <c r="V171" i="9"/>
  <c r="P171" i="9"/>
  <c r="N171" i="9"/>
  <c r="T171" i="9"/>
  <c r="S172" i="9"/>
  <c r="M172" i="9"/>
  <c r="L171" i="8"/>
  <c r="R171" i="8"/>
  <c r="O171" i="8"/>
  <c r="U171" i="8"/>
  <c r="P171" i="8"/>
  <c r="V171" i="8"/>
  <c r="Q171" i="8"/>
  <c r="K171" i="8"/>
  <c r="S172" i="8"/>
  <c r="M172" i="8"/>
  <c r="N171" i="8"/>
  <c r="T171" i="8"/>
  <c r="M185" i="48"/>
  <c r="S185" i="48"/>
  <c r="N170" i="40"/>
  <c r="T170" i="40"/>
  <c r="R170" i="40"/>
  <c r="L170" i="40"/>
  <c r="M172" i="40"/>
  <c r="S172" i="40"/>
  <c r="U170" i="40"/>
  <c r="O170" i="40"/>
  <c r="Q170" i="40"/>
  <c r="K170" i="40"/>
  <c r="V170" i="40"/>
  <c r="P170" i="40"/>
  <c r="O170" i="41"/>
  <c r="U170" i="41"/>
  <c r="T170" i="41"/>
  <c r="N170" i="41"/>
  <c r="S171" i="41"/>
  <c r="M171" i="41"/>
  <c r="K171" i="41"/>
  <c r="Q171" i="41"/>
  <c r="L171" i="41"/>
  <c r="R171" i="41"/>
  <c r="P171" i="41"/>
  <c r="V171" i="41"/>
  <c r="N173" i="47" l="1"/>
  <c r="T173" i="47"/>
  <c r="P173" i="47"/>
  <c r="V173" i="47"/>
  <c r="L173" i="47"/>
  <c r="R173" i="47"/>
  <c r="S173" i="47"/>
  <c r="M173" i="47"/>
  <c r="O173" i="48"/>
  <c r="U173" i="48"/>
  <c r="P173" i="48"/>
  <c r="V173" i="48"/>
  <c r="K173" i="48"/>
  <c r="Q173" i="48"/>
  <c r="L173" i="48"/>
  <c r="R173" i="48"/>
  <c r="Q173" i="47"/>
  <c r="K173" i="47"/>
  <c r="N173" i="48"/>
  <c r="T173" i="48"/>
  <c r="U173" i="47"/>
  <c r="O173" i="47"/>
  <c r="M173" i="9"/>
  <c r="S173" i="9"/>
  <c r="Q172" i="9"/>
  <c r="K172" i="9"/>
  <c r="L172" i="9"/>
  <c r="R172" i="9"/>
  <c r="T172" i="9"/>
  <c r="N172" i="9"/>
  <c r="V172" i="9"/>
  <c r="P172" i="9"/>
  <c r="U172" i="9"/>
  <c r="O172" i="9"/>
  <c r="K172" i="8"/>
  <c r="Q172" i="8"/>
  <c r="P172" i="8"/>
  <c r="V172" i="8"/>
  <c r="N172" i="8"/>
  <c r="T172" i="8"/>
  <c r="O172" i="8"/>
  <c r="U172" i="8"/>
  <c r="S173" i="8"/>
  <c r="M173" i="8"/>
  <c r="R172" i="8"/>
  <c r="L172" i="8"/>
  <c r="S186" i="48"/>
  <c r="M186" i="48"/>
  <c r="M173" i="40"/>
  <c r="S173" i="40"/>
  <c r="R171" i="40"/>
  <c r="L171" i="40"/>
  <c r="K171" i="40"/>
  <c r="Q171" i="40"/>
  <c r="O171" i="40"/>
  <c r="U171" i="40"/>
  <c r="N171" i="40"/>
  <c r="T171" i="40"/>
  <c r="V171" i="40"/>
  <c r="P171" i="40"/>
  <c r="P172" i="41"/>
  <c r="V172" i="41"/>
  <c r="K172" i="41"/>
  <c r="Q172" i="41"/>
  <c r="S172" i="41"/>
  <c r="M172" i="41"/>
  <c r="L172" i="41"/>
  <c r="R172" i="41"/>
  <c r="T171" i="41"/>
  <c r="N171" i="41"/>
  <c r="U171" i="41"/>
  <c r="O171" i="41"/>
  <c r="M174" i="47" l="1"/>
  <c r="S174" i="47"/>
  <c r="L174" i="48"/>
  <c r="R174" i="48"/>
  <c r="U174" i="47"/>
  <c r="O174" i="47"/>
  <c r="Q174" i="48"/>
  <c r="K174" i="48"/>
  <c r="R174" i="47"/>
  <c r="L174" i="47"/>
  <c r="T174" i="48"/>
  <c r="N174" i="48"/>
  <c r="P174" i="48"/>
  <c r="V174" i="48"/>
  <c r="P174" i="47"/>
  <c r="V174" i="47"/>
  <c r="K174" i="47"/>
  <c r="Q174" i="47"/>
  <c r="O174" i="48"/>
  <c r="U174" i="48"/>
  <c r="T174" i="47"/>
  <c r="N174" i="47"/>
  <c r="O173" i="9"/>
  <c r="U173" i="9"/>
  <c r="Q173" i="9"/>
  <c r="K173" i="9"/>
  <c r="V173" i="9"/>
  <c r="P173" i="9"/>
  <c r="L173" i="9"/>
  <c r="R173" i="9"/>
  <c r="N173" i="9"/>
  <c r="T173" i="9"/>
  <c r="S174" i="9"/>
  <c r="M174" i="9"/>
  <c r="K173" i="8"/>
  <c r="Q173" i="8"/>
  <c r="O173" i="8"/>
  <c r="U173" i="8"/>
  <c r="T173" i="8"/>
  <c r="N173" i="8"/>
  <c r="M174" i="8"/>
  <c r="S174" i="8"/>
  <c r="L173" i="8"/>
  <c r="R173" i="8"/>
  <c r="V173" i="8"/>
  <c r="P173" i="8"/>
  <c r="M187" i="48"/>
  <c r="S187" i="48"/>
  <c r="O172" i="40"/>
  <c r="U172" i="40"/>
  <c r="P172" i="40"/>
  <c r="V172" i="40"/>
  <c r="K172" i="40"/>
  <c r="Q172" i="40"/>
  <c r="L172" i="40"/>
  <c r="R172" i="40"/>
  <c r="T172" i="40"/>
  <c r="N172" i="40"/>
  <c r="M174" i="40"/>
  <c r="S174" i="40"/>
  <c r="R173" i="41"/>
  <c r="L173" i="41"/>
  <c r="K173" i="41"/>
  <c r="Q173" i="41"/>
  <c r="T172" i="41"/>
  <c r="N172" i="41"/>
  <c r="S173" i="41"/>
  <c r="M173" i="41"/>
  <c r="P173" i="41"/>
  <c r="V173" i="41"/>
  <c r="O172" i="41"/>
  <c r="U172" i="41"/>
  <c r="Q175" i="48" l="1"/>
  <c r="K175" i="48"/>
  <c r="P175" i="47"/>
  <c r="V175" i="47"/>
  <c r="T175" i="47"/>
  <c r="N175" i="47"/>
  <c r="U175" i="47"/>
  <c r="O175" i="47"/>
  <c r="P175" i="48"/>
  <c r="V175" i="48"/>
  <c r="T175" i="48"/>
  <c r="N175" i="48"/>
  <c r="U175" i="48"/>
  <c r="O175" i="48"/>
  <c r="R175" i="48"/>
  <c r="L175" i="48"/>
  <c r="L175" i="47"/>
  <c r="R175" i="47"/>
  <c r="Q175" i="47"/>
  <c r="K175" i="47"/>
  <c r="M175" i="47"/>
  <c r="S175" i="47"/>
  <c r="R174" i="9"/>
  <c r="L174" i="9"/>
  <c r="P174" i="9"/>
  <c r="V174" i="9"/>
  <c r="S175" i="9"/>
  <c r="M175" i="9"/>
  <c r="K174" i="9"/>
  <c r="Q174" i="9"/>
  <c r="T174" i="9"/>
  <c r="N174" i="9"/>
  <c r="O174" i="9"/>
  <c r="U174" i="9"/>
  <c r="S175" i="8"/>
  <c r="M175" i="8"/>
  <c r="P174" i="8"/>
  <c r="V174" i="8"/>
  <c r="T174" i="8"/>
  <c r="N174" i="8"/>
  <c r="R174" i="8"/>
  <c r="L174" i="8"/>
  <c r="U174" i="8"/>
  <c r="O174" i="8"/>
  <c r="K174" i="8"/>
  <c r="Q174" i="8"/>
  <c r="M188" i="48"/>
  <c r="S188" i="48"/>
  <c r="L173" i="40"/>
  <c r="R173" i="40"/>
  <c r="Q173" i="40"/>
  <c r="K173" i="40"/>
  <c r="S175" i="40"/>
  <c r="M175" i="40"/>
  <c r="P173" i="40"/>
  <c r="V173" i="40"/>
  <c r="T173" i="40"/>
  <c r="N173" i="40"/>
  <c r="U173" i="40"/>
  <c r="O173" i="40"/>
  <c r="S174" i="41"/>
  <c r="M174" i="41"/>
  <c r="O173" i="41"/>
  <c r="U173" i="41"/>
  <c r="Q174" i="41"/>
  <c r="K174" i="41"/>
  <c r="N173" i="41"/>
  <c r="T173" i="41"/>
  <c r="L174" i="41"/>
  <c r="R174" i="41"/>
  <c r="V174" i="41"/>
  <c r="P174" i="41"/>
  <c r="R176" i="48" l="1"/>
  <c r="L176" i="48"/>
  <c r="U176" i="47"/>
  <c r="O176" i="47"/>
  <c r="O176" i="48"/>
  <c r="U176" i="48"/>
  <c r="N176" i="47"/>
  <c r="T176" i="47"/>
  <c r="S176" i="47"/>
  <c r="M176" i="47"/>
  <c r="K176" i="47"/>
  <c r="Q176" i="47"/>
  <c r="T176" i="48"/>
  <c r="N176" i="48"/>
  <c r="P176" i="47"/>
  <c r="V176" i="47"/>
  <c r="K176" i="48"/>
  <c r="Q176" i="48"/>
  <c r="L176" i="47"/>
  <c r="R176" i="47"/>
  <c r="P176" i="48"/>
  <c r="V176" i="48"/>
  <c r="Q175" i="9"/>
  <c r="K175" i="9"/>
  <c r="S176" i="9"/>
  <c r="M176" i="9"/>
  <c r="O175" i="9"/>
  <c r="U175" i="9"/>
  <c r="N175" i="9"/>
  <c r="T175" i="9"/>
  <c r="P175" i="9"/>
  <c r="V175" i="9"/>
  <c r="L175" i="9"/>
  <c r="R175" i="9"/>
  <c r="N175" i="8"/>
  <c r="T175" i="8"/>
  <c r="U175" i="8"/>
  <c r="O175" i="8"/>
  <c r="L175" i="8"/>
  <c r="R175" i="8"/>
  <c r="P175" i="8"/>
  <c r="V175" i="8"/>
  <c r="K175" i="8"/>
  <c r="Q175" i="8"/>
  <c r="S176" i="8"/>
  <c r="M176" i="8"/>
  <c r="M189" i="48"/>
  <c r="S189" i="48"/>
  <c r="V174" i="40"/>
  <c r="P174" i="40"/>
  <c r="S176" i="40"/>
  <c r="M176" i="40"/>
  <c r="U174" i="40"/>
  <c r="O174" i="40"/>
  <c r="Q174" i="40"/>
  <c r="K174" i="40"/>
  <c r="N174" i="40"/>
  <c r="T174" i="40"/>
  <c r="R174" i="40"/>
  <c r="L174" i="40"/>
  <c r="N174" i="41"/>
  <c r="T174" i="41"/>
  <c r="O174" i="41"/>
  <c r="U174" i="41"/>
  <c r="P175" i="41"/>
  <c r="V175" i="41"/>
  <c r="K175" i="41"/>
  <c r="Q175" i="41"/>
  <c r="S175" i="41"/>
  <c r="M175" i="41"/>
  <c r="L175" i="41"/>
  <c r="R175" i="41"/>
  <c r="V177" i="47" l="1"/>
  <c r="P177" i="47"/>
  <c r="N177" i="47"/>
  <c r="T177" i="47"/>
  <c r="N177" i="48"/>
  <c r="T177" i="48"/>
  <c r="P177" i="48"/>
  <c r="V177" i="48"/>
  <c r="O177" i="48"/>
  <c r="U177" i="48"/>
  <c r="O177" i="47"/>
  <c r="U177" i="47"/>
  <c r="R177" i="47"/>
  <c r="L177" i="47"/>
  <c r="K177" i="47"/>
  <c r="Q177" i="47"/>
  <c r="M177" i="47"/>
  <c r="S177" i="47"/>
  <c r="L177" i="48"/>
  <c r="R177" i="48"/>
  <c r="K177" i="48"/>
  <c r="Q177" i="48"/>
  <c r="N176" i="9"/>
  <c r="T176" i="9"/>
  <c r="O176" i="9"/>
  <c r="U176" i="9"/>
  <c r="S177" i="9"/>
  <c r="M177" i="9"/>
  <c r="R176" i="9"/>
  <c r="L176" i="9"/>
  <c r="K176" i="9"/>
  <c r="Q176" i="9"/>
  <c r="P176" i="9"/>
  <c r="V176" i="9"/>
  <c r="V176" i="8"/>
  <c r="P176" i="8"/>
  <c r="L176" i="8"/>
  <c r="R176" i="8"/>
  <c r="S177" i="8"/>
  <c r="M177" i="8"/>
  <c r="U176" i="8"/>
  <c r="O176" i="8"/>
  <c r="K176" i="8"/>
  <c r="Q176" i="8"/>
  <c r="T176" i="8"/>
  <c r="N176" i="8"/>
  <c r="M190" i="48"/>
  <c r="S190" i="48"/>
  <c r="O175" i="40"/>
  <c r="U175" i="40"/>
  <c r="M177" i="40"/>
  <c r="S177" i="40"/>
  <c r="N175" i="40"/>
  <c r="T175" i="40"/>
  <c r="V175" i="40"/>
  <c r="P175" i="40"/>
  <c r="R175" i="40"/>
  <c r="L175" i="40"/>
  <c r="K175" i="40"/>
  <c r="Q175" i="40"/>
  <c r="R176" i="41"/>
  <c r="L176" i="41"/>
  <c r="K176" i="41"/>
  <c r="Q176" i="41"/>
  <c r="O175" i="41"/>
  <c r="U175" i="41"/>
  <c r="S176" i="41"/>
  <c r="M176" i="41"/>
  <c r="P176" i="41"/>
  <c r="V176" i="41"/>
  <c r="T175" i="41"/>
  <c r="N175" i="41"/>
  <c r="Q178" i="47" l="1"/>
  <c r="K178" i="47"/>
  <c r="P178" i="48"/>
  <c r="V178" i="48"/>
  <c r="K178" i="48"/>
  <c r="Q178" i="48"/>
  <c r="L178" i="47"/>
  <c r="R178" i="47"/>
  <c r="T178" i="48"/>
  <c r="N178" i="48"/>
  <c r="R178" i="48"/>
  <c r="L178" i="48"/>
  <c r="O178" i="47"/>
  <c r="U178" i="47"/>
  <c r="T178" i="47"/>
  <c r="N178" i="47"/>
  <c r="V178" i="47"/>
  <c r="P178" i="47"/>
  <c r="M178" i="47"/>
  <c r="S178" i="47"/>
  <c r="U178" i="48"/>
  <c r="O178" i="48"/>
  <c r="L177" i="9"/>
  <c r="R177" i="9"/>
  <c r="M178" i="9"/>
  <c r="S178" i="9"/>
  <c r="V177" i="9"/>
  <c r="P177" i="9"/>
  <c r="O177" i="9"/>
  <c r="U177" i="9"/>
  <c r="Q177" i="9"/>
  <c r="K177" i="9"/>
  <c r="N177" i="9"/>
  <c r="T177" i="9"/>
  <c r="O177" i="8"/>
  <c r="U177" i="8"/>
  <c r="M178" i="8"/>
  <c r="S178" i="8"/>
  <c r="N177" i="8"/>
  <c r="T177" i="8"/>
  <c r="R177" i="8"/>
  <c r="L177" i="8"/>
  <c r="V177" i="8"/>
  <c r="P177" i="8"/>
  <c r="Q177" i="8"/>
  <c r="K177" i="8"/>
  <c r="S191" i="48"/>
  <c r="M191" i="48"/>
  <c r="T176" i="40"/>
  <c r="N176" i="40"/>
  <c r="K176" i="40"/>
  <c r="Q176" i="40"/>
  <c r="L176" i="40"/>
  <c r="R176" i="40"/>
  <c r="M178" i="40"/>
  <c r="S178" i="40"/>
  <c r="P176" i="40"/>
  <c r="V176" i="40"/>
  <c r="O176" i="40"/>
  <c r="U176" i="40"/>
  <c r="K177" i="41"/>
  <c r="Q177" i="41"/>
  <c r="P177" i="41"/>
  <c r="V177" i="41"/>
  <c r="L177" i="41"/>
  <c r="R177" i="41"/>
  <c r="T176" i="41"/>
  <c r="N176" i="41"/>
  <c r="O176" i="41"/>
  <c r="U176" i="41"/>
  <c r="S177" i="41"/>
  <c r="M177" i="41"/>
  <c r="N179" i="47" l="1"/>
  <c r="T179" i="47"/>
  <c r="L179" i="47"/>
  <c r="R179" i="47"/>
  <c r="O179" i="48"/>
  <c r="U179" i="48"/>
  <c r="U179" i="47"/>
  <c r="O179" i="47"/>
  <c r="Q179" i="48"/>
  <c r="K179" i="48"/>
  <c r="R179" i="48"/>
  <c r="L179" i="48"/>
  <c r="S179" i="47"/>
  <c r="M179" i="47"/>
  <c r="V179" i="48"/>
  <c r="P179" i="48"/>
  <c r="V179" i="47"/>
  <c r="P179" i="47"/>
  <c r="T179" i="48"/>
  <c r="N179" i="48"/>
  <c r="K179" i="47"/>
  <c r="Q179" i="47"/>
  <c r="O178" i="9"/>
  <c r="U178" i="9"/>
  <c r="P178" i="9"/>
  <c r="V178" i="9"/>
  <c r="N178" i="9"/>
  <c r="T178" i="9"/>
  <c r="M179" i="9"/>
  <c r="S179" i="9"/>
  <c r="K178" i="9"/>
  <c r="Q178" i="9"/>
  <c r="R178" i="9"/>
  <c r="L178" i="9"/>
  <c r="R178" i="8"/>
  <c r="L178" i="8"/>
  <c r="N178" i="8"/>
  <c r="T178" i="8"/>
  <c r="M179" i="8"/>
  <c r="S179" i="8"/>
  <c r="V178" i="8"/>
  <c r="P178" i="8"/>
  <c r="Q178" i="8"/>
  <c r="K178" i="8"/>
  <c r="O178" i="8"/>
  <c r="U178" i="8"/>
  <c r="M192" i="48"/>
  <c r="S192" i="48"/>
  <c r="S179" i="40"/>
  <c r="M179" i="40"/>
  <c r="L177" i="40"/>
  <c r="R177" i="40"/>
  <c r="P177" i="40"/>
  <c r="V177" i="40"/>
  <c r="U177" i="40"/>
  <c r="O177" i="40"/>
  <c r="Q177" i="40"/>
  <c r="K177" i="40"/>
  <c r="T177" i="40"/>
  <c r="N177" i="40"/>
  <c r="T177" i="41"/>
  <c r="N177" i="41"/>
  <c r="P178" i="41"/>
  <c r="V178" i="41"/>
  <c r="M178" i="41"/>
  <c r="S178" i="41"/>
  <c r="O177" i="41"/>
  <c r="U177" i="41"/>
  <c r="L178" i="41"/>
  <c r="R178" i="41"/>
  <c r="K178" i="41"/>
  <c r="Q178" i="41"/>
  <c r="V180" i="48" l="1"/>
  <c r="P180" i="48"/>
  <c r="U180" i="47"/>
  <c r="O180" i="47"/>
  <c r="M180" i="47"/>
  <c r="S180" i="47"/>
  <c r="K180" i="47"/>
  <c r="Q180" i="47"/>
  <c r="O180" i="48"/>
  <c r="U180" i="48"/>
  <c r="T180" i="48"/>
  <c r="N180" i="48"/>
  <c r="L180" i="48"/>
  <c r="R180" i="48"/>
  <c r="L180" i="47"/>
  <c r="R180" i="47"/>
  <c r="P180" i="47"/>
  <c r="V180" i="47"/>
  <c r="K180" i="48"/>
  <c r="Q180" i="48"/>
  <c r="N180" i="47"/>
  <c r="T180" i="47"/>
  <c r="M180" i="9"/>
  <c r="S180" i="9"/>
  <c r="L179" i="9"/>
  <c r="R179" i="9"/>
  <c r="N179" i="9"/>
  <c r="T179" i="9"/>
  <c r="V179" i="9"/>
  <c r="P179" i="9"/>
  <c r="K179" i="9"/>
  <c r="Q179" i="9"/>
  <c r="U179" i="9"/>
  <c r="O179" i="9"/>
  <c r="V179" i="8"/>
  <c r="P179" i="8"/>
  <c r="M180" i="8"/>
  <c r="S180" i="8"/>
  <c r="O179" i="8"/>
  <c r="U179" i="8"/>
  <c r="N179" i="8"/>
  <c r="T179" i="8"/>
  <c r="Q179" i="8"/>
  <c r="K179" i="8"/>
  <c r="L179" i="8"/>
  <c r="R179" i="8"/>
  <c r="M193" i="48"/>
  <c r="S193" i="48"/>
  <c r="N178" i="40"/>
  <c r="T178" i="40"/>
  <c r="Q178" i="40"/>
  <c r="K178" i="40"/>
  <c r="R178" i="40"/>
  <c r="L178" i="40"/>
  <c r="V178" i="40"/>
  <c r="P178" i="40"/>
  <c r="U178" i="40"/>
  <c r="O178" i="40"/>
  <c r="S180" i="40"/>
  <c r="M180" i="40"/>
  <c r="K179" i="41"/>
  <c r="Q179" i="41"/>
  <c r="O178" i="41"/>
  <c r="U178" i="41"/>
  <c r="P179" i="41"/>
  <c r="V179" i="41"/>
  <c r="T178" i="41"/>
  <c r="N178" i="41"/>
  <c r="L179" i="41"/>
  <c r="R179" i="41"/>
  <c r="S179" i="41"/>
  <c r="M179" i="41"/>
  <c r="Q181" i="47" l="1"/>
  <c r="K181" i="47"/>
  <c r="N181" i="47"/>
  <c r="T181" i="47"/>
  <c r="R181" i="48"/>
  <c r="L181" i="48"/>
  <c r="M181" i="47"/>
  <c r="S181" i="47"/>
  <c r="L181" i="47"/>
  <c r="R181" i="47"/>
  <c r="T181" i="48"/>
  <c r="N181" i="48"/>
  <c r="O181" i="47"/>
  <c r="U181" i="47"/>
  <c r="Q181" i="48"/>
  <c r="K181" i="48"/>
  <c r="P181" i="48"/>
  <c r="V181" i="48"/>
  <c r="P181" i="47"/>
  <c r="V181" i="47"/>
  <c r="O181" i="48"/>
  <c r="U181" i="48"/>
  <c r="V180" i="9"/>
  <c r="P180" i="9"/>
  <c r="N180" i="9"/>
  <c r="T180" i="9"/>
  <c r="U180" i="9"/>
  <c r="O180" i="9"/>
  <c r="K180" i="9"/>
  <c r="Q180" i="9"/>
  <c r="L180" i="9"/>
  <c r="R180" i="9"/>
  <c r="S181" i="9"/>
  <c r="M181" i="9"/>
  <c r="N180" i="8"/>
  <c r="T180" i="8"/>
  <c r="U180" i="8"/>
  <c r="O180" i="8"/>
  <c r="L180" i="8"/>
  <c r="R180" i="8"/>
  <c r="M181" i="8"/>
  <c r="S181" i="8"/>
  <c r="K180" i="8"/>
  <c r="Q180" i="8"/>
  <c r="V180" i="8"/>
  <c r="P180" i="8"/>
  <c r="S194" i="48"/>
  <c r="M194" i="48"/>
  <c r="O179" i="40"/>
  <c r="U179" i="40"/>
  <c r="K179" i="40"/>
  <c r="Q179" i="40"/>
  <c r="V179" i="40"/>
  <c r="P179" i="40"/>
  <c r="N179" i="40"/>
  <c r="T179" i="40"/>
  <c r="M181" i="40"/>
  <c r="S181" i="40"/>
  <c r="R179" i="40"/>
  <c r="L179" i="40"/>
  <c r="O179" i="41"/>
  <c r="U179" i="41"/>
  <c r="L180" i="41"/>
  <c r="R180" i="41"/>
  <c r="P180" i="41"/>
  <c r="V180" i="41"/>
  <c r="K180" i="41"/>
  <c r="Q180" i="41"/>
  <c r="S180" i="41"/>
  <c r="M180" i="41"/>
  <c r="T179" i="41"/>
  <c r="N179" i="41"/>
  <c r="K182" i="48" l="1"/>
  <c r="Q182" i="48"/>
  <c r="S182" i="47"/>
  <c r="M182" i="47"/>
  <c r="O182" i="48"/>
  <c r="U182" i="48"/>
  <c r="L182" i="48"/>
  <c r="R182" i="48"/>
  <c r="U182" i="47"/>
  <c r="O182" i="47"/>
  <c r="P182" i="47"/>
  <c r="V182" i="47"/>
  <c r="T182" i="48"/>
  <c r="N182" i="48"/>
  <c r="N182" i="47"/>
  <c r="T182" i="47"/>
  <c r="Q182" i="47"/>
  <c r="K182" i="47"/>
  <c r="V182" i="48"/>
  <c r="P182" i="48"/>
  <c r="R182" i="47"/>
  <c r="L182" i="47"/>
  <c r="K181" i="9"/>
  <c r="Q181" i="9"/>
  <c r="U181" i="9"/>
  <c r="O181" i="9"/>
  <c r="N181" i="9"/>
  <c r="T181" i="9"/>
  <c r="M182" i="9"/>
  <c r="S182" i="9"/>
  <c r="R181" i="9"/>
  <c r="L181" i="9"/>
  <c r="V181" i="9"/>
  <c r="P181" i="9"/>
  <c r="S182" i="8"/>
  <c r="M182" i="8"/>
  <c r="L181" i="8"/>
  <c r="R181" i="8"/>
  <c r="P181" i="8"/>
  <c r="V181" i="8"/>
  <c r="U181" i="8"/>
  <c r="O181" i="8"/>
  <c r="K181" i="8"/>
  <c r="Q181" i="8"/>
  <c r="T181" i="8"/>
  <c r="N181" i="8"/>
  <c r="M195" i="48"/>
  <c r="S195" i="48"/>
  <c r="T180" i="40"/>
  <c r="N180" i="40"/>
  <c r="P180" i="40"/>
  <c r="V180" i="40"/>
  <c r="L180" i="40"/>
  <c r="R180" i="40"/>
  <c r="K180" i="40"/>
  <c r="Q180" i="40"/>
  <c r="M182" i="40"/>
  <c r="S182" i="40"/>
  <c r="O180" i="40"/>
  <c r="U180" i="40"/>
  <c r="K181" i="41"/>
  <c r="Q181" i="41"/>
  <c r="L181" i="41"/>
  <c r="R181" i="41"/>
  <c r="P181" i="41"/>
  <c r="V181" i="41"/>
  <c r="O180" i="41"/>
  <c r="U180" i="41"/>
  <c r="S181" i="41"/>
  <c r="M181" i="41"/>
  <c r="T180" i="41"/>
  <c r="N180" i="41"/>
  <c r="T183" i="47" l="1"/>
  <c r="N183" i="47"/>
  <c r="L183" i="48"/>
  <c r="R183" i="48"/>
  <c r="L183" i="47"/>
  <c r="R183" i="47"/>
  <c r="T183" i="48"/>
  <c r="N183" i="48"/>
  <c r="U183" i="48"/>
  <c r="O183" i="48"/>
  <c r="V183" i="48"/>
  <c r="P183" i="48"/>
  <c r="S183" i="47"/>
  <c r="M183" i="47"/>
  <c r="V183" i="47"/>
  <c r="P183" i="47"/>
  <c r="K183" i="47"/>
  <c r="Q183" i="47"/>
  <c r="U183" i="47"/>
  <c r="O183" i="47"/>
  <c r="K183" i="48"/>
  <c r="Q183" i="48"/>
  <c r="S183" i="9"/>
  <c r="M183" i="9"/>
  <c r="O182" i="9"/>
  <c r="U182" i="9"/>
  <c r="N182" i="9"/>
  <c r="T182" i="9"/>
  <c r="P182" i="9"/>
  <c r="V182" i="9"/>
  <c r="R182" i="9"/>
  <c r="L182" i="9"/>
  <c r="Q182" i="9"/>
  <c r="K182" i="9"/>
  <c r="T182" i="8"/>
  <c r="N182" i="8"/>
  <c r="U182" i="8"/>
  <c r="O182" i="8"/>
  <c r="V182" i="8"/>
  <c r="P182" i="8"/>
  <c r="L182" i="8"/>
  <c r="R182" i="8"/>
  <c r="M183" i="8"/>
  <c r="S183" i="8"/>
  <c r="Q182" i="8"/>
  <c r="K182" i="8"/>
  <c r="M196" i="48"/>
  <c r="S196" i="48"/>
  <c r="Q181" i="40"/>
  <c r="K181" i="40"/>
  <c r="L181" i="40"/>
  <c r="R181" i="40"/>
  <c r="U181" i="40"/>
  <c r="O181" i="40"/>
  <c r="P181" i="40"/>
  <c r="V181" i="40"/>
  <c r="S183" i="40"/>
  <c r="M183" i="40"/>
  <c r="T181" i="40"/>
  <c r="N181" i="40"/>
  <c r="O181" i="41"/>
  <c r="U181" i="41"/>
  <c r="S182" i="41"/>
  <c r="M182" i="41"/>
  <c r="R182" i="41"/>
  <c r="L182" i="41"/>
  <c r="V182" i="41"/>
  <c r="P182" i="41"/>
  <c r="T181" i="41"/>
  <c r="N181" i="41"/>
  <c r="K182" i="41"/>
  <c r="Q182" i="41"/>
  <c r="V184" i="47" l="1"/>
  <c r="P184" i="47"/>
  <c r="N184" i="48"/>
  <c r="T184" i="48"/>
  <c r="S184" i="47"/>
  <c r="M184" i="47"/>
  <c r="K184" i="48"/>
  <c r="Q184" i="48"/>
  <c r="L184" i="47"/>
  <c r="R184" i="47"/>
  <c r="U184" i="47"/>
  <c r="O184" i="47"/>
  <c r="V184" i="48"/>
  <c r="P184" i="48"/>
  <c r="L184" i="48"/>
  <c r="R184" i="48"/>
  <c r="O184" i="48"/>
  <c r="U184" i="48"/>
  <c r="N184" i="47"/>
  <c r="T184" i="47"/>
  <c r="K184" i="47"/>
  <c r="Q184" i="47"/>
  <c r="P183" i="9"/>
  <c r="V183" i="9"/>
  <c r="N183" i="9"/>
  <c r="T183" i="9"/>
  <c r="K183" i="9"/>
  <c r="Q183" i="9"/>
  <c r="R183" i="9"/>
  <c r="L183" i="9"/>
  <c r="O183" i="9"/>
  <c r="U183" i="9"/>
  <c r="M184" i="9"/>
  <c r="S184" i="9"/>
  <c r="R183" i="8"/>
  <c r="L183" i="8"/>
  <c r="V183" i="8"/>
  <c r="P183" i="8"/>
  <c r="Q183" i="8"/>
  <c r="K183" i="8"/>
  <c r="U183" i="8"/>
  <c r="O183" i="8"/>
  <c r="N183" i="8"/>
  <c r="T183" i="8"/>
  <c r="S184" i="8"/>
  <c r="M184" i="8"/>
  <c r="M197" i="48"/>
  <c r="S197" i="48"/>
  <c r="U182" i="40"/>
  <c r="O182" i="40"/>
  <c r="S184" i="40"/>
  <c r="M184" i="40"/>
  <c r="R182" i="40"/>
  <c r="L182" i="40"/>
  <c r="N182" i="40"/>
  <c r="T182" i="40"/>
  <c r="Q182" i="40"/>
  <c r="K182" i="40"/>
  <c r="V182" i="40"/>
  <c r="P182" i="40"/>
  <c r="R183" i="41"/>
  <c r="L183" i="41"/>
  <c r="N182" i="41"/>
  <c r="T182" i="41"/>
  <c r="P183" i="41"/>
  <c r="V183" i="41"/>
  <c r="O182" i="41"/>
  <c r="U182" i="41"/>
  <c r="Q183" i="41"/>
  <c r="K183" i="41"/>
  <c r="S183" i="41"/>
  <c r="M183" i="41"/>
  <c r="L185" i="48" l="1"/>
  <c r="R185" i="48"/>
  <c r="Q185" i="48"/>
  <c r="K185" i="48"/>
  <c r="V185" i="48"/>
  <c r="P185" i="48"/>
  <c r="M185" i="47"/>
  <c r="S185" i="47"/>
  <c r="Q185" i="47"/>
  <c r="K185" i="47"/>
  <c r="U185" i="47"/>
  <c r="O185" i="47"/>
  <c r="N185" i="47"/>
  <c r="T185" i="47"/>
  <c r="T185" i="48"/>
  <c r="N185" i="48"/>
  <c r="P185" i="47"/>
  <c r="V185" i="47"/>
  <c r="U185" i="48"/>
  <c r="O185" i="48"/>
  <c r="R185" i="47"/>
  <c r="L185" i="47"/>
  <c r="Q184" i="9"/>
  <c r="K184" i="9"/>
  <c r="M185" i="9"/>
  <c r="S185" i="9"/>
  <c r="N184" i="9"/>
  <c r="T184" i="9"/>
  <c r="U184" i="9"/>
  <c r="O184" i="9"/>
  <c r="R184" i="9"/>
  <c r="L184" i="9"/>
  <c r="V184" i="9"/>
  <c r="P184" i="9"/>
  <c r="U184" i="8"/>
  <c r="O184" i="8"/>
  <c r="K184" i="8"/>
  <c r="Q184" i="8"/>
  <c r="S185" i="8"/>
  <c r="M185" i="8"/>
  <c r="V184" i="8"/>
  <c r="P184" i="8"/>
  <c r="R184" i="8"/>
  <c r="L184" i="8"/>
  <c r="N184" i="8"/>
  <c r="T184" i="8"/>
  <c r="M198" i="48"/>
  <c r="S198" i="48"/>
  <c r="K183" i="40"/>
  <c r="Q183" i="40"/>
  <c r="R183" i="40"/>
  <c r="L183" i="40"/>
  <c r="M185" i="40"/>
  <c r="S185" i="40"/>
  <c r="N183" i="40"/>
  <c r="T183" i="40"/>
  <c r="O183" i="40"/>
  <c r="U183" i="40"/>
  <c r="V183" i="40"/>
  <c r="P183" i="40"/>
  <c r="O183" i="41"/>
  <c r="U183" i="41"/>
  <c r="T183" i="41"/>
  <c r="N183" i="41"/>
  <c r="V184" i="41"/>
  <c r="P184" i="41"/>
  <c r="L184" i="41"/>
  <c r="R184" i="41"/>
  <c r="Q184" i="41"/>
  <c r="K184" i="41"/>
  <c r="M184" i="41"/>
  <c r="S184" i="41"/>
  <c r="T186" i="48" l="1"/>
  <c r="N186" i="48"/>
  <c r="M186" i="47"/>
  <c r="S186" i="47"/>
  <c r="R186" i="47"/>
  <c r="L186" i="47"/>
  <c r="P186" i="48"/>
  <c r="V186" i="48"/>
  <c r="N186" i="47"/>
  <c r="T186" i="47"/>
  <c r="U186" i="48"/>
  <c r="O186" i="48"/>
  <c r="O186" i="47"/>
  <c r="U186" i="47"/>
  <c r="K186" i="48"/>
  <c r="Q186" i="48"/>
  <c r="Q186" i="47"/>
  <c r="K186" i="47"/>
  <c r="V186" i="47"/>
  <c r="P186" i="47"/>
  <c r="L186" i="48"/>
  <c r="R186" i="48"/>
  <c r="N185" i="9"/>
  <c r="T185" i="9"/>
  <c r="L185" i="9"/>
  <c r="R185" i="9"/>
  <c r="V185" i="9"/>
  <c r="P185" i="9"/>
  <c r="S186" i="9"/>
  <c r="M186" i="9"/>
  <c r="O185" i="9"/>
  <c r="U185" i="9"/>
  <c r="K185" i="9"/>
  <c r="Q185" i="9"/>
  <c r="V185" i="8"/>
  <c r="P185" i="8"/>
  <c r="M186" i="8"/>
  <c r="S186" i="8"/>
  <c r="N185" i="8"/>
  <c r="T185" i="8"/>
  <c r="K185" i="8"/>
  <c r="Q185" i="8"/>
  <c r="L185" i="8"/>
  <c r="R185" i="8"/>
  <c r="O185" i="8"/>
  <c r="U185" i="8"/>
  <c r="S199" i="48"/>
  <c r="M199" i="48"/>
  <c r="L184" i="40"/>
  <c r="R184" i="40"/>
  <c r="M186" i="40"/>
  <c r="S186" i="40"/>
  <c r="P184" i="40"/>
  <c r="V184" i="40"/>
  <c r="O184" i="40"/>
  <c r="U184" i="40"/>
  <c r="K184" i="40"/>
  <c r="Q184" i="40"/>
  <c r="T184" i="40"/>
  <c r="N184" i="40"/>
  <c r="L185" i="41"/>
  <c r="R185" i="41"/>
  <c r="N184" i="41"/>
  <c r="T184" i="41"/>
  <c r="Q185" i="41"/>
  <c r="K185" i="41"/>
  <c r="P185" i="41"/>
  <c r="V185" i="41"/>
  <c r="S185" i="41"/>
  <c r="M185" i="41"/>
  <c r="U184" i="41"/>
  <c r="O184" i="41"/>
  <c r="K187" i="48" l="1"/>
  <c r="Q187" i="48"/>
  <c r="V187" i="48"/>
  <c r="P187" i="48"/>
  <c r="L187" i="47"/>
  <c r="R187" i="47"/>
  <c r="L187" i="48"/>
  <c r="R187" i="48"/>
  <c r="O187" i="47"/>
  <c r="U187" i="47"/>
  <c r="V187" i="47"/>
  <c r="P187" i="47"/>
  <c r="U187" i="48"/>
  <c r="O187" i="48"/>
  <c r="S187" i="47"/>
  <c r="M187" i="47"/>
  <c r="K187" i="47"/>
  <c r="Q187" i="47"/>
  <c r="T187" i="48"/>
  <c r="N187" i="48"/>
  <c r="T187" i="47"/>
  <c r="N187" i="47"/>
  <c r="K186" i="9"/>
  <c r="Q186" i="9"/>
  <c r="R186" i="9"/>
  <c r="L186" i="9"/>
  <c r="O186" i="9"/>
  <c r="U186" i="9"/>
  <c r="P186" i="9"/>
  <c r="V186" i="9"/>
  <c r="M187" i="9"/>
  <c r="S187" i="9"/>
  <c r="N186" i="9"/>
  <c r="T186" i="9"/>
  <c r="K186" i="8"/>
  <c r="Q186" i="8"/>
  <c r="N186" i="8"/>
  <c r="T186" i="8"/>
  <c r="U186" i="8"/>
  <c r="O186" i="8"/>
  <c r="M187" i="8"/>
  <c r="S187" i="8"/>
  <c r="V186" i="8"/>
  <c r="P186" i="8"/>
  <c r="L186" i="8"/>
  <c r="R186" i="8"/>
  <c r="M200" i="48"/>
  <c r="S200" i="48"/>
  <c r="P185" i="40"/>
  <c r="V185" i="40"/>
  <c r="Q185" i="40"/>
  <c r="K185" i="40"/>
  <c r="S187" i="40"/>
  <c r="M187" i="40"/>
  <c r="L185" i="40"/>
  <c r="R185" i="40"/>
  <c r="U185" i="40"/>
  <c r="O185" i="40"/>
  <c r="T185" i="40"/>
  <c r="N185" i="40"/>
  <c r="M186" i="41"/>
  <c r="S186" i="41"/>
  <c r="Q186" i="41"/>
  <c r="K186" i="41"/>
  <c r="P186" i="41"/>
  <c r="V186" i="41"/>
  <c r="T185" i="41"/>
  <c r="N185" i="41"/>
  <c r="U185" i="41"/>
  <c r="O185" i="41"/>
  <c r="L186" i="41"/>
  <c r="R186" i="41"/>
  <c r="M188" i="47" l="1"/>
  <c r="S188" i="47"/>
  <c r="L188" i="48"/>
  <c r="R188" i="48"/>
  <c r="N188" i="47"/>
  <c r="T188" i="47"/>
  <c r="O188" i="48"/>
  <c r="U188" i="48"/>
  <c r="L188" i="47"/>
  <c r="R188" i="47"/>
  <c r="T188" i="48"/>
  <c r="N188" i="48"/>
  <c r="V188" i="47"/>
  <c r="P188" i="47"/>
  <c r="V188" i="48"/>
  <c r="P188" i="48"/>
  <c r="Q188" i="47"/>
  <c r="K188" i="47"/>
  <c r="U188" i="47"/>
  <c r="O188" i="47"/>
  <c r="K188" i="48"/>
  <c r="Q188" i="48"/>
  <c r="V187" i="9"/>
  <c r="P187" i="9"/>
  <c r="O187" i="9"/>
  <c r="U187" i="9"/>
  <c r="R187" i="9"/>
  <c r="L187" i="9"/>
  <c r="N187" i="9"/>
  <c r="T187" i="9"/>
  <c r="S188" i="9"/>
  <c r="M188" i="9"/>
  <c r="K187" i="9"/>
  <c r="Q187" i="9"/>
  <c r="M188" i="8"/>
  <c r="S188" i="8"/>
  <c r="U187" i="8"/>
  <c r="O187" i="8"/>
  <c r="R187" i="8"/>
  <c r="L187" i="8"/>
  <c r="T187" i="8"/>
  <c r="N187" i="8"/>
  <c r="V187" i="8"/>
  <c r="P187" i="8"/>
  <c r="Q187" i="8"/>
  <c r="K187" i="8"/>
  <c r="M201" i="48"/>
  <c r="S201" i="48"/>
  <c r="U186" i="40"/>
  <c r="O186" i="40"/>
  <c r="N186" i="40"/>
  <c r="T186" i="40"/>
  <c r="R186" i="40"/>
  <c r="L186" i="40"/>
  <c r="S188" i="40"/>
  <c r="M188" i="40"/>
  <c r="Q186" i="40"/>
  <c r="K186" i="40"/>
  <c r="V186" i="40"/>
  <c r="P186" i="40"/>
  <c r="L187" i="41"/>
  <c r="R187" i="41"/>
  <c r="P187" i="41"/>
  <c r="V187" i="41"/>
  <c r="M187" i="41"/>
  <c r="S187" i="41"/>
  <c r="U186" i="41"/>
  <c r="O186" i="41"/>
  <c r="T186" i="41"/>
  <c r="N186" i="41"/>
  <c r="Q187" i="41"/>
  <c r="K187" i="41"/>
  <c r="P189" i="48" l="1"/>
  <c r="V189" i="48"/>
  <c r="U189" i="48"/>
  <c r="O189" i="48"/>
  <c r="Q189" i="48"/>
  <c r="K189" i="48"/>
  <c r="P189" i="47"/>
  <c r="V189" i="47"/>
  <c r="O189" i="47"/>
  <c r="U189" i="47"/>
  <c r="N189" i="47"/>
  <c r="T189" i="47"/>
  <c r="T189" i="48"/>
  <c r="N189" i="48"/>
  <c r="K189" i="47"/>
  <c r="Q189" i="47"/>
  <c r="R189" i="48"/>
  <c r="L189" i="48"/>
  <c r="R189" i="47"/>
  <c r="L189" i="47"/>
  <c r="M189" i="47"/>
  <c r="S189" i="47"/>
  <c r="N188" i="9"/>
  <c r="T188" i="9"/>
  <c r="R188" i="9"/>
  <c r="L188" i="9"/>
  <c r="S189" i="9"/>
  <c r="M189" i="9"/>
  <c r="U188" i="9"/>
  <c r="O188" i="9"/>
  <c r="Q188" i="9"/>
  <c r="K188" i="9"/>
  <c r="V188" i="9"/>
  <c r="P188" i="9"/>
  <c r="N188" i="8"/>
  <c r="T188" i="8"/>
  <c r="L188" i="8"/>
  <c r="R188" i="8"/>
  <c r="K188" i="8"/>
  <c r="Q188" i="8"/>
  <c r="U188" i="8"/>
  <c r="O188" i="8"/>
  <c r="V188" i="8"/>
  <c r="P188" i="8"/>
  <c r="S189" i="8"/>
  <c r="M189" i="8"/>
  <c r="S202" i="48"/>
  <c r="M202" i="48"/>
  <c r="R187" i="40"/>
  <c r="L187" i="40"/>
  <c r="V187" i="40"/>
  <c r="P187" i="40"/>
  <c r="N187" i="40"/>
  <c r="T187" i="40"/>
  <c r="O187" i="40"/>
  <c r="U187" i="40"/>
  <c r="K187" i="40"/>
  <c r="Q187" i="40"/>
  <c r="M189" i="40"/>
  <c r="S189" i="40"/>
  <c r="Q188" i="41"/>
  <c r="K188" i="41"/>
  <c r="U187" i="41"/>
  <c r="O187" i="41"/>
  <c r="V188" i="41"/>
  <c r="P188" i="41"/>
  <c r="T187" i="41"/>
  <c r="N187" i="41"/>
  <c r="M188" i="41"/>
  <c r="S188" i="41"/>
  <c r="R188" i="41"/>
  <c r="L188" i="41"/>
  <c r="K190" i="47" l="1"/>
  <c r="Q190" i="47"/>
  <c r="P190" i="47"/>
  <c r="V190" i="47"/>
  <c r="T190" i="48"/>
  <c r="N190" i="48"/>
  <c r="K190" i="48"/>
  <c r="Q190" i="48"/>
  <c r="M190" i="47"/>
  <c r="S190" i="47"/>
  <c r="L190" i="47"/>
  <c r="R190" i="47"/>
  <c r="O190" i="48"/>
  <c r="U190" i="48"/>
  <c r="N190" i="47"/>
  <c r="T190" i="47"/>
  <c r="L190" i="48"/>
  <c r="R190" i="48"/>
  <c r="O190" i="47"/>
  <c r="U190" i="47"/>
  <c r="V190" i="48"/>
  <c r="P190" i="48"/>
  <c r="S190" i="9"/>
  <c r="M190" i="9"/>
  <c r="V189" i="9"/>
  <c r="P189" i="9"/>
  <c r="K189" i="9"/>
  <c r="Q189" i="9"/>
  <c r="L189" i="9"/>
  <c r="R189" i="9"/>
  <c r="O189" i="9"/>
  <c r="U189" i="9"/>
  <c r="N189" i="9"/>
  <c r="T189" i="9"/>
  <c r="O189" i="8"/>
  <c r="U189" i="8"/>
  <c r="Q189" i="8"/>
  <c r="K189" i="8"/>
  <c r="M190" i="8"/>
  <c r="S190" i="8"/>
  <c r="R189" i="8"/>
  <c r="L189" i="8"/>
  <c r="P189" i="8"/>
  <c r="V189" i="8"/>
  <c r="T189" i="8"/>
  <c r="N189" i="8"/>
  <c r="M203" i="48"/>
  <c r="S203" i="48"/>
  <c r="P188" i="40"/>
  <c r="V188" i="40"/>
  <c r="O188" i="40"/>
  <c r="U188" i="40"/>
  <c r="L188" i="40"/>
  <c r="R188" i="40"/>
  <c r="K188" i="40"/>
  <c r="Q188" i="40"/>
  <c r="T188" i="40"/>
  <c r="N188" i="40"/>
  <c r="M190" i="40"/>
  <c r="S190" i="40"/>
  <c r="L189" i="41"/>
  <c r="R189" i="41"/>
  <c r="N188" i="41"/>
  <c r="T188" i="41"/>
  <c r="U188" i="41"/>
  <c r="O188" i="41"/>
  <c r="P189" i="41"/>
  <c r="V189" i="41"/>
  <c r="Q189" i="41"/>
  <c r="K189" i="41"/>
  <c r="M189" i="41"/>
  <c r="S189" i="41"/>
  <c r="T191" i="47" l="1"/>
  <c r="N191" i="47"/>
  <c r="K191" i="48"/>
  <c r="Q191" i="48"/>
  <c r="P191" i="48"/>
  <c r="V191" i="48"/>
  <c r="T191" i="48"/>
  <c r="N191" i="48"/>
  <c r="O191" i="48"/>
  <c r="U191" i="48"/>
  <c r="O191" i="47"/>
  <c r="U191" i="47"/>
  <c r="L191" i="47"/>
  <c r="R191" i="47"/>
  <c r="P191" i="47"/>
  <c r="V191" i="47"/>
  <c r="R191" i="48"/>
  <c r="L191" i="48"/>
  <c r="M191" i="47"/>
  <c r="S191" i="47"/>
  <c r="K191" i="47"/>
  <c r="Q191" i="47"/>
  <c r="L190" i="9"/>
  <c r="R190" i="9"/>
  <c r="T190" i="9"/>
  <c r="N190" i="9"/>
  <c r="V190" i="9"/>
  <c r="P190" i="9"/>
  <c r="Q190" i="9"/>
  <c r="K190" i="9"/>
  <c r="O190" i="9"/>
  <c r="U190" i="9"/>
  <c r="M191" i="9"/>
  <c r="S191" i="9"/>
  <c r="L190" i="8"/>
  <c r="R190" i="8"/>
  <c r="M191" i="8"/>
  <c r="S191" i="8"/>
  <c r="N190" i="8"/>
  <c r="T190" i="8"/>
  <c r="K190" i="8"/>
  <c r="Q190" i="8"/>
  <c r="V190" i="8"/>
  <c r="P190" i="8"/>
  <c r="U190" i="8"/>
  <c r="O190" i="8"/>
  <c r="M204" i="48"/>
  <c r="S204" i="48"/>
  <c r="Q189" i="40"/>
  <c r="K189" i="40"/>
  <c r="S191" i="40"/>
  <c r="M191" i="40"/>
  <c r="L189" i="40"/>
  <c r="R189" i="40"/>
  <c r="T189" i="40"/>
  <c r="N189" i="40"/>
  <c r="U189" i="40"/>
  <c r="O189" i="40"/>
  <c r="P189" i="40"/>
  <c r="V189" i="40"/>
  <c r="M190" i="41"/>
  <c r="S190" i="41"/>
  <c r="V190" i="41"/>
  <c r="P190" i="41"/>
  <c r="T189" i="41"/>
  <c r="N189" i="41"/>
  <c r="K190" i="41"/>
  <c r="Q190" i="41"/>
  <c r="U189" i="41"/>
  <c r="O189" i="41"/>
  <c r="L190" i="41"/>
  <c r="R190" i="41"/>
  <c r="N192" i="48" l="1"/>
  <c r="T192" i="48"/>
  <c r="K192" i="47"/>
  <c r="Q192" i="47"/>
  <c r="R192" i="47"/>
  <c r="L192" i="47"/>
  <c r="V192" i="48"/>
  <c r="P192" i="48"/>
  <c r="P192" i="47"/>
  <c r="V192" i="47"/>
  <c r="M192" i="47"/>
  <c r="S192" i="47"/>
  <c r="U192" i="47"/>
  <c r="O192" i="47"/>
  <c r="Q192" i="48"/>
  <c r="K192" i="48"/>
  <c r="R192" i="48"/>
  <c r="L192" i="48"/>
  <c r="N192" i="47"/>
  <c r="T192" i="47"/>
  <c r="U192" i="48"/>
  <c r="O192" i="48"/>
  <c r="V191" i="9"/>
  <c r="P191" i="9"/>
  <c r="N191" i="9"/>
  <c r="T191" i="9"/>
  <c r="S192" i="9"/>
  <c r="M192" i="9"/>
  <c r="U191" i="9"/>
  <c r="O191" i="9"/>
  <c r="Q191" i="9"/>
  <c r="K191" i="9"/>
  <c r="L191" i="9"/>
  <c r="R191" i="9"/>
  <c r="K191" i="8"/>
  <c r="Q191" i="8"/>
  <c r="R191" i="8"/>
  <c r="L191" i="8"/>
  <c r="N191" i="8"/>
  <c r="T191" i="8"/>
  <c r="O191" i="8"/>
  <c r="U191" i="8"/>
  <c r="S192" i="8"/>
  <c r="M192" i="8"/>
  <c r="P191" i="8"/>
  <c r="V191" i="8"/>
  <c r="M205" i="48"/>
  <c r="S205" i="48"/>
  <c r="N190" i="40"/>
  <c r="T190" i="40"/>
  <c r="V190" i="40"/>
  <c r="P190" i="40"/>
  <c r="R190" i="40"/>
  <c r="L190" i="40"/>
  <c r="U190" i="40"/>
  <c r="O190" i="40"/>
  <c r="Q190" i="40"/>
  <c r="K190" i="40"/>
  <c r="S192" i="40"/>
  <c r="M192" i="40"/>
  <c r="V191" i="41"/>
  <c r="P191" i="41"/>
  <c r="R191" i="41"/>
  <c r="L191" i="41"/>
  <c r="Q191" i="41"/>
  <c r="K191" i="41"/>
  <c r="U190" i="41"/>
  <c r="O190" i="41"/>
  <c r="T190" i="41"/>
  <c r="N190" i="41"/>
  <c r="M191" i="41"/>
  <c r="S191" i="41"/>
  <c r="Q193" i="48" l="1"/>
  <c r="K193" i="48"/>
  <c r="V193" i="48"/>
  <c r="P193" i="48"/>
  <c r="U193" i="48"/>
  <c r="O193" i="48"/>
  <c r="O193" i="47"/>
  <c r="U193" i="47"/>
  <c r="R193" i="47"/>
  <c r="L193" i="47"/>
  <c r="N193" i="47"/>
  <c r="T193" i="47"/>
  <c r="S193" i="47"/>
  <c r="M193" i="47"/>
  <c r="K193" i="47"/>
  <c r="Q193" i="47"/>
  <c r="L193" i="48"/>
  <c r="R193" i="48"/>
  <c r="P193" i="47"/>
  <c r="V193" i="47"/>
  <c r="N193" i="48"/>
  <c r="T193" i="48"/>
  <c r="O192" i="9"/>
  <c r="U192" i="9"/>
  <c r="S193" i="9"/>
  <c r="M193" i="9"/>
  <c r="R192" i="9"/>
  <c r="L192" i="9"/>
  <c r="K192" i="9"/>
  <c r="Q192" i="9"/>
  <c r="T192" i="9"/>
  <c r="N192" i="9"/>
  <c r="V192" i="9"/>
  <c r="P192" i="9"/>
  <c r="T192" i="8"/>
  <c r="N192" i="8"/>
  <c r="L192" i="8"/>
  <c r="R192" i="8"/>
  <c r="U192" i="8"/>
  <c r="O192" i="8"/>
  <c r="V192" i="8"/>
  <c r="P192" i="8"/>
  <c r="M193" i="8"/>
  <c r="S193" i="8"/>
  <c r="Q192" i="8"/>
  <c r="K192" i="8"/>
  <c r="M206" i="48"/>
  <c r="S206" i="48"/>
  <c r="O191" i="40"/>
  <c r="U191" i="40"/>
  <c r="R191" i="40"/>
  <c r="L191" i="40"/>
  <c r="V191" i="40"/>
  <c r="P191" i="40"/>
  <c r="N191" i="40"/>
  <c r="T191" i="40"/>
  <c r="M193" i="40"/>
  <c r="S193" i="40"/>
  <c r="K191" i="40"/>
  <c r="Q191" i="40"/>
  <c r="O191" i="41"/>
  <c r="U191" i="41"/>
  <c r="L192" i="41"/>
  <c r="R192" i="41"/>
  <c r="S192" i="41"/>
  <c r="M192" i="41"/>
  <c r="T191" i="41"/>
  <c r="N191" i="41"/>
  <c r="Q192" i="41"/>
  <c r="K192" i="41"/>
  <c r="V192" i="41"/>
  <c r="P192" i="41"/>
  <c r="Q194" i="47" l="1"/>
  <c r="K194" i="47"/>
  <c r="O194" i="47"/>
  <c r="U194" i="47"/>
  <c r="S194" i="47"/>
  <c r="M194" i="47"/>
  <c r="O194" i="48"/>
  <c r="U194" i="48"/>
  <c r="N194" i="48"/>
  <c r="T194" i="48"/>
  <c r="V194" i="48"/>
  <c r="P194" i="48"/>
  <c r="V194" i="47"/>
  <c r="P194" i="47"/>
  <c r="T194" i="47"/>
  <c r="N194" i="47"/>
  <c r="R194" i="47"/>
  <c r="L194" i="47"/>
  <c r="K194" i="48"/>
  <c r="Q194" i="48"/>
  <c r="L194" i="48"/>
  <c r="R194" i="48"/>
  <c r="K193" i="9"/>
  <c r="Q193" i="9"/>
  <c r="L193" i="9"/>
  <c r="R193" i="9"/>
  <c r="P193" i="9"/>
  <c r="V193" i="9"/>
  <c r="S194" i="9"/>
  <c r="M194" i="9"/>
  <c r="T193" i="9"/>
  <c r="N193" i="9"/>
  <c r="O193" i="9"/>
  <c r="U193" i="9"/>
  <c r="V193" i="8"/>
  <c r="P193" i="8"/>
  <c r="O193" i="8"/>
  <c r="U193" i="8"/>
  <c r="Q193" i="8"/>
  <c r="K193" i="8"/>
  <c r="L193" i="8"/>
  <c r="R193" i="8"/>
  <c r="T193" i="8"/>
  <c r="N193" i="8"/>
  <c r="M194" i="8"/>
  <c r="S194" i="8"/>
  <c r="S207" i="48"/>
  <c r="M207" i="48"/>
  <c r="K192" i="40"/>
  <c r="Q192" i="40"/>
  <c r="M194" i="40"/>
  <c r="S194" i="40"/>
  <c r="L192" i="40"/>
  <c r="R192" i="40"/>
  <c r="T192" i="40"/>
  <c r="N192" i="40"/>
  <c r="O192" i="40"/>
  <c r="U192" i="40"/>
  <c r="P192" i="40"/>
  <c r="V192" i="40"/>
  <c r="M193" i="41"/>
  <c r="S193" i="41"/>
  <c r="R193" i="41"/>
  <c r="L193" i="41"/>
  <c r="V193" i="41"/>
  <c r="P193" i="41"/>
  <c r="T192" i="41"/>
  <c r="N192" i="41"/>
  <c r="U192" i="41"/>
  <c r="O192" i="41"/>
  <c r="Q193" i="41"/>
  <c r="K193" i="41"/>
  <c r="N195" i="47" l="1"/>
  <c r="T195" i="47"/>
  <c r="O195" i="48"/>
  <c r="U195" i="48"/>
  <c r="V195" i="47"/>
  <c r="P195" i="47"/>
  <c r="S195" i="47"/>
  <c r="M195" i="47"/>
  <c r="R195" i="48"/>
  <c r="L195" i="48"/>
  <c r="V195" i="48"/>
  <c r="P195" i="48"/>
  <c r="K195" i="48"/>
  <c r="Q195" i="48"/>
  <c r="U195" i="47"/>
  <c r="O195" i="47"/>
  <c r="R195" i="47"/>
  <c r="L195" i="47"/>
  <c r="Q195" i="47"/>
  <c r="K195" i="47"/>
  <c r="T195" i="48"/>
  <c r="N195" i="48"/>
  <c r="P194" i="9"/>
  <c r="V194" i="9"/>
  <c r="U194" i="9"/>
  <c r="O194" i="9"/>
  <c r="R194" i="9"/>
  <c r="L194" i="9"/>
  <c r="N194" i="9"/>
  <c r="T194" i="9"/>
  <c r="M195" i="9"/>
  <c r="S195" i="9"/>
  <c r="K194" i="9"/>
  <c r="Q194" i="9"/>
  <c r="K194" i="8"/>
  <c r="Q194" i="8"/>
  <c r="M195" i="8"/>
  <c r="S195" i="8"/>
  <c r="U194" i="8"/>
  <c r="O194" i="8"/>
  <c r="L194" i="8"/>
  <c r="R194" i="8"/>
  <c r="T194" i="8"/>
  <c r="N194" i="8"/>
  <c r="V194" i="8"/>
  <c r="P194" i="8"/>
  <c r="M208" i="48"/>
  <c r="S208" i="48"/>
  <c r="L193" i="40"/>
  <c r="R193" i="40"/>
  <c r="U193" i="40"/>
  <c r="O193" i="40"/>
  <c r="P193" i="40"/>
  <c r="V193" i="40"/>
  <c r="S195" i="40"/>
  <c r="M195" i="40"/>
  <c r="T193" i="40"/>
  <c r="N193" i="40"/>
  <c r="Q193" i="40"/>
  <c r="K193" i="40"/>
  <c r="L194" i="41"/>
  <c r="R194" i="41"/>
  <c r="O193" i="41"/>
  <c r="U193" i="41"/>
  <c r="P194" i="41"/>
  <c r="V194" i="41"/>
  <c r="K194" i="41"/>
  <c r="Q194" i="41"/>
  <c r="T193" i="41"/>
  <c r="N193" i="41"/>
  <c r="S194" i="41"/>
  <c r="M194" i="41"/>
  <c r="U196" i="47" l="1"/>
  <c r="O196" i="47"/>
  <c r="S196" i="47"/>
  <c r="M196" i="47"/>
  <c r="N196" i="48"/>
  <c r="T196" i="48"/>
  <c r="V196" i="47"/>
  <c r="P196" i="47"/>
  <c r="Q196" i="48"/>
  <c r="K196" i="48"/>
  <c r="Q196" i="47"/>
  <c r="K196" i="47"/>
  <c r="P196" i="48"/>
  <c r="V196" i="48"/>
  <c r="O196" i="48"/>
  <c r="U196" i="48"/>
  <c r="L196" i="47"/>
  <c r="R196" i="47"/>
  <c r="R196" i="48"/>
  <c r="L196" i="48"/>
  <c r="N196" i="47"/>
  <c r="T196" i="47"/>
  <c r="T195" i="9"/>
  <c r="N195" i="9"/>
  <c r="R195" i="9"/>
  <c r="L195" i="9"/>
  <c r="K195" i="9"/>
  <c r="Q195" i="9"/>
  <c r="U195" i="9"/>
  <c r="O195" i="9"/>
  <c r="S196" i="9"/>
  <c r="M196" i="9"/>
  <c r="V195" i="9"/>
  <c r="P195" i="9"/>
  <c r="L195" i="8"/>
  <c r="R195" i="8"/>
  <c r="O195" i="8"/>
  <c r="U195" i="8"/>
  <c r="M196" i="8"/>
  <c r="S196" i="8"/>
  <c r="P195" i="8"/>
  <c r="V195" i="8"/>
  <c r="N195" i="8"/>
  <c r="T195" i="8"/>
  <c r="Q195" i="8"/>
  <c r="K195" i="8"/>
  <c r="M209" i="48"/>
  <c r="S209" i="48"/>
  <c r="V194" i="40"/>
  <c r="P194" i="40"/>
  <c r="Q194" i="40"/>
  <c r="K194" i="40"/>
  <c r="O194" i="40"/>
  <c r="U194" i="40"/>
  <c r="M196" i="40"/>
  <c r="S196" i="40"/>
  <c r="R194" i="40"/>
  <c r="L194" i="40"/>
  <c r="N194" i="40"/>
  <c r="T194" i="40"/>
  <c r="Q195" i="41"/>
  <c r="K195" i="41"/>
  <c r="U194" i="41"/>
  <c r="O194" i="41"/>
  <c r="T194" i="41"/>
  <c r="N194" i="41"/>
  <c r="V195" i="41"/>
  <c r="P195" i="41"/>
  <c r="S195" i="41"/>
  <c r="M195" i="41"/>
  <c r="R195" i="41"/>
  <c r="L195" i="41"/>
  <c r="P197" i="47" l="1"/>
  <c r="V197" i="47"/>
  <c r="U197" i="48"/>
  <c r="O197" i="48"/>
  <c r="T197" i="47"/>
  <c r="N197" i="47"/>
  <c r="P197" i="48"/>
  <c r="V197" i="48"/>
  <c r="N197" i="48"/>
  <c r="T197" i="48"/>
  <c r="R197" i="48"/>
  <c r="L197" i="48"/>
  <c r="K197" i="47"/>
  <c r="Q197" i="47"/>
  <c r="M197" i="47"/>
  <c r="S197" i="47"/>
  <c r="Q197" i="48"/>
  <c r="K197" i="48"/>
  <c r="O197" i="47"/>
  <c r="U197" i="47"/>
  <c r="R197" i="47"/>
  <c r="L197" i="47"/>
  <c r="R196" i="9"/>
  <c r="L196" i="9"/>
  <c r="M197" i="9"/>
  <c r="S197" i="9"/>
  <c r="T196" i="9"/>
  <c r="N196" i="9"/>
  <c r="K196" i="9"/>
  <c r="Q196" i="9"/>
  <c r="P196" i="9"/>
  <c r="V196" i="9"/>
  <c r="O196" i="9"/>
  <c r="U196" i="9"/>
  <c r="P196" i="8"/>
  <c r="V196" i="8"/>
  <c r="S197" i="8"/>
  <c r="M197" i="8"/>
  <c r="K196" i="8"/>
  <c r="Q196" i="8"/>
  <c r="U196" i="8"/>
  <c r="O196" i="8"/>
  <c r="T196" i="8"/>
  <c r="N196" i="8"/>
  <c r="L196" i="8"/>
  <c r="R196" i="8"/>
  <c r="S210" i="48"/>
  <c r="M210" i="48"/>
  <c r="T195" i="40"/>
  <c r="N195" i="40"/>
  <c r="U195" i="40"/>
  <c r="O195" i="40"/>
  <c r="Q195" i="40"/>
  <c r="K195" i="40"/>
  <c r="L195" i="40"/>
  <c r="R195" i="40"/>
  <c r="S197" i="40"/>
  <c r="M197" i="40"/>
  <c r="P195" i="40"/>
  <c r="V195" i="40"/>
  <c r="R196" i="41"/>
  <c r="L196" i="41"/>
  <c r="P196" i="41"/>
  <c r="V196" i="41"/>
  <c r="O195" i="41"/>
  <c r="U195" i="41"/>
  <c r="S196" i="41"/>
  <c r="M196" i="41"/>
  <c r="T195" i="41"/>
  <c r="N195" i="41"/>
  <c r="Q196" i="41"/>
  <c r="K196" i="41"/>
  <c r="V198" i="48" l="1"/>
  <c r="P198" i="48"/>
  <c r="M198" i="47"/>
  <c r="S198" i="47"/>
  <c r="R198" i="47"/>
  <c r="L198" i="47"/>
  <c r="N198" i="47"/>
  <c r="T198" i="47"/>
  <c r="K198" i="47"/>
  <c r="Q198" i="47"/>
  <c r="L198" i="48"/>
  <c r="R198" i="48"/>
  <c r="O198" i="48"/>
  <c r="U198" i="48"/>
  <c r="U198" i="47"/>
  <c r="O198" i="47"/>
  <c r="K198" i="48"/>
  <c r="Q198" i="48"/>
  <c r="N198" i="48"/>
  <c r="T198" i="48"/>
  <c r="P198" i="47"/>
  <c r="V198" i="47"/>
  <c r="N197" i="9"/>
  <c r="T197" i="9"/>
  <c r="Q197" i="9"/>
  <c r="K197" i="9"/>
  <c r="O197" i="9"/>
  <c r="U197" i="9"/>
  <c r="M198" i="9"/>
  <c r="S198" i="9"/>
  <c r="L197" i="9"/>
  <c r="R197" i="9"/>
  <c r="V197" i="9"/>
  <c r="P197" i="9"/>
  <c r="P197" i="8"/>
  <c r="V197" i="8"/>
  <c r="O197" i="8"/>
  <c r="U197" i="8"/>
  <c r="N197" i="8"/>
  <c r="T197" i="8"/>
  <c r="Q197" i="8"/>
  <c r="K197" i="8"/>
  <c r="M198" i="8"/>
  <c r="S198" i="8"/>
  <c r="L197" i="8"/>
  <c r="R197" i="8"/>
  <c r="M211" i="48"/>
  <c r="S211" i="48"/>
  <c r="V196" i="40"/>
  <c r="P196" i="40"/>
  <c r="Q196" i="40"/>
  <c r="K196" i="40"/>
  <c r="S198" i="40"/>
  <c r="M198" i="40"/>
  <c r="U196" i="40"/>
  <c r="O196" i="40"/>
  <c r="R196" i="40"/>
  <c r="L196" i="40"/>
  <c r="T196" i="40"/>
  <c r="N196" i="40"/>
  <c r="V197" i="41"/>
  <c r="P197" i="41"/>
  <c r="K197" i="41"/>
  <c r="Q197" i="41"/>
  <c r="S197" i="41"/>
  <c r="M197" i="41"/>
  <c r="T196" i="41"/>
  <c r="N196" i="41"/>
  <c r="L197" i="41"/>
  <c r="R197" i="41"/>
  <c r="U196" i="41"/>
  <c r="O196" i="41"/>
  <c r="O199" i="47" l="1"/>
  <c r="U199" i="47"/>
  <c r="N199" i="47"/>
  <c r="T199" i="47"/>
  <c r="L199" i="47"/>
  <c r="R199" i="47"/>
  <c r="V199" i="47"/>
  <c r="P199" i="47"/>
  <c r="O199" i="48"/>
  <c r="U199" i="48"/>
  <c r="T199" i="48"/>
  <c r="N199" i="48"/>
  <c r="L199" i="48"/>
  <c r="R199" i="48"/>
  <c r="M199" i="47"/>
  <c r="S199" i="47"/>
  <c r="V199" i="48"/>
  <c r="P199" i="48"/>
  <c r="Q199" i="48"/>
  <c r="K199" i="48"/>
  <c r="Q199" i="47"/>
  <c r="K199" i="47"/>
  <c r="M199" i="9"/>
  <c r="S199" i="9"/>
  <c r="P198" i="9"/>
  <c r="V198" i="9"/>
  <c r="O198" i="9"/>
  <c r="U198" i="9"/>
  <c r="K198" i="9"/>
  <c r="Q198" i="9"/>
  <c r="R198" i="9"/>
  <c r="L198" i="9"/>
  <c r="T198" i="9"/>
  <c r="N198" i="9"/>
  <c r="K198" i="8"/>
  <c r="Q198" i="8"/>
  <c r="N198" i="8"/>
  <c r="T198" i="8"/>
  <c r="L198" i="8"/>
  <c r="R198" i="8"/>
  <c r="U198" i="8"/>
  <c r="O198" i="8"/>
  <c r="M199" i="8"/>
  <c r="S199" i="8"/>
  <c r="V198" i="8"/>
  <c r="P198" i="8"/>
  <c r="M212" i="48"/>
  <c r="S212" i="48"/>
  <c r="S199" i="40"/>
  <c r="M199" i="40"/>
  <c r="N197" i="40"/>
  <c r="T197" i="40"/>
  <c r="K197" i="40"/>
  <c r="Q197" i="40"/>
  <c r="R197" i="40"/>
  <c r="L197" i="40"/>
  <c r="V197" i="40"/>
  <c r="P197" i="40"/>
  <c r="U197" i="40"/>
  <c r="O197" i="40"/>
  <c r="U197" i="41"/>
  <c r="O197" i="41"/>
  <c r="N197" i="41"/>
  <c r="T197" i="41"/>
  <c r="K198" i="41"/>
  <c r="Q198" i="41"/>
  <c r="S198" i="41"/>
  <c r="M198" i="41"/>
  <c r="P198" i="41"/>
  <c r="V198" i="41"/>
  <c r="L198" i="41"/>
  <c r="R198" i="41"/>
  <c r="V200" i="47" l="1"/>
  <c r="P200" i="47"/>
  <c r="K200" i="47"/>
  <c r="Q200" i="47"/>
  <c r="M200" i="47"/>
  <c r="S200" i="47"/>
  <c r="K200" i="48"/>
  <c r="Q200" i="48"/>
  <c r="R200" i="48"/>
  <c r="L200" i="48"/>
  <c r="L200" i="47"/>
  <c r="R200" i="47"/>
  <c r="T200" i="48"/>
  <c r="N200" i="48"/>
  <c r="T200" i="47"/>
  <c r="N200" i="47"/>
  <c r="P200" i="48"/>
  <c r="V200" i="48"/>
  <c r="O200" i="48"/>
  <c r="U200" i="48"/>
  <c r="U200" i="47"/>
  <c r="O200" i="47"/>
  <c r="K199" i="9"/>
  <c r="Q199" i="9"/>
  <c r="U199" i="9"/>
  <c r="O199" i="9"/>
  <c r="V199" i="9"/>
  <c r="P199" i="9"/>
  <c r="L199" i="9"/>
  <c r="R199" i="9"/>
  <c r="M200" i="9"/>
  <c r="S200" i="9"/>
  <c r="N199" i="9"/>
  <c r="T199" i="9"/>
  <c r="O199" i="8"/>
  <c r="U199" i="8"/>
  <c r="L199" i="8"/>
  <c r="R199" i="8"/>
  <c r="P199" i="8"/>
  <c r="V199" i="8"/>
  <c r="T199" i="8"/>
  <c r="N199" i="8"/>
  <c r="M200" i="8"/>
  <c r="S200" i="8"/>
  <c r="Q199" i="8"/>
  <c r="K199" i="8"/>
  <c r="M213" i="48"/>
  <c r="S213" i="48"/>
  <c r="K198" i="40"/>
  <c r="Q198" i="40"/>
  <c r="O198" i="40"/>
  <c r="U198" i="40"/>
  <c r="V198" i="40"/>
  <c r="P198" i="40"/>
  <c r="T198" i="40"/>
  <c r="N198" i="40"/>
  <c r="M200" i="40"/>
  <c r="S200" i="40"/>
  <c r="L198" i="40"/>
  <c r="R198" i="40"/>
  <c r="L199" i="41"/>
  <c r="R199" i="41"/>
  <c r="T198" i="41"/>
  <c r="N198" i="41"/>
  <c r="S199" i="41"/>
  <c r="M199" i="41"/>
  <c r="U198" i="41"/>
  <c r="O198" i="41"/>
  <c r="P199" i="41"/>
  <c r="V199" i="41"/>
  <c r="Q199" i="41"/>
  <c r="K199" i="41"/>
  <c r="T201" i="47" l="1"/>
  <c r="N201" i="47"/>
  <c r="K201" i="48"/>
  <c r="Q201" i="48"/>
  <c r="U201" i="47"/>
  <c r="O201" i="47"/>
  <c r="T201" i="48"/>
  <c r="N201" i="48"/>
  <c r="M201" i="47"/>
  <c r="S201" i="47"/>
  <c r="U201" i="48"/>
  <c r="O201" i="48"/>
  <c r="R201" i="47"/>
  <c r="L201" i="47"/>
  <c r="K201" i="47"/>
  <c r="Q201" i="47"/>
  <c r="R201" i="48"/>
  <c r="L201" i="48"/>
  <c r="P201" i="47"/>
  <c r="V201" i="47"/>
  <c r="V201" i="48"/>
  <c r="P201" i="48"/>
  <c r="R200" i="9"/>
  <c r="L200" i="9"/>
  <c r="P200" i="9"/>
  <c r="V200" i="9"/>
  <c r="N200" i="9"/>
  <c r="T200" i="9"/>
  <c r="O200" i="9"/>
  <c r="U200" i="9"/>
  <c r="M201" i="9"/>
  <c r="S201" i="9"/>
  <c r="K200" i="9"/>
  <c r="Q200" i="9"/>
  <c r="T200" i="8"/>
  <c r="N200" i="8"/>
  <c r="V200" i="8"/>
  <c r="P200" i="8"/>
  <c r="K200" i="8"/>
  <c r="Q200" i="8"/>
  <c r="L200" i="8"/>
  <c r="R200" i="8"/>
  <c r="M201" i="8"/>
  <c r="S201" i="8"/>
  <c r="U200" i="8"/>
  <c r="O200" i="8"/>
  <c r="M214" i="48"/>
  <c r="S214" i="48"/>
  <c r="T199" i="40"/>
  <c r="N199" i="40"/>
  <c r="P199" i="40"/>
  <c r="V199" i="40"/>
  <c r="L199" i="40"/>
  <c r="R199" i="40"/>
  <c r="U199" i="40"/>
  <c r="O199" i="40"/>
  <c r="S201" i="40"/>
  <c r="M201" i="40"/>
  <c r="Q199" i="40"/>
  <c r="K199" i="40"/>
  <c r="T199" i="41"/>
  <c r="N199" i="41"/>
  <c r="P200" i="41"/>
  <c r="V200" i="41"/>
  <c r="K200" i="41"/>
  <c r="Q200" i="41"/>
  <c r="U199" i="41"/>
  <c r="O199" i="41"/>
  <c r="S200" i="41"/>
  <c r="M200" i="41"/>
  <c r="L200" i="41"/>
  <c r="R200" i="41"/>
  <c r="V202" i="48" l="1"/>
  <c r="P202" i="48"/>
  <c r="K202" i="47"/>
  <c r="Q202" i="47"/>
  <c r="T202" i="48"/>
  <c r="N202" i="48"/>
  <c r="L202" i="47"/>
  <c r="R202" i="47"/>
  <c r="O202" i="47"/>
  <c r="U202" i="47"/>
  <c r="U202" i="48"/>
  <c r="O202" i="48"/>
  <c r="V202" i="47"/>
  <c r="P202" i="47"/>
  <c r="R202" i="48"/>
  <c r="L202" i="48"/>
  <c r="Q202" i="48"/>
  <c r="K202" i="48"/>
  <c r="N202" i="47"/>
  <c r="T202" i="47"/>
  <c r="M202" i="47"/>
  <c r="S202" i="47"/>
  <c r="O201" i="9"/>
  <c r="U201" i="9"/>
  <c r="K201" i="9"/>
  <c r="Q201" i="9"/>
  <c r="N201" i="9"/>
  <c r="T201" i="9"/>
  <c r="V201" i="9"/>
  <c r="P201" i="9"/>
  <c r="R201" i="9"/>
  <c r="L201" i="9"/>
  <c r="S202" i="9"/>
  <c r="M202" i="9"/>
  <c r="N201" i="8"/>
  <c r="T201" i="8"/>
  <c r="M202" i="8"/>
  <c r="S202" i="8"/>
  <c r="Q201" i="8"/>
  <c r="K201" i="8"/>
  <c r="L201" i="8"/>
  <c r="R201" i="8"/>
  <c r="O201" i="8"/>
  <c r="U201" i="8"/>
  <c r="P201" i="8"/>
  <c r="V201" i="8"/>
  <c r="S215" i="48"/>
  <c r="M215" i="48"/>
  <c r="S202" i="40"/>
  <c r="M202" i="40"/>
  <c r="R200" i="40"/>
  <c r="L200" i="40"/>
  <c r="V200" i="40"/>
  <c r="P200" i="40"/>
  <c r="Q200" i="40"/>
  <c r="K200" i="40"/>
  <c r="U200" i="40"/>
  <c r="O200" i="40"/>
  <c r="T200" i="40"/>
  <c r="N200" i="40"/>
  <c r="S201" i="41"/>
  <c r="M201" i="41"/>
  <c r="P201" i="41"/>
  <c r="V201" i="41"/>
  <c r="L201" i="41"/>
  <c r="R201" i="41"/>
  <c r="Q201" i="41"/>
  <c r="K201" i="41"/>
  <c r="T200" i="41"/>
  <c r="N200" i="41"/>
  <c r="U200" i="41"/>
  <c r="O200" i="41"/>
  <c r="R203" i="48" l="1"/>
  <c r="L203" i="48"/>
  <c r="L203" i="47"/>
  <c r="R203" i="47"/>
  <c r="M203" i="47"/>
  <c r="S203" i="47"/>
  <c r="V203" i="47"/>
  <c r="P203" i="47"/>
  <c r="T203" i="48"/>
  <c r="N203" i="48"/>
  <c r="T203" i="47"/>
  <c r="N203" i="47"/>
  <c r="U203" i="48"/>
  <c r="O203" i="48"/>
  <c r="K203" i="47"/>
  <c r="Q203" i="47"/>
  <c r="Q203" i="48"/>
  <c r="K203" i="48"/>
  <c r="P203" i="48"/>
  <c r="V203" i="48"/>
  <c r="U203" i="47"/>
  <c r="O203" i="47"/>
  <c r="P202" i="9"/>
  <c r="V202" i="9"/>
  <c r="M203" i="9"/>
  <c r="S203" i="9"/>
  <c r="N202" i="9"/>
  <c r="T202" i="9"/>
  <c r="K202" i="9"/>
  <c r="Q202" i="9"/>
  <c r="R202" i="9"/>
  <c r="L202" i="9"/>
  <c r="O202" i="9"/>
  <c r="U202" i="9"/>
  <c r="L202" i="8"/>
  <c r="R202" i="8"/>
  <c r="Q202" i="8"/>
  <c r="K202" i="8"/>
  <c r="P202" i="8"/>
  <c r="V202" i="8"/>
  <c r="M203" i="8"/>
  <c r="S203" i="8"/>
  <c r="O202" i="8"/>
  <c r="U202" i="8"/>
  <c r="T202" i="8"/>
  <c r="N202" i="8"/>
  <c r="S216" i="48"/>
  <c r="M216" i="48"/>
  <c r="N201" i="40"/>
  <c r="T201" i="40"/>
  <c r="R201" i="40"/>
  <c r="L201" i="40"/>
  <c r="K201" i="40"/>
  <c r="Q201" i="40"/>
  <c r="S203" i="40"/>
  <c r="M203" i="40"/>
  <c r="U201" i="40"/>
  <c r="O201" i="40"/>
  <c r="V201" i="40"/>
  <c r="P201" i="40"/>
  <c r="P202" i="41"/>
  <c r="V202" i="41"/>
  <c r="K202" i="41"/>
  <c r="Q202" i="41"/>
  <c r="T201" i="41"/>
  <c r="N201" i="41"/>
  <c r="S202" i="41"/>
  <c r="M202" i="41"/>
  <c r="U201" i="41"/>
  <c r="O201" i="41"/>
  <c r="L202" i="41"/>
  <c r="R202" i="41"/>
  <c r="V204" i="47" l="1"/>
  <c r="P204" i="47"/>
  <c r="Q204" i="47"/>
  <c r="K204" i="47"/>
  <c r="O204" i="47"/>
  <c r="U204" i="47"/>
  <c r="U204" i="48"/>
  <c r="O204" i="48"/>
  <c r="M204" i="47"/>
  <c r="S204" i="47"/>
  <c r="N204" i="47"/>
  <c r="T204" i="47"/>
  <c r="P204" i="48"/>
  <c r="V204" i="48"/>
  <c r="R204" i="47"/>
  <c r="L204" i="47"/>
  <c r="K204" i="48"/>
  <c r="Q204" i="48"/>
  <c r="T204" i="48"/>
  <c r="N204" i="48"/>
  <c r="R204" i="48"/>
  <c r="L204" i="48"/>
  <c r="K203" i="9"/>
  <c r="Q203" i="9"/>
  <c r="O203" i="9"/>
  <c r="U203" i="9"/>
  <c r="N203" i="9"/>
  <c r="T203" i="9"/>
  <c r="M204" i="9"/>
  <c r="S204" i="9"/>
  <c r="L203" i="9"/>
  <c r="R203" i="9"/>
  <c r="P203" i="9"/>
  <c r="V203" i="9"/>
  <c r="M204" i="8"/>
  <c r="S204" i="8"/>
  <c r="P203" i="8"/>
  <c r="V203" i="8"/>
  <c r="N203" i="8"/>
  <c r="T203" i="8"/>
  <c r="Q203" i="8"/>
  <c r="K203" i="8"/>
  <c r="O203" i="8"/>
  <c r="U203" i="8"/>
  <c r="L203" i="8"/>
  <c r="R203" i="8"/>
  <c r="S217" i="48"/>
  <c r="M217" i="48"/>
  <c r="O202" i="40"/>
  <c r="U202" i="40"/>
  <c r="K202" i="40"/>
  <c r="Q202" i="40"/>
  <c r="L202" i="40"/>
  <c r="R202" i="40"/>
  <c r="M204" i="40"/>
  <c r="S204" i="40"/>
  <c r="V202" i="40"/>
  <c r="P202" i="40"/>
  <c r="T202" i="40"/>
  <c r="N202" i="40"/>
  <c r="S203" i="41"/>
  <c r="M203" i="41"/>
  <c r="Q203" i="41"/>
  <c r="K203" i="41"/>
  <c r="L203" i="41"/>
  <c r="R203" i="41"/>
  <c r="P203" i="41"/>
  <c r="V203" i="41"/>
  <c r="U202" i="41"/>
  <c r="O202" i="41"/>
  <c r="T202" i="41"/>
  <c r="N202" i="41"/>
  <c r="R205" i="47" l="1"/>
  <c r="L205" i="47"/>
  <c r="O205" i="48"/>
  <c r="U205" i="48"/>
  <c r="R205" i="48"/>
  <c r="L205" i="48"/>
  <c r="T205" i="48"/>
  <c r="N205" i="48"/>
  <c r="V205" i="48"/>
  <c r="P205" i="48"/>
  <c r="O205" i="47"/>
  <c r="U205" i="47"/>
  <c r="Q205" i="47"/>
  <c r="K205" i="47"/>
  <c r="N205" i="47"/>
  <c r="T205" i="47"/>
  <c r="K205" i="48"/>
  <c r="Q205" i="48"/>
  <c r="V205" i="47"/>
  <c r="P205" i="47"/>
  <c r="S205" i="47"/>
  <c r="M205" i="47"/>
  <c r="S205" i="9"/>
  <c r="M205" i="9"/>
  <c r="N204" i="9"/>
  <c r="T204" i="9"/>
  <c r="P204" i="9"/>
  <c r="V204" i="9"/>
  <c r="U204" i="9"/>
  <c r="O204" i="9"/>
  <c r="R204" i="9"/>
  <c r="L204" i="9"/>
  <c r="K204" i="9"/>
  <c r="Q204" i="9"/>
  <c r="K204" i="8"/>
  <c r="Q204" i="8"/>
  <c r="T204" i="8"/>
  <c r="N204" i="8"/>
  <c r="L204" i="8"/>
  <c r="R204" i="8"/>
  <c r="P204" i="8"/>
  <c r="V204" i="8"/>
  <c r="U204" i="8"/>
  <c r="O204" i="8"/>
  <c r="S205" i="8"/>
  <c r="M205" i="8"/>
  <c r="M218" i="48"/>
  <c r="S218" i="48"/>
  <c r="Q203" i="40"/>
  <c r="K203" i="40"/>
  <c r="S205" i="40"/>
  <c r="M205" i="40"/>
  <c r="T203" i="40"/>
  <c r="N203" i="40"/>
  <c r="U203" i="40"/>
  <c r="O203" i="40"/>
  <c r="P203" i="40"/>
  <c r="V203" i="40"/>
  <c r="L203" i="40"/>
  <c r="R203" i="40"/>
  <c r="U203" i="41"/>
  <c r="O203" i="41"/>
  <c r="V204" i="41"/>
  <c r="P204" i="41"/>
  <c r="Q204" i="41"/>
  <c r="K204" i="41"/>
  <c r="L204" i="41"/>
  <c r="R204" i="41"/>
  <c r="S204" i="41"/>
  <c r="M204" i="41"/>
  <c r="T203" i="41"/>
  <c r="N203" i="41"/>
  <c r="N206" i="48" l="1"/>
  <c r="T206" i="48"/>
  <c r="T206" i="47"/>
  <c r="N206" i="47"/>
  <c r="S206" i="47"/>
  <c r="M206" i="47"/>
  <c r="Q206" i="47"/>
  <c r="K206" i="47"/>
  <c r="L206" i="48"/>
  <c r="R206" i="48"/>
  <c r="V206" i="47"/>
  <c r="P206" i="47"/>
  <c r="O206" i="47"/>
  <c r="U206" i="47"/>
  <c r="U206" i="48"/>
  <c r="O206" i="48"/>
  <c r="P206" i="48"/>
  <c r="V206" i="48"/>
  <c r="R206" i="47"/>
  <c r="L206" i="47"/>
  <c r="K206" i="48"/>
  <c r="Q206" i="48"/>
  <c r="P205" i="9"/>
  <c r="V205" i="9"/>
  <c r="K205" i="9"/>
  <c r="Q205" i="9"/>
  <c r="R205" i="9"/>
  <c r="L205" i="9"/>
  <c r="T205" i="9"/>
  <c r="N205" i="9"/>
  <c r="O205" i="9"/>
  <c r="U205" i="9"/>
  <c r="S206" i="9"/>
  <c r="M206" i="9"/>
  <c r="P205" i="8"/>
  <c r="V205" i="8"/>
  <c r="L205" i="8"/>
  <c r="R205" i="8"/>
  <c r="M206" i="8"/>
  <c r="S206" i="8"/>
  <c r="N205" i="8"/>
  <c r="T205" i="8"/>
  <c r="U205" i="8"/>
  <c r="O205" i="8"/>
  <c r="Q205" i="8"/>
  <c r="K205" i="8"/>
  <c r="M219" i="48"/>
  <c r="S219" i="48"/>
  <c r="R204" i="40"/>
  <c r="L204" i="40"/>
  <c r="T204" i="40"/>
  <c r="N204" i="40"/>
  <c r="V204" i="40"/>
  <c r="P204" i="40"/>
  <c r="S206" i="40"/>
  <c r="M206" i="40"/>
  <c r="U204" i="40"/>
  <c r="O204" i="40"/>
  <c r="Q204" i="40"/>
  <c r="K204" i="40"/>
  <c r="S205" i="41"/>
  <c r="M205" i="41"/>
  <c r="P205" i="41"/>
  <c r="V205" i="41"/>
  <c r="N204" i="41"/>
  <c r="T204" i="41"/>
  <c r="Q205" i="41"/>
  <c r="K205" i="41"/>
  <c r="U204" i="41"/>
  <c r="O204" i="41"/>
  <c r="R205" i="41"/>
  <c r="L205" i="41"/>
  <c r="O207" i="48" l="1"/>
  <c r="U207" i="48"/>
  <c r="K207" i="47"/>
  <c r="Q207" i="47"/>
  <c r="M207" i="47"/>
  <c r="S207" i="47"/>
  <c r="Q207" i="48"/>
  <c r="K207" i="48"/>
  <c r="O207" i="47"/>
  <c r="U207" i="47"/>
  <c r="L207" i="47"/>
  <c r="R207" i="47"/>
  <c r="V207" i="47"/>
  <c r="P207" i="47"/>
  <c r="T207" i="47"/>
  <c r="N207" i="47"/>
  <c r="P207" i="48"/>
  <c r="V207" i="48"/>
  <c r="L207" i="48"/>
  <c r="R207" i="48"/>
  <c r="N207" i="48"/>
  <c r="T207" i="48"/>
  <c r="N206" i="9"/>
  <c r="T206" i="9"/>
  <c r="L206" i="9"/>
  <c r="R206" i="9"/>
  <c r="M207" i="9"/>
  <c r="S207" i="9"/>
  <c r="K206" i="9"/>
  <c r="Q206" i="9"/>
  <c r="O206" i="9"/>
  <c r="U206" i="9"/>
  <c r="P206" i="9"/>
  <c r="V206" i="9"/>
  <c r="T206" i="8"/>
  <c r="N206" i="8"/>
  <c r="P206" i="8"/>
  <c r="V206" i="8"/>
  <c r="S207" i="8"/>
  <c r="M207" i="8"/>
  <c r="R206" i="8"/>
  <c r="L206" i="8"/>
  <c r="K206" i="8"/>
  <c r="Q206" i="8"/>
  <c r="U206" i="8"/>
  <c r="O206" i="8"/>
  <c r="M220" i="48"/>
  <c r="S220" i="48"/>
  <c r="V205" i="40"/>
  <c r="P205" i="40"/>
  <c r="K205" i="40"/>
  <c r="Q205" i="40"/>
  <c r="U205" i="40"/>
  <c r="O205" i="40"/>
  <c r="N205" i="40"/>
  <c r="T205" i="40"/>
  <c r="S207" i="40"/>
  <c r="M207" i="40"/>
  <c r="R205" i="40"/>
  <c r="L205" i="40"/>
  <c r="K206" i="41"/>
  <c r="Q206" i="41"/>
  <c r="M206" i="41"/>
  <c r="S206" i="41"/>
  <c r="L206" i="41"/>
  <c r="R206" i="41"/>
  <c r="N205" i="41"/>
  <c r="T205" i="41"/>
  <c r="U205" i="41"/>
  <c r="O205" i="41"/>
  <c r="V206" i="41"/>
  <c r="P206" i="41"/>
  <c r="N208" i="47" l="1"/>
  <c r="T208" i="47"/>
  <c r="K208" i="48"/>
  <c r="Q208" i="48"/>
  <c r="P208" i="47"/>
  <c r="V208" i="47"/>
  <c r="T208" i="48"/>
  <c r="N208" i="48"/>
  <c r="M208" i="47"/>
  <c r="S208" i="47"/>
  <c r="L208" i="48"/>
  <c r="R208" i="48"/>
  <c r="L208" i="47"/>
  <c r="R208" i="47"/>
  <c r="Q208" i="47"/>
  <c r="K208" i="47"/>
  <c r="P208" i="48"/>
  <c r="V208" i="48"/>
  <c r="U208" i="47"/>
  <c r="O208" i="47"/>
  <c r="U208" i="48"/>
  <c r="O208" i="48"/>
  <c r="S208" i="9"/>
  <c r="M208" i="9"/>
  <c r="K207" i="9"/>
  <c r="Q207" i="9"/>
  <c r="U207" i="9"/>
  <c r="O207" i="9"/>
  <c r="L207" i="9"/>
  <c r="R207" i="9"/>
  <c r="V207" i="9"/>
  <c r="P207" i="9"/>
  <c r="N207" i="9"/>
  <c r="T207" i="9"/>
  <c r="R207" i="8"/>
  <c r="L207" i="8"/>
  <c r="M208" i="8"/>
  <c r="S208" i="8"/>
  <c r="Q207" i="8"/>
  <c r="K207" i="8"/>
  <c r="P207" i="8"/>
  <c r="V207" i="8"/>
  <c r="O207" i="8"/>
  <c r="U207" i="8"/>
  <c r="N207" i="8"/>
  <c r="T207" i="8"/>
  <c r="S221" i="48"/>
  <c r="M221" i="48"/>
  <c r="L206" i="40"/>
  <c r="R206" i="40"/>
  <c r="O206" i="40"/>
  <c r="U206" i="40"/>
  <c r="M208" i="40"/>
  <c r="S208" i="40"/>
  <c r="K206" i="40"/>
  <c r="Q206" i="40"/>
  <c r="V206" i="40"/>
  <c r="P206" i="40"/>
  <c r="T206" i="40"/>
  <c r="N206" i="40"/>
  <c r="T206" i="41"/>
  <c r="N206" i="41"/>
  <c r="U206" i="41"/>
  <c r="O206" i="41"/>
  <c r="M207" i="41"/>
  <c r="S207" i="41"/>
  <c r="R207" i="41"/>
  <c r="L207" i="41"/>
  <c r="P207" i="41"/>
  <c r="V207" i="41"/>
  <c r="Q207" i="41"/>
  <c r="K207" i="41"/>
  <c r="Q209" i="47" l="1"/>
  <c r="K209" i="47"/>
  <c r="N209" i="48"/>
  <c r="T209" i="48"/>
  <c r="U209" i="48"/>
  <c r="O209" i="48"/>
  <c r="R209" i="47"/>
  <c r="L209" i="47"/>
  <c r="P209" i="47"/>
  <c r="V209" i="47"/>
  <c r="U209" i="47"/>
  <c r="O209" i="47"/>
  <c r="L209" i="48"/>
  <c r="R209" i="48"/>
  <c r="Q209" i="48"/>
  <c r="K209" i="48"/>
  <c r="V209" i="48"/>
  <c r="P209" i="48"/>
  <c r="S209" i="47"/>
  <c r="M209" i="47"/>
  <c r="N209" i="47"/>
  <c r="T209" i="47"/>
  <c r="O208" i="9"/>
  <c r="U208" i="9"/>
  <c r="T208" i="9"/>
  <c r="N208" i="9"/>
  <c r="Q208" i="9"/>
  <c r="K208" i="9"/>
  <c r="L208" i="9"/>
  <c r="R208" i="9"/>
  <c r="V208" i="9"/>
  <c r="P208" i="9"/>
  <c r="S209" i="9"/>
  <c r="M209" i="9"/>
  <c r="P208" i="8"/>
  <c r="V208" i="8"/>
  <c r="K208" i="8"/>
  <c r="Q208" i="8"/>
  <c r="T208" i="8"/>
  <c r="N208" i="8"/>
  <c r="M209" i="8"/>
  <c r="S209" i="8"/>
  <c r="L208" i="8"/>
  <c r="R208" i="8"/>
  <c r="U208" i="8"/>
  <c r="O208" i="8"/>
  <c r="M222" i="48"/>
  <c r="S222" i="48"/>
  <c r="M209" i="40"/>
  <c r="S209" i="40"/>
  <c r="P207" i="40"/>
  <c r="V207" i="40"/>
  <c r="U207" i="40"/>
  <c r="O207" i="40"/>
  <c r="Q207" i="40"/>
  <c r="K207" i="40"/>
  <c r="L207" i="40"/>
  <c r="R207" i="40"/>
  <c r="T207" i="40"/>
  <c r="N207" i="40"/>
  <c r="P208" i="41"/>
  <c r="V208" i="41"/>
  <c r="T207" i="41"/>
  <c r="N207" i="41"/>
  <c r="Q208" i="41"/>
  <c r="K208" i="41"/>
  <c r="L208" i="41"/>
  <c r="R208" i="41"/>
  <c r="M208" i="41"/>
  <c r="S208" i="41"/>
  <c r="U207" i="41"/>
  <c r="O207" i="41"/>
  <c r="K210" i="48" l="1"/>
  <c r="Q210" i="48"/>
  <c r="L210" i="47"/>
  <c r="R210" i="47"/>
  <c r="N210" i="47"/>
  <c r="T210" i="47"/>
  <c r="U210" i="48"/>
  <c r="O210" i="48"/>
  <c r="M210" i="47"/>
  <c r="S210" i="47"/>
  <c r="R210" i="48"/>
  <c r="L210" i="48"/>
  <c r="O210" i="47"/>
  <c r="U210" i="47"/>
  <c r="P210" i="48"/>
  <c r="V210" i="48"/>
  <c r="N210" i="48"/>
  <c r="T210" i="48"/>
  <c r="K210" i="47"/>
  <c r="Q210" i="47"/>
  <c r="V210" i="47"/>
  <c r="P210" i="47"/>
  <c r="L209" i="9"/>
  <c r="R209" i="9"/>
  <c r="Q209" i="9"/>
  <c r="K209" i="9"/>
  <c r="M210" i="9"/>
  <c r="S210" i="9"/>
  <c r="N209" i="9"/>
  <c r="T209" i="9"/>
  <c r="V209" i="9"/>
  <c r="P209" i="9"/>
  <c r="O209" i="9"/>
  <c r="U209" i="9"/>
  <c r="M210" i="8"/>
  <c r="S210" i="8"/>
  <c r="N209" i="8"/>
  <c r="T209" i="8"/>
  <c r="Q209" i="8"/>
  <c r="K209" i="8"/>
  <c r="O209" i="8"/>
  <c r="U209" i="8"/>
  <c r="L209" i="8"/>
  <c r="R209" i="8"/>
  <c r="P209" i="8"/>
  <c r="V209" i="8"/>
  <c r="M223" i="48"/>
  <c r="S223" i="48"/>
  <c r="R208" i="40"/>
  <c r="L208" i="40"/>
  <c r="Q208" i="40"/>
  <c r="K208" i="40"/>
  <c r="V208" i="40"/>
  <c r="P208" i="40"/>
  <c r="T208" i="40"/>
  <c r="N208" i="40"/>
  <c r="S210" i="40"/>
  <c r="M210" i="40"/>
  <c r="U208" i="40"/>
  <c r="O208" i="40"/>
  <c r="U208" i="41"/>
  <c r="O208" i="41"/>
  <c r="T208" i="41"/>
  <c r="N208" i="41"/>
  <c r="L209" i="41"/>
  <c r="R209" i="41"/>
  <c r="K209" i="41"/>
  <c r="Q209" i="41"/>
  <c r="S209" i="41"/>
  <c r="M209" i="41"/>
  <c r="P209" i="41"/>
  <c r="V209" i="41"/>
  <c r="O211" i="48" l="1"/>
  <c r="U211" i="48"/>
  <c r="V211" i="48"/>
  <c r="P211" i="48"/>
  <c r="V211" i="47"/>
  <c r="P211" i="47"/>
  <c r="U211" i="47"/>
  <c r="O211" i="47"/>
  <c r="T211" i="47"/>
  <c r="N211" i="47"/>
  <c r="L211" i="48"/>
  <c r="R211" i="48"/>
  <c r="K211" i="47"/>
  <c r="Q211" i="47"/>
  <c r="L211" i="47"/>
  <c r="R211" i="47"/>
  <c r="N211" i="48"/>
  <c r="T211" i="48"/>
  <c r="M211" i="47"/>
  <c r="S211" i="47"/>
  <c r="K211" i="48"/>
  <c r="Q211" i="48"/>
  <c r="N210" i="9"/>
  <c r="T210" i="9"/>
  <c r="O210" i="9"/>
  <c r="U210" i="9"/>
  <c r="M211" i="9"/>
  <c r="S211" i="9"/>
  <c r="K210" i="9"/>
  <c r="Q210" i="9"/>
  <c r="V210" i="9"/>
  <c r="P210" i="9"/>
  <c r="R210" i="9"/>
  <c r="L210" i="9"/>
  <c r="U210" i="8"/>
  <c r="O210" i="8"/>
  <c r="K210" i="8"/>
  <c r="Q210" i="8"/>
  <c r="V210" i="8"/>
  <c r="P210" i="8"/>
  <c r="T210" i="8"/>
  <c r="N210" i="8"/>
  <c r="L210" i="8"/>
  <c r="R210" i="8"/>
  <c r="S211" i="8"/>
  <c r="M211" i="8"/>
  <c r="S224" i="48"/>
  <c r="M224" i="48"/>
  <c r="N209" i="40"/>
  <c r="T209" i="40"/>
  <c r="V209" i="40"/>
  <c r="P209" i="40"/>
  <c r="U209" i="40"/>
  <c r="O209" i="40"/>
  <c r="Q209" i="40"/>
  <c r="K209" i="40"/>
  <c r="S211" i="40"/>
  <c r="M211" i="40"/>
  <c r="R209" i="40"/>
  <c r="L209" i="40"/>
  <c r="K210" i="41"/>
  <c r="Q210" i="41"/>
  <c r="T209" i="41"/>
  <c r="N209" i="41"/>
  <c r="P210" i="41"/>
  <c r="V210" i="41"/>
  <c r="S210" i="41"/>
  <c r="M210" i="41"/>
  <c r="O209" i="41"/>
  <c r="U209" i="41"/>
  <c r="L210" i="41"/>
  <c r="R210" i="41"/>
  <c r="O212" i="47" l="1"/>
  <c r="U212" i="47"/>
  <c r="L212" i="47"/>
  <c r="R212" i="47"/>
  <c r="V212" i="47"/>
  <c r="P212" i="47"/>
  <c r="K212" i="48"/>
  <c r="Q212" i="48"/>
  <c r="K212" i="47"/>
  <c r="Q212" i="47"/>
  <c r="P212" i="48"/>
  <c r="V212" i="48"/>
  <c r="S212" i="47"/>
  <c r="M212" i="47"/>
  <c r="L212" i="48"/>
  <c r="R212" i="48"/>
  <c r="N212" i="47"/>
  <c r="T212" i="47"/>
  <c r="N212" i="48"/>
  <c r="T212" i="48"/>
  <c r="O212" i="48"/>
  <c r="U212" i="48"/>
  <c r="K211" i="9"/>
  <c r="Q211" i="9"/>
  <c r="S212" i="9"/>
  <c r="M212" i="9"/>
  <c r="V211" i="9"/>
  <c r="P211" i="9"/>
  <c r="U211" i="9"/>
  <c r="O211" i="9"/>
  <c r="L211" i="9"/>
  <c r="R211" i="9"/>
  <c r="N211" i="9"/>
  <c r="T211" i="9"/>
  <c r="L211" i="8"/>
  <c r="R211" i="8"/>
  <c r="N211" i="8"/>
  <c r="T211" i="8"/>
  <c r="V211" i="8"/>
  <c r="P211" i="8"/>
  <c r="M212" i="8"/>
  <c r="S212" i="8"/>
  <c r="Q211" i="8"/>
  <c r="K211" i="8"/>
  <c r="O211" i="8"/>
  <c r="U211" i="8"/>
  <c r="M225" i="48"/>
  <c r="S225" i="48"/>
  <c r="O210" i="40"/>
  <c r="U210" i="40"/>
  <c r="R210" i="40"/>
  <c r="L210" i="40"/>
  <c r="V210" i="40"/>
  <c r="P210" i="40"/>
  <c r="S212" i="40"/>
  <c r="M212" i="40"/>
  <c r="K210" i="40"/>
  <c r="Q210" i="40"/>
  <c r="N210" i="40"/>
  <c r="T210" i="40"/>
  <c r="L211" i="41"/>
  <c r="R211" i="41"/>
  <c r="S211" i="41"/>
  <c r="M211" i="41"/>
  <c r="T210" i="41"/>
  <c r="N210" i="41"/>
  <c r="O210" i="41"/>
  <c r="U210" i="41"/>
  <c r="P211" i="41"/>
  <c r="V211" i="41"/>
  <c r="K211" i="41"/>
  <c r="Q211" i="41"/>
  <c r="R213" i="48" l="1"/>
  <c r="L213" i="48"/>
  <c r="K213" i="48"/>
  <c r="Q213" i="48"/>
  <c r="M213" i="47"/>
  <c r="S213" i="47"/>
  <c r="V213" i="47"/>
  <c r="P213" i="47"/>
  <c r="U213" i="48"/>
  <c r="O213" i="48"/>
  <c r="T213" i="48"/>
  <c r="N213" i="48"/>
  <c r="P213" i="48"/>
  <c r="V213" i="48"/>
  <c r="L213" i="47"/>
  <c r="R213" i="47"/>
  <c r="N213" i="47"/>
  <c r="T213" i="47"/>
  <c r="K213" i="47"/>
  <c r="Q213" i="47"/>
  <c r="U213" i="47"/>
  <c r="O213" i="47"/>
  <c r="O212" i="9"/>
  <c r="U212" i="9"/>
  <c r="N212" i="9"/>
  <c r="T212" i="9"/>
  <c r="S213" i="9"/>
  <c r="M213" i="9"/>
  <c r="P212" i="9"/>
  <c r="V212" i="9"/>
  <c r="R212" i="9"/>
  <c r="L212" i="9"/>
  <c r="K212" i="9"/>
  <c r="Q212" i="9"/>
  <c r="L212" i="8"/>
  <c r="R212" i="8"/>
  <c r="M213" i="8"/>
  <c r="S213" i="8"/>
  <c r="P212" i="8"/>
  <c r="V212" i="8"/>
  <c r="U212" i="8"/>
  <c r="O212" i="8"/>
  <c r="N212" i="8"/>
  <c r="T212" i="8"/>
  <c r="K212" i="8"/>
  <c r="Q212" i="8"/>
  <c r="M226" i="48"/>
  <c r="S226" i="48"/>
  <c r="M213" i="40"/>
  <c r="S213" i="40"/>
  <c r="P211" i="40"/>
  <c r="V211" i="40"/>
  <c r="T211" i="40"/>
  <c r="N211" i="40"/>
  <c r="L211" i="40"/>
  <c r="R211" i="40"/>
  <c r="K211" i="40"/>
  <c r="Q211" i="40"/>
  <c r="O211" i="40"/>
  <c r="U211" i="40"/>
  <c r="S212" i="41"/>
  <c r="M212" i="41"/>
  <c r="K212" i="41"/>
  <c r="Q212" i="41"/>
  <c r="O211" i="41"/>
  <c r="U211" i="41"/>
  <c r="T211" i="41"/>
  <c r="N211" i="41"/>
  <c r="V212" i="41"/>
  <c r="P212" i="41"/>
  <c r="R212" i="41"/>
  <c r="L212" i="41"/>
  <c r="V214" i="47" l="1"/>
  <c r="P214" i="47"/>
  <c r="R214" i="47"/>
  <c r="L214" i="47"/>
  <c r="O214" i="47"/>
  <c r="U214" i="47"/>
  <c r="P214" i="48"/>
  <c r="V214" i="48"/>
  <c r="M214" i="47"/>
  <c r="S214" i="47"/>
  <c r="N214" i="48"/>
  <c r="T214" i="48"/>
  <c r="K214" i="47"/>
  <c r="Q214" i="47"/>
  <c r="K214" i="48"/>
  <c r="Q214" i="48"/>
  <c r="U214" i="48"/>
  <c r="O214" i="48"/>
  <c r="R214" i="48"/>
  <c r="L214" i="48"/>
  <c r="T214" i="47"/>
  <c r="N214" i="47"/>
  <c r="P213" i="9"/>
  <c r="V213" i="9"/>
  <c r="M214" i="9"/>
  <c r="S214" i="9"/>
  <c r="K213" i="9"/>
  <c r="Q213" i="9"/>
  <c r="L213" i="9"/>
  <c r="R213" i="9"/>
  <c r="T213" i="9"/>
  <c r="N213" i="9"/>
  <c r="U213" i="9"/>
  <c r="O213" i="9"/>
  <c r="P213" i="8"/>
  <c r="V213" i="8"/>
  <c r="Q213" i="8"/>
  <c r="K213" i="8"/>
  <c r="M214" i="8"/>
  <c r="S214" i="8"/>
  <c r="O213" i="8"/>
  <c r="U213" i="8"/>
  <c r="N213" i="8"/>
  <c r="T213" i="8"/>
  <c r="L213" i="8"/>
  <c r="R213" i="8"/>
  <c r="M227" i="48"/>
  <c r="S227" i="48"/>
  <c r="L212" i="40"/>
  <c r="R212" i="40"/>
  <c r="T212" i="40"/>
  <c r="N212" i="40"/>
  <c r="U212" i="40"/>
  <c r="O212" i="40"/>
  <c r="P212" i="40"/>
  <c r="V212" i="40"/>
  <c r="Q212" i="40"/>
  <c r="K212" i="40"/>
  <c r="S214" i="40"/>
  <c r="M214" i="40"/>
  <c r="L213" i="41"/>
  <c r="R213" i="41"/>
  <c r="N212" i="41"/>
  <c r="T212" i="41"/>
  <c r="P213" i="41"/>
  <c r="V213" i="41"/>
  <c r="S213" i="41"/>
  <c r="M213" i="41"/>
  <c r="K213" i="41"/>
  <c r="Q213" i="41"/>
  <c r="O212" i="41"/>
  <c r="U212" i="41"/>
  <c r="T215" i="47" l="1"/>
  <c r="N215" i="47"/>
  <c r="K215" i="48"/>
  <c r="Q215" i="48"/>
  <c r="P215" i="48"/>
  <c r="V215" i="48"/>
  <c r="L215" i="48"/>
  <c r="R215" i="48"/>
  <c r="Q215" i="47"/>
  <c r="K215" i="47"/>
  <c r="O215" i="47"/>
  <c r="U215" i="47"/>
  <c r="R215" i="47"/>
  <c r="L215" i="47"/>
  <c r="U215" i="48"/>
  <c r="O215" i="48"/>
  <c r="N215" i="48"/>
  <c r="T215" i="48"/>
  <c r="V215" i="47"/>
  <c r="P215" i="47"/>
  <c r="M215" i="47"/>
  <c r="S215" i="47"/>
  <c r="R214" i="9"/>
  <c r="L214" i="9"/>
  <c r="P214" i="9"/>
  <c r="V214" i="9"/>
  <c r="K214" i="9"/>
  <c r="Q214" i="9"/>
  <c r="N214" i="9"/>
  <c r="T214" i="9"/>
  <c r="O214" i="9"/>
  <c r="U214" i="9"/>
  <c r="S215" i="9"/>
  <c r="M215" i="9"/>
  <c r="U214" i="8"/>
  <c r="O214" i="8"/>
  <c r="S215" i="8"/>
  <c r="M215" i="8"/>
  <c r="K214" i="8"/>
  <c r="Q214" i="8"/>
  <c r="L214" i="8"/>
  <c r="R214" i="8"/>
  <c r="T214" i="8"/>
  <c r="N214" i="8"/>
  <c r="P214" i="8"/>
  <c r="V214" i="8"/>
  <c r="M228" i="48"/>
  <c r="S228" i="48"/>
  <c r="V213" i="40"/>
  <c r="P213" i="40"/>
  <c r="U213" i="40"/>
  <c r="O213" i="40"/>
  <c r="M215" i="40"/>
  <c r="S215" i="40"/>
  <c r="N213" i="40"/>
  <c r="T213" i="40"/>
  <c r="K213" i="40"/>
  <c r="Q213" i="40"/>
  <c r="R213" i="40"/>
  <c r="L213" i="40"/>
  <c r="O213" i="41"/>
  <c r="U213" i="41"/>
  <c r="T213" i="41"/>
  <c r="N213" i="41"/>
  <c r="K214" i="41"/>
  <c r="Q214" i="41"/>
  <c r="P214" i="41"/>
  <c r="V214" i="41"/>
  <c r="L214" i="41"/>
  <c r="R214" i="41"/>
  <c r="S214" i="41"/>
  <c r="M214" i="41"/>
  <c r="U216" i="48" l="1"/>
  <c r="O216" i="48"/>
  <c r="R216" i="47"/>
  <c r="L216" i="47"/>
  <c r="R216" i="48"/>
  <c r="L216" i="48"/>
  <c r="S216" i="47"/>
  <c r="M216" i="47"/>
  <c r="V216" i="48"/>
  <c r="P216" i="48"/>
  <c r="P216" i="47"/>
  <c r="V216" i="47"/>
  <c r="O216" i="47"/>
  <c r="U216" i="47"/>
  <c r="Q216" i="48"/>
  <c r="K216" i="48"/>
  <c r="Q216" i="47"/>
  <c r="K216" i="47"/>
  <c r="N216" i="47"/>
  <c r="T216" i="47"/>
  <c r="N216" i="48"/>
  <c r="T216" i="48"/>
  <c r="T215" i="9"/>
  <c r="N215" i="9"/>
  <c r="K215" i="9"/>
  <c r="Q215" i="9"/>
  <c r="S216" i="9"/>
  <c r="M216" i="9"/>
  <c r="V215" i="9"/>
  <c r="P215" i="9"/>
  <c r="R215" i="9"/>
  <c r="L215" i="9"/>
  <c r="O215" i="9"/>
  <c r="U215" i="9"/>
  <c r="Q215" i="8"/>
  <c r="K215" i="8"/>
  <c r="M216" i="8"/>
  <c r="S216" i="8"/>
  <c r="L215" i="8"/>
  <c r="R215" i="8"/>
  <c r="V215" i="8"/>
  <c r="P215" i="8"/>
  <c r="N215" i="8"/>
  <c r="T215" i="8"/>
  <c r="U215" i="8"/>
  <c r="O215" i="8"/>
  <c r="S229" i="48"/>
  <c r="M229" i="48"/>
  <c r="N214" i="40"/>
  <c r="T214" i="40"/>
  <c r="M216" i="40"/>
  <c r="S216" i="40"/>
  <c r="L214" i="40"/>
  <c r="R214" i="40"/>
  <c r="O214" i="40"/>
  <c r="U214" i="40"/>
  <c r="V214" i="40"/>
  <c r="P214" i="40"/>
  <c r="K214" i="40"/>
  <c r="Q214" i="40"/>
  <c r="V215" i="41"/>
  <c r="P215" i="41"/>
  <c r="S215" i="41"/>
  <c r="M215" i="41"/>
  <c r="T214" i="41"/>
  <c r="N214" i="41"/>
  <c r="L215" i="41"/>
  <c r="R215" i="41"/>
  <c r="Q215" i="41"/>
  <c r="K215" i="41"/>
  <c r="O214" i="41"/>
  <c r="U214" i="41"/>
  <c r="K217" i="48" l="1"/>
  <c r="Q217" i="48"/>
  <c r="S217" i="47"/>
  <c r="M217" i="47"/>
  <c r="R217" i="48"/>
  <c r="L217" i="48"/>
  <c r="T217" i="48"/>
  <c r="N217" i="48"/>
  <c r="U217" i="47"/>
  <c r="O217" i="47"/>
  <c r="R217" i="47"/>
  <c r="L217" i="47"/>
  <c r="N217" i="47"/>
  <c r="T217" i="47"/>
  <c r="P217" i="47"/>
  <c r="V217" i="47"/>
  <c r="K217" i="47"/>
  <c r="Q217" i="47"/>
  <c r="P217" i="48"/>
  <c r="V217" i="48"/>
  <c r="O217" i="48"/>
  <c r="U217" i="48"/>
  <c r="O216" i="9"/>
  <c r="U216" i="9"/>
  <c r="S217" i="9"/>
  <c r="M217" i="9"/>
  <c r="R216" i="9"/>
  <c r="L216" i="9"/>
  <c r="K216" i="9"/>
  <c r="Q216" i="9"/>
  <c r="P216" i="9"/>
  <c r="V216" i="9"/>
  <c r="N216" i="9"/>
  <c r="T216" i="9"/>
  <c r="P216" i="8"/>
  <c r="V216" i="8"/>
  <c r="R216" i="8"/>
  <c r="L216" i="8"/>
  <c r="S217" i="8"/>
  <c r="M217" i="8"/>
  <c r="Q216" i="8"/>
  <c r="K216" i="8"/>
  <c r="O216" i="8"/>
  <c r="U216" i="8"/>
  <c r="N216" i="8"/>
  <c r="T216" i="8"/>
  <c r="M230" i="48"/>
  <c r="S230" i="48"/>
  <c r="O215" i="40"/>
  <c r="U215" i="40"/>
  <c r="L215" i="40"/>
  <c r="R215" i="40"/>
  <c r="K215" i="40"/>
  <c r="Q215" i="40"/>
  <c r="P215" i="40"/>
  <c r="V215" i="40"/>
  <c r="M217" i="40"/>
  <c r="S217" i="40"/>
  <c r="T215" i="40"/>
  <c r="N215" i="40"/>
  <c r="O215" i="41"/>
  <c r="U215" i="41"/>
  <c r="L216" i="41"/>
  <c r="R216" i="41"/>
  <c r="M216" i="41"/>
  <c r="S216" i="41"/>
  <c r="K216" i="41"/>
  <c r="Q216" i="41"/>
  <c r="T215" i="41"/>
  <c r="N215" i="41"/>
  <c r="P216" i="41"/>
  <c r="V216" i="41"/>
  <c r="T218" i="48" l="1"/>
  <c r="N218" i="48"/>
  <c r="P218" i="47"/>
  <c r="V218" i="47"/>
  <c r="R218" i="48"/>
  <c r="L218" i="48"/>
  <c r="O218" i="48"/>
  <c r="U218" i="48"/>
  <c r="T218" i="47"/>
  <c r="N218" i="47"/>
  <c r="R218" i="47"/>
  <c r="L218" i="47"/>
  <c r="S218" i="47"/>
  <c r="M218" i="47"/>
  <c r="V218" i="48"/>
  <c r="P218" i="48"/>
  <c r="U218" i="47"/>
  <c r="O218" i="47"/>
  <c r="K218" i="47"/>
  <c r="Q218" i="47"/>
  <c r="K218" i="48"/>
  <c r="Q218" i="48"/>
  <c r="Q217" i="9"/>
  <c r="K217" i="9"/>
  <c r="R217" i="9"/>
  <c r="L217" i="9"/>
  <c r="M218" i="9"/>
  <c r="S218" i="9"/>
  <c r="V217" i="9"/>
  <c r="P217" i="9"/>
  <c r="T217" i="9"/>
  <c r="N217" i="9"/>
  <c r="O217" i="9"/>
  <c r="U217" i="9"/>
  <c r="K217" i="8"/>
  <c r="Q217" i="8"/>
  <c r="S218" i="8"/>
  <c r="M218" i="8"/>
  <c r="R217" i="8"/>
  <c r="L217" i="8"/>
  <c r="N217" i="8"/>
  <c r="T217" i="8"/>
  <c r="O217" i="8"/>
  <c r="U217" i="8"/>
  <c r="V217" i="8"/>
  <c r="P217" i="8"/>
  <c r="M231" i="48"/>
  <c r="S231" i="48"/>
  <c r="Q216" i="40"/>
  <c r="K216" i="40"/>
  <c r="L216" i="40"/>
  <c r="R216" i="40"/>
  <c r="S218" i="40"/>
  <c r="M218" i="40"/>
  <c r="T216" i="40"/>
  <c r="N216" i="40"/>
  <c r="U216" i="40"/>
  <c r="O216" i="40"/>
  <c r="V216" i="40"/>
  <c r="P216" i="40"/>
  <c r="P217" i="41"/>
  <c r="V217" i="41"/>
  <c r="Q217" i="41"/>
  <c r="K217" i="41"/>
  <c r="L217" i="41"/>
  <c r="R217" i="41"/>
  <c r="S217" i="41"/>
  <c r="M217" i="41"/>
  <c r="O216" i="41"/>
  <c r="U216" i="41"/>
  <c r="T216" i="41"/>
  <c r="N216" i="41"/>
  <c r="V219" i="48" l="1"/>
  <c r="P219" i="48"/>
  <c r="U219" i="48"/>
  <c r="O219" i="48"/>
  <c r="S219" i="47"/>
  <c r="M219" i="47"/>
  <c r="R219" i="48"/>
  <c r="L219" i="48"/>
  <c r="Q219" i="48"/>
  <c r="K219" i="48"/>
  <c r="L219" i="47"/>
  <c r="R219" i="47"/>
  <c r="Q219" i="47"/>
  <c r="K219" i="47"/>
  <c r="V219" i="47"/>
  <c r="P219" i="47"/>
  <c r="O219" i="47"/>
  <c r="U219" i="47"/>
  <c r="N219" i="47"/>
  <c r="T219" i="47"/>
  <c r="N219" i="48"/>
  <c r="T219" i="48"/>
  <c r="P218" i="9"/>
  <c r="V218" i="9"/>
  <c r="O218" i="9"/>
  <c r="U218" i="9"/>
  <c r="M219" i="9"/>
  <c r="S219" i="9"/>
  <c r="R218" i="9"/>
  <c r="L218" i="9"/>
  <c r="T218" i="9"/>
  <c r="N218" i="9"/>
  <c r="Q218" i="9"/>
  <c r="K218" i="9"/>
  <c r="T218" i="8"/>
  <c r="N218" i="8"/>
  <c r="R218" i="8"/>
  <c r="L218" i="8"/>
  <c r="P218" i="8"/>
  <c r="V218" i="8"/>
  <c r="S219" i="8"/>
  <c r="M219" i="8"/>
  <c r="O218" i="8"/>
  <c r="U218" i="8"/>
  <c r="K218" i="8"/>
  <c r="Q218" i="8"/>
  <c r="S232" i="48"/>
  <c r="M232" i="48"/>
  <c r="N217" i="40"/>
  <c r="T217" i="40"/>
  <c r="R217" i="40"/>
  <c r="L217" i="40"/>
  <c r="Q217" i="40"/>
  <c r="K217" i="40"/>
  <c r="V217" i="40"/>
  <c r="P217" i="40"/>
  <c r="S219" i="40"/>
  <c r="M219" i="40"/>
  <c r="U217" i="40"/>
  <c r="O217" i="40"/>
  <c r="T217" i="41"/>
  <c r="N217" i="41"/>
  <c r="S218" i="41"/>
  <c r="M218" i="41"/>
  <c r="Q218" i="41"/>
  <c r="K218" i="41"/>
  <c r="O217" i="41"/>
  <c r="U217" i="41"/>
  <c r="L218" i="41"/>
  <c r="R218" i="41"/>
  <c r="P218" i="41"/>
  <c r="V218" i="41"/>
  <c r="P220" i="47" l="1"/>
  <c r="V220" i="47"/>
  <c r="R220" i="48"/>
  <c r="L220" i="48"/>
  <c r="Q220" i="47"/>
  <c r="K220" i="47"/>
  <c r="S220" i="47"/>
  <c r="M220" i="47"/>
  <c r="N220" i="48"/>
  <c r="T220" i="48"/>
  <c r="O220" i="48"/>
  <c r="U220" i="48"/>
  <c r="T220" i="47"/>
  <c r="N220" i="47"/>
  <c r="L220" i="47"/>
  <c r="R220" i="47"/>
  <c r="K220" i="48"/>
  <c r="Q220" i="48"/>
  <c r="P220" i="48"/>
  <c r="V220" i="48"/>
  <c r="O220" i="47"/>
  <c r="U220" i="47"/>
  <c r="R219" i="9"/>
  <c r="L219" i="9"/>
  <c r="S220" i="9"/>
  <c r="M220" i="9"/>
  <c r="K219" i="9"/>
  <c r="Q219" i="9"/>
  <c r="O219" i="9"/>
  <c r="U219" i="9"/>
  <c r="N219" i="9"/>
  <c r="T219" i="9"/>
  <c r="V219" i="9"/>
  <c r="P219" i="9"/>
  <c r="M220" i="8"/>
  <c r="S220" i="8"/>
  <c r="V219" i="8"/>
  <c r="P219" i="8"/>
  <c r="L219" i="8"/>
  <c r="R219" i="8"/>
  <c r="T219" i="8"/>
  <c r="N219" i="8"/>
  <c r="K219" i="8"/>
  <c r="Q219" i="8"/>
  <c r="U219" i="8"/>
  <c r="O219" i="8"/>
  <c r="M233" i="48"/>
  <c r="S233" i="48"/>
  <c r="O218" i="40"/>
  <c r="U218" i="40"/>
  <c r="K218" i="40"/>
  <c r="Q218" i="40"/>
  <c r="S220" i="40"/>
  <c r="M220" i="40"/>
  <c r="L218" i="40"/>
  <c r="R218" i="40"/>
  <c r="V218" i="40"/>
  <c r="P218" i="40"/>
  <c r="N218" i="40"/>
  <c r="T218" i="40"/>
  <c r="M219" i="41"/>
  <c r="S219" i="41"/>
  <c r="P219" i="41"/>
  <c r="V219" i="41"/>
  <c r="U218" i="41"/>
  <c r="O218" i="41"/>
  <c r="Q219" i="41"/>
  <c r="K219" i="41"/>
  <c r="T218" i="41"/>
  <c r="N218" i="41"/>
  <c r="L219" i="41"/>
  <c r="R219" i="41"/>
  <c r="S221" i="47" l="1"/>
  <c r="M221" i="47"/>
  <c r="L221" i="47"/>
  <c r="R221" i="47"/>
  <c r="O221" i="47"/>
  <c r="U221" i="47"/>
  <c r="N221" i="47"/>
  <c r="T221" i="47"/>
  <c r="K221" i="47"/>
  <c r="Q221" i="47"/>
  <c r="R221" i="48"/>
  <c r="L221" i="48"/>
  <c r="P221" i="48"/>
  <c r="V221" i="48"/>
  <c r="U221" i="48"/>
  <c r="O221" i="48"/>
  <c r="K221" i="48"/>
  <c r="Q221" i="48"/>
  <c r="T221" i="48"/>
  <c r="N221" i="48"/>
  <c r="V221" i="47"/>
  <c r="P221" i="47"/>
  <c r="P220" i="9"/>
  <c r="V220" i="9"/>
  <c r="U220" i="9"/>
  <c r="O220" i="9"/>
  <c r="K220" i="9"/>
  <c r="Q220" i="9"/>
  <c r="M221" i="9"/>
  <c r="S221" i="9"/>
  <c r="N220" i="9"/>
  <c r="T220" i="9"/>
  <c r="R220" i="9"/>
  <c r="L220" i="9"/>
  <c r="T220" i="8"/>
  <c r="N220" i="8"/>
  <c r="R220" i="8"/>
  <c r="L220" i="8"/>
  <c r="O220" i="8"/>
  <c r="U220" i="8"/>
  <c r="V220" i="8"/>
  <c r="P220" i="8"/>
  <c r="Q220" i="8"/>
  <c r="K220" i="8"/>
  <c r="M221" i="8"/>
  <c r="S221" i="8"/>
  <c r="M234" i="48"/>
  <c r="S234" i="48"/>
  <c r="M221" i="40"/>
  <c r="S221" i="40"/>
  <c r="P219" i="40"/>
  <c r="V219" i="40"/>
  <c r="K219" i="40"/>
  <c r="Q219" i="40"/>
  <c r="T219" i="40"/>
  <c r="N219" i="40"/>
  <c r="R219" i="40"/>
  <c r="L219" i="40"/>
  <c r="O219" i="40"/>
  <c r="U219" i="40"/>
  <c r="Q220" i="41"/>
  <c r="K220" i="41"/>
  <c r="R220" i="41"/>
  <c r="L220" i="41"/>
  <c r="P220" i="41"/>
  <c r="V220" i="41"/>
  <c r="T219" i="41"/>
  <c r="N219" i="41"/>
  <c r="U219" i="41"/>
  <c r="O219" i="41"/>
  <c r="M220" i="41"/>
  <c r="S220" i="41"/>
  <c r="O222" i="48" l="1"/>
  <c r="U222" i="48"/>
  <c r="N222" i="47"/>
  <c r="T222" i="47"/>
  <c r="P222" i="47"/>
  <c r="V222" i="47"/>
  <c r="V222" i="48"/>
  <c r="P222" i="48"/>
  <c r="U222" i="47"/>
  <c r="O222" i="47"/>
  <c r="N222" i="48"/>
  <c r="T222" i="48"/>
  <c r="L222" i="48"/>
  <c r="R222" i="48"/>
  <c r="L222" i="47"/>
  <c r="R222" i="47"/>
  <c r="M222" i="47"/>
  <c r="S222" i="47"/>
  <c r="K222" i="48"/>
  <c r="Q222" i="48"/>
  <c r="K222" i="47"/>
  <c r="Q222" i="47"/>
  <c r="M222" i="9"/>
  <c r="S222" i="9"/>
  <c r="R221" i="9"/>
  <c r="L221" i="9"/>
  <c r="K221" i="9"/>
  <c r="Q221" i="9"/>
  <c r="U221" i="9"/>
  <c r="O221" i="9"/>
  <c r="N221" i="9"/>
  <c r="T221" i="9"/>
  <c r="V221" i="9"/>
  <c r="P221" i="9"/>
  <c r="V221" i="8"/>
  <c r="P221" i="8"/>
  <c r="U221" i="8"/>
  <c r="O221" i="8"/>
  <c r="R221" i="8"/>
  <c r="L221" i="8"/>
  <c r="S222" i="8"/>
  <c r="M222" i="8"/>
  <c r="K221" i="8"/>
  <c r="Q221" i="8"/>
  <c r="T221" i="8"/>
  <c r="N221" i="8"/>
  <c r="M235" i="48"/>
  <c r="S235" i="48"/>
  <c r="N220" i="40"/>
  <c r="T220" i="40"/>
  <c r="P220" i="40"/>
  <c r="V220" i="40"/>
  <c r="U220" i="40"/>
  <c r="O220" i="40"/>
  <c r="L220" i="40"/>
  <c r="R220" i="40"/>
  <c r="Q220" i="40"/>
  <c r="K220" i="40"/>
  <c r="S222" i="40"/>
  <c r="M222" i="40"/>
  <c r="T220" i="41"/>
  <c r="N220" i="41"/>
  <c r="L221" i="41"/>
  <c r="R221" i="41"/>
  <c r="M221" i="41"/>
  <c r="S221" i="41"/>
  <c r="O220" i="41"/>
  <c r="U220" i="41"/>
  <c r="Q221" i="41"/>
  <c r="K221" i="41"/>
  <c r="P221" i="41"/>
  <c r="V221" i="41"/>
  <c r="V223" i="48" l="1"/>
  <c r="P223" i="48"/>
  <c r="L223" i="47"/>
  <c r="R223" i="47"/>
  <c r="K223" i="47"/>
  <c r="Q223" i="47"/>
  <c r="R223" i="48"/>
  <c r="L223" i="48"/>
  <c r="P223" i="47"/>
  <c r="V223" i="47"/>
  <c r="K223" i="48"/>
  <c r="Q223" i="48"/>
  <c r="N223" i="48"/>
  <c r="T223" i="48"/>
  <c r="T223" i="47"/>
  <c r="N223" i="47"/>
  <c r="U223" i="47"/>
  <c r="O223" i="47"/>
  <c r="S223" i="47"/>
  <c r="M223" i="47"/>
  <c r="O223" i="48"/>
  <c r="U223" i="48"/>
  <c r="O222" i="9"/>
  <c r="U222" i="9"/>
  <c r="K222" i="9"/>
  <c r="Q222" i="9"/>
  <c r="P222" i="9"/>
  <c r="V222" i="9"/>
  <c r="L222" i="9"/>
  <c r="R222" i="9"/>
  <c r="N222" i="9"/>
  <c r="T222" i="9"/>
  <c r="S223" i="9"/>
  <c r="M223" i="9"/>
  <c r="S223" i="8"/>
  <c r="M223" i="8"/>
  <c r="L222" i="8"/>
  <c r="R222" i="8"/>
  <c r="T222" i="8"/>
  <c r="N222" i="8"/>
  <c r="O222" i="8"/>
  <c r="U222" i="8"/>
  <c r="V222" i="8"/>
  <c r="P222" i="8"/>
  <c r="Q222" i="8"/>
  <c r="K222" i="8"/>
  <c r="M236" i="48"/>
  <c r="S236" i="48"/>
  <c r="Q221" i="40"/>
  <c r="K221" i="40"/>
  <c r="V221" i="40"/>
  <c r="P221" i="40"/>
  <c r="U221" i="40"/>
  <c r="O221" i="40"/>
  <c r="R221" i="40"/>
  <c r="L221" i="40"/>
  <c r="N221" i="40"/>
  <c r="T221" i="40"/>
  <c r="S223" i="40"/>
  <c r="M223" i="40"/>
  <c r="P222" i="41"/>
  <c r="V222" i="41"/>
  <c r="U221" i="41"/>
  <c r="O221" i="41"/>
  <c r="R222" i="41"/>
  <c r="L222" i="41"/>
  <c r="Q222" i="41"/>
  <c r="K222" i="41"/>
  <c r="T221" i="41"/>
  <c r="N221" i="41"/>
  <c r="M222" i="41"/>
  <c r="S222" i="41"/>
  <c r="T224" i="47" l="1"/>
  <c r="N224" i="47"/>
  <c r="R224" i="48"/>
  <c r="L224" i="48"/>
  <c r="U224" i="48"/>
  <c r="O224" i="48"/>
  <c r="T224" i="48"/>
  <c r="N224" i="48"/>
  <c r="Q224" i="47"/>
  <c r="K224" i="47"/>
  <c r="M224" i="47"/>
  <c r="S224" i="47"/>
  <c r="K224" i="48"/>
  <c r="Q224" i="48"/>
  <c r="R224" i="47"/>
  <c r="L224" i="47"/>
  <c r="O224" i="47"/>
  <c r="U224" i="47"/>
  <c r="P224" i="48"/>
  <c r="V224" i="48"/>
  <c r="V224" i="47"/>
  <c r="P224" i="47"/>
  <c r="R223" i="9"/>
  <c r="L223" i="9"/>
  <c r="S224" i="9"/>
  <c r="M224" i="9"/>
  <c r="V223" i="9"/>
  <c r="P223" i="9"/>
  <c r="K223" i="9"/>
  <c r="Q223" i="9"/>
  <c r="N223" i="9"/>
  <c r="T223" i="9"/>
  <c r="O223" i="9"/>
  <c r="U223" i="9"/>
  <c r="O223" i="8"/>
  <c r="U223" i="8"/>
  <c r="T223" i="8"/>
  <c r="N223" i="8"/>
  <c r="K223" i="8"/>
  <c r="Q223" i="8"/>
  <c r="L223" i="8"/>
  <c r="R223" i="8"/>
  <c r="P223" i="8"/>
  <c r="V223" i="8"/>
  <c r="M224" i="8"/>
  <c r="S224" i="8"/>
  <c r="S237" i="48"/>
  <c r="M237" i="48"/>
  <c r="O222" i="40"/>
  <c r="U222" i="40"/>
  <c r="M224" i="40"/>
  <c r="S224" i="40"/>
  <c r="N222" i="40"/>
  <c r="T222" i="40"/>
  <c r="V222" i="40"/>
  <c r="P222" i="40"/>
  <c r="R222" i="40"/>
  <c r="L222" i="40"/>
  <c r="Q222" i="40"/>
  <c r="K222" i="40"/>
  <c r="N222" i="41"/>
  <c r="T222" i="41"/>
  <c r="O222" i="41"/>
  <c r="U222" i="41"/>
  <c r="Q223" i="41"/>
  <c r="K223" i="41"/>
  <c r="L223" i="41"/>
  <c r="R223" i="41"/>
  <c r="M223" i="41"/>
  <c r="S223" i="41"/>
  <c r="P223" i="41"/>
  <c r="V223" i="41"/>
  <c r="R225" i="47" l="1"/>
  <c r="L225" i="47"/>
  <c r="N225" i="48"/>
  <c r="T225" i="48"/>
  <c r="P225" i="47"/>
  <c r="V225" i="47"/>
  <c r="U225" i="48"/>
  <c r="O225" i="48"/>
  <c r="K225" i="48"/>
  <c r="Q225" i="48"/>
  <c r="R225" i="48"/>
  <c r="L225" i="48"/>
  <c r="V225" i="48"/>
  <c r="P225" i="48"/>
  <c r="M225" i="47"/>
  <c r="S225" i="47"/>
  <c r="Q225" i="47"/>
  <c r="K225" i="47"/>
  <c r="T225" i="47"/>
  <c r="N225" i="47"/>
  <c r="O225" i="47"/>
  <c r="U225" i="47"/>
  <c r="Q224" i="9"/>
  <c r="K224" i="9"/>
  <c r="M225" i="9"/>
  <c r="S225" i="9"/>
  <c r="O224" i="9"/>
  <c r="U224" i="9"/>
  <c r="R224" i="9"/>
  <c r="L224" i="9"/>
  <c r="P224" i="9"/>
  <c r="V224" i="9"/>
  <c r="N224" i="9"/>
  <c r="T224" i="9"/>
  <c r="R224" i="8"/>
  <c r="L224" i="8"/>
  <c r="K224" i="8"/>
  <c r="Q224" i="8"/>
  <c r="T224" i="8"/>
  <c r="N224" i="8"/>
  <c r="M225" i="8"/>
  <c r="S225" i="8"/>
  <c r="V224" i="8"/>
  <c r="P224" i="8"/>
  <c r="U224" i="8"/>
  <c r="O224" i="8"/>
  <c r="M238" i="48"/>
  <c r="S238" i="48"/>
  <c r="K223" i="40"/>
  <c r="Q223" i="40"/>
  <c r="T223" i="40"/>
  <c r="N223" i="40"/>
  <c r="L223" i="40"/>
  <c r="R223" i="40"/>
  <c r="M225" i="40"/>
  <c r="S225" i="40"/>
  <c r="P223" i="40"/>
  <c r="V223" i="40"/>
  <c r="O223" i="40"/>
  <c r="U223" i="40"/>
  <c r="Q224" i="41"/>
  <c r="K224" i="41"/>
  <c r="S224" i="41"/>
  <c r="M224" i="41"/>
  <c r="U223" i="41"/>
  <c r="O223" i="41"/>
  <c r="V224" i="41"/>
  <c r="P224" i="41"/>
  <c r="R224" i="41"/>
  <c r="L224" i="41"/>
  <c r="N223" i="41"/>
  <c r="T223" i="41"/>
  <c r="U226" i="48" l="1"/>
  <c r="O226" i="48"/>
  <c r="S226" i="47"/>
  <c r="M226" i="47"/>
  <c r="P226" i="48"/>
  <c r="V226" i="48"/>
  <c r="U226" i="47"/>
  <c r="O226" i="47"/>
  <c r="P226" i="47"/>
  <c r="V226" i="47"/>
  <c r="N226" i="47"/>
  <c r="T226" i="47"/>
  <c r="R226" i="48"/>
  <c r="L226" i="48"/>
  <c r="T226" i="48"/>
  <c r="N226" i="48"/>
  <c r="Q226" i="47"/>
  <c r="K226" i="47"/>
  <c r="L226" i="47"/>
  <c r="R226" i="47"/>
  <c r="K226" i="48"/>
  <c r="Q226" i="48"/>
  <c r="U225" i="9"/>
  <c r="O225" i="9"/>
  <c r="N225" i="9"/>
  <c r="T225" i="9"/>
  <c r="M226" i="9"/>
  <c r="S226" i="9"/>
  <c r="V225" i="9"/>
  <c r="P225" i="9"/>
  <c r="Q225" i="9"/>
  <c r="K225" i="9"/>
  <c r="L225" i="9"/>
  <c r="R225" i="9"/>
  <c r="M226" i="8"/>
  <c r="S226" i="8"/>
  <c r="U225" i="8"/>
  <c r="O225" i="8"/>
  <c r="Q225" i="8"/>
  <c r="K225" i="8"/>
  <c r="N225" i="8"/>
  <c r="T225" i="8"/>
  <c r="V225" i="8"/>
  <c r="P225" i="8"/>
  <c r="R225" i="8"/>
  <c r="L225" i="8"/>
  <c r="M239" i="48"/>
  <c r="S239" i="48"/>
  <c r="M226" i="40"/>
  <c r="S226" i="40"/>
  <c r="U224" i="40"/>
  <c r="O224" i="40"/>
  <c r="L224" i="40"/>
  <c r="R224" i="40"/>
  <c r="N224" i="40"/>
  <c r="T224" i="40"/>
  <c r="P224" i="40"/>
  <c r="V224" i="40"/>
  <c r="Q224" i="40"/>
  <c r="K224" i="40"/>
  <c r="S225" i="41"/>
  <c r="M225" i="41"/>
  <c r="V225" i="41"/>
  <c r="P225" i="41"/>
  <c r="U224" i="41"/>
  <c r="O224" i="41"/>
  <c r="Q225" i="41"/>
  <c r="K225" i="41"/>
  <c r="L225" i="41"/>
  <c r="R225" i="41"/>
  <c r="N224" i="41"/>
  <c r="T224" i="41"/>
  <c r="N227" i="48" l="1"/>
  <c r="T227" i="48"/>
  <c r="O227" i="47"/>
  <c r="U227" i="47"/>
  <c r="L227" i="48"/>
  <c r="R227" i="48"/>
  <c r="K227" i="48"/>
  <c r="Q227" i="48"/>
  <c r="P227" i="48"/>
  <c r="V227" i="48"/>
  <c r="S227" i="47"/>
  <c r="M227" i="47"/>
  <c r="L227" i="47"/>
  <c r="R227" i="47"/>
  <c r="N227" i="47"/>
  <c r="T227" i="47"/>
  <c r="K227" i="47"/>
  <c r="Q227" i="47"/>
  <c r="O227" i="48"/>
  <c r="U227" i="48"/>
  <c r="V227" i="47"/>
  <c r="P227" i="47"/>
  <c r="R226" i="9"/>
  <c r="L226" i="9"/>
  <c r="Q226" i="9"/>
  <c r="K226" i="9"/>
  <c r="N226" i="9"/>
  <c r="T226" i="9"/>
  <c r="U226" i="9"/>
  <c r="O226" i="9"/>
  <c r="M227" i="9"/>
  <c r="S227" i="9"/>
  <c r="V226" i="9"/>
  <c r="P226" i="9"/>
  <c r="T226" i="8"/>
  <c r="N226" i="8"/>
  <c r="Q226" i="8"/>
  <c r="K226" i="8"/>
  <c r="P226" i="8"/>
  <c r="V226" i="8"/>
  <c r="R226" i="8"/>
  <c r="L226" i="8"/>
  <c r="O226" i="8"/>
  <c r="U226" i="8"/>
  <c r="M227" i="8"/>
  <c r="S227" i="8"/>
  <c r="S240" i="48"/>
  <c r="M240" i="48"/>
  <c r="N225" i="40"/>
  <c r="T225" i="40"/>
  <c r="K225" i="40"/>
  <c r="Q225" i="40"/>
  <c r="R225" i="40"/>
  <c r="L225" i="40"/>
  <c r="U225" i="40"/>
  <c r="O225" i="40"/>
  <c r="V225" i="40"/>
  <c r="P225" i="40"/>
  <c r="S227" i="40"/>
  <c r="M227" i="40"/>
  <c r="K226" i="41"/>
  <c r="Q226" i="41"/>
  <c r="P226" i="41"/>
  <c r="V226" i="41"/>
  <c r="N225" i="41"/>
  <c r="T225" i="41"/>
  <c r="U225" i="41"/>
  <c r="O225" i="41"/>
  <c r="S226" i="41"/>
  <c r="M226" i="41"/>
  <c r="R226" i="41"/>
  <c r="L226" i="41"/>
  <c r="N228" i="47" l="1"/>
  <c r="T228" i="47"/>
  <c r="Q228" i="48"/>
  <c r="K228" i="48"/>
  <c r="P228" i="47"/>
  <c r="V228" i="47"/>
  <c r="R228" i="47"/>
  <c r="L228" i="47"/>
  <c r="L228" i="48"/>
  <c r="R228" i="48"/>
  <c r="M228" i="47"/>
  <c r="S228" i="47"/>
  <c r="O228" i="48"/>
  <c r="U228" i="48"/>
  <c r="O228" i="47"/>
  <c r="U228" i="47"/>
  <c r="Q228" i="47"/>
  <c r="K228" i="47"/>
  <c r="P228" i="48"/>
  <c r="V228" i="48"/>
  <c r="N228" i="48"/>
  <c r="T228" i="48"/>
  <c r="T227" i="9"/>
  <c r="N227" i="9"/>
  <c r="P227" i="9"/>
  <c r="V227" i="9"/>
  <c r="L227" i="9"/>
  <c r="R227" i="9"/>
  <c r="K227" i="9"/>
  <c r="Q227" i="9"/>
  <c r="S228" i="9"/>
  <c r="M228" i="9"/>
  <c r="U227" i="9"/>
  <c r="O227" i="9"/>
  <c r="R227" i="8"/>
  <c r="L227" i="8"/>
  <c r="N227" i="8"/>
  <c r="T227" i="8"/>
  <c r="U227" i="8"/>
  <c r="O227" i="8"/>
  <c r="V227" i="8"/>
  <c r="P227" i="8"/>
  <c r="K227" i="8"/>
  <c r="Q227" i="8"/>
  <c r="M228" i="8"/>
  <c r="S228" i="8"/>
  <c r="M241" i="48"/>
  <c r="S241" i="48"/>
  <c r="R226" i="40"/>
  <c r="L226" i="40"/>
  <c r="S228" i="40"/>
  <c r="M228" i="40"/>
  <c r="V226" i="40"/>
  <c r="P226" i="40"/>
  <c r="Q226" i="40"/>
  <c r="K226" i="40"/>
  <c r="T226" i="40"/>
  <c r="N226" i="40"/>
  <c r="U226" i="40"/>
  <c r="O226" i="40"/>
  <c r="L227" i="41"/>
  <c r="R227" i="41"/>
  <c r="U226" i="41"/>
  <c r="O226" i="41"/>
  <c r="P227" i="41"/>
  <c r="V227" i="41"/>
  <c r="S227" i="41"/>
  <c r="M227" i="41"/>
  <c r="N226" i="41"/>
  <c r="T226" i="41"/>
  <c r="Q227" i="41"/>
  <c r="K227" i="41"/>
  <c r="R229" i="47" l="1"/>
  <c r="L229" i="47"/>
  <c r="T229" i="48"/>
  <c r="N229" i="48"/>
  <c r="O229" i="48"/>
  <c r="U229" i="48"/>
  <c r="P229" i="47"/>
  <c r="V229" i="47"/>
  <c r="U229" i="47"/>
  <c r="O229" i="47"/>
  <c r="K229" i="48"/>
  <c r="Q229" i="48"/>
  <c r="P229" i="48"/>
  <c r="V229" i="48"/>
  <c r="S229" i="47"/>
  <c r="M229" i="47"/>
  <c r="Q229" i="47"/>
  <c r="K229" i="47"/>
  <c r="R229" i="48"/>
  <c r="L229" i="48"/>
  <c r="T229" i="47"/>
  <c r="N229" i="47"/>
  <c r="Q228" i="9"/>
  <c r="K228" i="9"/>
  <c r="R228" i="9"/>
  <c r="L228" i="9"/>
  <c r="U228" i="9"/>
  <c r="O228" i="9"/>
  <c r="P228" i="9"/>
  <c r="V228" i="9"/>
  <c r="M229" i="9"/>
  <c r="S229" i="9"/>
  <c r="N228" i="9"/>
  <c r="T228" i="9"/>
  <c r="O228" i="8"/>
  <c r="U228" i="8"/>
  <c r="V228" i="8"/>
  <c r="P228" i="8"/>
  <c r="M229" i="8"/>
  <c r="S229" i="8"/>
  <c r="N228" i="8"/>
  <c r="T228" i="8"/>
  <c r="L228" i="8"/>
  <c r="R228" i="8"/>
  <c r="Q228" i="8"/>
  <c r="K228" i="8"/>
  <c r="M242" i="48"/>
  <c r="S242" i="48"/>
  <c r="K227" i="40"/>
  <c r="Q227" i="40"/>
  <c r="V227" i="40"/>
  <c r="P227" i="40"/>
  <c r="U227" i="40"/>
  <c r="O227" i="40"/>
  <c r="M229" i="40"/>
  <c r="S229" i="40"/>
  <c r="N227" i="40"/>
  <c r="T227" i="40"/>
  <c r="R227" i="40"/>
  <c r="L227" i="40"/>
  <c r="T227" i="41"/>
  <c r="N227" i="41"/>
  <c r="U227" i="41"/>
  <c r="O227" i="41"/>
  <c r="K228" i="41"/>
  <c r="Q228" i="41"/>
  <c r="S228" i="41"/>
  <c r="M228" i="41"/>
  <c r="P228" i="41"/>
  <c r="V228" i="41"/>
  <c r="L228" i="41"/>
  <c r="R228" i="41"/>
  <c r="M230" i="47" l="1"/>
  <c r="S230" i="47"/>
  <c r="V230" i="47"/>
  <c r="P230" i="47"/>
  <c r="N230" i="47"/>
  <c r="T230" i="47"/>
  <c r="P230" i="48"/>
  <c r="V230" i="48"/>
  <c r="U230" i="48"/>
  <c r="O230" i="48"/>
  <c r="L230" i="48"/>
  <c r="R230" i="48"/>
  <c r="N230" i="48"/>
  <c r="T230" i="48"/>
  <c r="Q230" i="48"/>
  <c r="K230" i="48"/>
  <c r="K230" i="47"/>
  <c r="Q230" i="47"/>
  <c r="U230" i="47"/>
  <c r="O230" i="47"/>
  <c r="L230" i="47"/>
  <c r="R230" i="47"/>
  <c r="U229" i="9"/>
  <c r="O229" i="9"/>
  <c r="P229" i="9"/>
  <c r="V229" i="9"/>
  <c r="L229" i="9"/>
  <c r="R229" i="9"/>
  <c r="N229" i="9"/>
  <c r="T229" i="9"/>
  <c r="Q229" i="9"/>
  <c r="K229" i="9"/>
  <c r="S230" i="9"/>
  <c r="M230" i="9"/>
  <c r="M230" i="8"/>
  <c r="S230" i="8"/>
  <c r="T229" i="8"/>
  <c r="N229" i="8"/>
  <c r="Q229" i="8"/>
  <c r="K229" i="8"/>
  <c r="V229" i="8"/>
  <c r="P229" i="8"/>
  <c r="R229" i="8"/>
  <c r="L229" i="8"/>
  <c r="U229" i="8"/>
  <c r="O229" i="8"/>
  <c r="M243" i="48"/>
  <c r="S243" i="48"/>
  <c r="T228" i="40"/>
  <c r="N228" i="40"/>
  <c r="P228" i="40"/>
  <c r="V228" i="40"/>
  <c r="M230" i="40"/>
  <c r="S230" i="40"/>
  <c r="O228" i="40"/>
  <c r="U228" i="40"/>
  <c r="K228" i="40"/>
  <c r="Q228" i="40"/>
  <c r="R228" i="40"/>
  <c r="L228" i="40"/>
  <c r="R229" i="41"/>
  <c r="L229" i="41"/>
  <c r="O228" i="41"/>
  <c r="U228" i="41"/>
  <c r="P229" i="41"/>
  <c r="V229" i="41"/>
  <c r="K229" i="41"/>
  <c r="Q229" i="41"/>
  <c r="T228" i="41"/>
  <c r="N228" i="41"/>
  <c r="M229" i="41"/>
  <c r="S229" i="41"/>
  <c r="K231" i="48" l="1"/>
  <c r="Q231" i="48"/>
  <c r="V231" i="48"/>
  <c r="P231" i="48"/>
  <c r="R231" i="47"/>
  <c r="L231" i="47"/>
  <c r="T231" i="48"/>
  <c r="N231" i="48"/>
  <c r="N231" i="47"/>
  <c r="T231" i="47"/>
  <c r="O231" i="47"/>
  <c r="U231" i="47"/>
  <c r="V231" i="47"/>
  <c r="P231" i="47"/>
  <c r="R231" i="48"/>
  <c r="L231" i="48"/>
  <c r="U231" i="48"/>
  <c r="O231" i="48"/>
  <c r="Q231" i="47"/>
  <c r="K231" i="47"/>
  <c r="S231" i="47"/>
  <c r="M231" i="47"/>
  <c r="N230" i="9"/>
  <c r="T230" i="9"/>
  <c r="P230" i="9"/>
  <c r="V230" i="9"/>
  <c r="R230" i="9"/>
  <c r="L230" i="9"/>
  <c r="M231" i="9"/>
  <c r="S231" i="9"/>
  <c r="Q230" i="9"/>
  <c r="K230" i="9"/>
  <c r="O230" i="9"/>
  <c r="U230" i="9"/>
  <c r="R230" i="8"/>
  <c r="L230" i="8"/>
  <c r="V230" i="8"/>
  <c r="P230" i="8"/>
  <c r="Q230" i="8"/>
  <c r="K230" i="8"/>
  <c r="O230" i="8"/>
  <c r="U230" i="8"/>
  <c r="T230" i="8"/>
  <c r="N230" i="8"/>
  <c r="M231" i="8"/>
  <c r="S231" i="8"/>
  <c r="M244" i="48"/>
  <c r="S244" i="48"/>
  <c r="S231" i="40"/>
  <c r="M231" i="40"/>
  <c r="L229" i="40"/>
  <c r="R229" i="40"/>
  <c r="Q229" i="40"/>
  <c r="K229" i="40"/>
  <c r="P229" i="40"/>
  <c r="V229" i="40"/>
  <c r="N229" i="40"/>
  <c r="T229" i="40"/>
  <c r="U229" i="40"/>
  <c r="O229" i="40"/>
  <c r="S230" i="41"/>
  <c r="M230" i="41"/>
  <c r="O229" i="41"/>
  <c r="U229" i="41"/>
  <c r="K230" i="41"/>
  <c r="Q230" i="41"/>
  <c r="T229" i="41"/>
  <c r="N229" i="41"/>
  <c r="L230" i="41"/>
  <c r="R230" i="41"/>
  <c r="V230" i="41"/>
  <c r="P230" i="41"/>
  <c r="L232" i="48" l="1"/>
  <c r="R232" i="48"/>
  <c r="T232" i="48"/>
  <c r="N232" i="48"/>
  <c r="M232" i="47"/>
  <c r="S232" i="47"/>
  <c r="V232" i="47"/>
  <c r="P232" i="47"/>
  <c r="R232" i="47"/>
  <c r="L232" i="47"/>
  <c r="Q232" i="47"/>
  <c r="K232" i="47"/>
  <c r="V232" i="48"/>
  <c r="P232" i="48"/>
  <c r="U232" i="47"/>
  <c r="O232" i="47"/>
  <c r="O232" i="48"/>
  <c r="U232" i="48"/>
  <c r="N232" i="47"/>
  <c r="T232" i="47"/>
  <c r="Q232" i="48"/>
  <c r="K232" i="48"/>
  <c r="R231" i="9"/>
  <c r="L231" i="9"/>
  <c r="U231" i="9"/>
  <c r="O231" i="9"/>
  <c r="V231" i="9"/>
  <c r="P231" i="9"/>
  <c r="S232" i="9"/>
  <c r="M232" i="9"/>
  <c r="K231" i="9"/>
  <c r="Q231" i="9"/>
  <c r="T231" i="9"/>
  <c r="N231" i="9"/>
  <c r="U231" i="8"/>
  <c r="O231" i="8"/>
  <c r="K231" i="8"/>
  <c r="Q231" i="8"/>
  <c r="V231" i="8"/>
  <c r="P231" i="8"/>
  <c r="M232" i="8"/>
  <c r="S232" i="8"/>
  <c r="N231" i="8"/>
  <c r="T231" i="8"/>
  <c r="L231" i="8"/>
  <c r="R231" i="8"/>
  <c r="S245" i="48"/>
  <c r="M245" i="48"/>
  <c r="V230" i="40"/>
  <c r="P230" i="40"/>
  <c r="Q230" i="40"/>
  <c r="K230" i="40"/>
  <c r="U230" i="40"/>
  <c r="O230" i="40"/>
  <c r="R230" i="40"/>
  <c r="L230" i="40"/>
  <c r="S232" i="40"/>
  <c r="M232" i="40"/>
  <c r="T230" i="40"/>
  <c r="N230" i="40"/>
  <c r="P231" i="41"/>
  <c r="V231" i="41"/>
  <c r="T230" i="41"/>
  <c r="N230" i="41"/>
  <c r="U230" i="41"/>
  <c r="O230" i="41"/>
  <c r="S231" i="41"/>
  <c r="M231" i="41"/>
  <c r="L231" i="41"/>
  <c r="R231" i="41"/>
  <c r="Q231" i="41"/>
  <c r="K231" i="41"/>
  <c r="O233" i="47" l="1"/>
  <c r="U233" i="47"/>
  <c r="P233" i="47"/>
  <c r="V233" i="47"/>
  <c r="Q233" i="48"/>
  <c r="K233" i="48"/>
  <c r="P233" i="48"/>
  <c r="V233" i="48"/>
  <c r="S233" i="47"/>
  <c r="M233" i="47"/>
  <c r="T233" i="47"/>
  <c r="N233" i="47"/>
  <c r="K233" i="47"/>
  <c r="Q233" i="47"/>
  <c r="N233" i="48"/>
  <c r="T233" i="48"/>
  <c r="R233" i="47"/>
  <c r="L233" i="47"/>
  <c r="O233" i="48"/>
  <c r="U233" i="48"/>
  <c r="R233" i="48"/>
  <c r="L233" i="48"/>
  <c r="S233" i="9"/>
  <c r="M233" i="9"/>
  <c r="V232" i="9"/>
  <c r="P232" i="9"/>
  <c r="N232" i="9"/>
  <c r="T232" i="9"/>
  <c r="O232" i="9"/>
  <c r="U232" i="9"/>
  <c r="L232" i="9"/>
  <c r="R232" i="9"/>
  <c r="Q232" i="9"/>
  <c r="K232" i="9"/>
  <c r="M233" i="8"/>
  <c r="S233" i="8"/>
  <c r="V232" i="8"/>
  <c r="P232" i="8"/>
  <c r="R232" i="8"/>
  <c r="L232" i="8"/>
  <c r="Q232" i="8"/>
  <c r="K232" i="8"/>
  <c r="U232" i="8"/>
  <c r="O232" i="8"/>
  <c r="T232" i="8"/>
  <c r="N232" i="8"/>
  <c r="M246" i="48"/>
  <c r="S246" i="48"/>
  <c r="Q231" i="40"/>
  <c r="K231" i="40"/>
  <c r="U231" i="40"/>
  <c r="O231" i="40"/>
  <c r="V231" i="40"/>
  <c r="P231" i="40"/>
  <c r="N231" i="40"/>
  <c r="T231" i="40"/>
  <c r="S233" i="40"/>
  <c r="M233" i="40"/>
  <c r="R231" i="40"/>
  <c r="L231" i="40"/>
  <c r="S232" i="41"/>
  <c r="M232" i="41"/>
  <c r="T231" i="41"/>
  <c r="N231" i="41"/>
  <c r="L232" i="41"/>
  <c r="R232" i="41"/>
  <c r="U231" i="41"/>
  <c r="O231" i="41"/>
  <c r="K232" i="41"/>
  <c r="Q232" i="41"/>
  <c r="P232" i="41"/>
  <c r="V232" i="41"/>
  <c r="T234" i="48" l="1"/>
  <c r="N234" i="48"/>
  <c r="V234" i="48"/>
  <c r="P234" i="48"/>
  <c r="L234" i="48"/>
  <c r="R234" i="48"/>
  <c r="K234" i="48"/>
  <c r="Q234" i="48"/>
  <c r="Q234" i="47"/>
  <c r="K234" i="47"/>
  <c r="N234" i="47"/>
  <c r="T234" i="47"/>
  <c r="O234" i="48"/>
  <c r="U234" i="48"/>
  <c r="P234" i="47"/>
  <c r="V234" i="47"/>
  <c r="R234" i="47"/>
  <c r="L234" i="47"/>
  <c r="M234" i="47"/>
  <c r="S234" i="47"/>
  <c r="O234" i="47"/>
  <c r="U234" i="47"/>
  <c r="U233" i="9"/>
  <c r="O233" i="9"/>
  <c r="Q233" i="9"/>
  <c r="K233" i="9"/>
  <c r="N233" i="9"/>
  <c r="T233" i="9"/>
  <c r="V233" i="9"/>
  <c r="P233" i="9"/>
  <c r="R233" i="9"/>
  <c r="L233" i="9"/>
  <c r="S234" i="9"/>
  <c r="M234" i="9"/>
  <c r="Q233" i="8"/>
  <c r="K233" i="8"/>
  <c r="R233" i="8"/>
  <c r="L233" i="8"/>
  <c r="N233" i="8"/>
  <c r="T233" i="8"/>
  <c r="V233" i="8"/>
  <c r="P233" i="8"/>
  <c r="U233" i="8"/>
  <c r="O233" i="8"/>
  <c r="S234" i="8"/>
  <c r="M234" i="8"/>
  <c r="M247" i="48"/>
  <c r="S247" i="48"/>
  <c r="L232" i="40"/>
  <c r="R232" i="40"/>
  <c r="M234" i="40"/>
  <c r="S234" i="40"/>
  <c r="O232" i="40"/>
  <c r="U232" i="40"/>
  <c r="K232" i="40"/>
  <c r="Q232" i="40"/>
  <c r="T232" i="40"/>
  <c r="N232" i="40"/>
  <c r="V232" i="40"/>
  <c r="P232" i="40"/>
  <c r="U232" i="41"/>
  <c r="O232" i="41"/>
  <c r="Q233" i="41"/>
  <c r="K233" i="41"/>
  <c r="L233" i="41"/>
  <c r="R233" i="41"/>
  <c r="P233" i="41"/>
  <c r="V233" i="41"/>
  <c r="M233" i="41"/>
  <c r="S233" i="41"/>
  <c r="T232" i="41"/>
  <c r="N232" i="41"/>
  <c r="V235" i="47" l="1"/>
  <c r="P235" i="47"/>
  <c r="K235" i="48"/>
  <c r="Q235" i="48"/>
  <c r="U235" i="47"/>
  <c r="O235" i="47"/>
  <c r="U235" i="48"/>
  <c r="O235" i="48"/>
  <c r="R235" i="48"/>
  <c r="L235" i="48"/>
  <c r="V235" i="48"/>
  <c r="P235" i="48"/>
  <c r="M235" i="47"/>
  <c r="S235" i="47"/>
  <c r="T235" i="47"/>
  <c r="N235" i="47"/>
  <c r="R235" i="47"/>
  <c r="L235" i="47"/>
  <c r="K235" i="47"/>
  <c r="Q235" i="47"/>
  <c r="T235" i="48"/>
  <c r="N235" i="48"/>
  <c r="P234" i="9"/>
  <c r="V234" i="9"/>
  <c r="M235" i="9"/>
  <c r="S235" i="9"/>
  <c r="N234" i="9"/>
  <c r="T234" i="9"/>
  <c r="Q234" i="9"/>
  <c r="K234" i="9"/>
  <c r="R234" i="9"/>
  <c r="L234" i="9"/>
  <c r="O234" i="9"/>
  <c r="U234" i="9"/>
  <c r="P234" i="8"/>
  <c r="V234" i="8"/>
  <c r="T234" i="8"/>
  <c r="N234" i="8"/>
  <c r="M235" i="8"/>
  <c r="S235" i="8"/>
  <c r="R234" i="8"/>
  <c r="L234" i="8"/>
  <c r="O234" i="8"/>
  <c r="U234" i="8"/>
  <c r="Q234" i="8"/>
  <c r="K234" i="8"/>
  <c r="S248" i="48"/>
  <c r="M248" i="48"/>
  <c r="P233" i="40"/>
  <c r="V233" i="40"/>
  <c r="U233" i="40"/>
  <c r="O233" i="40"/>
  <c r="T233" i="40"/>
  <c r="N233" i="40"/>
  <c r="S235" i="40"/>
  <c r="M235" i="40"/>
  <c r="Q233" i="40"/>
  <c r="K233" i="40"/>
  <c r="L233" i="40"/>
  <c r="R233" i="40"/>
  <c r="S234" i="41"/>
  <c r="M234" i="41"/>
  <c r="L234" i="41"/>
  <c r="R234" i="41"/>
  <c r="T233" i="41"/>
  <c r="N233" i="41"/>
  <c r="K234" i="41"/>
  <c r="Q234" i="41"/>
  <c r="O233" i="41"/>
  <c r="U233" i="41"/>
  <c r="V234" i="41"/>
  <c r="P234" i="41"/>
  <c r="T236" i="47" l="1"/>
  <c r="N236" i="47"/>
  <c r="O236" i="48"/>
  <c r="U236" i="48"/>
  <c r="N236" i="48"/>
  <c r="T236" i="48"/>
  <c r="O236" i="47"/>
  <c r="U236" i="47"/>
  <c r="M236" i="47"/>
  <c r="S236" i="47"/>
  <c r="V236" i="48"/>
  <c r="P236" i="48"/>
  <c r="K236" i="47"/>
  <c r="Q236" i="47"/>
  <c r="K236" i="48"/>
  <c r="Q236" i="48"/>
  <c r="R236" i="47"/>
  <c r="L236" i="47"/>
  <c r="L236" i="48"/>
  <c r="R236" i="48"/>
  <c r="P236" i="47"/>
  <c r="V236" i="47"/>
  <c r="K235" i="9"/>
  <c r="Q235" i="9"/>
  <c r="N235" i="9"/>
  <c r="T235" i="9"/>
  <c r="U235" i="9"/>
  <c r="O235" i="9"/>
  <c r="S236" i="9"/>
  <c r="M236" i="9"/>
  <c r="L235" i="9"/>
  <c r="R235" i="9"/>
  <c r="V235" i="9"/>
  <c r="P235" i="9"/>
  <c r="R235" i="8"/>
  <c r="L235" i="8"/>
  <c r="M236" i="8"/>
  <c r="S236" i="8"/>
  <c r="K235" i="8"/>
  <c r="Q235" i="8"/>
  <c r="N235" i="8"/>
  <c r="T235" i="8"/>
  <c r="U235" i="8"/>
  <c r="O235" i="8"/>
  <c r="V235" i="8"/>
  <c r="P235" i="8"/>
  <c r="M249" i="48"/>
  <c r="S249" i="48"/>
  <c r="S236" i="40"/>
  <c r="M236" i="40"/>
  <c r="T234" i="40"/>
  <c r="N234" i="40"/>
  <c r="U234" i="40"/>
  <c r="O234" i="40"/>
  <c r="R234" i="40"/>
  <c r="L234" i="40"/>
  <c r="Q234" i="40"/>
  <c r="K234" i="40"/>
  <c r="V234" i="40"/>
  <c r="P234" i="40"/>
  <c r="T234" i="41"/>
  <c r="N234" i="41"/>
  <c r="R235" i="41"/>
  <c r="L235" i="41"/>
  <c r="P235" i="41"/>
  <c r="V235" i="41"/>
  <c r="Q235" i="41"/>
  <c r="K235" i="41"/>
  <c r="O234" i="41"/>
  <c r="U234" i="41"/>
  <c r="M235" i="41"/>
  <c r="S235" i="41"/>
  <c r="Q237" i="48" l="1"/>
  <c r="K237" i="48"/>
  <c r="P237" i="47"/>
  <c r="V237" i="47"/>
  <c r="K237" i="47"/>
  <c r="Q237" i="47"/>
  <c r="T237" i="48"/>
  <c r="N237" i="48"/>
  <c r="U237" i="47"/>
  <c r="O237" i="47"/>
  <c r="V237" i="48"/>
  <c r="P237" i="48"/>
  <c r="L237" i="48"/>
  <c r="R237" i="48"/>
  <c r="U237" i="48"/>
  <c r="O237" i="48"/>
  <c r="L237" i="47"/>
  <c r="R237" i="47"/>
  <c r="T237" i="47"/>
  <c r="N237" i="47"/>
  <c r="S237" i="47"/>
  <c r="M237" i="47"/>
  <c r="M237" i="9"/>
  <c r="S237" i="9"/>
  <c r="P236" i="9"/>
  <c r="V236" i="9"/>
  <c r="O236" i="9"/>
  <c r="U236" i="9"/>
  <c r="T236" i="9"/>
  <c r="N236" i="9"/>
  <c r="R236" i="9"/>
  <c r="L236" i="9"/>
  <c r="Q236" i="9"/>
  <c r="K236" i="9"/>
  <c r="T236" i="8"/>
  <c r="N236" i="8"/>
  <c r="O236" i="8"/>
  <c r="U236" i="8"/>
  <c r="R236" i="8"/>
  <c r="L236" i="8"/>
  <c r="Q236" i="8"/>
  <c r="K236" i="8"/>
  <c r="V236" i="8"/>
  <c r="P236" i="8"/>
  <c r="M237" i="8"/>
  <c r="S237" i="8"/>
  <c r="M250" i="48"/>
  <c r="S250" i="48"/>
  <c r="O235" i="40"/>
  <c r="U235" i="40"/>
  <c r="V235" i="40"/>
  <c r="P235" i="40"/>
  <c r="N235" i="40"/>
  <c r="T235" i="40"/>
  <c r="K235" i="40"/>
  <c r="Q235" i="40"/>
  <c r="S237" i="40"/>
  <c r="M237" i="40"/>
  <c r="R235" i="40"/>
  <c r="L235" i="40"/>
  <c r="S236" i="41"/>
  <c r="M236" i="41"/>
  <c r="K236" i="41"/>
  <c r="Q236" i="41"/>
  <c r="R236" i="41"/>
  <c r="L236" i="41"/>
  <c r="N235" i="41"/>
  <c r="T235" i="41"/>
  <c r="O235" i="41"/>
  <c r="U235" i="41"/>
  <c r="V236" i="41"/>
  <c r="P236" i="41"/>
  <c r="S238" i="47" l="1"/>
  <c r="M238" i="47"/>
  <c r="L238" i="48"/>
  <c r="R238" i="48"/>
  <c r="K238" i="47"/>
  <c r="Q238" i="47"/>
  <c r="O238" i="48"/>
  <c r="U238" i="48"/>
  <c r="T238" i="47"/>
  <c r="N238" i="47"/>
  <c r="P238" i="48"/>
  <c r="V238" i="48"/>
  <c r="N238" i="48"/>
  <c r="T238" i="48"/>
  <c r="V238" i="47"/>
  <c r="P238" i="47"/>
  <c r="O238" i="47"/>
  <c r="U238" i="47"/>
  <c r="K238" i="48"/>
  <c r="Q238" i="48"/>
  <c r="R238" i="47"/>
  <c r="L238" i="47"/>
  <c r="U237" i="9"/>
  <c r="O237" i="9"/>
  <c r="V237" i="9"/>
  <c r="P237" i="9"/>
  <c r="Q237" i="9"/>
  <c r="K237" i="9"/>
  <c r="L237" i="9"/>
  <c r="R237" i="9"/>
  <c r="N237" i="9"/>
  <c r="T237" i="9"/>
  <c r="S238" i="9"/>
  <c r="M238" i="9"/>
  <c r="Q237" i="8"/>
  <c r="K237" i="8"/>
  <c r="R237" i="8"/>
  <c r="L237" i="8"/>
  <c r="M238" i="8"/>
  <c r="S238" i="8"/>
  <c r="U237" i="8"/>
  <c r="O237" i="8"/>
  <c r="V237" i="8"/>
  <c r="P237" i="8"/>
  <c r="T237" i="8"/>
  <c r="N237" i="8"/>
  <c r="M251" i="48"/>
  <c r="S251" i="48"/>
  <c r="L236" i="40"/>
  <c r="R236" i="40"/>
  <c r="T236" i="40"/>
  <c r="N236" i="40"/>
  <c r="V236" i="40"/>
  <c r="P236" i="40"/>
  <c r="M238" i="40"/>
  <c r="S238" i="40"/>
  <c r="K236" i="40"/>
  <c r="Q236" i="40"/>
  <c r="O236" i="40"/>
  <c r="U236" i="40"/>
  <c r="V237" i="41"/>
  <c r="P237" i="41"/>
  <c r="T236" i="41"/>
  <c r="N236" i="41"/>
  <c r="Q237" i="41"/>
  <c r="K237" i="41"/>
  <c r="L237" i="41"/>
  <c r="R237" i="41"/>
  <c r="M237" i="41"/>
  <c r="S237" i="41"/>
  <c r="O236" i="41"/>
  <c r="U236" i="41"/>
  <c r="P239" i="47" l="1"/>
  <c r="V239" i="47"/>
  <c r="R239" i="47"/>
  <c r="L239" i="47"/>
  <c r="U239" i="48"/>
  <c r="O239" i="48"/>
  <c r="N239" i="48"/>
  <c r="T239" i="48"/>
  <c r="Q239" i="47"/>
  <c r="K239" i="47"/>
  <c r="K239" i="48"/>
  <c r="Q239" i="48"/>
  <c r="P239" i="48"/>
  <c r="V239" i="48"/>
  <c r="R239" i="48"/>
  <c r="L239" i="48"/>
  <c r="N239" i="47"/>
  <c r="T239" i="47"/>
  <c r="M239" i="47"/>
  <c r="S239" i="47"/>
  <c r="O239" i="47"/>
  <c r="U239" i="47"/>
  <c r="R238" i="9"/>
  <c r="L238" i="9"/>
  <c r="Q238" i="9"/>
  <c r="K238" i="9"/>
  <c r="O238" i="9"/>
  <c r="U238" i="9"/>
  <c r="S239" i="9"/>
  <c r="M239" i="9"/>
  <c r="N238" i="9"/>
  <c r="T238" i="9"/>
  <c r="P238" i="9"/>
  <c r="V238" i="9"/>
  <c r="O238" i="8"/>
  <c r="U238" i="8"/>
  <c r="S239" i="8"/>
  <c r="M239" i="8"/>
  <c r="T238" i="8"/>
  <c r="N238" i="8"/>
  <c r="R238" i="8"/>
  <c r="L238" i="8"/>
  <c r="V238" i="8"/>
  <c r="P238" i="8"/>
  <c r="K238" i="8"/>
  <c r="Q238" i="8"/>
  <c r="M252" i="48"/>
  <c r="S252" i="48"/>
  <c r="S239" i="40"/>
  <c r="M239" i="40"/>
  <c r="P237" i="40"/>
  <c r="V237" i="40"/>
  <c r="T237" i="40"/>
  <c r="N237" i="40"/>
  <c r="U237" i="40"/>
  <c r="O237" i="40"/>
  <c r="Q237" i="40"/>
  <c r="K237" i="40"/>
  <c r="L237" i="40"/>
  <c r="R237" i="40"/>
  <c r="N237" i="41"/>
  <c r="T237" i="41"/>
  <c r="Q238" i="41"/>
  <c r="K238" i="41"/>
  <c r="P238" i="41"/>
  <c r="V238" i="41"/>
  <c r="O237" i="41"/>
  <c r="U237" i="41"/>
  <c r="L238" i="41"/>
  <c r="R238" i="41"/>
  <c r="M238" i="41"/>
  <c r="S238" i="41"/>
  <c r="R240" i="48" l="1"/>
  <c r="L240" i="48"/>
  <c r="N240" i="48"/>
  <c r="T240" i="48"/>
  <c r="U240" i="48"/>
  <c r="O240" i="48"/>
  <c r="O240" i="47"/>
  <c r="U240" i="47"/>
  <c r="V240" i="48"/>
  <c r="P240" i="48"/>
  <c r="L240" i="47"/>
  <c r="R240" i="47"/>
  <c r="S240" i="47"/>
  <c r="M240" i="47"/>
  <c r="K240" i="48"/>
  <c r="Q240" i="48"/>
  <c r="K240" i="47"/>
  <c r="Q240" i="47"/>
  <c r="N240" i="47"/>
  <c r="T240" i="47"/>
  <c r="V240" i="47"/>
  <c r="P240" i="47"/>
  <c r="S240" i="9"/>
  <c r="M240" i="9"/>
  <c r="Q239" i="9"/>
  <c r="K239" i="9"/>
  <c r="V239" i="9"/>
  <c r="P239" i="9"/>
  <c r="U239" i="9"/>
  <c r="O239" i="9"/>
  <c r="L239" i="9"/>
  <c r="R239" i="9"/>
  <c r="N239" i="9"/>
  <c r="T239" i="9"/>
  <c r="K239" i="8"/>
  <c r="Q239" i="8"/>
  <c r="V239" i="8"/>
  <c r="P239" i="8"/>
  <c r="R239" i="8"/>
  <c r="L239" i="8"/>
  <c r="N239" i="8"/>
  <c r="T239" i="8"/>
  <c r="M240" i="8"/>
  <c r="S240" i="8"/>
  <c r="U239" i="8"/>
  <c r="O239" i="8"/>
  <c r="S253" i="48"/>
  <c r="M253" i="48"/>
  <c r="T238" i="40"/>
  <c r="N238" i="40"/>
  <c r="R238" i="40"/>
  <c r="L238" i="40"/>
  <c r="Q238" i="40"/>
  <c r="K238" i="40"/>
  <c r="V238" i="40"/>
  <c r="P238" i="40"/>
  <c r="S240" i="40"/>
  <c r="M240" i="40"/>
  <c r="U238" i="40"/>
  <c r="O238" i="40"/>
  <c r="U238" i="41"/>
  <c r="O238" i="41"/>
  <c r="M239" i="41"/>
  <c r="S239" i="41"/>
  <c r="Q239" i="41"/>
  <c r="K239" i="41"/>
  <c r="L239" i="41"/>
  <c r="R239" i="41"/>
  <c r="V239" i="41"/>
  <c r="P239" i="41"/>
  <c r="T238" i="41"/>
  <c r="N238" i="41"/>
  <c r="K241" i="48" l="1"/>
  <c r="Q241" i="48"/>
  <c r="U241" i="47"/>
  <c r="O241" i="47"/>
  <c r="V241" i="47"/>
  <c r="P241" i="47"/>
  <c r="M241" i="47"/>
  <c r="S241" i="47"/>
  <c r="O241" i="48"/>
  <c r="U241" i="48"/>
  <c r="N241" i="47"/>
  <c r="T241" i="47"/>
  <c r="L241" i="47"/>
  <c r="R241" i="47"/>
  <c r="N241" i="48"/>
  <c r="T241" i="48"/>
  <c r="P241" i="48"/>
  <c r="V241" i="48"/>
  <c r="L241" i="48"/>
  <c r="R241" i="48"/>
  <c r="K241" i="47"/>
  <c r="Q241" i="47"/>
  <c r="O240" i="9"/>
  <c r="U240" i="9"/>
  <c r="P240" i="9"/>
  <c r="V240" i="9"/>
  <c r="N240" i="9"/>
  <c r="T240" i="9"/>
  <c r="Q240" i="9"/>
  <c r="K240" i="9"/>
  <c r="M241" i="9"/>
  <c r="S241" i="9"/>
  <c r="R240" i="9"/>
  <c r="L240" i="9"/>
  <c r="T240" i="8"/>
  <c r="N240" i="8"/>
  <c r="R240" i="8"/>
  <c r="L240" i="8"/>
  <c r="M241" i="8"/>
  <c r="S241" i="8"/>
  <c r="O240" i="8"/>
  <c r="U240" i="8"/>
  <c r="V240" i="8"/>
  <c r="P240" i="8"/>
  <c r="Q240" i="8"/>
  <c r="K240" i="8"/>
  <c r="M254" i="48"/>
  <c r="S254" i="48"/>
  <c r="R239" i="40"/>
  <c r="L239" i="40"/>
  <c r="M241" i="40"/>
  <c r="S241" i="40"/>
  <c r="N239" i="40"/>
  <c r="T239" i="40"/>
  <c r="V239" i="40"/>
  <c r="P239" i="40"/>
  <c r="U239" i="40"/>
  <c r="O239" i="40"/>
  <c r="K239" i="40"/>
  <c r="Q239" i="40"/>
  <c r="L240" i="41"/>
  <c r="R240" i="41"/>
  <c r="M240" i="41"/>
  <c r="S240" i="41"/>
  <c r="N239" i="41"/>
  <c r="T239" i="41"/>
  <c r="P240" i="41"/>
  <c r="V240" i="41"/>
  <c r="Q240" i="41"/>
  <c r="K240" i="41"/>
  <c r="O239" i="41"/>
  <c r="U239" i="41"/>
  <c r="N242" i="48" l="1"/>
  <c r="T242" i="48"/>
  <c r="S242" i="47"/>
  <c r="M242" i="47"/>
  <c r="V242" i="47"/>
  <c r="P242" i="47"/>
  <c r="K242" i="47"/>
  <c r="Q242" i="47"/>
  <c r="L242" i="47"/>
  <c r="R242" i="47"/>
  <c r="U242" i="47"/>
  <c r="O242" i="47"/>
  <c r="R242" i="48"/>
  <c r="L242" i="48"/>
  <c r="N242" i="47"/>
  <c r="T242" i="47"/>
  <c r="V242" i="48"/>
  <c r="P242" i="48"/>
  <c r="O242" i="48"/>
  <c r="U242" i="48"/>
  <c r="Q242" i="48"/>
  <c r="K242" i="48"/>
  <c r="K241" i="9"/>
  <c r="Q241" i="9"/>
  <c r="N241" i="9"/>
  <c r="T241" i="9"/>
  <c r="R241" i="9"/>
  <c r="L241" i="9"/>
  <c r="V241" i="9"/>
  <c r="P241" i="9"/>
  <c r="M242" i="9"/>
  <c r="S242" i="9"/>
  <c r="O241" i="9"/>
  <c r="U241" i="9"/>
  <c r="U241" i="8"/>
  <c r="O241" i="8"/>
  <c r="M242" i="8"/>
  <c r="S242" i="8"/>
  <c r="Q241" i="8"/>
  <c r="K241" i="8"/>
  <c r="L241" i="8"/>
  <c r="R241" i="8"/>
  <c r="V241" i="8"/>
  <c r="P241" i="8"/>
  <c r="N241" i="8"/>
  <c r="T241" i="8"/>
  <c r="M255" i="48"/>
  <c r="S255" i="48"/>
  <c r="P240" i="40"/>
  <c r="V240" i="40"/>
  <c r="T240" i="40"/>
  <c r="N240" i="40"/>
  <c r="K240" i="40"/>
  <c r="Q240" i="40"/>
  <c r="S242" i="40"/>
  <c r="M242" i="40"/>
  <c r="O240" i="40"/>
  <c r="U240" i="40"/>
  <c r="R240" i="40"/>
  <c r="L240" i="40"/>
  <c r="U240" i="41"/>
  <c r="O240" i="41"/>
  <c r="P241" i="41"/>
  <c r="V241" i="41"/>
  <c r="Q241" i="41"/>
  <c r="K241" i="41"/>
  <c r="M241" i="41"/>
  <c r="S241" i="41"/>
  <c r="T240" i="41"/>
  <c r="N240" i="41"/>
  <c r="L241" i="41"/>
  <c r="R241" i="41"/>
  <c r="Q243" i="48" l="1"/>
  <c r="K243" i="48"/>
  <c r="K243" i="47"/>
  <c r="Q243" i="47"/>
  <c r="R243" i="48"/>
  <c r="L243" i="48"/>
  <c r="P243" i="47"/>
  <c r="V243" i="47"/>
  <c r="U243" i="48"/>
  <c r="O243" i="48"/>
  <c r="U243" i="47"/>
  <c r="O243" i="47"/>
  <c r="M243" i="47"/>
  <c r="S243" i="47"/>
  <c r="T243" i="47"/>
  <c r="N243" i="47"/>
  <c r="P243" i="48"/>
  <c r="V243" i="48"/>
  <c r="L243" i="47"/>
  <c r="R243" i="47"/>
  <c r="T243" i="48"/>
  <c r="N243" i="48"/>
  <c r="P242" i="9"/>
  <c r="V242" i="9"/>
  <c r="R242" i="9"/>
  <c r="L242" i="9"/>
  <c r="O242" i="9"/>
  <c r="U242" i="9"/>
  <c r="N242" i="9"/>
  <c r="T242" i="9"/>
  <c r="M243" i="9"/>
  <c r="S243" i="9"/>
  <c r="Q242" i="9"/>
  <c r="K242" i="9"/>
  <c r="L242" i="8"/>
  <c r="R242" i="8"/>
  <c r="Q242" i="8"/>
  <c r="K242" i="8"/>
  <c r="T242" i="8"/>
  <c r="N242" i="8"/>
  <c r="M243" i="8"/>
  <c r="S243" i="8"/>
  <c r="V242" i="8"/>
  <c r="P242" i="8"/>
  <c r="O242" i="8"/>
  <c r="U242" i="8"/>
  <c r="S256" i="48"/>
  <c r="M256" i="48"/>
  <c r="S243" i="40"/>
  <c r="M243" i="40"/>
  <c r="Q241" i="40"/>
  <c r="K241" i="40"/>
  <c r="R241" i="40"/>
  <c r="L241" i="40"/>
  <c r="N241" i="40"/>
  <c r="T241" i="40"/>
  <c r="U241" i="40"/>
  <c r="O241" i="40"/>
  <c r="V241" i="40"/>
  <c r="P241" i="40"/>
  <c r="R242" i="41"/>
  <c r="L242" i="41"/>
  <c r="M242" i="41"/>
  <c r="S242" i="41"/>
  <c r="V242" i="41"/>
  <c r="P242" i="41"/>
  <c r="T241" i="41"/>
  <c r="N241" i="41"/>
  <c r="Q242" i="41"/>
  <c r="K242" i="41"/>
  <c r="O241" i="41"/>
  <c r="U241" i="41"/>
  <c r="N244" i="47" l="1"/>
  <c r="T244" i="47"/>
  <c r="N244" i="48"/>
  <c r="T244" i="48"/>
  <c r="V244" i="47"/>
  <c r="P244" i="47"/>
  <c r="L244" i="48"/>
  <c r="R244" i="48"/>
  <c r="S244" i="47"/>
  <c r="M244" i="47"/>
  <c r="R244" i="47"/>
  <c r="L244" i="47"/>
  <c r="U244" i="47"/>
  <c r="O244" i="47"/>
  <c r="K244" i="47"/>
  <c r="Q244" i="47"/>
  <c r="O244" i="48"/>
  <c r="U244" i="48"/>
  <c r="Q244" i="48"/>
  <c r="K244" i="48"/>
  <c r="V244" i="48"/>
  <c r="P244" i="48"/>
  <c r="L243" i="9"/>
  <c r="R243" i="9"/>
  <c r="O243" i="9"/>
  <c r="U243" i="9"/>
  <c r="N243" i="9"/>
  <c r="T243" i="9"/>
  <c r="Q243" i="9"/>
  <c r="K243" i="9"/>
  <c r="S244" i="9"/>
  <c r="M244" i="9"/>
  <c r="V243" i="9"/>
  <c r="P243" i="9"/>
  <c r="U243" i="8"/>
  <c r="O243" i="8"/>
  <c r="M244" i="8"/>
  <c r="S244" i="8"/>
  <c r="N243" i="8"/>
  <c r="T243" i="8"/>
  <c r="K243" i="8"/>
  <c r="Q243" i="8"/>
  <c r="P243" i="8"/>
  <c r="V243" i="8"/>
  <c r="R243" i="8"/>
  <c r="L243" i="8"/>
  <c r="M257" i="48"/>
  <c r="S257" i="48"/>
  <c r="N242" i="40"/>
  <c r="T242" i="40"/>
  <c r="R242" i="40"/>
  <c r="L242" i="40"/>
  <c r="V242" i="40"/>
  <c r="P242" i="40"/>
  <c r="K242" i="40"/>
  <c r="Q242" i="40"/>
  <c r="O242" i="40"/>
  <c r="U242" i="40"/>
  <c r="S244" i="40"/>
  <c r="M244" i="40"/>
  <c r="P243" i="41"/>
  <c r="V243" i="41"/>
  <c r="L243" i="41"/>
  <c r="R243" i="41"/>
  <c r="Q243" i="41"/>
  <c r="K243" i="41"/>
  <c r="M243" i="41"/>
  <c r="S243" i="41"/>
  <c r="T242" i="41"/>
  <c r="N242" i="41"/>
  <c r="O242" i="41"/>
  <c r="U242" i="41"/>
  <c r="V245" i="48" l="1"/>
  <c r="P245" i="48"/>
  <c r="Q245" i="47"/>
  <c r="K245" i="47"/>
  <c r="L245" i="48"/>
  <c r="R245" i="48"/>
  <c r="U245" i="47"/>
  <c r="O245" i="47"/>
  <c r="P245" i="47"/>
  <c r="V245" i="47"/>
  <c r="K245" i="48"/>
  <c r="Q245" i="48"/>
  <c r="L245" i="47"/>
  <c r="R245" i="47"/>
  <c r="T245" i="48"/>
  <c r="N245" i="48"/>
  <c r="M245" i="47"/>
  <c r="S245" i="47"/>
  <c r="O245" i="48"/>
  <c r="U245" i="48"/>
  <c r="T245" i="47"/>
  <c r="N245" i="47"/>
  <c r="Q244" i="9"/>
  <c r="K244" i="9"/>
  <c r="P244" i="9"/>
  <c r="V244" i="9"/>
  <c r="T244" i="9"/>
  <c r="N244" i="9"/>
  <c r="M245" i="9"/>
  <c r="S245" i="9"/>
  <c r="O244" i="9"/>
  <c r="U244" i="9"/>
  <c r="L244" i="9"/>
  <c r="R244" i="9"/>
  <c r="V244" i="8"/>
  <c r="P244" i="8"/>
  <c r="Q244" i="8"/>
  <c r="K244" i="8"/>
  <c r="T244" i="8"/>
  <c r="N244" i="8"/>
  <c r="M245" i="8"/>
  <c r="S245" i="8"/>
  <c r="R244" i="8"/>
  <c r="L244" i="8"/>
  <c r="O244" i="8"/>
  <c r="U244" i="8"/>
  <c r="M258" i="48"/>
  <c r="S258" i="48"/>
  <c r="K243" i="40"/>
  <c r="Q243" i="40"/>
  <c r="V243" i="40"/>
  <c r="P243" i="40"/>
  <c r="M245" i="40"/>
  <c r="S245" i="40"/>
  <c r="R243" i="40"/>
  <c r="L243" i="40"/>
  <c r="O243" i="40"/>
  <c r="U243" i="40"/>
  <c r="T243" i="40"/>
  <c r="N243" i="40"/>
  <c r="U243" i="41"/>
  <c r="O243" i="41"/>
  <c r="T243" i="41"/>
  <c r="N243" i="41"/>
  <c r="M244" i="41"/>
  <c r="S244" i="41"/>
  <c r="R244" i="41"/>
  <c r="L244" i="41"/>
  <c r="K244" i="41"/>
  <c r="Q244" i="41"/>
  <c r="P244" i="41"/>
  <c r="V244" i="41"/>
  <c r="T246" i="48" l="1"/>
  <c r="N246" i="48"/>
  <c r="O246" i="47"/>
  <c r="U246" i="47"/>
  <c r="T246" i="47"/>
  <c r="N246" i="47"/>
  <c r="R246" i="47"/>
  <c r="L246" i="47"/>
  <c r="R246" i="48"/>
  <c r="L246" i="48"/>
  <c r="U246" i="48"/>
  <c r="O246" i="48"/>
  <c r="Q246" i="47"/>
  <c r="K246" i="47"/>
  <c r="K246" i="48"/>
  <c r="Q246" i="48"/>
  <c r="V246" i="48"/>
  <c r="P246" i="48"/>
  <c r="M246" i="47"/>
  <c r="S246" i="47"/>
  <c r="V246" i="47"/>
  <c r="P246" i="47"/>
  <c r="N245" i="9"/>
  <c r="T245" i="9"/>
  <c r="L245" i="9"/>
  <c r="R245" i="9"/>
  <c r="V245" i="9"/>
  <c r="P245" i="9"/>
  <c r="U245" i="9"/>
  <c r="O245" i="9"/>
  <c r="K245" i="9"/>
  <c r="Q245" i="9"/>
  <c r="S246" i="9"/>
  <c r="M246" i="9"/>
  <c r="M246" i="8"/>
  <c r="S246" i="8"/>
  <c r="N245" i="8"/>
  <c r="T245" i="8"/>
  <c r="K245" i="8"/>
  <c r="Q245" i="8"/>
  <c r="U245" i="8"/>
  <c r="O245" i="8"/>
  <c r="R245" i="8"/>
  <c r="L245" i="8"/>
  <c r="V245" i="8"/>
  <c r="P245" i="8"/>
  <c r="M259" i="48"/>
  <c r="S259" i="48"/>
  <c r="T244" i="40"/>
  <c r="N244" i="40"/>
  <c r="M246" i="40"/>
  <c r="S246" i="40"/>
  <c r="V244" i="40"/>
  <c r="P244" i="40"/>
  <c r="U244" i="40"/>
  <c r="O244" i="40"/>
  <c r="L244" i="40"/>
  <c r="R244" i="40"/>
  <c r="Q244" i="40"/>
  <c r="K244" i="40"/>
  <c r="Q245" i="41"/>
  <c r="K245" i="41"/>
  <c r="U244" i="41"/>
  <c r="O244" i="41"/>
  <c r="M245" i="41"/>
  <c r="S245" i="41"/>
  <c r="P245" i="41"/>
  <c r="V245" i="41"/>
  <c r="L245" i="41"/>
  <c r="R245" i="41"/>
  <c r="N244" i="41"/>
  <c r="T244" i="41"/>
  <c r="L247" i="47" l="1"/>
  <c r="R247" i="47"/>
  <c r="V247" i="47"/>
  <c r="P247" i="47"/>
  <c r="Q247" i="48"/>
  <c r="K247" i="48"/>
  <c r="K247" i="47"/>
  <c r="Q247" i="47"/>
  <c r="N247" i="47"/>
  <c r="T247" i="47"/>
  <c r="S247" i="47"/>
  <c r="M247" i="47"/>
  <c r="O247" i="48"/>
  <c r="U247" i="48"/>
  <c r="O247" i="47"/>
  <c r="U247" i="47"/>
  <c r="P247" i="48"/>
  <c r="V247" i="48"/>
  <c r="L247" i="48"/>
  <c r="R247" i="48"/>
  <c r="N247" i="48"/>
  <c r="T247" i="48"/>
  <c r="U246" i="9"/>
  <c r="O246" i="9"/>
  <c r="P246" i="9"/>
  <c r="V246" i="9"/>
  <c r="R246" i="9"/>
  <c r="L246" i="9"/>
  <c r="M247" i="9"/>
  <c r="S247" i="9"/>
  <c r="K246" i="9"/>
  <c r="Q246" i="9"/>
  <c r="N246" i="9"/>
  <c r="T246" i="9"/>
  <c r="U246" i="8"/>
  <c r="O246" i="8"/>
  <c r="Q246" i="8"/>
  <c r="K246" i="8"/>
  <c r="V246" i="8"/>
  <c r="P246" i="8"/>
  <c r="T246" i="8"/>
  <c r="N246" i="8"/>
  <c r="L246" i="8"/>
  <c r="R246" i="8"/>
  <c r="S247" i="8"/>
  <c r="M247" i="8"/>
  <c r="M260" i="48"/>
  <c r="S260" i="48"/>
  <c r="P245" i="40"/>
  <c r="V245" i="40"/>
  <c r="Q245" i="40"/>
  <c r="K245" i="40"/>
  <c r="S247" i="40"/>
  <c r="M247" i="40"/>
  <c r="N245" i="40"/>
  <c r="T245" i="40"/>
  <c r="R245" i="40"/>
  <c r="L245" i="40"/>
  <c r="U245" i="40"/>
  <c r="O245" i="40"/>
  <c r="O245" i="41"/>
  <c r="U245" i="41"/>
  <c r="N245" i="41"/>
  <c r="T245" i="41"/>
  <c r="P246" i="41"/>
  <c r="V246" i="41"/>
  <c r="Q246" i="41"/>
  <c r="K246" i="41"/>
  <c r="R246" i="41"/>
  <c r="L246" i="41"/>
  <c r="S246" i="41"/>
  <c r="M246" i="41"/>
  <c r="U248" i="47" l="1"/>
  <c r="O248" i="47"/>
  <c r="K248" i="47"/>
  <c r="Q248" i="47"/>
  <c r="Q248" i="48"/>
  <c r="K248" i="48"/>
  <c r="N248" i="48"/>
  <c r="T248" i="48"/>
  <c r="U248" i="48"/>
  <c r="O248" i="48"/>
  <c r="S248" i="47"/>
  <c r="M248" i="47"/>
  <c r="P248" i="47"/>
  <c r="V248" i="47"/>
  <c r="L248" i="48"/>
  <c r="R248" i="48"/>
  <c r="P248" i="48"/>
  <c r="V248" i="48"/>
  <c r="N248" i="47"/>
  <c r="T248" i="47"/>
  <c r="R248" i="47"/>
  <c r="L248" i="47"/>
  <c r="M248" i="9"/>
  <c r="S248" i="9"/>
  <c r="N247" i="9"/>
  <c r="T247" i="9"/>
  <c r="R247" i="9"/>
  <c r="L247" i="9"/>
  <c r="V247" i="9"/>
  <c r="P247" i="9"/>
  <c r="K247" i="9"/>
  <c r="Q247" i="9"/>
  <c r="U247" i="9"/>
  <c r="O247" i="9"/>
  <c r="T247" i="8"/>
  <c r="N247" i="8"/>
  <c r="V247" i="8"/>
  <c r="P247" i="8"/>
  <c r="M248" i="8"/>
  <c r="S248" i="8"/>
  <c r="K247" i="8"/>
  <c r="Q247" i="8"/>
  <c r="U247" i="8"/>
  <c r="O247" i="8"/>
  <c r="L247" i="8"/>
  <c r="R247" i="8"/>
  <c r="S261" i="48"/>
  <c r="M261" i="48"/>
  <c r="N246" i="40"/>
  <c r="T246" i="40"/>
  <c r="S248" i="40"/>
  <c r="M248" i="40"/>
  <c r="U246" i="40"/>
  <c r="O246" i="40"/>
  <c r="Q246" i="40"/>
  <c r="K246" i="40"/>
  <c r="R246" i="40"/>
  <c r="L246" i="40"/>
  <c r="P246" i="40"/>
  <c r="V246" i="40"/>
  <c r="L247" i="41"/>
  <c r="R247" i="41"/>
  <c r="N246" i="41"/>
  <c r="T246" i="41"/>
  <c r="M247" i="41"/>
  <c r="S247" i="41"/>
  <c r="Q247" i="41"/>
  <c r="K247" i="41"/>
  <c r="P247" i="41"/>
  <c r="V247" i="41"/>
  <c r="U246" i="41"/>
  <c r="O246" i="41"/>
  <c r="L249" i="48" l="1"/>
  <c r="R249" i="48"/>
  <c r="T249" i="48"/>
  <c r="N249" i="48"/>
  <c r="L249" i="47"/>
  <c r="R249" i="47"/>
  <c r="Q249" i="48"/>
  <c r="K249" i="48"/>
  <c r="V249" i="47"/>
  <c r="P249" i="47"/>
  <c r="S249" i="47"/>
  <c r="M249" i="47"/>
  <c r="N249" i="47"/>
  <c r="T249" i="47"/>
  <c r="Q249" i="47"/>
  <c r="K249" i="47"/>
  <c r="O249" i="48"/>
  <c r="U249" i="48"/>
  <c r="O249" i="47"/>
  <c r="U249" i="47"/>
  <c r="P249" i="48"/>
  <c r="V249" i="48"/>
  <c r="P248" i="9"/>
  <c r="V248" i="9"/>
  <c r="L248" i="9"/>
  <c r="R248" i="9"/>
  <c r="O248" i="9"/>
  <c r="U248" i="9"/>
  <c r="N248" i="9"/>
  <c r="T248" i="9"/>
  <c r="K248" i="9"/>
  <c r="Q248" i="9"/>
  <c r="S249" i="9"/>
  <c r="M249" i="9"/>
  <c r="Q248" i="8"/>
  <c r="K248" i="8"/>
  <c r="M249" i="8"/>
  <c r="S249" i="8"/>
  <c r="P248" i="8"/>
  <c r="V248" i="8"/>
  <c r="L248" i="8"/>
  <c r="R248" i="8"/>
  <c r="U248" i="8"/>
  <c r="O248" i="8"/>
  <c r="T248" i="8"/>
  <c r="N248" i="8"/>
  <c r="M262" i="48"/>
  <c r="S262" i="48"/>
  <c r="K247" i="40"/>
  <c r="Q247" i="40"/>
  <c r="V247" i="40"/>
  <c r="P247" i="40"/>
  <c r="O247" i="40"/>
  <c r="U247" i="40"/>
  <c r="M249" i="40"/>
  <c r="S249" i="40"/>
  <c r="L247" i="40"/>
  <c r="R247" i="40"/>
  <c r="N247" i="40"/>
  <c r="T247" i="40"/>
  <c r="T247" i="41"/>
  <c r="N247" i="41"/>
  <c r="P248" i="41"/>
  <c r="V248" i="41"/>
  <c r="M248" i="41"/>
  <c r="S248" i="41"/>
  <c r="U247" i="41"/>
  <c r="O247" i="41"/>
  <c r="Q248" i="41"/>
  <c r="K248" i="41"/>
  <c r="L248" i="41"/>
  <c r="R248" i="41"/>
  <c r="Q250" i="47" l="1"/>
  <c r="K250" i="47"/>
  <c r="K250" i="48"/>
  <c r="Q250" i="48"/>
  <c r="V250" i="48"/>
  <c r="P250" i="48"/>
  <c r="N250" i="47"/>
  <c r="T250" i="47"/>
  <c r="R250" i="47"/>
  <c r="L250" i="47"/>
  <c r="S250" i="47"/>
  <c r="M250" i="47"/>
  <c r="T250" i="48"/>
  <c r="N250" i="48"/>
  <c r="O250" i="47"/>
  <c r="U250" i="47"/>
  <c r="P250" i="47"/>
  <c r="V250" i="47"/>
  <c r="O250" i="48"/>
  <c r="U250" i="48"/>
  <c r="R250" i="48"/>
  <c r="L250" i="48"/>
  <c r="N249" i="9"/>
  <c r="T249" i="9"/>
  <c r="U249" i="9"/>
  <c r="O249" i="9"/>
  <c r="L249" i="9"/>
  <c r="R249" i="9"/>
  <c r="S250" i="9"/>
  <c r="M250" i="9"/>
  <c r="Q249" i="9"/>
  <c r="K249" i="9"/>
  <c r="P249" i="9"/>
  <c r="V249" i="9"/>
  <c r="S250" i="8"/>
  <c r="M250" i="8"/>
  <c r="R249" i="8"/>
  <c r="L249" i="8"/>
  <c r="V249" i="8"/>
  <c r="P249" i="8"/>
  <c r="N249" i="8"/>
  <c r="T249" i="8"/>
  <c r="O249" i="8"/>
  <c r="U249" i="8"/>
  <c r="Q249" i="8"/>
  <c r="K249" i="8"/>
  <c r="M263" i="48"/>
  <c r="S263" i="48"/>
  <c r="M250" i="40"/>
  <c r="S250" i="40"/>
  <c r="N248" i="40"/>
  <c r="T248" i="40"/>
  <c r="O248" i="40"/>
  <c r="U248" i="40"/>
  <c r="P248" i="40"/>
  <c r="V248" i="40"/>
  <c r="L248" i="40"/>
  <c r="R248" i="40"/>
  <c r="K248" i="40"/>
  <c r="Q248" i="40"/>
  <c r="L249" i="41"/>
  <c r="R249" i="41"/>
  <c r="Q249" i="41"/>
  <c r="K249" i="41"/>
  <c r="P249" i="41"/>
  <c r="V249" i="41"/>
  <c r="T248" i="41"/>
  <c r="N248" i="41"/>
  <c r="U248" i="41"/>
  <c r="O248" i="41"/>
  <c r="M249" i="41"/>
  <c r="S249" i="41"/>
  <c r="U251" i="47" l="1"/>
  <c r="O251" i="47"/>
  <c r="T251" i="47"/>
  <c r="N251" i="47"/>
  <c r="R251" i="48"/>
  <c r="L251" i="48"/>
  <c r="N251" i="48"/>
  <c r="T251" i="48"/>
  <c r="P251" i="48"/>
  <c r="V251" i="48"/>
  <c r="M251" i="47"/>
  <c r="S251" i="47"/>
  <c r="O251" i="48"/>
  <c r="U251" i="48"/>
  <c r="K251" i="48"/>
  <c r="Q251" i="48"/>
  <c r="R251" i="47"/>
  <c r="L251" i="47"/>
  <c r="Q251" i="47"/>
  <c r="K251" i="47"/>
  <c r="P251" i="47"/>
  <c r="V251" i="47"/>
  <c r="O250" i="9"/>
  <c r="U250" i="9"/>
  <c r="Q250" i="9"/>
  <c r="K250" i="9"/>
  <c r="L250" i="9"/>
  <c r="R250" i="9"/>
  <c r="P250" i="9"/>
  <c r="V250" i="9"/>
  <c r="S251" i="9"/>
  <c r="M251" i="9"/>
  <c r="N250" i="9"/>
  <c r="T250" i="9"/>
  <c r="N250" i="8"/>
  <c r="T250" i="8"/>
  <c r="O250" i="8"/>
  <c r="U250" i="8"/>
  <c r="P250" i="8"/>
  <c r="V250" i="8"/>
  <c r="Q250" i="8"/>
  <c r="K250" i="8"/>
  <c r="R250" i="8"/>
  <c r="L250" i="8"/>
  <c r="M251" i="8"/>
  <c r="S251" i="8"/>
  <c r="S264" i="48"/>
  <c r="M264" i="48"/>
  <c r="Q249" i="40"/>
  <c r="K249" i="40"/>
  <c r="U249" i="40"/>
  <c r="O249" i="40"/>
  <c r="L249" i="40"/>
  <c r="R249" i="40"/>
  <c r="T249" i="40"/>
  <c r="N249" i="40"/>
  <c r="S251" i="40"/>
  <c r="M251" i="40"/>
  <c r="P249" i="40"/>
  <c r="V249" i="40"/>
  <c r="O249" i="41"/>
  <c r="U249" i="41"/>
  <c r="K250" i="41"/>
  <c r="Q250" i="41"/>
  <c r="S250" i="41"/>
  <c r="M250" i="41"/>
  <c r="N249" i="41"/>
  <c r="T249" i="41"/>
  <c r="P250" i="41"/>
  <c r="V250" i="41"/>
  <c r="L250" i="41"/>
  <c r="R250" i="41"/>
  <c r="K252" i="48" l="1"/>
  <c r="Q252" i="48"/>
  <c r="N252" i="48"/>
  <c r="T252" i="48"/>
  <c r="L252" i="48"/>
  <c r="R252" i="48"/>
  <c r="V252" i="47"/>
  <c r="P252" i="47"/>
  <c r="U252" i="48"/>
  <c r="O252" i="48"/>
  <c r="K252" i="47"/>
  <c r="Q252" i="47"/>
  <c r="N252" i="47"/>
  <c r="T252" i="47"/>
  <c r="S252" i="47"/>
  <c r="M252" i="47"/>
  <c r="L252" i="47"/>
  <c r="R252" i="47"/>
  <c r="O252" i="47"/>
  <c r="U252" i="47"/>
  <c r="V252" i="48"/>
  <c r="P252" i="48"/>
  <c r="V251" i="9"/>
  <c r="P251" i="9"/>
  <c r="L251" i="9"/>
  <c r="R251" i="9"/>
  <c r="N251" i="9"/>
  <c r="T251" i="9"/>
  <c r="K251" i="9"/>
  <c r="Q251" i="9"/>
  <c r="S252" i="9"/>
  <c r="M252" i="9"/>
  <c r="O251" i="9"/>
  <c r="U251" i="9"/>
  <c r="L251" i="8"/>
  <c r="R251" i="8"/>
  <c r="K251" i="8"/>
  <c r="Q251" i="8"/>
  <c r="P251" i="8"/>
  <c r="V251" i="8"/>
  <c r="M252" i="8"/>
  <c r="S252" i="8"/>
  <c r="U251" i="8"/>
  <c r="O251" i="8"/>
  <c r="N251" i="8"/>
  <c r="T251" i="8"/>
  <c r="M265" i="48"/>
  <c r="S265" i="48"/>
  <c r="V250" i="40"/>
  <c r="P250" i="40"/>
  <c r="R250" i="40"/>
  <c r="L250" i="40"/>
  <c r="M252" i="40"/>
  <c r="S252" i="40"/>
  <c r="U250" i="40"/>
  <c r="O250" i="40"/>
  <c r="N250" i="40"/>
  <c r="T250" i="40"/>
  <c r="Q250" i="40"/>
  <c r="K250" i="40"/>
  <c r="L251" i="41"/>
  <c r="R251" i="41"/>
  <c r="T250" i="41"/>
  <c r="N250" i="41"/>
  <c r="M251" i="41"/>
  <c r="S251" i="41"/>
  <c r="Q251" i="41"/>
  <c r="K251" i="41"/>
  <c r="P251" i="41"/>
  <c r="V251" i="41"/>
  <c r="U250" i="41"/>
  <c r="O250" i="41"/>
  <c r="S253" i="47" l="1"/>
  <c r="M253" i="47"/>
  <c r="P253" i="47"/>
  <c r="V253" i="47"/>
  <c r="P253" i="48"/>
  <c r="V253" i="48"/>
  <c r="N253" i="47"/>
  <c r="T253" i="47"/>
  <c r="R253" i="48"/>
  <c r="L253" i="48"/>
  <c r="O253" i="47"/>
  <c r="U253" i="47"/>
  <c r="Q253" i="47"/>
  <c r="K253" i="47"/>
  <c r="N253" i="48"/>
  <c r="T253" i="48"/>
  <c r="O253" i="48"/>
  <c r="U253" i="48"/>
  <c r="R253" i="47"/>
  <c r="L253" i="47"/>
  <c r="K253" i="48"/>
  <c r="Q253" i="48"/>
  <c r="K252" i="9"/>
  <c r="Q252" i="9"/>
  <c r="N252" i="9"/>
  <c r="T252" i="9"/>
  <c r="O252" i="9"/>
  <c r="U252" i="9"/>
  <c r="R252" i="9"/>
  <c r="L252" i="9"/>
  <c r="M253" i="9"/>
  <c r="S253" i="9"/>
  <c r="P252" i="9"/>
  <c r="V252" i="9"/>
  <c r="S253" i="8"/>
  <c r="M253" i="8"/>
  <c r="U252" i="8"/>
  <c r="O252" i="8"/>
  <c r="V252" i="8"/>
  <c r="P252" i="8"/>
  <c r="T252" i="8"/>
  <c r="N252" i="8"/>
  <c r="Q252" i="8"/>
  <c r="K252" i="8"/>
  <c r="L252" i="8"/>
  <c r="R252" i="8"/>
  <c r="M266" i="48"/>
  <c r="S266" i="48"/>
  <c r="Q251" i="40"/>
  <c r="K251" i="40"/>
  <c r="M253" i="40"/>
  <c r="S253" i="40"/>
  <c r="R251" i="40"/>
  <c r="L251" i="40"/>
  <c r="N251" i="40"/>
  <c r="T251" i="40"/>
  <c r="P251" i="40"/>
  <c r="V251" i="40"/>
  <c r="O251" i="40"/>
  <c r="U251" i="40"/>
  <c r="U251" i="41"/>
  <c r="O251" i="41"/>
  <c r="Q252" i="41"/>
  <c r="K252" i="41"/>
  <c r="T251" i="41"/>
  <c r="N251" i="41"/>
  <c r="P252" i="41"/>
  <c r="V252" i="41"/>
  <c r="M252" i="41"/>
  <c r="S252" i="41"/>
  <c r="R252" i="41"/>
  <c r="L252" i="41"/>
  <c r="T254" i="48" l="1"/>
  <c r="N254" i="48"/>
  <c r="N254" i="47"/>
  <c r="T254" i="47"/>
  <c r="K254" i="47"/>
  <c r="Q254" i="47"/>
  <c r="K254" i="48"/>
  <c r="Q254" i="48"/>
  <c r="P254" i="48"/>
  <c r="V254" i="48"/>
  <c r="R254" i="47"/>
  <c r="L254" i="47"/>
  <c r="O254" i="47"/>
  <c r="U254" i="47"/>
  <c r="V254" i="47"/>
  <c r="P254" i="47"/>
  <c r="R254" i="48"/>
  <c r="L254" i="48"/>
  <c r="S254" i="47"/>
  <c r="M254" i="47"/>
  <c r="U254" i="48"/>
  <c r="O254" i="48"/>
  <c r="L253" i="9"/>
  <c r="R253" i="9"/>
  <c r="U253" i="9"/>
  <c r="O253" i="9"/>
  <c r="V253" i="9"/>
  <c r="P253" i="9"/>
  <c r="N253" i="9"/>
  <c r="T253" i="9"/>
  <c r="S254" i="9"/>
  <c r="M254" i="9"/>
  <c r="K253" i="9"/>
  <c r="Q253" i="9"/>
  <c r="N253" i="8"/>
  <c r="T253" i="8"/>
  <c r="V253" i="8"/>
  <c r="P253" i="8"/>
  <c r="O253" i="8"/>
  <c r="U253" i="8"/>
  <c r="L253" i="8"/>
  <c r="R253" i="8"/>
  <c r="K253" i="8"/>
  <c r="Q253" i="8"/>
  <c r="M254" i="8"/>
  <c r="S254" i="8"/>
  <c r="M267" i="48"/>
  <c r="S267" i="48"/>
  <c r="T252" i="40"/>
  <c r="N252" i="40"/>
  <c r="L252" i="40"/>
  <c r="R252" i="40"/>
  <c r="M254" i="40"/>
  <c r="S254" i="40"/>
  <c r="O252" i="40"/>
  <c r="U252" i="40"/>
  <c r="P252" i="40"/>
  <c r="V252" i="40"/>
  <c r="K252" i="40"/>
  <c r="Q252" i="40"/>
  <c r="S253" i="41"/>
  <c r="M253" i="41"/>
  <c r="N252" i="41"/>
  <c r="T252" i="41"/>
  <c r="U252" i="41"/>
  <c r="O252" i="41"/>
  <c r="L253" i="41"/>
  <c r="R253" i="41"/>
  <c r="P253" i="41"/>
  <c r="V253" i="41"/>
  <c r="Q253" i="41"/>
  <c r="K253" i="41"/>
  <c r="V255" i="47" l="1"/>
  <c r="P255" i="47"/>
  <c r="Q255" i="48"/>
  <c r="K255" i="48"/>
  <c r="O255" i="48"/>
  <c r="U255" i="48"/>
  <c r="U255" i="47"/>
  <c r="O255" i="47"/>
  <c r="Q255" i="47"/>
  <c r="K255" i="47"/>
  <c r="S255" i="47"/>
  <c r="M255" i="47"/>
  <c r="L255" i="47"/>
  <c r="R255" i="47"/>
  <c r="T255" i="47"/>
  <c r="N255" i="47"/>
  <c r="R255" i="48"/>
  <c r="L255" i="48"/>
  <c r="T255" i="48"/>
  <c r="N255" i="48"/>
  <c r="V255" i="48"/>
  <c r="P255" i="48"/>
  <c r="N254" i="9"/>
  <c r="T254" i="9"/>
  <c r="P254" i="9"/>
  <c r="V254" i="9"/>
  <c r="Q254" i="9"/>
  <c r="K254" i="9"/>
  <c r="M255" i="9"/>
  <c r="S255" i="9"/>
  <c r="O254" i="9"/>
  <c r="U254" i="9"/>
  <c r="R254" i="9"/>
  <c r="L254" i="9"/>
  <c r="R254" i="8"/>
  <c r="L254" i="8"/>
  <c r="O254" i="8"/>
  <c r="U254" i="8"/>
  <c r="V254" i="8"/>
  <c r="P254" i="8"/>
  <c r="S255" i="8"/>
  <c r="M255" i="8"/>
  <c r="Q254" i="8"/>
  <c r="K254" i="8"/>
  <c r="T254" i="8"/>
  <c r="N254" i="8"/>
  <c r="M268" i="48"/>
  <c r="S268" i="48"/>
  <c r="S255" i="40"/>
  <c r="M255" i="40"/>
  <c r="Q253" i="40"/>
  <c r="K253" i="40"/>
  <c r="L253" i="40"/>
  <c r="R253" i="40"/>
  <c r="P253" i="40"/>
  <c r="V253" i="40"/>
  <c r="T253" i="40"/>
  <c r="N253" i="40"/>
  <c r="U253" i="40"/>
  <c r="O253" i="40"/>
  <c r="U253" i="41"/>
  <c r="O253" i="41"/>
  <c r="M254" i="41"/>
  <c r="S254" i="41"/>
  <c r="V254" i="41"/>
  <c r="P254" i="41"/>
  <c r="Q254" i="41"/>
  <c r="K254" i="41"/>
  <c r="L254" i="41"/>
  <c r="R254" i="41"/>
  <c r="T253" i="41"/>
  <c r="N253" i="41"/>
  <c r="O256" i="47" l="1"/>
  <c r="U256" i="47"/>
  <c r="N256" i="48"/>
  <c r="T256" i="48"/>
  <c r="L256" i="47"/>
  <c r="R256" i="47"/>
  <c r="O256" i="48"/>
  <c r="U256" i="48"/>
  <c r="S256" i="47"/>
  <c r="M256" i="47"/>
  <c r="K256" i="48"/>
  <c r="Q256" i="48"/>
  <c r="R256" i="48"/>
  <c r="L256" i="48"/>
  <c r="V256" i="48"/>
  <c r="P256" i="48"/>
  <c r="K256" i="47"/>
  <c r="Q256" i="47"/>
  <c r="V256" i="47"/>
  <c r="P256" i="47"/>
  <c r="N256" i="47"/>
  <c r="T256" i="47"/>
  <c r="K255" i="9"/>
  <c r="Q255" i="9"/>
  <c r="R255" i="9"/>
  <c r="L255" i="9"/>
  <c r="V255" i="9"/>
  <c r="P255" i="9"/>
  <c r="S256" i="9"/>
  <c r="M256" i="9"/>
  <c r="U255" i="9"/>
  <c r="O255" i="9"/>
  <c r="N255" i="9"/>
  <c r="T255" i="9"/>
  <c r="S256" i="8"/>
  <c r="M256" i="8"/>
  <c r="V255" i="8"/>
  <c r="P255" i="8"/>
  <c r="N255" i="8"/>
  <c r="T255" i="8"/>
  <c r="U255" i="8"/>
  <c r="O255" i="8"/>
  <c r="Q255" i="8"/>
  <c r="K255" i="8"/>
  <c r="R255" i="8"/>
  <c r="L255" i="8"/>
  <c r="S269" i="48"/>
  <c r="M269" i="48"/>
  <c r="N254" i="40"/>
  <c r="T254" i="40"/>
  <c r="R254" i="40"/>
  <c r="L254" i="40"/>
  <c r="Q254" i="40"/>
  <c r="K254" i="40"/>
  <c r="S256" i="40"/>
  <c r="M256" i="40"/>
  <c r="U254" i="40"/>
  <c r="O254" i="40"/>
  <c r="V254" i="40"/>
  <c r="P254" i="40"/>
  <c r="T254" i="41"/>
  <c r="N254" i="41"/>
  <c r="S255" i="41"/>
  <c r="M255" i="41"/>
  <c r="Q255" i="41"/>
  <c r="K255" i="41"/>
  <c r="P255" i="41"/>
  <c r="V255" i="41"/>
  <c r="U254" i="41"/>
  <c r="O254" i="41"/>
  <c r="R255" i="41"/>
  <c r="L255" i="41"/>
  <c r="P257" i="48" l="1"/>
  <c r="V257" i="48"/>
  <c r="L257" i="48"/>
  <c r="R257" i="48"/>
  <c r="O257" i="48"/>
  <c r="U257" i="48"/>
  <c r="N257" i="47"/>
  <c r="T257" i="47"/>
  <c r="L257" i="47"/>
  <c r="R257" i="47"/>
  <c r="V257" i="47"/>
  <c r="P257" i="47"/>
  <c r="K257" i="48"/>
  <c r="Q257" i="48"/>
  <c r="N257" i="48"/>
  <c r="T257" i="48"/>
  <c r="M257" i="47"/>
  <c r="S257" i="47"/>
  <c r="K257" i="47"/>
  <c r="Q257" i="47"/>
  <c r="U257" i="47"/>
  <c r="O257" i="47"/>
  <c r="N256" i="9"/>
  <c r="T256" i="9"/>
  <c r="L256" i="9"/>
  <c r="R256" i="9"/>
  <c r="O256" i="9"/>
  <c r="U256" i="9"/>
  <c r="P256" i="9"/>
  <c r="V256" i="9"/>
  <c r="S257" i="9"/>
  <c r="M257" i="9"/>
  <c r="Q256" i="9"/>
  <c r="K256" i="9"/>
  <c r="O256" i="8"/>
  <c r="U256" i="8"/>
  <c r="T256" i="8"/>
  <c r="N256" i="8"/>
  <c r="R256" i="8"/>
  <c r="L256" i="8"/>
  <c r="P256" i="8"/>
  <c r="V256" i="8"/>
  <c r="Q256" i="8"/>
  <c r="K256" i="8"/>
  <c r="M257" i="8"/>
  <c r="S257" i="8"/>
  <c r="M270" i="48"/>
  <c r="S270" i="48"/>
  <c r="V255" i="40"/>
  <c r="P255" i="40"/>
  <c r="K255" i="40"/>
  <c r="Q255" i="40"/>
  <c r="U255" i="40"/>
  <c r="O255" i="40"/>
  <c r="R255" i="40"/>
  <c r="L255" i="40"/>
  <c r="N255" i="40"/>
  <c r="T255" i="40"/>
  <c r="S257" i="40"/>
  <c r="M257" i="40"/>
  <c r="U255" i="41"/>
  <c r="O255" i="41"/>
  <c r="Q256" i="41"/>
  <c r="K256" i="41"/>
  <c r="V256" i="41"/>
  <c r="P256" i="41"/>
  <c r="N255" i="41"/>
  <c r="T255" i="41"/>
  <c r="L256" i="41"/>
  <c r="R256" i="41"/>
  <c r="S256" i="41"/>
  <c r="M256" i="41"/>
  <c r="U258" i="47" l="1"/>
  <c r="O258" i="47"/>
  <c r="T258" i="48"/>
  <c r="N258" i="48"/>
  <c r="N258" i="47"/>
  <c r="T258" i="47"/>
  <c r="K258" i="48"/>
  <c r="Q258" i="48"/>
  <c r="U258" i="48"/>
  <c r="O258" i="48"/>
  <c r="K258" i="47"/>
  <c r="Q258" i="47"/>
  <c r="P258" i="47"/>
  <c r="V258" i="47"/>
  <c r="L258" i="48"/>
  <c r="R258" i="48"/>
  <c r="M258" i="47"/>
  <c r="S258" i="47"/>
  <c r="R258" i="47"/>
  <c r="L258" i="47"/>
  <c r="V258" i="48"/>
  <c r="P258" i="48"/>
  <c r="V257" i="9"/>
  <c r="P257" i="9"/>
  <c r="Q257" i="9"/>
  <c r="K257" i="9"/>
  <c r="U257" i="9"/>
  <c r="O257" i="9"/>
  <c r="M258" i="9"/>
  <c r="S258" i="9"/>
  <c r="R257" i="9"/>
  <c r="L257" i="9"/>
  <c r="N257" i="9"/>
  <c r="T257" i="9"/>
  <c r="U257" i="8"/>
  <c r="O257" i="8"/>
  <c r="V257" i="8"/>
  <c r="P257" i="8"/>
  <c r="L257" i="8"/>
  <c r="R257" i="8"/>
  <c r="N257" i="8"/>
  <c r="T257" i="8"/>
  <c r="M258" i="8"/>
  <c r="S258" i="8"/>
  <c r="K257" i="8"/>
  <c r="Q257" i="8"/>
  <c r="M271" i="48"/>
  <c r="S271" i="48"/>
  <c r="L256" i="40"/>
  <c r="R256" i="40"/>
  <c r="O256" i="40"/>
  <c r="U256" i="40"/>
  <c r="M258" i="40"/>
  <c r="S258" i="40"/>
  <c r="K256" i="40"/>
  <c r="Q256" i="40"/>
  <c r="P256" i="40"/>
  <c r="V256" i="40"/>
  <c r="T256" i="40"/>
  <c r="N256" i="40"/>
  <c r="S257" i="41"/>
  <c r="M257" i="41"/>
  <c r="Q257" i="41"/>
  <c r="K257" i="41"/>
  <c r="V257" i="41"/>
  <c r="P257" i="41"/>
  <c r="U256" i="41"/>
  <c r="O256" i="41"/>
  <c r="T256" i="41"/>
  <c r="N256" i="41"/>
  <c r="R257" i="41"/>
  <c r="L257" i="41"/>
  <c r="L259" i="48" l="1"/>
  <c r="R259" i="48"/>
  <c r="Q259" i="48"/>
  <c r="K259" i="48"/>
  <c r="V259" i="48"/>
  <c r="P259" i="48"/>
  <c r="P259" i="47"/>
  <c r="V259" i="47"/>
  <c r="N259" i="47"/>
  <c r="T259" i="47"/>
  <c r="L259" i="47"/>
  <c r="R259" i="47"/>
  <c r="T259" i="48"/>
  <c r="N259" i="48"/>
  <c r="Q259" i="47"/>
  <c r="K259" i="47"/>
  <c r="U259" i="48"/>
  <c r="O259" i="48"/>
  <c r="U259" i="47"/>
  <c r="O259" i="47"/>
  <c r="S259" i="47"/>
  <c r="M259" i="47"/>
  <c r="M259" i="9"/>
  <c r="S259" i="9"/>
  <c r="K258" i="9"/>
  <c r="Q258" i="9"/>
  <c r="R258" i="9"/>
  <c r="L258" i="9"/>
  <c r="P258" i="9"/>
  <c r="V258" i="9"/>
  <c r="O258" i="9"/>
  <c r="U258" i="9"/>
  <c r="N258" i="9"/>
  <c r="T258" i="9"/>
  <c r="N258" i="8"/>
  <c r="T258" i="8"/>
  <c r="L258" i="8"/>
  <c r="R258" i="8"/>
  <c r="V258" i="8"/>
  <c r="P258" i="8"/>
  <c r="K258" i="8"/>
  <c r="Q258" i="8"/>
  <c r="O258" i="8"/>
  <c r="U258" i="8"/>
  <c r="M259" i="8"/>
  <c r="S259" i="8"/>
  <c r="Q257" i="40"/>
  <c r="K257" i="40"/>
  <c r="S259" i="40"/>
  <c r="M259" i="40"/>
  <c r="N257" i="40"/>
  <c r="T257" i="40"/>
  <c r="U257" i="40"/>
  <c r="O257" i="40"/>
  <c r="P257" i="40"/>
  <c r="V257" i="40"/>
  <c r="L257" i="40"/>
  <c r="R257" i="40"/>
  <c r="R258" i="41"/>
  <c r="L258" i="41"/>
  <c r="U257" i="41"/>
  <c r="O257" i="41"/>
  <c r="Q258" i="41"/>
  <c r="K258" i="41"/>
  <c r="T257" i="41"/>
  <c r="N257" i="41"/>
  <c r="V258" i="41"/>
  <c r="P258" i="41"/>
  <c r="S258" i="41"/>
  <c r="M258" i="41"/>
  <c r="Q260" i="47" l="1"/>
  <c r="K260" i="47"/>
  <c r="V260" i="47"/>
  <c r="P260" i="47"/>
  <c r="M260" i="47"/>
  <c r="S260" i="47"/>
  <c r="T260" i="48"/>
  <c r="N260" i="48"/>
  <c r="P260" i="48"/>
  <c r="V260" i="48"/>
  <c r="O260" i="47"/>
  <c r="U260" i="47"/>
  <c r="Q260" i="48"/>
  <c r="K260" i="48"/>
  <c r="L260" i="47"/>
  <c r="R260" i="47"/>
  <c r="O260" i="48"/>
  <c r="U260" i="48"/>
  <c r="T260" i="47"/>
  <c r="N260" i="47"/>
  <c r="R260" i="48"/>
  <c r="L260" i="48"/>
  <c r="V259" i="9"/>
  <c r="P259" i="9"/>
  <c r="N259" i="9"/>
  <c r="T259" i="9"/>
  <c r="K259" i="9"/>
  <c r="Q259" i="9"/>
  <c r="L259" i="9"/>
  <c r="R259" i="9"/>
  <c r="U259" i="9"/>
  <c r="O259" i="9"/>
  <c r="S260" i="9"/>
  <c r="M260" i="9"/>
  <c r="U259" i="8"/>
  <c r="O259" i="8"/>
  <c r="T259" i="8"/>
  <c r="N259" i="8"/>
  <c r="K259" i="8"/>
  <c r="Q259" i="8"/>
  <c r="P259" i="8"/>
  <c r="V259" i="8"/>
  <c r="S260" i="8"/>
  <c r="M260" i="8"/>
  <c r="L259" i="8"/>
  <c r="R259" i="8"/>
  <c r="N258" i="40"/>
  <c r="T258" i="40"/>
  <c r="S260" i="40"/>
  <c r="M260" i="40"/>
  <c r="V258" i="40"/>
  <c r="P258" i="40"/>
  <c r="R258" i="40"/>
  <c r="L258" i="40"/>
  <c r="Q258" i="40"/>
  <c r="K258" i="40"/>
  <c r="U258" i="40"/>
  <c r="O258" i="40"/>
  <c r="M259" i="41"/>
  <c r="S259" i="41"/>
  <c r="N258" i="41"/>
  <c r="T258" i="41"/>
  <c r="U258" i="41"/>
  <c r="O258" i="41"/>
  <c r="P259" i="41"/>
  <c r="V259" i="41"/>
  <c r="Q259" i="41"/>
  <c r="K259" i="41"/>
  <c r="R259" i="41"/>
  <c r="L259" i="41"/>
  <c r="T261" i="48" l="1"/>
  <c r="N261" i="48"/>
  <c r="L261" i="47"/>
  <c r="R261" i="47"/>
  <c r="R261" i="48"/>
  <c r="L261" i="48"/>
  <c r="Q261" i="48"/>
  <c r="K261" i="48"/>
  <c r="M261" i="47"/>
  <c r="S261" i="47"/>
  <c r="T261" i="47"/>
  <c r="N261" i="47"/>
  <c r="P261" i="47"/>
  <c r="V261" i="47"/>
  <c r="O261" i="47"/>
  <c r="U261" i="47"/>
  <c r="K261" i="47"/>
  <c r="Q261" i="47"/>
  <c r="U261" i="48"/>
  <c r="O261" i="48"/>
  <c r="V261" i="48"/>
  <c r="P261" i="48"/>
  <c r="S261" i="9"/>
  <c r="M261" i="9"/>
  <c r="U260" i="9"/>
  <c r="O260" i="9"/>
  <c r="N260" i="9"/>
  <c r="T260" i="9"/>
  <c r="K260" i="9"/>
  <c r="Q260" i="9"/>
  <c r="P260" i="9"/>
  <c r="V260" i="9"/>
  <c r="R260" i="9"/>
  <c r="L260" i="9"/>
  <c r="P260" i="8"/>
  <c r="V260" i="8"/>
  <c r="Q260" i="8"/>
  <c r="K260" i="8"/>
  <c r="T260" i="8"/>
  <c r="N260" i="8"/>
  <c r="R260" i="8"/>
  <c r="L260" i="8"/>
  <c r="M261" i="8"/>
  <c r="S261" i="8"/>
  <c r="U260" i="8"/>
  <c r="O260" i="8"/>
  <c r="S261" i="40"/>
  <c r="M261" i="40"/>
  <c r="Q259" i="40"/>
  <c r="K259" i="40"/>
  <c r="R259" i="40"/>
  <c r="L259" i="40"/>
  <c r="O259" i="40"/>
  <c r="U259" i="40"/>
  <c r="V259" i="40"/>
  <c r="P259" i="40"/>
  <c r="N259" i="40"/>
  <c r="T259" i="40"/>
  <c r="Q260" i="41"/>
  <c r="K260" i="41"/>
  <c r="R260" i="41"/>
  <c r="L260" i="41"/>
  <c r="U259" i="41"/>
  <c r="O259" i="41"/>
  <c r="T259" i="41"/>
  <c r="N259" i="41"/>
  <c r="V260" i="41"/>
  <c r="P260" i="41"/>
  <c r="S260" i="41"/>
  <c r="M260" i="41"/>
  <c r="K262" i="48" l="1"/>
  <c r="Q262" i="48"/>
  <c r="P262" i="48"/>
  <c r="V262" i="48"/>
  <c r="L262" i="48"/>
  <c r="R262" i="48"/>
  <c r="P262" i="47"/>
  <c r="V262" i="47"/>
  <c r="U262" i="47"/>
  <c r="O262" i="47"/>
  <c r="O262" i="48"/>
  <c r="U262" i="48"/>
  <c r="T262" i="47"/>
  <c r="N262" i="47"/>
  <c r="L262" i="47"/>
  <c r="R262" i="47"/>
  <c r="N262" i="48"/>
  <c r="T262" i="48"/>
  <c r="Q262" i="47"/>
  <c r="K262" i="47"/>
  <c r="M262" i="47"/>
  <c r="S262" i="47"/>
  <c r="K261" i="9"/>
  <c r="Q261" i="9"/>
  <c r="N261" i="9"/>
  <c r="T261" i="9"/>
  <c r="L261" i="9"/>
  <c r="R261" i="9"/>
  <c r="U261" i="9"/>
  <c r="O261" i="9"/>
  <c r="P261" i="9"/>
  <c r="V261" i="9"/>
  <c r="S262" i="9"/>
  <c r="M262" i="9"/>
  <c r="M262" i="8"/>
  <c r="S262" i="8"/>
  <c r="P261" i="8"/>
  <c r="V261" i="8"/>
  <c r="L261" i="8"/>
  <c r="R261" i="8"/>
  <c r="N261" i="8"/>
  <c r="T261" i="8"/>
  <c r="U261" i="8"/>
  <c r="O261" i="8"/>
  <c r="K261" i="8"/>
  <c r="Q261" i="8"/>
  <c r="T260" i="40"/>
  <c r="N260" i="40"/>
  <c r="P260" i="40"/>
  <c r="V260" i="40"/>
  <c r="K260" i="40"/>
  <c r="Q260" i="40"/>
  <c r="O260" i="40"/>
  <c r="U260" i="40"/>
  <c r="M262" i="40"/>
  <c r="S262" i="40"/>
  <c r="L260" i="40"/>
  <c r="R260" i="40"/>
  <c r="U260" i="41"/>
  <c r="O260" i="41"/>
  <c r="M261" i="41"/>
  <c r="S261" i="41"/>
  <c r="K261" i="41"/>
  <c r="Q261" i="41"/>
  <c r="N260" i="41"/>
  <c r="T260" i="41"/>
  <c r="R261" i="41"/>
  <c r="L261" i="41"/>
  <c r="V261" i="41"/>
  <c r="P261" i="41"/>
  <c r="R263" i="47" l="1"/>
  <c r="L263" i="47"/>
  <c r="P263" i="47"/>
  <c r="V263" i="47"/>
  <c r="N263" i="47"/>
  <c r="T263" i="47"/>
  <c r="R263" i="48"/>
  <c r="L263" i="48"/>
  <c r="M263" i="47"/>
  <c r="S263" i="47"/>
  <c r="Q263" i="47"/>
  <c r="K263" i="47"/>
  <c r="U263" i="48"/>
  <c r="O263" i="48"/>
  <c r="P263" i="48"/>
  <c r="V263" i="48"/>
  <c r="U263" i="47"/>
  <c r="O263" i="47"/>
  <c r="N263" i="48"/>
  <c r="T263" i="48"/>
  <c r="Q263" i="48"/>
  <c r="K263" i="48"/>
  <c r="O262" i="9"/>
  <c r="U262" i="9"/>
  <c r="R262" i="9"/>
  <c r="L262" i="9"/>
  <c r="M263" i="9"/>
  <c r="S263" i="9"/>
  <c r="N262" i="9"/>
  <c r="T262" i="9"/>
  <c r="P262" i="9"/>
  <c r="V262" i="9"/>
  <c r="Q262" i="9"/>
  <c r="K262" i="9"/>
  <c r="S263" i="8"/>
  <c r="M263" i="8"/>
  <c r="T262" i="8"/>
  <c r="N262" i="8"/>
  <c r="Q262" i="8"/>
  <c r="K262" i="8"/>
  <c r="V262" i="8"/>
  <c r="P262" i="8"/>
  <c r="R262" i="8"/>
  <c r="L262" i="8"/>
  <c r="O262" i="8"/>
  <c r="U262" i="8"/>
  <c r="U261" i="40"/>
  <c r="O261" i="40"/>
  <c r="Q261" i="40"/>
  <c r="K261" i="40"/>
  <c r="L261" i="40"/>
  <c r="R261" i="40"/>
  <c r="P261" i="40"/>
  <c r="V261" i="40"/>
  <c r="T261" i="40"/>
  <c r="N261" i="40"/>
  <c r="S263" i="40"/>
  <c r="M263" i="40"/>
  <c r="T261" i="41"/>
  <c r="N261" i="41"/>
  <c r="M262" i="41"/>
  <c r="S262" i="41"/>
  <c r="P262" i="41"/>
  <c r="V262" i="41"/>
  <c r="R262" i="41"/>
  <c r="L262" i="41"/>
  <c r="O261" i="41"/>
  <c r="U261" i="41"/>
  <c r="K262" i="41"/>
  <c r="Q262" i="41"/>
  <c r="L264" i="48" l="1"/>
  <c r="R264" i="48"/>
  <c r="Q264" i="48"/>
  <c r="K264" i="48"/>
  <c r="V264" i="48"/>
  <c r="P264" i="48"/>
  <c r="O264" i="48"/>
  <c r="U264" i="48"/>
  <c r="N264" i="47"/>
  <c r="T264" i="47"/>
  <c r="T264" i="48"/>
  <c r="N264" i="48"/>
  <c r="K264" i="47"/>
  <c r="Q264" i="47"/>
  <c r="P264" i="47"/>
  <c r="V264" i="47"/>
  <c r="O264" i="47"/>
  <c r="U264" i="47"/>
  <c r="L264" i="47"/>
  <c r="R264" i="47"/>
  <c r="S264" i="47"/>
  <c r="M264" i="47"/>
  <c r="K263" i="9"/>
  <c r="Q263" i="9"/>
  <c r="M264" i="9"/>
  <c r="S264" i="9"/>
  <c r="L263" i="9"/>
  <c r="R263" i="9"/>
  <c r="N263" i="9"/>
  <c r="T263" i="9"/>
  <c r="V263" i="9"/>
  <c r="P263" i="9"/>
  <c r="U263" i="9"/>
  <c r="O263" i="9"/>
  <c r="P263" i="8"/>
  <c r="V263" i="8"/>
  <c r="K263" i="8"/>
  <c r="Q263" i="8"/>
  <c r="N263" i="8"/>
  <c r="T263" i="8"/>
  <c r="U263" i="8"/>
  <c r="O263" i="8"/>
  <c r="L263" i="8"/>
  <c r="R263" i="8"/>
  <c r="M264" i="8"/>
  <c r="S264" i="8"/>
  <c r="V262" i="40"/>
  <c r="P262" i="40"/>
  <c r="S264" i="40"/>
  <c r="M264" i="40"/>
  <c r="R262" i="40"/>
  <c r="L262" i="40"/>
  <c r="Q262" i="40"/>
  <c r="K262" i="40"/>
  <c r="N262" i="40"/>
  <c r="T262" i="40"/>
  <c r="U262" i="40"/>
  <c r="O262" i="40"/>
  <c r="Q263" i="41"/>
  <c r="K263" i="41"/>
  <c r="S263" i="41"/>
  <c r="M263" i="41"/>
  <c r="N262" i="41"/>
  <c r="T262" i="41"/>
  <c r="R263" i="41"/>
  <c r="L263" i="41"/>
  <c r="U262" i="41"/>
  <c r="O262" i="41"/>
  <c r="V263" i="41"/>
  <c r="P263" i="41"/>
  <c r="P265" i="47" l="1"/>
  <c r="V265" i="47"/>
  <c r="U265" i="48"/>
  <c r="O265" i="48"/>
  <c r="S265" i="47"/>
  <c r="M265" i="47"/>
  <c r="V265" i="48"/>
  <c r="P265" i="48"/>
  <c r="K265" i="47"/>
  <c r="Q265" i="47"/>
  <c r="N265" i="48"/>
  <c r="T265" i="48"/>
  <c r="K265" i="48"/>
  <c r="Q265" i="48"/>
  <c r="R265" i="47"/>
  <c r="L265" i="47"/>
  <c r="O265" i="47"/>
  <c r="U265" i="47"/>
  <c r="N265" i="47"/>
  <c r="T265" i="47"/>
  <c r="L265" i="48"/>
  <c r="R265" i="48"/>
  <c r="N264" i="9"/>
  <c r="T264" i="9"/>
  <c r="O264" i="9"/>
  <c r="U264" i="9"/>
  <c r="L264" i="9"/>
  <c r="R264" i="9"/>
  <c r="P264" i="9"/>
  <c r="V264" i="9"/>
  <c r="M265" i="9"/>
  <c r="S265" i="9"/>
  <c r="Q264" i="9"/>
  <c r="K264" i="9"/>
  <c r="O264" i="8"/>
  <c r="U264" i="8"/>
  <c r="T264" i="8"/>
  <c r="N264" i="8"/>
  <c r="M265" i="8"/>
  <c r="S265" i="8"/>
  <c r="Q264" i="8"/>
  <c r="K264" i="8"/>
  <c r="R264" i="8"/>
  <c r="L264" i="8"/>
  <c r="P264" i="8"/>
  <c r="V264" i="8"/>
  <c r="L263" i="40"/>
  <c r="R263" i="40"/>
  <c r="O263" i="40"/>
  <c r="U263" i="40"/>
  <c r="M265" i="40"/>
  <c r="S265" i="40"/>
  <c r="N263" i="40"/>
  <c r="T263" i="40"/>
  <c r="V263" i="40"/>
  <c r="P263" i="40"/>
  <c r="K263" i="40"/>
  <c r="Q263" i="40"/>
  <c r="M264" i="41"/>
  <c r="S264" i="41"/>
  <c r="U263" i="41"/>
  <c r="O263" i="41"/>
  <c r="N263" i="41"/>
  <c r="T263" i="41"/>
  <c r="Q264" i="41"/>
  <c r="K264" i="41"/>
  <c r="V264" i="41"/>
  <c r="P264" i="41"/>
  <c r="R264" i="41"/>
  <c r="L264" i="41"/>
  <c r="R266" i="47" l="1"/>
  <c r="L266" i="47"/>
  <c r="P266" i="48"/>
  <c r="V266" i="48"/>
  <c r="S266" i="47"/>
  <c r="M266" i="47"/>
  <c r="R266" i="48"/>
  <c r="L266" i="48"/>
  <c r="K266" i="48"/>
  <c r="Q266" i="48"/>
  <c r="O266" i="48"/>
  <c r="U266" i="48"/>
  <c r="T266" i="47"/>
  <c r="N266" i="47"/>
  <c r="N266" i="48"/>
  <c r="T266" i="48"/>
  <c r="O266" i="47"/>
  <c r="U266" i="47"/>
  <c r="K266" i="47"/>
  <c r="Q266" i="47"/>
  <c r="V266" i="47"/>
  <c r="P266" i="47"/>
  <c r="K265" i="9"/>
  <c r="Q265" i="9"/>
  <c r="L265" i="9"/>
  <c r="R265" i="9"/>
  <c r="U265" i="9"/>
  <c r="O265" i="9"/>
  <c r="M266" i="9"/>
  <c r="S266" i="9"/>
  <c r="V265" i="9"/>
  <c r="P265" i="9"/>
  <c r="T265" i="9"/>
  <c r="N265" i="9"/>
  <c r="U265" i="8"/>
  <c r="O265" i="8"/>
  <c r="K265" i="8"/>
  <c r="Q265" i="8"/>
  <c r="M266" i="8"/>
  <c r="S266" i="8"/>
  <c r="N265" i="8"/>
  <c r="T265" i="8"/>
  <c r="P265" i="8"/>
  <c r="V265" i="8"/>
  <c r="L265" i="8"/>
  <c r="R265" i="8"/>
  <c r="M266" i="40"/>
  <c r="S266" i="40"/>
  <c r="Q264" i="40"/>
  <c r="K264" i="40"/>
  <c r="P264" i="40"/>
  <c r="V264" i="40"/>
  <c r="O264" i="40"/>
  <c r="U264" i="40"/>
  <c r="T264" i="40"/>
  <c r="N264" i="40"/>
  <c r="L264" i="40"/>
  <c r="R264" i="40"/>
  <c r="V265" i="41"/>
  <c r="P265" i="41"/>
  <c r="R265" i="41"/>
  <c r="L265" i="41"/>
  <c r="Q265" i="41"/>
  <c r="K265" i="41"/>
  <c r="U264" i="41"/>
  <c r="O264" i="41"/>
  <c r="N264" i="41"/>
  <c r="T264" i="41"/>
  <c r="M265" i="41"/>
  <c r="S265" i="41"/>
  <c r="L267" i="48" l="1"/>
  <c r="R267" i="48"/>
  <c r="T267" i="48"/>
  <c r="N267" i="48"/>
  <c r="P267" i="47"/>
  <c r="V267" i="47"/>
  <c r="T267" i="47"/>
  <c r="N267" i="47"/>
  <c r="S267" i="47"/>
  <c r="M267" i="47"/>
  <c r="K267" i="47"/>
  <c r="Q267" i="47"/>
  <c r="U267" i="48"/>
  <c r="O267" i="48"/>
  <c r="P267" i="48"/>
  <c r="V267" i="48"/>
  <c r="R267" i="47"/>
  <c r="L267" i="47"/>
  <c r="U267" i="47"/>
  <c r="O267" i="47"/>
  <c r="K267" i="48"/>
  <c r="Q267" i="48"/>
  <c r="M267" i="9"/>
  <c r="S267" i="9"/>
  <c r="R266" i="9"/>
  <c r="L266" i="9"/>
  <c r="U266" i="9"/>
  <c r="O266" i="9"/>
  <c r="N266" i="9"/>
  <c r="T266" i="9"/>
  <c r="V266" i="9"/>
  <c r="P266" i="9"/>
  <c r="K266" i="9"/>
  <c r="Q266" i="9"/>
  <c r="P266" i="8"/>
  <c r="V266" i="8"/>
  <c r="T266" i="8"/>
  <c r="N266" i="8"/>
  <c r="L266" i="8"/>
  <c r="R266" i="8"/>
  <c r="K266" i="8"/>
  <c r="Q266" i="8"/>
  <c r="M267" i="8"/>
  <c r="S267" i="8"/>
  <c r="O266" i="8"/>
  <c r="U266" i="8"/>
  <c r="U265" i="40"/>
  <c r="O265" i="40"/>
  <c r="P265" i="40"/>
  <c r="V265" i="40"/>
  <c r="L265" i="40"/>
  <c r="R265" i="40"/>
  <c r="Q265" i="40"/>
  <c r="K265" i="40"/>
  <c r="T265" i="40"/>
  <c r="N265" i="40"/>
  <c r="S267" i="40"/>
  <c r="M267" i="40"/>
  <c r="M266" i="41"/>
  <c r="S266" i="41"/>
  <c r="U265" i="41"/>
  <c r="O265" i="41"/>
  <c r="Q266" i="41"/>
  <c r="K266" i="41"/>
  <c r="V266" i="41"/>
  <c r="P266" i="41"/>
  <c r="L266" i="41"/>
  <c r="R266" i="41"/>
  <c r="N265" i="41"/>
  <c r="T265" i="41"/>
  <c r="N268" i="47" l="1"/>
  <c r="T268" i="47"/>
  <c r="P268" i="48"/>
  <c r="V268" i="48"/>
  <c r="O268" i="48"/>
  <c r="U268" i="48"/>
  <c r="P268" i="47"/>
  <c r="V268" i="47"/>
  <c r="K268" i="48"/>
  <c r="Q268" i="48"/>
  <c r="U268" i="47"/>
  <c r="O268" i="47"/>
  <c r="N268" i="48"/>
  <c r="T268" i="48"/>
  <c r="K268" i="47"/>
  <c r="Q268" i="47"/>
  <c r="L268" i="47"/>
  <c r="R268" i="47"/>
  <c r="M268" i="47"/>
  <c r="S268" i="47"/>
  <c r="L268" i="48"/>
  <c r="R268" i="48"/>
  <c r="N267" i="9"/>
  <c r="T267" i="9"/>
  <c r="O267" i="9"/>
  <c r="U267" i="9"/>
  <c r="L267" i="9"/>
  <c r="R267" i="9"/>
  <c r="V267" i="9"/>
  <c r="P267" i="9"/>
  <c r="K267" i="9"/>
  <c r="Q267" i="9"/>
  <c r="M268" i="9"/>
  <c r="S268" i="9"/>
  <c r="Q267" i="8"/>
  <c r="K267" i="8"/>
  <c r="S268" i="8"/>
  <c r="M268" i="8"/>
  <c r="V267" i="8"/>
  <c r="P267" i="8"/>
  <c r="N267" i="8"/>
  <c r="T267" i="8"/>
  <c r="L267" i="8"/>
  <c r="R267" i="8"/>
  <c r="U267" i="8"/>
  <c r="O267" i="8"/>
  <c r="Q266" i="40"/>
  <c r="K266" i="40"/>
  <c r="S268" i="40"/>
  <c r="M268" i="40"/>
  <c r="R266" i="40"/>
  <c r="L266" i="40"/>
  <c r="V266" i="40"/>
  <c r="P266" i="40"/>
  <c r="N266" i="40"/>
  <c r="T266" i="40"/>
  <c r="U266" i="40"/>
  <c r="O266" i="40"/>
  <c r="V267" i="41"/>
  <c r="P267" i="41"/>
  <c r="Q267" i="41"/>
  <c r="K267" i="41"/>
  <c r="T266" i="41"/>
  <c r="N266" i="41"/>
  <c r="U266" i="41"/>
  <c r="O266" i="41"/>
  <c r="R267" i="41"/>
  <c r="L267" i="41"/>
  <c r="M267" i="41"/>
  <c r="S267" i="41"/>
  <c r="Q269" i="47" l="1"/>
  <c r="K269" i="47"/>
  <c r="V269" i="47"/>
  <c r="P269" i="47"/>
  <c r="R269" i="48"/>
  <c r="L269" i="48"/>
  <c r="T269" i="48"/>
  <c r="N269" i="48"/>
  <c r="O269" i="48"/>
  <c r="U269" i="48"/>
  <c r="O269" i="47"/>
  <c r="U269" i="47"/>
  <c r="M269" i="47"/>
  <c r="S269" i="47"/>
  <c r="P269" i="48"/>
  <c r="V269" i="48"/>
  <c r="R269" i="47"/>
  <c r="L269" i="47"/>
  <c r="K269" i="48"/>
  <c r="Q269" i="48"/>
  <c r="N269" i="47"/>
  <c r="T269" i="47"/>
  <c r="R268" i="9"/>
  <c r="L268" i="9"/>
  <c r="M269" i="9"/>
  <c r="S269" i="9"/>
  <c r="O268" i="9"/>
  <c r="U268" i="9"/>
  <c r="P268" i="9"/>
  <c r="V268" i="9"/>
  <c r="Q268" i="9"/>
  <c r="K268" i="9"/>
  <c r="N268" i="9"/>
  <c r="T268" i="9"/>
  <c r="O268" i="8"/>
  <c r="U268" i="8"/>
  <c r="R268" i="8"/>
  <c r="L268" i="8"/>
  <c r="T268" i="8"/>
  <c r="N268" i="8"/>
  <c r="Q268" i="8"/>
  <c r="K268" i="8"/>
  <c r="P268" i="8"/>
  <c r="V268" i="8"/>
  <c r="M269" i="8"/>
  <c r="S269" i="8"/>
  <c r="M269" i="40"/>
  <c r="S269" i="40"/>
  <c r="N267" i="40"/>
  <c r="T267" i="40"/>
  <c r="P267" i="40"/>
  <c r="V267" i="40"/>
  <c r="R267" i="40"/>
  <c r="L267" i="40"/>
  <c r="K267" i="40"/>
  <c r="Q267" i="40"/>
  <c r="O267" i="40"/>
  <c r="U267" i="40"/>
  <c r="U267" i="41"/>
  <c r="O267" i="41"/>
  <c r="Q268" i="41"/>
  <c r="K268" i="41"/>
  <c r="M268" i="41"/>
  <c r="S268" i="41"/>
  <c r="R268" i="41"/>
  <c r="L268" i="41"/>
  <c r="N267" i="41"/>
  <c r="T267" i="41"/>
  <c r="V268" i="41"/>
  <c r="P268" i="41"/>
  <c r="T270" i="48" l="1"/>
  <c r="N270" i="48"/>
  <c r="N270" i="47"/>
  <c r="T270" i="47"/>
  <c r="L270" i="48"/>
  <c r="R270" i="48"/>
  <c r="P270" i="48"/>
  <c r="V270" i="48"/>
  <c r="S270" i="47"/>
  <c r="M270" i="47"/>
  <c r="Q270" i="48"/>
  <c r="K270" i="48"/>
  <c r="P270" i="47"/>
  <c r="V270" i="47"/>
  <c r="R270" i="47"/>
  <c r="L270" i="47"/>
  <c r="U270" i="47"/>
  <c r="O270" i="47"/>
  <c r="Q270" i="47"/>
  <c r="K270" i="47"/>
  <c r="O270" i="48"/>
  <c r="U270" i="48"/>
  <c r="V269" i="9"/>
  <c r="P269" i="9"/>
  <c r="O269" i="9"/>
  <c r="U269" i="9"/>
  <c r="T269" i="9"/>
  <c r="N269" i="9"/>
  <c r="K269" i="9"/>
  <c r="Q269" i="9"/>
  <c r="S270" i="9"/>
  <c r="M270" i="9"/>
  <c r="R269" i="9"/>
  <c r="L269" i="9"/>
  <c r="K269" i="8"/>
  <c r="Q269" i="8"/>
  <c r="N269" i="8"/>
  <c r="T269" i="8"/>
  <c r="L269" i="8"/>
  <c r="R269" i="8"/>
  <c r="M270" i="8"/>
  <c r="S270" i="8"/>
  <c r="V269" i="8"/>
  <c r="P269" i="8"/>
  <c r="U269" i="8"/>
  <c r="O269" i="8"/>
  <c r="L268" i="40"/>
  <c r="R268" i="40"/>
  <c r="P268" i="40"/>
  <c r="V268" i="40"/>
  <c r="O268" i="40"/>
  <c r="U268" i="40"/>
  <c r="T268" i="40"/>
  <c r="N268" i="40"/>
  <c r="K268" i="40"/>
  <c r="Q268" i="40"/>
  <c r="M270" i="40"/>
  <c r="S270" i="40"/>
  <c r="V269" i="41"/>
  <c r="P269" i="41"/>
  <c r="R269" i="41"/>
  <c r="L269" i="41"/>
  <c r="Q269" i="41"/>
  <c r="K269" i="41"/>
  <c r="U268" i="41"/>
  <c r="O268" i="41"/>
  <c r="N268" i="41"/>
  <c r="T268" i="41"/>
  <c r="M269" i="41"/>
  <c r="S269" i="41"/>
  <c r="R271" i="47" l="1"/>
  <c r="L271" i="47"/>
  <c r="P271" i="48"/>
  <c r="V271" i="48"/>
  <c r="U271" i="48"/>
  <c r="O271" i="48"/>
  <c r="P271" i="47"/>
  <c r="V271" i="47"/>
  <c r="L271" i="48"/>
  <c r="R271" i="48"/>
  <c r="Q271" i="47"/>
  <c r="K271" i="47"/>
  <c r="K271" i="48"/>
  <c r="Q271" i="48"/>
  <c r="N271" i="47"/>
  <c r="T271" i="47"/>
  <c r="U271" i="47"/>
  <c r="O271" i="47"/>
  <c r="S271" i="47"/>
  <c r="M271" i="47"/>
  <c r="N271" i="48"/>
  <c r="T271" i="48"/>
  <c r="R270" i="9"/>
  <c r="L270" i="9"/>
  <c r="Q270" i="9"/>
  <c r="K270" i="9"/>
  <c r="N270" i="9"/>
  <c r="T270" i="9"/>
  <c r="U270" i="9"/>
  <c r="O270" i="9"/>
  <c r="M271" i="9"/>
  <c r="S271" i="9"/>
  <c r="P270" i="9"/>
  <c r="V270" i="9"/>
  <c r="M271" i="8"/>
  <c r="S271" i="8"/>
  <c r="L270" i="8"/>
  <c r="R270" i="8"/>
  <c r="O270" i="8"/>
  <c r="U270" i="8"/>
  <c r="T270" i="8"/>
  <c r="N270" i="8"/>
  <c r="V270" i="8"/>
  <c r="P270" i="8"/>
  <c r="Q270" i="8"/>
  <c r="K270" i="8"/>
  <c r="S271" i="40"/>
  <c r="M271" i="40"/>
  <c r="U269" i="40"/>
  <c r="O269" i="40"/>
  <c r="P269" i="40"/>
  <c r="V269" i="40"/>
  <c r="Q269" i="40"/>
  <c r="K269" i="40"/>
  <c r="T269" i="40"/>
  <c r="N269" i="40"/>
  <c r="L269" i="40"/>
  <c r="R269" i="40"/>
  <c r="U269" i="41"/>
  <c r="O269" i="41"/>
  <c r="R270" i="41"/>
  <c r="L270" i="41"/>
  <c r="M270" i="41"/>
  <c r="S270" i="41"/>
  <c r="Q270" i="41"/>
  <c r="K270" i="41"/>
  <c r="V270" i="41"/>
  <c r="P270" i="41"/>
  <c r="N269" i="41"/>
  <c r="T269" i="41"/>
  <c r="U271" i="9" l="1"/>
  <c r="O271" i="9"/>
  <c r="T271" i="9"/>
  <c r="N271" i="9"/>
  <c r="Q271" i="9"/>
  <c r="K271" i="9"/>
  <c r="V271" i="9"/>
  <c r="P271" i="9"/>
  <c r="L271" i="9"/>
  <c r="R271" i="9"/>
  <c r="U271" i="8"/>
  <c r="O271" i="8"/>
  <c r="N271" i="8"/>
  <c r="T271" i="8"/>
  <c r="R271" i="8"/>
  <c r="L271" i="8"/>
  <c r="K271" i="8"/>
  <c r="Q271" i="8"/>
  <c r="V271" i="8"/>
  <c r="P271" i="8"/>
  <c r="K271" i="41"/>
  <c r="Q271" i="41"/>
  <c r="S271" i="41"/>
  <c r="M271" i="41"/>
  <c r="R271" i="41"/>
  <c r="L271" i="41"/>
  <c r="V271" i="41"/>
  <c r="P271" i="41"/>
  <c r="Q270" i="40"/>
  <c r="K270" i="40"/>
  <c r="R270" i="40"/>
  <c r="L270" i="40"/>
  <c r="P270" i="40"/>
  <c r="V270" i="40"/>
  <c r="N270" i="40"/>
  <c r="T270" i="40"/>
  <c r="U270" i="40"/>
  <c r="O270" i="40"/>
  <c r="T270" i="41"/>
  <c r="N270" i="41"/>
  <c r="U270" i="41"/>
  <c r="O270" i="41"/>
  <c r="L271" i="40" l="1"/>
  <c r="R271" i="40"/>
  <c r="N271" i="41"/>
  <c r="T271" i="41"/>
  <c r="P271" i="40"/>
  <c r="V271" i="40"/>
  <c r="U271" i="40"/>
  <c r="O271" i="40"/>
  <c r="T271" i="40"/>
  <c r="N271" i="40"/>
  <c r="U271" i="41"/>
  <c r="O271" i="41"/>
  <c r="K271" i="40"/>
  <c r="Q271"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Grindrod</author>
  </authors>
  <commentList>
    <comment ref="A1" authorId="0" shapeId="0" xr:uid="{7E3E11A0-6770-40B2-978D-1398D3D4609A}">
      <text>
        <r>
          <rPr>
            <b/>
            <sz val="9"/>
            <color indexed="81"/>
            <rFont val="Tahoma"/>
            <family val="2"/>
          </rPr>
          <t xml:space="preserve">Copsegrove Developments Ltd_x000D_
Survey Tool Error Model_x000D_
CUID: 3228_x000D_
Date: 05/06/2015 17:55:43_x000D_
</t>
        </r>
      </text>
    </comment>
    <comment ref="M3" authorId="0" shapeId="0" xr:uid="{EFE7365F-83D8-4B74-B6DE-18CA7E921121}">
      <text>
        <r>
          <rPr>
            <b/>
            <sz val="9"/>
            <color indexed="81"/>
            <rFont val="Tahoma"/>
            <family val="2"/>
          </rPr>
          <t>Correlation Coefficient P1_x000D_
Correlate between Error Values in Same Survey Leg</t>
        </r>
      </text>
    </comment>
    <comment ref="N3" authorId="0" shapeId="0" xr:uid="{6F74F0EE-F193-4461-8017-16C268CF94AB}">
      <text>
        <r>
          <rPr>
            <b/>
            <sz val="9"/>
            <color indexed="81"/>
            <rFont val="Tahoma"/>
            <family val="2"/>
          </rPr>
          <t>Correlation Coefficient P2_x000D_
Correlate between Error Values in Different Survey Legs in Same Well</t>
        </r>
      </text>
    </comment>
    <comment ref="O3" authorId="0" shapeId="0" xr:uid="{0A8AF180-F5C0-4CC9-91EA-D50C76049BA9}">
      <text>
        <r>
          <rPr>
            <b/>
            <sz val="9"/>
            <color indexed="81"/>
            <rFont val="Tahoma"/>
            <family val="2"/>
          </rPr>
          <t>Correlation Coefficient P3_x000D_
Correlate between Error Values between Different Wells in the Same Field</t>
        </r>
      </text>
    </comment>
  </commentList>
</comments>
</file>

<file path=xl/sharedStrings.xml><?xml version="1.0" encoding="utf-8"?>
<sst xmlns="http://schemas.openxmlformats.org/spreadsheetml/2006/main" count="1746" uniqueCount="319">
  <si>
    <t>DRFR</t>
  </si>
  <si>
    <t>m</t>
  </si>
  <si>
    <t>DSFS</t>
  </si>
  <si>
    <t>-</t>
  </si>
  <si>
    <t>DSTG</t>
  </si>
  <si>
    <t>1/m</t>
  </si>
  <si>
    <t>m/s2</t>
  </si>
  <si>
    <t>ABZ</t>
  </si>
  <si>
    <t>ASZ</t>
  </si>
  <si>
    <t>nT</t>
  </si>
  <si>
    <t>MBZ</t>
  </si>
  <si>
    <t>MSZ</t>
  </si>
  <si>
    <t>deg</t>
  </si>
  <si>
    <t>deg.nT</t>
  </si>
  <si>
    <t>XYM1</t>
  </si>
  <si>
    <t>XYM2</t>
  </si>
  <si>
    <t>Magnitude</t>
  </si>
  <si>
    <t>Units</t>
  </si>
  <si>
    <t>Well</t>
  </si>
  <si>
    <t>Latitude (deg)</t>
  </si>
  <si>
    <t>G (m/s2)</t>
  </si>
  <si>
    <t>Btotal (nT)</t>
  </si>
  <si>
    <t>Dip (deg)</t>
  </si>
  <si>
    <t>Declination (deg)</t>
  </si>
  <si>
    <t>Convergence (deg)</t>
  </si>
  <si>
    <t>Azimuth Ref</t>
  </si>
  <si>
    <t>GRID</t>
  </si>
  <si>
    <t>TRUE</t>
  </si>
  <si>
    <t>Inc</t>
  </si>
  <si>
    <t>Az (°)</t>
  </si>
  <si>
    <r>
      <t>Inc (</t>
    </r>
    <r>
      <rPr>
        <b/>
        <sz val="11"/>
        <color theme="1"/>
        <rFont val="Symbol"/>
        <family val="1"/>
        <charset val="2"/>
      </rPr>
      <t>°</t>
    </r>
    <r>
      <rPr>
        <b/>
        <sz val="11"/>
        <color theme="1"/>
        <rFont val="Calibri"/>
        <family val="2"/>
      </rPr>
      <t>)</t>
    </r>
  </si>
  <si>
    <t>Toolface (°)</t>
  </si>
  <si>
    <t>Inc (rad)</t>
  </si>
  <si>
    <t>AzT (rad)</t>
  </si>
  <si>
    <t>AzG (rad)</t>
  </si>
  <si>
    <t>AzMag (rad)</t>
  </si>
  <si>
    <t>Tface (rad)</t>
  </si>
  <si>
    <t>Md</t>
  </si>
  <si>
    <t>N</t>
  </si>
  <si>
    <t>E</t>
  </si>
  <si>
    <t>V</t>
  </si>
  <si>
    <t>AzT</t>
  </si>
  <si>
    <t>Q</t>
  </si>
  <si>
    <t>dpde</t>
  </si>
  <si>
    <t>I</t>
  </si>
  <si>
    <t>A</t>
  </si>
  <si>
    <t>D</t>
  </si>
  <si>
    <t>e</t>
  </si>
  <si>
    <t>estar</t>
  </si>
  <si>
    <t>Covariance</t>
  </si>
  <si>
    <t>NN</t>
  </si>
  <si>
    <t>EE</t>
  </si>
  <si>
    <t>VV</t>
  </si>
  <si>
    <t>NE</t>
  </si>
  <si>
    <t>NV</t>
  </si>
  <si>
    <t>EV</t>
  </si>
  <si>
    <t>drk_dDepth</t>
  </si>
  <si>
    <t>drk_dInc</t>
  </si>
  <si>
    <t>drk_dAz</t>
  </si>
  <si>
    <t>Sigma e systematic</t>
  </si>
  <si>
    <t>drk+1_dInc</t>
  </si>
  <si>
    <t>drk+1dAz</t>
  </si>
  <si>
    <t>x</t>
  </si>
  <si>
    <t>drk+1dDepth</t>
  </si>
  <si>
    <t>MD</t>
  </si>
  <si>
    <t>Source</t>
  </si>
  <si>
    <t>Calculated Values</t>
  </si>
  <si>
    <t>AzM</t>
  </si>
  <si>
    <t>R</t>
  </si>
  <si>
    <t>S</t>
  </si>
  <si>
    <t>AzG</t>
  </si>
  <si>
    <t>TVD</t>
  </si>
  <si>
    <t>[OWSG Prefix]</t>
  </si>
  <si>
    <t>OWSG Prefix:</t>
  </si>
  <si>
    <t>None</t>
  </si>
  <si>
    <t>No</t>
  </si>
  <si>
    <t>Code</t>
  </si>
  <si>
    <t>Term Description</t>
  </si>
  <si>
    <t>Wt.Fn.</t>
  </si>
  <si>
    <t>Wt.Fn. Source</t>
  </si>
  <si>
    <t>Type</t>
  </si>
  <si>
    <t>Prop.</t>
  </si>
  <si>
    <t>P1</t>
  </si>
  <si>
    <t>P2</t>
  </si>
  <si>
    <t>P3</t>
  </si>
  <si>
    <t>Wt.Fn. Comment</t>
  </si>
  <si>
    <t>Depth Formula</t>
  </si>
  <si>
    <t>Inclination Formula</t>
  </si>
  <si>
    <t>Azimuth Formula</t>
  </si>
  <si>
    <t>Singularity North Formula</t>
  </si>
  <si>
    <t>Singularity East Formula</t>
  </si>
  <si>
    <t>Singularity Vert. Formula</t>
  </si>
  <si>
    <t>Short Name:</t>
  </si>
  <si>
    <t>Depth: Depth Reference - Random</t>
  </si>
  <si>
    <t>DREF</t>
  </si>
  <si>
    <t>SPE 67616</t>
  </si>
  <si>
    <t>Depth</t>
  </si>
  <si>
    <t>Long Name:</t>
  </si>
  <si>
    <t>Depth: Depth Scale Factor - Systematic</t>
  </si>
  <si>
    <t>DSF</t>
  </si>
  <si>
    <t>Revision No:</t>
  </si>
  <si>
    <t>Depth: Depth Stretch - Global</t>
  </si>
  <si>
    <t>DST</t>
  </si>
  <si>
    <t>G</t>
  </si>
  <si>
    <t>MD * TVD</t>
  </si>
  <si>
    <t>Revision Date:</t>
  </si>
  <si>
    <t>Sensor</t>
  </si>
  <si>
    <t>Singularity when vertical</t>
  </si>
  <si>
    <t>Revision Comment:</t>
  </si>
  <si>
    <t>Source:</t>
  </si>
  <si>
    <t>MWD: Z-Accelerometer Bias</t>
  </si>
  <si>
    <t>SPE 67616 Table 1</t>
  </si>
  <si>
    <t>-Sin(Inc) / Gfield</t>
  </si>
  <si>
    <t>Tan(Dip) * Sin(Inc) * Sin(AzM) / Gfield</t>
  </si>
  <si>
    <t>Application:</t>
  </si>
  <si>
    <t>Tool Type:</t>
  </si>
  <si>
    <t>MWD</t>
  </si>
  <si>
    <t>Status:</t>
  </si>
  <si>
    <t>MWD: Z-Accelerometer Scale Factor</t>
  </si>
  <si>
    <t>-Sin(Inc) * Cos(Inc)</t>
  </si>
  <si>
    <t>Tan(Dip) * Sin(Inc) * Cos(Inc) * Sin(AzM)</t>
  </si>
  <si>
    <t>Checked:</t>
  </si>
  <si>
    <t>Approved:</t>
  </si>
  <si>
    <t>Notes:</t>
  </si>
  <si>
    <t>MWD: Z-Magnetometer Bias</t>
  </si>
  <si>
    <t>-Sin(Inc) * Sin(AzM) / (BField * Cos(Dip))</t>
  </si>
  <si>
    <t>Revision History:</t>
  </si>
  <si>
    <t>Replaces / Replaced By:</t>
  </si>
  <si>
    <t>Inclination Range Min:</t>
  </si>
  <si>
    <t>0 deg</t>
  </si>
  <si>
    <t>MWD: Z-Magnetometer Scale Factor</t>
  </si>
  <si>
    <t>-(Sin(Inc) * Cos(AzM) + Tan(Dip) * Cos(Inc)) * Sin(Inc) * Sin(AzM)</t>
  </si>
  <si>
    <t>Inclination Range Max:</t>
  </si>
  <si>
    <t>180 deg</t>
  </si>
  <si>
    <t>AZ</t>
  </si>
  <si>
    <t>AziRef</t>
  </si>
  <si>
    <t>Hor East/West Exclusion:</t>
  </si>
  <si>
    <t>DBH</t>
  </si>
  <si>
    <t>1 / (BField * Cos(Dip))</t>
  </si>
  <si>
    <t>Range Comment:</t>
  </si>
  <si>
    <t>Mgntcs</t>
  </si>
  <si>
    <t>Tool Parameters</t>
  </si>
  <si>
    <t>MWD: Axial Interference - SinI.SinA</t>
  </si>
  <si>
    <t>Misalignment Alt:</t>
  </si>
  <si>
    <t>Align</t>
  </si>
  <si>
    <t>Misalignment: XY Misalignment 1</t>
  </si>
  <si>
    <t>SPE 90408 Table 9 - Alt. 3</t>
  </si>
  <si>
    <t>Abs(Sin(Inc))</t>
  </si>
  <si>
    <t>Misalignment: XY Misalignment 2</t>
  </si>
  <si>
    <t>Misalignment: XY Misalignment 3</t>
  </si>
  <si>
    <t>Abs(Cos(Inc)) * Cos(AzT)</t>
  </si>
  <si>
    <t>-(Abs(Cos(Inc)) * Sin(AzT)) / Sin(Inc)</t>
  </si>
  <si>
    <t>Misalignment: XY Misalignment 4</t>
  </si>
  <si>
    <t>Abs(Cos(Inc)) * Sin(AzT)</t>
  </si>
  <si>
    <t>(Abs(Cos(Inc)) * Cos(AzT)) / Sin(Inc)</t>
  </si>
  <si>
    <t>Sigma e random</t>
  </si>
  <si>
    <t>Vertical Inc Limit (deg)</t>
  </si>
  <si>
    <t>Deltas</t>
  </si>
  <si>
    <t>WELLPATH Radians</t>
  </si>
  <si>
    <t>Convert to Radians</t>
  </si>
  <si>
    <t>INPUT WELLPATH</t>
  </si>
  <si>
    <t>Convert Magnitudes Degrees to Radians</t>
  </si>
  <si>
    <t>Readme</t>
  </si>
  <si>
    <t>This explanation sheet.</t>
  </si>
  <si>
    <t>Model</t>
  </si>
  <si>
    <t>The details of the error model, following the Copsegrove//OWSG format. Note that magnitudes on this page are converted as necessary and used throughout the remaining calculations. Equations on this page are not used, but have been explicitly typed into cells of the error source sheets.</t>
  </si>
  <si>
    <t>Wellpath</t>
  </si>
  <si>
    <t xml:space="preserve">Includes the wellpath at each survey station for evaluation. Also the basic reference data required for evaluation of the error model. </t>
  </si>
  <si>
    <t>Validation</t>
  </si>
  <si>
    <t xml:space="preserve">Compares covariance output from this sheet with the diagnostic data provided by Steve Grindrod at a selection of survey stations along the well path. </t>
  </si>
  <si>
    <t>TOTALS</t>
  </si>
  <si>
    <t>NEV axis covaraince values at each survey station. The covariance elements are clearly labelled in the header.</t>
  </si>
  <si>
    <t>drdp</t>
  </si>
  <si>
    <t>The partial derivative of wellbore position in the NEV system, wrt survey measurements, at each survey station. Following Williamson equations (A.4a) - (A.6)</t>
  </si>
  <si>
    <t>There then follows a separate worksheet for each error source in the model.</t>
  </si>
  <si>
    <t>First the weighting functions (dpde) are evaluated at each station. The components dDepthde, dIncde and dAzde are clearly labelled.</t>
  </si>
  <si>
    <t>Then the error vectors e (over both the preceeding and following well intervals) and e* (over the preceeding interval only) are evaluated in the NEV system.</t>
  </si>
  <si>
    <t xml:space="preserve">Then the covariance matrix for that error source is evaluated at each survey station. </t>
  </si>
  <si>
    <t>The covariance results for each source are summed in the TOTALS sheet.</t>
  </si>
  <si>
    <t>These follow the same format.</t>
  </si>
  <si>
    <t>Next the error vectors are summed, by a methodology depending on the propgoation mode.</t>
  </si>
  <si>
    <t>The various worksheets are as follows:</t>
  </si>
  <si>
    <t>ABXY-TI1S</t>
  </si>
  <si>
    <t>MWD TF Ind: X and Y Accelerometer Bias</t>
  </si>
  <si>
    <t>ABXY-TI1</t>
  </si>
  <si>
    <t>SPE 63275 + Andy Brooks</t>
  </si>
  <si>
    <t>-Cos(Inc) / Gfield</t>
  </si>
  <si>
    <t>(Tan(Dip) * Cos(Inc) * Sin(AzM)) / Gfield</t>
  </si>
  <si>
    <t>DECR and DBHR terms added. AMIL reduced from 300 to 220 nT. XYM1, XYM2, XYM3, XYM4 increased from 0.06 to 0.1 deg. Same as OWSG MWD Rev.2</t>
  </si>
  <si>
    <t>ABXY-TI2S</t>
  </si>
  <si>
    <t>ABXY-TI2</t>
  </si>
  <si>
    <t>((Tan((pi / 2) - Inc)) - Tan(Dip) * Cos(AzM)) / Gfield</t>
  </si>
  <si>
    <t>-Sin(Az) / Gfield</t>
  </si>
  <si>
    <t>Cos(Az) / Gfield</t>
  </si>
  <si>
    <t>OWSG</t>
  </si>
  <si>
    <t>ASXY-TI1S</t>
  </si>
  <si>
    <t>MWD TF Ind: X and Y Accelerometer Scale Factor</t>
  </si>
  <si>
    <t>ASXY-TI1</t>
  </si>
  <si>
    <t>Sin(Inc) * Cos(Inc) / Sqr(2)</t>
  </si>
  <si>
    <t>(-Tan(Dip) * Sin(Inc) * Cos(Inc) * Sin(AzM)) / Sqr(2)</t>
  </si>
  <si>
    <t>ASXY-TI2S</t>
  </si>
  <si>
    <t>ASXY-TI2</t>
  </si>
  <si>
    <t>Sin(Inc) * Cos(Inc) / 2</t>
  </si>
  <si>
    <t>(-Tan(Dip) * Sin(Inc) * Cos(Inc) * Sin(AzM)) / 2</t>
  </si>
  <si>
    <t>Agreed</t>
  </si>
  <si>
    <t>ASXY-TI3S</t>
  </si>
  <si>
    <t>ASXY-TI3</t>
  </si>
  <si>
    <t>(Tan(Dip) * Sin(Inc) * Cos(AzM) - Cos(Inc)) / 2</t>
  </si>
  <si>
    <t>MBXY-TI1S</t>
  </si>
  <si>
    <t>MWD TF Ind: X and Y Magnetometer Bias</t>
  </si>
  <si>
    <t>MBXY-TI1</t>
  </si>
  <si>
    <t>-Cos(Inc) * Sin(AzM) / (BField * Cos(Dip))</t>
  </si>
  <si>
    <t>Same as OWSG MWD Rev.2</t>
  </si>
  <si>
    <t>MBXY-TI2S</t>
  </si>
  <si>
    <t>MBXY-TI2</t>
  </si>
  <si>
    <t>Cos(AzM) / (BField * Cos(Dip))</t>
  </si>
  <si>
    <t>ISCWSA MWD Rev 3 / OWSG_A001Mb_MWD</t>
  </si>
  <si>
    <t>MSXY-TI1S</t>
  </si>
  <si>
    <t>MWD TF Ind: X and Y Magnetometer Scale Factor</t>
  </si>
  <si>
    <t>MSXY-TI1</t>
  </si>
  <si>
    <t>Sin(Inc) * Sin(AzM) * (Tan(Dip) * Cos(Inc) + Sin(Inc) * Cos(AzM)) / Sqr(2)</t>
  </si>
  <si>
    <t>MSXY-TI2S</t>
  </si>
  <si>
    <t>MSXY-TI2</t>
  </si>
  <si>
    <t>Sin(AzM) * (Tan(Dip) * Sin(Inc) * Cos(Inc) - Cos(Inc) * Cos(Inc) * Cos(AzM) - Cos(AzM)) / 2</t>
  </si>
  <si>
    <t>MSXY-TI3S</t>
  </si>
  <si>
    <t>MSXY-TI3</t>
  </si>
  <si>
    <t>(Cos(Inc) * Cos(AzM) * Cos(AzM) - Cos(Inc) * Sin(AzM) * Sin(AzM) - Tan(Dip) * Sin(Inc) * Cos(AzM)) / 2</t>
  </si>
  <si>
    <t>DECR</t>
  </si>
  <si>
    <t>MWD: Declination - Random</t>
  </si>
  <si>
    <t>DBHR</t>
  </si>
  <si>
    <t>MWD: BH-Dependent Declination - Random</t>
  </si>
  <si>
    <t>AMIL</t>
  </si>
  <si>
    <t>Halliburton</t>
  </si>
  <si>
    <t>Sin(Inc) * Sin(AzM) / (BField * Cos(Dip))</t>
  </si>
  <si>
    <t>Tf</t>
  </si>
  <si>
    <t>K</t>
  </si>
  <si>
    <t>L</t>
  </si>
  <si>
    <t>M</t>
  </si>
  <si>
    <t>O</t>
  </si>
  <si>
    <t>P</t>
  </si>
  <si>
    <t>Depth Units</t>
  </si>
  <si>
    <t>ft</t>
  </si>
  <si>
    <t xml:space="preserve">MD </t>
  </si>
  <si>
    <t xml:space="preserve">TVD </t>
  </si>
  <si>
    <t>Feet to metres conversion</t>
  </si>
  <si>
    <t>HH</t>
  </si>
  <si>
    <t>LL</t>
  </si>
  <si>
    <t>AA</t>
  </si>
  <si>
    <t>HL</t>
  </si>
  <si>
    <t>HA</t>
  </si>
  <si>
    <t>LA</t>
  </si>
  <si>
    <t>NEV to HLA Direction Cosine Matrix</t>
  </si>
  <si>
    <t>The 3 x 3 drdsurvey matrix is evaluated at both the current survey station (k) and the following one (k+1).</t>
  </si>
  <si>
    <t>Depth units follow the setup page, covariance values are in m^2. Both NEV and HLA covariance values are given.  The necessary direction cosine matrix for the transformation is calculated in the trailing columns following Williamson (A-28)</t>
  </si>
  <si>
    <t>Throughout, the NEV axis is aligned with true north</t>
  </si>
  <si>
    <t>Corrected depth azimuth wt. fns and added covariance graph</t>
  </si>
  <si>
    <t>MWD Revision 5</t>
  </si>
  <si>
    <t>SPE 187249 Jerry Codling</t>
  </si>
  <si>
    <t>andy.mcgregor@hptech.com</t>
  </si>
  <si>
    <t>Modified drdp, ABXY-TI2, XYM3 and XYM4 at 30m for surface tie-on change</t>
  </si>
  <si>
    <t>Added XCLL, XCLH, SAGE, XYM3L and XYM4L</t>
  </si>
  <si>
    <t>Default Tortusity (rad/m)</t>
  </si>
  <si>
    <t>SAGE</t>
  </si>
  <si>
    <t>MWD: Sag Enhanced</t>
  </si>
  <si>
    <t>Jerry Codling SPE?????</t>
  </si>
  <si>
    <t>Sin(Inc)^0.25</t>
  </si>
  <si>
    <t>XYM3L</t>
  </si>
  <si>
    <t>XYM4L</t>
  </si>
  <si>
    <t>DEC-U</t>
  </si>
  <si>
    <t>MWD: Declination - Uncorrelated</t>
  </si>
  <si>
    <t>DEC-OS</t>
  </si>
  <si>
    <t>MWD: Declination - Crustal Omission SD Ref Models</t>
  </si>
  <si>
    <t>DEC-OH</t>
  </si>
  <si>
    <t>MWD: Declination - Crustal Omission HD Ref Models</t>
  </si>
  <si>
    <t>DEC-OI</t>
  </si>
  <si>
    <t>MWD: Declination - Crustal Omission IFR Ref Models</t>
  </si>
  <si>
    <t>DBH-U</t>
  </si>
  <si>
    <t>MWD: BH-Dependent Declination - Uncorrelated</t>
  </si>
  <si>
    <t>DBH-OS</t>
  </si>
  <si>
    <t>MWD: BH-Dependent Declination - Crustal Omission SD Ref Models</t>
  </si>
  <si>
    <t>DBH-OH</t>
  </si>
  <si>
    <t>MWD: BH-Dependent Declination - Crustal Omission HD Ref Models</t>
  </si>
  <si>
    <t>DBH-OI</t>
  </si>
  <si>
    <t>MWD: BH-Dependent Declination - Crustal Omission IFR Ref Models</t>
  </si>
  <si>
    <t>XCLH</t>
  </si>
  <si>
    <t>ISCWSA Test #2</t>
  </si>
  <si>
    <t>XCLA</t>
  </si>
  <si>
    <t>XYM3E</t>
  </si>
  <si>
    <t>XYM4E</t>
  </si>
  <si>
    <t>Revision 5.04</t>
  </si>
  <si>
    <t>Verify Rev5 changes. Rename new sources</t>
  </si>
  <si>
    <t>ISCWSA MWD Error Model Example Spreadsheet</t>
  </si>
  <si>
    <t>Well:</t>
  </si>
  <si>
    <t>Model:</t>
  </si>
  <si>
    <t>Revision: 1.1</t>
  </si>
  <si>
    <t>14/11/2016</t>
  </si>
  <si>
    <t xml:space="preserve">Andy McGregor </t>
  </si>
  <si>
    <t>Revision 5.01</t>
  </si>
  <si>
    <t>Revision 5.02</t>
  </si>
  <si>
    <t>Revision 5.03</t>
  </si>
  <si>
    <t>ISCWSA#2</t>
  </si>
  <si>
    <t>This spreadsheet sets out as an example, the calculations for the ISCWSA Error model.</t>
  </si>
  <si>
    <t>Versions are available for the three ISCWSA test wells.</t>
  </si>
  <si>
    <t>Although an attempt has been made to ensure that the formulation is general, no assumptions should be made as to the validatity of the data on any other well paths or with any other error models</t>
  </si>
  <si>
    <t>TOTAL</t>
  </si>
  <si>
    <t>Diagnostic Values</t>
  </si>
  <si>
    <t>ISCWSA MWD Rev5</t>
  </si>
  <si>
    <t>ISCWSA MWD (Fixed Rig) Rev5</t>
  </si>
  <si>
    <t xml:space="preserve">Modify XCLA to include sine term. </t>
  </si>
  <si>
    <t>Revision 5.10</t>
  </si>
  <si>
    <t>Depth: Long Course Length XCL - Azimuth</t>
  </si>
  <si>
    <t>Tangential Calculation. Singularity when vertical. Formula for MD in metres. Az difference &lt; 180 deg.</t>
  </si>
  <si>
    <t>Max(Abs(AzT-AzPrev), 0.0328084 * (MD-MDPrev) / Sin(Inc))</t>
  </si>
  <si>
    <t>0.0328084 * RAD * (MD - MDPrev)</t>
  </si>
  <si>
    <t>Depth: Long Course Length XCL - Inclination</t>
  </si>
  <si>
    <t>Tangential Calculation. Formula for MD in metres. Az difference &lt; 180 deg.</t>
  </si>
  <si>
    <t>Max(Abs(Inc-IncPrev), 0.0328084* (MD-MDPrev))</t>
  </si>
  <si>
    <t>Revision 5.11</t>
  </si>
  <si>
    <t>Update Model tab with correct details for XCLA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</si>
</sst>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00000"/>
    <numFmt numFmtId="166" formatCode="0.000"/>
    <numFmt numFmtId="167" formatCode="0.00000"/>
    <numFmt numFmtId="168" formatCode="0.000000000000000000"/>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Symbol"/>
      <family val="1"/>
      <charset val="2"/>
    </font>
    <font>
      <b/>
      <sz val="11"/>
      <color theme="1"/>
      <name val="Calibri"/>
      <family val="2"/>
    </font>
    <font>
      <sz val="11"/>
      <name val="Calibri"/>
      <family val="2"/>
      <scheme val="minor"/>
    </font>
    <font>
      <b/>
      <i/>
      <sz val="11"/>
      <color theme="1"/>
      <name val="Calibri"/>
      <family val="2"/>
      <scheme val="minor"/>
    </font>
    <font>
      <b/>
      <sz val="8"/>
      <color theme="1"/>
      <name val="Calibri"/>
      <family val="2"/>
      <scheme val="minor"/>
    </font>
    <font>
      <sz val="8"/>
      <color theme="1"/>
      <name val="Calibri"/>
      <family val="2"/>
      <scheme val="minor"/>
    </font>
    <font>
      <b/>
      <sz val="9"/>
      <color indexed="81"/>
      <name val="Tahoma"/>
      <family val="2"/>
    </font>
    <font>
      <u/>
      <sz val="11"/>
      <color theme="10"/>
      <name val="Calibri"/>
      <family val="2"/>
      <scheme val="minor"/>
    </font>
    <font>
      <b/>
      <sz val="12"/>
      <color theme="1"/>
      <name val="Calibri"/>
      <family val="2"/>
      <scheme val="minor"/>
    </font>
    <font>
      <b/>
      <sz val="11"/>
      <name val="Calibri"/>
      <family val="2"/>
      <scheme val="minor"/>
    </font>
    <font>
      <sz val="10"/>
      <color theme="1"/>
      <name val="Calibri"/>
      <family val="2"/>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theme="5" tint="0.79998168889431442"/>
        <bgColor indexed="64"/>
      </patternFill>
    </fill>
    <fill>
      <patternFill patternType="solid">
        <fgColor rgb="FFDDDDDD"/>
        <bgColor indexed="64"/>
      </patternFill>
    </fill>
    <fill>
      <patternFill patternType="solid">
        <fgColor rgb="FFEEEEEE"/>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40"/>
        <bgColor indexed="64"/>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theme="8" tint="0.79998168889431442"/>
        <bgColor indexed="64"/>
      </patternFill>
    </fill>
    <fill>
      <patternFill patternType="solid">
        <fgColor indexed="45"/>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8"/>
      </bottom>
      <diagonal/>
    </border>
    <border>
      <left style="thin">
        <color indexed="64"/>
      </left>
      <right style="thin">
        <color indexed="64"/>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style="thin">
        <color indexed="64"/>
      </right>
      <top/>
      <bottom style="medium">
        <color rgb="FF000000"/>
      </bottom>
      <diagonal/>
    </border>
    <border>
      <left/>
      <right style="thin">
        <color indexed="64"/>
      </right>
      <top style="medium">
        <color rgb="FF000000"/>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22"/>
      </left>
      <right style="thin">
        <color indexed="64"/>
      </right>
      <top style="thin">
        <color indexed="22"/>
      </top>
      <bottom style="thin">
        <color indexed="22"/>
      </bottom>
      <diagonal/>
    </border>
    <border>
      <left/>
      <right style="thin">
        <color indexed="64"/>
      </right>
      <top/>
      <bottom style="thin">
        <color indexed="64"/>
      </bottom>
      <diagonal/>
    </border>
    <border>
      <left style="thin">
        <color indexed="8"/>
      </left>
      <right style="thin">
        <color indexed="22"/>
      </right>
      <top style="thin">
        <color indexed="8"/>
      </top>
      <bottom style="thin">
        <color indexed="22"/>
      </bottom>
      <diagonal/>
    </border>
    <border>
      <left style="thin">
        <color indexed="22"/>
      </left>
      <right style="thin">
        <color indexed="8"/>
      </right>
      <top style="thin">
        <color indexed="8"/>
      </top>
      <bottom style="thin">
        <color indexed="22"/>
      </bottom>
      <diagonal/>
    </border>
    <border>
      <left style="thin">
        <color indexed="8"/>
      </left>
      <right style="thin">
        <color indexed="22"/>
      </right>
      <top style="thin">
        <color auto="1"/>
      </top>
      <bottom style="thin">
        <color indexed="22"/>
      </bottom>
      <diagonal/>
    </border>
    <border>
      <left style="thin">
        <color indexed="22"/>
      </left>
      <right style="thin">
        <color indexed="22"/>
      </right>
      <top style="thin">
        <color auto="1"/>
      </top>
      <bottom style="thin">
        <color indexed="22"/>
      </bottom>
      <diagonal/>
    </border>
    <border>
      <left style="thin">
        <color indexed="22"/>
      </left>
      <right style="thin">
        <color indexed="8"/>
      </right>
      <top style="thin">
        <color auto="1"/>
      </top>
      <bottom style="thin">
        <color indexed="22"/>
      </bottom>
      <diagonal/>
    </border>
    <border>
      <left style="thin">
        <color indexed="8"/>
      </left>
      <right style="thin">
        <color indexed="22"/>
      </right>
      <top style="thin">
        <color indexed="22"/>
      </top>
      <bottom style="thin">
        <color indexed="22"/>
      </bottom>
      <diagonal/>
    </border>
    <border>
      <left style="thin">
        <color indexed="22"/>
      </left>
      <right style="thin">
        <color indexed="8"/>
      </right>
      <top style="thin">
        <color indexed="22"/>
      </top>
      <bottom style="thin">
        <color indexed="22"/>
      </bottom>
      <diagonal/>
    </border>
    <border>
      <left style="thin">
        <color indexed="8"/>
      </left>
      <right style="thin">
        <color indexed="22"/>
      </right>
      <top style="thin">
        <color indexed="22"/>
      </top>
      <bottom style="thin">
        <color indexed="8"/>
      </bottom>
      <diagonal/>
    </border>
    <border>
      <left style="thin">
        <color indexed="22"/>
      </left>
      <right style="thin">
        <color indexed="8"/>
      </right>
      <top style="thin">
        <color indexed="22"/>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5" fillId="0" borderId="0" applyNumberFormat="0" applyFill="0" applyBorder="0" applyAlignment="0" applyProtection="0"/>
  </cellStyleXfs>
  <cellXfs count="166">
    <xf numFmtId="0" fontId="0" fillId="0" borderId="0" xfId="0"/>
    <xf numFmtId="0" fontId="0" fillId="0" borderId="0" xfId="0" applyAlignment="1">
      <alignment horizontal="center"/>
    </xf>
    <xf numFmtId="0" fontId="0" fillId="34" borderId="12" xfId="0" applyFill="1" applyBorder="1"/>
    <xf numFmtId="0" fontId="0" fillId="34" borderId="12" xfId="0" applyFill="1" applyBorder="1" applyAlignment="1">
      <alignment horizontal="right"/>
    </xf>
    <xf numFmtId="0" fontId="0" fillId="0" borderId="0" xfId="0" applyFont="1"/>
    <xf numFmtId="0" fontId="16" fillId="35" borderId="14" xfId="0" applyFont="1" applyFill="1" applyBorder="1" applyAlignment="1">
      <alignment horizontal="center" vertical="top" wrapText="1"/>
    </xf>
    <xf numFmtId="0" fontId="16" fillId="35" borderId="13" xfId="0" applyFont="1" applyFill="1" applyBorder="1" applyAlignment="1">
      <alignment horizontal="center" vertical="top" wrapText="1"/>
    </xf>
    <xf numFmtId="0" fontId="16" fillId="35" borderId="19" xfId="0" applyFont="1" applyFill="1" applyBorder="1" applyAlignment="1">
      <alignment horizontal="center" vertical="top" wrapText="1"/>
    </xf>
    <xf numFmtId="0" fontId="17" fillId="0" borderId="0" xfId="0" quotePrefix="1" applyFont="1" applyAlignment="1">
      <alignment horizontal="right"/>
    </xf>
    <xf numFmtId="0" fontId="0" fillId="36" borderId="20" xfId="0" applyFont="1" applyFill="1" applyBorder="1" applyAlignment="1">
      <alignment horizontal="center" wrapText="1"/>
    </xf>
    <xf numFmtId="0" fontId="0" fillId="0" borderId="0" xfId="0"/>
    <xf numFmtId="0" fontId="17" fillId="0" borderId="0" xfId="0" applyFont="1" applyAlignment="1">
      <alignment horizontal="right"/>
    </xf>
    <xf numFmtId="0" fontId="0" fillId="0" borderId="0" xfId="0" applyAlignment="1">
      <alignment horizontal="left"/>
    </xf>
    <xf numFmtId="0" fontId="16" fillId="39" borderId="12" xfId="0" applyFont="1" applyFill="1" applyBorder="1" applyAlignment="1">
      <alignment horizontal="center"/>
    </xf>
    <xf numFmtId="0" fontId="16" fillId="39" borderId="12" xfId="0" applyFont="1" applyFill="1" applyBorder="1" applyAlignment="1">
      <alignment horizontal="center"/>
    </xf>
    <xf numFmtId="0" fontId="0" fillId="37" borderId="0" xfId="0" applyFill="1" applyAlignment="1">
      <alignment horizontal="center"/>
    </xf>
    <xf numFmtId="0" fontId="16" fillId="38" borderId="12" xfId="0" applyFont="1" applyFill="1" applyBorder="1" applyAlignment="1">
      <alignment horizontal="center" vertical="top" wrapText="1"/>
    </xf>
    <xf numFmtId="164" fontId="0" fillId="0" borderId="0" xfId="0" applyNumberFormat="1" applyAlignment="1">
      <alignment horizontal="center"/>
    </xf>
    <xf numFmtId="164" fontId="0" fillId="40" borderId="0" xfId="0" applyNumberFormat="1" applyFill="1" applyAlignment="1">
      <alignment horizontal="center"/>
    </xf>
    <xf numFmtId="164" fontId="0" fillId="34" borderId="0" xfId="0" applyNumberFormat="1" applyFill="1" applyAlignment="1">
      <alignment horizontal="center"/>
    </xf>
    <xf numFmtId="164" fontId="0" fillId="41" borderId="0" xfId="0" applyNumberFormat="1" applyFill="1" applyAlignment="1">
      <alignment horizontal="center"/>
    </xf>
    <xf numFmtId="164" fontId="0" fillId="42" borderId="0" xfId="0" applyNumberFormat="1" applyFill="1" applyAlignment="1">
      <alignment horizontal="center"/>
    </xf>
    <xf numFmtId="164" fontId="0" fillId="43" borderId="0" xfId="0" applyNumberFormat="1" applyFill="1" applyAlignment="1">
      <alignment horizontal="center"/>
    </xf>
    <xf numFmtId="164" fontId="16" fillId="39" borderId="12" xfId="0" applyNumberFormat="1" applyFont="1" applyFill="1" applyBorder="1" applyAlignment="1">
      <alignment horizontal="center"/>
    </xf>
    <xf numFmtId="165" fontId="0" fillId="0" borderId="0" xfId="0" applyNumberFormat="1"/>
    <xf numFmtId="0" fontId="16" fillId="0" borderId="0" xfId="0" applyFont="1"/>
    <xf numFmtId="0" fontId="0" fillId="39" borderId="0" xfId="0" applyFill="1" applyAlignment="1">
      <alignment horizontal="center"/>
    </xf>
    <xf numFmtId="164" fontId="16" fillId="43" borderId="12" xfId="0" applyNumberFormat="1" applyFont="1" applyFill="1" applyBorder="1" applyAlignment="1">
      <alignment horizontal="center"/>
    </xf>
    <xf numFmtId="164" fontId="16" fillId="41" borderId="12" xfId="0" applyNumberFormat="1" applyFont="1" applyFill="1" applyBorder="1" applyAlignment="1">
      <alignment horizontal="center"/>
    </xf>
    <xf numFmtId="164" fontId="16" fillId="40" borderId="12" xfId="0" applyNumberFormat="1" applyFont="1" applyFill="1" applyBorder="1" applyAlignment="1">
      <alignment horizontal="center"/>
    </xf>
    <xf numFmtId="164" fontId="16" fillId="42" borderId="12" xfId="0" applyNumberFormat="1" applyFont="1" applyFill="1" applyBorder="1" applyAlignment="1">
      <alignment horizontal="center"/>
    </xf>
    <xf numFmtId="164" fontId="16" fillId="34" borderId="12" xfId="0" applyNumberFormat="1" applyFont="1" applyFill="1" applyBorder="1" applyAlignment="1">
      <alignment horizontal="center"/>
    </xf>
    <xf numFmtId="164" fontId="20" fillId="40" borderId="0" xfId="0" applyNumberFormat="1" applyFont="1" applyFill="1" applyAlignment="1">
      <alignment horizontal="center"/>
    </xf>
    <xf numFmtId="164" fontId="20" fillId="43" borderId="0" xfId="0" applyNumberFormat="1" applyFont="1" applyFill="1" applyAlignment="1">
      <alignment horizontal="center"/>
    </xf>
    <xf numFmtId="164" fontId="20" fillId="42" borderId="0" xfId="0" applyNumberFormat="1" applyFont="1" applyFill="1" applyAlignment="1">
      <alignment horizontal="center"/>
    </xf>
    <xf numFmtId="164" fontId="20" fillId="34" borderId="0" xfId="0" applyNumberFormat="1" applyFont="1" applyFill="1" applyAlignment="1">
      <alignment horizontal="center"/>
    </xf>
    <xf numFmtId="0" fontId="20" fillId="0" borderId="0" xfId="0" applyFont="1" applyFill="1"/>
    <xf numFmtId="0" fontId="21" fillId="33" borderId="23" xfId="0" applyFont="1" applyFill="1" applyBorder="1" applyAlignment="1">
      <alignment horizontal="center" wrapText="1"/>
    </xf>
    <xf numFmtId="0" fontId="16" fillId="34" borderId="20" xfId="0" applyFont="1" applyFill="1" applyBorder="1" applyAlignment="1">
      <alignment horizontal="center"/>
    </xf>
    <xf numFmtId="164" fontId="16" fillId="42" borderId="0" xfId="0" applyNumberFormat="1" applyFont="1" applyFill="1" applyAlignment="1">
      <alignment horizontal="center"/>
    </xf>
    <xf numFmtId="0" fontId="22" fillId="44" borderId="0" xfId="0" applyFont="1" applyFill="1"/>
    <xf numFmtId="0" fontId="22" fillId="44" borderId="0" xfId="0" applyFont="1" applyFill="1" applyAlignment="1">
      <alignment horizontal="left"/>
    </xf>
    <xf numFmtId="0" fontId="23" fillId="0" borderId="0" xfId="0" applyFont="1"/>
    <xf numFmtId="0" fontId="23" fillId="0" borderId="0" xfId="0" applyFont="1" applyAlignment="1">
      <alignment horizontal="center"/>
    </xf>
    <xf numFmtId="0" fontId="23" fillId="0" borderId="0" xfId="0" applyFont="1" applyAlignment="1">
      <alignment horizontal="left"/>
    </xf>
    <xf numFmtId="0" fontId="23" fillId="45" borderId="25" xfId="0" applyFont="1" applyFill="1" applyBorder="1"/>
    <xf numFmtId="0" fontId="23" fillId="46" borderId="26" xfId="0" applyFont="1" applyFill="1" applyBorder="1" applyAlignment="1">
      <alignment horizontal="left"/>
    </xf>
    <xf numFmtId="0" fontId="22" fillId="47" borderId="27" xfId="0" applyFont="1" applyFill="1" applyBorder="1" applyAlignment="1">
      <alignment horizontal="center"/>
    </xf>
    <xf numFmtId="0" fontId="22" fillId="47" borderId="28" xfId="0" applyFont="1" applyFill="1" applyBorder="1"/>
    <xf numFmtId="0" fontId="22" fillId="47" borderId="28" xfId="0" applyFont="1" applyFill="1" applyBorder="1" applyAlignment="1">
      <alignment horizontal="center"/>
    </xf>
    <xf numFmtId="0" fontId="22" fillId="47" borderId="28" xfId="0" applyFont="1" applyFill="1" applyBorder="1" applyAlignment="1">
      <alignment horizontal="left"/>
    </xf>
    <xf numFmtId="0" fontId="22" fillId="47" borderId="29" xfId="0" applyFont="1" applyFill="1" applyBorder="1" applyAlignment="1">
      <alignment horizontal="left"/>
    </xf>
    <xf numFmtId="0" fontId="23" fillId="45" borderId="30" xfId="0" applyFont="1" applyFill="1" applyBorder="1"/>
    <xf numFmtId="0" fontId="23" fillId="46" borderId="31" xfId="0" applyFont="1" applyFill="1" applyBorder="1" applyAlignment="1">
      <alignment horizontal="left"/>
    </xf>
    <xf numFmtId="0" fontId="23" fillId="33" borderId="30" xfId="0" applyFont="1" applyFill="1" applyBorder="1" applyAlignment="1">
      <alignment horizontal="center"/>
    </xf>
    <xf numFmtId="0" fontId="23" fillId="33" borderId="10" xfId="0" applyFont="1" applyFill="1" applyBorder="1"/>
    <xf numFmtId="0" fontId="23" fillId="33" borderId="10" xfId="0" applyFont="1" applyFill="1" applyBorder="1" applyAlignment="1">
      <alignment horizontal="center"/>
    </xf>
    <xf numFmtId="0" fontId="23" fillId="33" borderId="10" xfId="0" applyFont="1" applyFill="1" applyBorder="1" applyAlignment="1">
      <alignment horizontal="left"/>
    </xf>
    <xf numFmtId="0" fontId="23" fillId="46" borderId="10" xfId="0" applyFont="1" applyFill="1" applyBorder="1" applyAlignment="1">
      <alignment horizontal="left"/>
    </xf>
    <xf numFmtId="15" fontId="23" fillId="46" borderId="31" xfId="0" applyNumberFormat="1" applyFont="1" applyFill="1" applyBorder="1" applyAlignment="1">
      <alignment horizontal="left"/>
    </xf>
    <xf numFmtId="0" fontId="22" fillId="45" borderId="30" xfId="0" applyFont="1" applyFill="1" applyBorder="1"/>
    <xf numFmtId="0" fontId="22" fillId="45" borderId="32" xfId="0" applyFont="1" applyFill="1" applyBorder="1"/>
    <xf numFmtId="0" fontId="23" fillId="46" borderId="33" xfId="0" applyFont="1" applyFill="1" applyBorder="1" applyAlignment="1">
      <alignment horizontal="left"/>
    </xf>
    <xf numFmtId="0" fontId="23" fillId="33" borderId="11" xfId="0" applyFont="1" applyFill="1" applyBorder="1"/>
    <xf numFmtId="0" fontId="23" fillId="33" borderId="11" xfId="0" applyFont="1" applyFill="1" applyBorder="1" applyAlignment="1">
      <alignment horizontal="center"/>
    </xf>
    <xf numFmtId="0" fontId="23" fillId="33" borderId="11" xfId="0" applyFont="1" applyFill="1" applyBorder="1" applyAlignment="1">
      <alignment horizontal="left"/>
    </xf>
    <xf numFmtId="0" fontId="23" fillId="46" borderId="11" xfId="0" applyFont="1" applyFill="1" applyBorder="1" applyAlignment="1">
      <alignment horizontal="left"/>
    </xf>
    <xf numFmtId="1" fontId="16" fillId="43" borderId="12" xfId="0" applyNumberFormat="1" applyFont="1" applyFill="1" applyBorder="1" applyAlignment="1">
      <alignment horizontal="center"/>
    </xf>
    <xf numFmtId="1" fontId="0" fillId="43" borderId="0" xfId="0" applyNumberFormat="1" applyFill="1" applyAlignment="1">
      <alignment horizontal="center"/>
    </xf>
    <xf numFmtId="164" fontId="0" fillId="0" borderId="0" xfId="0" applyNumberFormat="1"/>
    <xf numFmtId="166" fontId="0" fillId="0" borderId="0" xfId="0" applyNumberFormat="1" applyAlignment="1">
      <alignment horizontal="center"/>
    </xf>
    <xf numFmtId="166" fontId="0" fillId="34" borderId="12" xfId="0" applyNumberFormat="1" applyFill="1" applyBorder="1" applyAlignment="1">
      <alignment horizontal="center"/>
    </xf>
    <xf numFmtId="0" fontId="16" fillId="34" borderId="12" xfId="0" applyFont="1" applyFill="1" applyBorder="1"/>
    <xf numFmtId="0" fontId="16" fillId="34" borderId="12" xfId="0" applyFont="1" applyFill="1" applyBorder="1" applyAlignment="1">
      <alignment horizontal="right"/>
    </xf>
    <xf numFmtId="166" fontId="16" fillId="34" borderId="12" xfId="0" applyNumberFormat="1" applyFont="1" applyFill="1" applyBorder="1" applyAlignment="1">
      <alignment horizontal="center" wrapText="1"/>
    </xf>
    <xf numFmtId="0" fontId="25" fillId="0" borderId="0" xfId="42"/>
    <xf numFmtId="0" fontId="26" fillId="0" borderId="0" xfId="0" applyFont="1"/>
    <xf numFmtId="14" fontId="0" fillId="0" borderId="0" xfId="0" applyNumberFormat="1"/>
    <xf numFmtId="0" fontId="25" fillId="0" borderId="0" xfId="42" applyAlignment="1">
      <alignment horizontal="left"/>
    </xf>
    <xf numFmtId="164" fontId="0" fillId="34" borderId="0" xfId="0" applyNumberFormat="1" applyFont="1" applyFill="1" applyAlignment="1">
      <alignment horizontal="center"/>
    </xf>
    <xf numFmtId="164" fontId="16" fillId="41" borderId="12" xfId="0" applyNumberFormat="1" applyFont="1" applyFill="1" applyBorder="1" applyAlignment="1">
      <alignment horizontal="center"/>
    </xf>
    <xf numFmtId="2" fontId="16" fillId="34" borderId="0" xfId="0" applyNumberFormat="1" applyFont="1" applyFill="1" applyAlignment="1">
      <alignment horizontal="center"/>
    </xf>
    <xf numFmtId="0" fontId="0" fillId="34" borderId="37" xfId="0" applyFill="1" applyBorder="1"/>
    <xf numFmtId="164" fontId="16" fillId="41" borderId="12" xfId="0" applyNumberFormat="1" applyFont="1" applyFill="1" applyBorder="1" applyAlignment="1">
      <alignment horizontal="center"/>
    </xf>
    <xf numFmtId="164" fontId="16" fillId="34" borderId="12" xfId="0" applyNumberFormat="1" applyFont="1" applyFill="1" applyBorder="1" applyAlignment="1">
      <alignment horizontal="center"/>
    </xf>
    <xf numFmtId="164" fontId="16" fillId="39" borderId="12" xfId="0" applyNumberFormat="1" applyFont="1" applyFill="1" applyBorder="1" applyAlignment="1">
      <alignment horizontal="center"/>
    </xf>
    <xf numFmtId="164" fontId="16" fillId="48" borderId="12" xfId="0" applyNumberFormat="1" applyFont="1" applyFill="1" applyBorder="1" applyAlignment="1">
      <alignment horizontal="center"/>
    </xf>
    <xf numFmtId="164" fontId="0" fillId="48" borderId="0" xfId="0" applyNumberFormat="1" applyFill="1" applyAlignment="1">
      <alignment horizontal="center"/>
    </xf>
    <xf numFmtId="0" fontId="0" fillId="48" borderId="0" xfId="0" applyFill="1"/>
    <xf numFmtId="0" fontId="0" fillId="36" borderId="17" xfId="0" applyFont="1" applyFill="1" applyBorder="1" applyAlignment="1">
      <alignment horizontal="center" wrapText="1"/>
    </xf>
    <xf numFmtId="0" fontId="0" fillId="36" borderId="0" xfId="0" applyFont="1" applyFill="1" applyBorder="1" applyAlignment="1">
      <alignment horizontal="center" wrapText="1"/>
    </xf>
    <xf numFmtId="0" fontId="0" fillId="36" borderId="15" xfId="0" applyFont="1" applyFill="1" applyBorder="1" applyAlignment="1">
      <alignment horizontal="center" wrapText="1"/>
    </xf>
    <xf numFmtId="0" fontId="0" fillId="36" borderId="16" xfId="0" applyFont="1" applyFill="1" applyBorder="1" applyAlignment="1">
      <alignment horizontal="center" wrapText="1"/>
    </xf>
    <xf numFmtId="0" fontId="16" fillId="34" borderId="0" xfId="0" applyFont="1" applyFill="1" applyAlignment="1">
      <alignment horizontal="center"/>
    </xf>
    <xf numFmtId="164" fontId="0" fillId="0" borderId="0" xfId="0" applyNumberFormat="1" applyFill="1" applyAlignment="1">
      <alignment horizontal="center"/>
    </xf>
    <xf numFmtId="0" fontId="0" fillId="0" borderId="0" xfId="0" applyFill="1"/>
    <xf numFmtId="0" fontId="23" fillId="0" borderId="10" xfId="0" applyFont="1" applyFill="1" applyBorder="1" applyAlignment="1">
      <alignment horizontal="left"/>
    </xf>
    <xf numFmtId="168" fontId="0" fillId="0" borderId="0" xfId="0" applyNumberFormat="1"/>
    <xf numFmtId="164" fontId="16" fillId="43" borderId="12" xfId="0" applyNumberFormat="1" applyFont="1" applyFill="1" applyBorder="1" applyAlignment="1">
      <alignment horizontal="center"/>
    </xf>
    <xf numFmtId="164" fontId="16" fillId="41" borderId="12" xfId="0" applyNumberFormat="1" applyFont="1" applyFill="1" applyBorder="1" applyAlignment="1">
      <alignment horizontal="center"/>
    </xf>
    <xf numFmtId="164" fontId="16" fillId="40" borderId="12" xfId="0" applyNumberFormat="1" applyFont="1" applyFill="1" applyBorder="1" applyAlignment="1">
      <alignment horizontal="center"/>
    </xf>
    <xf numFmtId="164" fontId="16" fillId="42" borderId="12" xfId="0" applyNumberFormat="1" applyFont="1" applyFill="1" applyBorder="1" applyAlignment="1">
      <alignment horizontal="center"/>
    </xf>
    <xf numFmtId="164" fontId="16" fillId="34" borderId="12" xfId="0" applyNumberFormat="1" applyFont="1" applyFill="1" applyBorder="1" applyAlignment="1">
      <alignment horizontal="center"/>
    </xf>
    <xf numFmtId="0" fontId="27" fillId="41" borderId="0" xfId="0" applyFont="1" applyFill="1" applyAlignment="1">
      <alignment horizontal="center"/>
    </xf>
    <xf numFmtId="164" fontId="20" fillId="41" borderId="0" xfId="0" applyNumberFormat="1" applyFont="1" applyFill="1" applyAlignment="1">
      <alignment horizontal="center"/>
    </xf>
    <xf numFmtId="0" fontId="20" fillId="41" borderId="0" xfId="0" applyFont="1" applyFill="1" applyAlignment="1">
      <alignment horizontal="center"/>
    </xf>
    <xf numFmtId="0" fontId="0" fillId="34" borderId="0" xfId="0" applyFill="1"/>
    <xf numFmtId="0" fontId="28" fillId="36" borderId="17" xfId="0" applyFont="1" applyFill="1" applyBorder="1" applyAlignment="1">
      <alignment horizontal="center" wrapText="1"/>
    </xf>
    <xf numFmtId="0" fontId="28" fillId="36" borderId="0" xfId="0" applyFont="1" applyFill="1" applyAlignment="1">
      <alignment horizontal="center" wrapText="1"/>
    </xf>
    <xf numFmtId="0" fontId="28" fillId="36" borderId="15" xfId="0" applyFont="1" applyFill="1" applyBorder="1" applyAlignment="1">
      <alignment horizontal="center" wrapText="1"/>
    </xf>
    <xf numFmtId="0" fontId="28" fillId="36" borderId="16" xfId="0" applyFont="1" applyFill="1" applyBorder="1" applyAlignment="1">
      <alignment horizontal="center" wrapText="1"/>
    </xf>
    <xf numFmtId="164" fontId="16" fillId="42" borderId="12" xfId="0" applyNumberFormat="1" applyFont="1" applyFill="1" applyBorder="1" applyAlignment="1">
      <alignment horizontal="center"/>
    </xf>
    <xf numFmtId="164" fontId="16" fillId="34" borderId="0" xfId="0" applyNumberFormat="1" applyFont="1" applyFill="1" applyAlignment="1">
      <alignment horizontal="center"/>
    </xf>
    <xf numFmtId="0" fontId="26" fillId="0" borderId="0" xfId="0" applyFont="1" applyAlignment="1">
      <alignment horizontal="center"/>
    </xf>
    <xf numFmtId="0" fontId="26" fillId="0" borderId="0" xfId="0" applyFont="1" applyAlignment="1">
      <alignment horizontal="right"/>
    </xf>
    <xf numFmtId="14" fontId="0" fillId="0" borderId="0" xfId="0" applyNumberFormat="1" applyAlignment="1">
      <alignment horizontal="right"/>
    </xf>
    <xf numFmtId="0" fontId="0" fillId="0" borderId="0" xfId="0" applyFill="1" applyBorder="1"/>
    <xf numFmtId="0" fontId="0" fillId="0" borderId="0" xfId="0" applyFill="1" applyBorder="1" applyAlignment="1">
      <alignment horizontal="right"/>
    </xf>
    <xf numFmtId="166" fontId="0" fillId="0" borderId="0" xfId="0" applyNumberFormat="1" applyFill="1" applyBorder="1" applyAlignment="1">
      <alignment horizontal="center"/>
    </xf>
    <xf numFmtId="0" fontId="0" fillId="33" borderId="23" xfId="0" applyFill="1" applyBorder="1" applyAlignment="1">
      <alignment horizontal="center"/>
    </xf>
    <xf numFmtId="167" fontId="0" fillId="33" borderId="23" xfId="0" applyNumberFormat="1" applyFill="1" applyBorder="1" applyAlignment="1">
      <alignment horizontal="center"/>
    </xf>
    <xf numFmtId="164" fontId="16" fillId="34" borderId="12" xfId="0" applyNumberFormat="1" applyFont="1" applyFill="1" applyBorder="1" applyAlignment="1">
      <alignment horizontal="center"/>
    </xf>
    <xf numFmtId="164" fontId="16" fillId="41" borderId="12" xfId="0" applyNumberFormat="1" applyFont="1" applyFill="1" applyBorder="1" applyAlignment="1">
      <alignment horizontal="center"/>
    </xf>
    <xf numFmtId="164" fontId="16" fillId="48" borderId="21" xfId="0" applyNumberFormat="1" applyFont="1" applyFill="1" applyBorder="1" applyAlignment="1">
      <alignment horizontal="center"/>
    </xf>
    <xf numFmtId="164" fontId="16" fillId="48" borderId="22" xfId="0" applyNumberFormat="1" applyFont="1" applyFill="1" applyBorder="1" applyAlignment="1">
      <alignment horizontal="center"/>
    </xf>
    <xf numFmtId="164" fontId="16" fillId="39" borderId="12" xfId="0" applyNumberFormat="1" applyFont="1" applyFill="1" applyBorder="1" applyAlignment="1">
      <alignment horizontal="center"/>
    </xf>
    <xf numFmtId="164" fontId="16" fillId="39" borderId="21" xfId="0" applyNumberFormat="1" applyFont="1" applyFill="1" applyBorder="1" applyAlignment="1">
      <alignment horizontal="center"/>
    </xf>
    <xf numFmtId="164" fontId="16" fillId="39" borderId="22" xfId="0" applyNumberFormat="1" applyFont="1" applyFill="1" applyBorder="1" applyAlignment="1">
      <alignment horizontal="center"/>
    </xf>
    <xf numFmtId="164" fontId="16" fillId="39" borderId="24" xfId="0" applyNumberFormat="1" applyFont="1" applyFill="1" applyBorder="1" applyAlignment="1">
      <alignment horizontal="center"/>
    </xf>
    <xf numFmtId="0" fontId="16" fillId="39" borderId="21" xfId="0" applyFont="1" applyFill="1" applyBorder="1" applyAlignment="1">
      <alignment horizontal="center"/>
    </xf>
    <xf numFmtId="0" fontId="16" fillId="39" borderId="22" xfId="0" applyFont="1" applyFill="1" applyBorder="1" applyAlignment="1">
      <alignment horizontal="center"/>
    </xf>
    <xf numFmtId="164" fontId="16" fillId="43" borderId="12" xfId="0" applyNumberFormat="1" applyFont="1" applyFill="1" applyBorder="1" applyAlignment="1">
      <alignment horizontal="center"/>
    </xf>
    <xf numFmtId="164" fontId="16" fillId="40" borderId="12" xfId="0" applyNumberFormat="1" applyFont="1" applyFill="1" applyBorder="1" applyAlignment="1">
      <alignment horizontal="center"/>
    </xf>
    <xf numFmtId="164" fontId="16" fillId="42" borderId="12" xfId="0" applyNumberFormat="1" applyFont="1" applyFill="1" applyBorder="1" applyAlignment="1">
      <alignment horizontal="center"/>
    </xf>
    <xf numFmtId="0" fontId="16" fillId="35" borderId="15" xfId="0" applyFont="1" applyFill="1" applyBorder="1" applyAlignment="1">
      <alignment horizontal="center" vertical="top" wrapText="1"/>
    </xf>
    <xf numFmtId="0" fontId="16" fillId="35" borderId="16" xfId="0" applyFont="1" applyFill="1" applyBorder="1" applyAlignment="1">
      <alignment horizontal="center" vertical="top" wrapText="1"/>
    </xf>
    <xf numFmtId="0" fontId="16" fillId="35" borderId="18" xfId="0" applyFont="1" applyFill="1" applyBorder="1" applyAlignment="1">
      <alignment horizontal="center" vertical="top" wrapText="1"/>
    </xf>
    <xf numFmtId="0" fontId="0" fillId="38" borderId="12" xfId="0" applyFill="1" applyBorder="1" applyAlignment="1">
      <alignment horizontal="center"/>
    </xf>
    <xf numFmtId="164" fontId="16" fillId="34" borderId="0" xfId="0" applyNumberFormat="1" applyFont="1" applyFill="1" applyAlignment="1">
      <alignment horizontal="center"/>
    </xf>
    <xf numFmtId="164" fontId="16" fillId="42" borderId="0" xfId="0" applyNumberFormat="1" applyFont="1" applyFill="1" applyAlignment="1">
      <alignment horizontal="center"/>
    </xf>
    <xf numFmtId="0" fontId="27" fillId="41" borderId="0" xfId="0" applyFont="1" applyFill="1" applyAlignment="1">
      <alignment horizontal="center"/>
    </xf>
    <xf numFmtId="164" fontId="16" fillId="42" borderId="34" xfId="0" applyNumberFormat="1" applyFont="1" applyFill="1" applyBorder="1" applyAlignment="1">
      <alignment horizontal="center"/>
    </xf>
    <xf numFmtId="164" fontId="16" fillId="42" borderId="35" xfId="0" applyNumberFormat="1" applyFont="1" applyFill="1" applyBorder="1" applyAlignment="1">
      <alignment horizontal="center"/>
    </xf>
    <xf numFmtId="164" fontId="16" fillId="42" borderId="36" xfId="0" applyNumberFormat="1" applyFont="1" applyFill="1" applyBorder="1" applyAlignment="1">
      <alignment horizontal="center"/>
    </xf>
    <xf numFmtId="0" fontId="0" fillId="0" borderId="0" xfId="0"/>
    <xf numFmtId="167" fontId="0" fillId="33" borderId="23" xfId="0" applyNumberFormat="1" applyFont="1" applyFill="1" applyBorder="1" applyAlignment="1">
      <alignment horizontal="center"/>
    </xf>
    <xf numFmtId="0" fontId="25" fillId="0" borderId="0" xfId="42"/>
    <xf numFmtId="0" fontId="26" fillId="0" borderId="0" xfId="0" applyFont="1"/>
    <xf numFmtId="14" fontId="0" fillId="0" borderId="0" xfId="0" applyNumberFormat="1"/>
    <xf numFmtId="0" fontId="23" fillId="46" borderId="31" xfId="0" applyFont="1" applyFill="1" applyBorder="1" applyAlignment="1">
      <alignment horizontal="left"/>
    </xf>
    <xf numFmtId="0" fontId="23" fillId="33" borderId="30" xfId="0" applyFont="1" applyFill="1" applyBorder="1" applyAlignment="1">
      <alignment horizontal="center"/>
    </xf>
    <xf numFmtId="0" fontId="23" fillId="33" borderId="10" xfId="0" applyFont="1" applyFill="1" applyBorder="1"/>
    <xf numFmtId="0" fontId="23" fillId="33" borderId="10" xfId="0" applyFont="1" applyFill="1" applyBorder="1" applyAlignment="1">
      <alignment horizontal="center"/>
    </xf>
    <xf numFmtId="0" fontId="23" fillId="33" borderId="10" xfId="0" applyFont="1" applyFill="1" applyBorder="1" applyAlignment="1">
      <alignment horizontal="left"/>
    </xf>
    <xf numFmtId="0" fontId="23" fillId="46" borderId="10" xfId="0" applyFont="1" applyFill="1" applyBorder="1" applyAlignment="1">
      <alignment horizontal="left"/>
    </xf>
    <xf numFmtId="0" fontId="23" fillId="46" borderId="33" xfId="0" applyFont="1" applyFill="1" applyBorder="1" applyAlignment="1">
      <alignment horizontal="left"/>
    </xf>
    <xf numFmtId="0" fontId="23" fillId="49" borderId="10" xfId="0" applyFont="1" applyFill="1" applyBorder="1" applyAlignment="1">
      <alignment horizontal="left"/>
    </xf>
    <xf numFmtId="0" fontId="23" fillId="33" borderId="32" xfId="0" applyFont="1" applyFill="1" applyBorder="1" applyAlignment="1">
      <alignment horizontal="center"/>
    </xf>
    <xf numFmtId="0" fontId="23" fillId="33" borderId="11" xfId="0" applyFont="1" applyFill="1" applyBorder="1"/>
    <xf numFmtId="0" fontId="23" fillId="33" borderId="11" xfId="0" applyFont="1" applyFill="1" applyBorder="1" applyAlignment="1">
      <alignment horizontal="center"/>
    </xf>
    <xf numFmtId="0" fontId="23" fillId="49" borderId="11" xfId="0" applyFont="1" applyFill="1" applyBorder="1" applyAlignment="1">
      <alignment horizontal="left"/>
    </xf>
    <xf numFmtId="0" fontId="23" fillId="33" borderId="11" xfId="0" applyFont="1" applyFill="1" applyBorder="1" applyAlignment="1">
      <alignment horizontal="left"/>
    </xf>
    <xf numFmtId="0" fontId="23" fillId="46" borderId="11" xfId="0" applyFont="1" applyFill="1" applyBorder="1" applyAlignment="1">
      <alignment horizontal="left"/>
    </xf>
    <xf numFmtId="0" fontId="0" fillId="0" borderId="0" xfId="0"/>
    <xf numFmtId="0" fontId="26" fillId="0" borderId="0" xfId="0" applyFont="1"/>
    <xf numFmtId="14" fontId="0" fillId="0" borderId="0" xfId="0" applyNumberForma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sharedStrings" Target="sharedStrings.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theme" Target="theme/theme1.xml"/><Relationship Id="rId8" Type="http://schemas.openxmlformats.org/officeDocument/2006/relationships/worksheet" Target="worksheets/sheet7.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calcChain" Target="calcChain.xml"/><Relationship Id="rId20" Type="http://schemas.openxmlformats.org/officeDocument/2006/relationships/worksheet" Target="worksheets/sheet19.xml"/><Relationship Id="rId41" Type="http://schemas.openxmlformats.org/officeDocument/2006/relationships/worksheet" Target="worksheets/sheet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Covariance Matrix Elements</a:t>
            </a:r>
          </a:p>
        </c:rich>
      </c:tx>
      <c:overlay val="1"/>
    </c:title>
    <c:autoTitleDeleted val="0"/>
    <c:plotArea>
      <c:layout/>
      <c:scatterChart>
        <c:scatterStyle val="smoothMarker"/>
        <c:varyColors val="0"/>
        <c:ser>
          <c:idx val="0"/>
          <c:order val="0"/>
          <c:tx>
            <c:strRef>
              <c:f>TOTALS!$B$2</c:f>
              <c:strCache>
                <c:ptCount val="1"/>
                <c:pt idx="0">
                  <c:v>NN</c:v>
                </c:pt>
              </c:strCache>
            </c:strRef>
          </c:tx>
          <c:marker>
            <c:symbol val="none"/>
          </c:marker>
          <c:xVal>
            <c:numRef>
              <c:f>TOTALS!$A$3:$A$270</c:f>
              <c:numCache>
                <c:formatCode>General</c:formatCode>
                <c:ptCount val="268"/>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5525.54</c:v>
                </c:pt>
                <c:pt idx="57">
                  <c:v>5600</c:v>
                </c:pt>
                <c:pt idx="58">
                  <c:v>5700</c:v>
                </c:pt>
                <c:pt idx="59">
                  <c:v>5800</c:v>
                </c:pt>
                <c:pt idx="60">
                  <c:v>5900</c:v>
                </c:pt>
                <c:pt idx="61">
                  <c:v>6000</c:v>
                </c:pt>
                <c:pt idx="62">
                  <c:v>6051.08</c:v>
                </c:pt>
                <c:pt idx="63">
                  <c:v>6100</c:v>
                </c:pt>
                <c:pt idx="64">
                  <c:v>6200</c:v>
                </c:pt>
                <c:pt idx="65">
                  <c:v>6300</c:v>
                </c:pt>
                <c:pt idx="66">
                  <c:v>6400</c:v>
                </c:pt>
                <c:pt idx="67">
                  <c:v>6500</c:v>
                </c:pt>
                <c:pt idx="68">
                  <c:v>6576.62</c:v>
                </c:pt>
                <c:pt idx="69">
                  <c:v>6600</c:v>
                </c:pt>
                <c:pt idx="70">
                  <c:v>6700</c:v>
                </c:pt>
                <c:pt idx="71">
                  <c:v>6800</c:v>
                </c:pt>
                <c:pt idx="72">
                  <c:v>6900</c:v>
                </c:pt>
                <c:pt idx="73">
                  <c:v>7000</c:v>
                </c:pt>
                <c:pt idx="74">
                  <c:v>7100</c:v>
                </c:pt>
                <c:pt idx="75">
                  <c:v>7102.16</c:v>
                </c:pt>
                <c:pt idx="76">
                  <c:v>7200</c:v>
                </c:pt>
                <c:pt idx="77">
                  <c:v>7300</c:v>
                </c:pt>
                <c:pt idx="78">
                  <c:v>7400</c:v>
                </c:pt>
                <c:pt idx="79">
                  <c:v>7500</c:v>
                </c:pt>
                <c:pt idx="80">
                  <c:v>7600</c:v>
                </c:pt>
                <c:pt idx="81">
                  <c:v>7700</c:v>
                </c:pt>
                <c:pt idx="82">
                  <c:v>7800</c:v>
                </c:pt>
                <c:pt idx="83">
                  <c:v>7900</c:v>
                </c:pt>
                <c:pt idx="84">
                  <c:v>8000</c:v>
                </c:pt>
                <c:pt idx="85">
                  <c:v>8100</c:v>
                </c:pt>
                <c:pt idx="86">
                  <c:v>8200</c:v>
                </c:pt>
                <c:pt idx="87">
                  <c:v>8300</c:v>
                </c:pt>
                <c:pt idx="88">
                  <c:v>8400</c:v>
                </c:pt>
                <c:pt idx="89">
                  <c:v>8500</c:v>
                </c:pt>
                <c:pt idx="90">
                  <c:v>8600</c:v>
                </c:pt>
                <c:pt idx="91">
                  <c:v>8700</c:v>
                </c:pt>
                <c:pt idx="92">
                  <c:v>8800</c:v>
                </c:pt>
                <c:pt idx="93">
                  <c:v>8900</c:v>
                </c:pt>
                <c:pt idx="94">
                  <c:v>9000</c:v>
                </c:pt>
                <c:pt idx="95">
                  <c:v>9100</c:v>
                </c:pt>
                <c:pt idx="96">
                  <c:v>9200</c:v>
                </c:pt>
                <c:pt idx="97">
                  <c:v>9300</c:v>
                </c:pt>
                <c:pt idx="98">
                  <c:v>9398.5</c:v>
                </c:pt>
                <c:pt idx="99">
                  <c:v>9400</c:v>
                </c:pt>
                <c:pt idx="100">
                  <c:v>9500</c:v>
                </c:pt>
                <c:pt idx="101">
                  <c:v>9600</c:v>
                </c:pt>
                <c:pt idx="102">
                  <c:v>9700</c:v>
                </c:pt>
                <c:pt idx="103">
                  <c:v>9800</c:v>
                </c:pt>
                <c:pt idx="104">
                  <c:v>9900</c:v>
                </c:pt>
                <c:pt idx="105">
                  <c:v>10000</c:v>
                </c:pt>
                <c:pt idx="106">
                  <c:v>10100</c:v>
                </c:pt>
                <c:pt idx="107">
                  <c:v>10200</c:v>
                </c:pt>
                <c:pt idx="108">
                  <c:v>10300</c:v>
                </c:pt>
                <c:pt idx="109">
                  <c:v>10400</c:v>
                </c:pt>
                <c:pt idx="110">
                  <c:v>10500</c:v>
                </c:pt>
                <c:pt idx="111">
                  <c:v>10600</c:v>
                </c:pt>
                <c:pt idx="112">
                  <c:v>10700</c:v>
                </c:pt>
                <c:pt idx="113">
                  <c:v>10800</c:v>
                </c:pt>
                <c:pt idx="114">
                  <c:v>10900</c:v>
                </c:pt>
                <c:pt idx="115">
                  <c:v>11000</c:v>
                </c:pt>
                <c:pt idx="116">
                  <c:v>11100</c:v>
                </c:pt>
                <c:pt idx="117">
                  <c:v>11200</c:v>
                </c:pt>
                <c:pt idx="118">
                  <c:v>11300</c:v>
                </c:pt>
                <c:pt idx="119">
                  <c:v>11400</c:v>
                </c:pt>
                <c:pt idx="120">
                  <c:v>11500</c:v>
                </c:pt>
                <c:pt idx="121">
                  <c:v>11600</c:v>
                </c:pt>
                <c:pt idx="122">
                  <c:v>11700</c:v>
                </c:pt>
                <c:pt idx="123">
                  <c:v>11800</c:v>
                </c:pt>
                <c:pt idx="124">
                  <c:v>11900</c:v>
                </c:pt>
                <c:pt idx="125">
                  <c:v>12000</c:v>
                </c:pt>
                <c:pt idx="126">
                  <c:v>12100</c:v>
                </c:pt>
                <c:pt idx="127">
                  <c:v>12200</c:v>
                </c:pt>
                <c:pt idx="128">
                  <c:v>12300</c:v>
                </c:pt>
                <c:pt idx="129">
                  <c:v>12400</c:v>
                </c:pt>
                <c:pt idx="130">
                  <c:v>12500</c:v>
                </c:pt>
              </c:numCache>
            </c:numRef>
          </c:xVal>
          <c:yVal>
            <c:numRef>
              <c:f>TOTALS!$B$3:$B$270</c:f>
              <c:numCache>
                <c:formatCode>0.0000</c:formatCode>
                <c:ptCount val="268"/>
                <c:pt idx="0">
                  <c:v>0</c:v>
                </c:pt>
                <c:pt idx="1">
                  <c:v>3.3517026186128597E-2</c:v>
                </c:pt>
                <c:pt idx="2">
                  <c:v>8.007812847141238E-2</c:v>
                </c:pt>
                <c:pt idx="3">
                  <c:v>0.11421341095422413</c:v>
                </c:pt>
                <c:pt idx="4">
                  <c:v>0.14865782158537749</c:v>
                </c:pt>
                <c:pt idx="5">
                  <c:v>0.18341136036487241</c:v>
                </c:pt>
                <c:pt idx="6">
                  <c:v>0.21847402729270887</c:v>
                </c:pt>
                <c:pt idx="7">
                  <c:v>0.25384582236888703</c:v>
                </c:pt>
                <c:pt idx="8">
                  <c:v>0.28952674559340663</c:v>
                </c:pt>
                <c:pt idx="9">
                  <c:v>0.32551679696626784</c:v>
                </c:pt>
                <c:pt idx="10">
                  <c:v>0.36181597648747077</c:v>
                </c:pt>
                <c:pt idx="11">
                  <c:v>0.3984242841570152</c:v>
                </c:pt>
                <c:pt idx="12">
                  <c:v>0.43534171997490112</c:v>
                </c:pt>
                <c:pt idx="13">
                  <c:v>0.47256828394112876</c:v>
                </c:pt>
                <c:pt idx="14">
                  <c:v>0.51010397605569802</c:v>
                </c:pt>
                <c:pt idx="15">
                  <c:v>0.54794879631860882</c:v>
                </c:pt>
                <c:pt idx="16">
                  <c:v>0.58610274472986101</c:v>
                </c:pt>
                <c:pt idx="17">
                  <c:v>0.62456582128945515</c:v>
                </c:pt>
                <c:pt idx="18">
                  <c:v>0.66333802599739045</c:v>
                </c:pt>
                <c:pt idx="19">
                  <c:v>0.70241935885366746</c:v>
                </c:pt>
                <c:pt idx="20">
                  <c:v>0.74180981985828631</c:v>
                </c:pt>
                <c:pt idx="21">
                  <c:v>0.80570151472580498</c:v>
                </c:pt>
                <c:pt idx="22">
                  <c:v>0.87436554666606625</c:v>
                </c:pt>
                <c:pt idx="23">
                  <c:v>0.95009662635807302</c:v>
                </c:pt>
                <c:pt idx="24">
                  <c:v>1.0343320858099396</c:v>
                </c:pt>
                <c:pt idx="25">
                  <c:v>1.1281716914067987</c:v>
                </c:pt>
                <c:pt idx="26">
                  <c:v>1.2324867074159644</c:v>
                </c:pt>
                <c:pt idx="27">
                  <c:v>1.3479664362183119</c:v>
                </c:pt>
                <c:pt idx="28">
                  <c:v>1.475141955380421</c:v>
                </c:pt>
                <c:pt idx="29">
                  <c:v>1.6143993918330342</c:v>
                </c:pt>
                <c:pt idx="30">
                  <c:v>1.7659876818189402</c:v>
                </c:pt>
                <c:pt idx="31">
                  <c:v>1.9300233913838838</c:v>
                </c:pt>
                <c:pt idx="32">
                  <c:v>2.1064939074710098</c:v>
                </c:pt>
                <c:pt idx="33">
                  <c:v>2.2952598273541986</c:v>
                </c:pt>
                <c:pt idx="34">
                  <c:v>2.4960569813386591</c:v>
                </c:pt>
                <c:pt idx="35">
                  <c:v>2.7084985964937682</c:v>
                </c:pt>
                <c:pt idx="36">
                  <c:v>2.9320779643973061</c:v>
                </c:pt>
                <c:pt idx="37">
                  <c:v>3.1491747572039825</c:v>
                </c:pt>
                <c:pt idx="38">
                  <c:v>3.3780201002686234</c:v>
                </c:pt>
                <c:pt idx="39">
                  <c:v>3.6205642173917512</c:v>
                </c:pt>
                <c:pt idx="40">
                  <c:v>3.8768180305890514</c:v>
                </c:pt>
                <c:pt idx="41">
                  <c:v>4.1467923987070652</c:v>
                </c:pt>
                <c:pt idx="42">
                  <c:v>4.4304988090567665</c:v>
                </c:pt>
                <c:pt idx="43">
                  <c:v>4.7279485971991928</c:v>
                </c:pt>
                <c:pt idx="44">
                  <c:v>5.039153820954386</c:v>
                </c:pt>
                <c:pt idx="45">
                  <c:v>5.3641262872609259</c:v>
                </c:pt>
                <c:pt idx="46">
                  <c:v>5.7028784598800044</c:v>
                </c:pt>
                <c:pt idx="47">
                  <c:v>6.0554231216285812</c:v>
                </c:pt>
                <c:pt idx="48">
                  <c:v>6.4217727759588064</c:v>
                </c:pt>
                <c:pt idx="49">
                  <c:v>6.8019409313819894</c:v>
                </c:pt>
                <c:pt idx="50">
                  <c:v>7.1959405483077159</c:v>
                </c:pt>
                <c:pt idx="51">
                  <c:v>7.6042172847469365</c:v>
                </c:pt>
                <c:pt idx="52">
                  <c:v>8.0266504481117877</c:v>
                </c:pt>
                <c:pt idx="53">
                  <c:v>8.4621447959588565</c:v>
                </c:pt>
                <c:pt idx="54">
                  <c:v>8.9092532225514596</c:v>
                </c:pt>
                <c:pt idx="55">
                  <c:v>9.3669288736322542</c:v>
                </c:pt>
                <c:pt idx="56">
                  <c:v>9.4770266039890974</c:v>
                </c:pt>
                <c:pt idx="57">
                  <c:v>9.8089701510580358</c:v>
                </c:pt>
                <c:pt idx="58">
                  <c:v>10.284331738455029</c:v>
                </c:pt>
                <c:pt idx="59">
                  <c:v>10.771971676177671</c:v>
                </c:pt>
                <c:pt idx="60">
                  <c:v>11.2697603047735</c:v>
                </c:pt>
                <c:pt idx="61">
                  <c:v>11.77838876712859</c:v>
                </c:pt>
                <c:pt idx="62">
                  <c:v>12.014917220681419</c:v>
                </c:pt>
                <c:pt idx="63">
                  <c:v>12.24065683480544</c:v>
                </c:pt>
                <c:pt idx="64">
                  <c:v>12.762863948654136</c:v>
                </c:pt>
                <c:pt idx="65">
                  <c:v>13.294500415469741</c:v>
                </c:pt>
                <c:pt idx="66">
                  <c:v>13.827840811031333</c:v>
                </c:pt>
                <c:pt idx="67">
                  <c:v>14.360977430980487</c:v>
                </c:pt>
                <c:pt idx="68">
                  <c:v>14.737574222248785</c:v>
                </c:pt>
                <c:pt idx="69">
                  <c:v>14.843333062128089</c:v>
                </c:pt>
                <c:pt idx="70">
                  <c:v>15.35158386581675</c:v>
                </c:pt>
                <c:pt idx="71">
                  <c:v>15.837625273448175</c:v>
                </c:pt>
                <c:pt idx="72">
                  <c:v>16.289266951516687</c:v>
                </c:pt>
                <c:pt idx="73">
                  <c:v>16.700438191056392</c:v>
                </c:pt>
                <c:pt idx="74">
                  <c:v>17.06834373332536</c:v>
                </c:pt>
                <c:pt idx="75">
                  <c:v>17.076218533172682</c:v>
                </c:pt>
                <c:pt idx="76">
                  <c:v>17.418116896453192</c:v>
                </c:pt>
                <c:pt idx="77">
                  <c:v>17.642964776855138</c:v>
                </c:pt>
                <c:pt idx="78">
                  <c:v>17.786220640997186</c:v>
                </c:pt>
                <c:pt idx="79">
                  <c:v>17.845646546908082</c:v>
                </c:pt>
                <c:pt idx="80">
                  <c:v>17.822507623821707</c:v>
                </c:pt>
                <c:pt idx="81">
                  <c:v>17.721227606393558</c:v>
                </c:pt>
                <c:pt idx="82">
                  <c:v>17.548422454336258</c:v>
                </c:pt>
                <c:pt idx="83">
                  <c:v>17.312114008297502</c:v>
                </c:pt>
                <c:pt idx="84">
                  <c:v>17.021434773821674</c:v>
                </c:pt>
                <c:pt idx="85">
                  <c:v>16.687692911622833</c:v>
                </c:pt>
                <c:pt idx="86">
                  <c:v>16.319026000448972</c:v>
                </c:pt>
                <c:pt idx="87">
                  <c:v>15.922975126827019</c:v>
                </c:pt>
                <c:pt idx="88">
                  <c:v>15.506535646957245</c:v>
                </c:pt>
                <c:pt idx="89">
                  <c:v>15.076202802745176</c:v>
                </c:pt>
                <c:pt idx="90">
                  <c:v>14.638824686382586</c:v>
                </c:pt>
                <c:pt idx="91">
                  <c:v>14.201059007121016</c:v>
                </c:pt>
                <c:pt idx="92">
                  <c:v>13.769755290868112</c:v>
                </c:pt>
                <c:pt idx="93">
                  <c:v>13.352844017761869</c:v>
                </c:pt>
                <c:pt idx="94">
                  <c:v>12.958562956419296</c:v>
                </c:pt>
                <c:pt idx="95">
                  <c:v>12.595785418005594</c:v>
                </c:pt>
                <c:pt idx="96">
                  <c:v>12.274274746091631</c:v>
                </c:pt>
                <c:pt idx="97">
                  <c:v>12.004464567649444</c:v>
                </c:pt>
                <c:pt idx="98">
                  <c:v>11.799349367329039</c:v>
                </c:pt>
                <c:pt idx="99">
                  <c:v>11.79636636788376</c:v>
                </c:pt>
                <c:pt idx="100">
                  <c:v>11.656048680281478</c:v>
                </c:pt>
                <c:pt idx="101">
                  <c:v>11.553453182651003</c:v>
                </c:pt>
                <c:pt idx="102">
                  <c:v>11.504970738710862</c:v>
                </c:pt>
                <c:pt idx="103">
                  <c:v>11.510620174588823</c:v>
                </c:pt>
                <c:pt idx="104">
                  <c:v>11.570420458861978</c:v>
                </c:pt>
                <c:pt idx="105">
                  <c:v>11.684390702556698</c:v>
                </c:pt>
                <c:pt idx="106">
                  <c:v>11.85255015914866</c:v>
                </c:pt>
                <c:pt idx="107">
                  <c:v>12.07491822456284</c:v>
                </c:pt>
                <c:pt idx="108">
                  <c:v>12.35151443717351</c:v>
                </c:pt>
                <c:pt idx="109">
                  <c:v>12.68235847780424</c:v>
                </c:pt>
                <c:pt idx="110">
                  <c:v>13.067470169727903</c:v>
                </c:pt>
                <c:pt idx="111">
                  <c:v>13.506869478666669</c:v>
                </c:pt>
                <c:pt idx="112">
                  <c:v>14.000576512792003</c:v>
                </c:pt>
                <c:pt idx="113">
                  <c:v>14.548611522724672</c:v>
                </c:pt>
                <c:pt idx="114">
                  <c:v>15.150994901534736</c:v>
                </c:pt>
                <c:pt idx="115">
                  <c:v>15.807747184741562</c:v>
                </c:pt>
                <c:pt idx="116">
                  <c:v>16.51888905031381</c:v>
                </c:pt>
                <c:pt idx="117">
                  <c:v>17.284441318669444</c:v>
                </c:pt>
                <c:pt idx="118">
                  <c:v>18.104424952675721</c:v>
                </c:pt>
                <c:pt idx="119">
                  <c:v>18.978861057649191</c:v>
                </c:pt>
                <c:pt idx="120">
                  <c:v>19.907770881355717</c:v>
                </c:pt>
                <c:pt idx="121">
                  <c:v>20.891175814010445</c:v>
                </c:pt>
                <c:pt idx="122">
                  <c:v>21.929097388277835</c:v>
                </c:pt>
                <c:pt idx="123">
                  <c:v>23.021557279271633</c:v>
                </c:pt>
                <c:pt idx="124">
                  <c:v>24.168577304554894</c:v>
                </c:pt>
                <c:pt idx="125">
                  <c:v>25.370179424139963</c:v>
                </c:pt>
                <c:pt idx="126">
                  <c:v>26.62638574048848</c:v>
                </c:pt>
                <c:pt idx="127">
                  <c:v>27.937218498511402</c:v>
                </c:pt>
                <c:pt idx="128">
                  <c:v>29.302700085568937</c:v>
                </c:pt>
                <c:pt idx="129">
                  <c:v>30.722853031470688</c:v>
                </c:pt>
                <c:pt idx="130">
                  <c:v>32.197700008475458</c:v>
                </c:pt>
              </c:numCache>
            </c:numRef>
          </c:yVal>
          <c:smooth val="1"/>
          <c:extLst>
            <c:ext xmlns:c16="http://schemas.microsoft.com/office/drawing/2014/chart" uri="{C3380CC4-5D6E-409C-BE32-E72D297353CC}">
              <c16:uniqueId val="{00000000-DE3F-483D-9BB1-589CCD1652B1}"/>
            </c:ext>
          </c:extLst>
        </c:ser>
        <c:ser>
          <c:idx val="1"/>
          <c:order val="1"/>
          <c:tx>
            <c:strRef>
              <c:f>TOTALS!$C$2</c:f>
              <c:strCache>
                <c:ptCount val="1"/>
                <c:pt idx="0">
                  <c:v>EE</c:v>
                </c:pt>
              </c:strCache>
            </c:strRef>
          </c:tx>
          <c:marker>
            <c:symbol val="none"/>
          </c:marker>
          <c:xVal>
            <c:numRef>
              <c:f>TOTALS!$A$3:$A$270</c:f>
              <c:numCache>
                <c:formatCode>General</c:formatCode>
                <c:ptCount val="268"/>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5525.54</c:v>
                </c:pt>
                <c:pt idx="57">
                  <c:v>5600</c:v>
                </c:pt>
                <c:pt idx="58">
                  <c:v>5700</c:v>
                </c:pt>
                <c:pt idx="59">
                  <c:v>5800</c:v>
                </c:pt>
                <c:pt idx="60">
                  <c:v>5900</c:v>
                </c:pt>
                <c:pt idx="61">
                  <c:v>6000</c:v>
                </c:pt>
                <c:pt idx="62">
                  <c:v>6051.08</c:v>
                </c:pt>
                <c:pt idx="63">
                  <c:v>6100</c:v>
                </c:pt>
                <c:pt idx="64">
                  <c:v>6200</c:v>
                </c:pt>
                <c:pt idx="65">
                  <c:v>6300</c:v>
                </c:pt>
                <c:pt idx="66">
                  <c:v>6400</c:v>
                </c:pt>
                <c:pt idx="67">
                  <c:v>6500</c:v>
                </c:pt>
                <c:pt idx="68">
                  <c:v>6576.62</c:v>
                </c:pt>
                <c:pt idx="69">
                  <c:v>6600</c:v>
                </c:pt>
                <c:pt idx="70">
                  <c:v>6700</c:v>
                </c:pt>
                <c:pt idx="71">
                  <c:v>6800</c:v>
                </c:pt>
                <c:pt idx="72">
                  <c:v>6900</c:v>
                </c:pt>
                <c:pt idx="73">
                  <c:v>7000</c:v>
                </c:pt>
                <c:pt idx="74">
                  <c:v>7100</c:v>
                </c:pt>
                <c:pt idx="75">
                  <c:v>7102.16</c:v>
                </c:pt>
                <c:pt idx="76">
                  <c:v>7200</c:v>
                </c:pt>
                <c:pt idx="77">
                  <c:v>7300</c:v>
                </c:pt>
                <c:pt idx="78">
                  <c:v>7400</c:v>
                </c:pt>
                <c:pt idx="79">
                  <c:v>7500</c:v>
                </c:pt>
                <c:pt idx="80">
                  <c:v>7600</c:v>
                </c:pt>
                <c:pt idx="81">
                  <c:v>7700</c:v>
                </c:pt>
                <c:pt idx="82">
                  <c:v>7800</c:v>
                </c:pt>
                <c:pt idx="83">
                  <c:v>7900</c:v>
                </c:pt>
                <c:pt idx="84">
                  <c:v>8000</c:v>
                </c:pt>
                <c:pt idx="85">
                  <c:v>8100</c:v>
                </c:pt>
                <c:pt idx="86">
                  <c:v>8200</c:v>
                </c:pt>
                <c:pt idx="87">
                  <c:v>8300</c:v>
                </c:pt>
                <c:pt idx="88">
                  <c:v>8400</c:v>
                </c:pt>
                <c:pt idx="89">
                  <c:v>8500</c:v>
                </c:pt>
                <c:pt idx="90">
                  <c:v>8600</c:v>
                </c:pt>
                <c:pt idx="91">
                  <c:v>8700</c:v>
                </c:pt>
                <c:pt idx="92">
                  <c:v>8800</c:v>
                </c:pt>
                <c:pt idx="93">
                  <c:v>8900</c:v>
                </c:pt>
                <c:pt idx="94">
                  <c:v>9000</c:v>
                </c:pt>
                <c:pt idx="95">
                  <c:v>9100</c:v>
                </c:pt>
                <c:pt idx="96">
                  <c:v>9200</c:v>
                </c:pt>
                <c:pt idx="97">
                  <c:v>9300</c:v>
                </c:pt>
                <c:pt idx="98">
                  <c:v>9398.5</c:v>
                </c:pt>
                <c:pt idx="99">
                  <c:v>9400</c:v>
                </c:pt>
                <c:pt idx="100">
                  <c:v>9500</c:v>
                </c:pt>
                <c:pt idx="101">
                  <c:v>9600</c:v>
                </c:pt>
                <c:pt idx="102">
                  <c:v>9700</c:v>
                </c:pt>
                <c:pt idx="103">
                  <c:v>9800</c:v>
                </c:pt>
                <c:pt idx="104">
                  <c:v>9900</c:v>
                </c:pt>
                <c:pt idx="105">
                  <c:v>10000</c:v>
                </c:pt>
                <c:pt idx="106">
                  <c:v>10100</c:v>
                </c:pt>
                <c:pt idx="107">
                  <c:v>10200</c:v>
                </c:pt>
                <c:pt idx="108">
                  <c:v>10300</c:v>
                </c:pt>
                <c:pt idx="109">
                  <c:v>10400</c:v>
                </c:pt>
                <c:pt idx="110">
                  <c:v>10500</c:v>
                </c:pt>
                <c:pt idx="111">
                  <c:v>10600</c:v>
                </c:pt>
                <c:pt idx="112">
                  <c:v>10700</c:v>
                </c:pt>
                <c:pt idx="113">
                  <c:v>10800</c:v>
                </c:pt>
                <c:pt idx="114">
                  <c:v>10900</c:v>
                </c:pt>
                <c:pt idx="115">
                  <c:v>11000</c:v>
                </c:pt>
                <c:pt idx="116">
                  <c:v>11100</c:v>
                </c:pt>
                <c:pt idx="117">
                  <c:v>11200</c:v>
                </c:pt>
                <c:pt idx="118">
                  <c:v>11300</c:v>
                </c:pt>
                <c:pt idx="119">
                  <c:v>11400</c:v>
                </c:pt>
                <c:pt idx="120">
                  <c:v>11500</c:v>
                </c:pt>
                <c:pt idx="121">
                  <c:v>11600</c:v>
                </c:pt>
                <c:pt idx="122">
                  <c:v>11700</c:v>
                </c:pt>
                <c:pt idx="123">
                  <c:v>11800</c:v>
                </c:pt>
                <c:pt idx="124">
                  <c:v>11900</c:v>
                </c:pt>
                <c:pt idx="125">
                  <c:v>12000</c:v>
                </c:pt>
                <c:pt idx="126">
                  <c:v>12100</c:v>
                </c:pt>
                <c:pt idx="127">
                  <c:v>12200</c:v>
                </c:pt>
                <c:pt idx="128">
                  <c:v>12300</c:v>
                </c:pt>
                <c:pt idx="129">
                  <c:v>12400</c:v>
                </c:pt>
                <c:pt idx="130">
                  <c:v>12500</c:v>
                </c:pt>
              </c:numCache>
            </c:numRef>
          </c:xVal>
          <c:yVal>
            <c:numRef>
              <c:f>TOTALS!$C$3:$C$270</c:f>
              <c:numCache>
                <c:formatCode>0.0000</c:formatCode>
                <c:ptCount val="268"/>
                <c:pt idx="0">
                  <c:v>0</c:v>
                </c:pt>
                <c:pt idx="1">
                  <c:v>3.3517026186128597E-2</c:v>
                </c:pt>
                <c:pt idx="2">
                  <c:v>8.007812847141238E-2</c:v>
                </c:pt>
                <c:pt idx="3">
                  <c:v>0.11421341095422413</c:v>
                </c:pt>
                <c:pt idx="4">
                  <c:v>0.14865782158537749</c:v>
                </c:pt>
                <c:pt idx="5">
                  <c:v>0.18341136036487241</c:v>
                </c:pt>
                <c:pt idx="6">
                  <c:v>0.21847402729270887</c:v>
                </c:pt>
                <c:pt idx="7">
                  <c:v>0.25384582236888703</c:v>
                </c:pt>
                <c:pt idx="8">
                  <c:v>0.28952674559340663</c:v>
                </c:pt>
                <c:pt idx="9">
                  <c:v>0.32551679696626784</c:v>
                </c:pt>
                <c:pt idx="10">
                  <c:v>0.36181597648747077</c:v>
                </c:pt>
                <c:pt idx="11">
                  <c:v>0.3984242841570152</c:v>
                </c:pt>
                <c:pt idx="12">
                  <c:v>0.43534171997490112</c:v>
                </c:pt>
                <c:pt idx="13">
                  <c:v>0.47256828394112876</c:v>
                </c:pt>
                <c:pt idx="14">
                  <c:v>0.51010397605569802</c:v>
                </c:pt>
                <c:pt idx="15">
                  <c:v>0.54794879631860882</c:v>
                </c:pt>
                <c:pt idx="16">
                  <c:v>0.58610274472986101</c:v>
                </c:pt>
                <c:pt idx="17">
                  <c:v>0.62456582128945515</c:v>
                </c:pt>
                <c:pt idx="18">
                  <c:v>0.66333802599739045</c:v>
                </c:pt>
                <c:pt idx="19">
                  <c:v>0.70241935885366746</c:v>
                </c:pt>
                <c:pt idx="20">
                  <c:v>0.74180981985828631</c:v>
                </c:pt>
                <c:pt idx="21">
                  <c:v>0.78136594971157547</c:v>
                </c:pt>
                <c:pt idx="22">
                  <c:v>0.82104441199415168</c:v>
                </c:pt>
                <c:pt idx="23">
                  <c:v>0.86138156522849696</c:v>
                </c:pt>
                <c:pt idx="24">
                  <c:v>0.9033295733211113</c:v>
                </c:pt>
                <c:pt idx="25">
                  <c:v>0.94825170354855393</c:v>
                </c:pt>
                <c:pt idx="26">
                  <c:v>0.99791288827799063</c:v>
                </c:pt>
                <c:pt idx="27">
                  <c:v>1.0544679776503623</c:v>
                </c:pt>
                <c:pt idx="28">
                  <c:v>1.1204478126820698</c:v>
                </c:pt>
                <c:pt idx="29">
                  <c:v>1.1987432203272108</c:v>
                </c:pt>
                <c:pt idx="30">
                  <c:v>1.2925870277752729</c:v>
                </c:pt>
                <c:pt idx="31">
                  <c:v>1.4055341944775734</c:v>
                </c:pt>
                <c:pt idx="32">
                  <c:v>1.5414401624348317</c:v>
                </c:pt>
                <c:pt idx="33">
                  <c:v>1.70443752784487</c:v>
                </c:pt>
                <c:pt idx="34">
                  <c:v>1.8989111395647422</c:v>
                </c:pt>
                <c:pt idx="35">
                  <c:v>2.1294717325484678</c:v>
                </c:pt>
                <c:pt idx="36">
                  <c:v>2.400928206745959</c:v>
                </c:pt>
                <c:pt idx="37">
                  <c:v>2.7104841054626991</c:v>
                </c:pt>
                <c:pt idx="38">
                  <c:v>3.0523272956948619</c:v>
                </c:pt>
                <c:pt idx="39">
                  <c:v>3.4264601556626419</c:v>
                </c:pt>
                <c:pt idx="40">
                  <c:v>3.8328826986850006</c:v>
                </c:pt>
                <c:pt idx="41">
                  <c:v>4.2715949380038678</c:v>
                </c:pt>
                <c:pt idx="42">
                  <c:v>4.742596887627565</c:v>
                </c:pt>
                <c:pt idx="43">
                  <c:v>5.2458885613793536</c:v>
                </c:pt>
                <c:pt idx="44">
                  <c:v>5.7814699739632651</c:v>
                </c:pt>
                <c:pt idx="45">
                  <c:v>6.3493411397773913</c:v>
                </c:pt>
                <c:pt idx="46">
                  <c:v>6.9495020740207902</c:v>
                </c:pt>
                <c:pt idx="47">
                  <c:v>7.581952792281605</c:v>
                </c:pt>
                <c:pt idx="48">
                  <c:v>8.2466933098072808</c:v>
                </c:pt>
                <c:pt idx="49">
                  <c:v>8.9437236430709248</c:v>
                </c:pt>
                <c:pt idx="50">
                  <c:v>9.6730438078772369</c:v>
                </c:pt>
                <c:pt idx="51">
                  <c:v>10.485285163891774</c:v>
                </c:pt>
                <c:pt idx="52">
                  <c:v>11.311846154993258</c:v>
                </c:pt>
                <c:pt idx="53">
                  <c:v>12.145588684880524</c:v>
                </c:pt>
                <c:pt idx="54">
                  <c:v>12.980783524073084</c:v>
                </c:pt>
                <c:pt idx="55">
                  <c:v>13.812309561321571</c:v>
                </c:pt>
                <c:pt idx="56">
                  <c:v>14.010846735051297</c:v>
                </c:pt>
                <c:pt idx="57">
                  <c:v>14.589056861115235</c:v>
                </c:pt>
                <c:pt idx="58">
                  <c:v>15.364012315748099</c:v>
                </c:pt>
                <c:pt idx="59">
                  <c:v>16.097520756957181</c:v>
                </c:pt>
                <c:pt idx="60">
                  <c:v>16.78114074851646</c:v>
                </c:pt>
                <c:pt idx="61">
                  <c:v>17.410418767206707</c:v>
                </c:pt>
                <c:pt idx="62">
                  <c:v>17.700618309260165</c:v>
                </c:pt>
                <c:pt idx="63">
                  <c:v>17.959650655995826</c:v>
                </c:pt>
                <c:pt idx="64">
                  <c:v>18.446682601598912</c:v>
                </c:pt>
                <c:pt idx="65">
                  <c:v>18.857186543785989</c:v>
                </c:pt>
                <c:pt idx="66">
                  <c:v>19.185305489005199</c:v>
                </c:pt>
                <c:pt idx="67">
                  <c:v>19.430759585973455</c:v>
                </c:pt>
                <c:pt idx="68">
                  <c:v>19.559764901391123</c:v>
                </c:pt>
                <c:pt idx="69">
                  <c:v>19.587834836123641</c:v>
                </c:pt>
                <c:pt idx="70">
                  <c:v>19.667776548926057</c:v>
                </c:pt>
                <c:pt idx="71">
                  <c:v>19.676057423371255</c:v>
                </c:pt>
                <c:pt idx="72">
                  <c:v>19.614162320678798</c:v>
                </c:pt>
                <c:pt idx="73">
                  <c:v>19.486494745004919</c:v>
                </c:pt>
                <c:pt idx="74">
                  <c:v>19.298019229798868</c:v>
                </c:pt>
                <c:pt idx="75">
                  <c:v>19.291635419519135</c:v>
                </c:pt>
                <c:pt idx="76">
                  <c:v>19.105492209823929</c:v>
                </c:pt>
                <c:pt idx="77">
                  <c:v>18.846668848016211</c:v>
                </c:pt>
                <c:pt idx="78">
                  <c:v>18.56769998467124</c:v>
                </c:pt>
                <c:pt idx="79">
                  <c:v>18.269569114318255</c:v>
                </c:pt>
                <c:pt idx="80">
                  <c:v>17.952282065492142</c:v>
                </c:pt>
                <c:pt idx="81">
                  <c:v>17.61556135007617</c:v>
                </c:pt>
                <c:pt idx="82">
                  <c:v>17.259042556523976</c:v>
                </c:pt>
                <c:pt idx="83">
                  <c:v>16.882320539563356</c:v>
                </c:pt>
                <c:pt idx="84">
                  <c:v>16.486711352932709</c:v>
                </c:pt>
                <c:pt idx="85">
                  <c:v>16.074947829311487</c:v>
                </c:pt>
                <c:pt idx="86">
                  <c:v>15.651077593536217</c:v>
                </c:pt>
                <c:pt idx="87">
                  <c:v>15.220670820347561</c:v>
                </c:pt>
                <c:pt idx="88">
                  <c:v>14.790124291375898</c:v>
                </c:pt>
                <c:pt idx="89">
                  <c:v>14.367123163854622</c:v>
                </c:pt>
                <c:pt idx="90">
                  <c:v>13.959699121776978</c:v>
                </c:pt>
                <c:pt idx="91">
                  <c:v>13.575939742493548</c:v>
                </c:pt>
                <c:pt idx="92">
                  <c:v>13.223717994560271</c:v>
                </c:pt>
                <c:pt idx="93">
                  <c:v>12.910882638615732</c:v>
                </c:pt>
                <c:pt idx="94">
                  <c:v>12.645189205015429</c:v>
                </c:pt>
                <c:pt idx="95">
                  <c:v>12.433431397155527</c:v>
                </c:pt>
                <c:pt idx="96">
                  <c:v>12.282147231118628</c:v>
                </c:pt>
                <c:pt idx="97">
                  <c:v>12.196881453820993</c:v>
                </c:pt>
                <c:pt idx="98">
                  <c:v>12.181333517050044</c:v>
                </c:pt>
                <c:pt idx="99">
                  <c:v>12.183761834034682</c:v>
                </c:pt>
                <c:pt idx="100">
                  <c:v>12.245110214798894</c:v>
                </c:pt>
                <c:pt idx="101">
                  <c:v>12.360202331128702</c:v>
                </c:pt>
                <c:pt idx="102">
                  <c:v>12.54903810939021</c:v>
                </c:pt>
                <c:pt idx="103">
                  <c:v>12.811630804837664</c:v>
                </c:pt>
                <c:pt idx="104">
                  <c:v>13.147993773022185</c:v>
                </c:pt>
                <c:pt idx="105">
                  <c:v>13.558140469791761</c:v>
                </c:pt>
                <c:pt idx="106">
                  <c:v>14.042084451291261</c:v>
                </c:pt>
                <c:pt idx="107">
                  <c:v>14.599839373962409</c:v>
                </c:pt>
                <c:pt idx="108">
                  <c:v>15.231418994543803</c:v>
                </c:pt>
                <c:pt idx="109">
                  <c:v>15.936837170070913</c:v>
                </c:pt>
                <c:pt idx="110">
                  <c:v>16.716107857876068</c:v>
                </c:pt>
                <c:pt idx="111">
                  <c:v>17.56924511558848</c:v>
                </c:pt>
                <c:pt idx="112">
                  <c:v>18.496263101134218</c:v>
                </c:pt>
                <c:pt idx="113">
                  <c:v>19.497176072736227</c:v>
                </c:pt>
                <c:pt idx="114">
                  <c:v>20.571998388914309</c:v>
                </c:pt>
                <c:pt idx="115">
                  <c:v>21.720744508485165</c:v>
                </c:pt>
                <c:pt idx="116">
                  <c:v>22.943428990562325</c:v>
                </c:pt>
                <c:pt idx="117">
                  <c:v>24.240066494556213</c:v>
                </c:pt>
                <c:pt idx="118">
                  <c:v>25.610671780174112</c:v>
                </c:pt>
                <c:pt idx="119">
                  <c:v>27.055259707420195</c:v>
                </c:pt>
                <c:pt idx="120">
                  <c:v>28.573845236595474</c:v>
                </c:pt>
                <c:pt idx="121">
                  <c:v>30.166443428297832</c:v>
                </c:pt>
                <c:pt idx="122">
                  <c:v>31.833069443422044</c:v>
                </c:pt>
                <c:pt idx="123">
                  <c:v>33.573738543159749</c:v>
                </c:pt>
                <c:pt idx="124">
                  <c:v>35.388466088999429</c:v>
                </c:pt>
                <c:pt idx="125">
                  <c:v>37.27726754272647</c:v>
                </c:pt>
                <c:pt idx="126">
                  <c:v>39.240158466423104</c:v>
                </c:pt>
                <c:pt idx="127">
                  <c:v>41.277154522468422</c:v>
                </c:pt>
                <c:pt idx="128">
                  <c:v>43.388271473538396</c:v>
                </c:pt>
                <c:pt idx="129">
                  <c:v>45.57352518260592</c:v>
                </c:pt>
                <c:pt idx="130">
                  <c:v>47.832931612940676</c:v>
                </c:pt>
              </c:numCache>
            </c:numRef>
          </c:yVal>
          <c:smooth val="1"/>
          <c:extLst>
            <c:ext xmlns:c16="http://schemas.microsoft.com/office/drawing/2014/chart" uri="{C3380CC4-5D6E-409C-BE32-E72D297353CC}">
              <c16:uniqueId val="{00000001-DE3F-483D-9BB1-589CCD1652B1}"/>
            </c:ext>
          </c:extLst>
        </c:ser>
        <c:ser>
          <c:idx val="2"/>
          <c:order val="2"/>
          <c:tx>
            <c:strRef>
              <c:f>TOTALS!$D$2</c:f>
              <c:strCache>
                <c:ptCount val="1"/>
                <c:pt idx="0">
                  <c:v>VV</c:v>
                </c:pt>
              </c:strCache>
            </c:strRef>
          </c:tx>
          <c:marker>
            <c:symbol val="none"/>
          </c:marker>
          <c:xVal>
            <c:numRef>
              <c:f>TOTALS!$A$3:$A$270</c:f>
              <c:numCache>
                <c:formatCode>General</c:formatCode>
                <c:ptCount val="268"/>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5525.54</c:v>
                </c:pt>
                <c:pt idx="57">
                  <c:v>5600</c:v>
                </c:pt>
                <c:pt idx="58">
                  <c:v>5700</c:v>
                </c:pt>
                <c:pt idx="59">
                  <c:v>5800</c:v>
                </c:pt>
                <c:pt idx="60">
                  <c:v>5900</c:v>
                </c:pt>
                <c:pt idx="61">
                  <c:v>6000</c:v>
                </c:pt>
                <c:pt idx="62">
                  <c:v>6051.08</c:v>
                </c:pt>
                <c:pt idx="63">
                  <c:v>6100</c:v>
                </c:pt>
                <c:pt idx="64">
                  <c:v>6200</c:v>
                </c:pt>
                <c:pt idx="65">
                  <c:v>6300</c:v>
                </c:pt>
                <c:pt idx="66">
                  <c:v>6400</c:v>
                </c:pt>
                <c:pt idx="67">
                  <c:v>6500</c:v>
                </c:pt>
                <c:pt idx="68">
                  <c:v>6576.62</c:v>
                </c:pt>
                <c:pt idx="69">
                  <c:v>6600</c:v>
                </c:pt>
                <c:pt idx="70">
                  <c:v>6700</c:v>
                </c:pt>
                <c:pt idx="71">
                  <c:v>6800</c:v>
                </c:pt>
                <c:pt idx="72">
                  <c:v>6900</c:v>
                </c:pt>
                <c:pt idx="73">
                  <c:v>7000</c:v>
                </c:pt>
                <c:pt idx="74">
                  <c:v>7100</c:v>
                </c:pt>
                <c:pt idx="75">
                  <c:v>7102.16</c:v>
                </c:pt>
                <c:pt idx="76">
                  <c:v>7200</c:v>
                </c:pt>
                <c:pt idx="77">
                  <c:v>7300</c:v>
                </c:pt>
                <c:pt idx="78">
                  <c:v>7400</c:v>
                </c:pt>
                <c:pt idx="79">
                  <c:v>7500</c:v>
                </c:pt>
                <c:pt idx="80">
                  <c:v>7600</c:v>
                </c:pt>
                <c:pt idx="81">
                  <c:v>7700</c:v>
                </c:pt>
                <c:pt idx="82">
                  <c:v>7800</c:v>
                </c:pt>
                <c:pt idx="83">
                  <c:v>7900</c:v>
                </c:pt>
                <c:pt idx="84">
                  <c:v>8000</c:v>
                </c:pt>
                <c:pt idx="85">
                  <c:v>8100</c:v>
                </c:pt>
                <c:pt idx="86">
                  <c:v>8200</c:v>
                </c:pt>
                <c:pt idx="87">
                  <c:v>8300</c:v>
                </c:pt>
                <c:pt idx="88">
                  <c:v>8400</c:v>
                </c:pt>
                <c:pt idx="89">
                  <c:v>8500</c:v>
                </c:pt>
                <c:pt idx="90">
                  <c:v>8600</c:v>
                </c:pt>
                <c:pt idx="91">
                  <c:v>8700</c:v>
                </c:pt>
                <c:pt idx="92">
                  <c:v>8800</c:v>
                </c:pt>
                <c:pt idx="93">
                  <c:v>8900</c:v>
                </c:pt>
                <c:pt idx="94">
                  <c:v>9000</c:v>
                </c:pt>
                <c:pt idx="95">
                  <c:v>9100</c:v>
                </c:pt>
                <c:pt idx="96">
                  <c:v>9200</c:v>
                </c:pt>
                <c:pt idx="97">
                  <c:v>9300</c:v>
                </c:pt>
                <c:pt idx="98">
                  <c:v>9398.5</c:v>
                </c:pt>
                <c:pt idx="99">
                  <c:v>9400</c:v>
                </c:pt>
                <c:pt idx="100">
                  <c:v>9500</c:v>
                </c:pt>
                <c:pt idx="101">
                  <c:v>9600</c:v>
                </c:pt>
                <c:pt idx="102">
                  <c:v>9700</c:v>
                </c:pt>
                <c:pt idx="103">
                  <c:v>9800</c:v>
                </c:pt>
                <c:pt idx="104">
                  <c:v>9900</c:v>
                </c:pt>
                <c:pt idx="105">
                  <c:v>10000</c:v>
                </c:pt>
                <c:pt idx="106">
                  <c:v>10100</c:v>
                </c:pt>
                <c:pt idx="107">
                  <c:v>10200</c:v>
                </c:pt>
                <c:pt idx="108">
                  <c:v>10300</c:v>
                </c:pt>
                <c:pt idx="109">
                  <c:v>10400</c:v>
                </c:pt>
                <c:pt idx="110">
                  <c:v>10500</c:v>
                </c:pt>
                <c:pt idx="111">
                  <c:v>10600</c:v>
                </c:pt>
                <c:pt idx="112">
                  <c:v>10700</c:v>
                </c:pt>
                <c:pt idx="113">
                  <c:v>10800</c:v>
                </c:pt>
                <c:pt idx="114">
                  <c:v>10900</c:v>
                </c:pt>
                <c:pt idx="115">
                  <c:v>11000</c:v>
                </c:pt>
                <c:pt idx="116">
                  <c:v>11100</c:v>
                </c:pt>
                <c:pt idx="117">
                  <c:v>11200</c:v>
                </c:pt>
                <c:pt idx="118">
                  <c:v>11300</c:v>
                </c:pt>
                <c:pt idx="119">
                  <c:v>11400</c:v>
                </c:pt>
                <c:pt idx="120">
                  <c:v>11500</c:v>
                </c:pt>
                <c:pt idx="121">
                  <c:v>11600</c:v>
                </c:pt>
                <c:pt idx="122">
                  <c:v>11700</c:v>
                </c:pt>
                <c:pt idx="123">
                  <c:v>11800</c:v>
                </c:pt>
                <c:pt idx="124">
                  <c:v>11900</c:v>
                </c:pt>
                <c:pt idx="125">
                  <c:v>12000</c:v>
                </c:pt>
                <c:pt idx="126">
                  <c:v>12100</c:v>
                </c:pt>
                <c:pt idx="127">
                  <c:v>12200</c:v>
                </c:pt>
                <c:pt idx="128">
                  <c:v>12300</c:v>
                </c:pt>
                <c:pt idx="129">
                  <c:v>12400</c:v>
                </c:pt>
                <c:pt idx="130">
                  <c:v>12500</c:v>
                </c:pt>
              </c:numCache>
            </c:numRef>
          </c:xVal>
          <c:yVal>
            <c:numRef>
              <c:f>TOTALS!$D$3:$D$270</c:f>
              <c:numCache>
                <c:formatCode>0.0000</c:formatCode>
                <c:ptCount val="268"/>
                <c:pt idx="0">
                  <c:v>0</c:v>
                </c:pt>
                <c:pt idx="1">
                  <c:v>0.12279139787703275</c:v>
                </c:pt>
                <c:pt idx="2">
                  <c:v>0.1236662388312441</c:v>
                </c:pt>
                <c:pt idx="3">
                  <c:v>0.12512646483197334</c:v>
                </c:pt>
                <c:pt idx="4">
                  <c:v>0.12717531249478595</c:v>
                </c:pt>
                <c:pt idx="5">
                  <c:v>0.12981731308147357</c:v>
                </c:pt>
                <c:pt idx="6">
                  <c:v>0.13305829250005402</c:v>
                </c:pt>
                <c:pt idx="7">
                  <c:v>0.13690537130477137</c:v>
                </c:pt>
                <c:pt idx="8">
                  <c:v>0.14136696469609575</c:v>
                </c:pt>
                <c:pt idx="9">
                  <c:v>0.14645278252072363</c:v>
                </c:pt>
                <c:pt idx="10">
                  <c:v>0.15217382927157758</c:v>
                </c:pt>
                <c:pt idx="11">
                  <c:v>0.15854240408780634</c:v>
                </c:pt>
                <c:pt idx="12">
                  <c:v>0.1655721007547849</c:v>
                </c:pt>
                <c:pt idx="13">
                  <c:v>0.17327780770411438</c:v>
                </c:pt>
                <c:pt idx="14">
                  <c:v>0.18167570801362209</c:v>
                </c:pt>
                <c:pt idx="15">
                  <c:v>0.19078327940736156</c:v>
                </c:pt>
                <c:pt idx="16">
                  <c:v>0.20061929425561253</c:v>
                </c:pt>
                <c:pt idx="17">
                  <c:v>0.21120381957488088</c:v>
                </c:pt>
                <c:pt idx="18">
                  <c:v>0.22255821702789857</c:v>
                </c:pt>
                <c:pt idx="19">
                  <c:v>0.23470514292362399</c:v>
                </c:pt>
                <c:pt idx="20">
                  <c:v>0.24766854821724155</c:v>
                </c:pt>
                <c:pt idx="21">
                  <c:v>0.26144144650396045</c:v>
                </c:pt>
                <c:pt idx="22">
                  <c:v>0.27601221442519536</c:v>
                </c:pt>
                <c:pt idx="23">
                  <c:v>0.2914886351148781</c:v>
                </c:pt>
                <c:pt idx="24">
                  <c:v>0.30809101343125483</c:v>
                </c:pt>
                <c:pt idx="25">
                  <c:v>0.32608527533815296</c:v>
                </c:pt>
                <c:pt idx="26">
                  <c:v>0.34578896359622724</c:v>
                </c:pt>
                <c:pt idx="27">
                  <c:v>0.36757755728671015</c:v>
                </c:pt>
                <c:pt idx="28">
                  <c:v>0.3918866348643073</c:v>
                </c:pt>
                <c:pt idx="29">
                  <c:v>0.41921750864904944</c:v>
                </c:pt>
                <c:pt idx="30">
                  <c:v>0.45013767305640706</c:v>
                </c:pt>
                <c:pt idx="31">
                  <c:v>0.48528351913450429</c:v>
                </c:pt>
                <c:pt idx="32">
                  <c:v>0.5253613354036224</c:v>
                </c:pt>
                <c:pt idx="33">
                  <c:v>0.57114748962791406</c:v>
                </c:pt>
                <c:pt idx="34">
                  <c:v>0.62348667882829323</c:v>
                </c:pt>
                <c:pt idx="35">
                  <c:v>0.68329079585349317</c:v>
                </c:pt>
                <c:pt idx="36">
                  <c:v>0.75153798721865661</c:v>
                </c:pt>
                <c:pt idx="37">
                  <c:v>0.82224087223882902</c:v>
                </c:pt>
                <c:pt idx="38">
                  <c:v>0.90098834179980802</c:v>
                </c:pt>
                <c:pt idx="39">
                  <c:v>0.98593886006832199</c:v>
                </c:pt>
                <c:pt idx="40">
                  <c:v>1.0771210039767711</c:v>
                </c:pt>
                <c:pt idx="41">
                  <c:v>1.1745620321179244</c:v>
                </c:pt>
                <c:pt idx="42">
                  <c:v>1.2782920006011169</c:v>
                </c:pt>
                <c:pt idx="43">
                  <c:v>1.3883393607571373</c:v>
                </c:pt>
                <c:pt idx="44">
                  <c:v>1.5047356612413996</c:v>
                </c:pt>
                <c:pt idx="45">
                  <c:v>1.6275105324377228</c:v>
                </c:pt>
                <c:pt idx="46">
                  <c:v>1.7566962525851235</c:v>
                </c:pt>
                <c:pt idx="47">
                  <c:v>1.8923259476936989</c:v>
                </c:pt>
                <c:pt idx="48">
                  <c:v>2.0344309896675763</c:v>
                </c:pt>
                <c:pt idx="49">
                  <c:v>2.1830467211413414</c:v>
                </c:pt>
                <c:pt idx="50">
                  <c:v>2.3382056560961915</c:v>
                </c:pt>
                <c:pt idx="51">
                  <c:v>2.4993816383691518</c:v>
                </c:pt>
                <c:pt idx="52">
                  <c:v>2.6656427296727414</c:v>
                </c:pt>
                <c:pt idx="53">
                  <c:v>2.8371353500260561</c:v>
                </c:pt>
                <c:pt idx="54">
                  <c:v>3.0149668679968804</c:v>
                </c:pt>
                <c:pt idx="55">
                  <c:v>3.2004252765055101</c:v>
                </c:pt>
                <c:pt idx="56">
                  <c:v>3.2477748273451676</c:v>
                </c:pt>
                <c:pt idx="57">
                  <c:v>3.3903401740151335</c:v>
                </c:pt>
                <c:pt idx="58">
                  <c:v>3.5888790120625149</c:v>
                </c:pt>
                <c:pt idx="59">
                  <c:v>3.7932397743919113</c:v>
                </c:pt>
                <c:pt idx="60">
                  <c:v>4.0038879252404289</c:v>
                </c:pt>
                <c:pt idx="61">
                  <c:v>4.2222692977723497</c:v>
                </c:pt>
                <c:pt idx="62">
                  <c:v>4.3354246040476481</c:v>
                </c:pt>
                <c:pt idx="63">
                  <c:v>4.4455014783138278</c:v>
                </c:pt>
                <c:pt idx="64">
                  <c:v>4.6775272762112801</c:v>
                </c:pt>
                <c:pt idx="65">
                  <c:v>4.9158887023493811</c:v>
                </c:pt>
                <c:pt idx="66">
                  <c:v>5.1603917507644432</c:v>
                </c:pt>
                <c:pt idx="67">
                  <c:v>5.4126597380788715</c:v>
                </c:pt>
                <c:pt idx="68">
                  <c:v>5.6107779027087465</c:v>
                </c:pt>
                <c:pt idx="69">
                  <c:v>5.6715780379322087</c:v>
                </c:pt>
                <c:pt idx="70">
                  <c:v>5.9392194101131146</c:v>
                </c:pt>
                <c:pt idx="71">
                  <c:v>6.2128903561173416</c:v>
                </c:pt>
                <c:pt idx="72">
                  <c:v>6.4924451789962534</c:v>
                </c:pt>
                <c:pt idx="73">
                  <c:v>6.7797293730727768</c:v>
                </c:pt>
                <c:pt idx="74">
                  <c:v>7.0767116434747628</c:v>
                </c:pt>
                <c:pt idx="75">
                  <c:v>7.0826484844996029</c:v>
                </c:pt>
                <c:pt idx="76">
                  <c:v>7.3963808331619596</c:v>
                </c:pt>
                <c:pt idx="77">
                  <c:v>7.7017401928443023</c:v>
                </c:pt>
                <c:pt idx="78">
                  <c:v>8.0083381470860182</c:v>
                </c:pt>
                <c:pt idx="79">
                  <c:v>8.3178845668476242</c:v>
                </c:pt>
                <c:pt idx="80">
                  <c:v>8.6324297605919327</c:v>
                </c:pt>
                <c:pt idx="81">
                  <c:v>8.9542250998477968</c:v>
                </c:pt>
                <c:pt idx="82">
                  <c:v>9.285673350615868</c:v>
                </c:pt>
                <c:pt idx="83">
                  <c:v>9.6291833692238935</c:v>
                </c:pt>
                <c:pt idx="84">
                  <c:v>9.9872666556793224</c:v>
                </c:pt>
                <c:pt idx="85">
                  <c:v>10.363432672389644</c:v>
                </c:pt>
                <c:pt idx="86">
                  <c:v>10.760194622019114</c:v>
                </c:pt>
                <c:pt idx="87">
                  <c:v>11.179956730243781</c:v>
                </c:pt>
                <c:pt idx="88">
                  <c:v>11.624996999634948</c:v>
                </c:pt>
                <c:pt idx="89">
                  <c:v>12.097269719019804</c:v>
                </c:pt>
                <c:pt idx="90">
                  <c:v>12.598931811202045</c:v>
                </c:pt>
                <c:pt idx="91">
                  <c:v>13.131775674651774</c:v>
                </c:pt>
                <c:pt idx="92">
                  <c:v>13.697127793643638</c:v>
                </c:pt>
                <c:pt idx="93">
                  <c:v>14.296799769497452</c:v>
                </c:pt>
                <c:pt idx="94">
                  <c:v>14.931921106944658</c:v>
                </c:pt>
                <c:pt idx="95">
                  <c:v>15.603560275150246</c:v>
                </c:pt>
                <c:pt idx="96">
                  <c:v>16.312541416215968</c:v>
                </c:pt>
                <c:pt idx="97">
                  <c:v>17.059733755809759</c:v>
                </c:pt>
                <c:pt idx="98">
                  <c:v>17.832023372992769</c:v>
                </c:pt>
                <c:pt idx="99">
                  <c:v>17.841355418406721</c:v>
                </c:pt>
                <c:pt idx="100">
                  <c:v>18.653132189576553</c:v>
                </c:pt>
                <c:pt idx="101">
                  <c:v>19.461885412198313</c:v>
                </c:pt>
                <c:pt idx="102">
                  <c:v>20.290940723200027</c:v>
                </c:pt>
                <c:pt idx="103">
                  <c:v>21.140308816375679</c:v>
                </c:pt>
                <c:pt idx="104">
                  <c:v>22.010000466434672</c:v>
                </c:pt>
                <c:pt idx="105">
                  <c:v>22.900026529001806</c:v>
                </c:pt>
                <c:pt idx="106">
                  <c:v>23.810397940617246</c:v>
                </c:pt>
                <c:pt idx="107">
                  <c:v>24.741125718736573</c:v>
                </c:pt>
                <c:pt idx="108">
                  <c:v>25.692220961730733</c:v>
                </c:pt>
                <c:pt idx="109">
                  <c:v>26.663694848886081</c:v>
                </c:pt>
                <c:pt idx="110">
                  <c:v>27.65555864040434</c:v>
                </c:pt>
                <c:pt idx="111">
                  <c:v>28.667823677402655</c:v>
                </c:pt>
                <c:pt idx="112">
                  <c:v>29.700501381913519</c:v>
                </c:pt>
                <c:pt idx="113">
                  <c:v>30.753603256884844</c:v>
                </c:pt>
                <c:pt idx="114">
                  <c:v>31.827140886179919</c:v>
                </c:pt>
                <c:pt idx="115">
                  <c:v>32.921125934577432</c:v>
                </c:pt>
                <c:pt idx="116">
                  <c:v>34.035570147771452</c:v>
                </c:pt>
                <c:pt idx="117">
                  <c:v>35.170485352371415</c:v>
                </c:pt>
                <c:pt idx="118">
                  <c:v>36.325883455902208</c:v>
                </c:pt>
                <c:pt idx="119">
                  <c:v>37.501776446804037</c:v>
                </c:pt>
                <c:pt idx="120">
                  <c:v>38.698176394432558</c:v>
                </c:pt>
                <c:pt idx="121">
                  <c:v>39.915095449058754</c:v>
                </c:pt>
                <c:pt idx="122">
                  <c:v>41.152545841869056</c:v>
                </c:pt>
                <c:pt idx="123">
                  <c:v>42.410539884965239</c:v>
                </c:pt>
                <c:pt idx="124">
                  <c:v>43.689089971364503</c:v>
                </c:pt>
                <c:pt idx="125">
                  <c:v>44.988208574999412</c:v>
                </c:pt>
                <c:pt idx="126">
                  <c:v>46.307908250717922</c:v>
                </c:pt>
                <c:pt idx="127">
                  <c:v>47.648201634283396</c:v>
                </c:pt>
                <c:pt idx="128">
                  <c:v>49.009101442374529</c:v>
                </c:pt>
                <c:pt idx="129">
                  <c:v>50.390620472585532</c:v>
                </c:pt>
                <c:pt idx="130">
                  <c:v>51.792771603425869</c:v>
                </c:pt>
              </c:numCache>
            </c:numRef>
          </c:yVal>
          <c:smooth val="1"/>
          <c:extLst>
            <c:ext xmlns:c16="http://schemas.microsoft.com/office/drawing/2014/chart" uri="{C3380CC4-5D6E-409C-BE32-E72D297353CC}">
              <c16:uniqueId val="{00000002-DE3F-483D-9BB1-589CCD1652B1}"/>
            </c:ext>
          </c:extLst>
        </c:ser>
        <c:ser>
          <c:idx val="3"/>
          <c:order val="3"/>
          <c:tx>
            <c:strRef>
              <c:f>TOTALS!$E$2</c:f>
              <c:strCache>
                <c:ptCount val="1"/>
                <c:pt idx="0">
                  <c:v>NE</c:v>
                </c:pt>
              </c:strCache>
            </c:strRef>
          </c:tx>
          <c:marker>
            <c:symbol val="none"/>
          </c:marker>
          <c:xVal>
            <c:numRef>
              <c:f>TOTALS!$A$3:$A$270</c:f>
              <c:numCache>
                <c:formatCode>General</c:formatCode>
                <c:ptCount val="268"/>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5525.54</c:v>
                </c:pt>
                <c:pt idx="57">
                  <c:v>5600</c:v>
                </c:pt>
                <c:pt idx="58">
                  <c:v>5700</c:v>
                </c:pt>
                <c:pt idx="59">
                  <c:v>5800</c:v>
                </c:pt>
                <c:pt idx="60">
                  <c:v>5900</c:v>
                </c:pt>
                <c:pt idx="61">
                  <c:v>6000</c:v>
                </c:pt>
                <c:pt idx="62">
                  <c:v>6051.08</c:v>
                </c:pt>
                <c:pt idx="63">
                  <c:v>6100</c:v>
                </c:pt>
                <c:pt idx="64">
                  <c:v>6200</c:v>
                </c:pt>
                <c:pt idx="65">
                  <c:v>6300</c:v>
                </c:pt>
                <c:pt idx="66">
                  <c:v>6400</c:v>
                </c:pt>
                <c:pt idx="67">
                  <c:v>6500</c:v>
                </c:pt>
                <c:pt idx="68">
                  <c:v>6576.62</c:v>
                </c:pt>
                <c:pt idx="69">
                  <c:v>6600</c:v>
                </c:pt>
                <c:pt idx="70">
                  <c:v>6700</c:v>
                </c:pt>
                <c:pt idx="71">
                  <c:v>6800</c:v>
                </c:pt>
                <c:pt idx="72">
                  <c:v>6900</c:v>
                </c:pt>
                <c:pt idx="73">
                  <c:v>7000</c:v>
                </c:pt>
                <c:pt idx="74">
                  <c:v>7100</c:v>
                </c:pt>
                <c:pt idx="75">
                  <c:v>7102.16</c:v>
                </c:pt>
                <c:pt idx="76">
                  <c:v>7200</c:v>
                </c:pt>
                <c:pt idx="77">
                  <c:v>7300</c:v>
                </c:pt>
                <c:pt idx="78">
                  <c:v>7400</c:v>
                </c:pt>
                <c:pt idx="79">
                  <c:v>7500</c:v>
                </c:pt>
                <c:pt idx="80">
                  <c:v>7600</c:v>
                </c:pt>
                <c:pt idx="81">
                  <c:v>7700</c:v>
                </c:pt>
                <c:pt idx="82">
                  <c:v>7800</c:v>
                </c:pt>
                <c:pt idx="83">
                  <c:v>7900</c:v>
                </c:pt>
                <c:pt idx="84">
                  <c:v>8000</c:v>
                </c:pt>
                <c:pt idx="85">
                  <c:v>8100</c:v>
                </c:pt>
                <c:pt idx="86">
                  <c:v>8200</c:v>
                </c:pt>
                <c:pt idx="87">
                  <c:v>8300</c:v>
                </c:pt>
                <c:pt idx="88">
                  <c:v>8400</c:v>
                </c:pt>
                <c:pt idx="89">
                  <c:v>8500</c:v>
                </c:pt>
                <c:pt idx="90">
                  <c:v>8600</c:v>
                </c:pt>
                <c:pt idx="91">
                  <c:v>8700</c:v>
                </c:pt>
                <c:pt idx="92">
                  <c:v>8800</c:v>
                </c:pt>
                <c:pt idx="93">
                  <c:v>8900</c:v>
                </c:pt>
                <c:pt idx="94">
                  <c:v>9000</c:v>
                </c:pt>
                <c:pt idx="95">
                  <c:v>9100</c:v>
                </c:pt>
                <c:pt idx="96">
                  <c:v>9200</c:v>
                </c:pt>
                <c:pt idx="97">
                  <c:v>9300</c:v>
                </c:pt>
                <c:pt idx="98">
                  <c:v>9398.5</c:v>
                </c:pt>
                <c:pt idx="99">
                  <c:v>9400</c:v>
                </c:pt>
                <c:pt idx="100">
                  <c:v>9500</c:v>
                </c:pt>
                <c:pt idx="101">
                  <c:v>9600</c:v>
                </c:pt>
                <c:pt idx="102">
                  <c:v>9700</c:v>
                </c:pt>
                <c:pt idx="103">
                  <c:v>9800</c:v>
                </c:pt>
                <c:pt idx="104">
                  <c:v>9900</c:v>
                </c:pt>
                <c:pt idx="105">
                  <c:v>10000</c:v>
                </c:pt>
                <c:pt idx="106">
                  <c:v>10100</c:v>
                </c:pt>
                <c:pt idx="107">
                  <c:v>10200</c:v>
                </c:pt>
                <c:pt idx="108">
                  <c:v>10300</c:v>
                </c:pt>
                <c:pt idx="109">
                  <c:v>10400</c:v>
                </c:pt>
                <c:pt idx="110">
                  <c:v>10500</c:v>
                </c:pt>
                <c:pt idx="111">
                  <c:v>10600</c:v>
                </c:pt>
                <c:pt idx="112">
                  <c:v>10700</c:v>
                </c:pt>
                <c:pt idx="113">
                  <c:v>10800</c:v>
                </c:pt>
                <c:pt idx="114">
                  <c:v>10900</c:v>
                </c:pt>
                <c:pt idx="115">
                  <c:v>11000</c:v>
                </c:pt>
                <c:pt idx="116">
                  <c:v>11100</c:v>
                </c:pt>
                <c:pt idx="117">
                  <c:v>11200</c:v>
                </c:pt>
                <c:pt idx="118">
                  <c:v>11300</c:v>
                </c:pt>
                <c:pt idx="119">
                  <c:v>11400</c:v>
                </c:pt>
                <c:pt idx="120">
                  <c:v>11500</c:v>
                </c:pt>
                <c:pt idx="121">
                  <c:v>11600</c:v>
                </c:pt>
                <c:pt idx="122">
                  <c:v>11700</c:v>
                </c:pt>
                <c:pt idx="123">
                  <c:v>11800</c:v>
                </c:pt>
                <c:pt idx="124">
                  <c:v>11900</c:v>
                </c:pt>
                <c:pt idx="125">
                  <c:v>12000</c:v>
                </c:pt>
                <c:pt idx="126">
                  <c:v>12100</c:v>
                </c:pt>
                <c:pt idx="127">
                  <c:v>12200</c:v>
                </c:pt>
                <c:pt idx="128">
                  <c:v>12300</c:v>
                </c:pt>
                <c:pt idx="129">
                  <c:v>12400</c:v>
                </c:pt>
                <c:pt idx="130">
                  <c:v>12500</c:v>
                </c:pt>
              </c:numCache>
            </c:numRef>
          </c:xVal>
          <c:yVal>
            <c:numRef>
              <c:f>TOTALS!$E$3:$E$270</c:f>
              <c:numCache>
                <c:formatCode>0.0000</c:formatCode>
                <c:ptCount val="2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8.4779241162410502E-4</c:v>
                </c:pt>
                <c:pt idx="22">
                  <c:v>1.8521121385326603E-3</c:v>
                </c:pt>
                <c:pt idx="23">
                  <c:v>3.0745820066053961E-3</c:v>
                </c:pt>
                <c:pt idx="24">
                  <c:v>4.532315222604476E-3</c:v>
                </c:pt>
                <c:pt idx="25">
                  <c:v>6.216253053392181E-3</c:v>
                </c:pt>
                <c:pt idx="26">
                  <c:v>8.095306907445643E-3</c:v>
                </c:pt>
                <c:pt idx="27">
                  <c:v>1.0118395136974387E-2</c:v>
                </c:pt>
                <c:pt idx="28">
                  <c:v>1.2215758790854948E-2</c:v>
                </c:pt>
                <c:pt idx="29">
                  <c:v>1.4299984231645494E-2</c:v>
                </c:pt>
                <c:pt idx="30">
                  <c:v>1.6266902243369345E-2</c:v>
                </c:pt>
                <c:pt idx="31">
                  <c:v>1.7996450214698041E-2</c:v>
                </c:pt>
                <c:pt idx="32">
                  <c:v>1.93535396919686E-2</c:v>
                </c:pt>
                <c:pt idx="33">
                  <c:v>2.0188954642753585E-2</c:v>
                </c:pt>
                <c:pt idx="34">
                  <c:v>2.0340291954205867E-2</c:v>
                </c:pt>
                <c:pt idx="35">
                  <c:v>1.9632958142081044E-2</c:v>
                </c:pt>
                <c:pt idx="36">
                  <c:v>1.7881231102540439E-2</c:v>
                </c:pt>
                <c:pt idx="37">
                  <c:v>1.4568823190830842E-2</c:v>
                </c:pt>
                <c:pt idx="38">
                  <c:v>1.0538310930387878E-2</c:v>
                </c:pt>
                <c:pt idx="39">
                  <c:v>5.8577976370069009E-3</c:v>
                </c:pt>
                <c:pt idx="40">
                  <c:v>5.2766471588000866E-4</c:v>
                </c:pt>
                <c:pt idx="41">
                  <c:v>-5.4517086337157556E-3</c:v>
                </c:pt>
                <c:pt idx="42">
                  <c:v>-1.2079921266041807E-2</c:v>
                </c:pt>
                <c:pt idx="43">
                  <c:v>-1.9356577334584117E-2</c:v>
                </c:pt>
                <c:pt idx="44">
                  <c:v>-2.7281255770988309E-2</c:v>
                </c:pt>
                <c:pt idx="45">
                  <c:v>-3.585354426787403E-2</c:v>
                </c:pt>
                <c:pt idx="46">
                  <c:v>-4.5073007581109541E-2</c:v>
                </c:pt>
                <c:pt idx="47">
                  <c:v>-5.4939199324890393E-2</c:v>
                </c:pt>
                <c:pt idx="48">
                  <c:v>-6.545168286904593E-2</c:v>
                </c:pt>
                <c:pt idx="49">
                  <c:v>-7.660998648596698E-2</c:v>
                </c:pt>
                <c:pt idx="50">
                  <c:v>-8.8413657588177846E-2</c:v>
                </c:pt>
                <c:pt idx="51">
                  <c:v>-0.11591231509561567</c:v>
                </c:pt>
                <c:pt idx="52">
                  <c:v>-0.16790749483826978</c:v>
                </c:pt>
                <c:pt idx="53">
                  <c:v>-0.24760738408549246</c:v>
                </c:pt>
                <c:pt idx="54">
                  <c:v>-0.35644632840328672</c:v>
                </c:pt>
                <c:pt idx="55">
                  <c:v>-0.49572643156263663</c:v>
                </c:pt>
                <c:pt idx="56">
                  <c:v>-0.52793194574890701</c:v>
                </c:pt>
                <c:pt idx="57">
                  <c:v>-0.64228865952468628</c:v>
                </c:pt>
                <c:pt idx="58">
                  <c:v>-0.83486015243260936</c:v>
                </c:pt>
                <c:pt idx="59">
                  <c:v>-1.0504564754631989</c:v>
                </c:pt>
                <c:pt idx="60">
                  <c:v>-1.2872092742353252</c:v>
                </c:pt>
                <c:pt idx="61">
                  <c:v>-1.5440264362667113</c:v>
                </c:pt>
                <c:pt idx="62">
                  <c:v>-1.6712497033555356</c:v>
                </c:pt>
                <c:pt idx="63">
                  <c:v>-1.7956387377271927</c:v>
                </c:pt>
                <c:pt idx="64">
                  <c:v>-2.0685784874715889</c:v>
                </c:pt>
                <c:pt idx="65">
                  <c:v>-2.3368121307120773</c:v>
                </c:pt>
                <c:pt idx="66">
                  <c:v>-2.5948413841499631</c:v>
                </c:pt>
                <c:pt idx="67">
                  <c:v>-2.8391490350392927</c:v>
                </c:pt>
                <c:pt idx="68">
                  <c:v>-3.0169302731972243</c:v>
                </c:pt>
                <c:pt idx="69">
                  <c:v>-3.0701577952265753</c:v>
                </c:pt>
                <c:pt idx="70">
                  <c:v>-3.2625684360921925</c:v>
                </c:pt>
                <c:pt idx="71">
                  <c:v>-3.4147681892531438</c:v>
                </c:pt>
                <c:pt idx="72">
                  <c:v>-3.5248852167113238</c:v>
                </c:pt>
                <c:pt idx="73">
                  <c:v>-3.5938032133208293</c:v>
                </c:pt>
                <c:pt idx="74">
                  <c:v>-3.6224198362444238</c:v>
                </c:pt>
                <c:pt idx="75">
                  <c:v>-3.6242816045637891</c:v>
                </c:pt>
                <c:pt idx="76">
                  <c:v>-3.6087613467960091</c:v>
                </c:pt>
                <c:pt idx="77">
                  <c:v>-3.5563779157725417</c:v>
                </c:pt>
                <c:pt idx="78">
                  <c:v>-3.4697143206192118</c:v>
                </c:pt>
                <c:pt idx="79">
                  <c:v>-3.3567652734990658</c:v>
                </c:pt>
                <c:pt idx="80">
                  <c:v>-3.2253053120527131</c:v>
                </c:pt>
                <c:pt idx="81">
                  <c:v>-3.0818516414313391</c:v>
                </c:pt>
                <c:pt idx="82">
                  <c:v>-2.9314206622279264</c:v>
                </c:pt>
                <c:pt idx="83">
                  <c:v>-2.7776521344455189</c:v>
                </c:pt>
                <c:pt idx="84">
                  <c:v>-2.6225081961676002</c:v>
                </c:pt>
                <c:pt idx="85">
                  <c:v>-2.4669144322847911</c:v>
                </c:pt>
                <c:pt idx="86">
                  <c:v>-2.3110271431457718</c:v>
                </c:pt>
                <c:pt idx="87">
                  <c:v>-2.1551796124674256</c:v>
                </c:pt>
                <c:pt idx="88">
                  <c:v>-2.0001777271098335</c:v>
                </c:pt>
                <c:pt idx="89">
                  <c:v>-1.8478154314533339</c:v>
                </c:pt>
                <c:pt idx="90">
                  <c:v>-1.7006772199510105</c:v>
                </c:pt>
                <c:pt idx="91">
                  <c:v>-1.5623537086690265</c:v>
                </c:pt>
                <c:pt idx="92">
                  <c:v>-1.4374115700856178</c:v>
                </c:pt>
                <c:pt idx="93">
                  <c:v>-1.3309484128175204</c:v>
                </c:pt>
                <c:pt idx="94">
                  <c:v>-1.2491680323559828</c:v>
                </c:pt>
                <c:pt idx="95">
                  <c:v>-1.1985788638580988</c:v>
                </c:pt>
                <c:pt idx="96">
                  <c:v>-1.1863844133626746</c:v>
                </c:pt>
                <c:pt idx="97">
                  <c:v>-1.2198336201100608</c:v>
                </c:pt>
                <c:pt idx="98">
                  <c:v>-1.304400228691073</c:v>
                </c:pt>
                <c:pt idx="99">
                  <c:v>-1.3046112354141064</c:v>
                </c:pt>
                <c:pt idx="100">
                  <c:v>-1.4579825369021537</c:v>
                </c:pt>
                <c:pt idx="101">
                  <c:v>-1.6558800881696303</c:v>
                </c:pt>
                <c:pt idx="102">
                  <c:v>-1.9085378949060439</c:v>
                </c:pt>
                <c:pt idx="103">
                  <c:v>-2.2159401601145134</c:v>
                </c:pt>
                <c:pt idx="104">
                  <c:v>-2.5780709672690101</c:v>
                </c:pt>
                <c:pt idx="105">
                  <c:v>-2.9949142803143478</c:v>
                </c:pt>
                <c:pt idx="106">
                  <c:v>-3.4664539436661879</c:v>
                </c:pt>
                <c:pt idx="107">
                  <c:v>-3.9926736822110369</c:v>
                </c:pt>
                <c:pt idx="108">
                  <c:v>-4.5735571013062497</c:v>
                </c:pt>
                <c:pt idx="109">
                  <c:v>-5.2090876867800251</c:v>
                </c:pt>
                <c:pt idx="110">
                  <c:v>-5.8992488049314087</c:v>
                </c:pt>
                <c:pt idx="111">
                  <c:v>-6.6440237025302924</c:v>
                </c:pt>
                <c:pt idx="112">
                  <c:v>-7.4433955068174154</c:v>
                </c:pt>
                <c:pt idx="113">
                  <c:v>-8.2973472255043621</c:v>
                </c:pt>
                <c:pt idx="114">
                  <c:v>-9.2058617467735608</c:v>
                </c:pt>
                <c:pt idx="115">
                  <c:v>-10.168921839278291</c:v>
                </c:pt>
                <c:pt idx="116">
                  <c:v>-11.186510152142674</c:v>
                </c:pt>
                <c:pt idx="117">
                  <c:v>-12.25860921496168</c:v>
                </c:pt>
                <c:pt idx="118">
                  <c:v>-13.385201437801122</c:v>
                </c:pt>
                <c:pt idx="119">
                  <c:v>-14.566269111197663</c:v>
                </c:pt>
                <c:pt idx="120">
                  <c:v>-15.801794406158809</c:v>
                </c:pt>
                <c:pt idx="121">
                  <c:v>-17.091759374162915</c:v>
                </c:pt>
                <c:pt idx="122">
                  <c:v>-18.436145947159179</c:v>
                </c:pt>
                <c:pt idx="123">
                  <c:v>-19.83493593756765</c:v>
                </c:pt>
                <c:pt idx="124">
                  <c:v>-21.288111038279219</c:v>
                </c:pt>
                <c:pt idx="125">
                  <c:v>-22.795652822655626</c:v>
                </c:pt>
                <c:pt idx="126">
                  <c:v>-24.35754274452945</c:v>
                </c:pt>
                <c:pt idx="127">
                  <c:v>-25.973762138204123</c:v>
                </c:pt>
                <c:pt idx="128">
                  <c:v>-27.644292218453895</c:v>
                </c:pt>
                <c:pt idx="129">
                  <c:v>-29.36911408052395</c:v>
                </c:pt>
                <c:pt idx="130">
                  <c:v>-31.148208700130215</c:v>
                </c:pt>
              </c:numCache>
            </c:numRef>
          </c:yVal>
          <c:smooth val="1"/>
          <c:extLst>
            <c:ext xmlns:c16="http://schemas.microsoft.com/office/drawing/2014/chart" uri="{C3380CC4-5D6E-409C-BE32-E72D297353CC}">
              <c16:uniqueId val="{00000003-DE3F-483D-9BB1-589CCD1652B1}"/>
            </c:ext>
          </c:extLst>
        </c:ser>
        <c:ser>
          <c:idx val="4"/>
          <c:order val="4"/>
          <c:tx>
            <c:strRef>
              <c:f>TOTALS!$F$2</c:f>
              <c:strCache>
                <c:ptCount val="1"/>
                <c:pt idx="0">
                  <c:v>NV</c:v>
                </c:pt>
              </c:strCache>
            </c:strRef>
          </c:tx>
          <c:marker>
            <c:symbol val="none"/>
          </c:marker>
          <c:xVal>
            <c:numRef>
              <c:f>TOTALS!$A$3:$A$270</c:f>
              <c:numCache>
                <c:formatCode>General</c:formatCode>
                <c:ptCount val="268"/>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5525.54</c:v>
                </c:pt>
                <c:pt idx="57">
                  <c:v>5600</c:v>
                </c:pt>
                <c:pt idx="58">
                  <c:v>5700</c:v>
                </c:pt>
                <c:pt idx="59">
                  <c:v>5800</c:v>
                </c:pt>
                <c:pt idx="60">
                  <c:v>5900</c:v>
                </c:pt>
                <c:pt idx="61">
                  <c:v>6000</c:v>
                </c:pt>
                <c:pt idx="62">
                  <c:v>6051.08</c:v>
                </c:pt>
                <c:pt idx="63">
                  <c:v>6100</c:v>
                </c:pt>
                <c:pt idx="64">
                  <c:v>6200</c:v>
                </c:pt>
                <c:pt idx="65">
                  <c:v>6300</c:v>
                </c:pt>
                <c:pt idx="66">
                  <c:v>6400</c:v>
                </c:pt>
                <c:pt idx="67">
                  <c:v>6500</c:v>
                </c:pt>
                <c:pt idx="68">
                  <c:v>6576.62</c:v>
                </c:pt>
                <c:pt idx="69">
                  <c:v>6600</c:v>
                </c:pt>
                <c:pt idx="70">
                  <c:v>6700</c:v>
                </c:pt>
                <c:pt idx="71">
                  <c:v>6800</c:v>
                </c:pt>
                <c:pt idx="72">
                  <c:v>6900</c:v>
                </c:pt>
                <c:pt idx="73">
                  <c:v>7000</c:v>
                </c:pt>
                <c:pt idx="74">
                  <c:v>7100</c:v>
                </c:pt>
                <c:pt idx="75">
                  <c:v>7102.16</c:v>
                </c:pt>
                <c:pt idx="76">
                  <c:v>7200</c:v>
                </c:pt>
                <c:pt idx="77">
                  <c:v>7300</c:v>
                </c:pt>
                <c:pt idx="78">
                  <c:v>7400</c:v>
                </c:pt>
                <c:pt idx="79">
                  <c:v>7500</c:v>
                </c:pt>
                <c:pt idx="80">
                  <c:v>7600</c:v>
                </c:pt>
                <c:pt idx="81">
                  <c:v>7700</c:v>
                </c:pt>
                <c:pt idx="82">
                  <c:v>7800</c:v>
                </c:pt>
                <c:pt idx="83">
                  <c:v>7900</c:v>
                </c:pt>
                <c:pt idx="84">
                  <c:v>8000</c:v>
                </c:pt>
                <c:pt idx="85">
                  <c:v>8100</c:v>
                </c:pt>
                <c:pt idx="86">
                  <c:v>8200</c:v>
                </c:pt>
                <c:pt idx="87">
                  <c:v>8300</c:v>
                </c:pt>
                <c:pt idx="88">
                  <c:v>8400</c:v>
                </c:pt>
                <c:pt idx="89">
                  <c:v>8500</c:v>
                </c:pt>
                <c:pt idx="90">
                  <c:v>8600</c:v>
                </c:pt>
                <c:pt idx="91">
                  <c:v>8700</c:v>
                </c:pt>
                <c:pt idx="92">
                  <c:v>8800</c:v>
                </c:pt>
                <c:pt idx="93">
                  <c:v>8900</c:v>
                </c:pt>
                <c:pt idx="94">
                  <c:v>9000</c:v>
                </c:pt>
                <c:pt idx="95">
                  <c:v>9100</c:v>
                </c:pt>
                <c:pt idx="96">
                  <c:v>9200</c:v>
                </c:pt>
                <c:pt idx="97">
                  <c:v>9300</c:v>
                </c:pt>
                <c:pt idx="98">
                  <c:v>9398.5</c:v>
                </c:pt>
                <c:pt idx="99">
                  <c:v>9400</c:v>
                </c:pt>
                <c:pt idx="100">
                  <c:v>9500</c:v>
                </c:pt>
                <c:pt idx="101">
                  <c:v>9600</c:v>
                </c:pt>
                <c:pt idx="102">
                  <c:v>9700</c:v>
                </c:pt>
                <c:pt idx="103">
                  <c:v>9800</c:v>
                </c:pt>
                <c:pt idx="104">
                  <c:v>9900</c:v>
                </c:pt>
                <c:pt idx="105">
                  <c:v>10000</c:v>
                </c:pt>
                <c:pt idx="106">
                  <c:v>10100</c:v>
                </c:pt>
                <c:pt idx="107">
                  <c:v>10200</c:v>
                </c:pt>
                <c:pt idx="108">
                  <c:v>10300</c:v>
                </c:pt>
                <c:pt idx="109">
                  <c:v>10400</c:v>
                </c:pt>
                <c:pt idx="110">
                  <c:v>10500</c:v>
                </c:pt>
                <c:pt idx="111">
                  <c:v>10600</c:v>
                </c:pt>
                <c:pt idx="112">
                  <c:v>10700</c:v>
                </c:pt>
                <c:pt idx="113">
                  <c:v>10800</c:v>
                </c:pt>
                <c:pt idx="114">
                  <c:v>10900</c:v>
                </c:pt>
                <c:pt idx="115">
                  <c:v>11000</c:v>
                </c:pt>
                <c:pt idx="116">
                  <c:v>11100</c:v>
                </c:pt>
                <c:pt idx="117">
                  <c:v>11200</c:v>
                </c:pt>
                <c:pt idx="118">
                  <c:v>11300</c:v>
                </c:pt>
                <c:pt idx="119">
                  <c:v>11400</c:v>
                </c:pt>
                <c:pt idx="120">
                  <c:v>11500</c:v>
                </c:pt>
                <c:pt idx="121">
                  <c:v>11600</c:v>
                </c:pt>
                <c:pt idx="122">
                  <c:v>11700</c:v>
                </c:pt>
                <c:pt idx="123">
                  <c:v>11800</c:v>
                </c:pt>
                <c:pt idx="124">
                  <c:v>11900</c:v>
                </c:pt>
                <c:pt idx="125">
                  <c:v>12000</c:v>
                </c:pt>
                <c:pt idx="126">
                  <c:v>12100</c:v>
                </c:pt>
                <c:pt idx="127">
                  <c:v>12200</c:v>
                </c:pt>
                <c:pt idx="128">
                  <c:v>12300</c:v>
                </c:pt>
                <c:pt idx="129">
                  <c:v>12400</c:v>
                </c:pt>
                <c:pt idx="130">
                  <c:v>12500</c:v>
                </c:pt>
              </c:numCache>
            </c:numRef>
          </c:xVal>
          <c:yVal>
            <c:numRef>
              <c:f>TOTALS!$F$3:$F$270</c:f>
              <c:numCache>
                <c:formatCode>0.0000</c:formatCode>
                <c:ptCount val="2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8.6150251443508415E-4</c:v>
                </c:pt>
                <c:pt idx="22">
                  <c:v>1.7968108115698298E-3</c:v>
                </c:pt>
                <c:pt idx="23">
                  <c:v>2.9521711455718141E-4</c:v>
                </c:pt>
                <c:pt idx="24">
                  <c:v>-4.1286060378141875E-3</c:v>
                </c:pt>
                <c:pt idx="25">
                  <c:v>-1.2040823509616003E-2</c:v>
                </c:pt>
                <c:pt idx="26">
                  <c:v>-2.4070852105872186E-2</c:v>
                </c:pt>
                <c:pt idx="27">
                  <c:v>-4.0897847891655736E-2</c:v>
                </c:pt>
                <c:pt idx="28">
                  <c:v>-6.3239519226000004E-2</c:v>
                </c:pt>
                <c:pt idx="29">
                  <c:v>-9.1841318919536785E-2</c:v>
                </c:pt>
                <c:pt idx="30">
                  <c:v>-0.12746676119260344</c:v>
                </c:pt>
                <c:pt idx="31">
                  <c:v>-0.17088746547898609</c:v>
                </c:pt>
                <c:pt idx="32">
                  <c:v>-0.22287337232090992</c:v>
                </c:pt>
                <c:pt idx="33">
                  <c:v>-0.28418293400526073</c:v>
                </c:pt>
                <c:pt idx="34">
                  <c:v>-0.35555362615808572</c:v>
                </c:pt>
                <c:pt idx="35">
                  <c:v>-0.43769204759612668</c:v>
                </c:pt>
                <c:pt idx="36">
                  <c:v>-0.53126351941931826</c:v>
                </c:pt>
                <c:pt idx="37">
                  <c:v>-0.62474338436038201</c:v>
                </c:pt>
                <c:pt idx="38">
                  <c:v>-0.72695536844238995</c:v>
                </c:pt>
                <c:pt idx="39">
                  <c:v>-0.83691302438237369</c:v>
                </c:pt>
                <c:pt idx="40">
                  <c:v>-0.95459868442818585</c:v>
                </c:pt>
                <c:pt idx="41">
                  <c:v>-1.079995143048468</c:v>
                </c:pt>
                <c:pt idx="42">
                  <c:v>-1.2130838180199317</c:v>
                </c:pt>
                <c:pt idx="43">
                  <c:v>-1.3538467497016682</c:v>
                </c:pt>
                <c:pt idx="44">
                  <c:v>-1.5022644330503692</c:v>
                </c:pt>
                <c:pt idx="45">
                  <c:v>-1.6583181628616941</c:v>
                </c:pt>
                <c:pt idx="46">
                  <c:v>-1.8219878812651646</c:v>
                </c:pt>
                <c:pt idx="47">
                  <c:v>-1.9932530102249824</c:v>
                </c:pt>
                <c:pt idx="48">
                  <c:v>-2.172093743089845</c:v>
                </c:pt>
                <c:pt idx="49">
                  <c:v>-2.3584882286646836</c:v>
                </c:pt>
                <c:pt idx="50">
                  <c:v>-2.5524159378258333</c:v>
                </c:pt>
                <c:pt idx="51">
                  <c:v>-2.7528897012168181</c:v>
                </c:pt>
                <c:pt idx="52">
                  <c:v>-2.9584983350452316</c:v>
                </c:pt>
                <c:pt idx="53">
                  <c:v>-3.168674312094141</c:v>
                </c:pt>
                <c:pt idx="54">
                  <c:v>-3.3832610955969002</c:v>
                </c:pt>
                <c:pt idx="55">
                  <c:v>-3.6022103773413154</c:v>
                </c:pt>
                <c:pt idx="56">
                  <c:v>-3.6582144907424352</c:v>
                </c:pt>
                <c:pt idx="57">
                  <c:v>-3.8196643954348639</c:v>
                </c:pt>
                <c:pt idx="58">
                  <c:v>-4.0390176757520635</c:v>
                </c:pt>
                <c:pt idx="59">
                  <c:v>-4.2568910137880733</c:v>
                </c:pt>
                <c:pt idx="60">
                  <c:v>-4.471584554797893</c:v>
                </c:pt>
                <c:pt idx="61">
                  <c:v>-4.6829253686210395</c:v>
                </c:pt>
                <c:pt idx="62">
                  <c:v>-4.7893678693841579</c:v>
                </c:pt>
                <c:pt idx="63">
                  <c:v>-4.888464881919397</c:v>
                </c:pt>
                <c:pt idx="64">
                  <c:v>-5.0843083173804242</c:v>
                </c:pt>
                <c:pt idx="65">
                  <c:v>-5.2712213833925858</c:v>
                </c:pt>
                <c:pt idx="66">
                  <c:v>-5.4468086845743571</c:v>
                </c:pt>
                <c:pt idx="67">
                  <c:v>-5.6112380293996207</c:v>
                </c:pt>
                <c:pt idx="68">
                  <c:v>-5.7306268403244438</c:v>
                </c:pt>
                <c:pt idx="69">
                  <c:v>-5.7669191404044966</c:v>
                </c:pt>
                <c:pt idx="70">
                  <c:v>-5.9027821662200184</c:v>
                </c:pt>
                <c:pt idx="71">
                  <c:v>-6.0227340943992083</c:v>
                </c:pt>
                <c:pt idx="72">
                  <c:v>-6.125342810288867</c:v>
                </c:pt>
                <c:pt idx="73">
                  <c:v>-6.2116117841071166</c:v>
                </c:pt>
                <c:pt idx="74">
                  <c:v>-6.2829121728018347</c:v>
                </c:pt>
                <c:pt idx="75">
                  <c:v>-6.2867755242649199</c:v>
                </c:pt>
                <c:pt idx="76">
                  <c:v>-6.3215091496948448</c:v>
                </c:pt>
                <c:pt idx="77">
                  <c:v>-6.349747395951475</c:v>
                </c:pt>
                <c:pt idx="78">
                  <c:v>-6.3560931068018007</c:v>
                </c:pt>
                <c:pt idx="79">
                  <c:v>-6.3424433819010284</c:v>
                </c:pt>
                <c:pt idx="80">
                  <c:v>-6.3111930751278571</c:v>
                </c:pt>
                <c:pt idx="81">
                  <c:v>-6.2651620627251763</c:v>
                </c:pt>
                <c:pt idx="82">
                  <c:v>-6.2074413341362842</c:v>
                </c:pt>
                <c:pt idx="83">
                  <c:v>-6.1411403188010567</c:v>
                </c:pt>
                <c:pt idx="84">
                  <c:v>-6.0691994545430541</c:v>
                </c:pt>
                <c:pt idx="85">
                  <c:v>-5.9928537640526507</c:v>
                </c:pt>
                <c:pt idx="86">
                  <c:v>-5.914526301032943</c:v>
                </c:pt>
                <c:pt idx="87">
                  <c:v>-5.8363324394349272</c:v>
                </c:pt>
                <c:pt idx="88">
                  <c:v>-5.7601713221628286</c:v>
                </c:pt>
                <c:pt idx="89">
                  <c:v>-5.6878305593477902</c:v>
                </c:pt>
                <c:pt idx="90">
                  <c:v>-5.6205177080799418</c:v>
                </c:pt>
                <c:pt idx="91">
                  <c:v>-5.5595867453067056</c:v>
                </c:pt>
                <c:pt idx="92">
                  <c:v>-5.5063429651446034</c:v>
                </c:pt>
                <c:pt idx="93">
                  <c:v>-5.461368567032042</c:v>
                </c:pt>
                <c:pt idx="94">
                  <c:v>-5.4256487487131908</c:v>
                </c:pt>
                <c:pt idx="95">
                  <c:v>-5.3999014145964219</c:v>
                </c:pt>
                <c:pt idx="96">
                  <c:v>-5.3847665614045725</c:v>
                </c:pt>
                <c:pt idx="97">
                  <c:v>-5.380694814614686</c:v>
                </c:pt>
                <c:pt idx="98">
                  <c:v>-5.3886428526740406</c:v>
                </c:pt>
                <c:pt idx="99">
                  <c:v>-5.3876172028721356</c:v>
                </c:pt>
                <c:pt idx="100">
                  <c:v>-5.4028965734715451</c:v>
                </c:pt>
                <c:pt idx="101">
                  <c:v>-5.4212110562897813</c:v>
                </c:pt>
                <c:pt idx="102">
                  <c:v>-5.4322630580194362</c:v>
                </c:pt>
                <c:pt idx="103">
                  <c:v>-5.4360667674847161</c:v>
                </c:pt>
                <c:pt idx="104">
                  <c:v>-5.43263648087063</c:v>
                </c:pt>
                <c:pt idx="105">
                  <c:v>-5.4219866017229839</c:v>
                </c:pt>
                <c:pt idx="106">
                  <c:v>-5.4041316409483722</c:v>
                </c:pt>
                <c:pt idx="107">
                  <c:v>-5.3790862168141906</c:v>
                </c:pt>
                <c:pt idx="108">
                  <c:v>-5.3468650549486325</c:v>
                </c:pt>
                <c:pt idx="109">
                  <c:v>-5.3074829883406771</c:v>
                </c:pt>
                <c:pt idx="110">
                  <c:v>-5.2609549573401075</c:v>
                </c:pt>
                <c:pt idx="111">
                  <c:v>-5.2072960096575036</c:v>
                </c:pt>
                <c:pt idx="112">
                  <c:v>-5.1465213003642329</c:v>
                </c:pt>
                <c:pt idx="113">
                  <c:v>-5.0786460918924634</c:v>
                </c:pt>
                <c:pt idx="114">
                  <c:v>-5.0036857540351596</c:v>
                </c:pt>
                <c:pt idx="115">
                  <c:v>-4.9216557639460792</c:v>
                </c:pt>
                <c:pt idx="116">
                  <c:v>-4.8325717061397784</c:v>
                </c:pt>
                <c:pt idx="117">
                  <c:v>-4.736449272491603</c:v>
                </c:pt>
                <c:pt idx="118">
                  <c:v>-4.6333042622377034</c:v>
                </c:pt>
                <c:pt idx="119">
                  <c:v>-4.5231525819750145</c:v>
                </c:pt>
                <c:pt idx="120">
                  <c:v>-4.4060102456612764</c:v>
                </c:pt>
                <c:pt idx="121">
                  <c:v>-4.281893374615021</c:v>
                </c:pt>
                <c:pt idx="122">
                  <c:v>-4.1508181975155756</c:v>
                </c:pt>
                <c:pt idx="123">
                  <c:v>-4.01280105040306</c:v>
                </c:pt>
                <c:pt idx="124">
                  <c:v>-3.8678583766783965</c:v>
                </c:pt>
                <c:pt idx="125">
                  <c:v>-3.7160067271032964</c:v>
                </c:pt>
                <c:pt idx="126">
                  <c:v>-3.5572627598002735</c:v>
                </c:pt>
                <c:pt idx="127">
                  <c:v>-3.3916432402526286</c:v>
                </c:pt>
                <c:pt idx="128">
                  <c:v>-3.2191650413044663</c:v>
                </c:pt>
                <c:pt idx="129">
                  <c:v>-3.0398451431606772</c:v>
                </c:pt>
                <c:pt idx="130">
                  <c:v>-2.8537006333869579</c:v>
                </c:pt>
              </c:numCache>
            </c:numRef>
          </c:yVal>
          <c:smooth val="1"/>
          <c:extLst>
            <c:ext xmlns:c16="http://schemas.microsoft.com/office/drawing/2014/chart" uri="{C3380CC4-5D6E-409C-BE32-E72D297353CC}">
              <c16:uniqueId val="{00000004-DE3F-483D-9BB1-589CCD1652B1}"/>
            </c:ext>
          </c:extLst>
        </c:ser>
        <c:ser>
          <c:idx val="5"/>
          <c:order val="5"/>
          <c:tx>
            <c:strRef>
              <c:f>TOTALS!$G$2</c:f>
              <c:strCache>
                <c:ptCount val="1"/>
                <c:pt idx="0">
                  <c:v>EV</c:v>
                </c:pt>
              </c:strCache>
            </c:strRef>
          </c:tx>
          <c:marker>
            <c:symbol val="none"/>
          </c:marker>
          <c:xVal>
            <c:numRef>
              <c:f>TOTALS!$A$3:$A$270</c:f>
              <c:numCache>
                <c:formatCode>General</c:formatCode>
                <c:ptCount val="268"/>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5525.54</c:v>
                </c:pt>
                <c:pt idx="57">
                  <c:v>5600</c:v>
                </c:pt>
                <c:pt idx="58">
                  <c:v>5700</c:v>
                </c:pt>
                <c:pt idx="59">
                  <c:v>5800</c:v>
                </c:pt>
                <c:pt idx="60">
                  <c:v>5900</c:v>
                </c:pt>
                <c:pt idx="61">
                  <c:v>6000</c:v>
                </c:pt>
                <c:pt idx="62">
                  <c:v>6051.08</c:v>
                </c:pt>
                <c:pt idx="63">
                  <c:v>6100</c:v>
                </c:pt>
                <c:pt idx="64">
                  <c:v>6200</c:v>
                </c:pt>
                <c:pt idx="65">
                  <c:v>6300</c:v>
                </c:pt>
                <c:pt idx="66">
                  <c:v>6400</c:v>
                </c:pt>
                <c:pt idx="67">
                  <c:v>6500</c:v>
                </c:pt>
                <c:pt idx="68">
                  <c:v>6576.62</c:v>
                </c:pt>
                <c:pt idx="69">
                  <c:v>6600</c:v>
                </c:pt>
                <c:pt idx="70">
                  <c:v>6700</c:v>
                </c:pt>
                <c:pt idx="71">
                  <c:v>6800</c:v>
                </c:pt>
                <c:pt idx="72">
                  <c:v>6900</c:v>
                </c:pt>
                <c:pt idx="73">
                  <c:v>7000</c:v>
                </c:pt>
                <c:pt idx="74">
                  <c:v>7100</c:v>
                </c:pt>
                <c:pt idx="75">
                  <c:v>7102.16</c:v>
                </c:pt>
                <c:pt idx="76">
                  <c:v>7200</c:v>
                </c:pt>
                <c:pt idx="77">
                  <c:v>7300</c:v>
                </c:pt>
                <c:pt idx="78">
                  <c:v>7400</c:v>
                </c:pt>
                <c:pt idx="79">
                  <c:v>7500</c:v>
                </c:pt>
                <c:pt idx="80">
                  <c:v>7600</c:v>
                </c:pt>
                <c:pt idx="81">
                  <c:v>7700</c:v>
                </c:pt>
                <c:pt idx="82">
                  <c:v>7800</c:v>
                </c:pt>
                <c:pt idx="83">
                  <c:v>7900</c:v>
                </c:pt>
                <c:pt idx="84">
                  <c:v>8000</c:v>
                </c:pt>
                <c:pt idx="85">
                  <c:v>8100</c:v>
                </c:pt>
                <c:pt idx="86">
                  <c:v>8200</c:v>
                </c:pt>
                <c:pt idx="87">
                  <c:v>8300</c:v>
                </c:pt>
                <c:pt idx="88">
                  <c:v>8400</c:v>
                </c:pt>
                <c:pt idx="89">
                  <c:v>8500</c:v>
                </c:pt>
                <c:pt idx="90">
                  <c:v>8600</c:v>
                </c:pt>
                <c:pt idx="91">
                  <c:v>8700</c:v>
                </c:pt>
                <c:pt idx="92">
                  <c:v>8800</c:v>
                </c:pt>
                <c:pt idx="93">
                  <c:v>8900</c:v>
                </c:pt>
                <c:pt idx="94">
                  <c:v>9000</c:v>
                </c:pt>
                <c:pt idx="95">
                  <c:v>9100</c:v>
                </c:pt>
                <c:pt idx="96">
                  <c:v>9200</c:v>
                </c:pt>
                <c:pt idx="97">
                  <c:v>9300</c:v>
                </c:pt>
                <c:pt idx="98">
                  <c:v>9398.5</c:v>
                </c:pt>
                <c:pt idx="99">
                  <c:v>9400</c:v>
                </c:pt>
                <c:pt idx="100">
                  <c:v>9500</c:v>
                </c:pt>
                <c:pt idx="101">
                  <c:v>9600</c:v>
                </c:pt>
                <c:pt idx="102">
                  <c:v>9700</c:v>
                </c:pt>
                <c:pt idx="103">
                  <c:v>9800</c:v>
                </c:pt>
                <c:pt idx="104">
                  <c:v>9900</c:v>
                </c:pt>
                <c:pt idx="105">
                  <c:v>10000</c:v>
                </c:pt>
                <c:pt idx="106">
                  <c:v>10100</c:v>
                </c:pt>
                <c:pt idx="107">
                  <c:v>10200</c:v>
                </c:pt>
                <c:pt idx="108">
                  <c:v>10300</c:v>
                </c:pt>
                <c:pt idx="109">
                  <c:v>10400</c:v>
                </c:pt>
                <c:pt idx="110">
                  <c:v>10500</c:v>
                </c:pt>
                <c:pt idx="111">
                  <c:v>10600</c:v>
                </c:pt>
                <c:pt idx="112">
                  <c:v>10700</c:v>
                </c:pt>
                <c:pt idx="113">
                  <c:v>10800</c:v>
                </c:pt>
                <c:pt idx="114">
                  <c:v>10900</c:v>
                </c:pt>
                <c:pt idx="115">
                  <c:v>11000</c:v>
                </c:pt>
                <c:pt idx="116">
                  <c:v>11100</c:v>
                </c:pt>
                <c:pt idx="117">
                  <c:v>11200</c:v>
                </c:pt>
                <c:pt idx="118">
                  <c:v>11300</c:v>
                </c:pt>
                <c:pt idx="119">
                  <c:v>11400</c:v>
                </c:pt>
                <c:pt idx="120">
                  <c:v>11500</c:v>
                </c:pt>
                <c:pt idx="121">
                  <c:v>11600</c:v>
                </c:pt>
                <c:pt idx="122">
                  <c:v>11700</c:v>
                </c:pt>
                <c:pt idx="123">
                  <c:v>11800</c:v>
                </c:pt>
                <c:pt idx="124">
                  <c:v>11900</c:v>
                </c:pt>
                <c:pt idx="125">
                  <c:v>12000</c:v>
                </c:pt>
                <c:pt idx="126">
                  <c:v>12100</c:v>
                </c:pt>
                <c:pt idx="127">
                  <c:v>12200</c:v>
                </c:pt>
                <c:pt idx="128">
                  <c:v>12300</c:v>
                </c:pt>
                <c:pt idx="129">
                  <c:v>12400</c:v>
                </c:pt>
                <c:pt idx="130">
                  <c:v>12500</c:v>
                </c:pt>
              </c:numCache>
            </c:numRef>
          </c:xVal>
          <c:yVal>
            <c:numRef>
              <c:f>TOTALS!$G$3:$G$270</c:f>
              <c:numCache>
                <c:formatCode>0.0000</c:formatCode>
                <c:ptCount val="2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3.2013946094272457E-5</c:v>
                </c:pt>
                <c:pt idx="22">
                  <c:v>7.0455076763481628E-5</c:v>
                </c:pt>
                <c:pt idx="23">
                  <c:v>2.7619387595043064E-5</c:v>
                </c:pt>
                <c:pt idx="24">
                  <c:v>-1.1348790549476545E-4</c:v>
                </c:pt>
                <c:pt idx="25">
                  <c:v>-3.7270288182141644E-4</c:v>
                </c:pt>
                <c:pt idx="26">
                  <c:v>-7.7208850058529239E-4</c:v>
                </c:pt>
                <c:pt idx="27">
                  <c:v>-1.3354623221195554E-3</c:v>
                </c:pt>
                <c:pt idx="28">
                  <c:v>-2.0880053588127299E-3</c:v>
                </c:pt>
                <c:pt idx="29">
                  <c:v>-3.0558840816424285E-3</c:v>
                </c:pt>
                <c:pt idx="30">
                  <c:v>-4.2659116247286211E-3</c:v>
                </c:pt>
                <c:pt idx="31">
                  <c:v>-5.7451993734447858E-3</c:v>
                </c:pt>
                <c:pt idx="32">
                  <c:v>-7.5208144879815439E-3</c:v>
                </c:pt>
                <c:pt idx="33">
                  <c:v>-9.6194364746846721E-3</c:v>
                </c:pt>
                <c:pt idx="34">
                  <c:v>-1.2067024899611397E-2</c:v>
                </c:pt>
                <c:pt idx="35">
                  <c:v>-1.4888472662412763E-2</c:v>
                </c:pt>
                <c:pt idx="36">
                  <c:v>-1.8107241726930394E-2</c:v>
                </c:pt>
                <c:pt idx="37">
                  <c:v>-2.1321905356903616E-2</c:v>
                </c:pt>
                <c:pt idx="38">
                  <c:v>-2.4841501306572228E-2</c:v>
                </c:pt>
                <c:pt idx="39">
                  <c:v>-2.8631582077751929E-2</c:v>
                </c:pt>
                <c:pt idx="40">
                  <c:v>-3.2691530698942546E-2</c:v>
                </c:pt>
                <c:pt idx="41">
                  <c:v>-3.702074633974952E-2</c:v>
                </c:pt>
                <c:pt idx="42">
                  <c:v>-4.1618580094636773E-2</c:v>
                </c:pt>
                <c:pt idx="43">
                  <c:v>-4.6484404799123941E-2</c:v>
                </c:pt>
                <c:pt idx="44">
                  <c:v>-5.1617539322089755E-2</c:v>
                </c:pt>
                <c:pt idx="45">
                  <c:v>-5.7017330463405146E-2</c:v>
                </c:pt>
                <c:pt idx="46">
                  <c:v>-6.2683077786798616E-2</c:v>
                </c:pt>
                <c:pt idx="47">
                  <c:v>-6.8614062691425476E-2</c:v>
                </c:pt>
                <c:pt idx="48">
                  <c:v>-7.4809593513781233E-2</c:v>
                </c:pt>
                <c:pt idx="49">
                  <c:v>-8.1268907193319681E-2</c:v>
                </c:pt>
                <c:pt idx="50">
                  <c:v>-8.7991286837245511E-2</c:v>
                </c:pt>
                <c:pt idx="51">
                  <c:v>-9.6600104009499158E-2</c:v>
                </c:pt>
                <c:pt idx="52">
                  <c:v>-0.11217040383244148</c:v>
                </c:pt>
                <c:pt idx="53">
                  <c:v>-0.13849511246445451</c:v>
                </c:pt>
                <c:pt idx="54">
                  <c:v>-0.17643752157050355</c:v>
                </c:pt>
                <c:pt idx="55">
                  <c:v>-0.22659731098705951</c:v>
                </c:pt>
                <c:pt idx="56">
                  <c:v>-0.23873937734244172</c:v>
                </c:pt>
                <c:pt idx="57">
                  <c:v>-0.28589071165904478</c:v>
                </c:pt>
                <c:pt idx="58">
                  <c:v>-0.36214378075376036</c:v>
                </c:pt>
                <c:pt idx="59">
                  <c:v>-0.45173582531097484</c:v>
                </c:pt>
                <c:pt idx="60">
                  <c:v>-0.55469029483269383</c:v>
                </c:pt>
                <c:pt idx="61">
                  <c:v>-0.67087484900395855</c:v>
                </c:pt>
                <c:pt idx="62">
                  <c:v>-0.7321905651933216</c:v>
                </c:pt>
                <c:pt idx="63">
                  <c:v>-0.79401513719164374</c:v>
                </c:pt>
                <c:pt idx="64">
                  <c:v>-0.93484663441431981</c:v>
                </c:pt>
                <c:pt idx="65">
                  <c:v>-1.0884472698322809</c:v>
                </c:pt>
                <c:pt idx="66">
                  <c:v>-1.2526439587033908</c:v>
                </c:pt>
                <c:pt idx="67">
                  <c:v>-1.4265325048390991</c:v>
                </c:pt>
                <c:pt idx="68">
                  <c:v>-1.5634476870379508</c:v>
                </c:pt>
                <c:pt idx="69">
                  <c:v>-1.6051459723652932</c:v>
                </c:pt>
                <c:pt idx="70">
                  <c:v>-1.7934983342898518</c:v>
                </c:pt>
                <c:pt idx="71">
                  <c:v>-1.9889518591963975</c:v>
                </c:pt>
                <c:pt idx="72">
                  <c:v>-2.1877537760611809</c:v>
                </c:pt>
                <c:pt idx="73">
                  <c:v>-2.3884495179702734</c:v>
                </c:pt>
                <c:pt idx="74">
                  <c:v>-2.5897595678331631</c:v>
                </c:pt>
                <c:pt idx="75">
                  <c:v>-2.5950335558588313</c:v>
                </c:pt>
                <c:pt idx="76">
                  <c:v>-2.8109416883620932</c:v>
                </c:pt>
                <c:pt idx="77">
                  <c:v>-3.0054782143945098</c:v>
                </c:pt>
                <c:pt idx="78">
                  <c:v>-3.1919236114883134</c:v>
                </c:pt>
                <c:pt idx="79">
                  <c:v>-3.3679678996980376</c:v>
                </c:pt>
                <c:pt idx="80">
                  <c:v>-3.5317883148485985</c:v>
                </c:pt>
                <c:pt idx="81">
                  <c:v>-3.6820554877441252</c:v>
                </c:pt>
                <c:pt idx="82">
                  <c:v>-3.8179784858793262</c:v>
                </c:pt>
                <c:pt idx="83">
                  <c:v>-3.9393074367278964</c:v>
                </c:pt>
                <c:pt idx="84">
                  <c:v>-4.0463582103642759</c:v>
                </c:pt>
                <c:pt idx="85">
                  <c:v>-4.1398506755850901</c:v>
                </c:pt>
                <c:pt idx="86">
                  <c:v>-4.2204787074748422</c:v>
                </c:pt>
                <c:pt idx="87">
                  <c:v>-4.2891337382024428</c:v>
                </c:pt>
                <c:pt idx="88">
                  <c:v>-4.3468696031326761</c:v>
                </c:pt>
                <c:pt idx="89">
                  <c:v>-4.3948692035087671</c:v>
                </c:pt>
                <c:pt idx="90">
                  <c:v>-4.4342548467086296</c:v>
                </c:pt>
                <c:pt idx="91">
                  <c:v>-4.4662652346118792</c:v>
                </c:pt>
                <c:pt idx="92">
                  <c:v>-4.4922172520370118</c:v>
                </c:pt>
                <c:pt idx="93">
                  <c:v>-4.5131894409474853</c:v>
                </c:pt>
                <c:pt idx="94">
                  <c:v>-4.5305208889223767</c:v>
                </c:pt>
                <c:pt idx="95">
                  <c:v>-4.5454749072660494</c:v>
                </c:pt>
                <c:pt idx="96">
                  <c:v>-4.5593445086477287</c:v>
                </c:pt>
                <c:pt idx="97">
                  <c:v>-4.5733731795911758</c:v>
                </c:pt>
                <c:pt idx="98">
                  <c:v>-4.5892542471843552</c:v>
                </c:pt>
                <c:pt idx="99">
                  <c:v>-4.5896068565620576</c:v>
                </c:pt>
                <c:pt idx="100">
                  <c:v>-4.6057373757559281</c:v>
                </c:pt>
                <c:pt idx="101">
                  <c:v>-4.6239394824881925</c:v>
                </c:pt>
                <c:pt idx="102">
                  <c:v>-4.635572470012578</c:v>
                </c:pt>
                <c:pt idx="103">
                  <c:v>-4.640648244166254</c:v>
                </c:pt>
                <c:pt idx="104">
                  <c:v>-4.6391788008727861</c:v>
                </c:pt>
                <c:pt idx="105">
                  <c:v>-4.631176226142145</c:v>
                </c:pt>
                <c:pt idx="106">
                  <c:v>-4.6166526960707062</c:v>
                </c:pt>
                <c:pt idx="107">
                  <c:v>-4.5956204768412503</c:v>
                </c:pt>
                <c:pt idx="108">
                  <c:v>-4.5680919247229559</c:v>
                </c:pt>
                <c:pt idx="109">
                  <c:v>-4.5340794860714109</c:v>
                </c:pt>
                <c:pt idx="110">
                  <c:v>-4.49359569732861</c:v>
                </c:pt>
                <c:pt idx="111">
                  <c:v>-4.4466531850229432</c:v>
                </c:pt>
                <c:pt idx="112">
                  <c:v>-4.3932646657692125</c:v>
                </c:pt>
                <c:pt idx="113">
                  <c:v>-4.333442946268617</c:v>
                </c:pt>
                <c:pt idx="114">
                  <c:v>-4.2672009233087671</c:v>
                </c:pt>
                <c:pt idx="115">
                  <c:v>-4.1945515837636718</c:v>
                </c:pt>
                <c:pt idx="116">
                  <c:v>-4.1155080045937433</c:v>
                </c:pt>
                <c:pt idx="117">
                  <c:v>-4.0300833528458044</c:v>
                </c:pt>
                <c:pt idx="118">
                  <c:v>-3.9382908856530729</c:v>
                </c:pt>
                <c:pt idx="119">
                  <c:v>-3.8401439502351775</c:v>
                </c:pt>
                <c:pt idx="120">
                  <c:v>-3.7356559838981487</c:v>
                </c:pt>
                <c:pt idx="121">
                  <c:v>-3.6248405140344206</c:v>
                </c:pt>
                <c:pt idx="122">
                  <c:v>-3.5077111581228309</c:v>
                </c:pt>
                <c:pt idx="123">
                  <c:v>-3.3842816237286213</c:v>
                </c:pt>
                <c:pt idx="124">
                  <c:v>-3.2545657085034376</c:v>
                </c:pt>
                <c:pt idx="125">
                  <c:v>-3.118577300185331</c:v>
                </c:pt>
                <c:pt idx="126">
                  <c:v>-2.9763303765987548</c:v>
                </c:pt>
                <c:pt idx="127">
                  <c:v>-2.827839005654567</c:v>
                </c:pt>
                <c:pt idx="128">
                  <c:v>-2.6731173453500303</c:v>
                </c:pt>
                <c:pt idx="129">
                  <c:v>-2.5121796437688078</c:v>
                </c:pt>
                <c:pt idx="130">
                  <c:v>-2.3450402390809728</c:v>
                </c:pt>
              </c:numCache>
            </c:numRef>
          </c:yVal>
          <c:smooth val="1"/>
          <c:extLst>
            <c:ext xmlns:c16="http://schemas.microsoft.com/office/drawing/2014/chart" uri="{C3380CC4-5D6E-409C-BE32-E72D297353CC}">
              <c16:uniqueId val="{00000005-DE3F-483D-9BB1-589CCD1652B1}"/>
            </c:ext>
          </c:extLst>
        </c:ser>
        <c:dLbls>
          <c:showLegendKey val="0"/>
          <c:showVal val="0"/>
          <c:showCatName val="0"/>
          <c:showSerName val="0"/>
          <c:showPercent val="0"/>
          <c:showBubbleSize val="0"/>
        </c:dLbls>
        <c:axId val="215326080"/>
        <c:axId val="215328256"/>
      </c:scatterChart>
      <c:valAx>
        <c:axId val="215326080"/>
        <c:scaling>
          <c:orientation val="minMax"/>
        </c:scaling>
        <c:delete val="0"/>
        <c:axPos val="b"/>
        <c:title>
          <c:tx>
            <c:rich>
              <a:bodyPr/>
              <a:lstStyle/>
              <a:p>
                <a:pPr>
                  <a:defRPr/>
                </a:pPr>
                <a:r>
                  <a:rPr lang="en-US"/>
                  <a:t>Measured Depth</a:t>
                </a:r>
              </a:p>
            </c:rich>
          </c:tx>
          <c:overlay val="0"/>
        </c:title>
        <c:numFmt formatCode="General" sourceLinked="1"/>
        <c:majorTickMark val="out"/>
        <c:minorTickMark val="none"/>
        <c:tickLblPos val="nextTo"/>
        <c:crossAx val="215328256"/>
        <c:crosses val="autoZero"/>
        <c:crossBetween val="midCat"/>
      </c:valAx>
      <c:valAx>
        <c:axId val="215328256"/>
        <c:scaling>
          <c:orientation val="minMax"/>
        </c:scaling>
        <c:delete val="0"/>
        <c:axPos val="l"/>
        <c:majorGridlines/>
        <c:title>
          <c:tx>
            <c:rich>
              <a:bodyPr rot="-5400000" vert="horz"/>
              <a:lstStyle/>
              <a:p>
                <a:pPr>
                  <a:defRPr/>
                </a:pPr>
                <a:r>
                  <a:rPr lang="en-US"/>
                  <a:t>Covariance Matrix Element</a:t>
                </a:r>
              </a:p>
            </c:rich>
          </c:tx>
          <c:overlay val="0"/>
        </c:title>
        <c:numFmt formatCode="0.0000" sourceLinked="1"/>
        <c:majorTickMark val="out"/>
        <c:minorTickMark val="none"/>
        <c:tickLblPos val="nextTo"/>
        <c:crossAx val="215326080"/>
        <c:crosses val="autoZero"/>
        <c:crossBetween val="midCat"/>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288910" cy="6048782"/>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andy.mcgregor@hptech.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V45"/>
  <sheetViews>
    <sheetView tabSelected="1" zoomScale="80" zoomScaleNormal="80" workbookViewId="0">
      <selection activeCell="A9" sqref="A9:E9"/>
    </sheetView>
  </sheetViews>
  <sheetFormatPr defaultRowHeight="15" x14ac:dyDescent="0.25"/>
  <cols>
    <col min="1" max="1" width="14.7109375" customWidth="1"/>
    <col min="2" max="2" width="11.5703125" customWidth="1"/>
    <col min="3" max="3" width="21.28515625" customWidth="1"/>
    <col min="7" max="7" width="14" customWidth="1"/>
    <col min="8" max="8" width="10.7109375" bestFit="1" customWidth="1"/>
  </cols>
  <sheetData>
    <row r="1" spans="1:12" s="10" customFormat="1" ht="15.75" x14ac:dyDescent="0.25">
      <c r="A1" s="76" t="s">
        <v>291</v>
      </c>
      <c r="B1" s="76"/>
      <c r="C1" s="76"/>
      <c r="D1" s="76"/>
    </row>
    <row r="2" spans="1:12" s="10" customFormat="1" ht="15.75" x14ac:dyDescent="0.25">
      <c r="A2" s="113" t="s">
        <v>292</v>
      </c>
      <c r="B2" s="114" t="s">
        <v>300</v>
      </c>
      <c r="C2" s="113" t="s">
        <v>293</v>
      </c>
      <c r="D2" s="76" t="s">
        <v>256</v>
      </c>
    </row>
    <row r="3" spans="1:12" s="10" customFormat="1" x14ac:dyDescent="0.25">
      <c r="A3" s="10" t="s">
        <v>294</v>
      </c>
      <c r="B3" s="115" t="s">
        <v>295</v>
      </c>
      <c r="C3" s="1" t="s">
        <v>296</v>
      </c>
      <c r="D3" s="78" t="s">
        <v>258</v>
      </c>
      <c r="H3" s="77"/>
      <c r="L3" s="75"/>
    </row>
    <row r="4" spans="1:12" s="10" customFormat="1" x14ac:dyDescent="0.25">
      <c r="A4" s="10" t="s">
        <v>297</v>
      </c>
      <c r="B4" s="77">
        <v>42794</v>
      </c>
      <c r="C4" s="1"/>
      <c r="D4" s="10" t="s">
        <v>255</v>
      </c>
      <c r="H4" s="77"/>
      <c r="L4" s="75"/>
    </row>
    <row r="5" spans="1:12" s="10" customFormat="1" ht="15.75" x14ac:dyDescent="0.25">
      <c r="A5" s="10" t="s">
        <v>298</v>
      </c>
      <c r="B5" s="77">
        <v>43182</v>
      </c>
      <c r="C5" s="76"/>
      <c r="D5" s="4" t="s">
        <v>259</v>
      </c>
      <c r="H5" s="77"/>
      <c r="L5" s="75"/>
    </row>
    <row r="6" spans="1:12" s="10" customFormat="1" ht="15.75" x14ac:dyDescent="0.25">
      <c r="A6" s="10" t="s">
        <v>299</v>
      </c>
      <c r="B6" s="77">
        <v>43721</v>
      </c>
      <c r="C6" s="76"/>
      <c r="D6" s="4" t="s">
        <v>260</v>
      </c>
      <c r="H6" s="77"/>
      <c r="L6" s="75"/>
    </row>
    <row r="7" spans="1:12" s="10" customFormat="1" ht="15.75" x14ac:dyDescent="0.25">
      <c r="A7" s="10" t="s">
        <v>289</v>
      </c>
      <c r="B7" s="77">
        <v>43790</v>
      </c>
      <c r="C7" s="76"/>
      <c r="D7" s="10" t="s">
        <v>290</v>
      </c>
      <c r="E7" s="77"/>
      <c r="F7" s="76"/>
      <c r="H7" s="77"/>
      <c r="L7" s="75"/>
    </row>
    <row r="8" spans="1:12" s="10" customFormat="1" ht="15.75" x14ac:dyDescent="0.25">
      <c r="A8" s="10" t="s">
        <v>309</v>
      </c>
      <c r="B8" s="77">
        <v>44820</v>
      </c>
      <c r="C8" s="76"/>
      <c r="D8" s="10" t="s">
        <v>308</v>
      </c>
      <c r="F8" s="76"/>
      <c r="H8" s="77"/>
      <c r="L8" s="75"/>
    </row>
    <row r="9" spans="1:12" s="144" customFormat="1" ht="15.75" x14ac:dyDescent="0.25">
      <c r="A9" s="163" t="s">
        <v>317</v>
      </c>
      <c r="B9" s="165">
        <v>44931</v>
      </c>
      <c r="C9" s="164"/>
      <c r="D9" s="163" t="s">
        <v>318</v>
      </c>
      <c r="E9" s="163"/>
      <c r="F9" s="147"/>
      <c r="H9" s="148"/>
      <c r="L9" s="146"/>
    </row>
    <row r="10" spans="1:12" s="10" customFormat="1" ht="15.75" x14ac:dyDescent="0.25">
      <c r="B10" s="77"/>
      <c r="C10" s="76"/>
      <c r="E10" s="77"/>
      <c r="F10" s="76"/>
      <c r="H10" s="77"/>
      <c r="L10" s="75"/>
    </row>
    <row r="11" spans="1:12" x14ac:dyDescent="0.25">
      <c r="A11" s="10" t="s">
        <v>301</v>
      </c>
      <c r="C11" s="118"/>
      <c r="D11" s="116"/>
    </row>
    <row r="12" spans="1:12" x14ac:dyDescent="0.25">
      <c r="A12" s="10" t="s">
        <v>302</v>
      </c>
      <c r="B12" s="117"/>
      <c r="C12" s="118"/>
      <c r="D12" s="116"/>
    </row>
    <row r="13" spans="1:12" x14ac:dyDescent="0.25">
      <c r="A13" s="10"/>
      <c r="B13" s="117"/>
      <c r="C13" s="118"/>
      <c r="D13" s="116"/>
    </row>
    <row r="14" spans="1:12" x14ac:dyDescent="0.25">
      <c r="A14" s="10" t="s">
        <v>303</v>
      </c>
      <c r="B14" s="116"/>
      <c r="C14" s="118"/>
      <c r="D14" s="116"/>
    </row>
    <row r="15" spans="1:12" x14ac:dyDescent="0.25">
      <c r="A15" t="s">
        <v>254</v>
      </c>
    </row>
    <row r="16" spans="1:12" s="10" customFormat="1" x14ac:dyDescent="0.25"/>
    <row r="17" spans="1:22" x14ac:dyDescent="0.25">
      <c r="A17" t="s">
        <v>181</v>
      </c>
    </row>
    <row r="18" spans="1:22" x14ac:dyDescent="0.25">
      <c r="A18" s="25" t="s">
        <v>162</v>
      </c>
      <c r="B18" t="s">
        <v>163</v>
      </c>
    </row>
    <row r="19" spans="1:22" s="10" customFormat="1" x14ac:dyDescent="0.25">
      <c r="A19" s="25"/>
    </row>
    <row r="20" spans="1:22" x14ac:dyDescent="0.25">
      <c r="A20" s="25" t="s">
        <v>164</v>
      </c>
      <c r="B20" t="s">
        <v>165</v>
      </c>
    </row>
    <row r="21" spans="1:22" s="10" customFormat="1" x14ac:dyDescent="0.25">
      <c r="A21" s="25"/>
    </row>
    <row r="22" spans="1:22" x14ac:dyDescent="0.25">
      <c r="A22" s="25" t="s">
        <v>166</v>
      </c>
      <c r="B22" t="s">
        <v>167</v>
      </c>
    </row>
    <row r="23" spans="1:22" s="10" customFormat="1" x14ac:dyDescent="0.25">
      <c r="A23" s="25"/>
    </row>
    <row r="24" spans="1:22" x14ac:dyDescent="0.25">
      <c r="A24" s="25" t="s">
        <v>168</v>
      </c>
      <c r="B24" t="s">
        <v>169</v>
      </c>
    </row>
    <row r="25" spans="1:22" s="10" customFormat="1" x14ac:dyDescent="0.25">
      <c r="A25" s="25"/>
    </row>
    <row r="26" spans="1:22" x14ac:dyDescent="0.25">
      <c r="A26" s="25" t="s">
        <v>170</v>
      </c>
      <c r="B26" t="s">
        <v>171</v>
      </c>
    </row>
    <row r="27" spans="1:22" s="10" customFormat="1" x14ac:dyDescent="0.25">
      <c r="B27" s="10" t="s">
        <v>253</v>
      </c>
    </row>
    <row r="28" spans="1:22" s="10" customFormat="1" x14ac:dyDescent="0.25">
      <c r="A28" s="14"/>
      <c r="B28" s="121" t="s">
        <v>49</v>
      </c>
      <c r="C28" s="121"/>
      <c r="D28" s="121"/>
      <c r="E28" s="121"/>
      <c r="F28" s="121"/>
      <c r="G28" s="121"/>
      <c r="H28" s="122" t="s">
        <v>49</v>
      </c>
      <c r="I28" s="122"/>
      <c r="J28" s="122"/>
      <c r="K28" s="122"/>
      <c r="L28" s="122"/>
      <c r="M28" s="122"/>
      <c r="N28" s="123" t="s">
        <v>251</v>
      </c>
      <c r="O28" s="124"/>
      <c r="P28" s="124"/>
      <c r="Q28" s="124"/>
      <c r="R28" s="124"/>
      <c r="S28" s="124"/>
      <c r="T28" s="124"/>
      <c r="U28" s="124"/>
      <c r="V28" s="124"/>
    </row>
    <row r="29" spans="1:22" s="10" customFormat="1" x14ac:dyDescent="0.25">
      <c r="A29" s="14" t="s">
        <v>37</v>
      </c>
      <c r="B29" s="84" t="s">
        <v>50</v>
      </c>
      <c r="C29" s="84" t="s">
        <v>51</v>
      </c>
      <c r="D29" s="84" t="s">
        <v>52</v>
      </c>
      <c r="E29" s="84" t="s">
        <v>53</v>
      </c>
      <c r="F29" s="84" t="s">
        <v>54</v>
      </c>
      <c r="G29" s="84" t="s">
        <v>55</v>
      </c>
      <c r="H29" s="83" t="s">
        <v>245</v>
      </c>
      <c r="I29" s="83" t="s">
        <v>246</v>
      </c>
      <c r="J29" s="83" t="s">
        <v>247</v>
      </c>
      <c r="K29" s="83" t="s">
        <v>248</v>
      </c>
      <c r="L29" s="83" t="s">
        <v>249</v>
      </c>
      <c r="M29" s="83" t="s">
        <v>250</v>
      </c>
      <c r="N29" s="86"/>
      <c r="O29" s="86"/>
      <c r="P29" s="86"/>
      <c r="Q29" s="86"/>
      <c r="R29" s="86"/>
      <c r="S29" s="86"/>
      <c r="T29" s="86"/>
      <c r="U29" s="86"/>
      <c r="V29" s="86"/>
    </row>
    <row r="30" spans="1:22" s="10" customFormat="1" x14ac:dyDescent="0.25"/>
    <row r="31" spans="1:22" x14ac:dyDescent="0.25">
      <c r="A31" s="25" t="s">
        <v>172</v>
      </c>
      <c r="B31" t="s">
        <v>173</v>
      </c>
    </row>
    <row r="32" spans="1:22" s="10" customFormat="1" x14ac:dyDescent="0.25">
      <c r="B32" s="10" t="s">
        <v>252</v>
      </c>
    </row>
    <row r="33" spans="1:19" s="10" customFormat="1" x14ac:dyDescent="0.25">
      <c r="A33" s="14"/>
      <c r="B33" s="125" t="s">
        <v>56</v>
      </c>
      <c r="C33" s="125"/>
      <c r="D33" s="125"/>
      <c r="E33" s="125" t="s">
        <v>57</v>
      </c>
      <c r="F33" s="125"/>
      <c r="G33" s="125"/>
      <c r="H33" s="125" t="s">
        <v>58</v>
      </c>
      <c r="I33" s="125"/>
      <c r="J33" s="125"/>
      <c r="K33" s="126" t="s">
        <v>63</v>
      </c>
      <c r="L33" s="127"/>
      <c r="M33" s="128"/>
      <c r="N33" s="129" t="s">
        <v>60</v>
      </c>
      <c r="O33" s="130"/>
      <c r="P33" s="130"/>
      <c r="Q33" s="130" t="s">
        <v>61</v>
      </c>
      <c r="R33" s="130"/>
      <c r="S33" s="130"/>
    </row>
    <row r="34" spans="1:19" s="10" customFormat="1" x14ac:dyDescent="0.25">
      <c r="A34" s="14" t="s">
        <v>37</v>
      </c>
      <c r="B34" s="85" t="s">
        <v>38</v>
      </c>
      <c r="C34" s="85" t="s">
        <v>39</v>
      </c>
      <c r="D34" s="85" t="s">
        <v>40</v>
      </c>
      <c r="E34" s="85" t="s">
        <v>38</v>
      </c>
      <c r="F34" s="85" t="s">
        <v>39</v>
      </c>
      <c r="G34" s="85" t="s">
        <v>40</v>
      </c>
      <c r="H34" s="85" t="s">
        <v>38</v>
      </c>
      <c r="I34" s="85" t="s">
        <v>39</v>
      </c>
      <c r="J34" s="85" t="s">
        <v>40</v>
      </c>
      <c r="K34" s="85" t="s">
        <v>38</v>
      </c>
      <c r="L34" s="85" t="s">
        <v>39</v>
      </c>
      <c r="M34" s="85" t="s">
        <v>40</v>
      </c>
      <c r="N34" s="85" t="s">
        <v>38</v>
      </c>
      <c r="O34" s="85" t="s">
        <v>39</v>
      </c>
      <c r="P34" s="85" t="s">
        <v>40</v>
      </c>
      <c r="Q34" s="85" t="s">
        <v>38</v>
      </c>
      <c r="R34" s="85" t="s">
        <v>39</v>
      </c>
      <c r="S34" s="85" t="s">
        <v>40</v>
      </c>
    </row>
    <row r="35" spans="1:19" s="10" customFormat="1" x14ac:dyDescent="0.25"/>
    <row r="37" spans="1:19" x14ac:dyDescent="0.25">
      <c r="A37" t="s">
        <v>174</v>
      </c>
    </row>
    <row r="38" spans="1:19" x14ac:dyDescent="0.25">
      <c r="A38" t="s">
        <v>179</v>
      </c>
    </row>
    <row r="39" spans="1:19" x14ac:dyDescent="0.25">
      <c r="A39" s="14"/>
      <c r="B39" s="131" t="s">
        <v>43</v>
      </c>
      <c r="C39" s="131"/>
      <c r="D39" s="131"/>
      <c r="E39" s="122" t="s">
        <v>47</v>
      </c>
      <c r="F39" s="122"/>
      <c r="G39" s="122"/>
      <c r="H39" s="132" t="s">
        <v>48</v>
      </c>
      <c r="I39" s="132"/>
      <c r="J39" s="132"/>
      <c r="K39" s="133" t="s">
        <v>59</v>
      </c>
      <c r="L39" s="133"/>
      <c r="M39" s="133"/>
      <c r="N39" s="121" t="s">
        <v>49</v>
      </c>
      <c r="O39" s="121"/>
      <c r="P39" s="121"/>
      <c r="Q39" s="121"/>
      <c r="R39" s="121"/>
      <c r="S39" s="121"/>
    </row>
    <row r="40" spans="1:19" x14ac:dyDescent="0.25">
      <c r="A40" s="14" t="s">
        <v>37</v>
      </c>
      <c r="B40" s="27" t="s">
        <v>46</v>
      </c>
      <c r="C40" s="27" t="s">
        <v>44</v>
      </c>
      <c r="D40" s="27" t="s">
        <v>45</v>
      </c>
      <c r="E40" s="28" t="s">
        <v>38</v>
      </c>
      <c r="F40" s="28" t="s">
        <v>39</v>
      </c>
      <c r="G40" s="28" t="s">
        <v>40</v>
      </c>
      <c r="H40" s="29" t="s">
        <v>38</v>
      </c>
      <c r="I40" s="29" t="s">
        <v>39</v>
      </c>
      <c r="J40" s="29" t="s">
        <v>40</v>
      </c>
      <c r="K40" s="30" t="s">
        <v>38</v>
      </c>
      <c r="L40" s="30" t="s">
        <v>39</v>
      </c>
      <c r="M40" s="30" t="s">
        <v>40</v>
      </c>
      <c r="N40" s="31" t="s">
        <v>50</v>
      </c>
      <c r="O40" s="31" t="s">
        <v>51</v>
      </c>
      <c r="P40" s="31" t="s">
        <v>52</v>
      </c>
      <c r="Q40" s="31" t="s">
        <v>53</v>
      </c>
      <c r="R40" s="31" t="s">
        <v>54</v>
      </c>
      <c r="S40" s="31" t="s">
        <v>55</v>
      </c>
    </row>
    <row r="41" spans="1:19" x14ac:dyDescent="0.25">
      <c r="A41" t="s">
        <v>175</v>
      </c>
    </row>
    <row r="42" spans="1:19" x14ac:dyDescent="0.25">
      <c r="A42" t="s">
        <v>176</v>
      </c>
    </row>
    <row r="43" spans="1:19" x14ac:dyDescent="0.25">
      <c r="A43" t="s">
        <v>180</v>
      </c>
    </row>
    <row r="44" spans="1:19" x14ac:dyDescent="0.25">
      <c r="A44" t="s">
        <v>177</v>
      </c>
    </row>
    <row r="45" spans="1:19" x14ac:dyDescent="0.25">
      <c r="A45" t="s">
        <v>178</v>
      </c>
    </row>
  </sheetData>
  <mergeCells count="14">
    <mergeCell ref="B39:D39"/>
    <mergeCell ref="E39:G39"/>
    <mergeCell ref="H39:J39"/>
    <mergeCell ref="K39:M39"/>
    <mergeCell ref="N39:S39"/>
    <mergeCell ref="B28:G28"/>
    <mergeCell ref="H28:M28"/>
    <mergeCell ref="N28:V28"/>
    <mergeCell ref="B33:D33"/>
    <mergeCell ref="E33:G33"/>
    <mergeCell ref="H33:J33"/>
    <mergeCell ref="K33:M33"/>
    <mergeCell ref="N33:P33"/>
    <mergeCell ref="Q33:S33"/>
  </mergeCells>
  <dataValidations disablePrompts="1" count="1">
    <dataValidation type="list" allowBlank="1" showInputMessage="1" showErrorMessage="1" sqref="B12" xr:uid="{A4292275-0F2A-4B69-977B-6DC5149C9EB9}">
      <formula1>$C$15:$C$16</formula1>
    </dataValidation>
  </dataValidations>
  <hyperlinks>
    <hyperlink ref="D3"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V271"/>
  <sheetViews>
    <sheetView workbookViewId="0">
      <pane ySplit="2" topLeftCell="A246" activePane="bottomLeft" state="frozen"/>
      <selection activeCell="H39" sqref="H39"/>
      <selection pane="bottomLeft" activeCell="N252" sqref="N252"/>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f>Wellpath!K3</f>
        <v>0</v>
      </c>
      <c r="C3" s="22">
        <v>0</v>
      </c>
      <c r="D3" s="22">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f>Wellpath!K4</f>
        <v>30.48</v>
      </c>
      <c r="C4" s="22">
        <v>0</v>
      </c>
      <c r="D4" s="22">
        <v>0</v>
      </c>
      <c r="E4" s="20">
        <f>Model!$W$5*((drdp!B4+drdp!K4)*DSFS!$B4+(drdp!E4+drdp!N4)*DSFS!$C4+(drdp!H4+drdp!Q4)*DSFS!$D4)</f>
        <v>0</v>
      </c>
      <c r="F4" s="20">
        <f>Model!$W$5*((drdp!C4+drdp!L4)*DSFS!$B4+(drdp!F4+drdp!O4)*DSFS!$C4+(drdp!I4+drdp!R4)*DSFS!$D4)</f>
        <v>0</v>
      </c>
      <c r="G4" s="20">
        <f>Model!$W$5*((drdp!D4+drdp!M4)*DSFS!$B4+(drdp!G4+drdp!P4)*DSFS!$C4+(drdp!J4+drdp!S4)*DSFS!$D4)</f>
        <v>0</v>
      </c>
      <c r="H4" s="18">
        <f>Model!$W$5*((drdp!B4)*DSFS!$B4+(drdp!E4)*DSFS!$C4+(drdp!H4)*DSFS!$D4)</f>
        <v>0</v>
      </c>
      <c r="I4" s="18">
        <f>Model!$W$5*((drdp!C4)*DSFS!$B4+(drdp!F4)*DSFS!$C4+(drdp!I4)*DSFS!$D4)</f>
        <v>0</v>
      </c>
      <c r="J4" s="18">
        <f>Model!$W$5*((drdp!D4)*DSFS!$B4+(drdp!G4)*DSFS!$C4+(drdp!J4)*DSFS!$D4)</f>
        <v>1.7068799999999999E-2</v>
      </c>
      <c r="K4" s="21">
        <f>SUM(E$3:E3)+H4</f>
        <v>0</v>
      </c>
      <c r="L4" s="21">
        <f>SUM(F$3:F3)+I4</f>
        <v>0</v>
      </c>
      <c r="M4" s="21">
        <f>SUM(G$3:G3)+J4</f>
        <v>1.7068799999999999E-2</v>
      </c>
      <c r="N4" s="21"/>
      <c r="O4" s="21"/>
      <c r="P4" s="21"/>
      <c r="Q4" s="19">
        <f t="shared" ref="Q4:S67" si="1">K4^2</f>
        <v>0</v>
      </c>
      <c r="R4" s="19">
        <f t="shared" si="0"/>
        <v>0</v>
      </c>
      <c r="S4" s="19">
        <f t="shared" si="0"/>
        <v>2.9134393343999994E-4</v>
      </c>
      <c r="T4" s="19">
        <f t="shared" ref="T4:T67" si="2">K4*L4</f>
        <v>0</v>
      </c>
      <c r="U4" s="19">
        <f t="shared" ref="U4:U67" si="3">K4*M4</f>
        <v>0</v>
      </c>
      <c r="V4" s="19">
        <f t="shared" ref="V4:V67" si="4">L4*M4</f>
        <v>0</v>
      </c>
    </row>
    <row r="5" spans="1:22" x14ac:dyDescent="0.25">
      <c r="A5" s="26">
        <f>Wellpath!E5</f>
        <v>200</v>
      </c>
      <c r="B5" s="22">
        <f>Wellpath!K5</f>
        <v>60.96</v>
      </c>
      <c r="C5" s="22">
        <v>0</v>
      </c>
      <c r="D5" s="22">
        <v>0</v>
      </c>
      <c r="E5" s="20">
        <f>Model!$W$5*((drdp!B5+drdp!K5)*DSFS!$B5+(drdp!E5+drdp!N5)*DSFS!$C5+(drdp!H5+drdp!Q5)*DSFS!$D5)</f>
        <v>0</v>
      </c>
      <c r="F5" s="20">
        <f>Model!$W$5*((drdp!C5+drdp!L5)*DSFS!$B5+(drdp!F5+drdp!O5)*DSFS!$C5+(drdp!I5+drdp!R5)*DSFS!$D5)</f>
        <v>0</v>
      </c>
      <c r="G5" s="20">
        <f>Model!$W$5*((drdp!D5+drdp!M5)*DSFS!$B5+(drdp!G5+drdp!P5)*DSFS!$C5+(drdp!J5+drdp!S5)*DSFS!$D5)</f>
        <v>0</v>
      </c>
      <c r="H5" s="18">
        <f>Model!$W$5*((drdp!B5)*DSFS!$B5+(drdp!E5)*DSFS!$C5+(drdp!H5)*DSFS!$D5)</f>
        <v>0</v>
      </c>
      <c r="I5" s="18">
        <f>Model!$W$5*((drdp!C5)*DSFS!$B5+(drdp!F5)*DSFS!$C5+(drdp!I5)*DSFS!$D5)</f>
        <v>0</v>
      </c>
      <c r="J5" s="18">
        <f>Model!$W$5*((drdp!D5)*DSFS!$B5+(drdp!G5)*DSFS!$C5+(drdp!J5)*DSFS!$D5)</f>
        <v>3.4137599999999997E-2</v>
      </c>
      <c r="K5" s="21">
        <f>SUM(E$3:E4)+H5</f>
        <v>0</v>
      </c>
      <c r="L5" s="21">
        <f>SUM(F$3:F4)+I5</f>
        <v>0</v>
      </c>
      <c r="M5" s="21">
        <f>SUM(G$3:G4)+J5</f>
        <v>3.4137599999999997E-2</v>
      </c>
      <c r="N5" s="21"/>
      <c r="O5" s="21"/>
      <c r="P5" s="21"/>
      <c r="Q5" s="19">
        <f t="shared" si="1"/>
        <v>0</v>
      </c>
      <c r="R5" s="19">
        <f t="shared" si="0"/>
        <v>0</v>
      </c>
      <c r="S5" s="19">
        <f t="shared" si="0"/>
        <v>1.1653757337599998E-3</v>
      </c>
      <c r="T5" s="19">
        <f t="shared" si="2"/>
        <v>0</v>
      </c>
      <c r="U5" s="19">
        <f t="shared" si="3"/>
        <v>0</v>
      </c>
      <c r="V5" s="19">
        <f t="shared" si="4"/>
        <v>0</v>
      </c>
    </row>
    <row r="6" spans="1:22" x14ac:dyDescent="0.25">
      <c r="A6" s="26">
        <f>Wellpath!E6</f>
        <v>300</v>
      </c>
      <c r="B6" s="22">
        <f>Wellpath!K6</f>
        <v>91.44</v>
      </c>
      <c r="C6" s="22">
        <v>0</v>
      </c>
      <c r="D6" s="22">
        <v>0</v>
      </c>
      <c r="E6" s="20">
        <f>Model!$W$5*((drdp!B6+drdp!K6)*DSFS!$B6+(drdp!E6+drdp!N6)*DSFS!$C6+(drdp!H6+drdp!Q6)*DSFS!$D6)</f>
        <v>0</v>
      </c>
      <c r="F6" s="20">
        <f>Model!$W$5*((drdp!C6+drdp!L6)*DSFS!$B6+(drdp!F6+drdp!O6)*DSFS!$C6+(drdp!I6+drdp!R6)*DSFS!$D6)</f>
        <v>0</v>
      </c>
      <c r="G6" s="20">
        <f>Model!$W$5*((drdp!D6+drdp!M6)*DSFS!$B6+(drdp!G6+drdp!P6)*DSFS!$C6+(drdp!J6+drdp!S6)*DSFS!$D6)</f>
        <v>0</v>
      </c>
      <c r="H6" s="18">
        <f>Model!$W$5*((drdp!B6)*DSFS!$B6+(drdp!E6)*DSFS!$C6+(drdp!H6)*DSFS!$D6)</f>
        <v>0</v>
      </c>
      <c r="I6" s="18">
        <f>Model!$W$5*((drdp!C6)*DSFS!$B6+(drdp!F6)*DSFS!$C6+(drdp!I6)*DSFS!$D6)</f>
        <v>0</v>
      </c>
      <c r="J6" s="18">
        <f>Model!$W$5*((drdp!D6)*DSFS!$B6+(drdp!G6)*DSFS!$C6+(drdp!J6)*DSFS!$D6)</f>
        <v>5.1206399999999992E-2</v>
      </c>
      <c r="K6" s="21">
        <f>SUM(E$3:E5)+H6</f>
        <v>0</v>
      </c>
      <c r="L6" s="21">
        <f>SUM(F$3:F5)+I6</f>
        <v>0</v>
      </c>
      <c r="M6" s="21">
        <f>SUM(G$3:G5)+J6</f>
        <v>5.1206399999999992E-2</v>
      </c>
      <c r="N6" s="21"/>
      <c r="O6" s="21"/>
      <c r="P6" s="21"/>
      <c r="Q6" s="19">
        <f t="shared" si="1"/>
        <v>0</v>
      </c>
      <c r="R6" s="19">
        <f t="shared" si="0"/>
        <v>0</v>
      </c>
      <c r="S6" s="19">
        <f t="shared" si="0"/>
        <v>2.6220954009599992E-3</v>
      </c>
      <c r="T6" s="19">
        <f t="shared" si="2"/>
        <v>0</v>
      </c>
      <c r="U6" s="19">
        <f t="shared" si="3"/>
        <v>0</v>
      </c>
      <c r="V6" s="19">
        <f t="shared" si="4"/>
        <v>0</v>
      </c>
    </row>
    <row r="7" spans="1:22" x14ac:dyDescent="0.25">
      <c r="A7" s="26">
        <f>Wellpath!E7</f>
        <v>400</v>
      </c>
      <c r="B7" s="22">
        <f>Wellpath!K7</f>
        <v>121.92</v>
      </c>
      <c r="C7" s="22">
        <v>0</v>
      </c>
      <c r="D7" s="22">
        <v>0</v>
      </c>
      <c r="E7" s="20">
        <f>Model!$W$5*((drdp!B7+drdp!K7)*DSFS!$B7+(drdp!E7+drdp!N7)*DSFS!$C7+(drdp!H7+drdp!Q7)*DSFS!$D7)</f>
        <v>0</v>
      </c>
      <c r="F7" s="20">
        <f>Model!$W$5*((drdp!C7+drdp!L7)*DSFS!$B7+(drdp!F7+drdp!O7)*DSFS!$C7+(drdp!I7+drdp!R7)*DSFS!$D7)</f>
        <v>0</v>
      </c>
      <c r="G7" s="20">
        <f>Model!$W$5*((drdp!D7+drdp!M7)*DSFS!$B7+(drdp!G7+drdp!P7)*DSFS!$C7+(drdp!J7+drdp!S7)*DSFS!$D7)</f>
        <v>0</v>
      </c>
      <c r="H7" s="18">
        <f>Model!$W$5*((drdp!B7)*DSFS!$B7+(drdp!E7)*DSFS!$C7+(drdp!H7)*DSFS!$D7)</f>
        <v>0</v>
      </c>
      <c r="I7" s="18">
        <f>Model!$W$5*((drdp!C7)*DSFS!$B7+(drdp!F7)*DSFS!$C7+(drdp!I7)*DSFS!$D7)</f>
        <v>0</v>
      </c>
      <c r="J7" s="18">
        <f>Model!$W$5*((drdp!D7)*DSFS!$B7+(drdp!G7)*DSFS!$C7+(drdp!J7)*DSFS!$D7)</f>
        <v>6.8275199999999994E-2</v>
      </c>
      <c r="K7" s="21">
        <f>SUM(E$3:E6)+H7</f>
        <v>0</v>
      </c>
      <c r="L7" s="21">
        <f>SUM(F$3:F6)+I7</f>
        <v>0</v>
      </c>
      <c r="M7" s="21">
        <f>SUM(G$3:G6)+J7</f>
        <v>6.8275199999999994E-2</v>
      </c>
      <c r="N7" s="21"/>
      <c r="O7" s="21"/>
      <c r="P7" s="21"/>
      <c r="Q7" s="19">
        <f t="shared" si="1"/>
        <v>0</v>
      </c>
      <c r="R7" s="19">
        <f t="shared" si="0"/>
        <v>0</v>
      </c>
      <c r="S7" s="19">
        <f t="shared" si="0"/>
        <v>4.6615029350399991E-3</v>
      </c>
      <c r="T7" s="19">
        <f t="shared" si="2"/>
        <v>0</v>
      </c>
      <c r="U7" s="19">
        <f t="shared" si="3"/>
        <v>0</v>
      </c>
      <c r="V7" s="19">
        <f t="shared" si="4"/>
        <v>0</v>
      </c>
    </row>
    <row r="8" spans="1:22" x14ac:dyDescent="0.25">
      <c r="A8" s="26">
        <f>Wellpath!E8</f>
        <v>500</v>
      </c>
      <c r="B8" s="22">
        <f>Wellpath!K8</f>
        <v>152.4</v>
      </c>
      <c r="C8" s="22">
        <v>0</v>
      </c>
      <c r="D8" s="22">
        <v>0</v>
      </c>
      <c r="E8" s="20">
        <f>Model!$W$5*((drdp!B8+drdp!K8)*DSFS!$B8+(drdp!E8+drdp!N8)*DSFS!$C8+(drdp!H8+drdp!Q8)*DSFS!$D8)</f>
        <v>0</v>
      </c>
      <c r="F8" s="20">
        <f>Model!$W$5*((drdp!C8+drdp!L8)*DSFS!$B8+(drdp!F8+drdp!O8)*DSFS!$C8+(drdp!I8+drdp!R8)*DSFS!$D8)</f>
        <v>0</v>
      </c>
      <c r="G8" s="20">
        <f>Model!$W$5*((drdp!D8+drdp!M8)*DSFS!$B8+(drdp!G8+drdp!P8)*DSFS!$C8+(drdp!J8+drdp!S8)*DSFS!$D8)</f>
        <v>0</v>
      </c>
      <c r="H8" s="18">
        <f>Model!$W$5*((drdp!B8)*DSFS!$B8+(drdp!E8)*DSFS!$C8+(drdp!H8)*DSFS!$D8)</f>
        <v>0</v>
      </c>
      <c r="I8" s="18">
        <f>Model!$W$5*((drdp!C8)*DSFS!$B8+(drdp!F8)*DSFS!$C8+(drdp!I8)*DSFS!$D8)</f>
        <v>0</v>
      </c>
      <c r="J8" s="18">
        <f>Model!$W$5*((drdp!D8)*DSFS!$B8+(drdp!G8)*DSFS!$C8+(drdp!J8)*DSFS!$D8)</f>
        <v>8.5343999999999989E-2</v>
      </c>
      <c r="K8" s="21">
        <f>SUM(E$3:E7)+H8</f>
        <v>0</v>
      </c>
      <c r="L8" s="21">
        <f>SUM(F$3:F7)+I8</f>
        <v>0</v>
      </c>
      <c r="M8" s="21">
        <f>SUM(G$3:G7)+J8</f>
        <v>8.5343999999999989E-2</v>
      </c>
      <c r="N8" s="21"/>
      <c r="O8" s="21"/>
      <c r="P8" s="21"/>
      <c r="Q8" s="19">
        <f t="shared" si="1"/>
        <v>0</v>
      </c>
      <c r="R8" s="19">
        <f t="shared" si="0"/>
        <v>0</v>
      </c>
      <c r="S8" s="19">
        <f t="shared" si="0"/>
        <v>7.2835983359999983E-3</v>
      </c>
      <c r="T8" s="19">
        <f t="shared" si="2"/>
        <v>0</v>
      </c>
      <c r="U8" s="19">
        <f t="shared" si="3"/>
        <v>0</v>
      </c>
      <c r="V8" s="19">
        <f t="shared" si="4"/>
        <v>0</v>
      </c>
    </row>
    <row r="9" spans="1:22" x14ac:dyDescent="0.25">
      <c r="A9" s="26">
        <f>Wellpath!E9</f>
        <v>600</v>
      </c>
      <c r="B9" s="22">
        <f>Wellpath!K9</f>
        <v>182.88</v>
      </c>
      <c r="C9" s="22">
        <v>0</v>
      </c>
      <c r="D9" s="22">
        <v>0</v>
      </c>
      <c r="E9" s="20">
        <f>Model!$W$5*((drdp!B9+drdp!K9)*DSFS!$B9+(drdp!E9+drdp!N9)*DSFS!$C9+(drdp!H9+drdp!Q9)*DSFS!$D9)</f>
        <v>0</v>
      </c>
      <c r="F9" s="20">
        <f>Model!$W$5*((drdp!C9+drdp!L9)*DSFS!$B9+(drdp!F9+drdp!O9)*DSFS!$C9+(drdp!I9+drdp!R9)*DSFS!$D9)</f>
        <v>0</v>
      </c>
      <c r="G9" s="20">
        <f>Model!$W$5*((drdp!D9+drdp!M9)*DSFS!$B9+(drdp!G9+drdp!P9)*DSFS!$C9+(drdp!J9+drdp!S9)*DSFS!$D9)</f>
        <v>0</v>
      </c>
      <c r="H9" s="18">
        <f>Model!$W$5*((drdp!B9)*DSFS!$B9+(drdp!E9)*DSFS!$C9+(drdp!H9)*DSFS!$D9)</f>
        <v>0</v>
      </c>
      <c r="I9" s="18">
        <f>Model!$W$5*((drdp!C9)*DSFS!$B9+(drdp!F9)*DSFS!$C9+(drdp!I9)*DSFS!$D9)</f>
        <v>0</v>
      </c>
      <c r="J9" s="18">
        <f>Model!$W$5*((drdp!D9)*DSFS!$B9+(drdp!G9)*DSFS!$C9+(drdp!J9)*DSFS!$D9)</f>
        <v>0.10241279999999998</v>
      </c>
      <c r="K9" s="21">
        <f>SUM(E$3:E8)+H9</f>
        <v>0</v>
      </c>
      <c r="L9" s="21">
        <f>SUM(F$3:F8)+I9</f>
        <v>0</v>
      </c>
      <c r="M9" s="21">
        <f>SUM(G$3:G8)+J9</f>
        <v>0.10241279999999998</v>
      </c>
      <c r="N9" s="21"/>
      <c r="O9" s="21"/>
      <c r="P9" s="21"/>
      <c r="Q9" s="19">
        <f t="shared" si="1"/>
        <v>0</v>
      </c>
      <c r="R9" s="19">
        <f t="shared" si="0"/>
        <v>0</v>
      </c>
      <c r="S9" s="19">
        <f t="shared" si="0"/>
        <v>1.0488381603839997E-2</v>
      </c>
      <c r="T9" s="19">
        <f t="shared" si="2"/>
        <v>0</v>
      </c>
      <c r="U9" s="19">
        <f t="shared" si="3"/>
        <v>0</v>
      </c>
      <c r="V9" s="19">
        <f t="shared" si="4"/>
        <v>0</v>
      </c>
    </row>
    <row r="10" spans="1:22" x14ac:dyDescent="0.25">
      <c r="A10" s="26">
        <f>Wellpath!E10</f>
        <v>700</v>
      </c>
      <c r="B10" s="22">
        <f>Wellpath!K10</f>
        <v>213.36</v>
      </c>
      <c r="C10" s="22">
        <v>0</v>
      </c>
      <c r="D10" s="22">
        <v>0</v>
      </c>
      <c r="E10" s="20">
        <f>Model!$W$5*((drdp!B10+drdp!K10)*DSFS!$B10+(drdp!E10+drdp!N10)*DSFS!$C10+(drdp!H10+drdp!Q10)*DSFS!$D10)</f>
        <v>0</v>
      </c>
      <c r="F10" s="20">
        <f>Model!$W$5*((drdp!C10+drdp!L10)*DSFS!$B10+(drdp!F10+drdp!O10)*DSFS!$C10+(drdp!I10+drdp!R10)*DSFS!$D10)</f>
        <v>0</v>
      </c>
      <c r="G10" s="20">
        <f>Model!$W$5*((drdp!D10+drdp!M10)*DSFS!$B10+(drdp!G10+drdp!P10)*DSFS!$C10+(drdp!J10+drdp!S10)*DSFS!$D10)</f>
        <v>0</v>
      </c>
      <c r="H10" s="18">
        <f>Model!$W$5*((drdp!B10)*DSFS!$B10+(drdp!E10)*DSFS!$C10+(drdp!H10)*DSFS!$D10)</f>
        <v>0</v>
      </c>
      <c r="I10" s="18">
        <f>Model!$W$5*((drdp!C10)*DSFS!$B10+(drdp!F10)*DSFS!$C10+(drdp!I10)*DSFS!$D10)</f>
        <v>0</v>
      </c>
      <c r="J10" s="18">
        <f>Model!$W$5*((drdp!D10)*DSFS!$B10+(drdp!G10)*DSFS!$C10+(drdp!J10)*DSFS!$D10)</f>
        <v>0.11948159999999999</v>
      </c>
      <c r="K10" s="21">
        <f>SUM(E$3:E9)+H10</f>
        <v>0</v>
      </c>
      <c r="L10" s="21">
        <f>SUM(F$3:F9)+I10</f>
        <v>0</v>
      </c>
      <c r="M10" s="21">
        <f>SUM(G$3:G9)+J10</f>
        <v>0.11948159999999999</v>
      </c>
      <c r="N10" s="21"/>
      <c r="O10" s="21"/>
      <c r="P10" s="21"/>
      <c r="Q10" s="19">
        <f t="shared" si="1"/>
        <v>0</v>
      </c>
      <c r="R10" s="19">
        <f t="shared" si="0"/>
        <v>0</v>
      </c>
      <c r="S10" s="19">
        <f t="shared" si="0"/>
        <v>1.4275852738559998E-2</v>
      </c>
      <c r="T10" s="19">
        <f t="shared" si="2"/>
        <v>0</v>
      </c>
      <c r="U10" s="19">
        <f t="shared" si="3"/>
        <v>0</v>
      </c>
      <c r="V10" s="19">
        <f t="shared" si="4"/>
        <v>0</v>
      </c>
    </row>
    <row r="11" spans="1:22" x14ac:dyDescent="0.25">
      <c r="A11" s="26">
        <f>Wellpath!E11</f>
        <v>800</v>
      </c>
      <c r="B11" s="22">
        <f>Wellpath!K11</f>
        <v>243.84</v>
      </c>
      <c r="C11" s="22">
        <v>0</v>
      </c>
      <c r="D11" s="22">
        <v>0</v>
      </c>
      <c r="E11" s="20">
        <f>Model!$W$5*((drdp!B11+drdp!K11)*DSFS!$B11+(drdp!E11+drdp!N11)*DSFS!$C11+(drdp!H11+drdp!Q11)*DSFS!$D11)</f>
        <v>0</v>
      </c>
      <c r="F11" s="20">
        <f>Model!$W$5*((drdp!C11+drdp!L11)*DSFS!$B11+(drdp!F11+drdp!O11)*DSFS!$C11+(drdp!I11+drdp!R11)*DSFS!$D11)</f>
        <v>0</v>
      </c>
      <c r="G11" s="20">
        <f>Model!$W$5*((drdp!D11+drdp!M11)*DSFS!$B11+(drdp!G11+drdp!P11)*DSFS!$C11+(drdp!J11+drdp!S11)*DSFS!$D11)</f>
        <v>0</v>
      </c>
      <c r="H11" s="18">
        <f>Model!$W$5*((drdp!B11)*DSFS!$B11+(drdp!E11)*DSFS!$C11+(drdp!H11)*DSFS!$D11)</f>
        <v>0</v>
      </c>
      <c r="I11" s="18">
        <f>Model!$W$5*((drdp!C11)*DSFS!$B11+(drdp!F11)*DSFS!$C11+(drdp!I11)*DSFS!$D11)</f>
        <v>0</v>
      </c>
      <c r="J11" s="18">
        <f>Model!$W$5*((drdp!D11)*DSFS!$B11+(drdp!G11)*DSFS!$C11+(drdp!J11)*DSFS!$D11)</f>
        <v>0.13655039999999999</v>
      </c>
      <c r="K11" s="21">
        <f>SUM(E$3:E10)+H11</f>
        <v>0</v>
      </c>
      <c r="L11" s="21">
        <f>SUM(F$3:F10)+I11</f>
        <v>0</v>
      </c>
      <c r="M11" s="21">
        <f>SUM(G$3:G10)+J11</f>
        <v>0.13655039999999999</v>
      </c>
      <c r="N11" s="21"/>
      <c r="O11" s="21"/>
      <c r="P11" s="21"/>
      <c r="Q11" s="19">
        <f t="shared" si="1"/>
        <v>0</v>
      </c>
      <c r="R11" s="19">
        <f t="shared" si="0"/>
        <v>0</v>
      </c>
      <c r="S11" s="19">
        <f t="shared" si="0"/>
        <v>1.8646011740159996E-2</v>
      </c>
      <c r="T11" s="19">
        <f t="shared" si="2"/>
        <v>0</v>
      </c>
      <c r="U11" s="19">
        <f t="shared" si="3"/>
        <v>0</v>
      </c>
      <c r="V11" s="19">
        <f t="shared" si="4"/>
        <v>0</v>
      </c>
    </row>
    <row r="12" spans="1:22" x14ac:dyDescent="0.25">
      <c r="A12" s="26">
        <f>Wellpath!E12</f>
        <v>900</v>
      </c>
      <c r="B12" s="22">
        <f>Wellpath!K12</f>
        <v>274.32</v>
      </c>
      <c r="C12" s="22">
        <v>0</v>
      </c>
      <c r="D12" s="22">
        <v>0</v>
      </c>
      <c r="E12" s="20">
        <f>Model!$W$5*((drdp!B12+drdp!K12)*DSFS!$B12+(drdp!E12+drdp!N12)*DSFS!$C12+(drdp!H12+drdp!Q12)*DSFS!$D12)</f>
        <v>0</v>
      </c>
      <c r="F12" s="20">
        <f>Model!$W$5*((drdp!C12+drdp!L12)*DSFS!$B12+(drdp!F12+drdp!O12)*DSFS!$C12+(drdp!I12+drdp!R12)*DSFS!$D12)</f>
        <v>0</v>
      </c>
      <c r="G12" s="20">
        <f>Model!$W$5*((drdp!D12+drdp!M12)*DSFS!$B12+(drdp!G12+drdp!P12)*DSFS!$C12+(drdp!J12+drdp!S12)*DSFS!$D12)</f>
        <v>0</v>
      </c>
      <c r="H12" s="18">
        <f>Model!$W$5*((drdp!B12)*DSFS!$B12+(drdp!E12)*DSFS!$C12+(drdp!H12)*DSFS!$D12)</f>
        <v>0</v>
      </c>
      <c r="I12" s="18">
        <f>Model!$W$5*((drdp!C12)*DSFS!$B12+(drdp!F12)*DSFS!$C12+(drdp!I12)*DSFS!$D12)</f>
        <v>0</v>
      </c>
      <c r="J12" s="18">
        <f>Model!$W$5*((drdp!D12)*DSFS!$B12+(drdp!G12)*DSFS!$C12+(drdp!J12)*DSFS!$D12)</f>
        <v>0.15361919999999998</v>
      </c>
      <c r="K12" s="21">
        <f>SUM(E$3:E11)+H12</f>
        <v>0</v>
      </c>
      <c r="L12" s="21">
        <f>SUM(F$3:F11)+I12</f>
        <v>0</v>
      </c>
      <c r="M12" s="21">
        <f>SUM(G$3:G11)+J12</f>
        <v>0.15361919999999998</v>
      </c>
      <c r="N12" s="21"/>
      <c r="O12" s="21"/>
      <c r="P12" s="21"/>
      <c r="Q12" s="19">
        <f t="shared" si="1"/>
        <v>0</v>
      </c>
      <c r="R12" s="19">
        <f t="shared" si="0"/>
        <v>0</v>
      </c>
      <c r="S12" s="19">
        <f t="shared" si="0"/>
        <v>2.3598858608639996E-2</v>
      </c>
      <c r="T12" s="19">
        <f t="shared" si="2"/>
        <v>0</v>
      </c>
      <c r="U12" s="19">
        <f t="shared" si="3"/>
        <v>0</v>
      </c>
      <c r="V12" s="19">
        <f t="shared" si="4"/>
        <v>0</v>
      </c>
    </row>
    <row r="13" spans="1:22" x14ac:dyDescent="0.25">
      <c r="A13" s="26">
        <f>Wellpath!E13</f>
        <v>1000</v>
      </c>
      <c r="B13" s="22">
        <f>Wellpath!K13</f>
        <v>304.8</v>
      </c>
      <c r="C13" s="22">
        <v>0</v>
      </c>
      <c r="D13" s="22">
        <v>0</v>
      </c>
      <c r="E13" s="20">
        <f>Model!$W$5*((drdp!B13+drdp!K13)*DSFS!$B13+(drdp!E13+drdp!N13)*DSFS!$C13+(drdp!H13+drdp!Q13)*DSFS!$D13)</f>
        <v>0</v>
      </c>
      <c r="F13" s="20">
        <f>Model!$W$5*((drdp!C13+drdp!L13)*DSFS!$B13+(drdp!F13+drdp!O13)*DSFS!$C13+(drdp!I13+drdp!R13)*DSFS!$D13)</f>
        <v>0</v>
      </c>
      <c r="G13" s="20">
        <f>Model!$W$5*((drdp!D13+drdp!M13)*DSFS!$B13+(drdp!G13+drdp!P13)*DSFS!$C13+(drdp!J13+drdp!S13)*DSFS!$D13)</f>
        <v>0</v>
      </c>
      <c r="H13" s="18">
        <f>Model!$W$5*((drdp!B13)*DSFS!$B13+(drdp!E13)*DSFS!$C13+(drdp!H13)*DSFS!$D13)</f>
        <v>0</v>
      </c>
      <c r="I13" s="18">
        <f>Model!$W$5*((drdp!C13)*DSFS!$B13+(drdp!F13)*DSFS!$C13+(drdp!I13)*DSFS!$D13)</f>
        <v>0</v>
      </c>
      <c r="J13" s="18">
        <f>Model!$W$5*((drdp!D13)*DSFS!$B13+(drdp!G13)*DSFS!$C13+(drdp!J13)*DSFS!$D13)</f>
        <v>0.17068799999999998</v>
      </c>
      <c r="K13" s="21">
        <f>SUM(E$3:E12)+H13</f>
        <v>0</v>
      </c>
      <c r="L13" s="21">
        <f>SUM(F$3:F12)+I13</f>
        <v>0</v>
      </c>
      <c r="M13" s="21">
        <f>SUM(G$3:G12)+J13</f>
        <v>0.17068799999999998</v>
      </c>
      <c r="N13" s="21"/>
      <c r="O13" s="21"/>
      <c r="P13" s="21"/>
      <c r="Q13" s="19">
        <f t="shared" si="1"/>
        <v>0</v>
      </c>
      <c r="R13" s="19">
        <f t="shared" si="0"/>
        <v>0</v>
      </c>
      <c r="S13" s="19">
        <f t="shared" si="0"/>
        <v>2.9134393343999993E-2</v>
      </c>
      <c r="T13" s="19">
        <f t="shared" si="2"/>
        <v>0</v>
      </c>
      <c r="U13" s="19">
        <f t="shared" si="3"/>
        <v>0</v>
      </c>
      <c r="V13" s="19">
        <f t="shared" si="4"/>
        <v>0</v>
      </c>
    </row>
    <row r="14" spans="1:22" x14ac:dyDescent="0.25">
      <c r="A14" s="26">
        <f>Wellpath!E14</f>
        <v>1100</v>
      </c>
      <c r="B14" s="22">
        <f>Wellpath!K14</f>
        <v>335.28000000000003</v>
      </c>
      <c r="C14" s="22">
        <v>0</v>
      </c>
      <c r="D14" s="22">
        <v>0</v>
      </c>
      <c r="E14" s="20">
        <f>Model!$W$5*((drdp!B14+drdp!K14)*DSFS!$B14+(drdp!E14+drdp!N14)*DSFS!$C14+(drdp!H14+drdp!Q14)*DSFS!$D14)</f>
        <v>0</v>
      </c>
      <c r="F14" s="20">
        <f>Model!$W$5*((drdp!C14+drdp!L14)*DSFS!$B14+(drdp!F14+drdp!O14)*DSFS!$C14+(drdp!I14+drdp!R14)*DSFS!$D14)</f>
        <v>0</v>
      </c>
      <c r="G14" s="20">
        <f>Model!$W$5*((drdp!D14+drdp!M14)*DSFS!$B14+(drdp!G14+drdp!P14)*DSFS!$C14+(drdp!J14+drdp!S14)*DSFS!$D14)</f>
        <v>0</v>
      </c>
      <c r="H14" s="18">
        <f>Model!$W$5*((drdp!B14)*DSFS!$B14+(drdp!E14)*DSFS!$C14+(drdp!H14)*DSFS!$D14)</f>
        <v>0</v>
      </c>
      <c r="I14" s="18">
        <f>Model!$W$5*((drdp!C14)*DSFS!$B14+(drdp!F14)*DSFS!$C14+(drdp!I14)*DSFS!$D14)</f>
        <v>0</v>
      </c>
      <c r="J14" s="18">
        <f>Model!$W$5*((drdp!D14)*DSFS!$B14+(drdp!G14)*DSFS!$C14+(drdp!J14)*DSFS!$D14)</f>
        <v>0.1877568</v>
      </c>
      <c r="K14" s="21">
        <f>SUM(E$3:E13)+H14</f>
        <v>0</v>
      </c>
      <c r="L14" s="21">
        <f>SUM(F$3:F13)+I14</f>
        <v>0</v>
      </c>
      <c r="M14" s="21">
        <f>SUM(G$3:G13)+J14</f>
        <v>0.1877568</v>
      </c>
      <c r="N14" s="21"/>
      <c r="O14" s="21"/>
      <c r="P14" s="21"/>
      <c r="Q14" s="19">
        <f t="shared" si="1"/>
        <v>0</v>
      </c>
      <c r="R14" s="19">
        <f t="shared" si="0"/>
        <v>0</v>
      </c>
      <c r="S14" s="19">
        <f t="shared" si="0"/>
        <v>3.5252615946239997E-2</v>
      </c>
      <c r="T14" s="19">
        <f t="shared" si="2"/>
        <v>0</v>
      </c>
      <c r="U14" s="19">
        <f t="shared" si="3"/>
        <v>0</v>
      </c>
      <c r="V14" s="19">
        <f t="shared" si="4"/>
        <v>0</v>
      </c>
    </row>
    <row r="15" spans="1:22" x14ac:dyDescent="0.25">
      <c r="A15" s="26">
        <f>Wellpath!E15</f>
        <v>1200</v>
      </c>
      <c r="B15" s="22">
        <f>Wellpath!K15</f>
        <v>365.76</v>
      </c>
      <c r="C15" s="22">
        <v>0</v>
      </c>
      <c r="D15" s="22">
        <v>0</v>
      </c>
      <c r="E15" s="20">
        <f>Model!$W$5*((drdp!B15+drdp!K15)*DSFS!$B15+(drdp!E15+drdp!N15)*DSFS!$C15+(drdp!H15+drdp!Q15)*DSFS!$D15)</f>
        <v>0</v>
      </c>
      <c r="F15" s="20">
        <f>Model!$W$5*((drdp!C15+drdp!L15)*DSFS!$B15+(drdp!F15+drdp!O15)*DSFS!$C15+(drdp!I15+drdp!R15)*DSFS!$D15)</f>
        <v>0</v>
      </c>
      <c r="G15" s="20">
        <f>Model!$W$5*((drdp!D15+drdp!M15)*DSFS!$B15+(drdp!G15+drdp!P15)*DSFS!$C15+(drdp!J15+drdp!S15)*DSFS!$D15)</f>
        <v>0</v>
      </c>
      <c r="H15" s="18">
        <f>Model!$W$5*((drdp!B15)*DSFS!$B15+(drdp!E15)*DSFS!$C15+(drdp!H15)*DSFS!$D15)</f>
        <v>0</v>
      </c>
      <c r="I15" s="18">
        <f>Model!$W$5*((drdp!C15)*DSFS!$B15+(drdp!F15)*DSFS!$C15+(drdp!I15)*DSFS!$D15)</f>
        <v>0</v>
      </c>
      <c r="J15" s="18">
        <f>Model!$W$5*((drdp!D15)*DSFS!$B15+(drdp!G15)*DSFS!$C15+(drdp!J15)*DSFS!$D15)</f>
        <v>0.20482559999999997</v>
      </c>
      <c r="K15" s="21">
        <f>SUM(E$3:E14)+H15</f>
        <v>0</v>
      </c>
      <c r="L15" s="21">
        <f>SUM(F$3:F14)+I15</f>
        <v>0</v>
      </c>
      <c r="M15" s="21">
        <f>SUM(G$3:G14)+J15</f>
        <v>0.20482559999999997</v>
      </c>
      <c r="N15" s="21"/>
      <c r="O15" s="21"/>
      <c r="P15" s="21"/>
      <c r="Q15" s="19">
        <f t="shared" si="1"/>
        <v>0</v>
      </c>
      <c r="R15" s="19">
        <f t="shared" si="0"/>
        <v>0</v>
      </c>
      <c r="S15" s="19">
        <f t="shared" si="0"/>
        <v>4.1953526415359987E-2</v>
      </c>
      <c r="T15" s="19">
        <f t="shared" si="2"/>
        <v>0</v>
      </c>
      <c r="U15" s="19">
        <f t="shared" si="3"/>
        <v>0</v>
      </c>
      <c r="V15" s="19">
        <f t="shared" si="4"/>
        <v>0</v>
      </c>
    </row>
    <row r="16" spans="1:22" x14ac:dyDescent="0.25">
      <c r="A16" s="26">
        <f>Wellpath!E16</f>
        <v>1300</v>
      </c>
      <c r="B16" s="22">
        <f>Wellpath!K16</f>
        <v>396.24</v>
      </c>
      <c r="C16" s="22">
        <v>0</v>
      </c>
      <c r="D16" s="22">
        <v>0</v>
      </c>
      <c r="E16" s="20">
        <f>Model!$W$5*((drdp!B16+drdp!K16)*DSFS!$B16+(drdp!E16+drdp!N16)*DSFS!$C16+(drdp!H16+drdp!Q16)*DSFS!$D16)</f>
        <v>0</v>
      </c>
      <c r="F16" s="20">
        <f>Model!$W$5*((drdp!C16+drdp!L16)*DSFS!$B16+(drdp!F16+drdp!O16)*DSFS!$C16+(drdp!I16+drdp!R16)*DSFS!$D16)</f>
        <v>0</v>
      </c>
      <c r="G16" s="20">
        <f>Model!$W$5*((drdp!D16+drdp!M16)*DSFS!$B16+(drdp!G16+drdp!P16)*DSFS!$C16+(drdp!J16+drdp!S16)*DSFS!$D16)</f>
        <v>0</v>
      </c>
      <c r="H16" s="18">
        <f>Model!$W$5*((drdp!B16)*DSFS!$B16+(drdp!E16)*DSFS!$C16+(drdp!H16)*DSFS!$D16)</f>
        <v>0</v>
      </c>
      <c r="I16" s="18">
        <f>Model!$W$5*((drdp!C16)*DSFS!$B16+(drdp!F16)*DSFS!$C16+(drdp!I16)*DSFS!$D16)</f>
        <v>0</v>
      </c>
      <c r="J16" s="18">
        <f>Model!$W$5*((drdp!D16)*DSFS!$B16+(drdp!G16)*DSFS!$C16+(drdp!J16)*DSFS!$D16)</f>
        <v>0.22189439999999999</v>
      </c>
      <c r="K16" s="21">
        <f>SUM(E$3:E15)+H16</f>
        <v>0</v>
      </c>
      <c r="L16" s="21">
        <f>SUM(F$3:F15)+I16</f>
        <v>0</v>
      </c>
      <c r="M16" s="21">
        <f>SUM(G$3:G15)+J16</f>
        <v>0.22189439999999999</v>
      </c>
      <c r="N16" s="21"/>
      <c r="O16" s="21"/>
      <c r="P16" s="21"/>
      <c r="Q16" s="19">
        <f t="shared" si="1"/>
        <v>0</v>
      </c>
      <c r="R16" s="19">
        <f t="shared" si="0"/>
        <v>0</v>
      </c>
      <c r="S16" s="19">
        <f t="shared" si="0"/>
        <v>4.9237124751359995E-2</v>
      </c>
      <c r="T16" s="19">
        <f t="shared" si="2"/>
        <v>0</v>
      </c>
      <c r="U16" s="19">
        <f t="shared" si="3"/>
        <v>0</v>
      </c>
      <c r="V16" s="19">
        <f t="shared" si="4"/>
        <v>0</v>
      </c>
    </row>
    <row r="17" spans="1:22" x14ac:dyDescent="0.25">
      <c r="A17" s="26">
        <f>Wellpath!E17</f>
        <v>1400</v>
      </c>
      <c r="B17" s="22">
        <f>Wellpath!K17</f>
        <v>426.72</v>
      </c>
      <c r="C17" s="22">
        <v>0</v>
      </c>
      <c r="D17" s="22">
        <v>0</v>
      </c>
      <c r="E17" s="20">
        <f>Model!$W$5*((drdp!B17+drdp!K17)*DSFS!$B17+(drdp!E17+drdp!N17)*DSFS!$C17+(drdp!H17+drdp!Q17)*DSFS!$D17)</f>
        <v>0</v>
      </c>
      <c r="F17" s="20">
        <f>Model!$W$5*((drdp!C17+drdp!L17)*DSFS!$B17+(drdp!F17+drdp!O17)*DSFS!$C17+(drdp!I17+drdp!R17)*DSFS!$D17)</f>
        <v>0</v>
      </c>
      <c r="G17" s="20">
        <f>Model!$W$5*((drdp!D17+drdp!M17)*DSFS!$B17+(drdp!G17+drdp!P17)*DSFS!$C17+(drdp!J17+drdp!S17)*DSFS!$D17)</f>
        <v>0</v>
      </c>
      <c r="H17" s="18">
        <f>Model!$W$5*((drdp!B17)*DSFS!$B17+(drdp!E17)*DSFS!$C17+(drdp!H17)*DSFS!$D17)</f>
        <v>0</v>
      </c>
      <c r="I17" s="18">
        <f>Model!$W$5*((drdp!C17)*DSFS!$B17+(drdp!F17)*DSFS!$C17+(drdp!I17)*DSFS!$D17)</f>
        <v>0</v>
      </c>
      <c r="J17" s="18">
        <f>Model!$W$5*((drdp!D17)*DSFS!$B17+(drdp!G17)*DSFS!$C17+(drdp!J17)*DSFS!$D17)</f>
        <v>0.23896319999999999</v>
      </c>
      <c r="K17" s="21">
        <f>SUM(E$3:E16)+H17</f>
        <v>0</v>
      </c>
      <c r="L17" s="21">
        <f>SUM(F$3:F16)+I17</f>
        <v>0</v>
      </c>
      <c r="M17" s="21">
        <f>SUM(G$3:G16)+J17</f>
        <v>0.23896319999999999</v>
      </c>
      <c r="N17" s="21"/>
      <c r="O17" s="21"/>
      <c r="P17" s="21"/>
      <c r="Q17" s="19">
        <f t="shared" si="1"/>
        <v>0</v>
      </c>
      <c r="R17" s="19">
        <f t="shared" si="0"/>
        <v>0</v>
      </c>
      <c r="S17" s="19">
        <f t="shared" si="0"/>
        <v>5.7103410954239993E-2</v>
      </c>
      <c r="T17" s="19">
        <f t="shared" si="2"/>
        <v>0</v>
      </c>
      <c r="U17" s="19">
        <f t="shared" si="3"/>
        <v>0</v>
      </c>
      <c r="V17" s="19">
        <f t="shared" si="4"/>
        <v>0</v>
      </c>
    </row>
    <row r="18" spans="1:22" x14ac:dyDescent="0.25">
      <c r="A18" s="26">
        <f>Wellpath!E18</f>
        <v>1500</v>
      </c>
      <c r="B18" s="22">
        <f>Wellpath!K18</f>
        <v>457.20000000000005</v>
      </c>
      <c r="C18" s="22">
        <v>0</v>
      </c>
      <c r="D18" s="22">
        <v>0</v>
      </c>
      <c r="E18" s="20">
        <f>Model!$W$5*((drdp!B18+drdp!K18)*DSFS!$B18+(drdp!E18+drdp!N18)*DSFS!$C18+(drdp!H18+drdp!Q18)*DSFS!$D18)</f>
        <v>0</v>
      </c>
      <c r="F18" s="20">
        <f>Model!$W$5*((drdp!C18+drdp!L18)*DSFS!$B18+(drdp!F18+drdp!O18)*DSFS!$C18+(drdp!I18+drdp!R18)*DSFS!$D18)</f>
        <v>0</v>
      </c>
      <c r="G18" s="20">
        <f>Model!$W$5*((drdp!D18+drdp!M18)*DSFS!$B18+(drdp!G18+drdp!P18)*DSFS!$C18+(drdp!J18+drdp!S18)*DSFS!$D18)</f>
        <v>0</v>
      </c>
      <c r="H18" s="18">
        <f>Model!$W$5*((drdp!B18)*DSFS!$B18+(drdp!E18)*DSFS!$C18+(drdp!H18)*DSFS!$D18)</f>
        <v>0</v>
      </c>
      <c r="I18" s="18">
        <f>Model!$W$5*((drdp!C18)*DSFS!$B18+(drdp!F18)*DSFS!$C18+(drdp!I18)*DSFS!$D18)</f>
        <v>0</v>
      </c>
      <c r="J18" s="18">
        <f>Model!$W$5*((drdp!D18)*DSFS!$B18+(drdp!G18)*DSFS!$C18+(drdp!J18)*DSFS!$D18)</f>
        <v>0.25603199999999998</v>
      </c>
      <c r="K18" s="21">
        <f>SUM(E$3:E17)+H18</f>
        <v>0</v>
      </c>
      <c r="L18" s="21">
        <f>SUM(F$3:F17)+I18</f>
        <v>0</v>
      </c>
      <c r="M18" s="21">
        <f>SUM(G$3:G17)+J18</f>
        <v>0.25603199999999998</v>
      </c>
      <c r="N18" s="21"/>
      <c r="O18" s="21"/>
      <c r="P18" s="21"/>
      <c r="Q18" s="19">
        <f t="shared" si="1"/>
        <v>0</v>
      </c>
      <c r="R18" s="19">
        <f t="shared" si="0"/>
        <v>0</v>
      </c>
      <c r="S18" s="19">
        <f t="shared" si="0"/>
        <v>6.5552385023999987E-2</v>
      </c>
      <c r="T18" s="19">
        <f t="shared" si="2"/>
        <v>0</v>
      </c>
      <c r="U18" s="19">
        <f t="shared" si="3"/>
        <v>0</v>
      </c>
      <c r="V18" s="19">
        <f t="shared" si="4"/>
        <v>0</v>
      </c>
    </row>
    <row r="19" spans="1:22" x14ac:dyDescent="0.25">
      <c r="A19" s="26">
        <f>Wellpath!E19</f>
        <v>1600</v>
      </c>
      <c r="B19" s="22">
        <f>Wellpath!K19</f>
        <v>487.68</v>
      </c>
      <c r="C19" s="22">
        <v>0</v>
      </c>
      <c r="D19" s="22">
        <v>0</v>
      </c>
      <c r="E19" s="20">
        <f>Model!$W$5*((drdp!B19+drdp!K19)*DSFS!$B19+(drdp!E19+drdp!N19)*DSFS!$C19+(drdp!H19+drdp!Q19)*DSFS!$D19)</f>
        <v>0</v>
      </c>
      <c r="F19" s="20">
        <f>Model!$W$5*((drdp!C19+drdp!L19)*DSFS!$B19+(drdp!F19+drdp!O19)*DSFS!$C19+(drdp!I19+drdp!R19)*DSFS!$D19)</f>
        <v>0</v>
      </c>
      <c r="G19" s="20">
        <f>Model!$W$5*((drdp!D19+drdp!M19)*DSFS!$B19+(drdp!G19+drdp!P19)*DSFS!$C19+(drdp!J19+drdp!S19)*DSFS!$D19)</f>
        <v>0</v>
      </c>
      <c r="H19" s="18">
        <f>Model!$W$5*((drdp!B19)*DSFS!$B19+(drdp!E19)*DSFS!$C19+(drdp!H19)*DSFS!$D19)</f>
        <v>0</v>
      </c>
      <c r="I19" s="18">
        <f>Model!$W$5*((drdp!C19)*DSFS!$B19+(drdp!F19)*DSFS!$C19+(drdp!I19)*DSFS!$D19)</f>
        <v>0</v>
      </c>
      <c r="J19" s="18">
        <f>Model!$W$5*((drdp!D19)*DSFS!$B19+(drdp!G19)*DSFS!$C19+(drdp!J19)*DSFS!$D19)</f>
        <v>0.27310079999999998</v>
      </c>
      <c r="K19" s="21">
        <f>SUM(E$3:E18)+H19</f>
        <v>0</v>
      </c>
      <c r="L19" s="21">
        <f>SUM(F$3:F18)+I19</f>
        <v>0</v>
      </c>
      <c r="M19" s="21">
        <f>SUM(G$3:G18)+J19</f>
        <v>0.27310079999999998</v>
      </c>
      <c r="N19" s="21"/>
      <c r="O19" s="21"/>
      <c r="P19" s="21"/>
      <c r="Q19" s="19">
        <f t="shared" si="1"/>
        <v>0</v>
      </c>
      <c r="R19" s="19">
        <f t="shared" si="1"/>
        <v>0</v>
      </c>
      <c r="S19" s="19">
        <f t="shared" si="1"/>
        <v>7.4584046960639985E-2</v>
      </c>
      <c r="T19" s="19">
        <f t="shared" si="2"/>
        <v>0</v>
      </c>
      <c r="U19" s="19">
        <f t="shared" si="3"/>
        <v>0</v>
      </c>
      <c r="V19" s="19">
        <f t="shared" si="4"/>
        <v>0</v>
      </c>
    </row>
    <row r="20" spans="1:22" x14ac:dyDescent="0.25">
      <c r="A20" s="26">
        <f>Wellpath!E20</f>
        <v>1700</v>
      </c>
      <c r="B20" s="22">
        <f>Wellpath!K20</f>
        <v>518.16000000000008</v>
      </c>
      <c r="C20" s="22">
        <v>0</v>
      </c>
      <c r="D20" s="22">
        <v>0</v>
      </c>
      <c r="E20" s="20">
        <f>Model!$W$5*((drdp!B20+drdp!K20)*DSFS!$B20+(drdp!E20+drdp!N20)*DSFS!$C20+(drdp!H20+drdp!Q20)*DSFS!$D20)</f>
        <v>0</v>
      </c>
      <c r="F20" s="20">
        <f>Model!$W$5*((drdp!C20+drdp!L20)*DSFS!$B20+(drdp!F20+drdp!O20)*DSFS!$C20+(drdp!I20+drdp!R20)*DSFS!$D20)</f>
        <v>0</v>
      </c>
      <c r="G20" s="20">
        <f>Model!$W$5*((drdp!D20+drdp!M20)*DSFS!$B20+(drdp!G20+drdp!P20)*DSFS!$C20+(drdp!J20+drdp!S20)*DSFS!$D20)</f>
        <v>0</v>
      </c>
      <c r="H20" s="18">
        <f>Model!$W$5*((drdp!B20)*DSFS!$B20+(drdp!E20)*DSFS!$C20+(drdp!H20)*DSFS!$D20)</f>
        <v>0</v>
      </c>
      <c r="I20" s="18">
        <f>Model!$W$5*((drdp!C20)*DSFS!$B20+(drdp!F20)*DSFS!$C20+(drdp!I20)*DSFS!$D20)</f>
        <v>0</v>
      </c>
      <c r="J20" s="18">
        <f>Model!$W$5*((drdp!D20)*DSFS!$B20+(drdp!G20)*DSFS!$C20+(drdp!J20)*DSFS!$D20)</f>
        <v>0.29016960000000003</v>
      </c>
      <c r="K20" s="21">
        <f>SUM(E$3:E19)+H20</f>
        <v>0</v>
      </c>
      <c r="L20" s="21">
        <f>SUM(F$3:F19)+I20</f>
        <v>0</v>
      </c>
      <c r="M20" s="21">
        <f>SUM(G$3:G19)+J20</f>
        <v>0.29016960000000003</v>
      </c>
      <c r="N20" s="21"/>
      <c r="O20" s="21"/>
      <c r="P20" s="21"/>
      <c r="Q20" s="19">
        <f t="shared" si="1"/>
        <v>0</v>
      </c>
      <c r="R20" s="19">
        <f t="shared" si="1"/>
        <v>0</v>
      </c>
      <c r="S20" s="19">
        <f t="shared" si="1"/>
        <v>8.4198396764160022E-2</v>
      </c>
      <c r="T20" s="19">
        <f t="shared" si="2"/>
        <v>0</v>
      </c>
      <c r="U20" s="19">
        <f t="shared" si="3"/>
        <v>0</v>
      </c>
      <c r="V20" s="19">
        <f t="shared" si="4"/>
        <v>0</v>
      </c>
    </row>
    <row r="21" spans="1:22" x14ac:dyDescent="0.25">
      <c r="A21" s="26">
        <f>Wellpath!E21</f>
        <v>1800</v>
      </c>
      <c r="B21" s="22">
        <f>Wellpath!K21</f>
        <v>548.64</v>
      </c>
      <c r="C21" s="22">
        <v>0</v>
      </c>
      <c r="D21" s="22">
        <v>0</v>
      </c>
      <c r="E21" s="20">
        <f>Model!$W$5*((drdp!B21+drdp!K21)*DSFS!$B21+(drdp!E21+drdp!N21)*DSFS!$C21+(drdp!H21+drdp!Q21)*DSFS!$D21)</f>
        <v>0</v>
      </c>
      <c r="F21" s="20">
        <f>Model!$W$5*((drdp!C21+drdp!L21)*DSFS!$B21+(drdp!F21+drdp!O21)*DSFS!$C21+(drdp!I21+drdp!R21)*DSFS!$D21)</f>
        <v>0</v>
      </c>
      <c r="G21" s="20">
        <f>Model!$W$5*((drdp!D21+drdp!M21)*DSFS!$B21+(drdp!G21+drdp!P21)*DSFS!$C21+(drdp!J21+drdp!S21)*DSFS!$D21)</f>
        <v>0</v>
      </c>
      <c r="H21" s="18">
        <f>Model!$W$5*((drdp!B21)*DSFS!$B21+(drdp!E21)*DSFS!$C21+(drdp!H21)*DSFS!$D21)</f>
        <v>0</v>
      </c>
      <c r="I21" s="18">
        <f>Model!$W$5*((drdp!C21)*DSFS!$B21+(drdp!F21)*DSFS!$C21+(drdp!I21)*DSFS!$D21)</f>
        <v>0</v>
      </c>
      <c r="J21" s="18">
        <f>Model!$W$5*((drdp!D21)*DSFS!$B21+(drdp!G21)*DSFS!$C21+(drdp!J21)*DSFS!$D21)</f>
        <v>0.30723839999999997</v>
      </c>
      <c r="K21" s="21">
        <f>SUM(E$3:E20)+H21</f>
        <v>0</v>
      </c>
      <c r="L21" s="21">
        <f>SUM(F$3:F20)+I21</f>
        <v>0</v>
      </c>
      <c r="M21" s="21">
        <f>SUM(G$3:G20)+J21</f>
        <v>0.30723839999999997</v>
      </c>
      <c r="N21" s="21"/>
      <c r="O21" s="21"/>
      <c r="P21" s="21"/>
      <c r="Q21" s="19">
        <f t="shared" si="1"/>
        <v>0</v>
      </c>
      <c r="R21" s="19">
        <f t="shared" si="1"/>
        <v>0</v>
      </c>
      <c r="S21" s="19">
        <f t="shared" si="1"/>
        <v>9.4395434434559986E-2</v>
      </c>
      <c r="T21" s="19">
        <f t="shared" si="2"/>
        <v>0</v>
      </c>
      <c r="U21" s="19">
        <f t="shared" si="3"/>
        <v>0</v>
      </c>
      <c r="V21" s="19">
        <f t="shared" si="4"/>
        <v>0</v>
      </c>
    </row>
    <row r="22" spans="1:22" x14ac:dyDescent="0.25">
      <c r="A22" s="26">
        <f>Wellpath!E22</f>
        <v>1900</v>
      </c>
      <c r="B22" s="22">
        <f>Wellpath!K22</f>
        <v>579.12</v>
      </c>
      <c r="C22" s="22">
        <v>0</v>
      </c>
      <c r="D22" s="22">
        <v>0</v>
      </c>
      <c r="E22" s="20">
        <f>Model!$W$5*((drdp!B22+drdp!K22)*DSFS!$B22+(drdp!E22+drdp!N22)*DSFS!$C22+(drdp!H22+drdp!Q22)*DSFS!$D22)</f>
        <v>0</v>
      </c>
      <c r="F22" s="20">
        <f>Model!$W$5*((drdp!C22+drdp!L22)*DSFS!$B22+(drdp!F22+drdp!O22)*DSFS!$C22+(drdp!I22+drdp!R22)*DSFS!$D22)</f>
        <v>0</v>
      </c>
      <c r="G22" s="20">
        <f>Model!$W$5*((drdp!D22+drdp!M22)*DSFS!$B22+(drdp!G22+drdp!P22)*DSFS!$C22+(drdp!J22+drdp!S22)*DSFS!$D22)</f>
        <v>0</v>
      </c>
      <c r="H22" s="18">
        <f>Model!$W$5*((drdp!B22)*DSFS!$B22+(drdp!E22)*DSFS!$C22+(drdp!H22)*DSFS!$D22)</f>
        <v>0</v>
      </c>
      <c r="I22" s="18">
        <f>Model!$W$5*((drdp!C22)*DSFS!$B22+(drdp!F22)*DSFS!$C22+(drdp!I22)*DSFS!$D22)</f>
        <v>0</v>
      </c>
      <c r="J22" s="18">
        <f>Model!$W$5*((drdp!D22)*DSFS!$B22+(drdp!G22)*DSFS!$C22+(drdp!J22)*DSFS!$D22)</f>
        <v>0.32430719999999996</v>
      </c>
      <c r="K22" s="21">
        <f>SUM(E$3:E21)+H22</f>
        <v>0</v>
      </c>
      <c r="L22" s="21">
        <f>SUM(F$3:F21)+I22</f>
        <v>0</v>
      </c>
      <c r="M22" s="21">
        <f>SUM(G$3:G21)+J22</f>
        <v>0.32430719999999996</v>
      </c>
      <c r="N22" s="21"/>
      <c r="O22" s="21"/>
      <c r="P22" s="21"/>
      <c r="Q22" s="19">
        <f t="shared" si="1"/>
        <v>0</v>
      </c>
      <c r="R22" s="19">
        <f t="shared" si="1"/>
        <v>0</v>
      </c>
      <c r="S22" s="19">
        <f t="shared" si="1"/>
        <v>0.10517515997183997</v>
      </c>
      <c r="T22" s="19">
        <f t="shared" si="2"/>
        <v>0</v>
      </c>
      <c r="U22" s="19">
        <f t="shared" si="3"/>
        <v>0</v>
      </c>
      <c r="V22" s="19">
        <f t="shared" si="4"/>
        <v>0</v>
      </c>
    </row>
    <row r="23" spans="1:22" x14ac:dyDescent="0.25">
      <c r="A23" s="26">
        <f>Wellpath!E23</f>
        <v>2000</v>
      </c>
      <c r="B23" s="22">
        <f>Wellpath!K23</f>
        <v>609.6</v>
      </c>
      <c r="C23" s="22">
        <v>0</v>
      </c>
      <c r="D23" s="22">
        <v>0</v>
      </c>
      <c r="E23" s="20">
        <f>Model!$W$5*((drdp!B23+drdp!K23)*DSFS!$B23+(drdp!E23+drdp!N23)*DSFS!$C23+(drdp!H23+drdp!Q23)*DSFS!$D23)</f>
        <v>-5.9532964952186294E-3</v>
      </c>
      <c r="F23" s="20">
        <f>Model!$W$5*((drdp!C23+drdp!L23)*DSFS!$B23+(drdp!F23+drdp!O23)*DSFS!$C23+(drdp!I23+drdp!R23)*DSFS!$D23)</f>
        <v>-2.0789369462555939E-4</v>
      </c>
      <c r="G23" s="20">
        <f>Model!$W$5*((drdp!D23+drdp!M23)*DSFS!$B23+(drdp!G23+drdp!P23)*DSFS!$C23+(drdp!J23+drdp!S23)*DSFS!$D23)</f>
        <v>1.039785177645636E-4</v>
      </c>
      <c r="H23" s="18">
        <f>Model!$W$5*((drdp!B23)*DSFS!$B23+(drdp!E23)*DSFS!$C23+(drdp!H23)*DSFS!$D23)</f>
        <v>0</v>
      </c>
      <c r="I23" s="18">
        <f>Model!$W$5*((drdp!C23)*DSFS!$B23+(drdp!F23)*DSFS!$C23+(drdp!I23)*DSFS!$D23)</f>
        <v>0</v>
      </c>
      <c r="J23" s="18">
        <f>Model!$W$5*((drdp!D23)*DSFS!$B23+(drdp!G23)*DSFS!$C23+(drdp!J23)*DSFS!$D23)</f>
        <v>0.34137599999999996</v>
      </c>
      <c r="K23" s="21">
        <f>SUM(E$3:E22)+H23</f>
        <v>0</v>
      </c>
      <c r="L23" s="21">
        <f>SUM(F$3:F22)+I23</f>
        <v>0</v>
      </c>
      <c r="M23" s="21">
        <f>SUM(G$3:G22)+J23</f>
        <v>0.34137599999999996</v>
      </c>
      <c r="N23" s="21"/>
      <c r="O23" s="21"/>
      <c r="P23" s="21"/>
      <c r="Q23" s="19">
        <f t="shared" si="1"/>
        <v>0</v>
      </c>
      <c r="R23" s="19">
        <f t="shared" si="1"/>
        <v>0</v>
      </c>
      <c r="S23" s="19">
        <f t="shared" si="1"/>
        <v>0.11653757337599997</v>
      </c>
      <c r="T23" s="19">
        <f t="shared" si="2"/>
        <v>0</v>
      </c>
      <c r="U23" s="19">
        <f t="shared" si="3"/>
        <v>0</v>
      </c>
      <c r="V23" s="19">
        <f t="shared" si="4"/>
        <v>0</v>
      </c>
    </row>
    <row r="24" spans="1:22" x14ac:dyDescent="0.25">
      <c r="A24" s="26">
        <f>Wellpath!E24</f>
        <v>2100</v>
      </c>
      <c r="B24" s="22">
        <f>Wellpath!K24</f>
        <v>640.08000000000004</v>
      </c>
      <c r="C24" s="22">
        <v>0</v>
      </c>
      <c r="D24" s="22">
        <v>0</v>
      </c>
      <c r="E24" s="20">
        <f>Model!$W$5*((drdp!B24+drdp!K24)*DSFS!$B24+(drdp!E24+drdp!N24)*DSFS!$C24+(drdp!H24+drdp!Q24)*DSFS!$D24)</f>
        <v>-1.2494306806477505E-2</v>
      </c>
      <c r="F24" s="20">
        <f>Model!$W$5*((drdp!C24+drdp!L24)*DSFS!$B24+(drdp!F24+drdp!O24)*DSFS!$C24+(drdp!I24+drdp!R24)*DSFS!$D24)</f>
        <v>-4.3631080794817557E-4</v>
      </c>
      <c r="G24" s="20">
        <f>Model!$W$5*((drdp!D24+drdp!M24)*DSFS!$B24+(drdp!G24+drdp!P24)*DSFS!$C24+(drdp!J24+drdp!S24)*DSFS!$D24)</f>
        <v>4.3657675871372346E-4</v>
      </c>
      <c r="H24" s="18">
        <f>Model!$W$5*((drdp!B24)*DSFS!$B24+(drdp!E24)*DSFS!$C24+(drdp!H24)*DSFS!$D24)</f>
        <v>6.2509613199795613E-3</v>
      </c>
      <c r="I24" s="18">
        <f>Model!$W$5*((drdp!C24)*DSFS!$B24+(drdp!F24)*DSFS!$C24+(drdp!I24)*DSFS!$D24)</f>
        <v>2.1828837935683733E-4</v>
      </c>
      <c r="J24" s="18">
        <f>Model!$W$5*((drdp!D24)*DSFS!$B24+(drdp!G24)*DSFS!$C24+(drdp!J24)*DSFS!$D24)</f>
        <v>0.35833562255634721</v>
      </c>
      <c r="K24" s="21">
        <f>SUM(E$3:E23)+H24</f>
        <v>2.9766482476093186E-4</v>
      </c>
      <c r="L24" s="21">
        <f>SUM(F$3:F23)+I24</f>
        <v>1.039468473127794E-5</v>
      </c>
      <c r="M24" s="21">
        <f>SUM(G$3:G23)+J24</f>
        <v>0.35843960107411177</v>
      </c>
      <c r="N24" s="21"/>
      <c r="O24" s="21"/>
      <c r="P24" s="21"/>
      <c r="Q24" s="19">
        <f t="shared" si="1"/>
        <v>8.8604347899956272E-8</v>
      </c>
      <c r="R24" s="19">
        <f t="shared" si="1"/>
        <v>1.0804947066266273E-10</v>
      </c>
      <c r="S24" s="19">
        <f t="shared" si="1"/>
        <v>0.12847894761816839</v>
      </c>
      <c r="T24" s="19">
        <f t="shared" si="2"/>
        <v>3.0941320089809821E-9</v>
      </c>
      <c r="U24" s="19">
        <f t="shared" si="3"/>
        <v>1.0669486104110381E-4</v>
      </c>
      <c r="V24" s="19">
        <f t="shared" si="4"/>
        <v>3.7258666483704256E-6</v>
      </c>
    </row>
    <row r="25" spans="1:22" x14ac:dyDescent="0.25">
      <c r="A25" s="26">
        <f>Wellpath!E25</f>
        <v>2200</v>
      </c>
      <c r="B25" s="22">
        <f>Wellpath!K25</f>
        <v>670.56000000000006</v>
      </c>
      <c r="C25" s="22">
        <v>0</v>
      </c>
      <c r="D25" s="22">
        <v>0</v>
      </c>
      <c r="E25" s="20">
        <f>Model!$W$5*((drdp!B25+drdp!K25)*DSFS!$B25+(drdp!E25+drdp!N25)*DSFS!$C25+(drdp!H25+drdp!Q25)*DSFS!$D25)</f>
        <v>-1.3065348041169406E-2</v>
      </c>
      <c r="F25" s="20">
        <f>Model!$W$5*((drdp!C25+drdp!L25)*DSFS!$B25+(drdp!F25+drdp!O25)*DSFS!$C25+(drdp!I25+drdp!R25)*DSFS!$D25)</f>
        <v>-4.5625200727513469E-4</v>
      </c>
      <c r="G25" s="20">
        <f>Model!$W$5*((drdp!D25+drdp!M25)*DSFS!$B25+(drdp!G25+drdp!P25)*DSFS!$C25+(drdp!J25+drdp!S25)*DSFS!$D25)</f>
        <v>9.1417502617712398E-4</v>
      </c>
      <c r="H25" s="18">
        <f>Model!$W$5*((drdp!B25)*DSFS!$B25+(drdp!E25)*DSFS!$C25+(drdp!H25)*DSFS!$D25)</f>
        <v>1.9637899942002639E-2</v>
      </c>
      <c r="I25" s="18">
        <f>Model!$W$5*((drdp!C25)*DSFS!$B25+(drdp!F25)*DSFS!$C25+(drdp!I25)*DSFS!$D25)</f>
        <v>6.8577057717668019E-4</v>
      </c>
      <c r="J25" s="18">
        <f>Model!$W$5*((drdp!D25)*DSFS!$B25+(drdp!G25)*DSFS!$C25+(drdp!J25)*DSFS!$D25)</f>
        <v>0.3749418575022827</v>
      </c>
      <c r="K25" s="21">
        <f>SUM(E$3:E24)+H25</f>
        <v>1.1902966403065061E-3</v>
      </c>
      <c r="L25" s="21">
        <f>SUM(F$3:F24)+I25</f>
        <v>4.1566074602945174E-5</v>
      </c>
      <c r="M25" s="21">
        <f>SUM(G$3:G24)+J25</f>
        <v>0.37548241277876099</v>
      </c>
      <c r="N25" s="21"/>
      <c r="O25" s="21"/>
      <c r="P25" s="21"/>
      <c r="Q25" s="19">
        <f t="shared" si="1"/>
        <v>1.4168060919249561E-6</v>
      </c>
      <c r="R25" s="19">
        <f t="shared" si="1"/>
        <v>1.7277385578976039E-9</v>
      </c>
      <c r="S25" s="19">
        <f t="shared" si="1"/>
        <v>0.14098704230615985</v>
      </c>
      <c r="T25" s="19">
        <f t="shared" si="2"/>
        <v>4.9475958950615236E-8</v>
      </c>
      <c r="U25" s="19">
        <f t="shared" si="3"/>
        <v>4.4693545442473995E-4</v>
      </c>
      <c r="V25" s="19">
        <f t="shared" si="4"/>
        <v>1.5607329981655832E-5</v>
      </c>
    </row>
    <row r="26" spans="1:22" x14ac:dyDescent="0.25">
      <c r="A26" s="26">
        <f>Wellpath!E26</f>
        <v>2300</v>
      </c>
      <c r="B26" s="22">
        <f>Wellpath!K26</f>
        <v>701.04000000000008</v>
      </c>
      <c r="C26" s="22">
        <v>0</v>
      </c>
      <c r="D26" s="22">
        <v>0</v>
      </c>
      <c r="E26" s="20">
        <f>Model!$W$5*((drdp!B26+drdp!K26)*DSFS!$B26+(drdp!E26+drdp!N26)*DSFS!$C26+(drdp!H26+drdp!Q26)*DSFS!$D26)</f>
        <v>-1.36175725424625E-2</v>
      </c>
      <c r="F26" s="20">
        <f>Model!$W$5*((drdp!C26+drdp!L26)*DSFS!$B26+(drdp!F26+drdp!O26)*DSFS!$C26+(drdp!I26+drdp!R26)*DSFS!$D26)</f>
        <v>-4.7553611179248606E-4</v>
      </c>
      <c r="G26" s="20">
        <f>Model!$W$5*((drdp!D26+drdp!M26)*DSFS!$B26+(drdp!G26+drdp!P26)*DSFS!$C26+(drdp!J26+drdp!S26)*DSFS!$D26)</f>
        <v>1.4321369673958673E-3</v>
      </c>
      <c r="H26" s="18">
        <f>Model!$W$5*((drdp!B26)*DSFS!$B26+(drdp!E26)*DSFS!$C26+(drdp!H26)*DSFS!$D26)</f>
        <v>3.4189759255134407E-2</v>
      </c>
      <c r="I26" s="18">
        <f>Model!$W$5*((drdp!C26)*DSFS!$B26+(drdp!F26)*DSFS!$C26+(drdp!I26)*DSFS!$D26)</f>
        <v>1.1939327019268974E-3</v>
      </c>
      <c r="J26" s="18">
        <f>Model!$W$5*((drdp!D26)*DSFS!$B26+(drdp!G26)*DSFS!$C26+(drdp!J26)*DSFS!$D26)</f>
        <v>0.39102894077047401</v>
      </c>
      <c r="K26" s="21">
        <f>SUM(E$3:E25)+H26</f>
        <v>2.6768079122688679E-3</v>
      </c>
      <c r="L26" s="21">
        <f>SUM(F$3:F25)+I26</f>
        <v>9.3476192078027634E-5</v>
      </c>
      <c r="M26" s="21">
        <f>SUM(G$3:G25)+J26</f>
        <v>0.39248367107312943</v>
      </c>
      <c r="N26" s="21"/>
      <c r="O26" s="21"/>
      <c r="P26" s="21"/>
      <c r="Q26" s="19">
        <f t="shared" si="1"/>
        <v>7.1653005991852147E-6</v>
      </c>
      <c r="R26" s="19">
        <f t="shared" si="1"/>
        <v>8.7377984854083161E-9</v>
      </c>
      <c r="S26" s="19">
        <f t="shared" si="1"/>
        <v>0.15404343205904045</v>
      </c>
      <c r="T26" s="19">
        <f t="shared" si="2"/>
        <v>2.5021781056322886E-7</v>
      </c>
      <c r="U26" s="19">
        <f t="shared" si="3"/>
        <v>1.0506033961648845E-3</v>
      </c>
      <c r="V26" s="19">
        <f t="shared" si="4"/>
        <v>3.6687879024721267E-5</v>
      </c>
    </row>
    <row r="27" spans="1:22" x14ac:dyDescent="0.25">
      <c r="A27" s="26">
        <f>Wellpath!E27</f>
        <v>2400</v>
      </c>
      <c r="B27" s="22">
        <f>Wellpath!K27</f>
        <v>731.52</v>
      </c>
      <c r="C27" s="22">
        <v>0</v>
      </c>
      <c r="D27" s="22">
        <v>0</v>
      </c>
      <c r="E27" s="20">
        <f>Model!$W$5*((drdp!B27+drdp!K27)*DSFS!$B27+(drdp!E27+drdp!N27)*DSFS!$C27+(drdp!H27+drdp!Q27)*DSFS!$D27)</f>
        <v>-1.4148862615118673E-2</v>
      </c>
      <c r="F27" s="20">
        <f>Model!$W$5*((drdp!C27+drdp!L27)*DSFS!$B27+(drdp!F27+drdp!O27)*DSFS!$C27+(drdp!I27+drdp!R27)*DSFS!$D27)</f>
        <v>-4.9408916995296551E-4</v>
      </c>
      <c r="G27" s="20">
        <f>Model!$W$5*((drdp!D27+drdp!M27)*DSFS!$B27+(drdp!G27+drdp!P27)*DSFS!$C27+(drdp!J27+drdp!S27)*DSFS!$D27)</f>
        <v>1.9897050365665051E-3</v>
      </c>
      <c r="H27" s="18">
        <f>Model!$W$5*((drdp!B27)*DSFS!$B27+(drdp!E27)*DSFS!$C27+(drdp!H27)*DSFS!$D27)</f>
        <v>4.9885911440970689E-2</v>
      </c>
      <c r="I27" s="18">
        <f>Model!$W$5*((drdp!C27)*DSFS!$B27+(drdp!F27)*DSFS!$C27+(drdp!I27)*DSFS!$D27)</f>
        <v>1.7420544143158781E-3</v>
      </c>
      <c r="J27" s="18">
        <f>Model!$W$5*((drdp!D27)*DSFS!$B27+(drdp!G27)*DSFS!$C27+(drdp!J27)*DSFS!$D27)</f>
        <v>0.40653579527277717</v>
      </c>
      <c r="K27" s="21">
        <f>SUM(E$3:E26)+H27</f>
        <v>4.7553875556426498E-3</v>
      </c>
      <c r="L27" s="21">
        <f>SUM(F$3:F26)+I27</f>
        <v>1.6606179267452227E-4</v>
      </c>
      <c r="M27" s="21">
        <f>SUM(G$3:G26)+J27</f>
        <v>0.40942266254282844</v>
      </c>
      <c r="N27" s="21"/>
      <c r="O27" s="21"/>
      <c r="P27" s="21"/>
      <c r="Q27" s="19">
        <f t="shared" si="1"/>
        <v>2.2613710804360976E-5</v>
      </c>
      <c r="R27" s="19">
        <f t="shared" si="1"/>
        <v>2.757651898627602E-8</v>
      </c>
      <c r="S27" s="19">
        <f t="shared" si="1"/>
        <v>0.16762691660365878</v>
      </c>
      <c r="T27" s="19">
        <f t="shared" si="2"/>
        <v>7.8968818235213293E-7</v>
      </c>
      <c r="U27" s="19">
        <f t="shared" si="3"/>
        <v>1.9469634344542464E-3</v>
      </c>
      <c r="V27" s="19">
        <f t="shared" si="4"/>
        <v>6.7989461303438078E-5</v>
      </c>
    </row>
    <row r="28" spans="1:22" x14ac:dyDescent="0.25">
      <c r="A28" s="26">
        <f>Wellpath!E28</f>
        <v>2500</v>
      </c>
      <c r="B28" s="22">
        <f>Wellpath!K28</f>
        <v>762</v>
      </c>
      <c r="C28" s="22">
        <v>0</v>
      </c>
      <c r="D28" s="22">
        <v>0</v>
      </c>
      <c r="E28" s="20">
        <f>Model!$W$5*((drdp!B28+drdp!K28)*DSFS!$B28+(drdp!E28+drdp!N28)*DSFS!$C28+(drdp!H28+drdp!Q28)*DSFS!$D28)</f>
        <v>-1.4657131361179283E-2</v>
      </c>
      <c r="F28" s="20">
        <f>Model!$W$5*((drdp!C28+drdp!L28)*DSFS!$B28+(drdp!F28+drdp!O28)*DSFS!$C28+(drdp!I28+drdp!R28)*DSFS!$D28)</f>
        <v>-5.1183830567400859E-4</v>
      </c>
      <c r="G28" s="20">
        <f>Model!$W$5*((drdp!D28+drdp!M28)*DSFS!$B28+(drdp!G28+drdp!P28)*DSFS!$C28+(drdp!J28+drdp!S28)*DSFS!$D28)</f>
        <v>2.5860230541366229E-3</v>
      </c>
      <c r="H28" s="18">
        <f>Model!$W$5*((drdp!B28)*DSFS!$B28+(drdp!E28)*DSFS!$C28+(drdp!H28)*DSFS!$D28)</f>
        <v>6.6702889641759744E-2</v>
      </c>
      <c r="I28" s="18">
        <f>Model!$W$5*((drdp!C28)*DSFS!$B28+(drdp!F28)*DSFS!$C28+(drdp!I28)*DSFS!$D28)</f>
        <v>2.3293162336133788E-3</v>
      </c>
      <c r="J28" s="18">
        <f>Model!$W$5*((drdp!D28)*DSFS!$B28+(drdp!G28)*DSFS!$C28+(drdp!J28)*DSFS!$D28)</f>
        <v>0.42140217732938612</v>
      </c>
      <c r="K28" s="21">
        <f>SUM(E$3:E27)+H28</f>
        <v>7.4235031413130287E-3</v>
      </c>
      <c r="L28" s="21">
        <f>SUM(F$3:F27)+I28</f>
        <v>2.5923444201905732E-4</v>
      </c>
      <c r="M28" s="21">
        <f>SUM(G$3:G27)+J28</f>
        <v>0.42627874963600393</v>
      </c>
      <c r="N28" s="21"/>
      <c r="O28" s="21"/>
      <c r="P28" s="21"/>
      <c r="Q28" s="19">
        <f t="shared" si="1"/>
        <v>5.5108398889084403E-5</v>
      </c>
      <c r="R28" s="19">
        <f t="shared" si="1"/>
        <v>6.7202495928931998E-8</v>
      </c>
      <c r="S28" s="19">
        <f t="shared" si="1"/>
        <v>0.18171357239123492</v>
      </c>
      <c r="T28" s="19">
        <f t="shared" si="2"/>
        <v>1.9244276946650022E-6</v>
      </c>
      <c r="U28" s="19">
        <f t="shared" si="3"/>
        <v>3.1644816369978653E-3</v>
      </c>
      <c r="V28" s="19">
        <f t="shared" si="4"/>
        <v>1.1050613380647091E-4</v>
      </c>
    </row>
    <row r="29" spans="1:22" x14ac:dyDescent="0.25">
      <c r="A29" s="26">
        <f>Wellpath!E29</f>
        <v>2600</v>
      </c>
      <c r="B29" s="22">
        <f>Wellpath!K29</f>
        <v>792.48</v>
      </c>
      <c r="C29" s="22">
        <v>0</v>
      </c>
      <c r="D29" s="22">
        <v>0</v>
      </c>
      <c r="E29" s="20">
        <f>Model!$W$5*((drdp!B29+drdp!K29)*DSFS!$B29+(drdp!E29+drdp!N29)*DSFS!$C29+(drdp!H29+drdp!Q29)*DSFS!$D29)</f>
        <v>-1.5140326976463194E-2</v>
      </c>
      <c r="F29" s="20">
        <f>Model!$W$5*((drdp!C29+drdp!L29)*DSFS!$B29+(drdp!F29+drdp!O29)*DSFS!$C29+(drdp!I29+drdp!R29)*DSFS!$D29)</f>
        <v>-5.2871186837476138E-4</v>
      </c>
      <c r="G29" s="20">
        <f>Model!$W$5*((drdp!D29+drdp!M29)*DSFS!$B29+(drdp!G29+drdp!P29)*DSFS!$C29+(drdp!J29+drdp!S29)*DSFS!$D29)</f>
        <v>3.2201374654156688E-3</v>
      </c>
      <c r="H29" s="18">
        <f>Model!$W$5*((drdp!B29)*DSFS!$B29+(drdp!E29)*DSFS!$C29+(drdp!H29)*DSFS!$D29)</f>
        <v>8.4614421843056592E-2</v>
      </c>
      <c r="I29" s="18">
        <f>Model!$W$5*((drdp!C29)*DSFS!$B29+(drdp!F29)*DSFS!$C29+(drdp!I29)*DSFS!$D29)</f>
        <v>2.9548007208588831E-3</v>
      </c>
      <c r="J29" s="18">
        <f>Model!$W$5*((drdp!D29)*DSFS!$B29+(drdp!G29)*DSFS!$C29+(drdp!J29)*DSFS!$D29)</f>
        <v>0.43556880044625945</v>
      </c>
      <c r="K29" s="21">
        <f>SUM(E$3:E28)+H29</f>
        <v>1.0677903981430592E-2</v>
      </c>
      <c r="L29" s="21">
        <f>SUM(F$3:F28)+I29</f>
        <v>3.7288062359055281E-4</v>
      </c>
      <c r="M29" s="21">
        <f>SUM(G$3:G28)+J29</f>
        <v>0.44303139580701384</v>
      </c>
      <c r="N29" s="21"/>
      <c r="O29" s="21"/>
      <c r="P29" s="21"/>
      <c r="Q29" s="19">
        <f t="shared" si="1"/>
        <v>1.1401763343665129E-4</v>
      </c>
      <c r="R29" s="19">
        <f t="shared" si="1"/>
        <v>1.3903995944927953E-7</v>
      </c>
      <c r="S29" s="19">
        <f t="shared" si="1"/>
        <v>0.19627681767071095</v>
      </c>
      <c r="T29" s="19">
        <f t="shared" si="2"/>
        <v>3.9815834952358861E-6</v>
      </c>
      <c r="U29" s="19">
        <f t="shared" si="3"/>
        <v>4.7306467051864655E-3</v>
      </c>
      <c r="V29" s="19">
        <f t="shared" si="4"/>
        <v>1.6519782313871234E-4</v>
      </c>
    </row>
    <row r="30" spans="1:22" x14ac:dyDescent="0.25">
      <c r="A30" s="26">
        <f>Wellpath!E30</f>
        <v>2700</v>
      </c>
      <c r="B30" s="22">
        <f>Wellpath!K30</f>
        <v>822.96</v>
      </c>
      <c r="C30" s="22">
        <v>0</v>
      </c>
      <c r="D30" s="22">
        <v>0</v>
      </c>
      <c r="E30" s="20">
        <f>Model!$W$5*((drdp!B30+drdp!K30)*DSFS!$B30+(drdp!E30+drdp!N30)*DSFS!$C30+(drdp!H30+drdp!Q30)*DSFS!$D30)</f>
        <v>-1.559643699572417E-2</v>
      </c>
      <c r="F30" s="20">
        <f>Model!$W$5*((drdp!C30+drdp!L30)*DSFS!$B30+(drdp!F30+drdp!O30)*DSFS!$C30+(drdp!I30+drdp!R30)*DSFS!$D30)</f>
        <v>-5.4463958122024899E-4</v>
      </c>
      <c r="G30" s="20">
        <f>Model!$W$5*((drdp!D30+drdp!M30)*DSFS!$B30+(drdp!G30+drdp!P30)*DSFS!$C30+(drdp!J30+drdp!S30)*DSFS!$D30)</f>
        <v>3.8909987789382677E-3</v>
      </c>
      <c r="H30" s="18">
        <f>Model!$W$5*((drdp!B30)*DSFS!$B30+(drdp!E30)*DSFS!$C30+(drdp!H30)*DSFS!$D30)</f>
        <v>0.10359146992796285</v>
      </c>
      <c r="I30" s="18">
        <f>Model!$W$5*((drdp!C30)*DSFS!$B30+(drdp!F30)*DSFS!$C30+(drdp!I30)*DSFS!$D30)</f>
        <v>3.6174938426657074E-3</v>
      </c>
      <c r="J30" s="18">
        <f>Model!$W$5*((drdp!D30)*DSFS!$B30+(drdp!G30)*DSFS!$C30+(drdp!J30)*DSFS!$D30)</f>
        <v>0.44897745771087622</v>
      </c>
      <c r="K30" s="21">
        <f>SUM(E$3:E29)+H30</f>
        <v>1.4514625089873653E-2</v>
      </c>
      <c r="L30" s="21">
        <f>SUM(F$3:F29)+I30</f>
        <v>5.0686187702261593E-4</v>
      </c>
      <c r="M30" s="21">
        <f>SUM(G$3:G29)+J30</f>
        <v>0.45966019053704626</v>
      </c>
      <c r="N30" s="21"/>
      <c r="O30" s="21"/>
      <c r="P30" s="21"/>
      <c r="Q30" s="19">
        <f t="shared" si="1"/>
        <v>2.1067434149958975E-4</v>
      </c>
      <c r="R30" s="19">
        <f t="shared" si="1"/>
        <v>2.5690896237888941E-7</v>
      </c>
      <c r="S30" s="19">
        <f t="shared" si="1"/>
        <v>0.21128749076455366</v>
      </c>
      <c r="T30" s="19">
        <f t="shared" si="2"/>
        <v>7.3569101173329153E-6</v>
      </c>
      <c r="U30" s="19">
        <f t="shared" si="3"/>
        <v>6.6717953343851154E-3</v>
      </c>
      <c r="V30" s="19">
        <f t="shared" si="4"/>
        <v>2.3298422696818054E-4</v>
      </c>
    </row>
    <row r="31" spans="1:22" x14ac:dyDescent="0.25">
      <c r="A31" s="26">
        <f>Wellpath!E31</f>
        <v>2800</v>
      </c>
      <c r="B31" s="22">
        <f>Wellpath!K31</f>
        <v>853.44</v>
      </c>
      <c r="C31" s="22">
        <v>0</v>
      </c>
      <c r="D31" s="22">
        <v>0</v>
      </c>
      <c r="E31" s="20">
        <f>Model!$W$5*((drdp!B31+drdp!K31)*DSFS!$B31+(drdp!E31+drdp!N31)*DSFS!$C31+(drdp!H31+drdp!Q31)*DSFS!$D31)</f>
        <v>-1.602349247916901E-2</v>
      </c>
      <c r="F31" s="20">
        <f>Model!$W$5*((drdp!C31+drdp!L31)*DSFS!$B31+(drdp!F31+drdp!O31)*DSFS!$C31+(drdp!I31+drdp!R31)*DSFS!$D31)</f>
        <v>-5.5955268731781469E-4</v>
      </c>
      <c r="G31" s="20">
        <f>Model!$W$5*((drdp!D31+drdp!M31)*DSFS!$B31+(drdp!G31+drdp!P31)*DSFS!$C31+(drdp!J31+drdp!S31)*DSFS!$D31)</f>
        <v>4.5974631824941149E-3</v>
      </c>
      <c r="H31" s="18">
        <f>Model!$W$5*((drdp!B31)*DSFS!$B31+(drdp!E31)*DSFS!$C31+(drdp!H31)*DSFS!$D31)</f>
        <v>0.12360227384678654</v>
      </c>
      <c r="I31" s="18">
        <f>Model!$W$5*((drdp!C31)*DSFS!$B31+(drdp!F31)*DSFS!$C31+(drdp!I31)*DSFS!$D31)</f>
        <v>4.3162865136595107E-3</v>
      </c>
      <c r="J31" s="18">
        <f>Model!$W$5*((drdp!D31)*DSFS!$B31+(drdp!G31)*DSFS!$C31+(drdp!J31)*DSFS!$D31)</f>
        <v>0.46157114259608384</v>
      </c>
      <c r="K31" s="21">
        <f>SUM(E$3:E30)+H31</f>
        <v>1.892899201297317E-2</v>
      </c>
      <c r="L31" s="21">
        <f>SUM(F$3:F30)+I31</f>
        <v>6.6101496679617016E-4</v>
      </c>
      <c r="M31" s="21">
        <f>SUM(G$3:G30)+J31</f>
        <v>0.47614487420119217</v>
      </c>
      <c r="N31" s="21"/>
      <c r="O31" s="21"/>
      <c r="P31" s="21"/>
      <c r="Q31" s="19">
        <f t="shared" si="1"/>
        <v>3.5830673862720207E-4</v>
      </c>
      <c r="R31" s="19">
        <f t="shared" si="1"/>
        <v>4.3694078632854194E-7</v>
      </c>
      <c r="S31" s="19">
        <f t="shared" si="1"/>
        <v>0.22671394122806912</v>
      </c>
      <c r="T31" s="19">
        <f t="shared" si="2"/>
        <v>1.2512347026940431E-5</v>
      </c>
      <c r="U31" s="19">
        <f t="shared" si="3"/>
        <v>9.0129425207724819E-3</v>
      </c>
      <c r="V31" s="19">
        <f t="shared" si="4"/>
        <v>3.1473888821026766E-4</v>
      </c>
    </row>
    <row r="32" spans="1:22" x14ac:dyDescent="0.25">
      <c r="A32" s="26">
        <f>Wellpath!E32</f>
        <v>2900</v>
      </c>
      <c r="B32" s="22">
        <f>Wellpath!K32</f>
        <v>883.92000000000007</v>
      </c>
      <c r="C32" s="22">
        <v>0</v>
      </c>
      <c r="D32" s="22">
        <v>0</v>
      </c>
      <c r="E32" s="20">
        <f>Model!$W$5*((drdp!B32+drdp!K32)*DSFS!$B32+(drdp!E32+drdp!N32)*DSFS!$C32+(drdp!H32+drdp!Q32)*DSFS!$D32)</f>
        <v>-1.641957213312286E-2</v>
      </c>
      <c r="F32" s="20">
        <f>Model!$W$5*((drdp!C32+drdp!L32)*DSFS!$B32+(drdp!F32+drdp!O32)*DSFS!$C32+(drdp!I32+drdp!R32)*DSFS!$D32)</f>
        <v>-5.7338409361390843E-4</v>
      </c>
      <c r="G32" s="20">
        <f>Model!$W$5*((drdp!D32+drdp!M32)*DSFS!$B32+(drdp!G32+drdp!P32)*DSFS!$C32+(drdp!J32+drdp!S32)*DSFS!$D32)</f>
        <v>5.3382943344412242E-3</v>
      </c>
      <c r="H32" s="18">
        <f>Model!$W$5*((drdp!B32)*DSFS!$B32+(drdp!E32)*DSFS!$C32+(drdp!H32)*DSFS!$D32)</f>
        <v>0.14461240083759683</v>
      </c>
      <c r="I32" s="18">
        <f>Model!$W$5*((drdp!C32)*DSFS!$B32+(drdp!F32)*DSFS!$C32+(drdp!I32)*DSFS!$D32)</f>
        <v>5.0499763152979443E-3</v>
      </c>
      <c r="J32" s="18">
        <f>Model!$W$5*((drdp!D32)*DSFS!$B32+(drdp!G32)*DSFS!$C32+(drdp!J32)*DSFS!$D32)</f>
        <v>0.47329416796407509</v>
      </c>
      <c r="K32" s="21">
        <f>SUM(E$3:E31)+H32</f>
        <v>2.3915626524614444E-2</v>
      </c>
      <c r="L32" s="21">
        <f>SUM(F$3:F31)+I32</f>
        <v>8.351520811167891E-4</v>
      </c>
      <c r="M32" s="21">
        <f>SUM(G$3:G31)+J32</f>
        <v>0.49246536275167752</v>
      </c>
      <c r="N32" s="21"/>
      <c r="O32" s="21"/>
      <c r="P32" s="21"/>
      <c r="Q32" s="19">
        <f t="shared" si="1"/>
        <v>5.71957192064842E-4</v>
      </c>
      <c r="R32" s="19">
        <f t="shared" si="1"/>
        <v>6.9747899859370386E-7</v>
      </c>
      <c r="S32" s="19">
        <f t="shared" si="1"/>
        <v>0.24252213351014132</v>
      </c>
      <c r="T32" s="19">
        <f t="shared" si="2"/>
        <v>1.9973185263243636E-5</v>
      </c>
      <c r="U32" s="19">
        <f t="shared" si="3"/>
        <v>1.1777617691877892E-2</v>
      </c>
      <c r="V32" s="19">
        <f t="shared" si="4"/>
        <v>4.1128347257999795E-4</v>
      </c>
    </row>
    <row r="33" spans="1:22" x14ac:dyDescent="0.25">
      <c r="A33" s="26">
        <f>Wellpath!E33</f>
        <v>3000</v>
      </c>
      <c r="B33" s="22">
        <f>Wellpath!K33</f>
        <v>914.40000000000009</v>
      </c>
      <c r="C33" s="22">
        <v>0</v>
      </c>
      <c r="D33" s="22">
        <v>0</v>
      </c>
      <c r="E33" s="20">
        <f>Model!$W$5*((drdp!B33+drdp!K33)*DSFS!$B33+(drdp!E33+drdp!N33)*DSFS!$C33+(drdp!H33+drdp!Q33)*DSFS!$D33)</f>
        <v>-1.6782806357722675E-2</v>
      </c>
      <c r="F33" s="20">
        <f>Model!$W$5*((drdp!C33+drdp!L33)*DSFS!$B33+(drdp!F33+drdp!O33)*DSFS!$C33+(drdp!I33+drdp!R33)*DSFS!$D33)</f>
        <v>-5.8606851224267192E-4</v>
      </c>
      <c r="G33" s="20">
        <f>Model!$W$5*((drdp!D33+drdp!M33)*DSFS!$B33+(drdp!G33+drdp!P33)*DSFS!$C33+(drdp!J33+drdp!S33)*DSFS!$D33)</f>
        <v>6.1121653276370591E-3</v>
      </c>
      <c r="H33" s="18">
        <f>Model!$W$5*((drdp!B33)*DSFS!$B33+(drdp!E33)*DSFS!$C33+(drdp!H33)*DSFS!$D33)</f>
        <v>0.16658479962488246</v>
      </c>
      <c r="I33" s="18">
        <f>Model!$W$5*((drdp!C33)*DSFS!$B33+(drdp!F33)*DSFS!$C33+(drdp!I33)*DSFS!$D33)</f>
        <v>5.8172693885295028E-3</v>
      </c>
      <c r="J33" s="18">
        <f>Model!$W$5*((drdp!D33)*DSFS!$B33+(drdp!G33)*DSFS!$C33+(drdp!J33)*DSFS!$D33)</f>
        <v>0.48409228306513852</v>
      </c>
      <c r="K33" s="21">
        <f>SUM(E$3:E32)+H33</f>
        <v>2.9468453178777221E-2</v>
      </c>
      <c r="L33" s="21">
        <f>SUM(F$3:F32)+I33</f>
        <v>1.0290610607344387E-3</v>
      </c>
      <c r="M33" s="21">
        <f>SUM(G$3:G32)+J33</f>
        <v>0.50860177218718217</v>
      </c>
      <c r="N33" s="21"/>
      <c r="O33" s="21"/>
      <c r="P33" s="21"/>
      <c r="Q33" s="19">
        <f t="shared" si="1"/>
        <v>8.6838973274978534E-4</v>
      </c>
      <c r="R33" s="19">
        <f t="shared" si="1"/>
        <v>1.0589666667198882E-6</v>
      </c>
      <c r="S33" s="19">
        <f t="shared" si="1"/>
        <v>0.25867576267194237</v>
      </c>
      <c r="T33" s="19">
        <f t="shared" si="2"/>
        <v>3.0324837686355628E-5</v>
      </c>
      <c r="U33" s="19">
        <f t="shared" si="3"/>
        <v>1.4987707510341097E-2</v>
      </c>
      <c r="V33" s="19">
        <f t="shared" si="4"/>
        <v>5.2338227917835705E-4</v>
      </c>
    </row>
    <row r="34" spans="1:22" x14ac:dyDescent="0.25">
      <c r="A34" s="26">
        <f>Wellpath!E34</f>
        <v>3100</v>
      </c>
      <c r="B34" s="22">
        <f>Wellpath!K34</f>
        <v>944.88</v>
      </c>
      <c r="C34" s="22">
        <v>0</v>
      </c>
      <c r="D34" s="22">
        <v>0</v>
      </c>
      <c r="E34" s="20">
        <f>Model!$W$5*((drdp!B34+drdp!K34)*DSFS!$B34+(drdp!E34+drdp!N34)*DSFS!$C34+(drdp!H34+drdp!Q34)*DSFS!$D34)</f>
        <v>-1.7111381214628834E-2</v>
      </c>
      <c r="F34" s="20">
        <f>Model!$W$5*((drdp!C34+drdp!L34)*DSFS!$B34+(drdp!F34+drdp!O34)*DSFS!$C34+(drdp!I34+drdp!R34)*DSFS!$D34)</f>
        <v>-5.9754259908147622E-4</v>
      </c>
      <c r="G34" s="20">
        <f>Model!$W$5*((drdp!D34+drdp!M34)*DSFS!$B34+(drdp!G34+drdp!P34)*DSFS!$C34+(drdp!J34+drdp!S34)*DSFS!$D34)</f>
        <v>6.9176608230375946E-3</v>
      </c>
      <c r="H34" s="18">
        <f>Model!$W$5*((drdp!B34)*DSFS!$B34+(drdp!E34)*DSFS!$C34+(drdp!H34)*DSFS!$D34)</f>
        <v>0.18947985951535862</v>
      </c>
      <c r="I34" s="18">
        <f>Model!$W$5*((drdp!C34)*DSFS!$B34+(drdp!F34)*DSFS!$C34+(drdp!I34)*DSFS!$D34)</f>
        <v>6.6167824974645798E-3</v>
      </c>
      <c r="J34" s="18">
        <f>Model!$W$5*((drdp!D34)*DSFS!$B34+(drdp!G34)*DSFS!$C34+(drdp!J34)*DSFS!$D34)</f>
        <v>0.49391278832875141</v>
      </c>
      <c r="K34" s="21">
        <f>SUM(E$3:E33)+H34</f>
        <v>3.5580706711530713E-2</v>
      </c>
      <c r="L34" s="21">
        <f>SUM(F$3:F33)+I34</f>
        <v>1.2425056574268435E-3</v>
      </c>
      <c r="M34" s="21">
        <f>SUM(G$3:G33)+J34</f>
        <v>0.5245344427784322</v>
      </c>
      <c r="N34" s="21"/>
      <c r="O34" s="21"/>
      <c r="P34" s="21"/>
      <c r="Q34" s="19">
        <f t="shared" si="1"/>
        <v>1.2659866900919666E-3</v>
      </c>
      <c r="R34" s="19">
        <f t="shared" si="1"/>
        <v>1.5438203087377127E-6</v>
      </c>
      <c r="S34" s="19">
        <f t="shared" si="1"/>
        <v>0.27513638166088034</v>
      </c>
      <c r="T34" s="19">
        <f t="shared" si="2"/>
        <v>4.4209229384322175E-5</v>
      </c>
      <c r="U34" s="19">
        <f t="shared" si="3"/>
        <v>1.8663306168595586E-2</v>
      </c>
      <c r="V34" s="19">
        <f t="shared" si="4"/>
        <v>6.5173701266743893E-4</v>
      </c>
    </row>
    <row r="35" spans="1:22" x14ac:dyDescent="0.25">
      <c r="A35" s="26">
        <f>Wellpath!E35</f>
        <v>3200</v>
      </c>
      <c r="B35" s="22">
        <f>Wellpath!K35</f>
        <v>975.36</v>
      </c>
      <c r="C35" s="22">
        <v>0</v>
      </c>
      <c r="D35" s="22">
        <v>0</v>
      </c>
      <c r="E35" s="20">
        <f>Model!$W$5*((drdp!B35+drdp!K35)*DSFS!$B35+(drdp!E35+drdp!N35)*DSFS!$C35+(drdp!H35+drdp!Q35)*DSFS!$D35)</f>
        <v>-1.7403542307861109E-2</v>
      </c>
      <c r="F35" s="20">
        <f>Model!$W$5*((drdp!C35+drdp!L35)*DSFS!$B35+(drdp!F35+drdp!O35)*DSFS!$C35+(drdp!I35+drdp!R35)*DSFS!$D35)</f>
        <v>-6.0774508927269745E-4</v>
      </c>
      <c r="G35" s="20">
        <f>Model!$W$5*((drdp!D35+drdp!M35)*DSFS!$B35+(drdp!G35+drdp!P35)*DSFS!$C35+(drdp!J35+drdp!S35)*DSFS!$D35)</f>
        <v>7.7532793497336805E-3</v>
      </c>
      <c r="H35" s="18">
        <f>Model!$W$5*((drdp!B35)*DSFS!$B35+(drdp!E35)*DSFS!$C35+(drdp!H35)*DSFS!$D35)</f>
        <v>0.21325547430192252</v>
      </c>
      <c r="I35" s="18">
        <f>Model!$W$5*((drdp!C35)*DSFS!$B35+(drdp!F35)*DSFS!$C35+(drdp!I35)*DSFS!$D35)</f>
        <v>7.4470452609507673E-3</v>
      </c>
      <c r="J35" s="18">
        <f>Model!$W$5*((drdp!D35)*DSFS!$B35+(drdp!G35)*DSFS!$C35+(drdp!J35)*DSFS!$D35)</f>
        <v>0.50270464774783363</v>
      </c>
      <c r="K35" s="21">
        <f>SUM(E$3:E34)+H35</f>
        <v>4.2244940283465787E-2</v>
      </c>
      <c r="L35" s="21">
        <f>SUM(F$3:F34)+I35</f>
        <v>1.4752258218315543E-3</v>
      </c>
      <c r="M35" s="21">
        <f>SUM(G$3:G34)+J35</f>
        <v>0.540243963020552</v>
      </c>
      <c r="N35" s="21"/>
      <c r="O35" s="21"/>
      <c r="P35" s="21"/>
      <c r="Q35" s="19">
        <f t="shared" si="1"/>
        <v>1.7846349795535904E-3</v>
      </c>
      <c r="R35" s="19">
        <f t="shared" si="1"/>
        <v>2.176291225398585E-6</v>
      </c>
      <c r="S35" s="19">
        <f t="shared" si="1"/>
        <v>0.29186353958015154</v>
      </c>
      <c r="T35" s="19">
        <f t="shared" si="2"/>
        <v>6.2320826747900757E-5</v>
      </c>
      <c r="U35" s="19">
        <f t="shared" si="3"/>
        <v>2.282257395630612E-2</v>
      </c>
      <c r="V35" s="19">
        <f t="shared" si="4"/>
        <v>7.9698184433652972E-4</v>
      </c>
    </row>
    <row r="36" spans="1:22" x14ac:dyDescent="0.25">
      <c r="A36" s="26">
        <f>Wellpath!E36</f>
        <v>3300</v>
      </c>
      <c r="B36" s="22">
        <f>Wellpath!K36</f>
        <v>1005.84</v>
      </c>
      <c r="C36" s="22">
        <v>0</v>
      </c>
      <c r="D36" s="22">
        <v>0</v>
      </c>
      <c r="E36" s="20">
        <f>Model!$W$5*((drdp!B36+drdp!K36)*DSFS!$B36+(drdp!E36+drdp!N36)*DSFS!$C36+(drdp!H36+drdp!Q36)*DSFS!$D36)</f>
        <v>-1.7657598570995473E-2</v>
      </c>
      <c r="F36" s="20">
        <f>Model!$W$5*((drdp!C36+drdp!L36)*DSFS!$B36+(drdp!F36+drdp!O36)*DSFS!$C36+(drdp!I36+drdp!R36)*DSFS!$D36)</f>
        <v>-6.1661692947554542E-4</v>
      </c>
      <c r="G36" s="20">
        <f>Model!$W$5*((drdp!D36+drdp!M36)*DSFS!$B36+(drdp!G36+drdp!P36)*DSFS!$C36+(drdp!J36+drdp!S36)*DSFS!$D36)</f>
        <v>8.6174357679229801E-3</v>
      </c>
      <c r="H36" s="18">
        <f>Model!$W$5*((drdp!B36)*DSFS!$B36+(drdp!E36)*DSFS!$C36+(drdp!H36)*DSFS!$D36)</f>
        <v>0.23786711087883938</v>
      </c>
      <c r="I36" s="18">
        <f>Model!$W$5*((drdp!C36)*DSFS!$B36+(drdp!F36)*DSFS!$C36+(drdp!I36)*DSFS!$D36)</f>
        <v>8.3065025486679482E-3</v>
      </c>
      <c r="J36" s="18">
        <f>Model!$W$5*((drdp!D36)*DSFS!$B36+(drdp!G36)*DSFS!$C36+(drdp!J36)*DSFS!$D36)</f>
        <v>0.51041859866054062</v>
      </c>
      <c r="K36" s="21">
        <f>SUM(E$3:E35)+H36</f>
        <v>4.9453034552521535E-2</v>
      </c>
      <c r="L36" s="21">
        <f>SUM(F$3:F35)+I36</f>
        <v>1.7269380202760377E-3</v>
      </c>
      <c r="M36" s="21">
        <f>SUM(G$3:G35)+J36</f>
        <v>0.55571119328299268</v>
      </c>
      <c r="N36" s="21"/>
      <c r="O36" s="21"/>
      <c r="P36" s="21"/>
      <c r="Q36" s="19">
        <f t="shared" si="1"/>
        <v>2.445602626452889E-3</v>
      </c>
      <c r="R36" s="19">
        <f t="shared" si="1"/>
        <v>2.9823149258749203E-6</v>
      </c>
      <c r="S36" s="19">
        <f t="shared" si="1"/>
        <v>0.30881493034000762</v>
      </c>
      <c r="T36" s="19">
        <f t="shared" si="2"/>
        <v>8.5402325586774033E-5</v>
      </c>
      <c r="U36" s="19">
        <f t="shared" si="3"/>
        <v>2.748160484264681E-2</v>
      </c>
      <c r="V36" s="19">
        <f t="shared" si="4"/>
        <v>9.5967878797336597E-4</v>
      </c>
    </row>
    <row r="37" spans="1:22" x14ac:dyDescent="0.25">
      <c r="A37" s="26">
        <f>Wellpath!E37</f>
        <v>3400</v>
      </c>
      <c r="B37" s="22">
        <f>Wellpath!K37</f>
        <v>1036.3200000000002</v>
      </c>
      <c r="C37" s="22">
        <v>0</v>
      </c>
      <c r="D37" s="22">
        <v>0</v>
      </c>
      <c r="E37" s="20">
        <f>Model!$W$5*((drdp!B37+drdp!K37)*DSFS!$B37+(drdp!E37+drdp!N37)*DSFS!$C37+(drdp!H37+drdp!Q37)*DSFS!$D37)</f>
        <v>-1.7871925954097839E-2</v>
      </c>
      <c r="F37" s="20">
        <f>Model!$W$5*((drdp!C37+drdp!L37)*DSFS!$B37+(drdp!F37+drdp!O37)*DSFS!$C37+(drdp!I37+drdp!R37)*DSFS!$D37)</f>
        <v>-6.2410140661663365E-4</v>
      </c>
      <c r="G37" s="20">
        <f>Model!$W$5*((drdp!D37+drdp!M37)*DSFS!$B37+(drdp!G37+drdp!P37)*DSFS!$C37+(drdp!J37+drdp!S37)*DSFS!$D37)</f>
        <v>9.5084638910416814E-3</v>
      </c>
      <c r="H37" s="18">
        <f>Model!$W$5*((drdp!B37)*DSFS!$B37+(drdp!E37)*DSFS!$C37+(drdp!H37)*DSFS!$D37)</f>
        <v>0.26326788246346622</v>
      </c>
      <c r="I37" s="18">
        <f>Model!$W$5*((drdp!C37)*DSFS!$B37+(drdp!F37)*DSFS!$C37+(drdp!I37)*DSFS!$D37)</f>
        <v>9.1935170380872365E-3</v>
      </c>
      <c r="J37" s="18">
        <f>Model!$W$5*((drdp!D37)*DSFS!$B37+(drdp!G37)*DSFS!$C37+(drdp!J37)*DSFS!$D37)</f>
        <v>0.51700725873784847</v>
      </c>
      <c r="K37" s="21">
        <f>SUM(E$3:E36)+H37</f>
        <v>5.7196207566152901E-2</v>
      </c>
      <c r="L37" s="21">
        <f>SUM(F$3:F36)+I37</f>
        <v>1.9973355802197805E-3</v>
      </c>
      <c r="M37" s="21">
        <f>SUM(G$3:G36)+J37</f>
        <v>0.57091728912822348</v>
      </c>
      <c r="N37" s="21"/>
      <c r="O37" s="21"/>
      <c r="P37" s="21"/>
      <c r="Q37" s="19">
        <f t="shared" si="1"/>
        <v>3.2714061599504463E-3</v>
      </c>
      <c r="R37" s="19">
        <f t="shared" si="1"/>
        <v>3.9893494200118875E-6</v>
      </c>
      <c r="S37" s="19">
        <f t="shared" si="1"/>
        <v>0.3259465510255195</v>
      </c>
      <c r="T37" s="19">
        <f t="shared" si="2"/>
        <v>1.14240020425513E-4</v>
      </c>
      <c r="U37" s="19">
        <f t="shared" si="3"/>
        <v>3.2654303772083199E-2</v>
      </c>
      <c r="V37" s="19">
        <f t="shared" si="4"/>
        <v>1.1403134149384243E-3</v>
      </c>
    </row>
    <row r="38" spans="1:22" x14ac:dyDescent="0.25">
      <c r="A38" s="26">
        <f>Wellpath!E38</f>
        <v>3500</v>
      </c>
      <c r="B38" s="22">
        <f>Wellpath!K38</f>
        <v>1066.8</v>
      </c>
      <c r="C38" s="22">
        <v>0</v>
      </c>
      <c r="D38" s="22">
        <v>0</v>
      </c>
      <c r="E38" s="20">
        <f>Model!$W$5*((drdp!B38+drdp!K38)*DSFS!$B38+(drdp!E38+drdp!N38)*DSFS!$C38+(drdp!H38+drdp!Q38)*DSFS!$D38)</f>
        <v>-1.8044971003920648E-2</v>
      </c>
      <c r="F38" s="20">
        <f>Model!$W$5*((drdp!C38+drdp!L38)*DSFS!$B38+(drdp!F38+drdp!O38)*DSFS!$C38+(drdp!I38+drdp!R38)*DSFS!$D38)</f>
        <v>-6.3014427291318686E-4</v>
      </c>
      <c r="G38" s="20">
        <f>Model!$W$5*((drdp!D38+drdp!M38)*DSFS!$B38+(drdp!G38+drdp!P38)*DSFS!$C38+(drdp!J38+drdp!S38)*DSFS!$D38)</f>
        <v>1.0424619263023899E-2</v>
      </c>
      <c r="H38" s="18">
        <f>Model!$W$5*((drdp!B38)*DSFS!$B38+(drdp!E38)*DSFS!$C38+(drdp!H38)*DSFS!$D38)</f>
        <v>0.28940862631219821</v>
      </c>
      <c r="I38" s="18">
        <f>Model!$W$5*((drdp!C38)*DSFS!$B38+(drdp!F38)*DSFS!$C38+(drdp!I38)*DSFS!$D38)</f>
        <v>1.0106371928371629E-2</v>
      </c>
      <c r="J38" s="18">
        <f>Model!$W$5*((drdp!D38)*DSFS!$B38+(drdp!G38)*DSFS!$C38+(drdp!J38)*DSFS!$D38)</f>
        <v>0.52242522998935992</v>
      </c>
      <c r="K38" s="21">
        <f>SUM(E$3:E37)+H38</f>
        <v>6.5465025460787057E-2</v>
      </c>
      <c r="L38" s="21">
        <f>SUM(F$3:F37)+I38</f>
        <v>2.2860890638875392E-3</v>
      </c>
      <c r="M38" s="21">
        <f>SUM(G$3:G37)+J38</f>
        <v>0.58584372427077658</v>
      </c>
      <c r="N38" s="21"/>
      <c r="O38" s="21"/>
      <c r="P38" s="21"/>
      <c r="Q38" s="19">
        <f t="shared" si="1"/>
        <v>4.2856695585814977E-3</v>
      </c>
      <c r="R38" s="19">
        <f t="shared" si="1"/>
        <v>5.2262032080262053E-6</v>
      </c>
      <c r="S38" s="19">
        <f t="shared" si="1"/>
        <v>0.3432128692674537</v>
      </c>
      <c r="T38" s="19">
        <f t="shared" si="2"/>
        <v>1.4965887877302461E-4</v>
      </c>
      <c r="U38" s="19">
        <f t="shared" si="3"/>
        <v>3.8352274325428704E-2</v>
      </c>
      <c r="V38" s="19">
        <f t="shared" si="4"/>
        <v>1.3392909312025692E-3</v>
      </c>
    </row>
    <row r="39" spans="1:22" x14ac:dyDescent="0.25">
      <c r="A39" s="26">
        <f>Wellpath!E39</f>
        <v>3600</v>
      </c>
      <c r="B39" s="22">
        <f>Wellpath!K39</f>
        <v>1097.28</v>
      </c>
      <c r="C39" s="22">
        <v>0</v>
      </c>
      <c r="D39" s="22">
        <v>0</v>
      </c>
      <c r="E39" s="20">
        <f>Model!$W$5*((drdp!B39+drdp!K39)*DSFS!$B39+(drdp!E39+drdp!N39)*DSFS!$C39+(drdp!H39+drdp!Q39)*DSFS!$D39)</f>
        <v>-9.1867471428414855E-3</v>
      </c>
      <c r="F39" s="20">
        <f>Model!$W$5*((drdp!C39+drdp!L39)*DSFS!$B39+(drdp!F39+drdp!O39)*DSFS!$C39+(drdp!I39+drdp!R39)*DSFS!$D39)</f>
        <v>-3.2080827935413928E-4</v>
      </c>
      <c r="G39" s="20">
        <f>Model!$W$5*((drdp!D39+drdp!M39)*DSFS!$B39+(drdp!G39+drdp!P39)*DSFS!$C39+(drdp!J39+drdp!S39)*DSFS!$D39)</f>
        <v>5.5233192319384325E-3</v>
      </c>
      <c r="H39" s="18">
        <f>Model!$W$5*((drdp!B39)*DSFS!$B39+(drdp!E39)*DSFS!$C39+(drdp!H39)*DSFS!$D39)</f>
        <v>0.31623798581086521</v>
      </c>
      <c r="I39" s="18">
        <f>Model!$W$5*((drdp!C39)*DSFS!$B39+(drdp!F39)*DSFS!$C39+(drdp!I39)*DSFS!$D39)</f>
        <v>1.1043273807035812E-2</v>
      </c>
      <c r="J39" s="18">
        <f>Model!$W$5*((drdp!D39)*DSFS!$B39+(drdp!G39)*DSFS!$C39+(drdp!J39)*DSFS!$D39)</f>
        <v>0.52662919960423127</v>
      </c>
      <c r="K39" s="21">
        <f>SUM(E$3:E38)+H39</f>
        <v>7.4249413955533416E-2</v>
      </c>
      <c r="L39" s="21">
        <f>SUM(F$3:F38)+I39</f>
        <v>2.5928466696385349E-3</v>
      </c>
      <c r="M39" s="21">
        <f>SUM(G$3:G38)+J39</f>
        <v>0.60047231314867189</v>
      </c>
      <c r="N39" s="21"/>
      <c r="O39" s="21"/>
      <c r="P39" s="21"/>
      <c r="Q39" s="19">
        <f t="shared" si="1"/>
        <v>5.5129754727401602E-3</v>
      </c>
      <c r="R39" s="19">
        <f t="shared" si="1"/>
        <v>6.7228538522556417E-6</v>
      </c>
      <c r="S39" s="19">
        <f t="shared" si="1"/>
        <v>0.36056699885811666</v>
      </c>
      <c r="T39" s="19">
        <f t="shared" si="2"/>
        <v>1.9251734569721777E-4</v>
      </c>
      <c r="U39" s="19">
        <f t="shared" si="3"/>
        <v>4.4584717347812428E-2</v>
      </c>
      <c r="V39" s="19">
        <f t="shared" si="4"/>
        <v>1.5569326373576814E-3</v>
      </c>
    </row>
    <row r="40" spans="1:22" x14ac:dyDescent="0.25">
      <c r="A40" s="26">
        <f>Wellpath!E40</f>
        <v>3700</v>
      </c>
      <c r="B40" s="22">
        <f>Wellpath!K40</f>
        <v>1127.76</v>
      </c>
      <c r="C40" s="22">
        <v>0</v>
      </c>
      <c r="D40" s="22">
        <v>0</v>
      </c>
      <c r="E40" s="20">
        <f>Model!$W$5*((drdp!B40+drdp!K40)*DSFS!$B40+(drdp!E40+drdp!N40)*DSFS!$C40+(drdp!H40+drdp!Q40)*DSFS!$D40)</f>
        <v>0</v>
      </c>
      <c r="F40" s="20">
        <f>Model!$W$5*((drdp!C40+drdp!L40)*DSFS!$B40+(drdp!F40+drdp!O40)*DSFS!$C40+(drdp!I40+drdp!R40)*DSFS!$D40)</f>
        <v>0</v>
      </c>
      <c r="G40" s="20">
        <f>Model!$W$5*((drdp!D40+drdp!M40)*DSFS!$B40+(drdp!G40+drdp!P40)*DSFS!$C40+(drdp!J40+drdp!S40)*DSFS!$D40)</f>
        <v>0</v>
      </c>
      <c r="H40" s="18">
        <f>Model!$W$5*((drdp!B40)*DSFS!$B40+(drdp!E40)*DSFS!$C40+(drdp!H40)*DSFS!$D40)</f>
        <v>0.3344643088690874</v>
      </c>
      <c r="I40" s="18">
        <f>Model!$W$5*((drdp!C40)*DSFS!$B40+(drdp!F40)*DSFS!$C40+(drdp!I40)*DSFS!$D40)</f>
        <v>1.1679751033234117E-2</v>
      </c>
      <c r="J40" s="18">
        <f>Model!$W$5*((drdp!D40)*DSFS!$B40+(drdp!G40)*DSFS!$C40+(drdp!J40)*DSFS!$D40)</f>
        <v>0.5355810437159676</v>
      </c>
      <c r="K40" s="21">
        <f>SUM(E$3:E39)+H40</f>
        <v>8.3288989870914099E-2</v>
      </c>
      <c r="L40" s="21">
        <f>SUM(F$3:F39)+I40</f>
        <v>2.9085156164827004E-3</v>
      </c>
      <c r="M40" s="21">
        <f>SUM(G$3:G39)+J40</f>
        <v>0.6149474764923466</v>
      </c>
      <c r="N40" s="21"/>
      <c r="O40" s="21"/>
      <c r="P40" s="21"/>
      <c r="Q40" s="19">
        <f t="shared" si="1"/>
        <v>6.9370558337172317E-3</v>
      </c>
      <c r="R40" s="19">
        <f t="shared" si="1"/>
        <v>8.4594630913237429E-6</v>
      </c>
      <c r="S40" s="19">
        <f t="shared" si="1"/>
        <v>0.37816039884430519</v>
      </c>
      <c r="T40" s="19">
        <f t="shared" si="2"/>
        <v>2.4224732772062311E-4</v>
      </c>
      <c r="U40" s="19">
        <f t="shared" si="3"/>
        <v>5.1218354140715239E-2</v>
      </c>
      <c r="V40" s="19">
        <f t="shared" si="4"/>
        <v>1.7885843386946183E-3</v>
      </c>
    </row>
    <row r="41" spans="1:22" x14ac:dyDescent="0.25">
      <c r="A41" s="26">
        <f>Wellpath!E41</f>
        <v>3800</v>
      </c>
      <c r="B41" s="22">
        <f>Wellpath!K41</f>
        <v>1158.24</v>
      </c>
      <c r="C41" s="22">
        <v>0</v>
      </c>
      <c r="D41" s="22">
        <v>0</v>
      </c>
      <c r="E41" s="20">
        <f>Model!$W$5*((drdp!B41+drdp!K41)*DSFS!$B41+(drdp!E41+drdp!N41)*DSFS!$C41+(drdp!H41+drdp!Q41)*DSFS!$D41)</f>
        <v>0</v>
      </c>
      <c r="F41" s="20">
        <f>Model!$W$5*((drdp!C41+drdp!L41)*DSFS!$B41+(drdp!F41+drdp!O41)*DSFS!$C41+(drdp!I41+drdp!R41)*DSFS!$D41)</f>
        <v>0</v>
      </c>
      <c r="G41" s="20">
        <f>Model!$W$5*((drdp!D41+drdp!M41)*DSFS!$B41+(drdp!G41+drdp!P41)*DSFS!$C41+(drdp!J41+drdp!S41)*DSFS!$D41)</f>
        <v>0</v>
      </c>
      <c r="H41" s="18">
        <f>Model!$W$5*((drdp!B41)*DSFS!$B41+(drdp!E41)*DSFS!$C41+(drdp!H41)*DSFS!$D41)</f>
        <v>0.34350388478446814</v>
      </c>
      <c r="I41" s="18">
        <f>Model!$W$5*((drdp!C41)*DSFS!$B41+(drdp!F41)*DSFS!$C41+(drdp!I41)*DSFS!$D41)</f>
        <v>1.1995419980078283E-2</v>
      </c>
      <c r="J41" s="18">
        <f>Model!$W$5*((drdp!D41)*DSFS!$B41+(drdp!G41)*DSFS!$C41+(drdp!J41)*DSFS!$D41)</f>
        <v>0.55005620705964242</v>
      </c>
      <c r="K41" s="21">
        <f>SUM(E$3:E40)+H41</f>
        <v>9.2328565786294836E-2</v>
      </c>
      <c r="L41" s="21">
        <f>SUM(F$3:F40)+I41</f>
        <v>3.2241845633268658E-3</v>
      </c>
      <c r="M41" s="21">
        <f>SUM(G$3:G40)+J41</f>
        <v>0.62942263983602142</v>
      </c>
      <c r="N41" s="21"/>
      <c r="O41" s="21"/>
      <c r="P41" s="21"/>
      <c r="Q41" s="19">
        <f t="shared" si="1"/>
        <v>8.5245640601541734E-3</v>
      </c>
      <c r="R41" s="19">
        <f t="shared" si="1"/>
        <v>1.0395366098395253E-5</v>
      </c>
      <c r="S41" s="19">
        <f t="shared" si="1"/>
        <v>0.39617285953814596</v>
      </c>
      <c r="T41" s="19">
        <f t="shared" si="2"/>
        <v>2.976843365622808E-4</v>
      </c>
      <c r="U41" s="19">
        <f t="shared" si="3"/>
        <v>5.8113689609483467E-2</v>
      </c>
      <c r="V41" s="19">
        <f t="shared" si="4"/>
        <v>2.029374759167746E-3</v>
      </c>
    </row>
    <row r="42" spans="1:22" x14ac:dyDescent="0.25">
      <c r="A42" s="26">
        <f>Wellpath!E42</f>
        <v>3900</v>
      </c>
      <c r="B42" s="22">
        <f>Wellpath!K42</f>
        <v>1188.72</v>
      </c>
      <c r="C42" s="22">
        <v>0</v>
      </c>
      <c r="D42" s="22">
        <v>0</v>
      </c>
      <c r="E42" s="20">
        <f>Model!$W$5*((drdp!B42+drdp!K42)*DSFS!$B42+(drdp!E42+drdp!N42)*DSFS!$C42+(drdp!H42+drdp!Q42)*DSFS!$D42)</f>
        <v>0</v>
      </c>
      <c r="F42" s="20">
        <f>Model!$W$5*((drdp!C42+drdp!L42)*DSFS!$B42+(drdp!F42+drdp!O42)*DSFS!$C42+(drdp!I42+drdp!R42)*DSFS!$D42)</f>
        <v>0</v>
      </c>
      <c r="G42" s="20">
        <f>Model!$W$5*((drdp!D42+drdp!M42)*DSFS!$B42+(drdp!G42+drdp!P42)*DSFS!$C42+(drdp!J42+drdp!S42)*DSFS!$D42)</f>
        <v>0</v>
      </c>
      <c r="H42" s="18">
        <f>Model!$W$5*((drdp!B42)*DSFS!$B42+(drdp!E42)*DSFS!$C42+(drdp!H42)*DSFS!$D42)</f>
        <v>0.35254346069984888</v>
      </c>
      <c r="I42" s="18">
        <f>Model!$W$5*((drdp!C42)*DSFS!$B42+(drdp!F42)*DSFS!$C42+(drdp!I42)*DSFS!$D42)</f>
        <v>1.2311088926922448E-2</v>
      </c>
      <c r="J42" s="18">
        <f>Model!$W$5*((drdp!D42)*DSFS!$B42+(drdp!G42)*DSFS!$C42+(drdp!J42)*DSFS!$D42)</f>
        <v>0.56453137040331725</v>
      </c>
      <c r="K42" s="21">
        <f>SUM(E$3:E41)+H42</f>
        <v>0.10136814170167557</v>
      </c>
      <c r="L42" s="21">
        <f>SUM(F$3:F41)+I42</f>
        <v>3.5398535101710312E-3</v>
      </c>
      <c r="M42" s="21">
        <f>SUM(G$3:G41)+J42</f>
        <v>0.64389780317969625</v>
      </c>
      <c r="N42" s="21"/>
      <c r="O42" s="21"/>
      <c r="P42" s="21"/>
      <c r="Q42" s="19">
        <f t="shared" si="1"/>
        <v>1.0275500152050978E-2</v>
      </c>
      <c r="R42" s="19">
        <f t="shared" si="1"/>
        <v>1.2530562873470171E-5</v>
      </c>
      <c r="S42" s="19">
        <f t="shared" si="1"/>
        <v>0.41460438093963886</v>
      </c>
      <c r="T42" s="19">
        <f t="shared" si="2"/>
        <v>3.5882837222219079E-4</v>
      </c>
      <c r="U42" s="19">
        <f t="shared" si="3"/>
        <v>6.5270723754117063E-2</v>
      </c>
      <c r="V42" s="19">
        <f t="shared" si="4"/>
        <v>2.2793038987770635E-3</v>
      </c>
    </row>
    <row r="43" spans="1:22" x14ac:dyDescent="0.25">
      <c r="A43" s="26">
        <f>Wellpath!E43</f>
        <v>4000</v>
      </c>
      <c r="B43" s="22">
        <f>Wellpath!K43</f>
        <v>1219.2</v>
      </c>
      <c r="C43" s="22">
        <v>0</v>
      </c>
      <c r="D43" s="22">
        <v>0</v>
      </c>
      <c r="E43" s="20">
        <f>Model!$W$5*((drdp!B43+drdp!K43)*DSFS!$B43+(drdp!E43+drdp!N43)*DSFS!$C43+(drdp!H43+drdp!Q43)*DSFS!$D43)</f>
        <v>0</v>
      </c>
      <c r="F43" s="20">
        <f>Model!$W$5*((drdp!C43+drdp!L43)*DSFS!$B43+(drdp!F43+drdp!O43)*DSFS!$C43+(drdp!I43+drdp!R43)*DSFS!$D43)</f>
        <v>0</v>
      </c>
      <c r="G43" s="20">
        <f>Model!$W$5*((drdp!D43+drdp!M43)*DSFS!$B43+(drdp!G43+drdp!P43)*DSFS!$C43+(drdp!J43+drdp!S43)*DSFS!$D43)</f>
        <v>0</v>
      </c>
      <c r="H43" s="18">
        <f>Model!$W$5*((drdp!B43)*DSFS!$B43+(drdp!E43)*DSFS!$C43+(drdp!H43)*DSFS!$D43)</f>
        <v>0.36158303661522967</v>
      </c>
      <c r="I43" s="18">
        <f>Model!$W$5*((drdp!C43)*DSFS!$B43+(drdp!F43)*DSFS!$C43+(drdp!I43)*DSFS!$D43)</f>
        <v>1.2626757873766613E-2</v>
      </c>
      <c r="J43" s="18">
        <f>Model!$W$5*((drdp!D43)*DSFS!$B43+(drdp!G43)*DSFS!$C43+(drdp!J43)*DSFS!$D43)</f>
        <v>0.57900653374699207</v>
      </c>
      <c r="K43" s="21">
        <f>SUM(E$3:E42)+H43</f>
        <v>0.11040771761705637</v>
      </c>
      <c r="L43" s="21">
        <f>SUM(F$3:F42)+I43</f>
        <v>3.8555224570151966E-3</v>
      </c>
      <c r="M43" s="21">
        <f>SUM(G$3:G42)+J43</f>
        <v>0.65837296652337107</v>
      </c>
      <c r="N43" s="21"/>
      <c r="O43" s="21"/>
      <c r="P43" s="21"/>
      <c r="Q43" s="19">
        <f t="shared" si="1"/>
        <v>1.2189864109407658E-2</v>
      </c>
      <c r="R43" s="19">
        <f t="shared" si="1"/>
        <v>1.4865053416548499E-5</v>
      </c>
      <c r="S43" s="19">
        <f t="shared" si="1"/>
        <v>0.43345496304878389</v>
      </c>
      <c r="T43" s="19">
        <f t="shared" si="2"/>
        <v>4.2567943470035318E-4</v>
      </c>
      <c r="U43" s="19">
        <f t="shared" si="3"/>
        <v>7.2689456574616063E-2</v>
      </c>
      <c r="V43" s="19">
        <f t="shared" si="4"/>
        <v>2.5383717575225714E-3</v>
      </c>
    </row>
    <row r="44" spans="1:22" s="36" customFormat="1" x14ac:dyDescent="0.25">
      <c r="A44" s="26">
        <f>Wellpath!E44</f>
        <v>4100</v>
      </c>
      <c r="B44" s="22">
        <f>Wellpath!K44</f>
        <v>1249.68</v>
      </c>
      <c r="C44" s="22">
        <v>0</v>
      </c>
      <c r="D44" s="22">
        <v>0</v>
      </c>
      <c r="E44" s="20">
        <f>Model!$W$5*((drdp!B44+drdp!K44)*DSFS!$B44+(drdp!E44+drdp!N44)*DSFS!$C44+(drdp!H44+drdp!Q44)*DSFS!$D44)</f>
        <v>0</v>
      </c>
      <c r="F44" s="20">
        <f>Model!$W$5*((drdp!C44+drdp!L44)*DSFS!$B44+(drdp!F44+drdp!O44)*DSFS!$C44+(drdp!I44+drdp!R44)*DSFS!$D44)</f>
        <v>0</v>
      </c>
      <c r="G44" s="20">
        <f>Model!$W$5*((drdp!D44+drdp!M44)*DSFS!$B44+(drdp!G44+drdp!P44)*DSFS!$C44+(drdp!J44+drdp!S44)*DSFS!$D44)</f>
        <v>0</v>
      </c>
      <c r="H44" s="32">
        <f>Model!$W$5*((drdp!B44)*DSFS!$B44+(drdp!E44)*DSFS!$C44+(drdp!H44)*DSFS!$D44)</f>
        <v>0.37062261253061041</v>
      </c>
      <c r="I44" s="32">
        <f>Model!$W$5*((drdp!C44)*DSFS!$B44+(drdp!F44)*DSFS!$C44+(drdp!I44)*DSFS!$D44)</f>
        <v>1.2942426820610777E-2</v>
      </c>
      <c r="J44" s="32">
        <f>Model!$W$5*((drdp!D44)*DSFS!$B44+(drdp!G44)*DSFS!$C44+(drdp!J44)*DSFS!$D44)</f>
        <v>0.59348169709066689</v>
      </c>
      <c r="K44" s="34">
        <f>SUM(E$3:E43)+H44</f>
        <v>0.1194472935324371</v>
      </c>
      <c r="L44" s="34">
        <f>SUM(F$3:F43)+I44</f>
        <v>4.1711914038593603E-3</v>
      </c>
      <c r="M44" s="34">
        <f>SUM(G$3:G43)+J44</f>
        <v>0.6728481298670459</v>
      </c>
      <c r="N44" s="34"/>
      <c r="O44" s="34"/>
      <c r="P44" s="34"/>
      <c r="Q44" s="35">
        <f t="shared" si="1"/>
        <v>1.4267655932224191E-2</v>
      </c>
      <c r="R44" s="35">
        <f t="shared" si="1"/>
        <v>1.7398837727630221E-5</v>
      </c>
      <c r="S44" s="35">
        <f t="shared" si="1"/>
        <v>0.45272460586558105</v>
      </c>
      <c r="T44" s="35">
        <f t="shared" si="2"/>
        <v>4.9823752399676742E-4</v>
      </c>
      <c r="U44" s="35">
        <f t="shared" si="3"/>
        <v>8.0369888070980389E-2</v>
      </c>
      <c r="V44" s="35">
        <f t="shared" si="4"/>
        <v>2.8065783354042683E-3</v>
      </c>
    </row>
    <row r="45" spans="1:22" x14ac:dyDescent="0.25">
      <c r="A45" s="26">
        <f>Wellpath!E45</f>
        <v>4200</v>
      </c>
      <c r="B45" s="22">
        <f>Wellpath!K45</f>
        <v>1280.1600000000001</v>
      </c>
      <c r="C45" s="22">
        <v>0</v>
      </c>
      <c r="D45" s="22">
        <v>0</v>
      </c>
      <c r="E45" s="20">
        <f>Model!$W$5*((drdp!B45+drdp!K45)*DSFS!$B45+(drdp!E45+drdp!N45)*DSFS!$C45+(drdp!H45+drdp!Q45)*DSFS!$D45)</f>
        <v>0</v>
      </c>
      <c r="F45" s="20">
        <f>Model!$W$5*((drdp!C45+drdp!L45)*DSFS!$B45+(drdp!F45+drdp!O45)*DSFS!$C45+(drdp!I45+drdp!R45)*DSFS!$D45)</f>
        <v>0</v>
      </c>
      <c r="G45" s="20">
        <f>Model!$W$5*((drdp!D45+drdp!M45)*DSFS!$B45+(drdp!G45+drdp!P45)*DSFS!$C45+(drdp!J45+drdp!S45)*DSFS!$D45)</f>
        <v>0</v>
      </c>
      <c r="H45" s="18">
        <f>Model!$W$5*((drdp!B45)*DSFS!$B45+(drdp!E45)*DSFS!$C45+(drdp!H45)*DSFS!$D45)</f>
        <v>0.37966218844599114</v>
      </c>
      <c r="I45" s="18">
        <f>Model!$W$5*((drdp!C45)*DSFS!$B45+(drdp!F45)*DSFS!$C45+(drdp!I45)*DSFS!$D45)</f>
        <v>1.3258095767454943E-2</v>
      </c>
      <c r="J45" s="18">
        <f>Model!$W$5*((drdp!D45)*DSFS!$B45+(drdp!G45)*DSFS!$C45+(drdp!J45)*DSFS!$D45)</f>
        <v>0.60795686043434172</v>
      </c>
      <c r="K45" s="21">
        <f>SUM(E$3:E44)+H45</f>
        <v>0.12848686944781784</v>
      </c>
      <c r="L45" s="21">
        <f>SUM(F$3:F44)+I45</f>
        <v>4.4868603507035257E-3</v>
      </c>
      <c r="M45" s="21">
        <f>SUM(G$3:G44)+J45</f>
        <v>0.68732329321072072</v>
      </c>
      <c r="N45" s="21"/>
      <c r="O45" s="21"/>
      <c r="P45" s="21"/>
      <c r="Q45" s="19">
        <f t="shared" si="1"/>
        <v>1.6508875620500588E-2</v>
      </c>
      <c r="R45" s="19">
        <f t="shared" si="1"/>
        <v>2.0131915806715365E-5</v>
      </c>
      <c r="S45" s="19">
        <f t="shared" si="1"/>
        <v>0.47241330939003034</v>
      </c>
      <c r="T45" s="19">
        <f t="shared" si="2"/>
        <v>5.7650264011143413E-4</v>
      </c>
      <c r="U45" s="19">
        <f t="shared" si="3"/>
        <v>8.8312018243210097E-2</v>
      </c>
      <c r="V45" s="19">
        <f t="shared" si="4"/>
        <v>3.0839236324221564E-3</v>
      </c>
    </row>
    <row r="46" spans="1:22" x14ac:dyDescent="0.25">
      <c r="A46" s="26">
        <f>Wellpath!E46</f>
        <v>4300</v>
      </c>
      <c r="B46" s="22">
        <f>Wellpath!K46</f>
        <v>1310.6400000000001</v>
      </c>
      <c r="C46" s="22">
        <v>0</v>
      </c>
      <c r="D46" s="22">
        <v>0</v>
      </c>
      <c r="E46" s="20">
        <f>Model!$W$5*((drdp!B46+drdp!K46)*DSFS!$B46+(drdp!E46+drdp!N46)*DSFS!$C46+(drdp!H46+drdp!Q46)*DSFS!$D46)</f>
        <v>0</v>
      </c>
      <c r="F46" s="20">
        <f>Model!$W$5*((drdp!C46+drdp!L46)*DSFS!$B46+(drdp!F46+drdp!O46)*DSFS!$C46+(drdp!I46+drdp!R46)*DSFS!$D46)</f>
        <v>0</v>
      </c>
      <c r="G46" s="20">
        <f>Model!$W$5*((drdp!D46+drdp!M46)*DSFS!$B46+(drdp!G46+drdp!P46)*DSFS!$C46+(drdp!J46+drdp!S46)*DSFS!$D46)</f>
        <v>0</v>
      </c>
      <c r="H46" s="18">
        <f>Model!$W$5*((drdp!B46)*DSFS!$B46+(drdp!E46)*DSFS!$C46+(drdp!H46)*DSFS!$D46)</f>
        <v>0.38870176436137188</v>
      </c>
      <c r="I46" s="18">
        <f>Model!$W$5*((drdp!C46)*DSFS!$B46+(drdp!F46)*DSFS!$C46+(drdp!I46)*DSFS!$D46)</f>
        <v>1.357376471429911E-2</v>
      </c>
      <c r="J46" s="18">
        <f>Model!$W$5*((drdp!D46)*DSFS!$B46+(drdp!G46)*DSFS!$C46+(drdp!J46)*DSFS!$D46)</f>
        <v>0.62243202377801654</v>
      </c>
      <c r="K46" s="21">
        <f>SUM(E$3:E45)+H46</f>
        <v>0.13752644536319858</v>
      </c>
      <c r="L46" s="21">
        <f>SUM(F$3:F45)+I46</f>
        <v>4.8025292975476929E-3</v>
      </c>
      <c r="M46" s="21">
        <f>SUM(G$3:G45)+J46</f>
        <v>0.70179845655439554</v>
      </c>
      <c r="N46" s="21"/>
      <c r="O46" s="21"/>
      <c r="P46" s="21"/>
      <c r="Q46" s="19">
        <f t="shared" si="1"/>
        <v>1.8913523174236845E-2</v>
      </c>
      <c r="R46" s="19">
        <f t="shared" si="1"/>
        <v>2.3064287653803935E-5</v>
      </c>
      <c r="S46" s="19">
        <f t="shared" si="1"/>
        <v>0.49252107362213182</v>
      </c>
      <c r="T46" s="19">
        <f t="shared" si="2"/>
        <v>6.604747830443533E-4</v>
      </c>
      <c r="U46" s="19">
        <f t="shared" si="3"/>
        <v>9.6515847091305174E-2</v>
      </c>
      <c r="V46" s="19">
        <f t="shared" si="4"/>
        <v>3.3704076485762363E-3</v>
      </c>
    </row>
    <row r="47" spans="1:22" x14ac:dyDescent="0.25">
      <c r="A47" s="26">
        <f>Wellpath!E47</f>
        <v>4400</v>
      </c>
      <c r="B47" s="22">
        <f>Wellpath!K47</f>
        <v>1341.1200000000001</v>
      </c>
      <c r="C47" s="22">
        <v>0</v>
      </c>
      <c r="D47" s="22">
        <v>0</v>
      </c>
      <c r="E47" s="20">
        <f>Model!$W$5*((drdp!B47+drdp!K47)*DSFS!$B47+(drdp!E47+drdp!N47)*DSFS!$C47+(drdp!H47+drdp!Q47)*DSFS!$D47)</f>
        <v>0</v>
      </c>
      <c r="F47" s="20">
        <f>Model!$W$5*((drdp!C47+drdp!L47)*DSFS!$B47+(drdp!F47+drdp!O47)*DSFS!$C47+(drdp!I47+drdp!R47)*DSFS!$D47)</f>
        <v>0</v>
      </c>
      <c r="G47" s="20">
        <f>Model!$W$5*((drdp!D47+drdp!M47)*DSFS!$B47+(drdp!G47+drdp!P47)*DSFS!$C47+(drdp!J47+drdp!S47)*DSFS!$D47)</f>
        <v>0</v>
      </c>
      <c r="H47" s="18">
        <f>Model!$W$5*((drdp!B47)*DSFS!$B47+(drdp!E47)*DSFS!$C47+(drdp!H47)*DSFS!$D47)</f>
        <v>0.39774134027675262</v>
      </c>
      <c r="I47" s="18">
        <f>Model!$W$5*((drdp!C47)*DSFS!$B47+(drdp!F47)*DSFS!$C47+(drdp!I47)*DSFS!$D47)</f>
        <v>1.3889433661143275E-2</v>
      </c>
      <c r="J47" s="18">
        <f>Model!$W$5*((drdp!D47)*DSFS!$B47+(drdp!G47)*DSFS!$C47+(drdp!J47)*DSFS!$D47)</f>
        <v>0.63690718712169136</v>
      </c>
      <c r="K47" s="21">
        <f>SUM(E$3:E46)+H47</f>
        <v>0.14656602127857932</v>
      </c>
      <c r="L47" s="21">
        <f>SUM(F$3:F46)+I47</f>
        <v>5.1181982443918583E-3</v>
      </c>
      <c r="M47" s="21">
        <f>SUM(G$3:G46)+J47</f>
        <v>0.71627361989807037</v>
      </c>
      <c r="N47" s="21"/>
      <c r="O47" s="21"/>
      <c r="P47" s="21"/>
      <c r="Q47" s="19">
        <f t="shared" si="1"/>
        <v>2.1481598593432964E-2</v>
      </c>
      <c r="R47" s="19">
        <f t="shared" si="1"/>
        <v>2.6195953268895901E-5</v>
      </c>
      <c r="S47" s="19">
        <f t="shared" si="1"/>
        <v>0.51304789856188537</v>
      </c>
      <c r="T47" s="19">
        <f t="shared" si="2"/>
        <v>7.5015395279552438E-4</v>
      </c>
      <c r="U47" s="19">
        <f t="shared" si="3"/>
        <v>0.10498137461526562</v>
      </c>
      <c r="V47" s="19">
        <f t="shared" si="4"/>
        <v>3.6660303838665048E-3</v>
      </c>
    </row>
    <row r="48" spans="1:22" x14ac:dyDescent="0.25">
      <c r="A48" s="26">
        <f>Wellpath!E48</f>
        <v>4500</v>
      </c>
      <c r="B48" s="22">
        <f>Wellpath!K48</f>
        <v>1371.6000000000001</v>
      </c>
      <c r="C48" s="22">
        <v>0</v>
      </c>
      <c r="D48" s="22">
        <v>0</v>
      </c>
      <c r="E48" s="20">
        <f>Model!$W$5*((drdp!B48+drdp!K48)*DSFS!$B48+(drdp!E48+drdp!N48)*DSFS!$C48+(drdp!H48+drdp!Q48)*DSFS!$D48)</f>
        <v>0</v>
      </c>
      <c r="F48" s="20">
        <f>Model!$W$5*((drdp!C48+drdp!L48)*DSFS!$B48+(drdp!F48+drdp!O48)*DSFS!$C48+(drdp!I48+drdp!R48)*DSFS!$D48)</f>
        <v>0</v>
      </c>
      <c r="G48" s="20">
        <f>Model!$W$5*((drdp!D48+drdp!M48)*DSFS!$B48+(drdp!G48+drdp!P48)*DSFS!$C48+(drdp!J48+drdp!S48)*DSFS!$D48)</f>
        <v>0</v>
      </c>
      <c r="H48" s="18">
        <f>Model!$W$5*((drdp!B48)*DSFS!$B48+(drdp!E48)*DSFS!$C48+(drdp!H48)*DSFS!$D48)</f>
        <v>0.40678091619213336</v>
      </c>
      <c r="I48" s="18">
        <f>Model!$W$5*((drdp!C48)*DSFS!$B48+(drdp!F48)*DSFS!$C48+(drdp!I48)*DSFS!$D48)</f>
        <v>1.4205102607987441E-2</v>
      </c>
      <c r="J48" s="18">
        <f>Model!$W$5*((drdp!D48)*DSFS!$B48+(drdp!G48)*DSFS!$C48+(drdp!J48)*DSFS!$D48)</f>
        <v>0.65138235046536619</v>
      </c>
      <c r="K48" s="21">
        <f>SUM(E$3:E47)+H48</f>
        <v>0.15560559719396005</v>
      </c>
      <c r="L48" s="21">
        <f>SUM(F$3:F47)+I48</f>
        <v>5.4338671912360238E-3</v>
      </c>
      <c r="M48" s="21">
        <f>SUM(G$3:G47)+J48</f>
        <v>0.73074878324174519</v>
      </c>
      <c r="N48" s="21"/>
      <c r="O48" s="21"/>
      <c r="P48" s="21"/>
      <c r="Q48" s="19">
        <f t="shared" si="1"/>
        <v>2.421310187808895E-2</v>
      </c>
      <c r="R48" s="19">
        <f t="shared" si="1"/>
        <v>2.9526912651991275E-5</v>
      </c>
      <c r="S48" s="19">
        <f t="shared" si="1"/>
        <v>0.53399378420929111</v>
      </c>
      <c r="T48" s="19">
        <f t="shared" si="2"/>
        <v>8.455401493649478E-4</v>
      </c>
      <c r="U48" s="19">
        <f t="shared" si="3"/>
        <v>0.11370860081509143</v>
      </c>
      <c r="V48" s="19">
        <f t="shared" si="4"/>
        <v>3.9707918382929641E-3</v>
      </c>
    </row>
    <row r="49" spans="1:22" x14ac:dyDescent="0.25">
      <c r="A49" s="26">
        <f>Wellpath!E49</f>
        <v>4600</v>
      </c>
      <c r="B49" s="22">
        <f>Wellpath!K49</f>
        <v>1402.0800000000002</v>
      </c>
      <c r="C49" s="22">
        <v>0</v>
      </c>
      <c r="D49" s="22">
        <v>0</v>
      </c>
      <c r="E49" s="20">
        <f>Model!$W$5*((drdp!B49+drdp!K49)*DSFS!$B49+(drdp!E49+drdp!N49)*DSFS!$C49+(drdp!H49+drdp!Q49)*DSFS!$D49)</f>
        <v>0</v>
      </c>
      <c r="F49" s="20">
        <f>Model!$W$5*((drdp!C49+drdp!L49)*DSFS!$B49+(drdp!F49+drdp!O49)*DSFS!$C49+(drdp!I49+drdp!R49)*DSFS!$D49)</f>
        <v>0</v>
      </c>
      <c r="G49" s="20">
        <f>Model!$W$5*((drdp!D49+drdp!M49)*DSFS!$B49+(drdp!G49+drdp!P49)*DSFS!$C49+(drdp!J49+drdp!S49)*DSFS!$D49)</f>
        <v>0</v>
      </c>
      <c r="H49" s="18">
        <f>Model!$W$5*((drdp!B49)*DSFS!$B49+(drdp!E49)*DSFS!$C49+(drdp!H49)*DSFS!$D49)</f>
        <v>0.41582049210751409</v>
      </c>
      <c r="I49" s="18">
        <f>Model!$W$5*((drdp!C49)*DSFS!$B49+(drdp!F49)*DSFS!$C49+(drdp!I49)*DSFS!$D49)</f>
        <v>1.4520771554831606E-2</v>
      </c>
      <c r="J49" s="18">
        <f>Model!$W$5*((drdp!D49)*DSFS!$B49+(drdp!G49)*DSFS!$C49+(drdp!J49)*DSFS!$D49)</f>
        <v>0.66585751380904101</v>
      </c>
      <c r="K49" s="21">
        <f>SUM(E$3:E48)+H49</f>
        <v>0.16464517310934079</v>
      </c>
      <c r="L49" s="21">
        <f>SUM(F$3:F48)+I49</f>
        <v>5.7495361380801892E-3</v>
      </c>
      <c r="M49" s="21">
        <f>SUM(G$3:G48)+J49</f>
        <v>0.74522394658542002</v>
      </c>
      <c r="N49" s="21"/>
      <c r="O49" s="21"/>
      <c r="P49" s="21"/>
      <c r="Q49" s="19">
        <f t="shared" si="1"/>
        <v>2.7108033028204796E-2</v>
      </c>
      <c r="R49" s="19">
        <f t="shared" si="1"/>
        <v>3.3057165803090054E-5</v>
      </c>
      <c r="S49" s="19">
        <f t="shared" si="1"/>
        <v>0.55535873056434892</v>
      </c>
      <c r="T49" s="19">
        <f t="shared" si="2"/>
        <v>9.4663337275262347E-4</v>
      </c>
      <c r="U49" s="19">
        <f t="shared" si="3"/>
        <v>0.12269752569078261</v>
      </c>
      <c r="V49" s="19">
        <f t="shared" si="4"/>
        <v>4.2846920118556134E-3</v>
      </c>
    </row>
    <row r="50" spans="1:22" x14ac:dyDescent="0.25">
      <c r="A50" s="26">
        <f>Wellpath!E50</f>
        <v>4700</v>
      </c>
      <c r="B50" s="22">
        <f>Wellpath!K50</f>
        <v>1432.5600000000002</v>
      </c>
      <c r="C50" s="22">
        <v>0</v>
      </c>
      <c r="D50" s="22">
        <v>0</v>
      </c>
      <c r="E50" s="20">
        <f>Model!$W$5*((drdp!B50+drdp!K50)*DSFS!$B50+(drdp!E50+drdp!N50)*DSFS!$C50+(drdp!H50+drdp!Q50)*DSFS!$D50)</f>
        <v>0</v>
      </c>
      <c r="F50" s="20">
        <f>Model!$W$5*((drdp!C50+drdp!L50)*DSFS!$B50+(drdp!F50+drdp!O50)*DSFS!$C50+(drdp!I50+drdp!R50)*DSFS!$D50)</f>
        <v>0</v>
      </c>
      <c r="G50" s="20">
        <f>Model!$W$5*((drdp!D50+drdp!M50)*DSFS!$B50+(drdp!G50+drdp!P50)*DSFS!$C50+(drdp!J50+drdp!S50)*DSFS!$D50)</f>
        <v>0</v>
      </c>
      <c r="H50" s="18">
        <f>Model!$W$5*((drdp!B50)*DSFS!$B50+(drdp!E50)*DSFS!$C50+(drdp!H50)*DSFS!$D50)</f>
        <v>0.42486006802289489</v>
      </c>
      <c r="I50" s="18">
        <f>Model!$W$5*((drdp!C50)*DSFS!$B50+(drdp!F50)*DSFS!$C50+(drdp!I50)*DSFS!$D50)</f>
        <v>1.4836440501675771E-2</v>
      </c>
      <c r="J50" s="18">
        <f>Model!$W$5*((drdp!D50)*DSFS!$B50+(drdp!G50)*DSFS!$C50+(drdp!J50)*DSFS!$D50)</f>
        <v>0.68033267715271573</v>
      </c>
      <c r="K50" s="21">
        <f>SUM(E$3:E49)+H50</f>
        <v>0.17368474902472159</v>
      </c>
      <c r="L50" s="21">
        <f>SUM(F$3:F49)+I50</f>
        <v>6.0652050849243546E-3</v>
      </c>
      <c r="M50" s="21">
        <f>SUM(G$3:G49)+J50</f>
        <v>0.75969910992909473</v>
      </c>
      <c r="N50" s="21"/>
      <c r="O50" s="21"/>
      <c r="P50" s="21"/>
      <c r="Q50" s="19">
        <f t="shared" si="1"/>
        <v>3.0166392043780525E-2</v>
      </c>
      <c r="R50" s="19">
        <f t="shared" si="1"/>
        <v>3.6786712722192248E-5</v>
      </c>
      <c r="S50" s="19">
        <f t="shared" si="1"/>
        <v>0.57714273762705881</v>
      </c>
      <c r="T50" s="19">
        <f t="shared" si="2"/>
        <v>1.0534336229585516E-3</v>
      </c>
      <c r="U50" s="19">
        <f t="shared" si="3"/>
        <v>0.13194814924233919</v>
      </c>
      <c r="V50" s="19">
        <f t="shared" si="4"/>
        <v>4.6077309045544513E-3</v>
      </c>
    </row>
    <row r="51" spans="1:22" x14ac:dyDescent="0.25">
      <c r="A51" s="26">
        <f>Wellpath!E51</f>
        <v>4800</v>
      </c>
      <c r="B51" s="22">
        <f>Wellpath!K51</f>
        <v>1463.04</v>
      </c>
      <c r="C51" s="22">
        <v>0</v>
      </c>
      <c r="D51" s="22">
        <v>0</v>
      </c>
      <c r="E51" s="20">
        <f>Model!$W$5*((drdp!B51+drdp!K51)*DSFS!$B51+(drdp!E51+drdp!N51)*DSFS!$C51+(drdp!H51+drdp!Q51)*DSFS!$D51)</f>
        <v>0</v>
      </c>
      <c r="F51" s="20">
        <f>Model!$W$5*((drdp!C51+drdp!L51)*DSFS!$B51+(drdp!F51+drdp!O51)*DSFS!$C51+(drdp!I51+drdp!R51)*DSFS!$D51)</f>
        <v>0</v>
      </c>
      <c r="G51" s="20">
        <f>Model!$W$5*((drdp!D51+drdp!M51)*DSFS!$B51+(drdp!G51+drdp!P51)*DSFS!$C51+(drdp!J51+drdp!S51)*DSFS!$D51)</f>
        <v>0</v>
      </c>
      <c r="H51" s="18">
        <f>Model!$W$5*((drdp!B51)*DSFS!$B51+(drdp!E51)*DSFS!$C51+(drdp!H51)*DSFS!$D51)</f>
        <v>0.43389964393827557</v>
      </c>
      <c r="I51" s="18">
        <f>Model!$W$5*((drdp!C51)*DSFS!$B51+(drdp!F51)*DSFS!$C51+(drdp!I51)*DSFS!$D51)</f>
        <v>1.5152109448519935E-2</v>
      </c>
      <c r="J51" s="18">
        <f>Model!$W$5*((drdp!D51)*DSFS!$B51+(drdp!G51)*DSFS!$C51+(drdp!J51)*DSFS!$D51)</f>
        <v>0.69480784049639044</v>
      </c>
      <c r="K51" s="21">
        <f>SUM(E$3:E50)+H51</f>
        <v>0.18272432494010227</v>
      </c>
      <c r="L51" s="21">
        <f>SUM(F$3:F50)+I51</f>
        <v>6.3808740317685183E-3</v>
      </c>
      <c r="M51" s="21">
        <f>SUM(G$3:G50)+J51</f>
        <v>0.77417427327276944</v>
      </c>
      <c r="N51" s="21"/>
      <c r="O51" s="21"/>
      <c r="P51" s="21"/>
      <c r="Q51" s="19">
        <f t="shared" si="1"/>
        <v>3.3388178924816082E-2</v>
      </c>
      <c r="R51" s="19">
        <f t="shared" si="1"/>
        <v>4.0715553409297825E-5</v>
      </c>
      <c r="S51" s="19">
        <f t="shared" si="1"/>
        <v>0.59934580539742066</v>
      </c>
      <c r="T51" s="19">
        <f t="shared" si="2"/>
        <v>1.1659408999827312E-3</v>
      </c>
      <c r="U51" s="19">
        <f t="shared" si="3"/>
        <v>0.14146047146976104</v>
      </c>
      <c r="V51" s="19">
        <f t="shared" si="4"/>
        <v>4.9399085163894787E-3</v>
      </c>
    </row>
    <row r="52" spans="1:22" x14ac:dyDescent="0.25">
      <c r="A52" s="26">
        <f>Wellpath!E52</f>
        <v>4900</v>
      </c>
      <c r="B52" s="22">
        <f>Wellpath!K52</f>
        <v>1493.52</v>
      </c>
      <c r="C52" s="22">
        <v>0</v>
      </c>
      <c r="D52" s="22">
        <v>0</v>
      </c>
      <c r="E52" s="20">
        <f>Model!$W$5*((drdp!B52+drdp!K52)*DSFS!$B52+(drdp!E52+drdp!N52)*DSFS!$C52+(drdp!H52+drdp!Q52)*DSFS!$D52)</f>
        <v>0</v>
      </c>
      <c r="F52" s="20">
        <f>Model!$W$5*((drdp!C52+drdp!L52)*DSFS!$B52+(drdp!F52+drdp!O52)*DSFS!$C52+(drdp!I52+drdp!R52)*DSFS!$D52)</f>
        <v>0</v>
      </c>
      <c r="G52" s="20">
        <f>Model!$W$5*((drdp!D52+drdp!M52)*DSFS!$B52+(drdp!G52+drdp!P52)*DSFS!$C52+(drdp!J52+drdp!S52)*DSFS!$D52)</f>
        <v>0</v>
      </c>
      <c r="H52" s="18">
        <f>Model!$W$5*((drdp!B52)*DSFS!$B52+(drdp!E52)*DSFS!$C52+(drdp!H52)*DSFS!$D52)</f>
        <v>0.44293921985365631</v>
      </c>
      <c r="I52" s="18">
        <f>Model!$W$5*((drdp!C52)*DSFS!$B52+(drdp!F52)*DSFS!$C52+(drdp!I52)*DSFS!$D52)</f>
        <v>1.5467778395364101E-2</v>
      </c>
      <c r="J52" s="18">
        <f>Model!$W$5*((drdp!D52)*DSFS!$B52+(drdp!G52)*DSFS!$C52+(drdp!J52)*DSFS!$D52)</f>
        <v>0.70928300384006526</v>
      </c>
      <c r="K52" s="21">
        <f>SUM(E$3:E51)+H52</f>
        <v>0.191763900855483</v>
      </c>
      <c r="L52" s="21">
        <f>SUM(F$3:F51)+I52</f>
        <v>6.6965429786126837E-3</v>
      </c>
      <c r="M52" s="21">
        <f>SUM(G$3:G51)+J52</f>
        <v>0.78864943661644427</v>
      </c>
      <c r="N52" s="21"/>
      <c r="O52" s="21"/>
      <c r="P52" s="21"/>
      <c r="Q52" s="19">
        <f t="shared" si="1"/>
        <v>3.6773393671311515E-2</v>
      </c>
      <c r="R52" s="19">
        <f t="shared" si="1"/>
        <v>4.4843687864406836E-5</v>
      </c>
      <c r="S52" s="19">
        <f t="shared" si="1"/>
        <v>0.62196793387543492</v>
      </c>
      <c r="T52" s="19">
        <f t="shared" si="2"/>
        <v>1.2841552038251635E-3</v>
      </c>
      <c r="U52" s="19">
        <f t="shared" si="3"/>
        <v>0.15123449237304834</v>
      </c>
      <c r="V52" s="19">
        <f t="shared" si="4"/>
        <v>5.2812248473606983E-3</v>
      </c>
    </row>
    <row r="53" spans="1:22" x14ac:dyDescent="0.25">
      <c r="A53" s="26">
        <f>Wellpath!E53</f>
        <v>5000</v>
      </c>
      <c r="B53" s="22">
        <f>Wellpath!K53</f>
        <v>1524</v>
      </c>
      <c r="C53" s="22">
        <v>0</v>
      </c>
      <c r="D53" s="22">
        <v>0</v>
      </c>
      <c r="E53" s="20">
        <f>Model!$W$5*((drdp!B53+drdp!K53)*DSFS!$B53+(drdp!E53+drdp!N53)*DSFS!$C53+(drdp!H53+drdp!Q53)*DSFS!$D53)</f>
        <v>5.2443725616763146E-3</v>
      </c>
      <c r="F53" s="20">
        <f>Model!$W$5*((drdp!C53+drdp!L53)*DSFS!$B53+(drdp!F53+drdp!O53)*DSFS!$C53+(drdp!I53+drdp!R53)*DSFS!$D53)</f>
        <v>-2.1601165262251251E-2</v>
      </c>
      <c r="G53" s="20">
        <f>Model!$W$5*((drdp!D53+drdp!M53)*DSFS!$B53+(drdp!G53+drdp!P53)*DSFS!$C53+(drdp!J53+drdp!S53)*DSFS!$D53)</f>
        <v>-2.1150945175916593E-3</v>
      </c>
      <c r="H53" s="18">
        <f>Model!$W$5*((drdp!B53)*DSFS!$B53+(drdp!E53)*DSFS!$C53+(drdp!H53)*DSFS!$D53)</f>
        <v>0.45197879576903705</v>
      </c>
      <c r="I53" s="18">
        <f>Model!$W$5*((drdp!C53)*DSFS!$B53+(drdp!F53)*DSFS!$C53+(drdp!I53)*DSFS!$D53)</f>
        <v>1.5783447342208264E-2</v>
      </c>
      <c r="J53" s="18">
        <f>Model!$W$5*((drdp!D53)*DSFS!$B53+(drdp!G53)*DSFS!$C53+(drdp!J53)*DSFS!$D53)</f>
        <v>0.72375816718374009</v>
      </c>
      <c r="K53" s="21">
        <f>SUM(E$3:E52)+H53</f>
        <v>0.20080347677086374</v>
      </c>
      <c r="L53" s="21">
        <f>SUM(F$3:F52)+I53</f>
        <v>7.0122119254568474E-3</v>
      </c>
      <c r="M53" s="21">
        <f>SUM(G$3:G52)+J53</f>
        <v>0.80312459996011909</v>
      </c>
      <c r="N53" s="21"/>
      <c r="O53" s="21"/>
      <c r="P53" s="21"/>
      <c r="Q53" s="19">
        <f t="shared" si="1"/>
        <v>4.0322036283266811E-2</v>
      </c>
      <c r="R53" s="19">
        <f t="shared" si="1"/>
        <v>4.917111608751923E-5</v>
      </c>
      <c r="S53" s="19">
        <f t="shared" si="1"/>
        <v>0.64500912306110136</v>
      </c>
      <c r="T53" s="19">
        <f t="shared" si="2"/>
        <v>1.4080765344858478E-3</v>
      </c>
      <c r="U53" s="19">
        <f t="shared" si="3"/>
        <v>0.16127021195220101</v>
      </c>
      <c r="V53" s="19">
        <f t="shared" si="4"/>
        <v>5.6316798974681073E-3</v>
      </c>
    </row>
    <row r="54" spans="1:22" x14ac:dyDescent="0.25">
      <c r="A54" s="26">
        <f>Wellpath!E54</f>
        <v>5100</v>
      </c>
      <c r="B54" s="22">
        <f>Wellpath!K54</f>
        <v>1554.48</v>
      </c>
      <c r="C54" s="22">
        <v>0</v>
      </c>
      <c r="D54" s="22">
        <v>0</v>
      </c>
      <c r="E54" s="20">
        <f>Model!$W$5*((drdp!B54+drdp!K54)*DSFS!$B54+(drdp!E54+drdp!N54)*DSFS!$C54+(drdp!H54+drdp!Q54)*DSFS!$D54)</f>
        <v>1.1327234601021212E-2</v>
      </c>
      <c r="F54" s="20">
        <f>Model!$W$5*((drdp!C54+drdp!L54)*DSFS!$B54+(drdp!F54+drdp!O54)*DSFS!$C54+(drdp!I54+drdp!R54)*DSFS!$D54)</f>
        <v>-4.4005272491434128E-2</v>
      </c>
      <c r="G54" s="20">
        <f>Model!$W$5*((drdp!D54+drdp!M54)*DSFS!$B54+(drdp!G54+drdp!P54)*DSFS!$C54+(drdp!J54+drdp!S54)*DSFS!$D54)</f>
        <v>-3.3023992012135555E-3</v>
      </c>
      <c r="H54" s="18">
        <f>Model!$W$5*((drdp!B54)*DSFS!$B54+(drdp!E54)*DSFS!$C54+(drdp!H54)*DSFS!$D54)</f>
        <v>0.45566911167150798</v>
      </c>
      <c r="I54" s="18">
        <f>Model!$W$5*((drdp!C54)*DSFS!$B54+(drdp!F54)*DSFS!$C54+(drdp!I54)*DSFS!$D54)</f>
        <v>3.8132304856548706E-2</v>
      </c>
      <c r="J54" s="18">
        <f>Model!$W$5*((drdp!D54)*DSFS!$B54+(drdp!G54)*DSFS!$C54+(drdp!J54)*DSFS!$D54)</f>
        <v>0.74039072693535846</v>
      </c>
      <c r="K54" s="21">
        <f>SUM(E$3:E53)+H54</f>
        <v>0.20973816523501099</v>
      </c>
      <c r="L54" s="21">
        <f>SUM(F$3:F53)+I54</f>
        <v>7.7599041775460384E-3</v>
      </c>
      <c r="M54" s="21">
        <f>SUM(G$3:G53)+J54</f>
        <v>0.81764206519414584</v>
      </c>
      <c r="N54" s="21"/>
      <c r="O54" s="21"/>
      <c r="P54" s="21"/>
      <c r="Q54" s="19">
        <f t="shared" si="1"/>
        <v>4.399009795614877E-2</v>
      </c>
      <c r="R54" s="19">
        <f t="shared" si="1"/>
        <v>6.0216112844696458E-5</v>
      </c>
      <c r="S54" s="19">
        <f t="shared" si="1"/>
        <v>0.66853854677494784</v>
      </c>
      <c r="T54" s="19">
        <f t="shared" si="2"/>
        <v>1.6275480645980031E-3</v>
      </c>
      <c r="U54" s="19">
        <f t="shared" si="3"/>
        <v>0.17149074657278537</v>
      </c>
      <c r="V54" s="19">
        <f t="shared" si="4"/>
        <v>6.3448240774374226E-3</v>
      </c>
    </row>
    <row r="55" spans="1:22" x14ac:dyDescent="0.25">
      <c r="A55" s="26">
        <f>Wellpath!E55</f>
        <v>5200</v>
      </c>
      <c r="B55" s="22">
        <f>Wellpath!K55</f>
        <v>1584.96</v>
      </c>
      <c r="C55" s="22">
        <v>0</v>
      </c>
      <c r="D55" s="22">
        <v>0</v>
      </c>
      <c r="E55" s="20">
        <f>Model!$W$5*((drdp!B55+drdp!K55)*DSFS!$B55+(drdp!E55+drdp!N55)*DSFS!$C55+(drdp!H55+drdp!Q55)*DSFS!$D55)</f>
        <v>1.2853325607866221E-2</v>
      </c>
      <c r="F55" s="20">
        <f>Model!$W$5*((drdp!C55+drdp!L55)*DSFS!$B55+(drdp!F55+drdp!O55)*DSFS!$C55+(drdp!I55+drdp!R55)*DSFS!$D55)</f>
        <v>-4.4628200007961374E-2</v>
      </c>
      <c r="G55" s="20">
        <f>Model!$W$5*((drdp!D55+drdp!M55)*DSFS!$B55+(drdp!G55+drdp!P55)*DSFS!$C55+(drdp!J55+drdp!S55)*DSFS!$D55)</f>
        <v>-1.3277191954228927E-3</v>
      </c>
      <c r="H55" s="18">
        <f>Model!$W$5*((drdp!B55)*DSFS!$B55+(drdp!E55)*DSFS!$C55+(drdp!H55)*DSFS!$D55)</f>
        <v>0.45305446289539825</v>
      </c>
      <c r="I55" s="18">
        <f>Model!$W$5*((drdp!C55)*DSFS!$B55+(drdp!F55)*DSFS!$C55+(drdp!I55)*DSFS!$D55)</f>
        <v>8.3748118080296238E-2</v>
      </c>
      <c r="J55" s="18">
        <f>Model!$W$5*((drdp!D55)*DSFS!$B55+(drdp!G55)*DSFS!$C55+(drdp!J55)*DSFS!$D55)</f>
        <v>0.75827534429611254</v>
      </c>
      <c r="K55" s="21">
        <f>SUM(E$3:E54)+H55</f>
        <v>0.21845075105992248</v>
      </c>
      <c r="L55" s="21">
        <f>SUM(F$3:F54)+I55</f>
        <v>9.3704449098594433E-3</v>
      </c>
      <c r="M55" s="21">
        <f>SUM(G$3:G54)+J55</f>
        <v>0.83222428335368637</v>
      </c>
      <c r="N55" s="21"/>
      <c r="O55" s="21"/>
      <c r="P55" s="21"/>
      <c r="Q55" s="19">
        <f t="shared" si="1"/>
        <v>4.7720730638644224E-2</v>
      </c>
      <c r="R55" s="19">
        <f t="shared" si="1"/>
        <v>8.7805237808710756E-5</v>
      </c>
      <c r="S55" s="19">
        <f t="shared" si="1"/>
        <v>0.69259725780355685</v>
      </c>
      <c r="T55" s="19">
        <f t="shared" si="2"/>
        <v>2.0469807283244232E-3</v>
      </c>
      <c r="U55" s="19">
        <f t="shared" si="3"/>
        <v>0.18180001974891852</v>
      </c>
      <c r="V55" s="19">
        <f t="shared" si="4"/>
        <v>7.7983117998129733E-3</v>
      </c>
    </row>
    <row r="56" spans="1:22" x14ac:dyDescent="0.25">
      <c r="A56" s="26">
        <f>Wellpath!E56</f>
        <v>5300</v>
      </c>
      <c r="B56" s="22">
        <f>Wellpath!K56</f>
        <v>1615.44</v>
      </c>
      <c r="C56" s="22">
        <v>0</v>
      </c>
      <c r="D56" s="22">
        <v>0</v>
      </c>
      <c r="E56" s="20">
        <f>Model!$W$5*((drdp!B56+drdp!K56)*DSFS!$B56+(drdp!E56+drdp!N56)*DSFS!$C56+(drdp!H56+drdp!Q56)*DSFS!$D56)</f>
        <v>1.431548198993994E-2</v>
      </c>
      <c r="F56" s="20">
        <f>Model!$W$5*((drdp!C56+drdp!L56)*DSFS!$B56+(drdp!F56+drdp!O56)*DSFS!$C56+(drdp!I56+drdp!R56)*DSFS!$D56)</f>
        <v>-4.5125374372319747E-2</v>
      </c>
      <c r="G56" s="20">
        <f>Model!$W$5*((drdp!D56+drdp!M56)*DSFS!$B56+(drdp!G56+drdp!P56)*DSFS!$C56+(drdp!J56+drdp!S56)*DSFS!$D56)</f>
        <v>7.7847474393342238E-4</v>
      </c>
      <c r="H56" s="18">
        <f>Model!$W$5*((drdp!B56)*DSFS!$B56+(drdp!E56)*DSFS!$C56+(drdp!H56)*DSFS!$D56)</f>
        <v>0.44866654377383075</v>
      </c>
      <c r="I56" s="18">
        <f>Model!$W$5*((drdp!C56)*DSFS!$B56+(drdp!F56)*DSFS!$C56+(drdp!I56)*DSFS!$D56)</f>
        <v>0.13084509343610873</v>
      </c>
      <c r="J56" s="18">
        <f>Model!$W$5*((drdp!D56)*DSFS!$B56+(drdp!G56)*DSFS!$C56+(drdp!J56)*DSFS!$D56)</f>
        <v>0.77421081471252651</v>
      </c>
      <c r="K56" s="21">
        <f>SUM(E$3:E55)+H56</f>
        <v>0.22691615754622121</v>
      </c>
      <c r="L56" s="21">
        <f>SUM(F$3:F55)+I56</f>
        <v>1.1839220257710559E-2</v>
      </c>
      <c r="M56" s="21">
        <f>SUM(G$3:G55)+J56</f>
        <v>0.84683203457467737</v>
      </c>
      <c r="N56" s="21"/>
      <c r="O56" s="21"/>
      <c r="P56" s="21"/>
      <c r="Q56" s="19">
        <f t="shared" si="1"/>
        <v>5.1490942555541486E-2</v>
      </c>
      <c r="R56" s="19">
        <f t="shared" si="1"/>
        <v>1.4016713631058406E-4</v>
      </c>
      <c r="S56" s="19">
        <f t="shared" si="1"/>
        <v>0.71712449478188756</v>
      </c>
      <c r="T56" s="19">
        <f t="shared" si="2"/>
        <v>2.6865103692230627E-3</v>
      </c>
      <c r="U56" s="19">
        <f t="shared" si="3"/>
        <v>0.19215987137273455</v>
      </c>
      <c r="V56" s="19">
        <f t="shared" si="4"/>
        <v>1.0025830978614769E-2</v>
      </c>
    </row>
    <row r="57" spans="1:22" x14ac:dyDescent="0.25">
      <c r="A57" s="26">
        <f>Wellpath!E57</f>
        <v>5400</v>
      </c>
      <c r="B57" s="22">
        <f>Wellpath!K57</f>
        <v>1645.92</v>
      </c>
      <c r="C57" s="22">
        <v>0</v>
      </c>
      <c r="D57" s="22">
        <v>0</v>
      </c>
      <c r="E57" s="20">
        <f>Model!$W$5*((drdp!B57+drdp!K57)*DSFS!$B57+(drdp!E57+drdp!N57)*DSFS!$C57+(drdp!H57+drdp!Q57)*DSFS!$D57)</f>
        <v>1.5745877506106183E-2</v>
      </c>
      <c r="F57" s="20">
        <f>Model!$W$5*((drdp!C57+drdp!L57)*DSFS!$B57+(drdp!F57+drdp!O57)*DSFS!$C57+(drdp!I57+drdp!R57)*DSFS!$D57)</f>
        <v>-4.5490632766461141E-2</v>
      </c>
      <c r="G57" s="20">
        <f>Model!$W$5*((drdp!D57+drdp!M57)*DSFS!$B57+(drdp!G57+drdp!P57)*DSFS!$C57+(drdp!J57+drdp!S57)*DSFS!$D57)</f>
        <v>2.9826287540577695E-3</v>
      </c>
      <c r="H57" s="18">
        <f>Model!$W$5*((drdp!B57)*DSFS!$B57+(drdp!E57)*DSFS!$C57+(drdp!H57)*DSFS!$D57)</f>
        <v>0.44254636483641702</v>
      </c>
      <c r="I57" s="18">
        <f>Model!$W$5*((drdp!C57)*DSFS!$B57+(drdp!F57)*DSFS!$C57+(drdp!I57)*DSFS!$D57)</f>
        <v>0.17929066531424787</v>
      </c>
      <c r="J57" s="18">
        <f>Model!$W$5*((drdp!D57)*DSFS!$B57+(drdp!G57)*DSFS!$C57+(drdp!J57)*DSFS!$D57)</f>
        <v>0.78802540298686841</v>
      </c>
      <c r="K57" s="21">
        <f>SUM(E$3:E56)+H57</f>
        <v>0.23511146059874743</v>
      </c>
      <c r="L57" s="21">
        <f>SUM(F$3:F56)+I57</f>
        <v>1.5159417763529942E-2</v>
      </c>
      <c r="M57" s="21">
        <f>SUM(G$3:G56)+J57</f>
        <v>0.86142509759295272</v>
      </c>
      <c r="N57" s="21"/>
      <c r="O57" s="21"/>
      <c r="P57" s="21"/>
      <c r="Q57" s="19">
        <f t="shared" si="1"/>
        <v>5.5277398904876367E-2</v>
      </c>
      <c r="R57" s="19">
        <f t="shared" si="1"/>
        <v>2.2980794692922715E-4</v>
      </c>
      <c r="S57" s="19">
        <f t="shared" si="1"/>
        <v>0.74205319876302811</v>
      </c>
      <c r="T57" s="19">
        <f t="shared" si="2"/>
        <v>3.564152852210122E-3</v>
      </c>
      <c r="U57" s="19">
        <f t="shared" si="3"/>
        <v>0.20253091289149766</v>
      </c>
      <c r="V57" s="19">
        <f t="shared" si="4"/>
        <v>1.3058702926401121E-2</v>
      </c>
    </row>
    <row r="58" spans="1:22" x14ac:dyDescent="0.25">
      <c r="A58" s="26">
        <f>Wellpath!E58</f>
        <v>5500</v>
      </c>
      <c r="B58" s="22">
        <f>Wellpath!K58</f>
        <v>1676.4</v>
      </c>
      <c r="C58" s="22">
        <v>0</v>
      </c>
      <c r="D58" s="22">
        <v>0</v>
      </c>
      <c r="E58" s="20">
        <f>Model!$W$5*((drdp!B58+drdp!K58)*DSFS!$B58+(drdp!E58+drdp!N58)*DSFS!$C58+(drdp!H58+drdp!Q58)*DSFS!$D58)</f>
        <v>1.0573636167292235E-2</v>
      </c>
      <c r="F58" s="20">
        <f>Model!$W$5*((drdp!C58+drdp!L58)*DSFS!$B58+(drdp!F58+drdp!O58)*DSFS!$C58+(drdp!I58+drdp!R58)*DSFS!$D58)</f>
        <v>-2.8846264194388824E-2</v>
      </c>
      <c r="G58" s="20">
        <f>Model!$W$5*((drdp!D58+drdp!M58)*DSFS!$B58+(drdp!G58+drdp!P58)*DSFS!$C58+(drdp!J58+drdp!S58)*DSFS!$D58)</f>
        <v>2.753559753904857E-3</v>
      </c>
      <c r="H58" s="18">
        <f>Model!$W$5*((drdp!B58)*DSFS!$B58+(drdp!E58)*DSFS!$C58+(drdp!H58)*DSFS!$D58)</f>
        <v>0.43470420005864996</v>
      </c>
      <c r="I58" s="18">
        <f>Model!$W$5*((drdp!C58)*DSFS!$B58+(drdp!F58)*DSFS!$C58+(drdp!I58)*DSFS!$D58)</f>
        <v>0.22894391471183326</v>
      </c>
      <c r="J58" s="18">
        <f>Model!$W$5*((drdp!D58)*DSFS!$B58+(drdp!G58)*DSFS!$C58+(drdp!J58)*DSFS!$D58)</f>
        <v>0.79958060338527015</v>
      </c>
      <c r="K58" s="21">
        <f>SUM(E$3:E57)+H58</f>
        <v>0.24301517332708655</v>
      </c>
      <c r="L58" s="21">
        <f>SUM(F$3:F57)+I58</f>
        <v>1.9322034394654186E-2</v>
      </c>
      <c r="M58" s="21">
        <f>SUM(G$3:G57)+J58</f>
        <v>0.87596292674541232</v>
      </c>
      <c r="N58" s="21"/>
      <c r="O58" s="21"/>
      <c r="P58" s="21"/>
      <c r="Q58" s="19">
        <f t="shared" si="1"/>
        <v>5.9056374467193917E-2</v>
      </c>
      <c r="R58" s="19">
        <f t="shared" si="1"/>
        <v>3.7334101314819934E-4</v>
      </c>
      <c r="S58" s="19">
        <f t="shared" si="1"/>
        <v>0.76731104903238856</v>
      </c>
      <c r="T58" s="19">
        <f t="shared" si="2"/>
        <v>4.6955475374488151E-3</v>
      </c>
      <c r="U58" s="19">
        <f t="shared" si="3"/>
        <v>0.2128722824711384</v>
      </c>
      <c r="V58" s="19">
        <f t="shared" si="4"/>
        <v>1.6925385799016802E-2</v>
      </c>
    </row>
    <row r="59" spans="1:22" x14ac:dyDescent="0.25">
      <c r="A59" s="26">
        <f>Wellpath!E59</f>
        <v>5525.54</v>
      </c>
      <c r="B59" s="22">
        <f>Wellpath!K59</f>
        <v>1684.1845920000001</v>
      </c>
      <c r="C59" s="22">
        <v>0</v>
      </c>
      <c r="D59" s="22">
        <v>0</v>
      </c>
      <c r="E59" s="20">
        <f>Model!$W$5*((drdp!B59+drdp!K59)*DSFS!$B59+(drdp!E59+drdp!N59)*DSFS!$C59+(drdp!H59+drdp!Q59)*DSFS!$D59)</f>
        <v>1.4847741094350102E-2</v>
      </c>
      <c r="F59" s="20">
        <f>Model!$W$5*((drdp!C59+drdp!L59)*DSFS!$B59+(drdp!F59+drdp!O59)*DSFS!$C59+(drdp!I59+drdp!R59)*DSFS!$D59)</f>
        <v>-1.911036023475484E-2</v>
      </c>
      <c r="G59" s="20">
        <f>Model!$W$5*((drdp!D59+drdp!M59)*DSFS!$B59+(drdp!G59+drdp!P59)*DSFS!$C59+(drdp!J59+drdp!S59)*DSFS!$D59)</f>
        <v>-1.16788236430212E-3</v>
      </c>
      <c r="H59" s="18">
        <f>Model!$W$5*((drdp!B59)*DSFS!$B59+(drdp!E59)*DSFS!$C59+(drdp!H59)*DSFS!$D59)</f>
        <v>0.42610007200077316</v>
      </c>
      <c r="I59" s="18">
        <f>Model!$W$5*((drdp!C59)*DSFS!$B59+(drdp!F59)*DSFS!$C59+(drdp!I59)*DSFS!$D59)</f>
        <v>0.2589872627551793</v>
      </c>
      <c r="J59" s="18">
        <f>Model!$W$5*((drdp!D59)*DSFS!$B59+(drdp!G59)*DSFS!$C59+(drdp!J59)*DSFS!$D59)</f>
        <v>0.80052721866670085</v>
      </c>
      <c r="K59" s="21">
        <f>SUM(E$3:E58)+H59</f>
        <v>0.24498468143650198</v>
      </c>
      <c r="L59" s="21">
        <f>SUM(F$3:F58)+I59</f>
        <v>2.0519118243611412E-2</v>
      </c>
      <c r="M59" s="21">
        <f>SUM(G$3:G58)+J59</f>
        <v>0.8796631017807478</v>
      </c>
      <c r="N59" s="21"/>
      <c r="O59" s="21"/>
      <c r="P59" s="21"/>
      <c r="Q59" s="19">
        <f t="shared" si="1"/>
        <v>6.0017494138544361E-2</v>
      </c>
      <c r="R59" s="19">
        <f t="shared" si="1"/>
        <v>4.2103421349530665E-4</v>
      </c>
      <c r="S59" s="19">
        <f t="shared" si="1"/>
        <v>0.77380717263452625</v>
      </c>
      <c r="T59" s="19">
        <f t="shared" si="2"/>
        <v>5.026869646269058E-3</v>
      </c>
      <c r="U59" s="19">
        <f t="shared" si="3"/>
        <v>0.21550398476120172</v>
      </c>
      <c r="V59" s="19">
        <f t="shared" si="4"/>
        <v>1.8049911199981145E-2</v>
      </c>
    </row>
    <row r="60" spans="1:22" x14ac:dyDescent="0.25">
      <c r="A60" s="26">
        <f>Wellpath!E60</f>
        <v>5600</v>
      </c>
      <c r="B60" s="22">
        <f>Wellpath!K60</f>
        <v>1706.88</v>
      </c>
      <c r="C60" s="22">
        <v>0</v>
      </c>
      <c r="D60" s="22">
        <v>0</v>
      </c>
      <c r="E60" s="20">
        <f>Model!$W$5*((drdp!B60+drdp!K60)*DSFS!$B60+(drdp!E60+drdp!N60)*DSFS!$C60+(drdp!H60+drdp!Q60)*DSFS!$D60)</f>
        <v>3.0339016225057688E-2</v>
      </c>
      <c r="F60" s="20">
        <f>Model!$W$5*((drdp!C60+drdp!L60)*DSFS!$B60+(drdp!F60+drdp!O60)*DSFS!$C60+(drdp!I60+drdp!R60)*DSFS!$D60)</f>
        <v>-3.1163460944507372E-2</v>
      </c>
      <c r="G60" s="20">
        <f>Model!$W$5*((drdp!D60+drdp!M60)*DSFS!$B60+(drdp!G60+drdp!P60)*DSFS!$C60+(drdp!J60+drdp!S60)*DSFS!$D60)</f>
        <v>-3.4101417217738787E-3</v>
      </c>
      <c r="H60" s="18">
        <f>Model!$W$5*((drdp!B60)*DSFS!$B60+(drdp!E60)*DSFS!$C60+(drdp!H60)*DSFS!$D60)</f>
        <v>0.41679420528599365</v>
      </c>
      <c r="I60" s="18">
        <f>Model!$W$5*((drdp!C60)*DSFS!$B60+(drdp!F60)*DSFS!$C60+(drdp!I60)*DSFS!$D60)</f>
        <v>0.28184515698802853</v>
      </c>
      <c r="J60" s="18">
        <f>Model!$W$5*((drdp!D60)*DSFS!$B60+(drdp!G60)*DSFS!$C60+(drdp!J60)*DSFS!$D60)</f>
        <v>0.81249842834792918</v>
      </c>
      <c r="K60" s="21">
        <f>SUM(E$3:E59)+H60</f>
        <v>0.25052655581607258</v>
      </c>
      <c r="L60" s="21">
        <f>SUM(F$3:F59)+I60</f>
        <v>2.4266652241705822E-2</v>
      </c>
      <c r="M60" s="21">
        <f>SUM(G$3:G59)+J60</f>
        <v>0.89046642909767404</v>
      </c>
      <c r="N60" s="21"/>
      <c r="O60" s="21"/>
      <c r="P60" s="21"/>
      <c r="Q60" s="19">
        <f t="shared" si="1"/>
        <v>6.2763555169063734E-2</v>
      </c>
      <c r="R60" s="19">
        <f t="shared" si="1"/>
        <v>5.8887041101988622E-4</v>
      </c>
      <c r="S60" s="19">
        <f t="shared" si="1"/>
        <v>0.79293046134996292</v>
      </c>
      <c r="T60" s="19">
        <f t="shared" si="2"/>
        <v>6.0794408073009364E-3</v>
      </c>
      <c r="U60" s="19">
        <f t="shared" si="3"/>
        <v>0.22308548755167729</v>
      </c>
      <c r="V60" s="19">
        <f t="shared" si="4"/>
        <v>2.1608639167826849E-2</v>
      </c>
    </row>
    <row r="61" spans="1:22" x14ac:dyDescent="0.25">
      <c r="A61" s="26">
        <f>Wellpath!E61</f>
        <v>5700</v>
      </c>
      <c r="B61" s="22">
        <f>Wellpath!K61</f>
        <v>1737.3600000000001</v>
      </c>
      <c r="C61" s="22">
        <v>0</v>
      </c>
      <c r="D61" s="22">
        <v>0</v>
      </c>
      <c r="E61" s="20">
        <f>Model!$W$5*((drdp!B61+drdp!K61)*DSFS!$B61+(drdp!E61+drdp!N61)*DSFS!$C61+(drdp!H61+drdp!Q61)*DSFS!$D61)</f>
        <v>3.6350157953481385E-2</v>
      </c>
      <c r="F61" s="20">
        <f>Model!$W$5*((drdp!C61+drdp!L61)*DSFS!$B61+(drdp!F61+drdp!O61)*DSFS!$C61+(drdp!I61+drdp!R61)*DSFS!$D61)</f>
        <v>-3.5625043608513984E-2</v>
      </c>
      <c r="G61" s="20">
        <f>Model!$W$5*((drdp!D61+drdp!M61)*DSFS!$B61+(drdp!G61+drdp!P61)*DSFS!$C61+(drdp!J61+drdp!S61)*DSFS!$D61)</f>
        <v>-1.9874611546632152E-3</v>
      </c>
      <c r="H61" s="18">
        <f>Model!$W$5*((drdp!B61)*DSFS!$B61+(drdp!E61)*DSFS!$C61+(drdp!H61)*DSFS!$D61)</f>
        <v>0.39335617457988126</v>
      </c>
      <c r="I61" s="18">
        <f>Model!$W$5*((drdp!C61)*DSFS!$B61+(drdp!F61)*DSFS!$C61+(drdp!I61)*DSFS!$D61)</f>
        <v>0.31859805753847409</v>
      </c>
      <c r="J61" s="18">
        <f>Model!$W$5*((drdp!D61)*DSFS!$B61+(drdp!G61)*DSFS!$C61+(drdp!J61)*DSFS!$D61)</f>
        <v>0.83047836596380475</v>
      </c>
      <c r="K61" s="21">
        <f>SUM(E$3:E60)+H61</f>
        <v>0.25742754133501788</v>
      </c>
      <c r="L61" s="21">
        <f>SUM(F$3:F60)+I61</f>
        <v>2.9856091847643984E-2</v>
      </c>
      <c r="M61" s="21">
        <f>SUM(G$3:G60)+J61</f>
        <v>0.90503622499177572</v>
      </c>
      <c r="N61" s="21"/>
      <c r="O61" s="21"/>
      <c r="P61" s="21"/>
      <c r="Q61" s="19">
        <f t="shared" si="1"/>
        <v>6.6268939037792338E-2</v>
      </c>
      <c r="R61" s="19">
        <f t="shared" si="1"/>
        <v>8.9138622041495352E-4</v>
      </c>
      <c r="S61" s="19">
        <f t="shared" si="1"/>
        <v>0.81909056854736406</v>
      </c>
      <c r="T61" s="19">
        <f t="shared" si="2"/>
        <v>7.6857803182114621E-3</v>
      </c>
      <c r="U61" s="19">
        <f t="shared" si="3"/>
        <v>0.2329812502187589</v>
      </c>
      <c r="V61" s="19">
        <f t="shared" si="4"/>
        <v>2.7020844658799441E-2</v>
      </c>
    </row>
    <row r="62" spans="1:22" x14ac:dyDescent="0.25">
      <c r="A62" s="26">
        <f>Wellpath!E62</f>
        <v>5800</v>
      </c>
      <c r="B62" s="22">
        <f>Wellpath!K62</f>
        <v>1767.8400000000001</v>
      </c>
      <c r="C62" s="22">
        <v>0</v>
      </c>
      <c r="D62" s="22">
        <v>0</v>
      </c>
      <c r="E62" s="20">
        <f>Model!$W$5*((drdp!B62+drdp!K62)*DSFS!$B62+(drdp!E62+drdp!N62)*DSFS!$C62+(drdp!H62+drdp!Q62)*DSFS!$D62)</f>
        <v>3.8006137016708672E-2</v>
      </c>
      <c r="F62" s="20">
        <f>Model!$W$5*((drdp!C62+drdp!L62)*DSFS!$B62+(drdp!F62+drdp!O62)*DSFS!$C62+(drdp!I62+drdp!R62)*DSFS!$D62)</f>
        <v>-3.521569558291851E-2</v>
      </c>
      <c r="G62" s="20">
        <f>Model!$W$5*((drdp!D62+drdp!M62)*DSFS!$B62+(drdp!G62+drdp!P62)*DSFS!$C62+(drdp!J62+drdp!S62)*DSFS!$D62)</f>
        <v>2.6891013243214974E-4</v>
      </c>
      <c r="H62" s="18">
        <f>Model!$W$5*((drdp!B62)*DSFS!$B62+(drdp!E62)*DSFS!$C62+(drdp!H62)*DSFS!$D62)</f>
        <v>0.3632692800759858</v>
      </c>
      <c r="I62" s="18">
        <f>Model!$W$5*((drdp!C62)*DSFS!$B62+(drdp!F62)*DSFS!$C62+(drdp!I62)*DSFS!$D62)</f>
        <v>0.36043754151798785</v>
      </c>
      <c r="J62" s="18">
        <f>Model!$W$5*((drdp!D62)*DSFS!$B62+(drdp!G62)*DSFS!$C62+(drdp!J62)*DSFS!$D62)</f>
        <v>0.84707049075212537</v>
      </c>
      <c r="K62" s="21">
        <f>SUM(E$3:E61)+H62</f>
        <v>0.26369080478460383</v>
      </c>
      <c r="L62" s="21">
        <f>SUM(F$3:F61)+I62</f>
        <v>3.6070532218643758E-2</v>
      </c>
      <c r="M62" s="21">
        <f>SUM(G$3:G61)+J62</f>
        <v>0.91964088862543314</v>
      </c>
      <c r="N62" s="21"/>
      <c r="O62" s="21"/>
      <c r="P62" s="21"/>
      <c r="Q62" s="19">
        <f t="shared" si="1"/>
        <v>6.9532840527952042E-2</v>
      </c>
      <c r="R62" s="19">
        <f t="shared" si="1"/>
        <v>1.3010832945362174E-3</v>
      </c>
      <c r="S62" s="19">
        <f t="shared" si="1"/>
        <v>0.8457393640317763</v>
      </c>
      <c r="T62" s="19">
        <f t="shared" si="2"/>
        <v>9.5114676697431542E-3</v>
      </c>
      <c r="U62" s="19">
        <f t="shared" si="3"/>
        <v>0.24250084603446867</v>
      </c>
      <c r="V62" s="19">
        <f t="shared" si="4"/>
        <v>3.3171936302745862E-2</v>
      </c>
    </row>
    <row r="63" spans="1:22" x14ac:dyDescent="0.25">
      <c r="A63" s="26">
        <f>Wellpath!E63</f>
        <v>5900</v>
      </c>
      <c r="B63" s="22">
        <f>Wellpath!K63</f>
        <v>1798.3200000000002</v>
      </c>
      <c r="C63" s="22">
        <v>0</v>
      </c>
      <c r="D63" s="22">
        <v>0</v>
      </c>
      <c r="E63" s="20">
        <f>Model!$W$5*((drdp!B63+drdp!K63)*DSFS!$B63+(drdp!E63+drdp!N63)*DSFS!$C63+(drdp!H63+drdp!Q63)*DSFS!$D63)</f>
        <v>3.9570530812362829E-2</v>
      </c>
      <c r="F63" s="20">
        <f>Model!$W$5*((drdp!C63+drdp!L63)*DSFS!$B63+(drdp!F63+drdp!O63)*DSFS!$C63+(drdp!I63+drdp!R63)*DSFS!$D63)</f>
        <v>-3.4669468429891805E-2</v>
      </c>
      <c r="G63" s="20">
        <f>Model!$W$5*((drdp!D63+drdp!M63)*DSFS!$B63+(drdp!G63+drdp!P63)*DSFS!$C63+(drdp!J63+drdp!S63)*DSFS!$D63)</f>
        <v>2.6102570241281669E-3</v>
      </c>
      <c r="H63" s="18">
        <f>Model!$W$5*((drdp!B63)*DSFS!$B63+(drdp!E63)*DSFS!$C63+(drdp!H63)*DSFS!$D63)</f>
        <v>0.33087112828443715</v>
      </c>
      <c r="I63" s="18">
        <f>Model!$W$5*((drdp!C63)*DSFS!$B63+(drdp!F63)*DSFS!$C63+(drdp!I63)*DSFS!$D63)</f>
        <v>0.4024748446371289</v>
      </c>
      <c r="J63" s="18">
        <f>Model!$W$5*((drdp!D63)*DSFS!$B63+(drdp!G63)*DSFS!$C63+(drdp!J63)*DSFS!$D63)</f>
        <v>0.8614016078717569</v>
      </c>
      <c r="K63" s="21">
        <f>SUM(E$3:E62)+H63</f>
        <v>0.26929879000976387</v>
      </c>
      <c r="L63" s="21">
        <f>SUM(F$3:F62)+I63</f>
        <v>4.2892139754866276E-2</v>
      </c>
      <c r="M63" s="21">
        <f>SUM(G$3:G62)+J63</f>
        <v>0.9342409158774968</v>
      </c>
      <c r="N63" s="21"/>
      <c r="O63" s="21"/>
      <c r="P63" s="21"/>
      <c r="Q63" s="19">
        <f t="shared" si="1"/>
        <v>7.2521838300722896E-2</v>
      </c>
      <c r="R63" s="19">
        <f t="shared" si="1"/>
        <v>1.8397356527509801E-3</v>
      </c>
      <c r="S63" s="19">
        <f t="shared" si="1"/>
        <v>0.87280608889962408</v>
      </c>
      <c r="T63" s="19">
        <f t="shared" si="2"/>
        <v>1.1550801336915177E-2</v>
      </c>
      <c r="U63" s="19">
        <f t="shared" si="3"/>
        <v>0.25158994822342345</v>
      </c>
      <c r="V63" s="19">
        <f t="shared" si="4"/>
        <v>4.0071591928531859E-2</v>
      </c>
    </row>
    <row r="64" spans="1:22" x14ac:dyDescent="0.25">
      <c r="A64" s="26">
        <f>Wellpath!E64</f>
        <v>6000</v>
      </c>
      <c r="B64" s="22">
        <f>Wellpath!K64</f>
        <v>1828.8000000000002</v>
      </c>
      <c r="C64" s="22">
        <v>0</v>
      </c>
      <c r="D64" s="22">
        <v>0</v>
      </c>
      <c r="E64" s="20">
        <f>Model!$W$5*((drdp!B64+drdp!K64)*DSFS!$B64+(drdp!E64+drdp!N64)*DSFS!$C64+(drdp!H64+drdp!Q64)*DSFS!$D64)</f>
        <v>3.0904936067822471E-2</v>
      </c>
      <c r="F64" s="20">
        <f>Model!$W$5*((drdp!C64+drdp!L64)*DSFS!$B64+(drdp!F64+drdp!O64)*DSFS!$C64+(drdp!I64+drdp!R64)*DSFS!$D64)</f>
        <v>-2.5975694768186723E-2</v>
      </c>
      <c r="G64" s="20">
        <f>Model!$W$5*((drdp!D64+drdp!M64)*DSFS!$B64+(drdp!G64+drdp!P64)*DSFS!$C64+(drdp!J64+drdp!S64)*DSFS!$D64)</f>
        <v>3.3755403777095769E-3</v>
      </c>
      <c r="H64" s="18">
        <f>Model!$W$5*((drdp!B64)*DSFS!$B64+(drdp!E64)*DSFS!$C64+(drdp!H64)*DSFS!$D64)</f>
        <v>0.29623789573431286</v>
      </c>
      <c r="I64" s="18">
        <f>Model!$W$5*((drdp!C64)*DSFS!$B64+(drdp!F64)*DSFS!$C64+(drdp!I64)*DSFS!$D64)</f>
        <v>0.44455353871222442</v>
      </c>
      <c r="J64" s="18">
        <f>Model!$W$5*((drdp!D64)*DSFS!$B64+(drdp!G64)*DSFS!$C64+(drdp!J64)*DSFS!$D64)</f>
        <v>0.87334713645521578</v>
      </c>
      <c r="K64" s="21">
        <f>SUM(E$3:E63)+H64</f>
        <v>0.27423608827200235</v>
      </c>
      <c r="L64" s="21">
        <f>SUM(F$3:F63)+I64</f>
        <v>5.0301365400069964E-2</v>
      </c>
      <c r="M64" s="21">
        <f>SUM(G$3:G63)+J64</f>
        <v>0.94879670148508388</v>
      </c>
      <c r="N64" s="21"/>
      <c r="O64" s="21"/>
      <c r="P64" s="21"/>
      <c r="Q64" s="19">
        <f t="shared" si="1"/>
        <v>7.520543211072947E-2</v>
      </c>
      <c r="R64" s="19">
        <f t="shared" si="1"/>
        <v>2.5302273611113556E-3</v>
      </c>
      <c r="S64" s="19">
        <f t="shared" si="1"/>
        <v>0.90021518074897533</v>
      </c>
      <c r="T64" s="19">
        <f t="shared" si="2"/>
        <v>1.3794449682055832E-2</v>
      </c>
      <c r="U64" s="19">
        <f t="shared" si="3"/>
        <v>0.26019429598064814</v>
      </c>
      <c r="V64" s="19">
        <f t="shared" si="4"/>
        <v>4.772576957178231E-2</v>
      </c>
    </row>
    <row r="65" spans="1:22" x14ac:dyDescent="0.25">
      <c r="A65" s="26">
        <f>Wellpath!E65</f>
        <v>6051.08</v>
      </c>
      <c r="B65" s="22">
        <f>Wellpath!K65</f>
        <v>1844.3691840000001</v>
      </c>
      <c r="C65" s="22">
        <v>0</v>
      </c>
      <c r="D65" s="22">
        <v>0</v>
      </c>
      <c r="E65" s="20">
        <f>Model!$W$5*((drdp!B65+drdp!K65)*DSFS!$B65+(drdp!E65+drdp!N65)*DSFS!$C65+(drdp!H65+drdp!Q65)*DSFS!$D65)</f>
        <v>2.323029498127013E-2</v>
      </c>
      <c r="F65" s="20">
        <f>Model!$W$5*((drdp!C65+drdp!L65)*DSFS!$B65+(drdp!F65+drdp!O65)*DSFS!$C65+(drdp!I65+drdp!R65)*DSFS!$D65)</f>
        <v>-1.2472398786503905E-2</v>
      </c>
      <c r="G65" s="20">
        <f>Model!$W$5*((drdp!D65+drdp!M65)*DSFS!$B65+(drdp!G65+drdp!P65)*DSFS!$C65+(drdp!J65+drdp!S65)*DSFS!$D65)</f>
        <v>4.7355581787145176E-5</v>
      </c>
      <c r="H65" s="18">
        <f>Model!$W$5*((drdp!B65)*DSFS!$B65+(drdp!E65)*DSFS!$C65+(drdp!H65)*DSFS!$D65)</f>
        <v>0.26759182759645106</v>
      </c>
      <c r="I65" s="18">
        <f>Model!$W$5*((drdp!C65)*DSFS!$B65+(drdp!F65)*DSFS!$C65+(drdp!I65)*DSFS!$D65)</f>
        <v>0.47453500568810769</v>
      </c>
      <c r="J65" s="18">
        <f>Model!$W$5*((drdp!D65)*DSFS!$B65+(drdp!G65)*DSFS!$C65+(drdp!J65)*DSFS!$D65)</f>
        <v>0.87737795426544596</v>
      </c>
      <c r="K65" s="21">
        <f>SUM(E$3:E64)+H65</f>
        <v>0.27649495620196307</v>
      </c>
      <c r="L65" s="21">
        <f>SUM(F$3:F64)+I65</f>
        <v>5.4307137607766509E-2</v>
      </c>
      <c r="M65" s="21">
        <f>SUM(G$3:G64)+J65</f>
        <v>0.95620305967302355</v>
      </c>
      <c r="N65" s="21"/>
      <c r="O65" s="21"/>
      <c r="P65" s="21"/>
      <c r="Q65" s="19">
        <f t="shared" si="1"/>
        <v>7.6449460805125477E-2</v>
      </c>
      <c r="R65" s="19">
        <f t="shared" si="1"/>
        <v>2.9492651951488875E-3</v>
      </c>
      <c r="S65" s="19">
        <f t="shared" si="1"/>
        <v>0.91432429132805182</v>
      </c>
      <c r="T65" s="19">
        <f t="shared" si="2"/>
        <v>1.5015649634313382E-2</v>
      </c>
      <c r="U65" s="19">
        <f t="shared" si="3"/>
        <v>0.26438532310447571</v>
      </c>
      <c r="V65" s="19">
        <f t="shared" si="4"/>
        <v>5.1928651142630261E-2</v>
      </c>
    </row>
    <row r="66" spans="1:22" x14ac:dyDescent="0.25">
      <c r="A66" s="26">
        <f>Wellpath!E66</f>
        <v>6100</v>
      </c>
      <c r="B66" s="22">
        <f>Wellpath!K66</f>
        <v>1859.2800000000002</v>
      </c>
      <c r="C66" s="22">
        <v>0</v>
      </c>
      <c r="D66" s="22">
        <v>0</v>
      </c>
      <c r="E66" s="20">
        <f>Model!$W$5*((drdp!B66+drdp!K66)*DSFS!$B66+(drdp!E66+drdp!N66)*DSFS!$C66+(drdp!H66+drdp!Q66)*DSFS!$D66)</f>
        <v>3.8885555910107908E-2</v>
      </c>
      <c r="F66" s="20">
        <f>Model!$W$5*((drdp!C66+drdp!L66)*DSFS!$B66+(drdp!F66+drdp!O66)*DSFS!$C66+(drdp!I66+drdp!R66)*DSFS!$D66)</f>
        <v>-1.1075883948494351E-2</v>
      </c>
      <c r="G66" s="20">
        <f>Model!$W$5*((drdp!D66+drdp!M66)*DSFS!$B66+(drdp!G66+drdp!P66)*DSFS!$C66+(drdp!J66+drdp!S66)*DSFS!$D66)</f>
        <v>-3.4317993840047366E-3</v>
      </c>
      <c r="H66" s="18">
        <f>Model!$W$5*((drdp!B66)*DSFS!$B66+(drdp!E66)*DSFS!$C66+(drdp!H66)*DSFS!$D66)</f>
        <v>0.24633707519196635</v>
      </c>
      <c r="I66" s="18">
        <f>Model!$W$5*((drdp!C66)*DSFS!$B66+(drdp!F66)*DSFS!$C66+(drdp!I66)*DSFS!$D66)</f>
        <v>0.49094461935640099</v>
      </c>
      <c r="J66" s="18">
        <f>Model!$W$5*((drdp!D66)*DSFS!$B66+(drdp!G66)*DSFS!$C66+(drdp!J66)*DSFS!$D66)</f>
        <v>0.88442338425046751</v>
      </c>
      <c r="K66" s="21">
        <f>SUM(E$3:E65)+H66</f>
        <v>0.27847049877874847</v>
      </c>
      <c r="L66" s="21">
        <f>SUM(F$3:F65)+I66</f>
        <v>5.8244352489555895E-2</v>
      </c>
      <c r="M66" s="21">
        <f>SUM(G$3:G65)+J66</f>
        <v>0.96329584523983236</v>
      </c>
      <c r="N66" s="21"/>
      <c r="O66" s="21"/>
      <c r="P66" s="21"/>
      <c r="Q66" s="19">
        <f t="shared" si="1"/>
        <v>7.754581869008495E-2</v>
      </c>
      <c r="R66" s="19">
        <f t="shared" si="1"/>
        <v>3.3924045969276361E-3</v>
      </c>
      <c r="S66" s="19">
        <f t="shared" si="1"/>
        <v>0.92793888545632308</v>
      </c>
      <c r="T66" s="19">
        <f t="shared" si="2"/>
        <v>1.621933388881187E-2</v>
      </c>
      <c r="U66" s="19">
        <f t="shared" si="3"/>
        <v>0.26824947449543218</v>
      </c>
      <c r="V66" s="19">
        <f t="shared" si="4"/>
        <v>5.6106542761873483E-2</v>
      </c>
    </row>
    <row r="67" spans="1:22" x14ac:dyDescent="0.25">
      <c r="A67" s="26">
        <f>Wellpath!E67</f>
        <v>6200</v>
      </c>
      <c r="B67" s="22">
        <f>Wellpath!K67</f>
        <v>1889.76</v>
      </c>
      <c r="C67" s="22">
        <v>0</v>
      </c>
      <c r="D67" s="22">
        <v>0</v>
      </c>
      <c r="E67" s="20">
        <f>Model!$W$5*((drdp!B67+drdp!K67)*DSFS!$B67+(drdp!E67+drdp!N67)*DSFS!$C67+(drdp!H67+drdp!Q67)*DSFS!$D67)</f>
        <v>5.3504230466411611E-2</v>
      </c>
      <c r="F67" s="20">
        <f>Model!$W$5*((drdp!C67+drdp!L67)*DSFS!$B67+(drdp!F67+drdp!O67)*DSFS!$C67+(drdp!I67+drdp!R67)*DSFS!$D67)</f>
        <v>-1.416242391198415E-2</v>
      </c>
      <c r="G67" s="20">
        <f>Model!$W$5*((drdp!D67+drdp!M67)*DSFS!$B67+(drdp!G67+drdp!P67)*DSFS!$C67+(drdp!J67+drdp!S67)*DSFS!$D67)</f>
        <v>-2.7915029830745688E-3</v>
      </c>
      <c r="H67" s="18">
        <f>Model!$W$5*((drdp!B67)*DSFS!$B67+(drdp!E67)*DSFS!$C67+(drdp!H67)*DSFS!$D67)</f>
        <v>0.21085236386024955</v>
      </c>
      <c r="I67" s="18">
        <f>Model!$W$5*((drdp!C67)*DSFS!$B67+(drdp!F67)*DSFS!$C67+(drdp!I67)*DSFS!$D67)</f>
        <v>0.510250347621369</v>
      </c>
      <c r="J67" s="18">
        <f>Model!$W$5*((drdp!D67)*DSFS!$B67+(drdp!G67)*DSFS!$C67+(drdp!J67)*DSFS!$D67)</f>
        <v>0.90241018664487338</v>
      </c>
      <c r="K67" s="21">
        <f>SUM(E$3:E66)+H67</f>
        <v>0.28187134335713959</v>
      </c>
      <c r="L67" s="21">
        <f>SUM(F$3:F66)+I67</f>
        <v>6.6474196806029562E-2</v>
      </c>
      <c r="M67" s="21">
        <f>SUM(G$3:G66)+J67</f>
        <v>0.9778508482502335</v>
      </c>
      <c r="N67" s="21"/>
      <c r="O67" s="21"/>
      <c r="P67" s="21"/>
      <c r="Q67" s="19">
        <f t="shared" si="1"/>
        <v>7.9451454205958477E-2</v>
      </c>
      <c r="R67" s="19">
        <f t="shared" si="1"/>
        <v>4.4188188410067509E-3</v>
      </c>
      <c r="S67" s="19">
        <f t="shared" si="1"/>
        <v>0.95619228142370116</v>
      </c>
      <c r="T67" s="19">
        <f t="shared" si="2"/>
        <v>1.8737171152302431E-2</v>
      </c>
      <c r="U67" s="19">
        <f t="shared" si="3"/>
        <v>0.27562813219921178</v>
      </c>
      <c r="V67" s="19">
        <f t="shared" si="4"/>
        <v>6.5001849733528974E-2</v>
      </c>
    </row>
    <row r="68" spans="1:22" x14ac:dyDescent="0.25">
      <c r="A68" s="26">
        <f>Wellpath!E68</f>
        <v>6300</v>
      </c>
      <c r="B68" s="22">
        <f>Wellpath!K68</f>
        <v>1920.24</v>
      </c>
      <c r="C68" s="22">
        <v>0</v>
      </c>
      <c r="D68" s="22">
        <v>0</v>
      </c>
      <c r="E68" s="20">
        <f>Model!$W$5*((drdp!B68+drdp!K68)*DSFS!$B68+(drdp!E68+drdp!N68)*DSFS!$C68+(drdp!H68+drdp!Q68)*DSFS!$D68)</f>
        <v>5.4778774533284127E-2</v>
      </c>
      <c r="F68" s="20">
        <f>Model!$W$5*((drdp!C68+drdp!L68)*DSFS!$B68+(drdp!F68+drdp!O68)*DSFS!$C68+(drdp!I68+drdp!R68)*DSFS!$D68)</f>
        <v>-1.2879606777203565E-2</v>
      </c>
      <c r="G68" s="20">
        <f>Model!$W$5*((drdp!D68+drdp!M68)*DSFS!$B68+(drdp!G68+drdp!P68)*DSFS!$C68+(drdp!J68+drdp!S68)*DSFS!$D68)</f>
        <v>-3.4072503326709833E-4</v>
      </c>
      <c r="H68" s="18">
        <f>Model!$W$5*((drdp!B68)*DSFS!$B68+(drdp!E68)*DSFS!$C68+(drdp!H68)*DSFS!$D68)</f>
        <v>0.1598860065130934</v>
      </c>
      <c r="I68" s="18">
        <f>Model!$W$5*((drdp!C68)*DSFS!$B68+(drdp!F68)*DSFS!$C68+(drdp!I68)*DSFS!$D68)</f>
        <v>0.53287104204195557</v>
      </c>
      <c r="J68" s="18">
        <f>Model!$W$5*((drdp!D68)*DSFS!$B68+(drdp!G68)*DSFS!$C68+(drdp!J68)*DSFS!$D68)</f>
        <v>0.91980171688001156</v>
      </c>
      <c r="K68" s="21">
        <f>SUM(E$3:E67)+H68</f>
        <v>0.28440921647639505</v>
      </c>
      <c r="L68" s="21">
        <f>SUM(F$3:F67)+I68</f>
        <v>7.493246731463199E-2</v>
      </c>
      <c r="M68" s="21">
        <f>SUM(G$3:G67)+J68</f>
        <v>0.99245087550229705</v>
      </c>
      <c r="N68" s="21"/>
      <c r="O68" s="21"/>
      <c r="P68" s="21"/>
      <c r="Q68" s="19">
        <f t="shared" ref="Q68:S131" si="5">K68^2</f>
        <v>8.0888602416716943E-2</v>
      </c>
      <c r="R68" s="19">
        <f t="shared" si="5"/>
        <v>5.6148746578583916E-3</v>
      </c>
      <c r="S68" s="19">
        <f t="shared" si="5"/>
        <v>0.98495874028527597</v>
      </c>
      <c r="T68" s="19">
        <f t="shared" ref="T68:T131" si="6">K68*L68</f>
        <v>2.1311484317597565E-2</v>
      </c>
      <c r="U68" s="19">
        <f t="shared" ref="U68:U131" si="7">K68*M68</f>
        <v>0.28226217589292057</v>
      </c>
      <c r="V68" s="19">
        <f t="shared" ref="V68:V131" si="8">L68*M68</f>
        <v>7.436679278995377E-2</v>
      </c>
    </row>
    <row r="69" spans="1:22" x14ac:dyDescent="0.25">
      <c r="A69" s="26">
        <f>Wellpath!E69</f>
        <v>6400</v>
      </c>
      <c r="B69" s="22">
        <f>Wellpath!K69</f>
        <v>1950.72</v>
      </c>
      <c r="C69" s="22">
        <v>0</v>
      </c>
      <c r="D69" s="22">
        <v>0</v>
      </c>
      <c r="E69" s="20">
        <f>Model!$W$5*((drdp!B69+drdp!K69)*DSFS!$B69+(drdp!E69+drdp!N69)*DSFS!$C69+(drdp!H69+drdp!Q69)*DSFS!$D69)</f>
        <v>5.5913794655021838E-2</v>
      </c>
      <c r="F69" s="20">
        <f>Model!$W$5*((drdp!C69+drdp!L69)*DSFS!$B69+(drdp!F69+drdp!O69)*DSFS!$C69+(drdp!I69+drdp!R69)*DSFS!$D69)</f>
        <v>-1.1502849853484912E-2</v>
      </c>
      <c r="G69" s="20">
        <f>Model!$W$5*((drdp!D69+drdp!M69)*DSFS!$B69+(drdp!G69+drdp!P69)*DSFS!$C69+(drdp!J69+drdp!S69)*DSFS!$D69)</f>
        <v>2.1816332784742945E-3</v>
      </c>
      <c r="H69" s="18">
        <f>Model!$W$5*((drdp!B69)*DSFS!$B69+(drdp!E69)*DSFS!$C69+(drdp!H69)*DSFS!$D69)</f>
        <v>0.10677560074139354</v>
      </c>
      <c r="I69" s="18">
        <f>Model!$W$5*((drdp!C69)*DSFS!$B69+(drdp!F69)*DSFS!$C69+(drdp!I69)*DSFS!$D69)</f>
        <v>0.55441335753057441</v>
      </c>
      <c r="J69" s="18">
        <f>Model!$W$5*((drdp!D69)*DSFS!$B69+(drdp!G69)*DSFS!$C69+(drdp!J69)*DSFS!$D69)</f>
        <v>0.93474787749920374</v>
      </c>
      <c r="K69" s="21">
        <f>SUM(E$3:E68)+H69</f>
        <v>0.28607758523797927</v>
      </c>
      <c r="L69" s="21">
        <f>SUM(F$3:F68)+I69</f>
        <v>8.3595176026047269E-2</v>
      </c>
      <c r="M69" s="21">
        <f>SUM(G$3:G68)+J69</f>
        <v>1.0070563110882222</v>
      </c>
      <c r="N69" s="21"/>
      <c r="O69" s="21"/>
      <c r="P69" s="21"/>
      <c r="Q69" s="19">
        <f t="shared" si="5"/>
        <v>8.18403847755933E-2</v>
      </c>
      <c r="R69" s="19">
        <f t="shared" si="5"/>
        <v>6.9881534548258276E-3</v>
      </c>
      <c r="S69" s="19">
        <f t="shared" si="5"/>
        <v>1.0141624137026182</v>
      </c>
      <c r="T69" s="19">
        <f t="shared" si="6"/>
        <v>2.3914706095075417E-2</v>
      </c>
      <c r="U69" s="19">
        <f t="shared" si="7"/>
        <v>0.28809623767478587</v>
      </c>
      <c r="V69" s="19">
        <f t="shared" si="8"/>
        <v>8.4185049593561753E-2</v>
      </c>
    </row>
    <row r="70" spans="1:22" x14ac:dyDescent="0.25">
      <c r="A70" s="26">
        <f>Wellpath!E70</f>
        <v>6500</v>
      </c>
      <c r="B70" s="22">
        <f>Wellpath!K70</f>
        <v>1981.2</v>
      </c>
      <c r="C70" s="22">
        <v>0</v>
      </c>
      <c r="D70" s="22">
        <v>0</v>
      </c>
      <c r="E70" s="20">
        <f>Model!$W$5*((drdp!B70+drdp!K70)*DSFS!$B70+(drdp!E70+drdp!N70)*DSFS!$C70+(drdp!H70+drdp!Q70)*DSFS!$D70)</f>
        <v>5.0314374587472344E-2</v>
      </c>
      <c r="F70" s="20">
        <f>Model!$W$5*((drdp!C70+drdp!L70)*DSFS!$B70+(drdp!F70+drdp!O70)*DSFS!$C70+(drdp!I70+drdp!R70)*DSFS!$D70)</f>
        <v>-9.1396148401756312E-3</v>
      </c>
      <c r="G70" s="20">
        <f>Model!$W$5*((drdp!D70+drdp!M70)*DSFS!$B70+(drdp!G70+drdp!P70)*DSFS!$C70+(drdp!J70+drdp!S70)*DSFS!$D70)</f>
        <v>4.0083771101752383E-3</v>
      </c>
      <c r="H70" s="18">
        <f>Model!$W$5*((drdp!B70)*DSFS!$B70+(drdp!E70)*DSFS!$C70+(drdp!H70)*DSFS!$D70)</f>
        <v>5.1656521806471262E-2</v>
      </c>
      <c r="I70" s="18">
        <f>Model!$W$5*((drdp!C70)*DSFS!$B70+(drdp!F70)*DSFS!$C70+(drdp!I70)*DSFS!$D70)</f>
        <v>0.57475864812443522</v>
      </c>
      <c r="J70" s="18">
        <f>Model!$W$5*((drdp!D70)*DSFS!$B70+(drdp!G70)*DSFS!$C70+(drdp!J70)*DSFS!$D70)</f>
        <v>0.94713759178667833</v>
      </c>
      <c r="K70" s="21">
        <f>SUM(E$3:E69)+H70</f>
        <v>0.28687230095807881</v>
      </c>
      <c r="L70" s="21">
        <f>SUM(F$3:F69)+I70</f>
        <v>9.2437616766423147E-2</v>
      </c>
      <c r="M70" s="21">
        <f>SUM(G$3:G69)+J70</f>
        <v>1.021627658654171</v>
      </c>
      <c r="N70" s="21"/>
      <c r="O70" s="21"/>
      <c r="P70" s="21"/>
      <c r="Q70" s="19">
        <f t="shared" si="5"/>
        <v>8.2295717056982548E-2</v>
      </c>
      <c r="R70" s="19">
        <f t="shared" si="5"/>
        <v>8.5447129934561137E-3</v>
      </c>
      <c r="S70" s="19">
        <f t="shared" si="5"/>
        <v>1.0437230729272033</v>
      </c>
      <c r="T70" s="19">
        <f t="shared" si="6"/>
        <v>2.6517791816864894E-2</v>
      </c>
      <c r="U70" s="19">
        <f t="shared" si="7"/>
        <v>0.29307667716053676</v>
      </c>
      <c r="V70" s="19">
        <f t="shared" si="8"/>
        <v>9.4436825988652426E-2</v>
      </c>
    </row>
    <row r="71" spans="1:22" x14ac:dyDescent="0.25">
      <c r="A71" s="26">
        <f>Wellpath!E71</f>
        <v>6576.62</v>
      </c>
      <c r="B71" s="22">
        <f>Wellpath!K71</f>
        <v>2004.553776</v>
      </c>
      <c r="C71" s="22">
        <v>0</v>
      </c>
      <c r="D71" s="22">
        <v>0</v>
      </c>
      <c r="E71" s="20">
        <f>Model!$W$5*((drdp!B71+drdp!K71)*DSFS!$B71+(drdp!E71+drdp!N71)*DSFS!$C71+(drdp!H71+drdp!Q71)*DSFS!$D71)</f>
        <v>2.8787645810823655E-2</v>
      </c>
      <c r="F71" s="20">
        <f>Model!$W$5*((drdp!C71+drdp!L71)*DSFS!$B71+(drdp!F71+drdp!O71)*DSFS!$C71+(drdp!I71+drdp!R71)*DSFS!$D71)</f>
        <v>-2.1603897305005884E-3</v>
      </c>
      <c r="G71" s="20">
        <f>Model!$W$5*((drdp!D71+drdp!M71)*DSFS!$B71+(drdp!G71+drdp!P71)*DSFS!$C71+(drdp!J71+drdp!S71)*DSFS!$D71)</f>
        <v>1.4930051097610079E-3</v>
      </c>
      <c r="H71" s="18">
        <f>Model!$W$5*((drdp!B71)*DSFS!$B71+(drdp!E71)*DSFS!$C71+(drdp!H71)*DSFS!$D71)</f>
        <v>1.357968037448096E-3</v>
      </c>
      <c r="I71" s="18">
        <f>Model!$W$5*((drdp!C71)*DSFS!$B71+(drdp!F71)*DSFS!$C71+(drdp!I71)*DSFS!$D71)</f>
        <v>0.59078107602743368</v>
      </c>
      <c r="J71" s="18">
        <f>Model!$W$5*((drdp!D71)*DSFS!$B71+(drdp!G71)*DSFS!$C71+(drdp!J71)*DSFS!$D71)</f>
        <v>0.95424653166550522</v>
      </c>
      <c r="K71" s="21">
        <f>SUM(E$3:E70)+H71</f>
        <v>0.286888121776528</v>
      </c>
      <c r="L71" s="21">
        <f>SUM(F$3:F70)+I71</f>
        <v>9.9320429829245993E-2</v>
      </c>
      <c r="M71" s="21">
        <f>SUM(G$3:G70)+J71</f>
        <v>1.032744975643173</v>
      </c>
      <c r="N71" s="21"/>
      <c r="O71" s="21"/>
      <c r="P71" s="21"/>
      <c r="Q71" s="19">
        <f t="shared" si="5"/>
        <v>8.2304794416463961E-2</v>
      </c>
      <c r="R71" s="19">
        <f t="shared" si="5"/>
        <v>9.8645477814661778E-3</v>
      </c>
      <c r="S71" s="19">
        <f t="shared" si="5"/>
        <v>1.0665621847162181</v>
      </c>
      <c r="T71" s="19">
        <f t="shared" si="6"/>
        <v>2.849385156774983E-2</v>
      </c>
      <c r="U71" s="19">
        <f t="shared" si="7"/>
        <v>0.29628226633641608</v>
      </c>
      <c r="V71" s="19">
        <f t="shared" si="8"/>
        <v>0.10257267488487413</v>
      </c>
    </row>
    <row r="72" spans="1:22" x14ac:dyDescent="0.25">
      <c r="A72" s="26">
        <f>Wellpath!E72</f>
        <v>6600</v>
      </c>
      <c r="B72" s="22">
        <f>Wellpath!K72</f>
        <v>2011.68</v>
      </c>
      <c r="C72" s="22">
        <v>0</v>
      </c>
      <c r="D72" s="22">
        <v>0</v>
      </c>
      <c r="E72" s="20">
        <f>Model!$W$5*((drdp!B72+drdp!K72)*DSFS!$B72+(drdp!E72+drdp!N72)*DSFS!$C72+(drdp!H72+drdp!Q72)*DSFS!$D72)</f>
        <v>3.5199504164259439E-2</v>
      </c>
      <c r="F72" s="20">
        <f>Model!$W$5*((drdp!C72+drdp!L72)*DSFS!$B72+(drdp!F72+drdp!O72)*DSFS!$C72+(drdp!I72+drdp!R72)*DSFS!$D72)</f>
        <v>8.6585535333938285E-3</v>
      </c>
      <c r="G72" s="20">
        <f>Model!$W$5*((drdp!D72+drdp!M72)*DSFS!$B72+(drdp!G72+drdp!P72)*DSFS!$C72+(drdp!J72+drdp!S72)*DSFS!$D72)</f>
        <v>-3.253102917144039E-3</v>
      </c>
      <c r="H72" s="18">
        <f>Model!$W$5*((drdp!B72)*DSFS!$B72+(drdp!E72)*DSFS!$C72+(drdp!H72)*DSFS!$D72)</f>
        <v>-2.7527190761254063E-2</v>
      </c>
      <c r="I72" s="18">
        <f>Model!$W$5*((drdp!C72)*DSFS!$B72+(drdp!F72)*DSFS!$C72+(drdp!I72)*DSFS!$D72)</f>
        <v>0.5950493831181316</v>
      </c>
      <c r="J72" s="18">
        <f>Model!$W$5*((drdp!D72)*DSFS!$B72+(drdp!G72)*DSFS!$C72+(drdp!J72)*DSFS!$D72)</f>
        <v>0.95614058213305797</v>
      </c>
      <c r="K72" s="21">
        <f>SUM(E$3:E71)+H72</f>
        <v>0.28679060878864954</v>
      </c>
      <c r="L72" s="21">
        <f>SUM(F$3:F71)+I72</f>
        <v>0.10142834718944332</v>
      </c>
      <c r="M72" s="21">
        <f>SUM(G$3:G71)+J72</f>
        <v>1.0361320312204869</v>
      </c>
      <c r="N72" s="21"/>
      <c r="O72" s="21"/>
      <c r="P72" s="21"/>
      <c r="Q72" s="19">
        <f t="shared" si="5"/>
        <v>8.2248853289364224E-2</v>
      </c>
      <c r="R72" s="19">
        <f t="shared" si="5"/>
        <v>1.0287709613582255E-2</v>
      </c>
      <c r="S72" s="19">
        <f t="shared" si="5"/>
        <v>1.0735695861210921</v>
      </c>
      <c r="T72" s="19">
        <f t="shared" si="6"/>
        <v>2.9088697438886962E-2</v>
      </c>
      <c r="U72" s="19">
        <f t="shared" si="7"/>
        <v>0.2971529360191435</v>
      </c>
      <c r="V72" s="19">
        <f t="shared" si="8"/>
        <v>0.10509315939673468</v>
      </c>
    </row>
    <row r="73" spans="1:22" x14ac:dyDescent="0.25">
      <c r="A73" s="26">
        <f>Wellpath!E73</f>
        <v>6700</v>
      </c>
      <c r="B73" s="22">
        <f>Wellpath!K73</f>
        <v>2042.16</v>
      </c>
      <c r="C73" s="22">
        <v>0</v>
      </c>
      <c r="D73" s="22">
        <v>0</v>
      </c>
      <c r="E73" s="20">
        <f>Model!$W$5*((drdp!B73+drdp!K73)*DSFS!$B73+(drdp!E73+drdp!N73)*DSFS!$C73+(drdp!H73+drdp!Q73)*DSFS!$D73)</f>
        <v>5.7694579992227449E-2</v>
      </c>
      <c r="F73" s="20">
        <f>Model!$W$5*((drdp!C73+drdp!L73)*DSFS!$B73+(drdp!F73+drdp!O73)*DSFS!$C73+(drdp!I73+drdp!R73)*DSFS!$D73)</f>
        <v>1.5316090352690588E-2</v>
      </c>
      <c r="G73" s="20">
        <f>Model!$W$5*((drdp!D73+drdp!M73)*DSFS!$B73+(drdp!G73+drdp!P73)*DSFS!$C73+(drdp!J73+drdp!S73)*DSFS!$D73)</f>
        <v>-3.7533251467384092E-3</v>
      </c>
      <c r="H73" s="18">
        <f>Model!$W$5*((drdp!B73)*DSFS!$B73+(drdp!E73)*DSFS!$C73+(drdp!H73)*DSFS!$D73)</f>
        <v>-6.3677099394081879E-2</v>
      </c>
      <c r="I73" s="18">
        <f>Model!$W$5*((drdp!C73)*DSFS!$B73+(drdp!F73)*DSFS!$C73+(drdp!I73)*DSFS!$D73)</f>
        <v>0.59527553912390041</v>
      </c>
      <c r="J73" s="18">
        <f>Model!$W$5*((drdp!D73)*DSFS!$B73+(drdp!G73)*DSFS!$C73+(drdp!J73)*DSFS!$D73)</f>
        <v>0.97392995300550811</v>
      </c>
      <c r="K73" s="21">
        <f>SUM(E$3:E72)+H73</f>
        <v>0.28584020432008111</v>
      </c>
      <c r="L73" s="21">
        <f>SUM(F$3:F72)+I73</f>
        <v>0.11031305672860597</v>
      </c>
      <c r="M73" s="21">
        <f>SUM(G$3:G72)+J73</f>
        <v>1.050668299175793</v>
      </c>
      <c r="N73" s="21"/>
      <c r="O73" s="21"/>
      <c r="P73" s="21"/>
      <c r="Q73" s="19">
        <f t="shared" si="5"/>
        <v>8.1704622405745719E-2</v>
      </c>
      <c r="R73" s="19">
        <f t="shared" si="5"/>
        <v>1.2168970484808639E-2</v>
      </c>
      <c r="S73" s="19">
        <f t="shared" si="5"/>
        <v>1.1039038748929535</v>
      </c>
      <c r="T73" s="19">
        <f t="shared" si="6"/>
        <v>3.1531906674477431E-2</v>
      </c>
      <c r="U73" s="19">
        <f t="shared" si="7"/>
        <v>0.30032324130904076</v>
      </c>
      <c r="V73" s="19">
        <f t="shared" si="8"/>
        <v>0.1159024316899272</v>
      </c>
    </row>
    <row r="74" spans="1:22" x14ac:dyDescent="0.25">
      <c r="A74" s="26">
        <f>Wellpath!E74</f>
        <v>6800</v>
      </c>
      <c r="B74" s="22">
        <f>Wellpath!K74</f>
        <v>2072.6400000000003</v>
      </c>
      <c r="C74" s="22">
        <v>0</v>
      </c>
      <c r="D74" s="22">
        <v>0</v>
      </c>
      <c r="E74" s="20">
        <f>Model!$W$5*((drdp!B74+drdp!K74)*DSFS!$B74+(drdp!E74+drdp!N74)*DSFS!$C74+(drdp!H74+drdp!Q74)*DSFS!$D74)</f>
        <v>5.8261211899670276E-2</v>
      </c>
      <c r="F74" s="20">
        <f>Model!$W$5*((drdp!C74+drdp!L74)*DSFS!$B74+(drdp!F74+drdp!O74)*DSFS!$C74+(drdp!I74+drdp!R74)*DSFS!$D74)</f>
        <v>1.7192995387520719E-2</v>
      </c>
      <c r="G74" s="20">
        <f>Model!$W$5*((drdp!D74+drdp!M74)*DSFS!$B74+(drdp!G74+drdp!P74)*DSFS!$C74+(drdp!J74+drdp!S74)*DSFS!$D74)</f>
        <v>-1.103934281489257E-3</v>
      </c>
      <c r="H74" s="18">
        <f>Model!$W$5*((drdp!B74)*DSFS!$B74+(drdp!E74)*DSFS!$C74+(drdp!H74)*DSFS!$D74)</f>
        <v>-0.1231831969890901</v>
      </c>
      <c r="I74" s="18">
        <f>Model!$W$5*((drdp!C74)*DSFS!$B74+(drdp!F74)*DSFS!$C74+(drdp!I74)*DSFS!$D74)</f>
        <v>0.58861555994689962</v>
      </c>
      <c r="J74" s="18">
        <f>Model!$W$5*((drdp!D74)*DSFS!$B74+(drdp!G74)*DSFS!$C74+(drdp!J74)*DSFS!$D74)</f>
        <v>0.99227556588586219</v>
      </c>
      <c r="K74" s="21">
        <f>SUM(E$3:E73)+H74</f>
        <v>0.28402868671730036</v>
      </c>
      <c r="L74" s="21">
        <f>SUM(F$3:F73)+I74</f>
        <v>0.11896916790429579</v>
      </c>
      <c r="M74" s="21">
        <f>SUM(G$3:G73)+J74</f>
        <v>1.0652605869094087</v>
      </c>
      <c r="N74" s="21"/>
      <c r="O74" s="21"/>
      <c r="P74" s="21"/>
      <c r="Q74" s="19">
        <f t="shared" si="5"/>
        <v>8.0672294878354353E-2</v>
      </c>
      <c r="R74" s="19">
        <f t="shared" si="5"/>
        <v>1.4153662911840524E-2</v>
      </c>
      <c r="S74" s="19">
        <f t="shared" si="5"/>
        <v>1.1347801180225778</v>
      </c>
      <c r="T74" s="19">
        <f t="shared" si="6"/>
        <v>3.3790656519707134E-2</v>
      </c>
      <c r="U74" s="19">
        <f t="shared" si="7"/>
        <v>0.30256456551157995</v>
      </c>
      <c r="V74" s="19">
        <f t="shared" si="8"/>
        <v>0.12673316562585413</v>
      </c>
    </row>
    <row r="75" spans="1:22" x14ac:dyDescent="0.25">
      <c r="A75" s="26">
        <f>Wellpath!E75</f>
        <v>6900</v>
      </c>
      <c r="B75" s="22">
        <f>Wellpath!K75</f>
        <v>2103.12</v>
      </c>
      <c r="C75" s="22">
        <v>0</v>
      </c>
      <c r="D75" s="22">
        <v>0</v>
      </c>
      <c r="E75" s="20">
        <f>Model!$W$5*((drdp!B75+drdp!K75)*DSFS!$B75+(drdp!E75+drdp!N75)*DSFS!$C75+(drdp!H75+drdp!Q75)*DSFS!$D75)</f>
        <v>5.8635457901501459E-2</v>
      </c>
      <c r="F75" s="20">
        <f>Model!$W$5*((drdp!C75+drdp!L75)*DSFS!$B75+(drdp!F75+drdp!O75)*DSFS!$C75+(drdp!I75+drdp!R75)*DSFS!$D75)</f>
        <v>1.8920391793976796E-2</v>
      </c>
      <c r="G75" s="20">
        <f>Model!$W$5*((drdp!D75+drdp!M75)*DSFS!$B75+(drdp!G75+drdp!P75)*DSFS!$C75+(drdp!J75+drdp!S75)*DSFS!$D75)</f>
        <v>1.7081488134200733E-3</v>
      </c>
      <c r="H75" s="18">
        <f>Model!$W$5*((drdp!B75)*DSFS!$B75+(drdp!E75)*DSFS!$C75+(drdp!H75)*DSFS!$D75)</f>
        <v>-0.18411270901947741</v>
      </c>
      <c r="I75" s="18">
        <f>Model!$W$5*((drdp!C75)*DSFS!$B75+(drdp!F75)*DSFS!$C75+(drdp!I75)*DSFS!$D75)</f>
        <v>0.57982583756760497</v>
      </c>
      <c r="J75" s="18">
        <f>Model!$W$5*((drdp!D75)*DSFS!$B75+(drdp!G75)*DSFS!$C75+(drdp!J75)*DSFS!$D75)</f>
        <v>1.0079880222286359</v>
      </c>
      <c r="K75" s="21">
        <f>SUM(E$3:E74)+H75</f>
        <v>0.2813603865865833</v>
      </c>
      <c r="L75" s="21">
        <f>SUM(F$3:F74)+I75</f>
        <v>0.12737244091252187</v>
      </c>
      <c r="M75" s="21">
        <f>SUM(G$3:G74)+J75</f>
        <v>1.0798691089706931</v>
      </c>
      <c r="N75" s="21"/>
      <c r="O75" s="21"/>
      <c r="P75" s="21"/>
      <c r="Q75" s="19">
        <f t="shared" si="5"/>
        <v>7.9163667140151606E-2</v>
      </c>
      <c r="R75" s="19">
        <f t="shared" si="5"/>
        <v>1.6223738704013873E-2</v>
      </c>
      <c r="S75" s="19">
        <f t="shared" si="5"/>
        <v>1.1661172925091587</v>
      </c>
      <c r="T75" s="19">
        <f t="shared" si="6"/>
        <v>3.5837559215623892E-2</v>
      </c>
      <c r="U75" s="19">
        <f t="shared" si="7"/>
        <v>0.30383238996290346</v>
      </c>
      <c r="V75" s="19">
        <f t="shared" si="8"/>
        <v>0.13754556427562725</v>
      </c>
    </row>
    <row r="76" spans="1:22" x14ac:dyDescent="0.25">
      <c r="A76" s="26">
        <f>Wellpath!E76</f>
        <v>7000</v>
      </c>
      <c r="B76" s="22">
        <f>Wellpath!K76</f>
        <v>2133.6</v>
      </c>
      <c r="C76" s="22">
        <v>0</v>
      </c>
      <c r="D76" s="22">
        <v>0</v>
      </c>
      <c r="E76" s="20">
        <f>Model!$W$5*((drdp!B76+drdp!K76)*DSFS!$B76+(drdp!E76+drdp!N76)*DSFS!$C76+(drdp!H76+drdp!Q76)*DSFS!$D76)</f>
        <v>5.8795427738778404E-2</v>
      </c>
      <c r="F76" s="20">
        <f>Model!$W$5*((drdp!C76+drdp!L76)*DSFS!$B76+(drdp!F76+drdp!O76)*DSFS!$C76+(drdp!I76+drdp!R76)*DSFS!$D76)</f>
        <v>2.075411552752934E-2</v>
      </c>
      <c r="G76" s="20">
        <f>Model!$W$5*((drdp!D76+drdp!M76)*DSFS!$B76+(drdp!G76+drdp!P76)*DSFS!$C76+(drdp!J76+drdp!S76)*DSFS!$D76)</f>
        <v>4.5314180374766118E-3</v>
      </c>
      <c r="H76" s="18">
        <f>Model!$W$5*((drdp!B76)*DSFS!$B76+(drdp!E76)*DSFS!$C76+(drdp!H76)*DSFS!$D76)</f>
        <v>-0.2462662562966452</v>
      </c>
      <c r="I76" s="18">
        <f>Model!$W$5*((drdp!C76)*DSFS!$B76+(drdp!F76)*DSFS!$C76+(drdp!I76)*DSFS!$D76)</f>
        <v>0.56903451020512996</v>
      </c>
      <c r="J76" s="18">
        <f>Model!$W$5*((drdp!D76)*DSFS!$B76+(drdp!G76)*DSFS!$C76+(drdp!J76)*DSFS!$D76)</f>
        <v>1.0208636396965958</v>
      </c>
      <c r="K76" s="21">
        <f>SUM(E$3:E75)+H76</f>
        <v>0.27784229721091691</v>
      </c>
      <c r="L76" s="21">
        <f>SUM(F$3:F75)+I76</f>
        <v>0.13550150534402366</v>
      </c>
      <c r="M76" s="21">
        <f>SUM(G$3:G75)+J76</f>
        <v>1.094452875252073</v>
      </c>
      <c r="N76" s="21"/>
      <c r="O76" s="21"/>
      <c r="P76" s="21"/>
      <c r="Q76" s="19">
        <f t="shared" si="5"/>
        <v>7.7196342119439487E-2</v>
      </c>
      <c r="R76" s="19">
        <f t="shared" si="5"/>
        <v>1.8360657950496472E-2</v>
      </c>
      <c r="S76" s="19">
        <f t="shared" si="5"/>
        <v>1.1978270961475297</v>
      </c>
      <c r="T76" s="19">
        <f t="shared" si="6"/>
        <v>3.7648049520320873E-2</v>
      </c>
      <c r="U76" s="19">
        <f t="shared" si="7"/>
        <v>0.30408530104912906</v>
      </c>
      <c r="V76" s="19">
        <f t="shared" si="8"/>
        <v>0.14830001212475083</v>
      </c>
    </row>
    <row r="77" spans="1:22" x14ac:dyDescent="0.25">
      <c r="A77" s="26">
        <f>Wellpath!E77</f>
        <v>7100</v>
      </c>
      <c r="B77" s="22">
        <f>Wellpath!K77</f>
        <v>2164.08</v>
      </c>
      <c r="C77" s="22">
        <v>0</v>
      </c>
      <c r="D77" s="22">
        <v>0</v>
      </c>
      <c r="E77" s="20">
        <f>Model!$W$5*((drdp!B77+drdp!K77)*DSFS!$B77+(drdp!E77+drdp!N77)*DSFS!$C77+(drdp!H77+drdp!Q77)*DSFS!$D77)</f>
        <v>3.0276962303684943E-2</v>
      </c>
      <c r="F77" s="20">
        <f>Model!$W$5*((drdp!C77+drdp!L77)*DSFS!$B77+(drdp!F77+drdp!O77)*DSFS!$C77+(drdp!I77+drdp!R77)*DSFS!$D77)</f>
        <v>1.121593332906385E-2</v>
      </c>
      <c r="G77" s="20">
        <f>Model!$W$5*((drdp!D77+drdp!M77)*DSFS!$B77+(drdp!G77+drdp!P77)*DSFS!$C77+(drdp!J77+drdp!S77)*DSFS!$D77)</f>
        <v>3.0586212047319277E-3</v>
      </c>
      <c r="H77" s="18">
        <f>Model!$W$5*((drdp!B77)*DSFS!$B77+(drdp!E77)*DSFS!$C77+(drdp!H77)*DSFS!$D77)</f>
        <v>-0.30941970809307251</v>
      </c>
      <c r="I77" s="18">
        <f>Model!$W$5*((drdp!C77)*DSFS!$B77+(drdp!F77)*DSFS!$C77+(drdp!I77)*DSFS!$D77)</f>
        <v>0.55611297174442353</v>
      </c>
      <c r="J77" s="18">
        <f>Model!$W$5*((drdp!D77)*DSFS!$B77+(drdp!G77)*DSFS!$C77+(drdp!J77)*DSFS!$D77)</f>
        <v>1.0308512533971066</v>
      </c>
      <c r="K77" s="21">
        <f>SUM(E$3:E76)+H77</f>
        <v>0.27348427315326806</v>
      </c>
      <c r="L77" s="21">
        <f>SUM(F$3:F76)+I77</f>
        <v>0.14333408241084655</v>
      </c>
      <c r="M77" s="21">
        <f>SUM(G$3:G76)+J77</f>
        <v>1.1089719069900605</v>
      </c>
      <c r="N77" s="21"/>
      <c r="O77" s="21"/>
      <c r="P77" s="21"/>
      <c r="Q77" s="19">
        <f t="shared" si="5"/>
        <v>7.4793647662171336E-2</v>
      </c>
      <c r="R77" s="19">
        <f t="shared" si="5"/>
        <v>2.0544659180559352E-2</v>
      </c>
      <c r="S77" s="19">
        <f t="shared" si="5"/>
        <v>1.2298186904931714</v>
      </c>
      <c r="T77" s="19">
        <f t="shared" si="6"/>
        <v>3.9199617346220995E-2</v>
      </c>
      <c r="U77" s="19">
        <f t="shared" si="7"/>
        <v>0.30328637593057028</v>
      </c>
      <c r="V77" s="19">
        <f t="shared" si="8"/>
        <v>0.158953470707827</v>
      </c>
    </row>
    <row r="78" spans="1:22" x14ac:dyDescent="0.25">
      <c r="A78" s="26">
        <f>Wellpath!E78</f>
        <v>7102.16</v>
      </c>
      <c r="B78" s="22">
        <f>Wellpath!K78</f>
        <v>2164.7383680000003</v>
      </c>
      <c r="C78" s="22">
        <v>0</v>
      </c>
      <c r="D78" s="22">
        <v>0</v>
      </c>
      <c r="E78" s="20">
        <f>Model!$W$5*((drdp!B78+drdp!K78)*DSFS!$B78+(drdp!E78+drdp!N78)*DSFS!$C78+(drdp!H78+drdp!Q78)*DSFS!$D78)</f>
        <v>1.9094289064641043E-2</v>
      </c>
      <c r="F78" s="20">
        <f>Model!$W$5*((drdp!C78+drdp!L78)*DSFS!$B78+(drdp!F78+drdp!O78)*DSFS!$C78+(drdp!I78+drdp!R78)*DSFS!$D78)</f>
        <v>2.453766112282027E-2</v>
      </c>
      <c r="G78" s="20">
        <f>Model!$W$5*((drdp!D78+drdp!M78)*DSFS!$B78+(drdp!G78+drdp!P78)*DSFS!$C78+(drdp!J78+drdp!S78)*DSFS!$D78)</f>
        <v>-5.7435710502341851E-3</v>
      </c>
      <c r="H78" s="18">
        <f>Model!$W$5*((drdp!B78)*DSFS!$B78+(drdp!E78)*DSFS!$C78+(drdp!H78)*DSFS!$D78)</f>
        <v>-0.33980001473592047</v>
      </c>
      <c r="I78" s="18">
        <f>Model!$W$5*((drdp!C78)*DSFS!$B78+(drdp!F78)*DSFS!$C78+(drdp!I78)*DSFS!$D78)</f>
        <v>0.54506280990873679</v>
      </c>
      <c r="J78" s="18">
        <f>Model!$W$5*((drdp!D78)*DSFS!$B78+(drdp!G78)*DSFS!$C78+(drdp!J78)*DSFS!$D78)</f>
        <v>1.0281053127678024</v>
      </c>
      <c r="K78" s="21">
        <f>SUM(E$3:E77)+H78</f>
        <v>0.27338092881410503</v>
      </c>
      <c r="L78" s="21">
        <f>SUM(F$3:F77)+I78</f>
        <v>0.14349985390422365</v>
      </c>
      <c r="M78" s="21">
        <f>SUM(G$3:G77)+J78</f>
        <v>1.1092845875654882</v>
      </c>
      <c r="N78" s="21"/>
      <c r="O78" s="21"/>
      <c r="P78" s="21"/>
      <c r="Q78" s="19">
        <f t="shared" si="5"/>
        <v>7.473713223926276E-2</v>
      </c>
      <c r="R78" s="19">
        <f t="shared" si="5"/>
        <v>2.0592208070533531E-2</v>
      </c>
      <c r="S78" s="19">
        <f t="shared" si="5"/>
        <v>1.2305122962103352</v>
      </c>
      <c r="T78" s="19">
        <f t="shared" si="6"/>
        <v>3.9230123345025035E-2</v>
      </c>
      <c r="U78" s="19">
        <f t="shared" si="7"/>
        <v>0.30325725086782457</v>
      </c>
      <c r="V78" s="19">
        <f t="shared" si="8"/>
        <v>0.15918217625385456</v>
      </c>
    </row>
    <row r="79" spans="1:22" x14ac:dyDescent="0.25">
      <c r="A79" s="26">
        <f>Wellpath!E79</f>
        <v>7200</v>
      </c>
      <c r="B79" s="22">
        <f>Wellpath!K79</f>
        <v>2194.56</v>
      </c>
      <c r="C79" s="22">
        <v>0</v>
      </c>
      <c r="D79" s="22">
        <v>0</v>
      </c>
      <c r="E79" s="20">
        <f>Model!$W$5*((drdp!B79+drdp!K79)*DSFS!$B79+(drdp!E79+drdp!N79)*DSFS!$C79+(drdp!H79+drdp!Q79)*DSFS!$D79)</f>
        <v>3.7363530370788531E-2</v>
      </c>
      <c r="F79" s="20">
        <f>Model!$W$5*((drdp!C79+drdp!L79)*DSFS!$B79+(drdp!F79+drdp!O79)*DSFS!$C79+(drdp!I79+drdp!R79)*DSFS!$D79)</f>
        <v>5.0404003662789139E-2</v>
      </c>
      <c r="G79" s="20">
        <f>Model!$W$5*((drdp!D79+drdp!M79)*DSFS!$B79+(drdp!G79+drdp!P79)*DSFS!$C79+(drdp!J79+drdp!S79)*DSFS!$D79)</f>
        <v>-1.045580272028202E-2</v>
      </c>
      <c r="H79" s="18">
        <f>Model!$W$5*((drdp!B79)*DSFS!$B79+(drdp!E79)*DSFS!$C79+(drdp!H79)*DSFS!$D79)</f>
        <v>-0.36383846426496202</v>
      </c>
      <c r="I79" s="18">
        <f>Model!$W$5*((drdp!C79)*DSFS!$B79+(drdp!F79)*DSFS!$C79+(drdp!I79)*DSFS!$D79)</f>
        <v>0.52769595042333584</v>
      </c>
      <c r="J79" s="18">
        <f>Model!$W$5*((drdp!D79)*DSFS!$B79+(drdp!G79)*DSFS!$C79+(drdp!J79)*DSFS!$D79)</f>
        <v>1.0480912797641651</v>
      </c>
      <c r="K79" s="21">
        <f>SUM(E$3:E78)+H79</f>
        <v>0.26843676834970454</v>
      </c>
      <c r="L79" s="21">
        <f>SUM(F$3:F78)+I79</f>
        <v>0.15067065554164294</v>
      </c>
      <c r="M79" s="21">
        <f>SUM(G$3:G78)+J79</f>
        <v>1.1235269835116166</v>
      </c>
      <c r="N79" s="21"/>
      <c r="O79" s="21"/>
      <c r="P79" s="21"/>
      <c r="Q79" s="19">
        <f t="shared" si="5"/>
        <v>7.205829860203293E-2</v>
      </c>
      <c r="R79" s="19">
        <f t="shared" si="5"/>
        <v>2.2701646441348419E-2</v>
      </c>
      <c r="S79" s="19">
        <f t="shared" si="5"/>
        <v>1.2623128826787124</v>
      </c>
      <c r="T79" s="19">
        <f t="shared" si="6"/>
        <v>4.0445543858730129E-2</v>
      </c>
      <c r="U79" s="19">
        <f t="shared" si="7"/>
        <v>0.30159595260755012</v>
      </c>
      <c r="V79" s="19">
        <f t="shared" si="8"/>
        <v>0.16928254712441992</v>
      </c>
    </row>
    <row r="80" spans="1:22" x14ac:dyDescent="0.25">
      <c r="A80" s="26">
        <f>Wellpath!E80</f>
        <v>7300</v>
      </c>
      <c r="B80" s="22">
        <f>Wellpath!K80</f>
        <v>2225.04</v>
      </c>
      <c r="C80" s="22">
        <v>0</v>
      </c>
      <c r="D80" s="22">
        <v>0</v>
      </c>
      <c r="E80" s="20">
        <f>Model!$W$5*((drdp!B80+drdp!K80)*DSFS!$B80+(drdp!E80+drdp!N80)*DSFS!$C80+(drdp!H80+drdp!Q80)*DSFS!$D80)</f>
        <v>3.717216830260988E-2</v>
      </c>
      <c r="F80" s="20">
        <f>Model!$W$5*((drdp!C80+drdp!L80)*DSFS!$B80+(drdp!F80+drdp!O80)*DSFS!$C80+(drdp!I80+drdp!R80)*DSFS!$D80)</f>
        <v>5.300601251335358E-2</v>
      </c>
      <c r="G80" s="20">
        <f>Model!$W$5*((drdp!D80+drdp!M80)*DSFS!$B80+(drdp!G80+drdp!P80)*DSFS!$C80+(drdp!J80+drdp!S80)*DSFS!$D80)</f>
        <v>-7.8295841670740739E-3</v>
      </c>
      <c r="H80" s="18">
        <f>Model!$W$5*((drdp!B80)*DSFS!$B80+(drdp!E80)*DSFS!$C80+(drdp!H80)*DSFS!$D80)</f>
        <v>-0.40677424456124706</v>
      </c>
      <c r="I80" s="18">
        <f>Model!$W$5*((drdp!C80)*DSFS!$B80+(drdp!F80)*DSFS!$C80+(drdp!I80)*DSFS!$D80)</f>
        <v>0.4839210015766654</v>
      </c>
      <c r="J80" s="18">
        <f>Model!$W$5*((drdp!D80)*DSFS!$B80+(drdp!G80)*DSFS!$C80+(drdp!J80)*DSFS!$D80)</f>
        <v>1.0732491252967309</v>
      </c>
      <c r="K80" s="21">
        <f>SUM(E$3:E79)+H80</f>
        <v>0.26286451842420805</v>
      </c>
      <c r="L80" s="21">
        <f>SUM(F$3:F79)+I80</f>
        <v>0.15729971035776164</v>
      </c>
      <c r="M80" s="21">
        <f>SUM(G$3:G79)+J80</f>
        <v>1.1382290263239006</v>
      </c>
      <c r="N80" s="21"/>
      <c r="O80" s="21"/>
      <c r="P80" s="21"/>
      <c r="Q80" s="19">
        <f t="shared" si="5"/>
        <v>6.9097755046390819E-2</v>
      </c>
      <c r="R80" s="19">
        <f t="shared" si="5"/>
        <v>2.4743198878635703E-2</v>
      </c>
      <c r="S80" s="19">
        <f t="shared" si="5"/>
        <v>1.2955653163662546</v>
      </c>
      <c r="T80" s="19">
        <f t="shared" si="6"/>
        <v>4.1348512611460421E-2</v>
      </c>
      <c r="U80" s="19">
        <f t="shared" si="7"/>
        <v>0.29920002486108732</v>
      </c>
      <c r="V80" s="19">
        <f t="shared" si="8"/>
        <v>0.17904309616154659</v>
      </c>
    </row>
    <row r="81" spans="1:22" x14ac:dyDescent="0.25">
      <c r="A81" s="26">
        <f>Wellpath!E81</f>
        <v>7400</v>
      </c>
      <c r="B81" s="22">
        <f>Wellpath!K81</f>
        <v>2255.52</v>
      </c>
      <c r="C81" s="22">
        <v>0</v>
      </c>
      <c r="D81" s="22">
        <v>0</v>
      </c>
      <c r="E81" s="20">
        <f>Model!$W$5*((drdp!B81+drdp!K81)*DSFS!$B81+(drdp!E81+drdp!N81)*DSFS!$C81+(drdp!H81+drdp!Q81)*DSFS!$D81)</f>
        <v>3.6499478625649985E-2</v>
      </c>
      <c r="F81" s="20">
        <f>Model!$W$5*((drdp!C81+drdp!L81)*DSFS!$B81+(drdp!F81+drdp!O81)*DSFS!$C81+(drdp!I81+drdp!R81)*DSFS!$D81)</f>
        <v>5.4924976553982881E-2</v>
      </c>
      <c r="G81" s="20">
        <f>Model!$W$5*((drdp!D81+drdp!M81)*DSFS!$B81+(drdp!G81+drdp!P81)*DSFS!$C81+(drdp!J81+drdp!S81)*DSFS!$D81)</f>
        <v>-4.9090286702219623E-3</v>
      </c>
      <c r="H81" s="18">
        <f>Model!$W$5*((drdp!B81)*DSFS!$B81+(drdp!E81)*DSFS!$C81+(drdp!H81)*DSFS!$D81)</f>
        <v>-0.45002787057432075</v>
      </c>
      <c r="I81" s="18">
        <f>Model!$W$5*((drdp!C81)*DSFS!$B81+(drdp!F81)*DSFS!$C81+(drdp!I81)*DSFS!$D81)</f>
        <v>0.43681793411897368</v>
      </c>
      <c r="J81" s="18">
        <f>Model!$W$5*((drdp!D81)*DSFS!$B81+(drdp!G81)*DSFS!$C81+(drdp!J81)*DSFS!$D81)</f>
        <v>1.0958880068537202</v>
      </c>
      <c r="K81" s="21">
        <f>SUM(E$3:E80)+H81</f>
        <v>0.25678306071374418</v>
      </c>
      <c r="L81" s="21">
        <f>SUM(F$3:F80)+I81</f>
        <v>0.16320265541342349</v>
      </c>
      <c r="M81" s="21">
        <f>SUM(G$3:G80)+J81</f>
        <v>1.1530383237138158</v>
      </c>
      <c r="N81" s="21"/>
      <c r="O81" s="21"/>
      <c r="P81" s="21"/>
      <c r="Q81" s="19">
        <f t="shared" si="5"/>
        <v>6.5937540269518424E-2</v>
      </c>
      <c r="R81" s="19">
        <f t="shared" si="5"/>
        <v>2.6635106733992647E-2</v>
      </c>
      <c r="S81" s="19">
        <f t="shared" si="5"/>
        <v>1.3294973759527662</v>
      </c>
      <c r="T81" s="19">
        <f t="shared" si="6"/>
        <v>4.1907677373669398E-2</v>
      </c>
      <c r="U81" s="19">
        <f t="shared" si="7"/>
        <v>0.29608070988347857</v>
      </c>
      <c r="V81" s="19">
        <f t="shared" si="8"/>
        <v>0.18817891622353733</v>
      </c>
    </row>
    <row r="82" spans="1:22" x14ac:dyDescent="0.25">
      <c r="A82" s="26">
        <f>Wellpath!E82</f>
        <v>7500</v>
      </c>
      <c r="B82" s="22">
        <f>Wellpath!K82</f>
        <v>2286</v>
      </c>
      <c r="C82" s="22">
        <v>0</v>
      </c>
      <c r="D82" s="22">
        <v>0</v>
      </c>
      <c r="E82" s="20">
        <f>Model!$W$5*((drdp!B82+drdp!K82)*DSFS!$B82+(drdp!E82+drdp!N82)*DSFS!$C82+(drdp!H82+drdp!Q82)*DSFS!$D82)</f>
        <v>3.5626525053779022E-2</v>
      </c>
      <c r="F82" s="20">
        <f>Model!$W$5*((drdp!C82+drdp!L82)*DSFS!$B82+(drdp!F82+drdp!O82)*DSFS!$C82+(drdp!I82+drdp!R82)*DSFS!$D82)</f>
        <v>5.6706873148488747E-2</v>
      </c>
      <c r="G82" s="20">
        <f>Model!$W$5*((drdp!D82+drdp!M82)*DSFS!$B82+(drdp!G82+drdp!P82)*DSFS!$C82+(drdp!J82+drdp!S82)*DSFS!$D82)</f>
        <v>-1.9161727079924909E-3</v>
      </c>
      <c r="H82" s="18">
        <f>Model!$W$5*((drdp!B82)*DSFS!$B82+(drdp!E82)*DSFS!$C82+(drdp!H82)*DSFS!$D82)</f>
        <v>-0.49310204310807848</v>
      </c>
      <c r="I82" s="18">
        <f>Model!$W$5*((drdp!C82)*DSFS!$B82+(drdp!F82)*DSFS!$C82+(drdp!I82)*DSFS!$D82)</f>
        <v>0.38705367320776091</v>
      </c>
      <c r="J82" s="18">
        <f>Model!$W$5*((drdp!D82)*DSFS!$B82+(drdp!G82)*DSFS!$C82+(drdp!J82)*DSFS!$D82)</f>
        <v>1.1156726711391307</v>
      </c>
      <c r="K82" s="21">
        <f>SUM(E$3:E81)+H82</f>
        <v>0.25020836680563641</v>
      </c>
      <c r="L82" s="21">
        <f>SUM(F$3:F81)+I82</f>
        <v>0.16836337105619359</v>
      </c>
      <c r="M82" s="21">
        <f>SUM(G$3:G81)+J82</f>
        <v>1.1679139593290042</v>
      </c>
      <c r="N82" s="21"/>
      <c r="O82" s="21"/>
      <c r="P82" s="21"/>
      <c r="Q82" s="19">
        <f t="shared" si="5"/>
        <v>6.260422681954389E-2</v>
      </c>
      <c r="R82" s="19">
        <f t="shared" si="5"/>
        <v>2.8346224713405525E-2</v>
      </c>
      <c r="S82" s="19">
        <f t="shared" si="5"/>
        <v>1.3640230163955509</v>
      </c>
      <c r="T82" s="19">
        <f t="shared" si="6"/>
        <v>4.2125924101861556E-2</v>
      </c>
      <c r="U82" s="19">
        <f t="shared" si="7"/>
        <v>0.29222184433321463</v>
      </c>
      <c r="V82" s="19">
        <f t="shared" si="8"/>
        <v>0.19663393129621731</v>
      </c>
    </row>
    <row r="83" spans="1:22" x14ac:dyDescent="0.25">
      <c r="A83" s="26">
        <f>Wellpath!E83</f>
        <v>7600</v>
      </c>
      <c r="B83" s="22">
        <f>Wellpath!K83</f>
        <v>2316.48</v>
      </c>
      <c r="C83" s="22">
        <v>0</v>
      </c>
      <c r="D83" s="22">
        <v>0</v>
      </c>
      <c r="E83" s="20">
        <f>Model!$W$5*((drdp!B83+drdp!K83)*DSFS!$B83+(drdp!E83+drdp!N83)*DSFS!$C83+(drdp!H83+drdp!Q83)*DSFS!$D83)</f>
        <v>3.4622658464972686E-2</v>
      </c>
      <c r="F83" s="20">
        <f>Model!$W$5*((drdp!C83+drdp!L83)*DSFS!$B83+(drdp!F83+drdp!O83)*DSFS!$C83+(drdp!I83+drdp!R83)*DSFS!$D83)</f>
        <v>5.8356258961232955E-2</v>
      </c>
      <c r="G83" s="20">
        <f>Model!$W$5*((drdp!D83+drdp!M83)*DSFS!$B83+(drdp!G83+drdp!P83)*DSFS!$C83+(drdp!J83+drdp!S83)*DSFS!$D83)</f>
        <v>1.1639489779220519E-3</v>
      </c>
      <c r="H83" s="18">
        <f>Model!$W$5*((drdp!B83)*DSFS!$B83+(drdp!E83)*DSFS!$C83+(drdp!H83)*DSFS!$D83)</f>
        <v>-0.53577828240401559</v>
      </c>
      <c r="I83" s="18">
        <f>Model!$W$5*((drdp!C83)*DSFS!$B83+(drdp!F83)*DSFS!$C83+(drdp!I83)*DSFS!$D83)</f>
        <v>0.33475142406006247</v>
      </c>
      <c r="J83" s="18">
        <f>Model!$W$5*((drdp!D83)*DSFS!$B83+(drdp!G83)*DSFS!$C83+(drdp!J83)*DSFS!$D83)</f>
        <v>1.1324900284317514</v>
      </c>
      <c r="K83" s="21">
        <f>SUM(E$3:E82)+H83</f>
        <v>0.24315865256347835</v>
      </c>
      <c r="L83" s="21">
        <f>SUM(F$3:F82)+I83</f>
        <v>0.1727679950569839</v>
      </c>
      <c r="M83" s="21">
        <f>SUM(G$3:G82)+J83</f>
        <v>1.1828151439136325</v>
      </c>
      <c r="N83" s="21"/>
      <c r="O83" s="21"/>
      <c r="P83" s="21"/>
      <c r="Q83" s="19">
        <f t="shared" si="5"/>
        <v>5.9126130316486378E-2</v>
      </c>
      <c r="R83" s="19">
        <f t="shared" si="5"/>
        <v>2.9848780116010012E-2</v>
      </c>
      <c r="S83" s="19">
        <f t="shared" si="5"/>
        <v>1.3990516646714273</v>
      </c>
      <c r="T83" s="19">
        <f t="shared" si="6"/>
        <v>4.2010032884149895E-2</v>
      </c>
      <c r="U83" s="19">
        <f t="shared" si="7"/>
        <v>0.2876117366257156</v>
      </c>
      <c r="V83" s="19">
        <f t="shared" si="8"/>
        <v>0.20435260093699617</v>
      </c>
    </row>
    <row r="84" spans="1:22" x14ac:dyDescent="0.25">
      <c r="A84" s="26">
        <f>Wellpath!E84</f>
        <v>7700</v>
      </c>
      <c r="B84" s="22">
        <f>Wellpath!K84</f>
        <v>2346.96</v>
      </c>
      <c r="C84" s="22">
        <v>0</v>
      </c>
      <c r="D84" s="22">
        <v>0</v>
      </c>
      <c r="E84" s="20">
        <f>Model!$W$5*((drdp!B84+drdp!K84)*DSFS!$B84+(drdp!E84+drdp!N84)*DSFS!$C84+(drdp!H84+drdp!Q84)*DSFS!$D84)</f>
        <v>3.3576571156614603E-2</v>
      </c>
      <c r="F84" s="20">
        <f>Model!$W$5*((drdp!C84+drdp!L84)*DSFS!$B84+(drdp!F84+drdp!O84)*DSFS!$C84+(drdp!I84+drdp!R84)*DSFS!$D84)</f>
        <v>5.9930750025172556E-2</v>
      </c>
      <c r="G84" s="20">
        <f>Model!$W$5*((drdp!D84+drdp!M84)*DSFS!$B84+(drdp!G84+drdp!P84)*DSFS!$C84+(drdp!J84+drdp!S84)*DSFS!$D84)</f>
        <v>4.3561557449147128E-3</v>
      </c>
      <c r="H84" s="18">
        <f>Model!$W$5*((drdp!B84)*DSFS!$B84+(drdp!E84)*DSFS!$C84+(drdp!H84)*DSFS!$D84)</f>
        <v>-0.57790621640673812</v>
      </c>
      <c r="I84" s="18">
        <f>Model!$W$5*((drdp!C84)*DSFS!$B84+(drdp!F84)*DSFS!$C84+(drdp!I84)*DSFS!$D84)</f>
        <v>0.28003194358697203</v>
      </c>
      <c r="J84" s="18">
        <f>Model!$W$5*((drdp!D84)*DSFS!$B84+(drdp!G84)*DSFS!$C84+(drdp!J84)*DSFS!$D84)</f>
        <v>1.1462119489203273</v>
      </c>
      <c r="K84" s="21">
        <f>SUM(E$3:E83)+H84</f>
        <v>0.23565337702572853</v>
      </c>
      <c r="L84" s="21">
        <f>SUM(F$3:F83)+I84</f>
        <v>0.1764047735451264</v>
      </c>
      <c r="M84" s="21">
        <f>SUM(G$3:G83)+J84</f>
        <v>1.1977010133801305</v>
      </c>
      <c r="N84" s="21"/>
      <c r="O84" s="21"/>
      <c r="P84" s="21"/>
      <c r="Q84" s="19">
        <f t="shared" si="5"/>
        <v>5.5532514103630158E-2</v>
      </c>
      <c r="R84" s="19">
        <f t="shared" si="5"/>
        <v>3.1118644129507329E-2</v>
      </c>
      <c r="S84" s="19">
        <f t="shared" si="5"/>
        <v>1.4344877174517914</v>
      </c>
      <c r="T84" s="19">
        <f t="shared" si="6"/>
        <v>4.1570380609367935E-2</v>
      </c>
      <c r="U84" s="19">
        <f t="shared" si="7"/>
        <v>0.28224228847016503</v>
      </c>
      <c r="V84" s="19">
        <f t="shared" si="8"/>
        <v>0.21128017604009033</v>
      </c>
    </row>
    <row r="85" spans="1:22" x14ac:dyDescent="0.25">
      <c r="A85" s="26">
        <f>Wellpath!E85</f>
        <v>7800</v>
      </c>
      <c r="B85" s="22">
        <f>Wellpath!K85</f>
        <v>2377.44</v>
      </c>
      <c r="C85" s="22">
        <v>0</v>
      </c>
      <c r="D85" s="22">
        <v>0</v>
      </c>
      <c r="E85" s="20">
        <f>Model!$W$5*((drdp!B85+drdp!K85)*DSFS!$B85+(drdp!E85+drdp!N85)*DSFS!$C85+(drdp!H85+drdp!Q85)*DSFS!$D85)</f>
        <v>3.2194607420871782E-2</v>
      </c>
      <c r="F85" s="20">
        <f>Model!$W$5*((drdp!C85+drdp!L85)*DSFS!$B85+(drdp!F85+drdp!O85)*DSFS!$C85+(drdp!I85+drdp!R85)*DSFS!$D85)</f>
        <v>6.1374374650904152E-2</v>
      </c>
      <c r="G85" s="20">
        <f>Model!$W$5*((drdp!D85+drdp!M85)*DSFS!$B85+(drdp!G85+drdp!P85)*DSFS!$C85+(drdp!J85+drdp!S85)*DSFS!$D85)</f>
        <v>7.5084061405119593E-3</v>
      </c>
      <c r="H85" s="18">
        <f>Model!$W$5*((drdp!B85)*DSFS!$B85+(drdp!E85)*DSFS!$C85+(drdp!H85)*DSFS!$D85)</f>
        <v>-0.61942412246677292</v>
      </c>
      <c r="I85" s="18">
        <f>Model!$W$5*((drdp!C85)*DSFS!$B85+(drdp!F85)*DSFS!$C85+(drdp!I85)*DSFS!$D85)</f>
        <v>0.22295965062104361</v>
      </c>
      <c r="J85" s="18">
        <f>Model!$W$5*((drdp!D85)*DSFS!$B85+(drdp!G85)*DSFS!$C85+(drdp!J85)*DSFS!$D85)</f>
        <v>1.1566850891906775</v>
      </c>
      <c r="K85" s="21">
        <f>SUM(E$3:E84)+H85</f>
        <v>0.22771204212230833</v>
      </c>
      <c r="L85" s="21">
        <f>SUM(F$3:F84)+I85</f>
        <v>0.17926323060437055</v>
      </c>
      <c r="M85" s="21">
        <f>SUM(G$3:G84)+J85</f>
        <v>1.2125303093953954</v>
      </c>
      <c r="N85" s="21"/>
      <c r="O85" s="21"/>
      <c r="P85" s="21"/>
      <c r="Q85" s="19">
        <f t="shared" si="5"/>
        <v>5.1852774127511922E-2</v>
      </c>
      <c r="R85" s="19">
        <f t="shared" si="5"/>
        <v>3.2135305846715735E-2</v>
      </c>
      <c r="S85" s="19">
        <f t="shared" si="5"/>
        <v>1.4702297512024933</v>
      </c>
      <c r="T85" s="19">
        <f t="shared" si="6"/>
        <v>4.0820396318363497E-2</v>
      </c>
      <c r="U85" s="19">
        <f t="shared" si="7"/>
        <v>0.27610775288761985</v>
      </c>
      <c r="V85" s="19">
        <f t="shared" si="8"/>
        <v>0.21736210046793553</v>
      </c>
    </row>
    <row r="86" spans="1:22" x14ac:dyDescent="0.25">
      <c r="A86" s="26">
        <f>Wellpath!E86</f>
        <v>7900</v>
      </c>
      <c r="B86" s="22">
        <f>Wellpath!K86</f>
        <v>2407.92</v>
      </c>
      <c r="C86" s="22">
        <v>0</v>
      </c>
      <c r="D86" s="22">
        <v>0</v>
      </c>
      <c r="E86" s="20">
        <f>Model!$W$5*((drdp!B86+drdp!K86)*DSFS!$B86+(drdp!E86+drdp!N86)*DSFS!$C86+(drdp!H86+drdp!Q86)*DSFS!$D86)</f>
        <v>3.0775598727732219E-2</v>
      </c>
      <c r="F86" s="20">
        <f>Model!$W$5*((drdp!C86+drdp!L86)*DSFS!$B86+(drdp!F86+drdp!O86)*DSFS!$C86+(drdp!I86+drdp!R86)*DSFS!$D86)</f>
        <v>6.2517903241506467E-2</v>
      </c>
      <c r="G86" s="20">
        <f>Model!$W$5*((drdp!D86+drdp!M86)*DSFS!$B86+(drdp!G86+drdp!P86)*DSFS!$C86+(drdp!J86+drdp!S86)*DSFS!$D86)</f>
        <v>1.0796024689860038E-2</v>
      </c>
      <c r="H86" s="18">
        <f>Model!$W$5*((drdp!B86)*DSFS!$B86+(drdp!E86)*DSFS!$C86+(drdp!H86)*DSFS!$D86)</f>
        <v>-0.65997281616825554</v>
      </c>
      <c r="I86" s="18">
        <f>Model!$W$5*((drdp!C86)*DSFS!$B86+(drdp!F86)*DSFS!$C86+(drdp!I86)*DSFS!$D86)</f>
        <v>0.16365688207232074</v>
      </c>
      <c r="J86" s="18">
        <f>Model!$W$5*((drdp!D86)*DSFS!$B86+(drdp!G86)*DSFS!$C86+(drdp!J86)*DSFS!$D86)</f>
        <v>1.1639097174482445</v>
      </c>
      <c r="K86" s="21">
        <f>SUM(E$3:E85)+H86</f>
        <v>0.21935795584169748</v>
      </c>
      <c r="L86" s="21">
        <f>SUM(F$3:F85)+I86</f>
        <v>0.18133483670655182</v>
      </c>
      <c r="M86" s="21">
        <f>SUM(G$3:G85)+J86</f>
        <v>1.2272633437934743</v>
      </c>
      <c r="N86" s="21"/>
      <c r="O86" s="21"/>
      <c r="P86" s="21"/>
      <c r="Q86" s="19">
        <f t="shared" si="5"/>
        <v>4.8117912791048101E-2</v>
      </c>
      <c r="R86" s="19">
        <f t="shared" si="5"/>
        <v>3.2882323003391813E-2</v>
      </c>
      <c r="S86" s="19">
        <f t="shared" si="5"/>
        <v>1.5061753150191397</v>
      </c>
      <c r="T86" s="19">
        <f t="shared" si="6"/>
        <v>3.9777239102837217E-2</v>
      </c>
      <c r="U86" s="19">
        <f t="shared" si="7"/>
        <v>0.26920997837398292</v>
      </c>
      <c r="V86" s="19">
        <f t="shared" si="8"/>
        <v>0.22254559804272644</v>
      </c>
    </row>
    <row r="87" spans="1:22" x14ac:dyDescent="0.25">
      <c r="A87" s="26">
        <f>Wellpath!E87</f>
        <v>8000</v>
      </c>
      <c r="B87" s="22">
        <f>Wellpath!K87</f>
        <v>2438.4</v>
      </c>
      <c r="C87" s="22">
        <v>0</v>
      </c>
      <c r="D87" s="22">
        <v>0</v>
      </c>
      <c r="E87" s="20">
        <f>Model!$W$5*((drdp!B87+drdp!K87)*DSFS!$B87+(drdp!E87+drdp!N87)*DSFS!$C87+(drdp!H87+drdp!Q87)*DSFS!$D87)</f>
        <v>2.9371468178764654E-2</v>
      </c>
      <c r="F87" s="20">
        <f>Model!$W$5*((drdp!C87+drdp!L87)*DSFS!$B87+(drdp!F87+drdp!O87)*DSFS!$C87+(drdp!I87+drdp!R87)*DSFS!$D87)</f>
        <v>6.3566439597998736E-2</v>
      </c>
      <c r="G87" s="20">
        <f>Model!$W$5*((drdp!D87+drdp!M87)*DSFS!$B87+(drdp!G87+drdp!P87)*DSFS!$C87+(drdp!J87+drdp!S87)*DSFS!$D87)</f>
        <v>1.4206380436023359E-2</v>
      </c>
      <c r="H87" s="18">
        <f>Model!$W$5*((drdp!B87)*DSFS!$B87+(drdp!E87)*DSFS!$C87+(drdp!H87)*DSFS!$D87)</f>
        <v>-0.69949206571745592</v>
      </c>
      <c r="I87" s="18">
        <f>Model!$W$5*((drdp!C87)*DSFS!$B87+(drdp!F87)*DSFS!$C87+(drdp!I87)*DSFS!$D87)</f>
        <v>0.102419219069179</v>
      </c>
      <c r="J87" s="18">
        <f>Model!$W$5*((drdp!D87)*DSFS!$B87+(drdp!G87)*DSFS!$C87+(drdp!J87)*DSFS!$D87)</f>
        <v>1.1677100686160857</v>
      </c>
      <c r="K87" s="21">
        <f>SUM(E$3:E86)+H87</f>
        <v>0.21061430502022926</v>
      </c>
      <c r="L87" s="21">
        <f>SUM(F$3:F86)+I87</f>
        <v>0.18261507694491655</v>
      </c>
      <c r="M87" s="21">
        <f>SUM(G$3:G86)+J87</f>
        <v>1.2418597196511756</v>
      </c>
      <c r="N87" s="21"/>
      <c r="O87" s="21"/>
      <c r="P87" s="21"/>
      <c r="Q87" s="19">
        <f t="shared" si="5"/>
        <v>4.4358385479154168E-2</v>
      </c>
      <c r="R87" s="19">
        <f t="shared" si="5"/>
        <v>3.3348266327597791E-2</v>
      </c>
      <c r="S87" s="19">
        <f t="shared" si="5"/>
        <v>1.5422155632920964</v>
      </c>
      <c r="T87" s="19">
        <f t="shared" si="6"/>
        <v>3.8461347516969294E-2</v>
      </c>
      <c r="U87" s="19">
        <f t="shared" si="7"/>
        <v>0.26155342178694907</v>
      </c>
      <c r="V87" s="19">
        <f t="shared" si="8"/>
        <v>0.22678230825889192</v>
      </c>
    </row>
    <row r="88" spans="1:22" x14ac:dyDescent="0.25">
      <c r="A88" s="26">
        <f>Wellpath!E88</f>
        <v>8100</v>
      </c>
      <c r="B88" s="22">
        <f>Wellpath!K88</f>
        <v>2468.88</v>
      </c>
      <c r="C88" s="22">
        <v>0</v>
      </c>
      <c r="D88" s="22">
        <v>0</v>
      </c>
      <c r="E88" s="20">
        <f>Model!$W$5*((drdp!B88+drdp!K88)*DSFS!$B88+(drdp!E88+drdp!N88)*DSFS!$C88+(drdp!H88+drdp!Q88)*DSFS!$D88)</f>
        <v>2.7702063682511074E-2</v>
      </c>
      <c r="F88" s="20">
        <f>Model!$W$5*((drdp!C88+drdp!L88)*DSFS!$B88+(drdp!F88+drdp!O88)*DSFS!$C88+(drdp!I88+drdp!R88)*DSFS!$D88)</f>
        <v>6.4532342095476314E-2</v>
      </c>
      <c r="G88" s="20">
        <f>Model!$W$5*((drdp!D88+drdp!M88)*DSFS!$B88+(drdp!G88+drdp!P88)*DSFS!$C88+(drdp!J88+drdp!S88)*DSFS!$D88)</f>
        <v>1.7574130491941061E-2</v>
      </c>
      <c r="H88" s="18">
        <f>Model!$W$5*((drdp!B88)*DSFS!$B88+(drdp!E88)*DSFS!$C88+(drdp!H88)*DSFS!$D88)</f>
        <v>-0.73797432806992336</v>
      </c>
      <c r="I88" s="18">
        <f>Model!$W$5*((drdp!C88)*DSFS!$B88+(drdp!F88)*DSFS!$C88+(drdp!I88)*DSFS!$D88)</f>
        <v>3.9338439214570031E-2</v>
      </c>
      <c r="J88" s="18">
        <f>Model!$W$5*((drdp!D88)*DSFS!$B88+(drdp!G88)*DSFS!$C88+(drdp!J88)*DSFS!$D88)</f>
        <v>1.1679224842823133</v>
      </c>
      <c r="K88" s="21">
        <f>SUM(E$3:E87)+H88</f>
        <v>0.20150351084652651</v>
      </c>
      <c r="L88" s="21">
        <f>SUM(F$3:F87)+I88</f>
        <v>0.18310073668830631</v>
      </c>
      <c r="M88" s="21">
        <f>SUM(G$3:G87)+J88</f>
        <v>1.2562785157534264</v>
      </c>
      <c r="N88" s="21"/>
      <c r="O88" s="21"/>
      <c r="P88" s="21"/>
      <c r="Q88" s="19">
        <f t="shared" si="5"/>
        <v>4.0603664883476227E-2</v>
      </c>
      <c r="R88" s="19">
        <f t="shared" si="5"/>
        <v>3.3525879775800481E-2</v>
      </c>
      <c r="S88" s="19">
        <f t="shared" si="5"/>
        <v>1.5782357091436321</v>
      </c>
      <c r="T88" s="19">
        <f t="shared" si="6"/>
        <v>3.6895441281279126E-2</v>
      </c>
      <c r="U88" s="19">
        <f t="shared" si="7"/>
        <v>0.2531445315253788</v>
      </c>
      <c r="V88" s="19">
        <f t="shared" si="8"/>
        <v>0.2300255217201444</v>
      </c>
    </row>
    <row r="89" spans="1:22" x14ac:dyDescent="0.25">
      <c r="A89" s="26">
        <f>Wellpath!E89</f>
        <v>8200</v>
      </c>
      <c r="B89" s="22">
        <f>Wellpath!K89</f>
        <v>2499.36</v>
      </c>
      <c r="C89" s="22">
        <v>0</v>
      </c>
      <c r="D89" s="22">
        <v>0</v>
      </c>
      <c r="E89" s="20">
        <f>Model!$W$5*((drdp!B89+drdp!K89)*DSFS!$B89+(drdp!E89+drdp!N89)*DSFS!$C89+(drdp!H89+drdp!Q89)*DSFS!$D89)</f>
        <v>2.5861635300033502E-2</v>
      </c>
      <c r="F89" s="20">
        <f>Model!$W$5*((drdp!C89+drdp!L89)*DSFS!$B89+(drdp!F89+drdp!O89)*DSFS!$C89+(drdp!I89+drdp!R89)*DSFS!$D89)</f>
        <v>6.5312768856190861E-2</v>
      </c>
      <c r="G89" s="20">
        <f>Model!$W$5*((drdp!D89+drdp!M89)*DSFS!$B89+(drdp!G89+drdp!P89)*DSFS!$C89+(drdp!J89+drdp!S89)*DSFS!$D89)</f>
        <v>2.0951676645661998E-2</v>
      </c>
      <c r="H89" s="18">
        <f>Model!$W$5*((drdp!B89)*DSFS!$B89+(drdp!E89)*DSFS!$C89+(drdp!H89)*DSFS!$D89)</f>
        <v>-0.77512918671234099</v>
      </c>
      <c r="I89" s="18">
        <f>Model!$W$5*((drdp!C89)*DSFS!$B89+(drdp!F89)*DSFS!$C89+(drdp!I89)*DSFS!$D89)</f>
        <v>-2.5504938718942174E-2</v>
      </c>
      <c r="J89" s="18">
        <f>Model!$W$5*((drdp!D89)*DSFS!$B89+(drdp!G89)*DSFS!$C89+(drdp!J89)*DSFS!$D89)</f>
        <v>1.1645501853186484</v>
      </c>
      <c r="K89" s="21">
        <f>SUM(E$3:E88)+H89</f>
        <v>0.19205071588661993</v>
      </c>
      <c r="L89" s="21">
        <f>SUM(F$3:F88)+I89</f>
        <v>0.18278970085027041</v>
      </c>
      <c r="M89" s="21">
        <f>SUM(G$3:G88)+J89</f>
        <v>1.2704803472817028</v>
      </c>
      <c r="N89" s="21"/>
      <c r="O89" s="21"/>
      <c r="P89" s="21"/>
      <c r="Q89" s="19">
        <f t="shared" si="5"/>
        <v>3.6883477472563209E-2</v>
      </c>
      <c r="R89" s="19">
        <f t="shared" si="5"/>
        <v>3.3412074736931349E-2</v>
      </c>
      <c r="S89" s="19">
        <f t="shared" si="5"/>
        <v>1.614120312829036</v>
      </c>
      <c r="T89" s="19">
        <f t="shared" si="6"/>
        <v>3.5104892904995529E-2</v>
      </c>
      <c r="U89" s="19">
        <f t="shared" si="7"/>
        <v>0.24399666021533251</v>
      </c>
      <c r="V89" s="19">
        <f t="shared" si="8"/>
        <v>0.2322307226157701</v>
      </c>
    </row>
    <row r="90" spans="1:22" x14ac:dyDescent="0.25">
      <c r="A90" s="26">
        <f>Wellpath!E90</f>
        <v>8300</v>
      </c>
      <c r="B90" s="22">
        <f>Wellpath!K90</f>
        <v>2529.84</v>
      </c>
      <c r="C90" s="22">
        <v>0</v>
      </c>
      <c r="D90" s="22">
        <v>0</v>
      </c>
      <c r="E90" s="20">
        <f>Model!$W$5*((drdp!B90+drdp!K90)*DSFS!$B90+(drdp!E90+drdp!N90)*DSFS!$C90+(drdp!H90+drdp!Q90)*DSFS!$D90)</f>
        <v>2.3961738907422474E-2</v>
      </c>
      <c r="F90" s="20">
        <f>Model!$W$5*((drdp!C90+drdp!L90)*DSFS!$B90+(drdp!F90+drdp!O90)*DSFS!$C90+(drdp!I90+drdp!R90)*DSFS!$D90)</f>
        <v>6.5817221504315085E-2</v>
      </c>
      <c r="G90" s="20">
        <f>Model!$W$5*((drdp!D90+drdp!M90)*DSFS!$B90+(drdp!G90+drdp!P90)*DSFS!$C90+(drdp!J90+drdp!S90)*DSFS!$D90)</f>
        <v>2.4384365948386319E-2</v>
      </c>
      <c r="H90" s="18">
        <f>Model!$W$5*((drdp!B90)*DSFS!$B90+(drdp!E90)*DSFS!$C90+(drdp!H90)*DSFS!$D90)</f>
        <v>-0.810759002768623</v>
      </c>
      <c r="I90" s="18">
        <f>Model!$W$5*((drdp!C90)*DSFS!$B90+(drdp!F90)*DSFS!$C90+(drdp!I90)*DSFS!$D90)</f>
        <v>-9.1925240594341984E-2</v>
      </c>
      <c r="J90" s="18">
        <f>Model!$W$5*((drdp!D90)*DSFS!$B90+(drdp!G90)*DSFS!$C90+(drdp!J90)*DSFS!$D90)</f>
        <v>1.1575448319494861</v>
      </c>
      <c r="K90" s="21">
        <f>SUM(E$3:E89)+H90</f>
        <v>0.1822825351303714</v>
      </c>
      <c r="L90" s="21">
        <f>SUM(F$3:F89)+I90</f>
        <v>0.18168216783106145</v>
      </c>
      <c r="M90" s="21">
        <f>SUM(G$3:G89)+J90</f>
        <v>1.2844266705582024</v>
      </c>
      <c r="N90" s="21"/>
      <c r="O90" s="21"/>
      <c r="P90" s="21"/>
      <c r="Q90" s="19">
        <f t="shared" si="5"/>
        <v>3.3226922613555088E-2</v>
      </c>
      <c r="R90" s="19">
        <f t="shared" si="5"/>
        <v>3.3008410107793977E-2</v>
      </c>
      <c r="S90" s="19">
        <f t="shared" si="5"/>
        <v>1.649751872041229</v>
      </c>
      <c r="T90" s="19">
        <f t="shared" si="6"/>
        <v>3.3117486140227491E-2</v>
      </c>
      <c r="U90" s="19">
        <f t="shared" si="7"/>
        <v>0.23412854969841149</v>
      </c>
      <c r="V90" s="19">
        <f t="shared" si="8"/>
        <v>0.23335742192704678</v>
      </c>
    </row>
    <row r="91" spans="1:22" x14ac:dyDescent="0.25">
      <c r="A91" s="26">
        <f>Wellpath!E91</f>
        <v>8400</v>
      </c>
      <c r="B91" s="22">
        <f>Wellpath!K91</f>
        <v>2560.3200000000002</v>
      </c>
      <c r="C91" s="22">
        <v>0</v>
      </c>
      <c r="D91" s="22">
        <v>0</v>
      </c>
      <c r="E91" s="20">
        <f>Model!$W$5*((drdp!B91+drdp!K91)*DSFS!$B91+(drdp!E91+drdp!N91)*DSFS!$C91+(drdp!H91+drdp!Q91)*DSFS!$D91)</f>
        <v>2.1881654785994707E-2</v>
      </c>
      <c r="F91" s="20">
        <f>Model!$W$5*((drdp!C91+drdp!L91)*DSFS!$B91+(drdp!F91+drdp!O91)*DSFS!$C91+(drdp!I91+drdp!R91)*DSFS!$D91)</f>
        <v>6.6074617831616583E-2</v>
      </c>
      <c r="G91" s="20">
        <f>Model!$W$5*((drdp!D91+drdp!M91)*DSFS!$B91+(drdp!G91+drdp!P91)*DSFS!$C91+(drdp!J91+drdp!S91)*DSFS!$D91)</f>
        <v>2.7762482780370447E-2</v>
      </c>
      <c r="H91" s="18">
        <f>Model!$W$5*((drdp!B91)*DSFS!$B91+(drdp!E91)*DSFS!$C91+(drdp!H91)*DSFS!$D91)</f>
        <v>-0.84477761808178098</v>
      </c>
      <c r="I91" s="18">
        <f>Model!$W$5*((drdp!C91)*DSFS!$B91+(drdp!F91)*DSFS!$C91+(drdp!I91)*DSFS!$D91)</f>
        <v>-0.15964297369020716</v>
      </c>
      <c r="J91" s="18">
        <f>Model!$W$5*((drdp!D91)*DSFS!$B91+(drdp!G91)*DSFS!$C91+(drdp!J91)*DSFS!$D91)</f>
        <v>1.1468130017360527</v>
      </c>
      <c r="K91" s="21">
        <f>SUM(E$3:E90)+H91</f>
        <v>0.1722256587246358</v>
      </c>
      <c r="L91" s="21">
        <f>SUM(F$3:F90)+I91</f>
        <v>0.17978165623951134</v>
      </c>
      <c r="M91" s="21">
        <f>SUM(G$3:G90)+J91</f>
        <v>1.2980792062931554</v>
      </c>
      <c r="N91" s="21"/>
      <c r="O91" s="21"/>
      <c r="P91" s="21"/>
      <c r="Q91" s="19">
        <f t="shared" si="5"/>
        <v>2.966167752313472E-2</v>
      </c>
      <c r="R91" s="19">
        <f t="shared" si="5"/>
        <v>3.2321443920221828E-2</v>
      </c>
      <c r="S91" s="19">
        <f t="shared" si="5"/>
        <v>1.6850096258106684</v>
      </c>
      <c r="T91" s="19">
        <f t="shared" si="6"/>
        <v>3.096301417245587E-2</v>
      </c>
      <c r="U91" s="19">
        <f t="shared" si="7"/>
        <v>0.22356254638059109</v>
      </c>
      <c r="V91" s="19">
        <f t="shared" si="8"/>
        <v>0.23337082963745379</v>
      </c>
    </row>
    <row r="92" spans="1:22" x14ac:dyDescent="0.25">
      <c r="A92" s="26">
        <f>Wellpath!E92</f>
        <v>8500</v>
      </c>
      <c r="B92" s="22">
        <f>Wellpath!K92</f>
        <v>2590.8000000000002</v>
      </c>
      <c r="C92" s="22">
        <v>0</v>
      </c>
      <c r="D92" s="22">
        <v>0</v>
      </c>
      <c r="E92" s="20">
        <f>Model!$W$5*((drdp!B92+drdp!K92)*DSFS!$B92+(drdp!E92+drdp!N92)*DSFS!$C92+(drdp!H92+drdp!Q92)*DSFS!$D92)</f>
        <v>1.9746710341075526E-2</v>
      </c>
      <c r="F92" s="20">
        <f>Model!$W$5*((drdp!C92+drdp!L92)*DSFS!$B92+(drdp!F92+drdp!O92)*DSFS!$C92+(drdp!I92+drdp!R92)*DSFS!$D92)</f>
        <v>6.6248584772111443E-2</v>
      </c>
      <c r="G92" s="20">
        <f>Model!$W$5*((drdp!D92+drdp!M92)*DSFS!$B92+(drdp!G92+drdp!P92)*DSFS!$C92+(drdp!J92+drdp!S92)*DSFS!$D92)</f>
        <v>3.1198579548870172E-2</v>
      </c>
      <c r="H92" s="18">
        <f>Model!$W$5*((drdp!B92)*DSFS!$B92+(drdp!E92)*DSFS!$C92+(drdp!H92)*DSFS!$D92)</f>
        <v>-0.87697664516382057</v>
      </c>
      <c r="I92" s="18">
        <f>Model!$W$5*((drdp!C92)*DSFS!$B92+(drdp!F92)*DSFS!$C92+(drdp!I92)*DSFS!$D92)</f>
        <v>-0.22840470570660734</v>
      </c>
      <c r="J92" s="18">
        <f>Model!$W$5*((drdp!D92)*DSFS!$B92+(drdp!G92)*DSFS!$C92+(drdp!J92)*DSFS!$D92)</f>
        <v>1.1323725489432501</v>
      </c>
      <c r="K92" s="21">
        <f>SUM(E$3:E91)+H92</f>
        <v>0.16190828642859101</v>
      </c>
      <c r="L92" s="21">
        <f>SUM(F$3:F91)+I92</f>
        <v>0.17709454205472772</v>
      </c>
      <c r="M92" s="21">
        <f>SUM(G$3:G91)+J92</f>
        <v>1.3114012362807232</v>
      </c>
      <c r="N92" s="21"/>
      <c r="O92" s="21"/>
      <c r="P92" s="21"/>
      <c r="Q92" s="19">
        <f t="shared" si="5"/>
        <v>2.6214293214242668E-2</v>
      </c>
      <c r="R92" s="19">
        <f t="shared" si="5"/>
        <v>3.1362476825573721E-2</v>
      </c>
      <c r="S92" s="19">
        <f t="shared" si="5"/>
        <v>1.7197732025186094</v>
      </c>
      <c r="T92" s="19">
        <f t="shared" si="6"/>
        <v>2.8673073839937013E-2</v>
      </c>
      <c r="U92" s="19">
        <f t="shared" si="7"/>
        <v>0.2123267269865477</v>
      </c>
      <c r="V92" s="19">
        <f t="shared" si="8"/>
        <v>0.23224200138913847</v>
      </c>
    </row>
    <row r="93" spans="1:22" x14ac:dyDescent="0.25">
      <c r="A93" s="26">
        <f>Wellpath!E93</f>
        <v>8600</v>
      </c>
      <c r="B93" s="22">
        <f>Wellpath!K93</f>
        <v>2621.2800000000002</v>
      </c>
      <c r="C93" s="22">
        <v>0</v>
      </c>
      <c r="D93" s="22">
        <v>0</v>
      </c>
      <c r="E93" s="20">
        <f>Model!$W$5*((drdp!B93+drdp!K93)*DSFS!$B93+(drdp!E93+drdp!N93)*DSFS!$C93+(drdp!H93+drdp!Q93)*DSFS!$D93)</f>
        <v>1.7598097309480878E-2</v>
      </c>
      <c r="F93" s="20">
        <f>Model!$W$5*((drdp!C93+drdp!L93)*DSFS!$B93+(drdp!F93+drdp!O93)*DSFS!$C93+(drdp!I93+drdp!R93)*DSFS!$D93)</f>
        <v>6.631945629205048E-2</v>
      </c>
      <c r="G93" s="20">
        <f>Model!$W$5*((drdp!D93+drdp!M93)*DSFS!$B93+(drdp!G93+drdp!P93)*DSFS!$C93+(drdp!J93+drdp!S93)*DSFS!$D93)</f>
        <v>3.4733514824751094E-2</v>
      </c>
      <c r="H93" s="18">
        <f>Model!$W$5*((drdp!B93)*DSFS!$B93+(drdp!E93)*DSFS!$C93+(drdp!H93)*DSFS!$D93)</f>
        <v>-0.90727304204024783</v>
      </c>
      <c r="I93" s="18">
        <f>Model!$W$5*((drdp!C93)*DSFS!$B93+(drdp!F93)*DSFS!$C93+(drdp!I93)*DSFS!$D93)</f>
        <v>-0.29811979977846848</v>
      </c>
      <c r="J93" s="18">
        <f>Model!$W$5*((drdp!D93)*DSFS!$B93+(drdp!G93)*DSFS!$C93+(drdp!J93)*DSFS!$D93)</f>
        <v>1.1141289572696078</v>
      </c>
      <c r="K93" s="21">
        <f>SUM(E$3:E92)+H93</f>
        <v>0.1513585998932393</v>
      </c>
      <c r="L93" s="21">
        <f>SUM(F$3:F92)+I93</f>
        <v>0.17362803275497801</v>
      </c>
      <c r="M93" s="21">
        <f>SUM(G$3:G92)+J93</f>
        <v>1.324356224155951</v>
      </c>
      <c r="N93" s="21"/>
      <c r="O93" s="21"/>
      <c r="P93" s="21"/>
      <c r="Q93" s="19">
        <f t="shared" si="5"/>
        <v>2.2909425761641698E-2</v>
      </c>
      <c r="R93" s="19">
        <f t="shared" si="5"/>
        <v>3.0146693758363718E-2</v>
      </c>
      <c r="S93" s="19">
        <f t="shared" si="5"/>
        <v>1.7539194084606076</v>
      </c>
      <c r="T93" s="19">
        <f t="shared" si="6"/>
        <v>2.6280095940010965E-2</v>
      </c>
      <c r="U93" s="19">
        <f t="shared" si="7"/>
        <v>0.20045270384814173</v>
      </c>
      <c r="V93" s="19">
        <f t="shared" si="8"/>
        <v>0.22994536586700845</v>
      </c>
    </row>
    <row r="94" spans="1:22" x14ac:dyDescent="0.25">
      <c r="A94" s="26">
        <f>Wellpath!E94</f>
        <v>8700</v>
      </c>
      <c r="B94" s="22">
        <f>Wellpath!K94</f>
        <v>2651.76</v>
      </c>
      <c r="C94" s="22">
        <v>0</v>
      </c>
      <c r="D94" s="22">
        <v>0</v>
      </c>
      <c r="E94" s="20">
        <f>Model!$W$5*((drdp!B94+drdp!K94)*DSFS!$B94+(drdp!E94+drdp!N94)*DSFS!$C94+(drdp!H94+drdp!Q94)*DSFS!$D94)</f>
        <v>1.5159811444712698E-2</v>
      </c>
      <c r="F94" s="20">
        <f>Model!$W$5*((drdp!C94+drdp!L94)*DSFS!$B94+(drdp!F94+drdp!O94)*DSFS!$C94+(drdp!I94+drdp!R94)*DSFS!$D94)</f>
        <v>6.6085253509578792E-2</v>
      </c>
      <c r="G94" s="20">
        <f>Model!$W$5*((drdp!D94+drdp!M94)*DSFS!$B94+(drdp!G94+drdp!P94)*DSFS!$C94+(drdp!J94+drdp!S94)*DSFS!$D94)</f>
        <v>3.806629047801572E-2</v>
      </c>
      <c r="H94" s="18">
        <f>Model!$W$5*((drdp!B94)*DSFS!$B94+(drdp!E94)*DSFS!$C94+(drdp!H94)*DSFS!$D94)</f>
        <v>-0.93562545492356275</v>
      </c>
      <c r="I94" s="18">
        <f>Model!$W$5*((drdp!C94)*DSFS!$B94+(drdp!F94)*DSFS!$C94+(drdp!I94)*DSFS!$D94)</f>
        <v>-0.36867692183878076</v>
      </c>
      <c r="J94" s="18">
        <f>Model!$W$5*((drdp!D94)*DSFS!$B94+(drdp!G94)*DSFS!$C94+(drdp!J94)*DSFS!$D94)</f>
        <v>1.0919465522407272</v>
      </c>
      <c r="K94" s="21">
        <f>SUM(E$3:E93)+H94</f>
        <v>0.1406042843194053</v>
      </c>
      <c r="L94" s="21">
        <f>SUM(F$3:F93)+I94</f>
        <v>0.16939036698671617</v>
      </c>
      <c r="M94" s="21">
        <f>SUM(G$3:G93)+J94</f>
        <v>1.3369073339518216</v>
      </c>
      <c r="N94" s="21"/>
      <c r="O94" s="21"/>
      <c r="P94" s="21"/>
      <c r="Q94" s="19">
        <f t="shared" si="5"/>
        <v>1.9769564768972164E-2</v>
      </c>
      <c r="R94" s="19">
        <f t="shared" si="5"/>
        <v>2.8693096427894381E-2</v>
      </c>
      <c r="S94" s="19">
        <f t="shared" si="5"/>
        <v>1.7873212195741675</v>
      </c>
      <c r="T94" s="19">
        <f t="shared" si="6"/>
        <v>2.3817011320768647E-2</v>
      </c>
      <c r="U94" s="19">
        <f t="shared" si="7"/>
        <v>0.18797489889166005</v>
      </c>
      <c r="V94" s="19">
        <f t="shared" si="8"/>
        <v>0.22645922392533135</v>
      </c>
    </row>
    <row r="95" spans="1:22" x14ac:dyDescent="0.25">
      <c r="A95" s="26">
        <f>Wellpath!E95</f>
        <v>8800</v>
      </c>
      <c r="B95" s="22">
        <f>Wellpath!K95</f>
        <v>2682.2400000000002</v>
      </c>
      <c r="C95" s="22">
        <v>0</v>
      </c>
      <c r="D95" s="22">
        <v>0</v>
      </c>
      <c r="E95" s="20">
        <f>Model!$W$5*((drdp!B95+drdp!K95)*DSFS!$B95+(drdp!E95+drdp!N95)*DSFS!$C95+(drdp!H95+drdp!Q95)*DSFS!$D95)</f>
        <v>1.2713023733885996E-2</v>
      </c>
      <c r="F95" s="20">
        <f>Model!$W$5*((drdp!C95+drdp!L95)*DSFS!$B95+(drdp!F95+drdp!O95)*DSFS!$C95+(drdp!I95+drdp!R95)*DSFS!$D95)</f>
        <v>6.554924799449266E-2</v>
      </c>
      <c r="G95" s="20">
        <f>Model!$W$5*((drdp!D95+drdp!M95)*DSFS!$B95+(drdp!G95+drdp!P95)*DSFS!$C95+(drdp!J95+drdp!S95)*DSFS!$D95)</f>
        <v>4.1407577080189523E-2</v>
      </c>
      <c r="H95" s="18">
        <f>Model!$W$5*((drdp!B95)*DSFS!$B95+(drdp!E95)*DSFS!$C95+(drdp!H95)*DSFS!$D95)</f>
        <v>-0.96171383264837074</v>
      </c>
      <c r="I95" s="18">
        <f>Model!$W$5*((drdp!C95)*DSFS!$B95+(drdp!F95)*DSFS!$C95+(drdp!I95)*DSFS!$D95)</f>
        <v>-0.43975944173167403</v>
      </c>
      <c r="J95" s="18">
        <f>Model!$W$5*((drdp!D95)*DSFS!$B95+(drdp!G95)*DSFS!$C95+(drdp!J95)*DSFS!$D95)</f>
        <v>1.0659938279898691</v>
      </c>
      <c r="K95" s="21">
        <f>SUM(E$3:E94)+H95</f>
        <v>0.12967571803931</v>
      </c>
      <c r="L95" s="21">
        <f>SUM(F$3:F94)+I95</f>
        <v>0.16439310060340173</v>
      </c>
      <c r="M95" s="21">
        <f>SUM(G$3:G94)+J95</f>
        <v>1.3490209001789792</v>
      </c>
      <c r="N95" s="21"/>
      <c r="O95" s="21"/>
      <c r="P95" s="21"/>
      <c r="Q95" s="19">
        <f t="shared" si="5"/>
        <v>1.6815791849010629E-2</v>
      </c>
      <c r="R95" s="19">
        <f t="shared" si="5"/>
        <v>2.7025091526000161E-2</v>
      </c>
      <c r="S95" s="19">
        <f t="shared" si="5"/>
        <v>1.8198573891197034</v>
      </c>
      <c r="T95" s="19">
        <f t="shared" si="6"/>
        <v>2.1317793361454646E-2</v>
      </c>
      <c r="U95" s="19">
        <f t="shared" si="7"/>
        <v>0.17493525388074546</v>
      </c>
      <c r="V95" s="19">
        <f t="shared" si="8"/>
        <v>0.22176972855921451</v>
      </c>
    </row>
    <row r="96" spans="1:22" x14ac:dyDescent="0.25">
      <c r="A96" s="26">
        <f>Wellpath!E96</f>
        <v>8900</v>
      </c>
      <c r="B96" s="22">
        <f>Wellpath!K96</f>
        <v>2712.7200000000003</v>
      </c>
      <c r="C96" s="22">
        <v>0</v>
      </c>
      <c r="D96" s="22">
        <v>0</v>
      </c>
      <c r="E96" s="20">
        <f>Model!$W$5*((drdp!B96+drdp!K96)*DSFS!$B96+(drdp!E96+drdp!N96)*DSFS!$C96+(drdp!H96+drdp!Q96)*DSFS!$D96)</f>
        <v>1.0231964884293159E-2</v>
      </c>
      <c r="F96" s="20">
        <f>Model!$W$5*((drdp!C96+drdp!L96)*DSFS!$B96+(drdp!F96+drdp!O96)*DSFS!$C96+(drdp!I96+drdp!R96)*DSFS!$D96)</f>
        <v>6.4926132459697139E-2</v>
      </c>
      <c r="G96" s="20">
        <f>Model!$W$5*((drdp!D96+drdp!M96)*DSFS!$B96+(drdp!G96+drdp!P96)*DSFS!$C96+(drdp!J96+drdp!S96)*DSFS!$D96)</f>
        <v>4.4806526590623258E-2</v>
      </c>
      <c r="H96" s="18">
        <f>Model!$W$5*((drdp!B96)*DSFS!$B96+(drdp!E96)*DSFS!$C96+(drdp!H96)*DSFS!$D96)</f>
        <v>-0.98549988884114603</v>
      </c>
      <c r="I96" s="18">
        <f>Model!$W$5*((drdp!C96)*DSFS!$B96+(drdp!F96)*DSFS!$C96+(drdp!I96)*DSFS!$D96)</f>
        <v>-0.51105083392760042</v>
      </c>
      <c r="J96" s="18">
        <f>Model!$W$5*((drdp!D96)*DSFS!$B96+(drdp!G96)*DSFS!$C96+(drdp!J96)*DSFS!$D96)</f>
        <v>1.0362292764881986</v>
      </c>
      <c r="K96" s="21">
        <f>SUM(E$3:E95)+H96</f>
        <v>0.11860268558042064</v>
      </c>
      <c r="L96" s="21">
        <f>SUM(F$3:F95)+I96</f>
        <v>0.15865095640196802</v>
      </c>
      <c r="M96" s="21">
        <f>SUM(G$3:G95)+J96</f>
        <v>1.3606639257574982</v>
      </c>
      <c r="N96" s="21"/>
      <c r="O96" s="21"/>
      <c r="P96" s="21"/>
      <c r="Q96" s="19">
        <f t="shared" si="5"/>
        <v>1.4066597026888119E-2</v>
      </c>
      <c r="R96" s="19">
        <f t="shared" si="5"/>
        <v>2.517012596725916E-2</v>
      </c>
      <c r="S96" s="19">
        <f t="shared" si="5"/>
        <v>1.8514063188578065</v>
      </c>
      <c r="T96" s="19">
        <f t="shared" si="6"/>
        <v>1.8816429499175637E-2</v>
      </c>
      <c r="U96" s="19">
        <f t="shared" si="7"/>
        <v>0.16137839576723736</v>
      </c>
      <c r="V96" s="19">
        <f t="shared" si="8"/>
        <v>0.2158706331630835</v>
      </c>
    </row>
    <row r="97" spans="1:22" x14ac:dyDescent="0.25">
      <c r="A97" s="26">
        <f>Wellpath!E97</f>
        <v>9000</v>
      </c>
      <c r="B97" s="22">
        <f>Wellpath!K97</f>
        <v>2743.2000000000003</v>
      </c>
      <c r="C97" s="22">
        <v>0</v>
      </c>
      <c r="D97" s="22">
        <v>0</v>
      </c>
      <c r="E97" s="20">
        <f>Model!$W$5*((drdp!B97+drdp!K97)*DSFS!$B97+(drdp!E97+drdp!N97)*DSFS!$C97+(drdp!H97+drdp!Q97)*DSFS!$D97)</f>
        <v>7.5530160935395252E-3</v>
      </c>
      <c r="F97" s="20">
        <f>Model!$W$5*((drdp!C97+drdp!L97)*DSFS!$B97+(drdp!F97+drdp!O97)*DSFS!$C97+(drdp!I97+drdp!R97)*DSFS!$D97)</f>
        <v>6.4075021307692229E-2</v>
      </c>
      <c r="G97" s="20">
        <f>Model!$W$5*((drdp!D97+drdp!M97)*DSFS!$B97+(drdp!G97+drdp!P97)*DSFS!$C97+(drdp!J97+drdp!S97)*DSFS!$D97)</f>
        <v>4.8035623487294184E-2</v>
      </c>
      <c r="H97" s="18">
        <f>Model!$W$5*((drdp!B97)*DSFS!$B97+(drdp!E97)*DSFS!$C97+(drdp!H97)*DSFS!$D97)</f>
        <v>-1.0069198520819047</v>
      </c>
      <c r="I97" s="18">
        <f>Model!$W$5*((drdp!C97)*DSFS!$B97+(drdp!F97)*DSFS!$C97+(drdp!I97)*DSFS!$D97)</f>
        <v>-0.5824486176950201</v>
      </c>
      <c r="J97" s="18">
        <f>Model!$W$5*((drdp!D97)*DSFS!$B97+(drdp!G97)*DSFS!$C97+(drdp!J97)*DSFS!$D97)</f>
        <v>1.0025623313570986</v>
      </c>
      <c r="K97" s="21">
        <f>SUM(E$3:E96)+H97</f>
        <v>0.1074146872239552</v>
      </c>
      <c r="L97" s="21">
        <f>SUM(F$3:F96)+I97</f>
        <v>0.15217930509424549</v>
      </c>
      <c r="M97" s="21">
        <f>SUM(G$3:G96)+J97</f>
        <v>1.3718035072170214</v>
      </c>
      <c r="N97" s="21"/>
      <c r="O97" s="21"/>
      <c r="P97" s="21"/>
      <c r="Q97" s="19">
        <f t="shared" si="5"/>
        <v>1.1537915031420124E-2</v>
      </c>
      <c r="R97" s="19">
        <f t="shared" si="5"/>
        <v>2.3158540898967451E-2</v>
      </c>
      <c r="S97" s="19">
        <f t="shared" si="5"/>
        <v>1.8818448624129205</v>
      </c>
      <c r="T97" s="19">
        <f t="shared" si="6"/>
        <v>1.6346292458657232E-2</v>
      </c>
      <c r="U97" s="19">
        <f t="shared" si="7"/>
        <v>0.14735184466044113</v>
      </c>
      <c r="V97" s="19">
        <f t="shared" si="8"/>
        <v>0.20876010445413509</v>
      </c>
    </row>
    <row r="98" spans="1:22" x14ac:dyDescent="0.25">
      <c r="A98" s="26">
        <f>Wellpath!E98</f>
        <v>9100</v>
      </c>
      <c r="B98" s="22">
        <f>Wellpath!K98</f>
        <v>2773.6800000000003</v>
      </c>
      <c r="C98" s="22">
        <v>0</v>
      </c>
      <c r="D98" s="22">
        <v>0</v>
      </c>
      <c r="E98" s="20">
        <f>Model!$W$5*((drdp!B98+drdp!K98)*DSFS!$B98+(drdp!E98+drdp!N98)*DSFS!$C98+(drdp!H98+drdp!Q98)*DSFS!$D98)</f>
        <v>4.769077209251715E-3</v>
      </c>
      <c r="F98" s="20">
        <f>Model!$W$5*((drdp!C98+drdp!L98)*DSFS!$B98+(drdp!F98+drdp!O98)*DSFS!$C98+(drdp!I98+drdp!R98)*DSFS!$D98)</f>
        <v>6.2972392614231126E-2</v>
      </c>
      <c r="G98" s="20">
        <f>Model!$W$5*((drdp!D98+drdp!M98)*DSFS!$B98+(drdp!G98+drdp!P98)*DSFS!$C98+(drdp!J98+drdp!S98)*DSFS!$D98)</f>
        <v>5.1141756217351127E-2</v>
      </c>
      <c r="H98" s="18">
        <f>Model!$W$5*((drdp!B98)*DSFS!$B98+(drdp!E98)*DSFS!$C98+(drdp!H98)*DSFS!$D98)</f>
        <v>-1.0257447889329492</v>
      </c>
      <c r="I98" s="18">
        <f>Model!$W$5*((drdp!C98)*DSFS!$B98+(drdp!F98)*DSFS!$C98+(drdp!I98)*DSFS!$D98)</f>
        <v>-0.65370723499163119</v>
      </c>
      <c r="J98" s="18">
        <f>Model!$W$5*((drdp!D98)*DSFS!$B98+(drdp!G98)*DSFS!$C98+(drdp!J98)*DSFS!$D98)</f>
        <v>0.96513256017946902</v>
      </c>
      <c r="K98" s="21">
        <f>SUM(E$3:E97)+H98</f>
        <v>9.6142766466450258E-2</v>
      </c>
      <c r="L98" s="21">
        <f>SUM(F$3:F97)+I98</f>
        <v>0.14499570910532666</v>
      </c>
      <c r="M98" s="21">
        <f>SUM(G$3:G97)+J98</f>
        <v>1.382409359526686</v>
      </c>
      <c r="N98" s="21"/>
      <c r="O98" s="21"/>
      <c r="P98" s="21"/>
      <c r="Q98" s="19">
        <f t="shared" si="5"/>
        <v>9.2434315438223915E-3</v>
      </c>
      <c r="R98" s="19">
        <f t="shared" si="5"/>
        <v>2.1023755658956509E-2</v>
      </c>
      <c r="S98" s="19">
        <f t="shared" si="5"/>
        <v>1.911055637306982</v>
      </c>
      <c r="T98" s="19">
        <f t="shared" si="6"/>
        <v>1.3940288599150776E-2</v>
      </c>
      <c r="U98" s="19">
        <f t="shared" si="7"/>
        <v>0.13290866021400924</v>
      </c>
      <c r="V98" s="19">
        <f t="shared" si="8"/>
        <v>0.20044342535841231</v>
      </c>
    </row>
    <row r="99" spans="1:22" x14ac:dyDescent="0.25">
      <c r="A99" s="26">
        <f>Wellpath!E99</f>
        <v>9200</v>
      </c>
      <c r="B99" s="22">
        <f>Wellpath!K99</f>
        <v>2804.1600000000003</v>
      </c>
      <c r="C99" s="22">
        <v>0</v>
      </c>
      <c r="D99" s="22">
        <v>0</v>
      </c>
      <c r="E99" s="20">
        <f>Model!$W$5*((drdp!B99+drdp!K99)*DSFS!$B99+(drdp!E99+drdp!N99)*DSFS!$C99+(drdp!H99+drdp!Q99)*DSFS!$D99)</f>
        <v>1.9274684872277402E-3</v>
      </c>
      <c r="F99" s="20">
        <f>Model!$W$5*((drdp!C99+drdp!L99)*DSFS!$B99+(drdp!F99+drdp!O99)*DSFS!$C99+(drdp!I99+drdp!R99)*DSFS!$D99)</f>
        <v>6.1689986857607994E-2</v>
      </c>
      <c r="G99" s="20">
        <f>Model!$W$5*((drdp!D99+drdp!M99)*DSFS!$B99+(drdp!G99+drdp!P99)*DSFS!$C99+(drdp!J99+drdp!S99)*DSFS!$D99)</f>
        <v>5.4196139660118471E-2</v>
      </c>
      <c r="H99" s="18">
        <f>Model!$W$5*((drdp!B99)*DSFS!$B99+(drdp!E99)*DSFS!$C99+(drdp!H99)*DSFS!$D99)</f>
        <v>-1.0418381943415658</v>
      </c>
      <c r="I99" s="18">
        <f>Model!$W$5*((drdp!C99)*DSFS!$B99+(drdp!F99)*DSFS!$C99+(drdp!I99)*DSFS!$D99)</f>
        <v>-0.72455522790922355</v>
      </c>
      <c r="J99" s="18">
        <f>Model!$W$5*((drdp!D99)*DSFS!$B99+(drdp!G99)*DSFS!$C99+(drdp!J99)*DSFS!$D99)</f>
        <v>0.92403465895071257</v>
      </c>
      <c r="K99" s="21">
        <f>SUM(E$3:E98)+H99</f>
        <v>8.481843826708535E-2</v>
      </c>
      <c r="L99" s="21">
        <f>SUM(F$3:F98)+I99</f>
        <v>0.13712010880196546</v>
      </c>
      <c r="M99" s="21">
        <f>SUM(G$3:G98)+J99</f>
        <v>1.3924532145152806</v>
      </c>
      <c r="N99" s="21"/>
      <c r="O99" s="21"/>
      <c r="P99" s="21"/>
      <c r="Q99" s="19">
        <f t="shared" si="5"/>
        <v>7.1941674700673683E-3</v>
      </c>
      <c r="R99" s="19">
        <f t="shared" si="5"/>
        <v>1.8801924237862845E-2</v>
      </c>
      <c r="S99" s="19">
        <f t="shared" si="5"/>
        <v>1.9389259546139381</v>
      </c>
      <c r="T99" s="19">
        <f t="shared" si="6"/>
        <v>1.1630313483595533E-2</v>
      </c>
      <c r="U99" s="19">
        <f t="shared" si="7"/>
        <v>0.11810570701516888</v>
      </c>
      <c r="V99" s="19">
        <f t="shared" si="8"/>
        <v>0.19093333627598183</v>
      </c>
    </row>
    <row r="100" spans="1:22" x14ac:dyDescent="0.25">
      <c r="A100" s="26">
        <f>Wellpath!E100</f>
        <v>9300</v>
      </c>
      <c r="B100" s="22">
        <f>Wellpath!K100</f>
        <v>2834.6400000000003</v>
      </c>
      <c r="C100" s="22">
        <v>0</v>
      </c>
      <c r="D100" s="22">
        <v>0</v>
      </c>
      <c r="E100" s="20">
        <f>Model!$W$5*((drdp!B100+drdp!K100)*DSFS!$B100+(drdp!E100+drdp!N100)*DSFS!$C100+(drdp!H100+drdp!Q100)*DSFS!$D100)</f>
        <v>-8.7197806684628624E-4</v>
      </c>
      <c r="F100" s="20">
        <f>Model!$W$5*((drdp!C100+drdp!L100)*DSFS!$B100+(drdp!F100+drdp!O100)*DSFS!$C100+(drdp!I100+drdp!R100)*DSFS!$D100)</f>
        <v>5.9757552101178835E-2</v>
      </c>
      <c r="G100" s="20">
        <f>Model!$W$5*((drdp!D100+drdp!M100)*DSFS!$B100+(drdp!G100+drdp!P100)*DSFS!$C100+(drdp!J100+drdp!S100)*DSFS!$D100)</f>
        <v>5.6807559864852537E-2</v>
      </c>
      <c r="H100" s="18">
        <f>Model!$W$5*((drdp!B100)*DSFS!$B100+(drdp!E100)*DSFS!$C100+(drdp!H100)*DSFS!$D100)</f>
        <v>-1.0551109417725848</v>
      </c>
      <c r="I100" s="18">
        <f>Model!$W$5*((drdp!C100)*DSFS!$B100+(drdp!F100)*DSFS!$C100+(drdp!I100)*DSFS!$D100)</f>
        <v>-0.79479135840560144</v>
      </c>
      <c r="J100" s="18">
        <f>Model!$W$5*((drdp!D100)*DSFS!$B100+(drdp!G100)*DSFS!$C100+(drdp!J100)*DSFS!$D100)</f>
        <v>0.87929328580462229</v>
      </c>
      <c r="K100" s="21">
        <f>SUM(E$3:E99)+H100</f>
        <v>7.3473159323294013E-2</v>
      </c>
      <c r="L100" s="21">
        <f>SUM(F$3:F99)+I100</f>
        <v>0.12857396516319552</v>
      </c>
      <c r="M100" s="21">
        <f>SUM(G$3:G99)+J100</f>
        <v>1.4019079810293089</v>
      </c>
      <c r="N100" s="21"/>
      <c r="O100" s="21"/>
      <c r="P100" s="21"/>
      <c r="Q100" s="19">
        <f t="shared" si="5"/>
        <v>5.3983051409461462E-3</v>
      </c>
      <c r="R100" s="19">
        <f t="shared" si="5"/>
        <v>1.6531264517786616E-2</v>
      </c>
      <c r="S100" s="19">
        <f t="shared" si="5"/>
        <v>1.9653459872736732</v>
      </c>
      <c r="T100" s="19">
        <f t="shared" si="6"/>
        <v>9.4467354272631185E-3</v>
      </c>
      <c r="U100" s="19">
        <f t="shared" si="7"/>
        <v>0.10300260844676386</v>
      </c>
      <c r="V100" s="19">
        <f t="shared" si="8"/>
        <v>0.18024886791486813</v>
      </c>
    </row>
    <row r="101" spans="1:22" x14ac:dyDescent="0.25">
      <c r="A101" s="26">
        <f>Wellpath!E101</f>
        <v>9398.5</v>
      </c>
      <c r="B101" s="22">
        <f>Wellpath!K101</f>
        <v>2864.6628000000001</v>
      </c>
      <c r="C101" s="22">
        <v>0</v>
      </c>
      <c r="D101" s="22">
        <v>0</v>
      </c>
      <c r="E101" s="20">
        <f>Model!$W$5*((drdp!B101+drdp!K101)*DSFS!$B101+(drdp!E101+drdp!N101)*DSFS!$C101+(drdp!H101+drdp!Q101)*DSFS!$D101)</f>
        <v>-1.1487633391666751E-3</v>
      </c>
      <c r="F101" s="20">
        <f>Model!$W$5*((drdp!C101+drdp!L101)*DSFS!$B101+(drdp!F101+drdp!O101)*DSFS!$C101+(drdp!I101+drdp!R101)*DSFS!$D101)</f>
        <v>2.9417093334258175E-2</v>
      </c>
      <c r="G101" s="20">
        <f>Model!$W$5*((drdp!D101+drdp!M101)*DSFS!$B101+(drdp!G101+drdp!P101)*DSFS!$C101+(drdp!J101+drdp!S101)*DSFS!$D101)</f>
        <v>2.9091415488701543E-2</v>
      </c>
      <c r="H101" s="18">
        <f>Model!$W$5*((drdp!B101)*DSFS!$B101+(drdp!E101)*DSFS!$C101+(drdp!H101)*DSFS!$D101)</f>
        <v>-1.0654048279987507</v>
      </c>
      <c r="I101" s="18">
        <f>Model!$W$5*((drdp!C101)*DSFS!$B101+(drdp!F101)*DSFS!$C101+(drdp!I101)*DSFS!$D101)</f>
        <v>-0.86359977799978216</v>
      </c>
      <c r="J101" s="18">
        <f>Model!$W$5*((drdp!D101)*DSFS!$B101+(drdp!G101)*DSFS!$C101+(drdp!J101)*DSFS!$D101)</f>
        <v>0.83119699948870163</v>
      </c>
      <c r="K101" s="21">
        <f>SUM(E$3:E100)+H101</f>
        <v>6.2307295030281873E-2</v>
      </c>
      <c r="L101" s="21">
        <f>SUM(F$3:F100)+I101</f>
        <v>0.11952309767019365</v>
      </c>
      <c r="M101" s="21">
        <f>SUM(G$3:G100)+J101</f>
        <v>1.4106192545782408</v>
      </c>
      <c r="N101" s="21"/>
      <c r="O101" s="21"/>
      <c r="P101" s="21"/>
      <c r="Q101" s="19">
        <f t="shared" si="5"/>
        <v>3.882199013990588E-3</v>
      </c>
      <c r="R101" s="19">
        <f t="shared" si="5"/>
        <v>1.428577087667865E-2</v>
      </c>
      <c r="S101" s="19">
        <f t="shared" si="5"/>
        <v>1.9898466813868716</v>
      </c>
      <c r="T101" s="19">
        <f t="shared" si="6"/>
        <v>7.4471609094699511E-3</v>
      </c>
      <c r="U101" s="19">
        <f t="shared" si="7"/>
        <v>8.7891870070402736E-2</v>
      </c>
      <c r="V101" s="19">
        <f t="shared" si="8"/>
        <v>0.16860158294041083</v>
      </c>
    </row>
    <row r="102" spans="1:22" x14ac:dyDescent="0.25">
      <c r="A102" s="26">
        <f>Wellpath!E102</f>
        <v>9400</v>
      </c>
      <c r="B102" s="22">
        <f>Wellpath!K102</f>
        <v>2865.1200000000003</v>
      </c>
      <c r="C102" s="22">
        <v>0</v>
      </c>
      <c r="D102" s="22">
        <v>0</v>
      </c>
      <c r="E102" s="20">
        <f>Model!$W$5*((drdp!B102+drdp!K102)*DSFS!$B102+(drdp!E102+drdp!N102)*DSFS!$C102+(drdp!H102+drdp!Q102)*DSFS!$D102)</f>
        <v>0</v>
      </c>
      <c r="F102" s="20">
        <f>Model!$W$5*((drdp!C102+drdp!L102)*DSFS!$B102+(drdp!F102+drdp!O102)*DSFS!$C102+(drdp!I102+drdp!R102)*DSFS!$D102)</f>
        <v>0</v>
      </c>
      <c r="G102" s="20">
        <f>Model!$W$5*((drdp!D102+drdp!M102)*DSFS!$B102+(drdp!G102+drdp!P102)*DSFS!$C102+(drdp!J102+drdp!S102)*DSFS!$D102)</f>
        <v>0</v>
      </c>
      <c r="H102" s="18">
        <f>Model!$W$5*((drdp!B102)*DSFS!$B102+(drdp!E102)*DSFS!$C102+(drdp!H102)*DSFS!$D102)</f>
        <v>-1.0644259198595618</v>
      </c>
      <c r="I102" s="18">
        <f>Model!$W$5*((drdp!C102)*DSFS!$B102+(drdp!F102)*DSFS!$C102+(drdp!I102)*DSFS!$D102)</f>
        <v>-0.89315939676969514</v>
      </c>
      <c r="J102" s="18">
        <f>Model!$W$5*((drdp!D102)*DSFS!$B102+(drdp!G102)*DSFS!$C102+(drdp!J102)*DSFS!$D102)</f>
        <v>0.8022336000000001</v>
      </c>
      <c r="K102" s="21">
        <f>SUM(E$3:E101)+H102</f>
        <v>6.2137439830304064E-2</v>
      </c>
      <c r="L102" s="21">
        <f>SUM(F$3:F101)+I102</f>
        <v>0.11938057223453891</v>
      </c>
      <c r="M102" s="21">
        <f>SUM(G$3:G101)+J102</f>
        <v>1.4107472705782407</v>
      </c>
      <c r="N102" s="21"/>
      <c r="O102" s="21"/>
      <c r="P102" s="21"/>
      <c r="Q102" s="19">
        <f t="shared" si="5"/>
        <v>3.8610614286646579E-3</v>
      </c>
      <c r="R102" s="19">
        <f t="shared" si="5"/>
        <v>1.4251721027045961E-2</v>
      </c>
      <c r="S102" s="19">
        <f t="shared" si="5"/>
        <v>1.9902078614439558</v>
      </c>
      <c r="T102" s="19">
        <f t="shared" si="6"/>
        <v>7.4180031241309289E-3</v>
      </c>
      <c r="U102" s="19">
        <f t="shared" si="7"/>
        <v>8.7660223641321117E-2</v>
      </c>
      <c r="V102" s="19">
        <f t="shared" si="8"/>
        <v>0.16841581643994427</v>
      </c>
    </row>
    <row r="103" spans="1:22" x14ac:dyDescent="0.25">
      <c r="A103" s="26">
        <f>Wellpath!E103</f>
        <v>9500</v>
      </c>
      <c r="B103" s="22">
        <f>Wellpath!K103</f>
        <v>2895.6000000000004</v>
      </c>
      <c r="C103" s="22">
        <v>0</v>
      </c>
      <c r="D103" s="22">
        <v>0</v>
      </c>
      <c r="E103" s="20">
        <f>Model!$W$5*((drdp!B103+drdp!K103)*DSFS!$B103+(drdp!E103+drdp!N103)*DSFS!$C103+(drdp!H103+drdp!Q103)*DSFS!$D103)</f>
        <v>0</v>
      </c>
      <c r="F103" s="20">
        <f>Model!$W$5*((drdp!C103+drdp!L103)*DSFS!$B103+(drdp!F103+drdp!O103)*DSFS!$C103+(drdp!I103+drdp!R103)*DSFS!$D103)</f>
        <v>0</v>
      </c>
      <c r="G103" s="20">
        <f>Model!$W$5*((drdp!D103+drdp!M103)*DSFS!$B103+(drdp!G103+drdp!P103)*DSFS!$C103+(drdp!J103+drdp!S103)*DSFS!$D103)</f>
        <v>0</v>
      </c>
      <c r="H103" s="18">
        <f>Model!$W$5*((drdp!B103)*DSFS!$B103+(drdp!E103)*DSFS!$C103+(drdp!H103)*DSFS!$D103)</f>
        <v>-1.0757495998580677</v>
      </c>
      <c r="I103" s="18">
        <f>Model!$W$5*((drdp!C103)*DSFS!$B103+(drdp!F103)*DSFS!$C103+(drdp!I103)*DSFS!$D103)</f>
        <v>-0.90266109248001103</v>
      </c>
      <c r="J103" s="18">
        <f>Model!$W$5*((drdp!D103)*DSFS!$B103+(drdp!G103)*DSFS!$C103+(drdp!J103)*DSFS!$D103)</f>
        <v>0.81076800000000016</v>
      </c>
      <c r="K103" s="21">
        <f>SUM(E$3:E102)+H103</f>
        <v>5.0813759831798144E-2</v>
      </c>
      <c r="L103" s="21">
        <f>SUM(F$3:F102)+I103</f>
        <v>0.10987887652422301</v>
      </c>
      <c r="M103" s="21">
        <f>SUM(G$3:G102)+J103</f>
        <v>1.4192816705782407</v>
      </c>
      <c r="N103" s="21"/>
      <c r="O103" s="21"/>
      <c r="P103" s="21"/>
      <c r="Q103" s="19">
        <f t="shared" si="5"/>
        <v>2.5820381882436625E-3</v>
      </c>
      <c r="R103" s="19">
        <f t="shared" si="5"/>
        <v>1.2073367506225447E-2</v>
      </c>
      <c r="S103" s="19">
        <f t="shared" si="5"/>
        <v>2.0143604604393617</v>
      </c>
      <c r="T103" s="19">
        <f t="shared" si="6"/>
        <v>5.5833588422896712E-3</v>
      </c>
      <c r="U103" s="19">
        <f t="shared" si="7"/>
        <v>7.2119037942435973E-2</v>
      </c>
      <c r="V103" s="19">
        <f t="shared" si="8"/>
        <v>0.15594907543455946</v>
      </c>
    </row>
    <row r="104" spans="1:22" x14ac:dyDescent="0.25">
      <c r="A104" s="26">
        <f>Wellpath!E104</f>
        <v>9600</v>
      </c>
      <c r="B104" s="22">
        <f>Wellpath!K104</f>
        <v>2926.08</v>
      </c>
      <c r="C104" s="22">
        <v>0</v>
      </c>
      <c r="D104" s="22">
        <v>0</v>
      </c>
      <c r="E104" s="20">
        <f>Model!$W$5*((drdp!B104+drdp!K104)*DSFS!$B104+(drdp!E104+drdp!N104)*DSFS!$C104+(drdp!H104+drdp!Q104)*DSFS!$D104)</f>
        <v>0</v>
      </c>
      <c r="F104" s="20">
        <f>Model!$W$5*((drdp!C104+drdp!L104)*DSFS!$B104+(drdp!F104+drdp!O104)*DSFS!$C104+(drdp!I104+drdp!R104)*DSFS!$D104)</f>
        <v>0</v>
      </c>
      <c r="G104" s="20">
        <f>Model!$W$5*((drdp!D104+drdp!M104)*DSFS!$B104+(drdp!G104+drdp!P104)*DSFS!$C104+(drdp!J104+drdp!S104)*DSFS!$D104)</f>
        <v>0</v>
      </c>
      <c r="H104" s="18">
        <f>Model!$W$5*((drdp!B104)*DSFS!$B104+(drdp!E104)*DSFS!$C104+(drdp!H104)*DSFS!$D104)</f>
        <v>-1.0870732798565734</v>
      </c>
      <c r="I104" s="18">
        <f>Model!$W$5*((drdp!C104)*DSFS!$B104+(drdp!F104)*DSFS!$C104+(drdp!I104)*DSFS!$D104)</f>
        <v>-0.91216278819032681</v>
      </c>
      <c r="J104" s="18">
        <f>Model!$W$5*((drdp!D104)*DSFS!$B104+(drdp!G104)*DSFS!$C104+(drdp!J104)*DSFS!$D104)</f>
        <v>0.81930239999999999</v>
      </c>
      <c r="K104" s="21">
        <f>SUM(E$3:E103)+H104</f>
        <v>3.9490079833292446E-2</v>
      </c>
      <c r="L104" s="21">
        <f>SUM(F$3:F103)+I104</f>
        <v>0.10037718081390723</v>
      </c>
      <c r="M104" s="21">
        <f>SUM(G$3:G103)+J104</f>
        <v>1.4278160705782406</v>
      </c>
      <c r="N104" s="21"/>
      <c r="O104" s="21"/>
      <c r="P104" s="21"/>
      <c r="Q104" s="19">
        <f t="shared" si="5"/>
        <v>1.5594664052398107E-3</v>
      </c>
      <c r="R104" s="19">
        <f t="shared" si="5"/>
        <v>1.0075578428147826E-2</v>
      </c>
      <c r="S104" s="19">
        <f t="shared" si="5"/>
        <v>2.0386587314014872</v>
      </c>
      <c r="T104" s="19">
        <f t="shared" si="6"/>
        <v>3.9639028837820276E-3</v>
      </c>
      <c r="U104" s="19">
        <f t="shared" si="7"/>
        <v>5.6384570614392643E-2</v>
      </c>
      <c r="V104" s="19">
        <f t="shared" si="8"/>
        <v>0.14332015188543457</v>
      </c>
    </row>
    <row r="105" spans="1:22" x14ac:dyDescent="0.25">
      <c r="A105" s="26">
        <f>Wellpath!E105</f>
        <v>9700</v>
      </c>
      <c r="B105" s="22">
        <f>Wellpath!K105</f>
        <v>2956.56</v>
      </c>
      <c r="C105" s="22">
        <v>0</v>
      </c>
      <c r="D105" s="22">
        <v>0</v>
      </c>
      <c r="E105" s="20">
        <f>Model!$W$5*((drdp!B105+drdp!K105)*DSFS!$B105+(drdp!E105+drdp!N105)*DSFS!$C105+(drdp!H105+drdp!Q105)*DSFS!$D105)</f>
        <v>0</v>
      </c>
      <c r="F105" s="20">
        <f>Model!$W$5*((drdp!C105+drdp!L105)*DSFS!$B105+(drdp!F105+drdp!O105)*DSFS!$C105+(drdp!I105+drdp!R105)*DSFS!$D105)</f>
        <v>0</v>
      </c>
      <c r="G105" s="20">
        <f>Model!$W$5*((drdp!D105+drdp!M105)*DSFS!$B105+(drdp!G105+drdp!P105)*DSFS!$C105+(drdp!J105+drdp!S105)*DSFS!$D105)</f>
        <v>0</v>
      </c>
      <c r="H105" s="18">
        <f>Model!$W$5*((drdp!B105)*DSFS!$B105+(drdp!E105)*DSFS!$C105+(drdp!H105)*DSFS!$D105)</f>
        <v>-1.0983969598550796</v>
      </c>
      <c r="I105" s="18">
        <f>Model!$W$5*((drdp!C105)*DSFS!$B105+(drdp!F105)*DSFS!$C105+(drdp!I105)*DSFS!$D105)</f>
        <v>-0.92166448390064271</v>
      </c>
      <c r="J105" s="18">
        <f>Model!$W$5*((drdp!D105)*DSFS!$B105+(drdp!G105)*DSFS!$C105+(drdp!J105)*DSFS!$D105)</f>
        <v>0.82783680000000004</v>
      </c>
      <c r="K105" s="21">
        <f>SUM(E$3:E104)+H105</f>
        <v>2.8166399834786304E-2</v>
      </c>
      <c r="L105" s="21">
        <f>SUM(F$3:F104)+I105</f>
        <v>9.0875485103591336E-2</v>
      </c>
      <c r="M105" s="21">
        <f>SUM(G$3:G104)+J105</f>
        <v>1.4363504705782406</v>
      </c>
      <c r="N105" s="21"/>
      <c r="O105" s="21"/>
      <c r="P105" s="21"/>
      <c r="Q105" s="19">
        <f t="shared" si="5"/>
        <v>7.9334607965305E-4</v>
      </c>
      <c r="R105" s="19">
        <f t="shared" si="5"/>
        <v>8.2583537928130508E-3</v>
      </c>
      <c r="S105" s="19">
        <f t="shared" si="5"/>
        <v>2.0631026743303331</v>
      </c>
      <c r="T105" s="19">
        <f t="shared" si="6"/>
        <v>2.55963524860792E-3</v>
      </c>
      <c r="U105" s="19">
        <f t="shared" si="7"/>
        <v>4.0456821657190188E-2</v>
      </c>
      <c r="V105" s="19">
        <f t="shared" si="8"/>
        <v>0.1305290457925693</v>
      </c>
    </row>
    <row r="106" spans="1:22" x14ac:dyDescent="0.25">
      <c r="A106" s="26">
        <f>Wellpath!E106</f>
        <v>9800</v>
      </c>
      <c r="B106" s="22">
        <f>Wellpath!K106</f>
        <v>2987.04</v>
      </c>
      <c r="C106" s="22">
        <v>0</v>
      </c>
      <c r="D106" s="22">
        <v>0</v>
      </c>
      <c r="E106" s="20">
        <f>Model!$W$5*((drdp!B106+drdp!K106)*DSFS!$B106+(drdp!E106+drdp!N106)*DSFS!$C106+(drdp!H106+drdp!Q106)*DSFS!$D106)</f>
        <v>0</v>
      </c>
      <c r="F106" s="20">
        <f>Model!$W$5*((drdp!C106+drdp!L106)*DSFS!$B106+(drdp!F106+drdp!O106)*DSFS!$C106+(drdp!I106+drdp!R106)*DSFS!$D106)</f>
        <v>0</v>
      </c>
      <c r="G106" s="20">
        <f>Model!$W$5*((drdp!D106+drdp!M106)*DSFS!$B106+(drdp!G106+drdp!P106)*DSFS!$C106+(drdp!J106+drdp!S106)*DSFS!$D106)</f>
        <v>0</v>
      </c>
      <c r="H106" s="18">
        <f>Model!$W$5*((drdp!B106)*DSFS!$B106+(drdp!E106)*DSFS!$C106+(drdp!H106)*DSFS!$D106)</f>
        <v>-1.1097206398535855</v>
      </c>
      <c r="I106" s="18">
        <f>Model!$W$5*((drdp!C106)*DSFS!$B106+(drdp!F106)*DSFS!$C106+(drdp!I106)*DSFS!$D106)</f>
        <v>-0.9311661796109586</v>
      </c>
      <c r="J106" s="18">
        <f>Model!$W$5*((drdp!D106)*DSFS!$B106+(drdp!G106)*DSFS!$C106+(drdp!J106)*DSFS!$D106)</f>
        <v>0.83637120000000009</v>
      </c>
      <c r="K106" s="21">
        <f>SUM(E$3:E105)+H106</f>
        <v>1.6842719836280384E-2</v>
      </c>
      <c r="L106" s="21">
        <f>SUM(F$3:F105)+I106</f>
        <v>8.1373789393275442E-2</v>
      </c>
      <c r="M106" s="21">
        <f>SUM(G$3:G105)+J106</f>
        <v>1.4448848705782407</v>
      </c>
      <c r="N106" s="21"/>
      <c r="O106" s="21"/>
      <c r="P106" s="21"/>
      <c r="Q106" s="19">
        <f t="shared" si="5"/>
        <v>2.8367721148343274E-4</v>
      </c>
      <c r="R106" s="19">
        <f t="shared" si="5"/>
        <v>6.6216936002211468E-3</v>
      </c>
      <c r="S106" s="19">
        <f t="shared" si="5"/>
        <v>2.0876922892258993</v>
      </c>
      <c r="T106" s="19">
        <f t="shared" si="6"/>
        <v>1.3705559367674226E-3</v>
      </c>
      <c r="U106" s="19">
        <f t="shared" si="7"/>
        <v>2.433579107082955E-2</v>
      </c>
      <c r="V106" s="19">
        <f t="shared" si="8"/>
        <v>0.1175757571559638</v>
      </c>
    </row>
    <row r="107" spans="1:22" x14ac:dyDescent="0.25">
      <c r="A107" s="26">
        <f>Wellpath!E107</f>
        <v>9900</v>
      </c>
      <c r="B107" s="22">
        <f>Wellpath!K107</f>
        <v>3017.52</v>
      </c>
      <c r="C107" s="22">
        <v>0</v>
      </c>
      <c r="D107" s="22">
        <v>0</v>
      </c>
      <c r="E107" s="20">
        <f>Model!$W$5*((drdp!B107+drdp!K107)*DSFS!$B107+(drdp!E107+drdp!N107)*DSFS!$C107+(drdp!H107+drdp!Q107)*DSFS!$D107)</f>
        <v>0</v>
      </c>
      <c r="F107" s="20">
        <f>Model!$W$5*((drdp!C107+drdp!L107)*DSFS!$B107+(drdp!F107+drdp!O107)*DSFS!$C107+(drdp!I107+drdp!R107)*DSFS!$D107)</f>
        <v>0</v>
      </c>
      <c r="G107" s="20">
        <f>Model!$W$5*((drdp!D107+drdp!M107)*DSFS!$B107+(drdp!G107+drdp!P107)*DSFS!$C107+(drdp!J107+drdp!S107)*DSFS!$D107)</f>
        <v>0</v>
      </c>
      <c r="H107" s="18">
        <f>Model!$W$5*((drdp!B107)*DSFS!$B107+(drdp!E107)*DSFS!$C107+(drdp!H107)*DSFS!$D107)</f>
        <v>-1.1210443198520916</v>
      </c>
      <c r="I107" s="18">
        <f>Model!$W$5*((drdp!C107)*DSFS!$B107+(drdp!F107)*DSFS!$C107+(drdp!I107)*DSFS!$D107)</f>
        <v>-0.94066787532127449</v>
      </c>
      <c r="J107" s="18">
        <f>Model!$W$5*((drdp!D107)*DSFS!$B107+(drdp!G107)*DSFS!$C107+(drdp!J107)*DSFS!$D107)</f>
        <v>0.84490560000000003</v>
      </c>
      <c r="K107" s="21">
        <f>SUM(E$3:E106)+H107</f>
        <v>5.5190398377742422E-3</v>
      </c>
      <c r="L107" s="21">
        <f>SUM(F$3:F106)+I107</f>
        <v>7.1872093682959548E-2</v>
      </c>
      <c r="M107" s="21">
        <f>SUM(G$3:G106)+J107</f>
        <v>1.4534192705782405</v>
      </c>
      <c r="N107" s="21"/>
      <c r="O107" s="21"/>
      <c r="P107" s="21"/>
      <c r="Q107" s="19">
        <f t="shared" si="5"/>
        <v>3.0459800730939133E-5</v>
      </c>
      <c r="R107" s="19">
        <f t="shared" si="5"/>
        <v>5.1655978503721139E-3</v>
      </c>
      <c r="S107" s="19">
        <f t="shared" si="5"/>
        <v>2.1124275760881845</v>
      </c>
      <c r="T107" s="19">
        <f t="shared" si="6"/>
        <v>3.9666494826049619E-4</v>
      </c>
      <c r="U107" s="19">
        <f t="shared" si="7"/>
        <v>8.0214788553100904E-3</v>
      </c>
      <c r="V107" s="19">
        <f t="shared" si="8"/>
        <v>0.10446028597561803</v>
      </c>
    </row>
    <row r="108" spans="1:22" x14ac:dyDescent="0.25">
      <c r="A108" s="26">
        <f>Wellpath!E108</f>
        <v>10000</v>
      </c>
      <c r="B108" s="22">
        <f>Wellpath!K108</f>
        <v>3048</v>
      </c>
      <c r="C108" s="22">
        <v>0</v>
      </c>
      <c r="D108" s="22">
        <v>0</v>
      </c>
      <c r="E108" s="20">
        <f>Model!$W$5*((drdp!B108+drdp!K108)*DSFS!$B108+(drdp!E108+drdp!N108)*DSFS!$C108+(drdp!H108+drdp!Q108)*DSFS!$D108)</f>
        <v>0</v>
      </c>
      <c r="F108" s="20">
        <f>Model!$W$5*((drdp!C108+drdp!L108)*DSFS!$B108+(drdp!F108+drdp!O108)*DSFS!$C108+(drdp!I108+drdp!R108)*DSFS!$D108)</f>
        <v>0</v>
      </c>
      <c r="G108" s="20">
        <f>Model!$W$5*((drdp!D108+drdp!M108)*DSFS!$B108+(drdp!G108+drdp!P108)*DSFS!$C108+(drdp!J108+drdp!S108)*DSFS!$D108)</f>
        <v>0</v>
      </c>
      <c r="H108" s="18">
        <f>Model!$W$5*((drdp!B108)*DSFS!$B108+(drdp!E108)*DSFS!$C108+(drdp!H108)*DSFS!$D108)</f>
        <v>-1.1323679998505973</v>
      </c>
      <c r="I108" s="18">
        <f>Model!$W$5*((drdp!C108)*DSFS!$B108+(drdp!F108)*DSFS!$C108+(drdp!I108)*DSFS!$D108)</f>
        <v>-0.95016957103159039</v>
      </c>
      <c r="J108" s="18">
        <f>Model!$W$5*((drdp!D108)*DSFS!$B108+(drdp!G108)*DSFS!$C108+(drdp!J108)*DSFS!$D108)</f>
        <v>0.85344000000000009</v>
      </c>
      <c r="K108" s="21">
        <f>SUM(E$3:E107)+H108</f>
        <v>-5.8046401607314557E-3</v>
      </c>
      <c r="L108" s="21">
        <f>SUM(F$3:F107)+I108</f>
        <v>6.2370397972643654E-2</v>
      </c>
      <c r="M108" s="21">
        <f>SUM(G$3:G107)+J108</f>
        <v>1.4619536705782408</v>
      </c>
      <c r="N108" s="21"/>
      <c r="O108" s="21"/>
      <c r="P108" s="21"/>
      <c r="Q108" s="19">
        <f t="shared" si="5"/>
        <v>3.3693847395576503E-5</v>
      </c>
      <c r="R108" s="19">
        <f t="shared" si="5"/>
        <v>3.8900665432659515E-3</v>
      </c>
      <c r="S108" s="19">
        <f t="shared" si="5"/>
        <v>2.1373085349171914</v>
      </c>
      <c r="T108" s="19">
        <f t="shared" si="6"/>
        <v>-3.6203771691281113E-4</v>
      </c>
      <c r="U108" s="19">
        <f t="shared" si="7"/>
        <v>-8.4861149893672213E-3</v>
      </c>
      <c r="V108" s="19">
        <f t="shared" si="8"/>
        <v>9.1182632251532059E-2</v>
      </c>
    </row>
    <row r="109" spans="1:22" x14ac:dyDescent="0.25">
      <c r="A109" s="26">
        <f>Wellpath!E109</f>
        <v>10100</v>
      </c>
      <c r="B109" s="22">
        <f>Wellpath!K109</f>
        <v>3078.48</v>
      </c>
      <c r="C109" s="22">
        <v>0</v>
      </c>
      <c r="D109" s="22">
        <v>0</v>
      </c>
      <c r="E109" s="20">
        <f>Model!$W$5*((drdp!B109+drdp!K109)*DSFS!$B109+(drdp!E109+drdp!N109)*DSFS!$C109+(drdp!H109+drdp!Q109)*DSFS!$D109)</f>
        <v>0</v>
      </c>
      <c r="F109" s="20">
        <f>Model!$W$5*((drdp!C109+drdp!L109)*DSFS!$B109+(drdp!F109+drdp!O109)*DSFS!$C109+(drdp!I109+drdp!R109)*DSFS!$D109)</f>
        <v>0</v>
      </c>
      <c r="G109" s="20">
        <f>Model!$W$5*((drdp!D109+drdp!M109)*DSFS!$B109+(drdp!G109+drdp!P109)*DSFS!$C109+(drdp!J109+drdp!S109)*DSFS!$D109)</f>
        <v>0</v>
      </c>
      <c r="H109" s="18">
        <f>Model!$W$5*((drdp!B109)*DSFS!$B109+(drdp!E109)*DSFS!$C109+(drdp!H109)*DSFS!$D109)</f>
        <v>-1.1436916798491035</v>
      </c>
      <c r="I109" s="18">
        <f>Model!$W$5*((drdp!C109)*DSFS!$B109+(drdp!F109)*DSFS!$C109+(drdp!I109)*DSFS!$D109)</f>
        <v>-0.95967126674190628</v>
      </c>
      <c r="J109" s="18">
        <f>Model!$W$5*((drdp!D109)*DSFS!$B109+(drdp!G109)*DSFS!$C109+(drdp!J109)*DSFS!$D109)</f>
        <v>0.86197440000000014</v>
      </c>
      <c r="K109" s="21">
        <f>SUM(E$3:E108)+H109</f>
        <v>-1.7128320159237598E-2</v>
      </c>
      <c r="L109" s="21">
        <f>SUM(F$3:F108)+I109</f>
        <v>5.286870226232776E-2</v>
      </c>
      <c r="M109" s="21">
        <f>SUM(G$3:G108)+J109</f>
        <v>1.4704880705782406</v>
      </c>
      <c r="N109" s="21"/>
      <c r="O109" s="21"/>
      <c r="P109" s="21"/>
      <c r="Q109" s="19">
        <f t="shared" si="5"/>
        <v>2.9337935147734508E-4</v>
      </c>
      <c r="R109" s="19">
        <f t="shared" si="5"/>
        <v>2.7950996789026603E-3</v>
      </c>
      <c r="S109" s="19">
        <f t="shared" si="5"/>
        <v>2.1623351657129168</v>
      </c>
      <c r="T109" s="19">
        <f t="shared" si="6"/>
        <v>-9.0555205875255892E-4</v>
      </c>
      <c r="U109" s="19">
        <f t="shared" si="7"/>
        <v>-2.518699046320368E-2</v>
      </c>
      <c r="V109" s="19">
        <f t="shared" si="8"/>
        <v>7.7742795983705815E-2</v>
      </c>
    </row>
    <row r="110" spans="1:22" x14ac:dyDescent="0.25">
      <c r="A110" s="26">
        <f>Wellpath!E110</f>
        <v>10200</v>
      </c>
      <c r="B110" s="22">
        <f>Wellpath!K110</f>
        <v>3108.96</v>
      </c>
      <c r="C110" s="22">
        <v>0</v>
      </c>
      <c r="D110" s="22">
        <v>0</v>
      </c>
      <c r="E110" s="20">
        <f>Model!$W$5*((drdp!B110+drdp!K110)*DSFS!$B110+(drdp!E110+drdp!N110)*DSFS!$C110+(drdp!H110+drdp!Q110)*DSFS!$D110)</f>
        <v>0</v>
      </c>
      <c r="F110" s="20">
        <f>Model!$W$5*((drdp!C110+drdp!L110)*DSFS!$B110+(drdp!F110+drdp!O110)*DSFS!$C110+(drdp!I110+drdp!R110)*DSFS!$D110)</f>
        <v>0</v>
      </c>
      <c r="G110" s="20">
        <f>Model!$W$5*((drdp!D110+drdp!M110)*DSFS!$B110+(drdp!G110+drdp!P110)*DSFS!$C110+(drdp!J110+drdp!S110)*DSFS!$D110)</f>
        <v>0</v>
      </c>
      <c r="H110" s="18">
        <f>Model!$W$5*((drdp!B110)*DSFS!$B110+(drdp!E110)*DSFS!$C110+(drdp!H110)*DSFS!$D110)</f>
        <v>-1.1550153598476094</v>
      </c>
      <c r="I110" s="18">
        <f>Model!$W$5*((drdp!C110)*DSFS!$B110+(drdp!F110)*DSFS!$C110+(drdp!I110)*DSFS!$D110)</f>
        <v>-0.96917296245222218</v>
      </c>
      <c r="J110" s="18">
        <f>Model!$W$5*((drdp!D110)*DSFS!$B110+(drdp!G110)*DSFS!$C110+(drdp!J110)*DSFS!$D110)</f>
        <v>0.87050880000000019</v>
      </c>
      <c r="K110" s="21">
        <f>SUM(E$3:E109)+H110</f>
        <v>-2.8452000157743518E-2</v>
      </c>
      <c r="L110" s="21">
        <f>SUM(F$3:F109)+I110</f>
        <v>4.3367006552011866E-2</v>
      </c>
      <c r="M110" s="21">
        <f>SUM(G$3:G109)+J110</f>
        <v>1.4790224705782409</v>
      </c>
      <c r="N110" s="21"/>
      <c r="O110" s="21"/>
      <c r="P110" s="21"/>
      <c r="Q110" s="19">
        <f t="shared" si="5"/>
        <v>8.0951631297623719E-4</v>
      </c>
      <c r="R110" s="19">
        <f t="shared" si="5"/>
        <v>1.8806972572822402E-3</v>
      </c>
      <c r="S110" s="19">
        <f t="shared" si="5"/>
        <v>2.1875074684753635</v>
      </c>
      <c r="T110" s="19">
        <f t="shared" si="6"/>
        <v>-1.2338780772587058E-3</v>
      </c>
      <c r="U110" s="19">
        <f t="shared" si="7"/>
        <v>-4.2081147566198317E-2</v>
      </c>
      <c r="V110" s="19">
        <f t="shared" si="8"/>
        <v>6.4140777172139354E-2</v>
      </c>
    </row>
    <row r="111" spans="1:22" x14ac:dyDescent="0.25">
      <c r="A111" s="26">
        <f>Wellpath!E111</f>
        <v>10300</v>
      </c>
      <c r="B111" s="22">
        <f>Wellpath!K111</f>
        <v>3139.44</v>
      </c>
      <c r="C111" s="22">
        <v>0</v>
      </c>
      <c r="D111" s="22">
        <v>0</v>
      </c>
      <c r="E111" s="20">
        <f>Model!$W$5*((drdp!B111+drdp!K111)*DSFS!$B111+(drdp!E111+drdp!N111)*DSFS!$C111+(drdp!H111+drdp!Q111)*DSFS!$D111)</f>
        <v>0</v>
      </c>
      <c r="F111" s="20">
        <f>Model!$W$5*((drdp!C111+drdp!L111)*DSFS!$B111+(drdp!F111+drdp!O111)*DSFS!$C111+(drdp!I111+drdp!R111)*DSFS!$D111)</f>
        <v>0</v>
      </c>
      <c r="G111" s="20">
        <f>Model!$W$5*((drdp!D111+drdp!M111)*DSFS!$B111+(drdp!G111+drdp!P111)*DSFS!$C111+(drdp!J111+drdp!S111)*DSFS!$D111)</f>
        <v>0</v>
      </c>
      <c r="H111" s="18">
        <f>Model!$W$5*((drdp!B111)*DSFS!$B111+(drdp!E111)*DSFS!$C111+(drdp!H111)*DSFS!$D111)</f>
        <v>-1.1663390398461155</v>
      </c>
      <c r="I111" s="18">
        <f>Model!$W$5*((drdp!C111)*DSFS!$B111+(drdp!F111)*DSFS!$C111+(drdp!I111)*DSFS!$D111)</f>
        <v>-0.97867465816253818</v>
      </c>
      <c r="J111" s="18">
        <f>Model!$W$5*((drdp!D111)*DSFS!$B111+(drdp!G111)*DSFS!$C111+(drdp!J111)*DSFS!$D111)</f>
        <v>0.87904320000000025</v>
      </c>
      <c r="K111" s="21">
        <f>SUM(E$3:E110)+H111</f>
        <v>-3.977568015624966E-2</v>
      </c>
      <c r="L111" s="21">
        <f>SUM(F$3:F110)+I111</f>
        <v>3.3865310841695861E-2</v>
      </c>
      <c r="M111" s="21">
        <f>SUM(G$3:G110)+J111</f>
        <v>1.4875568705782407</v>
      </c>
      <c r="N111" s="21"/>
      <c r="O111" s="21"/>
      <c r="P111" s="21"/>
      <c r="Q111" s="19">
        <f t="shared" si="5"/>
        <v>1.5821047318922729E-3</v>
      </c>
      <c r="R111" s="19">
        <f t="shared" si="5"/>
        <v>1.1468592784046833E-3</v>
      </c>
      <c r="S111" s="19">
        <f t="shared" si="5"/>
        <v>2.2128254432045287</v>
      </c>
      <c r="T111" s="19">
        <f t="shared" si="6"/>
        <v>-1.3470157724312685E-3</v>
      </c>
      <c r="U111" s="19">
        <f t="shared" si="7"/>
        <v>-5.9168586298351769E-2</v>
      </c>
      <c r="V111" s="19">
        <f t="shared" si="8"/>
        <v>5.0376575816832463E-2</v>
      </c>
    </row>
    <row r="112" spans="1:22" x14ac:dyDescent="0.25">
      <c r="A112" s="26">
        <f>Wellpath!E112</f>
        <v>10400</v>
      </c>
      <c r="B112" s="22">
        <f>Wellpath!K112</f>
        <v>3169.92</v>
      </c>
      <c r="C112" s="22">
        <v>0</v>
      </c>
      <c r="D112" s="22">
        <v>0</v>
      </c>
      <c r="E112" s="20">
        <f>Model!$W$5*((drdp!B112+drdp!K112)*DSFS!$B112+(drdp!E112+drdp!N112)*DSFS!$C112+(drdp!H112+drdp!Q112)*DSFS!$D112)</f>
        <v>0</v>
      </c>
      <c r="F112" s="20">
        <f>Model!$W$5*((drdp!C112+drdp!L112)*DSFS!$B112+(drdp!F112+drdp!O112)*DSFS!$C112+(drdp!I112+drdp!R112)*DSFS!$D112)</f>
        <v>0</v>
      </c>
      <c r="G112" s="20">
        <f>Model!$W$5*((drdp!D112+drdp!M112)*DSFS!$B112+(drdp!G112+drdp!P112)*DSFS!$C112+(drdp!J112+drdp!S112)*DSFS!$D112)</f>
        <v>0</v>
      </c>
      <c r="H112" s="18">
        <f>Model!$W$5*((drdp!B112)*DSFS!$B112+(drdp!E112)*DSFS!$C112+(drdp!H112)*DSFS!$D112)</f>
        <v>-1.1776627198446215</v>
      </c>
      <c r="I112" s="18">
        <f>Model!$W$5*((drdp!C112)*DSFS!$B112+(drdp!F112)*DSFS!$C112+(drdp!I112)*DSFS!$D112)</f>
        <v>-0.98817635387285407</v>
      </c>
      <c r="J112" s="18">
        <f>Model!$W$5*((drdp!D112)*DSFS!$B112+(drdp!G112)*DSFS!$C112+(drdp!J112)*DSFS!$D112)</f>
        <v>0.88757760000000019</v>
      </c>
      <c r="K112" s="21">
        <f>SUM(E$3:E111)+H112</f>
        <v>-5.109936015475558E-2</v>
      </c>
      <c r="L112" s="21">
        <f>SUM(F$3:F111)+I112</f>
        <v>2.4363615131379968E-2</v>
      </c>
      <c r="M112" s="21">
        <f>SUM(G$3:G111)+J112</f>
        <v>1.4960912705782408</v>
      </c>
      <c r="N112" s="21"/>
      <c r="O112" s="21"/>
      <c r="P112" s="21"/>
      <c r="Q112" s="19">
        <f t="shared" si="5"/>
        <v>2.611144608225422E-3</v>
      </c>
      <c r="R112" s="19">
        <f t="shared" si="5"/>
        <v>5.9358574227000695E-4</v>
      </c>
      <c r="S112" s="19">
        <f t="shared" si="5"/>
        <v>2.2382890899004146</v>
      </c>
      <c r="T112" s="19">
        <f t="shared" si="6"/>
        <v>-1.2449651442702377E-3</v>
      </c>
      <c r="U112" s="19">
        <f t="shared" si="7"/>
        <v>-7.6449306659663402E-2</v>
      </c>
      <c r="V112" s="19">
        <f t="shared" si="8"/>
        <v>3.6450191917785507E-2</v>
      </c>
    </row>
    <row r="113" spans="1:22" x14ac:dyDescent="0.25">
      <c r="A113" s="26">
        <f>Wellpath!E113</f>
        <v>10500</v>
      </c>
      <c r="B113" s="22">
        <f>Wellpath!K113</f>
        <v>3200.4</v>
      </c>
      <c r="C113" s="22">
        <v>0</v>
      </c>
      <c r="D113" s="22">
        <v>0</v>
      </c>
      <c r="E113" s="20">
        <f>Model!$W$5*((drdp!B113+drdp!K113)*DSFS!$B113+(drdp!E113+drdp!N113)*DSFS!$C113+(drdp!H113+drdp!Q113)*DSFS!$D113)</f>
        <v>0</v>
      </c>
      <c r="F113" s="20">
        <f>Model!$W$5*((drdp!C113+drdp!L113)*DSFS!$B113+(drdp!F113+drdp!O113)*DSFS!$C113+(drdp!I113+drdp!R113)*DSFS!$D113)</f>
        <v>0</v>
      </c>
      <c r="G113" s="20">
        <f>Model!$W$5*((drdp!D113+drdp!M113)*DSFS!$B113+(drdp!G113+drdp!P113)*DSFS!$C113+(drdp!J113+drdp!S113)*DSFS!$D113)</f>
        <v>0</v>
      </c>
      <c r="H113" s="18">
        <f>Model!$W$5*((drdp!B113)*DSFS!$B113+(drdp!E113)*DSFS!$C113+(drdp!H113)*DSFS!$D113)</f>
        <v>-1.1889863998431274</v>
      </c>
      <c r="I113" s="18">
        <f>Model!$W$5*((drdp!C113)*DSFS!$B113+(drdp!F113)*DSFS!$C113+(drdp!I113)*DSFS!$D113)</f>
        <v>-0.99767804958316997</v>
      </c>
      <c r="J113" s="18">
        <f>Model!$W$5*((drdp!D113)*DSFS!$B113+(drdp!G113)*DSFS!$C113+(drdp!J113)*DSFS!$D113)</f>
        <v>0.89611200000000024</v>
      </c>
      <c r="K113" s="21">
        <f>SUM(E$3:E112)+H113</f>
        <v>-6.24230401532615E-2</v>
      </c>
      <c r="L113" s="21">
        <f>SUM(F$3:F112)+I113</f>
        <v>1.4861919421064074E-2</v>
      </c>
      <c r="M113" s="21">
        <f>SUM(G$3:G112)+J113</f>
        <v>1.5046256705782408</v>
      </c>
      <c r="N113" s="21"/>
      <c r="O113" s="21"/>
      <c r="P113" s="21"/>
      <c r="Q113" s="19">
        <f t="shared" si="5"/>
        <v>3.8966359419756974E-3</v>
      </c>
      <c r="R113" s="19">
        <f t="shared" si="5"/>
        <v>2.208766488782015E-4</v>
      </c>
      <c r="S113" s="19">
        <f t="shared" si="5"/>
        <v>2.2638984085630209</v>
      </c>
      <c r="T113" s="19">
        <f t="shared" si="6"/>
        <v>-9.2772619277561961E-4</v>
      </c>
      <c r="U113" s="19">
        <f t="shared" si="7"/>
        <v>-9.3923308650133541E-2</v>
      </c>
      <c r="V113" s="19">
        <f t="shared" si="8"/>
        <v>2.2361625474998311E-2</v>
      </c>
    </row>
    <row r="114" spans="1:22" x14ac:dyDescent="0.25">
      <c r="A114" s="26">
        <f>Wellpath!E114</f>
        <v>10600</v>
      </c>
      <c r="B114" s="22">
        <f>Wellpath!K114</f>
        <v>3230.88</v>
      </c>
      <c r="C114" s="22">
        <v>0</v>
      </c>
      <c r="D114" s="22">
        <v>0</v>
      </c>
      <c r="E114" s="20">
        <f>Model!$W$5*((drdp!B114+drdp!K114)*DSFS!$B114+(drdp!E114+drdp!N114)*DSFS!$C114+(drdp!H114+drdp!Q114)*DSFS!$D114)</f>
        <v>0</v>
      </c>
      <c r="F114" s="20">
        <f>Model!$W$5*((drdp!C114+drdp!L114)*DSFS!$B114+(drdp!F114+drdp!O114)*DSFS!$C114+(drdp!I114+drdp!R114)*DSFS!$D114)</f>
        <v>0</v>
      </c>
      <c r="G114" s="20">
        <f>Model!$W$5*((drdp!D114+drdp!M114)*DSFS!$B114+(drdp!G114+drdp!P114)*DSFS!$C114+(drdp!J114+drdp!S114)*DSFS!$D114)</f>
        <v>0</v>
      </c>
      <c r="H114" s="18">
        <f>Model!$W$5*((drdp!B114)*DSFS!$B114+(drdp!E114)*DSFS!$C114+(drdp!H114)*DSFS!$D114)</f>
        <v>-1.2003100798416333</v>
      </c>
      <c r="I114" s="18">
        <f>Model!$W$5*((drdp!C114)*DSFS!$B114+(drdp!F114)*DSFS!$C114+(drdp!I114)*DSFS!$D114)</f>
        <v>-1.0071797452934859</v>
      </c>
      <c r="J114" s="18">
        <f>Model!$W$5*((drdp!D114)*DSFS!$B114+(drdp!G114)*DSFS!$C114+(drdp!J114)*DSFS!$D114)</f>
        <v>0.90464640000000018</v>
      </c>
      <c r="K114" s="21">
        <f>SUM(E$3:E113)+H114</f>
        <v>-7.374672015176742E-2</v>
      </c>
      <c r="L114" s="21">
        <f>SUM(F$3:F113)+I114</f>
        <v>5.3602237107481798E-3</v>
      </c>
      <c r="M114" s="21">
        <f>SUM(G$3:G113)+J114</f>
        <v>1.5131600705782406</v>
      </c>
      <c r="N114" s="21"/>
      <c r="O114" s="21"/>
      <c r="P114" s="21"/>
      <c r="Q114" s="19">
        <f t="shared" si="5"/>
        <v>5.4385787331430986E-3</v>
      </c>
      <c r="R114" s="19">
        <f t="shared" si="5"/>
        <v>2.8731998229266987E-5</v>
      </c>
      <c r="S114" s="19">
        <f t="shared" si="5"/>
        <v>2.2896533991923462</v>
      </c>
      <c r="T114" s="19">
        <f t="shared" si="6"/>
        <v>-3.9529891794741435E-4</v>
      </c>
      <c r="U114" s="19">
        <f t="shared" si="7"/>
        <v>-0.11159059226976215</v>
      </c>
      <c r="V114" s="19">
        <f t="shared" si="8"/>
        <v>8.1108764884708744E-3</v>
      </c>
    </row>
    <row r="115" spans="1:22" x14ac:dyDescent="0.25">
      <c r="A115" s="26">
        <f>Wellpath!E115</f>
        <v>10700</v>
      </c>
      <c r="B115" s="22">
        <f>Wellpath!K115</f>
        <v>3261.36</v>
      </c>
      <c r="C115" s="22">
        <v>0</v>
      </c>
      <c r="D115" s="22">
        <v>0</v>
      </c>
      <c r="E115" s="20">
        <f>Model!$W$5*((drdp!B115+drdp!K115)*DSFS!$B115+(drdp!E115+drdp!N115)*DSFS!$C115+(drdp!H115+drdp!Q115)*DSFS!$D115)</f>
        <v>0</v>
      </c>
      <c r="F115" s="20">
        <f>Model!$W$5*((drdp!C115+drdp!L115)*DSFS!$B115+(drdp!F115+drdp!O115)*DSFS!$C115+(drdp!I115+drdp!R115)*DSFS!$D115)</f>
        <v>0</v>
      </c>
      <c r="G115" s="20">
        <f>Model!$W$5*((drdp!D115+drdp!M115)*DSFS!$B115+(drdp!G115+drdp!P115)*DSFS!$C115+(drdp!J115+drdp!S115)*DSFS!$D115)</f>
        <v>0</v>
      </c>
      <c r="H115" s="18">
        <f>Model!$W$5*((drdp!B115)*DSFS!$B115+(drdp!E115)*DSFS!$C115+(drdp!H115)*DSFS!$D115)</f>
        <v>-1.2116337598401392</v>
      </c>
      <c r="I115" s="18">
        <f>Model!$W$5*((drdp!C115)*DSFS!$B115+(drdp!F115)*DSFS!$C115+(drdp!I115)*DSFS!$D115)</f>
        <v>-1.0166814410038019</v>
      </c>
      <c r="J115" s="18">
        <f>Model!$W$5*((drdp!D115)*DSFS!$B115+(drdp!G115)*DSFS!$C115+(drdp!J115)*DSFS!$D115)</f>
        <v>0.91318080000000024</v>
      </c>
      <c r="K115" s="21">
        <f>SUM(E$3:E114)+H115</f>
        <v>-8.507040015027334E-2</v>
      </c>
      <c r="L115" s="21">
        <f>SUM(F$3:F114)+I115</f>
        <v>-4.1414719995678251E-3</v>
      </c>
      <c r="M115" s="21">
        <f>SUM(G$3:G114)+J115</f>
        <v>1.5216944705782409</v>
      </c>
      <c r="N115" s="21"/>
      <c r="O115" s="21"/>
      <c r="P115" s="21"/>
      <c r="Q115" s="19">
        <f t="shared" si="5"/>
        <v>7.2369729817276266E-3</v>
      </c>
      <c r="R115" s="19">
        <f t="shared" si="5"/>
        <v>1.715179032320432E-5</v>
      </c>
      <c r="S115" s="19">
        <f t="shared" si="5"/>
        <v>2.3155540617883927</v>
      </c>
      <c r="T115" s="19">
        <f t="shared" si="6"/>
        <v>3.5231668021438756E-4</v>
      </c>
      <c r="U115" s="19">
        <f t="shared" si="7"/>
        <v>-0.1294511575185493</v>
      </c>
      <c r="V115" s="19">
        <f t="shared" si="8"/>
        <v>-6.3020550417969704E-3</v>
      </c>
    </row>
    <row r="116" spans="1:22" x14ac:dyDescent="0.25">
      <c r="A116" s="26">
        <f>Wellpath!E116</f>
        <v>10800</v>
      </c>
      <c r="B116" s="22">
        <f>Wellpath!K116</f>
        <v>3291.84</v>
      </c>
      <c r="C116" s="22">
        <v>0</v>
      </c>
      <c r="D116" s="22">
        <v>0</v>
      </c>
      <c r="E116" s="20">
        <f>Model!$W$5*((drdp!B116+drdp!K116)*DSFS!$B116+(drdp!E116+drdp!N116)*DSFS!$C116+(drdp!H116+drdp!Q116)*DSFS!$D116)</f>
        <v>0</v>
      </c>
      <c r="F116" s="20">
        <f>Model!$W$5*((drdp!C116+drdp!L116)*DSFS!$B116+(drdp!F116+drdp!O116)*DSFS!$C116+(drdp!I116+drdp!R116)*DSFS!$D116)</f>
        <v>0</v>
      </c>
      <c r="G116" s="20">
        <f>Model!$W$5*((drdp!D116+drdp!M116)*DSFS!$B116+(drdp!G116+drdp!P116)*DSFS!$C116+(drdp!J116+drdp!S116)*DSFS!$D116)</f>
        <v>0</v>
      </c>
      <c r="H116" s="18">
        <f>Model!$W$5*((drdp!B116)*DSFS!$B116+(drdp!E116)*DSFS!$C116+(drdp!H116)*DSFS!$D116)</f>
        <v>-1.2229574398386454</v>
      </c>
      <c r="I116" s="18">
        <f>Model!$W$5*((drdp!C116)*DSFS!$B116+(drdp!F116)*DSFS!$C116+(drdp!I116)*DSFS!$D116)</f>
        <v>-1.0261831367141176</v>
      </c>
      <c r="J116" s="18">
        <f>Model!$W$5*((drdp!D116)*DSFS!$B116+(drdp!G116)*DSFS!$C116+(drdp!J116)*DSFS!$D116)</f>
        <v>0.92171520000000018</v>
      </c>
      <c r="K116" s="21">
        <f>SUM(E$3:E115)+H116</f>
        <v>-9.6394080148779482E-2</v>
      </c>
      <c r="L116" s="21">
        <f>SUM(F$3:F115)+I116</f>
        <v>-1.3643167709883608E-2</v>
      </c>
      <c r="M116" s="21">
        <f>SUM(G$3:G115)+J116</f>
        <v>1.5302288705782408</v>
      </c>
      <c r="N116" s="21"/>
      <c r="O116" s="21"/>
      <c r="P116" s="21"/>
      <c r="Q116" s="19">
        <f t="shared" si="5"/>
        <v>9.2918186877293217E-3</v>
      </c>
      <c r="R116" s="19">
        <f t="shared" si="5"/>
        <v>1.8613602516001073E-4</v>
      </c>
      <c r="S116" s="19">
        <f t="shared" si="5"/>
        <v>2.3416003963511582</v>
      </c>
      <c r="T116" s="19">
        <f t="shared" si="6"/>
        <v>1.3151206017097607E-3</v>
      </c>
      <c r="U116" s="19">
        <f t="shared" si="7"/>
        <v>-0.14750500439649525</v>
      </c>
      <c r="V116" s="19">
        <f t="shared" si="8"/>
        <v>-2.0877169115804717E-2</v>
      </c>
    </row>
    <row r="117" spans="1:22" x14ac:dyDescent="0.25">
      <c r="A117" s="26">
        <f>Wellpath!E117</f>
        <v>10900</v>
      </c>
      <c r="B117" s="22">
        <f>Wellpath!K117</f>
        <v>3322.32</v>
      </c>
      <c r="C117" s="22">
        <v>0</v>
      </c>
      <c r="D117" s="22">
        <v>0</v>
      </c>
      <c r="E117" s="20">
        <f>Model!$W$5*((drdp!B117+drdp!K117)*DSFS!$B117+(drdp!E117+drdp!N117)*DSFS!$C117+(drdp!H117+drdp!Q117)*DSFS!$D117)</f>
        <v>0</v>
      </c>
      <c r="F117" s="20">
        <f>Model!$W$5*((drdp!C117+drdp!L117)*DSFS!$B117+(drdp!F117+drdp!O117)*DSFS!$C117+(drdp!I117+drdp!R117)*DSFS!$D117)</f>
        <v>0</v>
      </c>
      <c r="G117" s="20">
        <f>Model!$W$5*((drdp!D117+drdp!M117)*DSFS!$B117+(drdp!G117+drdp!P117)*DSFS!$C117+(drdp!J117+drdp!S117)*DSFS!$D117)</f>
        <v>0</v>
      </c>
      <c r="H117" s="18">
        <f>Model!$W$5*((drdp!B117)*DSFS!$B117+(drdp!E117)*DSFS!$C117+(drdp!H117)*DSFS!$D117)</f>
        <v>-1.2342811198371513</v>
      </c>
      <c r="I117" s="18">
        <f>Model!$W$5*((drdp!C117)*DSFS!$B117+(drdp!F117)*DSFS!$C117+(drdp!I117)*DSFS!$D117)</f>
        <v>-1.0356848324244337</v>
      </c>
      <c r="J117" s="18">
        <f>Model!$W$5*((drdp!D117)*DSFS!$B117+(drdp!G117)*DSFS!$C117+(drdp!J117)*DSFS!$D117)</f>
        <v>0.93024960000000023</v>
      </c>
      <c r="K117" s="21">
        <f>SUM(E$3:E116)+H117</f>
        <v>-0.1077177601472854</v>
      </c>
      <c r="L117" s="21">
        <f>SUM(F$3:F116)+I117</f>
        <v>-2.3144863420199613E-2</v>
      </c>
      <c r="M117" s="21">
        <f>SUM(G$3:G116)+J117</f>
        <v>1.5387632705782408</v>
      </c>
      <c r="N117" s="21"/>
      <c r="O117" s="21"/>
      <c r="P117" s="21"/>
      <c r="Q117" s="19">
        <f t="shared" si="5"/>
        <v>1.1603115851148108E-2</v>
      </c>
      <c r="R117" s="19">
        <f t="shared" si="5"/>
        <v>5.3568470273969416E-4</v>
      </c>
      <c r="S117" s="19">
        <f t="shared" si="5"/>
        <v>2.3677924028806445</v>
      </c>
      <c r="T117" s="19">
        <f t="shared" si="6"/>
        <v>2.4931128465387415E-3</v>
      </c>
      <c r="U117" s="19">
        <f t="shared" si="7"/>
        <v>-0.16575213290359936</v>
      </c>
      <c r="V117" s="19">
        <f t="shared" si="8"/>
        <v>-3.5614465733553043E-2</v>
      </c>
    </row>
    <row r="118" spans="1:22" x14ac:dyDescent="0.25">
      <c r="A118" s="26">
        <f>Wellpath!E118</f>
        <v>11000</v>
      </c>
      <c r="B118" s="22">
        <f>Wellpath!K118</f>
        <v>3352.8</v>
      </c>
      <c r="C118" s="22">
        <v>0</v>
      </c>
      <c r="D118" s="22">
        <v>0</v>
      </c>
      <c r="E118" s="20">
        <f>Model!$W$5*((drdp!B118+drdp!K118)*DSFS!$B118+(drdp!E118+drdp!N118)*DSFS!$C118+(drdp!H118+drdp!Q118)*DSFS!$D118)</f>
        <v>0</v>
      </c>
      <c r="F118" s="20">
        <f>Model!$W$5*((drdp!C118+drdp!L118)*DSFS!$B118+(drdp!F118+drdp!O118)*DSFS!$C118+(drdp!I118+drdp!R118)*DSFS!$D118)</f>
        <v>0</v>
      </c>
      <c r="G118" s="20">
        <f>Model!$W$5*((drdp!D118+drdp!M118)*DSFS!$B118+(drdp!G118+drdp!P118)*DSFS!$C118+(drdp!J118+drdp!S118)*DSFS!$D118)</f>
        <v>0</v>
      </c>
      <c r="H118" s="18">
        <f>Model!$W$5*((drdp!B118)*DSFS!$B118+(drdp!E118)*DSFS!$C118+(drdp!H118)*DSFS!$D118)</f>
        <v>-1.2456047998356572</v>
      </c>
      <c r="I118" s="18">
        <f>Model!$W$5*((drdp!C118)*DSFS!$B118+(drdp!F118)*DSFS!$C118+(drdp!I118)*DSFS!$D118)</f>
        <v>-1.0451865281347494</v>
      </c>
      <c r="J118" s="18">
        <f>Model!$W$5*((drdp!D118)*DSFS!$B118+(drdp!G118)*DSFS!$C118+(drdp!J118)*DSFS!$D118)</f>
        <v>0.93878400000000017</v>
      </c>
      <c r="K118" s="21">
        <f>SUM(E$3:E117)+H118</f>
        <v>-0.11904144014579132</v>
      </c>
      <c r="L118" s="21">
        <f>SUM(F$3:F117)+I118</f>
        <v>-3.2646559130515396E-2</v>
      </c>
      <c r="M118" s="21">
        <f>SUM(G$3:G117)+J118</f>
        <v>1.5472976705782409</v>
      </c>
      <c r="N118" s="21"/>
      <c r="O118" s="21"/>
      <c r="P118" s="21"/>
      <c r="Q118" s="19">
        <f t="shared" si="5"/>
        <v>1.4170864471984018E-2</v>
      </c>
      <c r="R118" s="19">
        <f t="shared" si="5"/>
        <v>1.0657978230622382E-3</v>
      </c>
      <c r="S118" s="19">
        <f t="shared" si="5"/>
        <v>2.3941300813768502</v>
      </c>
      <c r="T118" s="19">
        <f t="shared" si="6"/>
        <v>3.8862934147012858E-3</v>
      </c>
      <c r="U118" s="19">
        <f t="shared" si="7"/>
        <v>-0.18419254303986199</v>
      </c>
      <c r="V118" s="19">
        <f t="shared" si="8"/>
        <v>-5.0513944895041275E-2</v>
      </c>
    </row>
    <row r="119" spans="1:22" x14ac:dyDescent="0.25">
      <c r="A119" s="26">
        <f>Wellpath!E119</f>
        <v>11100</v>
      </c>
      <c r="B119" s="22">
        <f>Wellpath!K119</f>
        <v>3383.28</v>
      </c>
      <c r="C119" s="22">
        <v>0</v>
      </c>
      <c r="D119" s="22">
        <v>0</v>
      </c>
      <c r="E119" s="20">
        <f>Model!$W$5*((drdp!B119+drdp!K119)*DSFS!$B119+(drdp!E119+drdp!N119)*DSFS!$C119+(drdp!H119+drdp!Q119)*DSFS!$D119)</f>
        <v>0</v>
      </c>
      <c r="F119" s="20">
        <f>Model!$W$5*((drdp!C119+drdp!L119)*DSFS!$B119+(drdp!F119+drdp!O119)*DSFS!$C119+(drdp!I119+drdp!R119)*DSFS!$D119)</f>
        <v>0</v>
      </c>
      <c r="G119" s="20">
        <f>Model!$W$5*((drdp!D119+drdp!M119)*DSFS!$B119+(drdp!G119+drdp!P119)*DSFS!$C119+(drdp!J119+drdp!S119)*DSFS!$D119)</f>
        <v>0</v>
      </c>
      <c r="H119" s="18">
        <f>Model!$W$5*((drdp!B119)*DSFS!$B119+(drdp!E119)*DSFS!$C119+(drdp!H119)*DSFS!$D119)</f>
        <v>-1.2569284798341633</v>
      </c>
      <c r="I119" s="18">
        <f>Model!$W$5*((drdp!C119)*DSFS!$B119+(drdp!F119)*DSFS!$C119+(drdp!I119)*DSFS!$D119)</f>
        <v>-1.0546882238450654</v>
      </c>
      <c r="J119" s="18">
        <f>Model!$W$5*((drdp!D119)*DSFS!$B119+(drdp!G119)*DSFS!$C119+(drdp!J119)*DSFS!$D119)</f>
        <v>0.94731840000000023</v>
      </c>
      <c r="K119" s="21">
        <f>SUM(E$3:E118)+H119</f>
        <v>-0.13036512014429746</v>
      </c>
      <c r="L119" s="21">
        <f>SUM(F$3:F118)+I119</f>
        <v>-4.2148254840831401E-2</v>
      </c>
      <c r="M119" s="21">
        <f>SUM(G$3:G118)+J119</f>
        <v>1.5558320705782407</v>
      </c>
      <c r="N119" s="21"/>
      <c r="O119" s="21"/>
      <c r="P119" s="21"/>
      <c r="Q119" s="19">
        <f t="shared" si="5"/>
        <v>1.6995064550237114E-2</v>
      </c>
      <c r="R119" s="19">
        <f t="shared" si="5"/>
        <v>1.7764753861276676E-3</v>
      </c>
      <c r="S119" s="19">
        <f t="shared" si="5"/>
        <v>2.4206134318397758</v>
      </c>
      <c r="T119" s="19">
        <f t="shared" si="6"/>
        <v>5.4946623061974528E-3</v>
      </c>
      <c r="U119" s="19">
        <f t="shared" si="7"/>
        <v>-0.20282623480528345</v>
      </c>
      <c r="V119" s="19">
        <f t="shared" si="8"/>
        <v>-6.5575606600270078E-2</v>
      </c>
    </row>
    <row r="120" spans="1:22" x14ac:dyDescent="0.25">
      <c r="A120" s="26">
        <f>Wellpath!E120</f>
        <v>11200</v>
      </c>
      <c r="B120" s="22">
        <f>Wellpath!K120</f>
        <v>3413.76</v>
      </c>
      <c r="C120" s="22">
        <v>0</v>
      </c>
      <c r="D120" s="22">
        <v>0</v>
      </c>
      <c r="E120" s="20">
        <f>Model!$W$5*((drdp!B120+drdp!K120)*DSFS!$B120+(drdp!E120+drdp!N120)*DSFS!$C120+(drdp!H120+drdp!Q120)*DSFS!$D120)</f>
        <v>0</v>
      </c>
      <c r="F120" s="20">
        <f>Model!$W$5*((drdp!C120+drdp!L120)*DSFS!$B120+(drdp!F120+drdp!O120)*DSFS!$C120+(drdp!I120+drdp!R120)*DSFS!$D120)</f>
        <v>0</v>
      </c>
      <c r="G120" s="20">
        <f>Model!$W$5*((drdp!D120+drdp!M120)*DSFS!$B120+(drdp!G120+drdp!P120)*DSFS!$C120+(drdp!J120+drdp!S120)*DSFS!$D120)</f>
        <v>0</v>
      </c>
      <c r="H120" s="18">
        <f>Model!$W$5*((drdp!B120)*DSFS!$B120+(drdp!E120)*DSFS!$C120+(drdp!H120)*DSFS!$D120)</f>
        <v>-1.2682521598326693</v>
      </c>
      <c r="I120" s="18">
        <f>Model!$W$5*((drdp!C120)*DSFS!$B120+(drdp!F120)*DSFS!$C120+(drdp!I120)*DSFS!$D120)</f>
        <v>-1.0641899195553812</v>
      </c>
      <c r="J120" s="18">
        <f>Model!$W$5*((drdp!D120)*DSFS!$B120+(drdp!G120)*DSFS!$C120+(drdp!J120)*DSFS!$D120)</f>
        <v>0.95585280000000028</v>
      </c>
      <c r="K120" s="21">
        <f>SUM(E$3:E119)+H120</f>
        <v>-0.14168880014280338</v>
      </c>
      <c r="L120" s="21">
        <f>SUM(F$3:F119)+I120</f>
        <v>-5.1649950551147183E-2</v>
      </c>
      <c r="M120" s="21">
        <f>SUM(G$3:G119)+J120</f>
        <v>1.564366470578241</v>
      </c>
      <c r="N120" s="21"/>
      <c r="O120" s="21"/>
      <c r="P120" s="21"/>
      <c r="Q120" s="19">
        <f t="shared" si="5"/>
        <v>2.0075716085907282E-2</v>
      </c>
      <c r="R120" s="19">
        <f t="shared" si="5"/>
        <v>2.6677173919359494E-3</v>
      </c>
      <c r="S120" s="19">
        <f t="shared" si="5"/>
        <v>2.4472424542694227</v>
      </c>
      <c r="T120" s="19">
        <f t="shared" si="6"/>
        <v>7.318219521027171E-3</v>
      </c>
      <c r="U120" s="19">
        <f t="shared" si="7"/>
        <v>-0.22165320819986309</v>
      </c>
      <c r="V120" s="19">
        <f t="shared" si="8"/>
        <v>-8.0799450849238785E-2</v>
      </c>
    </row>
    <row r="121" spans="1:22" x14ac:dyDescent="0.25">
      <c r="A121" s="26">
        <f>Wellpath!E121</f>
        <v>11300</v>
      </c>
      <c r="B121" s="22">
        <f>Wellpath!K121</f>
        <v>3444.2400000000002</v>
      </c>
      <c r="C121" s="22">
        <v>0</v>
      </c>
      <c r="D121" s="22">
        <v>0</v>
      </c>
      <c r="E121" s="20">
        <f>Model!$W$5*((drdp!B121+drdp!K121)*DSFS!$B121+(drdp!E121+drdp!N121)*DSFS!$C121+(drdp!H121+drdp!Q121)*DSFS!$D121)</f>
        <v>0</v>
      </c>
      <c r="F121" s="20">
        <f>Model!$W$5*((drdp!C121+drdp!L121)*DSFS!$B121+(drdp!F121+drdp!O121)*DSFS!$C121+(drdp!I121+drdp!R121)*DSFS!$D121)</f>
        <v>0</v>
      </c>
      <c r="G121" s="20">
        <f>Model!$W$5*((drdp!D121+drdp!M121)*DSFS!$B121+(drdp!G121+drdp!P121)*DSFS!$C121+(drdp!J121+drdp!S121)*DSFS!$D121)</f>
        <v>0</v>
      </c>
      <c r="H121" s="18">
        <f>Model!$W$5*((drdp!B121)*DSFS!$B121+(drdp!E121)*DSFS!$C121+(drdp!H121)*DSFS!$D121)</f>
        <v>-1.2795758398311754</v>
      </c>
      <c r="I121" s="18">
        <f>Model!$W$5*((drdp!C121)*DSFS!$B121+(drdp!F121)*DSFS!$C121+(drdp!I121)*DSFS!$D121)</f>
        <v>-1.0736916152656972</v>
      </c>
      <c r="J121" s="18">
        <f>Model!$W$5*((drdp!D121)*DSFS!$B121+(drdp!G121)*DSFS!$C121+(drdp!J121)*DSFS!$D121)</f>
        <v>0.96438720000000022</v>
      </c>
      <c r="K121" s="21">
        <f>SUM(E$3:E120)+H121</f>
        <v>-0.15301248014130953</v>
      </c>
      <c r="L121" s="21">
        <f>SUM(F$3:F120)+I121</f>
        <v>-6.1151646261463188E-2</v>
      </c>
      <c r="M121" s="21">
        <f>SUM(G$3:G120)+J121</f>
        <v>1.5729008705782408</v>
      </c>
      <c r="N121" s="21"/>
      <c r="O121" s="21"/>
      <c r="P121" s="21"/>
      <c r="Q121" s="19">
        <f t="shared" si="5"/>
        <v>2.3412819078994642E-2</v>
      </c>
      <c r="R121" s="19">
        <f t="shared" si="5"/>
        <v>3.7395238404871246E-3</v>
      </c>
      <c r="S121" s="19">
        <f t="shared" si="5"/>
        <v>2.4740171486657876</v>
      </c>
      <c r="T121" s="19">
        <f t="shared" si="6"/>
        <v>9.3569650591905206E-3</v>
      </c>
      <c r="U121" s="19">
        <f t="shared" si="7"/>
        <v>-0.24067346322360153</v>
      </c>
      <c r="V121" s="19">
        <f t="shared" si="8"/>
        <v>-9.6185477641948069E-2</v>
      </c>
    </row>
    <row r="122" spans="1:22" x14ac:dyDescent="0.25">
      <c r="A122" s="26">
        <f>Wellpath!E122</f>
        <v>11400</v>
      </c>
      <c r="B122" s="22">
        <f>Wellpath!K122</f>
        <v>3474.7200000000003</v>
      </c>
      <c r="C122" s="22">
        <v>0</v>
      </c>
      <c r="D122" s="22">
        <v>0</v>
      </c>
      <c r="E122" s="20">
        <f>Model!$W$5*((drdp!B122+drdp!K122)*DSFS!$B122+(drdp!E122+drdp!N122)*DSFS!$C122+(drdp!H122+drdp!Q122)*DSFS!$D122)</f>
        <v>0</v>
      </c>
      <c r="F122" s="20">
        <f>Model!$W$5*((drdp!C122+drdp!L122)*DSFS!$B122+(drdp!F122+drdp!O122)*DSFS!$C122+(drdp!I122+drdp!R122)*DSFS!$D122)</f>
        <v>0</v>
      </c>
      <c r="G122" s="20">
        <f>Model!$W$5*((drdp!D122+drdp!M122)*DSFS!$B122+(drdp!G122+drdp!P122)*DSFS!$C122+(drdp!J122+drdp!S122)*DSFS!$D122)</f>
        <v>0</v>
      </c>
      <c r="H122" s="18">
        <f>Model!$W$5*((drdp!B122)*DSFS!$B122+(drdp!E122)*DSFS!$C122+(drdp!H122)*DSFS!$D122)</f>
        <v>-1.2908995198296811</v>
      </c>
      <c r="I122" s="18">
        <f>Model!$W$5*((drdp!C122)*DSFS!$B122+(drdp!F122)*DSFS!$C122+(drdp!I122)*DSFS!$D122)</f>
        <v>-1.083193310976013</v>
      </c>
      <c r="J122" s="18">
        <f>Model!$W$5*((drdp!D122)*DSFS!$B122+(drdp!G122)*DSFS!$C122+(drdp!J122)*DSFS!$D122)</f>
        <v>0.97292160000000028</v>
      </c>
      <c r="K122" s="21">
        <f>SUM(E$3:E121)+H122</f>
        <v>-0.16433616013981522</v>
      </c>
      <c r="L122" s="21">
        <f>SUM(F$3:F121)+I122</f>
        <v>-7.0653341971778971E-2</v>
      </c>
      <c r="M122" s="21">
        <f>SUM(G$3:G121)+J122</f>
        <v>1.5814352705782408</v>
      </c>
      <c r="N122" s="21"/>
      <c r="O122" s="21"/>
      <c r="P122" s="21"/>
      <c r="Q122" s="19">
        <f t="shared" si="5"/>
        <v>2.7006373529498993E-2</v>
      </c>
      <c r="R122" s="19">
        <f t="shared" si="5"/>
        <v>4.9918947317811437E-3</v>
      </c>
      <c r="S122" s="19">
        <f t="shared" si="5"/>
        <v>2.5009375150288737</v>
      </c>
      <c r="T122" s="19">
        <f t="shared" si="6"/>
        <v>1.1610898920687398E-2</v>
      </c>
      <c r="U122" s="19">
        <f t="shared" si="7"/>
        <v>-0.25988699987649783</v>
      </c>
      <c r="V122" s="19">
        <f t="shared" si="8"/>
        <v>-0.11173368697839726</v>
      </c>
    </row>
    <row r="123" spans="1:22" x14ac:dyDescent="0.25">
      <c r="A123" s="26">
        <f>Wellpath!E123</f>
        <v>11500</v>
      </c>
      <c r="B123" s="22">
        <f>Wellpath!K123</f>
        <v>3505.2000000000003</v>
      </c>
      <c r="C123" s="22">
        <v>0</v>
      </c>
      <c r="D123" s="22">
        <v>0</v>
      </c>
      <c r="E123" s="20">
        <f>Model!$W$5*((drdp!B123+drdp!K123)*DSFS!$B123+(drdp!E123+drdp!N123)*DSFS!$C123+(drdp!H123+drdp!Q123)*DSFS!$D123)</f>
        <v>0</v>
      </c>
      <c r="F123" s="20">
        <f>Model!$W$5*((drdp!C123+drdp!L123)*DSFS!$B123+(drdp!F123+drdp!O123)*DSFS!$C123+(drdp!I123+drdp!R123)*DSFS!$D123)</f>
        <v>0</v>
      </c>
      <c r="G123" s="20">
        <f>Model!$W$5*((drdp!D123+drdp!M123)*DSFS!$B123+(drdp!G123+drdp!P123)*DSFS!$C123+(drdp!J123+drdp!S123)*DSFS!$D123)</f>
        <v>0</v>
      </c>
      <c r="H123" s="18">
        <f>Model!$W$5*((drdp!B123)*DSFS!$B123+(drdp!E123)*DSFS!$C123+(drdp!H123)*DSFS!$D123)</f>
        <v>-1.302223199828187</v>
      </c>
      <c r="I123" s="18">
        <f>Model!$W$5*((drdp!C123)*DSFS!$B123+(drdp!F123)*DSFS!$C123+(drdp!I123)*DSFS!$D123)</f>
        <v>-1.092695006686329</v>
      </c>
      <c r="J123" s="18">
        <f>Model!$W$5*((drdp!D123)*DSFS!$B123+(drdp!G123)*DSFS!$C123+(drdp!J123)*DSFS!$D123)</f>
        <v>0.98145600000000022</v>
      </c>
      <c r="K123" s="21">
        <f>SUM(E$3:E122)+H123</f>
        <v>-0.17565984013832114</v>
      </c>
      <c r="L123" s="21">
        <f>SUM(F$3:F122)+I123</f>
        <v>-8.0155037682094976E-2</v>
      </c>
      <c r="M123" s="21">
        <f>SUM(G$3:G122)+J123</f>
        <v>1.5899696705782409</v>
      </c>
      <c r="N123" s="21"/>
      <c r="O123" s="21"/>
      <c r="P123" s="21"/>
      <c r="Q123" s="19">
        <f t="shared" si="5"/>
        <v>3.0856379437420541E-2</v>
      </c>
      <c r="R123" s="19">
        <f t="shared" si="5"/>
        <v>6.4248300658180657E-3</v>
      </c>
      <c r="S123" s="19">
        <f t="shared" si="5"/>
        <v>2.5280035533586798</v>
      </c>
      <c r="T123" s="19">
        <f t="shared" si="6"/>
        <v>1.408002110551791E-2</v>
      </c>
      <c r="U123" s="19">
        <f t="shared" si="7"/>
        <v>-0.27929381815855292</v>
      </c>
      <c r="V123" s="19">
        <f t="shared" si="8"/>
        <v>-0.12744407885858702</v>
      </c>
    </row>
    <row r="124" spans="1:22" x14ac:dyDescent="0.25">
      <c r="A124" s="26">
        <f>Wellpath!E124</f>
        <v>11600</v>
      </c>
      <c r="B124" s="22">
        <f>Wellpath!K124</f>
        <v>3535.6800000000003</v>
      </c>
      <c r="C124" s="22">
        <v>0</v>
      </c>
      <c r="D124" s="22">
        <v>0</v>
      </c>
      <c r="E124" s="20">
        <f>Model!$W$5*((drdp!B124+drdp!K124)*DSFS!$B124+(drdp!E124+drdp!N124)*DSFS!$C124+(drdp!H124+drdp!Q124)*DSFS!$D124)</f>
        <v>0</v>
      </c>
      <c r="F124" s="20">
        <f>Model!$W$5*((drdp!C124+drdp!L124)*DSFS!$B124+(drdp!F124+drdp!O124)*DSFS!$C124+(drdp!I124+drdp!R124)*DSFS!$D124)</f>
        <v>0</v>
      </c>
      <c r="G124" s="20">
        <f>Model!$W$5*((drdp!D124+drdp!M124)*DSFS!$B124+(drdp!G124+drdp!P124)*DSFS!$C124+(drdp!J124+drdp!S124)*DSFS!$D124)</f>
        <v>0</v>
      </c>
      <c r="H124" s="18">
        <f>Model!$W$5*((drdp!B124)*DSFS!$B124+(drdp!E124)*DSFS!$C124+(drdp!H124)*DSFS!$D124)</f>
        <v>-1.3135468798266932</v>
      </c>
      <c r="I124" s="18">
        <f>Model!$W$5*((drdp!C124)*DSFS!$B124+(drdp!F124)*DSFS!$C124+(drdp!I124)*DSFS!$D124)</f>
        <v>-1.102196702396645</v>
      </c>
      <c r="J124" s="18">
        <f>Model!$W$5*((drdp!D124)*DSFS!$B124+(drdp!G124)*DSFS!$C124+(drdp!J124)*DSFS!$D124)</f>
        <v>0.98999040000000027</v>
      </c>
      <c r="K124" s="21">
        <f>SUM(E$3:E123)+H124</f>
        <v>-0.18698352013682729</v>
      </c>
      <c r="L124" s="21">
        <f>SUM(F$3:F123)+I124</f>
        <v>-8.9656733392410981E-2</v>
      </c>
      <c r="M124" s="21">
        <f>SUM(G$3:G123)+J124</f>
        <v>1.5985040705782407</v>
      </c>
      <c r="N124" s="21"/>
      <c r="O124" s="21"/>
      <c r="P124" s="21"/>
      <c r="Q124" s="19">
        <f t="shared" si="5"/>
        <v>3.4962836802759294E-2</v>
      </c>
      <c r="R124" s="19">
        <f t="shared" si="5"/>
        <v>8.0383298425978616E-3</v>
      </c>
      <c r="S124" s="19">
        <f t="shared" si="5"/>
        <v>2.5552152636552052</v>
      </c>
      <c r="T124" s="19">
        <f t="shared" si="6"/>
        <v>1.6764331613682033E-2</v>
      </c>
      <c r="U124" s="19">
        <f t="shared" si="7"/>
        <v>-0.29889391806976684</v>
      </c>
      <c r="V124" s="19">
        <f t="shared" si="8"/>
        <v>-0.14331665328251703</v>
      </c>
    </row>
    <row r="125" spans="1:22" x14ac:dyDescent="0.25">
      <c r="A125" s="26">
        <f>Wellpath!E125</f>
        <v>11700</v>
      </c>
      <c r="B125" s="22">
        <f>Wellpath!K125</f>
        <v>3566.1600000000003</v>
      </c>
      <c r="C125" s="22">
        <v>0</v>
      </c>
      <c r="D125" s="22">
        <v>0</v>
      </c>
      <c r="E125" s="20">
        <f>Model!$W$5*((drdp!B125+drdp!K125)*DSFS!$B125+(drdp!E125+drdp!N125)*DSFS!$C125+(drdp!H125+drdp!Q125)*DSFS!$D125)</f>
        <v>0</v>
      </c>
      <c r="F125" s="20">
        <f>Model!$W$5*((drdp!C125+drdp!L125)*DSFS!$B125+(drdp!F125+drdp!O125)*DSFS!$C125+(drdp!I125+drdp!R125)*DSFS!$D125)</f>
        <v>0</v>
      </c>
      <c r="G125" s="20">
        <f>Model!$W$5*((drdp!D125+drdp!M125)*DSFS!$B125+(drdp!G125+drdp!P125)*DSFS!$C125+(drdp!J125+drdp!S125)*DSFS!$D125)</f>
        <v>0</v>
      </c>
      <c r="H125" s="18">
        <f>Model!$W$5*((drdp!B125)*DSFS!$B125+(drdp!E125)*DSFS!$C125+(drdp!H125)*DSFS!$D125)</f>
        <v>-1.3248705598251991</v>
      </c>
      <c r="I125" s="18">
        <f>Model!$W$5*((drdp!C125)*DSFS!$B125+(drdp!F125)*DSFS!$C125+(drdp!I125)*DSFS!$D125)</f>
        <v>-1.1116983981069608</v>
      </c>
      <c r="J125" s="18">
        <f>Model!$W$5*((drdp!D125)*DSFS!$B125+(drdp!G125)*DSFS!$C125+(drdp!J125)*DSFS!$D125)</f>
        <v>0.99852480000000021</v>
      </c>
      <c r="K125" s="21">
        <f>SUM(E$3:E124)+H125</f>
        <v>-0.19830720013533321</v>
      </c>
      <c r="L125" s="21">
        <f>SUM(F$3:F124)+I125</f>
        <v>-9.9158429102726764E-2</v>
      </c>
      <c r="M125" s="21">
        <f>SUM(G$3:G124)+J125</f>
        <v>1.6070384705782408</v>
      </c>
      <c r="N125" s="21"/>
      <c r="O125" s="21"/>
      <c r="P125" s="21"/>
      <c r="Q125" s="19">
        <f t="shared" si="5"/>
        <v>3.93257456255151E-2</v>
      </c>
      <c r="R125" s="19">
        <f t="shared" si="5"/>
        <v>9.8323940621204906E-3</v>
      </c>
      <c r="S125" s="19">
        <f t="shared" si="5"/>
        <v>2.5825726459184515</v>
      </c>
      <c r="T125" s="19">
        <f t="shared" si="6"/>
        <v>1.9663830445179685E-2</v>
      </c>
      <c r="U125" s="19">
        <f t="shared" si="7"/>
        <v>-0.31868729961013897</v>
      </c>
      <c r="V125" s="19">
        <f t="shared" si="8"/>
        <v>-0.15935141025018693</v>
      </c>
    </row>
    <row r="126" spans="1:22" x14ac:dyDescent="0.25">
      <c r="A126" s="26">
        <f>Wellpath!E126</f>
        <v>11800</v>
      </c>
      <c r="B126" s="22">
        <f>Wellpath!K126</f>
        <v>3596.6400000000003</v>
      </c>
      <c r="C126" s="22">
        <v>0</v>
      </c>
      <c r="D126" s="22">
        <v>0</v>
      </c>
      <c r="E126" s="20">
        <f>Model!$W$5*((drdp!B126+drdp!K126)*DSFS!$B126+(drdp!E126+drdp!N126)*DSFS!$C126+(drdp!H126+drdp!Q126)*DSFS!$D126)</f>
        <v>0</v>
      </c>
      <c r="F126" s="20">
        <f>Model!$W$5*((drdp!C126+drdp!L126)*DSFS!$B126+(drdp!F126+drdp!O126)*DSFS!$C126+(drdp!I126+drdp!R126)*DSFS!$D126)</f>
        <v>0</v>
      </c>
      <c r="G126" s="20">
        <f>Model!$W$5*((drdp!D126+drdp!M126)*DSFS!$B126+(drdp!G126+drdp!P126)*DSFS!$C126+(drdp!J126+drdp!S126)*DSFS!$D126)</f>
        <v>0</v>
      </c>
      <c r="H126" s="18">
        <f>Model!$W$5*((drdp!B126)*DSFS!$B126+(drdp!E126)*DSFS!$C126+(drdp!H126)*DSFS!$D126)</f>
        <v>-1.3361942398237052</v>
      </c>
      <c r="I126" s="18">
        <f>Model!$W$5*((drdp!C126)*DSFS!$B126+(drdp!F126)*DSFS!$C126+(drdp!I126)*DSFS!$D126)</f>
        <v>-1.1212000938172768</v>
      </c>
      <c r="J126" s="18">
        <f>Model!$W$5*((drdp!D126)*DSFS!$B126+(drdp!G126)*DSFS!$C126+(drdp!J126)*DSFS!$D126)</f>
        <v>1.0070592000000003</v>
      </c>
      <c r="K126" s="21">
        <f>SUM(E$3:E125)+H126</f>
        <v>-0.20963088013383935</v>
      </c>
      <c r="L126" s="21">
        <f>SUM(F$3:F125)+I126</f>
        <v>-0.10866012481304277</v>
      </c>
      <c r="M126" s="21">
        <f>SUM(G$3:G125)+J126</f>
        <v>1.6155728705782408</v>
      </c>
      <c r="N126" s="21"/>
      <c r="O126" s="21"/>
      <c r="P126" s="21"/>
      <c r="Q126" s="19">
        <f t="shared" si="5"/>
        <v>4.394510590568812E-2</v>
      </c>
      <c r="R126" s="19">
        <f t="shared" si="5"/>
        <v>1.1807022724386032E-2</v>
      </c>
      <c r="S126" s="19">
        <f t="shared" si="5"/>
        <v>2.6100757001484172</v>
      </c>
      <c r="T126" s="19">
        <f t="shared" si="6"/>
        <v>2.277851760001099E-2</v>
      </c>
      <c r="U126" s="19">
        <f t="shared" si="7"/>
        <v>-0.33867396277966993</v>
      </c>
      <c r="V126" s="19">
        <f t="shared" si="8"/>
        <v>-0.17554834976159744</v>
      </c>
    </row>
    <row r="127" spans="1:22" x14ac:dyDescent="0.25">
      <c r="A127" s="26">
        <f>Wellpath!E127</f>
        <v>11900</v>
      </c>
      <c r="B127" s="22">
        <f>Wellpath!K127</f>
        <v>3627.1200000000003</v>
      </c>
      <c r="C127" s="22">
        <v>0</v>
      </c>
      <c r="D127" s="22">
        <v>0</v>
      </c>
      <c r="E127" s="20">
        <f>Model!$W$5*((drdp!B127+drdp!K127)*DSFS!$B127+(drdp!E127+drdp!N127)*DSFS!$C127+(drdp!H127+drdp!Q127)*DSFS!$D127)</f>
        <v>0</v>
      </c>
      <c r="F127" s="20">
        <f>Model!$W$5*((drdp!C127+drdp!L127)*DSFS!$B127+(drdp!F127+drdp!O127)*DSFS!$C127+(drdp!I127+drdp!R127)*DSFS!$D127)</f>
        <v>0</v>
      </c>
      <c r="G127" s="20">
        <f>Model!$W$5*((drdp!D127+drdp!M127)*DSFS!$B127+(drdp!G127+drdp!P127)*DSFS!$C127+(drdp!J127+drdp!S127)*DSFS!$D127)</f>
        <v>0</v>
      </c>
      <c r="H127" s="18">
        <f>Model!$W$5*((drdp!B127)*DSFS!$B127+(drdp!E127)*DSFS!$C127+(drdp!H127)*DSFS!$D127)</f>
        <v>-1.3475179198222111</v>
      </c>
      <c r="I127" s="18">
        <f>Model!$W$5*((drdp!C127)*DSFS!$B127+(drdp!F127)*DSFS!$C127+(drdp!I127)*DSFS!$D127)</f>
        <v>-1.1307017895275926</v>
      </c>
      <c r="J127" s="18">
        <f>Model!$W$5*((drdp!D127)*DSFS!$B127+(drdp!G127)*DSFS!$C127+(drdp!J127)*DSFS!$D127)</f>
        <v>1.0155936000000003</v>
      </c>
      <c r="K127" s="21">
        <f>SUM(E$3:E126)+H127</f>
        <v>-0.22095456013234527</v>
      </c>
      <c r="L127" s="21">
        <f>SUM(F$3:F126)+I127</f>
        <v>-0.11816182052335855</v>
      </c>
      <c r="M127" s="21">
        <f>SUM(G$3:G126)+J127</f>
        <v>1.6241072705782409</v>
      </c>
      <c r="N127" s="21"/>
      <c r="O127" s="21"/>
      <c r="P127" s="21"/>
      <c r="Q127" s="19">
        <f t="shared" si="5"/>
        <v>4.8820917643278179E-2</v>
      </c>
      <c r="R127" s="19">
        <f t="shared" si="5"/>
        <v>1.3962215829394399E-2</v>
      </c>
      <c r="S127" s="19">
        <f t="shared" si="5"/>
        <v>2.6377244263451032</v>
      </c>
      <c r="T127" s="19">
        <f t="shared" si="6"/>
        <v>2.6108393078175817E-2</v>
      </c>
      <c r="U127" s="19">
        <f t="shared" si="7"/>
        <v>-0.35885390757835905</v>
      </c>
      <c r="V127" s="19">
        <f t="shared" si="8"/>
        <v>-0.19190747181674783</v>
      </c>
    </row>
    <row r="128" spans="1:22" x14ac:dyDescent="0.25">
      <c r="A128" s="26">
        <f>Wellpath!E128</f>
        <v>12000</v>
      </c>
      <c r="B128" s="22">
        <f>Wellpath!K128</f>
        <v>3657.6000000000004</v>
      </c>
      <c r="C128" s="22">
        <v>0</v>
      </c>
      <c r="D128" s="22">
        <v>0</v>
      </c>
      <c r="E128" s="20">
        <f>Model!$W$5*((drdp!B128+drdp!K128)*DSFS!$B128+(drdp!E128+drdp!N128)*DSFS!$C128+(drdp!H128+drdp!Q128)*DSFS!$D128)</f>
        <v>0</v>
      </c>
      <c r="F128" s="20">
        <f>Model!$W$5*((drdp!C128+drdp!L128)*DSFS!$B128+(drdp!F128+drdp!O128)*DSFS!$C128+(drdp!I128+drdp!R128)*DSFS!$D128)</f>
        <v>0</v>
      </c>
      <c r="G128" s="20">
        <f>Model!$W$5*((drdp!D128+drdp!M128)*DSFS!$B128+(drdp!G128+drdp!P128)*DSFS!$C128+(drdp!J128+drdp!S128)*DSFS!$D128)</f>
        <v>0</v>
      </c>
      <c r="H128" s="18">
        <f>Model!$W$5*((drdp!B128)*DSFS!$B128+(drdp!E128)*DSFS!$C128+(drdp!H128)*DSFS!$D128)</f>
        <v>-1.3588415998207171</v>
      </c>
      <c r="I128" s="18">
        <f>Model!$W$5*((drdp!C128)*DSFS!$B128+(drdp!F128)*DSFS!$C128+(drdp!I128)*DSFS!$D128)</f>
        <v>-1.1402034852379086</v>
      </c>
      <c r="J128" s="18">
        <f>Model!$W$5*((drdp!D128)*DSFS!$B128+(drdp!G128)*DSFS!$C128+(drdp!J128)*DSFS!$D128)</f>
        <v>1.0241280000000004</v>
      </c>
      <c r="K128" s="21">
        <f>SUM(E$3:E127)+H128</f>
        <v>-0.23227824013085119</v>
      </c>
      <c r="L128" s="21">
        <f>SUM(F$3:F127)+I128</f>
        <v>-0.12766351623367456</v>
      </c>
      <c r="M128" s="21">
        <f>SUM(G$3:G127)+J128</f>
        <v>1.6326416705782409</v>
      </c>
      <c r="N128" s="21"/>
      <c r="O128" s="21"/>
      <c r="P128" s="21"/>
      <c r="Q128" s="19">
        <f t="shared" si="5"/>
        <v>5.3953180838285368E-2</v>
      </c>
      <c r="R128" s="19">
        <f t="shared" si="5"/>
        <v>1.6297973377145687E-2</v>
      </c>
      <c r="S128" s="19">
        <f t="shared" si="5"/>
        <v>2.6655188245085095</v>
      </c>
      <c r="T128" s="19">
        <f t="shared" si="6"/>
        <v>2.9653456879674276E-2</v>
      </c>
      <c r="U128" s="19">
        <f t="shared" si="7"/>
        <v>-0.37922713400620667</v>
      </c>
      <c r="V128" s="19">
        <f t="shared" si="8"/>
        <v>-0.20842877641563881</v>
      </c>
    </row>
    <row r="129" spans="1:22" x14ac:dyDescent="0.25">
      <c r="A129" s="26">
        <f>Wellpath!E129</f>
        <v>12100</v>
      </c>
      <c r="B129" s="22">
        <f>Wellpath!K129</f>
        <v>3688.0800000000004</v>
      </c>
      <c r="C129" s="22">
        <v>0</v>
      </c>
      <c r="D129" s="22">
        <v>0</v>
      </c>
      <c r="E129" s="20">
        <f>Model!$W$5*((drdp!B129+drdp!K129)*DSFS!$B129+(drdp!E129+drdp!N129)*DSFS!$C129+(drdp!H129+drdp!Q129)*DSFS!$D129)</f>
        <v>0</v>
      </c>
      <c r="F129" s="20">
        <f>Model!$W$5*((drdp!C129+drdp!L129)*DSFS!$B129+(drdp!F129+drdp!O129)*DSFS!$C129+(drdp!I129+drdp!R129)*DSFS!$D129)</f>
        <v>0</v>
      </c>
      <c r="G129" s="20">
        <f>Model!$W$5*((drdp!D129+drdp!M129)*DSFS!$B129+(drdp!G129+drdp!P129)*DSFS!$C129+(drdp!J129+drdp!S129)*DSFS!$D129)</f>
        <v>0</v>
      </c>
      <c r="H129" s="18">
        <f>Model!$W$5*((drdp!B129)*DSFS!$B129+(drdp!E129)*DSFS!$C129+(drdp!H129)*DSFS!$D129)</f>
        <v>-1.3701652798192232</v>
      </c>
      <c r="I129" s="18">
        <f>Model!$W$5*((drdp!C129)*DSFS!$B129+(drdp!F129)*DSFS!$C129+(drdp!I129)*DSFS!$D129)</f>
        <v>-1.1497051809482244</v>
      </c>
      <c r="J129" s="18">
        <f>Model!$W$5*((drdp!D129)*DSFS!$B129+(drdp!G129)*DSFS!$C129+(drdp!J129)*DSFS!$D129)</f>
        <v>1.0326624000000002</v>
      </c>
      <c r="K129" s="21">
        <f>SUM(E$3:E128)+H129</f>
        <v>-0.24360192012935733</v>
      </c>
      <c r="L129" s="21">
        <f>SUM(F$3:F128)+I129</f>
        <v>-0.13716521194399034</v>
      </c>
      <c r="M129" s="21">
        <f>SUM(G$3:G128)+J129</f>
        <v>1.6411760705782408</v>
      </c>
      <c r="N129" s="21"/>
      <c r="O129" s="21"/>
      <c r="P129" s="21"/>
      <c r="Q129" s="19">
        <f t="shared" si="5"/>
        <v>5.9341895490709791E-2</v>
      </c>
      <c r="R129" s="19">
        <f t="shared" si="5"/>
        <v>1.8814295367639788E-2</v>
      </c>
      <c r="S129" s="19">
        <f t="shared" si="5"/>
        <v>2.6934588946386349</v>
      </c>
      <c r="T129" s="19">
        <f t="shared" si="6"/>
        <v>3.3413709004506305E-2</v>
      </c>
      <c r="U129" s="19">
        <f t="shared" si="7"/>
        <v>-0.39979364206321311</v>
      </c>
      <c r="V129" s="19">
        <f t="shared" si="8"/>
        <v>-0.22511226355826963</v>
      </c>
    </row>
    <row r="130" spans="1:22" x14ac:dyDescent="0.25">
      <c r="A130" s="26">
        <f>Wellpath!E130</f>
        <v>12200</v>
      </c>
      <c r="B130" s="22">
        <f>Wellpath!K130</f>
        <v>3718.5600000000004</v>
      </c>
      <c r="C130" s="22">
        <v>0</v>
      </c>
      <c r="D130" s="22">
        <v>0</v>
      </c>
      <c r="E130" s="20">
        <f>Model!$W$5*((drdp!B130+drdp!K130)*DSFS!$B130+(drdp!E130+drdp!N130)*DSFS!$C130+(drdp!H130+drdp!Q130)*DSFS!$D130)</f>
        <v>0</v>
      </c>
      <c r="F130" s="20">
        <f>Model!$W$5*((drdp!C130+drdp!L130)*DSFS!$B130+(drdp!F130+drdp!O130)*DSFS!$C130+(drdp!I130+drdp!R130)*DSFS!$D130)</f>
        <v>0</v>
      </c>
      <c r="G130" s="20">
        <f>Model!$W$5*((drdp!D130+drdp!M130)*DSFS!$B130+(drdp!G130+drdp!P130)*DSFS!$C130+(drdp!J130+drdp!S130)*DSFS!$D130)</f>
        <v>0</v>
      </c>
      <c r="H130" s="18">
        <f>Model!$W$5*((drdp!B130)*DSFS!$B130+(drdp!E130)*DSFS!$C130+(drdp!H130)*DSFS!$D130)</f>
        <v>-1.3814889598177291</v>
      </c>
      <c r="I130" s="18">
        <f>Model!$W$5*((drdp!C130)*DSFS!$B130+(drdp!F130)*DSFS!$C130+(drdp!I130)*DSFS!$D130)</f>
        <v>-1.1592068766585404</v>
      </c>
      <c r="J130" s="18">
        <f>Model!$W$5*((drdp!D130)*DSFS!$B130+(drdp!G130)*DSFS!$C130+(drdp!J130)*DSFS!$D130)</f>
        <v>1.0411968000000003</v>
      </c>
      <c r="K130" s="21">
        <f>SUM(E$3:E129)+H130</f>
        <v>-0.25492560012786325</v>
      </c>
      <c r="L130" s="21">
        <f>SUM(F$3:F129)+I130</f>
        <v>-0.14666690765430634</v>
      </c>
      <c r="M130" s="21">
        <f>SUM(G$3:G129)+J130</f>
        <v>1.6497104705782408</v>
      </c>
      <c r="N130" s="21"/>
      <c r="O130" s="21"/>
      <c r="P130" s="21"/>
      <c r="Q130" s="19">
        <f t="shared" si="5"/>
        <v>6.4987061600551232E-2</v>
      </c>
      <c r="R130" s="19">
        <f t="shared" si="5"/>
        <v>2.1511181800876824E-2</v>
      </c>
      <c r="S130" s="19">
        <f t="shared" si="5"/>
        <v>2.721544636735481</v>
      </c>
      <c r="T130" s="19">
        <f t="shared" si="6"/>
        <v>3.7389149452671945E-2</v>
      </c>
      <c r="U130" s="19">
        <f t="shared" si="7"/>
        <v>-0.42055343174937776</v>
      </c>
      <c r="V130" s="19">
        <f t="shared" si="8"/>
        <v>-0.2419579332446411</v>
      </c>
    </row>
    <row r="131" spans="1:22" x14ac:dyDescent="0.25">
      <c r="A131" s="26">
        <f>Wellpath!E131</f>
        <v>12300</v>
      </c>
      <c r="B131" s="22">
        <f>Wellpath!K131</f>
        <v>3749.04</v>
      </c>
      <c r="C131" s="22">
        <v>0</v>
      </c>
      <c r="D131" s="22">
        <v>0</v>
      </c>
      <c r="E131" s="20">
        <f>Model!$W$5*((drdp!B131+drdp!K131)*DSFS!$B131+(drdp!E131+drdp!N131)*DSFS!$C131+(drdp!H131+drdp!Q131)*DSFS!$D131)</f>
        <v>0</v>
      </c>
      <c r="F131" s="20">
        <f>Model!$W$5*((drdp!C131+drdp!L131)*DSFS!$B131+(drdp!F131+drdp!O131)*DSFS!$C131+(drdp!I131+drdp!R131)*DSFS!$D131)</f>
        <v>0</v>
      </c>
      <c r="G131" s="20">
        <f>Model!$W$5*((drdp!D131+drdp!M131)*DSFS!$B131+(drdp!G131+drdp!P131)*DSFS!$C131+(drdp!J131+drdp!S131)*DSFS!$D131)</f>
        <v>0</v>
      </c>
      <c r="H131" s="18">
        <f>Model!$W$5*((drdp!B131)*DSFS!$B131+(drdp!E131)*DSFS!$C131+(drdp!H131)*DSFS!$D131)</f>
        <v>-1.392812639816235</v>
      </c>
      <c r="I131" s="18">
        <f>Model!$W$5*((drdp!C131)*DSFS!$B131+(drdp!F131)*DSFS!$C131+(drdp!I131)*DSFS!$D131)</f>
        <v>-1.1687085723688562</v>
      </c>
      <c r="J131" s="18">
        <f>Model!$W$5*((drdp!D131)*DSFS!$B131+(drdp!G131)*DSFS!$C131+(drdp!J131)*DSFS!$D131)</f>
        <v>1.0497312000000001</v>
      </c>
      <c r="K131" s="21">
        <f>SUM(E$3:E130)+H131</f>
        <v>-0.26624928012636917</v>
      </c>
      <c r="L131" s="21">
        <f>SUM(F$3:F130)+I131</f>
        <v>-0.15616860336462213</v>
      </c>
      <c r="M131" s="21">
        <f>SUM(G$3:G130)+J131</f>
        <v>1.6582448705782407</v>
      </c>
      <c r="N131" s="21"/>
      <c r="O131" s="21"/>
      <c r="P131" s="21"/>
      <c r="Q131" s="19">
        <f t="shared" si="5"/>
        <v>7.0888679167809804E-2</v>
      </c>
      <c r="R131" s="19">
        <f t="shared" si="5"/>
        <v>2.4388632676856665E-2</v>
      </c>
      <c r="S131" s="19">
        <f t="shared" si="5"/>
        <v>2.7497760507990461</v>
      </c>
      <c r="T131" s="19">
        <f t="shared" si="6"/>
        <v>4.1579778224171117E-2</v>
      </c>
      <c r="U131" s="19">
        <f t="shared" si="7"/>
        <v>-0.44150650306470079</v>
      </c>
      <c r="V131" s="19">
        <f t="shared" si="8"/>
        <v>-0.25896578547475241</v>
      </c>
    </row>
    <row r="132" spans="1:22" x14ac:dyDescent="0.25">
      <c r="A132" s="26">
        <f>Wellpath!E132</f>
        <v>12400</v>
      </c>
      <c r="B132" s="22">
        <f>Wellpath!K132</f>
        <v>3779.52</v>
      </c>
      <c r="C132" s="22">
        <v>0</v>
      </c>
      <c r="D132" s="22">
        <v>0</v>
      </c>
      <c r="E132" s="20">
        <f>Model!$W$5*((drdp!B132+drdp!K132)*DSFS!$B132+(drdp!E132+drdp!N132)*DSFS!$C132+(drdp!H132+drdp!Q132)*DSFS!$D132)</f>
        <v>0</v>
      </c>
      <c r="F132" s="20">
        <f>Model!$W$5*((drdp!C132+drdp!L132)*DSFS!$B132+(drdp!F132+drdp!O132)*DSFS!$C132+(drdp!I132+drdp!R132)*DSFS!$D132)</f>
        <v>0</v>
      </c>
      <c r="G132" s="20">
        <f>Model!$W$5*((drdp!D132+drdp!M132)*DSFS!$B132+(drdp!G132+drdp!P132)*DSFS!$C132+(drdp!J132+drdp!S132)*DSFS!$D132)</f>
        <v>0</v>
      </c>
      <c r="H132" s="18">
        <f>Model!$W$5*((drdp!B132)*DSFS!$B132+(drdp!E132)*DSFS!$C132+(drdp!H132)*DSFS!$D132)</f>
        <v>-1.404136319814741</v>
      </c>
      <c r="I132" s="18">
        <f>Model!$W$5*((drdp!C132)*DSFS!$B132+(drdp!F132)*DSFS!$C132+(drdp!I132)*DSFS!$D132)</f>
        <v>-1.1782102680791722</v>
      </c>
      <c r="J132" s="18">
        <f>Model!$W$5*((drdp!D132)*DSFS!$B132+(drdp!G132)*DSFS!$C132+(drdp!J132)*DSFS!$D132)</f>
        <v>1.0582656000000001</v>
      </c>
      <c r="K132" s="21">
        <f>SUM(E$3:E131)+H132</f>
        <v>-0.27757296012487509</v>
      </c>
      <c r="L132" s="21">
        <f>SUM(F$3:F131)+I132</f>
        <v>-0.16567029907493813</v>
      </c>
      <c r="M132" s="21">
        <f>SUM(G$3:G131)+J132</f>
        <v>1.6667792705782407</v>
      </c>
      <c r="N132" s="21"/>
      <c r="O132" s="21"/>
      <c r="P132" s="21"/>
      <c r="Q132" s="19">
        <f t="shared" ref="Q132:S133" si="9">K132^2</f>
        <v>7.7046748192485498E-2</v>
      </c>
      <c r="R132" s="19">
        <f t="shared" si="9"/>
        <v>2.7446647995579446E-2</v>
      </c>
      <c r="S132" s="19">
        <f t="shared" si="9"/>
        <v>2.778153136829332</v>
      </c>
      <c r="T132" s="19">
        <f t="shared" ref="T132:T133" si="10">K132*L132</f>
        <v>4.5985595319003932E-2</v>
      </c>
      <c r="U132" s="19">
        <f t="shared" ref="U132:U133" si="11">K132*M132</f>
        <v>-0.46265285600918238</v>
      </c>
      <c r="V132" s="19">
        <f t="shared" ref="V132:V133" si="12">L132*M132</f>
        <v>-0.27613582024860439</v>
      </c>
    </row>
    <row r="133" spans="1:22" x14ac:dyDescent="0.25">
      <c r="A133" s="26">
        <f>Wellpath!E133</f>
        <v>12500</v>
      </c>
      <c r="B133" s="22">
        <f>Wellpath!K133</f>
        <v>3810</v>
      </c>
      <c r="C133" s="22">
        <v>0</v>
      </c>
      <c r="D133" s="22">
        <v>0</v>
      </c>
      <c r="E133" s="20">
        <f>Model!$W$5*((drdp!B133+drdp!K133)*DSFS!$B133+(drdp!E133+drdp!N133)*DSFS!$C133+(drdp!H133+drdp!Q133)*DSFS!$D133)</f>
        <v>-0.70772999990662333</v>
      </c>
      <c r="F133" s="20">
        <f>Model!$W$5*((drdp!C133+drdp!L133)*DSFS!$B133+(drdp!F133+drdp!O133)*DSFS!$C133+(drdp!I133+drdp!R133)*DSFS!$D133)</f>
        <v>-0.59385598189474409</v>
      </c>
      <c r="G133" s="20">
        <f>Model!$W$5*((drdp!D133+drdp!M133)*DSFS!$B133+(drdp!G133+drdp!P133)*DSFS!$C133+(drdp!J133+drdp!S133)*DSFS!$D133)</f>
        <v>-0.53339999999999965</v>
      </c>
      <c r="H133" s="18">
        <f>Model!$W$5*((drdp!B133)*DSFS!$B133+(drdp!E133)*DSFS!$C133+(drdp!H133)*DSFS!$D133)</f>
        <v>-1.4154599998132467</v>
      </c>
      <c r="I133" s="18">
        <f>Model!$W$5*((drdp!C133)*DSFS!$B133+(drdp!F133)*DSFS!$C133+(drdp!I133)*DSFS!$D133)</f>
        <v>-1.1877119637894882</v>
      </c>
      <c r="J133" s="18">
        <f>Model!$W$5*((drdp!D133)*DSFS!$B133+(drdp!G133)*DSFS!$C133+(drdp!J133)*DSFS!$D133)</f>
        <v>1.0668000000000002</v>
      </c>
      <c r="K133" s="21">
        <f>SUM(E$3:E132)+H133</f>
        <v>-0.28889664012338079</v>
      </c>
      <c r="L133" s="21">
        <f>SUM(F$3:F132)+I133</f>
        <v>-0.17517199478525414</v>
      </c>
      <c r="M133" s="21">
        <f>SUM(G$3:G132)+J133</f>
        <v>1.6753136705782408</v>
      </c>
      <c r="N133" s="21"/>
      <c r="O133" s="21"/>
      <c r="P133" s="21"/>
      <c r="Q133" s="19">
        <f t="shared" si="9"/>
        <v>8.346126867457819E-2</v>
      </c>
      <c r="R133" s="19">
        <f t="shared" si="9"/>
        <v>3.0685227757045103E-2</v>
      </c>
      <c r="S133" s="19">
        <f t="shared" si="9"/>
        <v>2.8066758948263382</v>
      </c>
      <c r="T133" s="19">
        <f t="shared" si="10"/>
        <v>5.0606600737170299E-2</v>
      </c>
      <c r="U133" s="19">
        <f t="shared" si="11"/>
        <v>-0.48399249058282212</v>
      </c>
      <c r="V133" s="19">
        <f t="shared" si="12"/>
        <v>-0.29346803756619655</v>
      </c>
    </row>
    <row r="134" spans="1:22" x14ac:dyDescent="0.25">
      <c r="A134" s="26">
        <f>Wellpath!E134</f>
        <v>0</v>
      </c>
      <c r="B134" s="22">
        <f>Wellpath!K134</f>
        <v>0</v>
      </c>
      <c r="C134" s="22">
        <v>0</v>
      </c>
      <c r="D134" s="22">
        <v>0</v>
      </c>
      <c r="E134" s="20">
        <f>Model!$W$5*((drdp!B134+drdp!K134)*DSFS!$B134+(drdp!E134+drdp!N134)*DSFS!$C134+(drdp!H134+drdp!Q134)*DSFS!$D134)</f>
        <v>0</v>
      </c>
      <c r="F134" s="20">
        <f>Model!$W$5*((drdp!C134+drdp!L134)*DSFS!$B134+(drdp!F134+drdp!O134)*DSFS!$C134+(drdp!I134+drdp!R134)*DSFS!$D134)</f>
        <v>0</v>
      </c>
      <c r="G134" s="20">
        <f>Model!$W$5*((drdp!D134+drdp!M134)*DSFS!$B134+(drdp!G134+drdp!P134)*DSFS!$C134+(drdp!J134+drdp!S134)*DSFS!$D134)</f>
        <v>0</v>
      </c>
      <c r="H134" s="18">
        <f>Model!$W$5*((drdp!B134)*DSFS!$B134+(drdp!E134)*DSFS!$C134+(drdp!H134)*DSFS!$D134)</f>
        <v>0</v>
      </c>
      <c r="I134" s="18">
        <f>Model!$W$5*((drdp!C134)*DSFS!$B134+(drdp!F134)*DSFS!$C134+(drdp!I134)*DSFS!$D134)</f>
        <v>0</v>
      </c>
      <c r="J134" s="18">
        <f>Model!$W$5*((drdp!D134)*DSFS!$B134+(drdp!G134)*DSFS!$C134+(drdp!J134)*DSFS!$D134)</f>
        <v>0</v>
      </c>
      <c r="K134" s="21">
        <f>SUM(E$3:E133)+H134</f>
        <v>0.41883335978324254</v>
      </c>
      <c r="L134" s="21">
        <f>SUM(F$3:F133)+I134</f>
        <v>0.41868398710948995</v>
      </c>
      <c r="M134" s="21">
        <f>SUM(G$3:G133)+J134</f>
        <v>7.5113670578240921E-2</v>
      </c>
      <c r="N134" s="21"/>
      <c r="O134" s="21"/>
      <c r="P134" s="21"/>
      <c r="Q134" s="19">
        <f t="shared" ref="Q134:Q197" si="13">K134^2</f>
        <v>0.1754213832673191</v>
      </c>
      <c r="R134" s="19">
        <f t="shared" ref="R134:R197" si="14">L134^2</f>
        <v>0.17529628106189954</v>
      </c>
      <c r="S134" s="19">
        <f t="shared" ref="S134:S197" si="15">M134^2</f>
        <v>5.6420635077364953E-3</v>
      </c>
      <c r="T134" s="19">
        <f t="shared" ref="T134:T197" si="16">K134*L134</f>
        <v>0.1753588210085115</v>
      </c>
      <c r="U134" s="19">
        <f t="shared" ref="U134:U197" si="17">K134*M134</f>
        <v>3.1460111013936337E-2</v>
      </c>
      <c r="V134" s="19">
        <f t="shared" ref="V134:V197" si="18">L134*M134</f>
        <v>3.1448891084126698E-2</v>
      </c>
    </row>
    <row r="135" spans="1:22" x14ac:dyDescent="0.25">
      <c r="A135" s="26">
        <f>Wellpath!E135</f>
        <v>0</v>
      </c>
      <c r="B135" s="22">
        <f>Wellpath!K135</f>
        <v>0</v>
      </c>
      <c r="C135" s="22">
        <v>0</v>
      </c>
      <c r="D135" s="22">
        <v>0</v>
      </c>
      <c r="E135" s="20">
        <f>Model!$W$5*((drdp!B135+drdp!K135)*DSFS!$B135+(drdp!E135+drdp!N135)*DSFS!$C135+(drdp!H135+drdp!Q135)*DSFS!$D135)</f>
        <v>0</v>
      </c>
      <c r="F135" s="20">
        <f>Model!$W$5*((drdp!C135+drdp!L135)*DSFS!$B135+(drdp!F135+drdp!O135)*DSFS!$C135+(drdp!I135+drdp!R135)*DSFS!$D135)</f>
        <v>0</v>
      </c>
      <c r="G135" s="20">
        <f>Model!$W$5*((drdp!D135+drdp!M135)*DSFS!$B135+(drdp!G135+drdp!P135)*DSFS!$C135+(drdp!J135+drdp!S135)*DSFS!$D135)</f>
        <v>0</v>
      </c>
      <c r="H135" s="18">
        <f>Model!$W$5*((drdp!B135)*DSFS!$B135+(drdp!E135)*DSFS!$C135+(drdp!H135)*DSFS!$D135)</f>
        <v>0</v>
      </c>
      <c r="I135" s="18">
        <f>Model!$W$5*((drdp!C135)*DSFS!$B135+(drdp!F135)*DSFS!$C135+(drdp!I135)*DSFS!$D135)</f>
        <v>0</v>
      </c>
      <c r="J135" s="18">
        <f>Model!$W$5*((drdp!D135)*DSFS!$B135+(drdp!G135)*DSFS!$C135+(drdp!J135)*DSFS!$D135)</f>
        <v>0</v>
      </c>
      <c r="K135" s="21">
        <f>SUM(E$3:E134)+H135</f>
        <v>0.41883335978324254</v>
      </c>
      <c r="L135" s="21">
        <f>SUM(F$3:F134)+I135</f>
        <v>0.41868398710948995</v>
      </c>
      <c r="M135" s="21">
        <f>SUM(G$3:G134)+J135</f>
        <v>7.5113670578240921E-2</v>
      </c>
      <c r="N135" s="21"/>
      <c r="O135" s="21"/>
      <c r="P135" s="21"/>
      <c r="Q135" s="19">
        <f t="shared" si="13"/>
        <v>0.1754213832673191</v>
      </c>
      <c r="R135" s="19">
        <f t="shared" si="14"/>
        <v>0.17529628106189954</v>
      </c>
      <c r="S135" s="19">
        <f t="shared" si="15"/>
        <v>5.6420635077364953E-3</v>
      </c>
      <c r="T135" s="19">
        <f t="shared" si="16"/>
        <v>0.1753588210085115</v>
      </c>
      <c r="U135" s="19">
        <f t="shared" si="17"/>
        <v>3.1460111013936337E-2</v>
      </c>
      <c r="V135" s="19">
        <f t="shared" si="18"/>
        <v>3.1448891084126698E-2</v>
      </c>
    </row>
    <row r="136" spans="1:22" x14ac:dyDescent="0.25">
      <c r="A136" s="26">
        <f>Wellpath!E136</f>
        <v>0</v>
      </c>
      <c r="B136" s="22">
        <f>Wellpath!K136</f>
        <v>0</v>
      </c>
      <c r="C136" s="22">
        <v>0</v>
      </c>
      <c r="D136" s="22">
        <v>0</v>
      </c>
      <c r="E136" s="20">
        <f>Model!$W$5*((drdp!B136+drdp!K136)*DSFS!$B136+(drdp!E136+drdp!N136)*DSFS!$C136+(drdp!H136+drdp!Q136)*DSFS!$D136)</f>
        <v>0</v>
      </c>
      <c r="F136" s="20">
        <f>Model!$W$5*((drdp!C136+drdp!L136)*DSFS!$B136+(drdp!F136+drdp!O136)*DSFS!$C136+(drdp!I136+drdp!R136)*DSFS!$D136)</f>
        <v>0</v>
      </c>
      <c r="G136" s="20">
        <f>Model!$W$5*((drdp!D136+drdp!M136)*DSFS!$B136+(drdp!G136+drdp!P136)*DSFS!$C136+(drdp!J136+drdp!S136)*DSFS!$D136)</f>
        <v>0</v>
      </c>
      <c r="H136" s="18">
        <f>Model!$W$5*((drdp!B136)*DSFS!$B136+(drdp!E136)*DSFS!$C136+(drdp!H136)*DSFS!$D136)</f>
        <v>0</v>
      </c>
      <c r="I136" s="18">
        <f>Model!$W$5*((drdp!C136)*DSFS!$B136+(drdp!F136)*DSFS!$C136+(drdp!I136)*DSFS!$D136)</f>
        <v>0</v>
      </c>
      <c r="J136" s="18">
        <f>Model!$W$5*((drdp!D136)*DSFS!$B136+(drdp!G136)*DSFS!$C136+(drdp!J136)*DSFS!$D136)</f>
        <v>0</v>
      </c>
      <c r="K136" s="21">
        <f>SUM(E$3:E135)+H136</f>
        <v>0.41883335978324254</v>
      </c>
      <c r="L136" s="21">
        <f>SUM(F$3:F135)+I136</f>
        <v>0.41868398710948995</v>
      </c>
      <c r="M136" s="21">
        <f>SUM(G$3:G135)+J136</f>
        <v>7.5113670578240921E-2</v>
      </c>
      <c r="N136" s="21"/>
      <c r="O136" s="21"/>
      <c r="P136" s="21"/>
      <c r="Q136" s="19">
        <f t="shared" si="13"/>
        <v>0.1754213832673191</v>
      </c>
      <c r="R136" s="19">
        <f t="shared" si="14"/>
        <v>0.17529628106189954</v>
      </c>
      <c r="S136" s="19">
        <f t="shared" si="15"/>
        <v>5.6420635077364953E-3</v>
      </c>
      <c r="T136" s="19">
        <f t="shared" si="16"/>
        <v>0.1753588210085115</v>
      </c>
      <c r="U136" s="19">
        <f t="shared" si="17"/>
        <v>3.1460111013936337E-2</v>
      </c>
      <c r="V136" s="19">
        <f t="shared" si="18"/>
        <v>3.1448891084126698E-2</v>
      </c>
    </row>
    <row r="137" spans="1:22" x14ac:dyDescent="0.25">
      <c r="A137" s="26">
        <f>Wellpath!E137</f>
        <v>0</v>
      </c>
      <c r="B137" s="22">
        <f>Wellpath!K137</f>
        <v>0</v>
      </c>
      <c r="C137" s="22">
        <v>0</v>
      </c>
      <c r="D137" s="22">
        <v>0</v>
      </c>
      <c r="E137" s="20">
        <f>Model!$W$5*((drdp!B137+drdp!K137)*DSFS!$B137+(drdp!E137+drdp!N137)*DSFS!$C137+(drdp!H137+drdp!Q137)*DSFS!$D137)</f>
        <v>0</v>
      </c>
      <c r="F137" s="20">
        <f>Model!$W$5*((drdp!C137+drdp!L137)*DSFS!$B137+(drdp!F137+drdp!O137)*DSFS!$C137+(drdp!I137+drdp!R137)*DSFS!$D137)</f>
        <v>0</v>
      </c>
      <c r="G137" s="20">
        <f>Model!$W$5*((drdp!D137+drdp!M137)*DSFS!$B137+(drdp!G137+drdp!P137)*DSFS!$C137+(drdp!J137+drdp!S137)*DSFS!$D137)</f>
        <v>0</v>
      </c>
      <c r="H137" s="18">
        <f>Model!$W$5*((drdp!B137)*DSFS!$B137+(drdp!E137)*DSFS!$C137+(drdp!H137)*DSFS!$D137)</f>
        <v>0</v>
      </c>
      <c r="I137" s="18">
        <f>Model!$W$5*((drdp!C137)*DSFS!$B137+(drdp!F137)*DSFS!$C137+(drdp!I137)*DSFS!$D137)</f>
        <v>0</v>
      </c>
      <c r="J137" s="18">
        <f>Model!$W$5*((drdp!D137)*DSFS!$B137+(drdp!G137)*DSFS!$C137+(drdp!J137)*DSFS!$D137)</f>
        <v>0</v>
      </c>
      <c r="K137" s="21">
        <f>SUM(E$3:E136)+H137</f>
        <v>0.41883335978324254</v>
      </c>
      <c r="L137" s="21">
        <f>SUM(F$3:F136)+I137</f>
        <v>0.41868398710948995</v>
      </c>
      <c r="M137" s="21">
        <f>SUM(G$3:G136)+J137</f>
        <v>7.5113670578240921E-2</v>
      </c>
      <c r="N137" s="21"/>
      <c r="O137" s="21"/>
      <c r="P137" s="21"/>
      <c r="Q137" s="19">
        <f t="shared" si="13"/>
        <v>0.1754213832673191</v>
      </c>
      <c r="R137" s="19">
        <f t="shared" si="14"/>
        <v>0.17529628106189954</v>
      </c>
      <c r="S137" s="19">
        <f t="shared" si="15"/>
        <v>5.6420635077364953E-3</v>
      </c>
      <c r="T137" s="19">
        <f t="shared" si="16"/>
        <v>0.1753588210085115</v>
      </c>
      <c r="U137" s="19">
        <f t="shared" si="17"/>
        <v>3.1460111013936337E-2</v>
      </c>
      <c r="V137" s="19">
        <f t="shared" si="18"/>
        <v>3.1448891084126698E-2</v>
      </c>
    </row>
    <row r="138" spans="1:22" x14ac:dyDescent="0.25">
      <c r="A138" s="26">
        <f>Wellpath!E138</f>
        <v>0</v>
      </c>
      <c r="B138" s="22">
        <f>Wellpath!K138</f>
        <v>0</v>
      </c>
      <c r="C138" s="22">
        <v>0</v>
      </c>
      <c r="D138" s="22">
        <v>0</v>
      </c>
      <c r="E138" s="20">
        <f>Model!$W$5*((drdp!B138+drdp!K138)*DSFS!$B138+(drdp!E138+drdp!N138)*DSFS!$C138+(drdp!H138+drdp!Q138)*DSFS!$D138)</f>
        <v>0</v>
      </c>
      <c r="F138" s="20">
        <f>Model!$W$5*((drdp!C138+drdp!L138)*DSFS!$B138+(drdp!F138+drdp!O138)*DSFS!$C138+(drdp!I138+drdp!R138)*DSFS!$D138)</f>
        <v>0</v>
      </c>
      <c r="G138" s="20">
        <f>Model!$W$5*((drdp!D138+drdp!M138)*DSFS!$B138+(drdp!G138+drdp!P138)*DSFS!$C138+(drdp!J138+drdp!S138)*DSFS!$D138)</f>
        <v>0</v>
      </c>
      <c r="H138" s="18">
        <f>Model!$W$5*((drdp!B138)*DSFS!$B138+(drdp!E138)*DSFS!$C138+(drdp!H138)*DSFS!$D138)</f>
        <v>0</v>
      </c>
      <c r="I138" s="18">
        <f>Model!$W$5*((drdp!C138)*DSFS!$B138+(drdp!F138)*DSFS!$C138+(drdp!I138)*DSFS!$D138)</f>
        <v>0</v>
      </c>
      <c r="J138" s="18">
        <f>Model!$W$5*((drdp!D138)*DSFS!$B138+(drdp!G138)*DSFS!$C138+(drdp!J138)*DSFS!$D138)</f>
        <v>0</v>
      </c>
      <c r="K138" s="21">
        <f>SUM(E$3:E137)+H138</f>
        <v>0.41883335978324254</v>
      </c>
      <c r="L138" s="21">
        <f>SUM(F$3:F137)+I138</f>
        <v>0.41868398710948995</v>
      </c>
      <c r="M138" s="21">
        <f>SUM(G$3:G137)+J138</f>
        <v>7.5113670578240921E-2</v>
      </c>
      <c r="N138" s="21"/>
      <c r="O138" s="21"/>
      <c r="P138" s="21"/>
      <c r="Q138" s="19">
        <f t="shared" si="13"/>
        <v>0.1754213832673191</v>
      </c>
      <c r="R138" s="19">
        <f t="shared" si="14"/>
        <v>0.17529628106189954</v>
      </c>
      <c r="S138" s="19">
        <f t="shared" si="15"/>
        <v>5.6420635077364953E-3</v>
      </c>
      <c r="T138" s="19">
        <f t="shared" si="16"/>
        <v>0.1753588210085115</v>
      </c>
      <c r="U138" s="19">
        <f t="shared" si="17"/>
        <v>3.1460111013936337E-2</v>
      </c>
      <c r="V138" s="19">
        <f t="shared" si="18"/>
        <v>3.1448891084126698E-2</v>
      </c>
    </row>
    <row r="139" spans="1:22" x14ac:dyDescent="0.25">
      <c r="A139" s="26">
        <f>Wellpath!E139</f>
        <v>0</v>
      </c>
      <c r="B139" s="22">
        <f>Wellpath!K139</f>
        <v>0</v>
      </c>
      <c r="C139" s="22">
        <v>0</v>
      </c>
      <c r="D139" s="22">
        <v>0</v>
      </c>
      <c r="E139" s="20">
        <f>Model!$W$5*((drdp!B139+drdp!K139)*DSFS!$B139+(drdp!E139+drdp!N139)*DSFS!$C139+(drdp!H139+drdp!Q139)*DSFS!$D139)</f>
        <v>0</v>
      </c>
      <c r="F139" s="20">
        <f>Model!$W$5*((drdp!C139+drdp!L139)*DSFS!$B139+(drdp!F139+drdp!O139)*DSFS!$C139+(drdp!I139+drdp!R139)*DSFS!$D139)</f>
        <v>0</v>
      </c>
      <c r="G139" s="20">
        <f>Model!$W$5*((drdp!D139+drdp!M139)*DSFS!$B139+(drdp!G139+drdp!P139)*DSFS!$C139+(drdp!J139+drdp!S139)*DSFS!$D139)</f>
        <v>0</v>
      </c>
      <c r="H139" s="18">
        <f>Model!$W$5*((drdp!B139)*DSFS!$B139+(drdp!E139)*DSFS!$C139+(drdp!H139)*DSFS!$D139)</f>
        <v>0</v>
      </c>
      <c r="I139" s="18">
        <f>Model!$W$5*((drdp!C139)*DSFS!$B139+(drdp!F139)*DSFS!$C139+(drdp!I139)*DSFS!$D139)</f>
        <v>0</v>
      </c>
      <c r="J139" s="18">
        <f>Model!$W$5*((drdp!D139)*DSFS!$B139+(drdp!G139)*DSFS!$C139+(drdp!J139)*DSFS!$D139)</f>
        <v>0</v>
      </c>
      <c r="K139" s="21">
        <f>SUM(E$3:E138)+H139</f>
        <v>0.41883335978324254</v>
      </c>
      <c r="L139" s="21">
        <f>SUM(F$3:F138)+I139</f>
        <v>0.41868398710948995</v>
      </c>
      <c r="M139" s="21">
        <f>SUM(G$3:G138)+J139</f>
        <v>7.5113670578240921E-2</v>
      </c>
      <c r="N139" s="21"/>
      <c r="O139" s="21"/>
      <c r="P139" s="21"/>
      <c r="Q139" s="19">
        <f t="shared" si="13"/>
        <v>0.1754213832673191</v>
      </c>
      <c r="R139" s="19">
        <f t="shared" si="14"/>
        <v>0.17529628106189954</v>
      </c>
      <c r="S139" s="19">
        <f t="shared" si="15"/>
        <v>5.6420635077364953E-3</v>
      </c>
      <c r="T139" s="19">
        <f t="shared" si="16"/>
        <v>0.1753588210085115</v>
      </c>
      <c r="U139" s="19">
        <f t="shared" si="17"/>
        <v>3.1460111013936337E-2</v>
      </c>
      <c r="V139" s="19">
        <f t="shared" si="18"/>
        <v>3.1448891084126698E-2</v>
      </c>
    </row>
    <row r="140" spans="1:22" x14ac:dyDescent="0.25">
      <c r="A140" s="26">
        <f>Wellpath!E140</f>
        <v>0</v>
      </c>
      <c r="B140" s="22">
        <f>Wellpath!K140</f>
        <v>0</v>
      </c>
      <c r="C140" s="22">
        <v>0</v>
      </c>
      <c r="D140" s="22">
        <v>0</v>
      </c>
      <c r="E140" s="20">
        <f>Model!$W$5*((drdp!B140+drdp!K140)*DSFS!$B140+(drdp!E140+drdp!N140)*DSFS!$C140+(drdp!H140+drdp!Q140)*DSFS!$D140)</f>
        <v>0</v>
      </c>
      <c r="F140" s="20">
        <f>Model!$W$5*((drdp!C140+drdp!L140)*DSFS!$B140+(drdp!F140+drdp!O140)*DSFS!$C140+(drdp!I140+drdp!R140)*DSFS!$D140)</f>
        <v>0</v>
      </c>
      <c r="G140" s="20">
        <f>Model!$W$5*((drdp!D140+drdp!M140)*DSFS!$B140+(drdp!G140+drdp!P140)*DSFS!$C140+(drdp!J140+drdp!S140)*DSFS!$D140)</f>
        <v>0</v>
      </c>
      <c r="H140" s="18">
        <f>Model!$W$5*((drdp!B140)*DSFS!$B140+(drdp!E140)*DSFS!$C140+(drdp!H140)*DSFS!$D140)</f>
        <v>0</v>
      </c>
      <c r="I140" s="18">
        <f>Model!$W$5*((drdp!C140)*DSFS!$B140+(drdp!F140)*DSFS!$C140+(drdp!I140)*DSFS!$D140)</f>
        <v>0</v>
      </c>
      <c r="J140" s="18">
        <f>Model!$W$5*((drdp!D140)*DSFS!$B140+(drdp!G140)*DSFS!$C140+(drdp!J140)*DSFS!$D140)</f>
        <v>0</v>
      </c>
      <c r="K140" s="21">
        <f>SUM(E$3:E139)+H140</f>
        <v>0.41883335978324254</v>
      </c>
      <c r="L140" s="21">
        <f>SUM(F$3:F139)+I140</f>
        <v>0.41868398710948995</v>
      </c>
      <c r="M140" s="21">
        <f>SUM(G$3:G139)+J140</f>
        <v>7.5113670578240921E-2</v>
      </c>
      <c r="N140" s="21"/>
      <c r="O140" s="21"/>
      <c r="P140" s="21"/>
      <c r="Q140" s="19">
        <f t="shared" si="13"/>
        <v>0.1754213832673191</v>
      </c>
      <c r="R140" s="19">
        <f t="shared" si="14"/>
        <v>0.17529628106189954</v>
      </c>
      <c r="S140" s="19">
        <f t="shared" si="15"/>
        <v>5.6420635077364953E-3</v>
      </c>
      <c r="T140" s="19">
        <f t="shared" si="16"/>
        <v>0.1753588210085115</v>
      </c>
      <c r="U140" s="19">
        <f t="shared" si="17"/>
        <v>3.1460111013936337E-2</v>
      </c>
      <c r="V140" s="19">
        <f t="shared" si="18"/>
        <v>3.1448891084126698E-2</v>
      </c>
    </row>
    <row r="141" spans="1:22" x14ac:dyDescent="0.25">
      <c r="A141" s="26">
        <f>Wellpath!E141</f>
        <v>0</v>
      </c>
      <c r="B141" s="22">
        <f>Wellpath!K141</f>
        <v>0</v>
      </c>
      <c r="C141" s="22">
        <v>0</v>
      </c>
      <c r="D141" s="22">
        <v>0</v>
      </c>
      <c r="E141" s="20">
        <f>Model!$W$5*((drdp!B141+drdp!K141)*DSFS!$B141+(drdp!E141+drdp!N141)*DSFS!$C141+(drdp!H141+drdp!Q141)*DSFS!$D141)</f>
        <v>0</v>
      </c>
      <c r="F141" s="20">
        <f>Model!$W$5*((drdp!C141+drdp!L141)*DSFS!$B141+(drdp!F141+drdp!O141)*DSFS!$C141+(drdp!I141+drdp!R141)*DSFS!$D141)</f>
        <v>0</v>
      </c>
      <c r="G141" s="20">
        <f>Model!$W$5*((drdp!D141+drdp!M141)*DSFS!$B141+(drdp!G141+drdp!P141)*DSFS!$C141+(drdp!J141+drdp!S141)*DSFS!$D141)</f>
        <v>0</v>
      </c>
      <c r="H141" s="18">
        <f>Model!$W$5*((drdp!B141)*DSFS!$B141+(drdp!E141)*DSFS!$C141+(drdp!H141)*DSFS!$D141)</f>
        <v>0</v>
      </c>
      <c r="I141" s="18">
        <f>Model!$W$5*((drdp!C141)*DSFS!$B141+(drdp!F141)*DSFS!$C141+(drdp!I141)*DSFS!$D141)</f>
        <v>0</v>
      </c>
      <c r="J141" s="18">
        <f>Model!$W$5*((drdp!D141)*DSFS!$B141+(drdp!G141)*DSFS!$C141+(drdp!J141)*DSFS!$D141)</f>
        <v>0</v>
      </c>
      <c r="K141" s="21">
        <f>SUM(E$3:E140)+H141</f>
        <v>0.41883335978324254</v>
      </c>
      <c r="L141" s="21">
        <f>SUM(F$3:F140)+I141</f>
        <v>0.41868398710948995</v>
      </c>
      <c r="M141" s="21">
        <f>SUM(G$3:G140)+J141</f>
        <v>7.5113670578240921E-2</v>
      </c>
      <c r="N141" s="21"/>
      <c r="O141" s="21"/>
      <c r="P141" s="21"/>
      <c r="Q141" s="19">
        <f t="shared" si="13"/>
        <v>0.1754213832673191</v>
      </c>
      <c r="R141" s="19">
        <f t="shared" si="14"/>
        <v>0.17529628106189954</v>
      </c>
      <c r="S141" s="19">
        <f t="shared" si="15"/>
        <v>5.6420635077364953E-3</v>
      </c>
      <c r="T141" s="19">
        <f t="shared" si="16"/>
        <v>0.1753588210085115</v>
      </c>
      <c r="U141" s="19">
        <f t="shared" si="17"/>
        <v>3.1460111013936337E-2</v>
      </c>
      <c r="V141" s="19">
        <f t="shared" si="18"/>
        <v>3.1448891084126698E-2</v>
      </c>
    </row>
    <row r="142" spans="1:22" x14ac:dyDescent="0.25">
      <c r="A142" s="26">
        <f>Wellpath!E142</f>
        <v>0</v>
      </c>
      <c r="B142" s="22">
        <f>Wellpath!K142</f>
        <v>0</v>
      </c>
      <c r="C142" s="22">
        <v>0</v>
      </c>
      <c r="D142" s="22">
        <v>0</v>
      </c>
      <c r="E142" s="20">
        <f>Model!$W$5*((drdp!B142+drdp!K142)*DSFS!$B142+(drdp!E142+drdp!N142)*DSFS!$C142+(drdp!H142+drdp!Q142)*DSFS!$D142)</f>
        <v>0</v>
      </c>
      <c r="F142" s="20">
        <f>Model!$W$5*((drdp!C142+drdp!L142)*DSFS!$B142+(drdp!F142+drdp!O142)*DSFS!$C142+(drdp!I142+drdp!R142)*DSFS!$D142)</f>
        <v>0</v>
      </c>
      <c r="G142" s="20">
        <f>Model!$W$5*((drdp!D142+drdp!M142)*DSFS!$B142+(drdp!G142+drdp!P142)*DSFS!$C142+(drdp!J142+drdp!S142)*DSFS!$D142)</f>
        <v>0</v>
      </c>
      <c r="H142" s="18">
        <f>Model!$W$5*((drdp!B142)*DSFS!$B142+(drdp!E142)*DSFS!$C142+(drdp!H142)*DSFS!$D142)</f>
        <v>0</v>
      </c>
      <c r="I142" s="18">
        <f>Model!$W$5*((drdp!C142)*DSFS!$B142+(drdp!F142)*DSFS!$C142+(drdp!I142)*DSFS!$D142)</f>
        <v>0</v>
      </c>
      <c r="J142" s="18">
        <f>Model!$W$5*((drdp!D142)*DSFS!$B142+(drdp!G142)*DSFS!$C142+(drdp!J142)*DSFS!$D142)</f>
        <v>0</v>
      </c>
      <c r="K142" s="21">
        <f>SUM(E$3:E141)+H142</f>
        <v>0.41883335978324254</v>
      </c>
      <c r="L142" s="21">
        <f>SUM(F$3:F141)+I142</f>
        <v>0.41868398710948995</v>
      </c>
      <c r="M142" s="21">
        <f>SUM(G$3:G141)+J142</f>
        <v>7.5113670578240921E-2</v>
      </c>
      <c r="N142" s="21"/>
      <c r="O142" s="21"/>
      <c r="P142" s="21"/>
      <c r="Q142" s="19">
        <f t="shared" si="13"/>
        <v>0.1754213832673191</v>
      </c>
      <c r="R142" s="19">
        <f t="shared" si="14"/>
        <v>0.17529628106189954</v>
      </c>
      <c r="S142" s="19">
        <f t="shared" si="15"/>
        <v>5.6420635077364953E-3</v>
      </c>
      <c r="T142" s="19">
        <f t="shared" si="16"/>
        <v>0.1753588210085115</v>
      </c>
      <c r="U142" s="19">
        <f t="shared" si="17"/>
        <v>3.1460111013936337E-2</v>
      </c>
      <c r="V142" s="19">
        <f t="shared" si="18"/>
        <v>3.1448891084126698E-2</v>
      </c>
    </row>
    <row r="143" spans="1:22" x14ac:dyDescent="0.25">
      <c r="A143" s="26">
        <f>Wellpath!E143</f>
        <v>0</v>
      </c>
      <c r="B143" s="22">
        <f>Wellpath!K143</f>
        <v>0</v>
      </c>
      <c r="C143" s="22">
        <v>0</v>
      </c>
      <c r="D143" s="22">
        <v>0</v>
      </c>
      <c r="E143" s="20">
        <f>Model!$W$5*((drdp!B143+drdp!K143)*DSFS!$B143+(drdp!E143+drdp!N143)*DSFS!$C143+(drdp!H143+drdp!Q143)*DSFS!$D143)</f>
        <v>0</v>
      </c>
      <c r="F143" s="20">
        <f>Model!$W$5*((drdp!C143+drdp!L143)*DSFS!$B143+(drdp!F143+drdp!O143)*DSFS!$C143+(drdp!I143+drdp!R143)*DSFS!$D143)</f>
        <v>0</v>
      </c>
      <c r="G143" s="20">
        <f>Model!$W$5*((drdp!D143+drdp!M143)*DSFS!$B143+(drdp!G143+drdp!P143)*DSFS!$C143+(drdp!J143+drdp!S143)*DSFS!$D143)</f>
        <v>0</v>
      </c>
      <c r="H143" s="18">
        <f>Model!$W$5*((drdp!B143)*DSFS!$B143+(drdp!E143)*DSFS!$C143+(drdp!H143)*DSFS!$D143)</f>
        <v>0</v>
      </c>
      <c r="I143" s="18">
        <f>Model!$W$5*((drdp!C143)*DSFS!$B143+(drdp!F143)*DSFS!$C143+(drdp!I143)*DSFS!$D143)</f>
        <v>0</v>
      </c>
      <c r="J143" s="18">
        <f>Model!$W$5*((drdp!D143)*DSFS!$B143+(drdp!G143)*DSFS!$C143+(drdp!J143)*DSFS!$D143)</f>
        <v>0</v>
      </c>
      <c r="K143" s="21">
        <f>SUM(E$3:E142)+H143</f>
        <v>0.41883335978324254</v>
      </c>
      <c r="L143" s="21">
        <f>SUM(F$3:F142)+I143</f>
        <v>0.41868398710948995</v>
      </c>
      <c r="M143" s="21">
        <f>SUM(G$3:G142)+J143</f>
        <v>7.5113670578240921E-2</v>
      </c>
      <c r="N143" s="21"/>
      <c r="O143" s="21"/>
      <c r="P143" s="21"/>
      <c r="Q143" s="19">
        <f t="shared" si="13"/>
        <v>0.1754213832673191</v>
      </c>
      <c r="R143" s="19">
        <f t="shared" si="14"/>
        <v>0.17529628106189954</v>
      </c>
      <c r="S143" s="19">
        <f t="shared" si="15"/>
        <v>5.6420635077364953E-3</v>
      </c>
      <c r="T143" s="19">
        <f t="shared" si="16"/>
        <v>0.1753588210085115</v>
      </c>
      <c r="U143" s="19">
        <f t="shared" si="17"/>
        <v>3.1460111013936337E-2</v>
      </c>
      <c r="V143" s="19">
        <f t="shared" si="18"/>
        <v>3.1448891084126698E-2</v>
      </c>
    </row>
    <row r="144" spans="1:22" x14ac:dyDescent="0.25">
      <c r="A144" s="26">
        <f>Wellpath!E144</f>
        <v>0</v>
      </c>
      <c r="B144" s="22">
        <f>Wellpath!K144</f>
        <v>0</v>
      </c>
      <c r="C144" s="22">
        <v>0</v>
      </c>
      <c r="D144" s="22">
        <v>0</v>
      </c>
      <c r="E144" s="20">
        <f>Model!$W$5*((drdp!B144+drdp!K144)*DSFS!$B144+(drdp!E144+drdp!N144)*DSFS!$C144+(drdp!H144+drdp!Q144)*DSFS!$D144)</f>
        <v>0</v>
      </c>
      <c r="F144" s="20">
        <f>Model!$W$5*((drdp!C144+drdp!L144)*DSFS!$B144+(drdp!F144+drdp!O144)*DSFS!$C144+(drdp!I144+drdp!R144)*DSFS!$D144)</f>
        <v>0</v>
      </c>
      <c r="G144" s="20">
        <f>Model!$W$5*((drdp!D144+drdp!M144)*DSFS!$B144+(drdp!G144+drdp!P144)*DSFS!$C144+(drdp!J144+drdp!S144)*DSFS!$D144)</f>
        <v>0</v>
      </c>
      <c r="H144" s="18">
        <f>Model!$W$5*((drdp!B144)*DSFS!$B144+(drdp!E144)*DSFS!$C144+(drdp!H144)*DSFS!$D144)</f>
        <v>0</v>
      </c>
      <c r="I144" s="18">
        <f>Model!$W$5*((drdp!C144)*DSFS!$B144+(drdp!F144)*DSFS!$C144+(drdp!I144)*DSFS!$D144)</f>
        <v>0</v>
      </c>
      <c r="J144" s="18">
        <f>Model!$W$5*((drdp!D144)*DSFS!$B144+(drdp!G144)*DSFS!$C144+(drdp!J144)*DSFS!$D144)</f>
        <v>0</v>
      </c>
      <c r="K144" s="21">
        <f>SUM(E$3:E143)+H144</f>
        <v>0.41883335978324254</v>
      </c>
      <c r="L144" s="21">
        <f>SUM(F$3:F143)+I144</f>
        <v>0.41868398710948995</v>
      </c>
      <c r="M144" s="21">
        <f>SUM(G$3:G143)+J144</f>
        <v>7.5113670578240921E-2</v>
      </c>
      <c r="N144" s="21"/>
      <c r="O144" s="21"/>
      <c r="P144" s="21"/>
      <c r="Q144" s="19">
        <f t="shared" si="13"/>
        <v>0.1754213832673191</v>
      </c>
      <c r="R144" s="19">
        <f t="shared" si="14"/>
        <v>0.17529628106189954</v>
      </c>
      <c r="S144" s="19">
        <f t="shared" si="15"/>
        <v>5.6420635077364953E-3</v>
      </c>
      <c r="T144" s="19">
        <f t="shared" si="16"/>
        <v>0.1753588210085115</v>
      </c>
      <c r="U144" s="19">
        <f t="shared" si="17"/>
        <v>3.1460111013936337E-2</v>
      </c>
      <c r="V144" s="19">
        <f t="shared" si="18"/>
        <v>3.1448891084126698E-2</v>
      </c>
    </row>
    <row r="145" spans="1:22" x14ac:dyDescent="0.25">
      <c r="A145" s="26">
        <f>Wellpath!E145</f>
        <v>0</v>
      </c>
      <c r="B145" s="22">
        <f>Wellpath!K145</f>
        <v>0</v>
      </c>
      <c r="C145" s="22">
        <v>0</v>
      </c>
      <c r="D145" s="22">
        <v>0</v>
      </c>
      <c r="E145" s="20">
        <f>Model!$W$5*((drdp!B145+drdp!K145)*DSFS!$B145+(drdp!E145+drdp!N145)*DSFS!$C145+(drdp!H145+drdp!Q145)*DSFS!$D145)</f>
        <v>0</v>
      </c>
      <c r="F145" s="20">
        <f>Model!$W$5*((drdp!C145+drdp!L145)*DSFS!$B145+(drdp!F145+drdp!O145)*DSFS!$C145+(drdp!I145+drdp!R145)*DSFS!$D145)</f>
        <v>0</v>
      </c>
      <c r="G145" s="20">
        <f>Model!$W$5*((drdp!D145+drdp!M145)*DSFS!$B145+(drdp!G145+drdp!P145)*DSFS!$C145+(drdp!J145+drdp!S145)*DSFS!$D145)</f>
        <v>0</v>
      </c>
      <c r="H145" s="18">
        <f>Model!$W$5*((drdp!B145)*DSFS!$B145+(drdp!E145)*DSFS!$C145+(drdp!H145)*DSFS!$D145)</f>
        <v>0</v>
      </c>
      <c r="I145" s="18">
        <f>Model!$W$5*((drdp!C145)*DSFS!$B145+(drdp!F145)*DSFS!$C145+(drdp!I145)*DSFS!$D145)</f>
        <v>0</v>
      </c>
      <c r="J145" s="18">
        <f>Model!$W$5*((drdp!D145)*DSFS!$B145+(drdp!G145)*DSFS!$C145+(drdp!J145)*DSFS!$D145)</f>
        <v>0</v>
      </c>
      <c r="K145" s="21">
        <f>SUM(E$3:E144)+H145</f>
        <v>0.41883335978324254</v>
      </c>
      <c r="L145" s="21">
        <f>SUM(F$3:F144)+I145</f>
        <v>0.41868398710948995</v>
      </c>
      <c r="M145" s="21">
        <f>SUM(G$3:G144)+J145</f>
        <v>7.5113670578240921E-2</v>
      </c>
      <c r="N145" s="21"/>
      <c r="O145" s="21"/>
      <c r="P145" s="21"/>
      <c r="Q145" s="19">
        <f t="shared" si="13"/>
        <v>0.1754213832673191</v>
      </c>
      <c r="R145" s="19">
        <f t="shared" si="14"/>
        <v>0.17529628106189954</v>
      </c>
      <c r="S145" s="19">
        <f t="shared" si="15"/>
        <v>5.6420635077364953E-3</v>
      </c>
      <c r="T145" s="19">
        <f t="shared" si="16"/>
        <v>0.1753588210085115</v>
      </c>
      <c r="U145" s="19">
        <f t="shared" si="17"/>
        <v>3.1460111013936337E-2</v>
      </c>
      <c r="V145" s="19">
        <f t="shared" si="18"/>
        <v>3.1448891084126698E-2</v>
      </c>
    </row>
    <row r="146" spans="1:22" x14ac:dyDescent="0.25">
      <c r="A146" s="26">
        <f>Wellpath!E146</f>
        <v>0</v>
      </c>
      <c r="B146" s="22">
        <f>Wellpath!K146</f>
        <v>0</v>
      </c>
      <c r="C146" s="22">
        <v>0</v>
      </c>
      <c r="D146" s="22">
        <v>0</v>
      </c>
      <c r="E146" s="20">
        <f>Model!$W$5*((drdp!B146+drdp!K146)*DSFS!$B146+(drdp!E146+drdp!N146)*DSFS!$C146+(drdp!H146+drdp!Q146)*DSFS!$D146)</f>
        <v>0</v>
      </c>
      <c r="F146" s="20">
        <f>Model!$W$5*((drdp!C146+drdp!L146)*DSFS!$B146+(drdp!F146+drdp!O146)*DSFS!$C146+(drdp!I146+drdp!R146)*DSFS!$D146)</f>
        <v>0</v>
      </c>
      <c r="G146" s="20">
        <f>Model!$W$5*((drdp!D146+drdp!M146)*DSFS!$B146+(drdp!G146+drdp!P146)*DSFS!$C146+(drdp!J146+drdp!S146)*DSFS!$D146)</f>
        <v>0</v>
      </c>
      <c r="H146" s="18">
        <f>Model!$W$5*((drdp!B146)*DSFS!$B146+(drdp!E146)*DSFS!$C146+(drdp!H146)*DSFS!$D146)</f>
        <v>0</v>
      </c>
      <c r="I146" s="18">
        <f>Model!$W$5*((drdp!C146)*DSFS!$B146+(drdp!F146)*DSFS!$C146+(drdp!I146)*DSFS!$D146)</f>
        <v>0</v>
      </c>
      <c r="J146" s="18">
        <f>Model!$W$5*((drdp!D146)*DSFS!$B146+(drdp!G146)*DSFS!$C146+(drdp!J146)*DSFS!$D146)</f>
        <v>0</v>
      </c>
      <c r="K146" s="21">
        <f>SUM(E$3:E145)+H146</f>
        <v>0.41883335978324254</v>
      </c>
      <c r="L146" s="21">
        <f>SUM(F$3:F145)+I146</f>
        <v>0.41868398710948995</v>
      </c>
      <c r="M146" s="21">
        <f>SUM(G$3:G145)+J146</f>
        <v>7.5113670578240921E-2</v>
      </c>
      <c r="N146" s="21"/>
      <c r="O146" s="21"/>
      <c r="P146" s="21"/>
      <c r="Q146" s="19">
        <f t="shared" si="13"/>
        <v>0.1754213832673191</v>
      </c>
      <c r="R146" s="19">
        <f t="shared" si="14"/>
        <v>0.17529628106189954</v>
      </c>
      <c r="S146" s="19">
        <f t="shared" si="15"/>
        <v>5.6420635077364953E-3</v>
      </c>
      <c r="T146" s="19">
        <f t="shared" si="16"/>
        <v>0.1753588210085115</v>
      </c>
      <c r="U146" s="19">
        <f t="shared" si="17"/>
        <v>3.1460111013936337E-2</v>
      </c>
      <c r="V146" s="19">
        <f t="shared" si="18"/>
        <v>3.1448891084126698E-2</v>
      </c>
    </row>
    <row r="147" spans="1:22" x14ac:dyDescent="0.25">
      <c r="A147" s="26">
        <f>Wellpath!E147</f>
        <v>0</v>
      </c>
      <c r="B147" s="22">
        <f>Wellpath!K147</f>
        <v>0</v>
      </c>
      <c r="C147" s="22">
        <v>0</v>
      </c>
      <c r="D147" s="22">
        <v>0</v>
      </c>
      <c r="E147" s="20">
        <f>Model!$W$5*((drdp!B147+drdp!K147)*DSFS!$B147+(drdp!E147+drdp!N147)*DSFS!$C147+(drdp!H147+drdp!Q147)*DSFS!$D147)</f>
        <v>0</v>
      </c>
      <c r="F147" s="20">
        <f>Model!$W$5*((drdp!C147+drdp!L147)*DSFS!$B147+(drdp!F147+drdp!O147)*DSFS!$C147+(drdp!I147+drdp!R147)*DSFS!$D147)</f>
        <v>0</v>
      </c>
      <c r="G147" s="20">
        <f>Model!$W$5*((drdp!D147+drdp!M147)*DSFS!$B147+(drdp!G147+drdp!P147)*DSFS!$C147+(drdp!J147+drdp!S147)*DSFS!$D147)</f>
        <v>0</v>
      </c>
      <c r="H147" s="18">
        <f>Model!$W$5*((drdp!B147)*DSFS!$B147+(drdp!E147)*DSFS!$C147+(drdp!H147)*DSFS!$D147)</f>
        <v>0</v>
      </c>
      <c r="I147" s="18">
        <f>Model!$W$5*((drdp!C147)*DSFS!$B147+(drdp!F147)*DSFS!$C147+(drdp!I147)*DSFS!$D147)</f>
        <v>0</v>
      </c>
      <c r="J147" s="18">
        <f>Model!$W$5*((drdp!D147)*DSFS!$B147+(drdp!G147)*DSFS!$C147+(drdp!J147)*DSFS!$D147)</f>
        <v>0</v>
      </c>
      <c r="K147" s="21">
        <f>SUM(E$3:E146)+H147</f>
        <v>0.41883335978324254</v>
      </c>
      <c r="L147" s="21">
        <f>SUM(F$3:F146)+I147</f>
        <v>0.41868398710948995</v>
      </c>
      <c r="M147" s="21">
        <f>SUM(G$3:G146)+J147</f>
        <v>7.5113670578240921E-2</v>
      </c>
      <c r="N147" s="21"/>
      <c r="O147" s="21"/>
      <c r="P147" s="21"/>
      <c r="Q147" s="19">
        <f t="shared" si="13"/>
        <v>0.1754213832673191</v>
      </c>
      <c r="R147" s="19">
        <f t="shared" si="14"/>
        <v>0.17529628106189954</v>
      </c>
      <c r="S147" s="19">
        <f t="shared" si="15"/>
        <v>5.6420635077364953E-3</v>
      </c>
      <c r="T147" s="19">
        <f t="shared" si="16"/>
        <v>0.1753588210085115</v>
      </c>
      <c r="U147" s="19">
        <f t="shared" si="17"/>
        <v>3.1460111013936337E-2</v>
      </c>
      <c r="V147" s="19">
        <f t="shared" si="18"/>
        <v>3.1448891084126698E-2</v>
      </c>
    </row>
    <row r="148" spans="1:22" x14ac:dyDescent="0.25">
      <c r="A148" s="26">
        <f>Wellpath!E148</f>
        <v>0</v>
      </c>
      <c r="B148" s="22">
        <f>Wellpath!K148</f>
        <v>0</v>
      </c>
      <c r="C148" s="22">
        <v>0</v>
      </c>
      <c r="D148" s="22">
        <v>0</v>
      </c>
      <c r="E148" s="20">
        <f>Model!$W$5*((drdp!B148+drdp!K148)*DSFS!$B148+(drdp!E148+drdp!N148)*DSFS!$C148+(drdp!H148+drdp!Q148)*DSFS!$D148)</f>
        <v>0</v>
      </c>
      <c r="F148" s="20">
        <f>Model!$W$5*((drdp!C148+drdp!L148)*DSFS!$B148+(drdp!F148+drdp!O148)*DSFS!$C148+(drdp!I148+drdp!R148)*DSFS!$D148)</f>
        <v>0</v>
      </c>
      <c r="G148" s="20">
        <f>Model!$W$5*((drdp!D148+drdp!M148)*DSFS!$B148+(drdp!G148+drdp!P148)*DSFS!$C148+(drdp!J148+drdp!S148)*DSFS!$D148)</f>
        <v>0</v>
      </c>
      <c r="H148" s="18">
        <f>Model!$W$5*((drdp!B148)*DSFS!$B148+(drdp!E148)*DSFS!$C148+(drdp!H148)*DSFS!$D148)</f>
        <v>0</v>
      </c>
      <c r="I148" s="18">
        <f>Model!$W$5*((drdp!C148)*DSFS!$B148+(drdp!F148)*DSFS!$C148+(drdp!I148)*DSFS!$D148)</f>
        <v>0</v>
      </c>
      <c r="J148" s="18">
        <f>Model!$W$5*((drdp!D148)*DSFS!$B148+(drdp!G148)*DSFS!$C148+(drdp!J148)*DSFS!$D148)</f>
        <v>0</v>
      </c>
      <c r="K148" s="21">
        <f>SUM(E$3:E147)+H148</f>
        <v>0.41883335978324254</v>
      </c>
      <c r="L148" s="21">
        <f>SUM(F$3:F147)+I148</f>
        <v>0.41868398710948995</v>
      </c>
      <c r="M148" s="21">
        <f>SUM(G$3:G147)+J148</f>
        <v>7.5113670578240921E-2</v>
      </c>
      <c r="N148" s="21"/>
      <c r="O148" s="21"/>
      <c r="P148" s="21"/>
      <c r="Q148" s="19">
        <f t="shared" si="13"/>
        <v>0.1754213832673191</v>
      </c>
      <c r="R148" s="19">
        <f t="shared" si="14"/>
        <v>0.17529628106189954</v>
      </c>
      <c r="S148" s="19">
        <f t="shared" si="15"/>
        <v>5.6420635077364953E-3</v>
      </c>
      <c r="T148" s="19">
        <f t="shared" si="16"/>
        <v>0.1753588210085115</v>
      </c>
      <c r="U148" s="19">
        <f t="shared" si="17"/>
        <v>3.1460111013936337E-2</v>
      </c>
      <c r="V148" s="19">
        <f t="shared" si="18"/>
        <v>3.1448891084126698E-2</v>
      </c>
    </row>
    <row r="149" spans="1:22" x14ac:dyDescent="0.25">
      <c r="A149" s="26">
        <f>Wellpath!E149</f>
        <v>0</v>
      </c>
      <c r="B149" s="22">
        <f>Wellpath!K149</f>
        <v>0</v>
      </c>
      <c r="C149" s="22">
        <v>0</v>
      </c>
      <c r="D149" s="22">
        <v>0</v>
      </c>
      <c r="E149" s="20">
        <f>Model!$W$5*((drdp!B149+drdp!K149)*DSFS!$B149+(drdp!E149+drdp!N149)*DSFS!$C149+(drdp!H149+drdp!Q149)*DSFS!$D149)</f>
        <v>0</v>
      </c>
      <c r="F149" s="20">
        <f>Model!$W$5*((drdp!C149+drdp!L149)*DSFS!$B149+(drdp!F149+drdp!O149)*DSFS!$C149+(drdp!I149+drdp!R149)*DSFS!$D149)</f>
        <v>0</v>
      </c>
      <c r="G149" s="20">
        <f>Model!$W$5*((drdp!D149+drdp!M149)*DSFS!$B149+(drdp!G149+drdp!P149)*DSFS!$C149+(drdp!J149+drdp!S149)*DSFS!$D149)</f>
        <v>0</v>
      </c>
      <c r="H149" s="18">
        <f>Model!$W$5*((drdp!B149)*DSFS!$B149+(drdp!E149)*DSFS!$C149+(drdp!H149)*DSFS!$D149)</f>
        <v>0</v>
      </c>
      <c r="I149" s="18">
        <f>Model!$W$5*((drdp!C149)*DSFS!$B149+(drdp!F149)*DSFS!$C149+(drdp!I149)*DSFS!$D149)</f>
        <v>0</v>
      </c>
      <c r="J149" s="18">
        <f>Model!$W$5*((drdp!D149)*DSFS!$B149+(drdp!G149)*DSFS!$C149+(drdp!J149)*DSFS!$D149)</f>
        <v>0</v>
      </c>
      <c r="K149" s="21">
        <f>SUM(E$3:E148)+H149</f>
        <v>0.41883335978324254</v>
      </c>
      <c r="L149" s="21">
        <f>SUM(F$3:F148)+I149</f>
        <v>0.41868398710948995</v>
      </c>
      <c r="M149" s="21">
        <f>SUM(G$3:G148)+J149</f>
        <v>7.5113670578240921E-2</v>
      </c>
      <c r="N149" s="21"/>
      <c r="O149" s="21"/>
      <c r="P149" s="21"/>
      <c r="Q149" s="19">
        <f t="shared" si="13"/>
        <v>0.1754213832673191</v>
      </c>
      <c r="R149" s="19">
        <f t="shared" si="14"/>
        <v>0.17529628106189954</v>
      </c>
      <c r="S149" s="19">
        <f t="shared" si="15"/>
        <v>5.6420635077364953E-3</v>
      </c>
      <c r="T149" s="19">
        <f t="shared" si="16"/>
        <v>0.1753588210085115</v>
      </c>
      <c r="U149" s="19">
        <f t="shared" si="17"/>
        <v>3.1460111013936337E-2</v>
      </c>
      <c r="V149" s="19">
        <f t="shared" si="18"/>
        <v>3.1448891084126698E-2</v>
      </c>
    </row>
    <row r="150" spans="1:22" x14ac:dyDescent="0.25">
      <c r="A150" s="26">
        <f>Wellpath!E150</f>
        <v>0</v>
      </c>
      <c r="B150" s="22">
        <f>Wellpath!K150</f>
        <v>0</v>
      </c>
      <c r="C150" s="22">
        <v>0</v>
      </c>
      <c r="D150" s="22">
        <v>0</v>
      </c>
      <c r="E150" s="20">
        <f>Model!$W$5*((drdp!B150+drdp!K150)*DSFS!$B150+(drdp!E150+drdp!N150)*DSFS!$C150+(drdp!H150+drdp!Q150)*DSFS!$D150)</f>
        <v>0</v>
      </c>
      <c r="F150" s="20">
        <f>Model!$W$5*((drdp!C150+drdp!L150)*DSFS!$B150+(drdp!F150+drdp!O150)*DSFS!$C150+(drdp!I150+drdp!R150)*DSFS!$D150)</f>
        <v>0</v>
      </c>
      <c r="G150" s="20">
        <f>Model!$W$5*((drdp!D150+drdp!M150)*DSFS!$B150+(drdp!G150+drdp!P150)*DSFS!$C150+(drdp!J150+drdp!S150)*DSFS!$D150)</f>
        <v>0</v>
      </c>
      <c r="H150" s="18">
        <f>Model!$W$5*((drdp!B150)*DSFS!$B150+(drdp!E150)*DSFS!$C150+(drdp!H150)*DSFS!$D150)</f>
        <v>0</v>
      </c>
      <c r="I150" s="18">
        <f>Model!$W$5*((drdp!C150)*DSFS!$B150+(drdp!F150)*DSFS!$C150+(drdp!I150)*DSFS!$D150)</f>
        <v>0</v>
      </c>
      <c r="J150" s="18">
        <f>Model!$W$5*((drdp!D150)*DSFS!$B150+(drdp!G150)*DSFS!$C150+(drdp!J150)*DSFS!$D150)</f>
        <v>0</v>
      </c>
      <c r="K150" s="21">
        <f>SUM(E$3:E149)+H150</f>
        <v>0.41883335978324254</v>
      </c>
      <c r="L150" s="21">
        <f>SUM(F$3:F149)+I150</f>
        <v>0.41868398710948995</v>
      </c>
      <c r="M150" s="21">
        <f>SUM(G$3:G149)+J150</f>
        <v>7.5113670578240921E-2</v>
      </c>
      <c r="N150" s="21"/>
      <c r="O150" s="21"/>
      <c r="P150" s="21"/>
      <c r="Q150" s="19">
        <f t="shared" si="13"/>
        <v>0.1754213832673191</v>
      </c>
      <c r="R150" s="19">
        <f t="shared" si="14"/>
        <v>0.17529628106189954</v>
      </c>
      <c r="S150" s="19">
        <f t="shared" si="15"/>
        <v>5.6420635077364953E-3</v>
      </c>
      <c r="T150" s="19">
        <f t="shared" si="16"/>
        <v>0.1753588210085115</v>
      </c>
      <c r="U150" s="19">
        <f t="shared" si="17"/>
        <v>3.1460111013936337E-2</v>
      </c>
      <c r="V150" s="19">
        <f t="shared" si="18"/>
        <v>3.1448891084126698E-2</v>
      </c>
    </row>
    <row r="151" spans="1:22" x14ac:dyDescent="0.25">
      <c r="A151" s="26">
        <f>Wellpath!E151</f>
        <v>0</v>
      </c>
      <c r="B151" s="22">
        <f>Wellpath!K151</f>
        <v>0</v>
      </c>
      <c r="C151" s="22">
        <v>0</v>
      </c>
      <c r="D151" s="22">
        <v>0</v>
      </c>
      <c r="E151" s="20">
        <f>Model!$W$5*((drdp!B151+drdp!K151)*DSFS!$B151+(drdp!E151+drdp!N151)*DSFS!$C151+(drdp!H151+drdp!Q151)*DSFS!$D151)</f>
        <v>0</v>
      </c>
      <c r="F151" s="20">
        <f>Model!$W$5*((drdp!C151+drdp!L151)*DSFS!$B151+(drdp!F151+drdp!O151)*DSFS!$C151+(drdp!I151+drdp!R151)*DSFS!$D151)</f>
        <v>0</v>
      </c>
      <c r="G151" s="20">
        <f>Model!$W$5*((drdp!D151+drdp!M151)*DSFS!$B151+(drdp!G151+drdp!P151)*DSFS!$C151+(drdp!J151+drdp!S151)*DSFS!$D151)</f>
        <v>0</v>
      </c>
      <c r="H151" s="18">
        <f>Model!$W$5*((drdp!B151)*DSFS!$B151+(drdp!E151)*DSFS!$C151+(drdp!H151)*DSFS!$D151)</f>
        <v>0</v>
      </c>
      <c r="I151" s="18">
        <f>Model!$W$5*((drdp!C151)*DSFS!$B151+(drdp!F151)*DSFS!$C151+(drdp!I151)*DSFS!$D151)</f>
        <v>0</v>
      </c>
      <c r="J151" s="18">
        <f>Model!$W$5*((drdp!D151)*DSFS!$B151+(drdp!G151)*DSFS!$C151+(drdp!J151)*DSFS!$D151)</f>
        <v>0</v>
      </c>
      <c r="K151" s="21">
        <f>SUM(E$3:E150)+H151</f>
        <v>0.41883335978324254</v>
      </c>
      <c r="L151" s="21">
        <f>SUM(F$3:F150)+I151</f>
        <v>0.41868398710948995</v>
      </c>
      <c r="M151" s="21">
        <f>SUM(G$3:G150)+J151</f>
        <v>7.5113670578240921E-2</v>
      </c>
      <c r="N151" s="21"/>
      <c r="O151" s="21"/>
      <c r="P151" s="21"/>
      <c r="Q151" s="19">
        <f t="shared" si="13"/>
        <v>0.1754213832673191</v>
      </c>
      <c r="R151" s="19">
        <f t="shared" si="14"/>
        <v>0.17529628106189954</v>
      </c>
      <c r="S151" s="19">
        <f t="shared" si="15"/>
        <v>5.6420635077364953E-3</v>
      </c>
      <c r="T151" s="19">
        <f t="shared" si="16"/>
        <v>0.1753588210085115</v>
      </c>
      <c r="U151" s="19">
        <f t="shared" si="17"/>
        <v>3.1460111013936337E-2</v>
      </c>
      <c r="V151" s="19">
        <f t="shared" si="18"/>
        <v>3.1448891084126698E-2</v>
      </c>
    </row>
    <row r="152" spans="1:22" x14ac:dyDescent="0.25">
      <c r="A152" s="26">
        <f>Wellpath!E152</f>
        <v>0</v>
      </c>
      <c r="B152" s="22">
        <f>Wellpath!K152</f>
        <v>0</v>
      </c>
      <c r="C152" s="22">
        <v>0</v>
      </c>
      <c r="D152" s="22">
        <v>0</v>
      </c>
      <c r="E152" s="20">
        <f>Model!$W$5*((drdp!B152+drdp!K152)*DSFS!$B152+(drdp!E152+drdp!N152)*DSFS!$C152+(drdp!H152+drdp!Q152)*DSFS!$D152)</f>
        <v>0</v>
      </c>
      <c r="F152" s="20">
        <f>Model!$W$5*((drdp!C152+drdp!L152)*DSFS!$B152+(drdp!F152+drdp!O152)*DSFS!$C152+(drdp!I152+drdp!R152)*DSFS!$D152)</f>
        <v>0</v>
      </c>
      <c r="G152" s="20">
        <f>Model!$W$5*((drdp!D152+drdp!M152)*DSFS!$B152+(drdp!G152+drdp!P152)*DSFS!$C152+(drdp!J152+drdp!S152)*DSFS!$D152)</f>
        <v>0</v>
      </c>
      <c r="H152" s="18">
        <f>Model!$W$5*((drdp!B152)*DSFS!$B152+(drdp!E152)*DSFS!$C152+(drdp!H152)*DSFS!$D152)</f>
        <v>0</v>
      </c>
      <c r="I152" s="18">
        <f>Model!$W$5*((drdp!C152)*DSFS!$B152+(drdp!F152)*DSFS!$C152+(drdp!I152)*DSFS!$D152)</f>
        <v>0</v>
      </c>
      <c r="J152" s="18">
        <f>Model!$W$5*((drdp!D152)*DSFS!$B152+(drdp!G152)*DSFS!$C152+(drdp!J152)*DSFS!$D152)</f>
        <v>0</v>
      </c>
      <c r="K152" s="21">
        <f>SUM(E$3:E151)+H152</f>
        <v>0.41883335978324254</v>
      </c>
      <c r="L152" s="21">
        <f>SUM(F$3:F151)+I152</f>
        <v>0.41868398710948995</v>
      </c>
      <c r="M152" s="21">
        <f>SUM(G$3:G151)+J152</f>
        <v>7.5113670578240921E-2</v>
      </c>
      <c r="N152" s="21"/>
      <c r="O152" s="21"/>
      <c r="P152" s="21"/>
      <c r="Q152" s="19">
        <f t="shared" si="13"/>
        <v>0.1754213832673191</v>
      </c>
      <c r="R152" s="19">
        <f t="shared" si="14"/>
        <v>0.17529628106189954</v>
      </c>
      <c r="S152" s="19">
        <f t="shared" si="15"/>
        <v>5.6420635077364953E-3</v>
      </c>
      <c r="T152" s="19">
        <f t="shared" si="16"/>
        <v>0.1753588210085115</v>
      </c>
      <c r="U152" s="19">
        <f t="shared" si="17"/>
        <v>3.1460111013936337E-2</v>
      </c>
      <c r="V152" s="19">
        <f t="shared" si="18"/>
        <v>3.1448891084126698E-2</v>
      </c>
    </row>
    <row r="153" spans="1:22" x14ac:dyDescent="0.25">
      <c r="A153" s="26">
        <f>Wellpath!E153</f>
        <v>0</v>
      </c>
      <c r="B153" s="22">
        <f>Wellpath!K153</f>
        <v>0</v>
      </c>
      <c r="C153" s="22">
        <v>0</v>
      </c>
      <c r="D153" s="22">
        <v>0</v>
      </c>
      <c r="E153" s="20">
        <f>Model!$W$5*((drdp!B153+drdp!K153)*DSFS!$B153+(drdp!E153+drdp!N153)*DSFS!$C153+(drdp!H153+drdp!Q153)*DSFS!$D153)</f>
        <v>0</v>
      </c>
      <c r="F153" s="20">
        <f>Model!$W$5*((drdp!C153+drdp!L153)*DSFS!$B153+(drdp!F153+drdp!O153)*DSFS!$C153+(drdp!I153+drdp!R153)*DSFS!$D153)</f>
        <v>0</v>
      </c>
      <c r="G153" s="20">
        <f>Model!$W$5*((drdp!D153+drdp!M153)*DSFS!$B153+(drdp!G153+drdp!P153)*DSFS!$C153+(drdp!J153+drdp!S153)*DSFS!$D153)</f>
        <v>0</v>
      </c>
      <c r="H153" s="18">
        <f>Model!$W$5*((drdp!B153)*DSFS!$B153+(drdp!E153)*DSFS!$C153+(drdp!H153)*DSFS!$D153)</f>
        <v>0</v>
      </c>
      <c r="I153" s="18">
        <f>Model!$W$5*((drdp!C153)*DSFS!$B153+(drdp!F153)*DSFS!$C153+(drdp!I153)*DSFS!$D153)</f>
        <v>0</v>
      </c>
      <c r="J153" s="18">
        <f>Model!$W$5*((drdp!D153)*DSFS!$B153+(drdp!G153)*DSFS!$C153+(drdp!J153)*DSFS!$D153)</f>
        <v>0</v>
      </c>
      <c r="K153" s="21">
        <f>SUM(E$3:E152)+H153</f>
        <v>0.41883335978324254</v>
      </c>
      <c r="L153" s="21">
        <f>SUM(F$3:F152)+I153</f>
        <v>0.41868398710948995</v>
      </c>
      <c r="M153" s="21">
        <f>SUM(G$3:G152)+J153</f>
        <v>7.5113670578240921E-2</v>
      </c>
      <c r="N153" s="21"/>
      <c r="O153" s="21"/>
      <c r="P153" s="21"/>
      <c r="Q153" s="19">
        <f t="shared" si="13"/>
        <v>0.1754213832673191</v>
      </c>
      <c r="R153" s="19">
        <f t="shared" si="14"/>
        <v>0.17529628106189954</v>
      </c>
      <c r="S153" s="19">
        <f t="shared" si="15"/>
        <v>5.6420635077364953E-3</v>
      </c>
      <c r="T153" s="19">
        <f t="shared" si="16"/>
        <v>0.1753588210085115</v>
      </c>
      <c r="U153" s="19">
        <f t="shared" si="17"/>
        <v>3.1460111013936337E-2</v>
      </c>
      <c r="V153" s="19">
        <f t="shared" si="18"/>
        <v>3.1448891084126698E-2</v>
      </c>
    </row>
    <row r="154" spans="1:22" x14ac:dyDescent="0.25">
      <c r="A154" s="26">
        <f>Wellpath!E154</f>
        <v>0</v>
      </c>
      <c r="B154" s="22">
        <f>Wellpath!K154</f>
        <v>0</v>
      </c>
      <c r="C154" s="22">
        <v>0</v>
      </c>
      <c r="D154" s="22">
        <v>0</v>
      </c>
      <c r="E154" s="20">
        <f>Model!$W$5*((drdp!B154+drdp!K154)*DSFS!$B154+(drdp!E154+drdp!N154)*DSFS!$C154+(drdp!H154+drdp!Q154)*DSFS!$D154)</f>
        <v>0</v>
      </c>
      <c r="F154" s="20">
        <f>Model!$W$5*((drdp!C154+drdp!L154)*DSFS!$B154+(drdp!F154+drdp!O154)*DSFS!$C154+(drdp!I154+drdp!R154)*DSFS!$D154)</f>
        <v>0</v>
      </c>
      <c r="G154" s="20">
        <f>Model!$W$5*((drdp!D154+drdp!M154)*DSFS!$B154+(drdp!G154+drdp!P154)*DSFS!$C154+(drdp!J154+drdp!S154)*DSFS!$D154)</f>
        <v>0</v>
      </c>
      <c r="H154" s="18">
        <f>Model!$W$5*((drdp!B154)*DSFS!$B154+(drdp!E154)*DSFS!$C154+(drdp!H154)*DSFS!$D154)</f>
        <v>0</v>
      </c>
      <c r="I154" s="18">
        <f>Model!$W$5*((drdp!C154)*DSFS!$B154+(drdp!F154)*DSFS!$C154+(drdp!I154)*DSFS!$D154)</f>
        <v>0</v>
      </c>
      <c r="J154" s="18">
        <f>Model!$W$5*((drdp!D154)*DSFS!$B154+(drdp!G154)*DSFS!$C154+(drdp!J154)*DSFS!$D154)</f>
        <v>0</v>
      </c>
      <c r="K154" s="21">
        <f>SUM(E$3:E153)+H154</f>
        <v>0.41883335978324254</v>
      </c>
      <c r="L154" s="21">
        <f>SUM(F$3:F153)+I154</f>
        <v>0.41868398710948995</v>
      </c>
      <c r="M154" s="21">
        <f>SUM(G$3:G153)+J154</f>
        <v>7.5113670578240921E-2</v>
      </c>
      <c r="N154" s="21"/>
      <c r="O154" s="21"/>
      <c r="P154" s="21"/>
      <c r="Q154" s="19">
        <f t="shared" si="13"/>
        <v>0.1754213832673191</v>
      </c>
      <c r="R154" s="19">
        <f t="shared" si="14"/>
        <v>0.17529628106189954</v>
      </c>
      <c r="S154" s="19">
        <f t="shared" si="15"/>
        <v>5.6420635077364953E-3</v>
      </c>
      <c r="T154" s="19">
        <f t="shared" si="16"/>
        <v>0.1753588210085115</v>
      </c>
      <c r="U154" s="19">
        <f t="shared" si="17"/>
        <v>3.1460111013936337E-2</v>
      </c>
      <c r="V154" s="19">
        <f t="shared" si="18"/>
        <v>3.1448891084126698E-2</v>
      </c>
    </row>
    <row r="155" spans="1:22" x14ac:dyDescent="0.25">
      <c r="A155" s="26">
        <f>Wellpath!E155</f>
        <v>0</v>
      </c>
      <c r="B155" s="22">
        <f>Wellpath!K155</f>
        <v>0</v>
      </c>
      <c r="C155" s="22">
        <v>0</v>
      </c>
      <c r="D155" s="22">
        <v>0</v>
      </c>
      <c r="E155" s="20">
        <f>Model!$W$5*((drdp!B155+drdp!K155)*DSFS!$B155+(drdp!E155+drdp!N155)*DSFS!$C155+(drdp!H155+drdp!Q155)*DSFS!$D155)</f>
        <v>0</v>
      </c>
      <c r="F155" s="20">
        <f>Model!$W$5*((drdp!C155+drdp!L155)*DSFS!$B155+(drdp!F155+drdp!O155)*DSFS!$C155+(drdp!I155+drdp!R155)*DSFS!$D155)</f>
        <v>0</v>
      </c>
      <c r="G155" s="20">
        <f>Model!$W$5*((drdp!D155+drdp!M155)*DSFS!$B155+(drdp!G155+drdp!P155)*DSFS!$C155+(drdp!J155+drdp!S155)*DSFS!$D155)</f>
        <v>0</v>
      </c>
      <c r="H155" s="18">
        <f>Model!$W$5*((drdp!B155)*DSFS!$B155+(drdp!E155)*DSFS!$C155+(drdp!H155)*DSFS!$D155)</f>
        <v>0</v>
      </c>
      <c r="I155" s="18">
        <f>Model!$W$5*((drdp!C155)*DSFS!$B155+(drdp!F155)*DSFS!$C155+(drdp!I155)*DSFS!$D155)</f>
        <v>0</v>
      </c>
      <c r="J155" s="18">
        <f>Model!$W$5*((drdp!D155)*DSFS!$B155+(drdp!G155)*DSFS!$C155+(drdp!J155)*DSFS!$D155)</f>
        <v>0</v>
      </c>
      <c r="K155" s="21">
        <f>SUM(E$3:E154)+H155</f>
        <v>0.41883335978324254</v>
      </c>
      <c r="L155" s="21">
        <f>SUM(F$3:F154)+I155</f>
        <v>0.41868398710948995</v>
      </c>
      <c r="M155" s="21">
        <f>SUM(G$3:G154)+J155</f>
        <v>7.5113670578240921E-2</v>
      </c>
      <c r="N155" s="21"/>
      <c r="O155" s="21"/>
      <c r="P155" s="21"/>
      <c r="Q155" s="19">
        <f t="shared" si="13"/>
        <v>0.1754213832673191</v>
      </c>
      <c r="R155" s="19">
        <f t="shared" si="14"/>
        <v>0.17529628106189954</v>
      </c>
      <c r="S155" s="19">
        <f t="shared" si="15"/>
        <v>5.6420635077364953E-3</v>
      </c>
      <c r="T155" s="19">
        <f t="shared" si="16"/>
        <v>0.1753588210085115</v>
      </c>
      <c r="U155" s="19">
        <f t="shared" si="17"/>
        <v>3.1460111013936337E-2</v>
      </c>
      <c r="V155" s="19">
        <f t="shared" si="18"/>
        <v>3.1448891084126698E-2</v>
      </c>
    </row>
    <row r="156" spans="1:22" x14ac:dyDescent="0.25">
      <c r="A156" s="26">
        <f>Wellpath!E156</f>
        <v>0</v>
      </c>
      <c r="B156" s="22">
        <f>Wellpath!K156</f>
        <v>0</v>
      </c>
      <c r="C156" s="22">
        <v>0</v>
      </c>
      <c r="D156" s="22">
        <v>0</v>
      </c>
      <c r="E156" s="20">
        <f>Model!$W$5*((drdp!B156+drdp!K156)*DSFS!$B156+(drdp!E156+drdp!N156)*DSFS!$C156+(drdp!H156+drdp!Q156)*DSFS!$D156)</f>
        <v>0</v>
      </c>
      <c r="F156" s="20">
        <f>Model!$W$5*((drdp!C156+drdp!L156)*DSFS!$B156+(drdp!F156+drdp!O156)*DSFS!$C156+(drdp!I156+drdp!R156)*DSFS!$D156)</f>
        <v>0</v>
      </c>
      <c r="G156" s="20">
        <f>Model!$W$5*((drdp!D156+drdp!M156)*DSFS!$B156+(drdp!G156+drdp!P156)*DSFS!$C156+(drdp!J156+drdp!S156)*DSFS!$D156)</f>
        <v>0</v>
      </c>
      <c r="H156" s="18">
        <f>Model!$W$5*((drdp!B156)*DSFS!$B156+(drdp!E156)*DSFS!$C156+(drdp!H156)*DSFS!$D156)</f>
        <v>0</v>
      </c>
      <c r="I156" s="18">
        <f>Model!$W$5*((drdp!C156)*DSFS!$B156+(drdp!F156)*DSFS!$C156+(drdp!I156)*DSFS!$D156)</f>
        <v>0</v>
      </c>
      <c r="J156" s="18">
        <f>Model!$W$5*((drdp!D156)*DSFS!$B156+(drdp!G156)*DSFS!$C156+(drdp!J156)*DSFS!$D156)</f>
        <v>0</v>
      </c>
      <c r="K156" s="21">
        <f>SUM(E$3:E155)+H156</f>
        <v>0.41883335978324254</v>
      </c>
      <c r="L156" s="21">
        <f>SUM(F$3:F155)+I156</f>
        <v>0.41868398710948995</v>
      </c>
      <c r="M156" s="21">
        <f>SUM(G$3:G155)+J156</f>
        <v>7.5113670578240921E-2</v>
      </c>
      <c r="N156" s="21"/>
      <c r="O156" s="21"/>
      <c r="P156" s="21"/>
      <c r="Q156" s="19">
        <f t="shared" si="13"/>
        <v>0.1754213832673191</v>
      </c>
      <c r="R156" s="19">
        <f t="shared" si="14"/>
        <v>0.17529628106189954</v>
      </c>
      <c r="S156" s="19">
        <f t="shared" si="15"/>
        <v>5.6420635077364953E-3</v>
      </c>
      <c r="T156" s="19">
        <f t="shared" si="16"/>
        <v>0.1753588210085115</v>
      </c>
      <c r="U156" s="19">
        <f t="shared" si="17"/>
        <v>3.1460111013936337E-2</v>
      </c>
      <c r="V156" s="19">
        <f t="shared" si="18"/>
        <v>3.1448891084126698E-2</v>
      </c>
    </row>
    <row r="157" spans="1:22" x14ac:dyDescent="0.25">
      <c r="A157" s="26">
        <f>Wellpath!E157</f>
        <v>0</v>
      </c>
      <c r="B157" s="22">
        <f>Wellpath!K157</f>
        <v>0</v>
      </c>
      <c r="C157" s="22">
        <v>0</v>
      </c>
      <c r="D157" s="22">
        <v>0</v>
      </c>
      <c r="E157" s="20">
        <f>Model!$W$5*((drdp!B157+drdp!K157)*DSFS!$B157+(drdp!E157+drdp!N157)*DSFS!$C157+(drdp!H157+drdp!Q157)*DSFS!$D157)</f>
        <v>0</v>
      </c>
      <c r="F157" s="20">
        <f>Model!$W$5*((drdp!C157+drdp!L157)*DSFS!$B157+(drdp!F157+drdp!O157)*DSFS!$C157+(drdp!I157+drdp!R157)*DSFS!$D157)</f>
        <v>0</v>
      </c>
      <c r="G157" s="20">
        <f>Model!$W$5*((drdp!D157+drdp!M157)*DSFS!$B157+(drdp!G157+drdp!P157)*DSFS!$C157+(drdp!J157+drdp!S157)*DSFS!$D157)</f>
        <v>0</v>
      </c>
      <c r="H157" s="18">
        <f>Model!$W$5*((drdp!B157)*DSFS!$B157+(drdp!E157)*DSFS!$C157+(drdp!H157)*DSFS!$D157)</f>
        <v>0</v>
      </c>
      <c r="I157" s="18">
        <f>Model!$W$5*((drdp!C157)*DSFS!$B157+(drdp!F157)*DSFS!$C157+(drdp!I157)*DSFS!$D157)</f>
        <v>0</v>
      </c>
      <c r="J157" s="18">
        <f>Model!$W$5*((drdp!D157)*DSFS!$B157+(drdp!G157)*DSFS!$C157+(drdp!J157)*DSFS!$D157)</f>
        <v>0</v>
      </c>
      <c r="K157" s="21">
        <f>SUM(E$3:E156)+H157</f>
        <v>0.41883335978324254</v>
      </c>
      <c r="L157" s="21">
        <f>SUM(F$3:F156)+I157</f>
        <v>0.41868398710948995</v>
      </c>
      <c r="M157" s="21">
        <f>SUM(G$3:G156)+J157</f>
        <v>7.5113670578240921E-2</v>
      </c>
      <c r="N157" s="21"/>
      <c r="O157" s="21"/>
      <c r="P157" s="21"/>
      <c r="Q157" s="19">
        <f t="shared" si="13"/>
        <v>0.1754213832673191</v>
      </c>
      <c r="R157" s="19">
        <f t="shared" si="14"/>
        <v>0.17529628106189954</v>
      </c>
      <c r="S157" s="19">
        <f t="shared" si="15"/>
        <v>5.6420635077364953E-3</v>
      </c>
      <c r="T157" s="19">
        <f t="shared" si="16"/>
        <v>0.1753588210085115</v>
      </c>
      <c r="U157" s="19">
        <f t="shared" si="17"/>
        <v>3.1460111013936337E-2</v>
      </c>
      <c r="V157" s="19">
        <f t="shared" si="18"/>
        <v>3.1448891084126698E-2</v>
      </c>
    </row>
    <row r="158" spans="1:22" x14ac:dyDescent="0.25">
      <c r="A158" s="26">
        <f>Wellpath!E158</f>
        <v>0</v>
      </c>
      <c r="B158" s="22">
        <f>Wellpath!K158</f>
        <v>0</v>
      </c>
      <c r="C158" s="22">
        <v>0</v>
      </c>
      <c r="D158" s="22">
        <v>0</v>
      </c>
      <c r="E158" s="20">
        <f>Model!$W$5*((drdp!B158+drdp!K158)*DSFS!$B158+(drdp!E158+drdp!N158)*DSFS!$C158+(drdp!H158+drdp!Q158)*DSFS!$D158)</f>
        <v>0</v>
      </c>
      <c r="F158" s="20">
        <f>Model!$W$5*((drdp!C158+drdp!L158)*DSFS!$B158+(drdp!F158+drdp!O158)*DSFS!$C158+(drdp!I158+drdp!R158)*DSFS!$D158)</f>
        <v>0</v>
      </c>
      <c r="G158" s="20">
        <f>Model!$W$5*((drdp!D158+drdp!M158)*DSFS!$B158+(drdp!G158+drdp!P158)*DSFS!$C158+(drdp!J158+drdp!S158)*DSFS!$D158)</f>
        <v>0</v>
      </c>
      <c r="H158" s="18">
        <f>Model!$W$5*((drdp!B158)*DSFS!$B158+(drdp!E158)*DSFS!$C158+(drdp!H158)*DSFS!$D158)</f>
        <v>0</v>
      </c>
      <c r="I158" s="18">
        <f>Model!$W$5*((drdp!C158)*DSFS!$B158+(drdp!F158)*DSFS!$C158+(drdp!I158)*DSFS!$D158)</f>
        <v>0</v>
      </c>
      <c r="J158" s="18">
        <f>Model!$W$5*((drdp!D158)*DSFS!$B158+(drdp!G158)*DSFS!$C158+(drdp!J158)*DSFS!$D158)</f>
        <v>0</v>
      </c>
      <c r="K158" s="21">
        <f>SUM(E$3:E157)+H158</f>
        <v>0.41883335978324254</v>
      </c>
      <c r="L158" s="21">
        <f>SUM(F$3:F157)+I158</f>
        <v>0.41868398710948995</v>
      </c>
      <c r="M158" s="21">
        <f>SUM(G$3:G157)+J158</f>
        <v>7.5113670578240921E-2</v>
      </c>
      <c r="N158" s="21"/>
      <c r="O158" s="21"/>
      <c r="P158" s="21"/>
      <c r="Q158" s="19">
        <f t="shared" si="13"/>
        <v>0.1754213832673191</v>
      </c>
      <c r="R158" s="19">
        <f t="shared" si="14"/>
        <v>0.17529628106189954</v>
      </c>
      <c r="S158" s="19">
        <f t="shared" si="15"/>
        <v>5.6420635077364953E-3</v>
      </c>
      <c r="T158" s="19">
        <f t="shared" si="16"/>
        <v>0.1753588210085115</v>
      </c>
      <c r="U158" s="19">
        <f t="shared" si="17"/>
        <v>3.1460111013936337E-2</v>
      </c>
      <c r="V158" s="19">
        <f t="shared" si="18"/>
        <v>3.1448891084126698E-2</v>
      </c>
    </row>
    <row r="159" spans="1:22" x14ac:dyDescent="0.25">
      <c r="A159" s="26">
        <f>Wellpath!E159</f>
        <v>0</v>
      </c>
      <c r="B159" s="22">
        <f>Wellpath!K159</f>
        <v>0</v>
      </c>
      <c r="C159" s="22">
        <v>0</v>
      </c>
      <c r="D159" s="22">
        <v>0</v>
      </c>
      <c r="E159" s="20">
        <f>Model!$W$5*((drdp!B159+drdp!K159)*DSFS!$B159+(drdp!E159+drdp!N159)*DSFS!$C159+(drdp!H159+drdp!Q159)*DSFS!$D159)</f>
        <v>0</v>
      </c>
      <c r="F159" s="20">
        <f>Model!$W$5*((drdp!C159+drdp!L159)*DSFS!$B159+(drdp!F159+drdp!O159)*DSFS!$C159+(drdp!I159+drdp!R159)*DSFS!$D159)</f>
        <v>0</v>
      </c>
      <c r="G159" s="20">
        <f>Model!$W$5*((drdp!D159+drdp!M159)*DSFS!$B159+(drdp!G159+drdp!P159)*DSFS!$C159+(drdp!J159+drdp!S159)*DSFS!$D159)</f>
        <v>0</v>
      </c>
      <c r="H159" s="18">
        <f>Model!$W$5*((drdp!B159)*DSFS!$B159+(drdp!E159)*DSFS!$C159+(drdp!H159)*DSFS!$D159)</f>
        <v>0</v>
      </c>
      <c r="I159" s="18">
        <f>Model!$W$5*((drdp!C159)*DSFS!$B159+(drdp!F159)*DSFS!$C159+(drdp!I159)*DSFS!$D159)</f>
        <v>0</v>
      </c>
      <c r="J159" s="18">
        <f>Model!$W$5*((drdp!D159)*DSFS!$B159+(drdp!G159)*DSFS!$C159+(drdp!J159)*DSFS!$D159)</f>
        <v>0</v>
      </c>
      <c r="K159" s="21">
        <f>SUM(E$3:E158)+H159</f>
        <v>0.41883335978324254</v>
      </c>
      <c r="L159" s="21">
        <f>SUM(F$3:F158)+I159</f>
        <v>0.41868398710948995</v>
      </c>
      <c r="M159" s="21">
        <f>SUM(G$3:G158)+J159</f>
        <v>7.5113670578240921E-2</v>
      </c>
      <c r="N159" s="21"/>
      <c r="O159" s="21"/>
      <c r="P159" s="21"/>
      <c r="Q159" s="19">
        <f t="shared" si="13"/>
        <v>0.1754213832673191</v>
      </c>
      <c r="R159" s="19">
        <f t="shared" si="14"/>
        <v>0.17529628106189954</v>
      </c>
      <c r="S159" s="19">
        <f t="shared" si="15"/>
        <v>5.6420635077364953E-3</v>
      </c>
      <c r="T159" s="19">
        <f t="shared" si="16"/>
        <v>0.1753588210085115</v>
      </c>
      <c r="U159" s="19">
        <f t="shared" si="17"/>
        <v>3.1460111013936337E-2</v>
      </c>
      <c r="V159" s="19">
        <f t="shared" si="18"/>
        <v>3.1448891084126698E-2</v>
      </c>
    </row>
    <row r="160" spans="1:22" x14ac:dyDescent="0.25">
      <c r="A160" s="26">
        <f>Wellpath!E160</f>
        <v>0</v>
      </c>
      <c r="B160" s="22">
        <f>Wellpath!K160</f>
        <v>0</v>
      </c>
      <c r="C160" s="22">
        <v>0</v>
      </c>
      <c r="D160" s="22">
        <v>0</v>
      </c>
      <c r="E160" s="20">
        <f>Model!$W$5*((drdp!B160+drdp!K160)*DSFS!$B160+(drdp!E160+drdp!N160)*DSFS!$C160+(drdp!H160+drdp!Q160)*DSFS!$D160)</f>
        <v>0</v>
      </c>
      <c r="F160" s="20">
        <f>Model!$W$5*((drdp!C160+drdp!L160)*DSFS!$B160+(drdp!F160+drdp!O160)*DSFS!$C160+(drdp!I160+drdp!R160)*DSFS!$D160)</f>
        <v>0</v>
      </c>
      <c r="G160" s="20">
        <f>Model!$W$5*((drdp!D160+drdp!M160)*DSFS!$B160+(drdp!G160+drdp!P160)*DSFS!$C160+(drdp!J160+drdp!S160)*DSFS!$D160)</f>
        <v>0</v>
      </c>
      <c r="H160" s="18">
        <f>Model!$W$5*((drdp!B160)*DSFS!$B160+(drdp!E160)*DSFS!$C160+(drdp!H160)*DSFS!$D160)</f>
        <v>0</v>
      </c>
      <c r="I160" s="18">
        <f>Model!$W$5*((drdp!C160)*DSFS!$B160+(drdp!F160)*DSFS!$C160+(drdp!I160)*DSFS!$D160)</f>
        <v>0</v>
      </c>
      <c r="J160" s="18">
        <f>Model!$W$5*((drdp!D160)*DSFS!$B160+(drdp!G160)*DSFS!$C160+(drdp!J160)*DSFS!$D160)</f>
        <v>0</v>
      </c>
      <c r="K160" s="21">
        <f>SUM(E$3:E159)+H160</f>
        <v>0.41883335978324254</v>
      </c>
      <c r="L160" s="21">
        <f>SUM(F$3:F159)+I160</f>
        <v>0.41868398710948995</v>
      </c>
      <c r="M160" s="21">
        <f>SUM(G$3:G159)+J160</f>
        <v>7.5113670578240921E-2</v>
      </c>
      <c r="N160" s="21"/>
      <c r="O160" s="21"/>
      <c r="P160" s="21"/>
      <c r="Q160" s="19">
        <f t="shared" si="13"/>
        <v>0.1754213832673191</v>
      </c>
      <c r="R160" s="19">
        <f t="shared" si="14"/>
        <v>0.17529628106189954</v>
      </c>
      <c r="S160" s="19">
        <f t="shared" si="15"/>
        <v>5.6420635077364953E-3</v>
      </c>
      <c r="T160" s="19">
        <f t="shared" si="16"/>
        <v>0.1753588210085115</v>
      </c>
      <c r="U160" s="19">
        <f t="shared" si="17"/>
        <v>3.1460111013936337E-2</v>
      </c>
      <c r="V160" s="19">
        <f t="shared" si="18"/>
        <v>3.1448891084126698E-2</v>
      </c>
    </row>
    <row r="161" spans="1:22" x14ac:dyDescent="0.25">
      <c r="A161" s="26">
        <f>Wellpath!E161</f>
        <v>0</v>
      </c>
      <c r="B161" s="22">
        <f>Wellpath!K161</f>
        <v>0</v>
      </c>
      <c r="C161" s="22">
        <v>0</v>
      </c>
      <c r="D161" s="22">
        <v>0</v>
      </c>
      <c r="E161" s="20">
        <f>Model!$W$5*((drdp!B161+drdp!K161)*DSFS!$B161+(drdp!E161+drdp!N161)*DSFS!$C161+(drdp!H161+drdp!Q161)*DSFS!$D161)</f>
        <v>0</v>
      </c>
      <c r="F161" s="20">
        <f>Model!$W$5*((drdp!C161+drdp!L161)*DSFS!$B161+(drdp!F161+drdp!O161)*DSFS!$C161+(drdp!I161+drdp!R161)*DSFS!$D161)</f>
        <v>0</v>
      </c>
      <c r="G161" s="20">
        <f>Model!$W$5*((drdp!D161+drdp!M161)*DSFS!$B161+(drdp!G161+drdp!P161)*DSFS!$C161+(drdp!J161+drdp!S161)*DSFS!$D161)</f>
        <v>0</v>
      </c>
      <c r="H161" s="18">
        <f>Model!$W$5*((drdp!B161)*DSFS!$B161+(drdp!E161)*DSFS!$C161+(drdp!H161)*DSFS!$D161)</f>
        <v>0</v>
      </c>
      <c r="I161" s="18">
        <f>Model!$W$5*((drdp!C161)*DSFS!$B161+(drdp!F161)*DSFS!$C161+(drdp!I161)*DSFS!$D161)</f>
        <v>0</v>
      </c>
      <c r="J161" s="18">
        <f>Model!$W$5*((drdp!D161)*DSFS!$B161+(drdp!G161)*DSFS!$C161+(drdp!J161)*DSFS!$D161)</f>
        <v>0</v>
      </c>
      <c r="K161" s="21">
        <f>SUM(E$3:E160)+H161</f>
        <v>0.41883335978324254</v>
      </c>
      <c r="L161" s="21">
        <f>SUM(F$3:F160)+I161</f>
        <v>0.41868398710948995</v>
      </c>
      <c r="M161" s="21">
        <f>SUM(G$3:G160)+J161</f>
        <v>7.5113670578240921E-2</v>
      </c>
      <c r="N161" s="21"/>
      <c r="O161" s="21"/>
      <c r="P161" s="21"/>
      <c r="Q161" s="19">
        <f t="shared" si="13"/>
        <v>0.1754213832673191</v>
      </c>
      <c r="R161" s="19">
        <f t="shared" si="14"/>
        <v>0.17529628106189954</v>
      </c>
      <c r="S161" s="19">
        <f t="shared" si="15"/>
        <v>5.6420635077364953E-3</v>
      </c>
      <c r="T161" s="19">
        <f t="shared" si="16"/>
        <v>0.1753588210085115</v>
      </c>
      <c r="U161" s="19">
        <f t="shared" si="17"/>
        <v>3.1460111013936337E-2</v>
      </c>
      <c r="V161" s="19">
        <f t="shared" si="18"/>
        <v>3.1448891084126698E-2</v>
      </c>
    </row>
    <row r="162" spans="1:22" x14ac:dyDescent="0.25">
      <c r="A162" s="26">
        <f>Wellpath!E162</f>
        <v>0</v>
      </c>
      <c r="B162" s="22">
        <f>Wellpath!K162</f>
        <v>0</v>
      </c>
      <c r="C162" s="22">
        <v>0</v>
      </c>
      <c r="D162" s="22">
        <v>0</v>
      </c>
      <c r="E162" s="20">
        <f>Model!$W$5*((drdp!B162+drdp!K162)*DSFS!$B162+(drdp!E162+drdp!N162)*DSFS!$C162+(drdp!H162+drdp!Q162)*DSFS!$D162)</f>
        <v>0</v>
      </c>
      <c r="F162" s="20">
        <f>Model!$W$5*((drdp!C162+drdp!L162)*DSFS!$B162+(drdp!F162+drdp!O162)*DSFS!$C162+(drdp!I162+drdp!R162)*DSFS!$D162)</f>
        <v>0</v>
      </c>
      <c r="G162" s="20">
        <f>Model!$W$5*((drdp!D162+drdp!M162)*DSFS!$B162+(drdp!G162+drdp!P162)*DSFS!$C162+(drdp!J162+drdp!S162)*DSFS!$D162)</f>
        <v>0</v>
      </c>
      <c r="H162" s="18">
        <f>Model!$W$5*((drdp!B162)*DSFS!$B162+(drdp!E162)*DSFS!$C162+(drdp!H162)*DSFS!$D162)</f>
        <v>0</v>
      </c>
      <c r="I162" s="18">
        <f>Model!$W$5*((drdp!C162)*DSFS!$B162+(drdp!F162)*DSFS!$C162+(drdp!I162)*DSFS!$D162)</f>
        <v>0</v>
      </c>
      <c r="J162" s="18">
        <f>Model!$W$5*((drdp!D162)*DSFS!$B162+(drdp!G162)*DSFS!$C162+(drdp!J162)*DSFS!$D162)</f>
        <v>0</v>
      </c>
      <c r="K162" s="21">
        <f>SUM(E$3:E161)+H162</f>
        <v>0.41883335978324254</v>
      </c>
      <c r="L162" s="21">
        <f>SUM(F$3:F161)+I162</f>
        <v>0.41868398710948995</v>
      </c>
      <c r="M162" s="21">
        <f>SUM(G$3:G161)+J162</f>
        <v>7.5113670578240921E-2</v>
      </c>
      <c r="N162" s="21"/>
      <c r="O162" s="21"/>
      <c r="P162" s="21"/>
      <c r="Q162" s="19">
        <f t="shared" si="13"/>
        <v>0.1754213832673191</v>
      </c>
      <c r="R162" s="19">
        <f t="shared" si="14"/>
        <v>0.17529628106189954</v>
      </c>
      <c r="S162" s="19">
        <f t="shared" si="15"/>
        <v>5.6420635077364953E-3</v>
      </c>
      <c r="T162" s="19">
        <f t="shared" si="16"/>
        <v>0.1753588210085115</v>
      </c>
      <c r="U162" s="19">
        <f t="shared" si="17"/>
        <v>3.1460111013936337E-2</v>
      </c>
      <c r="V162" s="19">
        <f t="shared" si="18"/>
        <v>3.1448891084126698E-2</v>
      </c>
    </row>
    <row r="163" spans="1:22" x14ac:dyDescent="0.25">
      <c r="A163" s="26">
        <f>Wellpath!E163</f>
        <v>0</v>
      </c>
      <c r="B163" s="22">
        <f>Wellpath!K163</f>
        <v>0</v>
      </c>
      <c r="C163" s="22">
        <v>0</v>
      </c>
      <c r="D163" s="22">
        <v>0</v>
      </c>
      <c r="E163" s="20">
        <f>Model!$W$5*((drdp!B163+drdp!K163)*DSFS!$B163+(drdp!E163+drdp!N163)*DSFS!$C163+(drdp!H163+drdp!Q163)*DSFS!$D163)</f>
        <v>0</v>
      </c>
      <c r="F163" s="20">
        <f>Model!$W$5*((drdp!C163+drdp!L163)*DSFS!$B163+(drdp!F163+drdp!O163)*DSFS!$C163+(drdp!I163+drdp!R163)*DSFS!$D163)</f>
        <v>0</v>
      </c>
      <c r="G163" s="20">
        <f>Model!$W$5*((drdp!D163+drdp!M163)*DSFS!$B163+(drdp!G163+drdp!P163)*DSFS!$C163+(drdp!J163+drdp!S163)*DSFS!$D163)</f>
        <v>0</v>
      </c>
      <c r="H163" s="18">
        <f>Model!$W$5*((drdp!B163)*DSFS!$B163+(drdp!E163)*DSFS!$C163+(drdp!H163)*DSFS!$D163)</f>
        <v>0</v>
      </c>
      <c r="I163" s="18">
        <f>Model!$W$5*((drdp!C163)*DSFS!$B163+(drdp!F163)*DSFS!$C163+(drdp!I163)*DSFS!$D163)</f>
        <v>0</v>
      </c>
      <c r="J163" s="18">
        <f>Model!$W$5*((drdp!D163)*DSFS!$B163+(drdp!G163)*DSFS!$C163+(drdp!J163)*DSFS!$D163)</f>
        <v>0</v>
      </c>
      <c r="K163" s="21">
        <f>SUM(E$3:E162)+H163</f>
        <v>0.41883335978324254</v>
      </c>
      <c r="L163" s="21">
        <f>SUM(F$3:F162)+I163</f>
        <v>0.41868398710948995</v>
      </c>
      <c r="M163" s="21">
        <f>SUM(G$3:G162)+J163</f>
        <v>7.5113670578240921E-2</v>
      </c>
      <c r="N163" s="21"/>
      <c r="O163" s="21"/>
      <c r="P163" s="21"/>
      <c r="Q163" s="19">
        <f t="shared" si="13"/>
        <v>0.1754213832673191</v>
      </c>
      <c r="R163" s="19">
        <f t="shared" si="14"/>
        <v>0.17529628106189954</v>
      </c>
      <c r="S163" s="19">
        <f t="shared" si="15"/>
        <v>5.6420635077364953E-3</v>
      </c>
      <c r="T163" s="19">
        <f t="shared" si="16"/>
        <v>0.1753588210085115</v>
      </c>
      <c r="U163" s="19">
        <f t="shared" si="17"/>
        <v>3.1460111013936337E-2</v>
      </c>
      <c r="V163" s="19">
        <f t="shared" si="18"/>
        <v>3.1448891084126698E-2</v>
      </c>
    </row>
    <row r="164" spans="1:22" x14ac:dyDescent="0.25">
      <c r="A164" s="26">
        <f>Wellpath!E164</f>
        <v>0</v>
      </c>
      <c r="B164" s="22">
        <f>Wellpath!K164</f>
        <v>0</v>
      </c>
      <c r="C164" s="22">
        <v>0</v>
      </c>
      <c r="D164" s="22">
        <v>0</v>
      </c>
      <c r="E164" s="20">
        <f>Model!$W$5*((drdp!B164+drdp!K164)*DSFS!$B164+(drdp!E164+drdp!N164)*DSFS!$C164+(drdp!H164+drdp!Q164)*DSFS!$D164)</f>
        <v>0</v>
      </c>
      <c r="F164" s="20">
        <f>Model!$W$5*((drdp!C164+drdp!L164)*DSFS!$B164+(drdp!F164+drdp!O164)*DSFS!$C164+(drdp!I164+drdp!R164)*DSFS!$D164)</f>
        <v>0</v>
      </c>
      <c r="G164" s="20">
        <f>Model!$W$5*((drdp!D164+drdp!M164)*DSFS!$B164+(drdp!G164+drdp!P164)*DSFS!$C164+(drdp!J164+drdp!S164)*DSFS!$D164)</f>
        <v>0</v>
      </c>
      <c r="H164" s="18">
        <f>Model!$W$5*((drdp!B164)*DSFS!$B164+(drdp!E164)*DSFS!$C164+(drdp!H164)*DSFS!$D164)</f>
        <v>0</v>
      </c>
      <c r="I164" s="18">
        <f>Model!$W$5*((drdp!C164)*DSFS!$B164+(drdp!F164)*DSFS!$C164+(drdp!I164)*DSFS!$D164)</f>
        <v>0</v>
      </c>
      <c r="J164" s="18">
        <f>Model!$W$5*((drdp!D164)*DSFS!$B164+(drdp!G164)*DSFS!$C164+(drdp!J164)*DSFS!$D164)</f>
        <v>0</v>
      </c>
      <c r="K164" s="21">
        <f>SUM(E$3:E163)+H164</f>
        <v>0.41883335978324254</v>
      </c>
      <c r="L164" s="21">
        <f>SUM(F$3:F163)+I164</f>
        <v>0.41868398710948995</v>
      </c>
      <c r="M164" s="21">
        <f>SUM(G$3:G163)+J164</f>
        <v>7.5113670578240921E-2</v>
      </c>
      <c r="N164" s="21"/>
      <c r="O164" s="21"/>
      <c r="P164" s="21"/>
      <c r="Q164" s="19">
        <f t="shared" si="13"/>
        <v>0.1754213832673191</v>
      </c>
      <c r="R164" s="19">
        <f t="shared" si="14"/>
        <v>0.17529628106189954</v>
      </c>
      <c r="S164" s="19">
        <f t="shared" si="15"/>
        <v>5.6420635077364953E-3</v>
      </c>
      <c r="T164" s="19">
        <f t="shared" si="16"/>
        <v>0.1753588210085115</v>
      </c>
      <c r="U164" s="19">
        <f t="shared" si="17"/>
        <v>3.1460111013936337E-2</v>
      </c>
      <c r="V164" s="19">
        <f t="shared" si="18"/>
        <v>3.1448891084126698E-2</v>
      </c>
    </row>
    <row r="165" spans="1:22" x14ac:dyDescent="0.25">
      <c r="A165" s="26">
        <f>Wellpath!E165</f>
        <v>0</v>
      </c>
      <c r="B165" s="22">
        <f>Wellpath!K165</f>
        <v>0</v>
      </c>
      <c r="C165" s="22">
        <v>0</v>
      </c>
      <c r="D165" s="22">
        <v>0</v>
      </c>
      <c r="E165" s="20">
        <f>Model!$W$5*((drdp!B165+drdp!K165)*DSFS!$B165+(drdp!E165+drdp!N165)*DSFS!$C165+(drdp!H165+drdp!Q165)*DSFS!$D165)</f>
        <v>0</v>
      </c>
      <c r="F165" s="20">
        <f>Model!$W$5*((drdp!C165+drdp!L165)*DSFS!$B165+(drdp!F165+drdp!O165)*DSFS!$C165+(drdp!I165+drdp!R165)*DSFS!$D165)</f>
        <v>0</v>
      </c>
      <c r="G165" s="20">
        <f>Model!$W$5*((drdp!D165+drdp!M165)*DSFS!$B165+(drdp!G165+drdp!P165)*DSFS!$C165+(drdp!J165+drdp!S165)*DSFS!$D165)</f>
        <v>0</v>
      </c>
      <c r="H165" s="18">
        <f>Model!$W$5*((drdp!B165)*DSFS!$B165+(drdp!E165)*DSFS!$C165+(drdp!H165)*DSFS!$D165)</f>
        <v>0</v>
      </c>
      <c r="I165" s="18">
        <f>Model!$W$5*((drdp!C165)*DSFS!$B165+(drdp!F165)*DSFS!$C165+(drdp!I165)*DSFS!$D165)</f>
        <v>0</v>
      </c>
      <c r="J165" s="18">
        <f>Model!$W$5*((drdp!D165)*DSFS!$B165+(drdp!G165)*DSFS!$C165+(drdp!J165)*DSFS!$D165)</f>
        <v>0</v>
      </c>
      <c r="K165" s="21">
        <f>SUM(E$3:E164)+H165</f>
        <v>0.41883335978324254</v>
      </c>
      <c r="L165" s="21">
        <f>SUM(F$3:F164)+I165</f>
        <v>0.41868398710948995</v>
      </c>
      <c r="M165" s="21">
        <f>SUM(G$3:G164)+J165</f>
        <v>7.5113670578240921E-2</v>
      </c>
      <c r="N165" s="21"/>
      <c r="O165" s="21"/>
      <c r="P165" s="21"/>
      <c r="Q165" s="19">
        <f t="shared" si="13"/>
        <v>0.1754213832673191</v>
      </c>
      <c r="R165" s="19">
        <f t="shared" si="14"/>
        <v>0.17529628106189954</v>
      </c>
      <c r="S165" s="19">
        <f t="shared" si="15"/>
        <v>5.6420635077364953E-3</v>
      </c>
      <c r="T165" s="19">
        <f t="shared" si="16"/>
        <v>0.1753588210085115</v>
      </c>
      <c r="U165" s="19">
        <f t="shared" si="17"/>
        <v>3.1460111013936337E-2</v>
      </c>
      <c r="V165" s="19">
        <f t="shared" si="18"/>
        <v>3.1448891084126698E-2</v>
      </c>
    </row>
    <row r="166" spans="1:22" x14ac:dyDescent="0.25">
      <c r="A166" s="26">
        <f>Wellpath!E166</f>
        <v>0</v>
      </c>
      <c r="B166" s="22">
        <f>Wellpath!K166</f>
        <v>0</v>
      </c>
      <c r="C166" s="22">
        <v>0</v>
      </c>
      <c r="D166" s="22">
        <v>0</v>
      </c>
      <c r="E166" s="20">
        <f>Model!$W$5*((drdp!B166+drdp!K166)*DSFS!$B166+(drdp!E166+drdp!N166)*DSFS!$C166+(drdp!H166+drdp!Q166)*DSFS!$D166)</f>
        <v>0</v>
      </c>
      <c r="F166" s="20">
        <f>Model!$W$5*((drdp!C166+drdp!L166)*DSFS!$B166+(drdp!F166+drdp!O166)*DSFS!$C166+(drdp!I166+drdp!R166)*DSFS!$D166)</f>
        <v>0</v>
      </c>
      <c r="G166" s="20">
        <f>Model!$W$5*((drdp!D166+drdp!M166)*DSFS!$B166+(drdp!G166+drdp!P166)*DSFS!$C166+(drdp!J166+drdp!S166)*DSFS!$D166)</f>
        <v>0</v>
      </c>
      <c r="H166" s="18">
        <f>Model!$W$5*((drdp!B166)*DSFS!$B166+(drdp!E166)*DSFS!$C166+(drdp!H166)*DSFS!$D166)</f>
        <v>0</v>
      </c>
      <c r="I166" s="18">
        <f>Model!$W$5*((drdp!C166)*DSFS!$B166+(drdp!F166)*DSFS!$C166+(drdp!I166)*DSFS!$D166)</f>
        <v>0</v>
      </c>
      <c r="J166" s="18">
        <f>Model!$W$5*((drdp!D166)*DSFS!$B166+(drdp!G166)*DSFS!$C166+(drdp!J166)*DSFS!$D166)</f>
        <v>0</v>
      </c>
      <c r="K166" s="21">
        <f>SUM(E$3:E165)+H166</f>
        <v>0.41883335978324254</v>
      </c>
      <c r="L166" s="21">
        <f>SUM(F$3:F165)+I166</f>
        <v>0.41868398710948995</v>
      </c>
      <c r="M166" s="21">
        <f>SUM(G$3:G165)+J166</f>
        <v>7.5113670578240921E-2</v>
      </c>
      <c r="N166" s="21"/>
      <c r="O166" s="21"/>
      <c r="P166" s="21"/>
      <c r="Q166" s="19">
        <f t="shared" si="13"/>
        <v>0.1754213832673191</v>
      </c>
      <c r="R166" s="19">
        <f t="shared" si="14"/>
        <v>0.17529628106189954</v>
      </c>
      <c r="S166" s="19">
        <f t="shared" si="15"/>
        <v>5.6420635077364953E-3</v>
      </c>
      <c r="T166" s="19">
        <f t="shared" si="16"/>
        <v>0.1753588210085115</v>
      </c>
      <c r="U166" s="19">
        <f t="shared" si="17"/>
        <v>3.1460111013936337E-2</v>
      </c>
      <c r="V166" s="19">
        <f t="shared" si="18"/>
        <v>3.1448891084126698E-2</v>
      </c>
    </row>
    <row r="167" spans="1:22" x14ac:dyDescent="0.25">
      <c r="A167" s="26">
        <f>Wellpath!E167</f>
        <v>0</v>
      </c>
      <c r="B167" s="22">
        <f>Wellpath!K167</f>
        <v>0</v>
      </c>
      <c r="C167" s="22">
        <v>0</v>
      </c>
      <c r="D167" s="22">
        <v>0</v>
      </c>
      <c r="E167" s="20">
        <f>Model!$W$5*((drdp!B167+drdp!K167)*DSFS!$B167+(drdp!E167+drdp!N167)*DSFS!$C167+(drdp!H167+drdp!Q167)*DSFS!$D167)</f>
        <v>0</v>
      </c>
      <c r="F167" s="20">
        <f>Model!$W$5*((drdp!C167+drdp!L167)*DSFS!$B167+(drdp!F167+drdp!O167)*DSFS!$C167+(drdp!I167+drdp!R167)*DSFS!$D167)</f>
        <v>0</v>
      </c>
      <c r="G167" s="20">
        <f>Model!$W$5*((drdp!D167+drdp!M167)*DSFS!$B167+(drdp!G167+drdp!P167)*DSFS!$C167+(drdp!J167+drdp!S167)*DSFS!$D167)</f>
        <v>0</v>
      </c>
      <c r="H167" s="18">
        <f>Model!$W$5*((drdp!B167)*DSFS!$B167+(drdp!E167)*DSFS!$C167+(drdp!H167)*DSFS!$D167)</f>
        <v>0</v>
      </c>
      <c r="I167" s="18">
        <f>Model!$W$5*((drdp!C167)*DSFS!$B167+(drdp!F167)*DSFS!$C167+(drdp!I167)*DSFS!$D167)</f>
        <v>0</v>
      </c>
      <c r="J167" s="18">
        <f>Model!$W$5*((drdp!D167)*DSFS!$B167+(drdp!G167)*DSFS!$C167+(drdp!J167)*DSFS!$D167)</f>
        <v>0</v>
      </c>
      <c r="K167" s="21">
        <f>SUM(E$3:E166)+H167</f>
        <v>0.41883335978324254</v>
      </c>
      <c r="L167" s="21">
        <f>SUM(F$3:F166)+I167</f>
        <v>0.41868398710948995</v>
      </c>
      <c r="M167" s="21">
        <f>SUM(G$3:G166)+J167</f>
        <v>7.5113670578240921E-2</v>
      </c>
      <c r="N167" s="21"/>
      <c r="O167" s="21"/>
      <c r="P167" s="21"/>
      <c r="Q167" s="19">
        <f t="shared" si="13"/>
        <v>0.1754213832673191</v>
      </c>
      <c r="R167" s="19">
        <f t="shared" si="14"/>
        <v>0.17529628106189954</v>
      </c>
      <c r="S167" s="19">
        <f t="shared" si="15"/>
        <v>5.6420635077364953E-3</v>
      </c>
      <c r="T167" s="19">
        <f t="shared" si="16"/>
        <v>0.1753588210085115</v>
      </c>
      <c r="U167" s="19">
        <f t="shared" si="17"/>
        <v>3.1460111013936337E-2</v>
      </c>
      <c r="V167" s="19">
        <f t="shared" si="18"/>
        <v>3.1448891084126698E-2</v>
      </c>
    </row>
    <row r="168" spans="1:22" x14ac:dyDescent="0.25">
      <c r="A168" s="26">
        <f>Wellpath!E168</f>
        <v>0</v>
      </c>
      <c r="B168" s="22">
        <f>Wellpath!K168</f>
        <v>0</v>
      </c>
      <c r="C168" s="22">
        <v>0</v>
      </c>
      <c r="D168" s="22">
        <v>0</v>
      </c>
      <c r="E168" s="20">
        <f>Model!$W$5*((drdp!B168+drdp!K168)*DSFS!$B168+(drdp!E168+drdp!N168)*DSFS!$C168+(drdp!H168+drdp!Q168)*DSFS!$D168)</f>
        <v>0</v>
      </c>
      <c r="F168" s="20">
        <f>Model!$W$5*((drdp!C168+drdp!L168)*DSFS!$B168+(drdp!F168+drdp!O168)*DSFS!$C168+(drdp!I168+drdp!R168)*DSFS!$D168)</f>
        <v>0</v>
      </c>
      <c r="G168" s="20">
        <f>Model!$W$5*((drdp!D168+drdp!M168)*DSFS!$B168+(drdp!G168+drdp!P168)*DSFS!$C168+(drdp!J168+drdp!S168)*DSFS!$D168)</f>
        <v>0</v>
      </c>
      <c r="H168" s="18">
        <f>Model!$W$5*((drdp!B168)*DSFS!$B168+(drdp!E168)*DSFS!$C168+(drdp!H168)*DSFS!$D168)</f>
        <v>0</v>
      </c>
      <c r="I168" s="18">
        <f>Model!$W$5*((drdp!C168)*DSFS!$B168+(drdp!F168)*DSFS!$C168+(drdp!I168)*DSFS!$D168)</f>
        <v>0</v>
      </c>
      <c r="J168" s="18">
        <f>Model!$W$5*((drdp!D168)*DSFS!$B168+(drdp!G168)*DSFS!$C168+(drdp!J168)*DSFS!$D168)</f>
        <v>0</v>
      </c>
      <c r="K168" s="21">
        <f>SUM(E$3:E167)+H168</f>
        <v>0.41883335978324254</v>
      </c>
      <c r="L168" s="21">
        <f>SUM(F$3:F167)+I168</f>
        <v>0.41868398710948995</v>
      </c>
      <c r="M168" s="21">
        <f>SUM(G$3:G167)+J168</f>
        <v>7.5113670578240921E-2</v>
      </c>
      <c r="N168" s="21"/>
      <c r="O168" s="21"/>
      <c r="P168" s="21"/>
      <c r="Q168" s="19">
        <f t="shared" si="13"/>
        <v>0.1754213832673191</v>
      </c>
      <c r="R168" s="19">
        <f t="shared" si="14"/>
        <v>0.17529628106189954</v>
      </c>
      <c r="S168" s="19">
        <f t="shared" si="15"/>
        <v>5.6420635077364953E-3</v>
      </c>
      <c r="T168" s="19">
        <f t="shared" si="16"/>
        <v>0.1753588210085115</v>
      </c>
      <c r="U168" s="19">
        <f t="shared" si="17"/>
        <v>3.1460111013936337E-2</v>
      </c>
      <c r="V168" s="19">
        <f t="shared" si="18"/>
        <v>3.1448891084126698E-2</v>
      </c>
    </row>
    <row r="169" spans="1:22" x14ac:dyDescent="0.25">
      <c r="A169" s="26">
        <f>Wellpath!E169</f>
        <v>0</v>
      </c>
      <c r="B169" s="22">
        <f>Wellpath!K169</f>
        <v>0</v>
      </c>
      <c r="C169" s="22">
        <v>0</v>
      </c>
      <c r="D169" s="22">
        <v>0</v>
      </c>
      <c r="E169" s="20">
        <f>Model!$W$5*((drdp!B169+drdp!K169)*DSFS!$B169+(drdp!E169+drdp!N169)*DSFS!$C169+(drdp!H169+drdp!Q169)*DSFS!$D169)</f>
        <v>0</v>
      </c>
      <c r="F169" s="20">
        <f>Model!$W$5*((drdp!C169+drdp!L169)*DSFS!$B169+(drdp!F169+drdp!O169)*DSFS!$C169+(drdp!I169+drdp!R169)*DSFS!$D169)</f>
        <v>0</v>
      </c>
      <c r="G169" s="20">
        <f>Model!$W$5*((drdp!D169+drdp!M169)*DSFS!$B169+(drdp!G169+drdp!P169)*DSFS!$C169+(drdp!J169+drdp!S169)*DSFS!$D169)</f>
        <v>0</v>
      </c>
      <c r="H169" s="18">
        <f>Model!$W$5*((drdp!B169)*DSFS!$B169+(drdp!E169)*DSFS!$C169+(drdp!H169)*DSFS!$D169)</f>
        <v>0</v>
      </c>
      <c r="I169" s="18">
        <f>Model!$W$5*((drdp!C169)*DSFS!$B169+(drdp!F169)*DSFS!$C169+(drdp!I169)*DSFS!$D169)</f>
        <v>0</v>
      </c>
      <c r="J169" s="18">
        <f>Model!$W$5*((drdp!D169)*DSFS!$B169+(drdp!G169)*DSFS!$C169+(drdp!J169)*DSFS!$D169)</f>
        <v>0</v>
      </c>
      <c r="K169" s="21">
        <f>SUM(E$3:E168)+H169</f>
        <v>0.41883335978324254</v>
      </c>
      <c r="L169" s="21">
        <f>SUM(F$3:F168)+I169</f>
        <v>0.41868398710948995</v>
      </c>
      <c r="M169" s="21">
        <f>SUM(G$3:G168)+J169</f>
        <v>7.5113670578240921E-2</v>
      </c>
      <c r="N169" s="21"/>
      <c r="O169" s="21"/>
      <c r="P169" s="21"/>
      <c r="Q169" s="19">
        <f t="shared" si="13"/>
        <v>0.1754213832673191</v>
      </c>
      <c r="R169" s="19">
        <f t="shared" si="14"/>
        <v>0.17529628106189954</v>
      </c>
      <c r="S169" s="19">
        <f t="shared" si="15"/>
        <v>5.6420635077364953E-3</v>
      </c>
      <c r="T169" s="19">
        <f t="shared" si="16"/>
        <v>0.1753588210085115</v>
      </c>
      <c r="U169" s="19">
        <f t="shared" si="17"/>
        <v>3.1460111013936337E-2</v>
      </c>
      <c r="V169" s="19">
        <f t="shared" si="18"/>
        <v>3.1448891084126698E-2</v>
      </c>
    </row>
    <row r="170" spans="1:22" x14ac:dyDescent="0.25">
      <c r="A170" s="26">
        <f>Wellpath!E170</f>
        <v>0</v>
      </c>
      <c r="B170" s="22">
        <f>Wellpath!K170</f>
        <v>0</v>
      </c>
      <c r="C170" s="22">
        <v>0</v>
      </c>
      <c r="D170" s="22">
        <v>0</v>
      </c>
      <c r="E170" s="20">
        <f>Model!$W$5*((drdp!B170+drdp!K170)*DSFS!$B170+(drdp!E170+drdp!N170)*DSFS!$C170+(drdp!H170+drdp!Q170)*DSFS!$D170)</f>
        <v>0</v>
      </c>
      <c r="F170" s="20">
        <f>Model!$W$5*((drdp!C170+drdp!L170)*DSFS!$B170+(drdp!F170+drdp!O170)*DSFS!$C170+(drdp!I170+drdp!R170)*DSFS!$D170)</f>
        <v>0</v>
      </c>
      <c r="G170" s="20">
        <f>Model!$W$5*((drdp!D170+drdp!M170)*DSFS!$B170+(drdp!G170+drdp!P170)*DSFS!$C170+(drdp!J170+drdp!S170)*DSFS!$D170)</f>
        <v>0</v>
      </c>
      <c r="H170" s="18">
        <f>Model!$W$5*((drdp!B170)*DSFS!$B170+(drdp!E170)*DSFS!$C170+(drdp!H170)*DSFS!$D170)</f>
        <v>0</v>
      </c>
      <c r="I170" s="18">
        <f>Model!$W$5*((drdp!C170)*DSFS!$B170+(drdp!F170)*DSFS!$C170+(drdp!I170)*DSFS!$D170)</f>
        <v>0</v>
      </c>
      <c r="J170" s="18">
        <f>Model!$W$5*((drdp!D170)*DSFS!$B170+(drdp!G170)*DSFS!$C170+(drdp!J170)*DSFS!$D170)</f>
        <v>0</v>
      </c>
      <c r="K170" s="21">
        <f>SUM(E$3:E169)+H170</f>
        <v>0.41883335978324254</v>
      </c>
      <c r="L170" s="21">
        <f>SUM(F$3:F169)+I170</f>
        <v>0.41868398710948995</v>
      </c>
      <c r="M170" s="21">
        <f>SUM(G$3:G169)+J170</f>
        <v>7.5113670578240921E-2</v>
      </c>
      <c r="N170" s="21"/>
      <c r="O170" s="21"/>
      <c r="P170" s="21"/>
      <c r="Q170" s="19">
        <f t="shared" si="13"/>
        <v>0.1754213832673191</v>
      </c>
      <c r="R170" s="19">
        <f t="shared" si="14"/>
        <v>0.17529628106189954</v>
      </c>
      <c r="S170" s="19">
        <f t="shared" si="15"/>
        <v>5.6420635077364953E-3</v>
      </c>
      <c r="T170" s="19">
        <f t="shared" si="16"/>
        <v>0.1753588210085115</v>
      </c>
      <c r="U170" s="19">
        <f t="shared" si="17"/>
        <v>3.1460111013936337E-2</v>
      </c>
      <c r="V170" s="19">
        <f t="shared" si="18"/>
        <v>3.1448891084126698E-2</v>
      </c>
    </row>
    <row r="171" spans="1:22" x14ac:dyDescent="0.25">
      <c r="A171" s="26">
        <f>Wellpath!E171</f>
        <v>0</v>
      </c>
      <c r="B171" s="22">
        <f>Wellpath!K171</f>
        <v>0</v>
      </c>
      <c r="C171" s="22">
        <v>0</v>
      </c>
      <c r="D171" s="22">
        <v>0</v>
      </c>
      <c r="E171" s="20">
        <f>Model!$W$5*((drdp!B171+drdp!K171)*DSFS!$B171+(drdp!E171+drdp!N171)*DSFS!$C171+(drdp!H171+drdp!Q171)*DSFS!$D171)</f>
        <v>0</v>
      </c>
      <c r="F171" s="20">
        <f>Model!$W$5*((drdp!C171+drdp!L171)*DSFS!$B171+(drdp!F171+drdp!O171)*DSFS!$C171+(drdp!I171+drdp!R171)*DSFS!$D171)</f>
        <v>0</v>
      </c>
      <c r="G171" s="20">
        <f>Model!$W$5*((drdp!D171+drdp!M171)*DSFS!$B171+(drdp!G171+drdp!P171)*DSFS!$C171+(drdp!J171+drdp!S171)*DSFS!$D171)</f>
        <v>0</v>
      </c>
      <c r="H171" s="18">
        <f>Model!$W$5*((drdp!B171)*DSFS!$B171+(drdp!E171)*DSFS!$C171+(drdp!H171)*DSFS!$D171)</f>
        <v>0</v>
      </c>
      <c r="I171" s="18">
        <f>Model!$W$5*((drdp!C171)*DSFS!$B171+(drdp!F171)*DSFS!$C171+(drdp!I171)*DSFS!$D171)</f>
        <v>0</v>
      </c>
      <c r="J171" s="18">
        <f>Model!$W$5*((drdp!D171)*DSFS!$B171+(drdp!G171)*DSFS!$C171+(drdp!J171)*DSFS!$D171)</f>
        <v>0</v>
      </c>
      <c r="K171" s="21">
        <f>SUM(E$3:E170)+H171</f>
        <v>0.41883335978324254</v>
      </c>
      <c r="L171" s="21">
        <f>SUM(F$3:F170)+I171</f>
        <v>0.41868398710948995</v>
      </c>
      <c r="M171" s="21">
        <f>SUM(G$3:G170)+J171</f>
        <v>7.5113670578240921E-2</v>
      </c>
      <c r="N171" s="21"/>
      <c r="O171" s="21"/>
      <c r="P171" s="21"/>
      <c r="Q171" s="19">
        <f t="shared" si="13"/>
        <v>0.1754213832673191</v>
      </c>
      <c r="R171" s="19">
        <f t="shared" si="14"/>
        <v>0.17529628106189954</v>
      </c>
      <c r="S171" s="19">
        <f t="shared" si="15"/>
        <v>5.6420635077364953E-3</v>
      </c>
      <c r="T171" s="19">
        <f t="shared" si="16"/>
        <v>0.1753588210085115</v>
      </c>
      <c r="U171" s="19">
        <f t="shared" si="17"/>
        <v>3.1460111013936337E-2</v>
      </c>
      <c r="V171" s="19">
        <f t="shared" si="18"/>
        <v>3.1448891084126698E-2</v>
      </c>
    </row>
    <row r="172" spans="1:22" x14ac:dyDescent="0.25">
      <c r="A172" s="26">
        <f>Wellpath!E172</f>
        <v>0</v>
      </c>
      <c r="B172" s="22">
        <f>Wellpath!K172</f>
        <v>0</v>
      </c>
      <c r="C172" s="22">
        <v>0</v>
      </c>
      <c r="D172" s="22">
        <v>0</v>
      </c>
      <c r="E172" s="20">
        <f>Model!$W$5*((drdp!B172+drdp!K172)*DSFS!$B172+(drdp!E172+drdp!N172)*DSFS!$C172+(drdp!H172+drdp!Q172)*DSFS!$D172)</f>
        <v>0</v>
      </c>
      <c r="F172" s="20">
        <f>Model!$W$5*((drdp!C172+drdp!L172)*DSFS!$B172+(drdp!F172+drdp!O172)*DSFS!$C172+(drdp!I172+drdp!R172)*DSFS!$D172)</f>
        <v>0</v>
      </c>
      <c r="G172" s="20">
        <f>Model!$W$5*((drdp!D172+drdp!M172)*DSFS!$B172+(drdp!G172+drdp!P172)*DSFS!$C172+(drdp!J172+drdp!S172)*DSFS!$D172)</f>
        <v>0</v>
      </c>
      <c r="H172" s="18">
        <f>Model!$W$5*((drdp!B172)*DSFS!$B172+(drdp!E172)*DSFS!$C172+(drdp!H172)*DSFS!$D172)</f>
        <v>0</v>
      </c>
      <c r="I172" s="18">
        <f>Model!$W$5*((drdp!C172)*DSFS!$B172+(drdp!F172)*DSFS!$C172+(drdp!I172)*DSFS!$D172)</f>
        <v>0</v>
      </c>
      <c r="J172" s="18">
        <f>Model!$W$5*((drdp!D172)*DSFS!$B172+(drdp!G172)*DSFS!$C172+(drdp!J172)*DSFS!$D172)</f>
        <v>0</v>
      </c>
      <c r="K172" s="21">
        <f>SUM(E$3:E171)+H172</f>
        <v>0.41883335978324254</v>
      </c>
      <c r="L172" s="21">
        <f>SUM(F$3:F171)+I172</f>
        <v>0.41868398710948995</v>
      </c>
      <c r="M172" s="21">
        <f>SUM(G$3:G171)+J172</f>
        <v>7.5113670578240921E-2</v>
      </c>
      <c r="N172" s="21"/>
      <c r="O172" s="21"/>
      <c r="P172" s="21"/>
      <c r="Q172" s="19">
        <f t="shared" si="13"/>
        <v>0.1754213832673191</v>
      </c>
      <c r="R172" s="19">
        <f t="shared" si="14"/>
        <v>0.17529628106189954</v>
      </c>
      <c r="S172" s="19">
        <f t="shared" si="15"/>
        <v>5.6420635077364953E-3</v>
      </c>
      <c r="T172" s="19">
        <f t="shared" si="16"/>
        <v>0.1753588210085115</v>
      </c>
      <c r="U172" s="19">
        <f t="shared" si="17"/>
        <v>3.1460111013936337E-2</v>
      </c>
      <c r="V172" s="19">
        <f t="shared" si="18"/>
        <v>3.1448891084126698E-2</v>
      </c>
    </row>
    <row r="173" spans="1:22" x14ac:dyDescent="0.25">
      <c r="A173" s="26">
        <f>Wellpath!E173</f>
        <v>0</v>
      </c>
      <c r="B173" s="22">
        <f>Wellpath!K173</f>
        <v>0</v>
      </c>
      <c r="C173" s="22">
        <v>0</v>
      </c>
      <c r="D173" s="22">
        <v>0</v>
      </c>
      <c r="E173" s="20">
        <f>Model!$W$5*((drdp!B173+drdp!K173)*DSFS!$B173+(drdp!E173+drdp!N173)*DSFS!$C173+(drdp!H173+drdp!Q173)*DSFS!$D173)</f>
        <v>0</v>
      </c>
      <c r="F173" s="20">
        <f>Model!$W$5*((drdp!C173+drdp!L173)*DSFS!$B173+(drdp!F173+drdp!O173)*DSFS!$C173+(drdp!I173+drdp!R173)*DSFS!$D173)</f>
        <v>0</v>
      </c>
      <c r="G173" s="20">
        <f>Model!$W$5*((drdp!D173+drdp!M173)*DSFS!$B173+(drdp!G173+drdp!P173)*DSFS!$C173+(drdp!J173+drdp!S173)*DSFS!$D173)</f>
        <v>0</v>
      </c>
      <c r="H173" s="18">
        <f>Model!$W$5*((drdp!B173)*DSFS!$B173+(drdp!E173)*DSFS!$C173+(drdp!H173)*DSFS!$D173)</f>
        <v>0</v>
      </c>
      <c r="I173" s="18">
        <f>Model!$W$5*((drdp!C173)*DSFS!$B173+(drdp!F173)*DSFS!$C173+(drdp!I173)*DSFS!$D173)</f>
        <v>0</v>
      </c>
      <c r="J173" s="18">
        <f>Model!$W$5*((drdp!D173)*DSFS!$B173+(drdp!G173)*DSFS!$C173+(drdp!J173)*DSFS!$D173)</f>
        <v>0</v>
      </c>
      <c r="K173" s="21">
        <f>SUM(E$3:E172)+H173</f>
        <v>0.41883335978324254</v>
      </c>
      <c r="L173" s="21">
        <f>SUM(F$3:F172)+I173</f>
        <v>0.41868398710948995</v>
      </c>
      <c r="M173" s="21">
        <f>SUM(G$3:G172)+J173</f>
        <v>7.5113670578240921E-2</v>
      </c>
      <c r="N173" s="21"/>
      <c r="O173" s="21"/>
      <c r="P173" s="21"/>
      <c r="Q173" s="19">
        <f t="shared" si="13"/>
        <v>0.1754213832673191</v>
      </c>
      <c r="R173" s="19">
        <f t="shared" si="14"/>
        <v>0.17529628106189954</v>
      </c>
      <c r="S173" s="19">
        <f t="shared" si="15"/>
        <v>5.6420635077364953E-3</v>
      </c>
      <c r="T173" s="19">
        <f t="shared" si="16"/>
        <v>0.1753588210085115</v>
      </c>
      <c r="U173" s="19">
        <f t="shared" si="17"/>
        <v>3.1460111013936337E-2</v>
      </c>
      <c r="V173" s="19">
        <f t="shared" si="18"/>
        <v>3.1448891084126698E-2</v>
      </c>
    </row>
    <row r="174" spans="1:22" x14ac:dyDescent="0.25">
      <c r="A174" s="26">
        <f>Wellpath!E174</f>
        <v>0</v>
      </c>
      <c r="B174" s="22">
        <f>Wellpath!K174</f>
        <v>0</v>
      </c>
      <c r="C174" s="22">
        <v>0</v>
      </c>
      <c r="D174" s="22">
        <v>0</v>
      </c>
      <c r="E174" s="20">
        <f>Model!$W$5*((drdp!B174+drdp!K174)*DSFS!$B174+(drdp!E174+drdp!N174)*DSFS!$C174+(drdp!H174+drdp!Q174)*DSFS!$D174)</f>
        <v>0</v>
      </c>
      <c r="F174" s="20">
        <f>Model!$W$5*((drdp!C174+drdp!L174)*DSFS!$B174+(drdp!F174+drdp!O174)*DSFS!$C174+(drdp!I174+drdp!R174)*DSFS!$D174)</f>
        <v>0</v>
      </c>
      <c r="G174" s="20">
        <f>Model!$W$5*((drdp!D174+drdp!M174)*DSFS!$B174+(drdp!G174+drdp!P174)*DSFS!$C174+(drdp!J174+drdp!S174)*DSFS!$D174)</f>
        <v>0</v>
      </c>
      <c r="H174" s="18">
        <f>Model!$W$5*((drdp!B174)*DSFS!$B174+(drdp!E174)*DSFS!$C174+(drdp!H174)*DSFS!$D174)</f>
        <v>0</v>
      </c>
      <c r="I174" s="18">
        <f>Model!$W$5*((drdp!C174)*DSFS!$B174+(drdp!F174)*DSFS!$C174+(drdp!I174)*DSFS!$D174)</f>
        <v>0</v>
      </c>
      <c r="J174" s="18">
        <f>Model!$W$5*((drdp!D174)*DSFS!$B174+(drdp!G174)*DSFS!$C174+(drdp!J174)*DSFS!$D174)</f>
        <v>0</v>
      </c>
      <c r="K174" s="21">
        <f>SUM(E$3:E173)+H174</f>
        <v>0.41883335978324254</v>
      </c>
      <c r="L174" s="21">
        <f>SUM(F$3:F173)+I174</f>
        <v>0.41868398710948995</v>
      </c>
      <c r="M174" s="21">
        <f>SUM(G$3:G173)+J174</f>
        <v>7.5113670578240921E-2</v>
      </c>
      <c r="N174" s="21"/>
      <c r="O174" s="21"/>
      <c r="P174" s="21"/>
      <c r="Q174" s="19">
        <f t="shared" si="13"/>
        <v>0.1754213832673191</v>
      </c>
      <c r="R174" s="19">
        <f t="shared" si="14"/>
        <v>0.17529628106189954</v>
      </c>
      <c r="S174" s="19">
        <f t="shared" si="15"/>
        <v>5.6420635077364953E-3</v>
      </c>
      <c r="T174" s="19">
        <f t="shared" si="16"/>
        <v>0.1753588210085115</v>
      </c>
      <c r="U174" s="19">
        <f t="shared" si="17"/>
        <v>3.1460111013936337E-2</v>
      </c>
      <c r="V174" s="19">
        <f t="shared" si="18"/>
        <v>3.1448891084126698E-2</v>
      </c>
    </row>
    <row r="175" spans="1:22" x14ac:dyDescent="0.25">
      <c r="A175" s="26">
        <f>Wellpath!E175</f>
        <v>0</v>
      </c>
      <c r="B175" s="22">
        <f>Wellpath!K175</f>
        <v>0</v>
      </c>
      <c r="C175" s="22">
        <v>0</v>
      </c>
      <c r="D175" s="22">
        <v>0</v>
      </c>
      <c r="E175" s="20">
        <f>Model!$W$5*((drdp!B175+drdp!K175)*DSFS!$B175+(drdp!E175+drdp!N175)*DSFS!$C175+(drdp!H175+drdp!Q175)*DSFS!$D175)</f>
        <v>0</v>
      </c>
      <c r="F175" s="20">
        <f>Model!$W$5*((drdp!C175+drdp!L175)*DSFS!$B175+(drdp!F175+drdp!O175)*DSFS!$C175+(drdp!I175+drdp!R175)*DSFS!$D175)</f>
        <v>0</v>
      </c>
      <c r="G175" s="20">
        <f>Model!$W$5*((drdp!D175+drdp!M175)*DSFS!$B175+(drdp!G175+drdp!P175)*DSFS!$C175+(drdp!J175+drdp!S175)*DSFS!$D175)</f>
        <v>0</v>
      </c>
      <c r="H175" s="18">
        <f>Model!$W$5*((drdp!B175)*DSFS!$B175+(drdp!E175)*DSFS!$C175+(drdp!H175)*DSFS!$D175)</f>
        <v>0</v>
      </c>
      <c r="I175" s="18">
        <f>Model!$W$5*((drdp!C175)*DSFS!$B175+(drdp!F175)*DSFS!$C175+(drdp!I175)*DSFS!$D175)</f>
        <v>0</v>
      </c>
      <c r="J175" s="18">
        <f>Model!$W$5*((drdp!D175)*DSFS!$B175+(drdp!G175)*DSFS!$C175+(drdp!J175)*DSFS!$D175)</f>
        <v>0</v>
      </c>
      <c r="K175" s="21">
        <f>SUM(E$3:E174)+H175</f>
        <v>0.41883335978324254</v>
      </c>
      <c r="L175" s="21">
        <f>SUM(F$3:F174)+I175</f>
        <v>0.41868398710948995</v>
      </c>
      <c r="M175" s="21">
        <f>SUM(G$3:G174)+J175</f>
        <v>7.5113670578240921E-2</v>
      </c>
      <c r="N175" s="21"/>
      <c r="O175" s="21"/>
      <c r="P175" s="21"/>
      <c r="Q175" s="19">
        <f t="shared" si="13"/>
        <v>0.1754213832673191</v>
      </c>
      <c r="R175" s="19">
        <f t="shared" si="14"/>
        <v>0.17529628106189954</v>
      </c>
      <c r="S175" s="19">
        <f t="shared" si="15"/>
        <v>5.6420635077364953E-3</v>
      </c>
      <c r="T175" s="19">
        <f t="shared" si="16"/>
        <v>0.1753588210085115</v>
      </c>
      <c r="U175" s="19">
        <f t="shared" si="17"/>
        <v>3.1460111013936337E-2</v>
      </c>
      <c r="V175" s="19">
        <f t="shared" si="18"/>
        <v>3.1448891084126698E-2</v>
      </c>
    </row>
    <row r="176" spans="1:22" x14ac:dyDescent="0.25">
      <c r="A176" s="26">
        <f>Wellpath!E176</f>
        <v>0</v>
      </c>
      <c r="B176" s="22">
        <f>Wellpath!K176</f>
        <v>0</v>
      </c>
      <c r="C176" s="22">
        <v>0</v>
      </c>
      <c r="D176" s="22">
        <v>0</v>
      </c>
      <c r="E176" s="20">
        <f>Model!$W$5*((drdp!B176+drdp!K176)*DSFS!$B176+(drdp!E176+drdp!N176)*DSFS!$C176+(drdp!H176+drdp!Q176)*DSFS!$D176)</f>
        <v>0</v>
      </c>
      <c r="F176" s="20">
        <f>Model!$W$5*((drdp!C176+drdp!L176)*DSFS!$B176+(drdp!F176+drdp!O176)*DSFS!$C176+(drdp!I176+drdp!R176)*DSFS!$D176)</f>
        <v>0</v>
      </c>
      <c r="G176" s="20">
        <f>Model!$W$5*((drdp!D176+drdp!M176)*DSFS!$B176+(drdp!G176+drdp!P176)*DSFS!$C176+(drdp!J176+drdp!S176)*DSFS!$D176)</f>
        <v>0</v>
      </c>
      <c r="H176" s="18">
        <f>Model!$W$5*((drdp!B176)*DSFS!$B176+(drdp!E176)*DSFS!$C176+(drdp!H176)*DSFS!$D176)</f>
        <v>0</v>
      </c>
      <c r="I176" s="18">
        <f>Model!$W$5*((drdp!C176)*DSFS!$B176+(drdp!F176)*DSFS!$C176+(drdp!I176)*DSFS!$D176)</f>
        <v>0</v>
      </c>
      <c r="J176" s="18">
        <f>Model!$W$5*((drdp!D176)*DSFS!$B176+(drdp!G176)*DSFS!$C176+(drdp!J176)*DSFS!$D176)</f>
        <v>0</v>
      </c>
      <c r="K176" s="21">
        <f>SUM(E$3:E175)+H176</f>
        <v>0.41883335978324254</v>
      </c>
      <c r="L176" s="21">
        <f>SUM(F$3:F175)+I176</f>
        <v>0.41868398710948995</v>
      </c>
      <c r="M176" s="21">
        <f>SUM(G$3:G175)+J176</f>
        <v>7.5113670578240921E-2</v>
      </c>
      <c r="N176" s="21"/>
      <c r="O176" s="21"/>
      <c r="P176" s="21"/>
      <c r="Q176" s="19">
        <f t="shared" si="13"/>
        <v>0.1754213832673191</v>
      </c>
      <c r="R176" s="19">
        <f t="shared" si="14"/>
        <v>0.17529628106189954</v>
      </c>
      <c r="S176" s="19">
        <f t="shared" si="15"/>
        <v>5.6420635077364953E-3</v>
      </c>
      <c r="T176" s="19">
        <f t="shared" si="16"/>
        <v>0.1753588210085115</v>
      </c>
      <c r="U176" s="19">
        <f t="shared" si="17"/>
        <v>3.1460111013936337E-2</v>
      </c>
      <c r="V176" s="19">
        <f t="shared" si="18"/>
        <v>3.1448891084126698E-2</v>
      </c>
    </row>
    <row r="177" spans="1:22" x14ac:dyDescent="0.25">
      <c r="A177" s="26">
        <f>Wellpath!E177</f>
        <v>0</v>
      </c>
      <c r="B177" s="22">
        <f>Wellpath!K177</f>
        <v>0</v>
      </c>
      <c r="C177" s="22">
        <v>0</v>
      </c>
      <c r="D177" s="22">
        <v>0</v>
      </c>
      <c r="E177" s="20">
        <f>Model!$W$5*((drdp!B177+drdp!K177)*DSFS!$B177+(drdp!E177+drdp!N177)*DSFS!$C177+(drdp!H177+drdp!Q177)*DSFS!$D177)</f>
        <v>0</v>
      </c>
      <c r="F177" s="20">
        <f>Model!$W$5*((drdp!C177+drdp!L177)*DSFS!$B177+(drdp!F177+drdp!O177)*DSFS!$C177+(drdp!I177+drdp!R177)*DSFS!$D177)</f>
        <v>0</v>
      </c>
      <c r="G177" s="20">
        <f>Model!$W$5*((drdp!D177+drdp!M177)*DSFS!$B177+(drdp!G177+drdp!P177)*DSFS!$C177+(drdp!J177+drdp!S177)*DSFS!$D177)</f>
        <v>0</v>
      </c>
      <c r="H177" s="18">
        <f>Model!$W$5*((drdp!B177)*DSFS!$B177+(drdp!E177)*DSFS!$C177+(drdp!H177)*DSFS!$D177)</f>
        <v>0</v>
      </c>
      <c r="I177" s="18">
        <f>Model!$W$5*((drdp!C177)*DSFS!$B177+(drdp!F177)*DSFS!$C177+(drdp!I177)*DSFS!$D177)</f>
        <v>0</v>
      </c>
      <c r="J177" s="18">
        <f>Model!$W$5*((drdp!D177)*DSFS!$B177+(drdp!G177)*DSFS!$C177+(drdp!J177)*DSFS!$D177)</f>
        <v>0</v>
      </c>
      <c r="K177" s="21">
        <f>SUM(E$3:E176)+H177</f>
        <v>0.41883335978324254</v>
      </c>
      <c r="L177" s="21">
        <f>SUM(F$3:F176)+I177</f>
        <v>0.41868398710948995</v>
      </c>
      <c r="M177" s="21">
        <f>SUM(G$3:G176)+J177</f>
        <v>7.5113670578240921E-2</v>
      </c>
      <c r="N177" s="21"/>
      <c r="O177" s="21"/>
      <c r="P177" s="21"/>
      <c r="Q177" s="19">
        <f t="shared" si="13"/>
        <v>0.1754213832673191</v>
      </c>
      <c r="R177" s="19">
        <f t="shared" si="14"/>
        <v>0.17529628106189954</v>
      </c>
      <c r="S177" s="19">
        <f t="shared" si="15"/>
        <v>5.6420635077364953E-3</v>
      </c>
      <c r="T177" s="19">
        <f t="shared" si="16"/>
        <v>0.1753588210085115</v>
      </c>
      <c r="U177" s="19">
        <f t="shared" si="17"/>
        <v>3.1460111013936337E-2</v>
      </c>
      <c r="V177" s="19">
        <f t="shared" si="18"/>
        <v>3.1448891084126698E-2</v>
      </c>
    </row>
    <row r="178" spans="1:22" x14ac:dyDescent="0.25">
      <c r="A178" s="26">
        <f>Wellpath!E178</f>
        <v>0</v>
      </c>
      <c r="B178" s="22">
        <f>Wellpath!K178</f>
        <v>0</v>
      </c>
      <c r="C178" s="22">
        <v>0</v>
      </c>
      <c r="D178" s="22">
        <v>0</v>
      </c>
      <c r="E178" s="20">
        <f>Model!$W$5*((drdp!B178+drdp!K178)*DSFS!$B178+(drdp!E178+drdp!N178)*DSFS!$C178+(drdp!H178+drdp!Q178)*DSFS!$D178)</f>
        <v>0</v>
      </c>
      <c r="F178" s="20">
        <f>Model!$W$5*((drdp!C178+drdp!L178)*DSFS!$B178+(drdp!F178+drdp!O178)*DSFS!$C178+(drdp!I178+drdp!R178)*DSFS!$D178)</f>
        <v>0</v>
      </c>
      <c r="G178" s="20">
        <f>Model!$W$5*((drdp!D178+drdp!M178)*DSFS!$B178+(drdp!G178+drdp!P178)*DSFS!$C178+(drdp!J178+drdp!S178)*DSFS!$D178)</f>
        <v>0</v>
      </c>
      <c r="H178" s="18">
        <f>Model!$W$5*((drdp!B178)*DSFS!$B178+(drdp!E178)*DSFS!$C178+(drdp!H178)*DSFS!$D178)</f>
        <v>0</v>
      </c>
      <c r="I178" s="18">
        <f>Model!$W$5*((drdp!C178)*DSFS!$B178+(drdp!F178)*DSFS!$C178+(drdp!I178)*DSFS!$D178)</f>
        <v>0</v>
      </c>
      <c r="J178" s="18">
        <f>Model!$W$5*((drdp!D178)*DSFS!$B178+(drdp!G178)*DSFS!$C178+(drdp!J178)*DSFS!$D178)</f>
        <v>0</v>
      </c>
      <c r="K178" s="21">
        <f>SUM(E$3:E177)+H178</f>
        <v>0.41883335978324254</v>
      </c>
      <c r="L178" s="21">
        <f>SUM(F$3:F177)+I178</f>
        <v>0.41868398710948995</v>
      </c>
      <c r="M178" s="21">
        <f>SUM(G$3:G177)+J178</f>
        <v>7.5113670578240921E-2</v>
      </c>
      <c r="N178" s="21"/>
      <c r="O178" s="21"/>
      <c r="P178" s="21"/>
      <c r="Q178" s="19">
        <f t="shared" si="13"/>
        <v>0.1754213832673191</v>
      </c>
      <c r="R178" s="19">
        <f t="shared" si="14"/>
        <v>0.17529628106189954</v>
      </c>
      <c r="S178" s="19">
        <f t="shared" si="15"/>
        <v>5.6420635077364953E-3</v>
      </c>
      <c r="T178" s="19">
        <f t="shared" si="16"/>
        <v>0.1753588210085115</v>
      </c>
      <c r="U178" s="19">
        <f t="shared" si="17"/>
        <v>3.1460111013936337E-2</v>
      </c>
      <c r="V178" s="19">
        <f t="shared" si="18"/>
        <v>3.1448891084126698E-2</v>
      </c>
    </row>
    <row r="179" spans="1:22" x14ac:dyDescent="0.25">
      <c r="A179" s="26">
        <f>Wellpath!E179</f>
        <v>0</v>
      </c>
      <c r="B179" s="22">
        <f>Wellpath!K179</f>
        <v>0</v>
      </c>
      <c r="C179" s="22">
        <v>0</v>
      </c>
      <c r="D179" s="22">
        <v>0</v>
      </c>
      <c r="E179" s="20">
        <f>Model!$W$5*((drdp!B179+drdp!K179)*DSFS!$B179+(drdp!E179+drdp!N179)*DSFS!$C179+(drdp!H179+drdp!Q179)*DSFS!$D179)</f>
        <v>0</v>
      </c>
      <c r="F179" s="20">
        <f>Model!$W$5*((drdp!C179+drdp!L179)*DSFS!$B179+(drdp!F179+drdp!O179)*DSFS!$C179+(drdp!I179+drdp!R179)*DSFS!$D179)</f>
        <v>0</v>
      </c>
      <c r="G179" s="20">
        <f>Model!$W$5*((drdp!D179+drdp!M179)*DSFS!$B179+(drdp!G179+drdp!P179)*DSFS!$C179+(drdp!J179+drdp!S179)*DSFS!$D179)</f>
        <v>0</v>
      </c>
      <c r="H179" s="18">
        <f>Model!$W$5*((drdp!B179)*DSFS!$B179+(drdp!E179)*DSFS!$C179+(drdp!H179)*DSFS!$D179)</f>
        <v>0</v>
      </c>
      <c r="I179" s="18">
        <f>Model!$W$5*((drdp!C179)*DSFS!$B179+(drdp!F179)*DSFS!$C179+(drdp!I179)*DSFS!$D179)</f>
        <v>0</v>
      </c>
      <c r="J179" s="18">
        <f>Model!$W$5*((drdp!D179)*DSFS!$B179+(drdp!G179)*DSFS!$C179+(drdp!J179)*DSFS!$D179)</f>
        <v>0</v>
      </c>
      <c r="K179" s="21">
        <f>SUM(E$3:E178)+H179</f>
        <v>0.41883335978324254</v>
      </c>
      <c r="L179" s="21">
        <f>SUM(F$3:F178)+I179</f>
        <v>0.41868398710948995</v>
      </c>
      <c r="M179" s="21">
        <f>SUM(G$3:G178)+J179</f>
        <v>7.5113670578240921E-2</v>
      </c>
      <c r="N179" s="21"/>
      <c r="O179" s="21"/>
      <c r="P179" s="21"/>
      <c r="Q179" s="19">
        <f t="shared" si="13"/>
        <v>0.1754213832673191</v>
      </c>
      <c r="R179" s="19">
        <f t="shared" si="14"/>
        <v>0.17529628106189954</v>
      </c>
      <c r="S179" s="19">
        <f t="shared" si="15"/>
        <v>5.6420635077364953E-3</v>
      </c>
      <c r="T179" s="19">
        <f t="shared" si="16"/>
        <v>0.1753588210085115</v>
      </c>
      <c r="U179" s="19">
        <f t="shared" si="17"/>
        <v>3.1460111013936337E-2</v>
      </c>
      <c r="V179" s="19">
        <f t="shared" si="18"/>
        <v>3.1448891084126698E-2</v>
      </c>
    </row>
    <row r="180" spans="1:22" x14ac:dyDescent="0.25">
      <c r="A180" s="26">
        <f>Wellpath!E180</f>
        <v>0</v>
      </c>
      <c r="B180" s="22">
        <f>Wellpath!K180</f>
        <v>0</v>
      </c>
      <c r="C180" s="22">
        <v>0</v>
      </c>
      <c r="D180" s="22">
        <v>0</v>
      </c>
      <c r="E180" s="20">
        <f>Model!$W$5*((drdp!B180+drdp!K180)*DSFS!$B180+(drdp!E180+drdp!N180)*DSFS!$C180+(drdp!H180+drdp!Q180)*DSFS!$D180)</f>
        <v>0</v>
      </c>
      <c r="F180" s="20">
        <f>Model!$W$5*((drdp!C180+drdp!L180)*DSFS!$B180+(drdp!F180+drdp!O180)*DSFS!$C180+(drdp!I180+drdp!R180)*DSFS!$D180)</f>
        <v>0</v>
      </c>
      <c r="G180" s="20">
        <f>Model!$W$5*((drdp!D180+drdp!M180)*DSFS!$B180+(drdp!G180+drdp!P180)*DSFS!$C180+(drdp!J180+drdp!S180)*DSFS!$D180)</f>
        <v>0</v>
      </c>
      <c r="H180" s="18">
        <f>Model!$W$5*((drdp!B180)*DSFS!$B180+(drdp!E180)*DSFS!$C180+(drdp!H180)*DSFS!$D180)</f>
        <v>0</v>
      </c>
      <c r="I180" s="18">
        <f>Model!$W$5*((drdp!C180)*DSFS!$B180+(drdp!F180)*DSFS!$C180+(drdp!I180)*DSFS!$D180)</f>
        <v>0</v>
      </c>
      <c r="J180" s="18">
        <f>Model!$W$5*((drdp!D180)*DSFS!$B180+(drdp!G180)*DSFS!$C180+(drdp!J180)*DSFS!$D180)</f>
        <v>0</v>
      </c>
      <c r="K180" s="21">
        <f>SUM(E$3:E179)+H180</f>
        <v>0.41883335978324254</v>
      </c>
      <c r="L180" s="21">
        <f>SUM(F$3:F179)+I180</f>
        <v>0.41868398710948995</v>
      </c>
      <c r="M180" s="21">
        <f>SUM(G$3:G179)+J180</f>
        <v>7.5113670578240921E-2</v>
      </c>
      <c r="N180" s="21"/>
      <c r="O180" s="21"/>
      <c r="P180" s="21"/>
      <c r="Q180" s="19">
        <f t="shared" si="13"/>
        <v>0.1754213832673191</v>
      </c>
      <c r="R180" s="19">
        <f t="shared" si="14"/>
        <v>0.17529628106189954</v>
      </c>
      <c r="S180" s="19">
        <f t="shared" si="15"/>
        <v>5.6420635077364953E-3</v>
      </c>
      <c r="T180" s="19">
        <f t="shared" si="16"/>
        <v>0.1753588210085115</v>
      </c>
      <c r="U180" s="19">
        <f t="shared" si="17"/>
        <v>3.1460111013936337E-2</v>
      </c>
      <c r="V180" s="19">
        <f t="shared" si="18"/>
        <v>3.1448891084126698E-2</v>
      </c>
    </row>
    <row r="181" spans="1:22" x14ac:dyDescent="0.25">
      <c r="A181" s="26">
        <f>Wellpath!E181</f>
        <v>0</v>
      </c>
      <c r="B181" s="22">
        <f>Wellpath!K181</f>
        <v>0</v>
      </c>
      <c r="C181" s="22">
        <v>0</v>
      </c>
      <c r="D181" s="22">
        <v>0</v>
      </c>
      <c r="E181" s="20">
        <f>Model!$W$5*((drdp!B181+drdp!K181)*DSFS!$B181+(drdp!E181+drdp!N181)*DSFS!$C181+(drdp!H181+drdp!Q181)*DSFS!$D181)</f>
        <v>0</v>
      </c>
      <c r="F181" s="20">
        <f>Model!$W$5*((drdp!C181+drdp!L181)*DSFS!$B181+(drdp!F181+drdp!O181)*DSFS!$C181+(drdp!I181+drdp!R181)*DSFS!$D181)</f>
        <v>0</v>
      </c>
      <c r="G181" s="20">
        <f>Model!$W$5*((drdp!D181+drdp!M181)*DSFS!$B181+(drdp!G181+drdp!P181)*DSFS!$C181+(drdp!J181+drdp!S181)*DSFS!$D181)</f>
        <v>0</v>
      </c>
      <c r="H181" s="18">
        <f>Model!$W$5*((drdp!B181)*DSFS!$B181+(drdp!E181)*DSFS!$C181+(drdp!H181)*DSFS!$D181)</f>
        <v>0</v>
      </c>
      <c r="I181" s="18">
        <f>Model!$W$5*((drdp!C181)*DSFS!$B181+(drdp!F181)*DSFS!$C181+(drdp!I181)*DSFS!$D181)</f>
        <v>0</v>
      </c>
      <c r="J181" s="18">
        <f>Model!$W$5*((drdp!D181)*DSFS!$B181+(drdp!G181)*DSFS!$C181+(drdp!J181)*DSFS!$D181)</f>
        <v>0</v>
      </c>
      <c r="K181" s="21">
        <f>SUM(E$3:E180)+H181</f>
        <v>0.41883335978324254</v>
      </c>
      <c r="L181" s="21">
        <f>SUM(F$3:F180)+I181</f>
        <v>0.41868398710948995</v>
      </c>
      <c r="M181" s="21">
        <f>SUM(G$3:G180)+J181</f>
        <v>7.5113670578240921E-2</v>
      </c>
      <c r="N181" s="21"/>
      <c r="O181" s="21"/>
      <c r="P181" s="21"/>
      <c r="Q181" s="19">
        <f t="shared" si="13"/>
        <v>0.1754213832673191</v>
      </c>
      <c r="R181" s="19">
        <f t="shared" si="14"/>
        <v>0.17529628106189954</v>
      </c>
      <c r="S181" s="19">
        <f t="shared" si="15"/>
        <v>5.6420635077364953E-3</v>
      </c>
      <c r="T181" s="19">
        <f t="shared" si="16"/>
        <v>0.1753588210085115</v>
      </c>
      <c r="U181" s="19">
        <f t="shared" si="17"/>
        <v>3.1460111013936337E-2</v>
      </c>
      <c r="V181" s="19">
        <f t="shared" si="18"/>
        <v>3.1448891084126698E-2</v>
      </c>
    </row>
    <row r="182" spans="1:22" x14ac:dyDescent="0.25">
      <c r="A182" s="26">
        <f>Wellpath!E182</f>
        <v>0</v>
      </c>
      <c r="B182" s="22">
        <f>Wellpath!K182</f>
        <v>0</v>
      </c>
      <c r="C182" s="22">
        <v>0</v>
      </c>
      <c r="D182" s="22">
        <v>0</v>
      </c>
      <c r="E182" s="20">
        <f>Model!$W$5*((drdp!B182+drdp!K182)*DSFS!$B182+(drdp!E182+drdp!N182)*DSFS!$C182+(drdp!H182+drdp!Q182)*DSFS!$D182)</f>
        <v>0</v>
      </c>
      <c r="F182" s="20">
        <f>Model!$W$5*((drdp!C182+drdp!L182)*DSFS!$B182+(drdp!F182+drdp!O182)*DSFS!$C182+(drdp!I182+drdp!R182)*DSFS!$D182)</f>
        <v>0</v>
      </c>
      <c r="G182" s="20">
        <f>Model!$W$5*((drdp!D182+drdp!M182)*DSFS!$B182+(drdp!G182+drdp!P182)*DSFS!$C182+(drdp!J182+drdp!S182)*DSFS!$D182)</f>
        <v>0</v>
      </c>
      <c r="H182" s="18">
        <f>Model!$W$5*((drdp!B182)*DSFS!$B182+(drdp!E182)*DSFS!$C182+(drdp!H182)*DSFS!$D182)</f>
        <v>0</v>
      </c>
      <c r="I182" s="18">
        <f>Model!$W$5*((drdp!C182)*DSFS!$B182+(drdp!F182)*DSFS!$C182+(drdp!I182)*DSFS!$D182)</f>
        <v>0</v>
      </c>
      <c r="J182" s="18">
        <f>Model!$W$5*((drdp!D182)*DSFS!$B182+(drdp!G182)*DSFS!$C182+(drdp!J182)*DSFS!$D182)</f>
        <v>0</v>
      </c>
      <c r="K182" s="21">
        <f>SUM(E$3:E181)+H182</f>
        <v>0.41883335978324254</v>
      </c>
      <c r="L182" s="21">
        <f>SUM(F$3:F181)+I182</f>
        <v>0.41868398710948995</v>
      </c>
      <c r="M182" s="21">
        <f>SUM(G$3:G181)+J182</f>
        <v>7.5113670578240921E-2</v>
      </c>
      <c r="N182" s="21"/>
      <c r="O182" s="21"/>
      <c r="P182" s="21"/>
      <c r="Q182" s="19">
        <f t="shared" si="13"/>
        <v>0.1754213832673191</v>
      </c>
      <c r="R182" s="19">
        <f t="shared" si="14"/>
        <v>0.17529628106189954</v>
      </c>
      <c r="S182" s="19">
        <f t="shared" si="15"/>
        <v>5.6420635077364953E-3</v>
      </c>
      <c r="T182" s="19">
        <f t="shared" si="16"/>
        <v>0.1753588210085115</v>
      </c>
      <c r="U182" s="19">
        <f t="shared" si="17"/>
        <v>3.1460111013936337E-2</v>
      </c>
      <c r="V182" s="19">
        <f t="shared" si="18"/>
        <v>3.1448891084126698E-2</v>
      </c>
    </row>
    <row r="183" spans="1:22" x14ac:dyDescent="0.25">
      <c r="A183" s="26">
        <f>Wellpath!E183</f>
        <v>0</v>
      </c>
      <c r="B183" s="22">
        <f>Wellpath!K183</f>
        <v>0</v>
      </c>
      <c r="C183" s="22">
        <v>0</v>
      </c>
      <c r="D183" s="22">
        <v>0</v>
      </c>
      <c r="E183" s="20">
        <f>Model!$W$5*((drdp!B183+drdp!K183)*DSFS!$B183+(drdp!E183+drdp!N183)*DSFS!$C183+(drdp!H183+drdp!Q183)*DSFS!$D183)</f>
        <v>0</v>
      </c>
      <c r="F183" s="20">
        <f>Model!$W$5*((drdp!C183+drdp!L183)*DSFS!$B183+(drdp!F183+drdp!O183)*DSFS!$C183+(drdp!I183+drdp!R183)*DSFS!$D183)</f>
        <v>0</v>
      </c>
      <c r="G183" s="20">
        <f>Model!$W$5*((drdp!D183+drdp!M183)*DSFS!$B183+(drdp!G183+drdp!P183)*DSFS!$C183+(drdp!J183+drdp!S183)*DSFS!$D183)</f>
        <v>0</v>
      </c>
      <c r="H183" s="18">
        <f>Model!$W$5*((drdp!B183)*DSFS!$B183+(drdp!E183)*DSFS!$C183+(drdp!H183)*DSFS!$D183)</f>
        <v>0</v>
      </c>
      <c r="I183" s="18">
        <f>Model!$W$5*((drdp!C183)*DSFS!$B183+(drdp!F183)*DSFS!$C183+(drdp!I183)*DSFS!$D183)</f>
        <v>0</v>
      </c>
      <c r="J183" s="18">
        <f>Model!$W$5*((drdp!D183)*DSFS!$B183+(drdp!G183)*DSFS!$C183+(drdp!J183)*DSFS!$D183)</f>
        <v>0</v>
      </c>
      <c r="K183" s="21">
        <f>SUM(E$3:E182)+H183</f>
        <v>0.41883335978324254</v>
      </c>
      <c r="L183" s="21">
        <f>SUM(F$3:F182)+I183</f>
        <v>0.41868398710948995</v>
      </c>
      <c r="M183" s="21">
        <f>SUM(G$3:G182)+J183</f>
        <v>7.5113670578240921E-2</v>
      </c>
      <c r="N183" s="21"/>
      <c r="O183" s="21"/>
      <c r="P183" s="21"/>
      <c r="Q183" s="19">
        <f t="shared" si="13"/>
        <v>0.1754213832673191</v>
      </c>
      <c r="R183" s="19">
        <f t="shared" si="14"/>
        <v>0.17529628106189954</v>
      </c>
      <c r="S183" s="19">
        <f t="shared" si="15"/>
        <v>5.6420635077364953E-3</v>
      </c>
      <c r="T183" s="19">
        <f t="shared" si="16"/>
        <v>0.1753588210085115</v>
      </c>
      <c r="U183" s="19">
        <f t="shared" si="17"/>
        <v>3.1460111013936337E-2</v>
      </c>
      <c r="V183" s="19">
        <f t="shared" si="18"/>
        <v>3.1448891084126698E-2</v>
      </c>
    </row>
    <row r="184" spans="1:22" x14ac:dyDescent="0.25">
      <c r="A184" s="26">
        <f>Wellpath!E184</f>
        <v>0</v>
      </c>
      <c r="B184" s="22">
        <f>Wellpath!K184</f>
        <v>0</v>
      </c>
      <c r="C184" s="22">
        <v>0</v>
      </c>
      <c r="D184" s="22">
        <v>0</v>
      </c>
      <c r="E184" s="20">
        <f>Model!$W$5*((drdp!B184+drdp!K184)*DSFS!$B184+(drdp!E184+drdp!N184)*DSFS!$C184+(drdp!H184+drdp!Q184)*DSFS!$D184)</f>
        <v>0</v>
      </c>
      <c r="F184" s="20">
        <f>Model!$W$5*((drdp!C184+drdp!L184)*DSFS!$B184+(drdp!F184+drdp!O184)*DSFS!$C184+(drdp!I184+drdp!R184)*DSFS!$D184)</f>
        <v>0</v>
      </c>
      <c r="G184" s="20">
        <f>Model!$W$5*((drdp!D184+drdp!M184)*DSFS!$B184+(drdp!G184+drdp!P184)*DSFS!$C184+(drdp!J184+drdp!S184)*DSFS!$D184)</f>
        <v>0</v>
      </c>
      <c r="H184" s="18">
        <f>Model!$W$5*((drdp!B184)*DSFS!$B184+(drdp!E184)*DSFS!$C184+(drdp!H184)*DSFS!$D184)</f>
        <v>0</v>
      </c>
      <c r="I184" s="18">
        <f>Model!$W$5*((drdp!C184)*DSFS!$B184+(drdp!F184)*DSFS!$C184+(drdp!I184)*DSFS!$D184)</f>
        <v>0</v>
      </c>
      <c r="J184" s="18">
        <f>Model!$W$5*((drdp!D184)*DSFS!$B184+(drdp!G184)*DSFS!$C184+(drdp!J184)*DSFS!$D184)</f>
        <v>0</v>
      </c>
      <c r="K184" s="21">
        <f>SUM(E$3:E183)+H184</f>
        <v>0.41883335978324254</v>
      </c>
      <c r="L184" s="21">
        <f>SUM(F$3:F183)+I184</f>
        <v>0.41868398710948995</v>
      </c>
      <c r="M184" s="21">
        <f>SUM(G$3:G183)+J184</f>
        <v>7.5113670578240921E-2</v>
      </c>
      <c r="N184" s="21"/>
      <c r="O184" s="21"/>
      <c r="P184" s="21"/>
      <c r="Q184" s="19">
        <f t="shared" si="13"/>
        <v>0.1754213832673191</v>
      </c>
      <c r="R184" s="19">
        <f t="shared" si="14"/>
        <v>0.17529628106189954</v>
      </c>
      <c r="S184" s="19">
        <f t="shared" si="15"/>
        <v>5.6420635077364953E-3</v>
      </c>
      <c r="T184" s="19">
        <f t="shared" si="16"/>
        <v>0.1753588210085115</v>
      </c>
      <c r="U184" s="19">
        <f t="shared" si="17"/>
        <v>3.1460111013936337E-2</v>
      </c>
      <c r="V184" s="19">
        <f t="shared" si="18"/>
        <v>3.1448891084126698E-2</v>
      </c>
    </row>
    <row r="185" spans="1:22" x14ac:dyDescent="0.25">
      <c r="A185" s="26">
        <f>Wellpath!E185</f>
        <v>0</v>
      </c>
      <c r="B185" s="22">
        <f>Wellpath!K185</f>
        <v>0</v>
      </c>
      <c r="C185" s="22">
        <v>0</v>
      </c>
      <c r="D185" s="22">
        <v>0</v>
      </c>
      <c r="E185" s="20">
        <f>Model!$W$5*((drdp!B185+drdp!K185)*DSFS!$B185+(drdp!E185+drdp!N185)*DSFS!$C185+(drdp!H185+drdp!Q185)*DSFS!$D185)</f>
        <v>0</v>
      </c>
      <c r="F185" s="20">
        <f>Model!$W$5*((drdp!C185+drdp!L185)*DSFS!$B185+(drdp!F185+drdp!O185)*DSFS!$C185+(drdp!I185+drdp!R185)*DSFS!$D185)</f>
        <v>0</v>
      </c>
      <c r="G185" s="20">
        <f>Model!$W$5*((drdp!D185+drdp!M185)*DSFS!$B185+(drdp!G185+drdp!P185)*DSFS!$C185+(drdp!J185+drdp!S185)*DSFS!$D185)</f>
        <v>0</v>
      </c>
      <c r="H185" s="18">
        <f>Model!$W$5*((drdp!B185)*DSFS!$B185+(drdp!E185)*DSFS!$C185+(drdp!H185)*DSFS!$D185)</f>
        <v>0</v>
      </c>
      <c r="I185" s="18">
        <f>Model!$W$5*((drdp!C185)*DSFS!$B185+(drdp!F185)*DSFS!$C185+(drdp!I185)*DSFS!$D185)</f>
        <v>0</v>
      </c>
      <c r="J185" s="18">
        <f>Model!$W$5*((drdp!D185)*DSFS!$B185+(drdp!G185)*DSFS!$C185+(drdp!J185)*DSFS!$D185)</f>
        <v>0</v>
      </c>
      <c r="K185" s="21">
        <f>SUM(E$3:E184)+H185</f>
        <v>0.41883335978324254</v>
      </c>
      <c r="L185" s="21">
        <f>SUM(F$3:F184)+I185</f>
        <v>0.41868398710948995</v>
      </c>
      <c r="M185" s="21">
        <f>SUM(G$3:G184)+J185</f>
        <v>7.5113670578240921E-2</v>
      </c>
      <c r="N185" s="21"/>
      <c r="O185" s="21"/>
      <c r="P185" s="21"/>
      <c r="Q185" s="19">
        <f t="shared" si="13"/>
        <v>0.1754213832673191</v>
      </c>
      <c r="R185" s="19">
        <f t="shared" si="14"/>
        <v>0.17529628106189954</v>
      </c>
      <c r="S185" s="19">
        <f t="shared" si="15"/>
        <v>5.6420635077364953E-3</v>
      </c>
      <c r="T185" s="19">
        <f t="shared" si="16"/>
        <v>0.1753588210085115</v>
      </c>
      <c r="U185" s="19">
        <f t="shared" si="17"/>
        <v>3.1460111013936337E-2</v>
      </c>
      <c r="V185" s="19">
        <f t="shared" si="18"/>
        <v>3.1448891084126698E-2</v>
      </c>
    </row>
    <row r="186" spans="1:22" x14ac:dyDescent="0.25">
      <c r="A186" s="26">
        <f>Wellpath!E186</f>
        <v>0</v>
      </c>
      <c r="B186" s="22">
        <f>Wellpath!K186</f>
        <v>0</v>
      </c>
      <c r="C186" s="22">
        <v>0</v>
      </c>
      <c r="D186" s="22">
        <v>0</v>
      </c>
      <c r="E186" s="20">
        <f>Model!$W$5*((drdp!B186+drdp!K186)*DSFS!$B186+(drdp!E186+drdp!N186)*DSFS!$C186+(drdp!H186+drdp!Q186)*DSFS!$D186)</f>
        <v>0</v>
      </c>
      <c r="F186" s="20">
        <f>Model!$W$5*((drdp!C186+drdp!L186)*DSFS!$B186+(drdp!F186+drdp!O186)*DSFS!$C186+(drdp!I186+drdp!R186)*DSFS!$D186)</f>
        <v>0</v>
      </c>
      <c r="G186" s="20">
        <f>Model!$W$5*((drdp!D186+drdp!M186)*DSFS!$B186+(drdp!G186+drdp!P186)*DSFS!$C186+(drdp!J186+drdp!S186)*DSFS!$D186)</f>
        <v>0</v>
      </c>
      <c r="H186" s="18">
        <f>Model!$W$5*((drdp!B186)*DSFS!$B186+(drdp!E186)*DSFS!$C186+(drdp!H186)*DSFS!$D186)</f>
        <v>0</v>
      </c>
      <c r="I186" s="18">
        <f>Model!$W$5*((drdp!C186)*DSFS!$B186+(drdp!F186)*DSFS!$C186+(drdp!I186)*DSFS!$D186)</f>
        <v>0</v>
      </c>
      <c r="J186" s="18">
        <f>Model!$W$5*((drdp!D186)*DSFS!$B186+(drdp!G186)*DSFS!$C186+(drdp!J186)*DSFS!$D186)</f>
        <v>0</v>
      </c>
      <c r="K186" s="21">
        <f>SUM(E$3:E185)+H186</f>
        <v>0.41883335978324254</v>
      </c>
      <c r="L186" s="21">
        <f>SUM(F$3:F185)+I186</f>
        <v>0.41868398710948995</v>
      </c>
      <c r="M186" s="21">
        <f>SUM(G$3:G185)+J186</f>
        <v>7.5113670578240921E-2</v>
      </c>
      <c r="N186" s="21"/>
      <c r="O186" s="21"/>
      <c r="P186" s="21"/>
      <c r="Q186" s="19">
        <f t="shared" si="13"/>
        <v>0.1754213832673191</v>
      </c>
      <c r="R186" s="19">
        <f t="shared" si="14"/>
        <v>0.17529628106189954</v>
      </c>
      <c r="S186" s="19">
        <f t="shared" si="15"/>
        <v>5.6420635077364953E-3</v>
      </c>
      <c r="T186" s="19">
        <f t="shared" si="16"/>
        <v>0.1753588210085115</v>
      </c>
      <c r="U186" s="19">
        <f t="shared" si="17"/>
        <v>3.1460111013936337E-2</v>
      </c>
      <c r="V186" s="19">
        <f t="shared" si="18"/>
        <v>3.1448891084126698E-2</v>
      </c>
    </row>
    <row r="187" spans="1:22" x14ac:dyDescent="0.25">
      <c r="A187" s="26">
        <f>Wellpath!E187</f>
        <v>0</v>
      </c>
      <c r="B187" s="22">
        <f>Wellpath!K187</f>
        <v>0</v>
      </c>
      <c r="C187" s="22">
        <v>0</v>
      </c>
      <c r="D187" s="22">
        <v>0</v>
      </c>
      <c r="E187" s="20">
        <f>Model!$W$5*((drdp!B187+drdp!K187)*DSFS!$B187+(drdp!E187+drdp!N187)*DSFS!$C187+(drdp!H187+drdp!Q187)*DSFS!$D187)</f>
        <v>0</v>
      </c>
      <c r="F187" s="20">
        <f>Model!$W$5*((drdp!C187+drdp!L187)*DSFS!$B187+(drdp!F187+drdp!O187)*DSFS!$C187+(drdp!I187+drdp!R187)*DSFS!$D187)</f>
        <v>0</v>
      </c>
      <c r="G187" s="20">
        <f>Model!$W$5*((drdp!D187+drdp!M187)*DSFS!$B187+(drdp!G187+drdp!P187)*DSFS!$C187+(drdp!J187+drdp!S187)*DSFS!$D187)</f>
        <v>0</v>
      </c>
      <c r="H187" s="18">
        <f>Model!$W$5*((drdp!B187)*DSFS!$B187+(drdp!E187)*DSFS!$C187+(drdp!H187)*DSFS!$D187)</f>
        <v>0</v>
      </c>
      <c r="I187" s="18">
        <f>Model!$W$5*((drdp!C187)*DSFS!$B187+(drdp!F187)*DSFS!$C187+(drdp!I187)*DSFS!$D187)</f>
        <v>0</v>
      </c>
      <c r="J187" s="18">
        <f>Model!$W$5*((drdp!D187)*DSFS!$B187+(drdp!G187)*DSFS!$C187+(drdp!J187)*DSFS!$D187)</f>
        <v>0</v>
      </c>
      <c r="K187" s="21">
        <f>SUM(E$3:E186)+H187</f>
        <v>0.41883335978324254</v>
      </c>
      <c r="L187" s="21">
        <f>SUM(F$3:F186)+I187</f>
        <v>0.41868398710948995</v>
      </c>
      <c r="M187" s="21">
        <f>SUM(G$3:G186)+J187</f>
        <v>7.5113670578240921E-2</v>
      </c>
      <c r="N187" s="21"/>
      <c r="O187" s="21"/>
      <c r="P187" s="21"/>
      <c r="Q187" s="19">
        <f t="shared" si="13"/>
        <v>0.1754213832673191</v>
      </c>
      <c r="R187" s="19">
        <f t="shared" si="14"/>
        <v>0.17529628106189954</v>
      </c>
      <c r="S187" s="19">
        <f t="shared" si="15"/>
        <v>5.6420635077364953E-3</v>
      </c>
      <c r="T187" s="19">
        <f t="shared" si="16"/>
        <v>0.1753588210085115</v>
      </c>
      <c r="U187" s="19">
        <f t="shared" si="17"/>
        <v>3.1460111013936337E-2</v>
      </c>
      <c r="V187" s="19">
        <f t="shared" si="18"/>
        <v>3.1448891084126698E-2</v>
      </c>
    </row>
    <row r="188" spans="1:22" x14ac:dyDescent="0.25">
      <c r="A188" s="26">
        <f>Wellpath!E188</f>
        <v>0</v>
      </c>
      <c r="B188" s="22">
        <f>Wellpath!K188</f>
        <v>0</v>
      </c>
      <c r="C188" s="22">
        <v>0</v>
      </c>
      <c r="D188" s="22">
        <v>0</v>
      </c>
      <c r="E188" s="20">
        <f>Model!$W$5*((drdp!B188+drdp!K188)*DSFS!$B188+(drdp!E188+drdp!N188)*DSFS!$C188+(drdp!H188+drdp!Q188)*DSFS!$D188)</f>
        <v>0</v>
      </c>
      <c r="F188" s="20">
        <f>Model!$W$5*((drdp!C188+drdp!L188)*DSFS!$B188+(drdp!F188+drdp!O188)*DSFS!$C188+(drdp!I188+drdp!R188)*DSFS!$D188)</f>
        <v>0</v>
      </c>
      <c r="G188" s="20">
        <f>Model!$W$5*((drdp!D188+drdp!M188)*DSFS!$B188+(drdp!G188+drdp!P188)*DSFS!$C188+(drdp!J188+drdp!S188)*DSFS!$D188)</f>
        <v>0</v>
      </c>
      <c r="H188" s="18">
        <f>Model!$W$5*((drdp!B188)*DSFS!$B188+(drdp!E188)*DSFS!$C188+(drdp!H188)*DSFS!$D188)</f>
        <v>0</v>
      </c>
      <c r="I188" s="18">
        <f>Model!$W$5*((drdp!C188)*DSFS!$B188+(drdp!F188)*DSFS!$C188+(drdp!I188)*DSFS!$D188)</f>
        <v>0</v>
      </c>
      <c r="J188" s="18">
        <f>Model!$W$5*((drdp!D188)*DSFS!$B188+(drdp!G188)*DSFS!$C188+(drdp!J188)*DSFS!$D188)</f>
        <v>0</v>
      </c>
      <c r="K188" s="21">
        <f>SUM(E$3:E187)+H188</f>
        <v>0.41883335978324254</v>
      </c>
      <c r="L188" s="21">
        <f>SUM(F$3:F187)+I188</f>
        <v>0.41868398710948995</v>
      </c>
      <c r="M188" s="21">
        <f>SUM(G$3:G187)+J188</f>
        <v>7.5113670578240921E-2</v>
      </c>
      <c r="N188" s="21"/>
      <c r="O188" s="21"/>
      <c r="P188" s="21"/>
      <c r="Q188" s="19">
        <f t="shared" si="13"/>
        <v>0.1754213832673191</v>
      </c>
      <c r="R188" s="19">
        <f t="shared" si="14"/>
        <v>0.17529628106189954</v>
      </c>
      <c r="S188" s="19">
        <f t="shared" si="15"/>
        <v>5.6420635077364953E-3</v>
      </c>
      <c r="T188" s="19">
        <f t="shared" si="16"/>
        <v>0.1753588210085115</v>
      </c>
      <c r="U188" s="19">
        <f t="shared" si="17"/>
        <v>3.1460111013936337E-2</v>
      </c>
      <c r="V188" s="19">
        <f t="shared" si="18"/>
        <v>3.1448891084126698E-2</v>
      </c>
    </row>
    <row r="189" spans="1:22" x14ac:dyDescent="0.25">
      <c r="A189" s="26">
        <f>Wellpath!E189</f>
        <v>0</v>
      </c>
      <c r="B189" s="22">
        <f>Wellpath!K189</f>
        <v>0</v>
      </c>
      <c r="C189" s="22">
        <v>0</v>
      </c>
      <c r="D189" s="22">
        <v>0</v>
      </c>
      <c r="E189" s="20">
        <f>Model!$W$5*((drdp!B189+drdp!K189)*DSFS!$B189+(drdp!E189+drdp!N189)*DSFS!$C189+(drdp!H189+drdp!Q189)*DSFS!$D189)</f>
        <v>0</v>
      </c>
      <c r="F189" s="20">
        <f>Model!$W$5*((drdp!C189+drdp!L189)*DSFS!$B189+(drdp!F189+drdp!O189)*DSFS!$C189+(drdp!I189+drdp!R189)*DSFS!$D189)</f>
        <v>0</v>
      </c>
      <c r="G189" s="20">
        <f>Model!$W$5*((drdp!D189+drdp!M189)*DSFS!$B189+(drdp!G189+drdp!P189)*DSFS!$C189+(drdp!J189+drdp!S189)*DSFS!$D189)</f>
        <v>0</v>
      </c>
      <c r="H189" s="18">
        <f>Model!$W$5*((drdp!B189)*DSFS!$B189+(drdp!E189)*DSFS!$C189+(drdp!H189)*DSFS!$D189)</f>
        <v>0</v>
      </c>
      <c r="I189" s="18">
        <f>Model!$W$5*((drdp!C189)*DSFS!$B189+(drdp!F189)*DSFS!$C189+(drdp!I189)*DSFS!$D189)</f>
        <v>0</v>
      </c>
      <c r="J189" s="18">
        <f>Model!$W$5*((drdp!D189)*DSFS!$B189+(drdp!G189)*DSFS!$C189+(drdp!J189)*DSFS!$D189)</f>
        <v>0</v>
      </c>
      <c r="K189" s="21">
        <f>SUM(E$3:E188)+H189</f>
        <v>0.41883335978324254</v>
      </c>
      <c r="L189" s="21">
        <f>SUM(F$3:F188)+I189</f>
        <v>0.41868398710948995</v>
      </c>
      <c r="M189" s="21">
        <f>SUM(G$3:G188)+J189</f>
        <v>7.5113670578240921E-2</v>
      </c>
      <c r="N189" s="21"/>
      <c r="O189" s="21"/>
      <c r="P189" s="21"/>
      <c r="Q189" s="19">
        <f t="shared" si="13"/>
        <v>0.1754213832673191</v>
      </c>
      <c r="R189" s="19">
        <f t="shared" si="14"/>
        <v>0.17529628106189954</v>
      </c>
      <c r="S189" s="19">
        <f t="shared" si="15"/>
        <v>5.6420635077364953E-3</v>
      </c>
      <c r="T189" s="19">
        <f t="shared" si="16"/>
        <v>0.1753588210085115</v>
      </c>
      <c r="U189" s="19">
        <f t="shared" si="17"/>
        <v>3.1460111013936337E-2</v>
      </c>
      <c r="V189" s="19">
        <f t="shared" si="18"/>
        <v>3.1448891084126698E-2</v>
      </c>
    </row>
    <row r="190" spans="1:22" x14ac:dyDescent="0.25">
      <c r="A190" s="26">
        <f>Wellpath!E190</f>
        <v>0</v>
      </c>
      <c r="B190" s="22">
        <f>Wellpath!K190</f>
        <v>0</v>
      </c>
      <c r="C190" s="22">
        <v>0</v>
      </c>
      <c r="D190" s="22">
        <v>0</v>
      </c>
      <c r="E190" s="20">
        <f>Model!$W$5*((drdp!B190+drdp!K190)*DSFS!$B190+(drdp!E190+drdp!N190)*DSFS!$C190+(drdp!H190+drdp!Q190)*DSFS!$D190)</f>
        <v>0</v>
      </c>
      <c r="F190" s="20">
        <f>Model!$W$5*((drdp!C190+drdp!L190)*DSFS!$B190+(drdp!F190+drdp!O190)*DSFS!$C190+(drdp!I190+drdp!R190)*DSFS!$D190)</f>
        <v>0</v>
      </c>
      <c r="G190" s="20">
        <f>Model!$W$5*((drdp!D190+drdp!M190)*DSFS!$B190+(drdp!G190+drdp!P190)*DSFS!$C190+(drdp!J190+drdp!S190)*DSFS!$D190)</f>
        <v>0</v>
      </c>
      <c r="H190" s="18">
        <f>Model!$W$5*((drdp!B190)*DSFS!$B190+(drdp!E190)*DSFS!$C190+(drdp!H190)*DSFS!$D190)</f>
        <v>0</v>
      </c>
      <c r="I190" s="18">
        <f>Model!$W$5*((drdp!C190)*DSFS!$B190+(drdp!F190)*DSFS!$C190+(drdp!I190)*DSFS!$D190)</f>
        <v>0</v>
      </c>
      <c r="J190" s="18">
        <f>Model!$W$5*((drdp!D190)*DSFS!$B190+(drdp!G190)*DSFS!$C190+(drdp!J190)*DSFS!$D190)</f>
        <v>0</v>
      </c>
      <c r="K190" s="21">
        <f>SUM(E$3:E189)+H190</f>
        <v>0.41883335978324254</v>
      </c>
      <c r="L190" s="21">
        <f>SUM(F$3:F189)+I190</f>
        <v>0.41868398710948995</v>
      </c>
      <c r="M190" s="21">
        <f>SUM(G$3:G189)+J190</f>
        <v>7.5113670578240921E-2</v>
      </c>
      <c r="N190" s="21"/>
      <c r="O190" s="21"/>
      <c r="P190" s="21"/>
      <c r="Q190" s="19">
        <f t="shared" si="13"/>
        <v>0.1754213832673191</v>
      </c>
      <c r="R190" s="19">
        <f t="shared" si="14"/>
        <v>0.17529628106189954</v>
      </c>
      <c r="S190" s="19">
        <f t="shared" si="15"/>
        <v>5.6420635077364953E-3</v>
      </c>
      <c r="T190" s="19">
        <f t="shared" si="16"/>
        <v>0.1753588210085115</v>
      </c>
      <c r="U190" s="19">
        <f t="shared" si="17"/>
        <v>3.1460111013936337E-2</v>
      </c>
      <c r="V190" s="19">
        <f t="shared" si="18"/>
        <v>3.1448891084126698E-2</v>
      </c>
    </row>
    <row r="191" spans="1:22" x14ac:dyDescent="0.25">
      <c r="A191" s="26">
        <f>Wellpath!E191</f>
        <v>0</v>
      </c>
      <c r="B191" s="22">
        <f>Wellpath!K191</f>
        <v>0</v>
      </c>
      <c r="C191" s="22">
        <v>0</v>
      </c>
      <c r="D191" s="22">
        <v>0</v>
      </c>
      <c r="E191" s="20">
        <f>Model!$W$5*((drdp!B191+drdp!K191)*DSFS!$B191+(drdp!E191+drdp!N191)*DSFS!$C191+(drdp!H191+drdp!Q191)*DSFS!$D191)</f>
        <v>0</v>
      </c>
      <c r="F191" s="20">
        <f>Model!$W$5*((drdp!C191+drdp!L191)*DSFS!$B191+(drdp!F191+drdp!O191)*DSFS!$C191+(drdp!I191+drdp!R191)*DSFS!$D191)</f>
        <v>0</v>
      </c>
      <c r="G191" s="20">
        <f>Model!$W$5*((drdp!D191+drdp!M191)*DSFS!$B191+(drdp!G191+drdp!P191)*DSFS!$C191+(drdp!J191+drdp!S191)*DSFS!$D191)</f>
        <v>0</v>
      </c>
      <c r="H191" s="18">
        <f>Model!$W$5*((drdp!B191)*DSFS!$B191+(drdp!E191)*DSFS!$C191+(drdp!H191)*DSFS!$D191)</f>
        <v>0</v>
      </c>
      <c r="I191" s="18">
        <f>Model!$W$5*((drdp!C191)*DSFS!$B191+(drdp!F191)*DSFS!$C191+(drdp!I191)*DSFS!$D191)</f>
        <v>0</v>
      </c>
      <c r="J191" s="18">
        <f>Model!$W$5*((drdp!D191)*DSFS!$B191+(drdp!G191)*DSFS!$C191+(drdp!J191)*DSFS!$D191)</f>
        <v>0</v>
      </c>
      <c r="K191" s="21">
        <f>SUM(E$3:E190)+H191</f>
        <v>0.41883335978324254</v>
      </c>
      <c r="L191" s="21">
        <f>SUM(F$3:F190)+I191</f>
        <v>0.41868398710948995</v>
      </c>
      <c r="M191" s="21">
        <f>SUM(G$3:G190)+J191</f>
        <v>7.5113670578240921E-2</v>
      </c>
      <c r="N191" s="21"/>
      <c r="O191" s="21"/>
      <c r="P191" s="21"/>
      <c r="Q191" s="19">
        <f t="shared" si="13"/>
        <v>0.1754213832673191</v>
      </c>
      <c r="R191" s="19">
        <f t="shared" si="14"/>
        <v>0.17529628106189954</v>
      </c>
      <c r="S191" s="19">
        <f t="shared" si="15"/>
        <v>5.6420635077364953E-3</v>
      </c>
      <c r="T191" s="19">
        <f t="shared" si="16"/>
        <v>0.1753588210085115</v>
      </c>
      <c r="U191" s="19">
        <f t="shared" si="17"/>
        <v>3.1460111013936337E-2</v>
      </c>
      <c r="V191" s="19">
        <f t="shared" si="18"/>
        <v>3.1448891084126698E-2</v>
      </c>
    </row>
    <row r="192" spans="1:22" x14ac:dyDescent="0.25">
      <c r="A192" s="26">
        <f>Wellpath!E192</f>
        <v>0</v>
      </c>
      <c r="B192" s="22">
        <f>Wellpath!K192</f>
        <v>0</v>
      </c>
      <c r="C192" s="22">
        <v>0</v>
      </c>
      <c r="D192" s="22">
        <v>0</v>
      </c>
      <c r="E192" s="20">
        <f>Model!$W$5*((drdp!B192+drdp!K192)*DSFS!$B192+(drdp!E192+drdp!N192)*DSFS!$C192+(drdp!H192+drdp!Q192)*DSFS!$D192)</f>
        <v>0</v>
      </c>
      <c r="F192" s="20">
        <f>Model!$W$5*((drdp!C192+drdp!L192)*DSFS!$B192+(drdp!F192+drdp!O192)*DSFS!$C192+(drdp!I192+drdp!R192)*DSFS!$D192)</f>
        <v>0</v>
      </c>
      <c r="G192" s="20">
        <f>Model!$W$5*((drdp!D192+drdp!M192)*DSFS!$B192+(drdp!G192+drdp!P192)*DSFS!$C192+(drdp!J192+drdp!S192)*DSFS!$D192)</f>
        <v>0</v>
      </c>
      <c r="H192" s="18">
        <f>Model!$W$5*((drdp!B192)*DSFS!$B192+(drdp!E192)*DSFS!$C192+(drdp!H192)*DSFS!$D192)</f>
        <v>0</v>
      </c>
      <c r="I192" s="18">
        <f>Model!$W$5*((drdp!C192)*DSFS!$B192+(drdp!F192)*DSFS!$C192+(drdp!I192)*DSFS!$D192)</f>
        <v>0</v>
      </c>
      <c r="J192" s="18">
        <f>Model!$W$5*((drdp!D192)*DSFS!$B192+(drdp!G192)*DSFS!$C192+(drdp!J192)*DSFS!$D192)</f>
        <v>0</v>
      </c>
      <c r="K192" s="21">
        <f>SUM(E$3:E191)+H192</f>
        <v>0.41883335978324254</v>
      </c>
      <c r="L192" s="21">
        <f>SUM(F$3:F191)+I192</f>
        <v>0.41868398710948995</v>
      </c>
      <c r="M192" s="21">
        <f>SUM(G$3:G191)+J192</f>
        <v>7.5113670578240921E-2</v>
      </c>
      <c r="N192" s="21"/>
      <c r="O192" s="21"/>
      <c r="P192" s="21"/>
      <c r="Q192" s="19">
        <f t="shared" si="13"/>
        <v>0.1754213832673191</v>
      </c>
      <c r="R192" s="19">
        <f t="shared" si="14"/>
        <v>0.17529628106189954</v>
      </c>
      <c r="S192" s="19">
        <f t="shared" si="15"/>
        <v>5.6420635077364953E-3</v>
      </c>
      <c r="T192" s="19">
        <f t="shared" si="16"/>
        <v>0.1753588210085115</v>
      </c>
      <c r="U192" s="19">
        <f t="shared" si="17"/>
        <v>3.1460111013936337E-2</v>
      </c>
      <c r="V192" s="19">
        <f t="shared" si="18"/>
        <v>3.1448891084126698E-2</v>
      </c>
    </row>
    <row r="193" spans="1:22" x14ac:dyDescent="0.25">
      <c r="A193" s="26">
        <f>Wellpath!E193</f>
        <v>0</v>
      </c>
      <c r="B193" s="22">
        <f>Wellpath!K193</f>
        <v>0</v>
      </c>
      <c r="C193" s="22">
        <v>0</v>
      </c>
      <c r="D193" s="22">
        <v>0</v>
      </c>
      <c r="E193" s="20">
        <f>Model!$W$5*((drdp!B193+drdp!K193)*DSFS!$B193+(drdp!E193+drdp!N193)*DSFS!$C193+(drdp!H193+drdp!Q193)*DSFS!$D193)</f>
        <v>0</v>
      </c>
      <c r="F193" s="20">
        <f>Model!$W$5*((drdp!C193+drdp!L193)*DSFS!$B193+(drdp!F193+drdp!O193)*DSFS!$C193+(drdp!I193+drdp!R193)*DSFS!$D193)</f>
        <v>0</v>
      </c>
      <c r="G193" s="20">
        <f>Model!$W$5*((drdp!D193+drdp!M193)*DSFS!$B193+(drdp!G193+drdp!P193)*DSFS!$C193+(drdp!J193+drdp!S193)*DSFS!$D193)</f>
        <v>0</v>
      </c>
      <c r="H193" s="18">
        <f>Model!$W$5*((drdp!B193)*DSFS!$B193+(drdp!E193)*DSFS!$C193+(drdp!H193)*DSFS!$D193)</f>
        <v>0</v>
      </c>
      <c r="I193" s="18">
        <f>Model!$W$5*((drdp!C193)*DSFS!$B193+(drdp!F193)*DSFS!$C193+(drdp!I193)*DSFS!$D193)</f>
        <v>0</v>
      </c>
      <c r="J193" s="18">
        <f>Model!$W$5*((drdp!D193)*DSFS!$B193+(drdp!G193)*DSFS!$C193+(drdp!J193)*DSFS!$D193)</f>
        <v>0</v>
      </c>
      <c r="K193" s="21">
        <f>SUM(E$3:E192)+H193</f>
        <v>0.41883335978324254</v>
      </c>
      <c r="L193" s="21">
        <f>SUM(F$3:F192)+I193</f>
        <v>0.41868398710948995</v>
      </c>
      <c r="M193" s="21">
        <f>SUM(G$3:G192)+J193</f>
        <v>7.5113670578240921E-2</v>
      </c>
      <c r="N193" s="21"/>
      <c r="O193" s="21"/>
      <c r="P193" s="21"/>
      <c r="Q193" s="19">
        <f t="shared" si="13"/>
        <v>0.1754213832673191</v>
      </c>
      <c r="R193" s="19">
        <f t="shared" si="14"/>
        <v>0.17529628106189954</v>
      </c>
      <c r="S193" s="19">
        <f t="shared" si="15"/>
        <v>5.6420635077364953E-3</v>
      </c>
      <c r="T193" s="19">
        <f t="shared" si="16"/>
        <v>0.1753588210085115</v>
      </c>
      <c r="U193" s="19">
        <f t="shared" si="17"/>
        <v>3.1460111013936337E-2</v>
      </c>
      <c r="V193" s="19">
        <f t="shared" si="18"/>
        <v>3.1448891084126698E-2</v>
      </c>
    </row>
    <row r="194" spans="1:22" x14ac:dyDescent="0.25">
      <c r="A194" s="26">
        <f>Wellpath!E194</f>
        <v>0</v>
      </c>
      <c r="B194" s="22">
        <f>Wellpath!K194</f>
        <v>0</v>
      </c>
      <c r="C194" s="22">
        <v>0</v>
      </c>
      <c r="D194" s="22">
        <v>0</v>
      </c>
      <c r="E194" s="20">
        <f>Model!$W$5*((drdp!B194+drdp!K194)*DSFS!$B194+(drdp!E194+drdp!N194)*DSFS!$C194+(drdp!H194+drdp!Q194)*DSFS!$D194)</f>
        <v>0</v>
      </c>
      <c r="F194" s="20">
        <f>Model!$W$5*((drdp!C194+drdp!L194)*DSFS!$B194+(drdp!F194+drdp!O194)*DSFS!$C194+(drdp!I194+drdp!R194)*DSFS!$D194)</f>
        <v>0</v>
      </c>
      <c r="G194" s="20">
        <f>Model!$W$5*((drdp!D194+drdp!M194)*DSFS!$B194+(drdp!G194+drdp!P194)*DSFS!$C194+(drdp!J194+drdp!S194)*DSFS!$D194)</f>
        <v>0</v>
      </c>
      <c r="H194" s="18">
        <f>Model!$W$5*((drdp!B194)*DSFS!$B194+(drdp!E194)*DSFS!$C194+(drdp!H194)*DSFS!$D194)</f>
        <v>0</v>
      </c>
      <c r="I194" s="18">
        <f>Model!$W$5*((drdp!C194)*DSFS!$B194+(drdp!F194)*DSFS!$C194+(drdp!I194)*DSFS!$D194)</f>
        <v>0</v>
      </c>
      <c r="J194" s="18">
        <f>Model!$W$5*((drdp!D194)*DSFS!$B194+(drdp!G194)*DSFS!$C194+(drdp!J194)*DSFS!$D194)</f>
        <v>0</v>
      </c>
      <c r="K194" s="21">
        <f>SUM(E$3:E193)+H194</f>
        <v>0.41883335978324254</v>
      </c>
      <c r="L194" s="21">
        <f>SUM(F$3:F193)+I194</f>
        <v>0.41868398710948995</v>
      </c>
      <c r="M194" s="21">
        <f>SUM(G$3:G193)+J194</f>
        <v>7.5113670578240921E-2</v>
      </c>
      <c r="N194" s="21"/>
      <c r="O194" s="21"/>
      <c r="P194" s="21"/>
      <c r="Q194" s="19">
        <f t="shared" si="13"/>
        <v>0.1754213832673191</v>
      </c>
      <c r="R194" s="19">
        <f t="shared" si="14"/>
        <v>0.17529628106189954</v>
      </c>
      <c r="S194" s="19">
        <f t="shared" si="15"/>
        <v>5.6420635077364953E-3</v>
      </c>
      <c r="T194" s="19">
        <f t="shared" si="16"/>
        <v>0.1753588210085115</v>
      </c>
      <c r="U194" s="19">
        <f t="shared" si="17"/>
        <v>3.1460111013936337E-2</v>
      </c>
      <c r="V194" s="19">
        <f t="shared" si="18"/>
        <v>3.1448891084126698E-2</v>
      </c>
    </row>
    <row r="195" spans="1:22" x14ac:dyDescent="0.25">
      <c r="A195" s="26">
        <f>Wellpath!E195</f>
        <v>0</v>
      </c>
      <c r="B195" s="22">
        <f>Wellpath!K195</f>
        <v>0</v>
      </c>
      <c r="C195" s="22">
        <v>0</v>
      </c>
      <c r="D195" s="22">
        <v>0</v>
      </c>
      <c r="E195" s="20">
        <f>Model!$W$5*((drdp!B195+drdp!K195)*DSFS!$B195+(drdp!E195+drdp!N195)*DSFS!$C195+(drdp!H195+drdp!Q195)*DSFS!$D195)</f>
        <v>0</v>
      </c>
      <c r="F195" s="20">
        <f>Model!$W$5*((drdp!C195+drdp!L195)*DSFS!$B195+(drdp!F195+drdp!O195)*DSFS!$C195+(drdp!I195+drdp!R195)*DSFS!$D195)</f>
        <v>0</v>
      </c>
      <c r="G195" s="20">
        <f>Model!$W$5*((drdp!D195+drdp!M195)*DSFS!$B195+(drdp!G195+drdp!P195)*DSFS!$C195+(drdp!J195+drdp!S195)*DSFS!$D195)</f>
        <v>0</v>
      </c>
      <c r="H195" s="18">
        <f>Model!$W$5*((drdp!B195)*DSFS!$B195+(drdp!E195)*DSFS!$C195+(drdp!H195)*DSFS!$D195)</f>
        <v>0</v>
      </c>
      <c r="I195" s="18">
        <f>Model!$W$5*((drdp!C195)*DSFS!$B195+(drdp!F195)*DSFS!$C195+(drdp!I195)*DSFS!$D195)</f>
        <v>0</v>
      </c>
      <c r="J195" s="18">
        <f>Model!$W$5*((drdp!D195)*DSFS!$B195+(drdp!G195)*DSFS!$C195+(drdp!J195)*DSFS!$D195)</f>
        <v>0</v>
      </c>
      <c r="K195" s="21">
        <f>SUM(E$3:E194)+H195</f>
        <v>0.41883335978324254</v>
      </c>
      <c r="L195" s="21">
        <f>SUM(F$3:F194)+I195</f>
        <v>0.41868398710948995</v>
      </c>
      <c r="M195" s="21">
        <f>SUM(G$3:G194)+J195</f>
        <v>7.5113670578240921E-2</v>
      </c>
      <c r="N195" s="21"/>
      <c r="O195" s="21"/>
      <c r="P195" s="21"/>
      <c r="Q195" s="19">
        <f t="shared" si="13"/>
        <v>0.1754213832673191</v>
      </c>
      <c r="R195" s="19">
        <f t="shared" si="14"/>
        <v>0.17529628106189954</v>
      </c>
      <c r="S195" s="19">
        <f t="shared" si="15"/>
        <v>5.6420635077364953E-3</v>
      </c>
      <c r="T195" s="19">
        <f t="shared" si="16"/>
        <v>0.1753588210085115</v>
      </c>
      <c r="U195" s="19">
        <f t="shared" si="17"/>
        <v>3.1460111013936337E-2</v>
      </c>
      <c r="V195" s="19">
        <f t="shared" si="18"/>
        <v>3.1448891084126698E-2</v>
      </c>
    </row>
    <row r="196" spans="1:22" x14ac:dyDescent="0.25">
      <c r="A196" s="26">
        <f>Wellpath!E196</f>
        <v>0</v>
      </c>
      <c r="B196" s="22">
        <f>Wellpath!K196</f>
        <v>0</v>
      </c>
      <c r="C196" s="22">
        <v>0</v>
      </c>
      <c r="D196" s="22">
        <v>0</v>
      </c>
      <c r="E196" s="20">
        <f>Model!$W$5*((drdp!B196+drdp!K196)*DSFS!$B196+(drdp!E196+drdp!N196)*DSFS!$C196+(drdp!H196+drdp!Q196)*DSFS!$D196)</f>
        <v>0</v>
      </c>
      <c r="F196" s="20">
        <f>Model!$W$5*((drdp!C196+drdp!L196)*DSFS!$B196+(drdp!F196+drdp!O196)*DSFS!$C196+(drdp!I196+drdp!R196)*DSFS!$D196)</f>
        <v>0</v>
      </c>
      <c r="G196" s="20">
        <f>Model!$W$5*((drdp!D196+drdp!M196)*DSFS!$B196+(drdp!G196+drdp!P196)*DSFS!$C196+(drdp!J196+drdp!S196)*DSFS!$D196)</f>
        <v>0</v>
      </c>
      <c r="H196" s="18">
        <f>Model!$W$5*((drdp!B196)*DSFS!$B196+(drdp!E196)*DSFS!$C196+(drdp!H196)*DSFS!$D196)</f>
        <v>0</v>
      </c>
      <c r="I196" s="18">
        <f>Model!$W$5*((drdp!C196)*DSFS!$B196+(drdp!F196)*DSFS!$C196+(drdp!I196)*DSFS!$D196)</f>
        <v>0</v>
      </c>
      <c r="J196" s="18">
        <f>Model!$W$5*((drdp!D196)*DSFS!$B196+(drdp!G196)*DSFS!$C196+(drdp!J196)*DSFS!$D196)</f>
        <v>0</v>
      </c>
      <c r="K196" s="21">
        <f>SUM(E$3:E195)+H196</f>
        <v>0.41883335978324254</v>
      </c>
      <c r="L196" s="21">
        <f>SUM(F$3:F195)+I196</f>
        <v>0.41868398710948995</v>
      </c>
      <c r="M196" s="21">
        <f>SUM(G$3:G195)+J196</f>
        <v>7.5113670578240921E-2</v>
      </c>
      <c r="N196" s="21"/>
      <c r="O196" s="21"/>
      <c r="P196" s="21"/>
      <c r="Q196" s="19">
        <f t="shared" si="13"/>
        <v>0.1754213832673191</v>
      </c>
      <c r="R196" s="19">
        <f t="shared" si="14"/>
        <v>0.17529628106189954</v>
      </c>
      <c r="S196" s="19">
        <f t="shared" si="15"/>
        <v>5.6420635077364953E-3</v>
      </c>
      <c r="T196" s="19">
        <f t="shared" si="16"/>
        <v>0.1753588210085115</v>
      </c>
      <c r="U196" s="19">
        <f t="shared" si="17"/>
        <v>3.1460111013936337E-2</v>
      </c>
      <c r="V196" s="19">
        <f t="shared" si="18"/>
        <v>3.1448891084126698E-2</v>
      </c>
    </row>
    <row r="197" spans="1:22" x14ac:dyDescent="0.25">
      <c r="A197" s="26">
        <f>Wellpath!E197</f>
        <v>0</v>
      </c>
      <c r="B197" s="22">
        <f>Wellpath!K197</f>
        <v>0</v>
      </c>
      <c r="C197" s="22">
        <v>0</v>
      </c>
      <c r="D197" s="22">
        <v>0</v>
      </c>
      <c r="E197" s="20">
        <f>Model!$W$5*((drdp!B197+drdp!K197)*DSFS!$B197+(drdp!E197+drdp!N197)*DSFS!$C197+(drdp!H197+drdp!Q197)*DSFS!$D197)</f>
        <v>0</v>
      </c>
      <c r="F197" s="20">
        <f>Model!$W$5*((drdp!C197+drdp!L197)*DSFS!$B197+(drdp!F197+drdp!O197)*DSFS!$C197+(drdp!I197+drdp!R197)*DSFS!$D197)</f>
        <v>0</v>
      </c>
      <c r="G197" s="20">
        <f>Model!$W$5*((drdp!D197+drdp!M197)*DSFS!$B197+(drdp!G197+drdp!P197)*DSFS!$C197+(drdp!J197+drdp!S197)*DSFS!$D197)</f>
        <v>0</v>
      </c>
      <c r="H197" s="18">
        <f>Model!$W$5*((drdp!B197)*DSFS!$B197+(drdp!E197)*DSFS!$C197+(drdp!H197)*DSFS!$D197)</f>
        <v>0</v>
      </c>
      <c r="I197" s="18">
        <f>Model!$W$5*((drdp!C197)*DSFS!$B197+(drdp!F197)*DSFS!$C197+(drdp!I197)*DSFS!$D197)</f>
        <v>0</v>
      </c>
      <c r="J197" s="18">
        <f>Model!$W$5*((drdp!D197)*DSFS!$B197+(drdp!G197)*DSFS!$C197+(drdp!J197)*DSFS!$D197)</f>
        <v>0</v>
      </c>
      <c r="K197" s="21">
        <f>SUM(E$3:E196)+H197</f>
        <v>0.41883335978324254</v>
      </c>
      <c r="L197" s="21">
        <f>SUM(F$3:F196)+I197</f>
        <v>0.41868398710948995</v>
      </c>
      <c r="M197" s="21">
        <f>SUM(G$3:G196)+J197</f>
        <v>7.5113670578240921E-2</v>
      </c>
      <c r="N197" s="21"/>
      <c r="O197" s="21"/>
      <c r="P197" s="21"/>
      <c r="Q197" s="19">
        <f t="shared" si="13"/>
        <v>0.1754213832673191</v>
      </c>
      <c r="R197" s="19">
        <f t="shared" si="14"/>
        <v>0.17529628106189954</v>
      </c>
      <c r="S197" s="19">
        <f t="shared" si="15"/>
        <v>5.6420635077364953E-3</v>
      </c>
      <c r="T197" s="19">
        <f t="shared" si="16"/>
        <v>0.1753588210085115</v>
      </c>
      <c r="U197" s="19">
        <f t="shared" si="17"/>
        <v>3.1460111013936337E-2</v>
      </c>
      <c r="V197" s="19">
        <f t="shared" si="18"/>
        <v>3.1448891084126698E-2</v>
      </c>
    </row>
    <row r="198" spans="1:22" x14ac:dyDescent="0.25">
      <c r="A198" s="26">
        <f>Wellpath!E198</f>
        <v>0</v>
      </c>
      <c r="B198" s="22">
        <f>Wellpath!K198</f>
        <v>0</v>
      </c>
      <c r="C198" s="22">
        <v>0</v>
      </c>
      <c r="D198" s="22">
        <v>0</v>
      </c>
      <c r="E198" s="20">
        <f>Model!$W$5*((drdp!B198+drdp!K198)*DSFS!$B198+(drdp!E198+drdp!N198)*DSFS!$C198+(drdp!H198+drdp!Q198)*DSFS!$D198)</f>
        <v>0</v>
      </c>
      <c r="F198" s="20">
        <f>Model!$W$5*((drdp!C198+drdp!L198)*DSFS!$B198+(drdp!F198+drdp!O198)*DSFS!$C198+(drdp!I198+drdp!R198)*DSFS!$D198)</f>
        <v>0</v>
      </c>
      <c r="G198" s="20">
        <f>Model!$W$5*((drdp!D198+drdp!M198)*DSFS!$B198+(drdp!G198+drdp!P198)*DSFS!$C198+(drdp!J198+drdp!S198)*DSFS!$D198)</f>
        <v>0</v>
      </c>
      <c r="H198" s="18">
        <f>Model!$W$5*((drdp!B198)*DSFS!$B198+(drdp!E198)*DSFS!$C198+(drdp!H198)*DSFS!$D198)</f>
        <v>0</v>
      </c>
      <c r="I198" s="18">
        <f>Model!$W$5*((drdp!C198)*DSFS!$B198+(drdp!F198)*DSFS!$C198+(drdp!I198)*DSFS!$D198)</f>
        <v>0</v>
      </c>
      <c r="J198" s="18">
        <f>Model!$W$5*((drdp!D198)*DSFS!$B198+(drdp!G198)*DSFS!$C198+(drdp!J198)*DSFS!$D198)</f>
        <v>0</v>
      </c>
      <c r="K198" s="21">
        <f>SUM(E$3:E197)+H198</f>
        <v>0.41883335978324254</v>
      </c>
      <c r="L198" s="21">
        <f>SUM(F$3:F197)+I198</f>
        <v>0.41868398710948995</v>
      </c>
      <c r="M198" s="21">
        <f>SUM(G$3:G197)+J198</f>
        <v>7.5113670578240921E-2</v>
      </c>
      <c r="N198" s="21"/>
      <c r="O198" s="21"/>
      <c r="P198" s="21"/>
      <c r="Q198" s="19">
        <f t="shared" ref="Q198:Q261" si="19">K198^2</f>
        <v>0.1754213832673191</v>
      </c>
      <c r="R198" s="19">
        <f t="shared" ref="R198:R261" si="20">L198^2</f>
        <v>0.17529628106189954</v>
      </c>
      <c r="S198" s="19">
        <f t="shared" ref="S198:S261" si="21">M198^2</f>
        <v>5.6420635077364953E-3</v>
      </c>
      <c r="T198" s="19">
        <f t="shared" ref="T198:T261" si="22">K198*L198</f>
        <v>0.1753588210085115</v>
      </c>
      <c r="U198" s="19">
        <f t="shared" ref="U198:U261" si="23">K198*M198</f>
        <v>3.1460111013936337E-2</v>
      </c>
      <c r="V198" s="19">
        <f t="shared" ref="V198:V261" si="24">L198*M198</f>
        <v>3.1448891084126698E-2</v>
      </c>
    </row>
    <row r="199" spans="1:22" x14ac:dyDescent="0.25">
      <c r="A199" s="26">
        <f>Wellpath!E199</f>
        <v>0</v>
      </c>
      <c r="B199" s="22">
        <f>Wellpath!K199</f>
        <v>0</v>
      </c>
      <c r="C199" s="22">
        <v>0</v>
      </c>
      <c r="D199" s="22">
        <v>0</v>
      </c>
      <c r="E199" s="20">
        <f>Model!$W$5*((drdp!B199+drdp!K199)*DSFS!$B199+(drdp!E199+drdp!N199)*DSFS!$C199+(drdp!H199+drdp!Q199)*DSFS!$D199)</f>
        <v>0</v>
      </c>
      <c r="F199" s="20">
        <f>Model!$W$5*((drdp!C199+drdp!L199)*DSFS!$B199+(drdp!F199+drdp!O199)*DSFS!$C199+(drdp!I199+drdp!R199)*DSFS!$D199)</f>
        <v>0</v>
      </c>
      <c r="G199" s="20">
        <f>Model!$W$5*((drdp!D199+drdp!M199)*DSFS!$B199+(drdp!G199+drdp!P199)*DSFS!$C199+(drdp!J199+drdp!S199)*DSFS!$D199)</f>
        <v>0</v>
      </c>
      <c r="H199" s="18">
        <f>Model!$W$5*((drdp!B199)*DSFS!$B199+(drdp!E199)*DSFS!$C199+(drdp!H199)*DSFS!$D199)</f>
        <v>0</v>
      </c>
      <c r="I199" s="18">
        <f>Model!$W$5*((drdp!C199)*DSFS!$B199+(drdp!F199)*DSFS!$C199+(drdp!I199)*DSFS!$D199)</f>
        <v>0</v>
      </c>
      <c r="J199" s="18">
        <f>Model!$W$5*((drdp!D199)*DSFS!$B199+(drdp!G199)*DSFS!$C199+(drdp!J199)*DSFS!$D199)</f>
        <v>0</v>
      </c>
      <c r="K199" s="21">
        <f>SUM(E$3:E198)+H199</f>
        <v>0.41883335978324254</v>
      </c>
      <c r="L199" s="21">
        <f>SUM(F$3:F198)+I199</f>
        <v>0.41868398710948995</v>
      </c>
      <c r="M199" s="21">
        <f>SUM(G$3:G198)+J199</f>
        <v>7.5113670578240921E-2</v>
      </c>
      <c r="N199" s="21"/>
      <c r="O199" s="21"/>
      <c r="P199" s="21"/>
      <c r="Q199" s="19">
        <f t="shared" si="19"/>
        <v>0.1754213832673191</v>
      </c>
      <c r="R199" s="19">
        <f t="shared" si="20"/>
        <v>0.17529628106189954</v>
      </c>
      <c r="S199" s="19">
        <f t="shared" si="21"/>
        <v>5.6420635077364953E-3</v>
      </c>
      <c r="T199" s="19">
        <f t="shared" si="22"/>
        <v>0.1753588210085115</v>
      </c>
      <c r="U199" s="19">
        <f t="shared" si="23"/>
        <v>3.1460111013936337E-2</v>
      </c>
      <c r="V199" s="19">
        <f t="shared" si="24"/>
        <v>3.1448891084126698E-2</v>
      </c>
    </row>
    <row r="200" spans="1:22" x14ac:dyDescent="0.25">
      <c r="A200" s="26">
        <f>Wellpath!E200</f>
        <v>0</v>
      </c>
      <c r="B200" s="22">
        <f>Wellpath!K200</f>
        <v>0</v>
      </c>
      <c r="C200" s="22">
        <v>0</v>
      </c>
      <c r="D200" s="22">
        <v>0</v>
      </c>
      <c r="E200" s="20">
        <f>Model!$W$5*((drdp!B200+drdp!K200)*DSFS!$B200+(drdp!E200+drdp!N200)*DSFS!$C200+(drdp!H200+drdp!Q200)*DSFS!$D200)</f>
        <v>0</v>
      </c>
      <c r="F200" s="20">
        <f>Model!$W$5*((drdp!C200+drdp!L200)*DSFS!$B200+(drdp!F200+drdp!O200)*DSFS!$C200+(drdp!I200+drdp!R200)*DSFS!$D200)</f>
        <v>0</v>
      </c>
      <c r="G200" s="20">
        <f>Model!$W$5*((drdp!D200+drdp!M200)*DSFS!$B200+(drdp!G200+drdp!P200)*DSFS!$C200+(drdp!J200+drdp!S200)*DSFS!$D200)</f>
        <v>0</v>
      </c>
      <c r="H200" s="18">
        <f>Model!$W$5*((drdp!B200)*DSFS!$B200+(drdp!E200)*DSFS!$C200+(drdp!H200)*DSFS!$D200)</f>
        <v>0</v>
      </c>
      <c r="I200" s="18">
        <f>Model!$W$5*((drdp!C200)*DSFS!$B200+(drdp!F200)*DSFS!$C200+(drdp!I200)*DSFS!$D200)</f>
        <v>0</v>
      </c>
      <c r="J200" s="18">
        <f>Model!$W$5*((drdp!D200)*DSFS!$B200+(drdp!G200)*DSFS!$C200+(drdp!J200)*DSFS!$D200)</f>
        <v>0</v>
      </c>
      <c r="K200" s="21">
        <f>SUM(E$3:E199)+H200</f>
        <v>0.41883335978324254</v>
      </c>
      <c r="L200" s="21">
        <f>SUM(F$3:F199)+I200</f>
        <v>0.41868398710948995</v>
      </c>
      <c r="M200" s="21">
        <f>SUM(G$3:G199)+J200</f>
        <v>7.5113670578240921E-2</v>
      </c>
      <c r="N200" s="21"/>
      <c r="O200" s="21"/>
      <c r="P200" s="21"/>
      <c r="Q200" s="19">
        <f t="shared" si="19"/>
        <v>0.1754213832673191</v>
      </c>
      <c r="R200" s="19">
        <f t="shared" si="20"/>
        <v>0.17529628106189954</v>
      </c>
      <c r="S200" s="19">
        <f t="shared" si="21"/>
        <v>5.6420635077364953E-3</v>
      </c>
      <c r="T200" s="19">
        <f t="shared" si="22"/>
        <v>0.1753588210085115</v>
      </c>
      <c r="U200" s="19">
        <f t="shared" si="23"/>
        <v>3.1460111013936337E-2</v>
      </c>
      <c r="V200" s="19">
        <f t="shared" si="24"/>
        <v>3.1448891084126698E-2</v>
      </c>
    </row>
    <row r="201" spans="1:22" x14ac:dyDescent="0.25">
      <c r="A201" s="26">
        <f>Wellpath!E201</f>
        <v>0</v>
      </c>
      <c r="B201" s="22">
        <f>Wellpath!K201</f>
        <v>0</v>
      </c>
      <c r="C201" s="22">
        <v>0</v>
      </c>
      <c r="D201" s="22">
        <v>0</v>
      </c>
      <c r="E201" s="20">
        <f>Model!$W$5*((drdp!B201+drdp!K201)*DSFS!$B201+(drdp!E201+drdp!N201)*DSFS!$C201+(drdp!H201+drdp!Q201)*DSFS!$D201)</f>
        <v>0</v>
      </c>
      <c r="F201" s="20">
        <f>Model!$W$5*((drdp!C201+drdp!L201)*DSFS!$B201+(drdp!F201+drdp!O201)*DSFS!$C201+(drdp!I201+drdp!R201)*DSFS!$D201)</f>
        <v>0</v>
      </c>
      <c r="G201" s="20">
        <f>Model!$W$5*((drdp!D201+drdp!M201)*DSFS!$B201+(drdp!G201+drdp!P201)*DSFS!$C201+(drdp!J201+drdp!S201)*DSFS!$D201)</f>
        <v>0</v>
      </c>
      <c r="H201" s="18">
        <f>Model!$W$5*((drdp!B201)*DSFS!$B201+(drdp!E201)*DSFS!$C201+(drdp!H201)*DSFS!$D201)</f>
        <v>0</v>
      </c>
      <c r="I201" s="18">
        <f>Model!$W$5*((drdp!C201)*DSFS!$B201+(drdp!F201)*DSFS!$C201+(drdp!I201)*DSFS!$D201)</f>
        <v>0</v>
      </c>
      <c r="J201" s="18">
        <f>Model!$W$5*((drdp!D201)*DSFS!$B201+(drdp!G201)*DSFS!$C201+(drdp!J201)*DSFS!$D201)</f>
        <v>0</v>
      </c>
      <c r="K201" s="21">
        <f>SUM(E$3:E200)+H201</f>
        <v>0.41883335978324254</v>
      </c>
      <c r="L201" s="21">
        <f>SUM(F$3:F200)+I201</f>
        <v>0.41868398710948995</v>
      </c>
      <c r="M201" s="21">
        <f>SUM(G$3:G200)+J201</f>
        <v>7.5113670578240921E-2</v>
      </c>
      <c r="N201" s="21"/>
      <c r="O201" s="21"/>
      <c r="P201" s="21"/>
      <c r="Q201" s="19">
        <f t="shared" si="19"/>
        <v>0.1754213832673191</v>
      </c>
      <c r="R201" s="19">
        <f t="shared" si="20"/>
        <v>0.17529628106189954</v>
      </c>
      <c r="S201" s="19">
        <f t="shared" si="21"/>
        <v>5.6420635077364953E-3</v>
      </c>
      <c r="T201" s="19">
        <f t="shared" si="22"/>
        <v>0.1753588210085115</v>
      </c>
      <c r="U201" s="19">
        <f t="shared" si="23"/>
        <v>3.1460111013936337E-2</v>
      </c>
      <c r="V201" s="19">
        <f t="shared" si="24"/>
        <v>3.1448891084126698E-2</v>
      </c>
    </row>
    <row r="202" spans="1:22" x14ac:dyDescent="0.25">
      <c r="A202" s="26">
        <f>Wellpath!E202</f>
        <v>0</v>
      </c>
      <c r="B202" s="22">
        <f>Wellpath!K202</f>
        <v>0</v>
      </c>
      <c r="C202" s="22">
        <v>0</v>
      </c>
      <c r="D202" s="22">
        <v>0</v>
      </c>
      <c r="E202" s="20">
        <f>Model!$W$5*((drdp!B202+drdp!K202)*DSFS!$B202+(drdp!E202+drdp!N202)*DSFS!$C202+(drdp!H202+drdp!Q202)*DSFS!$D202)</f>
        <v>0</v>
      </c>
      <c r="F202" s="20">
        <f>Model!$W$5*((drdp!C202+drdp!L202)*DSFS!$B202+(drdp!F202+drdp!O202)*DSFS!$C202+(drdp!I202+drdp!R202)*DSFS!$D202)</f>
        <v>0</v>
      </c>
      <c r="G202" s="20">
        <f>Model!$W$5*((drdp!D202+drdp!M202)*DSFS!$B202+(drdp!G202+drdp!P202)*DSFS!$C202+(drdp!J202+drdp!S202)*DSFS!$D202)</f>
        <v>0</v>
      </c>
      <c r="H202" s="18">
        <f>Model!$W$5*((drdp!B202)*DSFS!$B202+(drdp!E202)*DSFS!$C202+(drdp!H202)*DSFS!$D202)</f>
        <v>0</v>
      </c>
      <c r="I202" s="18">
        <f>Model!$W$5*((drdp!C202)*DSFS!$B202+(drdp!F202)*DSFS!$C202+(drdp!I202)*DSFS!$D202)</f>
        <v>0</v>
      </c>
      <c r="J202" s="18">
        <f>Model!$W$5*((drdp!D202)*DSFS!$B202+(drdp!G202)*DSFS!$C202+(drdp!J202)*DSFS!$D202)</f>
        <v>0</v>
      </c>
      <c r="K202" s="21">
        <f>SUM(E$3:E201)+H202</f>
        <v>0.41883335978324254</v>
      </c>
      <c r="L202" s="21">
        <f>SUM(F$3:F201)+I202</f>
        <v>0.41868398710948995</v>
      </c>
      <c r="M202" s="21">
        <f>SUM(G$3:G201)+J202</f>
        <v>7.5113670578240921E-2</v>
      </c>
      <c r="N202" s="21"/>
      <c r="O202" s="21"/>
      <c r="P202" s="21"/>
      <c r="Q202" s="19">
        <f t="shared" si="19"/>
        <v>0.1754213832673191</v>
      </c>
      <c r="R202" s="19">
        <f t="shared" si="20"/>
        <v>0.17529628106189954</v>
      </c>
      <c r="S202" s="19">
        <f t="shared" si="21"/>
        <v>5.6420635077364953E-3</v>
      </c>
      <c r="T202" s="19">
        <f t="shared" si="22"/>
        <v>0.1753588210085115</v>
      </c>
      <c r="U202" s="19">
        <f t="shared" si="23"/>
        <v>3.1460111013936337E-2</v>
      </c>
      <c r="V202" s="19">
        <f t="shared" si="24"/>
        <v>3.1448891084126698E-2</v>
      </c>
    </row>
    <row r="203" spans="1:22" x14ac:dyDescent="0.25">
      <c r="A203" s="26">
        <f>Wellpath!E203</f>
        <v>0</v>
      </c>
      <c r="B203" s="22">
        <f>Wellpath!K203</f>
        <v>0</v>
      </c>
      <c r="C203" s="22">
        <v>0</v>
      </c>
      <c r="D203" s="22">
        <v>0</v>
      </c>
      <c r="E203" s="20">
        <f>Model!$W$5*((drdp!B203+drdp!K203)*DSFS!$B203+(drdp!E203+drdp!N203)*DSFS!$C203+(drdp!H203+drdp!Q203)*DSFS!$D203)</f>
        <v>0</v>
      </c>
      <c r="F203" s="20">
        <f>Model!$W$5*((drdp!C203+drdp!L203)*DSFS!$B203+(drdp!F203+drdp!O203)*DSFS!$C203+(drdp!I203+drdp!R203)*DSFS!$D203)</f>
        <v>0</v>
      </c>
      <c r="G203" s="20">
        <f>Model!$W$5*((drdp!D203+drdp!M203)*DSFS!$B203+(drdp!G203+drdp!P203)*DSFS!$C203+(drdp!J203+drdp!S203)*DSFS!$D203)</f>
        <v>0</v>
      </c>
      <c r="H203" s="18">
        <f>Model!$W$5*((drdp!B203)*DSFS!$B203+(drdp!E203)*DSFS!$C203+(drdp!H203)*DSFS!$D203)</f>
        <v>0</v>
      </c>
      <c r="I203" s="18">
        <f>Model!$W$5*((drdp!C203)*DSFS!$B203+(drdp!F203)*DSFS!$C203+(drdp!I203)*DSFS!$D203)</f>
        <v>0</v>
      </c>
      <c r="J203" s="18">
        <f>Model!$W$5*((drdp!D203)*DSFS!$B203+(drdp!G203)*DSFS!$C203+(drdp!J203)*DSFS!$D203)</f>
        <v>0</v>
      </c>
      <c r="K203" s="21">
        <f>SUM(E$3:E202)+H203</f>
        <v>0.41883335978324254</v>
      </c>
      <c r="L203" s="21">
        <f>SUM(F$3:F202)+I203</f>
        <v>0.41868398710948995</v>
      </c>
      <c r="M203" s="21">
        <f>SUM(G$3:G202)+J203</f>
        <v>7.5113670578240921E-2</v>
      </c>
      <c r="N203" s="21"/>
      <c r="O203" s="21"/>
      <c r="P203" s="21"/>
      <c r="Q203" s="19">
        <f t="shared" si="19"/>
        <v>0.1754213832673191</v>
      </c>
      <c r="R203" s="19">
        <f t="shared" si="20"/>
        <v>0.17529628106189954</v>
      </c>
      <c r="S203" s="19">
        <f t="shared" si="21"/>
        <v>5.6420635077364953E-3</v>
      </c>
      <c r="T203" s="19">
        <f t="shared" si="22"/>
        <v>0.1753588210085115</v>
      </c>
      <c r="U203" s="19">
        <f t="shared" si="23"/>
        <v>3.1460111013936337E-2</v>
      </c>
      <c r="V203" s="19">
        <f t="shared" si="24"/>
        <v>3.1448891084126698E-2</v>
      </c>
    </row>
    <row r="204" spans="1:22" x14ac:dyDescent="0.25">
      <c r="A204" s="26">
        <f>Wellpath!E204</f>
        <v>0</v>
      </c>
      <c r="B204" s="22">
        <f>Wellpath!K204</f>
        <v>0</v>
      </c>
      <c r="C204" s="22">
        <v>0</v>
      </c>
      <c r="D204" s="22">
        <v>0</v>
      </c>
      <c r="E204" s="20">
        <f>Model!$W$5*((drdp!B204+drdp!K204)*DSFS!$B204+(drdp!E204+drdp!N204)*DSFS!$C204+(drdp!H204+drdp!Q204)*DSFS!$D204)</f>
        <v>0</v>
      </c>
      <c r="F204" s="20">
        <f>Model!$W$5*((drdp!C204+drdp!L204)*DSFS!$B204+(drdp!F204+drdp!O204)*DSFS!$C204+(drdp!I204+drdp!R204)*DSFS!$D204)</f>
        <v>0</v>
      </c>
      <c r="G204" s="20">
        <f>Model!$W$5*((drdp!D204+drdp!M204)*DSFS!$B204+(drdp!G204+drdp!P204)*DSFS!$C204+(drdp!J204+drdp!S204)*DSFS!$D204)</f>
        <v>0</v>
      </c>
      <c r="H204" s="18">
        <f>Model!$W$5*((drdp!B204)*DSFS!$B204+(drdp!E204)*DSFS!$C204+(drdp!H204)*DSFS!$D204)</f>
        <v>0</v>
      </c>
      <c r="I204" s="18">
        <f>Model!$W$5*((drdp!C204)*DSFS!$B204+(drdp!F204)*DSFS!$C204+(drdp!I204)*DSFS!$D204)</f>
        <v>0</v>
      </c>
      <c r="J204" s="18">
        <f>Model!$W$5*((drdp!D204)*DSFS!$B204+(drdp!G204)*DSFS!$C204+(drdp!J204)*DSFS!$D204)</f>
        <v>0</v>
      </c>
      <c r="K204" s="21">
        <f>SUM(E$3:E203)+H204</f>
        <v>0.41883335978324254</v>
      </c>
      <c r="L204" s="21">
        <f>SUM(F$3:F203)+I204</f>
        <v>0.41868398710948995</v>
      </c>
      <c r="M204" s="21">
        <f>SUM(G$3:G203)+J204</f>
        <v>7.5113670578240921E-2</v>
      </c>
      <c r="N204" s="21"/>
      <c r="O204" s="21"/>
      <c r="P204" s="21"/>
      <c r="Q204" s="19">
        <f t="shared" si="19"/>
        <v>0.1754213832673191</v>
      </c>
      <c r="R204" s="19">
        <f t="shared" si="20"/>
        <v>0.17529628106189954</v>
      </c>
      <c r="S204" s="19">
        <f t="shared" si="21"/>
        <v>5.6420635077364953E-3</v>
      </c>
      <c r="T204" s="19">
        <f t="shared" si="22"/>
        <v>0.1753588210085115</v>
      </c>
      <c r="U204" s="19">
        <f t="shared" si="23"/>
        <v>3.1460111013936337E-2</v>
      </c>
      <c r="V204" s="19">
        <f t="shared" si="24"/>
        <v>3.1448891084126698E-2</v>
      </c>
    </row>
    <row r="205" spans="1:22" x14ac:dyDescent="0.25">
      <c r="A205" s="26">
        <f>Wellpath!E205</f>
        <v>0</v>
      </c>
      <c r="B205" s="22">
        <f>Wellpath!K205</f>
        <v>0</v>
      </c>
      <c r="C205" s="22">
        <v>0</v>
      </c>
      <c r="D205" s="22">
        <v>0</v>
      </c>
      <c r="E205" s="20">
        <f>Model!$W$5*((drdp!B205+drdp!K205)*DSFS!$B205+(drdp!E205+drdp!N205)*DSFS!$C205+(drdp!H205+drdp!Q205)*DSFS!$D205)</f>
        <v>0</v>
      </c>
      <c r="F205" s="20">
        <f>Model!$W$5*((drdp!C205+drdp!L205)*DSFS!$B205+(drdp!F205+drdp!O205)*DSFS!$C205+(drdp!I205+drdp!R205)*DSFS!$D205)</f>
        <v>0</v>
      </c>
      <c r="G205" s="20">
        <f>Model!$W$5*((drdp!D205+drdp!M205)*DSFS!$B205+(drdp!G205+drdp!P205)*DSFS!$C205+(drdp!J205+drdp!S205)*DSFS!$D205)</f>
        <v>0</v>
      </c>
      <c r="H205" s="18">
        <f>Model!$W$5*((drdp!B205)*DSFS!$B205+(drdp!E205)*DSFS!$C205+(drdp!H205)*DSFS!$D205)</f>
        <v>0</v>
      </c>
      <c r="I205" s="18">
        <f>Model!$W$5*((drdp!C205)*DSFS!$B205+(drdp!F205)*DSFS!$C205+(drdp!I205)*DSFS!$D205)</f>
        <v>0</v>
      </c>
      <c r="J205" s="18">
        <f>Model!$W$5*((drdp!D205)*DSFS!$B205+(drdp!G205)*DSFS!$C205+(drdp!J205)*DSFS!$D205)</f>
        <v>0</v>
      </c>
      <c r="K205" s="21">
        <f>SUM(E$3:E204)+H205</f>
        <v>0.41883335978324254</v>
      </c>
      <c r="L205" s="21">
        <f>SUM(F$3:F204)+I205</f>
        <v>0.41868398710948995</v>
      </c>
      <c r="M205" s="21">
        <f>SUM(G$3:G204)+J205</f>
        <v>7.5113670578240921E-2</v>
      </c>
      <c r="N205" s="21"/>
      <c r="O205" s="21"/>
      <c r="P205" s="21"/>
      <c r="Q205" s="19">
        <f t="shared" si="19"/>
        <v>0.1754213832673191</v>
      </c>
      <c r="R205" s="19">
        <f t="shared" si="20"/>
        <v>0.17529628106189954</v>
      </c>
      <c r="S205" s="19">
        <f t="shared" si="21"/>
        <v>5.6420635077364953E-3</v>
      </c>
      <c r="T205" s="19">
        <f t="shared" si="22"/>
        <v>0.1753588210085115</v>
      </c>
      <c r="U205" s="19">
        <f t="shared" si="23"/>
        <v>3.1460111013936337E-2</v>
      </c>
      <c r="V205" s="19">
        <f t="shared" si="24"/>
        <v>3.1448891084126698E-2</v>
      </c>
    </row>
    <row r="206" spans="1:22" x14ac:dyDescent="0.25">
      <c r="A206" s="26">
        <f>Wellpath!E206</f>
        <v>0</v>
      </c>
      <c r="B206" s="22">
        <f>Wellpath!K206</f>
        <v>0</v>
      </c>
      <c r="C206" s="22">
        <v>0</v>
      </c>
      <c r="D206" s="22">
        <v>0</v>
      </c>
      <c r="E206" s="20">
        <f>Model!$W$5*((drdp!B206+drdp!K206)*DSFS!$B206+(drdp!E206+drdp!N206)*DSFS!$C206+(drdp!H206+drdp!Q206)*DSFS!$D206)</f>
        <v>0</v>
      </c>
      <c r="F206" s="20">
        <f>Model!$W$5*((drdp!C206+drdp!L206)*DSFS!$B206+(drdp!F206+drdp!O206)*DSFS!$C206+(drdp!I206+drdp!R206)*DSFS!$D206)</f>
        <v>0</v>
      </c>
      <c r="G206" s="20">
        <f>Model!$W$5*((drdp!D206+drdp!M206)*DSFS!$B206+(drdp!G206+drdp!P206)*DSFS!$C206+(drdp!J206+drdp!S206)*DSFS!$D206)</f>
        <v>0</v>
      </c>
      <c r="H206" s="18">
        <f>Model!$W$5*((drdp!B206)*DSFS!$B206+(drdp!E206)*DSFS!$C206+(drdp!H206)*DSFS!$D206)</f>
        <v>0</v>
      </c>
      <c r="I206" s="18">
        <f>Model!$W$5*((drdp!C206)*DSFS!$B206+(drdp!F206)*DSFS!$C206+(drdp!I206)*DSFS!$D206)</f>
        <v>0</v>
      </c>
      <c r="J206" s="18">
        <f>Model!$W$5*((drdp!D206)*DSFS!$B206+(drdp!G206)*DSFS!$C206+(drdp!J206)*DSFS!$D206)</f>
        <v>0</v>
      </c>
      <c r="K206" s="21">
        <f>SUM(E$3:E205)+H206</f>
        <v>0.41883335978324254</v>
      </c>
      <c r="L206" s="21">
        <f>SUM(F$3:F205)+I206</f>
        <v>0.41868398710948995</v>
      </c>
      <c r="M206" s="21">
        <f>SUM(G$3:G205)+J206</f>
        <v>7.5113670578240921E-2</v>
      </c>
      <c r="N206" s="21"/>
      <c r="O206" s="21"/>
      <c r="P206" s="21"/>
      <c r="Q206" s="19">
        <f t="shared" si="19"/>
        <v>0.1754213832673191</v>
      </c>
      <c r="R206" s="19">
        <f t="shared" si="20"/>
        <v>0.17529628106189954</v>
      </c>
      <c r="S206" s="19">
        <f t="shared" si="21"/>
        <v>5.6420635077364953E-3</v>
      </c>
      <c r="T206" s="19">
        <f t="shared" si="22"/>
        <v>0.1753588210085115</v>
      </c>
      <c r="U206" s="19">
        <f t="shared" si="23"/>
        <v>3.1460111013936337E-2</v>
      </c>
      <c r="V206" s="19">
        <f t="shared" si="24"/>
        <v>3.1448891084126698E-2</v>
      </c>
    </row>
    <row r="207" spans="1:22" x14ac:dyDescent="0.25">
      <c r="A207" s="26">
        <f>Wellpath!E207</f>
        <v>0</v>
      </c>
      <c r="B207" s="22">
        <f>Wellpath!K207</f>
        <v>0</v>
      </c>
      <c r="C207" s="22">
        <v>0</v>
      </c>
      <c r="D207" s="22">
        <v>0</v>
      </c>
      <c r="E207" s="20">
        <f>Model!$W$5*((drdp!B207+drdp!K207)*DSFS!$B207+(drdp!E207+drdp!N207)*DSFS!$C207+(drdp!H207+drdp!Q207)*DSFS!$D207)</f>
        <v>0</v>
      </c>
      <c r="F207" s="20">
        <f>Model!$W$5*((drdp!C207+drdp!L207)*DSFS!$B207+(drdp!F207+drdp!O207)*DSFS!$C207+(drdp!I207+drdp!R207)*DSFS!$D207)</f>
        <v>0</v>
      </c>
      <c r="G207" s="20">
        <f>Model!$W$5*((drdp!D207+drdp!M207)*DSFS!$B207+(drdp!G207+drdp!P207)*DSFS!$C207+(drdp!J207+drdp!S207)*DSFS!$D207)</f>
        <v>0</v>
      </c>
      <c r="H207" s="18">
        <f>Model!$W$5*((drdp!B207)*DSFS!$B207+(drdp!E207)*DSFS!$C207+(drdp!H207)*DSFS!$D207)</f>
        <v>0</v>
      </c>
      <c r="I207" s="18">
        <f>Model!$W$5*((drdp!C207)*DSFS!$B207+(drdp!F207)*DSFS!$C207+(drdp!I207)*DSFS!$D207)</f>
        <v>0</v>
      </c>
      <c r="J207" s="18">
        <f>Model!$W$5*((drdp!D207)*DSFS!$B207+(drdp!G207)*DSFS!$C207+(drdp!J207)*DSFS!$D207)</f>
        <v>0</v>
      </c>
      <c r="K207" s="21">
        <f>SUM(E$3:E206)+H207</f>
        <v>0.41883335978324254</v>
      </c>
      <c r="L207" s="21">
        <f>SUM(F$3:F206)+I207</f>
        <v>0.41868398710948995</v>
      </c>
      <c r="M207" s="21">
        <f>SUM(G$3:G206)+J207</f>
        <v>7.5113670578240921E-2</v>
      </c>
      <c r="N207" s="21"/>
      <c r="O207" s="21"/>
      <c r="P207" s="21"/>
      <c r="Q207" s="19">
        <f t="shared" si="19"/>
        <v>0.1754213832673191</v>
      </c>
      <c r="R207" s="19">
        <f t="shared" si="20"/>
        <v>0.17529628106189954</v>
      </c>
      <c r="S207" s="19">
        <f t="shared" si="21"/>
        <v>5.6420635077364953E-3</v>
      </c>
      <c r="T207" s="19">
        <f t="shared" si="22"/>
        <v>0.1753588210085115</v>
      </c>
      <c r="U207" s="19">
        <f t="shared" si="23"/>
        <v>3.1460111013936337E-2</v>
      </c>
      <c r="V207" s="19">
        <f t="shared" si="24"/>
        <v>3.1448891084126698E-2</v>
      </c>
    </row>
    <row r="208" spans="1:22" x14ac:dyDescent="0.25">
      <c r="A208" s="26">
        <f>Wellpath!E208</f>
        <v>0</v>
      </c>
      <c r="B208" s="22">
        <f>Wellpath!K208</f>
        <v>0</v>
      </c>
      <c r="C208" s="22">
        <v>0</v>
      </c>
      <c r="D208" s="22">
        <v>0</v>
      </c>
      <c r="E208" s="20">
        <f>Model!$W$5*((drdp!B208+drdp!K208)*DSFS!$B208+(drdp!E208+drdp!N208)*DSFS!$C208+(drdp!H208+drdp!Q208)*DSFS!$D208)</f>
        <v>0</v>
      </c>
      <c r="F208" s="20">
        <f>Model!$W$5*((drdp!C208+drdp!L208)*DSFS!$B208+(drdp!F208+drdp!O208)*DSFS!$C208+(drdp!I208+drdp!R208)*DSFS!$D208)</f>
        <v>0</v>
      </c>
      <c r="G208" s="20">
        <f>Model!$W$5*((drdp!D208+drdp!M208)*DSFS!$B208+(drdp!G208+drdp!P208)*DSFS!$C208+(drdp!J208+drdp!S208)*DSFS!$D208)</f>
        <v>0</v>
      </c>
      <c r="H208" s="18">
        <f>Model!$W$5*((drdp!B208)*DSFS!$B208+(drdp!E208)*DSFS!$C208+(drdp!H208)*DSFS!$D208)</f>
        <v>0</v>
      </c>
      <c r="I208" s="18">
        <f>Model!$W$5*((drdp!C208)*DSFS!$B208+(drdp!F208)*DSFS!$C208+(drdp!I208)*DSFS!$D208)</f>
        <v>0</v>
      </c>
      <c r="J208" s="18">
        <f>Model!$W$5*((drdp!D208)*DSFS!$B208+(drdp!G208)*DSFS!$C208+(drdp!J208)*DSFS!$D208)</f>
        <v>0</v>
      </c>
      <c r="K208" s="21">
        <f>SUM(E$3:E207)+H208</f>
        <v>0.41883335978324254</v>
      </c>
      <c r="L208" s="21">
        <f>SUM(F$3:F207)+I208</f>
        <v>0.41868398710948995</v>
      </c>
      <c r="M208" s="21">
        <f>SUM(G$3:G207)+J208</f>
        <v>7.5113670578240921E-2</v>
      </c>
      <c r="N208" s="21"/>
      <c r="O208" s="21"/>
      <c r="P208" s="21"/>
      <c r="Q208" s="19">
        <f t="shared" si="19"/>
        <v>0.1754213832673191</v>
      </c>
      <c r="R208" s="19">
        <f t="shared" si="20"/>
        <v>0.17529628106189954</v>
      </c>
      <c r="S208" s="19">
        <f t="shared" si="21"/>
        <v>5.6420635077364953E-3</v>
      </c>
      <c r="T208" s="19">
        <f t="shared" si="22"/>
        <v>0.1753588210085115</v>
      </c>
      <c r="U208" s="19">
        <f t="shared" si="23"/>
        <v>3.1460111013936337E-2</v>
      </c>
      <c r="V208" s="19">
        <f t="shared" si="24"/>
        <v>3.1448891084126698E-2</v>
      </c>
    </row>
    <row r="209" spans="1:22" x14ac:dyDescent="0.25">
      <c r="A209" s="26">
        <f>Wellpath!E209</f>
        <v>0</v>
      </c>
      <c r="B209" s="22">
        <f>Wellpath!K209</f>
        <v>0</v>
      </c>
      <c r="C209" s="22">
        <v>0</v>
      </c>
      <c r="D209" s="22">
        <v>0</v>
      </c>
      <c r="E209" s="20">
        <f>Model!$W$5*((drdp!B209+drdp!K209)*DSFS!$B209+(drdp!E209+drdp!N209)*DSFS!$C209+(drdp!H209+drdp!Q209)*DSFS!$D209)</f>
        <v>0</v>
      </c>
      <c r="F209" s="20">
        <f>Model!$W$5*((drdp!C209+drdp!L209)*DSFS!$B209+(drdp!F209+drdp!O209)*DSFS!$C209+(drdp!I209+drdp!R209)*DSFS!$D209)</f>
        <v>0</v>
      </c>
      <c r="G209" s="20">
        <f>Model!$W$5*((drdp!D209+drdp!M209)*DSFS!$B209+(drdp!G209+drdp!P209)*DSFS!$C209+(drdp!J209+drdp!S209)*DSFS!$D209)</f>
        <v>0</v>
      </c>
      <c r="H209" s="18">
        <f>Model!$W$5*((drdp!B209)*DSFS!$B209+(drdp!E209)*DSFS!$C209+(drdp!H209)*DSFS!$D209)</f>
        <v>0</v>
      </c>
      <c r="I209" s="18">
        <f>Model!$W$5*((drdp!C209)*DSFS!$B209+(drdp!F209)*DSFS!$C209+(drdp!I209)*DSFS!$D209)</f>
        <v>0</v>
      </c>
      <c r="J209" s="18">
        <f>Model!$W$5*((drdp!D209)*DSFS!$B209+(drdp!G209)*DSFS!$C209+(drdp!J209)*DSFS!$D209)</f>
        <v>0</v>
      </c>
      <c r="K209" s="21">
        <f>SUM(E$3:E208)+H209</f>
        <v>0.41883335978324254</v>
      </c>
      <c r="L209" s="21">
        <f>SUM(F$3:F208)+I209</f>
        <v>0.41868398710948995</v>
      </c>
      <c r="M209" s="21">
        <f>SUM(G$3:G208)+J209</f>
        <v>7.5113670578240921E-2</v>
      </c>
      <c r="N209" s="21"/>
      <c r="O209" s="21"/>
      <c r="P209" s="21"/>
      <c r="Q209" s="19">
        <f t="shared" si="19"/>
        <v>0.1754213832673191</v>
      </c>
      <c r="R209" s="19">
        <f t="shared" si="20"/>
        <v>0.17529628106189954</v>
      </c>
      <c r="S209" s="19">
        <f t="shared" si="21"/>
        <v>5.6420635077364953E-3</v>
      </c>
      <c r="T209" s="19">
        <f t="shared" si="22"/>
        <v>0.1753588210085115</v>
      </c>
      <c r="U209" s="19">
        <f t="shared" si="23"/>
        <v>3.1460111013936337E-2</v>
      </c>
      <c r="V209" s="19">
        <f t="shared" si="24"/>
        <v>3.1448891084126698E-2</v>
      </c>
    </row>
    <row r="210" spans="1:22" x14ac:dyDescent="0.25">
      <c r="A210" s="26">
        <f>Wellpath!E210</f>
        <v>0</v>
      </c>
      <c r="B210" s="22">
        <f>Wellpath!K210</f>
        <v>0</v>
      </c>
      <c r="C210" s="22">
        <v>0</v>
      </c>
      <c r="D210" s="22">
        <v>0</v>
      </c>
      <c r="E210" s="20">
        <f>Model!$W$5*((drdp!B210+drdp!K210)*DSFS!$B210+(drdp!E210+drdp!N210)*DSFS!$C210+(drdp!H210+drdp!Q210)*DSFS!$D210)</f>
        <v>0</v>
      </c>
      <c r="F210" s="20">
        <f>Model!$W$5*((drdp!C210+drdp!L210)*DSFS!$B210+(drdp!F210+drdp!O210)*DSFS!$C210+(drdp!I210+drdp!R210)*DSFS!$D210)</f>
        <v>0</v>
      </c>
      <c r="G210" s="20">
        <f>Model!$W$5*((drdp!D210+drdp!M210)*DSFS!$B210+(drdp!G210+drdp!P210)*DSFS!$C210+(drdp!J210+drdp!S210)*DSFS!$D210)</f>
        <v>0</v>
      </c>
      <c r="H210" s="18">
        <f>Model!$W$5*((drdp!B210)*DSFS!$B210+(drdp!E210)*DSFS!$C210+(drdp!H210)*DSFS!$D210)</f>
        <v>0</v>
      </c>
      <c r="I210" s="18">
        <f>Model!$W$5*((drdp!C210)*DSFS!$B210+(drdp!F210)*DSFS!$C210+(drdp!I210)*DSFS!$D210)</f>
        <v>0</v>
      </c>
      <c r="J210" s="18">
        <f>Model!$W$5*((drdp!D210)*DSFS!$B210+(drdp!G210)*DSFS!$C210+(drdp!J210)*DSFS!$D210)</f>
        <v>0</v>
      </c>
      <c r="K210" s="21">
        <f>SUM(E$3:E209)+H210</f>
        <v>0.41883335978324254</v>
      </c>
      <c r="L210" s="21">
        <f>SUM(F$3:F209)+I210</f>
        <v>0.41868398710948995</v>
      </c>
      <c r="M210" s="21">
        <f>SUM(G$3:G209)+J210</f>
        <v>7.5113670578240921E-2</v>
      </c>
      <c r="N210" s="21"/>
      <c r="O210" s="21"/>
      <c r="P210" s="21"/>
      <c r="Q210" s="19">
        <f t="shared" si="19"/>
        <v>0.1754213832673191</v>
      </c>
      <c r="R210" s="19">
        <f t="shared" si="20"/>
        <v>0.17529628106189954</v>
      </c>
      <c r="S210" s="19">
        <f t="shared" si="21"/>
        <v>5.6420635077364953E-3</v>
      </c>
      <c r="T210" s="19">
        <f t="shared" si="22"/>
        <v>0.1753588210085115</v>
      </c>
      <c r="U210" s="19">
        <f t="shared" si="23"/>
        <v>3.1460111013936337E-2</v>
      </c>
      <c r="V210" s="19">
        <f t="shared" si="24"/>
        <v>3.1448891084126698E-2</v>
      </c>
    </row>
    <row r="211" spans="1:22" x14ac:dyDescent="0.25">
      <c r="A211" s="26">
        <f>Wellpath!E211</f>
        <v>0</v>
      </c>
      <c r="B211" s="22">
        <f>Wellpath!K211</f>
        <v>0</v>
      </c>
      <c r="C211" s="22">
        <v>0</v>
      </c>
      <c r="D211" s="22">
        <v>0</v>
      </c>
      <c r="E211" s="20">
        <f>Model!$W$5*((drdp!B211+drdp!K211)*DSFS!$B211+(drdp!E211+drdp!N211)*DSFS!$C211+(drdp!H211+drdp!Q211)*DSFS!$D211)</f>
        <v>0</v>
      </c>
      <c r="F211" s="20">
        <f>Model!$W$5*((drdp!C211+drdp!L211)*DSFS!$B211+(drdp!F211+drdp!O211)*DSFS!$C211+(drdp!I211+drdp!R211)*DSFS!$D211)</f>
        <v>0</v>
      </c>
      <c r="G211" s="20">
        <f>Model!$W$5*((drdp!D211+drdp!M211)*DSFS!$B211+(drdp!G211+drdp!P211)*DSFS!$C211+(drdp!J211+drdp!S211)*DSFS!$D211)</f>
        <v>0</v>
      </c>
      <c r="H211" s="18">
        <f>Model!$W$5*((drdp!B211)*DSFS!$B211+(drdp!E211)*DSFS!$C211+(drdp!H211)*DSFS!$D211)</f>
        <v>0</v>
      </c>
      <c r="I211" s="18">
        <f>Model!$W$5*((drdp!C211)*DSFS!$B211+(drdp!F211)*DSFS!$C211+(drdp!I211)*DSFS!$D211)</f>
        <v>0</v>
      </c>
      <c r="J211" s="18">
        <f>Model!$W$5*((drdp!D211)*DSFS!$B211+(drdp!G211)*DSFS!$C211+(drdp!J211)*DSFS!$D211)</f>
        <v>0</v>
      </c>
      <c r="K211" s="21">
        <f>SUM(E$3:E210)+H211</f>
        <v>0.41883335978324254</v>
      </c>
      <c r="L211" s="21">
        <f>SUM(F$3:F210)+I211</f>
        <v>0.41868398710948995</v>
      </c>
      <c r="M211" s="21">
        <f>SUM(G$3:G210)+J211</f>
        <v>7.5113670578240921E-2</v>
      </c>
      <c r="N211" s="21"/>
      <c r="O211" s="21"/>
      <c r="P211" s="21"/>
      <c r="Q211" s="19">
        <f t="shared" si="19"/>
        <v>0.1754213832673191</v>
      </c>
      <c r="R211" s="19">
        <f t="shared" si="20"/>
        <v>0.17529628106189954</v>
      </c>
      <c r="S211" s="19">
        <f t="shared" si="21"/>
        <v>5.6420635077364953E-3</v>
      </c>
      <c r="T211" s="19">
        <f t="shared" si="22"/>
        <v>0.1753588210085115</v>
      </c>
      <c r="U211" s="19">
        <f t="shared" si="23"/>
        <v>3.1460111013936337E-2</v>
      </c>
      <c r="V211" s="19">
        <f t="shared" si="24"/>
        <v>3.1448891084126698E-2</v>
      </c>
    </row>
    <row r="212" spans="1:22" x14ac:dyDescent="0.25">
      <c r="A212" s="26">
        <f>Wellpath!E212</f>
        <v>0</v>
      </c>
      <c r="B212" s="22">
        <f>Wellpath!K212</f>
        <v>0</v>
      </c>
      <c r="C212" s="22">
        <v>0</v>
      </c>
      <c r="D212" s="22">
        <v>0</v>
      </c>
      <c r="E212" s="20">
        <f>Model!$W$5*((drdp!B212+drdp!K212)*DSFS!$B212+(drdp!E212+drdp!N212)*DSFS!$C212+(drdp!H212+drdp!Q212)*DSFS!$D212)</f>
        <v>0</v>
      </c>
      <c r="F212" s="20">
        <f>Model!$W$5*((drdp!C212+drdp!L212)*DSFS!$B212+(drdp!F212+drdp!O212)*DSFS!$C212+(drdp!I212+drdp!R212)*DSFS!$D212)</f>
        <v>0</v>
      </c>
      <c r="G212" s="20">
        <f>Model!$W$5*((drdp!D212+drdp!M212)*DSFS!$B212+(drdp!G212+drdp!P212)*DSFS!$C212+(drdp!J212+drdp!S212)*DSFS!$D212)</f>
        <v>0</v>
      </c>
      <c r="H212" s="18">
        <f>Model!$W$5*((drdp!B212)*DSFS!$B212+(drdp!E212)*DSFS!$C212+(drdp!H212)*DSFS!$D212)</f>
        <v>0</v>
      </c>
      <c r="I212" s="18">
        <f>Model!$W$5*((drdp!C212)*DSFS!$B212+(drdp!F212)*DSFS!$C212+(drdp!I212)*DSFS!$D212)</f>
        <v>0</v>
      </c>
      <c r="J212" s="18">
        <f>Model!$W$5*((drdp!D212)*DSFS!$B212+(drdp!G212)*DSFS!$C212+(drdp!J212)*DSFS!$D212)</f>
        <v>0</v>
      </c>
      <c r="K212" s="21">
        <f>SUM(E$3:E211)+H212</f>
        <v>0.41883335978324254</v>
      </c>
      <c r="L212" s="21">
        <f>SUM(F$3:F211)+I212</f>
        <v>0.41868398710948995</v>
      </c>
      <c r="M212" s="21">
        <f>SUM(G$3:G211)+J212</f>
        <v>7.5113670578240921E-2</v>
      </c>
      <c r="N212" s="21"/>
      <c r="O212" s="21"/>
      <c r="P212" s="21"/>
      <c r="Q212" s="19">
        <f t="shared" si="19"/>
        <v>0.1754213832673191</v>
      </c>
      <c r="R212" s="19">
        <f t="shared" si="20"/>
        <v>0.17529628106189954</v>
      </c>
      <c r="S212" s="19">
        <f t="shared" si="21"/>
        <v>5.6420635077364953E-3</v>
      </c>
      <c r="T212" s="19">
        <f t="shared" si="22"/>
        <v>0.1753588210085115</v>
      </c>
      <c r="U212" s="19">
        <f t="shared" si="23"/>
        <v>3.1460111013936337E-2</v>
      </c>
      <c r="V212" s="19">
        <f t="shared" si="24"/>
        <v>3.1448891084126698E-2</v>
      </c>
    </row>
    <row r="213" spans="1:22" x14ac:dyDescent="0.25">
      <c r="A213" s="26">
        <f>Wellpath!E213</f>
        <v>0</v>
      </c>
      <c r="B213" s="22">
        <f>Wellpath!K213</f>
        <v>0</v>
      </c>
      <c r="C213" s="22">
        <v>0</v>
      </c>
      <c r="D213" s="22">
        <v>0</v>
      </c>
      <c r="E213" s="20">
        <f>Model!$W$5*((drdp!B213+drdp!K213)*DSFS!$B213+(drdp!E213+drdp!N213)*DSFS!$C213+(drdp!H213+drdp!Q213)*DSFS!$D213)</f>
        <v>0</v>
      </c>
      <c r="F213" s="20">
        <f>Model!$W$5*((drdp!C213+drdp!L213)*DSFS!$B213+(drdp!F213+drdp!O213)*DSFS!$C213+(drdp!I213+drdp!R213)*DSFS!$D213)</f>
        <v>0</v>
      </c>
      <c r="G213" s="20">
        <f>Model!$W$5*((drdp!D213+drdp!M213)*DSFS!$B213+(drdp!G213+drdp!P213)*DSFS!$C213+(drdp!J213+drdp!S213)*DSFS!$D213)</f>
        <v>0</v>
      </c>
      <c r="H213" s="18">
        <f>Model!$W$5*((drdp!B213)*DSFS!$B213+(drdp!E213)*DSFS!$C213+(drdp!H213)*DSFS!$D213)</f>
        <v>0</v>
      </c>
      <c r="I213" s="18">
        <f>Model!$W$5*((drdp!C213)*DSFS!$B213+(drdp!F213)*DSFS!$C213+(drdp!I213)*DSFS!$D213)</f>
        <v>0</v>
      </c>
      <c r="J213" s="18">
        <f>Model!$W$5*((drdp!D213)*DSFS!$B213+(drdp!G213)*DSFS!$C213+(drdp!J213)*DSFS!$D213)</f>
        <v>0</v>
      </c>
      <c r="K213" s="21">
        <f>SUM(E$3:E212)+H213</f>
        <v>0.41883335978324254</v>
      </c>
      <c r="L213" s="21">
        <f>SUM(F$3:F212)+I213</f>
        <v>0.41868398710948995</v>
      </c>
      <c r="M213" s="21">
        <f>SUM(G$3:G212)+J213</f>
        <v>7.5113670578240921E-2</v>
      </c>
      <c r="N213" s="21"/>
      <c r="O213" s="21"/>
      <c r="P213" s="21"/>
      <c r="Q213" s="19">
        <f t="shared" si="19"/>
        <v>0.1754213832673191</v>
      </c>
      <c r="R213" s="19">
        <f t="shared" si="20"/>
        <v>0.17529628106189954</v>
      </c>
      <c r="S213" s="19">
        <f t="shared" si="21"/>
        <v>5.6420635077364953E-3</v>
      </c>
      <c r="T213" s="19">
        <f t="shared" si="22"/>
        <v>0.1753588210085115</v>
      </c>
      <c r="U213" s="19">
        <f t="shared" si="23"/>
        <v>3.1460111013936337E-2</v>
      </c>
      <c r="V213" s="19">
        <f t="shared" si="24"/>
        <v>3.1448891084126698E-2</v>
      </c>
    </row>
    <row r="214" spans="1:22" x14ac:dyDescent="0.25">
      <c r="A214" s="26">
        <f>Wellpath!E214</f>
        <v>0</v>
      </c>
      <c r="B214" s="22">
        <f>Wellpath!K214</f>
        <v>0</v>
      </c>
      <c r="C214" s="22">
        <v>0</v>
      </c>
      <c r="D214" s="22">
        <v>0</v>
      </c>
      <c r="E214" s="20">
        <f>Model!$W$5*((drdp!B214+drdp!K214)*DSFS!$B214+(drdp!E214+drdp!N214)*DSFS!$C214+(drdp!H214+drdp!Q214)*DSFS!$D214)</f>
        <v>0</v>
      </c>
      <c r="F214" s="20">
        <f>Model!$W$5*((drdp!C214+drdp!L214)*DSFS!$B214+(drdp!F214+drdp!O214)*DSFS!$C214+(drdp!I214+drdp!R214)*DSFS!$D214)</f>
        <v>0</v>
      </c>
      <c r="G214" s="20">
        <f>Model!$W$5*((drdp!D214+drdp!M214)*DSFS!$B214+(drdp!G214+drdp!P214)*DSFS!$C214+(drdp!J214+drdp!S214)*DSFS!$D214)</f>
        <v>0</v>
      </c>
      <c r="H214" s="18">
        <f>Model!$W$5*((drdp!B214)*DSFS!$B214+(drdp!E214)*DSFS!$C214+(drdp!H214)*DSFS!$D214)</f>
        <v>0</v>
      </c>
      <c r="I214" s="18">
        <f>Model!$W$5*((drdp!C214)*DSFS!$B214+(drdp!F214)*DSFS!$C214+(drdp!I214)*DSFS!$D214)</f>
        <v>0</v>
      </c>
      <c r="J214" s="18">
        <f>Model!$W$5*((drdp!D214)*DSFS!$B214+(drdp!G214)*DSFS!$C214+(drdp!J214)*DSFS!$D214)</f>
        <v>0</v>
      </c>
      <c r="K214" s="21">
        <f>SUM(E$3:E213)+H214</f>
        <v>0.41883335978324254</v>
      </c>
      <c r="L214" s="21">
        <f>SUM(F$3:F213)+I214</f>
        <v>0.41868398710948995</v>
      </c>
      <c r="M214" s="21">
        <f>SUM(G$3:G213)+J214</f>
        <v>7.5113670578240921E-2</v>
      </c>
      <c r="N214" s="21"/>
      <c r="O214" s="21"/>
      <c r="P214" s="21"/>
      <c r="Q214" s="19">
        <f t="shared" si="19"/>
        <v>0.1754213832673191</v>
      </c>
      <c r="R214" s="19">
        <f t="shared" si="20"/>
        <v>0.17529628106189954</v>
      </c>
      <c r="S214" s="19">
        <f t="shared" si="21"/>
        <v>5.6420635077364953E-3</v>
      </c>
      <c r="T214" s="19">
        <f t="shared" si="22"/>
        <v>0.1753588210085115</v>
      </c>
      <c r="U214" s="19">
        <f t="shared" si="23"/>
        <v>3.1460111013936337E-2</v>
      </c>
      <c r="V214" s="19">
        <f t="shared" si="24"/>
        <v>3.1448891084126698E-2</v>
      </c>
    </row>
    <row r="215" spans="1:22" x14ac:dyDescent="0.25">
      <c r="A215" s="26">
        <f>Wellpath!E215</f>
        <v>0</v>
      </c>
      <c r="B215" s="22">
        <f>Wellpath!K215</f>
        <v>0</v>
      </c>
      <c r="C215" s="22">
        <v>0</v>
      </c>
      <c r="D215" s="22">
        <v>0</v>
      </c>
      <c r="E215" s="20">
        <f>Model!$W$5*((drdp!B215+drdp!K215)*DSFS!$B215+(drdp!E215+drdp!N215)*DSFS!$C215+(drdp!H215+drdp!Q215)*DSFS!$D215)</f>
        <v>0</v>
      </c>
      <c r="F215" s="20">
        <f>Model!$W$5*((drdp!C215+drdp!L215)*DSFS!$B215+(drdp!F215+drdp!O215)*DSFS!$C215+(drdp!I215+drdp!R215)*DSFS!$D215)</f>
        <v>0</v>
      </c>
      <c r="G215" s="20">
        <f>Model!$W$5*((drdp!D215+drdp!M215)*DSFS!$B215+(drdp!G215+drdp!P215)*DSFS!$C215+(drdp!J215+drdp!S215)*DSFS!$D215)</f>
        <v>0</v>
      </c>
      <c r="H215" s="18">
        <f>Model!$W$5*((drdp!B215)*DSFS!$B215+(drdp!E215)*DSFS!$C215+(drdp!H215)*DSFS!$D215)</f>
        <v>0</v>
      </c>
      <c r="I215" s="18">
        <f>Model!$W$5*((drdp!C215)*DSFS!$B215+(drdp!F215)*DSFS!$C215+(drdp!I215)*DSFS!$D215)</f>
        <v>0</v>
      </c>
      <c r="J215" s="18">
        <f>Model!$W$5*((drdp!D215)*DSFS!$B215+(drdp!G215)*DSFS!$C215+(drdp!J215)*DSFS!$D215)</f>
        <v>0</v>
      </c>
      <c r="K215" s="21">
        <f>SUM(E$3:E214)+H215</f>
        <v>0.41883335978324254</v>
      </c>
      <c r="L215" s="21">
        <f>SUM(F$3:F214)+I215</f>
        <v>0.41868398710948995</v>
      </c>
      <c r="M215" s="21">
        <f>SUM(G$3:G214)+J215</f>
        <v>7.5113670578240921E-2</v>
      </c>
      <c r="N215" s="21"/>
      <c r="O215" s="21"/>
      <c r="P215" s="21"/>
      <c r="Q215" s="19">
        <f t="shared" si="19"/>
        <v>0.1754213832673191</v>
      </c>
      <c r="R215" s="19">
        <f t="shared" si="20"/>
        <v>0.17529628106189954</v>
      </c>
      <c r="S215" s="19">
        <f t="shared" si="21"/>
        <v>5.6420635077364953E-3</v>
      </c>
      <c r="T215" s="19">
        <f t="shared" si="22"/>
        <v>0.1753588210085115</v>
      </c>
      <c r="U215" s="19">
        <f t="shared" si="23"/>
        <v>3.1460111013936337E-2</v>
      </c>
      <c r="V215" s="19">
        <f t="shared" si="24"/>
        <v>3.1448891084126698E-2</v>
      </c>
    </row>
    <row r="216" spans="1:22" x14ac:dyDescent="0.25">
      <c r="A216" s="26">
        <f>Wellpath!E216</f>
        <v>0</v>
      </c>
      <c r="B216" s="22">
        <f>Wellpath!K216</f>
        <v>0</v>
      </c>
      <c r="C216" s="22">
        <v>0</v>
      </c>
      <c r="D216" s="22">
        <v>0</v>
      </c>
      <c r="E216" s="20">
        <f>Model!$W$5*((drdp!B216+drdp!K216)*DSFS!$B216+(drdp!E216+drdp!N216)*DSFS!$C216+(drdp!H216+drdp!Q216)*DSFS!$D216)</f>
        <v>0</v>
      </c>
      <c r="F216" s="20">
        <f>Model!$W$5*((drdp!C216+drdp!L216)*DSFS!$B216+(drdp!F216+drdp!O216)*DSFS!$C216+(drdp!I216+drdp!R216)*DSFS!$D216)</f>
        <v>0</v>
      </c>
      <c r="G216" s="20">
        <f>Model!$W$5*((drdp!D216+drdp!M216)*DSFS!$B216+(drdp!G216+drdp!P216)*DSFS!$C216+(drdp!J216+drdp!S216)*DSFS!$D216)</f>
        <v>0</v>
      </c>
      <c r="H216" s="18">
        <f>Model!$W$5*((drdp!B216)*DSFS!$B216+(drdp!E216)*DSFS!$C216+(drdp!H216)*DSFS!$D216)</f>
        <v>0</v>
      </c>
      <c r="I216" s="18">
        <f>Model!$W$5*((drdp!C216)*DSFS!$B216+(drdp!F216)*DSFS!$C216+(drdp!I216)*DSFS!$D216)</f>
        <v>0</v>
      </c>
      <c r="J216" s="18">
        <f>Model!$W$5*((drdp!D216)*DSFS!$B216+(drdp!G216)*DSFS!$C216+(drdp!J216)*DSFS!$D216)</f>
        <v>0</v>
      </c>
      <c r="K216" s="21">
        <f>SUM(E$3:E215)+H216</f>
        <v>0.41883335978324254</v>
      </c>
      <c r="L216" s="21">
        <f>SUM(F$3:F215)+I216</f>
        <v>0.41868398710948995</v>
      </c>
      <c r="M216" s="21">
        <f>SUM(G$3:G215)+J216</f>
        <v>7.5113670578240921E-2</v>
      </c>
      <c r="N216" s="21"/>
      <c r="O216" s="21"/>
      <c r="P216" s="21"/>
      <c r="Q216" s="19">
        <f t="shared" si="19"/>
        <v>0.1754213832673191</v>
      </c>
      <c r="R216" s="19">
        <f t="shared" si="20"/>
        <v>0.17529628106189954</v>
      </c>
      <c r="S216" s="19">
        <f t="shared" si="21"/>
        <v>5.6420635077364953E-3</v>
      </c>
      <c r="T216" s="19">
        <f t="shared" si="22"/>
        <v>0.1753588210085115</v>
      </c>
      <c r="U216" s="19">
        <f t="shared" si="23"/>
        <v>3.1460111013936337E-2</v>
      </c>
      <c r="V216" s="19">
        <f t="shared" si="24"/>
        <v>3.1448891084126698E-2</v>
      </c>
    </row>
    <row r="217" spans="1:22" x14ac:dyDescent="0.25">
      <c r="A217" s="26">
        <f>Wellpath!E217</f>
        <v>0</v>
      </c>
      <c r="B217" s="22">
        <f>Wellpath!K217</f>
        <v>0</v>
      </c>
      <c r="C217" s="22">
        <v>0</v>
      </c>
      <c r="D217" s="22">
        <v>0</v>
      </c>
      <c r="E217" s="20">
        <f>Model!$W$5*((drdp!B217+drdp!K217)*DSFS!$B217+(drdp!E217+drdp!N217)*DSFS!$C217+(drdp!H217+drdp!Q217)*DSFS!$D217)</f>
        <v>0</v>
      </c>
      <c r="F217" s="20">
        <f>Model!$W$5*((drdp!C217+drdp!L217)*DSFS!$B217+(drdp!F217+drdp!O217)*DSFS!$C217+(drdp!I217+drdp!R217)*DSFS!$D217)</f>
        <v>0</v>
      </c>
      <c r="G217" s="20">
        <f>Model!$W$5*((drdp!D217+drdp!M217)*DSFS!$B217+(drdp!G217+drdp!P217)*DSFS!$C217+(drdp!J217+drdp!S217)*DSFS!$D217)</f>
        <v>0</v>
      </c>
      <c r="H217" s="18">
        <f>Model!$W$5*((drdp!B217)*DSFS!$B217+(drdp!E217)*DSFS!$C217+(drdp!H217)*DSFS!$D217)</f>
        <v>0</v>
      </c>
      <c r="I217" s="18">
        <f>Model!$W$5*((drdp!C217)*DSFS!$B217+(drdp!F217)*DSFS!$C217+(drdp!I217)*DSFS!$D217)</f>
        <v>0</v>
      </c>
      <c r="J217" s="18">
        <f>Model!$W$5*((drdp!D217)*DSFS!$B217+(drdp!G217)*DSFS!$C217+(drdp!J217)*DSFS!$D217)</f>
        <v>0</v>
      </c>
      <c r="K217" s="21">
        <f>SUM(E$3:E216)+H217</f>
        <v>0.41883335978324254</v>
      </c>
      <c r="L217" s="21">
        <f>SUM(F$3:F216)+I217</f>
        <v>0.41868398710948995</v>
      </c>
      <c r="M217" s="21">
        <f>SUM(G$3:G216)+J217</f>
        <v>7.5113670578240921E-2</v>
      </c>
      <c r="N217" s="21"/>
      <c r="O217" s="21"/>
      <c r="P217" s="21"/>
      <c r="Q217" s="19">
        <f t="shared" si="19"/>
        <v>0.1754213832673191</v>
      </c>
      <c r="R217" s="19">
        <f t="shared" si="20"/>
        <v>0.17529628106189954</v>
      </c>
      <c r="S217" s="19">
        <f t="shared" si="21"/>
        <v>5.6420635077364953E-3</v>
      </c>
      <c r="T217" s="19">
        <f t="shared" si="22"/>
        <v>0.1753588210085115</v>
      </c>
      <c r="U217" s="19">
        <f t="shared" si="23"/>
        <v>3.1460111013936337E-2</v>
      </c>
      <c r="V217" s="19">
        <f t="shared" si="24"/>
        <v>3.1448891084126698E-2</v>
      </c>
    </row>
    <row r="218" spans="1:22" x14ac:dyDescent="0.25">
      <c r="A218" s="26">
        <f>Wellpath!E218</f>
        <v>0</v>
      </c>
      <c r="B218" s="22">
        <f>Wellpath!K218</f>
        <v>0</v>
      </c>
      <c r="C218" s="22">
        <v>0</v>
      </c>
      <c r="D218" s="22">
        <v>0</v>
      </c>
      <c r="E218" s="20">
        <f>Model!$W$5*((drdp!B218+drdp!K218)*DSFS!$B218+(drdp!E218+drdp!N218)*DSFS!$C218+(drdp!H218+drdp!Q218)*DSFS!$D218)</f>
        <v>0</v>
      </c>
      <c r="F218" s="20">
        <f>Model!$W$5*((drdp!C218+drdp!L218)*DSFS!$B218+(drdp!F218+drdp!O218)*DSFS!$C218+(drdp!I218+drdp!R218)*DSFS!$D218)</f>
        <v>0</v>
      </c>
      <c r="G218" s="20">
        <f>Model!$W$5*((drdp!D218+drdp!M218)*DSFS!$B218+(drdp!G218+drdp!P218)*DSFS!$C218+(drdp!J218+drdp!S218)*DSFS!$D218)</f>
        <v>0</v>
      </c>
      <c r="H218" s="18">
        <f>Model!$W$5*((drdp!B218)*DSFS!$B218+(drdp!E218)*DSFS!$C218+(drdp!H218)*DSFS!$D218)</f>
        <v>0</v>
      </c>
      <c r="I218" s="18">
        <f>Model!$W$5*((drdp!C218)*DSFS!$B218+(drdp!F218)*DSFS!$C218+(drdp!I218)*DSFS!$D218)</f>
        <v>0</v>
      </c>
      <c r="J218" s="18">
        <f>Model!$W$5*((drdp!D218)*DSFS!$B218+(drdp!G218)*DSFS!$C218+(drdp!J218)*DSFS!$D218)</f>
        <v>0</v>
      </c>
      <c r="K218" s="21">
        <f>SUM(E$3:E217)+H218</f>
        <v>0.41883335978324254</v>
      </c>
      <c r="L218" s="21">
        <f>SUM(F$3:F217)+I218</f>
        <v>0.41868398710948995</v>
      </c>
      <c r="M218" s="21">
        <f>SUM(G$3:G217)+J218</f>
        <v>7.5113670578240921E-2</v>
      </c>
      <c r="N218" s="21"/>
      <c r="O218" s="21"/>
      <c r="P218" s="21"/>
      <c r="Q218" s="19">
        <f t="shared" si="19"/>
        <v>0.1754213832673191</v>
      </c>
      <c r="R218" s="19">
        <f t="shared" si="20"/>
        <v>0.17529628106189954</v>
      </c>
      <c r="S218" s="19">
        <f t="shared" si="21"/>
        <v>5.6420635077364953E-3</v>
      </c>
      <c r="T218" s="19">
        <f t="shared" si="22"/>
        <v>0.1753588210085115</v>
      </c>
      <c r="U218" s="19">
        <f t="shared" si="23"/>
        <v>3.1460111013936337E-2</v>
      </c>
      <c r="V218" s="19">
        <f t="shared" si="24"/>
        <v>3.1448891084126698E-2</v>
      </c>
    </row>
    <row r="219" spans="1:22" x14ac:dyDescent="0.25">
      <c r="A219" s="26">
        <f>Wellpath!E219</f>
        <v>0</v>
      </c>
      <c r="B219" s="22">
        <f>Wellpath!K219</f>
        <v>0</v>
      </c>
      <c r="C219" s="22">
        <v>0</v>
      </c>
      <c r="D219" s="22">
        <v>0</v>
      </c>
      <c r="E219" s="20">
        <f>Model!$W$5*((drdp!B219+drdp!K219)*DSFS!$B219+(drdp!E219+drdp!N219)*DSFS!$C219+(drdp!H219+drdp!Q219)*DSFS!$D219)</f>
        <v>0</v>
      </c>
      <c r="F219" s="20">
        <f>Model!$W$5*((drdp!C219+drdp!L219)*DSFS!$B219+(drdp!F219+drdp!O219)*DSFS!$C219+(drdp!I219+drdp!R219)*DSFS!$D219)</f>
        <v>0</v>
      </c>
      <c r="G219" s="20">
        <f>Model!$W$5*((drdp!D219+drdp!M219)*DSFS!$B219+(drdp!G219+drdp!P219)*DSFS!$C219+(drdp!J219+drdp!S219)*DSFS!$D219)</f>
        <v>0</v>
      </c>
      <c r="H219" s="18">
        <f>Model!$W$5*((drdp!B219)*DSFS!$B219+(drdp!E219)*DSFS!$C219+(drdp!H219)*DSFS!$D219)</f>
        <v>0</v>
      </c>
      <c r="I219" s="18">
        <f>Model!$W$5*((drdp!C219)*DSFS!$B219+(drdp!F219)*DSFS!$C219+(drdp!I219)*DSFS!$D219)</f>
        <v>0</v>
      </c>
      <c r="J219" s="18">
        <f>Model!$W$5*((drdp!D219)*DSFS!$B219+(drdp!G219)*DSFS!$C219+(drdp!J219)*DSFS!$D219)</f>
        <v>0</v>
      </c>
      <c r="K219" s="21">
        <f>SUM(E$3:E218)+H219</f>
        <v>0.41883335978324254</v>
      </c>
      <c r="L219" s="21">
        <f>SUM(F$3:F218)+I219</f>
        <v>0.41868398710948995</v>
      </c>
      <c r="M219" s="21">
        <f>SUM(G$3:G218)+J219</f>
        <v>7.5113670578240921E-2</v>
      </c>
      <c r="N219" s="21"/>
      <c r="O219" s="21"/>
      <c r="P219" s="21"/>
      <c r="Q219" s="19">
        <f t="shared" si="19"/>
        <v>0.1754213832673191</v>
      </c>
      <c r="R219" s="19">
        <f t="shared" si="20"/>
        <v>0.17529628106189954</v>
      </c>
      <c r="S219" s="19">
        <f t="shared" si="21"/>
        <v>5.6420635077364953E-3</v>
      </c>
      <c r="T219" s="19">
        <f t="shared" si="22"/>
        <v>0.1753588210085115</v>
      </c>
      <c r="U219" s="19">
        <f t="shared" si="23"/>
        <v>3.1460111013936337E-2</v>
      </c>
      <c r="V219" s="19">
        <f t="shared" si="24"/>
        <v>3.1448891084126698E-2</v>
      </c>
    </row>
    <row r="220" spans="1:22" x14ac:dyDescent="0.25">
      <c r="A220" s="26">
        <f>Wellpath!E220</f>
        <v>0</v>
      </c>
      <c r="B220" s="22">
        <f>Wellpath!K220</f>
        <v>0</v>
      </c>
      <c r="C220" s="22">
        <v>0</v>
      </c>
      <c r="D220" s="22">
        <v>0</v>
      </c>
      <c r="E220" s="20">
        <f>Model!$W$5*((drdp!B220+drdp!K220)*DSFS!$B220+(drdp!E220+drdp!N220)*DSFS!$C220+(drdp!H220+drdp!Q220)*DSFS!$D220)</f>
        <v>0</v>
      </c>
      <c r="F220" s="20">
        <f>Model!$W$5*((drdp!C220+drdp!L220)*DSFS!$B220+(drdp!F220+drdp!O220)*DSFS!$C220+(drdp!I220+drdp!R220)*DSFS!$D220)</f>
        <v>0</v>
      </c>
      <c r="G220" s="20">
        <f>Model!$W$5*((drdp!D220+drdp!M220)*DSFS!$B220+(drdp!G220+drdp!P220)*DSFS!$C220+(drdp!J220+drdp!S220)*DSFS!$D220)</f>
        <v>0</v>
      </c>
      <c r="H220" s="18">
        <f>Model!$W$5*((drdp!B220)*DSFS!$B220+(drdp!E220)*DSFS!$C220+(drdp!H220)*DSFS!$D220)</f>
        <v>0</v>
      </c>
      <c r="I220" s="18">
        <f>Model!$W$5*((drdp!C220)*DSFS!$B220+(drdp!F220)*DSFS!$C220+(drdp!I220)*DSFS!$D220)</f>
        <v>0</v>
      </c>
      <c r="J220" s="18">
        <f>Model!$W$5*((drdp!D220)*DSFS!$B220+(drdp!G220)*DSFS!$C220+(drdp!J220)*DSFS!$D220)</f>
        <v>0</v>
      </c>
      <c r="K220" s="21">
        <f>SUM(E$3:E219)+H220</f>
        <v>0.41883335978324254</v>
      </c>
      <c r="L220" s="21">
        <f>SUM(F$3:F219)+I220</f>
        <v>0.41868398710948995</v>
      </c>
      <c r="M220" s="21">
        <f>SUM(G$3:G219)+J220</f>
        <v>7.5113670578240921E-2</v>
      </c>
      <c r="N220" s="21"/>
      <c r="O220" s="21"/>
      <c r="P220" s="21"/>
      <c r="Q220" s="19">
        <f t="shared" si="19"/>
        <v>0.1754213832673191</v>
      </c>
      <c r="R220" s="19">
        <f t="shared" si="20"/>
        <v>0.17529628106189954</v>
      </c>
      <c r="S220" s="19">
        <f t="shared" si="21"/>
        <v>5.6420635077364953E-3</v>
      </c>
      <c r="T220" s="19">
        <f t="shared" si="22"/>
        <v>0.1753588210085115</v>
      </c>
      <c r="U220" s="19">
        <f t="shared" si="23"/>
        <v>3.1460111013936337E-2</v>
      </c>
      <c r="V220" s="19">
        <f t="shared" si="24"/>
        <v>3.1448891084126698E-2</v>
      </c>
    </row>
    <row r="221" spans="1:22" x14ac:dyDescent="0.25">
      <c r="A221" s="26">
        <f>Wellpath!E221</f>
        <v>0</v>
      </c>
      <c r="B221" s="22">
        <f>Wellpath!K221</f>
        <v>0</v>
      </c>
      <c r="C221" s="22">
        <v>0</v>
      </c>
      <c r="D221" s="22">
        <v>0</v>
      </c>
      <c r="E221" s="20">
        <f>Model!$W$5*((drdp!B221+drdp!K221)*DSFS!$B221+(drdp!E221+drdp!N221)*DSFS!$C221+(drdp!H221+drdp!Q221)*DSFS!$D221)</f>
        <v>0</v>
      </c>
      <c r="F221" s="20">
        <f>Model!$W$5*((drdp!C221+drdp!L221)*DSFS!$B221+(drdp!F221+drdp!O221)*DSFS!$C221+(drdp!I221+drdp!R221)*DSFS!$D221)</f>
        <v>0</v>
      </c>
      <c r="G221" s="20">
        <f>Model!$W$5*((drdp!D221+drdp!M221)*DSFS!$B221+(drdp!G221+drdp!P221)*DSFS!$C221+(drdp!J221+drdp!S221)*DSFS!$D221)</f>
        <v>0</v>
      </c>
      <c r="H221" s="18">
        <f>Model!$W$5*((drdp!B221)*DSFS!$B221+(drdp!E221)*DSFS!$C221+(drdp!H221)*DSFS!$D221)</f>
        <v>0</v>
      </c>
      <c r="I221" s="18">
        <f>Model!$W$5*((drdp!C221)*DSFS!$B221+(drdp!F221)*DSFS!$C221+(drdp!I221)*DSFS!$D221)</f>
        <v>0</v>
      </c>
      <c r="J221" s="18">
        <f>Model!$W$5*((drdp!D221)*DSFS!$B221+(drdp!G221)*DSFS!$C221+(drdp!J221)*DSFS!$D221)</f>
        <v>0</v>
      </c>
      <c r="K221" s="21">
        <f>SUM(E$3:E220)+H221</f>
        <v>0.41883335978324254</v>
      </c>
      <c r="L221" s="21">
        <f>SUM(F$3:F220)+I221</f>
        <v>0.41868398710948995</v>
      </c>
      <c r="M221" s="21">
        <f>SUM(G$3:G220)+J221</f>
        <v>7.5113670578240921E-2</v>
      </c>
      <c r="N221" s="21"/>
      <c r="O221" s="21"/>
      <c r="P221" s="21"/>
      <c r="Q221" s="19">
        <f t="shared" si="19"/>
        <v>0.1754213832673191</v>
      </c>
      <c r="R221" s="19">
        <f t="shared" si="20"/>
        <v>0.17529628106189954</v>
      </c>
      <c r="S221" s="19">
        <f t="shared" si="21"/>
        <v>5.6420635077364953E-3</v>
      </c>
      <c r="T221" s="19">
        <f t="shared" si="22"/>
        <v>0.1753588210085115</v>
      </c>
      <c r="U221" s="19">
        <f t="shared" si="23"/>
        <v>3.1460111013936337E-2</v>
      </c>
      <c r="V221" s="19">
        <f t="shared" si="24"/>
        <v>3.1448891084126698E-2</v>
      </c>
    </row>
    <row r="222" spans="1:22" x14ac:dyDescent="0.25">
      <c r="A222" s="26">
        <f>Wellpath!E222</f>
        <v>0</v>
      </c>
      <c r="B222" s="22">
        <f>Wellpath!K222</f>
        <v>0</v>
      </c>
      <c r="C222" s="22">
        <v>0</v>
      </c>
      <c r="D222" s="22">
        <v>0</v>
      </c>
      <c r="E222" s="20">
        <f>Model!$W$5*((drdp!B222+drdp!K222)*DSFS!$B222+(drdp!E222+drdp!N222)*DSFS!$C222+(drdp!H222+drdp!Q222)*DSFS!$D222)</f>
        <v>0</v>
      </c>
      <c r="F222" s="20">
        <f>Model!$W$5*((drdp!C222+drdp!L222)*DSFS!$B222+(drdp!F222+drdp!O222)*DSFS!$C222+(drdp!I222+drdp!R222)*DSFS!$D222)</f>
        <v>0</v>
      </c>
      <c r="G222" s="20">
        <f>Model!$W$5*((drdp!D222+drdp!M222)*DSFS!$B222+(drdp!G222+drdp!P222)*DSFS!$C222+(drdp!J222+drdp!S222)*DSFS!$D222)</f>
        <v>0</v>
      </c>
      <c r="H222" s="18">
        <f>Model!$W$5*((drdp!B222)*DSFS!$B222+(drdp!E222)*DSFS!$C222+(drdp!H222)*DSFS!$D222)</f>
        <v>0</v>
      </c>
      <c r="I222" s="18">
        <f>Model!$W$5*((drdp!C222)*DSFS!$B222+(drdp!F222)*DSFS!$C222+(drdp!I222)*DSFS!$D222)</f>
        <v>0</v>
      </c>
      <c r="J222" s="18">
        <f>Model!$W$5*((drdp!D222)*DSFS!$B222+(drdp!G222)*DSFS!$C222+(drdp!J222)*DSFS!$D222)</f>
        <v>0</v>
      </c>
      <c r="K222" s="21">
        <f>SUM(E$3:E221)+H222</f>
        <v>0.41883335978324254</v>
      </c>
      <c r="L222" s="21">
        <f>SUM(F$3:F221)+I222</f>
        <v>0.41868398710948995</v>
      </c>
      <c r="M222" s="21">
        <f>SUM(G$3:G221)+J222</f>
        <v>7.5113670578240921E-2</v>
      </c>
      <c r="N222" s="21"/>
      <c r="O222" s="21"/>
      <c r="P222" s="21"/>
      <c r="Q222" s="19">
        <f t="shared" si="19"/>
        <v>0.1754213832673191</v>
      </c>
      <c r="R222" s="19">
        <f t="shared" si="20"/>
        <v>0.17529628106189954</v>
      </c>
      <c r="S222" s="19">
        <f t="shared" si="21"/>
        <v>5.6420635077364953E-3</v>
      </c>
      <c r="T222" s="19">
        <f t="shared" si="22"/>
        <v>0.1753588210085115</v>
      </c>
      <c r="U222" s="19">
        <f t="shared" si="23"/>
        <v>3.1460111013936337E-2</v>
      </c>
      <c r="V222" s="19">
        <f t="shared" si="24"/>
        <v>3.1448891084126698E-2</v>
      </c>
    </row>
    <row r="223" spans="1:22" x14ac:dyDescent="0.25">
      <c r="A223" s="26">
        <f>Wellpath!E223</f>
        <v>0</v>
      </c>
      <c r="B223" s="22">
        <f>Wellpath!K223</f>
        <v>0</v>
      </c>
      <c r="C223" s="22">
        <v>0</v>
      </c>
      <c r="D223" s="22">
        <v>0</v>
      </c>
      <c r="E223" s="20">
        <f>Model!$W$5*((drdp!B223+drdp!K223)*DSFS!$B223+(drdp!E223+drdp!N223)*DSFS!$C223+(drdp!H223+drdp!Q223)*DSFS!$D223)</f>
        <v>0</v>
      </c>
      <c r="F223" s="20">
        <f>Model!$W$5*((drdp!C223+drdp!L223)*DSFS!$B223+(drdp!F223+drdp!O223)*DSFS!$C223+(drdp!I223+drdp!R223)*DSFS!$D223)</f>
        <v>0</v>
      </c>
      <c r="G223" s="20">
        <f>Model!$W$5*((drdp!D223+drdp!M223)*DSFS!$B223+(drdp!G223+drdp!P223)*DSFS!$C223+(drdp!J223+drdp!S223)*DSFS!$D223)</f>
        <v>0</v>
      </c>
      <c r="H223" s="18">
        <f>Model!$W$5*((drdp!B223)*DSFS!$B223+(drdp!E223)*DSFS!$C223+(drdp!H223)*DSFS!$D223)</f>
        <v>0</v>
      </c>
      <c r="I223" s="18">
        <f>Model!$W$5*((drdp!C223)*DSFS!$B223+(drdp!F223)*DSFS!$C223+(drdp!I223)*DSFS!$D223)</f>
        <v>0</v>
      </c>
      <c r="J223" s="18">
        <f>Model!$W$5*((drdp!D223)*DSFS!$B223+(drdp!G223)*DSFS!$C223+(drdp!J223)*DSFS!$D223)</f>
        <v>0</v>
      </c>
      <c r="K223" s="21">
        <f>SUM(E$3:E222)+H223</f>
        <v>0.41883335978324254</v>
      </c>
      <c r="L223" s="21">
        <f>SUM(F$3:F222)+I223</f>
        <v>0.41868398710948995</v>
      </c>
      <c r="M223" s="21">
        <f>SUM(G$3:G222)+J223</f>
        <v>7.5113670578240921E-2</v>
      </c>
      <c r="N223" s="21"/>
      <c r="O223" s="21"/>
      <c r="P223" s="21"/>
      <c r="Q223" s="19">
        <f t="shared" si="19"/>
        <v>0.1754213832673191</v>
      </c>
      <c r="R223" s="19">
        <f t="shared" si="20"/>
        <v>0.17529628106189954</v>
      </c>
      <c r="S223" s="19">
        <f t="shared" si="21"/>
        <v>5.6420635077364953E-3</v>
      </c>
      <c r="T223" s="19">
        <f t="shared" si="22"/>
        <v>0.1753588210085115</v>
      </c>
      <c r="U223" s="19">
        <f t="shared" si="23"/>
        <v>3.1460111013936337E-2</v>
      </c>
      <c r="V223" s="19">
        <f t="shared" si="24"/>
        <v>3.1448891084126698E-2</v>
      </c>
    </row>
    <row r="224" spans="1:22" x14ac:dyDescent="0.25">
      <c r="A224" s="26">
        <f>Wellpath!E224</f>
        <v>0</v>
      </c>
      <c r="B224" s="22">
        <f>Wellpath!K224</f>
        <v>0</v>
      </c>
      <c r="C224" s="22">
        <v>0</v>
      </c>
      <c r="D224" s="22">
        <v>0</v>
      </c>
      <c r="E224" s="20">
        <f>Model!$W$5*((drdp!B224+drdp!K224)*DSFS!$B224+(drdp!E224+drdp!N224)*DSFS!$C224+(drdp!H224+drdp!Q224)*DSFS!$D224)</f>
        <v>0</v>
      </c>
      <c r="F224" s="20">
        <f>Model!$W$5*((drdp!C224+drdp!L224)*DSFS!$B224+(drdp!F224+drdp!O224)*DSFS!$C224+(drdp!I224+drdp!R224)*DSFS!$D224)</f>
        <v>0</v>
      </c>
      <c r="G224" s="20">
        <f>Model!$W$5*((drdp!D224+drdp!M224)*DSFS!$B224+(drdp!G224+drdp!P224)*DSFS!$C224+(drdp!J224+drdp!S224)*DSFS!$D224)</f>
        <v>0</v>
      </c>
      <c r="H224" s="18">
        <f>Model!$W$5*((drdp!B224)*DSFS!$B224+(drdp!E224)*DSFS!$C224+(drdp!H224)*DSFS!$D224)</f>
        <v>0</v>
      </c>
      <c r="I224" s="18">
        <f>Model!$W$5*((drdp!C224)*DSFS!$B224+(drdp!F224)*DSFS!$C224+(drdp!I224)*DSFS!$D224)</f>
        <v>0</v>
      </c>
      <c r="J224" s="18">
        <f>Model!$W$5*((drdp!D224)*DSFS!$B224+(drdp!G224)*DSFS!$C224+(drdp!J224)*DSFS!$D224)</f>
        <v>0</v>
      </c>
      <c r="K224" s="21">
        <f>SUM(E$3:E223)+H224</f>
        <v>0.41883335978324254</v>
      </c>
      <c r="L224" s="21">
        <f>SUM(F$3:F223)+I224</f>
        <v>0.41868398710948995</v>
      </c>
      <c r="M224" s="21">
        <f>SUM(G$3:G223)+J224</f>
        <v>7.5113670578240921E-2</v>
      </c>
      <c r="N224" s="21"/>
      <c r="O224" s="21"/>
      <c r="P224" s="21"/>
      <c r="Q224" s="19">
        <f t="shared" si="19"/>
        <v>0.1754213832673191</v>
      </c>
      <c r="R224" s="19">
        <f t="shared" si="20"/>
        <v>0.17529628106189954</v>
      </c>
      <c r="S224" s="19">
        <f t="shared" si="21"/>
        <v>5.6420635077364953E-3</v>
      </c>
      <c r="T224" s="19">
        <f t="shared" si="22"/>
        <v>0.1753588210085115</v>
      </c>
      <c r="U224" s="19">
        <f t="shared" si="23"/>
        <v>3.1460111013936337E-2</v>
      </c>
      <c r="V224" s="19">
        <f t="shared" si="24"/>
        <v>3.1448891084126698E-2</v>
      </c>
    </row>
    <row r="225" spans="1:22" x14ac:dyDescent="0.25">
      <c r="A225" s="26">
        <f>Wellpath!E225</f>
        <v>0</v>
      </c>
      <c r="B225" s="22">
        <f>Wellpath!K225</f>
        <v>0</v>
      </c>
      <c r="C225" s="22">
        <v>0</v>
      </c>
      <c r="D225" s="22">
        <v>0</v>
      </c>
      <c r="E225" s="20">
        <f>Model!$W$5*((drdp!B225+drdp!K225)*DSFS!$B225+(drdp!E225+drdp!N225)*DSFS!$C225+(drdp!H225+drdp!Q225)*DSFS!$D225)</f>
        <v>0</v>
      </c>
      <c r="F225" s="20">
        <f>Model!$W$5*((drdp!C225+drdp!L225)*DSFS!$B225+(drdp!F225+drdp!O225)*DSFS!$C225+(drdp!I225+drdp!R225)*DSFS!$D225)</f>
        <v>0</v>
      </c>
      <c r="G225" s="20">
        <f>Model!$W$5*((drdp!D225+drdp!M225)*DSFS!$B225+(drdp!G225+drdp!P225)*DSFS!$C225+(drdp!J225+drdp!S225)*DSFS!$D225)</f>
        <v>0</v>
      </c>
      <c r="H225" s="18">
        <f>Model!$W$5*((drdp!B225)*DSFS!$B225+(drdp!E225)*DSFS!$C225+(drdp!H225)*DSFS!$D225)</f>
        <v>0</v>
      </c>
      <c r="I225" s="18">
        <f>Model!$W$5*((drdp!C225)*DSFS!$B225+(drdp!F225)*DSFS!$C225+(drdp!I225)*DSFS!$D225)</f>
        <v>0</v>
      </c>
      <c r="J225" s="18">
        <f>Model!$W$5*((drdp!D225)*DSFS!$B225+(drdp!G225)*DSFS!$C225+(drdp!J225)*DSFS!$D225)</f>
        <v>0</v>
      </c>
      <c r="K225" s="21">
        <f>SUM(E$3:E224)+H225</f>
        <v>0.41883335978324254</v>
      </c>
      <c r="L225" s="21">
        <f>SUM(F$3:F224)+I225</f>
        <v>0.41868398710948995</v>
      </c>
      <c r="M225" s="21">
        <f>SUM(G$3:G224)+J225</f>
        <v>7.5113670578240921E-2</v>
      </c>
      <c r="N225" s="21"/>
      <c r="O225" s="21"/>
      <c r="P225" s="21"/>
      <c r="Q225" s="19">
        <f t="shared" si="19"/>
        <v>0.1754213832673191</v>
      </c>
      <c r="R225" s="19">
        <f t="shared" si="20"/>
        <v>0.17529628106189954</v>
      </c>
      <c r="S225" s="19">
        <f t="shared" si="21"/>
        <v>5.6420635077364953E-3</v>
      </c>
      <c r="T225" s="19">
        <f t="shared" si="22"/>
        <v>0.1753588210085115</v>
      </c>
      <c r="U225" s="19">
        <f t="shared" si="23"/>
        <v>3.1460111013936337E-2</v>
      </c>
      <c r="V225" s="19">
        <f t="shared" si="24"/>
        <v>3.1448891084126698E-2</v>
      </c>
    </row>
    <row r="226" spans="1:22" x14ac:dyDescent="0.25">
      <c r="A226" s="26">
        <f>Wellpath!E226</f>
        <v>0</v>
      </c>
      <c r="B226" s="22">
        <f>Wellpath!K226</f>
        <v>0</v>
      </c>
      <c r="C226" s="22">
        <v>0</v>
      </c>
      <c r="D226" s="22">
        <v>0</v>
      </c>
      <c r="E226" s="20">
        <f>Model!$W$5*((drdp!B226+drdp!K226)*DSFS!$B226+(drdp!E226+drdp!N226)*DSFS!$C226+(drdp!H226+drdp!Q226)*DSFS!$D226)</f>
        <v>0</v>
      </c>
      <c r="F226" s="20">
        <f>Model!$W$5*((drdp!C226+drdp!L226)*DSFS!$B226+(drdp!F226+drdp!O226)*DSFS!$C226+(drdp!I226+drdp!R226)*DSFS!$D226)</f>
        <v>0</v>
      </c>
      <c r="G226" s="20">
        <f>Model!$W$5*((drdp!D226+drdp!M226)*DSFS!$B226+(drdp!G226+drdp!P226)*DSFS!$C226+(drdp!J226+drdp!S226)*DSFS!$D226)</f>
        <v>0</v>
      </c>
      <c r="H226" s="18">
        <f>Model!$W$5*((drdp!B226)*DSFS!$B226+(drdp!E226)*DSFS!$C226+(drdp!H226)*DSFS!$D226)</f>
        <v>0</v>
      </c>
      <c r="I226" s="18">
        <f>Model!$W$5*((drdp!C226)*DSFS!$B226+(drdp!F226)*DSFS!$C226+(drdp!I226)*DSFS!$D226)</f>
        <v>0</v>
      </c>
      <c r="J226" s="18">
        <f>Model!$W$5*((drdp!D226)*DSFS!$B226+(drdp!G226)*DSFS!$C226+(drdp!J226)*DSFS!$D226)</f>
        <v>0</v>
      </c>
      <c r="K226" s="21">
        <f>SUM(E$3:E225)+H226</f>
        <v>0.41883335978324254</v>
      </c>
      <c r="L226" s="21">
        <f>SUM(F$3:F225)+I226</f>
        <v>0.41868398710948995</v>
      </c>
      <c r="M226" s="21">
        <f>SUM(G$3:G225)+J226</f>
        <v>7.5113670578240921E-2</v>
      </c>
      <c r="N226" s="21"/>
      <c r="O226" s="21"/>
      <c r="P226" s="21"/>
      <c r="Q226" s="19">
        <f t="shared" si="19"/>
        <v>0.1754213832673191</v>
      </c>
      <c r="R226" s="19">
        <f t="shared" si="20"/>
        <v>0.17529628106189954</v>
      </c>
      <c r="S226" s="19">
        <f t="shared" si="21"/>
        <v>5.6420635077364953E-3</v>
      </c>
      <c r="T226" s="19">
        <f t="shared" si="22"/>
        <v>0.1753588210085115</v>
      </c>
      <c r="U226" s="19">
        <f t="shared" si="23"/>
        <v>3.1460111013936337E-2</v>
      </c>
      <c r="V226" s="19">
        <f t="shared" si="24"/>
        <v>3.1448891084126698E-2</v>
      </c>
    </row>
    <row r="227" spans="1:22" x14ac:dyDescent="0.25">
      <c r="A227" s="26">
        <f>Wellpath!E227</f>
        <v>0</v>
      </c>
      <c r="B227" s="22">
        <f>Wellpath!K227</f>
        <v>0</v>
      </c>
      <c r="C227" s="22">
        <v>0</v>
      </c>
      <c r="D227" s="22">
        <v>0</v>
      </c>
      <c r="E227" s="20">
        <f>Model!$W$5*((drdp!B227+drdp!K227)*DSFS!$B227+(drdp!E227+drdp!N227)*DSFS!$C227+(drdp!H227+drdp!Q227)*DSFS!$D227)</f>
        <v>0</v>
      </c>
      <c r="F227" s="20">
        <f>Model!$W$5*((drdp!C227+drdp!L227)*DSFS!$B227+(drdp!F227+drdp!O227)*DSFS!$C227+(drdp!I227+drdp!R227)*DSFS!$D227)</f>
        <v>0</v>
      </c>
      <c r="G227" s="20">
        <f>Model!$W$5*((drdp!D227+drdp!M227)*DSFS!$B227+(drdp!G227+drdp!P227)*DSFS!$C227+(drdp!J227+drdp!S227)*DSFS!$D227)</f>
        <v>0</v>
      </c>
      <c r="H227" s="18">
        <f>Model!$W$5*((drdp!B227)*DSFS!$B227+(drdp!E227)*DSFS!$C227+(drdp!H227)*DSFS!$D227)</f>
        <v>0</v>
      </c>
      <c r="I227" s="18">
        <f>Model!$W$5*((drdp!C227)*DSFS!$B227+(drdp!F227)*DSFS!$C227+(drdp!I227)*DSFS!$D227)</f>
        <v>0</v>
      </c>
      <c r="J227" s="18">
        <f>Model!$W$5*((drdp!D227)*DSFS!$B227+(drdp!G227)*DSFS!$C227+(drdp!J227)*DSFS!$D227)</f>
        <v>0</v>
      </c>
      <c r="K227" s="21">
        <f>SUM(E$3:E226)+H227</f>
        <v>0.41883335978324254</v>
      </c>
      <c r="L227" s="21">
        <f>SUM(F$3:F226)+I227</f>
        <v>0.41868398710948995</v>
      </c>
      <c r="M227" s="21">
        <f>SUM(G$3:G226)+J227</f>
        <v>7.5113670578240921E-2</v>
      </c>
      <c r="N227" s="21"/>
      <c r="O227" s="21"/>
      <c r="P227" s="21"/>
      <c r="Q227" s="19">
        <f t="shared" si="19"/>
        <v>0.1754213832673191</v>
      </c>
      <c r="R227" s="19">
        <f t="shared" si="20"/>
        <v>0.17529628106189954</v>
      </c>
      <c r="S227" s="19">
        <f t="shared" si="21"/>
        <v>5.6420635077364953E-3</v>
      </c>
      <c r="T227" s="19">
        <f t="shared" si="22"/>
        <v>0.1753588210085115</v>
      </c>
      <c r="U227" s="19">
        <f t="shared" si="23"/>
        <v>3.1460111013936337E-2</v>
      </c>
      <c r="V227" s="19">
        <f t="shared" si="24"/>
        <v>3.1448891084126698E-2</v>
      </c>
    </row>
    <row r="228" spans="1:22" x14ac:dyDescent="0.25">
      <c r="A228" s="26">
        <f>Wellpath!E228</f>
        <v>0</v>
      </c>
      <c r="B228" s="22">
        <f>Wellpath!K228</f>
        <v>0</v>
      </c>
      <c r="C228" s="22">
        <v>0</v>
      </c>
      <c r="D228" s="22">
        <v>0</v>
      </c>
      <c r="E228" s="20">
        <f>Model!$W$5*((drdp!B228+drdp!K228)*DSFS!$B228+(drdp!E228+drdp!N228)*DSFS!$C228+(drdp!H228+drdp!Q228)*DSFS!$D228)</f>
        <v>0</v>
      </c>
      <c r="F228" s="20">
        <f>Model!$W$5*((drdp!C228+drdp!L228)*DSFS!$B228+(drdp!F228+drdp!O228)*DSFS!$C228+(drdp!I228+drdp!R228)*DSFS!$D228)</f>
        <v>0</v>
      </c>
      <c r="G228" s="20">
        <f>Model!$W$5*((drdp!D228+drdp!M228)*DSFS!$B228+(drdp!G228+drdp!P228)*DSFS!$C228+(drdp!J228+drdp!S228)*DSFS!$D228)</f>
        <v>0</v>
      </c>
      <c r="H228" s="18">
        <f>Model!$W$5*((drdp!B228)*DSFS!$B228+(drdp!E228)*DSFS!$C228+(drdp!H228)*DSFS!$D228)</f>
        <v>0</v>
      </c>
      <c r="I228" s="18">
        <f>Model!$W$5*((drdp!C228)*DSFS!$B228+(drdp!F228)*DSFS!$C228+(drdp!I228)*DSFS!$D228)</f>
        <v>0</v>
      </c>
      <c r="J228" s="18">
        <f>Model!$W$5*((drdp!D228)*DSFS!$B228+(drdp!G228)*DSFS!$C228+(drdp!J228)*DSFS!$D228)</f>
        <v>0</v>
      </c>
      <c r="K228" s="21">
        <f>SUM(E$3:E227)+H228</f>
        <v>0.41883335978324254</v>
      </c>
      <c r="L228" s="21">
        <f>SUM(F$3:F227)+I228</f>
        <v>0.41868398710948995</v>
      </c>
      <c r="M228" s="21">
        <f>SUM(G$3:G227)+J228</f>
        <v>7.5113670578240921E-2</v>
      </c>
      <c r="N228" s="21"/>
      <c r="O228" s="21"/>
      <c r="P228" s="21"/>
      <c r="Q228" s="19">
        <f t="shared" si="19"/>
        <v>0.1754213832673191</v>
      </c>
      <c r="R228" s="19">
        <f t="shared" si="20"/>
        <v>0.17529628106189954</v>
      </c>
      <c r="S228" s="19">
        <f t="shared" si="21"/>
        <v>5.6420635077364953E-3</v>
      </c>
      <c r="T228" s="19">
        <f t="shared" si="22"/>
        <v>0.1753588210085115</v>
      </c>
      <c r="U228" s="19">
        <f t="shared" si="23"/>
        <v>3.1460111013936337E-2</v>
      </c>
      <c r="V228" s="19">
        <f t="shared" si="24"/>
        <v>3.1448891084126698E-2</v>
      </c>
    </row>
    <row r="229" spans="1:22" x14ac:dyDescent="0.25">
      <c r="A229" s="26">
        <f>Wellpath!E229</f>
        <v>0</v>
      </c>
      <c r="B229" s="22">
        <f>Wellpath!K229</f>
        <v>0</v>
      </c>
      <c r="C229" s="22">
        <v>0</v>
      </c>
      <c r="D229" s="22">
        <v>0</v>
      </c>
      <c r="E229" s="20">
        <f>Model!$W$5*((drdp!B229+drdp!K229)*DSFS!$B229+(drdp!E229+drdp!N229)*DSFS!$C229+(drdp!H229+drdp!Q229)*DSFS!$D229)</f>
        <v>0</v>
      </c>
      <c r="F229" s="20">
        <f>Model!$W$5*((drdp!C229+drdp!L229)*DSFS!$B229+(drdp!F229+drdp!O229)*DSFS!$C229+(drdp!I229+drdp!R229)*DSFS!$D229)</f>
        <v>0</v>
      </c>
      <c r="G229" s="20">
        <f>Model!$W$5*((drdp!D229+drdp!M229)*DSFS!$B229+(drdp!G229+drdp!P229)*DSFS!$C229+(drdp!J229+drdp!S229)*DSFS!$D229)</f>
        <v>0</v>
      </c>
      <c r="H229" s="18">
        <f>Model!$W$5*((drdp!B229)*DSFS!$B229+(drdp!E229)*DSFS!$C229+(drdp!H229)*DSFS!$D229)</f>
        <v>0</v>
      </c>
      <c r="I229" s="18">
        <f>Model!$W$5*((drdp!C229)*DSFS!$B229+(drdp!F229)*DSFS!$C229+(drdp!I229)*DSFS!$D229)</f>
        <v>0</v>
      </c>
      <c r="J229" s="18">
        <f>Model!$W$5*((drdp!D229)*DSFS!$B229+(drdp!G229)*DSFS!$C229+(drdp!J229)*DSFS!$D229)</f>
        <v>0</v>
      </c>
      <c r="K229" s="21">
        <f>SUM(E$3:E228)+H229</f>
        <v>0.41883335978324254</v>
      </c>
      <c r="L229" s="21">
        <f>SUM(F$3:F228)+I229</f>
        <v>0.41868398710948995</v>
      </c>
      <c r="M229" s="21">
        <f>SUM(G$3:G228)+J229</f>
        <v>7.5113670578240921E-2</v>
      </c>
      <c r="N229" s="21"/>
      <c r="O229" s="21"/>
      <c r="P229" s="21"/>
      <c r="Q229" s="19">
        <f t="shared" si="19"/>
        <v>0.1754213832673191</v>
      </c>
      <c r="R229" s="19">
        <f t="shared" si="20"/>
        <v>0.17529628106189954</v>
      </c>
      <c r="S229" s="19">
        <f t="shared" si="21"/>
        <v>5.6420635077364953E-3</v>
      </c>
      <c r="T229" s="19">
        <f t="shared" si="22"/>
        <v>0.1753588210085115</v>
      </c>
      <c r="U229" s="19">
        <f t="shared" si="23"/>
        <v>3.1460111013936337E-2</v>
      </c>
      <c r="V229" s="19">
        <f t="shared" si="24"/>
        <v>3.1448891084126698E-2</v>
      </c>
    </row>
    <row r="230" spans="1:22" x14ac:dyDescent="0.25">
      <c r="A230" s="26">
        <f>Wellpath!E230</f>
        <v>0</v>
      </c>
      <c r="B230" s="22">
        <f>Wellpath!K230</f>
        <v>0</v>
      </c>
      <c r="C230" s="22">
        <v>0</v>
      </c>
      <c r="D230" s="22">
        <v>0</v>
      </c>
      <c r="E230" s="20">
        <f>Model!$W$5*((drdp!B230+drdp!K230)*DSFS!$B230+(drdp!E230+drdp!N230)*DSFS!$C230+(drdp!H230+drdp!Q230)*DSFS!$D230)</f>
        <v>0</v>
      </c>
      <c r="F230" s="20">
        <f>Model!$W$5*((drdp!C230+drdp!L230)*DSFS!$B230+(drdp!F230+drdp!O230)*DSFS!$C230+(drdp!I230+drdp!R230)*DSFS!$D230)</f>
        <v>0</v>
      </c>
      <c r="G230" s="20">
        <f>Model!$W$5*((drdp!D230+drdp!M230)*DSFS!$B230+(drdp!G230+drdp!P230)*DSFS!$C230+(drdp!J230+drdp!S230)*DSFS!$D230)</f>
        <v>0</v>
      </c>
      <c r="H230" s="18">
        <f>Model!$W$5*((drdp!B230)*DSFS!$B230+(drdp!E230)*DSFS!$C230+(drdp!H230)*DSFS!$D230)</f>
        <v>0</v>
      </c>
      <c r="I230" s="18">
        <f>Model!$W$5*((drdp!C230)*DSFS!$B230+(drdp!F230)*DSFS!$C230+(drdp!I230)*DSFS!$D230)</f>
        <v>0</v>
      </c>
      <c r="J230" s="18">
        <f>Model!$W$5*((drdp!D230)*DSFS!$B230+(drdp!G230)*DSFS!$C230+(drdp!J230)*DSFS!$D230)</f>
        <v>0</v>
      </c>
      <c r="K230" s="21">
        <f>SUM(E$3:E229)+H230</f>
        <v>0.41883335978324254</v>
      </c>
      <c r="L230" s="21">
        <f>SUM(F$3:F229)+I230</f>
        <v>0.41868398710948995</v>
      </c>
      <c r="M230" s="21">
        <f>SUM(G$3:G229)+J230</f>
        <v>7.5113670578240921E-2</v>
      </c>
      <c r="N230" s="21"/>
      <c r="O230" s="21"/>
      <c r="P230" s="21"/>
      <c r="Q230" s="19">
        <f t="shared" si="19"/>
        <v>0.1754213832673191</v>
      </c>
      <c r="R230" s="19">
        <f t="shared" si="20"/>
        <v>0.17529628106189954</v>
      </c>
      <c r="S230" s="19">
        <f t="shared" si="21"/>
        <v>5.6420635077364953E-3</v>
      </c>
      <c r="T230" s="19">
        <f t="shared" si="22"/>
        <v>0.1753588210085115</v>
      </c>
      <c r="U230" s="19">
        <f t="shared" si="23"/>
        <v>3.1460111013936337E-2</v>
      </c>
      <c r="V230" s="19">
        <f t="shared" si="24"/>
        <v>3.1448891084126698E-2</v>
      </c>
    </row>
    <row r="231" spans="1:22" x14ac:dyDescent="0.25">
      <c r="A231" s="26">
        <f>Wellpath!E231</f>
        <v>0</v>
      </c>
      <c r="B231" s="22">
        <f>Wellpath!K231</f>
        <v>0</v>
      </c>
      <c r="C231" s="22">
        <v>0</v>
      </c>
      <c r="D231" s="22">
        <v>0</v>
      </c>
      <c r="E231" s="20">
        <f>Model!$W$5*((drdp!B231+drdp!K231)*DSFS!$B231+(drdp!E231+drdp!N231)*DSFS!$C231+(drdp!H231+drdp!Q231)*DSFS!$D231)</f>
        <v>0</v>
      </c>
      <c r="F231" s="20">
        <f>Model!$W$5*((drdp!C231+drdp!L231)*DSFS!$B231+(drdp!F231+drdp!O231)*DSFS!$C231+(drdp!I231+drdp!R231)*DSFS!$D231)</f>
        <v>0</v>
      </c>
      <c r="G231" s="20">
        <f>Model!$W$5*((drdp!D231+drdp!M231)*DSFS!$B231+(drdp!G231+drdp!P231)*DSFS!$C231+(drdp!J231+drdp!S231)*DSFS!$D231)</f>
        <v>0</v>
      </c>
      <c r="H231" s="18">
        <f>Model!$W$5*((drdp!B231)*DSFS!$B231+(drdp!E231)*DSFS!$C231+(drdp!H231)*DSFS!$D231)</f>
        <v>0</v>
      </c>
      <c r="I231" s="18">
        <f>Model!$W$5*((drdp!C231)*DSFS!$B231+(drdp!F231)*DSFS!$C231+(drdp!I231)*DSFS!$D231)</f>
        <v>0</v>
      </c>
      <c r="J231" s="18">
        <f>Model!$W$5*((drdp!D231)*DSFS!$B231+(drdp!G231)*DSFS!$C231+(drdp!J231)*DSFS!$D231)</f>
        <v>0</v>
      </c>
      <c r="K231" s="21">
        <f>SUM(E$3:E230)+H231</f>
        <v>0.41883335978324254</v>
      </c>
      <c r="L231" s="21">
        <f>SUM(F$3:F230)+I231</f>
        <v>0.41868398710948995</v>
      </c>
      <c r="M231" s="21">
        <f>SUM(G$3:G230)+J231</f>
        <v>7.5113670578240921E-2</v>
      </c>
      <c r="N231" s="21"/>
      <c r="O231" s="21"/>
      <c r="P231" s="21"/>
      <c r="Q231" s="19">
        <f t="shared" si="19"/>
        <v>0.1754213832673191</v>
      </c>
      <c r="R231" s="19">
        <f t="shared" si="20"/>
        <v>0.17529628106189954</v>
      </c>
      <c r="S231" s="19">
        <f t="shared" si="21"/>
        <v>5.6420635077364953E-3</v>
      </c>
      <c r="T231" s="19">
        <f t="shared" si="22"/>
        <v>0.1753588210085115</v>
      </c>
      <c r="U231" s="19">
        <f t="shared" si="23"/>
        <v>3.1460111013936337E-2</v>
      </c>
      <c r="V231" s="19">
        <f t="shared" si="24"/>
        <v>3.1448891084126698E-2</v>
      </c>
    </row>
    <row r="232" spans="1:22" x14ac:dyDescent="0.25">
      <c r="A232" s="26">
        <f>Wellpath!E232</f>
        <v>0</v>
      </c>
      <c r="B232" s="22">
        <f>Wellpath!K232</f>
        <v>0</v>
      </c>
      <c r="C232" s="22">
        <v>0</v>
      </c>
      <c r="D232" s="22">
        <v>0</v>
      </c>
      <c r="E232" s="20">
        <f>Model!$W$5*((drdp!B232+drdp!K232)*DSFS!$B232+(drdp!E232+drdp!N232)*DSFS!$C232+(drdp!H232+drdp!Q232)*DSFS!$D232)</f>
        <v>0</v>
      </c>
      <c r="F232" s="20">
        <f>Model!$W$5*((drdp!C232+drdp!L232)*DSFS!$B232+(drdp!F232+drdp!O232)*DSFS!$C232+(drdp!I232+drdp!R232)*DSFS!$D232)</f>
        <v>0</v>
      </c>
      <c r="G232" s="20">
        <f>Model!$W$5*((drdp!D232+drdp!M232)*DSFS!$B232+(drdp!G232+drdp!P232)*DSFS!$C232+(drdp!J232+drdp!S232)*DSFS!$D232)</f>
        <v>0</v>
      </c>
      <c r="H232" s="18">
        <f>Model!$W$5*((drdp!B232)*DSFS!$B232+(drdp!E232)*DSFS!$C232+(drdp!H232)*DSFS!$D232)</f>
        <v>0</v>
      </c>
      <c r="I232" s="18">
        <f>Model!$W$5*((drdp!C232)*DSFS!$B232+(drdp!F232)*DSFS!$C232+(drdp!I232)*DSFS!$D232)</f>
        <v>0</v>
      </c>
      <c r="J232" s="18">
        <f>Model!$W$5*((drdp!D232)*DSFS!$B232+(drdp!G232)*DSFS!$C232+(drdp!J232)*DSFS!$D232)</f>
        <v>0</v>
      </c>
      <c r="K232" s="21">
        <f>SUM(E$3:E231)+H232</f>
        <v>0.41883335978324254</v>
      </c>
      <c r="L232" s="21">
        <f>SUM(F$3:F231)+I232</f>
        <v>0.41868398710948995</v>
      </c>
      <c r="M232" s="21">
        <f>SUM(G$3:G231)+J232</f>
        <v>7.5113670578240921E-2</v>
      </c>
      <c r="N232" s="21"/>
      <c r="O232" s="21"/>
      <c r="P232" s="21"/>
      <c r="Q232" s="19">
        <f t="shared" si="19"/>
        <v>0.1754213832673191</v>
      </c>
      <c r="R232" s="19">
        <f t="shared" si="20"/>
        <v>0.17529628106189954</v>
      </c>
      <c r="S232" s="19">
        <f t="shared" si="21"/>
        <v>5.6420635077364953E-3</v>
      </c>
      <c r="T232" s="19">
        <f t="shared" si="22"/>
        <v>0.1753588210085115</v>
      </c>
      <c r="U232" s="19">
        <f t="shared" si="23"/>
        <v>3.1460111013936337E-2</v>
      </c>
      <c r="V232" s="19">
        <f t="shared" si="24"/>
        <v>3.1448891084126698E-2</v>
      </c>
    </row>
    <row r="233" spans="1:22" x14ac:dyDescent="0.25">
      <c r="A233" s="26">
        <f>Wellpath!E233</f>
        <v>0</v>
      </c>
      <c r="B233" s="22">
        <f>Wellpath!K233</f>
        <v>0</v>
      </c>
      <c r="C233" s="22">
        <v>0</v>
      </c>
      <c r="D233" s="22">
        <v>0</v>
      </c>
      <c r="E233" s="20">
        <f>Model!$W$5*((drdp!B233+drdp!K233)*DSFS!$B233+(drdp!E233+drdp!N233)*DSFS!$C233+(drdp!H233+drdp!Q233)*DSFS!$D233)</f>
        <v>0</v>
      </c>
      <c r="F233" s="20">
        <f>Model!$W$5*((drdp!C233+drdp!L233)*DSFS!$B233+(drdp!F233+drdp!O233)*DSFS!$C233+(drdp!I233+drdp!R233)*DSFS!$D233)</f>
        <v>0</v>
      </c>
      <c r="G233" s="20">
        <f>Model!$W$5*((drdp!D233+drdp!M233)*DSFS!$B233+(drdp!G233+drdp!P233)*DSFS!$C233+(drdp!J233+drdp!S233)*DSFS!$D233)</f>
        <v>0</v>
      </c>
      <c r="H233" s="18">
        <f>Model!$W$5*((drdp!B233)*DSFS!$B233+(drdp!E233)*DSFS!$C233+(drdp!H233)*DSFS!$D233)</f>
        <v>0</v>
      </c>
      <c r="I233" s="18">
        <f>Model!$W$5*((drdp!C233)*DSFS!$B233+(drdp!F233)*DSFS!$C233+(drdp!I233)*DSFS!$D233)</f>
        <v>0</v>
      </c>
      <c r="J233" s="18">
        <f>Model!$W$5*((drdp!D233)*DSFS!$B233+(drdp!G233)*DSFS!$C233+(drdp!J233)*DSFS!$D233)</f>
        <v>0</v>
      </c>
      <c r="K233" s="21">
        <f>SUM(E$3:E232)+H233</f>
        <v>0.41883335978324254</v>
      </c>
      <c r="L233" s="21">
        <f>SUM(F$3:F232)+I233</f>
        <v>0.41868398710948995</v>
      </c>
      <c r="M233" s="21">
        <f>SUM(G$3:G232)+J233</f>
        <v>7.5113670578240921E-2</v>
      </c>
      <c r="N233" s="21"/>
      <c r="O233" s="21"/>
      <c r="P233" s="21"/>
      <c r="Q233" s="19">
        <f t="shared" si="19"/>
        <v>0.1754213832673191</v>
      </c>
      <c r="R233" s="19">
        <f t="shared" si="20"/>
        <v>0.17529628106189954</v>
      </c>
      <c r="S233" s="19">
        <f t="shared" si="21"/>
        <v>5.6420635077364953E-3</v>
      </c>
      <c r="T233" s="19">
        <f t="shared" si="22"/>
        <v>0.1753588210085115</v>
      </c>
      <c r="U233" s="19">
        <f t="shared" si="23"/>
        <v>3.1460111013936337E-2</v>
      </c>
      <c r="V233" s="19">
        <f t="shared" si="24"/>
        <v>3.1448891084126698E-2</v>
      </c>
    </row>
    <row r="234" spans="1:22" x14ac:dyDescent="0.25">
      <c r="A234" s="26">
        <f>Wellpath!E234</f>
        <v>0</v>
      </c>
      <c r="B234" s="22">
        <f>Wellpath!K234</f>
        <v>0</v>
      </c>
      <c r="C234" s="22">
        <v>0</v>
      </c>
      <c r="D234" s="22">
        <v>0</v>
      </c>
      <c r="E234" s="20">
        <f>Model!$W$5*((drdp!B234+drdp!K234)*DSFS!$B234+(drdp!E234+drdp!N234)*DSFS!$C234+(drdp!H234+drdp!Q234)*DSFS!$D234)</f>
        <v>0</v>
      </c>
      <c r="F234" s="20">
        <f>Model!$W$5*((drdp!C234+drdp!L234)*DSFS!$B234+(drdp!F234+drdp!O234)*DSFS!$C234+(drdp!I234+drdp!R234)*DSFS!$D234)</f>
        <v>0</v>
      </c>
      <c r="G234" s="20">
        <f>Model!$W$5*((drdp!D234+drdp!M234)*DSFS!$B234+(drdp!G234+drdp!P234)*DSFS!$C234+(drdp!J234+drdp!S234)*DSFS!$D234)</f>
        <v>0</v>
      </c>
      <c r="H234" s="18">
        <f>Model!$W$5*((drdp!B234)*DSFS!$B234+(drdp!E234)*DSFS!$C234+(drdp!H234)*DSFS!$D234)</f>
        <v>0</v>
      </c>
      <c r="I234" s="18">
        <f>Model!$W$5*((drdp!C234)*DSFS!$B234+(drdp!F234)*DSFS!$C234+(drdp!I234)*DSFS!$D234)</f>
        <v>0</v>
      </c>
      <c r="J234" s="18">
        <f>Model!$W$5*((drdp!D234)*DSFS!$B234+(drdp!G234)*DSFS!$C234+(drdp!J234)*DSFS!$D234)</f>
        <v>0</v>
      </c>
      <c r="K234" s="21">
        <f>SUM(E$3:E233)+H234</f>
        <v>0.41883335978324254</v>
      </c>
      <c r="L234" s="21">
        <f>SUM(F$3:F233)+I234</f>
        <v>0.41868398710948995</v>
      </c>
      <c r="M234" s="21">
        <f>SUM(G$3:G233)+J234</f>
        <v>7.5113670578240921E-2</v>
      </c>
      <c r="N234" s="21"/>
      <c r="O234" s="21"/>
      <c r="P234" s="21"/>
      <c r="Q234" s="19">
        <f t="shared" si="19"/>
        <v>0.1754213832673191</v>
      </c>
      <c r="R234" s="19">
        <f t="shared" si="20"/>
        <v>0.17529628106189954</v>
      </c>
      <c r="S234" s="19">
        <f t="shared" si="21"/>
        <v>5.6420635077364953E-3</v>
      </c>
      <c r="T234" s="19">
        <f t="shared" si="22"/>
        <v>0.1753588210085115</v>
      </c>
      <c r="U234" s="19">
        <f t="shared" si="23"/>
        <v>3.1460111013936337E-2</v>
      </c>
      <c r="V234" s="19">
        <f t="shared" si="24"/>
        <v>3.1448891084126698E-2</v>
      </c>
    </row>
    <row r="235" spans="1:22" x14ac:dyDescent="0.25">
      <c r="A235" s="26">
        <f>Wellpath!E235</f>
        <v>0</v>
      </c>
      <c r="B235" s="22">
        <f>Wellpath!K235</f>
        <v>0</v>
      </c>
      <c r="C235" s="22">
        <v>0</v>
      </c>
      <c r="D235" s="22">
        <v>0</v>
      </c>
      <c r="E235" s="20">
        <f>Model!$W$5*((drdp!B235+drdp!K235)*DSFS!$B235+(drdp!E235+drdp!N235)*DSFS!$C235+(drdp!H235+drdp!Q235)*DSFS!$D235)</f>
        <v>0</v>
      </c>
      <c r="F235" s="20">
        <f>Model!$W$5*((drdp!C235+drdp!L235)*DSFS!$B235+(drdp!F235+drdp!O235)*DSFS!$C235+(drdp!I235+drdp!R235)*DSFS!$D235)</f>
        <v>0</v>
      </c>
      <c r="G235" s="20">
        <f>Model!$W$5*((drdp!D235+drdp!M235)*DSFS!$B235+(drdp!G235+drdp!P235)*DSFS!$C235+(drdp!J235+drdp!S235)*DSFS!$D235)</f>
        <v>0</v>
      </c>
      <c r="H235" s="18">
        <f>Model!$W$5*((drdp!B235)*DSFS!$B235+(drdp!E235)*DSFS!$C235+(drdp!H235)*DSFS!$D235)</f>
        <v>0</v>
      </c>
      <c r="I235" s="18">
        <f>Model!$W$5*((drdp!C235)*DSFS!$B235+(drdp!F235)*DSFS!$C235+(drdp!I235)*DSFS!$D235)</f>
        <v>0</v>
      </c>
      <c r="J235" s="18">
        <f>Model!$W$5*((drdp!D235)*DSFS!$B235+(drdp!G235)*DSFS!$C235+(drdp!J235)*DSFS!$D235)</f>
        <v>0</v>
      </c>
      <c r="K235" s="21">
        <f>SUM(E$3:E234)+H235</f>
        <v>0.41883335978324254</v>
      </c>
      <c r="L235" s="21">
        <f>SUM(F$3:F234)+I235</f>
        <v>0.41868398710948995</v>
      </c>
      <c r="M235" s="21">
        <f>SUM(G$3:G234)+J235</f>
        <v>7.5113670578240921E-2</v>
      </c>
      <c r="N235" s="21"/>
      <c r="O235" s="21"/>
      <c r="P235" s="21"/>
      <c r="Q235" s="19">
        <f t="shared" si="19"/>
        <v>0.1754213832673191</v>
      </c>
      <c r="R235" s="19">
        <f t="shared" si="20"/>
        <v>0.17529628106189954</v>
      </c>
      <c r="S235" s="19">
        <f t="shared" si="21"/>
        <v>5.6420635077364953E-3</v>
      </c>
      <c r="T235" s="19">
        <f t="shared" si="22"/>
        <v>0.1753588210085115</v>
      </c>
      <c r="U235" s="19">
        <f t="shared" si="23"/>
        <v>3.1460111013936337E-2</v>
      </c>
      <c r="V235" s="19">
        <f t="shared" si="24"/>
        <v>3.1448891084126698E-2</v>
      </c>
    </row>
    <row r="236" spans="1:22" x14ac:dyDescent="0.25">
      <c r="A236" s="26">
        <f>Wellpath!E236</f>
        <v>0</v>
      </c>
      <c r="B236" s="22">
        <f>Wellpath!K236</f>
        <v>0</v>
      </c>
      <c r="C236" s="22">
        <v>0</v>
      </c>
      <c r="D236" s="22">
        <v>0</v>
      </c>
      <c r="E236" s="20">
        <f>Model!$W$5*((drdp!B236+drdp!K236)*DSFS!$B236+(drdp!E236+drdp!N236)*DSFS!$C236+(drdp!H236+drdp!Q236)*DSFS!$D236)</f>
        <v>0</v>
      </c>
      <c r="F236" s="20">
        <f>Model!$W$5*((drdp!C236+drdp!L236)*DSFS!$B236+(drdp!F236+drdp!O236)*DSFS!$C236+(drdp!I236+drdp!R236)*DSFS!$D236)</f>
        <v>0</v>
      </c>
      <c r="G236" s="20">
        <f>Model!$W$5*((drdp!D236+drdp!M236)*DSFS!$B236+(drdp!G236+drdp!P236)*DSFS!$C236+(drdp!J236+drdp!S236)*DSFS!$D236)</f>
        <v>0</v>
      </c>
      <c r="H236" s="18">
        <f>Model!$W$5*((drdp!B236)*DSFS!$B236+(drdp!E236)*DSFS!$C236+(drdp!H236)*DSFS!$D236)</f>
        <v>0</v>
      </c>
      <c r="I236" s="18">
        <f>Model!$W$5*((drdp!C236)*DSFS!$B236+(drdp!F236)*DSFS!$C236+(drdp!I236)*DSFS!$D236)</f>
        <v>0</v>
      </c>
      <c r="J236" s="18">
        <f>Model!$W$5*((drdp!D236)*DSFS!$B236+(drdp!G236)*DSFS!$C236+(drdp!J236)*DSFS!$D236)</f>
        <v>0</v>
      </c>
      <c r="K236" s="21">
        <f>SUM(E$3:E235)+H236</f>
        <v>0.41883335978324254</v>
      </c>
      <c r="L236" s="21">
        <f>SUM(F$3:F235)+I236</f>
        <v>0.41868398710948995</v>
      </c>
      <c r="M236" s="21">
        <f>SUM(G$3:G235)+J236</f>
        <v>7.5113670578240921E-2</v>
      </c>
      <c r="N236" s="21"/>
      <c r="O236" s="21"/>
      <c r="P236" s="21"/>
      <c r="Q236" s="19">
        <f t="shared" si="19"/>
        <v>0.1754213832673191</v>
      </c>
      <c r="R236" s="19">
        <f t="shared" si="20"/>
        <v>0.17529628106189954</v>
      </c>
      <c r="S236" s="19">
        <f t="shared" si="21"/>
        <v>5.6420635077364953E-3</v>
      </c>
      <c r="T236" s="19">
        <f t="shared" si="22"/>
        <v>0.1753588210085115</v>
      </c>
      <c r="U236" s="19">
        <f t="shared" si="23"/>
        <v>3.1460111013936337E-2</v>
      </c>
      <c r="V236" s="19">
        <f t="shared" si="24"/>
        <v>3.1448891084126698E-2</v>
      </c>
    </row>
    <row r="237" spans="1:22" x14ac:dyDescent="0.25">
      <c r="A237" s="26">
        <f>Wellpath!E237</f>
        <v>0</v>
      </c>
      <c r="B237" s="22">
        <f>Wellpath!K237</f>
        <v>0</v>
      </c>
      <c r="C237" s="22">
        <v>0</v>
      </c>
      <c r="D237" s="22">
        <v>0</v>
      </c>
      <c r="E237" s="20">
        <f>Model!$W$5*((drdp!B237+drdp!K237)*DSFS!$B237+(drdp!E237+drdp!N237)*DSFS!$C237+(drdp!H237+drdp!Q237)*DSFS!$D237)</f>
        <v>0</v>
      </c>
      <c r="F237" s="20">
        <f>Model!$W$5*((drdp!C237+drdp!L237)*DSFS!$B237+(drdp!F237+drdp!O237)*DSFS!$C237+(drdp!I237+drdp!R237)*DSFS!$D237)</f>
        <v>0</v>
      </c>
      <c r="G237" s="20">
        <f>Model!$W$5*((drdp!D237+drdp!M237)*DSFS!$B237+(drdp!G237+drdp!P237)*DSFS!$C237+(drdp!J237+drdp!S237)*DSFS!$D237)</f>
        <v>0</v>
      </c>
      <c r="H237" s="18">
        <f>Model!$W$5*((drdp!B237)*DSFS!$B237+(drdp!E237)*DSFS!$C237+(drdp!H237)*DSFS!$D237)</f>
        <v>0</v>
      </c>
      <c r="I237" s="18">
        <f>Model!$W$5*((drdp!C237)*DSFS!$B237+(drdp!F237)*DSFS!$C237+(drdp!I237)*DSFS!$D237)</f>
        <v>0</v>
      </c>
      <c r="J237" s="18">
        <f>Model!$W$5*((drdp!D237)*DSFS!$B237+(drdp!G237)*DSFS!$C237+(drdp!J237)*DSFS!$D237)</f>
        <v>0</v>
      </c>
      <c r="K237" s="21">
        <f>SUM(E$3:E236)+H237</f>
        <v>0.41883335978324254</v>
      </c>
      <c r="L237" s="21">
        <f>SUM(F$3:F236)+I237</f>
        <v>0.41868398710948995</v>
      </c>
      <c r="M237" s="21">
        <f>SUM(G$3:G236)+J237</f>
        <v>7.5113670578240921E-2</v>
      </c>
      <c r="N237" s="21"/>
      <c r="O237" s="21"/>
      <c r="P237" s="21"/>
      <c r="Q237" s="19">
        <f t="shared" si="19"/>
        <v>0.1754213832673191</v>
      </c>
      <c r="R237" s="19">
        <f t="shared" si="20"/>
        <v>0.17529628106189954</v>
      </c>
      <c r="S237" s="19">
        <f t="shared" si="21"/>
        <v>5.6420635077364953E-3</v>
      </c>
      <c r="T237" s="19">
        <f t="shared" si="22"/>
        <v>0.1753588210085115</v>
      </c>
      <c r="U237" s="19">
        <f t="shared" si="23"/>
        <v>3.1460111013936337E-2</v>
      </c>
      <c r="V237" s="19">
        <f t="shared" si="24"/>
        <v>3.1448891084126698E-2</v>
      </c>
    </row>
    <row r="238" spans="1:22" x14ac:dyDescent="0.25">
      <c r="A238" s="26">
        <f>Wellpath!E238</f>
        <v>0</v>
      </c>
      <c r="B238" s="22">
        <f>Wellpath!K238</f>
        <v>0</v>
      </c>
      <c r="C238" s="22">
        <v>0</v>
      </c>
      <c r="D238" s="22">
        <v>0</v>
      </c>
      <c r="E238" s="20">
        <f>Model!$W$5*((drdp!B238+drdp!K238)*DSFS!$B238+(drdp!E238+drdp!N238)*DSFS!$C238+(drdp!H238+drdp!Q238)*DSFS!$D238)</f>
        <v>0</v>
      </c>
      <c r="F238" s="20">
        <f>Model!$W$5*((drdp!C238+drdp!L238)*DSFS!$B238+(drdp!F238+drdp!O238)*DSFS!$C238+(drdp!I238+drdp!R238)*DSFS!$D238)</f>
        <v>0</v>
      </c>
      <c r="G238" s="20">
        <f>Model!$W$5*((drdp!D238+drdp!M238)*DSFS!$B238+(drdp!G238+drdp!P238)*DSFS!$C238+(drdp!J238+drdp!S238)*DSFS!$D238)</f>
        <v>0</v>
      </c>
      <c r="H238" s="18">
        <f>Model!$W$5*((drdp!B238)*DSFS!$B238+(drdp!E238)*DSFS!$C238+(drdp!H238)*DSFS!$D238)</f>
        <v>0</v>
      </c>
      <c r="I238" s="18">
        <f>Model!$W$5*((drdp!C238)*DSFS!$B238+(drdp!F238)*DSFS!$C238+(drdp!I238)*DSFS!$D238)</f>
        <v>0</v>
      </c>
      <c r="J238" s="18">
        <f>Model!$W$5*((drdp!D238)*DSFS!$B238+(drdp!G238)*DSFS!$C238+(drdp!J238)*DSFS!$D238)</f>
        <v>0</v>
      </c>
      <c r="K238" s="21">
        <f>SUM(E$3:E237)+H238</f>
        <v>0.41883335978324254</v>
      </c>
      <c r="L238" s="21">
        <f>SUM(F$3:F237)+I238</f>
        <v>0.41868398710948995</v>
      </c>
      <c r="M238" s="21">
        <f>SUM(G$3:G237)+J238</f>
        <v>7.5113670578240921E-2</v>
      </c>
      <c r="N238" s="21"/>
      <c r="O238" s="21"/>
      <c r="P238" s="21"/>
      <c r="Q238" s="19">
        <f t="shared" si="19"/>
        <v>0.1754213832673191</v>
      </c>
      <c r="R238" s="19">
        <f t="shared" si="20"/>
        <v>0.17529628106189954</v>
      </c>
      <c r="S238" s="19">
        <f t="shared" si="21"/>
        <v>5.6420635077364953E-3</v>
      </c>
      <c r="T238" s="19">
        <f t="shared" si="22"/>
        <v>0.1753588210085115</v>
      </c>
      <c r="U238" s="19">
        <f t="shared" si="23"/>
        <v>3.1460111013936337E-2</v>
      </c>
      <c r="V238" s="19">
        <f t="shared" si="24"/>
        <v>3.1448891084126698E-2</v>
      </c>
    </row>
    <row r="239" spans="1:22" x14ac:dyDescent="0.25">
      <c r="A239" s="26">
        <f>Wellpath!E239</f>
        <v>0</v>
      </c>
      <c r="B239" s="22">
        <f>Wellpath!K239</f>
        <v>0</v>
      </c>
      <c r="C239" s="22">
        <v>0</v>
      </c>
      <c r="D239" s="22">
        <v>0</v>
      </c>
      <c r="E239" s="20">
        <f>Model!$W$5*((drdp!B239+drdp!K239)*DSFS!$B239+(drdp!E239+drdp!N239)*DSFS!$C239+(drdp!H239+drdp!Q239)*DSFS!$D239)</f>
        <v>0</v>
      </c>
      <c r="F239" s="20">
        <f>Model!$W$5*((drdp!C239+drdp!L239)*DSFS!$B239+(drdp!F239+drdp!O239)*DSFS!$C239+(drdp!I239+drdp!R239)*DSFS!$D239)</f>
        <v>0</v>
      </c>
      <c r="G239" s="20">
        <f>Model!$W$5*((drdp!D239+drdp!M239)*DSFS!$B239+(drdp!G239+drdp!P239)*DSFS!$C239+(drdp!J239+drdp!S239)*DSFS!$D239)</f>
        <v>0</v>
      </c>
      <c r="H239" s="18">
        <f>Model!$W$5*((drdp!B239)*DSFS!$B239+(drdp!E239)*DSFS!$C239+(drdp!H239)*DSFS!$D239)</f>
        <v>0</v>
      </c>
      <c r="I239" s="18">
        <f>Model!$W$5*((drdp!C239)*DSFS!$B239+(drdp!F239)*DSFS!$C239+(drdp!I239)*DSFS!$D239)</f>
        <v>0</v>
      </c>
      <c r="J239" s="18">
        <f>Model!$W$5*((drdp!D239)*DSFS!$B239+(drdp!G239)*DSFS!$C239+(drdp!J239)*DSFS!$D239)</f>
        <v>0</v>
      </c>
      <c r="K239" s="21">
        <f>SUM(E$3:E238)+H239</f>
        <v>0.41883335978324254</v>
      </c>
      <c r="L239" s="21">
        <f>SUM(F$3:F238)+I239</f>
        <v>0.41868398710948995</v>
      </c>
      <c r="M239" s="21">
        <f>SUM(G$3:G238)+J239</f>
        <v>7.5113670578240921E-2</v>
      </c>
      <c r="N239" s="21"/>
      <c r="O239" s="21"/>
      <c r="P239" s="21"/>
      <c r="Q239" s="19">
        <f t="shared" si="19"/>
        <v>0.1754213832673191</v>
      </c>
      <c r="R239" s="19">
        <f t="shared" si="20"/>
        <v>0.17529628106189954</v>
      </c>
      <c r="S239" s="19">
        <f t="shared" si="21"/>
        <v>5.6420635077364953E-3</v>
      </c>
      <c r="T239" s="19">
        <f t="shared" si="22"/>
        <v>0.1753588210085115</v>
      </c>
      <c r="U239" s="19">
        <f t="shared" si="23"/>
        <v>3.1460111013936337E-2</v>
      </c>
      <c r="V239" s="19">
        <f t="shared" si="24"/>
        <v>3.1448891084126698E-2</v>
      </c>
    </row>
    <row r="240" spans="1:22" x14ac:dyDescent="0.25">
      <c r="A240" s="26">
        <f>Wellpath!E240</f>
        <v>0</v>
      </c>
      <c r="B240" s="22">
        <f>Wellpath!K240</f>
        <v>0</v>
      </c>
      <c r="C240" s="22">
        <v>0</v>
      </c>
      <c r="D240" s="22">
        <v>0</v>
      </c>
      <c r="E240" s="20">
        <f>Model!$W$5*((drdp!B240+drdp!K240)*DSFS!$B240+(drdp!E240+drdp!N240)*DSFS!$C240+(drdp!H240+drdp!Q240)*DSFS!$D240)</f>
        <v>0</v>
      </c>
      <c r="F240" s="20">
        <f>Model!$W$5*((drdp!C240+drdp!L240)*DSFS!$B240+(drdp!F240+drdp!O240)*DSFS!$C240+(drdp!I240+drdp!R240)*DSFS!$D240)</f>
        <v>0</v>
      </c>
      <c r="G240" s="20">
        <f>Model!$W$5*((drdp!D240+drdp!M240)*DSFS!$B240+(drdp!G240+drdp!P240)*DSFS!$C240+(drdp!J240+drdp!S240)*DSFS!$D240)</f>
        <v>0</v>
      </c>
      <c r="H240" s="18">
        <f>Model!$W$5*((drdp!B240)*DSFS!$B240+(drdp!E240)*DSFS!$C240+(drdp!H240)*DSFS!$D240)</f>
        <v>0</v>
      </c>
      <c r="I240" s="18">
        <f>Model!$W$5*((drdp!C240)*DSFS!$B240+(drdp!F240)*DSFS!$C240+(drdp!I240)*DSFS!$D240)</f>
        <v>0</v>
      </c>
      <c r="J240" s="18">
        <f>Model!$W$5*((drdp!D240)*DSFS!$B240+(drdp!G240)*DSFS!$C240+(drdp!J240)*DSFS!$D240)</f>
        <v>0</v>
      </c>
      <c r="K240" s="21">
        <f>SUM(E$3:E239)+H240</f>
        <v>0.41883335978324254</v>
      </c>
      <c r="L240" s="21">
        <f>SUM(F$3:F239)+I240</f>
        <v>0.41868398710948995</v>
      </c>
      <c r="M240" s="21">
        <f>SUM(G$3:G239)+J240</f>
        <v>7.5113670578240921E-2</v>
      </c>
      <c r="N240" s="21"/>
      <c r="O240" s="21"/>
      <c r="P240" s="21"/>
      <c r="Q240" s="19">
        <f t="shared" si="19"/>
        <v>0.1754213832673191</v>
      </c>
      <c r="R240" s="19">
        <f t="shared" si="20"/>
        <v>0.17529628106189954</v>
      </c>
      <c r="S240" s="19">
        <f t="shared" si="21"/>
        <v>5.6420635077364953E-3</v>
      </c>
      <c r="T240" s="19">
        <f t="shared" si="22"/>
        <v>0.1753588210085115</v>
      </c>
      <c r="U240" s="19">
        <f t="shared" si="23"/>
        <v>3.1460111013936337E-2</v>
      </c>
      <c r="V240" s="19">
        <f t="shared" si="24"/>
        <v>3.1448891084126698E-2</v>
      </c>
    </row>
    <row r="241" spans="1:22" x14ac:dyDescent="0.25">
      <c r="A241" s="26">
        <f>Wellpath!E241</f>
        <v>0</v>
      </c>
      <c r="B241" s="22">
        <f>Wellpath!K241</f>
        <v>0</v>
      </c>
      <c r="C241" s="22">
        <v>0</v>
      </c>
      <c r="D241" s="22">
        <v>0</v>
      </c>
      <c r="E241" s="20">
        <f>Model!$W$5*((drdp!B241+drdp!K241)*DSFS!$B241+(drdp!E241+drdp!N241)*DSFS!$C241+(drdp!H241+drdp!Q241)*DSFS!$D241)</f>
        <v>0</v>
      </c>
      <c r="F241" s="20">
        <f>Model!$W$5*((drdp!C241+drdp!L241)*DSFS!$B241+(drdp!F241+drdp!O241)*DSFS!$C241+(drdp!I241+drdp!R241)*DSFS!$D241)</f>
        <v>0</v>
      </c>
      <c r="G241" s="20">
        <f>Model!$W$5*((drdp!D241+drdp!M241)*DSFS!$B241+(drdp!G241+drdp!P241)*DSFS!$C241+(drdp!J241+drdp!S241)*DSFS!$D241)</f>
        <v>0</v>
      </c>
      <c r="H241" s="18">
        <f>Model!$W$5*((drdp!B241)*DSFS!$B241+(drdp!E241)*DSFS!$C241+(drdp!H241)*DSFS!$D241)</f>
        <v>0</v>
      </c>
      <c r="I241" s="18">
        <f>Model!$W$5*((drdp!C241)*DSFS!$B241+(drdp!F241)*DSFS!$C241+(drdp!I241)*DSFS!$D241)</f>
        <v>0</v>
      </c>
      <c r="J241" s="18">
        <f>Model!$W$5*((drdp!D241)*DSFS!$B241+(drdp!G241)*DSFS!$C241+(drdp!J241)*DSFS!$D241)</f>
        <v>0</v>
      </c>
      <c r="K241" s="21">
        <f>SUM(E$3:E240)+H241</f>
        <v>0.41883335978324254</v>
      </c>
      <c r="L241" s="21">
        <f>SUM(F$3:F240)+I241</f>
        <v>0.41868398710948995</v>
      </c>
      <c r="M241" s="21">
        <f>SUM(G$3:G240)+J241</f>
        <v>7.5113670578240921E-2</v>
      </c>
      <c r="N241" s="21"/>
      <c r="O241" s="21"/>
      <c r="P241" s="21"/>
      <c r="Q241" s="19">
        <f t="shared" si="19"/>
        <v>0.1754213832673191</v>
      </c>
      <c r="R241" s="19">
        <f t="shared" si="20"/>
        <v>0.17529628106189954</v>
      </c>
      <c r="S241" s="19">
        <f t="shared" si="21"/>
        <v>5.6420635077364953E-3</v>
      </c>
      <c r="T241" s="19">
        <f t="shared" si="22"/>
        <v>0.1753588210085115</v>
      </c>
      <c r="U241" s="19">
        <f t="shared" si="23"/>
        <v>3.1460111013936337E-2</v>
      </c>
      <c r="V241" s="19">
        <f t="shared" si="24"/>
        <v>3.1448891084126698E-2</v>
      </c>
    </row>
    <row r="242" spans="1:22" x14ac:dyDescent="0.25">
      <c r="A242" s="26">
        <f>Wellpath!E242</f>
        <v>0</v>
      </c>
      <c r="B242" s="22">
        <f>Wellpath!K242</f>
        <v>0</v>
      </c>
      <c r="C242" s="22">
        <v>0</v>
      </c>
      <c r="D242" s="22">
        <v>0</v>
      </c>
      <c r="E242" s="20">
        <f>Model!$W$5*((drdp!B242+drdp!K242)*DSFS!$B242+(drdp!E242+drdp!N242)*DSFS!$C242+(drdp!H242+drdp!Q242)*DSFS!$D242)</f>
        <v>0</v>
      </c>
      <c r="F242" s="20">
        <f>Model!$W$5*((drdp!C242+drdp!L242)*DSFS!$B242+(drdp!F242+drdp!O242)*DSFS!$C242+(drdp!I242+drdp!R242)*DSFS!$D242)</f>
        <v>0</v>
      </c>
      <c r="G242" s="20">
        <f>Model!$W$5*((drdp!D242+drdp!M242)*DSFS!$B242+(drdp!G242+drdp!P242)*DSFS!$C242+(drdp!J242+drdp!S242)*DSFS!$D242)</f>
        <v>0</v>
      </c>
      <c r="H242" s="18">
        <f>Model!$W$5*((drdp!B242)*DSFS!$B242+(drdp!E242)*DSFS!$C242+(drdp!H242)*DSFS!$D242)</f>
        <v>0</v>
      </c>
      <c r="I242" s="18">
        <f>Model!$W$5*((drdp!C242)*DSFS!$B242+(drdp!F242)*DSFS!$C242+(drdp!I242)*DSFS!$D242)</f>
        <v>0</v>
      </c>
      <c r="J242" s="18">
        <f>Model!$W$5*((drdp!D242)*DSFS!$B242+(drdp!G242)*DSFS!$C242+(drdp!J242)*DSFS!$D242)</f>
        <v>0</v>
      </c>
      <c r="K242" s="21">
        <f>SUM(E$3:E241)+H242</f>
        <v>0.41883335978324254</v>
      </c>
      <c r="L242" s="21">
        <f>SUM(F$3:F241)+I242</f>
        <v>0.41868398710948995</v>
      </c>
      <c r="M242" s="21">
        <f>SUM(G$3:G241)+J242</f>
        <v>7.5113670578240921E-2</v>
      </c>
      <c r="N242" s="21"/>
      <c r="O242" s="21"/>
      <c r="P242" s="21"/>
      <c r="Q242" s="19">
        <f t="shared" si="19"/>
        <v>0.1754213832673191</v>
      </c>
      <c r="R242" s="19">
        <f t="shared" si="20"/>
        <v>0.17529628106189954</v>
      </c>
      <c r="S242" s="19">
        <f t="shared" si="21"/>
        <v>5.6420635077364953E-3</v>
      </c>
      <c r="T242" s="19">
        <f t="shared" si="22"/>
        <v>0.1753588210085115</v>
      </c>
      <c r="U242" s="19">
        <f t="shared" si="23"/>
        <v>3.1460111013936337E-2</v>
      </c>
      <c r="V242" s="19">
        <f t="shared" si="24"/>
        <v>3.1448891084126698E-2</v>
      </c>
    </row>
    <row r="243" spans="1:22" x14ac:dyDescent="0.25">
      <c r="A243" s="26">
        <f>Wellpath!E243</f>
        <v>0</v>
      </c>
      <c r="B243" s="22">
        <f>Wellpath!K243</f>
        <v>0</v>
      </c>
      <c r="C243" s="22">
        <v>0</v>
      </c>
      <c r="D243" s="22">
        <v>0</v>
      </c>
      <c r="E243" s="20">
        <f>Model!$W$5*((drdp!B243+drdp!K243)*DSFS!$B243+(drdp!E243+drdp!N243)*DSFS!$C243+(drdp!H243+drdp!Q243)*DSFS!$D243)</f>
        <v>0</v>
      </c>
      <c r="F243" s="20">
        <f>Model!$W$5*((drdp!C243+drdp!L243)*DSFS!$B243+(drdp!F243+drdp!O243)*DSFS!$C243+(drdp!I243+drdp!R243)*DSFS!$D243)</f>
        <v>0</v>
      </c>
      <c r="G243" s="20">
        <f>Model!$W$5*((drdp!D243+drdp!M243)*DSFS!$B243+(drdp!G243+drdp!P243)*DSFS!$C243+(drdp!J243+drdp!S243)*DSFS!$D243)</f>
        <v>0</v>
      </c>
      <c r="H243" s="18">
        <f>Model!$W$5*((drdp!B243)*DSFS!$B243+(drdp!E243)*DSFS!$C243+(drdp!H243)*DSFS!$D243)</f>
        <v>0</v>
      </c>
      <c r="I243" s="18">
        <f>Model!$W$5*((drdp!C243)*DSFS!$B243+(drdp!F243)*DSFS!$C243+(drdp!I243)*DSFS!$D243)</f>
        <v>0</v>
      </c>
      <c r="J243" s="18">
        <f>Model!$W$5*((drdp!D243)*DSFS!$B243+(drdp!G243)*DSFS!$C243+(drdp!J243)*DSFS!$D243)</f>
        <v>0</v>
      </c>
      <c r="K243" s="21">
        <f>SUM(E$3:E242)+H243</f>
        <v>0.41883335978324254</v>
      </c>
      <c r="L243" s="21">
        <f>SUM(F$3:F242)+I243</f>
        <v>0.41868398710948995</v>
      </c>
      <c r="M243" s="21">
        <f>SUM(G$3:G242)+J243</f>
        <v>7.5113670578240921E-2</v>
      </c>
      <c r="N243" s="21"/>
      <c r="O243" s="21"/>
      <c r="P243" s="21"/>
      <c r="Q243" s="19">
        <f t="shared" si="19"/>
        <v>0.1754213832673191</v>
      </c>
      <c r="R243" s="19">
        <f t="shared" si="20"/>
        <v>0.17529628106189954</v>
      </c>
      <c r="S243" s="19">
        <f t="shared" si="21"/>
        <v>5.6420635077364953E-3</v>
      </c>
      <c r="T243" s="19">
        <f t="shared" si="22"/>
        <v>0.1753588210085115</v>
      </c>
      <c r="U243" s="19">
        <f t="shared" si="23"/>
        <v>3.1460111013936337E-2</v>
      </c>
      <c r="V243" s="19">
        <f t="shared" si="24"/>
        <v>3.1448891084126698E-2</v>
      </c>
    </row>
    <row r="244" spans="1:22" x14ac:dyDescent="0.25">
      <c r="A244" s="26">
        <f>Wellpath!E244</f>
        <v>0</v>
      </c>
      <c r="B244" s="22">
        <f>Wellpath!K244</f>
        <v>0</v>
      </c>
      <c r="C244" s="22">
        <v>0</v>
      </c>
      <c r="D244" s="22">
        <v>0</v>
      </c>
      <c r="E244" s="20">
        <f>Model!$W$5*((drdp!B244+drdp!K244)*DSFS!$B244+(drdp!E244+drdp!N244)*DSFS!$C244+(drdp!H244+drdp!Q244)*DSFS!$D244)</f>
        <v>0</v>
      </c>
      <c r="F244" s="20">
        <f>Model!$W$5*((drdp!C244+drdp!L244)*DSFS!$B244+(drdp!F244+drdp!O244)*DSFS!$C244+(drdp!I244+drdp!R244)*DSFS!$D244)</f>
        <v>0</v>
      </c>
      <c r="G244" s="20">
        <f>Model!$W$5*((drdp!D244+drdp!M244)*DSFS!$B244+(drdp!G244+drdp!P244)*DSFS!$C244+(drdp!J244+drdp!S244)*DSFS!$D244)</f>
        <v>0</v>
      </c>
      <c r="H244" s="18">
        <f>Model!$W$5*((drdp!B244)*DSFS!$B244+(drdp!E244)*DSFS!$C244+(drdp!H244)*DSFS!$D244)</f>
        <v>0</v>
      </c>
      <c r="I244" s="18">
        <f>Model!$W$5*((drdp!C244)*DSFS!$B244+(drdp!F244)*DSFS!$C244+(drdp!I244)*DSFS!$D244)</f>
        <v>0</v>
      </c>
      <c r="J244" s="18">
        <f>Model!$W$5*((drdp!D244)*DSFS!$B244+(drdp!G244)*DSFS!$C244+(drdp!J244)*DSFS!$D244)</f>
        <v>0</v>
      </c>
      <c r="K244" s="21">
        <f>SUM(E$3:E243)+H244</f>
        <v>0.41883335978324254</v>
      </c>
      <c r="L244" s="21">
        <f>SUM(F$3:F243)+I244</f>
        <v>0.41868398710948995</v>
      </c>
      <c r="M244" s="21">
        <f>SUM(G$3:G243)+J244</f>
        <v>7.5113670578240921E-2</v>
      </c>
      <c r="N244" s="21"/>
      <c r="O244" s="21"/>
      <c r="P244" s="21"/>
      <c r="Q244" s="19">
        <f t="shared" si="19"/>
        <v>0.1754213832673191</v>
      </c>
      <c r="R244" s="19">
        <f t="shared" si="20"/>
        <v>0.17529628106189954</v>
      </c>
      <c r="S244" s="19">
        <f t="shared" si="21"/>
        <v>5.6420635077364953E-3</v>
      </c>
      <c r="T244" s="19">
        <f t="shared" si="22"/>
        <v>0.1753588210085115</v>
      </c>
      <c r="U244" s="19">
        <f t="shared" si="23"/>
        <v>3.1460111013936337E-2</v>
      </c>
      <c r="V244" s="19">
        <f t="shared" si="24"/>
        <v>3.1448891084126698E-2</v>
      </c>
    </row>
    <row r="245" spans="1:22" x14ac:dyDescent="0.25">
      <c r="A245" s="26">
        <f>Wellpath!E245</f>
        <v>0</v>
      </c>
      <c r="B245" s="22">
        <f>Wellpath!K245</f>
        <v>0</v>
      </c>
      <c r="C245" s="22">
        <v>0</v>
      </c>
      <c r="D245" s="22">
        <v>0</v>
      </c>
      <c r="E245" s="20">
        <f>Model!$W$5*((drdp!B245+drdp!K245)*DSFS!$B245+(drdp!E245+drdp!N245)*DSFS!$C245+(drdp!H245+drdp!Q245)*DSFS!$D245)</f>
        <v>0</v>
      </c>
      <c r="F245" s="20">
        <f>Model!$W$5*((drdp!C245+drdp!L245)*DSFS!$B245+(drdp!F245+drdp!O245)*DSFS!$C245+(drdp!I245+drdp!R245)*DSFS!$D245)</f>
        <v>0</v>
      </c>
      <c r="G245" s="20">
        <f>Model!$W$5*((drdp!D245+drdp!M245)*DSFS!$B245+(drdp!G245+drdp!P245)*DSFS!$C245+(drdp!J245+drdp!S245)*DSFS!$D245)</f>
        <v>0</v>
      </c>
      <c r="H245" s="18">
        <f>Model!$W$5*((drdp!B245)*DSFS!$B245+(drdp!E245)*DSFS!$C245+(drdp!H245)*DSFS!$D245)</f>
        <v>0</v>
      </c>
      <c r="I245" s="18">
        <f>Model!$W$5*((drdp!C245)*DSFS!$B245+(drdp!F245)*DSFS!$C245+(drdp!I245)*DSFS!$D245)</f>
        <v>0</v>
      </c>
      <c r="J245" s="18">
        <f>Model!$W$5*((drdp!D245)*DSFS!$B245+(drdp!G245)*DSFS!$C245+(drdp!J245)*DSFS!$D245)</f>
        <v>0</v>
      </c>
      <c r="K245" s="21">
        <f>SUM(E$3:E244)+H245</f>
        <v>0.41883335978324254</v>
      </c>
      <c r="L245" s="21">
        <f>SUM(F$3:F244)+I245</f>
        <v>0.41868398710948995</v>
      </c>
      <c r="M245" s="21">
        <f>SUM(G$3:G244)+J245</f>
        <v>7.5113670578240921E-2</v>
      </c>
      <c r="N245" s="21"/>
      <c r="O245" s="21"/>
      <c r="P245" s="21"/>
      <c r="Q245" s="19">
        <f t="shared" si="19"/>
        <v>0.1754213832673191</v>
      </c>
      <c r="R245" s="19">
        <f t="shared" si="20"/>
        <v>0.17529628106189954</v>
      </c>
      <c r="S245" s="19">
        <f t="shared" si="21"/>
        <v>5.6420635077364953E-3</v>
      </c>
      <c r="T245" s="19">
        <f t="shared" si="22"/>
        <v>0.1753588210085115</v>
      </c>
      <c r="U245" s="19">
        <f t="shared" si="23"/>
        <v>3.1460111013936337E-2</v>
      </c>
      <c r="V245" s="19">
        <f t="shared" si="24"/>
        <v>3.1448891084126698E-2</v>
      </c>
    </row>
    <row r="246" spans="1:22" x14ac:dyDescent="0.25">
      <c r="A246" s="26">
        <f>Wellpath!E246</f>
        <v>0</v>
      </c>
      <c r="B246" s="22">
        <f>Wellpath!K246</f>
        <v>0</v>
      </c>
      <c r="C246" s="22">
        <v>0</v>
      </c>
      <c r="D246" s="22">
        <v>0</v>
      </c>
      <c r="E246" s="20">
        <f>Model!$W$5*((drdp!B246+drdp!K246)*DSFS!$B246+(drdp!E246+drdp!N246)*DSFS!$C246+(drdp!H246+drdp!Q246)*DSFS!$D246)</f>
        <v>0</v>
      </c>
      <c r="F246" s="20">
        <f>Model!$W$5*((drdp!C246+drdp!L246)*DSFS!$B246+(drdp!F246+drdp!O246)*DSFS!$C246+(drdp!I246+drdp!R246)*DSFS!$D246)</f>
        <v>0</v>
      </c>
      <c r="G246" s="20">
        <f>Model!$W$5*((drdp!D246+drdp!M246)*DSFS!$B246+(drdp!G246+drdp!P246)*DSFS!$C246+(drdp!J246+drdp!S246)*DSFS!$D246)</f>
        <v>0</v>
      </c>
      <c r="H246" s="18">
        <f>Model!$W$5*((drdp!B246)*DSFS!$B246+(drdp!E246)*DSFS!$C246+(drdp!H246)*DSFS!$D246)</f>
        <v>0</v>
      </c>
      <c r="I246" s="18">
        <f>Model!$W$5*((drdp!C246)*DSFS!$B246+(drdp!F246)*DSFS!$C246+(drdp!I246)*DSFS!$D246)</f>
        <v>0</v>
      </c>
      <c r="J246" s="18">
        <f>Model!$W$5*((drdp!D246)*DSFS!$B246+(drdp!G246)*DSFS!$C246+(drdp!J246)*DSFS!$D246)</f>
        <v>0</v>
      </c>
      <c r="K246" s="21">
        <f>SUM(E$3:E245)+H246</f>
        <v>0.41883335978324254</v>
      </c>
      <c r="L246" s="21">
        <f>SUM(F$3:F245)+I246</f>
        <v>0.41868398710948995</v>
      </c>
      <c r="M246" s="21">
        <f>SUM(G$3:G245)+J246</f>
        <v>7.5113670578240921E-2</v>
      </c>
      <c r="N246" s="21"/>
      <c r="O246" s="21"/>
      <c r="P246" s="21"/>
      <c r="Q246" s="19">
        <f t="shared" si="19"/>
        <v>0.1754213832673191</v>
      </c>
      <c r="R246" s="19">
        <f t="shared" si="20"/>
        <v>0.17529628106189954</v>
      </c>
      <c r="S246" s="19">
        <f t="shared" si="21"/>
        <v>5.6420635077364953E-3</v>
      </c>
      <c r="T246" s="19">
        <f t="shared" si="22"/>
        <v>0.1753588210085115</v>
      </c>
      <c r="U246" s="19">
        <f t="shared" si="23"/>
        <v>3.1460111013936337E-2</v>
      </c>
      <c r="V246" s="19">
        <f t="shared" si="24"/>
        <v>3.1448891084126698E-2</v>
      </c>
    </row>
    <row r="247" spans="1:22" x14ac:dyDescent="0.25">
      <c r="A247" s="26">
        <f>Wellpath!E247</f>
        <v>0</v>
      </c>
      <c r="B247" s="22">
        <f>Wellpath!K247</f>
        <v>0</v>
      </c>
      <c r="C247" s="22">
        <v>0</v>
      </c>
      <c r="D247" s="22">
        <v>0</v>
      </c>
      <c r="E247" s="20">
        <f>Model!$W$5*((drdp!B247+drdp!K247)*DSFS!$B247+(drdp!E247+drdp!N247)*DSFS!$C247+(drdp!H247+drdp!Q247)*DSFS!$D247)</f>
        <v>0</v>
      </c>
      <c r="F247" s="20">
        <f>Model!$W$5*((drdp!C247+drdp!L247)*DSFS!$B247+(drdp!F247+drdp!O247)*DSFS!$C247+(drdp!I247+drdp!R247)*DSFS!$D247)</f>
        <v>0</v>
      </c>
      <c r="G247" s="20">
        <f>Model!$W$5*((drdp!D247+drdp!M247)*DSFS!$B247+(drdp!G247+drdp!P247)*DSFS!$C247+(drdp!J247+drdp!S247)*DSFS!$D247)</f>
        <v>0</v>
      </c>
      <c r="H247" s="18">
        <f>Model!$W$5*((drdp!B247)*DSFS!$B247+(drdp!E247)*DSFS!$C247+(drdp!H247)*DSFS!$D247)</f>
        <v>0</v>
      </c>
      <c r="I247" s="18">
        <f>Model!$W$5*((drdp!C247)*DSFS!$B247+(drdp!F247)*DSFS!$C247+(drdp!I247)*DSFS!$D247)</f>
        <v>0</v>
      </c>
      <c r="J247" s="18">
        <f>Model!$W$5*((drdp!D247)*DSFS!$B247+(drdp!G247)*DSFS!$C247+(drdp!J247)*DSFS!$D247)</f>
        <v>0</v>
      </c>
      <c r="K247" s="21">
        <f>SUM(E$3:E246)+H247</f>
        <v>0.41883335978324254</v>
      </c>
      <c r="L247" s="21">
        <f>SUM(F$3:F246)+I247</f>
        <v>0.41868398710948995</v>
      </c>
      <c r="M247" s="21">
        <f>SUM(G$3:G246)+J247</f>
        <v>7.5113670578240921E-2</v>
      </c>
      <c r="N247" s="21"/>
      <c r="O247" s="21"/>
      <c r="P247" s="21"/>
      <c r="Q247" s="19">
        <f t="shared" si="19"/>
        <v>0.1754213832673191</v>
      </c>
      <c r="R247" s="19">
        <f t="shared" si="20"/>
        <v>0.17529628106189954</v>
      </c>
      <c r="S247" s="19">
        <f t="shared" si="21"/>
        <v>5.6420635077364953E-3</v>
      </c>
      <c r="T247" s="19">
        <f t="shared" si="22"/>
        <v>0.1753588210085115</v>
      </c>
      <c r="U247" s="19">
        <f t="shared" si="23"/>
        <v>3.1460111013936337E-2</v>
      </c>
      <c r="V247" s="19">
        <f t="shared" si="24"/>
        <v>3.1448891084126698E-2</v>
      </c>
    </row>
    <row r="248" spans="1:22" x14ac:dyDescent="0.25">
      <c r="A248" s="26">
        <f>Wellpath!E248</f>
        <v>0</v>
      </c>
      <c r="B248" s="22">
        <f>Wellpath!K248</f>
        <v>0</v>
      </c>
      <c r="C248" s="22">
        <v>0</v>
      </c>
      <c r="D248" s="22">
        <v>0</v>
      </c>
      <c r="E248" s="20">
        <f>Model!$W$5*((drdp!B248+drdp!K248)*DSFS!$B248+(drdp!E248+drdp!N248)*DSFS!$C248+(drdp!H248+drdp!Q248)*DSFS!$D248)</f>
        <v>0</v>
      </c>
      <c r="F248" s="20">
        <f>Model!$W$5*((drdp!C248+drdp!L248)*DSFS!$B248+(drdp!F248+drdp!O248)*DSFS!$C248+(drdp!I248+drdp!R248)*DSFS!$D248)</f>
        <v>0</v>
      </c>
      <c r="G248" s="20">
        <f>Model!$W$5*((drdp!D248+drdp!M248)*DSFS!$B248+(drdp!G248+drdp!P248)*DSFS!$C248+(drdp!J248+drdp!S248)*DSFS!$D248)</f>
        <v>0</v>
      </c>
      <c r="H248" s="18">
        <f>Model!$W$5*((drdp!B248)*DSFS!$B248+(drdp!E248)*DSFS!$C248+(drdp!H248)*DSFS!$D248)</f>
        <v>0</v>
      </c>
      <c r="I248" s="18">
        <f>Model!$W$5*((drdp!C248)*DSFS!$B248+(drdp!F248)*DSFS!$C248+(drdp!I248)*DSFS!$D248)</f>
        <v>0</v>
      </c>
      <c r="J248" s="18">
        <f>Model!$W$5*((drdp!D248)*DSFS!$B248+(drdp!G248)*DSFS!$C248+(drdp!J248)*DSFS!$D248)</f>
        <v>0</v>
      </c>
      <c r="K248" s="21">
        <f>SUM(E$3:E247)+H248</f>
        <v>0.41883335978324254</v>
      </c>
      <c r="L248" s="21">
        <f>SUM(F$3:F247)+I248</f>
        <v>0.41868398710948995</v>
      </c>
      <c r="M248" s="21">
        <f>SUM(G$3:G247)+J248</f>
        <v>7.5113670578240921E-2</v>
      </c>
      <c r="N248" s="21"/>
      <c r="O248" s="21"/>
      <c r="P248" s="21"/>
      <c r="Q248" s="19">
        <f t="shared" si="19"/>
        <v>0.1754213832673191</v>
      </c>
      <c r="R248" s="19">
        <f t="shared" si="20"/>
        <v>0.17529628106189954</v>
      </c>
      <c r="S248" s="19">
        <f t="shared" si="21"/>
        <v>5.6420635077364953E-3</v>
      </c>
      <c r="T248" s="19">
        <f t="shared" si="22"/>
        <v>0.1753588210085115</v>
      </c>
      <c r="U248" s="19">
        <f t="shared" si="23"/>
        <v>3.1460111013936337E-2</v>
      </c>
      <c r="V248" s="19">
        <f t="shared" si="24"/>
        <v>3.1448891084126698E-2</v>
      </c>
    </row>
    <row r="249" spans="1:22" x14ac:dyDescent="0.25">
      <c r="A249" s="26">
        <f>Wellpath!E249</f>
        <v>0</v>
      </c>
      <c r="B249" s="22">
        <f>Wellpath!K249</f>
        <v>0</v>
      </c>
      <c r="C249" s="22">
        <v>0</v>
      </c>
      <c r="D249" s="22">
        <v>0</v>
      </c>
      <c r="E249" s="20">
        <f>Model!$W$5*((drdp!B249+drdp!K249)*DSFS!$B249+(drdp!E249+drdp!N249)*DSFS!$C249+(drdp!H249+drdp!Q249)*DSFS!$D249)</f>
        <v>0</v>
      </c>
      <c r="F249" s="20">
        <f>Model!$W$5*((drdp!C249+drdp!L249)*DSFS!$B249+(drdp!F249+drdp!O249)*DSFS!$C249+(drdp!I249+drdp!R249)*DSFS!$D249)</f>
        <v>0</v>
      </c>
      <c r="G249" s="20">
        <f>Model!$W$5*((drdp!D249+drdp!M249)*DSFS!$B249+(drdp!G249+drdp!P249)*DSFS!$C249+(drdp!J249+drdp!S249)*DSFS!$D249)</f>
        <v>0</v>
      </c>
      <c r="H249" s="18">
        <f>Model!$W$5*((drdp!B249)*DSFS!$B249+(drdp!E249)*DSFS!$C249+(drdp!H249)*DSFS!$D249)</f>
        <v>0</v>
      </c>
      <c r="I249" s="18">
        <f>Model!$W$5*((drdp!C249)*DSFS!$B249+(drdp!F249)*DSFS!$C249+(drdp!I249)*DSFS!$D249)</f>
        <v>0</v>
      </c>
      <c r="J249" s="18">
        <f>Model!$W$5*((drdp!D249)*DSFS!$B249+(drdp!G249)*DSFS!$C249+(drdp!J249)*DSFS!$D249)</f>
        <v>0</v>
      </c>
      <c r="K249" s="21">
        <f>SUM(E$3:E248)+H249</f>
        <v>0.41883335978324254</v>
      </c>
      <c r="L249" s="21">
        <f>SUM(F$3:F248)+I249</f>
        <v>0.41868398710948995</v>
      </c>
      <c r="M249" s="21">
        <f>SUM(G$3:G248)+J249</f>
        <v>7.5113670578240921E-2</v>
      </c>
      <c r="N249" s="21"/>
      <c r="O249" s="21"/>
      <c r="P249" s="21"/>
      <c r="Q249" s="19">
        <f t="shared" si="19"/>
        <v>0.1754213832673191</v>
      </c>
      <c r="R249" s="19">
        <f t="shared" si="20"/>
        <v>0.17529628106189954</v>
      </c>
      <c r="S249" s="19">
        <f t="shared" si="21"/>
        <v>5.6420635077364953E-3</v>
      </c>
      <c r="T249" s="19">
        <f t="shared" si="22"/>
        <v>0.1753588210085115</v>
      </c>
      <c r="U249" s="19">
        <f t="shared" si="23"/>
        <v>3.1460111013936337E-2</v>
      </c>
      <c r="V249" s="19">
        <f t="shared" si="24"/>
        <v>3.1448891084126698E-2</v>
      </c>
    </row>
    <row r="250" spans="1:22" x14ac:dyDescent="0.25">
      <c r="A250" s="26">
        <f>Wellpath!E250</f>
        <v>0</v>
      </c>
      <c r="B250" s="22">
        <f>Wellpath!K250</f>
        <v>0</v>
      </c>
      <c r="C250" s="22">
        <v>0</v>
      </c>
      <c r="D250" s="22">
        <v>0</v>
      </c>
      <c r="E250" s="20">
        <f>Model!$W$5*((drdp!B250+drdp!K250)*DSFS!$B250+(drdp!E250+drdp!N250)*DSFS!$C250+(drdp!H250+drdp!Q250)*DSFS!$D250)</f>
        <v>0</v>
      </c>
      <c r="F250" s="20">
        <f>Model!$W$5*((drdp!C250+drdp!L250)*DSFS!$B250+(drdp!F250+drdp!O250)*DSFS!$C250+(drdp!I250+drdp!R250)*DSFS!$D250)</f>
        <v>0</v>
      </c>
      <c r="G250" s="20">
        <f>Model!$W$5*((drdp!D250+drdp!M250)*DSFS!$B250+(drdp!G250+drdp!P250)*DSFS!$C250+(drdp!J250+drdp!S250)*DSFS!$D250)</f>
        <v>0</v>
      </c>
      <c r="H250" s="18">
        <f>Model!$W$5*((drdp!B250)*DSFS!$B250+(drdp!E250)*DSFS!$C250+(drdp!H250)*DSFS!$D250)</f>
        <v>0</v>
      </c>
      <c r="I250" s="18">
        <f>Model!$W$5*((drdp!C250)*DSFS!$B250+(drdp!F250)*DSFS!$C250+(drdp!I250)*DSFS!$D250)</f>
        <v>0</v>
      </c>
      <c r="J250" s="18">
        <f>Model!$W$5*((drdp!D250)*DSFS!$B250+(drdp!G250)*DSFS!$C250+(drdp!J250)*DSFS!$D250)</f>
        <v>0</v>
      </c>
      <c r="K250" s="21">
        <f>SUM(E$3:E249)+H250</f>
        <v>0.41883335978324254</v>
      </c>
      <c r="L250" s="21">
        <f>SUM(F$3:F249)+I250</f>
        <v>0.41868398710948995</v>
      </c>
      <c r="M250" s="21">
        <f>SUM(G$3:G249)+J250</f>
        <v>7.5113670578240921E-2</v>
      </c>
      <c r="N250" s="21"/>
      <c r="O250" s="21"/>
      <c r="P250" s="21"/>
      <c r="Q250" s="19">
        <f t="shared" si="19"/>
        <v>0.1754213832673191</v>
      </c>
      <c r="R250" s="19">
        <f t="shared" si="20"/>
        <v>0.17529628106189954</v>
      </c>
      <c r="S250" s="19">
        <f t="shared" si="21"/>
        <v>5.6420635077364953E-3</v>
      </c>
      <c r="T250" s="19">
        <f t="shared" si="22"/>
        <v>0.1753588210085115</v>
      </c>
      <c r="U250" s="19">
        <f t="shared" si="23"/>
        <v>3.1460111013936337E-2</v>
      </c>
      <c r="V250" s="19">
        <f t="shared" si="24"/>
        <v>3.1448891084126698E-2</v>
      </c>
    </row>
    <row r="251" spans="1:22" x14ac:dyDescent="0.25">
      <c r="A251" s="26">
        <f>Wellpath!E251</f>
        <v>0</v>
      </c>
      <c r="B251" s="22">
        <f>Wellpath!K251</f>
        <v>0</v>
      </c>
      <c r="C251" s="22">
        <v>0</v>
      </c>
      <c r="D251" s="22">
        <v>0</v>
      </c>
      <c r="E251" s="20">
        <f>Model!$W$5*((drdp!B251+drdp!K251)*DSFS!$B251+(drdp!E251+drdp!N251)*DSFS!$C251+(drdp!H251+drdp!Q251)*DSFS!$D251)</f>
        <v>0</v>
      </c>
      <c r="F251" s="20">
        <f>Model!$W$5*((drdp!C251+drdp!L251)*DSFS!$B251+(drdp!F251+drdp!O251)*DSFS!$C251+(drdp!I251+drdp!R251)*DSFS!$D251)</f>
        <v>0</v>
      </c>
      <c r="G251" s="20">
        <f>Model!$W$5*((drdp!D251+drdp!M251)*DSFS!$B251+(drdp!G251+drdp!P251)*DSFS!$C251+(drdp!J251+drdp!S251)*DSFS!$D251)</f>
        <v>0</v>
      </c>
      <c r="H251" s="18">
        <f>Model!$W$5*((drdp!B251)*DSFS!$B251+(drdp!E251)*DSFS!$C251+(drdp!H251)*DSFS!$D251)</f>
        <v>0</v>
      </c>
      <c r="I251" s="18">
        <f>Model!$W$5*((drdp!C251)*DSFS!$B251+(drdp!F251)*DSFS!$C251+(drdp!I251)*DSFS!$D251)</f>
        <v>0</v>
      </c>
      <c r="J251" s="18">
        <f>Model!$W$5*((drdp!D251)*DSFS!$B251+(drdp!G251)*DSFS!$C251+(drdp!J251)*DSFS!$D251)</f>
        <v>0</v>
      </c>
      <c r="K251" s="21">
        <f>SUM(E$3:E250)+H251</f>
        <v>0.41883335978324254</v>
      </c>
      <c r="L251" s="21">
        <f>SUM(F$3:F250)+I251</f>
        <v>0.41868398710948995</v>
      </c>
      <c r="M251" s="21">
        <f>SUM(G$3:G250)+J251</f>
        <v>7.5113670578240921E-2</v>
      </c>
      <c r="N251" s="21"/>
      <c r="O251" s="21"/>
      <c r="P251" s="21"/>
      <c r="Q251" s="19">
        <f t="shared" si="19"/>
        <v>0.1754213832673191</v>
      </c>
      <c r="R251" s="19">
        <f t="shared" si="20"/>
        <v>0.17529628106189954</v>
      </c>
      <c r="S251" s="19">
        <f t="shared" si="21"/>
        <v>5.6420635077364953E-3</v>
      </c>
      <c r="T251" s="19">
        <f t="shared" si="22"/>
        <v>0.1753588210085115</v>
      </c>
      <c r="U251" s="19">
        <f t="shared" si="23"/>
        <v>3.1460111013936337E-2</v>
      </c>
      <c r="V251" s="19">
        <f t="shared" si="24"/>
        <v>3.1448891084126698E-2</v>
      </c>
    </row>
    <row r="252" spans="1:22" x14ac:dyDescent="0.25">
      <c r="A252" s="26">
        <f>Wellpath!E252</f>
        <v>0</v>
      </c>
      <c r="B252" s="22">
        <f>Wellpath!K252</f>
        <v>0</v>
      </c>
      <c r="C252" s="22">
        <v>0</v>
      </c>
      <c r="D252" s="22">
        <v>0</v>
      </c>
      <c r="E252" s="20">
        <f>Model!$W$5*((drdp!B252+drdp!K252)*DSFS!$B252+(drdp!E252+drdp!N252)*DSFS!$C252+(drdp!H252+drdp!Q252)*DSFS!$D252)</f>
        <v>0</v>
      </c>
      <c r="F252" s="20">
        <f>Model!$W$5*((drdp!C252+drdp!L252)*DSFS!$B252+(drdp!F252+drdp!O252)*DSFS!$C252+(drdp!I252+drdp!R252)*DSFS!$D252)</f>
        <v>0</v>
      </c>
      <c r="G252" s="20">
        <f>Model!$W$5*((drdp!D252+drdp!M252)*DSFS!$B252+(drdp!G252+drdp!P252)*DSFS!$C252+(drdp!J252+drdp!S252)*DSFS!$D252)</f>
        <v>0</v>
      </c>
      <c r="H252" s="18">
        <f>Model!$W$5*((drdp!B252)*DSFS!$B252+(drdp!E252)*DSFS!$C252+(drdp!H252)*DSFS!$D252)</f>
        <v>0</v>
      </c>
      <c r="I252" s="18">
        <f>Model!$W$5*((drdp!C252)*DSFS!$B252+(drdp!F252)*DSFS!$C252+(drdp!I252)*DSFS!$D252)</f>
        <v>0</v>
      </c>
      <c r="J252" s="18">
        <f>Model!$W$5*((drdp!D252)*DSFS!$B252+(drdp!G252)*DSFS!$C252+(drdp!J252)*DSFS!$D252)</f>
        <v>0</v>
      </c>
      <c r="K252" s="21">
        <f>SUM(E$3:E251)+H252</f>
        <v>0.41883335978324254</v>
      </c>
      <c r="L252" s="21">
        <f>SUM(F$3:F251)+I252</f>
        <v>0.41868398710948995</v>
      </c>
      <c r="M252" s="21">
        <f>SUM(G$3:G251)+J252</f>
        <v>7.5113670578240921E-2</v>
      </c>
      <c r="N252" s="21"/>
      <c r="O252" s="21"/>
      <c r="P252" s="21"/>
      <c r="Q252" s="19">
        <f t="shared" si="19"/>
        <v>0.1754213832673191</v>
      </c>
      <c r="R252" s="19">
        <f t="shared" si="20"/>
        <v>0.17529628106189954</v>
      </c>
      <c r="S252" s="19">
        <f t="shared" si="21"/>
        <v>5.6420635077364953E-3</v>
      </c>
      <c r="T252" s="19">
        <f t="shared" si="22"/>
        <v>0.1753588210085115</v>
      </c>
      <c r="U252" s="19">
        <f t="shared" si="23"/>
        <v>3.1460111013936337E-2</v>
      </c>
      <c r="V252" s="19">
        <f t="shared" si="24"/>
        <v>3.1448891084126698E-2</v>
      </c>
    </row>
    <row r="253" spans="1:22" x14ac:dyDescent="0.25">
      <c r="A253" s="26">
        <f>Wellpath!E253</f>
        <v>0</v>
      </c>
      <c r="B253" s="22">
        <f>Wellpath!K253</f>
        <v>0</v>
      </c>
      <c r="C253" s="22">
        <v>0</v>
      </c>
      <c r="D253" s="22">
        <v>0</v>
      </c>
      <c r="E253" s="20">
        <f>Model!$W$5*((drdp!B253+drdp!K253)*DSFS!$B253+(drdp!E253+drdp!N253)*DSFS!$C253+(drdp!H253+drdp!Q253)*DSFS!$D253)</f>
        <v>0</v>
      </c>
      <c r="F253" s="20">
        <f>Model!$W$5*((drdp!C253+drdp!L253)*DSFS!$B253+(drdp!F253+drdp!O253)*DSFS!$C253+(drdp!I253+drdp!R253)*DSFS!$D253)</f>
        <v>0</v>
      </c>
      <c r="G253" s="20">
        <f>Model!$W$5*((drdp!D253+drdp!M253)*DSFS!$B253+(drdp!G253+drdp!P253)*DSFS!$C253+(drdp!J253+drdp!S253)*DSFS!$D253)</f>
        <v>0</v>
      </c>
      <c r="H253" s="18">
        <f>Model!$W$5*((drdp!B253)*DSFS!$B253+(drdp!E253)*DSFS!$C253+(drdp!H253)*DSFS!$D253)</f>
        <v>0</v>
      </c>
      <c r="I253" s="18">
        <f>Model!$W$5*((drdp!C253)*DSFS!$B253+(drdp!F253)*DSFS!$C253+(drdp!I253)*DSFS!$D253)</f>
        <v>0</v>
      </c>
      <c r="J253" s="18">
        <f>Model!$W$5*((drdp!D253)*DSFS!$B253+(drdp!G253)*DSFS!$C253+(drdp!J253)*DSFS!$D253)</f>
        <v>0</v>
      </c>
      <c r="K253" s="21">
        <f>SUM(E$3:E252)+H253</f>
        <v>0.41883335978324254</v>
      </c>
      <c r="L253" s="21">
        <f>SUM(F$3:F252)+I253</f>
        <v>0.41868398710948995</v>
      </c>
      <c r="M253" s="21">
        <f>SUM(G$3:G252)+J253</f>
        <v>7.5113670578240921E-2</v>
      </c>
      <c r="N253" s="21"/>
      <c r="O253" s="21"/>
      <c r="P253" s="21"/>
      <c r="Q253" s="19">
        <f t="shared" si="19"/>
        <v>0.1754213832673191</v>
      </c>
      <c r="R253" s="19">
        <f t="shared" si="20"/>
        <v>0.17529628106189954</v>
      </c>
      <c r="S253" s="19">
        <f t="shared" si="21"/>
        <v>5.6420635077364953E-3</v>
      </c>
      <c r="T253" s="19">
        <f t="shared" si="22"/>
        <v>0.1753588210085115</v>
      </c>
      <c r="U253" s="19">
        <f t="shared" si="23"/>
        <v>3.1460111013936337E-2</v>
      </c>
      <c r="V253" s="19">
        <f t="shared" si="24"/>
        <v>3.1448891084126698E-2</v>
      </c>
    </row>
    <row r="254" spans="1:22" x14ac:dyDescent="0.25">
      <c r="A254" s="26">
        <f>Wellpath!E254</f>
        <v>0</v>
      </c>
      <c r="B254" s="22">
        <f>Wellpath!K254</f>
        <v>0</v>
      </c>
      <c r="C254" s="22">
        <v>0</v>
      </c>
      <c r="D254" s="22">
        <v>0</v>
      </c>
      <c r="E254" s="20">
        <f>Model!$W$5*((drdp!B254+drdp!K254)*DSFS!$B254+(drdp!E254+drdp!N254)*DSFS!$C254+(drdp!H254+drdp!Q254)*DSFS!$D254)</f>
        <v>0</v>
      </c>
      <c r="F254" s="20">
        <f>Model!$W$5*((drdp!C254+drdp!L254)*DSFS!$B254+(drdp!F254+drdp!O254)*DSFS!$C254+(drdp!I254+drdp!R254)*DSFS!$D254)</f>
        <v>0</v>
      </c>
      <c r="G254" s="20">
        <f>Model!$W$5*((drdp!D254+drdp!M254)*DSFS!$B254+(drdp!G254+drdp!P254)*DSFS!$C254+(drdp!J254+drdp!S254)*DSFS!$D254)</f>
        <v>0</v>
      </c>
      <c r="H254" s="18">
        <f>Model!$W$5*((drdp!B254)*DSFS!$B254+(drdp!E254)*DSFS!$C254+(drdp!H254)*DSFS!$D254)</f>
        <v>0</v>
      </c>
      <c r="I254" s="18">
        <f>Model!$W$5*((drdp!C254)*DSFS!$B254+(drdp!F254)*DSFS!$C254+(drdp!I254)*DSFS!$D254)</f>
        <v>0</v>
      </c>
      <c r="J254" s="18">
        <f>Model!$W$5*((drdp!D254)*DSFS!$B254+(drdp!G254)*DSFS!$C254+(drdp!J254)*DSFS!$D254)</f>
        <v>0</v>
      </c>
      <c r="K254" s="21">
        <f>SUM(E$3:E253)+H254</f>
        <v>0.41883335978324254</v>
      </c>
      <c r="L254" s="21">
        <f>SUM(F$3:F253)+I254</f>
        <v>0.41868398710948995</v>
      </c>
      <c r="M254" s="21">
        <f>SUM(G$3:G253)+J254</f>
        <v>7.5113670578240921E-2</v>
      </c>
      <c r="N254" s="21"/>
      <c r="O254" s="21"/>
      <c r="P254" s="21"/>
      <c r="Q254" s="19">
        <f t="shared" si="19"/>
        <v>0.1754213832673191</v>
      </c>
      <c r="R254" s="19">
        <f t="shared" si="20"/>
        <v>0.17529628106189954</v>
      </c>
      <c r="S254" s="19">
        <f t="shared" si="21"/>
        <v>5.6420635077364953E-3</v>
      </c>
      <c r="T254" s="19">
        <f t="shared" si="22"/>
        <v>0.1753588210085115</v>
      </c>
      <c r="U254" s="19">
        <f t="shared" si="23"/>
        <v>3.1460111013936337E-2</v>
      </c>
      <c r="V254" s="19">
        <f t="shared" si="24"/>
        <v>3.1448891084126698E-2</v>
      </c>
    </row>
    <row r="255" spans="1:22" x14ac:dyDescent="0.25">
      <c r="A255" s="26">
        <f>Wellpath!E255</f>
        <v>0</v>
      </c>
      <c r="B255" s="22">
        <f>Wellpath!K255</f>
        <v>0</v>
      </c>
      <c r="C255" s="22">
        <v>0</v>
      </c>
      <c r="D255" s="22">
        <v>0</v>
      </c>
      <c r="E255" s="20">
        <f>Model!$W$5*((drdp!B255+drdp!K255)*DSFS!$B255+(drdp!E255+drdp!N255)*DSFS!$C255+(drdp!H255+drdp!Q255)*DSFS!$D255)</f>
        <v>0</v>
      </c>
      <c r="F255" s="20">
        <f>Model!$W$5*((drdp!C255+drdp!L255)*DSFS!$B255+(drdp!F255+drdp!O255)*DSFS!$C255+(drdp!I255+drdp!R255)*DSFS!$D255)</f>
        <v>0</v>
      </c>
      <c r="G255" s="20">
        <f>Model!$W$5*((drdp!D255+drdp!M255)*DSFS!$B255+(drdp!G255+drdp!P255)*DSFS!$C255+(drdp!J255+drdp!S255)*DSFS!$D255)</f>
        <v>0</v>
      </c>
      <c r="H255" s="18">
        <f>Model!$W$5*((drdp!B255)*DSFS!$B255+(drdp!E255)*DSFS!$C255+(drdp!H255)*DSFS!$D255)</f>
        <v>0</v>
      </c>
      <c r="I255" s="18">
        <f>Model!$W$5*((drdp!C255)*DSFS!$B255+(drdp!F255)*DSFS!$C255+(drdp!I255)*DSFS!$D255)</f>
        <v>0</v>
      </c>
      <c r="J255" s="18">
        <f>Model!$W$5*((drdp!D255)*DSFS!$B255+(drdp!G255)*DSFS!$C255+(drdp!J255)*DSFS!$D255)</f>
        <v>0</v>
      </c>
      <c r="K255" s="21">
        <f>SUM(E$3:E254)+H255</f>
        <v>0.41883335978324254</v>
      </c>
      <c r="L255" s="21">
        <f>SUM(F$3:F254)+I255</f>
        <v>0.41868398710948995</v>
      </c>
      <c r="M255" s="21">
        <f>SUM(G$3:G254)+J255</f>
        <v>7.5113670578240921E-2</v>
      </c>
      <c r="N255" s="21"/>
      <c r="O255" s="21"/>
      <c r="P255" s="21"/>
      <c r="Q255" s="19">
        <f t="shared" si="19"/>
        <v>0.1754213832673191</v>
      </c>
      <c r="R255" s="19">
        <f t="shared" si="20"/>
        <v>0.17529628106189954</v>
      </c>
      <c r="S255" s="19">
        <f t="shared" si="21"/>
        <v>5.6420635077364953E-3</v>
      </c>
      <c r="T255" s="19">
        <f t="shared" si="22"/>
        <v>0.1753588210085115</v>
      </c>
      <c r="U255" s="19">
        <f t="shared" si="23"/>
        <v>3.1460111013936337E-2</v>
      </c>
      <c r="V255" s="19">
        <f t="shared" si="24"/>
        <v>3.1448891084126698E-2</v>
      </c>
    </row>
    <row r="256" spans="1:22" x14ac:dyDescent="0.25">
      <c r="A256" s="26">
        <f>Wellpath!E256</f>
        <v>0</v>
      </c>
      <c r="B256" s="22">
        <f>Wellpath!K256</f>
        <v>0</v>
      </c>
      <c r="C256" s="22">
        <v>0</v>
      </c>
      <c r="D256" s="22">
        <v>0</v>
      </c>
      <c r="E256" s="20">
        <f>Model!$W$5*((drdp!B256+drdp!K256)*DSFS!$B256+(drdp!E256+drdp!N256)*DSFS!$C256+(drdp!H256+drdp!Q256)*DSFS!$D256)</f>
        <v>0</v>
      </c>
      <c r="F256" s="20">
        <f>Model!$W$5*((drdp!C256+drdp!L256)*DSFS!$B256+(drdp!F256+drdp!O256)*DSFS!$C256+(drdp!I256+drdp!R256)*DSFS!$D256)</f>
        <v>0</v>
      </c>
      <c r="G256" s="20">
        <f>Model!$W$5*((drdp!D256+drdp!M256)*DSFS!$B256+(drdp!G256+drdp!P256)*DSFS!$C256+(drdp!J256+drdp!S256)*DSFS!$D256)</f>
        <v>0</v>
      </c>
      <c r="H256" s="18">
        <f>Model!$W$5*((drdp!B256)*DSFS!$B256+(drdp!E256)*DSFS!$C256+(drdp!H256)*DSFS!$D256)</f>
        <v>0</v>
      </c>
      <c r="I256" s="18">
        <f>Model!$W$5*((drdp!C256)*DSFS!$B256+(drdp!F256)*DSFS!$C256+(drdp!I256)*DSFS!$D256)</f>
        <v>0</v>
      </c>
      <c r="J256" s="18">
        <f>Model!$W$5*((drdp!D256)*DSFS!$B256+(drdp!G256)*DSFS!$C256+(drdp!J256)*DSFS!$D256)</f>
        <v>0</v>
      </c>
      <c r="K256" s="21">
        <f>SUM(E$3:E255)+H256</f>
        <v>0.41883335978324254</v>
      </c>
      <c r="L256" s="21">
        <f>SUM(F$3:F255)+I256</f>
        <v>0.41868398710948995</v>
      </c>
      <c r="M256" s="21">
        <f>SUM(G$3:G255)+J256</f>
        <v>7.5113670578240921E-2</v>
      </c>
      <c r="N256" s="21"/>
      <c r="O256" s="21"/>
      <c r="P256" s="21"/>
      <c r="Q256" s="19">
        <f t="shared" si="19"/>
        <v>0.1754213832673191</v>
      </c>
      <c r="R256" s="19">
        <f t="shared" si="20"/>
        <v>0.17529628106189954</v>
      </c>
      <c r="S256" s="19">
        <f t="shared" si="21"/>
        <v>5.6420635077364953E-3</v>
      </c>
      <c r="T256" s="19">
        <f t="shared" si="22"/>
        <v>0.1753588210085115</v>
      </c>
      <c r="U256" s="19">
        <f t="shared" si="23"/>
        <v>3.1460111013936337E-2</v>
      </c>
      <c r="V256" s="19">
        <f t="shared" si="24"/>
        <v>3.1448891084126698E-2</v>
      </c>
    </row>
    <row r="257" spans="1:22" x14ac:dyDescent="0.25">
      <c r="A257" s="26">
        <f>Wellpath!E257</f>
        <v>0</v>
      </c>
      <c r="B257" s="22">
        <f>Wellpath!K257</f>
        <v>0</v>
      </c>
      <c r="C257" s="22">
        <v>0</v>
      </c>
      <c r="D257" s="22">
        <v>0</v>
      </c>
      <c r="E257" s="20">
        <f>Model!$W$5*((drdp!B257+drdp!K257)*DSFS!$B257+(drdp!E257+drdp!N257)*DSFS!$C257+(drdp!H257+drdp!Q257)*DSFS!$D257)</f>
        <v>0</v>
      </c>
      <c r="F257" s="20">
        <f>Model!$W$5*((drdp!C257+drdp!L257)*DSFS!$B257+(drdp!F257+drdp!O257)*DSFS!$C257+(drdp!I257+drdp!R257)*DSFS!$D257)</f>
        <v>0</v>
      </c>
      <c r="G257" s="20">
        <f>Model!$W$5*((drdp!D257+drdp!M257)*DSFS!$B257+(drdp!G257+drdp!P257)*DSFS!$C257+(drdp!J257+drdp!S257)*DSFS!$D257)</f>
        <v>0</v>
      </c>
      <c r="H257" s="18">
        <f>Model!$W$5*((drdp!B257)*DSFS!$B257+(drdp!E257)*DSFS!$C257+(drdp!H257)*DSFS!$D257)</f>
        <v>0</v>
      </c>
      <c r="I257" s="18">
        <f>Model!$W$5*((drdp!C257)*DSFS!$B257+(drdp!F257)*DSFS!$C257+(drdp!I257)*DSFS!$D257)</f>
        <v>0</v>
      </c>
      <c r="J257" s="18">
        <f>Model!$W$5*((drdp!D257)*DSFS!$B257+(drdp!G257)*DSFS!$C257+(drdp!J257)*DSFS!$D257)</f>
        <v>0</v>
      </c>
      <c r="K257" s="21">
        <f>SUM(E$3:E256)+H257</f>
        <v>0.41883335978324254</v>
      </c>
      <c r="L257" s="21">
        <f>SUM(F$3:F256)+I257</f>
        <v>0.41868398710948995</v>
      </c>
      <c r="M257" s="21">
        <f>SUM(G$3:G256)+J257</f>
        <v>7.5113670578240921E-2</v>
      </c>
      <c r="N257" s="21"/>
      <c r="O257" s="21"/>
      <c r="P257" s="21"/>
      <c r="Q257" s="19">
        <f t="shared" si="19"/>
        <v>0.1754213832673191</v>
      </c>
      <c r="R257" s="19">
        <f t="shared" si="20"/>
        <v>0.17529628106189954</v>
      </c>
      <c r="S257" s="19">
        <f t="shared" si="21"/>
        <v>5.6420635077364953E-3</v>
      </c>
      <c r="T257" s="19">
        <f t="shared" si="22"/>
        <v>0.1753588210085115</v>
      </c>
      <c r="U257" s="19">
        <f t="shared" si="23"/>
        <v>3.1460111013936337E-2</v>
      </c>
      <c r="V257" s="19">
        <f t="shared" si="24"/>
        <v>3.1448891084126698E-2</v>
      </c>
    </row>
    <row r="258" spans="1:22" x14ac:dyDescent="0.25">
      <c r="A258" s="26">
        <f>Wellpath!E258</f>
        <v>0</v>
      </c>
      <c r="B258" s="22">
        <f>Wellpath!K258</f>
        <v>0</v>
      </c>
      <c r="C258" s="22">
        <v>0</v>
      </c>
      <c r="D258" s="22">
        <v>0</v>
      </c>
      <c r="E258" s="20">
        <f>Model!$W$5*((drdp!B258+drdp!K258)*DSFS!$B258+(drdp!E258+drdp!N258)*DSFS!$C258+(drdp!H258+drdp!Q258)*DSFS!$D258)</f>
        <v>0</v>
      </c>
      <c r="F258" s="20">
        <f>Model!$W$5*((drdp!C258+drdp!L258)*DSFS!$B258+(drdp!F258+drdp!O258)*DSFS!$C258+(drdp!I258+drdp!R258)*DSFS!$D258)</f>
        <v>0</v>
      </c>
      <c r="G258" s="20">
        <f>Model!$W$5*((drdp!D258+drdp!M258)*DSFS!$B258+(drdp!G258+drdp!P258)*DSFS!$C258+(drdp!J258+drdp!S258)*DSFS!$D258)</f>
        <v>0</v>
      </c>
      <c r="H258" s="18">
        <f>Model!$W$5*((drdp!B258)*DSFS!$B258+(drdp!E258)*DSFS!$C258+(drdp!H258)*DSFS!$D258)</f>
        <v>0</v>
      </c>
      <c r="I258" s="18">
        <f>Model!$W$5*((drdp!C258)*DSFS!$B258+(drdp!F258)*DSFS!$C258+(drdp!I258)*DSFS!$D258)</f>
        <v>0</v>
      </c>
      <c r="J258" s="18">
        <f>Model!$W$5*((drdp!D258)*DSFS!$B258+(drdp!G258)*DSFS!$C258+(drdp!J258)*DSFS!$D258)</f>
        <v>0</v>
      </c>
      <c r="K258" s="21">
        <f>SUM(E$3:E257)+H258</f>
        <v>0.41883335978324254</v>
      </c>
      <c r="L258" s="21">
        <f>SUM(F$3:F257)+I258</f>
        <v>0.41868398710948995</v>
      </c>
      <c r="M258" s="21">
        <f>SUM(G$3:G257)+J258</f>
        <v>7.5113670578240921E-2</v>
      </c>
      <c r="N258" s="21"/>
      <c r="O258" s="21"/>
      <c r="P258" s="21"/>
      <c r="Q258" s="19">
        <f t="shared" si="19"/>
        <v>0.1754213832673191</v>
      </c>
      <c r="R258" s="19">
        <f t="shared" si="20"/>
        <v>0.17529628106189954</v>
      </c>
      <c r="S258" s="19">
        <f t="shared" si="21"/>
        <v>5.6420635077364953E-3</v>
      </c>
      <c r="T258" s="19">
        <f t="shared" si="22"/>
        <v>0.1753588210085115</v>
      </c>
      <c r="U258" s="19">
        <f t="shared" si="23"/>
        <v>3.1460111013936337E-2</v>
      </c>
      <c r="V258" s="19">
        <f t="shared" si="24"/>
        <v>3.1448891084126698E-2</v>
      </c>
    </row>
    <row r="259" spans="1:22" x14ac:dyDescent="0.25">
      <c r="A259" s="26">
        <f>Wellpath!E259</f>
        <v>0</v>
      </c>
      <c r="B259" s="22">
        <f>Wellpath!K259</f>
        <v>0</v>
      </c>
      <c r="C259" s="22">
        <v>0</v>
      </c>
      <c r="D259" s="22">
        <v>0</v>
      </c>
      <c r="E259" s="20">
        <f>Model!$W$5*((drdp!B259+drdp!K259)*DSFS!$B259+(drdp!E259+drdp!N259)*DSFS!$C259+(drdp!H259+drdp!Q259)*DSFS!$D259)</f>
        <v>0</v>
      </c>
      <c r="F259" s="20">
        <f>Model!$W$5*((drdp!C259+drdp!L259)*DSFS!$B259+(drdp!F259+drdp!O259)*DSFS!$C259+(drdp!I259+drdp!R259)*DSFS!$D259)</f>
        <v>0</v>
      </c>
      <c r="G259" s="20">
        <f>Model!$W$5*((drdp!D259+drdp!M259)*DSFS!$B259+(drdp!G259+drdp!P259)*DSFS!$C259+(drdp!J259+drdp!S259)*DSFS!$D259)</f>
        <v>0</v>
      </c>
      <c r="H259" s="18">
        <f>Model!$W$5*((drdp!B259)*DSFS!$B259+(drdp!E259)*DSFS!$C259+(drdp!H259)*DSFS!$D259)</f>
        <v>0</v>
      </c>
      <c r="I259" s="18">
        <f>Model!$W$5*((drdp!C259)*DSFS!$B259+(drdp!F259)*DSFS!$C259+(drdp!I259)*DSFS!$D259)</f>
        <v>0</v>
      </c>
      <c r="J259" s="18">
        <f>Model!$W$5*((drdp!D259)*DSFS!$B259+(drdp!G259)*DSFS!$C259+(drdp!J259)*DSFS!$D259)</f>
        <v>0</v>
      </c>
      <c r="K259" s="21">
        <f>SUM(E$3:E258)+H259</f>
        <v>0.41883335978324254</v>
      </c>
      <c r="L259" s="21">
        <f>SUM(F$3:F258)+I259</f>
        <v>0.41868398710948995</v>
      </c>
      <c r="M259" s="21">
        <f>SUM(G$3:G258)+J259</f>
        <v>7.5113670578240921E-2</v>
      </c>
      <c r="N259" s="21"/>
      <c r="O259" s="21"/>
      <c r="P259" s="21"/>
      <c r="Q259" s="19">
        <f t="shared" si="19"/>
        <v>0.1754213832673191</v>
      </c>
      <c r="R259" s="19">
        <f t="shared" si="20"/>
        <v>0.17529628106189954</v>
      </c>
      <c r="S259" s="19">
        <f t="shared" si="21"/>
        <v>5.6420635077364953E-3</v>
      </c>
      <c r="T259" s="19">
        <f t="shared" si="22"/>
        <v>0.1753588210085115</v>
      </c>
      <c r="U259" s="19">
        <f t="shared" si="23"/>
        <v>3.1460111013936337E-2</v>
      </c>
      <c r="V259" s="19">
        <f t="shared" si="24"/>
        <v>3.1448891084126698E-2</v>
      </c>
    </row>
    <row r="260" spans="1:22" x14ac:dyDescent="0.25">
      <c r="A260" s="26">
        <f>Wellpath!E260</f>
        <v>0</v>
      </c>
      <c r="B260" s="22">
        <f>Wellpath!K260</f>
        <v>0</v>
      </c>
      <c r="C260" s="22">
        <v>0</v>
      </c>
      <c r="D260" s="22">
        <v>0</v>
      </c>
      <c r="E260" s="20">
        <f>Model!$W$5*((drdp!B260+drdp!K260)*DSFS!$B260+(drdp!E260+drdp!N260)*DSFS!$C260+(drdp!H260+drdp!Q260)*DSFS!$D260)</f>
        <v>0</v>
      </c>
      <c r="F260" s="20">
        <f>Model!$W$5*((drdp!C260+drdp!L260)*DSFS!$B260+(drdp!F260+drdp!O260)*DSFS!$C260+(drdp!I260+drdp!R260)*DSFS!$D260)</f>
        <v>0</v>
      </c>
      <c r="G260" s="20">
        <f>Model!$W$5*((drdp!D260+drdp!M260)*DSFS!$B260+(drdp!G260+drdp!P260)*DSFS!$C260+(drdp!J260+drdp!S260)*DSFS!$D260)</f>
        <v>0</v>
      </c>
      <c r="H260" s="18">
        <f>Model!$W$5*((drdp!B260)*DSFS!$B260+(drdp!E260)*DSFS!$C260+(drdp!H260)*DSFS!$D260)</f>
        <v>0</v>
      </c>
      <c r="I260" s="18">
        <f>Model!$W$5*((drdp!C260)*DSFS!$B260+(drdp!F260)*DSFS!$C260+(drdp!I260)*DSFS!$D260)</f>
        <v>0</v>
      </c>
      <c r="J260" s="18">
        <f>Model!$W$5*((drdp!D260)*DSFS!$B260+(drdp!G260)*DSFS!$C260+(drdp!J260)*DSFS!$D260)</f>
        <v>0</v>
      </c>
      <c r="K260" s="21">
        <f>SUM(E$3:E259)+H260</f>
        <v>0.41883335978324254</v>
      </c>
      <c r="L260" s="21">
        <f>SUM(F$3:F259)+I260</f>
        <v>0.41868398710948995</v>
      </c>
      <c r="M260" s="21">
        <f>SUM(G$3:G259)+J260</f>
        <v>7.5113670578240921E-2</v>
      </c>
      <c r="N260" s="21"/>
      <c r="O260" s="21"/>
      <c r="P260" s="21"/>
      <c r="Q260" s="19">
        <f t="shared" si="19"/>
        <v>0.1754213832673191</v>
      </c>
      <c r="R260" s="19">
        <f t="shared" si="20"/>
        <v>0.17529628106189954</v>
      </c>
      <c r="S260" s="19">
        <f t="shared" si="21"/>
        <v>5.6420635077364953E-3</v>
      </c>
      <c r="T260" s="19">
        <f t="shared" si="22"/>
        <v>0.1753588210085115</v>
      </c>
      <c r="U260" s="19">
        <f t="shared" si="23"/>
        <v>3.1460111013936337E-2</v>
      </c>
      <c r="V260" s="19">
        <f t="shared" si="24"/>
        <v>3.1448891084126698E-2</v>
      </c>
    </row>
    <row r="261" spans="1:22" x14ac:dyDescent="0.25">
      <c r="A261" s="26">
        <f>Wellpath!E261</f>
        <v>0</v>
      </c>
      <c r="B261" s="22">
        <f>Wellpath!K261</f>
        <v>0</v>
      </c>
      <c r="C261" s="22">
        <v>0</v>
      </c>
      <c r="D261" s="22">
        <v>0</v>
      </c>
      <c r="E261" s="20">
        <f>Model!$W$5*((drdp!B261+drdp!K261)*DSFS!$B261+(drdp!E261+drdp!N261)*DSFS!$C261+(drdp!H261+drdp!Q261)*DSFS!$D261)</f>
        <v>0</v>
      </c>
      <c r="F261" s="20">
        <f>Model!$W$5*((drdp!C261+drdp!L261)*DSFS!$B261+(drdp!F261+drdp!O261)*DSFS!$C261+(drdp!I261+drdp!R261)*DSFS!$D261)</f>
        <v>0</v>
      </c>
      <c r="G261" s="20">
        <f>Model!$W$5*((drdp!D261+drdp!M261)*DSFS!$B261+(drdp!G261+drdp!P261)*DSFS!$C261+(drdp!J261+drdp!S261)*DSFS!$D261)</f>
        <v>0</v>
      </c>
      <c r="H261" s="18">
        <f>Model!$W$5*((drdp!B261)*DSFS!$B261+(drdp!E261)*DSFS!$C261+(drdp!H261)*DSFS!$D261)</f>
        <v>0</v>
      </c>
      <c r="I261" s="18">
        <f>Model!$W$5*((drdp!C261)*DSFS!$B261+(drdp!F261)*DSFS!$C261+(drdp!I261)*DSFS!$D261)</f>
        <v>0</v>
      </c>
      <c r="J261" s="18">
        <f>Model!$W$5*((drdp!D261)*DSFS!$B261+(drdp!G261)*DSFS!$C261+(drdp!J261)*DSFS!$D261)</f>
        <v>0</v>
      </c>
      <c r="K261" s="21">
        <f>SUM(E$3:E260)+H261</f>
        <v>0.41883335978324254</v>
      </c>
      <c r="L261" s="21">
        <f>SUM(F$3:F260)+I261</f>
        <v>0.41868398710948995</v>
      </c>
      <c r="M261" s="21">
        <f>SUM(G$3:G260)+J261</f>
        <v>7.5113670578240921E-2</v>
      </c>
      <c r="N261" s="21"/>
      <c r="O261" s="21"/>
      <c r="P261" s="21"/>
      <c r="Q261" s="19">
        <f t="shared" si="19"/>
        <v>0.1754213832673191</v>
      </c>
      <c r="R261" s="19">
        <f t="shared" si="20"/>
        <v>0.17529628106189954</v>
      </c>
      <c r="S261" s="19">
        <f t="shared" si="21"/>
        <v>5.6420635077364953E-3</v>
      </c>
      <c r="T261" s="19">
        <f t="shared" si="22"/>
        <v>0.1753588210085115</v>
      </c>
      <c r="U261" s="19">
        <f t="shared" si="23"/>
        <v>3.1460111013936337E-2</v>
      </c>
      <c r="V261" s="19">
        <f t="shared" si="24"/>
        <v>3.1448891084126698E-2</v>
      </c>
    </row>
    <row r="262" spans="1:22" x14ac:dyDescent="0.25">
      <c r="A262" s="26">
        <f>Wellpath!E262</f>
        <v>0</v>
      </c>
      <c r="B262" s="22">
        <f>Wellpath!K262</f>
        <v>0</v>
      </c>
      <c r="C262" s="22">
        <v>0</v>
      </c>
      <c r="D262" s="22">
        <v>0</v>
      </c>
      <c r="E262" s="20">
        <f>Model!$W$5*((drdp!B262+drdp!K262)*DSFS!$B262+(drdp!E262+drdp!N262)*DSFS!$C262+(drdp!H262+drdp!Q262)*DSFS!$D262)</f>
        <v>0</v>
      </c>
      <c r="F262" s="20">
        <f>Model!$W$5*((drdp!C262+drdp!L262)*DSFS!$B262+(drdp!F262+drdp!O262)*DSFS!$C262+(drdp!I262+drdp!R262)*DSFS!$D262)</f>
        <v>0</v>
      </c>
      <c r="G262" s="20">
        <f>Model!$W$5*((drdp!D262+drdp!M262)*DSFS!$B262+(drdp!G262+drdp!P262)*DSFS!$C262+(drdp!J262+drdp!S262)*DSFS!$D262)</f>
        <v>0</v>
      </c>
      <c r="H262" s="18">
        <f>Model!$W$5*((drdp!B262)*DSFS!$B262+(drdp!E262)*DSFS!$C262+(drdp!H262)*DSFS!$D262)</f>
        <v>0</v>
      </c>
      <c r="I262" s="18">
        <f>Model!$W$5*((drdp!C262)*DSFS!$B262+(drdp!F262)*DSFS!$C262+(drdp!I262)*DSFS!$D262)</f>
        <v>0</v>
      </c>
      <c r="J262" s="18">
        <f>Model!$W$5*((drdp!D262)*DSFS!$B262+(drdp!G262)*DSFS!$C262+(drdp!J262)*DSFS!$D262)</f>
        <v>0</v>
      </c>
      <c r="K262" s="21">
        <f>SUM(E$3:E261)+H262</f>
        <v>0.41883335978324254</v>
      </c>
      <c r="L262" s="21">
        <f>SUM(F$3:F261)+I262</f>
        <v>0.41868398710948995</v>
      </c>
      <c r="M262" s="21">
        <f>SUM(G$3:G261)+J262</f>
        <v>7.5113670578240921E-2</v>
      </c>
      <c r="N262" s="21"/>
      <c r="O262" s="21"/>
      <c r="P262" s="21"/>
      <c r="Q262" s="19">
        <f t="shared" ref="Q262:Q270" si="25">K262^2</f>
        <v>0.1754213832673191</v>
      </c>
      <c r="R262" s="19">
        <f t="shared" ref="R262:R270" si="26">L262^2</f>
        <v>0.17529628106189954</v>
      </c>
      <c r="S262" s="19">
        <f t="shared" ref="S262:S270" si="27">M262^2</f>
        <v>5.6420635077364953E-3</v>
      </c>
      <c r="T262" s="19">
        <f t="shared" ref="T262:T270" si="28">K262*L262</f>
        <v>0.1753588210085115</v>
      </c>
      <c r="U262" s="19">
        <f t="shared" ref="U262:U270" si="29">K262*M262</f>
        <v>3.1460111013936337E-2</v>
      </c>
      <c r="V262" s="19">
        <f t="shared" ref="V262:V270" si="30">L262*M262</f>
        <v>3.1448891084126698E-2</v>
      </c>
    </row>
    <row r="263" spans="1:22" x14ac:dyDescent="0.25">
      <c r="A263" s="26">
        <f>Wellpath!E263</f>
        <v>0</v>
      </c>
      <c r="B263" s="22">
        <f>Wellpath!K263</f>
        <v>0</v>
      </c>
      <c r="C263" s="22">
        <v>0</v>
      </c>
      <c r="D263" s="22">
        <v>0</v>
      </c>
      <c r="E263" s="20">
        <f>Model!$W$5*((drdp!B263+drdp!K263)*DSFS!$B263+(drdp!E263+drdp!N263)*DSFS!$C263+(drdp!H263+drdp!Q263)*DSFS!$D263)</f>
        <v>0</v>
      </c>
      <c r="F263" s="20">
        <f>Model!$W$5*((drdp!C263+drdp!L263)*DSFS!$B263+(drdp!F263+drdp!O263)*DSFS!$C263+(drdp!I263+drdp!R263)*DSFS!$D263)</f>
        <v>0</v>
      </c>
      <c r="G263" s="20">
        <f>Model!$W$5*((drdp!D263+drdp!M263)*DSFS!$B263+(drdp!G263+drdp!P263)*DSFS!$C263+(drdp!J263+drdp!S263)*DSFS!$D263)</f>
        <v>0</v>
      </c>
      <c r="H263" s="18">
        <f>Model!$W$5*((drdp!B263)*DSFS!$B263+(drdp!E263)*DSFS!$C263+(drdp!H263)*DSFS!$D263)</f>
        <v>0</v>
      </c>
      <c r="I263" s="18">
        <f>Model!$W$5*((drdp!C263)*DSFS!$B263+(drdp!F263)*DSFS!$C263+(drdp!I263)*DSFS!$D263)</f>
        <v>0</v>
      </c>
      <c r="J263" s="18">
        <f>Model!$W$5*((drdp!D263)*DSFS!$B263+(drdp!G263)*DSFS!$C263+(drdp!J263)*DSFS!$D263)</f>
        <v>0</v>
      </c>
      <c r="K263" s="21">
        <f>SUM(E$3:E262)+H263</f>
        <v>0.41883335978324254</v>
      </c>
      <c r="L263" s="21">
        <f>SUM(F$3:F262)+I263</f>
        <v>0.41868398710948995</v>
      </c>
      <c r="M263" s="21">
        <f>SUM(G$3:G262)+J263</f>
        <v>7.5113670578240921E-2</v>
      </c>
      <c r="N263" s="21"/>
      <c r="O263" s="21"/>
      <c r="P263" s="21"/>
      <c r="Q263" s="19">
        <f t="shared" si="25"/>
        <v>0.1754213832673191</v>
      </c>
      <c r="R263" s="19">
        <f t="shared" si="26"/>
        <v>0.17529628106189954</v>
      </c>
      <c r="S263" s="19">
        <f t="shared" si="27"/>
        <v>5.6420635077364953E-3</v>
      </c>
      <c r="T263" s="19">
        <f t="shared" si="28"/>
        <v>0.1753588210085115</v>
      </c>
      <c r="U263" s="19">
        <f t="shared" si="29"/>
        <v>3.1460111013936337E-2</v>
      </c>
      <c r="V263" s="19">
        <f t="shared" si="30"/>
        <v>3.1448891084126698E-2</v>
      </c>
    </row>
    <row r="264" spans="1:22" x14ac:dyDescent="0.25">
      <c r="A264" s="26">
        <f>Wellpath!E264</f>
        <v>0</v>
      </c>
      <c r="B264" s="22">
        <f>Wellpath!K264</f>
        <v>0</v>
      </c>
      <c r="C264" s="22">
        <v>0</v>
      </c>
      <c r="D264" s="22">
        <v>0</v>
      </c>
      <c r="E264" s="20">
        <f>Model!$W$5*((drdp!B264+drdp!K264)*DSFS!$B264+(drdp!E264+drdp!N264)*DSFS!$C264+(drdp!H264+drdp!Q264)*DSFS!$D264)</f>
        <v>0</v>
      </c>
      <c r="F264" s="20">
        <f>Model!$W$5*((drdp!C264+drdp!L264)*DSFS!$B264+(drdp!F264+drdp!O264)*DSFS!$C264+(drdp!I264+drdp!R264)*DSFS!$D264)</f>
        <v>0</v>
      </c>
      <c r="G264" s="20">
        <f>Model!$W$5*((drdp!D264+drdp!M264)*DSFS!$B264+(drdp!G264+drdp!P264)*DSFS!$C264+(drdp!J264+drdp!S264)*DSFS!$D264)</f>
        <v>0</v>
      </c>
      <c r="H264" s="18">
        <f>Model!$W$5*((drdp!B264)*DSFS!$B264+(drdp!E264)*DSFS!$C264+(drdp!H264)*DSFS!$D264)</f>
        <v>0</v>
      </c>
      <c r="I264" s="18">
        <f>Model!$W$5*((drdp!C264)*DSFS!$B264+(drdp!F264)*DSFS!$C264+(drdp!I264)*DSFS!$D264)</f>
        <v>0</v>
      </c>
      <c r="J264" s="18">
        <f>Model!$W$5*((drdp!D264)*DSFS!$B264+(drdp!G264)*DSFS!$C264+(drdp!J264)*DSFS!$D264)</f>
        <v>0</v>
      </c>
      <c r="K264" s="21">
        <f>SUM(E$3:E263)+H264</f>
        <v>0.41883335978324254</v>
      </c>
      <c r="L264" s="21">
        <f>SUM(F$3:F263)+I264</f>
        <v>0.41868398710948995</v>
      </c>
      <c r="M264" s="21">
        <f>SUM(G$3:G263)+J264</f>
        <v>7.5113670578240921E-2</v>
      </c>
      <c r="N264" s="21"/>
      <c r="O264" s="21"/>
      <c r="P264" s="21"/>
      <c r="Q264" s="19">
        <f t="shared" si="25"/>
        <v>0.1754213832673191</v>
      </c>
      <c r="R264" s="19">
        <f t="shared" si="26"/>
        <v>0.17529628106189954</v>
      </c>
      <c r="S264" s="19">
        <f t="shared" si="27"/>
        <v>5.6420635077364953E-3</v>
      </c>
      <c r="T264" s="19">
        <f t="shared" si="28"/>
        <v>0.1753588210085115</v>
      </c>
      <c r="U264" s="19">
        <f t="shared" si="29"/>
        <v>3.1460111013936337E-2</v>
      </c>
      <c r="V264" s="19">
        <f t="shared" si="30"/>
        <v>3.1448891084126698E-2</v>
      </c>
    </row>
    <row r="265" spans="1:22" x14ac:dyDescent="0.25">
      <c r="A265" s="26">
        <f>Wellpath!E265</f>
        <v>0</v>
      </c>
      <c r="B265" s="22">
        <f>Wellpath!K265</f>
        <v>0</v>
      </c>
      <c r="C265" s="22">
        <v>0</v>
      </c>
      <c r="D265" s="22">
        <v>0</v>
      </c>
      <c r="E265" s="20">
        <f>Model!$W$5*((drdp!B265+drdp!K265)*DSFS!$B265+(drdp!E265+drdp!N265)*DSFS!$C265+(drdp!H265+drdp!Q265)*DSFS!$D265)</f>
        <v>0</v>
      </c>
      <c r="F265" s="20">
        <f>Model!$W$5*((drdp!C265+drdp!L265)*DSFS!$B265+(drdp!F265+drdp!O265)*DSFS!$C265+(drdp!I265+drdp!R265)*DSFS!$D265)</f>
        <v>0</v>
      </c>
      <c r="G265" s="20">
        <f>Model!$W$5*((drdp!D265+drdp!M265)*DSFS!$B265+(drdp!G265+drdp!P265)*DSFS!$C265+(drdp!J265+drdp!S265)*DSFS!$D265)</f>
        <v>0</v>
      </c>
      <c r="H265" s="18">
        <f>Model!$W$5*((drdp!B265)*DSFS!$B265+(drdp!E265)*DSFS!$C265+(drdp!H265)*DSFS!$D265)</f>
        <v>0</v>
      </c>
      <c r="I265" s="18">
        <f>Model!$W$5*((drdp!C265)*DSFS!$B265+(drdp!F265)*DSFS!$C265+(drdp!I265)*DSFS!$D265)</f>
        <v>0</v>
      </c>
      <c r="J265" s="18">
        <f>Model!$W$5*((drdp!D265)*DSFS!$B265+(drdp!G265)*DSFS!$C265+(drdp!J265)*DSFS!$D265)</f>
        <v>0</v>
      </c>
      <c r="K265" s="21">
        <f>SUM(E$3:E264)+H265</f>
        <v>0.41883335978324254</v>
      </c>
      <c r="L265" s="21">
        <f>SUM(F$3:F264)+I265</f>
        <v>0.41868398710948995</v>
      </c>
      <c r="M265" s="21">
        <f>SUM(G$3:G264)+J265</f>
        <v>7.5113670578240921E-2</v>
      </c>
      <c r="N265" s="21"/>
      <c r="O265" s="21"/>
      <c r="P265" s="21"/>
      <c r="Q265" s="19">
        <f t="shared" si="25"/>
        <v>0.1754213832673191</v>
      </c>
      <c r="R265" s="19">
        <f t="shared" si="26"/>
        <v>0.17529628106189954</v>
      </c>
      <c r="S265" s="19">
        <f t="shared" si="27"/>
        <v>5.6420635077364953E-3</v>
      </c>
      <c r="T265" s="19">
        <f t="shared" si="28"/>
        <v>0.1753588210085115</v>
      </c>
      <c r="U265" s="19">
        <f t="shared" si="29"/>
        <v>3.1460111013936337E-2</v>
      </c>
      <c r="V265" s="19">
        <f t="shared" si="30"/>
        <v>3.1448891084126698E-2</v>
      </c>
    </row>
    <row r="266" spans="1:22" x14ac:dyDescent="0.25">
      <c r="A266" s="26">
        <f>Wellpath!E266</f>
        <v>0</v>
      </c>
      <c r="B266" s="22">
        <f>Wellpath!K266</f>
        <v>0</v>
      </c>
      <c r="C266" s="22">
        <v>0</v>
      </c>
      <c r="D266" s="22">
        <v>0</v>
      </c>
      <c r="E266" s="20">
        <f>Model!$W$5*((drdp!B266+drdp!K266)*DSFS!$B266+(drdp!E266+drdp!N266)*DSFS!$C266+(drdp!H266+drdp!Q266)*DSFS!$D266)</f>
        <v>0</v>
      </c>
      <c r="F266" s="20">
        <f>Model!$W$5*((drdp!C266+drdp!L266)*DSFS!$B266+(drdp!F266+drdp!O266)*DSFS!$C266+(drdp!I266+drdp!R266)*DSFS!$D266)</f>
        <v>0</v>
      </c>
      <c r="G266" s="20">
        <f>Model!$W$5*((drdp!D266+drdp!M266)*DSFS!$B266+(drdp!G266+drdp!P266)*DSFS!$C266+(drdp!J266+drdp!S266)*DSFS!$D266)</f>
        <v>0</v>
      </c>
      <c r="H266" s="18">
        <f>Model!$W$5*((drdp!B266)*DSFS!$B266+(drdp!E266)*DSFS!$C266+(drdp!H266)*DSFS!$D266)</f>
        <v>0</v>
      </c>
      <c r="I266" s="18">
        <f>Model!$W$5*((drdp!C266)*DSFS!$B266+(drdp!F266)*DSFS!$C266+(drdp!I266)*DSFS!$D266)</f>
        <v>0</v>
      </c>
      <c r="J266" s="18">
        <f>Model!$W$5*((drdp!D266)*DSFS!$B266+(drdp!G266)*DSFS!$C266+(drdp!J266)*DSFS!$D266)</f>
        <v>0</v>
      </c>
      <c r="K266" s="21">
        <f>SUM(E$3:E265)+H266</f>
        <v>0.41883335978324254</v>
      </c>
      <c r="L266" s="21">
        <f>SUM(F$3:F265)+I266</f>
        <v>0.41868398710948995</v>
      </c>
      <c r="M266" s="21">
        <f>SUM(G$3:G265)+J266</f>
        <v>7.5113670578240921E-2</v>
      </c>
      <c r="N266" s="21"/>
      <c r="O266" s="21"/>
      <c r="P266" s="21"/>
      <c r="Q266" s="19">
        <f t="shared" si="25"/>
        <v>0.1754213832673191</v>
      </c>
      <c r="R266" s="19">
        <f t="shared" si="26"/>
        <v>0.17529628106189954</v>
      </c>
      <c r="S266" s="19">
        <f t="shared" si="27"/>
        <v>5.6420635077364953E-3</v>
      </c>
      <c r="T266" s="19">
        <f t="shared" si="28"/>
        <v>0.1753588210085115</v>
      </c>
      <c r="U266" s="19">
        <f t="shared" si="29"/>
        <v>3.1460111013936337E-2</v>
      </c>
      <c r="V266" s="19">
        <f t="shared" si="30"/>
        <v>3.1448891084126698E-2</v>
      </c>
    </row>
    <row r="267" spans="1:22" x14ac:dyDescent="0.25">
      <c r="A267" s="26">
        <f>Wellpath!E267</f>
        <v>0</v>
      </c>
      <c r="B267" s="22">
        <f>Wellpath!K267</f>
        <v>0</v>
      </c>
      <c r="C267" s="22">
        <v>0</v>
      </c>
      <c r="D267" s="22">
        <v>0</v>
      </c>
      <c r="E267" s="20">
        <f>Model!$W$5*((drdp!B267+drdp!K267)*DSFS!$B267+(drdp!E267+drdp!N267)*DSFS!$C267+(drdp!H267+drdp!Q267)*DSFS!$D267)</f>
        <v>0</v>
      </c>
      <c r="F267" s="20">
        <f>Model!$W$5*((drdp!C267+drdp!L267)*DSFS!$B267+(drdp!F267+drdp!O267)*DSFS!$C267+(drdp!I267+drdp!R267)*DSFS!$D267)</f>
        <v>0</v>
      </c>
      <c r="G267" s="20">
        <f>Model!$W$5*((drdp!D267+drdp!M267)*DSFS!$B267+(drdp!G267+drdp!P267)*DSFS!$C267+(drdp!J267+drdp!S267)*DSFS!$D267)</f>
        <v>0</v>
      </c>
      <c r="H267" s="18">
        <f>Model!$W$5*((drdp!B267)*DSFS!$B267+(drdp!E267)*DSFS!$C267+(drdp!H267)*DSFS!$D267)</f>
        <v>0</v>
      </c>
      <c r="I267" s="18">
        <f>Model!$W$5*((drdp!C267)*DSFS!$B267+(drdp!F267)*DSFS!$C267+(drdp!I267)*DSFS!$D267)</f>
        <v>0</v>
      </c>
      <c r="J267" s="18">
        <f>Model!$W$5*((drdp!D267)*DSFS!$B267+(drdp!G267)*DSFS!$C267+(drdp!J267)*DSFS!$D267)</f>
        <v>0</v>
      </c>
      <c r="K267" s="21">
        <f>SUM(E$3:E266)+H267</f>
        <v>0.41883335978324254</v>
      </c>
      <c r="L267" s="21">
        <f>SUM(F$3:F266)+I267</f>
        <v>0.41868398710948995</v>
      </c>
      <c r="M267" s="21">
        <f>SUM(G$3:G266)+J267</f>
        <v>7.5113670578240921E-2</v>
      </c>
      <c r="N267" s="21"/>
      <c r="O267" s="21"/>
      <c r="P267" s="21"/>
      <c r="Q267" s="19">
        <f t="shared" si="25"/>
        <v>0.1754213832673191</v>
      </c>
      <c r="R267" s="19">
        <f t="shared" si="26"/>
        <v>0.17529628106189954</v>
      </c>
      <c r="S267" s="19">
        <f t="shared" si="27"/>
        <v>5.6420635077364953E-3</v>
      </c>
      <c r="T267" s="19">
        <f t="shared" si="28"/>
        <v>0.1753588210085115</v>
      </c>
      <c r="U267" s="19">
        <f t="shared" si="29"/>
        <v>3.1460111013936337E-2</v>
      </c>
      <c r="V267" s="19">
        <f t="shared" si="30"/>
        <v>3.1448891084126698E-2</v>
      </c>
    </row>
    <row r="268" spans="1:22" x14ac:dyDescent="0.25">
      <c r="A268" s="26">
        <f>Wellpath!E268</f>
        <v>0</v>
      </c>
      <c r="B268" s="22">
        <f>Wellpath!K268</f>
        <v>0</v>
      </c>
      <c r="C268" s="22">
        <v>0</v>
      </c>
      <c r="D268" s="22">
        <v>0</v>
      </c>
      <c r="E268" s="20">
        <f>Model!$W$5*((drdp!B268+drdp!K268)*DSFS!$B268+(drdp!E268+drdp!N268)*DSFS!$C268+(drdp!H268+drdp!Q268)*DSFS!$D268)</f>
        <v>0</v>
      </c>
      <c r="F268" s="20">
        <f>Model!$W$5*((drdp!C268+drdp!L268)*DSFS!$B268+(drdp!F268+drdp!O268)*DSFS!$C268+(drdp!I268+drdp!R268)*DSFS!$D268)</f>
        <v>0</v>
      </c>
      <c r="G268" s="20">
        <f>Model!$W$5*((drdp!D268+drdp!M268)*DSFS!$B268+(drdp!G268+drdp!P268)*DSFS!$C268+(drdp!J268+drdp!S268)*DSFS!$D268)</f>
        <v>0</v>
      </c>
      <c r="H268" s="18">
        <f>Model!$W$5*((drdp!B268)*DSFS!$B268+(drdp!E268)*DSFS!$C268+(drdp!H268)*DSFS!$D268)</f>
        <v>0</v>
      </c>
      <c r="I268" s="18">
        <f>Model!$W$5*((drdp!C268)*DSFS!$B268+(drdp!F268)*DSFS!$C268+(drdp!I268)*DSFS!$D268)</f>
        <v>0</v>
      </c>
      <c r="J268" s="18">
        <f>Model!$W$5*((drdp!D268)*DSFS!$B268+(drdp!G268)*DSFS!$C268+(drdp!J268)*DSFS!$D268)</f>
        <v>0</v>
      </c>
      <c r="K268" s="21">
        <f>SUM(E$3:E267)+H268</f>
        <v>0.41883335978324254</v>
      </c>
      <c r="L268" s="21">
        <f>SUM(F$3:F267)+I268</f>
        <v>0.41868398710948995</v>
      </c>
      <c r="M268" s="21">
        <f>SUM(G$3:G267)+J268</f>
        <v>7.5113670578240921E-2</v>
      </c>
      <c r="N268" s="21"/>
      <c r="O268" s="21"/>
      <c r="P268" s="21"/>
      <c r="Q268" s="19">
        <f t="shared" si="25"/>
        <v>0.1754213832673191</v>
      </c>
      <c r="R268" s="19">
        <f t="shared" si="26"/>
        <v>0.17529628106189954</v>
      </c>
      <c r="S268" s="19">
        <f t="shared" si="27"/>
        <v>5.6420635077364953E-3</v>
      </c>
      <c r="T268" s="19">
        <f t="shared" si="28"/>
        <v>0.1753588210085115</v>
      </c>
      <c r="U268" s="19">
        <f t="shared" si="29"/>
        <v>3.1460111013936337E-2</v>
      </c>
      <c r="V268" s="19">
        <f t="shared" si="30"/>
        <v>3.1448891084126698E-2</v>
      </c>
    </row>
    <row r="269" spans="1:22" x14ac:dyDescent="0.25">
      <c r="A269" s="26">
        <f>Wellpath!E269</f>
        <v>0</v>
      </c>
      <c r="B269" s="22">
        <f>Wellpath!K269</f>
        <v>0</v>
      </c>
      <c r="C269" s="22">
        <v>0</v>
      </c>
      <c r="D269" s="22">
        <v>0</v>
      </c>
      <c r="E269" s="20">
        <f>Model!$W$5*((drdp!B269+drdp!K269)*DSFS!$B269+(drdp!E269+drdp!N269)*DSFS!$C269+(drdp!H269+drdp!Q269)*DSFS!$D269)</f>
        <v>0</v>
      </c>
      <c r="F269" s="20">
        <f>Model!$W$5*((drdp!C269+drdp!L269)*DSFS!$B269+(drdp!F269+drdp!O269)*DSFS!$C269+(drdp!I269+drdp!R269)*DSFS!$D269)</f>
        <v>0</v>
      </c>
      <c r="G269" s="20">
        <f>Model!$W$5*((drdp!D269+drdp!M269)*DSFS!$B269+(drdp!G269+drdp!P269)*DSFS!$C269+(drdp!J269+drdp!S269)*DSFS!$D269)</f>
        <v>0</v>
      </c>
      <c r="H269" s="18">
        <f>Model!$W$5*((drdp!B269)*DSFS!$B269+(drdp!E269)*DSFS!$C269+(drdp!H269)*DSFS!$D269)</f>
        <v>0</v>
      </c>
      <c r="I269" s="18">
        <f>Model!$W$5*((drdp!C269)*DSFS!$B269+(drdp!F269)*DSFS!$C269+(drdp!I269)*DSFS!$D269)</f>
        <v>0</v>
      </c>
      <c r="J269" s="18">
        <f>Model!$W$5*((drdp!D269)*DSFS!$B269+(drdp!G269)*DSFS!$C269+(drdp!J269)*DSFS!$D269)</f>
        <v>0</v>
      </c>
      <c r="K269" s="21">
        <f>SUM(E$3:E268)+H269</f>
        <v>0.41883335978324254</v>
      </c>
      <c r="L269" s="21">
        <f>SUM(F$3:F268)+I269</f>
        <v>0.41868398710948995</v>
      </c>
      <c r="M269" s="21">
        <f>SUM(G$3:G268)+J269</f>
        <v>7.5113670578240921E-2</v>
      </c>
      <c r="N269" s="21"/>
      <c r="O269" s="21"/>
      <c r="P269" s="21"/>
      <c r="Q269" s="19">
        <f t="shared" si="25"/>
        <v>0.1754213832673191</v>
      </c>
      <c r="R269" s="19">
        <f t="shared" si="26"/>
        <v>0.17529628106189954</v>
      </c>
      <c r="S269" s="19">
        <f t="shared" si="27"/>
        <v>5.6420635077364953E-3</v>
      </c>
      <c r="T269" s="19">
        <f t="shared" si="28"/>
        <v>0.1753588210085115</v>
      </c>
      <c r="U269" s="19">
        <f t="shared" si="29"/>
        <v>3.1460111013936337E-2</v>
      </c>
      <c r="V269" s="19">
        <f t="shared" si="30"/>
        <v>3.1448891084126698E-2</v>
      </c>
    </row>
    <row r="270" spans="1:22" x14ac:dyDescent="0.25">
      <c r="A270" s="26">
        <f>Wellpath!E270</f>
        <v>0</v>
      </c>
      <c r="B270" s="22">
        <f>Wellpath!K270</f>
        <v>0</v>
      </c>
      <c r="C270" s="22">
        <v>0</v>
      </c>
      <c r="D270" s="22">
        <v>0</v>
      </c>
      <c r="E270" s="20">
        <f>Model!$W$5*((drdp!B270+drdp!K270)*DSFS!$B270+(drdp!E270+drdp!N270)*DSFS!$C270+(drdp!H270+drdp!Q270)*DSFS!$D270)</f>
        <v>0</v>
      </c>
      <c r="F270" s="20">
        <f>Model!$W$5*((drdp!C270+drdp!L270)*DSFS!$B270+(drdp!F270+drdp!O270)*DSFS!$C270+(drdp!I270+drdp!R270)*DSFS!$D270)</f>
        <v>0</v>
      </c>
      <c r="G270" s="20">
        <f>Model!$W$5*((drdp!D270+drdp!M270)*DSFS!$B270+(drdp!G270+drdp!P270)*DSFS!$C270+(drdp!J270+drdp!S270)*DSFS!$D270)</f>
        <v>0</v>
      </c>
      <c r="H270" s="18">
        <f>Model!$W$5*((drdp!B270)*DSFS!$B270+(drdp!E270)*DSFS!$C270+(drdp!H270)*DSFS!$D270)</f>
        <v>0</v>
      </c>
      <c r="I270" s="18">
        <f>Model!$W$5*((drdp!C270)*DSFS!$B270+(drdp!F270)*DSFS!$C270+(drdp!I270)*DSFS!$D270)</f>
        <v>0</v>
      </c>
      <c r="J270" s="18">
        <f>Model!$W$5*((drdp!D270)*DSFS!$B270+(drdp!G270)*DSFS!$C270+(drdp!J270)*DSFS!$D270)</f>
        <v>0</v>
      </c>
      <c r="K270" s="21">
        <f>SUM(E$3:E269)+H270</f>
        <v>0.41883335978324254</v>
      </c>
      <c r="L270" s="21">
        <f>SUM(F$3:F269)+I270</f>
        <v>0.41868398710948995</v>
      </c>
      <c r="M270" s="21">
        <f>SUM(G$3:G269)+J270</f>
        <v>7.5113670578240921E-2</v>
      </c>
      <c r="N270" s="21"/>
      <c r="O270" s="21"/>
      <c r="P270" s="21"/>
      <c r="Q270" s="19">
        <f t="shared" si="25"/>
        <v>0.1754213832673191</v>
      </c>
      <c r="R270" s="19">
        <f t="shared" si="26"/>
        <v>0.17529628106189954</v>
      </c>
      <c r="S270" s="19">
        <f t="shared" si="27"/>
        <v>5.6420635077364953E-3</v>
      </c>
      <c r="T270" s="19">
        <f t="shared" si="28"/>
        <v>0.1753588210085115</v>
      </c>
      <c r="U270" s="19">
        <f t="shared" si="29"/>
        <v>3.1460111013936337E-2</v>
      </c>
      <c r="V270" s="19">
        <f t="shared" si="30"/>
        <v>3.1448891084126698E-2</v>
      </c>
    </row>
    <row r="271" spans="1:22" x14ac:dyDescent="0.25">
      <c r="A271" s="26">
        <f>Wellpath!E271</f>
        <v>0</v>
      </c>
      <c r="B271" s="22">
        <f>Wellpath!K271</f>
        <v>0</v>
      </c>
      <c r="C271" s="22">
        <v>0</v>
      </c>
      <c r="D271" s="22">
        <v>0</v>
      </c>
      <c r="E271" s="20">
        <f>Model!$W$5*((drdp!B271+drdp!K271)*DSFS!$B271+(drdp!E271+drdp!N271)*DSFS!$C271+(drdp!H271+drdp!Q271)*DSFS!$D271)</f>
        <v>0</v>
      </c>
      <c r="F271" s="20">
        <f>Model!$W$5*((drdp!C271+drdp!L271)*DSFS!$B271+(drdp!F271+drdp!O271)*DSFS!$C271+(drdp!I271+drdp!R271)*DSFS!$D271)</f>
        <v>0</v>
      </c>
      <c r="G271" s="20">
        <f>Model!$W$5*((drdp!D271+drdp!M271)*DSFS!$B271+(drdp!G271+drdp!P271)*DSFS!$C271+(drdp!J271+drdp!S271)*DSFS!$D271)</f>
        <v>0</v>
      </c>
      <c r="H271" s="18">
        <f>Model!$W$5*((drdp!B271)*DSFS!$B271+(drdp!E271)*DSFS!$C271+(drdp!H271)*DSFS!$D271)</f>
        <v>0</v>
      </c>
      <c r="I271" s="18">
        <f>Model!$W$5*((drdp!C271)*DSFS!$B271+(drdp!F271)*DSFS!$C271+(drdp!I271)*DSFS!$D271)</f>
        <v>0</v>
      </c>
      <c r="J271" s="18">
        <f>Model!$W$5*((drdp!D271)*DSFS!$B271+(drdp!G271)*DSFS!$C271+(drdp!J271)*DSFS!$D271)</f>
        <v>0</v>
      </c>
      <c r="K271" s="21">
        <f>SUM(E$3:E270)+H271</f>
        <v>0.41883335978324254</v>
      </c>
      <c r="L271" s="21">
        <f>SUM(F$3:F270)+I271</f>
        <v>0.41868398710948995</v>
      </c>
      <c r="M271" s="21">
        <f>SUM(G$3:G270)+J271</f>
        <v>7.5113670578240921E-2</v>
      </c>
      <c r="N271" s="21"/>
      <c r="O271" s="21"/>
      <c r="P271" s="21"/>
      <c r="Q271" s="19">
        <f t="shared" ref="Q271" si="31">K271^2</f>
        <v>0.1754213832673191</v>
      </c>
      <c r="R271" s="19">
        <f t="shared" ref="R271" si="32">L271^2</f>
        <v>0.17529628106189954</v>
      </c>
      <c r="S271" s="19">
        <f t="shared" ref="S271" si="33">M271^2</f>
        <v>5.6420635077364953E-3</v>
      </c>
      <c r="T271" s="19">
        <f t="shared" ref="T271" si="34">K271*L271</f>
        <v>0.1753588210085115</v>
      </c>
      <c r="U271" s="19">
        <f t="shared" ref="U271" si="35">K271*M271</f>
        <v>3.1460111013936337E-2</v>
      </c>
      <c r="V271" s="19">
        <f t="shared" ref="V271" si="36">L271*M271</f>
        <v>3.1448891084126698E-2</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V271"/>
  <sheetViews>
    <sheetView workbookViewId="0">
      <pane ySplit="2" topLeftCell="A239" activePane="bottomLeft" state="frozen"/>
      <selection activeCell="H39" sqref="H39"/>
      <selection pane="bottomLeft" activeCell="N243" sqref="N243"/>
    </sheetView>
  </sheetViews>
  <sheetFormatPr defaultColWidth="9.140625" defaultRowHeight="15" x14ac:dyDescent="0.25"/>
  <cols>
    <col min="1" max="1" width="9.140625" style="1"/>
    <col min="2" max="2" width="12.140625" style="68" customWidth="1"/>
    <col min="3"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6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68">
        <f>Wellpath!K3*Wellpath!P3</f>
        <v>0</v>
      </c>
      <c r="C3" s="22">
        <v>0</v>
      </c>
      <c r="D3" s="22">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68">
        <f>Wellpath!K4*Wellpath!P4</f>
        <v>929.03039999999999</v>
      </c>
      <c r="C4" s="22">
        <v>0</v>
      </c>
      <c r="D4" s="22">
        <v>0</v>
      </c>
      <c r="E4" s="20">
        <f>Model!$W$6*((drdp!B4+drdp!K4)*DSTG!$B4+(drdp!E4+drdp!N4)*DSTG!$C4+(drdp!H4+drdp!Q4)*DSTG!$D4)</f>
        <v>0</v>
      </c>
      <c r="F4" s="20">
        <f>Model!$W$6*((drdp!C4+drdp!L4)*DSTG!$B4+(drdp!F4+drdp!O4)*DSTG!$C4+(drdp!I4+drdp!R4)*DSTG!$D4)</f>
        <v>0</v>
      </c>
      <c r="G4" s="20">
        <f>Model!$W$6*((drdp!D4+drdp!M4)*DSTG!$B4+(drdp!G4+drdp!P4)*DSTG!$C4+(drdp!J4+drdp!S4)*DSTG!$D4)</f>
        <v>0</v>
      </c>
      <c r="H4" s="18">
        <f>Model!$W$6*((drdp!B4)*DSTG!$B4+(drdp!E4)*DSTG!$C4+(drdp!H4)*DSTG!$D4)</f>
        <v>0</v>
      </c>
      <c r="I4" s="18">
        <f>Model!$W$6*((drdp!C4)*DSTG!$B4+(drdp!F4)*DSTG!$C4+(drdp!I4)*DSTG!$D4)</f>
        <v>0</v>
      </c>
      <c r="J4" s="18">
        <f>Model!$W$6*((drdp!D4)*DSTG!$B4+(drdp!G4)*DSTG!$C4+(drdp!J4)*DSTG!$D4)</f>
        <v>2.322576E-4</v>
      </c>
      <c r="K4" s="21">
        <f>SUM(E$3:E3)+H4</f>
        <v>0</v>
      </c>
      <c r="L4" s="21">
        <f>SUM(F$3:F3)+I4</f>
        <v>0</v>
      </c>
      <c r="M4" s="21">
        <f>SUM(G$3:G3)+J4</f>
        <v>2.322576E-4</v>
      </c>
      <c r="N4" s="21"/>
      <c r="O4" s="21"/>
      <c r="P4" s="21"/>
      <c r="Q4" s="19">
        <f t="shared" ref="Q4:S67" si="1">K4^2</f>
        <v>0</v>
      </c>
      <c r="R4" s="19">
        <f t="shared" si="0"/>
        <v>0</v>
      </c>
      <c r="S4" s="19">
        <f t="shared" si="0"/>
        <v>5.3943592757760001E-8</v>
      </c>
      <c r="T4" s="19">
        <f t="shared" ref="T4:T67" si="2">K4*L4</f>
        <v>0</v>
      </c>
      <c r="U4" s="19">
        <f t="shared" ref="U4:U67" si="3">K4*M4</f>
        <v>0</v>
      </c>
      <c r="V4" s="19">
        <f t="shared" ref="V4:V67" si="4">L4*M4</f>
        <v>0</v>
      </c>
    </row>
    <row r="5" spans="1:22" x14ac:dyDescent="0.25">
      <c r="A5" s="26">
        <f>Wellpath!E5</f>
        <v>200</v>
      </c>
      <c r="B5" s="68">
        <f>Wellpath!K5*Wellpath!P5</f>
        <v>3716.1215999999999</v>
      </c>
      <c r="C5" s="22">
        <v>0</v>
      </c>
      <c r="D5" s="22">
        <v>0</v>
      </c>
      <c r="E5" s="20">
        <f>Model!$W$6*((drdp!B5+drdp!K5)*DSTG!$B5+(drdp!E5+drdp!N5)*DSTG!$C5+(drdp!H5+drdp!Q5)*DSTG!$D5)</f>
        <v>0</v>
      </c>
      <c r="F5" s="20">
        <f>Model!$W$6*((drdp!C5+drdp!L5)*DSTG!$B5+(drdp!F5+drdp!O5)*DSTG!$C5+(drdp!I5+drdp!R5)*DSTG!$D5)</f>
        <v>0</v>
      </c>
      <c r="G5" s="20">
        <f>Model!$W$6*((drdp!D5+drdp!M5)*DSTG!$B5+(drdp!G5+drdp!P5)*DSTG!$C5+(drdp!J5+drdp!S5)*DSTG!$D5)</f>
        <v>0</v>
      </c>
      <c r="H5" s="18">
        <f>Model!$W$6*((drdp!B5)*DSTG!$B5+(drdp!E5)*DSTG!$C5+(drdp!H5)*DSTG!$D5)</f>
        <v>0</v>
      </c>
      <c r="I5" s="18">
        <f>Model!$W$6*((drdp!C5)*DSTG!$B5+(drdp!F5)*DSTG!$C5+(drdp!I5)*DSTG!$D5)</f>
        <v>0</v>
      </c>
      <c r="J5" s="18">
        <f>Model!$W$6*((drdp!D5)*DSTG!$B5+(drdp!G5)*DSTG!$C5+(drdp!J5)*DSTG!$D5)</f>
        <v>9.2903039999999999E-4</v>
      </c>
      <c r="K5" s="21">
        <f>SUM(E$3:E4)+H5</f>
        <v>0</v>
      </c>
      <c r="L5" s="21">
        <f>SUM(F$3:F4)+I5</f>
        <v>0</v>
      </c>
      <c r="M5" s="21">
        <f>SUM(G$3:G4)+J5</f>
        <v>9.2903039999999999E-4</v>
      </c>
      <c r="N5" s="21"/>
      <c r="O5" s="21"/>
      <c r="P5" s="21"/>
      <c r="Q5" s="19">
        <f t="shared" si="1"/>
        <v>0</v>
      </c>
      <c r="R5" s="19">
        <f t="shared" si="0"/>
        <v>0</v>
      </c>
      <c r="S5" s="19">
        <f t="shared" si="0"/>
        <v>8.6309748412416002E-7</v>
      </c>
      <c r="T5" s="19">
        <f t="shared" si="2"/>
        <v>0</v>
      </c>
      <c r="U5" s="19">
        <f t="shared" si="3"/>
        <v>0</v>
      </c>
      <c r="V5" s="19">
        <f t="shared" si="4"/>
        <v>0</v>
      </c>
    </row>
    <row r="6" spans="1:22" x14ac:dyDescent="0.25">
      <c r="A6" s="26">
        <f>Wellpath!E6</f>
        <v>300</v>
      </c>
      <c r="B6" s="68">
        <f>Wellpath!K6*Wellpath!P6</f>
        <v>8361.2736000000004</v>
      </c>
      <c r="C6" s="22">
        <v>0</v>
      </c>
      <c r="D6" s="22">
        <v>0</v>
      </c>
      <c r="E6" s="20">
        <f>Model!$W$6*((drdp!B6+drdp!K6)*DSTG!$B6+(drdp!E6+drdp!N6)*DSTG!$C6+(drdp!H6+drdp!Q6)*DSTG!$D6)</f>
        <v>0</v>
      </c>
      <c r="F6" s="20">
        <f>Model!$W$6*((drdp!C6+drdp!L6)*DSTG!$B6+(drdp!F6+drdp!O6)*DSTG!$C6+(drdp!I6+drdp!R6)*DSTG!$D6)</f>
        <v>0</v>
      </c>
      <c r="G6" s="20">
        <f>Model!$W$6*((drdp!D6+drdp!M6)*DSTG!$B6+(drdp!G6+drdp!P6)*DSTG!$C6+(drdp!J6+drdp!S6)*DSTG!$D6)</f>
        <v>0</v>
      </c>
      <c r="H6" s="18">
        <f>Model!$W$6*((drdp!B6)*DSTG!$B6+(drdp!E6)*DSTG!$C6+(drdp!H6)*DSTG!$D6)</f>
        <v>0</v>
      </c>
      <c r="I6" s="18">
        <f>Model!$W$6*((drdp!C6)*DSTG!$B6+(drdp!F6)*DSTG!$C6+(drdp!I6)*DSTG!$D6)</f>
        <v>0</v>
      </c>
      <c r="J6" s="18">
        <f>Model!$W$6*((drdp!D6)*DSTG!$B6+(drdp!G6)*DSTG!$C6+(drdp!J6)*DSTG!$D6)</f>
        <v>2.0903184E-3</v>
      </c>
      <c r="K6" s="21">
        <f>SUM(E$3:E5)+H6</f>
        <v>0</v>
      </c>
      <c r="L6" s="21">
        <f>SUM(F$3:F5)+I6</f>
        <v>0</v>
      </c>
      <c r="M6" s="21">
        <f>SUM(G$3:G5)+J6</f>
        <v>2.0903184E-3</v>
      </c>
      <c r="N6" s="21"/>
      <c r="O6" s="21"/>
      <c r="P6" s="21"/>
      <c r="Q6" s="19">
        <f t="shared" si="1"/>
        <v>0</v>
      </c>
      <c r="R6" s="19">
        <f t="shared" si="0"/>
        <v>0</v>
      </c>
      <c r="S6" s="19">
        <f t="shared" si="0"/>
        <v>4.36943101337856E-6</v>
      </c>
      <c r="T6" s="19">
        <f t="shared" si="2"/>
        <v>0</v>
      </c>
      <c r="U6" s="19">
        <f t="shared" si="3"/>
        <v>0</v>
      </c>
      <c r="V6" s="19">
        <f t="shared" si="4"/>
        <v>0</v>
      </c>
    </row>
    <row r="7" spans="1:22" x14ac:dyDescent="0.25">
      <c r="A7" s="26">
        <f>Wellpath!E7</f>
        <v>400</v>
      </c>
      <c r="B7" s="68">
        <f>Wellpath!K7*Wellpath!P7</f>
        <v>14864.4864</v>
      </c>
      <c r="C7" s="22">
        <v>0</v>
      </c>
      <c r="D7" s="22">
        <v>0</v>
      </c>
      <c r="E7" s="20">
        <f>Model!$W$6*((drdp!B7+drdp!K7)*DSTG!$B7+(drdp!E7+drdp!N7)*DSTG!$C7+(drdp!H7+drdp!Q7)*DSTG!$D7)</f>
        <v>0</v>
      </c>
      <c r="F7" s="20">
        <f>Model!$W$6*((drdp!C7+drdp!L7)*DSTG!$B7+(drdp!F7+drdp!O7)*DSTG!$C7+(drdp!I7+drdp!R7)*DSTG!$D7)</f>
        <v>0</v>
      </c>
      <c r="G7" s="20">
        <f>Model!$W$6*((drdp!D7+drdp!M7)*DSTG!$B7+(drdp!G7+drdp!P7)*DSTG!$C7+(drdp!J7+drdp!S7)*DSTG!$D7)</f>
        <v>0</v>
      </c>
      <c r="H7" s="18">
        <f>Model!$W$6*((drdp!B7)*DSTG!$B7+(drdp!E7)*DSTG!$C7+(drdp!H7)*DSTG!$D7)</f>
        <v>0</v>
      </c>
      <c r="I7" s="18">
        <f>Model!$W$6*((drdp!C7)*DSTG!$B7+(drdp!F7)*DSTG!$C7+(drdp!I7)*DSTG!$D7)</f>
        <v>0</v>
      </c>
      <c r="J7" s="18">
        <f>Model!$W$6*((drdp!D7)*DSTG!$B7+(drdp!G7)*DSTG!$C7+(drdp!J7)*DSTG!$D7)</f>
        <v>3.7161216E-3</v>
      </c>
      <c r="K7" s="21">
        <f>SUM(E$3:E6)+H7</f>
        <v>0</v>
      </c>
      <c r="L7" s="21">
        <f>SUM(F$3:F6)+I7</f>
        <v>0</v>
      </c>
      <c r="M7" s="21">
        <f>SUM(G$3:G6)+J7</f>
        <v>3.7161216E-3</v>
      </c>
      <c r="N7" s="21"/>
      <c r="O7" s="21"/>
      <c r="P7" s="21"/>
      <c r="Q7" s="19">
        <f t="shared" si="1"/>
        <v>0</v>
      </c>
      <c r="R7" s="19">
        <f t="shared" si="0"/>
        <v>0</v>
      </c>
      <c r="S7" s="19">
        <f t="shared" si="0"/>
        <v>1.380955974598656E-5</v>
      </c>
      <c r="T7" s="19">
        <f t="shared" si="2"/>
        <v>0</v>
      </c>
      <c r="U7" s="19">
        <f t="shared" si="3"/>
        <v>0</v>
      </c>
      <c r="V7" s="19">
        <f t="shared" si="4"/>
        <v>0</v>
      </c>
    </row>
    <row r="8" spans="1:22" x14ac:dyDescent="0.25">
      <c r="A8" s="26">
        <f>Wellpath!E8</f>
        <v>500</v>
      </c>
      <c r="B8" s="68">
        <f>Wellpath!K8*Wellpath!P8</f>
        <v>23225.760000000002</v>
      </c>
      <c r="C8" s="22">
        <v>0</v>
      </c>
      <c r="D8" s="22">
        <v>0</v>
      </c>
      <c r="E8" s="20">
        <f>Model!$W$6*((drdp!B8+drdp!K8)*DSTG!$B8+(drdp!E8+drdp!N8)*DSTG!$C8+(drdp!H8+drdp!Q8)*DSTG!$D8)</f>
        <v>0</v>
      </c>
      <c r="F8" s="20">
        <f>Model!$W$6*((drdp!C8+drdp!L8)*DSTG!$B8+(drdp!F8+drdp!O8)*DSTG!$C8+(drdp!I8+drdp!R8)*DSTG!$D8)</f>
        <v>0</v>
      </c>
      <c r="G8" s="20">
        <f>Model!$W$6*((drdp!D8+drdp!M8)*DSTG!$B8+(drdp!G8+drdp!P8)*DSTG!$C8+(drdp!J8+drdp!S8)*DSTG!$D8)</f>
        <v>0</v>
      </c>
      <c r="H8" s="18">
        <f>Model!$W$6*((drdp!B8)*DSTG!$B8+(drdp!E8)*DSTG!$C8+(drdp!H8)*DSTG!$D8)</f>
        <v>0</v>
      </c>
      <c r="I8" s="18">
        <f>Model!$W$6*((drdp!C8)*DSTG!$B8+(drdp!F8)*DSTG!$C8+(drdp!I8)*DSTG!$D8)</f>
        <v>0</v>
      </c>
      <c r="J8" s="18">
        <f>Model!$W$6*((drdp!D8)*DSTG!$B8+(drdp!G8)*DSTG!$C8+(drdp!J8)*DSTG!$D8)</f>
        <v>5.8064400000000004E-3</v>
      </c>
      <c r="K8" s="21">
        <f>SUM(E$3:E7)+H8</f>
        <v>0</v>
      </c>
      <c r="L8" s="21">
        <f>SUM(F$3:F7)+I8</f>
        <v>0</v>
      </c>
      <c r="M8" s="21">
        <f>SUM(G$3:G7)+J8</f>
        <v>5.8064400000000004E-3</v>
      </c>
      <c r="N8" s="21"/>
      <c r="O8" s="21"/>
      <c r="P8" s="21"/>
      <c r="Q8" s="19">
        <f t="shared" si="1"/>
        <v>0</v>
      </c>
      <c r="R8" s="19">
        <f t="shared" si="0"/>
        <v>0</v>
      </c>
      <c r="S8" s="19">
        <f t="shared" si="0"/>
        <v>3.3714745473600008E-5</v>
      </c>
      <c r="T8" s="19">
        <f t="shared" si="2"/>
        <v>0</v>
      </c>
      <c r="U8" s="19">
        <f t="shared" si="3"/>
        <v>0</v>
      </c>
      <c r="V8" s="19">
        <f t="shared" si="4"/>
        <v>0</v>
      </c>
    </row>
    <row r="9" spans="1:22" x14ac:dyDescent="0.25">
      <c r="A9" s="26">
        <f>Wellpath!E9</f>
        <v>600</v>
      </c>
      <c r="B9" s="68">
        <f>Wellpath!K9*Wellpath!P9</f>
        <v>33445.094400000002</v>
      </c>
      <c r="C9" s="22">
        <v>0</v>
      </c>
      <c r="D9" s="22">
        <v>0</v>
      </c>
      <c r="E9" s="20">
        <f>Model!$W$6*((drdp!B9+drdp!K9)*DSTG!$B9+(drdp!E9+drdp!N9)*DSTG!$C9+(drdp!H9+drdp!Q9)*DSTG!$D9)</f>
        <v>0</v>
      </c>
      <c r="F9" s="20">
        <f>Model!$W$6*((drdp!C9+drdp!L9)*DSTG!$B9+(drdp!F9+drdp!O9)*DSTG!$C9+(drdp!I9+drdp!R9)*DSTG!$D9)</f>
        <v>0</v>
      </c>
      <c r="G9" s="20">
        <f>Model!$W$6*((drdp!D9+drdp!M9)*DSTG!$B9+(drdp!G9+drdp!P9)*DSTG!$C9+(drdp!J9+drdp!S9)*DSTG!$D9)</f>
        <v>0</v>
      </c>
      <c r="H9" s="18">
        <f>Model!$W$6*((drdp!B9)*DSTG!$B9+(drdp!E9)*DSTG!$C9+(drdp!H9)*DSTG!$D9)</f>
        <v>0</v>
      </c>
      <c r="I9" s="18">
        <f>Model!$W$6*((drdp!C9)*DSTG!$B9+(drdp!F9)*DSTG!$C9+(drdp!I9)*DSTG!$D9)</f>
        <v>0</v>
      </c>
      <c r="J9" s="18">
        <f>Model!$W$6*((drdp!D9)*DSTG!$B9+(drdp!G9)*DSTG!$C9+(drdp!J9)*DSTG!$D9)</f>
        <v>8.3612736E-3</v>
      </c>
      <c r="K9" s="21">
        <f>SUM(E$3:E8)+H9</f>
        <v>0</v>
      </c>
      <c r="L9" s="21">
        <f>SUM(F$3:F8)+I9</f>
        <v>0</v>
      </c>
      <c r="M9" s="21">
        <f>SUM(G$3:G8)+J9</f>
        <v>8.3612736E-3</v>
      </c>
      <c r="N9" s="21"/>
      <c r="O9" s="21"/>
      <c r="P9" s="21"/>
      <c r="Q9" s="19">
        <f t="shared" si="1"/>
        <v>0</v>
      </c>
      <c r="R9" s="19">
        <f t="shared" si="0"/>
        <v>0</v>
      </c>
      <c r="S9" s="19">
        <f t="shared" si="0"/>
        <v>6.991089621405696E-5</v>
      </c>
      <c r="T9" s="19">
        <f t="shared" si="2"/>
        <v>0</v>
      </c>
      <c r="U9" s="19">
        <f t="shared" si="3"/>
        <v>0</v>
      </c>
      <c r="V9" s="19">
        <f t="shared" si="4"/>
        <v>0</v>
      </c>
    </row>
    <row r="10" spans="1:22" x14ac:dyDescent="0.25">
      <c r="A10" s="26">
        <f>Wellpath!E10</f>
        <v>700</v>
      </c>
      <c r="B10" s="68">
        <f>Wellpath!K10*Wellpath!P10</f>
        <v>45522.489600000008</v>
      </c>
      <c r="C10" s="22">
        <v>0</v>
      </c>
      <c r="D10" s="22">
        <v>0</v>
      </c>
      <c r="E10" s="20">
        <f>Model!$W$6*((drdp!B10+drdp!K10)*DSTG!$B10+(drdp!E10+drdp!N10)*DSTG!$C10+(drdp!H10+drdp!Q10)*DSTG!$D10)</f>
        <v>0</v>
      </c>
      <c r="F10" s="20">
        <f>Model!$W$6*((drdp!C10+drdp!L10)*DSTG!$B10+(drdp!F10+drdp!O10)*DSTG!$C10+(drdp!I10+drdp!R10)*DSTG!$D10)</f>
        <v>0</v>
      </c>
      <c r="G10" s="20">
        <f>Model!$W$6*((drdp!D10+drdp!M10)*DSTG!$B10+(drdp!G10+drdp!P10)*DSTG!$C10+(drdp!J10+drdp!S10)*DSTG!$D10)</f>
        <v>0</v>
      </c>
      <c r="H10" s="18">
        <f>Model!$W$6*((drdp!B10)*DSTG!$B10+(drdp!E10)*DSTG!$C10+(drdp!H10)*DSTG!$D10)</f>
        <v>0</v>
      </c>
      <c r="I10" s="18">
        <f>Model!$W$6*((drdp!C10)*DSTG!$B10+(drdp!F10)*DSTG!$C10+(drdp!I10)*DSTG!$D10)</f>
        <v>0</v>
      </c>
      <c r="J10" s="18">
        <f>Model!$W$6*((drdp!D10)*DSTG!$B10+(drdp!G10)*DSTG!$C10+(drdp!J10)*DSTG!$D10)</f>
        <v>1.1380622400000002E-2</v>
      </c>
      <c r="K10" s="21">
        <f>SUM(E$3:E9)+H10</f>
        <v>0</v>
      </c>
      <c r="L10" s="21">
        <f>SUM(F$3:F9)+I10</f>
        <v>0</v>
      </c>
      <c r="M10" s="21">
        <f>SUM(G$3:G9)+J10</f>
        <v>1.1380622400000002E-2</v>
      </c>
      <c r="N10" s="21"/>
      <c r="O10" s="21"/>
      <c r="P10" s="21"/>
      <c r="Q10" s="19">
        <f t="shared" si="1"/>
        <v>0</v>
      </c>
      <c r="R10" s="19">
        <f t="shared" si="0"/>
        <v>0</v>
      </c>
      <c r="S10" s="19">
        <f t="shared" si="0"/>
        <v>1.2951856621138181E-4</v>
      </c>
      <c r="T10" s="19">
        <f t="shared" si="2"/>
        <v>0</v>
      </c>
      <c r="U10" s="19">
        <f t="shared" si="3"/>
        <v>0</v>
      </c>
      <c r="V10" s="19">
        <f t="shared" si="4"/>
        <v>0</v>
      </c>
    </row>
    <row r="11" spans="1:22" x14ac:dyDescent="0.25">
      <c r="A11" s="26">
        <f>Wellpath!E11</f>
        <v>800</v>
      </c>
      <c r="B11" s="68">
        <f>Wellpath!K11*Wellpath!P11</f>
        <v>59457.945599999999</v>
      </c>
      <c r="C11" s="22">
        <v>0</v>
      </c>
      <c r="D11" s="22">
        <v>0</v>
      </c>
      <c r="E11" s="20">
        <f>Model!$W$6*((drdp!B11+drdp!K11)*DSTG!$B11+(drdp!E11+drdp!N11)*DSTG!$C11+(drdp!H11+drdp!Q11)*DSTG!$D11)</f>
        <v>0</v>
      </c>
      <c r="F11" s="20">
        <f>Model!$W$6*((drdp!C11+drdp!L11)*DSTG!$B11+(drdp!F11+drdp!O11)*DSTG!$C11+(drdp!I11+drdp!R11)*DSTG!$D11)</f>
        <v>0</v>
      </c>
      <c r="G11" s="20">
        <f>Model!$W$6*((drdp!D11+drdp!M11)*DSTG!$B11+(drdp!G11+drdp!P11)*DSTG!$C11+(drdp!J11+drdp!S11)*DSTG!$D11)</f>
        <v>0</v>
      </c>
      <c r="H11" s="18">
        <f>Model!$W$6*((drdp!B11)*DSTG!$B11+(drdp!E11)*DSTG!$C11+(drdp!H11)*DSTG!$D11)</f>
        <v>0</v>
      </c>
      <c r="I11" s="18">
        <f>Model!$W$6*((drdp!C11)*DSTG!$B11+(drdp!F11)*DSTG!$C11+(drdp!I11)*DSTG!$D11)</f>
        <v>0</v>
      </c>
      <c r="J11" s="18">
        <f>Model!$W$6*((drdp!D11)*DSTG!$B11+(drdp!G11)*DSTG!$C11+(drdp!J11)*DSTG!$D11)</f>
        <v>1.48644864E-2</v>
      </c>
      <c r="K11" s="21">
        <f>SUM(E$3:E10)+H11</f>
        <v>0</v>
      </c>
      <c r="L11" s="21">
        <f>SUM(F$3:F10)+I11</f>
        <v>0</v>
      </c>
      <c r="M11" s="21">
        <f>SUM(G$3:G10)+J11</f>
        <v>1.48644864E-2</v>
      </c>
      <c r="N11" s="21"/>
      <c r="O11" s="21"/>
      <c r="P11" s="21"/>
      <c r="Q11" s="19">
        <f t="shared" si="1"/>
        <v>0</v>
      </c>
      <c r="R11" s="19">
        <f t="shared" si="0"/>
        <v>0</v>
      </c>
      <c r="S11" s="19">
        <f t="shared" si="0"/>
        <v>2.2095295593578497E-4</v>
      </c>
      <c r="T11" s="19">
        <f t="shared" si="2"/>
        <v>0</v>
      </c>
      <c r="U11" s="19">
        <f t="shared" si="3"/>
        <v>0</v>
      </c>
      <c r="V11" s="19">
        <f t="shared" si="4"/>
        <v>0</v>
      </c>
    </row>
    <row r="12" spans="1:22" x14ac:dyDescent="0.25">
      <c r="A12" s="26">
        <f>Wellpath!E12</f>
        <v>900</v>
      </c>
      <c r="B12" s="68">
        <f>Wellpath!K12*Wellpath!P12</f>
        <v>75251.462399999989</v>
      </c>
      <c r="C12" s="22">
        <v>0</v>
      </c>
      <c r="D12" s="22">
        <v>0</v>
      </c>
      <c r="E12" s="20">
        <f>Model!$W$6*((drdp!B12+drdp!K12)*DSTG!$B12+(drdp!E12+drdp!N12)*DSTG!$C12+(drdp!H12+drdp!Q12)*DSTG!$D12)</f>
        <v>0</v>
      </c>
      <c r="F12" s="20">
        <f>Model!$W$6*((drdp!C12+drdp!L12)*DSTG!$B12+(drdp!F12+drdp!O12)*DSTG!$C12+(drdp!I12+drdp!R12)*DSTG!$D12)</f>
        <v>0</v>
      </c>
      <c r="G12" s="20">
        <f>Model!$W$6*((drdp!D12+drdp!M12)*DSTG!$B12+(drdp!G12+drdp!P12)*DSTG!$C12+(drdp!J12+drdp!S12)*DSTG!$D12)</f>
        <v>0</v>
      </c>
      <c r="H12" s="18">
        <f>Model!$W$6*((drdp!B12)*DSTG!$B12+(drdp!E12)*DSTG!$C12+(drdp!H12)*DSTG!$D12)</f>
        <v>0</v>
      </c>
      <c r="I12" s="18">
        <f>Model!$W$6*((drdp!C12)*DSTG!$B12+(drdp!F12)*DSTG!$C12+(drdp!I12)*DSTG!$D12)</f>
        <v>0</v>
      </c>
      <c r="J12" s="18">
        <f>Model!$W$6*((drdp!D12)*DSTG!$B12+(drdp!G12)*DSTG!$C12+(drdp!J12)*DSTG!$D12)</f>
        <v>1.8812865599999996E-2</v>
      </c>
      <c r="K12" s="21">
        <f>SUM(E$3:E11)+H12</f>
        <v>0</v>
      </c>
      <c r="L12" s="21">
        <f>SUM(F$3:F11)+I12</f>
        <v>0</v>
      </c>
      <c r="M12" s="21">
        <f>SUM(G$3:G11)+J12</f>
        <v>1.8812865599999996E-2</v>
      </c>
      <c r="N12" s="21"/>
      <c r="O12" s="21"/>
      <c r="P12" s="21"/>
      <c r="Q12" s="19">
        <f t="shared" si="1"/>
        <v>0</v>
      </c>
      <c r="R12" s="19">
        <f t="shared" si="0"/>
        <v>0</v>
      </c>
      <c r="S12" s="19">
        <f t="shared" si="0"/>
        <v>3.5392391208366317E-4</v>
      </c>
      <c r="T12" s="19">
        <f t="shared" si="2"/>
        <v>0</v>
      </c>
      <c r="U12" s="19">
        <f t="shared" si="3"/>
        <v>0</v>
      </c>
      <c r="V12" s="19">
        <f t="shared" si="4"/>
        <v>0</v>
      </c>
    </row>
    <row r="13" spans="1:22" x14ac:dyDescent="0.25">
      <c r="A13" s="26">
        <f>Wellpath!E13</f>
        <v>1000</v>
      </c>
      <c r="B13" s="68">
        <f>Wellpath!K13*Wellpath!P13</f>
        <v>92903.040000000008</v>
      </c>
      <c r="C13" s="22">
        <v>0</v>
      </c>
      <c r="D13" s="22">
        <v>0</v>
      </c>
      <c r="E13" s="20">
        <f>Model!$W$6*((drdp!B13+drdp!K13)*DSTG!$B13+(drdp!E13+drdp!N13)*DSTG!$C13+(drdp!H13+drdp!Q13)*DSTG!$D13)</f>
        <v>0</v>
      </c>
      <c r="F13" s="20">
        <f>Model!$W$6*((drdp!C13+drdp!L13)*DSTG!$B13+(drdp!F13+drdp!O13)*DSTG!$C13+(drdp!I13+drdp!R13)*DSTG!$D13)</f>
        <v>0</v>
      </c>
      <c r="G13" s="20">
        <f>Model!$W$6*((drdp!D13+drdp!M13)*DSTG!$B13+(drdp!G13+drdp!P13)*DSTG!$C13+(drdp!J13+drdp!S13)*DSTG!$D13)</f>
        <v>0</v>
      </c>
      <c r="H13" s="18">
        <f>Model!$W$6*((drdp!B13)*DSTG!$B13+(drdp!E13)*DSTG!$C13+(drdp!H13)*DSTG!$D13)</f>
        <v>0</v>
      </c>
      <c r="I13" s="18">
        <f>Model!$W$6*((drdp!C13)*DSTG!$B13+(drdp!F13)*DSTG!$C13+(drdp!I13)*DSTG!$D13)</f>
        <v>0</v>
      </c>
      <c r="J13" s="18">
        <f>Model!$W$6*((drdp!D13)*DSTG!$B13+(drdp!G13)*DSTG!$C13+(drdp!J13)*DSTG!$D13)</f>
        <v>2.3225760000000002E-2</v>
      </c>
      <c r="K13" s="21">
        <f>SUM(E$3:E12)+H13</f>
        <v>0</v>
      </c>
      <c r="L13" s="21">
        <f>SUM(F$3:F12)+I13</f>
        <v>0</v>
      </c>
      <c r="M13" s="21">
        <f>SUM(G$3:G12)+J13</f>
        <v>2.3225760000000002E-2</v>
      </c>
      <c r="N13" s="21"/>
      <c r="O13" s="21"/>
      <c r="P13" s="21"/>
      <c r="Q13" s="19">
        <f t="shared" si="1"/>
        <v>0</v>
      </c>
      <c r="R13" s="19">
        <f t="shared" si="0"/>
        <v>0</v>
      </c>
      <c r="S13" s="19">
        <f t="shared" si="0"/>
        <v>5.3943592757760013E-4</v>
      </c>
      <c r="T13" s="19">
        <f t="shared" si="2"/>
        <v>0</v>
      </c>
      <c r="U13" s="19">
        <f t="shared" si="3"/>
        <v>0</v>
      </c>
      <c r="V13" s="19">
        <f t="shared" si="4"/>
        <v>0</v>
      </c>
    </row>
    <row r="14" spans="1:22" x14ac:dyDescent="0.25">
      <c r="A14" s="26">
        <f>Wellpath!E14</f>
        <v>1100</v>
      </c>
      <c r="B14" s="68">
        <f>Wellpath!K14*Wellpath!P14</f>
        <v>112412.67840000002</v>
      </c>
      <c r="C14" s="22">
        <v>0</v>
      </c>
      <c r="D14" s="22">
        <v>0</v>
      </c>
      <c r="E14" s="20">
        <f>Model!$W$6*((drdp!B14+drdp!K14)*DSTG!$B14+(drdp!E14+drdp!N14)*DSTG!$C14+(drdp!H14+drdp!Q14)*DSTG!$D14)</f>
        <v>0</v>
      </c>
      <c r="F14" s="20">
        <f>Model!$W$6*((drdp!C14+drdp!L14)*DSTG!$B14+(drdp!F14+drdp!O14)*DSTG!$C14+(drdp!I14+drdp!R14)*DSTG!$D14)</f>
        <v>0</v>
      </c>
      <c r="G14" s="20">
        <f>Model!$W$6*((drdp!D14+drdp!M14)*DSTG!$B14+(drdp!G14+drdp!P14)*DSTG!$C14+(drdp!J14+drdp!S14)*DSTG!$D14)</f>
        <v>0</v>
      </c>
      <c r="H14" s="18">
        <f>Model!$W$6*((drdp!B14)*DSTG!$B14+(drdp!E14)*DSTG!$C14+(drdp!H14)*DSTG!$D14)</f>
        <v>0</v>
      </c>
      <c r="I14" s="18">
        <f>Model!$W$6*((drdp!C14)*DSTG!$B14+(drdp!F14)*DSTG!$C14+(drdp!I14)*DSTG!$D14)</f>
        <v>0</v>
      </c>
      <c r="J14" s="18">
        <f>Model!$W$6*((drdp!D14)*DSTG!$B14+(drdp!G14)*DSTG!$C14+(drdp!J14)*DSTG!$D14)</f>
        <v>2.8103169600000002E-2</v>
      </c>
      <c r="K14" s="21">
        <f>SUM(E$3:E13)+H14</f>
        <v>0</v>
      </c>
      <c r="L14" s="21">
        <f>SUM(F$3:F13)+I14</f>
        <v>0</v>
      </c>
      <c r="M14" s="21">
        <f>SUM(G$3:G13)+J14</f>
        <v>2.8103169600000002E-2</v>
      </c>
      <c r="N14" s="21"/>
      <c r="O14" s="21"/>
      <c r="P14" s="21"/>
      <c r="Q14" s="19">
        <f t="shared" si="1"/>
        <v>0</v>
      </c>
      <c r="R14" s="19">
        <f t="shared" si="0"/>
        <v>0</v>
      </c>
      <c r="S14" s="19">
        <f t="shared" si="0"/>
        <v>7.8978814156636424E-4</v>
      </c>
      <c r="T14" s="19">
        <f t="shared" si="2"/>
        <v>0</v>
      </c>
      <c r="U14" s="19">
        <f t="shared" si="3"/>
        <v>0</v>
      </c>
      <c r="V14" s="19">
        <f t="shared" si="4"/>
        <v>0</v>
      </c>
    </row>
    <row r="15" spans="1:22" x14ac:dyDescent="0.25">
      <c r="A15" s="26">
        <f>Wellpath!E15</f>
        <v>1200</v>
      </c>
      <c r="B15" s="68">
        <f>Wellpath!K15*Wellpath!P15</f>
        <v>133780.37760000001</v>
      </c>
      <c r="C15" s="22">
        <v>0</v>
      </c>
      <c r="D15" s="22">
        <v>0</v>
      </c>
      <c r="E15" s="20">
        <f>Model!$W$6*((drdp!B15+drdp!K15)*DSTG!$B15+(drdp!E15+drdp!N15)*DSTG!$C15+(drdp!H15+drdp!Q15)*DSTG!$D15)</f>
        <v>0</v>
      </c>
      <c r="F15" s="20">
        <f>Model!$W$6*((drdp!C15+drdp!L15)*DSTG!$B15+(drdp!F15+drdp!O15)*DSTG!$C15+(drdp!I15+drdp!R15)*DSTG!$D15)</f>
        <v>0</v>
      </c>
      <c r="G15" s="20">
        <f>Model!$W$6*((drdp!D15+drdp!M15)*DSTG!$B15+(drdp!G15+drdp!P15)*DSTG!$C15+(drdp!J15+drdp!S15)*DSTG!$D15)</f>
        <v>0</v>
      </c>
      <c r="H15" s="18">
        <f>Model!$W$6*((drdp!B15)*DSTG!$B15+(drdp!E15)*DSTG!$C15+(drdp!H15)*DSTG!$D15)</f>
        <v>0</v>
      </c>
      <c r="I15" s="18">
        <f>Model!$W$6*((drdp!C15)*DSTG!$B15+(drdp!F15)*DSTG!$C15+(drdp!I15)*DSTG!$D15)</f>
        <v>0</v>
      </c>
      <c r="J15" s="18">
        <f>Model!$W$6*((drdp!D15)*DSTG!$B15+(drdp!G15)*DSTG!$C15+(drdp!J15)*DSTG!$D15)</f>
        <v>3.34450944E-2</v>
      </c>
      <c r="K15" s="21">
        <f>SUM(E$3:E14)+H15</f>
        <v>0</v>
      </c>
      <c r="L15" s="21">
        <f>SUM(F$3:F14)+I15</f>
        <v>0</v>
      </c>
      <c r="M15" s="21">
        <f>SUM(G$3:G14)+J15</f>
        <v>3.34450944E-2</v>
      </c>
      <c r="N15" s="21"/>
      <c r="O15" s="21"/>
      <c r="P15" s="21"/>
      <c r="Q15" s="19">
        <f t="shared" si="1"/>
        <v>0</v>
      </c>
      <c r="R15" s="19">
        <f t="shared" si="0"/>
        <v>0</v>
      </c>
      <c r="S15" s="19">
        <f t="shared" si="0"/>
        <v>1.1185743394249114E-3</v>
      </c>
      <c r="T15" s="19">
        <f t="shared" si="2"/>
        <v>0</v>
      </c>
      <c r="U15" s="19">
        <f t="shared" si="3"/>
        <v>0</v>
      </c>
      <c r="V15" s="19">
        <f t="shared" si="4"/>
        <v>0</v>
      </c>
    </row>
    <row r="16" spans="1:22" x14ac:dyDescent="0.25">
      <c r="A16" s="26">
        <f>Wellpath!E16</f>
        <v>1300</v>
      </c>
      <c r="B16" s="68">
        <f>Wellpath!K16*Wellpath!P16</f>
        <v>157006.13760000002</v>
      </c>
      <c r="C16" s="22">
        <v>0</v>
      </c>
      <c r="D16" s="22">
        <v>0</v>
      </c>
      <c r="E16" s="20">
        <f>Model!$W$6*((drdp!B16+drdp!K16)*DSTG!$B16+(drdp!E16+drdp!N16)*DSTG!$C16+(drdp!H16+drdp!Q16)*DSTG!$D16)</f>
        <v>0</v>
      </c>
      <c r="F16" s="20">
        <f>Model!$W$6*((drdp!C16+drdp!L16)*DSTG!$B16+(drdp!F16+drdp!O16)*DSTG!$C16+(drdp!I16+drdp!R16)*DSTG!$D16)</f>
        <v>0</v>
      </c>
      <c r="G16" s="20">
        <f>Model!$W$6*((drdp!D16+drdp!M16)*DSTG!$B16+(drdp!G16+drdp!P16)*DSTG!$C16+(drdp!J16+drdp!S16)*DSTG!$D16)</f>
        <v>0</v>
      </c>
      <c r="H16" s="18">
        <f>Model!$W$6*((drdp!B16)*DSTG!$B16+(drdp!E16)*DSTG!$C16+(drdp!H16)*DSTG!$D16)</f>
        <v>0</v>
      </c>
      <c r="I16" s="18">
        <f>Model!$W$6*((drdp!C16)*DSTG!$B16+(drdp!F16)*DSTG!$C16+(drdp!I16)*DSTG!$D16)</f>
        <v>0</v>
      </c>
      <c r="J16" s="18">
        <f>Model!$W$6*((drdp!D16)*DSTG!$B16+(drdp!G16)*DSTG!$C16+(drdp!J16)*DSTG!$D16)</f>
        <v>3.9251534400000003E-2</v>
      </c>
      <c r="K16" s="21">
        <f>SUM(E$3:E15)+H16</f>
        <v>0</v>
      </c>
      <c r="L16" s="21">
        <f>SUM(F$3:F15)+I16</f>
        <v>0</v>
      </c>
      <c r="M16" s="21">
        <f>SUM(G$3:G15)+J16</f>
        <v>3.9251534400000003E-2</v>
      </c>
      <c r="N16" s="21"/>
      <c r="O16" s="21"/>
      <c r="P16" s="21"/>
      <c r="Q16" s="19">
        <f t="shared" si="1"/>
        <v>0</v>
      </c>
      <c r="R16" s="19">
        <f t="shared" si="0"/>
        <v>0</v>
      </c>
      <c r="S16" s="19">
        <f t="shared" si="0"/>
        <v>1.5406829527543837E-3</v>
      </c>
      <c r="T16" s="19">
        <f t="shared" si="2"/>
        <v>0</v>
      </c>
      <c r="U16" s="19">
        <f t="shared" si="3"/>
        <v>0</v>
      </c>
      <c r="V16" s="19">
        <f t="shared" si="4"/>
        <v>0</v>
      </c>
    </row>
    <row r="17" spans="1:22" x14ac:dyDescent="0.25">
      <c r="A17" s="26">
        <f>Wellpath!E17</f>
        <v>1400</v>
      </c>
      <c r="B17" s="68">
        <f>Wellpath!K17*Wellpath!P17</f>
        <v>182089.95840000003</v>
      </c>
      <c r="C17" s="22">
        <v>0</v>
      </c>
      <c r="D17" s="22">
        <v>0</v>
      </c>
      <c r="E17" s="20">
        <f>Model!$W$6*((drdp!B17+drdp!K17)*DSTG!$B17+(drdp!E17+drdp!N17)*DSTG!$C17+(drdp!H17+drdp!Q17)*DSTG!$D17)</f>
        <v>0</v>
      </c>
      <c r="F17" s="20">
        <f>Model!$W$6*((drdp!C17+drdp!L17)*DSTG!$B17+(drdp!F17+drdp!O17)*DSTG!$C17+(drdp!I17+drdp!R17)*DSTG!$D17)</f>
        <v>0</v>
      </c>
      <c r="G17" s="20">
        <f>Model!$W$6*((drdp!D17+drdp!M17)*DSTG!$B17+(drdp!G17+drdp!P17)*DSTG!$C17+(drdp!J17+drdp!S17)*DSTG!$D17)</f>
        <v>0</v>
      </c>
      <c r="H17" s="18">
        <f>Model!$W$6*((drdp!B17)*DSTG!$B17+(drdp!E17)*DSTG!$C17+(drdp!H17)*DSTG!$D17)</f>
        <v>0</v>
      </c>
      <c r="I17" s="18">
        <f>Model!$W$6*((drdp!C17)*DSTG!$B17+(drdp!F17)*DSTG!$C17+(drdp!I17)*DSTG!$D17)</f>
        <v>0</v>
      </c>
      <c r="J17" s="18">
        <f>Model!$W$6*((drdp!D17)*DSTG!$B17+(drdp!G17)*DSTG!$C17+(drdp!J17)*DSTG!$D17)</f>
        <v>4.5522489600000007E-2</v>
      </c>
      <c r="K17" s="21">
        <f>SUM(E$3:E16)+H17</f>
        <v>0</v>
      </c>
      <c r="L17" s="21">
        <f>SUM(F$3:F16)+I17</f>
        <v>0</v>
      </c>
      <c r="M17" s="21">
        <f>SUM(G$3:G16)+J17</f>
        <v>4.5522489600000007E-2</v>
      </c>
      <c r="N17" s="21"/>
      <c r="O17" s="21"/>
      <c r="P17" s="21"/>
      <c r="Q17" s="19">
        <f t="shared" si="1"/>
        <v>0</v>
      </c>
      <c r="R17" s="19">
        <f t="shared" si="0"/>
        <v>0</v>
      </c>
      <c r="S17" s="19">
        <f t="shared" si="0"/>
        <v>2.0722970593821089E-3</v>
      </c>
      <c r="T17" s="19">
        <f t="shared" si="2"/>
        <v>0</v>
      </c>
      <c r="U17" s="19">
        <f t="shared" si="3"/>
        <v>0</v>
      </c>
      <c r="V17" s="19">
        <f t="shared" si="4"/>
        <v>0</v>
      </c>
    </row>
    <row r="18" spans="1:22" x14ac:dyDescent="0.25">
      <c r="A18" s="26">
        <f>Wellpath!E18</f>
        <v>1500</v>
      </c>
      <c r="B18" s="68">
        <f>Wellpath!K18*Wellpath!P18</f>
        <v>209031.84000000005</v>
      </c>
      <c r="C18" s="22">
        <v>0</v>
      </c>
      <c r="D18" s="22">
        <v>0</v>
      </c>
      <c r="E18" s="20">
        <f>Model!$W$6*((drdp!B18+drdp!K18)*DSTG!$B18+(drdp!E18+drdp!N18)*DSTG!$C18+(drdp!H18+drdp!Q18)*DSTG!$D18)</f>
        <v>0</v>
      </c>
      <c r="F18" s="20">
        <f>Model!$W$6*((drdp!C18+drdp!L18)*DSTG!$B18+(drdp!F18+drdp!O18)*DSTG!$C18+(drdp!I18+drdp!R18)*DSTG!$D18)</f>
        <v>0</v>
      </c>
      <c r="G18" s="20">
        <f>Model!$W$6*((drdp!D18+drdp!M18)*DSTG!$B18+(drdp!G18+drdp!P18)*DSTG!$C18+(drdp!J18+drdp!S18)*DSTG!$D18)</f>
        <v>0</v>
      </c>
      <c r="H18" s="18">
        <f>Model!$W$6*((drdp!B18)*DSTG!$B18+(drdp!E18)*DSTG!$C18+(drdp!H18)*DSTG!$D18)</f>
        <v>0</v>
      </c>
      <c r="I18" s="18">
        <f>Model!$W$6*((drdp!C18)*DSTG!$B18+(drdp!F18)*DSTG!$C18+(drdp!I18)*DSTG!$D18)</f>
        <v>0</v>
      </c>
      <c r="J18" s="18">
        <f>Model!$W$6*((drdp!D18)*DSTG!$B18+(drdp!G18)*DSTG!$C18+(drdp!J18)*DSTG!$D18)</f>
        <v>5.2257960000000013E-2</v>
      </c>
      <c r="K18" s="21">
        <f>SUM(E$3:E17)+H18</f>
        <v>0</v>
      </c>
      <c r="L18" s="21">
        <f>SUM(F$3:F17)+I18</f>
        <v>0</v>
      </c>
      <c r="M18" s="21">
        <f>SUM(G$3:G17)+J18</f>
        <v>5.2257960000000013E-2</v>
      </c>
      <c r="N18" s="21"/>
      <c r="O18" s="21"/>
      <c r="P18" s="21"/>
      <c r="Q18" s="19">
        <f t="shared" si="1"/>
        <v>0</v>
      </c>
      <c r="R18" s="19">
        <f t="shared" si="0"/>
        <v>0</v>
      </c>
      <c r="S18" s="19">
        <f t="shared" si="0"/>
        <v>2.7308943833616013E-3</v>
      </c>
      <c r="T18" s="19">
        <f t="shared" si="2"/>
        <v>0</v>
      </c>
      <c r="U18" s="19">
        <f t="shared" si="3"/>
        <v>0</v>
      </c>
      <c r="V18" s="19">
        <f t="shared" si="4"/>
        <v>0</v>
      </c>
    </row>
    <row r="19" spans="1:22" x14ac:dyDescent="0.25">
      <c r="A19" s="26">
        <f>Wellpath!E19</f>
        <v>1600</v>
      </c>
      <c r="B19" s="68">
        <f>Wellpath!K19*Wellpath!P19</f>
        <v>237831.7824</v>
      </c>
      <c r="C19" s="22">
        <v>0</v>
      </c>
      <c r="D19" s="22">
        <v>0</v>
      </c>
      <c r="E19" s="20">
        <f>Model!$W$6*((drdp!B19+drdp!K19)*DSTG!$B19+(drdp!E19+drdp!N19)*DSTG!$C19+(drdp!H19+drdp!Q19)*DSTG!$D19)</f>
        <v>0</v>
      </c>
      <c r="F19" s="20">
        <f>Model!$W$6*((drdp!C19+drdp!L19)*DSTG!$B19+(drdp!F19+drdp!O19)*DSTG!$C19+(drdp!I19+drdp!R19)*DSTG!$D19)</f>
        <v>0</v>
      </c>
      <c r="G19" s="20">
        <f>Model!$W$6*((drdp!D19+drdp!M19)*DSTG!$B19+(drdp!G19+drdp!P19)*DSTG!$C19+(drdp!J19+drdp!S19)*DSTG!$D19)</f>
        <v>0</v>
      </c>
      <c r="H19" s="18">
        <f>Model!$W$6*((drdp!B19)*DSTG!$B19+(drdp!E19)*DSTG!$C19+(drdp!H19)*DSTG!$D19)</f>
        <v>0</v>
      </c>
      <c r="I19" s="18">
        <f>Model!$W$6*((drdp!C19)*DSTG!$B19+(drdp!F19)*DSTG!$C19+(drdp!I19)*DSTG!$D19)</f>
        <v>0</v>
      </c>
      <c r="J19" s="18">
        <f>Model!$W$6*((drdp!D19)*DSTG!$B19+(drdp!G19)*DSTG!$C19+(drdp!J19)*DSTG!$D19)</f>
        <v>5.9457945599999999E-2</v>
      </c>
      <c r="K19" s="21">
        <f>SUM(E$3:E18)+H19</f>
        <v>0</v>
      </c>
      <c r="L19" s="21">
        <f>SUM(F$3:F18)+I19</f>
        <v>0</v>
      </c>
      <c r="M19" s="21">
        <f>SUM(G$3:G18)+J19</f>
        <v>5.9457945599999999E-2</v>
      </c>
      <c r="N19" s="21"/>
      <c r="O19" s="21"/>
      <c r="P19" s="21"/>
      <c r="Q19" s="19">
        <f t="shared" si="1"/>
        <v>0</v>
      </c>
      <c r="R19" s="19">
        <f t="shared" si="1"/>
        <v>0</v>
      </c>
      <c r="S19" s="19">
        <f t="shared" si="1"/>
        <v>3.5352472949725594E-3</v>
      </c>
      <c r="T19" s="19">
        <f t="shared" si="2"/>
        <v>0</v>
      </c>
      <c r="U19" s="19">
        <f t="shared" si="3"/>
        <v>0</v>
      </c>
      <c r="V19" s="19">
        <f t="shared" si="4"/>
        <v>0</v>
      </c>
    </row>
    <row r="20" spans="1:22" x14ac:dyDescent="0.25">
      <c r="A20" s="26">
        <f>Wellpath!E20</f>
        <v>1700</v>
      </c>
      <c r="B20" s="68">
        <f>Wellpath!K20*Wellpath!P20</f>
        <v>268489.78560000006</v>
      </c>
      <c r="C20" s="22">
        <v>0</v>
      </c>
      <c r="D20" s="22">
        <v>0</v>
      </c>
      <c r="E20" s="20">
        <f>Model!$W$6*((drdp!B20+drdp!K20)*DSTG!$B20+(drdp!E20+drdp!N20)*DSTG!$C20+(drdp!H20+drdp!Q20)*DSTG!$D20)</f>
        <v>0</v>
      </c>
      <c r="F20" s="20">
        <f>Model!$W$6*((drdp!C20+drdp!L20)*DSTG!$B20+(drdp!F20+drdp!O20)*DSTG!$C20+(drdp!I20+drdp!R20)*DSTG!$D20)</f>
        <v>0</v>
      </c>
      <c r="G20" s="20">
        <f>Model!$W$6*((drdp!D20+drdp!M20)*DSTG!$B20+(drdp!G20+drdp!P20)*DSTG!$C20+(drdp!J20+drdp!S20)*DSTG!$D20)</f>
        <v>0</v>
      </c>
      <c r="H20" s="18">
        <f>Model!$W$6*((drdp!B20)*DSTG!$B20+(drdp!E20)*DSTG!$C20+(drdp!H20)*DSTG!$D20)</f>
        <v>0</v>
      </c>
      <c r="I20" s="18">
        <f>Model!$W$6*((drdp!C20)*DSTG!$B20+(drdp!F20)*DSTG!$C20+(drdp!I20)*DSTG!$D20)</f>
        <v>0</v>
      </c>
      <c r="J20" s="18">
        <f>Model!$W$6*((drdp!D20)*DSTG!$B20+(drdp!G20)*DSTG!$C20+(drdp!J20)*DSTG!$D20)</f>
        <v>6.7122446400000008E-2</v>
      </c>
      <c r="K20" s="21">
        <f>SUM(E$3:E19)+H20</f>
        <v>0</v>
      </c>
      <c r="L20" s="21">
        <f>SUM(F$3:F19)+I20</f>
        <v>0</v>
      </c>
      <c r="M20" s="21">
        <f>SUM(G$3:G19)+J20</f>
        <v>6.7122446400000008E-2</v>
      </c>
      <c r="N20" s="21"/>
      <c r="O20" s="21"/>
      <c r="P20" s="21"/>
      <c r="Q20" s="19">
        <f t="shared" si="1"/>
        <v>0</v>
      </c>
      <c r="R20" s="19">
        <f t="shared" si="1"/>
        <v>0</v>
      </c>
      <c r="S20" s="19">
        <f t="shared" si="1"/>
        <v>4.5054228107208744E-3</v>
      </c>
      <c r="T20" s="19">
        <f t="shared" si="2"/>
        <v>0</v>
      </c>
      <c r="U20" s="19">
        <f t="shared" si="3"/>
        <v>0</v>
      </c>
      <c r="V20" s="19">
        <f t="shared" si="4"/>
        <v>0</v>
      </c>
    </row>
    <row r="21" spans="1:22" x14ac:dyDescent="0.25">
      <c r="A21" s="26">
        <f>Wellpath!E21</f>
        <v>1800</v>
      </c>
      <c r="B21" s="68">
        <f>Wellpath!K21*Wellpath!P21</f>
        <v>301005.84959999996</v>
      </c>
      <c r="C21" s="22">
        <v>0</v>
      </c>
      <c r="D21" s="22">
        <v>0</v>
      </c>
      <c r="E21" s="20">
        <f>Model!$W$6*((drdp!B21+drdp!K21)*DSTG!$B21+(drdp!E21+drdp!N21)*DSTG!$C21+(drdp!H21+drdp!Q21)*DSTG!$D21)</f>
        <v>0</v>
      </c>
      <c r="F21" s="20">
        <f>Model!$W$6*((drdp!C21+drdp!L21)*DSTG!$B21+(drdp!F21+drdp!O21)*DSTG!$C21+(drdp!I21+drdp!R21)*DSTG!$D21)</f>
        <v>0</v>
      </c>
      <c r="G21" s="20">
        <f>Model!$W$6*((drdp!D21+drdp!M21)*DSTG!$B21+(drdp!G21+drdp!P21)*DSTG!$C21+(drdp!J21+drdp!S21)*DSTG!$D21)</f>
        <v>0</v>
      </c>
      <c r="H21" s="18">
        <f>Model!$W$6*((drdp!B21)*DSTG!$B21+(drdp!E21)*DSTG!$C21+(drdp!H21)*DSTG!$D21)</f>
        <v>0</v>
      </c>
      <c r="I21" s="18">
        <f>Model!$W$6*((drdp!C21)*DSTG!$B21+(drdp!F21)*DSTG!$C21+(drdp!I21)*DSTG!$D21)</f>
        <v>0</v>
      </c>
      <c r="J21" s="18">
        <f>Model!$W$6*((drdp!D21)*DSTG!$B21+(drdp!G21)*DSTG!$C21+(drdp!J21)*DSTG!$D21)</f>
        <v>7.5251462399999983E-2</v>
      </c>
      <c r="K21" s="21">
        <f>SUM(E$3:E20)+H21</f>
        <v>0</v>
      </c>
      <c r="L21" s="21">
        <f>SUM(F$3:F20)+I21</f>
        <v>0</v>
      </c>
      <c r="M21" s="21">
        <f>SUM(G$3:G20)+J21</f>
        <v>7.5251462399999983E-2</v>
      </c>
      <c r="N21" s="21"/>
      <c r="O21" s="21"/>
      <c r="P21" s="21"/>
      <c r="Q21" s="19">
        <f t="shared" si="1"/>
        <v>0</v>
      </c>
      <c r="R21" s="19">
        <f t="shared" si="1"/>
        <v>0</v>
      </c>
      <c r="S21" s="19">
        <f t="shared" si="1"/>
        <v>5.6627825933386108E-3</v>
      </c>
      <c r="T21" s="19">
        <f t="shared" si="2"/>
        <v>0</v>
      </c>
      <c r="U21" s="19">
        <f t="shared" si="3"/>
        <v>0</v>
      </c>
      <c r="V21" s="19">
        <f t="shared" si="4"/>
        <v>0</v>
      </c>
    </row>
    <row r="22" spans="1:22" x14ac:dyDescent="0.25">
      <c r="A22" s="26">
        <f>Wellpath!E22</f>
        <v>1900</v>
      </c>
      <c r="B22" s="68">
        <f>Wellpath!K22*Wellpath!P22</f>
        <v>335379.97440000001</v>
      </c>
      <c r="C22" s="22">
        <v>0</v>
      </c>
      <c r="D22" s="22">
        <v>0</v>
      </c>
      <c r="E22" s="20">
        <f>Model!$W$6*((drdp!B22+drdp!K22)*DSTG!$B22+(drdp!E22+drdp!N22)*DSTG!$C22+(drdp!H22+drdp!Q22)*DSTG!$D22)</f>
        <v>0</v>
      </c>
      <c r="F22" s="20">
        <f>Model!$W$6*((drdp!C22+drdp!L22)*DSTG!$B22+(drdp!F22+drdp!O22)*DSTG!$C22+(drdp!I22+drdp!R22)*DSTG!$D22)</f>
        <v>0</v>
      </c>
      <c r="G22" s="20">
        <f>Model!$W$6*((drdp!D22+drdp!M22)*DSTG!$B22+(drdp!G22+drdp!P22)*DSTG!$C22+(drdp!J22+drdp!S22)*DSTG!$D22)</f>
        <v>0</v>
      </c>
      <c r="H22" s="18">
        <f>Model!$W$6*((drdp!B22)*DSTG!$B22+(drdp!E22)*DSTG!$C22+(drdp!H22)*DSTG!$D22)</f>
        <v>0</v>
      </c>
      <c r="I22" s="18">
        <f>Model!$W$6*((drdp!C22)*DSTG!$B22+(drdp!F22)*DSTG!$C22+(drdp!I22)*DSTG!$D22)</f>
        <v>0</v>
      </c>
      <c r="J22" s="18">
        <f>Model!$W$6*((drdp!D22)*DSTG!$B22+(drdp!G22)*DSTG!$C22+(drdp!J22)*DSTG!$D22)</f>
        <v>8.3844993600000001E-2</v>
      </c>
      <c r="K22" s="21">
        <f>SUM(E$3:E21)+H22</f>
        <v>0</v>
      </c>
      <c r="L22" s="21">
        <f>SUM(F$3:F21)+I22</f>
        <v>0</v>
      </c>
      <c r="M22" s="21">
        <f>SUM(G$3:G21)+J22</f>
        <v>8.3844993600000001E-2</v>
      </c>
      <c r="N22" s="21"/>
      <c r="O22" s="21"/>
      <c r="P22" s="21"/>
      <c r="Q22" s="19">
        <f t="shared" si="1"/>
        <v>0</v>
      </c>
      <c r="R22" s="19">
        <f t="shared" si="1"/>
        <v>0</v>
      </c>
      <c r="S22" s="19">
        <f t="shared" si="1"/>
        <v>7.0299829517840411E-3</v>
      </c>
      <c r="T22" s="19">
        <f t="shared" si="2"/>
        <v>0</v>
      </c>
      <c r="U22" s="19">
        <f t="shared" si="3"/>
        <v>0</v>
      </c>
      <c r="V22" s="19">
        <f t="shared" si="4"/>
        <v>0</v>
      </c>
    </row>
    <row r="23" spans="1:22" x14ac:dyDescent="0.25">
      <c r="A23" s="26">
        <f>Wellpath!E23</f>
        <v>2000</v>
      </c>
      <c r="B23" s="68">
        <f>Wellpath!K23*Wellpath!P23</f>
        <v>371612.16000000003</v>
      </c>
      <c r="C23" s="22">
        <v>0</v>
      </c>
      <c r="D23" s="22">
        <v>0</v>
      </c>
      <c r="E23" s="20">
        <f>Model!$W$6*((drdp!B23+drdp!K23)*DSTG!$B23+(drdp!E23+drdp!N23)*DSTG!$C23+(drdp!H23+drdp!Q23)*DSTG!$D23)</f>
        <v>-1.6201471176273557E-3</v>
      </c>
      <c r="F23" s="20">
        <f>Model!$W$6*((drdp!C23+drdp!L23)*DSTG!$B23+(drdp!F23+drdp!O23)*DSTG!$C23+(drdp!I23+drdp!R23)*DSTG!$D23)</f>
        <v>-5.6576784037384375E-5</v>
      </c>
      <c r="G23" s="20">
        <f>Model!$W$6*((drdp!D23+drdp!M23)*DSTG!$B23+(drdp!G23+drdp!P23)*DSTG!$C23+(drdp!J23+drdp!S23)*DSTG!$D23)</f>
        <v>2.8297010905927671E-5</v>
      </c>
      <c r="H23" s="18">
        <f>Model!$W$6*((drdp!B23)*DSTG!$B23+(drdp!E23)*DSTG!$C23+(drdp!H23)*DSTG!$D23)</f>
        <v>0</v>
      </c>
      <c r="I23" s="18">
        <f>Model!$W$6*((drdp!C23)*DSTG!$B23+(drdp!F23)*DSTG!$C23+(drdp!I23)*DSTG!$D23)</f>
        <v>0</v>
      </c>
      <c r="J23" s="18">
        <f>Model!$W$6*((drdp!D23)*DSTG!$B23+(drdp!G23)*DSTG!$C23+(drdp!J23)*DSTG!$D23)</f>
        <v>9.2903040000000006E-2</v>
      </c>
      <c r="K23" s="21">
        <f>SUM(E$3:E22)+H23</f>
        <v>0</v>
      </c>
      <c r="L23" s="21">
        <f>SUM(F$3:F22)+I23</f>
        <v>0</v>
      </c>
      <c r="M23" s="21">
        <f>SUM(G$3:G22)+J23</f>
        <v>9.2903040000000006E-2</v>
      </c>
      <c r="N23" s="21"/>
      <c r="O23" s="21"/>
      <c r="P23" s="21"/>
      <c r="Q23" s="19">
        <f t="shared" si="1"/>
        <v>0</v>
      </c>
      <c r="R23" s="19">
        <f t="shared" si="1"/>
        <v>0</v>
      </c>
      <c r="S23" s="19">
        <f t="shared" si="1"/>
        <v>8.630974841241602E-3</v>
      </c>
      <c r="T23" s="19">
        <f t="shared" si="2"/>
        <v>0</v>
      </c>
      <c r="U23" s="19">
        <f t="shared" si="3"/>
        <v>0</v>
      </c>
      <c r="V23" s="19">
        <f t="shared" si="4"/>
        <v>0</v>
      </c>
    </row>
    <row r="24" spans="1:22" x14ac:dyDescent="0.25">
      <c r="A24" s="26">
        <f>Wellpath!E24</f>
        <v>2100</v>
      </c>
      <c r="B24" s="68">
        <f>Wellpath!K24*Wellpath!P24</f>
        <v>409698.50447232008</v>
      </c>
      <c r="C24" s="22">
        <v>0</v>
      </c>
      <c r="D24" s="22">
        <v>0</v>
      </c>
      <c r="E24" s="20">
        <f>Model!$W$6*((drdp!B24+drdp!K24)*DSTG!$B24+(drdp!E24+drdp!N24)*DSTG!$C24+(drdp!H24+drdp!Q24)*DSTG!$D24)</f>
        <v>-3.5702141675874239E-3</v>
      </c>
      <c r="F24" s="20">
        <f>Model!$W$6*((drdp!C24+drdp!L24)*DSTG!$B24+(drdp!F24+drdp!O24)*DSTG!$C24+(drdp!I24+drdp!R24)*DSTG!$D24)</f>
        <v>-1.2467462598249242E-4</v>
      </c>
      <c r="G24" s="20">
        <f>Model!$W$6*((drdp!D24+drdp!M24)*DSTG!$B24+(drdp!G24+drdp!P24)*DSTG!$C24+(drdp!J24+drdp!S24)*DSTG!$D24)</f>
        <v>1.2475062068998172E-4</v>
      </c>
      <c r="H24" s="18">
        <f>Model!$W$6*((drdp!B24)*DSTG!$B24+(drdp!E24)*DSTG!$C24+(drdp!H24)*DSTG!$D24)</f>
        <v>1.7861951856394248E-3</v>
      </c>
      <c r="I24" s="18">
        <f>Model!$W$6*((drdp!C24)*DSTG!$B24+(drdp!F24)*DSTG!$C24+(drdp!I24)*DSTG!$D24)</f>
        <v>6.2375310344983895E-5</v>
      </c>
      <c r="J24" s="18">
        <f>Model!$W$6*((drdp!D24)*DSTG!$B24+(drdp!G24)*DSTG!$C24+(drdp!J24)*DSTG!$D24)</f>
        <v>0.10239342896067484</v>
      </c>
      <c r="K24" s="21">
        <f>SUM(E$3:E23)+H24</f>
        <v>1.6604806801206909E-4</v>
      </c>
      <c r="L24" s="21">
        <f>SUM(F$3:F23)+I24</f>
        <v>5.79852630759952E-6</v>
      </c>
      <c r="M24" s="21">
        <f>SUM(G$3:G23)+J24</f>
        <v>0.10242172597158077</v>
      </c>
      <c r="N24" s="21"/>
      <c r="O24" s="21"/>
      <c r="P24" s="21"/>
      <c r="Q24" s="19">
        <f t="shared" si="1"/>
        <v>2.7571960890540723E-8</v>
      </c>
      <c r="R24" s="19">
        <f t="shared" si="1"/>
        <v>3.3622907339923721E-11</v>
      </c>
      <c r="S24" s="19">
        <f t="shared" si="1"/>
        <v>1.0490209950997581E-2</v>
      </c>
      <c r="T24" s="19">
        <f t="shared" si="2"/>
        <v>9.6283409069405695E-10</v>
      </c>
      <c r="U24" s="19">
        <f t="shared" si="3"/>
        <v>1.7006929720042546E-5</v>
      </c>
      <c r="V24" s="19">
        <f t="shared" si="4"/>
        <v>5.9389507251596012E-7</v>
      </c>
    </row>
    <row r="25" spans="1:22" x14ac:dyDescent="0.25">
      <c r="A25" s="26">
        <f>Wellpath!E25</f>
        <v>2200</v>
      </c>
      <c r="B25" s="68">
        <f>Wellpath!K25*Wellpath!P25</f>
        <v>449618.01172992011</v>
      </c>
      <c r="C25" s="22">
        <v>0</v>
      </c>
      <c r="D25" s="22">
        <v>0</v>
      </c>
      <c r="E25" s="20">
        <f>Model!$W$6*((drdp!B25+drdp!K25)*DSTG!$B25+(drdp!E25+drdp!N25)*DSTG!$C25+(drdp!H25+drdp!Q25)*DSTG!$D25)</f>
        <v>-3.9109208087470025E-3</v>
      </c>
      <c r="F25" s="20">
        <f>Model!$W$6*((drdp!C25+drdp!L25)*DSTG!$B25+(drdp!F25+drdp!O25)*DSTG!$C25+(drdp!I25+drdp!R25)*DSTG!$D25)</f>
        <v>-1.3657236406273374E-4</v>
      </c>
      <c r="G25" s="20">
        <f>Model!$W$6*((drdp!D25+drdp!M25)*DSTG!$B25+(drdp!G25+drdp!P25)*DSTG!$C25+(drdp!J25+drdp!S25)*DSTG!$D25)</f>
        <v>2.7364492101145343E-4</v>
      </c>
      <c r="H25" s="18">
        <f>Model!$W$6*((drdp!B25)*DSTG!$B25+(drdp!E25)*DSTG!$C25+(drdp!H25)*DSTG!$D25)</f>
        <v>5.8783180732164828E-3</v>
      </c>
      <c r="I25" s="18">
        <f>Model!$W$6*((drdp!C25)*DSTG!$B25+(drdp!F25)*DSTG!$C25+(drdp!I25)*DSTG!$D25)</f>
        <v>2.0527539043396743E-4</v>
      </c>
      <c r="J25" s="18">
        <f>Model!$W$6*((drdp!D25)*DSTG!$B25+(drdp!G25)*DSTG!$C25+(drdp!J25)*DSTG!$D25)</f>
        <v>0.11223336017956431</v>
      </c>
      <c r="K25" s="21">
        <f>SUM(E$3:E24)+H25</f>
        <v>6.8795678800170294E-4</v>
      </c>
      <c r="L25" s="21">
        <f>SUM(F$3:F24)+I25</f>
        <v>2.4023980414090621E-5</v>
      </c>
      <c r="M25" s="21">
        <f>SUM(G$3:G24)+J25</f>
        <v>0.11238640781116022</v>
      </c>
      <c r="N25" s="21"/>
      <c r="O25" s="21"/>
      <c r="P25" s="21"/>
      <c r="Q25" s="19">
        <f t="shared" si="1"/>
        <v>4.7328454215762005E-7</v>
      </c>
      <c r="R25" s="19">
        <f t="shared" si="1"/>
        <v>5.771516349366098E-10</v>
      </c>
      <c r="S25" s="19">
        <f t="shared" si="1"/>
        <v>1.2630704660696414E-2</v>
      </c>
      <c r="T25" s="19">
        <f t="shared" si="2"/>
        <v>1.6527460400693605E-8</v>
      </c>
      <c r="U25" s="19">
        <f t="shared" si="3"/>
        <v>7.7316992132815278E-5</v>
      </c>
      <c r="V25" s="19">
        <f t="shared" si="4"/>
        <v>2.6999688600653144E-6</v>
      </c>
    </row>
    <row r="26" spans="1:22" x14ac:dyDescent="0.25">
      <c r="A26" s="26">
        <f>Wellpath!E26</f>
        <v>2300</v>
      </c>
      <c r="B26" s="68">
        <f>Wellpath!K26*Wellpath!P26</f>
        <v>491339.55925440002</v>
      </c>
      <c r="C26" s="22">
        <v>0</v>
      </c>
      <c r="D26" s="22">
        <v>0</v>
      </c>
      <c r="E26" s="20">
        <f>Model!$W$6*((drdp!B26+drdp!K26)*DSTG!$B26+(drdp!E26+drdp!N26)*DSTG!$C26+(drdp!H26+drdp!Q26)*DSTG!$D26)</f>
        <v>-4.2607947345120051E-3</v>
      </c>
      <c r="F26" s="20">
        <f>Model!$W$6*((drdp!C26+drdp!L26)*DSTG!$B26+(drdp!F26+drdp!O26)*DSTG!$C26+(drdp!I26+drdp!R26)*DSTG!$D26)</f>
        <v>-1.4879023077554621E-4</v>
      </c>
      <c r="G26" s="20">
        <f>Model!$W$6*((drdp!D26+drdp!M26)*DSTG!$B26+(drdp!G26+drdp!P26)*DSTG!$C26+(drdp!J26+drdp!S26)*DSTG!$D26)</f>
        <v>4.4810054293838598E-4</v>
      </c>
      <c r="H26" s="18">
        <f>Model!$W$6*((drdp!B26)*DSTG!$B26+(drdp!E26)*DSTG!$C26+(drdp!H26)*DSTG!$D26)</f>
        <v>1.0697614846865133E-2</v>
      </c>
      <c r="I26" s="18">
        <f>Model!$W$6*((drdp!C26)*DSTG!$B26+(drdp!F26)*DSTG!$C26+(drdp!I26)*DSTG!$D26)</f>
        <v>3.7356894217887551E-4</v>
      </c>
      <c r="J26" s="18">
        <f>Model!$W$6*((drdp!D26)*DSTG!$B26+(drdp!G26)*DSTG!$C26+(drdp!J26)*DSTG!$D26)</f>
        <v>0.12234882881522426</v>
      </c>
      <c r="K26" s="21">
        <f>SUM(E$3:E25)+H26</f>
        <v>1.5963327529033514E-3</v>
      </c>
      <c r="L26" s="21">
        <f>SUM(F$3:F25)+I26</f>
        <v>5.5745168096264937E-5</v>
      </c>
      <c r="M26" s="21">
        <f>SUM(G$3:G25)+J26</f>
        <v>0.12277552136783162</v>
      </c>
      <c r="N26" s="21"/>
      <c r="O26" s="21"/>
      <c r="P26" s="21"/>
      <c r="Q26" s="19">
        <f t="shared" si="1"/>
        <v>2.5482782579919925E-6</v>
      </c>
      <c r="R26" s="19">
        <f t="shared" si="1"/>
        <v>3.1075237660808341E-9</v>
      </c>
      <c r="S26" s="19">
        <f t="shared" si="1"/>
        <v>1.507382864714288E-2</v>
      </c>
      <c r="T26" s="19">
        <f t="shared" si="2"/>
        <v>8.8987837648170688E-8</v>
      </c>
      <c r="U26" s="19">
        <f t="shared" si="3"/>
        <v>1.9599058601425492E-4</v>
      </c>
      <c r="V26" s="19">
        <f t="shared" si="4"/>
        <v>6.844142076756342E-6</v>
      </c>
    </row>
    <row r="27" spans="1:22" x14ac:dyDescent="0.25">
      <c r="A27" s="26">
        <f>Wellpath!E27</f>
        <v>2400</v>
      </c>
      <c r="B27" s="68">
        <f>Wellpath!K27*Wellpath!P27</f>
        <v>534831.65291519999</v>
      </c>
      <c r="C27" s="22">
        <v>0</v>
      </c>
      <c r="D27" s="22">
        <v>0</v>
      </c>
      <c r="E27" s="20">
        <f>Model!$W$6*((drdp!B27+drdp!K27)*DSTG!$B27+(drdp!E27+drdp!N27)*DSTG!$C27+(drdp!H27+drdp!Q27)*DSTG!$D27)</f>
        <v>-4.6181114441468732E-3</v>
      </c>
      <c r="F27" s="20">
        <f>Model!$W$6*((drdp!C27+drdp!L27)*DSTG!$B27+(drdp!F27+drdp!O27)*DSTG!$C27+(drdp!I27+drdp!R27)*DSTG!$D27)</f>
        <v>-1.6126800522825498E-4</v>
      </c>
      <c r="G27" s="20">
        <f>Model!$W$6*((drdp!D27+drdp!M27)*DSTG!$B27+(drdp!G27+drdp!P27)*DSTG!$C27+(drdp!J27+drdp!S27)*DSTG!$D27)</f>
        <v>6.4942885161850029E-4</v>
      </c>
      <c r="H27" s="18">
        <f>Model!$W$6*((drdp!B27)*DSTG!$B27+(drdp!E27)*DSTG!$C27+(drdp!H27)*DSTG!$D27)</f>
        <v>1.62824889034596E-2</v>
      </c>
      <c r="I27" s="18">
        <f>Model!$W$6*((drdp!C27)*DSTG!$B27+(drdp!F27)*DSTG!$C27+(drdp!I27)*DSTG!$D27)</f>
        <v>5.68597041749653E-4</v>
      </c>
      <c r="J27" s="18">
        <f>Model!$W$6*((drdp!D27)*DSTG!$B27+(drdp!G27)*DSTG!$C27+(drdp!J27)*DSTG!$D27)</f>
        <v>0.13269106214929602</v>
      </c>
      <c r="K27" s="21">
        <f>SUM(E$3:E26)+H27</f>
        <v>2.9204120749858134E-3</v>
      </c>
      <c r="L27" s="21">
        <f>SUM(F$3:F26)+I27</f>
        <v>1.0198303689149619E-4</v>
      </c>
      <c r="M27" s="21">
        <f>SUM(G$3:G26)+J27</f>
        <v>0.13356585524484177</v>
      </c>
      <c r="N27" s="21"/>
      <c r="O27" s="21"/>
      <c r="P27" s="21"/>
      <c r="Q27" s="19">
        <f t="shared" si="1"/>
        <v>8.5288066877229449E-6</v>
      </c>
      <c r="R27" s="19">
        <f t="shared" si="1"/>
        <v>1.0400539813612273E-8</v>
      </c>
      <c r="S27" s="19">
        <f t="shared" si="1"/>
        <v>1.7839837687286024E-2</v>
      </c>
      <c r="T27" s="19">
        <f t="shared" si="2"/>
        <v>2.9783249238164917E-7</v>
      </c>
      <c r="U27" s="19">
        <f t="shared" si="3"/>
        <v>3.9006733646284312E-4</v>
      </c>
      <c r="V27" s="19">
        <f t="shared" si="4"/>
        <v>1.3621451542878938E-5</v>
      </c>
    </row>
    <row r="28" spans="1:22" x14ac:dyDescent="0.25">
      <c r="A28" s="26">
        <f>Wellpath!E28</f>
        <v>2500</v>
      </c>
      <c r="B28" s="68">
        <f>Wellpath!K28*Wellpath!P28</f>
        <v>580056.38827200001</v>
      </c>
      <c r="C28" s="22">
        <v>0</v>
      </c>
      <c r="D28" s="22">
        <v>0</v>
      </c>
      <c r="E28" s="20">
        <f>Model!$W$6*((drdp!B28+drdp!K28)*DSTG!$B28+(drdp!E28+drdp!N28)*DSTG!$C28+(drdp!H28+drdp!Q28)*DSTG!$D28)</f>
        <v>-4.9809961331751026E-3</v>
      </c>
      <c r="F28" s="20">
        <f>Model!$W$6*((drdp!C28+drdp!L28)*DSTG!$B28+(drdp!F28+drdp!O28)*DSTG!$C28+(drdp!I28+drdp!R28)*DSTG!$D28)</f>
        <v>-1.7394021780589461E-4</v>
      </c>
      <c r="G28" s="20">
        <f>Model!$W$6*((drdp!D28+drdp!M28)*DSTG!$B28+(drdp!G28+drdp!P28)*DSTG!$C28+(drdp!J28+drdp!S28)*DSTG!$D28)</f>
        <v>8.7881936209377128E-4</v>
      </c>
      <c r="H28" s="18">
        <f>Model!$W$6*((drdp!B28)*DSTG!$B28+(drdp!E28)*DSTG!$C28+(drdp!H28)*DSTG!$D28)</f>
        <v>2.2667930524058494E-2</v>
      </c>
      <c r="I28" s="18">
        <f>Model!$W$6*((drdp!C28)*DSTG!$B28+(drdp!F28)*DSTG!$C28+(drdp!I28)*DSTG!$D28)</f>
        <v>7.9158157668559877E-4</v>
      </c>
      <c r="J28" s="18">
        <f>Model!$W$6*((drdp!D28)*DSTG!$B28+(drdp!G28)*DSTG!$C28+(drdp!J28)*DSTG!$D28)</f>
        <v>0.14320691846623113</v>
      </c>
      <c r="K28" s="21">
        <f>SUM(E$3:E27)+H28</f>
        <v>4.687742251437834E-3</v>
      </c>
      <c r="L28" s="21">
        <f>SUM(F$3:F27)+I28</f>
        <v>1.6369956659918695E-4</v>
      </c>
      <c r="M28" s="21">
        <f>SUM(G$3:G27)+J28</f>
        <v>0.14473114041339538</v>
      </c>
      <c r="N28" s="21"/>
      <c r="O28" s="21"/>
      <c r="P28" s="21"/>
      <c r="Q28" s="19">
        <f t="shared" si="1"/>
        <v>2.1974927415915453E-5</v>
      </c>
      <c r="R28" s="19">
        <f t="shared" si="1"/>
        <v>2.6797548104761645E-8</v>
      </c>
      <c r="S28" s="19">
        <f t="shared" si="1"/>
        <v>2.0947103005361969E-2</v>
      </c>
      <c r="T28" s="19">
        <f t="shared" si="2"/>
        <v>7.6738137488907028E-7</v>
      </c>
      <c r="U28" s="19">
        <f t="shared" si="3"/>
        <v>6.7846228201465535E-4</v>
      </c>
      <c r="V28" s="19">
        <f t="shared" si="4"/>
        <v>2.3692424959078895E-5</v>
      </c>
    </row>
    <row r="29" spans="1:22" x14ac:dyDescent="0.25">
      <c r="A29" s="26">
        <f>Wellpath!E29</f>
        <v>2600</v>
      </c>
      <c r="B29" s="68">
        <f>Wellpath!K29*Wellpath!P29</f>
        <v>626966.57058048004</v>
      </c>
      <c r="C29" s="22">
        <v>0</v>
      </c>
      <c r="D29" s="22">
        <v>0</v>
      </c>
      <c r="E29" s="20">
        <f>Model!$W$6*((drdp!B29+drdp!K29)*DSTG!$B29+(drdp!E29+drdp!N29)*DSTG!$C29+(drdp!H29+drdp!Q29)*DSTG!$D29)</f>
        <v>-5.3474078671545211E-3</v>
      </c>
      <c r="F29" s="20">
        <f>Model!$W$6*((drdp!C29+drdp!L29)*DSTG!$B29+(drdp!F29+drdp!O29)*DSTG!$C29+(drdp!I29+drdp!R29)*DSTG!$D29)</f>
        <v>-1.8673559750726152E-4</v>
      </c>
      <c r="G29" s="20">
        <f>Model!$W$6*((drdp!D29+drdp!M29)*DSTG!$B29+(drdp!G29+drdp!P29)*DSTG!$C29+(drdp!J29+drdp!S29)*DSTG!$D29)</f>
        <v>1.1373194543718662E-3</v>
      </c>
      <c r="H29" s="18">
        <f>Model!$W$6*((drdp!B29)*DSTG!$B29+(drdp!E29)*DSTG!$C29+(drdp!H29)*DSTG!$D29)</f>
        <v>2.9884944079588791E-2</v>
      </c>
      <c r="I29" s="18">
        <f>Model!$W$6*((drdp!C29)*DSTG!$B29+(drdp!F29)*DSTG!$C29+(drdp!I29)*DSTG!$D29)</f>
        <v>1.0436052434770911E-3</v>
      </c>
      <c r="J29" s="18">
        <f>Model!$W$6*((drdp!D29)*DSTG!$B29+(drdp!G29)*DSTG!$C29+(drdp!J29)*DSTG!$D29)</f>
        <v>0.1538384232925914</v>
      </c>
      <c r="K29" s="21">
        <f>SUM(E$3:E28)+H29</f>
        <v>6.9237596737930299E-3</v>
      </c>
      <c r="L29" s="21">
        <f>SUM(F$3:F28)+I29</f>
        <v>2.4178301558478474E-4</v>
      </c>
      <c r="M29" s="21">
        <f>SUM(G$3:G28)+J29</f>
        <v>0.15624146460184943</v>
      </c>
      <c r="N29" s="21"/>
      <c r="O29" s="21"/>
      <c r="P29" s="21"/>
      <c r="Q29" s="19">
        <f t="shared" si="1"/>
        <v>4.7938448020442564E-5</v>
      </c>
      <c r="R29" s="19">
        <f t="shared" si="1"/>
        <v>5.845902662527226E-8</v>
      </c>
      <c r="S29" s="19">
        <f t="shared" si="1"/>
        <v>2.4411395260930967E-2</v>
      </c>
      <c r="T29" s="19">
        <f t="shared" si="2"/>
        <v>1.6740474931140043E-6</v>
      </c>
      <c r="U29" s="19">
        <f t="shared" si="3"/>
        <v>1.0817783519846461E-3</v>
      </c>
      <c r="V29" s="19">
        <f t="shared" si="4"/>
        <v>3.7776532470818555E-5</v>
      </c>
    </row>
    <row r="30" spans="1:22" x14ac:dyDescent="0.25">
      <c r="A30" s="26">
        <f>Wellpath!E30</f>
        <v>2700</v>
      </c>
      <c r="B30" s="68">
        <f>Wellpath!K30*Wellpath!P30</f>
        <v>675522.34443648008</v>
      </c>
      <c r="C30" s="22">
        <v>0</v>
      </c>
      <c r="D30" s="22">
        <v>0</v>
      </c>
      <c r="E30" s="20">
        <f>Model!$W$6*((drdp!B30+drdp!K30)*DSTG!$B30+(drdp!E30+drdp!N30)*DSTG!$C30+(drdp!H30+drdp!Q30)*DSTG!$D30)</f>
        <v>-5.7152912766369936E-3</v>
      </c>
      <c r="F30" s="20">
        <f>Model!$W$6*((drdp!C30+drdp!L30)*DSTG!$B30+(drdp!F30+drdp!O30)*DSTG!$C30+(drdp!I30+drdp!R30)*DSTG!$D30)</f>
        <v>-1.9958236924963655E-4</v>
      </c>
      <c r="G30" s="20">
        <f>Model!$W$6*((drdp!D30+drdp!M30)*DSTG!$B30+(drdp!G30+drdp!P30)*DSTG!$C30+(drdp!J30+drdp!S30)*DSTG!$D30)</f>
        <v>1.425850749422305E-3</v>
      </c>
      <c r="H30" s="18">
        <f>Model!$W$6*((drdp!B30)*DSTG!$B30+(drdp!E30)*DSTG!$C30+(drdp!H30)*DSTG!$D30)</f>
        <v>3.7960940987714319E-2</v>
      </c>
      <c r="I30" s="18">
        <f>Model!$W$6*((drdp!C30)*DSTG!$B30+(drdp!F30)*DSTG!$C30+(drdp!I30)*DSTG!$D30)</f>
        <v>1.3256252699218099E-3</v>
      </c>
      <c r="J30" s="18">
        <f>Model!$W$6*((drdp!D30)*DSTG!$B30+(drdp!G30)*DSTG!$C30+(drdp!J30)*DSTG!$D30)</f>
        <v>0.16452712553290957</v>
      </c>
      <c r="K30" s="21">
        <f>SUM(E$3:E29)+H30</f>
        <v>9.6523487147640377E-3</v>
      </c>
      <c r="L30" s="21">
        <f>SUM(F$3:F29)+I30</f>
        <v>3.3706744452224207E-4</v>
      </c>
      <c r="M30" s="21">
        <f>SUM(G$3:G29)+J30</f>
        <v>0.16806748629653945</v>
      </c>
      <c r="N30" s="21"/>
      <c r="O30" s="21"/>
      <c r="P30" s="21"/>
      <c r="Q30" s="19">
        <f t="shared" si="1"/>
        <v>9.3167835711406975E-5</v>
      </c>
      <c r="R30" s="19">
        <f t="shared" si="1"/>
        <v>1.1361446215675473E-7</v>
      </c>
      <c r="S30" s="19">
        <f t="shared" si="1"/>
        <v>2.8246679950037476E-2</v>
      </c>
      <c r="T30" s="19">
        <f t="shared" si="2"/>
        <v>3.2534925149230618E-6</v>
      </c>
      <c r="U30" s="19">
        <f t="shared" si="3"/>
        <v>1.622245985348025E-3</v>
      </c>
      <c r="V30" s="19">
        <f t="shared" si="4"/>
        <v>5.6650078113251491E-5</v>
      </c>
    </row>
    <row r="31" spans="1:22" x14ac:dyDescent="0.25">
      <c r="A31" s="26">
        <f>Wellpath!E31</f>
        <v>2800</v>
      </c>
      <c r="B31" s="68">
        <f>Wellpath!K31*Wellpath!P31</f>
        <v>725664.90221568011</v>
      </c>
      <c r="C31" s="22">
        <v>0</v>
      </c>
      <c r="D31" s="22">
        <v>0</v>
      </c>
      <c r="E31" s="20">
        <f>Model!$W$6*((drdp!B31+drdp!K31)*DSTG!$B31+(drdp!E31+drdp!N31)*DSTG!$C31+(drdp!H31+drdp!Q31)*DSTG!$D31)</f>
        <v>-6.0823623172155091E-3</v>
      </c>
      <c r="F31" s="20">
        <f>Model!$W$6*((drdp!C31+drdp!L31)*DSTG!$B31+(drdp!F31+drdp!O31)*DSTG!$C31+(drdp!I31+drdp!R31)*DSTG!$D31)</f>
        <v>-2.124007724447755E-4</v>
      </c>
      <c r="G31" s="20">
        <f>Model!$W$6*((drdp!D31+drdp!M31)*DSTG!$B31+(drdp!G31+drdp!P31)*DSTG!$C31+(drdp!J31+drdp!S31)*DSTG!$D31)</f>
        <v>1.745152428681896E-3</v>
      </c>
      <c r="H31" s="18">
        <f>Model!$W$6*((drdp!B31)*DSTG!$B31+(drdp!E31)*DSTG!$C31+(drdp!H31)*DSTG!$D31)</f>
        <v>4.6918224210183872E-2</v>
      </c>
      <c r="I31" s="18">
        <f>Model!$W$6*((drdp!C31)*DSTG!$B31+(drdp!F31)*DSTG!$C31+(drdp!I31)*DSTG!$D31)</f>
        <v>1.638420492605968E-3</v>
      </c>
      <c r="J31" s="18">
        <f>Model!$W$6*((drdp!D31)*DSTG!$B31+(drdp!G31)*DSTG!$C31+(drdp!J31)*DSTG!$D31)</f>
        <v>0.17520792848939026</v>
      </c>
      <c r="K31" s="21">
        <f>SUM(E$3:E30)+H31</f>
        <v>1.2894340660596595E-2</v>
      </c>
      <c r="L31" s="21">
        <f>SUM(F$3:F30)+I31</f>
        <v>4.502802979567636E-4</v>
      </c>
      <c r="M31" s="21">
        <f>SUM(G$3:G30)+J31</f>
        <v>0.18017414000244245</v>
      </c>
      <c r="N31" s="21"/>
      <c r="O31" s="21"/>
      <c r="P31" s="21"/>
      <c r="Q31" s="19">
        <f t="shared" si="1"/>
        <v>1.6626402107151466E-4</v>
      </c>
      <c r="R31" s="19">
        <f t="shared" si="1"/>
        <v>2.0275234672803181E-7</v>
      </c>
      <c r="S31" s="19">
        <f t="shared" si="1"/>
        <v>3.2462720725619731E-2</v>
      </c>
      <c r="T31" s="19">
        <f t="shared" si="2"/>
        <v>5.806067554609447E-6</v>
      </c>
      <c r="U31" s="19">
        <f t="shared" si="3"/>
        <v>2.3232267394215174E-3</v>
      </c>
      <c r="V31" s="19">
        <f t="shared" si="4"/>
        <v>8.1128865444403425E-5</v>
      </c>
    </row>
    <row r="32" spans="1:22" x14ac:dyDescent="0.25">
      <c r="A32" s="26">
        <f>Wellpath!E32</f>
        <v>2900</v>
      </c>
      <c r="B32" s="68">
        <f>Wellpath!K32*Wellpath!P32</f>
        <v>777346.02724032011</v>
      </c>
      <c r="C32" s="22">
        <v>0</v>
      </c>
      <c r="D32" s="22">
        <v>0</v>
      </c>
      <c r="E32" s="20">
        <f>Model!$W$6*((drdp!B32+drdp!K32)*DSTG!$B32+(drdp!E32+drdp!N32)*DSTG!$C32+(drdp!H32+drdp!Q32)*DSTG!$D32)</f>
        <v>-6.4463701701899957E-3</v>
      </c>
      <c r="F32" s="20">
        <f>Model!$W$6*((drdp!C32+drdp!L32)*DSTG!$B32+(drdp!F32+drdp!O32)*DSTG!$C32+(drdp!I32+drdp!R32)*DSTG!$D32)</f>
        <v>-2.2511220677168357E-4</v>
      </c>
      <c r="G32" s="20">
        <f>Model!$W$6*((drdp!D32+drdp!M32)*DSTG!$B32+(drdp!G32+drdp!P32)*DSTG!$C32+(drdp!J32+drdp!S32)*DSTG!$D32)</f>
        <v>2.0958293601217723E-3</v>
      </c>
      <c r="H32" s="18">
        <f>Model!$W$6*((drdp!B32)*DSTG!$B32+(drdp!E32)*DSTG!$C32+(drdp!H32)*DSTG!$D32)</f>
        <v>5.6775235032981451E-2</v>
      </c>
      <c r="I32" s="18">
        <f>Model!$W$6*((drdp!C32)*DSTG!$B32+(drdp!F32)*DSTG!$C32+(drdp!I32)*DSTG!$D32)</f>
        <v>1.982634895426545E-3</v>
      </c>
      <c r="J32" s="18">
        <f>Model!$W$6*((drdp!D32)*DSTG!$B32+(drdp!G32)*DSTG!$C32+(drdp!J32)*DSTG!$D32)</f>
        <v>0.18581662063737517</v>
      </c>
      <c r="K32" s="21">
        <f>SUM(E$3:E31)+H32</f>
        <v>1.6668989166178663E-2</v>
      </c>
      <c r="L32" s="21">
        <f>SUM(F$3:F31)+I32</f>
        <v>5.8209392833256522E-4</v>
      </c>
      <c r="M32" s="21">
        <f>SUM(G$3:G31)+J32</f>
        <v>0.19252798457910925</v>
      </c>
      <c r="N32" s="21"/>
      <c r="O32" s="21"/>
      <c r="P32" s="21"/>
      <c r="Q32" s="19">
        <f t="shared" si="1"/>
        <v>2.7785519982218167E-4</v>
      </c>
      <c r="R32" s="19">
        <f t="shared" si="1"/>
        <v>3.3883334140163758E-7</v>
      </c>
      <c r="S32" s="19">
        <f t="shared" si="1"/>
        <v>3.7067024846093727E-2</v>
      </c>
      <c r="T32" s="19">
        <f t="shared" si="2"/>
        <v>9.7029173850739084E-6</v>
      </c>
      <c r="U32" s="19">
        <f t="shared" si="3"/>
        <v>3.2092468891353849E-3</v>
      </c>
      <c r="V32" s="19">
        <f t="shared" si="4"/>
        <v>1.1206937085760525E-4</v>
      </c>
    </row>
    <row r="33" spans="1:22" x14ac:dyDescent="0.25">
      <c r="A33" s="26">
        <f>Wellpath!E33</f>
        <v>3000</v>
      </c>
      <c r="B33" s="68">
        <f>Wellpath!K33*Wellpath!P33</f>
        <v>830503.00995840016</v>
      </c>
      <c r="C33" s="22">
        <v>0</v>
      </c>
      <c r="D33" s="22">
        <v>0</v>
      </c>
      <c r="E33" s="20">
        <f>Model!$W$6*((drdp!B33+drdp!K33)*DSTG!$B33+(drdp!E33+drdp!N33)*DSTG!$C33+(drdp!H33+drdp!Q33)*DSTG!$D33)</f>
        <v>-6.8048970419896998E-3</v>
      </c>
      <c r="F33" s="20">
        <f>Model!$W$6*((drdp!C33+drdp!L33)*DSTG!$B33+(drdp!F33+drdp!O33)*DSTG!$C33+(drdp!I33+drdp!R33)*DSTG!$D33)</f>
        <v>-2.3763224101839832E-4</v>
      </c>
      <c r="G33" s="20">
        <f>Model!$W$6*((drdp!D33+drdp!M33)*DSTG!$B33+(drdp!G33+drdp!P33)*DSTG!$C33+(drdp!J33+drdp!S33)*DSTG!$D33)</f>
        <v>2.478289677640856E-3</v>
      </c>
      <c r="H33" s="18">
        <f>Model!$W$6*((drdp!B33)*DSTG!$B33+(drdp!E33)*DSTG!$C33+(drdp!H33)*DSTG!$D33)</f>
        <v>6.7544866218764571E-2</v>
      </c>
      <c r="I33" s="18">
        <f>Model!$W$6*((drdp!C33)*DSTG!$B33+(drdp!F33)*DSTG!$C33+(drdp!I33)*DSTG!$D33)</f>
        <v>2.3587187035764151E-3</v>
      </c>
      <c r="J33" s="18">
        <f>Model!$W$6*((drdp!D33)*DSTG!$B33+(drdp!G33)*DSTG!$C33+(drdp!J33)*DSTG!$D33)</f>
        <v>0.19628410617775871</v>
      </c>
      <c r="K33" s="21">
        <f>SUM(E$3:E32)+H33</f>
        <v>2.0992250181771789E-2</v>
      </c>
      <c r="L33" s="21">
        <f>SUM(F$3:F32)+I33</f>
        <v>7.330655297107518E-4</v>
      </c>
      <c r="M33" s="21">
        <f>SUM(G$3:G32)+J33</f>
        <v>0.20509129947961457</v>
      </c>
      <c r="N33" s="21"/>
      <c r="O33" s="21"/>
      <c r="P33" s="21"/>
      <c r="Q33" s="19">
        <f t="shared" si="1"/>
        <v>4.4067456769409773E-4</v>
      </c>
      <c r="R33" s="19">
        <f t="shared" si="1"/>
        <v>5.3738507085010512E-7</v>
      </c>
      <c r="S33" s="19">
        <f t="shared" si="1"/>
        <v>4.2062441122236956E-2</v>
      </c>
      <c r="T33" s="19">
        <f t="shared" si="2"/>
        <v>1.5388694999321161E-5</v>
      </c>
      <c r="U33" s="19">
        <f t="shared" si="3"/>
        <v>4.3053278687807516E-3</v>
      </c>
      <c r="V33" s="19">
        <f t="shared" si="4"/>
        <v>1.5034536209209009E-4</v>
      </c>
    </row>
    <row r="34" spans="1:22" x14ac:dyDescent="0.25">
      <c r="A34" s="26">
        <f>Wellpath!E34</f>
        <v>3100</v>
      </c>
      <c r="B34" s="68">
        <f>Wellpath!K34*Wellpath!P34</f>
        <v>885071.18985407997</v>
      </c>
      <c r="C34" s="22">
        <v>0</v>
      </c>
      <c r="D34" s="22">
        <v>0</v>
      </c>
      <c r="E34" s="20">
        <f>Model!$W$6*((drdp!B34+drdp!K34)*DSTG!$B34+(drdp!E34+drdp!N34)*DSTG!$C34+(drdp!H34+drdp!Q34)*DSTG!$D34)</f>
        <v>-7.1554770993587508E-3</v>
      </c>
      <c r="F34" s="20">
        <f>Model!$W$6*((drdp!C34+drdp!L34)*DSTG!$B34+(drdp!F34+drdp!O34)*DSTG!$C34+(drdp!I34+drdp!R34)*DSTG!$D34)</f>
        <v>-2.4987476639018675E-4</v>
      </c>
      <c r="G34" s="20">
        <f>Model!$W$6*((drdp!D34+drdp!M34)*DSTG!$B34+(drdp!G34+drdp!P34)*DSTG!$C34+(drdp!J34+drdp!S34)*DSTG!$D34)</f>
        <v>2.8927625993195082E-3</v>
      </c>
      <c r="H34" s="18">
        <f>Model!$W$6*((drdp!B34)*DSTG!$B34+(drdp!E34)*DSTG!$C34+(drdp!H34)*DSTG!$D34)</f>
        <v>7.9234912631877277E-2</v>
      </c>
      <c r="I34" s="18">
        <f>Model!$W$6*((drdp!C34)*DSTG!$B34+(drdp!F34)*DSTG!$C34+(drdp!I34)*DSTG!$D34)</f>
        <v>2.7669441197165565E-3</v>
      </c>
      <c r="J34" s="18">
        <f>Model!$W$6*((drdp!D34)*DSTG!$B34+(drdp!G34)*DSTG!$C34+(drdp!J34)*DSTG!$D34)</f>
        <v>0.20653982291887518</v>
      </c>
      <c r="K34" s="21">
        <f>SUM(E$3:E33)+H34</f>
        <v>2.5877399552894795E-2</v>
      </c>
      <c r="L34" s="21">
        <f>SUM(F$3:F33)+I34</f>
        <v>9.0365870483249478E-4</v>
      </c>
      <c r="M34" s="21">
        <f>SUM(G$3:G33)+J34</f>
        <v>0.2178253058983719</v>
      </c>
      <c r="N34" s="21"/>
      <c r="O34" s="21"/>
      <c r="P34" s="21"/>
      <c r="Q34" s="19">
        <f t="shared" si="1"/>
        <v>6.6963980762015974E-4</v>
      </c>
      <c r="R34" s="19">
        <f t="shared" si="1"/>
        <v>8.1659905481954197E-7</v>
      </c>
      <c r="S34" s="19">
        <f t="shared" si="1"/>
        <v>4.7447863889719291E-2</v>
      </c>
      <c r="T34" s="19">
        <f t="shared" si="2"/>
        <v>2.3384337364401889E-5</v>
      </c>
      <c r="U34" s="19">
        <f t="shared" si="3"/>
        <v>5.6367524734637006E-3</v>
      </c>
      <c r="V34" s="19">
        <f t="shared" si="4"/>
        <v>1.9683973380786474E-4</v>
      </c>
    </row>
    <row r="35" spans="1:22" x14ac:dyDescent="0.25">
      <c r="A35" s="26">
        <f>Wellpath!E35</f>
        <v>3200</v>
      </c>
      <c r="B35" s="68">
        <f>Wellpath!K35*Wellpath!P35</f>
        <v>940984.41996288009</v>
      </c>
      <c r="C35" s="22">
        <v>0</v>
      </c>
      <c r="D35" s="22">
        <v>0</v>
      </c>
      <c r="E35" s="20">
        <f>Model!$W$6*((drdp!B35+drdp!K35)*DSTG!$B35+(drdp!E35+drdp!N35)*DSTG!$C35+(drdp!H35+drdp!Q35)*DSTG!$D35)</f>
        <v>-7.4956125008889254E-3</v>
      </c>
      <c r="F35" s="20">
        <f>Model!$W$6*((drdp!C35+drdp!L35)*DSTG!$B35+(drdp!F35+drdp!O35)*DSTG!$C35+(drdp!I35+drdp!R35)*DSTG!$D35)</f>
        <v>-2.6175255634300511E-4</v>
      </c>
      <c r="G35" s="20">
        <f>Model!$W$6*((drdp!D35+drdp!M35)*DSTG!$B35+(drdp!G35+drdp!P35)*DSTG!$C35+(drdp!J35+drdp!S35)*DSTG!$D35)</f>
        <v>3.3392959081954923E-3</v>
      </c>
      <c r="H35" s="18">
        <f>Model!$W$6*((drdp!B35)*DSTG!$B35+(drdp!E35)*DSTG!$C35+(drdp!H35)*DSTG!$D35)</f>
        <v>9.1847991103423829E-2</v>
      </c>
      <c r="I35" s="18">
        <f>Model!$W$6*((drdp!C35)*DSTG!$B35+(drdp!F35)*DSTG!$C35+(drdp!I35)*DSTG!$D35)</f>
        <v>3.2074025256027599E-3</v>
      </c>
      <c r="J35" s="18">
        <f>Model!$W$6*((drdp!D35)*DSTG!$B35+(drdp!G35)*DSTG!$C35+(drdp!J35)*DSTG!$D35)</f>
        <v>0.21651220051975278</v>
      </c>
      <c r="K35" s="21">
        <f>SUM(E$3:E34)+H35</f>
        <v>3.1335000925082596E-2</v>
      </c>
      <c r="L35" s="21">
        <f>SUM(F$3:F34)+I35</f>
        <v>1.0942423443285115E-3</v>
      </c>
      <c r="M35" s="21">
        <f>SUM(G$3:G34)+J35</f>
        <v>0.23069044609856901</v>
      </c>
      <c r="N35" s="21"/>
      <c r="O35" s="21"/>
      <c r="P35" s="21"/>
      <c r="Q35" s="19">
        <f t="shared" si="1"/>
        <v>9.8188228297492702E-4</v>
      </c>
      <c r="R35" s="19">
        <f t="shared" si="1"/>
        <v>1.1973663081215568E-6</v>
      </c>
      <c r="S35" s="19">
        <f t="shared" si="1"/>
        <v>5.3218081921156769E-2</v>
      </c>
      <c r="T35" s="19">
        <f t="shared" si="2"/>
        <v>3.4288084871798453E-5</v>
      </c>
      <c r="U35" s="19">
        <f t="shared" si="3"/>
        <v>7.2286853419063768E-3</v>
      </c>
      <c r="V35" s="19">
        <f t="shared" si="4"/>
        <v>2.5243125455308825E-4</v>
      </c>
    </row>
    <row r="36" spans="1:22" x14ac:dyDescent="0.25">
      <c r="A36" s="26">
        <f>Wellpath!E36</f>
        <v>3300</v>
      </c>
      <c r="B36" s="68">
        <f>Wellpath!K36*Wellpath!P36</f>
        <v>998175.5313868802</v>
      </c>
      <c r="C36" s="22">
        <v>0</v>
      </c>
      <c r="D36" s="22">
        <v>0</v>
      </c>
      <c r="E36" s="20">
        <f>Model!$W$6*((drdp!B36+drdp!K36)*DSTG!$B36+(drdp!E36+drdp!N36)*DSTG!$C36+(drdp!H36+drdp!Q36)*DSTG!$D36)</f>
        <v>-7.8227893905927007E-3</v>
      </c>
      <c r="F36" s="20">
        <f>Model!$W$6*((drdp!C36+drdp!L36)*DSTG!$B36+(drdp!F36+drdp!O36)*DSTG!$C36+(drdp!I36+drdp!R36)*DSTG!$D36)</f>
        <v>-2.7317782509137667E-4</v>
      </c>
      <c r="G36" s="20">
        <f>Model!$W$6*((drdp!D36+drdp!M36)*DSTG!$B36+(drdp!G36+drdp!P36)*DSTG!$C36+(drdp!J36+drdp!S36)*DSTG!$D36)</f>
        <v>3.8177549924684616E-3</v>
      </c>
      <c r="H36" s="18">
        <f>Model!$W$6*((drdp!B36)*DSTG!$B36+(drdp!E36)*DSTG!$C36+(drdp!H36)*DSTG!$D36)</f>
        <v>0.10538150495789743</v>
      </c>
      <c r="I36" s="18">
        <f>Model!$W$6*((drdp!C36)*DSTG!$B36+(drdp!F36)*DSTG!$C36+(drdp!I36)*DSTG!$D36)</f>
        <v>3.6800032433282059E-3</v>
      </c>
      <c r="J36" s="18">
        <f>Model!$W$6*((drdp!D36)*DSTG!$B36+(drdp!G36)*DSTG!$C36+(drdp!J36)*DSTG!$D36)</f>
        <v>0.22612911842506364</v>
      </c>
      <c r="K36" s="21">
        <f>SUM(E$3:E35)+H36</f>
        <v>3.7372902278667269E-2</v>
      </c>
      <c r="L36" s="21">
        <f>SUM(F$3:F35)+I36</f>
        <v>1.3050905057109524E-3</v>
      </c>
      <c r="M36" s="21">
        <f>SUM(G$3:G35)+J36</f>
        <v>0.24364665991207535</v>
      </c>
      <c r="N36" s="21"/>
      <c r="O36" s="21"/>
      <c r="P36" s="21"/>
      <c r="Q36" s="19">
        <f t="shared" si="1"/>
        <v>1.3967338247308132E-3</v>
      </c>
      <c r="R36" s="19">
        <f t="shared" si="1"/>
        <v>1.7032612280968693E-6</v>
      </c>
      <c r="S36" s="19">
        <f t="shared" si="1"/>
        <v>5.9363694886310506E-2</v>
      </c>
      <c r="T36" s="19">
        <f t="shared" si="2"/>
        <v>4.8775019934751867E-5</v>
      </c>
      <c r="U36" s="19">
        <f t="shared" si="3"/>
        <v>9.1057828114176707E-3</v>
      </c>
      <c r="V36" s="19">
        <f t="shared" si="4"/>
        <v>3.1798094259943485E-4</v>
      </c>
    </row>
    <row r="37" spans="1:22" x14ac:dyDescent="0.25">
      <c r="A37" s="26">
        <f>Wellpath!E37</f>
        <v>3400</v>
      </c>
      <c r="B37" s="68">
        <f>Wellpath!K37*Wellpath!P37</f>
        <v>1056567.3216998402</v>
      </c>
      <c r="C37" s="22">
        <v>0</v>
      </c>
      <c r="D37" s="22">
        <v>0</v>
      </c>
      <c r="E37" s="20">
        <f>Model!$W$6*((drdp!B37+drdp!K37)*DSTG!$B37+(drdp!E37+drdp!N37)*DSTG!$C37+(drdp!H37+drdp!Q37)*DSTG!$D37)</f>
        <v>-8.1344207572653249E-3</v>
      </c>
      <c r="F37" s="20">
        <f>Model!$W$6*((drdp!C37+drdp!L37)*DSTG!$B37+(drdp!F37+drdp!O37)*DSTG!$C37+(drdp!I37+drdp!R37)*DSTG!$D37)</f>
        <v>-2.8406023221335021E-4</v>
      </c>
      <c r="G37" s="20">
        <f>Model!$W$6*((drdp!D37+drdp!M37)*DSTG!$B37+(drdp!G37+drdp!P37)*DSTG!$C37+(drdp!J37+drdp!S37)*DSTG!$D37)</f>
        <v>4.327784607190739E-3</v>
      </c>
      <c r="H37" s="18">
        <f>Model!$W$6*((drdp!B37)*DSTG!$B37+(drdp!E37)*DSTG!$C37+(drdp!H37)*DSTG!$D37)</f>
        <v>0.11982657791512827</v>
      </c>
      <c r="I37" s="18">
        <f>Model!$W$6*((drdp!C37)*DSTG!$B37+(drdp!F37)*DSTG!$C37+(drdp!I37)*DSTG!$D37)</f>
        <v>4.1844363063591426E-3</v>
      </c>
      <c r="J37" s="18">
        <f>Model!$W$6*((drdp!D37)*DSTG!$B37+(drdp!G37)*DSTG!$C37+(drdp!J37)*DSTG!$D37)</f>
        <v>0.23531624895579381</v>
      </c>
      <c r="K37" s="21">
        <f>SUM(E$3:E36)+H37</f>
        <v>4.3995185845305401E-2</v>
      </c>
      <c r="L37" s="21">
        <f>SUM(F$3:F36)+I37</f>
        <v>1.5363457436505124E-3</v>
      </c>
      <c r="M37" s="21">
        <f>SUM(G$3:G36)+J37</f>
        <v>0.25665154543527396</v>
      </c>
      <c r="N37" s="21"/>
      <c r="O37" s="21"/>
      <c r="P37" s="21"/>
      <c r="Q37" s="19">
        <f t="shared" si="1"/>
        <v>1.9355763775629608E-3</v>
      </c>
      <c r="R37" s="19">
        <f t="shared" si="1"/>
        <v>2.3603582440330462E-6</v>
      </c>
      <c r="S37" s="19">
        <f t="shared" si="1"/>
        <v>6.5870015774314492E-2</v>
      </c>
      <c r="T37" s="19">
        <f t="shared" si="2"/>
        <v>6.7591816514548218E-5</v>
      </c>
      <c r="U37" s="19">
        <f t="shared" si="3"/>
        <v>1.1291432438909722E-2</v>
      </c>
      <c r="V37" s="19">
        <f t="shared" si="4"/>
        <v>3.9430550943080924E-4</v>
      </c>
    </row>
    <row r="38" spans="1:22" x14ac:dyDescent="0.25">
      <c r="A38" s="26">
        <f>Wellpath!E38</f>
        <v>3500</v>
      </c>
      <c r="B38" s="68">
        <f>Wellpath!K38*Wellpath!P38</f>
        <v>1116078.1291296</v>
      </c>
      <c r="C38" s="22">
        <v>0</v>
      </c>
      <c r="D38" s="22">
        <v>0</v>
      </c>
      <c r="E38" s="20">
        <f>Model!$W$6*((drdp!B38+drdp!K38)*DSTG!$B38+(drdp!E38+drdp!N38)*DSTG!$C38+(drdp!H38+drdp!Q38)*DSTG!$D38)</f>
        <v>-8.4279075097143177E-3</v>
      </c>
      <c r="F38" s="20">
        <f>Model!$W$6*((drdp!C38+drdp!L38)*DSTG!$B38+(drdp!F38+drdp!O38)*DSTG!$C38+(drdp!I38+drdp!R38)*DSTG!$D38)</f>
        <v>-2.9430901544450432E-4</v>
      </c>
      <c r="G38" s="20">
        <f>Model!$W$6*((drdp!D38+drdp!M38)*DSTG!$B38+(drdp!G38+drdp!P38)*DSTG!$C38+(drdp!J38+drdp!S38)*DSTG!$D38)</f>
        <v>4.8688206234115145E-3</v>
      </c>
      <c r="H38" s="18">
        <f>Model!$W$6*((drdp!B38)*DSTG!$B38+(drdp!E38)*DSTG!$C38+(drdp!H38)*DSTG!$D38)</f>
        <v>0.13516835990164419</v>
      </c>
      <c r="I38" s="18">
        <f>Model!$W$6*((drdp!C38)*DSTG!$B38+(drdp!F38)*DSTG!$C38+(drdp!I38)*DSTG!$D38)</f>
        <v>4.7201831387029122E-3</v>
      </c>
      <c r="J38" s="18">
        <f>Model!$W$6*((drdp!D38)*DSTG!$B38+(drdp!G38)*DSTG!$C38+(drdp!J38)*DSTG!$D38)</f>
        <v>0.24399881374898974</v>
      </c>
      <c r="K38" s="21">
        <f>SUM(E$3:E37)+H38</f>
        <v>5.1202547074556001E-2</v>
      </c>
      <c r="L38" s="21">
        <f>SUM(F$3:F37)+I38</f>
        <v>1.7880323437809318E-3</v>
      </c>
      <c r="M38" s="21">
        <f>SUM(G$3:G37)+J38</f>
        <v>0.26966189483566066</v>
      </c>
      <c r="N38" s="21"/>
      <c r="O38" s="21"/>
      <c r="P38" s="21"/>
      <c r="Q38" s="19">
        <f t="shared" si="1"/>
        <v>2.6217008269221235E-3</v>
      </c>
      <c r="R38" s="19">
        <f t="shared" si="1"/>
        <v>3.1970596624067324E-6</v>
      </c>
      <c r="S38" s="19">
        <f t="shared" si="1"/>
        <v>7.2717537526358914E-2</v>
      </c>
      <c r="T38" s="19">
        <f t="shared" si="2"/>
        <v>9.1551810253271857E-5</v>
      </c>
      <c r="U38" s="19">
        <f t="shared" si="3"/>
        <v>1.3807375864536885E-2</v>
      </c>
      <c r="V38" s="19">
        <f t="shared" si="4"/>
        <v>4.8216418985141349E-4</v>
      </c>
    </row>
    <row r="39" spans="1:22" x14ac:dyDescent="0.25">
      <c r="A39" s="26">
        <f>Wellpath!E39</f>
        <v>3600</v>
      </c>
      <c r="B39" s="68">
        <f>Wellpath!K39*Wellpath!P39</f>
        <v>1176635.2105958401</v>
      </c>
      <c r="C39" s="22">
        <v>0</v>
      </c>
      <c r="D39" s="22">
        <v>0</v>
      </c>
      <c r="E39" s="20">
        <f>Model!$W$6*((drdp!B39+drdp!K39)*DSTG!$B39+(drdp!E39+drdp!N39)*DSTG!$C39+(drdp!H39+drdp!Q39)*DSTG!$D39)</f>
        <v>-4.3978268012348169E-3</v>
      </c>
      <c r="F39" s="20">
        <f>Model!$W$6*((drdp!C39+drdp!L39)*DSTG!$B39+(drdp!F39+drdp!O39)*DSTG!$C39+(drdp!I39+drdp!R39)*DSTG!$D39)</f>
        <v>-1.5357549599055115E-4</v>
      </c>
      <c r="G39" s="20">
        <f>Model!$W$6*((drdp!D39+drdp!M39)*DSTG!$B39+(drdp!G39+drdp!P39)*DSTG!$C39+(drdp!J39+drdp!S39)*DSTG!$D39)</f>
        <v>2.6440916433541233E-3</v>
      </c>
      <c r="H39" s="18">
        <f>Model!$W$6*((drdp!B39)*DSTG!$B39+(drdp!E39)*DSTG!$C39+(drdp!H39)*DSTG!$D39)</f>
        <v>0.15138763132838037</v>
      </c>
      <c r="I39" s="18">
        <f>Model!$W$6*((drdp!C39)*DSTG!$B39+(drdp!F39)*DSTG!$C39+(drdp!I39)*DSTG!$D39)</f>
        <v>5.2865725775200576E-3</v>
      </c>
      <c r="J39" s="18">
        <f>Model!$W$6*((drdp!D39)*DSTG!$B39+(drdp!G39)*DSTG!$C39+(drdp!J39)*DSTG!$D39)</f>
        <v>0.25210490419745851</v>
      </c>
      <c r="K39" s="21">
        <f>SUM(E$3:E38)+H39</f>
        <v>5.8993910991577858E-2</v>
      </c>
      <c r="L39" s="21">
        <f>SUM(F$3:F38)+I39</f>
        <v>2.0601127671535731E-3</v>
      </c>
      <c r="M39" s="21">
        <f>SUM(G$3:G38)+J39</f>
        <v>0.28263680590754092</v>
      </c>
      <c r="N39" s="21"/>
      <c r="O39" s="21"/>
      <c r="P39" s="21"/>
      <c r="Q39" s="19">
        <f t="shared" si="1"/>
        <v>3.4802815340822107E-3</v>
      </c>
      <c r="R39" s="19">
        <f t="shared" si="1"/>
        <v>4.2440646133891524E-6</v>
      </c>
      <c r="S39" s="19">
        <f t="shared" si="1"/>
        <v>7.9883564053616962E-2</v>
      </c>
      <c r="T39" s="19">
        <f t="shared" si="2"/>
        <v>1.2153410921807105E-4</v>
      </c>
      <c r="U39" s="19">
        <f t="shared" si="3"/>
        <v>1.6673850570653338E-2</v>
      </c>
      <c r="V39" s="19">
        <f t="shared" si="4"/>
        <v>5.8226369231763146E-4</v>
      </c>
    </row>
    <row r="40" spans="1:22" x14ac:dyDescent="0.25">
      <c r="A40" s="26">
        <f>Wellpath!E40</f>
        <v>3700</v>
      </c>
      <c r="B40" s="68">
        <f>Wellpath!K40*Wellpath!P40</f>
        <v>1238468.77983168</v>
      </c>
      <c r="C40" s="22">
        <v>0</v>
      </c>
      <c r="D40" s="22">
        <v>0</v>
      </c>
      <c r="E40" s="20">
        <f>Model!$W$6*((drdp!B40+drdp!K40)*DSTG!$B40+(drdp!E40+drdp!N40)*DSTG!$C40+(drdp!H40+drdp!Q40)*DSTG!$D40)</f>
        <v>0</v>
      </c>
      <c r="F40" s="20">
        <f>Model!$W$6*((drdp!C40+drdp!L40)*DSTG!$B40+(drdp!F40+drdp!O40)*DSTG!$C40+(drdp!I40+drdp!R40)*DSTG!$D40)</f>
        <v>0</v>
      </c>
      <c r="G40" s="20">
        <f>Model!$W$6*((drdp!D40+drdp!M40)*DSTG!$B40+(drdp!G40+drdp!P40)*DSTG!$C40+(drdp!J40+drdp!S40)*DSTG!$D40)</f>
        <v>0</v>
      </c>
      <c r="H40" s="18">
        <f>Model!$W$6*((drdp!B40)*DSTG!$B40+(drdp!E40)*DSTG!$C40+(drdp!H40)*DSTG!$D40)</f>
        <v>0.16397216784597377</v>
      </c>
      <c r="I40" s="18">
        <f>Model!$W$6*((drdp!C40)*DSTG!$B40+(drdp!F40)*DSTG!$C40+(drdp!I40)*DSTG!$D40)</f>
        <v>5.7260342764114194E-3</v>
      </c>
      <c r="J40" s="18">
        <f>Model!$W$6*((drdp!D40)*DSTG!$B40+(drdp!G40)*DSTG!$C40+(drdp!J40)*DSTG!$D40)</f>
        <v>0.26257027272135697</v>
      </c>
      <c r="K40" s="21">
        <f>SUM(E$3:E39)+H40</f>
        <v>6.7180620707936428E-2</v>
      </c>
      <c r="L40" s="21">
        <f>SUM(F$3:F39)+I40</f>
        <v>2.3459989700543838E-3</v>
      </c>
      <c r="M40" s="21">
        <f>SUM(G$3:G39)+J40</f>
        <v>0.29574626607479354</v>
      </c>
      <c r="N40" s="21"/>
      <c r="O40" s="21"/>
      <c r="P40" s="21"/>
      <c r="Q40" s="19">
        <f t="shared" si="1"/>
        <v>4.5132357987036171E-3</v>
      </c>
      <c r="R40" s="19">
        <f t="shared" si="1"/>
        <v>5.5037111674962299E-6</v>
      </c>
      <c r="S40" s="19">
        <f t="shared" si="1"/>
        <v>8.7465853897182574E-2</v>
      </c>
      <c r="T40" s="19">
        <f t="shared" si="2"/>
        <v>1.5760566698843308E-4</v>
      </c>
      <c r="U40" s="19">
        <f t="shared" si="3"/>
        <v>1.9868417726959152E-2</v>
      </c>
      <c r="V40" s="19">
        <f t="shared" si="4"/>
        <v>6.9382043560889536E-4</v>
      </c>
    </row>
    <row r="41" spans="1:22" x14ac:dyDescent="0.25">
      <c r="A41" s="26">
        <f>Wellpath!E41</f>
        <v>3800</v>
      </c>
      <c r="B41" s="68">
        <f>Wellpath!K41*Wellpath!P41</f>
        <v>1301881.51494144</v>
      </c>
      <c r="C41" s="22">
        <v>0</v>
      </c>
      <c r="D41" s="22">
        <v>0</v>
      </c>
      <c r="E41" s="20">
        <f>Model!$W$6*((drdp!B41+drdp!K41)*DSTG!$B41+(drdp!E41+drdp!N41)*DSTG!$C41+(drdp!H41+drdp!Q41)*DSTG!$D41)</f>
        <v>0</v>
      </c>
      <c r="F41" s="20">
        <f>Model!$W$6*((drdp!C41+drdp!L41)*DSTG!$B41+(drdp!F41+drdp!O41)*DSTG!$C41+(drdp!I41+drdp!R41)*DSTG!$D41)</f>
        <v>0</v>
      </c>
      <c r="G41" s="20">
        <f>Model!$W$6*((drdp!D41+drdp!M41)*DSTG!$B41+(drdp!G41+drdp!P41)*DSTG!$C41+(drdp!J41+drdp!S41)*DSTG!$D41)</f>
        <v>0</v>
      </c>
      <c r="H41" s="18">
        <f>Model!$W$6*((drdp!B41)*DSTG!$B41+(drdp!E41)*DSTG!$C41+(drdp!H41)*DSTG!$D41)</f>
        <v>0.17236795772321478</v>
      </c>
      <c r="I41" s="18">
        <f>Model!$W$6*((drdp!C41)*DSTG!$B41+(drdp!F41)*DSTG!$C41+(drdp!I41)*DSTG!$D41)</f>
        <v>6.0192217194157006E-3</v>
      </c>
      <c r="J41" s="18">
        <f>Model!$W$6*((drdp!D41)*DSTG!$B41+(drdp!G41)*DSTG!$C41+(drdp!J41)*DSTG!$D41)</f>
        <v>0.27601453504183293</v>
      </c>
      <c r="K41" s="21">
        <f>SUM(E$3:E40)+H41</f>
        <v>7.5576410585177445E-2</v>
      </c>
      <c r="L41" s="21">
        <f>SUM(F$3:F40)+I41</f>
        <v>2.6391864130586649E-3</v>
      </c>
      <c r="M41" s="21">
        <f>SUM(G$3:G40)+J41</f>
        <v>0.3091905283952695</v>
      </c>
      <c r="N41" s="21"/>
      <c r="O41" s="21"/>
      <c r="P41" s="21"/>
      <c r="Q41" s="19">
        <f t="shared" si="1"/>
        <v>5.7117938369393214E-3</v>
      </c>
      <c r="R41" s="19">
        <f t="shared" si="1"/>
        <v>6.965304922873462E-6</v>
      </c>
      <c r="S41" s="19">
        <f t="shared" si="1"/>
        <v>9.5598782849345962E-2</v>
      </c>
      <c r="T41" s="19">
        <f t="shared" si="2"/>
        <v>1.9946023596414337E-4</v>
      </c>
      <c r="U41" s="19">
        <f t="shared" si="3"/>
        <v>2.3367510323048853E-2</v>
      </c>
      <c r="V41" s="19">
        <f t="shared" si="4"/>
        <v>8.1601144158722464E-4</v>
      </c>
    </row>
    <row r="42" spans="1:22" x14ac:dyDescent="0.25">
      <c r="A42" s="26">
        <f>Wellpath!E42</f>
        <v>3900</v>
      </c>
      <c r="B42" s="68">
        <f>Wellpath!K42*Wellpath!P42</f>
        <v>1366866.4481971201</v>
      </c>
      <c r="C42" s="22">
        <v>0</v>
      </c>
      <c r="D42" s="22">
        <v>0</v>
      </c>
      <c r="E42" s="20">
        <f>Model!$W$6*((drdp!B42+drdp!K42)*DSTG!$B42+(drdp!E42+drdp!N42)*DSTG!$C42+(drdp!H42+drdp!Q42)*DSTG!$D42)</f>
        <v>0</v>
      </c>
      <c r="F42" s="20">
        <f>Model!$W$6*((drdp!C42+drdp!L42)*DSTG!$B42+(drdp!F42+drdp!O42)*DSTG!$C42+(drdp!I42+drdp!R42)*DSTG!$D42)</f>
        <v>0</v>
      </c>
      <c r="G42" s="20">
        <f>Model!$W$6*((drdp!D42+drdp!M42)*DSTG!$B42+(drdp!G42+drdp!P42)*DSTG!$C42+(drdp!J42+drdp!S42)*DSTG!$D42)</f>
        <v>0</v>
      </c>
      <c r="H42" s="18">
        <f>Model!$W$6*((drdp!B42)*DSTG!$B42+(drdp!E42)*DSTG!$C42+(drdp!H42)*DSTG!$D42)</f>
        <v>0.18097190524033183</v>
      </c>
      <c r="I42" s="18">
        <f>Model!$W$6*((drdp!C42)*DSTG!$B42+(drdp!F42)*DSTG!$C42+(drdp!I42)*DSTG!$D42)</f>
        <v>6.3196781873800408E-3</v>
      </c>
      <c r="J42" s="18">
        <f>Model!$W$6*((drdp!D42)*DSTG!$B42+(drdp!G42)*DSTG!$C42+(drdp!J42)*DSTG!$D42)</f>
        <v>0.28979212227341589</v>
      </c>
      <c r="K42" s="21">
        <f>SUM(E$3:E41)+H42</f>
        <v>8.4180358102294489E-2</v>
      </c>
      <c r="L42" s="21">
        <f>SUM(F$3:F41)+I42</f>
        <v>2.9396428810230051E-3</v>
      </c>
      <c r="M42" s="21">
        <f>SUM(G$3:G41)+J42</f>
        <v>0.32296811562685246</v>
      </c>
      <c r="N42" s="21"/>
      <c r="O42" s="21"/>
      <c r="P42" s="21"/>
      <c r="Q42" s="19">
        <f t="shared" si="1"/>
        <v>7.0863326902305375E-3</v>
      </c>
      <c r="R42" s="19">
        <f t="shared" si="1"/>
        <v>8.6415002679492338E-6</v>
      </c>
      <c r="S42" s="19">
        <f t="shared" si="1"/>
        <v>0.10430840371155994</v>
      </c>
      <c r="T42" s="19">
        <f t="shared" si="2"/>
        <v>2.4746019041737725E-4</v>
      </c>
      <c r="U42" s="19">
        <f t="shared" si="3"/>
        <v>2.7187571629091693E-2</v>
      </c>
      <c r="V42" s="19">
        <f t="shared" si="4"/>
        <v>9.4941092189989164E-4</v>
      </c>
    </row>
    <row r="43" spans="1:22" x14ac:dyDescent="0.25">
      <c r="A43" s="26">
        <f>Wellpath!E43</f>
        <v>4000</v>
      </c>
      <c r="B43" s="68">
        <f>Wellpath!K43*Wellpath!P43</f>
        <v>1433430.7331327999</v>
      </c>
      <c r="C43" s="22">
        <v>0</v>
      </c>
      <c r="D43" s="22">
        <v>0</v>
      </c>
      <c r="E43" s="20">
        <f>Model!$W$6*((drdp!B43+drdp!K43)*DSTG!$B43+(drdp!E43+drdp!N43)*DSTG!$C43+(drdp!H43+drdp!Q43)*DSTG!$D43)</f>
        <v>0</v>
      </c>
      <c r="F43" s="20">
        <f>Model!$W$6*((drdp!C43+drdp!L43)*DSTG!$B43+(drdp!F43+drdp!O43)*DSTG!$C43+(drdp!I43+drdp!R43)*DSTG!$D43)</f>
        <v>0</v>
      </c>
      <c r="G43" s="20">
        <f>Model!$W$6*((drdp!D43+drdp!M43)*DSTG!$B43+(drdp!G43+drdp!P43)*DSTG!$C43+(drdp!J43+drdp!S43)*DSTG!$D43)</f>
        <v>0</v>
      </c>
      <c r="H43" s="18">
        <f>Model!$W$6*((drdp!B43)*DSTG!$B43+(drdp!E43)*DSTG!$C43+(drdp!H43)*DSTG!$D43)</f>
        <v>0.18978495751889143</v>
      </c>
      <c r="I43" s="18">
        <f>Model!$W$6*((drdp!C43)*DSTG!$B43+(drdp!F43)*DSTG!$C43+(drdp!I43)*DSTG!$D43)</f>
        <v>6.6274367545183432E-3</v>
      </c>
      <c r="J43" s="18">
        <f>Model!$W$6*((drdp!D43)*DSTG!$B43+(drdp!G43)*DSTG!$C43+(drdp!J43)*DSTG!$D43)</f>
        <v>0.30390455105134517</v>
      </c>
      <c r="K43" s="21">
        <f>SUM(E$3:E42)+H43</f>
        <v>9.2993410380854097E-2</v>
      </c>
      <c r="L43" s="21">
        <f>SUM(F$3:F42)+I43</f>
        <v>3.2474014481613076E-3</v>
      </c>
      <c r="M43" s="21">
        <f>SUM(G$3:G42)+J43</f>
        <v>0.33708054440478175</v>
      </c>
      <c r="N43" s="21"/>
      <c r="O43" s="21"/>
      <c r="P43" s="21"/>
      <c r="Q43" s="19">
        <f t="shared" si="1"/>
        <v>8.6477743742619431E-3</v>
      </c>
      <c r="R43" s="19">
        <f t="shared" si="1"/>
        <v>1.0545616165520158E-5</v>
      </c>
      <c r="S43" s="19">
        <f t="shared" si="1"/>
        <v>0.11362329341622404</v>
      </c>
      <c r="T43" s="19">
        <f t="shared" si="2"/>
        <v>3.0198693554024436E-4</v>
      </c>
      <c r="U43" s="19">
        <f t="shared" si="3"/>
        <v>3.1346269397235581E-2</v>
      </c>
      <c r="V43" s="19">
        <f t="shared" si="4"/>
        <v>1.0946358480470903E-3</v>
      </c>
    </row>
    <row r="44" spans="1:22" s="36" customFormat="1" x14ac:dyDescent="0.25">
      <c r="A44" s="26">
        <f>Wellpath!E44</f>
        <v>4100</v>
      </c>
      <c r="B44" s="68">
        <f>Wellpath!K44*Wellpath!P44</f>
        <v>1501567.03040832</v>
      </c>
      <c r="C44" s="22">
        <v>0</v>
      </c>
      <c r="D44" s="22">
        <v>0</v>
      </c>
      <c r="E44" s="20">
        <f>Model!$W$6*((drdp!B44+drdp!K44)*DSTG!$B44+(drdp!E44+drdp!N44)*DSTG!$C44+(drdp!H44+drdp!Q44)*DSTG!$D44)</f>
        <v>0</v>
      </c>
      <c r="F44" s="20">
        <f>Model!$W$6*((drdp!C44+drdp!L44)*DSTG!$B44+(drdp!F44+drdp!O44)*DSTG!$C44+(drdp!I44+drdp!R44)*DSTG!$D44)</f>
        <v>0</v>
      </c>
      <c r="G44" s="20">
        <f>Model!$W$6*((drdp!D44+drdp!M44)*DSTG!$B44+(drdp!G44+drdp!P44)*DSTG!$C44+(drdp!J44+drdp!S44)*DSTG!$D44)</f>
        <v>0</v>
      </c>
      <c r="H44" s="32">
        <f>Model!$W$6*((drdp!B44)*DSTG!$B44+(drdp!E44)*DSTG!$C44+(drdp!H44)*DSTG!$D44)</f>
        <v>0.19880614283676695</v>
      </c>
      <c r="I44" s="32">
        <f>Model!$W$6*((drdp!C44)*DSTG!$B44+(drdp!F44)*DSTG!$C44+(drdp!I44)*DSTG!$D44)</f>
        <v>6.942463487546212E-3</v>
      </c>
      <c r="J44" s="32">
        <f>Model!$W$6*((drdp!D44)*DSTG!$B44+(drdp!G44)*DSTG!$C44+(drdp!J44)*DSTG!$D44)</f>
        <v>0.31835026534725847</v>
      </c>
      <c r="K44" s="34">
        <f>SUM(E$3:E43)+H44</f>
        <v>0.10201459569872962</v>
      </c>
      <c r="L44" s="34">
        <f>SUM(F$3:F43)+I44</f>
        <v>3.5624281811891764E-3</v>
      </c>
      <c r="M44" s="34">
        <f>SUM(G$3:G43)+J44</f>
        <v>0.35152625870069504</v>
      </c>
      <c r="N44" s="34"/>
      <c r="O44" s="34"/>
      <c r="P44" s="34"/>
      <c r="Q44" s="35">
        <f t="shared" si="1"/>
        <v>1.0406977735575263E-2</v>
      </c>
      <c r="R44" s="35">
        <f t="shared" si="1"/>
        <v>1.2690894546130823E-5</v>
      </c>
      <c r="S44" s="35">
        <f t="shared" si="1"/>
        <v>0.12357071055610798</v>
      </c>
      <c r="T44" s="35">
        <f t="shared" si="2"/>
        <v>3.634196706097745E-4</v>
      </c>
      <c r="U44" s="35">
        <f t="shared" si="3"/>
        <v>3.5860809158838436E-2</v>
      </c>
      <c r="V44" s="35">
        <f t="shared" si="4"/>
        <v>1.2522870504233529E-3</v>
      </c>
    </row>
    <row r="45" spans="1:22" x14ac:dyDescent="0.25">
      <c r="A45" s="26">
        <f>Wellpath!E45</f>
        <v>4200</v>
      </c>
      <c r="B45" s="68">
        <f>Wellpath!K45*Wellpath!P45</f>
        <v>1571282.8651699203</v>
      </c>
      <c r="C45" s="22">
        <v>0</v>
      </c>
      <c r="D45" s="22">
        <v>0</v>
      </c>
      <c r="E45" s="20">
        <f>Model!$W$6*((drdp!B45+drdp!K45)*DSTG!$B45+(drdp!E45+drdp!N45)*DSTG!$C45+(drdp!H45+drdp!Q45)*DSTG!$D45)</f>
        <v>0</v>
      </c>
      <c r="F45" s="20">
        <f>Model!$W$6*((drdp!C45+drdp!L45)*DSTG!$B45+(drdp!F45+drdp!O45)*DSTG!$C45+(drdp!I45+drdp!R45)*DSTG!$D45)</f>
        <v>0</v>
      </c>
      <c r="G45" s="20">
        <f>Model!$W$6*((drdp!D45+drdp!M45)*DSTG!$B45+(drdp!G45+drdp!P45)*DSTG!$C45+(drdp!J45+drdp!S45)*DSTG!$D45)</f>
        <v>0</v>
      </c>
      <c r="H45" s="18">
        <f>Model!$W$6*((drdp!B45)*DSTG!$B45+(drdp!E45)*DSTG!$C45+(drdp!H45)*DSTG!$D45)</f>
        <v>0.20803645751664521</v>
      </c>
      <c r="I45" s="18">
        <f>Model!$W$6*((drdp!C45)*DSTG!$B45+(drdp!F45)*DSTG!$C45+(drdp!I45)*DSTG!$D45)</f>
        <v>7.2647931788185367E-3</v>
      </c>
      <c r="J45" s="18">
        <f>Model!$W$6*((drdp!D45)*DSTG!$B45+(drdp!G45)*DSTG!$C45+(drdp!J45)*DSTG!$D45)</f>
        <v>0.33313086058264124</v>
      </c>
      <c r="K45" s="21">
        <f>SUM(E$3:E44)+H45</f>
        <v>0.11124491037860787</v>
      </c>
      <c r="L45" s="21">
        <f>SUM(F$3:F44)+I45</f>
        <v>3.884757872461501E-3</v>
      </c>
      <c r="M45" s="21">
        <f>SUM(G$3:G44)+J45</f>
        <v>0.36630685393607781</v>
      </c>
      <c r="N45" s="21"/>
      <c r="O45" s="21"/>
      <c r="P45" s="21"/>
      <c r="Q45" s="19">
        <f t="shared" si="1"/>
        <v>1.2375430085144497E-2</v>
      </c>
      <c r="R45" s="19">
        <f t="shared" si="1"/>
        <v>1.5091343727651609E-5</v>
      </c>
      <c r="S45" s="19">
        <f t="shared" si="1"/>
        <v>0.13418071124054703</v>
      </c>
      <c r="T45" s="19">
        <f t="shared" si="2"/>
        <v>4.3215954136457106E-4</v>
      </c>
      <c r="U45" s="19">
        <f t="shared" si="3"/>
        <v>4.0749773137188777E-2</v>
      </c>
      <c r="V45" s="19">
        <f t="shared" si="4"/>
        <v>1.4230134345647836E-3</v>
      </c>
    </row>
    <row r="46" spans="1:22" x14ac:dyDescent="0.25">
      <c r="A46" s="26">
        <f>Wellpath!E46</f>
        <v>4300</v>
      </c>
      <c r="B46" s="68">
        <f>Wellpath!K46*Wellpath!P46</f>
        <v>1642570.5264652802</v>
      </c>
      <c r="C46" s="22">
        <v>0</v>
      </c>
      <c r="D46" s="22">
        <v>0</v>
      </c>
      <c r="E46" s="20">
        <f>Model!$W$6*((drdp!B46+drdp!K46)*DSTG!$B46+(drdp!E46+drdp!N46)*DSTG!$C46+(drdp!H46+drdp!Q46)*DSTG!$D46)</f>
        <v>0</v>
      </c>
      <c r="F46" s="20">
        <f>Model!$W$6*((drdp!C46+drdp!L46)*DSTG!$B46+(drdp!F46+drdp!O46)*DSTG!$C46+(drdp!I46+drdp!R46)*DSTG!$D46)</f>
        <v>0</v>
      </c>
      <c r="G46" s="20">
        <f>Model!$W$6*((drdp!D46+drdp!M46)*DSTG!$B46+(drdp!G46+drdp!P46)*DSTG!$C46+(drdp!J46+drdp!S46)*DSTG!$D46)</f>
        <v>0</v>
      </c>
      <c r="H46" s="18">
        <f>Model!$W$6*((drdp!B46)*DSTG!$B46+(drdp!E46)*DSTG!$C46+(drdp!H46)*DSTG!$D46)</f>
        <v>0.21747488063527917</v>
      </c>
      <c r="I46" s="18">
        <f>Model!$W$6*((drdp!C46)*DSTG!$B46+(drdp!F46)*DSTG!$C46+(drdp!I46)*DSTG!$D46)</f>
        <v>7.594390176909935E-3</v>
      </c>
      <c r="J46" s="18">
        <f>Model!$W$6*((drdp!D46)*DSTG!$B46+(drdp!G46)*DSTG!$C46+(drdp!J46)*DSTG!$D46)</f>
        <v>0.34824470194288476</v>
      </c>
      <c r="K46" s="21">
        <f>SUM(E$3:E45)+H46</f>
        <v>0.12068333349724183</v>
      </c>
      <c r="L46" s="21">
        <f>SUM(F$3:F45)+I46</f>
        <v>4.2143548705528989E-3</v>
      </c>
      <c r="M46" s="21">
        <f>SUM(G$3:G45)+J46</f>
        <v>0.38142069529632133</v>
      </c>
      <c r="N46" s="21"/>
      <c r="O46" s="21"/>
      <c r="P46" s="21"/>
      <c r="Q46" s="19">
        <f t="shared" si="1"/>
        <v>1.4564466984006492E-2</v>
      </c>
      <c r="R46" s="19">
        <f t="shared" si="1"/>
        <v>1.776078697495294E-5</v>
      </c>
      <c r="S46" s="19">
        <f t="shared" si="1"/>
        <v>0.14548174680032921</v>
      </c>
      <c r="T46" s="19">
        <f t="shared" si="2"/>
        <v>5.0860239431866098E-4</v>
      </c>
      <c r="U46" s="19">
        <f t="shared" si="3"/>
        <v>4.603112097319581E-2</v>
      </c>
      <c r="V46" s="19">
        <f t="shared" si="4"/>
        <v>1.607442164951725E-3</v>
      </c>
    </row>
    <row r="47" spans="1:22" x14ac:dyDescent="0.25">
      <c r="A47" s="26">
        <f>Wellpath!E47</f>
        <v>4400</v>
      </c>
      <c r="B47" s="68">
        <f>Wellpath!K47*Wellpath!P47</f>
        <v>1715437.9110528005</v>
      </c>
      <c r="C47" s="22">
        <v>0</v>
      </c>
      <c r="D47" s="22">
        <v>0</v>
      </c>
      <c r="E47" s="20">
        <f>Model!$W$6*((drdp!B47+drdp!K47)*DSTG!$B47+(drdp!E47+drdp!N47)*DSTG!$C47+(drdp!H47+drdp!Q47)*DSTG!$D47)</f>
        <v>0</v>
      </c>
      <c r="F47" s="20">
        <f>Model!$W$6*((drdp!C47+drdp!L47)*DSTG!$B47+(drdp!F47+drdp!O47)*DSTG!$C47+(drdp!I47+drdp!R47)*DSTG!$D47)</f>
        <v>0</v>
      </c>
      <c r="G47" s="20">
        <f>Model!$W$6*((drdp!D47+drdp!M47)*DSTG!$B47+(drdp!G47+drdp!P47)*DSTG!$C47+(drdp!J47+drdp!S47)*DSTG!$D47)</f>
        <v>0</v>
      </c>
      <c r="H47" s="18">
        <f>Model!$W$6*((drdp!B47)*DSTG!$B47+(drdp!E47)*DSTG!$C47+(drdp!H47)*DSTG!$D47)</f>
        <v>0.22712245771647604</v>
      </c>
      <c r="I47" s="18">
        <f>Model!$W$6*((drdp!C47)*DSTG!$B47+(drdp!F47)*DSTG!$C47+(drdp!I47)*DSTG!$D47)</f>
        <v>7.9312909923162801E-3</v>
      </c>
      <c r="J47" s="18">
        <f>Model!$W$6*((drdp!D47)*DSTG!$B47+(drdp!G47)*DSTG!$C47+(drdp!J47)*DSTG!$D47)</f>
        <v>0.36369346363572091</v>
      </c>
      <c r="K47" s="21">
        <f>SUM(E$3:E46)+H47</f>
        <v>0.13033091057843871</v>
      </c>
      <c r="L47" s="21">
        <f>SUM(F$3:F46)+I47</f>
        <v>4.5512556859592448E-3</v>
      </c>
      <c r="M47" s="21">
        <f>SUM(G$3:G46)+J47</f>
        <v>0.39686945698915749</v>
      </c>
      <c r="N47" s="21"/>
      <c r="O47" s="21"/>
      <c r="P47" s="21"/>
      <c r="Q47" s="19">
        <f t="shared" si="1"/>
        <v>1.6986146252204987E-2</v>
      </c>
      <c r="R47" s="19">
        <f t="shared" si="1"/>
        <v>2.0713928318976357E-5</v>
      </c>
      <c r="S47" s="19">
        <f t="shared" si="1"/>
        <v>0.15750536589086872</v>
      </c>
      <c r="T47" s="19">
        <f t="shared" si="2"/>
        <v>5.9316929782636508E-4</v>
      </c>
      <c r="U47" s="19">
        <f t="shared" si="3"/>
        <v>5.172435771016741E-2</v>
      </c>
      <c r="V47" s="19">
        <f t="shared" si="4"/>
        <v>1.8062543727054611E-3</v>
      </c>
    </row>
    <row r="48" spans="1:22" x14ac:dyDescent="0.25">
      <c r="A48" s="26">
        <f>Wellpath!E48</f>
        <v>4500</v>
      </c>
      <c r="B48" s="68">
        <f>Wellpath!K48*Wellpath!P48</f>
        <v>1789876.9363680002</v>
      </c>
      <c r="C48" s="22">
        <v>0</v>
      </c>
      <c r="D48" s="22">
        <v>0</v>
      </c>
      <c r="E48" s="20">
        <f>Model!$W$6*((drdp!B48+drdp!K48)*DSTG!$B48+(drdp!E48+drdp!N48)*DSTG!$C48+(drdp!H48+drdp!Q48)*DSTG!$D48)</f>
        <v>0</v>
      </c>
      <c r="F48" s="20">
        <f>Model!$W$6*((drdp!C48+drdp!L48)*DSTG!$B48+(drdp!F48+drdp!O48)*DSTG!$C48+(drdp!I48+drdp!R48)*DSTG!$D48)</f>
        <v>0</v>
      </c>
      <c r="G48" s="20">
        <f>Model!$W$6*((drdp!D48+drdp!M48)*DSTG!$B48+(drdp!G48+drdp!P48)*DSTG!$C48+(drdp!J48+drdp!S48)*DSTG!$D48)</f>
        <v>0</v>
      </c>
      <c r="H48" s="18">
        <f>Model!$W$6*((drdp!B48)*DSTG!$B48+(drdp!E48)*DSTG!$C48+(drdp!H48)*DSTG!$D48)</f>
        <v>0.2369781186358684</v>
      </c>
      <c r="I48" s="18">
        <f>Model!$W$6*((drdp!C48)*DSTG!$B48+(drdp!F48)*DSTG!$C48+(drdp!I48)*DSTG!$D48)</f>
        <v>8.2754582554712061E-3</v>
      </c>
      <c r="J48" s="18">
        <f>Model!$W$6*((drdp!D48)*DSTG!$B48+(drdp!G48)*DSTG!$C48+(drdp!J48)*DSTG!$D48)</f>
        <v>0.37947543206029472</v>
      </c>
      <c r="K48" s="21">
        <f>SUM(E$3:E47)+H48</f>
        <v>0.14018657149783106</v>
      </c>
      <c r="L48" s="21">
        <f>SUM(F$3:F47)+I48</f>
        <v>4.8954229491141709E-3</v>
      </c>
      <c r="M48" s="21">
        <f>SUM(G$3:G47)+J48</f>
        <v>0.41265142541373129</v>
      </c>
      <c r="N48" s="21"/>
      <c r="O48" s="21"/>
      <c r="P48" s="21"/>
      <c r="Q48" s="19">
        <f t="shared" si="1"/>
        <v>1.96522748283165E-2</v>
      </c>
      <c r="R48" s="19">
        <f t="shared" si="1"/>
        <v>2.3965165850713685E-5</v>
      </c>
      <c r="S48" s="19">
        <f t="shared" si="1"/>
        <v>0.17028119889598423</v>
      </c>
      <c r="T48" s="19">
        <f t="shared" si="2"/>
        <v>6.8627255926811677E-4</v>
      </c>
      <c r="U48" s="19">
        <f t="shared" si="3"/>
        <v>5.7848188552443947E-2</v>
      </c>
      <c r="V48" s="19">
        <f t="shared" si="4"/>
        <v>2.0201032579550545E-3</v>
      </c>
    </row>
    <row r="49" spans="1:22" x14ac:dyDescent="0.25">
      <c r="A49" s="26">
        <f>Wellpath!E49</f>
        <v>4600</v>
      </c>
      <c r="B49" s="68">
        <f>Wellpath!K49*Wellpath!P49</f>
        <v>1865891.5972416</v>
      </c>
      <c r="C49" s="22">
        <v>0</v>
      </c>
      <c r="D49" s="22">
        <v>0</v>
      </c>
      <c r="E49" s="20">
        <f>Model!$W$6*((drdp!B49+drdp!K49)*DSTG!$B49+(drdp!E49+drdp!N49)*DSTG!$C49+(drdp!H49+drdp!Q49)*DSTG!$D49)</f>
        <v>0</v>
      </c>
      <c r="F49" s="20">
        <f>Model!$W$6*((drdp!C49+drdp!L49)*DSTG!$B49+(drdp!F49+drdp!O49)*DSTG!$C49+(drdp!I49+drdp!R49)*DSTG!$D49)</f>
        <v>0</v>
      </c>
      <c r="G49" s="20">
        <f>Model!$W$6*((drdp!D49+drdp!M49)*DSTG!$B49+(drdp!G49+drdp!P49)*DSTG!$C49+(drdp!J49+drdp!S49)*DSTG!$D49)</f>
        <v>0</v>
      </c>
      <c r="H49" s="18">
        <f>Model!$W$6*((drdp!B49)*DSTG!$B49+(drdp!E49)*DSTG!$C49+(drdp!H49)*DSTG!$D49)</f>
        <v>0.24704239230549996</v>
      </c>
      <c r="I49" s="18">
        <f>Model!$W$6*((drdp!C49)*DSTG!$B49+(drdp!F49)*DSTG!$C49+(drdp!I49)*DSTG!$D49)</f>
        <v>8.6269104363902761E-3</v>
      </c>
      <c r="J49" s="18">
        <f>Model!$W$6*((drdp!D49)*DSTG!$B49+(drdp!G49)*DSTG!$C49+(drdp!J49)*DSTG!$D49)</f>
        <v>0.39559145416875285</v>
      </c>
      <c r="K49" s="21">
        <f>SUM(E$3:E48)+H49</f>
        <v>0.15025084516746262</v>
      </c>
      <c r="L49" s="21">
        <f>SUM(F$3:F48)+I49</f>
        <v>5.2468751300332409E-3</v>
      </c>
      <c r="M49" s="21">
        <f>SUM(G$3:G48)+J49</f>
        <v>0.42876744752218943</v>
      </c>
      <c r="N49" s="21"/>
      <c r="O49" s="21"/>
      <c r="P49" s="21"/>
      <c r="Q49" s="19">
        <f t="shared" si="1"/>
        <v>2.2575316473536826E-2</v>
      </c>
      <c r="R49" s="19">
        <f t="shared" si="1"/>
        <v>2.7529698630161338E-5</v>
      </c>
      <c r="S49" s="19">
        <f t="shared" si="1"/>
        <v>0.18384152405469345</v>
      </c>
      <c r="T49" s="19">
        <f t="shared" si="2"/>
        <v>7.8834742277563482E-4</v>
      </c>
      <c r="U49" s="19">
        <f t="shared" si="3"/>
        <v>6.4422671370504642E-2</v>
      </c>
      <c r="V49" s="19">
        <f t="shared" si="4"/>
        <v>2.2496892569720084E-3</v>
      </c>
    </row>
    <row r="50" spans="1:22" x14ac:dyDescent="0.25">
      <c r="A50" s="26">
        <f>Wellpath!E50</f>
        <v>4700</v>
      </c>
      <c r="B50" s="68">
        <f>Wellpath!K50*Wellpath!P50</f>
        <v>1943486.2601164803</v>
      </c>
      <c r="C50" s="22">
        <v>0</v>
      </c>
      <c r="D50" s="22">
        <v>0</v>
      </c>
      <c r="E50" s="20">
        <f>Model!$W$6*((drdp!B50+drdp!K50)*DSTG!$B50+(drdp!E50+drdp!N50)*DSTG!$C50+(drdp!H50+drdp!Q50)*DSTG!$D50)</f>
        <v>0</v>
      </c>
      <c r="F50" s="20">
        <f>Model!$W$6*((drdp!C50+drdp!L50)*DSTG!$B50+(drdp!F50+drdp!O50)*DSTG!$C50+(drdp!I50+drdp!R50)*DSTG!$D50)</f>
        <v>0</v>
      </c>
      <c r="G50" s="20">
        <f>Model!$W$6*((drdp!D50+drdp!M50)*DSTG!$B50+(drdp!G50+drdp!P50)*DSTG!$C50+(drdp!J50+drdp!S50)*DSTG!$D50)</f>
        <v>0</v>
      </c>
      <c r="H50" s="18">
        <f>Model!$W$6*((drdp!B50)*DSTG!$B50+(drdp!E50)*DSTG!$C50+(drdp!H50)*DSTG!$D50)</f>
        <v>0.2573158568385347</v>
      </c>
      <c r="I50" s="18">
        <f>Model!$W$6*((drdp!C50)*DSTG!$B50+(drdp!F50)*DSTG!$C50+(drdp!I50)*DSTG!$D50)</f>
        <v>8.9856677232300289E-3</v>
      </c>
      <c r="J50" s="18">
        <f>Model!$W$6*((drdp!D50)*DSTG!$B50+(drdp!G50)*DSTG!$C50+(drdp!J50)*DSTG!$D50)</f>
        <v>0.41204245569948839</v>
      </c>
      <c r="K50" s="21">
        <f>SUM(E$3:E49)+H50</f>
        <v>0.16052430970049736</v>
      </c>
      <c r="L50" s="21">
        <f>SUM(F$3:F49)+I50</f>
        <v>5.6056324168729937E-3</v>
      </c>
      <c r="M50" s="21">
        <f>SUM(G$3:G49)+J50</f>
        <v>0.44521844905292496</v>
      </c>
      <c r="N50" s="21"/>
      <c r="O50" s="21"/>
      <c r="P50" s="21"/>
      <c r="Q50" s="19">
        <f t="shared" si="1"/>
        <v>2.5768054004821191E-2</v>
      </c>
      <c r="R50" s="19">
        <f t="shared" si="1"/>
        <v>3.1423114793097364E-5</v>
      </c>
      <c r="S50" s="19">
        <f t="shared" si="1"/>
        <v>0.19821946737709192</v>
      </c>
      <c r="T50" s="19">
        <f t="shared" si="2"/>
        <v>8.9984027415326796E-4</v>
      </c>
      <c r="U50" s="19">
        <f t="shared" si="3"/>
        <v>7.1468384200146826E-2</v>
      </c>
      <c r="V50" s="19">
        <f t="shared" si="4"/>
        <v>2.4957309706009935E-3</v>
      </c>
    </row>
    <row r="51" spans="1:22" x14ac:dyDescent="0.25">
      <c r="A51" s="26">
        <f>Wellpath!E51</f>
        <v>4800</v>
      </c>
      <c r="B51" s="68">
        <f>Wellpath!K51*Wellpath!P51</f>
        <v>2022652.2850099204</v>
      </c>
      <c r="C51" s="22">
        <v>0</v>
      </c>
      <c r="D51" s="22">
        <v>0</v>
      </c>
      <c r="E51" s="20">
        <f>Model!$W$6*((drdp!B51+drdp!K51)*DSTG!$B51+(drdp!E51+drdp!N51)*DSTG!$C51+(drdp!H51+drdp!Q51)*DSTG!$D51)</f>
        <v>0</v>
      </c>
      <c r="F51" s="20">
        <f>Model!$W$6*((drdp!C51+drdp!L51)*DSTG!$B51+(drdp!F51+drdp!O51)*DSTG!$C51+(drdp!I51+drdp!R51)*DSTG!$D51)</f>
        <v>0</v>
      </c>
      <c r="G51" s="20">
        <f>Model!$W$6*((drdp!D51+drdp!M51)*DSTG!$B51+(drdp!G51+drdp!P51)*DSTG!$C51+(drdp!J51+drdp!S51)*DSTG!$D51)</f>
        <v>0</v>
      </c>
      <c r="H51" s="18">
        <f>Model!$W$6*((drdp!B51)*DSTG!$B51+(drdp!E51)*DSTG!$C51+(drdp!H51)*DSTG!$D51)</f>
        <v>0.26779736830892475</v>
      </c>
      <c r="I51" s="18">
        <f>Model!$W$6*((drdp!C51)*DSTG!$B51+(drdp!F51)*DSTG!$C51+(drdp!I51)*DSTG!$D51)</f>
        <v>9.3516901692126293E-3</v>
      </c>
      <c r="J51" s="18">
        <f>Model!$W$6*((drdp!D51)*DSTG!$B51+(drdp!G51)*DSTG!$C51+(drdp!J51)*DSTG!$D51)</f>
        <v>0.42882660487227686</v>
      </c>
      <c r="K51" s="21">
        <f>SUM(E$3:E50)+H51</f>
        <v>0.17100582117088742</v>
      </c>
      <c r="L51" s="21">
        <f>SUM(F$3:F50)+I51</f>
        <v>5.9716548628555941E-3</v>
      </c>
      <c r="M51" s="21">
        <f>SUM(G$3:G50)+J51</f>
        <v>0.46200259822571343</v>
      </c>
      <c r="N51" s="21"/>
      <c r="O51" s="21"/>
      <c r="P51" s="21"/>
      <c r="Q51" s="19">
        <f t="shared" si="1"/>
        <v>2.9242990874329529E-2</v>
      </c>
      <c r="R51" s="19">
        <f t="shared" si="1"/>
        <v>3.5660661801066864E-5</v>
      </c>
      <c r="S51" s="19">
        <f t="shared" si="1"/>
        <v>0.21344640076731</v>
      </c>
      <c r="T51" s="19">
        <f t="shared" si="2"/>
        <v>1.0211877435717439E-3</v>
      </c>
      <c r="U51" s="19">
        <f t="shared" si="3"/>
        <v>7.9005133692671703E-2</v>
      </c>
      <c r="V51" s="19">
        <f t="shared" si="4"/>
        <v>2.758920062346501E-3</v>
      </c>
    </row>
    <row r="52" spans="1:22" x14ac:dyDescent="0.25">
      <c r="A52" s="26">
        <f>Wellpath!E52</f>
        <v>4900</v>
      </c>
      <c r="B52" s="68">
        <f>Wellpath!K52*Wellpath!P52</f>
        <v>2103398.4977107197</v>
      </c>
      <c r="C52" s="22">
        <v>0</v>
      </c>
      <c r="D52" s="22">
        <v>0</v>
      </c>
      <c r="E52" s="20">
        <f>Model!$W$6*((drdp!B52+drdp!K52)*DSTG!$B52+(drdp!E52+drdp!N52)*DSTG!$C52+(drdp!H52+drdp!Q52)*DSTG!$D52)</f>
        <v>0</v>
      </c>
      <c r="F52" s="20">
        <f>Model!$W$6*((drdp!C52+drdp!L52)*DSTG!$B52+(drdp!F52+drdp!O52)*DSTG!$C52+(drdp!I52+drdp!R52)*DSTG!$D52)</f>
        <v>0</v>
      </c>
      <c r="G52" s="20">
        <f>Model!$W$6*((drdp!D52+drdp!M52)*DSTG!$B52+(drdp!G52+drdp!P52)*DSTG!$C52+(drdp!J52+drdp!S52)*DSTG!$D52)</f>
        <v>0</v>
      </c>
      <c r="H52" s="18">
        <f>Model!$W$6*((drdp!B52)*DSTG!$B52+(drdp!E52)*DSTG!$C52+(drdp!H52)*DSTG!$D52)</f>
        <v>0.278488095243278</v>
      </c>
      <c r="I52" s="18">
        <f>Model!$W$6*((drdp!C52)*DSTG!$B52+(drdp!F52)*DSTG!$C52+(drdp!I52)*DSTG!$D52)</f>
        <v>9.7250185801863991E-3</v>
      </c>
      <c r="J52" s="18">
        <f>Model!$W$6*((drdp!D52)*DSTG!$B52+(drdp!G52)*DSTG!$C52+(drdp!J52)*DSTG!$D52)</f>
        <v>0.44594577286046555</v>
      </c>
      <c r="K52" s="21">
        <f>SUM(E$3:E51)+H52</f>
        <v>0.18169654810524066</v>
      </c>
      <c r="L52" s="21">
        <f>SUM(F$3:F51)+I52</f>
        <v>6.3449832738293639E-3</v>
      </c>
      <c r="M52" s="21">
        <f>SUM(G$3:G51)+J52</f>
        <v>0.47912176621390212</v>
      </c>
      <c r="N52" s="21"/>
      <c r="O52" s="21"/>
      <c r="P52" s="21"/>
      <c r="Q52" s="19">
        <f t="shared" si="1"/>
        <v>3.3013635593360034E-2</v>
      </c>
      <c r="R52" s="19">
        <f t="shared" si="1"/>
        <v>4.025881274517439E-5</v>
      </c>
      <c r="S52" s="19">
        <f t="shared" si="1"/>
        <v>0.22955766685992909</v>
      </c>
      <c r="T52" s="19">
        <f t="shared" si="2"/>
        <v>1.1528615586402845E-3</v>
      </c>
      <c r="U52" s="19">
        <f t="shared" si="3"/>
        <v>8.7054771043152138E-2</v>
      </c>
      <c r="V52" s="19">
        <f t="shared" si="4"/>
        <v>3.040019592754792E-3</v>
      </c>
    </row>
    <row r="53" spans="1:22" x14ac:dyDescent="0.25">
      <c r="A53" s="26">
        <f>Wellpath!E53</f>
        <v>5000</v>
      </c>
      <c r="B53" s="68">
        <f>Wellpath!K53*Wellpath!P53</f>
        <v>2185715.886624</v>
      </c>
      <c r="C53" s="22">
        <v>0</v>
      </c>
      <c r="D53" s="22">
        <v>0</v>
      </c>
      <c r="E53" s="20">
        <f>Model!$W$6*((drdp!B53+drdp!K53)*DSTG!$B53+(drdp!E53+drdp!N53)*DSTG!$C53+(drdp!H53+drdp!Q53)*DSTG!$D53)</f>
        <v>3.357795633972782E-3</v>
      </c>
      <c r="F53" s="20">
        <f>Model!$W$6*((drdp!C53+drdp!L53)*DSTG!$B53+(drdp!F53+drdp!O53)*DSTG!$C53+(drdp!I53+drdp!R53)*DSTG!$D53)</f>
        <v>-1.383050070400176E-2</v>
      </c>
      <c r="G53" s="20">
        <f>Model!$W$6*((drdp!D53+drdp!M53)*DSTG!$B53+(drdp!G53+drdp!P53)*DSTG!$C53+(drdp!J53+drdp!S53)*DSTG!$D53)</f>
        <v>-1.3542239902076935E-3</v>
      </c>
      <c r="H53" s="18">
        <f>Model!$W$6*((drdp!B53)*DSTG!$B53+(drdp!E53)*DSTG!$C53+(drdp!H53)*DSTG!$D53)</f>
        <v>0.28938684451442653</v>
      </c>
      <c r="I53" s="18">
        <f>Model!$W$6*((drdp!C53)*DSTG!$B53+(drdp!F53)*DSTG!$C53+(drdp!I53)*DSTG!$D53)</f>
        <v>1.010561129123253E-2</v>
      </c>
      <c r="J53" s="18">
        <f>Model!$W$6*((drdp!D53)*DSTG!$B53+(drdp!G53)*DSTG!$C53+(drdp!J53)*DSTG!$D53)</f>
        <v>0.46339804909758442</v>
      </c>
      <c r="K53" s="21">
        <f>SUM(E$3:E52)+H53</f>
        <v>0.1925952973763892</v>
      </c>
      <c r="L53" s="21">
        <f>SUM(F$3:F52)+I53</f>
        <v>6.7255759848754947E-3</v>
      </c>
      <c r="M53" s="21">
        <f>SUM(G$3:G52)+J53</f>
        <v>0.49657404245102099</v>
      </c>
      <c r="N53" s="21"/>
      <c r="O53" s="21"/>
      <c r="P53" s="21"/>
      <c r="Q53" s="19">
        <f t="shared" si="1"/>
        <v>3.7092948571499786E-2</v>
      </c>
      <c r="R53" s="19">
        <f t="shared" si="1"/>
        <v>4.5233372328333982E-5</v>
      </c>
      <c r="S53" s="19">
        <f t="shared" si="1"/>
        <v>0.24658577963614839</v>
      </c>
      <c r="T53" s="19">
        <f t="shared" si="2"/>
        <v>1.2953143068345975E-3</v>
      </c>
      <c r="U53" s="19">
        <f t="shared" si="3"/>
        <v>9.5637825375250105E-2</v>
      </c>
      <c r="V53" s="19">
        <f t="shared" si="4"/>
        <v>3.3397464546211313E-3</v>
      </c>
    </row>
    <row r="54" spans="1:22" x14ac:dyDescent="0.25">
      <c r="A54" s="26">
        <f>Wellpath!E54</f>
        <v>5100</v>
      </c>
      <c r="B54" s="68">
        <f>Wellpath!K54*Wellpath!P54</f>
        <v>2269741.5766368001</v>
      </c>
      <c r="C54" s="22">
        <v>0</v>
      </c>
      <c r="D54" s="22">
        <v>0</v>
      </c>
      <c r="E54" s="20">
        <f>Model!$W$6*((drdp!B54+drdp!K54)*DSTG!$B54+(drdp!E54+drdp!N54)*DSTG!$C54+(drdp!H54+drdp!Q54)*DSTG!$D54)</f>
        <v>7.3835828317464474E-3</v>
      </c>
      <c r="F54" s="20">
        <f>Model!$W$6*((drdp!C54+drdp!L54)*DSTG!$B54+(drdp!F54+drdp!O54)*DSTG!$C54+(drdp!I54+drdp!R54)*DSTG!$D54)</f>
        <v>-2.8684545338611082E-2</v>
      </c>
      <c r="G54" s="20">
        <f>Model!$W$6*((drdp!D54+drdp!M54)*DSTG!$B54+(drdp!G54+drdp!P54)*DSTG!$C54+(drdp!J54+drdp!S54)*DSTG!$D54)</f>
        <v>-2.1526470409163486E-3</v>
      </c>
      <c r="H54" s="18">
        <f>Model!$W$6*((drdp!B54)*DSTG!$B54+(drdp!E54)*DSTG!$C54+(drdp!H54)*DSTG!$D54)</f>
        <v>0.29702489163520762</v>
      </c>
      <c r="I54" s="18">
        <f>Model!$W$6*((drdp!C54)*DSTG!$B54+(drdp!F54)*DSTG!$C54+(drdp!I54)*DSTG!$D54)</f>
        <v>2.4856290294221602E-2</v>
      </c>
      <c r="J54" s="18">
        <f>Model!$W$6*((drdp!D54)*DSTG!$B54+(drdp!G54)*DSTG!$C54+(drdp!J54)*DSTG!$D54)</f>
        <v>0.48261879026424748</v>
      </c>
      <c r="K54" s="21">
        <f>SUM(E$3:E53)+H54</f>
        <v>0.20359114013114307</v>
      </c>
      <c r="L54" s="21">
        <f>SUM(F$3:F53)+I54</f>
        <v>7.6457542838628059E-3</v>
      </c>
      <c r="M54" s="21">
        <f>SUM(G$3:G53)+J54</f>
        <v>0.51444055962747637</v>
      </c>
      <c r="N54" s="21"/>
      <c r="O54" s="21"/>
      <c r="P54" s="21"/>
      <c r="Q54" s="19">
        <f t="shared" si="1"/>
        <v>4.1449352339898736E-2</v>
      </c>
      <c r="R54" s="19">
        <f t="shared" si="1"/>
        <v>5.8457558569206452E-5</v>
      </c>
      <c r="S54" s="19">
        <f t="shared" si="1"/>
        <v>0.26464908938983106</v>
      </c>
      <c r="T54" s="19">
        <f t="shared" si="2"/>
        <v>1.5566078318142E-3</v>
      </c>
      <c r="U54" s="19">
        <f t="shared" si="3"/>
        <v>0.10473554006426121</v>
      </c>
      <c r="V54" s="19">
        <f t="shared" si="4"/>
        <v>3.9332861125645569E-3</v>
      </c>
    </row>
    <row r="55" spans="1:22" x14ac:dyDescent="0.25">
      <c r="A55" s="26">
        <f>Wellpath!E55</f>
        <v>5200</v>
      </c>
      <c r="B55" s="68">
        <f>Wellpath!K55*Wellpath!P55</f>
        <v>2355526.8502272</v>
      </c>
      <c r="C55" s="22">
        <v>0</v>
      </c>
      <c r="D55" s="22">
        <v>0</v>
      </c>
      <c r="E55" s="20">
        <f>Model!$W$6*((drdp!B55+drdp!K55)*DSTG!$B55+(drdp!E55+drdp!N55)*DSTG!$C55+(drdp!H55+drdp!Q55)*DSTG!$D55)</f>
        <v>8.5278046629505225E-3</v>
      </c>
      <c r="F55" s="20">
        <f>Model!$W$6*((drdp!C55+drdp!L55)*DSTG!$B55+(drdp!F55+drdp!O55)*DSTG!$C55+(drdp!I55+drdp!R55)*DSTG!$D55)</f>
        <v>-2.9609502142703567E-2</v>
      </c>
      <c r="G55" s="20">
        <f>Model!$W$6*((drdp!D55+drdp!M55)*DSTG!$B55+(drdp!G55+drdp!P55)*DSTG!$C55+(drdp!J55+drdp!S55)*DSTG!$D55)</f>
        <v>-8.8090275553953776E-4</v>
      </c>
      <c r="H55" s="18">
        <f>Model!$W$6*((drdp!B55)*DSTG!$B55+(drdp!E55)*DSTG!$C55+(drdp!H55)*DSTG!$D55)</f>
        <v>0.30058835192702393</v>
      </c>
      <c r="I55" s="18">
        <f>Model!$W$6*((drdp!C55)*DSTG!$B55+(drdp!F55)*DSTG!$C55+(drdp!I55)*DSTG!$D55)</f>
        <v>5.5564420731814265E-2</v>
      </c>
      <c r="J55" s="18">
        <f>Model!$W$6*((drdp!D55)*DSTG!$B55+(drdp!G55)*DSTG!$C55+(drdp!J55)*DSTG!$D55)</f>
        <v>0.50309345722412546</v>
      </c>
      <c r="K55" s="21">
        <f>SUM(E$3:E54)+H55</f>
        <v>0.21453818325470583</v>
      </c>
      <c r="L55" s="21">
        <f>SUM(F$3:F54)+I55</f>
        <v>9.6693393828443872E-3</v>
      </c>
      <c r="M55" s="21">
        <f>SUM(G$3:G54)+J55</f>
        <v>0.53276257954643802</v>
      </c>
      <c r="N55" s="21"/>
      <c r="O55" s="21"/>
      <c r="P55" s="21"/>
      <c r="Q55" s="19">
        <f t="shared" si="1"/>
        <v>4.6026632074229745E-2</v>
      </c>
      <c r="R55" s="19">
        <f t="shared" si="1"/>
        <v>9.3496124100625474E-5</v>
      </c>
      <c r="S55" s="19">
        <f t="shared" si="1"/>
        <v>0.2838359661649747</v>
      </c>
      <c r="T55" s="19">
        <f t="shared" si="2"/>
        <v>2.0744425044686133E-3</v>
      </c>
      <c r="U55" s="19">
        <f t="shared" si="3"/>
        <v>0.11429791592198352</v>
      </c>
      <c r="V55" s="19">
        <f t="shared" si="4"/>
        <v>5.1514621921141387E-3</v>
      </c>
    </row>
    <row r="56" spans="1:22" x14ac:dyDescent="0.25">
      <c r="A56" s="26">
        <f>Wellpath!E56</f>
        <v>5300</v>
      </c>
      <c r="B56" s="68">
        <f>Wellpath!K56*Wellpath!P56</f>
        <v>2442973.6946880003</v>
      </c>
      <c r="C56" s="22">
        <v>0</v>
      </c>
      <c r="D56" s="22">
        <v>0</v>
      </c>
      <c r="E56" s="20">
        <f>Model!$W$6*((drdp!B56+drdp!K56)*DSTG!$B56+(drdp!E56+drdp!N56)*DSTG!$C56+(drdp!H56+drdp!Q56)*DSTG!$D56)</f>
        <v>9.6646451940236265E-3</v>
      </c>
      <c r="F56" s="20">
        <f>Model!$W$6*((drdp!C56+drdp!L56)*DSTG!$B56+(drdp!F56+drdp!O56)*DSTG!$C56+(drdp!I56+drdp!R56)*DSTG!$D56)</f>
        <v>-3.0464970223317418E-2</v>
      </c>
      <c r="G56" s="20">
        <f>Model!$W$6*((drdp!D56+drdp!M56)*DSTG!$B56+(drdp!G56+drdp!P56)*DSTG!$C56+(drdp!J56+drdp!S56)*DSTG!$D56)</f>
        <v>5.2556261800420806E-4</v>
      </c>
      <c r="H56" s="18">
        <f>Model!$W$6*((drdp!B56)*DSTG!$B56+(drdp!E56)*DSTG!$C56+(drdp!H56)*DSTG!$D56)</f>
        <v>0.30290303596135759</v>
      </c>
      <c r="I56" s="18">
        <f>Model!$W$6*((drdp!C56)*DSTG!$B56+(drdp!F56)*DSTG!$C56+(drdp!I56)*DSTG!$D56)</f>
        <v>8.8335929193828405E-2</v>
      </c>
      <c r="J56" s="18">
        <f>Model!$W$6*((drdp!D56)*DSTG!$B56+(drdp!G56)*DSTG!$C56+(drdp!J56)*DSTG!$D56)</f>
        <v>0.52268396096134018</v>
      </c>
      <c r="K56" s="21">
        <f>SUM(E$3:E55)+H56</f>
        <v>0.22538067195199002</v>
      </c>
      <c r="L56" s="21">
        <f>SUM(F$3:F55)+I56</f>
        <v>1.2831345702154967E-2</v>
      </c>
      <c r="M56" s="21">
        <f>SUM(G$3:G55)+J56</f>
        <v>0.5514721805281132</v>
      </c>
      <c r="N56" s="21"/>
      <c r="O56" s="21"/>
      <c r="P56" s="21"/>
      <c r="Q56" s="19">
        <f t="shared" si="1"/>
        <v>5.079644728953054E-2</v>
      </c>
      <c r="R56" s="19">
        <f t="shared" si="1"/>
        <v>1.6464343252821075E-4</v>
      </c>
      <c r="S56" s="19">
        <f t="shared" si="1"/>
        <v>0.30412156589643186</v>
      </c>
      <c r="T56" s="19">
        <f t="shared" si="2"/>
        <v>2.8919373163999655E-3</v>
      </c>
      <c r="U56" s="19">
        <f t="shared" si="3"/>
        <v>0.1242911706102553</v>
      </c>
      <c r="V56" s="19">
        <f t="shared" si="4"/>
        <v>7.0761301934774336E-3</v>
      </c>
    </row>
    <row r="57" spans="1:22" x14ac:dyDescent="0.25">
      <c r="A57" s="26">
        <f>Wellpath!E57</f>
        <v>5400</v>
      </c>
      <c r="B57" s="68">
        <f>Wellpath!K57*Wellpath!P57</f>
        <v>2531970.9050803203</v>
      </c>
      <c r="C57" s="22">
        <v>0</v>
      </c>
      <c r="D57" s="22">
        <v>0</v>
      </c>
      <c r="E57" s="20">
        <f>Model!$W$6*((drdp!B57+drdp!K57)*DSTG!$B57+(drdp!E57+drdp!N57)*DSTG!$C57+(drdp!H57+drdp!Q57)*DSTG!$D57)</f>
        <v>1.0813563593293114E-2</v>
      </c>
      <c r="F57" s="20">
        <f>Model!$W$6*((drdp!C57+drdp!L57)*DSTG!$B57+(drdp!F57+drdp!O57)*DSTG!$C57+(drdp!I57+drdp!R57)*DSTG!$D57)</f>
        <v>-3.1240929578456852E-2</v>
      </c>
      <c r="G57" s="20">
        <f>Model!$W$6*((drdp!D57+drdp!M57)*DSTG!$B57+(drdp!G57+drdp!P57)*DSTG!$C57+(drdp!J57+drdp!S57)*DSTG!$D57)</f>
        <v>2.0483358704321674E-3</v>
      </c>
      <c r="H57" s="18">
        <f>Model!$W$6*((drdp!B57)*DSTG!$B57+(drdp!E57)*DSTG!$C57+(drdp!H57)*DSTG!$D57)</f>
        <v>0.30392102677564298</v>
      </c>
      <c r="I57" s="18">
        <f>Model!$W$6*((drdp!C57)*DSTG!$B57+(drdp!F57)*DSTG!$C57+(drdp!I57)*DSTG!$D57)</f>
        <v>0.12312880055796219</v>
      </c>
      <c r="J57" s="18">
        <f>Model!$W$6*((drdp!D57)*DSTG!$B57+(drdp!G57)*DSTG!$C57+(drdp!J57)*DSTG!$D57)</f>
        <v>0.54118056011958615</v>
      </c>
      <c r="K57" s="21">
        <f>SUM(E$3:E56)+H57</f>
        <v>0.23606330796029903</v>
      </c>
      <c r="L57" s="21">
        <f>SUM(F$3:F56)+I57</f>
        <v>1.7159246842971335E-2</v>
      </c>
      <c r="M57" s="21">
        <f>SUM(G$3:G56)+J57</f>
        <v>0.57049434230436336</v>
      </c>
      <c r="N57" s="21"/>
      <c r="O57" s="21"/>
      <c r="P57" s="21"/>
      <c r="Q57" s="19">
        <f t="shared" si="1"/>
        <v>5.5725885365158982E-2</v>
      </c>
      <c r="R57" s="19">
        <f t="shared" si="1"/>
        <v>2.9443975221802172E-4</v>
      </c>
      <c r="S57" s="19">
        <f t="shared" si="1"/>
        <v>0.3254637946012881</v>
      </c>
      <c r="T57" s="19">
        <f t="shared" si="2"/>
        <v>4.0506685718591316E-3</v>
      </c>
      <c r="U57" s="19">
        <f t="shared" si="3"/>
        <v>0.13467278161700319</v>
      </c>
      <c r="V57" s="19">
        <f t="shared" si="4"/>
        <v>9.7892532421191541E-3</v>
      </c>
    </row>
    <row r="58" spans="1:22" x14ac:dyDescent="0.25">
      <c r="A58" s="26">
        <f>Wellpath!E58</f>
        <v>5500</v>
      </c>
      <c r="B58" s="68">
        <f>Wellpath!K58*Wellpath!P58</f>
        <v>2622388.5100512002</v>
      </c>
      <c r="C58" s="22">
        <v>0</v>
      </c>
      <c r="D58" s="22">
        <v>0</v>
      </c>
      <c r="E58" s="20">
        <f>Model!$W$6*((drdp!B58+drdp!K58)*DSTG!$B58+(drdp!E58+drdp!N58)*DSTG!$C58+(drdp!H58+drdp!Q58)*DSTG!$D58)</f>
        <v>7.3840686448024698E-3</v>
      </c>
      <c r="F58" s="20">
        <f>Model!$W$6*((drdp!C58+drdp!L58)*DSTG!$B58+(drdp!F58+drdp!O58)*DSTG!$C58+(drdp!I58+drdp!R58)*DSTG!$D58)</f>
        <v>-2.014470628527611E-2</v>
      </c>
      <c r="G58" s="20">
        <f>Model!$W$6*((drdp!D58+drdp!M58)*DSTG!$B58+(drdp!G58+drdp!P58)*DSTG!$C58+(drdp!J58+drdp!S58)*DSTG!$D58)</f>
        <v>1.9229405966600163E-3</v>
      </c>
      <c r="H58" s="18">
        <f>Model!$W$6*((drdp!B58)*DSTG!$B58+(drdp!E58)*DSTG!$C58+(drdp!H58)*DSTG!$D58)</f>
        <v>0.30357443765147302</v>
      </c>
      <c r="I58" s="18">
        <f>Model!$W$6*((drdp!C58)*DSTG!$B58+(drdp!F58)*DSTG!$C58+(drdp!I58)*DSTG!$D58)</f>
        <v>0.15988232953119499</v>
      </c>
      <c r="J58" s="18">
        <f>Model!$W$6*((drdp!D58)*DSTG!$B58+(drdp!G58)*DSTG!$C58+(drdp!J58)*DSTG!$D58)</f>
        <v>0.55838483271373873</v>
      </c>
      <c r="K58" s="21">
        <f>SUM(E$3:E57)+H58</f>
        <v>0.24653028242942218</v>
      </c>
      <c r="L58" s="21">
        <f>SUM(F$3:F57)+I58</f>
        <v>2.267184623774729E-2</v>
      </c>
      <c r="M58" s="21">
        <f>SUM(G$3:G57)+J58</f>
        <v>0.58974695076894812</v>
      </c>
      <c r="N58" s="21"/>
      <c r="O58" s="21"/>
      <c r="P58" s="21"/>
      <c r="Q58" s="19">
        <f t="shared" si="1"/>
        <v>6.0777180154730666E-2</v>
      </c>
      <c r="R58" s="19">
        <f t="shared" si="1"/>
        <v>5.1401261182805588E-4</v>
      </c>
      <c r="S58" s="19">
        <f t="shared" si="1"/>
        <v>0.34780146594127209</v>
      </c>
      <c r="T58" s="19">
        <f t="shared" si="2"/>
        <v>5.5892966561882718E-3</v>
      </c>
      <c r="U58" s="19">
        <f t="shared" si="3"/>
        <v>0.14539048233495933</v>
      </c>
      <c r="V58" s="19">
        <f t="shared" si="4"/>
        <v>1.3370652187013913E-2</v>
      </c>
    </row>
    <row r="59" spans="1:22" x14ac:dyDescent="0.25">
      <c r="A59" s="26">
        <f>Wellpath!E59</f>
        <v>5525.54</v>
      </c>
      <c r="B59" s="68">
        <f>Wellpath!K59*Wellpath!P59</f>
        <v>2645695.128267806</v>
      </c>
      <c r="C59" s="22">
        <v>0</v>
      </c>
      <c r="D59" s="22">
        <v>0</v>
      </c>
      <c r="E59" s="20">
        <f>Model!$W$6*((drdp!B59+drdp!K59)*DSTG!$B59+(drdp!E59+drdp!N59)*DSTG!$C59+(drdp!H59+drdp!Q59)*DSTG!$D59)</f>
        <v>1.0412678884599135E-2</v>
      </c>
      <c r="F59" s="20">
        <f>Model!$W$6*((drdp!C59+drdp!L59)*DSTG!$B59+(drdp!F59+drdp!O59)*DSTG!$C59+(drdp!I59+drdp!R59)*DSTG!$D59)</f>
        <v>-1.3402041645865906E-2</v>
      </c>
      <c r="G59" s="20">
        <f>Model!$W$6*((drdp!D59+drdp!M59)*DSTG!$B59+(drdp!G59+drdp!P59)*DSTG!$C59+(drdp!J59+drdp!S59)*DSTG!$D59)</f>
        <v>-8.190326028173977E-4</v>
      </c>
      <c r="H59" s="18">
        <f>Model!$W$6*((drdp!B59)*DSTG!$B59+(drdp!E59)*DSTG!$C59+(drdp!H59)*DSTG!$D59)</f>
        <v>0.29882277676143887</v>
      </c>
      <c r="I59" s="18">
        <f>Model!$W$6*((drdp!C59)*DSTG!$B59+(drdp!F59)*DSTG!$C59+(drdp!I59)*DSTG!$D59)</f>
        <v>0.18162703573118999</v>
      </c>
      <c r="J59" s="18">
        <f>Model!$W$6*((drdp!D59)*DSTG!$B59+(drdp!G59)*DSTG!$C59+(drdp!J59)*DSTG!$D59)</f>
        <v>0.56140747696156457</v>
      </c>
      <c r="K59" s="21">
        <f>SUM(E$3:E58)+H59</f>
        <v>0.24916269018419052</v>
      </c>
      <c r="L59" s="21">
        <f>SUM(F$3:F58)+I59</f>
        <v>2.4271846152466164E-2</v>
      </c>
      <c r="M59" s="21">
        <f>SUM(G$3:G58)+J59</f>
        <v>0.59469253561343394</v>
      </c>
      <c r="N59" s="21"/>
      <c r="O59" s="21"/>
      <c r="P59" s="21"/>
      <c r="Q59" s="19">
        <f t="shared" si="1"/>
        <v>6.2082046179822908E-2</v>
      </c>
      <c r="R59" s="19">
        <f t="shared" si="1"/>
        <v>5.8912251564898659E-4</v>
      </c>
      <c r="S59" s="19">
        <f t="shared" si="1"/>
        <v>0.35365921191433541</v>
      </c>
      <c r="T59" s="19">
        <f t="shared" si="2"/>
        <v>6.0476384830852638E-3</v>
      </c>
      <c r="U59" s="19">
        <f t="shared" si="3"/>
        <v>0.14817519200590074</v>
      </c>
      <c r="V59" s="19">
        <f t="shared" si="4"/>
        <v>1.4434285732429273E-2</v>
      </c>
    </row>
    <row r="60" spans="1:22" x14ac:dyDescent="0.25">
      <c r="A60" s="26">
        <f>Wellpath!E60</f>
        <v>5600</v>
      </c>
      <c r="B60" s="68">
        <f>Wellpath!K60*Wellpath!P60</f>
        <v>2714279.7430425598</v>
      </c>
      <c r="C60" s="22">
        <v>0</v>
      </c>
      <c r="D60" s="22">
        <v>0</v>
      </c>
      <c r="E60" s="20">
        <f>Model!$W$6*((drdp!B60+drdp!K60)*DSTG!$B60+(drdp!E60+drdp!N60)*DSTG!$C60+(drdp!H60+drdp!Q60)*DSTG!$D60)</f>
        <v>2.1537986069485187E-2</v>
      </c>
      <c r="F60" s="20">
        <f>Model!$W$6*((drdp!C60+drdp!L60)*DSTG!$B60+(drdp!F60+drdp!O60)*DSTG!$C60+(drdp!I60+drdp!R60)*DSTG!$D60)</f>
        <v>-2.2123268029547623E-2</v>
      </c>
      <c r="G60" s="20">
        <f>Model!$W$6*((drdp!D60+drdp!M60)*DSTG!$B60+(drdp!G60+drdp!P60)*DSTG!$C60+(drdp!J60+drdp!S60)*DSTG!$D60)</f>
        <v>-2.4208954025962777E-3</v>
      </c>
      <c r="H60" s="18">
        <f>Model!$W$6*((drdp!B60)*DSTG!$B60+(drdp!E60)*DSTG!$C60+(drdp!H60)*DSTG!$D60)</f>
        <v>0.29588658118313166</v>
      </c>
      <c r="I60" s="18">
        <f>Model!$W$6*((drdp!C60)*DSTG!$B60+(drdp!F60)*DSTG!$C60+(drdp!I60)*DSTG!$D60)</f>
        <v>0.20008483531335999</v>
      </c>
      <c r="J60" s="18">
        <f>Model!$W$6*((drdp!D60)*DSTG!$B60+(drdp!G60)*DSTG!$C60+(drdp!J60)*DSTG!$D60)</f>
        <v>0.57680116261591241</v>
      </c>
      <c r="K60" s="21">
        <f>SUM(E$3:E59)+H60</f>
        <v>0.25663917349048243</v>
      </c>
      <c r="L60" s="21">
        <f>SUM(F$3:F59)+I60</f>
        <v>2.9327604088770248E-2</v>
      </c>
      <c r="M60" s="21">
        <f>SUM(G$3:G59)+J60</f>
        <v>0.60926718866496432</v>
      </c>
      <c r="N60" s="21"/>
      <c r="O60" s="21"/>
      <c r="P60" s="21"/>
      <c r="Q60" s="19">
        <f t="shared" si="1"/>
        <v>6.5863665369877936E-2</v>
      </c>
      <c r="R60" s="19">
        <f t="shared" si="1"/>
        <v>8.6010836158765343E-4</v>
      </c>
      <c r="S60" s="19">
        <f t="shared" si="1"/>
        <v>0.37120650718370923</v>
      </c>
      <c r="T60" s="19">
        <f t="shared" si="2"/>
        <v>7.5266120737980894E-3</v>
      </c>
      <c r="U60" s="19">
        <f t="shared" si="3"/>
        <v>0.15636182773384627</v>
      </c>
      <c r="V60" s="19">
        <f t="shared" si="4"/>
        <v>1.7868346893444163E-2</v>
      </c>
    </row>
    <row r="61" spans="1:22" x14ac:dyDescent="0.25">
      <c r="A61" s="26">
        <f>Wellpath!E61</f>
        <v>5700</v>
      </c>
      <c r="B61" s="68">
        <f>Wellpath!K61*Wellpath!P61</f>
        <v>2807961.7750329603</v>
      </c>
      <c r="C61" s="22">
        <v>0</v>
      </c>
      <c r="D61" s="22">
        <v>0</v>
      </c>
      <c r="E61" s="20">
        <f>Model!$W$6*((drdp!B61+drdp!K61)*DSTG!$B61+(drdp!E61+drdp!N61)*DSTG!$C61+(drdp!H61+drdp!Q61)*DSTG!$D61)</f>
        <v>2.622766676415296E-2</v>
      </c>
      <c r="F61" s="20">
        <f>Model!$W$6*((drdp!C61+drdp!L61)*DSTG!$B61+(drdp!F61+drdp!O61)*DSTG!$C61+(drdp!I61+drdp!R61)*DSTG!$D61)</f>
        <v>-2.5704476261650872E-2</v>
      </c>
      <c r="G61" s="20">
        <f>Model!$W$6*((drdp!D61+drdp!M61)*DSTG!$B61+(drdp!G61+drdp!P61)*DSTG!$C61+(drdp!J61+drdp!S61)*DSTG!$D61)</f>
        <v>-1.4340094185536581E-3</v>
      </c>
      <c r="H61" s="18">
        <f>Model!$W$6*((drdp!B61)*DSTG!$B61+(drdp!E61)*DSTG!$C61+(drdp!H61)*DSTG!$D61)</f>
        <v>0.28381760210522061</v>
      </c>
      <c r="I61" s="18">
        <f>Model!$W$6*((drdp!C61)*DSTG!$B61+(drdp!F61)*DSTG!$C61+(drdp!I61)*DSTG!$D61)</f>
        <v>0.22987750687408598</v>
      </c>
      <c r="J61" s="18">
        <f>Model!$W$6*((drdp!D61)*DSTG!$B61+(drdp!G61)*DSTG!$C61+(drdp!J61)*DSTG!$D61)</f>
        <v>0.59921362281868285</v>
      </c>
      <c r="K61" s="21">
        <f>SUM(E$3:E60)+H61</f>
        <v>0.26610818048205659</v>
      </c>
      <c r="L61" s="21">
        <f>SUM(F$3:F60)+I61</f>
        <v>3.6997007619948619E-2</v>
      </c>
      <c r="M61" s="21">
        <f>SUM(G$3:G60)+J61</f>
        <v>0.62925875346513849</v>
      </c>
      <c r="N61" s="21"/>
      <c r="O61" s="21"/>
      <c r="P61" s="21"/>
      <c r="Q61" s="19">
        <f t="shared" si="1"/>
        <v>7.0813563719470798E-2</v>
      </c>
      <c r="R61" s="19">
        <f t="shared" si="1"/>
        <v>1.3687785728305362E-3</v>
      </c>
      <c r="S61" s="19">
        <f t="shared" si="1"/>
        <v>0.39596657881249991</v>
      </c>
      <c r="T61" s="19">
        <f t="shared" si="2"/>
        <v>9.8452063810253107E-3</v>
      </c>
      <c r="U61" s="19">
        <f t="shared" si="3"/>
        <v>0.16745090193701503</v>
      </c>
      <c r="V61" s="19">
        <f t="shared" si="4"/>
        <v>2.32806908968691E-2</v>
      </c>
    </row>
    <row r="62" spans="1:22" x14ac:dyDescent="0.25">
      <c r="A62" s="26">
        <f>Wellpath!E62</f>
        <v>5800</v>
      </c>
      <c r="B62" s="68">
        <f>Wellpath!K62*Wellpath!P62</f>
        <v>2903343.3752371203</v>
      </c>
      <c r="C62" s="22">
        <v>0</v>
      </c>
      <c r="D62" s="22">
        <v>0</v>
      </c>
      <c r="E62" s="20">
        <f>Model!$W$6*((drdp!B62+drdp!K62)*DSTG!$B62+(drdp!E62+drdp!N62)*DSTG!$C62+(drdp!H62+drdp!Q62)*DSTG!$D62)</f>
        <v>2.7865135390660201E-2</v>
      </c>
      <c r="F62" s="20">
        <f>Model!$W$6*((drdp!C62+drdp!L62)*DSTG!$B62+(drdp!F62+drdp!O62)*DSTG!$C62+(drdp!I62+drdp!R62)*DSTG!$D62)</f>
        <v>-2.5819254528890778E-2</v>
      </c>
      <c r="G62" s="20">
        <f>Model!$W$6*((drdp!D62+drdp!M62)*DSTG!$B62+(drdp!G62+drdp!P62)*DSTG!$C62+(drdp!J62+drdp!S62)*DSTG!$D62)</f>
        <v>1.9715808646503507E-4</v>
      </c>
      <c r="H62" s="18">
        <f>Model!$W$6*((drdp!B62)*DSTG!$B62+(drdp!E62)*DSTG!$C62+(drdp!H62)*DSTG!$D62)</f>
        <v>0.26633981949112123</v>
      </c>
      <c r="I62" s="18">
        <f>Model!$W$6*((drdp!C62)*DSTG!$B62+(drdp!F62)*DSTG!$C62+(drdp!I62)*DSTG!$D62)</f>
        <v>0.2642636606256496</v>
      </c>
      <c r="J62" s="18">
        <f>Model!$W$6*((drdp!D62)*DSTG!$B62+(drdp!G62)*DSTG!$C62+(drdp!J62)*DSTG!$D62)</f>
        <v>0.62105059243100724</v>
      </c>
      <c r="K62" s="21">
        <f>SUM(E$3:E61)+H62</f>
        <v>0.27485806463211016</v>
      </c>
      <c r="L62" s="21">
        <f>SUM(F$3:F61)+I62</f>
        <v>4.5678685109861367E-2</v>
      </c>
      <c r="M62" s="21">
        <f>SUM(G$3:G61)+J62</f>
        <v>0.64966171365890923</v>
      </c>
      <c r="N62" s="21"/>
      <c r="O62" s="21"/>
      <c r="P62" s="21"/>
      <c r="Q62" s="19">
        <f t="shared" si="1"/>
        <v>7.5546955693309242E-2</v>
      </c>
      <c r="R62" s="19">
        <f t="shared" si="1"/>
        <v>2.0865422733658706E-3</v>
      </c>
      <c r="S62" s="19">
        <f t="shared" si="1"/>
        <v>0.42206034219423055</v>
      </c>
      <c r="T62" s="19">
        <f t="shared" si="2"/>
        <v>1.2555154984236084E-2</v>
      </c>
      <c r="U62" s="19">
        <f t="shared" si="3"/>
        <v>0.17856476128186791</v>
      </c>
      <c r="V62" s="19">
        <f t="shared" si="4"/>
        <v>2.9675692846158237E-2</v>
      </c>
    </row>
    <row r="63" spans="1:22" x14ac:dyDescent="0.25">
      <c r="A63" s="26">
        <f>Wellpath!E63</f>
        <v>5900</v>
      </c>
      <c r="B63" s="68">
        <f>Wellpath!K63*Wellpath!P63</f>
        <v>3000298.8458419205</v>
      </c>
      <c r="C63" s="22">
        <v>0</v>
      </c>
      <c r="D63" s="22">
        <v>0</v>
      </c>
      <c r="E63" s="20">
        <f>Model!$W$6*((drdp!B63+drdp!K63)*DSTG!$B63+(drdp!E63+drdp!N63)*DSTG!$C63+(drdp!H63+drdp!Q63)*DSTG!$D63)</f>
        <v>2.9472800091018568E-2</v>
      </c>
      <c r="F63" s="20">
        <f>Model!$W$6*((drdp!C63+drdp!L63)*DSTG!$B63+(drdp!F63+drdp!O63)*DSTG!$C63+(drdp!I63+drdp!R63)*DSTG!$D63)</f>
        <v>-2.5822406000599884E-2</v>
      </c>
      <c r="G63" s="20">
        <f>Model!$W$6*((drdp!D63+drdp!M63)*DSTG!$B63+(drdp!G63+drdp!P63)*DSTG!$C63+(drdp!J63+drdp!S63)*DSTG!$D63)</f>
        <v>1.9441635449143669E-3</v>
      </c>
      <c r="H63" s="18">
        <f>Model!$W$6*((drdp!B63)*DSTG!$B63+(drdp!E63)*DSTG!$C63+(drdp!H63)*DSTG!$D63)</f>
        <v>0.24643840806831679</v>
      </c>
      <c r="I63" s="18">
        <f>Model!$W$6*((drdp!C63)*DSTG!$B63+(drdp!F63)*DSTG!$C63+(drdp!I63)*DSTG!$D63)</f>
        <v>0.29977006611060797</v>
      </c>
      <c r="J63" s="18">
        <f>Model!$W$6*((drdp!D63)*DSTG!$B63+(drdp!G63)*DSTG!$C63+(drdp!J63)*DSTG!$D63)</f>
        <v>0.64158647523005774</v>
      </c>
      <c r="K63" s="21">
        <f>SUM(E$3:E62)+H63</f>
        <v>0.28282178859996593</v>
      </c>
      <c r="L63" s="21">
        <f>SUM(F$3:F62)+I63</f>
        <v>5.5365836065928958E-2</v>
      </c>
      <c r="M63" s="21">
        <f>SUM(G$3:G62)+J63</f>
        <v>0.67039475454442476</v>
      </c>
      <c r="N63" s="21"/>
      <c r="O63" s="21"/>
      <c r="P63" s="21"/>
      <c r="Q63" s="19">
        <f t="shared" si="1"/>
        <v>7.9988164106883822E-2</v>
      </c>
      <c r="R63" s="19">
        <f t="shared" si="1"/>
        <v>3.0653758032793198E-3</v>
      </c>
      <c r="S63" s="19">
        <f t="shared" si="1"/>
        <v>0.44942912692067954</v>
      </c>
      <c r="T63" s="19">
        <f t="shared" si="2"/>
        <v>1.5658664783498529E-2</v>
      </c>
      <c r="U63" s="19">
        <f t="shared" si="3"/>
        <v>0.18960224354828936</v>
      </c>
      <c r="V63" s="19">
        <f t="shared" si="4"/>
        <v>3.7116966079565307E-2</v>
      </c>
    </row>
    <row r="64" spans="1:22" x14ac:dyDescent="0.25">
      <c r="A64" s="26">
        <f>Wellpath!E64</f>
        <v>6000</v>
      </c>
      <c r="B64" s="68">
        <f>Wellpath!K64*Wellpath!P64</f>
        <v>3098693.5703424006</v>
      </c>
      <c r="C64" s="22">
        <v>0</v>
      </c>
      <c r="D64" s="22">
        <v>0</v>
      </c>
      <c r="E64" s="20">
        <f>Model!$W$6*((drdp!B64+drdp!K64)*DSTG!$B64+(drdp!E64+drdp!N64)*DSTG!$C64+(drdp!H64+drdp!Q64)*DSTG!$D64)</f>
        <v>2.3377186905641782E-2</v>
      </c>
      <c r="F64" s="20">
        <f>Model!$W$6*((drdp!C64+drdp!L64)*DSTG!$B64+(drdp!F64+drdp!O64)*DSTG!$C64+(drdp!I64+drdp!R64)*DSTG!$D64)</f>
        <v>-1.9648598213152294E-2</v>
      </c>
      <c r="G64" s="20">
        <f>Model!$W$6*((drdp!D64+drdp!M64)*DSTG!$B64+(drdp!G64+drdp!P64)*DSTG!$C64+(drdp!J64+drdp!S64)*DSTG!$D64)</f>
        <v>2.5533344623034971E-3</v>
      </c>
      <c r="H64" s="18">
        <f>Model!$W$6*((drdp!B64)*DSTG!$B64+(drdp!E64)*DSTG!$C64+(drdp!H64)*DSTG!$D64)</f>
        <v>0.22408098958423106</v>
      </c>
      <c r="I64" s="18">
        <f>Model!$W$6*((drdp!C64)*DSTG!$B64+(drdp!F64)*DSTG!$C64+(drdp!I64)*DSTG!$D64)</f>
        <v>0.33627026897041462</v>
      </c>
      <c r="J64" s="18">
        <f>Model!$W$6*((drdp!D64)*DSTG!$B64+(drdp!G64)*DSTG!$C64+(drdp!J64)*DSTG!$D64)</f>
        <v>0.66061936506245411</v>
      </c>
      <c r="K64" s="21">
        <f>SUM(E$3:E63)+H64</f>
        <v>0.28993717020689874</v>
      </c>
      <c r="L64" s="21">
        <f>SUM(F$3:F63)+I64</f>
        <v>6.6043632925135709E-2</v>
      </c>
      <c r="M64" s="21">
        <f>SUM(G$3:G63)+J64</f>
        <v>0.69137180792173558</v>
      </c>
      <c r="N64" s="21"/>
      <c r="O64" s="21"/>
      <c r="P64" s="21"/>
      <c r="Q64" s="19">
        <f t="shared" si="1"/>
        <v>8.4063562667584177E-2</v>
      </c>
      <c r="R64" s="19">
        <f t="shared" si="1"/>
        <v>4.3617614499500698E-3</v>
      </c>
      <c r="S64" s="19">
        <f t="shared" si="1"/>
        <v>0.47799497678896924</v>
      </c>
      <c r="T64" s="19">
        <f t="shared" si="2"/>
        <v>1.9148504040497012E-2</v>
      </c>
      <c r="U64" s="19">
        <f t="shared" si="3"/>
        <v>0.20045438554965556</v>
      </c>
      <c r="V64" s="19">
        <f t="shared" si="4"/>
        <v>4.5660705897170535E-2</v>
      </c>
    </row>
    <row r="65" spans="1:22" x14ac:dyDescent="0.25">
      <c r="A65" s="26">
        <f>Wellpath!E65</f>
        <v>6051.08</v>
      </c>
      <c r="B65" s="68">
        <f>Wellpath!K65*Wellpath!P65</f>
        <v>3149471.6873686728</v>
      </c>
      <c r="C65" s="22">
        <v>0</v>
      </c>
      <c r="D65" s="22">
        <v>0</v>
      </c>
      <c r="E65" s="20">
        <f>Model!$W$6*((drdp!B65+drdp!K65)*DSTG!$B65+(drdp!E65+drdp!N65)*DSTG!$C65+(drdp!H65+drdp!Q65)*DSTG!$D65)</f>
        <v>1.770910273614025E-2</v>
      </c>
      <c r="F65" s="20">
        <f>Model!$W$6*((drdp!C65+drdp!L65)*DSTG!$B65+(drdp!F65+drdp!O65)*DSTG!$C65+(drdp!I65+drdp!R65)*DSTG!$D65)</f>
        <v>-9.5080579757766022E-3</v>
      </c>
      <c r="G65" s="20">
        <f>Model!$W$6*((drdp!D65+drdp!M65)*DSTG!$B65+(drdp!G65+drdp!P65)*DSTG!$C65+(drdp!J65+drdp!S65)*DSTG!$D65)</f>
        <v>3.6100482739216334E-5</v>
      </c>
      <c r="H65" s="18">
        <f>Model!$W$6*((drdp!B65)*DSTG!$B65+(drdp!E65)*DSTG!$C65+(drdp!H65)*DSTG!$D65)</f>
        <v>0.20399272458993048</v>
      </c>
      <c r="I65" s="18">
        <f>Model!$W$6*((drdp!C65)*DSTG!$B65+(drdp!F65)*DSTG!$C65+(drdp!I65)*DSTG!$D65)</f>
        <v>0.36175128961561415</v>
      </c>
      <c r="J65" s="18">
        <f>Model!$W$6*((drdp!D65)*DSTG!$B65+(drdp!G65)*DSTG!$C65+(drdp!J65)*DSTG!$D65)</f>
        <v>0.66884972158290779</v>
      </c>
      <c r="K65" s="21">
        <f>SUM(E$3:E64)+H65</f>
        <v>0.29322609211823991</v>
      </c>
      <c r="L65" s="21">
        <f>SUM(F$3:F64)+I65</f>
        <v>7.1876055357182944E-2</v>
      </c>
      <c r="M65" s="21">
        <f>SUM(G$3:G64)+J65</f>
        <v>0.70215549890449269</v>
      </c>
      <c r="N65" s="21"/>
      <c r="O65" s="21"/>
      <c r="P65" s="21"/>
      <c r="Q65" s="19">
        <f t="shared" si="1"/>
        <v>8.5981541098934522E-2</v>
      </c>
      <c r="R65" s="19">
        <f t="shared" si="1"/>
        <v>5.1661673337088272E-3</v>
      </c>
      <c r="S65" s="19">
        <f t="shared" si="1"/>
        <v>0.49302234464181705</v>
      </c>
      <c r="T65" s="19">
        <f t="shared" si="2"/>
        <v>2.1075934829261036E-2</v>
      </c>
      <c r="U65" s="19">
        <f t="shared" si="3"/>
        <v>0.20589031300309749</v>
      </c>
      <c r="V65" s="19">
        <f t="shared" si="4"/>
        <v>5.0468167508609725E-2</v>
      </c>
    </row>
    <row r="66" spans="1:22" x14ac:dyDescent="0.25">
      <c r="A66" s="26">
        <f>Wellpath!E66</f>
        <v>6100</v>
      </c>
      <c r="B66" s="68">
        <f>Wellpath!K66*Wellpath!P66</f>
        <v>3198480.3539942405</v>
      </c>
      <c r="C66" s="22">
        <v>0</v>
      </c>
      <c r="D66" s="22">
        <v>0</v>
      </c>
      <c r="E66" s="20">
        <f>Model!$W$6*((drdp!B66+drdp!K66)*DSTG!$B66+(drdp!E66+drdp!N66)*DSTG!$C66+(drdp!H66+drdp!Q66)*DSTG!$D66)</f>
        <v>2.986339533328972E-2</v>
      </c>
      <c r="F66" s="20">
        <f>Model!$W$6*((drdp!C66+drdp!L66)*DSTG!$B66+(drdp!F66+drdp!O66)*DSTG!$C66+(drdp!I66+drdp!R66)*DSTG!$D66)</f>
        <v>-8.5060761837674054E-3</v>
      </c>
      <c r="G66" s="20">
        <f>Model!$W$6*((drdp!D66+drdp!M66)*DSTG!$B66+(drdp!G66+drdp!P66)*DSTG!$C66+(drdp!J66+drdp!S66)*DSTG!$D66)</f>
        <v>-2.6355591249869106E-3</v>
      </c>
      <c r="H66" s="18">
        <f>Model!$W$6*((drdp!B66)*DSTG!$B66+(drdp!E66)*DSTG!$C66+(drdp!H66)*DSTG!$D66)</f>
        <v>0.18918236577895417</v>
      </c>
      <c r="I66" s="18">
        <f>Model!$W$6*((drdp!C66)*DSTG!$B66+(drdp!F66)*DSTG!$C66+(drdp!I66)*DSTG!$D66)</f>
        <v>0.37703648337918183</v>
      </c>
      <c r="J66" s="18">
        <f>Model!$W$6*((drdp!D66)*DSTG!$B66+(drdp!G66)*DSTG!$C66+(drdp!J66)*DSTG!$D66)</f>
        <v>0.67922097415642724</v>
      </c>
      <c r="K66" s="21">
        <f>SUM(E$3:E65)+H66</f>
        <v>0.29612483604340389</v>
      </c>
      <c r="L66" s="21">
        <f>SUM(F$3:F65)+I66</f>
        <v>7.7653191144974043E-2</v>
      </c>
      <c r="M66" s="21">
        <f>SUM(G$3:G65)+J66</f>
        <v>0.71256285196075142</v>
      </c>
      <c r="N66" s="21"/>
      <c r="O66" s="21"/>
      <c r="P66" s="21"/>
      <c r="Q66" s="19">
        <f t="shared" si="1"/>
        <v>8.7689918521732843E-2</v>
      </c>
      <c r="R66" s="19">
        <f t="shared" si="1"/>
        <v>6.0300180949978749E-3</v>
      </c>
      <c r="S66" s="19">
        <f t="shared" si="1"/>
        <v>0.50774581799443974</v>
      </c>
      <c r="T66" s="19">
        <f t="shared" si="2"/>
        <v>2.2995038496052542E-2</v>
      </c>
      <c r="U66" s="19">
        <f t="shared" si="3"/>
        <v>0.21100755770749779</v>
      </c>
      <c r="V66" s="19">
        <f t="shared" si="4"/>
        <v>5.5332779346116072E-2</v>
      </c>
    </row>
    <row r="67" spans="1:22" x14ac:dyDescent="0.25">
      <c r="A67" s="26">
        <f>Wellpath!E67</f>
        <v>6200</v>
      </c>
      <c r="B67" s="68">
        <f>Wellpath!K67*Wellpath!P67</f>
        <v>3300041.3999040001</v>
      </c>
      <c r="C67" s="22">
        <v>0</v>
      </c>
      <c r="D67" s="22">
        <v>0</v>
      </c>
      <c r="E67" s="20">
        <f>Model!$W$6*((drdp!B67+drdp!K67)*DSTG!$B67+(drdp!E67+drdp!N67)*DSTG!$C67+(drdp!H67+drdp!Q67)*DSTG!$D67)</f>
        <v>4.1711214937243363E-2</v>
      </c>
      <c r="F67" s="20">
        <f>Model!$W$6*((drdp!C67+drdp!L67)*DSTG!$B67+(drdp!F67+drdp!O67)*DSTG!$C67+(drdp!I67+drdp!R67)*DSTG!$D67)</f>
        <v>-1.1040844857977541E-2</v>
      </c>
      <c r="G67" s="20">
        <f>Model!$W$6*((drdp!D67+drdp!M67)*DSTG!$B67+(drdp!G67+drdp!P67)*DSTG!$C67+(drdp!J67+drdp!S67)*DSTG!$D67)</f>
        <v>-2.1762200840936318E-3</v>
      </c>
      <c r="H67" s="18">
        <f>Model!$W$6*((drdp!B67)*DSTG!$B67+(drdp!E67)*DSTG!$C67+(drdp!H67)*DSTG!$D67)</f>
        <v>0.16437781073259056</v>
      </c>
      <c r="I67" s="18">
        <f>Model!$W$6*((drdp!C67)*DSTG!$B67+(drdp!F67)*DSTG!$C67+(drdp!I67)*DSTG!$D67)</f>
        <v>0.39778465620207376</v>
      </c>
      <c r="J67" s="18">
        <f>Model!$W$6*((drdp!D67)*DSTG!$B67+(drdp!G67)*DSTG!$C67+(drdp!J67)*DSTG!$D67)</f>
        <v>0.70350745966399597</v>
      </c>
      <c r="K67" s="21">
        <f>SUM(E$3:E66)+H67</f>
        <v>0.30118367633033</v>
      </c>
      <c r="L67" s="21">
        <f>SUM(F$3:F66)+I67</f>
        <v>8.9895287784098554E-2</v>
      </c>
      <c r="M67" s="21">
        <f>SUM(G$3:G66)+J67</f>
        <v>0.73421377834333323</v>
      </c>
      <c r="N67" s="21"/>
      <c r="O67" s="21"/>
      <c r="P67" s="21"/>
      <c r="Q67" s="19">
        <f t="shared" si="1"/>
        <v>9.0711606887852986E-2</v>
      </c>
      <c r="R67" s="19">
        <f t="shared" si="1"/>
        <v>8.0811627657858993E-3</v>
      </c>
      <c r="S67" s="19">
        <f t="shared" si="1"/>
        <v>0.53906987230919323</v>
      </c>
      <c r="T67" s="19">
        <f t="shared" si="2"/>
        <v>2.7074993259587808E-2</v>
      </c>
      <c r="U67" s="19">
        <f t="shared" si="3"/>
        <v>0.22113320497382713</v>
      </c>
      <c r="V67" s="19">
        <f t="shared" si="4"/>
        <v>6.6002358899224289E-2</v>
      </c>
    </row>
    <row r="68" spans="1:22" x14ac:dyDescent="0.25">
      <c r="A68" s="26">
        <f>Wellpath!E68</f>
        <v>6300</v>
      </c>
      <c r="B68" s="68">
        <f>Wellpath!K68*Wellpath!P68</f>
        <v>3403345.2139411205</v>
      </c>
      <c r="C68" s="22">
        <v>0</v>
      </c>
      <c r="D68" s="22">
        <v>0</v>
      </c>
      <c r="E68" s="20">
        <f>Model!$W$6*((drdp!B68+drdp!K68)*DSTG!$B68+(drdp!E68+drdp!N68)*DSTG!$C68+(drdp!H68+drdp!Q68)*DSTG!$D68)</f>
        <v>4.3342582580221625E-2</v>
      </c>
      <c r="F68" s="20">
        <f>Model!$W$6*((drdp!C68+drdp!L68)*DSTG!$B68+(drdp!F68+drdp!O68)*DSTG!$C68+(drdp!I68+drdp!R68)*DSTG!$D68)</f>
        <v>-1.0190724876521987E-2</v>
      </c>
      <c r="G68" s="20">
        <f>Model!$W$6*((drdp!D68+drdp!M68)*DSTG!$B68+(drdp!G68+drdp!P68)*DSTG!$C68+(drdp!J68+drdp!S68)*DSTG!$D68)</f>
        <v>-2.6959169892628476E-4</v>
      </c>
      <c r="H68" s="18">
        <f>Model!$W$6*((drdp!B68)*DSTG!$B68+(drdp!E68)*DSTG!$C68+(drdp!H68)*DSTG!$D68)</f>
        <v>0.1265065255613731</v>
      </c>
      <c r="I68" s="18">
        <f>Model!$W$6*((drdp!C68)*DSTG!$B68+(drdp!F68)*DSTG!$C68+(drdp!I68)*DSTG!$D68)</f>
        <v>0.42162329006244648</v>
      </c>
      <c r="J68" s="18">
        <f>Model!$W$6*((drdp!D68)*DSTG!$B68+(drdp!G68)*DSTG!$C68+(drdp!J68)*DSTG!$D68)</f>
        <v>0.72777425583111943</v>
      </c>
      <c r="K68" s="21">
        <f>SUM(E$3:E67)+H68</f>
        <v>0.30502360609635593</v>
      </c>
      <c r="L68" s="21">
        <f>SUM(F$3:F67)+I68</f>
        <v>0.10269307678649375</v>
      </c>
      <c r="M68" s="21">
        <f>SUM(G$3:G67)+J68</f>
        <v>0.75630435442636301</v>
      </c>
      <c r="N68" s="21"/>
      <c r="O68" s="21"/>
      <c r="P68" s="21"/>
      <c r="Q68" s="19">
        <f t="shared" ref="Q68:S131" si="5">K68^2</f>
        <v>9.3039400276024906E-2</v>
      </c>
      <c r="R68" s="19">
        <f t="shared" si="5"/>
        <v>1.0545868019876703E-2</v>
      </c>
      <c r="S68" s="19">
        <f t="shared" si="5"/>
        <v>0.57199627652427776</v>
      </c>
      <c r="T68" s="19">
        <f t="shared" ref="T68:T131" si="6">K68*L68</f>
        <v>3.1323812602546304E-2</v>
      </c>
      <c r="U68" s="19">
        <f t="shared" ref="U68:U131" si="7">K68*M68</f>
        <v>0.23069068149350572</v>
      </c>
      <c r="V68" s="19">
        <f t="shared" ref="V68:V131" si="8">L68*M68</f>
        <v>7.7667221143066081E-2</v>
      </c>
    </row>
    <row r="69" spans="1:22" x14ac:dyDescent="0.25">
      <c r="A69" s="26">
        <f>Wellpath!E69</f>
        <v>6400</v>
      </c>
      <c r="B69" s="68">
        <f>Wellpath!K69*Wellpath!P69</f>
        <v>3508256.6221824</v>
      </c>
      <c r="C69" s="22">
        <v>0</v>
      </c>
      <c r="D69" s="22">
        <v>0</v>
      </c>
      <c r="E69" s="20">
        <f>Model!$W$6*((drdp!B69+drdp!K69)*DSTG!$B69+(drdp!E69+drdp!N69)*DSTG!$C69+(drdp!H69+drdp!Q69)*DSTG!$D69)</f>
        <v>4.4891835809760361E-2</v>
      </c>
      <c r="F69" s="20">
        <f>Model!$W$6*((drdp!C69+drdp!L69)*DSTG!$B69+(drdp!F69+drdp!O69)*DSTG!$C69+(drdp!I69+drdp!R69)*DSTG!$D69)</f>
        <v>-9.2353604357022865E-3</v>
      </c>
      <c r="G69" s="20">
        <f>Model!$W$6*((drdp!D69+drdp!M69)*DSTG!$B69+(drdp!G69+drdp!P69)*DSTG!$C69+(drdp!J69+drdp!S69)*DSTG!$D69)</f>
        <v>1.7515806884264309E-3</v>
      </c>
      <c r="H69" s="18">
        <f>Model!$W$6*((drdp!B69)*DSTG!$B69+(drdp!E69)*DSTG!$C69+(drdp!H69)*DSTG!$D69)</f>
        <v>8.5727551967189827E-2</v>
      </c>
      <c r="I69" s="18">
        <f>Model!$W$6*((drdp!C69)*DSTG!$B69+(drdp!F69)*DSTG!$C69+(drdp!I69)*DSTG!$D69)</f>
        <v>0.44512509963880925</v>
      </c>
      <c r="J69" s="18">
        <f>Model!$W$6*((drdp!D69)*DSTG!$B69+(drdp!G69)*DSTG!$C69+(drdp!J69)*DSTG!$D69)</f>
        <v>0.75048650335963962</v>
      </c>
      <c r="K69" s="21">
        <f>SUM(E$3:E68)+H69</f>
        <v>0.30758721508239428</v>
      </c>
      <c r="L69" s="21">
        <f>SUM(F$3:F68)+I69</f>
        <v>0.11600416148633452</v>
      </c>
      <c r="M69" s="21">
        <f>SUM(G$3:G68)+J69</f>
        <v>0.77874701025595694</v>
      </c>
      <c r="N69" s="21"/>
      <c r="O69" s="21"/>
      <c r="P69" s="21"/>
      <c r="Q69" s="19">
        <f t="shared" si="5"/>
        <v>9.4609894882143081E-2</v>
      </c>
      <c r="R69" s="19">
        <f t="shared" si="5"/>
        <v>1.3456965482147578E-2</v>
      </c>
      <c r="S69" s="19">
        <f t="shared" si="5"/>
        <v>0.60644690598259154</v>
      </c>
      <c r="T69" s="19">
        <f t="shared" si="6"/>
        <v>3.5681396969549979E-2</v>
      </c>
      <c r="U69" s="19">
        <f t="shared" si="7"/>
        <v>0.23953262413837054</v>
      </c>
      <c r="V69" s="19">
        <f t="shared" si="8"/>
        <v>9.0337893934732238E-2</v>
      </c>
    </row>
    <row r="70" spans="1:22" x14ac:dyDescent="0.25">
      <c r="A70" s="26">
        <f>Wellpath!E70</f>
        <v>6500</v>
      </c>
      <c r="B70" s="68">
        <f>Wellpath!K70*Wellpath!P70</f>
        <v>3614631.5320128002</v>
      </c>
      <c r="C70" s="22">
        <v>0</v>
      </c>
      <c r="D70" s="22">
        <v>0</v>
      </c>
      <c r="E70" s="20">
        <f>Model!$W$6*((drdp!B70+drdp!K70)*DSTG!$B70+(drdp!E70+drdp!N70)*DSTG!$C70+(drdp!H70+drdp!Q70)*DSTG!$D70)</f>
        <v>4.0980737886440813E-2</v>
      </c>
      <c r="F70" s="20">
        <f>Model!$W$6*((drdp!C70+drdp!L70)*DSTG!$B70+(drdp!F70+drdp!O70)*DSTG!$C70+(drdp!I70+drdp!R70)*DSTG!$D70)</f>
        <v>-7.4441581202028912E-3</v>
      </c>
      <c r="G70" s="20">
        <f>Model!$W$6*((drdp!D70+drdp!M70)*DSTG!$B70+(drdp!G70+drdp!P70)*DSTG!$C70+(drdp!J70+drdp!S70)*DSTG!$D70)</f>
        <v>3.2647976457805521E-3</v>
      </c>
      <c r="H70" s="18">
        <f>Model!$W$6*((drdp!B70)*DSTG!$B70+(drdp!E70)*DSTG!$C70+(drdp!H70)*DSTG!$D70)</f>
        <v>4.2073908254507061E-2</v>
      </c>
      <c r="I70" s="18">
        <f>Model!$W$6*((drdp!C70)*DSTG!$B70+(drdp!F70)*DSTG!$C70+(drdp!I70)*DSTG!$D70)</f>
        <v>0.46813726096909913</v>
      </c>
      <c r="J70" s="18">
        <f>Model!$W$6*((drdp!D70)*DSTG!$B70+(drdp!G70)*DSTG!$C70+(drdp!J70)*DSTG!$D70)</f>
        <v>0.77143754065600478</v>
      </c>
      <c r="K70" s="21">
        <f>SUM(E$3:E69)+H70</f>
        <v>0.30882540717947188</v>
      </c>
      <c r="L70" s="21">
        <f>SUM(F$3:F69)+I70</f>
        <v>0.12978096238092213</v>
      </c>
      <c r="M70" s="21">
        <f>SUM(G$3:G69)+J70</f>
        <v>0.8014496282407485</v>
      </c>
      <c r="N70" s="21"/>
      <c r="O70" s="21"/>
      <c r="P70" s="21"/>
      <c r="Q70" s="19">
        <f t="shared" si="5"/>
        <v>9.5373132119566606E-2</v>
      </c>
      <c r="R70" s="19">
        <f t="shared" si="5"/>
        <v>1.6843098196518323E-2</v>
      </c>
      <c r="S70" s="19">
        <f t="shared" si="5"/>
        <v>0.64232150660723397</v>
      </c>
      <c r="T70" s="19">
        <f t="shared" si="6"/>
        <v>4.0079658551431994E-2</v>
      </c>
      <c r="U70" s="19">
        <f t="shared" si="7"/>
        <v>0.24750800777528553</v>
      </c>
      <c r="V70" s="19">
        <f t="shared" si="8"/>
        <v>0.1040129040529166</v>
      </c>
    </row>
    <row r="71" spans="1:22" x14ac:dyDescent="0.25">
      <c r="A71" s="26">
        <f>Wellpath!E71</f>
        <v>6576.62</v>
      </c>
      <c r="B71" s="68">
        <f>Wellpath!K71*Wellpath!P71</f>
        <v>3697045.5639266004</v>
      </c>
      <c r="C71" s="22">
        <v>0</v>
      </c>
      <c r="D71" s="22">
        <v>0</v>
      </c>
      <c r="E71" s="20">
        <f>Model!$W$6*((drdp!B71+drdp!K71)*DSTG!$B71+(drdp!E71+drdp!N71)*DSTG!$C71+(drdp!H71+drdp!Q71)*DSTG!$D71)</f>
        <v>2.3702558322421151E-2</v>
      </c>
      <c r="F71" s="20">
        <f>Model!$W$6*((drdp!C71+drdp!L71)*DSTG!$B71+(drdp!F71+drdp!O71)*DSTG!$C71+(drdp!I71+drdp!R71)*DSTG!$D71)</f>
        <v>-1.7787756568512824E-3</v>
      </c>
      <c r="G71" s="20">
        <f>Model!$W$6*((drdp!D71+drdp!M71)*DSTG!$B71+(drdp!G71+drdp!P71)*DSTG!$C71+(drdp!J71+drdp!S71)*DSTG!$D71)</f>
        <v>1.2292787302696977E-3</v>
      </c>
      <c r="H71" s="18">
        <f>Model!$W$6*((drdp!B71)*DSTG!$B71+(drdp!E71)*DSTG!$C71+(drdp!H71)*DSTG!$D71)</f>
        <v>1.1180947834051585E-3</v>
      </c>
      <c r="I71" s="18">
        <f>Model!$W$6*((drdp!C71)*DSTG!$B71+(drdp!F71)*DSTG!$C71+(drdp!I71)*DSTG!$D71)</f>
        <v>0.4864247324127518</v>
      </c>
      <c r="J71" s="18">
        <f>Model!$W$6*((drdp!D71)*DSTG!$B71+(drdp!G71)*DSTG!$C71+(drdp!J71)*DSTG!$D71)</f>
        <v>0.78568717356754925</v>
      </c>
      <c r="K71" s="21">
        <f>SUM(E$3:E70)+H71</f>
        <v>0.30885033159481073</v>
      </c>
      <c r="L71" s="21">
        <f>SUM(F$3:F70)+I71</f>
        <v>0.14062427570437191</v>
      </c>
      <c r="M71" s="21">
        <f>SUM(G$3:G70)+J71</f>
        <v>0.81896405879807355</v>
      </c>
      <c r="N71" s="21"/>
      <c r="O71" s="21"/>
      <c r="P71" s="21"/>
      <c r="Q71" s="19">
        <f t="shared" si="5"/>
        <v>9.5388527326224548E-2</v>
      </c>
      <c r="R71" s="19">
        <f t="shared" si="5"/>
        <v>1.9775186917379204E-2</v>
      </c>
      <c r="S71" s="19">
        <f t="shared" si="5"/>
        <v>0.67070212960301445</v>
      </c>
      <c r="T71" s="19">
        <f t="shared" si="6"/>
        <v>4.3431854181575351E-2</v>
      </c>
      <c r="U71" s="19">
        <f t="shared" si="7"/>
        <v>0.25293732112401707</v>
      </c>
      <c r="V71" s="19">
        <f t="shared" si="8"/>
        <v>0.11516622759639175</v>
      </c>
    </row>
    <row r="72" spans="1:22" x14ac:dyDescent="0.25">
      <c r="A72" s="26">
        <f>Wellpath!E72</f>
        <v>6600</v>
      </c>
      <c r="B72" s="68">
        <f>Wellpath!K72*Wellpath!P72</f>
        <v>3722353.7217292804</v>
      </c>
      <c r="C72" s="22">
        <v>0</v>
      </c>
      <c r="D72" s="22">
        <v>0</v>
      </c>
      <c r="E72" s="20">
        <f>Model!$W$6*((drdp!B72+drdp!K72)*DSTG!$B72+(drdp!E72+drdp!N72)*DSTG!$C72+(drdp!H72+drdp!Q72)*DSTG!$D72)</f>
        <v>2.9076844205033772E-2</v>
      </c>
      <c r="F72" s="20">
        <f>Model!$W$6*((drdp!C72+drdp!L72)*DSTG!$B72+(drdp!F72+drdp!O72)*DSTG!$C72+(drdp!I72+drdp!R72)*DSTG!$D72)</f>
        <v>7.1524704142585712E-3</v>
      </c>
      <c r="G72" s="20">
        <f>Model!$W$6*((drdp!D72+drdp!M72)*DSTG!$B72+(drdp!G72+drdp!P72)*DSTG!$C72+(drdp!J72+drdp!S72)*DSTG!$D72)</f>
        <v>-2.6872528164979671E-3</v>
      </c>
      <c r="H72" s="18">
        <f>Model!$W$6*((drdp!B72)*DSTG!$B72+(drdp!E72)*DSTG!$C72+(drdp!H72)*DSTG!$D72)</f>
        <v>-2.2739065682065383E-2</v>
      </c>
      <c r="I72" s="18">
        <f>Model!$W$6*((drdp!C72)*DSTG!$B72+(drdp!F72)*DSTG!$C72+(drdp!I72)*DSTG!$D72)</f>
        <v>0.49154550946190534</v>
      </c>
      <c r="J72" s="18">
        <f>Model!$W$6*((drdp!D72)*DSTG!$B72+(drdp!G72)*DSTG!$C72+(drdp!J72)*DSTG!$D72)</f>
        <v>0.78982790823008575</v>
      </c>
      <c r="K72" s="21">
        <f>SUM(E$3:E71)+H72</f>
        <v>0.30869572945176132</v>
      </c>
      <c r="L72" s="21">
        <f>SUM(F$3:F71)+I72</f>
        <v>0.14396627709667414</v>
      </c>
      <c r="M72" s="21">
        <f>SUM(G$3:G71)+J72</f>
        <v>0.82433407219087973</v>
      </c>
      <c r="N72" s="21"/>
      <c r="O72" s="21"/>
      <c r="P72" s="21"/>
      <c r="Q72" s="19">
        <f t="shared" si="5"/>
        <v>9.5293053381755019E-2</v>
      </c>
      <c r="R72" s="19">
        <f t="shared" si="5"/>
        <v>2.0726288941076362E-2</v>
      </c>
      <c r="S72" s="19">
        <f t="shared" si="5"/>
        <v>0.67952666257479855</v>
      </c>
      <c r="T72" s="19">
        <f t="shared" si="6"/>
        <v>4.4441774924812223E-2</v>
      </c>
      <c r="U72" s="19">
        <f t="shared" si="7"/>
        <v>0.25446840772690449</v>
      </c>
      <c r="V72" s="19">
        <f t="shared" si="8"/>
        <v>0.11867630745726197</v>
      </c>
    </row>
    <row r="73" spans="1:22" x14ac:dyDescent="0.25">
      <c r="A73" s="26">
        <f>Wellpath!E73</f>
        <v>6700</v>
      </c>
      <c r="B73" s="68">
        <f>Wellpath!K73*Wellpath!P73</f>
        <v>3831773.3428896004</v>
      </c>
      <c r="C73" s="22">
        <v>0</v>
      </c>
      <c r="D73" s="22">
        <v>0</v>
      </c>
      <c r="E73" s="20">
        <f>Model!$W$6*((drdp!B73+drdp!K73)*DSTG!$B73+(drdp!E73+drdp!N73)*DSTG!$C73+(drdp!H73+drdp!Q73)*DSTG!$D73)</f>
        <v>4.832780208460756E-2</v>
      </c>
      <c r="F73" s="20">
        <f>Model!$W$6*((drdp!C73+drdp!L73)*DSTG!$B73+(drdp!F73+drdp!O73)*DSTG!$C73+(drdp!I73+drdp!R73)*DSTG!$D73)</f>
        <v>1.2829506400332853E-2</v>
      </c>
      <c r="G73" s="20">
        <f>Model!$W$6*((drdp!D73+drdp!M73)*DSTG!$B73+(drdp!G73+drdp!P73)*DSTG!$C73+(drdp!J73+drdp!S73)*DSTG!$D73)</f>
        <v>-3.1439687207219652E-3</v>
      </c>
      <c r="H73" s="18">
        <f>Model!$W$6*((drdp!B73)*DSTG!$B73+(drdp!E73)*DSTG!$C73+(drdp!H73)*DSTG!$D73)</f>
        <v>-5.3339052944898005E-2</v>
      </c>
      <c r="I73" s="18">
        <f>Model!$W$6*((drdp!C73)*DSTG!$B73+(drdp!F73)*DSTG!$C73+(drdp!I73)*DSTG!$D73)</f>
        <v>0.49863190692199444</v>
      </c>
      <c r="J73" s="18">
        <f>Model!$W$6*((drdp!D73)*DSTG!$B73+(drdp!G73)*DSTG!$C73+(drdp!J73)*DSTG!$D73)</f>
        <v>0.81581136424707945</v>
      </c>
      <c r="K73" s="21">
        <f>SUM(E$3:E72)+H73</f>
        <v>0.3071725863939625</v>
      </c>
      <c r="L73" s="21">
        <f>SUM(F$3:F72)+I73</f>
        <v>0.15820514497102184</v>
      </c>
      <c r="M73" s="21">
        <f>SUM(G$3:G72)+J73</f>
        <v>0.84763027539137548</v>
      </c>
      <c r="N73" s="21"/>
      <c r="O73" s="21"/>
      <c r="P73" s="21"/>
      <c r="Q73" s="19">
        <f t="shared" si="5"/>
        <v>9.4354997831956361E-2</v>
      </c>
      <c r="R73" s="19">
        <f t="shared" si="5"/>
        <v>2.5028867895302037E-2</v>
      </c>
      <c r="S73" s="19">
        <f t="shared" si="5"/>
        <v>0.71847708376005903</v>
      </c>
      <c r="T73" s="19">
        <f t="shared" si="6"/>
        <v>4.8596283561580571E-2</v>
      </c>
      <c r="U73" s="19">
        <f t="shared" si="7"/>
        <v>0.26036878399779551</v>
      </c>
      <c r="V73" s="19">
        <f t="shared" si="8"/>
        <v>0.13409947060011973</v>
      </c>
    </row>
    <row r="74" spans="1:22" x14ac:dyDescent="0.25">
      <c r="A74" s="26">
        <f>Wellpath!E74</f>
        <v>6800</v>
      </c>
      <c r="B74" s="68">
        <f>Wellpath!K74*Wellpath!P74</f>
        <v>3942984.1346611208</v>
      </c>
      <c r="C74" s="22">
        <v>0</v>
      </c>
      <c r="D74" s="22">
        <v>0</v>
      </c>
      <c r="E74" s="20">
        <f>Model!$W$6*((drdp!B74+drdp!K74)*DSTG!$B74+(drdp!E74+drdp!N74)*DSTG!$C74+(drdp!H74+drdp!Q74)*DSTG!$D74)</f>
        <v>4.9480337143029789E-2</v>
      </c>
      <c r="F74" s="20">
        <f>Model!$W$6*((drdp!C74+drdp!L74)*DSTG!$B74+(drdp!F74+drdp!O74)*DSTG!$C74+(drdp!I74+drdp!R74)*DSTG!$D74)</f>
        <v>1.4601742403471974E-2</v>
      </c>
      <c r="G74" s="20">
        <f>Model!$W$6*((drdp!D74+drdp!M74)*DSTG!$B74+(drdp!G74+drdp!P74)*DSTG!$C74+(drdp!J74+drdp!S74)*DSTG!$D74)</f>
        <v>-9.375541402383003E-4</v>
      </c>
      <c r="H74" s="18">
        <f>Model!$W$6*((drdp!B74)*DSTG!$B74+(drdp!E74)*DSTG!$C74+(drdp!H74)*DSTG!$D74)</f>
        <v>-0.10461756490532126</v>
      </c>
      <c r="I74" s="18">
        <f>Model!$W$6*((drdp!C74)*DSTG!$B74+(drdp!F74)*DSTG!$C74+(drdp!I74)*DSTG!$D74)</f>
        <v>0.49990200004697616</v>
      </c>
      <c r="J74" s="18">
        <f>Model!$W$6*((drdp!D74)*DSTG!$B74+(drdp!G74)*DSTG!$C74+(drdp!J74)*DSTG!$D74)</f>
        <v>0.84272413734498719</v>
      </c>
      <c r="K74" s="21">
        <f>SUM(E$3:E73)+H74</f>
        <v>0.30422187651814681</v>
      </c>
      <c r="L74" s="21">
        <f>SUM(F$3:F73)+I74</f>
        <v>0.17230474449633643</v>
      </c>
      <c r="M74" s="21">
        <f>SUM(G$3:G73)+J74</f>
        <v>0.87139907976856124</v>
      </c>
      <c r="N74" s="21"/>
      <c r="O74" s="21"/>
      <c r="P74" s="21"/>
      <c r="Q74" s="19">
        <f t="shared" si="5"/>
        <v>9.2550950152222561E-2</v>
      </c>
      <c r="R74" s="19">
        <f t="shared" si="5"/>
        <v>2.9688924975947779E-2</v>
      </c>
      <c r="S74" s="19">
        <f t="shared" si="5"/>
        <v>0.75933635622149531</v>
      </c>
      <c r="T74" s="19">
        <f t="shared" si="6"/>
        <v>5.2418872703655299E-2</v>
      </c>
      <c r="U74" s="19">
        <f t="shared" si="7"/>
        <v>0.265098663243378</v>
      </c>
      <c r="V74" s="19">
        <f t="shared" si="8"/>
        <v>0.15014619579386462</v>
      </c>
    </row>
    <row r="75" spans="1:22" x14ac:dyDescent="0.25">
      <c r="A75" s="26">
        <f>Wellpath!E75</f>
        <v>6900</v>
      </c>
      <c r="B75" s="68">
        <f>Wellpath!K75*Wellpath!P75</f>
        <v>4055847.8573203194</v>
      </c>
      <c r="C75" s="22">
        <v>0</v>
      </c>
      <c r="D75" s="22">
        <v>0</v>
      </c>
      <c r="E75" s="20">
        <f>Model!$W$6*((drdp!B75+drdp!K75)*DSTG!$B75+(drdp!E75+drdp!N75)*DSTG!$C75+(drdp!H75+drdp!Q75)*DSTG!$D75)</f>
        <v>5.0481227272881762E-2</v>
      </c>
      <c r="F75" s="20">
        <f>Model!$W$6*((drdp!C75+drdp!L75)*DSTG!$B75+(drdp!F75+drdp!O75)*DSTG!$C75+(drdp!I75+drdp!R75)*DSTG!$D75)</f>
        <v>1.6289198250112959E-2</v>
      </c>
      <c r="G75" s="20">
        <f>Model!$W$6*((drdp!D75+drdp!M75)*DSTG!$B75+(drdp!G75+drdp!P75)*DSTG!$C75+(drdp!J75+drdp!S75)*DSTG!$D75)</f>
        <v>1.4706024571516814E-3</v>
      </c>
      <c r="H75" s="18">
        <f>Model!$W$6*((drdp!B75)*DSTG!$B75+(drdp!E75)*DSTG!$C75+(drdp!H75)*DSTG!$D75)</f>
        <v>-0.15850879042253016</v>
      </c>
      <c r="I75" s="18">
        <f>Model!$W$6*((drdp!C75)*DSTG!$B75+(drdp!F75)*DSTG!$C75+(drdp!I75)*DSTG!$D75)</f>
        <v>0.49919146080702431</v>
      </c>
      <c r="J75" s="18">
        <f>Model!$W$6*((drdp!D75)*DSTG!$B75+(drdp!G75)*DSTG!$C75+(drdp!J75)*DSTG!$D75)</f>
        <v>0.86781060913593344</v>
      </c>
      <c r="K75" s="21">
        <f>SUM(E$3:E74)+H75</f>
        <v>0.29981098814396767</v>
      </c>
      <c r="L75" s="21">
        <f>SUM(F$3:F74)+I75</f>
        <v>0.18619594765985653</v>
      </c>
      <c r="M75" s="21">
        <f>SUM(G$3:G74)+J75</f>
        <v>0.89554799741926916</v>
      </c>
      <c r="N75" s="21"/>
      <c r="O75" s="21"/>
      <c r="P75" s="21"/>
      <c r="Q75" s="19">
        <f t="shared" si="5"/>
        <v>8.9886628611862321E-2</v>
      </c>
      <c r="R75" s="19">
        <f t="shared" si="5"/>
        <v>3.4668930924952032E-2</v>
      </c>
      <c r="S75" s="19">
        <f t="shared" si="5"/>
        <v>0.8020062156816633</v>
      </c>
      <c r="T75" s="19">
        <f t="shared" si="6"/>
        <v>5.5823591056304071E-2</v>
      </c>
      <c r="U75" s="19">
        <f t="shared" si="7"/>
        <v>0.26849513003662251</v>
      </c>
      <c r="V75" s="19">
        <f t="shared" si="8"/>
        <v>0.16674740805436758</v>
      </c>
    </row>
    <row r="76" spans="1:22" x14ac:dyDescent="0.25">
      <c r="A76" s="26">
        <f>Wellpath!E76</f>
        <v>7000</v>
      </c>
      <c r="B76" s="68">
        <f>Wellpath!K76*Wellpath!P76</f>
        <v>4170204.7176383999</v>
      </c>
      <c r="C76" s="22">
        <v>0</v>
      </c>
      <c r="D76" s="22">
        <v>0</v>
      </c>
      <c r="E76" s="20">
        <f>Model!$W$6*((drdp!B76+drdp!K76)*DSTG!$B76+(drdp!E76+drdp!N76)*DSTG!$C76+(drdp!H76+drdp!Q76)*DSTG!$D76)</f>
        <v>5.1302662948065091E-2</v>
      </c>
      <c r="F76" s="20">
        <f>Model!$W$6*((drdp!C76+drdp!L76)*DSTG!$B76+(drdp!F76+drdp!O76)*DSTG!$C76+(drdp!I76+drdp!R76)*DSTG!$D76)</f>
        <v>1.8109254998952815E-2</v>
      </c>
      <c r="G76" s="20">
        <f>Model!$W$6*((drdp!D76+drdp!M76)*DSTG!$B76+(drdp!G76+drdp!P76)*DSTG!$C76+(drdp!J76+drdp!S76)*DSTG!$D76)</f>
        <v>3.9539437196766513E-3</v>
      </c>
      <c r="H76" s="18">
        <f>Model!$W$6*((drdp!B76)*DSTG!$B76+(drdp!E76)*DSTG!$C76+(drdp!H76)*DSTG!$D76)</f>
        <v>-0.2148826061509507</v>
      </c>
      <c r="I76" s="18">
        <f>Model!$W$6*((drdp!C76)*DSTG!$B76+(drdp!F76)*DSTG!$C76+(drdp!I76)*DSTG!$D76)</f>
        <v>0.49651795735839027</v>
      </c>
      <c r="J76" s="18">
        <f>Model!$W$6*((drdp!D76)*DSTG!$B76+(drdp!G76)*DSTG!$C76+(drdp!J76)*DSTG!$D76)</f>
        <v>0.89076693949701291</v>
      </c>
      <c r="K76" s="21">
        <f>SUM(E$3:E75)+H76</f>
        <v>0.29391839968842892</v>
      </c>
      <c r="L76" s="21">
        <f>SUM(F$3:F75)+I76</f>
        <v>0.19981164246133543</v>
      </c>
      <c r="M76" s="21">
        <f>SUM(G$3:G75)+J76</f>
        <v>0.91997493023750032</v>
      </c>
      <c r="N76" s="21"/>
      <c r="O76" s="21"/>
      <c r="P76" s="21"/>
      <c r="Q76" s="19">
        <f t="shared" si="5"/>
        <v>8.6388025675407057E-2</v>
      </c>
      <c r="R76" s="19">
        <f t="shared" si="5"/>
        <v>3.9924692463096545E-2</v>
      </c>
      <c r="S76" s="19">
        <f t="shared" si="5"/>
        <v>0.84635387226549363</v>
      </c>
      <c r="T76" s="19">
        <f t="shared" si="6"/>
        <v>5.8728318191352241E-2</v>
      </c>
      <c r="U76" s="19">
        <f t="shared" si="7"/>
        <v>0.27039755924888015</v>
      </c>
      <c r="V76" s="19">
        <f t="shared" si="8"/>
        <v>0.18382170183400742</v>
      </c>
    </row>
    <row r="77" spans="1:22" x14ac:dyDescent="0.25">
      <c r="A77" s="26">
        <f>Wellpath!E77</f>
        <v>7100</v>
      </c>
      <c r="B77" s="68">
        <f>Wellpath!K77*Wellpath!P77</f>
        <v>4285898.8243142404</v>
      </c>
      <c r="C77" s="22">
        <v>0</v>
      </c>
      <c r="D77" s="22">
        <v>0</v>
      </c>
      <c r="E77" s="20">
        <f>Model!$W$6*((drdp!B77+drdp!K77)*DSTG!$B77+(drdp!E77+drdp!N77)*DSTG!$C77+(drdp!H77+drdp!Q77)*DSTG!$D77)</f>
        <v>2.676904544498988E-2</v>
      </c>
      <c r="F77" s="20">
        <f>Model!$W$6*((drdp!C77+drdp!L77)*DSTG!$B77+(drdp!F77+drdp!O77)*DSTG!$C77+(drdp!I77+drdp!R77)*DSTG!$D77)</f>
        <v>9.9164449188201848E-3</v>
      </c>
      <c r="G77" s="20">
        <f>Model!$W$6*((drdp!D77+drdp!M77)*DSTG!$B77+(drdp!G77+drdp!P77)*DSTG!$C77+(drdp!J77+drdp!S77)*DSTG!$D77)</f>
        <v>2.7042465227270726E-3</v>
      </c>
      <c r="H77" s="18">
        <f>Model!$W$6*((drdp!B77)*DSTG!$B77+(drdp!E77)*DSTG!$C77+(drdp!H77)*DSTG!$D77)</f>
        <v>-0.27357005450017918</v>
      </c>
      <c r="I77" s="18">
        <f>Model!$W$6*((drdp!C77)*DSTG!$B77+(drdp!F77)*DSTG!$C77+(drdp!I77)*DSTG!$D77)</f>
        <v>0.49168120843361585</v>
      </c>
      <c r="J77" s="18">
        <f>Model!$W$6*((drdp!D77)*DSTG!$B77+(drdp!G77)*DSTG!$C77+(drdp!J77)*DSTG!$D77)</f>
        <v>0.91141587364110854</v>
      </c>
      <c r="K77" s="21">
        <f>SUM(E$3:E76)+H77</f>
        <v>0.28653361428726548</v>
      </c>
      <c r="L77" s="21">
        <f>SUM(F$3:F76)+I77</f>
        <v>0.21308414853551383</v>
      </c>
      <c r="M77" s="21">
        <f>SUM(G$3:G76)+J77</f>
        <v>0.94457780810127268</v>
      </c>
      <c r="N77" s="21"/>
      <c r="O77" s="21"/>
      <c r="P77" s="21"/>
      <c r="Q77" s="19">
        <f t="shared" si="5"/>
        <v>8.2101512116523431E-2</v>
      </c>
      <c r="R77" s="19">
        <f t="shared" si="5"/>
        <v>4.5404854357104923E-2</v>
      </c>
      <c r="S77" s="19">
        <f t="shared" si="5"/>
        <v>0.89222723555740469</v>
      </c>
      <c r="T77" s="19">
        <f t="shared" si="6"/>
        <v>6.1055771227205305E-2</v>
      </c>
      <c r="U77" s="19">
        <f t="shared" si="7"/>
        <v>0.27065329333080074</v>
      </c>
      <c r="V77" s="19">
        <f t="shared" si="8"/>
        <v>0.20127455796480168</v>
      </c>
    </row>
    <row r="78" spans="1:22" x14ac:dyDescent="0.25">
      <c r="A78" s="26">
        <f>Wellpath!E78</f>
        <v>7102.16</v>
      </c>
      <c r="B78" s="68">
        <f>Wellpath!K78*Wellpath!P78</f>
        <v>4288410.1598190432</v>
      </c>
      <c r="C78" s="22">
        <v>0</v>
      </c>
      <c r="D78" s="22">
        <v>0</v>
      </c>
      <c r="E78" s="20">
        <f>Model!$W$6*((drdp!B78+drdp!K78)*DSTG!$B78+(drdp!E78+drdp!N78)*DSTG!$C78+(drdp!H78+drdp!Q78)*DSTG!$D78)</f>
        <v>1.6886761753953112E-2</v>
      </c>
      <c r="F78" s="20">
        <f>Model!$W$6*((drdp!C78+drdp!L78)*DSTG!$B78+(drdp!F78+drdp!O78)*DSTG!$C78+(drdp!I78+drdp!R78)*DSTG!$D78)</f>
        <v>2.1700815148316871E-2</v>
      </c>
      <c r="G78" s="20">
        <f>Model!$W$6*((drdp!D78+drdp!M78)*DSTG!$B78+(drdp!G78+drdp!P78)*DSTG!$C78+(drdp!J78+drdp!S78)*DSTG!$D78)</f>
        <v>-5.0795458062806009E-3</v>
      </c>
      <c r="H78" s="18">
        <f>Model!$W$6*((drdp!B78)*DSTG!$B78+(drdp!E78)*DSTG!$C78+(drdp!H78)*DSTG!$D78)</f>
        <v>-0.30051508455798681</v>
      </c>
      <c r="I78" s="18">
        <f>Model!$W$6*((drdp!C78)*DSTG!$B78+(drdp!F78)*DSTG!$C78+(drdp!I78)*DSTG!$D78)</f>
        <v>0.48204705504923745</v>
      </c>
      <c r="J78" s="18">
        <f>Model!$W$6*((drdp!D78)*DSTG!$B78+(drdp!G78)*DSTG!$C78+(drdp!J78)*DSTG!$D78)</f>
        <v>0.90924408947140367</v>
      </c>
      <c r="K78" s="21">
        <f>SUM(E$3:E77)+H78</f>
        <v>0.28635762967444778</v>
      </c>
      <c r="L78" s="21">
        <f>SUM(F$3:F77)+I78</f>
        <v>0.21336644006995564</v>
      </c>
      <c r="M78" s="21">
        <f>SUM(G$3:G77)+J78</f>
        <v>0.94511027045429485</v>
      </c>
      <c r="N78" s="21"/>
      <c r="O78" s="21"/>
      <c r="P78" s="21"/>
      <c r="Q78" s="19">
        <f t="shared" si="5"/>
        <v>8.200069207276818E-2</v>
      </c>
      <c r="R78" s="19">
        <f t="shared" si="5"/>
        <v>4.5525237748125974E-2</v>
      </c>
      <c r="S78" s="19">
        <f t="shared" si="5"/>
        <v>0.89323342331819033</v>
      </c>
      <c r="T78" s="19">
        <f t="shared" si="6"/>
        <v>6.1099108030507616E-2</v>
      </c>
      <c r="U78" s="19">
        <f t="shared" si="7"/>
        <v>0.27063953682826813</v>
      </c>
      <c r="V78" s="19">
        <f t="shared" si="8"/>
        <v>0.20165481388038586</v>
      </c>
    </row>
    <row r="79" spans="1:22" x14ac:dyDescent="0.25">
      <c r="A79" s="26">
        <f>Wellpath!E79</f>
        <v>7200</v>
      </c>
      <c r="B79" s="68">
        <f>Wellpath!K79*Wellpath!P79</f>
        <v>4403314.2385152001</v>
      </c>
      <c r="C79" s="22">
        <v>0</v>
      </c>
      <c r="D79" s="22">
        <v>0</v>
      </c>
      <c r="E79" s="20">
        <f>Model!$W$6*((drdp!B79+drdp!K79)*DSTG!$B79+(drdp!E79+drdp!N79)*DSTG!$C79+(drdp!H79+drdp!Q79)*DSTG!$D79)</f>
        <v>3.3468180833452189E-2</v>
      </c>
      <c r="F79" s="20">
        <f>Model!$W$6*((drdp!C79+drdp!L79)*DSTG!$B79+(drdp!F79+drdp!O79)*DSTG!$C79+(drdp!I79+drdp!R79)*DSTG!$D79)</f>
        <v>4.5149114459352185E-2</v>
      </c>
      <c r="G79" s="20">
        <f>Model!$W$6*((drdp!D79+drdp!M79)*DSTG!$B79+(drdp!G79+drdp!P79)*DSTG!$C79+(drdp!J79+drdp!S79)*DSTG!$D79)</f>
        <v>-9.3657289000422354E-3</v>
      </c>
      <c r="H79" s="18">
        <f>Model!$W$6*((drdp!B79)*DSTG!$B79+(drdp!E79)*DSTG!$C79+(drdp!H79)*DSTG!$D79)</f>
        <v>-0.32590634223647891</v>
      </c>
      <c r="I79" s="18">
        <f>Model!$W$6*((drdp!C79)*DSTG!$B79+(drdp!F79)*DSTG!$C79+(drdp!I79)*DSTG!$D79)</f>
        <v>0.47268080180282762</v>
      </c>
      <c r="J79" s="18">
        <f>Model!$W$6*((drdp!D79)*DSTG!$B79+(drdp!G79)*DSTG!$C79+(drdp!J79)*DSTG!$D79)</f>
        <v>0.93882211164220641</v>
      </c>
      <c r="K79" s="21">
        <f>SUM(E$3:E78)+H79</f>
        <v>0.27785313374990878</v>
      </c>
      <c r="L79" s="21">
        <f>SUM(F$3:F78)+I79</f>
        <v>0.22570100197186269</v>
      </c>
      <c r="M79" s="21">
        <f>SUM(G$3:G78)+J79</f>
        <v>0.96960874681881692</v>
      </c>
      <c r="N79" s="21"/>
      <c r="O79" s="21"/>
      <c r="P79" s="21"/>
      <c r="Q79" s="19">
        <f t="shared" si="5"/>
        <v>7.7202363934644691E-2</v>
      </c>
      <c r="R79" s="19">
        <f t="shared" si="5"/>
        <v>5.0940942291102763E-2</v>
      </c>
      <c r="S79" s="19">
        <f t="shared" si="5"/>
        <v>0.94014112190755661</v>
      </c>
      <c r="T79" s="19">
        <f t="shared" si="6"/>
        <v>6.2711730688376391E-2</v>
      </c>
      <c r="U79" s="19">
        <f t="shared" si="7"/>
        <v>0.26940882881493017</v>
      </c>
      <c r="V79" s="19">
        <f t="shared" si="8"/>
        <v>0.21884166567768912</v>
      </c>
    </row>
    <row r="80" spans="1:22" x14ac:dyDescent="0.25">
      <c r="A80" s="26">
        <f>Wellpath!E80</f>
        <v>7300</v>
      </c>
      <c r="B80" s="68">
        <f>Wellpath!K80*Wellpath!P80</f>
        <v>4522904.4199795201</v>
      </c>
      <c r="C80" s="22">
        <v>0</v>
      </c>
      <c r="D80" s="22">
        <v>0</v>
      </c>
      <c r="E80" s="20">
        <f>Model!$W$6*((drdp!B80+drdp!K80)*DSTG!$B80+(drdp!E80+drdp!N80)*DSTG!$C80+(drdp!H80+drdp!Q80)*DSTG!$D80)</f>
        <v>3.3732572607863401E-2</v>
      </c>
      <c r="F80" s="20">
        <f>Model!$W$6*((drdp!C80+drdp!L80)*DSTG!$B80+(drdp!F80+drdp!O80)*DSTG!$C80+(drdp!I80+drdp!R80)*DSTG!$D80)</f>
        <v>4.810128780231733E-2</v>
      </c>
      <c r="G80" s="20">
        <f>Model!$W$6*((drdp!D80+drdp!M80)*DSTG!$B80+(drdp!G80+drdp!P80)*DSTG!$C80+(drdp!J80+drdp!S80)*DSTG!$D80)</f>
        <v>-7.1051011674952641E-3</v>
      </c>
      <c r="H80" s="18">
        <f>Model!$W$6*((drdp!B80)*DSTG!$B80+(drdp!E80)*DSTG!$C80+(drdp!H80)*DSTG!$D80)</f>
        <v>-0.36913482226721905</v>
      </c>
      <c r="I80" s="18">
        <f>Model!$W$6*((drdp!C80)*DSTG!$B80+(drdp!F80)*DSTG!$C80+(drdp!I80)*DSTG!$D80)</f>
        <v>0.43914307578901002</v>
      </c>
      <c r="J80" s="18">
        <f>Model!$W$6*((drdp!D80)*DSTG!$B80+(drdp!G80)*DSTG!$C80+(drdp!J80)*DSTG!$D80)</f>
        <v>0.97393979685753218</v>
      </c>
      <c r="K80" s="21">
        <f>SUM(E$3:E79)+H80</f>
        <v>0.26809283455262078</v>
      </c>
      <c r="L80" s="21">
        <f>SUM(F$3:F79)+I80</f>
        <v>0.23731239041739727</v>
      </c>
      <c r="M80" s="21">
        <f>SUM(G$3:G79)+J80</f>
        <v>0.99536070313410052</v>
      </c>
      <c r="N80" s="21"/>
      <c r="O80" s="21"/>
      <c r="P80" s="21"/>
      <c r="Q80" s="19">
        <f t="shared" si="5"/>
        <v>7.1873767938458899E-2</v>
      </c>
      <c r="R80" s="19">
        <f t="shared" si="5"/>
        <v>5.631717064561919E-2</v>
      </c>
      <c r="S80" s="19">
        <f t="shared" si="5"/>
        <v>0.99074292934361097</v>
      </c>
      <c r="T80" s="19">
        <f t="shared" si="6"/>
        <v>6.3621751421458234E-2</v>
      </c>
      <c r="U80" s="19">
        <f t="shared" si="7"/>
        <v>0.26684907230551069</v>
      </c>
      <c r="V80" s="19">
        <f t="shared" si="8"/>
        <v>0.23621142778829474</v>
      </c>
    </row>
    <row r="81" spans="1:22" x14ac:dyDescent="0.25">
      <c r="A81" s="26">
        <f>Wellpath!E81</f>
        <v>7400</v>
      </c>
      <c r="B81" s="68">
        <f>Wellpath!K81*Wellpath!P81</f>
        <v>4644521.7457766403</v>
      </c>
      <c r="C81" s="22">
        <v>0</v>
      </c>
      <c r="D81" s="22">
        <v>0</v>
      </c>
      <c r="E81" s="20">
        <f>Model!$W$6*((drdp!B81+drdp!K81)*DSTG!$B81+(drdp!E81+drdp!N81)*DSTG!$C81+(drdp!H81+drdp!Q81)*DSTG!$D81)</f>
        <v>3.355312391265592E-2</v>
      </c>
      <c r="F81" s="20">
        <f>Model!$W$6*((drdp!C81+drdp!L81)*DSTG!$B81+(drdp!F81+drdp!O81)*DSTG!$C81+(drdp!I81+drdp!R81)*DSTG!$D81)</f>
        <v>5.0491256686620412E-2</v>
      </c>
      <c r="G81" s="20">
        <f>Model!$W$6*((drdp!D81+drdp!M81)*DSTG!$B81+(drdp!G81+drdp!P81)*DSTG!$C81+(drdp!J81+drdp!S81)*DSTG!$D81)</f>
        <v>-4.512756167069901E-3</v>
      </c>
      <c r="H81" s="18">
        <f>Model!$W$6*((drdp!B81)*DSTG!$B81+(drdp!E81)*DSTG!$C81+(drdp!H81)*DSTG!$D81)</f>
        <v>-0.4137001807723758</v>
      </c>
      <c r="I81" s="18">
        <f>Model!$W$6*((drdp!C81)*DSTG!$B81+(drdp!F81)*DSTG!$C81+(drdp!I81)*DSTG!$D81)</f>
        <v>0.40155659265950094</v>
      </c>
      <c r="J81" s="18">
        <f>Model!$W$6*((drdp!D81)*DSTG!$B81+(drdp!G81)*DSTG!$C81+(drdp!J81)*DSTG!$D81)</f>
        <v>1.0074244200988662</v>
      </c>
      <c r="K81" s="21">
        <f>SUM(E$3:E80)+H81</f>
        <v>0.25726004865532748</v>
      </c>
      <c r="L81" s="21">
        <f>SUM(F$3:F80)+I81</f>
        <v>0.24782719509020551</v>
      </c>
      <c r="M81" s="21">
        <f>SUM(G$3:G80)+J81</f>
        <v>1.0217402252079393</v>
      </c>
      <c r="N81" s="21"/>
      <c r="O81" s="21"/>
      <c r="P81" s="21"/>
      <c r="Q81" s="19">
        <f t="shared" si="5"/>
        <v>6.6182732634141456E-2</v>
      </c>
      <c r="R81" s="19">
        <f t="shared" si="5"/>
        <v>6.1418318626278785E-2</v>
      </c>
      <c r="S81" s="19">
        <f t="shared" si="5"/>
        <v>1.0439530878079706</v>
      </c>
      <c r="T81" s="19">
        <f t="shared" si="6"/>
        <v>6.3756036267019603E-2</v>
      </c>
      <c r="U81" s="19">
        <f t="shared" si="7"/>
        <v>0.26285294005009974</v>
      </c>
      <c r="V81" s="19">
        <f t="shared" si="8"/>
        <v>0.25321501412411845</v>
      </c>
    </row>
    <row r="82" spans="1:22" x14ac:dyDescent="0.25">
      <c r="A82" s="26">
        <f>Wellpath!E82</f>
        <v>7500</v>
      </c>
      <c r="B82" s="68">
        <f>Wellpath!K82*Wellpath!P82</f>
        <v>4768023.2381279999</v>
      </c>
      <c r="C82" s="22">
        <v>0</v>
      </c>
      <c r="D82" s="22">
        <v>0</v>
      </c>
      <c r="E82" s="20">
        <f>Model!$W$6*((drdp!B82+drdp!K82)*DSTG!$B82+(drdp!E82+drdp!N82)*DSTG!$C82+(drdp!H82+drdp!Q82)*DSTG!$D82)</f>
        <v>3.3173216502266858E-2</v>
      </c>
      <c r="F82" s="20">
        <f>Model!$W$6*((drdp!C82+drdp!L82)*DSTG!$B82+(drdp!F82+drdp!O82)*DSTG!$C82+(drdp!I82+drdp!R82)*DSTG!$D82)</f>
        <v>5.2801932753243949E-2</v>
      </c>
      <c r="G82" s="20">
        <f>Model!$W$6*((drdp!D82+drdp!M82)*DSTG!$B82+(drdp!G82+drdp!P82)*DSTG!$C82+(drdp!J82+drdp!S82)*DSTG!$D82)</f>
        <v>-1.7842215035571442E-3</v>
      </c>
      <c r="H82" s="18">
        <f>Model!$W$6*((drdp!B82)*DSTG!$B82+(drdp!E82)*DSTG!$C82+(drdp!H82)*DSTG!$D82)</f>
        <v>-0.45914612241979774</v>
      </c>
      <c r="I82" s="18">
        <f>Model!$W$6*((drdp!C82)*DSTG!$B82+(drdp!F82)*DSTG!$C82+(drdp!I82)*DSTG!$D82)</f>
        <v>0.36040043983904452</v>
      </c>
      <c r="J82" s="18">
        <f>Model!$W$6*((drdp!D82)*DSTG!$B82+(drdp!G82)*DSTG!$C82+(drdp!J82)*DSTG!$D82)</f>
        <v>1.0388453830255033</v>
      </c>
      <c r="K82" s="21">
        <f>SUM(E$3:E81)+H82</f>
        <v>0.24536723092056151</v>
      </c>
      <c r="L82" s="21">
        <f>SUM(F$3:F81)+I82</f>
        <v>0.25716229895636949</v>
      </c>
      <c r="M82" s="21">
        <f>SUM(G$3:G81)+J82</f>
        <v>1.0486484319675065</v>
      </c>
      <c r="N82" s="21"/>
      <c r="O82" s="21"/>
      <c r="P82" s="21"/>
      <c r="Q82" s="19">
        <f t="shared" si="5"/>
        <v>6.0205078009624158E-2</v>
      </c>
      <c r="R82" s="19">
        <f t="shared" si="5"/>
        <v>6.6132448004525154E-2</v>
      </c>
      <c r="S82" s="19">
        <f t="shared" si="5"/>
        <v>1.0996635338679099</v>
      </c>
      <c r="T82" s="19">
        <f t="shared" si="6"/>
        <v>6.309920119208999E-2</v>
      </c>
      <c r="U82" s="19">
        <f t="shared" si="7"/>
        <v>0.25730396196105587</v>
      </c>
      <c r="V82" s="19">
        <f t="shared" si="8"/>
        <v>0.26967284156175597</v>
      </c>
    </row>
    <row r="83" spans="1:22" x14ac:dyDescent="0.25">
      <c r="A83" s="26">
        <f>Wellpath!E83</f>
        <v>7600</v>
      </c>
      <c r="B83" s="68">
        <f>Wellpath!K83*Wellpath!P83</f>
        <v>4893250.3115443196</v>
      </c>
      <c r="C83" s="22">
        <v>0</v>
      </c>
      <c r="D83" s="22">
        <v>0</v>
      </c>
      <c r="E83" s="20">
        <f>Model!$W$6*((drdp!B83+drdp!K83)*DSTG!$B83+(drdp!E83+drdp!N83)*DSTG!$C83+(drdp!H83+drdp!Q83)*DSTG!$D83)</f>
        <v>3.2649856047025048E-2</v>
      </c>
      <c r="F83" s="20">
        <f>Model!$W$6*((drdp!C83+drdp!L83)*DSTG!$B83+(drdp!F83+drdp!O83)*DSTG!$C83+(drdp!I83+drdp!R83)*DSTG!$D83)</f>
        <v>5.503111369841121E-2</v>
      </c>
      <c r="G83" s="20">
        <f>Model!$W$6*((drdp!D83+drdp!M83)*DSTG!$B83+(drdp!G83+drdp!P83)*DSTG!$C83+(drdp!J83+drdp!S83)*DSTG!$D83)</f>
        <v>1.0976270529221162E-3</v>
      </c>
      <c r="H83" s="18">
        <f>Model!$W$6*((drdp!B83)*DSTG!$B83+(drdp!E83)*DSTG!$C83+(drdp!H83)*DSTG!$D83)</f>
        <v>-0.50524958420830035</v>
      </c>
      <c r="I83" s="18">
        <f>Model!$W$6*((drdp!C83)*DSTG!$B83+(drdp!F83)*DSTG!$C83+(drdp!I83)*DSTG!$D83)</f>
        <v>0.31567725563751847</v>
      </c>
      <c r="J83" s="18">
        <f>Model!$W$6*((drdp!D83)*DSTG!$B83+(drdp!G83)*DSTG!$C83+(drdp!J83)*DSTG!$D83)</f>
        <v>1.0679606374073147</v>
      </c>
      <c r="K83" s="21">
        <f>SUM(E$3:E82)+H83</f>
        <v>0.2324369856343258</v>
      </c>
      <c r="L83" s="21">
        <f>SUM(F$3:F82)+I83</f>
        <v>0.26524104750808741</v>
      </c>
      <c r="M83" s="21">
        <f>SUM(G$3:G82)+J83</f>
        <v>1.0759794648457608</v>
      </c>
      <c r="N83" s="21"/>
      <c r="O83" s="21"/>
      <c r="P83" s="21"/>
      <c r="Q83" s="19">
        <f t="shared" si="5"/>
        <v>5.4026952290771778E-2</v>
      </c>
      <c r="R83" s="19">
        <f t="shared" si="5"/>
        <v>7.0352813283187488E-2</v>
      </c>
      <c r="S83" s="19">
        <f t="shared" si="5"/>
        <v>1.1577318087697699</v>
      </c>
      <c r="T83" s="19">
        <f t="shared" si="6"/>
        <v>6.1651829549270842E-2</v>
      </c>
      <c r="U83" s="19">
        <f t="shared" si="7"/>
        <v>0.25009742341318364</v>
      </c>
      <c r="V83" s="19">
        <f t="shared" si="8"/>
        <v>0.28539392035288091</v>
      </c>
    </row>
    <row r="84" spans="1:22" x14ac:dyDescent="0.25">
      <c r="A84" s="26">
        <f>Wellpath!E84</f>
        <v>7700</v>
      </c>
      <c r="B84" s="68">
        <f>Wellpath!K84*Wellpath!P84</f>
        <v>5020035.4618444806</v>
      </c>
      <c r="C84" s="22">
        <v>0</v>
      </c>
      <c r="D84" s="22">
        <v>0</v>
      </c>
      <c r="E84" s="20">
        <f>Model!$W$6*((drdp!B84+drdp!K84)*DSTG!$B84+(drdp!E84+drdp!N84)*DSTG!$C84+(drdp!H84+drdp!Q84)*DSTG!$D84)</f>
        <v>3.2061912365462332E-2</v>
      </c>
      <c r="F84" s="20">
        <f>Model!$W$6*((drdp!C84+drdp!L84)*DSTG!$B84+(drdp!F84+drdp!O84)*DSTG!$C84+(drdp!I84+drdp!R84)*DSTG!$D84)</f>
        <v>5.7227238789240582E-2</v>
      </c>
      <c r="G84" s="20">
        <f>Model!$W$6*((drdp!D84+drdp!M84)*DSTG!$B84+(drdp!G84+drdp!P84)*DSTG!$C84+(drdp!J84+drdp!S84)*DSTG!$D84)</f>
        <v>4.1596470077989592E-3</v>
      </c>
      <c r="H84" s="18">
        <f>Model!$W$6*((drdp!B84)*DSTG!$B84+(drdp!E84)*DSTG!$C84+(drdp!H84)*DSTG!$D84)</f>
        <v>-0.5518365284967035</v>
      </c>
      <c r="I84" s="18">
        <f>Model!$W$6*((drdp!C84)*DSTG!$B84+(drdp!F84)*DSTG!$C84+(drdp!I84)*DSTG!$D84)</f>
        <v>0.26739953859305393</v>
      </c>
      <c r="J84" s="18">
        <f>Model!$W$6*((drdp!D84)*DSTG!$B84+(drdp!G84)*DSTG!$C84+(drdp!J84)*DSTG!$D84)</f>
        <v>1.0945056565518183</v>
      </c>
      <c r="K84" s="21">
        <f>SUM(E$3:E83)+H84</f>
        <v>0.21849989739294773</v>
      </c>
      <c r="L84" s="21">
        <f>SUM(F$3:F83)+I84</f>
        <v>0.27199444416203405</v>
      </c>
      <c r="M84" s="21">
        <f>SUM(G$3:G83)+J84</f>
        <v>1.1036221110431865</v>
      </c>
      <c r="N84" s="21"/>
      <c r="O84" s="21"/>
      <c r="P84" s="21"/>
      <c r="Q84" s="19">
        <f t="shared" si="5"/>
        <v>4.7742205160728683E-2</v>
      </c>
      <c r="R84" s="19">
        <f t="shared" si="5"/>
        <v>7.3980977655013866E-2</v>
      </c>
      <c r="S84" s="19">
        <f t="shared" si="5"/>
        <v>1.2179817639834196</v>
      </c>
      <c r="T84" s="19">
        <f t="shared" si="6"/>
        <v>5.9430758140856292E-2</v>
      </c>
      <c r="U84" s="19">
        <f t="shared" si="7"/>
        <v>0.24114131802352462</v>
      </c>
      <c r="V84" s="19">
        <f t="shared" si="8"/>
        <v>0.30017908265812215</v>
      </c>
    </row>
    <row r="85" spans="1:22" x14ac:dyDescent="0.25">
      <c r="A85" s="26">
        <f>Wellpath!E85</f>
        <v>7800</v>
      </c>
      <c r="B85" s="68">
        <f>Wellpath!K85*Wellpath!P85</f>
        <v>5148202.2661555205</v>
      </c>
      <c r="C85" s="22">
        <v>0</v>
      </c>
      <c r="D85" s="22">
        <v>0</v>
      </c>
      <c r="E85" s="20">
        <f>Model!$W$6*((drdp!B85+drdp!K85)*DSTG!$B85+(drdp!E85+drdp!N85)*DSTG!$C85+(drdp!H85+drdp!Q85)*DSTG!$D85)</f>
        <v>3.1122978408145093E-2</v>
      </c>
      <c r="F85" s="20">
        <f>Model!$W$6*((drdp!C85+drdp!L85)*DSTG!$B85+(drdp!F85+drdp!O85)*DSTG!$C85+(drdp!I85+drdp!R85)*DSTG!$D85)</f>
        <v>5.9331468531439335E-2</v>
      </c>
      <c r="G85" s="20">
        <f>Model!$W$6*((drdp!D85+drdp!M85)*DSTG!$B85+(drdp!G85+drdp!P85)*DSTG!$C85+(drdp!J85+drdp!S85)*DSTG!$D85)</f>
        <v>7.2584814946132972E-3</v>
      </c>
      <c r="H85" s="18">
        <f>Model!$W$6*((drdp!B85)*DSTG!$B85+(drdp!E85)*DSTG!$C85+(drdp!H85)*DSTG!$D85)</f>
        <v>-0.59880598439971799</v>
      </c>
      <c r="I85" s="18">
        <f>Model!$W$6*((drdp!C85)*DSTG!$B85+(drdp!F85)*DSTG!$C85+(drdp!I85)*DSTG!$D85)</f>
        <v>0.21553822046817839</v>
      </c>
      <c r="J85" s="18">
        <f>Model!$W$6*((drdp!D85)*DSTG!$B85+(drdp!G85)*DSTG!$C85+(drdp!J85)*DSTG!$D85)</f>
        <v>1.1181836940979859</v>
      </c>
      <c r="K85" s="21">
        <f>SUM(E$3:E84)+H85</f>
        <v>0.20359235385539554</v>
      </c>
      <c r="L85" s="21">
        <f>SUM(F$3:F84)+I85</f>
        <v>0.27736036482639909</v>
      </c>
      <c r="M85" s="21">
        <f>SUM(G$3:G84)+J85</f>
        <v>1.131459795597153</v>
      </c>
      <c r="N85" s="21"/>
      <c r="O85" s="21"/>
      <c r="P85" s="21"/>
      <c r="Q85" s="19">
        <f t="shared" si="5"/>
        <v>4.1449846548380589E-2</v>
      </c>
      <c r="R85" s="19">
        <f t="shared" si="5"/>
        <v>7.6928771976633198E-2</v>
      </c>
      <c r="S85" s="19">
        <f t="shared" si="5"/>
        <v>1.2802012690527513</v>
      </c>
      <c r="T85" s="19">
        <f t="shared" si="6"/>
        <v>5.6468449541197847E-2</v>
      </c>
      <c r="U85" s="19">
        <f t="shared" si="7"/>
        <v>0.23035656307836908</v>
      </c>
      <c r="V85" s="19">
        <f t="shared" si="8"/>
        <v>0.31382210169322933</v>
      </c>
    </row>
    <row r="86" spans="1:22" x14ac:dyDescent="0.25">
      <c r="A86" s="26">
        <f>Wellpath!E86</f>
        <v>7900</v>
      </c>
      <c r="B86" s="68">
        <f>Wellpath!K86*Wellpath!P86</f>
        <v>5277572.7222528011</v>
      </c>
      <c r="C86" s="22">
        <v>0</v>
      </c>
      <c r="D86" s="22">
        <v>0</v>
      </c>
      <c r="E86" s="20">
        <f>Model!$W$6*((drdp!B86+drdp!K86)*DSTG!$B86+(drdp!E86+drdp!N86)*DSTG!$C86+(drdp!H86+drdp!Q86)*DSTG!$D86)</f>
        <v>3.0112767071876639E-2</v>
      </c>
      <c r="F86" s="20">
        <f>Model!$W$6*((drdp!C86+drdp!L86)*DSTG!$B86+(drdp!F86+drdp!O86)*DSTG!$C86+(drdp!I86+drdp!R86)*DSTG!$D86)</f>
        <v>6.1171419434878027E-2</v>
      </c>
      <c r="G86" s="20">
        <f>Model!$W$6*((drdp!D86+drdp!M86)*DSTG!$B86+(drdp!G86+drdp!P86)*DSTG!$C86+(drdp!J86+drdp!S86)*DSTG!$D86)</f>
        <v>1.0563504536957561E-2</v>
      </c>
      <c r="H86" s="18">
        <f>Model!$W$6*((drdp!B86)*DSTG!$B86+(drdp!E86)*DSTG!$C86+(drdp!H86)*DSTG!$D86)</f>
        <v>-0.64575860449911637</v>
      </c>
      <c r="I86" s="18">
        <f>Model!$W$6*((drdp!C86)*DSTG!$B86+(drdp!F86)*DSTG!$C86+(drdp!I86)*DSTG!$D86)</f>
        <v>0.16013211028491087</v>
      </c>
      <c r="J86" s="18">
        <f>Model!$W$6*((drdp!D86)*DSTG!$B86+(drdp!G86)*DSTG!$C86+(drdp!J86)*DSTG!$D86)</f>
        <v>1.1388419287722948</v>
      </c>
      <c r="K86" s="21">
        <f>SUM(E$3:E85)+H86</f>
        <v>0.1877627121641422</v>
      </c>
      <c r="L86" s="21">
        <f>SUM(F$3:F85)+I86</f>
        <v>0.2812857231745709</v>
      </c>
      <c r="M86" s="21">
        <f>SUM(G$3:G85)+J86</f>
        <v>1.1593765117660753</v>
      </c>
      <c r="N86" s="21"/>
      <c r="O86" s="21"/>
      <c r="P86" s="21"/>
      <c r="Q86" s="19">
        <f t="shared" si="5"/>
        <v>3.5254836079234513E-2</v>
      </c>
      <c r="R86" s="19">
        <f t="shared" si="5"/>
        <v>7.9121658061841335E-2</v>
      </c>
      <c r="S86" s="19">
        <f t="shared" si="5"/>
        <v>1.3441538960348725</v>
      </c>
      <c r="T86" s="19">
        <f t="shared" si="6"/>
        <v>5.281497027630954E-2</v>
      </c>
      <c r="U86" s="19">
        <f t="shared" si="7"/>
        <v>0.2176876782686008</v>
      </c>
      <c r="V86" s="19">
        <f t="shared" si="8"/>
        <v>0.32611606054373188</v>
      </c>
    </row>
    <row r="87" spans="1:22" x14ac:dyDescent="0.25">
      <c r="A87" s="26">
        <f>Wellpath!E87</f>
        <v>8000</v>
      </c>
      <c r="B87" s="68">
        <f>Wellpath!K87*Wellpath!P87</f>
        <v>5407945.416345601</v>
      </c>
      <c r="C87" s="22">
        <v>0</v>
      </c>
      <c r="D87" s="22">
        <v>0</v>
      </c>
      <c r="E87" s="20">
        <f>Model!$W$6*((drdp!B87+drdp!K87)*DSTG!$B87+(drdp!E87+drdp!N87)*DSTG!$C87+(drdp!H87+drdp!Q87)*DSTG!$D87)</f>
        <v>2.9080708791166299E-2</v>
      </c>
      <c r="F87" s="20">
        <f>Model!$W$6*((drdp!C87+drdp!L87)*DSTG!$B87+(drdp!F87+drdp!O87)*DSTG!$C87+(drdp!I87+drdp!R87)*DSTG!$D87)</f>
        <v>6.2937171120957314E-2</v>
      </c>
      <c r="G87" s="20">
        <f>Model!$W$6*((drdp!D87+drdp!M87)*DSTG!$B87+(drdp!G87+drdp!P87)*DSTG!$C87+(drdp!J87+drdp!S87)*DSTG!$D87)</f>
        <v>1.4065746047220358E-2</v>
      </c>
      <c r="H87" s="18">
        <f>Model!$W$6*((drdp!B87)*DSTG!$B87+(drdp!E87)*DSTG!$C87+(drdp!H87)*DSTG!$D87)</f>
        <v>-0.69256752645302244</v>
      </c>
      <c r="I87" s="18">
        <f>Model!$W$6*((drdp!C87)*DSTG!$B87+(drdp!F87)*DSTG!$C87+(drdp!I87)*DSTG!$D87)</f>
        <v>0.10140533208084021</v>
      </c>
      <c r="J87" s="18">
        <f>Model!$W$6*((drdp!D87)*DSTG!$B87+(drdp!G87)*DSTG!$C87+(drdp!J87)*DSTG!$D87)</f>
        <v>1.1561504604147932</v>
      </c>
      <c r="K87" s="21">
        <f>SUM(E$3:E86)+H87</f>
        <v>0.17106655728211273</v>
      </c>
      <c r="L87" s="21">
        <f>SUM(F$3:F86)+I87</f>
        <v>0.2837303644053783</v>
      </c>
      <c r="M87" s="21">
        <f>SUM(G$3:G86)+J87</f>
        <v>1.187248547945531</v>
      </c>
      <c r="N87" s="21"/>
      <c r="O87" s="21"/>
      <c r="P87" s="21"/>
      <c r="Q87" s="19">
        <f t="shared" si="5"/>
        <v>2.9263767020354357E-2</v>
      </c>
      <c r="R87" s="19">
        <f t="shared" si="5"/>
        <v>8.0502919685608756E-2</v>
      </c>
      <c r="S87" s="19">
        <f t="shared" si="5"/>
        <v>1.4095591145987718</v>
      </c>
      <c r="T87" s="19">
        <f t="shared" si="6"/>
        <v>4.8536776635227367E-2</v>
      </c>
      <c r="U87" s="19">
        <f t="shared" si="7"/>
        <v>0.20309852173522935</v>
      </c>
      <c r="V87" s="19">
        <f t="shared" si="8"/>
        <v>0.33685846314834178</v>
      </c>
    </row>
    <row r="88" spans="1:22" x14ac:dyDescent="0.25">
      <c r="A88" s="26">
        <f>Wellpath!E88</f>
        <v>8100</v>
      </c>
      <c r="B88" s="68">
        <f>Wellpath!K88*Wellpath!P88</f>
        <v>5539124.6946316808</v>
      </c>
      <c r="C88" s="22">
        <v>0</v>
      </c>
      <c r="D88" s="22">
        <v>0</v>
      </c>
      <c r="E88" s="20">
        <f>Model!$W$6*((drdp!B88+drdp!K88)*DSTG!$B88+(drdp!E88+drdp!N88)*DSTG!$C88+(drdp!H88+drdp!Q88)*DSTG!$D88)</f>
        <v>2.7746311990959269E-2</v>
      </c>
      <c r="F88" s="20">
        <f>Model!$W$6*((drdp!C88+drdp!L88)*DSTG!$B88+(drdp!F88+drdp!O88)*DSTG!$C88+(drdp!I88+drdp!R88)*DSTG!$D88)</f>
        <v>6.4635419144560127E-2</v>
      </c>
      <c r="G88" s="20">
        <f>Model!$W$6*((drdp!D88+drdp!M88)*DSTG!$B88+(drdp!G88+drdp!P88)*DSTG!$C88+(drdp!J88+drdp!S88)*DSTG!$D88)</f>
        <v>1.7602201525046338E-2</v>
      </c>
      <c r="H88" s="18">
        <f>Model!$W$6*((drdp!B88)*DSTG!$B88+(drdp!E88)*DSTG!$C88+(drdp!H88)*DSTG!$D88)</f>
        <v>-0.73915308919290434</v>
      </c>
      <c r="I88" s="18">
        <f>Model!$W$6*((drdp!C88)*DSTG!$B88+(drdp!F88)*DSTG!$C88+(drdp!I88)*DSTG!$D88)</f>
        <v>3.9401274222538613E-2</v>
      </c>
      <c r="J88" s="18">
        <f>Model!$W$6*((drdp!D88)*DSTG!$B88+(drdp!G88)*DSTG!$C88+(drdp!J88)*DSTG!$D88)</f>
        <v>1.1697879985241539</v>
      </c>
      <c r="K88" s="21">
        <f>SUM(E$3:E87)+H88</f>
        <v>0.15356170333339714</v>
      </c>
      <c r="L88" s="21">
        <f>SUM(F$3:F87)+I88</f>
        <v>0.28466347766803402</v>
      </c>
      <c r="M88" s="21">
        <f>SUM(G$3:G87)+J88</f>
        <v>1.2149518321021122</v>
      </c>
      <c r="N88" s="21"/>
      <c r="O88" s="21"/>
      <c r="P88" s="21"/>
      <c r="Q88" s="19">
        <f t="shared" si="5"/>
        <v>2.3581196730654272E-2</v>
      </c>
      <c r="R88" s="19">
        <f t="shared" si="5"/>
        <v>8.1033295518059295E-2</v>
      </c>
      <c r="S88" s="19">
        <f t="shared" si="5"/>
        <v>1.4761079543282791</v>
      </c>
      <c r="T88" s="19">
        <f t="shared" si="6"/>
        <v>4.3713408507511757E-2</v>
      </c>
      <c r="U88" s="19">
        <f t="shared" si="7"/>
        <v>0.1865700728056319</v>
      </c>
      <c r="V88" s="19">
        <f t="shared" si="8"/>
        <v>0.34585241372533665</v>
      </c>
    </row>
    <row r="89" spans="1:22" x14ac:dyDescent="0.25">
      <c r="A89" s="26">
        <f>Wellpath!E89</f>
        <v>8200</v>
      </c>
      <c r="B89" s="68">
        <f>Wellpath!K89*Wellpath!P89</f>
        <v>5670913.9742784007</v>
      </c>
      <c r="C89" s="22">
        <v>0</v>
      </c>
      <c r="D89" s="22">
        <v>0</v>
      </c>
      <c r="E89" s="20">
        <f>Model!$W$6*((drdp!B89+drdp!K89)*DSTG!$B89+(drdp!E89+drdp!N89)*DSTG!$C89+(drdp!H89+drdp!Q89)*DSTG!$D89)</f>
        <v>2.6195832744013107E-2</v>
      </c>
      <c r="F89" s="20">
        <f>Model!$W$6*((drdp!C89+drdp!L89)*DSTG!$B89+(drdp!F89+drdp!O89)*DSTG!$C89+(drdp!I89+drdp!R89)*DSTG!$D89)</f>
        <v>6.6156774278034444E-2</v>
      </c>
      <c r="G89" s="20">
        <f>Model!$W$6*((drdp!D89+drdp!M89)*DSTG!$B89+(drdp!G89+drdp!P89)*DSTG!$C89+(drdp!J89+drdp!S89)*DSTG!$D89)</f>
        <v>2.1222425061252652E-2</v>
      </c>
      <c r="H89" s="18">
        <f>Model!$W$6*((drdp!B89)*DSTG!$B89+(drdp!E89)*DSTG!$C89+(drdp!H89)*DSTG!$D89)</f>
        <v>-0.78514580746922391</v>
      </c>
      <c r="I89" s="18">
        <f>Model!$W$6*((drdp!C89)*DSTG!$B89+(drdp!F89)*DSTG!$C89+(drdp!I89)*DSTG!$D89)</f>
        <v>-2.5834526744983037E-2</v>
      </c>
      <c r="J89" s="18">
        <f>Model!$W$6*((drdp!D89)*DSTG!$B89+(drdp!G89)*DSTG!$C89+(drdp!J89)*DSTG!$D89)</f>
        <v>1.1795991058839674</v>
      </c>
      <c r="K89" s="21">
        <f>SUM(E$3:E88)+H89</f>
        <v>0.1353152970480368</v>
      </c>
      <c r="L89" s="21">
        <f>SUM(F$3:F88)+I89</f>
        <v>0.2840630958450725</v>
      </c>
      <c r="M89" s="21">
        <f>SUM(G$3:G88)+J89</f>
        <v>1.242365140986972</v>
      </c>
      <c r="N89" s="21"/>
      <c r="O89" s="21"/>
      <c r="P89" s="21"/>
      <c r="Q89" s="19">
        <f t="shared" si="5"/>
        <v>1.8310229615198435E-2</v>
      </c>
      <c r="R89" s="19">
        <f t="shared" si="5"/>
        <v>8.0691842421086846E-2</v>
      </c>
      <c r="S89" s="19">
        <f t="shared" si="5"/>
        <v>1.5434711435395789</v>
      </c>
      <c r="T89" s="19">
        <f t="shared" si="6"/>
        <v>3.8438082194660932E-2</v>
      </c>
      <c r="U89" s="19">
        <f t="shared" si="7"/>
        <v>0.16811100809477825</v>
      </c>
      <c r="V89" s="19">
        <f t="shared" si="8"/>
        <v>0.35291008811875924</v>
      </c>
    </row>
    <row r="90" spans="1:22" x14ac:dyDescent="0.25">
      <c r="A90" s="26">
        <f>Wellpath!E90</f>
        <v>8300</v>
      </c>
      <c r="B90" s="68">
        <f>Wellpath!K90*Wellpath!P90</f>
        <v>5803093.0750809601</v>
      </c>
      <c r="C90" s="22">
        <v>0</v>
      </c>
      <c r="D90" s="22">
        <v>0</v>
      </c>
      <c r="E90" s="20">
        <f>Model!$W$6*((drdp!B90+drdp!K90)*DSTG!$B90+(drdp!E90+drdp!N90)*DSTG!$C90+(drdp!H90+drdp!Q90)*DSTG!$D90)</f>
        <v>2.4537866228793368E-2</v>
      </c>
      <c r="F90" s="20">
        <f>Model!$W$6*((drdp!C90+drdp!L90)*DSTG!$B90+(drdp!F90+drdp!O90)*DSTG!$C90+(drdp!I90+drdp!R90)*DSTG!$D90)</f>
        <v>6.7399706801891293E-2</v>
      </c>
      <c r="G90" s="20">
        <f>Model!$W$6*((drdp!D90+drdp!M90)*DSTG!$B90+(drdp!G90+drdp!P90)*DSTG!$C90+(drdp!J90+drdp!S90)*DSTG!$D90)</f>
        <v>2.4970654760373155E-2</v>
      </c>
      <c r="H90" s="18">
        <f>Model!$W$6*((drdp!B90)*DSTG!$B90+(drdp!E90)*DSTG!$C90+(drdp!H90)*DSTG!$D90)</f>
        <v>-0.83025259688326936</v>
      </c>
      <c r="I90" s="18">
        <f>Model!$W$6*((drdp!C90)*DSTG!$B90+(drdp!F90)*DSTG!$C90+(drdp!I90)*DSTG!$D90)</f>
        <v>-9.4135457592140412E-2</v>
      </c>
      <c r="J90" s="18">
        <f>Model!$W$6*((drdp!D90)*DSTG!$B90+(drdp!G90)*DSTG!$C90+(drdp!J90)*DSTG!$D90)</f>
        <v>1.1853764182118336</v>
      </c>
      <c r="K90" s="21">
        <f>SUM(E$3:E89)+H90</f>
        <v>0.11640434037800451</v>
      </c>
      <c r="L90" s="21">
        <f>SUM(F$3:F89)+I90</f>
        <v>0.28191893927594958</v>
      </c>
      <c r="M90" s="21">
        <f>SUM(G$3:G89)+J90</f>
        <v>1.2693648783760909</v>
      </c>
      <c r="N90" s="21"/>
      <c r="O90" s="21"/>
      <c r="P90" s="21"/>
      <c r="Q90" s="19">
        <f t="shared" si="5"/>
        <v>1.3549970458838332E-2</v>
      </c>
      <c r="R90" s="19">
        <f t="shared" si="5"/>
        <v>7.947828832247654E-2</v>
      </c>
      <c r="S90" s="19">
        <f t="shared" si="5"/>
        <v>1.611287194454748</v>
      </c>
      <c r="T90" s="19">
        <f t="shared" si="6"/>
        <v>3.2816588166483619E-2</v>
      </c>
      <c r="U90" s="19">
        <f t="shared" si="7"/>
        <v>0.14775958136637479</v>
      </c>
      <c r="V90" s="19">
        <f t="shared" si="8"/>
        <v>0.35785800006593227</v>
      </c>
    </row>
    <row r="91" spans="1:22" x14ac:dyDescent="0.25">
      <c r="A91" s="26">
        <f>Wellpath!E91</f>
        <v>8400</v>
      </c>
      <c r="B91" s="68">
        <f>Wellpath!K91*Wellpath!P91</f>
        <v>5935448.5058534406</v>
      </c>
      <c r="C91" s="22">
        <v>0</v>
      </c>
      <c r="D91" s="22">
        <v>0</v>
      </c>
      <c r="E91" s="20">
        <f>Model!$W$6*((drdp!B91+drdp!K91)*DSTG!$B91+(drdp!E91+drdp!N91)*DSTG!$C91+(drdp!H91+drdp!Q91)*DSTG!$D91)</f>
        <v>2.2645996539274155E-2</v>
      </c>
      <c r="F91" s="20">
        <f>Model!$W$6*((drdp!C91+drdp!L91)*DSTG!$B91+(drdp!F91+drdp!O91)*DSTG!$C91+(drdp!I91+drdp!R91)*DSTG!$D91)</f>
        <v>6.8382651192649774E-2</v>
      </c>
      <c r="G91" s="20">
        <f>Model!$W$6*((drdp!D91+drdp!M91)*DSTG!$B91+(drdp!G91+drdp!P91)*DSTG!$C91+(drdp!J91+drdp!S91)*DSTG!$D91)</f>
        <v>2.8732246035081913E-2</v>
      </c>
      <c r="H91" s="18">
        <f>Model!$W$6*((drdp!B91)*DSTG!$B91+(drdp!E91)*DSTG!$C91+(drdp!H91)*DSTG!$D91)</f>
        <v>-0.87428630067689905</v>
      </c>
      <c r="I91" s="18">
        <f>Model!$W$6*((drdp!C91)*DSTG!$B91+(drdp!F91)*DSTG!$C91+(drdp!I91)*DSTG!$D91)</f>
        <v>-0.16521941622174813</v>
      </c>
      <c r="J91" s="18">
        <f>Model!$W$6*((drdp!D91)*DSTG!$B91+(drdp!G91)*DSTG!$C91+(drdp!J91)*DSTG!$D91)</f>
        <v>1.1868719949430766</v>
      </c>
      <c r="K91" s="21">
        <f>SUM(E$3:E90)+H91</f>
        <v>9.6908502813168207E-2</v>
      </c>
      <c r="L91" s="21">
        <f>SUM(F$3:F90)+I91</f>
        <v>0.27823468744823315</v>
      </c>
      <c r="M91" s="21">
        <f>SUM(G$3:G90)+J91</f>
        <v>1.2958311098677071</v>
      </c>
      <c r="N91" s="21"/>
      <c r="O91" s="21"/>
      <c r="P91" s="21"/>
      <c r="Q91" s="19">
        <f t="shared" si="5"/>
        <v>9.3912579174898307E-3</v>
      </c>
      <c r="R91" s="19">
        <f t="shared" si="5"/>
        <v>7.7414541299415995E-2</v>
      </c>
      <c r="S91" s="19">
        <f t="shared" si="5"/>
        <v>1.6791782653009737</v>
      </c>
      <c r="T91" s="19">
        <f t="shared" si="6"/>
        <v>2.6963306991298078E-2</v>
      </c>
      <c r="U91" s="19">
        <f t="shared" si="7"/>
        <v>0.12557705275600559</v>
      </c>
      <c r="V91" s="19">
        <f t="shared" si="8"/>
        <v>0.36054516383973856</v>
      </c>
    </row>
    <row r="92" spans="1:22" x14ac:dyDescent="0.25">
      <c r="A92" s="26">
        <f>Wellpath!E92</f>
        <v>8500</v>
      </c>
      <c r="B92" s="68">
        <f>Wellpath!K92*Wellpath!P92</f>
        <v>6067750.7031840011</v>
      </c>
      <c r="C92" s="22">
        <v>0</v>
      </c>
      <c r="D92" s="22">
        <v>0</v>
      </c>
      <c r="E92" s="20">
        <f>Model!$W$6*((drdp!B92+drdp!K92)*DSTG!$B92+(drdp!E92+drdp!N92)*DSTG!$C92+(drdp!H92+drdp!Q92)*DSTG!$D92)</f>
        <v>2.064622130602789E-2</v>
      </c>
      <c r="F92" s="20">
        <f>Model!$W$6*((drdp!C92+drdp!L92)*DSTG!$B92+(drdp!F92+drdp!O92)*DSTG!$C92+(drdp!I92+drdp!R92)*DSTG!$D92)</f>
        <v>6.9266369880911741E-2</v>
      </c>
      <c r="G92" s="20">
        <f>Model!$W$6*((drdp!D92+drdp!M92)*DSTG!$B92+(drdp!G92+drdp!P92)*DSTG!$C92+(drdp!J92+drdp!S92)*DSTG!$D92)</f>
        <v>3.261975117241761E-2</v>
      </c>
      <c r="H92" s="18">
        <f>Model!$W$6*((drdp!B92)*DSTG!$B92+(drdp!E92)*DSTG!$C92+(drdp!H92)*DSTG!$D92)</f>
        <v>-0.91692507681175395</v>
      </c>
      <c r="I92" s="18">
        <f>Model!$W$6*((drdp!C92)*DSTG!$B92+(drdp!F92)*DSTG!$C92+(drdp!I92)*DSTG!$D92)</f>
        <v>-0.23880909882734125</v>
      </c>
      <c r="J92" s="18">
        <f>Model!$W$6*((drdp!D92)*DSTG!$B92+(drdp!G92)*DSTG!$C92+(drdp!J92)*DSTG!$D92)</f>
        <v>1.1839548888161724</v>
      </c>
      <c r="K92" s="21">
        <f>SUM(E$3:E91)+H92</f>
        <v>7.6915723217587439E-2</v>
      </c>
      <c r="L92" s="21">
        <f>SUM(F$3:F91)+I92</f>
        <v>0.27302765603528978</v>
      </c>
      <c r="M92" s="21">
        <f>SUM(G$3:G91)+J92</f>
        <v>1.3216462497758847</v>
      </c>
      <c r="N92" s="21"/>
      <c r="O92" s="21"/>
      <c r="P92" s="21"/>
      <c r="Q92" s="19">
        <f t="shared" si="5"/>
        <v>5.9160284780845193E-3</v>
      </c>
      <c r="R92" s="19">
        <f t="shared" si="5"/>
        <v>7.454410096012451E-2</v>
      </c>
      <c r="S92" s="19">
        <f t="shared" si="5"/>
        <v>1.7467488095466603</v>
      </c>
      <c r="T92" s="19">
        <f t="shared" si="6"/>
        <v>2.1000119622357014E-2</v>
      </c>
      <c r="U92" s="19">
        <f t="shared" si="7"/>
        <v>0.10165537713932439</v>
      </c>
      <c r="V92" s="19">
        <f t="shared" si="8"/>
        <v>0.36084597768414095</v>
      </c>
    </row>
    <row r="93" spans="1:22" x14ac:dyDescent="0.25">
      <c r="A93" s="26">
        <f>Wellpath!E93</f>
        <v>8600</v>
      </c>
      <c r="B93" s="68">
        <f>Wellpath!K93*Wellpath!P93</f>
        <v>6199785.5255654408</v>
      </c>
      <c r="C93" s="22">
        <v>0</v>
      </c>
      <c r="D93" s="22">
        <v>0</v>
      </c>
      <c r="E93" s="20">
        <f>Model!$W$6*((drdp!B93+drdp!K93)*DSTG!$B93+(drdp!E93+drdp!N93)*DSTG!$C93+(drdp!H93+drdp!Q93)*DSTG!$D93)</f>
        <v>1.8581507646893147E-2</v>
      </c>
      <c r="F93" s="20">
        <f>Model!$W$6*((drdp!C93+drdp!L93)*DSTG!$B93+(drdp!F93+drdp!O93)*DSTG!$C93+(drdp!I93+drdp!R93)*DSTG!$D93)</f>
        <v>7.0025495515621927E-2</v>
      </c>
      <c r="G93" s="20">
        <f>Model!$W$6*((drdp!D93+drdp!M93)*DSTG!$B93+(drdp!G93+drdp!P93)*DSTG!$C93+(drdp!J93+drdp!S93)*DSTG!$D93)</f>
        <v>3.6674480199168046E-2</v>
      </c>
      <c r="H93" s="18">
        <f>Model!$W$6*((drdp!B93)*DSTG!$B93+(drdp!E93)*DSTG!$C93+(drdp!H93)*DSTG!$D93)</f>
        <v>-0.95797293718841126</v>
      </c>
      <c r="I93" s="18">
        <f>Model!$W$6*((drdp!C93)*DSTG!$B93+(drdp!F93)*DSTG!$C93+(drdp!I93)*DSTG!$D93)</f>
        <v>-0.31477921969947747</v>
      </c>
      <c r="J93" s="18">
        <f>Model!$W$6*((drdp!D93)*DSTG!$B93+(drdp!G93)*DSTG!$C93+(drdp!J93)*DSTG!$D93)</f>
        <v>1.1763882978404212</v>
      </c>
      <c r="K93" s="21">
        <f>SUM(E$3:E92)+H93</f>
        <v>5.6514084146958132E-2</v>
      </c>
      <c r="L93" s="21">
        <f>SUM(F$3:F92)+I93</f>
        <v>0.26632390504406528</v>
      </c>
      <c r="M93" s="21">
        <f>SUM(G$3:G92)+J93</f>
        <v>1.3466994099725511</v>
      </c>
      <c r="N93" s="21"/>
      <c r="O93" s="21"/>
      <c r="P93" s="21"/>
      <c r="Q93" s="19">
        <f t="shared" si="5"/>
        <v>3.1938417069694645E-3</v>
      </c>
      <c r="R93" s="19">
        <f t="shared" si="5"/>
        <v>7.0928422397920299E-2</v>
      </c>
      <c r="S93" s="19">
        <f t="shared" si="5"/>
        <v>1.8135993008204172</v>
      </c>
      <c r="T93" s="19">
        <f t="shared" si="6"/>
        <v>1.5051051580006792E-2</v>
      </c>
      <c r="U93" s="19">
        <f t="shared" si="7"/>
        <v>7.6107483775847626E-2</v>
      </c>
      <c r="V93" s="19">
        <f t="shared" si="8"/>
        <v>0.35865824578442845</v>
      </c>
    </row>
    <row r="94" spans="1:22" x14ac:dyDescent="0.25">
      <c r="A94" s="26">
        <f>Wellpath!E94</f>
        <v>8700</v>
      </c>
      <c r="B94" s="68">
        <f>Wellpath!K94*Wellpath!P94</f>
        <v>6331323.3166828807</v>
      </c>
      <c r="C94" s="22">
        <v>0</v>
      </c>
      <c r="D94" s="22">
        <v>0</v>
      </c>
      <c r="E94" s="20">
        <f>Model!$W$6*((drdp!B94+drdp!K94)*DSTG!$B94+(drdp!E94+drdp!N94)*DSTG!$C94+(drdp!H94+drdp!Q94)*DSTG!$D94)</f>
        <v>1.6158686602150467E-2</v>
      </c>
      <c r="F94" s="20">
        <f>Model!$W$6*((drdp!C94+drdp!L94)*DSTG!$B94+(drdp!F94+drdp!O94)*DSTG!$C94+(drdp!I94+drdp!R94)*DSTG!$D94)</f>
        <v>7.0439589857655083E-2</v>
      </c>
      <c r="G94" s="20">
        <f>Model!$W$6*((drdp!D94+drdp!M94)*DSTG!$B94+(drdp!G94+drdp!P94)*DSTG!$C94+(drdp!J94+drdp!S94)*DSTG!$D94)</f>
        <v>4.057446625796985E-2</v>
      </c>
      <c r="H94" s="18">
        <f>Model!$W$6*((drdp!B94)*DSTG!$B94+(drdp!E94)*DSTG!$C94+(drdp!H94)*DSTG!$D94)</f>
        <v>-0.99727351875324266</v>
      </c>
      <c r="I94" s="18">
        <f>Model!$W$6*((drdp!C94)*DSTG!$B94+(drdp!F94)*DSTG!$C94+(drdp!I94)*DSTG!$D94)</f>
        <v>-0.39296892703214509</v>
      </c>
      <c r="J94" s="18">
        <f>Model!$W$6*((drdp!D94)*DSTG!$B94+(drdp!G94)*DSTG!$C94+(drdp!J94)*DSTG!$D94)</f>
        <v>1.1638945634848574</v>
      </c>
      <c r="K94" s="21">
        <f>SUM(E$3:E93)+H94</f>
        <v>3.5795010229019875E-2</v>
      </c>
      <c r="L94" s="21">
        <f>SUM(F$3:F93)+I94</f>
        <v>0.25815969322701954</v>
      </c>
      <c r="M94" s="21">
        <f>SUM(G$3:G93)+J94</f>
        <v>1.3708801558161554</v>
      </c>
      <c r="N94" s="21"/>
      <c r="O94" s="21"/>
      <c r="P94" s="21"/>
      <c r="Q94" s="19">
        <f t="shared" si="5"/>
        <v>1.2812827572956376E-3</v>
      </c>
      <c r="R94" s="19">
        <f t="shared" si="5"/>
        <v>6.6646427207068842E-2</v>
      </c>
      <c r="S94" s="19">
        <f t="shared" si="5"/>
        <v>1.8793124016105265</v>
      </c>
      <c r="T94" s="19">
        <f t="shared" si="6"/>
        <v>9.2408288597817974E-3</v>
      </c>
      <c r="U94" s="19">
        <f t="shared" si="7"/>
        <v>4.9070669200199646E-2</v>
      </c>
      <c r="V94" s="19">
        <f t="shared" si="8"/>
        <v>0.35390600047650744</v>
      </c>
    </row>
    <row r="95" spans="1:22" x14ac:dyDescent="0.25">
      <c r="A95" s="26">
        <f>Wellpath!E95</f>
        <v>8800</v>
      </c>
      <c r="B95" s="68">
        <f>Wellpath!K95*Wellpath!P95</f>
        <v>6462134.791833601</v>
      </c>
      <c r="C95" s="22">
        <v>0</v>
      </c>
      <c r="D95" s="22">
        <v>0</v>
      </c>
      <c r="E95" s="20">
        <f>Model!$W$6*((drdp!B95+drdp!K95)*DSTG!$B95+(drdp!E95+drdp!N95)*DSTG!$C95+(drdp!H95+drdp!Q95)*DSTG!$D95)</f>
        <v>1.367348495835953E-2</v>
      </c>
      <c r="F95" s="20">
        <f>Model!$W$6*((drdp!C95+drdp!L95)*DSTG!$B95+(drdp!F95+drdp!O95)*DSTG!$C95+(drdp!I95+drdp!R95)*DSTG!$D95)</f>
        <v>7.0501453882718876E-2</v>
      </c>
      <c r="G95" s="20">
        <f>Model!$W$6*((drdp!D95+drdp!M95)*DSTG!$B95+(drdp!G95+drdp!P95)*DSTG!$C95+(drdp!J95+drdp!S95)*DSTG!$D95)</f>
        <v>4.4535894388283183E-2</v>
      </c>
      <c r="H95" s="18">
        <f>Model!$W$6*((drdp!B95)*DSTG!$B95+(drdp!E95)*DSTG!$C95+(drdp!H95)*DSTG!$D95)</f>
        <v>-1.034370728807271</v>
      </c>
      <c r="I95" s="18">
        <f>Model!$W$6*((drdp!C95)*DSTG!$B95+(drdp!F95)*DSTG!$C95+(drdp!I95)*DSTG!$D95)</f>
        <v>-0.47298300055769815</v>
      </c>
      <c r="J95" s="18">
        <f>Model!$W$6*((drdp!D95)*DSTG!$B95+(drdp!G95)*DSTG!$C95+(drdp!J95)*DSTG!$D95)</f>
        <v>1.1465290144839655</v>
      </c>
      <c r="K95" s="21">
        <f>SUM(E$3:E94)+H95</f>
        <v>1.4856486777141908E-2</v>
      </c>
      <c r="L95" s="21">
        <f>SUM(F$3:F94)+I95</f>
        <v>0.24858520955912156</v>
      </c>
      <c r="M95" s="21">
        <f>SUM(G$3:G94)+J95</f>
        <v>1.3940890730732334</v>
      </c>
      <c r="N95" s="21"/>
      <c r="O95" s="21"/>
      <c r="P95" s="21"/>
      <c r="Q95" s="19">
        <f t="shared" si="5"/>
        <v>2.2071519935939237E-4</v>
      </c>
      <c r="R95" s="19">
        <f t="shared" si="5"/>
        <v>6.1794606411552377E-2</v>
      </c>
      <c r="S95" s="19">
        <f t="shared" si="5"/>
        <v>1.9434843436621869</v>
      </c>
      <c r="T95" s="19">
        <f t="shared" si="6"/>
        <v>3.6931028788081397E-3</v>
      </c>
      <c r="U95" s="19">
        <f t="shared" si="7"/>
        <v>2.0711265880270512E-2</v>
      </c>
      <c r="V95" s="19">
        <f t="shared" si="8"/>
        <v>0.34654992437399124</v>
      </c>
    </row>
    <row r="96" spans="1:22" x14ac:dyDescent="0.25">
      <c r="A96" s="26">
        <f>Wellpath!E96</f>
        <v>8900</v>
      </c>
      <c r="B96" s="68">
        <f>Wellpath!K96*Wellpath!P96</f>
        <v>6591983.2340716813</v>
      </c>
      <c r="C96" s="22">
        <v>0</v>
      </c>
      <c r="D96" s="22">
        <v>0</v>
      </c>
      <c r="E96" s="20">
        <f>Model!$W$6*((drdp!B96+drdp!K96)*DSTG!$B96+(drdp!E96+drdp!N96)*DSTG!$C96+(drdp!H96+drdp!Q96)*DSTG!$D96)</f>
        <v>1.1099978752360356E-2</v>
      </c>
      <c r="F96" s="20">
        <f>Model!$W$6*((drdp!C96+drdp!L96)*DSTG!$B96+(drdp!F96+drdp!O96)*DSTG!$C96+(drdp!I96+drdp!R96)*DSTG!$D96)</f>
        <v>7.043404653214444E-2</v>
      </c>
      <c r="G96" s="20">
        <f>Model!$W$6*((drdp!D96+drdp!M96)*DSTG!$B96+(drdp!G96+drdp!P96)*DSTG!$C96+(drdp!J96+drdp!S96)*DSTG!$D96)</f>
        <v>4.8607623144451925E-2</v>
      </c>
      <c r="H96" s="18">
        <f>Model!$W$6*((drdp!B96)*DSTG!$B96+(drdp!E96)*DSTG!$C96+(drdp!H96)*DSTG!$D96)</f>
        <v>-1.0691033394165035</v>
      </c>
      <c r="I96" s="18">
        <f>Model!$W$6*((drdp!C96)*DSTG!$B96+(drdp!F96)*DSTG!$C96+(drdp!I96)*DSTG!$D96)</f>
        <v>-0.55440508857495774</v>
      </c>
      <c r="J96" s="18">
        <f>Model!$W$6*((drdp!D96)*DSTG!$B96+(drdp!G96)*DSTG!$C96+(drdp!J96)*DSTG!$D96)</f>
        <v>1.1241362809258053</v>
      </c>
      <c r="K96" s="21">
        <f>SUM(E$3:E95)+H96</f>
        <v>-6.20263887373107E-3</v>
      </c>
      <c r="L96" s="21">
        <f>SUM(F$3:F95)+I96</f>
        <v>0.23766457542458086</v>
      </c>
      <c r="M96" s="21">
        <f>SUM(G$3:G95)+J96</f>
        <v>1.4162322339033564</v>
      </c>
      <c r="N96" s="21"/>
      <c r="O96" s="21"/>
      <c r="P96" s="21"/>
      <c r="Q96" s="19">
        <f t="shared" si="5"/>
        <v>3.8472728997919837E-5</v>
      </c>
      <c r="R96" s="19">
        <f t="shared" si="5"/>
        <v>5.6484450411746281E-2</v>
      </c>
      <c r="S96" s="19">
        <f t="shared" si="5"/>
        <v>2.005713740346891</v>
      </c>
      <c r="T96" s="19">
        <f t="shared" si="6"/>
        <v>-1.4741475344372951E-3</v>
      </c>
      <c r="U96" s="19">
        <f t="shared" si="7"/>
        <v>-8.7843771082399512E-3</v>
      </c>
      <c r="V96" s="19">
        <f t="shared" si="8"/>
        <v>0.33658823257324688</v>
      </c>
    </row>
    <row r="97" spans="1:22" x14ac:dyDescent="0.25">
      <c r="A97" s="26">
        <f>Wellpath!E97</f>
        <v>9000</v>
      </c>
      <c r="B97" s="68">
        <f>Wellpath!K97*Wellpath!P97</f>
        <v>6720632.8554816013</v>
      </c>
      <c r="C97" s="22">
        <v>0</v>
      </c>
      <c r="D97" s="22">
        <v>0</v>
      </c>
      <c r="E97" s="20">
        <f>Model!$W$6*((drdp!B97+drdp!K97)*DSTG!$B97+(drdp!E97+drdp!N97)*DSTG!$C97+(drdp!H97+drdp!Q97)*DSTG!$D97)</f>
        <v>8.2608567347413307E-3</v>
      </c>
      <c r="F97" s="20">
        <f>Model!$W$6*((drdp!C97+drdp!L97)*DSTG!$B97+(drdp!F97+drdp!O97)*DSTG!$C97+(drdp!I97+drdp!R97)*DSTG!$D97)</f>
        <v>7.0079894540552232E-2</v>
      </c>
      <c r="G97" s="20">
        <f>Model!$W$6*((drdp!D97+drdp!M97)*DSTG!$B97+(drdp!G97+drdp!P97)*DSTG!$C97+(drdp!J97+drdp!S97)*DSTG!$D97)</f>
        <v>5.2537343874049104E-2</v>
      </c>
      <c r="H97" s="18">
        <f>Model!$W$6*((drdp!B97)*DSTG!$B97+(drdp!E97)*DSTG!$C97+(drdp!H97)*DSTG!$D97)</f>
        <v>-1.1012846442271413</v>
      </c>
      <c r="I97" s="18">
        <f>Model!$W$6*((drdp!C97)*DSTG!$B97+(drdp!F97)*DSTG!$C97+(drdp!I97)*DSTG!$D97)</f>
        <v>-0.63703354084499098</v>
      </c>
      <c r="J97" s="18">
        <f>Model!$W$6*((drdp!D97)*DSTG!$B97+(drdp!G97)*DSTG!$C97+(drdp!J97)*DSTG!$D97)</f>
        <v>1.0965187528295208</v>
      </c>
      <c r="K97" s="21">
        <f>SUM(E$3:E96)+H97</f>
        <v>-2.7283964932008464E-2</v>
      </c>
      <c r="L97" s="21">
        <f>SUM(F$3:F96)+I97</f>
        <v>0.22547016968669209</v>
      </c>
      <c r="M97" s="21">
        <f>SUM(G$3:G96)+J97</f>
        <v>1.4372223289515238</v>
      </c>
      <c r="N97" s="21"/>
      <c r="O97" s="21"/>
      <c r="P97" s="21"/>
      <c r="Q97" s="19">
        <f t="shared" si="5"/>
        <v>7.4441474241106762E-4</v>
      </c>
      <c r="R97" s="19">
        <f t="shared" si="5"/>
        <v>5.0836797418545722E-2</v>
      </c>
      <c r="S97" s="19">
        <f t="shared" si="5"/>
        <v>2.0656080228368419</v>
      </c>
      <c r="T97" s="19">
        <f t="shared" si="6"/>
        <v>-6.1517202029457048E-3</v>
      </c>
      <c r="U97" s="19">
        <f t="shared" si="7"/>
        <v>-3.9213123622612908E-2</v>
      </c>
      <c r="V97" s="19">
        <f t="shared" si="8"/>
        <v>0.3240507623862029</v>
      </c>
    </row>
    <row r="98" spans="1:22" x14ac:dyDescent="0.25">
      <c r="A98" s="26">
        <f>Wellpath!E98</f>
        <v>9100</v>
      </c>
      <c r="B98" s="68">
        <f>Wellpath!K98*Wellpath!P98</f>
        <v>6847849.2616934404</v>
      </c>
      <c r="C98" s="22">
        <v>0</v>
      </c>
      <c r="D98" s="22">
        <v>0</v>
      </c>
      <c r="E98" s="20">
        <f>Model!$W$6*((drdp!B98+drdp!K98)*DSTG!$B98+(drdp!E98+drdp!N98)*DSTG!$C98+(drdp!H98+drdp!Q98)*DSTG!$D98)</f>
        <v>5.2563487481196592E-3</v>
      </c>
      <c r="F98" s="20">
        <f>Model!$W$6*((drdp!C98+drdp!L98)*DSTG!$B98+(drdp!F98+drdp!O98)*DSTG!$C98+(drdp!I98+drdp!R98)*DSTG!$D98)</f>
        <v>6.9406478981255432E-2</v>
      </c>
      <c r="G98" s="20">
        <f>Model!$W$6*((drdp!D98+drdp!M98)*DSTG!$B98+(drdp!G98+drdp!P98)*DSTG!$C98+(drdp!J98+drdp!S98)*DSTG!$D98)</f>
        <v>5.6367069450715207E-2</v>
      </c>
      <c r="H98" s="18">
        <f>Model!$W$6*((drdp!B98)*DSTG!$B98+(drdp!E98)*DSTG!$C98+(drdp!H98)*DSTG!$D98)</f>
        <v>-1.1305483431340682</v>
      </c>
      <c r="I98" s="18">
        <f>Model!$W$6*((drdp!C98)*DSTG!$B98+(drdp!F98)*DSTG!$C98+(drdp!I98)*DSTG!$D98)</f>
        <v>-0.72049854836050431</v>
      </c>
      <c r="J98" s="18">
        <f>Model!$W$6*((drdp!D98)*DSTG!$B98+(drdp!G98)*DSTG!$C98+(drdp!J98)*DSTG!$D98)</f>
        <v>1.063743173339158</v>
      </c>
      <c r="K98" s="21">
        <f>SUM(E$3:E97)+H98</f>
        <v>-4.8286807104193974E-2</v>
      </c>
      <c r="L98" s="21">
        <f>SUM(F$3:F97)+I98</f>
        <v>0.21208505671173095</v>
      </c>
      <c r="M98" s="21">
        <f>SUM(G$3:G97)+J98</f>
        <v>1.4569840933352101</v>
      </c>
      <c r="N98" s="21"/>
      <c r="O98" s="21"/>
      <c r="P98" s="21"/>
      <c r="Q98" s="19">
        <f t="shared" si="5"/>
        <v>2.3316157403176375E-3</v>
      </c>
      <c r="R98" s="19">
        <f t="shared" si="5"/>
        <v>4.498007128041813E-2</v>
      </c>
      <c r="S98" s="19">
        <f t="shared" si="5"/>
        <v>2.1228026482318243</v>
      </c>
      <c r="T98" s="19">
        <f t="shared" si="6"/>
        <v>-1.0240910223121392E-2</v>
      </c>
      <c r="U98" s="19">
        <f t="shared" si="7"/>
        <v>-7.0353109868756231E-2</v>
      </c>
      <c r="V98" s="19">
        <f t="shared" si="8"/>
        <v>0.30900455406308791</v>
      </c>
    </row>
    <row r="99" spans="1:22" x14ac:dyDescent="0.25">
      <c r="A99" s="26">
        <f>Wellpath!E99</f>
        <v>9200</v>
      </c>
      <c r="B99" s="68">
        <f>Wellpath!K99*Wellpath!P99</f>
        <v>6973408.4634777606</v>
      </c>
      <c r="C99" s="22">
        <v>0</v>
      </c>
      <c r="D99" s="22">
        <v>0</v>
      </c>
      <c r="E99" s="20">
        <f>Model!$W$6*((drdp!B99+drdp!K99)*DSTG!$B99+(drdp!E99+drdp!N99)*DSTG!$C99+(drdp!H99+drdp!Q99)*DSTG!$D99)</f>
        <v>2.1398413845603813E-3</v>
      </c>
      <c r="F99" s="20">
        <f>Model!$W$6*((drdp!C99+drdp!L99)*DSTG!$B99+(drdp!F99+drdp!O99)*DSTG!$C99+(drdp!I99+drdp!R99)*DSTG!$D99)</f>
        <v>6.8487131055906258E-2</v>
      </c>
      <c r="G99" s="20">
        <f>Model!$W$6*((drdp!D99+drdp!M99)*DSTG!$B99+(drdp!G99+drdp!P99)*DSTG!$C99+(drdp!J99+drdp!S99)*DSTG!$D99)</f>
        <v>6.0167594591876254E-2</v>
      </c>
      <c r="H99" s="18">
        <f>Model!$W$6*((drdp!B99)*DSTG!$B99+(drdp!E99)*DSTG!$C99+(drdp!H99)*DSTG!$D99)</f>
        <v>-1.1566303153802651</v>
      </c>
      <c r="I99" s="18">
        <f>Model!$W$6*((drdp!C99)*DSTG!$B99+(drdp!F99)*DSTG!$C99+(drdp!I99)*DSTG!$D99)</f>
        <v>-0.80438838422189152</v>
      </c>
      <c r="J99" s="18">
        <f>Model!$W$6*((drdp!D99)*DSTG!$B99+(drdp!G99)*DSTG!$C99+(drdp!J99)*DSTG!$D99)</f>
        <v>1.0258469163533701</v>
      </c>
      <c r="K99" s="21">
        <f>SUM(E$3:E98)+H99</f>
        <v>-6.9112430602271235E-2</v>
      </c>
      <c r="L99" s="21">
        <f>SUM(F$3:F98)+I99</f>
        <v>0.19760169983159925</v>
      </c>
      <c r="M99" s="21">
        <f>SUM(G$3:G98)+J99</f>
        <v>1.4754549058001374</v>
      </c>
      <c r="N99" s="21"/>
      <c r="O99" s="21"/>
      <c r="P99" s="21"/>
      <c r="Q99" s="19">
        <f t="shared" si="5"/>
        <v>4.7765280637537579E-3</v>
      </c>
      <c r="R99" s="19">
        <f t="shared" si="5"/>
        <v>3.9046431776337452E-2</v>
      </c>
      <c r="S99" s="19">
        <f t="shared" si="5"/>
        <v>2.1769671790496923</v>
      </c>
      <c r="T99" s="19">
        <f t="shared" si="6"/>
        <v>-1.3656733766502236E-2</v>
      </c>
      <c r="U99" s="19">
        <f t="shared" si="7"/>
        <v>-0.10197227478389263</v>
      </c>
      <c r="V99" s="19">
        <f t="shared" si="8"/>
        <v>0.29155239741097932</v>
      </c>
    </row>
    <row r="100" spans="1:22" x14ac:dyDescent="0.25">
      <c r="A100" s="26">
        <f>Wellpath!E100</f>
        <v>9300</v>
      </c>
      <c r="B100" s="68">
        <f>Wellpath!K100*Wellpath!P100</f>
        <v>7097080.5258105602</v>
      </c>
      <c r="C100" s="22">
        <v>0</v>
      </c>
      <c r="D100" s="22">
        <v>0</v>
      </c>
      <c r="E100" s="20">
        <f>Model!$W$6*((drdp!B100+drdp!K100)*DSTG!$B100+(drdp!E100+drdp!N100)*DSTG!$C100+(drdp!H100+drdp!Q100)*DSTG!$D100)</f>
        <v>-9.7462907817418682E-4</v>
      </c>
      <c r="F100" s="20">
        <f>Model!$W$6*((drdp!C100+drdp!L100)*DSTG!$B100+(drdp!F100+drdp!O100)*DSTG!$C100+(drdp!I100+drdp!R100)*DSTG!$D100)</f>
        <v>6.6792331289893286E-2</v>
      </c>
      <c r="G100" s="20">
        <f>Model!$W$6*((drdp!D100+drdp!M100)*DSTG!$B100+(drdp!G100+drdp!P100)*DSTG!$C100+(drdp!J100+drdp!S100)*DSTG!$D100)</f>
        <v>6.3495060035915138E-2</v>
      </c>
      <c r="H100" s="18">
        <f>Model!$W$6*((drdp!B100)*DSTG!$B100+(drdp!E100)*DSTG!$C100+(drdp!H100)*DSTG!$D100)</f>
        <v>-1.179320723364697</v>
      </c>
      <c r="I100" s="18">
        <f>Model!$W$6*((drdp!C100)*DSTG!$B100+(drdp!F100)*DSTG!$C100+(drdp!I100)*DSTG!$D100)</f>
        <v>-0.88835579521544727</v>
      </c>
      <c r="J100" s="18">
        <f>Model!$W$6*((drdp!D100)*DSTG!$B100+(drdp!G100)*DSTG!$C100+(drdp!J100)*DSTG!$D100)</f>
        <v>0.9828054594171135</v>
      </c>
      <c r="K100" s="21">
        <f>SUM(E$3:E99)+H100</f>
        <v>-8.9662997202142769E-2</v>
      </c>
      <c r="L100" s="21">
        <f>SUM(F$3:F99)+I100</f>
        <v>0.18212141989394981</v>
      </c>
      <c r="M100" s="21">
        <f>SUM(G$3:G99)+J100</f>
        <v>1.4925810434557572</v>
      </c>
      <c r="N100" s="21"/>
      <c r="O100" s="21"/>
      <c r="P100" s="21"/>
      <c r="Q100" s="19">
        <f t="shared" si="5"/>
        <v>8.0394530672714612E-3</v>
      </c>
      <c r="R100" s="19">
        <f t="shared" si="5"/>
        <v>3.3168211584188374E-2</v>
      </c>
      <c r="S100" s="19">
        <f t="shared" si="5"/>
        <v>2.2277981712834767</v>
      </c>
      <c r="T100" s="19">
        <f t="shared" si="6"/>
        <v>-1.6329552362401491E-2</v>
      </c>
      <c r="U100" s="19">
        <f t="shared" si="7"/>
        <v>-0.13382928992334489</v>
      </c>
      <c r="V100" s="19">
        <f t="shared" si="8"/>
        <v>0.2718309789409557</v>
      </c>
    </row>
    <row r="101" spans="1:22" x14ac:dyDescent="0.25">
      <c r="A101" s="26">
        <f>Wellpath!E101</f>
        <v>9398.5</v>
      </c>
      <c r="B101" s="68">
        <f>Wellpath!K101*Wellpath!P101</f>
        <v>7216814.0654913895</v>
      </c>
      <c r="C101" s="22">
        <v>0</v>
      </c>
      <c r="D101" s="22">
        <v>0</v>
      </c>
      <c r="E101" s="20">
        <f>Model!$W$6*((drdp!B101+drdp!K101)*DSTG!$B101+(drdp!E101+drdp!N101)*DSTG!$C101+(drdp!H101+drdp!Q101)*DSTG!$D101)</f>
        <v>-1.291976329144175E-3</v>
      </c>
      <c r="F101" s="20">
        <f>Model!$W$6*((drdp!C101+drdp!L101)*DSTG!$B101+(drdp!F101+drdp!O101)*DSTG!$C101+(drdp!I101+drdp!R101)*DSTG!$D101)</f>
        <v>3.3084436945608427E-2</v>
      </c>
      <c r="G101" s="20">
        <f>Model!$W$6*((drdp!D101+drdp!M101)*DSTG!$B101+(drdp!G101+drdp!P101)*DSTG!$C101+(drdp!J101+drdp!S101)*DSTG!$D101)</f>
        <v>3.2718157788675144E-2</v>
      </c>
      <c r="H101" s="18">
        <f>Model!$W$6*((drdp!B101)*DSTG!$B101+(drdp!E101)*DSTG!$C101+(drdp!H101)*DSTG!$D101)</f>
        <v>-1.1982257544263368</v>
      </c>
      <c r="I101" s="18">
        <f>Model!$W$6*((drdp!C101)*DSTG!$B101+(drdp!F101)*DSTG!$C101+(drdp!I101)*DSTG!$D101)</f>
        <v>-0.97126225479937389</v>
      </c>
      <c r="J101" s="18">
        <f>Model!$W$6*((drdp!D101)*DSTG!$B101+(drdp!G101)*DSTG!$C101+(drdp!J101)*DSTG!$D101)</f>
        <v>0.93481991597509906</v>
      </c>
      <c r="K101" s="21">
        <f>SUM(E$3:E100)+H101</f>
        <v>-0.10954265734195689</v>
      </c>
      <c r="L101" s="21">
        <f>SUM(F$3:F100)+I101</f>
        <v>0.16600729159991645</v>
      </c>
      <c r="M101" s="21">
        <f>SUM(G$3:G100)+J101</f>
        <v>1.5080905600496577</v>
      </c>
      <c r="N101" s="21"/>
      <c r="O101" s="21"/>
      <c r="P101" s="21"/>
      <c r="Q101" s="19">
        <f t="shared" si="5"/>
        <v>1.1999593777537383E-2</v>
      </c>
      <c r="R101" s="19">
        <f t="shared" si="5"/>
        <v>2.755842086433969E-2</v>
      </c>
      <c r="S101" s="19">
        <f t="shared" si="5"/>
        <v>2.2743371373108903</v>
      </c>
      <c r="T101" s="19">
        <f t="shared" si="6"/>
        <v>-1.8184879859995968E-2</v>
      </c>
      <c r="U101" s="19">
        <f t="shared" si="7"/>
        <v>-0.16520024746015952</v>
      </c>
      <c r="V101" s="19">
        <f t="shared" si="8"/>
        <v>0.25035402936124485</v>
      </c>
    </row>
    <row r="102" spans="1:22" x14ac:dyDescent="0.25">
      <c r="A102" s="26">
        <f>Wellpath!E102</f>
        <v>9400</v>
      </c>
      <c r="B102" s="68">
        <f>Wellpath!K102*Wellpath!P102</f>
        <v>7218620.8349875221</v>
      </c>
      <c r="C102" s="22">
        <v>0</v>
      </c>
      <c r="D102" s="22">
        <v>0</v>
      </c>
      <c r="E102" s="20">
        <f>Model!$W$6*((drdp!B102+drdp!K102)*DSTG!$B102+(drdp!E102+drdp!N102)*DSTG!$C102+(drdp!H102+drdp!Q102)*DSTG!$D102)</f>
        <v>0</v>
      </c>
      <c r="F102" s="20">
        <f>Model!$W$6*((drdp!C102+drdp!L102)*DSTG!$B102+(drdp!F102+drdp!O102)*DSTG!$C102+(drdp!I102+drdp!R102)*DSTG!$D102)</f>
        <v>0</v>
      </c>
      <c r="G102" s="20">
        <f>Model!$W$6*((drdp!D102+drdp!M102)*DSTG!$B102+(drdp!G102+drdp!P102)*DSTG!$C102+(drdp!J102+drdp!S102)*DSTG!$D102)</f>
        <v>0</v>
      </c>
      <c r="H102" s="18">
        <f>Model!$W$6*((drdp!B102)*DSTG!$B102+(drdp!E102)*DSTG!$C102+(drdp!H102)*DSTG!$D102)</f>
        <v>-1.1972334371184077</v>
      </c>
      <c r="I102" s="18">
        <f>Model!$W$6*((drdp!C102)*DSTG!$B102+(drdp!F102)*DSTG!$C102+(drdp!I102)*DSTG!$D102)</f>
        <v>-1.0045981355191629</v>
      </c>
      <c r="J102" s="18">
        <f>Model!$W$6*((drdp!D102)*DSTG!$B102+(drdp!G102)*DSTG!$C102+(drdp!J102)*DSTG!$D102)</f>
        <v>0.90232760437344051</v>
      </c>
      <c r="K102" s="21">
        <f>SUM(E$3:E101)+H102</f>
        <v>-0.10984231636317188</v>
      </c>
      <c r="L102" s="21">
        <f>SUM(F$3:F101)+I102</f>
        <v>0.16575584782573594</v>
      </c>
      <c r="M102" s="21">
        <f>SUM(G$3:G101)+J102</f>
        <v>1.5083164062366743</v>
      </c>
      <c r="N102" s="21"/>
      <c r="O102" s="21"/>
      <c r="P102" s="21"/>
      <c r="Q102" s="19">
        <f t="shared" si="5"/>
        <v>1.2065334464027137E-2</v>
      </c>
      <c r="R102" s="19">
        <f t="shared" si="5"/>
        <v>2.7475001088428527E-2</v>
      </c>
      <c r="S102" s="19">
        <f t="shared" si="5"/>
        <v>2.2750183813227163</v>
      </c>
      <c r="T102" s="19">
        <f t="shared" si="6"/>
        <v>-1.8207006275920264E-2</v>
      </c>
      <c r="U102" s="19">
        <f t="shared" si="7"/>
        <v>-0.16567696786961125</v>
      </c>
      <c r="V102" s="19">
        <f t="shared" si="8"/>
        <v>0.25001226470522708</v>
      </c>
    </row>
    <row r="103" spans="1:22" x14ac:dyDescent="0.25">
      <c r="A103" s="26">
        <f>Wellpath!E103</f>
        <v>9500</v>
      </c>
      <c r="B103" s="68">
        <f>Wellpath!K103*Wellpath!P103</f>
        <v>7339543.6176576018</v>
      </c>
      <c r="C103" s="22">
        <v>0</v>
      </c>
      <c r="D103" s="22">
        <v>0</v>
      </c>
      <c r="E103" s="20">
        <f>Model!$W$6*((drdp!B103+drdp!K103)*DSTG!$B103+(drdp!E103+drdp!N103)*DSTG!$C103+(drdp!H103+drdp!Q103)*DSTG!$D103)</f>
        <v>0</v>
      </c>
      <c r="F103" s="20">
        <f>Model!$W$6*((drdp!C103+drdp!L103)*DSTG!$B103+(drdp!F103+drdp!O103)*DSTG!$C103+(drdp!I103+drdp!R103)*DSTG!$D103)</f>
        <v>0</v>
      </c>
      <c r="G103" s="20">
        <f>Model!$W$6*((drdp!D103+drdp!M103)*DSTG!$B103+(drdp!G103+drdp!P103)*DSTG!$C103+(drdp!J103+drdp!S103)*DSTG!$D103)</f>
        <v>0</v>
      </c>
      <c r="H103" s="18">
        <f>Model!$W$6*((drdp!B103)*DSTG!$B103+(drdp!E103)*DSTG!$C103+(drdp!H103)*DSTG!$D103)</f>
        <v>-1.2172889022870905</v>
      </c>
      <c r="I103" s="18">
        <f>Model!$W$6*((drdp!C103)*DSTG!$B103+(drdp!F103)*DSTG!$C103+(drdp!I103)*DSTG!$D103)</f>
        <v>-1.0214266689452935</v>
      </c>
      <c r="J103" s="18">
        <f>Model!$W$6*((drdp!D103)*DSTG!$B103+(drdp!G103)*DSTG!$C103+(drdp!J103)*DSTG!$D103)</f>
        <v>0.9174429522072004</v>
      </c>
      <c r="K103" s="21">
        <f>SUM(E$3:E102)+H103</f>
        <v>-0.12989778153185472</v>
      </c>
      <c r="L103" s="21">
        <f>SUM(F$3:F102)+I103</f>
        <v>0.14892731439960527</v>
      </c>
      <c r="M103" s="21">
        <f>SUM(G$3:G102)+J103</f>
        <v>1.5234317540704341</v>
      </c>
      <c r="N103" s="21"/>
      <c r="O103" s="21"/>
      <c r="P103" s="21"/>
      <c r="Q103" s="19">
        <f t="shared" si="5"/>
        <v>1.6873433646897456E-2</v>
      </c>
      <c r="R103" s="19">
        <f t="shared" si="5"/>
        <v>2.2179344974278876E-2</v>
      </c>
      <c r="S103" s="19">
        <f t="shared" si="5"/>
        <v>2.3208443093101194</v>
      </c>
      <c r="T103" s="19">
        <f t="shared" si="6"/>
        <v>-1.9345327750005768E-2</v>
      </c>
      <c r="U103" s="19">
        <f t="shared" si="7"/>
        <v>-0.19789040516893147</v>
      </c>
      <c r="V103" s="19">
        <f t="shared" si="8"/>
        <v>0.22688059980478967</v>
      </c>
    </row>
    <row r="104" spans="1:22" x14ac:dyDescent="0.25">
      <c r="A104" s="26">
        <f>Wellpath!E104</f>
        <v>9600</v>
      </c>
      <c r="B104" s="68">
        <f>Wellpath!K104*Wellpath!P104</f>
        <v>7461395.4307276811</v>
      </c>
      <c r="C104" s="22">
        <v>0</v>
      </c>
      <c r="D104" s="22">
        <v>0</v>
      </c>
      <c r="E104" s="20">
        <f>Model!$W$6*((drdp!B104+drdp!K104)*DSTG!$B104+(drdp!E104+drdp!N104)*DSTG!$C104+(drdp!H104+drdp!Q104)*DSTG!$D104)</f>
        <v>0</v>
      </c>
      <c r="F104" s="20">
        <f>Model!$W$6*((drdp!C104+drdp!L104)*DSTG!$B104+(drdp!F104+drdp!O104)*DSTG!$C104+(drdp!I104+drdp!R104)*DSTG!$D104)</f>
        <v>0</v>
      </c>
      <c r="G104" s="20">
        <f>Model!$W$6*((drdp!D104+drdp!M104)*DSTG!$B104+(drdp!G104+drdp!P104)*DSTG!$C104+(drdp!J104+drdp!S104)*DSTG!$D104)</f>
        <v>0</v>
      </c>
      <c r="H104" s="18">
        <f>Model!$W$6*((drdp!B104)*DSTG!$B104+(drdp!E104)*DSTG!$C104+(drdp!H104)*DSTG!$D104)</f>
        <v>-1.237498450387182</v>
      </c>
      <c r="I104" s="18">
        <f>Model!$W$6*((drdp!C104)*DSTG!$B104+(drdp!F104)*DSTG!$C104+(drdp!I104)*DSTG!$D104)</f>
        <v>-1.0383844933023396</v>
      </c>
      <c r="J104" s="18">
        <f>Model!$W$6*((drdp!D104)*DSTG!$B104+(drdp!G104)*DSTG!$C104+(drdp!J104)*DSTG!$D104)</f>
        <v>0.9326744288409603</v>
      </c>
      <c r="K104" s="21">
        <f>SUM(E$3:E103)+H104</f>
        <v>-0.15010732963194617</v>
      </c>
      <c r="L104" s="21">
        <f>SUM(F$3:F103)+I104</f>
        <v>0.1319694900425592</v>
      </c>
      <c r="M104" s="21">
        <f>SUM(G$3:G103)+J104</f>
        <v>1.5386632307041941</v>
      </c>
      <c r="N104" s="21"/>
      <c r="O104" s="21"/>
      <c r="P104" s="21"/>
      <c r="Q104" s="19">
        <f t="shared" si="5"/>
        <v>2.2532210409233745E-2</v>
      </c>
      <c r="R104" s="19">
        <f t="shared" si="5"/>
        <v>1.7415946302093133E-2</v>
      </c>
      <c r="S104" s="19">
        <f t="shared" si="5"/>
        <v>2.3674845375210678</v>
      </c>
      <c r="T104" s="19">
        <f t="shared" si="6"/>
        <v>-1.9809587743178272E-2</v>
      </c>
      <c r="U104" s="19">
        <f t="shared" si="7"/>
        <v>-0.23096462876386969</v>
      </c>
      <c r="V104" s="19">
        <f t="shared" si="8"/>
        <v>0.2030566019032691</v>
      </c>
    </row>
    <row r="105" spans="1:22" x14ac:dyDescent="0.25">
      <c r="A105" s="26">
        <f>Wellpath!E105</f>
        <v>9700</v>
      </c>
      <c r="B105" s="68">
        <f>Wellpath!K105*Wellpath!P105</f>
        <v>7584176.274197761</v>
      </c>
      <c r="C105" s="22">
        <v>0</v>
      </c>
      <c r="D105" s="22">
        <v>0</v>
      </c>
      <c r="E105" s="20">
        <f>Model!$W$6*((drdp!B105+drdp!K105)*DSTG!$B105+(drdp!E105+drdp!N105)*DSTG!$C105+(drdp!H105+drdp!Q105)*DSTG!$D105)</f>
        <v>0</v>
      </c>
      <c r="F105" s="20">
        <f>Model!$W$6*((drdp!C105+drdp!L105)*DSTG!$B105+(drdp!F105+drdp!O105)*DSTG!$C105+(drdp!I105+drdp!R105)*DSTG!$D105)</f>
        <v>0</v>
      </c>
      <c r="G105" s="20">
        <f>Model!$W$6*((drdp!D105+drdp!M105)*DSTG!$B105+(drdp!G105+drdp!P105)*DSTG!$C105+(drdp!J105+drdp!S105)*DSTG!$D105)</f>
        <v>0</v>
      </c>
      <c r="H105" s="18">
        <f>Model!$W$6*((drdp!B105)*DSTG!$B105+(drdp!E105)*DSTG!$C105+(drdp!H105)*DSTG!$D105)</f>
        <v>-1.2578620814186814</v>
      </c>
      <c r="I105" s="18">
        <f>Model!$W$6*((drdp!C105)*DSTG!$B105+(drdp!F105)*DSTG!$C105+(drdp!I105)*DSTG!$D105)</f>
        <v>-1.0554716085903011</v>
      </c>
      <c r="J105" s="18">
        <f>Model!$W$6*((drdp!D105)*DSTG!$B105+(drdp!G105)*DSTG!$C105+(drdp!J105)*DSTG!$D105)</f>
        <v>0.94802203427472032</v>
      </c>
      <c r="K105" s="21">
        <f>SUM(E$3:E104)+H105</f>
        <v>-0.17047096066344558</v>
      </c>
      <c r="L105" s="21">
        <f>SUM(F$3:F104)+I105</f>
        <v>0.11488237475459773</v>
      </c>
      <c r="M105" s="21">
        <f>SUM(G$3:G104)+J105</f>
        <v>1.5540108361379541</v>
      </c>
      <c r="N105" s="21"/>
      <c r="O105" s="21"/>
      <c r="P105" s="21"/>
      <c r="Q105" s="19">
        <f t="shared" si="5"/>
        <v>2.9060348429518011E-2</v>
      </c>
      <c r="R105" s="19">
        <f t="shared" si="5"/>
        <v>1.3197960029255834E-2</v>
      </c>
      <c r="S105" s="19">
        <f t="shared" si="5"/>
        <v>2.4149496788341831</v>
      </c>
      <c r="T105" s="19">
        <f t="shared" si="6"/>
        <v>-1.9584108787714244E-2</v>
      </c>
      <c r="U105" s="19">
        <f t="shared" si="7"/>
        <v>-0.26491372011784137</v>
      </c>
      <c r="V105" s="19">
        <f t="shared" si="8"/>
        <v>0.17852845524990621</v>
      </c>
    </row>
    <row r="106" spans="1:22" x14ac:dyDescent="0.25">
      <c r="A106" s="26">
        <f>Wellpath!E106</f>
        <v>9800</v>
      </c>
      <c r="B106" s="68">
        <f>Wellpath!K106*Wellpath!P106</f>
        <v>7707886.1480678413</v>
      </c>
      <c r="C106" s="22">
        <v>0</v>
      </c>
      <c r="D106" s="22">
        <v>0</v>
      </c>
      <c r="E106" s="20">
        <f>Model!$W$6*((drdp!B106+drdp!K106)*DSTG!$B106+(drdp!E106+drdp!N106)*DSTG!$C106+(drdp!H106+drdp!Q106)*DSTG!$D106)</f>
        <v>0</v>
      </c>
      <c r="F106" s="20">
        <f>Model!$W$6*((drdp!C106+drdp!L106)*DSTG!$B106+(drdp!F106+drdp!O106)*DSTG!$C106+(drdp!I106+drdp!R106)*DSTG!$D106)</f>
        <v>0</v>
      </c>
      <c r="G106" s="20">
        <f>Model!$W$6*((drdp!D106+drdp!M106)*DSTG!$B106+(drdp!G106+drdp!P106)*DSTG!$C106+(drdp!J106+drdp!S106)*DSTG!$D106)</f>
        <v>0</v>
      </c>
      <c r="H106" s="18">
        <f>Model!$W$6*((drdp!B106)*DSTG!$B106+(drdp!E106)*DSTG!$C106+(drdp!H106)*DSTG!$D106)</f>
        <v>-1.2783797953815892</v>
      </c>
      <c r="I106" s="18">
        <f>Model!$W$6*((drdp!C106)*DSTG!$B106+(drdp!F106)*DSTG!$C106+(drdp!I106)*DSTG!$D106)</f>
        <v>-1.072688014809178</v>
      </c>
      <c r="J106" s="18">
        <f>Model!$W$6*((drdp!D106)*DSTG!$B106+(drdp!G106)*DSTG!$C106+(drdp!J106)*DSTG!$D106)</f>
        <v>0.96348576850848033</v>
      </c>
      <c r="K106" s="21">
        <f>SUM(E$3:E105)+H106</f>
        <v>-0.19098867462635338</v>
      </c>
      <c r="L106" s="21">
        <f>SUM(F$3:F105)+I106</f>
        <v>9.7665968535720848E-2</v>
      </c>
      <c r="M106" s="21">
        <f>SUM(G$3:G105)+J106</f>
        <v>1.5694745703717141</v>
      </c>
      <c r="N106" s="21"/>
      <c r="O106" s="21"/>
      <c r="P106" s="21"/>
      <c r="Q106" s="19">
        <f t="shared" si="5"/>
        <v>3.6476673835531083E-2</v>
      </c>
      <c r="R106" s="19">
        <f t="shared" si="5"/>
        <v>9.5386414100204139E-3</v>
      </c>
      <c r="S106" s="19">
        <f t="shared" si="5"/>
        <v>2.4632504270434765</v>
      </c>
      <c r="T106" s="19">
        <f t="shared" si="6"/>
        <v>-1.8653093886736458E-2</v>
      </c>
      <c r="U106" s="19">
        <f t="shared" si="7"/>
        <v>-0.29975186805505905</v>
      </c>
      <c r="V106" s="19">
        <f t="shared" si="8"/>
        <v>0.15328425400753784</v>
      </c>
    </row>
    <row r="107" spans="1:22" x14ac:dyDescent="0.25">
      <c r="A107" s="26">
        <f>Wellpath!E107</f>
        <v>9900</v>
      </c>
      <c r="B107" s="68">
        <f>Wellpath!K107*Wellpath!P107</f>
        <v>7832525.0523379203</v>
      </c>
      <c r="C107" s="22">
        <v>0</v>
      </c>
      <c r="D107" s="22">
        <v>0</v>
      </c>
      <c r="E107" s="20">
        <f>Model!$W$6*((drdp!B107+drdp!K107)*DSTG!$B107+(drdp!E107+drdp!N107)*DSTG!$C107+(drdp!H107+drdp!Q107)*DSTG!$D107)</f>
        <v>0</v>
      </c>
      <c r="F107" s="20">
        <f>Model!$W$6*((drdp!C107+drdp!L107)*DSTG!$B107+(drdp!F107+drdp!O107)*DSTG!$C107+(drdp!I107+drdp!R107)*DSTG!$D107)</f>
        <v>0</v>
      </c>
      <c r="G107" s="20">
        <f>Model!$W$6*((drdp!D107+drdp!M107)*DSTG!$B107+(drdp!G107+drdp!P107)*DSTG!$C107+(drdp!J107+drdp!S107)*DSTG!$D107)</f>
        <v>0</v>
      </c>
      <c r="H107" s="18">
        <f>Model!$W$6*((drdp!B107)*DSTG!$B107+(drdp!E107)*DSTG!$C107+(drdp!H107)*DSTG!$D107)</f>
        <v>-1.2990515922759052</v>
      </c>
      <c r="I107" s="18">
        <f>Model!$W$6*((drdp!C107)*DSTG!$B107+(drdp!F107)*DSTG!$C107+(drdp!I107)*DSTG!$D107)</f>
        <v>-1.09003371195897</v>
      </c>
      <c r="J107" s="18">
        <f>Model!$W$6*((drdp!D107)*DSTG!$B107+(drdp!G107)*DSTG!$C107+(drdp!J107)*DSTG!$D107)</f>
        <v>0.97906563154224024</v>
      </c>
      <c r="K107" s="21">
        <f>SUM(E$3:E106)+H107</f>
        <v>-0.21166047152066936</v>
      </c>
      <c r="L107" s="21">
        <f>SUM(F$3:F106)+I107</f>
        <v>8.0320271385928788E-2</v>
      </c>
      <c r="M107" s="21">
        <f>SUM(G$3:G106)+J107</f>
        <v>1.5850544334054741</v>
      </c>
      <c r="N107" s="21"/>
      <c r="O107" s="21"/>
      <c r="P107" s="21"/>
      <c r="Q107" s="19">
        <f t="shared" si="5"/>
        <v>4.4800155204352085E-2</v>
      </c>
      <c r="R107" s="19">
        <f t="shared" si="5"/>
        <v>6.4513459955092504E-3</v>
      </c>
      <c r="S107" s="19">
        <f t="shared" si="5"/>
        <v>2.5123975568583488</v>
      </c>
      <c r="T107" s="19">
        <f t="shared" si="6"/>
        <v>-1.7000626514213815E-2</v>
      </c>
      <c r="U107" s="19">
        <f t="shared" si="7"/>
        <v>-0.33549336876053004</v>
      </c>
      <c r="V107" s="19">
        <f t="shared" si="8"/>
        <v>0.12731200225259728</v>
      </c>
    </row>
    <row r="108" spans="1:22" x14ac:dyDescent="0.25">
      <c r="A108" s="26">
        <f>Wellpath!E108</f>
        <v>10000</v>
      </c>
      <c r="B108" s="68">
        <f>Wellpath!K108*Wellpath!P108</f>
        <v>7958092.9870080017</v>
      </c>
      <c r="C108" s="22">
        <v>0</v>
      </c>
      <c r="D108" s="22">
        <v>0</v>
      </c>
      <c r="E108" s="20">
        <f>Model!$W$6*((drdp!B108+drdp!K108)*DSTG!$B108+(drdp!E108+drdp!N108)*DSTG!$C108+(drdp!H108+drdp!Q108)*DSTG!$D108)</f>
        <v>0</v>
      </c>
      <c r="F108" s="20">
        <f>Model!$W$6*((drdp!C108+drdp!L108)*DSTG!$B108+(drdp!F108+drdp!O108)*DSTG!$C108+(drdp!I108+drdp!R108)*DSTG!$D108)</f>
        <v>0</v>
      </c>
      <c r="G108" s="20">
        <f>Model!$W$6*((drdp!D108+drdp!M108)*DSTG!$B108+(drdp!G108+drdp!P108)*DSTG!$C108+(drdp!J108+drdp!S108)*DSTG!$D108)</f>
        <v>0</v>
      </c>
      <c r="H108" s="18">
        <f>Model!$W$6*((drdp!B108)*DSTG!$B108+(drdp!E108)*DSTG!$C108+(drdp!H108)*DSTG!$D108)</f>
        <v>-1.3198774721016298</v>
      </c>
      <c r="I108" s="18">
        <f>Model!$W$6*((drdp!C108)*DSTG!$B108+(drdp!F108)*DSTG!$C108+(drdp!I108)*DSTG!$D108)</f>
        <v>-1.1075087000396777</v>
      </c>
      <c r="J108" s="18">
        <f>Model!$W$6*((drdp!D108)*DSTG!$B108+(drdp!G108)*DSTG!$C108+(drdp!J108)*DSTG!$D108)</f>
        <v>0.99476162337600038</v>
      </c>
      <c r="K108" s="21">
        <f>SUM(E$3:E107)+H108</f>
        <v>-0.23248635134639395</v>
      </c>
      <c r="L108" s="21">
        <f>SUM(F$3:F107)+I108</f>
        <v>6.28452833052211E-2</v>
      </c>
      <c r="M108" s="21">
        <f>SUM(G$3:G107)+J108</f>
        <v>1.6007504252392342</v>
      </c>
      <c r="N108" s="21"/>
      <c r="O108" s="21"/>
      <c r="P108" s="21"/>
      <c r="Q108" s="19">
        <f t="shared" si="5"/>
        <v>5.4049903562358934E-2</v>
      </c>
      <c r="R108" s="19">
        <f t="shared" si="5"/>
        <v>3.949529633713502E-3</v>
      </c>
      <c r="S108" s="19">
        <f t="shared" si="5"/>
        <v>2.5624019239035891</v>
      </c>
      <c r="T108" s="19">
        <f t="shared" si="6"/>
        <v>-1.4610670614961298E-2</v>
      </c>
      <c r="U108" s="19">
        <f t="shared" si="7"/>
        <v>-0.37215262578005809</v>
      </c>
      <c r="V108" s="19">
        <f t="shared" si="8"/>
        <v>0.10059961397511281</v>
      </c>
    </row>
    <row r="109" spans="1:22" x14ac:dyDescent="0.25">
      <c r="A109" s="26">
        <f>Wellpath!E109</f>
        <v>10100</v>
      </c>
      <c r="B109" s="68">
        <f>Wellpath!K109*Wellpath!P109</f>
        <v>8084589.9520780807</v>
      </c>
      <c r="C109" s="22">
        <v>0</v>
      </c>
      <c r="D109" s="22">
        <v>0</v>
      </c>
      <c r="E109" s="20">
        <f>Model!$W$6*((drdp!B109+drdp!K109)*DSTG!$B109+(drdp!E109+drdp!N109)*DSTG!$C109+(drdp!H109+drdp!Q109)*DSTG!$D109)</f>
        <v>0</v>
      </c>
      <c r="F109" s="20">
        <f>Model!$W$6*((drdp!C109+drdp!L109)*DSTG!$B109+(drdp!F109+drdp!O109)*DSTG!$C109+(drdp!I109+drdp!R109)*DSTG!$D109)</f>
        <v>0</v>
      </c>
      <c r="G109" s="20">
        <f>Model!$W$6*((drdp!D109+drdp!M109)*DSTG!$B109+(drdp!G109+drdp!P109)*DSTG!$C109+(drdp!J109+drdp!S109)*DSTG!$D109)</f>
        <v>0</v>
      </c>
      <c r="H109" s="18">
        <f>Model!$W$6*((drdp!B109)*DSTG!$B109+(drdp!E109)*DSTG!$C109+(drdp!H109)*DSTG!$D109)</f>
        <v>-1.3408574348587619</v>
      </c>
      <c r="I109" s="18">
        <f>Model!$W$6*((drdp!C109)*DSTG!$B109+(drdp!F109)*DSTG!$C109+(drdp!I109)*DSTG!$D109)</f>
        <v>-1.1251129790513008</v>
      </c>
      <c r="J109" s="18">
        <f>Model!$W$6*((drdp!D109)*DSTG!$B109+(drdp!G109)*DSTG!$C109+(drdp!J109)*DSTG!$D109)</f>
        <v>1.0105737440097602</v>
      </c>
      <c r="K109" s="21">
        <f>SUM(E$3:E108)+H109</f>
        <v>-0.25346631410352605</v>
      </c>
      <c r="L109" s="21">
        <f>SUM(F$3:F108)+I109</f>
        <v>4.5241004293598008E-2</v>
      </c>
      <c r="M109" s="21">
        <f>SUM(G$3:G108)+J109</f>
        <v>1.616562545872994</v>
      </c>
      <c r="N109" s="21"/>
      <c r="O109" s="21"/>
      <c r="P109" s="21"/>
      <c r="Q109" s="19">
        <f t="shared" si="5"/>
        <v>6.4245172385227325E-2</v>
      </c>
      <c r="R109" s="19">
        <f t="shared" si="5"/>
        <v>2.0467484694933536E-3</v>
      </c>
      <c r="S109" s="19">
        <f t="shared" si="5"/>
        <v>2.6132744647193755</v>
      </c>
      <c r="T109" s="19">
        <f t="shared" si="6"/>
        <v>-1.1467070604640084E-2</v>
      </c>
      <c r="U109" s="19">
        <f t="shared" si="7"/>
        <v>-0.40974415002024001</v>
      </c>
      <c r="V109" s="19">
        <f t="shared" si="8"/>
        <v>7.3134913078709854E-2</v>
      </c>
    </row>
    <row r="110" spans="1:22" x14ac:dyDescent="0.25">
      <c r="A110" s="26">
        <f>Wellpath!E110</f>
        <v>10200</v>
      </c>
      <c r="B110" s="68">
        <f>Wellpath!K110*Wellpath!P110</f>
        <v>8212015.9475481603</v>
      </c>
      <c r="C110" s="22">
        <v>0</v>
      </c>
      <c r="D110" s="22">
        <v>0</v>
      </c>
      <c r="E110" s="20">
        <f>Model!$W$6*((drdp!B110+drdp!K110)*DSTG!$B110+(drdp!E110+drdp!N110)*DSTG!$C110+(drdp!H110+drdp!Q110)*DSTG!$D110)</f>
        <v>0</v>
      </c>
      <c r="F110" s="20">
        <f>Model!$W$6*((drdp!C110+drdp!L110)*DSTG!$B110+(drdp!F110+drdp!O110)*DSTG!$C110+(drdp!I110+drdp!R110)*DSTG!$D110)</f>
        <v>0</v>
      </c>
      <c r="G110" s="20">
        <f>Model!$W$6*((drdp!D110+drdp!M110)*DSTG!$B110+(drdp!G110+drdp!P110)*DSTG!$C110+(drdp!J110+drdp!S110)*DSTG!$D110)</f>
        <v>0</v>
      </c>
      <c r="H110" s="18">
        <f>Model!$W$6*((drdp!B110)*DSTG!$B110+(drdp!E110)*DSTG!$C110+(drdp!H110)*DSTG!$D110)</f>
        <v>-1.3619914805473026</v>
      </c>
      <c r="I110" s="18">
        <f>Model!$W$6*((drdp!C110)*DSTG!$B110+(drdp!F110)*DSTG!$C110+(drdp!I110)*DSTG!$D110)</f>
        <v>-1.1428465489938389</v>
      </c>
      <c r="J110" s="18">
        <f>Model!$W$6*((drdp!D110)*DSTG!$B110+(drdp!G110)*DSTG!$C110+(drdp!J110)*DSTG!$D110)</f>
        <v>1.0265019934435202</v>
      </c>
      <c r="K110" s="21">
        <f>SUM(E$3:E109)+H110</f>
        <v>-0.27460035979206676</v>
      </c>
      <c r="L110" s="21">
        <f>SUM(F$3:F109)+I110</f>
        <v>2.7507434351059956E-2</v>
      </c>
      <c r="M110" s="21">
        <f>SUM(G$3:G109)+J110</f>
        <v>1.632490795306754</v>
      </c>
      <c r="N110" s="21"/>
      <c r="O110" s="21"/>
      <c r="P110" s="21"/>
      <c r="Q110" s="19">
        <f t="shared" si="5"/>
        <v>7.5405357597932515E-2</v>
      </c>
      <c r="R110" s="19">
        <f t="shared" si="5"/>
        <v>7.5665894457787328E-4</v>
      </c>
      <c r="S110" s="19">
        <f t="shared" si="5"/>
        <v>2.6650261967612781</v>
      </c>
      <c r="T110" s="19">
        <f t="shared" si="6"/>
        <v>-7.5535513697577205E-3</v>
      </c>
      <c r="U110" s="19">
        <f t="shared" si="7"/>
        <v>-0.44828255974847186</v>
      </c>
      <c r="V110" s="19">
        <f t="shared" si="8"/>
        <v>4.490563338061019E-2</v>
      </c>
    </row>
    <row r="111" spans="1:22" x14ac:dyDescent="0.25">
      <c r="A111" s="26">
        <f>Wellpath!E111</f>
        <v>10300</v>
      </c>
      <c r="B111" s="68">
        <f>Wellpath!K111*Wellpath!P111</f>
        <v>8340370.9734182414</v>
      </c>
      <c r="C111" s="22">
        <v>0</v>
      </c>
      <c r="D111" s="22">
        <v>0</v>
      </c>
      <c r="E111" s="20">
        <f>Model!$W$6*((drdp!B111+drdp!K111)*DSTG!$B111+(drdp!E111+drdp!N111)*DSTG!$C111+(drdp!H111+drdp!Q111)*DSTG!$D111)</f>
        <v>0</v>
      </c>
      <c r="F111" s="20">
        <f>Model!$W$6*((drdp!C111+drdp!L111)*DSTG!$B111+(drdp!F111+drdp!O111)*DSTG!$C111+(drdp!I111+drdp!R111)*DSTG!$D111)</f>
        <v>0</v>
      </c>
      <c r="G111" s="20">
        <f>Model!$W$6*((drdp!D111+drdp!M111)*DSTG!$B111+(drdp!G111+drdp!P111)*DSTG!$C111+(drdp!J111+drdp!S111)*DSTG!$D111)</f>
        <v>0</v>
      </c>
      <c r="H111" s="18">
        <f>Model!$W$6*((drdp!B111)*DSTG!$B111+(drdp!E111)*DSTG!$C111+(drdp!H111)*DSTG!$D111)</f>
        <v>-1.3832796091672519</v>
      </c>
      <c r="I111" s="18">
        <f>Model!$W$6*((drdp!C111)*DSTG!$B111+(drdp!F111)*DSTG!$C111+(drdp!I111)*DSTG!$D111)</f>
        <v>-1.1607094098672928</v>
      </c>
      <c r="J111" s="18">
        <f>Model!$W$6*((drdp!D111)*DSTG!$B111+(drdp!G111)*DSTG!$C111+(drdp!J111)*DSTG!$D111)</f>
        <v>1.0425463716772803</v>
      </c>
      <c r="K111" s="21">
        <f>SUM(E$3:E110)+H111</f>
        <v>-0.29588848841201609</v>
      </c>
      <c r="L111" s="21">
        <f>SUM(F$3:F110)+I111</f>
        <v>9.6445734776060554E-3</v>
      </c>
      <c r="M111" s="21">
        <f>SUM(G$3:G110)+J111</f>
        <v>1.648535173540514</v>
      </c>
      <c r="N111" s="21"/>
      <c r="O111" s="21"/>
      <c r="P111" s="21"/>
      <c r="Q111" s="19">
        <f t="shared" si="5"/>
        <v>8.7549997574747782E-2</v>
      </c>
      <c r="R111" s="19">
        <f t="shared" si="5"/>
        <v>9.3017797564942157E-5</v>
      </c>
      <c r="S111" s="19">
        <f t="shared" si="5"/>
        <v>2.7176682184002527</v>
      </c>
      <c r="T111" s="19">
        <f t="shared" si="6"/>
        <v>-2.853718267667477E-3</v>
      </c>
      <c r="U111" s="19">
        <f t="shared" si="7"/>
        <v>-0.48778258059294333</v>
      </c>
      <c r="V111" s="19">
        <f t="shared" si="8"/>
        <v>1.5899418611629537E-2</v>
      </c>
    </row>
    <row r="112" spans="1:22" x14ac:dyDescent="0.25">
      <c r="A112" s="26">
        <f>Wellpath!E112</f>
        <v>10400</v>
      </c>
      <c r="B112" s="68">
        <f>Wellpath!K112*Wellpath!P112</f>
        <v>8469655.0296883211</v>
      </c>
      <c r="C112" s="22">
        <v>0</v>
      </c>
      <c r="D112" s="22">
        <v>0</v>
      </c>
      <c r="E112" s="20">
        <f>Model!$W$6*((drdp!B112+drdp!K112)*DSTG!$B112+(drdp!E112+drdp!N112)*DSTG!$C112+(drdp!H112+drdp!Q112)*DSTG!$D112)</f>
        <v>0</v>
      </c>
      <c r="F112" s="20">
        <f>Model!$W$6*((drdp!C112+drdp!L112)*DSTG!$B112+(drdp!F112+drdp!O112)*DSTG!$C112+(drdp!I112+drdp!R112)*DSTG!$D112)</f>
        <v>0</v>
      </c>
      <c r="G112" s="20">
        <f>Model!$W$6*((drdp!D112+drdp!M112)*DSTG!$B112+(drdp!G112+drdp!P112)*DSTG!$C112+(drdp!J112+drdp!S112)*DSTG!$D112)</f>
        <v>0</v>
      </c>
      <c r="H112" s="18">
        <f>Model!$W$6*((drdp!B112)*DSTG!$B112+(drdp!E112)*DSTG!$C112+(drdp!H112)*DSTG!$D112)</f>
        <v>-1.404721820718609</v>
      </c>
      <c r="I112" s="18">
        <f>Model!$W$6*((drdp!C112)*DSTG!$B112+(drdp!F112)*DSTG!$C112+(drdp!I112)*DSTG!$D112)</f>
        <v>-1.1787015616716618</v>
      </c>
      <c r="J112" s="18">
        <f>Model!$W$6*((drdp!D112)*DSTG!$B112+(drdp!G112)*DSTG!$C112+(drdp!J112)*DSTG!$D112)</f>
        <v>1.0587068787110403</v>
      </c>
      <c r="K112" s="21">
        <f>SUM(E$3:E111)+H112</f>
        <v>-0.31733069996337315</v>
      </c>
      <c r="L112" s="21">
        <f>SUM(F$3:F111)+I112</f>
        <v>-8.3475783267630277E-3</v>
      </c>
      <c r="M112" s="21">
        <f>SUM(G$3:G111)+J112</f>
        <v>1.6646956805742741</v>
      </c>
      <c r="N112" s="21"/>
      <c r="O112" s="21"/>
      <c r="P112" s="21"/>
      <c r="Q112" s="19">
        <f t="shared" si="5"/>
        <v>0.10069877313924436</v>
      </c>
      <c r="R112" s="19">
        <f t="shared" si="5"/>
        <v>6.9682063921443823E-5</v>
      </c>
      <c r="S112" s="19">
        <f t="shared" si="5"/>
        <v>2.7712117089226456</v>
      </c>
      <c r="T112" s="19">
        <f t="shared" si="6"/>
        <v>2.6489428734307948E-3</v>
      </c>
      <c r="U112" s="19">
        <f t="shared" si="7"/>
        <v>-0.52825904554263825</v>
      </c>
      <c r="V112" s="19">
        <f t="shared" si="8"/>
        <v>-1.3896177583817839E-2</v>
      </c>
    </row>
    <row r="113" spans="1:22" x14ac:dyDescent="0.25">
      <c r="A113" s="26">
        <f>Wellpath!E113</f>
        <v>10500</v>
      </c>
      <c r="B113" s="68">
        <f>Wellpath!K113*Wellpath!P113</f>
        <v>8599868.1163584013</v>
      </c>
      <c r="C113" s="22">
        <v>0</v>
      </c>
      <c r="D113" s="22">
        <v>0</v>
      </c>
      <c r="E113" s="20">
        <f>Model!$W$6*((drdp!B113+drdp!K113)*DSTG!$B113+(drdp!E113+drdp!N113)*DSTG!$C113+(drdp!H113+drdp!Q113)*DSTG!$D113)</f>
        <v>0</v>
      </c>
      <c r="F113" s="20">
        <f>Model!$W$6*((drdp!C113+drdp!L113)*DSTG!$B113+(drdp!F113+drdp!O113)*DSTG!$C113+(drdp!I113+drdp!R113)*DSTG!$D113)</f>
        <v>0</v>
      </c>
      <c r="G113" s="20">
        <f>Model!$W$6*((drdp!D113+drdp!M113)*DSTG!$B113+(drdp!G113+drdp!P113)*DSTG!$C113+(drdp!J113+drdp!S113)*DSTG!$D113)</f>
        <v>0</v>
      </c>
      <c r="H113" s="18">
        <f>Model!$W$6*((drdp!B113)*DSTG!$B113+(drdp!E113)*DSTG!$C113+(drdp!H113)*DSTG!$D113)</f>
        <v>-1.4263181152013744</v>
      </c>
      <c r="I113" s="18">
        <f>Model!$W$6*((drdp!C113)*DSTG!$B113+(drdp!F113)*DSTG!$C113+(drdp!I113)*DSTG!$D113)</f>
        <v>-1.1968230044069461</v>
      </c>
      <c r="J113" s="18">
        <f>Model!$W$6*((drdp!D113)*DSTG!$B113+(drdp!G113)*DSTG!$C113+(drdp!J113)*DSTG!$D113)</f>
        <v>1.0749835145448003</v>
      </c>
      <c r="K113" s="21">
        <f>SUM(E$3:E112)+H113</f>
        <v>-0.33892699444613861</v>
      </c>
      <c r="L113" s="21">
        <f>SUM(F$3:F112)+I113</f>
        <v>-2.6469021062047293E-2</v>
      </c>
      <c r="M113" s="21">
        <f>SUM(G$3:G112)+J113</f>
        <v>1.6809723164080341</v>
      </c>
      <c r="N113" s="21"/>
      <c r="O113" s="21"/>
      <c r="P113" s="21"/>
      <c r="Q113" s="19">
        <f t="shared" si="5"/>
        <v>0.11487150756429287</v>
      </c>
      <c r="R113" s="19">
        <f t="shared" si="5"/>
        <v>7.0060907598310321E-4</v>
      </c>
      <c r="S113" s="19">
        <f t="shared" si="5"/>
        <v>2.825667928530192</v>
      </c>
      <c r="T113" s="19">
        <f t="shared" si="6"/>
        <v>8.9710657544912285E-3</v>
      </c>
      <c r="U113" s="19">
        <f t="shared" si="7"/>
        <v>-0.56972689494733852</v>
      </c>
      <c r="V113" s="19">
        <f t="shared" si="8"/>
        <v>-4.4493691647722683E-2</v>
      </c>
    </row>
    <row r="114" spans="1:22" x14ac:dyDescent="0.25">
      <c r="A114" s="26">
        <f>Wellpath!E114</f>
        <v>10600</v>
      </c>
      <c r="B114" s="68">
        <f>Wellpath!K114*Wellpath!P114</f>
        <v>8731010.2334284801</v>
      </c>
      <c r="C114" s="22">
        <v>0</v>
      </c>
      <c r="D114" s="22">
        <v>0</v>
      </c>
      <c r="E114" s="20">
        <f>Model!$W$6*((drdp!B114+drdp!K114)*DSTG!$B114+(drdp!E114+drdp!N114)*DSTG!$C114+(drdp!H114+drdp!Q114)*DSTG!$D114)</f>
        <v>0</v>
      </c>
      <c r="F114" s="20">
        <f>Model!$W$6*((drdp!C114+drdp!L114)*DSTG!$B114+(drdp!F114+drdp!O114)*DSTG!$C114+(drdp!I114+drdp!R114)*DSTG!$D114)</f>
        <v>0</v>
      </c>
      <c r="G114" s="20">
        <f>Model!$W$6*((drdp!D114+drdp!M114)*DSTG!$B114+(drdp!G114+drdp!P114)*DSTG!$C114+(drdp!J114+drdp!S114)*DSTG!$D114)</f>
        <v>0</v>
      </c>
      <c r="H114" s="18">
        <f>Model!$W$6*((drdp!B114)*DSTG!$B114+(drdp!E114)*DSTG!$C114+(drdp!H114)*DSTG!$D114)</f>
        <v>-1.448068492615548</v>
      </c>
      <c r="I114" s="18">
        <f>Model!$W$6*((drdp!C114)*DSTG!$B114+(drdp!F114)*DSTG!$C114+(drdp!I114)*DSTG!$D114)</f>
        <v>-1.215073738073146</v>
      </c>
      <c r="J114" s="18">
        <f>Model!$W$6*((drdp!D114)*DSTG!$B114+(drdp!G114)*DSTG!$C114+(drdp!J114)*DSTG!$D114)</f>
        <v>1.0913762791785602</v>
      </c>
      <c r="K114" s="21">
        <f>SUM(E$3:E113)+H114</f>
        <v>-0.36067737186031223</v>
      </c>
      <c r="L114" s="21">
        <f>SUM(F$3:F113)+I114</f>
        <v>-4.4719754728247185E-2</v>
      </c>
      <c r="M114" s="21">
        <f>SUM(G$3:G113)+J114</f>
        <v>1.697365081041794</v>
      </c>
      <c r="N114" s="21"/>
      <c r="O114" s="21"/>
      <c r="P114" s="21"/>
      <c r="Q114" s="19">
        <f t="shared" si="5"/>
        <v>0.13008816657206196</v>
      </c>
      <c r="R114" s="19">
        <f t="shared" si="5"/>
        <v>1.9998564629545865E-3</v>
      </c>
      <c r="S114" s="19">
        <f t="shared" si="5"/>
        <v>2.8810482183400157</v>
      </c>
      <c r="T114" s="19">
        <f t="shared" si="6"/>
        <v>1.6129403605621966E-2</v>
      </c>
      <c r="U114" s="19">
        <f t="shared" si="7"/>
        <v>-0.61220117651762018</v>
      </c>
      <c r="V114" s="19">
        <f t="shared" si="8"/>
        <v>-7.5905750108480427E-2</v>
      </c>
    </row>
    <row r="115" spans="1:22" x14ac:dyDescent="0.25">
      <c r="A115" s="26">
        <f>Wellpath!E115</f>
        <v>10700</v>
      </c>
      <c r="B115" s="68">
        <f>Wellpath!K115*Wellpath!P115</f>
        <v>8863081.3808985613</v>
      </c>
      <c r="C115" s="22">
        <v>0</v>
      </c>
      <c r="D115" s="22">
        <v>0</v>
      </c>
      <c r="E115" s="20">
        <f>Model!$W$6*((drdp!B115+drdp!K115)*DSTG!$B115+(drdp!E115+drdp!N115)*DSTG!$C115+(drdp!H115+drdp!Q115)*DSTG!$D115)</f>
        <v>0</v>
      </c>
      <c r="F115" s="20">
        <f>Model!$W$6*((drdp!C115+drdp!L115)*DSTG!$B115+(drdp!F115+drdp!O115)*DSTG!$C115+(drdp!I115+drdp!R115)*DSTG!$D115)</f>
        <v>0</v>
      </c>
      <c r="G115" s="20">
        <f>Model!$W$6*((drdp!D115+drdp!M115)*DSTG!$B115+(drdp!G115+drdp!P115)*DSTG!$C115+(drdp!J115+drdp!S115)*DSTG!$D115)</f>
        <v>0</v>
      </c>
      <c r="H115" s="18">
        <f>Model!$W$6*((drdp!B115)*DSTG!$B115+(drdp!E115)*DSTG!$C115+(drdp!H115)*DSTG!$D115)</f>
        <v>-1.4699729529611303</v>
      </c>
      <c r="I115" s="18">
        <f>Model!$W$6*((drdp!C115)*DSTG!$B115+(drdp!F115)*DSTG!$C115+(drdp!I115)*DSTG!$D115)</f>
        <v>-1.2334537626702613</v>
      </c>
      <c r="J115" s="18">
        <f>Model!$W$6*((drdp!D115)*DSTG!$B115+(drdp!G115)*DSTG!$C115+(drdp!J115)*DSTG!$D115)</f>
        <v>1.1078851726123204</v>
      </c>
      <c r="K115" s="21">
        <f>SUM(E$3:E114)+H115</f>
        <v>-0.38258183220589448</v>
      </c>
      <c r="L115" s="21">
        <f>SUM(F$3:F114)+I115</f>
        <v>-6.3099779325362482E-2</v>
      </c>
      <c r="M115" s="21">
        <f>SUM(G$3:G114)+J115</f>
        <v>1.7138739744755542</v>
      </c>
      <c r="N115" s="21"/>
      <c r="O115" s="21"/>
      <c r="P115" s="21"/>
      <c r="Q115" s="19">
        <f t="shared" si="5"/>
        <v>0.14636885833401919</v>
      </c>
      <c r="R115" s="19">
        <f t="shared" si="5"/>
        <v>3.9815821509094421E-3</v>
      </c>
      <c r="S115" s="19">
        <f t="shared" si="5"/>
        <v>2.9373640003846329</v>
      </c>
      <c r="T115" s="19">
        <f t="shared" si="6"/>
        <v>2.4140829186084799E-2</v>
      </c>
      <c r="U115" s="19">
        <f t="shared" si="7"/>
        <v>-0.65569704532485595</v>
      </c>
      <c r="V115" s="19">
        <f t="shared" si="8"/>
        <v>-0.1081450695808894</v>
      </c>
    </row>
    <row r="116" spans="1:22" x14ac:dyDescent="0.25">
      <c r="A116" s="26">
        <f>Wellpath!E116</f>
        <v>10800</v>
      </c>
      <c r="B116" s="68">
        <f>Wellpath!K116*Wellpath!P116</f>
        <v>8996081.5587686412</v>
      </c>
      <c r="C116" s="22">
        <v>0</v>
      </c>
      <c r="D116" s="22">
        <v>0</v>
      </c>
      <c r="E116" s="20">
        <f>Model!$W$6*((drdp!B116+drdp!K116)*DSTG!$B116+(drdp!E116+drdp!N116)*DSTG!$C116+(drdp!H116+drdp!Q116)*DSTG!$D116)</f>
        <v>0</v>
      </c>
      <c r="F116" s="20">
        <f>Model!$W$6*((drdp!C116+drdp!L116)*DSTG!$B116+(drdp!F116+drdp!O116)*DSTG!$C116+(drdp!I116+drdp!R116)*DSTG!$D116)</f>
        <v>0</v>
      </c>
      <c r="G116" s="20">
        <f>Model!$W$6*((drdp!D116+drdp!M116)*DSTG!$B116+(drdp!G116+drdp!P116)*DSTG!$C116+(drdp!J116+drdp!S116)*DSTG!$D116)</f>
        <v>0</v>
      </c>
      <c r="H116" s="18">
        <f>Model!$W$6*((drdp!B116)*DSTG!$B116+(drdp!E116)*DSTG!$C116+(drdp!H116)*DSTG!$D116)</f>
        <v>-1.4920314962381203</v>
      </c>
      <c r="I116" s="18">
        <f>Model!$W$6*((drdp!C116)*DSTG!$B116+(drdp!F116)*DSTG!$C116+(drdp!I116)*DSTG!$D116)</f>
        <v>-1.2519630781982918</v>
      </c>
      <c r="J116" s="18">
        <f>Model!$W$6*((drdp!D116)*DSTG!$B116+(drdp!G116)*DSTG!$C116+(drdp!J116)*DSTG!$D116)</f>
        <v>1.1245101948460803</v>
      </c>
      <c r="K116" s="21">
        <f>SUM(E$3:E115)+H116</f>
        <v>-0.40464037548288445</v>
      </c>
      <c r="L116" s="21">
        <f>SUM(F$3:F115)+I116</f>
        <v>-8.1609094853392961E-2</v>
      </c>
      <c r="M116" s="21">
        <f>SUM(G$3:G115)+J116</f>
        <v>1.7304989967093141</v>
      </c>
      <c r="N116" s="21"/>
      <c r="O116" s="21"/>
      <c r="P116" s="21"/>
      <c r="Q116" s="19">
        <f t="shared" si="5"/>
        <v>0.16373383347092971</v>
      </c>
      <c r="R116" s="19">
        <f t="shared" si="5"/>
        <v>6.6600443627900891E-3</v>
      </c>
      <c r="S116" s="19">
        <f t="shared" si="5"/>
        <v>2.9946267776119426</v>
      </c>
      <c r="T116" s="19">
        <f t="shared" si="6"/>
        <v>3.3022334784295261E-2</v>
      </c>
      <c r="U116" s="19">
        <f t="shared" si="7"/>
        <v>-0.70022976380121171</v>
      </c>
      <c r="V116" s="19">
        <f t="shared" si="8"/>
        <v>-0.14122445676615175</v>
      </c>
    </row>
    <row r="117" spans="1:22" x14ac:dyDescent="0.25">
      <c r="A117" s="26">
        <f>Wellpath!E117</f>
        <v>10900</v>
      </c>
      <c r="B117" s="68">
        <f>Wellpath!K117*Wellpath!P117</f>
        <v>9130010.7670387216</v>
      </c>
      <c r="C117" s="22">
        <v>0</v>
      </c>
      <c r="D117" s="22">
        <v>0</v>
      </c>
      <c r="E117" s="20">
        <f>Model!$W$6*((drdp!B117+drdp!K117)*DSTG!$B117+(drdp!E117+drdp!N117)*DSTG!$C117+(drdp!H117+drdp!Q117)*DSTG!$D117)</f>
        <v>0</v>
      </c>
      <c r="F117" s="20">
        <f>Model!$W$6*((drdp!C117+drdp!L117)*DSTG!$B117+(drdp!F117+drdp!O117)*DSTG!$C117+(drdp!I117+drdp!R117)*DSTG!$D117)</f>
        <v>0</v>
      </c>
      <c r="G117" s="20">
        <f>Model!$W$6*((drdp!D117+drdp!M117)*DSTG!$B117+(drdp!G117+drdp!P117)*DSTG!$C117+(drdp!J117+drdp!S117)*DSTG!$D117)</f>
        <v>0</v>
      </c>
      <c r="H117" s="18">
        <f>Model!$W$6*((drdp!B117)*DSTG!$B117+(drdp!E117)*DSTG!$C117+(drdp!H117)*DSTG!$D117)</f>
        <v>-1.5142441224465191</v>
      </c>
      <c r="I117" s="18">
        <f>Model!$W$6*((drdp!C117)*DSTG!$B117+(drdp!F117)*DSTG!$C117+(drdp!I117)*DSTG!$D117)</f>
        <v>-1.2706016846572379</v>
      </c>
      <c r="J117" s="18">
        <f>Model!$W$6*((drdp!D117)*DSTG!$B117+(drdp!G117)*DSTG!$C117+(drdp!J117)*DSTG!$D117)</f>
        <v>1.1412513458798403</v>
      </c>
      <c r="K117" s="21">
        <f>SUM(E$3:E116)+H117</f>
        <v>-0.42685300169128326</v>
      </c>
      <c r="L117" s="21">
        <f>SUM(F$3:F116)+I117</f>
        <v>-0.10024770131233907</v>
      </c>
      <c r="M117" s="21">
        <f>SUM(G$3:G116)+J117</f>
        <v>1.7472401477430741</v>
      </c>
      <c r="N117" s="21"/>
      <c r="O117" s="21"/>
      <c r="P117" s="21"/>
      <c r="Q117" s="19">
        <f t="shared" si="5"/>
        <v>0.18220348505285866</v>
      </c>
      <c r="R117" s="19">
        <f t="shared" si="5"/>
        <v>1.0049601618407948E-2</v>
      </c>
      <c r="S117" s="19">
        <f t="shared" si="5"/>
        <v>3.0528481338852393</v>
      </c>
      <c r="T117" s="19">
        <f t="shared" si="6"/>
        <v>4.2791032217823127E-2</v>
      </c>
      <c r="U117" s="19">
        <f t="shared" si="7"/>
        <v>-0.74581470173965247</v>
      </c>
      <c r="V117" s="19">
        <f t="shared" si="8"/>
        <v>-0.17515680845187487</v>
      </c>
    </row>
    <row r="118" spans="1:22" x14ac:dyDescent="0.25">
      <c r="A118" s="26">
        <f>Wellpath!E118</f>
        <v>11000</v>
      </c>
      <c r="B118" s="68">
        <f>Wellpath!K118*Wellpath!P118</f>
        <v>9264869.0057088006</v>
      </c>
      <c r="C118" s="22">
        <v>0</v>
      </c>
      <c r="D118" s="22">
        <v>0</v>
      </c>
      <c r="E118" s="20">
        <f>Model!$W$6*((drdp!B118+drdp!K118)*DSTG!$B118+(drdp!E118+drdp!N118)*DSTG!$C118+(drdp!H118+drdp!Q118)*DSTG!$D118)</f>
        <v>0</v>
      </c>
      <c r="F118" s="20">
        <f>Model!$W$6*((drdp!C118+drdp!L118)*DSTG!$B118+(drdp!F118+drdp!O118)*DSTG!$C118+(drdp!I118+drdp!R118)*DSTG!$D118)</f>
        <v>0</v>
      </c>
      <c r="G118" s="20">
        <f>Model!$W$6*((drdp!D118+drdp!M118)*DSTG!$B118+(drdp!G118+drdp!P118)*DSTG!$C118+(drdp!J118+drdp!S118)*DSTG!$D118)</f>
        <v>0</v>
      </c>
      <c r="H118" s="18">
        <f>Model!$W$6*((drdp!B118)*DSTG!$B118+(drdp!E118)*DSTG!$C118+(drdp!H118)*DSTG!$D118)</f>
        <v>-1.5366108315863254</v>
      </c>
      <c r="I118" s="18">
        <f>Model!$W$6*((drdp!C118)*DSTG!$B118+(drdp!F118)*DSTG!$C118+(drdp!I118)*DSTG!$D118)</f>
        <v>-1.2893695820470989</v>
      </c>
      <c r="J118" s="18">
        <f>Model!$W$6*((drdp!D118)*DSTG!$B118+(drdp!G118)*DSTG!$C118+(drdp!J118)*DSTG!$D118)</f>
        <v>1.1581086257136002</v>
      </c>
      <c r="K118" s="21">
        <f>SUM(E$3:E117)+H118</f>
        <v>-0.44921971083108958</v>
      </c>
      <c r="L118" s="21">
        <f>SUM(F$3:F117)+I118</f>
        <v>-0.11901559870220013</v>
      </c>
      <c r="M118" s="21">
        <f>SUM(G$3:G117)+J118</f>
        <v>1.764097427576834</v>
      </c>
      <c r="N118" s="21"/>
      <c r="O118" s="21"/>
      <c r="P118" s="21"/>
      <c r="Q118" s="19">
        <f t="shared" si="5"/>
        <v>0.20179834859916773</v>
      </c>
      <c r="R118" s="19">
        <f t="shared" si="5"/>
        <v>1.4164712734443141E-2</v>
      </c>
      <c r="S118" s="19">
        <f t="shared" si="5"/>
        <v>3.1120397339832029</v>
      </c>
      <c r="T118" s="19">
        <f t="shared" si="6"/>
        <v>5.3464152833391343E-2</v>
      </c>
      <c r="U118" s="19">
        <f t="shared" si="7"/>
        <v>-0.7924673362939344</v>
      </c>
      <c r="V118" s="19">
        <f t="shared" si="8"/>
        <v>-0.20995511151206803</v>
      </c>
    </row>
    <row r="119" spans="1:22" x14ac:dyDescent="0.25">
      <c r="A119" s="26">
        <f>Wellpath!E119</f>
        <v>11100</v>
      </c>
      <c r="B119" s="68">
        <f>Wellpath!K119*Wellpath!P119</f>
        <v>9400656.274778882</v>
      </c>
      <c r="C119" s="22">
        <v>0</v>
      </c>
      <c r="D119" s="22">
        <v>0</v>
      </c>
      <c r="E119" s="20">
        <f>Model!$W$6*((drdp!B119+drdp!K119)*DSTG!$B119+(drdp!E119+drdp!N119)*DSTG!$C119+(drdp!H119+drdp!Q119)*DSTG!$D119)</f>
        <v>0</v>
      </c>
      <c r="F119" s="20">
        <f>Model!$W$6*((drdp!C119+drdp!L119)*DSTG!$B119+(drdp!F119+drdp!O119)*DSTG!$C119+(drdp!I119+drdp!R119)*DSTG!$D119)</f>
        <v>0</v>
      </c>
      <c r="G119" s="20">
        <f>Model!$W$6*((drdp!D119+drdp!M119)*DSTG!$B119+(drdp!G119+drdp!P119)*DSTG!$C119+(drdp!J119+drdp!S119)*DSTG!$D119)</f>
        <v>0</v>
      </c>
      <c r="H119" s="18">
        <f>Model!$W$6*((drdp!B119)*DSTG!$B119+(drdp!E119)*DSTG!$C119+(drdp!H119)*DSTG!$D119)</f>
        <v>-1.5591316236575405</v>
      </c>
      <c r="I119" s="18">
        <f>Model!$W$6*((drdp!C119)*DSTG!$B119+(drdp!F119)*DSTG!$C119+(drdp!I119)*DSTG!$D119)</f>
        <v>-1.3082667703678759</v>
      </c>
      <c r="J119" s="18">
        <f>Model!$W$6*((drdp!D119)*DSTG!$B119+(drdp!G119)*DSTG!$C119+(drdp!J119)*DSTG!$D119)</f>
        <v>1.1750820343473605</v>
      </c>
      <c r="K119" s="21">
        <f>SUM(E$3:E118)+H119</f>
        <v>-0.47174050290230474</v>
      </c>
      <c r="L119" s="21">
        <f>SUM(F$3:F118)+I119</f>
        <v>-0.13791278702297705</v>
      </c>
      <c r="M119" s="21">
        <f>SUM(G$3:G118)+J119</f>
        <v>1.7810708362105943</v>
      </c>
      <c r="N119" s="21"/>
      <c r="O119" s="21"/>
      <c r="P119" s="21"/>
      <c r="Q119" s="19">
        <f t="shared" si="5"/>
        <v>0.22253910207851937</v>
      </c>
      <c r="R119" s="19">
        <f t="shared" si="5"/>
        <v>1.9019936824445027E-2</v>
      </c>
      <c r="S119" s="19">
        <f t="shared" si="5"/>
        <v>3.1722133235999053</v>
      </c>
      <c r="T119" s="19">
        <f t="shared" si="6"/>
        <v>6.5059047506877632E-2</v>
      </c>
      <c r="U119" s="19">
        <f t="shared" si="7"/>
        <v>-0.84020325197861412</v>
      </c>
      <c r="V119" s="19">
        <f t="shared" si="8"/>
        <v>-0.24563244290714731</v>
      </c>
    </row>
    <row r="120" spans="1:22" x14ac:dyDescent="0.25">
      <c r="A120" s="26">
        <f>Wellpath!E120</f>
        <v>11200</v>
      </c>
      <c r="B120" s="68">
        <f>Wellpath!K120*Wellpath!P120</f>
        <v>9537372.5742489602</v>
      </c>
      <c r="C120" s="22">
        <v>0</v>
      </c>
      <c r="D120" s="22">
        <v>0</v>
      </c>
      <c r="E120" s="20">
        <f>Model!$W$6*((drdp!B120+drdp!K120)*DSTG!$B120+(drdp!E120+drdp!N120)*DSTG!$C120+(drdp!H120+drdp!Q120)*DSTG!$D120)</f>
        <v>0</v>
      </c>
      <c r="F120" s="20">
        <f>Model!$W$6*((drdp!C120+drdp!L120)*DSTG!$B120+(drdp!F120+drdp!O120)*DSTG!$C120+(drdp!I120+drdp!R120)*DSTG!$D120)</f>
        <v>0</v>
      </c>
      <c r="G120" s="20">
        <f>Model!$W$6*((drdp!D120+drdp!M120)*DSTG!$B120+(drdp!G120+drdp!P120)*DSTG!$C120+(drdp!J120+drdp!S120)*DSTG!$D120)</f>
        <v>0</v>
      </c>
      <c r="H120" s="18">
        <f>Model!$W$6*((drdp!B120)*DSTG!$B120+(drdp!E120)*DSTG!$C120+(drdp!H120)*DSTG!$D120)</f>
        <v>-1.5818064986601634</v>
      </c>
      <c r="I120" s="18">
        <f>Model!$W$6*((drdp!C120)*DSTG!$B120+(drdp!F120)*DSTG!$C120+(drdp!I120)*DSTG!$D120)</f>
        <v>-1.3272932496195677</v>
      </c>
      <c r="J120" s="18">
        <f>Model!$W$6*((drdp!D120)*DSTG!$B120+(drdp!G120)*DSTG!$C120+(drdp!J120)*DSTG!$D120)</f>
        <v>1.1921715717811201</v>
      </c>
      <c r="K120" s="21">
        <f>SUM(E$3:E119)+H120</f>
        <v>-0.49441537790492762</v>
      </c>
      <c r="L120" s="21">
        <f>SUM(F$3:F119)+I120</f>
        <v>-0.15693926627466892</v>
      </c>
      <c r="M120" s="21">
        <f>SUM(G$3:G119)+J120</f>
        <v>1.7981603736443539</v>
      </c>
      <c r="N120" s="21"/>
      <c r="O120" s="21"/>
      <c r="P120" s="21"/>
      <c r="Q120" s="19">
        <f t="shared" si="5"/>
        <v>0.2444465659088724</v>
      </c>
      <c r="R120" s="19">
        <f t="shared" si="5"/>
        <v>2.4629933298831435E-2</v>
      </c>
      <c r="S120" s="19">
        <f t="shared" si="5"/>
        <v>3.2333807293448023</v>
      </c>
      <c r="T120" s="19">
        <f t="shared" si="6"/>
        <v>7.7593186643312495E-2</v>
      </c>
      <c r="U120" s="19">
        <f t="shared" si="7"/>
        <v>-0.88903814066903908</v>
      </c>
      <c r="V120" s="19">
        <f t="shared" si="8"/>
        <v>-0.28220196968392941</v>
      </c>
    </row>
    <row r="121" spans="1:22" x14ac:dyDescent="0.25">
      <c r="A121" s="26">
        <f>Wellpath!E121</f>
        <v>11300</v>
      </c>
      <c r="B121" s="68">
        <f>Wellpath!K121*Wellpath!P121</f>
        <v>9675017.9041190427</v>
      </c>
      <c r="C121" s="22">
        <v>0</v>
      </c>
      <c r="D121" s="22">
        <v>0</v>
      </c>
      <c r="E121" s="20">
        <f>Model!$W$6*((drdp!B121+drdp!K121)*DSTG!$B121+(drdp!E121+drdp!N121)*DSTG!$C121+(drdp!H121+drdp!Q121)*DSTG!$D121)</f>
        <v>0</v>
      </c>
      <c r="F121" s="20">
        <f>Model!$W$6*((drdp!C121+drdp!L121)*DSTG!$B121+(drdp!F121+drdp!O121)*DSTG!$C121+(drdp!I121+drdp!R121)*DSTG!$D121)</f>
        <v>0</v>
      </c>
      <c r="G121" s="20">
        <f>Model!$W$6*((drdp!D121+drdp!M121)*DSTG!$B121+(drdp!G121+drdp!P121)*DSTG!$C121+(drdp!J121+drdp!S121)*DSTG!$D121)</f>
        <v>0</v>
      </c>
      <c r="H121" s="18">
        <f>Model!$W$6*((drdp!B121)*DSTG!$B121+(drdp!E121)*DSTG!$C121+(drdp!H121)*DSTG!$D121)</f>
        <v>-1.6046354565941954</v>
      </c>
      <c r="I121" s="18">
        <f>Model!$W$6*((drdp!C121)*DSTG!$B121+(drdp!F121)*DSTG!$C121+(drdp!I121)*DSTG!$D121)</f>
        <v>-1.3464490198021755</v>
      </c>
      <c r="J121" s="18">
        <f>Model!$W$6*((drdp!D121)*DSTG!$B121+(drdp!G121)*DSTG!$C121+(drdp!J121)*DSTG!$D121)</f>
        <v>1.2093772380148806</v>
      </c>
      <c r="K121" s="21">
        <f>SUM(E$3:E120)+H121</f>
        <v>-0.51724433583895957</v>
      </c>
      <c r="L121" s="21">
        <f>SUM(F$3:F120)+I121</f>
        <v>-0.17609503645727664</v>
      </c>
      <c r="M121" s="21">
        <f>SUM(G$3:G120)+J121</f>
        <v>1.8153660398781144</v>
      </c>
      <c r="N121" s="21"/>
      <c r="O121" s="21"/>
      <c r="P121" s="21"/>
      <c r="Q121" s="19">
        <f t="shared" si="5"/>
        <v>0.26754170295748642</v>
      </c>
      <c r="R121" s="19">
        <f t="shared" si="5"/>
        <v>3.1009461864889589E-2</v>
      </c>
      <c r="S121" s="19">
        <f t="shared" si="5"/>
        <v>3.2955538587427475</v>
      </c>
      <c r="T121" s="19">
        <f t="shared" si="6"/>
        <v>9.1084160176881424E-2</v>
      </c>
      <c r="U121" s="19">
        <f t="shared" si="7"/>
        <v>-0.93898780160135742</v>
      </c>
      <c r="V121" s="19">
        <f t="shared" si="8"/>
        <v>-0.31967694897563848</v>
      </c>
    </row>
    <row r="122" spans="1:22" x14ac:dyDescent="0.25">
      <c r="A122" s="26">
        <f>Wellpath!E122</f>
        <v>11400</v>
      </c>
      <c r="B122" s="68">
        <f>Wellpath!K122*Wellpath!P122</f>
        <v>9813592.2643891219</v>
      </c>
      <c r="C122" s="22">
        <v>0</v>
      </c>
      <c r="D122" s="22">
        <v>0</v>
      </c>
      <c r="E122" s="20">
        <f>Model!$W$6*((drdp!B122+drdp!K122)*DSTG!$B122+(drdp!E122+drdp!N122)*DSTG!$C122+(drdp!H122+drdp!Q122)*DSTG!$D122)</f>
        <v>0</v>
      </c>
      <c r="F122" s="20">
        <f>Model!$W$6*((drdp!C122+drdp!L122)*DSTG!$B122+(drdp!F122+drdp!O122)*DSTG!$C122+(drdp!I122+drdp!R122)*DSTG!$D122)</f>
        <v>0</v>
      </c>
      <c r="G122" s="20">
        <f>Model!$W$6*((drdp!D122+drdp!M122)*DSTG!$B122+(drdp!G122+drdp!P122)*DSTG!$C122+(drdp!J122+drdp!S122)*DSTG!$D122)</f>
        <v>0</v>
      </c>
      <c r="H122" s="18">
        <f>Model!$W$6*((drdp!B122)*DSTG!$B122+(drdp!E122)*DSTG!$C122+(drdp!H122)*DSTG!$D122)</f>
        <v>-1.6276184974596348</v>
      </c>
      <c r="I122" s="18">
        <f>Model!$W$6*((drdp!C122)*DSTG!$B122+(drdp!F122)*DSTG!$C122+(drdp!I122)*DSTG!$D122)</f>
        <v>-1.3657340809156979</v>
      </c>
      <c r="J122" s="18">
        <f>Model!$W$6*((drdp!D122)*DSTG!$B122+(drdp!G122)*DSTG!$C122+(drdp!J122)*DSTG!$D122)</f>
        <v>1.2266990330486405</v>
      </c>
      <c r="K122" s="21">
        <f>SUM(E$3:E121)+H122</f>
        <v>-0.54022737670439902</v>
      </c>
      <c r="L122" s="21">
        <f>SUM(F$3:F121)+I122</f>
        <v>-0.19538009757079911</v>
      </c>
      <c r="M122" s="21">
        <f>SUM(G$3:G121)+J122</f>
        <v>1.8326878349118743</v>
      </c>
      <c r="N122" s="21"/>
      <c r="O122" s="21"/>
      <c r="P122" s="21"/>
      <c r="Q122" s="19">
        <f t="shared" si="5"/>
        <v>0.29184561854091662</v>
      </c>
      <c r="R122" s="19">
        <f t="shared" si="5"/>
        <v>3.8173382526774977E-2</v>
      </c>
      <c r="S122" s="19">
        <f t="shared" si="5"/>
        <v>3.3587447002339732</v>
      </c>
      <c r="T122" s="19">
        <f t="shared" si="6"/>
        <v>0.10554967757092232</v>
      </c>
      <c r="U122" s="19">
        <f t="shared" si="7"/>
        <v>-0.99006814137250654</v>
      </c>
      <c r="V122" s="19">
        <f t="shared" si="8"/>
        <v>-0.35807072800189854</v>
      </c>
    </row>
    <row r="123" spans="1:22" x14ac:dyDescent="0.25">
      <c r="A123" s="26">
        <f>Wellpath!E123</f>
        <v>11500</v>
      </c>
      <c r="B123" s="68">
        <f>Wellpath!K123*Wellpath!P123</f>
        <v>9953095.6550592016</v>
      </c>
      <c r="C123" s="22">
        <v>0</v>
      </c>
      <c r="D123" s="22">
        <v>0</v>
      </c>
      <c r="E123" s="20">
        <f>Model!$W$6*((drdp!B123+drdp!K123)*DSTG!$B123+(drdp!E123+drdp!N123)*DSTG!$C123+(drdp!H123+drdp!Q123)*DSTG!$D123)</f>
        <v>0</v>
      </c>
      <c r="F123" s="20">
        <f>Model!$W$6*((drdp!C123+drdp!L123)*DSTG!$B123+(drdp!F123+drdp!O123)*DSTG!$C123+(drdp!I123+drdp!R123)*DSTG!$D123)</f>
        <v>0</v>
      </c>
      <c r="G123" s="20">
        <f>Model!$W$6*((drdp!D123+drdp!M123)*DSTG!$B123+(drdp!G123+drdp!P123)*DSTG!$C123+(drdp!J123+drdp!S123)*DSTG!$D123)</f>
        <v>0</v>
      </c>
      <c r="H123" s="18">
        <f>Model!$W$6*((drdp!B123)*DSTG!$B123+(drdp!E123)*DSTG!$C123+(drdp!H123)*DSTG!$D123)</f>
        <v>-1.6507556212564827</v>
      </c>
      <c r="I123" s="18">
        <f>Model!$W$6*((drdp!C123)*DSTG!$B123+(drdp!F123)*DSTG!$C123+(drdp!I123)*DSTG!$D123)</f>
        <v>-1.385148432960136</v>
      </c>
      <c r="J123" s="18">
        <f>Model!$W$6*((drdp!D123)*DSTG!$B123+(drdp!G123)*DSTG!$C123+(drdp!J123)*DSTG!$D123)</f>
        <v>1.2441369568824003</v>
      </c>
      <c r="K123" s="21">
        <f>SUM(E$3:E122)+H123</f>
        <v>-0.56336450050124687</v>
      </c>
      <c r="L123" s="21">
        <f>SUM(F$3:F122)+I123</f>
        <v>-0.21479444961523719</v>
      </c>
      <c r="M123" s="21">
        <f>SUM(G$3:G122)+J123</f>
        <v>1.8501257587456341</v>
      </c>
      <c r="N123" s="21"/>
      <c r="O123" s="21"/>
      <c r="P123" s="21"/>
      <c r="Q123" s="19">
        <f t="shared" si="5"/>
        <v>0.31737956042501936</v>
      </c>
      <c r="R123" s="19">
        <f t="shared" si="5"/>
        <v>4.6136655585512672E-2</v>
      </c>
      <c r="S123" s="19">
        <f t="shared" si="5"/>
        <v>3.4229653231741084</v>
      </c>
      <c r="T123" s="19">
        <f t="shared" si="6"/>
        <v>0.12100756781792833</v>
      </c>
      <c r="U123" s="19">
        <f t="shared" si="7"/>
        <v>-1.0422951739402246</v>
      </c>
      <c r="V123" s="19">
        <f t="shared" si="8"/>
        <v>-0.39739674406874159</v>
      </c>
    </row>
    <row r="124" spans="1:22" x14ac:dyDescent="0.25">
      <c r="A124" s="26">
        <f>Wellpath!E124</f>
        <v>11600</v>
      </c>
      <c r="B124" s="68">
        <f>Wellpath!K124*Wellpath!P124</f>
        <v>10093528.076129282</v>
      </c>
      <c r="C124" s="22">
        <v>0</v>
      </c>
      <c r="D124" s="22">
        <v>0</v>
      </c>
      <c r="E124" s="20">
        <f>Model!$W$6*((drdp!B124+drdp!K124)*DSTG!$B124+(drdp!E124+drdp!N124)*DSTG!$C124+(drdp!H124+drdp!Q124)*DSTG!$D124)</f>
        <v>0</v>
      </c>
      <c r="F124" s="20">
        <f>Model!$W$6*((drdp!C124+drdp!L124)*DSTG!$B124+(drdp!F124+drdp!O124)*DSTG!$C124+(drdp!I124+drdp!R124)*DSTG!$D124)</f>
        <v>0</v>
      </c>
      <c r="G124" s="20">
        <f>Model!$W$6*((drdp!D124+drdp!M124)*DSTG!$B124+(drdp!G124+drdp!P124)*DSTG!$C124+(drdp!J124+drdp!S124)*DSTG!$D124)</f>
        <v>0</v>
      </c>
      <c r="H124" s="18">
        <f>Model!$W$6*((drdp!B124)*DSTG!$B124+(drdp!E124)*DSTG!$C124+(drdp!H124)*DSTG!$D124)</f>
        <v>-1.6740468279847387</v>
      </c>
      <c r="I124" s="18">
        <f>Model!$W$6*((drdp!C124)*DSTG!$B124+(drdp!F124)*DSTG!$C124+(drdp!I124)*DSTG!$D124)</f>
        <v>-1.4046920759354897</v>
      </c>
      <c r="J124" s="18">
        <f>Model!$W$6*((drdp!D124)*DSTG!$B124+(drdp!G124)*DSTG!$C124+(drdp!J124)*DSTG!$D124)</f>
        <v>1.2616910095161604</v>
      </c>
      <c r="K124" s="21">
        <f>SUM(E$3:E123)+H124</f>
        <v>-0.58665570722950289</v>
      </c>
      <c r="L124" s="21">
        <f>SUM(F$3:F123)+I124</f>
        <v>-0.23433809259059091</v>
      </c>
      <c r="M124" s="21">
        <f>SUM(G$3:G123)+J124</f>
        <v>1.8676798113793942</v>
      </c>
      <c r="N124" s="21"/>
      <c r="O124" s="21"/>
      <c r="P124" s="21"/>
      <c r="Q124" s="19">
        <f t="shared" si="5"/>
        <v>0.34416491882494821</v>
      </c>
      <c r="R124" s="19">
        <f t="shared" si="5"/>
        <v>5.4914341638996354E-2</v>
      </c>
      <c r="S124" s="19">
        <f t="shared" si="5"/>
        <v>3.4882278778341695</v>
      </c>
      <c r="T124" s="19">
        <f t="shared" si="6"/>
        <v>0.13747577943954584</v>
      </c>
      <c r="U124" s="19">
        <f t="shared" si="7"/>
        <v>-1.0956850206230431</v>
      </c>
      <c r="V124" s="19">
        <f t="shared" si="8"/>
        <v>-0.43766852456860184</v>
      </c>
    </row>
    <row r="125" spans="1:22" x14ac:dyDescent="0.25">
      <c r="A125" s="26">
        <f>Wellpath!E125</f>
        <v>11700</v>
      </c>
      <c r="B125" s="68">
        <f>Wellpath!K125*Wellpath!P125</f>
        <v>10234889.527599363</v>
      </c>
      <c r="C125" s="22">
        <v>0</v>
      </c>
      <c r="D125" s="22">
        <v>0</v>
      </c>
      <c r="E125" s="20">
        <f>Model!$W$6*((drdp!B125+drdp!K125)*DSTG!$B125+(drdp!E125+drdp!N125)*DSTG!$C125+(drdp!H125+drdp!Q125)*DSTG!$D125)</f>
        <v>0</v>
      </c>
      <c r="F125" s="20">
        <f>Model!$W$6*((drdp!C125+drdp!L125)*DSTG!$B125+(drdp!F125+drdp!O125)*DSTG!$C125+(drdp!I125+drdp!R125)*DSTG!$D125)</f>
        <v>0</v>
      </c>
      <c r="G125" s="20">
        <f>Model!$W$6*((drdp!D125+drdp!M125)*DSTG!$B125+(drdp!G125+drdp!P125)*DSTG!$C125+(drdp!J125+drdp!S125)*DSTG!$D125)</f>
        <v>0</v>
      </c>
      <c r="H125" s="18">
        <f>Model!$W$6*((drdp!B125)*DSTG!$B125+(drdp!E125)*DSTG!$C125+(drdp!H125)*DSTG!$D125)</f>
        <v>-1.6974921176444036</v>
      </c>
      <c r="I125" s="18">
        <f>Model!$W$6*((drdp!C125)*DSTG!$B125+(drdp!F125)*DSTG!$C125+(drdp!I125)*DSTG!$D125)</f>
        <v>-1.4243650098417586</v>
      </c>
      <c r="J125" s="18">
        <f>Model!$W$6*((drdp!D125)*DSTG!$B125+(drdp!G125)*DSTG!$C125+(drdp!J125)*DSTG!$D125)</f>
        <v>1.2793611909499205</v>
      </c>
      <c r="K125" s="21">
        <f>SUM(E$3:E124)+H125</f>
        <v>-0.61010099688916775</v>
      </c>
      <c r="L125" s="21">
        <f>SUM(F$3:F124)+I125</f>
        <v>-0.2540110264968598</v>
      </c>
      <c r="M125" s="21">
        <f>SUM(G$3:G124)+J125</f>
        <v>1.8853499928131543</v>
      </c>
      <c r="N125" s="21"/>
      <c r="O125" s="21"/>
      <c r="P125" s="21"/>
      <c r="Q125" s="19">
        <f t="shared" si="5"/>
        <v>0.37222322640515626</v>
      </c>
      <c r="R125" s="19">
        <f t="shared" si="5"/>
        <v>6.4521601581988414E-2</v>
      </c>
      <c r="S125" s="19">
        <f t="shared" si="5"/>
        <v>3.5545445954005608</v>
      </c>
      <c r="T125" s="19">
        <f t="shared" si="6"/>
        <v>0.15497238048657497</v>
      </c>
      <c r="U125" s="19">
        <f t="shared" si="7"/>
        <v>-1.1502539101002907</v>
      </c>
      <c r="V125" s="19">
        <f t="shared" si="8"/>
        <v>-0.4788996869803166</v>
      </c>
    </row>
    <row r="126" spans="1:22" x14ac:dyDescent="0.25">
      <c r="A126" s="26">
        <f>Wellpath!E126</f>
        <v>11800</v>
      </c>
      <c r="B126" s="68">
        <f>Wellpath!K126*Wellpath!P126</f>
        <v>10377180.009469442</v>
      </c>
      <c r="C126" s="22">
        <v>0</v>
      </c>
      <c r="D126" s="22">
        <v>0</v>
      </c>
      <c r="E126" s="20">
        <f>Model!$W$6*((drdp!B126+drdp!K126)*DSTG!$B126+(drdp!E126+drdp!N126)*DSTG!$C126+(drdp!H126+drdp!Q126)*DSTG!$D126)</f>
        <v>0</v>
      </c>
      <c r="F126" s="20">
        <f>Model!$W$6*((drdp!C126+drdp!L126)*DSTG!$B126+(drdp!F126+drdp!O126)*DSTG!$C126+(drdp!I126+drdp!R126)*DSTG!$D126)</f>
        <v>0</v>
      </c>
      <c r="G126" s="20">
        <f>Model!$W$6*((drdp!D126+drdp!M126)*DSTG!$B126+(drdp!G126+drdp!P126)*DSTG!$C126+(drdp!J126+drdp!S126)*DSTG!$D126)</f>
        <v>0</v>
      </c>
      <c r="H126" s="18">
        <f>Model!$W$6*((drdp!B126)*DSTG!$B126+(drdp!E126)*DSTG!$C126+(drdp!H126)*DSTG!$D126)</f>
        <v>-1.7210914902354759</v>
      </c>
      <c r="I126" s="18">
        <f>Model!$W$6*((drdp!C126)*DSTG!$B126+(drdp!F126)*DSTG!$C126+(drdp!I126)*DSTG!$D126)</f>
        <v>-1.4441672346789429</v>
      </c>
      <c r="J126" s="18">
        <f>Model!$W$6*((drdp!D126)*DSTG!$B126+(drdp!G126)*DSTG!$C126+(drdp!J126)*DSTG!$D126)</f>
        <v>1.2971475011836804</v>
      </c>
      <c r="K126" s="21">
        <f>SUM(E$3:E125)+H126</f>
        <v>-0.63370036948024011</v>
      </c>
      <c r="L126" s="21">
        <f>SUM(F$3:F125)+I126</f>
        <v>-0.27381325133404411</v>
      </c>
      <c r="M126" s="21">
        <f>SUM(G$3:G125)+J126</f>
        <v>1.9031363030469142</v>
      </c>
      <c r="N126" s="21"/>
      <c r="O126" s="21"/>
      <c r="P126" s="21"/>
      <c r="Q126" s="19">
        <f t="shared" si="5"/>
        <v>0.40157615827939286</v>
      </c>
      <c r="R126" s="19">
        <f t="shared" si="5"/>
        <v>7.497369660612041E-2</v>
      </c>
      <c r="S126" s="19">
        <f t="shared" si="5"/>
        <v>3.6219277879750758</v>
      </c>
      <c r="T126" s="19">
        <f t="shared" si="6"/>
        <v>0.17351555853896961</v>
      </c>
      <c r="U126" s="19">
        <f t="shared" si="7"/>
        <v>-1.2060181784120878</v>
      </c>
      <c r="V126" s="19">
        <f t="shared" si="8"/>
        <v>-0.5211039388691282</v>
      </c>
    </row>
    <row r="127" spans="1:22" x14ac:dyDescent="0.25">
      <c r="A127" s="26">
        <f>Wellpath!E127</f>
        <v>11900</v>
      </c>
      <c r="B127" s="68">
        <f>Wellpath!K127*Wellpath!P127</f>
        <v>10520399.521739522</v>
      </c>
      <c r="C127" s="22">
        <v>0</v>
      </c>
      <c r="D127" s="22">
        <v>0</v>
      </c>
      <c r="E127" s="20">
        <f>Model!$W$6*((drdp!B127+drdp!K127)*DSTG!$B127+(drdp!E127+drdp!N127)*DSTG!$C127+(drdp!H127+drdp!Q127)*DSTG!$D127)</f>
        <v>0</v>
      </c>
      <c r="F127" s="20">
        <f>Model!$W$6*((drdp!C127+drdp!L127)*DSTG!$B127+(drdp!F127+drdp!O127)*DSTG!$C127+(drdp!I127+drdp!R127)*DSTG!$D127)</f>
        <v>0</v>
      </c>
      <c r="G127" s="20">
        <f>Model!$W$6*((drdp!D127+drdp!M127)*DSTG!$B127+(drdp!G127+drdp!P127)*DSTG!$C127+(drdp!J127+drdp!S127)*DSTG!$D127)</f>
        <v>0</v>
      </c>
      <c r="H127" s="18">
        <f>Model!$W$6*((drdp!B127)*DSTG!$B127+(drdp!E127)*DSTG!$C127+(drdp!H127)*DSTG!$D127)</f>
        <v>-1.7448449457579569</v>
      </c>
      <c r="I127" s="18">
        <f>Model!$W$6*((drdp!C127)*DSTG!$B127+(drdp!F127)*DSTG!$C127+(drdp!I127)*DSTG!$D127)</f>
        <v>-1.4640987504470424</v>
      </c>
      <c r="J127" s="18">
        <f>Model!$W$6*((drdp!D127)*DSTG!$B127+(drdp!G127)*DSTG!$C127+(drdp!J127)*DSTG!$D127)</f>
        <v>1.3150499402174405</v>
      </c>
      <c r="K127" s="21">
        <f>SUM(E$3:E126)+H127</f>
        <v>-0.65745382500272109</v>
      </c>
      <c r="L127" s="21">
        <f>SUM(F$3:F126)+I127</f>
        <v>-0.29374476710214359</v>
      </c>
      <c r="M127" s="21">
        <f>SUM(G$3:G126)+J127</f>
        <v>1.9210387420806743</v>
      </c>
      <c r="N127" s="21"/>
      <c r="O127" s="21"/>
      <c r="P127" s="21"/>
      <c r="Q127" s="19">
        <f t="shared" si="5"/>
        <v>0.43224553201070859</v>
      </c>
      <c r="R127" s="19">
        <f t="shared" si="5"/>
        <v>8.6285988199892583E-2</v>
      </c>
      <c r="S127" s="19">
        <f t="shared" si="5"/>
        <v>3.6903898485748994</v>
      </c>
      <c r="T127" s="19">
        <f t="shared" si="6"/>
        <v>0.19312362070583777</v>
      </c>
      <c r="U127" s="19">
        <f t="shared" si="7"/>
        <v>-1.2629942689593552</v>
      </c>
      <c r="V127" s="19">
        <f t="shared" si="8"/>
        <v>-0.56429507788668254</v>
      </c>
    </row>
    <row r="128" spans="1:22" x14ac:dyDescent="0.25">
      <c r="A128" s="26">
        <f>Wellpath!E128</f>
        <v>12000</v>
      </c>
      <c r="B128" s="68">
        <f>Wellpath!K128*Wellpath!P128</f>
        <v>10664548.064409602</v>
      </c>
      <c r="C128" s="22">
        <v>0</v>
      </c>
      <c r="D128" s="22">
        <v>0</v>
      </c>
      <c r="E128" s="20">
        <f>Model!$W$6*((drdp!B128+drdp!K128)*DSTG!$B128+(drdp!E128+drdp!N128)*DSTG!$C128+(drdp!H128+drdp!Q128)*DSTG!$D128)</f>
        <v>0</v>
      </c>
      <c r="F128" s="20">
        <f>Model!$W$6*((drdp!C128+drdp!L128)*DSTG!$B128+(drdp!F128+drdp!O128)*DSTG!$C128+(drdp!I128+drdp!R128)*DSTG!$D128)</f>
        <v>0</v>
      </c>
      <c r="G128" s="20">
        <f>Model!$W$6*((drdp!D128+drdp!M128)*DSTG!$B128+(drdp!G128+drdp!P128)*DSTG!$C128+(drdp!J128+drdp!S128)*DSTG!$D128)</f>
        <v>0</v>
      </c>
      <c r="H128" s="18">
        <f>Model!$W$6*((drdp!B128)*DSTG!$B128+(drdp!E128)*DSTG!$C128+(drdp!H128)*DSTG!$D128)</f>
        <v>-1.7687524842118458</v>
      </c>
      <c r="I128" s="18">
        <f>Model!$W$6*((drdp!C128)*DSTG!$B128+(drdp!F128)*DSTG!$C128+(drdp!I128)*DSTG!$D128)</f>
        <v>-1.4841595571460575</v>
      </c>
      <c r="J128" s="18">
        <f>Model!$W$6*((drdp!D128)*DSTG!$B128+(drdp!G128)*DSTG!$C128+(drdp!J128)*DSTG!$D128)</f>
        <v>1.3330685080512006</v>
      </c>
      <c r="K128" s="21">
        <f>SUM(E$3:E127)+H128</f>
        <v>-0.68136136345661003</v>
      </c>
      <c r="L128" s="21">
        <f>SUM(F$3:F127)+I128</f>
        <v>-0.3138055738011587</v>
      </c>
      <c r="M128" s="21">
        <f>SUM(G$3:G127)+J128</f>
        <v>1.9390573099144344</v>
      </c>
      <c r="N128" s="21"/>
      <c r="O128" s="21"/>
      <c r="P128" s="21"/>
      <c r="Q128" s="19">
        <f t="shared" si="5"/>
        <v>0.46425330761145062</v>
      </c>
      <c r="R128" s="19">
        <f t="shared" si="5"/>
        <v>9.8473938148674459E-2</v>
      </c>
      <c r="S128" s="19">
        <f t="shared" si="5"/>
        <v>3.759943251132603</v>
      </c>
      <c r="T128" s="19">
        <f t="shared" si="6"/>
        <v>0.21381499362544135</v>
      </c>
      <c r="U128" s="19">
        <f t="shared" si="7"/>
        <v>-1.3211987325038055</v>
      </c>
      <c r="V128" s="19">
        <f t="shared" si="8"/>
        <v>-0.60848699177103027</v>
      </c>
    </row>
    <row r="129" spans="1:22" x14ac:dyDescent="0.25">
      <c r="A129" s="26">
        <f>Wellpath!E129</f>
        <v>12100</v>
      </c>
      <c r="B129" s="68">
        <f>Wellpath!K129*Wellpath!P129</f>
        <v>10809625.637479683</v>
      </c>
      <c r="C129" s="22">
        <v>0</v>
      </c>
      <c r="D129" s="22">
        <v>0</v>
      </c>
      <c r="E129" s="20">
        <f>Model!$W$6*((drdp!B129+drdp!K129)*DSTG!$B129+(drdp!E129+drdp!N129)*DSTG!$C129+(drdp!H129+drdp!Q129)*DSTG!$D129)</f>
        <v>0</v>
      </c>
      <c r="F129" s="20">
        <f>Model!$W$6*((drdp!C129+drdp!L129)*DSTG!$B129+(drdp!F129+drdp!O129)*DSTG!$C129+(drdp!I129+drdp!R129)*DSTG!$D129)</f>
        <v>0</v>
      </c>
      <c r="G129" s="20">
        <f>Model!$W$6*((drdp!D129+drdp!M129)*DSTG!$B129+(drdp!G129+drdp!P129)*DSTG!$C129+(drdp!J129+drdp!S129)*DSTG!$D129)</f>
        <v>0</v>
      </c>
      <c r="H129" s="18">
        <f>Model!$W$6*((drdp!B129)*DSTG!$B129+(drdp!E129)*DSTG!$C129+(drdp!H129)*DSTG!$D129)</f>
        <v>-1.7928141055971434</v>
      </c>
      <c r="I129" s="18">
        <f>Model!$W$6*((drdp!C129)*DSTG!$B129+(drdp!F129)*DSTG!$C129+(drdp!I129)*DSTG!$D129)</f>
        <v>-1.504349654775988</v>
      </c>
      <c r="J129" s="18">
        <f>Model!$W$6*((drdp!D129)*DSTG!$B129+(drdp!G129)*DSTG!$C129+(drdp!J129)*DSTG!$D129)</f>
        <v>1.3512032046849607</v>
      </c>
      <c r="K129" s="21">
        <f>SUM(E$3:E128)+H129</f>
        <v>-0.70542298484190757</v>
      </c>
      <c r="L129" s="21">
        <f>SUM(F$3:F128)+I129</f>
        <v>-0.33399567143108921</v>
      </c>
      <c r="M129" s="21">
        <f>SUM(G$3:G128)+J129</f>
        <v>1.9571920065481945</v>
      </c>
      <c r="N129" s="21"/>
      <c r="O129" s="21"/>
      <c r="P129" s="21"/>
      <c r="Q129" s="19">
        <f t="shared" si="5"/>
        <v>0.49762158754326619</v>
      </c>
      <c r="R129" s="19">
        <f t="shared" si="5"/>
        <v>0.1115531085347041</v>
      </c>
      <c r="S129" s="19">
        <f t="shared" si="5"/>
        <v>3.8306005504961478</v>
      </c>
      <c r="T129" s="19">
        <f t="shared" si="6"/>
        <v>0.235608223465196</v>
      </c>
      <c r="U129" s="19">
        <f t="shared" si="7"/>
        <v>-1.3806482271679497</v>
      </c>
      <c r="V129" s="19">
        <f t="shared" si="8"/>
        <v>-0.65369365834662496</v>
      </c>
    </row>
    <row r="130" spans="1:22" x14ac:dyDescent="0.25">
      <c r="A130" s="26">
        <f>Wellpath!E130</f>
        <v>12200</v>
      </c>
      <c r="B130" s="68">
        <f>Wellpath!K130*Wellpath!P130</f>
        <v>10955632.240949763</v>
      </c>
      <c r="C130" s="22">
        <v>0</v>
      </c>
      <c r="D130" s="22">
        <v>0</v>
      </c>
      <c r="E130" s="20">
        <f>Model!$W$6*((drdp!B130+drdp!K130)*DSTG!$B130+(drdp!E130+drdp!N130)*DSTG!$C130+(drdp!H130+drdp!Q130)*DSTG!$D130)</f>
        <v>0</v>
      </c>
      <c r="F130" s="20">
        <f>Model!$W$6*((drdp!C130+drdp!L130)*DSTG!$B130+(drdp!F130+drdp!O130)*DSTG!$C130+(drdp!I130+drdp!R130)*DSTG!$D130)</f>
        <v>0</v>
      </c>
      <c r="G130" s="20">
        <f>Model!$W$6*((drdp!D130+drdp!M130)*DSTG!$B130+(drdp!G130+drdp!P130)*DSTG!$C130+(drdp!J130+drdp!S130)*DSTG!$D130)</f>
        <v>0</v>
      </c>
      <c r="H130" s="18">
        <f>Model!$W$6*((drdp!B130)*DSTG!$B130+(drdp!E130)*DSTG!$C130+(drdp!H130)*DSTG!$D130)</f>
        <v>-1.8170298099138491</v>
      </c>
      <c r="I130" s="18">
        <f>Model!$W$6*((drdp!C130)*DSTG!$B130+(drdp!F130)*DSTG!$C130+(drdp!I130)*DSTG!$D130)</f>
        <v>-1.5246690433368335</v>
      </c>
      <c r="J130" s="18">
        <f>Model!$W$6*((drdp!D130)*DSTG!$B130+(drdp!G130)*DSTG!$C130+(drdp!J130)*DSTG!$D130)</f>
        <v>1.3694540301187206</v>
      </c>
      <c r="K130" s="21">
        <f>SUM(E$3:E129)+H130</f>
        <v>-0.7296386891586133</v>
      </c>
      <c r="L130" s="21">
        <f>SUM(F$3:F129)+I130</f>
        <v>-0.35431505999193469</v>
      </c>
      <c r="M130" s="21">
        <f>SUM(G$3:G129)+J130</f>
        <v>1.9754428319819544</v>
      </c>
      <c r="N130" s="21"/>
      <c r="O130" s="21"/>
      <c r="P130" s="21"/>
      <c r="Q130" s="19">
        <f t="shared" si="5"/>
        <v>0.53237261671709957</v>
      </c>
      <c r="R130" s="19">
        <f t="shared" si="5"/>
        <v>0.12553916173708829</v>
      </c>
      <c r="S130" s="19">
        <f t="shared" si="5"/>
        <v>3.9023743824288841</v>
      </c>
      <c r="T130" s="19">
        <f t="shared" si="6"/>
        <v>0.25852197592167064</v>
      </c>
      <c r="U130" s="19">
        <f t="shared" si="7"/>
        <v>-1.441359518435092</v>
      </c>
      <c r="V130" s="19">
        <f t="shared" si="8"/>
        <v>-0.6999291455243235</v>
      </c>
    </row>
    <row r="131" spans="1:22" x14ac:dyDescent="0.25">
      <c r="A131" s="26">
        <f>Wellpath!E131</f>
        <v>12300</v>
      </c>
      <c r="B131" s="68">
        <f>Wellpath!K131*Wellpath!P131</f>
        <v>11102567.874819841</v>
      </c>
      <c r="C131" s="22">
        <v>0</v>
      </c>
      <c r="D131" s="22">
        <v>0</v>
      </c>
      <c r="E131" s="20">
        <f>Model!$W$6*((drdp!B131+drdp!K131)*DSTG!$B131+(drdp!E131+drdp!N131)*DSTG!$C131+(drdp!H131+drdp!Q131)*DSTG!$D131)</f>
        <v>0</v>
      </c>
      <c r="F131" s="20">
        <f>Model!$W$6*((drdp!C131+drdp!L131)*DSTG!$B131+(drdp!F131+drdp!O131)*DSTG!$C131+(drdp!I131+drdp!R131)*DSTG!$D131)</f>
        <v>0</v>
      </c>
      <c r="G131" s="20">
        <f>Model!$W$6*((drdp!D131+drdp!M131)*DSTG!$B131+(drdp!G131+drdp!P131)*DSTG!$C131+(drdp!J131+drdp!S131)*DSTG!$D131)</f>
        <v>0</v>
      </c>
      <c r="H131" s="18">
        <f>Model!$W$6*((drdp!B131)*DSTG!$B131+(drdp!E131)*DSTG!$C131+(drdp!H131)*DSTG!$D131)</f>
        <v>-1.8413995971619626</v>
      </c>
      <c r="I131" s="18">
        <f>Model!$W$6*((drdp!C131)*DSTG!$B131+(drdp!F131)*DSTG!$C131+(drdp!I131)*DSTG!$D131)</f>
        <v>-1.5451177228285944</v>
      </c>
      <c r="J131" s="18">
        <f>Model!$W$6*((drdp!D131)*DSTG!$B131+(drdp!G131)*DSTG!$C131+(drdp!J131)*DSTG!$D131)</f>
        <v>1.3878209843524802</v>
      </c>
      <c r="K131" s="21">
        <f>SUM(E$3:E130)+H131</f>
        <v>-0.75400847640672675</v>
      </c>
      <c r="L131" s="21">
        <f>SUM(F$3:F130)+I131</f>
        <v>-0.37476373948369557</v>
      </c>
      <c r="M131" s="21">
        <f>SUM(G$3:G130)+J131</f>
        <v>1.993809786215714</v>
      </c>
      <c r="N131" s="21"/>
      <c r="O131" s="21"/>
      <c r="P131" s="21"/>
      <c r="Q131" s="19">
        <f t="shared" si="5"/>
        <v>0.56852878249319339</v>
      </c>
      <c r="R131" s="19">
        <f t="shared" si="5"/>
        <v>0.14044786043180324</v>
      </c>
      <c r="S131" s="19">
        <f t="shared" si="5"/>
        <v>3.9752774636095514</v>
      </c>
      <c r="T131" s="19">
        <f t="shared" si="6"/>
        <v>0.28257503622058877</v>
      </c>
      <c r="U131" s="19">
        <f t="shared" si="7"/>
        <v>-1.503349479149332</v>
      </c>
      <c r="V131" s="19">
        <f t="shared" si="8"/>
        <v>-0.74720761130138857</v>
      </c>
    </row>
    <row r="132" spans="1:22" x14ac:dyDescent="0.25">
      <c r="A132" s="26">
        <f>Wellpath!E132</f>
        <v>12400</v>
      </c>
      <c r="B132" s="68">
        <f>Wellpath!K132*Wellpath!P132</f>
        <v>11250432.53908992</v>
      </c>
      <c r="C132" s="22">
        <v>0</v>
      </c>
      <c r="D132" s="22">
        <v>0</v>
      </c>
      <c r="E132" s="20">
        <f>Model!$W$6*((drdp!B132+drdp!K132)*DSTG!$B132+(drdp!E132+drdp!N132)*DSTG!$C132+(drdp!H132+drdp!Q132)*DSTG!$D132)</f>
        <v>0</v>
      </c>
      <c r="F132" s="20">
        <f>Model!$W$6*((drdp!C132+drdp!L132)*DSTG!$B132+(drdp!F132+drdp!O132)*DSTG!$C132+(drdp!I132+drdp!R132)*DSTG!$D132)</f>
        <v>0</v>
      </c>
      <c r="G132" s="20">
        <f>Model!$W$6*((drdp!D132+drdp!M132)*DSTG!$B132+(drdp!G132+drdp!P132)*DSTG!$C132+(drdp!J132+drdp!S132)*DSTG!$D132)</f>
        <v>0</v>
      </c>
      <c r="H132" s="18">
        <f>Model!$W$6*((drdp!B132)*DSTG!$B132+(drdp!E132)*DSTG!$C132+(drdp!H132)*DSTG!$D132)</f>
        <v>-1.8659234673414844</v>
      </c>
      <c r="I132" s="18">
        <f>Model!$W$6*((drdp!C132)*DSTG!$B132+(drdp!F132)*DSTG!$C132+(drdp!I132)*DSTG!$D132)</f>
        <v>-1.5656956932512707</v>
      </c>
      <c r="J132" s="18">
        <f>Model!$W$6*((drdp!D132)*DSTG!$B132+(drdp!G132)*DSTG!$C132+(drdp!J132)*DSTG!$D132)</f>
        <v>1.4063040673862401</v>
      </c>
      <c r="K132" s="21">
        <f>SUM(E$3:E131)+H132</f>
        <v>-0.77853234658624859</v>
      </c>
      <c r="L132" s="21">
        <f>SUM(F$3:F131)+I132</f>
        <v>-0.39534170990637185</v>
      </c>
      <c r="M132" s="21">
        <f>SUM(G$3:G131)+J132</f>
        <v>2.0122928692494737</v>
      </c>
      <c r="N132" s="21"/>
      <c r="O132" s="21"/>
      <c r="P132" s="21"/>
      <c r="Q132" s="19">
        <f t="shared" ref="Q132:S133" si="9">K132^2</f>
        <v>0.60611261468109068</v>
      </c>
      <c r="R132" s="19">
        <f t="shared" si="9"/>
        <v>0.15629506759169387</v>
      </c>
      <c r="S132" s="19">
        <f t="shared" si="9"/>
        <v>4.0493225916322793</v>
      </c>
      <c r="T132" s="19">
        <f t="shared" ref="T132:T133" si="10">K132*L132</f>
        <v>0.30778630911682764</v>
      </c>
      <c r="U132" s="19">
        <f t="shared" ref="U132:U133" si="11">K132*M132</f>
        <v>-1.5666350895155678</v>
      </c>
      <c r="V132" s="19">
        <f t="shared" ref="V132:V133" si="12">L132*M132</f>
        <v>-0.79554330376148608</v>
      </c>
    </row>
    <row r="133" spans="1:22" x14ac:dyDescent="0.25">
      <c r="A133" s="26">
        <f>Wellpath!E133</f>
        <v>12500</v>
      </c>
      <c r="B133" s="68">
        <f>Wellpath!K133*Wellpath!P133</f>
        <v>11399226.233760001</v>
      </c>
      <c r="C133" s="22">
        <v>0</v>
      </c>
      <c r="D133" s="22">
        <v>0</v>
      </c>
      <c r="E133" s="20">
        <f>Model!$W$6*((drdp!B133+drdp!K133)*DSTG!$B133+(drdp!E133+drdp!N133)*DSTG!$C133+(drdp!H133+drdp!Q133)*DSTG!$D133)</f>
        <v>-0.94530071022620743</v>
      </c>
      <c r="F133" s="20">
        <f>Model!$W$6*((drdp!C133+drdp!L133)*DSTG!$B133+(drdp!F133+drdp!O133)*DSTG!$C133+(drdp!I133+drdp!R133)*DSTG!$D133)</f>
        <v>-0.7932014773024314</v>
      </c>
      <c r="G133" s="20">
        <f>Model!$W$6*((drdp!D133+drdp!M133)*DSTG!$B133+(drdp!G133+drdp!P133)*DSTG!$C133+(drdp!J133+drdp!S133)*DSTG!$D133)</f>
        <v>-0.71245163960999969</v>
      </c>
      <c r="H133" s="18">
        <f>Model!$W$6*((drdp!B133)*DSTG!$B133+(drdp!E133)*DSTG!$C133+(drdp!H133)*DSTG!$D133)</f>
        <v>-1.8906014204524149</v>
      </c>
      <c r="I133" s="18">
        <f>Model!$W$6*((drdp!C133)*DSTG!$B133+(drdp!F133)*DSTG!$C133+(drdp!I133)*DSTG!$D133)</f>
        <v>-1.5864029546048628</v>
      </c>
      <c r="J133" s="18">
        <f>Model!$W$6*((drdp!D133)*DSTG!$B133+(drdp!G133)*DSTG!$C133+(drdp!J133)*DSTG!$D133)</f>
        <v>1.4249032792200003</v>
      </c>
      <c r="K133" s="21">
        <f>SUM(E$3:E132)+H133</f>
        <v>-0.80321029969717905</v>
      </c>
      <c r="L133" s="21">
        <f>SUM(F$3:F132)+I133</f>
        <v>-0.41604897125996398</v>
      </c>
      <c r="M133" s="21">
        <f>SUM(G$3:G132)+J133</f>
        <v>2.030892081083234</v>
      </c>
      <c r="N133" s="21"/>
      <c r="O133" s="21"/>
      <c r="P133" s="21"/>
      <c r="Q133" s="19">
        <f t="shared" si="9"/>
        <v>0.64514678553963223</v>
      </c>
      <c r="R133" s="19">
        <f t="shared" si="9"/>
        <v>0.17309674648647433</v>
      </c>
      <c r="S133" s="19">
        <f t="shared" si="9"/>
        <v>4.1245226450065893</v>
      </c>
      <c r="T133" s="19">
        <f t="shared" si="10"/>
        <v>0.33417481889441869</v>
      </c>
      <c r="U133" s="19">
        <f t="shared" si="11"/>
        <v>-1.6312334370994921</v>
      </c>
      <c r="V133" s="19">
        <f t="shared" si="12"/>
        <v>-0.84495056107468691</v>
      </c>
    </row>
    <row r="134" spans="1:22" x14ac:dyDescent="0.25">
      <c r="A134" s="26">
        <f>Wellpath!E134</f>
        <v>0</v>
      </c>
      <c r="B134" s="68">
        <f>Wellpath!K134*Wellpath!P134</f>
        <v>0</v>
      </c>
      <c r="C134" s="22">
        <v>0</v>
      </c>
      <c r="D134" s="22">
        <v>0</v>
      </c>
      <c r="E134" s="20">
        <f>Model!$W$6*((drdp!B134+drdp!K134)*DSTG!$B134+(drdp!E134+drdp!N134)*DSTG!$C134+(drdp!H134+drdp!Q134)*DSTG!$D134)</f>
        <v>0</v>
      </c>
      <c r="F134" s="20">
        <f>Model!$W$6*((drdp!C134+drdp!L134)*DSTG!$B134+(drdp!F134+drdp!O134)*DSTG!$C134+(drdp!I134+drdp!R134)*DSTG!$D134)</f>
        <v>0</v>
      </c>
      <c r="G134" s="20">
        <f>Model!$W$6*((drdp!D134+drdp!M134)*DSTG!$B134+(drdp!G134+drdp!P134)*DSTG!$C134+(drdp!J134+drdp!S134)*DSTG!$D134)</f>
        <v>0</v>
      </c>
      <c r="H134" s="18">
        <f>Model!$W$6*((drdp!B134)*DSTG!$B134+(drdp!E134)*DSTG!$C134+(drdp!H134)*DSTG!$D134)</f>
        <v>0</v>
      </c>
      <c r="I134" s="18">
        <f>Model!$W$6*((drdp!C134)*DSTG!$B134+(drdp!F134)*DSTG!$C134+(drdp!I134)*DSTG!$D134)</f>
        <v>0</v>
      </c>
      <c r="J134" s="18">
        <f>Model!$W$6*((drdp!D134)*DSTG!$B134+(drdp!G134)*DSTG!$C134+(drdp!J134)*DSTG!$D134)</f>
        <v>0</v>
      </c>
      <c r="K134" s="21">
        <f>SUM(E$3:E133)+H134</f>
        <v>0.14209041052902838</v>
      </c>
      <c r="L134" s="21">
        <f>SUM(F$3:F133)+I134</f>
        <v>0.37715250604246742</v>
      </c>
      <c r="M134" s="21">
        <f>SUM(G$3:G133)+J134</f>
        <v>-0.1064628377467659</v>
      </c>
      <c r="N134" s="21"/>
      <c r="O134" s="21"/>
      <c r="P134" s="21"/>
      <c r="Q134" s="19">
        <f t="shared" ref="Q134:Q197" si="13">K134^2</f>
        <v>2.0189684764307818E-2</v>
      </c>
      <c r="R134" s="19">
        <f t="shared" ref="R134:R197" si="14">L134^2</f>
        <v>0.14224401281411342</v>
      </c>
      <c r="S134" s="19">
        <f t="shared" ref="S134:S197" si="15">M134^2</f>
        <v>1.1334335821094202E-2</v>
      </c>
      <c r="T134" s="19">
        <f t="shared" ref="T134:T197" si="16">K134*L134</f>
        <v>5.3589754415626051E-2</v>
      </c>
      <c r="U134" s="19">
        <f t="shared" ref="U134:U197" si="17">K134*M134</f>
        <v>-1.5127348321523305E-2</v>
      </c>
      <c r="V134" s="19">
        <f t="shared" ref="V134:V197" si="18">L134*M134</f>
        <v>-4.0152726056585354E-2</v>
      </c>
    </row>
    <row r="135" spans="1:22" x14ac:dyDescent="0.25">
      <c r="A135" s="26">
        <f>Wellpath!E135</f>
        <v>0</v>
      </c>
      <c r="B135" s="68">
        <f>Wellpath!K135*Wellpath!P135</f>
        <v>0</v>
      </c>
      <c r="C135" s="22">
        <v>0</v>
      </c>
      <c r="D135" s="22">
        <v>0</v>
      </c>
      <c r="E135" s="20">
        <f>Model!$W$6*((drdp!B135+drdp!K135)*DSTG!$B135+(drdp!E135+drdp!N135)*DSTG!$C135+(drdp!H135+drdp!Q135)*DSTG!$D135)</f>
        <v>0</v>
      </c>
      <c r="F135" s="20">
        <f>Model!$W$6*((drdp!C135+drdp!L135)*DSTG!$B135+(drdp!F135+drdp!O135)*DSTG!$C135+(drdp!I135+drdp!R135)*DSTG!$D135)</f>
        <v>0</v>
      </c>
      <c r="G135" s="20">
        <f>Model!$W$6*((drdp!D135+drdp!M135)*DSTG!$B135+(drdp!G135+drdp!P135)*DSTG!$C135+(drdp!J135+drdp!S135)*DSTG!$D135)</f>
        <v>0</v>
      </c>
      <c r="H135" s="18">
        <f>Model!$W$6*((drdp!B135)*DSTG!$B135+(drdp!E135)*DSTG!$C135+(drdp!H135)*DSTG!$D135)</f>
        <v>0</v>
      </c>
      <c r="I135" s="18">
        <f>Model!$W$6*((drdp!C135)*DSTG!$B135+(drdp!F135)*DSTG!$C135+(drdp!I135)*DSTG!$D135)</f>
        <v>0</v>
      </c>
      <c r="J135" s="18">
        <f>Model!$W$6*((drdp!D135)*DSTG!$B135+(drdp!G135)*DSTG!$C135+(drdp!J135)*DSTG!$D135)</f>
        <v>0</v>
      </c>
      <c r="K135" s="21">
        <f>SUM(E$3:E134)+H135</f>
        <v>0.14209041052902838</v>
      </c>
      <c r="L135" s="21">
        <f>SUM(F$3:F134)+I135</f>
        <v>0.37715250604246742</v>
      </c>
      <c r="M135" s="21">
        <f>SUM(G$3:G134)+J135</f>
        <v>-0.1064628377467659</v>
      </c>
      <c r="N135" s="21"/>
      <c r="O135" s="21"/>
      <c r="P135" s="21"/>
      <c r="Q135" s="19">
        <f t="shared" si="13"/>
        <v>2.0189684764307818E-2</v>
      </c>
      <c r="R135" s="19">
        <f t="shared" si="14"/>
        <v>0.14224401281411342</v>
      </c>
      <c r="S135" s="19">
        <f t="shared" si="15"/>
        <v>1.1334335821094202E-2</v>
      </c>
      <c r="T135" s="19">
        <f t="shared" si="16"/>
        <v>5.3589754415626051E-2</v>
      </c>
      <c r="U135" s="19">
        <f t="shared" si="17"/>
        <v>-1.5127348321523305E-2</v>
      </c>
      <c r="V135" s="19">
        <f t="shared" si="18"/>
        <v>-4.0152726056585354E-2</v>
      </c>
    </row>
    <row r="136" spans="1:22" x14ac:dyDescent="0.25">
      <c r="A136" s="26">
        <f>Wellpath!E136</f>
        <v>0</v>
      </c>
      <c r="B136" s="68">
        <f>Wellpath!K136*Wellpath!P136</f>
        <v>0</v>
      </c>
      <c r="C136" s="22">
        <v>0</v>
      </c>
      <c r="D136" s="22">
        <v>0</v>
      </c>
      <c r="E136" s="20">
        <f>Model!$W$6*((drdp!B136+drdp!K136)*DSTG!$B136+(drdp!E136+drdp!N136)*DSTG!$C136+(drdp!H136+drdp!Q136)*DSTG!$D136)</f>
        <v>0</v>
      </c>
      <c r="F136" s="20">
        <f>Model!$W$6*((drdp!C136+drdp!L136)*DSTG!$B136+(drdp!F136+drdp!O136)*DSTG!$C136+(drdp!I136+drdp!R136)*DSTG!$D136)</f>
        <v>0</v>
      </c>
      <c r="G136" s="20">
        <f>Model!$W$6*((drdp!D136+drdp!M136)*DSTG!$B136+(drdp!G136+drdp!P136)*DSTG!$C136+(drdp!J136+drdp!S136)*DSTG!$D136)</f>
        <v>0</v>
      </c>
      <c r="H136" s="18">
        <f>Model!$W$6*((drdp!B136)*DSTG!$B136+(drdp!E136)*DSTG!$C136+(drdp!H136)*DSTG!$D136)</f>
        <v>0</v>
      </c>
      <c r="I136" s="18">
        <f>Model!$W$6*((drdp!C136)*DSTG!$B136+(drdp!F136)*DSTG!$C136+(drdp!I136)*DSTG!$D136)</f>
        <v>0</v>
      </c>
      <c r="J136" s="18">
        <f>Model!$W$6*((drdp!D136)*DSTG!$B136+(drdp!G136)*DSTG!$C136+(drdp!J136)*DSTG!$D136)</f>
        <v>0</v>
      </c>
      <c r="K136" s="21">
        <f>SUM(E$3:E135)+H136</f>
        <v>0.14209041052902838</v>
      </c>
      <c r="L136" s="21">
        <f>SUM(F$3:F135)+I136</f>
        <v>0.37715250604246742</v>
      </c>
      <c r="M136" s="21">
        <f>SUM(G$3:G135)+J136</f>
        <v>-0.1064628377467659</v>
      </c>
      <c r="N136" s="21"/>
      <c r="O136" s="21"/>
      <c r="P136" s="21"/>
      <c r="Q136" s="19">
        <f t="shared" si="13"/>
        <v>2.0189684764307818E-2</v>
      </c>
      <c r="R136" s="19">
        <f t="shared" si="14"/>
        <v>0.14224401281411342</v>
      </c>
      <c r="S136" s="19">
        <f t="shared" si="15"/>
        <v>1.1334335821094202E-2</v>
      </c>
      <c r="T136" s="19">
        <f t="shared" si="16"/>
        <v>5.3589754415626051E-2</v>
      </c>
      <c r="U136" s="19">
        <f t="shared" si="17"/>
        <v>-1.5127348321523305E-2</v>
      </c>
      <c r="V136" s="19">
        <f t="shared" si="18"/>
        <v>-4.0152726056585354E-2</v>
      </c>
    </row>
    <row r="137" spans="1:22" x14ac:dyDescent="0.25">
      <c r="A137" s="26">
        <f>Wellpath!E137</f>
        <v>0</v>
      </c>
      <c r="B137" s="68">
        <f>Wellpath!K137*Wellpath!P137</f>
        <v>0</v>
      </c>
      <c r="C137" s="22">
        <v>0</v>
      </c>
      <c r="D137" s="22">
        <v>0</v>
      </c>
      <c r="E137" s="20">
        <f>Model!$W$6*((drdp!B137+drdp!K137)*DSTG!$B137+(drdp!E137+drdp!N137)*DSTG!$C137+(drdp!H137+drdp!Q137)*DSTG!$D137)</f>
        <v>0</v>
      </c>
      <c r="F137" s="20">
        <f>Model!$W$6*((drdp!C137+drdp!L137)*DSTG!$B137+(drdp!F137+drdp!O137)*DSTG!$C137+(drdp!I137+drdp!R137)*DSTG!$D137)</f>
        <v>0</v>
      </c>
      <c r="G137" s="20">
        <f>Model!$W$6*((drdp!D137+drdp!M137)*DSTG!$B137+(drdp!G137+drdp!P137)*DSTG!$C137+(drdp!J137+drdp!S137)*DSTG!$D137)</f>
        <v>0</v>
      </c>
      <c r="H137" s="18">
        <f>Model!$W$6*((drdp!B137)*DSTG!$B137+(drdp!E137)*DSTG!$C137+(drdp!H137)*DSTG!$D137)</f>
        <v>0</v>
      </c>
      <c r="I137" s="18">
        <f>Model!$W$6*((drdp!C137)*DSTG!$B137+(drdp!F137)*DSTG!$C137+(drdp!I137)*DSTG!$D137)</f>
        <v>0</v>
      </c>
      <c r="J137" s="18">
        <f>Model!$W$6*((drdp!D137)*DSTG!$B137+(drdp!G137)*DSTG!$C137+(drdp!J137)*DSTG!$D137)</f>
        <v>0</v>
      </c>
      <c r="K137" s="21">
        <f>SUM(E$3:E136)+H137</f>
        <v>0.14209041052902838</v>
      </c>
      <c r="L137" s="21">
        <f>SUM(F$3:F136)+I137</f>
        <v>0.37715250604246742</v>
      </c>
      <c r="M137" s="21">
        <f>SUM(G$3:G136)+J137</f>
        <v>-0.1064628377467659</v>
      </c>
      <c r="N137" s="21"/>
      <c r="O137" s="21"/>
      <c r="P137" s="21"/>
      <c r="Q137" s="19">
        <f t="shared" si="13"/>
        <v>2.0189684764307818E-2</v>
      </c>
      <c r="R137" s="19">
        <f t="shared" si="14"/>
        <v>0.14224401281411342</v>
      </c>
      <c r="S137" s="19">
        <f t="shared" si="15"/>
        <v>1.1334335821094202E-2</v>
      </c>
      <c r="T137" s="19">
        <f t="shared" si="16"/>
        <v>5.3589754415626051E-2</v>
      </c>
      <c r="U137" s="19">
        <f t="shared" si="17"/>
        <v>-1.5127348321523305E-2</v>
      </c>
      <c r="V137" s="19">
        <f t="shared" si="18"/>
        <v>-4.0152726056585354E-2</v>
      </c>
    </row>
    <row r="138" spans="1:22" x14ac:dyDescent="0.25">
      <c r="A138" s="26">
        <f>Wellpath!E138</f>
        <v>0</v>
      </c>
      <c r="B138" s="68">
        <f>Wellpath!K138*Wellpath!P138</f>
        <v>0</v>
      </c>
      <c r="C138" s="22">
        <v>0</v>
      </c>
      <c r="D138" s="22">
        <v>0</v>
      </c>
      <c r="E138" s="20">
        <f>Model!$W$6*((drdp!B138+drdp!K138)*DSTG!$B138+(drdp!E138+drdp!N138)*DSTG!$C138+(drdp!H138+drdp!Q138)*DSTG!$D138)</f>
        <v>0</v>
      </c>
      <c r="F138" s="20">
        <f>Model!$W$6*((drdp!C138+drdp!L138)*DSTG!$B138+(drdp!F138+drdp!O138)*DSTG!$C138+(drdp!I138+drdp!R138)*DSTG!$D138)</f>
        <v>0</v>
      </c>
      <c r="G138" s="20">
        <f>Model!$W$6*((drdp!D138+drdp!M138)*DSTG!$B138+(drdp!G138+drdp!P138)*DSTG!$C138+(drdp!J138+drdp!S138)*DSTG!$D138)</f>
        <v>0</v>
      </c>
      <c r="H138" s="18">
        <f>Model!$W$6*((drdp!B138)*DSTG!$B138+(drdp!E138)*DSTG!$C138+(drdp!H138)*DSTG!$D138)</f>
        <v>0</v>
      </c>
      <c r="I138" s="18">
        <f>Model!$W$6*((drdp!C138)*DSTG!$B138+(drdp!F138)*DSTG!$C138+(drdp!I138)*DSTG!$D138)</f>
        <v>0</v>
      </c>
      <c r="J138" s="18">
        <f>Model!$W$6*((drdp!D138)*DSTG!$B138+(drdp!G138)*DSTG!$C138+(drdp!J138)*DSTG!$D138)</f>
        <v>0</v>
      </c>
      <c r="K138" s="21">
        <f>SUM(E$3:E137)+H138</f>
        <v>0.14209041052902838</v>
      </c>
      <c r="L138" s="21">
        <f>SUM(F$3:F137)+I138</f>
        <v>0.37715250604246742</v>
      </c>
      <c r="M138" s="21">
        <f>SUM(G$3:G137)+J138</f>
        <v>-0.1064628377467659</v>
      </c>
      <c r="N138" s="21"/>
      <c r="O138" s="21"/>
      <c r="P138" s="21"/>
      <c r="Q138" s="19">
        <f t="shared" si="13"/>
        <v>2.0189684764307818E-2</v>
      </c>
      <c r="R138" s="19">
        <f t="shared" si="14"/>
        <v>0.14224401281411342</v>
      </c>
      <c r="S138" s="19">
        <f t="shared" si="15"/>
        <v>1.1334335821094202E-2</v>
      </c>
      <c r="T138" s="19">
        <f t="shared" si="16"/>
        <v>5.3589754415626051E-2</v>
      </c>
      <c r="U138" s="19">
        <f t="shared" si="17"/>
        <v>-1.5127348321523305E-2</v>
      </c>
      <c r="V138" s="19">
        <f t="shared" si="18"/>
        <v>-4.0152726056585354E-2</v>
      </c>
    </row>
    <row r="139" spans="1:22" x14ac:dyDescent="0.25">
      <c r="A139" s="26">
        <f>Wellpath!E139</f>
        <v>0</v>
      </c>
      <c r="B139" s="68">
        <f>Wellpath!K139*Wellpath!P139</f>
        <v>0</v>
      </c>
      <c r="C139" s="22">
        <v>0</v>
      </c>
      <c r="D139" s="22">
        <v>0</v>
      </c>
      <c r="E139" s="20">
        <f>Model!$W$6*((drdp!B139+drdp!K139)*DSTG!$B139+(drdp!E139+drdp!N139)*DSTG!$C139+(drdp!H139+drdp!Q139)*DSTG!$D139)</f>
        <v>0</v>
      </c>
      <c r="F139" s="20">
        <f>Model!$W$6*((drdp!C139+drdp!L139)*DSTG!$B139+(drdp!F139+drdp!O139)*DSTG!$C139+(drdp!I139+drdp!R139)*DSTG!$D139)</f>
        <v>0</v>
      </c>
      <c r="G139" s="20">
        <f>Model!$W$6*((drdp!D139+drdp!M139)*DSTG!$B139+(drdp!G139+drdp!P139)*DSTG!$C139+(drdp!J139+drdp!S139)*DSTG!$D139)</f>
        <v>0</v>
      </c>
      <c r="H139" s="18">
        <f>Model!$W$6*((drdp!B139)*DSTG!$B139+(drdp!E139)*DSTG!$C139+(drdp!H139)*DSTG!$D139)</f>
        <v>0</v>
      </c>
      <c r="I139" s="18">
        <f>Model!$W$6*((drdp!C139)*DSTG!$B139+(drdp!F139)*DSTG!$C139+(drdp!I139)*DSTG!$D139)</f>
        <v>0</v>
      </c>
      <c r="J139" s="18">
        <f>Model!$W$6*((drdp!D139)*DSTG!$B139+(drdp!G139)*DSTG!$C139+(drdp!J139)*DSTG!$D139)</f>
        <v>0</v>
      </c>
      <c r="K139" s="21">
        <f>SUM(E$3:E138)+H139</f>
        <v>0.14209041052902838</v>
      </c>
      <c r="L139" s="21">
        <f>SUM(F$3:F138)+I139</f>
        <v>0.37715250604246742</v>
      </c>
      <c r="M139" s="21">
        <f>SUM(G$3:G138)+J139</f>
        <v>-0.1064628377467659</v>
      </c>
      <c r="N139" s="21"/>
      <c r="O139" s="21"/>
      <c r="P139" s="21"/>
      <c r="Q139" s="19">
        <f t="shared" si="13"/>
        <v>2.0189684764307818E-2</v>
      </c>
      <c r="R139" s="19">
        <f t="shared" si="14"/>
        <v>0.14224401281411342</v>
      </c>
      <c r="S139" s="19">
        <f t="shared" si="15"/>
        <v>1.1334335821094202E-2</v>
      </c>
      <c r="T139" s="19">
        <f t="shared" si="16"/>
        <v>5.3589754415626051E-2</v>
      </c>
      <c r="U139" s="19">
        <f t="shared" si="17"/>
        <v>-1.5127348321523305E-2</v>
      </c>
      <c r="V139" s="19">
        <f t="shared" si="18"/>
        <v>-4.0152726056585354E-2</v>
      </c>
    </row>
    <row r="140" spans="1:22" x14ac:dyDescent="0.25">
      <c r="A140" s="26">
        <f>Wellpath!E140</f>
        <v>0</v>
      </c>
      <c r="B140" s="68">
        <f>Wellpath!K140*Wellpath!P140</f>
        <v>0</v>
      </c>
      <c r="C140" s="22">
        <v>0</v>
      </c>
      <c r="D140" s="22">
        <v>0</v>
      </c>
      <c r="E140" s="20">
        <f>Model!$W$6*((drdp!B140+drdp!K140)*DSTG!$B140+(drdp!E140+drdp!N140)*DSTG!$C140+(drdp!H140+drdp!Q140)*DSTG!$D140)</f>
        <v>0</v>
      </c>
      <c r="F140" s="20">
        <f>Model!$W$6*((drdp!C140+drdp!L140)*DSTG!$B140+(drdp!F140+drdp!O140)*DSTG!$C140+(drdp!I140+drdp!R140)*DSTG!$D140)</f>
        <v>0</v>
      </c>
      <c r="G140" s="20">
        <f>Model!$W$6*((drdp!D140+drdp!M140)*DSTG!$B140+(drdp!G140+drdp!P140)*DSTG!$C140+(drdp!J140+drdp!S140)*DSTG!$D140)</f>
        <v>0</v>
      </c>
      <c r="H140" s="18">
        <f>Model!$W$6*((drdp!B140)*DSTG!$B140+(drdp!E140)*DSTG!$C140+(drdp!H140)*DSTG!$D140)</f>
        <v>0</v>
      </c>
      <c r="I140" s="18">
        <f>Model!$W$6*((drdp!C140)*DSTG!$B140+(drdp!F140)*DSTG!$C140+(drdp!I140)*DSTG!$D140)</f>
        <v>0</v>
      </c>
      <c r="J140" s="18">
        <f>Model!$W$6*((drdp!D140)*DSTG!$B140+(drdp!G140)*DSTG!$C140+(drdp!J140)*DSTG!$D140)</f>
        <v>0</v>
      </c>
      <c r="K140" s="21">
        <f>SUM(E$3:E139)+H140</f>
        <v>0.14209041052902838</v>
      </c>
      <c r="L140" s="21">
        <f>SUM(F$3:F139)+I140</f>
        <v>0.37715250604246742</v>
      </c>
      <c r="M140" s="21">
        <f>SUM(G$3:G139)+J140</f>
        <v>-0.1064628377467659</v>
      </c>
      <c r="N140" s="21"/>
      <c r="O140" s="21"/>
      <c r="P140" s="21"/>
      <c r="Q140" s="19">
        <f t="shared" si="13"/>
        <v>2.0189684764307818E-2</v>
      </c>
      <c r="R140" s="19">
        <f t="shared" si="14"/>
        <v>0.14224401281411342</v>
      </c>
      <c r="S140" s="19">
        <f t="shared" si="15"/>
        <v>1.1334335821094202E-2</v>
      </c>
      <c r="T140" s="19">
        <f t="shared" si="16"/>
        <v>5.3589754415626051E-2</v>
      </c>
      <c r="U140" s="19">
        <f t="shared" si="17"/>
        <v>-1.5127348321523305E-2</v>
      </c>
      <c r="V140" s="19">
        <f t="shared" si="18"/>
        <v>-4.0152726056585354E-2</v>
      </c>
    </row>
    <row r="141" spans="1:22" x14ac:dyDescent="0.25">
      <c r="A141" s="26">
        <f>Wellpath!E141</f>
        <v>0</v>
      </c>
      <c r="B141" s="68">
        <f>Wellpath!K141*Wellpath!P141</f>
        <v>0</v>
      </c>
      <c r="C141" s="22">
        <v>0</v>
      </c>
      <c r="D141" s="22">
        <v>0</v>
      </c>
      <c r="E141" s="20">
        <f>Model!$W$6*((drdp!B141+drdp!K141)*DSTG!$B141+(drdp!E141+drdp!N141)*DSTG!$C141+(drdp!H141+drdp!Q141)*DSTG!$D141)</f>
        <v>0</v>
      </c>
      <c r="F141" s="20">
        <f>Model!$W$6*((drdp!C141+drdp!L141)*DSTG!$B141+(drdp!F141+drdp!O141)*DSTG!$C141+(drdp!I141+drdp!R141)*DSTG!$D141)</f>
        <v>0</v>
      </c>
      <c r="G141" s="20">
        <f>Model!$W$6*((drdp!D141+drdp!M141)*DSTG!$B141+(drdp!G141+drdp!P141)*DSTG!$C141+(drdp!J141+drdp!S141)*DSTG!$D141)</f>
        <v>0</v>
      </c>
      <c r="H141" s="18">
        <f>Model!$W$6*((drdp!B141)*DSTG!$B141+(drdp!E141)*DSTG!$C141+(drdp!H141)*DSTG!$D141)</f>
        <v>0</v>
      </c>
      <c r="I141" s="18">
        <f>Model!$W$6*((drdp!C141)*DSTG!$B141+(drdp!F141)*DSTG!$C141+(drdp!I141)*DSTG!$D141)</f>
        <v>0</v>
      </c>
      <c r="J141" s="18">
        <f>Model!$W$6*((drdp!D141)*DSTG!$B141+(drdp!G141)*DSTG!$C141+(drdp!J141)*DSTG!$D141)</f>
        <v>0</v>
      </c>
      <c r="K141" s="21">
        <f>SUM(E$3:E140)+H141</f>
        <v>0.14209041052902838</v>
      </c>
      <c r="L141" s="21">
        <f>SUM(F$3:F140)+I141</f>
        <v>0.37715250604246742</v>
      </c>
      <c r="M141" s="21">
        <f>SUM(G$3:G140)+J141</f>
        <v>-0.1064628377467659</v>
      </c>
      <c r="N141" s="21"/>
      <c r="O141" s="21"/>
      <c r="P141" s="21"/>
      <c r="Q141" s="19">
        <f t="shared" si="13"/>
        <v>2.0189684764307818E-2</v>
      </c>
      <c r="R141" s="19">
        <f t="shared" si="14"/>
        <v>0.14224401281411342</v>
      </c>
      <c r="S141" s="19">
        <f t="shared" si="15"/>
        <v>1.1334335821094202E-2</v>
      </c>
      <c r="T141" s="19">
        <f t="shared" si="16"/>
        <v>5.3589754415626051E-2</v>
      </c>
      <c r="U141" s="19">
        <f t="shared" si="17"/>
        <v>-1.5127348321523305E-2</v>
      </c>
      <c r="V141" s="19">
        <f t="shared" si="18"/>
        <v>-4.0152726056585354E-2</v>
      </c>
    </row>
    <row r="142" spans="1:22" x14ac:dyDescent="0.25">
      <c r="A142" s="26">
        <f>Wellpath!E142</f>
        <v>0</v>
      </c>
      <c r="B142" s="68">
        <f>Wellpath!K142*Wellpath!P142</f>
        <v>0</v>
      </c>
      <c r="C142" s="22">
        <v>0</v>
      </c>
      <c r="D142" s="22">
        <v>0</v>
      </c>
      <c r="E142" s="20">
        <f>Model!$W$6*((drdp!B142+drdp!K142)*DSTG!$B142+(drdp!E142+drdp!N142)*DSTG!$C142+(drdp!H142+drdp!Q142)*DSTG!$D142)</f>
        <v>0</v>
      </c>
      <c r="F142" s="20">
        <f>Model!$W$6*((drdp!C142+drdp!L142)*DSTG!$B142+(drdp!F142+drdp!O142)*DSTG!$C142+(drdp!I142+drdp!R142)*DSTG!$D142)</f>
        <v>0</v>
      </c>
      <c r="G142" s="20">
        <f>Model!$W$6*((drdp!D142+drdp!M142)*DSTG!$B142+(drdp!G142+drdp!P142)*DSTG!$C142+(drdp!J142+drdp!S142)*DSTG!$D142)</f>
        <v>0</v>
      </c>
      <c r="H142" s="18">
        <f>Model!$W$6*((drdp!B142)*DSTG!$B142+(drdp!E142)*DSTG!$C142+(drdp!H142)*DSTG!$D142)</f>
        <v>0</v>
      </c>
      <c r="I142" s="18">
        <f>Model!$W$6*((drdp!C142)*DSTG!$B142+(drdp!F142)*DSTG!$C142+(drdp!I142)*DSTG!$D142)</f>
        <v>0</v>
      </c>
      <c r="J142" s="18">
        <f>Model!$W$6*((drdp!D142)*DSTG!$B142+(drdp!G142)*DSTG!$C142+(drdp!J142)*DSTG!$D142)</f>
        <v>0</v>
      </c>
      <c r="K142" s="21">
        <f>SUM(E$3:E141)+H142</f>
        <v>0.14209041052902838</v>
      </c>
      <c r="L142" s="21">
        <f>SUM(F$3:F141)+I142</f>
        <v>0.37715250604246742</v>
      </c>
      <c r="M142" s="21">
        <f>SUM(G$3:G141)+J142</f>
        <v>-0.1064628377467659</v>
      </c>
      <c r="N142" s="21"/>
      <c r="O142" s="21"/>
      <c r="P142" s="21"/>
      <c r="Q142" s="19">
        <f t="shared" si="13"/>
        <v>2.0189684764307818E-2</v>
      </c>
      <c r="R142" s="19">
        <f t="shared" si="14"/>
        <v>0.14224401281411342</v>
      </c>
      <c r="S142" s="19">
        <f t="shared" si="15"/>
        <v>1.1334335821094202E-2</v>
      </c>
      <c r="T142" s="19">
        <f t="shared" si="16"/>
        <v>5.3589754415626051E-2</v>
      </c>
      <c r="U142" s="19">
        <f t="shared" si="17"/>
        <v>-1.5127348321523305E-2</v>
      </c>
      <c r="V142" s="19">
        <f t="shared" si="18"/>
        <v>-4.0152726056585354E-2</v>
      </c>
    </row>
    <row r="143" spans="1:22" x14ac:dyDescent="0.25">
      <c r="A143" s="26">
        <f>Wellpath!E143</f>
        <v>0</v>
      </c>
      <c r="B143" s="68">
        <f>Wellpath!K143*Wellpath!P143</f>
        <v>0</v>
      </c>
      <c r="C143" s="22">
        <v>0</v>
      </c>
      <c r="D143" s="22">
        <v>0</v>
      </c>
      <c r="E143" s="20">
        <f>Model!$W$6*((drdp!B143+drdp!K143)*DSTG!$B143+(drdp!E143+drdp!N143)*DSTG!$C143+(drdp!H143+drdp!Q143)*DSTG!$D143)</f>
        <v>0</v>
      </c>
      <c r="F143" s="20">
        <f>Model!$W$6*((drdp!C143+drdp!L143)*DSTG!$B143+(drdp!F143+drdp!O143)*DSTG!$C143+(drdp!I143+drdp!R143)*DSTG!$D143)</f>
        <v>0</v>
      </c>
      <c r="G143" s="20">
        <f>Model!$W$6*((drdp!D143+drdp!M143)*DSTG!$B143+(drdp!G143+drdp!P143)*DSTG!$C143+(drdp!J143+drdp!S143)*DSTG!$D143)</f>
        <v>0</v>
      </c>
      <c r="H143" s="18">
        <f>Model!$W$6*((drdp!B143)*DSTG!$B143+(drdp!E143)*DSTG!$C143+(drdp!H143)*DSTG!$D143)</f>
        <v>0</v>
      </c>
      <c r="I143" s="18">
        <f>Model!$W$6*((drdp!C143)*DSTG!$B143+(drdp!F143)*DSTG!$C143+(drdp!I143)*DSTG!$D143)</f>
        <v>0</v>
      </c>
      <c r="J143" s="18">
        <f>Model!$W$6*((drdp!D143)*DSTG!$B143+(drdp!G143)*DSTG!$C143+(drdp!J143)*DSTG!$D143)</f>
        <v>0</v>
      </c>
      <c r="K143" s="21">
        <f>SUM(E$3:E142)+H143</f>
        <v>0.14209041052902838</v>
      </c>
      <c r="L143" s="21">
        <f>SUM(F$3:F142)+I143</f>
        <v>0.37715250604246742</v>
      </c>
      <c r="M143" s="21">
        <f>SUM(G$3:G142)+J143</f>
        <v>-0.1064628377467659</v>
      </c>
      <c r="N143" s="21"/>
      <c r="O143" s="21"/>
      <c r="P143" s="21"/>
      <c r="Q143" s="19">
        <f t="shared" si="13"/>
        <v>2.0189684764307818E-2</v>
      </c>
      <c r="R143" s="19">
        <f t="shared" si="14"/>
        <v>0.14224401281411342</v>
      </c>
      <c r="S143" s="19">
        <f t="shared" si="15"/>
        <v>1.1334335821094202E-2</v>
      </c>
      <c r="T143" s="19">
        <f t="shared" si="16"/>
        <v>5.3589754415626051E-2</v>
      </c>
      <c r="U143" s="19">
        <f t="shared" si="17"/>
        <v>-1.5127348321523305E-2</v>
      </c>
      <c r="V143" s="19">
        <f t="shared" si="18"/>
        <v>-4.0152726056585354E-2</v>
      </c>
    </row>
    <row r="144" spans="1:22" x14ac:dyDescent="0.25">
      <c r="A144" s="26">
        <f>Wellpath!E144</f>
        <v>0</v>
      </c>
      <c r="B144" s="68">
        <f>Wellpath!K144*Wellpath!P144</f>
        <v>0</v>
      </c>
      <c r="C144" s="22">
        <v>0</v>
      </c>
      <c r="D144" s="22">
        <v>0</v>
      </c>
      <c r="E144" s="20">
        <f>Model!$W$6*((drdp!B144+drdp!K144)*DSTG!$B144+(drdp!E144+drdp!N144)*DSTG!$C144+(drdp!H144+drdp!Q144)*DSTG!$D144)</f>
        <v>0</v>
      </c>
      <c r="F144" s="20">
        <f>Model!$W$6*((drdp!C144+drdp!L144)*DSTG!$B144+(drdp!F144+drdp!O144)*DSTG!$C144+(drdp!I144+drdp!R144)*DSTG!$D144)</f>
        <v>0</v>
      </c>
      <c r="G144" s="20">
        <f>Model!$W$6*((drdp!D144+drdp!M144)*DSTG!$B144+(drdp!G144+drdp!P144)*DSTG!$C144+(drdp!J144+drdp!S144)*DSTG!$D144)</f>
        <v>0</v>
      </c>
      <c r="H144" s="18">
        <f>Model!$W$6*((drdp!B144)*DSTG!$B144+(drdp!E144)*DSTG!$C144+(drdp!H144)*DSTG!$D144)</f>
        <v>0</v>
      </c>
      <c r="I144" s="18">
        <f>Model!$W$6*((drdp!C144)*DSTG!$B144+(drdp!F144)*DSTG!$C144+(drdp!I144)*DSTG!$D144)</f>
        <v>0</v>
      </c>
      <c r="J144" s="18">
        <f>Model!$W$6*((drdp!D144)*DSTG!$B144+(drdp!G144)*DSTG!$C144+(drdp!J144)*DSTG!$D144)</f>
        <v>0</v>
      </c>
      <c r="K144" s="21">
        <f>SUM(E$3:E143)+H144</f>
        <v>0.14209041052902838</v>
      </c>
      <c r="L144" s="21">
        <f>SUM(F$3:F143)+I144</f>
        <v>0.37715250604246742</v>
      </c>
      <c r="M144" s="21">
        <f>SUM(G$3:G143)+J144</f>
        <v>-0.1064628377467659</v>
      </c>
      <c r="N144" s="21"/>
      <c r="O144" s="21"/>
      <c r="P144" s="21"/>
      <c r="Q144" s="19">
        <f t="shared" si="13"/>
        <v>2.0189684764307818E-2</v>
      </c>
      <c r="R144" s="19">
        <f t="shared" si="14"/>
        <v>0.14224401281411342</v>
      </c>
      <c r="S144" s="19">
        <f t="shared" si="15"/>
        <v>1.1334335821094202E-2</v>
      </c>
      <c r="T144" s="19">
        <f t="shared" si="16"/>
        <v>5.3589754415626051E-2</v>
      </c>
      <c r="U144" s="19">
        <f t="shared" si="17"/>
        <v>-1.5127348321523305E-2</v>
      </c>
      <c r="V144" s="19">
        <f t="shared" si="18"/>
        <v>-4.0152726056585354E-2</v>
      </c>
    </row>
    <row r="145" spans="1:22" x14ac:dyDescent="0.25">
      <c r="A145" s="26">
        <f>Wellpath!E145</f>
        <v>0</v>
      </c>
      <c r="B145" s="68">
        <f>Wellpath!K145*Wellpath!P145</f>
        <v>0</v>
      </c>
      <c r="C145" s="22">
        <v>0</v>
      </c>
      <c r="D145" s="22">
        <v>0</v>
      </c>
      <c r="E145" s="20">
        <f>Model!$W$6*((drdp!B145+drdp!K145)*DSTG!$B145+(drdp!E145+drdp!N145)*DSTG!$C145+(drdp!H145+drdp!Q145)*DSTG!$D145)</f>
        <v>0</v>
      </c>
      <c r="F145" s="20">
        <f>Model!$W$6*((drdp!C145+drdp!L145)*DSTG!$B145+(drdp!F145+drdp!O145)*DSTG!$C145+(drdp!I145+drdp!R145)*DSTG!$D145)</f>
        <v>0</v>
      </c>
      <c r="G145" s="20">
        <f>Model!$W$6*((drdp!D145+drdp!M145)*DSTG!$B145+(drdp!G145+drdp!P145)*DSTG!$C145+(drdp!J145+drdp!S145)*DSTG!$D145)</f>
        <v>0</v>
      </c>
      <c r="H145" s="18">
        <f>Model!$W$6*((drdp!B145)*DSTG!$B145+(drdp!E145)*DSTG!$C145+(drdp!H145)*DSTG!$D145)</f>
        <v>0</v>
      </c>
      <c r="I145" s="18">
        <f>Model!$W$6*((drdp!C145)*DSTG!$B145+(drdp!F145)*DSTG!$C145+(drdp!I145)*DSTG!$D145)</f>
        <v>0</v>
      </c>
      <c r="J145" s="18">
        <f>Model!$W$6*((drdp!D145)*DSTG!$B145+(drdp!G145)*DSTG!$C145+(drdp!J145)*DSTG!$D145)</f>
        <v>0</v>
      </c>
      <c r="K145" s="21">
        <f>SUM(E$3:E144)+H145</f>
        <v>0.14209041052902838</v>
      </c>
      <c r="L145" s="21">
        <f>SUM(F$3:F144)+I145</f>
        <v>0.37715250604246742</v>
      </c>
      <c r="M145" s="21">
        <f>SUM(G$3:G144)+J145</f>
        <v>-0.1064628377467659</v>
      </c>
      <c r="N145" s="21"/>
      <c r="O145" s="21"/>
      <c r="P145" s="21"/>
      <c r="Q145" s="19">
        <f t="shared" si="13"/>
        <v>2.0189684764307818E-2</v>
      </c>
      <c r="R145" s="19">
        <f t="shared" si="14"/>
        <v>0.14224401281411342</v>
      </c>
      <c r="S145" s="19">
        <f t="shared" si="15"/>
        <v>1.1334335821094202E-2</v>
      </c>
      <c r="T145" s="19">
        <f t="shared" si="16"/>
        <v>5.3589754415626051E-2</v>
      </c>
      <c r="U145" s="19">
        <f t="shared" si="17"/>
        <v>-1.5127348321523305E-2</v>
      </c>
      <c r="V145" s="19">
        <f t="shared" si="18"/>
        <v>-4.0152726056585354E-2</v>
      </c>
    </row>
    <row r="146" spans="1:22" x14ac:dyDescent="0.25">
      <c r="A146" s="26">
        <f>Wellpath!E146</f>
        <v>0</v>
      </c>
      <c r="B146" s="68">
        <f>Wellpath!K146*Wellpath!P146</f>
        <v>0</v>
      </c>
      <c r="C146" s="22">
        <v>0</v>
      </c>
      <c r="D146" s="22">
        <v>0</v>
      </c>
      <c r="E146" s="20">
        <f>Model!$W$6*((drdp!B146+drdp!K146)*DSTG!$B146+(drdp!E146+drdp!N146)*DSTG!$C146+(drdp!H146+drdp!Q146)*DSTG!$D146)</f>
        <v>0</v>
      </c>
      <c r="F146" s="20">
        <f>Model!$W$6*((drdp!C146+drdp!L146)*DSTG!$B146+(drdp!F146+drdp!O146)*DSTG!$C146+(drdp!I146+drdp!R146)*DSTG!$D146)</f>
        <v>0</v>
      </c>
      <c r="G146" s="20">
        <f>Model!$W$6*((drdp!D146+drdp!M146)*DSTG!$B146+(drdp!G146+drdp!P146)*DSTG!$C146+(drdp!J146+drdp!S146)*DSTG!$D146)</f>
        <v>0</v>
      </c>
      <c r="H146" s="18">
        <f>Model!$W$6*((drdp!B146)*DSTG!$B146+(drdp!E146)*DSTG!$C146+(drdp!H146)*DSTG!$D146)</f>
        <v>0</v>
      </c>
      <c r="I146" s="18">
        <f>Model!$W$6*((drdp!C146)*DSTG!$B146+(drdp!F146)*DSTG!$C146+(drdp!I146)*DSTG!$D146)</f>
        <v>0</v>
      </c>
      <c r="J146" s="18">
        <f>Model!$W$6*((drdp!D146)*DSTG!$B146+(drdp!G146)*DSTG!$C146+(drdp!J146)*DSTG!$D146)</f>
        <v>0</v>
      </c>
      <c r="K146" s="21">
        <f>SUM(E$3:E145)+H146</f>
        <v>0.14209041052902838</v>
      </c>
      <c r="L146" s="21">
        <f>SUM(F$3:F145)+I146</f>
        <v>0.37715250604246742</v>
      </c>
      <c r="M146" s="21">
        <f>SUM(G$3:G145)+J146</f>
        <v>-0.1064628377467659</v>
      </c>
      <c r="N146" s="21"/>
      <c r="O146" s="21"/>
      <c r="P146" s="21"/>
      <c r="Q146" s="19">
        <f t="shared" si="13"/>
        <v>2.0189684764307818E-2</v>
      </c>
      <c r="R146" s="19">
        <f t="shared" si="14"/>
        <v>0.14224401281411342</v>
      </c>
      <c r="S146" s="19">
        <f t="shared" si="15"/>
        <v>1.1334335821094202E-2</v>
      </c>
      <c r="T146" s="19">
        <f t="shared" si="16"/>
        <v>5.3589754415626051E-2</v>
      </c>
      <c r="U146" s="19">
        <f t="shared" si="17"/>
        <v>-1.5127348321523305E-2</v>
      </c>
      <c r="V146" s="19">
        <f t="shared" si="18"/>
        <v>-4.0152726056585354E-2</v>
      </c>
    </row>
    <row r="147" spans="1:22" x14ac:dyDescent="0.25">
      <c r="A147" s="26">
        <f>Wellpath!E147</f>
        <v>0</v>
      </c>
      <c r="B147" s="68">
        <f>Wellpath!K147*Wellpath!P147</f>
        <v>0</v>
      </c>
      <c r="C147" s="22">
        <v>0</v>
      </c>
      <c r="D147" s="22">
        <v>0</v>
      </c>
      <c r="E147" s="20">
        <f>Model!$W$6*((drdp!B147+drdp!K147)*DSTG!$B147+(drdp!E147+drdp!N147)*DSTG!$C147+(drdp!H147+drdp!Q147)*DSTG!$D147)</f>
        <v>0</v>
      </c>
      <c r="F147" s="20">
        <f>Model!$W$6*((drdp!C147+drdp!L147)*DSTG!$B147+(drdp!F147+drdp!O147)*DSTG!$C147+(drdp!I147+drdp!R147)*DSTG!$D147)</f>
        <v>0</v>
      </c>
      <c r="G147" s="20">
        <f>Model!$W$6*((drdp!D147+drdp!M147)*DSTG!$B147+(drdp!G147+drdp!P147)*DSTG!$C147+(drdp!J147+drdp!S147)*DSTG!$D147)</f>
        <v>0</v>
      </c>
      <c r="H147" s="18">
        <f>Model!$W$6*((drdp!B147)*DSTG!$B147+(drdp!E147)*DSTG!$C147+(drdp!H147)*DSTG!$D147)</f>
        <v>0</v>
      </c>
      <c r="I147" s="18">
        <f>Model!$W$6*((drdp!C147)*DSTG!$B147+(drdp!F147)*DSTG!$C147+(drdp!I147)*DSTG!$D147)</f>
        <v>0</v>
      </c>
      <c r="J147" s="18">
        <f>Model!$W$6*((drdp!D147)*DSTG!$B147+(drdp!G147)*DSTG!$C147+(drdp!J147)*DSTG!$D147)</f>
        <v>0</v>
      </c>
      <c r="K147" s="21">
        <f>SUM(E$3:E146)+H147</f>
        <v>0.14209041052902838</v>
      </c>
      <c r="L147" s="21">
        <f>SUM(F$3:F146)+I147</f>
        <v>0.37715250604246742</v>
      </c>
      <c r="M147" s="21">
        <f>SUM(G$3:G146)+J147</f>
        <v>-0.1064628377467659</v>
      </c>
      <c r="N147" s="21"/>
      <c r="O147" s="21"/>
      <c r="P147" s="21"/>
      <c r="Q147" s="19">
        <f t="shared" si="13"/>
        <v>2.0189684764307818E-2</v>
      </c>
      <c r="R147" s="19">
        <f t="shared" si="14"/>
        <v>0.14224401281411342</v>
      </c>
      <c r="S147" s="19">
        <f t="shared" si="15"/>
        <v>1.1334335821094202E-2</v>
      </c>
      <c r="T147" s="19">
        <f t="shared" si="16"/>
        <v>5.3589754415626051E-2</v>
      </c>
      <c r="U147" s="19">
        <f t="shared" si="17"/>
        <v>-1.5127348321523305E-2</v>
      </c>
      <c r="V147" s="19">
        <f t="shared" si="18"/>
        <v>-4.0152726056585354E-2</v>
      </c>
    </row>
    <row r="148" spans="1:22" x14ac:dyDescent="0.25">
      <c r="A148" s="26">
        <f>Wellpath!E148</f>
        <v>0</v>
      </c>
      <c r="B148" s="68">
        <f>Wellpath!K148*Wellpath!P148</f>
        <v>0</v>
      </c>
      <c r="C148" s="22">
        <v>0</v>
      </c>
      <c r="D148" s="22">
        <v>0</v>
      </c>
      <c r="E148" s="20">
        <f>Model!$W$6*((drdp!B148+drdp!K148)*DSTG!$B148+(drdp!E148+drdp!N148)*DSTG!$C148+(drdp!H148+drdp!Q148)*DSTG!$D148)</f>
        <v>0</v>
      </c>
      <c r="F148" s="20">
        <f>Model!$W$6*((drdp!C148+drdp!L148)*DSTG!$B148+(drdp!F148+drdp!O148)*DSTG!$C148+(drdp!I148+drdp!R148)*DSTG!$D148)</f>
        <v>0</v>
      </c>
      <c r="G148" s="20">
        <f>Model!$W$6*((drdp!D148+drdp!M148)*DSTG!$B148+(drdp!G148+drdp!P148)*DSTG!$C148+(drdp!J148+drdp!S148)*DSTG!$D148)</f>
        <v>0</v>
      </c>
      <c r="H148" s="18">
        <f>Model!$W$6*((drdp!B148)*DSTG!$B148+(drdp!E148)*DSTG!$C148+(drdp!H148)*DSTG!$D148)</f>
        <v>0</v>
      </c>
      <c r="I148" s="18">
        <f>Model!$W$6*((drdp!C148)*DSTG!$B148+(drdp!F148)*DSTG!$C148+(drdp!I148)*DSTG!$D148)</f>
        <v>0</v>
      </c>
      <c r="J148" s="18">
        <f>Model!$W$6*((drdp!D148)*DSTG!$B148+(drdp!G148)*DSTG!$C148+(drdp!J148)*DSTG!$D148)</f>
        <v>0</v>
      </c>
      <c r="K148" s="21">
        <f>SUM(E$3:E147)+H148</f>
        <v>0.14209041052902838</v>
      </c>
      <c r="L148" s="21">
        <f>SUM(F$3:F147)+I148</f>
        <v>0.37715250604246742</v>
      </c>
      <c r="M148" s="21">
        <f>SUM(G$3:G147)+J148</f>
        <v>-0.1064628377467659</v>
      </c>
      <c r="N148" s="21"/>
      <c r="O148" s="21"/>
      <c r="P148" s="21"/>
      <c r="Q148" s="19">
        <f t="shared" si="13"/>
        <v>2.0189684764307818E-2</v>
      </c>
      <c r="R148" s="19">
        <f t="shared" si="14"/>
        <v>0.14224401281411342</v>
      </c>
      <c r="S148" s="19">
        <f t="shared" si="15"/>
        <v>1.1334335821094202E-2</v>
      </c>
      <c r="T148" s="19">
        <f t="shared" si="16"/>
        <v>5.3589754415626051E-2</v>
      </c>
      <c r="U148" s="19">
        <f t="shared" si="17"/>
        <v>-1.5127348321523305E-2</v>
      </c>
      <c r="V148" s="19">
        <f t="shared" si="18"/>
        <v>-4.0152726056585354E-2</v>
      </c>
    </row>
    <row r="149" spans="1:22" x14ac:dyDescent="0.25">
      <c r="A149" s="26">
        <f>Wellpath!E149</f>
        <v>0</v>
      </c>
      <c r="B149" s="68">
        <f>Wellpath!K149*Wellpath!P149</f>
        <v>0</v>
      </c>
      <c r="C149" s="22">
        <v>0</v>
      </c>
      <c r="D149" s="22">
        <v>0</v>
      </c>
      <c r="E149" s="20">
        <f>Model!$W$6*((drdp!B149+drdp!K149)*DSTG!$B149+(drdp!E149+drdp!N149)*DSTG!$C149+(drdp!H149+drdp!Q149)*DSTG!$D149)</f>
        <v>0</v>
      </c>
      <c r="F149" s="20">
        <f>Model!$W$6*((drdp!C149+drdp!L149)*DSTG!$B149+(drdp!F149+drdp!O149)*DSTG!$C149+(drdp!I149+drdp!R149)*DSTG!$D149)</f>
        <v>0</v>
      </c>
      <c r="G149" s="20">
        <f>Model!$W$6*((drdp!D149+drdp!M149)*DSTG!$B149+(drdp!G149+drdp!P149)*DSTG!$C149+(drdp!J149+drdp!S149)*DSTG!$D149)</f>
        <v>0</v>
      </c>
      <c r="H149" s="18">
        <f>Model!$W$6*((drdp!B149)*DSTG!$B149+(drdp!E149)*DSTG!$C149+(drdp!H149)*DSTG!$D149)</f>
        <v>0</v>
      </c>
      <c r="I149" s="18">
        <f>Model!$W$6*((drdp!C149)*DSTG!$B149+(drdp!F149)*DSTG!$C149+(drdp!I149)*DSTG!$D149)</f>
        <v>0</v>
      </c>
      <c r="J149" s="18">
        <f>Model!$W$6*((drdp!D149)*DSTG!$B149+(drdp!G149)*DSTG!$C149+(drdp!J149)*DSTG!$D149)</f>
        <v>0</v>
      </c>
      <c r="K149" s="21">
        <f>SUM(E$3:E148)+H149</f>
        <v>0.14209041052902838</v>
      </c>
      <c r="L149" s="21">
        <f>SUM(F$3:F148)+I149</f>
        <v>0.37715250604246742</v>
      </c>
      <c r="M149" s="21">
        <f>SUM(G$3:G148)+J149</f>
        <v>-0.1064628377467659</v>
      </c>
      <c r="N149" s="21"/>
      <c r="O149" s="21"/>
      <c r="P149" s="21"/>
      <c r="Q149" s="19">
        <f t="shared" si="13"/>
        <v>2.0189684764307818E-2</v>
      </c>
      <c r="R149" s="19">
        <f t="shared" si="14"/>
        <v>0.14224401281411342</v>
      </c>
      <c r="S149" s="19">
        <f t="shared" si="15"/>
        <v>1.1334335821094202E-2</v>
      </c>
      <c r="T149" s="19">
        <f t="shared" si="16"/>
        <v>5.3589754415626051E-2</v>
      </c>
      <c r="U149" s="19">
        <f t="shared" si="17"/>
        <v>-1.5127348321523305E-2</v>
      </c>
      <c r="V149" s="19">
        <f t="shared" si="18"/>
        <v>-4.0152726056585354E-2</v>
      </c>
    </row>
    <row r="150" spans="1:22" x14ac:dyDescent="0.25">
      <c r="A150" s="26">
        <f>Wellpath!E150</f>
        <v>0</v>
      </c>
      <c r="B150" s="68">
        <f>Wellpath!K150*Wellpath!P150</f>
        <v>0</v>
      </c>
      <c r="C150" s="22">
        <v>0</v>
      </c>
      <c r="D150" s="22">
        <v>0</v>
      </c>
      <c r="E150" s="20">
        <f>Model!$W$6*((drdp!B150+drdp!K150)*DSTG!$B150+(drdp!E150+drdp!N150)*DSTG!$C150+(drdp!H150+drdp!Q150)*DSTG!$D150)</f>
        <v>0</v>
      </c>
      <c r="F150" s="20">
        <f>Model!$W$6*((drdp!C150+drdp!L150)*DSTG!$B150+(drdp!F150+drdp!O150)*DSTG!$C150+(drdp!I150+drdp!R150)*DSTG!$D150)</f>
        <v>0</v>
      </c>
      <c r="G150" s="20">
        <f>Model!$W$6*((drdp!D150+drdp!M150)*DSTG!$B150+(drdp!G150+drdp!P150)*DSTG!$C150+(drdp!J150+drdp!S150)*DSTG!$D150)</f>
        <v>0</v>
      </c>
      <c r="H150" s="18">
        <f>Model!$W$6*((drdp!B150)*DSTG!$B150+(drdp!E150)*DSTG!$C150+(drdp!H150)*DSTG!$D150)</f>
        <v>0</v>
      </c>
      <c r="I150" s="18">
        <f>Model!$W$6*((drdp!C150)*DSTG!$B150+(drdp!F150)*DSTG!$C150+(drdp!I150)*DSTG!$D150)</f>
        <v>0</v>
      </c>
      <c r="J150" s="18">
        <f>Model!$W$6*((drdp!D150)*DSTG!$B150+(drdp!G150)*DSTG!$C150+(drdp!J150)*DSTG!$D150)</f>
        <v>0</v>
      </c>
      <c r="K150" s="21">
        <f>SUM(E$3:E149)+H150</f>
        <v>0.14209041052902838</v>
      </c>
      <c r="L150" s="21">
        <f>SUM(F$3:F149)+I150</f>
        <v>0.37715250604246742</v>
      </c>
      <c r="M150" s="21">
        <f>SUM(G$3:G149)+J150</f>
        <v>-0.1064628377467659</v>
      </c>
      <c r="N150" s="21"/>
      <c r="O150" s="21"/>
      <c r="P150" s="21"/>
      <c r="Q150" s="19">
        <f t="shared" si="13"/>
        <v>2.0189684764307818E-2</v>
      </c>
      <c r="R150" s="19">
        <f t="shared" si="14"/>
        <v>0.14224401281411342</v>
      </c>
      <c r="S150" s="19">
        <f t="shared" si="15"/>
        <v>1.1334335821094202E-2</v>
      </c>
      <c r="T150" s="19">
        <f t="shared" si="16"/>
        <v>5.3589754415626051E-2</v>
      </c>
      <c r="U150" s="19">
        <f t="shared" si="17"/>
        <v>-1.5127348321523305E-2</v>
      </c>
      <c r="V150" s="19">
        <f t="shared" si="18"/>
        <v>-4.0152726056585354E-2</v>
      </c>
    </row>
    <row r="151" spans="1:22" x14ac:dyDescent="0.25">
      <c r="A151" s="26">
        <f>Wellpath!E151</f>
        <v>0</v>
      </c>
      <c r="B151" s="68">
        <f>Wellpath!K151*Wellpath!P151</f>
        <v>0</v>
      </c>
      <c r="C151" s="22">
        <v>0</v>
      </c>
      <c r="D151" s="22">
        <v>0</v>
      </c>
      <c r="E151" s="20">
        <f>Model!$W$6*((drdp!B151+drdp!K151)*DSTG!$B151+(drdp!E151+drdp!N151)*DSTG!$C151+(drdp!H151+drdp!Q151)*DSTG!$D151)</f>
        <v>0</v>
      </c>
      <c r="F151" s="20">
        <f>Model!$W$6*((drdp!C151+drdp!L151)*DSTG!$B151+(drdp!F151+drdp!O151)*DSTG!$C151+(drdp!I151+drdp!R151)*DSTG!$D151)</f>
        <v>0</v>
      </c>
      <c r="G151" s="20">
        <f>Model!$W$6*((drdp!D151+drdp!M151)*DSTG!$B151+(drdp!G151+drdp!P151)*DSTG!$C151+(drdp!J151+drdp!S151)*DSTG!$D151)</f>
        <v>0</v>
      </c>
      <c r="H151" s="18">
        <f>Model!$W$6*((drdp!B151)*DSTG!$B151+(drdp!E151)*DSTG!$C151+(drdp!H151)*DSTG!$D151)</f>
        <v>0</v>
      </c>
      <c r="I151" s="18">
        <f>Model!$W$6*((drdp!C151)*DSTG!$B151+(drdp!F151)*DSTG!$C151+(drdp!I151)*DSTG!$D151)</f>
        <v>0</v>
      </c>
      <c r="J151" s="18">
        <f>Model!$W$6*((drdp!D151)*DSTG!$B151+(drdp!G151)*DSTG!$C151+(drdp!J151)*DSTG!$D151)</f>
        <v>0</v>
      </c>
      <c r="K151" s="21">
        <f>SUM(E$3:E150)+H151</f>
        <v>0.14209041052902838</v>
      </c>
      <c r="L151" s="21">
        <f>SUM(F$3:F150)+I151</f>
        <v>0.37715250604246742</v>
      </c>
      <c r="M151" s="21">
        <f>SUM(G$3:G150)+J151</f>
        <v>-0.1064628377467659</v>
      </c>
      <c r="N151" s="21"/>
      <c r="O151" s="21"/>
      <c r="P151" s="21"/>
      <c r="Q151" s="19">
        <f t="shared" si="13"/>
        <v>2.0189684764307818E-2</v>
      </c>
      <c r="R151" s="19">
        <f t="shared" si="14"/>
        <v>0.14224401281411342</v>
      </c>
      <c r="S151" s="19">
        <f t="shared" si="15"/>
        <v>1.1334335821094202E-2</v>
      </c>
      <c r="T151" s="19">
        <f t="shared" si="16"/>
        <v>5.3589754415626051E-2</v>
      </c>
      <c r="U151" s="19">
        <f t="shared" si="17"/>
        <v>-1.5127348321523305E-2</v>
      </c>
      <c r="V151" s="19">
        <f t="shared" si="18"/>
        <v>-4.0152726056585354E-2</v>
      </c>
    </row>
    <row r="152" spans="1:22" x14ac:dyDescent="0.25">
      <c r="A152" s="26">
        <f>Wellpath!E152</f>
        <v>0</v>
      </c>
      <c r="B152" s="68">
        <f>Wellpath!K152*Wellpath!P152</f>
        <v>0</v>
      </c>
      <c r="C152" s="22">
        <v>0</v>
      </c>
      <c r="D152" s="22">
        <v>0</v>
      </c>
      <c r="E152" s="20">
        <f>Model!$W$6*((drdp!B152+drdp!K152)*DSTG!$B152+(drdp!E152+drdp!N152)*DSTG!$C152+(drdp!H152+drdp!Q152)*DSTG!$D152)</f>
        <v>0</v>
      </c>
      <c r="F152" s="20">
        <f>Model!$W$6*((drdp!C152+drdp!L152)*DSTG!$B152+(drdp!F152+drdp!O152)*DSTG!$C152+(drdp!I152+drdp!R152)*DSTG!$D152)</f>
        <v>0</v>
      </c>
      <c r="G152" s="20">
        <f>Model!$W$6*((drdp!D152+drdp!M152)*DSTG!$B152+(drdp!G152+drdp!P152)*DSTG!$C152+(drdp!J152+drdp!S152)*DSTG!$D152)</f>
        <v>0</v>
      </c>
      <c r="H152" s="18">
        <f>Model!$W$6*((drdp!B152)*DSTG!$B152+(drdp!E152)*DSTG!$C152+(drdp!H152)*DSTG!$D152)</f>
        <v>0</v>
      </c>
      <c r="I152" s="18">
        <f>Model!$W$6*((drdp!C152)*DSTG!$B152+(drdp!F152)*DSTG!$C152+(drdp!I152)*DSTG!$D152)</f>
        <v>0</v>
      </c>
      <c r="J152" s="18">
        <f>Model!$W$6*((drdp!D152)*DSTG!$B152+(drdp!G152)*DSTG!$C152+(drdp!J152)*DSTG!$D152)</f>
        <v>0</v>
      </c>
      <c r="K152" s="21">
        <f>SUM(E$3:E151)+H152</f>
        <v>0.14209041052902838</v>
      </c>
      <c r="L152" s="21">
        <f>SUM(F$3:F151)+I152</f>
        <v>0.37715250604246742</v>
      </c>
      <c r="M152" s="21">
        <f>SUM(G$3:G151)+J152</f>
        <v>-0.1064628377467659</v>
      </c>
      <c r="N152" s="21"/>
      <c r="O152" s="21"/>
      <c r="P152" s="21"/>
      <c r="Q152" s="19">
        <f t="shared" si="13"/>
        <v>2.0189684764307818E-2</v>
      </c>
      <c r="R152" s="19">
        <f t="shared" si="14"/>
        <v>0.14224401281411342</v>
      </c>
      <c r="S152" s="19">
        <f t="shared" si="15"/>
        <v>1.1334335821094202E-2</v>
      </c>
      <c r="T152" s="19">
        <f t="shared" si="16"/>
        <v>5.3589754415626051E-2</v>
      </c>
      <c r="U152" s="19">
        <f t="shared" si="17"/>
        <v>-1.5127348321523305E-2</v>
      </c>
      <c r="V152" s="19">
        <f t="shared" si="18"/>
        <v>-4.0152726056585354E-2</v>
      </c>
    </row>
    <row r="153" spans="1:22" x14ac:dyDescent="0.25">
      <c r="A153" s="26">
        <f>Wellpath!E153</f>
        <v>0</v>
      </c>
      <c r="B153" s="68">
        <f>Wellpath!K153*Wellpath!P153</f>
        <v>0</v>
      </c>
      <c r="C153" s="22">
        <v>0</v>
      </c>
      <c r="D153" s="22">
        <v>0</v>
      </c>
      <c r="E153" s="20">
        <f>Model!$W$6*((drdp!B153+drdp!K153)*DSTG!$B153+(drdp!E153+drdp!N153)*DSTG!$C153+(drdp!H153+drdp!Q153)*DSTG!$D153)</f>
        <v>0</v>
      </c>
      <c r="F153" s="20">
        <f>Model!$W$6*((drdp!C153+drdp!L153)*DSTG!$B153+(drdp!F153+drdp!O153)*DSTG!$C153+(drdp!I153+drdp!R153)*DSTG!$D153)</f>
        <v>0</v>
      </c>
      <c r="G153" s="20">
        <f>Model!$W$6*((drdp!D153+drdp!M153)*DSTG!$B153+(drdp!G153+drdp!P153)*DSTG!$C153+(drdp!J153+drdp!S153)*DSTG!$D153)</f>
        <v>0</v>
      </c>
      <c r="H153" s="18">
        <f>Model!$W$6*((drdp!B153)*DSTG!$B153+(drdp!E153)*DSTG!$C153+(drdp!H153)*DSTG!$D153)</f>
        <v>0</v>
      </c>
      <c r="I153" s="18">
        <f>Model!$W$6*((drdp!C153)*DSTG!$B153+(drdp!F153)*DSTG!$C153+(drdp!I153)*DSTG!$D153)</f>
        <v>0</v>
      </c>
      <c r="J153" s="18">
        <f>Model!$W$6*((drdp!D153)*DSTG!$B153+(drdp!G153)*DSTG!$C153+(drdp!J153)*DSTG!$D153)</f>
        <v>0</v>
      </c>
      <c r="K153" s="21">
        <f>SUM(E$3:E152)+H153</f>
        <v>0.14209041052902838</v>
      </c>
      <c r="L153" s="21">
        <f>SUM(F$3:F152)+I153</f>
        <v>0.37715250604246742</v>
      </c>
      <c r="M153" s="21">
        <f>SUM(G$3:G152)+J153</f>
        <v>-0.1064628377467659</v>
      </c>
      <c r="N153" s="21"/>
      <c r="O153" s="21"/>
      <c r="P153" s="21"/>
      <c r="Q153" s="19">
        <f t="shared" si="13"/>
        <v>2.0189684764307818E-2</v>
      </c>
      <c r="R153" s="19">
        <f t="shared" si="14"/>
        <v>0.14224401281411342</v>
      </c>
      <c r="S153" s="19">
        <f t="shared" si="15"/>
        <v>1.1334335821094202E-2</v>
      </c>
      <c r="T153" s="19">
        <f t="shared" si="16"/>
        <v>5.3589754415626051E-2</v>
      </c>
      <c r="U153" s="19">
        <f t="shared" si="17"/>
        <v>-1.5127348321523305E-2</v>
      </c>
      <c r="V153" s="19">
        <f t="shared" si="18"/>
        <v>-4.0152726056585354E-2</v>
      </c>
    </row>
    <row r="154" spans="1:22" x14ac:dyDescent="0.25">
      <c r="A154" s="26">
        <f>Wellpath!E154</f>
        <v>0</v>
      </c>
      <c r="B154" s="68">
        <f>Wellpath!K154*Wellpath!P154</f>
        <v>0</v>
      </c>
      <c r="C154" s="22">
        <v>0</v>
      </c>
      <c r="D154" s="22">
        <v>0</v>
      </c>
      <c r="E154" s="20">
        <f>Model!$W$6*((drdp!B154+drdp!K154)*DSTG!$B154+(drdp!E154+drdp!N154)*DSTG!$C154+(drdp!H154+drdp!Q154)*DSTG!$D154)</f>
        <v>0</v>
      </c>
      <c r="F154" s="20">
        <f>Model!$W$6*((drdp!C154+drdp!L154)*DSTG!$B154+(drdp!F154+drdp!O154)*DSTG!$C154+(drdp!I154+drdp!R154)*DSTG!$D154)</f>
        <v>0</v>
      </c>
      <c r="G154" s="20">
        <f>Model!$W$6*((drdp!D154+drdp!M154)*DSTG!$B154+(drdp!G154+drdp!P154)*DSTG!$C154+(drdp!J154+drdp!S154)*DSTG!$D154)</f>
        <v>0</v>
      </c>
      <c r="H154" s="18">
        <f>Model!$W$6*((drdp!B154)*DSTG!$B154+(drdp!E154)*DSTG!$C154+(drdp!H154)*DSTG!$D154)</f>
        <v>0</v>
      </c>
      <c r="I154" s="18">
        <f>Model!$W$6*((drdp!C154)*DSTG!$B154+(drdp!F154)*DSTG!$C154+(drdp!I154)*DSTG!$D154)</f>
        <v>0</v>
      </c>
      <c r="J154" s="18">
        <f>Model!$W$6*((drdp!D154)*DSTG!$B154+(drdp!G154)*DSTG!$C154+(drdp!J154)*DSTG!$D154)</f>
        <v>0</v>
      </c>
      <c r="K154" s="21">
        <f>SUM(E$3:E153)+H154</f>
        <v>0.14209041052902838</v>
      </c>
      <c r="L154" s="21">
        <f>SUM(F$3:F153)+I154</f>
        <v>0.37715250604246742</v>
      </c>
      <c r="M154" s="21">
        <f>SUM(G$3:G153)+J154</f>
        <v>-0.1064628377467659</v>
      </c>
      <c r="N154" s="21"/>
      <c r="O154" s="21"/>
      <c r="P154" s="21"/>
      <c r="Q154" s="19">
        <f t="shared" si="13"/>
        <v>2.0189684764307818E-2</v>
      </c>
      <c r="R154" s="19">
        <f t="shared" si="14"/>
        <v>0.14224401281411342</v>
      </c>
      <c r="S154" s="19">
        <f t="shared" si="15"/>
        <v>1.1334335821094202E-2</v>
      </c>
      <c r="T154" s="19">
        <f t="shared" si="16"/>
        <v>5.3589754415626051E-2</v>
      </c>
      <c r="U154" s="19">
        <f t="shared" si="17"/>
        <v>-1.5127348321523305E-2</v>
      </c>
      <c r="V154" s="19">
        <f t="shared" si="18"/>
        <v>-4.0152726056585354E-2</v>
      </c>
    </row>
    <row r="155" spans="1:22" x14ac:dyDescent="0.25">
      <c r="A155" s="26">
        <f>Wellpath!E155</f>
        <v>0</v>
      </c>
      <c r="B155" s="68">
        <f>Wellpath!K155*Wellpath!P155</f>
        <v>0</v>
      </c>
      <c r="C155" s="22">
        <v>0</v>
      </c>
      <c r="D155" s="22">
        <v>0</v>
      </c>
      <c r="E155" s="20">
        <f>Model!$W$6*((drdp!B155+drdp!K155)*DSTG!$B155+(drdp!E155+drdp!N155)*DSTG!$C155+(drdp!H155+drdp!Q155)*DSTG!$D155)</f>
        <v>0</v>
      </c>
      <c r="F155" s="20">
        <f>Model!$W$6*((drdp!C155+drdp!L155)*DSTG!$B155+(drdp!F155+drdp!O155)*DSTG!$C155+(drdp!I155+drdp!R155)*DSTG!$D155)</f>
        <v>0</v>
      </c>
      <c r="G155" s="20">
        <f>Model!$W$6*((drdp!D155+drdp!M155)*DSTG!$B155+(drdp!G155+drdp!P155)*DSTG!$C155+(drdp!J155+drdp!S155)*DSTG!$D155)</f>
        <v>0</v>
      </c>
      <c r="H155" s="18">
        <f>Model!$W$6*((drdp!B155)*DSTG!$B155+(drdp!E155)*DSTG!$C155+(drdp!H155)*DSTG!$D155)</f>
        <v>0</v>
      </c>
      <c r="I155" s="18">
        <f>Model!$W$6*((drdp!C155)*DSTG!$B155+(drdp!F155)*DSTG!$C155+(drdp!I155)*DSTG!$D155)</f>
        <v>0</v>
      </c>
      <c r="J155" s="18">
        <f>Model!$W$6*((drdp!D155)*DSTG!$B155+(drdp!G155)*DSTG!$C155+(drdp!J155)*DSTG!$D155)</f>
        <v>0</v>
      </c>
      <c r="K155" s="21">
        <f>SUM(E$3:E154)+H155</f>
        <v>0.14209041052902838</v>
      </c>
      <c r="L155" s="21">
        <f>SUM(F$3:F154)+I155</f>
        <v>0.37715250604246742</v>
      </c>
      <c r="M155" s="21">
        <f>SUM(G$3:G154)+J155</f>
        <v>-0.1064628377467659</v>
      </c>
      <c r="N155" s="21"/>
      <c r="O155" s="21"/>
      <c r="P155" s="21"/>
      <c r="Q155" s="19">
        <f t="shared" si="13"/>
        <v>2.0189684764307818E-2</v>
      </c>
      <c r="R155" s="19">
        <f t="shared" si="14"/>
        <v>0.14224401281411342</v>
      </c>
      <c r="S155" s="19">
        <f t="shared" si="15"/>
        <v>1.1334335821094202E-2</v>
      </c>
      <c r="T155" s="19">
        <f t="shared" si="16"/>
        <v>5.3589754415626051E-2</v>
      </c>
      <c r="U155" s="19">
        <f t="shared" si="17"/>
        <v>-1.5127348321523305E-2</v>
      </c>
      <c r="V155" s="19">
        <f t="shared" si="18"/>
        <v>-4.0152726056585354E-2</v>
      </c>
    </row>
    <row r="156" spans="1:22" x14ac:dyDescent="0.25">
      <c r="A156" s="26">
        <f>Wellpath!E156</f>
        <v>0</v>
      </c>
      <c r="B156" s="68">
        <f>Wellpath!K156*Wellpath!P156</f>
        <v>0</v>
      </c>
      <c r="C156" s="22">
        <v>0</v>
      </c>
      <c r="D156" s="22">
        <v>0</v>
      </c>
      <c r="E156" s="20">
        <f>Model!$W$6*((drdp!B156+drdp!K156)*DSTG!$B156+(drdp!E156+drdp!N156)*DSTG!$C156+(drdp!H156+drdp!Q156)*DSTG!$D156)</f>
        <v>0</v>
      </c>
      <c r="F156" s="20">
        <f>Model!$W$6*((drdp!C156+drdp!L156)*DSTG!$B156+(drdp!F156+drdp!O156)*DSTG!$C156+(drdp!I156+drdp!R156)*DSTG!$D156)</f>
        <v>0</v>
      </c>
      <c r="G156" s="20">
        <f>Model!$W$6*((drdp!D156+drdp!M156)*DSTG!$B156+(drdp!G156+drdp!P156)*DSTG!$C156+(drdp!J156+drdp!S156)*DSTG!$D156)</f>
        <v>0</v>
      </c>
      <c r="H156" s="18">
        <f>Model!$W$6*((drdp!B156)*DSTG!$B156+(drdp!E156)*DSTG!$C156+(drdp!H156)*DSTG!$D156)</f>
        <v>0</v>
      </c>
      <c r="I156" s="18">
        <f>Model!$W$6*((drdp!C156)*DSTG!$B156+(drdp!F156)*DSTG!$C156+(drdp!I156)*DSTG!$D156)</f>
        <v>0</v>
      </c>
      <c r="J156" s="18">
        <f>Model!$W$6*((drdp!D156)*DSTG!$B156+(drdp!G156)*DSTG!$C156+(drdp!J156)*DSTG!$D156)</f>
        <v>0</v>
      </c>
      <c r="K156" s="21">
        <f>SUM(E$3:E155)+H156</f>
        <v>0.14209041052902838</v>
      </c>
      <c r="L156" s="21">
        <f>SUM(F$3:F155)+I156</f>
        <v>0.37715250604246742</v>
      </c>
      <c r="M156" s="21">
        <f>SUM(G$3:G155)+J156</f>
        <v>-0.1064628377467659</v>
      </c>
      <c r="N156" s="21"/>
      <c r="O156" s="21"/>
      <c r="P156" s="21"/>
      <c r="Q156" s="19">
        <f t="shared" si="13"/>
        <v>2.0189684764307818E-2</v>
      </c>
      <c r="R156" s="19">
        <f t="shared" si="14"/>
        <v>0.14224401281411342</v>
      </c>
      <c r="S156" s="19">
        <f t="shared" si="15"/>
        <v>1.1334335821094202E-2</v>
      </c>
      <c r="T156" s="19">
        <f t="shared" si="16"/>
        <v>5.3589754415626051E-2</v>
      </c>
      <c r="U156" s="19">
        <f t="shared" si="17"/>
        <v>-1.5127348321523305E-2</v>
      </c>
      <c r="V156" s="19">
        <f t="shared" si="18"/>
        <v>-4.0152726056585354E-2</v>
      </c>
    </row>
    <row r="157" spans="1:22" x14ac:dyDescent="0.25">
      <c r="A157" s="26">
        <f>Wellpath!E157</f>
        <v>0</v>
      </c>
      <c r="B157" s="68">
        <f>Wellpath!K157*Wellpath!P157</f>
        <v>0</v>
      </c>
      <c r="C157" s="22">
        <v>0</v>
      </c>
      <c r="D157" s="22">
        <v>0</v>
      </c>
      <c r="E157" s="20">
        <f>Model!$W$6*((drdp!B157+drdp!K157)*DSTG!$B157+(drdp!E157+drdp!N157)*DSTG!$C157+(drdp!H157+drdp!Q157)*DSTG!$D157)</f>
        <v>0</v>
      </c>
      <c r="F157" s="20">
        <f>Model!$W$6*((drdp!C157+drdp!L157)*DSTG!$B157+(drdp!F157+drdp!O157)*DSTG!$C157+(drdp!I157+drdp!R157)*DSTG!$D157)</f>
        <v>0</v>
      </c>
      <c r="G157" s="20">
        <f>Model!$W$6*((drdp!D157+drdp!M157)*DSTG!$B157+(drdp!G157+drdp!P157)*DSTG!$C157+(drdp!J157+drdp!S157)*DSTG!$D157)</f>
        <v>0</v>
      </c>
      <c r="H157" s="18">
        <f>Model!$W$6*((drdp!B157)*DSTG!$B157+(drdp!E157)*DSTG!$C157+(drdp!H157)*DSTG!$D157)</f>
        <v>0</v>
      </c>
      <c r="I157" s="18">
        <f>Model!$W$6*((drdp!C157)*DSTG!$B157+(drdp!F157)*DSTG!$C157+(drdp!I157)*DSTG!$D157)</f>
        <v>0</v>
      </c>
      <c r="J157" s="18">
        <f>Model!$W$6*((drdp!D157)*DSTG!$B157+(drdp!G157)*DSTG!$C157+(drdp!J157)*DSTG!$D157)</f>
        <v>0</v>
      </c>
      <c r="K157" s="21">
        <f>SUM(E$3:E156)+H157</f>
        <v>0.14209041052902838</v>
      </c>
      <c r="L157" s="21">
        <f>SUM(F$3:F156)+I157</f>
        <v>0.37715250604246742</v>
      </c>
      <c r="M157" s="21">
        <f>SUM(G$3:G156)+J157</f>
        <v>-0.1064628377467659</v>
      </c>
      <c r="N157" s="21"/>
      <c r="O157" s="21"/>
      <c r="P157" s="21"/>
      <c r="Q157" s="19">
        <f t="shared" si="13"/>
        <v>2.0189684764307818E-2</v>
      </c>
      <c r="R157" s="19">
        <f t="shared" si="14"/>
        <v>0.14224401281411342</v>
      </c>
      <c r="S157" s="19">
        <f t="shared" si="15"/>
        <v>1.1334335821094202E-2</v>
      </c>
      <c r="T157" s="19">
        <f t="shared" si="16"/>
        <v>5.3589754415626051E-2</v>
      </c>
      <c r="U157" s="19">
        <f t="shared" si="17"/>
        <v>-1.5127348321523305E-2</v>
      </c>
      <c r="V157" s="19">
        <f t="shared" si="18"/>
        <v>-4.0152726056585354E-2</v>
      </c>
    </row>
    <row r="158" spans="1:22" x14ac:dyDescent="0.25">
      <c r="A158" s="26">
        <f>Wellpath!E158</f>
        <v>0</v>
      </c>
      <c r="B158" s="68">
        <f>Wellpath!K158*Wellpath!P158</f>
        <v>0</v>
      </c>
      <c r="C158" s="22">
        <v>0</v>
      </c>
      <c r="D158" s="22">
        <v>0</v>
      </c>
      <c r="E158" s="20">
        <f>Model!$W$6*((drdp!B158+drdp!K158)*DSTG!$B158+(drdp!E158+drdp!N158)*DSTG!$C158+(drdp!H158+drdp!Q158)*DSTG!$D158)</f>
        <v>0</v>
      </c>
      <c r="F158" s="20">
        <f>Model!$W$6*((drdp!C158+drdp!L158)*DSTG!$B158+(drdp!F158+drdp!O158)*DSTG!$C158+(drdp!I158+drdp!R158)*DSTG!$D158)</f>
        <v>0</v>
      </c>
      <c r="G158" s="20">
        <f>Model!$W$6*((drdp!D158+drdp!M158)*DSTG!$B158+(drdp!G158+drdp!P158)*DSTG!$C158+(drdp!J158+drdp!S158)*DSTG!$D158)</f>
        <v>0</v>
      </c>
      <c r="H158" s="18">
        <f>Model!$W$6*((drdp!B158)*DSTG!$B158+(drdp!E158)*DSTG!$C158+(drdp!H158)*DSTG!$D158)</f>
        <v>0</v>
      </c>
      <c r="I158" s="18">
        <f>Model!$W$6*((drdp!C158)*DSTG!$B158+(drdp!F158)*DSTG!$C158+(drdp!I158)*DSTG!$D158)</f>
        <v>0</v>
      </c>
      <c r="J158" s="18">
        <f>Model!$W$6*((drdp!D158)*DSTG!$B158+(drdp!G158)*DSTG!$C158+(drdp!J158)*DSTG!$D158)</f>
        <v>0</v>
      </c>
      <c r="K158" s="21">
        <f>SUM(E$3:E157)+H158</f>
        <v>0.14209041052902838</v>
      </c>
      <c r="L158" s="21">
        <f>SUM(F$3:F157)+I158</f>
        <v>0.37715250604246742</v>
      </c>
      <c r="M158" s="21">
        <f>SUM(G$3:G157)+J158</f>
        <v>-0.1064628377467659</v>
      </c>
      <c r="N158" s="21"/>
      <c r="O158" s="21"/>
      <c r="P158" s="21"/>
      <c r="Q158" s="19">
        <f t="shared" si="13"/>
        <v>2.0189684764307818E-2</v>
      </c>
      <c r="R158" s="19">
        <f t="shared" si="14"/>
        <v>0.14224401281411342</v>
      </c>
      <c r="S158" s="19">
        <f t="shared" si="15"/>
        <v>1.1334335821094202E-2</v>
      </c>
      <c r="T158" s="19">
        <f t="shared" si="16"/>
        <v>5.3589754415626051E-2</v>
      </c>
      <c r="U158" s="19">
        <f t="shared" si="17"/>
        <v>-1.5127348321523305E-2</v>
      </c>
      <c r="V158" s="19">
        <f t="shared" si="18"/>
        <v>-4.0152726056585354E-2</v>
      </c>
    </row>
    <row r="159" spans="1:22" x14ac:dyDescent="0.25">
      <c r="A159" s="26">
        <f>Wellpath!E159</f>
        <v>0</v>
      </c>
      <c r="B159" s="68">
        <f>Wellpath!K159*Wellpath!P159</f>
        <v>0</v>
      </c>
      <c r="C159" s="22">
        <v>0</v>
      </c>
      <c r="D159" s="22">
        <v>0</v>
      </c>
      <c r="E159" s="20">
        <f>Model!$W$6*((drdp!B159+drdp!K159)*DSTG!$B159+(drdp!E159+drdp!N159)*DSTG!$C159+(drdp!H159+drdp!Q159)*DSTG!$D159)</f>
        <v>0</v>
      </c>
      <c r="F159" s="20">
        <f>Model!$W$6*((drdp!C159+drdp!L159)*DSTG!$B159+(drdp!F159+drdp!O159)*DSTG!$C159+(drdp!I159+drdp!R159)*DSTG!$D159)</f>
        <v>0</v>
      </c>
      <c r="G159" s="20">
        <f>Model!$W$6*((drdp!D159+drdp!M159)*DSTG!$B159+(drdp!G159+drdp!P159)*DSTG!$C159+(drdp!J159+drdp!S159)*DSTG!$D159)</f>
        <v>0</v>
      </c>
      <c r="H159" s="18">
        <f>Model!$W$6*((drdp!B159)*DSTG!$B159+(drdp!E159)*DSTG!$C159+(drdp!H159)*DSTG!$D159)</f>
        <v>0</v>
      </c>
      <c r="I159" s="18">
        <f>Model!$W$6*((drdp!C159)*DSTG!$B159+(drdp!F159)*DSTG!$C159+(drdp!I159)*DSTG!$D159)</f>
        <v>0</v>
      </c>
      <c r="J159" s="18">
        <f>Model!$W$6*((drdp!D159)*DSTG!$B159+(drdp!G159)*DSTG!$C159+(drdp!J159)*DSTG!$D159)</f>
        <v>0</v>
      </c>
      <c r="K159" s="21">
        <f>SUM(E$3:E158)+H159</f>
        <v>0.14209041052902838</v>
      </c>
      <c r="L159" s="21">
        <f>SUM(F$3:F158)+I159</f>
        <v>0.37715250604246742</v>
      </c>
      <c r="M159" s="21">
        <f>SUM(G$3:G158)+J159</f>
        <v>-0.1064628377467659</v>
      </c>
      <c r="N159" s="21"/>
      <c r="O159" s="21"/>
      <c r="P159" s="21"/>
      <c r="Q159" s="19">
        <f t="shared" si="13"/>
        <v>2.0189684764307818E-2</v>
      </c>
      <c r="R159" s="19">
        <f t="shared" si="14"/>
        <v>0.14224401281411342</v>
      </c>
      <c r="S159" s="19">
        <f t="shared" si="15"/>
        <v>1.1334335821094202E-2</v>
      </c>
      <c r="T159" s="19">
        <f t="shared" si="16"/>
        <v>5.3589754415626051E-2</v>
      </c>
      <c r="U159" s="19">
        <f t="shared" si="17"/>
        <v>-1.5127348321523305E-2</v>
      </c>
      <c r="V159" s="19">
        <f t="shared" si="18"/>
        <v>-4.0152726056585354E-2</v>
      </c>
    </row>
    <row r="160" spans="1:22" x14ac:dyDescent="0.25">
      <c r="A160" s="26">
        <f>Wellpath!E160</f>
        <v>0</v>
      </c>
      <c r="B160" s="68">
        <f>Wellpath!K160*Wellpath!P160</f>
        <v>0</v>
      </c>
      <c r="C160" s="22">
        <v>0</v>
      </c>
      <c r="D160" s="22">
        <v>0</v>
      </c>
      <c r="E160" s="20">
        <f>Model!$W$6*((drdp!B160+drdp!K160)*DSTG!$B160+(drdp!E160+drdp!N160)*DSTG!$C160+(drdp!H160+drdp!Q160)*DSTG!$D160)</f>
        <v>0</v>
      </c>
      <c r="F160" s="20">
        <f>Model!$W$6*((drdp!C160+drdp!L160)*DSTG!$B160+(drdp!F160+drdp!O160)*DSTG!$C160+(drdp!I160+drdp!R160)*DSTG!$D160)</f>
        <v>0</v>
      </c>
      <c r="G160" s="20">
        <f>Model!$W$6*((drdp!D160+drdp!M160)*DSTG!$B160+(drdp!G160+drdp!P160)*DSTG!$C160+(drdp!J160+drdp!S160)*DSTG!$D160)</f>
        <v>0</v>
      </c>
      <c r="H160" s="18">
        <f>Model!$W$6*((drdp!B160)*DSTG!$B160+(drdp!E160)*DSTG!$C160+(drdp!H160)*DSTG!$D160)</f>
        <v>0</v>
      </c>
      <c r="I160" s="18">
        <f>Model!$W$6*((drdp!C160)*DSTG!$B160+(drdp!F160)*DSTG!$C160+(drdp!I160)*DSTG!$D160)</f>
        <v>0</v>
      </c>
      <c r="J160" s="18">
        <f>Model!$W$6*((drdp!D160)*DSTG!$B160+(drdp!G160)*DSTG!$C160+(drdp!J160)*DSTG!$D160)</f>
        <v>0</v>
      </c>
      <c r="K160" s="21">
        <f>SUM(E$3:E159)+H160</f>
        <v>0.14209041052902838</v>
      </c>
      <c r="L160" s="21">
        <f>SUM(F$3:F159)+I160</f>
        <v>0.37715250604246742</v>
      </c>
      <c r="M160" s="21">
        <f>SUM(G$3:G159)+J160</f>
        <v>-0.1064628377467659</v>
      </c>
      <c r="N160" s="21"/>
      <c r="O160" s="21"/>
      <c r="P160" s="21"/>
      <c r="Q160" s="19">
        <f t="shared" si="13"/>
        <v>2.0189684764307818E-2</v>
      </c>
      <c r="R160" s="19">
        <f t="shared" si="14"/>
        <v>0.14224401281411342</v>
      </c>
      <c r="S160" s="19">
        <f t="shared" si="15"/>
        <v>1.1334335821094202E-2</v>
      </c>
      <c r="T160" s="19">
        <f t="shared" si="16"/>
        <v>5.3589754415626051E-2</v>
      </c>
      <c r="U160" s="19">
        <f t="shared" si="17"/>
        <v>-1.5127348321523305E-2</v>
      </c>
      <c r="V160" s="19">
        <f t="shared" si="18"/>
        <v>-4.0152726056585354E-2</v>
      </c>
    </row>
    <row r="161" spans="1:22" x14ac:dyDescent="0.25">
      <c r="A161" s="26">
        <f>Wellpath!E161</f>
        <v>0</v>
      </c>
      <c r="B161" s="68">
        <f>Wellpath!K161*Wellpath!P161</f>
        <v>0</v>
      </c>
      <c r="C161" s="22">
        <v>0</v>
      </c>
      <c r="D161" s="22">
        <v>0</v>
      </c>
      <c r="E161" s="20">
        <f>Model!$W$6*((drdp!B161+drdp!K161)*DSTG!$B161+(drdp!E161+drdp!N161)*DSTG!$C161+(drdp!H161+drdp!Q161)*DSTG!$D161)</f>
        <v>0</v>
      </c>
      <c r="F161" s="20">
        <f>Model!$W$6*((drdp!C161+drdp!L161)*DSTG!$B161+(drdp!F161+drdp!O161)*DSTG!$C161+(drdp!I161+drdp!R161)*DSTG!$D161)</f>
        <v>0</v>
      </c>
      <c r="G161" s="20">
        <f>Model!$W$6*((drdp!D161+drdp!M161)*DSTG!$B161+(drdp!G161+drdp!P161)*DSTG!$C161+(drdp!J161+drdp!S161)*DSTG!$D161)</f>
        <v>0</v>
      </c>
      <c r="H161" s="18">
        <f>Model!$W$6*((drdp!B161)*DSTG!$B161+(drdp!E161)*DSTG!$C161+(drdp!H161)*DSTG!$D161)</f>
        <v>0</v>
      </c>
      <c r="I161" s="18">
        <f>Model!$W$6*((drdp!C161)*DSTG!$B161+(drdp!F161)*DSTG!$C161+(drdp!I161)*DSTG!$D161)</f>
        <v>0</v>
      </c>
      <c r="J161" s="18">
        <f>Model!$W$6*((drdp!D161)*DSTG!$B161+(drdp!G161)*DSTG!$C161+(drdp!J161)*DSTG!$D161)</f>
        <v>0</v>
      </c>
      <c r="K161" s="21">
        <f>SUM(E$3:E160)+H161</f>
        <v>0.14209041052902838</v>
      </c>
      <c r="L161" s="21">
        <f>SUM(F$3:F160)+I161</f>
        <v>0.37715250604246742</v>
      </c>
      <c r="M161" s="21">
        <f>SUM(G$3:G160)+J161</f>
        <v>-0.1064628377467659</v>
      </c>
      <c r="N161" s="21"/>
      <c r="O161" s="21"/>
      <c r="P161" s="21"/>
      <c r="Q161" s="19">
        <f t="shared" si="13"/>
        <v>2.0189684764307818E-2</v>
      </c>
      <c r="R161" s="19">
        <f t="shared" si="14"/>
        <v>0.14224401281411342</v>
      </c>
      <c r="S161" s="19">
        <f t="shared" si="15"/>
        <v>1.1334335821094202E-2</v>
      </c>
      <c r="T161" s="19">
        <f t="shared" si="16"/>
        <v>5.3589754415626051E-2</v>
      </c>
      <c r="U161" s="19">
        <f t="shared" si="17"/>
        <v>-1.5127348321523305E-2</v>
      </c>
      <c r="V161" s="19">
        <f t="shared" si="18"/>
        <v>-4.0152726056585354E-2</v>
      </c>
    </row>
    <row r="162" spans="1:22" x14ac:dyDescent="0.25">
      <c r="A162" s="26">
        <f>Wellpath!E162</f>
        <v>0</v>
      </c>
      <c r="B162" s="68">
        <f>Wellpath!K162*Wellpath!P162</f>
        <v>0</v>
      </c>
      <c r="C162" s="22">
        <v>0</v>
      </c>
      <c r="D162" s="22">
        <v>0</v>
      </c>
      <c r="E162" s="20">
        <f>Model!$W$6*((drdp!B162+drdp!K162)*DSTG!$B162+(drdp!E162+drdp!N162)*DSTG!$C162+(drdp!H162+drdp!Q162)*DSTG!$D162)</f>
        <v>0</v>
      </c>
      <c r="F162" s="20">
        <f>Model!$W$6*((drdp!C162+drdp!L162)*DSTG!$B162+(drdp!F162+drdp!O162)*DSTG!$C162+(drdp!I162+drdp!R162)*DSTG!$D162)</f>
        <v>0</v>
      </c>
      <c r="G162" s="20">
        <f>Model!$W$6*((drdp!D162+drdp!M162)*DSTG!$B162+(drdp!G162+drdp!P162)*DSTG!$C162+(drdp!J162+drdp!S162)*DSTG!$D162)</f>
        <v>0</v>
      </c>
      <c r="H162" s="18">
        <f>Model!$W$6*((drdp!B162)*DSTG!$B162+(drdp!E162)*DSTG!$C162+(drdp!H162)*DSTG!$D162)</f>
        <v>0</v>
      </c>
      <c r="I162" s="18">
        <f>Model!$W$6*((drdp!C162)*DSTG!$B162+(drdp!F162)*DSTG!$C162+(drdp!I162)*DSTG!$D162)</f>
        <v>0</v>
      </c>
      <c r="J162" s="18">
        <f>Model!$W$6*((drdp!D162)*DSTG!$B162+(drdp!G162)*DSTG!$C162+(drdp!J162)*DSTG!$D162)</f>
        <v>0</v>
      </c>
      <c r="K162" s="21">
        <f>SUM(E$3:E161)+H162</f>
        <v>0.14209041052902838</v>
      </c>
      <c r="L162" s="21">
        <f>SUM(F$3:F161)+I162</f>
        <v>0.37715250604246742</v>
      </c>
      <c r="M162" s="21">
        <f>SUM(G$3:G161)+J162</f>
        <v>-0.1064628377467659</v>
      </c>
      <c r="N162" s="21"/>
      <c r="O162" s="21"/>
      <c r="P162" s="21"/>
      <c r="Q162" s="19">
        <f t="shared" si="13"/>
        <v>2.0189684764307818E-2</v>
      </c>
      <c r="R162" s="19">
        <f t="shared" si="14"/>
        <v>0.14224401281411342</v>
      </c>
      <c r="S162" s="19">
        <f t="shared" si="15"/>
        <v>1.1334335821094202E-2</v>
      </c>
      <c r="T162" s="19">
        <f t="shared" si="16"/>
        <v>5.3589754415626051E-2</v>
      </c>
      <c r="U162" s="19">
        <f t="shared" si="17"/>
        <v>-1.5127348321523305E-2</v>
      </c>
      <c r="V162" s="19">
        <f t="shared" si="18"/>
        <v>-4.0152726056585354E-2</v>
      </c>
    </row>
    <row r="163" spans="1:22" x14ac:dyDescent="0.25">
      <c r="A163" s="26">
        <f>Wellpath!E163</f>
        <v>0</v>
      </c>
      <c r="B163" s="68">
        <f>Wellpath!K163*Wellpath!P163</f>
        <v>0</v>
      </c>
      <c r="C163" s="22">
        <v>0</v>
      </c>
      <c r="D163" s="22">
        <v>0</v>
      </c>
      <c r="E163" s="20">
        <f>Model!$W$6*((drdp!B163+drdp!K163)*DSTG!$B163+(drdp!E163+drdp!N163)*DSTG!$C163+(drdp!H163+drdp!Q163)*DSTG!$D163)</f>
        <v>0</v>
      </c>
      <c r="F163" s="20">
        <f>Model!$W$6*((drdp!C163+drdp!L163)*DSTG!$B163+(drdp!F163+drdp!O163)*DSTG!$C163+(drdp!I163+drdp!R163)*DSTG!$D163)</f>
        <v>0</v>
      </c>
      <c r="G163" s="20">
        <f>Model!$W$6*((drdp!D163+drdp!M163)*DSTG!$B163+(drdp!G163+drdp!P163)*DSTG!$C163+(drdp!J163+drdp!S163)*DSTG!$D163)</f>
        <v>0</v>
      </c>
      <c r="H163" s="18">
        <f>Model!$W$6*((drdp!B163)*DSTG!$B163+(drdp!E163)*DSTG!$C163+(drdp!H163)*DSTG!$D163)</f>
        <v>0</v>
      </c>
      <c r="I163" s="18">
        <f>Model!$W$6*((drdp!C163)*DSTG!$B163+(drdp!F163)*DSTG!$C163+(drdp!I163)*DSTG!$D163)</f>
        <v>0</v>
      </c>
      <c r="J163" s="18">
        <f>Model!$W$6*((drdp!D163)*DSTG!$B163+(drdp!G163)*DSTG!$C163+(drdp!J163)*DSTG!$D163)</f>
        <v>0</v>
      </c>
      <c r="K163" s="21">
        <f>SUM(E$3:E162)+H163</f>
        <v>0.14209041052902838</v>
      </c>
      <c r="L163" s="21">
        <f>SUM(F$3:F162)+I163</f>
        <v>0.37715250604246742</v>
      </c>
      <c r="M163" s="21">
        <f>SUM(G$3:G162)+J163</f>
        <v>-0.1064628377467659</v>
      </c>
      <c r="N163" s="21"/>
      <c r="O163" s="21"/>
      <c r="P163" s="21"/>
      <c r="Q163" s="19">
        <f t="shared" si="13"/>
        <v>2.0189684764307818E-2</v>
      </c>
      <c r="R163" s="19">
        <f t="shared" si="14"/>
        <v>0.14224401281411342</v>
      </c>
      <c r="S163" s="19">
        <f t="shared" si="15"/>
        <v>1.1334335821094202E-2</v>
      </c>
      <c r="T163" s="19">
        <f t="shared" si="16"/>
        <v>5.3589754415626051E-2</v>
      </c>
      <c r="U163" s="19">
        <f t="shared" si="17"/>
        <v>-1.5127348321523305E-2</v>
      </c>
      <c r="V163" s="19">
        <f t="shared" si="18"/>
        <v>-4.0152726056585354E-2</v>
      </c>
    </row>
    <row r="164" spans="1:22" x14ac:dyDescent="0.25">
      <c r="A164" s="26">
        <f>Wellpath!E164</f>
        <v>0</v>
      </c>
      <c r="B164" s="68">
        <f>Wellpath!K164*Wellpath!P164</f>
        <v>0</v>
      </c>
      <c r="C164" s="22">
        <v>0</v>
      </c>
      <c r="D164" s="22">
        <v>0</v>
      </c>
      <c r="E164" s="20">
        <f>Model!$W$6*((drdp!B164+drdp!K164)*DSTG!$B164+(drdp!E164+drdp!N164)*DSTG!$C164+(drdp!H164+drdp!Q164)*DSTG!$D164)</f>
        <v>0</v>
      </c>
      <c r="F164" s="20">
        <f>Model!$W$6*((drdp!C164+drdp!L164)*DSTG!$B164+(drdp!F164+drdp!O164)*DSTG!$C164+(drdp!I164+drdp!R164)*DSTG!$D164)</f>
        <v>0</v>
      </c>
      <c r="G164" s="20">
        <f>Model!$W$6*((drdp!D164+drdp!M164)*DSTG!$B164+(drdp!G164+drdp!P164)*DSTG!$C164+(drdp!J164+drdp!S164)*DSTG!$D164)</f>
        <v>0</v>
      </c>
      <c r="H164" s="18">
        <f>Model!$W$6*((drdp!B164)*DSTG!$B164+(drdp!E164)*DSTG!$C164+(drdp!H164)*DSTG!$D164)</f>
        <v>0</v>
      </c>
      <c r="I164" s="18">
        <f>Model!$W$6*((drdp!C164)*DSTG!$B164+(drdp!F164)*DSTG!$C164+(drdp!I164)*DSTG!$D164)</f>
        <v>0</v>
      </c>
      <c r="J164" s="18">
        <f>Model!$W$6*((drdp!D164)*DSTG!$B164+(drdp!G164)*DSTG!$C164+(drdp!J164)*DSTG!$D164)</f>
        <v>0</v>
      </c>
      <c r="K164" s="21">
        <f>SUM(E$3:E163)+H164</f>
        <v>0.14209041052902838</v>
      </c>
      <c r="L164" s="21">
        <f>SUM(F$3:F163)+I164</f>
        <v>0.37715250604246742</v>
      </c>
      <c r="M164" s="21">
        <f>SUM(G$3:G163)+J164</f>
        <v>-0.1064628377467659</v>
      </c>
      <c r="N164" s="21"/>
      <c r="O164" s="21"/>
      <c r="P164" s="21"/>
      <c r="Q164" s="19">
        <f t="shared" si="13"/>
        <v>2.0189684764307818E-2</v>
      </c>
      <c r="R164" s="19">
        <f t="shared" si="14"/>
        <v>0.14224401281411342</v>
      </c>
      <c r="S164" s="19">
        <f t="shared" si="15"/>
        <v>1.1334335821094202E-2</v>
      </c>
      <c r="T164" s="19">
        <f t="shared" si="16"/>
        <v>5.3589754415626051E-2</v>
      </c>
      <c r="U164" s="19">
        <f t="shared" si="17"/>
        <v>-1.5127348321523305E-2</v>
      </c>
      <c r="V164" s="19">
        <f t="shared" si="18"/>
        <v>-4.0152726056585354E-2</v>
      </c>
    </row>
    <row r="165" spans="1:22" x14ac:dyDescent="0.25">
      <c r="A165" s="26">
        <f>Wellpath!E165</f>
        <v>0</v>
      </c>
      <c r="B165" s="68">
        <f>Wellpath!K165*Wellpath!P165</f>
        <v>0</v>
      </c>
      <c r="C165" s="22">
        <v>0</v>
      </c>
      <c r="D165" s="22">
        <v>0</v>
      </c>
      <c r="E165" s="20">
        <f>Model!$W$6*((drdp!B165+drdp!K165)*DSTG!$B165+(drdp!E165+drdp!N165)*DSTG!$C165+(drdp!H165+drdp!Q165)*DSTG!$D165)</f>
        <v>0</v>
      </c>
      <c r="F165" s="20">
        <f>Model!$W$6*((drdp!C165+drdp!L165)*DSTG!$B165+(drdp!F165+drdp!O165)*DSTG!$C165+(drdp!I165+drdp!R165)*DSTG!$D165)</f>
        <v>0</v>
      </c>
      <c r="G165" s="20">
        <f>Model!$W$6*((drdp!D165+drdp!M165)*DSTG!$B165+(drdp!G165+drdp!P165)*DSTG!$C165+(drdp!J165+drdp!S165)*DSTG!$D165)</f>
        <v>0</v>
      </c>
      <c r="H165" s="18">
        <f>Model!$W$6*((drdp!B165)*DSTG!$B165+(drdp!E165)*DSTG!$C165+(drdp!H165)*DSTG!$D165)</f>
        <v>0</v>
      </c>
      <c r="I165" s="18">
        <f>Model!$W$6*((drdp!C165)*DSTG!$B165+(drdp!F165)*DSTG!$C165+(drdp!I165)*DSTG!$D165)</f>
        <v>0</v>
      </c>
      <c r="J165" s="18">
        <f>Model!$W$6*((drdp!D165)*DSTG!$B165+(drdp!G165)*DSTG!$C165+(drdp!J165)*DSTG!$D165)</f>
        <v>0</v>
      </c>
      <c r="K165" s="21">
        <f>SUM(E$3:E164)+H165</f>
        <v>0.14209041052902838</v>
      </c>
      <c r="L165" s="21">
        <f>SUM(F$3:F164)+I165</f>
        <v>0.37715250604246742</v>
      </c>
      <c r="M165" s="21">
        <f>SUM(G$3:G164)+J165</f>
        <v>-0.1064628377467659</v>
      </c>
      <c r="N165" s="21"/>
      <c r="O165" s="21"/>
      <c r="P165" s="21"/>
      <c r="Q165" s="19">
        <f t="shared" si="13"/>
        <v>2.0189684764307818E-2</v>
      </c>
      <c r="R165" s="19">
        <f t="shared" si="14"/>
        <v>0.14224401281411342</v>
      </c>
      <c r="S165" s="19">
        <f t="shared" si="15"/>
        <v>1.1334335821094202E-2</v>
      </c>
      <c r="T165" s="19">
        <f t="shared" si="16"/>
        <v>5.3589754415626051E-2</v>
      </c>
      <c r="U165" s="19">
        <f t="shared" si="17"/>
        <v>-1.5127348321523305E-2</v>
      </c>
      <c r="V165" s="19">
        <f t="shared" si="18"/>
        <v>-4.0152726056585354E-2</v>
      </c>
    </row>
    <row r="166" spans="1:22" x14ac:dyDescent="0.25">
      <c r="A166" s="26">
        <f>Wellpath!E166</f>
        <v>0</v>
      </c>
      <c r="B166" s="68">
        <f>Wellpath!K166*Wellpath!P166</f>
        <v>0</v>
      </c>
      <c r="C166" s="22">
        <v>0</v>
      </c>
      <c r="D166" s="22">
        <v>0</v>
      </c>
      <c r="E166" s="20">
        <f>Model!$W$6*((drdp!B166+drdp!K166)*DSTG!$B166+(drdp!E166+drdp!N166)*DSTG!$C166+(drdp!H166+drdp!Q166)*DSTG!$D166)</f>
        <v>0</v>
      </c>
      <c r="F166" s="20">
        <f>Model!$W$6*((drdp!C166+drdp!L166)*DSTG!$B166+(drdp!F166+drdp!O166)*DSTG!$C166+(drdp!I166+drdp!R166)*DSTG!$D166)</f>
        <v>0</v>
      </c>
      <c r="G166" s="20">
        <f>Model!$W$6*((drdp!D166+drdp!M166)*DSTG!$B166+(drdp!G166+drdp!P166)*DSTG!$C166+(drdp!J166+drdp!S166)*DSTG!$D166)</f>
        <v>0</v>
      </c>
      <c r="H166" s="18">
        <f>Model!$W$6*((drdp!B166)*DSTG!$B166+(drdp!E166)*DSTG!$C166+(drdp!H166)*DSTG!$D166)</f>
        <v>0</v>
      </c>
      <c r="I166" s="18">
        <f>Model!$W$6*((drdp!C166)*DSTG!$B166+(drdp!F166)*DSTG!$C166+(drdp!I166)*DSTG!$D166)</f>
        <v>0</v>
      </c>
      <c r="J166" s="18">
        <f>Model!$W$6*((drdp!D166)*DSTG!$B166+(drdp!G166)*DSTG!$C166+(drdp!J166)*DSTG!$D166)</f>
        <v>0</v>
      </c>
      <c r="K166" s="21">
        <f>SUM(E$3:E165)+H166</f>
        <v>0.14209041052902838</v>
      </c>
      <c r="L166" s="21">
        <f>SUM(F$3:F165)+I166</f>
        <v>0.37715250604246742</v>
      </c>
      <c r="M166" s="21">
        <f>SUM(G$3:G165)+J166</f>
        <v>-0.1064628377467659</v>
      </c>
      <c r="N166" s="21"/>
      <c r="O166" s="21"/>
      <c r="P166" s="21"/>
      <c r="Q166" s="19">
        <f t="shared" si="13"/>
        <v>2.0189684764307818E-2</v>
      </c>
      <c r="R166" s="19">
        <f t="shared" si="14"/>
        <v>0.14224401281411342</v>
      </c>
      <c r="S166" s="19">
        <f t="shared" si="15"/>
        <v>1.1334335821094202E-2</v>
      </c>
      <c r="T166" s="19">
        <f t="shared" si="16"/>
        <v>5.3589754415626051E-2</v>
      </c>
      <c r="U166" s="19">
        <f t="shared" si="17"/>
        <v>-1.5127348321523305E-2</v>
      </c>
      <c r="V166" s="19">
        <f t="shared" si="18"/>
        <v>-4.0152726056585354E-2</v>
      </c>
    </row>
    <row r="167" spans="1:22" x14ac:dyDescent="0.25">
      <c r="A167" s="26">
        <f>Wellpath!E167</f>
        <v>0</v>
      </c>
      <c r="B167" s="68">
        <f>Wellpath!K167*Wellpath!P167</f>
        <v>0</v>
      </c>
      <c r="C167" s="22">
        <v>0</v>
      </c>
      <c r="D167" s="22">
        <v>0</v>
      </c>
      <c r="E167" s="20">
        <f>Model!$W$6*((drdp!B167+drdp!K167)*DSTG!$B167+(drdp!E167+drdp!N167)*DSTG!$C167+(drdp!H167+drdp!Q167)*DSTG!$D167)</f>
        <v>0</v>
      </c>
      <c r="F167" s="20">
        <f>Model!$W$6*((drdp!C167+drdp!L167)*DSTG!$B167+(drdp!F167+drdp!O167)*DSTG!$C167+(drdp!I167+drdp!R167)*DSTG!$D167)</f>
        <v>0</v>
      </c>
      <c r="G167" s="20">
        <f>Model!$W$6*((drdp!D167+drdp!M167)*DSTG!$B167+(drdp!G167+drdp!P167)*DSTG!$C167+(drdp!J167+drdp!S167)*DSTG!$D167)</f>
        <v>0</v>
      </c>
      <c r="H167" s="18">
        <f>Model!$W$6*((drdp!B167)*DSTG!$B167+(drdp!E167)*DSTG!$C167+(drdp!H167)*DSTG!$D167)</f>
        <v>0</v>
      </c>
      <c r="I167" s="18">
        <f>Model!$W$6*((drdp!C167)*DSTG!$B167+(drdp!F167)*DSTG!$C167+(drdp!I167)*DSTG!$D167)</f>
        <v>0</v>
      </c>
      <c r="J167" s="18">
        <f>Model!$W$6*((drdp!D167)*DSTG!$B167+(drdp!G167)*DSTG!$C167+(drdp!J167)*DSTG!$D167)</f>
        <v>0</v>
      </c>
      <c r="K167" s="21">
        <f>SUM(E$3:E166)+H167</f>
        <v>0.14209041052902838</v>
      </c>
      <c r="L167" s="21">
        <f>SUM(F$3:F166)+I167</f>
        <v>0.37715250604246742</v>
      </c>
      <c r="M167" s="21">
        <f>SUM(G$3:G166)+J167</f>
        <v>-0.1064628377467659</v>
      </c>
      <c r="N167" s="21"/>
      <c r="O167" s="21"/>
      <c r="P167" s="21"/>
      <c r="Q167" s="19">
        <f t="shared" si="13"/>
        <v>2.0189684764307818E-2</v>
      </c>
      <c r="R167" s="19">
        <f t="shared" si="14"/>
        <v>0.14224401281411342</v>
      </c>
      <c r="S167" s="19">
        <f t="shared" si="15"/>
        <v>1.1334335821094202E-2</v>
      </c>
      <c r="T167" s="19">
        <f t="shared" si="16"/>
        <v>5.3589754415626051E-2</v>
      </c>
      <c r="U167" s="19">
        <f t="shared" si="17"/>
        <v>-1.5127348321523305E-2</v>
      </c>
      <c r="V167" s="19">
        <f t="shared" si="18"/>
        <v>-4.0152726056585354E-2</v>
      </c>
    </row>
    <row r="168" spans="1:22" x14ac:dyDescent="0.25">
      <c r="A168" s="26">
        <f>Wellpath!E168</f>
        <v>0</v>
      </c>
      <c r="B168" s="68">
        <f>Wellpath!K168*Wellpath!P168</f>
        <v>0</v>
      </c>
      <c r="C168" s="22">
        <v>0</v>
      </c>
      <c r="D168" s="22">
        <v>0</v>
      </c>
      <c r="E168" s="20">
        <f>Model!$W$6*((drdp!B168+drdp!K168)*DSTG!$B168+(drdp!E168+drdp!N168)*DSTG!$C168+(drdp!H168+drdp!Q168)*DSTG!$D168)</f>
        <v>0</v>
      </c>
      <c r="F168" s="20">
        <f>Model!$W$6*((drdp!C168+drdp!L168)*DSTG!$B168+(drdp!F168+drdp!O168)*DSTG!$C168+(drdp!I168+drdp!R168)*DSTG!$D168)</f>
        <v>0</v>
      </c>
      <c r="G168" s="20">
        <f>Model!$W$6*((drdp!D168+drdp!M168)*DSTG!$B168+(drdp!G168+drdp!P168)*DSTG!$C168+(drdp!J168+drdp!S168)*DSTG!$D168)</f>
        <v>0</v>
      </c>
      <c r="H168" s="18">
        <f>Model!$W$6*((drdp!B168)*DSTG!$B168+(drdp!E168)*DSTG!$C168+(drdp!H168)*DSTG!$D168)</f>
        <v>0</v>
      </c>
      <c r="I168" s="18">
        <f>Model!$W$6*((drdp!C168)*DSTG!$B168+(drdp!F168)*DSTG!$C168+(drdp!I168)*DSTG!$D168)</f>
        <v>0</v>
      </c>
      <c r="J168" s="18">
        <f>Model!$W$6*((drdp!D168)*DSTG!$B168+(drdp!G168)*DSTG!$C168+(drdp!J168)*DSTG!$D168)</f>
        <v>0</v>
      </c>
      <c r="K168" s="21">
        <f>SUM(E$3:E167)+H168</f>
        <v>0.14209041052902838</v>
      </c>
      <c r="L168" s="21">
        <f>SUM(F$3:F167)+I168</f>
        <v>0.37715250604246742</v>
      </c>
      <c r="M168" s="21">
        <f>SUM(G$3:G167)+J168</f>
        <v>-0.1064628377467659</v>
      </c>
      <c r="N168" s="21"/>
      <c r="O168" s="21"/>
      <c r="P168" s="21"/>
      <c r="Q168" s="19">
        <f t="shared" si="13"/>
        <v>2.0189684764307818E-2</v>
      </c>
      <c r="R168" s="19">
        <f t="shared" si="14"/>
        <v>0.14224401281411342</v>
      </c>
      <c r="S168" s="19">
        <f t="shared" si="15"/>
        <v>1.1334335821094202E-2</v>
      </c>
      <c r="T168" s="19">
        <f t="shared" si="16"/>
        <v>5.3589754415626051E-2</v>
      </c>
      <c r="U168" s="19">
        <f t="shared" si="17"/>
        <v>-1.5127348321523305E-2</v>
      </c>
      <c r="V168" s="19">
        <f t="shared" si="18"/>
        <v>-4.0152726056585354E-2</v>
      </c>
    </row>
    <row r="169" spans="1:22" x14ac:dyDescent="0.25">
      <c r="A169" s="26">
        <f>Wellpath!E169</f>
        <v>0</v>
      </c>
      <c r="B169" s="68">
        <f>Wellpath!K169*Wellpath!P169</f>
        <v>0</v>
      </c>
      <c r="C169" s="22">
        <v>0</v>
      </c>
      <c r="D169" s="22">
        <v>0</v>
      </c>
      <c r="E169" s="20">
        <f>Model!$W$6*((drdp!B169+drdp!K169)*DSTG!$B169+(drdp!E169+drdp!N169)*DSTG!$C169+(drdp!H169+drdp!Q169)*DSTG!$D169)</f>
        <v>0</v>
      </c>
      <c r="F169" s="20">
        <f>Model!$W$6*((drdp!C169+drdp!L169)*DSTG!$B169+(drdp!F169+drdp!O169)*DSTG!$C169+(drdp!I169+drdp!R169)*DSTG!$D169)</f>
        <v>0</v>
      </c>
      <c r="G169" s="20">
        <f>Model!$W$6*((drdp!D169+drdp!M169)*DSTG!$B169+(drdp!G169+drdp!P169)*DSTG!$C169+(drdp!J169+drdp!S169)*DSTG!$D169)</f>
        <v>0</v>
      </c>
      <c r="H169" s="18">
        <f>Model!$W$6*((drdp!B169)*DSTG!$B169+(drdp!E169)*DSTG!$C169+(drdp!H169)*DSTG!$D169)</f>
        <v>0</v>
      </c>
      <c r="I169" s="18">
        <f>Model!$W$6*((drdp!C169)*DSTG!$B169+(drdp!F169)*DSTG!$C169+(drdp!I169)*DSTG!$D169)</f>
        <v>0</v>
      </c>
      <c r="J169" s="18">
        <f>Model!$W$6*((drdp!D169)*DSTG!$B169+(drdp!G169)*DSTG!$C169+(drdp!J169)*DSTG!$D169)</f>
        <v>0</v>
      </c>
      <c r="K169" s="21">
        <f>SUM(E$3:E168)+H169</f>
        <v>0.14209041052902838</v>
      </c>
      <c r="L169" s="21">
        <f>SUM(F$3:F168)+I169</f>
        <v>0.37715250604246742</v>
      </c>
      <c r="M169" s="21">
        <f>SUM(G$3:G168)+J169</f>
        <v>-0.1064628377467659</v>
      </c>
      <c r="N169" s="21"/>
      <c r="O169" s="21"/>
      <c r="P169" s="21"/>
      <c r="Q169" s="19">
        <f t="shared" si="13"/>
        <v>2.0189684764307818E-2</v>
      </c>
      <c r="R169" s="19">
        <f t="shared" si="14"/>
        <v>0.14224401281411342</v>
      </c>
      <c r="S169" s="19">
        <f t="shared" si="15"/>
        <v>1.1334335821094202E-2</v>
      </c>
      <c r="T169" s="19">
        <f t="shared" si="16"/>
        <v>5.3589754415626051E-2</v>
      </c>
      <c r="U169" s="19">
        <f t="shared" si="17"/>
        <v>-1.5127348321523305E-2</v>
      </c>
      <c r="V169" s="19">
        <f t="shared" si="18"/>
        <v>-4.0152726056585354E-2</v>
      </c>
    </row>
    <row r="170" spans="1:22" x14ac:dyDescent="0.25">
      <c r="A170" s="26">
        <f>Wellpath!E170</f>
        <v>0</v>
      </c>
      <c r="B170" s="68">
        <f>Wellpath!K170*Wellpath!P170</f>
        <v>0</v>
      </c>
      <c r="C170" s="22">
        <v>0</v>
      </c>
      <c r="D170" s="22">
        <v>0</v>
      </c>
      <c r="E170" s="20">
        <f>Model!$W$6*((drdp!B170+drdp!K170)*DSTG!$B170+(drdp!E170+drdp!N170)*DSTG!$C170+(drdp!H170+drdp!Q170)*DSTG!$D170)</f>
        <v>0</v>
      </c>
      <c r="F170" s="20">
        <f>Model!$W$6*((drdp!C170+drdp!L170)*DSTG!$B170+(drdp!F170+drdp!O170)*DSTG!$C170+(drdp!I170+drdp!R170)*DSTG!$D170)</f>
        <v>0</v>
      </c>
      <c r="G170" s="20">
        <f>Model!$W$6*((drdp!D170+drdp!M170)*DSTG!$B170+(drdp!G170+drdp!P170)*DSTG!$C170+(drdp!J170+drdp!S170)*DSTG!$D170)</f>
        <v>0</v>
      </c>
      <c r="H170" s="18">
        <f>Model!$W$6*((drdp!B170)*DSTG!$B170+(drdp!E170)*DSTG!$C170+(drdp!H170)*DSTG!$D170)</f>
        <v>0</v>
      </c>
      <c r="I170" s="18">
        <f>Model!$W$6*((drdp!C170)*DSTG!$B170+(drdp!F170)*DSTG!$C170+(drdp!I170)*DSTG!$D170)</f>
        <v>0</v>
      </c>
      <c r="J170" s="18">
        <f>Model!$W$6*((drdp!D170)*DSTG!$B170+(drdp!G170)*DSTG!$C170+(drdp!J170)*DSTG!$D170)</f>
        <v>0</v>
      </c>
      <c r="K170" s="21">
        <f>SUM(E$3:E169)+H170</f>
        <v>0.14209041052902838</v>
      </c>
      <c r="L170" s="21">
        <f>SUM(F$3:F169)+I170</f>
        <v>0.37715250604246742</v>
      </c>
      <c r="M170" s="21">
        <f>SUM(G$3:G169)+J170</f>
        <v>-0.1064628377467659</v>
      </c>
      <c r="N170" s="21"/>
      <c r="O170" s="21"/>
      <c r="P170" s="21"/>
      <c r="Q170" s="19">
        <f t="shared" si="13"/>
        <v>2.0189684764307818E-2</v>
      </c>
      <c r="R170" s="19">
        <f t="shared" si="14"/>
        <v>0.14224401281411342</v>
      </c>
      <c r="S170" s="19">
        <f t="shared" si="15"/>
        <v>1.1334335821094202E-2</v>
      </c>
      <c r="T170" s="19">
        <f t="shared" si="16"/>
        <v>5.3589754415626051E-2</v>
      </c>
      <c r="U170" s="19">
        <f t="shared" si="17"/>
        <v>-1.5127348321523305E-2</v>
      </c>
      <c r="V170" s="19">
        <f t="shared" si="18"/>
        <v>-4.0152726056585354E-2</v>
      </c>
    </row>
    <row r="171" spans="1:22" x14ac:dyDescent="0.25">
      <c r="A171" s="26">
        <f>Wellpath!E171</f>
        <v>0</v>
      </c>
      <c r="B171" s="68">
        <f>Wellpath!K171*Wellpath!P171</f>
        <v>0</v>
      </c>
      <c r="C171" s="22">
        <v>0</v>
      </c>
      <c r="D171" s="22">
        <v>0</v>
      </c>
      <c r="E171" s="20">
        <f>Model!$W$6*((drdp!B171+drdp!K171)*DSTG!$B171+(drdp!E171+drdp!N171)*DSTG!$C171+(drdp!H171+drdp!Q171)*DSTG!$D171)</f>
        <v>0</v>
      </c>
      <c r="F171" s="20">
        <f>Model!$W$6*((drdp!C171+drdp!L171)*DSTG!$B171+(drdp!F171+drdp!O171)*DSTG!$C171+(drdp!I171+drdp!R171)*DSTG!$D171)</f>
        <v>0</v>
      </c>
      <c r="G171" s="20">
        <f>Model!$W$6*((drdp!D171+drdp!M171)*DSTG!$B171+(drdp!G171+drdp!P171)*DSTG!$C171+(drdp!J171+drdp!S171)*DSTG!$D171)</f>
        <v>0</v>
      </c>
      <c r="H171" s="18">
        <f>Model!$W$6*((drdp!B171)*DSTG!$B171+(drdp!E171)*DSTG!$C171+(drdp!H171)*DSTG!$D171)</f>
        <v>0</v>
      </c>
      <c r="I171" s="18">
        <f>Model!$W$6*((drdp!C171)*DSTG!$B171+(drdp!F171)*DSTG!$C171+(drdp!I171)*DSTG!$D171)</f>
        <v>0</v>
      </c>
      <c r="J171" s="18">
        <f>Model!$W$6*((drdp!D171)*DSTG!$B171+(drdp!G171)*DSTG!$C171+(drdp!J171)*DSTG!$D171)</f>
        <v>0</v>
      </c>
      <c r="K171" s="21">
        <f>SUM(E$3:E170)+H171</f>
        <v>0.14209041052902838</v>
      </c>
      <c r="L171" s="21">
        <f>SUM(F$3:F170)+I171</f>
        <v>0.37715250604246742</v>
      </c>
      <c r="M171" s="21">
        <f>SUM(G$3:G170)+J171</f>
        <v>-0.1064628377467659</v>
      </c>
      <c r="N171" s="21"/>
      <c r="O171" s="21"/>
      <c r="P171" s="21"/>
      <c r="Q171" s="19">
        <f t="shared" si="13"/>
        <v>2.0189684764307818E-2</v>
      </c>
      <c r="R171" s="19">
        <f t="shared" si="14"/>
        <v>0.14224401281411342</v>
      </c>
      <c r="S171" s="19">
        <f t="shared" si="15"/>
        <v>1.1334335821094202E-2</v>
      </c>
      <c r="T171" s="19">
        <f t="shared" si="16"/>
        <v>5.3589754415626051E-2</v>
      </c>
      <c r="U171" s="19">
        <f t="shared" si="17"/>
        <v>-1.5127348321523305E-2</v>
      </c>
      <c r="V171" s="19">
        <f t="shared" si="18"/>
        <v>-4.0152726056585354E-2</v>
      </c>
    </row>
    <row r="172" spans="1:22" x14ac:dyDescent="0.25">
      <c r="A172" s="26">
        <f>Wellpath!E172</f>
        <v>0</v>
      </c>
      <c r="B172" s="68">
        <f>Wellpath!K172*Wellpath!P172</f>
        <v>0</v>
      </c>
      <c r="C172" s="22">
        <v>0</v>
      </c>
      <c r="D172" s="22">
        <v>0</v>
      </c>
      <c r="E172" s="20">
        <f>Model!$W$6*((drdp!B172+drdp!K172)*DSTG!$B172+(drdp!E172+drdp!N172)*DSTG!$C172+(drdp!H172+drdp!Q172)*DSTG!$D172)</f>
        <v>0</v>
      </c>
      <c r="F172" s="20">
        <f>Model!$W$6*((drdp!C172+drdp!L172)*DSTG!$B172+(drdp!F172+drdp!O172)*DSTG!$C172+(drdp!I172+drdp!R172)*DSTG!$D172)</f>
        <v>0</v>
      </c>
      <c r="G172" s="20">
        <f>Model!$W$6*((drdp!D172+drdp!M172)*DSTG!$B172+(drdp!G172+drdp!P172)*DSTG!$C172+(drdp!J172+drdp!S172)*DSTG!$D172)</f>
        <v>0</v>
      </c>
      <c r="H172" s="18">
        <f>Model!$W$6*((drdp!B172)*DSTG!$B172+(drdp!E172)*DSTG!$C172+(drdp!H172)*DSTG!$D172)</f>
        <v>0</v>
      </c>
      <c r="I172" s="18">
        <f>Model!$W$6*((drdp!C172)*DSTG!$B172+(drdp!F172)*DSTG!$C172+(drdp!I172)*DSTG!$D172)</f>
        <v>0</v>
      </c>
      <c r="J172" s="18">
        <f>Model!$W$6*((drdp!D172)*DSTG!$B172+(drdp!G172)*DSTG!$C172+(drdp!J172)*DSTG!$D172)</f>
        <v>0</v>
      </c>
      <c r="K172" s="21">
        <f>SUM(E$3:E171)+H172</f>
        <v>0.14209041052902838</v>
      </c>
      <c r="L172" s="21">
        <f>SUM(F$3:F171)+I172</f>
        <v>0.37715250604246742</v>
      </c>
      <c r="M172" s="21">
        <f>SUM(G$3:G171)+J172</f>
        <v>-0.1064628377467659</v>
      </c>
      <c r="N172" s="21"/>
      <c r="O172" s="21"/>
      <c r="P172" s="21"/>
      <c r="Q172" s="19">
        <f t="shared" si="13"/>
        <v>2.0189684764307818E-2</v>
      </c>
      <c r="R172" s="19">
        <f t="shared" si="14"/>
        <v>0.14224401281411342</v>
      </c>
      <c r="S172" s="19">
        <f t="shared" si="15"/>
        <v>1.1334335821094202E-2</v>
      </c>
      <c r="T172" s="19">
        <f t="shared" si="16"/>
        <v>5.3589754415626051E-2</v>
      </c>
      <c r="U172" s="19">
        <f t="shared" si="17"/>
        <v>-1.5127348321523305E-2</v>
      </c>
      <c r="V172" s="19">
        <f t="shared" si="18"/>
        <v>-4.0152726056585354E-2</v>
      </c>
    </row>
    <row r="173" spans="1:22" x14ac:dyDescent="0.25">
      <c r="A173" s="26">
        <f>Wellpath!E173</f>
        <v>0</v>
      </c>
      <c r="B173" s="68">
        <f>Wellpath!K173*Wellpath!P173</f>
        <v>0</v>
      </c>
      <c r="C173" s="22">
        <v>0</v>
      </c>
      <c r="D173" s="22">
        <v>0</v>
      </c>
      <c r="E173" s="20">
        <f>Model!$W$6*((drdp!B173+drdp!K173)*DSTG!$B173+(drdp!E173+drdp!N173)*DSTG!$C173+(drdp!H173+drdp!Q173)*DSTG!$D173)</f>
        <v>0</v>
      </c>
      <c r="F173" s="20">
        <f>Model!$W$6*((drdp!C173+drdp!L173)*DSTG!$B173+(drdp!F173+drdp!O173)*DSTG!$C173+(drdp!I173+drdp!R173)*DSTG!$D173)</f>
        <v>0</v>
      </c>
      <c r="G173" s="20">
        <f>Model!$W$6*((drdp!D173+drdp!M173)*DSTG!$B173+(drdp!G173+drdp!P173)*DSTG!$C173+(drdp!J173+drdp!S173)*DSTG!$D173)</f>
        <v>0</v>
      </c>
      <c r="H173" s="18">
        <f>Model!$W$6*((drdp!B173)*DSTG!$B173+(drdp!E173)*DSTG!$C173+(drdp!H173)*DSTG!$D173)</f>
        <v>0</v>
      </c>
      <c r="I173" s="18">
        <f>Model!$W$6*((drdp!C173)*DSTG!$B173+(drdp!F173)*DSTG!$C173+(drdp!I173)*DSTG!$D173)</f>
        <v>0</v>
      </c>
      <c r="J173" s="18">
        <f>Model!$W$6*((drdp!D173)*DSTG!$B173+(drdp!G173)*DSTG!$C173+(drdp!J173)*DSTG!$D173)</f>
        <v>0</v>
      </c>
      <c r="K173" s="21">
        <f>SUM(E$3:E172)+H173</f>
        <v>0.14209041052902838</v>
      </c>
      <c r="L173" s="21">
        <f>SUM(F$3:F172)+I173</f>
        <v>0.37715250604246742</v>
      </c>
      <c r="M173" s="21">
        <f>SUM(G$3:G172)+J173</f>
        <v>-0.1064628377467659</v>
      </c>
      <c r="N173" s="21"/>
      <c r="O173" s="21"/>
      <c r="P173" s="21"/>
      <c r="Q173" s="19">
        <f t="shared" si="13"/>
        <v>2.0189684764307818E-2</v>
      </c>
      <c r="R173" s="19">
        <f t="shared" si="14"/>
        <v>0.14224401281411342</v>
      </c>
      <c r="S173" s="19">
        <f t="shared" si="15"/>
        <v>1.1334335821094202E-2</v>
      </c>
      <c r="T173" s="19">
        <f t="shared" si="16"/>
        <v>5.3589754415626051E-2</v>
      </c>
      <c r="U173" s="19">
        <f t="shared" si="17"/>
        <v>-1.5127348321523305E-2</v>
      </c>
      <c r="V173" s="19">
        <f t="shared" si="18"/>
        <v>-4.0152726056585354E-2</v>
      </c>
    </row>
    <row r="174" spans="1:22" x14ac:dyDescent="0.25">
      <c r="A174" s="26">
        <f>Wellpath!E174</f>
        <v>0</v>
      </c>
      <c r="B174" s="68">
        <f>Wellpath!K174*Wellpath!P174</f>
        <v>0</v>
      </c>
      <c r="C174" s="22">
        <v>0</v>
      </c>
      <c r="D174" s="22">
        <v>0</v>
      </c>
      <c r="E174" s="20">
        <f>Model!$W$6*((drdp!B174+drdp!K174)*DSTG!$B174+(drdp!E174+drdp!N174)*DSTG!$C174+(drdp!H174+drdp!Q174)*DSTG!$D174)</f>
        <v>0</v>
      </c>
      <c r="F174" s="20">
        <f>Model!$W$6*((drdp!C174+drdp!L174)*DSTG!$B174+(drdp!F174+drdp!O174)*DSTG!$C174+(drdp!I174+drdp!R174)*DSTG!$D174)</f>
        <v>0</v>
      </c>
      <c r="G174" s="20">
        <f>Model!$W$6*((drdp!D174+drdp!M174)*DSTG!$B174+(drdp!G174+drdp!P174)*DSTG!$C174+(drdp!J174+drdp!S174)*DSTG!$D174)</f>
        <v>0</v>
      </c>
      <c r="H174" s="18">
        <f>Model!$W$6*((drdp!B174)*DSTG!$B174+(drdp!E174)*DSTG!$C174+(drdp!H174)*DSTG!$D174)</f>
        <v>0</v>
      </c>
      <c r="I174" s="18">
        <f>Model!$W$6*((drdp!C174)*DSTG!$B174+(drdp!F174)*DSTG!$C174+(drdp!I174)*DSTG!$D174)</f>
        <v>0</v>
      </c>
      <c r="J174" s="18">
        <f>Model!$W$6*((drdp!D174)*DSTG!$B174+(drdp!G174)*DSTG!$C174+(drdp!J174)*DSTG!$D174)</f>
        <v>0</v>
      </c>
      <c r="K174" s="21">
        <f>SUM(E$3:E173)+H174</f>
        <v>0.14209041052902838</v>
      </c>
      <c r="L174" s="21">
        <f>SUM(F$3:F173)+I174</f>
        <v>0.37715250604246742</v>
      </c>
      <c r="M174" s="21">
        <f>SUM(G$3:G173)+J174</f>
        <v>-0.1064628377467659</v>
      </c>
      <c r="N174" s="21"/>
      <c r="O174" s="21"/>
      <c r="P174" s="21"/>
      <c r="Q174" s="19">
        <f t="shared" si="13"/>
        <v>2.0189684764307818E-2</v>
      </c>
      <c r="R174" s="19">
        <f t="shared" si="14"/>
        <v>0.14224401281411342</v>
      </c>
      <c r="S174" s="19">
        <f t="shared" si="15"/>
        <v>1.1334335821094202E-2</v>
      </c>
      <c r="T174" s="19">
        <f t="shared" si="16"/>
        <v>5.3589754415626051E-2</v>
      </c>
      <c r="U174" s="19">
        <f t="shared" si="17"/>
        <v>-1.5127348321523305E-2</v>
      </c>
      <c r="V174" s="19">
        <f t="shared" si="18"/>
        <v>-4.0152726056585354E-2</v>
      </c>
    </row>
    <row r="175" spans="1:22" x14ac:dyDescent="0.25">
      <c r="A175" s="26">
        <f>Wellpath!E175</f>
        <v>0</v>
      </c>
      <c r="B175" s="68">
        <f>Wellpath!K175*Wellpath!P175</f>
        <v>0</v>
      </c>
      <c r="C175" s="22">
        <v>0</v>
      </c>
      <c r="D175" s="22">
        <v>0</v>
      </c>
      <c r="E175" s="20">
        <f>Model!$W$6*((drdp!B175+drdp!K175)*DSTG!$B175+(drdp!E175+drdp!N175)*DSTG!$C175+(drdp!H175+drdp!Q175)*DSTG!$D175)</f>
        <v>0</v>
      </c>
      <c r="F175" s="20">
        <f>Model!$W$6*((drdp!C175+drdp!L175)*DSTG!$B175+(drdp!F175+drdp!O175)*DSTG!$C175+(drdp!I175+drdp!R175)*DSTG!$D175)</f>
        <v>0</v>
      </c>
      <c r="G175" s="20">
        <f>Model!$W$6*((drdp!D175+drdp!M175)*DSTG!$B175+(drdp!G175+drdp!P175)*DSTG!$C175+(drdp!J175+drdp!S175)*DSTG!$D175)</f>
        <v>0</v>
      </c>
      <c r="H175" s="18">
        <f>Model!$W$6*((drdp!B175)*DSTG!$B175+(drdp!E175)*DSTG!$C175+(drdp!H175)*DSTG!$D175)</f>
        <v>0</v>
      </c>
      <c r="I175" s="18">
        <f>Model!$W$6*((drdp!C175)*DSTG!$B175+(drdp!F175)*DSTG!$C175+(drdp!I175)*DSTG!$D175)</f>
        <v>0</v>
      </c>
      <c r="J175" s="18">
        <f>Model!$W$6*((drdp!D175)*DSTG!$B175+(drdp!G175)*DSTG!$C175+(drdp!J175)*DSTG!$D175)</f>
        <v>0</v>
      </c>
      <c r="K175" s="21">
        <f>SUM(E$3:E174)+H175</f>
        <v>0.14209041052902838</v>
      </c>
      <c r="L175" s="21">
        <f>SUM(F$3:F174)+I175</f>
        <v>0.37715250604246742</v>
      </c>
      <c r="M175" s="21">
        <f>SUM(G$3:G174)+J175</f>
        <v>-0.1064628377467659</v>
      </c>
      <c r="N175" s="21"/>
      <c r="O175" s="21"/>
      <c r="P175" s="21"/>
      <c r="Q175" s="19">
        <f t="shared" si="13"/>
        <v>2.0189684764307818E-2</v>
      </c>
      <c r="R175" s="19">
        <f t="shared" si="14"/>
        <v>0.14224401281411342</v>
      </c>
      <c r="S175" s="19">
        <f t="shared" si="15"/>
        <v>1.1334335821094202E-2</v>
      </c>
      <c r="T175" s="19">
        <f t="shared" si="16"/>
        <v>5.3589754415626051E-2</v>
      </c>
      <c r="U175" s="19">
        <f t="shared" si="17"/>
        <v>-1.5127348321523305E-2</v>
      </c>
      <c r="V175" s="19">
        <f t="shared" si="18"/>
        <v>-4.0152726056585354E-2</v>
      </c>
    </row>
    <row r="176" spans="1:22" x14ac:dyDescent="0.25">
      <c r="A176" s="26">
        <f>Wellpath!E176</f>
        <v>0</v>
      </c>
      <c r="B176" s="68">
        <f>Wellpath!K176*Wellpath!P176</f>
        <v>0</v>
      </c>
      <c r="C176" s="22">
        <v>0</v>
      </c>
      <c r="D176" s="22">
        <v>0</v>
      </c>
      <c r="E176" s="20">
        <f>Model!$W$6*((drdp!B176+drdp!K176)*DSTG!$B176+(drdp!E176+drdp!N176)*DSTG!$C176+(drdp!H176+drdp!Q176)*DSTG!$D176)</f>
        <v>0</v>
      </c>
      <c r="F176" s="20">
        <f>Model!$W$6*((drdp!C176+drdp!L176)*DSTG!$B176+(drdp!F176+drdp!O176)*DSTG!$C176+(drdp!I176+drdp!R176)*DSTG!$D176)</f>
        <v>0</v>
      </c>
      <c r="G176" s="20">
        <f>Model!$W$6*((drdp!D176+drdp!M176)*DSTG!$B176+(drdp!G176+drdp!P176)*DSTG!$C176+(drdp!J176+drdp!S176)*DSTG!$D176)</f>
        <v>0</v>
      </c>
      <c r="H176" s="18">
        <f>Model!$W$6*((drdp!B176)*DSTG!$B176+(drdp!E176)*DSTG!$C176+(drdp!H176)*DSTG!$D176)</f>
        <v>0</v>
      </c>
      <c r="I176" s="18">
        <f>Model!$W$6*((drdp!C176)*DSTG!$B176+(drdp!F176)*DSTG!$C176+(drdp!I176)*DSTG!$D176)</f>
        <v>0</v>
      </c>
      <c r="J176" s="18">
        <f>Model!$W$6*((drdp!D176)*DSTG!$B176+(drdp!G176)*DSTG!$C176+(drdp!J176)*DSTG!$D176)</f>
        <v>0</v>
      </c>
      <c r="K176" s="21">
        <f>SUM(E$3:E175)+H176</f>
        <v>0.14209041052902838</v>
      </c>
      <c r="L176" s="21">
        <f>SUM(F$3:F175)+I176</f>
        <v>0.37715250604246742</v>
      </c>
      <c r="M176" s="21">
        <f>SUM(G$3:G175)+J176</f>
        <v>-0.1064628377467659</v>
      </c>
      <c r="N176" s="21"/>
      <c r="O176" s="21"/>
      <c r="P176" s="21"/>
      <c r="Q176" s="19">
        <f t="shared" si="13"/>
        <v>2.0189684764307818E-2</v>
      </c>
      <c r="R176" s="19">
        <f t="shared" si="14"/>
        <v>0.14224401281411342</v>
      </c>
      <c r="S176" s="19">
        <f t="shared" si="15"/>
        <v>1.1334335821094202E-2</v>
      </c>
      <c r="T176" s="19">
        <f t="shared" si="16"/>
        <v>5.3589754415626051E-2</v>
      </c>
      <c r="U176" s="19">
        <f t="shared" si="17"/>
        <v>-1.5127348321523305E-2</v>
      </c>
      <c r="V176" s="19">
        <f t="shared" si="18"/>
        <v>-4.0152726056585354E-2</v>
      </c>
    </row>
    <row r="177" spans="1:22" x14ac:dyDescent="0.25">
      <c r="A177" s="26">
        <f>Wellpath!E177</f>
        <v>0</v>
      </c>
      <c r="B177" s="68">
        <f>Wellpath!K177*Wellpath!P177</f>
        <v>0</v>
      </c>
      <c r="C177" s="22">
        <v>0</v>
      </c>
      <c r="D177" s="22">
        <v>0</v>
      </c>
      <c r="E177" s="20">
        <f>Model!$W$6*((drdp!B177+drdp!K177)*DSTG!$B177+(drdp!E177+drdp!N177)*DSTG!$C177+(drdp!H177+drdp!Q177)*DSTG!$D177)</f>
        <v>0</v>
      </c>
      <c r="F177" s="20">
        <f>Model!$W$6*((drdp!C177+drdp!L177)*DSTG!$B177+(drdp!F177+drdp!O177)*DSTG!$C177+(drdp!I177+drdp!R177)*DSTG!$D177)</f>
        <v>0</v>
      </c>
      <c r="G177" s="20">
        <f>Model!$W$6*((drdp!D177+drdp!M177)*DSTG!$B177+(drdp!G177+drdp!P177)*DSTG!$C177+(drdp!J177+drdp!S177)*DSTG!$D177)</f>
        <v>0</v>
      </c>
      <c r="H177" s="18">
        <f>Model!$W$6*((drdp!B177)*DSTG!$B177+(drdp!E177)*DSTG!$C177+(drdp!H177)*DSTG!$D177)</f>
        <v>0</v>
      </c>
      <c r="I177" s="18">
        <f>Model!$W$6*((drdp!C177)*DSTG!$B177+(drdp!F177)*DSTG!$C177+(drdp!I177)*DSTG!$D177)</f>
        <v>0</v>
      </c>
      <c r="J177" s="18">
        <f>Model!$W$6*((drdp!D177)*DSTG!$B177+(drdp!G177)*DSTG!$C177+(drdp!J177)*DSTG!$D177)</f>
        <v>0</v>
      </c>
      <c r="K177" s="21">
        <f>SUM(E$3:E176)+H177</f>
        <v>0.14209041052902838</v>
      </c>
      <c r="L177" s="21">
        <f>SUM(F$3:F176)+I177</f>
        <v>0.37715250604246742</v>
      </c>
      <c r="M177" s="21">
        <f>SUM(G$3:G176)+J177</f>
        <v>-0.1064628377467659</v>
      </c>
      <c r="N177" s="21"/>
      <c r="O177" s="21"/>
      <c r="P177" s="21"/>
      <c r="Q177" s="19">
        <f t="shared" si="13"/>
        <v>2.0189684764307818E-2</v>
      </c>
      <c r="R177" s="19">
        <f t="shared" si="14"/>
        <v>0.14224401281411342</v>
      </c>
      <c r="S177" s="19">
        <f t="shared" si="15"/>
        <v>1.1334335821094202E-2</v>
      </c>
      <c r="T177" s="19">
        <f t="shared" si="16"/>
        <v>5.3589754415626051E-2</v>
      </c>
      <c r="U177" s="19">
        <f t="shared" si="17"/>
        <v>-1.5127348321523305E-2</v>
      </c>
      <c r="V177" s="19">
        <f t="shared" si="18"/>
        <v>-4.0152726056585354E-2</v>
      </c>
    </row>
    <row r="178" spans="1:22" x14ac:dyDescent="0.25">
      <c r="A178" s="26">
        <f>Wellpath!E178</f>
        <v>0</v>
      </c>
      <c r="B178" s="68">
        <f>Wellpath!K178*Wellpath!P178</f>
        <v>0</v>
      </c>
      <c r="C178" s="22">
        <v>0</v>
      </c>
      <c r="D178" s="22">
        <v>0</v>
      </c>
      <c r="E178" s="20">
        <f>Model!$W$6*((drdp!B178+drdp!K178)*DSTG!$B178+(drdp!E178+drdp!N178)*DSTG!$C178+(drdp!H178+drdp!Q178)*DSTG!$D178)</f>
        <v>0</v>
      </c>
      <c r="F178" s="20">
        <f>Model!$W$6*((drdp!C178+drdp!L178)*DSTG!$B178+(drdp!F178+drdp!O178)*DSTG!$C178+(drdp!I178+drdp!R178)*DSTG!$D178)</f>
        <v>0</v>
      </c>
      <c r="G178" s="20">
        <f>Model!$W$6*((drdp!D178+drdp!M178)*DSTG!$B178+(drdp!G178+drdp!P178)*DSTG!$C178+(drdp!J178+drdp!S178)*DSTG!$D178)</f>
        <v>0</v>
      </c>
      <c r="H178" s="18">
        <f>Model!$W$6*((drdp!B178)*DSTG!$B178+(drdp!E178)*DSTG!$C178+(drdp!H178)*DSTG!$D178)</f>
        <v>0</v>
      </c>
      <c r="I178" s="18">
        <f>Model!$W$6*((drdp!C178)*DSTG!$B178+(drdp!F178)*DSTG!$C178+(drdp!I178)*DSTG!$D178)</f>
        <v>0</v>
      </c>
      <c r="J178" s="18">
        <f>Model!$W$6*((drdp!D178)*DSTG!$B178+(drdp!G178)*DSTG!$C178+(drdp!J178)*DSTG!$D178)</f>
        <v>0</v>
      </c>
      <c r="K178" s="21">
        <f>SUM(E$3:E177)+H178</f>
        <v>0.14209041052902838</v>
      </c>
      <c r="L178" s="21">
        <f>SUM(F$3:F177)+I178</f>
        <v>0.37715250604246742</v>
      </c>
      <c r="M178" s="21">
        <f>SUM(G$3:G177)+J178</f>
        <v>-0.1064628377467659</v>
      </c>
      <c r="N178" s="21"/>
      <c r="O178" s="21"/>
      <c r="P178" s="21"/>
      <c r="Q178" s="19">
        <f t="shared" si="13"/>
        <v>2.0189684764307818E-2</v>
      </c>
      <c r="R178" s="19">
        <f t="shared" si="14"/>
        <v>0.14224401281411342</v>
      </c>
      <c r="S178" s="19">
        <f t="shared" si="15"/>
        <v>1.1334335821094202E-2</v>
      </c>
      <c r="T178" s="19">
        <f t="shared" si="16"/>
        <v>5.3589754415626051E-2</v>
      </c>
      <c r="U178" s="19">
        <f t="shared" si="17"/>
        <v>-1.5127348321523305E-2</v>
      </c>
      <c r="V178" s="19">
        <f t="shared" si="18"/>
        <v>-4.0152726056585354E-2</v>
      </c>
    </row>
    <row r="179" spans="1:22" x14ac:dyDescent="0.25">
      <c r="A179" s="26">
        <f>Wellpath!E179</f>
        <v>0</v>
      </c>
      <c r="B179" s="68">
        <f>Wellpath!K179*Wellpath!P179</f>
        <v>0</v>
      </c>
      <c r="C179" s="22">
        <v>0</v>
      </c>
      <c r="D179" s="22">
        <v>0</v>
      </c>
      <c r="E179" s="20">
        <f>Model!$W$6*((drdp!B179+drdp!K179)*DSTG!$B179+(drdp!E179+drdp!N179)*DSTG!$C179+(drdp!H179+drdp!Q179)*DSTG!$D179)</f>
        <v>0</v>
      </c>
      <c r="F179" s="20">
        <f>Model!$W$6*((drdp!C179+drdp!L179)*DSTG!$B179+(drdp!F179+drdp!O179)*DSTG!$C179+(drdp!I179+drdp!R179)*DSTG!$D179)</f>
        <v>0</v>
      </c>
      <c r="G179" s="20">
        <f>Model!$W$6*((drdp!D179+drdp!M179)*DSTG!$B179+(drdp!G179+drdp!P179)*DSTG!$C179+(drdp!J179+drdp!S179)*DSTG!$D179)</f>
        <v>0</v>
      </c>
      <c r="H179" s="18">
        <f>Model!$W$6*((drdp!B179)*DSTG!$B179+(drdp!E179)*DSTG!$C179+(drdp!H179)*DSTG!$D179)</f>
        <v>0</v>
      </c>
      <c r="I179" s="18">
        <f>Model!$W$6*((drdp!C179)*DSTG!$B179+(drdp!F179)*DSTG!$C179+(drdp!I179)*DSTG!$D179)</f>
        <v>0</v>
      </c>
      <c r="J179" s="18">
        <f>Model!$W$6*((drdp!D179)*DSTG!$B179+(drdp!G179)*DSTG!$C179+(drdp!J179)*DSTG!$D179)</f>
        <v>0</v>
      </c>
      <c r="K179" s="21">
        <f>SUM(E$3:E178)+H179</f>
        <v>0.14209041052902838</v>
      </c>
      <c r="L179" s="21">
        <f>SUM(F$3:F178)+I179</f>
        <v>0.37715250604246742</v>
      </c>
      <c r="M179" s="21">
        <f>SUM(G$3:G178)+J179</f>
        <v>-0.1064628377467659</v>
      </c>
      <c r="N179" s="21"/>
      <c r="O179" s="21"/>
      <c r="P179" s="21"/>
      <c r="Q179" s="19">
        <f t="shared" si="13"/>
        <v>2.0189684764307818E-2</v>
      </c>
      <c r="R179" s="19">
        <f t="shared" si="14"/>
        <v>0.14224401281411342</v>
      </c>
      <c r="S179" s="19">
        <f t="shared" si="15"/>
        <v>1.1334335821094202E-2</v>
      </c>
      <c r="T179" s="19">
        <f t="shared" si="16"/>
        <v>5.3589754415626051E-2</v>
      </c>
      <c r="U179" s="19">
        <f t="shared" si="17"/>
        <v>-1.5127348321523305E-2</v>
      </c>
      <c r="V179" s="19">
        <f t="shared" si="18"/>
        <v>-4.0152726056585354E-2</v>
      </c>
    </row>
    <row r="180" spans="1:22" x14ac:dyDescent="0.25">
      <c r="A180" s="26">
        <f>Wellpath!E180</f>
        <v>0</v>
      </c>
      <c r="B180" s="68">
        <f>Wellpath!K180*Wellpath!P180</f>
        <v>0</v>
      </c>
      <c r="C180" s="22">
        <v>0</v>
      </c>
      <c r="D180" s="22">
        <v>0</v>
      </c>
      <c r="E180" s="20">
        <f>Model!$W$6*((drdp!B180+drdp!K180)*DSTG!$B180+(drdp!E180+drdp!N180)*DSTG!$C180+(drdp!H180+drdp!Q180)*DSTG!$D180)</f>
        <v>0</v>
      </c>
      <c r="F180" s="20">
        <f>Model!$W$6*((drdp!C180+drdp!L180)*DSTG!$B180+(drdp!F180+drdp!O180)*DSTG!$C180+(drdp!I180+drdp!R180)*DSTG!$D180)</f>
        <v>0</v>
      </c>
      <c r="G180" s="20">
        <f>Model!$W$6*((drdp!D180+drdp!M180)*DSTG!$B180+(drdp!G180+drdp!P180)*DSTG!$C180+(drdp!J180+drdp!S180)*DSTG!$D180)</f>
        <v>0</v>
      </c>
      <c r="H180" s="18">
        <f>Model!$W$6*((drdp!B180)*DSTG!$B180+(drdp!E180)*DSTG!$C180+(drdp!H180)*DSTG!$D180)</f>
        <v>0</v>
      </c>
      <c r="I180" s="18">
        <f>Model!$W$6*((drdp!C180)*DSTG!$B180+(drdp!F180)*DSTG!$C180+(drdp!I180)*DSTG!$D180)</f>
        <v>0</v>
      </c>
      <c r="J180" s="18">
        <f>Model!$W$6*((drdp!D180)*DSTG!$B180+(drdp!G180)*DSTG!$C180+(drdp!J180)*DSTG!$D180)</f>
        <v>0</v>
      </c>
      <c r="K180" s="21">
        <f>SUM(E$3:E179)+H180</f>
        <v>0.14209041052902838</v>
      </c>
      <c r="L180" s="21">
        <f>SUM(F$3:F179)+I180</f>
        <v>0.37715250604246742</v>
      </c>
      <c r="M180" s="21">
        <f>SUM(G$3:G179)+J180</f>
        <v>-0.1064628377467659</v>
      </c>
      <c r="N180" s="21"/>
      <c r="O180" s="21"/>
      <c r="P180" s="21"/>
      <c r="Q180" s="19">
        <f t="shared" si="13"/>
        <v>2.0189684764307818E-2</v>
      </c>
      <c r="R180" s="19">
        <f t="shared" si="14"/>
        <v>0.14224401281411342</v>
      </c>
      <c r="S180" s="19">
        <f t="shared" si="15"/>
        <v>1.1334335821094202E-2</v>
      </c>
      <c r="T180" s="19">
        <f t="shared" si="16"/>
        <v>5.3589754415626051E-2</v>
      </c>
      <c r="U180" s="19">
        <f t="shared" si="17"/>
        <v>-1.5127348321523305E-2</v>
      </c>
      <c r="V180" s="19">
        <f t="shared" si="18"/>
        <v>-4.0152726056585354E-2</v>
      </c>
    </row>
    <row r="181" spans="1:22" x14ac:dyDescent="0.25">
      <c r="A181" s="26">
        <f>Wellpath!E181</f>
        <v>0</v>
      </c>
      <c r="B181" s="68">
        <f>Wellpath!K181*Wellpath!P181</f>
        <v>0</v>
      </c>
      <c r="C181" s="22">
        <v>0</v>
      </c>
      <c r="D181" s="22">
        <v>0</v>
      </c>
      <c r="E181" s="20">
        <f>Model!$W$6*((drdp!B181+drdp!K181)*DSTG!$B181+(drdp!E181+drdp!N181)*DSTG!$C181+(drdp!H181+drdp!Q181)*DSTG!$D181)</f>
        <v>0</v>
      </c>
      <c r="F181" s="20">
        <f>Model!$W$6*((drdp!C181+drdp!L181)*DSTG!$B181+(drdp!F181+drdp!O181)*DSTG!$C181+(drdp!I181+drdp!R181)*DSTG!$D181)</f>
        <v>0</v>
      </c>
      <c r="G181" s="20">
        <f>Model!$W$6*((drdp!D181+drdp!M181)*DSTG!$B181+(drdp!G181+drdp!P181)*DSTG!$C181+(drdp!J181+drdp!S181)*DSTG!$D181)</f>
        <v>0</v>
      </c>
      <c r="H181" s="18">
        <f>Model!$W$6*((drdp!B181)*DSTG!$B181+(drdp!E181)*DSTG!$C181+(drdp!H181)*DSTG!$D181)</f>
        <v>0</v>
      </c>
      <c r="I181" s="18">
        <f>Model!$W$6*((drdp!C181)*DSTG!$B181+(drdp!F181)*DSTG!$C181+(drdp!I181)*DSTG!$D181)</f>
        <v>0</v>
      </c>
      <c r="J181" s="18">
        <f>Model!$W$6*((drdp!D181)*DSTG!$B181+(drdp!G181)*DSTG!$C181+(drdp!J181)*DSTG!$D181)</f>
        <v>0</v>
      </c>
      <c r="K181" s="21">
        <f>SUM(E$3:E180)+H181</f>
        <v>0.14209041052902838</v>
      </c>
      <c r="L181" s="21">
        <f>SUM(F$3:F180)+I181</f>
        <v>0.37715250604246742</v>
      </c>
      <c r="M181" s="21">
        <f>SUM(G$3:G180)+J181</f>
        <v>-0.1064628377467659</v>
      </c>
      <c r="N181" s="21"/>
      <c r="O181" s="21"/>
      <c r="P181" s="21"/>
      <c r="Q181" s="19">
        <f t="shared" si="13"/>
        <v>2.0189684764307818E-2</v>
      </c>
      <c r="R181" s="19">
        <f t="shared" si="14"/>
        <v>0.14224401281411342</v>
      </c>
      <c r="S181" s="19">
        <f t="shared" si="15"/>
        <v>1.1334335821094202E-2</v>
      </c>
      <c r="T181" s="19">
        <f t="shared" si="16"/>
        <v>5.3589754415626051E-2</v>
      </c>
      <c r="U181" s="19">
        <f t="shared" si="17"/>
        <v>-1.5127348321523305E-2</v>
      </c>
      <c r="V181" s="19">
        <f t="shared" si="18"/>
        <v>-4.0152726056585354E-2</v>
      </c>
    </row>
    <row r="182" spans="1:22" x14ac:dyDescent="0.25">
      <c r="A182" s="26">
        <f>Wellpath!E182</f>
        <v>0</v>
      </c>
      <c r="B182" s="68">
        <f>Wellpath!K182*Wellpath!P182</f>
        <v>0</v>
      </c>
      <c r="C182" s="22">
        <v>0</v>
      </c>
      <c r="D182" s="22">
        <v>0</v>
      </c>
      <c r="E182" s="20">
        <f>Model!$W$6*((drdp!B182+drdp!K182)*DSTG!$B182+(drdp!E182+drdp!N182)*DSTG!$C182+(drdp!H182+drdp!Q182)*DSTG!$D182)</f>
        <v>0</v>
      </c>
      <c r="F182" s="20">
        <f>Model!$W$6*((drdp!C182+drdp!L182)*DSTG!$B182+(drdp!F182+drdp!O182)*DSTG!$C182+(drdp!I182+drdp!R182)*DSTG!$D182)</f>
        <v>0</v>
      </c>
      <c r="G182" s="20">
        <f>Model!$W$6*((drdp!D182+drdp!M182)*DSTG!$B182+(drdp!G182+drdp!P182)*DSTG!$C182+(drdp!J182+drdp!S182)*DSTG!$D182)</f>
        <v>0</v>
      </c>
      <c r="H182" s="18">
        <f>Model!$W$6*((drdp!B182)*DSTG!$B182+(drdp!E182)*DSTG!$C182+(drdp!H182)*DSTG!$D182)</f>
        <v>0</v>
      </c>
      <c r="I182" s="18">
        <f>Model!$W$6*((drdp!C182)*DSTG!$B182+(drdp!F182)*DSTG!$C182+(drdp!I182)*DSTG!$D182)</f>
        <v>0</v>
      </c>
      <c r="J182" s="18">
        <f>Model!$W$6*((drdp!D182)*DSTG!$B182+(drdp!G182)*DSTG!$C182+(drdp!J182)*DSTG!$D182)</f>
        <v>0</v>
      </c>
      <c r="K182" s="21">
        <f>SUM(E$3:E181)+H182</f>
        <v>0.14209041052902838</v>
      </c>
      <c r="L182" s="21">
        <f>SUM(F$3:F181)+I182</f>
        <v>0.37715250604246742</v>
      </c>
      <c r="M182" s="21">
        <f>SUM(G$3:G181)+J182</f>
        <v>-0.1064628377467659</v>
      </c>
      <c r="N182" s="21"/>
      <c r="O182" s="21"/>
      <c r="P182" s="21"/>
      <c r="Q182" s="19">
        <f t="shared" si="13"/>
        <v>2.0189684764307818E-2</v>
      </c>
      <c r="R182" s="19">
        <f t="shared" si="14"/>
        <v>0.14224401281411342</v>
      </c>
      <c r="S182" s="19">
        <f t="shared" si="15"/>
        <v>1.1334335821094202E-2</v>
      </c>
      <c r="T182" s="19">
        <f t="shared" si="16"/>
        <v>5.3589754415626051E-2</v>
      </c>
      <c r="U182" s="19">
        <f t="shared" si="17"/>
        <v>-1.5127348321523305E-2</v>
      </c>
      <c r="V182" s="19">
        <f t="shared" si="18"/>
        <v>-4.0152726056585354E-2</v>
      </c>
    </row>
    <row r="183" spans="1:22" x14ac:dyDescent="0.25">
      <c r="A183" s="26">
        <f>Wellpath!E183</f>
        <v>0</v>
      </c>
      <c r="B183" s="68">
        <f>Wellpath!K183*Wellpath!P183</f>
        <v>0</v>
      </c>
      <c r="C183" s="22">
        <v>0</v>
      </c>
      <c r="D183" s="22">
        <v>0</v>
      </c>
      <c r="E183" s="20">
        <f>Model!$W$6*((drdp!B183+drdp!K183)*DSTG!$B183+(drdp!E183+drdp!N183)*DSTG!$C183+(drdp!H183+drdp!Q183)*DSTG!$D183)</f>
        <v>0</v>
      </c>
      <c r="F183" s="20">
        <f>Model!$W$6*((drdp!C183+drdp!L183)*DSTG!$B183+(drdp!F183+drdp!O183)*DSTG!$C183+(drdp!I183+drdp!R183)*DSTG!$D183)</f>
        <v>0</v>
      </c>
      <c r="G183" s="20">
        <f>Model!$W$6*((drdp!D183+drdp!M183)*DSTG!$B183+(drdp!G183+drdp!P183)*DSTG!$C183+(drdp!J183+drdp!S183)*DSTG!$D183)</f>
        <v>0</v>
      </c>
      <c r="H183" s="18">
        <f>Model!$W$6*((drdp!B183)*DSTG!$B183+(drdp!E183)*DSTG!$C183+(drdp!H183)*DSTG!$D183)</f>
        <v>0</v>
      </c>
      <c r="I183" s="18">
        <f>Model!$W$6*((drdp!C183)*DSTG!$B183+(drdp!F183)*DSTG!$C183+(drdp!I183)*DSTG!$D183)</f>
        <v>0</v>
      </c>
      <c r="J183" s="18">
        <f>Model!$W$6*((drdp!D183)*DSTG!$B183+(drdp!G183)*DSTG!$C183+(drdp!J183)*DSTG!$D183)</f>
        <v>0</v>
      </c>
      <c r="K183" s="21">
        <f>SUM(E$3:E182)+H183</f>
        <v>0.14209041052902838</v>
      </c>
      <c r="L183" s="21">
        <f>SUM(F$3:F182)+I183</f>
        <v>0.37715250604246742</v>
      </c>
      <c r="M183" s="21">
        <f>SUM(G$3:G182)+J183</f>
        <v>-0.1064628377467659</v>
      </c>
      <c r="N183" s="21"/>
      <c r="O183" s="21"/>
      <c r="P183" s="21"/>
      <c r="Q183" s="19">
        <f t="shared" si="13"/>
        <v>2.0189684764307818E-2</v>
      </c>
      <c r="R183" s="19">
        <f t="shared" si="14"/>
        <v>0.14224401281411342</v>
      </c>
      <c r="S183" s="19">
        <f t="shared" si="15"/>
        <v>1.1334335821094202E-2</v>
      </c>
      <c r="T183" s="19">
        <f t="shared" si="16"/>
        <v>5.3589754415626051E-2</v>
      </c>
      <c r="U183" s="19">
        <f t="shared" si="17"/>
        <v>-1.5127348321523305E-2</v>
      </c>
      <c r="V183" s="19">
        <f t="shared" si="18"/>
        <v>-4.0152726056585354E-2</v>
      </c>
    </row>
    <row r="184" spans="1:22" x14ac:dyDescent="0.25">
      <c r="A184" s="26">
        <f>Wellpath!E184</f>
        <v>0</v>
      </c>
      <c r="B184" s="68">
        <f>Wellpath!K184*Wellpath!P184</f>
        <v>0</v>
      </c>
      <c r="C184" s="22">
        <v>0</v>
      </c>
      <c r="D184" s="22">
        <v>0</v>
      </c>
      <c r="E184" s="20">
        <f>Model!$W$6*((drdp!B184+drdp!K184)*DSTG!$B184+(drdp!E184+drdp!N184)*DSTG!$C184+(drdp!H184+drdp!Q184)*DSTG!$D184)</f>
        <v>0</v>
      </c>
      <c r="F184" s="20">
        <f>Model!$W$6*((drdp!C184+drdp!L184)*DSTG!$B184+(drdp!F184+drdp!O184)*DSTG!$C184+(drdp!I184+drdp!R184)*DSTG!$D184)</f>
        <v>0</v>
      </c>
      <c r="G184" s="20">
        <f>Model!$W$6*((drdp!D184+drdp!M184)*DSTG!$B184+(drdp!G184+drdp!P184)*DSTG!$C184+(drdp!J184+drdp!S184)*DSTG!$D184)</f>
        <v>0</v>
      </c>
      <c r="H184" s="18">
        <f>Model!$W$6*((drdp!B184)*DSTG!$B184+(drdp!E184)*DSTG!$C184+(drdp!H184)*DSTG!$D184)</f>
        <v>0</v>
      </c>
      <c r="I184" s="18">
        <f>Model!$W$6*((drdp!C184)*DSTG!$B184+(drdp!F184)*DSTG!$C184+(drdp!I184)*DSTG!$D184)</f>
        <v>0</v>
      </c>
      <c r="J184" s="18">
        <f>Model!$W$6*((drdp!D184)*DSTG!$B184+(drdp!G184)*DSTG!$C184+(drdp!J184)*DSTG!$D184)</f>
        <v>0</v>
      </c>
      <c r="K184" s="21">
        <f>SUM(E$3:E183)+H184</f>
        <v>0.14209041052902838</v>
      </c>
      <c r="L184" s="21">
        <f>SUM(F$3:F183)+I184</f>
        <v>0.37715250604246742</v>
      </c>
      <c r="M184" s="21">
        <f>SUM(G$3:G183)+J184</f>
        <v>-0.1064628377467659</v>
      </c>
      <c r="N184" s="21"/>
      <c r="O184" s="21"/>
      <c r="P184" s="21"/>
      <c r="Q184" s="19">
        <f t="shared" si="13"/>
        <v>2.0189684764307818E-2</v>
      </c>
      <c r="R184" s="19">
        <f t="shared" si="14"/>
        <v>0.14224401281411342</v>
      </c>
      <c r="S184" s="19">
        <f t="shared" si="15"/>
        <v>1.1334335821094202E-2</v>
      </c>
      <c r="T184" s="19">
        <f t="shared" si="16"/>
        <v>5.3589754415626051E-2</v>
      </c>
      <c r="U184" s="19">
        <f t="shared" si="17"/>
        <v>-1.5127348321523305E-2</v>
      </c>
      <c r="V184" s="19">
        <f t="shared" si="18"/>
        <v>-4.0152726056585354E-2</v>
      </c>
    </row>
    <row r="185" spans="1:22" x14ac:dyDescent="0.25">
      <c r="A185" s="26">
        <f>Wellpath!E185</f>
        <v>0</v>
      </c>
      <c r="B185" s="68">
        <f>Wellpath!K185*Wellpath!P185</f>
        <v>0</v>
      </c>
      <c r="C185" s="22">
        <v>0</v>
      </c>
      <c r="D185" s="22">
        <v>0</v>
      </c>
      <c r="E185" s="20">
        <f>Model!$W$6*((drdp!B185+drdp!K185)*DSTG!$B185+(drdp!E185+drdp!N185)*DSTG!$C185+(drdp!H185+drdp!Q185)*DSTG!$D185)</f>
        <v>0</v>
      </c>
      <c r="F185" s="20">
        <f>Model!$W$6*((drdp!C185+drdp!L185)*DSTG!$B185+(drdp!F185+drdp!O185)*DSTG!$C185+(drdp!I185+drdp!R185)*DSTG!$D185)</f>
        <v>0</v>
      </c>
      <c r="G185" s="20">
        <f>Model!$W$6*((drdp!D185+drdp!M185)*DSTG!$B185+(drdp!G185+drdp!P185)*DSTG!$C185+(drdp!J185+drdp!S185)*DSTG!$D185)</f>
        <v>0</v>
      </c>
      <c r="H185" s="18">
        <f>Model!$W$6*((drdp!B185)*DSTG!$B185+(drdp!E185)*DSTG!$C185+(drdp!H185)*DSTG!$D185)</f>
        <v>0</v>
      </c>
      <c r="I185" s="18">
        <f>Model!$W$6*((drdp!C185)*DSTG!$B185+(drdp!F185)*DSTG!$C185+(drdp!I185)*DSTG!$D185)</f>
        <v>0</v>
      </c>
      <c r="J185" s="18">
        <f>Model!$W$6*((drdp!D185)*DSTG!$B185+(drdp!G185)*DSTG!$C185+(drdp!J185)*DSTG!$D185)</f>
        <v>0</v>
      </c>
      <c r="K185" s="21">
        <f>SUM(E$3:E184)+H185</f>
        <v>0.14209041052902838</v>
      </c>
      <c r="L185" s="21">
        <f>SUM(F$3:F184)+I185</f>
        <v>0.37715250604246742</v>
      </c>
      <c r="M185" s="21">
        <f>SUM(G$3:G184)+J185</f>
        <v>-0.1064628377467659</v>
      </c>
      <c r="N185" s="21"/>
      <c r="O185" s="21"/>
      <c r="P185" s="21"/>
      <c r="Q185" s="19">
        <f t="shared" si="13"/>
        <v>2.0189684764307818E-2</v>
      </c>
      <c r="R185" s="19">
        <f t="shared" si="14"/>
        <v>0.14224401281411342</v>
      </c>
      <c r="S185" s="19">
        <f t="shared" si="15"/>
        <v>1.1334335821094202E-2</v>
      </c>
      <c r="T185" s="19">
        <f t="shared" si="16"/>
        <v>5.3589754415626051E-2</v>
      </c>
      <c r="U185" s="19">
        <f t="shared" si="17"/>
        <v>-1.5127348321523305E-2</v>
      </c>
      <c r="V185" s="19">
        <f t="shared" si="18"/>
        <v>-4.0152726056585354E-2</v>
      </c>
    </row>
    <row r="186" spans="1:22" x14ac:dyDescent="0.25">
      <c r="A186" s="26">
        <f>Wellpath!E186</f>
        <v>0</v>
      </c>
      <c r="B186" s="68">
        <f>Wellpath!K186*Wellpath!P186</f>
        <v>0</v>
      </c>
      <c r="C186" s="22">
        <v>0</v>
      </c>
      <c r="D186" s="22">
        <v>0</v>
      </c>
      <c r="E186" s="20">
        <f>Model!$W$6*((drdp!B186+drdp!K186)*DSTG!$B186+(drdp!E186+drdp!N186)*DSTG!$C186+(drdp!H186+drdp!Q186)*DSTG!$D186)</f>
        <v>0</v>
      </c>
      <c r="F186" s="20">
        <f>Model!$W$6*((drdp!C186+drdp!L186)*DSTG!$B186+(drdp!F186+drdp!O186)*DSTG!$C186+(drdp!I186+drdp!R186)*DSTG!$D186)</f>
        <v>0</v>
      </c>
      <c r="G186" s="20">
        <f>Model!$W$6*((drdp!D186+drdp!M186)*DSTG!$B186+(drdp!G186+drdp!P186)*DSTG!$C186+(drdp!J186+drdp!S186)*DSTG!$D186)</f>
        <v>0</v>
      </c>
      <c r="H186" s="18">
        <f>Model!$W$6*((drdp!B186)*DSTG!$B186+(drdp!E186)*DSTG!$C186+(drdp!H186)*DSTG!$D186)</f>
        <v>0</v>
      </c>
      <c r="I186" s="18">
        <f>Model!$W$6*((drdp!C186)*DSTG!$B186+(drdp!F186)*DSTG!$C186+(drdp!I186)*DSTG!$D186)</f>
        <v>0</v>
      </c>
      <c r="J186" s="18">
        <f>Model!$W$6*((drdp!D186)*DSTG!$B186+(drdp!G186)*DSTG!$C186+(drdp!J186)*DSTG!$D186)</f>
        <v>0</v>
      </c>
      <c r="K186" s="21">
        <f>SUM(E$3:E185)+H186</f>
        <v>0.14209041052902838</v>
      </c>
      <c r="L186" s="21">
        <f>SUM(F$3:F185)+I186</f>
        <v>0.37715250604246742</v>
      </c>
      <c r="M186" s="21">
        <f>SUM(G$3:G185)+J186</f>
        <v>-0.1064628377467659</v>
      </c>
      <c r="N186" s="21"/>
      <c r="O186" s="21"/>
      <c r="P186" s="21"/>
      <c r="Q186" s="19">
        <f t="shared" si="13"/>
        <v>2.0189684764307818E-2</v>
      </c>
      <c r="R186" s="19">
        <f t="shared" si="14"/>
        <v>0.14224401281411342</v>
      </c>
      <c r="S186" s="19">
        <f t="shared" si="15"/>
        <v>1.1334335821094202E-2</v>
      </c>
      <c r="T186" s="19">
        <f t="shared" si="16"/>
        <v>5.3589754415626051E-2</v>
      </c>
      <c r="U186" s="19">
        <f t="shared" si="17"/>
        <v>-1.5127348321523305E-2</v>
      </c>
      <c r="V186" s="19">
        <f t="shared" si="18"/>
        <v>-4.0152726056585354E-2</v>
      </c>
    </row>
    <row r="187" spans="1:22" x14ac:dyDescent="0.25">
      <c r="A187" s="26">
        <f>Wellpath!E187</f>
        <v>0</v>
      </c>
      <c r="B187" s="68">
        <f>Wellpath!K187*Wellpath!P187</f>
        <v>0</v>
      </c>
      <c r="C187" s="22">
        <v>0</v>
      </c>
      <c r="D187" s="22">
        <v>0</v>
      </c>
      <c r="E187" s="20">
        <f>Model!$W$6*((drdp!B187+drdp!K187)*DSTG!$B187+(drdp!E187+drdp!N187)*DSTG!$C187+(drdp!H187+drdp!Q187)*DSTG!$D187)</f>
        <v>0</v>
      </c>
      <c r="F187" s="20">
        <f>Model!$W$6*((drdp!C187+drdp!L187)*DSTG!$B187+(drdp!F187+drdp!O187)*DSTG!$C187+(drdp!I187+drdp!R187)*DSTG!$D187)</f>
        <v>0</v>
      </c>
      <c r="G187" s="20">
        <f>Model!$W$6*((drdp!D187+drdp!M187)*DSTG!$B187+(drdp!G187+drdp!P187)*DSTG!$C187+(drdp!J187+drdp!S187)*DSTG!$D187)</f>
        <v>0</v>
      </c>
      <c r="H187" s="18">
        <f>Model!$W$6*((drdp!B187)*DSTG!$B187+(drdp!E187)*DSTG!$C187+(drdp!H187)*DSTG!$D187)</f>
        <v>0</v>
      </c>
      <c r="I187" s="18">
        <f>Model!$W$6*((drdp!C187)*DSTG!$B187+(drdp!F187)*DSTG!$C187+(drdp!I187)*DSTG!$D187)</f>
        <v>0</v>
      </c>
      <c r="J187" s="18">
        <f>Model!$W$6*((drdp!D187)*DSTG!$B187+(drdp!G187)*DSTG!$C187+(drdp!J187)*DSTG!$D187)</f>
        <v>0</v>
      </c>
      <c r="K187" s="21">
        <f>SUM(E$3:E186)+H187</f>
        <v>0.14209041052902838</v>
      </c>
      <c r="L187" s="21">
        <f>SUM(F$3:F186)+I187</f>
        <v>0.37715250604246742</v>
      </c>
      <c r="M187" s="21">
        <f>SUM(G$3:G186)+J187</f>
        <v>-0.1064628377467659</v>
      </c>
      <c r="N187" s="21"/>
      <c r="O187" s="21"/>
      <c r="P187" s="21"/>
      <c r="Q187" s="19">
        <f t="shared" si="13"/>
        <v>2.0189684764307818E-2</v>
      </c>
      <c r="R187" s="19">
        <f t="shared" si="14"/>
        <v>0.14224401281411342</v>
      </c>
      <c r="S187" s="19">
        <f t="shared" si="15"/>
        <v>1.1334335821094202E-2</v>
      </c>
      <c r="T187" s="19">
        <f t="shared" si="16"/>
        <v>5.3589754415626051E-2</v>
      </c>
      <c r="U187" s="19">
        <f t="shared" si="17"/>
        <v>-1.5127348321523305E-2</v>
      </c>
      <c r="V187" s="19">
        <f t="shared" si="18"/>
        <v>-4.0152726056585354E-2</v>
      </c>
    </row>
    <row r="188" spans="1:22" x14ac:dyDescent="0.25">
      <c r="A188" s="26">
        <f>Wellpath!E188</f>
        <v>0</v>
      </c>
      <c r="B188" s="68">
        <f>Wellpath!K188*Wellpath!P188</f>
        <v>0</v>
      </c>
      <c r="C188" s="22">
        <v>0</v>
      </c>
      <c r="D188" s="22">
        <v>0</v>
      </c>
      <c r="E188" s="20">
        <f>Model!$W$6*((drdp!B188+drdp!K188)*DSTG!$B188+(drdp!E188+drdp!N188)*DSTG!$C188+(drdp!H188+drdp!Q188)*DSTG!$D188)</f>
        <v>0</v>
      </c>
      <c r="F188" s="20">
        <f>Model!$W$6*((drdp!C188+drdp!L188)*DSTG!$B188+(drdp!F188+drdp!O188)*DSTG!$C188+(drdp!I188+drdp!R188)*DSTG!$D188)</f>
        <v>0</v>
      </c>
      <c r="G188" s="20">
        <f>Model!$W$6*((drdp!D188+drdp!M188)*DSTG!$B188+(drdp!G188+drdp!P188)*DSTG!$C188+(drdp!J188+drdp!S188)*DSTG!$D188)</f>
        <v>0</v>
      </c>
      <c r="H188" s="18">
        <f>Model!$W$6*((drdp!B188)*DSTG!$B188+(drdp!E188)*DSTG!$C188+(drdp!H188)*DSTG!$D188)</f>
        <v>0</v>
      </c>
      <c r="I188" s="18">
        <f>Model!$W$6*((drdp!C188)*DSTG!$B188+(drdp!F188)*DSTG!$C188+(drdp!I188)*DSTG!$D188)</f>
        <v>0</v>
      </c>
      <c r="J188" s="18">
        <f>Model!$W$6*((drdp!D188)*DSTG!$B188+(drdp!G188)*DSTG!$C188+(drdp!J188)*DSTG!$D188)</f>
        <v>0</v>
      </c>
      <c r="K188" s="21">
        <f>SUM(E$3:E187)+H188</f>
        <v>0.14209041052902838</v>
      </c>
      <c r="L188" s="21">
        <f>SUM(F$3:F187)+I188</f>
        <v>0.37715250604246742</v>
      </c>
      <c r="M188" s="21">
        <f>SUM(G$3:G187)+J188</f>
        <v>-0.1064628377467659</v>
      </c>
      <c r="N188" s="21"/>
      <c r="O188" s="21"/>
      <c r="P188" s="21"/>
      <c r="Q188" s="19">
        <f t="shared" si="13"/>
        <v>2.0189684764307818E-2</v>
      </c>
      <c r="R188" s="19">
        <f t="shared" si="14"/>
        <v>0.14224401281411342</v>
      </c>
      <c r="S188" s="19">
        <f t="shared" si="15"/>
        <v>1.1334335821094202E-2</v>
      </c>
      <c r="T188" s="19">
        <f t="shared" si="16"/>
        <v>5.3589754415626051E-2</v>
      </c>
      <c r="U188" s="19">
        <f t="shared" si="17"/>
        <v>-1.5127348321523305E-2</v>
      </c>
      <c r="V188" s="19">
        <f t="shared" si="18"/>
        <v>-4.0152726056585354E-2</v>
      </c>
    </row>
    <row r="189" spans="1:22" x14ac:dyDescent="0.25">
      <c r="A189" s="26">
        <f>Wellpath!E189</f>
        <v>0</v>
      </c>
      <c r="B189" s="68">
        <f>Wellpath!K189*Wellpath!P189</f>
        <v>0</v>
      </c>
      <c r="C189" s="22">
        <v>0</v>
      </c>
      <c r="D189" s="22">
        <v>0</v>
      </c>
      <c r="E189" s="20">
        <f>Model!$W$6*((drdp!B189+drdp!K189)*DSTG!$B189+(drdp!E189+drdp!N189)*DSTG!$C189+(drdp!H189+drdp!Q189)*DSTG!$D189)</f>
        <v>0</v>
      </c>
      <c r="F189" s="20">
        <f>Model!$W$6*((drdp!C189+drdp!L189)*DSTG!$B189+(drdp!F189+drdp!O189)*DSTG!$C189+(drdp!I189+drdp!R189)*DSTG!$D189)</f>
        <v>0</v>
      </c>
      <c r="G189" s="20">
        <f>Model!$W$6*((drdp!D189+drdp!M189)*DSTG!$B189+(drdp!G189+drdp!P189)*DSTG!$C189+(drdp!J189+drdp!S189)*DSTG!$D189)</f>
        <v>0</v>
      </c>
      <c r="H189" s="18">
        <f>Model!$W$6*((drdp!B189)*DSTG!$B189+(drdp!E189)*DSTG!$C189+(drdp!H189)*DSTG!$D189)</f>
        <v>0</v>
      </c>
      <c r="I189" s="18">
        <f>Model!$W$6*((drdp!C189)*DSTG!$B189+(drdp!F189)*DSTG!$C189+(drdp!I189)*DSTG!$D189)</f>
        <v>0</v>
      </c>
      <c r="J189" s="18">
        <f>Model!$W$6*((drdp!D189)*DSTG!$B189+(drdp!G189)*DSTG!$C189+(drdp!J189)*DSTG!$D189)</f>
        <v>0</v>
      </c>
      <c r="K189" s="21">
        <f>SUM(E$3:E188)+H189</f>
        <v>0.14209041052902838</v>
      </c>
      <c r="L189" s="21">
        <f>SUM(F$3:F188)+I189</f>
        <v>0.37715250604246742</v>
      </c>
      <c r="M189" s="21">
        <f>SUM(G$3:G188)+J189</f>
        <v>-0.1064628377467659</v>
      </c>
      <c r="N189" s="21"/>
      <c r="O189" s="21"/>
      <c r="P189" s="21"/>
      <c r="Q189" s="19">
        <f t="shared" si="13"/>
        <v>2.0189684764307818E-2</v>
      </c>
      <c r="R189" s="19">
        <f t="shared" si="14"/>
        <v>0.14224401281411342</v>
      </c>
      <c r="S189" s="19">
        <f t="shared" si="15"/>
        <v>1.1334335821094202E-2</v>
      </c>
      <c r="T189" s="19">
        <f t="shared" si="16"/>
        <v>5.3589754415626051E-2</v>
      </c>
      <c r="U189" s="19">
        <f t="shared" si="17"/>
        <v>-1.5127348321523305E-2</v>
      </c>
      <c r="V189" s="19">
        <f t="shared" si="18"/>
        <v>-4.0152726056585354E-2</v>
      </c>
    </row>
    <row r="190" spans="1:22" x14ac:dyDescent="0.25">
      <c r="A190" s="26">
        <f>Wellpath!E190</f>
        <v>0</v>
      </c>
      <c r="B190" s="68">
        <f>Wellpath!K190*Wellpath!P190</f>
        <v>0</v>
      </c>
      <c r="C190" s="22">
        <v>0</v>
      </c>
      <c r="D190" s="22">
        <v>0</v>
      </c>
      <c r="E190" s="20">
        <f>Model!$W$6*((drdp!B190+drdp!K190)*DSTG!$B190+(drdp!E190+drdp!N190)*DSTG!$C190+(drdp!H190+drdp!Q190)*DSTG!$D190)</f>
        <v>0</v>
      </c>
      <c r="F190" s="20">
        <f>Model!$W$6*((drdp!C190+drdp!L190)*DSTG!$B190+(drdp!F190+drdp!O190)*DSTG!$C190+(drdp!I190+drdp!R190)*DSTG!$D190)</f>
        <v>0</v>
      </c>
      <c r="G190" s="20">
        <f>Model!$W$6*((drdp!D190+drdp!M190)*DSTG!$B190+(drdp!G190+drdp!P190)*DSTG!$C190+(drdp!J190+drdp!S190)*DSTG!$D190)</f>
        <v>0</v>
      </c>
      <c r="H190" s="18">
        <f>Model!$W$6*((drdp!B190)*DSTG!$B190+(drdp!E190)*DSTG!$C190+(drdp!H190)*DSTG!$D190)</f>
        <v>0</v>
      </c>
      <c r="I190" s="18">
        <f>Model!$W$6*((drdp!C190)*DSTG!$B190+(drdp!F190)*DSTG!$C190+(drdp!I190)*DSTG!$D190)</f>
        <v>0</v>
      </c>
      <c r="J190" s="18">
        <f>Model!$W$6*((drdp!D190)*DSTG!$B190+(drdp!G190)*DSTG!$C190+(drdp!J190)*DSTG!$D190)</f>
        <v>0</v>
      </c>
      <c r="K190" s="21">
        <f>SUM(E$3:E189)+H190</f>
        <v>0.14209041052902838</v>
      </c>
      <c r="L190" s="21">
        <f>SUM(F$3:F189)+I190</f>
        <v>0.37715250604246742</v>
      </c>
      <c r="M190" s="21">
        <f>SUM(G$3:G189)+J190</f>
        <v>-0.1064628377467659</v>
      </c>
      <c r="N190" s="21"/>
      <c r="O190" s="21"/>
      <c r="P190" s="21"/>
      <c r="Q190" s="19">
        <f t="shared" si="13"/>
        <v>2.0189684764307818E-2</v>
      </c>
      <c r="R190" s="19">
        <f t="shared" si="14"/>
        <v>0.14224401281411342</v>
      </c>
      <c r="S190" s="19">
        <f t="shared" si="15"/>
        <v>1.1334335821094202E-2</v>
      </c>
      <c r="T190" s="19">
        <f t="shared" si="16"/>
        <v>5.3589754415626051E-2</v>
      </c>
      <c r="U190" s="19">
        <f t="shared" si="17"/>
        <v>-1.5127348321523305E-2</v>
      </c>
      <c r="V190" s="19">
        <f t="shared" si="18"/>
        <v>-4.0152726056585354E-2</v>
      </c>
    </row>
    <row r="191" spans="1:22" x14ac:dyDescent="0.25">
      <c r="A191" s="26">
        <f>Wellpath!E191</f>
        <v>0</v>
      </c>
      <c r="B191" s="68">
        <f>Wellpath!K191*Wellpath!P191</f>
        <v>0</v>
      </c>
      <c r="C191" s="22">
        <v>0</v>
      </c>
      <c r="D191" s="22">
        <v>0</v>
      </c>
      <c r="E191" s="20">
        <f>Model!$W$6*((drdp!B191+drdp!K191)*DSTG!$B191+(drdp!E191+drdp!N191)*DSTG!$C191+(drdp!H191+drdp!Q191)*DSTG!$D191)</f>
        <v>0</v>
      </c>
      <c r="F191" s="20">
        <f>Model!$W$6*((drdp!C191+drdp!L191)*DSTG!$B191+(drdp!F191+drdp!O191)*DSTG!$C191+(drdp!I191+drdp!R191)*DSTG!$D191)</f>
        <v>0</v>
      </c>
      <c r="G191" s="20">
        <f>Model!$W$6*((drdp!D191+drdp!M191)*DSTG!$B191+(drdp!G191+drdp!P191)*DSTG!$C191+(drdp!J191+drdp!S191)*DSTG!$D191)</f>
        <v>0</v>
      </c>
      <c r="H191" s="18">
        <f>Model!$W$6*((drdp!B191)*DSTG!$B191+(drdp!E191)*DSTG!$C191+(drdp!H191)*DSTG!$D191)</f>
        <v>0</v>
      </c>
      <c r="I191" s="18">
        <f>Model!$W$6*((drdp!C191)*DSTG!$B191+(drdp!F191)*DSTG!$C191+(drdp!I191)*DSTG!$D191)</f>
        <v>0</v>
      </c>
      <c r="J191" s="18">
        <f>Model!$W$6*((drdp!D191)*DSTG!$B191+(drdp!G191)*DSTG!$C191+(drdp!J191)*DSTG!$D191)</f>
        <v>0</v>
      </c>
      <c r="K191" s="21">
        <f>SUM(E$3:E190)+H191</f>
        <v>0.14209041052902838</v>
      </c>
      <c r="L191" s="21">
        <f>SUM(F$3:F190)+I191</f>
        <v>0.37715250604246742</v>
      </c>
      <c r="M191" s="21">
        <f>SUM(G$3:G190)+J191</f>
        <v>-0.1064628377467659</v>
      </c>
      <c r="N191" s="21"/>
      <c r="O191" s="21"/>
      <c r="P191" s="21"/>
      <c r="Q191" s="19">
        <f t="shared" si="13"/>
        <v>2.0189684764307818E-2</v>
      </c>
      <c r="R191" s="19">
        <f t="shared" si="14"/>
        <v>0.14224401281411342</v>
      </c>
      <c r="S191" s="19">
        <f t="shared" si="15"/>
        <v>1.1334335821094202E-2</v>
      </c>
      <c r="T191" s="19">
        <f t="shared" si="16"/>
        <v>5.3589754415626051E-2</v>
      </c>
      <c r="U191" s="19">
        <f t="shared" si="17"/>
        <v>-1.5127348321523305E-2</v>
      </c>
      <c r="V191" s="19">
        <f t="shared" si="18"/>
        <v>-4.0152726056585354E-2</v>
      </c>
    </row>
    <row r="192" spans="1:22" x14ac:dyDescent="0.25">
      <c r="A192" s="26">
        <f>Wellpath!E192</f>
        <v>0</v>
      </c>
      <c r="B192" s="68">
        <f>Wellpath!K192*Wellpath!P192</f>
        <v>0</v>
      </c>
      <c r="C192" s="22">
        <v>0</v>
      </c>
      <c r="D192" s="22">
        <v>0</v>
      </c>
      <c r="E192" s="20">
        <f>Model!$W$6*((drdp!B192+drdp!K192)*DSTG!$B192+(drdp!E192+drdp!N192)*DSTG!$C192+(drdp!H192+drdp!Q192)*DSTG!$D192)</f>
        <v>0</v>
      </c>
      <c r="F192" s="20">
        <f>Model!$W$6*((drdp!C192+drdp!L192)*DSTG!$B192+(drdp!F192+drdp!O192)*DSTG!$C192+(drdp!I192+drdp!R192)*DSTG!$D192)</f>
        <v>0</v>
      </c>
      <c r="G192" s="20">
        <f>Model!$W$6*((drdp!D192+drdp!M192)*DSTG!$B192+(drdp!G192+drdp!P192)*DSTG!$C192+(drdp!J192+drdp!S192)*DSTG!$D192)</f>
        <v>0</v>
      </c>
      <c r="H192" s="18">
        <f>Model!$W$6*((drdp!B192)*DSTG!$B192+(drdp!E192)*DSTG!$C192+(drdp!H192)*DSTG!$D192)</f>
        <v>0</v>
      </c>
      <c r="I192" s="18">
        <f>Model!$W$6*((drdp!C192)*DSTG!$B192+(drdp!F192)*DSTG!$C192+(drdp!I192)*DSTG!$D192)</f>
        <v>0</v>
      </c>
      <c r="J192" s="18">
        <f>Model!$W$6*((drdp!D192)*DSTG!$B192+(drdp!G192)*DSTG!$C192+(drdp!J192)*DSTG!$D192)</f>
        <v>0</v>
      </c>
      <c r="K192" s="21">
        <f>SUM(E$3:E191)+H192</f>
        <v>0.14209041052902838</v>
      </c>
      <c r="L192" s="21">
        <f>SUM(F$3:F191)+I192</f>
        <v>0.37715250604246742</v>
      </c>
      <c r="M192" s="21">
        <f>SUM(G$3:G191)+J192</f>
        <v>-0.1064628377467659</v>
      </c>
      <c r="N192" s="21"/>
      <c r="O192" s="21"/>
      <c r="P192" s="21"/>
      <c r="Q192" s="19">
        <f t="shared" si="13"/>
        <v>2.0189684764307818E-2</v>
      </c>
      <c r="R192" s="19">
        <f t="shared" si="14"/>
        <v>0.14224401281411342</v>
      </c>
      <c r="S192" s="19">
        <f t="shared" si="15"/>
        <v>1.1334335821094202E-2</v>
      </c>
      <c r="T192" s="19">
        <f t="shared" si="16"/>
        <v>5.3589754415626051E-2</v>
      </c>
      <c r="U192" s="19">
        <f t="shared" si="17"/>
        <v>-1.5127348321523305E-2</v>
      </c>
      <c r="V192" s="19">
        <f t="shared" si="18"/>
        <v>-4.0152726056585354E-2</v>
      </c>
    </row>
    <row r="193" spans="1:22" x14ac:dyDescent="0.25">
      <c r="A193" s="26">
        <f>Wellpath!E193</f>
        <v>0</v>
      </c>
      <c r="B193" s="68">
        <f>Wellpath!K193*Wellpath!P193</f>
        <v>0</v>
      </c>
      <c r="C193" s="22">
        <v>0</v>
      </c>
      <c r="D193" s="22">
        <v>0</v>
      </c>
      <c r="E193" s="20">
        <f>Model!$W$6*((drdp!B193+drdp!K193)*DSTG!$B193+(drdp!E193+drdp!N193)*DSTG!$C193+(drdp!H193+drdp!Q193)*DSTG!$D193)</f>
        <v>0</v>
      </c>
      <c r="F193" s="20">
        <f>Model!$W$6*((drdp!C193+drdp!L193)*DSTG!$B193+(drdp!F193+drdp!O193)*DSTG!$C193+(drdp!I193+drdp!R193)*DSTG!$D193)</f>
        <v>0</v>
      </c>
      <c r="G193" s="20">
        <f>Model!$W$6*((drdp!D193+drdp!M193)*DSTG!$B193+(drdp!G193+drdp!P193)*DSTG!$C193+(drdp!J193+drdp!S193)*DSTG!$D193)</f>
        <v>0</v>
      </c>
      <c r="H193" s="18">
        <f>Model!$W$6*((drdp!B193)*DSTG!$B193+(drdp!E193)*DSTG!$C193+(drdp!H193)*DSTG!$D193)</f>
        <v>0</v>
      </c>
      <c r="I193" s="18">
        <f>Model!$W$6*((drdp!C193)*DSTG!$B193+(drdp!F193)*DSTG!$C193+(drdp!I193)*DSTG!$D193)</f>
        <v>0</v>
      </c>
      <c r="J193" s="18">
        <f>Model!$W$6*((drdp!D193)*DSTG!$B193+(drdp!G193)*DSTG!$C193+(drdp!J193)*DSTG!$D193)</f>
        <v>0</v>
      </c>
      <c r="K193" s="21">
        <f>SUM(E$3:E192)+H193</f>
        <v>0.14209041052902838</v>
      </c>
      <c r="L193" s="21">
        <f>SUM(F$3:F192)+I193</f>
        <v>0.37715250604246742</v>
      </c>
      <c r="M193" s="21">
        <f>SUM(G$3:G192)+J193</f>
        <v>-0.1064628377467659</v>
      </c>
      <c r="N193" s="21"/>
      <c r="O193" s="21"/>
      <c r="P193" s="21"/>
      <c r="Q193" s="19">
        <f t="shared" si="13"/>
        <v>2.0189684764307818E-2</v>
      </c>
      <c r="R193" s="19">
        <f t="shared" si="14"/>
        <v>0.14224401281411342</v>
      </c>
      <c r="S193" s="19">
        <f t="shared" si="15"/>
        <v>1.1334335821094202E-2</v>
      </c>
      <c r="T193" s="19">
        <f t="shared" si="16"/>
        <v>5.3589754415626051E-2</v>
      </c>
      <c r="U193" s="19">
        <f t="shared" si="17"/>
        <v>-1.5127348321523305E-2</v>
      </c>
      <c r="V193" s="19">
        <f t="shared" si="18"/>
        <v>-4.0152726056585354E-2</v>
      </c>
    </row>
    <row r="194" spans="1:22" x14ac:dyDescent="0.25">
      <c r="A194" s="26">
        <f>Wellpath!E194</f>
        <v>0</v>
      </c>
      <c r="B194" s="68">
        <f>Wellpath!K194*Wellpath!P194</f>
        <v>0</v>
      </c>
      <c r="C194" s="22">
        <v>0</v>
      </c>
      <c r="D194" s="22">
        <v>0</v>
      </c>
      <c r="E194" s="20">
        <f>Model!$W$6*((drdp!B194+drdp!K194)*DSTG!$B194+(drdp!E194+drdp!N194)*DSTG!$C194+(drdp!H194+drdp!Q194)*DSTG!$D194)</f>
        <v>0</v>
      </c>
      <c r="F194" s="20">
        <f>Model!$W$6*((drdp!C194+drdp!L194)*DSTG!$B194+(drdp!F194+drdp!O194)*DSTG!$C194+(drdp!I194+drdp!R194)*DSTG!$D194)</f>
        <v>0</v>
      </c>
      <c r="G194" s="20">
        <f>Model!$W$6*((drdp!D194+drdp!M194)*DSTG!$B194+(drdp!G194+drdp!P194)*DSTG!$C194+(drdp!J194+drdp!S194)*DSTG!$D194)</f>
        <v>0</v>
      </c>
      <c r="H194" s="18">
        <f>Model!$W$6*((drdp!B194)*DSTG!$B194+(drdp!E194)*DSTG!$C194+(drdp!H194)*DSTG!$D194)</f>
        <v>0</v>
      </c>
      <c r="I194" s="18">
        <f>Model!$W$6*((drdp!C194)*DSTG!$B194+(drdp!F194)*DSTG!$C194+(drdp!I194)*DSTG!$D194)</f>
        <v>0</v>
      </c>
      <c r="J194" s="18">
        <f>Model!$W$6*((drdp!D194)*DSTG!$B194+(drdp!G194)*DSTG!$C194+(drdp!J194)*DSTG!$D194)</f>
        <v>0</v>
      </c>
      <c r="K194" s="21">
        <f>SUM(E$3:E193)+H194</f>
        <v>0.14209041052902838</v>
      </c>
      <c r="L194" s="21">
        <f>SUM(F$3:F193)+I194</f>
        <v>0.37715250604246742</v>
      </c>
      <c r="M194" s="21">
        <f>SUM(G$3:G193)+J194</f>
        <v>-0.1064628377467659</v>
      </c>
      <c r="N194" s="21"/>
      <c r="O194" s="21"/>
      <c r="P194" s="21"/>
      <c r="Q194" s="19">
        <f t="shared" si="13"/>
        <v>2.0189684764307818E-2</v>
      </c>
      <c r="R194" s="19">
        <f t="shared" si="14"/>
        <v>0.14224401281411342</v>
      </c>
      <c r="S194" s="19">
        <f t="shared" si="15"/>
        <v>1.1334335821094202E-2</v>
      </c>
      <c r="T194" s="19">
        <f t="shared" si="16"/>
        <v>5.3589754415626051E-2</v>
      </c>
      <c r="U194" s="19">
        <f t="shared" si="17"/>
        <v>-1.5127348321523305E-2</v>
      </c>
      <c r="V194" s="19">
        <f t="shared" si="18"/>
        <v>-4.0152726056585354E-2</v>
      </c>
    </row>
    <row r="195" spans="1:22" x14ac:dyDescent="0.25">
      <c r="A195" s="26">
        <f>Wellpath!E195</f>
        <v>0</v>
      </c>
      <c r="B195" s="68">
        <f>Wellpath!K195*Wellpath!P195</f>
        <v>0</v>
      </c>
      <c r="C195" s="22">
        <v>0</v>
      </c>
      <c r="D195" s="22">
        <v>0</v>
      </c>
      <c r="E195" s="20">
        <f>Model!$W$6*((drdp!B195+drdp!K195)*DSTG!$B195+(drdp!E195+drdp!N195)*DSTG!$C195+(drdp!H195+drdp!Q195)*DSTG!$D195)</f>
        <v>0</v>
      </c>
      <c r="F195" s="20">
        <f>Model!$W$6*((drdp!C195+drdp!L195)*DSTG!$B195+(drdp!F195+drdp!O195)*DSTG!$C195+(drdp!I195+drdp!R195)*DSTG!$D195)</f>
        <v>0</v>
      </c>
      <c r="G195" s="20">
        <f>Model!$W$6*((drdp!D195+drdp!M195)*DSTG!$B195+(drdp!G195+drdp!P195)*DSTG!$C195+(drdp!J195+drdp!S195)*DSTG!$D195)</f>
        <v>0</v>
      </c>
      <c r="H195" s="18">
        <f>Model!$W$6*((drdp!B195)*DSTG!$B195+(drdp!E195)*DSTG!$C195+(drdp!H195)*DSTG!$D195)</f>
        <v>0</v>
      </c>
      <c r="I195" s="18">
        <f>Model!$W$6*((drdp!C195)*DSTG!$B195+(drdp!F195)*DSTG!$C195+(drdp!I195)*DSTG!$D195)</f>
        <v>0</v>
      </c>
      <c r="J195" s="18">
        <f>Model!$W$6*((drdp!D195)*DSTG!$B195+(drdp!G195)*DSTG!$C195+(drdp!J195)*DSTG!$D195)</f>
        <v>0</v>
      </c>
      <c r="K195" s="21">
        <f>SUM(E$3:E194)+H195</f>
        <v>0.14209041052902838</v>
      </c>
      <c r="L195" s="21">
        <f>SUM(F$3:F194)+I195</f>
        <v>0.37715250604246742</v>
      </c>
      <c r="M195" s="21">
        <f>SUM(G$3:G194)+J195</f>
        <v>-0.1064628377467659</v>
      </c>
      <c r="N195" s="21"/>
      <c r="O195" s="21"/>
      <c r="P195" s="21"/>
      <c r="Q195" s="19">
        <f t="shared" si="13"/>
        <v>2.0189684764307818E-2</v>
      </c>
      <c r="R195" s="19">
        <f t="shared" si="14"/>
        <v>0.14224401281411342</v>
      </c>
      <c r="S195" s="19">
        <f t="shared" si="15"/>
        <v>1.1334335821094202E-2</v>
      </c>
      <c r="T195" s="19">
        <f t="shared" si="16"/>
        <v>5.3589754415626051E-2</v>
      </c>
      <c r="U195" s="19">
        <f t="shared" si="17"/>
        <v>-1.5127348321523305E-2</v>
      </c>
      <c r="V195" s="19">
        <f t="shared" si="18"/>
        <v>-4.0152726056585354E-2</v>
      </c>
    </row>
    <row r="196" spans="1:22" x14ac:dyDescent="0.25">
      <c r="A196" s="26">
        <f>Wellpath!E196</f>
        <v>0</v>
      </c>
      <c r="B196" s="68">
        <f>Wellpath!K196*Wellpath!P196</f>
        <v>0</v>
      </c>
      <c r="C196" s="22">
        <v>0</v>
      </c>
      <c r="D196" s="22">
        <v>0</v>
      </c>
      <c r="E196" s="20">
        <f>Model!$W$6*((drdp!B196+drdp!K196)*DSTG!$B196+(drdp!E196+drdp!N196)*DSTG!$C196+(drdp!H196+drdp!Q196)*DSTG!$D196)</f>
        <v>0</v>
      </c>
      <c r="F196" s="20">
        <f>Model!$W$6*((drdp!C196+drdp!L196)*DSTG!$B196+(drdp!F196+drdp!O196)*DSTG!$C196+(drdp!I196+drdp!R196)*DSTG!$D196)</f>
        <v>0</v>
      </c>
      <c r="G196" s="20">
        <f>Model!$W$6*((drdp!D196+drdp!M196)*DSTG!$B196+(drdp!G196+drdp!P196)*DSTG!$C196+(drdp!J196+drdp!S196)*DSTG!$D196)</f>
        <v>0</v>
      </c>
      <c r="H196" s="18">
        <f>Model!$W$6*((drdp!B196)*DSTG!$B196+(drdp!E196)*DSTG!$C196+(drdp!H196)*DSTG!$D196)</f>
        <v>0</v>
      </c>
      <c r="I196" s="18">
        <f>Model!$W$6*((drdp!C196)*DSTG!$B196+(drdp!F196)*DSTG!$C196+(drdp!I196)*DSTG!$D196)</f>
        <v>0</v>
      </c>
      <c r="J196" s="18">
        <f>Model!$W$6*((drdp!D196)*DSTG!$B196+(drdp!G196)*DSTG!$C196+(drdp!J196)*DSTG!$D196)</f>
        <v>0</v>
      </c>
      <c r="K196" s="21">
        <f>SUM(E$3:E195)+H196</f>
        <v>0.14209041052902838</v>
      </c>
      <c r="L196" s="21">
        <f>SUM(F$3:F195)+I196</f>
        <v>0.37715250604246742</v>
      </c>
      <c r="M196" s="21">
        <f>SUM(G$3:G195)+J196</f>
        <v>-0.1064628377467659</v>
      </c>
      <c r="N196" s="21"/>
      <c r="O196" s="21"/>
      <c r="P196" s="21"/>
      <c r="Q196" s="19">
        <f t="shared" si="13"/>
        <v>2.0189684764307818E-2</v>
      </c>
      <c r="R196" s="19">
        <f t="shared" si="14"/>
        <v>0.14224401281411342</v>
      </c>
      <c r="S196" s="19">
        <f t="shared" si="15"/>
        <v>1.1334335821094202E-2</v>
      </c>
      <c r="T196" s="19">
        <f t="shared" si="16"/>
        <v>5.3589754415626051E-2</v>
      </c>
      <c r="U196" s="19">
        <f t="shared" si="17"/>
        <v>-1.5127348321523305E-2</v>
      </c>
      <c r="V196" s="19">
        <f t="shared" si="18"/>
        <v>-4.0152726056585354E-2</v>
      </c>
    </row>
    <row r="197" spans="1:22" x14ac:dyDescent="0.25">
      <c r="A197" s="26">
        <f>Wellpath!E197</f>
        <v>0</v>
      </c>
      <c r="B197" s="68">
        <f>Wellpath!K197*Wellpath!P197</f>
        <v>0</v>
      </c>
      <c r="C197" s="22">
        <v>0</v>
      </c>
      <c r="D197" s="22">
        <v>0</v>
      </c>
      <c r="E197" s="20">
        <f>Model!$W$6*((drdp!B197+drdp!K197)*DSTG!$B197+(drdp!E197+drdp!N197)*DSTG!$C197+(drdp!H197+drdp!Q197)*DSTG!$D197)</f>
        <v>0</v>
      </c>
      <c r="F197" s="20">
        <f>Model!$W$6*((drdp!C197+drdp!L197)*DSTG!$B197+(drdp!F197+drdp!O197)*DSTG!$C197+(drdp!I197+drdp!R197)*DSTG!$D197)</f>
        <v>0</v>
      </c>
      <c r="G197" s="20">
        <f>Model!$W$6*((drdp!D197+drdp!M197)*DSTG!$B197+(drdp!G197+drdp!P197)*DSTG!$C197+(drdp!J197+drdp!S197)*DSTG!$D197)</f>
        <v>0</v>
      </c>
      <c r="H197" s="18">
        <f>Model!$W$6*((drdp!B197)*DSTG!$B197+(drdp!E197)*DSTG!$C197+(drdp!H197)*DSTG!$D197)</f>
        <v>0</v>
      </c>
      <c r="I197" s="18">
        <f>Model!$W$6*((drdp!C197)*DSTG!$B197+(drdp!F197)*DSTG!$C197+(drdp!I197)*DSTG!$D197)</f>
        <v>0</v>
      </c>
      <c r="J197" s="18">
        <f>Model!$W$6*((drdp!D197)*DSTG!$B197+(drdp!G197)*DSTG!$C197+(drdp!J197)*DSTG!$D197)</f>
        <v>0</v>
      </c>
      <c r="K197" s="21">
        <f>SUM(E$3:E196)+H197</f>
        <v>0.14209041052902838</v>
      </c>
      <c r="L197" s="21">
        <f>SUM(F$3:F196)+I197</f>
        <v>0.37715250604246742</v>
      </c>
      <c r="M197" s="21">
        <f>SUM(G$3:G196)+J197</f>
        <v>-0.1064628377467659</v>
      </c>
      <c r="N197" s="21"/>
      <c r="O197" s="21"/>
      <c r="P197" s="21"/>
      <c r="Q197" s="19">
        <f t="shared" si="13"/>
        <v>2.0189684764307818E-2</v>
      </c>
      <c r="R197" s="19">
        <f t="shared" si="14"/>
        <v>0.14224401281411342</v>
      </c>
      <c r="S197" s="19">
        <f t="shared" si="15"/>
        <v>1.1334335821094202E-2</v>
      </c>
      <c r="T197" s="19">
        <f t="shared" si="16"/>
        <v>5.3589754415626051E-2</v>
      </c>
      <c r="U197" s="19">
        <f t="shared" si="17"/>
        <v>-1.5127348321523305E-2</v>
      </c>
      <c r="V197" s="19">
        <f t="shared" si="18"/>
        <v>-4.0152726056585354E-2</v>
      </c>
    </row>
    <row r="198" spans="1:22" x14ac:dyDescent="0.25">
      <c r="A198" s="26">
        <f>Wellpath!E198</f>
        <v>0</v>
      </c>
      <c r="B198" s="68">
        <f>Wellpath!K198*Wellpath!P198</f>
        <v>0</v>
      </c>
      <c r="C198" s="22">
        <v>0</v>
      </c>
      <c r="D198" s="22">
        <v>0</v>
      </c>
      <c r="E198" s="20">
        <f>Model!$W$6*((drdp!B198+drdp!K198)*DSTG!$B198+(drdp!E198+drdp!N198)*DSTG!$C198+(drdp!H198+drdp!Q198)*DSTG!$D198)</f>
        <v>0</v>
      </c>
      <c r="F198" s="20">
        <f>Model!$W$6*((drdp!C198+drdp!L198)*DSTG!$B198+(drdp!F198+drdp!O198)*DSTG!$C198+(drdp!I198+drdp!R198)*DSTG!$D198)</f>
        <v>0</v>
      </c>
      <c r="G198" s="20">
        <f>Model!$W$6*((drdp!D198+drdp!M198)*DSTG!$B198+(drdp!G198+drdp!P198)*DSTG!$C198+(drdp!J198+drdp!S198)*DSTG!$D198)</f>
        <v>0</v>
      </c>
      <c r="H198" s="18">
        <f>Model!$W$6*((drdp!B198)*DSTG!$B198+(drdp!E198)*DSTG!$C198+(drdp!H198)*DSTG!$D198)</f>
        <v>0</v>
      </c>
      <c r="I198" s="18">
        <f>Model!$W$6*((drdp!C198)*DSTG!$B198+(drdp!F198)*DSTG!$C198+(drdp!I198)*DSTG!$D198)</f>
        <v>0</v>
      </c>
      <c r="J198" s="18">
        <f>Model!$W$6*((drdp!D198)*DSTG!$B198+(drdp!G198)*DSTG!$C198+(drdp!J198)*DSTG!$D198)</f>
        <v>0</v>
      </c>
      <c r="K198" s="21">
        <f>SUM(E$3:E197)+H198</f>
        <v>0.14209041052902838</v>
      </c>
      <c r="L198" s="21">
        <f>SUM(F$3:F197)+I198</f>
        <v>0.37715250604246742</v>
      </c>
      <c r="M198" s="21">
        <f>SUM(G$3:G197)+J198</f>
        <v>-0.1064628377467659</v>
      </c>
      <c r="N198" s="21"/>
      <c r="O198" s="21"/>
      <c r="P198" s="21"/>
      <c r="Q198" s="19">
        <f t="shared" ref="Q198:Q261" si="19">K198^2</f>
        <v>2.0189684764307818E-2</v>
      </c>
      <c r="R198" s="19">
        <f t="shared" ref="R198:R261" si="20">L198^2</f>
        <v>0.14224401281411342</v>
      </c>
      <c r="S198" s="19">
        <f t="shared" ref="S198:S261" si="21">M198^2</f>
        <v>1.1334335821094202E-2</v>
      </c>
      <c r="T198" s="19">
        <f t="shared" ref="T198:T261" si="22">K198*L198</f>
        <v>5.3589754415626051E-2</v>
      </c>
      <c r="U198" s="19">
        <f t="shared" ref="U198:U261" si="23">K198*M198</f>
        <v>-1.5127348321523305E-2</v>
      </c>
      <c r="V198" s="19">
        <f t="shared" ref="V198:V261" si="24">L198*M198</f>
        <v>-4.0152726056585354E-2</v>
      </c>
    </row>
    <row r="199" spans="1:22" x14ac:dyDescent="0.25">
      <c r="A199" s="26">
        <f>Wellpath!E199</f>
        <v>0</v>
      </c>
      <c r="B199" s="68">
        <f>Wellpath!K199*Wellpath!P199</f>
        <v>0</v>
      </c>
      <c r="C199" s="22">
        <v>0</v>
      </c>
      <c r="D199" s="22">
        <v>0</v>
      </c>
      <c r="E199" s="20">
        <f>Model!$W$6*((drdp!B199+drdp!K199)*DSTG!$B199+(drdp!E199+drdp!N199)*DSTG!$C199+(drdp!H199+drdp!Q199)*DSTG!$D199)</f>
        <v>0</v>
      </c>
      <c r="F199" s="20">
        <f>Model!$W$6*((drdp!C199+drdp!L199)*DSTG!$B199+(drdp!F199+drdp!O199)*DSTG!$C199+(drdp!I199+drdp!R199)*DSTG!$D199)</f>
        <v>0</v>
      </c>
      <c r="G199" s="20">
        <f>Model!$W$6*((drdp!D199+drdp!M199)*DSTG!$B199+(drdp!G199+drdp!P199)*DSTG!$C199+(drdp!J199+drdp!S199)*DSTG!$D199)</f>
        <v>0</v>
      </c>
      <c r="H199" s="18">
        <f>Model!$W$6*((drdp!B199)*DSTG!$B199+(drdp!E199)*DSTG!$C199+(drdp!H199)*DSTG!$D199)</f>
        <v>0</v>
      </c>
      <c r="I199" s="18">
        <f>Model!$W$6*((drdp!C199)*DSTG!$B199+(drdp!F199)*DSTG!$C199+(drdp!I199)*DSTG!$D199)</f>
        <v>0</v>
      </c>
      <c r="J199" s="18">
        <f>Model!$W$6*((drdp!D199)*DSTG!$B199+(drdp!G199)*DSTG!$C199+(drdp!J199)*DSTG!$D199)</f>
        <v>0</v>
      </c>
      <c r="K199" s="21">
        <f>SUM(E$3:E198)+H199</f>
        <v>0.14209041052902838</v>
      </c>
      <c r="L199" s="21">
        <f>SUM(F$3:F198)+I199</f>
        <v>0.37715250604246742</v>
      </c>
      <c r="M199" s="21">
        <f>SUM(G$3:G198)+J199</f>
        <v>-0.1064628377467659</v>
      </c>
      <c r="N199" s="21"/>
      <c r="O199" s="21"/>
      <c r="P199" s="21"/>
      <c r="Q199" s="19">
        <f t="shared" si="19"/>
        <v>2.0189684764307818E-2</v>
      </c>
      <c r="R199" s="19">
        <f t="shared" si="20"/>
        <v>0.14224401281411342</v>
      </c>
      <c r="S199" s="19">
        <f t="shared" si="21"/>
        <v>1.1334335821094202E-2</v>
      </c>
      <c r="T199" s="19">
        <f t="shared" si="22"/>
        <v>5.3589754415626051E-2</v>
      </c>
      <c r="U199" s="19">
        <f t="shared" si="23"/>
        <v>-1.5127348321523305E-2</v>
      </c>
      <c r="V199" s="19">
        <f t="shared" si="24"/>
        <v>-4.0152726056585354E-2</v>
      </c>
    </row>
    <row r="200" spans="1:22" x14ac:dyDescent="0.25">
      <c r="A200" s="26">
        <f>Wellpath!E200</f>
        <v>0</v>
      </c>
      <c r="B200" s="68">
        <f>Wellpath!K200*Wellpath!P200</f>
        <v>0</v>
      </c>
      <c r="C200" s="22">
        <v>0</v>
      </c>
      <c r="D200" s="22">
        <v>0</v>
      </c>
      <c r="E200" s="20">
        <f>Model!$W$6*((drdp!B200+drdp!K200)*DSTG!$B200+(drdp!E200+drdp!N200)*DSTG!$C200+(drdp!H200+drdp!Q200)*DSTG!$D200)</f>
        <v>0</v>
      </c>
      <c r="F200" s="20">
        <f>Model!$W$6*((drdp!C200+drdp!L200)*DSTG!$B200+(drdp!F200+drdp!O200)*DSTG!$C200+(drdp!I200+drdp!R200)*DSTG!$D200)</f>
        <v>0</v>
      </c>
      <c r="G200" s="20">
        <f>Model!$W$6*((drdp!D200+drdp!M200)*DSTG!$B200+(drdp!G200+drdp!P200)*DSTG!$C200+(drdp!J200+drdp!S200)*DSTG!$D200)</f>
        <v>0</v>
      </c>
      <c r="H200" s="18">
        <f>Model!$W$6*((drdp!B200)*DSTG!$B200+(drdp!E200)*DSTG!$C200+(drdp!H200)*DSTG!$D200)</f>
        <v>0</v>
      </c>
      <c r="I200" s="18">
        <f>Model!$W$6*((drdp!C200)*DSTG!$B200+(drdp!F200)*DSTG!$C200+(drdp!I200)*DSTG!$D200)</f>
        <v>0</v>
      </c>
      <c r="J200" s="18">
        <f>Model!$W$6*((drdp!D200)*DSTG!$B200+(drdp!G200)*DSTG!$C200+(drdp!J200)*DSTG!$D200)</f>
        <v>0</v>
      </c>
      <c r="K200" s="21">
        <f>SUM(E$3:E199)+H200</f>
        <v>0.14209041052902838</v>
      </c>
      <c r="L200" s="21">
        <f>SUM(F$3:F199)+I200</f>
        <v>0.37715250604246742</v>
      </c>
      <c r="M200" s="21">
        <f>SUM(G$3:G199)+J200</f>
        <v>-0.1064628377467659</v>
      </c>
      <c r="N200" s="21"/>
      <c r="O200" s="21"/>
      <c r="P200" s="21"/>
      <c r="Q200" s="19">
        <f t="shared" si="19"/>
        <v>2.0189684764307818E-2</v>
      </c>
      <c r="R200" s="19">
        <f t="shared" si="20"/>
        <v>0.14224401281411342</v>
      </c>
      <c r="S200" s="19">
        <f t="shared" si="21"/>
        <v>1.1334335821094202E-2</v>
      </c>
      <c r="T200" s="19">
        <f t="shared" si="22"/>
        <v>5.3589754415626051E-2</v>
      </c>
      <c r="U200" s="19">
        <f t="shared" si="23"/>
        <v>-1.5127348321523305E-2</v>
      </c>
      <c r="V200" s="19">
        <f t="shared" si="24"/>
        <v>-4.0152726056585354E-2</v>
      </c>
    </row>
    <row r="201" spans="1:22" x14ac:dyDescent="0.25">
      <c r="A201" s="26">
        <f>Wellpath!E201</f>
        <v>0</v>
      </c>
      <c r="B201" s="68">
        <f>Wellpath!K201*Wellpath!P201</f>
        <v>0</v>
      </c>
      <c r="C201" s="22">
        <v>0</v>
      </c>
      <c r="D201" s="22">
        <v>0</v>
      </c>
      <c r="E201" s="20">
        <f>Model!$W$6*((drdp!B201+drdp!K201)*DSTG!$B201+(drdp!E201+drdp!N201)*DSTG!$C201+(drdp!H201+drdp!Q201)*DSTG!$D201)</f>
        <v>0</v>
      </c>
      <c r="F201" s="20">
        <f>Model!$W$6*((drdp!C201+drdp!L201)*DSTG!$B201+(drdp!F201+drdp!O201)*DSTG!$C201+(drdp!I201+drdp!R201)*DSTG!$D201)</f>
        <v>0</v>
      </c>
      <c r="G201" s="20">
        <f>Model!$W$6*((drdp!D201+drdp!M201)*DSTG!$B201+(drdp!G201+drdp!P201)*DSTG!$C201+(drdp!J201+drdp!S201)*DSTG!$D201)</f>
        <v>0</v>
      </c>
      <c r="H201" s="18">
        <f>Model!$W$6*((drdp!B201)*DSTG!$B201+(drdp!E201)*DSTG!$C201+(drdp!H201)*DSTG!$D201)</f>
        <v>0</v>
      </c>
      <c r="I201" s="18">
        <f>Model!$W$6*((drdp!C201)*DSTG!$B201+(drdp!F201)*DSTG!$C201+(drdp!I201)*DSTG!$D201)</f>
        <v>0</v>
      </c>
      <c r="J201" s="18">
        <f>Model!$W$6*((drdp!D201)*DSTG!$B201+(drdp!G201)*DSTG!$C201+(drdp!J201)*DSTG!$D201)</f>
        <v>0</v>
      </c>
      <c r="K201" s="21">
        <f>SUM(E$3:E200)+H201</f>
        <v>0.14209041052902838</v>
      </c>
      <c r="L201" s="21">
        <f>SUM(F$3:F200)+I201</f>
        <v>0.37715250604246742</v>
      </c>
      <c r="M201" s="21">
        <f>SUM(G$3:G200)+J201</f>
        <v>-0.1064628377467659</v>
      </c>
      <c r="N201" s="21"/>
      <c r="O201" s="21"/>
      <c r="P201" s="21"/>
      <c r="Q201" s="19">
        <f t="shared" si="19"/>
        <v>2.0189684764307818E-2</v>
      </c>
      <c r="R201" s="19">
        <f t="shared" si="20"/>
        <v>0.14224401281411342</v>
      </c>
      <c r="S201" s="19">
        <f t="shared" si="21"/>
        <v>1.1334335821094202E-2</v>
      </c>
      <c r="T201" s="19">
        <f t="shared" si="22"/>
        <v>5.3589754415626051E-2</v>
      </c>
      <c r="U201" s="19">
        <f t="shared" si="23"/>
        <v>-1.5127348321523305E-2</v>
      </c>
      <c r="V201" s="19">
        <f t="shared" si="24"/>
        <v>-4.0152726056585354E-2</v>
      </c>
    </row>
    <row r="202" spans="1:22" x14ac:dyDescent="0.25">
      <c r="A202" s="26">
        <f>Wellpath!E202</f>
        <v>0</v>
      </c>
      <c r="B202" s="68">
        <f>Wellpath!K202*Wellpath!P202</f>
        <v>0</v>
      </c>
      <c r="C202" s="22">
        <v>0</v>
      </c>
      <c r="D202" s="22">
        <v>0</v>
      </c>
      <c r="E202" s="20">
        <f>Model!$W$6*((drdp!B202+drdp!K202)*DSTG!$B202+(drdp!E202+drdp!N202)*DSTG!$C202+(drdp!H202+drdp!Q202)*DSTG!$D202)</f>
        <v>0</v>
      </c>
      <c r="F202" s="20">
        <f>Model!$W$6*((drdp!C202+drdp!L202)*DSTG!$B202+(drdp!F202+drdp!O202)*DSTG!$C202+(drdp!I202+drdp!R202)*DSTG!$D202)</f>
        <v>0</v>
      </c>
      <c r="G202" s="20">
        <f>Model!$W$6*((drdp!D202+drdp!M202)*DSTG!$B202+(drdp!G202+drdp!P202)*DSTG!$C202+(drdp!J202+drdp!S202)*DSTG!$D202)</f>
        <v>0</v>
      </c>
      <c r="H202" s="18">
        <f>Model!$W$6*((drdp!B202)*DSTG!$B202+(drdp!E202)*DSTG!$C202+(drdp!H202)*DSTG!$D202)</f>
        <v>0</v>
      </c>
      <c r="I202" s="18">
        <f>Model!$W$6*((drdp!C202)*DSTG!$B202+(drdp!F202)*DSTG!$C202+(drdp!I202)*DSTG!$D202)</f>
        <v>0</v>
      </c>
      <c r="J202" s="18">
        <f>Model!$W$6*((drdp!D202)*DSTG!$B202+(drdp!G202)*DSTG!$C202+(drdp!J202)*DSTG!$D202)</f>
        <v>0</v>
      </c>
      <c r="K202" s="21">
        <f>SUM(E$3:E201)+H202</f>
        <v>0.14209041052902838</v>
      </c>
      <c r="L202" s="21">
        <f>SUM(F$3:F201)+I202</f>
        <v>0.37715250604246742</v>
      </c>
      <c r="M202" s="21">
        <f>SUM(G$3:G201)+J202</f>
        <v>-0.1064628377467659</v>
      </c>
      <c r="N202" s="21"/>
      <c r="O202" s="21"/>
      <c r="P202" s="21"/>
      <c r="Q202" s="19">
        <f t="shared" si="19"/>
        <v>2.0189684764307818E-2</v>
      </c>
      <c r="R202" s="19">
        <f t="shared" si="20"/>
        <v>0.14224401281411342</v>
      </c>
      <c r="S202" s="19">
        <f t="shared" si="21"/>
        <v>1.1334335821094202E-2</v>
      </c>
      <c r="T202" s="19">
        <f t="shared" si="22"/>
        <v>5.3589754415626051E-2</v>
      </c>
      <c r="U202" s="19">
        <f t="shared" si="23"/>
        <v>-1.5127348321523305E-2</v>
      </c>
      <c r="V202" s="19">
        <f t="shared" si="24"/>
        <v>-4.0152726056585354E-2</v>
      </c>
    </row>
    <row r="203" spans="1:22" x14ac:dyDescent="0.25">
      <c r="A203" s="26">
        <f>Wellpath!E203</f>
        <v>0</v>
      </c>
      <c r="B203" s="68">
        <f>Wellpath!K203*Wellpath!P203</f>
        <v>0</v>
      </c>
      <c r="C203" s="22">
        <v>0</v>
      </c>
      <c r="D203" s="22">
        <v>0</v>
      </c>
      <c r="E203" s="20">
        <f>Model!$W$6*((drdp!B203+drdp!K203)*DSTG!$B203+(drdp!E203+drdp!N203)*DSTG!$C203+(drdp!H203+drdp!Q203)*DSTG!$D203)</f>
        <v>0</v>
      </c>
      <c r="F203" s="20">
        <f>Model!$W$6*((drdp!C203+drdp!L203)*DSTG!$B203+(drdp!F203+drdp!O203)*DSTG!$C203+(drdp!I203+drdp!R203)*DSTG!$D203)</f>
        <v>0</v>
      </c>
      <c r="G203" s="20">
        <f>Model!$W$6*((drdp!D203+drdp!M203)*DSTG!$B203+(drdp!G203+drdp!P203)*DSTG!$C203+(drdp!J203+drdp!S203)*DSTG!$D203)</f>
        <v>0</v>
      </c>
      <c r="H203" s="18">
        <f>Model!$W$6*((drdp!B203)*DSTG!$B203+(drdp!E203)*DSTG!$C203+(drdp!H203)*DSTG!$D203)</f>
        <v>0</v>
      </c>
      <c r="I203" s="18">
        <f>Model!$W$6*((drdp!C203)*DSTG!$B203+(drdp!F203)*DSTG!$C203+(drdp!I203)*DSTG!$D203)</f>
        <v>0</v>
      </c>
      <c r="J203" s="18">
        <f>Model!$W$6*((drdp!D203)*DSTG!$B203+(drdp!G203)*DSTG!$C203+(drdp!J203)*DSTG!$D203)</f>
        <v>0</v>
      </c>
      <c r="K203" s="21">
        <f>SUM(E$3:E202)+H203</f>
        <v>0.14209041052902838</v>
      </c>
      <c r="L203" s="21">
        <f>SUM(F$3:F202)+I203</f>
        <v>0.37715250604246742</v>
      </c>
      <c r="M203" s="21">
        <f>SUM(G$3:G202)+J203</f>
        <v>-0.1064628377467659</v>
      </c>
      <c r="N203" s="21"/>
      <c r="O203" s="21"/>
      <c r="P203" s="21"/>
      <c r="Q203" s="19">
        <f t="shared" si="19"/>
        <v>2.0189684764307818E-2</v>
      </c>
      <c r="R203" s="19">
        <f t="shared" si="20"/>
        <v>0.14224401281411342</v>
      </c>
      <c r="S203" s="19">
        <f t="shared" si="21"/>
        <v>1.1334335821094202E-2</v>
      </c>
      <c r="T203" s="19">
        <f t="shared" si="22"/>
        <v>5.3589754415626051E-2</v>
      </c>
      <c r="U203" s="19">
        <f t="shared" si="23"/>
        <v>-1.5127348321523305E-2</v>
      </c>
      <c r="V203" s="19">
        <f t="shared" si="24"/>
        <v>-4.0152726056585354E-2</v>
      </c>
    </row>
    <row r="204" spans="1:22" x14ac:dyDescent="0.25">
      <c r="A204" s="26">
        <f>Wellpath!E204</f>
        <v>0</v>
      </c>
      <c r="B204" s="68">
        <f>Wellpath!K204*Wellpath!P204</f>
        <v>0</v>
      </c>
      <c r="C204" s="22">
        <v>0</v>
      </c>
      <c r="D204" s="22">
        <v>0</v>
      </c>
      <c r="E204" s="20">
        <f>Model!$W$6*((drdp!B204+drdp!K204)*DSTG!$B204+(drdp!E204+drdp!N204)*DSTG!$C204+(drdp!H204+drdp!Q204)*DSTG!$D204)</f>
        <v>0</v>
      </c>
      <c r="F204" s="20">
        <f>Model!$W$6*((drdp!C204+drdp!L204)*DSTG!$B204+(drdp!F204+drdp!O204)*DSTG!$C204+(drdp!I204+drdp!R204)*DSTG!$D204)</f>
        <v>0</v>
      </c>
      <c r="G204" s="20">
        <f>Model!$W$6*((drdp!D204+drdp!M204)*DSTG!$B204+(drdp!G204+drdp!P204)*DSTG!$C204+(drdp!J204+drdp!S204)*DSTG!$D204)</f>
        <v>0</v>
      </c>
      <c r="H204" s="18">
        <f>Model!$W$6*((drdp!B204)*DSTG!$B204+(drdp!E204)*DSTG!$C204+(drdp!H204)*DSTG!$D204)</f>
        <v>0</v>
      </c>
      <c r="I204" s="18">
        <f>Model!$W$6*((drdp!C204)*DSTG!$B204+(drdp!F204)*DSTG!$C204+(drdp!I204)*DSTG!$D204)</f>
        <v>0</v>
      </c>
      <c r="J204" s="18">
        <f>Model!$W$6*((drdp!D204)*DSTG!$B204+(drdp!G204)*DSTG!$C204+(drdp!J204)*DSTG!$D204)</f>
        <v>0</v>
      </c>
      <c r="K204" s="21">
        <f>SUM(E$3:E203)+H204</f>
        <v>0.14209041052902838</v>
      </c>
      <c r="L204" s="21">
        <f>SUM(F$3:F203)+I204</f>
        <v>0.37715250604246742</v>
      </c>
      <c r="M204" s="21">
        <f>SUM(G$3:G203)+J204</f>
        <v>-0.1064628377467659</v>
      </c>
      <c r="N204" s="21"/>
      <c r="O204" s="21"/>
      <c r="P204" s="21"/>
      <c r="Q204" s="19">
        <f t="shared" si="19"/>
        <v>2.0189684764307818E-2</v>
      </c>
      <c r="R204" s="19">
        <f t="shared" si="20"/>
        <v>0.14224401281411342</v>
      </c>
      <c r="S204" s="19">
        <f t="shared" si="21"/>
        <v>1.1334335821094202E-2</v>
      </c>
      <c r="T204" s="19">
        <f t="shared" si="22"/>
        <v>5.3589754415626051E-2</v>
      </c>
      <c r="U204" s="19">
        <f t="shared" si="23"/>
        <v>-1.5127348321523305E-2</v>
      </c>
      <c r="V204" s="19">
        <f t="shared" si="24"/>
        <v>-4.0152726056585354E-2</v>
      </c>
    </row>
    <row r="205" spans="1:22" x14ac:dyDescent="0.25">
      <c r="A205" s="26">
        <f>Wellpath!E205</f>
        <v>0</v>
      </c>
      <c r="B205" s="68">
        <f>Wellpath!K205*Wellpath!P205</f>
        <v>0</v>
      </c>
      <c r="C205" s="22">
        <v>0</v>
      </c>
      <c r="D205" s="22">
        <v>0</v>
      </c>
      <c r="E205" s="20">
        <f>Model!$W$6*((drdp!B205+drdp!K205)*DSTG!$B205+(drdp!E205+drdp!N205)*DSTG!$C205+(drdp!H205+drdp!Q205)*DSTG!$D205)</f>
        <v>0</v>
      </c>
      <c r="F205" s="20">
        <f>Model!$W$6*((drdp!C205+drdp!L205)*DSTG!$B205+(drdp!F205+drdp!O205)*DSTG!$C205+(drdp!I205+drdp!R205)*DSTG!$D205)</f>
        <v>0</v>
      </c>
      <c r="G205" s="20">
        <f>Model!$W$6*((drdp!D205+drdp!M205)*DSTG!$B205+(drdp!G205+drdp!P205)*DSTG!$C205+(drdp!J205+drdp!S205)*DSTG!$D205)</f>
        <v>0</v>
      </c>
      <c r="H205" s="18">
        <f>Model!$W$6*((drdp!B205)*DSTG!$B205+(drdp!E205)*DSTG!$C205+(drdp!H205)*DSTG!$D205)</f>
        <v>0</v>
      </c>
      <c r="I205" s="18">
        <f>Model!$W$6*((drdp!C205)*DSTG!$B205+(drdp!F205)*DSTG!$C205+(drdp!I205)*DSTG!$D205)</f>
        <v>0</v>
      </c>
      <c r="J205" s="18">
        <f>Model!$W$6*((drdp!D205)*DSTG!$B205+(drdp!G205)*DSTG!$C205+(drdp!J205)*DSTG!$D205)</f>
        <v>0</v>
      </c>
      <c r="K205" s="21">
        <f>SUM(E$3:E204)+H205</f>
        <v>0.14209041052902838</v>
      </c>
      <c r="L205" s="21">
        <f>SUM(F$3:F204)+I205</f>
        <v>0.37715250604246742</v>
      </c>
      <c r="M205" s="21">
        <f>SUM(G$3:G204)+J205</f>
        <v>-0.1064628377467659</v>
      </c>
      <c r="N205" s="21"/>
      <c r="O205" s="21"/>
      <c r="P205" s="21"/>
      <c r="Q205" s="19">
        <f t="shared" si="19"/>
        <v>2.0189684764307818E-2</v>
      </c>
      <c r="R205" s="19">
        <f t="shared" si="20"/>
        <v>0.14224401281411342</v>
      </c>
      <c r="S205" s="19">
        <f t="shared" si="21"/>
        <v>1.1334335821094202E-2</v>
      </c>
      <c r="T205" s="19">
        <f t="shared" si="22"/>
        <v>5.3589754415626051E-2</v>
      </c>
      <c r="U205" s="19">
        <f t="shared" si="23"/>
        <v>-1.5127348321523305E-2</v>
      </c>
      <c r="V205" s="19">
        <f t="shared" si="24"/>
        <v>-4.0152726056585354E-2</v>
      </c>
    </row>
    <row r="206" spans="1:22" x14ac:dyDescent="0.25">
      <c r="A206" s="26">
        <f>Wellpath!E206</f>
        <v>0</v>
      </c>
      <c r="B206" s="68">
        <f>Wellpath!K206*Wellpath!P206</f>
        <v>0</v>
      </c>
      <c r="C206" s="22">
        <v>0</v>
      </c>
      <c r="D206" s="22">
        <v>0</v>
      </c>
      <c r="E206" s="20">
        <f>Model!$W$6*((drdp!B206+drdp!K206)*DSTG!$B206+(drdp!E206+drdp!N206)*DSTG!$C206+(drdp!H206+drdp!Q206)*DSTG!$D206)</f>
        <v>0</v>
      </c>
      <c r="F206" s="20">
        <f>Model!$W$6*((drdp!C206+drdp!L206)*DSTG!$B206+(drdp!F206+drdp!O206)*DSTG!$C206+(drdp!I206+drdp!R206)*DSTG!$D206)</f>
        <v>0</v>
      </c>
      <c r="G206" s="20">
        <f>Model!$W$6*((drdp!D206+drdp!M206)*DSTG!$B206+(drdp!G206+drdp!P206)*DSTG!$C206+(drdp!J206+drdp!S206)*DSTG!$D206)</f>
        <v>0</v>
      </c>
      <c r="H206" s="18">
        <f>Model!$W$6*((drdp!B206)*DSTG!$B206+(drdp!E206)*DSTG!$C206+(drdp!H206)*DSTG!$D206)</f>
        <v>0</v>
      </c>
      <c r="I206" s="18">
        <f>Model!$W$6*((drdp!C206)*DSTG!$B206+(drdp!F206)*DSTG!$C206+(drdp!I206)*DSTG!$D206)</f>
        <v>0</v>
      </c>
      <c r="J206" s="18">
        <f>Model!$W$6*((drdp!D206)*DSTG!$B206+(drdp!G206)*DSTG!$C206+(drdp!J206)*DSTG!$D206)</f>
        <v>0</v>
      </c>
      <c r="K206" s="21">
        <f>SUM(E$3:E205)+H206</f>
        <v>0.14209041052902838</v>
      </c>
      <c r="L206" s="21">
        <f>SUM(F$3:F205)+I206</f>
        <v>0.37715250604246742</v>
      </c>
      <c r="M206" s="21">
        <f>SUM(G$3:G205)+J206</f>
        <v>-0.1064628377467659</v>
      </c>
      <c r="N206" s="21"/>
      <c r="O206" s="21"/>
      <c r="P206" s="21"/>
      <c r="Q206" s="19">
        <f t="shared" si="19"/>
        <v>2.0189684764307818E-2</v>
      </c>
      <c r="R206" s="19">
        <f t="shared" si="20"/>
        <v>0.14224401281411342</v>
      </c>
      <c r="S206" s="19">
        <f t="shared" si="21"/>
        <v>1.1334335821094202E-2</v>
      </c>
      <c r="T206" s="19">
        <f t="shared" si="22"/>
        <v>5.3589754415626051E-2</v>
      </c>
      <c r="U206" s="19">
        <f t="shared" si="23"/>
        <v>-1.5127348321523305E-2</v>
      </c>
      <c r="V206" s="19">
        <f t="shared" si="24"/>
        <v>-4.0152726056585354E-2</v>
      </c>
    </row>
    <row r="207" spans="1:22" x14ac:dyDescent="0.25">
      <c r="A207" s="26">
        <f>Wellpath!E207</f>
        <v>0</v>
      </c>
      <c r="B207" s="68">
        <f>Wellpath!K207*Wellpath!P207</f>
        <v>0</v>
      </c>
      <c r="C207" s="22">
        <v>0</v>
      </c>
      <c r="D207" s="22">
        <v>0</v>
      </c>
      <c r="E207" s="20">
        <f>Model!$W$6*((drdp!B207+drdp!K207)*DSTG!$B207+(drdp!E207+drdp!N207)*DSTG!$C207+(drdp!H207+drdp!Q207)*DSTG!$D207)</f>
        <v>0</v>
      </c>
      <c r="F207" s="20">
        <f>Model!$W$6*((drdp!C207+drdp!L207)*DSTG!$B207+(drdp!F207+drdp!O207)*DSTG!$C207+(drdp!I207+drdp!R207)*DSTG!$D207)</f>
        <v>0</v>
      </c>
      <c r="G207" s="20">
        <f>Model!$W$6*((drdp!D207+drdp!M207)*DSTG!$B207+(drdp!G207+drdp!P207)*DSTG!$C207+(drdp!J207+drdp!S207)*DSTG!$D207)</f>
        <v>0</v>
      </c>
      <c r="H207" s="18">
        <f>Model!$W$6*((drdp!B207)*DSTG!$B207+(drdp!E207)*DSTG!$C207+(drdp!H207)*DSTG!$D207)</f>
        <v>0</v>
      </c>
      <c r="I207" s="18">
        <f>Model!$W$6*((drdp!C207)*DSTG!$B207+(drdp!F207)*DSTG!$C207+(drdp!I207)*DSTG!$D207)</f>
        <v>0</v>
      </c>
      <c r="J207" s="18">
        <f>Model!$W$6*((drdp!D207)*DSTG!$B207+(drdp!G207)*DSTG!$C207+(drdp!J207)*DSTG!$D207)</f>
        <v>0</v>
      </c>
      <c r="K207" s="21">
        <f>SUM(E$3:E206)+H207</f>
        <v>0.14209041052902838</v>
      </c>
      <c r="L207" s="21">
        <f>SUM(F$3:F206)+I207</f>
        <v>0.37715250604246742</v>
      </c>
      <c r="M207" s="21">
        <f>SUM(G$3:G206)+J207</f>
        <v>-0.1064628377467659</v>
      </c>
      <c r="N207" s="21"/>
      <c r="O207" s="21"/>
      <c r="P207" s="21"/>
      <c r="Q207" s="19">
        <f t="shared" si="19"/>
        <v>2.0189684764307818E-2</v>
      </c>
      <c r="R207" s="19">
        <f t="shared" si="20"/>
        <v>0.14224401281411342</v>
      </c>
      <c r="S207" s="19">
        <f t="shared" si="21"/>
        <v>1.1334335821094202E-2</v>
      </c>
      <c r="T207" s="19">
        <f t="shared" si="22"/>
        <v>5.3589754415626051E-2</v>
      </c>
      <c r="U207" s="19">
        <f t="shared" si="23"/>
        <v>-1.5127348321523305E-2</v>
      </c>
      <c r="V207" s="19">
        <f t="shared" si="24"/>
        <v>-4.0152726056585354E-2</v>
      </c>
    </row>
    <row r="208" spans="1:22" x14ac:dyDescent="0.25">
      <c r="A208" s="26">
        <f>Wellpath!E208</f>
        <v>0</v>
      </c>
      <c r="B208" s="68">
        <f>Wellpath!K208*Wellpath!P208</f>
        <v>0</v>
      </c>
      <c r="C208" s="22">
        <v>0</v>
      </c>
      <c r="D208" s="22">
        <v>0</v>
      </c>
      <c r="E208" s="20">
        <f>Model!$W$6*((drdp!B208+drdp!K208)*DSTG!$B208+(drdp!E208+drdp!N208)*DSTG!$C208+(drdp!H208+drdp!Q208)*DSTG!$D208)</f>
        <v>0</v>
      </c>
      <c r="F208" s="20">
        <f>Model!$W$6*((drdp!C208+drdp!L208)*DSTG!$B208+(drdp!F208+drdp!O208)*DSTG!$C208+(drdp!I208+drdp!R208)*DSTG!$D208)</f>
        <v>0</v>
      </c>
      <c r="G208" s="20">
        <f>Model!$W$6*((drdp!D208+drdp!M208)*DSTG!$B208+(drdp!G208+drdp!P208)*DSTG!$C208+(drdp!J208+drdp!S208)*DSTG!$D208)</f>
        <v>0</v>
      </c>
      <c r="H208" s="18">
        <f>Model!$W$6*((drdp!B208)*DSTG!$B208+(drdp!E208)*DSTG!$C208+(drdp!H208)*DSTG!$D208)</f>
        <v>0</v>
      </c>
      <c r="I208" s="18">
        <f>Model!$W$6*((drdp!C208)*DSTG!$B208+(drdp!F208)*DSTG!$C208+(drdp!I208)*DSTG!$D208)</f>
        <v>0</v>
      </c>
      <c r="J208" s="18">
        <f>Model!$W$6*((drdp!D208)*DSTG!$B208+(drdp!G208)*DSTG!$C208+(drdp!J208)*DSTG!$D208)</f>
        <v>0</v>
      </c>
      <c r="K208" s="21">
        <f>SUM(E$3:E207)+H208</f>
        <v>0.14209041052902838</v>
      </c>
      <c r="L208" s="21">
        <f>SUM(F$3:F207)+I208</f>
        <v>0.37715250604246742</v>
      </c>
      <c r="M208" s="21">
        <f>SUM(G$3:G207)+J208</f>
        <v>-0.1064628377467659</v>
      </c>
      <c r="N208" s="21"/>
      <c r="O208" s="21"/>
      <c r="P208" s="21"/>
      <c r="Q208" s="19">
        <f t="shared" si="19"/>
        <v>2.0189684764307818E-2</v>
      </c>
      <c r="R208" s="19">
        <f t="shared" si="20"/>
        <v>0.14224401281411342</v>
      </c>
      <c r="S208" s="19">
        <f t="shared" si="21"/>
        <v>1.1334335821094202E-2</v>
      </c>
      <c r="T208" s="19">
        <f t="shared" si="22"/>
        <v>5.3589754415626051E-2</v>
      </c>
      <c r="U208" s="19">
        <f t="shared" si="23"/>
        <v>-1.5127348321523305E-2</v>
      </c>
      <c r="V208" s="19">
        <f t="shared" si="24"/>
        <v>-4.0152726056585354E-2</v>
      </c>
    </row>
    <row r="209" spans="1:22" x14ac:dyDescent="0.25">
      <c r="A209" s="26">
        <f>Wellpath!E209</f>
        <v>0</v>
      </c>
      <c r="B209" s="68">
        <f>Wellpath!K209*Wellpath!P209</f>
        <v>0</v>
      </c>
      <c r="C209" s="22">
        <v>0</v>
      </c>
      <c r="D209" s="22">
        <v>0</v>
      </c>
      <c r="E209" s="20">
        <f>Model!$W$6*((drdp!B209+drdp!K209)*DSTG!$B209+(drdp!E209+drdp!N209)*DSTG!$C209+(drdp!H209+drdp!Q209)*DSTG!$D209)</f>
        <v>0</v>
      </c>
      <c r="F209" s="20">
        <f>Model!$W$6*((drdp!C209+drdp!L209)*DSTG!$B209+(drdp!F209+drdp!O209)*DSTG!$C209+(drdp!I209+drdp!R209)*DSTG!$D209)</f>
        <v>0</v>
      </c>
      <c r="G209" s="20">
        <f>Model!$W$6*((drdp!D209+drdp!M209)*DSTG!$B209+(drdp!G209+drdp!P209)*DSTG!$C209+(drdp!J209+drdp!S209)*DSTG!$D209)</f>
        <v>0</v>
      </c>
      <c r="H209" s="18">
        <f>Model!$W$6*((drdp!B209)*DSTG!$B209+(drdp!E209)*DSTG!$C209+(drdp!H209)*DSTG!$D209)</f>
        <v>0</v>
      </c>
      <c r="I209" s="18">
        <f>Model!$W$6*((drdp!C209)*DSTG!$B209+(drdp!F209)*DSTG!$C209+(drdp!I209)*DSTG!$D209)</f>
        <v>0</v>
      </c>
      <c r="J209" s="18">
        <f>Model!$W$6*((drdp!D209)*DSTG!$B209+(drdp!G209)*DSTG!$C209+(drdp!J209)*DSTG!$D209)</f>
        <v>0</v>
      </c>
      <c r="K209" s="21">
        <f>SUM(E$3:E208)+H209</f>
        <v>0.14209041052902838</v>
      </c>
      <c r="L209" s="21">
        <f>SUM(F$3:F208)+I209</f>
        <v>0.37715250604246742</v>
      </c>
      <c r="M209" s="21">
        <f>SUM(G$3:G208)+J209</f>
        <v>-0.1064628377467659</v>
      </c>
      <c r="N209" s="21"/>
      <c r="O209" s="21"/>
      <c r="P209" s="21"/>
      <c r="Q209" s="19">
        <f t="shared" si="19"/>
        <v>2.0189684764307818E-2</v>
      </c>
      <c r="R209" s="19">
        <f t="shared" si="20"/>
        <v>0.14224401281411342</v>
      </c>
      <c r="S209" s="19">
        <f t="shared" si="21"/>
        <v>1.1334335821094202E-2</v>
      </c>
      <c r="T209" s="19">
        <f t="shared" si="22"/>
        <v>5.3589754415626051E-2</v>
      </c>
      <c r="U209" s="19">
        <f t="shared" si="23"/>
        <v>-1.5127348321523305E-2</v>
      </c>
      <c r="V209" s="19">
        <f t="shared" si="24"/>
        <v>-4.0152726056585354E-2</v>
      </c>
    </row>
    <row r="210" spans="1:22" x14ac:dyDescent="0.25">
      <c r="A210" s="26">
        <f>Wellpath!E210</f>
        <v>0</v>
      </c>
      <c r="B210" s="68">
        <f>Wellpath!K210*Wellpath!P210</f>
        <v>0</v>
      </c>
      <c r="C210" s="22">
        <v>0</v>
      </c>
      <c r="D210" s="22">
        <v>0</v>
      </c>
      <c r="E210" s="20">
        <f>Model!$W$6*((drdp!B210+drdp!K210)*DSTG!$B210+(drdp!E210+drdp!N210)*DSTG!$C210+(drdp!H210+drdp!Q210)*DSTG!$D210)</f>
        <v>0</v>
      </c>
      <c r="F210" s="20">
        <f>Model!$W$6*((drdp!C210+drdp!L210)*DSTG!$B210+(drdp!F210+drdp!O210)*DSTG!$C210+(drdp!I210+drdp!R210)*DSTG!$D210)</f>
        <v>0</v>
      </c>
      <c r="G210" s="20">
        <f>Model!$W$6*((drdp!D210+drdp!M210)*DSTG!$B210+(drdp!G210+drdp!P210)*DSTG!$C210+(drdp!J210+drdp!S210)*DSTG!$D210)</f>
        <v>0</v>
      </c>
      <c r="H210" s="18">
        <f>Model!$W$6*((drdp!B210)*DSTG!$B210+(drdp!E210)*DSTG!$C210+(drdp!H210)*DSTG!$D210)</f>
        <v>0</v>
      </c>
      <c r="I210" s="18">
        <f>Model!$W$6*((drdp!C210)*DSTG!$B210+(drdp!F210)*DSTG!$C210+(drdp!I210)*DSTG!$D210)</f>
        <v>0</v>
      </c>
      <c r="J210" s="18">
        <f>Model!$W$6*((drdp!D210)*DSTG!$B210+(drdp!G210)*DSTG!$C210+(drdp!J210)*DSTG!$D210)</f>
        <v>0</v>
      </c>
      <c r="K210" s="21">
        <f>SUM(E$3:E209)+H210</f>
        <v>0.14209041052902838</v>
      </c>
      <c r="L210" s="21">
        <f>SUM(F$3:F209)+I210</f>
        <v>0.37715250604246742</v>
      </c>
      <c r="M210" s="21">
        <f>SUM(G$3:G209)+J210</f>
        <v>-0.1064628377467659</v>
      </c>
      <c r="N210" s="21"/>
      <c r="O210" s="21"/>
      <c r="P210" s="21"/>
      <c r="Q210" s="19">
        <f t="shared" si="19"/>
        <v>2.0189684764307818E-2</v>
      </c>
      <c r="R210" s="19">
        <f t="shared" si="20"/>
        <v>0.14224401281411342</v>
      </c>
      <c r="S210" s="19">
        <f t="shared" si="21"/>
        <v>1.1334335821094202E-2</v>
      </c>
      <c r="T210" s="19">
        <f t="shared" si="22"/>
        <v>5.3589754415626051E-2</v>
      </c>
      <c r="U210" s="19">
        <f t="shared" si="23"/>
        <v>-1.5127348321523305E-2</v>
      </c>
      <c r="V210" s="19">
        <f t="shared" si="24"/>
        <v>-4.0152726056585354E-2</v>
      </c>
    </row>
    <row r="211" spans="1:22" x14ac:dyDescent="0.25">
      <c r="A211" s="26">
        <f>Wellpath!E211</f>
        <v>0</v>
      </c>
      <c r="B211" s="68">
        <f>Wellpath!K211*Wellpath!P211</f>
        <v>0</v>
      </c>
      <c r="C211" s="22">
        <v>0</v>
      </c>
      <c r="D211" s="22">
        <v>0</v>
      </c>
      <c r="E211" s="20">
        <f>Model!$W$6*((drdp!B211+drdp!K211)*DSTG!$B211+(drdp!E211+drdp!N211)*DSTG!$C211+(drdp!H211+drdp!Q211)*DSTG!$D211)</f>
        <v>0</v>
      </c>
      <c r="F211" s="20">
        <f>Model!$W$6*((drdp!C211+drdp!L211)*DSTG!$B211+(drdp!F211+drdp!O211)*DSTG!$C211+(drdp!I211+drdp!R211)*DSTG!$D211)</f>
        <v>0</v>
      </c>
      <c r="G211" s="20">
        <f>Model!$W$6*((drdp!D211+drdp!M211)*DSTG!$B211+(drdp!G211+drdp!P211)*DSTG!$C211+(drdp!J211+drdp!S211)*DSTG!$D211)</f>
        <v>0</v>
      </c>
      <c r="H211" s="18">
        <f>Model!$W$6*((drdp!B211)*DSTG!$B211+(drdp!E211)*DSTG!$C211+(drdp!H211)*DSTG!$D211)</f>
        <v>0</v>
      </c>
      <c r="I211" s="18">
        <f>Model!$W$6*((drdp!C211)*DSTG!$B211+(drdp!F211)*DSTG!$C211+(drdp!I211)*DSTG!$D211)</f>
        <v>0</v>
      </c>
      <c r="J211" s="18">
        <f>Model!$W$6*((drdp!D211)*DSTG!$B211+(drdp!G211)*DSTG!$C211+(drdp!J211)*DSTG!$D211)</f>
        <v>0</v>
      </c>
      <c r="K211" s="21">
        <f>SUM(E$3:E210)+H211</f>
        <v>0.14209041052902838</v>
      </c>
      <c r="L211" s="21">
        <f>SUM(F$3:F210)+I211</f>
        <v>0.37715250604246742</v>
      </c>
      <c r="M211" s="21">
        <f>SUM(G$3:G210)+J211</f>
        <v>-0.1064628377467659</v>
      </c>
      <c r="N211" s="21"/>
      <c r="O211" s="21"/>
      <c r="P211" s="21"/>
      <c r="Q211" s="19">
        <f t="shared" si="19"/>
        <v>2.0189684764307818E-2</v>
      </c>
      <c r="R211" s="19">
        <f t="shared" si="20"/>
        <v>0.14224401281411342</v>
      </c>
      <c r="S211" s="19">
        <f t="shared" si="21"/>
        <v>1.1334335821094202E-2</v>
      </c>
      <c r="T211" s="19">
        <f t="shared" si="22"/>
        <v>5.3589754415626051E-2</v>
      </c>
      <c r="U211" s="19">
        <f t="shared" si="23"/>
        <v>-1.5127348321523305E-2</v>
      </c>
      <c r="V211" s="19">
        <f t="shared" si="24"/>
        <v>-4.0152726056585354E-2</v>
      </c>
    </row>
    <row r="212" spans="1:22" x14ac:dyDescent="0.25">
      <c r="A212" s="26">
        <f>Wellpath!E212</f>
        <v>0</v>
      </c>
      <c r="B212" s="68">
        <f>Wellpath!K212*Wellpath!P212</f>
        <v>0</v>
      </c>
      <c r="C212" s="22">
        <v>0</v>
      </c>
      <c r="D212" s="22">
        <v>0</v>
      </c>
      <c r="E212" s="20">
        <f>Model!$W$6*((drdp!B212+drdp!K212)*DSTG!$B212+(drdp!E212+drdp!N212)*DSTG!$C212+(drdp!H212+drdp!Q212)*DSTG!$D212)</f>
        <v>0</v>
      </c>
      <c r="F212" s="20">
        <f>Model!$W$6*((drdp!C212+drdp!L212)*DSTG!$B212+(drdp!F212+drdp!O212)*DSTG!$C212+(drdp!I212+drdp!R212)*DSTG!$D212)</f>
        <v>0</v>
      </c>
      <c r="G212" s="20">
        <f>Model!$W$6*((drdp!D212+drdp!M212)*DSTG!$B212+(drdp!G212+drdp!P212)*DSTG!$C212+(drdp!J212+drdp!S212)*DSTG!$D212)</f>
        <v>0</v>
      </c>
      <c r="H212" s="18">
        <f>Model!$W$6*((drdp!B212)*DSTG!$B212+(drdp!E212)*DSTG!$C212+(drdp!H212)*DSTG!$D212)</f>
        <v>0</v>
      </c>
      <c r="I212" s="18">
        <f>Model!$W$6*((drdp!C212)*DSTG!$B212+(drdp!F212)*DSTG!$C212+(drdp!I212)*DSTG!$D212)</f>
        <v>0</v>
      </c>
      <c r="J212" s="18">
        <f>Model!$W$6*((drdp!D212)*DSTG!$B212+(drdp!G212)*DSTG!$C212+(drdp!J212)*DSTG!$D212)</f>
        <v>0</v>
      </c>
      <c r="K212" s="21">
        <f>SUM(E$3:E211)+H212</f>
        <v>0.14209041052902838</v>
      </c>
      <c r="L212" s="21">
        <f>SUM(F$3:F211)+I212</f>
        <v>0.37715250604246742</v>
      </c>
      <c r="M212" s="21">
        <f>SUM(G$3:G211)+J212</f>
        <v>-0.1064628377467659</v>
      </c>
      <c r="N212" s="21"/>
      <c r="O212" s="21"/>
      <c r="P212" s="21"/>
      <c r="Q212" s="19">
        <f t="shared" si="19"/>
        <v>2.0189684764307818E-2</v>
      </c>
      <c r="R212" s="19">
        <f t="shared" si="20"/>
        <v>0.14224401281411342</v>
      </c>
      <c r="S212" s="19">
        <f t="shared" si="21"/>
        <v>1.1334335821094202E-2</v>
      </c>
      <c r="T212" s="19">
        <f t="shared" si="22"/>
        <v>5.3589754415626051E-2</v>
      </c>
      <c r="U212" s="19">
        <f t="shared" si="23"/>
        <v>-1.5127348321523305E-2</v>
      </c>
      <c r="V212" s="19">
        <f t="shared" si="24"/>
        <v>-4.0152726056585354E-2</v>
      </c>
    </row>
    <row r="213" spans="1:22" x14ac:dyDescent="0.25">
      <c r="A213" s="26">
        <f>Wellpath!E213</f>
        <v>0</v>
      </c>
      <c r="B213" s="68">
        <f>Wellpath!K213*Wellpath!P213</f>
        <v>0</v>
      </c>
      <c r="C213" s="22">
        <v>0</v>
      </c>
      <c r="D213" s="22">
        <v>0</v>
      </c>
      <c r="E213" s="20">
        <f>Model!$W$6*((drdp!B213+drdp!K213)*DSTG!$B213+(drdp!E213+drdp!N213)*DSTG!$C213+(drdp!H213+drdp!Q213)*DSTG!$D213)</f>
        <v>0</v>
      </c>
      <c r="F213" s="20">
        <f>Model!$W$6*((drdp!C213+drdp!L213)*DSTG!$B213+(drdp!F213+drdp!O213)*DSTG!$C213+(drdp!I213+drdp!R213)*DSTG!$D213)</f>
        <v>0</v>
      </c>
      <c r="G213" s="20">
        <f>Model!$W$6*((drdp!D213+drdp!M213)*DSTG!$B213+(drdp!G213+drdp!P213)*DSTG!$C213+(drdp!J213+drdp!S213)*DSTG!$D213)</f>
        <v>0</v>
      </c>
      <c r="H213" s="18">
        <f>Model!$W$6*((drdp!B213)*DSTG!$B213+(drdp!E213)*DSTG!$C213+(drdp!H213)*DSTG!$D213)</f>
        <v>0</v>
      </c>
      <c r="I213" s="18">
        <f>Model!$W$6*((drdp!C213)*DSTG!$B213+(drdp!F213)*DSTG!$C213+(drdp!I213)*DSTG!$D213)</f>
        <v>0</v>
      </c>
      <c r="J213" s="18">
        <f>Model!$W$6*((drdp!D213)*DSTG!$B213+(drdp!G213)*DSTG!$C213+(drdp!J213)*DSTG!$D213)</f>
        <v>0</v>
      </c>
      <c r="K213" s="21">
        <f>SUM(E$3:E212)+H213</f>
        <v>0.14209041052902838</v>
      </c>
      <c r="L213" s="21">
        <f>SUM(F$3:F212)+I213</f>
        <v>0.37715250604246742</v>
      </c>
      <c r="M213" s="21">
        <f>SUM(G$3:G212)+J213</f>
        <v>-0.1064628377467659</v>
      </c>
      <c r="N213" s="21"/>
      <c r="O213" s="21"/>
      <c r="P213" s="21"/>
      <c r="Q213" s="19">
        <f t="shared" si="19"/>
        <v>2.0189684764307818E-2</v>
      </c>
      <c r="R213" s="19">
        <f t="shared" si="20"/>
        <v>0.14224401281411342</v>
      </c>
      <c r="S213" s="19">
        <f t="shared" si="21"/>
        <v>1.1334335821094202E-2</v>
      </c>
      <c r="T213" s="19">
        <f t="shared" si="22"/>
        <v>5.3589754415626051E-2</v>
      </c>
      <c r="U213" s="19">
        <f t="shared" si="23"/>
        <v>-1.5127348321523305E-2</v>
      </c>
      <c r="V213" s="19">
        <f t="shared" si="24"/>
        <v>-4.0152726056585354E-2</v>
      </c>
    </row>
    <row r="214" spans="1:22" x14ac:dyDescent="0.25">
      <c r="A214" s="26">
        <f>Wellpath!E214</f>
        <v>0</v>
      </c>
      <c r="B214" s="68">
        <f>Wellpath!K214*Wellpath!P214</f>
        <v>0</v>
      </c>
      <c r="C214" s="22">
        <v>0</v>
      </c>
      <c r="D214" s="22">
        <v>0</v>
      </c>
      <c r="E214" s="20">
        <f>Model!$W$6*((drdp!B214+drdp!K214)*DSTG!$B214+(drdp!E214+drdp!N214)*DSTG!$C214+(drdp!H214+drdp!Q214)*DSTG!$D214)</f>
        <v>0</v>
      </c>
      <c r="F214" s="20">
        <f>Model!$W$6*((drdp!C214+drdp!L214)*DSTG!$B214+(drdp!F214+drdp!O214)*DSTG!$C214+(drdp!I214+drdp!R214)*DSTG!$D214)</f>
        <v>0</v>
      </c>
      <c r="G214" s="20">
        <f>Model!$W$6*((drdp!D214+drdp!M214)*DSTG!$B214+(drdp!G214+drdp!P214)*DSTG!$C214+(drdp!J214+drdp!S214)*DSTG!$D214)</f>
        <v>0</v>
      </c>
      <c r="H214" s="18">
        <f>Model!$W$6*((drdp!B214)*DSTG!$B214+(drdp!E214)*DSTG!$C214+(drdp!H214)*DSTG!$D214)</f>
        <v>0</v>
      </c>
      <c r="I214" s="18">
        <f>Model!$W$6*((drdp!C214)*DSTG!$B214+(drdp!F214)*DSTG!$C214+(drdp!I214)*DSTG!$D214)</f>
        <v>0</v>
      </c>
      <c r="J214" s="18">
        <f>Model!$W$6*((drdp!D214)*DSTG!$B214+(drdp!G214)*DSTG!$C214+(drdp!J214)*DSTG!$D214)</f>
        <v>0</v>
      </c>
      <c r="K214" s="21">
        <f>SUM(E$3:E213)+H214</f>
        <v>0.14209041052902838</v>
      </c>
      <c r="L214" s="21">
        <f>SUM(F$3:F213)+I214</f>
        <v>0.37715250604246742</v>
      </c>
      <c r="M214" s="21">
        <f>SUM(G$3:G213)+J214</f>
        <v>-0.1064628377467659</v>
      </c>
      <c r="N214" s="21"/>
      <c r="O214" s="21"/>
      <c r="P214" s="21"/>
      <c r="Q214" s="19">
        <f t="shared" si="19"/>
        <v>2.0189684764307818E-2</v>
      </c>
      <c r="R214" s="19">
        <f t="shared" si="20"/>
        <v>0.14224401281411342</v>
      </c>
      <c r="S214" s="19">
        <f t="shared" si="21"/>
        <v>1.1334335821094202E-2</v>
      </c>
      <c r="T214" s="19">
        <f t="shared" si="22"/>
        <v>5.3589754415626051E-2</v>
      </c>
      <c r="U214" s="19">
        <f t="shared" si="23"/>
        <v>-1.5127348321523305E-2</v>
      </c>
      <c r="V214" s="19">
        <f t="shared" si="24"/>
        <v>-4.0152726056585354E-2</v>
      </c>
    </row>
    <row r="215" spans="1:22" x14ac:dyDescent="0.25">
      <c r="A215" s="26">
        <f>Wellpath!E215</f>
        <v>0</v>
      </c>
      <c r="B215" s="68">
        <f>Wellpath!K215*Wellpath!P215</f>
        <v>0</v>
      </c>
      <c r="C215" s="22">
        <v>0</v>
      </c>
      <c r="D215" s="22">
        <v>0</v>
      </c>
      <c r="E215" s="20">
        <f>Model!$W$6*((drdp!B215+drdp!K215)*DSTG!$B215+(drdp!E215+drdp!N215)*DSTG!$C215+(drdp!H215+drdp!Q215)*DSTG!$D215)</f>
        <v>0</v>
      </c>
      <c r="F215" s="20">
        <f>Model!$W$6*((drdp!C215+drdp!L215)*DSTG!$B215+(drdp!F215+drdp!O215)*DSTG!$C215+(drdp!I215+drdp!R215)*DSTG!$D215)</f>
        <v>0</v>
      </c>
      <c r="G215" s="20">
        <f>Model!$W$6*((drdp!D215+drdp!M215)*DSTG!$B215+(drdp!G215+drdp!P215)*DSTG!$C215+(drdp!J215+drdp!S215)*DSTG!$D215)</f>
        <v>0</v>
      </c>
      <c r="H215" s="18">
        <f>Model!$W$6*((drdp!B215)*DSTG!$B215+(drdp!E215)*DSTG!$C215+(drdp!H215)*DSTG!$D215)</f>
        <v>0</v>
      </c>
      <c r="I215" s="18">
        <f>Model!$W$6*((drdp!C215)*DSTG!$B215+(drdp!F215)*DSTG!$C215+(drdp!I215)*DSTG!$D215)</f>
        <v>0</v>
      </c>
      <c r="J215" s="18">
        <f>Model!$W$6*((drdp!D215)*DSTG!$B215+(drdp!G215)*DSTG!$C215+(drdp!J215)*DSTG!$D215)</f>
        <v>0</v>
      </c>
      <c r="K215" s="21">
        <f>SUM(E$3:E214)+H215</f>
        <v>0.14209041052902838</v>
      </c>
      <c r="L215" s="21">
        <f>SUM(F$3:F214)+I215</f>
        <v>0.37715250604246742</v>
      </c>
      <c r="M215" s="21">
        <f>SUM(G$3:G214)+J215</f>
        <v>-0.1064628377467659</v>
      </c>
      <c r="N215" s="21"/>
      <c r="O215" s="21"/>
      <c r="P215" s="21"/>
      <c r="Q215" s="19">
        <f t="shared" si="19"/>
        <v>2.0189684764307818E-2</v>
      </c>
      <c r="R215" s="19">
        <f t="shared" si="20"/>
        <v>0.14224401281411342</v>
      </c>
      <c r="S215" s="19">
        <f t="shared" si="21"/>
        <v>1.1334335821094202E-2</v>
      </c>
      <c r="T215" s="19">
        <f t="shared" si="22"/>
        <v>5.3589754415626051E-2</v>
      </c>
      <c r="U215" s="19">
        <f t="shared" si="23"/>
        <v>-1.5127348321523305E-2</v>
      </c>
      <c r="V215" s="19">
        <f t="shared" si="24"/>
        <v>-4.0152726056585354E-2</v>
      </c>
    </row>
    <row r="216" spans="1:22" x14ac:dyDescent="0.25">
      <c r="A216" s="26">
        <f>Wellpath!E216</f>
        <v>0</v>
      </c>
      <c r="B216" s="68">
        <f>Wellpath!K216*Wellpath!P216</f>
        <v>0</v>
      </c>
      <c r="C216" s="22">
        <v>0</v>
      </c>
      <c r="D216" s="22">
        <v>0</v>
      </c>
      <c r="E216" s="20">
        <f>Model!$W$6*((drdp!B216+drdp!K216)*DSTG!$B216+(drdp!E216+drdp!N216)*DSTG!$C216+(drdp!H216+drdp!Q216)*DSTG!$D216)</f>
        <v>0</v>
      </c>
      <c r="F216" s="20">
        <f>Model!$W$6*((drdp!C216+drdp!L216)*DSTG!$B216+(drdp!F216+drdp!O216)*DSTG!$C216+(drdp!I216+drdp!R216)*DSTG!$D216)</f>
        <v>0</v>
      </c>
      <c r="G216" s="20">
        <f>Model!$W$6*((drdp!D216+drdp!M216)*DSTG!$B216+(drdp!G216+drdp!P216)*DSTG!$C216+(drdp!J216+drdp!S216)*DSTG!$D216)</f>
        <v>0</v>
      </c>
      <c r="H216" s="18">
        <f>Model!$W$6*((drdp!B216)*DSTG!$B216+(drdp!E216)*DSTG!$C216+(drdp!H216)*DSTG!$D216)</f>
        <v>0</v>
      </c>
      <c r="I216" s="18">
        <f>Model!$W$6*((drdp!C216)*DSTG!$B216+(drdp!F216)*DSTG!$C216+(drdp!I216)*DSTG!$D216)</f>
        <v>0</v>
      </c>
      <c r="J216" s="18">
        <f>Model!$W$6*((drdp!D216)*DSTG!$B216+(drdp!G216)*DSTG!$C216+(drdp!J216)*DSTG!$D216)</f>
        <v>0</v>
      </c>
      <c r="K216" s="21">
        <f>SUM(E$3:E215)+H216</f>
        <v>0.14209041052902838</v>
      </c>
      <c r="L216" s="21">
        <f>SUM(F$3:F215)+I216</f>
        <v>0.37715250604246742</v>
      </c>
      <c r="M216" s="21">
        <f>SUM(G$3:G215)+J216</f>
        <v>-0.1064628377467659</v>
      </c>
      <c r="N216" s="21"/>
      <c r="O216" s="21"/>
      <c r="P216" s="21"/>
      <c r="Q216" s="19">
        <f t="shared" si="19"/>
        <v>2.0189684764307818E-2</v>
      </c>
      <c r="R216" s="19">
        <f t="shared" si="20"/>
        <v>0.14224401281411342</v>
      </c>
      <c r="S216" s="19">
        <f t="shared" si="21"/>
        <v>1.1334335821094202E-2</v>
      </c>
      <c r="T216" s="19">
        <f t="shared" si="22"/>
        <v>5.3589754415626051E-2</v>
      </c>
      <c r="U216" s="19">
        <f t="shared" si="23"/>
        <v>-1.5127348321523305E-2</v>
      </c>
      <c r="V216" s="19">
        <f t="shared" si="24"/>
        <v>-4.0152726056585354E-2</v>
      </c>
    </row>
    <row r="217" spans="1:22" x14ac:dyDescent="0.25">
      <c r="A217" s="26">
        <f>Wellpath!E217</f>
        <v>0</v>
      </c>
      <c r="B217" s="68">
        <f>Wellpath!K217*Wellpath!P217</f>
        <v>0</v>
      </c>
      <c r="C217" s="22">
        <v>0</v>
      </c>
      <c r="D217" s="22">
        <v>0</v>
      </c>
      <c r="E217" s="20">
        <f>Model!$W$6*((drdp!B217+drdp!K217)*DSTG!$B217+(drdp!E217+drdp!N217)*DSTG!$C217+(drdp!H217+drdp!Q217)*DSTG!$D217)</f>
        <v>0</v>
      </c>
      <c r="F217" s="20">
        <f>Model!$W$6*((drdp!C217+drdp!L217)*DSTG!$B217+(drdp!F217+drdp!O217)*DSTG!$C217+(drdp!I217+drdp!R217)*DSTG!$D217)</f>
        <v>0</v>
      </c>
      <c r="G217" s="20">
        <f>Model!$W$6*((drdp!D217+drdp!M217)*DSTG!$B217+(drdp!G217+drdp!P217)*DSTG!$C217+(drdp!J217+drdp!S217)*DSTG!$D217)</f>
        <v>0</v>
      </c>
      <c r="H217" s="18">
        <f>Model!$W$6*((drdp!B217)*DSTG!$B217+(drdp!E217)*DSTG!$C217+(drdp!H217)*DSTG!$D217)</f>
        <v>0</v>
      </c>
      <c r="I217" s="18">
        <f>Model!$W$6*((drdp!C217)*DSTG!$B217+(drdp!F217)*DSTG!$C217+(drdp!I217)*DSTG!$D217)</f>
        <v>0</v>
      </c>
      <c r="J217" s="18">
        <f>Model!$W$6*((drdp!D217)*DSTG!$B217+(drdp!G217)*DSTG!$C217+(drdp!J217)*DSTG!$D217)</f>
        <v>0</v>
      </c>
      <c r="K217" s="21">
        <f>SUM(E$3:E216)+H217</f>
        <v>0.14209041052902838</v>
      </c>
      <c r="L217" s="21">
        <f>SUM(F$3:F216)+I217</f>
        <v>0.37715250604246742</v>
      </c>
      <c r="M217" s="21">
        <f>SUM(G$3:G216)+J217</f>
        <v>-0.1064628377467659</v>
      </c>
      <c r="N217" s="21"/>
      <c r="O217" s="21"/>
      <c r="P217" s="21"/>
      <c r="Q217" s="19">
        <f t="shared" si="19"/>
        <v>2.0189684764307818E-2</v>
      </c>
      <c r="R217" s="19">
        <f t="shared" si="20"/>
        <v>0.14224401281411342</v>
      </c>
      <c r="S217" s="19">
        <f t="shared" si="21"/>
        <v>1.1334335821094202E-2</v>
      </c>
      <c r="T217" s="19">
        <f t="shared" si="22"/>
        <v>5.3589754415626051E-2</v>
      </c>
      <c r="U217" s="19">
        <f t="shared" si="23"/>
        <v>-1.5127348321523305E-2</v>
      </c>
      <c r="V217" s="19">
        <f t="shared" si="24"/>
        <v>-4.0152726056585354E-2</v>
      </c>
    </row>
    <row r="218" spans="1:22" x14ac:dyDescent="0.25">
      <c r="A218" s="26">
        <f>Wellpath!E218</f>
        <v>0</v>
      </c>
      <c r="B218" s="68">
        <f>Wellpath!K218*Wellpath!P218</f>
        <v>0</v>
      </c>
      <c r="C218" s="22">
        <v>0</v>
      </c>
      <c r="D218" s="22">
        <v>0</v>
      </c>
      <c r="E218" s="20">
        <f>Model!$W$6*((drdp!B218+drdp!K218)*DSTG!$B218+(drdp!E218+drdp!N218)*DSTG!$C218+(drdp!H218+drdp!Q218)*DSTG!$D218)</f>
        <v>0</v>
      </c>
      <c r="F218" s="20">
        <f>Model!$W$6*((drdp!C218+drdp!L218)*DSTG!$B218+(drdp!F218+drdp!O218)*DSTG!$C218+(drdp!I218+drdp!R218)*DSTG!$D218)</f>
        <v>0</v>
      </c>
      <c r="G218" s="20">
        <f>Model!$W$6*((drdp!D218+drdp!M218)*DSTG!$B218+(drdp!G218+drdp!P218)*DSTG!$C218+(drdp!J218+drdp!S218)*DSTG!$D218)</f>
        <v>0</v>
      </c>
      <c r="H218" s="18">
        <f>Model!$W$6*((drdp!B218)*DSTG!$B218+(drdp!E218)*DSTG!$C218+(drdp!H218)*DSTG!$D218)</f>
        <v>0</v>
      </c>
      <c r="I218" s="18">
        <f>Model!$W$6*((drdp!C218)*DSTG!$B218+(drdp!F218)*DSTG!$C218+(drdp!I218)*DSTG!$D218)</f>
        <v>0</v>
      </c>
      <c r="J218" s="18">
        <f>Model!$W$6*((drdp!D218)*DSTG!$B218+(drdp!G218)*DSTG!$C218+(drdp!J218)*DSTG!$D218)</f>
        <v>0</v>
      </c>
      <c r="K218" s="21">
        <f>SUM(E$3:E217)+H218</f>
        <v>0.14209041052902838</v>
      </c>
      <c r="L218" s="21">
        <f>SUM(F$3:F217)+I218</f>
        <v>0.37715250604246742</v>
      </c>
      <c r="M218" s="21">
        <f>SUM(G$3:G217)+J218</f>
        <v>-0.1064628377467659</v>
      </c>
      <c r="N218" s="21"/>
      <c r="O218" s="21"/>
      <c r="P218" s="21"/>
      <c r="Q218" s="19">
        <f t="shared" si="19"/>
        <v>2.0189684764307818E-2</v>
      </c>
      <c r="R218" s="19">
        <f t="shared" si="20"/>
        <v>0.14224401281411342</v>
      </c>
      <c r="S218" s="19">
        <f t="shared" si="21"/>
        <v>1.1334335821094202E-2</v>
      </c>
      <c r="T218" s="19">
        <f t="shared" si="22"/>
        <v>5.3589754415626051E-2</v>
      </c>
      <c r="U218" s="19">
        <f t="shared" si="23"/>
        <v>-1.5127348321523305E-2</v>
      </c>
      <c r="V218" s="19">
        <f t="shared" si="24"/>
        <v>-4.0152726056585354E-2</v>
      </c>
    </row>
    <row r="219" spans="1:22" x14ac:dyDescent="0.25">
      <c r="A219" s="26">
        <f>Wellpath!E219</f>
        <v>0</v>
      </c>
      <c r="B219" s="68">
        <f>Wellpath!K219*Wellpath!P219</f>
        <v>0</v>
      </c>
      <c r="C219" s="22">
        <v>0</v>
      </c>
      <c r="D219" s="22">
        <v>0</v>
      </c>
      <c r="E219" s="20">
        <f>Model!$W$6*((drdp!B219+drdp!K219)*DSTG!$B219+(drdp!E219+drdp!N219)*DSTG!$C219+(drdp!H219+drdp!Q219)*DSTG!$D219)</f>
        <v>0</v>
      </c>
      <c r="F219" s="20">
        <f>Model!$W$6*((drdp!C219+drdp!L219)*DSTG!$B219+(drdp!F219+drdp!O219)*DSTG!$C219+(drdp!I219+drdp!R219)*DSTG!$D219)</f>
        <v>0</v>
      </c>
      <c r="G219" s="20">
        <f>Model!$W$6*((drdp!D219+drdp!M219)*DSTG!$B219+(drdp!G219+drdp!P219)*DSTG!$C219+(drdp!J219+drdp!S219)*DSTG!$D219)</f>
        <v>0</v>
      </c>
      <c r="H219" s="18">
        <f>Model!$W$6*((drdp!B219)*DSTG!$B219+(drdp!E219)*DSTG!$C219+(drdp!H219)*DSTG!$D219)</f>
        <v>0</v>
      </c>
      <c r="I219" s="18">
        <f>Model!$W$6*((drdp!C219)*DSTG!$B219+(drdp!F219)*DSTG!$C219+(drdp!I219)*DSTG!$D219)</f>
        <v>0</v>
      </c>
      <c r="J219" s="18">
        <f>Model!$W$6*((drdp!D219)*DSTG!$B219+(drdp!G219)*DSTG!$C219+(drdp!J219)*DSTG!$D219)</f>
        <v>0</v>
      </c>
      <c r="K219" s="21">
        <f>SUM(E$3:E218)+H219</f>
        <v>0.14209041052902838</v>
      </c>
      <c r="L219" s="21">
        <f>SUM(F$3:F218)+I219</f>
        <v>0.37715250604246742</v>
      </c>
      <c r="M219" s="21">
        <f>SUM(G$3:G218)+J219</f>
        <v>-0.1064628377467659</v>
      </c>
      <c r="N219" s="21"/>
      <c r="O219" s="21"/>
      <c r="P219" s="21"/>
      <c r="Q219" s="19">
        <f t="shared" si="19"/>
        <v>2.0189684764307818E-2</v>
      </c>
      <c r="R219" s="19">
        <f t="shared" si="20"/>
        <v>0.14224401281411342</v>
      </c>
      <c r="S219" s="19">
        <f t="shared" si="21"/>
        <v>1.1334335821094202E-2</v>
      </c>
      <c r="T219" s="19">
        <f t="shared" si="22"/>
        <v>5.3589754415626051E-2</v>
      </c>
      <c r="U219" s="19">
        <f t="shared" si="23"/>
        <v>-1.5127348321523305E-2</v>
      </c>
      <c r="V219" s="19">
        <f t="shared" si="24"/>
        <v>-4.0152726056585354E-2</v>
      </c>
    </row>
    <row r="220" spans="1:22" x14ac:dyDescent="0.25">
      <c r="A220" s="26">
        <f>Wellpath!E220</f>
        <v>0</v>
      </c>
      <c r="B220" s="68">
        <f>Wellpath!K220*Wellpath!P220</f>
        <v>0</v>
      </c>
      <c r="C220" s="22">
        <v>0</v>
      </c>
      <c r="D220" s="22">
        <v>0</v>
      </c>
      <c r="E220" s="20">
        <f>Model!$W$6*((drdp!B220+drdp!K220)*DSTG!$B220+(drdp!E220+drdp!N220)*DSTG!$C220+(drdp!H220+drdp!Q220)*DSTG!$D220)</f>
        <v>0</v>
      </c>
      <c r="F220" s="20">
        <f>Model!$W$6*((drdp!C220+drdp!L220)*DSTG!$B220+(drdp!F220+drdp!O220)*DSTG!$C220+(drdp!I220+drdp!R220)*DSTG!$D220)</f>
        <v>0</v>
      </c>
      <c r="G220" s="20">
        <f>Model!$W$6*((drdp!D220+drdp!M220)*DSTG!$B220+(drdp!G220+drdp!P220)*DSTG!$C220+(drdp!J220+drdp!S220)*DSTG!$D220)</f>
        <v>0</v>
      </c>
      <c r="H220" s="18">
        <f>Model!$W$6*((drdp!B220)*DSTG!$B220+(drdp!E220)*DSTG!$C220+(drdp!H220)*DSTG!$D220)</f>
        <v>0</v>
      </c>
      <c r="I220" s="18">
        <f>Model!$W$6*((drdp!C220)*DSTG!$B220+(drdp!F220)*DSTG!$C220+(drdp!I220)*DSTG!$D220)</f>
        <v>0</v>
      </c>
      <c r="J220" s="18">
        <f>Model!$W$6*((drdp!D220)*DSTG!$B220+(drdp!G220)*DSTG!$C220+(drdp!J220)*DSTG!$D220)</f>
        <v>0</v>
      </c>
      <c r="K220" s="21">
        <f>SUM(E$3:E219)+H220</f>
        <v>0.14209041052902838</v>
      </c>
      <c r="L220" s="21">
        <f>SUM(F$3:F219)+I220</f>
        <v>0.37715250604246742</v>
      </c>
      <c r="M220" s="21">
        <f>SUM(G$3:G219)+J220</f>
        <v>-0.1064628377467659</v>
      </c>
      <c r="N220" s="21"/>
      <c r="O220" s="21"/>
      <c r="P220" s="21"/>
      <c r="Q220" s="19">
        <f t="shared" si="19"/>
        <v>2.0189684764307818E-2</v>
      </c>
      <c r="R220" s="19">
        <f t="shared" si="20"/>
        <v>0.14224401281411342</v>
      </c>
      <c r="S220" s="19">
        <f t="shared" si="21"/>
        <v>1.1334335821094202E-2</v>
      </c>
      <c r="T220" s="19">
        <f t="shared" si="22"/>
        <v>5.3589754415626051E-2</v>
      </c>
      <c r="U220" s="19">
        <f t="shared" si="23"/>
        <v>-1.5127348321523305E-2</v>
      </c>
      <c r="V220" s="19">
        <f t="shared" si="24"/>
        <v>-4.0152726056585354E-2</v>
      </c>
    </row>
    <row r="221" spans="1:22" x14ac:dyDescent="0.25">
      <c r="A221" s="26">
        <f>Wellpath!E221</f>
        <v>0</v>
      </c>
      <c r="B221" s="68">
        <f>Wellpath!K221*Wellpath!P221</f>
        <v>0</v>
      </c>
      <c r="C221" s="22">
        <v>0</v>
      </c>
      <c r="D221" s="22">
        <v>0</v>
      </c>
      <c r="E221" s="20">
        <f>Model!$W$6*((drdp!B221+drdp!K221)*DSTG!$B221+(drdp!E221+drdp!N221)*DSTG!$C221+(drdp!H221+drdp!Q221)*DSTG!$D221)</f>
        <v>0</v>
      </c>
      <c r="F221" s="20">
        <f>Model!$W$6*((drdp!C221+drdp!L221)*DSTG!$B221+(drdp!F221+drdp!O221)*DSTG!$C221+(drdp!I221+drdp!R221)*DSTG!$D221)</f>
        <v>0</v>
      </c>
      <c r="G221" s="20">
        <f>Model!$W$6*((drdp!D221+drdp!M221)*DSTG!$B221+(drdp!G221+drdp!P221)*DSTG!$C221+(drdp!J221+drdp!S221)*DSTG!$D221)</f>
        <v>0</v>
      </c>
      <c r="H221" s="18">
        <f>Model!$W$6*((drdp!B221)*DSTG!$B221+(drdp!E221)*DSTG!$C221+(drdp!H221)*DSTG!$D221)</f>
        <v>0</v>
      </c>
      <c r="I221" s="18">
        <f>Model!$W$6*((drdp!C221)*DSTG!$B221+(drdp!F221)*DSTG!$C221+(drdp!I221)*DSTG!$D221)</f>
        <v>0</v>
      </c>
      <c r="J221" s="18">
        <f>Model!$W$6*((drdp!D221)*DSTG!$B221+(drdp!G221)*DSTG!$C221+(drdp!J221)*DSTG!$D221)</f>
        <v>0</v>
      </c>
      <c r="K221" s="21">
        <f>SUM(E$3:E220)+H221</f>
        <v>0.14209041052902838</v>
      </c>
      <c r="L221" s="21">
        <f>SUM(F$3:F220)+I221</f>
        <v>0.37715250604246742</v>
      </c>
      <c r="M221" s="21">
        <f>SUM(G$3:G220)+J221</f>
        <v>-0.1064628377467659</v>
      </c>
      <c r="N221" s="21"/>
      <c r="O221" s="21"/>
      <c r="P221" s="21"/>
      <c r="Q221" s="19">
        <f t="shared" si="19"/>
        <v>2.0189684764307818E-2</v>
      </c>
      <c r="R221" s="19">
        <f t="shared" si="20"/>
        <v>0.14224401281411342</v>
      </c>
      <c r="S221" s="19">
        <f t="shared" si="21"/>
        <v>1.1334335821094202E-2</v>
      </c>
      <c r="T221" s="19">
        <f t="shared" si="22"/>
        <v>5.3589754415626051E-2</v>
      </c>
      <c r="U221" s="19">
        <f t="shared" si="23"/>
        <v>-1.5127348321523305E-2</v>
      </c>
      <c r="V221" s="19">
        <f t="shared" si="24"/>
        <v>-4.0152726056585354E-2</v>
      </c>
    </row>
    <row r="222" spans="1:22" x14ac:dyDescent="0.25">
      <c r="A222" s="26">
        <f>Wellpath!E222</f>
        <v>0</v>
      </c>
      <c r="B222" s="68">
        <f>Wellpath!K222*Wellpath!P222</f>
        <v>0</v>
      </c>
      <c r="C222" s="22">
        <v>0</v>
      </c>
      <c r="D222" s="22">
        <v>0</v>
      </c>
      <c r="E222" s="20">
        <f>Model!$W$6*((drdp!B222+drdp!K222)*DSTG!$B222+(drdp!E222+drdp!N222)*DSTG!$C222+(drdp!H222+drdp!Q222)*DSTG!$D222)</f>
        <v>0</v>
      </c>
      <c r="F222" s="20">
        <f>Model!$W$6*((drdp!C222+drdp!L222)*DSTG!$B222+(drdp!F222+drdp!O222)*DSTG!$C222+(drdp!I222+drdp!R222)*DSTG!$D222)</f>
        <v>0</v>
      </c>
      <c r="G222" s="20">
        <f>Model!$W$6*((drdp!D222+drdp!M222)*DSTG!$B222+(drdp!G222+drdp!P222)*DSTG!$C222+(drdp!J222+drdp!S222)*DSTG!$D222)</f>
        <v>0</v>
      </c>
      <c r="H222" s="18">
        <f>Model!$W$6*((drdp!B222)*DSTG!$B222+(drdp!E222)*DSTG!$C222+(drdp!H222)*DSTG!$D222)</f>
        <v>0</v>
      </c>
      <c r="I222" s="18">
        <f>Model!$W$6*((drdp!C222)*DSTG!$B222+(drdp!F222)*DSTG!$C222+(drdp!I222)*DSTG!$D222)</f>
        <v>0</v>
      </c>
      <c r="J222" s="18">
        <f>Model!$W$6*((drdp!D222)*DSTG!$B222+(drdp!G222)*DSTG!$C222+(drdp!J222)*DSTG!$D222)</f>
        <v>0</v>
      </c>
      <c r="K222" s="21">
        <f>SUM(E$3:E221)+H222</f>
        <v>0.14209041052902838</v>
      </c>
      <c r="L222" s="21">
        <f>SUM(F$3:F221)+I222</f>
        <v>0.37715250604246742</v>
      </c>
      <c r="M222" s="21">
        <f>SUM(G$3:G221)+J222</f>
        <v>-0.1064628377467659</v>
      </c>
      <c r="N222" s="21"/>
      <c r="O222" s="21"/>
      <c r="P222" s="21"/>
      <c r="Q222" s="19">
        <f t="shared" si="19"/>
        <v>2.0189684764307818E-2</v>
      </c>
      <c r="R222" s="19">
        <f t="shared" si="20"/>
        <v>0.14224401281411342</v>
      </c>
      <c r="S222" s="19">
        <f t="shared" si="21"/>
        <v>1.1334335821094202E-2</v>
      </c>
      <c r="T222" s="19">
        <f t="shared" si="22"/>
        <v>5.3589754415626051E-2</v>
      </c>
      <c r="U222" s="19">
        <f t="shared" si="23"/>
        <v>-1.5127348321523305E-2</v>
      </c>
      <c r="V222" s="19">
        <f t="shared" si="24"/>
        <v>-4.0152726056585354E-2</v>
      </c>
    </row>
    <row r="223" spans="1:22" x14ac:dyDescent="0.25">
      <c r="A223" s="26">
        <f>Wellpath!E223</f>
        <v>0</v>
      </c>
      <c r="B223" s="68">
        <f>Wellpath!K223*Wellpath!P223</f>
        <v>0</v>
      </c>
      <c r="C223" s="22">
        <v>0</v>
      </c>
      <c r="D223" s="22">
        <v>0</v>
      </c>
      <c r="E223" s="20">
        <f>Model!$W$6*((drdp!B223+drdp!K223)*DSTG!$B223+(drdp!E223+drdp!N223)*DSTG!$C223+(drdp!H223+drdp!Q223)*DSTG!$D223)</f>
        <v>0</v>
      </c>
      <c r="F223" s="20">
        <f>Model!$W$6*((drdp!C223+drdp!L223)*DSTG!$B223+(drdp!F223+drdp!O223)*DSTG!$C223+(drdp!I223+drdp!R223)*DSTG!$D223)</f>
        <v>0</v>
      </c>
      <c r="G223" s="20">
        <f>Model!$W$6*((drdp!D223+drdp!M223)*DSTG!$B223+(drdp!G223+drdp!P223)*DSTG!$C223+(drdp!J223+drdp!S223)*DSTG!$D223)</f>
        <v>0</v>
      </c>
      <c r="H223" s="18">
        <f>Model!$W$6*((drdp!B223)*DSTG!$B223+(drdp!E223)*DSTG!$C223+(drdp!H223)*DSTG!$D223)</f>
        <v>0</v>
      </c>
      <c r="I223" s="18">
        <f>Model!$W$6*((drdp!C223)*DSTG!$B223+(drdp!F223)*DSTG!$C223+(drdp!I223)*DSTG!$D223)</f>
        <v>0</v>
      </c>
      <c r="J223" s="18">
        <f>Model!$W$6*((drdp!D223)*DSTG!$B223+(drdp!G223)*DSTG!$C223+(drdp!J223)*DSTG!$D223)</f>
        <v>0</v>
      </c>
      <c r="K223" s="21">
        <f>SUM(E$3:E222)+H223</f>
        <v>0.14209041052902838</v>
      </c>
      <c r="L223" s="21">
        <f>SUM(F$3:F222)+I223</f>
        <v>0.37715250604246742</v>
      </c>
      <c r="M223" s="21">
        <f>SUM(G$3:G222)+J223</f>
        <v>-0.1064628377467659</v>
      </c>
      <c r="N223" s="21"/>
      <c r="O223" s="21"/>
      <c r="P223" s="21"/>
      <c r="Q223" s="19">
        <f t="shared" si="19"/>
        <v>2.0189684764307818E-2</v>
      </c>
      <c r="R223" s="19">
        <f t="shared" si="20"/>
        <v>0.14224401281411342</v>
      </c>
      <c r="S223" s="19">
        <f t="shared" si="21"/>
        <v>1.1334335821094202E-2</v>
      </c>
      <c r="T223" s="19">
        <f t="shared" si="22"/>
        <v>5.3589754415626051E-2</v>
      </c>
      <c r="U223" s="19">
        <f t="shared" si="23"/>
        <v>-1.5127348321523305E-2</v>
      </c>
      <c r="V223" s="19">
        <f t="shared" si="24"/>
        <v>-4.0152726056585354E-2</v>
      </c>
    </row>
    <row r="224" spans="1:22" x14ac:dyDescent="0.25">
      <c r="A224" s="26">
        <f>Wellpath!E224</f>
        <v>0</v>
      </c>
      <c r="B224" s="68">
        <f>Wellpath!K224*Wellpath!P224</f>
        <v>0</v>
      </c>
      <c r="C224" s="22">
        <v>0</v>
      </c>
      <c r="D224" s="22">
        <v>0</v>
      </c>
      <c r="E224" s="20">
        <f>Model!$W$6*((drdp!B224+drdp!K224)*DSTG!$B224+(drdp!E224+drdp!N224)*DSTG!$C224+(drdp!H224+drdp!Q224)*DSTG!$D224)</f>
        <v>0</v>
      </c>
      <c r="F224" s="20">
        <f>Model!$W$6*((drdp!C224+drdp!L224)*DSTG!$B224+(drdp!F224+drdp!O224)*DSTG!$C224+(drdp!I224+drdp!R224)*DSTG!$D224)</f>
        <v>0</v>
      </c>
      <c r="G224" s="20">
        <f>Model!$W$6*((drdp!D224+drdp!M224)*DSTG!$B224+(drdp!G224+drdp!P224)*DSTG!$C224+(drdp!J224+drdp!S224)*DSTG!$D224)</f>
        <v>0</v>
      </c>
      <c r="H224" s="18">
        <f>Model!$W$6*((drdp!B224)*DSTG!$B224+(drdp!E224)*DSTG!$C224+(drdp!H224)*DSTG!$D224)</f>
        <v>0</v>
      </c>
      <c r="I224" s="18">
        <f>Model!$W$6*((drdp!C224)*DSTG!$B224+(drdp!F224)*DSTG!$C224+(drdp!I224)*DSTG!$D224)</f>
        <v>0</v>
      </c>
      <c r="J224" s="18">
        <f>Model!$W$6*((drdp!D224)*DSTG!$B224+(drdp!G224)*DSTG!$C224+(drdp!J224)*DSTG!$D224)</f>
        <v>0</v>
      </c>
      <c r="K224" s="21">
        <f>SUM(E$3:E223)+H224</f>
        <v>0.14209041052902838</v>
      </c>
      <c r="L224" s="21">
        <f>SUM(F$3:F223)+I224</f>
        <v>0.37715250604246742</v>
      </c>
      <c r="M224" s="21">
        <f>SUM(G$3:G223)+J224</f>
        <v>-0.1064628377467659</v>
      </c>
      <c r="N224" s="21"/>
      <c r="O224" s="21"/>
      <c r="P224" s="21"/>
      <c r="Q224" s="19">
        <f t="shared" si="19"/>
        <v>2.0189684764307818E-2</v>
      </c>
      <c r="R224" s="19">
        <f t="shared" si="20"/>
        <v>0.14224401281411342</v>
      </c>
      <c r="S224" s="19">
        <f t="shared" si="21"/>
        <v>1.1334335821094202E-2</v>
      </c>
      <c r="T224" s="19">
        <f t="shared" si="22"/>
        <v>5.3589754415626051E-2</v>
      </c>
      <c r="U224" s="19">
        <f t="shared" si="23"/>
        <v>-1.5127348321523305E-2</v>
      </c>
      <c r="V224" s="19">
        <f t="shared" si="24"/>
        <v>-4.0152726056585354E-2</v>
      </c>
    </row>
    <row r="225" spans="1:22" x14ac:dyDescent="0.25">
      <c r="A225" s="26">
        <f>Wellpath!E225</f>
        <v>0</v>
      </c>
      <c r="B225" s="68">
        <f>Wellpath!K225*Wellpath!P225</f>
        <v>0</v>
      </c>
      <c r="C225" s="22">
        <v>0</v>
      </c>
      <c r="D225" s="22">
        <v>0</v>
      </c>
      <c r="E225" s="20">
        <f>Model!$W$6*((drdp!B225+drdp!K225)*DSTG!$B225+(drdp!E225+drdp!N225)*DSTG!$C225+(drdp!H225+drdp!Q225)*DSTG!$D225)</f>
        <v>0</v>
      </c>
      <c r="F225" s="20">
        <f>Model!$W$6*((drdp!C225+drdp!L225)*DSTG!$B225+(drdp!F225+drdp!O225)*DSTG!$C225+(drdp!I225+drdp!R225)*DSTG!$D225)</f>
        <v>0</v>
      </c>
      <c r="G225" s="20">
        <f>Model!$W$6*((drdp!D225+drdp!M225)*DSTG!$B225+(drdp!G225+drdp!P225)*DSTG!$C225+(drdp!J225+drdp!S225)*DSTG!$D225)</f>
        <v>0</v>
      </c>
      <c r="H225" s="18">
        <f>Model!$W$6*((drdp!B225)*DSTG!$B225+(drdp!E225)*DSTG!$C225+(drdp!H225)*DSTG!$D225)</f>
        <v>0</v>
      </c>
      <c r="I225" s="18">
        <f>Model!$W$6*((drdp!C225)*DSTG!$B225+(drdp!F225)*DSTG!$C225+(drdp!I225)*DSTG!$D225)</f>
        <v>0</v>
      </c>
      <c r="J225" s="18">
        <f>Model!$W$6*((drdp!D225)*DSTG!$B225+(drdp!G225)*DSTG!$C225+(drdp!J225)*DSTG!$D225)</f>
        <v>0</v>
      </c>
      <c r="K225" s="21">
        <f>SUM(E$3:E224)+H225</f>
        <v>0.14209041052902838</v>
      </c>
      <c r="L225" s="21">
        <f>SUM(F$3:F224)+I225</f>
        <v>0.37715250604246742</v>
      </c>
      <c r="M225" s="21">
        <f>SUM(G$3:G224)+J225</f>
        <v>-0.1064628377467659</v>
      </c>
      <c r="N225" s="21"/>
      <c r="O225" s="21"/>
      <c r="P225" s="21"/>
      <c r="Q225" s="19">
        <f t="shared" si="19"/>
        <v>2.0189684764307818E-2</v>
      </c>
      <c r="R225" s="19">
        <f t="shared" si="20"/>
        <v>0.14224401281411342</v>
      </c>
      <c r="S225" s="19">
        <f t="shared" si="21"/>
        <v>1.1334335821094202E-2</v>
      </c>
      <c r="T225" s="19">
        <f t="shared" si="22"/>
        <v>5.3589754415626051E-2</v>
      </c>
      <c r="U225" s="19">
        <f t="shared" si="23"/>
        <v>-1.5127348321523305E-2</v>
      </c>
      <c r="V225" s="19">
        <f t="shared" si="24"/>
        <v>-4.0152726056585354E-2</v>
      </c>
    </row>
    <row r="226" spans="1:22" x14ac:dyDescent="0.25">
      <c r="A226" s="26">
        <f>Wellpath!E226</f>
        <v>0</v>
      </c>
      <c r="B226" s="68">
        <f>Wellpath!K226*Wellpath!P226</f>
        <v>0</v>
      </c>
      <c r="C226" s="22">
        <v>0</v>
      </c>
      <c r="D226" s="22">
        <v>0</v>
      </c>
      <c r="E226" s="20">
        <f>Model!$W$6*((drdp!B226+drdp!K226)*DSTG!$B226+(drdp!E226+drdp!N226)*DSTG!$C226+(drdp!H226+drdp!Q226)*DSTG!$D226)</f>
        <v>0</v>
      </c>
      <c r="F226" s="20">
        <f>Model!$W$6*((drdp!C226+drdp!L226)*DSTG!$B226+(drdp!F226+drdp!O226)*DSTG!$C226+(drdp!I226+drdp!R226)*DSTG!$D226)</f>
        <v>0</v>
      </c>
      <c r="G226" s="20">
        <f>Model!$W$6*((drdp!D226+drdp!M226)*DSTG!$B226+(drdp!G226+drdp!P226)*DSTG!$C226+(drdp!J226+drdp!S226)*DSTG!$D226)</f>
        <v>0</v>
      </c>
      <c r="H226" s="18">
        <f>Model!$W$6*((drdp!B226)*DSTG!$B226+(drdp!E226)*DSTG!$C226+(drdp!H226)*DSTG!$D226)</f>
        <v>0</v>
      </c>
      <c r="I226" s="18">
        <f>Model!$W$6*((drdp!C226)*DSTG!$B226+(drdp!F226)*DSTG!$C226+(drdp!I226)*DSTG!$D226)</f>
        <v>0</v>
      </c>
      <c r="J226" s="18">
        <f>Model!$W$6*((drdp!D226)*DSTG!$B226+(drdp!G226)*DSTG!$C226+(drdp!J226)*DSTG!$D226)</f>
        <v>0</v>
      </c>
      <c r="K226" s="21">
        <f>SUM(E$3:E225)+H226</f>
        <v>0.14209041052902838</v>
      </c>
      <c r="L226" s="21">
        <f>SUM(F$3:F225)+I226</f>
        <v>0.37715250604246742</v>
      </c>
      <c r="M226" s="21">
        <f>SUM(G$3:G225)+J226</f>
        <v>-0.1064628377467659</v>
      </c>
      <c r="N226" s="21"/>
      <c r="O226" s="21"/>
      <c r="P226" s="21"/>
      <c r="Q226" s="19">
        <f t="shared" si="19"/>
        <v>2.0189684764307818E-2</v>
      </c>
      <c r="R226" s="19">
        <f t="shared" si="20"/>
        <v>0.14224401281411342</v>
      </c>
      <c r="S226" s="19">
        <f t="shared" si="21"/>
        <v>1.1334335821094202E-2</v>
      </c>
      <c r="T226" s="19">
        <f t="shared" si="22"/>
        <v>5.3589754415626051E-2</v>
      </c>
      <c r="U226" s="19">
        <f t="shared" si="23"/>
        <v>-1.5127348321523305E-2</v>
      </c>
      <c r="V226" s="19">
        <f t="shared" si="24"/>
        <v>-4.0152726056585354E-2</v>
      </c>
    </row>
    <row r="227" spans="1:22" x14ac:dyDescent="0.25">
      <c r="A227" s="26">
        <f>Wellpath!E227</f>
        <v>0</v>
      </c>
      <c r="B227" s="68">
        <f>Wellpath!K227*Wellpath!P227</f>
        <v>0</v>
      </c>
      <c r="C227" s="22">
        <v>0</v>
      </c>
      <c r="D227" s="22">
        <v>0</v>
      </c>
      <c r="E227" s="20">
        <f>Model!$W$6*((drdp!B227+drdp!K227)*DSTG!$B227+(drdp!E227+drdp!N227)*DSTG!$C227+(drdp!H227+drdp!Q227)*DSTG!$D227)</f>
        <v>0</v>
      </c>
      <c r="F227" s="20">
        <f>Model!$W$6*((drdp!C227+drdp!L227)*DSTG!$B227+(drdp!F227+drdp!O227)*DSTG!$C227+(drdp!I227+drdp!R227)*DSTG!$D227)</f>
        <v>0</v>
      </c>
      <c r="G227" s="20">
        <f>Model!$W$6*((drdp!D227+drdp!M227)*DSTG!$B227+(drdp!G227+drdp!P227)*DSTG!$C227+(drdp!J227+drdp!S227)*DSTG!$D227)</f>
        <v>0</v>
      </c>
      <c r="H227" s="18">
        <f>Model!$W$6*((drdp!B227)*DSTG!$B227+(drdp!E227)*DSTG!$C227+(drdp!H227)*DSTG!$D227)</f>
        <v>0</v>
      </c>
      <c r="I227" s="18">
        <f>Model!$W$6*((drdp!C227)*DSTG!$B227+(drdp!F227)*DSTG!$C227+(drdp!I227)*DSTG!$D227)</f>
        <v>0</v>
      </c>
      <c r="J227" s="18">
        <f>Model!$W$6*((drdp!D227)*DSTG!$B227+(drdp!G227)*DSTG!$C227+(drdp!J227)*DSTG!$D227)</f>
        <v>0</v>
      </c>
      <c r="K227" s="21">
        <f>SUM(E$3:E226)+H227</f>
        <v>0.14209041052902838</v>
      </c>
      <c r="L227" s="21">
        <f>SUM(F$3:F226)+I227</f>
        <v>0.37715250604246742</v>
      </c>
      <c r="M227" s="21">
        <f>SUM(G$3:G226)+J227</f>
        <v>-0.1064628377467659</v>
      </c>
      <c r="N227" s="21"/>
      <c r="O227" s="21"/>
      <c r="P227" s="21"/>
      <c r="Q227" s="19">
        <f t="shared" si="19"/>
        <v>2.0189684764307818E-2</v>
      </c>
      <c r="R227" s="19">
        <f t="shared" si="20"/>
        <v>0.14224401281411342</v>
      </c>
      <c r="S227" s="19">
        <f t="shared" si="21"/>
        <v>1.1334335821094202E-2</v>
      </c>
      <c r="T227" s="19">
        <f t="shared" si="22"/>
        <v>5.3589754415626051E-2</v>
      </c>
      <c r="U227" s="19">
        <f t="shared" si="23"/>
        <v>-1.5127348321523305E-2</v>
      </c>
      <c r="V227" s="19">
        <f t="shared" si="24"/>
        <v>-4.0152726056585354E-2</v>
      </c>
    </row>
    <row r="228" spans="1:22" x14ac:dyDescent="0.25">
      <c r="A228" s="26">
        <f>Wellpath!E228</f>
        <v>0</v>
      </c>
      <c r="B228" s="68">
        <f>Wellpath!K228*Wellpath!P228</f>
        <v>0</v>
      </c>
      <c r="C228" s="22">
        <v>0</v>
      </c>
      <c r="D228" s="22">
        <v>0</v>
      </c>
      <c r="E228" s="20">
        <f>Model!$W$6*((drdp!B228+drdp!K228)*DSTG!$B228+(drdp!E228+drdp!N228)*DSTG!$C228+(drdp!H228+drdp!Q228)*DSTG!$D228)</f>
        <v>0</v>
      </c>
      <c r="F228" s="20">
        <f>Model!$W$6*((drdp!C228+drdp!L228)*DSTG!$B228+(drdp!F228+drdp!O228)*DSTG!$C228+(drdp!I228+drdp!R228)*DSTG!$D228)</f>
        <v>0</v>
      </c>
      <c r="G228" s="20">
        <f>Model!$W$6*((drdp!D228+drdp!M228)*DSTG!$B228+(drdp!G228+drdp!P228)*DSTG!$C228+(drdp!J228+drdp!S228)*DSTG!$D228)</f>
        <v>0</v>
      </c>
      <c r="H228" s="18">
        <f>Model!$W$6*((drdp!B228)*DSTG!$B228+(drdp!E228)*DSTG!$C228+(drdp!H228)*DSTG!$D228)</f>
        <v>0</v>
      </c>
      <c r="I228" s="18">
        <f>Model!$W$6*((drdp!C228)*DSTG!$B228+(drdp!F228)*DSTG!$C228+(drdp!I228)*DSTG!$D228)</f>
        <v>0</v>
      </c>
      <c r="J228" s="18">
        <f>Model!$W$6*((drdp!D228)*DSTG!$B228+(drdp!G228)*DSTG!$C228+(drdp!J228)*DSTG!$D228)</f>
        <v>0</v>
      </c>
      <c r="K228" s="21">
        <f>SUM(E$3:E227)+H228</f>
        <v>0.14209041052902838</v>
      </c>
      <c r="L228" s="21">
        <f>SUM(F$3:F227)+I228</f>
        <v>0.37715250604246742</v>
      </c>
      <c r="M228" s="21">
        <f>SUM(G$3:G227)+J228</f>
        <v>-0.1064628377467659</v>
      </c>
      <c r="N228" s="21"/>
      <c r="O228" s="21"/>
      <c r="P228" s="21"/>
      <c r="Q228" s="19">
        <f t="shared" si="19"/>
        <v>2.0189684764307818E-2</v>
      </c>
      <c r="R228" s="19">
        <f t="shared" si="20"/>
        <v>0.14224401281411342</v>
      </c>
      <c r="S228" s="19">
        <f t="shared" si="21"/>
        <v>1.1334335821094202E-2</v>
      </c>
      <c r="T228" s="19">
        <f t="shared" si="22"/>
        <v>5.3589754415626051E-2</v>
      </c>
      <c r="U228" s="19">
        <f t="shared" si="23"/>
        <v>-1.5127348321523305E-2</v>
      </c>
      <c r="V228" s="19">
        <f t="shared" si="24"/>
        <v>-4.0152726056585354E-2</v>
      </c>
    </row>
    <row r="229" spans="1:22" x14ac:dyDescent="0.25">
      <c r="A229" s="26">
        <f>Wellpath!E229</f>
        <v>0</v>
      </c>
      <c r="B229" s="68">
        <f>Wellpath!K229*Wellpath!P229</f>
        <v>0</v>
      </c>
      <c r="C229" s="22">
        <v>0</v>
      </c>
      <c r="D229" s="22">
        <v>0</v>
      </c>
      <c r="E229" s="20">
        <f>Model!$W$6*((drdp!B229+drdp!K229)*DSTG!$B229+(drdp!E229+drdp!N229)*DSTG!$C229+(drdp!H229+drdp!Q229)*DSTG!$D229)</f>
        <v>0</v>
      </c>
      <c r="F229" s="20">
        <f>Model!$W$6*((drdp!C229+drdp!L229)*DSTG!$B229+(drdp!F229+drdp!O229)*DSTG!$C229+(drdp!I229+drdp!R229)*DSTG!$D229)</f>
        <v>0</v>
      </c>
      <c r="G229" s="20">
        <f>Model!$W$6*((drdp!D229+drdp!M229)*DSTG!$B229+(drdp!G229+drdp!P229)*DSTG!$C229+(drdp!J229+drdp!S229)*DSTG!$D229)</f>
        <v>0</v>
      </c>
      <c r="H229" s="18">
        <f>Model!$W$6*((drdp!B229)*DSTG!$B229+(drdp!E229)*DSTG!$C229+(drdp!H229)*DSTG!$D229)</f>
        <v>0</v>
      </c>
      <c r="I229" s="18">
        <f>Model!$W$6*((drdp!C229)*DSTG!$B229+(drdp!F229)*DSTG!$C229+(drdp!I229)*DSTG!$D229)</f>
        <v>0</v>
      </c>
      <c r="J229" s="18">
        <f>Model!$W$6*((drdp!D229)*DSTG!$B229+(drdp!G229)*DSTG!$C229+(drdp!J229)*DSTG!$D229)</f>
        <v>0</v>
      </c>
      <c r="K229" s="21">
        <f>SUM(E$3:E228)+H229</f>
        <v>0.14209041052902838</v>
      </c>
      <c r="L229" s="21">
        <f>SUM(F$3:F228)+I229</f>
        <v>0.37715250604246742</v>
      </c>
      <c r="M229" s="21">
        <f>SUM(G$3:G228)+J229</f>
        <v>-0.1064628377467659</v>
      </c>
      <c r="N229" s="21"/>
      <c r="O229" s="21"/>
      <c r="P229" s="21"/>
      <c r="Q229" s="19">
        <f t="shared" si="19"/>
        <v>2.0189684764307818E-2</v>
      </c>
      <c r="R229" s="19">
        <f t="shared" si="20"/>
        <v>0.14224401281411342</v>
      </c>
      <c r="S229" s="19">
        <f t="shared" si="21"/>
        <v>1.1334335821094202E-2</v>
      </c>
      <c r="T229" s="19">
        <f t="shared" si="22"/>
        <v>5.3589754415626051E-2</v>
      </c>
      <c r="U229" s="19">
        <f t="shared" si="23"/>
        <v>-1.5127348321523305E-2</v>
      </c>
      <c r="V229" s="19">
        <f t="shared" si="24"/>
        <v>-4.0152726056585354E-2</v>
      </c>
    </row>
    <row r="230" spans="1:22" x14ac:dyDescent="0.25">
      <c r="A230" s="26">
        <f>Wellpath!E230</f>
        <v>0</v>
      </c>
      <c r="B230" s="68">
        <f>Wellpath!K230*Wellpath!P230</f>
        <v>0</v>
      </c>
      <c r="C230" s="22">
        <v>0</v>
      </c>
      <c r="D230" s="22">
        <v>0</v>
      </c>
      <c r="E230" s="20">
        <f>Model!$W$6*((drdp!B230+drdp!K230)*DSTG!$B230+(drdp!E230+drdp!N230)*DSTG!$C230+(drdp!H230+drdp!Q230)*DSTG!$D230)</f>
        <v>0</v>
      </c>
      <c r="F230" s="20">
        <f>Model!$W$6*((drdp!C230+drdp!L230)*DSTG!$B230+(drdp!F230+drdp!O230)*DSTG!$C230+(drdp!I230+drdp!R230)*DSTG!$D230)</f>
        <v>0</v>
      </c>
      <c r="G230" s="20">
        <f>Model!$W$6*((drdp!D230+drdp!M230)*DSTG!$B230+(drdp!G230+drdp!P230)*DSTG!$C230+(drdp!J230+drdp!S230)*DSTG!$D230)</f>
        <v>0</v>
      </c>
      <c r="H230" s="18">
        <f>Model!$W$6*((drdp!B230)*DSTG!$B230+(drdp!E230)*DSTG!$C230+(drdp!H230)*DSTG!$D230)</f>
        <v>0</v>
      </c>
      <c r="I230" s="18">
        <f>Model!$W$6*((drdp!C230)*DSTG!$B230+(drdp!F230)*DSTG!$C230+(drdp!I230)*DSTG!$D230)</f>
        <v>0</v>
      </c>
      <c r="J230" s="18">
        <f>Model!$W$6*((drdp!D230)*DSTG!$B230+(drdp!G230)*DSTG!$C230+(drdp!J230)*DSTG!$D230)</f>
        <v>0</v>
      </c>
      <c r="K230" s="21">
        <f>SUM(E$3:E229)+H230</f>
        <v>0.14209041052902838</v>
      </c>
      <c r="L230" s="21">
        <f>SUM(F$3:F229)+I230</f>
        <v>0.37715250604246742</v>
      </c>
      <c r="M230" s="21">
        <f>SUM(G$3:G229)+J230</f>
        <v>-0.1064628377467659</v>
      </c>
      <c r="N230" s="21"/>
      <c r="O230" s="21"/>
      <c r="P230" s="21"/>
      <c r="Q230" s="19">
        <f t="shared" si="19"/>
        <v>2.0189684764307818E-2</v>
      </c>
      <c r="R230" s="19">
        <f t="shared" si="20"/>
        <v>0.14224401281411342</v>
      </c>
      <c r="S230" s="19">
        <f t="shared" si="21"/>
        <v>1.1334335821094202E-2</v>
      </c>
      <c r="T230" s="19">
        <f t="shared" si="22"/>
        <v>5.3589754415626051E-2</v>
      </c>
      <c r="U230" s="19">
        <f t="shared" si="23"/>
        <v>-1.5127348321523305E-2</v>
      </c>
      <c r="V230" s="19">
        <f t="shared" si="24"/>
        <v>-4.0152726056585354E-2</v>
      </c>
    </row>
    <row r="231" spans="1:22" x14ac:dyDescent="0.25">
      <c r="A231" s="26">
        <f>Wellpath!E231</f>
        <v>0</v>
      </c>
      <c r="B231" s="68">
        <f>Wellpath!K231*Wellpath!P231</f>
        <v>0</v>
      </c>
      <c r="C231" s="22">
        <v>0</v>
      </c>
      <c r="D231" s="22">
        <v>0</v>
      </c>
      <c r="E231" s="20">
        <f>Model!$W$6*((drdp!B231+drdp!K231)*DSTG!$B231+(drdp!E231+drdp!N231)*DSTG!$C231+(drdp!H231+drdp!Q231)*DSTG!$D231)</f>
        <v>0</v>
      </c>
      <c r="F231" s="20">
        <f>Model!$W$6*((drdp!C231+drdp!L231)*DSTG!$B231+(drdp!F231+drdp!O231)*DSTG!$C231+(drdp!I231+drdp!R231)*DSTG!$D231)</f>
        <v>0</v>
      </c>
      <c r="G231" s="20">
        <f>Model!$W$6*((drdp!D231+drdp!M231)*DSTG!$B231+(drdp!G231+drdp!P231)*DSTG!$C231+(drdp!J231+drdp!S231)*DSTG!$D231)</f>
        <v>0</v>
      </c>
      <c r="H231" s="18">
        <f>Model!$W$6*((drdp!B231)*DSTG!$B231+(drdp!E231)*DSTG!$C231+(drdp!H231)*DSTG!$D231)</f>
        <v>0</v>
      </c>
      <c r="I231" s="18">
        <f>Model!$W$6*((drdp!C231)*DSTG!$B231+(drdp!F231)*DSTG!$C231+(drdp!I231)*DSTG!$D231)</f>
        <v>0</v>
      </c>
      <c r="J231" s="18">
        <f>Model!$W$6*((drdp!D231)*DSTG!$B231+(drdp!G231)*DSTG!$C231+(drdp!J231)*DSTG!$D231)</f>
        <v>0</v>
      </c>
      <c r="K231" s="21">
        <f>SUM(E$3:E230)+H231</f>
        <v>0.14209041052902838</v>
      </c>
      <c r="L231" s="21">
        <f>SUM(F$3:F230)+I231</f>
        <v>0.37715250604246742</v>
      </c>
      <c r="M231" s="21">
        <f>SUM(G$3:G230)+J231</f>
        <v>-0.1064628377467659</v>
      </c>
      <c r="N231" s="21"/>
      <c r="O231" s="21"/>
      <c r="P231" s="21"/>
      <c r="Q231" s="19">
        <f t="shared" si="19"/>
        <v>2.0189684764307818E-2</v>
      </c>
      <c r="R231" s="19">
        <f t="shared" si="20"/>
        <v>0.14224401281411342</v>
      </c>
      <c r="S231" s="19">
        <f t="shared" si="21"/>
        <v>1.1334335821094202E-2</v>
      </c>
      <c r="T231" s="19">
        <f t="shared" si="22"/>
        <v>5.3589754415626051E-2</v>
      </c>
      <c r="U231" s="19">
        <f t="shared" si="23"/>
        <v>-1.5127348321523305E-2</v>
      </c>
      <c r="V231" s="19">
        <f t="shared" si="24"/>
        <v>-4.0152726056585354E-2</v>
      </c>
    </row>
    <row r="232" spans="1:22" x14ac:dyDescent="0.25">
      <c r="A232" s="26">
        <f>Wellpath!E232</f>
        <v>0</v>
      </c>
      <c r="B232" s="68">
        <f>Wellpath!K232*Wellpath!P232</f>
        <v>0</v>
      </c>
      <c r="C232" s="22">
        <v>0</v>
      </c>
      <c r="D232" s="22">
        <v>0</v>
      </c>
      <c r="E232" s="20">
        <f>Model!$W$6*((drdp!B232+drdp!K232)*DSTG!$B232+(drdp!E232+drdp!N232)*DSTG!$C232+(drdp!H232+drdp!Q232)*DSTG!$D232)</f>
        <v>0</v>
      </c>
      <c r="F232" s="20">
        <f>Model!$W$6*((drdp!C232+drdp!L232)*DSTG!$B232+(drdp!F232+drdp!O232)*DSTG!$C232+(drdp!I232+drdp!R232)*DSTG!$D232)</f>
        <v>0</v>
      </c>
      <c r="G232" s="20">
        <f>Model!$W$6*((drdp!D232+drdp!M232)*DSTG!$B232+(drdp!G232+drdp!P232)*DSTG!$C232+(drdp!J232+drdp!S232)*DSTG!$D232)</f>
        <v>0</v>
      </c>
      <c r="H232" s="18">
        <f>Model!$W$6*((drdp!B232)*DSTG!$B232+(drdp!E232)*DSTG!$C232+(drdp!H232)*DSTG!$D232)</f>
        <v>0</v>
      </c>
      <c r="I232" s="18">
        <f>Model!$W$6*((drdp!C232)*DSTG!$B232+(drdp!F232)*DSTG!$C232+(drdp!I232)*DSTG!$D232)</f>
        <v>0</v>
      </c>
      <c r="J232" s="18">
        <f>Model!$W$6*((drdp!D232)*DSTG!$B232+(drdp!G232)*DSTG!$C232+(drdp!J232)*DSTG!$D232)</f>
        <v>0</v>
      </c>
      <c r="K232" s="21">
        <f>SUM(E$3:E231)+H232</f>
        <v>0.14209041052902838</v>
      </c>
      <c r="L232" s="21">
        <f>SUM(F$3:F231)+I232</f>
        <v>0.37715250604246742</v>
      </c>
      <c r="M232" s="21">
        <f>SUM(G$3:G231)+J232</f>
        <v>-0.1064628377467659</v>
      </c>
      <c r="N232" s="21"/>
      <c r="O232" s="21"/>
      <c r="P232" s="21"/>
      <c r="Q232" s="19">
        <f t="shared" si="19"/>
        <v>2.0189684764307818E-2</v>
      </c>
      <c r="R232" s="19">
        <f t="shared" si="20"/>
        <v>0.14224401281411342</v>
      </c>
      <c r="S232" s="19">
        <f t="shared" si="21"/>
        <v>1.1334335821094202E-2</v>
      </c>
      <c r="T232" s="19">
        <f t="shared" si="22"/>
        <v>5.3589754415626051E-2</v>
      </c>
      <c r="U232" s="19">
        <f t="shared" si="23"/>
        <v>-1.5127348321523305E-2</v>
      </c>
      <c r="V232" s="19">
        <f t="shared" si="24"/>
        <v>-4.0152726056585354E-2</v>
      </c>
    </row>
    <row r="233" spans="1:22" x14ac:dyDescent="0.25">
      <c r="A233" s="26">
        <f>Wellpath!E233</f>
        <v>0</v>
      </c>
      <c r="B233" s="68">
        <f>Wellpath!K233*Wellpath!P233</f>
        <v>0</v>
      </c>
      <c r="C233" s="22">
        <v>0</v>
      </c>
      <c r="D233" s="22">
        <v>0</v>
      </c>
      <c r="E233" s="20">
        <f>Model!$W$6*((drdp!B233+drdp!K233)*DSTG!$B233+(drdp!E233+drdp!N233)*DSTG!$C233+(drdp!H233+drdp!Q233)*DSTG!$D233)</f>
        <v>0</v>
      </c>
      <c r="F233" s="20">
        <f>Model!$W$6*((drdp!C233+drdp!L233)*DSTG!$B233+(drdp!F233+drdp!O233)*DSTG!$C233+(drdp!I233+drdp!R233)*DSTG!$D233)</f>
        <v>0</v>
      </c>
      <c r="G233" s="20">
        <f>Model!$W$6*((drdp!D233+drdp!M233)*DSTG!$B233+(drdp!G233+drdp!P233)*DSTG!$C233+(drdp!J233+drdp!S233)*DSTG!$D233)</f>
        <v>0</v>
      </c>
      <c r="H233" s="18">
        <f>Model!$W$6*((drdp!B233)*DSTG!$B233+(drdp!E233)*DSTG!$C233+(drdp!H233)*DSTG!$D233)</f>
        <v>0</v>
      </c>
      <c r="I233" s="18">
        <f>Model!$W$6*((drdp!C233)*DSTG!$B233+(drdp!F233)*DSTG!$C233+(drdp!I233)*DSTG!$D233)</f>
        <v>0</v>
      </c>
      <c r="J233" s="18">
        <f>Model!$W$6*((drdp!D233)*DSTG!$B233+(drdp!G233)*DSTG!$C233+(drdp!J233)*DSTG!$D233)</f>
        <v>0</v>
      </c>
      <c r="K233" s="21">
        <f>SUM(E$3:E232)+H233</f>
        <v>0.14209041052902838</v>
      </c>
      <c r="L233" s="21">
        <f>SUM(F$3:F232)+I233</f>
        <v>0.37715250604246742</v>
      </c>
      <c r="M233" s="21">
        <f>SUM(G$3:G232)+J233</f>
        <v>-0.1064628377467659</v>
      </c>
      <c r="N233" s="21"/>
      <c r="O233" s="21"/>
      <c r="P233" s="21"/>
      <c r="Q233" s="19">
        <f t="shared" si="19"/>
        <v>2.0189684764307818E-2</v>
      </c>
      <c r="R233" s="19">
        <f t="shared" si="20"/>
        <v>0.14224401281411342</v>
      </c>
      <c r="S233" s="19">
        <f t="shared" si="21"/>
        <v>1.1334335821094202E-2</v>
      </c>
      <c r="T233" s="19">
        <f t="shared" si="22"/>
        <v>5.3589754415626051E-2</v>
      </c>
      <c r="U233" s="19">
        <f t="shared" si="23"/>
        <v>-1.5127348321523305E-2</v>
      </c>
      <c r="V233" s="19">
        <f t="shared" si="24"/>
        <v>-4.0152726056585354E-2</v>
      </c>
    </row>
    <row r="234" spans="1:22" x14ac:dyDescent="0.25">
      <c r="A234" s="26">
        <f>Wellpath!E234</f>
        <v>0</v>
      </c>
      <c r="B234" s="68">
        <f>Wellpath!K234*Wellpath!P234</f>
        <v>0</v>
      </c>
      <c r="C234" s="22">
        <v>0</v>
      </c>
      <c r="D234" s="22">
        <v>0</v>
      </c>
      <c r="E234" s="20">
        <f>Model!$W$6*((drdp!B234+drdp!K234)*DSTG!$B234+(drdp!E234+drdp!N234)*DSTG!$C234+(drdp!H234+drdp!Q234)*DSTG!$D234)</f>
        <v>0</v>
      </c>
      <c r="F234" s="20">
        <f>Model!$W$6*((drdp!C234+drdp!L234)*DSTG!$B234+(drdp!F234+drdp!O234)*DSTG!$C234+(drdp!I234+drdp!R234)*DSTG!$D234)</f>
        <v>0</v>
      </c>
      <c r="G234" s="20">
        <f>Model!$W$6*((drdp!D234+drdp!M234)*DSTG!$B234+(drdp!G234+drdp!P234)*DSTG!$C234+(drdp!J234+drdp!S234)*DSTG!$D234)</f>
        <v>0</v>
      </c>
      <c r="H234" s="18">
        <f>Model!$W$6*((drdp!B234)*DSTG!$B234+(drdp!E234)*DSTG!$C234+(drdp!H234)*DSTG!$D234)</f>
        <v>0</v>
      </c>
      <c r="I234" s="18">
        <f>Model!$W$6*((drdp!C234)*DSTG!$B234+(drdp!F234)*DSTG!$C234+(drdp!I234)*DSTG!$D234)</f>
        <v>0</v>
      </c>
      <c r="J234" s="18">
        <f>Model!$W$6*((drdp!D234)*DSTG!$B234+(drdp!G234)*DSTG!$C234+(drdp!J234)*DSTG!$D234)</f>
        <v>0</v>
      </c>
      <c r="K234" s="21">
        <f>SUM(E$3:E233)+H234</f>
        <v>0.14209041052902838</v>
      </c>
      <c r="L234" s="21">
        <f>SUM(F$3:F233)+I234</f>
        <v>0.37715250604246742</v>
      </c>
      <c r="M234" s="21">
        <f>SUM(G$3:G233)+J234</f>
        <v>-0.1064628377467659</v>
      </c>
      <c r="N234" s="21"/>
      <c r="O234" s="21"/>
      <c r="P234" s="21"/>
      <c r="Q234" s="19">
        <f t="shared" si="19"/>
        <v>2.0189684764307818E-2</v>
      </c>
      <c r="R234" s="19">
        <f t="shared" si="20"/>
        <v>0.14224401281411342</v>
      </c>
      <c r="S234" s="19">
        <f t="shared" si="21"/>
        <v>1.1334335821094202E-2</v>
      </c>
      <c r="T234" s="19">
        <f t="shared" si="22"/>
        <v>5.3589754415626051E-2</v>
      </c>
      <c r="U234" s="19">
        <f t="shared" si="23"/>
        <v>-1.5127348321523305E-2</v>
      </c>
      <c r="V234" s="19">
        <f t="shared" si="24"/>
        <v>-4.0152726056585354E-2</v>
      </c>
    </row>
    <row r="235" spans="1:22" x14ac:dyDescent="0.25">
      <c r="A235" s="26">
        <f>Wellpath!E235</f>
        <v>0</v>
      </c>
      <c r="B235" s="68">
        <f>Wellpath!K235*Wellpath!P235</f>
        <v>0</v>
      </c>
      <c r="C235" s="22">
        <v>0</v>
      </c>
      <c r="D235" s="22">
        <v>0</v>
      </c>
      <c r="E235" s="20">
        <f>Model!$W$6*((drdp!B235+drdp!K235)*DSTG!$B235+(drdp!E235+drdp!N235)*DSTG!$C235+(drdp!H235+drdp!Q235)*DSTG!$D235)</f>
        <v>0</v>
      </c>
      <c r="F235" s="20">
        <f>Model!$W$6*((drdp!C235+drdp!L235)*DSTG!$B235+(drdp!F235+drdp!O235)*DSTG!$C235+(drdp!I235+drdp!R235)*DSTG!$D235)</f>
        <v>0</v>
      </c>
      <c r="G235" s="20">
        <f>Model!$W$6*((drdp!D235+drdp!M235)*DSTG!$B235+(drdp!G235+drdp!P235)*DSTG!$C235+(drdp!J235+drdp!S235)*DSTG!$D235)</f>
        <v>0</v>
      </c>
      <c r="H235" s="18">
        <f>Model!$W$6*((drdp!B235)*DSTG!$B235+(drdp!E235)*DSTG!$C235+(drdp!H235)*DSTG!$D235)</f>
        <v>0</v>
      </c>
      <c r="I235" s="18">
        <f>Model!$W$6*((drdp!C235)*DSTG!$B235+(drdp!F235)*DSTG!$C235+(drdp!I235)*DSTG!$D235)</f>
        <v>0</v>
      </c>
      <c r="J235" s="18">
        <f>Model!$W$6*((drdp!D235)*DSTG!$B235+(drdp!G235)*DSTG!$C235+(drdp!J235)*DSTG!$D235)</f>
        <v>0</v>
      </c>
      <c r="K235" s="21">
        <f>SUM(E$3:E234)+H235</f>
        <v>0.14209041052902838</v>
      </c>
      <c r="L235" s="21">
        <f>SUM(F$3:F234)+I235</f>
        <v>0.37715250604246742</v>
      </c>
      <c r="M235" s="21">
        <f>SUM(G$3:G234)+J235</f>
        <v>-0.1064628377467659</v>
      </c>
      <c r="N235" s="21"/>
      <c r="O235" s="21"/>
      <c r="P235" s="21"/>
      <c r="Q235" s="19">
        <f t="shared" si="19"/>
        <v>2.0189684764307818E-2</v>
      </c>
      <c r="R235" s="19">
        <f t="shared" si="20"/>
        <v>0.14224401281411342</v>
      </c>
      <c r="S235" s="19">
        <f t="shared" si="21"/>
        <v>1.1334335821094202E-2</v>
      </c>
      <c r="T235" s="19">
        <f t="shared" si="22"/>
        <v>5.3589754415626051E-2</v>
      </c>
      <c r="U235" s="19">
        <f t="shared" si="23"/>
        <v>-1.5127348321523305E-2</v>
      </c>
      <c r="V235" s="19">
        <f t="shared" si="24"/>
        <v>-4.0152726056585354E-2</v>
      </c>
    </row>
    <row r="236" spans="1:22" x14ac:dyDescent="0.25">
      <c r="A236" s="26">
        <f>Wellpath!E236</f>
        <v>0</v>
      </c>
      <c r="B236" s="68">
        <f>Wellpath!K236*Wellpath!P236</f>
        <v>0</v>
      </c>
      <c r="C236" s="22">
        <v>0</v>
      </c>
      <c r="D236" s="22">
        <v>0</v>
      </c>
      <c r="E236" s="20">
        <f>Model!$W$6*((drdp!B236+drdp!K236)*DSTG!$B236+(drdp!E236+drdp!N236)*DSTG!$C236+(drdp!H236+drdp!Q236)*DSTG!$D236)</f>
        <v>0</v>
      </c>
      <c r="F236" s="20">
        <f>Model!$W$6*((drdp!C236+drdp!L236)*DSTG!$B236+(drdp!F236+drdp!O236)*DSTG!$C236+(drdp!I236+drdp!R236)*DSTG!$D236)</f>
        <v>0</v>
      </c>
      <c r="G236" s="20">
        <f>Model!$W$6*((drdp!D236+drdp!M236)*DSTG!$B236+(drdp!G236+drdp!P236)*DSTG!$C236+(drdp!J236+drdp!S236)*DSTG!$D236)</f>
        <v>0</v>
      </c>
      <c r="H236" s="18">
        <f>Model!$W$6*((drdp!B236)*DSTG!$B236+(drdp!E236)*DSTG!$C236+(drdp!H236)*DSTG!$D236)</f>
        <v>0</v>
      </c>
      <c r="I236" s="18">
        <f>Model!$W$6*((drdp!C236)*DSTG!$B236+(drdp!F236)*DSTG!$C236+(drdp!I236)*DSTG!$D236)</f>
        <v>0</v>
      </c>
      <c r="J236" s="18">
        <f>Model!$W$6*((drdp!D236)*DSTG!$B236+(drdp!G236)*DSTG!$C236+(drdp!J236)*DSTG!$D236)</f>
        <v>0</v>
      </c>
      <c r="K236" s="21">
        <f>SUM(E$3:E235)+H236</f>
        <v>0.14209041052902838</v>
      </c>
      <c r="L236" s="21">
        <f>SUM(F$3:F235)+I236</f>
        <v>0.37715250604246742</v>
      </c>
      <c r="M236" s="21">
        <f>SUM(G$3:G235)+J236</f>
        <v>-0.1064628377467659</v>
      </c>
      <c r="N236" s="21"/>
      <c r="O236" s="21"/>
      <c r="P236" s="21"/>
      <c r="Q236" s="19">
        <f t="shared" si="19"/>
        <v>2.0189684764307818E-2</v>
      </c>
      <c r="R236" s="19">
        <f t="shared" si="20"/>
        <v>0.14224401281411342</v>
      </c>
      <c r="S236" s="19">
        <f t="shared" si="21"/>
        <v>1.1334335821094202E-2</v>
      </c>
      <c r="T236" s="19">
        <f t="shared" si="22"/>
        <v>5.3589754415626051E-2</v>
      </c>
      <c r="U236" s="19">
        <f t="shared" si="23"/>
        <v>-1.5127348321523305E-2</v>
      </c>
      <c r="V236" s="19">
        <f t="shared" si="24"/>
        <v>-4.0152726056585354E-2</v>
      </c>
    </row>
    <row r="237" spans="1:22" x14ac:dyDescent="0.25">
      <c r="A237" s="26">
        <f>Wellpath!E237</f>
        <v>0</v>
      </c>
      <c r="B237" s="68">
        <f>Wellpath!K237*Wellpath!P237</f>
        <v>0</v>
      </c>
      <c r="C237" s="22">
        <v>0</v>
      </c>
      <c r="D237" s="22">
        <v>0</v>
      </c>
      <c r="E237" s="20">
        <f>Model!$W$6*((drdp!B237+drdp!K237)*DSTG!$B237+(drdp!E237+drdp!N237)*DSTG!$C237+(drdp!H237+drdp!Q237)*DSTG!$D237)</f>
        <v>0</v>
      </c>
      <c r="F237" s="20">
        <f>Model!$W$6*((drdp!C237+drdp!L237)*DSTG!$B237+(drdp!F237+drdp!O237)*DSTG!$C237+(drdp!I237+drdp!R237)*DSTG!$D237)</f>
        <v>0</v>
      </c>
      <c r="G237" s="20">
        <f>Model!$W$6*((drdp!D237+drdp!M237)*DSTG!$B237+(drdp!G237+drdp!P237)*DSTG!$C237+(drdp!J237+drdp!S237)*DSTG!$D237)</f>
        <v>0</v>
      </c>
      <c r="H237" s="18">
        <f>Model!$W$6*((drdp!B237)*DSTG!$B237+(drdp!E237)*DSTG!$C237+(drdp!H237)*DSTG!$D237)</f>
        <v>0</v>
      </c>
      <c r="I237" s="18">
        <f>Model!$W$6*((drdp!C237)*DSTG!$B237+(drdp!F237)*DSTG!$C237+(drdp!I237)*DSTG!$D237)</f>
        <v>0</v>
      </c>
      <c r="J237" s="18">
        <f>Model!$W$6*((drdp!D237)*DSTG!$B237+(drdp!G237)*DSTG!$C237+(drdp!J237)*DSTG!$D237)</f>
        <v>0</v>
      </c>
      <c r="K237" s="21">
        <f>SUM(E$3:E236)+H237</f>
        <v>0.14209041052902838</v>
      </c>
      <c r="L237" s="21">
        <f>SUM(F$3:F236)+I237</f>
        <v>0.37715250604246742</v>
      </c>
      <c r="M237" s="21">
        <f>SUM(G$3:G236)+J237</f>
        <v>-0.1064628377467659</v>
      </c>
      <c r="N237" s="21"/>
      <c r="O237" s="21"/>
      <c r="P237" s="21"/>
      <c r="Q237" s="19">
        <f t="shared" si="19"/>
        <v>2.0189684764307818E-2</v>
      </c>
      <c r="R237" s="19">
        <f t="shared" si="20"/>
        <v>0.14224401281411342</v>
      </c>
      <c r="S237" s="19">
        <f t="shared" si="21"/>
        <v>1.1334335821094202E-2</v>
      </c>
      <c r="T237" s="19">
        <f t="shared" si="22"/>
        <v>5.3589754415626051E-2</v>
      </c>
      <c r="U237" s="19">
        <f t="shared" si="23"/>
        <v>-1.5127348321523305E-2</v>
      </c>
      <c r="V237" s="19">
        <f t="shared" si="24"/>
        <v>-4.0152726056585354E-2</v>
      </c>
    </row>
    <row r="238" spans="1:22" x14ac:dyDescent="0.25">
      <c r="A238" s="26">
        <f>Wellpath!E238</f>
        <v>0</v>
      </c>
      <c r="B238" s="68">
        <f>Wellpath!K238*Wellpath!P238</f>
        <v>0</v>
      </c>
      <c r="C238" s="22">
        <v>0</v>
      </c>
      <c r="D238" s="22">
        <v>0</v>
      </c>
      <c r="E238" s="20">
        <f>Model!$W$6*((drdp!B238+drdp!K238)*DSTG!$B238+(drdp!E238+drdp!N238)*DSTG!$C238+(drdp!H238+drdp!Q238)*DSTG!$D238)</f>
        <v>0</v>
      </c>
      <c r="F238" s="20">
        <f>Model!$W$6*((drdp!C238+drdp!L238)*DSTG!$B238+(drdp!F238+drdp!O238)*DSTG!$C238+(drdp!I238+drdp!R238)*DSTG!$D238)</f>
        <v>0</v>
      </c>
      <c r="G238" s="20">
        <f>Model!$W$6*((drdp!D238+drdp!M238)*DSTG!$B238+(drdp!G238+drdp!P238)*DSTG!$C238+(drdp!J238+drdp!S238)*DSTG!$D238)</f>
        <v>0</v>
      </c>
      <c r="H238" s="18">
        <f>Model!$W$6*((drdp!B238)*DSTG!$B238+(drdp!E238)*DSTG!$C238+(drdp!H238)*DSTG!$D238)</f>
        <v>0</v>
      </c>
      <c r="I238" s="18">
        <f>Model!$W$6*((drdp!C238)*DSTG!$B238+(drdp!F238)*DSTG!$C238+(drdp!I238)*DSTG!$D238)</f>
        <v>0</v>
      </c>
      <c r="J238" s="18">
        <f>Model!$W$6*((drdp!D238)*DSTG!$B238+(drdp!G238)*DSTG!$C238+(drdp!J238)*DSTG!$D238)</f>
        <v>0</v>
      </c>
      <c r="K238" s="21">
        <f>SUM(E$3:E237)+H238</f>
        <v>0.14209041052902838</v>
      </c>
      <c r="L238" s="21">
        <f>SUM(F$3:F237)+I238</f>
        <v>0.37715250604246742</v>
      </c>
      <c r="M238" s="21">
        <f>SUM(G$3:G237)+J238</f>
        <v>-0.1064628377467659</v>
      </c>
      <c r="N238" s="21"/>
      <c r="O238" s="21"/>
      <c r="P238" s="21"/>
      <c r="Q238" s="19">
        <f t="shared" si="19"/>
        <v>2.0189684764307818E-2</v>
      </c>
      <c r="R238" s="19">
        <f t="shared" si="20"/>
        <v>0.14224401281411342</v>
      </c>
      <c r="S238" s="19">
        <f t="shared" si="21"/>
        <v>1.1334335821094202E-2</v>
      </c>
      <c r="T238" s="19">
        <f t="shared" si="22"/>
        <v>5.3589754415626051E-2</v>
      </c>
      <c r="U238" s="19">
        <f t="shared" si="23"/>
        <v>-1.5127348321523305E-2</v>
      </c>
      <c r="V238" s="19">
        <f t="shared" si="24"/>
        <v>-4.0152726056585354E-2</v>
      </c>
    </row>
    <row r="239" spans="1:22" x14ac:dyDescent="0.25">
      <c r="A239" s="26">
        <f>Wellpath!E239</f>
        <v>0</v>
      </c>
      <c r="B239" s="68">
        <f>Wellpath!K239*Wellpath!P239</f>
        <v>0</v>
      </c>
      <c r="C239" s="22">
        <v>0</v>
      </c>
      <c r="D239" s="22">
        <v>0</v>
      </c>
      <c r="E239" s="20">
        <f>Model!$W$6*((drdp!B239+drdp!K239)*DSTG!$B239+(drdp!E239+drdp!N239)*DSTG!$C239+(drdp!H239+drdp!Q239)*DSTG!$D239)</f>
        <v>0</v>
      </c>
      <c r="F239" s="20">
        <f>Model!$W$6*((drdp!C239+drdp!L239)*DSTG!$B239+(drdp!F239+drdp!O239)*DSTG!$C239+(drdp!I239+drdp!R239)*DSTG!$D239)</f>
        <v>0</v>
      </c>
      <c r="G239" s="20">
        <f>Model!$W$6*((drdp!D239+drdp!M239)*DSTG!$B239+(drdp!G239+drdp!P239)*DSTG!$C239+(drdp!J239+drdp!S239)*DSTG!$D239)</f>
        <v>0</v>
      </c>
      <c r="H239" s="18">
        <f>Model!$W$6*((drdp!B239)*DSTG!$B239+(drdp!E239)*DSTG!$C239+(drdp!H239)*DSTG!$D239)</f>
        <v>0</v>
      </c>
      <c r="I239" s="18">
        <f>Model!$W$6*((drdp!C239)*DSTG!$B239+(drdp!F239)*DSTG!$C239+(drdp!I239)*DSTG!$D239)</f>
        <v>0</v>
      </c>
      <c r="J239" s="18">
        <f>Model!$W$6*((drdp!D239)*DSTG!$B239+(drdp!G239)*DSTG!$C239+(drdp!J239)*DSTG!$D239)</f>
        <v>0</v>
      </c>
      <c r="K239" s="21">
        <f>SUM(E$3:E238)+H239</f>
        <v>0.14209041052902838</v>
      </c>
      <c r="L239" s="21">
        <f>SUM(F$3:F238)+I239</f>
        <v>0.37715250604246742</v>
      </c>
      <c r="M239" s="21">
        <f>SUM(G$3:G238)+J239</f>
        <v>-0.1064628377467659</v>
      </c>
      <c r="N239" s="21"/>
      <c r="O239" s="21"/>
      <c r="P239" s="21"/>
      <c r="Q239" s="19">
        <f t="shared" si="19"/>
        <v>2.0189684764307818E-2</v>
      </c>
      <c r="R239" s="19">
        <f t="shared" si="20"/>
        <v>0.14224401281411342</v>
      </c>
      <c r="S239" s="19">
        <f t="shared" si="21"/>
        <v>1.1334335821094202E-2</v>
      </c>
      <c r="T239" s="19">
        <f t="shared" si="22"/>
        <v>5.3589754415626051E-2</v>
      </c>
      <c r="U239" s="19">
        <f t="shared" si="23"/>
        <v>-1.5127348321523305E-2</v>
      </c>
      <c r="V239" s="19">
        <f t="shared" si="24"/>
        <v>-4.0152726056585354E-2</v>
      </c>
    </row>
    <row r="240" spans="1:22" x14ac:dyDescent="0.25">
      <c r="A240" s="26">
        <f>Wellpath!E240</f>
        <v>0</v>
      </c>
      <c r="B240" s="68">
        <f>Wellpath!K240*Wellpath!P240</f>
        <v>0</v>
      </c>
      <c r="C240" s="22">
        <v>0</v>
      </c>
      <c r="D240" s="22">
        <v>0</v>
      </c>
      <c r="E240" s="20">
        <f>Model!$W$6*((drdp!B240+drdp!K240)*DSTG!$B240+(drdp!E240+drdp!N240)*DSTG!$C240+(drdp!H240+drdp!Q240)*DSTG!$D240)</f>
        <v>0</v>
      </c>
      <c r="F240" s="20">
        <f>Model!$W$6*((drdp!C240+drdp!L240)*DSTG!$B240+(drdp!F240+drdp!O240)*DSTG!$C240+(drdp!I240+drdp!R240)*DSTG!$D240)</f>
        <v>0</v>
      </c>
      <c r="G240" s="20">
        <f>Model!$W$6*((drdp!D240+drdp!M240)*DSTG!$B240+(drdp!G240+drdp!P240)*DSTG!$C240+(drdp!J240+drdp!S240)*DSTG!$D240)</f>
        <v>0</v>
      </c>
      <c r="H240" s="18">
        <f>Model!$W$6*((drdp!B240)*DSTG!$B240+(drdp!E240)*DSTG!$C240+(drdp!H240)*DSTG!$D240)</f>
        <v>0</v>
      </c>
      <c r="I240" s="18">
        <f>Model!$W$6*((drdp!C240)*DSTG!$B240+(drdp!F240)*DSTG!$C240+(drdp!I240)*DSTG!$D240)</f>
        <v>0</v>
      </c>
      <c r="J240" s="18">
        <f>Model!$W$6*((drdp!D240)*DSTG!$B240+(drdp!G240)*DSTG!$C240+(drdp!J240)*DSTG!$D240)</f>
        <v>0</v>
      </c>
      <c r="K240" s="21">
        <f>SUM(E$3:E239)+H240</f>
        <v>0.14209041052902838</v>
      </c>
      <c r="L240" s="21">
        <f>SUM(F$3:F239)+I240</f>
        <v>0.37715250604246742</v>
      </c>
      <c r="M240" s="21">
        <f>SUM(G$3:G239)+J240</f>
        <v>-0.1064628377467659</v>
      </c>
      <c r="N240" s="21"/>
      <c r="O240" s="21"/>
      <c r="P240" s="21"/>
      <c r="Q240" s="19">
        <f t="shared" si="19"/>
        <v>2.0189684764307818E-2</v>
      </c>
      <c r="R240" s="19">
        <f t="shared" si="20"/>
        <v>0.14224401281411342</v>
      </c>
      <c r="S240" s="19">
        <f t="shared" si="21"/>
        <v>1.1334335821094202E-2</v>
      </c>
      <c r="T240" s="19">
        <f t="shared" si="22"/>
        <v>5.3589754415626051E-2</v>
      </c>
      <c r="U240" s="19">
        <f t="shared" si="23"/>
        <v>-1.5127348321523305E-2</v>
      </c>
      <c r="V240" s="19">
        <f t="shared" si="24"/>
        <v>-4.0152726056585354E-2</v>
      </c>
    </row>
    <row r="241" spans="1:22" x14ac:dyDescent="0.25">
      <c r="A241" s="26">
        <f>Wellpath!E241</f>
        <v>0</v>
      </c>
      <c r="B241" s="68">
        <f>Wellpath!K241*Wellpath!P241</f>
        <v>0</v>
      </c>
      <c r="C241" s="22">
        <v>0</v>
      </c>
      <c r="D241" s="22">
        <v>0</v>
      </c>
      <c r="E241" s="20">
        <f>Model!$W$6*((drdp!B241+drdp!K241)*DSTG!$B241+(drdp!E241+drdp!N241)*DSTG!$C241+(drdp!H241+drdp!Q241)*DSTG!$D241)</f>
        <v>0</v>
      </c>
      <c r="F241" s="20">
        <f>Model!$W$6*((drdp!C241+drdp!L241)*DSTG!$B241+(drdp!F241+drdp!O241)*DSTG!$C241+(drdp!I241+drdp!R241)*DSTG!$D241)</f>
        <v>0</v>
      </c>
      <c r="G241" s="20">
        <f>Model!$W$6*((drdp!D241+drdp!M241)*DSTG!$B241+(drdp!G241+drdp!P241)*DSTG!$C241+(drdp!J241+drdp!S241)*DSTG!$D241)</f>
        <v>0</v>
      </c>
      <c r="H241" s="18">
        <f>Model!$W$6*((drdp!B241)*DSTG!$B241+(drdp!E241)*DSTG!$C241+(drdp!H241)*DSTG!$D241)</f>
        <v>0</v>
      </c>
      <c r="I241" s="18">
        <f>Model!$W$6*((drdp!C241)*DSTG!$B241+(drdp!F241)*DSTG!$C241+(drdp!I241)*DSTG!$D241)</f>
        <v>0</v>
      </c>
      <c r="J241" s="18">
        <f>Model!$W$6*((drdp!D241)*DSTG!$B241+(drdp!G241)*DSTG!$C241+(drdp!J241)*DSTG!$D241)</f>
        <v>0</v>
      </c>
      <c r="K241" s="21">
        <f>SUM(E$3:E240)+H241</f>
        <v>0.14209041052902838</v>
      </c>
      <c r="L241" s="21">
        <f>SUM(F$3:F240)+I241</f>
        <v>0.37715250604246742</v>
      </c>
      <c r="M241" s="21">
        <f>SUM(G$3:G240)+J241</f>
        <v>-0.1064628377467659</v>
      </c>
      <c r="N241" s="21"/>
      <c r="O241" s="21"/>
      <c r="P241" s="21"/>
      <c r="Q241" s="19">
        <f t="shared" si="19"/>
        <v>2.0189684764307818E-2</v>
      </c>
      <c r="R241" s="19">
        <f t="shared" si="20"/>
        <v>0.14224401281411342</v>
      </c>
      <c r="S241" s="19">
        <f t="shared" si="21"/>
        <v>1.1334335821094202E-2</v>
      </c>
      <c r="T241" s="19">
        <f t="shared" si="22"/>
        <v>5.3589754415626051E-2</v>
      </c>
      <c r="U241" s="19">
        <f t="shared" si="23"/>
        <v>-1.5127348321523305E-2</v>
      </c>
      <c r="V241" s="19">
        <f t="shared" si="24"/>
        <v>-4.0152726056585354E-2</v>
      </c>
    </row>
    <row r="242" spans="1:22" x14ac:dyDescent="0.25">
      <c r="A242" s="26">
        <f>Wellpath!E242</f>
        <v>0</v>
      </c>
      <c r="B242" s="68">
        <f>Wellpath!K242*Wellpath!P242</f>
        <v>0</v>
      </c>
      <c r="C242" s="22">
        <v>0</v>
      </c>
      <c r="D242" s="22">
        <v>0</v>
      </c>
      <c r="E242" s="20">
        <f>Model!$W$6*((drdp!B242+drdp!K242)*DSTG!$B242+(drdp!E242+drdp!N242)*DSTG!$C242+(drdp!H242+drdp!Q242)*DSTG!$D242)</f>
        <v>0</v>
      </c>
      <c r="F242" s="20">
        <f>Model!$W$6*((drdp!C242+drdp!L242)*DSTG!$B242+(drdp!F242+drdp!O242)*DSTG!$C242+(drdp!I242+drdp!R242)*DSTG!$D242)</f>
        <v>0</v>
      </c>
      <c r="G242" s="20">
        <f>Model!$W$6*((drdp!D242+drdp!M242)*DSTG!$B242+(drdp!G242+drdp!P242)*DSTG!$C242+(drdp!J242+drdp!S242)*DSTG!$D242)</f>
        <v>0</v>
      </c>
      <c r="H242" s="18">
        <f>Model!$W$6*((drdp!B242)*DSTG!$B242+(drdp!E242)*DSTG!$C242+(drdp!H242)*DSTG!$D242)</f>
        <v>0</v>
      </c>
      <c r="I242" s="18">
        <f>Model!$W$6*((drdp!C242)*DSTG!$B242+(drdp!F242)*DSTG!$C242+(drdp!I242)*DSTG!$D242)</f>
        <v>0</v>
      </c>
      <c r="J242" s="18">
        <f>Model!$W$6*((drdp!D242)*DSTG!$B242+(drdp!G242)*DSTG!$C242+(drdp!J242)*DSTG!$D242)</f>
        <v>0</v>
      </c>
      <c r="K242" s="21">
        <f>SUM(E$3:E241)+H242</f>
        <v>0.14209041052902838</v>
      </c>
      <c r="L242" s="21">
        <f>SUM(F$3:F241)+I242</f>
        <v>0.37715250604246742</v>
      </c>
      <c r="M242" s="21">
        <f>SUM(G$3:G241)+J242</f>
        <v>-0.1064628377467659</v>
      </c>
      <c r="N242" s="21"/>
      <c r="O242" s="21"/>
      <c r="P242" s="21"/>
      <c r="Q242" s="19">
        <f t="shared" si="19"/>
        <v>2.0189684764307818E-2</v>
      </c>
      <c r="R242" s="19">
        <f t="shared" si="20"/>
        <v>0.14224401281411342</v>
      </c>
      <c r="S242" s="19">
        <f t="shared" si="21"/>
        <v>1.1334335821094202E-2</v>
      </c>
      <c r="T242" s="19">
        <f t="shared" si="22"/>
        <v>5.3589754415626051E-2</v>
      </c>
      <c r="U242" s="19">
        <f t="shared" si="23"/>
        <v>-1.5127348321523305E-2</v>
      </c>
      <c r="V242" s="19">
        <f t="shared" si="24"/>
        <v>-4.0152726056585354E-2</v>
      </c>
    </row>
    <row r="243" spans="1:22" x14ac:dyDescent="0.25">
      <c r="A243" s="26">
        <f>Wellpath!E243</f>
        <v>0</v>
      </c>
      <c r="B243" s="68">
        <f>Wellpath!K243*Wellpath!P243</f>
        <v>0</v>
      </c>
      <c r="C243" s="22">
        <v>0</v>
      </c>
      <c r="D243" s="22">
        <v>0</v>
      </c>
      <c r="E243" s="20">
        <f>Model!$W$6*((drdp!B243+drdp!K243)*DSTG!$B243+(drdp!E243+drdp!N243)*DSTG!$C243+(drdp!H243+drdp!Q243)*DSTG!$D243)</f>
        <v>0</v>
      </c>
      <c r="F243" s="20">
        <f>Model!$W$6*((drdp!C243+drdp!L243)*DSTG!$B243+(drdp!F243+drdp!O243)*DSTG!$C243+(drdp!I243+drdp!R243)*DSTG!$D243)</f>
        <v>0</v>
      </c>
      <c r="G243" s="20">
        <f>Model!$W$6*((drdp!D243+drdp!M243)*DSTG!$B243+(drdp!G243+drdp!P243)*DSTG!$C243+(drdp!J243+drdp!S243)*DSTG!$D243)</f>
        <v>0</v>
      </c>
      <c r="H243" s="18">
        <f>Model!$W$6*((drdp!B243)*DSTG!$B243+(drdp!E243)*DSTG!$C243+(drdp!H243)*DSTG!$D243)</f>
        <v>0</v>
      </c>
      <c r="I243" s="18">
        <f>Model!$W$6*((drdp!C243)*DSTG!$B243+(drdp!F243)*DSTG!$C243+(drdp!I243)*DSTG!$D243)</f>
        <v>0</v>
      </c>
      <c r="J243" s="18">
        <f>Model!$W$6*((drdp!D243)*DSTG!$B243+(drdp!G243)*DSTG!$C243+(drdp!J243)*DSTG!$D243)</f>
        <v>0</v>
      </c>
      <c r="K243" s="21">
        <f>SUM(E$3:E242)+H243</f>
        <v>0.14209041052902838</v>
      </c>
      <c r="L243" s="21">
        <f>SUM(F$3:F242)+I243</f>
        <v>0.37715250604246742</v>
      </c>
      <c r="M243" s="21">
        <f>SUM(G$3:G242)+J243</f>
        <v>-0.1064628377467659</v>
      </c>
      <c r="N243" s="21"/>
      <c r="O243" s="21"/>
      <c r="P243" s="21"/>
      <c r="Q243" s="19">
        <f t="shared" si="19"/>
        <v>2.0189684764307818E-2</v>
      </c>
      <c r="R243" s="19">
        <f t="shared" si="20"/>
        <v>0.14224401281411342</v>
      </c>
      <c r="S243" s="19">
        <f t="shared" si="21"/>
        <v>1.1334335821094202E-2</v>
      </c>
      <c r="T243" s="19">
        <f t="shared" si="22"/>
        <v>5.3589754415626051E-2</v>
      </c>
      <c r="U243" s="19">
        <f t="shared" si="23"/>
        <v>-1.5127348321523305E-2</v>
      </c>
      <c r="V243" s="19">
        <f t="shared" si="24"/>
        <v>-4.0152726056585354E-2</v>
      </c>
    </row>
    <row r="244" spans="1:22" x14ac:dyDescent="0.25">
      <c r="A244" s="26">
        <f>Wellpath!E244</f>
        <v>0</v>
      </c>
      <c r="B244" s="68">
        <f>Wellpath!K244*Wellpath!P244</f>
        <v>0</v>
      </c>
      <c r="C244" s="22">
        <v>0</v>
      </c>
      <c r="D244" s="22">
        <v>0</v>
      </c>
      <c r="E244" s="20">
        <f>Model!$W$6*((drdp!B244+drdp!K244)*DSTG!$B244+(drdp!E244+drdp!N244)*DSTG!$C244+(drdp!H244+drdp!Q244)*DSTG!$D244)</f>
        <v>0</v>
      </c>
      <c r="F244" s="20">
        <f>Model!$W$6*((drdp!C244+drdp!L244)*DSTG!$B244+(drdp!F244+drdp!O244)*DSTG!$C244+(drdp!I244+drdp!R244)*DSTG!$D244)</f>
        <v>0</v>
      </c>
      <c r="G244" s="20">
        <f>Model!$W$6*((drdp!D244+drdp!M244)*DSTG!$B244+(drdp!G244+drdp!P244)*DSTG!$C244+(drdp!J244+drdp!S244)*DSTG!$D244)</f>
        <v>0</v>
      </c>
      <c r="H244" s="18">
        <f>Model!$W$6*((drdp!B244)*DSTG!$B244+(drdp!E244)*DSTG!$C244+(drdp!H244)*DSTG!$D244)</f>
        <v>0</v>
      </c>
      <c r="I244" s="18">
        <f>Model!$W$6*((drdp!C244)*DSTG!$B244+(drdp!F244)*DSTG!$C244+(drdp!I244)*DSTG!$D244)</f>
        <v>0</v>
      </c>
      <c r="J244" s="18">
        <f>Model!$W$6*((drdp!D244)*DSTG!$B244+(drdp!G244)*DSTG!$C244+(drdp!J244)*DSTG!$D244)</f>
        <v>0</v>
      </c>
      <c r="K244" s="21">
        <f>SUM(E$3:E243)+H244</f>
        <v>0.14209041052902838</v>
      </c>
      <c r="L244" s="21">
        <f>SUM(F$3:F243)+I244</f>
        <v>0.37715250604246742</v>
      </c>
      <c r="M244" s="21">
        <f>SUM(G$3:G243)+J244</f>
        <v>-0.1064628377467659</v>
      </c>
      <c r="N244" s="21"/>
      <c r="O244" s="21"/>
      <c r="P244" s="21"/>
      <c r="Q244" s="19">
        <f t="shared" si="19"/>
        <v>2.0189684764307818E-2</v>
      </c>
      <c r="R244" s="19">
        <f t="shared" si="20"/>
        <v>0.14224401281411342</v>
      </c>
      <c r="S244" s="19">
        <f t="shared" si="21"/>
        <v>1.1334335821094202E-2</v>
      </c>
      <c r="T244" s="19">
        <f t="shared" si="22"/>
        <v>5.3589754415626051E-2</v>
      </c>
      <c r="U244" s="19">
        <f t="shared" si="23"/>
        <v>-1.5127348321523305E-2</v>
      </c>
      <c r="V244" s="19">
        <f t="shared" si="24"/>
        <v>-4.0152726056585354E-2</v>
      </c>
    </row>
    <row r="245" spans="1:22" x14ac:dyDescent="0.25">
      <c r="A245" s="26">
        <f>Wellpath!E245</f>
        <v>0</v>
      </c>
      <c r="B245" s="68">
        <f>Wellpath!K245*Wellpath!P245</f>
        <v>0</v>
      </c>
      <c r="C245" s="22">
        <v>0</v>
      </c>
      <c r="D245" s="22">
        <v>0</v>
      </c>
      <c r="E245" s="20">
        <f>Model!$W$6*((drdp!B245+drdp!K245)*DSTG!$B245+(drdp!E245+drdp!N245)*DSTG!$C245+(drdp!H245+drdp!Q245)*DSTG!$D245)</f>
        <v>0</v>
      </c>
      <c r="F245" s="20">
        <f>Model!$W$6*((drdp!C245+drdp!L245)*DSTG!$B245+(drdp!F245+drdp!O245)*DSTG!$C245+(drdp!I245+drdp!R245)*DSTG!$D245)</f>
        <v>0</v>
      </c>
      <c r="G245" s="20">
        <f>Model!$W$6*((drdp!D245+drdp!M245)*DSTG!$B245+(drdp!G245+drdp!P245)*DSTG!$C245+(drdp!J245+drdp!S245)*DSTG!$D245)</f>
        <v>0</v>
      </c>
      <c r="H245" s="18">
        <f>Model!$W$6*((drdp!B245)*DSTG!$B245+(drdp!E245)*DSTG!$C245+(drdp!H245)*DSTG!$D245)</f>
        <v>0</v>
      </c>
      <c r="I245" s="18">
        <f>Model!$W$6*((drdp!C245)*DSTG!$B245+(drdp!F245)*DSTG!$C245+(drdp!I245)*DSTG!$D245)</f>
        <v>0</v>
      </c>
      <c r="J245" s="18">
        <f>Model!$W$6*((drdp!D245)*DSTG!$B245+(drdp!G245)*DSTG!$C245+(drdp!J245)*DSTG!$D245)</f>
        <v>0</v>
      </c>
      <c r="K245" s="21">
        <f>SUM(E$3:E244)+H245</f>
        <v>0.14209041052902838</v>
      </c>
      <c r="L245" s="21">
        <f>SUM(F$3:F244)+I245</f>
        <v>0.37715250604246742</v>
      </c>
      <c r="M245" s="21">
        <f>SUM(G$3:G244)+J245</f>
        <v>-0.1064628377467659</v>
      </c>
      <c r="N245" s="21"/>
      <c r="O245" s="21"/>
      <c r="P245" s="21"/>
      <c r="Q245" s="19">
        <f t="shared" si="19"/>
        <v>2.0189684764307818E-2</v>
      </c>
      <c r="R245" s="19">
        <f t="shared" si="20"/>
        <v>0.14224401281411342</v>
      </c>
      <c r="S245" s="19">
        <f t="shared" si="21"/>
        <v>1.1334335821094202E-2</v>
      </c>
      <c r="T245" s="19">
        <f t="shared" si="22"/>
        <v>5.3589754415626051E-2</v>
      </c>
      <c r="U245" s="19">
        <f t="shared" si="23"/>
        <v>-1.5127348321523305E-2</v>
      </c>
      <c r="V245" s="19">
        <f t="shared" si="24"/>
        <v>-4.0152726056585354E-2</v>
      </c>
    </row>
    <row r="246" spans="1:22" x14ac:dyDescent="0.25">
      <c r="A246" s="26">
        <f>Wellpath!E246</f>
        <v>0</v>
      </c>
      <c r="B246" s="68">
        <f>Wellpath!K246*Wellpath!P246</f>
        <v>0</v>
      </c>
      <c r="C246" s="22">
        <v>0</v>
      </c>
      <c r="D246" s="22">
        <v>0</v>
      </c>
      <c r="E246" s="20">
        <f>Model!$W$6*((drdp!B246+drdp!K246)*DSTG!$B246+(drdp!E246+drdp!N246)*DSTG!$C246+(drdp!H246+drdp!Q246)*DSTG!$D246)</f>
        <v>0</v>
      </c>
      <c r="F246" s="20">
        <f>Model!$W$6*((drdp!C246+drdp!L246)*DSTG!$B246+(drdp!F246+drdp!O246)*DSTG!$C246+(drdp!I246+drdp!R246)*DSTG!$D246)</f>
        <v>0</v>
      </c>
      <c r="G246" s="20">
        <f>Model!$W$6*((drdp!D246+drdp!M246)*DSTG!$B246+(drdp!G246+drdp!P246)*DSTG!$C246+(drdp!J246+drdp!S246)*DSTG!$D246)</f>
        <v>0</v>
      </c>
      <c r="H246" s="18">
        <f>Model!$W$6*((drdp!B246)*DSTG!$B246+(drdp!E246)*DSTG!$C246+(drdp!H246)*DSTG!$D246)</f>
        <v>0</v>
      </c>
      <c r="I246" s="18">
        <f>Model!$W$6*((drdp!C246)*DSTG!$B246+(drdp!F246)*DSTG!$C246+(drdp!I246)*DSTG!$D246)</f>
        <v>0</v>
      </c>
      <c r="J246" s="18">
        <f>Model!$W$6*((drdp!D246)*DSTG!$B246+(drdp!G246)*DSTG!$C246+(drdp!J246)*DSTG!$D246)</f>
        <v>0</v>
      </c>
      <c r="K246" s="21">
        <f>SUM(E$3:E245)+H246</f>
        <v>0.14209041052902838</v>
      </c>
      <c r="L246" s="21">
        <f>SUM(F$3:F245)+I246</f>
        <v>0.37715250604246742</v>
      </c>
      <c r="M246" s="21">
        <f>SUM(G$3:G245)+J246</f>
        <v>-0.1064628377467659</v>
      </c>
      <c r="N246" s="21"/>
      <c r="O246" s="21"/>
      <c r="P246" s="21"/>
      <c r="Q246" s="19">
        <f t="shared" si="19"/>
        <v>2.0189684764307818E-2</v>
      </c>
      <c r="R246" s="19">
        <f t="shared" si="20"/>
        <v>0.14224401281411342</v>
      </c>
      <c r="S246" s="19">
        <f t="shared" si="21"/>
        <v>1.1334335821094202E-2</v>
      </c>
      <c r="T246" s="19">
        <f t="shared" si="22"/>
        <v>5.3589754415626051E-2</v>
      </c>
      <c r="U246" s="19">
        <f t="shared" si="23"/>
        <v>-1.5127348321523305E-2</v>
      </c>
      <c r="V246" s="19">
        <f t="shared" si="24"/>
        <v>-4.0152726056585354E-2</v>
      </c>
    </row>
    <row r="247" spans="1:22" x14ac:dyDescent="0.25">
      <c r="A247" s="26">
        <f>Wellpath!E247</f>
        <v>0</v>
      </c>
      <c r="B247" s="68">
        <f>Wellpath!K247*Wellpath!P247</f>
        <v>0</v>
      </c>
      <c r="C247" s="22">
        <v>0</v>
      </c>
      <c r="D247" s="22">
        <v>0</v>
      </c>
      <c r="E247" s="20">
        <f>Model!$W$6*((drdp!B247+drdp!K247)*DSTG!$B247+(drdp!E247+drdp!N247)*DSTG!$C247+(drdp!H247+drdp!Q247)*DSTG!$D247)</f>
        <v>0</v>
      </c>
      <c r="F247" s="20">
        <f>Model!$W$6*((drdp!C247+drdp!L247)*DSTG!$B247+(drdp!F247+drdp!O247)*DSTG!$C247+(drdp!I247+drdp!R247)*DSTG!$D247)</f>
        <v>0</v>
      </c>
      <c r="G247" s="20">
        <f>Model!$W$6*((drdp!D247+drdp!M247)*DSTG!$B247+(drdp!G247+drdp!P247)*DSTG!$C247+(drdp!J247+drdp!S247)*DSTG!$D247)</f>
        <v>0</v>
      </c>
      <c r="H247" s="18">
        <f>Model!$W$6*((drdp!B247)*DSTG!$B247+(drdp!E247)*DSTG!$C247+(drdp!H247)*DSTG!$D247)</f>
        <v>0</v>
      </c>
      <c r="I247" s="18">
        <f>Model!$W$6*((drdp!C247)*DSTG!$B247+(drdp!F247)*DSTG!$C247+(drdp!I247)*DSTG!$D247)</f>
        <v>0</v>
      </c>
      <c r="J247" s="18">
        <f>Model!$W$6*((drdp!D247)*DSTG!$B247+(drdp!G247)*DSTG!$C247+(drdp!J247)*DSTG!$D247)</f>
        <v>0</v>
      </c>
      <c r="K247" s="21">
        <f>SUM(E$3:E246)+H247</f>
        <v>0.14209041052902838</v>
      </c>
      <c r="L247" s="21">
        <f>SUM(F$3:F246)+I247</f>
        <v>0.37715250604246742</v>
      </c>
      <c r="M247" s="21">
        <f>SUM(G$3:G246)+J247</f>
        <v>-0.1064628377467659</v>
      </c>
      <c r="N247" s="21"/>
      <c r="O247" s="21"/>
      <c r="P247" s="21"/>
      <c r="Q247" s="19">
        <f t="shared" si="19"/>
        <v>2.0189684764307818E-2</v>
      </c>
      <c r="R247" s="19">
        <f t="shared" si="20"/>
        <v>0.14224401281411342</v>
      </c>
      <c r="S247" s="19">
        <f t="shared" si="21"/>
        <v>1.1334335821094202E-2</v>
      </c>
      <c r="T247" s="19">
        <f t="shared" si="22"/>
        <v>5.3589754415626051E-2</v>
      </c>
      <c r="U247" s="19">
        <f t="shared" si="23"/>
        <v>-1.5127348321523305E-2</v>
      </c>
      <c r="V247" s="19">
        <f t="shared" si="24"/>
        <v>-4.0152726056585354E-2</v>
      </c>
    </row>
    <row r="248" spans="1:22" x14ac:dyDescent="0.25">
      <c r="A248" s="26">
        <f>Wellpath!E248</f>
        <v>0</v>
      </c>
      <c r="B248" s="68">
        <f>Wellpath!K248*Wellpath!P248</f>
        <v>0</v>
      </c>
      <c r="C248" s="22">
        <v>0</v>
      </c>
      <c r="D248" s="22">
        <v>0</v>
      </c>
      <c r="E248" s="20">
        <f>Model!$W$6*((drdp!B248+drdp!K248)*DSTG!$B248+(drdp!E248+drdp!N248)*DSTG!$C248+(drdp!H248+drdp!Q248)*DSTG!$D248)</f>
        <v>0</v>
      </c>
      <c r="F248" s="20">
        <f>Model!$W$6*((drdp!C248+drdp!L248)*DSTG!$B248+(drdp!F248+drdp!O248)*DSTG!$C248+(drdp!I248+drdp!R248)*DSTG!$D248)</f>
        <v>0</v>
      </c>
      <c r="G248" s="20">
        <f>Model!$W$6*((drdp!D248+drdp!M248)*DSTG!$B248+(drdp!G248+drdp!P248)*DSTG!$C248+(drdp!J248+drdp!S248)*DSTG!$D248)</f>
        <v>0</v>
      </c>
      <c r="H248" s="18">
        <f>Model!$W$6*((drdp!B248)*DSTG!$B248+(drdp!E248)*DSTG!$C248+(drdp!H248)*DSTG!$D248)</f>
        <v>0</v>
      </c>
      <c r="I248" s="18">
        <f>Model!$W$6*((drdp!C248)*DSTG!$B248+(drdp!F248)*DSTG!$C248+(drdp!I248)*DSTG!$D248)</f>
        <v>0</v>
      </c>
      <c r="J248" s="18">
        <f>Model!$W$6*((drdp!D248)*DSTG!$B248+(drdp!G248)*DSTG!$C248+(drdp!J248)*DSTG!$D248)</f>
        <v>0</v>
      </c>
      <c r="K248" s="21">
        <f>SUM(E$3:E247)+H248</f>
        <v>0.14209041052902838</v>
      </c>
      <c r="L248" s="21">
        <f>SUM(F$3:F247)+I248</f>
        <v>0.37715250604246742</v>
      </c>
      <c r="M248" s="21">
        <f>SUM(G$3:G247)+J248</f>
        <v>-0.1064628377467659</v>
      </c>
      <c r="N248" s="21"/>
      <c r="O248" s="21"/>
      <c r="P248" s="21"/>
      <c r="Q248" s="19">
        <f t="shared" si="19"/>
        <v>2.0189684764307818E-2</v>
      </c>
      <c r="R248" s="19">
        <f t="shared" si="20"/>
        <v>0.14224401281411342</v>
      </c>
      <c r="S248" s="19">
        <f t="shared" si="21"/>
        <v>1.1334335821094202E-2</v>
      </c>
      <c r="T248" s="19">
        <f t="shared" si="22"/>
        <v>5.3589754415626051E-2</v>
      </c>
      <c r="U248" s="19">
        <f t="shared" si="23"/>
        <v>-1.5127348321523305E-2</v>
      </c>
      <c r="V248" s="19">
        <f t="shared" si="24"/>
        <v>-4.0152726056585354E-2</v>
      </c>
    </row>
    <row r="249" spans="1:22" x14ac:dyDescent="0.25">
      <c r="A249" s="26">
        <f>Wellpath!E249</f>
        <v>0</v>
      </c>
      <c r="B249" s="68">
        <f>Wellpath!K249*Wellpath!P249</f>
        <v>0</v>
      </c>
      <c r="C249" s="22">
        <v>0</v>
      </c>
      <c r="D249" s="22">
        <v>0</v>
      </c>
      <c r="E249" s="20">
        <f>Model!$W$6*((drdp!B249+drdp!K249)*DSTG!$B249+(drdp!E249+drdp!N249)*DSTG!$C249+(drdp!H249+drdp!Q249)*DSTG!$D249)</f>
        <v>0</v>
      </c>
      <c r="F249" s="20">
        <f>Model!$W$6*((drdp!C249+drdp!L249)*DSTG!$B249+(drdp!F249+drdp!O249)*DSTG!$C249+(drdp!I249+drdp!R249)*DSTG!$D249)</f>
        <v>0</v>
      </c>
      <c r="G249" s="20">
        <f>Model!$W$6*((drdp!D249+drdp!M249)*DSTG!$B249+(drdp!G249+drdp!P249)*DSTG!$C249+(drdp!J249+drdp!S249)*DSTG!$D249)</f>
        <v>0</v>
      </c>
      <c r="H249" s="18">
        <f>Model!$W$6*((drdp!B249)*DSTG!$B249+(drdp!E249)*DSTG!$C249+(drdp!H249)*DSTG!$D249)</f>
        <v>0</v>
      </c>
      <c r="I249" s="18">
        <f>Model!$W$6*((drdp!C249)*DSTG!$B249+(drdp!F249)*DSTG!$C249+(drdp!I249)*DSTG!$D249)</f>
        <v>0</v>
      </c>
      <c r="J249" s="18">
        <f>Model!$W$6*((drdp!D249)*DSTG!$B249+(drdp!G249)*DSTG!$C249+(drdp!J249)*DSTG!$D249)</f>
        <v>0</v>
      </c>
      <c r="K249" s="21">
        <f>SUM(E$3:E248)+H249</f>
        <v>0.14209041052902838</v>
      </c>
      <c r="L249" s="21">
        <f>SUM(F$3:F248)+I249</f>
        <v>0.37715250604246742</v>
      </c>
      <c r="M249" s="21">
        <f>SUM(G$3:G248)+J249</f>
        <v>-0.1064628377467659</v>
      </c>
      <c r="N249" s="21"/>
      <c r="O249" s="21"/>
      <c r="P249" s="21"/>
      <c r="Q249" s="19">
        <f t="shared" si="19"/>
        <v>2.0189684764307818E-2</v>
      </c>
      <c r="R249" s="19">
        <f t="shared" si="20"/>
        <v>0.14224401281411342</v>
      </c>
      <c r="S249" s="19">
        <f t="shared" si="21"/>
        <v>1.1334335821094202E-2</v>
      </c>
      <c r="T249" s="19">
        <f t="shared" si="22"/>
        <v>5.3589754415626051E-2</v>
      </c>
      <c r="U249" s="19">
        <f t="shared" si="23"/>
        <v>-1.5127348321523305E-2</v>
      </c>
      <c r="V249" s="19">
        <f t="shared" si="24"/>
        <v>-4.0152726056585354E-2</v>
      </c>
    </row>
    <row r="250" spans="1:22" x14ac:dyDescent="0.25">
      <c r="A250" s="26">
        <f>Wellpath!E250</f>
        <v>0</v>
      </c>
      <c r="B250" s="68">
        <f>Wellpath!K250*Wellpath!P250</f>
        <v>0</v>
      </c>
      <c r="C250" s="22">
        <v>0</v>
      </c>
      <c r="D250" s="22">
        <v>0</v>
      </c>
      <c r="E250" s="20">
        <f>Model!$W$6*((drdp!B250+drdp!K250)*DSTG!$B250+(drdp!E250+drdp!N250)*DSTG!$C250+(drdp!H250+drdp!Q250)*DSTG!$D250)</f>
        <v>0</v>
      </c>
      <c r="F250" s="20">
        <f>Model!$W$6*((drdp!C250+drdp!L250)*DSTG!$B250+(drdp!F250+drdp!O250)*DSTG!$C250+(drdp!I250+drdp!R250)*DSTG!$D250)</f>
        <v>0</v>
      </c>
      <c r="G250" s="20">
        <f>Model!$W$6*((drdp!D250+drdp!M250)*DSTG!$B250+(drdp!G250+drdp!P250)*DSTG!$C250+(drdp!J250+drdp!S250)*DSTG!$D250)</f>
        <v>0</v>
      </c>
      <c r="H250" s="18">
        <f>Model!$W$6*((drdp!B250)*DSTG!$B250+(drdp!E250)*DSTG!$C250+(drdp!H250)*DSTG!$D250)</f>
        <v>0</v>
      </c>
      <c r="I250" s="18">
        <f>Model!$W$6*((drdp!C250)*DSTG!$B250+(drdp!F250)*DSTG!$C250+(drdp!I250)*DSTG!$D250)</f>
        <v>0</v>
      </c>
      <c r="J250" s="18">
        <f>Model!$W$6*((drdp!D250)*DSTG!$B250+(drdp!G250)*DSTG!$C250+(drdp!J250)*DSTG!$D250)</f>
        <v>0</v>
      </c>
      <c r="K250" s="21">
        <f>SUM(E$3:E249)+H250</f>
        <v>0.14209041052902838</v>
      </c>
      <c r="L250" s="21">
        <f>SUM(F$3:F249)+I250</f>
        <v>0.37715250604246742</v>
      </c>
      <c r="M250" s="21">
        <f>SUM(G$3:G249)+J250</f>
        <v>-0.1064628377467659</v>
      </c>
      <c r="N250" s="21"/>
      <c r="O250" s="21"/>
      <c r="P250" s="21"/>
      <c r="Q250" s="19">
        <f t="shared" si="19"/>
        <v>2.0189684764307818E-2</v>
      </c>
      <c r="R250" s="19">
        <f t="shared" si="20"/>
        <v>0.14224401281411342</v>
      </c>
      <c r="S250" s="19">
        <f t="shared" si="21"/>
        <v>1.1334335821094202E-2</v>
      </c>
      <c r="T250" s="19">
        <f t="shared" si="22"/>
        <v>5.3589754415626051E-2</v>
      </c>
      <c r="U250" s="19">
        <f t="shared" si="23"/>
        <v>-1.5127348321523305E-2</v>
      </c>
      <c r="V250" s="19">
        <f t="shared" si="24"/>
        <v>-4.0152726056585354E-2</v>
      </c>
    </row>
    <row r="251" spans="1:22" x14ac:dyDescent="0.25">
      <c r="A251" s="26">
        <f>Wellpath!E251</f>
        <v>0</v>
      </c>
      <c r="B251" s="68">
        <f>Wellpath!K251*Wellpath!P251</f>
        <v>0</v>
      </c>
      <c r="C251" s="22">
        <v>0</v>
      </c>
      <c r="D251" s="22">
        <v>0</v>
      </c>
      <c r="E251" s="20">
        <f>Model!$W$6*((drdp!B251+drdp!K251)*DSTG!$B251+(drdp!E251+drdp!N251)*DSTG!$C251+(drdp!H251+drdp!Q251)*DSTG!$D251)</f>
        <v>0</v>
      </c>
      <c r="F251" s="20">
        <f>Model!$W$6*((drdp!C251+drdp!L251)*DSTG!$B251+(drdp!F251+drdp!O251)*DSTG!$C251+(drdp!I251+drdp!R251)*DSTG!$D251)</f>
        <v>0</v>
      </c>
      <c r="G251" s="20">
        <f>Model!$W$6*((drdp!D251+drdp!M251)*DSTG!$B251+(drdp!G251+drdp!P251)*DSTG!$C251+(drdp!J251+drdp!S251)*DSTG!$D251)</f>
        <v>0</v>
      </c>
      <c r="H251" s="18">
        <f>Model!$W$6*((drdp!B251)*DSTG!$B251+(drdp!E251)*DSTG!$C251+(drdp!H251)*DSTG!$D251)</f>
        <v>0</v>
      </c>
      <c r="I251" s="18">
        <f>Model!$W$6*((drdp!C251)*DSTG!$B251+(drdp!F251)*DSTG!$C251+(drdp!I251)*DSTG!$D251)</f>
        <v>0</v>
      </c>
      <c r="J251" s="18">
        <f>Model!$W$6*((drdp!D251)*DSTG!$B251+(drdp!G251)*DSTG!$C251+(drdp!J251)*DSTG!$D251)</f>
        <v>0</v>
      </c>
      <c r="K251" s="21">
        <f>SUM(E$3:E250)+H251</f>
        <v>0.14209041052902838</v>
      </c>
      <c r="L251" s="21">
        <f>SUM(F$3:F250)+I251</f>
        <v>0.37715250604246742</v>
      </c>
      <c r="M251" s="21">
        <f>SUM(G$3:G250)+J251</f>
        <v>-0.1064628377467659</v>
      </c>
      <c r="N251" s="21"/>
      <c r="O251" s="21"/>
      <c r="P251" s="21"/>
      <c r="Q251" s="19">
        <f t="shared" si="19"/>
        <v>2.0189684764307818E-2</v>
      </c>
      <c r="R251" s="19">
        <f t="shared" si="20"/>
        <v>0.14224401281411342</v>
      </c>
      <c r="S251" s="19">
        <f t="shared" si="21"/>
        <v>1.1334335821094202E-2</v>
      </c>
      <c r="T251" s="19">
        <f t="shared" si="22"/>
        <v>5.3589754415626051E-2</v>
      </c>
      <c r="U251" s="19">
        <f t="shared" si="23"/>
        <v>-1.5127348321523305E-2</v>
      </c>
      <c r="V251" s="19">
        <f t="shared" si="24"/>
        <v>-4.0152726056585354E-2</v>
      </c>
    </row>
    <row r="252" spans="1:22" x14ac:dyDescent="0.25">
      <c r="A252" s="26">
        <f>Wellpath!E252</f>
        <v>0</v>
      </c>
      <c r="B252" s="68">
        <f>Wellpath!K252*Wellpath!P252</f>
        <v>0</v>
      </c>
      <c r="C252" s="22">
        <v>0</v>
      </c>
      <c r="D252" s="22">
        <v>0</v>
      </c>
      <c r="E252" s="20">
        <f>Model!$W$6*((drdp!B252+drdp!K252)*DSTG!$B252+(drdp!E252+drdp!N252)*DSTG!$C252+(drdp!H252+drdp!Q252)*DSTG!$D252)</f>
        <v>0</v>
      </c>
      <c r="F252" s="20">
        <f>Model!$W$6*((drdp!C252+drdp!L252)*DSTG!$B252+(drdp!F252+drdp!O252)*DSTG!$C252+(drdp!I252+drdp!R252)*DSTG!$D252)</f>
        <v>0</v>
      </c>
      <c r="G252" s="20">
        <f>Model!$W$6*((drdp!D252+drdp!M252)*DSTG!$B252+(drdp!G252+drdp!P252)*DSTG!$C252+(drdp!J252+drdp!S252)*DSTG!$D252)</f>
        <v>0</v>
      </c>
      <c r="H252" s="18">
        <f>Model!$W$6*((drdp!B252)*DSTG!$B252+(drdp!E252)*DSTG!$C252+(drdp!H252)*DSTG!$D252)</f>
        <v>0</v>
      </c>
      <c r="I252" s="18">
        <f>Model!$W$6*((drdp!C252)*DSTG!$B252+(drdp!F252)*DSTG!$C252+(drdp!I252)*DSTG!$D252)</f>
        <v>0</v>
      </c>
      <c r="J252" s="18">
        <f>Model!$W$6*((drdp!D252)*DSTG!$B252+(drdp!G252)*DSTG!$C252+(drdp!J252)*DSTG!$D252)</f>
        <v>0</v>
      </c>
      <c r="K252" s="21">
        <f>SUM(E$3:E251)+H252</f>
        <v>0.14209041052902838</v>
      </c>
      <c r="L252" s="21">
        <f>SUM(F$3:F251)+I252</f>
        <v>0.37715250604246742</v>
      </c>
      <c r="M252" s="21">
        <f>SUM(G$3:G251)+J252</f>
        <v>-0.1064628377467659</v>
      </c>
      <c r="N252" s="21"/>
      <c r="O252" s="21"/>
      <c r="P252" s="21"/>
      <c r="Q252" s="19">
        <f t="shared" si="19"/>
        <v>2.0189684764307818E-2</v>
      </c>
      <c r="R252" s="19">
        <f t="shared" si="20"/>
        <v>0.14224401281411342</v>
      </c>
      <c r="S252" s="19">
        <f t="shared" si="21"/>
        <v>1.1334335821094202E-2</v>
      </c>
      <c r="T252" s="19">
        <f t="shared" si="22"/>
        <v>5.3589754415626051E-2</v>
      </c>
      <c r="U252" s="19">
        <f t="shared" si="23"/>
        <v>-1.5127348321523305E-2</v>
      </c>
      <c r="V252" s="19">
        <f t="shared" si="24"/>
        <v>-4.0152726056585354E-2</v>
      </c>
    </row>
    <row r="253" spans="1:22" x14ac:dyDescent="0.25">
      <c r="A253" s="26">
        <f>Wellpath!E253</f>
        <v>0</v>
      </c>
      <c r="B253" s="68">
        <f>Wellpath!K253*Wellpath!P253</f>
        <v>0</v>
      </c>
      <c r="C253" s="22">
        <v>0</v>
      </c>
      <c r="D253" s="22">
        <v>0</v>
      </c>
      <c r="E253" s="20">
        <f>Model!$W$6*((drdp!B253+drdp!K253)*DSTG!$B253+(drdp!E253+drdp!N253)*DSTG!$C253+(drdp!H253+drdp!Q253)*DSTG!$D253)</f>
        <v>0</v>
      </c>
      <c r="F253" s="20">
        <f>Model!$W$6*((drdp!C253+drdp!L253)*DSTG!$B253+(drdp!F253+drdp!O253)*DSTG!$C253+(drdp!I253+drdp!R253)*DSTG!$D253)</f>
        <v>0</v>
      </c>
      <c r="G253" s="20">
        <f>Model!$W$6*((drdp!D253+drdp!M253)*DSTG!$B253+(drdp!G253+drdp!P253)*DSTG!$C253+(drdp!J253+drdp!S253)*DSTG!$D253)</f>
        <v>0</v>
      </c>
      <c r="H253" s="18">
        <f>Model!$W$6*((drdp!B253)*DSTG!$B253+(drdp!E253)*DSTG!$C253+(drdp!H253)*DSTG!$D253)</f>
        <v>0</v>
      </c>
      <c r="I253" s="18">
        <f>Model!$W$6*((drdp!C253)*DSTG!$B253+(drdp!F253)*DSTG!$C253+(drdp!I253)*DSTG!$D253)</f>
        <v>0</v>
      </c>
      <c r="J253" s="18">
        <f>Model!$W$6*((drdp!D253)*DSTG!$B253+(drdp!G253)*DSTG!$C253+(drdp!J253)*DSTG!$D253)</f>
        <v>0</v>
      </c>
      <c r="K253" s="21">
        <f>SUM(E$3:E252)+H253</f>
        <v>0.14209041052902838</v>
      </c>
      <c r="L253" s="21">
        <f>SUM(F$3:F252)+I253</f>
        <v>0.37715250604246742</v>
      </c>
      <c r="M253" s="21">
        <f>SUM(G$3:G252)+J253</f>
        <v>-0.1064628377467659</v>
      </c>
      <c r="N253" s="21"/>
      <c r="O253" s="21"/>
      <c r="P253" s="21"/>
      <c r="Q253" s="19">
        <f t="shared" si="19"/>
        <v>2.0189684764307818E-2</v>
      </c>
      <c r="R253" s="19">
        <f t="shared" si="20"/>
        <v>0.14224401281411342</v>
      </c>
      <c r="S253" s="19">
        <f t="shared" si="21"/>
        <v>1.1334335821094202E-2</v>
      </c>
      <c r="T253" s="19">
        <f t="shared" si="22"/>
        <v>5.3589754415626051E-2</v>
      </c>
      <c r="U253" s="19">
        <f t="shared" si="23"/>
        <v>-1.5127348321523305E-2</v>
      </c>
      <c r="V253" s="19">
        <f t="shared" si="24"/>
        <v>-4.0152726056585354E-2</v>
      </c>
    </row>
    <row r="254" spans="1:22" x14ac:dyDescent="0.25">
      <c r="A254" s="26">
        <f>Wellpath!E254</f>
        <v>0</v>
      </c>
      <c r="B254" s="68">
        <f>Wellpath!K254*Wellpath!P254</f>
        <v>0</v>
      </c>
      <c r="C254" s="22">
        <v>0</v>
      </c>
      <c r="D254" s="22">
        <v>0</v>
      </c>
      <c r="E254" s="20">
        <f>Model!$W$6*((drdp!B254+drdp!K254)*DSTG!$B254+(drdp!E254+drdp!N254)*DSTG!$C254+(drdp!H254+drdp!Q254)*DSTG!$D254)</f>
        <v>0</v>
      </c>
      <c r="F254" s="20">
        <f>Model!$W$6*((drdp!C254+drdp!L254)*DSTG!$B254+(drdp!F254+drdp!O254)*DSTG!$C254+(drdp!I254+drdp!R254)*DSTG!$D254)</f>
        <v>0</v>
      </c>
      <c r="G254" s="20">
        <f>Model!$W$6*((drdp!D254+drdp!M254)*DSTG!$B254+(drdp!G254+drdp!P254)*DSTG!$C254+(drdp!J254+drdp!S254)*DSTG!$D254)</f>
        <v>0</v>
      </c>
      <c r="H254" s="18">
        <f>Model!$W$6*((drdp!B254)*DSTG!$B254+(drdp!E254)*DSTG!$C254+(drdp!H254)*DSTG!$D254)</f>
        <v>0</v>
      </c>
      <c r="I254" s="18">
        <f>Model!$W$6*((drdp!C254)*DSTG!$B254+(drdp!F254)*DSTG!$C254+(drdp!I254)*DSTG!$D254)</f>
        <v>0</v>
      </c>
      <c r="J254" s="18">
        <f>Model!$W$6*((drdp!D254)*DSTG!$B254+(drdp!G254)*DSTG!$C254+(drdp!J254)*DSTG!$D254)</f>
        <v>0</v>
      </c>
      <c r="K254" s="21">
        <f>SUM(E$3:E253)+H254</f>
        <v>0.14209041052902838</v>
      </c>
      <c r="L254" s="21">
        <f>SUM(F$3:F253)+I254</f>
        <v>0.37715250604246742</v>
      </c>
      <c r="M254" s="21">
        <f>SUM(G$3:G253)+J254</f>
        <v>-0.1064628377467659</v>
      </c>
      <c r="N254" s="21"/>
      <c r="O254" s="21"/>
      <c r="P254" s="21"/>
      <c r="Q254" s="19">
        <f t="shared" si="19"/>
        <v>2.0189684764307818E-2</v>
      </c>
      <c r="R254" s="19">
        <f t="shared" si="20"/>
        <v>0.14224401281411342</v>
      </c>
      <c r="S254" s="19">
        <f t="shared" si="21"/>
        <v>1.1334335821094202E-2</v>
      </c>
      <c r="T254" s="19">
        <f t="shared" si="22"/>
        <v>5.3589754415626051E-2</v>
      </c>
      <c r="U254" s="19">
        <f t="shared" si="23"/>
        <v>-1.5127348321523305E-2</v>
      </c>
      <c r="V254" s="19">
        <f t="shared" si="24"/>
        <v>-4.0152726056585354E-2</v>
      </c>
    </row>
    <row r="255" spans="1:22" x14ac:dyDescent="0.25">
      <c r="A255" s="26">
        <f>Wellpath!E255</f>
        <v>0</v>
      </c>
      <c r="B255" s="68">
        <f>Wellpath!K255*Wellpath!P255</f>
        <v>0</v>
      </c>
      <c r="C255" s="22">
        <v>0</v>
      </c>
      <c r="D255" s="22">
        <v>0</v>
      </c>
      <c r="E255" s="20">
        <f>Model!$W$6*((drdp!B255+drdp!K255)*DSTG!$B255+(drdp!E255+drdp!N255)*DSTG!$C255+(drdp!H255+drdp!Q255)*DSTG!$D255)</f>
        <v>0</v>
      </c>
      <c r="F255" s="20">
        <f>Model!$W$6*((drdp!C255+drdp!L255)*DSTG!$B255+(drdp!F255+drdp!O255)*DSTG!$C255+(drdp!I255+drdp!R255)*DSTG!$D255)</f>
        <v>0</v>
      </c>
      <c r="G255" s="20">
        <f>Model!$W$6*((drdp!D255+drdp!M255)*DSTG!$B255+(drdp!G255+drdp!P255)*DSTG!$C255+(drdp!J255+drdp!S255)*DSTG!$D255)</f>
        <v>0</v>
      </c>
      <c r="H255" s="18">
        <f>Model!$W$6*((drdp!B255)*DSTG!$B255+(drdp!E255)*DSTG!$C255+(drdp!H255)*DSTG!$D255)</f>
        <v>0</v>
      </c>
      <c r="I255" s="18">
        <f>Model!$W$6*((drdp!C255)*DSTG!$B255+(drdp!F255)*DSTG!$C255+(drdp!I255)*DSTG!$D255)</f>
        <v>0</v>
      </c>
      <c r="J255" s="18">
        <f>Model!$W$6*((drdp!D255)*DSTG!$B255+(drdp!G255)*DSTG!$C255+(drdp!J255)*DSTG!$D255)</f>
        <v>0</v>
      </c>
      <c r="K255" s="21">
        <f>SUM(E$3:E254)+H255</f>
        <v>0.14209041052902838</v>
      </c>
      <c r="L255" s="21">
        <f>SUM(F$3:F254)+I255</f>
        <v>0.37715250604246742</v>
      </c>
      <c r="M255" s="21">
        <f>SUM(G$3:G254)+J255</f>
        <v>-0.1064628377467659</v>
      </c>
      <c r="N255" s="21"/>
      <c r="O255" s="21"/>
      <c r="P255" s="21"/>
      <c r="Q255" s="19">
        <f t="shared" si="19"/>
        <v>2.0189684764307818E-2</v>
      </c>
      <c r="R255" s="19">
        <f t="shared" si="20"/>
        <v>0.14224401281411342</v>
      </c>
      <c r="S255" s="19">
        <f t="shared" si="21"/>
        <v>1.1334335821094202E-2</v>
      </c>
      <c r="T255" s="19">
        <f t="shared" si="22"/>
        <v>5.3589754415626051E-2</v>
      </c>
      <c r="U255" s="19">
        <f t="shared" si="23"/>
        <v>-1.5127348321523305E-2</v>
      </c>
      <c r="V255" s="19">
        <f t="shared" si="24"/>
        <v>-4.0152726056585354E-2</v>
      </c>
    </row>
    <row r="256" spans="1:22" x14ac:dyDescent="0.25">
      <c r="A256" s="26">
        <f>Wellpath!E256</f>
        <v>0</v>
      </c>
      <c r="B256" s="68">
        <f>Wellpath!K256*Wellpath!P256</f>
        <v>0</v>
      </c>
      <c r="C256" s="22">
        <v>0</v>
      </c>
      <c r="D256" s="22">
        <v>0</v>
      </c>
      <c r="E256" s="20">
        <f>Model!$W$6*((drdp!B256+drdp!K256)*DSTG!$B256+(drdp!E256+drdp!N256)*DSTG!$C256+(drdp!H256+drdp!Q256)*DSTG!$D256)</f>
        <v>0</v>
      </c>
      <c r="F256" s="20">
        <f>Model!$W$6*((drdp!C256+drdp!L256)*DSTG!$B256+(drdp!F256+drdp!O256)*DSTG!$C256+(drdp!I256+drdp!R256)*DSTG!$D256)</f>
        <v>0</v>
      </c>
      <c r="G256" s="20">
        <f>Model!$W$6*((drdp!D256+drdp!M256)*DSTG!$B256+(drdp!G256+drdp!P256)*DSTG!$C256+(drdp!J256+drdp!S256)*DSTG!$D256)</f>
        <v>0</v>
      </c>
      <c r="H256" s="18">
        <f>Model!$W$6*((drdp!B256)*DSTG!$B256+(drdp!E256)*DSTG!$C256+(drdp!H256)*DSTG!$D256)</f>
        <v>0</v>
      </c>
      <c r="I256" s="18">
        <f>Model!$W$6*((drdp!C256)*DSTG!$B256+(drdp!F256)*DSTG!$C256+(drdp!I256)*DSTG!$D256)</f>
        <v>0</v>
      </c>
      <c r="J256" s="18">
        <f>Model!$W$6*((drdp!D256)*DSTG!$B256+(drdp!G256)*DSTG!$C256+(drdp!J256)*DSTG!$D256)</f>
        <v>0</v>
      </c>
      <c r="K256" s="21">
        <f>SUM(E$3:E255)+H256</f>
        <v>0.14209041052902838</v>
      </c>
      <c r="L256" s="21">
        <f>SUM(F$3:F255)+I256</f>
        <v>0.37715250604246742</v>
      </c>
      <c r="M256" s="21">
        <f>SUM(G$3:G255)+J256</f>
        <v>-0.1064628377467659</v>
      </c>
      <c r="N256" s="21"/>
      <c r="O256" s="21"/>
      <c r="P256" s="21"/>
      <c r="Q256" s="19">
        <f t="shared" si="19"/>
        <v>2.0189684764307818E-2</v>
      </c>
      <c r="R256" s="19">
        <f t="shared" si="20"/>
        <v>0.14224401281411342</v>
      </c>
      <c r="S256" s="19">
        <f t="shared" si="21"/>
        <v>1.1334335821094202E-2</v>
      </c>
      <c r="T256" s="19">
        <f t="shared" si="22"/>
        <v>5.3589754415626051E-2</v>
      </c>
      <c r="U256" s="19">
        <f t="shared" si="23"/>
        <v>-1.5127348321523305E-2</v>
      </c>
      <c r="V256" s="19">
        <f t="shared" si="24"/>
        <v>-4.0152726056585354E-2</v>
      </c>
    </row>
    <row r="257" spans="1:22" x14ac:dyDescent="0.25">
      <c r="A257" s="26">
        <f>Wellpath!E257</f>
        <v>0</v>
      </c>
      <c r="B257" s="68">
        <f>Wellpath!K257*Wellpath!P257</f>
        <v>0</v>
      </c>
      <c r="C257" s="22">
        <v>0</v>
      </c>
      <c r="D257" s="22">
        <v>0</v>
      </c>
      <c r="E257" s="20">
        <f>Model!$W$6*((drdp!B257+drdp!K257)*DSTG!$B257+(drdp!E257+drdp!N257)*DSTG!$C257+(drdp!H257+drdp!Q257)*DSTG!$D257)</f>
        <v>0</v>
      </c>
      <c r="F257" s="20">
        <f>Model!$W$6*((drdp!C257+drdp!L257)*DSTG!$B257+(drdp!F257+drdp!O257)*DSTG!$C257+(drdp!I257+drdp!R257)*DSTG!$D257)</f>
        <v>0</v>
      </c>
      <c r="G257" s="20">
        <f>Model!$W$6*((drdp!D257+drdp!M257)*DSTG!$B257+(drdp!G257+drdp!P257)*DSTG!$C257+(drdp!J257+drdp!S257)*DSTG!$D257)</f>
        <v>0</v>
      </c>
      <c r="H257" s="18">
        <f>Model!$W$6*((drdp!B257)*DSTG!$B257+(drdp!E257)*DSTG!$C257+(drdp!H257)*DSTG!$D257)</f>
        <v>0</v>
      </c>
      <c r="I257" s="18">
        <f>Model!$W$6*((drdp!C257)*DSTG!$B257+(drdp!F257)*DSTG!$C257+(drdp!I257)*DSTG!$D257)</f>
        <v>0</v>
      </c>
      <c r="J257" s="18">
        <f>Model!$W$6*((drdp!D257)*DSTG!$B257+(drdp!G257)*DSTG!$C257+(drdp!J257)*DSTG!$D257)</f>
        <v>0</v>
      </c>
      <c r="K257" s="21">
        <f>SUM(E$3:E256)+H257</f>
        <v>0.14209041052902838</v>
      </c>
      <c r="L257" s="21">
        <f>SUM(F$3:F256)+I257</f>
        <v>0.37715250604246742</v>
      </c>
      <c r="M257" s="21">
        <f>SUM(G$3:G256)+J257</f>
        <v>-0.1064628377467659</v>
      </c>
      <c r="N257" s="21"/>
      <c r="O257" s="21"/>
      <c r="P257" s="21"/>
      <c r="Q257" s="19">
        <f t="shared" si="19"/>
        <v>2.0189684764307818E-2</v>
      </c>
      <c r="R257" s="19">
        <f t="shared" si="20"/>
        <v>0.14224401281411342</v>
      </c>
      <c r="S257" s="19">
        <f t="shared" si="21"/>
        <v>1.1334335821094202E-2</v>
      </c>
      <c r="T257" s="19">
        <f t="shared" si="22"/>
        <v>5.3589754415626051E-2</v>
      </c>
      <c r="U257" s="19">
        <f t="shared" si="23"/>
        <v>-1.5127348321523305E-2</v>
      </c>
      <c r="V257" s="19">
        <f t="shared" si="24"/>
        <v>-4.0152726056585354E-2</v>
      </c>
    </row>
    <row r="258" spans="1:22" x14ac:dyDescent="0.25">
      <c r="A258" s="26">
        <f>Wellpath!E258</f>
        <v>0</v>
      </c>
      <c r="B258" s="68">
        <f>Wellpath!K258*Wellpath!P258</f>
        <v>0</v>
      </c>
      <c r="C258" s="22">
        <v>0</v>
      </c>
      <c r="D258" s="22">
        <v>0</v>
      </c>
      <c r="E258" s="20">
        <f>Model!$W$6*((drdp!B258+drdp!K258)*DSTG!$B258+(drdp!E258+drdp!N258)*DSTG!$C258+(drdp!H258+drdp!Q258)*DSTG!$D258)</f>
        <v>0</v>
      </c>
      <c r="F258" s="20">
        <f>Model!$W$6*((drdp!C258+drdp!L258)*DSTG!$B258+(drdp!F258+drdp!O258)*DSTG!$C258+(drdp!I258+drdp!R258)*DSTG!$D258)</f>
        <v>0</v>
      </c>
      <c r="G258" s="20">
        <f>Model!$W$6*((drdp!D258+drdp!M258)*DSTG!$B258+(drdp!G258+drdp!P258)*DSTG!$C258+(drdp!J258+drdp!S258)*DSTG!$D258)</f>
        <v>0</v>
      </c>
      <c r="H258" s="18">
        <f>Model!$W$6*((drdp!B258)*DSTG!$B258+(drdp!E258)*DSTG!$C258+(drdp!H258)*DSTG!$D258)</f>
        <v>0</v>
      </c>
      <c r="I258" s="18">
        <f>Model!$W$6*((drdp!C258)*DSTG!$B258+(drdp!F258)*DSTG!$C258+(drdp!I258)*DSTG!$D258)</f>
        <v>0</v>
      </c>
      <c r="J258" s="18">
        <f>Model!$W$6*((drdp!D258)*DSTG!$B258+(drdp!G258)*DSTG!$C258+(drdp!J258)*DSTG!$D258)</f>
        <v>0</v>
      </c>
      <c r="K258" s="21">
        <f>SUM(E$3:E257)+H258</f>
        <v>0.14209041052902838</v>
      </c>
      <c r="L258" s="21">
        <f>SUM(F$3:F257)+I258</f>
        <v>0.37715250604246742</v>
      </c>
      <c r="M258" s="21">
        <f>SUM(G$3:G257)+J258</f>
        <v>-0.1064628377467659</v>
      </c>
      <c r="N258" s="21"/>
      <c r="O258" s="21"/>
      <c r="P258" s="21"/>
      <c r="Q258" s="19">
        <f t="shared" si="19"/>
        <v>2.0189684764307818E-2</v>
      </c>
      <c r="R258" s="19">
        <f t="shared" si="20"/>
        <v>0.14224401281411342</v>
      </c>
      <c r="S258" s="19">
        <f t="shared" si="21"/>
        <v>1.1334335821094202E-2</v>
      </c>
      <c r="T258" s="19">
        <f t="shared" si="22"/>
        <v>5.3589754415626051E-2</v>
      </c>
      <c r="U258" s="19">
        <f t="shared" si="23"/>
        <v>-1.5127348321523305E-2</v>
      </c>
      <c r="V258" s="19">
        <f t="shared" si="24"/>
        <v>-4.0152726056585354E-2</v>
      </c>
    </row>
    <row r="259" spans="1:22" x14ac:dyDescent="0.25">
      <c r="A259" s="26">
        <f>Wellpath!E259</f>
        <v>0</v>
      </c>
      <c r="B259" s="68">
        <f>Wellpath!K259*Wellpath!P259</f>
        <v>0</v>
      </c>
      <c r="C259" s="22">
        <v>0</v>
      </c>
      <c r="D259" s="22">
        <v>0</v>
      </c>
      <c r="E259" s="20">
        <f>Model!$W$6*((drdp!B259+drdp!K259)*DSTG!$B259+(drdp!E259+drdp!N259)*DSTG!$C259+(drdp!H259+drdp!Q259)*DSTG!$D259)</f>
        <v>0</v>
      </c>
      <c r="F259" s="20">
        <f>Model!$W$6*((drdp!C259+drdp!L259)*DSTG!$B259+(drdp!F259+drdp!O259)*DSTG!$C259+(drdp!I259+drdp!R259)*DSTG!$D259)</f>
        <v>0</v>
      </c>
      <c r="G259" s="20">
        <f>Model!$W$6*((drdp!D259+drdp!M259)*DSTG!$B259+(drdp!G259+drdp!P259)*DSTG!$C259+(drdp!J259+drdp!S259)*DSTG!$D259)</f>
        <v>0</v>
      </c>
      <c r="H259" s="18">
        <f>Model!$W$6*((drdp!B259)*DSTG!$B259+(drdp!E259)*DSTG!$C259+(drdp!H259)*DSTG!$D259)</f>
        <v>0</v>
      </c>
      <c r="I259" s="18">
        <f>Model!$W$6*((drdp!C259)*DSTG!$B259+(drdp!F259)*DSTG!$C259+(drdp!I259)*DSTG!$D259)</f>
        <v>0</v>
      </c>
      <c r="J259" s="18">
        <f>Model!$W$6*((drdp!D259)*DSTG!$B259+(drdp!G259)*DSTG!$C259+(drdp!J259)*DSTG!$D259)</f>
        <v>0</v>
      </c>
      <c r="K259" s="21">
        <f>SUM(E$3:E258)+H259</f>
        <v>0.14209041052902838</v>
      </c>
      <c r="L259" s="21">
        <f>SUM(F$3:F258)+I259</f>
        <v>0.37715250604246742</v>
      </c>
      <c r="M259" s="21">
        <f>SUM(G$3:G258)+J259</f>
        <v>-0.1064628377467659</v>
      </c>
      <c r="N259" s="21"/>
      <c r="O259" s="21"/>
      <c r="P259" s="21"/>
      <c r="Q259" s="19">
        <f t="shared" si="19"/>
        <v>2.0189684764307818E-2</v>
      </c>
      <c r="R259" s="19">
        <f t="shared" si="20"/>
        <v>0.14224401281411342</v>
      </c>
      <c r="S259" s="19">
        <f t="shared" si="21"/>
        <v>1.1334335821094202E-2</v>
      </c>
      <c r="T259" s="19">
        <f t="shared" si="22"/>
        <v>5.3589754415626051E-2</v>
      </c>
      <c r="U259" s="19">
        <f t="shared" si="23"/>
        <v>-1.5127348321523305E-2</v>
      </c>
      <c r="V259" s="19">
        <f t="shared" si="24"/>
        <v>-4.0152726056585354E-2</v>
      </c>
    </row>
    <row r="260" spans="1:22" x14ac:dyDescent="0.25">
      <c r="A260" s="26">
        <f>Wellpath!E260</f>
        <v>0</v>
      </c>
      <c r="B260" s="68">
        <f>Wellpath!K260*Wellpath!P260</f>
        <v>0</v>
      </c>
      <c r="C260" s="22">
        <v>0</v>
      </c>
      <c r="D260" s="22">
        <v>0</v>
      </c>
      <c r="E260" s="20">
        <f>Model!$W$6*((drdp!B260+drdp!K260)*DSTG!$B260+(drdp!E260+drdp!N260)*DSTG!$C260+(drdp!H260+drdp!Q260)*DSTG!$D260)</f>
        <v>0</v>
      </c>
      <c r="F260" s="20">
        <f>Model!$W$6*((drdp!C260+drdp!L260)*DSTG!$B260+(drdp!F260+drdp!O260)*DSTG!$C260+(drdp!I260+drdp!R260)*DSTG!$D260)</f>
        <v>0</v>
      </c>
      <c r="G260" s="20">
        <f>Model!$W$6*((drdp!D260+drdp!M260)*DSTG!$B260+(drdp!G260+drdp!P260)*DSTG!$C260+(drdp!J260+drdp!S260)*DSTG!$D260)</f>
        <v>0</v>
      </c>
      <c r="H260" s="18">
        <f>Model!$W$6*((drdp!B260)*DSTG!$B260+(drdp!E260)*DSTG!$C260+(drdp!H260)*DSTG!$D260)</f>
        <v>0</v>
      </c>
      <c r="I260" s="18">
        <f>Model!$W$6*((drdp!C260)*DSTG!$B260+(drdp!F260)*DSTG!$C260+(drdp!I260)*DSTG!$D260)</f>
        <v>0</v>
      </c>
      <c r="J260" s="18">
        <f>Model!$W$6*((drdp!D260)*DSTG!$B260+(drdp!G260)*DSTG!$C260+(drdp!J260)*DSTG!$D260)</f>
        <v>0</v>
      </c>
      <c r="K260" s="21">
        <f>SUM(E$3:E259)+H260</f>
        <v>0.14209041052902838</v>
      </c>
      <c r="L260" s="21">
        <f>SUM(F$3:F259)+I260</f>
        <v>0.37715250604246742</v>
      </c>
      <c r="M260" s="21">
        <f>SUM(G$3:G259)+J260</f>
        <v>-0.1064628377467659</v>
      </c>
      <c r="N260" s="21"/>
      <c r="O260" s="21"/>
      <c r="P260" s="21"/>
      <c r="Q260" s="19">
        <f t="shared" si="19"/>
        <v>2.0189684764307818E-2</v>
      </c>
      <c r="R260" s="19">
        <f t="shared" si="20"/>
        <v>0.14224401281411342</v>
      </c>
      <c r="S260" s="19">
        <f t="shared" si="21"/>
        <v>1.1334335821094202E-2</v>
      </c>
      <c r="T260" s="19">
        <f t="shared" si="22"/>
        <v>5.3589754415626051E-2</v>
      </c>
      <c r="U260" s="19">
        <f t="shared" si="23"/>
        <v>-1.5127348321523305E-2</v>
      </c>
      <c r="V260" s="19">
        <f t="shared" si="24"/>
        <v>-4.0152726056585354E-2</v>
      </c>
    </row>
    <row r="261" spans="1:22" x14ac:dyDescent="0.25">
      <c r="A261" s="26">
        <f>Wellpath!E261</f>
        <v>0</v>
      </c>
      <c r="B261" s="68">
        <f>Wellpath!K261*Wellpath!P261</f>
        <v>0</v>
      </c>
      <c r="C261" s="22">
        <v>0</v>
      </c>
      <c r="D261" s="22">
        <v>0</v>
      </c>
      <c r="E261" s="20">
        <f>Model!$W$6*((drdp!B261+drdp!K261)*DSTG!$B261+(drdp!E261+drdp!N261)*DSTG!$C261+(drdp!H261+drdp!Q261)*DSTG!$D261)</f>
        <v>0</v>
      </c>
      <c r="F261" s="20">
        <f>Model!$W$6*((drdp!C261+drdp!L261)*DSTG!$B261+(drdp!F261+drdp!O261)*DSTG!$C261+(drdp!I261+drdp!R261)*DSTG!$D261)</f>
        <v>0</v>
      </c>
      <c r="G261" s="20">
        <f>Model!$W$6*((drdp!D261+drdp!M261)*DSTG!$B261+(drdp!G261+drdp!P261)*DSTG!$C261+(drdp!J261+drdp!S261)*DSTG!$D261)</f>
        <v>0</v>
      </c>
      <c r="H261" s="18">
        <f>Model!$W$6*((drdp!B261)*DSTG!$B261+(drdp!E261)*DSTG!$C261+(drdp!H261)*DSTG!$D261)</f>
        <v>0</v>
      </c>
      <c r="I261" s="18">
        <f>Model!$W$6*((drdp!C261)*DSTG!$B261+(drdp!F261)*DSTG!$C261+(drdp!I261)*DSTG!$D261)</f>
        <v>0</v>
      </c>
      <c r="J261" s="18">
        <f>Model!$W$6*((drdp!D261)*DSTG!$B261+(drdp!G261)*DSTG!$C261+(drdp!J261)*DSTG!$D261)</f>
        <v>0</v>
      </c>
      <c r="K261" s="21">
        <f>SUM(E$3:E260)+H261</f>
        <v>0.14209041052902838</v>
      </c>
      <c r="L261" s="21">
        <f>SUM(F$3:F260)+I261</f>
        <v>0.37715250604246742</v>
      </c>
      <c r="M261" s="21">
        <f>SUM(G$3:G260)+J261</f>
        <v>-0.1064628377467659</v>
      </c>
      <c r="N261" s="21"/>
      <c r="O261" s="21"/>
      <c r="P261" s="21"/>
      <c r="Q261" s="19">
        <f t="shared" si="19"/>
        <v>2.0189684764307818E-2</v>
      </c>
      <c r="R261" s="19">
        <f t="shared" si="20"/>
        <v>0.14224401281411342</v>
      </c>
      <c r="S261" s="19">
        <f t="shared" si="21"/>
        <v>1.1334335821094202E-2</v>
      </c>
      <c r="T261" s="19">
        <f t="shared" si="22"/>
        <v>5.3589754415626051E-2</v>
      </c>
      <c r="U261" s="19">
        <f t="shared" si="23"/>
        <v>-1.5127348321523305E-2</v>
      </c>
      <c r="V261" s="19">
        <f t="shared" si="24"/>
        <v>-4.0152726056585354E-2</v>
      </c>
    </row>
    <row r="262" spans="1:22" x14ac:dyDescent="0.25">
      <c r="A262" s="26">
        <f>Wellpath!E262</f>
        <v>0</v>
      </c>
      <c r="B262" s="68">
        <f>Wellpath!K262*Wellpath!P262</f>
        <v>0</v>
      </c>
      <c r="C262" s="22">
        <v>0</v>
      </c>
      <c r="D262" s="22">
        <v>0</v>
      </c>
      <c r="E262" s="20">
        <f>Model!$W$6*((drdp!B262+drdp!K262)*DSTG!$B262+(drdp!E262+drdp!N262)*DSTG!$C262+(drdp!H262+drdp!Q262)*DSTG!$D262)</f>
        <v>0</v>
      </c>
      <c r="F262" s="20">
        <f>Model!$W$6*((drdp!C262+drdp!L262)*DSTG!$B262+(drdp!F262+drdp!O262)*DSTG!$C262+(drdp!I262+drdp!R262)*DSTG!$D262)</f>
        <v>0</v>
      </c>
      <c r="G262" s="20">
        <f>Model!$W$6*((drdp!D262+drdp!M262)*DSTG!$B262+(drdp!G262+drdp!P262)*DSTG!$C262+(drdp!J262+drdp!S262)*DSTG!$D262)</f>
        <v>0</v>
      </c>
      <c r="H262" s="18">
        <f>Model!$W$6*((drdp!B262)*DSTG!$B262+(drdp!E262)*DSTG!$C262+(drdp!H262)*DSTG!$D262)</f>
        <v>0</v>
      </c>
      <c r="I262" s="18">
        <f>Model!$W$6*((drdp!C262)*DSTG!$B262+(drdp!F262)*DSTG!$C262+(drdp!I262)*DSTG!$D262)</f>
        <v>0</v>
      </c>
      <c r="J262" s="18">
        <f>Model!$W$6*((drdp!D262)*DSTG!$B262+(drdp!G262)*DSTG!$C262+(drdp!J262)*DSTG!$D262)</f>
        <v>0</v>
      </c>
      <c r="K262" s="21">
        <f>SUM(E$3:E261)+H262</f>
        <v>0.14209041052902838</v>
      </c>
      <c r="L262" s="21">
        <f>SUM(F$3:F261)+I262</f>
        <v>0.37715250604246742</v>
      </c>
      <c r="M262" s="21">
        <f>SUM(G$3:G261)+J262</f>
        <v>-0.1064628377467659</v>
      </c>
      <c r="N262" s="21"/>
      <c r="O262" s="21"/>
      <c r="P262" s="21"/>
      <c r="Q262" s="19">
        <f t="shared" ref="Q262:Q270" si="25">K262^2</f>
        <v>2.0189684764307818E-2</v>
      </c>
      <c r="R262" s="19">
        <f t="shared" ref="R262:R270" si="26">L262^2</f>
        <v>0.14224401281411342</v>
      </c>
      <c r="S262" s="19">
        <f t="shared" ref="S262:S270" si="27">M262^2</f>
        <v>1.1334335821094202E-2</v>
      </c>
      <c r="T262" s="19">
        <f t="shared" ref="T262:T270" si="28">K262*L262</f>
        <v>5.3589754415626051E-2</v>
      </c>
      <c r="U262" s="19">
        <f t="shared" ref="U262:U270" si="29">K262*M262</f>
        <v>-1.5127348321523305E-2</v>
      </c>
      <c r="V262" s="19">
        <f t="shared" ref="V262:V270" si="30">L262*M262</f>
        <v>-4.0152726056585354E-2</v>
      </c>
    </row>
    <row r="263" spans="1:22" x14ac:dyDescent="0.25">
      <c r="A263" s="26">
        <f>Wellpath!E263</f>
        <v>0</v>
      </c>
      <c r="B263" s="68">
        <f>Wellpath!K263*Wellpath!P263</f>
        <v>0</v>
      </c>
      <c r="C263" s="22">
        <v>0</v>
      </c>
      <c r="D263" s="22">
        <v>0</v>
      </c>
      <c r="E263" s="20">
        <f>Model!$W$6*((drdp!B263+drdp!K263)*DSTG!$B263+(drdp!E263+drdp!N263)*DSTG!$C263+(drdp!H263+drdp!Q263)*DSTG!$D263)</f>
        <v>0</v>
      </c>
      <c r="F263" s="20">
        <f>Model!$W$6*((drdp!C263+drdp!L263)*DSTG!$B263+(drdp!F263+drdp!O263)*DSTG!$C263+(drdp!I263+drdp!R263)*DSTG!$D263)</f>
        <v>0</v>
      </c>
      <c r="G263" s="20">
        <f>Model!$W$6*((drdp!D263+drdp!M263)*DSTG!$B263+(drdp!G263+drdp!P263)*DSTG!$C263+(drdp!J263+drdp!S263)*DSTG!$D263)</f>
        <v>0</v>
      </c>
      <c r="H263" s="18">
        <f>Model!$W$6*((drdp!B263)*DSTG!$B263+(drdp!E263)*DSTG!$C263+(drdp!H263)*DSTG!$D263)</f>
        <v>0</v>
      </c>
      <c r="I263" s="18">
        <f>Model!$W$6*((drdp!C263)*DSTG!$B263+(drdp!F263)*DSTG!$C263+(drdp!I263)*DSTG!$D263)</f>
        <v>0</v>
      </c>
      <c r="J263" s="18">
        <f>Model!$W$6*((drdp!D263)*DSTG!$B263+(drdp!G263)*DSTG!$C263+(drdp!J263)*DSTG!$D263)</f>
        <v>0</v>
      </c>
      <c r="K263" s="21">
        <f>SUM(E$3:E262)+H263</f>
        <v>0.14209041052902838</v>
      </c>
      <c r="L263" s="21">
        <f>SUM(F$3:F262)+I263</f>
        <v>0.37715250604246742</v>
      </c>
      <c r="M263" s="21">
        <f>SUM(G$3:G262)+J263</f>
        <v>-0.1064628377467659</v>
      </c>
      <c r="N263" s="21"/>
      <c r="O263" s="21"/>
      <c r="P263" s="21"/>
      <c r="Q263" s="19">
        <f t="shared" si="25"/>
        <v>2.0189684764307818E-2</v>
      </c>
      <c r="R263" s="19">
        <f t="shared" si="26"/>
        <v>0.14224401281411342</v>
      </c>
      <c r="S263" s="19">
        <f t="shared" si="27"/>
        <v>1.1334335821094202E-2</v>
      </c>
      <c r="T263" s="19">
        <f t="shared" si="28"/>
        <v>5.3589754415626051E-2</v>
      </c>
      <c r="U263" s="19">
        <f t="shared" si="29"/>
        <v>-1.5127348321523305E-2</v>
      </c>
      <c r="V263" s="19">
        <f t="shared" si="30"/>
        <v>-4.0152726056585354E-2</v>
      </c>
    </row>
    <row r="264" spans="1:22" x14ac:dyDescent="0.25">
      <c r="A264" s="26">
        <f>Wellpath!E264</f>
        <v>0</v>
      </c>
      <c r="B264" s="68">
        <f>Wellpath!K264*Wellpath!P264</f>
        <v>0</v>
      </c>
      <c r="C264" s="22">
        <v>0</v>
      </c>
      <c r="D264" s="22">
        <v>0</v>
      </c>
      <c r="E264" s="20">
        <f>Model!$W$6*((drdp!B264+drdp!K264)*DSTG!$B264+(drdp!E264+drdp!N264)*DSTG!$C264+(drdp!H264+drdp!Q264)*DSTG!$D264)</f>
        <v>0</v>
      </c>
      <c r="F264" s="20">
        <f>Model!$W$6*((drdp!C264+drdp!L264)*DSTG!$B264+(drdp!F264+drdp!O264)*DSTG!$C264+(drdp!I264+drdp!R264)*DSTG!$D264)</f>
        <v>0</v>
      </c>
      <c r="G264" s="20">
        <f>Model!$W$6*((drdp!D264+drdp!M264)*DSTG!$B264+(drdp!G264+drdp!P264)*DSTG!$C264+(drdp!J264+drdp!S264)*DSTG!$D264)</f>
        <v>0</v>
      </c>
      <c r="H264" s="18">
        <f>Model!$W$6*((drdp!B264)*DSTG!$B264+(drdp!E264)*DSTG!$C264+(drdp!H264)*DSTG!$D264)</f>
        <v>0</v>
      </c>
      <c r="I264" s="18">
        <f>Model!$W$6*((drdp!C264)*DSTG!$B264+(drdp!F264)*DSTG!$C264+(drdp!I264)*DSTG!$D264)</f>
        <v>0</v>
      </c>
      <c r="J264" s="18">
        <f>Model!$W$6*((drdp!D264)*DSTG!$B264+(drdp!G264)*DSTG!$C264+(drdp!J264)*DSTG!$D264)</f>
        <v>0</v>
      </c>
      <c r="K264" s="21">
        <f>SUM(E$3:E263)+H264</f>
        <v>0.14209041052902838</v>
      </c>
      <c r="L264" s="21">
        <f>SUM(F$3:F263)+I264</f>
        <v>0.37715250604246742</v>
      </c>
      <c r="M264" s="21">
        <f>SUM(G$3:G263)+J264</f>
        <v>-0.1064628377467659</v>
      </c>
      <c r="N264" s="21"/>
      <c r="O264" s="21"/>
      <c r="P264" s="21"/>
      <c r="Q264" s="19">
        <f t="shared" si="25"/>
        <v>2.0189684764307818E-2</v>
      </c>
      <c r="R264" s="19">
        <f t="shared" si="26"/>
        <v>0.14224401281411342</v>
      </c>
      <c r="S264" s="19">
        <f t="shared" si="27"/>
        <v>1.1334335821094202E-2</v>
      </c>
      <c r="T264" s="19">
        <f t="shared" si="28"/>
        <v>5.3589754415626051E-2</v>
      </c>
      <c r="U264" s="19">
        <f t="shared" si="29"/>
        <v>-1.5127348321523305E-2</v>
      </c>
      <c r="V264" s="19">
        <f t="shared" si="30"/>
        <v>-4.0152726056585354E-2</v>
      </c>
    </row>
    <row r="265" spans="1:22" x14ac:dyDescent="0.25">
      <c r="A265" s="26">
        <f>Wellpath!E265</f>
        <v>0</v>
      </c>
      <c r="B265" s="68">
        <f>Wellpath!K265*Wellpath!P265</f>
        <v>0</v>
      </c>
      <c r="C265" s="22">
        <v>0</v>
      </c>
      <c r="D265" s="22">
        <v>0</v>
      </c>
      <c r="E265" s="20">
        <f>Model!$W$6*((drdp!B265+drdp!K265)*DSTG!$B265+(drdp!E265+drdp!N265)*DSTG!$C265+(drdp!H265+drdp!Q265)*DSTG!$D265)</f>
        <v>0</v>
      </c>
      <c r="F265" s="20">
        <f>Model!$W$6*((drdp!C265+drdp!L265)*DSTG!$B265+(drdp!F265+drdp!O265)*DSTG!$C265+(drdp!I265+drdp!R265)*DSTG!$D265)</f>
        <v>0</v>
      </c>
      <c r="G265" s="20">
        <f>Model!$W$6*((drdp!D265+drdp!M265)*DSTG!$B265+(drdp!G265+drdp!P265)*DSTG!$C265+(drdp!J265+drdp!S265)*DSTG!$D265)</f>
        <v>0</v>
      </c>
      <c r="H265" s="18">
        <f>Model!$W$6*((drdp!B265)*DSTG!$B265+(drdp!E265)*DSTG!$C265+(drdp!H265)*DSTG!$D265)</f>
        <v>0</v>
      </c>
      <c r="I265" s="18">
        <f>Model!$W$6*((drdp!C265)*DSTG!$B265+(drdp!F265)*DSTG!$C265+(drdp!I265)*DSTG!$D265)</f>
        <v>0</v>
      </c>
      <c r="J265" s="18">
        <f>Model!$W$6*((drdp!D265)*DSTG!$B265+(drdp!G265)*DSTG!$C265+(drdp!J265)*DSTG!$D265)</f>
        <v>0</v>
      </c>
      <c r="K265" s="21">
        <f>SUM(E$3:E264)+H265</f>
        <v>0.14209041052902838</v>
      </c>
      <c r="L265" s="21">
        <f>SUM(F$3:F264)+I265</f>
        <v>0.37715250604246742</v>
      </c>
      <c r="M265" s="21">
        <f>SUM(G$3:G264)+J265</f>
        <v>-0.1064628377467659</v>
      </c>
      <c r="N265" s="21"/>
      <c r="O265" s="21"/>
      <c r="P265" s="21"/>
      <c r="Q265" s="19">
        <f t="shared" si="25"/>
        <v>2.0189684764307818E-2</v>
      </c>
      <c r="R265" s="19">
        <f t="shared" si="26"/>
        <v>0.14224401281411342</v>
      </c>
      <c r="S265" s="19">
        <f t="shared" si="27"/>
        <v>1.1334335821094202E-2</v>
      </c>
      <c r="T265" s="19">
        <f t="shared" si="28"/>
        <v>5.3589754415626051E-2</v>
      </c>
      <c r="U265" s="19">
        <f t="shared" si="29"/>
        <v>-1.5127348321523305E-2</v>
      </c>
      <c r="V265" s="19">
        <f t="shared" si="30"/>
        <v>-4.0152726056585354E-2</v>
      </c>
    </row>
    <row r="266" spans="1:22" x14ac:dyDescent="0.25">
      <c r="A266" s="26">
        <f>Wellpath!E266</f>
        <v>0</v>
      </c>
      <c r="B266" s="68">
        <f>Wellpath!K266*Wellpath!P266</f>
        <v>0</v>
      </c>
      <c r="C266" s="22">
        <v>0</v>
      </c>
      <c r="D266" s="22">
        <v>0</v>
      </c>
      <c r="E266" s="20">
        <f>Model!$W$6*((drdp!B266+drdp!K266)*DSTG!$B266+(drdp!E266+drdp!N266)*DSTG!$C266+(drdp!H266+drdp!Q266)*DSTG!$D266)</f>
        <v>0</v>
      </c>
      <c r="F266" s="20">
        <f>Model!$W$6*((drdp!C266+drdp!L266)*DSTG!$B266+(drdp!F266+drdp!O266)*DSTG!$C266+(drdp!I266+drdp!R266)*DSTG!$D266)</f>
        <v>0</v>
      </c>
      <c r="G266" s="20">
        <f>Model!$W$6*((drdp!D266+drdp!M266)*DSTG!$B266+(drdp!G266+drdp!P266)*DSTG!$C266+(drdp!J266+drdp!S266)*DSTG!$D266)</f>
        <v>0</v>
      </c>
      <c r="H266" s="18">
        <f>Model!$W$6*((drdp!B266)*DSTG!$B266+(drdp!E266)*DSTG!$C266+(drdp!H266)*DSTG!$D266)</f>
        <v>0</v>
      </c>
      <c r="I266" s="18">
        <f>Model!$W$6*((drdp!C266)*DSTG!$B266+(drdp!F266)*DSTG!$C266+(drdp!I266)*DSTG!$D266)</f>
        <v>0</v>
      </c>
      <c r="J266" s="18">
        <f>Model!$W$6*((drdp!D266)*DSTG!$B266+(drdp!G266)*DSTG!$C266+(drdp!J266)*DSTG!$D266)</f>
        <v>0</v>
      </c>
      <c r="K266" s="21">
        <f>SUM(E$3:E265)+H266</f>
        <v>0.14209041052902838</v>
      </c>
      <c r="L266" s="21">
        <f>SUM(F$3:F265)+I266</f>
        <v>0.37715250604246742</v>
      </c>
      <c r="M266" s="21">
        <f>SUM(G$3:G265)+J266</f>
        <v>-0.1064628377467659</v>
      </c>
      <c r="N266" s="21"/>
      <c r="O266" s="21"/>
      <c r="P266" s="21"/>
      <c r="Q266" s="19">
        <f t="shared" si="25"/>
        <v>2.0189684764307818E-2</v>
      </c>
      <c r="R266" s="19">
        <f t="shared" si="26"/>
        <v>0.14224401281411342</v>
      </c>
      <c r="S266" s="19">
        <f t="shared" si="27"/>
        <v>1.1334335821094202E-2</v>
      </c>
      <c r="T266" s="19">
        <f t="shared" si="28"/>
        <v>5.3589754415626051E-2</v>
      </c>
      <c r="U266" s="19">
        <f t="shared" si="29"/>
        <v>-1.5127348321523305E-2</v>
      </c>
      <c r="V266" s="19">
        <f t="shared" si="30"/>
        <v>-4.0152726056585354E-2</v>
      </c>
    </row>
    <row r="267" spans="1:22" x14ac:dyDescent="0.25">
      <c r="A267" s="26">
        <f>Wellpath!E267</f>
        <v>0</v>
      </c>
      <c r="B267" s="68">
        <f>Wellpath!K267*Wellpath!P267</f>
        <v>0</v>
      </c>
      <c r="C267" s="22">
        <v>0</v>
      </c>
      <c r="D267" s="22">
        <v>0</v>
      </c>
      <c r="E267" s="20">
        <f>Model!$W$6*((drdp!B267+drdp!K267)*DSTG!$B267+(drdp!E267+drdp!N267)*DSTG!$C267+(drdp!H267+drdp!Q267)*DSTG!$D267)</f>
        <v>0</v>
      </c>
      <c r="F267" s="20">
        <f>Model!$W$6*((drdp!C267+drdp!L267)*DSTG!$B267+(drdp!F267+drdp!O267)*DSTG!$C267+(drdp!I267+drdp!R267)*DSTG!$D267)</f>
        <v>0</v>
      </c>
      <c r="G267" s="20">
        <f>Model!$W$6*((drdp!D267+drdp!M267)*DSTG!$B267+(drdp!G267+drdp!P267)*DSTG!$C267+(drdp!J267+drdp!S267)*DSTG!$D267)</f>
        <v>0</v>
      </c>
      <c r="H267" s="18">
        <f>Model!$W$6*((drdp!B267)*DSTG!$B267+(drdp!E267)*DSTG!$C267+(drdp!H267)*DSTG!$D267)</f>
        <v>0</v>
      </c>
      <c r="I267" s="18">
        <f>Model!$W$6*((drdp!C267)*DSTG!$B267+(drdp!F267)*DSTG!$C267+(drdp!I267)*DSTG!$D267)</f>
        <v>0</v>
      </c>
      <c r="J267" s="18">
        <f>Model!$W$6*((drdp!D267)*DSTG!$B267+(drdp!G267)*DSTG!$C267+(drdp!J267)*DSTG!$D267)</f>
        <v>0</v>
      </c>
      <c r="K267" s="21">
        <f>SUM(E$3:E266)+H267</f>
        <v>0.14209041052902838</v>
      </c>
      <c r="L267" s="21">
        <f>SUM(F$3:F266)+I267</f>
        <v>0.37715250604246742</v>
      </c>
      <c r="M267" s="21">
        <f>SUM(G$3:G266)+J267</f>
        <v>-0.1064628377467659</v>
      </c>
      <c r="N267" s="21"/>
      <c r="O267" s="21"/>
      <c r="P267" s="21"/>
      <c r="Q267" s="19">
        <f t="shared" si="25"/>
        <v>2.0189684764307818E-2</v>
      </c>
      <c r="R267" s="19">
        <f t="shared" si="26"/>
        <v>0.14224401281411342</v>
      </c>
      <c r="S267" s="19">
        <f t="shared" si="27"/>
        <v>1.1334335821094202E-2</v>
      </c>
      <c r="T267" s="19">
        <f t="shared" si="28"/>
        <v>5.3589754415626051E-2</v>
      </c>
      <c r="U267" s="19">
        <f t="shared" si="29"/>
        <v>-1.5127348321523305E-2</v>
      </c>
      <c r="V267" s="19">
        <f t="shared" si="30"/>
        <v>-4.0152726056585354E-2</v>
      </c>
    </row>
    <row r="268" spans="1:22" x14ac:dyDescent="0.25">
      <c r="A268" s="26">
        <f>Wellpath!E268</f>
        <v>0</v>
      </c>
      <c r="B268" s="68">
        <f>Wellpath!K268*Wellpath!P268</f>
        <v>0</v>
      </c>
      <c r="C268" s="22">
        <v>0</v>
      </c>
      <c r="D268" s="22">
        <v>0</v>
      </c>
      <c r="E268" s="20">
        <f>Model!$W$6*((drdp!B268+drdp!K268)*DSTG!$B268+(drdp!E268+drdp!N268)*DSTG!$C268+(drdp!H268+drdp!Q268)*DSTG!$D268)</f>
        <v>0</v>
      </c>
      <c r="F268" s="20">
        <f>Model!$W$6*((drdp!C268+drdp!L268)*DSTG!$B268+(drdp!F268+drdp!O268)*DSTG!$C268+(drdp!I268+drdp!R268)*DSTG!$D268)</f>
        <v>0</v>
      </c>
      <c r="G268" s="20">
        <f>Model!$W$6*((drdp!D268+drdp!M268)*DSTG!$B268+(drdp!G268+drdp!P268)*DSTG!$C268+(drdp!J268+drdp!S268)*DSTG!$D268)</f>
        <v>0</v>
      </c>
      <c r="H268" s="18">
        <f>Model!$W$6*((drdp!B268)*DSTG!$B268+(drdp!E268)*DSTG!$C268+(drdp!H268)*DSTG!$D268)</f>
        <v>0</v>
      </c>
      <c r="I268" s="18">
        <f>Model!$W$6*((drdp!C268)*DSTG!$B268+(drdp!F268)*DSTG!$C268+(drdp!I268)*DSTG!$D268)</f>
        <v>0</v>
      </c>
      <c r="J268" s="18">
        <f>Model!$W$6*((drdp!D268)*DSTG!$B268+(drdp!G268)*DSTG!$C268+(drdp!J268)*DSTG!$D268)</f>
        <v>0</v>
      </c>
      <c r="K268" s="21">
        <f>SUM(E$3:E267)+H268</f>
        <v>0.14209041052902838</v>
      </c>
      <c r="L268" s="21">
        <f>SUM(F$3:F267)+I268</f>
        <v>0.37715250604246742</v>
      </c>
      <c r="M268" s="21">
        <f>SUM(G$3:G267)+J268</f>
        <v>-0.1064628377467659</v>
      </c>
      <c r="N268" s="21"/>
      <c r="O268" s="21"/>
      <c r="P268" s="21"/>
      <c r="Q268" s="19">
        <f t="shared" si="25"/>
        <v>2.0189684764307818E-2</v>
      </c>
      <c r="R268" s="19">
        <f t="shared" si="26"/>
        <v>0.14224401281411342</v>
      </c>
      <c r="S268" s="19">
        <f t="shared" si="27"/>
        <v>1.1334335821094202E-2</v>
      </c>
      <c r="T268" s="19">
        <f t="shared" si="28"/>
        <v>5.3589754415626051E-2</v>
      </c>
      <c r="U268" s="19">
        <f t="shared" si="29"/>
        <v>-1.5127348321523305E-2</v>
      </c>
      <c r="V268" s="19">
        <f t="shared" si="30"/>
        <v>-4.0152726056585354E-2</v>
      </c>
    </row>
    <row r="269" spans="1:22" x14ac:dyDescent="0.25">
      <c r="A269" s="26">
        <f>Wellpath!E269</f>
        <v>0</v>
      </c>
      <c r="B269" s="68">
        <f>Wellpath!K269*Wellpath!P269</f>
        <v>0</v>
      </c>
      <c r="C269" s="22">
        <v>0</v>
      </c>
      <c r="D269" s="22">
        <v>0</v>
      </c>
      <c r="E269" s="20">
        <f>Model!$W$6*((drdp!B269+drdp!K269)*DSTG!$B269+(drdp!E269+drdp!N269)*DSTG!$C269+(drdp!H269+drdp!Q269)*DSTG!$D269)</f>
        <v>0</v>
      </c>
      <c r="F269" s="20">
        <f>Model!$W$6*((drdp!C269+drdp!L269)*DSTG!$B269+(drdp!F269+drdp!O269)*DSTG!$C269+(drdp!I269+drdp!R269)*DSTG!$D269)</f>
        <v>0</v>
      </c>
      <c r="G269" s="20">
        <f>Model!$W$6*((drdp!D269+drdp!M269)*DSTG!$B269+(drdp!G269+drdp!P269)*DSTG!$C269+(drdp!J269+drdp!S269)*DSTG!$D269)</f>
        <v>0</v>
      </c>
      <c r="H269" s="18">
        <f>Model!$W$6*((drdp!B269)*DSTG!$B269+(drdp!E269)*DSTG!$C269+(drdp!H269)*DSTG!$D269)</f>
        <v>0</v>
      </c>
      <c r="I269" s="18">
        <f>Model!$W$6*((drdp!C269)*DSTG!$B269+(drdp!F269)*DSTG!$C269+(drdp!I269)*DSTG!$D269)</f>
        <v>0</v>
      </c>
      <c r="J269" s="18">
        <f>Model!$W$6*((drdp!D269)*DSTG!$B269+(drdp!G269)*DSTG!$C269+(drdp!J269)*DSTG!$D269)</f>
        <v>0</v>
      </c>
      <c r="K269" s="21">
        <f>SUM(E$3:E268)+H269</f>
        <v>0.14209041052902838</v>
      </c>
      <c r="L269" s="21">
        <f>SUM(F$3:F268)+I269</f>
        <v>0.37715250604246742</v>
      </c>
      <c r="M269" s="21">
        <f>SUM(G$3:G268)+J269</f>
        <v>-0.1064628377467659</v>
      </c>
      <c r="N269" s="21"/>
      <c r="O269" s="21"/>
      <c r="P269" s="21"/>
      <c r="Q269" s="19">
        <f t="shared" si="25"/>
        <v>2.0189684764307818E-2</v>
      </c>
      <c r="R269" s="19">
        <f t="shared" si="26"/>
        <v>0.14224401281411342</v>
      </c>
      <c r="S269" s="19">
        <f t="shared" si="27"/>
        <v>1.1334335821094202E-2</v>
      </c>
      <c r="T269" s="19">
        <f t="shared" si="28"/>
        <v>5.3589754415626051E-2</v>
      </c>
      <c r="U269" s="19">
        <f t="shared" si="29"/>
        <v>-1.5127348321523305E-2</v>
      </c>
      <c r="V269" s="19">
        <f t="shared" si="30"/>
        <v>-4.0152726056585354E-2</v>
      </c>
    </row>
    <row r="270" spans="1:22" x14ac:dyDescent="0.25">
      <c r="A270" s="26">
        <f>Wellpath!E270</f>
        <v>0</v>
      </c>
      <c r="B270" s="68">
        <f>Wellpath!K270*Wellpath!P270</f>
        <v>0</v>
      </c>
      <c r="C270" s="22">
        <v>0</v>
      </c>
      <c r="D270" s="22">
        <v>0</v>
      </c>
      <c r="E270" s="20">
        <f>Model!$W$6*((drdp!B270+drdp!K270)*DSTG!$B270+(drdp!E270+drdp!N270)*DSTG!$C270+(drdp!H270+drdp!Q270)*DSTG!$D270)</f>
        <v>0</v>
      </c>
      <c r="F270" s="20">
        <f>Model!$W$6*((drdp!C270+drdp!L270)*DSTG!$B270+(drdp!F270+drdp!O270)*DSTG!$C270+(drdp!I270+drdp!R270)*DSTG!$D270)</f>
        <v>0</v>
      </c>
      <c r="G270" s="20">
        <f>Model!$W$6*((drdp!D270+drdp!M270)*DSTG!$B270+(drdp!G270+drdp!P270)*DSTG!$C270+(drdp!J270+drdp!S270)*DSTG!$D270)</f>
        <v>0</v>
      </c>
      <c r="H270" s="18">
        <f>Model!$W$6*((drdp!B270)*DSTG!$B270+(drdp!E270)*DSTG!$C270+(drdp!H270)*DSTG!$D270)</f>
        <v>0</v>
      </c>
      <c r="I270" s="18">
        <f>Model!$W$6*((drdp!C270)*DSTG!$B270+(drdp!F270)*DSTG!$C270+(drdp!I270)*DSTG!$D270)</f>
        <v>0</v>
      </c>
      <c r="J270" s="18">
        <f>Model!$W$6*((drdp!D270)*DSTG!$B270+(drdp!G270)*DSTG!$C270+(drdp!J270)*DSTG!$D270)</f>
        <v>0</v>
      </c>
      <c r="K270" s="21">
        <f>SUM(E$3:E269)+H270</f>
        <v>0.14209041052902838</v>
      </c>
      <c r="L270" s="21">
        <f>SUM(F$3:F269)+I270</f>
        <v>0.37715250604246742</v>
      </c>
      <c r="M270" s="21">
        <f>SUM(G$3:G269)+J270</f>
        <v>-0.1064628377467659</v>
      </c>
      <c r="N270" s="21"/>
      <c r="O270" s="21"/>
      <c r="P270" s="21"/>
      <c r="Q270" s="19">
        <f t="shared" si="25"/>
        <v>2.0189684764307818E-2</v>
      </c>
      <c r="R270" s="19">
        <f t="shared" si="26"/>
        <v>0.14224401281411342</v>
      </c>
      <c r="S270" s="19">
        <f t="shared" si="27"/>
        <v>1.1334335821094202E-2</v>
      </c>
      <c r="T270" s="19">
        <f t="shared" si="28"/>
        <v>5.3589754415626051E-2</v>
      </c>
      <c r="U270" s="19">
        <f t="shared" si="29"/>
        <v>-1.5127348321523305E-2</v>
      </c>
      <c r="V270" s="19">
        <f t="shared" si="30"/>
        <v>-4.0152726056585354E-2</v>
      </c>
    </row>
    <row r="271" spans="1:22" x14ac:dyDescent="0.25">
      <c r="A271" s="26">
        <f>Wellpath!E271</f>
        <v>0</v>
      </c>
      <c r="B271" s="68">
        <f>Wellpath!K271*Wellpath!P271</f>
        <v>0</v>
      </c>
      <c r="C271" s="22">
        <v>0</v>
      </c>
      <c r="D271" s="22">
        <v>0</v>
      </c>
      <c r="E271" s="20">
        <f>Model!$W$6*((drdp!B271+drdp!K271)*DSTG!$B271+(drdp!E271+drdp!N271)*DSTG!$C271+(drdp!H271+drdp!Q271)*DSTG!$D271)</f>
        <v>0</v>
      </c>
      <c r="F271" s="20">
        <f>Model!$W$6*((drdp!C271+drdp!L271)*DSTG!$B271+(drdp!F271+drdp!O271)*DSTG!$C271+(drdp!I271+drdp!R271)*DSTG!$D271)</f>
        <v>0</v>
      </c>
      <c r="G271" s="20">
        <f>Model!$W$6*((drdp!D271+drdp!M271)*DSTG!$B271+(drdp!G271+drdp!P271)*DSTG!$C271+(drdp!J271+drdp!S271)*DSTG!$D271)</f>
        <v>0</v>
      </c>
      <c r="H271" s="18">
        <f>Model!$W$6*((drdp!B271)*DSTG!$B271+(drdp!E271)*DSTG!$C271+(drdp!H271)*DSTG!$D271)</f>
        <v>0</v>
      </c>
      <c r="I271" s="18">
        <f>Model!$W$6*((drdp!C271)*DSTG!$B271+(drdp!F271)*DSTG!$C271+(drdp!I271)*DSTG!$D271)</f>
        <v>0</v>
      </c>
      <c r="J271" s="18">
        <f>Model!$W$6*((drdp!D271)*DSTG!$B271+(drdp!G271)*DSTG!$C271+(drdp!J271)*DSTG!$D271)</f>
        <v>0</v>
      </c>
      <c r="K271" s="21">
        <f>SUM(E$3:E270)+H271</f>
        <v>0.14209041052902838</v>
      </c>
      <c r="L271" s="21">
        <f>SUM(F$3:F270)+I271</f>
        <v>0.37715250604246742</v>
      </c>
      <c r="M271" s="21">
        <f>SUM(G$3:G270)+J271</f>
        <v>-0.1064628377467659</v>
      </c>
      <c r="N271" s="21"/>
      <c r="O271" s="21"/>
      <c r="P271" s="21"/>
      <c r="Q271" s="19">
        <f t="shared" ref="Q271" si="31">K271^2</f>
        <v>2.0189684764307818E-2</v>
      </c>
      <c r="R271" s="19">
        <f t="shared" ref="R271" si="32">L271^2</f>
        <v>0.14224401281411342</v>
      </c>
      <c r="S271" s="19">
        <f t="shared" ref="S271" si="33">M271^2</f>
        <v>1.1334335821094202E-2</v>
      </c>
      <c r="T271" s="19">
        <f t="shared" ref="T271" si="34">K271*L271</f>
        <v>5.3589754415626051E-2</v>
      </c>
      <c r="U271" s="19">
        <f t="shared" ref="U271" si="35">K271*M271</f>
        <v>-1.5127348321523305E-2</v>
      </c>
      <c r="V271" s="19">
        <f t="shared" ref="V271" si="36">L271*M271</f>
        <v>-4.0152726056585354E-2</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sheetPr>
  <dimension ref="A1:V271"/>
  <sheetViews>
    <sheetView workbookViewId="0">
      <pane ySplit="2" topLeftCell="A249" activePane="bottomLeft" state="frozen"/>
      <selection activeCell="H39" sqref="H39"/>
      <selection pane="bottomLeft" activeCell="N254" sqref="N254"/>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f>-COS(Wellpath!L3) / GField</f>
        <v>-0.10197162129779283</v>
      </c>
      <c r="D3" s="22">
        <f>(TAN(Dip) * COS(Wellpath!L3) * SIN(Wellpath!O3)) / GField</f>
        <v>-5.6952037259580587E-3</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f>-COS(Wellpath!L4) / GField</f>
        <v>-0.10197162129779283</v>
      </c>
      <c r="D4" s="22">
        <f>(TAN(Dip) * COS(Wellpath!L4) * SIN(Wellpath!O4)) / GField</f>
        <v>-5.6952037259580587E-3</v>
      </c>
      <c r="E4" s="20">
        <f>IF(D4="SING",(A5-A3)/2*Model!$W$7*(-SIN(Wellpath!$M4+Wellpath!$Q4) / GField),Model!$W$7*((drdp!B4+drdp!K4)*'ABXY-TI1S'!$B4+(drdp!E4+drdp!N4)*'ABXY-TI1S'!$C4+(drdp!H4+drdp!Q4)*'ABXY-TI1S'!$D4))</f>
        <v>-1.864857010294035E-2</v>
      </c>
      <c r="F4" s="20">
        <f>IF(D4="SING",(A5-A3)/2*Model!$W$7*(COS(Wellpath!$M4+Wellpath!$Q4) / GField),Model!$W$7*((drdp!C4+drdp!L4)*'ABXY-TI1S'!$B4+(drdp!F4+drdp!O4)*'ABXY-TI1S'!$C4+(drdp!I4+drdp!R4)*'ABXY-TI1S'!$D4))</f>
        <v>0</v>
      </c>
      <c r="G4" s="20">
        <f>IF(D4="SING",0,Model!$W$7*((drdp!D4+drdp!M4)*'ABXY-TI1S'!$B4+(drdp!G4+drdp!P4)*'ABXY-TI1S'!$C4+(drdp!J4+drdp!S4)*'ABXY-TI1S'!$D4))</f>
        <v>0</v>
      </c>
      <c r="H4" s="18">
        <f>IF(D4="SING",(A4-A3)/2*Model!$W$7*(-SIN(Wellpath!$M4+Wellpath!$Q4) / GField),Model!$W$7*((drdp!B4)*'ABXY-TI1S'!$B4+(drdp!E4)*'ABXY-TI1S'!$C4+(drdp!H4)*'ABXY-TI1S'!$D4))</f>
        <v>-1.2432380068626903E-2</v>
      </c>
      <c r="I4" s="18">
        <f>IF(D4="SING",(A4-A3)/2*Model!$W$7*(COS(Wellpath!$M4+Wellpath!$Q4) / GField),Model!$W$7*((drdp!C4)*'ABXY-TI1S'!$B4+(drdp!F4)*'ABXY-TI1S'!$C4+(drdp!I4)*'ABXY-TI1S'!$D4))</f>
        <v>0</v>
      </c>
      <c r="J4" s="18">
        <f>IF(D4="SING",0,Model!$W$7*((drdp!D4)*'ABXY-TI1S'!$B4+(drdp!G4)*'ABXY-TI1S'!$C4+(drdp!J4)*'ABXY-TI1S'!$D4))</f>
        <v>0</v>
      </c>
      <c r="K4" s="21">
        <f>SUM(E$3:E3)+H4</f>
        <v>-1.2432380068626903E-2</v>
      </c>
      <c r="L4" s="21">
        <f>SUM(F$3:F3)+I4</f>
        <v>0</v>
      </c>
      <c r="M4" s="21">
        <f>SUM(G$3:G3)+J4</f>
        <v>0</v>
      </c>
      <c r="N4" s="21"/>
      <c r="O4" s="21"/>
      <c r="P4" s="21"/>
      <c r="Q4" s="19">
        <f t="shared" ref="Q4:S67" si="1">K4^2</f>
        <v>1.5456407417079146E-4</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f>-COS(Wellpath!L5) / GField</f>
        <v>-0.10197162129779283</v>
      </c>
      <c r="D5" s="22">
        <f>(TAN(Dip) * COS(Wellpath!L5) * SIN(Wellpath!O5)) / GField</f>
        <v>-5.6952037259580587E-3</v>
      </c>
      <c r="E5" s="20">
        <f>IF(D5="SING",(A6-A4)/2*Model!$W$7*(-SIN(Wellpath!$M5+Wellpath!$Q5) / GField),Model!$W$7*((drdp!B5+drdp!K5)*'ABXY-TI1S'!$B5+(drdp!E5+drdp!N5)*'ABXY-TI1S'!$C5+(drdp!H5+drdp!Q5)*'ABXY-TI1S'!$D5))</f>
        <v>-1.2432380068626901E-2</v>
      </c>
      <c r="F5" s="20">
        <f>IF(D5="SING",(A6-A4)/2*Model!$W$7*(COS(Wellpath!$M5+Wellpath!$Q5) / GField),Model!$W$7*((drdp!C5+drdp!L5)*'ABXY-TI1S'!$B5+(drdp!F5+drdp!O5)*'ABXY-TI1S'!$C5+(drdp!I5+drdp!R5)*'ABXY-TI1S'!$D5))</f>
        <v>0</v>
      </c>
      <c r="G5" s="20">
        <f>IF(D5="SING",0,Model!$W$7*((drdp!D5+drdp!M5)*'ABXY-TI1S'!$B5+(drdp!G5+drdp!P5)*'ABXY-TI1S'!$C5+(drdp!J5+drdp!S5)*'ABXY-TI1S'!$D5))</f>
        <v>0</v>
      </c>
      <c r="H5" s="18">
        <f>IF(D5="SING",(A5-A4)/2*Model!$W$7*(-SIN(Wellpath!$M5+Wellpath!$Q5) / GField),Model!$W$7*((drdp!B5)*'ABXY-TI1S'!$B5+(drdp!E5)*'ABXY-TI1S'!$C5+(drdp!H5)*'ABXY-TI1S'!$D5))</f>
        <v>-6.2161900343134513E-3</v>
      </c>
      <c r="I5" s="18">
        <f>IF(D5="SING",(A5-A4)/2*Model!$W$7*(COS(Wellpath!$M5+Wellpath!$Q5) / GField),Model!$W$7*((drdp!C5)*'ABXY-TI1S'!$B5+(drdp!F5)*'ABXY-TI1S'!$C5+(drdp!I5)*'ABXY-TI1S'!$D5))</f>
        <v>0</v>
      </c>
      <c r="J5" s="18">
        <f>IF(D5="SING",0,Model!$W$7*((drdp!D5)*'ABXY-TI1S'!$B5+(drdp!G5)*'ABXY-TI1S'!$C5+(drdp!J5)*'ABXY-TI1S'!$D5))</f>
        <v>0</v>
      </c>
      <c r="K5" s="21">
        <f>SUM(E$3:E4)+H5</f>
        <v>-2.4864760137253802E-2</v>
      </c>
      <c r="L5" s="21">
        <f>SUM(F$3:F4)+I5</f>
        <v>0</v>
      </c>
      <c r="M5" s="21">
        <f>SUM(G$3:G4)+J5</f>
        <v>0</v>
      </c>
      <c r="N5" s="21"/>
      <c r="O5" s="21"/>
      <c r="P5" s="21"/>
      <c r="Q5" s="19">
        <f t="shared" si="1"/>
        <v>6.1825629668316574E-4</v>
      </c>
      <c r="R5" s="19">
        <f t="shared" si="0"/>
        <v>0</v>
      </c>
      <c r="S5" s="19">
        <f t="shared" si="0"/>
        <v>0</v>
      </c>
      <c r="T5" s="19">
        <f t="shared" si="2"/>
        <v>0</v>
      </c>
      <c r="U5" s="19">
        <f t="shared" si="3"/>
        <v>0</v>
      </c>
      <c r="V5" s="19">
        <f t="shared" si="4"/>
        <v>0</v>
      </c>
    </row>
    <row r="6" spans="1:22" x14ac:dyDescent="0.25">
      <c r="A6" s="26">
        <f>Wellpath!E6</f>
        <v>300</v>
      </c>
      <c r="B6" s="22">
        <v>0</v>
      </c>
      <c r="C6" s="22">
        <f>-COS(Wellpath!L6) / GField</f>
        <v>-0.10197162129779283</v>
      </c>
      <c r="D6" s="22">
        <f>(TAN(Dip) * COS(Wellpath!L6) * SIN(Wellpath!O6)) / GField</f>
        <v>-5.6952037259580587E-3</v>
      </c>
      <c r="E6" s="20">
        <f>IF(D6="SING",(A7-A5)/2*Model!$W$7*(-SIN(Wellpath!$M6+Wellpath!$Q6) / GField),Model!$W$7*((drdp!B6+drdp!K6)*'ABXY-TI1S'!$B6+(drdp!E6+drdp!N6)*'ABXY-TI1S'!$C6+(drdp!H6+drdp!Q6)*'ABXY-TI1S'!$D6))</f>
        <v>-1.2432380068626903E-2</v>
      </c>
      <c r="F6" s="20">
        <f>IF(D6="SING",(A7-A5)/2*Model!$W$7*(COS(Wellpath!$M6+Wellpath!$Q6) / GField),Model!$W$7*((drdp!C6+drdp!L6)*'ABXY-TI1S'!$B6+(drdp!F6+drdp!O6)*'ABXY-TI1S'!$C6+(drdp!I6+drdp!R6)*'ABXY-TI1S'!$D6))</f>
        <v>0</v>
      </c>
      <c r="G6" s="20">
        <f>IF(D6="SING",0,Model!$W$7*((drdp!D6+drdp!M6)*'ABXY-TI1S'!$B6+(drdp!G6+drdp!P6)*'ABXY-TI1S'!$C6+(drdp!J6+drdp!S6)*'ABXY-TI1S'!$D6))</f>
        <v>0</v>
      </c>
      <c r="H6" s="18">
        <f>IF(D6="SING",(A6-A5)/2*Model!$W$7*(-SIN(Wellpath!$M6+Wellpath!$Q6) / GField),Model!$W$7*((drdp!B6)*'ABXY-TI1S'!$B6+(drdp!E6)*'ABXY-TI1S'!$C6+(drdp!H6)*'ABXY-TI1S'!$D6))</f>
        <v>-6.2161900343134504E-3</v>
      </c>
      <c r="I6" s="18">
        <f>IF(D6="SING",(A6-A5)/2*Model!$W$7*(COS(Wellpath!$M6+Wellpath!$Q6) / GField),Model!$W$7*((drdp!C6)*'ABXY-TI1S'!$B6+(drdp!F6)*'ABXY-TI1S'!$C6+(drdp!I6)*'ABXY-TI1S'!$D6))</f>
        <v>0</v>
      </c>
      <c r="J6" s="18">
        <f>IF(D6="SING",0,Model!$W$7*((drdp!D6)*'ABXY-TI1S'!$B6+(drdp!G6)*'ABXY-TI1S'!$C6+(drdp!J6)*'ABXY-TI1S'!$D6))</f>
        <v>0</v>
      </c>
      <c r="K6" s="21">
        <f>SUM(E$3:E5)+H6</f>
        <v>-3.7297140205880701E-2</v>
      </c>
      <c r="L6" s="21">
        <f>SUM(F$3:F5)+I6</f>
        <v>0</v>
      </c>
      <c r="M6" s="21">
        <f>SUM(G$3:G5)+J6</f>
        <v>0</v>
      </c>
      <c r="N6" s="21"/>
      <c r="O6" s="21"/>
      <c r="P6" s="21"/>
      <c r="Q6" s="19">
        <f t="shared" si="1"/>
        <v>1.3910766675371228E-3</v>
      </c>
      <c r="R6" s="19">
        <f t="shared" si="0"/>
        <v>0</v>
      </c>
      <c r="S6" s="19">
        <f t="shared" si="0"/>
        <v>0</v>
      </c>
      <c r="T6" s="19">
        <f t="shared" si="2"/>
        <v>0</v>
      </c>
      <c r="U6" s="19">
        <f t="shared" si="3"/>
        <v>0</v>
      </c>
      <c r="V6" s="19">
        <f t="shared" si="4"/>
        <v>0</v>
      </c>
    </row>
    <row r="7" spans="1:22" x14ac:dyDescent="0.25">
      <c r="A7" s="26">
        <f>Wellpath!E7</f>
        <v>400</v>
      </c>
      <c r="B7" s="22">
        <v>0</v>
      </c>
      <c r="C7" s="22">
        <f>-COS(Wellpath!L7) / GField</f>
        <v>-0.10197162129779283</v>
      </c>
      <c r="D7" s="22">
        <f>(TAN(Dip) * COS(Wellpath!L7) * SIN(Wellpath!O7)) / GField</f>
        <v>-5.6952037259580587E-3</v>
      </c>
      <c r="E7" s="20">
        <f>IF(D7="SING",(A8-A6)/2*Model!$W$7*(-SIN(Wellpath!$M7+Wellpath!$Q7) / GField),Model!$W$7*((drdp!B7+drdp!K7)*'ABXY-TI1S'!$B7+(drdp!E7+drdp!N7)*'ABXY-TI1S'!$C7+(drdp!H7+drdp!Q7)*'ABXY-TI1S'!$D7))</f>
        <v>-1.2432380068626904E-2</v>
      </c>
      <c r="F7" s="20">
        <f>IF(D7="SING",(A8-A6)/2*Model!$W$7*(COS(Wellpath!$M7+Wellpath!$Q7) / GField),Model!$W$7*((drdp!C7+drdp!L7)*'ABXY-TI1S'!$B7+(drdp!F7+drdp!O7)*'ABXY-TI1S'!$C7+(drdp!I7+drdp!R7)*'ABXY-TI1S'!$D7))</f>
        <v>0</v>
      </c>
      <c r="G7" s="20">
        <f>IF(D7="SING",0,Model!$W$7*((drdp!D7+drdp!M7)*'ABXY-TI1S'!$B7+(drdp!G7+drdp!P7)*'ABXY-TI1S'!$C7+(drdp!J7+drdp!S7)*'ABXY-TI1S'!$D7))</f>
        <v>0</v>
      </c>
      <c r="H7" s="18">
        <f>IF(D7="SING",(A7-A6)/2*Model!$W$7*(-SIN(Wellpath!$M7+Wellpath!$Q7) / GField),Model!$W$7*((drdp!B7)*'ABXY-TI1S'!$B7+(drdp!E7)*'ABXY-TI1S'!$C7+(drdp!H7)*'ABXY-TI1S'!$D7))</f>
        <v>-6.2161900343134522E-3</v>
      </c>
      <c r="I7" s="18">
        <f>IF(D7="SING",(A7-A6)/2*Model!$W$7*(COS(Wellpath!$M7+Wellpath!$Q7) / GField),Model!$W$7*((drdp!C7)*'ABXY-TI1S'!$B7+(drdp!F7)*'ABXY-TI1S'!$C7+(drdp!I7)*'ABXY-TI1S'!$D7))</f>
        <v>0</v>
      </c>
      <c r="J7" s="18">
        <f>IF(D7="SING",0,Model!$W$7*((drdp!D7)*'ABXY-TI1S'!$B7+(drdp!G7)*'ABXY-TI1S'!$C7+(drdp!J7)*'ABXY-TI1S'!$D7))</f>
        <v>0</v>
      </c>
      <c r="K7" s="21">
        <f>SUM(E$3:E6)+H7</f>
        <v>-4.9729520274507603E-2</v>
      </c>
      <c r="L7" s="21">
        <f>SUM(F$3:F6)+I7</f>
        <v>0</v>
      </c>
      <c r="M7" s="21">
        <f>SUM(G$3:G6)+J7</f>
        <v>0</v>
      </c>
      <c r="N7" s="21"/>
      <c r="O7" s="21"/>
      <c r="P7" s="21"/>
      <c r="Q7" s="19">
        <f t="shared" si="1"/>
        <v>2.473025186732663E-3</v>
      </c>
      <c r="R7" s="19">
        <f t="shared" si="0"/>
        <v>0</v>
      </c>
      <c r="S7" s="19">
        <f t="shared" si="0"/>
        <v>0</v>
      </c>
      <c r="T7" s="19">
        <f t="shared" si="2"/>
        <v>0</v>
      </c>
      <c r="U7" s="19">
        <f t="shared" si="3"/>
        <v>0</v>
      </c>
      <c r="V7" s="19">
        <f t="shared" si="4"/>
        <v>0</v>
      </c>
    </row>
    <row r="8" spans="1:22" x14ac:dyDescent="0.25">
      <c r="A8" s="26">
        <f>Wellpath!E8</f>
        <v>500</v>
      </c>
      <c r="B8" s="22">
        <v>0</v>
      </c>
      <c r="C8" s="22">
        <f>-COS(Wellpath!L8) / GField</f>
        <v>-0.10197162129779283</v>
      </c>
      <c r="D8" s="22">
        <f>(TAN(Dip) * COS(Wellpath!L8) * SIN(Wellpath!O8)) / GField</f>
        <v>-5.6952037259580587E-3</v>
      </c>
      <c r="E8" s="20">
        <f>IF(D8="SING",(A9-A7)/2*Model!$W$7*(-SIN(Wellpath!$M8+Wellpath!$Q8) / GField),Model!$W$7*((drdp!B8+drdp!K8)*'ABXY-TI1S'!$B8+(drdp!E8+drdp!N8)*'ABXY-TI1S'!$C8+(drdp!H8+drdp!Q8)*'ABXY-TI1S'!$D8))</f>
        <v>-1.2432380068626901E-2</v>
      </c>
      <c r="F8" s="20">
        <f>IF(D8="SING",(A9-A7)/2*Model!$W$7*(COS(Wellpath!$M8+Wellpath!$Q8) / GField),Model!$W$7*((drdp!C8+drdp!L8)*'ABXY-TI1S'!$B8+(drdp!F8+drdp!O8)*'ABXY-TI1S'!$C8+(drdp!I8+drdp!R8)*'ABXY-TI1S'!$D8))</f>
        <v>0</v>
      </c>
      <c r="G8" s="20">
        <f>IF(D8="SING",0,Model!$W$7*((drdp!D8+drdp!M8)*'ABXY-TI1S'!$B8+(drdp!G8+drdp!P8)*'ABXY-TI1S'!$C8+(drdp!J8+drdp!S8)*'ABXY-TI1S'!$D8))</f>
        <v>0</v>
      </c>
      <c r="H8" s="18">
        <f>IF(D8="SING",(A8-A7)/2*Model!$W$7*(-SIN(Wellpath!$M8+Wellpath!$Q8) / GField),Model!$W$7*((drdp!B8)*'ABXY-TI1S'!$B8+(drdp!E8)*'ABXY-TI1S'!$C8+(drdp!H8)*'ABXY-TI1S'!$D8))</f>
        <v>-6.2161900343134522E-3</v>
      </c>
      <c r="I8" s="18">
        <f>IF(D8="SING",(A8-A7)/2*Model!$W$7*(COS(Wellpath!$M8+Wellpath!$Q8) / GField),Model!$W$7*((drdp!C8)*'ABXY-TI1S'!$B8+(drdp!F8)*'ABXY-TI1S'!$C8+(drdp!I8)*'ABXY-TI1S'!$D8))</f>
        <v>0</v>
      </c>
      <c r="J8" s="18">
        <f>IF(D8="SING",0,Model!$W$7*((drdp!D8)*'ABXY-TI1S'!$B8+(drdp!G8)*'ABXY-TI1S'!$C8+(drdp!J8)*'ABXY-TI1S'!$D8))</f>
        <v>0</v>
      </c>
      <c r="K8" s="21">
        <f>SUM(E$3:E7)+H8</f>
        <v>-6.2161900343134506E-2</v>
      </c>
      <c r="L8" s="21">
        <f>SUM(F$3:F7)+I8</f>
        <v>0</v>
      </c>
      <c r="M8" s="21">
        <f>SUM(G$3:G7)+J8</f>
        <v>0</v>
      </c>
      <c r="N8" s="21"/>
      <c r="O8" s="21"/>
      <c r="P8" s="21"/>
      <c r="Q8" s="19">
        <f t="shared" si="1"/>
        <v>3.864101854269786E-3</v>
      </c>
      <c r="R8" s="19">
        <f t="shared" si="0"/>
        <v>0</v>
      </c>
      <c r="S8" s="19">
        <f t="shared" si="0"/>
        <v>0</v>
      </c>
      <c r="T8" s="19">
        <f t="shared" si="2"/>
        <v>0</v>
      </c>
      <c r="U8" s="19">
        <f t="shared" si="3"/>
        <v>0</v>
      </c>
      <c r="V8" s="19">
        <f t="shared" si="4"/>
        <v>0</v>
      </c>
    </row>
    <row r="9" spans="1:22" x14ac:dyDescent="0.25">
      <c r="A9" s="26">
        <f>Wellpath!E9</f>
        <v>600</v>
      </c>
      <c r="B9" s="22">
        <v>0</v>
      </c>
      <c r="C9" s="22">
        <f>-COS(Wellpath!L9) / GField</f>
        <v>-0.10197162129779283</v>
      </c>
      <c r="D9" s="22">
        <f>(TAN(Dip) * COS(Wellpath!L9) * SIN(Wellpath!O9)) / GField</f>
        <v>-5.6952037259580587E-3</v>
      </c>
      <c r="E9" s="20">
        <f>IF(D9="SING",(A10-A8)/2*Model!$W$7*(-SIN(Wellpath!$M9+Wellpath!$Q9) / GField),Model!$W$7*((drdp!B9+drdp!K9)*'ABXY-TI1S'!$B9+(drdp!E9+drdp!N9)*'ABXY-TI1S'!$C9+(drdp!H9+drdp!Q9)*'ABXY-TI1S'!$D9))</f>
        <v>-1.2432380068626904E-2</v>
      </c>
      <c r="F9" s="20">
        <f>IF(D9="SING",(A10-A8)/2*Model!$W$7*(COS(Wellpath!$M9+Wellpath!$Q9) / GField),Model!$W$7*((drdp!C9+drdp!L9)*'ABXY-TI1S'!$B9+(drdp!F9+drdp!O9)*'ABXY-TI1S'!$C9+(drdp!I9+drdp!R9)*'ABXY-TI1S'!$D9))</f>
        <v>0</v>
      </c>
      <c r="G9" s="20">
        <f>IF(D9="SING",0,Model!$W$7*((drdp!D9+drdp!M9)*'ABXY-TI1S'!$B9+(drdp!G9+drdp!P9)*'ABXY-TI1S'!$C9+(drdp!J9+drdp!S9)*'ABXY-TI1S'!$D9))</f>
        <v>0</v>
      </c>
      <c r="H9" s="18">
        <f>IF(D9="SING",(A9-A8)/2*Model!$W$7*(-SIN(Wellpath!$M9+Wellpath!$Q9) / GField),Model!$W$7*((drdp!B9)*'ABXY-TI1S'!$B9+(drdp!E9)*'ABXY-TI1S'!$C9+(drdp!H9)*'ABXY-TI1S'!$D9))</f>
        <v>-6.2161900343134496E-3</v>
      </c>
      <c r="I9" s="18">
        <f>IF(D9="SING",(A9-A8)/2*Model!$W$7*(COS(Wellpath!$M9+Wellpath!$Q9) / GField),Model!$W$7*((drdp!C9)*'ABXY-TI1S'!$B9+(drdp!F9)*'ABXY-TI1S'!$C9+(drdp!I9)*'ABXY-TI1S'!$D9))</f>
        <v>0</v>
      </c>
      <c r="J9" s="18">
        <f>IF(D9="SING",0,Model!$W$7*((drdp!D9)*'ABXY-TI1S'!$B9+(drdp!G9)*'ABXY-TI1S'!$C9+(drdp!J9)*'ABXY-TI1S'!$D9))</f>
        <v>0</v>
      </c>
      <c r="K9" s="21">
        <f>SUM(E$3:E8)+H9</f>
        <v>-7.4594280411761402E-2</v>
      </c>
      <c r="L9" s="21">
        <f>SUM(F$3:F8)+I9</f>
        <v>0</v>
      </c>
      <c r="M9" s="21">
        <f>SUM(G$3:G8)+J9</f>
        <v>0</v>
      </c>
      <c r="N9" s="21"/>
      <c r="O9" s="21"/>
      <c r="P9" s="21"/>
      <c r="Q9" s="19">
        <f t="shared" si="1"/>
        <v>5.5643066701484912E-3</v>
      </c>
      <c r="R9" s="19">
        <f t="shared" si="0"/>
        <v>0</v>
      </c>
      <c r="S9" s="19">
        <f t="shared" si="0"/>
        <v>0</v>
      </c>
      <c r="T9" s="19">
        <f t="shared" si="2"/>
        <v>0</v>
      </c>
      <c r="U9" s="19">
        <f t="shared" si="3"/>
        <v>0</v>
      </c>
      <c r="V9" s="19">
        <f t="shared" si="4"/>
        <v>0</v>
      </c>
    </row>
    <row r="10" spans="1:22" x14ac:dyDescent="0.25">
      <c r="A10" s="26">
        <f>Wellpath!E10</f>
        <v>700</v>
      </c>
      <c r="B10" s="22">
        <v>0</v>
      </c>
      <c r="C10" s="22">
        <f>-COS(Wellpath!L10) / GField</f>
        <v>-0.10197162129779283</v>
      </c>
      <c r="D10" s="22">
        <f>(TAN(Dip) * COS(Wellpath!L10) * SIN(Wellpath!O10)) / GField</f>
        <v>-5.6952037259580587E-3</v>
      </c>
      <c r="E10" s="20">
        <f>IF(D10="SING",(A11-A9)/2*Model!$W$7*(-SIN(Wellpath!$M10+Wellpath!$Q10) / GField),Model!$W$7*((drdp!B10+drdp!K10)*'ABXY-TI1S'!$B10+(drdp!E10+drdp!N10)*'ABXY-TI1S'!$C10+(drdp!H10+drdp!Q10)*'ABXY-TI1S'!$D10))</f>
        <v>-1.2432380068626904E-2</v>
      </c>
      <c r="F10" s="20">
        <f>IF(D10="SING",(A11-A9)/2*Model!$W$7*(COS(Wellpath!$M10+Wellpath!$Q10) / GField),Model!$W$7*((drdp!C10+drdp!L10)*'ABXY-TI1S'!$B10+(drdp!F10+drdp!O10)*'ABXY-TI1S'!$C10+(drdp!I10+drdp!R10)*'ABXY-TI1S'!$D10))</f>
        <v>0</v>
      </c>
      <c r="G10" s="20">
        <f>IF(D10="SING",0,Model!$W$7*((drdp!D10+drdp!M10)*'ABXY-TI1S'!$B10+(drdp!G10+drdp!P10)*'ABXY-TI1S'!$C10+(drdp!J10+drdp!S10)*'ABXY-TI1S'!$D10))</f>
        <v>0</v>
      </c>
      <c r="H10" s="18">
        <f>IF(D10="SING",(A10-A9)/2*Model!$W$7*(-SIN(Wellpath!$M10+Wellpath!$Q10) / GField),Model!$W$7*((drdp!B10)*'ABXY-TI1S'!$B10+(drdp!E10)*'ABXY-TI1S'!$C10+(drdp!H10)*'ABXY-TI1S'!$D10))</f>
        <v>-6.2161900343134548E-3</v>
      </c>
      <c r="I10" s="18">
        <f>IF(D10="SING",(A10-A9)/2*Model!$W$7*(COS(Wellpath!$M10+Wellpath!$Q10) / GField),Model!$W$7*((drdp!C10)*'ABXY-TI1S'!$B10+(drdp!F10)*'ABXY-TI1S'!$C10+(drdp!I10)*'ABXY-TI1S'!$D10))</f>
        <v>0</v>
      </c>
      <c r="J10" s="18">
        <f>IF(D10="SING",0,Model!$W$7*((drdp!D10)*'ABXY-TI1S'!$B10+(drdp!G10)*'ABXY-TI1S'!$C10+(drdp!J10)*'ABXY-TI1S'!$D10))</f>
        <v>0</v>
      </c>
      <c r="K10" s="21">
        <f>SUM(E$3:E9)+H10</f>
        <v>-8.7026660480388304E-2</v>
      </c>
      <c r="L10" s="21">
        <f>SUM(F$3:F9)+I10</f>
        <v>0</v>
      </c>
      <c r="M10" s="21">
        <f>SUM(G$3:G9)+J10</f>
        <v>0</v>
      </c>
      <c r="N10" s="21"/>
      <c r="O10" s="21"/>
      <c r="P10" s="21"/>
      <c r="Q10" s="19">
        <f t="shared" si="1"/>
        <v>7.5736396343687798E-3</v>
      </c>
      <c r="R10" s="19">
        <f t="shared" si="0"/>
        <v>0</v>
      </c>
      <c r="S10" s="19">
        <f t="shared" si="0"/>
        <v>0</v>
      </c>
      <c r="T10" s="19">
        <f t="shared" si="2"/>
        <v>0</v>
      </c>
      <c r="U10" s="19">
        <f t="shared" si="3"/>
        <v>0</v>
      </c>
      <c r="V10" s="19">
        <f t="shared" si="4"/>
        <v>0</v>
      </c>
    </row>
    <row r="11" spans="1:22" x14ac:dyDescent="0.25">
      <c r="A11" s="26">
        <f>Wellpath!E11</f>
        <v>800</v>
      </c>
      <c r="B11" s="22">
        <v>0</v>
      </c>
      <c r="C11" s="22">
        <f>-COS(Wellpath!L11) / GField</f>
        <v>-0.10197162129779283</v>
      </c>
      <c r="D11" s="22">
        <f>(TAN(Dip) * COS(Wellpath!L11) * SIN(Wellpath!O11)) / GField</f>
        <v>-5.6952037259580587E-3</v>
      </c>
      <c r="E11" s="20">
        <f>IF(D11="SING",(A12-A10)/2*Model!$W$7*(-SIN(Wellpath!$M11+Wellpath!$Q11) / GField),Model!$W$7*((drdp!B11+drdp!K11)*'ABXY-TI1S'!$B11+(drdp!E11+drdp!N11)*'ABXY-TI1S'!$C11+(drdp!H11+drdp!Q11)*'ABXY-TI1S'!$D11))</f>
        <v>-1.2432380068626899E-2</v>
      </c>
      <c r="F11" s="20">
        <f>IF(D11="SING",(A12-A10)/2*Model!$W$7*(COS(Wellpath!$M11+Wellpath!$Q11) / GField),Model!$W$7*((drdp!C11+drdp!L11)*'ABXY-TI1S'!$B11+(drdp!F11+drdp!O11)*'ABXY-TI1S'!$C11+(drdp!I11+drdp!R11)*'ABXY-TI1S'!$D11))</f>
        <v>0</v>
      </c>
      <c r="G11" s="20">
        <f>IF(D11="SING",0,Model!$W$7*((drdp!D11+drdp!M11)*'ABXY-TI1S'!$B11+(drdp!G11+drdp!P11)*'ABXY-TI1S'!$C11+(drdp!J11+drdp!S11)*'ABXY-TI1S'!$D11))</f>
        <v>0</v>
      </c>
      <c r="H11" s="18">
        <f>IF(D11="SING",(A11-A10)/2*Model!$W$7*(-SIN(Wellpath!$M11+Wellpath!$Q11) / GField),Model!$W$7*((drdp!B11)*'ABXY-TI1S'!$B11+(drdp!E11)*'ABXY-TI1S'!$C11+(drdp!H11)*'ABXY-TI1S'!$D11))</f>
        <v>-6.2161900343134496E-3</v>
      </c>
      <c r="I11" s="18">
        <f>IF(D11="SING",(A11-A10)/2*Model!$W$7*(COS(Wellpath!$M11+Wellpath!$Q11) / GField),Model!$W$7*((drdp!C11)*'ABXY-TI1S'!$B11+(drdp!F11)*'ABXY-TI1S'!$C11+(drdp!I11)*'ABXY-TI1S'!$D11))</f>
        <v>0</v>
      </c>
      <c r="J11" s="18">
        <f>IF(D11="SING",0,Model!$W$7*((drdp!D11)*'ABXY-TI1S'!$B11+(drdp!G11)*'ABXY-TI1S'!$C11+(drdp!J11)*'ABXY-TI1S'!$D11))</f>
        <v>0</v>
      </c>
      <c r="K11" s="21">
        <f>SUM(E$3:E10)+H11</f>
        <v>-9.9459040549015207E-2</v>
      </c>
      <c r="L11" s="21">
        <f>SUM(F$3:F10)+I11</f>
        <v>0</v>
      </c>
      <c r="M11" s="21">
        <f>SUM(G$3:G10)+J11</f>
        <v>0</v>
      </c>
      <c r="N11" s="21"/>
      <c r="O11" s="21"/>
      <c r="P11" s="21"/>
      <c r="Q11" s="19">
        <f t="shared" si="1"/>
        <v>9.8921007469306519E-3</v>
      </c>
      <c r="R11" s="19">
        <f t="shared" si="0"/>
        <v>0</v>
      </c>
      <c r="S11" s="19">
        <f t="shared" si="0"/>
        <v>0</v>
      </c>
      <c r="T11" s="19">
        <f t="shared" si="2"/>
        <v>0</v>
      </c>
      <c r="U11" s="19">
        <f t="shared" si="3"/>
        <v>0</v>
      </c>
      <c r="V11" s="19">
        <f t="shared" si="4"/>
        <v>0</v>
      </c>
    </row>
    <row r="12" spans="1:22" x14ac:dyDescent="0.25">
      <c r="A12" s="26">
        <f>Wellpath!E12</f>
        <v>900</v>
      </c>
      <c r="B12" s="22">
        <v>0</v>
      </c>
      <c r="C12" s="22">
        <f>-COS(Wellpath!L12) / GField</f>
        <v>-0.10197162129779283</v>
      </c>
      <c r="D12" s="22">
        <f>(TAN(Dip) * COS(Wellpath!L12) * SIN(Wellpath!O12)) / GField</f>
        <v>-5.6952037259580587E-3</v>
      </c>
      <c r="E12" s="20">
        <f>IF(D12="SING",(A13-A11)/2*Model!$W$7*(-SIN(Wellpath!$M12+Wellpath!$Q12) / GField),Model!$W$7*((drdp!B12+drdp!K12)*'ABXY-TI1S'!$B12+(drdp!E12+drdp!N12)*'ABXY-TI1S'!$C12+(drdp!H12+drdp!Q12)*'ABXY-TI1S'!$D12))</f>
        <v>-1.2432380068626904E-2</v>
      </c>
      <c r="F12" s="20">
        <f>IF(D12="SING",(A13-A11)/2*Model!$W$7*(COS(Wellpath!$M12+Wellpath!$Q12) / GField),Model!$W$7*((drdp!C12+drdp!L12)*'ABXY-TI1S'!$B12+(drdp!F12+drdp!O12)*'ABXY-TI1S'!$C12+(drdp!I12+drdp!R12)*'ABXY-TI1S'!$D12))</f>
        <v>0</v>
      </c>
      <c r="G12" s="20">
        <f>IF(D12="SING",0,Model!$W$7*((drdp!D12+drdp!M12)*'ABXY-TI1S'!$B12+(drdp!G12+drdp!P12)*'ABXY-TI1S'!$C12+(drdp!J12+drdp!S12)*'ABXY-TI1S'!$D12))</f>
        <v>0</v>
      </c>
      <c r="H12" s="18">
        <f>IF(D12="SING",(A12-A11)/2*Model!$W$7*(-SIN(Wellpath!$M12+Wellpath!$Q12) / GField),Model!$W$7*((drdp!B12)*'ABXY-TI1S'!$B12+(drdp!E12)*'ABXY-TI1S'!$C12+(drdp!H12)*'ABXY-TI1S'!$D12))</f>
        <v>-6.2161900343134496E-3</v>
      </c>
      <c r="I12" s="18">
        <f>IF(D12="SING",(A12-A11)/2*Model!$W$7*(COS(Wellpath!$M12+Wellpath!$Q12) / GField),Model!$W$7*((drdp!C12)*'ABXY-TI1S'!$B12+(drdp!F12)*'ABXY-TI1S'!$C12+(drdp!I12)*'ABXY-TI1S'!$D12))</f>
        <v>0</v>
      </c>
      <c r="J12" s="18">
        <f>IF(D12="SING",0,Model!$W$7*((drdp!D12)*'ABXY-TI1S'!$B12+(drdp!G12)*'ABXY-TI1S'!$C12+(drdp!J12)*'ABXY-TI1S'!$D12))</f>
        <v>0</v>
      </c>
      <c r="K12" s="21">
        <f>SUM(E$3:E11)+H12</f>
        <v>-0.11189142061764211</v>
      </c>
      <c r="L12" s="21">
        <f>SUM(F$3:F11)+I12</f>
        <v>0</v>
      </c>
      <c r="M12" s="21">
        <f>SUM(G$3:G11)+J12</f>
        <v>0</v>
      </c>
      <c r="N12" s="21"/>
      <c r="O12" s="21"/>
      <c r="P12" s="21"/>
      <c r="Q12" s="19">
        <f t="shared" si="1"/>
        <v>1.2519690007834105E-2</v>
      </c>
      <c r="R12" s="19">
        <f t="shared" si="0"/>
        <v>0</v>
      </c>
      <c r="S12" s="19">
        <f t="shared" si="0"/>
        <v>0</v>
      </c>
      <c r="T12" s="19">
        <f t="shared" si="2"/>
        <v>0</v>
      </c>
      <c r="U12" s="19">
        <f t="shared" si="3"/>
        <v>0</v>
      </c>
      <c r="V12" s="19">
        <f t="shared" si="4"/>
        <v>0</v>
      </c>
    </row>
    <row r="13" spans="1:22" x14ac:dyDescent="0.25">
      <c r="A13" s="26">
        <f>Wellpath!E13</f>
        <v>1000</v>
      </c>
      <c r="B13" s="22">
        <v>0</v>
      </c>
      <c r="C13" s="22">
        <f>-COS(Wellpath!L13) / GField</f>
        <v>-0.10197162129779283</v>
      </c>
      <c r="D13" s="22">
        <f>(TAN(Dip) * COS(Wellpath!L13) * SIN(Wellpath!O13)) / GField</f>
        <v>-5.6952037259580587E-3</v>
      </c>
      <c r="E13" s="20">
        <f>IF(D13="SING",(A14-A12)/2*Model!$W$7*(-SIN(Wellpath!$M13+Wellpath!$Q13) / GField),Model!$W$7*((drdp!B13+drdp!K13)*'ABXY-TI1S'!$B13+(drdp!E13+drdp!N13)*'ABXY-TI1S'!$C13+(drdp!H13+drdp!Q13)*'ABXY-TI1S'!$D13))</f>
        <v>-1.243238006862691E-2</v>
      </c>
      <c r="F13" s="20">
        <f>IF(D13="SING",(A14-A12)/2*Model!$W$7*(COS(Wellpath!$M13+Wellpath!$Q13) / GField),Model!$W$7*((drdp!C13+drdp!L13)*'ABXY-TI1S'!$B13+(drdp!F13+drdp!O13)*'ABXY-TI1S'!$C13+(drdp!I13+drdp!R13)*'ABXY-TI1S'!$D13))</f>
        <v>0</v>
      </c>
      <c r="G13" s="20">
        <f>IF(D13="SING",0,Model!$W$7*((drdp!D13+drdp!M13)*'ABXY-TI1S'!$B13+(drdp!G13+drdp!P13)*'ABXY-TI1S'!$C13+(drdp!J13+drdp!S13)*'ABXY-TI1S'!$D13))</f>
        <v>0</v>
      </c>
      <c r="H13" s="18">
        <f>IF(D13="SING",(A13-A12)/2*Model!$W$7*(-SIN(Wellpath!$M13+Wellpath!$Q13) / GField),Model!$W$7*((drdp!B13)*'ABXY-TI1S'!$B13+(drdp!E13)*'ABXY-TI1S'!$C13+(drdp!H13)*'ABXY-TI1S'!$D13))</f>
        <v>-6.2161900343134548E-3</v>
      </c>
      <c r="I13" s="18">
        <f>IF(D13="SING",(A13-A12)/2*Model!$W$7*(COS(Wellpath!$M13+Wellpath!$Q13) / GField),Model!$W$7*((drdp!C13)*'ABXY-TI1S'!$B13+(drdp!F13)*'ABXY-TI1S'!$C13+(drdp!I13)*'ABXY-TI1S'!$D13))</f>
        <v>0</v>
      </c>
      <c r="J13" s="18">
        <f>IF(D13="SING",0,Model!$W$7*((drdp!D13)*'ABXY-TI1S'!$B13+(drdp!G13)*'ABXY-TI1S'!$C13+(drdp!J13)*'ABXY-TI1S'!$D13))</f>
        <v>0</v>
      </c>
      <c r="K13" s="21">
        <f>SUM(E$3:E12)+H13</f>
        <v>-0.12432380068626901</v>
      </c>
      <c r="L13" s="21">
        <f>SUM(F$3:F12)+I13</f>
        <v>0</v>
      </c>
      <c r="M13" s="21">
        <f>SUM(G$3:G12)+J13</f>
        <v>0</v>
      </c>
      <c r="N13" s="21"/>
      <c r="O13" s="21"/>
      <c r="P13" s="21"/>
      <c r="Q13" s="19">
        <f t="shared" si="1"/>
        <v>1.5456407417079144E-2</v>
      </c>
      <c r="R13" s="19">
        <f t="shared" si="0"/>
        <v>0</v>
      </c>
      <c r="S13" s="19">
        <f t="shared" si="0"/>
        <v>0</v>
      </c>
      <c r="T13" s="19">
        <f t="shared" si="2"/>
        <v>0</v>
      </c>
      <c r="U13" s="19">
        <f t="shared" si="3"/>
        <v>0</v>
      </c>
      <c r="V13" s="19">
        <f t="shared" si="4"/>
        <v>0</v>
      </c>
    </row>
    <row r="14" spans="1:22" x14ac:dyDescent="0.25">
      <c r="A14" s="26">
        <f>Wellpath!E14</f>
        <v>1100</v>
      </c>
      <c r="B14" s="22">
        <v>0</v>
      </c>
      <c r="C14" s="22">
        <f>-COS(Wellpath!L14) / GField</f>
        <v>-0.10197162129779283</v>
      </c>
      <c r="D14" s="22">
        <f>(TAN(Dip) * COS(Wellpath!L14) * SIN(Wellpath!O14)) / GField</f>
        <v>-5.6952037259580587E-3</v>
      </c>
      <c r="E14" s="20">
        <f>IF(D14="SING",(A15-A13)/2*Model!$W$7*(-SIN(Wellpath!$M14+Wellpath!$Q14) / GField),Model!$W$7*((drdp!B14+drdp!K14)*'ABXY-TI1S'!$B14+(drdp!E14+drdp!N14)*'ABXY-TI1S'!$C14+(drdp!H14+drdp!Q14)*'ABXY-TI1S'!$D14))</f>
        <v>-1.2432380068626899E-2</v>
      </c>
      <c r="F14" s="20">
        <f>IF(D14="SING",(A15-A13)/2*Model!$W$7*(COS(Wellpath!$M14+Wellpath!$Q14) / GField),Model!$W$7*((drdp!C14+drdp!L14)*'ABXY-TI1S'!$B14+(drdp!F14+drdp!O14)*'ABXY-TI1S'!$C14+(drdp!I14+drdp!R14)*'ABXY-TI1S'!$D14))</f>
        <v>0</v>
      </c>
      <c r="G14" s="20">
        <f>IF(D14="SING",0,Model!$W$7*((drdp!D14+drdp!M14)*'ABXY-TI1S'!$B14+(drdp!G14+drdp!P14)*'ABXY-TI1S'!$C14+(drdp!J14+drdp!S14)*'ABXY-TI1S'!$D14))</f>
        <v>0</v>
      </c>
      <c r="H14" s="18">
        <f>IF(D14="SING",(A14-A13)/2*Model!$W$7*(-SIN(Wellpath!$M14+Wellpath!$Q14) / GField),Model!$W$7*((drdp!B14)*'ABXY-TI1S'!$B14+(drdp!E14)*'ABXY-TI1S'!$C14+(drdp!H14)*'ABXY-TI1S'!$D14))</f>
        <v>-6.2161900343134548E-3</v>
      </c>
      <c r="I14" s="18">
        <f>IF(D14="SING",(A14-A13)/2*Model!$W$7*(COS(Wellpath!$M14+Wellpath!$Q14) / GField),Model!$W$7*((drdp!C14)*'ABXY-TI1S'!$B14+(drdp!F14)*'ABXY-TI1S'!$C14+(drdp!I14)*'ABXY-TI1S'!$D14))</f>
        <v>0</v>
      </c>
      <c r="J14" s="18">
        <f>IF(D14="SING",0,Model!$W$7*((drdp!D14)*'ABXY-TI1S'!$B14+(drdp!G14)*'ABXY-TI1S'!$C14+(drdp!J14)*'ABXY-TI1S'!$D14))</f>
        <v>0</v>
      </c>
      <c r="K14" s="21">
        <f>SUM(E$3:E13)+H14</f>
        <v>-0.13675618075489593</v>
      </c>
      <c r="L14" s="21">
        <f>SUM(F$3:F13)+I14</f>
        <v>0</v>
      </c>
      <c r="M14" s="21">
        <f>SUM(G$3:G13)+J14</f>
        <v>0</v>
      </c>
      <c r="N14" s="21"/>
      <c r="O14" s="21"/>
      <c r="P14" s="21"/>
      <c r="Q14" s="19">
        <f t="shared" si="1"/>
        <v>1.8702252974665767E-2</v>
      </c>
      <c r="R14" s="19">
        <f t="shared" si="0"/>
        <v>0</v>
      </c>
      <c r="S14" s="19">
        <f t="shared" si="0"/>
        <v>0</v>
      </c>
      <c r="T14" s="19">
        <f t="shared" si="2"/>
        <v>0</v>
      </c>
      <c r="U14" s="19">
        <f t="shared" si="3"/>
        <v>0</v>
      </c>
      <c r="V14" s="19">
        <f t="shared" si="4"/>
        <v>0</v>
      </c>
    </row>
    <row r="15" spans="1:22" x14ac:dyDescent="0.25">
      <c r="A15" s="26">
        <f>Wellpath!E15</f>
        <v>1200</v>
      </c>
      <c r="B15" s="22">
        <v>0</v>
      </c>
      <c r="C15" s="22">
        <f>-COS(Wellpath!L15) / GField</f>
        <v>-0.10197162129779283</v>
      </c>
      <c r="D15" s="22">
        <f>(TAN(Dip) * COS(Wellpath!L15) * SIN(Wellpath!O15)) / GField</f>
        <v>-5.6952037259580587E-3</v>
      </c>
      <c r="E15" s="20">
        <f>IF(D15="SING",(A16-A14)/2*Model!$W$7*(-SIN(Wellpath!$M15+Wellpath!$Q15) / GField),Model!$W$7*((drdp!B15+drdp!K15)*'ABXY-TI1S'!$B15+(drdp!E15+drdp!N15)*'ABXY-TI1S'!$C15+(drdp!H15+drdp!Q15)*'ABXY-TI1S'!$D15))</f>
        <v>-1.2432380068626899E-2</v>
      </c>
      <c r="F15" s="20">
        <f>IF(D15="SING",(A16-A14)/2*Model!$W$7*(COS(Wellpath!$M15+Wellpath!$Q15) / GField),Model!$W$7*((drdp!C15+drdp!L15)*'ABXY-TI1S'!$B15+(drdp!F15+drdp!O15)*'ABXY-TI1S'!$C15+(drdp!I15+drdp!R15)*'ABXY-TI1S'!$D15))</f>
        <v>0</v>
      </c>
      <c r="G15" s="20">
        <f>IF(D15="SING",0,Model!$W$7*((drdp!D15+drdp!M15)*'ABXY-TI1S'!$B15+(drdp!G15+drdp!P15)*'ABXY-TI1S'!$C15+(drdp!J15+drdp!S15)*'ABXY-TI1S'!$D15))</f>
        <v>0</v>
      </c>
      <c r="H15" s="18">
        <f>IF(D15="SING",(A15-A14)/2*Model!$W$7*(-SIN(Wellpath!$M15+Wellpath!$Q15) / GField),Model!$W$7*((drdp!B15)*'ABXY-TI1S'!$B15+(drdp!E15)*'ABXY-TI1S'!$C15+(drdp!H15)*'ABXY-TI1S'!$D15))</f>
        <v>-6.2161900343134426E-3</v>
      </c>
      <c r="I15" s="18">
        <f>IF(D15="SING",(A15-A14)/2*Model!$W$7*(COS(Wellpath!$M15+Wellpath!$Q15) / GField),Model!$W$7*((drdp!C15)*'ABXY-TI1S'!$B15+(drdp!F15)*'ABXY-TI1S'!$C15+(drdp!I15)*'ABXY-TI1S'!$D15))</f>
        <v>0</v>
      </c>
      <c r="J15" s="18">
        <f>IF(D15="SING",0,Model!$W$7*((drdp!D15)*'ABXY-TI1S'!$B15+(drdp!G15)*'ABXY-TI1S'!$C15+(drdp!J15)*'ABXY-TI1S'!$D15))</f>
        <v>0</v>
      </c>
      <c r="K15" s="21">
        <f>SUM(E$3:E14)+H15</f>
        <v>-0.14918856082352283</v>
      </c>
      <c r="L15" s="21">
        <f>SUM(F$3:F14)+I15</f>
        <v>0</v>
      </c>
      <c r="M15" s="21">
        <f>SUM(G$3:G14)+J15</f>
        <v>0</v>
      </c>
      <c r="N15" s="21"/>
      <c r="O15" s="21"/>
      <c r="P15" s="21"/>
      <c r="Q15" s="19">
        <f t="shared" si="1"/>
        <v>2.2257226680593972E-2</v>
      </c>
      <c r="R15" s="19">
        <f t="shared" si="0"/>
        <v>0</v>
      </c>
      <c r="S15" s="19">
        <f t="shared" si="0"/>
        <v>0</v>
      </c>
      <c r="T15" s="19">
        <f t="shared" si="2"/>
        <v>0</v>
      </c>
      <c r="U15" s="19">
        <f t="shared" si="3"/>
        <v>0</v>
      </c>
      <c r="V15" s="19">
        <f t="shared" si="4"/>
        <v>0</v>
      </c>
    </row>
    <row r="16" spans="1:22" x14ac:dyDescent="0.25">
      <c r="A16" s="26">
        <f>Wellpath!E16</f>
        <v>1300</v>
      </c>
      <c r="B16" s="22">
        <v>0</v>
      </c>
      <c r="C16" s="22">
        <f>-COS(Wellpath!L16) / GField</f>
        <v>-0.10197162129779283</v>
      </c>
      <c r="D16" s="22">
        <f>(TAN(Dip) * COS(Wellpath!L16) * SIN(Wellpath!O16)) / GField</f>
        <v>-5.6952037259580587E-3</v>
      </c>
      <c r="E16" s="20">
        <f>IF(D16="SING",(A17-A15)/2*Model!$W$7*(-SIN(Wellpath!$M16+Wellpath!$Q16) / GField),Model!$W$7*((drdp!B16+drdp!K16)*'ABXY-TI1S'!$B16+(drdp!E16+drdp!N16)*'ABXY-TI1S'!$C16+(drdp!H16+drdp!Q16)*'ABXY-TI1S'!$D16))</f>
        <v>-1.243238006862691E-2</v>
      </c>
      <c r="F16" s="20">
        <f>IF(D16="SING",(A17-A15)/2*Model!$W$7*(COS(Wellpath!$M16+Wellpath!$Q16) / GField),Model!$W$7*((drdp!C16+drdp!L16)*'ABXY-TI1S'!$B16+(drdp!F16+drdp!O16)*'ABXY-TI1S'!$C16+(drdp!I16+drdp!R16)*'ABXY-TI1S'!$D16))</f>
        <v>0</v>
      </c>
      <c r="G16" s="20">
        <f>IF(D16="SING",0,Model!$W$7*((drdp!D16+drdp!M16)*'ABXY-TI1S'!$B16+(drdp!G16+drdp!P16)*'ABXY-TI1S'!$C16+(drdp!J16+drdp!S16)*'ABXY-TI1S'!$D16))</f>
        <v>0</v>
      </c>
      <c r="H16" s="18">
        <f>IF(D16="SING",(A16-A15)/2*Model!$W$7*(-SIN(Wellpath!$M16+Wellpath!$Q16) / GField),Model!$W$7*((drdp!B16)*'ABXY-TI1S'!$B16+(drdp!E16)*'ABXY-TI1S'!$C16+(drdp!H16)*'ABXY-TI1S'!$D16))</f>
        <v>-6.2161900343134548E-3</v>
      </c>
      <c r="I16" s="18">
        <f>IF(D16="SING",(A16-A15)/2*Model!$W$7*(COS(Wellpath!$M16+Wellpath!$Q16) / GField),Model!$W$7*((drdp!C16)*'ABXY-TI1S'!$B16+(drdp!F16)*'ABXY-TI1S'!$C16+(drdp!I16)*'ABXY-TI1S'!$D16))</f>
        <v>0</v>
      </c>
      <c r="J16" s="18">
        <f>IF(D16="SING",0,Model!$W$7*((drdp!D16)*'ABXY-TI1S'!$B16+(drdp!G16)*'ABXY-TI1S'!$C16+(drdp!J16)*'ABXY-TI1S'!$D16))</f>
        <v>0</v>
      </c>
      <c r="K16" s="21">
        <f>SUM(E$3:E15)+H16</f>
        <v>-0.16162094089214973</v>
      </c>
      <c r="L16" s="21">
        <f>SUM(F$3:F15)+I16</f>
        <v>0</v>
      </c>
      <c r="M16" s="21">
        <f>SUM(G$3:G15)+J16</f>
        <v>0</v>
      </c>
      <c r="N16" s="21"/>
      <c r="O16" s="21"/>
      <c r="P16" s="21"/>
      <c r="Q16" s="19">
        <f t="shared" si="1"/>
        <v>2.6121328534863757E-2</v>
      </c>
      <c r="R16" s="19">
        <f t="shared" si="0"/>
        <v>0</v>
      </c>
      <c r="S16" s="19">
        <f t="shared" si="0"/>
        <v>0</v>
      </c>
      <c r="T16" s="19">
        <f t="shared" si="2"/>
        <v>0</v>
      </c>
      <c r="U16" s="19">
        <f t="shared" si="3"/>
        <v>0</v>
      </c>
      <c r="V16" s="19">
        <f t="shared" si="4"/>
        <v>0</v>
      </c>
    </row>
    <row r="17" spans="1:22" x14ac:dyDescent="0.25">
      <c r="A17" s="26">
        <f>Wellpath!E17</f>
        <v>1400</v>
      </c>
      <c r="B17" s="22">
        <v>0</v>
      </c>
      <c r="C17" s="22">
        <f>-COS(Wellpath!L17) / GField</f>
        <v>-0.10197162129779283</v>
      </c>
      <c r="D17" s="22">
        <f>(TAN(Dip) * COS(Wellpath!L17) * SIN(Wellpath!O17)) / GField</f>
        <v>-5.6952037259580587E-3</v>
      </c>
      <c r="E17" s="20">
        <f>IF(D17="SING",(A18-A16)/2*Model!$W$7*(-SIN(Wellpath!$M17+Wellpath!$Q17) / GField),Model!$W$7*((drdp!B17+drdp!K17)*'ABXY-TI1S'!$B17+(drdp!E17+drdp!N17)*'ABXY-TI1S'!$C17+(drdp!H17+drdp!Q17)*'ABXY-TI1S'!$D17))</f>
        <v>-1.243238006862691E-2</v>
      </c>
      <c r="F17" s="20">
        <f>IF(D17="SING",(A18-A16)/2*Model!$W$7*(COS(Wellpath!$M17+Wellpath!$Q17) / GField),Model!$W$7*((drdp!C17+drdp!L17)*'ABXY-TI1S'!$B17+(drdp!F17+drdp!O17)*'ABXY-TI1S'!$C17+(drdp!I17+drdp!R17)*'ABXY-TI1S'!$D17))</f>
        <v>0</v>
      </c>
      <c r="G17" s="20">
        <f>IF(D17="SING",0,Model!$W$7*((drdp!D17+drdp!M17)*'ABXY-TI1S'!$B17+(drdp!G17+drdp!P17)*'ABXY-TI1S'!$C17+(drdp!J17+drdp!S17)*'ABXY-TI1S'!$D17))</f>
        <v>0</v>
      </c>
      <c r="H17" s="18">
        <f>IF(D17="SING",(A17-A16)/2*Model!$W$7*(-SIN(Wellpath!$M17+Wellpath!$Q17) / GField),Model!$W$7*((drdp!B17)*'ABXY-TI1S'!$B17+(drdp!E17)*'ABXY-TI1S'!$C17+(drdp!H17)*'ABXY-TI1S'!$D17))</f>
        <v>-6.2161900343134548E-3</v>
      </c>
      <c r="I17" s="18">
        <f>IF(D17="SING",(A17-A16)/2*Model!$W$7*(COS(Wellpath!$M17+Wellpath!$Q17) / GField),Model!$W$7*((drdp!C17)*'ABXY-TI1S'!$B17+(drdp!F17)*'ABXY-TI1S'!$C17+(drdp!I17)*'ABXY-TI1S'!$D17))</f>
        <v>0</v>
      </c>
      <c r="J17" s="18">
        <f>IF(D17="SING",0,Model!$W$7*((drdp!D17)*'ABXY-TI1S'!$B17+(drdp!G17)*'ABXY-TI1S'!$C17+(drdp!J17)*'ABXY-TI1S'!$D17))</f>
        <v>0</v>
      </c>
      <c r="K17" s="21">
        <f>SUM(E$3:E16)+H17</f>
        <v>-0.17405332096077664</v>
      </c>
      <c r="L17" s="21">
        <f>SUM(F$3:F16)+I17</f>
        <v>0</v>
      </c>
      <c r="M17" s="21">
        <f>SUM(G$3:G16)+J17</f>
        <v>0</v>
      </c>
      <c r="N17" s="21"/>
      <c r="O17" s="21"/>
      <c r="P17" s="21"/>
      <c r="Q17" s="19">
        <f t="shared" si="1"/>
        <v>3.0294558537475126E-2</v>
      </c>
      <c r="R17" s="19">
        <f t="shared" si="0"/>
        <v>0</v>
      </c>
      <c r="S17" s="19">
        <f t="shared" si="0"/>
        <v>0</v>
      </c>
      <c r="T17" s="19">
        <f t="shared" si="2"/>
        <v>0</v>
      </c>
      <c r="U17" s="19">
        <f t="shared" si="3"/>
        <v>0</v>
      </c>
      <c r="V17" s="19">
        <f t="shared" si="4"/>
        <v>0</v>
      </c>
    </row>
    <row r="18" spans="1:22" x14ac:dyDescent="0.25">
      <c r="A18" s="26">
        <f>Wellpath!E18</f>
        <v>1500</v>
      </c>
      <c r="B18" s="22">
        <v>0</v>
      </c>
      <c r="C18" s="22">
        <f>-COS(Wellpath!L18) / GField</f>
        <v>-0.10197162129779283</v>
      </c>
      <c r="D18" s="22">
        <f>(TAN(Dip) * COS(Wellpath!L18) * SIN(Wellpath!O18)) / GField</f>
        <v>-5.6952037259580587E-3</v>
      </c>
      <c r="E18" s="20">
        <f>IF(D18="SING",(A19-A17)/2*Model!$W$7*(-SIN(Wellpath!$M18+Wellpath!$Q18) / GField),Model!$W$7*((drdp!B18+drdp!K18)*'ABXY-TI1S'!$B18+(drdp!E18+drdp!N18)*'ABXY-TI1S'!$C18+(drdp!H18+drdp!Q18)*'ABXY-TI1S'!$D18))</f>
        <v>-1.2432380068626899E-2</v>
      </c>
      <c r="F18" s="20">
        <f>IF(D18="SING",(A19-A17)/2*Model!$W$7*(COS(Wellpath!$M18+Wellpath!$Q18) / GField),Model!$W$7*((drdp!C18+drdp!L18)*'ABXY-TI1S'!$B18+(drdp!F18+drdp!O18)*'ABXY-TI1S'!$C18+(drdp!I18+drdp!R18)*'ABXY-TI1S'!$D18))</f>
        <v>0</v>
      </c>
      <c r="G18" s="20">
        <f>IF(D18="SING",0,Model!$W$7*((drdp!D18+drdp!M18)*'ABXY-TI1S'!$B18+(drdp!G18+drdp!P18)*'ABXY-TI1S'!$C18+(drdp!J18+drdp!S18)*'ABXY-TI1S'!$D18))</f>
        <v>0</v>
      </c>
      <c r="H18" s="18">
        <f>IF(D18="SING",(A18-A17)/2*Model!$W$7*(-SIN(Wellpath!$M18+Wellpath!$Q18) / GField),Model!$W$7*((drdp!B18)*'ABXY-TI1S'!$B18+(drdp!E18)*'ABXY-TI1S'!$C18+(drdp!H18)*'ABXY-TI1S'!$D18))</f>
        <v>-6.2161900343134548E-3</v>
      </c>
      <c r="I18" s="18">
        <f>IF(D18="SING",(A18-A17)/2*Model!$W$7*(COS(Wellpath!$M18+Wellpath!$Q18) / GField),Model!$W$7*((drdp!C18)*'ABXY-TI1S'!$B18+(drdp!F18)*'ABXY-TI1S'!$C18+(drdp!I18)*'ABXY-TI1S'!$D18))</f>
        <v>0</v>
      </c>
      <c r="J18" s="18">
        <f>IF(D18="SING",0,Model!$W$7*((drdp!D18)*'ABXY-TI1S'!$B18+(drdp!G18)*'ABXY-TI1S'!$C18+(drdp!J18)*'ABXY-TI1S'!$D18))</f>
        <v>0</v>
      </c>
      <c r="K18" s="21">
        <f>SUM(E$3:E17)+H18</f>
        <v>-0.18648570102940354</v>
      </c>
      <c r="L18" s="21">
        <f>SUM(F$3:F17)+I18</f>
        <v>0</v>
      </c>
      <c r="M18" s="21">
        <f>SUM(G$3:G17)+J18</f>
        <v>0</v>
      </c>
      <c r="N18" s="21"/>
      <c r="O18" s="21"/>
      <c r="P18" s="21"/>
      <c r="Q18" s="19">
        <f t="shared" si="1"/>
        <v>3.4776916688428083E-2</v>
      </c>
      <c r="R18" s="19">
        <f t="shared" si="0"/>
        <v>0</v>
      </c>
      <c r="S18" s="19">
        <f t="shared" si="0"/>
        <v>0</v>
      </c>
      <c r="T18" s="19">
        <f t="shared" si="2"/>
        <v>0</v>
      </c>
      <c r="U18" s="19">
        <f t="shared" si="3"/>
        <v>0</v>
      </c>
      <c r="V18" s="19">
        <f t="shared" si="4"/>
        <v>0</v>
      </c>
    </row>
    <row r="19" spans="1:22" x14ac:dyDescent="0.25">
      <c r="A19" s="26">
        <f>Wellpath!E19</f>
        <v>1600</v>
      </c>
      <c r="B19" s="22">
        <v>0</v>
      </c>
      <c r="C19" s="22">
        <f>-COS(Wellpath!L19) / GField</f>
        <v>-0.10197162129779283</v>
      </c>
      <c r="D19" s="22">
        <f>(TAN(Dip) * COS(Wellpath!L19) * SIN(Wellpath!O19)) / GField</f>
        <v>-5.6952037259580587E-3</v>
      </c>
      <c r="E19" s="20">
        <f>IF(D19="SING",(A20-A18)/2*Model!$W$7*(-SIN(Wellpath!$M19+Wellpath!$Q19) / GField),Model!$W$7*((drdp!B19+drdp!K19)*'ABXY-TI1S'!$B19+(drdp!E19+drdp!N19)*'ABXY-TI1S'!$C19+(drdp!H19+drdp!Q19)*'ABXY-TI1S'!$D19))</f>
        <v>-1.243238006862691E-2</v>
      </c>
      <c r="F19" s="20">
        <f>IF(D19="SING",(A20-A18)/2*Model!$W$7*(COS(Wellpath!$M19+Wellpath!$Q19) / GField),Model!$W$7*((drdp!C19+drdp!L19)*'ABXY-TI1S'!$B19+(drdp!F19+drdp!O19)*'ABXY-TI1S'!$C19+(drdp!I19+drdp!R19)*'ABXY-TI1S'!$D19))</f>
        <v>0</v>
      </c>
      <c r="G19" s="20">
        <f>IF(D19="SING",0,Model!$W$7*((drdp!D19+drdp!M19)*'ABXY-TI1S'!$B19+(drdp!G19+drdp!P19)*'ABXY-TI1S'!$C19+(drdp!J19+drdp!S19)*'ABXY-TI1S'!$D19))</f>
        <v>0</v>
      </c>
      <c r="H19" s="18">
        <f>IF(D19="SING",(A19-A18)/2*Model!$W$7*(-SIN(Wellpath!$M19+Wellpath!$Q19) / GField),Model!$W$7*((drdp!B19)*'ABXY-TI1S'!$B19+(drdp!E19)*'ABXY-TI1S'!$C19+(drdp!H19)*'ABXY-TI1S'!$D19))</f>
        <v>-6.2161900343134426E-3</v>
      </c>
      <c r="I19" s="18">
        <f>IF(D19="SING",(A19-A18)/2*Model!$W$7*(COS(Wellpath!$M19+Wellpath!$Q19) / GField),Model!$W$7*((drdp!C19)*'ABXY-TI1S'!$B19+(drdp!F19)*'ABXY-TI1S'!$C19+(drdp!I19)*'ABXY-TI1S'!$D19))</f>
        <v>0</v>
      </c>
      <c r="J19" s="18">
        <f>IF(D19="SING",0,Model!$W$7*((drdp!D19)*'ABXY-TI1S'!$B19+(drdp!G19)*'ABXY-TI1S'!$C19+(drdp!J19)*'ABXY-TI1S'!$D19))</f>
        <v>0</v>
      </c>
      <c r="K19" s="21">
        <f>SUM(E$3:E18)+H19</f>
        <v>-0.19891808109803044</v>
      </c>
      <c r="L19" s="21">
        <f>SUM(F$3:F18)+I19</f>
        <v>0</v>
      </c>
      <c r="M19" s="21">
        <f>SUM(G$3:G18)+J19</f>
        <v>0</v>
      </c>
      <c r="N19" s="21"/>
      <c r="O19" s="21"/>
      <c r="P19" s="21"/>
      <c r="Q19" s="19">
        <f t="shared" si="1"/>
        <v>3.9568402987722615E-2</v>
      </c>
      <c r="R19" s="19">
        <f t="shared" si="1"/>
        <v>0</v>
      </c>
      <c r="S19" s="19">
        <f t="shared" si="1"/>
        <v>0</v>
      </c>
      <c r="T19" s="19">
        <f t="shared" si="2"/>
        <v>0</v>
      </c>
      <c r="U19" s="19">
        <f t="shared" si="3"/>
        <v>0</v>
      </c>
      <c r="V19" s="19">
        <f t="shared" si="4"/>
        <v>0</v>
      </c>
    </row>
    <row r="20" spans="1:22" x14ac:dyDescent="0.25">
      <c r="A20" s="26">
        <f>Wellpath!E20</f>
        <v>1700</v>
      </c>
      <c r="B20" s="22">
        <v>0</v>
      </c>
      <c r="C20" s="22">
        <f>-COS(Wellpath!L20) / GField</f>
        <v>-0.10197162129779283</v>
      </c>
      <c r="D20" s="22">
        <f>(TAN(Dip) * COS(Wellpath!L20) * SIN(Wellpath!O20)) / GField</f>
        <v>-5.6952037259580587E-3</v>
      </c>
      <c r="E20" s="20">
        <f>IF(D20="SING",(A21-A19)/2*Model!$W$7*(-SIN(Wellpath!$M20+Wellpath!$Q20) / GField),Model!$W$7*((drdp!B20+drdp!K20)*'ABXY-TI1S'!$B20+(drdp!E20+drdp!N20)*'ABXY-TI1S'!$C20+(drdp!H20+drdp!Q20)*'ABXY-TI1S'!$D20))</f>
        <v>-1.2432380068626899E-2</v>
      </c>
      <c r="F20" s="20">
        <f>IF(D20="SING",(A21-A19)/2*Model!$W$7*(COS(Wellpath!$M20+Wellpath!$Q20) / GField),Model!$W$7*((drdp!C20+drdp!L20)*'ABXY-TI1S'!$B20+(drdp!F20+drdp!O20)*'ABXY-TI1S'!$C20+(drdp!I20+drdp!R20)*'ABXY-TI1S'!$D20))</f>
        <v>0</v>
      </c>
      <c r="G20" s="20">
        <f>IF(D20="SING",0,Model!$W$7*((drdp!D20+drdp!M20)*'ABXY-TI1S'!$B20+(drdp!G20+drdp!P20)*'ABXY-TI1S'!$C20+(drdp!J20+drdp!S20)*'ABXY-TI1S'!$D20))</f>
        <v>0</v>
      </c>
      <c r="H20" s="18">
        <f>IF(D20="SING",(A20-A19)/2*Model!$W$7*(-SIN(Wellpath!$M20+Wellpath!$Q20) / GField),Model!$W$7*((drdp!B20)*'ABXY-TI1S'!$B20+(drdp!E20)*'ABXY-TI1S'!$C20+(drdp!H20)*'ABXY-TI1S'!$D20))</f>
        <v>-6.216190034313466E-3</v>
      </c>
      <c r="I20" s="18">
        <f>IF(D20="SING",(A20-A19)/2*Model!$W$7*(COS(Wellpath!$M20+Wellpath!$Q20) / GField),Model!$W$7*((drdp!C20)*'ABXY-TI1S'!$B20+(drdp!F20)*'ABXY-TI1S'!$C20+(drdp!I20)*'ABXY-TI1S'!$D20))</f>
        <v>0</v>
      </c>
      <c r="J20" s="18">
        <f>IF(D20="SING",0,Model!$W$7*((drdp!D20)*'ABXY-TI1S'!$B20+(drdp!G20)*'ABXY-TI1S'!$C20+(drdp!J20)*'ABXY-TI1S'!$D20))</f>
        <v>0</v>
      </c>
      <c r="K20" s="21">
        <f>SUM(E$3:E19)+H20</f>
        <v>-0.21135046116665737</v>
      </c>
      <c r="L20" s="21">
        <f>SUM(F$3:F19)+I20</f>
        <v>0</v>
      </c>
      <c r="M20" s="21">
        <f>SUM(G$3:G19)+J20</f>
        <v>0</v>
      </c>
      <c r="N20" s="21"/>
      <c r="O20" s="21"/>
      <c r="P20" s="21"/>
      <c r="Q20" s="19">
        <f t="shared" si="1"/>
        <v>4.4669017435358747E-2</v>
      </c>
      <c r="R20" s="19">
        <f t="shared" si="1"/>
        <v>0</v>
      </c>
      <c r="S20" s="19">
        <f t="shared" si="1"/>
        <v>0</v>
      </c>
      <c r="T20" s="19">
        <f t="shared" si="2"/>
        <v>0</v>
      </c>
      <c r="U20" s="19">
        <f t="shared" si="3"/>
        <v>0</v>
      </c>
      <c r="V20" s="19">
        <f t="shared" si="4"/>
        <v>0</v>
      </c>
    </row>
    <row r="21" spans="1:22" x14ac:dyDescent="0.25">
      <c r="A21" s="26">
        <f>Wellpath!E21</f>
        <v>1800</v>
      </c>
      <c r="B21" s="22">
        <v>0</v>
      </c>
      <c r="C21" s="22">
        <f>-COS(Wellpath!L21) / GField</f>
        <v>-0.10197162129779283</v>
      </c>
      <c r="D21" s="22">
        <f>(TAN(Dip) * COS(Wellpath!L21) * SIN(Wellpath!O21)) / GField</f>
        <v>-5.6952037259580587E-3</v>
      </c>
      <c r="E21" s="20">
        <f>IF(D21="SING",(A22-A20)/2*Model!$W$7*(-SIN(Wellpath!$M21+Wellpath!$Q21) / GField),Model!$W$7*((drdp!B21+drdp!K21)*'ABXY-TI1S'!$B21+(drdp!E21+drdp!N21)*'ABXY-TI1S'!$C21+(drdp!H21+drdp!Q21)*'ABXY-TI1S'!$D21))</f>
        <v>-1.2432380068626885E-2</v>
      </c>
      <c r="F21" s="20">
        <f>IF(D21="SING",(A22-A20)/2*Model!$W$7*(COS(Wellpath!$M21+Wellpath!$Q21) / GField),Model!$W$7*((drdp!C21+drdp!L21)*'ABXY-TI1S'!$B21+(drdp!F21+drdp!O21)*'ABXY-TI1S'!$C21+(drdp!I21+drdp!R21)*'ABXY-TI1S'!$D21))</f>
        <v>0</v>
      </c>
      <c r="G21" s="20">
        <f>IF(D21="SING",0,Model!$W$7*((drdp!D21+drdp!M21)*'ABXY-TI1S'!$B21+(drdp!G21+drdp!P21)*'ABXY-TI1S'!$C21+(drdp!J21+drdp!S21)*'ABXY-TI1S'!$D21))</f>
        <v>0</v>
      </c>
      <c r="H21" s="18">
        <f>IF(D21="SING",(A21-A20)/2*Model!$W$7*(-SIN(Wellpath!$M21+Wellpath!$Q21) / GField),Model!$W$7*((drdp!B21)*'ABXY-TI1S'!$B21+(drdp!E21)*'ABXY-TI1S'!$C21+(drdp!H21)*'ABXY-TI1S'!$D21))</f>
        <v>-6.2161900343134313E-3</v>
      </c>
      <c r="I21" s="18">
        <f>IF(D21="SING",(A21-A20)/2*Model!$W$7*(COS(Wellpath!$M21+Wellpath!$Q21) / GField),Model!$W$7*((drdp!C21)*'ABXY-TI1S'!$B21+(drdp!F21)*'ABXY-TI1S'!$C21+(drdp!I21)*'ABXY-TI1S'!$D21))</f>
        <v>0</v>
      </c>
      <c r="J21" s="18">
        <f>IF(D21="SING",0,Model!$W$7*((drdp!D21)*'ABXY-TI1S'!$B21+(drdp!G21)*'ABXY-TI1S'!$C21+(drdp!J21)*'ABXY-TI1S'!$D21))</f>
        <v>0</v>
      </c>
      <c r="K21" s="21">
        <f>SUM(E$3:E20)+H21</f>
        <v>-0.22378284123528422</v>
      </c>
      <c r="L21" s="21">
        <f>SUM(F$3:F20)+I21</f>
        <v>0</v>
      </c>
      <c r="M21" s="21">
        <f>SUM(G$3:G20)+J21</f>
        <v>0</v>
      </c>
      <c r="N21" s="21"/>
      <c r="O21" s="21"/>
      <c r="P21" s="21"/>
      <c r="Q21" s="19">
        <f t="shared" si="1"/>
        <v>5.007876003133642E-2</v>
      </c>
      <c r="R21" s="19">
        <f t="shared" si="1"/>
        <v>0</v>
      </c>
      <c r="S21" s="19">
        <f t="shared" si="1"/>
        <v>0</v>
      </c>
      <c r="T21" s="19">
        <f t="shared" si="2"/>
        <v>0</v>
      </c>
      <c r="U21" s="19">
        <f t="shared" si="3"/>
        <v>0</v>
      </c>
      <c r="V21" s="19">
        <f t="shared" si="4"/>
        <v>0</v>
      </c>
    </row>
    <row r="22" spans="1:22" x14ac:dyDescent="0.25">
      <c r="A22" s="26">
        <f>Wellpath!E22</f>
        <v>1900</v>
      </c>
      <c r="B22" s="22">
        <v>0</v>
      </c>
      <c r="C22" s="22">
        <f>-COS(Wellpath!L22) / GField</f>
        <v>-0.10197162129779283</v>
      </c>
      <c r="D22" s="22">
        <f>(TAN(Dip) * COS(Wellpath!L22) * SIN(Wellpath!O22)) / GField</f>
        <v>-5.6952037259580587E-3</v>
      </c>
      <c r="E22" s="20">
        <f>IF(D22="SING",(A23-A21)/2*Model!$W$7*(-SIN(Wellpath!$M22+Wellpath!$Q22) / GField),Model!$W$7*((drdp!B22+drdp!K22)*'ABXY-TI1S'!$B22+(drdp!E22+drdp!N22)*'ABXY-TI1S'!$C22+(drdp!H22+drdp!Q22)*'ABXY-TI1S'!$D22))</f>
        <v>-1.243238006862691E-2</v>
      </c>
      <c r="F22" s="20">
        <f>IF(D22="SING",(A23-A21)/2*Model!$W$7*(COS(Wellpath!$M22+Wellpath!$Q22) / GField),Model!$W$7*((drdp!C22+drdp!L22)*'ABXY-TI1S'!$B22+(drdp!F22+drdp!O22)*'ABXY-TI1S'!$C22+(drdp!I22+drdp!R22)*'ABXY-TI1S'!$D22))</f>
        <v>0</v>
      </c>
      <c r="G22" s="20">
        <f>IF(D22="SING",0,Model!$W$7*((drdp!D22+drdp!M22)*'ABXY-TI1S'!$B22+(drdp!G22+drdp!P22)*'ABXY-TI1S'!$C22+(drdp!J22+drdp!S22)*'ABXY-TI1S'!$D22))</f>
        <v>0</v>
      </c>
      <c r="H22" s="18">
        <f>IF(D22="SING",(A22-A21)/2*Model!$W$7*(-SIN(Wellpath!$M22+Wellpath!$Q22) / GField),Model!$W$7*((drdp!B22)*'ABXY-TI1S'!$B22+(drdp!E22)*'ABXY-TI1S'!$C22+(drdp!H22)*'ABXY-TI1S'!$D22))</f>
        <v>-6.2161900343134548E-3</v>
      </c>
      <c r="I22" s="18">
        <f>IF(D22="SING",(A22-A21)/2*Model!$W$7*(COS(Wellpath!$M22+Wellpath!$Q22) / GField),Model!$W$7*((drdp!C22)*'ABXY-TI1S'!$B22+(drdp!F22)*'ABXY-TI1S'!$C22+(drdp!I22)*'ABXY-TI1S'!$D22))</f>
        <v>0</v>
      </c>
      <c r="J22" s="18">
        <f>IF(D22="SING",0,Model!$W$7*((drdp!D22)*'ABXY-TI1S'!$B22+(drdp!G22)*'ABXY-TI1S'!$C22+(drdp!J22)*'ABXY-TI1S'!$D22))</f>
        <v>0</v>
      </c>
      <c r="K22" s="21">
        <f>SUM(E$3:E21)+H22</f>
        <v>-0.23621522130391112</v>
      </c>
      <c r="L22" s="21">
        <f>SUM(F$3:F21)+I22</f>
        <v>0</v>
      </c>
      <c r="M22" s="21">
        <f>SUM(G$3:G21)+J22</f>
        <v>0</v>
      </c>
      <c r="N22" s="21"/>
      <c r="O22" s="21"/>
      <c r="P22" s="21"/>
      <c r="Q22" s="19">
        <f t="shared" si="1"/>
        <v>5.5797630775655707E-2</v>
      </c>
      <c r="R22" s="19">
        <f t="shared" si="1"/>
        <v>0</v>
      </c>
      <c r="S22" s="19">
        <f t="shared" si="1"/>
        <v>0</v>
      </c>
      <c r="T22" s="19">
        <f t="shared" si="2"/>
        <v>0</v>
      </c>
      <c r="U22" s="19">
        <f t="shared" si="3"/>
        <v>0</v>
      </c>
      <c r="V22" s="19">
        <f t="shared" si="4"/>
        <v>0</v>
      </c>
    </row>
    <row r="23" spans="1:22" x14ac:dyDescent="0.25">
      <c r="A23" s="26">
        <f>Wellpath!E23</f>
        <v>2000</v>
      </c>
      <c r="B23" s="22">
        <v>0</v>
      </c>
      <c r="C23" s="22">
        <f>-COS(Wellpath!L23) / GField</f>
        <v>-0.10197162129779283</v>
      </c>
      <c r="D23" s="22">
        <f>(TAN(Dip) * COS(Wellpath!L23) * SIN(Wellpath!O23)) / GField</f>
        <v>-5.6952037259580587E-3</v>
      </c>
      <c r="E23" s="20">
        <f>IF(D23="SING",(A24-A22)/2*Model!$W$7*(-SIN(Wellpath!$M23+Wellpath!$Q23) / GField),Model!$W$7*((drdp!B23+drdp!K23)*'ABXY-TI1S'!$B23+(drdp!E23+drdp!N23)*'ABXY-TI1S'!$C23+(drdp!H23+drdp!Q23)*'ABXY-TI1S'!$D23))</f>
        <v>-1.243238006862691E-2</v>
      </c>
      <c r="F23" s="20">
        <f>IF(D23="SING",(A24-A22)/2*Model!$W$7*(COS(Wellpath!$M23+Wellpath!$Q23) / GField),Model!$W$7*((drdp!C23+drdp!L23)*'ABXY-TI1S'!$B23+(drdp!F23+drdp!O23)*'ABXY-TI1S'!$C23+(drdp!I23+drdp!R23)*'ABXY-TI1S'!$D23))</f>
        <v>0</v>
      </c>
      <c r="G23" s="20">
        <f>IF(D23="SING",0,Model!$W$7*((drdp!D23+drdp!M23)*'ABXY-TI1S'!$B23+(drdp!G23+drdp!P23)*'ABXY-TI1S'!$C23+(drdp!J23+drdp!S23)*'ABXY-TI1S'!$D23))</f>
        <v>0</v>
      </c>
      <c r="H23" s="18">
        <f>IF(D23="SING",(A23-A22)/2*Model!$W$7*(-SIN(Wellpath!$M23+Wellpath!$Q23) / GField),Model!$W$7*((drdp!B23)*'ABXY-TI1S'!$B23+(drdp!E23)*'ABXY-TI1S'!$C23+(drdp!H23)*'ABXY-TI1S'!$D23))</f>
        <v>-6.2161900343134548E-3</v>
      </c>
      <c r="I23" s="18">
        <f>IF(D23="SING",(A23-A22)/2*Model!$W$7*(COS(Wellpath!$M23+Wellpath!$Q23) / GField),Model!$W$7*((drdp!C23)*'ABXY-TI1S'!$B23+(drdp!F23)*'ABXY-TI1S'!$C23+(drdp!I23)*'ABXY-TI1S'!$D23))</f>
        <v>0</v>
      </c>
      <c r="J23" s="18">
        <f>IF(D23="SING",0,Model!$W$7*((drdp!D23)*'ABXY-TI1S'!$B23+(drdp!G23)*'ABXY-TI1S'!$C23+(drdp!J23)*'ABXY-TI1S'!$D23))</f>
        <v>0</v>
      </c>
      <c r="K23" s="21">
        <f>SUM(E$3:E22)+H23</f>
        <v>-0.24864760137253802</v>
      </c>
      <c r="L23" s="21">
        <f>SUM(F$3:F22)+I23</f>
        <v>0</v>
      </c>
      <c r="M23" s="21">
        <f>SUM(G$3:G22)+J23</f>
        <v>0</v>
      </c>
      <c r="N23" s="21"/>
      <c r="O23" s="21"/>
      <c r="P23" s="21"/>
      <c r="Q23" s="19">
        <f t="shared" si="1"/>
        <v>6.1825629668316576E-2</v>
      </c>
      <c r="R23" s="19">
        <f t="shared" si="1"/>
        <v>0</v>
      </c>
      <c r="S23" s="19">
        <f t="shared" si="1"/>
        <v>0</v>
      </c>
      <c r="T23" s="19">
        <f t="shared" si="2"/>
        <v>0</v>
      </c>
      <c r="U23" s="19">
        <f t="shared" si="3"/>
        <v>0</v>
      </c>
      <c r="V23" s="19">
        <f t="shared" si="4"/>
        <v>0</v>
      </c>
    </row>
    <row r="24" spans="1:22" x14ac:dyDescent="0.25">
      <c r="A24" s="26">
        <f>Wellpath!E24</f>
        <v>2100</v>
      </c>
      <c r="B24" s="22">
        <v>0</v>
      </c>
      <c r="C24" s="22">
        <f>-COS(Wellpath!L24) / GField</f>
        <v>-0.10190950294127922</v>
      </c>
      <c r="D24" s="22">
        <f>(TAN(Dip) * COS(Wellpath!L24) * SIN(Wellpath!O24)) / GField</f>
        <v>0</v>
      </c>
      <c r="E24" s="20">
        <f>IF(D24="SING",(A25-A23)/2*Model!$W$7*(-SIN(Wellpath!$M24+Wellpath!$Q24) / GField),Model!$W$7*((drdp!B24+drdp!K24)*'ABXY-TI1S'!$B24+(drdp!E24+drdp!N24)*'ABXY-TI1S'!$C24+(drdp!H24+drdp!Q24)*'ABXY-TI1S'!$D24))</f>
        <v>-1.2409673496397971E-2</v>
      </c>
      <c r="F24" s="20">
        <f>IF(D24="SING",(A25-A23)/2*Model!$W$7*(COS(Wellpath!$M24+Wellpath!$Q24) / GField),Model!$W$7*((drdp!C24+drdp!L24)*'ABXY-TI1S'!$B24+(drdp!F24+drdp!O24)*'ABXY-TI1S'!$C24+(drdp!I24+drdp!R24)*'ABXY-TI1S'!$D24))</f>
        <v>-4.3335534763556466E-4</v>
      </c>
      <c r="G24" s="20">
        <f>IF(D24="SING",0,Model!$W$7*((drdp!D24+drdp!M24)*'ABXY-TI1S'!$B24+(drdp!G24+drdp!P24)*'ABXY-TI1S'!$C24+(drdp!J24+drdp!S24)*'ABXY-TI1S'!$D24))</f>
        <v>4.3361949691707985E-4</v>
      </c>
      <c r="H24" s="18">
        <f>IF(D24="SING",(A24-A23)/2*Model!$W$7*(-SIN(Wellpath!$M24+Wellpath!$Q24) / GField),Model!$W$7*((drdp!B24)*'ABXY-TI1S'!$B24+(drdp!E24)*'ABXY-TI1S'!$C24+(drdp!H24)*'ABXY-TI1S'!$D24))</f>
        <v>-6.2048367481989854E-3</v>
      </c>
      <c r="I24" s="18">
        <f>IF(D24="SING",(A24-A23)/2*Model!$W$7*(COS(Wellpath!$M24+Wellpath!$Q24) / GField),Model!$W$7*((drdp!C24)*'ABXY-TI1S'!$B24+(drdp!F24)*'ABXY-TI1S'!$C24+(drdp!I24)*'ABXY-TI1S'!$D24))</f>
        <v>-2.1667767381778233E-4</v>
      </c>
      <c r="J24" s="18">
        <f>IF(D24="SING",0,Model!$W$7*((drdp!D24)*'ABXY-TI1S'!$B24+(drdp!G24)*'ABXY-TI1S'!$C24+(drdp!J24)*'ABXY-TI1S'!$D24))</f>
        <v>2.1680974845853993E-4</v>
      </c>
      <c r="K24" s="21">
        <f>SUM(E$3:E23)+H24</f>
        <v>-0.2610686281550505</v>
      </c>
      <c r="L24" s="21">
        <f>SUM(F$3:F23)+I24</f>
        <v>-2.1667767381778233E-4</v>
      </c>
      <c r="M24" s="21">
        <f>SUM(G$3:G23)+J24</f>
        <v>2.1680974845853993E-4</v>
      </c>
      <c r="N24" s="21"/>
      <c r="O24" s="21"/>
      <c r="P24" s="21"/>
      <c r="Q24" s="19">
        <f t="shared" si="1"/>
        <v>6.815682860676002E-2</v>
      </c>
      <c r="R24" s="19">
        <f t="shared" si="1"/>
        <v>4.6949214331085275E-8</v>
      </c>
      <c r="S24" s="19">
        <f t="shared" si="1"/>
        <v>4.7006467026655357E-8</v>
      </c>
      <c r="T24" s="19">
        <f t="shared" si="2"/>
        <v>5.6567743055435936E-5</v>
      </c>
      <c r="U24" s="19">
        <f t="shared" si="3"/>
        <v>-5.6602223600712596E-5</v>
      </c>
      <c r="V24" s="19">
        <f t="shared" si="4"/>
        <v>-4.6977831957014949E-8</v>
      </c>
    </row>
    <row r="25" spans="1:22" x14ac:dyDescent="0.25">
      <c r="A25" s="26">
        <f>Wellpath!E25</f>
        <v>2200</v>
      </c>
      <c r="B25" s="22">
        <v>0</v>
      </c>
      <c r="C25" s="22">
        <f>-COS(Wellpath!L25) / GField</f>
        <v>-0.10172322355338717</v>
      </c>
      <c r="D25" s="22">
        <f>(TAN(Dip) * COS(Wellpath!L25) * SIN(Wellpath!O25)) / GField</f>
        <v>0</v>
      </c>
      <c r="E25" s="20">
        <f>IF(D25="SING",(A26-A24)/2*Model!$W$7*(-SIN(Wellpath!$M25+Wellpath!$Q25) / GField),Model!$W$7*((drdp!B25+drdp!K25)*'ABXY-TI1S'!$B25+(drdp!E25+drdp!N25)*'ABXY-TI1S'!$C25+(drdp!H25+drdp!Q25)*'ABXY-TI1S'!$D25))</f>
        <v>-1.2364347916742336E-2</v>
      </c>
      <c r="F25" s="20">
        <f>IF(D25="SING",(A26-A24)/2*Model!$W$7*(COS(Wellpath!$M25+Wellpath!$Q25) / GField),Model!$W$7*((drdp!C25+drdp!L25)*'ABXY-TI1S'!$B25+(drdp!F25+drdp!O25)*'ABXY-TI1S'!$C25+(drdp!I25+drdp!R25)*'ABXY-TI1S'!$D25))</f>
        <v>-4.3177254351633028E-4</v>
      </c>
      <c r="G25" s="20">
        <f>IF(D25="SING",0,Model!$W$7*((drdp!D25+drdp!M25)*'ABXY-TI1S'!$B25+(drdp!G25+drdp!P25)*'ABXY-TI1S'!$C25+(drdp!J25+drdp!S25)*'ABXY-TI1S'!$D25))</f>
        <v>8.6512644323245911E-4</v>
      </c>
      <c r="H25" s="18">
        <f>IF(D25="SING",(A25-A24)/2*Model!$W$7*(-SIN(Wellpath!$M25+Wellpath!$Q25) / GField),Model!$W$7*((drdp!B25)*'ABXY-TI1S'!$B25+(drdp!E25)*'ABXY-TI1S'!$C25+(drdp!H25)*'ABXY-TI1S'!$D25))</f>
        <v>-6.182173958371168E-3</v>
      </c>
      <c r="I25" s="18">
        <f>IF(D25="SING",(A25-A24)/2*Model!$W$7*(COS(Wellpath!$M25+Wellpath!$Q25) / GField),Model!$W$7*((drdp!C25)*'ABXY-TI1S'!$B25+(drdp!F25)*'ABXY-TI1S'!$C25+(drdp!I25)*'ABXY-TI1S'!$D25))</f>
        <v>-2.1588627175816514E-4</v>
      </c>
      <c r="J25" s="18">
        <f>IF(D25="SING",0,Model!$W$7*((drdp!D25)*'ABXY-TI1S'!$B25+(drdp!G25)*'ABXY-TI1S'!$C25+(drdp!J25)*'ABXY-TI1S'!$D25))</f>
        <v>4.3256322161622956E-4</v>
      </c>
      <c r="K25" s="21">
        <f>SUM(E$3:E24)+H25</f>
        <v>-0.27345563886162066</v>
      </c>
      <c r="L25" s="21">
        <f>SUM(F$3:F24)+I25</f>
        <v>-6.4924161939372983E-4</v>
      </c>
      <c r="M25" s="21">
        <f>SUM(G$3:G24)+J25</f>
        <v>8.6618271853330941E-4</v>
      </c>
      <c r="N25" s="21"/>
      <c r="O25" s="21"/>
      <c r="P25" s="21"/>
      <c r="Q25" s="19">
        <f t="shared" si="1"/>
        <v>7.4777986425217102E-2</v>
      </c>
      <c r="R25" s="19">
        <f t="shared" si="1"/>
        <v>4.2151468035299273E-7</v>
      </c>
      <c r="S25" s="19">
        <f t="shared" si="1"/>
        <v>7.5027250188575434E-7</v>
      </c>
      <c r="T25" s="19">
        <f t="shared" si="2"/>
        <v>1.7753878180686556E-4</v>
      </c>
      <c r="U25" s="19">
        <f t="shared" si="3"/>
        <v>-2.3686254866742148E-4</v>
      </c>
      <c r="V25" s="19">
        <f t="shared" si="4"/>
        <v>-5.6236187087142905E-7</v>
      </c>
    </row>
    <row r="26" spans="1:22" x14ac:dyDescent="0.25">
      <c r="A26" s="26">
        <f>Wellpath!E26</f>
        <v>2300</v>
      </c>
      <c r="B26" s="22">
        <v>0</v>
      </c>
      <c r="C26" s="22">
        <f>-COS(Wellpath!L26) / GField</f>
        <v>-0.10141301008685671</v>
      </c>
      <c r="D26" s="22">
        <f>(TAN(Dip) * COS(Wellpath!L26) * SIN(Wellpath!O26)) / GField</f>
        <v>0</v>
      </c>
      <c r="E26" s="20">
        <f>IF(D26="SING",(A27-A25)/2*Model!$W$7*(-SIN(Wellpath!$M26+Wellpath!$Q26) / GField),Model!$W$7*((drdp!B26+drdp!K26)*'ABXY-TI1S'!$B26+(drdp!E26+drdp!N26)*'ABXY-TI1S'!$C26+(drdp!H26+drdp!Q26)*'ABXY-TI1S'!$D26))</f>
        <v>-1.2289050681301811E-2</v>
      </c>
      <c r="F26" s="20">
        <f>IF(D26="SING",(A27-A25)/2*Model!$W$7*(COS(Wellpath!$M26+Wellpath!$Q26) / GField),Model!$W$7*((drdp!C26+drdp!L26)*'ABXY-TI1S'!$B26+(drdp!F26+drdp!O26)*'ABXY-TI1S'!$C26+(drdp!I26+drdp!R26)*'ABXY-TI1S'!$D26))</f>
        <v>-4.29143106114146E-4</v>
      </c>
      <c r="G26" s="20">
        <f>IF(D26="SING",0,Model!$W$7*((drdp!D26+drdp!M26)*'ABXY-TI1S'!$B26+(drdp!G26+drdp!P26)*'ABXY-TI1S'!$C26+(drdp!J26+drdp!S26)*'ABXY-TI1S'!$D26))</f>
        <v>1.2924185804786136E-3</v>
      </c>
      <c r="H26" s="18">
        <f>IF(D26="SING",(A26-A25)/2*Model!$W$7*(-SIN(Wellpath!$M26+Wellpath!$Q26) / GField),Model!$W$7*((drdp!B26)*'ABXY-TI1S'!$B26+(drdp!E26)*'ABXY-TI1S'!$C26+(drdp!H26)*'ABXY-TI1S'!$D26))</f>
        <v>-6.1445253406509168E-3</v>
      </c>
      <c r="I26" s="18">
        <f>IF(D26="SING",(A26-A25)/2*Model!$W$7*(COS(Wellpath!$M26+Wellpath!$Q26) / GField),Model!$W$7*((drdp!C26)*'ABXY-TI1S'!$B26+(drdp!F26)*'ABXY-TI1S'!$C26+(drdp!I26)*'ABXY-TI1S'!$D26))</f>
        <v>-2.1457155305707335E-4</v>
      </c>
      <c r="J26" s="18">
        <f>IF(D26="SING",0,Model!$W$7*((drdp!D26)*'ABXY-TI1S'!$B26+(drdp!G26)*'ABXY-TI1S'!$C26+(drdp!J26)*'ABXY-TI1S'!$D26))</f>
        <v>6.4620929023930787E-4</v>
      </c>
      <c r="K26" s="21">
        <f>SUM(E$3:E25)+H26</f>
        <v>-0.28578233816064275</v>
      </c>
      <c r="L26" s="21">
        <f>SUM(F$3:F25)+I26</f>
        <v>-1.0796994442089684E-3</v>
      </c>
      <c r="M26" s="21">
        <f>SUM(G$3:G25)+J26</f>
        <v>1.9449552303888468E-3</v>
      </c>
      <c r="N26" s="21"/>
      <c r="O26" s="21"/>
      <c r="P26" s="21"/>
      <c r="Q26" s="19">
        <f t="shared" si="1"/>
        <v>8.167154480456397E-2</v>
      </c>
      <c r="R26" s="19">
        <f t="shared" si="1"/>
        <v>1.1657508898251551E-6</v>
      </c>
      <c r="S26" s="19">
        <f t="shared" si="1"/>
        <v>3.7828508482169322E-6</v>
      </c>
      <c r="T26" s="19">
        <f t="shared" si="2"/>
        <v>3.0855903167678541E-4</v>
      </c>
      <c r="U26" s="19">
        <f t="shared" si="3"/>
        <v>-5.5583385335829629E-4</v>
      </c>
      <c r="V26" s="19">
        <f t="shared" si="4"/>
        <v>-2.099967081262164E-6</v>
      </c>
    </row>
    <row r="27" spans="1:22" x14ac:dyDescent="0.25">
      <c r="A27" s="26">
        <f>Wellpath!E27</f>
        <v>2400</v>
      </c>
      <c r="B27" s="22">
        <v>0</v>
      </c>
      <c r="C27" s="22">
        <f>-COS(Wellpath!L27) / GField</f>
        <v>-0.10097924048901209</v>
      </c>
      <c r="D27" s="22">
        <f>(TAN(Dip) * COS(Wellpath!L27) * SIN(Wellpath!O27)) / GField</f>
        <v>0</v>
      </c>
      <c r="E27" s="20">
        <f>IF(D27="SING",(A28-A26)/2*Model!$W$7*(-SIN(Wellpath!$M27+Wellpath!$Q27) / GField),Model!$W$7*((drdp!B27+drdp!K27)*'ABXY-TI1S'!$B27+(drdp!E27+drdp!N27)*'ABXY-TI1S'!$C27+(drdp!H27+drdp!Q27)*'ABXY-TI1S'!$D27))</f>
        <v>-1.218414863063866E-2</v>
      </c>
      <c r="F27" s="20">
        <f>IF(D27="SING",(A28-A26)/2*Model!$W$7*(COS(Wellpath!$M27+Wellpath!$Q27) / GField),Model!$W$7*((drdp!C27+drdp!L27)*'ABXY-TI1S'!$B27+(drdp!F27+drdp!O27)*'ABXY-TI1S'!$C27+(drdp!I27+drdp!R27)*'ABXY-TI1S'!$D27))</f>
        <v>-4.2547984578372635E-4</v>
      </c>
      <c r="G27" s="20">
        <f>IF(D27="SING",0,Model!$W$7*((drdp!D27+drdp!M27)*'ABXY-TI1S'!$B27+(drdp!G27+drdp!P27)*'ABXY-TI1S'!$C27+(drdp!J27+drdp!S27)*'ABXY-TI1S'!$D27))</f>
        <v>1.7134141843141389E-3</v>
      </c>
      <c r="H27" s="18">
        <f>IF(D27="SING",(A27-A26)/2*Model!$W$7*(-SIN(Wellpath!$M27+Wellpath!$Q27) / GField),Model!$W$7*((drdp!B27)*'ABXY-TI1S'!$B27+(drdp!E27)*'ABXY-TI1S'!$C27+(drdp!H27)*'ABXY-TI1S'!$D27))</f>
        <v>-6.0920743153193187E-3</v>
      </c>
      <c r="I27" s="18">
        <f>IF(D27="SING",(A27-A26)/2*Model!$W$7*(COS(Wellpath!$M27+Wellpath!$Q27) / GField),Model!$W$7*((drdp!C27)*'ABXY-TI1S'!$B27+(drdp!F27)*'ABXY-TI1S'!$C27+(drdp!I27)*'ABXY-TI1S'!$D27))</f>
        <v>-2.1273992289186274E-4</v>
      </c>
      <c r="J27" s="18">
        <f>IF(D27="SING",0,Model!$W$7*((drdp!D27)*'ABXY-TI1S'!$B27+(drdp!G27)*'ABXY-TI1S'!$C27+(drdp!J27)*'ABXY-TI1S'!$D27))</f>
        <v>8.5670709215706785E-4</v>
      </c>
      <c r="K27" s="21">
        <f>SUM(E$3:E26)+H27</f>
        <v>-0.29801893781661298</v>
      </c>
      <c r="L27" s="21">
        <f>SUM(F$3:F26)+I27</f>
        <v>-1.5070109201579037E-3</v>
      </c>
      <c r="M27" s="21">
        <f>SUM(G$3:G26)+J27</f>
        <v>3.4478716127852205E-3</v>
      </c>
      <c r="N27" s="21"/>
      <c r="O27" s="21"/>
      <c r="P27" s="21"/>
      <c r="Q27" s="19">
        <f t="shared" si="1"/>
        <v>8.8815287297342241E-2</v>
      </c>
      <c r="R27" s="19">
        <f t="shared" si="1"/>
        <v>2.2710819134751716E-6</v>
      </c>
      <c r="S27" s="19">
        <f t="shared" si="1"/>
        <v>1.1887818658250158E-5</v>
      </c>
      <c r="T27" s="19">
        <f t="shared" si="2"/>
        <v>4.4911779370349503E-4</v>
      </c>
      <c r="U27" s="19">
        <f t="shared" si="3"/>
        <v>-1.0275310357703038E-3</v>
      </c>
      <c r="V27" s="19">
        <f t="shared" si="4"/>
        <v>-5.1959801717697709E-6</v>
      </c>
    </row>
    <row r="28" spans="1:22" x14ac:dyDescent="0.25">
      <c r="A28" s="26">
        <f>Wellpath!E28</f>
        <v>2500</v>
      </c>
      <c r="B28" s="22">
        <v>0</v>
      </c>
      <c r="C28" s="22">
        <f>-COS(Wellpath!L28) / GField</f>
        <v>-0.10042244324129117</v>
      </c>
      <c r="D28" s="22">
        <f>(TAN(Dip) * COS(Wellpath!L28) * SIN(Wellpath!O28)) / GField</f>
        <v>0</v>
      </c>
      <c r="E28" s="20">
        <f>IF(D28="SING",(A29-A27)/2*Model!$W$7*(-SIN(Wellpath!$M28+Wellpath!$Q28) / GField),Model!$W$7*((drdp!B28+drdp!K28)*'ABXY-TI1S'!$B28+(drdp!E28+drdp!N28)*'ABXY-TI1S'!$C28+(drdp!H28+drdp!Q28)*'ABXY-TI1S'!$D28))</f>
        <v>-1.2050152836998987E-2</v>
      </c>
      <c r="F28" s="20">
        <f>IF(D28="SING",(A29-A27)/2*Model!$W$7*(COS(Wellpath!$M28+Wellpath!$Q28) / GField),Model!$W$7*((drdp!C28+drdp!L28)*'ABXY-TI1S'!$B28+(drdp!F28+drdp!O28)*'ABXY-TI1S'!$C28+(drdp!I28+drdp!R28)*'ABXY-TI1S'!$D28))</f>
        <v>-4.2080060956117149E-4</v>
      </c>
      <c r="G28" s="20">
        <f>IF(D28="SING",0,Model!$W$7*((drdp!D28+drdp!M28)*'ABXY-TI1S'!$B28+(drdp!G28+drdp!P28)*'ABXY-TI1S'!$C28+(drdp!J28+drdp!S28)*'ABXY-TI1S'!$D28))</f>
        <v>2.126062206475481E-3</v>
      </c>
      <c r="H28" s="18">
        <f>IF(D28="SING",(A28-A27)/2*Model!$W$7*(-SIN(Wellpath!$M28+Wellpath!$Q28) / GField),Model!$W$7*((drdp!B28)*'ABXY-TI1S'!$B28+(drdp!E28)*'ABXY-TI1S'!$C28+(drdp!H28)*'ABXY-TI1S'!$D28))</f>
        <v>-6.0250764184994936E-3</v>
      </c>
      <c r="I28" s="18">
        <f>IF(D28="SING",(A28-A27)/2*Model!$W$7*(COS(Wellpath!$M28+Wellpath!$Q28) / GField),Model!$W$7*((drdp!C28)*'ABXY-TI1S'!$B28+(drdp!F28)*'ABXY-TI1S'!$C28+(drdp!I28)*'ABXY-TI1S'!$D28))</f>
        <v>-2.1040030478058574E-4</v>
      </c>
      <c r="J28" s="18">
        <f>IF(D28="SING",0,Model!$W$7*((drdp!D28)*'ABXY-TI1S'!$B28+(drdp!G28)*'ABXY-TI1S'!$C28+(drdp!J28)*'ABXY-TI1S'!$D28))</f>
        <v>1.0630311032377405E-3</v>
      </c>
      <c r="K28" s="21">
        <f>SUM(E$3:E27)+H28</f>
        <v>-0.31013608855043179</v>
      </c>
      <c r="L28" s="21">
        <f>SUM(F$3:F27)+I28</f>
        <v>-1.930151147830353E-3</v>
      </c>
      <c r="M28" s="21">
        <f>SUM(G$3:G27)+J28</f>
        <v>5.3676098081800322E-3</v>
      </c>
      <c r="N28" s="21"/>
      <c r="O28" s="21"/>
      <c r="P28" s="21"/>
      <c r="Q28" s="19">
        <f t="shared" si="1"/>
        <v>9.6184393421361272E-2</v>
      </c>
      <c r="R28" s="19">
        <f t="shared" si="1"/>
        <v>3.7254834534708289E-6</v>
      </c>
      <c r="S28" s="19">
        <f t="shared" si="1"/>
        <v>2.8811235052870481E-5</v>
      </c>
      <c r="T28" s="19">
        <f t="shared" si="2"/>
        <v>5.9860952729923189E-4</v>
      </c>
      <c r="U28" s="19">
        <f t="shared" si="3"/>
        <v>-1.6646895107738887E-3</v>
      </c>
      <c r="V28" s="19">
        <f t="shared" si="4"/>
        <v>-1.0360298232364151E-5</v>
      </c>
    </row>
    <row r="29" spans="1:22" x14ac:dyDescent="0.25">
      <c r="A29" s="26">
        <f>Wellpath!E29</f>
        <v>2600</v>
      </c>
      <c r="B29" s="22">
        <v>0</v>
      </c>
      <c r="C29" s="22">
        <f>-COS(Wellpath!L29) / GField</f>
        <v>-9.9743296715372298E-2</v>
      </c>
      <c r="D29" s="22">
        <f>(TAN(Dip) * COS(Wellpath!L29) * SIN(Wellpath!O29)) / GField</f>
        <v>0</v>
      </c>
      <c r="E29" s="20">
        <f>IF(D29="SING",(A30-A28)/2*Model!$W$7*(-SIN(Wellpath!$M29+Wellpath!$Q29) / GField),Model!$W$7*((drdp!B29+drdp!K29)*'ABXY-TI1S'!$B29+(drdp!E29+drdp!N29)*'ABXY-TI1S'!$C29+(drdp!H29+drdp!Q29)*'ABXY-TI1S'!$D29))</f>
        <v>-1.1887716114420159E-2</v>
      </c>
      <c r="F29" s="20">
        <f>IF(D29="SING",(A30-A28)/2*Model!$W$7*(COS(Wellpath!$M29+Wellpath!$Q29) / GField),Model!$W$7*((drdp!C29+drdp!L29)*'ABXY-TI1S'!$B29+(drdp!F29+drdp!O29)*'ABXY-TI1S'!$C29+(drdp!I29+drdp!R29)*'ABXY-TI1S'!$D29))</f>
        <v>-4.151281942150013E-4</v>
      </c>
      <c r="G29" s="20">
        <f>IF(D29="SING",0,Model!$W$7*((drdp!D29+drdp!M29)*'ABXY-TI1S'!$B29+(drdp!G29+drdp!P29)*'ABXY-TI1S'!$C29+(drdp!J29+drdp!S29)*'ABXY-TI1S'!$D29))</f>
        <v>2.5283522672778984E-3</v>
      </c>
      <c r="H29" s="18">
        <f>IF(D29="SING",(A29-A28)/2*Model!$W$7*(-SIN(Wellpath!$M29+Wellpath!$Q29) / GField),Model!$W$7*((drdp!B29)*'ABXY-TI1S'!$B29+(drdp!E29)*'ABXY-TI1S'!$C29+(drdp!H29)*'ABXY-TI1S'!$D29))</f>
        <v>-5.9438580572100793E-3</v>
      </c>
      <c r="I29" s="18">
        <f>IF(D29="SING",(A29-A28)/2*Model!$W$7*(COS(Wellpath!$M29+Wellpath!$Q29) / GField),Model!$W$7*((drdp!C29)*'ABXY-TI1S'!$B29+(drdp!F29)*'ABXY-TI1S'!$C29+(drdp!I29)*'ABXY-TI1S'!$D29))</f>
        <v>-2.0756409710750065E-4</v>
      </c>
      <c r="J29" s="18">
        <f>IF(D29="SING",0,Model!$W$7*((drdp!D29)*'ABXY-TI1S'!$B29+(drdp!G29)*'ABXY-TI1S'!$C29+(drdp!J29)*'ABXY-TI1S'!$D29))</f>
        <v>1.2641761336389492E-3</v>
      </c>
      <c r="K29" s="21">
        <f>SUM(E$3:E28)+H29</f>
        <v>-0.32210502302614141</v>
      </c>
      <c r="L29" s="21">
        <f>SUM(F$3:F28)+I29</f>
        <v>-2.3481155497184396E-3</v>
      </c>
      <c r="M29" s="21">
        <f>SUM(G$3:G28)+J29</f>
        <v>7.6948170450567219E-3</v>
      </c>
      <c r="N29" s="21"/>
      <c r="O29" s="21"/>
      <c r="P29" s="21"/>
      <c r="Q29" s="19">
        <f t="shared" si="1"/>
        <v>0.1037516458586711</v>
      </c>
      <c r="R29" s="19">
        <f t="shared" si="1"/>
        <v>5.5136466348295303E-6</v>
      </c>
      <c r="S29" s="19">
        <f t="shared" si="1"/>
        <v>5.9210209356895458E-5</v>
      </c>
      <c r="T29" s="19">
        <f t="shared" si="2"/>
        <v>7.5633981321009873E-4</v>
      </c>
      <c r="U29" s="19">
        <f t="shared" si="3"/>
        <v>-2.4785392214799408E-3</v>
      </c>
      <c r="V29" s="19">
        <f t="shared" si="4"/>
        <v>-1.8068319555736182E-5</v>
      </c>
    </row>
    <row r="30" spans="1:22" x14ac:dyDescent="0.25">
      <c r="A30" s="26">
        <f>Wellpath!E30</f>
        <v>2700</v>
      </c>
      <c r="B30" s="22">
        <v>0</v>
      </c>
      <c r="C30" s="22">
        <f>-COS(Wellpath!L30) / GField</f>
        <v>-9.8942628346682771E-2</v>
      </c>
      <c r="D30" s="22">
        <f>(TAN(Dip) * COS(Wellpath!L30) * SIN(Wellpath!O30)) / GField</f>
        <v>0</v>
      </c>
      <c r="E30" s="20">
        <f>IF(D30="SING",(A31-A29)/2*Model!$W$7*(-SIN(Wellpath!$M30+Wellpath!$Q30) / GField),Model!$W$7*((drdp!B30+drdp!K30)*'ABXY-TI1S'!$B30+(drdp!E30+drdp!N30)*'ABXY-TI1S'!$C30+(drdp!H30+drdp!Q30)*'ABXY-TI1S'!$D30))</f>
        <v>-1.1697629838286518E-2</v>
      </c>
      <c r="F30" s="20">
        <f>IF(D30="SING",(A31-A29)/2*Model!$W$7*(COS(Wellpath!$M30+Wellpath!$Q30) / GField),Model!$W$7*((drdp!C30+drdp!L30)*'ABXY-TI1S'!$B30+(drdp!F30+drdp!O30)*'ABXY-TI1S'!$C30+(drdp!I30+drdp!R30)*'ABXY-TI1S'!$D30))</f>
        <v>-4.0849023518259368E-4</v>
      </c>
      <c r="G30" s="20">
        <f>IF(D30="SING",0,Model!$W$7*((drdp!D30+drdp!M30)*'ABXY-TI1S'!$B30+(drdp!G30+drdp!P30)*'ABXY-TI1S'!$C30+(drdp!J30+drdp!S30)*'ABXY-TI1S'!$D30))</f>
        <v>2.9183244499832177E-3</v>
      </c>
      <c r="H30" s="18">
        <f>IF(D30="SING",(A30-A29)/2*Model!$W$7*(-SIN(Wellpath!$M30+Wellpath!$Q30) / GField),Model!$W$7*((drdp!B30)*'ABXY-TI1S'!$B30+(drdp!E30)*'ABXY-TI1S'!$C30+(drdp!H30)*'ABXY-TI1S'!$D30))</f>
        <v>-5.8488149191432588E-3</v>
      </c>
      <c r="I30" s="18">
        <f>IF(D30="SING",(A30-A29)/2*Model!$W$7*(COS(Wellpath!$M30+Wellpath!$Q30) / GField),Model!$W$7*((drdp!C30)*'ABXY-TI1S'!$B30+(drdp!F30)*'ABXY-TI1S'!$C30+(drdp!I30)*'ABXY-TI1S'!$D30))</f>
        <v>-2.0424511759129684E-4</v>
      </c>
      <c r="J30" s="18">
        <f>IF(D30="SING",0,Model!$W$7*((drdp!D30)*'ABXY-TI1S'!$B30+(drdp!G30)*'ABXY-TI1S'!$C30+(drdp!J30)*'ABXY-TI1S'!$D30))</f>
        <v>1.4591622249916089E-3</v>
      </c>
      <c r="K30" s="21">
        <f>SUM(E$3:E29)+H30</f>
        <v>-0.33389769600249469</v>
      </c>
      <c r="L30" s="21">
        <f>SUM(F$3:F29)+I30</f>
        <v>-2.7599247644172369E-3</v>
      </c>
      <c r="M30" s="21">
        <f>SUM(G$3:G29)+J30</f>
        <v>1.041815540368728E-2</v>
      </c>
      <c r="N30" s="21"/>
      <c r="O30" s="21"/>
      <c r="P30" s="21"/>
      <c r="Q30" s="19">
        <f t="shared" si="1"/>
        <v>0.11148767139577435</v>
      </c>
      <c r="R30" s="19">
        <f t="shared" si="1"/>
        <v>7.617184705243541E-6</v>
      </c>
      <c r="S30" s="19">
        <f t="shared" si="1"/>
        <v>1.0853796201537847E-4</v>
      </c>
      <c r="T30" s="19">
        <f t="shared" si="2"/>
        <v>9.2153251997914337E-4</v>
      </c>
      <c r="U30" s="19">
        <f t="shared" si="3"/>
        <v>-3.4785980858871228E-3</v>
      </c>
      <c r="V30" s="19">
        <f t="shared" si="4"/>
        <v>-2.875332509818378E-5</v>
      </c>
    </row>
    <row r="31" spans="1:22" x14ac:dyDescent="0.25">
      <c r="A31" s="26">
        <f>Wellpath!E31</f>
        <v>2800</v>
      </c>
      <c r="B31" s="22">
        <v>0</v>
      </c>
      <c r="C31" s="22">
        <f>-COS(Wellpath!L31) / GField</f>
        <v>-9.8021413626296336E-2</v>
      </c>
      <c r="D31" s="22">
        <f>(TAN(Dip) * COS(Wellpath!L31) * SIN(Wellpath!O31)) / GField</f>
        <v>0</v>
      </c>
      <c r="E31" s="20">
        <f>IF(D31="SING",(A32-A30)/2*Model!$W$7*(-SIN(Wellpath!$M31+Wellpath!$Q31) / GField),Model!$W$7*((drdp!B31+drdp!K31)*'ABXY-TI1S'!$B31+(drdp!E31+drdp!N31)*'ABXY-TI1S'!$C31+(drdp!H31+drdp!Q31)*'ABXY-TI1S'!$D31))</f>
        <v>-1.1480820089827976E-2</v>
      </c>
      <c r="F31" s="20">
        <f>IF(D31="SING",(A32-A30)/2*Model!$W$7*(COS(Wellpath!$M31+Wellpath!$Q31) / GField),Model!$W$7*((drdp!C31+drdp!L31)*'ABXY-TI1S'!$B31+(drdp!F31+drdp!O31)*'ABXY-TI1S'!$C31+(drdp!I31+drdp!R31)*'ABXY-TI1S'!$D31))</f>
        <v>-4.0091907193310917E-4</v>
      </c>
      <c r="G31" s="20">
        <f>IF(D31="SING",0,Model!$W$7*((drdp!D31+drdp!M31)*'ABXY-TI1S'!$B31+(drdp!G31+drdp!P31)*'ABXY-TI1S'!$C31+(drdp!J31+drdp!S31)*'ABXY-TI1S'!$D31))</f>
        <v>3.2940788493171671E-3</v>
      </c>
      <c r="H31" s="18">
        <f>IF(D31="SING",(A31-A30)/2*Model!$W$7*(-SIN(Wellpath!$M31+Wellpath!$Q31) / GField),Model!$W$7*((drdp!B31)*'ABXY-TI1S'!$B31+(drdp!E31)*'ABXY-TI1S'!$C31+(drdp!H31)*'ABXY-TI1S'!$D31))</f>
        <v>-5.7404100449139879E-3</v>
      </c>
      <c r="I31" s="18">
        <f>IF(D31="SING",(A31-A30)/2*Model!$W$7*(COS(Wellpath!$M31+Wellpath!$Q31) / GField),Model!$W$7*((drdp!C31)*'ABXY-TI1S'!$B31+(drdp!F31)*'ABXY-TI1S'!$C31+(drdp!I31)*'ABXY-TI1S'!$D31))</f>
        <v>-2.0045953596655458E-4</v>
      </c>
      <c r="J31" s="18">
        <f>IF(D31="SING",0,Model!$W$7*((drdp!D31)*'ABXY-TI1S'!$B31+(drdp!G31)*'ABXY-TI1S'!$C31+(drdp!J31)*'ABXY-TI1S'!$D31))</f>
        <v>1.6470394246585836E-3</v>
      </c>
      <c r="K31" s="21">
        <f>SUM(E$3:E30)+H31</f>
        <v>-0.34548692096655198</v>
      </c>
      <c r="L31" s="21">
        <f>SUM(F$3:F30)+I31</f>
        <v>-3.1646294179750881E-3</v>
      </c>
      <c r="M31" s="21">
        <f>SUM(G$3:G30)+J31</f>
        <v>1.3524357053337472E-2</v>
      </c>
      <c r="N31" s="21"/>
      <c r="O31" s="21"/>
      <c r="P31" s="21"/>
      <c r="Q31" s="19">
        <f t="shared" si="1"/>
        <v>0.11936121255894853</v>
      </c>
      <c r="R31" s="19">
        <f t="shared" si="1"/>
        <v>1.0014879353113345E-5</v>
      </c>
      <c r="S31" s="19">
        <f t="shared" si="1"/>
        <v>1.8290823370615904E-4</v>
      </c>
      <c r="T31" s="19">
        <f t="shared" si="2"/>
        <v>1.0933380736163846E-3</v>
      </c>
      <c r="U31" s="19">
        <f t="shared" si="3"/>
        <v>-4.6724884764098333E-3</v>
      </c>
      <c r="V31" s="19">
        <f t="shared" si="4"/>
        <v>-4.2799578190190646E-5</v>
      </c>
    </row>
    <row r="32" spans="1:22" x14ac:dyDescent="0.25">
      <c r="A32" s="26">
        <f>Wellpath!E32</f>
        <v>2900</v>
      </c>
      <c r="B32" s="22">
        <v>0</v>
      </c>
      <c r="C32" s="22">
        <f>-COS(Wellpath!L32) / GField</f>
        <v>-9.6980774912447526E-2</v>
      </c>
      <c r="D32" s="22">
        <f>(TAN(Dip) * COS(Wellpath!L32) * SIN(Wellpath!O32)) / GField</f>
        <v>0</v>
      </c>
      <c r="E32" s="20">
        <f>IF(D32="SING",(A33-A31)/2*Model!$W$7*(-SIN(Wellpath!$M32+Wellpath!$Q32) / GField),Model!$W$7*((drdp!B32+drdp!K32)*'ABXY-TI1S'!$B32+(drdp!E32+drdp!N32)*'ABXY-TI1S'!$C32+(drdp!H32+drdp!Q32)*'ABXY-TI1S'!$D32))</f>
        <v>-1.1238343144345388E-2</v>
      </c>
      <c r="F32" s="20">
        <f>IF(D32="SING",(A33-A31)/2*Model!$W$7*(COS(Wellpath!$M32+Wellpath!$Q32) / GField),Model!$W$7*((drdp!C32+drdp!L32)*'ABXY-TI1S'!$B32+(drdp!F32+drdp!O32)*'ABXY-TI1S'!$C32+(drdp!I32+drdp!R32)*'ABXY-TI1S'!$D32))</f>
        <v>-3.9245159041284859E-4</v>
      </c>
      <c r="G32" s="20">
        <f>IF(D32="SING",0,Model!$W$7*((drdp!D32+drdp!M32)*'ABXY-TI1S'!$B32+(drdp!G32+drdp!P32)*'ABXY-TI1S'!$C32+(drdp!J32+drdp!S32)*'ABXY-TI1S'!$D32))</f>
        <v>3.6537848276168906E-3</v>
      </c>
      <c r="H32" s="18">
        <f>IF(D32="SING",(A32-A31)/2*Model!$W$7*(-SIN(Wellpath!$M32+Wellpath!$Q32) / GField),Model!$W$7*((drdp!B32)*'ABXY-TI1S'!$B32+(drdp!E32)*'ABXY-TI1S'!$C32+(drdp!H32)*'ABXY-TI1S'!$D32))</f>
        <v>-5.6191715721726938E-3</v>
      </c>
      <c r="I32" s="18">
        <f>IF(D32="SING",(A32-A31)/2*Model!$W$7*(COS(Wellpath!$M32+Wellpath!$Q32) / GField),Model!$W$7*((drdp!C32)*'ABXY-TI1S'!$B32+(drdp!F32)*'ABXY-TI1S'!$C32+(drdp!I32)*'ABXY-TI1S'!$D32))</f>
        <v>-1.9622579520642429E-4</v>
      </c>
      <c r="J32" s="18">
        <f>IF(D32="SING",0,Model!$W$7*((drdp!D32)*'ABXY-TI1S'!$B32+(drdp!G32)*'ABXY-TI1S'!$C32+(drdp!J32)*'ABXY-TI1S'!$D32))</f>
        <v>1.8268924138084453E-3</v>
      </c>
      <c r="K32" s="21">
        <f>SUM(E$3:E31)+H32</f>
        <v>-0.35684650258363865</v>
      </c>
      <c r="L32" s="21">
        <f>SUM(F$3:F31)+I32</f>
        <v>-3.5613147491480668E-3</v>
      </c>
      <c r="M32" s="21">
        <f>SUM(G$3:G31)+J32</f>
        <v>1.6998288891804502E-2</v>
      </c>
      <c r="N32" s="21"/>
      <c r="O32" s="21"/>
      <c r="P32" s="21"/>
      <c r="Q32" s="19">
        <f t="shared" si="1"/>
        <v>0.12733942640617482</v>
      </c>
      <c r="R32" s="19">
        <f t="shared" si="1"/>
        <v>1.2682962742499557E-5</v>
      </c>
      <c r="S32" s="19">
        <f t="shared" si="1"/>
        <v>2.8894182524924434E-4</v>
      </c>
      <c r="T32" s="19">
        <f t="shared" si="2"/>
        <v>1.270842712833016E-3</v>
      </c>
      <c r="U32" s="19">
        <f t="shared" si="3"/>
        <v>-6.0657799409467514E-3</v>
      </c>
      <c r="V32" s="19">
        <f t="shared" si="4"/>
        <v>-6.053625694066312E-5</v>
      </c>
    </row>
    <row r="33" spans="1:22" x14ac:dyDescent="0.25">
      <c r="A33" s="26">
        <f>Wellpath!E33</f>
        <v>3000</v>
      </c>
      <c r="B33" s="22">
        <v>0</v>
      </c>
      <c r="C33" s="22">
        <f>-COS(Wellpath!L33) / GField</f>
        <v>-9.5821980063111101E-2</v>
      </c>
      <c r="D33" s="22">
        <f>(TAN(Dip) * COS(Wellpath!L33) * SIN(Wellpath!O33)) / GField</f>
        <v>0</v>
      </c>
      <c r="E33" s="20">
        <f>IF(D33="SING",(A34-A32)/2*Model!$W$7*(-SIN(Wellpath!$M33+Wellpath!$Q33) / GField),Model!$W$7*((drdp!B33+drdp!K33)*'ABXY-TI1S'!$B33+(drdp!E33+drdp!N33)*'ABXY-TI1S'!$C33+(drdp!H33+drdp!Q33)*'ABXY-TI1S'!$D33))</f>
        <v>-1.0971380325143431E-2</v>
      </c>
      <c r="F33" s="20">
        <f>IF(D33="SING",(A34-A32)/2*Model!$W$7*(COS(Wellpath!$M33+Wellpath!$Q33) / GField),Model!$W$7*((drdp!C33+drdp!L33)*'ABXY-TI1S'!$B33+(drdp!F33+drdp!O33)*'ABXY-TI1S'!$C33+(drdp!I33+drdp!R33)*'ABXY-TI1S'!$D33))</f>
        <v>-3.8312904334062998E-4</v>
      </c>
      <c r="G33" s="20">
        <f>IF(D33="SING",0,Model!$W$7*((drdp!D33+drdp!M33)*'ABXY-TI1S'!$B33+(drdp!G33+drdp!P33)*'ABXY-TI1S'!$C33+(drdp!J33+drdp!S33)*'ABXY-TI1S'!$D33))</f>
        <v>3.9956899335136251E-3</v>
      </c>
      <c r="H33" s="18">
        <f>IF(D33="SING",(A33-A32)/2*Model!$W$7*(-SIN(Wellpath!$M33+Wellpath!$Q33) / GField),Model!$W$7*((drdp!B33)*'ABXY-TI1S'!$B33+(drdp!E33)*'ABXY-TI1S'!$C33+(drdp!H33)*'ABXY-TI1S'!$D33))</f>
        <v>-5.4856901625717248E-3</v>
      </c>
      <c r="I33" s="18">
        <f>IF(D33="SING",(A33-A32)/2*Model!$W$7*(COS(Wellpath!$M33+Wellpath!$Q33) / GField),Model!$W$7*((drdp!C33)*'ABXY-TI1S'!$B33+(drdp!F33)*'ABXY-TI1S'!$C33+(drdp!I33)*'ABXY-TI1S'!$D33))</f>
        <v>-1.9156452167031534E-4</v>
      </c>
      <c r="J33" s="18">
        <f>IF(D33="SING",0,Model!$W$7*((drdp!D33)*'ABXY-TI1S'!$B33+(drdp!G33)*'ABXY-TI1S'!$C33+(drdp!J33)*'ABXY-TI1S'!$D33))</f>
        <v>1.997844966756816E-3</v>
      </c>
      <c r="K33" s="21">
        <f>SUM(E$3:E32)+H33</f>
        <v>-0.3679513643183831</v>
      </c>
      <c r="L33" s="21">
        <f>SUM(F$3:F32)+I33</f>
        <v>-3.9491050660248068E-3</v>
      </c>
      <c r="M33" s="21">
        <f>SUM(G$3:G32)+J33</f>
        <v>2.0823026272369764E-2</v>
      </c>
      <c r="N33" s="21"/>
      <c r="O33" s="21"/>
      <c r="P33" s="21"/>
      <c r="Q33" s="19">
        <f t="shared" si="1"/>
        <v>0.13538820650375949</v>
      </c>
      <c r="R33" s="19">
        <f t="shared" si="1"/>
        <v>1.5595430822502794E-5</v>
      </c>
      <c r="S33" s="19">
        <f t="shared" si="1"/>
        <v>4.335984231398014E-4</v>
      </c>
      <c r="T33" s="19">
        <f t="shared" si="2"/>
        <v>1.4530785968804661E-3</v>
      </c>
      <c r="U33" s="19">
        <f t="shared" si="3"/>
        <v>-7.6618609261559899E-3</v>
      </c>
      <c r="V33" s="19">
        <f t="shared" si="4"/>
        <v>-8.2232318542183077E-5</v>
      </c>
    </row>
    <row r="34" spans="1:22" x14ac:dyDescent="0.25">
      <c r="A34" s="26">
        <f>Wellpath!E34</f>
        <v>3100</v>
      </c>
      <c r="B34" s="22">
        <v>0</v>
      </c>
      <c r="C34" s="22">
        <f>-COS(Wellpath!L34) / GField</f>
        <v>-9.4546440891312269E-2</v>
      </c>
      <c r="D34" s="22">
        <f>(TAN(Dip) * COS(Wellpath!L34) * SIN(Wellpath!O34)) / GField</f>
        <v>0</v>
      </c>
      <c r="E34" s="20">
        <f>IF(D34="SING",(A35-A33)/2*Model!$W$7*(-SIN(Wellpath!$M34+Wellpath!$Q34) / GField),Model!$W$7*((drdp!B34+drdp!K34)*'ABXY-TI1S'!$B34+(drdp!E34+drdp!N34)*'ABXY-TI1S'!$C34+(drdp!H34+drdp!Q34)*'ABXY-TI1S'!$D34))</f>
        <v>-1.0681232248242281E-2</v>
      </c>
      <c r="F34" s="20">
        <f>IF(D34="SING",(A35-A33)/2*Model!$W$7*(COS(Wellpath!$M34+Wellpath!$Q34) / GField),Model!$W$7*((drdp!C34+drdp!L34)*'ABXY-TI1S'!$B34+(drdp!F34+drdp!O34)*'ABXY-TI1S'!$C34+(drdp!I34+drdp!R34)*'ABXY-TI1S'!$D34))</f>
        <v>-3.7299684922869106E-4</v>
      </c>
      <c r="G34" s="20">
        <f>IF(D34="SING",0,Model!$W$7*((drdp!D34+drdp!M34)*'ABXY-TI1S'!$B34+(drdp!G34+drdp!P34)*'ABXY-TI1S'!$C34+(drdp!J34+drdp!S34)*'ABXY-TI1S'!$D34))</f>
        <v>4.3181284396996344E-3</v>
      </c>
      <c r="H34" s="18">
        <f>IF(D34="SING",(A34-A33)/2*Model!$W$7*(-SIN(Wellpath!$M34+Wellpath!$Q34) / GField),Model!$W$7*((drdp!B34)*'ABXY-TI1S'!$B34+(drdp!E34)*'ABXY-TI1S'!$C34+(drdp!H34)*'ABXY-TI1S'!$D34))</f>
        <v>-5.3406161241211312E-3</v>
      </c>
      <c r="I34" s="18">
        <f>IF(D34="SING",(A34-A33)/2*Model!$W$7*(COS(Wellpath!$M34+Wellpath!$Q34) / GField),Model!$W$7*((drdp!C34)*'ABXY-TI1S'!$B34+(drdp!F34)*'ABXY-TI1S'!$C34+(drdp!I34)*'ABXY-TI1S'!$D34))</f>
        <v>-1.8649842461434518E-4</v>
      </c>
      <c r="J34" s="18">
        <f>IF(D34="SING",0,Model!$W$7*((drdp!D34)*'ABXY-TI1S'!$B34+(drdp!G34)*'ABXY-TI1S'!$C34+(drdp!J34)*'ABXY-TI1S'!$D34))</f>
        <v>2.1590642198498133E-3</v>
      </c>
      <c r="K34" s="21">
        <f>SUM(E$3:E33)+H34</f>
        <v>-0.37877767060507594</v>
      </c>
      <c r="L34" s="21">
        <f>SUM(F$3:F33)+I34</f>
        <v>-4.3271680123094661E-3</v>
      </c>
      <c r="M34" s="21">
        <f>SUM(G$3:G33)+J34</f>
        <v>2.4979935458976386E-2</v>
      </c>
      <c r="N34" s="21"/>
      <c r="O34" s="21"/>
      <c r="P34" s="21"/>
      <c r="Q34" s="19">
        <f t="shared" si="1"/>
        <v>0.1434725237490074</v>
      </c>
      <c r="R34" s="19">
        <f t="shared" si="1"/>
        <v>1.8724383006754254E-5</v>
      </c>
      <c r="S34" s="19">
        <f t="shared" si="1"/>
        <v>6.2399717553462584E-4</v>
      </c>
      <c r="T34" s="19">
        <f t="shared" si="2"/>
        <v>1.6390346200193763E-3</v>
      </c>
      <c r="U34" s="19">
        <f t="shared" si="3"/>
        <v>-9.4618417650162139E-3</v>
      </c>
      <c r="V34" s="19">
        <f t="shared" si="4"/>
        <v>-1.080923776676376E-4</v>
      </c>
    </row>
    <row r="35" spans="1:22" x14ac:dyDescent="0.25">
      <c r="A35" s="26">
        <f>Wellpath!E35</f>
        <v>3200</v>
      </c>
      <c r="B35" s="22">
        <v>0</v>
      </c>
      <c r="C35" s="22">
        <f>-COS(Wellpath!L35) / GField</f>
        <v>-9.3155711445050138E-2</v>
      </c>
      <c r="D35" s="22">
        <f>(TAN(Dip) * COS(Wellpath!L35) * SIN(Wellpath!O35)) / GField</f>
        <v>0</v>
      </c>
      <c r="E35" s="20">
        <f>IF(D35="SING",(A36-A34)/2*Model!$W$7*(-SIN(Wellpath!$M35+Wellpath!$Q35) / GField),Model!$W$7*((drdp!B35+drdp!K35)*'ABXY-TI1S'!$B35+(drdp!E35+drdp!N35)*'ABXY-TI1S'!$C35+(drdp!H35+drdp!Q35)*'ABXY-TI1S'!$D35))</f>
        <v>-1.0369312485907022E-2</v>
      </c>
      <c r="F35" s="20">
        <f>IF(D35="SING",(A36-A34)/2*Model!$W$7*(COS(Wellpath!$M35+Wellpath!$Q35) / GField),Model!$W$7*((drdp!C35+drdp!L35)*'ABXY-TI1S'!$B35+(drdp!F35+drdp!O35)*'ABXY-TI1S'!$C35+(drdp!I35+drdp!R35)*'ABXY-TI1S'!$D35))</f>
        <v>-3.6210437110826074E-4</v>
      </c>
      <c r="G35" s="20">
        <f>IF(D35="SING",0,Model!$W$7*((drdp!D35+drdp!M35)*'ABXY-TI1S'!$B35+(drdp!G35+drdp!P35)*'ABXY-TI1S'!$C35+(drdp!J35+drdp!S35)*'ABXY-TI1S'!$D35))</f>
        <v>4.6195294581841892E-3</v>
      </c>
      <c r="H35" s="18">
        <f>IF(D35="SING",(A35-A34)/2*Model!$W$7*(-SIN(Wellpath!$M35+Wellpath!$Q35) / GField),Model!$W$7*((drdp!B35)*'ABXY-TI1S'!$B35+(drdp!E35)*'ABXY-TI1S'!$C35+(drdp!H35)*'ABXY-TI1S'!$D35))</f>
        <v>-5.1846562429535108E-3</v>
      </c>
      <c r="I35" s="18">
        <f>IF(D35="SING",(A35-A34)/2*Model!$W$7*(COS(Wellpath!$M35+Wellpath!$Q35) / GField),Model!$W$7*((drdp!C35)*'ABXY-TI1S'!$B35+(drdp!F35)*'ABXY-TI1S'!$C35+(drdp!I35)*'ABXY-TI1S'!$D35))</f>
        <v>-1.8105218555413037E-4</v>
      </c>
      <c r="J35" s="18">
        <f>IF(D35="SING",0,Model!$W$7*((drdp!D35)*'ABXY-TI1S'!$B35+(drdp!G35)*'ABXY-TI1S'!$C35+(drdp!J35)*'ABXY-TI1S'!$D35))</f>
        <v>2.3097647290920946E-3</v>
      </c>
      <c r="K35" s="21">
        <f>SUM(E$3:E34)+H35</f>
        <v>-0.38930294297215062</v>
      </c>
      <c r="L35" s="21">
        <f>SUM(F$3:F34)+I35</f>
        <v>-4.694718622477943E-3</v>
      </c>
      <c r="M35" s="21">
        <f>SUM(G$3:G34)+J35</f>
        <v>2.9448764407918302E-2</v>
      </c>
      <c r="N35" s="21"/>
      <c r="O35" s="21"/>
      <c r="P35" s="21"/>
      <c r="Q35" s="19">
        <f t="shared" si="1"/>
        <v>0.15155678140677756</v>
      </c>
      <c r="R35" s="19">
        <f t="shared" si="1"/>
        <v>2.2040382944241193E-5</v>
      </c>
      <c r="S35" s="19">
        <f t="shared" si="1"/>
        <v>8.6722972515307578E-4</v>
      </c>
      <c r="T35" s="19">
        <f t="shared" si="2"/>
        <v>1.8276677761568242E-3</v>
      </c>
      <c r="U35" s="19">
        <f t="shared" si="3"/>
        <v>-1.1464490650896117E-2</v>
      </c>
      <c r="V35" s="19">
        <f t="shared" si="4"/>
        <v>-1.3825366267481969E-4</v>
      </c>
    </row>
    <row r="36" spans="1:22" x14ac:dyDescent="0.25">
      <c r="A36" s="26">
        <f>Wellpath!E36</f>
        <v>3300</v>
      </c>
      <c r="B36" s="22">
        <v>0</v>
      </c>
      <c r="C36" s="22">
        <f>-COS(Wellpath!L36) / GField</f>
        <v>-9.1651486113929537E-2</v>
      </c>
      <c r="D36" s="22">
        <f>(TAN(Dip) * COS(Wellpath!L36) * SIN(Wellpath!O36)) / GField</f>
        <v>0</v>
      </c>
      <c r="E36" s="20">
        <f>IF(D36="SING",(A37-A35)/2*Model!$W$7*(-SIN(Wellpath!$M36+Wellpath!$Q36) / GField),Model!$W$7*((drdp!B36+drdp!K36)*'ABXY-TI1S'!$B36+(drdp!E36+drdp!N36)*'ABXY-TI1S'!$C36+(drdp!H36+drdp!Q36)*'ABXY-TI1S'!$D36))</f>
        <v>-1.0037140679865665E-2</v>
      </c>
      <c r="F36" s="20">
        <f>IF(D36="SING",(A37-A35)/2*Model!$W$7*(COS(Wellpath!$M36+Wellpath!$Q36) / GField),Model!$W$7*((drdp!C36+drdp!L36)*'ABXY-TI1S'!$B36+(drdp!F36+drdp!O36)*'ABXY-TI1S'!$C36+(drdp!I36+drdp!R36)*'ABXY-TI1S'!$D36))</f>
        <v>-3.5050467603783299E-4</v>
      </c>
      <c r="G36" s="20">
        <f>IF(D36="SING",0,Model!$W$7*((drdp!D36+drdp!M36)*'ABXY-TI1S'!$B36+(drdp!G36+drdp!P36)*'ABXY-TI1S'!$C36+(drdp!J36+drdp!S36)*'ABXY-TI1S'!$D36))</f>
        <v>4.8984245935019492E-3</v>
      </c>
      <c r="H36" s="18">
        <f>IF(D36="SING",(A36-A35)/2*Model!$W$7*(-SIN(Wellpath!$M36+Wellpath!$Q36) / GField),Model!$W$7*((drdp!B36)*'ABXY-TI1S'!$B36+(drdp!E36)*'ABXY-TI1S'!$C36+(drdp!H36)*'ABXY-TI1S'!$D36))</f>
        <v>-5.0185703399328241E-3</v>
      </c>
      <c r="I36" s="18">
        <f>IF(D36="SING",(A36-A35)/2*Model!$W$7*(COS(Wellpath!$M36+Wellpath!$Q36) / GField),Model!$W$7*((drdp!C36)*'ABXY-TI1S'!$B36+(drdp!F36)*'ABXY-TI1S'!$C36+(drdp!I36)*'ABXY-TI1S'!$D36))</f>
        <v>-1.7525233801891617E-4</v>
      </c>
      <c r="J36" s="18">
        <f>IF(D36="SING",0,Model!$W$7*((drdp!D36)*'ABXY-TI1S'!$B36+(drdp!G36)*'ABXY-TI1S'!$C36+(drdp!J36)*'ABXY-TI1S'!$D36))</f>
        <v>2.4492122967509702E-3</v>
      </c>
      <c r="K36" s="21">
        <f>SUM(E$3:E35)+H36</f>
        <v>-0.39950616955503693</v>
      </c>
      <c r="L36" s="21">
        <f>SUM(F$3:F35)+I36</f>
        <v>-5.0510231460509898E-3</v>
      </c>
      <c r="M36" s="21">
        <f>SUM(G$3:G35)+J36</f>
        <v>3.4207741433761367E-2</v>
      </c>
      <c r="N36" s="21"/>
      <c r="O36" s="21"/>
      <c r="P36" s="21"/>
      <c r="Q36" s="19">
        <f t="shared" si="1"/>
        <v>0.15960517951253791</v>
      </c>
      <c r="R36" s="19">
        <f t="shared" si="1"/>
        <v>2.5512834821942839E-5</v>
      </c>
      <c r="S36" s="19">
        <f t="shared" si="1"/>
        <v>1.1701695739990742E-3</v>
      </c>
      <c r="T36" s="19">
        <f t="shared" si="2"/>
        <v>2.0179149094126628E-3</v>
      </c>
      <c r="U36" s="19">
        <f t="shared" si="3"/>
        <v>-1.366620374933113E-2</v>
      </c>
      <c r="V36" s="19">
        <f t="shared" si="4"/>
        <v>-1.7278409375605613E-4</v>
      </c>
    </row>
    <row r="37" spans="1:22" x14ac:dyDescent="0.25">
      <c r="A37" s="26">
        <f>Wellpath!E37</f>
        <v>3400</v>
      </c>
      <c r="B37" s="22">
        <v>0</v>
      </c>
      <c r="C37" s="22">
        <f>-COS(Wellpath!L37) / GField</f>
        <v>-9.0035597564808278E-2</v>
      </c>
      <c r="D37" s="22">
        <f>(TAN(Dip) * COS(Wellpath!L37) * SIN(Wellpath!O37)) / GField</f>
        <v>0</v>
      </c>
      <c r="E37" s="20">
        <f>IF(D37="SING",(A38-A36)/2*Model!$W$7*(-SIN(Wellpath!$M37+Wellpath!$Q37) / GField),Model!$W$7*((drdp!B37+drdp!K37)*'ABXY-TI1S'!$B37+(drdp!E37+drdp!N37)*'ABXY-TI1S'!$C37+(drdp!H37+drdp!Q37)*'ABXY-TI1S'!$D37))</f>
        <v>-9.6863351377673972E-3</v>
      </c>
      <c r="F37" s="20">
        <f>IF(D37="SING",(A38-A36)/2*Model!$W$7*(COS(Wellpath!$M37+Wellpath!$Q37) / GField),Model!$W$7*((drdp!C37+drdp!L37)*'ABXY-TI1S'!$B37+(drdp!F37+drdp!O37)*'ABXY-TI1S'!$C37+(drdp!I37+drdp!R37)*'ABXY-TI1S'!$D37))</f>
        <v>-3.3825427656579172E-4</v>
      </c>
      <c r="G37" s="20">
        <f>IF(D37="SING",0,Model!$W$7*((drdp!D37+drdp!M37)*'ABXY-TI1S'!$B37+(drdp!G37+drdp!P37)*'ABXY-TI1S'!$C37+(drdp!J37+drdp!S37)*'ABXY-TI1S'!$D37))</f>
        <v>5.15345509658806E-3</v>
      </c>
      <c r="H37" s="18">
        <f>IF(D37="SING",(A37-A36)/2*Model!$W$7*(-SIN(Wellpath!$M37+Wellpath!$Q37) / GField),Model!$W$7*((drdp!B37)*'ABXY-TI1S'!$B37+(drdp!E37)*'ABXY-TI1S'!$C37+(drdp!H37)*'ABXY-TI1S'!$D37))</f>
        <v>-4.8431675688837255E-3</v>
      </c>
      <c r="I37" s="18">
        <f>IF(D37="SING",(A37-A36)/2*Model!$W$7*(COS(Wellpath!$M37+Wellpath!$Q37) / GField),Model!$W$7*((drdp!C37)*'ABXY-TI1S'!$B37+(drdp!F37)*'ABXY-TI1S'!$C37+(drdp!I37)*'ABXY-TI1S'!$D37))</f>
        <v>-1.6912713828289681E-4</v>
      </c>
      <c r="J37" s="18">
        <f>IF(D37="SING",0,Model!$W$7*((drdp!D37)*'ABXY-TI1S'!$B37+(drdp!G37)*'ABXY-TI1S'!$C37+(drdp!J37)*'ABXY-TI1S'!$D37))</f>
        <v>2.5767275482940439E-3</v>
      </c>
      <c r="K37" s="21">
        <f>SUM(E$3:E36)+H37</f>
        <v>-0.40936790746385349</v>
      </c>
      <c r="L37" s="21">
        <f>SUM(F$3:F36)+I37</f>
        <v>-5.3954026223528035E-3</v>
      </c>
      <c r="M37" s="21">
        <f>SUM(G$3:G36)+J37</f>
        <v>3.9233681278806387E-2</v>
      </c>
      <c r="N37" s="21"/>
      <c r="O37" s="21"/>
      <c r="P37" s="21"/>
      <c r="Q37" s="19">
        <f t="shared" si="1"/>
        <v>0.16758208366133412</v>
      </c>
      <c r="R37" s="19">
        <f t="shared" si="1"/>
        <v>2.9110369457291509E-5</v>
      </c>
      <c r="S37" s="19">
        <f t="shared" si="1"/>
        <v>1.5392817466869627E-3</v>
      </c>
      <c r="T37" s="19">
        <f t="shared" si="2"/>
        <v>2.208704681437555E-3</v>
      </c>
      <c r="U37" s="19">
        <f t="shared" si="3"/>
        <v>-1.6061010007208734E-2</v>
      </c>
      <c r="V37" s="19">
        <f t="shared" si="4"/>
        <v>-2.1168150685622607E-4</v>
      </c>
    </row>
    <row r="38" spans="1:22" x14ac:dyDescent="0.25">
      <c r="A38" s="26">
        <f>Wellpath!E38</f>
        <v>3500</v>
      </c>
      <c r="B38" s="22">
        <v>0</v>
      </c>
      <c r="C38" s="22">
        <f>-COS(Wellpath!L38) / GField</f>
        <v>-8.831001450897491E-2</v>
      </c>
      <c r="D38" s="22">
        <f>(TAN(Dip) * COS(Wellpath!L38) * SIN(Wellpath!O38)) / GField</f>
        <v>0</v>
      </c>
      <c r="E38" s="20">
        <f>IF(D38="SING",(A39-A37)/2*Model!$W$7*(-SIN(Wellpath!$M38+Wellpath!$Q38) / GField),Model!$W$7*((drdp!B38+drdp!K38)*'ABXY-TI1S'!$B38+(drdp!E38+drdp!N38)*'ABXY-TI1S'!$C38+(drdp!H38+drdp!Q38)*'ABXY-TI1S'!$D38))</f>
        <v>-9.318604948950546E-3</v>
      </c>
      <c r="F38" s="20">
        <f>IF(D38="SING",(A39-A37)/2*Model!$W$7*(COS(Wellpath!$M38+Wellpath!$Q38) / GField),Model!$W$7*((drdp!C38+drdp!L38)*'ABXY-TI1S'!$B38+(drdp!F38+drdp!O38)*'ABXY-TI1S'!$C38+(drdp!I38+drdp!R38)*'ABXY-TI1S'!$D38))</f>
        <v>-3.2541285540696154E-4</v>
      </c>
      <c r="G38" s="20">
        <f>IF(D38="SING",0,Model!$W$7*((drdp!D38+drdp!M38)*'ABXY-TI1S'!$B38+(drdp!G38+drdp!P38)*'ABXY-TI1S'!$C38+(drdp!J38+drdp!S38)*'ABXY-TI1S'!$D38))</f>
        <v>5.3833784844670926E-3</v>
      </c>
      <c r="H38" s="18">
        <f>IF(D38="SING",(A38-A37)/2*Model!$W$7*(-SIN(Wellpath!$M38+Wellpath!$Q38) / GField),Model!$W$7*((drdp!B38)*'ABXY-TI1S'!$B38+(drdp!E38)*'ABXY-TI1S'!$C38+(drdp!H38)*'ABXY-TI1S'!$D38))</f>
        <v>-4.6593024744752548E-3</v>
      </c>
      <c r="I38" s="18">
        <f>IF(D38="SING",(A38-A37)/2*Model!$W$7*(COS(Wellpath!$M38+Wellpath!$Q38) / GField),Model!$W$7*((drdp!C38)*'ABXY-TI1S'!$B38+(drdp!F38)*'ABXY-TI1S'!$C38+(drdp!I38)*'ABXY-TI1S'!$D38))</f>
        <v>-1.6270642770348017E-4</v>
      </c>
      <c r="J38" s="18">
        <f>IF(D38="SING",0,Model!$W$7*((drdp!D38)*'ABXY-TI1S'!$B38+(drdp!G38)*'ABXY-TI1S'!$C38+(drdp!J38)*'ABXY-TI1S'!$D38))</f>
        <v>2.6916892422335368E-3</v>
      </c>
      <c r="K38" s="21">
        <f>SUM(E$3:E37)+H38</f>
        <v>-0.41887037750721245</v>
      </c>
      <c r="L38" s="21">
        <f>SUM(F$3:F37)+I38</f>
        <v>-5.7272361883391786E-3</v>
      </c>
      <c r="M38" s="21">
        <f>SUM(G$3:G37)+J38</f>
        <v>4.4502098069333938E-2</v>
      </c>
      <c r="N38" s="21"/>
      <c r="O38" s="21"/>
      <c r="P38" s="21"/>
      <c r="Q38" s="19">
        <f t="shared" si="1"/>
        <v>0.17545239315303468</v>
      </c>
      <c r="R38" s="19">
        <f t="shared" si="1"/>
        <v>3.280123435702188E-5</v>
      </c>
      <c r="S38" s="19">
        <f t="shared" si="1"/>
        <v>1.9804367325726153E-3</v>
      </c>
      <c r="T38" s="19">
        <f t="shared" si="2"/>
        <v>2.3989695842826001E-3</v>
      </c>
      <c r="U38" s="19">
        <f t="shared" si="3"/>
        <v>-1.8640610618164896E-2</v>
      </c>
      <c r="V38" s="19">
        <f t="shared" si="4"/>
        <v>-2.548740265197084E-4</v>
      </c>
    </row>
    <row r="39" spans="1:22" x14ac:dyDescent="0.25">
      <c r="A39" s="26">
        <f>Wellpath!E39</f>
        <v>3600</v>
      </c>
      <c r="B39" s="22">
        <v>0</v>
      </c>
      <c r="C39" s="22">
        <f>-COS(Wellpath!L39) / GField</f>
        <v>-8.647683930357726E-2</v>
      </c>
      <c r="D39" s="22">
        <f>(TAN(Dip) * COS(Wellpath!L39) * SIN(Wellpath!O39)) / GField</f>
        <v>0</v>
      </c>
      <c r="E39" s="20">
        <f>IF(D39="SING",(A40-A38)/2*Model!$W$7*(-SIN(Wellpath!$M39+Wellpath!$Q39) / GField),Model!$W$7*((drdp!B39+drdp!K39)*'ABXY-TI1S'!$B39+(drdp!E39+drdp!N39)*'ABXY-TI1S'!$C39+(drdp!H39+drdp!Q39)*'ABXY-TI1S'!$D39))</f>
        <v>-8.9357416579309411E-3</v>
      </c>
      <c r="F39" s="20">
        <f>IF(D39="SING",(A40-A38)/2*Model!$W$7*(COS(Wellpath!$M39+Wellpath!$Q39) / GField),Model!$W$7*((drdp!C39+drdp!L39)*'ABXY-TI1S'!$B39+(drdp!F39+drdp!O39)*'ABXY-TI1S'!$C39+(drdp!I39+drdp!R39)*'ABXY-TI1S'!$D39))</f>
        <v>-3.1204297467441405E-4</v>
      </c>
      <c r="G39" s="20">
        <f>IF(D39="SING",0,Model!$W$7*((drdp!D39+drdp!M39)*'ABXY-TI1S'!$B39+(drdp!G39+drdp!P39)*'ABXY-TI1S'!$C39+(drdp!J39+drdp!S39)*'ABXY-TI1S'!$D39))</f>
        <v>5.5870745935051461E-3</v>
      </c>
      <c r="H39" s="18">
        <f>IF(D39="SING",(A39-A38)/2*Model!$W$7*(-SIN(Wellpath!$M39+Wellpath!$Q39) / GField),Model!$W$7*((drdp!B39)*'ABXY-TI1S'!$B39+(drdp!E39)*'ABXY-TI1S'!$C39+(drdp!H39)*'ABXY-TI1S'!$D39))</f>
        <v>-4.4678708289654706E-3</v>
      </c>
      <c r="I39" s="18">
        <f>IF(D39="SING",(A39-A38)/2*Model!$W$7*(COS(Wellpath!$M39+Wellpath!$Q39) / GField),Model!$W$7*((drdp!C39)*'ABXY-TI1S'!$B39+(drdp!F39)*'ABXY-TI1S'!$C39+(drdp!I39)*'ABXY-TI1S'!$D39))</f>
        <v>-1.5602148733720702E-4</v>
      </c>
      <c r="J39" s="18">
        <f>IF(D39="SING",0,Model!$W$7*((drdp!D39)*'ABXY-TI1S'!$B39+(drdp!G39)*'ABXY-TI1S'!$C39+(drdp!J39)*'ABXY-TI1S'!$D39))</f>
        <v>2.7935372967525731E-3</v>
      </c>
      <c r="K39" s="21">
        <f>SUM(E$3:E38)+H39</f>
        <v>-0.42799755081065322</v>
      </c>
      <c r="L39" s="21">
        <f>SUM(F$3:F38)+I39</f>
        <v>-6.0459641033798663E-3</v>
      </c>
      <c r="M39" s="21">
        <f>SUM(G$3:G38)+J39</f>
        <v>4.9987324608320068E-2</v>
      </c>
      <c r="N39" s="21"/>
      <c r="O39" s="21"/>
      <c r="P39" s="21"/>
      <c r="Q39" s="19">
        <f t="shared" si="1"/>
        <v>0.18318190349991767</v>
      </c>
      <c r="R39" s="19">
        <f t="shared" si="1"/>
        <v>3.6553681939357909E-5</v>
      </c>
      <c r="S39" s="19">
        <f t="shared" si="1"/>
        <v>2.4987326214975609E-3</v>
      </c>
      <c r="T39" s="19">
        <f t="shared" si="2"/>
        <v>2.5876578285357098E-3</v>
      </c>
      <c r="U39" s="19">
        <f t="shared" si="3"/>
        <v>-2.1394452503938084E-2</v>
      </c>
      <c r="V39" s="19">
        <f t="shared" si="4"/>
        <v>-3.0222157020590016E-4</v>
      </c>
    </row>
    <row r="40" spans="1:22" x14ac:dyDescent="0.25">
      <c r="A40" s="26">
        <f>Wellpath!E40</f>
        <v>3700</v>
      </c>
      <c r="B40" s="22">
        <v>0</v>
      </c>
      <c r="C40" s="22">
        <f>-COS(Wellpath!L40) / GField</f>
        <v>-8.647683930357726E-2</v>
      </c>
      <c r="D40" s="22">
        <f>(TAN(Dip) * COS(Wellpath!L40) * SIN(Wellpath!O40)) / GField</f>
        <v>0</v>
      </c>
      <c r="E40" s="20">
        <f>IF(D40="SING",(A41-A39)/2*Model!$W$7*(-SIN(Wellpath!$M40+Wellpath!$Q40) / GField),Model!$W$7*((drdp!B40+drdp!K40)*'ABXY-TI1S'!$B40+(drdp!E40+drdp!N40)*'ABXY-TI1S'!$C40+(drdp!H40+drdp!Q40)*'ABXY-TI1S'!$D40))</f>
        <v>-8.9357416579309411E-3</v>
      </c>
      <c r="F40" s="20">
        <f>IF(D40="SING",(A41-A39)/2*Model!$W$7*(COS(Wellpath!$M40+Wellpath!$Q40) / GField),Model!$W$7*((drdp!C40+drdp!L40)*'ABXY-TI1S'!$B40+(drdp!F40+drdp!O40)*'ABXY-TI1S'!$C40+(drdp!I40+drdp!R40)*'ABXY-TI1S'!$D40))</f>
        <v>-3.1204297467441405E-4</v>
      </c>
      <c r="G40" s="20">
        <f>IF(D40="SING",0,Model!$W$7*((drdp!D40+drdp!M40)*'ABXY-TI1S'!$B40+(drdp!G40+drdp!P40)*'ABXY-TI1S'!$C40+(drdp!J40+drdp!S40)*'ABXY-TI1S'!$D40))</f>
        <v>5.5870745935051461E-3</v>
      </c>
      <c r="H40" s="18">
        <f>IF(D40="SING",(A40-A39)/2*Model!$W$7*(-SIN(Wellpath!$M40+Wellpath!$Q40) / GField),Model!$W$7*((drdp!B40)*'ABXY-TI1S'!$B40+(drdp!E40)*'ABXY-TI1S'!$C40+(drdp!H40)*'ABXY-TI1S'!$D40))</f>
        <v>-4.4678708289654706E-3</v>
      </c>
      <c r="I40" s="18">
        <f>IF(D40="SING",(A40-A39)/2*Model!$W$7*(COS(Wellpath!$M40+Wellpath!$Q40) / GField),Model!$W$7*((drdp!C40)*'ABXY-TI1S'!$B40+(drdp!F40)*'ABXY-TI1S'!$C40+(drdp!I40)*'ABXY-TI1S'!$D40))</f>
        <v>-1.5602148733720702E-4</v>
      </c>
      <c r="J40" s="18">
        <f>IF(D40="SING",0,Model!$W$7*((drdp!D40)*'ABXY-TI1S'!$B40+(drdp!G40)*'ABXY-TI1S'!$C40+(drdp!J40)*'ABXY-TI1S'!$D40))</f>
        <v>2.7935372967525731E-3</v>
      </c>
      <c r="K40" s="21">
        <f>SUM(E$3:E39)+H40</f>
        <v>-0.43693329246858414</v>
      </c>
      <c r="L40" s="21">
        <f>SUM(F$3:F39)+I40</f>
        <v>-6.3580070780542806E-3</v>
      </c>
      <c r="M40" s="21">
        <f>SUM(G$3:G39)+J40</f>
        <v>5.5574399201825213E-2</v>
      </c>
      <c r="N40" s="21"/>
      <c r="O40" s="21"/>
      <c r="P40" s="21"/>
      <c r="Q40" s="19">
        <f t="shared" si="1"/>
        <v>0.19091070206743729</v>
      </c>
      <c r="R40" s="19">
        <f t="shared" si="1"/>
        <v>4.0424254004588329E-5</v>
      </c>
      <c r="S40" s="19">
        <f t="shared" si="1"/>
        <v>3.0885138466438308E-3</v>
      </c>
      <c r="T40" s="19">
        <f t="shared" si="2"/>
        <v>2.7780249661528192E-3</v>
      </c>
      <c r="U40" s="19">
        <f t="shared" si="3"/>
        <v>-2.4282305220216946E-2</v>
      </c>
      <c r="V40" s="19">
        <f t="shared" si="4"/>
        <v>-3.5334242348381885E-4</v>
      </c>
    </row>
    <row r="41" spans="1:22" x14ac:dyDescent="0.25">
      <c r="A41" s="26">
        <f>Wellpath!E41</f>
        <v>3800</v>
      </c>
      <c r="B41" s="22">
        <v>0</v>
      </c>
      <c r="C41" s="22">
        <f>-COS(Wellpath!L41) / GField</f>
        <v>-8.647683930357726E-2</v>
      </c>
      <c r="D41" s="22">
        <f>(TAN(Dip) * COS(Wellpath!L41) * SIN(Wellpath!O41)) / GField</f>
        <v>0</v>
      </c>
      <c r="E41" s="20">
        <f>IF(D41="SING",(A42-A40)/2*Model!$W$7*(-SIN(Wellpath!$M41+Wellpath!$Q41) / GField),Model!$W$7*((drdp!B41+drdp!K41)*'ABXY-TI1S'!$B41+(drdp!E41+drdp!N41)*'ABXY-TI1S'!$C41+(drdp!H41+drdp!Q41)*'ABXY-TI1S'!$D41))</f>
        <v>-8.9357416579309411E-3</v>
      </c>
      <c r="F41" s="20">
        <f>IF(D41="SING",(A42-A40)/2*Model!$W$7*(COS(Wellpath!$M41+Wellpath!$Q41) / GField),Model!$W$7*((drdp!C41+drdp!L41)*'ABXY-TI1S'!$B41+(drdp!F41+drdp!O41)*'ABXY-TI1S'!$C41+(drdp!I41+drdp!R41)*'ABXY-TI1S'!$D41))</f>
        <v>-3.1204297467441405E-4</v>
      </c>
      <c r="G41" s="20">
        <f>IF(D41="SING",0,Model!$W$7*((drdp!D41+drdp!M41)*'ABXY-TI1S'!$B41+(drdp!G41+drdp!P41)*'ABXY-TI1S'!$C41+(drdp!J41+drdp!S41)*'ABXY-TI1S'!$D41))</f>
        <v>5.5870745935051461E-3</v>
      </c>
      <c r="H41" s="18">
        <f>IF(D41="SING",(A41-A40)/2*Model!$W$7*(-SIN(Wellpath!$M41+Wellpath!$Q41) / GField),Model!$W$7*((drdp!B41)*'ABXY-TI1S'!$B41+(drdp!E41)*'ABXY-TI1S'!$C41+(drdp!H41)*'ABXY-TI1S'!$D41))</f>
        <v>-4.4678708289654706E-3</v>
      </c>
      <c r="I41" s="18">
        <f>IF(D41="SING",(A41-A40)/2*Model!$W$7*(COS(Wellpath!$M41+Wellpath!$Q41) / GField),Model!$W$7*((drdp!C41)*'ABXY-TI1S'!$B41+(drdp!F41)*'ABXY-TI1S'!$C41+(drdp!I41)*'ABXY-TI1S'!$D41))</f>
        <v>-1.5602148733720702E-4</v>
      </c>
      <c r="J41" s="18">
        <f>IF(D41="SING",0,Model!$W$7*((drdp!D41)*'ABXY-TI1S'!$B41+(drdp!G41)*'ABXY-TI1S'!$C41+(drdp!J41)*'ABXY-TI1S'!$D41))</f>
        <v>2.7935372967525731E-3</v>
      </c>
      <c r="K41" s="21">
        <f>SUM(E$3:E40)+H41</f>
        <v>-0.44586903412651507</v>
      </c>
      <c r="L41" s="21">
        <f>SUM(F$3:F40)+I41</f>
        <v>-6.670050052728695E-3</v>
      </c>
      <c r="M41" s="21">
        <f>SUM(G$3:G40)+J41</f>
        <v>6.1161473795330358E-2</v>
      </c>
      <c r="N41" s="21"/>
      <c r="O41" s="21"/>
      <c r="P41" s="21"/>
      <c r="Q41" s="19">
        <f t="shared" si="1"/>
        <v>0.19879919559291145</v>
      </c>
      <c r="R41" s="19">
        <f t="shared" si="1"/>
        <v>4.4489567705906069E-5</v>
      </c>
      <c r="S41" s="19">
        <f t="shared" si="1"/>
        <v>3.740725876816882E-3</v>
      </c>
      <c r="T41" s="19">
        <f t="shared" si="2"/>
        <v>2.9739687745856543E-3</v>
      </c>
      <c r="U41" s="19">
        <f t="shared" si="3"/>
        <v>-2.7270007246878107E-2</v>
      </c>
      <c r="V41" s="19">
        <f t="shared" si="4"/>
        <v>-4.0795009151350795E-4</v>
      </c>
    </row>
    <row r="42" spans="1:22" x14ac:dyDescent="0.25">
      <c r="A42" s="26">
        <f>Wellpath!E42</f>
        <v>3900</v>
      </c>
      <c r="B42" s="22">
        <v>0</v>
      </c>
      <c r="C42" s="22">
        <f>-COS(Wellpath!L42) / GField</f>
        <v>-8.647683930357726E-2</v>
      </c>
      <c r="D42" s="22">
        <f>(TAN(Dip) * COS(Wellpath!L42) * SIN(Wellpath!O42)) / GField</f>
        <v>0</v>
      </c>
      <c r="E42" s="20">
        <f>IF(D42="SING",(A43-A41)/2*Model!$W$7*(-SIN(Wellpath!$M42+Wellpath!$Q42) / GField),Model!$W$7*((drdp!B42+drdp!K42)*'ABXY-TI1S'!$B42+(drdp!E42+drdp!N42)*'ABXY-TI1S'!$C42+(drdp!H42+drdp!Q42)*'ABXY-TI1S'!$D42))</f>
        <v>-8.9357416579309411E-3</v>
      </c>
      <c r="F42" s="20">
        <f>IF(D42="SING",(A43-A41)/2*Model!$W$7*(COS(Wellpath!$M42+Wellpath!$Q42) / GField),Model!$W$7*((drdp!C42+drdp!L42)*'ABXY-TI1S'!$B42+(drdp!F42+drdp!O42)*'ABXY-TI1S'!$C42+(drdp!I42+drdp!R42)*'ABXY-TI1S'!$D42))</f>
        <v>-3.1204297467441405E-4</v>
      </c>
      <c r="G42" s="20">
        <f>IF(D42="SING",0,Model!$W$7*((drdp!D42+drdp!M42)*'ABXY-TI1S'!$B42+(drdp!G42+drdp!P42)*'ABXY-TI1S'!$C42+(drdp!J42+drdp!S42)*'ABXY-TI1S'!$D42))</f>
        <v>5.5870745935051461E-3</v>
      </c>
      <c r="H42" s="18">
        <f>IF(D42="SING",(A42-A41)/2*Model!$W$7*(-SIN(Wellpath!$M42+Wellpath!$Q42) / GField),Model!$W$7*((drdp!B42)*'ABXY-TI1S'!$B42+(drdp!E42)*'ABXY-TI1S'!$C42+(drdp!H42)*'ABXY-TI1S'!$D42))</f>
        <v>-4.4678708289654706E-3</v>
      </c>
      <c r="I42" s="18">
        <f>IF(D42="SING",(A42-A41)/2*Model!$W$7*(COS(Wellpath!$M42+Wellpath!$Q42) / GField),Model!$W$7*((drdp!C42)*'ABXY-TI1S'!$B42+(drdp!F42)*'ABXY-TI1S'!$C42+(drdp!I42)*'ABXY-TI1S'!$D42))</f>
        <v>-1.5602148733720702E-4</v>
      </c>
      <c r="J42" s="18">
        <f>IF(D42="SING",0,Model!$W$7*((drdp!D42)*'ABXY-TI1S'!$B42+(drdp!G42)*'ABXY-TI1S'!$C42+(drdp!J42)*'ABXY-TI1S'!$D42))</f>
        <v>2.7935372967525731E-3</v>
      </c>
      <c r="K42" s="21">
        <f>SUM(E$3:E41)+H42</f>
        <v>-0.454804775784446</v>
      </c>
      <c r="L42" s="21">
        <f>SUM(F$3:F41)+I42</f>
        <v>-6.9820930274031093E-3</v>
      </c>
      <c r="M42" s="21">
        <f>SUM(G$3:G41)+J42</f>
        <v>6.674854838883551E-2</v>
      </c>
      <c r="N42" s="21"/>
      <c r="O42" s="21"/>
      <c r="P42" s="21"/>
      <c r="Q42" s="19">
        <f t="shared" si="1"/>
        <v>0.20684738407634021</v>
      </c>
      <c r="R42" s="19">
        <f t="shared" si="1"/>
        <v>4.8749623043311113E-5</v>
      </c>
      <c r="S42" s="19">
        <f t="shared" si="1"/>
        <v>4.4553687120167159E-3</v>
      </c>
      <c r="T42" s="19">
        <f t="shared" si="2"/>
        <v>3.175489253834215E-3</v>
      </c>
      <c r="U42" s="19">
        <f t="shared" si="3"/>
        <v>-3.0357558583921578E-2</v>
      </c>
      <c r="V42" s="19">
        <f t="shared" si="4"/>
        <v>-4.6604457429496747E-4</v>
      </c>
    </row>
    <row r="43" spans="1:22" x14ac:dyDescent="0.25">
      <c r="A43" s="26">
        <f>Wellpath!E43</f>
        <v>4000</v>
      </c>
      <c r="B43" s="22">
        <v>0</v>
      </c>
      <c r="C43" s="22">
        <f>-COS(Wellpath!L43) / GField</f>
        <v>-8.647683930357726E-2</v>
      </c>
      <c r="D43" s="22">
        <f>(TAN(Dip) * COS(Wellpath!L43) * SIN(Wellpath!O43)) / GField</f>
        <v>0</v>
      </c>
      <c r="E43" s="20">
        <f>IF(D43="SING",(A44-A42)/2*Model!$W$7*(-SIN(Wellpath!$M43+Wellpath!$Q43) / GField),Model!$W$7*((drdp!B43+drdp!K43)*'ABXY-TI1S'!$B43+(drdp!E43+drdp!N43)*'ABXY-TI1S'!$C43+(drdp!H43+drdp!Q43)*'ABXY-TI1S'!$D43))</f>
        <v>-8.9357416579309411E-3</v>
      </c>
      <c r="F43" s="20">
        <f>IF(D43="SING",(A44-A42)/2*Model!$W$7*(COS(Wellpath!$M43+Wellpath!$Q43) / GField),Model!$W$7*((drdp!C43+drdp!L43)*'ABXY-TI1S'!$B43+(drdp!F43+drdp!O43)*'ABXY-TI1S'!$C43+(drdp!I43+drdp!R43)*'ABXY-TI1S'!$D43))</f>
        <v>-3.1204297467441405E-4</v>
      </c>
      <c r="G43" s="20">
        <f>IF(D43="SING",0,Model!$W$7*((drdp!D43+drdp!M43)*'ABXY-TI1S'!$B43+(drdp!G43+drdp!P43)*'ABXY-TI1S'!$C43+(drdp!J43+drdp!S43)*'ABXY-TI1S'!$D43))</f>
        <v>5.5870745935051461E-3</v>
      </c>
      <c r="H43" s="18">
        <f>IF(D43="SING",(A43-A42)/2*Model!$W$7*(-SIN(Wellpath!$M43+Wellpath!$Q43) / GField),Model!$W$7*((drdp!B43)*'ABXY-TI1S'!$B43+(drdp!E43)*'ABXY-TI1S'!$C43+(drdp!H43)*'ABXY-TI1S'!$D43))</f>
        <v>-4.4678708289654706E-3</v>
      </c>
      <c r="I43" s="18">
        <f>IF(D43="SING",(A43-A42)/2*Model!$W$7*(COS(Wellpath!$M43+Wellpath!$Q43) / GField),Model!$W$7*((drdp!C43)*'ABXY-TI1S'!$B43+(drdp!F43)*'ABXY-TI1S'!$C43+(drdp!I43)*'ABXY-TI1S'!$D43))</f>
        <v>-1.5602148733720702E-4</v>
      </c>
      <c r="J43" s="18">
        <f>IF(D43="SING",0,Model!$W$7*((drdp!D43)*'ABXY-TI1S'!$B43+(drdp!G43)*'ABXY-TI1S'!$C43+(drdp!J43)*'ABXY-TI1S'!$D43))</f>
        <v>2.7935372967525731E-3</v>
      </c>
      <c r="K43" s="21">
        <f>SUM(E$3:E42)+H43</f>
        <v>-0.46374051744237693</v>
      </c>
      <c r="L43" s="21">
        <f>SUM(F$3:F42)+I43</f>
        <v>-7.2941360020775236E-3</v>
      </c>
      <c r="M43" s="21">
        <f>SUM(G$3:G42)+J43</f>
        <v>7.2335622982340655E-2</v>
      </c>
      <c r="N43" s="21"/>
      <c r="O43" s="21"/>
      <c r="P43" s="21"/>
      <c r="Q43" s="19">
        <f t="shared" si="1"/>
        <v>0.2150552675177235</v>
      </c>
      <c r="R43" s="19">
        <f t="shared" si="1"/>
        <v>5.3204420016803477E-5</v>
      </c>
      <c r="S43" s="19">
        <f t="shared" si="1"/>
        <v>5.2324423522433295E-3</v>
      </c>
      <c r="T43" s="19">
        <f t="shared" si="2"/>
        <v>3.3825864038985014E-3</v>
      </c>
      <c r="U43" s="19">
        <f t="shared" si="3"/>
        <v>-3.354495923134735E-2</v>
      </c>
      <c r="V43" s="19">
        <f t="shared" si="4"/>
        <v>-5.276258718281973E-4</v>
      </c>
    </row>
    <row r="44" spans="1:22" s="36" customFormat="1" x14ac:dyDescent="0.25">
      <c r="A44" s="26">
        <f>Wellpath!E44</f>
        <v>4100</v>
      </c>
      <c r="B44" s="33">
        <v>0</v>
      </c>
      <c r="C44" s="22">
        <f>-COS(Wellpath!L44) / GField</f>
        <v>-8.647683930357726E-2</v>
      </c>
      <c r="D44" s="22">
        <f>(TAN(Dip) * COS(Wellpath!L44) * SIN(Wellpath!O44)) / GField</f>
        <v>0</v>
      </c>
      <c r="E44" s="20">
        <f>IF(D44="SING",(A45-A43)/2*Model!$W$7*(-SIN(Wellpath!$M44+Wellpath!$Q44) / GField),Model!$W$7*((drdp!B44+drdp!K44)*'ABXY-TI1S'!$B44+(drdp!E44+drdp!N44)*'ABXY-TI1S'!$C44+(drdp!H44+drdp!Q44)*'ABXY-TI1S'!$D44))</f>
        <v>-8.9357416579309411E-3</v>
      </c>
      <c r="F44" s="20">
        <f>IF(D44="SING",(A45-A43)/2*Model!$W$7*(COS(Wellpath!$M44+Wellpath!$Q44) / GField),Model!$W$7*((drdp!C44+drdp!L44)*'ABXY-TI1S'!$B44+(drdp!F44+drdp!O44)*'ABXY-TI1S'!$C44+(drdp!I44+drdp!R44)*'ABXY-TI1S'!$D44))</f>
        <v>-3.1204297467441405E-4</v>
      </c>
      <c r="G44" s="20">
        <f>IF(D44="SING",0,Model!$W$7*((drdp!D44+drdp!M44)*'ABXY-TI1S'!$B44+(drdp!G44+drdp!P44)*'ABXY-TI1S'!$C44+(drdp!J44+drdp!S44)*'ABXY-TI1S'!$D44))</f>
        <v>5.5870745935051461E-3</v>
      </c>
      <c r="H44" s="18">
        <f>IF(D44="SING",(A44-A43)/2*Model!$W$7*(-SIN(Wellpath!$M44+Wellpath!$Q44) / GField),Model!$W$7*((drdp!B44)*'ABXY-TI1S'!$B44+(drdp!E44)*'ABXY-TI1S'!$C44+(drdp!H44)*'ABXY-TI1S'!$D44))</f>
        <v>-4.4678708289654706E-3</v>
      </c>
      <c r="I44" s="18">
        <f>IF(D44="SING",(A44-A43)/2*Model!$W$7*(COS(Wellpath!$M44+Wellpath!$Q44) / GField),Model!$W$7*((drdp!C44)*'ABXY-TI1S'!$B44+(drdp!F44)*'ABXY-TI1S'!$C44+(drdp!I44)*'ABXY-TI1S'!$D44))</f>
        <v>-1.5602148733720702E-4</v>
      </c>
      <c r="J44" s="18">
        <f>IF(D44="SING",0,Model!$W$7*((drdp!D44)*'ABXY-TI1S'!$B44+(drdp!G44)*'ABXY-TI1S'!$C44+(drdp!J44)*'ABXY-TI1S'!$D44))</f>
        <v>2.7935372967525731E-3</v>
      </c>
      <c r="K44" s="34">
        <f>SUM(E$3:E43)+H44</f>
        <v>-0.47267625910030786</v>
      </c>
      <c r="L44" s="34">
        <f>SUM(F$3:F43)+I44</f>
        <v>-7.6061789767519379E-3</v>
      </c>
      <c r="M44" s="34">
        <f>SUM(G$3:G43)+J44</f>
        <v>7.7922697575845801E-2</v>
      </c>
      <c r="N44" s="34"/>
      <c r="O44" s="34"/>
      <c r="P44" s="34"/>
      <c r="Q44" s="35">
        <f t="shared" si="1"/>
        <v>0.22342284591706138</v>
      </c>
      <c r="R44" s="35">
        <f t="shared" si="1"/>
        <v>5.7853958626383159E-5</v>
      </c>
      <c r="S44" s="35">
        <f t="shared" si="1"/>
        <v>6.0719467974967248E-3</v>
      </c>
      <c r="T44" s="35">
        <f t="shared" si="2"/>
        <v>3.5952602247785134E-3</v>
      </c>
      <c r="U44" s="35">
        <f t="shared" si="3"/>
        <v>-3.6832209189155418E-2</v>
      </c>
      <c r="V44" s="35">
        <f t="shared" si="4"/>
        <v>-5.9269398411319755E-4</v>
      </c>
    </row>
    <row r="45" spans="1:22" x14ac:dyDescent="0.25">
      <c r="A45" s="26">
        <f>Wellpath!E45</f>
        <v>4200</v>
      </c>
      <c r="B45" s="22">
        <v>0</v>
      </c>
      <c r="C45" s="22">
        <f>-COS(Wellpath!L45) / GField</f>
        <v>-8.647683930357726E-2</v>
      </c>
      <c r="D45" s="22">
        <f>(TAN(Dip) * COS(Wellpath!L45) * SIN(Wellpath!O45)) / GField</f>
        <v>0</v>
      </c>
      <c r="E45" s="20">
        <f>IF(D45="SING",(A46-A44)/2*Model!$W$7*(-SIN(Wellpath!$M45+Wellpath!$Q45) / GField),Model!$W$7*((drdp!B45+drdp!K45)*'ABXY-TI1S'!$B45+(drdp!E45+drdp!N45)*'ABXY-TI1S'!$C45+(drdp!H45+drdp!Q45)*'ABXY-TI1S'!$D45))</f>
        <v>-8.9357416579309411E-3</v>
      </c>
      <c r="F45" s="20">
        <f>IF(D45="SING",(A46-A44)/2*Model!$W$7*(COS(Wellpath!$M45+Wellpath!$Q45) / GField),Model!$W$7*((drdp!C45+drdp!L45)*'ABXY-TI1S'!$B45+(drdp!F45+drdp!O45)*'ABXY-TI1S'!$C45+(drdp!I45+drdp!R45)*'ABXY-TI1S'!$D45))</f>
        <v>-3.1204297467441405E-4</v>
      </c>
      <c r="G45" s="20">
        <f>IF(D45="SING",0,Model!$W$7*((drdp!D45+drdp!M45)*'ABXY-TI1S'!$B45+(drdp!G45+drdp!P45)*'ABXY-TI1S'!$C45+(drdp!J45+drdp!S45)*'ABXY-TI1S'!$D45))</f>
        <v>5.5870745935051461E-3</v>
      </c>
      <c r="H45" s="18">
        <f>IF(D45="SING",(A45-A44)/2*Model!$W$7*(-SIN(Wellpath!$M45+Wellpath!$Q45) / GField),Model!$W$7*((drdp!B45)*'ABXY-TI1S'!$B45+(drdp!E45)*'ABXY-TI1S'!$C45+(drdp!H45)*'ABXY-TI1S'!$D45))</f>
        <v>-4.4678708289654706E-3</v>
      </c>
      <c r="I45" s="18">
        <f>IF(D45="SING",(A45-A44)/2*Model!$W$7*(COS(Wellpath!$M45+Wellpath!$Q45) / GField),Model!$W$7*((drdp!C45)*'ABXY-TI1S'!$B45+(drdp!F45)*'ABXY-TI1S'!$C45+(drdp!I45)*'ABXY-TI1S'!$D45))</f>
        <v>-1.5602148733720702E-4</v>
      </c>
      <c r="J45" s="18">
        <f>IF(D45="SING",0,Model!$W$7*((drdp!D45)*'ABXY-TI1S'!$B45+(drdp!G45)*'ABXY-TI1S'!$C45+(drdp!J45)*'ABXY-TI1S'!$D45))</f>
        <v>2.7935372967525731E-3</v>
      </c>
      <c r="K45" s="21">
        <f>SUM(E$3:E44)+H45</f>
        <v>-0.48161200075823879</v>
      </c>
      <c r="L45" s="21">
        <f>SUM(F$3:F44)+I45</f>
        <v>-7.9182219514263522E-3</v>
      </c>
      <c r="M45" s="21">
        <f>SUM(G$3:G44)+J45</f>
        <v>8.3509772169350946E-2</v>
      </c>
      <c r="N45" s="21"/>
      <c r="O45" s="21"/>
      <c r="P45" s="21"/>
      <c r="Q45" s="19">
        <f t="shared" si="1"/>
        <v>0.2319501192743538</v>
      </c>
      <c r="R45" s="19">
        <f t="shared" si="1"/>
        <v>6.2698238872050153E-5</v>
      </c>
      <c r="S45" s="19">
        <f t="shared" si="1"/>
        <v>6.9738820477769021E-3</v>
      </c>
      <c r="T45" s="19">
        <f t="shared" si="2"/>
        <v>3.8135107164742514E-3</v>
      </c>
      <c r="U45" s="19">
        <f t="shared" si="3"/>
        <v>-4.0219308457345795E-2</v>
      </c>
      <c r="V45" s="19">
        <f t="shared" si="4"/>
        <v>-6.6124891114996811E-4</v>
      </c>
    </row>
    <row r="46" spans="1:22" x14ac:dyDescent="0.25">
      <c r="A46" s="26">
        <f>Wellpath!E46</f>
        <v>4300</v>
      </c>
      <c r="B46" s="22">
        <v>0</v>
      </c>
      <c r="C46" s="22">
        <f>-COS(Wellpath!L46) / GField</f>
        <v>-8.647683930357726E-2</v>
      </c>
      <c r="D46" s="22">
        <f>(TAN(Dip) * COS(Wellpath!L46) * SIN(Wellpath!O46)) / GField</f>
        <v>0</v>
      </c>
      <c r="E46" s="20">
        <f>IF(D46="SING",(A47-A45)/2*Model!$W$7*(-SIN(Wellpath!$M46+Wellpath!$Q46) / GField),Model!$W$7*((drdp!B46+drdp!K46)*'ABXY-TI1S'!$B46+(drdp!E46+drdp!N46)*'ABXY-TI1S'!$C46+(drdp!H46+drdp!Q46)*'ABXY-TI1S'!$D46))</f>
        <v>-8.9357416579309411E-3</v>
      </c>
      <c r="F46" s="20">
        <f>IF(D46="SING",(A47-A45)/2*Model!$W$7*(COS(Wellpath!$M46+Wellpath!$Q46) / GField),Model!$W$7*((drdp!C46+drdp!L46)*'ABXY-TI1S'!$B46+(drdp!F46+drdp!O46)*'ABXY-TI1S'!$C46+(drdp!I46+drdp!R46)*'ABXY-TI1S'!$D46))</f>
        <v>-3.1204297467441405E-4</v>
      </c>
      <c r="G46" s="20">
        <f>IF(D46="SING",0,Model!$W$7*((drdp!D46+drdp!M46)*'ABXY-TI1S'!$B46+(drdp!G46+drdp!P46)*'ABXY-TI1S'!$C46+(drdp!J46+drdp!S46)*'ABXY-TI1S'!$D46))</f>
        <v>5.5870745935051461E-3</v>
      </c>
      <c r="H46" s="18">
        <f>IF(D46="SING",(A46-A45)/2*Model!$W$7*(-SIN(Wellpath!$M46+Wellpath!$Q46) / GField),Model!$W$7*((drdp!B46)*'ABXY-TI1S'!$B46+(drdp!E46)*'ABXY-TI1S'!$C46+(drdp!H46)*'ABXY-TI1S'!$D46))</f>
        <v>-4.4678708289654706E-3</v>
      </c>
      <c r="I46" s="18">
        <f>IF(D46="SING",(A46-A45)/2*Model!$W$7*(COS(Wellpath!$M46+Wellpath!$Q46) / GField),Model!$W$7*((drdp!C46)*'ABXY-TI1S'!$B46+(drdp!F46)*'ABXY-TI1S'!$C46+(drdp!I46)*'ABXY-TI1S'!$D46))</f>
        <v>-1.5602148733720702E-4</v>
      </c>
      <c r="J46" s="18">
        <f>IF(D46="SING",0,Model!$W$7*((drdp!D46)*'ABXY-TI1S'!$B46+(drdp!G46)*'ABXY-TI1S'!$C46+(drdp!J46)*'ABXY-TI1S'!$D46))</f>
        <v>2.7935372967525731E-3</v>
      </c>
      <c r="K46" s="21">
        <f>SUM(E$3:E45)+H46</f>
        <v>-0.49054774241616972</v>
      </c>
      <c r="L46" s="21">
        <f>SUM(F$3:F45)+I46</f>
        <v>-8.2302649261007648E-3</v>
      </c>
      <c r="M46" s="21">
        <f>SUM(G$3:G45)+J46</f>
        <v>8.9096846762856091E-2</v>
      </c>
      <c r="N46" s="21"/>
      <c r="O46" s="21"/>
      <c r="P46" s="21"/>
      <c r="Q46" s="19">
        <f t="shared" si="1"/>
        <v>0.24063708758960078</v>
      </c>
      <c r="R46" s="19">
        <f t="shared" si="1"/>
        <v>6.7737260753804432E-5</v>
      </c>
      <c r="S46" s="19">
        <f t="shared" si="1"/>
        <v>7.9382481030838593E-3</v>
      </c>
      <c r="T46" s="19">
        <f t="shared" si="2"/>
        <v>4.0373378789857143E-3</v>
      </c>
      <c r="U46" s="19">
        <f t="shared" si="3"/>
        <v>-4.3706257035918475E-2</v>
      </c>
      <c r="V46" s="19">
        <f t="shared" si="4"/>
        <v>-7.3329065293850897E-4</v>
      </c>
    </row>
    <row r="47" spans="1:22" x14ac:dyDescent="0.25">
      <c r="A47" s="26">
        <f>Wellpath!E47</f>
        <v>4400</v>
      </c>
      <c r="B47" s="22">
        <v>0</v>
      </c>
      <c r="C47" s="22">
        <f>-COS(Wellpath!L47) / GField</f>
        <v>-8.647683930357726E-2</v>
      </c>
      <c r="D47" s="22">
        <f>(TAN(Dip) * COS(Wellpath!L47) * SIN(Wellpath!O47)) / GField</f>
        <v>0</v>
      </c>
      <c r="E47" s="20">
        <f>IF(D47="SING",(A48-A46)/2*Model!$W$7*(-SIN(Wellpath!$M47+Wellpath!$Q47) / GField),Model!$W$7*((drdp!B47+drdp!K47)*'ABXY-TI1S'!$B47+(drdp!E47+drdp!N47)*'ABXY-TI1S'!$C47+(drdp!H47+drdp!Q47)*'ABXY-TI1S'!$D47))</f>
        <v>-8.9357416579309411E-3</v>
      </c>
      <c r="F47" s="20">
        <f>IF(D47="SING",(A48-A46)/2*Model!$W$7*(COS(Wellpath!$M47+Wellpath!$Q47) / GField),Model!$W$7*((drdp!C47+drdp!L47)*'ABXY-TI1S'!$B47+(drdp!F47+drdp!O47)*'ABXY-TI1S'!$C47+(drdp!I47+drdp!R47)*'ABXY-TI1S'!$D47))</f>
        <v>-3.1204297467441405E-4</v>
      </c>
      <c r="G47" s="20">
        <f>IF(D47="SING",0,Model!$W$7*((drdp!D47+drdp!M47)*'ABXY-TI1S'!$B47+(drdp!G47+drdp!P47)*'ABXY-TI1S'!$C47+(drdp!J47+drdp!S47)*'ABXY-TI1S'!$D47))</f>
        <v>5.5870745935051461E-3</v>
      </c>
      <c r="H47" s="18">
        <f>IF(D47="SING",(A47-A46)/2*Model!$W$7*(-SIN(Wellpath!$M47+Wellpath!$Q47) / GField),Model!$W$7*((drdp!B47)*'ABXY-TI1S'!$B47+(drdp!E47)*'ABXY-TI1S'!$C47+(drdp!H47)*'ABXY-TI1S'!$D47))</f>
        <v>-4.4678708289654706E-3</v>
      </c>
      <c r="I47" s="18">
        <f>IF(D47="SING",(A47-A46)/2*Model!$W$7*(COS(Wellpath!$M47+Wellpath!$Q47) / GField),Model!$W$7*((drdp!C47)*'ABXY-TI1S'!$B47+(drdp!F47)*'ABXY-TI1S'!$C47+(drdp!I47)*'ABXY-TI1S'!$D47))</f>
        <v>-1.5602148733720702E-4</v>
      </c>
      <c r="J47" s="18">
        <f>IF(D47="SING",0,Model!$W$7*((drdp!D47)*'ABXY-TI1S'!$B47+(drdp!G47)*'ABXY-TI1S'!$C47+(drdp!J47)*'ABXY-TI1S'!$D47))</f>
        <v>2.7935372967525731E-3</v>
      </c>
      <c r="K47" s="21">
        <f>SUM(E$3:E46)+H47</f>
        <v>-0.49948348407410065</v>
      </c>
      <c r="L47" s="21">
        <f>SUM(F$3:F46)+I47</f>
        <v>-8.5423079007751791E-3</v>
      </c>
      <c r="M47" s="21">
        <f>SUM(G$3:G46)+J47</f>
        <v>9.4683921356361236E-2</v>
      </c>
      <c r="N47" s="21"/>
      <c r="O47" s="21"/>
      <c r="P47" s="21"/>
      <c r="Q47" s="19">
        <f t="shared" si="1"/>
        <v>0.24948375086280236</v>
      </c>
      <c r="R47" s="19">
        <f t="shared" si="1"/>
        <v>7.2971024271646043E-5</v>
      </c>
      <c r="S47" s="19">
        <f t="shared" si="1"/>
        <v>8.9650449634175993E-3</v>
      </c>
      <c r="T47" s="19">
        <f t="shared" si="2"/>
        <v>4.2667417123129032E-3</v>
      </c>
      <c r="U47" s="19">
        <f t="shared" si="3"/>
        <v>-4.7293054924873457E-2</v>
      </c>
      <c r="V47" s="19">
        <f t="shared" si="4"/>
        <v>-8.0881920947882026E-4</v>
      </c>
    </row>
    <row r="48" spans="1:22" x14ac:dyDescent="0.25">
      <c r="A48" s="26">
        <f>Wellpath!E48</f>
        <v>4500</v>
      </c>
      <c r="B48" s="22">
        <v>0</v>
      </c>
      <c r="C48" s="22">
        <f>-COS(Wellpath!L48) / GField</f>
        <v>-8.647683930357726E-2</v>
      </c>
      <c r="D48" s="22">
        <f>(TAN(Dip) * COS(Wellpath!L48) * SIN(Wellpath!O48)) / GField</f>
        <v>0</v>
      </c>
      <c r="E48" s="20">
        <f>IF(D48="SING",(A49-A47)/2*Model!$W$7*(-SIN(Wellpath!$M48+Wellpath!$Q48) / GField),Model!$W$7*((drdp!B48+drdp!K48)*'ABXY-TI1S'!$B48+(drdp!E48+drdp!N48)*'ABXY-TI1S'!$C48+(drdp!H48+drdp!Q48)*'ABXY-TI1S'!$D48))</f>
        <v>-8.9357416579309411E-3</v>
      </c>
      <c r="F48" s="20">
        <f>IF(D48="SING",(A49-A47)/2*Model!$W$7*(COS(Wellpath!$M48+Wellpath!$Q48) / GField),Model!$W$7*((drdp!C48+drdp!L48)*'ABXY-TI1S'!$B48+(drdp!F48+drdp!O48)*'ABXY-TI1S'!$C48+(drdp!I48+drdp!R48)*'ABXY-TI1S'!$D48))</f>
        <v>-3.1204297467441405E-4</v>
      </c>
      <c r="G48" s="20">
        <f>IF(D48="SING",0,Model!$W$7*((drdp!D48+drdp!M48)*'ABXY-TI1S'!$B48+(drdp!G48+drdp!P48)*'ABXY-TI1S'!$C48+(drdp!J48+drdp!S48)*'ABXY-TI1S'!$D48))</f>
        <v>5.5870745935051461E-3</v>
      </c>
      <c r="H48" s="18">
        <f>IF(D48="SING",(A48-A47)/2*Model!$W$7*(-SIN(Wellpath!$M48+Wellpath!$Q48) / GField),Model!$W$7*((drdp!B48)*'ABXY-TI1S'!$B48+(drdp!E48)*'ABXY-TI1S'!$C48+(drdp!H48)*'ABXY-TI1S'!$D48))</f>
        <v>-4.4678708289654706E-3</v>
      </c>
      <c r="I48" s="18">
        <f>IF(D48="SING",(A48-A47)/2*Model!$W$7*(COS(Wellpath!$M48+Wellpath!$Q48) / GField),Model!$W$7*((drdp!C48)*'ABXY-TI1S'!$B48+(drdp!F48)*'ABXY-TI1S'!$C48+(drdp!I48)*'ABXY-TI1S'!$D48))</f>
        <v>-1.5602148733720702E-4</v>
      </c>
      <c r="J48" s="18">
        <f>IF(D48="SING",0,Model!$W$7*((drdp!D48)*'ABXY-TI1S'!$B48+(drdp!G48)*'ABXY-TI1S'!$C48+(drdp!J48)*'ABXY-TI1S'!$D48))</f>
        <v>2.7935372967525731E-3</v>
      </c>
      <c r="K48" s="21">
        <f>SUM(E$3:E47)+H48</f>
        <v>-0.50841922573203158</v>
      </c>
      <c r="L48" s="21">
        <f>SUM(F$3:F47)+I48</f>
        <v>-8.8543508754495934E-3</v>
      </c>
      <c r="M48" s="21">
        <f>SUM(G$3:G47)+J48</f>
        <v>0.10027099594986638</v>
      </c>
      <c r="N48" s="21"/>
      <c r="O48" s="21"/>
      <c r="P48" s="21"/>
      <c r="Q48" s="19">
        <f t="shared" si="1"/>
        <v>0.25849010909395848</v>
      </c>
      <c r="R48" s="19">
        <f t="shared" si="1"/>
        <v>7.8399529425574987E-5</v>
      </c>
      <c r="S48" s="19">
        <f t="shared" si="1"/>
        <v>1.0054272628778121E-2</v>
      </c>
      <c r="T48" s="19">
        <f t="shared" si="2"/>
        <v>4.5017222164558182E-3</v>
      </c>
      <c r="U48" s="19">
        <f t="shared" si="3"/>
        <v>-5.0979702124210741E-2</v>
      </c>
      <c r="V48" s="19">
        <f t="shared" si="4"/>
        <v>-8.8783458077090207E-4</v>
      </c>
    </row>
    <row r="49" spans="1:22" x14ac:dyDescent="0.25">
      <c r="A49" s="26">
        <f>Wellpath!E49</f>
        <v>4600</v>
      </c>
      <c r="B49" s="22">
        <v>0</v>
      </c>
      <c r="C49" s="22">
        <f>-COS(Wellpath!L49) / GField</f>
        <v>-8.647683930357726E-2</v>
      </c>
      <c r="D49" s="22">
        <f>(TAN(Dip) * COS(Wellpath!L49) * SIN(Wellpath!O49)) / GField</f>
        <v>0</v>
      </c>
      <c r="E49" s="20">
        <f>IF(D49="SING",(A50-A48)/2*Model!$W$7*(-SIN(Wellpath!$M49+Wellpath!$Q49) / GField),Model!$W$7*((drdp!B49+drdp!K49)*'ABXY-TI1S'!$B49+(drdp!E49+drdp!N49)*'ABXY-TI1S'!$C49+(drdp!H49+drdp!Q49)*'ABXY-TI1S'!$D49))</f>
        <v>-8.9357416579309411E-3</v>
      </c>
      <c r="F49" s="20">
        <f>IF(D49="SING",(A50-A48)/2*Model!$W$7*(COS(Wellpath!$M49+Wellpath!$Q49) / GField),Model!$W$7*((drdp!C49+drdp!L49)*'ABXY-TI1S'!$B49+(drdp!F49+drdp!O49)*'ABXY-TI1S'!$C49+(drdp!I49+drdp!R49)*'ABXY-TI1S'!$D49))</f>
        <v>-3.1204297467441405E-4</v>
      </c>
      <c r="G49" s="20">
        <f>IF(D49="SING",0,Model!$W$7*((drdp!D49+drdp!M49)*'ABXY-TI1S'!$B49+(drdp!G49+drdp!P49)*'ABXY-TI1S'!$C49+(drdp!J49+drdp!S49)*'ABXY-TI1S'!$D49))</f>
        <v>5.5870745935051461E-3</v>
      </c>
      <c r="H49" s="18">
        <f>IF(D49="SING",(A49-A48)/2*Model!$W$7*(-SIN(Wellpath!$M49+Wellpath!$Q49) / GField),Model!$W$7*((drdp!B49)*'ABXY-TI1S'!$B49+(drdp!E49)*'ABXY-TI1S'!$C49+(drdp!H49)*'ABXY-TI1S'!$D49))</f>
        <v>-4.4678708289654706E-3</v>
      </c>
      <c r="I49" s="18">
        <f>IF(D49="SING",(A49-A48)/2*Model!$W$7*(COS(Wellpath!$M49+Wellpath!$Q49) / GField),Model!$W$7*((drdp!C49)*'ABXY-TI1S'!$B49+(drdp!F49)*'ABXY-TI1S'!$C49+(drdp!I49)*'ABXY-TI1S'!$D49))</f>
        <v>-1.5602148733720702E-4</v>
      </c>
      <c r="J49" s="18">
        <f>IF(D49="SING",0,Model!$W$7*((drdp!D49)*'ABXY-TI1S'!$B49+(drdp!G49)*'ABXY-TI1S'!$C49+(drdp!J49)*'ABXY-TI1S'!$D49))</f>
        <v>2.7935372967525731E-3</v>
      </c>
      <c r="K49" s="21">
        <f>SUM(E$3:E48)+H49</f>
        <v>-0.51735496738996256</v>
      </c>
      <c r="L49" s="21">
        <f>SUM(F$3:F48)+I49</f>
        <v>-9.1663938501240078E-3</v>
      </c>
      <c r="M49" s="21">
        <f>SUM(G$3:G48)+J49</f>
        <v>0.10585807054337153</v>
      </c>
      <c r="N49" s="21"/>
      <c r="O49" s="21"/>
      <c r="P49" s="21"/>
      <c r="Q49" s="19">
        <f t="shared" si="1"/>
        <v>0.26765616228306921</v>
      </c>
      <c r="R49" s="19">
        <f t="shared" si="1"/>
        <v>8.4022776215591236E-5</v>
      </c>
      <c r="S49" s="19">
        <f t="shared" si="1"/>
        <v>1.1205931099165423E-2</v>
      </c>
      <c r="T49" s="19">
        <f t="shared" si="2"/>
        <v>4.7422793914144593E-3</v>
      </c>
      <c r="U49" s="19">
        <f t="shared" si="3"/>
        <v>-5.4766198633930334E-2</v>
      </c>
      <c r="V49" s="19">
        <f t="shared" si="4"/>
        <v>-9.7033676681475419E-4</v>
      </c>
    </row>
    <row r="50" spans="1:22" x14ac:dyDescent="0.25">
      <c r="A50" s="26">
        <f>Wellpath!E50</f>
        <v>4700</v>
      </c>
      <c r="B50" s="22">
        <v>0</v>
      </c>
      <c r="C50" s="22">
        <f>-COS(Wellpath!L50) / GField</f>
        <v>-8.647683930357726E-2</v>
      </c>
      <c r="D50" s="22">
        <f>(TAN(Dip) * COS(Wellpath!L50) * SIN(Wellpath!O50)) / GField</f>
        <v>0</v>
      </c>
      <c r="E50" s="20">
        <f>IF(D50="SING",(A51-A49)/2*Model!$W$7*(-SIN(Wellpath!$M50+Wellpath!$Q50) / GField),Model!$W$7*((drdp!B50+drdp!K50)*'ABXY-TI1S'!$B50+(drdp!E50+drdp!N50)*'ABXY-TI1S'!$C50+(drdp!H50+drdp!Q50)*'ABXY-TI1S'!$D50))</f>
        <v>-8.9357416579309082E-3</v>
      </c>
      <c r="F50" s="20">
        <f>IF(D50="SING",(A51-A49)/2*Model!$W$7*(COS(Wellpath!$M50+Wellpath!$Q50) / GField),Model!$W$7*((drdp!C50+drdp!L50)*'ABXY-TI1S'!$B50+(drdp!F50+drdp!O50)*'ABXY-TI1S'!$C50+(drdp!I50+drdp!R50)*'ABXY-TI1S'!$D50))</f>
        <v>-3.1204297467441291E-4</v>
      </c>
      <c r="G50" s="20">
        <f>IF(D50="SING",0,Model!$W$7*((drdp!D50+drdp!M50)*'ABXY-TI1S'!$B50+(drdp!G50+drdp!P50)*'ABXY-TI1S'!$C50+(drdp!J50+drdp!S50)*'ABXY-TI1S'!$D50))</f>
        <v>5.5870745935051253E-3</v>
      </c>
      <c r="H50" s="18">
        <f>IF(D50="SING",(A50-A49)/2*Model!$W$7*(-SIN(Wellpath!$M50+Wellpath!$Q50) / GField),Model!$W$7*((drdp!B50)*'ABXY-TI1S'!$B50+(drdp!E50)*'ABXY-TI1S'!$C50+(drdp!H50)*'ABXY-TI1S'!$D50))</f>
        <v>-4.4678708289654706E-3</v>
      </c>
      <c r="I50" s="18">
        <f>IF(D50="SING",(A50-A49)/2*Model!$W$7*(COS(Wellpath!$M50+Wellpath!$Q50) / GField),Model!$W$7*((drdp!C50)*'ABXY-TI1S'!$B50+(drdp!F50)*'ABXY-TI1S'!$C50+(drdp!I50)*'ABXY-TI1S'!$D50))</f>
        <v>-1.5602148733720702E-4</v>
      </c>
      <c r="J50" s="18">
        <f>IF(D50="SING",0,Model!$W$7*((drdp!D50)*'ABXY-TI1S'!$B50+(drdp!G50)*'ABXY-TI1S'!$C50+(drdp!J50)*'ABXY-TI1S'!$D50))</f>
        <v>2.7935372967525731E-3</v>
      </c>
      <c r="K50" s="21">
        <f>SUM(E$3:E49)+H50</f>
        <v>-0.52629070904789355</v>
      </c>
      <c r="L50" s="21">
        <f>SUM(F$3:F49)+I50</f>
        <v>-9.4784368247984221E-3</v>
      </c>
      <c r="M50" s="21">
        <f>SUM(G$3:G49)+J50</f>
        <v>0.11144514513687667</v>
      </c>
      <c r="N50" s="21"/>
      <c r="O50" s="21"/>
      <c r="P50" s="21"/>
      <c r="Q50" s="19">
        <f t="shared" si="1"/>
        <v>0.27698191043013454</v>
      </c>
      <c r="R50" s="19">
        <f t="shared" si="1"/>
        <v>8.984076464169479E-5</v>
      </c>
      <c r="S50" s="19">
        <f t="shared" si="1"/>
        <v>1.2420020374579507E-2</v>
      </c>
      <c r="T50" s="19">
        <f t="shared" si="2"/>
        <v>4.9884132371888264E-3</v>
      </c>
      <c r="U50" s="19">
        <f t="shared" si="3"/>
        <v>-5.8652544454032229E-2</v>
      </c>
      <c r="V50" s="19">
        <f t="shared" si="4"/>
        <v>-1.0563257676103766E-3</v>
      </c>
    </row>
    <row r="51" spans="1:22" x14ac:dyDescent="0.25">
      <c r="A51" s="26">
        <f>Wellpath!E51</f>
        <v>4800</v>
      </c>
      <c r="B51" s="22">
        <v>0</v>
      </c>
      <c r="C51" s="22">
        <f>-COS(Wellpath!L51) / GField</f>
        <v>-8.647683930357726E-2</v>
      </c>
      <c r="D51" s="22">
        <f>(TAN(Dip) * COS(Wellpath!L51) * SIN(Wellpath!O51)) / GField</f>
        <v>0</v>
      </c>
      <c r="E51" s="20">
        <f>IF(D51="SING",(A52-A50)/2*Model!$W$7*(-SIN(Wellpath!$M51+Wellpath!$Q51) / GField),Model!$W$7*((drdp!B51+drdp!K51)*'ABXY-TI1S'!$B51+(drdp!E51+drdp!N51)*'ABXY-TI1S'!$C51+(drdp!H51+drdp!Q51)*'ABXY-TI1S'!$D51))</f>
        <v>-8.9357416579309082E-3</v>
      </c>
      <c r="F51" s="20">
        <f>IF(D51="SING",(A52-A50)/2*Model!$W$7*(COS(Wellpath!$M51+Wellpath!$Q51) / GField),Model!$W$7*((drdp!C51+drdp!L51)*'ABXY-TI1S'!$B51+(drdp!F51+drdp!O51)*'ABXY-TI1S'!$C51+(drdp!I51+drdp!R51)*'ABXY-TI1S'!$D51))</f>
        <v>-3.1204297467441291E-4</v>
      </c>
      <c r="G51" s="20">
        <f>IF(D51="SING",0,Model!$W$7*((drdp!D51+drdp!M51)*'ABXY-TI1S'!$B51+(drdp!G51+drdp!P51)*'ABXY-TI1S'!$C51+(drdp!J51+drdp!S51)*'ABXY-TI1S'!$D51))</f>
        <v>5.5870745935051253E-3</v>
      </c>
      <c r="H51" s="18">
        <f>IF(D51="SING",(A51-A50)/2*Model!$W$7*(-SIN(Wellpath!$M51+Wellpath!$Q51) / GField),Model!$W$7*((drdp!B51)*'ABXY-TI1S'!$B51+(drdp!E51)*'ABXY-TI1S'!$C51+(drdp!H51)*'ABXY-TI1S'!$D51))</f>
        <v>-4.4678708289654376E-3</v>
      </c>
      <c r="I51" s="18">
        <f>IF(D51="SING",(A51-A50)/2*Model!$W$7*(COS(Wellpath!$M51+Wellpath!$Q51) / GField),Model!$W$7*((drdp!C51)*'ABXY-TI1S'!$B51+(drdp!F51)*'ABXY-TI1S'!$C51+(drdp!I51)*'ABXY-TI1S'!$D51))</f>
        <v>-1.5602148733720586E-4</v>
      </c>
      <c r="J51" s="18">
        <f>IF(D51="SING",0,Model!$W$7*((drdp!D51)*'ABXY-TI1S'!$B51+(drdp!G51)*'ABXY-TI1S'!$C51+(drdp!J51)*'ABXY-TI1S'!$D51))</f>
        <v>2.7935372967525522E-3</v>
      </c>
      <c r="K51" s="21">
        <f>SUM(E$3:E50)+H51</f>
        <v>-0.53522645070582442</v>
      </c>
      <c r="L51" s="21">
        <f>SUM(F$3:F50)+I51</f>
        <v>-9.7904797994728347E-3</v>
      </c>
      <c r="M51" s="21">
        <f>SUM(G$3:G50)+J51</f>
        <v>0.11703221973038178</v>
      </c>
      <c r="N51" s="21"/>
      <c r="O51" s="21"/>
      <c r="P51" s="21"/>
      <c r="Q51" s="19">
        <f t="shared" si="1"/>
        <v>0.28646735353515429</v>
      </c>
      <c r="R51" s="19">
        <f t="shared" si="1"/>
        <v>9.5853494703885636E-5</v>
      </c>
      <c r="S51" s="19">
        <f t="shared" si="1"/>
        <v>1.3696540455020362E-2</v>
      </c>
      <c r="T51" s="19">
        <f t="shared" si="2"/>
        <v>5.2401237537789171E-3</v>
      </c>
      <c r="U51" s="19">
        <f t="shared" si="3"/>
        <v>-6.2638739584516392E-2</v>
      </c>
      <c r="V51" s="19">
        <f t="shared" si="4"/>
        <v>-1.1458015831577689E-3</v>
      </c>
    </row>
    <row r="52" spans="1:22" x14ac:dyDescent="0.25">
      <c r="A52" s="26">
        <f>Wellpath!E52</f>
        <v>4900</v>
      </c>
      <c r="B52" s="22">
        <v>0</v>
      </c>
      <c r="C52" s="22">
        <f>-COS(Wellpath!L52) / GField</f>
        <v>-8.647683930357726E-2</v>
      </c>
      <c r="D52" s="22">
        <f>(TAN(Dip) * COS(Wellpath!L52) * SIN(Wellpath!O52)) / GField</f>
        <v>0</v>
      </c>
      <c r="E52" s="20">
        <f>IF(D52="SING",(A53-A51)/2*Model!$W$7*(-SIN(Wellpath!$M52+Wellpath!$Q52) / GField),Model!$W$7*((drdp!B52+drdp!K52)*'ABXY-TI1S'!$B52+(drdp!E52+drdp!N52)*'ABXY-TI1S'!$C52+(drdp!H52+drdp!Q52)*'ABXY-TI1S'!$D52))</f>
        <v>-8.9357416579309411E-3</v>
      </c>
      <c r="F52" s="20">
        <f>IF(D52="SING",(A53-A51)/2*Model!$W$7*(COS(Wellpath!$M52+Wellpath!$Q52) / GField),Model!$W$7*((drdp!C52+drdp!L52)*'ABXY-TI1S'!$B52+(drdp!F52+drdp!O52)*'ABXY-TI1S'!$C52+(drdp!I52+drdp!R52)*'ABXY-TI1S'!$D52))</f>
        <v>-3.1204297467441405E-4</v>
      </c>
      <c r="G52" s="20">
        <f>IF(D52="SING",0,Model!$W$7*((drdp!D52+drdp!M52)*'ABXY-TI1S'!$B52+(drdp!G52+drdp!P52)*'ABXY-TI1S'!$C52+(drdp!J52+drdp!S52)*'ABXY-TI1S'!$D52))</f>
        <v>5.5870745935051461E-3</v>
      </c>
      <c r="H52" s="18">
        <f>IF(D52="SING",(A52-A51)/2*Model!$W$7*(-SIN(Wellpath!$M52+Wellpath!$Q52) / GField),Model!$W$7*((drdp!B52)*'ABXY-TI1S'!$B52+(drdp!E52)*'ABXY-TI1S'!$C52+(drdp!H52)*'ABXY-TI1S'!$D52))</f>
        <v>-4.4678708289654706E-3</v>
      </c>
      <c r="I52" s="18">
        <f>IF(D52="SING",(A52-A51)/2*Model!$W$7*(COS(Wellpath!$M52+Wellpath!$Q52) / GField),Model!$W$7*((drdp!C52)*'ABXY-TI1S'!$B52+(drdp!F52)*'ABXY-TI1S'!$C52+(drdp!I52)*'ABXY-TI1S'!$D52))</f>
        <v>-1.5602148733720702E-4</v>
      </c>
      <c r="J52" s="18">
        <f>IF(D52="SING",0,Model!$W$7*((drdp!D52)*'ABXY-TI1S'!$B52+(drdp!G52)*'ABXY-TI1S'!$C52+(drdp!J52)*'ABXY-TI1S'!$D52))</f>
        <v>2.7935372967525731E-3</v>
      </c>
      <c r="K52" s="21">
        <f>SUM(E$3:E51)+H52</f>
        <v>-0.54416219236375529</v>
      </c>
      <c r="L52" s="21">
        <f>SUM(F$3:F51)+I52</f>
        <v>-1.0102522774147247E-2</v>
      </c>
      <c r="M52" s="21">
        <f>SUM(G$3:G51)+J52</f>
        <v>0.12261929432388693</v>
      </c>
      <c r="N52" s="21"/>
      <c r="O52" s="21"/>
      <c r="P52" s="21"/>
      <c r="Q52" s="19">
        <f t="shared" si="1"/>
        <v>0.29611249159812864</v>
      </c>
      <c r="R52" s="19">
        <f t="shared" si="1"/>
        <v>1.0206096640216379E-4</v>
      </c>
      <c r="S52" s="19">
        <f t="shared" si="1"/>
        <v>1.5035491340488011E-2</v>
      </c>
      <c r="T52" s="19">
        <f t="shared" si="2"/>
        <v>5.4974109411847329E-3</v>
      </c>
      <c r="U52" s="19">
        <f t="shared" si="3"/>
        <v>-6.6724784025382886E-2</v>
      </c>
      <c r="V52" s="19">
        <f t="shared" si="4"/>
        <v>-1.2387642134569321E-3</v>
      </c>
    </row>
    <row r="53" spans="1:22" x14ac:dyDescent="0.25">
      <c r="A53" s="26">
        <f>Wellpath!E53</f>
        <v>5000</v>
      </c>
      <c r="B53" s="22">
        <v>0</v>
      </c>
      <c r="C53" s="22">
        <f>-COS(Wellpath!L53) / GField</f>
        <v>-8.647683930357726E-2</v>
      </c>
      <c r="D53" s="22">
        <f>(TAN(Dip) * COS(Wellpath!L53) * SIN(Wellpath!O53)) / GField</f>
        <v>0</v>
      </c>
      <c r="E53" s="20">
        <f>IF(D53="SING",(A54-A52)/2*Model!$W$7*(-SIN(Wellpath!$M53+Wellpath!$Q53) / GField),Model!$W$7*((drdp!B53+drdp!K53)*'ABXY-TI1S'!$B53+(drdp!E53+drdp!N53)*'ABXY-TI1S'!$C53+(drdp!H53+drdp!Q53)*'ABXY-TI1S'!$D53))</f>
        <v>-8.9357416579309411E-3</v>
      </c>
      <c r="F53" s="20">
        <f>IF(D53="SING",(A54-A52)/2*Model!$W$7*(COS(Wellpath!$M53+Wellpath!$Q53) / GField),Model!$W$7*((drdp!C53+drdp!L53)*'ABXY-TI1S'!$B53+(drdp!F53+drdp!O53)*'ABXY-TI1S'!$C53+(drdp!I53+drdp!R53)*'ABXY-TI1S'!$D53))</f>
        <v>-3.1204297467441405E-4</v>
      </c>
      <c r="G53" s="20">
        <f>IF(D53="SING",0,Model!$W$7*((drdp!D53+drdp!M53)*'ABXY-TI1S'!$B53+(drdp!G53+drdp!P53)*'ABXY-TI1S'!$C53+(drdp!J53+drdp!S53)*'ABXY-TI1S'!$D53))</f>
        <v>5.5870745935051461E-3</v>
      </c>
      <c r="H53" s="18">
        <f>IF(D53="SING",(A53-A52)/2*Model!$W$7*(-SIN(Wellpath!$M53+Wellpath!$Q53) / GField),Model!$W$7*((drdp!B53)*'ABXY-TI1S'!$B53+(drdp!E53)*'ABXY-TI1S'!$C53+(drdp!H53)*'ABXY-TI1S'!$D53))</f>
        <v>-4.4678708289654706E-3</v>
      </c>
      <c r="I53" s="18">
        <f>IF(D53="SING",(A53-A52)/2*Model!$W$7*(COS(Wellpath!$M53+Wellpath!$Q53) / GField),Model!$W$7*((drdp!C53)*'ABXY-TI1S'!$B53+(drdp!F53)*'ABXY-TI1S'!$C53+(drdp!I53)*'ABXY-TI1S'!$D53))</f>
        <v>-1.5602148733720702E-4</v>
      </c>
      <c r="J53" s="18">
        <f>IF(D53="SING",0,Model!$W$7*((drdp!D53)*'ABXY-TI1S'!$B53+(drdp!G53)*'ABXY-TI1S'!$C53+(drdp!J53)*'ABXY-TI1S'!$D53))</f>
        <v>2.7935372967525731E-3</v>
      </c>
      <c r="K53" s="21">
        <f>SUM(E$3:E52)+H53</f>
        <v>-0.55309793402168628</v>
      </c>
      <c r="L53" s="21">
        <f>SUM(F$3:F52)+I53</f>
        <v>-1.0414565748821662E-2</v>
      </c>
      <c r="M53" s="21">
        <f>SUM(G$3:G52)+J53</f>
        <v>0.12820636891739209</v>
      </c>
      <c r="N53" s="21"/>
      <c r="O53" s="21"/>
      <c r="P53" s="21"/>
      <c r="Q53" s="19">
        <f t="shared" si="1"/>
        <v>0.30591732461905763</v>
      </c>
      <c r="R53" s="19">
        <f t="shared" si="1"/>
        <v>1.084631797365293E-4</v>
      </c>
      <c r="S53" s="19">
        <f t="shared" si="1"/>
        <v>1.643687303098244E-2</v>
      </c>
      <c r="T53" s="19">
        <f t="shared" si="2"/>
        <v>5.7602747994062774E-3</v>
      </c>
      <c r="U53" s="19">
        <f t="shared" si="3"/>
        <v>-7.0910677776631709E-2</v>
      </c>
      <c r="V53" s="19">
        <f t="shared" si="4"/>
        <v>-1.3352136585078659E-3</v>
      </c>
    </row>
    <row r="54" spans="1:22" x14ac:dyDescent="0.25">
      <c r="A54" s="26">
        <f>Wellpath!E54</f>
        <v>5100</v>
      </c>
      <c r="B54" s="22">
        <v>0</v>
      </c>
      <c r="C54" s="22">
        <f>-COS(Wellpath!L54) / GField</f>
        <v>-8.6982275226798328E-2</v>
      </c>
      <c r="D54" s="22">
        <f>(TAN(Dip) * COS(Wellpath!L54) * SIN(Wellpath!O54)) / GField</f>
        <v>1.3607790661749532E-2</v>
      </c>
      <c r="E54" s="20">
        <f>IF(D54="SING",(A55-A53)/2*Model!$W$7*(-SIN(Wellpath!$M54+Wellpath!$Q54) / GField),Model!$W$7*((drdp!B54+drdp!K54)*'ABXY-TI1S'!$B54+(drdp!E54+drdp!N54)*'ABXY-TI1S'!$C54+(drdp!H54+drdp!Q54)*'ABXY-TI1S'!$D54))</f>
        <v>-9.0810052514150898E-3</v>
      </c>
      <c r="F54" s="20">
        <f>IF(D54="SING",(A55-A53)/2*Model!$W$7*(COS(Wellpath!$M54+Wellpath!$Q54) / GField),Model!$W$7*((drdp!C54+drdp!L54)*'ABXY-TI1S'!$B54+(drdp!F54+drdp!O54)*'ABXY-TI1S'!$C54+(drdp!I54+drdp!R54)*'ABXY-TI1S'!$D54))</f>
        <v>-3.3971436914030439E-4</v>
      </c>
      <c r="G54" s="20">
        <f>IF(D54="SING",0,Model!$W$7*((drdp!D54+drdp!M54)*'ABXY-TI1S'!$B54+(drdp!G54+drdp!P54)*'ABXY-TI1S'!$C54+(drdp!J54+drdp!S54)*'ABXY-TI1S'!$D54))</f>
        <v>5.5347200958053983E-3</v>
      </c>
      <c r="H54" s="18">
        <f>IF(D54="SING",(A54-A53)/2*Model!$W$7*(-SIN(Wellpath!$M54+Wellpath!$Q54) / GField),Model!$W$7*((drdp!B54)*'ABXY-TI1S'!$B54+(drdp!E54)*'ABXY-TI1S'!$C54+(drdp!H54)*'ABXY-TI1S'!$D54))</f>
        <v>-4.5405026257075449E-3</v>
      </c>
      <c r="I54" s="18">
        <f>IF(D54="SING",(A54-A53)/2*Model!$W$7*(COS(Wellpath!$M54+Wellpath!$Q54) / GField),Model!$W$7*((drdp!C54)*'ABXY-TI1S'!$B54+(drdp!F54)*'ABXY-TI1S'!$C54+(drdp!I54)*'ABXY-TI1S'!$D54))</f>
        <v>-1.698571845701522E-4</v>
      </c>
      <c r="J54" s="18">
        <f>IF(D54="SING",0,Model!$W$7*((drdp!D54)*'ABXY-TI1S'!$B54+(drdp!G54)*'ABXY-TI1S'!$C54+(drdp!J54)*'ABXY-TI1S'!$D54))</f>
        <v>2.7673600479026991E-3</v>
      </c>
      <c r="K54" s="21">
        <f>SUM(E$3:E53)+H54</f>
        <v>-0.56210630747635937</v>
      </c>
      <c r="L54" s="21">
        <f>SUM(F$3:F53)+I54</f>
        <v>-1.0740444420729021E-2</v>
      </c>
      <c r="M54" s="21">
        <f>SUM(G$3:G53)+J54</f>
        <v>0.13376726626204738</v>
      </c>
      <c r="N54" s="21"/>
      <c r="O54" s="21"/>
      <c r="P54" s="21"/>
      <c r="Q54" s="19">
        <f t="shared" si="1"/>
        <v>0.31596350090470748</v>
      </c>
      <c r="R54" s="19">
        <f t="shared" si="1"/>
        <v>1.1535714635476915E-4</v>
      </c>
      <c r="S54" s="19">
        <f t="shared" si="1"/>
        <v>1.7893681523221478E-2</v>
      </c>
      <c r="T54" s="19">
        <f t="shared" si="2"/>
        <v>6.0372715539910556E-3</v>
      </c>
      <c r="U54" s="19">
        <f t="shared" si="3"/>
        <v>-7.5191424099766438E-2</v>
      </c>
      <c r="V54" s="19">
        <f t="shared" si="4"/>
        <v>-1.4367198886003803E-3</v>
      </c>
    </row>
    <row r="55" spans="1:22" x14ac:dyDescent="0.25">
      <c r="A55" s="26">
        <f>Wellpath!E55</f>
        <v>5200</v>
      </c>
      <c r="B55" s="22">
        <v>0</v>
      </c>
      <c r="C55" s="22">
        <f>-COS(Wellpath!L55) / GField</f>
        <v>-8.7250527061174421E-2</v>
      </c>
      <c r="D55" s="22">
        <f>(TAN(Dip) * COS(Wellpath!L55) * SIN(Wellpath!O55)) / GField</f>
        <v>2.7503336890648575E-2</v>
      </c>
      <c r="E55" s="20">
        <f>IF(D55="SING",(A56-A54)/2*Model!$W$7*(-SIN(Wellpath!$M55+Wellpath!$Q55) / GField),Model!$W$7*((drdp!B55+drdp!K55)*'ABXY-TI1S'!$B55+(drdp!E55+drdp!N55)*'ABXY-TI1S'!$C55+(drdp!H55+drdp!Q55)*'ABXY-TI1S'!$D55))</f>
        <v>-9.2566040940073851E-3</v>
      </c>
      <c r="F55" s="20">
        <f>IF(D55="SING",(A56-A54)/2*Model!$W$7*(COS(Wellpath!$M55+Wellpath!$Q55) / GField),Model!$W$7*((drdp!C55+drdp!L55)*'ABXY-TI1S'!$B55+(drdp!F55+drdp!O55)*'ABXY-TI1S'!$C55+(drdp!I55+drdp!R55)*'ABXY-TI1S'!$D55))</f>
        <v>-4.1458163953418637E-4</v>
      </c>
      <c r="G55" s="20">
        <f>IF(D55="SING",0,Model!$W$7*((drdp!D55+drdp!M55)*'ABXY-TI1S'!$B55+(drdp!G55+drdp!P55)*'ABXY-TI1S'!$C55+(drdp!J55+drdp!S55)*'ABXY-TI1S'!$D55))</f>
        <v>5.5057909754659528E-3</v>
      </c>
      <c r="H55" s="18">
        <f>IF(D55="SING",(A55-A54)/2*Model!$W$7*(-SIN(Wellpath!$M55+Wellpath!$Q55) / GField),Model!$W$7*((drdp!B55)*'ABXY-TI1S'!$B55+(drdp!E55)*'ABXY-TI1S'!$C55+(drdp!H55)*'ABXY-TI1S'!$D55))</f>
        <v>-4.6283020470036925E-3</v>
      </c>
      <c r="I55" s="18">
        <f>IF(D55="SING",(A55-A54)/2*Model!$W$7*(COS(Wellpath!$M55+Wellpath!$Q55) / GField),Model!$W$7*((drdp!C55)*'ABXY-TI1S'!$B55+(drdp!F55)*'ABXY-TI1S'!$C55+(drdp!I55)*'ABXY-TI1S'!$D55))</f>
        <v>-2.0729081976709319E-4</v>
      </c>
      <c r="J55" s="18">
        <f>IF(D55="SING",0,Model!$W$7*((drdp!D55)*'ABXY-TI1S'!$B55+(drdp!G55)*'ABXY-TI1S'!$C55+(drdp!J55)*'ABXY-TI1S'!$D55))</f>
        <v>2.7528954877329764E-3</v>
      </c>
      <c r="K55" s="21">
        <f>SUM(E$3:E54)+H55</f>
        <v>-0.57127511214907056</v>
      </c>
      <c r="L55" s="21">
        <f>SUM(F$3:F54)+I55</f>
        <v>-1.1117592425066268E-2</v>
      </c>
      <c r="M55" s="21">
        <f>SUM(G$3:G54)+J55</f>
        <v>0.13928752179768303</v>
      </c>
      <c r="N55" s="21"/>
      <c r="O55" s="21"/>
      <c r="P55" s="21"/>
      <c r="Q55" s="19">
        <f t="shared" si="1"/>
        <v>0.32635525376093316</v>
      </c>
      <c r="R55" s="19">
        <f t="shared" si="1"/>
        <v>1.2360086132989084E-4</v>
      </c>
      <c r="S55" s="19">
        <f t="shared" si="1"/>
        <v>1.9401013728540025E-2</v>
      </c>
      <c r="T55" s="19">
        <f t="shared" si="2"/>
        <v>6.3512038594573895E-3</v>
      </c>
      <c r="U55" s="19">
        <f t="shared" si="3"/>
        <v>-7.9571494635937476E-2</v>
      </c>
      <c r="V55" s="19">
        <f t="shared" si="4"/>
        <v>-1.5485418972441736E-3</v>
      </c>
    </row>
    <row r="56" spans="1:22" x14ac:dyDescent="0.25">
      <c r="A56" s="26">
        <f>Wellpath!E56</f>
        <v>5300</v>
      </c>
      <c r="B56" s="22">
        <v>0</v>
      </c>
      <c r="C56" s="22">
        <f>-COS(Wellpath!L56) / GField</f>
        <v>-8.7287352053850908E-2</v>
      </c>
      <c r="D56" s="22">
        <f>(TAN(Dip) * COS(Wellpath!L56) * SIN(Wellpath!O56)) / GField</f>
        <v>4.1213980951232521E-2</v>
      </c>
      <c r="E56" s="20">
        <f>IF(D56="SING",(A57-A55)/2*Model!$W$7*(-SIN(Wellpath!$M56+Wellpath!$Q56) / GField),Model!$W$7*((drdp!B56+drdp!K56)*'ABXY-TI1S'!$B56+(drdp!E56+drdp!N56)*'ABXY-TI1S'!$C56+(drdp!H56+drdp!Q56)*'ABXY-TI1S'!$D56))</f>
        <v>-9.4575548030674857E-3</v>
      </c>
      <c r="F56" s="20">
        <f>IF(D56="SING",(A57-A55)/2*Model!$W$7*(COS(Wellpath!$M56+Wellpath!$Q56) / GField),Model!$W$7*((drdp!C56+drdp!L56)*'ABXY-TI1S'!$B56+(drdp!F56+drdp!O56)*'ABXY-TI1S'!$C56+(drdp!I56+drdp!R56)*'ABXY-TI1S'!$D56))</f>
        <v>-5.3599575201489192E-4</v>
      </c>
      <c r="G56" s="20">
        <f>IF(D56="SING",0,Model!$W$7*((drdp!D56+drdp!M56)*'ABXY-TI1S'!$B56+(drdp!G56+drdp!P56)*'ABXY-TI1S'!$C56+(drdp!J56+drdp!S56)*'ABXY-TI1S'!$D56))</f>
        <v>5.5017564077794691E-3</v>
      </c>
      <c r="H56" s="18">
        <f>IF(D56="SING",(A56-A55)/2*Model!$W$7*(-SIN(Wellpath!$M56+Wellpath!$Q56) / GField),Model!$W$7*((drdp!B56)*'ABXY-TI1S'!$B56+(drdp!E56)*'ABXY-TI1S'!$C56+(drdp!H56)*'ABXY-TI1S'!$D56))</f>
        <v>-4.7287774015337429E-3</v>
      </c>
      <c r="I56" s="18">
        <f>IF(D56="SING",(A56-A55)/2*Model!$W$7*(COS(Wellpath!$M56+Wellpath!$Q56) / GField),Model!$W$7*((drdp!C56)*'ABXY-TI1S'!$B56+(drdp!F56)*'ABXY-TI1S'!$C56+(drdp!I56)*'ABXY-TI1S'!$D56))</f>
        <v>-2.6799787600744596E-4</v>
      </c>
      <c r="J56" s="18">
        <f>IF(D56="SING",0,Model!$W$7*((drdp!D56)*'ABXY-TI1S'!$B56+(drdp!G56)*'ABXY-TI1S'!$C56+(drdp!J56)*'ABXY-TI1S'!$D56))</f>
        <v>2.7508782038897345E-3</v>
      </c>
      <c r="K56" s="21">
        <f>SUM(E$3:E55)+H56</f>
        <v>-0.58063219159760804</v>
      </c>
      <c r="L56" s="21">
        <f>SUM(F$3:F55)+I56</f>
        <v>-1.1592881120840807E-2</v>
      </c>
      <c r="M56" s="21">
        <f>SUM(G$3:G55)+J56</f>
        <v>0.14479129548930572</v>
      </c>
      <c r="N56" s="21"/>
      <c r="O56" s="21"/>
      <c r="P56" s="21"/>
      <c r="Q56" s="19">
        <f t="shared" si="1"/>
        <v>0.3371337419194414</v>
      </c>
      <c r="R56" s="19">
        <f t="shared" si="1"/>
        <v>1.3439489268194722E-4</v>
      </c>
      <c r="S56" s="19">
        <f t="shared" si="1"/>
        <v>2.0964519249471444E-2</v>
      </c>
      <c r="T56" s="19">
        <f t="shared" si="2"/>
        <v>6.7311999721243326E-3</v>
      </c>
      <c r="U56" s="19">
        <f t="shared" si="3"/>
        <v>-8.407048722421244E-2</v>
      </c>
      <c r="V56" s="19">
        <f t="shared" si="4"/>
        <v>-1.6785482759400551E-3</v>
      </c>
    </row>
    <row r="57" spans="1:22" x14ac:dyDescent="0.25">
      <c r="A57" s="26">
        <f>Wellpath!E57</f>
        <v>5400</v>
      </c>
      <c r="B57" s="22">
        <v>0</v>
      </c>
      <c r="C57" s="22">
        <f>-COS(Wellpath!L57) / GField</f>
        <v>-8.7075027922995624E-2</v>
      </c>
      <c r="D57" s="22">
        <f>(TAN(Dip) * COS(Wellpath!L57) * SIN(Wellpath!O57)) / GField</f>
        <v>5.4291306025818588E-2</v>
      </c>
      <c r="E57" s="20">
        <f>IF(D57="SING",(A58-A56)/2*Model!$W$7*(-SIN(Wellpath!$M57+Wellpath!$Q57) / GField),Model!$W$7*((drdp!B57+drdp!K57)*'ABXY-TI1S'!$B57+(drdp!E57+drdp!N57)*'ABXY-TI1S'!$C57+(drdp!H57+drdp!Q57)*'ABXY-TI1S'!$D57))</f>
        <v>-9.672625787211335E-3</v>
      </c>
      <c r="F57" s="20">
        <f>IF(D57="SING",(A58-A56)/2*Model!$W$7*(COS(Wellpath!$M57+Wellpath!$Q57) / GField),Model!$W$7*((drdp!C57+drdp!L57)*'ABXY-TI1S'!$B57+(drdp!F57+drdp!O57)*'ABXY-TI1S'!$C57+(drdp!I57+drdp!R57)*'ABXY-TI1S'!$D57))</f>
        <v>-6.9737431353808304E-4</v>
      </c>
      <c r="G57" s="20">
        <f>IF(D57="SING",0,Model!$W$7*((drdp!D57+drdp!M57)*'ABXY-TI1S'!$B57+(drdp!G57+drdp!P57)*'ABXY-TI1S'!$C57+(drdp!J57+drdp!S57)*'ABXY-TI1S'!$D57))</f>
        <v>5.5248084545653324E-3</v>
      </c>
      <c r="H57" s="18">
        <f>IF(D57="SING",(A57-A56)/2*Model!$W$7*(-SIN(Wellpath!$M57+Wellpath!$Q57) / GField),Model!$W$7*((drdp!B57)*'ABXY-TI1S'!$B57+(drdp!E57)*'ABXY-TI1S'!$C57+(drdp!H57)*'ABXY-TI1S'!$D57))</f>
        <v>-4.8363128936056675E-3</v>
      </c>
      <c r="I57" s="18">
        <f>IF(D57="SING",(A57-A56)/2*Model!$W$7*(COS(Wellpath!$M57+Wellpath!$Q57) / GField),Model!$W$7*((drdp!C57)*'ABXY-TI1S'!$B57+(drdp!F57)*'ABXY-TI1S'!$C57+(drdp!I57)*'ABXY-TI1S'!$D57))</f>
        <v>-3.4868715676904152E-4</v>
      </c>
      <c r="J57" s="18">
        <f>IF(D57="SING",0,Model!$W$7*((drdp!D57)*'ABXY-TI1S'!$B57+(drdp!G57)*'ABXY-TI1S'!$C57+(drdp!J57)*'ABXY-TI1S'!$D57))</f>
        <v>2.7624042272826662E-3</v>
      </c>
      <c r="K57" s="21">
        <f>SUM(E$3:E56)+H57</f>
        <v>-0.59019728189274745</v>
      </c>
      <c r="L57" s="21">
        <f>SUM(F$3:F56)+I57</f>
        <v>-1.2209566153617294E-2</v>
      </c>
      <c r="M57" s="21">
        <f>SUM(G$3:G56)+J57</f>
        <v>0.15030457792047813</v>
      </c>
      <c r="N57" s="21"/>
      <c r="O57" s="21"/>
      <c r="P57" s="21"/>
      <c r="Q57" s="19">
        <f t="shared" si="1"/>
        <v>0.34833283155358719</v>
      </c>
      <c r="R57" s="19">
        <f t="shared" si="1"/>
        <v>1.4907350565955701E-4</v>
      </c>
      <c r="S57" s="19">
        <f t="shared" si="1"/>
        <v>2.2591466143853083E-2</v>
      </c>
      <c r="T57" s="19">
        <f t="shared" si="2"/>
        <v>7.2060527569546146E-3</v>
      </c>
      <c r="U57" s="19">
        <f t="shared" si="3"/>
        <v>-8.8709353344702854E-2</v>
      </c>
      <c r="V57" s="19">
        <f t="shared" si="4"/>
        <v>-1.835153687311603E-3</v>
      </c>
    </row>
    <row r="58" spans="1:22" x14ac:dyDescent="0.25">
      <c r="A58" s="26">
        <f>Wellpath!E58</f>
        <v>5500</v>
      </c>
      <c r="B58" s="22">
        <v>0</v>
      </c>
      <c r="C58" s="22">
        <f>-COS(Wellpath!L58) / GField</f>
        <v>-8.6627400932765566E-2</v>
      </c>
      <c r="D58" s="22">
        <f>(TAN(Dip) * COS(Wellpath!L58) * SIN(Wellpath!O58)) / GField</f>
        <v>6.6319911215784566E-2</v>
      </c>
      <c r="E58" s="20">
        <f>IF(D58="SING",(A59-A57)/2*Model!$W$7*(-SIN(Wellpath!$M58+Wellpath!$Q58) / GField),Model!$W$7*((drdp!B58+drdp!K58)*'ABXY-TI1S'!$B58+(drdp!E58+drdp!N58)*'ABXY-TI1S'!$C58+(drdp!H58+drdp!Q58)*'ABXY-TI1S'!$D58))</f>
        <v>-6.2108187985589064E-3</v>
      </c>
      <c r="F58" s="20">
        <f>IF(D58="SING",(A59-A57)/2*Model!$W$7*(COS(Wellpath!$M58+Wellpath!$Q58) / GField),Model!$W$7*((drdp!C58+drdp!L58)*'ABXY-TI1S'!$B58+(drdp!F58+drdp!O58)*'ABXY-TI1S'!$C58+(drdp!I58+drdp!R58)*'ABXY-TI1S'!$D58))</f>
        <v>-5.6006494882423748E-4</v>
      </c>
      <c r="G58" s="20">
        <f>IF(D58="SING",0,Model!$W$7*((drdp!D58+drdp!M58)*'ABXY-TI1S'!$B58+(drdp!G58+drdp!P58)*'ABXY-TI1S'!$C58+(drdp!J58+drdp!S58)*'ABXY-TI1S'!$D58))</f>
        <v>3.4973989447439438E-3</v>
      </c>
      <c r="H58" s="18">
        <f>IF(D58="SING",(A58-A57)/2*Model!$W$7*(-SIN(Wellpath!$M58+Wellpath!$Q58) / GField),Model!$W$7*((drdp!B58)*'ABXY-TI1S'!$B58+(drdp!E58)*'ABXY-TI1S'!$C58+(drdp!H58)*'ABXY-TI1S'!$D58))</f>
        <v>-4.9472827772494106E-3</v>
      </c>
      <c r="I58" s="18">
        <f>IF(D58="SING",(A58-A57)/2*Model!$W$7*(COS(Wellpath!$M58+Wellpath!$Q58) / GField),Model!$W$7*((drdp!C58)*'ABXY-TI1S'!$B58+(drdp!F58)*'ABXY-TI1S'!$C58+(drdp!I58)*'ABXY-TI1S'!$D58))</f>
        <v>-4.4612470035386176E-4</v>
      </c>
      <c r="J58" s="18">
        <f>IF(D58="SING",0,Model!$W$7*((drdp!D58)*'ABXY-TI1S'!$B58+(drdp!G58)*'ABXY-TI1S'!$C58+(drdp!J58)*'ABXY-TI1S'!$D58))</f>
        <v>2.7858841363262278E-3</v>
      </c>
      <c r="K58" s="21">
        <f>SUM(E$3:E57)+H58</f>
        <v>-0.59998087756360252</v>
      </c>
      <c r="L58" s="21">
        <f>SUM(F$3:F57)+I58</f>
        <v>-1.3004378010740199E-2</v>
      </c>
      <c r="M58" s="21">
        <f>SUM(G$3:G57)+J58</f>
        <v>0.15585286628408701</v>
      </c>
      <c r="N58" s="21"/>
      <c r="O58" s="21"/>
      <c r="P58" s="21"/>
      <c r="Q58" s="19">
        <f t="shared" si="1"/>
        <v>0.3599770534419906</v>
      </c>
      <c r="R58" s="19">
        <f t="shared" si="1"/>
        <v>1.6911384744622323E-4</v>
      </c>
      <c r="S58" s="19">
        <f t="shared" si="1"/>
        <v>2.4290115928965506E-2</v>
      </c>
      <c r="T58" s="19">
        <f t="shared" si="2"/>
        <v>7.8023781310527203E-3</v>
      </c>
      <c r="U58" s="19">
        <f t="shared" si="3"/>
        <v>-9.3508739483929321E-2</v>
      </c>
      <c r="V58" s="19">
        <f t="shared" si="4"/>
        <v>-2.0267695872156137E-3</v>
      </c>
    </row>
    <row r="59" spans="1:22" x14ac:dyDescent="0.25">
      <c r="A59" s="26">
        <f>Wellpath!E59</f>
        <v>5525.54</v>
      </c>
      <c r="B59" s="22">
        <v>0</v>
      </c>
      <c r="C59" s="22">
        <f>-COS(Wellpath!L59) / GField</f>
        <v>-8.647683930357726E-2</v>
      </c>
      <c r="D59" s="22">
        <f>(TAN(Dip) * COS(Wellpath!L59) * SIN(Wellpath!O59)) / GField</f>
        <v>6.9195935949924459E-2</v>
      </c>
      <c r="E59" s="20">
        <f>IF(D59="SING",(A60-A58)/2*Model!$W$7*(-SIN(Wellpath!$M59+Wellpath!$Q59) / GField),Model!$W$7*((drdp!B59+drdp!K59)*'ABXY-TI1S'!$B59+(drdp!E59+drdp!N59)*'ABXY-TI1S'!$C59+(drdp!H59+drdp!Q59)*'ABXY-TI1S'!$D59))</f>
        <v>-4.9758058880694268E-3</v>
      </c>
      <c r="F59" s="20">
        <f>IF(D59="SING",(A60-A58)/2*Model!$W$7*(COS(Wellpath!$M59+Wellpath!$Q59) / GField),Model!$W$7*((drdp!C59+drdp!L59)*'ABXY-TI1S'!$B59+(drdp!F59+drdp!O59)*'ABXY-TI1S'!$C59+(drdp!I59+drdp!R59)*'ABXY-TI1S'!$D59))</f>
        <v>-4.7341453853152207E-4</v>
      </c>
      <c r="G59" s="20">
        <f>IF(D59="SING",0,Model!$W$7*((drdp!D59+drdp!M59)*'ABXY-TI1S'!$B59+(drdp!G59+drdp!P59)*'ABXY-TI1S'!$C59+(drdp!J59+drdp!S59)*'ABXY-TI1S'!$D59))</f>
        <v>2.7935372967525739E-3</v>
      </c>
      <c r="H59" s="18">
        <f>IF(D59="SING",(A59-A58)/2*Model!$W$7*(-SIN(Wellpath!$M59+Wellpath!$Q59) / GField),Model!$W$7*((drdp!B59)*'ABXY-TI1S'!$B59+(drdp!E59)*'ABXY-TI1S'!$C59+(drdp!H59)*'ABXY-TI1S'!$D59))</f>
        <v>-1.2708208238129269E-3</v>
      </c>
      <c r="I59" s="18">
        <f>IF(D59="SING",(A59-A58)/2*Model!$W$7*(COS(Wellpath!$M59+Wellpath!$Q59) / GField),Model!$W$7*((drdp!C59)*'ABXY-TI1S'!$B59+(drdp!F59)*'ABXY-TI1S'!$C59+(drdp!I59)*'ABXY-TI1S'!$D59))</f>
        <v>-1.2091007314095037E-4</v>
      </c>
      <c r="J59" s="18">
        <f>IF(D59="SING",0,Model!$W$7*((drdp!D59)*'ABXY-TI1S'!$B59+(drdp!G59)*'ABXY-TI1S'!$C59+(drdp!J59)*'ABXY-TI1S'!$D59))</f>
        <v>7.1346942559060453E-4</v>
      </c>
      <c r="K59" s="21">
        <f>SUM(E$3:E58)+H59</f>
        <v>-0.6025152344087249</v>
      </c>
      <c r="L59" s="21">
        <f>SUM(F$3:F58)+I59</f>
        <v>-1.3239228332351523E-2</v>
      </c>
      <c r="M59" s="21">
        <f>SUM(G$3:G58)+J59</f>
        <v>0.15727785051809534</v>
      </c>
      <c r="N59" s="21"/>
      <c r="O59" s="21"/>
      <c r="P59" s="21"/>
      <c r="Q59" s="19">
        <f t="shared" si="1"/>
        <v>0.36302460769460071</v>
      </c>
      <c r="R59" s="19">
        <f t="shared" si="1"/>
        <v>1.752771668361393E-4</v>
      </c>
      <c r="S59" s="19">
        <f t="shared" si="1"/>
        <v>2.4736322263592344E-2</v>
      </c>
      <c r="T59" s="19">
        <f t="shared" si="2"/>
        <v>7.9768367620574095E-3</v>
      </c>
      <c r="U59" s="19">
        <f t="shared" si="3"/>
        <v>-9.4762300972210611E-2</v>
      </c>
      <c r="V59" s="19">
        <f t="shared" si="4"/>
        <v>-2.0822373746305156E-3</v>
      </c>
    </row>
    <row r="60" spans="1:22" x14ac:dyDescent="0.25">
      <c r="A60" s="26">
        <f>Wellpath!E60</f>
        <v>5600</v>
      </c>
      <c r="B60" s="22">
        <v>0</v>
      </c>
      <c r="C60" s="22">
        <f>-COS(Wellpath!L60) / GField</f>
        <v>-8.6879941239508221E-2</v>
      </c>
      <c r="D60" s="22">
        <f>(TAN(Dip) * COS(Wellpath!L60) * SIN(Wellpath!O60)) / GField</f>
        <v>7.807006912032019E-2</v>
      </c>
      <c r="E60" s="20">
        <f>IF(D60="SING",(A61-A59)/2*Model!$W$7*(-SIN(Wellpath!$M60+Wellpath!$Q60) / GField),Model!$W$7*((drdp!B60+drdp!K60)*'ABXY-TI1S'!$B60+(drdp!E60+drdp!N60)*'ABXY-TI1S'!$C60+(drdp!H60+drdp!Q60)*'ABXY-TI1S'!$D60))</f>
        <v>-8.9206896759665057E-3</v>
      </c>
      <c r="F60" s="20">
        <f>IF(D60="SING",(A61-A59)/2*Model!$W$7*(COS(Wellpath!$M60+Wellpath!$Q60) / GField),Model!$W$7*((drdp!C60+drdp!L60)*'ABXY-TI1S'!$B60+(drdp!F60+drdp!O60)*'ABXY-TI1S'!$C60+(drdp!I60+drdp!R60)*'ABXY-TI1S'!$D60))</f>
        <v>-1.1354462596274728E-3</v>
      </c>
      <c r="G60" s="20">
        <f>IF(D60="SING",0,Model!$W$7*((drdp!D60+drdp!M60)*'ABXY-TI1S'!$B60+(drdp!G60+drdp!P60)*'ABXY-TI1S'!$C60+(drdp!J60+drdp!S60)*'ABXY-TI1S'!$D60))</f>
        <v>4.8373789076084179E-3</v>
      </c>
      <c r="H60" s="18">
        <f>IF(D60="SING",(A60-A59)/2*Model!$W$7*(-SIN(Wellpath!$M60+Wellpath!$Q60) / GField),Model!$W$7*((drdp!B60)*'ABXY-TI1S'!$B60+(drdp!E60)*'ABXY-TI1S'!$C60+(drdp!H60)*'ABXY-TI1S'!$D60))</f>
        <v>-3.8073744885501917E-3</v>
      </c>
      <c r="I60" s="18">
        <f>IF(D60="SING",(A60-A59)/2*Model!$W$7*(COS(Wellpath!$M60+Wellpath!$Q60) / GField),Model!$W$7*((drdp!C60)*'ABXY-TI1S'!$B60+(drdp!F60)*'ABXY-TI1S'!$C60+(drdp!I60)*'ABXY-TI1S'!$D60))</f>
        <v>-4.8461153554890359E-4</v>
      </c>
      <c r="J60" s="18">
        <f>IF(D60="SING",0,Model!$W$7*((drdp!D60)*'ABXY-TI1S'!$B60+(drdp!G60)*'ABXY-TI1S'!$C60+(drdp!J60)*'ABXY-TI1S'!$D60))</f>
        <v>2.0646064052534854E-3</v>
      </c>
      <c r="K60" s="21">
        <f>SUM(E$3:E59)+H60</f>
        <v>-0.61002759396153161</v>
      </c>
      <c r="L60" s="21">
        <f>SUM(F$3:F59)+I60</f>
        <v>-1.4076344333290998E-2</v>
      </c>
      <c r="M60" s="21">
        <f>SUM(G$3:G59)+J60</f>
        <v>0.1614225247945108</v>
      </c>
      <c r="N60" s="21"/>
      <c r="O60" s="21"/>
      <c r="P60" s="21"/>
      <c r="Q60" s="19">
        <f t="shared" si="1"/>
        <v>0.37213366539449527</v>
      </c>
      <c r="R60" s="19">
        <f t="shared" si="1"/>
        <v>1.981434697893736E-4</v>
      </c>
      <c r="S60" s="19">
        <f t="shared" si="1"/>
        <v>2.6057231511034454E-2</v>
      </c>
      <c r="T60" s="19">
        <f t="shared" si="2"/>
        <v>8.5869584654115483E-3</v>
      </c>
      <c r="U60" s="19">
        <f t="shared" si="3"/>
        <v>-9.8472194411591107E-2</v>
      </c>
      <c r="V60" s="19">
        <f t="shared" si="4"/>
        <v>-2.2722390421567379E-3</v>
      </c>
    </row>
    <row r="61" spans="1:22" x14ac:dyDescent="0.25">
      <c r="A61" s="26">
        <f>Wellpath!E61</f>
        <v>5700</v>
      </c>
      <c r="B61" s="22">
        <v>0</v>
      </c>
      <c r="C61" s="22">
        <f>-COS(Wellpath!L61) / GField</f>
        <v>-8.7204436021868045E-2</v>
      </c>
      <c r="D61" s="22">
        <f>(TAN(Dip) * COS(Wellpath!L61) * SIN(Wellpath!O61)) / GField</f>
        <v>8.9480940619693264E-2</v>
      </c>
      <c r="E61" s="20">
        <f>IF(D61="SING",(A62-A60)/2*Model!$W$7*(-SIN(Wellpath!$M61+Wellpath!$Q61) / GField),Model!$W$7*((drdp!B61+drdp!K61)*'ABXY-TI1S'!$B61+(drdp!E61+drdp!N61)*'ABXY-TI1S'!$C61+(drdp!H61+drdp!Q61)*'ABXY-TI1S'!$D61))</f>
        <v>-1.0544518617729499E-2</v>
      </c>
      <c r="F61" s="20">
        <f>IF(D61="SING",(A62-A60)/2*Model!$W$7*(COS(Wellpath!$M61+Wellpath!$Q61) / GField),Model!$W$7*((drdp!C61+drdp!L61)*'ABXY-TI1S'!$B61+(drdp!F61+drdp!O61)*'ABXY-TI1S'!$C61+(drdp!I61+drdp!R61)*'ABXY-TI1S'!$D61))</f>
        <v>-1.8595953097809376E-3</v>
      </c>
      <c r="G61" s="20">
        <f>IF(D61="SING",0,Model!$W$7*((drdp!D61+drdp!M61)*'ABXY-TI1S'!$B61+(drdp!G61+drdp!P61)*'ABXY-TI1S'!$C61+(drdp!J61+drdp!S61)*'ABXY-TI1S'!$D61))</f>
        <v>5.5108190897181835E-3</v>
      </c>
      <c r="H61" s="18">
        <f>IF(D61="SING",(A61-A60)/2*Model!$W$7*(-SIN(Wellpath!$M61+Wellpath!$Q61) / GField),Model!$W$7*((drdp!B61)*'ABXY-TI1S'!$B61+(drdp!E61)*'ABXY-TI1S'!$C61+(drdp!H61)*'ABXY-TI1S'!$D61))</f>
        <v>-5.2722593088647494E-3</v>
      </c>
      <c r="I61" s="18">
        <f>IF(D61="SING",(A61-A60)/2*Model!$W$7*(COS(Wellpath!$M61+Wellpath!$Q61) / GField),Model!$W$7*((drdp!C61)*'ABXY-TI1S'!$B61+(drdp!F61)*'ABXY-TI1S'!$C61+(drdp!I61)*'ABXY-TI1S'!$D61))</f>
        <v>-9.2979765489046879E-4</v>
      </c>
      <c r="J61" s="18">
        <f>IF(D61="SING",0,Model!$W$7*((drdp!D61)*'ABXY-TI1S'!$B61+(drdp!G61)*'ABXY-TI1S'!$C61+(drdp!J61)*'ABXY-TI1S'!$D61))</f>
        <v>2.7554095448590918E-3</v>
      </c>
      <c r="K61" s="21">
        <f>SUM(E$3:E60)+H61</f>
        <v>-0.62041316845781269</v>
      </c>
      <c r="L61" s="21">
        <f>SUM(F$3:F60)+I61</f>
        <v>-1.5656976712260035E-2</v>
      </c>
      <c r="M61" s="21">
        <f>SUM(G$3:G60)+J61</f>
        <v>0.16695070684172481</v>
      </c>
      <c r="N61" s="21"/>
      <c r="O61" s="21"/>
      <c r="P61" s="21"/>
      <c r="Q61" s="19">
        <f t="shared" si="1"/>
        <v>0.38491249959586227</v>
      </c>
      <c r="R61" s="19">
        <f t="shared" si="1"/>
        <v>2.4514091976825307E-4</v>
      </c>
      <c r="S61" s="19">
        <f t="shared" si="1"/>
        <v>2.7872538514951539E-2</v>
      </c>
      <c r="T61" s="19">
        <f t="shared" si="2"/>
        <v>9.7137945305234355E-3</v>
      </c>
      <c r="U61" s="19">
        <f t="shared" si="3"/>
        <v>-0.10357841700794591</v>
      </c>
      <c r="V61" s="19">
        <f t="shared" si="4"/>
        <v>-2.6139433291162374E-3</v>
      </c>
    </row>
    <row r="62" spans="1:22" x14ac:dyDescent="0.25">
      <c r="A62" s="26">
        <f>Wellpath!E62</f>
        <v>5800</v>
      </c>
      <c r="B62" s="22">
        <v>0</v>
      </c>
      <c r="C62" s="22">
        <f>-COS(Wellpath!L62) / GField</f>
        <v>-8.7296551655408949E-2</v>
      </c>
      <c r="D62" s="22">
        <f>(TAN(Dip) * COS(Wellpath!L62) * SIN(Wellpath!O62)) / GField</f>
        <v>9.9950847995180503E-2</v>
      </c>
      <c r="E62" s="20">
        <f>IF(D62="SING",(A63-A61)/2*Model!$W$7*(-SIN(Wellpath!$M62+Wellpath!$Q62) / GField),Model!$W$7*((drdp!B62+drdp!K62)*'ABXY-TI1S'!$B62+(drdp!E62+drdp!N62)*'ABXY-TI1S'!$C62+(drdp!H62+drdp!Q62)*'ABXY-TI1S'!$D62))</f>
        <v>-1.0791310708657777E-2</v>
      </c>
      <c r="F62" s="20">
        <f>IF(D62="SING",(A63-A61)/2*Model!$W$7*(COS(Wellpath!$M62+Wellpath!$Q62) / GField),Model!$W$7*((drdp!C62+drdp!L62)*'ABXY-TI1S'!$B62+(drdp!F62+drdp!O62)*'ABXY-TI1S'!$C62+(drdp!I62+drdp!R62)*'ABXY-TI1S'!$D62))</f>
        <v>-2.4966666967363702E-3</v>
      </c>
      <c r="G62" s="20">
        <f>IF(D62="SING",0,Model!$W$7*((drdp!D62+drdp!M62)*'ABXY-TI1S'!$B62+(drdp!G62+drdp!P62)*'ABXY-TI1S'!$C62+(drdp!J62+drdp!S62)*'ABXY-TI1S'!$D62))</f>
        <v>5.5007460896195712E-3</v>
      </c>
      <c r="H62" s="18">
        <f>IF(D62="SING",(A62-A61)/2*Model!$W$7*(-SIN(Wellpath!$M62+Wellpath!$Q62) / GField),Model!$W$7*((drdp!B62)*'ABXY-TI1S'!$B62+(drdp!E62)*'ABXY-TI1S'!$C62+(drdp!H62)*'ABXY-TI1S'!$D62))</f>
        <v>-5.3956553543288883E-3</v>
      </c>
      <c r="I62" s="18">
        <f>IF(D62="SING",(A62-A61)/2*Model!$W$7*(COS(Wellpath!$M62+Wellpath!$Q62) / GField),Model!$W$7*((drdp!C62)*'ABXY-TI1S'!$B62+(drdp!F62)*'ABXY-TI1S'!$C62+(drdp!I62)*'ABXY-TI1S'!$D62))</f>
        <v>-1.2483333483681851E-3</v>
      </c>
      <c r="J62" s="18">
        <f>IF(D62="SING",0,Model!$W$7*((drdp!D62)*'ABXY-TI1S'!$B62+(drdp!G62)*'ABXY-TI1S'!$C62+(drdp!J62)*'ABXY-TI1S'!$D62))</f>
        <v>2.7503730448097856E-3</v>
      </c>
      <c r="K62" s="21">
        <f>SUM(E$3:E61)+H62</f>
        <v>-0.6310810831210063</v>
      </c>
      <c r="L62" s="21">
        <f>SUM(F$3:F61)+I62</f>
        <v>-1.7835107715518692E-2</v>
      </c>
      <c r="M62" s="21">
        <f>SUM(G$3:G61)+J62</f>
        <v>0.17245648943139369</v>
      </c>
      <c r="N62" s="21"/>
      <c r="O62" s="21"/>
      <c r="P62" s="21"/>
      <c r="Q62" s="19">
        <f t="shared" si="1"/>
        <v>0.39826333347318249</v>
      </c>
      <c r="R62" s="19">
        <f t="shared" si="1"/>
        <v>3.1809106722415441E-4</v>
      </c>
      <c r="S62" s="19">
        <f t="shared" si="1"/>
        <v>2.9741240747000405E-2</v>
      </c>
      <c r="T62" s="19">
        <f t="shared" si="2"/>
        <v>1.1255399094689353E-2</v>
      </c>
      <c r="U62" s="19">
        <f t="shared" si="3"/>
        <v>-0.10883402814161031</v>
      </c>
      <c r="V62" s="19">
        <f t="shared" si="4"/>
        <v>-3.0757800652491175E-3</v>
      </c>
    </row>
    <row r="63" spans="1:22" x14ac:dyDescent="0.25">
      <c r="A63" s="26">
        <f>Wellpath!E63</f>
        <v>5900</v>
      </c>
      <c r="B63" s="22">
        <v>0</v>
      </c>
      <c r="C63" s="22">
        <f>-COS(Wellpath!L63) / GField</f>
        <v>-8.7149039116630356E-2</v>
      </c>
      <c r="D63" s="22">
        <f>(TAN(Dip) * COS(Wellpath!L63) * SIN(Wellpath!O63)) / GField</f>
        <v>0.10908785543724525</v>
      </c>
      <c r="E63" s="20">
        <f>IF(D63="SING",(A64-A62)/2*Model!$W$7*(-SIN(Wellpath!$M63+Wellpath!$Q63) / GField),Model!$W$7*((drdp!B63+drdp!K63)*'ABXY-TI1S'!$B63+(drdp!E63+drdp!N63)*'ABXY-TI1S'!$C63+(drdp!H63+drdp!Q63)*'ABXY-TI1S'!$D63))</f>
        <v>-1.0954791747720133E-2</v>
      </c>
      <c r="F63" s="20">
        <f>IF(D63="SING",(A64-A62)/2*Model!$W$7*(COS(Wellpath!$M63+Wellpath!$Q63) / GField),Model!$W$7*((drdp!C63+drdp!L63)*'ABXY-TI1S'!$B63+(drdp!F63+drdp!O63)*'ABXY-TI1S'!$C63+(drdp!I63+drdp!R63)*'ABXY-TI1S'!$D63))</f>
        <v>-3.1843337275062754E-3</v>
      </c>
      <c r="G63" s="20">
        <f>IF(D63="SING",0,Model!$W$7*((drdp!D63+drdp!M63)*'ABXY-TI1S'!$B63+(drdp!G63+drdp!P63)*'ABXY-TI1S'!$C63+(drdp!J63+drdp!S63)*'ABXY-TI1S'!$D63))</f>
        <v>5.5168306667545373E-3</v>
      </c>
      <c r="H63" s="18">
        <f>IF(D63="SING",(A63-A62)/2*Model!$W$7*(-SIN(Wellpath!$M63+Wellpath!$Q63) / GField),Model!$W$7*((drdp!B63)*'ABXY-TI1S'!$B63+(drdp!E63)*'ABXY-TI1S'!$C63+(drdp!H63)*'ABXY-TI1S'!$D63))</f>
        <v>-5.4773958738600663E-3</v>
      </c>
      <c r="I63" s="18">
        <f>IF(D63="SING",(A63-A62)/2*Model!$W$7*(COS(Wellpath!$M63+Wellpath!$Q63) / GField),Model!$W$7*((drdp!C63)*'ABXY-TI1S'!$B63+(drdp!F63)*'ABXY-TI1S'!$C63+(drdp!I63)*'ABXY-TI1S'!$D63))</f>
        <v>-1.5921668637531377E-3</v>
      </c>
      <c r="J63" s="18">
        <f>IF(D63="SING",0,Model!$W$7*((drdp!D63)*'ABXY-TI1S'!$B63+(drdp!G63)*'ABXY-TI1S'!$C63+(drdp!J63)*'ABXY-TI1S'!$D63))</f>
        <v>2.7584153333772687E-3</v>
      </c>
      <c r="K63" s="21">
        <f>SUM(E$3:E62)+H63</f>
        <v>-0.64195413434919535</v>
      </c>
      <c r="L63" s="21">
        <f>SUM(F$3:F62)+I63</f>
        <v>-2.0675607927640016E-2</v>
      </c>
      <c r="M63" s="21">
        <f>SUM(G$3:G62)+J63</f>
        <v>0.17796527780958071</v>
      </c>
      <c r="N63" s="21"/>
      <c r="O63" s="21"/>
      <c r="P63" s="21"/>
      <c r="Q63" s="19">
        <f t="shared" si="1"/>
        <v>0.41210511060802474</v>
      </c>
      <c r="R63" s="19">
        <f t="shared" si="1"/>
        <v>4.2748076317749065E-4</v>
      </c>
      <c r="S63" s="19">
        <f t="shared" si="1"/>
        <v>3.1671640105841239E-2</v>
      </c>
      <c r="T63" s="19">
        <f t="shared" si="2"/>
        <v>1.3272791989331506E-2</v>
      </c>
      <c r="U63" s="19">
        <f t="shared" si="3"/>
        <v>-0.11424554586046345</v>
      </c>
      <c r="V63" s="19">
        <f t="shared" si="4"/>
        <v>-3.6795403087244247E-3</v>
      </c>
    </row>
    <row r="64" spans="1:22" x14ac:dyDescent="0.25">
      <c r="A64" s="26">
        <f>Wellpath!E64</f>
        <v>6000</v>
      </c>
      <c r="B64" s="22">
        <v>0</v>
      </c>
      <c r="C64" s="22">
        <f>-COS(Wellpath!L64) / GField</f>
        <v>-8.6767938956663335E-2</v>
      </c>
      <c r="D64" s="22">
        <f>(TAN(Dip) * COS(Wellpath!L64) * SIN(Wellpath!O64)) / GField</f>
        <v>0.11665348281182307</v>
      </c>
      <c r="E64" s="20">
        <f>IF(D64="SING",(A65-A63)/2*Model!$W$7*(-SIN(Wellpath!$M64+Wellpath!$Q64) / GField),Model!$W$7*((drdp!B64+drdp!K64)*'ABXY-TI1S'!$B64+(drdp!E64+drdp!N64)*'ABXY-TI1S'!$C64+(drdp!H64+drdp!Q64)*'ABXY-TI1S'!$D64))</f>
        <v>-8.3321699893335044E-3</v>
      </c>
      <c r="F64" s="20">
        <f>IF(D64="SING",(A65-A63)/2*Model!$W$7*(COS(Wellpath!$M64+Wellpath!$Q64) / GField),Model!$W$7*((drdp!C64+drdp!L64)*'ABXY-TI1S'!$B64+(drdp!F64+drdp!O64)*'ABXY-TI1S'!$C64+(drdp!I64+drdp!R64)*'ABXY-TI1S'!$D64))</f>
        <v>-2.9435207391270866E-3</v>
      </c>
      <c r="G64" s="20">
        <f>IF(D64="SING",0,Model!$W$7*((drdp!D64+drdp!M64)*'ABXY-TI1S'!$B64+(drdp!G64+drdp!P64)*'ABXY-TI1S'!$C64+(drdp!J64+drdp!S64)*'ABXY-TI1S'!$D64))</f>
        <v>4.1979547654061094E-3</v>
      </c>
      <c r="H64" s="18">
        <f>IF(D64="SING",(A64-A63)/2*Model!$W$7*(-SIN(Wellpath!$M64+Wellpath!$Q64) / GField),Model!$W$7*((drdp!B64)*'ABXY-TI1S'!$B64+(drdp!E64)*'ABXY-TI1S'!$C64+(drdp!H64)*'ABXY-TI1S'!$D64))</f>
        <v>-5.5150714782456417E-3</v>
      </c>
      <c r="I64" s="18">
        <f>IF(D64="SING",(A64-A63)/2*Model!$W$7*(COS(Wellpath!$M64+Wellpath!$Q64) / GField),Model!$W$7*((drdp!C64)*'ABXY-TI1S'!$B64+(drdp!F64)*'ABXY-TI1S'!$C64+(drdp!I64)*'ABXY-TI1S'!$D64))</f>
        <v>-1.9483192607407265E-3</v>
      </c>
      <c r="J64" s="18">
        <f>IF(D64="SING",0,Model!$W$7*((drdp!D64)*'ABXY-TI1S'!$B64+(drdp!G64)*'ABXY-TI1S'!$C64+(drdp!J64)*'ABXY-TI1S'!$D64))</f>
        <v>2.7786303715952579E-3</v>
      </c>
      <c r="K64" s="21">
        <f>SUM(E$3:E63)+H64</f>
        <v>-0.65294660170130103</v>
      </c>
      <c r="L64" s="21">
        <f>SUM(F$3:F63)+I64</f>
        <v>-2.4216094052133881E-2</v>
      </c>
      <c r="M64" s="21">
        <f>SUM(G$3:G63)+J64</f>
        <v>0.18350232351455326</v>
      </c>
      <c r="N64" s="21"/>
      <c r="O64" s="21"/>
      <c r="P64" s="21"/>
      <c r="Q64" s="19">
        <f t="shared" si="1"/>
        <v>0.42633926467327743</v>
      </c>
      <c r="R64" s="19">
        <f t="shared" si="1"/>
        <v>5.8641921114179396E-4</v>
      </c>
      <c r="S64" s="19">
        <f t="shared" si="1"/>
        <v>3.3673102735239768E-2</v>
      </c>
      <c r="T64" s="19">
        <f t="shared" si="2"/>
        <v>1.5811816317819905E-2</v>
      </c>
      <c r="U64" s="19">
        <f t="shared" si="3"/>
        <v>-0.11981721854312029</v>
      </c>
      <c r="V64" s="19">
        <f t="shared" si="4"/>
        <v>-4.4437095250135202E-3</v>
      </c>
    </row>
    <row r="65" spans="1:22" x14ac:dyDescent="0.25">
      <c r="A65" s="26">
        <f>Wellpath!E65</f>
        <v>6051.08</v>
      </c>
      <c r="B65" s="22">
        <v>0</v>
      </c>
      <c r="C65" s="22">
        <f>-COS(Wellpath!L65) / GField</f>
        <v>-8.647683930357726E-2</v>
      </c>
      <c r="D65" s="22">
        <f>(TAN(Dip) * COS(Wellpath!L65) * SIN(Wellpath!O65)) / GField</f>
        <v>0.11985087674255099</v>
      </c>
      <c r="E65" s="20">
        <f>IF(D65="SING",(A66-A64)/2*Model!$W$7*(-SIN(Wellpath!$M65+Wellpath!$Q65) / GField),Model!$W$7*((drdp!B65+drdp!K65)*'ABXY-TI1S'!$B65+(drdp!E65+drdp!N65)*'ABXY-TI1S'!$C65+(drdp!H65+drdp!Q65)*'ABXY-TI1S'!$D65))</f>
        <v>-5.5172792504217119E-3</v>
      </c>
      <c r="F65" s="20">
        <f>IF(D65="SING",(A66-A64)/2*Model!$W$7*(COS(Wellpath!$M65+Wellpath!$Q65) / GField),Model!$W$7*((drdp!C65+drdp!L65)*'ABXY-TI1S'!$B65+(drdp!F65+drdp!O65)*'ABXY-TI1S'!$C65+(drdp!I65+drdp!R65)*'ABXY-TI1S'!$D65))</f>
        <v>-2.1296716785272761E-3</v>
      </c>
      <c r="G65" s="20">
        <f>IF(D65="SING",0,Model!$W$7*((drdp!D65+drdp!M65)*'ABXY-TI1S'!$B65+(drdp!G65+drdp!P65)*'ABXY-TI1S'!$C65+(drdp!J65+drdp!S65)*'ABXY-TI1S'!$D65))</f>
        <v>2.7935372967525739E-3</v>
      </c>
      <c r="H65" s="18">
        <f>IF(D65="SING",(A65-A64)/2*Model!$W$7*(-SIN(Wellpath!$M65+Wellpath!$Q65) / GField),Model!$W$7*((drdp!B65)*'ABXY-TI1S'!$B65+(drdp!E65)*'ABXY-TI1S'!$C65+(drdp!H65)*'ABXY-TI1S'!$D65))</f>
        <v>-2.8182262411153998E-3</v>
      </c>
      <c r="I65" s="18">
        <f>IF(D65="SING",(A65-A64)/2*Model!$W$7*(COS(Wellpath!$M65+Wellpath!$Q65) / GField),Model!$W$7*((drdp!C65)*'ABXY-TI1S'!$B65+(drdp!F65)*'ABXY-TI1S'!$C65+(drdp!I65)*'ABXY-TI1S'!$D65))</f>
        <v>-1.0878362933917285E-3</v>
      </c>
      <c r="J65" s="18">
        <f>IF(D65="SING",0,Model!$W$7*((drdp!D65)*'ABXY-TI1S'!$B65+(drdp!G65)*'ABXY-TI1S'!$C65+(drdp!J65)*'ABXY-TI1S'!$D65))</f>
        <v>1.4269388511812091E-3</v>
      </c>
      <c r="K65" s="21">
        <f>SUM(E$3:E64)+H65</f>
        <v>-0.65858192645350433</v>
      </c>
      <c r="L65" s="21">
        <f>SUM(F$3:F64)+I65</f>
        <v>-2.629913182391197E-2</v>
      </c>
      <c r="M65" s="21">
        <f>SUM(G$3:G64)+J65</f>
        <v>0.1863485867595453</v>
      </c>
      <c r="N65" s="21"/>
      <c r="O65" s="21"/>
      <c r="P65" s="21"/>
      <c r="Q65" s="19">
        <f t="shared" si="1"/>
        <v>0.433730153851209</v>
      </c>
      <c r="R65" s="19">
        <f t="shared" si="1"/>
        <v>6.9164433469149928E-4</v>
      </c>
      <c r="S65" s="19">
        <f t="shared" si="1"/>
        <v>3.472579578727978E-2</v>
      </c>
      <c r="T65" s="19">
        <f t="shared" si="2"/>
        <v>1.7320132900646608E-2</v>
      </c>
      <c r="U65" s="19">
        <f t="shared" si="3"/>
        <v>-0.12272581125998933</v>
      </c>
      <c r="V65" s="19">
        <f t="shared" si="4"/>
        <v>-4.9008060483889783E-3</v>
      </c>
    </row>
    <row r="66" spans="1:22" x14ac:dyDescent="0.25">
      <c r="A66" s="26">
        <f>Wellpath!E66</f>
        <v>6100</v>
      </c>
      <c r="B66" s="22">
        <v>0</v>
      </c>
      <c r="C66" s="22">
        <f>-COS(Wellpath!L66) / GField</f>
        <v>-8.6758588246144325E-2</v>
      </c>
      <c r="D66" s="22">
        <f>(TAN(Dip) * COS(Wellpath!L66) * SIN(Wellpath!O66)) / GField</f>
        <v>0.1234002941859802</v>
      </c>
      <c r="E66" s="20">
        <f>IF(D66="SING",(A67-A65)/2*Model!$W$7*(-SIN(Wellpath!$M66+Wellpath!$Q66) / GField),Model!$W$7*((drdp!B66+drdp!K66)*'ABXY-TI1S'!$B66+(drdp!E66+drdp!N66)*'ABXY-TI1S'!$C66+(drdp!H66+drdp!Q66)*'ABXY-TI1S'!$D66))</f>
        <v>-8.1844737030899468E-3</v>
      </c>
      <c r="F66" s="20">
        <f>IF(D66="SING",(A67-A65)/2*Model!$W$7*(COS(Wellpath!$M66+Wellpath!$Q66) / GField),Model!$W$7*((drdp!C66+drdp!L66)*'ABXY-TI1S'!$B66+(drdp!F66+drdp!O66)*'ABXY-TI1S'!$C66+(drdp!I66+drdp!R66)*'ABXY-TI1S'!$D66))</f>
        <v>-3.5454913584745929E-3</v>
      </c>
      <c r="G66" s="20">
        <f>IF(D66="SING",0,Model!$W$7*((drdp!D66+drdp!M66)*'ABXY-TI1S'!$B66+(drdp!G66+drdp!P66)*'ABXY-TI1S'!$C66+(drdp!J66+drdp!S66)*'ABXY-TI1S'!$D66))</f>
        <v>4.1386600357916368E-3</v>
      </c>
      <c r="H66" s="18">
        <f>IF(D66="SING",(A66-A65)/2*Model!$W$7*(-SIN(Wellpath!$M66+Wellpath!$Q66) / GField),Model!$W$7*((drdp!B66)*'ABXY-TI1S'!$B66+(drdp!E66)*'ABXY-TI1S'!$C66+(drdp!H66)*'ABXY-TI1S'!$D66))</f>
        <v>-2.6885875205154659E-3</v>
      </c>
      <c r="I66" s="18">
        <f>IF(D66="SING",(A66-A65)/2*Model!$W$7*(COS(Wellpath!$M66+Wellpath!$Q66) / GField),Model!$W$7*((drdp!C66)*'ABXY-TI1S'!$B66+(drdp!F66)*'ABXY-TI1S'!$C66+(drdp!I66)*'ABXY-TI1S'!$D66))</f>
        <v>-1.164688673493006E-3</v>
      </c>
      <c r="J66" s="18">
        <f>IF(D66="SING",0,Model!$W$7*((drdp!D66)*'ABXY-TI1S'!$B66+(drdp!G66)*'ABXY-TI1S'!$C66+(drdp!J66)*'ABXY-TI1S'!$D66))</f>
        <v>1.3595437077016414E-3</v>
      </c>
      <c r="K66" s="21">
        <f>SUM(E$3:E65)+H66</f>
        <v>-0.6639695669833261</v>
      </c>
      <c r="L66" s="21">
        <f>SUM(F$3:F65)+I66</f>
        <v>-2.8505655882540521E-2</v>
      </c>
      <c r="M66" s="21">
        <f>SUM(G$3:G65)+J66</f>
        <v>0.18907472891281832</v>
      </c>
      <c r="N66" s="21"/>
      <c r="O66" s="21"/>
      <c r="P66" s="21"/>
      <c r="Q66" s="19">
        <f t="shared" si="1"/>
        <v>0.44085558588002555</v>
      </c>
      <c r="R66" s="19">
        <f t="shared" si="1"/>
        <v>8.1257241729381703E-4</v>
      </c>
      <c r="S66" s="19">
        <f t="shared" si="1"/>
        <v>3.5749253113455733E-2</v>
      </c>
      <c r="T66" s="19">
        <f t="shared" si="2"/>
        <v>1.8926887992906132E-2</v>
      </c>
      <c r="U66" s="19">
        <f t="shared" si="3"/>
        <v>-0.12553986588373375</v>
      </c>
      <c r="V66" s="19">
        <f t="shared" si="4"/>
        <v>-5.3896991584734336E-3</v>
      </c>
    </row>
    <row r="67" spans="1:22" x14ac:dyDescent="0.25">
      <c r="A67" s="26">
        <f>Wellpath!E67</f>
        <v>6200</v>
      </c>
      <c r="B67" s="22">
        <v>0</v>
      </c>
      <c r="C67" s="22">
        <f>-COS(Wellpath!L67) / GField</f>
        <v>-8.7149039116630356E-2</v>
      </c>
      <c r="D67" s="22">
        <f>(TAN(Dip) * COS(Wellpath!L67) * SIN(Wellpath!O67)) / GField</f>
        <v>0.12968266913675194</v>
      </c>
      <c r="E67" s="20">
        <f>IF(D67="SING",(A68-A66)/2*Model!$W$7*(-SIN(Wellpath!$M67+Wellpath!$Q67) / GField),Model!$W$7*((drdp!B67+drdp!K67)*'ABXY-TI1S'!$B67+(drdp!E67+drdp!N67)*'ABXY-TI1S'!$C67+(drdp!H67+drdp!Q67)*'ABXY-TI1S'!$D67))</f>
        <v>-1.0778816321760479E-2</v>
      </c>
      <c r="F67" s="20">
        <f>IF(D67="SING",(A68-A66)/2*Model!$W$7*(COS(Wellpath!$M67+Wellpath!$Q67) / GField),Model!$W$7*((drdp!C67+drdp!L67)*'ABXY-TI1S'!$B67+(drdp!F67+drdp!O67)*'ABXY-TI1S'!$C67+(drdp!I67+drdp!R67)*'ABXY-TI1S'!$D67))</f>
        <v>-5.8026114175269688E-3</v>
      </c>
      <c r="G67" s="20">
        <f>IF(D67="SING",0,Model!$W$7*((drdp!D67+drdp!M67)*'ABXY-TI1S'!$B67+(drdp!G67+drdp!P67)*'ABXY-TI1S'!$C67+(drdp!J67+drdp!S67)*'ABXY-TI1S'!$D67))</f>
        <v>5.5168306667545174E-3</v>
      </c>
      <c r="H67" s="18">
        <f>IF(D67="SING",(A67-A66)/2*Model!$W$7*(-SIN(Wellpath!$M67+Wellpath!$Q67) / GField),Model!$W$7*((drdp!B67)*'ABXY-TI1S'!$B67+(drdp!E67)*'ABXY-TI1S'!$C67+(drdp!H67)*'ABXY-TI1S'!$D67))</f>
        <v>-5.3894081608802189E-3</v>
      </c>
      <c r="I67" s="18">
        <f>IF(D67="SING",(A67-A66)/2*Model!$W$7*(COS(Wellpath!$M67+Wellpath!$Q67) / GField),Model!$W$7*((drdp!C67)*'ABXY-TI1S'!$B67+(drdp!F67)*'ABXY-TI1S'!$C67+(drdp!I67)*'ABXY-TI1S'!$D67))</f>
        <v>-2.9013057087634735E-3</v>
      </c>
      <c r="J67" s="18">
        <f>IF(D67="SING",0,Model!$W$7*((drdp!D67)*'ABXY-TI1S'!$B67+(drdp!G67)*'ABXY-TI1S'!$C67+(drdp!J67)*'ABXY-TI1S'!$D67))</f>
        <v>2.7584153333772483E-3</v>
      </c>
      <c r="K67" s="21">
        <f>SUM(E$3:E66)+H67</f>
        <v>-0.67485486132678074</v>
      </c>
      <c r="L67" s="21">
        <f>SUM(F$3:F66)+I67</f>
        <v>-3.3787764276285583E-2</v>
      </c>
      <c r="M67" s="21">
        <f>SUM(G$3:G66)+J67</f>
        <v>0.19461226057428557</v>
      </c>
      <c r="N67" s="21"/>
      <c r="O67" s="21"/>
      <c r="P67" s="21"/>
      <c r="Q67" s="19">
        <f t="shared" si="1"/>
        <v>0.45542908385638847</v>
      </c>
      <c r="R67" s="19">
        <f t="shared" si="1"/>
        <v>1.1416130147898402E-3</v>
      </c>
      <c r="S67" s="19">
        <f t="shared" si="1"/>
        <v>3.7873931965833628E-2</v>
      </c>
      <c r="T67" s="19">
        <f t="shared" si="2"/>
        <v>2.2801836975214661E-2</v>
      </c>
      <c r="U67" s="19">
        <f t="shared" si="3"/>
        <v>-0.13133503012235082</v>
      </c>
      <c r="V67" s="19">
        <f t="shared" si="4"/>
        <v>-6.5755131855590272E-3</v>
      </c>
    </row>
    <row r="68" spans="1:22" x14ac:dyDescent="0.25">
      <c r="A68" s="26">
        <f>Wellpath!E68</f>
        <v>6300</v>
      </c>
      <c r="B68" s="22">
        <v>0</v>
      </c>
      <c r="C68" s="22">
        <f>-COS(Wellpath!L68) / GField</f>
        <v>-8.7296551655408949E-2</v>
      </c>
      <c r="D68" s="22">
        <f>(TAN(Dip) * COS(Wellpath!L68) * SIN(Wellpath!O68)) / GField</f>
        <v>0.13442540031645192</v>
      </c>
      <c r="E68" s="20">
        <f>IF(D68="SING",(A69-A67)/2*Model!$W$7*(-SIN(Wellpath!$M68+Wellpath!$Q68) / GField),Model!$W$7*((drdp!B68+drdp!K68)*'ABXY-TI1S'!$B68+(drdp!E68+drdp!N68)*'ABXY-TI1S'!$C68+(drdp!H68+drdp!Q68)*'ABXY-TI1S'!$D68))</f>
        <v>-1.03993295738283E-2</v>
      </c>
      <c r="F68" s="20">
        <f>IF(D68="SING",(A69-A67)/2*Model!$W$7*(COS(Wellpath!$M68+Wellpath!$Q68) / GField),Model!$W$7*((drdp!C68+drdp!L68)*'ABXY-TI1S'!$B68+(drdp!F68+drdp!O68)*'ABXY-TI1S'!$C68+(drdp!I68+drdp!R68)*'ABXY-TI1S'!$D68))</f>
        <v>-6.8280057436151875E-3</v>
      </c>
      <c r="G68" s="20">
        <f>IF(D68="SING",0,Model!$W$7*((drdp!D68+drdp!M68)*'ABXY-TI1S'!$B68+(drdp!G68+drdp!P68)*'ABXY-TI1S'!$C68+(drdp!J68+drdp!S68)*'ABXY-TI1S'!$D68))</f>
        <v>5.5007460896195712E-3</v>
      </c>
      <c r="H68" s="18">
        <f>IF(D68="SING",(A68-A67)/2*Model!$W$7*(-SIN(Wellpath!$M68+Wellpath!$Q68) / GField),Model!$W$7*((drdp!B68)*'ABXY-TI1S'!$B68+(drdp!E68)*'ABXY-TI1S'!$C68+(drdp!H68)*'ABXY-TI1S'!$D68))</f>
        <v>-5.1996647869141498E-3</v>
      </c>
      <c r="I68" s="18">
        <f>IF(D68="SING",(A68-A67)/2*Model!$W$7*(COS(Wellpath!$M68+Wellpath!$Q68) / GField),Model!$W$7*((drdp!C68)*'ABXY-TI1S'!$B68+(drdp!F68)*'ABXY-TI1S'!$C68+(drdp!I68)*'ABXY-TI1S'!$D68))</f>
        <v>-3.4140028718075937E-3</v>
      </c>
      <c r="J68" s="18">
        <f>IF(D68="SING",0,Model!$W$7*((drdp!D68)*'ABXY-TI1S'!$B68+(drdp!G68)*'ABXY-TI1S'!$C68+(drdp!J68)*'ABXY-TI1S'!$D68))</f>
        <v>2.7503730448097856E-3</v>
      </c>
      <c r="K68" s="21">
        <f>SUM(E$3:E67)+H68</f>
        <v>-0.68544393427457517</v>
      </c>
      <c r="L68" s="21">
        <f>SUM(F$3:F67)+I68</f>
        <v>-4.0103072856856666E-2</v>
      </c>
      <c r="M68" s="21">
        <f>SUM(G$3:G67)+J68</f>
        <v>0.20012104895247262</v>
      </c>
      <c r="N68" s="21"/>
      <c r="O68" s="21"/>
      <c r="P68" s="21"/>
      <c r="Q68" s="19">
        <f t="shared" ref="Q68:S131" si="5">K68^2</f>
        <v>0.46983338703380811</v>
      </c>
      <c r="R68" s="19">
        <f t="shared" si="5"/>
        <v>1.6082564525623539E-3</v>
      </c>
      <c r="S68" s="19">
        <f t="shared" si="5"/>
        <v>4.0048434233837943E-2</v>
      </c>
      <c r="T68" s="19">
        <f t="shared" ref="T68:T131" si="6">K68*L68</f>
        <v>2.7488408035503759E-2</v>
      </c>
      <c r="U68" s="19">
        <f t="shared" ref="U68:U131" si="7">K68*M68</f>
        <v>-0.13717175912513768</v>
      </c>
      <c r="V68" s="19">
        <f t="shared" ref="V68:V131" si="8">L68*M68</f>
        <v>-8.0254690063315884E-3</v>
      </c>
    </row>
    <row r="69" spans="1:22" x14ac:dyDescent="0.25">
      <c r="A69" s="26">
        <f>Wellpath!E69</f>
        <v>6400</v>
      </c>
      <c r="B69" s="22">
        <v>0</v>
      </c>
      <c r="C69" s="22">
        <f>-COS(Wellpath!L69) / GField</f>
        <v>-8.7213659543650984E-2</v>
      </c>
      <c r="D69" s="22">
        <f>(TAN(Dip) * COS(Wellpath!L69) * SIN(Wellpath!O69)) / GField</f>
        <v>0.13744640108193198</v>
      </c>
      <c r="E69" s="20">
        <f>IF(D69="SING",(A70-A68)/2*Model!$W$7*(-SIN(Wellpath!$M69+Wellpath!$Q69) / GField),Model!$W$7*((drdp!B69+drdp!K69)*'ABXY-TI1S'!$B69+(drdp!E69+drdp!N69)*'ABXY-TI1S'!$C69+(drdp!H69+drdp!Q69)*'ABXY-TI1S'!$D69))</f>
        <v>-9.8658448536605055E-3</v>
      </c>
      <c r="F69" s="20">
        <f>IF(D69="SING",(A70-A68)/2*Model!$W$7*(COS(Wellpath!$M69+Wellpath!$Q69) / GField),Model!$W$7*((drdp!C69+drdp!L69)*'ABXY-TI1S'!$B69+(drdp!F69+drdp!O69)*'ABXY-TI1S'!$C69+(drdp!I69+drdp!R69)*'ABXY-TI1S'!$D69))</f>
        <v>-7.7954924285646519E-3</v>
      </c>
      <c r="G69" s="20">
        <f>IF(D69="SING",0,Model!$W$7*((drdp!D69+drdp!M69)*'ABXY-TI1S'!$B69+(drdp!G69+drdp!P69)*'ABXY-TI1S'!$C69+(drdp!J69+drdp!S69)*'ABXY-TI1S'!$D69))</f>
        <v>5.5098148093311984E-3</v>
      </c>
      <c r="H69" s="18">
        <f>IF(D69="SING",(A69-A68)/2*Model!$W$7*(-SIN(Wellpath!$M69+Wellpath!$Q69) / GField),Model!$W$7*((drdp!B69)*'ABXY-TI1S'!$B69+(drdp!E69)*'ABXY-TI1S'!$C69+(drdp!H69)*'ABXY-TI1S'!$D69))</f>
        <v>-4.9329224268302527E-3</v>
      </c>
      <c r="I69" s="18">
        <f>IF(D69="SING",(A69-A68)/2*Model!$W$7*(COS(Wellpath!$M69+Wellpath!$Q69) / GField),Model!$W$7*((drdp!C69)*'ABXY-TI1S'!$B69+(drdp!F69)*'ABXY-TI1S'!$C69+(drdp!I69)*'ABXY-TI1S'!$D69))</f>
        <v>-3.8977462142823259E-3</v>
      </c>
      <c r="J69" s="18">
        <f>IF(D69="SING",0,Model!$W$7*((drdp!D69)*'ABXY-TI1S'!$B69+(drdp!G69)*'ABXY-TI1S'!$C69+(drdp!J69)*'ABXY-TI1S'!$D69))</f>
        <v>2.7549074046655992E-3</v>
      </c>
      <c r="K69" s="21">
        <f>SUM(E$3:E68)+H69</f>
        <v>-0.69557652148831961</v>
      </c>
      <c r="L69" s="21">
        <f>SUM(F$3:F68)+I69</f>
        <v>-4.7414821942946592E-2</v>
      </c>
      <c r="M69" s="21">
        <f>SUM(G$3:G68)+J69</f>
        <v>0.205626329401948</v>
      </c>
      <c r="N69" s="21"/>
      <c r="O69" s="21"/>
      <c r="P69" s="21"/>
      <c r="Q69" s="19">
        <f t="shared" si="5"/>
        <v>0.48382669724579075</v>
      </c>
      <c r="R69" s="19">
        <f t="shared" si="5"/>
        <v>2.2481653398813296E-3</v>
      </c>
      <c r="S69" s="19">
        <f t="shared" si="5"/>
        <v>4.2282187343318421E-2</v>
      </c>
      <c r="T69" s="19">
        <f t="shared" si="6"/>
        <v>3.298063691406284E-2</v>
      </c>
      <c r="U69" s="19">
        <f t="shared" si="7"/>
        <v>-0.14302884693181836</v>
      </c>
      <c r="V69" s="19">
        <f t="shared" si="8"/>
        <v>-9.7497357953750478E-3</v>
      </c>
    </row>
    <row r="70" spans="1:22" x14ac:dyDescent="0.25">
      <c r="A70" s="26">
        <f>Wellpath!E70</f>
        <v>6500</v>
      </c>
      <c r="B70" s="22">
        <v>0</v>
      </c>
      <c r="C70" s="22">
        <f>-COS(Wellpath!L70) / GField</f>
        <v>-8.6889257567505818E-2</v>
      </c>
      <c r="D70" s="22">
        <f>(TAN(Dip) * COS(Wellpath!L70) * SIN(Wellpath!O70)) / GField</f>
        <v>0.13866228417193696</v>
      </c>
      <c r="E70" s="20">
        <f>IF(D70="SING",(A71-A69)/2*Model!$W$7*(-SIN(Wellpath!$M70+Wellpath!$Q70) / GField),Model!$W$7*((drdp!B70+drdp!K70)*'ABXY-TI1S'!$B70+(drdp!E70+drdp!N70)*'ABXY-TI1S'!$C70+(drdp!H70+drdp!Q70)*'ABXY-TI1S'!$D70))</f>
        <v>-8.1262093611863956E-3</v>
      </c>
      <c r="F70" s="20">
        <f>IF(D70="SING",(A71-A69)/2*Model!$W$7*(COS(Wellpath!$M70+Wellpath!$Q70) / GField),Model!$W$7*((drdp!C70+drdp!L70)*'ABXY-TI1S'!$B70+(drdp!F70+drdp!O70)*'ABXY-TI1S'!$C70+(drdp!I70+drdp!R70)*'ABXY-TI1S'!$D70))</f>
        <v>-7.6528661257254825E-3</v>
      </c>
      <c r="G70" s="20">
        <f>IF(D70="SING",0,Model!$W$7*((drdp!D70+drdp!M70)*'ABXY-TI1S'!$B70+(drdp!G70+drdp!P70)*'ABXY-TI1S'!$C70+(drdp!J70+drdp!S70)*'ABXY-TI1S'!$D70))</f>
        <v>4.8964047317649169E-3</v>
      </c>
      <c r="H70" s="18">
        <f>IF(D70="SING",(A70-A69)/2*Model!$W$7*(-SIN(Wellpath!$M70+Wellpath!$Q70) / GField),Model!$W$7*((drdp!B70)*'ABXY-TI1S'!$B70+(drdp!E70)*'ABXY-TI1S'!$C70+(drdp!H70)*'ABXY-TI1S'!$D70))</f>
        <v>-4.6009564948400012E-3</v>
      </c>
      <c r="I70" s="18">
        <f>IF(D70="SING",(A70-A69)/2*Model!$W$7*(COS(Wellpath!$M70+Wellpath!$Q70) / GField),Model!$W$7*((drdp!C70)*'ABXY-TI1S'!$B70+(drdp!F70)*'ABXY-TI1S'!$C70+(drdp!I70)*'ABXY-TI1S'!$D70))</f>
        <v>-4.3329555688628096E-3</v>
      </c>
      <c r="J70" s="18">
        <f>IF(D70="SING",0,Model!$W$7*((drdp!D70)*'ABXY-TI1S'!$B70+(drdp!G70)*'ABXY-TI1S'!$C70+(drdp!J70)*'ABXY-TI1S'!$D70))</f>
        <v>2.7722821491138745E-3</v>
      </c>
      <c r="K70" s="21">
        <f>SUM(E$3:E69)+H70</f>
        <v>-0.70511040040998985</v>
      </c>
      <c r="L70" s="21">
        <f>SUM(F$3:F69)+I70</f>
        <v>-5.5645523726091724E-2</v>
      </c>
      <c r="M70" s="21">
        <f>SUM(G$3:G69)+J70</f>
        <v>0.21115351895572745</v>
      </c>
      <c r="N70" s="21"/>
      <c r="O70" s="21"/>
      <c r="P70" s="21"/>
      <c r="Q70" s="19">
        <f t="shared" si="5"/>
        <v>0.4971806767663362</v>
      </c>
      <c r="R70" s="19">
        <f t="shared" si="5"/>
        <v>3.0964243107510368E-3</v>
      </c>
      <c r="S70" s="19">
        <f t="shared" si="5"/>
        <v>4.4585808567386753E-2</v>
      </c>
      <c r="T70" s="19">
        <f t="shared" si="6"/>
        <v>3.9236237515528127E-2</v>
      </c>
      <c r="U70" s="19">
        <f t="shared" si="7"/>
        <v>-0.14888654229885137</v>
      </c>
      <c r="V70" s="19">
        <f t="shared" si="8"/>
        <v>-1.1749748148898691E-2</v>
      </c>
    </row>
    <row r="71" spans="1:22" x14ac:dyDescent="0.25">
      <c r="A71" s="26">
        <f>Wellpath!E71</f>
        <v>6576.62</v>
      </c>
      <c r="B71" s="22">
        <v>0</v>
      </c>
      <c r="C71" s="22">
        <f>-COS(Wellpath!L71) / GField</f>
        <v>-8.647683930357726E-2</v>
      </c>
      <c r="D71" s="22">
        <f>(TAN(Dip) * COS(Wellpath!L71) * SIN(Wellpath!O71)) / GField</f>
        <v>0.13839187189984894</v>
      </c>
      <c r="E71" s="20">
        <f>IF(D71="SING",(A72-A70)/2*Model!$W$7*(-SIN(Wellpath!$M71+Wellpath!$Q71) / GField),Model!$W$7*((drdp!B71+drdp!K71)*'ABXY-TI1S'!$B71+(drdp!E71+drdp!N71)*'ABXY-TI1S'!$C71+(drdp!H71+drdp!Q71)*'ABXY-TI1S'!$D71))</f>
        <v>-4.3118493416282652E-3</v>
      </c>
      <c r="F71" s="20">
        <f>IF(D71="SING",(A72-A70)/2*Model!$W$7*(COS(Wellpath!$M71+Wellpath!$Q71) / GField),Model!$W$7*((drdp!C71+drdp!L71)*'ABXY-TI1S'!$B71+(drdp!F71+drdp!O71)*'ABXY-TI1S'!$C71+(drdp!I71+drdp!R71)*'ABXY-TI1S'!$D71))</f>
        <v>-4.6238923163026777E-3</v>
      </c>
      <c r="G71" s="20">
        <f>IF(D71="SING",0,Model!$W$7*((drdp!D71+drdp!M71)*'ABXY-TI1S'!$B71+(drdp!G71+drdp!P71)*'ABXY-TI1S'!$C71+(drdp!J71+drdp!S71)*'ABXY-TI1S'!$D71))</f>
        <v>2.7935372967525731E-3</v>
      </c>
      <c r="H71" s="18">
        <f>IF(D71="SING",(A71-A70)/2*Model!$W$7*(-SIN(Wellpath!$M71+Wellpath!$Q71) / GField),Model!$W$7*((drdp!B71)*'ABXY-TI1S'!$B71+(drdp!E71)*'ABXY-TI1S'!$C71+(drdp!H71)*'ABXY-TI1S'!$D71))</f>
        <v>-3.3037389655555635E-3</v>
      </c>
      <c r="I71" s="18">
        <f>IF(D71="SING",(A71-A70)/2*Model!$W$7*(COS(Wellpath!$M71+Wellpath!$Q71) / GField),Model!$W$7*((drdp!C71)*'ABXY-TI1S'!$B71+(drdp!F71)*'ABXY-TI1S'!$C71+(drdp!I71)*'ABXY-TI1S'!$D71))</f>
        <v>-3.5428262927510983E-3</v>
      </c>
      <c r="J71" s="18">
        <f>IF(D71="SING",0,Model!$W$7*((drdp!D71)*'ABXY-TI1S'!$B71+(drdp!G71)*'ABXY-TI1S'!$C71+(drdp!J71)*'ABXY-TI1S'!$D71))</f>
        <v>2.1404082767718133E-3</v>
      </c>
      <c r="K71" s="21">
        <f>SUM(E$3:E70)+H71</f>
        <v>-0.71193939224189173</v>
      </c>
      <c r="L71" s="21">
        <f>SUM(F$3:F70)+I71</f>
        <v>-6.2508260575705493E-2</v>
      </c>
      <c r="M71" s="21">
        <f>SUM(G$3:G70)+J71</f>
        <v>0.21541804981515031</v>
      </c>
      <c r="N71" s="21"/>
      <c r="O71" s="21"/>
      <c r="P71" s="21"/>
      <c r="Q71" s="19">
        <f t="shared" si="5"/>
        <v>0.50685769822575422</v>
      </c>
      <c r="R71" s="19">
        <f t="shared" si="5"/>
        <v>3.9072826402002979E-3</v>
      </c>
      <c r="S71" s="19">
        <f t="shared" si="5"/>
        <v>4.6404936186162579E-2</v>
      </c>
      <c r="T71" s="19">
        <f t="shared" si="6"/>
        <v>4.4502093044365573E-2</v>
      </c>
      <c r="U71" s="19">
        <f t="shared" si="7"/>
        <v>-0.15336459546333167</v>
      </c>
      <c r="V71" s="19">
        <f t="shared" si="8"/>
        <v>-1.3465407590555723E-2</v>
      </c>
    </row>
    <row r="72" spans="1:22" x14ac:dyDescent="0.25">
      <c r="A72" s="26">
        <f>Wellpath!E72</f>
        <v>6600</v>
      </c>
      <c r="B72" s="22">
        <v>0</v>
      </c>
      <c r="C72" s="22">
        <f>-COS(Wellpath!L72) / GField</f>
        <v>-8.6618010609933876E-2</v>
      </c>
      <c r="D72" s="22">
        <f>(TAN(Dip) * COS(Wellpath!L72) * SIN(Wellpath!O72)) / GField</f>
        <v>0.13858211428823933</v>
      </c>
      <c r="E72" s="20">
        <f>IF(D72="SING",(A73-A71)/2*Model!$W$7*(-SIN(Wellpath!$M72+Wellpath!$Q72) / GField),Model!$W$7*((drdp!B72+drdp!K72)*'ABXY-TI1S'!$B72+(drdp!E72+drdp!N72)*'ABXY-TI1S'!$C72+(drdp!H72+drdp!Q72)*'ABXY-TI1S'!$D72))</f>
        <v>-5.1725707288677366E-3</v>
      </c>
      <c r="F72" s="20">
        <f>IF(D72="SING",(A73-A71)/2*Model!$W$7*(COS(Wellpath!$M72+Wellpath!$Q72) / GField),Model!$W$7*((drdp!C72+drdp!L72)*'ABXY-TI1S'!$B72+(drdp!F72+drdp!O72)*'ABXY-TI1S'!$C72+(drdp!I72+drdp!R72)*'ABXY-TI1S'!$D72))</f>
        <v>-5.8412826121537137E-3</v>
      </c>
      <c r="G72" s="20">
        <f>IF(D72="SING",0,Model!$W$7*((drdp!D72+drdp!M72)*'ABXY-TI1S'!$B72+(drdp!G72+drdp!P72)*'ABXY-TI1S'!$C72+(drdp!J72+drdp!S72)*'ABXY-TI1S'!$D72))</f>
        <v>3.4378171459122312E-3</v>
      </c>
      <c r="H72" s="18">
        <f>IF(D72="SING",(A72-A71)/2*Model!$W$7*(-SIN(Wellpath!$M72+Wellpath!$Q72) / GField),Model!$W$7*((drdp!B72)*'ABXY-TI1S'!$B72+(drdp!E72)*'ABXY-TI1S'!$C72+(drdp!H72)*'ABXY-TI1S'!$D72))</f>
        <v>-9.8018077193166571E-4</v>
      </c>
      <c r="I72" s="18">
        <f>IF(D72="SING",(A72-A71)/2*Model!$W$7*(COS(Wellpath!$M72+Wellpath!$Q72) / GField),Model!$W$7*((drdp!C72)*'ABXY-TI1S'!$B72+(drdp!F72)*'ABXY-TI1S'!$C72+(drdp!I72)*'ABXY-TI1S'!$D72))</f>
        <v>-1.1068989096462572E-3</v>
      </c>
      <c r="J72" s="18">
        <f>IF(D72="SING",0,Model!$W$7*((drdp!D72)*'ABXY-TI1S'!$B72+(drdp!G72)*'ABXY-TI1S'!$C72+(drdp!J72)*'ABXY-TI1S'!$D72))</f>
        <v>6.514521386888375E-4</v>
      </c>
      <c r="K72" s="21">
        <f>SUM(E$3:E71)+H72</f>
        <v>-0.7139276833898961</v>
      </c>
      <c r="L72" s="21">
        <f>SUM(F$3:F71)+I72</f>
        <v>-6.4696225508903332E-2</v>
      </c>
      <c r="M72" s="21">
        <f>SUM(G$3:G71)+J72</f>
        <v>0.21672263097381991</v>
      </c>
      <c r="N72" s="21"/>
      <c r="O72" s="21"/>
      <c r="P72" s="21"/>
      <c r="Q72" s="19">
        <f t="shared" si="5"/>
        <v>0.5096927371104637</v>
      </c>
      <c r="R72" s="19">
        <f t="shared" si="5"/>
        <v>4.1856015950988744E-3</v>
      </c>
      <c r="S72" s="19">
        <f t="shared" si="5"/>
        <v>4.6968698776214526E-2</v>
      </c>
      <c r="T72" s="19">
        <f t="shared" si="6"/>
        <v>4.6188426401641655E-2</v>
      </c>
      <c r="U72" s="19">
        <f t="shared" si="7"/>
        <v>-0.15472428586930259</v>
      </c>
      <c r="V72" s="19">
        <f t="shared" si="8"/>
        <v>-1.4021136206365092E-2</v>
      </c>
    </row>
    <row r="73" spans="1:22" x14ac:dyDescent="0.25">
      <c r="A73" s="26">
        <f>Wellpath!E73</f>
        <v>6700</v>
      </c>
      <c r="B73" s="22">
        <v>0</v>
      </c>
      <c r="C73" s="22">
        <f>-COS(Wellpath!L73) / GField</f>
        <v>-8.7065764584773914E-2</v>
      </c>
      <c r="D73" s="22">
        <f>(TAN(Dip) * COS(Wellpath!L73) * SIN(Wellpath!O73)) / GField</f>
        <v>0.1383105379465103</v>
      </c>
      <c r="E73" s="20">
        <f>IF(D73="SING",(A74-A72)/2*Model!$W$7*(-SIN(Wellpath!$M73+Wellpath!$Q73) / GField),Model!$W$7*((drdp!B73+drdp!K73)*'ABXY-TI1S'!$B73+(drdp!E73+drdp!N73)*'ABXY-TI1S'!$C73+(drdp!H73+drdp!Q73)*'ABXY-TI1S'!$D73))</f>
        <v>-7.2612624953178086E-3</v>
      </c>
      <c r="F73" s="20">
        <f>IF(D73="SING",(A74-A72)/2*Model!$W$7*(COS(Wellpath!$M73+Wellpath!$Q73) / GField),Model!$W$7*((drdp!C73+drdp!L73)*'ABXY-TI1S'!$B73+(drdp!F73+drdp!O73)*'ABXY-TI1S'!$C73+(drdp!I73+drdp!R73)*'ABXY-TI1S'!$D73))</f>
        <v>-1.0318673654753554E-2</v>
      </c>
      <c r="G73" s="20">
        <f>IF(D73="SING",0,Model!$W$7*((drdp!D73+drdp!M73)*'ABXY-TI1S'!$B73+(drdp!G73+drdp!P73)*'ABXY-TI1S'!$C73+(drdp!J73+drdp!S73)*'ABXY-TI1S'!$D73))</f>
        <v>5.5258026500006382E-3</v>
      </c>
      <c r="H73" s="18">
        <f>IF(D73="SING",(A73-A72)/2*Model!$W$7*(-SIN(Wellpath!$M73+Wellpath!$Q73) / GField),Model!$W$7*((drdp!B73)*'ABXY-TI1S'!$B73+(drdp!E73)*'ABXY-TI1S'!$C73+(drdp!H73)*'ABXY-TI1S'!$D73))</f>
        <v>-3.63063124765889E-3</v>
      </c>
      <c r="I73" s="18">
        <f>IF(D73="SING",(A73-A72)/2*Model!$W$7*(COS(Wellpath!$M73+Wellpath!$Q73) / GField),Model!$W$7*((drdp!C73)*'ABXY-TI1S'!$B73+(drdp!F73)*'ABXY-TI1S'!$C73+(drdp!I73)*'ABXY-TI1S'!$D73))</f>
        <v>-5.1593368273767579E-3</v>
      </c>
      <c r="J73" s="18">
        <f>IF(D73="SING",0,Model!$W$7*((drdp!D73)*'ABXY-TI1S'!$B73+(drdp!G73)*'ABXY-TI1S'!$C73+(drdp!J73)*'ABXY-TI1S'!$D73))</f>
        <v>2.7629013250003082E-3</v>
      </c>
      <c r="K73" s="21">
        <f>SUM(E$3:E72)+H73</f>
        <v>-0.7217507045944912</v>
      </c>
      <c r="L73" s="21">
        <f>SUM(F$3:F72)+I73</f>
        <v>-7.4589946038787547E-2</v>
      </c>
      <c r="M73" s="21">
        <f>SUM(G$3:G72)+J73</f>
        <v>0.22227189730604363</v>
      </c>
      <c r="N73" s="21"/>
      <c r="O73" s="21"/>
      <c r="P73" s="21"/>
      <c r="Q73" s="19">
        <f t="shared" si="5"/>
        <v>0.52092407958264453</v>
      </c>
      <c r="R73" s="19">
        <f t="shared" si="5"/>
        <v>5.5636600500692385E-3</v>
      </c>
      <c r="S73" s="19">
        <f t="shared" si="5"/>
        <v>4.9404796332028406E-2</v>
      </c>
      <c r="T73" s="19">
        <f t="shared" si="6"/>
        <v>5.3835346109159993E-2</v>
      </c>
      <c r="U73" s="19">
        <f t="shared" si="7"/>
        <v>-0.16042489849219138</v>
      </c>
      <c r="V73" s="19">
        <f t="shared" si="8"/>
        <v>-1.657924882599672E-2</v>
      </c>
    </row>
    <row r="74" spans="1:22" x14ac:dyDescent="0.25">
      <c r="A74" s="26">
        <f>Wellpath!E74</f>
        <v>6800</v>
      </c>
      <c r="B74" s="22">
        <v>0</v>
      </c>
      <c r="C74" s="22">
        <f>-COS(Wellpath!L74) / GField</f>
        <v>-8.7287352053850908E-2</v>
      </c>
      <c r="D74" s="22">
        <f>(TAN(Dip) * COS(Wellpath!L74) * SIN(Wellpath!O74)) / GField</f>
        <v>0.13626604724697436</v>
      </c>
      <c r="E74" s="20">
        <f>IF(D74="SING",(A75-A73)/2*Model!$W$7*(-SIN(Wellpath!$M74+Wellpath!$Q74) / GField),Model!$W$7*((drdp!B74+drdp!K74)*'ABXY-TI1S'!$B74+(drdp!E74+drdp!N74)*'ABXY-TI1S'!$C74+(drdp!H74+drdp!Q74)*'ABXY-TI1S'!$D74))</f>
        <v>-5.9942226877397423E-3</v>
      </c>
      <c r="F74" s="20">
        <f>IF(D74="SING",(A75-A73)/2*Model!$W$7*(COS(Wellpath!$M74+Wellpath!$Q74) / GField),Model!$W$7*((drdp!C74+drdp!L74)*'ABXY-TI1S'!$B74+(drdp!F74+drdp!O74)*'ABXY-TI1S'!$C74+(drdp!I74+drdp!R74)*'ABXY-TI1S'!$D74))</f>
        <v>-1.0991949941000384E-2</v>
      </c>
      <c r="G74" s="20">
        <f>IF(D74="SING",0,Model!$W$7*((drdp!D74+drdp!M74)*'ABXY-TI1S'!$B74+(drdp!G74+drdp!P74)*'ABXY-TI1S'!$C74+(drdp!J74+drdp!S74)*'ABXY-TI1S'!$D74))</f>
        <v>5.5017564077794491E-3</v>
      </c>
      <c r="H74" s="18">
        <f>IF(D74="SING",(A74-A73)/2*Model!$W$7*(-SIN(Wellpath!$M74+Wellpath!$Q74) / GField),Model!$W$7*((drdp!B74)*'ABXY-TI1S'!$B74+(drdp!E74)*'ABXY-TI1S'!$C74+(drdp!H74)*'ABXY-TI1S'!$D74))</f>
        <v>-2.9971113438699046E-3</v>
      </c>
      <c r="I74" s="18">
        <f>IF(D74="SING",(A74-A73)/2*Model!$W$7*(COS(Wellpath!$M74+Wellpath!$Q74) / GField),Model!$W$7*((drdp!C74)*'ABXY-TI1S'!$B74+(drdp!F74)*'ABXY-TI1S'!$C74+(drdp!I74)*'ABXY-TI1S'!$D74))</f>
        <v>-5.4959749705002538E-3</v>
      </c>
      <c r="J74" s="18">
        <f>IF(D74="SING",0,Model!$W$7*((drdp!D74)*'ABXY-TI1S'!$B74+(drdp!G74)*'ABXY-TI1S'!$C74+(drdp!J74)*'ABXY-TI1S'!$D74))</f>
        <v>2.7508782038897549E-3</v>
      </c>
      <c r="K74" s="21">
        <f>SUM(E$3:E73)+H74</f>
        <v>-0.72837844718601996</v>
      </c>
      <c r="L74" s="21">
        <f>SUM(F$3:F73)+I74</f>
        <v>-8.5245257836664604E-2</v>
      </c>
      <c r="M74" s="21">
        <f>SUM(G$3:G73)+J74</f>
        <v>0.2277856768349337</v>
      </c>
      <c r="N74" s="21"/>
      <c r="O74" s="21"/>
      <c r="P74" s="21"/>
      <c r="Q74" s="19">
        <f t="shared" si="5"/>
        <v>0.53053516232511766</v>
      </c>
      <c r="R74" s="19">
        <f t="shared" si="5"/>
        <v>7.2667539836394276E-3</v>
      </c>
      <c r="S74" s="19">
        <f t="shared" si="5"/>
        <v>5.1886314571148853E-2</v>
      </c>
      <c r="T74" s="19">
        <f t="shared" si="6"/>
        <v>6.2090808533041664E-2</v>
      </c>
      <c r="U74" s="19">
        <f t="shared" si="7"/>
        <v>-0.16591417758424556</v>
      </c>
      <c r="V74" s="19">
        <f t="shared" si="8"/>
        <v>-1.9417648753293083E-2</v>
      </c>
    </row>
    <row r="75" spans="1:22" x14ac:dyDescent="0.25">
      <c r="A75" s="26">
        <f>Wellpath!E75</f>
        <v>6900</v>
      </c>
      <c r="B75" s="22">
        <v>0</v>
      </c>
      <c r="C75" s="22">
        <f>-COS(Wellpath!L75) / GField</f>
        <v>-8.7259737296749393E-2</v>
      </c>
      <c r="D75" s="22">
        <f>(TAN(Dip) * COS(Wellpath!L75) * SIN(Wellpath!O75)) / GField</f>
        <v>0.13241296412416392</v>
      </c>
      <c r="E75" s="20">
        <f>IF(D75="SING",(A76-A74)/2*Model!$W$7*(-SIN(Wellpath!$M75+Wellpath!$Q75) / GField),Model!$W$7*((drdp!B75+drdp!K75)*'ABXY-TI1S'!$B75+(drdp!E75+drdp!N75)*'ABXY-TI1S'!$C75+(drdp!H75+drdp!Q75)*'ABXY-TI1S'!$D75))</f>
        <v>-4.6320601320114698E-3</v>
      </c>
      <c r="F75" s="20">
        <f>IF(D75="SING",(A76-A74)/2*Model!$W$7*(COS(Wellpath!$M75+Wellpath!$Q75) / GField),Model!$W$7*((drdp!C75+drdp!L75)*'ABXY-TI1S'!$B75+(drdp!F75+drdp!O75)*'ABXY-TI1S'!$C75+(drdp!I75+drdp!R75)*'ABXY-TI1S'!$D75))</f>
        <v>-1.1454287029246233E-2</v>
      </c>
      <c r="G75" s="20">
        <f>IF(D75="SING",0,Model!$W$7*((drdp!D75+drdp!M75)*'ABXY-TI1S'!$B75+(drdp!G75+drdp!P75)*'ABXY-TI1S'!$C75+(drdp!J75+drdp!S75)*'ABXY-TI1S'!$D75))</f>
        <v>5.5047833395331395E-3</v>
      </c>
      <c r="H75" s="18">
        <f>IF(D75="SING",(A75-A74)/2*Model!$W$7*(-SIN(Wellpath!$M75+Wellpath!$Q75) / GField),Model!$W$7*((drdp!B75)*'ABXY-TI1S'!$B75+(drdp!E75)*'ABXY-TI1S'!$C75+(drdp!H75)*'ABXY-TI1S'!$D75))</f>
        <v>-2.316030066005718E-3</v>
      </c>
      <c r="I75" s="18">
        <f>IF(D75="SING",(A75-A74)/2*Model!$W$7*(COS(Wellpath!$M75+Wellpath!$Q75) / GField),Model!$W$7*((drdp!C75)*'ABXY-TI1S'!$B75+(drdp!F75)*'ABXY-TI1S'!$C75+(drdp!I75)*'ABXY-TI1S'!$D75))</f>
        <v>-5.7271435146230747E-3</v>
      </c>
      <c r="J75" s="18">
        <f>IF(D75="SING",0,Model!$W$7*((drdp!D75)*'ABXY-TI1S'!$B75+(drdp!G75)*'ABXY-TI1S'!$C75+(drdp!J75)*'ABXY-TI1S'!$D75))</f>
        <v>2.7523916697665494E-3</v>
      </c>
      <c r="K75" s="21">
        <f>SUM(E$3:E74)+H75</f>
        <v>-0.73369158859589545</v>
      </c>
      <c r="L75" s="21">
        <f>SUM(F$3:F74)+I75</f>
        <v>-9.6468376321787813E-2</v>
      </c>
      <c r="M75" s="21">
        <f>SUM(G$3:G74)+J75</f>
        <v>0.23328894670858993</v>
      </c>
      <c r="N75" s="21"/>
      <c r="O75" s="21"/>
      <c r="P75" s="21"/>
      <c r="Q75" s="19">
        <f t="shared" si="5"/>
        <v>0.53830334717636874</v>
      </c>
      <c r="R75" s="19">
        <f t="shared" si="5"/>
        <v>9.3061476301620708E-3</v>
      </c>
      <c r="S75" s="19">
        <f t="shared" si="5"/>
        <v>5.4423732656403316E-2</v>
      </c>
      <c r="T75" s="19">
        <f t="shared" si="6"/>
        <v>7.0778036272799161E-2</v>
      </c>
      <c r="U75" s="19">
        <f t="shared" si="7"/>
        <v>-0.17116213791248855</v>
      </c>
      <c r="V75" s="19">
        <f t="shared" si="8"/>
        <v>-2.2505005902797755E-2</v>
      </c>
    </row>
    <row r="76" spans="1:22" x14ac:dyDescent="0.25">
      <c r="A76" s="26">
        <f>Wellpath!E76</f>
        <v>7000</v>
      </c>
      <c r="B76" s="22">
        <v>0</v>
      </c>
      <c r="C76" s="22">
        <f>-COS(Wellpath!L76) / GField</f>
        <v>-8.6991562424425586E-2</v>
      </c>
      <c r="D76" s="22">
        <f>(TAN(Dip) * COS(Wellpath!L76) * SIN(Wellpath!O76)) / GField</f>
        <v>0.12692151948209046</v>
      </c>
      <c r="E76" s="20">
        <f>IF(D76="SING",(A77-A75)/2*Model!$W$7*(-SIN(Wellpath!$M76+Wellpath!$Q76) / GField),Model!$W$7*((drdp!B76+drdp!K76)*'ABXY-TI1S'!$B76+(drdp!E76+drdp!N76)*'ABXY-TI1S'!$C76+(drdp!H76+drdp!Q76)*'ABXY-TI1S'!$D76))</f>
        <v>-3.2372994034946291E-3</v>
      </c>
      <c r="F76" s="20">
        <f>IF(D76="SING",(A77-A75)/2*Model!$W$7*(COS(Wellpath!$M76+Wellpath!$Q76) / GField),Model!$W$7*((drdp!C76+drdp!L76)*'ABXY-TI1S'!$B76+(drdp!F76+drdp!O76)*'ABXY-TI1S'!$C76+(drdp!I76+drdp!R76)*'ABXY-TI1S'!$D76))</f>
        <v>-1.1686355460453967E-2</v>
      </c>
      <c r="G76" s="20">
        <f>IF(D76="SING",0,Model!$W$7*((drdp!D76+drdp!M76)*'ABXY-TI1S'!$B76+(drdp!G76+drdp!P76)*'ABXY-TI1S'!$C76+(drdp!J76+drdp!S76)*'ABXY-TI1S'!$D76))</f>
        <v>5.5337319644419162E-3</v>
      </c>
      <c r="H76" s="18">
        <f>IF(D76="SING",(A76-A75)/2*Model!$W$7*(-SIN(Wellpath!$M76+Wellpath!$Q76) / GField),Model!$W$7*((drdp!B76)*'ABXY-TI1S'!$B76+(drdp!E76)*'ABXY-TI1S'!$C76+(drdp!H76)*'ABXY-TI1S'!$D76))</f>
        <v>-1.6186497017473146E-3</v>
      </c>
      <c r="I76" s="18">
        <f>IF(D76="SING",(A76-A75)/2*Model!$W$7*(COS(Wellpath!$M76+Wellpath!$Q76) / GField),Model!$W$7*((drdp!C76)*'ABXY-TI1S'!$B76+(drdp!F76)*'ABXY-TI1S'!$C76+(drdp!I76)*'ABXY-TI1S'!$D76))</f>
        <v>-5.8431777302269837E-3</v>
      </c>
      <c r="J76" s="18">
        <f>IF(D76="SING",0,Model!$W$7*((drdp!D76)*'ABXY-TI1S'!$B76+(drdp!G76)*'ABXY-TI1S'!$C76+(drdp!J76)*'ABXY-TI1S'!$D76))</f>
        <v>2.7668659822209581E-3</v>
      </c>
      <c r="K76" s="21">
        <f>SUM(E$3:E75)+H76</f>
        <v>-0.73762626836364853</v>
      </c>
      <c r="L76" s="21">
        <f>SUM(F$3:F75)+I76</f>
        <v>-0.10803869756663796</v>
      </c>
      <c r="M76" s="21">
        <f>SUM(G$3:G75)+J76</f>
        <v>0.23880820436057748</v>
      </c>
      <c r="N76" s="21"/>
      <c r="O76" s="21"/>
      <c r="P76" s="21"/>
      <c r="Q76" s="19">
        <f t="shared" si="5"/>
        <v>0.54409251178008122</v>
      </c>
      <c r="R76" s="19">
        <f t="shared" si="5"/>
        <v>1.1672360171895463E-2</v>
      </c>
      <c r="S76" s="19">
        <f t="shared" si="5"/>
        <v>5.7029358469923339E-2</v>
      </c>
      <c r="T76" s="19">
        <f t="shared" si="6"/>
        <v>7.9692181324947958E-2</v>
      </c>
      <c r="U76" s="19">
        <f t="shared" si="7"/>
        <v>-0.17615120463711634</v>
      </c>
      <c r="V76" s="19">
        <f t="shared" si="8"/>
        <v>-2.5800527367344304E-2</v>
      </c>
    </row>
    <row r="77" spans="1:22" x14ac:dyDescent="0.25">
      <c r="A77" s="26">
        <f>Wellpath!E77</f>
        <v>7100</v>
      </c>
      <c r="B77" s="22">
        <v>0</v>
      </c>
      <c r="C77" s="22">
        <f>-COS(Wellpath!L77) / GField</f>
        <v>-8.6486269174361433E-2</v>
      </c>
      <c r="D77" s="22">
        <f>(TAN(Dip) * COS(Wellpath!L77) * SIN(Wellpath!O77)) / GField</f>
        <v>0.12000862232237611</v>
      </c>
      <c r="E77" s="20">
        <f>IF(D77="SING",(A78-A76)/2*Model!$W$7*(-SIN(Wellpath!$M77+Wellpath!$Q77) / GField),Model!$W$7*((drdp!B77+drdp!K77)*'ABXY-TI1S'!$B77+(drdp!E77+drdp!N77)*'ABXY-TI1S'!$C77+(drdp!H77+drdp!Q77)*'ABXY-TI1S'!$D77))</f>
        <v>-9.4949331763666267E-4</v>
      </c>
      <c r="F77" s="20">
        <f>IF(D77="SING",(A78-A76)/2*Model!$W$7*(COS(Wellpath!$M77+Wellpath!$Q77) / GField),Model!$W$7*((drdp!C77+drdp!L77)*'ABXY-TI1S'!$B77+(drdp!F77+drdp!O77)*'ABXY-TI1S'!$C77+(drdp!I77+drdp!R77)*'ABXY-TI1S'!$D77))</f>
        <v>-5.9701890129382597E-3</v>
      </c>
      <c r="G77" s="20">
        <f>IF(D77="SING",0,Model!$W$7*((drdp!D77+drdp!M77)*'ABXY-TI1S'!$B77+(drdp!G77+drdp!P77)*'ABXY-TI1S'!$C77+(drdp!J77+drdp!S77)*'ABXY-TI1S'!$D77))</f>
        <v>2.8533916535684973E-3</v>
      </c>
      <c r="H77" s="18">
        <f>IF(D77="SING",(A77-A76)/2*Model!$W$7*(-SIN(Wellpath!$M77+Wellpath!$Q77) / GField),Model!$W$7*((drdp!B77)*'ABXY-TI1S'!$B77+(drdp!E77)*'ABXY-TI1S'!$C77+(drdp!H77)*'ABXY-TI1S'!$D77))</f>
        <v>-9.2941789118701349E-4</v>
      </c>
      <c r="I77" s="18">
        <f>IF(D77="SING",(A77-A76)/2*Model!$W$7*(COS(Wellpath!$M77+Wellpath!$Q77) / GField),Model!$W$7*((drdp!C77)*'ABXY-TI1S'!$B77+(drdp!F77)*'ABXY-TI1S'!$C77+(drdp!I77)*'ABXY-TI1S'!$D77))</f>
        <v>-5.8439594879974507E-3</v>
      </c>
      <c r="J77" s="18">
        <f>IF(D77="SING",0,Model!$W$7*((drdp!D77)*'ABXY-TI1S'!$B77+(drdp!G77)*'ABXY-TI1S'!$C77+(drdp!J77)*'ABXY-TI1S'!$D77))</f>
        <v>2.7930615246363221E-3</v>
      </c>
      <c r="K77" s="21">
        <f>SUM(E$3:E76)+H77</f>
        <v>-0.74017433595658289</v>
      </c>
      <c r="L77" s="21">
        <f>SUM(F$3:F76)+I77</f>
        <v>-0.1197258347848624</v>
      </c>
      <c r="M77" s="21">
        <f>SUM(G$3:G76)+J77</f>
        <v>0.24436813186743478</v>
      </c>
      <c r="N77" s="21"/>
      <c r="O77" s="21"/>
      <c r="P77" s="21"/>
      <c r="Q77" s="19">
        <f t="shared" si="5"/>
        <v>0.54785804760876844</v>
      </c>
      <c r="R77" s="19">
        <f t="shared" si="5"/>
        <v>1.4334275514932167E-2</v>
      </c>
      <c r="S77" s="19">
        <f t="shared" si="5"/>
        <v>5.9715783872379996E-2</v>
      </c>
      <c r="T77" s="19">
        <f t="shared" si="6"/>
        <v>8.8617990258733084E-2</v>
      </c>
      <c r="U77" s="19">
        <f t="shared" si="7"/>
        <v>-0.18087501973392922</v>
      </c>
      <c r="V77" s="19">
        <f t="shared" si="8"/>
        <v>-2.9257178582645964E-2</v>
      </c>
    </row>
    <row r="78" spans="1:22" x14ac:dyDescent="0.25">
      <c r="A78" s="26">
        <f>Wellpath!E78</f>
        <v>7102.16</v>
      </c>
      <c r="B78" s="22">
        <v>0</v>
      </c>
      <c r="C78" s="22">
        <f>-COS(Wellpath!L78) / GField</f>
        <v>-8.647683930357726E-2</v>
      </c>
      <c r="D78" s="22">
        <f>(TAN(Dip) * COS(Wellpath!L78) * SIN(Wellpath!O78)) / GField</f>
        <v>0.11985087674255099</v>
      </c>
      <c r="E78" s="20">
        <f>IF(D78="SING",(A79-A77)/2*Model!$W$7*(-SIN(Wellpath!$M78+Wellpath!$Q78) / GField),Model!$W$7*((drdp!B78+drdp!K78)*'ABXY-TI1S'!$B78+(drdp!E78+drdp!N78)*'ABXY-TI1S'!$C78+(drdp!H78+drdp!Q78)*'ABXY-TI1S'!$D78))</f>
        <v>-9.1428984988598926E-4</v>
      </c>
      <c r="F78" s="20">
        <f>IF(D78="SING",(A79-A77)/2*Model!$W$7*(COS(Wellpath!$M78+Wellpath!$Q78) / GField),Model!$W$7*((drdp!C78+drdp!L78)*'ABXY-TI1S'!$B78+(drdp!F78+drdp!O78)*'ABXY-TI1S'!$C78+(drdp!I78+drdp!R78)*'ABXY-TI1S'!$D78))</f>
        <v>-5.8429398299016068E-3</v>
      </c>
      <c r="G78" s="20">
        <f>IF(D78="SING",0,Model!$W$7*((drdp!D78+drdp!M78)*'ABXY-TI1S'!$B78+(drdp!G78+drdp!P78)*'ABXY-TI1S'!$C78+(drdp!J78+drdp!S78)*'ABXY-TI1S'!$D78))</f>
        <v>2.7935372967525731E-3</v>
      </c>
      <c r="H78" s="18">
        <f>IF(D78="SING",(A78-A77)/2*Model!$W$7*(-SIN(Wellpath!$M78+Wellpath!$Q78) / GField),Model!$W$7*((drdp!B78)*'ABXY-TI1S'!$B78+(drdp!E78)*'ABXY-TI1S'!$C78+(drdp!H78)*'ABXY-TI1S'!$D78))</f>
        <v>-1.974866075754745E-5</v>
      </c>
      <c r="I78" s="18">
        <f>IF(D78="SING",(A78-A77)/2*Model!$W$7*(COS(Wellpath!$M78+Wellpath!$Q78) / GField),Model!$W$7*((drdp!C78)*'ABXY-TI1S'!$B78+(drdp!F78)*'ABXY-TI1S'!$C78+(drdp!I78)*'ABXY-TI1S'!$D78))</f>
        <v>-1.2620750032593919E-4</v>
      </c>
      <c r="J78" s="18">
        <f>IF(D78="SING",0,Model!$W$7*((drdp!D78)*'ABXY-TI1S'!$B78+(drdp!G78)*'ABXY-TI1S'!$C78+(drdp!J78)*'ABXY-TI1S'!$D78))</f>
        <v>6.0340405609886419E-5</v>
      </c>
      <c r="K78" s="21">
        <f>SUM(E$3:E77)+H78</f>
        <v>-0.74021416004379015</v>
      </c>
      <c r="L78" s="21">
        <f>SUM(F$3:F77)+I78</f>
        <v>-0.11997827181012914</v>
      </c>
      <c r="M78" s="21">
        <f>SUM(G$3:G77)+J78</f>
        <v>0.24448880240197685</v>
      </c>
      <c r="N78" s="21"/>
      <c r="O78" s="21"/>
      <c r="P78" s="21"/>
      <c r="Q78" s="19">
        <f t="shared" si="5"/>
        <v>0.54791700272933375</v>
      </c>
      <c r="R78" s="19">
        <f t="shared" si="5"/>
        <v>1.4394785706545229E-2</v>
      </c>
      <c r="S78" s="19">
        <f t="shared" si="5"/>
        <v>5.977477449995288E-2</v>
      </c>
      <c r="T78" s="19">
        <f t="shared" si="6"/>
        <v>8.8809615691440288E-2</v>
      </c>
      <c r="U78" s="19">
        <f t="shared" si="7"/>
        <v>-0.18097407351009148</v>
      </c>
      <c r="V78" s="19">
        <f t="shared" si="8"/>
        <v>-2.9333343989117331E-2</v>
      </c>
    </row>
    <row r="79" spans="1:22" x14ac:dyDescent="0.25">
      <c r="A79" s="26">
        <f>Wellpath!E79</f>
        <v>7200</v>
      </c>
      <c r="B79" s="22">
        <v>0</v>
      </c>
      <c r="C79" s="22">
        <f>-COS(Wellpath!L79) / GField</f>
        <v>-8.7452537795168345E-2</v>
      </c>
      <c r="D79" s="22">
        <f>(TAN(Dip) * COS(Wellpath!L79) * SIN(Wellpath!O79)) / GField</f>
        <v>0.11429169353507504</v>
      </c>
      <c r="E79" s="20">
        <f>IF(D79="SING",(A80-A78)/2*Model!$W$7*(-SIN(Wellpath!$M79+Wellpath!$Q79) / GField),Model!$W$7*((drdp!B79+drdp!K79)*'ABXY-TI1S'!$B79+(drdp!E79+drdp!N79)*'ABXY-TI1S'!$C79+(drdp!H79+drdp!Q79)*'ABXY-TI1S'!$D79))</f>
        <v>-1.6772968096738784E-4</v>
      </c>
      <c r="F79" s="20">
        <f>IF(D79="SING",(A80-A78)/2*Model!$W$7*(COS(Wellpath!$M79+Wellpath!$Q79) / GField),Model!$W$7*((drdp!C79+drdp!L79)*'ABXY-TI1S'!$B79+(drdp!F79+drdp!O79)*'ABXY-TI1S'!$C79+(drdp!I79+drdp!R79)*'ABXY-TI1S'!$D79))</f>
        <v>-1.1490999984035542E-2</v>
      </c>
      <c r="G79" s="20">
        <f>IF(D79="SING",0,Model!$W$7*((drdp!D79+drdp!M79)*'ABXY-TI1S'!$B79+(drdp!G79+drdp!P79)*'ABXY-TI1S'!$C79+(drdp!J79+drdp!S79)*'ABXY-TI1S'!$D79))</f>
        <v>5.4242467766169328E-3</v>
      </c>
      <c r="H79" s="18">
        <f>IF(D79="SING",(A79-A78)/2*Model!$W$7*(-SIN(Wellpath!$M79+Wellpath!$Q79) / GField),Model!$W$7*((drdp!B79)*'ABXY-TI1S'!$B79+(drdp!E79)*'ABXY-TI1S'!$C79+(drdp!H79)*'ABXY-TI1S'!$D79))</f>
        <v>-8.2949211412500565E-5</v>
      </c>
      <c r="I79" s="18">
        <f>IF(D79="SING",(A79-A78)/2*Model!$W$7*(COS(Wellpath!$M79+Wellpath!$Q79) / GField),Model!$W$7*((drdp!C79)*'ABXY-TI1S'!$B79+(drdp!F79)*'ABXY-TI1S'!$C79+(drdp!I79)*'ABXY-TI1S'!$D79))</f>
        <v>-5.6827711202892799E-3</v>
      </c>
      <c r="J79" s="18">
        <f>IF(D79="SING",0,Model!$W$7*((drdp!D79)*'ABXY-TI1S'!$B79+(drdp!G79)*'ABXY-TI1S'!$C79+(drdp!J79)*'ABXY-TI1S'!$D79))</f>
        <v>2.6825126598473397E-3</v>
      </c>
      <c r="K79" s="21">
        <f>SUM(E$3:E78)+H79</f>
        <v>-0.741191650444331</v>
      </c>
      <c r="L79" s="21">
        <f>SUM(F$3:F78)+I79</f>
        <v>-0.13137777525999408</v>
      </c>
      <c r="M79" s="21">
        <f>SUM(G$3:G78)+J79</f>
        <v>0.24990451195296687</v>
      </c>
      <c r="N79" s="21"/>
      <c r="O79" s="21"/>
      <c r="P79" s="21"/>
      <c r="Q79" s="19">
        <f t="shared" si="5"/>
        <v>0.54936506268839136</v>
      </c>
      <c r="R79" s="19">
        <f t="shared" si="5"/>
        <v>1.7260119832265514E-2</v>
      </c>
      <c r="S79" s="19">
        <f t="shared" si="5"/>
        <v>6.2452265094450558E-2</v>
      </c>
      <c r="T79" s="19">
        <f t="shared" si="6"/>
        <v>9.7376110076659417E-2</v>
      </c>
      <c r="U79" s="19">
        <f t="shared" si="7"/>
        <v>-0.18522713766790455</v>
      </c>
      <c r="V79" s="19">
        <f t="shared" si="8"/>
        <v>-3.2831898807815389E-2</v>
      </c>
    </row>
    <row r="80" spans="1:22" x14ac:dyDescent="0.25">
      <c r="A80" s="26">
        <f>Wellpath!E80</f>
        <v>7300</v>
      </c>
      <c r="B80" s="22">
        <v>0</v>
      </c>
      <c r="C80" s="22">
        <f>-COS(Wellpath!L80) / GField</f>
        <v>-8.8211966090067859E-2</v>
      </c>
      <c r="D80" s="22">
        <f>(TAN(Dip) * COS(Wellpath!L80) * SIN(Wellpath!O80)) / GField</f>
        <v>0.1066705475113862</v>
      </c>
      <c r="E80" s="20">
        <f>IF(D80="SING",(A81-A79)/2*Model!$W$7*(-SIN(Wellpath!$M80+Wellpath!$Q80) / GField),Model!$W$7*((drdp!B80+drdp!K80)*'ABXY-TI1S'!$B80+(drdp!E80+drdp!N80)*'ABXY-TI1S'!$C80+(drdp!H80+drdp!Q80)*'ABXY-TI1S'!$D80))</f>
        <v>1.5577866581882303E-3</v>
      </c>
      <c r="F80" s="20">
        <f>IF(D80="SING",(A81-A79)/2*Model!$W$7*(COS(Wellpath!$M80+Wellpath!$Q80) / GField),Model!$W$7*((drdp!C80+drdp!L80)*'ABXY-TI1S'!$B80+(drdp!F80+drdp!O80)*'ABXY-TI1S'!$C80+(drdp!I80+drdp!R80)*'ABXY-TI1S'!$D80))</f>
        <v>-1.125592842688976E-2</v>
      </c>
      <c r="G80" s="20">
        <f>IF(D80="SING",0,Model!$W$7*((drdp!D80+drdp!M80)*'ABXY-TI1S'!$B80+(drdp!G80+drdp!P80)*'ABXY-TI1S'!$C80+(drdp!J80+drdp!S80)*'ABXY-TI1S'!$D80))</f>
        <v>5.3952729984487694E-3</v>
      </c>
      <c r="H80" s="18">
        <f>IF(D80="SING",(A80-A79)/2*Model!$W$7*(-SIN(Wellpath!$M80+Wellpath!$Q80) / GField),Model!$W$7*((drdp!B80)*'ABXY-TI1S'!$B80+(drdp!E80)*'ABXY-TI1S'!$C80+(drdp!H80)*'ABXY-TI1S'!$D80))</f>
        <v>7.7889332909411514E-4</v>
      </c>
      <c r="I80" s="18">
        <f>IF(D80="SING",(A80-A79)/2*Model!$W$7*(COS(Wellpath!$M80+Wellpath!$Q80) / GField),Model!$W$7*((drdp!C80)*'ABXY-TI1S'!$B80+(drdp!F80)*'ABXY-TI1S'!$C80+(drdp!I80)*'ABXY-TI1S'!$D80))</f>
        <v>-5.6279642134448799E-3</v>
      </c>
      <c r="J80" s="18">
        <f>IF(D80="SING",0,Model!$W$7*((drdp!D80)*'ABXY-TI1S'!$B80+(drdp!G80)*'ABXY-TI1S'!$C80+(drdp!J80)*'ABXY-TI1S'!$D80))</f>
        <v>2.6976364992243847E-3</v>
      </c>
      <c r="K80" s="21">
        <f>SUM(E$3:E79)+H80</f>
        <v>-0.74049753758479175</v>
      </c>
      <c r="L80" s="21">
        <f>SUM(F$3:F79)+I80</f>
        <v>-0.14281396833718524</v>
      </c>
      <c r="M80" s="21">
        <f>SUM(G$3:G79)+J80</f>
        <v>0.25534388256896084</v>
      </c>
      <c r="N80" s="21"/>
      <c r="O80" s="21"/>
      <c r="P80" s="21"/>
      <c r="Q80" s="19">
        <f t="shared" si="5"/>
        <v>0.54833660316914012</v>
      </c>
      <c r="R80" s="19">
        <f t="shared" si="5"/>
        <v>2.0395829552214549E-2</v>
      </c>
      <c r="S80" s="19">
        <f t="shared" si="5"/>
        <v>6.5200498365391268E-2</v>
      </c>
      <c r="T80" s="19">
        <f t="shared" si="6"/>
        <v>0.10575339188639808</v>
      </c>
      <c r="U80" s="19">
        <f t="shared" si="7"/>
        <v>-0.18908151627965575</v>
      </c>
      <c r="V80" s="19">
        <f t="shared" si="8"/>
        <v>-3.6466673160297516E-2</v>
      </c>
    </row>
    <row r="81" spans="1:22" x14ac:dyDescent="0.25">
      <c r="A81" s="26">
        <f>Wellpath!E81</f>
        <v>7400</v>
      </c>
      <c r="B81" s="22">
        <v>0</v>
      </c>
      <c r="C81" s="22">
        <f>-COS(Wellpath!L81) / GField</f>
        <v>-8.8734048290652331E-2</v>
      </c>
      <c r="D81" s="22">
        <f>(TAN(Dip) * COS(Wellpath!L81) * SIN(Wellpath!O81)) / GField</f>
        <v>9.7136245814935296E-2</v>
      </c>
      <c r="E81" s="20">
        <f>IF(D81="SING",(A82-A80)/2*Model!$W$7*(-SIN(Wellpath!$M81+Wellpath!$Q81) / GField),Model!$W$7*((drdp!B81+drdp!K81)*'ABXY-TI1S'!$B81+(drdp!E81+drdp!N81)*'ABXY-TI1S'!$C81+(drdp!H81+drdp!Q81)*'ABXY-TI1S'!$D81))</f>
        <v>3.2470121568410875E-3</v>
      </c>
      <c r="F81" s="20">
        <f>IF(D81="SING",(A82-A80)/2*Model!$W$7*(COS(Wellpath!$M81+Wellpath!$Q81) / GField),Model!$W$7*((drdp!C81+drdp!L81)*'ABXY-TI1S'!$B81+(drdp!F81+drdp!O81)*'ABXY-TI1S'!$C81+(drdp!I81+drdp!R81)*'ABXY-TI1S'!$D81))</f>
        <v>-1.0589231367161766E-2</v>
      </c>
      <c r="G81" s="20">
        <f>IF(D81="SING",0,Model!$W$7*((drdp!D81+drdp!M81)*'ABXY-TI1S'!$B81+(drdp!G81+drdp!P81)*'ABXY-TI1S'!$C81+(drdp!J81+drdp!S81)*'ABXY-TI1S'!$D81))</f>
        <v>5.3305486543891211E-3</v>
      </c>
      <c r="H81" s="18">
        <f>IF(D81="SING",(A81-A80)/2*Model!$W$7*(-SIN(Wellpath!$M81+Wellpath!$Q81) / GField),Model!$W$7*((drdp!B81)*'ABXY-TI1S'!$B81+(drdp!E81)*'ABXY-TI1S'!$C81+(drdp!H81)*'ABXY-TI1S'!$D81))</f>
        <v>1.6235060784205438E-3</v>
      </c>
      <c r="I81" s="18">
        <f>IF(D81="SING",(A81-A80)/2*Model!$W$7*(COS(Wellpath!$M81+Wellpath!$Q81) / GField),Model!$W$7*((drdp!C81)*'ABXY-TI1S'!$B81+(drdp!F81)*'ABXY-TI1S'!$C81+(drdp!I81)*'ABXY-TI1S'!$D81))</f>
        <v>-5.2946156835808828E-3</v>
      </c>
      <c r="J81" s="18">
        <f>IF(D81="SING",0,Model!$W$7*((drdp!D81)*'ABXY-TI1S'!$B81+(drdp!G81)*'ABXY-TI1S'!$C81+(drdp!J81)*'ABXY-TI1S'!$D81))</f>
        <v>2.6652743271945605E-3</v>
      </c>
      <c r="K81" s="21">
        <f>SUM(E$3:E80)+H81</f>
        <v>-0.73809513817727712</v>
      </c>
      <c r="L81" s="21">
        <f>SUM(F$3:F80)+I81</f>
        <v>-0.15373654823421101</v>
      </c>
      <c r="M81" s="21">
        <f>SUM(G$3:G80)+J81</f>
        <v>0.26070679339537978</v>
      </c>
      <c r="N81" s="21"/>
      <c r="O81" s="21"/>
      <c r="P81" s="21"/>
      <c r="Q81" s="19">
        <f t="shared" si="5"/>
        <v>0.54478443300093382</v>
      </c>
      <c r="R81" s="19">
        <f t="shared" si="5"/>
        <v>2.3634926262969889E-2</v>
      </c>
      <c r="S81" s="19">
        <f t="shared" si="5"/>
        <v>6.7968032122501243E-2</v>
      </c>
      <c r="T81" s="19">
        <f t="shared" si="6"/>
        <v>0.1134721988118276</v>
      </c>
      <c r="U81" s="19">
        <f t="shared" si="7"/>
        <v>-0.19242641669491767</v>
      </c>
      <c r="V81" s="19">
        <f t="shared" si="8"/>
        <v>-4.0080162517815286E-2</v>
      </c>
    </row>
    <row r="82" spans="1:22" x14ac:dyDescent="0.25">
      <c r="A82" s="26">
        <f>Wellpath!E82</f>
        <v>7500</v>
      </c>
      <c r="B82" s="22">
        <v>0</v>
      </c>
      <c r="C82" s="22">
        <f>-COS(Wellpath!L82) / GField</f>
        <v>-8.9004595494025202E-2</v>
      </c>
      <c r="D82" s="22">
        <f>(TAN(Dip) * COS(Wellpath!L82) * SIN(Wellpath!O82)) / GField</f>
        <v>8.5859717497712096E-2</v>
      </c>
      <c r="E82" s="20">
        <f>IF(D82="SING",(A83-A81)/2*Model!$W$7*(-SIN(Wellpath!$M82+Wellpath!$Q82) / GField),Model!$W$7*((drdp!B82+drdp!K82)*'ABXY-TI1S'!$B82+(drdp!E82+drdp!N82)*'ABXY-TI1S'!$C82+(drdp!H82+drdp!Q82)*'ABXY-TI1S'!$D82))</f>
        <v>4.816750631920776E-3</v>
      </c>
      <c r="F82" s="20">
        <f>IF(D82="SING",(A83-A81)/2*Model!$W$7*(COS(Wellpath!$M82+Wellpath!$Q82) / GField),Model!$W$7*((drdp!C82+drdp!L82)*'ABXY-TI1S'!$B82+(drdp!F82+drdp!O82)*'ABXY-TI1S'!$C82+(drdp!I82+drdp!R82)*'ABXY-TI1S'!$D82))</f>
        <v>-9.6231956177138742E-3</v>
      </c>
      <c r="G82" s="20">
        <f>IF(D82="SING",0,Model!$W$7*((drdp!D82+drdp!M82)*'ABXY-TI1S'!$B82+(drdp!G82+drdp!P82)*'ABXY-TI1S'!$C82+(drdp!J82+drdp!S82)*'ABXY-TI1S'!$D82))</f>
        <v>5.2956331332741791E-3</v>
      </c>
      <c r="H82" s="18">
        <f>IF(D82="SING",(A82-A81)/2*Model!$W$7*(-SIN(Wellpath!$M82+Wellpath!$Q82) / GField),Model!$W$7*((drdp!B82)*'ABXY-TI1S'!$B82+(drdp!E82)*'ABXY-TI1S'!$C82+(drdp!H82)*'ABXY-TI1S'!$D82))</f>
        <v>2.408375315960388E-3</v>
      </c>
      <c r="I82" s="18">
        <f>IF(D82="SING",(A82-A81)/2*Model!$W$7*(COS(Wellpath!$M82+Wellpath!$Q82) / GField),Model!$W$7*((drdp!C82)*'ABXY-TI1S'!$B82+(drdp!F82)*'ABXY-TI1S'!$C82+(drdp!I82)*'ABXY-TI1S'!$D82))</f>
        <v>-4.8115978088569371E-3</v>
      </c>
      <c r="J82" s="18">
        <f>IF(D82="SING",0,Model!$W$7*((drdp!D82)*'ABXY-TI1S'!$B82+(drdp!G82)*'ABXY-TI1S'!$C82+(drdp!J82)*'ABXY-TI1S'!$D82))</f>
        <v>2.6478165666370896E-3</v>
      </c>
      <c r="K82" s="21">
        <f>SUM(E$3:E81)+H82</f>
        <v>-0.73406325678289619</v>
      </c>
      <c r="L82" s="21">
        <f>SUM(F$3:F81)+I82</f>
        <v>-0.16384276172664883</v>
      </c>
      <c r="M82" s="21">
        <f>SUM(G$3:G81)+J82</f>
        <v>0.26601988428921147</v>
      </c>
      <c r="N82" s="21"/>
      <c r="O82" s="21"/>
      <c r="P82" s="21"/>
      <c r="Q82" s="19">
        <f t="shared" si="5"/>
        <v>0.5388488649587122</v>
      </c>
      <c r="R82" s="19">
        <f t="shared" si="5"/>
        <v>2.6844450570215422E-2</v>
      </c>
      <c r="S82" s="19">
        <f t="shared" si="5"/>
        <v>7.0766578837245464E-2</v>
      </c>
      <c r="T82" s="19">
        <f t="shared" si="6"/>
        <v>0.1202709512733679</v>
      </c>
      <c r="U82" s="19">
        <f t="shared" si="7"/>
        <v>-0.19527542263034778</v>
      </c>
      <c r="V82" s="19">
        <f t="shared" si="8"/>
        <v>-4.3585432516147965E-2</v>
      </c>
    </row>
    <row r="83" spans="1:22" x14ac:dyDescent="0.25">
      <c r="A83" s="26">
        <f>Wellpath!E83</f>
        <v>7600</v>
      </c>
      <c r="B83" s="22">
        <v>0</v>
      </c>
      <c r="C83" s="22">
        <f>-COS(Wellpath!L83) / GField</f>
        <v>-8.9039315191228152E-2</v>
      </c>
      <c r="D83" s="22">
        <f>(TAN(Dip) * COS(Wellpath!L83) * SIN(Wellpath!O83)) / GField</f>
        <v>7.3218549826830251E-2</v>
      </c>
      <c r="E83" s="20">
        <f>IF(D83="SING",(A84-A82)/2*Model!$W$7*(-SIN(Wellpath!$M83+Wellpath!$Q83) / GField),Model!$W$7*((drdp!B83+drdp!K83)*'ABXY-TI1S'!$B83+(drdp!E83+drdp!N83)*'ABXY-TI1S'!$C83+(drdp!H83+drdp!Q83)*'ABXY-TI1S'!$D83))</f>
        <v>6.1928003200598294E-3</v>
      </c>
      <c r="F83" s="20">
        <f>IF(D83="SING",(A84-A82)/2*Model!$W$7*(COS(Wellpath!$M83+Wellpath!$Q83) / GField),Model!$W$7*((drdp!C83+drdp!L83)*'ABXY-TI1S'!$B83+(drdp!F83+drdp!O83)*'ABXY-TI1S'!$C83+(drdp!I83+drdp!R83)*'ABXY-TI1S'!$D83))</f>
        <v>-8.3922617308784947E-3</v>
      </c>
      <c r="G83" s="20">
        <f>IF(D83="SING",0,Model!$W$7*((drdp!D83+drdp!M83)*'ABXY-TI1S'!$B83+(drdp!G83+drdp!P83)*'ABXY-TI1S'!$C83+(drdp!J83+drdp!S83)*'ABXY-TI1S'!$D83))</f>
        <v>5.2910826499272916E-3</v>
      </c>
      <c r="H83" s="18">
        <f>IF(D83="SING",(A83-A82)/2*Model!$W$7*(-SIN(Wellpath!$M83+Wellpath!$Q83) / GField),Model!$W$7*((drdp!B83)*'ABXY-TI1S'!$B83+(drdp!E83)*'ABXY-TI1S'!$C83+(drdp!H83)*'ABXY-TI1S'!$D83))</f>
        <v>3.0964001600299147E-3</v>
      </c>
      <c r="I83" s="18">
        <f>IF(D83="SING",(A83-A82)/2*Model!$W$7*(COS(Wellpath!$M83+Wellpath!$Q83) / GField),Model!$W$7*((drdp!C83)*'ABXY-TI1S'!$B83+(drdp!F83)*'ABXY-TI1S'!$C83+(drdp!I83)*'ABXY-TI1S'!$D83))</f>
        <v>-4.1961308654392473E-3</v>
      </c>
      <c r="J83" s="18">
        <f>IF(D83="SING",0,Model!$W$7*((drdp!D83)*'ABXY-TI1S'!$B83+(drdp!G83)*'ABXY-TI1S'!$C83+(drdp!J83)*'ABXY-TI1S'!$D83))</f>
        <v>2.6455413249636458E-3</v>
      </c>
      <c r="K83" s="21">
        <f>SUM(E$3:E82)+H83</f>
        <v>-0.72855848130690593</v>
      </c>
      <c r="L83" s="21">
        <f>SUM(F$3:F82)+I83</f>
        <v>-0.17285049040094502</v>
      </c>
      <c r="M83" s="21">
        <f>SUM(G$3:G82)+J83</f>
        <v>0.27131324218081221</v>
      </c>
      <c r="N83" s="21"/>
      <c r="O83" s="21"/>
      <c r="P83" s="21"/>
      <c r="Q83" s="19">
        <f t="shared" si="5"/>
        <v>0.53079746068422518</v>
      </c>
      <c r="R83" s="19">
        <f t="shared" si="5"/>
        <v>2.9877292031847188E-2</v>
      </c>
      <c r="S83" s="19">
        <f t="shared" si="5"/>
        <v>7.3610875382664059E-2</v>
      </c>
      <c r="T83" s="19">
        <f t="shared" si="6"/>
        <v>0.12593169077966643</v>
      </c>
      <c r="U83" s="19">
        <f t="shared" si="7"/>
        <v>-0.19766756368170532</v>
      </c>
      <c r="V83" s="19">
        <f t="shared" si="8"/>
        <v>-4.6896626963223755E-2</v>
      </c>
    </row>
    <row r="84" spans="1:22" x14ac:dyDescent="0.25">
      <c r="A84" s="26">
        <f>Wellpath!E84</f>
        <v>7700</v>
      </c>
      <c r="B84" s="22">
        <v>0</v>
      </c>
      <c r="C84" s="22">
        <f>-COS(Wellpath!L84) / GField</f>
        <v>-8.8821605778738877E-2</v>
      </c>
      <c r="D84" s="22">
        <f>(TAN(Dip) * COS(Wellpath!L84) * SIN(Wellpath!O84)) / GField</f>
        <v>5.9645235380288646E-2</v>
      </c>
      <c r="E84" s="20">
        <f>IF(D84="SING",(A85-A83)/2*Model!$W$7*(-SIN(Wellpath!$M84+Wellpath!$Q84) / GField),Model!$W$7*((drdp!B84+drdp!K84)*'ABXY-TI1S'!$B84+(drdp!E84+drdp!N84)*'ABXY-TI1S'!$C84+(drdp!H84+drdp!Q84)*'ABXY-TI1S'!$D84))</f>
        <v>7.3101624733966624E-3</v>
      </c>
      <c r="F84" s="20">
        <f>IF(D84="SING",(A85-A83)/2*Model!$W$7*(COS(Wellpath!$M84+Wellpath!$Q84) / GField),Model!$W$7*((drdp!C84+drdp!L84)*'ABXY-TI1S'!$B84+(drdp!F84+drdp!O84)*'ABXY-TI1S'!$C84+(drdp!I84+drdp!R84)*'ABXY-TI1S'!$D84))</f>
        <v>-6.9494973576556922E-3</v>
      </c>
      <c r="G84" s="20">
        <f>IF(D84="SING",0,Model!$W$7*((drdp!D84+drdp!M84)*'ABXY-TI1S'!$B84+(drdp!G84+drdp!P84)*'ABXY-TI1S'!$C84+(drdp!J84+drdp!S84)*'ABXY-TI1S'!$D84))</f>
        <v>5.3193535856098468E-3</v>
      </c>
      <c r="H84" s="18">
        <f>IF(D84="SING",(A84-A83)/2*Model!$W$7*(-SIN(Wellpath!$M84+Wellpath!$Q84) / GField),Model!$W$7*((drdp!B84)*'ABXY-TI1S'!$B84+(drdp!E84)*'ABXY-TI1S'!$C84+(drdp!H84)*'ABXY-TI1S'!$D84))</f>
        <v>3.6550812366983312E-3</v>
      </c>
      <c r="I84" s="18">
        <f>IF(D84="SING",(A84-A83)/2*Model!$W$7*(COS(Wellpath!$M84+Wellpath!$Q84) / GField),Model!$W$7*((drdp!C84)*'ABXY-TI1S'!$B84+(drdp!F84)*'ABXY-TI1S'!$C84+(drdp!I84)*'ABXY-TI1S'!$D84))</f>
        <v>-3.4747486788278461E-3</v>
      </c>
      <c r="J84" s="18">
        <f>IF(D84="SING",0,Model!$W$7*((drdp!D84)*'ABXY-TI1S'!$B84+(drdp!G84)*'ABXY-TI1S'!$C84+(drdp!J84)*'ABXY-TI1S'!$D84))</f>
        <v>2.6596767928049234E-3</v>
      </c>
      <c r="K84" s="21">
        <f>SUM(E$3:E83)+H84</f>
        <v>-0.7218069999101776</v>
      </c>
      <c r="L84" s="21">
        <f>SUM(F$3:F83)+I84</f>
        <v>-0.18052136994521212</v>
      </c>
      <c r="M84" s="21">
        <f>SUM(G$3:G83)+J84</f>
        <v>0.27661846029858078</v>
      </c>
      <c r="N84" s="21"/>
      <c r="O84" s="21"/>
      <c r="P84" s="21"/>
      <c r="Q84" s="19">
        <f t="shared" si="5"/>
        <v>0.52100534511933116</v>
      </c>
      <c r="R84" s="19">
        <f t="shared" si="5"/>
        <v>3.2587965006896133E-2</v>
      </c>
      <c r="S84" s="19">
        <f t="shared" si="5"/>
        <v>7.6517772577957513E-2</v>
      </c>
      <c r="T84" s="19">
        <f t="shared" si="6"/>
        <v>0.13030158845982887</v>
      </c>
      <c r="U84" s="19">
        <f t="shared" si="7"/>
        <v>-0.19966514094789117</v>
      </c>
      <c r="V84" s="19">
        <f t="shared" si="8"/>
        <v>-4.9935543405235074E-2</v>
      </c>
    </row>
    <row r="85" spans="1:22" x14ac:dyDescent="0.25">
      <c r="A85" s="26">
        <f>Wellpath!E85</f>
        <v>7800</v>
      </c>
      <c r="B85" s="22">
        <v>0</v>
      </c>
      <c r="C85" s="22">
        <f>-COS(Wellpath!L85) / GField</f>
        <v>-8.8363358293894342E-2</v>
      </c>
      <c r="D85" s="22">
        <f>(TAN(Dip) * COS(Wellpath!L85) * SIN(Wellpath!O85)) / GField</f>
        <v>4.5641978873250319E-2</v>
      </c>
      <c r="E85" s="20">
        <f>IF(D85="SING",(A86-A84)/2*Model!$W$7*(-SIN(Wellpath!$M85+Wellpath!$Q85) / GField),Model!$W$7*((drdp!B85+drdp!K85)*'ABXY-TI1S'!$B85+(drdp!E85+drdp!N85)*'ABXY-TI1S'!$C85+(drdp!H85+drdp!Q85)*'ABXY-TI1S'!$D85))</f>
        <v>8.131576777171353E-3</v>
      </c>
      <c r="F85" s="20">
        <f>IF(D85="SING",(A86-A84)/2*Model!$W$7*(COS(Wellpath!$M85+Wellpath!$Q85) / GField),Model!$W$7*((drdp!C85+drdp!L85)*'ABXY-TI1S'!$B85+(drdp!F85+drdp!O85)*'ABXY-TI1S'!$C85+(drdp!I85+drdp!R85)*'ABXY-TI1S'!$D85))</f>
        <v>-5.3612810293080255E-3</v>
      </c>
      <c r="G85" s="20">
        <f>IF(D85="SING",0,Model!$W$7*((drdp!D85+drdp!M85)*'ABXY-TI1S'!$B85+(drdp!G85+drdp!P85)*'ABXY-TI1S'!$C85+(drdp!J85+drdp!S85)*'ABXY-TI1S'!$D85))</f>
        <v>5.3768571031785391E-3</v>
      </c>
      <c r="H85" s="18">
        <f>IF(D85="SING",(A85-A84)/2*Model!$W$7*(-SIN(Wellpath!$M85+Wellpath!$Q85) / GField),Model!$W$7*((drdp!B85)*'ABXY-TI1S'!$B85+(drdp!E85)*'ABXY-TI1S'!$C85+(drdp!H85)*'ABXY-TI1S'!$D85))</f>
        <v>4.0657883885856765E-3</v>
      </c>
      <c r="I85" s="18">
        <f>IF(D85="SING",(A85-A84)/2*Model!$W$7*(COS(Wellpath!$M85+Wellpath!$Q85) / GField),Model!$W$7*((drdp!C85)*'ABXY-TI1S'!$B85+(drdp!F85)*'ABXY-TI1S'!$C85+(drdp!I85)*'ABXY-TI1S'!$D85))</f>
        <v>-2.6806405146540127E-3</v>
      </c>
      <c r="J85" s="18">
        <f>IF(D85="SING",0,Model!$W$7*((drdp!D85)*'ABXY-TI1S'!$B85+(drdp!G85)*'ABXY-TI1S'!$C85+(drdp!J85)*'ABXY-TI1S'!$D85))</f>
        <v>2.6884285515892696E-3</v>
      </c>
      <c r="K85" s="21">
        <f>SUM(E$3:E84)+H85</f>
        <v>-0.71408613028489365</v>
      </c>
      <c r="L85" s="21">
        <f>SUM(F$3:F84)+I85</f>
        <v>-0.18667675913869397</v>
      </c>
      <c r="M85" s="21">
        <f>SUM(G$3:G84)+J85</f>
        <v>0.28196656564297501</v>
      </c>
      <c r="N85" s="21"/>
      <c r="O85" s="21"/>
      <c r="P85" s="21"/>
      <c r="Q85" s="19">
        <f t="shared" si="5"/>
        <v>0.50991900146525415</v>
      </c>
      <c r="R85" s="19">
        <f t="shared" si="5"/>
        <v>3.484821240252596E-2</v>
      </c>
      <c r="S85" s="19">
        <f t="shared" si="5"/>
        <v>7.950514414049413E-2</v>
      </c>
      <c r="T85" s="19">
        <f t="shared" si="6"/>
        <v>0.13330328454747514</v>
      </c>
      <c r="U85" s="19">
        <f t="shared" si="7"/>
        <v>-0.20134841372971346</v>
      </c>
      <c r="V85" s="19">
        <f t="shared" si="8"/>
        <v>-5.263660465969839E-2</v>
      </c>
    </row>
    <row r="86" spans="1:22" x14ac:dyDescent="0.25">
      <c r="A86" s="26">
        <f>Wellpath!E86</f>
        <v>7900</v>
      </c>
      <c r="B86" s="22">
        <v>0</v>
      </c>
      <c r="C86" s="22">
        <f>-COS(Wellpath!L86) / GField</f>
        <v>-8.7671442536658678E-2</v>
      </c>
      <c r="D86" s="22">
        <f>(TAN(Dip) * COS(Wellpath!L86) * SIN(Wellpath!O86)) / GField</f>
        <v>3.1776151874571945E-2</v>
      </c>
      <c r="E86" s="20">
        <f>IF(D86="SING",(A87-A85)/2*Model!$W$7*(-SIN(Wellpath!$M86+Wellpath!$Q86) / GField),Model!$W$7*((drdp!B86+drdp!K86)*'ABXY-TI1S'!$B86+(drdp!E86+drdp!N86)*'ABXY-TI1S'!$C86+(drdp!H86+drdp!Q86)*'ABXY-TI1S'!$D86))</f>
        <v>8.6377480329505527E-3</v>
      </c>
      <c r="F86" s="20">
        <f>IF(D86="SING",(A87-A85)/2*Model!$W$7*(COS(Wellpath!$M86+Wellpath!$Q86) / GField),Model!$W$7*((drdp!C86+drdp!L86)*'ABXY-TI1S'!$B86+(drdp!F86+drdp!O86)*'ABXY-TI1S'!$C86+(drdp!I86+drdp!R86)*'ABXY-TI1S'!$D86))</f>
        <v>-3.7092427336690836E-3</v>
      </c>
      <c r="G86" s="20">
        <f>IF(D86="SING",0,Model!$W$7*((drdp!D86+drdp!M86)*'ABXY-TI1S'!$B86+(drdp!G86+drdp!P86)*'ABXY-TI1S'!$C86+(drdp!J86+drdp!S86)*'ABXY-TI1S'!$D86))</f>
        <v>5.4587473837809375E-3</v>
      </c>
      <c r="H86" s="18">
        <f>IF(D86="SING",(A86-A85)/2*Model!$W$7*(-SIN(Wellpath!$M86+Wellpath!$Q86) / GField),Model!$W$7*((drdp!B86)*'ABXY-TI1S'!$B86+(drdp!E86)*'ABXY-TI1S'!$C86+(drdp!H86)*'ABXY-TI1S'!$D86))</f>
        <v>4.3188740164752763E-3</v>
      </c>
      <c r="I86" s="18">
        <f>IF(D86="SING",(A86-A85)/2*Model!$W$7*(COS(Wellpath!$M86+Wellpath!$Q86) / GField),Model!$W$7*((drdp!C86)*'ABXY-TI1S'!$B86+(drdp!F86)*'ABXY-TI1S'!$C86+(drdp!I86)*'ABXY-TI1S'!$D86))</f>
        <v>-1.8546213668345418E-3</v>
      </c>
      <c r="J86" s="18">
        <f>IF(D86="SING",0,Model!$W$7*((drdp!D86)*'ABXY-TI1S'!$B86+(drdp!G86)*'ABXY-TI1S'!$C86+(drdp!J86)*'ABXY-TI1S'!$D86))</f>
        <v>2.7293736918904687E-3</v>
      </c>
      <c r="K86" s="21">
        <f>SUM(E$3:E85)+H86</f>
        <v>-0.70570146787983268</v>
      </c>
      <c r="L86" s="21">
        <f>SUM(F$3:F85)+I86</f>
        <v>-0.1912120210201825</v>
      </c>
      <c r="M86" s="21">
        <f>SUM(G$3:G85)+J86</f>
        <v>0.28738436788645472</v>
      </c>
      <c r="N86" s="21"/>
      <c r="O86" s="21"/>
      <c r="P86" s="21"/>
      <c r="Q86" s="19">
        <f t="shared" si="5"/>
        <v>0.4980145617677505</v>
      </c>
      <c r="R86" s="19">
        <f t="shared" si="5"/>
        <v>3.6562036982622718E-2</v>
      </c>
      <c r="S86" s="19">
        <f t="shared" si="5"/>
        <v>8.258977490549714E-2</v>
      </c>
      <c r="T86" s="19">
        <f t="shared" si="6"/>
        <v>0.1349386039102122</v>
      </c>
      <c r="U86" s="19">
        <f t="shared" si="7"/>
        <v>-0.20280757026318894</v>
      </c>
      <c r="V86" s="19">
        <f t="shared" si="8"/>
        <v>-5.4951345793176641E-2</v>
      </c>
    </row>
    <row r="87" spans="1:22" x14ac:dyDescent="0.25">
      <c r="A87" s="26">
        <f>Wellpath!E87</f>
        <v>8000</v>
      </c>
      <c r="B87" s="22">
        <v>0</v>
      </c>
      <c r="C87" s="22">
        <f>-COS(Wellpath!L87) / GField</f>
        <v>-8.6730520258820734E-2</v>
      </c>
      <c r="D87" s="22">
        <f>(TAN(Dip) * COS(Wellpath!L87) * SIN(Wellpath!O87)) / GField</f>
        <v>1.8476955082978464E-2</v>
      </c>
      <c r="E87" s="20">
        <f>IF(D87="SING",(A88-A86)/2*Model!$W$7*(-SIN(Wellpath!$M87+Wellpath!$Q87) / GField),Model!$W$7*((drdp!B87+drdp!K87)*'ABXY-TI1S'!$B87+(drdp!E87+drdp!N87)*'ABXY-TI1S'!$C87+(drdp!H87+drdp!Q87)*'ABXY-TI1S'!$D87))</f>
        <v>8.8333916377464853E-3</v>
      </c>
      <c r="F87" s="20">
        <f>IF(D87="SING",(A88-A86)/2*Model!$W$7*(COS(Wellpath!$M87+Wellpath!$Q87) / GField),Model!$W$7*((drdp!C87+drdp!L87)*'ABXY-TI1S'!$B87+(drdp!F87+drdp!O87)*'ABXY-TI1S'!$C87+(drdp!I87+drdp!R87)*'ABXY-TI1S'!$D87))</f>
        <v>-2.064427527382878E-3</v>
      </c>
      <c r="G87" s="20">
        <f>IF(D87="SING",0,Model!$W$7*((drdp!D87+drdp!M87)*'ABXY-TI1S'!$B87+(drdp!G87+drdp!P87)*'ABXY-TI1S'!$C87+(drdp!J87+drdp!S87)*'ABXY-TI1S'!$D87))</f>
        <v>5.5611443311525659E-3</v>
      </c>
      <c r="H87" s="18">
        <f>IF(D87="SING",(A87-A86)/2*Model!$W$7*(-SIN(Wellpath!$M87+Wellpath!$Q87) / GField),Model!$W$7*((drdp!B87)*'ABXY-TI1S'!$B87+(drdp!E87)*'ABXY-TI1S'!$C87+(drdp!H87)*'ABXY-TI1S'!$D87))</f>
        <v>4.4166958188732426E-3</v>
      </c>
      <c r="I87" s="18">
        <f>IF(D87="SING",(A87-A86)/2*Model!$W$7*(COS(Wellpath!$M87+Wellpath!$Q87) / GField),Model!$W$7*((drdp!C87)*'ABXY-TI1S'!$B87+(drdp!F87)*'ABXY-TI1S'!$C87+(drdp!I87)*'ABXY-TI1S'!$D87))</f>
        <v>-1.032213763691439E-3</v>
      </c>
      <c r="J87" s="18">
        <f>IF(D87="SING",0,Model!$W$7*((drdp!D87)*'ABXY-TI1S'!$B87+(drdp!G87)*'ABXY-TI1S'!$C87+(drdp!J87)*'ABXY-TI1S'!$D87))</f>
        <v>2.780572165576283E-3</v>
      </c>
      <c r="K87" s="21">
        <f>SUM(E$3:E86)+H87</f>
        <v>-0.69696589804448406</v>
      </c>
      <c r="L87" s="21">
        <f>SUM(F$3:F86)+I87</f>
        <v>-0.19409885615070849</v>
      </c>
      <c r="M87" s="21">
        <f>SUM(G$3:G86)+J87</f>
        <v>0.29289431374392144</v>
      </c>
      <c r="N87" s="21"/>
      <c r="O87" s="21"/>
      <c r="P87" s="21"/>
      <c r="Q87" s="19">
        <f t="shared" si="5"/>
        <v>0.48576146303695417</v>
      </c>
      <c r="R87" s="19">
        <f t="shared" si="5"/>
        <v>3.7674365959013426E-2</v>
      </c>
      <c r="S87" s="19">
        <f t="shared" si="5"/>
        <v>8.5787079023522686E-2</v>
      </c>
      <c r="T87" s="19">
        <f t="shared" si="6"/>
        <v>0.13528028358648567</v>
      </c>
      <c r="U87" s="19">
        <f t="shared" si="7"/>
        <v>-0.20413734841065509</v>
      </c>
      <c r="V87" s="19">
        <f t="shared" si="8"/>
        <v>-5.685045127074189E-2</v>
      </c>
    </row>
    <row r="88" spans="1:22" x14ac:dyDescent="0.25">
      <c r="A88" s="26">
        <f>Wellpath!E88</f>
        <v>8100</v>
      </c>
      <c r="B88" s="22">
        <v>0</v>
      </c>
      <c r="C88" s="22">
        <f>-COS(Wellpath!L88) / GField</f>
        <v>-8.5549665308859227E-2</v>
      </c>
      <c r="D88" s="22">
        <f>(TAN(Dip) * COS(Wellpath!L88) * SIN(Wellpath!O88)) / GField</f>
        <v>6.0673341598825479E-3</v>
      </c>
      <c r="E88" s="20">
        <f>IF(D88="SING",(A89-A87)/2*Model!$W$7*(-SIN(Wellpath!$M88+Wellpath!$Q88) / GField),Model!$W$7*((drdp!B88+drdp!K88)*'ABXY-TI1S'!$B88+(drdp!E88+drdp!N88)*'ABXY-TI1S'!$C88+(drdp!H88+drdp!Q88)*'ABXY-TI1S'!$D88))</f>
        <v>8.7463050878753626E-3</v>
      </c>
      <c r="F88" s="20">
        <f>IF(D88="SING",(A89-A87)/2*Model!$W$7*(COS(Wellpath!$M88+Wellpath!$Q88) / GField),Model!$W$7*((drdp!C88+drdp!L88)*'ABXY-TI1S'!$B88+(drdp!F88+drdp!O88)*'ABXY-TI1S'!$C88+(drdp!I88+drdp!R88)*'ABXY-TI1S'!$D88))</f>
        <v>-4.8501290975241039E-4</v>
      </c>
      <c r="G88" s="20">
        <f>IF(D88="SING",0,Model!$W$7*((drdp!D88+drdp!M88)*'ABXY-TI1S'!$B88+(drdp!G88+drdp!P88)*'ABXY-TI1S'!$C88+(drdp!J88+drdp!S88)*'ABXY-TI1S'!$D88))</f>
        <v>5.676121372136341E-3</v>
      </c>
      <c r="H88" s="18">
        <f>IF(D88="SING",(A88-A87)/2*Model!$W$7*(-SIN(Wellpath!$M88+Wellpath!$Q88) / GField),Model!$W$7*((drdp!B88)*'ABXY-TI1S'!$B88+(drdp!E88)*'ABXY-TI1S'!$C88+(drdp!H88)*'ABXY-TI1S'!$D88))</f>
        <v>4.3731525439376813E-3</v>
      </c>
      <c r="I88" s="18">
        <f>IF(D88="SING",(A88-A87)/2*Model!$W$7*(COS(Wellpath!$M88+Wellpath!$Q88) / GField),Model!$W$7*((drdp!C88)*'ABXY-TI1S'!$B88+(drdp!F88)*'ABXY-TI1S'!$C88+(drdp!I88)*'ABXY-TI1S'!$D88))</f>
        <v>-2.425064548762052E-4</v>
      </c>
      <c r="J88" s="18">
        <f>IF(D88="SING",0,Model!$W$7*((drdp!D88)*'ABXY-TI1S'!$B88+(drdp!G88)*'ABXY-TI1S'!$C88+(drdp!J88)*'ABXY-TI1S'!$D88))</f>
        <v>2.8380606860681705E-3</v>
      </c>
      <c r="K88" s="21">
        <f>SUM(E$3:E87)+H88</f>
        <v>-0.68817604968167323</v>
      </c>
      <c r="L88" s="21">
        <f>SUM(F$3:F87)+I88</f>
        <v>-0.1953735763692761</v>
      </c>
      <c r="M88" s="21">
        <f>SUM(G$3:G87)+J88</f>
        <v>0.29851294659556593</v>
      </c>
      <c r="N88" s="21"/>
      <c r="O88" s="21"/>
      <c r="P88" s="21"/>
      <c r="Q88" s="19">
        <f t="shared" si="5"/>
        <v>0.47358627535547276</v>
      </c>
      <c r="R88" s="19">
        <f t="shared" si="5"/>
        <v>3.8170834343321365E-2</v>
      </c>
      <c r="S88" s="19">
        <f t="shared" si="5"/>
        <v>8.9109979285167201E-2</v>
      </c>
      <c r="T88" s="19">
        <f t="shared" si="6"/>
        <v>0.13445141599798913</v>
      </c>
      <c r="U88" s="19">
        <f t="shared" si="7"/>
        <v>-0.20542946036697285</v>
      </c>
      <c r="V88" s="19">
        <f t="shared" si="8"/>
        <v>-5.8321541968906439E-2</v>
      </c>
    </row>
    <row r="89" spans="1:22" x14ac:dyDescent="0.25">
      <c r="A89" s="26">
        <f>Wellpath!E89</f>
        <v>8200</v>
      </c>
      <c r="B89" s="22">
        <v>0</v>
      </c>
      <c r="C89" s="22">
        <f>-COS(Wellpath!L89) / GField</f>
        <v>-8.4138161174131351E-2</v>
      </c>
      <c r="D89" s="22">
        <f>(TAN(Dip) * COS(Wellpath!L89) * SIN(Wellpath!O89)) / GField</f>
        <v>-5.215854436789456E-3</v>
      </c>
      <c r="E89" s="20">
        <f>IF(D89="SING",(A90-A88)/2*Model!$W$7*(-SIN(Wellpath!$M89+Wellpath!$Q89) / GField),Model!$W$7*((drdp!B89+drdp!K89)*'ABXY-TI1S'!$B89+(drdp!E89+drdp!N89)*'ABXY-TI1S'!$C89+(drdp!H89+drdp!Q89)*'ABXY-TI1S'!$D89))</f>
        <v>8.414732092189979E-3</v>
      </c>
      <c r="F89" s="20">
        <f>IF(D89="SING",(A90-A88)/2*Model!$W$7*(COS(Wellpath!$M89+Wellpath!$Q89) / GField),Model!$W$7*((drdp!C89+drdp!L89)*'ABXY-TI1S'!$B89+(drdp!F89+drdp!O89)*'ABXY-TI1S'!$C89+(drdp!I89+drdp!R89)*'ABXY-TI1S'!$D89))</f>
        <v>9.8114130396641827E-4</v>
      </c>
      <c r="G89" s="20">
        <f>IF(D89="SING",0,Model!$W$7*((drdp!D89+drdp!M89)*'ABXY-TI1S'!$B89+(drdp!G89+drdp!P89)*'ABXY-TI1S'!$C89+(drdp!J89+drdp!S89)*'ABXY-TI1S'!$D89))</f>
        <v>5.7955019218691043E-3</v>
      </c>
      <c r="H89" s="18">
        <f>IF(D89="SING",(A89-A88)/2*Model!$W$7*(-SIN(Wellpath!$M89+Wellpath!$Q89) / GField),Model!$W$7*((drdp!B89)*'ABXY-TI1S'!$B89+(drdp!E89)*'ABXY-TI1S'!$C89+(drdp!H89)*'ABXY-TI1S'!$D89))</f>
        <v>4.2073660460949895E-3</v>
      </c>
      <c r="I89" s="18">
        <f>IF(D89="SING",(A89-A88)/2*Model!$W$7*(COS(Wellpath!$M89+Wellpath!$Q89) / GField),Model!$W$7*((drdp!C89)*'ABXY-TI1S'!$B89+(drdp!F89)*'ABXY-TI1S'!$C89+(drdp!I89)*'ABXY-TI1S'!$D89))</f>
        <v>4.9057065198320913E-4</v>
      </c>
      <c r="J89" s="18">
        <f>IF(D89="SING",0,Model!$W$7*((drdp!D89)*'ABXY-TI1S'!$B89+(drdp!G89)*'ABXY-TI1S'!$C89+(drdp!J89)*'ABXY-TI1S'!$D89))</f>
        <v>2.8977509609345521E-3</v>
      </c>
      <c r="K89" s="21">
        <f>SUM(E$3:E88)+H89</f>
        <v>-0.67959553109164061</v>
      </c>
      <c r="L89" s="21">
        <f>SUM(F$3:F88)+I89</f>
        <v>-0.19512551217216911</v>
      </c>
      <c r="M89" s="21">
        <f>SUM(G$3:G88)+J89</f>
        <v>0.30424875824256864</v>
      </c>
      <c r="N89" s="21"/>
      <c r="O89" s="21"/>
      <c r="P89" s="21"/>
      <c r="Q89" s="19">
        <f t="shared" si="5"/>
        <v>0.46185008587972909</v>
      </c>
      <c r="R89" s="19">
        <f t="shared" si="5"/>
        <v>3.8073965500451314E-2</v>
      </c>
      <c r="S89" s="19">
        <f t="shared" si="5"/>
        <v>9.2567306892144985E-2</v>
      </c>
      <c r="T89" s="19">
        <f t="shared" si="6"/>
        <v>0.13260642607417367</v>
      </c>
      <c r="U89" s="19">
        <f t="shared" si="7"/>
        <v>-0.20676609644183061</v>
      </c>
      <c r="V89" s="19">
        <f t="shared" si="8"/>
        <v>-5.9366694779827665E-2</v>
      </c>
    </row>
    <row r="90" spans="1:22" x14ac:dyDescent="0.25">
      <c r="A90" s="26">
        <f>Wellpath!E90</f>
        <v>8300</v>
      </c>
      <c r="B90" s="22">
        <v>0</v>
      </c>
      <c r="C90" s="22">
        <f>-COS(Wellpath!L90) / GField</f>
        <v>-8.249677457388073E-2</v>
      </c>
      <c r="D90" s="22">
        <f>(TAN(Dip) * COS(Wellpath!L90) * SIN(Wellpath!O90)) / GField</f>
        <v>-1.5242949280390293E-2</v>
      </c>
      <c r="E90" s="20">
        <f>IF(D90="SING",(A91-A89)/2*Model!$W$7*(-SIN(Wellpath!$M90+Wellpath!$Q90) / GField),Model!$W$7*((drdp!B90+drdp!K90)*'ABXY-TI1S'!$B90+(drdp!E90+drdp!N90)*'ABXY-TI1S'!$C90+(drdp!H90+drdp!Q90)*'ABXY-TI1S'!$D90))</f>
        <v>7.8810590062235661E-3</v>
      </c>
      <c r="F90" s="20">
        <f>IF(D90="SING",(A91-A89)/2*Model!$W$7*(COS(Wellpath!$M90+Wellpath!$Q90) / GField),Model!$W$7*((drdp!C90+drdp!L90)*'ABXY-TI1S'!$B90+(drdp!F90+drdp!O90)*'ABXY-TI1S'!$C90+(drdp!I90+drdp!R90)*'ABXY-TI1S'!$D90))</f>
        <v>2.3009807302986473E-3</v>
      </c>
      <c r="G90" s="20">
        <f>IF(D90="SING",0,Model!$W$7*((drdp!D90+drdp!M90)*'ABXY-TI1S'!$B90+(drdp!G90+drdp!P90)*'ABXY-TI1S'!$C90+(drdp!J90+drdp!S90)*'ABXY-TI1S'!$D90))</f>
        <v>5.9119480386628049E-3</v>
      </c>
      <c r="H90" s="18">
        <f>IF(D90="SING",(A90-A89)/2*Model!$W$7*(-SIN(Wellpath!$M90+Wellpath!$Q90) / GField),Model!$W$7*((drdp!B90)*'ABXY-TI1S'!$B90+(drdp!E90)*'ABXY-TI1S'!$C90+(drdp!H90)*'ABXY-TI1S'!$D90))</f>
        <v>3.940529503111783E-3</v>
      </c>
      <c r="I90" s="18">
        <f>IF(D90="SING",(A90-A89)/2*Model!$W$7*(COS(Wellpath!$M90+Wellpath!$Q90) / GField),Model!$W$7*((drdp!C90)*'ABXY-TI1S'!$B90+(drdp!F90)*'ABXY-TI1S'!$C90+(drdp!I90)*'ABXY-TI1S'!$D90))</f>
        <v>1.1504903651493236E-3</v>
      </c>
      <c r="J90" s="18">
        <f>IF(D90="SING",0,Model!$W$7*((drdp!D90)*'ABXY-TI1S'!$B90+(drdp!G90)*'ABXY-TI1S'!$C90+(drdp!J90)*'ABXY-TI1S'!$D90))</f>
        <v>2.9559740193314025E-3</v>
      </c>
      <c r="K90" s="21">
        <f>SUM(E$3:E89)+H90</f>
        <v>-0.67144763554243381</v>
      </c>
      <c r="L90" s="21">
        <f>SUM(F$3:F89)+I90</f>
        <v>-0.19348445115503657</v>
      </c>
      <c r="M90" s="21">
        <f>SUM(G$3:G89)+J90</f>
        <v>0.31010248322283462</v>
      </c>
      <c r="N90" s="21"/>
      <c r="O90" s="21"/>
      <c r="P90" s="21"/>
      <c r="Q90" s="19">
        <f t="shared" si="5"/>
        <v>0.45084192727552502</v>
      </c>
      <c r="R90" s="19">
        <f t="shared" si="5"/>
        <v>3.743623283876573E-2</v>
      </c>
      <c r="S90" s="19">
        <f t="shared" si="5"/>
        <v>9.6163550100968428E-2</v>
      </c>
      <c r="T90" s="19">
        <f t="shared" si="6"/>
        <v>0.12991467724227482</v>
      </c>
      <c r="U90" s="19">
        <f t="shared" si="7"/>
        <v>-0.20821757913580954</v>
      </c>
      <c r="V90" s="19">
        <f t="shared" si="8"/>
        <v>-6.0000008768184093E-2</v>
      </c>
    </row>
    <row r="91" spans="1:22" x14ac:dyDescent="0.25">
      <c r="A91" s="26">
        <f>Wellpath!E91</f>
        <v>8400</v>
      </c>
      <c r="B91" s="22">
        <v>0</v>
      </c>
      <c r="C91" s="22">
        <f>-COS(Wellpath!L91) / GField</f>
        <v>-8.062789777792044E-2</v>
      </c>
      <c r="D91" s="22">
        <f>(TAN(Dip) * COS(Wellpath!L91) * SIN(Wellpath!O91)) / GField</f>
        <v>-2.3934733022506115E-2</v>
      </c>
      <c r="E91" s="20">
        <f>IF(D91="SING",(A92-A90)/2*Model!$W$7*(-SIN(Wellpath!$M91+Wellpath!$Q91) / GField),Model!$W$7*((drdp!B91+drdp!K91)*'ABXY-TI1S'!$B91+(drdp!E91+drdp!N91)*'ABXY-TI1S'!$C91+(drdp!H91+drdp!Q91)*'ABXY-TI1S'!$D91))</f>
        <v>7.1902810658494931E-3</v>
      </c>
      <c r="F91" s="20">
        <f>IF(D91="SING",(A92-A90)/2*Model!$W$7*(COS(Wellpath!$M91+Wellpath!$Q91) / GField),Model!$W$7*((drdp!C91+drdp!L91)*'ABXY-TI1S'!$B91+(drdp!F91+drdp!O91)*'ABXY-TI1S'!$C91+(drdp!I91+drdp!R91)*'ABXY-TI1S'!$D91))</f>
        <v>3.4503386182790259E-3</v>
      </c>
      <c r="G91" s="20">
        <f>IF(D91="SING",0,Model!$W$7*((drdp!D91+drdp!M91)*'ABXY-TI1S'!$B91+(drdp!G91+drdp!P91)*'ABXY-TI1S'!$C91+(drdp!J91+drdp!S91)*'ABXY-TI1S'!$D91))</f>
        <v>6.0181897138624806E-3</v>
      </c>
      <c r="H91" s="18">
        <f>IF(D91="SING",(A91-A90)/2*Model!$W$7*(-SIN(Wellpath!$M91+Wellpath!$Q91) / GField),Model!$W$7*((drdp!B91)*'ABXY-TI1S'!$B91+(drdp!E91)*'ABXY-TI1S'!$C91+(drdp!H91)*'ABXY-TI1S'!$D91))</f>
        <v>3.5951405329247466E-3</v>
      </c>
      <c r="I91" s="18">
        <f>IF(D91="SING",(A91-A90)/2*Model!$W$7*(COS(Wellpath!$M91+Wellpath!$Q91) / GField),Model!$W$7*((drdp!C91)*'ABXY-TI1S'!$B91+(drdp!F91)*'ABXY-TI1S'!$C91+(drdp!I91)*'ABXY-TI1S'!$D91))</f>
        <v>1.725169309139513E-3</v>
      </c>
      <c r="J91" s="18">
        <f>IF(D91="SING",0,Model!$W$7*((drdp!D91)*'ABXY-TI1S'!$B91+(drdp!G91)*'ABXY-TI1S'!$C91+(drdp!J91)*'ABXY-TI1S'!$D91))</f>
        <v>3.0090948569312403E-3</v>
      </c>
      <c r="K91" s="21">
        <f>SUM(E$3:E90)+H91</f>
        <v>-0.66391196550639719</v>
      </c>
      <c r="L91" s="21">
        <f>SUM(F$3:F90)+I91</f>
        <v>-0.19060879148074775</v>
      </c>
      <c r="M91" s="21">
        <f>SUM(G$3:G90)+J91</f>
        <v>0.31606755209909726</v>
      </c>
      <c r="N91" s="21"/>
      <c r="O91" s="21"/>
      <c r="P91" s="21"/>
      <c r="Q91" s="19">
        <f t="shared" si="5"/>
        <v>0.44077909794256753</v>
      </c>
      <c r="R91" s="19">
        <f t="shared" si="5"/>
        <v>3.6331711389751171E-2</v>
      </c>
      <c r="S91" s="19">
        <f t="shared" si="5"/>
        <v>9.9898697489915561E-2</v>
      </c>
      <c r="T91" s="19">
        <f t="shared" si="6"/>
        <v>0.12654745739478226</v>
      </c>
      <c r="U91" s="19">
        <f t="shared" si="7"/>
        <v>-0.20984102974690727</v>
      </c>
      <c r="V91" s="19">
        <f t="shared" si="8"/>
        <v>-6.0245254131887208E-2</v>
      </c>
    </row>
    <row r="92" spans="1:22" x14ac:dyDescent="0.25">
      <c r="A92" s="26">
        <f>Wellpath!E92</f>
        <v>8500</v>
      </c>
      <c r="B92" s="22">
        <v>0</v>
      </c>
      <c r="C92" s="22">
        <f>-COS(Wellpath!L92) / GField</f>
        <v>-7.8547790824686409E-2</v>
      </c>
      <c r="D92" s="22">
        <f>(TAN(Dip) * COS(Wellpath!L92) * SIN(Wellpath!O92)) / GField</f>
        <v>-3.1324746410007209E-2</v>
      </c>
      <c r="E92" s="20">
        <f>IF(D92="SING",(A93-A91)/2*Model!$W$7*(-SIN(Wellpath!$M92+Wellpath!$Q92) / GField),Model!$W$7*((drdp!B92+drdp!K92)*'ABXY-TI1S'!$B92+(drdp!E92+drdp!N92)*'ABXY-TI1S'!$C92+(drdp!H92+drdp!Q92)*'ABXY-TI1S'!$D92))</f>
        <v>6.3866600349448341E-3</v>
      </c>
      <c r="F92" s="20">
        <f>IF(D92="SING",(A93-A91)/2*Model!$W$7*(COS(Wellpath!$M92+Wellpath!$Q92) / GField),Model!$W$7*((drdp!C92+drdp!L92)*'ABXY-TI1S'!$B92+(drdp!F92+drdp!O92)*'ABXY-TI1S'!$C92+(drdp!I92+drdp!R92)*'ABXY-TI1S'!$D92))</f>
        <v>4.4224335924106222E-3</v>
      </c>
      <c r="G92" s="20">
        <f>IF(D92="SING",0,Model!$W$7*((drdp!D92+drdp!M92)*'ABXY-TI1S'!$B92+(drdp!G92+drdp!P92)*'ABXY-TI1S'!$C92+(drdp!J92+drdp!S92)*'ABXY-TI1S'!$D92))</f>
        <v>6.1068959130424743E-3</v>
      </c>
      <c r="H92" s="18">
        <f>IF(D92="SING",(A92-A91)/2*Model!$W$7*(-SIN(Wellpath!$M92+Wellpath!$Q92) / GField),Model!$W$7*((drdp!B92)*'ABXY-TI1S'!$B92+(drdp!E92)*'ABXY-TI1S'!$C92+(drdp!H92)*'ABXY-TI1S'!$D92))</f>
        <v>3.193330017472417E-3</v>
      </c>
      <c r="I92" s="18">
        <f>IF(D92="SING",(A92-A91)/2*Model!$W$7*(COS(Wellpath!$M92+Wellpath!$Q92) / GField),Model!$W$7*((drdp!C92)*'ABXY-TI1S'!$B92+(drdp!F92)*'ABXY-TI1S'!$C92+(drdp!I92)*'ABXY-TI1S'!$D92))</f>
        <v>2.2112167962053111E-3</v>
      </c>
      <c r="J92" s="18">
        <f>IF(D92="SING",0,Model!$W$7*((drdp!D92)*'ABXY-TI1S'!$B92+(drdp!G92)*'ABXY-TI1S'!$C92+(drdp!J92)*'ABXY-TI1S'!$D92))</f>
        <v>3.0534479565212371E-3</v>
      </c>
      <c r="K92" s="21">
        <f>SUM(E$3:E91)+H92</f>
        <v>-0.65712349495599998</v>
      </c>
      <c r="L92" s="21">
        <f>SUM(F$3:F91)+I92</f>
        <v>-0.18667240537540292</v>
      </c>
      <c r="M92" s="21">
        <f>SUM(G$3:G91)+J92</f>
        <v>0.32213009491254974</v>
      </c>
      <c r="N92" s="21"/>
      <c r="O92" s="21"/>
      <c r="P92" s="21"/>
      <c r="Q92" s="19">
        <f t="shared" si="5"/>
        <v>0.4318112876231881</v>
      </c>
      <c r="R92" s="19">
        <f t="shared" si="5"/>
        <v>3.4846586928638755E-2</v>
      </c>
      <c r="S92" s="19">
        <f t="shared" si="5"/>
        <v>0.1037677980483683</v>
      </c>
      <c r="T92" s="19">
        <f t="shared" si="6"/>
        <v>0.12266682343212797</v>
      </c>
      <c r="U92" s="19">
        <f t="shared" si="7"/>
        <v>-0.21167925379944266</v>
      </c>
      <c r="V92" s="19">
        <f t="shared" si="8"/>
        <v>-6.0132799661132504E-2</v>
      </c>
    </row>
    <row r="93" spans="1:22" x14ac:dyDescent="0.25">
      <c r="A93" s="26">
        <f>Wellpath!E93</f>
        <v>8600</v>
      </c>
      <c r="B93" s="22">
        <v>0</v>
      </c>
      <c r="C93" s="22">
        <f>-COS(Wellpath!L93) / GField</f>
        <v>-7.6242366366240585E-2</v>
      </c>
      <c r="D93" s="22">
        <f>(TAN(Dip) * COS(Wellpath!L93) * SIN(Wellpath!O93)) / GField</f>
        <v>-3.7461061263042002E-2</v>
      </c>
      <c r="E93" s="20">
        <f>IF(D93="SING",(A94-A92)/2*Model!$W$7*(-SIN(Wellpath!$M93+Wellpath!$Q93) / GField),Model!$W$7*((drdp!B93+drdp!K93)*'ABXY-TI1S'!$B93+(drdp!E93+drdp!N93)*'ABXY-TI1S'!$C93+(drdp!H93+drdp!Q93)*'ABXY-TI1S'!$D93))</f>
        <v>5.5045347853258366E-3</v>
      </c>
      <c r="F93" s="20">
        <f>IF(D93="SING",(A94-A92)/2*Model!$W$7*(COS(Wellpath!$M93+Wellpath!$Q93) / GField),Model!$W$7*((drdp!C93+drdp!L93)*'ABXY-TI1S'!$B93+(drdp!F93+drdp!O93)*'ABXY-TI1S'!$C93+(drdp!I93+drdp!R93)*'ABXY-TI1S'!$D93))</f>
        <v>5.2155498783202081E-3</v>
      </c>
      <c r="G93" s="20">
        <f>IF(D93="SING",0,Model!$W$7*((drdp!D93+drdp!M93)*'ABXY-TI1S'!$B93+(drdp!G93+drdp!P93)*'ABXY-TI1S'!$C93+(drdp!J93+drdp!S93)*'ABXY-TI1S'!$D93))</f>
        <v>6.17271883985021E-3</v>
      </c>
      <c r="H93" s="18">
        <f>IF(D93="SING",(A93-A92)/2*Model!$W$7*(-SIN(Wellpath!$M93+Wellpath!$Q93) / GField),Model!$W$7*((drdp!B93)*'ABXY-TI1S'!$B93+(drdp!E93)*'ABXY-TI1S'!$C93+(drdp!H93)*'ABXY-TI1S'!$D93))</f>
        <v>2.7522673926629183E-3</v>
      </c>
      <c r="I93" s="18">
        <f>IF(D93="SING",(A93-A92)/2*Model!$W$7*(COS(Wellpath!$M93+Wellpath!$Q93) / GField),Model!$W$7*((drdp!C93)*'ABXY-TI1S'!$B93+(drdp!F93)*'ABXY-TI1S'!$C93+(drdp!I93)*'ABXY-TI1S'!$D93))</f>
        <v>2.6077749391601041E-3</v>
      </c>
      <c r="J93" s="18">
        <f>IF(D93="SING",0,Model!$W$7*((drdp!D93)*'ABXY-TI1S'!$B93+(drdp!G93)*'ABXY-TI1S'!$C93+(drdp!J93)*'ABXY-TI1S'!$D93))</f>
        <v>3.086359419925105E-3</v>
      </c>
      <c r="K93" s="21">
        <f>SUM(E$3:E92)+H93</f>
        <v>-0.65117789754586475</v>
      </c>
      <c r="L93" s="21">
        <f>SUM(F$3:F92)+I93</f>
        <v>-0.18185341364003749</v>
      </c>
      <c r="M93" s="21">
        <f>SUM(G$3:G92)+J93</f>
        <v>0.32826990228899605</v>
      </c>
      <c r="N93" s="21"/>
      <c r="O93" s="21"/>
      <c r="P93" s="21"/>
      <c r="Q93" s="19">
        <f t="shared" si="5"/>
        <v>0.42403265425225273</v>
      </c>
      <c r="R93" s="19">
        <f t="shared" si="5"/>
        <v>3.3070664052534574E-2</v>
      </c>
      <c r="S93" s="19">
        <f t="shared" si="5"/>
        <v>0.10776112874882701</v>
      </c>
      <c r="T93" s="19">
        <f t="shared" si="6"/>
        <v>0.1184189235556581</v>
      </c>
      <c r="U93" s="19">
        <f t="shared" si="7"/>
        <v>-0.21376210480013491</v>
      </c>
      <c r="V93" s="19">
        <f t="shared" si="8"/>
        <v>-5.9697002326535485E-2</v>
      </c>
    </row>
    <row r="94" spans="1:22" x14ac:dyDescent="0.25">
      <c r="A94" s="26">
        <f>Wellpath!E94</f>
        <v>8700</v>
      </c>
      <c r="B94" s="22">
        <v>0</v>
      </c>
      <c r="C94" s="22">
        <f>-COS(Wellpath!L94) / GField</f>
        <v>-7.3722132013436609E-2</v>
      </c>
      <c r="D94" s="22">
        <f>(TAN(Dip) * COS(Wellpath!L94) * SIN(Wellpath!O94)) / GField</f>
        <v>-4.2414811553233837E-2</v>
      </c>
      <c r="E94" s="20">
        <f>IF(D94="SING",(A95-A93)/2*Model!$W$7*(-SIN(Wellpath!$M94+Wellpath!$Q94) / GField),Model!$W$7*((drdp!B94+drdp!K94)*'ABXY-TI1S'!$B94+(drdp!E94+drdp!N94)*'ABXY-TI1S'!$C94+(drdp!H94+drdp!Q94)*'ABXY-TI1S'!$D94))</f>
        <v>4.5785129164708296E-3</v>
      </c>
      <c r="F94" s="20">
        <f>IF(D94="SING",(A95-A93)/2*Model!$W$7*(COS(Wellpath!$M94+Wellpath!$Q94) / GField),Model!$W$7*((drdp!C94+drdp!L94)*'ABXY-TI1S'!$B94+(drdp!F94+drdp!O94)*'ABXY-TI1S'!$C94+(drdp!I94+drdp!R94)*'ABXY-TI1S'!$D94))</f>
        <v>5.8333256190098784E-3</v>
      </c>
      <c r="G94" s="20">
        <f>IF(D94="SING",0,Model!$W$7*((drdp!D94+drdp!M94)*'ABXY-TI1S'!$B94+(drdp!G94+drdp!P94)*'ABXY-TI1S'!$C94+(drdp!J94+drdp!S94)*'ABXY-TI1S'!$D94))</f>
        <v>6.2097909005054729E-3</v>
      </c>
      <c r="H94" s="18">
        <f>IF(D94="SING",(A94-A93)/2*Model!$W$7*(-SIN(Wellpath!$M94+Wellpath!$Q94) / GField),Model!$W$7*((drdp!B94)*'ABXY-TI1S'!$B94+(drdp!E94)*'ABXY-TI1S'!$C94+(drdp!H94)*'ABXY-TI1S'!$D94))</f>
        <v>2.2892564582354148E-3</v>
      </c>
      <c r="I94" s="18">
        <f>IF(D94="SING",(A94-A93)/2*Model!$W$7*(COS(Wellpath!$M94+Wellpath!$Q94) / GField),Model!$W$7*((drdp!C94)*'ABXY-TI1S'!$B94+(drdp!F94)*'ABXY-TI1S'!$C94+(drdp!I94)*'ABXY-TI1S'!$D94))</f>
        <v>2.9166628095049392E-3</v>
      </c>
      <c r="J94" s="18">
        <f>IF(D94="SING",0,Model!$W$7*((drdp!D94)*'ABXY-TI1S'!$B94+(drdp!G94)*'ABXY-TI1S'!$C94+(drdp!J94)*'ABXY-TI1S'!$D94))</f>
        <v>3.1048954502527364E-3</v>
      </c>
      <c r="K94" s="21">
        <f>SUM(E$3:E93)+H94</f>
        <v>-0.64613637369496635</v>
      </c>
      <c r="L94" s="21">
        <f>SUM(F$3:F93)+I94</f>
        <v>-0.17632897589137245</v>
      </c>
      <c r="M94" s="21">
        <f>SUM(G$3:G93)+J94</f>
        <v>0.33446115715917391</v>
      </c>
      <c r="N94" s="21"/>
      <c r="O94" s="21"/>
      <c r="P94" s="21"/>
      <c r="Q94" s="19">
        <f t="shared" si="5"/>
        <v>0.41749221341168119</v>
      </c>
      <c r="R94" s="19">
        <f t="shared" si="5"/>
        <v>3.1091907738900207E-2</v>
      </c>
      <c r="S94" s="19">
        <f t="shared" si="5"/>
        <v>0.11186426564825362</v>
      </c>
      <c r="T94" s="19">
        <f t="shared" si="6"/>
        <v>0.11393256505979854</v>
      </c>
      <c r="U94" s="19">
        <f t="shared" si="7"/>
        <v>-0.21610751922865085</v>
      </c>
      <c r="V94" s="19">
        <f t="shared" si="8"/>
        <v>-5.8975193317320505E-2</v>
      </c>
    </row>
    <row r="95" spans="1:22" x14ac:dyDescent="0.25">
      <c r="A95" s="26">
        <f>Wellpath!E95</f>
        <v>8800</v>
      </c>
      <c r="B95" s="22">
        <v>0</v>
      </c>
      <c r="C95" s="22">
        <f>-COS(Wellpath!L95) / GField</f>
        <v>-7.1014461992169889E-2</v>
      </c>
      <c r="D95" s="22">
        <f>(TAN(Dip) * COS(Wellpath!L95) * SIN(Wellpath!O95)) / GField</f>
        <v>-4.6260594567219517E-2</v>
      </c>
      <c r="E95" s="20">
        <f>IF(D95="SING",(A96-A94)/2*Model!$W$7*(-SIN(Wellpath!$M95+Wellpath!$Q95) / GField),Model!$W$7*((drdp!B95+drdp!K95)*'ABXY-TI1S'!$B95+(drdp!E95+drdp!N95)*'ABXY-TI1S'!$C95+(drdp!H95+drdp!Q95)*'ABXY-TI1S'!$D95))</f>
        <v>3.6428527327540075E-3</v>
      </c>
      <c r="F95" s="20">
        <f>IF(D95="SING",(A96-A94)/2*Model!$W$7*(COS(Wellpath!$M95+Wellpath!$Q95) / GField),Model!$W$7*((drdp!C95+drdp!L95)*'ABXY-TI1S'!$B95+(drdp!F95+drdp!O95)*'ABXY-TI1S'!$C95+(drdp!I95+drdp!R95)*'ABXY-TI1S'!$D95))</f>
        <v>6.2823992211201067E-3</v>
      </c>
      <c r="G95" s="20">
        <f>IF(D95="SING",0,Model!$W$7*((drdp!D95+drdp!M95)*'ABXY-TI1S'!$B95+(drdp!G95+drdp!P95)*'ABXY-TI1S'!$C95+(drdp!J95+drdp!S95)*'ABXY-TI1S'!$D95))</f>
        <v>6.2133892910435891E-3</v>
      </c>
      <c r="H95" s="18">
        <f>IF(D95="SING",(A95-A94)/2*Model!$W$7*(-SIN(Wellpath!$M95+Wellpath!$Q95) / GField),Model!$W$7*((drdp!B95)*'ABXY-TI1S'!$B95+(drdp!E95)*'ABXY-TI1S'!$C95+(drdp!H95)*'ABXY-TI1S'!$D95))</f>
        <v>1.8214263663770037E-3</v>
      </c>
      <c r="I95" s="18">
        <f>IF(D95="SING",(A95-A94)/2*Model!$W$7*(COS(Wellpath!$M95+Wellpath!$Q95) / GField),Model!$W$7*((drdp!C95)*'ABXY-TI1S'!$B95+(drdp!F95)*'ABXY-TI1S'!$C95+(drdp!I95)*'ABXY-TI1S'!$D95))</f>
        <v>3.1411996105600534E-3</v>
      </c>
      <c r="J95" s="18">
        <f>IF(D95="SING",0,Model!$W$7*((drdp!D95)*'ABXY-TI1S'!$B95+(drdp!G95)*'ABXY-TI1S'!$C95+(drdp!J95)*'ABXY-TI1S'!$D95))</f>
        <v>3.1066946455217946E-3</v>
      </c>
      <c r="K95" s="21">
        <f>SUM(E$3:E94)+H95</f>
        <v>-0.64202569087035388</v>
      </c>
      <c r="L95" s="21">
        <f>SUM(F$3:F94)+I95</f>
        <v>-0.17027111347130747</v>
      </c>
      <c r="M95" s="21">
        <f>SUM(G$3:G94)+J95</f>
        <v>0.34067274725494845</v>
      </c>
      <c r="N95" s="21"/>
      <c r="O95" s="21"/>
      <c r="P95" s="21"/>
      <c r="Q95" s="19">
        <f t="shared" si="5"/>
        <v>0.4121969877375552</v>
      </c>
      <c r="R95" s="19">
        <f t="shared" si="5"/>
        <v>2.8992252082758862E-2</v>
      </c>
      <c r="S95" s="19">
        <f t="shared" si="5"/>
        <v>0.11605792072223399</v>
      </c>
      <c r="T95" s="19">
        <f t="shared" si="6"/>
        <v>0.1093184292616806</v>
      </c>
      <c r="U95" s="19">
        <f t="shared" si="7"/>
        <v>-0.21872065591705972</v>
      </c>
      <c r="V95" s="19">
        <f t="shared" si="8"/>
        <v>-5.8006728004429374E-2</v>
      </c>
    </row>
    <row r="96" spans="1:22" x14ac:dyDescent="0.25">
      <c r="A96" s="26">
        <f>Wellpath!E96</f>
        <v>8900</v>
      </c>
      <c r="B96" s="22">
        <v>0</v>
      </c>
      <c r="C96" s="22">
        <f>-COS(Wellpath!L96) / GField</f>
        <v>-6.8099968436830791E-2</v>
      </c>
      <c r="D96" s="22">
        <f>(TAN(Dip) * COS(Wellpath!L96) * SIN(Wellpath!O96)) / GField</f>
        <v>-4.9052957285323558E-2</v>
      </c>
      <c r="E96" s="20">
        <f>IF(D96="SING",(A97-A95)/2*Model!$W$7*(-SIN(Wellpath!$M96+Wellpath!$Q96) / GField),Model!$W$7*((drdp!B96+drdp!K96)*'ABXY-TI1S'!$B96+(drdp!E96+drdp!N96)*'ABXY-TI1S'!$C96+(drdp!H96+drdp!Q96)*'ABXY-TI1S'!$D96))</f>
        <v>2.7202494752010492E-3</v>
      </c>
      <c r="F96" s="20">
        <f>IF(D96="SING",(A97-A95)/2*Model!$W$7*(COS(Wellpath!$M96+Wellpath!$Q96) / GField),Model!$W$7*((drdp!C96+drdp!L96)*'ABXY-TI1S'!$B96+(drdp!F96+drdp!O96)*'ABXY-TI1S'!$C96+(drdp!I96+drdp!R96)*'ABXY-TI1S'!$D96))</f>
        <v>6.5696544758260915E-3</v>
      </c>
      <c r="G96" s="20">
        <f>IF(D96="SING",0,Model!$W$7*((drdp!D96+drdp!M96)*'ABXY-TI1S'!$B96+(drdp!G96+drdp!P96)*'ABXY-TI1S'!$C96+(drdp!J96+drdp!S96)*'ABXY-TI1S'!$D96))</f>
        <v>6.1798313148478216E-3</v>
      </c>
      <c r="H96" s="18">
        <f>IF(D96="SING",(A96-A95)/2*Model!$W$7*(-SIN(Wellpath!$M96+Wellpath!$Q96) / GField),Model!$W$7*((drdp!B96)*'ABXY-TI1S'!$B96+(drdp!E96)*'ABXY-TI1S'!$C96+(drdp!H96)*'ABXY-TI1S'!$D96))</f>
        <v>1.3601247376005246E-3</v>
      </c>
      <c r="I96" s="18">
        <f>IF(D96="SING",(A96-A95)/2*Model!$W$7*(COS(Wellpath!$M96+Wellpath!$Q96) / GField),Model!$W$7*((drdp!C96)*'ABXY-TI1S'!$B96+(drdp!F96)*'ABXY-TI1S'!$C96+(drdp!I96)*'ABXY-TI1S'!$D96))</f>
        <v>3.2848272379130457E-3</v>
      </c>
      <c r="J96" s="18">
        <f>IF(D96="SING",0,Model!$W$7*((drdp!D96)*'ABXY-TI1S'!$B96+(drdp!G96)*'ABXY-TI1S'!$C96+(drdp!J96)*'ABXY-TI1S'!$D96))</f>
        <v>3.0899156574239108E-3</v>
      </c>
      <c r="K96" s="21">
        <f>SUM(E$3:E95)+H96</f>
        <v>-0.63884413976637644</v>
      </c>
      <c r="L96" s="21">
        <f>SUM(F$3:F95)+I96</f>
        <v>-0.16384508662283437</v>
      </c>
      <c r="M96" s="21">
        <f>SUM(G$3:G95)+J96</f>
        <v>0.34686935755789416</v>
      </c>
      <c r="N96" s="21"/>
      <c r="O96" s="21"/>
      <c r="P96" s="21"/>
      <c r="Q96" s="19">
        <f t="shared" si="5"/>
        <v>0.40812183491384152</v>
      </c>
      <c r="R96" s="19">
        <f t="shared" si="5"/>
        <v>2.6845212410444099E-2</v>
      </c>
      <c r="S96" s="19">
        <f t="shared" si="5"/>
        <v>0.12031835121262623</v>
      </c>
      <c r="T96" s="19">
        <f t="shared" si="6"/>
        <v>0.10467147341851206</v>
      </c>
      <c r="U96" s="19">
        <f t="shared" si="7"/>
        <v>-0.22159545634038855</v>
      </c>
      <c r="V96" s="19">
        <f t="shared" si="8"/>
        <v>-5.6832839935880078E-2</v>
      </c>
    </row>
    <row r="97" spans="1:22" x14ac:dyDescent="0.25">
      <c r="A97" s="26">
        <f>Wellpath!E97</f>
        <v>9000</v>
      </c>
      <c r="B97" s="22">
        <v>0</v>
      </c>
      <c r="C97" s="22">
        <f>-COS(Wellpath!L97) / GField</f>
        <v>-6.4999157688781575E-2</v>
      </c>
      <c r="D97" s="22">
        <f>(TAN(Dip) * COS(Wellpath!L97) * SIN(Wellpath!O97)) / GField</f>
        <v>-5.0905756626005168E-2</v>
      </c>
      <c r="E97" s="20">
        <f>IF(D97="SING",(A98-A96)/2*Model!$W$7*(-SIN(Wellpath!$M97+Wellpath!$Q97) / GField),Model!$W$7*((drdp!B97+drdp!K97)*'ABXY-TI1S'!$B97+(drdp!E97+drdp!N97)*'ABXY-TI1S'!$C97+(drdp!H97+drdp!Q97)*'ABXY-TI1S'!$D97))</f>
        <v>1.8317953982680461E-3</v>
      </c>
      <c r="F97" s="20">
        <f>IF(D97="SING",(A98-A96)/2*Model!$W$7*(COS(Wellpath!$M97+Wellpath!$Q97) / GField),Model!$W$7*((drdp!C97+drdp!L97)*'ABXY-TI1S'!$B97+(drdp!F97+drdp!O97)*'ABXY-TI1S'!$C97+(drdp!I97+drdp!R97)*'ABXY-TI1S'!$D97))</f>
        <v>6.7104334397054648E-3</v>
      </c>
      <c r="G97" s="20">
        <f>IF(D97="SING",0,Model!$W$7*((drdp!D97+drdp!M97)*'ABXY-TI1S'!$B97+(drdp!G97+drdp!P97)*'ABXY-TI1S'!$C97+(drdp!J97+drdp!S97)*'ABXY-TI1S'!$D97))</f>
        <v>6.1060842188128371E-3</v>
      </c>
      <c r="H97" s="18">
        <f>IF(D97="SING",(A97-A96)/2*Model!$W$7*(-SIN(Wellpath!$M97+Wellpath!$Q97) / GField),Model!$W$7*((drdp!B97)*'ABXY-TI1S'!$B97+(drdp!E97)*'ABXY-TI1S'!$C97+(drdp!H97)*'ABXY-TI1S'!$D97))</f>
        <v>9.1589769913402307E-4</v>
      </c>
      <c r="I97" s="18">
        <f>IF(D97="SING",(A97-A96)/2*Model!$W$7*(COS(Wellpath!$M97+Wellpath!$Q97) / GField),Model!$W$7*((drdp!C97)*'ABXY-TI1S'!$B97+(drdp!F97)*'ABXY-TI1S'!$C97+(drdp!I97)*'ABXY-TI1S'!$D97))</f>
        <v>3.3552167198527324E-3</v>
      </c>
      <c r="J97" s="18">
        <f>IF(D97="SING",0,Model!$W$7*((drdp!D97)*'ABXY-TI1S'!$B97+(drdp!G97)*'ABXY-TI1S'!$C97+(drdp!J97)*'ABXY-TI1S'!$D97))</f>
        <v>3.0530421094064186E-3</v>
      </c>
      <c r="K97" s="21">
        <f>SUM(E$3:E96)+H97</f>
        <v>-0.63656811732964191</v>
      </c>
      <c r="L97" s="21">
        <f>SUM(F$3:F96)+I97</f>
        <v>-0.1572050426650686</v>
      </c>
      <c r="M97" s="21">
        <f>SUM(G$3:G96)+J97</f>
        <v>0.35301231532472455</v>
      </c>
      <c r="N97" s="21"/>
      <c r="O97" s="21"/>
      <c r="P97" s="21"/>
      <c r="Q97" s="19">
        <f t="shared" si="5"/>
        <v>0.40521896800060475</v>
      </c>
      <c r="R97" s="19">
        <f t="shared" si="5"/>
        <v>2.4713425439326038E-2</v>
      </c>
      <c r="S97" s="19">
        <f t="shared" si="5"/>
        <v>0.12461769477092276</v>
      </c>
      <c r="T97" s="19">
        <f t="shared" si="6"/>
        <v>0.10007171804402876</v>
      </c>
      <c r="U97" s="19">
        <f t="shared" si="7"/>
        <v>-0.2247163849604378</v>
      </c>
      <c r="V97" s="19">
        <f t="shared" si="8"/>
        <v>-5.5495316091917969E-2</v>
      </c>
    </row>
    <row r="98" spans="1:22" x14ac:dyDescent="0.25">
      <c r="A98" s="26">
        <f>Wellpath!E98</f>
        <v>9100</v>
      </c>
      <c r="B98" s="22">
        <v>0</v>
      </c>
      <c r="C98" s="22">
        <f>-COS(Wellpath!L98) / GField</f>
        <v>-6.1722809322540768E-2</v>
      </c>
      <c r="D98" s="22">
        <f>(TAN(Dip) * COS(Wellpath!L98) * SIN(Wellpath!O98)) / GField</f>
        <v>-5.1875249517503351E-2</v>
      </c>
      <c r="E98" s="20">
        <f>IF(D98="SING",(A99-A97)/2*Model!$W$7*(-SIN(Wellpath!$M98+Wellpath!$Q98) / GField),Model!$W$7*((drdp!B98+drdp!K98)*'ABXY-TI1S'!$B98+(drdp!E98+drdp!N98)*'ABXY-TI1S'!$C98+(drdp!H98+drdp!Q98)*'ABXY-TI1S'!$D98))</f>
        <v>9.9856409256391873E-4</v>
      </c>
      <c r="F98" s="20">
        <f>IF(D98="SING",(A99-A97)/2*Model!$W$7*(COS(Wellpath!$M98+Wellpath!$Q98) / GField),Model!$W$7*((drdp!C98+drdp!L98)*'ABXY-TI1S'!$B98+(drdp!F98+drdp!O98)*'ABXY-TI1S'!$C98+(drdp!I98+drdp!R98)*'ABXY-TI1S'!$D98))</f>
        <v>6.7153653760102933E-3</v>
      </c>
      <c r="G98" s="20">
        <f>IF(D98="SING",0,Model!$W$7*((drdp!D98+drdp!M98)*'ABXY-TI1S'!$B98+(drdp!G98+drdp!P98)*'ABXY-TI1S'!$C98+(drdp!J98+drdp!S98)*'ABXY-TI1S'!$D98))</f>
        <v>5.9901100199964002E-3</v>
      </c>
      <c r="H98" s="18">
        <f>IF(D98="SING",(A98-A97)/2*Model!$W$7*(-SIN(Wellpath!$M98+Wellpath!$Q98) / GField),Model!$W$7*((drdp!B98)*'ABXY-TI1S'!$B98+(drdp!E98)*'ABXY-TI1S'!$C98+(drdp!H98)*'ABXY-TI1S'!$D98))</f>
        <v>4.9928204628195937E-4</v>
      </c>
      <c r="I98" s="18">
        <f>IF(D98="SING",(A98-A97)/2*Model!$W$7*(COS(Wellpath!$M98+Wellpath!$Q98) / GField),Model!$W$7*((drdp!C98)*'ABXY-TI1S'!$B98+(drdp!F98)*'ABXY-TI1S'!$C98+(drdp!I98)*'ABXY-TI1S'!$D98))</f>
        <v>3.3576826880051466E-3</v>
      </c>
      <c r="J98" s="18">
        <f>IF(D98="SING",0,Model!$W$7*((drdp!D98)*'ABXY-TI1S'!$B98+(drdp!G98)*'ABXY-TI1S'!$C98+(drdp!J98)*'ABXY-TI1S'!$D98))</f>
        <v>2.9950550099982001E-3</v>
      </c>
      <c r="K98" s="21">
        <f>SUM(E$3:E97)+H98</f>
        <v>-0.63515293758422597</v>
      </c>
      <c r="L98" s="21">
        <f>SUM(F$3:F97)+I98</f>
        <v>-0.15049214325721072</v>
      </c>
      <c r="M98" s="21">
        <f>SUM(G$3:G97)+J98</f>
        <v>0.35906041244412912</v>
      </c>
      <c r="N98" s="21"/>
      <c r="O98" s="21"/>
      <c r="P98" s="21"/>
      <c r="Q98" s="19">
        <f t="shared" si="5"/>
        <v>0.40341925412187163</v>
      </c>
      <c r="R98" s="19">
        <f t="shared" si="5"/>
        <v>2.2647885182148834E-2</v>
      </c>
      <c r="S98" s="19">
        <f t="shared" si="5"/>
        <v>0.1289243797845481</v>
      </c>
      <c r="T98" s="19">
        <f t="shared" si="6"/>
        <v>9.5585526873163559E-2</v>
      </c>
      <c r="U98" s="19">
        <f t="shared" si="7"/>
        <v>-0.22805827573409237</v>
      </c>
      <c r="V98" s="19">
        <f t="shared" si="8"/>
        <v>-5.4035771027535047E-2</v>
      </c>
    </row>
    <row r="99" spans="1:22" x14ac:dyDescent="0.25">
      <c r="A99" s="26">
        <f>Wellpath!E99</f>
        <v>9200</v>
      </c>
      <c r="B99" s="22">
        <v>0</v>
      </c>
      <c r="C99" s="22">
        <f>-COS(Wellpath!L99) / GField</f>
        <v>-5.8284241819534399E-2</v>
      </c>
      <c r="D99" s="22">
        <f>(TAN(Dip) * COS(Wellpath!L99) * SIN(Wellpath!O99)) / GField</f>
        <v>-5.2050297165427771E-2</v>
      </c>
      <c r="E99" s="20">
        <f>IF(D99="SING",(A100-A98)/2*Model!$W$7*(-SIN(Wellpath!$M99+Wellpath!$Q99) / GField),Model!$W$7*((drdp!B99+drdp!K99)*'ABXY-TI1S'!$B99+(drdp!E99+drdp!N99)*'ABXY-TI1S'!$C99+(drdp!H99+drdp!Q99)*'ABXY-TI1S'!$D99))</f>
        <v>2.3441237936373937E-4</v>
      </c>
      <c r="F99" s="20">
        <f>IF(D99="SING",(A100-A98)/2*Model!$W$7*(COS(Wellpath!$M99+Wellpath!$Q99) / GField),Model!$W$7*((drdp!C99+drdp!L99)*'ABXY-TI1S'!$B99+(drdp!F99+drdp!O99)*'ABXY-TI1S'!$C99+(drdp!I99+drdp!R99)*'ABXY-TI1S'!$D99))</f>
        <v>6.5997408970398927E-3</v>
      </c>
      <c r="G99" s="20">
        <f>IF(D99="SING",0,Model!$W$7*((drdp!D99+drdp!M99)*'ABXY-TI1S'!$B99+(drdp!G99+drdp!P99)*'ABXY-TI1S'!$C99+(drdp!J99+drdp!S99)*'ABXY-TI1S'!$D99))</f>
        <v>5.8308482950974686E-3</v>
      </c>
      <c r="H99" s="18">
        <f>IF(D99="SING",(A99-A98)/2*Model!$W$7*(-SIN(Wellpath!$M99+Wellpath!$Q99) / GField),Model!$W$7*((drdp!B99)*'ABXY-TI1S'!$B99+(drdp!E99)*'ABXY-TI1S'!$C99+(drdp!H99)*'ABXY-TI1S'!$D99))</f>
        <v>1.1720618968186969E-4</v>
      </c>
      <c r="I99" s="18">
        <f>IF(D99="SING",(A99-A98)/2*Model!$W$7*(COS(Wellpath!$M99+Wellpath!$Q99) / GField),Model!$W$7*((drdp!C99)*'ABXY-TI1S'!$B99+(drdp!F99)*'ABXY-TI1S'!$C99+(drdp!I99)*'ABXY-TI1S'!$D99))</f>
        <v>3.2998704485199463E-3</v>
      </c>
      <c r="J99" s="18">
        <f>IF(D99="SING",0,Model!$W$7*((drdp!D99)*'ABXY-TI1S'!$B99+(drdp!G99)*'ABXY-TI1S'!$C99+(drdp!J99)*'ABXY-TI1S'!$D99))</f>
        <v>2.9154241475487343E-3</v>
      </c>
      <c r="K99" s="21">
        <f>SUM(E$3:E98)+H99</f>
        <v>-0.63453644934826203</v>
      </c>
      <c r="L99" s="21">
        <f>SUM(F$3:F98)+I99</f>
        <v>-0.14383459012068564</v>
      </c>
      <c r="M99" s="21">
        <f>SUM(G$3:G98)+J99</f>
        <v>0.36497089160167606</v>
      </c>
      <c r="N99" s="21"/>
      <c r="O99" s="21"/>
      <c r="P99" s="21"/>
      <c r="Q99" s="19">
        <f t="shared" si="5"/>
        <v>0.40263650555149949</v>
      </c>
      <c r="R99" s="19">
        <f t="shared" si="5"/>
        <v>2.0688389315185639E-2</v>
      </c>
      <c r="S99" s="19">
        <f t="shared" si="5"/>
        <v>0.13320375171652238</v>
      </c>
      <c r="T99" s="19">
        <f t="shared" si="6"/>
        <v>9.1268290108642472E-2</v>
      </c>
      <c r="U99" s="19">
        <f t="shared" si="7"/>
        <v>-0.23158733367239695</v>
      </c>
      <c r="V99" s="19">
        <f t="shared" si="8"/>
        <v>-5.2495438599508268E-2</v>
      </c>
    </row>
    <row r="100" spans="1:22" x14ac:dyDescent="0.25">
      <c r="A100" s="26">
        <f>Wellpath!E100</f>
        <v>9300</v>
      </c>
      <c r="B100" s="22">
        <v>0</v>
      </c>
      <c r="C100" s="22">
        <f>-COS(Wellpath!L100) / GField</f>
        <v>-5.4684200065956798E-2</v>
      </c>
      <c r="D100" s="22">
        <f>(TAN(Dip) * COS(Wellpath!L100) * SIN(Wellpath!O100)) / GField</f>
        <v>-5.1475922240030031E-2</v>
      </c>
      <c r="E100" s="20">
        <f>IF(D100="SING",(A101-A99)/2*Model!$W$7*(-SIN(Wellpath!$M100+Wellpath!$Q100) / GField),Model!$W$7*((drdp!B100+drdp!K100)*'ABXY-TI1S'!$B100+(drdp!E100+drdp!N100)*'ABXY-TI1S'!$C100+(drdp!H100+drdp!Q100)*'ABXY-TI1S'!$D100))</f>
        <v>-4.438428037685198E-4</v>
      </c>
      <c r="F100" s="20">
        <f>IF(D100="SING",(A101-A99)/2*Model!$W$7*(COS(Wellpath!$M100+Wellpath!$Q100) / GField),Model!$W$7*((drdp!C100+drdp!L100)*'ABXY-TI1S'!$B100+(drdp!F100+drdp!O100)*'ABXY-TI1S'!$C100+(drdp!I100+drdp!R100)*'ABXY-TI1S'!$D100))</f>
        <v>6.3274074058055256E-3</v>
      </c>
      <c r="G100" s="20">
        <f>IF(D100="SING",0,Model!$W$7*((drdp!D100+drdp!M100)*'ABXY-TI1S'!$B100+(drdp!G100+drdp!P100)*'ABXY-TI1S'!$C100+(drdp!J100+drdp!S100)*'ABXY-TI1S'!$D100))</f>
        <v>5.5851403747251126E-3</v>
      </c>
      <c r="H100" s="18">
        <f>IF(D100="SING",(A100-A99)/2*Model!$W$7*(-SIN(Wellpath!$M100+Wellpath!$Q100) / GField),Model!$W$7*((drdp!B100)*'ABXY-TI1S'!$B100+(drdp!E100)*'ABXY-TI1S'!$C100+(drdp!H100)*'ABXY-TI1S'!$D100))</f>
        <v>-2.2359838980781955E-4</v>
      </c>
      <c r="I100" s="18">
        <f>IF(D100="SING",(A100-A99)/2*Model!$W$7*(COS(Wellpath!$M100+Wellpath!$Q100) / GField),Model!$W$7*((drdp!C100)*'ABXY-TI1S'!$B100+(drdp!F100)*'ABXY-TI1S'!$C100+(drdp!I100)*'ABXY-TI1S'!$D100))</f>
        <v>3.1876107837811359E-3</v>
      </c>
      <c r="J100" s="18">
        <f>IF(D100="SING",0,Model!$W$7*((drdp!D100)*'ABXY-TI1S'!$B100+(drdp!G100)*'ABXY-TI1S'!$C100+(drdp!J100)*'ABXY-TI1S'!$D100))</f>
        <v>2.8136727328590119E-3</v>
      </c>
      <c r="K100" s="21">
        <f>SUM(E$3:E99)+H100</f>
        <v>-0.63464284154838801</v>
      </c>
      <c r="L100" s="21">
        <f>SUM(F$3:F99)+I100</f>
        <v>-0.13734710888838458</v>
      </c>
      <c r="M100" s="21">
        <f>SUM(G$3:G99)+J100</f>
        <v>0.37069998848208374</v>
      </c>
      <c r="N100" s="21"/>
      <c r="O100" s="21"/>
      <c r="P100" s="21"/>
      <c r="Q100" s="19">
        <f t="shared" si="5"/>
        <v>0.40277153632861235</v>
      </c>
      <c r="R100" s="19">
        <f t="shared" si="5"/>
        <v>1.8864228319997772E-2</v>
      </c>
      <c r="S100" s="19">
        <f t="shared" si="5"/>
        <v>0.13741848146061703</v>
      </c>
      <c r="T100" s="19">
        <f t="shared" si="6"/>
        <v>8.716635946338025E-2</v>
      </c>
      <c r="U100" s="19">
        <f t="shared" si="7"/>
        <v>-0.23526209405222434</v>
      </c>
      <c r="V100" s="19">
        <f t="shared" si="8"/>
        <v>-5.0914571682971664E-2</v>
      </c>
    </row>
    <row r="101" spans="1:22" x14ac:dyDescent="0.25">
      <c r="A101" s="26">
        <f>Wellpath!E101</f>
        <v>9398.5</v>
      </c>
      <c r="B101" s="22">
        <v>0</v>
      </c>
      <c r="C101" s="22">
        <f>-COS(Wellpath!L101) / GField</f>
        <v>-5.0985810648896429E-2</v>
      </c>
      <c r="D101" s="22">
        <f>(TAN(Dip) * COS(Wellpath!L101) * SIN(Wellpath!O101)) / GField</f>
        <v>-5.0234499914038222E-2</v>
      </c>
      <c r="E101" s="20">
        <f>IF(D101="SING",(A102-A100)/2*Model!$W$7*(-SIN(Wellpath!$M101+Wellpath!$Q101) / GField),Model!$W$7*((drdp!B101+drdp!K101)*'ABXY-TI1S'!$B101+(drdp!E101+drdp!N101)*'ABXY-TI1S'!$C101+(drdp!H101+drdp!Q101)*'ABXY-TI1S'!$D101))</f>
        <v>-5.1421958579308711E-4</v>
      </c>
      <c r="F101" s="20">
        <f>IF(D101="SING",(A102-A100)/2*Model!$W$7*(COS(Wellpath!$M101+Wellpath!$Q101) / GField),Model!$W$7*((drdp!C101+drdp!L101)*'ABXY-TI1S'!$B101+(drdp!F101+drdp!O101)*'ABXY-TI1S'!$C101+(drdp!I101+drdp!R101)*'ABXY-TI1S'!$D101))</f>
        <v>3.0304917759196412E-3</v>
      </c>
      <c r="G101" s="20">
        <f>IF(D101="SING",0,Model!$W$7*((drdp!D101+drdp!M101)*'ABXY-TI1S'!$B101+(drdp!G101+drdp!P101)*'ABXY-TI1S'!$C101+(drdp!J101+drdp!S101)*'ABXY-TI1S'!$D101))</f>
        <v>2.6916892422335576E-3</v>
      </c>
      <c r="H101" s="18">
        <f>IF(D101="SING",(A101-A100)/2*Model!$W$7*(-SIN(Wellpath!$M101+Wellpath!$Q101) / GField),Model!$W$7*((drdp!B101)*'ABXY-TI1S'!$B101+(drdp!E101)*'ABXY-TI1S'!$C101+(drdp!H101)*'ABXY-TI1S'!$D101))</f>
        <v>-5.0650629200618626E-4</v>
      </c>
      <c r="I101" s="18">
        <f>IF(D101="SING",(A101-A100)/2*Model!$W$7*(COS(Wellpath!$M101+Wellpath!$Q101) / GField),Model!$W$7*((drdp!C101)*'ABXY-TI1S'!$B101+(drdp!F101)*'ABXY-TI1S'!$C101+(drdp!I101)*'ABXY-TI1S'!$D101))</f>
        <v>2.9850343992808182E-3</v>
      </c>
      <c r="J101" s="18">
        <f>IF(D101="SING",0,Model!$W$7*((drdp!D101)*'ABXY-TI1S'!$B101+(drdp!G101)*'ABXY-TI1S'!$C101+(drdp!J101)*'ABXY-TI1S'!$D101))</f>
        <v>2.6513139036000288E-3</v>
      </c>
      <c r="K101" s="21">
        <f>SUM(E$3:E100)+H101</f>
        <v>-0.63536959225435496</v>
      </c>
      <c r="L101" s="21">
        <f>SUM(F$3:F100)+I101</f>
        <v>-0.13122227786707935</v>
      </c>
      <c r="M101" s="21">
        <f>SUM(G$3:G100)+J101</f>
        <v>0.3761227700275499</v>
      </c>
      <c r="N101" s="21"/>
      <c r="O101" s="21"/>
      <c r="P101" s="21"/>
      <c r="Q101" s="19">
        <f t="shared" si="5"/>
        <v>0.40369451876146528</v>
      </c>
      <c r="R101" s="19">
        <f t="shared" si="5"/>
        <v>1.7219286208624982E-2</v>
      </c>
      <c r="S101" s="19">
        <f t="shared" si="5"/>
        <v>0.1414683381331972</v>
      </c>
      <c r="T101" s="19">
        <f t="shared" si="6"/>
        <v>8.3374645183093871E-2</v>
      </c>
      <c r="U101" s="19">
        <f t="shared" si="7"/>
        <v>-0.23897697102998292</v>
      </c>
      <c r="V101" s="19">
        <f t="shared" si="8"/>
        <v>-4.9355686640690739E-2</v>
      </c>
    </row>
    <row r="102" spans="1:22" x14ac:dyDescent="0.25">
      <c r="A102" s="26">
        <f>Wellpath!E102</f>
        <v>9400</v>
      </c>
      <c r="B102" s="22">
        <v>0</v>
      </c>
      <c r="C102" s="22">
        <f>-COS(Wellpath!L102) / GField</f>
        <v>-5.0985810648896429E-2</v>
      </c>
      <c r="D102" s="22">
        <f>(TAN(Dip) * COS(Wellpath!L102) * SIN(Wellpath!O102)) / GField</f>
        <v>-5.0234499914038222E-2</v>
      </c>
      <c r="E102" s="20">
        <f>IF(D102="SING",(A103-A101)/2*Model!$W$7*(-SIN(Wellpath!$M102+Wellpath!$Q102) / GField),Model!$W$7*((drdp!B102+drdp!K102)*'ABXY-TI1S'!$B102+(drdp!E102+drdp!N102)*'ABXY-TI1S'!$C102+(drdp!H102+drdp!Q102)*'ABXY-TI1S'!$D102))</f>
        <v>-5.2193287957998829E-4</v>
      </c>
      <c r="F102" s="20">
        <f>IF(D102="SING",(A103-A101)/2*Model!$W$7*(COS(Wellpath!$M102+Wellpath!$Q102) / GField),Model!$W$7*((drdp!C102+drdp!L102)*'ABXY-TI1S'!$B102+(drdp!F102+drdp!O102)*'ABXY-TI1S'!$C102+(drdp!I102+drdp!R102)*'ABXY-TI1S'!$D102))</f>
        <v>3.0759491525584638E-3</v>
      </c>
      <c r="G102" s="20">
        <f>IF(D102="SING",0,Model!$W$7*((drdp!D102+drdp!M102)*'ABXY-TI1S'!$B102+(drdp!G102+drdp!P102)*'ABXY-TI1S'!$C102+(drdp!J102+drdp!S102)*'ABXY-TI1S'!$D102))</f>
        <v>2.732064580867086E-3</v>
      </c>
      <c r="H102" s="18">
        <f>IF(D102="SING",(A102-A101)/2*Model!$W$7*(-SIN(Wellpath!$M102+Wellpath!$Q102) / GField),Model!$W$7*((drdp!B102)*'ABXY-TI1S'!$B102+(drdp!E102)*'ABXY-TI1S'!$C102+(drdp!H102)*'ABXY-TI1S'!$D102))</f>
        <v>-7.7132937869011029E-6</v>
      </c>
      <c r="I102" s="18">
        <f>IF(D102="SING",(A102-A101)/2*Model!$W$7*(COS(Wellpath!$M102+Wellpath!$Q102) / GField),Model!$W$7*((drdp!C102)*'ABXY-TI1S'!$B102+(drdp!F102)*'ABXY-TI1S'!$C102+(drdp!I102)*'ABXY-TI1S'!$D102))</f>
        <v>4.5457376638822874E-5</v>
      </c>
      <c r="J102" s="18">
        <f>IF(D102="SING",0,Model!$W$7*((drdp!D102)*'ABXY-TI1S'!$B102+(drdp!G102)*'ABXY-TI1S'!$C102+(drdp!J102)*'ABXY-TI1S'!$D102))</f>
        <v>4.0375338633528457E-5</v>
      </c>
      <c r="K102" s="21">
        <f>SUM(E$3:E101)+H102</f>
        <v>-0.63538501884192877</v>
      </c>
      <c r="L102" s="21">
        <f>SUM(F$3:F101)+I102</f>
        <v>-0.13113136311380172</v>
      </c>
      <c r="M102" s="21">
        <f>SUM(G$3:G101)+J102</f>
        <v>0.376203520704817</v>
      </c>
      <c r="N102" s="21"/>
      <c r="O102" s="21"/>
      <c r="P102" s="21"/>
      <c r="Q102" s="19">
        <f t="shared" si="5"/>
        <v>0.40371412216875818</v>
      </c>
      <c r="R102" s="19">
        <f t="shared" si="5"/>
        <v>1.7195434392083719E-2</v>
      </c>
      <c r="S102" s="19">
        <f t="shared" si="5"/>
        <v>0.14152908899069966</v>
      </c>
      <c r="T102" s="19">
        <f t="shared" si="6"/>
        <v>8.3318903622830703E-2</v>
      </c>
      <c r="U102" s="19">
        <f t="shared" si="7"/>
        <v>-0.2390340810914301</v>
      </c>
      <c r="V102" s="19">
        <f t="shared" si="8"/>
        <v>-4.9332080478233981E-2</v>
      </c>
    </row>
    <row r="103" spans="1:22" x14ac:dyDescent="0.25">
      <c r="A103" s="26">
        <f>Wellpath!E103</f>
        <v>9500</v>
      </c>
      <c r="B103" s="22">
        <v>0</v>
      </c>
      <c r="C103" s="22">
        <f>-COS(Wellpath!L103) / GField</f>
        <v>-5.0985810648896429E-2</v>
      </c>
      <c r="D103" s="22">
        <f>(TAN(Dip) * COS(Wellpath!L103) * SIN(Wellpath!O103)) / GField</f>
        <v>-5.0234499914038222E-2</v>
      </c>
      <c r="E103" s="20">
        <f>IF(D103="SING",(A104-A102)/2*Model!$W$7*(-SIN(Wellpath!$M103+Wellpath!$Q103) / GField),Model!$W$7*((drdp!B103+drdp!K103)*'ABXY-TI1S'!$B103+(drdp!E103+drdp!N103)*'ABXY-TI1S'!$C103+(drdp!H103+drdp!Q103)*'ABXY-TI1S'!$D103))</f>
        <v>-1.0284391715861666E-3</v>
      </c>
      <c r="F103" s="20">
        <f>IF(D103="SING",(A104-A102)/2*Model!$W$7*(COS(Wellpath!$M103+Wellpath!$Q103) / GField),Model!$W$7*((drdp!C103+drdp!L103)*'ABXY-TI1S'!$B103+(drdp!F103+drdp!O103)*'ABXY-TI1S'!$C103+(drdp!I103+drdp!R103)*'ABXY-TI1S'!$D103))</f>
        <v>6.0609835518392365E-3</v>
      </c>
      <c r="G103" s="20">
        <f>IF(D103="SING",0,Model!$W$7*((drdp!D103+drdp!M103)*'ABXY-TI1S'!$B103+(drdp!G103+drdp!P103)*'ABXY-TI1S'!$C103+(drdp!J103+drdp!S103)*'ABXY-TI1S'!$D103))</f>
        <v>5.3833784844670744E-3</v>
      </c>
      <c r="H103" s="18">
        <f>IF(D103="SING",(A103-A102)/2*Model!$W$7*(-SIN(Wellpath!$M103+Wellpath!$Q103) / GField),Model!$W$7*((drdp!B103)*'ABXY-TI1S'!$B103+(drdp!E103)*'ABXY-TI1S'!$C103+(drdp!H103)*'ABXY-TI1S'!$D103))</f>
        <v>-5.1421958579308711E-4</v>
      </c>
      <c r="I103" s="18">
        <f>IF(D103="SING",(A103-A102)/2*Model!$W$7*(COS(Wellpath!$M103+Wellpath!$Q103) / GField),Model!$W$7*((drdp!C103)*'ABXY-TI1S'!$B103+(drdp!F103)*'ABXY-TI1S'!$C103+(drdp!I103)*'ABXY-TI1S'!$D103))</f>
        <v>3.0304917759196412E-3</v>
      </c>
      <c r="J103" s="18">
        <f>IF(D103="SING",0,Model!$W$7*((drdp!D103)*'ABXY-TI1S'!$B103+(drdp!G103)*'ABXY-TI1S'!$C103+(drdp!J103)*'ABXY-TI1S'!$D103))</f>
        <v>2.6916892422335571E-3</v>
      </c>
      <c r="K103" s="21">
        <f>SUM(E$3:E102)+H103</f>
        <v>-0.63641345801351501</v>
      </c>
      <c r="L103" s="21">
        <f>SUM(F$3:F102)+I103</f>
        <v>-0.12507037956196246</v>
      </c>
      <c r="M103" s="21">
        <f>SUM(G$3:G102)+J103</f>
        <v>0.38158689918928412</v>
      </c>
      <c r="N103" s="21"/>
      <c r="O103" s="21"/>
      <c r="P103" s="21"/>
      <c r="Q103" s="19">
        <f t="shared" si="5"/>
        <v>0.40502208954072005</v>
      </c>
      <c r="R103" s="19">
        <f t="shared" si="5"/>
        <v>1.5642599843773357E-2</v>
      </c>
      <c r="S103" s="19">
        <f t="shared" si="5"/>
        <v>0.14560856163289287</v>
      </c>
      <c r="T103" s="19">
        <f t="shared" si="6"/>
        <v>7.9596472752091377E-2</v>
      </c>
      <c r="U103" s="19">
        <f t="shared" si="7"/>
        <v>-0.24284703804570687</v>
      </c>
      <c r="V103" s="19">
        <f t="shared" si="8"/>
        <v>-4.7725218317476073E-2</v>
      </c>
    </row>
    <row r="104" spans="1:22" x14ac:dyDescent="0.25">
      <c r="A104" s="26">
        <f>Wellpath!E104</f>
        <v>9600</v>
      </c>
      <c r="B104" s="22">
        <v>0</v>
      </c>
      <c r="C104" s="22">
        <f>-COS(Wellpath!L104) / GField</f>
        <v>-5.0985810648896429E-2</v>
      </c>
      <c r="D104" s="22">
        <f>(TAN(Dip) * COS(Wellpath!L104) * SIN(Wellpath!O104)) / GField</f>
        <v>-5.0234499914038222E-2</v>
      </c>
      <c r="E104" s="20">
        <f>IF(D104="SING",(A105-A103)/2*Model!$W$7*(-SIN(Wellpath!$M104+Wellpath!$Q104) / GField),Model!$W$7*((drdp!B104+drdp!K104)*'ABXY-TI1S'!$B104+(drdp!E104+drdp!N104)*'ABXY-TI1S'!$C104+(drdp!H104+drdp!Q104)*'ABXY-TI1S'!$D104))</f>
        <v>-1.0284391715861666E-3</v>
      </c>
      <c r="F104" s="20">
        <f>IF(D104="SING",(A105-A103)/2*Model!$W$7*(COS(Wellpath!$M104+Wellpath!$Q104) / GField),Model!$W$7*((drdp!C104+drdp!L104)*'ABXY-TI1S'!$B104+(drdp!F104+drdp!O104)*'ABXY-TI1S'!$C104+(drdp!I104+drdp!R104)*'ABXY-TI1S'!$D104))</f>
        <v>6.0609835518392365E-3</v>
      </c>
      <c r="G104" s="20">
        <f>IF(D104="SING",0,Model!$W$7*((drdp!D104+drdp!M104)*'ABXY-TI1S'!$B104+(drdp!G104+drdp!P104)*'ABXY-TI1S'!$C104+(drdp!J104+drdp!S104)*'ABXY-TI1S'!$D104))</f>
        <v>5.3833784844670744E-3</v>
      </c>
      <c r="H104" s="18">
        <f>IF(D104="SING",(A104-A103)/2*Model!$W$7*(-SIN(Wellpath!$M104+Wellpath!$Q104) / GField),Model!$W$7*((drdp!B104)*'ABXY-TI1S'!$B104+(drdp!E104)*'ABXY-TI1S'!$C104+(drdp!H104)*'ABXY-TI1S'!$D104))</f>
        <v>-5.1421958579307941E-4</v>
      </c>
      <c r="I104" s="18">
        <f>IF(D104="SING",(A104-A103)/2*Model!$W$7*(COS(Wellpath!$M104+Wellpath!$Q104) / GField),Model!$W$7*((drdp!C104)*'ABXY-TI1S'!$B104+(drdp!F104)*'ABXY-TI1S'!$C104+(drdp!I104)*'ABXY-TI1S'!$D104))</f>
        <v>3.0304917759195957E-3</v>
      </c>
      <c r="J104" s="18">
        <f>IF(D104="SING",0,Model!$W$7*((drdp!D104)*'ABXY-TI1S'!$B104+(drdp!G104)*'ABXY-TI1S'!$C104+(drdp!J104)*'ABXY-TI1S'!$D104))</f>
        <v>2.6916892422335172E-3</v>
      </c>
      <c r="K104" s="21">
        <f>SUM(E$3:E103)+H104</f>
        <v>-0.63744189718510114</v>
      </c>
      <c r="L104" s="21">
        <f>SUM(F$3:F103)+I104</f>
        <v>-0.11900939601012325</v>
      </c>
      <c r="M104" s="21">
        <f>SUM(G$3:G103)+J104</f>
        <v>0.38697027767375114</v>
      </c>
      <c r="N104" s="21"/>
      <c r="O104" s="21"/>
      <c r="P104" s="21"/>
      <c r="Q104" s="19">
        <f t="shared" si="5"/>
        <v>0.40633217228694107</v>
      </c>
      <c r="R104" s="19">
        <f t="shared" si="5"/>
        <v>1.4163236338694341E-2</v>
      </c>
      <c r="S104" s="19">
        <f t="shared" si="5"/>
        <v>0.14974599580290007</v>
      </c>
      <c r="T104" s="19">
        <f t="shared" si="6"/>
        <v>7.5861575175545967E-2</v>
      </c>
      <c r="U104" s="19">
        <f t="shared" si="7"/>
        <v>-0.24667106795460131</v>
      </c>
      <c r="V104" s="19">
        <f t="shared" si="8"/>
        <v>-4.6053099019822803E-2</v>
      </c>
    </row>
    <row r="105" spans="1:22" x14ac:dyDescent="0.25">
      <c r="A105" s="26">
        <f>Wellpath!E105</f>
        <v>9700</v>
      </c>
      <c r="B105" s="22">
        <v>0</v>
      </c>
      <c r="C105" s="22">
        <f>-COS(Wellpath!L105) / GField</f>
        <v>-5.0985810648896429E-2</v>
      </c>
      <c r="D105" s="22">
        <f>(TAN(Dip) * COS(Wellpath!L105) * SIN(Wellpath!O105)) / GField</f>
        <v>-5.0234499914038222E-2</v>
      </c>
      <c r="E105" s="20">
        <f>IF(D105="SING",(A106-A104)/2*Model!$W$7*(-SIN(Wellpath!$M105+Wellpath!$Q105) / GField),Model!$W$7*((drdp!B105+drdp!K105)*'ABXY-TI1S'!$B105+(drdp!E105+drdp!N105)*'ABXY-TI1S'!$C105+(drdp!H105+drdp!Q105)*'ABXY-TI1S'!$D105))</f>
        <v>-1.0284391715861742E-3</v>
      </c>
      <c r="F105" s="20">
        <f>IF(D105="SING",(A106-A104)/2*Model!$W$7*(COS(Wellpath!$M105+Wellpath!$Q105) / GField),Model!$W$7*((drdp!C105+drdp!L105)*'ABXY-TI1S'!$B105+(drdp!F105+drdp!O105)*'ABXY-TI1S'!$C105+(drdp!I105+drdp!R105)*'ABXY-TI1S'!$D105))</f>
        <v>6.0609835518392824E-3</v>
      </c>
      <c r="G105" s="20">
        <f>IF(D105="SING",0,Model!$W$7*((drdp!D105+drdp!M105)*'ABXY-TI1S'!$B105+(drdp!G105+drdp!P105)*'ABXY-TI1S'!$C105+(drdp!J105+drdp!S105)*'ABXY-TI1S'!$D105))</f>
        <v>5.3833784844671143E-3</v>
      </c>
      <c r="H105" s="18">
        <f>IF(D105="SING",(A105-A104)/2*Model!$W$7*(-SIN(Wellpath!$M105+Wellpath!$Q105) / GField),Model!$W$7*((drdp!B105)*'ABXY-TI1S'!$B105+(drdp!E105)*'ABXY-TI1S'!$C105+(drdp!H105)*'ABXY-TI1S'!$D105))</f>
        <v>-5.1421958579308711E-4</v>
      </c>
      <c r="I105" s="18">
        <f>IF(D105="SING",(A105-A104)/2*Model!$W$7*(COS(Wellpath!$M105+Wellpath!$Q105) / GField),Model!$W$7*((drdp!C105)*'ABXY-TI1S'!$B105+(drdp!F105)*'ABXY-TI1S'!$C105+(drdp!I105)*'ABXY-TI1S'!$D105))</f>
        <v>3.0304917759196412E-3</v>
      </c>
      <c r="J105" s="18">
        <f>IF(D105="SING",0,Model!$W$7*((drdp!D105)*'ABXY-TI1S'!$B105+(drdp!G105)*'ABXY-TI1S'!$C105+(drdp!J105)*'ABXY-TI1S'!$D105))</f>
        <v>2.6916892422335571E-3</v>
      </c>
      <c r="K105" s="21">
        <f>SUM(E$3:E104)+H105</f>
        <v>-0.63847033635668726</v>
      </c>
      <c r="L105" s="21">
        <f>SUM(F$3:F104)+I105</f>
        <v>-0.11294841245828398</v>
      </c>
      <c r="M105" s="21">
        <f>SUM(G$3:G104)+J105</f>
        <v>0.39235365615821827</v>
      </c>
      <c r="N105" s="21"/>
      <c r="O105" s="21"/>
      <c r="P105" s="21"/>
      <c r="Q105" s="19">
        <f t="shared" si="5"/>
        <v>0.40764437040742135</v>
      </c>
      <c r="R105" s="19">
        <f t="shared" si="5"/>
        <v>1.275734387684664E-2</v>
      </c>
      <c r="S105" s="19">
        <f t="shared" si="5"/>
        <v>0.15394139150072136</v>
      </c>
      <c r="T105" s="19">
        <f t="shared" si="6"/>
        <v>7.2114210893194419E-2</v>
      </c>
      <c r="U105" s="19">
        <f t="shared" si="7"/>
        <v>-0.25050617081811366</v>
      </c>
      <c r="V105" s="19">
        <f t="shared" si="8"/>
        <v>-4.4315722585274171E-2</v>
      </c>
    </row>
    <row r="106" spans="1:22" x14ac:dyDescent="0.25">
      <c r="A106" s="26">
        <f>Wellpath!E106</f>
        <v>9800</v>
      </c>
      <c r="B106" s="22">
        <v>0</v>
      </c>
      <c r="C106" s="22">
        <f>-COS(Wellpath!L106) / GField</f>
        <v>-5.0985810648896429E-2</v>
      </c>
      <c r="D106" s="22">
        <f>(TAN(Dip) * COS(Wellpath!L106) * SIN(Wellpath!O106)) / GField</f>
        <v>-5.0234499914038222E-2</v>
      </c>
      <c r="E106" s="20">
        <f>IF(D106="SING",(A107-A105)/2*Model!$W$7*(-SIN(Wellpath!$M106+Wellpath!$Q106) / GField),Model!$W$7*((drdp!B106+drdp!K106)*'ABXY-TI1S'!$B106+(drdp!E106+drdp!N106)*'ABXY-TI1S'!$C106+(drdp!H106+drdp!Q106)*'ABXY-TI1S'!$D106))</f>
        <v>-1.0284391715861742E-3</v>
      </c>
      <c r="F106" s="20">
        <f>IF(D106="SING",(A107-A105)/2*Model!$W$7*(COS(Wellpath!$M106+Wellpath!$Q106) / GField),Model!$W$7*((drdp!C106+drdp!L106)*'ABXY-TI1S'!$B106+(drdp!F106+drdp!O106)*'ABXY-TI1S'!$C106+(drdp!I106+drdp!R106)*'ABXY-TI1S'!$D106))</f>
        <v>6.0609835518392824E-3</v>
      </c>
      <c r="G106" s="20">
        <f>IF(D106="SING",0,Model!$W$7*((drdp!D106+drdp!M106)*'ABXY-TI1S'!$B106+(drdp!G106+drdp!P106)*'ABXY-TI1S'!$C106+(drdp!J106+drdp!S106)*'ABXY-TI1S'!$D106))</f>
        <v>5.3833784844671143E-3</v>
      </c>
      <c r="H106" s="18">
        <f>IF(D106="SING",(A106-A105)/2*Model!$W$7*(-SIN(Wellpath!$M106+Wellpath!$Q106) / GField),Model!$W$7*((drdp!B106)*'ABXY-TI1S'!$B106+(drdp!E106)*'ABXY-TI1S'!$C106+(drdp!H106)*'ABXY-TI1S'!$D106))</f>
        <v>-5.1421958579308711E-4</v>
      </c>
      <c r="I106" s="18">
        <f>IF(D106="SING",(A106-A105)/2*Model!$W$7*(COS(Wellpath!$M106+Wellpath!$Q106) / GField),Model!$W$7*((drdp!C106)*'ABXY-TI1S'!$B106+(drdp!F106)*'ABXY-TI1S'!$C106+(drdp!I106)*'ABXY-TI1S'!$D106))</f>
        <v>3.0304917759196412E-3</v>
      </c>
      <c r="J106" s="18">
        <f>IF(D106="SING",0,Model!$W$7*((drdp!D106)*'ABXY-TI1S'!$B106+(drdp!G106)*'ABXY-TI1S'!$C106+(drdp!J106)*'ABXY-TI1S'!$D106))</f>
        <v>2.6916892422335571E-3</v>
      </c>
      <c r="K106" s="21">
        <f>SUM(E$3:E105)+H106</f>
        <v>-0.63949877552827339</v>
      </c>
      <c r="L106" s="21">
        <f>SUM(F$3:F105)+I106</f>
        <v>-0.10688742890644469</v>
      </c>
      <c r="M106" s="21">
        <f>SUM(G$3:G105)+J106</f>
        <v>0.39773703464268539</v>
      </c>
      <c r="N106" s="21"/>
      <c r="O106" s="21"/>
      <c r="P106" s="21"/>
      <c r="Q106" s="19">
        <f t="shared" si="5"/>
        <v>0.408958683902161</v>
      </c>
      <c r="R106" s="19">
        <f t="shared" si="5"/>
        <v>1.1424922458230269E-2</v>
      </c>
      <c r="S106" s="19">
        <f t="shared" si="5"/>
        <v>0.15819474872635672</v>
      </c>
      <c r="T106" s="19">
        <f t="shared" si="6"/>
        <v>6.8354379905036747E-2</v>
      </c>
      <c r="U106" s="19">
        <f t="shared" si="7"/>
        <v>-0.25435234663624379</v>
      </c>
      <c r="V106" s="19">
        <f t="shared" si="8"/>
        <v>-4.2513089013830163E-2</v>
      </c>
    </row>
    <row r="107" spans="1:22" x14ac:dyDescent="0.25">
      <c r="A107" s="26">
        <f>Wellpath!E107</f>
        <v>9900</v>
      </c>
      <c r="B107" s="22">
        <v>0</v>
      </c>
      <c r="C107" s="22">
        <f>-COS(Wellpath!L107) / GField</f>
        <v>-5.0985810648896429E-2</v>
      </c>
      <c r="D107" s="22">
        <f>(TAN(Dip) * COS(Wellpath!L107) * SIN(Wellpath!O107)) / GField</f>
        <v>-5.0234499914038222E-2</v>
      </c>
      <c r="E107" s="20">
        <f>IF(D107="SING",(A108-A106)/2*Model!$W$7*(-SIN(Wellpath!$M107+Wellpath!$Q107) / GField),Model!$W$7*((drdp!B107+drdp!K107)*'ABXY-TI1S'!$B107+(drdp!E107+drdp!N107)*'ABXY-TI1S'!$C107+(drdp!H107+drdp!Q107)*'ABXY-TI1S'!$D107))</f>
        <v>-1.0284391715861742E-3</v>
      </c>
      <c r="F107" s="20">
        <f>IF(D107="SING",(A108-A106)/2*Model!$W$7*(COS(Wellpath!$M107+Wellpath!$Q107) / GField),Model!$W$7*((drdp!C107+drdp!L107)*'ABXY-TI1S'!$B107+(drdp!F107+drdp!O107)*'ABXY-TI1S'!$C107+(drdp!I107+drdp!R107)*'ABXY-TI1S'!$D107))</f>
        <v>6.0609835518392824E-3</v>
      </c>
      <c r="G107" s="20">
        <f>IF(D107="SING",0,Model!$W$7*((drdp!D107+drdp!M107)*'ABXY-TI1S'!$B107+(drdp!G107+drdp!P107)*'ABXY-TI1S'!$C107+(drdp!J107+drdp!S107)*'ABXY-TI1S'!$D107))</f>
        <v>5.3833784844671143E-3</v>
      </c>
      <c r="H107" s="18">
        <f>IF(D107="SING",(A107-A106)/2*Model!$W$7*(-SIN(Wellpath!$M107+Wellpath!$Q107) / GField),Model!$W$7*((drdp!B107)*'ABXY-TI1S'!$B107+(drdp!E107)*'ABXY-TI1S'!$C107+(drdp!H107)*'ABXY-TI1S'!$D107))</f>
        <v>-5.1421958579308711E-4</v>
      </c>
      <c r="I107" s="18">
        <f>IF(D107="SING",(A107-A106)/2*Model!$W$7*(COS(Wellpath!$M107+Wellpath!$Q107) / GField),Model!$W$7*((drdp!C107)*'ABXY-TI1S'!$B107+(drdp!F107)*'ABXY-TI1S'!$C107+(drdp!I107)*'ABXY-TI1S'!$D107))</f>
        <v>3.0304917759196412E-3</v>
      </c>
      <c r="J107" s="18">
        <f>IF(D107="SING",0,Model!$W$7*((drdp!D107)*'ABXY-TI1S'!$B107+(drdp!G107)*'ABXY-TI1S'!$C107+(drdp!J107)*'ABXY-TI1S'!$D107))</f>
        <v>2.6916892422335571E-3</v>
      </c>
      <c r="K107" s="21">
        <f>SUM(E$3:E106)+H107</f>
        <v>-0.64052721469985952</v>
      </c>
      <c r="L107" s="21">
        <f>SUM(F$3:F106)+I107</f>
        <v>-0.1008264453546054</v>
      </c>
      <c r="M107" s="21">
        <f>SUM(G$3:G106)+J107</f>
        <v>0.40312041312715252</v>
      </c>
      <c r="N107" s="21"/>
      <c r="O107" s="21"/>
      <c r="P107" s="21"/>
      <c r="Q107" s="19">
        <f t="shared" si="5"/>
        <v>0.41027511277115991</v>
      </c>
      <c r="R107" s="19">
        <f t="shared" si="5"/>
        <v>1.0165972082845229E-2</v>
      </c>
      <c r="S107" s="19">
        <f t="shared" si="5"/>
        <v>0.16250606747980612</v>
      </c>
      <c r="T107" s="19">
        <f t="shared" si="6"/>
        <v>6.4582082211072991E-2</v>
      </c>
      <c r="U107" s="19">
        <f t="shared" si="7"/>
        <v>-0.25820959540899169</v>
      </c>
      <c r="V107" s="19">
        <f t="shared" si="8"/>
        <v>-4.06451983054908E-2</v>
      </c>
    </row>
    <row r="108" spans="1:22" x14ac:dyDescent="0.25">
      <c r="A108" s="26">
        <f>Wellpath!E108</f>
        <v>10000</v>
      </c>
      <c r="B108" s="22">
        <v>0</v>
      </c>
      <c r="C108" s="22">
        <f>-COS(Wellpath!L108) / GField</f>
        <v>-5.0985810648896429E-2</v>
      </c>
      <c r="D108" s="22">
        <f>(TAN(Dip) * COS(Wellpath!L108) * SIN(Wellpath!O108)) / GField</f>
        <v>-5.0234499914038222E-2</v>
      </c>
      <c r="E108" s="20">
        <f>IF(D108="SING",(A109-A107)/2*Model!$W$7*(-SIN(Wellpath!$M108+Wellpath!$Q108) / GField),Model!$W$7*((drdp!B108+drdp!K108)*'ABXY-TI1S'!$B108+(drdp!E108+drdp!N108)*'ABXY-TI1S'!$C108+(drdp!H108+drdp!Q108)*'ABXY-TI1S'!$D108))</f>
        <v>-1.0284391715861742E-3</v>
      </c>
      <c r="F108" s="20">
        <f>IF(D108="SING",(A109-A107)/2*Model!$W$7*(COS(Wellpath!$M108+Wellpath!$Q108) / GField),Model!$W$7*((drdp!C108+drdp!L108)*'ABXY-TI1S'!$B108+(drdp!F108+drdp!O108)*'ABXY-TI1S'!$C108+(drdp!I108+drdp!R108)*'ABXY-TI1S'!$D108))</f>
        <v>6.0609835518392824E-3</v>
      </c>
      <c r="G108" s="20">
        <f>IF(D108="SING",0,Model!$W$7*((drdp!D108+drdp!M108)*'ABXY-TI1S'!$B108+(drdp!G108+drdp!P108)*'ABXY-TI1S'!$C108+(drdp!J108+drdp!S108)*'ABXY-TI1S'!$D108))</f>
        <v>5.3833784844671143E-3</v>
      </c>
      <c r="H108" s="18">
        <f>IF(D108="SING",(A108-A107)/2*Model!$W$7*(-SIN(Wellpath!$M108+Wellpath!$Q108) / GField),Model!$W$7*((drdp!B108)*'ABXY-TI1S'!$B108+(drdp!E108)*'ABXY-TI1S'!$C108+(drdp!H108)*'ABXY-TI1S'!$D108))</f>
        <v>-5.1421958579308711E-4</v>
      </c>
      <c r="I108" s="18">
        <f>IF(D108="SING",(A108-A107)/2*Model!$W$7*(COS(Wellpath!$M108+Wellpath!$Q108) / GField),Model!$W$7*((drdp!C108)*'ABXY-TI1S'!$B108+(drdp!F108)*'ABXY-TI1S'!$C108+(drdp!I108)*'ABXY-TI1S'!$D108))</f>
        <v>3.0304917759196412E-3</v>
      </c>
      <c r="J108" s="18">
        <f>IF(D108="SING",0,Model!$W$7*((drdp!D108)*'ABXY-TI1S'!$B108+(drdp!G108)*'ABXY-TI1S'!$C108+(drdp!J108)*'ABXY-TI1S'!$D108))</f>
        <v>2.6916892422335571E-3</v>
      </c>
      <c r="K108" s="21">
        <f>SUM(E$3:E107)+H108</f>
        <v>-0.64155565387144564</v>
      </c>
      <c r="L108" s="21">
        <f>SUM(F$3:F107)+I108</f>
        <v>-9.4765461802766113E-2</v>
      </c>
      <c r="M108" s="21">
        <f>SUM(G$3:G107)+J108</f>
        <v>0.40850379161161965</v>
      </c>
      <c r="N108" s="21"/>
      <c r="O108" s="21"/>
      <c r="P108" s="21"/>
      <c r="Q108" s="19">
        <f t="shared" si="5"/>
        <v>0.41159365701441819</v>
      </c>
      <c r="R108" s="19">
        <f t="shared" si="5"/>
        <v>8.9804927506915225E-3</v>
      </c>
      <c r="S108" s="19">
        <f t="shared" si="5"/>
        <v>0.16687534776106958</v>
      </c>
      <c r="T108" s="19">
        <f t="shared" si="6"/>
        <v>6.0797317811303118E-2</v>
      </c>
      <c r="U108" s="19">
        <f t="shared" si="7"/>
        <v>-0.26207791713635742</v>
      </c>
      <c r="V108" s="19">
        <f t="shared" si="8"/>
        <v>-3.8712050460256067E-2</v>
      </c>
    </row>
    <row r="109" spans="1:22" x14ac:dyDescent="0.25">
      <c r="A109" s="26">
        <f>Wellpath!E109</f>
        <v>10100</v>
      </c>
      <c r="B109" s="22">
        <v>0</v>
      </c>
      <c r="C109" s="22">
        <f>-COS(Wellpath!L109) / GField</f>
        <v>-5.0985810648896429E-2</v>
      </c>
      <c r="D109" s="22">
        <f>(TAN(Dip) * COS(Wellpath!L109) * SIN(Wellpath!O109)) / GField</f>
        <v>-5.0234499914038222E-2</v>
      </c>
      <c r="E109" s="20">
        <f>IF(D109="SING",(A110-A108)/2*Model!$W$7*(-SIN(Wellpath!$M109+Wellpath!$Q109) / GField),Model!$W$7*((drdp!B109+drdp!K109)*'ABXY-TI1S'!$B109+(drdp!E109+drdp!N109)*'ABXY-TI1S'!$C109+(drdp!H109+drdp!Q109)*'ABXY-TI1S'!$D109))</f>
        <v>-1.0284391715861742E-3</v>
      </c>
      <c r="F109" s="20">
        <f>IF(D109="SING",(A110-A108)/2*Model!$W$7*(COS(Wellpath!$M109+Wellpath!$Q109) / GField),Model!$W$7*((drdp!C109+drdp!L109)*'ABXY-TI1S'!$B109+(drdp!F109+drdp!O109)*'ABXY-TI1S'!$C109+(drdp!I109+drdp!R109)*'ABXY-TI1S'!$D109))</f>
        <v>6.0609835518392824E-3</v>
      </c>
      <c r="G109" s="20">
        <f>IF(D109="SING",0,Model!$W$7*((drdp!D109+drdp!M109)*'ABXY-TI1S'!$B109+(drdp!G109+drdp!P109)*'ABXY-TI1S'!$C109+(drdp!J109+drdp!S109)*'ABXY-TI1S'!$D109))</f>
        <v>5.3833784844671143E-3</v>
      </c>
      <c r="H109" s="18">
        <f>IF(D109="SING",(A109-A108)/2*Model!$W$7*(-SIN(Wellpath!$M109+Wellpath!$Q109) / GField),Model!$W$7*((drdp!B109)*'ABXY-TI1S'!$B109+(drdp!E109)*'ABXY-TI1S'!$C109+(drdp!H109)*'ABXY-TI1S'!$D109))</f>
        <v>-5.1421958579308711E-4</v>
      </c>
      <c r="I109" s="18">
        <f>IF(D109="SING",(A109-A108)/2*Model!$W$7*(COS(Wellpath!$M109+Wellpath!$Q109) / GField),Model!$W$7*((drdp!C109)*'ABXY-TI1S'!$B109+(drdp!F109)*'ABXY-TI1S'!$C109+(drdp!I109)*'ABXY-TI1S'!$D109))</f>
        <v>3.0304917759196412E-3</v>
      </c>
      <c r="J109" s="18">
        <f>IF(D109="SING",0,Model!$W$7*((drdp!D109)*'ABXY-TI1S'!$B109+(drdp!G109)*'ABXY-TI1S'!$C109+(drdp!J109)*'ABXY-TI1S'!$D109))</f>
        <v>2.6916892422335571E-3</v>
      </c>
      <c r="K109" s="21">
        <f>SUM(E$3:E108)+H109</f>
        <v>-0.64258409304303177</v>
      </c>
      <c r="L109" s="21">
        <f>SUM(F$3:F108)+I109</f>
        <v>-8.8704478250926824E-2</v>
      </c>
      <c r="M109" s="21">
        <f>SUM(G$3:G108)+J109</f>
        <v>0.41388717009608678</v>
      </c>
      <c r="N109" s="21"/>
      <c r="O109" s="21"/>
      <c r="P109" s="21"/>
      <c r="Q109" s="19">
        <f t="shared" si="5"/>
        <v>0.41291431663193573</v>
      </c>
      <c r="R109" s="19">
        <f t="shared" si="5"/>
        <v>7.8684844617691492E-3</v>
      </c>
      <c r="S109" s="19">
        <f t="shared" si="5"/>
        <v>0.17130258957014707</v>
      </c>
      <c r="T109" s="19">
        <f t="shared" si="6"/>
        <v>5.7000086705727149E-2</v>
      </c>
      <c r="U109" s="19">
        <f t="shared" si="7"/>
        <v>-0.26595731181834092</v>
      </c>
      <c r="V109" s="19">
        <f t="shared" si="8"/>
        <v>-3.6713645478125979E-2</v>
      </c>
    </row>
    <row r="110" spans="1:22" x14ac:dyDescent="0.25">
      <c r="A110" s="26">
        <f>Wellpath!E110</f>
        <v>10200</v>
      </c>
      <c r="B110" s="22">
        <v>0</v>
      </c>
      <c r="C110" s="22">
        <f>-COS(Wellpath!L110) / GField</f>
        <v>-5.0985810648896429E-2</v>
      </c>
      <c r="D110" s="22">
        <f>(TAN(Dip) * COS(Wellpath!L110) * SIN(Wellpath!O110)) / GField</f>
        <v>-5.0234499914038222E-2</v>
      </c>
      <c r="E110" s="20">
        <f>IF(D110="SING",(A111-A109)/2*Model!$W$7*(-SIN(Wellpath!$M110+Wellpath!$Q110) / GField),Model!$W$7*((drdp!B110+drdp!K110)*'ABXY-TI1S'!$B110+(drdp!E110+drdp!N110)*'ABXY-TI1S'!$C110+(drdp!H110+drdp!Q110)*'ABXY-TI1S'!$D110))</f>
        <v>-1.0284391715861742E-3</v>
      </c>
      <c r="F110" s="20">
        <f>IF(D110="SING",(A111-A109)/2*Model!$W$7*(COS(Wellpath!$M110+Wellpath!$Q110) / GField),Model!$W$7*((drdp!C110+drdp!L110)*'ABXY-TI1S'!$B110+(drdp!F110+drdp!O110)*'ABXY-TI1S'!$C110+(drdp!I110+drdp!R110)*'ABXY-TI1S'!$D110))</f>
        <v>6.0609835518392824E-3</v>
      </c>
      <c r="G110" s="20">
        <f>IF(D110="SING",0,Model!$W$7*((drdp!D110+drdp!M110)*'ABXY-TI1S'!$B110+(drdp!G110+drdp!P110)*'ABXY-TI1S'!$C110+(drdp!J110+drdp!S110)*'ABXY-TI1S'!$D110))</f>
        <v>5.3833784844671143E-3</v>
      </c>
      <c r="H110" s="18">
        <f>IF(D110="SING",(A110-A109)/2*Model!$W$7*(-SIN(Wellpath!$M110+Wellpath!$Q110) / GField),Model!$W$7*((drdp!B110)*'ABXY-TI1S'!$B110+(drdp!E110)*'ABXY-TI1S'!$C110+(drdp!H110)*'ABXY-TI1S'!$D110))</f>
        <v>-5.1421958579308711E-4</v>
      </c>
      <c r="I110" s="18">
        <f>IF(D110="SING",(A110-A109)/2*Model!$W$7*(COS(Wellpath!$M110+Wellpath!$Q110) / GField),Model!$W$7*((drdp!C110)*'ABXY-TI1S'!$B110+(drdp!F110)*'ABXY-TI1S'!$C110+(drdp!I110)*'ABXY-TI1S'!$D110))</f>
        <v>3.0304917759196412E-3</v>
      </c>
      <c r="J110" s="18">
        <f>IF(D110="SING",0,Model!$W$7*((drdp!D110)*'ABXY-TI1S'!$B110+(drdp!G110)*'ABXY-TI1S'!$C110+(drdp!J110)*'ABXY-TI1S'!$D110))</f>
        <v>2.6916892422335571E-3</v>
      </c>
      <c r="K110" s="21">
        <f>SUM(E$3:E109)+H110</f>
        <v>-0.64361253221461789</v>
      </c>
      <c r="L110" s="21">
        <f>SUM(F$3:F109)+I110</f>
        <v>-8.2643494699087536E-2</v>
      </c>
      <c r="M110" s="21">
        <f>SUM(G$3:G109)+J110</f>
        <v>0.4192705485805539</v>
      </c>
      <c r="N110" s="21"/>
      <c r="O110" s="21"/>
      <c r="P110" s="21"/>
      <c r="Q110" s="19">
        <f t="shared" si="5"/>
        <v>0.41423709162371258</v>
      </c>
      <c r="R110" s="19">
        <f t="shared" si="5"/>
        <v>6.8299472160781097E-3</v>
      </c>
      <c r="S110" s="19">
        <f t="shared" si="5"/>
        <v>0.17578779290703861</v>
      </c>
      <c r="T110" s="19">
        <f t="shared" si="6"/>
        <v>5.3190388894345082E-2</v>
      </c>
      <c r="U110" s="19">
        <f t="shared" si="7"/>
        <v>-0.26984777945494226</v>
      </c>
      <c r="V110" s="19">
        <f t="shared" si="8"/>
        <v>-3.4649983359100529E-2</v>
      </c>
    </row>
    <row r="111" spans="1:22" x14ac:dyDescent="0.25">
      <c r="A111" s="26">
        <f>Wellpath!E111</f>
        <v>10300</v>
      </c>
      <c r="B111" s="22">
        <v>0</v>
      </c>
      <c r="C111" s="22">
        <f>-COS(Wellpath!L111) / GField</f>
        <v>-5.0985810648896429E-2</v>
      </c>
      <c r="D111" s="22">
        <f>(TAN(Dip) * COS(Wellpath!L111) * SIN(Wellpath!O111)) / GField</f>
        <v>-5.0234499914038222E-2</v>
      </c>
      <c r="E111" s="20">
        <f>IF(D111="SING",(A112-A110)/2*Model!$W$7*(-SIN(Wellpath!$M111+Wellpath!$Q111) / GField),Model!$W$7*((drdp!B111+drdp!K111)*'ABXY-TI1S'!$B111+(drdp!E111+drdp!N111)*'ABXY-TI1S'!$C111+(drdp!H111+drdp!Q111)*'ABXY-TI1S'!$D111))</f>
        <v>-1.0284391715861742E-3</v>
      </c>
      <c r="F111" s="20">
        <f>IF(D111="SING",(A112-A110)/2*Model!$W$7*(COS(Wellpath!$M111+Wellpath!$Q111) / GField),Model!$W$7*((drdp!C111+drdp!L111)*'ABXY-TI1S'!$B111+(drdp!F111+drdp!O111)*'ABXY-TI1S'!$C111+(drdp!I111+drdp!R111)*'ABXY-TI1S'!$D111))</f>
        <v>6.0609835518392824E-3</v>
      </c>
      <c r="G111" s="20">
        <f>IF(D111="SING",0,Model!$W$7*((drdp!D111+drdp!M111)*'ABXY-TI1S'!$B111+(drdp!G111+drdp!P111)*'ABXY-TI1S'!$C111+(drdp!J111+drdp!S111)*'ABXY-TI1S'!$D111))</f>
        <v>5.3833784844671143E-3</v>
      </c>
      <c r="H111" s="18">
        <f>IF(D111="SING",(A111-A110)/2*Model!$W$7*(-SIN(Wellpath!$M111+Wellpath!$Q111) / GField),Model!$W$7*((drdp!B111)*'ABXY-TI1S'!$B111+(drdp!E111)*'ABXY-TI1S'!$C111+(drdp!H111)*'ABXY-TI1S'!$D111))</f>
        <v>-5.1421958579308711E-4</v>
      </c>
      <c r="I111" s="18">
        <f>IF(D111="SING",(A111-A110)/2*Model!$W$7*(COS(Wellpath!$M111+Wellpath!$Q111) / GField),Model!$W$7*((drdp!C111)*'ABXY-TI1S'!$B111+(drdp!F111)*'ABXY-TI1S'!$C111+(drdp!I111)*'ABXY-TI1S'!$D111))</f>
        <v>3.0304917759196412E-3</v>
      </c>
      <c r="J111" s="18">
        <f>IF(D111="SING",0,Model!$W$7*((drdp!D111)*'ABXY-TI1S'!$B111+(drdp!G111)*'ABXY-TI1S'!$C111+(drdp!J111)*'ABXY-TI1S'!$D111))</f>
        <v>2.6916892422335571E-3</v>
      </c>
      <c r="K111" s="21">
        <f>SUM(E$3:E110)+H111</f>
        <v>-0.64464097138620402</v>
      </c>
      <c r="L111" s="21">
        <f>SUM(F$3:F110)+I111</f>
        <v>-7.6582511147248247E-2</v>
      </c>
      <c r="M111" s="21">
        <f>SUM(G$3:G110)+J111</f>
        <v>0.42465392706502103</v>
      </c>
      <c r="N111" s="21"/>
      <c r="O111" s="21"/>
      <c r="P111" s="21"/>
      <c r="Q111" s="19">
        <f t="shared" si="5"/>
        <v>0.4155619819897487</v>
      </c>
      <c r="R111" s="19">
        <f t="shared" si="5"/>
        <v>5.8648810136184022E-3</v>
      </c>
      <c r="S111" s="19">
        <f t="shared" si="5"/>
        <v>0.18033095777174421</v>
      </c>
      <c r="T111" s="19">
        <f t="shared" si="6"/>
        <v>4.9368224377156905E-2</v>
      </c>
      <c r="U111" s="19">
        <f t="shared" si="7"/>
        <v>-0.27374932004616137</v>
      </c>
      <c r="V111" s="19">
        <f t="shared" si="8"/>
        <v>-3.2521064103179717E-2</v>
      </c>
    </row>
    <row r="112" spans="1:22" x14ac:dyDescent="0.25">
      <c r="A112" s="26">
        <f>Wellpath!E112</f>
        <v>10400</v>
      </c>
      <c r="B112" s="22">
        <v>0</v>
      </c>
      <c r="C112" s="22">
        <f>-COS(Wellpath!L112) / GField</f>
        <v>-5.0985810648896429E-2</v>
      </c>
      <c r="D112" s="22">
        <f>(TAN(Dip) * COS(Wellpath!L112) * SIN(Wellpath!O112)) / GField</f>
        <v>-5.0234499914038222E-2</v>
      </c>
      <c r="E112" s="20">
        <f>IF(D112="SING",(A113-A111)/2*Model!$W$7*(-SIN(Wellpath!$M112+Wellpath!$Q112) / GField),Model!$W$7*((drdp!B112+drdp!K112)*'ABXY-TI1S'!$B112+(drdp!E112+drdp!N112)*'ABXY-TI1S'!$C112+(drdp!H112+drdp!Q112)*'ABXY-TI1S'!$D112))</f>
        <v>-1.0284391715861742E-3</v>
      </c>
      <c r="F112" s="20">
        <f>IF(D112="SING",(A113-A111)/2*Model!$W$7*(COS(Wellpath!$M112+Wellpath!$Q112) / GField),Model!$W$7*((drdp!C112+drdp!L112)*'ABXY-TI1S'!$B112+(drdp!F112+drdp!O112)*'ABXY-TI1S'!$C112+(drdp!I112+drdp!R112)*'ABXY-TI1S'!$D112))</f>
        <v>6.0609835518392824E-3</v>
      </c>
      <c r="G112" s="20">
        <f>IF(D112="SING",0,Model!$W$7*((drdp!D112+drdp!M112)*'ABXY-TI1S'!$B112+(drdp!G112+drdp!P112)*'ABXY-TI1S'!$C112+(drdp!J112+drdp!S112)*'ABXY-TI1S'!$D112))</f>
        <v>5.3833784844671143E-3</v>
      </c>
      <c r="H112" s="18">
        <f>IF(D112="SING",(A112-A111)/2*Model!$W$7*(-SIN(Wellpath!$M112+Wellpath!$Q112) / GField),Model!$W$7*((drdp!B112)*'ABXY-TI1S'!$B112+(drdp!E112)*'ABXY-TI1S'!$C112+(drdp!H112)*'ABXY-TI1S'!$D112))</f>
        <v>-5.1421958579308711E-4</v>
      </c>
      <c r="I112" s="18">
        <f>IF(D112="SING",(A112-A111)/2*Model!$W$7*(COS(Wellpath!$M112+Wellpath!$Q112) / GField),Model!$W$7*((drdp!C112)*'ABXY-TI1S'!$B112+(drdp!F112)*'ABXY-TI1S'!$C112+(drdp!I112)*'ABXY-TI1S'!$D112))</f>
        <v>3.0304917759196412E-3</v>
      </c>
      <c r="J112" s="18">
        <f>IF(D112="SING",0,Model!$W$7*((drdp!D112)*'ABXY-TI1S'!$B112+(drdp!G112)*'ABXY-TI1S'!$C112+(drdp!J112)*'ABXY-TI1S'!$D112))</f>
        <v>2.6916892422335571E-3</v>
      </c>
      <c r="K112" s="21">
        <f>SUM(E$3:E111)+H112</f>
        <v>-0.64566941055779015</v>
      </c>
      <c r="L112" s="21">
        <f>SUM(F$3:F111)+I112</f>
        <v>-7.0521527595408959E-2</v>
      </c>
      <c r="M112" s="21">
        <f>SUM(G$3:G111)+J112</f>
        <v>0.43003730554948816</v>
      </c>
      <c r="N112" s="21"/>
      <c r="O112" s="21"/>
      <c r="P112" s="21"/>
      <c r="Q112" s="19">
        <f t="shared" si="5"/>
        <v>0.41688898773004418</v>
      </c>
      <c r="R112" s="19">
        <f t="shared" si="5"/>
        <v>4.9732858543900275E-3</v>
      </c>
      <c r="S112" s="19">
        <f t="shared" si="5"/>
        <v>0.18493208416426385</v>
      </c>
      <c r="T112" s="19">
        <f t="shared" si="6"/>
        <v>4.5533593154162631E-2</v>
      </c>
      <c r="U112" s="19">
        <f t="shared" si="7"/>
        <v>-0.27766193359199831</v>
      </c>
      <c r="V112" s="19">
        <f t="shared" si="8"/>
        <v>-3.0326887710363543E-2</v>
      </c>
    </row>
    <row r="113" spans="1:22" x14ac:dyDescent="0.25">
      <c r="A113" s="26">
        <f>Wellpath!E113</f>
        <v>10500</v>
      </c>
      <c r="B113" s="22">
        <v>0</v>
      </c>
      <c r="C113" s="22">
        <f>-COS(Wellpath!L113) / GField</f>
        <v>-5.0985810648896429E-2</v>
      </c>
      <c r="D113" s="22">
        <f>(TAN(Dip) * COS(Wellpath!L113) * SIN(Wellpath!O113)) / GField</f>
        <v>-5.0234499914038222E-2</v>
      </c>
      <c r="E113" s="20">
        <f>IF(D113="SING",(A114-A112)/2*Model!$W$7*(-SIN(Wellpath!$M113+Wellpath!$Q113) / GField),Model!$W$7*((drdp!B113+drdp!K113)*'ABXY-TI1S'!$B113+(drdp!E113+drdp!N113)*'ABXY-TI1S'!$C113+(drdp!H113+drdp!Q113)*'ABXY-TI1S'!$D113))</f>
        <v>-1.0284391715861742E-3</v>
      </c>
      <c r="F113" s="20">
        <f>IF(D113="SING",(A114-A112)/2*Model!$W$7*(COS(Wellpath!$M113+Wellpath!$Q113) / GField),Model!$W$7*((drdp!C113+drdp!L113)*'ABXY-TI1S'!$B113+(drdp!F113+drdp!O113)*'ABXY-TI1S'!$C113+(drdp!I113+drdp!R113)*'ABXY-TI1S'!$D113))</f>
        <v>6.0609835518392824E-3</v>
      </c>
      <c r="G113" s="20">
        <f>IF(D113="SING",0,Model!$W$7*((drdp!D113+drdp!M113)*'ABXY-TI1S'!$B113+(drdp!G113+drdp!P113)*'ABXY-TI1S'!$C113+(drdp!J113+drdp!S113)*'ABXY-TI1S'!$D113))</f>
        <v>5.3833784844671143E-3</v>
      </c>
      <c r="H113" s="18">
        <f>IF(D113="SING",(A113-A112)/2*Model!$W$7*(-SIN(Wellpath!$M113+Wellpath!$Q113) / GField),Model!$W$7*((drdp!B113)*'ABXY-TI1S'!$B113+(drdp!E113)*'ABXY-TI1S'!$C113+(drdp!H113)*'ABXY-TI1S'!$D113))</f>
        <v>-5.1421958579308711E-4</v>
      </c>
      <c r="I113" s="18">
        <f>IF(D113="SING",(A113-A112)/2*Model!$W$7*(COS(Wellpath!$M113+Wellpath!$Q113) / GField),Model!$W$7*((drdp!C113)*'ABXY-TI1S'!$B113+(drdp!F113)*'ABXY-TI1S'!$C113+(drdp!I113)*'ABXY-TI1S'!$D113))</f>
        <v>3.0304917759196412E-3</v>
      </c>
      <c r="J113" s="18">
        <f>IF(D113="SING",0,Model!$W$7*((drdp!D113)*'ABXY-TI1S'!$B113+(drdp!G113)*'ABXY-TI1S'!$C113+(drdp!J113)*'ABXY-TI1S'!$D113))</f>
        <v>2.6916892422335571E-3</v>
      </c>
      <c r="K113" s="21">
        <f>SUM(E$3:E112)+H113</f>
        <v>-0.64669784972937627</v>
      </c>
      <c r="L113" s="21">
        <f>SUM(F$3:F112)+I113</f>
        <v>-6.446054404356967E-2</v>
      </c>
      <c r="M113" s="21">
        <f>SUM(G$3:G112)+J113</f>
        <v>0.43542068403395529</v>
      </c>
      <c r="N113" s="21"/>
      <c r="O113" s="21"/>
      <c r="P113" s="21"/>
      <c r="Q113" s="19">
        <f t="shared" si="5"/>
        <v>0.41821810884459892</v>
      </c>
      <c r="R113" s="19">
        <f t="shared" si="5"/>
        <v>4.1551617383929849E-3</v>
      </c>
      <c r="S113" s="19">
        <f t="shared" si="5"/>
        <v>0.18959117208459753</v>
      </c>
      <c r="T113" s="19">
        <f t="shared" si="6"/>
        <v>4.1686495225362261E-2</v>
      </c>
      <c r="U113" s="19">
        <f t="shared" si="7"/>
        <v>-0.28158562009245303</v>
      </c>
      <c r="V113" s="19">
        <f t="shared" si="8"/>
        <v>-2.8067454180652009E-2</v>
      </c>
    </row>
    <row r="114" spans="1:22" x14ac:dyDescent="0.25">
      <c r="A114" s="26">
        <f>Wellpath!E114</f>
        <v>10600</v>
      </c>
      <c r="B114" s="22">
        <v>0</v>
      </c>
      <c r="C114" s="22">
        <f>-COS(Wellpath!L114) / GField</f>
        <v>-5.0985810648896429E-2</v>
      </c>
      <c r="D114" s="22">
        <f>(TAN(Dip) * COS(Wellpath!L114) * SIN(Wellpath!O114)) / GField</f>
        <v>-5.0234499914038222E-2</v>
      </c>
      <c r="E114" s="20">
        <f>IF(D114="SING",(A115-A113)/2*Model!$W$7*(-SIN(Wellpath!$M114+Wellpath!$Q114) / GField),Model!$W$7*((drdp!B114+drdp!K114)*'ABXY-TI1S'!$B114+(drdp!E114+drdp!N114)*'ABXY-TI1S'!$C114+(drdp!H114+drdp!Q114)*'ABXY-TI1S'!$D114))</f>
        <v>-1.0284391715861742E-3</v>
      </c>
      <c r="F114" s="20">
        <f>IF(D114="SING",(A115-A113)/2*Model!$W$7*(COS(Wellpath!$M114+Wellpath!$Q114) / GField),Model!$W$7*((drdp!C114+drdp!L114)*'ABXY-TI1S'!$B114+(drdp!F114+drdp!O114)*'ABXY-TI1S'!$C114+(drdp!I114+drdp!R114)*'ABXY-TI1S'!$D114))</f>
        <v>6.0609835518392824E-3</v>
      </c>
      <c r="G114" s="20">
        <f>IF(D114="SING",0,Model!$W$7*((drdp!D114+drdp!M114)*'ABXY-TI1S'!$B114+(drdp!G114+drdp!P114)*'ABXY-TI1S'!$C114+(drdp!J114+drdp!S114)*'ABXY-TI1S'!$D114))</f>
        <v>5.3833784844671143E-3</v>
      </c>
      <c r="H114" s="18">
        <f>IF(D114="SING",(A114-A113)/2*Model!$W$7*(-SIN(Wellpath!$M114+Wellpath!$Q114) / GField),Model!$W$7*((drdp!B114)*'ABXY-TI1S'!$B114+(drdp!E114)*'ABXY-TI1S'!$C114+(drdp!H114)*'ABXY-TI1S'!$D114))</f>
        <v>-5.1421958579308711E-4</v>
      </c>
      <c r="I114" s="18">
        <f>IF(D114="SING",(A114-A113)/2*Model!$W$7*(COS(Wellpath!$M114+Wellpath!$Q114) / GField),Model!$W$7*((drdp!C114)*'ABXY-TI1S'!$B114+(drdp!F114)*'ABXY-TI1S'!$C114+(drdp!I114)*'ABXY-TI1S'!$D114))</f>
        <v>3.0304917759196412E-3</v>
      </c>
      <c r="J114" s="18">
        <f>IF(D114="SING",0,Model!$W$7*((drdp!D114)*'ABXY-TI1S'!$B114+(drdp!G114)*'ABXY-TI1S'!$C114+(drdp!J114)*'ABXY-TI1S'!$D114))</f>
        <v>2.6916892422335571E-3</v>
      </c>
      <c r="K114" s="21">
        <f>SUM(E$3:E113)+H114</f>
        <v>-0.6477262889009624</v>
      </c>
      <c r="L114" s="21">
        <f>SUM(F$3:F113)+I114</f>
        <v>-5.8399560491730389E-2</v>
      </c>
      <c r="M114" s="21">
        <f>SUM(G$3:G113)+J114</f>
        <v>0.44080406251842241</v>
      </c>
      <c r="N114" s="21"/>
      <c r="O114" s="21"/>
      <c r="P114" s="21"/>
      <c r="Q114" s="19">
        <f t="shared" si="5"/>
        <v>0.41954934533341298</v>
      </c>
      <c r="R114" s="19">
        <f t="shared" si="5"/>
        <v>3.4105086656272769E-3</v>
      </c>
      <c r="S114" s="19">
        <f t="shared" si="5"/>
        <v>0.19430822153274527</v>
      </c>
      <c r="T114" s="19">
        <f t="shared" si="6"/>
        <v>3.7826930590755786E-2</v>
      </c>
      <c r="U114" s="19">
        <f t="shared" si="7"/>
        <v>-0.28552037954752557</v>
      </c>
      <c r="V114" s="19">
        <f t="shared" si="8"/>
        <v>-2.5742763514045114E-2</v>
      </c>
    </row>
    <row r="115" spans="1:22" x14ac:dyDescent="0.25">
      <c r="A115" s="26">
        <f>Wellpath!E115</f>
        <v>10700</v>
      </c>
      <c r="B115" s="22">
        <v>0</v>
      </c>
      <c r="C115" s="22">
        <f>-COS(Wellpath!L115) / GField</f>
        <v>-5.0985810648896429E-2</v>
      </c>
      <c r="D115" s="22">
        <f>(TAN(Dip) * COS(Wellpath!L115) * SIN(Wellpath!O115)) / GField</f>
        <v>-5.0234499914038222E-2</v>
      </c>
      <c r="E115" s="20">
        <f>IF(D115="SING",(A116-A114)/2*Model!$W$7*(-SIN(Wellpath!$M115+Wellpath!$Q115) / GField),Model!$W$7*((drdp!B115+drdp!K115)*'ABXY-TI1S'!$B115+(drdp!E115+drdp!N115)*'ABXY-TI1S'!$C115+(drdp!H115+drdp!Q115)*'ABXY-TI1S'!$D115))</f>
        <v>-1.0284391715861742E-3</v>
      </c>
      <c r="F115" s="20">
        <f>IF(D115="SING",(A116-A114)/2*Model!$W$7*(COS(Wellpath!$M115+Wellpath!$Q115) / GField),Model!$W$7*((drdp!C115+drdp!L115)*'ABXY-TI1S'!$B115+(drdp!F115+drdp!O115)*'ABXY-TI1S'!$C115+(drdp!I115+drdp!R115)*'ABXY-TI1S'!$D115))</f>
        <v>6.0609835518392824E-3</v>
      </c>
      <c r="G115" s="20">
        <f>IF(D115="SING",0,Model!$W$7*((drdp!D115+drdp!M115)*'ABXY-TI1S'!$B115+(drdp!G115+drdp!P115)*'ABXY-TI1S'!$C115+(drdp!J115+drdp!S115)*'ABXY-TI1S'!$D115))</f>
        <v>5.3833784844671143E-3</v>
      </c>
      <c r="H115" s="18">
        <f>IF(D115="SING",(A115-A114)/2*Model!$W$7*(-SIN(Wellpath!$M115+Wellpath!$Q115) / GField),Model!$W$7*((drdp!B115)*'ABXY-TI1S'!$B115+(drdp!E115)*'ABXY-TI1S'!$C115+(drdp!H115)*'ABXY-TI1S'!$D115))</f>
        <v>-5.1421958579308711E-4</v>
      </c>
      <c r="I115" s="18">
        <f>IF(D115="SING",(A115-A114)/2*Model!$W$7*(COS(Wellpath!$M115+Wellpath!$Q115) / GField),Model!$W$7*((drdp!C115)*'ABXY-TI1S'!$B115+(drdp!F115)*'ABXY-TI1S'!$C115+(drdp!I115)*'ABXY-TI1S'!$D115))</f>
        <v>3.0304917759196412E-3</v>
      </c>
      <c r="J115" s="18">
        <f>IF(D115="SING",0,Model!$W$7*((drdp!D115)*'ABXY-TI1S'!$B115+(drdp!G115)*'ABXY-TI1S'!$C115+(drdp!J115)*'ABXY-TI1S'!$D115))</f>
        <v>2.6916892422335571E-3</v>
      </c>
      <c r="K115" s="21">
        <f>SUM(E$3:E114)+H115</f>
        <v>-0.64875472807254853</v>
      </c>
      <c r="L115" s="21">
        <f>SUM(F$3:F114)+I115</f>
        <v>-5.2338576939891107E-2</v>
      </c>
      <c r="M115" s="21">
        <f>SUM(G$3:G114)+J115</f>
        <v>0.44618744100288954</v>
      </c>
      <c r="N115" s="21"/>
      <c r="O115" s="21"/>
      <c r="P115" s="21"/>
      <c r="Q115" s="19">
        <f t="shared" si="5"/>
        <v>0.42088269719648636</v>
      </c>
      <c r="R115" s="19">
        <f t="shared" si="5"/>
        <v>2.7393266360929013E-3</v>
      </c>
      <c r="S115" s="19">
        <f t="shared" si="5"/>
        <v>0.19908323250870705</v>
      </c>
      <c r="T115" s="19">
        <f t="shared" si="6"/>
        <v>3.3954899250343215E-2</v>
      </c>
      <c r="U115" s="19">
        <f t="shared" si="7"/>
        <v>-0.28946621195721589</v>
      </c>
      <c r="V115" s="19">
        <f t="shared" si="8"/>
        <v>-2.335281571054286E-2</v>
      </c>
    </row>
    <row r="116" spans="1:22" x14ac:dyDescent="0.25">
      <c r="A116" s="26">
        <f>Wellpath!E116</f>
        <v>10800</v>
      </c>
      <c r="B116" s="22">
        <v>0</v>
      </c>
      <c r="C116" s="22">
        <f>-COS(Wellpath!L116) / GField</f>
        <v>-5.0985810648896429E-2</v>
      </c>
      <c r="D116" s="22">
        <f>(TAN(Dip) * COS(Wellpath!L116) * SIN(Wellpath!O116)) / GField</f>
        <v>-5.0234499914038222E-2</v>
      </c>
      <c r="E116" s="20">
        <f>IF(D116="SING",(A117-A115)/2*Model!$W$7*(-SIN(Wellpath!$M116+Wellpath!$Q116) / GField),Model!$W$7*((drdp!B116+drdp!K116)*'ABXY-TI1S'!$B116+(drdp!E116+drdp!N116)*'ABXY-TI1S'!$C116+(drdp!H116+drdp!Q116)*'ABXY-TI1S'!$D116))</f>
        <v>-1.0284391715861742E-3</v>
      </c>
      <c r="F116" s="20">
        <f>IF(D116="SING",(A117-A115)/2*Model!$W$7*(COS(Wellpath!$M116+Wellpath!$Q116) / GField),Model!$W$7*((drdp!C116+drdp!L116)*'ABXY-TI1S'!$B116+(drdp!F116+drdp!O116)*'ABXY-TI1S'!$C116+(drdp!I116+drdp!R116)*'ABXY-TI1S'!$D116))</f>
        <v>6.0609835518392824E-3</v>
      </c>
      <c r="G116" s="20">
        <f>IF(D116="SING",0,Model!$W$7*((drdp!D116+drdp!M116)*'ABXY-TI1S'!$B116+(drdp!G116+drdp!P116)*'ABXY-TI1S'!$C116+(drdp!J116+drdp!S116)*'ABXY-TI1S'!$D116))</f>
        <v>5.3833784844671143E-3</v>
      </c>
      <c r="H116" s="18">
        <f>IF(D116="SING",(A116-A115)/2*Model!$W$7*(-SIN(Wellpath!$M116+Wellpath!$Q116) / GField),Model!$W$7*((drdp!B116)*'ABXY-TI1S'!$B116+(drdp!E116)*'ABXY-TI1S'!$C116+(drdp!H116)*'ABXY-TI1S'!$D116))</f>
        <v>-5.1421958579308711E-4</v>
      </c>
      <c r="I116" s="18">
        <f>IF(D116="SING",(A116-A115)/2*Model!$W$7*(COS(Wellpath!$M116+Wellpath!$Q116) / GField),Model!$W$7*((drdp!C116)*'ABXY-TI1S'!$B116+(drdp!F116)*'ABXY-TI1S'!$C116+(drdp!I116)*'ABXY-TI1S'!$D116))</f>
        <v>3.0304917759196412E-3</v>
      </c>
      <c r="J116" s="18">
        <f>IF(D116="SING",0,Model!$W$7*((drdp!D116)*'ABXY-TI1S'!$B116+(drdp!G116)*'ABXY-TI1S'!$C116+(drdp!J116)*'ABXY-TI1S'!$D116))</f>
        <v>2.6916892422335571E-3</v>
      </c>
      <c r="K116" s="21">
        <f>SUM(E$3:E115)+H116</f>
        <v>-0.64978316724413465</v>
      </c>
      <c r="L116" s="21">
        <f>SUM(F$3:F115)+I116</f>
        <v>-4.6277593388051826E-2</v>
      </c>
      <c r="M116" s="21">
        <f>SUM(G$3:G115)+J116</f>
        <v>0.45157081948735667</v>
      </c>
      <c r="N116" s="21"/>
      <c r="O116" s="21"/>
      <c r="P116" s="21"/>
      <c r="Q116" s="19">
        <f t="shared" si="5"/>
        <v>0.42221816443381904</v>
      </c>
      <c r="R116" s="19">
        <f t="shared" si="5"/>
        <v>2.1416156497898581E-3</v>
      </c>
      <c r="S116" s="19">
        <f t="shared" si="5"/>
        <v>0.20391620501248287</v>
      </c>
      <c r="T116" s="19">
        <f t="shared" si="6"/>
        <v>3.007040120412454E-2</v>
      </c>
      <c r="U116" s="19">
        <f t="shared" si="7"/>
        <v>-0.29342311732152404</v>
      </c>
      <c r="V116" s="19">
        <f t="shared" si="8"/>
        <v>-2.089761077014524E-2</v>
      </c>
    </row>
    <row r="117" spans="1:22" x14ac:dyDescent="0.25">
      <c r="A117" s="26">
        <f>Wellpath!E117</f>
        <v>10900</v>
      </c>
      <c r="B117" s="22">
        <v>0</v>
      </c>
      <c r="C117" s="22">
        <f>-COS(Wellpath!L117) / GField</f>
        <v>-5.0985810648896429E-2</v>
      </c>
      <c r="D117" s="22">
        <f>(TAN(Dip) * COS(Wellpath!L117) * SIN(Wellpath!O117)) / GField</f>
        <v>-5.0234499914038222E-2</v>
      </c>
      <c r="E117" s="20">
        <f>IF(D117="SING",(A118-A116)/2*Model!$W$7*(-SIN(Wellpath!$M117+Wellpath!$Q117) / GField),Model!$W$7*((drdp!B117+drdp!K117)*'ABXY-TI1S'!$B117+(drdp!E117+drdp!N117)*'ABXY-TI1S'!$C117+(drdp!H117+drdp!Q117)*'ABXY-TI1S'!$D117))</f>
        <v>-1.0284391715861742E-3</v>
      </c>
      <c r="F117" s="20">
        <f>IF(D117="SING",(A118-A116)/2*Model!$W$7*(COS(Wellpath!$M117+Wellpath!$Q117) / GField),Model!$W$7*((drdp!C117+drdp!L117)*'ABXY-TI1S'!$B117+(drdp!F117+drdp!O117)*'ABXY-TI1S'!$C117+(drdp!I117+drdp!R117)*'ABXY-TI1S'!$D117))</f>
        <v>6.0609835518392824E-3</v>
      </c>
      <c r="G117" s="20">
        <f>IF(D117="SING",0,Model!$W$7*((drdp!D117+drdp!M117)*'ABXY-TI1S'!$B117+(drdp!G117+drdp!P117)*'ABXY-TI1S'!$C117+(drdp!J117+drdp!S117)*'ABXY-TI1S'!$D117))</f>
        <v>5.3833784844671143E-3</v>
      </c>
      <c r="H117" s="18">
        <f>IF(D117="SING",(A117-A116)/2*Model!$W$7*(-SIN(Wellpath!$M117+Wellpath!$Q117) / GField),Model!$W$7*((drdp!B117)*'ABXY-TI1S'!$B117+(drdp!E117)*'ABXY-TI1S'!$C117+(drdp!H117)*'ABXY-TI1S'!$D117))</f>
        <v>-5.1421958579308711E-4</v>
      </c>
      <c r="I117" s="18">
        <f>IF(D117="SING",(A117-A116)/2*Model!$W$7*(COS(Wellpath!$M117+Wellpath!$Q117) / GField),Model!$W$7*((drdp!C117)*'ABXY-TI1S'!$B117+(drdp!F117)*'ABXY-TI1S'!$C117+(drdp!I117)*'ABXY-TI1S'!$D117))</f>
        <v>3.0304917759196412E-3</v>
      </c>
      <c r="J117" s="18">
        <f>IF(D117="SING",0,Model!$W$7*((drdp!D117)*'ABXY-TI1S'!$B117+(drdp!G117)*'ABXY-TI1S'!$C117+(drdp!J117)*'ABXY-TI1S'!$D117))</f>
        <v>2.6916892422335571E-3</v>
      </c>
      <c r="K117" s="21">
        <f>SUM(E$3:E116)+H117</f>
        <v>-0.65081160641572078</v>
      </c>
      <c r="L117" s="21">
        <f>SUM(F$3:F116)+I117</f>
        <v>-4.0216609836212544E-2</v>
      </c>
      <c r="M117" s="21">
        <f>SUM(G$3:G116)+J117</f>
        <v>0.45695419797182379</v>
      </c>
      <c r="N117" s="21"/>
      <c r="O117" s="21"/>
      <c r="P117" s="21"/>
      <c r="Q117" s="19">
        <f t="shared" si="5"/>
        <v>0.42355574704541105</v>
      </c>
      <c r="R117" s="19">
        <f t="shared" si="5"/>
        <v>1.6173757067181477E-3</v>
      </c>
      <c r="S117" s="19">
        <f t="shared" si="5"/>
        <v>0.20880713904407272</v>
      </c>
      <c r="T117" s="19">
        <f t="shared" si="6"/>
        <v>2.6173436452099762E-2</v>
      </c>
      <c r="U117" s="19">
        <f t="shared" si="7"/>
        <v>-0.29739109564044997</v>
      </c>
      <c r="V117" s="19">
        <f t="shared" si="8"/>
        <v>-1.8377148692852265E-2</v>
      </c>
    </row>
    <row r="118" spans="1:22" x14ac:dyDescent="0.25">
      <c r="A118" s="26">
        <f>Wellpath!E118</f>
        <v>11000</v>
      </c>
      <c r="B118" s="22">
        <v>0</v>
      </c>
      <c r="C118" s="22">
        <f>-COS(Wellpath!L118) / GField</f>
        <v>-5.0985810648896429E-2</v>
      </c>
      <c r="D118" s="22">
        <f>(TAN(Dip) * COS(Wellpath!L118) * SIN(Wellpath!O118)) / GField</f>
        <v>-5.0234499914038222E-2</v>
      </c>
      <c r="E118" s="20">
        <f>IF(D118="SING",(A119-A117)/2*Model!$W$7*(-SIN(Wellpath!$M118+Wellpath!$Q118) / GField),Model!$W$7*((drdp!B118+drdp!K118)*'ABXY-TI1S'!$B118+(drdp!E118+drdp!N118)*'ABXY-TI1S'!$C118+(drdp!H118+drdp!Q118)*'ABXY-TI1S'!$D118))</f>
        <v>-1.0284391715861742E-3</v>
      </c>
      <c r="F118" s="20">
        <f>IF(D118="SING",(A119-A117)/2*Model!$W$7*(COS(Wellpath!$M118+Wellpath!$Q118) / GField),Model!$W$7*((drdp!C118+drdp!L118)*'ABXY-TI1S'!$B118+(drdp!F118+drdp!O118)*'ABXY-TI1S'!$C118+(drdp!I118+drdp!R118)*'ABXY-TI1S'!$D118))</f>
        <v>6.0609835518392824E-3</v>
      </c>
      <c r="G118" s="20">
        <f>IF(D118="SING",0,Model!$W$7*((drdp!D118+drdp!M118)*'ABXY-TI1S'!$B118+(drdp!G118+drdp!P118)*'ABXY-TI1S'!$C118+(drdp!J118+drdp!S118)*'ABXY-TI1S'!$D118))</f>
        <v>5.3833784844671143E-3</v>
      </c>
      <c r="H118" s="18">
        <f>IF(D118="SING",(A118-A117)/2*Model!$W$7*(-SIN(Wellpath!$M118+Wellpath!$Q118) / GField),Model!$W$7*((drdp!B118)*'ABXY-TI1S'!$B118+(drdp!E118)*'ABXY-TI1S'!$C118+(drdp!H118)*'ABXY-TI1S'!$D118))</f>
        <v>-5.1421958579308711E-4</v>
      </c>
      <c r="I118" s="18">
        <f>IF(D118="SING",(A118-A117)/2*Model!$W$7*(COS(Wellpath!$M118+Wellpath!$Q118) / GField),Model!$W$7*((drdp!C118)*'ABXY-TI1S'!$B118+(drdp!F118)*'ABXY-TI1S'!$C118+(drdp!I118)*'ABXY-TI1S'!$D118))</f>
        <v>3.0304917759196412E-3</v>
      </c>
      <c r="J118" s="18">
        <f>IF(D118="SING",0,Model!$W$7*((drdp!D118)*'ABXY-TI1S'!$B118+(drdp!G118)*'ABXY-TI1S'!$C118+(drdp!J118)*'ABXY-TI1S'!$D118))</f>
        <v>2.6916892422335571E-3</v>
      </c>
      <c r="K118" s="21">
        <f>SUM(E$3:E117)+H118</f>
        <v>-0.6518400455873069</v>
      </c>
      <c r="L118" s="21">
        <f>SUM(F$3:F117)+I118</f>
        <v>-3.4155626284373262E-2</v>
      </c>
      <c r="M118" s="21">
        <f>SUM(G$3:G117)+J118</f>
        <v>0.46233757645629092</v>
      </c>
      <c r="N118" s="21"/>
      <c r="O118" s="21"/>
      <c r="P118" s="21"/>
      <c r="Q118" s="19">
        <f t="shared" si="5"/>
        <v>0.42489544503126236</v>
      </c>
      <c r="R118" s="19">
        <f t="shared" si="5"/>
        <v>1.1666068068777696E-3</v>
      </c>
      <c r="S118" s="19">
        <f t="shared" si="5"/>
        <v>0.21375603460347664</v>
      </c>
      <c r="T118" s="19">
        <f t="shared" si="6"/>
        <v>2.2264004994268886E-2</v>
      </c>
      <c r="U118" s="19">
        <f t="shared" si="7"/>
        <v>-0.30137014691399366</v>
      </c>
      <c r="V118" s="19">
        <f t="shared" si="8"/>
        <v>-1.5791429478663924E-2</v>
      </c>
    </row>
    <row r="119" spans="1:22" x14ac:dyDescent="0.25">
      <c r="A119" s="26">
        <f>Wellpath!E119</f>
        <v>11100</v>
      </c>
      <c r="B119" s="22">
        <v>0</v>
      </c>
      <c r="C119" s="22">
        <f>-COS(Wellpath!L119) / GField</f>
        <v>-5.0985810648896429E-2</v>
      </c>
      <c r="D119" s="22">
        <f>(TAN(Dip) * COS(Wellpath!L119) * SIN(Wellpath!O119)) / GField</f>
        <v>-5.0234499914038222E-2</v>
      </c>
      <c r="E119" s="20">
        <f>IF(D119="SING",(A120-A118)/2*Model!$W$7*(-SIN(Wellpath!$M119+Wellpath!$Q119) / GField),Model!$W$7*((drdp!B119+drdp!K119)*'ABXY-TI1S'!$B119+(drdp!E119+drdp!N119)*'ABXY-TI1S'!$C119+(drdp!H119+drdp!Q119)*'ABXY-TI1S'!$D119))</f>
        <v>-1.0284391715861742E-3</v>
      </c>
      <c r="F119" s="20">
        <f>IF(D119="SING",(A120-A118)/2*Model!$W$7*(COS(Wellpath!$M119+Wellpath!$Q119) / GField),Model!$W$7*((drdp!C119+drdp!L119)*'ABXY-TI1S'!$B119+(drdp!F119+drdp!O119)*'ABXY-TI1S'!$C119+(drdp!I119+drdp!R119)*'ABXY-TI1S'!$D119))</f>
        <v>6.0609835518392824E-3</v>
      </c>
      <c r="G119" s="20">
        <f>IF(D119="SING",0,Model!$W$7*((drdp!D119+drdp!M119)*'ABXY-TI1S'!$B119+(drdp!G119+drdp!P119)*'ABXY-TI1S'!$C119+(drdp!J119+drdp!S119)*'ABXY-TI1S'!$D119))</f>
        <v>5.3833784844671143E-3</v>
      </c>
      <c r="H119" s="18">
        <f>IF(D119="SING",(A119-A118)/2*Model!$W$7*(-SIN(Wellpath!$M119+Wellpath!$Q119) / GField),Model!$W$7*((drdp!B119)*'ABXY-TI1S'!$B119+(drdp!E119)*'ABXY-TI1S'!$C119+(drdp!H119)*'ABXY-TI1S'!$D119))</f>
        <v>-5.1421958579308711E-4</v>
      </c>
      <c r="I119" s="18">
        <f>IF(D119="SING",(A119-A118)/2*Model!$W$7*(COS(Wellpath!$M119+Wellpath!$Q119) / GField),Model!$W$7*((drdp!C119)*'ABXY-TI1S'!$B119+(drdp!F119)*'ABXY-TI1S'!$C119+(drdp!I119)*'ABXY-TI1S'!$D119))</f>
        <v>3.0304917759196412E-3</v>
      </c>
      <c r="J119" s="18">
        <f>IF(D119="SING",0,Model!$W$7*((drdp!D119)*'ABXY-TI1S'!$B119+(drdp!G119)*'ABXY-TI1S'!$C119+(drdp!J119)*'ABXY-TI1S'!$D119))</f>
        <v>2.6916892422335571E-3</v>
      </c>
      <c r="K119" s="21">
        <f>SUM(E$3:E118)+H119</f>
        <v>-0.65286848475889303</v>
      </c>
      <c r="L119" s="21">
        <f>SUM(F$3:F118)+I119</f>
        <v>-2.8094642732533984E-2</v>
      </c>
      <c r="M119" s="21">
        <f>SUM(G$3:G118)+J119</f>
        <v>0.46772095494075805</v>
      </c>
      <c r="N119" s="21"/>
      <c r="O119" s="21"/>
      <c r="P119" s="21"/>
      <c r="Q119" s="19">
        <f t="shared" si="5"/>
        <v>0.42623725839137294</v>
      </c>
      <c r="R119" s="19">
        <f t="shared" si="5"/>
        <v>7.8930895026872467E-4</v>
      </c>
      <c r="S119" s="19">
        <f t="shared" si="5"/>
        <v>0.21876289169069463</v>
      </c>
      <c r="T119" s="19">
        <f t="shared" si="6"/>
        <v>1.8342106830631907E-2</v>
      </c>
      <c r="U119" s="19">
        <f t="shared" si="7"/>
        <v>-0.30536027114215519</v>
      </c>
      <c r="V119" s="19">
        <f t="shared" si="8"/>
        <v>-1.3140453127580224E-2</v>
      </c>
    </row>
    <row r="120" spans="1:22" x14ac:dyDescent="0.25">
      <c r="A120" s="26">
        <f>Wellpath!E120</f>
        <v>11200</v>
      </c>
      <c r="B120" s="22">
        <v>0</v>
      </c>
      <c r="C120" s="22">
        <f>-COS(Wellpath!L120) / GField</f>
        <v>-5.0985810648896429E-2</v>
      </c>
      <c r="D120" s="22">
        <f>(TAN(Dip) * COS(Wellpath!L120) * SIN(Wellpath!O120)) / GField</f>
        <v>-5.0234499914038222E-2</v>
      </c>
      <c r="E120" s="20">
        <f>IF(D120="SING",(A121-A119)/2*Model!$W$7*(-SIN(Wellpath!$M120+Wellpath!$Q120) / GField),Model!$W$7*((drdp!B120+drdp!K120)*'ABXY-TI1S'!$B120+(drdp!E120+drdp!N120)*'ABXY-TI1S'!$C120+(drdp!H120+drdp!Q120)*'ABXY-TI1S'!$D120))</f>
        <v>-1.0284391715861742E-3</v>
      </c>
      <c r="F120" s="20">
        <f>IF(D120="SING",(A121-A119)/2*Model!$W$7*(COS(Wellpath!$M120+Wellpath!$Q120) / GField),Model!$W$7*((drdp!C120+drdp!L120)*'ABXY-TI1S'!$B120+(drdp!F120+drdp!O120)*'ABXY-TI1S'!$C120+(drdp!I120+drdp!R120)*'ABXY-TI1S'!$D120))</f>
        <v>6.0609835518392824E-3</v>
      </c>
      <c r="G120" s="20">
        <f>IF(D120="SING",0,Model!$W$7*((drdp!D120+drdp!M120)*'ABXY-TI1S'!$B120+(drdp!G120+drdp!P120)*'ABXY-TI1S'!$C120+(drdp!J120+drdp!S120)*'ABXY-TI1S'!$D120))</f>
        <v>5.3833784844671143E-3</v>
      </c>
      <c r="H120" s="18">
        <f>IF(D120="SING",(A120-A119)/2*Model!$W$7*(-SIN(Wellpath!$M120+Wellpath!$Q120) / GField),Model!$W$7*((drdp!B120)*'ABXY-TI1S'!$B120+(drdp!E120)*'ABXY-TI1S'!$C120+(drdp!H120)*'ABXY-TI1S'!$D120))</f>
        <v>-5.1421958579308711E-4</v>
      </c>
      <c r="I120" s="18">
        <f>IF(D120="SING",(A120-A119)/2*Model!$W$7*(COS(Wellpath!$M120+Wellpath!$Q120) / GField),Model!$W$7*((drdp!C120)*'ABXY-TI1S'!$B120+(drdp!F120)*'ABXY-TI1S'!$C120+(drdp!I120)*'ABXY-TI1S'!$D120))</f>
        <v>3.0304917759196412E-3</v>
      </c>
      <c r="J120" s="18">
        <f>IF(D120="SING",0,Model!$W$7*((drdp!D120)*'ABXY-TI1S'!$B120+(drdp!G120)*'ABXY-TI1S'!$C120+(drdp!J120)*'ABXY-TI1S'!$D120))</f>
        <v>2.6916892422335571E-3</v>
      </c>
      <c r="K120" s="21">
        <f>SUM(E$3:E119)+H120</f>
        <v>-0.65389692393047916</v>
      </c>
      <c r="L120" s="21">
        <f>SUM(F$3:F119)+I120</f>
        <v>-2.2033659180694703E-2</v>
      </c>
      <c r="M120" s="21">
        <f>SUM(G$3:G119)+J120</f>
        <v>0.47310433342522518</v>
      </c>
      <c r="N120" s="21"/>
      <c r="O120" s="21"/>
      <c r="P120" s="21"/>
      <c r="Q120" s="19">
        <f t="shared" si="5"/>
        <v>0.42758118712574283</v>
      </c>
      <c r="R120" s="19">
        <f t="shared" si="5"/>
        <v>4.8548213689101195E-4</v>
      </c>
      <c r="S120" s="19">
        <f t="shared" si="5"/>
        <v>0.22382771030572662</v>
      </c>
      <c r="T120" s="19">
        <f t="shared" si="6"/>
        <v>1.4407741961188828E-2</v>
      </c>
      <c r="U120" s="19">
        <f t="shared" si="7"/>
        <v>-0.3093614683249345</v>
      </c>
      <c r="V120" s="19">
        <f t="shared" si="8"/>
        <v>-1.042421963960116E-2</v>
      </c>
    </row>
    <row r="121" spans="1:22" x14ac:dyDescent="0.25">
      <c r="A121" s="26">
        <f>Wellpath!E121</f>
        <v>11300</v>
      </c>
      <c r="B121" s="22">
        <v>0</v>
      </c>
      <c r="C121" s="22">
        <f>-COS(Wellpath!L121) / GField</f>
        <v>-5.0985810648896429E-2</v>
      </c>
      <c r="D121" s="22">
        <f>(TAN(Dip) * COS(Wellpath!L121) * SIN(Wellpath!O121)) / GField</f>
        <v>-5.0234499914038222E-2</v>
      </c>
      <c r="E121" s="20">
        <f>IF(D121="SING",(A122-A120)/2*Model!$W$7*(-SIN(Wellpath!$M121+Wellpath!$Q121) / GField),Model!$W$7*((drdp!B121+drdp!K121)*'ABXY-TI1S'!$B121+(drdp!E121+drdp!N121)*'ABXY-TI1S'!$C121+(drdp!H121+drdp!Q121)*'ABXY-TI1S'!$D121))</f>
        <v>-1.0284391715861742E-3</v>
      </c>
      <c r="F121" s="20">
        <f>IF(D121="SING",(A122-A120)/2*Model!$W$7*(COS(Wellpath!$M121+Wellpath!$Q121) / GField),Model!$W$7*((drdp!C121+drdp!L121)*'ABXY-TI1S'!$B121+(drdp!F121+drdp!O121)*'ABXY-TI1S'!$C121+(drdp!I121+drdp!R121)*'ABXY-TI1S'!$D121))</f>
        <v>6.0609835518392824E-3</v>
      </c>
      <c r="G121" s="20">
        <f>IF(D121="SING",0,Model!$W$7*((drdp!D121+drdp!M121)*'ABXY-TI1S'!$B121+(drdp!G121+drdp!P121)*'ABXY-TI1S'!$C121+(drdp!J121+drdp!S121)*'ABXY-TI1S'!$D121))</f>
        <v>5.3833784844671143E-3</v>
      </c>
      <c r="H121" s="18">
        <f>IF(D121="SING",(A121-A120)/2*Model!$W$7*(-SIN(Wellpath!$M121+Wellpath!$Q121) / GField),Model!$W$7*((drdp!B121)*'ABXY-TI1S'!$B121+(drdp!E121)*'ABXY-TI1S'!$C121+(drdp!H121)*'ABXY-TI1S'!$D121))</f>
        <v>-5.1421958579308711E-4</v>
      </c>
      <c r="I121" s="18">
        <f>IF(D121="SING",(A121-A120)/2*Model!$W$7*(COS(Wellpath!$M121+Wellpath!$Q121) / GField),Model!$W$7*((drdp!C121)*'ABXY-TI1S'!$B121+(drdp!F121)*'ABXY-TI1S'!$C121+(drdp!I121)*'ABXY-TI1S'!$D121))</f>
        <v>3.0304917759196412E-3</v>
      </c>
      <c r="J121" s="18">
        <f>IF(D121="SING",0,Model!$W$7*((drdp!D121)*'ABXY-TI1S'!$B121+(drdp!G121)*'ABXY-TI1S'!$C121+(drdp!J121)*'ABXY-TI1S'!$D121))</f>
        <v>2.6916892422335571E-3</v>
      </c>
      <c r="K121" s="21">
        <f>SUM(E$3:E120)+H121</f>
        <v>-0.65492536310206528</v>
      </c>
      <c r="L121" s="21">
        <f>SUM(F$3:F120)+I121</f>
        <v>-1.5972675628855421E-2</v>
      </c>
      <c r="M121" s="21">
        <f>SUM(G$3:G120)+J121</f>
        <v>0.4784877119096923</v>
      </c>
      <c r="N121" s="21"/>
      <c r="O121" s="21"/>
      <c r="P121" s="21"/>
      <c r="Q121" s="19">
        <f t="shared" si="5"/>
        <v>0.42892723123437204</v>
      </c>
      <c r="R121" s="19">
        <f t="shared" si="5"/>
        <v>2.5512636674463195E-4</v>
      </c>
      <c r="S121" s="19">
        <f t="shared" si="5"/>
        <v>0.22895049044857269</v>
      </c>
      <c r="T121" s="19">
        <f t="shared" si="6"/>
        <v>1.0460910385939645E-2</v>
      </c>
      <c r="U121" s="19">
        <f t="shared" si="7"/>
        <v>-0.31337373846233163</v>
      </c>
      <c r="V121" s="19">
        <f t="shared" si="8"/>
        <v>-7.6427290147267363E-3</v>
      </c>
    </row>
    <row r="122" spans="1:22" x14ac:dyDescent="0.25">
      <c r="A122" s="26">
        <f>Wellpath!E122</f>
        <v>11400</v>
      </c>
      <c r="B122" s="22">
        <v>0</v>
      </c>
      <c r="C122" s="22">
        <f>-COS(Wellpath!L122) / GField</f>
        <v>-5.0985810648896429E-2</v>
      </c>
      <c r="D122" s="22">
        <f>(TAN(Dip) * COS(Wellpath!L122) * SIN(Wellpath!O122)) / GField</f>
        <v>-5.0234499914038222E-2</v>
      </c>
      <c r="E122" s="20">
        <f>IF(D122="SING",(A123-A121)/2*Model!$W$7*(-SIN(Wellpath!$M122+Wellpath!$Q122) / GField),Model!$W$7*((drdp!B122+drdp!K122)*'ABXY-TI1S'!$B122+(drdp!E122+drdp!N122)*'ABXY-TI1S'!$C122+(drdp!H122+drdp!Q122)*'ABXY-TI1S'!$D122))</f>
        <v>-1.0284391715861742E-3</v>
      </c>
      <c r="F122" s="20">
        <f>IF(D122="SING",(A123-A121)/2*Model!$W$7*(COS(Wellpath!$M122+Wellpath!$Q122) / GField),Model!$W$7*((drdp!C122+drdp!L122)*'ABXY-TI1S'!$B122+(drdp!F122+drdp!O122)*'ABXY-TI1S'!$C122+(drdp!I122+drdp!R122)*'ABXY-TI1S'!$D122))</f>
        <v>6.0609835518392824E-3</v>
      </c>
      <c r="G122" s="20">
        <f>IF(D122="SING",0,Model!$W$7*((drdp!D122+drdp!M122)*'ABXY-TI1S'!$B122+(drdp!G122+drdp!P122)*'ABXY-TI1S'!$C122+(drdp!J122+drdp!S122)*'ABXY-TI1S'!$D122))</f>
        <v>5.3833784844671143E-3</v>
      </c>
      <c r="H122" s="18">
        <f>IF(D122="SING",(A122-A121)/2*Model!$W$7*(-SIN(Wellpath!$M122+Wellpath!$Q122) / GField),Model!$W$7*((drdp!B122)*'ABXY-TI1S'!$B122+(drdp!E122)*'ABXY-TI1S'!$C122+(drdp!H122)*'ABXY-TI1S'!$D122))</f>
        <v>-5.1421958579308711E-4</v>
      </c>
      <c r="I122" s="18">
        <f>IF(D122="SING",(A122-A121)/2*Model!$W$7*(COS(Wellpath!$M122+Wellpath!$Q122) / GField),Model!$W$7*((drdp!C122)*'ABXY-TI1S'!$B122+(drdp!F122)*'ABXY-TI1S'!$C122+(drdp!I122)*'ABXY-TI1S'!$D122))</f>
        <v>3.0304917759196412E-3</v>
      </c>
      <c r="J122" s="18">
        <f>IF(D122="SING",0,Model!$W$7*((drdp!D122)*'ABXY-TI1S'!$B122+(drdp!G122)*'ABXY-TI1S'!$C122+(drdp!J122)*'ABXY-TI1S'!$D122))</f>
        <v>2.6916892422335571E-3</v>
      </c>
      <c r="K122" s="21">
        <f>SUM(E$3:E121)+H122</f>
        <v>-0.65595380227365141</v>
      </c>
      <c r="L122" s="21">
        <f>SUM(F$3:F121)+I122</f>
        <v>-9.9116920770161397E-3</v>
      </c>
      <c r="M122" s="21">
        <f>SUM(G$3:G121)+J122</f>
        <v>0.48387109039415943</v>
      </c>
      <c r="N122" s="21"/>
      <c r="O122" s="21"/>
      <c r="P122" s="21"/>
      <c r="Q122" s="19">
        <f t="shared" si="5"/>
        <v>0.43027539071726056</v>
      </c>
      <c r="R122" s="19">
        <f t="shared" si="5"/>
        <v>9.8241639829584521E-5</v>
      </c>
      <c r="S122" s="19">
        <f t="shared" si="5"/>
        <v>0.23413123211923281</v>
      </c>
      <c r="T122" s="19">
        <f t="shared" si="6"/>
        <v>6.501612104884362E-3</v>
      </c>
      <c r="U122" s="19">
        <f t="shared" si="7"/>
        <v>-0.31739708155434654</v>
      </c>
      <c r="V122" s="19">
        <f t="shared" si="8"/>
        <v>-4.79598125295695E-3</v>
      </c>
    </row>
    <row r="123" spans="1:22" x14ac:dyDescent="0.25">
      <c r="A123" s="26">
        <f>Wellpath!E123</f>
        <v>11500</v>
      </c>
      <c r="B123" s="22">
        <v>0</v>
      </c>
      <c r="C123" s="22">
        <f>-COS(Wellpath!L123) / GField</f>
        <v>-5.0985810648896429E-2</v>
      </c>
      <c r="D123" s="22">
        <f>(TAN(Dip) * COS(Wellpath!L123) * SIN(Wellpath!O123)) / GField</f>
        <v>-5.0234499914038222E-2</v>
      </c>
      <c r="E123" s="20">
        <f>IF(D123="SING",(A124-A122)/2*Model!$W$7*(-SIN(Wellpath!$M123+Wellpath!$Q123) / GField),Model!$W$7*((drdp!B123+drdp!K123)*'ABXY-TI1S'!$B123+(drdp!E123+drdp!N123)*'ABXY-TI1S'!$C123+(drdp!H123+drdp!Q123)*'ABXY-TI1S'!$D123))</f>
        <v>-1.0284391715861742E-3</v>
      </c>
      <c r="F123" s="20">
        <f>IF(D123="SING",(A124-A122)/2*Model!$W$7*(COS(Wellpath!$M123+Wellpath!$Q123) / GField),Model!$W$7*((drdp!C123+drdp!L123)*'ABXY-TI1S'!$B123+(drdp!F123+drdp!O123)*'ABXY-TI1S'!$C123+(drdp!I123+drdp!R123)*'ABXY-TI1S'!$D123))</f>
        <v>6.0609835518392824E-3</v>
      </c>
      <c r="G123" s="20">
        <f>IF(D123="SING",0,Model!$W$7*((drdp!D123+drdp!M123)*'ABXY-TI1S'!$B123+(drdp!G123+drdp!P123)*'ABXY-TI1S'!$C123+(drdp!J123+drdp!S123)*'ABXY-TI1S'!$D123))</f>
        <v>5.3833784844671143E-3</v>
      </c>
      <c r="H123" s="18">
        <f>IF(D123="SING",(A123-A122)/2*Model!$W$7*(-SIN(Wellpath!$M123+Wellpath!$Q123) / GField),Model!$W$7*((drdp!B123)*'ABXY-TI1S'!$B123+(drdp!E123)*'ABXY-TI1S'!$C123+(drdp!H123)*'ABXY-TI1S'!$D123))</f>
        <v>-5.1421958579308711E-4</v>
      </c>
      <c r="I123" s="18">
        <f>IF(D123="SING",(A123-A122)/2*Model!$W$7*(COS(Wellpath!$M123+Wellpath!$Q123) / GField),Model!$W$7*((drdp!C123)*'ABXY-TI1S'!$B123+(drdp!F123)*'ABXY-TI1S'!$C123+(drdp!I123)*'ABXY-TI1S'!$D123))</f>
        <v>3.0304917759196412E-3</v>
      </c>
      <c r="J123" s="18">
        <f>IF(D123="SING",0,Model!$W$7*((drdp!D123)*'ABXY-TI1S'!$B123+(drdp!G123)*'ABXY-TI1S'!$C123+(drdp!J123)*'ABXY-TI1S'!$D123))</f>
        <v>2.6916892422335571E-3</v>
      </c>
      <c r="K123" s="21">
        <f>SUM(E$3:E122)+H123</f>
        <v>-0.65698224144523754</v>
      </c>
      <c r="L123" s="21">
        <f>SUM(F$3:F122)+I123</f>
        <v>-3.8507085251768569E-3</v>
      </c>
      <c r="M123" s="21">
        <f>SUM(G$3:G122)+J123</f>
        <v>0.48925446887862656</v>
      </c>
      <c r="N123" s="21"/>
      <c r="O123" s="21"/>
      <c r="P123" s="21"/>
      <c r="Q123" s="19">
        <f t="shared" si="5"/>
        <v>0.4316256655744084</v>
      </c>
      <c r="R123" s="19">
        <f t="shared" si="5"/>
        <v>1.4827956145869725E-5</v>
      </c>
      <c r="S123" s="19">
        <f t="shared" si="5"/>
        <v>0.23936993531770695</v>
      </c>
      <c r="T123" s="19">
        <f t="shared" si="6"/>
        <v>2.5298471180229764E-3</v>
      </c>
      <c r="U123" s="19">
        <f t="shared" si="7"/>
        <v>-0.32143149760097928</v>
      </c>
      <c r="V123" s="19">
        <f t="shared" si="8"/>
        <v>-1.8839763542918026E-3</v>
      </c>
    </row>
    <row r="124" spans="1:22" x14ac:dyDescent="0.25">
      <c r="A124" s="26">
        <f>Wellpath!E124</f>
        <v>11600</v>
      </c>
      <c r="B124" s="22">
        <v>0</v>
      </c>
      <c r="C124" s="22">
        <f>-COS(Wellpath!L124) / GField</f>
        <v>-5.0985810648896429E-2</v>
      </c>
      <c r="D124" s="22">
        <f>(TAN(Dip) * COS(Wellpath!L124) * SIN(Wellpath!O124)) / GField</f>
        <v>-5.0234499914038222E-2</v>
      </c>
      <c r="E124" s="20">
        <f>IF(D124="SING",(A125-A123)/2*Model!$W$7*(-SIN(Wellpath!$M124+Wellpath!$Q124) / GField),Model!$W$7*((drdp!B124+drdp!K124)*'ABXY-TI1S'!$B124+(drdp!E124+drdp!N124)*'ABXY-TI1S'!$C124+(drdp!H124+drdp!Q124)*'ABXY-TI1S'!$D124))</f>
        <v>-1.0284391715861742E-3</v>
      </c>
      <c r="F124" s="20">
        <f>IF(D124="SING",(A125-A123)/2*Model!$W$7*(COS(Wellpath!$M124+Wellpath!$Q124) / GField),Model!$W$7*((drdp!C124+drdp!L124)*'ABXY-TI1S'!$B124+(drdp!F124+drdp!O124)*'ABXY-TI1S'!$C124+(drdp!I124+drdp!R124)*'ABXY-TI1S'!$D124))</f>
        <v>6.0609835518392824E-3</v>
      </c>
      <c r="G124" s="20">
        <f>IF(D124="SING",0,Model!$W$7*((drdp!D124+drdp!M124)*'ABXY-TI1S'!$B124+(drdp!G124+drdp!P124)*'ABXY-TI1S'!$C124+(drdp!J124+drdp!S124)*'ABXY-TI1S'!$D124))</f>
        <v>5.3833784844671143E-3</v>
      </c>
      <c r="H124" s="18">
        <f>IF(D124="SING",(A124-A123)/2*Model!$W$7*(-SIN(Wellpath!$M124+Wellpath!$Q124) / GField),Model!$W$7*((drdp!B124)*'ABXY-TI1S'!$B124+(drdp!E124)*'ABXY-TI1S'!$C124+(drdp!H124)*'ABXY-TI1S'!$D124))</f>
        <v>-5.1421958579308711E-4</v>
      </c>
      <c r="I124" s="18">
        <f>IF(D124="SING",(A124-A123)/2*Model!$W$7*(COS(Wellpath!$M124+Wellpath!$Q124) / GField),Model!$W$7*((drdp!C124)*'ABXY-TI1S'!$B124+(drdp!F124)*'ABXY-TI1S'!$C124+(drdp!I124)*'ABXY-TI1S'!$D124))</f>
        <v>3.0304917759196412E-3</v>
      </c>
      <c r="J124" s="18">
        <f>IF(D124="SING",0,Model!$W$7*((drdp!D124)*'ABXY-TI1S'!$B124+(drdp!G124)*'ABXY-TI1S'!$C124+(drdp!J124)*'ABXY-TI1S'!$D124))</f>
        <v>2.6916892422335571E-3</v>
      </c>
      <c r="K124" s="21">
        <f>SUM(E$3:E123)+H124</f>
        <v>-0.65801068061682366</v>
      </c>
      <c r="L124" s="21">
        <f>SUM(F$3:F123)+I124</f>
        <v>2.2102750266624256E-3</v>
      </c>
      <c r="M124" s="21">
        <f>SUM(G$3:G123)+J124</f>
        <v>0.49463784736309369</v>
      </c>
      <c r="N124" s="21"/>
      <c r="O124" s="21"/>
      <c r="P124" s="21"/>
      <c r="Q124" s="19">
        <f t="shared" si="5"/>
        <v>0.4329780558058155</v>
      </c>
      <c r="R124" s="19">
        <f t="shared" si="5"/>
        <v>4.8853156934875857E-6</v>
      </c>
      <c r="S124" s="19">
        <f t="shared" si="5"/>
        <v>0.24466660004399518</v>
      </c>
      <c r="T124" s="19">
        <f t="shared" si="6"/>
        <v>-1.4543845746445108E-3</v>
      </c>
      <c r="U124" s="19">
        <f t="shared" si="7"/>
        <v>-0.32547698660222979</v>
      </c>
      <c r="V124" s="19">
        <f t="shared" si="8"/>
        <v>1.0932856812687066E-3</v>
      </c>
    </row>
    <row r="125" spans="1:22" x14ac:dyDescent="0.25">
      <c r="A125" s="26">
        <f>Wellpath!E125</f>
        <v>11700</v>
      </c>
      <c r="B125" s="22">
        <v>0</v>
      </c>
      <c r="C125" s="22">
        <f>-COS(Wellpath!L125) / GField</f>
        <v>-5.0985810648896429E-2</v>
      </c>
      <c r="D125" s="22">
        <f>(TAN(Dip) * COS(Wellpath!L125) * SIN(Wellpath!O125)) / GField</f>
        <v>-5.0234499914038222E-2</v>
      </c>
      <c r="E125" s="20">
        <f>IF(D125="SING",(A126-A124)/2*Model!$W$7*(-SIN(Wellpath!$M125+Wellpath!$Q125) / GField),Model!$W$7*((drdp!B125+drdp!K125)*'ABXY-TI1S'!$B125+(drdp!E125+drdp!N125)*'ABXY-TI1S'!$C125+(drdp!H125+drdp!Q125)*'ABXY-TI1S'!$D125))</f>
        <v>-1.0284391715861742E-3</v>
      </c>
      <c r="F125" s="20">
        <f>IF(D125="SING",(A126-A124)/2*Model!$W$7*(COS(Wellpath!$M125+Wellpath!$Q125) / GField),Model!$W$7*((drdp!C125+drdp!L125)*'ABXY-TI1S'!$B125+(drdp!F125+drdp!O125)*'ABXY-TI1S'!$C125+(drdp!I125+drdp!R125)*'ABXY-TI1S'!$D125))</f>
        <v>6.0609835518392824E-3</v>
      </c>
      <c r="G125" s="20">
        <f>IF(D125="SING",0,Model!$W$7*((drdp!D125+drdp!M125)*'ABXY-TI1S'!$B125+(drdp!G125+drdp!P125)*'ABXY-TI1S'!$C125+(drdp!J125+drdp!S125)*'ABXY-TI1S'!$D125))</f>
        <v>5.3833784844671143E-3</v>
      </c>
      <c r="H125" s="18">
        <f>IF(D125="SING",(A125-A124)/2*Model!$W$7*(-SIN(Wellpath!$M125+Wellpath!$Q125) / GField),Model!$W$7*((drdp!B125)*'ABXY-TI1S'!$B125+(drdp!E125)*'ABXY-TI1S'!$C125+(drdp!H125)*'ABXY-TI1S'!$D125))</f>
        <v>-5.1421958579308711E-4</v>
      </c>
      <c r="I125" s="18">
        <f>IF(D125="SING",(A125-A124)/2*Model!$W$7*(COS(Wellpath!$M125+Wellpath!$Q125) / GField),Model!$W$7*((drdp!C125)*'ABXY-TI1S'!$B125+(drdp!F125)*'ABXY-TI1S'!$C125+(drdp!I125)*'ABXY-TI1S'!$D125))</f>
        <v>3.0304917759196412E-3</v>
      </c>
      <c r="J125" s="18">
        <f>IF(D125="SING",0,Model!$W$7*((drdp!D125)*'ABXY-TI1S'!$B125+(drdp!G125)*'ABXY-TI1S'!$C125+(drdp!J125)*'ABXY-TI1S'!$D125))</f>
        <v>2.6916892422335571E-3</v>
      </c>
      <c r="K125" s="21">
        <f>SUM(E$3:E124)+H125</f>
        <v>-0.65903911978840979</v>
      </c>
      <c r="L125" s="21">
        <f>SUM(F$3:F124)+I125</f>
        <v>8.2712585785017084E-3</v>
      </c>
      <c r="M125" s="21">
        <f>SUM(G$3:G124)+J125</f>
        <v>0.50002122584756081</v>
      </c>
      <c r="N125" s="21"/>
      <c r="O125" s="21"/>
      <c r="P125" s="21"/>
      <c r="Q125" s="19">
        <f t="shared" si="5"/>
        <v>0.43433256141148197</v>
      </c>
      <c r="R125" s="19">
        <f t="shared" si="5"/>
        <v>6.8413718472438103E-5</v>
      </c>
      <c r="S125" s="19">
        <f t="shared" si="5"/>
        <v>0.25002122629809742</v>
      </c>
      <c r="T125" s="19">
        <f t="shared" si="6"/>
        <v>-5.4510829731180994E-3</v>
      </c>
      <c r="U125" s="19">
        <f t="shared" si="7"/>
        <v>-0.32953354855809813</v>
      </c>
      <c r="V125" s="19">
        <f t="shared" si="8"/>
        <v>4.1358048537245779E-3</v>
      </c>
    </row>
    <row r="126" spans="1:22" x14ac:dyDescent="0.25">
      <c r="A126" s="26">
        <f>Wellpath!E126</f>
        <v>11800</v>
      </c>
      <c r="B126" s="22">
        <v>0</v>
      </c>
      <c r="C126" s="22">
        <f>-COS(Wellpath!L126) / GField</f>
        <v>-5.0985810648896429E-2</v>
      </c>
      <c r="D126" s="22">
        <f>(TAN(Dip) * COS(Wellpath!L126) * SIN(Wellpath!O126)) / GField</f>
        <v>-5.0234499914038222E-2</v>
      </c>
      <c r="E126" s="20">
        <f>IF(D126="SING",(A127-A125)/2*Model!$W$7*(-SIN(Wellpath!$M126+Wellpath!$Q126) / GField),Model!$W$7*((drdp!B126+drdp!K126)*'ABXY-TI1S'!$B126+(drdp!E126+drdp!N126)*'ABXY-TI1S'!$C126+(drdp!H126+drdp!Q126)*'ABXY-TI1S'!$D126))</f>
        <v>-1.0284391715861742E-3</v>
      </c>
      <c r="F126" s="20">
        <f>IF(D126="SING",(A127-A125)/2*Model!$W$7*(COS(Wellpath!$M126+Wellpath!$Q126) / GField),Model!$W$7*((drdp!C126+drdp!L126)*'ABXY-TI1S'!$B126+(drdp!F126+drdp!O126)*'ABXY-TI1S'!$C126+(drdp!I126+drdp!R126)*'ABXY-TI1S'!$D126))</f>
        <v>6.0609835518392824E-3</v>
      </c>
      <c r="G126" s="20">
        <f>IF(D126="SING",0,Model!$W$7*((drdp!D126+drdp!M126)*'ABXY-TI1S'!$B126+(drdp!G126+drdp!P126)*'ABXY-TI1S'!$C126+(drdp!J126+drdp!S126)*'ABXY-TI1S'!$D126))</f>
        <v>5.3833784844671143E-3</v>
      </c>
      <c r="H126" s="18">
        <f>IF(D126="SING",(A126-A125)/2*Model!$W$7*(-SIN(Wellpath!$M126+Wellpath!$Q126) / GField),Model!$W$7*((drdp!B126)*'ABXY-TI1S'!$B126+(drdp!E126)*'ABXY-TI1S'!$C126+(drdp!H126)*'ABXY-TI1S'!$D126))</f>
        <v>-5.1421958579308711E-4</v>
      </c>
      <c r="I126" s="18">
        <f>IF(D126="SING",(A126-A125)/2*Model!$W$7*(COS(Wellpath!$M126+Wellpath!$Q126) / GField),Model!$W$7*((drdp!C126)*'ABXY-TI1S'!$B126+(drdp!F126)*'ABXY-TI1S'!$C126+(drdp!I126)*'ABXY-TI1S'!$D126))</f>
        <v>3.0304917759196412E-3</v>
      </c>
      <c r="J126" s="18">
        <f>IF(D126="SING",0,Model!$W$7*((drdp!D126)*'ABXY-TI1S'!$B126+(drdp!G126)*'ABXY-TI1S'!$C126+(drdp!J126)*'ABXY-TI1S'!$D126))</f>
        <v>2.6916892422335571E-3</v>
      </c>
      <c r="K126" s="21">
        <f>SUM(E$3:E125)+H126</f>
        <v>-0.66006755895999591</v>
      </c>
      <c r="L126" s="21">
        <f>SUM(F$3:F125)+I126</f>
        <v>1.433224213034099E-2</v>
      </c>
      <c r="M126" s="21">
        <f>SUM(G$3:G125)+J126</f>
        <v>0.50540460433202783</v>
      </c>
      <c r="N126" s="21"/>
      <c r="O126" s="21"/>
      <c r="P126" s="21"/>
      <c r="Q126" s="19">
        <f t="shared" si="5"/>
        <v>0.43568918239140769</v>
      </c>
      <c r="R126" s="19">
        <f t="shared" si="5"/>
        <v>2.0541316448272125E-4</v>
      </c>
      <c r="S126" s="19">
        <f t="shared" si="5"/>
        <v>0.25543381408001359</v>
      </c>
      <c r="T126" s="19">
        <f t="shared" si="6"/>
        <v>-9.4602480773977888E-3</v>
      </c>
      <c r="U126" s="19">
        <f t="shared" si="7"/>
        <v>-0.33360118346858419</v>
      </c>
      <c r="V126" s="19">
        <f t="shared" si="8"/>
        <v>7.2435811630758079E-3</v>
      </c>
    </row>
    <row r="127" spans="1:22" x14ac:dyDescent="0.25">
      <c r="A127" s="26">
        <f>Wellpath!E127</f>
        <v>11900</v>
      </c>
      <c r="B127" s="22">
        <v>0</v>
      </c>
      <c r="C127" s="22">
        <f>-COS(Wellpath!L127) / GField</f>
        <v>-5.0985810648896429E-2</v>
      </c>
      <c r="D127" s="22">
        <f>(TAN(Dip) * COS(Wellpath!L127) * SIN(Wellpath!O127)) / GField</f>
        <v>-5.0234499914038222E-2</v>
      </c>
      <c r="E127" s="20">
        <f>IF(D127="SING",(A128-A126)/2*Model!$W$7*(-SIN(Wellpath!$M127+Wellpath!$Q127) / GField),Model!$W$7*((drdp!B127+drdp!K127)*'ABXY-TI1S'!$B127+(drdp!E127+drdp!N127)*'ABXY-TI1S'!$C127+(drdp!H127+drdp!Q127)*'ABXY-TI1S'!$D127))</f>
        <v>-1.0284391715861742E-3</v>
      </c>
      <c r="F127" s="20">
        <f>IF(D127="SING",(A128-A126)/2*Model!$W$7*(COS(Wellpath!$M127+Wellpath!$Q127) / GField),Model!$W$7*((drdp!C127+drdp!L127)*'ABXY-TI1S'!$B127+(drdp!F127+drdp!O127)*'ABXY-TI1S'!$C127+(drdp!I127+drdp!R127)*'ABXY-TI1S'!$D127))</f>
        <v>6.0609835518392824E-3</v>
      </c>
      <c r="G127" s="20">
        <f>IF(D127="SING",0,Model!$W$7*((drdp!D127+drdp!M127)*'ABXY-TI1S'!$B127+(drdp!G127+drdp!P127)*'ABXY-TI1S'!$C127+(drdp!J127+drdp!S127)*'ABXY-TI1S'!$D127))</f>
        <v>5.3833784844671143E-3</v>
      </c>
      <c r="H127" s="18">
        <f>IF(D127="SING",(A127-A126)/2*Model!$W$7*(-SIN(Wellpath!$M127+Wellpath!$Q127) / GField),Model!$W$7*((drdp!B127)*'ABXY-TI1S'!$B127+(drdp!E127)*'ABXY-TI1S'!$C127+(drdp!H127)*'ABXY-TI1S'!$D127))</f>
        <v>-5.1421958579308711E-4</v>
      </c>
      <c r="I127" s="18">
        <f>IF(D127="SING",(A127-A126)/2*Model!$W$7*(COS(Wellpath!$M127+Wellpath!$Q127) / GField),Model!$W$7*((drdp!C127)*'ABXY-TI1S'!$B127+(drdp!F127)*'ABXY-TI1S'!$C127+(drdp!I127)*'ABXY-TI1S'!$D127))</f>
        <v>3.0304917759196412E-3</v>
      </c>
      <c r="J127" s="18">
        <f>IF(D127="SING",0,Model!$W$7*((drdp!D127)*'ABXY-TI1S'!$B127+(drdp!G127)*'ABXY-TI1S'!$C127+(drdp!J127)*'ABXY-TI1S'!$D127))</f>
        <v>2.6916892422335571E-3</v>
      </c>
      <c r="K127" s="21">
        <f>SUM(E$3:E126)+H127</f>
        <v>-0.66109599813158204</v>
      </c>
      <c r="L127" s="21">
        <f>SUM(F$3:F126)+I127</f>
        <v>2.0393225682180272E-2</v>
      </c>
      <c r="M127" s="21">
        <f>SUM(G$3:G126)+J127</f>
        <v>0.51078798281649496</v>
      </c>
      <c r="N127" s="21"/>
      <c r="O127" s="21"/>
      <c r="P127" s="21"/>
      <c r="Q127" s="19">
        <f t="shared" si="5"/>
        <v>0.43704791874559273</v>
      </c>
      <c r="R127" s="19">
        <f t="shared" si="5"/>
        <v>4.1588365372433701E-4</v>
      </c>
      <c r="S127" s="19">
        <f t="shared" si="5"/>
        <v>0.26090436338974393</v>
      </c>
      <c r="T127" s="19">
        <f t="shared" si="6"/>
        <v>-1.348187988748358E-2</v>
      </c>
      <c r="U127" s="19">
        <f t="shared" si="7"/>
        <v>-0.33767989133368809</v>
      </c>
      <c r="V127" s="19">
        <f t="shared" si="8"/>
        <v>1.0416614609322401E-2</v>
      </c>
    </row>
    <row r="128" spans="1:22" x14ac:dyDescent="0.25">
      <c r="A128" s="26">
        <f>Wellpath!E128</f>
        <v>12000</v>
      </c>
      <c r="B128" s="22">
        <v>0</v>
      </c>
      <c r="C128" s="22">
        <f>-COS(Wellpath!L128) / GField</f>
        <v>-5.0985810648896429E-2</v>
      </c>
      <c r="D128" s="22">
        <f>(TAN(Dip) * COS(Wellpath!L128) * SIN(Wellpath!O128)) / GField</f>
        <v>-5.0234499914038222E-2</v>
      </c>
      <c r="E128" s="20">
        <f>IF(D128="SING",(A129-A127)/2*Model!$W$7*(-SIN(Wellpath!$M128+Wellpath!$Q128) / GField),Model!$W$7*((drdp!B128+drdp!K128)*'ABXY-TI1S'!$B128+(drdp!E128+drdp!N128)*'ABXY-TI1S'!$C128+(drdp!H128+drdp!Q128)*'ABXY-TI1S'!$D128))</f>
        <v>-1.0284391715861742E-3</v>
      </c>
      <c r="F128" s="20">
        <f>IF(D128="SING",(A129-A127)/2*Model!$W$7*(COS(Wellpath!$M128+Wellpath!$Q128) / GField),Model!$W$7*((drdp!C128+drdp!L128)*'ABXY-TI1S'!$B128+(drdp!F128+drdp!O128)*'ABXY-TI1S'!$C128+(drdp!I128+drdp!R128)*'ABXY-TI1S'!$D128))</f>
        <v>6.0609835518392824E-3</v>
      </c>
      <c r="G128" s="20">
        <f>IF(D128="SING",0,Model!$W$7*((drdp!D128+drdp!M128)*'ABXY-TI1S'!$B128+(drdp!G128+drdp!P128)*'ABXY-TI1S'!$C128+(drdp!J128+drdp!S128)*'ABXY-TI1S'!$D128))</f>
        <v>5.3833784844671143E-3</v>
      </c>
      <c r="H128" s="18">
        <f>IF(D128="SING",(A128-A127)/2*Model!$W$7*(-SIN(Wellpath!$M128+Wellpath!$Q128) / GField),Model!$W$7*((drdp!B128)*'ABXY-TI1S'!$B128+(drdp!E128)*'ABXY-TI1S'!$C128+(drdp!H128)*'ABXY-TI1S'!$D128))</f>
        <v>-5.1421958579308711E-4</v>
      </c>
      <c r="I128" s="18">
        <f>IF(D128="SING",(A128-A127)/2*Model!$W$7*(COS(Wellpath!$M128+Wellpath!$Q128) / GField),Model!$W$7*((drdp!C128)*'ABXY-TI1S'!$B128+(drdp!F128)*'ABXY-TI1S'!$C128+(drdp!I128)*'ABXY-TI1S'!$D128))</f>
        <v>3.0304917759196412E-3</v>
      </c>
      <c r="J128" s="18">
        <f>IF(D128="SING",0,Model!$W$7*((drdp!D128)*'ABXY-TI1S'!$B128+(drdp!G128)*'ABXY-TI1S'!$C128+(drdp!J128)*'ABXY-TI1S'!$D128))</f>
        <v>2.6916892422335571E-3</v>
      </c>
      <c r="K128" s="21">
        <f>SUM(E$3:E127)+H128</f>
        <v>-0.66212443730316817</v>
      </c>
      <c r="L128" s="21">
        <f>SUM(F$3:F127)+I128</f>
        <v>2.6454209234019553E-2</v>
      </c>
      <c r="M128" s="21">
        <f>SUM(G$3:G127)+J128</f>
        <v>0.51617136130096208</v>
      </c>
      <c r="N128" s="21"/>
      <c r="O128" s="21"/>
      <c r="P128" s="21"/>
      <c r="Q128" s="19">
        <f t="shared" si="5"/>
        <v>0.43840877047403709</v>
      </c>
      <c r="R128" s="19">
        <f t="shared" si="5"/>
        <v>6.998251861972854E-4</v>
      </c>
      <c r="S128" s="19">
        <f t="shared" si="5"/>
        <v>0.26643287422728834</v>
      </c>
      <c r="T128" s="19">
        <f t="shared" si="6"/>
        <v>-1.7515978403375473E-2</v>
      </c>
      <c r="U128" s="19">
        <f t="shared" si="7"/>
        <v>-0.34176967215340981</v>
      </c>
      <c r="V128" s="19">
        <f t="shared" si="8"/>
        <v>1.3654905192464354E-2</v>
      </c>
    </row>
    <row r="129" spans="1:22" x14ac:dyDescent="0.25">
      <c r="A129" s="26">
        <f>Wellpath!E129</f>
        <v>12100</v>
      </c>
      <c r="B129" s="22">
        <v>0</v>
      </c>
      <c r="C129" s="22">
        <f>-COS(Wellpath!L129) / GField</f>
        <v>-5.0985810648896429E-2</v>
      </c>
      <c r="D129" s="22">
        <f>(TAN(Dip) * COS(Wellpath!L129) * SIN(Wellpath!O129)) / GField</f>
        <v>-5.0234499914038222E-2</v>
      </c>
      <c r="E129" s="20">
        <f>IF(D129="SING",(A130-A128)/2*Model!$W$7*(-SIN(Wellpath!$M129+Wellpath!$Q129) / GField),Model!$W$7*((drdp!B129+drdp!K129)*'ABXY-TI1S'!$B129+(drdp!E129+drdp!N129)*'ABXY-TI1S'!$C129+(drdp!H129+drdp!Q129)*'ABXY-TI1S'!$D129))</f>
        <v>-1.0284391715861742E-3</v>
      </c>
      <c r="F129" s="20">
        <f>IF(D129="SING",(A130-A128)/2*Model!$W$7*(COS(Wellpath!$M129+Wellpath!$Q129) / GField),Model!$W$7*((drdp!C129+drdp!L129)*'ABXY-TI1S'!$B129+(drdp!F129+drdp!O129)*'ABXY-TI1S'!$C129+(drdp!I129+drdp!R129)*'ABXY-TI1S'!$D129))</f>
        <v>6.0609835518392824E-3</v>
      </c>
      <c r="G129" s="20">
        <f>IF(D129="SING",0,Model!$W$7*((drdp!D129+drdp!M129)*'ABXY-TI1S'!$B129+(drdp!G129+drdp!P129)*'ABXY-TI1S'!$C129+(drdp!J129+drdp!S129)*'ABXY-TI1S'!$D129))</f>
        <v>5.3833784844671143E-3</v>
      </c>
      <c r="H129" s="18">
        <f>IF(D129="SING",(A129-A128)/2*Model!$W$7*(-SIN(Wellpath!$M129+Wellpath!$Q129) / GField),Model!$W$7*((drdp!B129)*'ABXY-TI1S'!$B129+(drdp!E129)*'ABXY-TI1S'!$C129+(drdp!H129)*'ABXY-TI1S'!$D129))</f>
        <v>-5.1421958579308711E-4</v>
      </c>
      <c r="I129" s="18">
        <f>IF(D129="SING",(A129-A128)/2*Model!$W$7*(COS(Wellpath!$M129+Wellpath!$Q129) / GField),Model!$W$7*((drdp!C129)*'ABXY-TI1S'!$B129+(drdp!F129)*'ABXY-TI1S'!$C129+(drdp!I129)*'ABXY-TI1S'!$D129))</f>
        <v>3.0304917759196412E-3</v>
      </c>
      <c r="J129" s="18">
        <f>IF(D129="SING",0,Model!$W$7*((drdp!D129)*'ABXY-TI1S'!$B129+(drdp!G129)*'ABXY-TI1S'!$C129+(drdp!J129)*'ABXY-TI1S'!$D129))</f>
        <v>2.6916892422335571E-3</v>
      </c>
      <c r="K129" s="21">
        <f>SUM(E$3:E128)+H129</f>
        <v>-0.66315287647475429</v>
      </c>
      <c r="L129" s="21">
        <f>SUM(F$3:F128)+I129</f>
        <v>3.2515192785858835E-2</v>
      </c>
      <c r="M129" s="21">
        <f>SUM(G$3:G128)+J129</f>
        <v>0.52155473978542921</v>
      </c>
      <c r="N129" s="21"/>
      <c r="O129" s="21"/>
      <c r="P129" s="21"/>
      <c r="Q129" s="19">
        <f t="shared" si="5"/>
        <v>0.43977173757674071</v>
      </c>
      <c r="R129" s="19">
        <f t="shared" si="5"/>
        <v>1.0572377619015665E-3</v>
      </c>
      <c r="S129" s="19">
        <f t="shared" si="5"/>
        <v>0.27201934659264676</v>
      </c>
      <c r="T129" s="19">
        <f t="shared" si="6"/>
        <v>-2.1562543625073465E-2</v>
      </c>
      <c r="U129" s="19">
        <f t="shared" si="7"/>
        <v>-0.34587052592774936</v>
      </c>
      <c r="V129" s="19">
        <f t="shared" si="8"/>
        <v>1.695845291250167E-2</v>
      </c>
    </row>
    <row r="130" spans="1:22" x14ac:dyDescent="0.25">
      <c r="A130" s="26">
        <f>Wellpath!E130</f>
        <v>12200</v>
      </c>
      <c r="B130" s="22">
        <v>0</v>
      </c>
      <c r="C130" s="22">
        <f>-COS(Wellpath!L130) / GField</f>
        <v>-5.0985810648896429E-2</v>
      </c>
      <c r="D130" s="22">
        <f>(TAN(Dip) * COS(Wellpath!L130) * SIN(Wellpath!O130)) / GField</f>
        <v>-5.0234499914038222E-2</v>
      </c>
      <c r="E130" s="20">
        <f>IF(D130="SING",(A131-A129)/2*Model!$W$7*(-SIN(Wellpath!$M130+Wellpath!$Q130) / GField),Model!$W$7*((drdp!B130+drdp!K130)*'ABXY-TI1S'!$B130+(drdp!E130+drdp!N130)*'ABXY-TI1S'!$C130+(drdp!H130+drdp!Q130)*'ABXY-TI1S'!$D130))</f>
        <v>-1.0284391715861666E-3</v>
      </c>
      <c r="F130" s="20">
        <f>IF(D130="SING",(A131-A129)/2*Model!$W$7*(COS(Wellpath!$M130+Wellpath!$Q130) / GField),Model!$W$7*((drdp!C130+drdp!L130)*'ABXY-TI1S'!$B130+(drdp!F130+drdp!O130)*'ABXY-TI1S'!$C130+(drdp!I130+drdp!R130)*'ABXY-TI1S'!$D130))</f>
        <v>6.0609835518392365E-3</v>
      </c>
      <c r="G130" s="20">
        <f>IF(D130="SING",0,Model!$W$7*((drdp!D130+drdp!M130)*'ABXY-TI1S'!$B130+(drdp!G130+drdp!P130)*'ABXY-TI1S'!$C130+(drdp!J130+drdp!S130)*'ABXY-TI1S'!$D130))</f>
        <v>5.3833784844670744E-3</v>
      </c>
      <c r="H130" s="18">
        <f>IF(D130="SING",(A130-A129)/2*Model!$W$7*(-SIN(Wellpath!$M130+Wellpath!$Q130) / GField),Model!$W$7*((drdp!B130)*'ABXY-TI1S'!$B130+(drdp!E130)*'ABXY-TI1S'!$C130+(drdp!H130)*'ABXY-TI1S'!$D130))</f>
        <v>-5.1421958579308711E-4</v>
      </c>
      <c r="I130" s="18">
        <f>IF(D130="SING",(A130-A129)/2*Model!$W$7*(COS(Wellpath!$M130+Wellpath!$Q130) / GField),Model!$W$7*((drdp!C130)*'ABXY-TI1S'!$B130+(drdp!F130)*'ABXY-TI1S'!$C130+(drdp!I130)*'ABXY-TI1S'!$D130))</f>
        <v>3.0304917759196412E-3</v>
      </c>
      <c r="J130" s="18">
        <f>IF(D130="SING",0,Model!$W$7*((drdp!D130)*'ABXY-TI1S'!$B130+(drdp!G130)*'ABXY-TI1S'!$C130+(drdp!J130)*'ABXY-TI1S'!$D130))</f>
        <v>2.6916892422335571E-3</v>
      </c>
      <c r="K130" s="21">
        <f>SUM(E$3:E129)+H130</f>
        <v>-0.66418131564634042</v>
      </c>
      <c r="L130" s="21">
        <f>SUM(F$3:F129)+I130</f>
        <v>3.8576176337698123E-2</v>
      </c>
      <c r="M130" s="21">
        <f>SUM(G$3:G129)+J130</f>
        <v>0.52693811826989634</v>
      </c>
      <c r="N130" s="21"/>
      <c r="O130" s="21"/>
      <c r="P130" s="21"/>
      <c r="Q130" s="19">
        <f t="shared" si="5"/>
        <v>0.44113682005370369</v>
      </c>
      <c r="R130" s="19">
        <f t="shared" si="5"/>
        <v>1.4881213808371806E-3</v>
      </c>
      <c r="S130" s="19">
        <f t="shared" si="5"/>
        <v>0.27766378048581924</v>
      </c>
      <c r="T130" s="19">
        <f t="shared" si="6"/>
        <v>-2.5621575552577564E-2</v>
      </c>
      <c r="U130" s="19">
        <f t="shared" si="7"/>
        <v>-0.34998245265670669</v>
      </c>
      <c r="V130" s="19">
        <f t="shared" si="8"/>
        <v>2.0327257769434351E-2</v>
      </c>
    </row>
    <row r="131" spans="1:22" x14ac:dyDescent="0.25">
      <c r="A131" s="26">
        <f>Wellpath!E131</f>
        <v>12300</v>
      </c>
      <c r="B131" s="22">
        <v>0</v>
      </c>
      <c r="C131" s="22">
        <f>-COS(Wellpath!L131) / GField</f>
        <v>-5.0985810648896429E-2</v>
      </c>
      <c r="D131" s="22">
        <f>(TAN(Dip) * COS(Wellpath!L131) * SIN(Wellpath!O131)) / GField</f>
        <v>-5.0234499914038222E-2</v>
      </c>
      <c r="E131" s="20">
        <f>IF(D131="SING",(A132-A130)/2*Model!$W$7*(-SIN(Wellpath!$M131+Wellpath!$Q131) / GField),Model!$W$7*((drdp!B131+drdp!K131)*'ABXY-TI1S'!$B131+(drdp!E131+drdp!N131)*'ABXY-TI1S'!$C131+(drdp!H131+drdp!Q131)*'ABXY-TI1S'!$D131))</f>
        <v>-1.0284391715861666E-3</v>
      </c>
      <c r="F131" s="20">
        <f>IF(D131="SING",(A132-A130)/2*Model!$W$7*(COS(Wellpath!$M131+Wellpath!$Q131) / GField),Model!$W$7*((drdp!C131+drdp!L131)*'ABXY-TI1S'!$B131+(drdp!F131+drdp!O131)*'ABXY-TI1S'!$C131+(drdp!I131+drdp!R131)*'ABXY-TI1S'!$D131))</f>
        <v>6.0609835518392365E-3</v>
      </c>
      <c r="G131" s="20">
        <f>IF(D131="SING",0,Model!$W$7*((drdp!D131+drdp!M131)*'ABXY-TI1S'!$B131+(drdp!G131+drdp!P131)*'ABXY-TI1S'!$C131+(drdp!J131+drdp!S131)*'ABXY-TI1S'!$D131))</f>
        <v>5.3833784844670744E-3</v>
      </c>
      <c r="H131" s="18">
        <f>IF(D131="SING",(A131-A130)/2*Model!$W$7*(-SIN(Wellpath!$M131+Wellpath!$Q131) / GField),Model!$W$7*((drdp!B131)*'ABXY-TI1S'!$B131+(drdp!E131)*'ABXY-TI1S'!$C131+(drdp!H131)*'ABXY-TI1S'!$D131))</f>
        <v>-5.1421958579307941E-4</v>
      </c>
      <c r="I131" s="18">
        <f>IF(D131="SING",(A131-A130)/2*Model!$W$7*(COS(Wellpath!$M131+Wellpath!$Q131) / GField),Model!$W$7*((drdp!C131)*'ABXY-TI1S'!$B131+(drdp!F131)*'ABXY-TI1S'!$C131+(drdp!I131)*'ABXY-TI1S'!$D131))</f>
        <v>3.0304917759195957E-3</v>
      </c>
      <c r="J131" s="18">
        <f>IF(D131="SING",0,Model!$W$7*((drdp!D131)*'ABXY-TI1S'!$B131+(drdp!G131)*'ABXY-TI1S'!$C131+(drdp!J131)*'ABXY-TI1S'!$D131))</f>
        <v>2.6916892422335172E-3</v>
      </c>
      <c r="K131" s="21">
        <f>SUM(E$3:E130)+H131</f>
        <v>-0.66520975481792655</v>
      </c>
      <c r="L131" s="21">
        <f>SUM(F$3:F130)+I131</f>
        <v>4.4637159889537308E-2</v>
      </c>
      <c r="M131" s="21">
        <f>SUM(G$3:G130)+J131</f>
        <v>0.53232149675436347</v>
      </c>
      <c r="N131" s="21"/>
      <c r="O131" s="21"/>
      <c r="P131" s="21"/>
      <c r="Q131" s="19">
        <f t="shared" si="5"/>
        <v>0.44250401790492594</v>
      </c>
      <c r="R131" s="19">
        <f t="shared" si="5"/>
        <v>1.9924760430041185E-3</v>
      </c>
      <c r="S131" s="19">
        <f t="shared" si="5"/>
        <v>0.2833661759068058</v>
      </c>
      <c r="T131" s="19">
        <f t="shared" si="6"/>
        <v>-2.9693074185887697E-2</v>
      </c>
      <c r="U131" s="19">
        <f t="shared" si="7"/>
        <v>-0.35410545234028179</v>
      </c>
      <c r="V131" s="19">
        <f t="shared" si="8"/>
        <v>2.3761319763262338E-2</v>
      </c>
    </row>
    <row r="132" spans="1:22" x14ac:dyDescent="0.25">
      <c r="A132" s="26">
        <f>Wellpath!E132</f>
        <v>12400</v>
      </c>
      <c r="B132" s="22">
        <v>0</v>
      </c>
      <c r="C132" s="22">
        <f>-COS(Wellpath!L132) / GField</f>
        <v>-5.0985810648896429E-2</v>
      </c>
      <c r="D132" s="22">
        <f>(TAN(Dip) * COS(Wellpath!L132) * SIN(Wellpath!O132)) / GField</f>
        <v>-5.0234499914038222E-2</v>
      </c>
      <c r="E132" s="20">
        <f>IF(D132="SING",(A133-A131)/2*Model!$W$7*(-SIN(Wellpath!$M132+Wellpath!$Q132) / GField),Model!$W$7*((drdp!B132+drdp!K132)*'ABXY-TI1S'!$B132+(drdp!E132+drdp!N132)*'ABXY-TI1S'!$C132+(drdp!H132+drdp!Q132)*'ABXY-TI1S'!$D132))</f>
        <v>-1.0284391715861742E-3</v>
      </c>
      <c r="F132" s="20">
        <f>IF(D132="SING",(A133-A131)/2*Model!$W$7*(COS(Wellpath!$M132+Wellpath!$Q132) / GField),Model!$W$7*((drdp!C132+drdp!L132)*'ABXY-TI1S'!$B132+(drdp!F132+drdp!O132)*'ABXY-TI1S'!$C132+(drdp!I132+drdp!R132)*'ABXY-TI1S'!$D132))</f>
        <v>6.0609835518392824E-3</v>
      </c>
      <c r="G132" s="20">
        <f>IF(D132="SING",0,Model!$W$7*((drdp!D132+drdp!M132)*'ABXY-TI1S'!$B132+(drdp!G132+drdp!P132)*'ABXY-TI1S'!$C132+(drdp!J132+drdp!S132)*'ABXY-TI1S'!$D132))</f>
        <v>5.3833784844671143E-3</v>
      </c>
      <c r="H132" s="18">
        <f>IF(D132="SING",(A132-A131)/2*Model!$W$7*(-SIN(Wellpath!$M132+Wellpath!$Q132) / GField),Model!$W$7*((drdp!B132)*'ABXY-TI1S'!$B132+(drdp!E132)*'ABXY-TI1S'!$C132+(drdp!H132)*'ABXY-TI1S'!$D132))</f>
        <v>-5.1421958579308711E-4</v>
      </c>
      <c r="I132" s="18">
        <f>IF(D132="SING",(A132-A131)/2*Model!$W$7*(COS(Wellpath!$M132+Wellpath!$Q132) / GField),Model!$W$7*((drdp!C132)*'ABXY-TI1S'!$B132+(drdp!F132)*'ABXY-TI1S'!$C132+(drdp!I132)*'ABXY-TI1S'!$D132))</f>
        <v>3.0304917759196412E-3</v>
      </c>
      <c r="J132" s="18">
        <f>IF(D132="SING",0,Model!$W$7*((drdp!D132)*'ABXY-TI1S'!$B132+(drdp!G132)*'ABXY-TI1S'!$C132+(drdp!J132)*'ABXY-TI1S'!$D132))</f>
        <v>2.6916892422335571E-3</v>
      </c>
      <c r="K132" s="21">
        <f>SUM(E$3:E131)+H132</f>
        <v>-0.66623819398951267</v>
      </c>
      <c r="L132" s="21">
        <f>SUM(F$3:F131)+I132</f>
        <v>5.0698143441376589E-2</v>
      </c>
      <c r="M132" s="21">
        <f>SUM(G$3:G131)+J132</f>
        <v>0.53770487523883059</v>
      </c>
      <c r="N132" s="21"/>
      <c r="O132" s="21"/>
      <c r="P132" s="21"/>
      <c r="Q132" s="19">
        <f t="shared" ref="Q132:S133" si="9">K132^2</f>
        <v>0.4438733311304075</v>
      </c>
      <c r="R132" s="19">
        <f t="shared" si="9"/>
        <v>2.5703017484023961E-3</v>
      </c>
      <c r="S132" s="19">
        <f t="shared" si="9"/>
        <v>0.28912653285560636</v>
      </c>
      <c r="T132" s="19">
        <f t="shared" ref="T132:T133" si="10">K132*L132</f>
        <v>-3.3777039525003993E-2</v>
      </c>
      <c r="U132" s="19">
        <f t="shared" ref="U132:U133" si="11">K132*M132</f>
        <v>-0.35823952497847472</v>
      </c>
      <c r="V132" s="19">
        <f t="shared" ref="V132:V133" si="12">L132*M132</f>
        <v>2.7260638893985736E-2</v>
      </c>
    </row>
    <row r="133" spans="1:22" x14ac:dyDescent="0.25">
      <c r="A133" s="26">
        <f>Wellpath!E133</f>
        <v>12500</v>
      </c>
      <c r="B133" s="22">
        <v>0</v>
      </c>
      <c r="C133" s="22">
        <f>-COS(Wellpath!L133) / GField</f>
        <v>-5.0985810648896429E-2</v>
      </c>
      <c r="D133" s="22">
        <f>(TAN(Dip) * COS(Wellpath!L133) * SIN(Wellpath!O133)) / GField</f>
        <v>-5.0234499914038222E-2</v>
      </c>
      <c r="E133" s="20">
        <f>IF(D133="SING",(A134-A132)/2*Model!$W$7*(-SIN(Wellpath!$M133+Wellpath!$Q133) / GField),Model!$W$7*((drdp!B133+drdp!K133)*'ABXY-TI1S'!$B133+(drdp!E133+drdp!N133)*'ABXY-TI1S'!$C133+(drdp!H133+drdp!Q133)*'ABXY-TI1S'!$D133))</f>
        <v>6.3763228638342787E-2</v>
      </c>
      <c r="F133" s="20">
        <f>IF(D133="SING",(A134-A132)/2*Model!$W$7*(COS(Wellpath!$M133+Wellpath!$Q133) / GField),Model!$W$7*((drdp!C133+drdp!L133)*'ABXY-TI1S'!$B133+(drdp!F133+drdp!O133)*'ABXY-TI1S'!$C133+(drdp!I133+drdp!R133)*'ABXY-TI1S'!$D133))</f>
        <v>-0.37578098021403528</v>
      </c>
      <c r="G133" s="20">
        <f>IF(D133="SING",0,Model!$W$7*((drdp!D133+drdp!M133)*'ABXY-TI1S'!$B133+(drdp!G133+drdp!P133)*'ABXY-TI1S'!$C133+(drdp!J133+drdp!S133)*'ABXY-TI1S'!$D133))</f>
        <v>-0.33376946603696089</v>
      </c>
      <c r="H133" s="18">
        <f>IF(D133="SING",(A133-A132)/2*Model!$W$7*(-SIN(Wellpath!$M133+Wellpath!$Q133) / GField),Model!$W$7*((drdp!B133)*'ABXY-TI1S'!$B133+(drdp!E133)*'ABXY-TI1S'!$C133+(drdp!H133)*'ABXY-TI1S'!$D133))</f>
        <v>-5.1421958579308711E-4</v>
      </c>
      <c r="I133" s="18">
        <f>IF(D133="SING",(A133-A132)/2*Model!$W$7*(COS(Wellpath!$M133+Wellpath!$Q133) / GField),Model!$W$7*((drdp!C133)*'ABXY-TI1S'!$B133+(drdp!F133)*'ABXY-TI1S'!$C133+(drdp!I133)*'ABXY-TI1S'!$D133))</f>
        <v>3.0304917759196412E-3</v>
      </c>
      <c r="J133" s="18">
        <f>IF(D133="SING",0,Model!$W$7*((drdp!D133)*'ABXY-TI1S'!$B133+(drdp!G133)*'ABXY-TI1S'!$C133+(drdp!J133)*'ABXY-TI1S'!$D133))</f>
        <v>2.6916892422335571E-3</v>
      </c>
      <c r="K133" s="21">
        <f>SUM(E$3:E132)+H133</f>
        <v>-0.6672666331610988</v>
      </c>
      <c r="L133" s="21">
        <f>SUM(F$3:F132)+I133</f>
        <v>5.6759126993215871E-2</v>
      </c>
      <c r="M133" s="21">
        <f>SUM(G$3:G132)+J133</f>
        <v>0.54308825372329772</v>
      </c>
      <c r="N133" s="21"/>
      <c r="O133" s="21"/>
      <c r="P133" s="21"/>
      <c r="Q133" s="19">
        <f t="shared" si="9"/>
        <v>0.44524475973014838</v>
      </c>
      <c r="R133" s="19">
        <f t="shared" si="9"/>
        <v>3.2215984970320067E-3</v>
      </c>
      <c r="S133" s="19">
        <f t="shared" si="9"/>
        <v>0.29494485133222098</v>
      </c>
      <c r="T133" s="19">
        <f t="shared" si="10"/>
        <v>-3.7873471569926397E-2</v>
      </c>
      <c r="U133" s="19">
        <f t="shared" si="11"/>
        <v>-0.36238467057128543</v>
      </c>
      <c r="V133" s="19">
        <f t="shared" si="12"/>
        <v>3.0825215161604497E-2</v>
      </c>
    </row>
    <row r="134" spans="1:22" x14ac:dyDescent="0.25">
      <c r="A134" s="26">
        <f>Wellpath!E134</f>
        <v>0</v>
      </c>
      <c r="B134" s="22">
        <v>0</v>
      </c>
      <c r="C134" s="22">
        <f>-COS(Wellpath!L134) / GField</f>
        <v>-0.10197162129779283</v>
      </c>
      <c r="D134" s="22">
        <f>(TAN(Dip) * COS(Wellpath!L134) * SIN(Wellpath!O134)) / GField</f>
        <v>0</v>
      </c>
      <c r="E134" s="20">
        <f>IF(D134="SING",(A135-A133)/2*Model!$W$7*(-SIN(Wellpath!$M134+Wellpath!$Q134) / GField),Model!$W$7*((drdp!B134+drdp!K134)*'ABXY-TI1S'!$B134+(drdp!E134+drdp!N134)*'ABXY-TI1S'!$C134+(drdp!H134+drdp!Q134)*'ABXY-TI1S'!$D134))</f>
        <v>0.77702375428918147</v>
      </c>
      <c r="F134" s="20">
        <f>IF(D134="SING",(A135-A133)/2*Model!$W$7*(COS(Wellpath!$M134+Wellpath!$Q134) / GField),Model!$W$7*((drdp!C134+drdp!L134)*'ABXY-TI1S'!$B134+(drdp!F134+drdp!O134)*'ABXY-TI1S'!$C134+(drdp!I134+drdp!R134)*'ABXY-TI1S'!$D134))</f>
        <v>0</v>
      </c>
      <c r="G134" s="20">
        <f>IF(D134="SING",0,Model!$W$7*((drdp!D134+drdp!M134)*'ABXY-TI1S'!$B134+(drdp!G134+drdp!P134)*'ABXY-TI1S'!$C134+(drdp!J134+drdp!S134)*'ABXY-TI1S'!$D134))</f>
        <v>0</v>
      </c>
      <c r="H134" s="18">
        <f>IF(D134="SING",(A134-A133)/2*Model!$W$7*(-SIN(Wellpath!$M134+Wellpath!$Q134) / GField),Model!$W$7*((drdp!B134)*'ABXY-TI1S'!$B134+(drdp!E134)*'ABXY-TI1S'!$C134+(drdp!H134)*'ABXY-TI1S'!$D134))</f>
        <v>0.77702375428918147</v>
      </c>
      <c r="I134" s="18">
        <f>IF(D134="SING",(A134-A133)/2*Model!$W$7*(COS(Wellpath!$M134+Wellpath!$Q134) / GField),Model!$W$7*((drdp!C134)*'ABXY-TI1S'!$B134+(drdp!F134)*'ABXY-TI1S'!$C134+(drdp!I134)*'ABXY-TI1S'!$D134))</f>
        <v>0</v>
      </c>
      <c r="J134" s="18">
        <f>IF(D134="SING",0,Model!$W$7*((drdp!D134)*'ABXY-TI1S'!$B134+(drdp!G134)*'ABXY-TI1S'!$C134+(drdp!J134)*'ABXY-TI1S'!$D134))</f>
        <v>0</v>
      </c>
      <c r="K134" s="21">
        <f>SUM(E$3:E133)+H134</f>
        <v>0.17403456935221862</v>
      </c>
      <c r="L134" s="21">
        <f>SUM(F$3:F133)+I134</f>
        <v>-0.32205234499673907</v>
      </c>
      <c r="M134" s="21">
        <f>SUM(G$3:G133)+J134</f>
        <v>0.20662709844410332</v>
      </c>
      <c r="N134" s="21"/>
      <c r="O134" s="21"/>
      <c r="P134" s="21"/>
      <c r="Q134" s="19">
        <f t="shared" ref="Q134:Q197" si="13">K134^2</f>
        <v>3.0288031329612192E-2</v>
      </c>
      <c r="R134" s="19">
        <f t="shared" ref="R134:R197" si="14">L134^2</f>
        <v>0.10371771291789865</v>
      </c>
      <c r="S134" s="19">
        <f t="shared" ref="S134:S197" si="15">M134^2</f>
        <v>4.2694757811429167E-2</v>
      </c>
      <c r="T134" s="19">
        <f t="shared" ref="T134:T197" si="16">K134*L134</f>
        <v>-5.6048241170379619E-2</v>
      </c>
      <c r="U134" s="19">
        <f t="shared" ref="U134:U197" si="17">K134*M134</f>
        <v>3.5960258094218003E-2</v>
      </c>
      <c r="V134" s="19">
        <f t="shared" ref="V134:V197" si="18">L134*M134</f>
        <v>-6.6544741593795531E-2</v>
      </c>
    </row>
    <row r="135" spans="1:22" x14ac:dyDescent="0.25">
      <c r="A135" s="26">
        <f>Wellpath!E135</f>
        <v>0</v>
      </c>
      <c r="B135" s="22">
        <v>0</v>
      </c>
      <c r="C135" s="22">
        <f>-COS(Wellpath!L135) / GField</f>
        <v>-0.10197162129779283</v>
      </c>
      <c r="D135" s="22">
        <f>(TAN(Dip) * COS(Wellpath!L135) * SIN(Wellpath!O135)) / GField</f>
        <v>0</v>
      </c>
      <c r="E135" s="20">
        <f>IF(D135="SING",(A136-A134)/2*Model!$W$7*(-SIN(Wellpath!$M135+Wellpath!$Q135) / GField),Model!$W$7*((drdp!B135+drdp!K135)*'ABXY-TI1S'!$B135+(drdp!E135+drdp!N135)*'ABXY-TI1S'!$C135+(drdp!H135+drdp!Q135)*'ABXY-TI1S'!$D135))</f>
        <v>0</v>
      </c>
      <c r="F135" s="20">
        <f>IF(D135="SING",(A136-A134)/2*Model!$W$7*(COS(Wellpath!$M135+Wellpath!$Q135) / GField),Model!$W$7*((drdp!C135+drdp!L135)*'ABXY-TI1S'!$B135+(drdp!F135+drdp!O135)*'ABXY-TI1S'!$C135+(drdp!I135+drdp!R135)*'ABXY-TI1S'!$D135))</f>
        <v>0</v>
      </c>
      <c r="G135" s="20">
        <f>IF(D135="SING",0,Model!$W$7*((drdp!D135+drdp!M135)*'ABXY-TI1S'!$B135+(drdp!G135+drdp!P135)*'ABXY-TI1S'!$C135+(drdp!J135+drdp!S135)*'ABXY-TI1S'!$D135))</f>
        <v>0</v>
      </c>
      <c r="H135" s="18">
        <f>IF(D135="SING",(A135-A134)/2*Model!$W$7*(-SIN(Wellpath!$M135+Wellpath!$Q135) / GField),Model!$W$7*((drdp!B135)*'ABXY-TI1S'!$B135+(drdp!E135)*'ABXY-TI1S'!$C135+(drdp!H135)*'ABXY-TI1S'!$D135))</f>
        <v>0</v>
      </c>
      <c r="I135" s="18">
        <f>IF(D135="SING",(A135-A134)/2*Model!$W$7*(COS(Wellpath!$M135+Wellpath!$Q135) / GField),Model!$W$7*((drdp!C135)*'ABXY-TI1S'!$B135+(drdp!F135)*'ABXY-TI1S'!$C135+(drdp!I135)*'ABXY-TI1S'!$D135))</f>
        <v>0</v>
      </c>
      <c r="J135" s="18">
        <f>IF(D135="SING",0,Model!$W$7*((drdp!D135)*'ABXY-TI1S'!$B135+(drdp!G135)*'ABXY-TI1S'!$C135+(drdp!J135)*'ABXY-TI1S'!$D135))</f>
        <v>0</v>
      </c>
      <c r="K135" s="21">
        <f>SUM(E$3:E134)+H135</f>
        <v>0.17403456935221862</v>
      </c>
      <c r="L135" s="21">
        <f>SUM(F$3:F134)+I135</f>
        <v>-0.32205234499673907</v>
      </c>
      <c r="M135" s="21">
        <f>SUM(G$3:G134)+J135</f>
        <v>0.20662709844410332</v>
      </c>
      <c r="N135" s="21"/>
      <c r="O135" s="21"/>
      <c r="P135" s="21"/>
      <c r="Q135" s="19">
        <f t="shared" si="13"/>
        <v>3.0288031329612192E-2</v>
      </c>
      <c r="R135" s="19">
        <f t="shared" si="14"/>
        <v>0.10371771291789865</v>
      </c>
      <c r="S135" s="19">
        <f t="shared" si="15"/>
        <v>4.2694757811429167E-2</v>
      </c>
      <c r="T135" s="19">
        <f t="shared" si="16"/>
        <v>-5.6048241170379619E-2</v>
      </c>
      <c r="U135" s="19">
        <f t="shared" si="17"/>
        <v>3.5960258094218003E-2</v>
      </c>
      <c r="V135" s="19">
        <f t="shared" si="18"/>
        <v>-6.6544741593795531E-2</v>
      </c>
    </row>
    <row r="136" spans="1:22" x14ac:dyDescent="0.25">
      <c r="A136" s="26">
        <f>Wellpath!E136</f>
        <v>0</v>
      </c>
      <c r="B136" s="22">
        <v>0</v>
      </c>
      <c r="C136" s="22">
        <f>-COS(Wellpath!L136) / GField</f>
        <v>-0.10197162129779283</v>
      </c>
      <c r="D136" s="22">
        <f>(TAN(Dip) * COS(Wellpath!L136) * SIN(Wellpath!O136)) / GField</f>
        <v>0</v>
      </c>
      <c r="E136" s="20">
        <f>IF(D136="SING",(A137-A135)/2*Model!$W$7*(-SIN(Wellpath!$M136+Wellpath!$Q136) / GField),Model!$W$7*((drdp!B136+drdp!K136)*'ABXY-TI1S'!$B136+(drdp!E136+drdp!N136)*'ABXY-TI1S'!$C136+(drdp!H136+drdp!Q136)*'ABXY-TI1S'!$D136))</f>
        <v>0</v>
      </c>
      <c r="F136" s="20">
        <f>IF(D136="SING",(A137-A135)/2*Model!$W$7*(COS(Wellpath!$M136+Wellpath!$Q136) / GField),Model!$W$7*((drdp!C136+drdp!L136)*'ABXY-TI1S'!$B136+(drdp!F136+drdp!O136)*'ABXY-TI1S'!$C136+(drdp!I136+drdp!R136)*'ABXY-TI1S'!$D136))</f>
        <v>0</v>
      </c>
      <c r="G136" s="20">
        <f>IF(D136="SING",0,Model!$W$7*((drdp!D136+drdp!M136)*'ABXY-TI1S'!$B136+(drdp!G136+drdp!P136)*'ABXY-TI1S'!$C136+(drdp!J136+drdp!S136)*'ABXY-TI1S'!$D136))</f>
        <v>0</v>
      </c>
      <c r="H136" s="18">
        <f>IF(D136="SING",(A136-A135)/2*Model!$W$7*(-SIN(Wellpath!$M136+Wellpath!$Q136) / GField),Model!$W$7*((drdp!B136)*'ABXY-TI1S'!$B136+(drdp!E136)*'ABXY-TI1S'!$C136+(drdp!H136)*'ABXY-TI1S'!$D136))</f>
        <v>0</v>
      </c>
      <c r="I136" s="18">
        <f>IF(D136="SING",(A136-A135)/2*Model!$W$7*(COS(Wellpath!$M136+Wellpath!$Q136) / GField),Model!$W$7*((drdp!C136)*'ABXY-TI1S'!$B136+(drdp!F136)*'ABXY-TI1S'!$C136+(drdp!I136)*'ABXY-TI1S'!$D136))</f>
        <v>0</v>
      </c>
      <c r="J136" s="18">
        <f>IF(D136="SING",0,Model!$W$7*((drdp!D136)*'ABXY-TI1S'!$B136+(drdp!G136)*'ABXY-TI1S'!$C136+(drdp!J136)*'ABXY-TI1S'!$D136))</f>
        <v>0</v>
      </c>
      <c r="K136" s="21">
        <f>SUM(E$3:E135)+H136</f>
        <v>0.17403456935221862</v>
      </c>
      <c r="L136" s="21">
        <f>SUM(F$3:F135)+I136</f>
        <v>-0.32205234499673907</v>
      </c>
      <c r="M136" s="21">
        <f>SUM(G$3:G135)+J136</f>
        <v>0.20662709844410332</v>
      </c>
      <c r="N136" s="21"/>
      <c r="O136" s="21"/>
      <c r="P136" s="21"/>
      <c r="Q136" s="19">
        <f t="shared" si="13"/>
        <v>3.0288031329612192E-2</v>
      </c>
      <c r="R136" s="19">
        <f t="shared" si="14"/>
        <v>0.10371771291789865</v>
      </c>
      <c r="S136" s="19">
        <f t="shared" si="15"/>
        <v>4.2694757811429167E-2</v>
      </c>
      <c r="T136" s="19">
        <f t="shared" si="16"/>
        <v>-5.6048241170379619E-2</v>
      </c>
      <c r="U136" s="19">
        <f t="shared" si="17"/>
        <v>3.5960258094218003E-2</v>
      </c>
      <c r="V136" s="19">
        <f t="shared" si="18"/>
        <v>-6.6544741593795531E-2</v>
      </c>
    </row>
    <row r="137" spans="1:22" x14ac:dyDescent="0.25">
      <c r="A137" s="26">
        <f>Wellpath!E137</f>
        <v>0</v>
      </c>
      <c r="B137" s="22">
        <v>0</v>
      </c>
      <c r="C137" s="22">
        <f>-COS(Wellpath!L137) / GField</f>
        <v>-0.10197162129779283</v>
      </c>
      <c r="D137" s="22">
        <f>(TAN(Dip) * COS(Wellpath!L137) * SIN(Wellpath!O137)) / GField</f>
        <v>0</v>
      </c>
      <c r="E137" s="20">
        <f>IF(D137="SING",(A138-A136)/2*Model!$W$7*(-SIN(Wellpath!$M137+Wellpath!$Q137) / GField),Model!$W$7*((drdp!B137+drdp!K137)*'ABXY-TI1S'!$B137+(drdp!E137+drdp!N137)*'ABXY-TI1S'!$C137+(drdp!H137+drdp!Q137)*'ABXY-TI1S'!$D137))</f>
        <v>0</v>
      </c>
      <c r="F137" s="20">
        <f>IF(D137="SING",(A138-A136)/2*Model!$W$7*(COS(Wellpath!$M137+Wellpath!$Q137) / GField),Model!$W$7*((drdp!C137+drdp!L137)*'ABXY-TI1S'!$B137+(drdp!F137+drdp!O137)*'ABXY-TI1S'!$C137+(drdp!I137+drdp!R137)*'ABXY-TI1S'!$D137))</f>
        <v>0</v>
      </c>
      <c r="G137" s="20">
        <f>IF(D137="SING",0,Model!$W$7*((drdp!D137+drdp!M137)*'ABXY-TI1S'!$B137+(drdp!G137+drdp!P137)*'ABXY-TI1S'!$C137+(drdp!J137+drdp!S137)*'ABXY-TI1S'!$D137))</f>
        <v>0</v>
      </c>
      <c r="H137" s="18">
        <f>IF(D137="SING",(A137-A136)/2*Model!$W$7*(-SIN(Wellpath!$M137+Wellpath!$Q137) / GField),Model!$W$7*((drdp!B137)*'ABXY-TI1S'!$B137+(drdp!E137)*'ABXY-TI1S'!$C137+(drdp!H137)*'ABXY-TI1S'!$D137))</f>
        <v>0</v>
      </c>
      <c r="I137" s="18">
        <f>IF(D137="SING",(A137-A136)/2*Model!$W$7*(COS(Wellpath!$M137+Wellpath!$Q137) / GField),Model!$W$7*((drdp!C137)*'ABXY-TI1S'!$B137+(drdp!F137)*'ABXY-TI1S'!$C137+(drdp!I137)*'ABXY-TI1S'!$D137))</f>
        <v>0</v>
      </c>
      <c r="J137" s="18">
        <f>IF(D137="SING",0,Model!$W$7*((drdp!D137)*'ABXY-TI1S'!$B137+(drdp!G137)*'ABXY-TI1S'!$C137+(drdp!J137)*'ABXY-TI1S'!$D137))</f>
        <v>0</v>
      </c>
      <c r="K137" s="21">
        <f>SUM(E$3:E136)+H137</f>
        <v>0.17403456935221862</v>
      </c>
      <c r="L137" s="21">
        <f>SUM(F$3:F136)+I137</f>
        <v>-0.32205234499673907</v>
      </c>
      <c r="M137" s="21">
        <f>SUM(G$3:G136)+J137</f>
        <v>0.20662709844410332</v>
      </c>
      <c r="N137" s="21"/>
      <c r="O137" s="21"/>
      <c r="P137" s="21"/>
      <c r="Q137" s="19">
        <f t="shared" si="13"/>
        <v>3.0288031329612192E-2</v>
      </c>
      <c r="R137" s="19">
        <f t="shared" si="14"/>
        <v>0.10371771291789865</v>
      </c>
      <c r="S137" s="19">
        <f t="shared" si="15"/>
        <v>4.2694757811429167E-2</v>
      </c>
      <c r="T137" s="19">
        <f t="shared" si="16"/>
        <v>-5.6048241170379619E-2</v>
      </c>
      <c r="U137" s="19">
        <f t="shared" si="17"/>
        <v>3.5960258094218003E-2</v>
      </c>
      <c r="V137" s="19">
        <f t="shared" si="18"/>
        <v>-6.6544741593795531E-2</v>
      </c>
    </row>
    <row r="138" spans="1:22" x14ac:dyDescent="0.25">
      <c r="A138" s="26">
        <f>Wellpath!E138</f>
        <v>0</v>
      </c>
      <c r="B138" s="22">
        <v>0</v>
      </c>
      <c r="C138" s="22">
        <f>-COS(Wellpath!L138) / GField</f>
        <v>-0.10197162129779283</v>
      </c>
      <c r="D138" s="22">
        <f>(TAN(Dip) * COS(Wellpath!L138) * SIN(Wellpath!O138)) / GField</f>
        <v>0</v>
      </c>
      <c r="E138" s="20">
        <f>IF(D138="SING",(A139-A137)/2*Model!$W$7*(-SIN(Wellpath!$M138+Wellpath!$Q138) / GField),Model!$W$7*((drdp!B138+drdp!K138)*'ABXY-TI1S'!$B138+(drdp!E138+drdp!N138)*'ABXY-TI1S'!$C138+(drdp!H138+drdp!Q138)*'ABXY-TI1S'!$D138))</f>
        <v>0</v>
      </c>
      <c r="F138" s="20">
        <f>IF(D138="SING",(A139-A137)/2*Model!$W$7*(COS(Wellpath!$M138+Wellpath!$Q138) / GField),Model!$W$7*((drdp!C138+drdp!L138)*'ABXY-TI1S'!$B138+(drdp!F138+drdp!O138)*'ABXY-TI1S'!$C138+(drdp!I138+drdp!R138)*'ABXY-TI1S'!$D138))</f>
        <v>0</v>
      </c>
      <c r="G138" s="20">
        <f>IF(D138="SING",0,Model!$W$7*((drdp!D138+drdp!M138)*'ABXY-TI1S'!$B138+(drdp!G138+drdp!P138)*'ABXY-TI1S'!$C138+(drdp!J138+drdp!S138)*'ABXY-TI1S'!$D138))</f>
        <v>0</v>
      </c>
      <c r="H138" s="18">
        <f>IF(D138="SING",(A138-A137)/2*Model!$W$7*(-SIN(Wellpath!$M138+Wellpath!$Q138) / GField),Model!$W$7*((drdp!B138)*'ABXY-TI1S'!$B138+(drdp!E138)*'ABXY-TI1S'!$C138+(drdp!H138)*'ABXY-TI1S'!$D138))</f>
        <v>0</v>
      </c>
      <c r="I138" s="18">
        <f>IF(D138="SING",(A138-A137)/2*Model!$W$7*(COS(Wellpath!$M138+Wellpath!$Q138) / GField),Model!$W$7*((drdp!C138)*'ABXY-TI1S'!$B138+(drdp!F138)*'ABXY-TI1S'!$C138+(drdp!I138)*'ABXY-TI1S'!$D138))</f>
        <v>0</v>
      </c>
      <c r="J138" s="18">
        <f>IF(D138="SING",0,Model!$W$7*((drdp!D138)*'ABXY-TI1S'!$B138+(drdp!G138)*'ABXY-TI1S'!$C138+(drdp!J138)*'ABXY-TI1S'!$D138))</f>
        <v>0</v>
      </c>
      <c r="K138" s="21">
        <f>SUM(E$3:E137)+H138</f>
        <v>0.17403456935221862</v>
      </c>
      <c r="L138" s="21">
        <f>SUM(F$3:F137)+I138</f>
        <v>-0.32205234499673907</v>
      </c>
      <c r="M138" s="21">
        <f>SUM(G$3:G137)+J138</f>
        <v>0.20662709844410332</v>
      </c>
      <c r="N138" s="21"/>
      <c r="O138" s="21"/>
      <c r="P138" s="21"/>
      <c r="Q138" s="19">
        <f t="shared" si="13"/>
        <v>3.0288031329612192E-2</v>
      </c>
      <c r="R138" s="19">
        <f t="shared" si="14"/>
        <v>0.10371771291789865</v>
      </c>
      <c r="S138" s="19">
        <f t="shared" si="15"/>
        <v>4.2694757811429167E-2</v>
      </c>
      <c r="T138" s="19">
        <f t="shared" si="16"/>
        <v>-5.6048241170379619E-2</v>
      </c>
      <c r="U138" s="19">
        <f t="shared" si="17"/>
        <v>3.5960258094218003E-2</v>
      </c>
      <c r="V138" s="19">
        <f t="shared" si="18"/>
        <v>-6.6544741593795531E-2</v>
      </c>
    </row>
    <row r="139" spans="1:22" x14ac:dyDescent="0.25">
      <c r="A139" s="26">
        <f>Wellpath!E139</f>
        <v>0</v>
      </c>
      <c r="B139" s="22">
        <v>0</v>
      </c>
      <c r="C139" s="22">
        <f>-COS(Wellpath!L139) / GField</f>
        <v>-0.10197162129779283</v>
      </c>
      <c r="D139" s="22">
        <f>(TAN(Dip) * COS(Wellpath!L139) * SIN(Wellpath!O139)) / GField</f>
        <v>0</v>
      </c>
      <c r="E139" s="20">
        <f>IF(D139="SING",(A140-A138)/2*Model!$W$7*(-SIN(Wellpath!$M139+Wellpath!$Q139) / GField),Model!$W$7*((drdp!B139+drdp!K139)*'ABXY-TI1S'!$B139+(drdp!E139+drdp!N139)*'ABXY-TI1S'!$C139+(drdp!H139+drdp!Q139)*'ABXY-TI1S'!$D139))</f>
        <v>0</v>
      </c>
      <c r="F139" s="20">
        <f>IF(D139="SING",(A140-A138)/2*Model!$W$7*(COS(Wellpath!$M139+Wellpath!$Q139) / GField),Model!$W$7*((drdp!C139+drdp!L139)*'ABXY-TI1S'!$B139+(drdp!F139+drdp!O139)*'ABXY-TI1S'!$C139+(drdp!I139+drdp!R139)*'ABXY-TI1S'!$D139))</f>
        <v>0</v>
      </c>
      <c r="G139" s="20">
        <f>IF(D139="SING",0,Model!$W$7*((drdp!D139+drdp!M139)*'ABXY-TI1S'!$B139+(drdp!G139+drdp!P139)*'ABXY-TI1S'!$C139+(drdp!J139+drdp!S139)*'ABXY-TI1S'!$D139))</f>
        <v>0</v>
      </c>
      <c r="H139" s="18">
        <f>IF(D139="SING",(A139-A138)/2*Model!$W$7*(-SIN(Wellpath!$M139+Wellpath!$Q139) / GField),Model!$W$7*((drdp!B139)*'ABXY-TI1S'!$B139+(drdp!E139)*'ABXY-TI1S'!$C139+(drdp!H139)*'ABXY-TI1S'!$D139))</f>
        <v>0</v>
      </c>
      <c r="I139" s="18">
        <f>IF(D139="SING",(A139-A138)/2*Model!$W$7*(COS(Wellpath!$M139+Wellpath!$Q139) / GField),Model!$W$7*((drdp!C139)*'ABXY-TI1S'!$B139+(drdp!F139)*'ABXY-TI1S'!$C139+(drdp!I139)*'ABXY-TI1S'!$D139))</f>
        <v>0</v>
      </c>
      <c r="J139" s="18">
        <f>IF(D139="SING",0,Model!$W$7*((drdp!D139)*'ABXY-TI1S'!$B139+(drdp!G139)*'ABXY-TI1S'!$C139+(drdp!J139)*'ABXY-TI1S'!$D139))</f>
        <v>0</v>
      </c>
      <c r="K139" s="21">
        <f>SUM(E$3:E138)+H139</f>
        <v>0.17403456935221862</v>
      </c>
      <c r="L139" s="21">
        <f>SUM(F$3:F138)+I139</f>
        <v>-0.32205234499673907</v>
      </c>
      <c r="M139" s="21">
        <f>SUM(G$3:G138)+J139</f>
        <v>0.20662709844410332</v>
      </c>
      <c r="N139" s="21"/>
      <c r="O139" s="21"/>
      <c r="P139" s="21"/>
      <c r="Q139" s="19">
        <f t="shared" si="13"/>
        <v>3.0288031329612192E-2</v>
      </c>
      <c r="R139" s="19">
        <f t="shared" si="14"/>
        <v>0.10371771291789865</v>
      </c>
      <c r="S139" s="19">
        <f t="shared" si="15"/>
        <v>4.2694757811429167E-2</v>
      </c>
      <c r="T139" s="19">
        <f t="shared" si="16"/>
        <v>-5.6048241170379619E-2</v>
      </c>
      <c r="U139" s="19">
        <f t="shared" si="17"/>
        <v>3.5960258094218003E-2</v>
      </c>
      <c r="V139" s="19">
        <f t="shared" si="18"/>
        <v>-6.6544741593795531E-2</v>
      </c>
    </row>
    <row r="140" spans="1:22" x14ac:dyDescent="0.25">
      <c r="A140" s="26">
        <f>Wellpath!E140</f>
        <v>0</v>
      </c>
      <c r="B140" s="22">
        <v>0</v>
      </c>
      <c r="C140" s="22">
        <f>-COS(Wellpath!L140) / GField</f>
        <v>-0.10197162129779283</v>
      </c>
      <c r="D140" s="22">
        <f>(TAN(Dip) * COS(Wellpath!L140) * SIN(Wellpath!O140)) / GField</f>
        <v>0</v>
      </c>
      <c r="E140" s="20">
        <f>IF(D140="SING",(A141-A139)/2*Model!$W$7*(-SIN(Wellpath!$M140+Wellpath!$Q140) / GField),Model!$W$7*((drdp!B140+drdp!K140)*'ABXY-TI1S'!$B140+(drdp!E140+drdp!N140)*'ABXY-TI1S'!$C140+(drdp!H140+drdp!Q140)*'ABXY-TI1S'!$D140))</f>
        <v>0</v>
      </c>
      <c r="F140" s="20">
        <f>IF(D140="SING",(A141-A139)/2*Model!$W$7*(COS(Wellpath!$M140+Wellpath!$Q140) / GField),Model!$W$7*((drdp!C140+drdp!L140)*'ABXY-TI1S'!$B140+(drdp!F140+drdp!O140)*'ABXY-TI1S'!$C140+(drdp!I140+drdp!R140)*'ABXY-TI1S'!$D140))</f>
        <v>0</v>
      </c>
      <c r="G140" s="20">
        <f>IF(D140="SING",0,Model!$W$7*((drdp!D140+drdp!M140)*'ABXY-TI1S'!$B140+(drdp!G140+drdp!P140)*'ABXY-TI1S'!$C140+(drdp!J140+drdp!S140)*'ABXY-TI1S'!$D140))</f>
        <v>0</v>
      </c>
      <c r="H140" s="18">
        <f>IF(D140="SING",(A140-A139)/2*Model!$W$7*(-SIN(Wellpath!$M140+Wellpath!$Q140) / GField),Model!$W$7*((drdp!B140)*'ABXY-TI1S'!$B140+(drdp!E140)*'ABXY-TI1S'!$C140+(drdp!H140)*'ABXY-TI1S'!$D140))</f>
        <v>0</v>
      </c>
      <c r="I140" s="18">
        <f>IF(D140="SING",(A140-A139)/2*Model!$W$7*(COS(Wellpath!$M140+Wellpath!$Q140) / GField),Model!$W$7*((drdp!C140)*'ABXY-TI1S'!$B140+(drdp!F140)*'ABXY-TI1S'!$C140+(drdp!I140)*'ABXY-TI1S'!$D140))</f>
        <v>0</v>
      </c>
      <c r="J140" s="18">
        <f>IF(D140="SING",0,Model!$W$7*((drdp!D140)*'ABXY-TI1S'!$B140+(drdp!G140)*'ABXY-TI1S'!$C140+(drdp!J140)*'ABXY-TI1S'!$D140))</f>
        <v>0</v>
      </c>
      <c r="K140" s="21">
        <f>SUM(E$3:E139)+H140</f>
        <v>0.17403456935221862</v>
      </c>
      <c r="L140" s="21">
        <f>SUM(F$3:F139)+I140</f>
        <v>-0.32205234499673907</v>
      </c>
      <c r="M140" s="21">
        <f>SUM(G$3:G139)+J140</f>
        <v>0.20662709844410332</v>
      </c>
      <c r="N140" s="21"/>
      <c r="O140" s="21"/>
      <c r="P140" s="21"/>
      <c r="Q140" s="19">
        <f t="shared" si="13"/>
        <v>3.0288031329612192E-2</v>
      </c>
      <c r="R140" s="19">
        <f t="shared" si="14"/>
        <v>0.10371771291789865</v>
      </c>
      <c r="S140" s="19">
        <f t="shared" si="15"/>
        <v>4.2694757811429167E-2</v>
      </c>
      <c r="T140" s="19">
        <f t="shared" si="16"/>
        <v>-5.6048241170379619E-2</v>
      </c>
      <c r="U140" s="19">
        <f t="shared" si="17"/>
        <v>3.5960258094218003E-2</v>
      </c>
      <c r="V140" s="19">
        <f t="shared" si="18"/>
        <v>-6.6544741593795531E-2</v>
      </c>
    </row>
    <row r="141" spans="1:22" x14ac:dyDescent="0.25">
      <c r="A141" s="26">
        <f>Wellpath!E141</f>
        <v>0</v>
      </c>
      <c r="B141" s="22">
        <v>0</v>
      </c>
      <c r="C141" s="22">
        <f>-COS(Wellpath!L141) / GField</f>
        <v>-0.10197162129779283</v>
      </c>
      <c r="D141" s="22">
        <f>(TAN(Dip) * COS(Wellpath!L141) * SIN(Wellpath!O141)) / GField</f>
        <v>0</v>
      </c>
      <c r="E141" s="20">
        <f>IF(D141="SING",(A142-A140)/2*Model!$W$7*(-SIN(Wellpath!$M141+Wellpath!$Q141) / GField),Model!$W$7*((drdp!B141+drdp!K141)*'ABXY-TI1S'!$B141+(drdp!E141+drdp!N141)*'ABXY-TI1S'!$C141+(drdp!H141+drdp!Q141)*'ABXY-TI1S'!$D141))</f>
        <v>0</v>
      </c>
      <c r="F141" s="20">
        <f>IF(D141="SING",(A142-A140)/2*Model!$W$7*(COS(Wellpath!$M141+Wellpath!$Q141) / GField),Model!$W$7*((drdp!C141+drdp!L141)*'ABXY-TI1S'!$B141+(drdp!F141+drdp!O141)*'ABXY-TI1S'!$C141+(drdp!I141+drdp!R141)*'ABXY-TI1S'!$D141))</f>
        <v>0</v>
      </c>
      <c r="G141" s="20">
        <f>IF(D141="SING",0,Model!$W$7*((drdp!D141+drdp!M141)*'ABXY-TI1S'!$B141+(drdp!G141+drdp!P141)*'ABXY-TI1S'!$C141+(drdp!J141+drdp!S141)*'ABXY-TI1S'!$D141))</f>
        <v>0</v>
      </c>
      <c r="H141" s="18">
        <f>IF(D141="SING",(A141-A140)/2*Model!$W$7*(-SIN(Wellpath!$M141+Wellpath!$Q141) / GField),Model!$W$7*((drdp!B141)*'ABXY-TI1S'!$B141+(drdp!E141)*'ABXY-TI1S'!$C141+(drdp!H141)*'ABXY-TI1S'!$D141))</f>
        <v>0</v>
      </c>
      <c r="I141" s="18">
        <f>IF(D141="SING",(A141-A140)/2*Model!$W$7*(COS(Wellpath!$M141+Wellpath!$Q141) / GField),Model!$W$7*((drdp!C141)*'ABXY-TI1S'!$B141+(drdp!F141)*'ABXY-TI1S'!$C141+(drdp!I141)*'ABXY-TI1S'!$D141))</f>
        <v>0</v>
      </c>
      <c r="J141" s="18">
        <f>IF(D141="SING",0,Model!$W$7*((drdp!D141)*'ABXY-TI1S'!$B141+(drdp!G141)*'ABXY-TI1S'!$C141+(drdp!J141)*'ABXY-TI1S'!$D141))</f>
        <v>0</v>
      </c>
      <c r="K141" s="21">
        <f>SUM(E$3:E140)+H141</f>
        <v>0.17403456935221862</v>
      </c>
      <c r="L141" s="21">
        <f>SUM(F$3:F140)+I141</f>
        <v>-0.32205234499673907</v>
      </c>
      <c r="M141" s="21">
        <f>SUM(G$3:G140)+J141</f>
        <v>0.20662709844410332</v>
      </c>
      <c r="N141" s="21"/>
      <c r="O141" s="21"/>
      <c r="P141" s="21"/>
      <c r="Q141" s="19">
        <f t="shared" si="13"/>
        <v>3.0288031329612192E-2</v>
      </c>
      <c r="R141" s="19">
        <f t="shared" si="14"/>
        <v>0.10371771291789865</v>
      </c>
      <c r="S141" s="19">
        <f t="shared" si="15"/>
        <v>4.2694757811429167E-2</v>
      </c>
      <c r="T141" s="19">
        <f t="shared" si="16"/>
        <v>-5.6048241170379619E-2</v>
      </c>
      <c r="U141" s="19">
        <f t="shared" si="17"/>
        <v>3.5960258094218003E-2</v>
      </c>
      <c r="V141" s="19">
        <f t="shared" si="18"/>
        <v>-6.6544741593795531E-2</v>
      </c>
    </row>
    <row r="142" spans="1:22" x14ac:dyDescent="0.25">
      <c r="A142" s="26">
        <f>Wellpath!E142</f>
        <v>0</v>
      </c>
      <c r="B142" s="22">
        <v>0</v>
      </c>
      <c r="C142" s="22">
        <f>-COS(Wellpath!L142) / GField</f>
        <v>-0.10197162129779283</v>
      </c>
      <c r="D142" s="22">
        <f>(TAN(Dip) * COS(Wellpath!L142) * SIN(Wellpath!O142)) / GField</f>
        <v>0</v>
      </c>
      <c r="E142" s="20">
        <f>IF(D142="SING",(A143-A141)/2*Model!$W$7*(-SIN(Wellpath!$M142+Wellpath!$Q142) / GField),Model!$W$7*((drdp!B142+drdp!K142)*'ABXY-TI1S'!$B142+(drdp!E142+drdp!N142)*'ABXY-TI1S'!$C142+(drdp!H142+drdp!Q142)*'ABXY-TI1S'!$D142))</f>
        <v>0</v>
      </c>
      <c r="F142" s="20">
        <f>IF(D142="SING",(A143-A141)/2*Model!$W$7*(COS(Wellpath!$M142+Wellpath!$Q142) / GField),Model!$W$7*((drdp!C142+drdp!L142)*'ABXY-TI1S'!$B142+(drdp!F142+drdp!O142)*'ABXY-TI1S'!$C142+(drdp!I142+drdp!R142)*'ABXY-TI1S'!$D142))</f>
        <v>0</v>
      </c>
      <c r="G142" s="20">
        <f>IF(D142="SING",0,Model!$W$7*((drdp!D142+drdp!M142)*'ABXY-TI1S'!$B142+(drdp!G142+drdp!P142)*'ABXY-TI1S'!$C142+(drdp!J142+drdp!S142)*'ABXY-TI1S'!$D142))</f>
        <v>0</v>
      </c>
      <c r="H142" s="18">
        <f>IF(D142="SING",(A142-A141)/2*Model!$W$7*(-SIN(Wellpath!$M142+Wellpath!$Q142) / GField),Model!$W$7*((drdp!B142)*'ABXY-TI1S'!$B142+(drdp!E142)*'ABXY-TI1S'!$C142+(drdp!H142)*'ABXY-TI1S'!$D142))</f>
        <v>0</v>
      </c>
      <c r="I142" s="18">
        <f>IF(D142="SING",(A142-A141)/2*Model!$W$7*(COS(Wellpath!$M142+Wellpath!$Q142) / GField),Model!$W$7*((drdp!C142)*'ABXY-TI1S'!$B142+(drdp!F142)*'ABXY-TI1S'!$C142+(drdp!I142)*'ABXY-TI1S'!$D142))</f>
        <v>0</v>
      </c>
      <c r="J142" s="18">
        <f>IF(D142="SING",0,Model!$W$7*((drdp!D142)*'ABXY-TI1S'!$B142+(drdp!G142)*'ABXY-TI1S'!$C142+(drdp!J142)*'ABXY-TI1S'!$D142))</f>
        <v>0</v>
      </c>
      <c r="K142" s="21">
        <f>SUM(E$3:E141)+H142</f>
        <v>0.17403456935221862</v>
      </c>
      <c r="L142" s="21">
        <f>SUM(F$3:F141)+I142</f>
        <v>-0.32205234499673907</v>
      </c>
      <c r="M142" s="21">
        <f>SUM(G$3:G141)+J142</f>
        <v>0.20662709844410332</v>
      </c>
      <c r="N142" s="21"/>
      <c r="O142" s="21"/>
      <c r="P142" s="21"/>
      <c r="Q142" s="19">
        <f t="shared" si="13"/>
        <v>3.0288031329612192E-2</v>
      </c>
      <c r="R142" s="19">
        <f t="shared" si="14"/>
        <v>0.10371771291789865</v>
      </c>
      <c r="S142" s="19">
        <f t="shared" si="15"/>
        <v>4.2694757811429167E-2</v>
      </c>
      <c r="T142" s="19">
        <f t="shared" si="16"/>
        <v>-5.6048241170379619E-2</v>
      </c>
      <c r="U142" s="19">
        <f t="shared" si="17"/>
        <v>3.5960258094218003E-2</v>
      </c>
      <c r="V142" s="19">
        <f t="shared" si="18"/>
        <v>-6.6544741593795531E-2</v>
      </c>
    </row>
    <row r="143" spans="1:22" x14ac:dyDescent="0.25">
      <c r="A143" s="26">
        <f>Wellpath!E143</f>
        <v>0</v>
      </c>
      <c r="B143" s="22">
        <v>0</v>
      </c>
      <c r="C143" s="22">
        <f>-COS(Wellpath!L143) / GField</f>
        <v>-0.10197162129779283</v>
      </c>
      <c r="D143" s="22">
        <f>(TAN(Dip) * COS(Wellpath!L143) * SIN(Wellpath!O143)) / GField</f>
        <v>0</v>
      </c>
      <c r="E143" s="20">
        <f>IF(D143="SING",(A144-A142)/2*Model!$W$7*(-SIN(Wellpath!$M143+Wellpath!$Q143) / GField),Model!$W$7*((drdp!B143+drdp!K143)*'ABXY-TI1S'!$B143+(drdp!E143+drdp!N143)*'ABXY-TI1S'!$C143+(drdp!H143+drdp!Q143)*'ABXY-TI1S'!$D143))</f>
        <v>0</v>
      </c>
      <c r="F143" s="20">
        <f>IF(D143="SING",(A144-A142)/2*Model!$W$7*(COS(Wellpath!$M143+Wellpath!$Q143) / GField),Model!$W$7*((drdp!C143+drdp!L143)*'ABXY-TI1S'!$B143+(drdp!F143+drdp!O143)*'ABXY-TI1S'!$C143+(drdp!I143+drdp!R143)*'ABXY-TI1S'!$D143))</f>
        <v>0</v>
      </c>
      <c r="G143" s="20">
        <f>IF(D143="SING",0,Model!$W$7*((drdp!D143+drdp!M143)*'ABXY-TI1S'!$B143+(drdp!G143+drdp!P143)*'ABXY-TI1S'!$C143+(drdp!J143+drdp!S143)*'ABXY-TI1S'!$D143))</f>
        <v>0</v>
      </c>
      <c r="H143" s="18">
        <f>IF(D143="SING",(A143-A142)/2*Model!$W$7*(-SIN(Wellpath!$M143+Wellpath!$Q143) / GField),Model!$W$7*((drdp!B143)*'ABXY-TI1S'!$B143+(drdp!E143)*'ABXY-TI1S'!$C143+(drdp!H143)*'ABXY-TI1S'!$D143))</f>
        <v>0</v>
      </c>
      <c r="I143" s="18">
        <f>IF(D143="SING",(A143-A142)/2*Model!$W$7*(COS(Wellpath!$M143+Wellpath!$Q143) / GField),Model!$W$7*((drdp!C143)*'ABXY-TI1S'!$B143+(drdp!F143)*'ABXY-TI1S'!$C143+(drdp!I143)*'ABXY-TI1S'!$D143))</f>
        <v>0</v>
      </c>
      <c r="J143" s="18">
        <f>IF(D143="SING",0,Model!$W$7*((drdp!D143)*'ABXY-TI1S'!$B143+(drdp!G143)*'ABXY-TI1S'!$C143+(drdp!J143)*'ABXY-TI1S'!$D143))</f>
        <v>0</v>
      </c>
      <c r="K143" s="21">
        <f>SUM(E$3:E142)+H143</f>
        <v>0.17403456935221862</v>
      </c>
      <c r="L143" s="21">
        <f>SUM(F$3:F142)+I143</f>
        <v>-0.32205234499673907</v>
      </c>
      <c r="M143" s="21">
        <f>SUM(G$3:G142)+J143</f>
        <v>0.20662709844410332</v>
      </c>
      <c r="N143" s="21"/>
      <c r="O143" s="21"/>
      <c r="P143" s="21"/>
      <c r="Q143" s="19">
        <f t="shared" si="13"/>
        <v>3.0288031329612192E-2</v>
      </c>
      <c r="R143" s="19">
        <f t="shared" si="14"/>
        <v>0.10371771291789865</v>
      </c>
      <c r="S143" s="19">
        <f t="shared" si="15"/>
        <v>4.2694757811429167E-2</v>
      </c>
      <c r="T143" s="19">
        <f t="shared" si="16"/>
        <v>-5.6048241170379619E-2</v>
      </c>
      <c r="U143" s="19">
        <f t="shared" si="17"/>
        <v>3.5960258094218003E-2</v>
      </c>
      <c r="V143" s="19">
        <f t="shared" si="18"/>
        <v>-6.6544741593795531E-2</v>
      </c>
    </row>
    <row r="144" spans="1:22" x14ac:dyDescent="0.25">
      <c r="A144" s="26">
        <f>Wellpath!E144</f>
        <v>0</v>
      </c>
      <c r="B144" s="22">
        <v>0</v>
      </c>
      <c r="C144" s="22">
        <f>-COS(Wellpath!L144) / GField</f>
        <v>-0.10197162129779283</v>
      </c>
      <c r="D144" s="22">
        <f>(TAN(Dip) * COS(Wellpath!L144) * SIN(Wellpath!O144)) / GField</f>
        <v>0</v>
      </c>
      <c r="E144" s="20">
        <f>IF(D144="SING",(A145-A143)/2*Model!$W$7*(-SIN(Wellpath!$M144+Wellpath!$Q144) / GField),Model!$W$7*((drdp!B144+drdp!K144)*'ABXY-TI1S'!$B144+(drdp!E144+drdp!N144)*'ABXY-TI1S'!$C144+(drdp!H144+drdp!Q144)*'ABXY-TI1S'!$D144))</f>
        <v>0</v>
      </c>
      <c r="F144" s="20">
        <f>IF(D144="SING",(A145-A143)/2*Model!$W$7*(COS(Wellpath!$M144+Wellpath!$Q144) / GField),Model!$W$7*((drdp!C144+drdp!L144)*'ABXY-TI1S'!$B144+(drdp!F144+drdp!O144)*'ABXY-TI1S'!$C144+(drdp!I144+drdp!R144)*'ABXY-TI1S'!$D144))</f>
        <v>0</v>
      </c>
      <c r="G144" s="20">
        <f>IF(D144="SING",0,Model!$W$7*((drdp!D144+drdp!M144)*'ABXY-TI1S'!$B144+(drdp!G144+drdp!P144)*'ABXY-TI1S'!$C144+(drdp!J144+drdp!S144)*'ABXY-TI1S'!$D144))</f>
        <v>0</v>
      </c>
      <c r="H144" s="18">
        <f>IF(D144="SING",(A144-A143)/2*Model!$W$7*(-SIN(Wellpath!$M144+Wellpath!$Q144) / GField),Model!$W$7*((drdp!B144)*'ABXY-TI1S'!$B144+(drdp!E144)*'ABXY-TI1S'!$C144+(drdp!H144)*'ABXY-TI1S'!$D144))</f>
        <v>0</v>
      </c>
      <c r="I144" s="18">
        <f>IF(D144="SING",(A144-A143)/2*Model!$W$7*(COS(Wellpath!$M144+Wellpath!$Q144) / GField),Model!$W$7*((drdp!C144)*'ABXY-TI1S'!$B144+(drdp!F144)*'ABXY-TI1S'!$C144+(drdp!I144)*'ABXY-TI1S'!$D144))</f>
        <v>0</v>
      </c>
      <c r="J144" s="18">
        <f>IF(D144="SING",0,Model!$W$7*((drdp!D144)*'ABXY-TI1S'!$B144+(drdp!G144)*'ABXY-TI1S'!$C144+(drdp!J144)*'ABXY-TI1S'!$D144))</f>
        <v>0</v>
      </c>
      <c r="K144" s="21">
        <f>SUM(E$3:E143)+H144</f>
        <v>0.17403456935221862</v>
      </c>
      <c r="L144" s="21">
        <f>SUM(F$3:F143)+I144</f>
        <v>-0.32205234499673907</v>
      </c>
      <c r="M144" s="21">
        <f>SUM(G$3:G143)+J144</f>
        <v>0.20662709844410332</v>
      </c>
      <c r="N144" s="21"/>
      <c r="O144" s="21"/>
      <c r="P144" s="21"/>
      <c r="Q144" s="19">
        <f t="shared" si="13"/>
        <v>3.0288031329612192E-2</v>
      </c>
      <c r="R144" s="19">
        <f t="shared" si="14"/>
        <v>0.10371771291789865</v>
      </c>
      <c r="S144" s="19">
        <f t="shared" si="15"/>
        <v>4.2694757811429167E-2</v>
      </c>
      <c r="T144" s="19">
        <f t="shared" si="16"/>
        <v>-5.6048241170379619E-2</v>
      </c>
      <c r="U144" s="19">
        <f t="shared" si="17"/>
        <v>3.5960258094218003E-2</v>
      </c>
      <c r="V144" s="19">
        <f t="shared" si="18"/>
        <v>-6.6544741593795531E-2</v>
      </c>
    </row>
    <row r="145" spans="1:22" x14ac:dyDescent="0.25">
      <c r="A145" s="26">
        <f>Wellpath!E145</f>
        <v>0</v>
      </c>
      <c r="B145" s="22">
        <v>0</v>
      </c>
      <c r="C145" s="22">
        <f>-COS(Wellpath!L145) / GField</f>
        <v>-0.10197162129779283</v>
      </c>
      <c r="D145" s="22">
        <f>(TAN(Dip) * COS(Wellpath!L145) * SIN(Wellpath!O145)) / GField</f>
        <v>0</v>
      </c>
      <c r="E145" s="20">
        <f>IF(D145="SING",(A146-A144)/2*Model!$W$7*(-SIN(Wellpath!$M145+Wellpath!$Q145) / GField),Model!$W$7*((drdp!B145+drdp!K145)*'ABXY-TI1S'!$B145+(drdp!E145+drdp!N145)*'ABXY-TI1S'!$C145+(drdp!H145+drdp!Q145)*'ABXY-TI1S'!$D145))</f>
        <v>0</v>
      </c>
      <c r="F145" s="20">
        <f>IF(D145="SING",(A146-A144)/2*Model!$W$7*(COS(Wellpath!$M145+Wellpath!$Q145) / GField),Model!$W$7*((drdp!C145+drdp!L145)*'ABXY-TI1S'!$B145+(drdp!F145+drdp!O145)*'ABXY-TI1S'!$C145+(drdp!I145+drdp!R145)*'ABXY-TI1S'!$D145))</f>
        <v>0</v>
      </c>
      <c r="G145" s="20">
        <f>IF(D145="SING",0,Model!$W$7*((drdp!D145+drdp!M145)*'ABXY-TI1S'!$B145+(drdp!G145+drdp!P145)*'ABXY-TI1S'!$C145+(drdp!J145+drdp!S145)*'ABXY-TI1S'!$D145))</f>
        <v>0</v>
      </c>
      <c r="H145" s="18">
        <f>IF(D145="SING",(A145-A144)/2*Model!$W$7*(-SIN(Wellpath!$M145+Wellpath!$Q145) / GField),Model!$W$7*((drdp!B145)*'ABXY-TI1S'!$B145+(drdp!E145)*'ABXY-TI1S'!$C145+(drdp!H145)*'ABXY-TI1S'!$D145))</f>
        <v>0</v>
      </c>
      <c r="I145" s="18">
        <f>IF(D145="SING",(A145-A144)/2*Model!$W$7*(COS(Wellpath!$M145+Wellpath!$Q145) / GField),Model!$W$7*((drdp!C145)*'ABXY-TI1S'!$B145+(drdp!F145)*'ABXY-TI1S'!$C145+(drdp!I145)*'ABXY-TI1S'!$D145))</f>
        <v>0</v>
      </c>
      <c r="J145" s="18">
        <f>IF(D145="SING",0,Model!$W$7*((drdp!D145)*'ABXY-TI1S'!$B145+(drdp!G145)*'ABXY-TI1S'!$C145+(drdp!J145)*'ABXY-TI1S'!$D145))</f>
        <v>0</v>
      </c>
      <c r="K145" s="21">
        <f>SUM(E$3:E144)+H145</f>
        <v>0.17403456935221862</v>
      </c>
      <c r="L145" s="21">
        <f>SUM(F$3:F144)+I145</f>
        <v>-0.32205234499673907</v>
      </c>
      <c r="M145" s="21">
        <f>SUM(G$3:G144)+J145</f>
        <v>0.20662709844410332</v>
      </c>
      <c r="N145" s="21"/>
      <c r="O145" s="21"/>
      <c r="P145" s="21"/>
      <c r="Q145" s="19">
        <f t="shared" si="13"/>
        <v>3.0288031329612192E-2</v>
      </c>
      <c r="R145" s="19">
        <f t="shared" si="14"/>
        <v>0.10371771291789865</v>
      </c>
      <c r="S145" s="19">
        <f t="shared" si="15"/>
        <v>4.2694757811429167E-2</v>
      </c>
      <c r="T145" s="19">
        <f t="shared" si="16"/>
        <v>-5.6048241170379619E-2</v>
      </c>
      <c r="U145" s="19">
        <f t="shared" si="17"/>
        <v>3.5960258094218003E-2</v>
      </c>
      <c r="V145" s="19">
        <f t="shared" si="18"/>
        <v>-6.6544741593795531E-2</v>
      </c>
    </row>
    <row r="146" spans="1:22" x14ac:dyDescent="0.25">
      <c r="A146" s="26">
        <f>Wellpath!E146</f>
        <v>0</v>
      </c>
      <c r="B146" s="22">
        <v>0</v>
      </c>
      <c r="C146" s="22">
        <f>-COS(Wellpath!L146) / GField</f>
        <v>-0.10197162129779283</v>
      </c>
      <c r="D146" s="22">
        <f>(TAN(Dip) * COS(Wellpath!L146) * SIN(Wellpath!O146)) / GField</f>
        <v>0</v>
      </c>
      <c r="E146" s="20">
        <f>IF(D146="SING",(A147-A145)/2*Model!$W$7*(-SIN(Wellpath!$M146+Wellpath!$Q146) / GField),Model!$W$7*((drdp!B146+drdp!K146)*'ABXY-TI1S'!$B146+(drdp!E146+drdp!N146)*'ABXY-TI1S'!$C146+(drdp!H146+drdp!Q146)*'ABXY-TI1S'!$D146))</f>
        <v>0</v>
      </c>
      <c r="F146" s="20">
        <f>IF(D146="SING",(A147-A145)/2*Model!$W$7*(COS(Wellpath!$M146+Wellpath!$Q146) / GField),Model!$W$7*((drdp!C146+drdp!L146)*'ABXY-TI1S'!$B146+(drdp!F146+drdp!O146)*'ABXY-TI1S'!$C146+(drdp!I146+drdp!R146)*'ABXY-TI1S'!$D146))</f>
        <v>0</v>
      </c>
      <c r="G146" s="20">
        <f>IF(D146="SING",0,Model!$W$7*((drdp!D146+drdp!M146)*'ABXY-TI1S'!$B146+(drdp!G146+drdp!P146)*'ABXY-TI1S'!$C146+(drdp!J146+drdp!S146)*'ABXY-TI1S'!$D146))</f>
        <v>0</v>
      </c>
      <c r="H146" s="18">
        <f>IF(D146="SING",(A146-A145)/2*Model!$W$7*(-SIN(Wellpath!$M146+Wellpath!$Q146) / GField),Model!$W$7*((drdp!B146)*'ABXY-TI1S'!$B146+(drdp!E146)*'ABXY-TI1S'!$C146+(drdp!H146)*'ABXY-TI1S'!$D146))</f>
        <v>0</v>
      </c>
      <c r="I146" s="18">
        <f>IF(D146="SING",(A146-A145)/2*Model!$W$7*(COS(Wellpath!$M146+Wellpath!$Q146) / GField),Model!$W$7*((drdp!C146)*'ABXY-TI1S'!$B146+(drdp!F146)*'ABXY-TI1S'!$C146+(drdp!I146)*'ABXY-TI1S'!$D146))</f>
        <v>0</v>
      </c>
      <c r="J146" s="18">
        <f>IF(D146="SING",0,Model!$W$7*((drdp!D146)*'ABXY-TI1S'!$B146+(drdp!G146)*'ABXY-TI1S'!$C146+(drdp!J146)*'ABXY-TI1S'!$D146))</f>
        <v>0</v>
      </c>
      <c r="K146" s="21">
        <f>SUM(E$3:E145)+H146</f>
        <v>0.17403456935221862</v>
      </c>
      <c r="L146" s="21">
        <f>SUM(F$3:F145)+I146</f>
        <v>-0.32205234499673907</v>
      </c>
      <c r="M146" s="21">
        <f>SUM(G$3:G145)+J146</f>
        <v>0.20662709844410332</v>
      </c>
      <c r="N146" s="21"/>
      <c r="O146" s="21"/>
      <c r="P146" s="21"/>
      <c r="Q146" s="19">
        <f t="shared" si="13"/>
        <v>3.0288031329612192E-2</v>
      </c>
      <c r="R146" s="19">
        <f t="shared" si="14"/>
        <v>0.10371771291789865</v>
      </c>
      <c r="S146" s="19">
        <f t="shared" si="15"/>
        <v>4.2694757811429167E-2</v>
      </c>
      <c r="T146" s="19">
        <f t="shared" si="16"/>
        <v>-5.6048241170379619E-2</v>
      </c>
      <c r="U146" s="19">
        <f t="shared" si="17"/>
        <v>3.5960258094218003E-2</v>
      </c>
      <c r="V146" s="19">
        <f t="shared" si="18"/>
        <v>-6.6544741593795531E-2</v>
      </c>
    </row>
    <row r="147" spans="1:22" x14ac:dyDescent="0.25">
      <c r="A147" s="26">
        <f>Wellpath!E147</f>
        <v>0</v>
      </c>
      <c r="B147" s="22">
        <v>0</v>
      </c>
      <c r="C147" s="22">
        <f>-COS(Wellpath!L147) / GField</f>
        <v>-0.10197162129779283</v>
      </c>
      <c r="D147" s="22">
        <f>(TAN(Dip) * COS(Wellpath!L147) * SIN(Wellpath!O147)) / GField</f>
        <v>0</v>
      </c>
      <c r="E147" s="20">
        <f>IF(D147="SING",(A148-A146)/2*Model!$W$7*(-SIN(Wellpath!$M147+Wellpath!$Q147) / GField),Model!$W$7*((drdp!B147+drdp!K147)*'ABXY-TI1S'!$B147+(drdp!E147+drdp!N147)*'ABXY-TI1S'!$C147+(drdp!H147+drdp!Q147)*'ABXY-TI1S'!$D147))</f>
        <v>0</v>
      </c>
      <c r="F147" s="20">
        <f>IF(D147="SING",(A148-A146)/2*Model!$W$7*(COS(Wellpath!$M147+Wellpath!$Q147) / GField),Model!$W$7*((drdp!C147+drdp!L147)*'ABXY-TI1S'!$B147+(drdp!F147+drdp!O147)*'ABXY-TI1S'!$C147+(drdp!I147+drdp!R147)*'ABXY-TI1S'!$D147))</f>
        <v>0</v>
      </c>
      <c r="G147" s="20">
        <f>IF(D147="SING",0,Model!$W$7*((drdp!D147+drdp!M147)*'ABXY-TI1S'!$B147+(drdp!G147+drdp!P147)*'ABXY-TI1S'!$C147+(drdp!J147+drdp!S147)*'ABXY-TI1S'!$D147))</f>
        <v>0</v>
      </c>
      <c r="H147" s="18">
        <f>IF(D147="SING",(A147-A146)/2*Model!$W$7*(-SIN(Wellpath!$M147+Wellpath!$Q147) / GField),Model!$W$7*((drdp!B147)*'ABXY-TI1S'!$B147+(drdp!E147)*'ABXY-TI1S'!$C147+(drdp!H147)*'ABXY-TI1S'!$D147))</f>
        <v>0</v>
      </c>
      <c r="I147" s="18">
        <f>IF(D147="SING",(A147-A146)/2*Model!$W$7*(COS(Wellpath!$M147+Wellpath!$Q147) / GField),Model!$W$7*((drdp!C147)*'ABXY-TI1S'!$B147+(drdp!F147)*'ABXY-TI1S'!$C147+(drdp!I147)*'ABXY-TI1S'!$D147))</f>
        <v>0</v>
      </c>
      <c r="J147" s="18">
        <f>IF(D147="SING",0,Model!$W$7*((drdp!D147)*'ABXY-TI1S'!$B147+(drdp!G147)*'ABXY-TI1S'!$C147+(drdp!J147)*'ABXY-TI1S'!$D147))</f>
        <v>0</v>
      </c>
      <c r="K147" s="21">
        <f>SUM(E$3:E146)+H147</f>
        <v>0.17403456935221862</v>
      </c>
      <c r="L147" s="21">
        <f>SUM(F$3:F146)+I147</f>
        <v>-0.32205234499673907</v>
      </c>
      <c r="M147" s="21">
        <f>SUM(G$3:G146)+J147</f>
        <v>0.20662709844410332</v>
      </c>
      <c r="N147" s="21"/>
      <c r="O147" s="21"/>
      <c r="P147" s="21"/>
      <c r="Q147" s="19">
        <f t="shared" si="13"/>
        <v>3.0288031329612192E-2</v>
      </c>
      <c r="R147" s="19">
        <f t="shared" si="14"/>
        <v>0.10371771291789865</v>
      </c>
      <c r="S147" s="19">
        <f t="shared" si="15"/>
        <v>4.2694757811429167E-2</v>
      </c>
      <c r="T147" s="19">
        <f t="shared" si="16"/>
        <v>-5.6048241170379619E-2</v>
      </c>
      <c r="U147" s="19">
        <f t="shared" si="17"/>
        <v>3.5960258094218003E-2</v>
      </c>
      <c r="V147" s="19">
        <f t="shared" si="18"/>
        <v>-6.6544741593795531E-2</v>
      </c>
    </row>
    <row r="148" spans="1:22" x14ac:dyDescent="0.25">
      <c r="A148" s="26">
        <f>Wellpath!E148</f>
        <v>0</v>
      </c>
      <c r="B148" s="22">
        <v>0</v>
      </c>
      <c r="C148" s="22">
        <f>-COS(Wellpath!L148) / GField</f>
        <v>-0.10197162129779283</v>
      </c>
      <c r="D148" s="22">
        <f>(TAN(Dip) * COS(Wellpath!L148) * SIN(Wellpath!O148)) / GField</f>
        <v>0</v>
      </c>
      <c r="E148" s="20">
        <f>IF(D148="SING",(A149-A147)/2*Model!$W$7*(-SIN(Wellpath!$M148+Wellpath!$Q148) / GField),Model!$W$7*((drdp!B148+drdp!K148)*'ABXY-TI1S'!$B148+(drdp!E148+drdp!N148)*'ABXY-TI1S'!$C148+(drdp!H148+drdp!Q148)*'ABXY-TI1S'!$D148))</f>
        <v>0</v>
      </c>
      <c r="F148" s="20">
        <f>IF(D148="SING",(A149-A147)/2*Model!$W$7*(COS(Wellpath!$M148+Wellpath!$Q148) / GField),Model!$W$7*((drdp!C148+drdp!L148)*'ABXY-TI1S'!$B148+(drdp!F148+drdp!O148)*'ABXY-TI1S'!$C148+(drdp!I148+drdp!R148)*'ABXY-TI1S'!$D148))</f>
        <v>0</v>
      </c>
      <c r="G148" s="20">
        <f>IF(D148="SING",0,Model!$W$7*((drdp!D148+drdp!M148)*'ABXY-TI1S'!$B148+(drdp!G148+drdp!P148)*'ABXY-TI1S'!$C148+(drdp!J148+drdp!S148)*'ABXY-TI1S'!$D148))</f>
        <v>0</v>
      </c>
      <c r="H148" s="18">
        <f>IF(D148="SING",(A148-A147)/2*Model!$W$7*(-SIN(Wellpath!$M148+Wellpath!$Q148) / GField),Model!$W$7*((drdp!B148)*'ABXY-TI1S'!$B148+(drdp!E148)*'ABXY-TI1S'!$C148+(drdp!H148)*'ABXY-TI1S'!$D148))</f>
        <v>0</v>
      </c>
      <c r="I148" s="18">
        <f>IF(D148="SING",(A148-A147)/2*Model!$W$7*(COS(Wellpath!$M148+Wellpath!$Q148) / GField),Model!$W$7*((drdp!C148)*'ABXY-TI1S'!$B148+(drdp!F148)*'ABXY-TI1S'!$C148+(drdp!I148)*'ABXY-TI1S'!$D148))</f>
        <v>0</v>
      </c>
      <c r="J148" s="18">
        <f>IF(D148="SING",0,Model!$W$7*((drdp!D148)*'ABXY-TI1S'!$B148+(drdp!G148)*'ABXY-TI1S'!$C148+(drdp!J148)*'ABXY-TI1S'!$D148))</f>
        <v>0</v>
      </c>
      <c r="K148" s="21">
        <f>SUM(E$3:E147)+H148</f>
        <v>0.17403456935221862</v>
      </c>
      <c r="L148" s="21">
        <f>SUM(F$3:F147)+I148</f>
        <v>-0.32205234499673907</v>
      </c>
      <c r="M148" s="21">
        <f>SUM(G$3:G147)+J148</f>
        <v>0.20662709844410332</v>
      </c>
      <c r="N148" s="21"/>
      <c r="O148" s="21"/>
      <c r="P148" s="21"/>
      <c r="Q148" s="19">
        <f t="shared" si="13"/>
        <v>3.0288031329612192E-2</v>
      </c>
      <c r="R148" s="19">
        <f t="shared" si="14"/>
        <v>0.10371771291789865</v>
      </c>
      <c r="S148" s="19">
        <f t="shared" si="15"/>
        <v>4.2694757811429167E-2</v>
      </c>
      <c r="T148" s="19">
        <f t="shared" si="16"/>
        <v>-5.6048241170379619E-2</v>
      </c>
      <c r="U148" s="19">
        <f t="shared" si="17"/>
        <v>3.5960258094218003E-2</v>
      </c>
      <c r="V148" s="19">
        <f t="shared" si="18"/>
        <v>-6.6544741593795531E-2</v>
      </c>
    </row>
    <row r="149" spans="1:22" x14ac:dyDescent="0.25">
      <c r="A149" s="26">
        <f>Wellpath!E149</f>
        <v>0</v>
      </c>
      <c r="B149" s="22">
        <v>0</v>
      </c>
      <c r="C149" s="22">
        <f>-COS(Wellpath!L149) / GField</f>
        <v>-0.10197162129779283</v>
      </c>
      <c r="D149" s="22">
        <f>(TAN(Dip) * COS(Wellpath!L149) * SIN(Wellpath!O149)) / GField</f>
        <v>0</v>
      </c>
      <c r="E149" s="20">
        <f>IF(D149="SING",(A150-A148)/2*Model!$W$7*(-SIN(Wellpath!$M149+Wellpath!$Q149) / GField),Model!$W$7*((drdp!B149+drdp!K149)*'ABXY-TI1S'!$B149+(drdp!E149+drdp!N149)*'ABXY-TI1S'!$C149+(drdp!H149+drdp!Q149)*'ABXY-TI1S'!$D149))</f>
        <v>0</v>
      </c>
      <c r="F149" s="20">
        <f>IF(D149="SING",(A150-A148)/2*Model!$W$7*(COS(Wellpath!$M149+Wellpath!$Q149) / GField),Model!$W$7*((drdp!C149+drdp!L149)*'ABXY-TI1S'!$B149+(drdp!F149+drdp!O149)*'ABXY-TI1S'!$C149+(drdp!I149+drdp!R149)*'ABXY-TI1S'!$D149))</f>
        <v>0</v>
      </c>
      <c r="G149" s="20">
        <f>IF(D149="SING",0,Model!$W$7*((drdp!D149+drdp!M149)*'ABXY-TI1S'!$B149+(drdp!G149+drdp!P149)*'ABXY-TI1S'!$C149+(drdp!J149+drdp!S149)*'ABXY-TI1S'!$D149))</f>
        <v>0</v>
      </c>
      <c r="H149" s="18">
        <f>IF(D149="SING",(A149-A148)/2*Model!$W$7*(-SIN(Wellpath!$M149+Wellpath!$Q149) / GField),Model!$W$7*((drdp!B149)*'ABXY-TI1S'!$B149+(drdp!E149)*'ABXY-TI1S'!$C149+(drdp!H149)*'ABXY-TI1S'!$D149))</f>
        <v>0</v>
      </c>
      <c r="I149" s="18">
        <f>IF(D149="SING",(A149-A148)/2*Model!$W$7*(COS(Wellpath!$M149+Wellpath!$Q149) / GField),Model!$W$7*((drdp!C149)*'ABXY-TI1S'!$B149+(drdp!F149)*'ABXY-TI1S'!$C149+(drdp!I149)*'ABXY-TI1S'!$D149))</f>
        <v>0</v>
      </c>
      <c r="J149" s="18">
        <f>IF(D149="SING",0,Model!$W$7*((drdp!D149)*'ABXY-TI1S'!$B149+(drdp!G149)*'ABXY-TI1S'!$C149+(drdp!J149)*'ABXY-TI1S'!$D149))</f>
        <v>0</v>
      </c>
      <c r="K149" s="21">
        <f>SUM(E$3:E148)+H149</f>
        <v>0.17403456935221862</v>
      </c>
      <c r="L149" s="21">
        <f>SUM(F$3:F148)+I149</f>
        <v>-0.32205234499673907</v>
      </c>
      <c r="M149" s="21">
        <f>SUM(G$3:G148)+J149</f>
        <v>0.20662709844410332</v>
      </c>
      <c r="N149" s="21"/>
      <c r="O149" s="21"/>
      <c r="P149" s="21"/>
      <c r="Q149" s="19">
        <f t="shared" si="13"/>
        <v>3.0288031329612192E-2</v>
      </c>
      <c r="R149" s="19">
        <f t="shared" si="14"/>
        <v>0.10371771291789865</v>
      </c>
      <c r="S149" s="19">
        <f t="shared" si="15"/>
        <v>4.2694757811429167E-2</v>
      </c>
      <c r="T149" s="19">
        <f t="shared" si="16"/>
        <v>-5.6048241170379619E-2</v>
      </c>
      <c r="U149" s="19">
        <f t="shared" si="17"/>
        <v>3.5960258094218003E-2</v>
      </c>
      <c r="V149" s="19">
        <f t="shared" si="18"/>
        <v>-6.6544741593795531E-2</v>
      </c>
    </row>
    <row r="150" spans="1:22" x14ac:dyDescent="0.25">
      <c r="A150" s="26">
        <f>Wellpath!E150</f>
        <v>0</v>
      </c>
      <c r="B150" s="22">
        <v>0</v>
      </c>
      <c r="C150" s="22">
        <f>-COS(Wellpath!L150) / GField</f>
        <v>-0.10197162129779283</v>
      </c>
      <c r="D150" s="22">
        <f>(TAN(Dip) * COS(Wellpath!L150) * SIN(Wellpath!O150)) / GField</f>
        <v>0</v>
      </c>
      <c r="E150" s="20">
        <f>IF(D150="SING",(A151-A149)/2*Model!$W$7*(-SIN(Wellpath!$M150+Wellpath!$Q150) / GField),Model!$W$7*((drdp!B150+drdp!K150)*'ABXY-TI1S'!$B150+(drdp!E150+drdp!N150)*'ABXY-TI1S'!$C150+(drdp!H150+drdp!Q150)*'ABXY-TI1S'!$D150))</f>
        <v>0</v>
      </c>
      <c r="F150" s="20">
        <f>IF(D150="SING",(A151-A149)/2*Model!$W$7*(COS(Wellpath!$M150+Wellpath!$Q150) / GField),Model!$W$7*((drdp!C150+drdp!L150)*'ABXY-TI1S'!$B150+(drdp!F150+drdp!O150)*'ABXY-TI1S'!$C150+(drdp!I150+drdp!R150)*'ABXY-TI1S'!$D150))</f>
        <v>0</v>
      </c>
      <c r="G150" s="20">
        <f>IF(D150="SING",0,Model!$W$7*((drdp!D150+drdp!M150)*'ABXY-TI1S'!$B150+(drdp!G150+drdp!P150)*'ABXY-TI1S'!$C150+(drdp!J150+drdp!S150)*'ABXY-TI1S'!$D150))</f>
        <v>0</v>
      </c>
      <c r="H150" s="18">
        <f>IF(D150="SING",(A150-A149)/2*Model!$W$7*(-SIN(Wellpath!$M150+Wellpath!$Q150) / GField),Model!$W$7*((drdp!B150)*'ABXY-TI1S'!$B150+(drdp!E150)*'ABXY-TI1S'!$C150+(drdp!H150)*'ABXY-TI1S'!$D150))</f>
        <v>0</v>
      </c>
      <c r="I150" s="18">
        <f>IF(D150="SING",(A150-A149)/2*Model!$W$7*(COS(Wellpath!$M150+Wellpath!$Q150) / GField),Model!$W$7*((drdp!C150)*'ABXY-TI1S'!$B150+(drdp!F150)*'ABXY-TI1S'!$C150+(drdp!I150)*'ABXY-TI1S'!$D150))</f>
        <v>0</v>
      </c>
      <c r="J150" s="18">
        <f>IF(D150="SING",0,Model!$W$7*((drdp!D150)*'ABXY-TI1S'!$B150+(drdp!G150)*'ABXY-TI1S'!$C150+(drdp!J150)*'ABXY-TI1S'!$D150))</f>
        <v>0</v>
      </c>
      <c r="K150" s="21">
        <f>SUM(E$3:E149)+H150</f>
        <v>0.17403456935221862</v>
      </c>
      <c r="L150" s="21">
        <f>SUM(F$3:F149)+I150</f>
        <v>-0.32205234499673907</v>
      </c>
      <c r="M150" s="21">
        <f>SUM(G$3:G149)+J150</f>
        <v>0.20662709844410332</v>
      </c>
      <c r="N150" s="21"/>
      <c r="O150" s="21"/>
      <c r="P150" s="21"/>
      <c r="Q150" s="19">
        <f t="shared" si="13"/>
        <v>3.0288031329612192E-2</v>
      </c>
      <c r="R150" s="19">
        <f t="shared" si="14"/>
        <v>0.10371771291789865</v>
      </c>
      <c r="S150" s="19">
        <f t="shared" si="15"/>
        <v>4.2694757811429167E-2</v>
      </c>
      <c r="T150" s="19">
        <f t="shared" si="16"/>
        <v>-5.6048241170379619E-2</v>
      </c>
      <c r="U150" s="19">
        <f t="shared" si="17"/>
        <v>3.5960258094218003E-2</v>
      </c>
      <c r="V150" s="19">
        <f t="shared" si="18"/>
        <v>-6.6544741593795531E-2</v>
      </c>
    </row>
    <row r="151" spans="1:22" x14ac:dyDescent="0.25">
      <c r="A151" s="26">
        <f>Wellpath!E151</f>
        <v>0</v>
      </c>
      <c r="B151" s="22">
        <v>0</v>
      </c>
      <c r="C151" s="22">
        <f>-COS(Wellpath!L151) / GField</f>
        <v>-0.10197162129779283</v>
      </c>
      <c r="D151" s="22">
        <f>(TAN(Dip) * COS(Wellpath!L151) * SIN(Wellpath!O151)) / GField</f>
        <v>0</v>
      </c>
      <c r="E151" s="20">
        <f>IF(D151="SING",(A152-A150)/2*Model!$W$7*(-SIN(Wellpath!$M151+Wellpath!$Q151) / GField),Model!$W$7*((drdp!B151+drdp!K151)*'ABXY-TI1S'!$B151+(drdp!E151+drdp!N151)*'ABXY-TI1S'!$C151+(drdp!H151+drdp!Q151)*'ABXY-TI1S'!$D151))</f>
        <v>0</v>
      </c>
      <c r="F151" s="20">
        <f>IF(D151="SING",(A152-A150)/2*Model!$W$7*(COS(Wellpath!$M151+Wellpath!$Q151) / GField),Model!$W$7*((drdp!C151+drdp!L151)*'ABXY-TI1S'!$B151+(drdp!F151+drdp!O151)*'ABXY-TI1S'!$C151+(drdp!I151+drdp!R151)*'ABXY-TI1S'!$D151))</f>
        <v>0</v>
      </c>
      <c r="G151" s="20">
        <f>IF(D151="SING",0,Model!$W$7*((drdp!D151+drdp!M151)*'ABXY-TI1S'!$B151+(drdp!G151+drdp!P151)*'ABXY-TI1S'!$C151+(drdp!J151+drdp!S151)*'ABXY-TI1S'!$D151))</f>
        <v>0</v>
      </c>
      <c r="H151" s="18">
        <f>IF(D151="SING",(A151-A150)/2*Model!$W$7*(-SIN(Wellpath!$M151+Wellpath!$Q151) / GField),Model!$W$7*((drdp!B151)*'ABXY-TI1S'!$B151+(drdp!E151)*'ABXY-TI1S'!$C151+(drdp!H151)*'ABXY-TI1S'!$D151))</f>
        <v>0</v>
      </c>
      <c r="I151" s="18">
        <f>IF(D151="SING",(A151-A150)/2*Model!$W$7*(COS(Wellpath!$M151+Wellpath!$Q151) / GField),Model!$W$7*((drdp!C151)*'ABXY-TI1S'!$B151+(drdp!F151)*'ABXY-TI1S'!$C151+(drdp!I151)*'ABXY-TI1S'!$D151))</f>
        <v>0</v>
      </c>
      <c r="J151" s="18">
        <f>IF(D151="SING",0,Model!$W$7*((drdp!D151)*'ABXY-TI1S'!$B151+(drdp!G151)*'ABXY-TI1S'!$C151+(drdp!J151)*'ABXY-TI1S'!$D151))</f>
        <v>0</v>
      </c>
      <c r="K151" s="21">
        <f>SUM(E$3:E150)+H151</f>
        <v>0.17403456935221862</v>
      </c>
      <c r="L151" s="21">
        <f>SUM(F$3:F150)+I151</f>
        <v>-0.32205234499673907</v>
      </c>
      <c r="M151" s="21">
        <f>SUM(G$3:G150)+J151</f>
        <v>0.20662709844410332</v>
      </c>
      <c r="N151" s="21"/>
      <c r="O151" s="21"/>
      <c r="P151" s="21"/>
      <c r="Q151" s="19">
        <f t="shared" si="13"/>
        <v>3.0288031329612192E-2</v>
      </c>
      <c r="R151" s="19">
        <f t="shared" si="14"/>
        <v>0.10371771291789865</v>
      </c>
      <c r="S151" s="19">
        <f t="shared" si="15"/>
        <v>4.2694757811429167E-2</v>
      </c>
      <c r="T151" s="19">
        <f t="shared" si="16"/>
        <v>-5.6048241170379619E-2</v>
      </c>
      <c r="U151" s="19">
        <f t="shared" si="17"/>
        <v>3.5960258094218003E-2</v>
      </c>
      <c r="V151" s="19">
        <f t="shared" si="18"/>
        <v>-6.6544741593795531E-2</v>
      </c>
    </row>
    <row r="152" spans="1:22" x14ac:dyDescent="0.25">
      <c r="A152" s="26">
        <f>Wellpath!E152</f>
        <v>0</v>
      </c>
      <c r="B152" s="22">
        <v>0</v>
      </c>
      <c r="C152" s="22">
        <f>-COS(Wellpath!L152) / GField</f>
        <v>-0.10197162129779283</v>
      </c>
      <c r="D152" s="22">
        <f>(TAN(Dip) * COS(Wellpath!L152) * SIN(Wellpath!O152)) / GField</f>
        <v>0</v>
      </c>
      <c r="E152" s="20">
        <f>IF(D152="SING",(A153-A151)/2*Model!$W$7*(-SIN(Wellpath!$M152+Wellpath!$Q152) / GField),Model!$W$7*((drdp!B152+drdp!K152)*'ABXY-TI1S'!$B152+(drdp!E152+drdp!N152)*'ABXY-TI1S'!$C152+(drdp!H152+drdp!Q152)*'ABXY-TI1S'!$D152))</f>
        <v>0</v>
      </c>
      <c r="F152" s="20">
        <f>IF(D152="SING",(A153-A151)/2*Model!$W$7*(COS(Wellpath!$M152+Wellpath!$Q152) / GField),Model!$W$7*((drdp!C152+drdp!L152)*'ABXY-TI1S'!$B152+(drdp!F152+drdp!O152)*'ABXY-TI1S'!$C152+(drdp!I152+drdp!R152)*'ABXY-TI1S'!$D152))</f>
        <v>0</v>
      </c>
      <c r="G152" s="20">
        <f>IF(D152="SING",0,Model!$W$7*((drdp!D152+drdp!M152)*'ABXY-TI1S'!$B152+(drdp!G152+drdp!P152)*'ABXY-TI1S'!$C152+(drdp!J152+drdp!S152)*'ABXY-TI1S'!$D152))</f>
        <v>0</v>
      </c>
      <c r="H152" s="18">
        <f>IF(D152="SING",(A152-A151)/2*Model!$W$7*(-SIN(Wellpath!$M152+Wellpath!$Q152) / GField),Model!$W$7*((drdp!B152)*'ABXY-TI1S'!$B152+(drdp!E152)*'ABXY-TI1S'!$C152+(drdp!H152)*'ABXY-TI1S'!$D152))</f>
        <v>0</v>
      </c>
      <c r="I152" s="18">
        <f>IF(D152="SING",(A152-A151)/2*Model!$W$7*(COS(Wellpath!$M152+Wellpath!$Q152) / GField),Model!$W$7*((drdp!C152)*'ABXY-TI1S'!$B152+(drdp!F152)*'ABXY-TI1S'!$C152+(drdp!I152)*'ABXY-TI1S'!$D152))</f>
        <v>0</v>
      </c>
      <c r="J152" s="18">
        <f>IF(D152="SING",0,Model!$W$7*((drdp!D152)*'ABXY-TI1S'!$B152+(drdp!G152)*'ABXY-TI1S'!$C152+(drdp!J152)*'ABXY-TI1S'!$D152))</f>
        <v>0</v>
      </c>
      <c r="K152" s="21">
        <f>SUM(E$3:E151)+H152</f>
        <v>0.17403456935221862</v>
      </c>
      <c r="L152" s="21">
        <f>SUM(F$3:F151)+I152</f>
        <v>-0.32205234499673907</v>
      </c>
      <c r="M152" s="21">
        <f>SUM(G$3:G151)+J152</f>
        <v>0.20662709844410332</v>
      </c>
      <c r="N152" s="21"/>
      <c r="O152" s="21"/>
      <c r="P152" s="21"/>
      <c r="Q152" s="19">
        <f t="shared" si="13"/>
        <v>3.0288031329612192E-2</v>
      </c>
      <c r="R152" s="19">
        <f t="shared" si="14"/>
        <v>0.10371771291789865</v>
      </c>
      <c r="S152" s="19">
        <f t="shared" si="15"/>
        <v>4.2694757811429167E-2</v>
      </c>
      <c r="T152" s="19">
        <f t="shared" si="16"/>
        <v>-5.6048241170379619E-2</v>
      </c>
      <c r="U152" s="19">
        <f t="shared" si="17"/>
        <v>3.5960258094218003E-2</v>
      </c>
      <c r="V152" s="19">
        <f t="shared" si="18"/>
        <v>-6.6544741593795531E-2</v>
      </c>
    </row>
    <row r="153" spans="1:22" x14ac:dyDescent="0.25">
      <c r="A153" s="26">
        <f>Wellpath!E153</f>
        <v>0</v>
      </c>
      <c r="B153" s="22">
        <v>0</v>
      </c>
      <c r="C153" s="22">
        <f>-COS(Wellpath!L153) / GField</f>
        <v>-0.10197162129779283</v>
      </c>
      <c r="D153" s="22">
        <f>(TAN(Dip) * COS(Wellpath!L153) * SIN(Wellpath!O153)) / GField</f>
        <v>0</v>
      </c>
      <c r="E153" s="20">
        <f>IF(D153="SING",(A154-A152)/2*Model!$W$7*(-SIN(Wellpath!$M153+Wellpath!$Q153) / GField),Model!$W$7*((drdp!B153+drdp!K153)*'ABXY-TI1S'!$B153+(drdp!E153+drdp!N153)*'ABXY-TI1S'!$C153+(drdp!H153+drdp!Q153)*'ABXY-TI1S'!$D153))</f>
        <v>0</v>
      </c>
      <c r="F153" s="20">
        <f>IF(D153="SING",(A154-A152)/2*Model!$W$7*(COS(Wellpath!$M153+Wellpath!$Q153) / GField),Model!$W$7*((drdp!C153+drdp!L153)*'ABXY-TI1S'!$B153+(drdp!F153+drdp!O153)*'ABXY-TI1S'!$C153+(drdp!I153+drdp!R153)*'ABXY-TI1S'!$D153))</f>
        <v>0</v>
      </c>
      <c r="G153" s="20">
        <f>IF(D153="SING",0,Model!$W$7*((drdp!D153+drdp!M153)*'ABXY-TI1S'!$B153+(drdp!G153+drdp!P153)*'ABXY-TI1S'!$C153+(drdp!J153+drdp!S153)*'ABXY-TI1S'!$D153))</f>
        <v>0</v>
      </c>
      <c r="H153" s="18">
        <f>IF(D153="SING",(A153-A152)/2*Model!$W$7*(-SIN(Wellpath!$M153+Wellpath!$Q153) / GField),Model!$W$7*((drdp!B153)*'ABXY-TI1S'!$B153+(drdp!E153)*'ABXY-TI1S'!$C153+(drdp!H153)*'ABXY-TI1S'!$D153))</f>
        <v>0</v>
      </c>
      <c r="I153" s="18">
        <f>IF(D153="SING",(A153-A152)/2*Model!$W$7*(COS(Wellpath!$M153+Wellpath!$Q153) / GField),Model!$W$7*((drdp!C153)*'ABXY-TI1S'!$B153+(drdp!F153)*'ABXY-TI1S'!$C153+(drdp!I153)*'ABXY-TI1S'!$D153))</f>
        <v>0</v>
      </c>
      <c r="J153" s="18">
        <f>IF(D153="SING",0,Model!$W$7*((drdp!D153)*'ABXY-TI1S'!$B153+(drdp!G153)*'ABXY-TI1S'!$C153+(drdp!J153)*'ABXY-TI1S'!$D153))</f>
        <v>0</v>
      </c>
      <c r="K153" s="21">
        <f>SUM(E$3:E152)+H153</f>
        <v>0.17403456935221862</v>
      </c>
      <c r="L153" s="21">
        <f>SUM(F$3:F152)+I153</f>
        <v>-0.32205234499673907</v>
      </c>
      <c r="M153" s="21">
        <f>SUM(G$3:G152)+J153</f>
        <v>0.20662709844410332</v>
      </c>
      <c r="N153" s="21"/>
      <c r="O153" s="21"/>
      <c r="P153" s="21"/>
      <c r="Q153" s="19">
        <f t="shared" si="13"/>
        <v>3.0288031329612192E-2</v>
      </c>
      <c r="R153" s="19">
        <f t="shared" si="14"/>
        <v>0.10371771291789865</v>
      </c>
      <c r="S153" s="19">
        <f t="shared" si="15"/>
        <v>4.2694757811429167E-2</v>
      </c>
      <c r="T153" s="19">
        <f t="shared" si="16"/>
        <v>-5.6048241170379619E-2</v>
      </c>
      <c r="U153" s="19">
        <f t="shared" si="17"/>
        <v>3.5960258094218003E-2</v>
      </c>
      <c r="V153" s="19">
        <f t="shared" si="18"/>
        <v>-6.6544741593795531E-2</v>
      </c>
    </row>
    <row r="154" spans="1:22" x14ac:dyDescent="0.25">
      <c r="A154" s="26">
        <f>Wellpath!E154</f>
        <v>0</v>
      </c>
      <c r="B154" s="22">
        <v>0</v>
      </c>
      <c r="C154" s="22">
        <f>-COS(Wellpath!L154) / GField</f>
        <v>-0.10197162129779283</v>
      </c>
      <c r="D154" s="22">
        <f>(TAN(Dip) * COS(Wellpath!L154) * SIN(Wellpath!O154)) / GField</f>
        <v>0</v>
      </c>
      <c r="E154" s="20">
        <f>IF(D154="SING",(A155-A153)/2*Model!$W$7*(-SIN(Wellpath!$M154+Wellpath!$Q154) / GField),Model!$W$7*((drdp!B154+drdp!K154)*'ABXY-TI1S'!$B154+(drdp!E154+drdp!N154)*'ABXY-TI1S'!$C154+(drdp!H154+drdp!Q154)*'ABXY-TI1S'!$D154))</f>
        <v>0</v>
      </c>
      <c r="F154" s="20">
        <f>IF(D154="SING",(A155-A153)/2*Model!$W$7*(COS(Wellpath!$M154+Wellpath!$Q154) / GField),Model!$W$7*((drdp!C154+drdp!L154)*'ABXY-TI1S'!$B154+(drdp!F154+drdp!O154)*'ABXY-TI1S'!$C154+(drdp!I154+drdp!R154)*'ABXY-TI1S'!$D154))</f>
        <v>0</v>
      </c>
      <c r="G154" s="20">
        <f>IF(D154="SING",0,Model!$W$7*((drdp!D154+drdp!M154)*'ABXY-TI1S'!$B154+(drdp!G154+drdp!P154)*'ABXY-TI1S'!$C154+(drdp!J154+drdp!S154)*'ABXY-TI1S'!$D154))</f>
        <v>0</v>
      </c>
      <c r="H154" s="18">
        <f>IF(D154="SING",(A154-A153)/2*Model!$W$7*(-SIN(Wellpath!$M154+Wellpath!$Q154) / GField),Model!$W$7*((drdp!B154)*'ABXY-TI1S'!$B154+(drdp!E154)*'ABXY-TI1S'!$C154+(drdp!H154)*'ABXY-TI1S'!$D154))</f>
        <v>0</v>
      </c>
      <c r="I154" s="18">
        <f>IF(D154="SING",(A154-A153)/2*Model!$W$7*(COS(Wellpath!$M154+Wellpath!$Q154) / GField),Model!$W$7*((drdp!C154)*'ABXY-TI1S'!$B154+(drdp!F154)*'ABXY-TI1S'!$C154+(drdp!I154)*'ABXY-TI1S'!$D154))</f>
        <v>0</v>
      </c>
      <c r="J154" s="18">
        <f>IF(D154="SING",0,Model!$W$7*((drdp!D154)*'ABXY-TI1S'!$B154+(drdp!G154)*'ABXY-TI1S'!$C154+(drdp!J154)*'ABXY-TI1S'!$D154))</f>
        <v>0</v>
      </c>
      <c r="K154" s="21">
        <f>SUM(E$3:E153)+H154</f>
        <v>0.17403456935221862</v>
      </c>
      <c r="L154" s="21">
        <f>SUM(F$3:F153)+I154</f>
        <v>-0.32205234499673907</v>
      </c>
      <c r="M154" s="21">
        <f>SUM(G$3:G153)+J154</f>
        <v>0.20662709844410332</v>
      </c>
      <c r="N154" s="21"/>
      <c r="O154" s="21"/>
      <c r="P154" s="21"/>
      <c r="Q154" s="19">
        <f t="shared" si="13"/>
        <v>3.0288031329612192E-2</v>
      </c>
      <c r="R154" s="19">
        <f t="shared" si="14"/>
        <v>0.10371771291789865</v>
      </c>
      <c r="S154" s="19">
        <f t="shared" si="15"/>
        <v>4.2694757811429167E-2</v>
      </c>
      <c r="T154" s="19">
        <f t="shared" si="16"/>
        <v>-5.6048241170379619E-2</v>
      </c>
      <c r="U154" s="19">
        <f t="shared" si="17"/>
        <v>3.5960258094218003E-2</v>
      </c>
      <c r="V154" s="19">
        <f t="shared" si="18"/>
        <v>-6.6544741593795531E-2</v>
      </c>
    </row>
    <row r="155" spans="1:22" x14ac:dyDescent="0.25">
      <c r="A155" s="26">
        <f>Wellpath!E155</f>
        <v>0</v>
      </c>
      <c r="B155" s="22">
        <v>0</v>
      </c>
      <c r="C155" s="22">
        <f>-COS(Wellpath!L155) / GField</f>
        <v>-0.10197162129779283</v>
      </c>
      <c r="D155" s="22">
        <f>(TAN(Dip) * COS(Wellpath!L155) * SIN(Wellpath!O155)) / GField</f>
        <v>0</v>
      </c>
      <c r="E155" s="20">
        <f>IF(D155="SING",(A156-A154)/2*Model!$W$7*(-SIN(Wellpath!$M155+Wellpath!$Q155) / GField),Model!$W$7*((drdp!B155+drdp!K155)*'ABXY-TI1S'!$B155+(drdp!E155+drdp!N155)*'ABXY-TI1S'!$C155+(drdp!H155+drdp!Q155)*'ABXY-TI1S'!$D155))</f>
        <v>0</v>
      </c>
      <c r="F155" s="20">
        <f>IF(D155="SING",(A156-A154)/2*Model!$W$7*(COS(Wellpath!$M155+Wellpath!$Q155) / GField),Model!$W$7*((drdp!C155+drdp!L155)*'ABXY-TI1S'!$B155+(drdp!F155+drdp!O155)*'ABXY-TI1S'!$C155+(drdp!I155+drdp!R155)*'ABXY-TI1S'!$D155))</f>
        <v>0</v>
      </c>
      <c r="G155" s="20">
        <f>IF(D155="SING",0,Model!$W$7*((drdp!D155+drdp!M155)*'ABXY-TI1S'!$B155+(drdp!G155+drdp!P155)*'ABXY-TI1S'!$C155+(drdp!J155+drdp!S155)*'ABXY-TI1S'!$D155))</f>
        <v>0</v>
      </c>
      <c r="H155" s="18">
        <f>IF(D155="SING",(A155-A154)/2*Model!$W$7*(-SIN(Wellpath!$M155+Wellpath!$Q155) / GField),Model!$W$7*((drdp!B155)*'ABXY-TI1S'!$B155+(drdp!E155)*'ABXY-TI1S'!$C155+(drdp!H155)*'ABXY-TI1S'!$D155))</f>
        <v>0</v>
      </c>
      <c r="I155" s="18">
        <f>IF(D155="SING",(A155-A154)/2*Model!$W$7*(COS(Wellpath!$M155+Wellpath!$Q155) / GField),Model!$W$7*((drdp!C155)*'ABXY-TI1S'!$B155+(drdp!F155)*'ABXY-TI1S'!$C155+(drdp!I155)*'ABXY-TI1S'!$D155))</f>
        <v>0</v>
      </c>
      <c r="J155" s="18">
        <f>IF(D155="SING",0,Model!$W$7*((drdp!D155)*'ABXY-TI1S'!$B155+(drdp!G155)*'ABXY-TI1S'!$C155+(drdp!J155)*'ABXY-TI1S'!$D155))</f>
        <v>0</v>
      </c>
      <c r="K155" s="21">
        <f>SUM(E$3:E154)+H155</f>
        <v>0.17403456935221862</v>
      </c>
      <c r="L155" s="21">
        <f>SUM(F$3:F154)+I155</f>
        <v>-0.32205234499673907</v>
      </c>
      <c r="M155" s="21">
        <f>SUM(G$3:G154)+J155</f>
        <v>0.20662709844410332</v>
      </c>
      <c r="N155" s="21"/>
      <c r="O155" s="21"/>
      <c r="P155" s="21"/>
      <c r="Q155" s="19">
        <f t="shared" si="13"/>
        <v>3.0288031329612192E-2</v>
      </c>
      <c r="R155" s="19">
        <f t="shared" si="14"/>
        <v>0.10371771291789865</v>
      </c>
      <c r="S155" s="19">
        <f t="shared" si="15"/>
        <v>4.2694757811429167E-2</v>
      </c>
      <c r="T155" s="19">
        <f t="shared" si="16"/>
        <v>-5.6048241170379619E-2</v>
      </c>
      <c r="U155" s="19">
        <f t="shared" si="17"/>
        <v>3.5960258094218003E-2</v>
      </c>
      <c r="V155" s="19">
        <f t="shared" si="18"/>
        <v>-6.6544741593795531E-2</v>
      </c>
    </row>
    <row r="156" spans="1:22" x14ac:dyDescent="0.25">
      <c r="A156" s="26">
        <f>Wellpath!E156</f>
        <v>0</v>
      </c>
      <c r="B156" s="22">
        <v>0</v>
      </c>
      <c r="C156" s="22">
        <f>-COS(Wellpath!L156) / GField</f>
        <v>-0.10197162129779283</v>
      </c>
      <c r="D156" s="22">
        <f>(TAN(Dip) * COS(Wellpath!L156) * SIN(Wellpath!O156)) / GField</f>
        <v>0</v>
      </c>
      <c r="E156" s="20">
        <f>IF(D156="SING",(A157-A155)/2*Model!$W$7*(-SIN(Wellpath!$M156+Wellpath!$Q156) / GField),Model!$W$7*((drdp!B156+drdp!K156)*'ABXY-TI1S'!$B156+(drdp!E156+drdp!N156)*'ABXY-TI1S'!$C156+(drdp!H156+drdp!Q156)*'ABXY-TI1S'!$D156))</f>
        <v>0</v>
      </c>
      <c r="F156" s="20">
        <f>IF(D156="SING",(A157-A155)/2*Model!$W$7*(COS(Wellpath!$M156+Wellpath!$Q156) / GField),Model!$W$7*((drdp!C156+drdp!L156)*'ABXY-TI1S'!$B156+(drdp!F156+drdp!O156)*'ABXY-TI1S'!$C156+(drdp!I156+drdp!R156)*'ABXY-TI1S'!$D156))</f>
        <v>0</v>
      </c>
      <c r="G156" s="20">
        <f>IF(D156="SING",0,Model!$W$7*((drdp!D156+drdp!M156)*'ABXY-TI1S'!$B156+(drdp!G156+drdp!P156)*'ABXY-TI1S'!$C156+(drdp!J156+drdp!S156)*'ABXY-TI1S'!$D156))</f>
        <v>0</v>
      </c>
      <c r="H156" s="18">
        <f>IF(D156="SING",(A156-A155)/2*Model!$W$7*(-SIN(Wellpath!$M156+Wellpath!$Q156) / GField),Model!$W$7*((drdp!B156)*'ABXY-TI1S'!$B156+(drdp!E156)*'ABXY-TI1S'!$C156+(drdp!H156)*'ABXY-TI1S'!$D156))</f>
        <v>0</v>
      </c>
      <c r="I156" s="18">
        <f>IF(D156="SING",(A156-A155)/2*Model!$W$7*(COS(Wellpath!$M156+Wellpath!$Q156) / GField),Model!$W$7*((drdp!C156)*'ABXY-TI1S'!$B156+(drdp!F156)*'ABXY-TI1S'!$C156+(drdp!I156)*'ABXY-TI1S'!$D156))</f>
        <v>0</v>
      </c>
      <c r="J156" s="18">
        <f>IF(D156="SING",0,Model!$W$7*((drdp!D156)*'ABXY-TI1S'!$B156+(drdp!G156)*'ABXY-TI1S'!$C156+(drdp!J156)*'ABXY-TI1S'!$D156))</f>
        <v>0</v>
      </c>
      <c r="K156" s="21">
        <f>SUM(E$3:E155)+H156</f>
        <v>0.17403456935221862</v>
      </c>
      <c r="L156" s="21">
        <f>SUM(F$3:F155)+I156</f>
        <v>-0.32205234499673907</v>
      </c>
      <c r="M156" s="21">
        <f>SUM(G$3:G155)+J156</f>
        <v>0.20662709844410332</v>
      </c>
      <c r="N156" s="21"/>
      <c r="O156" s="21"/>
      <c r="P156" s="21"/>
      <c r="Q156" s="19">
        <f t="shared" si="13"/>
        <v>3.0288031329612192E-2</v>
      </c>
      <c r="R156" s="19">
        <f t="shared" si="14"/>
        <v>0.10371771291789865</v>
      </c>
      <c r="S156" s="19">
        <f t="shared" si="15"/>
        <v>4.2694757811429167E-2</v>
      </c>
      <c r="T156" s="19">
        <f t="shared" si="16"/>
        <v>-5.6048241170379619E-2</v>
      </c>
      <c r="U156" s="19">
        <f t="shared" si="17"/>
        <v>3.5960258094218003E-2</v>
      </c>
      <c r="V156" s="19">
        <f t="shared" si="18"/>
        <v>-6.6544741593795531E-2</v>
      </c>
    </row>
    <row r="157" spans="1:22" x14ac:dyDescent="0.25">
      <c r="A157" s="26">
        <f>Wellpath!E157</f>
        <v>0</v>
      </c>
      <c r="B157" s="22">
        <v>0</v>
      </c>
      <c r="C157" s="22">
        <f>-COS(Wellpath!L157) / GField</f>
        <v>-0.10197162129779283</v>
      </c>
      <c r="D157" s="22">
        <f>(TAN(Dip) * COS(Wellpath!L157) * SIN(Wellpath!O157)) / GField</f>
        <v>0</v>
      </c>
      <c r="E157" s="20">
        <f>IF(D157="SING",(A158-A156)/2*Model!$W$7*(-SIN(Wellpath!$M157+Wellpath!$Q157) / GField),Model!$W$7*((drdp!B157+drdp!K157)*'ABXY-TI1S'!$B157+(drdp!E157+drdp!N157)*'ABXY-TI1S'!$C157+(drdp!H157+drdp!Q157)*'ABXY-TI1S'!$D157))</f>
        <v>0</v>
      </c>
      <c r="F157" s="20">
        <f>IF(D157="SING",(A158-A156)/2*Model!$W$7*(COS(Wellpath!$M157+Wellpath!$Q157) / GField),Model!$W$7*((drdp!C157+drdp!L157)*'ABXY-TI1S'!$B157+(drdp!F157+drdp!O157)*'ABXY-TI1S'!$C157+(drdp!I157+drdp!R157)*'ABXY-TI1S'!$D157))</f>
        <v>0</v>
      </c>
      <c r="G157" s="20">
        <f>IF(D157="SING",0,Model!$W$7*((drdp!D157+drdp!M157)*'ABXY-TI1S'!$B157+(drdp!G157+drdp!P157)*'ABXY-TI1S'!$C157+(drdp!J157+drdp!S157)*'ABXY-TI1S'!$D157))</f>
        <v>0</v>
      </c>
      <c r="H157" s="18">
        <f>IF(D157="SING",(A157-A156)/2*Model!$W$7*(-SIN(Wellpath!$M157+Wellpath!$Q157) / GField),Model!$W$7*((drdp!B157)*'ABXY-TI1S'!$B157+(drdp!E157)*'ABXY-TI1S'!$C157+(drdp!H157)*'ABXY-TI1S'!$D157))</f>
        <v>0</v>
      </c>
      <c r="I157" s="18">
        <f>IF(D157="SING",(A157-A156)/2*Model!$W$7*(COS(Wellpath!$M157+Wellpath!$Q157) / GField),Model!$W$7*((drdp!C157)*'ABXY-TI1S'!$B157+(drdp!F157)*'ABXY-TI1S'!$C157+(drdp!I157)*'ABXY-TI1S'!$D157))</f>
        <v>0</v>
      </c>
      <c r="J157" s="18">
        <f>IF(D157="SING",0,Model!$W$7*((drdp!D157)*'ABXY-TI1S'!$B157+(drdp!G157)*'ABXY-TI1S'!$C157+(drdp!J157)*'ABXY-TI1S'!$D157))</f>
        <v>0</v>
      </c>
      <c r="K157" s="21">
        <f>SUM(E$3:E156)+H157</f>
        <v>0.17403456935221862</v>
      </c>
      <c r="L157" s="21">
        <f>SUM(F$3:F156)+I157</f>
        <v>-0.32205234499673907</v>
      </c>
      <c r="M157" s="21">
        <f>SUM(G$3:G156)+J157</f>
        <v>0.20662709844410332</v>
      </c>
      <c r="N157" s="21"/>
      <c r="O157" s="21"/>
      <c r="P157" s="21"/>
      <c r="Q157" s="19">
        <f t="shared" si="13"/>
        <v>3.0288031329612192E-2</v>
      </c>
      <c r="R157" s="19">
        <f t="shared" si="14"/>
        <v>0.10371771291789865</v>
      </c>
      <c r="S157" s="19">
        <f t="shared" si="15"/>
        <v>4.2694757811429167E-2</v>
      </c>
      <c r="T157" s="19">
        <f t="shared" si="16"/>
        <v>-5.6048241170379619E-2</v>
      </c>
      <c r="U157" s="19">
        <f t="shared" si="17"/>
        <v>3.5960258094218003E-2</v>
      </c>
      <c r="V157" s="19">
        <f t="shared" si="18"/>
        <v>-6.6544741593795531E-2</v>
      </c>
    </row>
    <row r="158" spans="1:22" x14ac:dyDescent="0.25">
      <c r="A158" s="26">
        <f>Wellpath!E158</f>
        <v>0</v>
      </c>
      <c r="B158" s="22">
        <v>0</v>
      </c>
      <c r="C158" s="22">
        <f>-COS(Wellpath!L158) / GField</f>
        <v>-0.10197162129779283</v>
      </c>
      <c r="D158" s="22">
        <f>(TAN(Dip) * COS(Wellpath!L158) * SIN(Wellpath!O158)) / GField</f>
        <v>0</v>
      </c>
      <c r="E158" s="20">
        <f>IF(D158="SING",(A159-A157)/2*Model!$W$7*(-SIN(Wellpath!$M158+Wellpath!$Q158) / GField),Model!$W$7*((drdp!B158+drdp!K158)*'ABXY-TI1S'!$B158+(drdp!E158+drdp!N158)*'ABXY-TI1S'!$C158+(drdp!H158+drdp!Q158)*'ABXY-TI1S'!$D158))</f>
        <v>0</v>
      </c>
      <c r="F158" s="20">
        <f>IF(D158="SING",(A159-A157)/2*Model!$W$7*(COS(Wellpath!$M158+Wellpath!$Q158) / GField),Model!$W$7*((drdp!C158+drdp!L158)*'ABXY-TI1S'!$B158+(drdp!F158+drdp!O158)*'ABXY-TI1S'!$C158+(drdp!I158+drdp!R158)*'ABXY-TI1S'!$D158))</f>
        <v>0</v>
      </c>
      <c r="G158" s="20">
        <f>IF(D158="SING",0,Model!$W$7*((drdp!D158+drdp!M158)*'ABXY-TI1S'!$B158+(drdp!G158+drdp!P158)*'ABXY-TI1S'!$C158+(drdp!J158+drdp!S158)*'ABXY-TI1S'!$D158))</f>
        <v>0</v>
      </c>
      <c r="H158" s="18">
        <f>IF(D158="SING",(A158-A157)/2*Model!$W$7*(-SIN(Wellpath!$M158+Wellpath!$Q158) / GField),Model!$W$7*((drdp!B158)*'ABXY-TI1S'!$B158+(drdp!E158)*'ABXY-TI1S'!$C158+(drdp!H158)*'ABXY-TI1S'!$D158))</f>
        <v>0</v>
      </c>
      <c r="I158" s="18">
        <f>IF(D158="SING",(A158-A157)/2*Model!$W$7*(COS(Wellpath!$M158+Wellpath!$Q158) / GField),Model!$W$7*((drdp!C158)*'ABXY-TI1S'!$B158+(drdp!F158)*'ABXY-TI1S'!$C158+(drdp!I158)*'ABXY-TI1S'!$D158))</f>
        <v>0</v>
      </c>
      <c r="J158" s="18">
        <f>IF(D158="SING",0,Model!$W$7*((drdp!D158)*'ABXY-TI1S'!$B158+(drdp!G158)*'ABXY-TI1S'!$C158+(drdp!J158)*'ABXY-TI1S'!$D158))</f>
        <v>0</v>
      </c>
      <c r="K158" s="21">
        <f>SUM(E$3:E157)+H158</f>
        <v>0.17403456935221862</v>
      </c>
      <c r="L158" s="21">
        <f>SUM(F$3:F157)+I158</f>
        <v>-0.32205234499673907</v>
      </c>
      <c r="M158" s="21">
        <f>SUM(G$3:G157)+J158</f>
        <v>0.20662709844410332</v>
      </c>
      <c r="N158" s="21"/>
      <c r="O158" s="21"/>
      <c r="P158" s="21"/>
      <c r="Q158" s="19">
        <f t="shared" si="13"/>
        <v>3.0288031329612192E-2</v>
      </c>
      <c r="R158" s="19">
        <f t="shared" si="14"/>
        <v>0.10371771291789865</v>
      </c>
      <c r="S158" s="19">
        <f t="shared" si="15"/>
        <v>4.2694757811429167E-2</v>
      </c>
      <c r="T158" s="19">
        <f t="shared" si="16"/>
        <v>-5.6048241170379619E-2</v>
      </c>
      <c r="U158" s="19">
        <f t="shared" si="17"/>
        <v>3.5960258094218003E-2</v>
      </c>
      <c r="V158" s="19">
        <f t="shared" si="18"/>
        <v>-6.6544741593795531E-2</v>
      </c>
    </row>
    <row r="159" spans="1:22" x14ac:dyDescent="0.25">
      <c r="A159" s="26">
        <f>Wellpath!E159</f>
        <v>0</v>
      </c>
      <c r="B159" s="22">
        <v>0</v>
      </c>
      <c r="C159" s="22">
        <f>-COS(Wellpath!L159) / GField</f>
        <v>-0.10197162129779283</v>
      </c>
      <c r="D159" s="22">
        <f>(TAN(Dip) * COS(Wellpath!L159) * SIN(Wellpath!O159)) / GField</f>
        <v>0</v>
      </c>
      <c r="E159" s="20">
        <f>IF(D159="SING",(A160-A158)/2*Model!$W$7*(-SIN(Wellpath!$M159+Wellpath!$Q159) / GField),Model!$W$7*((drdp!B159+drdp!K159)*'ABXY-TI1S'!$B159+(drdp!E159+drdp!N159)*'ABXY-TI1S'!$C159+(drdp!H159+drdp!Q159)*'ABXY-TI1S'!$D159))</f>
        <v>0</v>
      </c>
      <c r="F159" s="20">
        <f>IF(D159="SING",(A160-A158)/2*Model!$W$7*(COS(Wellpath!$M159+Wellpath!$Q159) / GField),Model!$W$7*((drdp!C159+drdp!L159)*'ABXY-TI1S'!$B159+(drdp!F159+drdp!O159)*'ABXY-TI1S'!$C159+(drdp!I159+drdp!R159)*'ABXY-TI1S'!$D159))</f>
        <v>0</v>
      </c>
      <c r="G159" s="20">
        <f>IF(D159="SING",0,Model!$W$7*((drdp!D159+drdp!M159)*'ABXY-TI1S'!$B159+(drdp!G159+drdp!P159)*'ABXY-TI1S'!$C159+(drdp!J159+drdp!S159)*'ABXY-TI1S'!$D159))</f>
        <v>0</v>
      </c>
      <c r="H159" s="18">
        <f>IF(D159="SING",(A159-A158)/2*Model!$W$7*(-SIN(Wellpath!$M159+Wellpath!$Q159) / GField),Model!$W$7*((drdp!B159)*'ABXY-TI1S'!$B159+(drdp!E159)*'ABXY-TI1S'!$C159+(drdp!H159)*'ABXY-TI1S'!$D159))</f>
        <v>0</v>
      </c>
      <c r="I159" s="18">
        <f>IF(D159="SING",(A159-A158)/2*Model!$W$7*(COS(Wellpath!$M159+Wellpath!$Q159) / GField),Model!$W$7*((drdp!C159)*'ABXY-TI1S'!$B159+(drdp!F159)*'ABXY-TI1S'!$C159+(drdp!I159)*'ABXY-TI1S'!$D159))</f>
        <v>0</v>
      </c>
      <c r="J159" s="18">
        <f>IF(D159="SING",0,Model!$W$7*((drdp!D159)*'ABXY-TI1S'!$B159+(drdp!G159)*'ABXY-TI1S'!$C159+(drdp!J159)*'ABXY-TI1S'!$D159))</f>
        <v>0</v>
      </c>
      <c r="K159" s="21">
        <f>SUM(E$3:E158)+H159</f>
        <v>0.17403456935221862</v>
      </c>
      <c r="L159" s="21">
        <f>SUM(F$3:F158)+I159</f>
        <v>-0.32205234499673907</v>
      </c>
      <c r="M159" s="21">
        <f>SUM(G$3:G158)+J159</f>
        <v>0.20662709844410332</v>
      </c>
      <c r="N159" s="21"/>
      <c r="O159" s="21"/>
      <c r="P159" s="21"/>
      <c r="Q159" s="19">
        <f t="shared" si="13"/>
        <v>3.0288031329612192E-2</v>
      </c>
      <c r="R159" s="19">
        <f t="shared" si="14"/>
        <v>0.10371771291789865</v>
      </c>
      <c r="S159" s="19">
        <f t="shared" si="15"/>
        <v>4.2694757811429167E-2</v>
      </c>
      <c r="T159" s="19">
        <f t="shared" si="16"/>
        <v>-5.6048241170379619E-2</v>
      </c>
      <c r="U159" s="19">
        <f t="shared" si="17"/>
        <v>3.5960258094218003E-2</v>
      </c>
      <c r="V159" s="19">
        <f t="shared" si="18"/>
        <v>-6.6544741593795531E-2</v>
      </c>
    </row>
    <row r="160" spans="1:22" x14ac:dyDescent="0.25">
      <c r="A160" s="26">
        <f>Wellpath!E160</f>
        <v>0</v>
      </c>
      <c r="B160" s="22">
        <v>0</v>
      </c>
      <c r="C160" s="22">
        <f>-COS(Wellpath!L160) / GField</f>
        <v>-0.10197162129779283</v>
      </c>
      <c r="D160" s="22">
        <f>(TAN(Dip) * COS(Wellpath!L160) * SIN(Wellpath!O160)) / GField</f>
        <v>0</v>
      </c>
      <c r="E160" s="20">
        <f>IF(D160="SING",(A161-A159)/2*Model!$W$7*(-SIN(Wellpath!$M160+Wellpath!$Q160) / GField),Model!$W$7*((drdp!B160+drdp!K160)*'ABXY-TI1S'!$B160+(drdp!E160+drdp!N160)*'ABXY-TI1S'!$C160+(drdp!H160+drdp!Q160)*'ABXY-TI1S'!$D160))</f>
        <v>0</v>
      </c>
      <c r="F160" s="20">
        <f>IF(D160="SING",(A161-A159)/2*Model!$W$7*(COS(Wellpath!$M160+Wellpath!$Q160) / GField),Model!$W$7*((drdp!C160+drdp!L160)*'ABXY-TI1S'!$B160+(drdp!F160+drdp!O160)*'ABXY-TI1S'!$C160+(drdp!I160+drdp!R160)*'ABXY-TI1S'!$D160))</f>
        <v>0</v>
      </c>
      <c r="G160" s="20">
        <f>IF(D160="SING",0,Model!$W$7*((drdp!D160+drdp!M160)*'ABXY-TI1S'!$B160+(drdp!G160+drdp!P160)*'ABXY-TI1S'!$C160+(drdp!J160+drdp!S160)*'ABXY-TI1S'!$D160))</f>
        <v>0</v>
      </c>
      <c r="H160" s="18">
        <f>IF(D160="SING",(A160-A159)/2*Model!$W$7*(-SIN(Wellpath!$M160+Wellpath!$Q160) / GField),Model!$W$7*((drdp!B160)*'ABXY-TI1S'!$B160+(drdp!E160)*'ABXY-TI1S'!$C160+(drdp!H160)*'ABXY-TI1S'!$D160))</f>
        <v>0</v>
      </c>
      <c r="I160" s="18">
        <f>IF(D160="SING",(A160-A159)/2*Model!$W$7*(COS(Wellpath!$M160+Wellpath!$Q160) / GField),Model!$W$7*((drdp!C160)*'ABXY-TI1S'!$B160+(drdp!F160)*'ABXY-TI1S'!$C160+(drdp!I160)*'ABXY-TI1S'!$D160))</f>
        <v>0</v>
      </c>
      <c r="J160" s="18">
        <f>IF(D160="SING",0,Model!$W$7*((drdp!D160)*'ABXY-TI1S'!$B160+(drdp!G160)*'ABXY-TI1S'!$C160+(drdp!J160)*'ABXY-TI1S'!$D160))</f>
        <v>0</v>
      </c>
      <c r="K160" s="21">
        <f>SUM(E$3:E159)+H160</f>
        <v>0.17403456935221862</v>
      </c>
      <c r="L160" s="21">
        <f>SUM(F$3:F159)+I160</f>
        <v>-0.32205234499673907</v>
      </c>
      <c r="M160" s="21">
        <f>SUM(G$3:G159)+J160</f>
        <v>0.20662709844410332</v>
      </c>
      <c r="N160" s="21"/>
      <c r="O160" s="21"/>
      <c r="P160" s="21"/>
      <c r="Q160" s="19">
        <f t="shared" si="13"/>
        <v>3.0288031329612192E-2</v>
      </c>
      <c r="R160" s="19">
        <f t="shared" si="14"/>
        <v>0.10371771291789865</v>
      </c>
      <c r="S160" s="19">
        <f t="shared" si="15"/>
        <v>4.2694757811429167E-2</v>
      </c>
      <c r="T160" s="19">
        <f t="shared" si="16"/>
        <v>-5.6048241170379619E-2</v>
      </c>
      <c r="U160" s="19">
        <f t="shared" si="17"/>
        <v>3.5960258094218003E-2</v>
      </c>
      <c r="V160" s="19">
        <f t="shared" si="18"/>
        <v>-6.6544741593795531E-2</v>
      </c>
    </row>
    <row r="161" spans="1:22" x14ac:dyDescent="0.25">
      <c r="A161" s="26">
        <f>Wellpath!E161</f>
        <v>0</v>
      </c>
      <c r="B161" s="22">
        <v>0</v>
      </c>
      <c r="C161" s="22">
        <f>-COS(Wellpath!L161) / GField</f>
        <v>-0.10197162129779283</v>
      </c>
      <c r="D161" s="22">
        <f>(TAN(Dip) * COS(Wellpath!L161) * SIN(Wellpath!O161)) / GField</f>
        <v>0</v>
      </c>
      <c r="E161" s="20">
        <f>IF(D161="SING",(A162-A160)/2*Model!$W$7*(-SIN(Wellpath!$M161+Wellpath!$Q161) / GField),Model!$W$7*((drdp!B161+drdp!K161)*'ABXY-TI1S'!$B161+(drdp!E161+drdp!N161)*'ABXY-TI1S'!$C161+(drdp!H161+drdp!Q161)*'ABXY-TI1S'!$D161))</f>
        <v>0</v>
      </c>
      <c r="F161" s="20">
        <f>IF(D161="SING",(A162-A160)/2*Model!$W$7*(COS(Wellpath!$M161+Wellpath!$Q161) / GField),Model!$W$7*((drdp!C161+drdp!L161)*'ABXY-TI1S'!$B161+(drdp!F161+drdp!O161)*'ABXY-TI1S'!$C161+(drdp!I161+drdp!R161)*'ABXY-TI1S'!$D161))</f>
        <v>0</v>
      </c>
      <c r="G161" s="20">
        <f>IF(D161="SING",0,Model!$W$7*((drdp!D161+drdp!M161)*'ABXY-TI1S'!$B161+(drdp!G161+drdp!P161)*'ABXY-TI1S'!$C161+(drdp!J161+drdp!S161)*'ABXY-TI1S'!$D161))</f>
        <v>0</v>
      </c>
      <c r="H161" s="18">
        <f>IF(D161="SING",(A161-A160)/2*Model!$W$7*(-SIN(Wellpath!$M161+Wellpath!$Q161) / GField),Model!$W$7*((drdp!B161)*'ABXY-TI1S'!$B161+(drdp!E161)*'ABXY-TI1S'!$C161+(drdp!H161)*'ABXY-TI1S'!$D161))</f>
        <v>0</v>
      </c>
      <c r="I161" s="18">
        <f>IF(D161="SING",(A161-A160)/2*Model!$W$7*(COS(Wellpath!$M161+Wellpath!$Q161) / GField),Model!$W$7*((drdp!C161)*'ABXY-TI1S'!$B161+(drdp!F161)*'ABXY-TI1S'!$C161+(drdp!I161)*'ABXY-TI1S'!$D161))</f>
        <v>0</v>
      </c>
      <c r="J161" s="18">
        <f>IF(D161="SING",0,Model!$W$7*((drdp!D161)*'ABXY-TI1S'!$B161+(drdp!G161)*'ABXY-TI1S'!$C161+(drdp!J161)*'ABXY-TI1S'!$D161))</f>
        <v>0</v>
      </c>
      <c r="K161" s="21">
        <f>SUM(E$3:E160)+H161</f>
        <v>0.17403456935221862</v>
      </c>
      <c r="L161" s="21">
        <f>SUM(F$3:F160)+I161</f>
        <v>-0.32205234499673907</v>
      </c>
      <c r="M161" s="21">
        <f>SUM(G$3:G160)+J161</f>
        <v>0.20662709844410332</v>
      </c>
      <c r="N161" s="21"/>
      <c r="O161" s="21"/>
      <c r="P161" s="21"/>
      <c r="Q161" s="19">
        <f t="shared" si="13"/>
        <v>3.0288031329612192E-2</v>
      </c>
      <c r="R161" s="19">
        <f t="shared" si="14"/>
        <v>0.10371771291789865</v>
      </c>
      <c r="S161" s="19">
        <f t="shared" si="15"/>
        <v>4.2694757811429167E-2</v>
      </c>
      <c r="T161" s="19">
        <f t="shared" si="16"/>
        <v>-5.6048241170379619E-2</v>
      </c>
      <c r="U161" s="19">
        <f t="shared" si="17"/>
        <v>3.5960258094218003E-2</v>
      </c>
      <c r="V161" s="19">
        <f t="shared" si="18"/>
        <v>-6.6544741593795531E-2</v>
      </c>
    </row>
    <row r="162" spans="1:22" x14ac:dyDescent="0.25">
      <c r="A162" s="26">
        <f>Wellpath!E162</f>
        <v>0</v>
      </c>
      <c r="B162" s="22">
        <v>0</v>
      </c>
      <c r="C162" s="22">
        <f>-COS(Wellpath!L162) / GField</f>
        <v>-0.10197162129779283</v>
      </c>
      <c r="D162" s="22">
        <f>(TAN(Dip) * COS(Wellpath!L162) * SIN(Wellpath!O162)) / GField</f>
        <v>0</v>
      </c>
      <c r="E162" s="20">
        <f>IF(D162="SING",(A163-A161)/2*Model!$W$7*(-SIN(Wellpath!$M162+Wellpath!$Q162) / GField),Model!$W$7*((drdp!B162+drdp!K162)*'ABXY-TI1S'!$B162+(drdp!E162+drdp!N162)*'ABXY-TI1S'!$C162+(drdp!H162+drdp!Q162)*'ABXY-TI1S'!$D162))</f>
        <v>0</v>
      </c>
      <c r="F162" s="20">
        <f>IF(D162="SING",(A163-A161)/2*Model!$W$7*(COS(Wellpath!$M162+Wellpath!$Q162) / GField),Model!$W$7*((drdp!C162+drdp!L162)*'ABXY-TI1S'!$B162+(drdp!F162+drdp!O162)*'ABXY-TI1S'!$C162+(drdp!I162+drdp!R162)*'ABXY-TI1S'!$D162))</f>
        <v>0</v>
      </c>
      <c r="G162" s="20">
        <f>IF(D162="SING",0,Model!$W$7*((drdp!D162+drdp!M162)*'ABXY-TI1S'!$B162+(drdp!G162+drdp!P162)*'ABXY-TI1S'!$C162+(drdp!J162+drdp!S162)*'ABXY-TI1S'!$D162))</f>
        <v>0</v>
      </c>
      <c r="H162" s="18">
        <f>IF(D162="SING",(A162-A161)/2*Model!$W$7*(-SIN(Wellpath!$M162+Wellpath!$Q162) / GField),Model!$W$7*((drdp!B162)*'ABXY-TI1S'!$B162+(drdp!E162)*'ABXY-TI1S'!$C162+(drdp!H162)*'ABXY-TI1S'!$D162))</f>
        <v>0</v>
      </c>
      <c r="I162" s="18">
        <f>IF(D162="SING",(A162-A161)/2*Model!$W$7*(COS(Wellpath!$M162+Wellpath!$Q162) / GField),Model!$W$7*((drdp!C162)*'ABXY-TI1S'!$B162+(drdp!F162)*'ABXY-TI1S'!$C162+(drdp!I162)*'ABXY-TI1S'!$D162))</f>
        <v>0</v>
      </c>
      <c r="J162" s="18">
        <f>IF(D162="SING",0,Model!$W$7*((drdp!D162)*'ABXY-TI1S'!$B162+(drdp!G162)*'ABXY-TI1S'!$C162+(drdp!J162)*'ABXY-TI1S'!$D162))</f>
        <v>0</v>
      </c>
      <c r="K162" s="21">
        <f>SUM(E$3:E161)+H162</f>
        <v>0.17403456935221862</v>
      </c>
      <c r="L162" s="21">
        <f>SUM(F$3:F161)+I162</f>
        <v>-0.32205234499673907</v>
      </c>
      <c r="M162" s="21">
        <f>SUM(G$3:G161)+J162</f>
        <v>0.20662709844410332</v>
      </c>
      <c r="N162" s="21"/>
      <c r="O162" s="21"/>
      <c r="P162" s="21"/>
      <c r="Q162" s="19">
        <f t="shared" si="13"/>
        <v>3.0288031329612192E-2</v>
      </c>
      <c r="R162" s="19">
        <f t="shared" si="14"/>
        <v>0.10371771291789865</v>
      </c>
      <c r="S162" s="19">
        <f t="shared" si="15"/>
        <v>4.2694757811429167E-2</v>
      </c>
      <c r="T162" s="19">
        <f t="shared" si="16"/>
        <v>-5.6048241170379619E-2</v>
      </c>
      <c r="U162" s="19">
        <f t="shared" si="17"/>
        <v>3.5960258094218003E-2</v>
      </c>
      <c r="V162" s="19">
        <f t="shared" si="18"/>
        <v>-6.6544741593795531E-2</v>
      </c>
    </row>
    <row r="163" spans="1:22" x14ac:dyDescent="0.25">
      <c r="A163" s="26">
        <f>Wellpath!E163</f>
        <v>0</v>
      </c>
      <c r="B163" s="22">
        <v>0</v>
      </c>
      <c r="C163" s="22">
        <f>-COS(Wellpath!L163) / GField</f>
        <v>-0.10197162129779283</v>
      </c>
      <c r="D163" s="22">
        <f>(TAN(Dip) * COS(Wellpath!L163) * SIN(Wellpath!O163)) / GField</f>
        <v>0</v>
      </c>
      <c r="E163" s="20">
        <f>IF(D163="SING",(A164-A162)/2*Model!$W$7*(-SIN(Wellpath!$M163+Wellpath!$Q163) / GField),Model!$W$7*((drdp!B163+drdp!K163)*'ABXY-TI1S'!$B163+(drdp!E163+drdp!N163)*'ABXY-TI1S'!$C163+(drdp!H163+drdp!Q163)*'ABXY-TI1S'!$D163))</f>
        <v>0</v>
      </c>
      <c r="F163" s="20">
        <f>IF(D163="SING",(A164-A162)/2*Model!$W$7*(COS(Wellpath!$M163+Wellpath!$Q163) / GField),Model!$W$7*((drdp!C163+drdp!L163)*'ABXY-TI1S'!$B163+(drdp!F163+drdp!O163)*'ABXY-TI1S'!$C163+(drdp!I163+drdp!R163)*'ABXY-TI1S'!$D163))</f>
        <v>0</v>
      </c>
      <c r="G163" s="20">
        <f>IF(D163="SING",0,Model!$W$7*((drdp!D163+drdp!M163)*'ABXY-TI1S'!$B163+(drdp!G163+drdp!P163)*'ABXY-TI1S'!$C163+(drdp!J163+drdp!S163)*'ABXY-TI1S'!$D163))</f>
        <v>0</v>
      </c>
      <c r="H163" s="18">
        <f>IF(D163="SING",(A163-A162)/2*Model!$W$7*(-SIN(Wellpath!$M163+Wellpath!$Q163) / GField),Model!$W$7*((drdp!B163)*'ABXY-TI1S'!$B163+(drdp!E163)*'ABXY-TI1S'!$C163+(drdp!H163)*'ABXY-TI1S'!$D163))</f>
        <v>0</v>
      </c>
      <c r="I163" s="18">
        <f>IF(D163="SING",(A163-A162)/2*Model!$W$7*(COS(Wellpath!$M163+Wellpath!$Q163) / GField),Model!$W$7*((drdp!C163)*'ABXY-TI1S'!$B163+(drdp!F163)*'ABXY-TI1S'!$C163+(drdp!I163)*'ABXY-TI1S'!$D163))</f>
        <v>0</v>
      </c>
      <c r="J163" s="18">
        <f>IF(D163="SING",0,Model!$W$7*((drdp!D163)*'ABXY-TI1S'!$B163+(drdp!G163)*'ABXY-TI1S'!$C163+(drdp!J163)*'ABXY-TI1S'!$D163))</f>
        <v>0</v>
      </c>
      <c r="K163" s="21">
        <f>SUM(E$3:E162)+H163</f>
        <v>0.17403456935221862</v>
      </c>
      <c r="L163" s="21">
        <f>SUM(F$3:F162)+I163</f>
        <v>-0.32205234499673907</v>
      </c>
      <c r="M163" s="21">
        <f>SUM(G$3:G162)+J163</f>
        <v>0.20662709844410332</v>
      </c>
      <c r="N163" s="21"/>
      <c r="O163" s="21"/>
      <c r="P163" s="21"/>
      <c r="Q163" s="19">
        <f t="shared" si="13"/>
        <v>3.0288031329612192E-2</v>
      </c>
      <c r="R163" s="19">
        <f t="shared" si="14"/>
        <v>0.10371771291789865</v>
      </c>
      <c r="S163" s="19">
        <f t="shared" si="15"/>
        <v>4.2694757811429167E-2</v>
      </c>
      <c r="T163" s="19">
        <f t="shared" si="16"/>
        <v>-5.6048241170379619E-2</v>
      </c>
      <c r="U163" s="19">
        <f t="shared" si="17"/>
        <v>3.5960258094218003E-2</v>
      </c>
      <c r="V163" s="19">
        <f t="shared" si="18"/>
        <v>-6.6544741593795531E-2</v>
      </c>
    </row>
    <row r="164" spans="1:22" x14ac:dyDescent="0.25">
      <c r="A164" s="26">
        <f>Wellpath!E164</f>
        <v>0</v>
      </c>
      <c r="B164" s="22">
        <v>0</v>
      </c>
      <c r="C164" s="22">
        <f>-COS(Wellpath!L164) / GField</f>
        <v>-0.10197162129779283</v>
      </c>
      <c r="D164" s="22">
        <f>(TAN(Dip) * COS(Wellpath!L164) * SIN(Wellpath!O164)) / GField</f>
        <v>0</v>
      </c>
      <c r="E164" s="20">
        <f>IF(D164="SING",(A165-A163)/2*Model!$W$7*(-SIN(Wellpath!$M164+Wellpath!$Q164) / GField),Model!$W$7*((drdp!B164+drdp!K164)*'ABXY-TI1S'!$B164+(drdp!E164+drdp!N164)*'ABXY-TI1S'!$C164+(drdp!H164+drdp!Q164)*'ABXY-TI1S'!$D164))</f>
        <v>0</v>
      </c>
      <c r="F164" s="20">
        <f>IF(D164="SING",(A165-A163)/2*Model!$W$7*(COS(Wellpath!$M164+Wellpath!$Q164) / GField),Model!$W$7*((drdp!C164+drdp!L164)*'ABXY-TI1S'!$B164+(drdp!F164+drdp!O164)*'ABXY-TI1S'!$C164+(drdp!I164+drdp!R164)*'ABXY-TI1S'!$D164))</f>
        <v>0</v>
      </c>
      <c r="G164" s="20">
        <f>IF(D164="SING",0,Model!$W$7*((drdp!D164+drdp!M164)*'ABXY-TI1S'!$B164+(drdp!G164+drdp!P164)*'ABXY-TI1S'!$C164+(drdp!J164+drdp!S164)*'ABXY-TI1S'!$D164))</f>
        <v>0</v>
      </c>
      <c r="H164" s="18">
        <f>IF(D164="SING",(A164-A163)/2*Model!$W$7*(-SIN(Wellpath!$M164+Wellpath!$Q164) / GField),Model!$W$7*((drdp!B164)*'ABXY-TI1S'!$B164+(drdp!E164)*'ABXY-TI1S'!$C164+(drdp!H164)*'ABXY-TI1S'!$D164))</f>
        <v>0</v>
      </c>
      <c r="I164" s="18">
        <f>IF(D164="SING",(A164-A163)/2*Model!$W$7*(COS(Wellpath!$M164+Wellpath!$Q164) / GField),Model!$W$7*((drdp!C164)*'ABXY-TI1S'!$B164+(drdp!F164)*'ABXY-TI1S'!$C164+(drdp!I164)*'ABXY-TI1S'!$D164))</f>
        <v>0</v>
      </c>
      <c r="J164" s="18">
        <f>IF(D164="SING",0,Model!$W$7*((drdp!D164)*'ABXY-TI1S'!$B164+(drdp!G164)*'ABXY-TI1S'!$C164+(drdp!J164)*'ABXY-TI1S'!$D164))</f>
        <v>0</v>
      </c>
      <c r="K164" s="21">
        <f>SUM(E$3:E163)+H164</f>
        <v>0.17403456935221862</v>
      </c>
      <c r="L164" s="21">
        <f>SUM(F$3:F163)+I164</f>
        <v>-0.32205234499673907</v>
      </c>
      <c r="M164" s="21">
        <f>SUM(G$3:G163)+J164</f>
        <v>0.20662709844410332</v>
      </c>
      <c r="N164" s="21"/>
      <c r="O164" s="21"/>
      <c r="P164" s="21"/>
      <c r="Q164" s="19">
        <f t="shared" si="13"/>
        <v>3.0288031329612192E-2</v>
      </c>
      <c r="R164" s="19">
        <f t="shared" si="14"/>
        <v>0.10371771291789865</v>
      </c>
      <c r="S164" s="19">
        <f t="shared" si="15"/>
        <v>4.2694757811429167E-2</v>
      </c>
      <c r="T164" s="19">
        <f t="shared" si="16"/>
        <v>-5.6048241170379619E-2</v>
      </c>
      <c r="U164" s="19">
        <f t="shared" si="17"/>
        <v>3.5960258094218003E-2</v>
      </c>
      <c r="V164" s="19">
        <f t="shared" si="18"/>
        <v>-6.6544741593795531E-2</v>
      </c>
    </row>
    <row r="165" spans="1:22" x14ac:dyDescent="0.25">
      <c r="A165" s="26">
        <f>Wellpath!E165</f>
        <v>0</v>
      </c>
      <c r="B165" s="22">
        <v>0</v>
      </c>
      <c r="C165" s="22">
        <f>-COS(Wellpath!L165) / GField</f>
        <v>-0.10197162129779283</v>
      </c>
      <c r="D165" s="22">
        <f>(TAN(Dip) * COS(Wellpath!L165) * SIN(Wellpath!O165)) / GField</f>
        <v>0</v>
      </c>
      <c r="E165" s="20">
        <f>IF(D165="SING",(A166-A164)/2*Model!$W$7*(-SIN(Wellpath!$M165+Wellpath!$Q165) / GField),Model!$W$7*((drdp!B165+drdp!K165)*'ABXY-TI1S'!$B165+(drdp!E165+drdp!N165)*'ABXY-TI1S'!$C165+(drdp!H165+drdp!Q165)*'ABXY-TI1S'!$D165))</f>
        <v>0</v>
      </c>
      <c r="F165" s="20">
        <f>IF(D165="SING",(A166-A164)/2*Model!$W$7*(COS(Wellpath!$M165+Wellpath!$Q165) / GField),Model!$W$7*((drdp!C165+drdp!L165)*'ABXY-TI1S'!$B165+(drdp!F165+drdp!O165)*'ABXY-TI1S'!$C165+(drdp!I165+drdp!R165)*'ABXY-TI1S'!$D165))</f>
        <v>0</v>
      </c>
      <c r="G165" s="20">
        <f>IF(D165="SING",0,Model!$W$7*((drdp!D165+drdp!M165)*'ABXY-TI1S'!$B165+(drdp!G165+drdp!P165)*'ABXY-TI1S'!$C165+(drdp!J165+drdp!S165)*'ABXY-TI1S'!$D165))</f>
        <v>0</v>
      </c>
      <c r="H165" s="18">
        <f>IF(D165="SING",(A165-A164)/2*Model!$W$7*(-SIN(Wellpath!$M165+Wellpath!$Q165) / GField),Model!$W$7*((drdp!B165)*'ABXY-TI1S'!$B165+(drdp!E165)*'ABXY-TI1S'!$C165+(drdp!H165)*'ABXY-TI1S'!$D165))</f>
        <v>0</v>
      </c>
      <c r="I165" s="18">
        <f>IF(D165="SING",(A165-A164)/2*Model!$W$7*(COS(Wellpath!$M165+Wellpath!$Q165) / GField),Model!$W$7*((drdp!C165)*'ABXY-TI1S'!$B165+(drdp!F165)*'ABXY-TI1S'!$C165+(drdp!I165)*'ABXY-TI1S'!$D165))</f>
        <v>0</v>
      </c>
      <c r="J165" s="18">
        <f>IF(D165="SING",0,Model!$W$7*((drdp!D165)*'ABXY-TI1S'!$B165+(drdp!G165)*'ABXY-TI1S'!$C165+(drdp!J165)*'ABXY-TI1S'!$D165))</f>
        <v>0</v>
      </c>
      <c r="K165" s="21">
        <f>SUM(E$3:E164)+H165</f>
        <v>0.17403456935221862</v>
      </c>
      <c r="L165" s="21">
        <f>SUM(F$3:F164)+I165</f>
        <v>-0.32205234499673907</v>
      </c>
      <c r="M165" s="21">
        <f>SUM(G$3:G164)+J165</f>
        <v>0.20662709844410332</v>
      </c>
      <c r="N165" s="21"/>
      <c r="O165" s="21"/>
      <c r="P165" s="21"/>
      <c r="Q165" s="19">
        <f t="shared" si="13"/>
        <v>3.0288031329612192E-2</v>
      </c>
      <c r="R165" s="19">
        <f t="shared" si="14"/>
        <v>0.10371771291789865</v>
      </c>
      <c r="S165" s="19">
        <f t="shared" si="15"/>
        <v>4.2694757811429167E-2</v>
      </c>
      <c r="T165" s="19">
        <f t="shared" si="16"/>
        <v>-5.6048241170379619E-2</v>
      </c>
      <c r="U165" s="19">
        <f t="shared" si="17"/>
        <v>3.5960258094218003E-2</v>
      </c>
      <c r="V165" s="19">
        <f t="shared" si="18"/>
        <v>-6.6544741593795531E-2</v>
      </c>
    </row>
    <row r="166" spans="1:22" x14ac:dyDescent="0.25">
      <c r="A166" s="26">
        <f>Wellpath!E166</f>
        <v>0</v>
      </c>
      <c r="B166" s="22">
        <v>0</v>
      </c>
      <c r="C166" s="22">
        <f>-COS(Wellpath!L166) / GField</f>
        <v>-0.10197162129779283</v>
      </c>
      <c r="D166" s="22">
        <f>(TAN(Dip) * COS(Wellpath!L166) * SIN(Wellpath!O166)) / GField</f>
        <v>0</v>
      </c>
      <c r="E166" s="20">
        <f>IF(D166="SING",(A167-A165)/2*Model!$W$7*(-SIN(Wellpath!$M166+Wellpath!$Q166) / GField),Model!$W$7*((drdp!B166+drdp!K166)*'ABXY-TI1S'!$B166+(drdp!E166+drdp!N166)*'ABXY-TI1S'!$C166+(drdp!H166+drdp!Q166)*'ABXY-TI1S'!$D166))</f>
        <v>0</v>
      </c>
      <c r="F166" s="20">
        <f>IF(D166="SING",(A167-A165)/2*Model!$W$7*(COS(Wellpath!$M166+Wellpath!$Q166) / GField),Model!$W$7*((drdp!C166+drdp!L166)*'ABXY-TI1S'!$B166+(drdp!F166+drdp!O166)*'ABXY-TI1S'!$C166+(drdp!I166+drdp!R166)*'ABXY-TI1S'!$D166))</f>
        <v>0</v>
      </c>
      <c r="G166" s="20">
        <f>IF(D166="SING",0,Model!$W$7*((drdp!D166+drdp!M166)*'ABXY-TI1S'!$B166+(drdp!G166+drdp!P166)*'ABXY-TI1S'!$C166+(drdp!J166+drdp!S166)*'ABXY-TI1S'!$D166))</f>
        <v>0</v>
      </c>
      <c r="H166" s="18">
        <f>IF(D166="SING",(A166-A165)/2*Model!$W$7*(-SIN(Wellpath!$M166+Wellpath!$Q166) / GField),Model!$W$7*((drdp!B166)*'ABXY-TI1S'!$B166+(drdp!E166)*'ABXY-TI1S'!$C166+(drdp!H166)*'ABXY-TI1S'!$D166))</f>
        <v>0</v>
      </c>
      <c r="I166" s="18">
        <f>IF(D166="SING",(A166-A165)/2*Model!$W$7*(COS(Wellpath!$M166+Wellpath!$Q166) / GField),Model!$W$7*((drdp!C166)*'ABXY-TI1S'!$B166+(drdp!F166)*'ABXY-TI1S'!$C166+(drdp!I166)*'ABXY-TI1S'!$D166))</f>
        <v>0</v>
      </c>
      <c r="J166" s="18">
        <f>IF(D166="SING",0,Model!$W$7*((drdp!D166)*'ABXY-TI1S'!$B166+(drdp!G166)*'ABXY-TI1S'!$C166+(drdp!J166)*'ABXY-TI1S'!$D166))</f>
        <v>0</v>
      </c>
      <c r="K166" s="21">
        <f>SUM(E$3:E165)+H166</f>
        <v>0.17403456935221862</v>
      </c>
      <c r="L166" s="21">
        <f>SUM(F$3:F165)+I166</f>
        <v>-0.32205234499673907</v>
      </c>
      <c r="M166" s="21">
        <f>SUM(G$3:G165)+J166</f>
        <v>0.20662709844410332</v>
      </c>
      <c r="N166" s="21"/>
      <c r="O166" s="21"/>
      <c r="P166" s="21"/>
      <c r="Q166" s="19">
        <f t="shared" si="13"/>
        <v>3.0288031329612192E-2</v>
      </c>
      <c r="R166" s="19">
        <f t="shared" si="14"/>
        <v>0.10371771291789865</v>
      </c>
      <c r="S166" s="19">
        <f t="shared" si="15"/>
        <v>4.2694757811429167E-2</v>
      </c>
      <c r="T166" s="19">
        <f t="shared" si="16"/>
        <v>-5.6048241170379619E-2</v>
      </c>
      <c r="U166" s="19">
        <f t="shared" si="17"/>
        <v>3.5960258094218003E-2</v>
      </c>
      <c r="V166" s="19">
        <f t="shared" si="18"/>
        <v>-6.6544741593795531E-2</v>
      </c>
    </row>
    <row r="167" spans="1:22" x14ac:dyDescent="0.25">
      <c r="A167" s="26">
        <f>Wellpath!E167</f>
        <v>0</v>
      </c>
      <c r="B167" s="22">
        <v>0</v>
      </c>
      <c r="C167" s="22">
        <f>-COS(Wellpath!L167) / GField</f>
        <v>-0.10197162129779283</v>
      </c>
      <c r="D167" s="22">
        <f>(TAN(Dip) * COS(Wellpath!L167) * SIN(Wellpath!O167)) / GField</f>
        <v>0</v>
      </c>
      <c r="E167" s="20">
        <f>IF(D167="SING",(A168-A166)/2*Model!$W$7*(-SIN(Wellpath!$M167+Wellpath!$Q167) / GField),Model!$W$7*((drdp!B167+drdp!K167)*'ABXY-TI1S'!$B167+(drdp!E167+drdp!N167)*'ABXY-TI1S'!$C167+(drdp!H167+drdp!Q167)*'ABXY-TI1S'!$D167))</f>
        <v>0</v>
      </c>
      <c r="F167" s="20">
        <f>IF(D167="SING",(A168-A166)/2*Model!$W$7*(COS(Wellpath!$M167+Wellpath!$Q167) / GField),Model!$W$7*((drdp!C167+drdp!L167)*'ABXY-TI1S'!$B167+(drdp!F167+drdp!O167)*'ABXY-TI1S'!$C167+(drdp!I167+drdp!R167)*'ABXY-TI1S'!$D167))</f>
        <v>0</v>
      </c>
      <c r="G167" s="20">
        <f>IF(D167="SING",0,Model!$W$7*((drdp!D167+drdp!M167)*'ABXY-TI1S'!$B167+(drdp!G167+drdp!P167)*'ABXY-TI1S'!$C167+(drdp!J167+drdp!S167)*'ABXY-TI1S'!$D167))</f>
        <v>0</v>
      </c>
      <c r="H167" s="18">
        <f>IF(D167="SING",(A167-A166)/2*Model!$W$7*(-SIN(Wellpath!$M167+Wellpath!$Q167) / GField),Model!$W$7*((drdp!B167)*'ABXY-TI1S'!$B167+(drdp!E167)*'ABXY-TI1S'!$C167+(drdp!H167)*'ABXY-TI1S'!$D167))</f>
        <v>0</v>
      </c>
      <c r="I167" s="18">
        <f>IF(D167="SING",(A167-A166)/2*Model!$W$7*(COS(Wellpath!$M167+Wellpath!$Q167) / GField),Model!$W$7*((drdp!C167)*'ABXY-TI1S'!$B167+(drdp!F167)*'ABXY-TI1S'!$C167+(drdp!I167)*'ABXY-TI1S'!$D167))</f>
        <v>0</v>
      </c>
      <c r="J167" s="18">
        <f>IF(D167="SING",0,Model!$W$7*((drdp!D167)*'ABXY-TI1S'!$B167+(drdp!G167)*'ABXY-TI1S'!$C167+(drdp!J167)*'ABXY-TI1S'!$D167))</f>
        <v>0</v>
      </c>
      <c r="K167" s="21">
        <f>SUM(E$3:E166)+H167</f>
        <v>0.17403456935221862</v>
      </c>
      <c r="L167" s="21">
        <f>SUM(F$3:F166)+I167</f>
        <v>-0.32205234499673907</v>
      </c>
      <c r="M167" s="21">
        <f>SUM(G$3:G166)+J167</f>
        <v>0.20662709844410332</v>
      </c>
      <c r="N167" s="21"/>
      <c r="O167" s="21"/>
      <c r="P167" s="21"/>
      <c r="Q167" s="19">
        <f t="shared" si="13"/>
        <v>3.0288031329612192E-2</v>
      </c>
      <c r="R167" s="19">
        <f t="shared" si="14"/>
        <v>0.10371771291789865</v>
      </c>
      <c r="S167" s="19">
        <f t="shared" si="15"/>
        <v>4.2694757811429167E-2</v>
      </c>
      <c r="T167" s="19">
        <f t="shared" si="16"/>
        <v>-5.6048241170379619E-2</v>
      </c>
      <c r="U167" s="19">
        <f t="shared" si="17"/>
        <v>3.5960258094218003E-2</v>
      </c>
      <c r="V167" s="19">
        <f t="shared" si="18"/>
        <v>-6.6544741593795531E-2</v>
      </c>
    </row>
    <row r="168" spans="1:22" x14ac:dyDescent="0.25">
      <c r="A168" s="26">
        <f>Wellpath!E168</f>
        <v>0</v>
      </c>
      <c r="B168" s="22">
        <v>0</v>
      </c>
      <c r="C168" s="22">
        <f>-COS(Wellpath!L168) / GField</f>
        <v>-0.10197162129779283</v>
      </c>
      <c r="D168" s="22">
        <f>(TAN(Dip) * COS(Wellpath!L168) * SIN(Wellpath!O168)) / GField</f>
        <v>0</v>
      </c>
      <c r="E168" s="20">
        <f>IF(D168="SING",(A169-A167)/2*Model!$W$7*(-SIN(Wellpath!$M168+Wellpath!$Q168) / GField),Model!$W$7*((drdp!B168+drdp!K168)*'ABXY-TI1S'!$B168+(drdp!E168+drdp!N168)*'ABXY-TI1S'!$C168+(drdp!H168+drdp!Q168)*'ABXY-TI1S'!$D168))</f>
        <v>0</v>
      </c>
      <c r="F168" s="20">
        <f>IF(D168="SING",(A169-A167)/2*Model!$W$7*(COS(Wellpath!$M168+Wellpath!$Q168) / GField),Model!$W$7*((drdp!C168+drdp!L168)*'ABXY-TI1S'!$B168+(drdp!F168+drdp!O168)*'ABXY-TI1S'!$C168+(drdp!I168+drdp!R168)*'ABXY-TI1S'!$D168))</f>
        <v>0</v>
      </c>
      <c r="G168" s="20">
        <f>IF(D168="SING",0,Model!$W$7*((drdp!D168+drdp!M168)*'ABXY-TI1S'!$B168+(drdp!G168+drdp!P168)*'ABXY-TI1S'!$C168+(drdp!J168+drdp!S168)*'ABXY-TI1S'!$D168))</f>
        <v>0</v>
      </c>
      <c r="H168" s="18">
        <f>IF(D168="SING",(A168-A167)/2*Model!$W$7*(-SIN(Wellpath!$M168+Wellpath!$Q168) / GField),Model!$W$7*((drdp!B168)*'ABXY-TI1S'!$B168+(drdp!E168)*'ABXY-TI1S'!$C168+(drdp!H168)*'ABXY-TI1S'!$D168))</f>
        <v>0</v>
      </c>
      <c r="I168" s="18">
        <f>IF(D168="SING",(A168-A167)/2*Model!$W$7*(COS(Wellpath!$M168+Wellpath!$Q168) / GField),Model!$W$7*((drdp!C168)*'ABXY-TI1S'!$B168+(drdp!F168)*'ABXY-TI1S'!$C168+(drdp!I168)*'ABXY-TI1S'!$D168))</f>
        <v>0</v>
      </c>
      <c r="J168" s="18">
        <f>IF(D168="SING",0,Model!$W$7*((drdp!D168)*'ABXY-TI1S'!$B168+(drdp!G168)*'ABXY-TI1S'!$C168+(drdp!J168)*'ABXY-TI1S'!$D168))</f>
        <v>0</v>
      </c>
      <c r="K168" s="21">
        <f>SUM(E$3:E167)+H168</f>
        <v>0.17403456935221862</v>
      </c>
      <c r="L168" s="21">
        <f>SUM(F$3:F167)+I168</f>
        <v>-0.32205234499673907</v>
      </c>
      <c r="M168" s="21">
        <f>SUM(G$3:G167)+J168</f>
        <v>0.20662709844410332</v>
      </c>
      <c r="N168" s="21"/>
      <c r="O168" s="21"/>
      <c r="P168" s="21"/>
      <c r="Q168" s="19">
        <f t="shared" si="13"/>
        <v>3.0288031329612192E-2</v>
      </c>
      <c r="R168" s="19">
        <f t="shared" si="14"/>
        <v>0.10371771291789865</v>
      </c>
      <c r="S168" s="19">
        <f t="shared" si="15"/>
        <v>4.2694757811429167E-2</v>
      </c>
      <c r="T168" s="19">
        <f t="shared" si="16"/>
        <v>-5.6048241170379619E-2</v>
      </c>
      <c r="U168" s="19">
        <f t="shared" si="17"/>
        <v>3.5960258094218003E-2</v>
      </c>
      <c r="V168" s="19">
        <f t="shared" si="18"/>
        <v>-6.6544741593795531E-2</v>
      </c>
    </row>
    <row r="169" spans="1:22" x14ac:dyDescent="0.25">
      <c r="A169" s="26">
        <f>Wellpath!E169</f>
        <v>0</v>
      </c>
      <c r="B169" s="22">
        <v>0</v>
      </c>
      <c r="C169" s="22">
        <f>-COS(Wellpath!L169) / GField</f>
        <v>-0.10197162129779283</v>
      </c>
      <c r="D169" s="22">
        <f>(TAN(Dip) * COS(Wellpath!L169) * SIN(Wellpath!O169)) / GField</f>
        <v>0</v>
      </c>
      <c r="E169" s="20">
        <f>IF(D169="SING",(A170-A168)/2*Model!$W$7*(-SIN(Wellpath!$M169+Wellpath!$Q169) / GField),Model!$W$7*((drdp!B169+drdp!K169)*'ABXY-TI1S'!$B169+(drdp!E169+drdp!N169)*'ABXY-TI1S'!$C169+(drdp!H169+drdp!Q169)*'ABXY-TI1S'!$D169))</f>
        <v>0</v>
      </c>
      <c r="F169" s="20">
        <f>IF(D169="SING",(A170-A168)/2*Model!$W$7*(COS(Wellpath!$M169+Wellpath!$Q169) / GField),Model!$W$7*((drdp!C169+drdp!L169)*'ABXY-TI1S'!$B169+(drdp!F169+drdp!O169)*'ABXY-TI1S'!$C169+(drdp!I169+drdp!R169)*'ABXY-TI1S'!$D169))</f>
        <v>0</v>
      </c>
      <c r="G169" s="20">
        <f>IF(D169="SING",0,Model!$W$7*((drdp!D169+drdp!M169)*'ABXY-TI1S'!$B169+(drdp!G169+drdp!P169)*'ABXY-TI1S'!$C169+(drdp!J169+drdp!S169)*'ABXY-TI1S'!$D169))</f>
        <v>0</v>
      </c>
      <c r="H169" s="18">
        <f>IF(D169="SING",(A169-A168)/2*Model!$W$7*(-SIN(Wellpath!$M169+Wellpath!$Q169) / GField),Model!$W$7*((drdp!B169)*'ABXY-TI1S'!$B169+(drdp!E169)*'ABXY-TI1S'!$C169+(drdp!H169)*'ABXY-TI1S'!$D169))</f>
        <v>0</v>
      </c>
      <c r="I169" s="18">
        <f>IF(D169="SING",(A169-A168)/2*Model!$W$7*(COS(Wellpath!$M169+Wellpath!$Q169) / GField),Model!$W$7*((drdp!C169)*'ABXY-TI1S'!$B169+(drdp!F169)*'ABXY-TI1S'!$C169+(drdp!I169)*'ABXY-TI1S'!$D169))</f>
        <v>0</v>
      </c>
      <c r="J169" s="18">
        <f>IF(D169="SING",0,Model!$W$7*((drdp!D169)*'ABXY-TI1S'!$B169+(drdp!G169)*'ABXY-TI1S'!$C169+(drdp!J169)*'ABXY-TI1S'!$D169))</f>
        <v>0</v>
      </c>
      <c r="K169" s="21">
        <f>SUM(E$3:E168)+H169</f>
        <v>0.17403456935221862</v>
      </c>
      <c r="L169" s="21">
        <f>SUM(F$3:F168)+I169</f>
        <v>-0.32205234499673907</v>
      </c>
      <c r="M169" s="21">
        <f>SUM(G$3:G168)+J169</f>
        <v>0.20662709844410332</v>
      </c>
      <c r="N169" s="21"/>
      <c r="O169" s="21"/>
      <c r="P169" s="21"/>
      <c r="Q169" s="19">
        <f t="shared" si="13"/>
        <v>3.0288031329612192E-2</v>
      </c>
      <c r="R169" s="19">
        <f t="shared" si="14"/>
        <v>0.10371771291789865</v>
      </c>
      <c r="S169" s="19">
        <f t="shared" si="15"/>
        <v>4.2694757811429167E-2</v>
      </c>
      <c r="T169" s="19">
        <f t="shared" si="16"/>
        <v>-5.6048241170379619E-2</v>
      </c>
      <c r="U169" s="19">
        <f t="shared" si="17"/>
        <v>3.5960258094218003E-2</v>
      </c>
      <c r="V169" s="19">
        <f t="shared" si="18"/>
        <v>-6.6544741593795531E-2</v>
      </c>
    </row>
    <row r="170" spans="1:22" x14ac:dyDescent="0.25">
      <c r="A170" s="26">
        <f>Wellpath!E170</f>
        <v>0</v>
      </c>
      <c r="B170" s="22">
        <v>0</v>
      </c>
      <c r="C170" s="22">
        <f>-COS(Wellpath!L170) / GField</f>
        <v>-0.10197162129779283</v>
      </c>
      <c r="D170" s="22">
        <f>(TAN(Dip) * COS(Wellpath!L170) * SIN(Wellpath!O170)) / GField</f>
        <v>0</v>
      </c>
      <c r="E170" s="20">
        <f>IF(D170="SING",(A171-A169)/2*Model!$W$7*(-SIN(Wellpath!$M170+Wellpath!$Q170) / GField),Model!$W$7*((drdp!B170+drdp!K170)*'ABXY-TI1S'!$B170+(drdp!E170+drdp!N170)*'ABXY-TI1S'!$C170+(drdp!H170+drdp!Q170)*'ABXY-TI1S'!$D170))</f>
        <v>0</v>
      </c>
      <c r="F170" s="20">
        <f>IF(D170="SING",(A171-A169)/2*Model!$W$7*(COS(Wellpath!$M170+Wellpath!$Q170) / GField),Model!$W$7*((drdp!C170+drdp!L170)*'ABXY-TI1S'!$B170+(drdp!F170+drdp!O170)*'ABXY-TI1S'!$C170+(drdp!I170+drdp!R170)*'ABXY-TI1S'!$D170))</f>
        <v>0</v>
      </c>
      <c r="G170" s="20">
        <f>IF(D170="SING",0,Model!$W$7*((drdp!D170+drdp!M170)*'ABXY-TI1S'!$B170+(drdp!G170+drdp!P170)*'ABXY-TI1S'!$C170+(drdp!J170+drdp!S170)*'ABXY-TI1S'!$D170))</f>
        <v>0</v>
      </c>
      <c r="H170" s="18">
        <f>IF(D170="SING",(A170-A169)/2*Model!$W$7*(-SIN(Wellpath!$M170+Wellpath!$Q170) / GField),Model!$W$7*((drdp!B170)*'ABXY-TI1S'!$B170+(drdp!E170)*'ABXY-TI1S'!$C170+(drdp!H170)*'ABXY-TI1S'!$D170))</f>
        <v>0</v>
      </c>
      <c r="I170" s="18">
        <f>IF(D170="SING",(A170-A169)/2*Model!$W$7*(COS(Wellpath!$M170+Wellpath!$Q170) / GField),Model!$W$7*((drdp!C170)*'ABXY-TI1S'!$B170+(drdp!F170)*'ABXY-TI1S'!$C170+(drdp!I170)*'ABXY-TI1S'!$D170))</f>
        <v>0</v>
      </c>
      <c r="J170" s="18">
        <f>IF(D170="SING",0,Model!$W$7*((drdp!D170)*'ABXY-TI1S'!$B170+(drdp!G170)*'ABXY-TI1S'!$C170+(drdp!J170)*'ABXY-TI1S'!$D170))</f>
        <v>0</v>
      </c>
      <c r="K170" s="21">
        <f>SUM(E$3:E169)+H170</f>
        <v>0.17403456935221862</v>
      </c>
      <c r="L170" s="21">
        <f>SUM(F$3:F169)+I170</f>
        <v>-0.32205234499673907</v>
      </c>
      <c r="M170" s="21">
        <f>SUM(G$3:G169)+J170</f>
        <v>0.20662709844410332</v>
      </c>
      <c r="N170" s="21"/>
      <c r="O170" s="21"/>
      <c r="P170" s="21"/>
      <c r="Q170" s="19">
        <f t="shared" si="13"/>
        <v>3.0288031329612192E-2</v>
      </c>
      <c r="R170" s="19">
        <f t="shared" si="14"/>
        <v>0.10371771291789865</v>
      </c>
      <c r="S170" s="19">
        <f t="shared" si="15"/>
        <v>4.2694757811429167E-2</v>
      </c>
      <c r="T170" s="19">
        <f t="shared" si="16"/>
        <v>-5.6048241170379619E-2</v>
      </c>
      <c r="U170" s="19">
        <f t="shared" si="17"/>
        <v>3.5960258094218003E-2</v>
      </c>
      <c r="V170" s="19">
        <f t="shared" si="18"/>
        <v>-6.6544741593795531E-2</v>
      </c>
    </row>
    <row r="171" spans="1:22" x14ac:dyDescent="0.25">
      <c r="A171" s="26">
        <f>Wellpath!E171</f>
        <v>0</v>
      </c>
      <c r="B171" s="22">
        <v>0</v>
      </c>
      <c r="C171" s="22">
        <f>-COS(Wellpath!L171) / GField</f>
        <v>-0.10197162129779283</v>
      </c>
      <c r="D171" s="22">
        <f>(TAN(Dip) * COS(Wellpath!L171) * SIN(Wellpath!O171)) / GField</f>
        <v>0</v>
      </c>
      <c r="E171" s="20">
        <f>IF(D171="SING",(A172-A170)/2*Model!$W$7*(-SIN(Wellpath!$M171+Wellpath!$Q171) / GField),Model!$W$7*((drdp!B171+drdp!K171)*'ABXY-TI1S'!$B171+(drdp!E171+drdp!N171)*'ABXY-TI1S'!$C171+(drdp!H171+drdp!Q171)*'ABXY-TI1S'!$D171))</f>
        <v>0</v>
      </c>
      <c r="F171" s="20">
        <f>IF(D171="SING",(A172-A170)/2*Model!$W$7*(COS(Wellpath!$M171+Wellpath!$Q171) / GField),Model!$W$7*((drdp!C171+drdp!L171)*'ABXY-TI1S'!$B171+(drdp!F171+drdp!O171)*'ABXY-TI1S'!$C171+(drdp!I171+drdp!R171)*'ABXY-TI1S'!$D171))</f>
        <v>0</v>
      </c>
      <c r="G171" s="20">
        <f>IF(D171="SING",0,Model!$W$7*((drdp!D171+drdp!M171)*'ABXY-TI1S'!$B171+(drdp!G171+drdp!P171)*'ABXY-TI1S'!$C171+(drdp!J171+drdp!S171)*'ABXY-TI1S'!$D171))</f>
        <v>0</v>
      </c>
      <c r="H171" s="18">
        <f>IF(D171="SING",(A171-A170)/2*Model!$W$7*(-SIN(Wellpath!$M171+Wellpath!$Q171) / GField),Model!$W$7*((drdp!B171)*'ABXY-TI1S'!$B171+(drdp!E171)*'ABXY-TI1S'!$C171+(drdp!H171)*'ABXY-TI1S'!$D171))</f>
        <v>0</v>
      </c>
      <c r="I171" s="18">
        <f>IF(D171="SING",(A171-A170)/2*Model!$W$7*(COS(Wellpath!$M171+Wellpath!$Q171) / GField),Model!$W$7*((drdp!C171)*'ABXY-TI1S'!$B171+(drdp!F171)*'ABXY-TI1S'!$C171+(drdp!I171)*'ABXY-TI1S'!$D171))</f>
        <v>0</v>
      </c>
      <c r="J171" s="18">
        <f>IF(D171="SING",0,Model!$W$7*((drdp!D171)*'ABXY-TI1S'!$B171+(drdp!G171)*'ABXY-TI1S'!$C171+(drdp!J171)*'ABXY-TI1S'!$D171))</f>
        <v>0</v>
      </c>
      <c r="K171" s="21">
        <f>SUM(E$3:E170)+H171</f>
        <v>0.17403456935221862</v>
      </c>
      <c r="L171" s="21">
        <f>SUM(F$3:F170)+I171</f>
        <v>-0.32205234499673907</v>
      </c>
      <c r="M171" s="21">
        <f>SUM(G$3:G170)+J171</f>
        <v>0.20662709844410332</v>
      </c>
      <c r="N171" s="21"/>
      <c r="O171" s="21"/>
      <c r="P171" s="21"/>
      <c r="Q171" s="19">
        <f t="shared" si="13"/>
        <v>3.0288031329612192E-2</v>
      </c>
      <c r="R171" s="19">
        <f t="shared" si="14"/>
        <v>0.10371771291789865</v>
      </c>
      <c r="S171" s="19">
        <f t="shared" si="15"/>
        <v>4.2694757811429167E-2</v>
      </c>
      <c r="T171" s="19">
        <f t="shared" si="16"/>
        <v>-5.6048241170379619E-2</v>
      </c>
      <c r="U171" s="19">
        <f t="shared" si="17"/>
        <v>3.5960258094218003E-2</v>
      </c>
      <c r="V171" s="19">
        <f t="shared" si="18"/>
        <v>-6.6544741593795531E-2</v>
      </c>
    </row>
    <row r="172" spans="1:22" x14ac:dyDescent="0.25">
      <c r="A172" s="26">
        <f>Wellpath!E172</f>
        <v>0</v>
      </c>
      <c r="B172" s="22">
        <v>0</v>
      </c>
      <c r="C172" s="22">
        <f>-COS(Wellpath!L172) / GField</f>
        <v>-0.10197162129779283</v>
      </c>
      <c r="D172" s="22">
        <f>(TAN(Dip) * COS(Wellpath!L172) * SIN(Wellpath!O172)) / GField</f>
        <v>0</v>
      </c>
      <c r="E172" s="20">
        <f>IF(D172="SING",(A173-A171)/2*Model!$W$7*(-SIN(Wellpath!$M172+Wellpath!$Q172) / GField),Model!$W$7*((drdp!B172+drdp!K172)*'ABXY-TI1S'!$B172+(drdp!E172+drdp!N172)*'ABXY-TI1S'!$C172+(drdp!H172+drdp!Q172)*'ABXY-TI1S'!$D172))</f>
        <v>0</v>
      </c>
      <c r="F172" s="20">
        <f>IF(D172="SING",(A173-A171)/2*Model!$W$7*(COS(Wellpath!$M172+Wellpath!$Q172) / GField),Model!$W$7*((drdp!C172+drdp!L172)*'ABXY-TI1S'!$B172+(drdp!F172+drdp!O172)*'ABXY-TI1S'!$C172+(drdp!I172+drdp!R172)*'ABXY-TI1S'!$D172))</f>
        <v>0</v>
      </c>
      <c r="G172" s="20">
        <f>IF(D172="SING",0,Model!$W$7*((drdp!D172+drdp!M172)*'ABXY-TI1S'!$B172+(drdp!G172+drdp!P172)*'ABXY-TI1S'!$C172+(drdp!J172+drdp!S172)*'ABXY-TI1S'!$D172))</f>
        <v>0</v>
      </c>
      <c r="H172" s="18">
        <f>IF(D172="SING",(A172-A171)/2*Model!$W$7*(-SIN(Wellpath!$M172+Wellpath!$Q172) / GField),Model!$W$7*((drdp!B172)*'ABXY-TI1S'!$B172+(drdp!E172)*'ABXY-TI1S'!$C172+(drdp!H172)*'ABXY-TI1S'!$D172))</f>
        <v>0</v>
      </c>
      <c r="I172" s="18">
        <f>IF(D172="SING",(A172-A171)/2*Model!$W$7*(COS(Wellpath!$M172+Wellpath!$Q172) / GField),Model!$W$7*((drdp!C172)*'ABXY-TI1S'!$B172+(drdp!F172)*'ABXY-TI1S'!$C172+(drdp!I172)*'ABXY-TI1S'!$D172))</f>
        <v>0</v>
      </c>
      <c r="J172" s="18">
        <f>IF(D172="SING",0,Model!$W$7*((drdp!D172)*'ABXY-TI1S'!$B172+(drdp!G172)*'ABXY-TI1S'!$C172+(drdp!J172)*'ABXY-TI1S'!$D172))</f>
        <v>0</v>
      </c>
      <c r="K172" s="21">
        <f>SUM(E$3:E171)+H172</f>
        <v>0.17403456935221862</v>
      </c>
      <c r="L172" s="21">
        <f>SUM(F$3:F171)+I172</f>
        <v>-0.32205234499673907</v>
      </c>
      <c r="M172" s="21">
        <f>SUM(G$3:G171)+J172</f>
        <v>0.20662709844410332</v>
      </c>
      <c r="N172" s="21"/>
      <c r="O172" s="21"/>
      <c r="P172" s="21"/>
      <c r="Q172" s="19">
        <f t="shared" si="13"/>
        <v>3.0288031329612192E-2</v>
      </c>
      <c r="R172" s="19">
        <f t="shared" si="14"/>
        <v>0.10371771291789865</v>
      </c>
      <c r="S172" s="19">
        <f t="shared" si="15"/>
        <v>4.2694757811429167E-2</v>
      </c>
      <c r="T172" s="19">
        <f t="shared" si="16"/>
        <v>-5.6048241170379619E-2</v>
      </c>
      <c r="U172" s="19">
        <f t="shared" si="17"/>
        <v>3.5960258094218003E-2</v>
      </c>
      <c r="V172" s="19">
        <f t="shared" si="18"/>
        <v>-6.6544741593795531E-2</v>
      </c>
    </row>
    <row r="173" spans="1:22" x14ac:dyDescent="0.25">
      <c r="A173" s="26">
        <f>Wellpath!E173</f>
        <v>0</v>
      </c>
      <c r="B173" s="22">
        <v>0</v>
      </c>
      <c r="C173" s="22">
        <f>-COS(Wellpath!L173) / GField</f>
        <v>-0.10197162129779283</v>
      </c>
      <c r="D173" s="22">
        <f>(TAN(Dip) * COS(Wellpath!L173) * SIN(Wellpath!O173)) / GField</f>
        <v>0</v>
      </c>
      <c r="E173" s="20">
        <f>IF(D173="SING",(A174-A172)/2*Model!$W$7*(-SIN(Wellpath!$M173+Wellpath!$Q173) / GField),Model!$W$7*((drdp!B173+drdp!K173)*'ABXY-TI1S'!$B173+(drdp!E173+drdp!N173)*'ABXY-TI1S'!$C173+(drdp!H173+drdp!Q173)*'ABXY-TI1S'!$D173))</f>
        <v>0</v>
      </c>
      <c r="F173" s="20">
        <f>IF(D173="SING",(A174-A172)/2*Model!$W$7*(COS(Wellpath!$M173+Wellpath!$Q173) / GField),Model!$W$7*((drdp!C173+drdp!L173)*'ABXY-TI1S'!$B173+(drdp!F173+drdp!O173)*'ABXY-TI1S'!$C173+(drdp!I173+drdp!R173)*'ABXY-TI1S'!$D173))</f>
        <v>0</v>
      </c>
      <c r="G173" s="20">
        <f>IF(D173="SING",0,Model!$W$7*((drdp!D173+drdp!M173)*'ABXY-TI1S'!$B173+(drdp!G173+drdp!P173)*'ABXY-TI1S'!$C173+(drdp!J173+drdp!S173)*'ABXY-TI1S'!$D173))</f>
        <v>0</v>
      </c>
      <c r="H173" s="18">
        <f>IF(D173="SING",(A173-A172)/2*Model!$W$7*(-SIN(Wellpath!$M173+Wellpath!$Q173) / GField),Model!$W$7*((drdp!B173)*'ABXY-TI1S'!$B173+(drdp!E173)*'ABXY-TI1S'!$C173+(drdp!H173)*'ABXY-TI1S'!$D173))</f>
        <v>0</v>
      </c>
      <c r="I173" s="18">
        <f>IF(D173="SING",(A173-A172)/2*Model!$W$7*(COS(Wellpath!$M173+Wellpath!$Q173) / GField),Model!$W$7*((drdp!C173)*'ABXY-TI1S'!$B173+(drdp!F173)*'ABXY-TI1S'!$C173+(drdp!I173)*'ABXY-TI1S'!$D173))</f>
        <v>0</v>
      </c>
      <c r="J173" s="18">
        <f>IF(D173="SING",0,Model!$W$7*((drdp!D173)*'ABXY-TI1S'!$B173+(drdp!G173)*'ABXY-TI1S'!$C173+(drdp!J173)*'ABXY-TI1S'!$D173))</f>
        <v>0</v>
      </c>
      <c r="K173" s="21">
        <f>SUM(E$3:E172)+H173</f>
        <v>0.17403456935221862</v>
      </c>
      <c r="L173" s="21">
        <f>SUM(F$3:F172)+I173</f>
        <v>-0.32205234499673907</v>
      </c>
      <c r="M173" s="21">
        <f>SUM(G$3:G172)+J173</f>
        <v>0.20662709844410332</v>
      </c>
      <c r="N173" s="21"/>
      <c r="O173" s="21"/>
      <c r="P173" s="21"/>
      <c r="Q173" s="19">
        <f t="shared" si="13"/>
        <v>3.0288031329612192E-2</v>
      </c>
      <c r="R173" s="19">
        <f t="shared" si="14"/>
        <v>0.10371771291789865</v>
      </c>
      <c r="S173" s="19">
        <f t="shared" si="15"/>
        <v>4.2694757811429167E-2</v>
      </c>
      <c r="T173" s="19">
        <f t="shared" si="16"/>
        <v>-5.6048241170379619E-2</v>
      </c>
      <c r="U173" s="19">
        <f t="shared" si="17"/>
        <v>3.5960258094218003E-2</v>
      </c>
      <c r="V173" s="19">
        <f t="shared" si="18"/>
        <v>-6.6544741593795531E-2</v>
      </c>
    </row>
    <row r="174" spans="1:22" x14ac:dyDescent="0.25">
      <c r="A174" s="26">
        <f>Wellpath!E174</f>
        <v>0</v>
      </c>
      <c r="B174" s="22">
        <v>0</v>
      </c>
      <c r="C174" s="22">
        <f>-COS(Wellpath!L174) / GField</f>
        <v>-0.10197162129779283</v>
      </c>
      <c r="D174" s="22">
        <f>(TAN(Dip) * COS(Wellpath!L174) * SIN(Wellpath!O174)) / GField</f>
        <v>0</v>
      </c>
      <c r="E174" s="20">
        <f>IF(D174="SING",(A175-A173)/2*Model!$W$7*(-SIN(Wellpath!$M174+Wellpath!$Q174) / GField),Model!$W$7*((drdp!B174+drdp!K174)*'ABXY-TI1S'!$B174+(drdp!E174+drdp!N174)*'ABXY-TI1S'!$C174+(drdp!H174+drdp!Q174)*'ABXY-TI1S'!$D174))</f>
        <v>0</v>
      </c>
      <c r="F174" s="20">
        <f>IF(D174="SING",(A175-A173)/2*Model!$W$7*(COS(Wellpath!$M174+Wellpath!$Q174) / GField),Model!$W$7*((drdp!C174+drdp!L174)*'ABXY-TI1S'!$B174+(drdp!F174+drdp!O174)*'ABXY-TI1S'!$C174+(drdp!I174+drdp!R174)*'ABXY-TI1S'!$D174))</f>
        <v>0</v>
      </c>
      <c r="G174" s="20">
        <f>IF(D174="SING",0,Model!$W$7*((drdp!D174+drdp!M174)*'ABXY-TI1S'!$B174+(drdp!G174+drdp!P174)*'ABXY-TI1S'!$C174+(drdp!J174+drdp!S174)*'ABXY-TI1S'!$D174))</f>
        <v>0</v>
      </c>
      <c r="H174" s="18">
        <f>IF(D174="SING",(A174-A173)/2*Model!$W$7*(-SIN(Wellpath!$M174+Wellpath!$Q174) / GField),Model!$W$7*((drdp!B174)*'ABXY-TI1S'!$B174+(drdp!E174)*'ABXY-TI1S'!$C174+(drdp!H174)*'ABXY-TI1S'!$D174))</f>
        <v>0</v>
      </c>
      <c r="I174" s="18">
        <f>IF(D174="SING",(A174-A173)/2*Model!$W$7*(COS(Wellpath!$M174+Wellpath!$Q174) / GField),Model!$W$7*((drdp!C174)*'ABXY-TI1S'!$B174+(drdp!F174)*'ABXY-TI1S'!$C174+(drdp!I174)*'ABXY-TI1S'!$D174))</f>
        <v>0</v>
      </c>
      <c r="J174" s="18">
        <f>IF(D174="SING",0,Model!$W$7*((drdp!D174)*'ABXY-TI1S'!$B174+(drdp!G174)*'ABXY-TI1S'!$C174+(drdp!J174)*'ABXY-TI1S'!$D174))</f>
        <v>0</v>
      </c>
      <c r="K174" s="21">
        <f>SUM(E$3:E173)+H174</f>
        <v>0.17403456935221862</v>
      </c>
      <c r="L174" s="21">
        <f>SUM(F$3:F173)+I174</f>
        <v>-0.32205234499673907</v>
      </c>
      <c r="M174" s="21">
        <f>SUM(G$3:G173)+J174</f>
        <v>0.20662709844410332</v>
      </c>
      <c r="N174" s="21"/>
      <c r="O174" s="21"/>
      <c r="P174" s="21"/>
      <c r="Q174" s="19">
        <f t="shared" si="13"/>
        <v>3.0288031329612192E-2</v>
      </c>
      <c r="R174" s="19">
        <f t="shared" si="14"/>
        <v>0.10371771291789865</v>
      </c>
      <c r="S174" s="19">
        <f t="shared" si="15"/>
        <v>4.2694757811429167E-2</v>
      </c>
      <c r="T174" s="19">
        <f t="shared" si="16"/>
        <v>-5.6048241170379619E-2</v>
      </c>
      <c r="U174" s="19">
        <f t="shared" si="17"/>
        <v>3.5960258094218003E-2</v>
      </c>
      <c r="V174" s="19">
        <f t="shared" si="18"/>
        <v>-6.6544741593795531E-2</v>
      </c>
    </row>
    <row r="175" spans="1:22" x14ac:dyDescent="0.25">
      <c r="A175" s="26">
        <f>Wellpath!E175</f>
        <v>0</v>
      </c>
      <c r="B175" s="22">
        <v>0</v>
      </c>
      <c r="C175" s="22">
        <f>-COS(Wellpath!L175) / GField</f>
        <v>-0.10197162129779283</v>
      </c>
      <c r="D175" s="22">
        <f>(TAN(Dip) * COS(Wellpath!L175) * SIN(Wellpath!O175)) / GField</f>
        <v>0</v>
      </c>
      <c r="E175" s="20">
        <f>IF(D175="SING",(A176-A174)/2*Model!$W$7*(-SIN(Wellpath!$M175+Wellpath!$Q175) / GField),Model!$W$7*((drdp!B175+drdp!K175)*'ABXY-TI1S'!$B175+(drdp!E175+drdp!N175)*'ABXY-TI1S'!$C175+(drdp!H175+drdp!Q175)*'ABXY-TI1S'!$D175))</f>
        <v>0</v>
      </c>
      <c r="F175" s="20">
        <f>IF(D175="SING",(A176-A174)/2*Model!$W$7*(COS(Wellpath!$M175+Wellpath!$Q175) / GField),Model!$W$7*((drdp!C175+drdp!L175)*'ABXY-TI1S'!$B175+(drdp!F175+drdp!O175)*'ABXY-TI1S'!$C175+(drdp!I175+drdp!R175)*'ABXY-TI1S'!$D175))</f>
        <v>0</v>
      </c>
      <c r="G175" s="20">
        <f>IF(D175="SING",0,Model!$W$7*((drdp!D175+drdp!M175)*'ABXY-TI1S'!$B175+(drdp!G175+drdp!P175)*'ABXY-TI1S'!$C175+(drdp!J175+drdp!S175)*'ABXY-TI1S'!$D175))</f>
        <v>0</v>
      </c>
      <c r="H175" s="18">
        <f>IF(D175="SING",(A175-A174)/2*Model!$W$7*(-SIN(Wellpath!$M175+Wellpath!$Q175) / GField),Model!$W$7*((drdp!B175)*'ABXY-TI1S'!$B175+(drdp!E175)*'ABXY-TI1S'!$C175+(drdp!H175)*'ABXY-TI1S'!$D175))</f>
        <v>0</v>
      </c>
      <c r="I175" s="18">
        <f>IF(D175="SING",(A175-A174)/2*Model!$W$7*(COS(Wellpath!$M175+Wellpath!$Q175) / GField),Model!$W$7*((drdp!C175)*'ABXY-TI1S'!$B175+(drdp!F175)*'ABXY-TI1S'!$C175+(drdp!I175)*'ABXY-TI1S'!$D175))</f>
        <v>0</v>
      </c>
      <c r="J175" s="18">
        <f>IF(D175="SING",0,Model!$W$7*((drdp!D175)*'ABXY-TI1S'!$B175+(drdp!G175)*'ABXY-TI1S'!$C175+(drdp!J175)*'ABXY-TI1S'!$D175))</f>
        <v>0</v>
      </c>
      <c r="K175" s="21">
        <f>SUM(E$3:E174)+H175</f>
        <v>0.17403456935221862</v>
      </c>
      <c r="L175" s="21">
        <f>SUM(F$3:F174)+I175</f>
        <v>-0.32205234499673907</v>
      </c>
      <c r="M175" s="21">
        <f>SUM(G$3:G174)+J175</f>
        <v>0.20662709844410332</v>
      </c>
      <c r="N175" s="21"/>
      <c r="O175" s="21"/>
      <c r="P175" s="21"/>
      <c r="Q175" s="19">
        <f t="shared" si="13"/>
        <v>3.0288031329612192E-2</v>
      </c>
      <c r="R175" s="19">
        <f t="shared" si="14"/>
        <v>0.10371771291789865</v>
      </c>
      <c r="S175" s="19">
        <f t="shared" si="15"/>
        <v>4.2694757811429167E-2</v>
      </c>
      <c r="T175" s="19">
        <f t="shared" si="16"/>
        <v>-5.6048241170379619E-2</v>
      </c>
      <c r="U175" s="19">
        <f t="shared" si="17"/>
        <v>3.5960258094218003E-2</v>
      </c>
      <c r="V175" s="19">
        <f t="shared" si="18"/>
        <v>-6.6544741593795531E-2</v>
      </c>
    </row>
    <row r="176" spans="1:22" x14ac:dyDescent="0.25">
      <c r="A176" s="26">
        <f>Wellpath!E176</f>
        <v>0</v>
      </c>
      <c r="B176" s="22">
        <v>0</v>
      </c>
      <c r="C176" s="22">
        <f>-COS(Wellpath!L176) / GField</f>
        <v>-0.10197162129779283</v>
      </c>
      <c r="D176" s="22">
        <f>(TAN(Dip) * COS(Wellpath!L176) * SIN(Wellpath!O176)) / GField</f>
        <v>0</v>
      </c>
      <c r="E176" s="20">
        <f>IF(D176="SING",(A177-A175)/2*Model!$W$7*(-SIN(Wellpath!$M176+Wellpath!$Q176) / GField),Model!$W$7*((drdp!B176+drdp!K176)*'ABXY-TI1S'!$B176+(drdp!E176+drdp!N176)*'ABXY-TI1S'!$C176+(drdp!H176+drdp!Q176)*'ABXY-TI1S'!$D176))</f>
        <v>0</v>
      </c>
      <c r="F176" s="20">
        <f>IF(D176="SING",(A177-A175)/2*Model!$W$7*(COS(Wellpath!$M176+Wellpath!$Q176) / GField),Model!$W$7*((drdp!C176+drdp!L176)*'ABXY-TI1S'!$B176+(drdp!F176+drdp!O176)*'ABXY-TI1S'!$C176+(drdp!I176+drdp!R176)*'ABXY-TI1S'!$D176))</f>
        <v>0</v>
      </c>
      <c r="G176" s="20">
        <f>IF(D176="SING",0,Model!$W$7*((drdp!D176+drdp!M176)*'ABXY-TI1S'!$B176+(drdp!G176+drdp!P176)*'ABXY-TI1S'!$C176+(drdp!J176+drdp!S176)*'ABXY-TI1S'!$D176))</f>
        <v>0</v>
      </c>
      <c r="H176" s="18">
        <f>IF(D176="SING",(A176-A175)/2*Model!$W$7*(-SIN(Wellpath!$M176+Wellpath!$Q176) / GField),Model!$W$7*((drdp!B176)*'ABXY-TI1S'!$B176+(drdp!E176)*'ABXY-TI1S'!$C176+(drdp!H176)*'ABXY-TI1S'!$D176))</f>
        <v>0</v>
      </c>
      <c r="I176" s="18">
        <f>IF(D176="SING",(A176-A175)/2*Model!$W$7*(COS(Wellpath!$M176+Wellpath!$Q176) / GField),Model!$W$7*((drdp!C176)*'ABXY-TI1S'!$B176+(drdp!F176)*'ABXY-TI1S'!$C176+(drdp!I176)*'ABXY-TI1S'!$D176))</f>
        <v>0</v>
      </c>
      <c r="J176" s="18">
        <f>IF(D176="SING",0,Model!$W$7*((drdp!D176)*'ABXY-TI1S'!$B176+(drdp!G176)*'ABXY-TI1S'!$C176+(drdp!J176)*'ABXY-TI1S'!$D176))</f>
        <v>0</v>
      </c>
      <c r="K176" s="21">
        <f>SUM(E$3:E175)+H176</f>
        <v>0.17403456935221862</v>
      </c>
      <c r="L176" s="21">
        <f>SUM(F$3:F175)+I176</f>
        <v>-0.32205234499673907</v>
      </c>
      <c r="M176" s="21">
        <f>SUM(G$3:G175)+J176</f>
        <v>0.20662709844410332</v>
      </c>
      <c r="N176" s="21"/>
      <c r="O176" s="21"/>
      <c r="P176" s="21"/>
      <c r="Q176" s="19">
        <f t="shared" si="13"/>
        <v>3.0288031329612192E-2</v>
      </c>
      <c r="R176" s="19">
        <f t="shared" si="14"/>
        <v>0.10371771291789865</v>
      </c>
      <c r="S176" s="19">
        <f t="shared" si="15"/>
        <v>4.2694757811429167E-2</v>
      </c>
      <c r="T176" s="19">
        <f t="shared" si="16"/>
        <v>-5.6048241170379619E-2</v>
      </c>
      <c r="U176" s="19">
        <f t="shared" si="17"/>
        <v>3.5960258094218003E-2</v>
      </c>
      <c r="V176" s="19">
        <f t="shared" si="18"/>
        <v>-6.6544741593795531E-2</v>
      </c>
    </row>
    <row r="177" spans="1:22" x14ac:dyDescent="0.25">
      <c r="A177" s="26">
        <f>Wellpath!E177</f>
        <v>0</v>
      </c>
      <c r="B177" s="22">
        <v>0</v>
      </c>
      <c r="C177" s="22">
        <f>-COS(Wellpath!L177) / GField</f>
        <v>-0.10197162129779283</v>
      </c>
      <c r="D177" s="22">
        <f>(TAN(Dip) * COS(Wellpath!L177) * SIN(Wellpath!O177)) / GField</f>
        <v>0</v>
      </c>
      <c r="E177" s="20">
        <f>IF(D177="SING",(A178-A176)/2*Model!$W$7*(-SIN(Wellpath!$M177+Wellpath!$Q177) / GField),Model!$W$7*((drdp!B177+drdp!K177)*'ABXY-TI1S'!$B177+(drdp!E177+drdp!N177)*'ABXY-TI1S'!$C177+(drdp!H177+drdp!Q177)*'ABXY-TI1S'!$D177))</f>
        <v>0</v>
      </c>
      <c r="F177" s="20">
        <f>IF(D177="SING",(A178-A176)/2*Model!$W$7*(COS(Wellpath!$M177+Wellpath!$Q177) / GField),Model!$W$7*((drdp!C177+drdp!L177)*'ABXY-TI1S'!$B177+(drdp!F177+drdp!O177)*'ABXY-TI1S'!$C177+(drdp!I177+drdp!R177)*'ABXY-TI1S'!$D177))</f>
        <v>0</v>
      </c>
      <c r="G177" s="20">
        <f>IF(D177="SING",0,Model!$W$7*((drdp!D177+drdp!M177)*'ABXY-TI1S'!$B177+(drdp!G177+drdp!P177)*'ABXY-TI1S'!$C177+(drdp!J177+drdp!S177)*'ABXY-TI1S'!$D177))</f>
        <v>0</v>
      </c>
      <c r="H177" s="18">
        <f>IF(D177="SING",(A177-A176)/2*Model!$W$7*(-SIN(Wellpath!$M177+Wellpath!$Q177) / GField),Model!$W$7*((drdp!B177)*'ABXY-TI1S'!$B177+(drdp!E177)*'ABXY-TI1S'!$C177+(drdp!H177)*'ABXY-TI1S'!$D177))</f>
        <v>0</v>
      </c>
      <c r="I177" s="18">
        <f>IF(D177="SING",(A177-A176)/2*Model!$W$7*(COS(Wellpath!$M177+Wellpath!$Q177) / GField),Model!$W$7*((drdp!C177)*'ABXY-TI1S'!$B177+(drdp!F177)*'ABXY-TI1S'!$C177+(drdp!I177)*'ABXY-TI1S'!$D177))</f>
        <v>0</v>
      </c>
      <c r="J177" s="18">
        <f>IF(D177="SING",0,Model!$W$7*((drdp!D177)*'ABXY-TI1S'!$B177+(drdp!G177)*'ABXY-TI1S'!$C177+(drdp!J177)*'ABXY-TI1S'!$D177))</f>
        <v>0</v>
      </c>
      <c r="K177" s="21">
        <f>SUM(E$3:E176)+H177</f>
        <v>0.17403456935221862</v>
      </c>
      <c r="L177" s="21">
        <f>SUM(F$3:F176)+I177</f>
        <v>-0.32205234499673907</v>
      </c>
      <c r="M177" s="21">
        <f>SUM(G$3:G176)+J177</f>
        <v>0.20662709844410332</v>
      </c>
      <c r="N177" s="21"/>
      <c r="O177" s="21"/>
      <c r="P177" s="21"/>
      <c r="Q177" s="19">
        <f t="shared" si="13"/>
        <v>3.0288031329612192E-2</v>
      </c>
      <c r="R177" s="19">
        <f t="shared" si="14"/>
        <v>0.10371771291789865</v>
      </c>
      <c r="S177" s="19">
        <f t="shared" si="15"/>
        <v>4.2694757811429167E-2</v>
      </c>
      <c r="T177" s="19">
        <f t="shared" si="16"/>
        <v>-5.6048241170379619E-2</v>
      </c>
      <c r="U177" s="19">
        <f t="shared" si="17"/>
        <v>3.5960258094218003E-2</v>
      </c>
      <c r="V177" s="19">
        <f t="shared" si="18"/>
        <v>-6.6544741593795531E-2</v>
      </c>
    </row>
    <row r="178" spans="1:22" x14ac:dyDescent="0.25">
      <c r="A178" s="26">
        <f>Wellpath!E178</f>
        <v>0</v>
      </c>
      <c r="B178" s="22">
        <v>0</v>
      </c>
      <c r="C178" s="22">
        <f>-COS(Wellpath!L178) / GField</f>
        <v>-0.10197162129779283</v>
      </c>
      <c r="D178" s="22">
        <f>(TAN(Dip) * COS(Wellpath!L178) * SIN(Wellpath!O178)) / GField</f>
        <v>0</v>
      </c>
      <c r="E178" s="20">
        <f>IF(D178="SING",(A179-A177)/2*Model!$W$7*(-SIN(Wellpath!$M178+Wellpath!$Q178) / GField),Model!$W$7*((drdp!B178+drdp!K178)*'ABXY-TI1S'!$B178+(drdp!E178+drdp!N178)*'ABXY-TI1S'!$C178+(drdp!H178+drdp!Q178)*'ABXY-TI1S'!$D178))</f>
        <v>0</v>
      </c>
      <c r="F178" s="20">
        <f>IF(D178="SING",(A179-A177)/2*Model!$W$7*(COS(Wellpath!$M178+Wellpath!$Q178) / GField),Model!$W$7*((drdp!C178+drdp!L178)*'ABXY-TI1S'!$B178+(drdp!F178+drdp!O178)*'ABXY-TI1S'!$C178+(drdp!I178+drdp!R178)*'ABXY-TI1S'!$D178))</f>
        <v>0</v>
      </c>
      <c r="G178" s="20">
        <f>IF(D178="SING",0,Model!$W$7*((drdp!D178+drdp!M178)*'ABXY-TI1S'!$B178+(drdp!G178+drdp!P178)*'ABXY-TI1S'!$C178+(drdp!J178+drdp!S178)*'ABXY-TI1S'!$D178))</f>
        <v>0</v>
      </c>
      <c r="H178" s="18">
        <f>IF(D178="SING",(A178-A177)/2*Model!$W$7*(-SIN(Wellpath!$M178+Wellpath!$Q178) / GField),Model!$W$7*((drdp!B178)*'ABXY-TI1S'!$B178+(drdp!E178)*'ABXY-TI1S'!$C178+(drdp!H178)*'ABXY-TI1S'!$D178))</f>
        <v>0</v>
      </c>
      <c r="I178" s="18">
        <f>IF(D178="SING",(A178-A177)/2*Model!$W$7*(COS(Wellpath!$M178+Wellpath!$Q178) / GField),Model!$W$7*((drdp!C178)*'ABXY-TI1S'!$B178+(drdp!F178)*'ABXY-TI1S'!$C178+(drdp!I178)*'ABXY-TI1S'!$D178))</f>
        <v>0</v>
      </c>
      <c r="J178" s="18">
        <f>IF(D178="SING",0,Model!$W$7*((drdp!D178)*'ABXY-TI1S'!$B178+(drdp!G178)*'ABXY-TI1S'!$C178+(drdp!J178)*'ABXY-TI1S'!$D178))</f>
        <v>0</v>
      </c>
      <c r="K178" s="21">
        <f>SUM(E$3:E177)+H178</f>
        <v>0.17403456935221862</v>
      </c>
      <c r="L178" s="21">
        <f>SUM(F$3:F177)+I178</f>
        <v>-0.32205234499673907</v>
      </c>
      <c r="M178" s="21">
        <f>SUM(G$3:G177)+J178</f>
        <v>0.20662709844410332</v>
      </c>
      <c r="N178" s="21"/>
      <c r="O178" s="21"/>
      <c r="P178" s="21"/>
      <c r="Q178" s="19">
        <f t="shared" si="13"/>
        <v>3.0288031329612192E-2</v>
      </c>
      <c r="R178" s="19">
        <f t="shared" si="14"/>
        <v>0.10371771291789865</v>
      </c>
      <c r="S178" s="19">
        <f t="shared" si="15"/>
        <v>4.2694757811429167E-2</v>
      </c>
      <c r="T178" s="19">
        <f t="shared" si="16"/>
        <v>-5.6048241170379619E-2</v>
      </c>
      <c r="U178" s="19">
        <f t="shared" si="17"/>
        <v>3.5960258094218003E-2</v>
      </c>
      <c r="V178" s="19">
        <f t="shared" si="18"/>
        <v>-6.6544741593795531E-2</v>
      </c>
    </row>
    <row r="179" spans="1:22" x14ac:dyDescent="0.25">
      <c r="A179" s="26">
        <f>Wellpath!E179</f>
        <v>0</v>
      </c>
      <c r="B179" s="22">
        <v>0</v>
      </c>
      <c r="C179" s="22">
        <f>-COS(Wellpath!L179) / GField</f>
        <v>-0.10197162129779283</v>
      </c>
      <c r="D179" s="22">
        <f>(TAN(Dip) * COS(Wellpath!L179) * SIN(Wellpath!O179)) / GField</f>
        <v>0</v>
      </c>
      <c r="E179" s="20">
        <f>IF(D179="SING",(A180-A178)/2*Model!$W$7*(-SIN(Wellpath!$M179+Wellpath!$Q179) / GField),Model!$W$7*((drdp!B179+drdp!K179)*'ABXY-TI1S'!$B179+(drdp!E179+drdp!N179)*'ABXY-TI1S'!$C179+(drdp!H179+drdp!Q179)*'ABXY-TI1S'!$D179))</f>
        <v>0</v>
      </c>
      <c r="F179" s="20">
        <f>IF(D179="SING",(A180-A178)/2*Model!$W$7*(COS(Wellpath!$M179+Wellpath!$Q179) / GField),Model!$W$7*((drdp!C179+drdp!L179)*'ABXY-TI1S'!$B179+(drdp!F179+drdp!O179)*'ABXY-TI1S'!$C179+(drdp!I179+drdp!R179)*'ABXY-TI1S'!$D179))</f>
        <v>0</v>
      </c>
      <c r="G179" s="20">
        <f>IF(D179="SING",0,Model!$W$7*((drdp!D179+drdp!M179)*'ABXY-TI1S'!$B179+(drdp!G179+drdp!P179)*'ABXY-TI1S'!$C179+(drdp!J179+drdp!S179)*'ABXY-TI1S'!$D179))</f>
        <v>0</v>
      </c>
      <c r="H179" s="18">
        <f>IF(D179="SING",(A179-A178)/2*Model!$W$7*(-SIN(Wellpath!$M179+Wellpath!$Q179) / GField),Model!$W$7*((drdp!B179)*'ABXY-TI1S'!$B179+(drdp!E179)*'ABXY-TI1S'!$C179+(drdp!H179)*'ABXY-TI1S'!$D179))</f>
        <v>0</v>
      </c>
      <c r="I179" s="18">
        <f>IF(D179="SING",(A179-A178)/2*Model!$W$7*(COS(Wellpath!$M179+Wellpath!$Q179) / GField),Model!$W$7*((drdp!C179)*'ABXY-TI1S'!$B179+(drdp!F179)*'ABXY-TI1S'!$C179+(drdp!I179)*'ABXY-TI1S'!$D179))</f>
        <v>0</v>
      </c>
      <c r="J179" s="18">
        <f>IF(D179="SING",0,Model!$W$7*((drdp!D179)*'ABXY-TI1S'!$B179+(drdp!G179)*'ABXY-TI1S'!$C179+(drdp!J179)*'ABXY-TI1S'!$D179))</f>
        <v>0</v>
      </c>
      <c r="K179" s="21">
        <f>SUM(E$3:E178)+H179</f>
        <v>0.17403456935221862</v>
      </c>
      <c r="L179" s="21">
        <f>SUM(F$3:F178)+I179</f>
        <v>-0.32205234499673907</v>
      </c>
      <c r="M179" s="21">
        <f>SUM(G$3:G178)+J179</f>
        <v>0.20662709844410332</v>
      </c>
      <c r="N179" s="21"/>
      <c r="O179" s="21"/>
      <c r="P179" s="21"/>
      <c r="Q179" s="19">
        <f t="shared" si="13"/>
        <v>3.0288031329612192E-2</v>
      </c>
      <c r="R179" s="19">
        <f t="shared" si="14"/>
        <v>0.10371771291789865</v>
      </c>
      <c r="S179" s="19">
        <f t="shared" si="15"/>
        <v>4.2694757811429167E-2</v>
      </c>
      <c r="T179" s="19">
        <f t="shared" si="16"/>
        <v>-5.6048241170379619E-2</v>
      </c>
      <c r="U179" s="19">
        <f t="shared" si="17"/>
        <v>3.5960258094218003E-2</v>
      </c>
      <c r="V179" s="19">
        <f t="shared" si="18"/>
        <v>-6.6544741593795531E-2</v>
      </c>
    </row>
    <row r="180" spans="1:22" x14ac:dyDescent="0.25">
      <c r="A180" s="26">
        <f>Wellpath!E180</f>
        <v>0</v>
      </c>
      <c r="B180" s="22">
        <v>0</v>
      </c>
      <c r="C180" s="22">
        <f>-COS(Wellpath!L180) / GField</f>
        <v>-0.10197162129779283</v>
      </c>
      <c r="D180" s="22">
        <f>(TAN(Dip) * COS(Wellpath!L180) * SIN(Wellpath!O180)) / GField</f>
        <v>0</v>
      </c>
      <c r="E180" s="20">
        <f>IF(D180="SING",(A181-A179)/2*Model!$W$7*(-SIN(Wellpath!$M180+Wellpath!$Q180) / GField),Model!$W$7*((drdp!B180+drdp!K180)*'ABXY-TI1S'!$B180+(drdp!E180+drdp!N180)*'ABXY-TI1S'!$C180+(drdp!H180+drdp!Q180)*'ABXY-TI1S'!$D180))</f>
        <v>0</v>
      </c>
      <c r="F180" s="20">
        <f>IF(D180="SING",(A181-A179)/2*Model!$W$7*(COS(Wellpath!$M180+Wellpath!$Q180) / GField),Model!$W$7*((drdp!C180+drdp!L180)*'ABXY-TI1S'!$B180+(drdp!F180+drdp!O180)*'ABXY-TI1S'!$C180+(drdp!I180+drdp!R180)*'ABXY-TI1S'!$D180))</f>
        <v>0</v>
      </c>
      <c r="G180" s="20">
        <f>IF(D180="SING",0,Model!$W$7*((drdp!D180+drdp!M180)*'ABXY-TI1S'!$B180+(drdp!G180+drdp!P180)*'ABXY-TI1S'!$C180+(drdp!J180+drdp!S180)*'ABXY-TI1S'!$D180))</f>
        <v>0</v>
      </c>
      <c r="H180" s="18">
        <f>IF(D180="SING",(A180-A179)/2*Model!$W$7*(-SIN(Wellpath!$M180+Wellpath!$Q180) / GField),Model!$W$7*((drdp!B180)*'ABXY-TI1S'!$B180+(drdp!E180)*'ABXY-TI1S'!$C180+(drdp!H180)*'ABXY-TI1S'!$D180))</f>
        <v>0</v>
      </c>
      <c r="I180" s="18">
        <f>IF(D180="SING",(A180-A179)/2*Model!$W$7*(COS(Wellpath!$M180+Wellpath!$Q180) / GField),Model!$W$7*((drdp!C180)*'ABXY-TI1S'!$B180+(drdp!F180)*'ABXY-TI1S'!$C180+(drdp!I180)*'ABXY-TI1S'!$D180))</f>
        <v>0</v>
      </c>
      <c r="J180" s="18">
        <f>IF(D180="SING",0,Model!$W$7*((drdp!D180)*'ABXY-TI1S'!$B180+(drdp!G180)*'ABXY-TI1S'!$C180+(drdp!J180)*'ABXY-TI1S'!$D180))</f>
        <v>0</v>
      </c>
      <c r="K180" s="21">
        <f>SUM(E$3:E179)+H180</f>
        <v>0.17403456935221862</v>
      </c>
      <c r="L180" s="21">
        <f>SUM(F$3:F179)+I180</f>
        <v>-0.32205234499673907</v>
      </c>
      <c r="M180" s="21">
        <f>SUM(G$3:G179)+J180</f>
        <v>0.20662709844410332</v>
      </c>
      <c r="N180" s="21"/>
      <c r="O180" s="21"/>
      <c r="P180" s="21"/>
      <c r="Q180" s="19">
        <f t="shared" si="13"/>
        <v>3.0288031329612192E-2</v>
      </c>
      <c r="R180" s="19">
        <f t="shared" si="14"/>
        <v>0.10371771291789865</v>
      </c>
      <c r="S180" s="19">
        <f t="shared" si="15"/>
        <v>4.2694757811429167E-2</v>
      </c>
      <c r="T180" s="19">
        <f t="shared" si="16"/>
        <v>-5.6048241170379619E-2</v>
      </c>
      <c r="U180" s="19">
        <f t="shared" si="17"/>
        <v>3.5960258094218003E-2</v>
      </c>
      <c r="V180" s="19">
        <f t="shared" si="18"/>
        <v>-6.6544741593795531E-2</v>
      </c>
    </row>
    <row r="181" spans="1:22" x14ac:dyDescent="0.25">
      <c r="A181" s="26">
        <f>Wellpath!E181</f>
        <v>0</v>
      </c>
      <c r="B181" s="22">
        <v>0</v>
      </c>
      <c r="C181" s="22">
        <f>-COS(Wellpath!L181) / GField</f>
        <v>-0.10197162129779283</v>
      </c>
      <c r="D181" s="22">
        <f>(TAN(Dip) * COS(Wellpath!L181) * SIN(Wellpath!O181)) / GField</f>
        <v>0</v>
      </c>
      <c r="E181" s="20">
        <f>IF(D181="SING",(A182-A180)/2*Model!$W$7*(-SIN(Wellpath!$M181+Wellpath!$Q181) / GField),Model!$W$7*((drdp!B181+drdp!K181)*'ABXY-TI1S'!$B181+(drdp!E181+drdp!N181)*'ABXY-TI1S'!$C181+(drdp!H181+drdp!Q181)*'ABXY-TI1S'!$D181))</f>
        <v>0</v>
      </c>
      <c r="F181" s="20">
        <f>IF(D181="SING",(A182-A180)/2*Model!$W$7*(COS(Wellpath!$M181+Wellpath!$Q181) / GField),Model!$W$7*((drdp!C181+drdp!L181)*'ABXY-TI1S'!$B181+(drdp!F181+drdp!O181)*'ABXY-TI1S'!$C181+(drdp!I181+drdp!R181)*'ABXY-TI1S'!$D181))</f>
        <v>0</v>
      </c>
      <c r="G181" s="20">
        <f>IF(D181="SING",0,Model!$W$7*((drdp!D181+drdp!M181)*'ABXY-TI1S'!$B181+(drdp!G181+drdp!P181)*'ABXY-TI1S'!$C181+(drdp!J181+drdp!S181)*'ABXY-TI1S'!$D181))</f>
        <v>0</v>
      </c>
      <c r="H181" s="18">
        <f>IF(D181="SING",(A181-A180)/2*Model!$W$7*(-SIN(Wellpath!$M181+Wellpath!$Q181) / GField),Model!$W$7*((drdp!B181)*'ABXY-TI1S'!$B181+(drdp!E181)*'ABXY-TI1S'!$C181+(drdp!H181)*'ABXY-TI1S'!$D181))</f>
        <v>0</v>
      </c>
      <c r="I181" s="18">
        <f>IF(D181="SING",(A181-A180)/2*Model!$W$7*(COS(Wellpath!$M181+Wellpath!$Q181) / GField),Model!$W$7*((drdp!C181)*'ABXY-TI1S'!$B181+(drdp!F181)*'ABXY-TI1S'!$C181+(drdp!I181)*'ABXY-TI1S'!$D181))</f>
        <v>0</v>
      </c>
      <c r="J181" s="18">
        <f>IF(D181="SING",0,Model!$W$7*((drdp!D181)*'ABXY-TI1S'!$B181+(drdp!G181)*'ABXY-TI1S'!$C181+(drdp!J181)*'ABXY-TI1S'!$D181))</f>
        <v>0</v>
      </c>
      <c r="K181" s="21">
        <f>SUM(E$3:E180)+H181</f>
        <v>0.17403456935221862</v>
      </c>
      <c r="L181" s="21">
        <f>SUM(F$3:F180)+I181</f>
        <v>-0.32205234499673907</v>
      </c>
      <c r="M181" s="21">
        <f>SUM(G$3:G180)+J181</f>
        <v>0.20662709844410332</v>
      </c>
      <c r="N181" s="21"/>
      <c r="O181" s="21"/>
      <c r="P181" s="21"/>
      <c r="Q181" s="19">
        <f t="shared" si="13"/>
        <v>3.0288031329612192E-2</v>
      </c>
      <c r="R181" s="19">
        <f t="shared" si="14"/>
        <v>0.10371771291789865</v>
      </c>
      <c r="S181" s="19">
        <f t="shared" si="15"/>
        <v>4.2694757811429167E-2</v>
      </c>
      <c r="T181" s="19">
        <f t="shared" si="16"/>
        <v>-5.6048241170379619E-2</v>
      </c>
      <c r="U181" s="19">
        <f t="shared" si="17"/>
        <v>3.5960258094218003E-2</v>
      </c>
      <c r="V181" s="19">
        <f t="shared" si="18"/>
        <v>-6.6544741593795531E-2</v>
      </c>
    </row>
    <row r="182" spans="1:22" x14ac:dyDescent="0.25">
      <c r="A182" s="26">
        <f>Wellpath!E182</f>
        <v>0</v>
      </c>
      <c r="B182" s="22">
        <v>0</v>
      </c>
      <c r="C182" s="22">
        <f>-COS(Wellpath!L182) / GField</f>
        <v>-0.10197162129779283</v>
      </c>
      <c r="D182" s="22">
        <f>(TAN(Dip) * COS(Wellpath!L182) * SIN(Wellpath!O182)) / GField</f>
        <v>0</v>
      </c>
      <c r="E182" s="20">
        <f>IF(D182="SING",(A183-A181)/2*Model!$W$7*(-SIN(Wellpath!$M182+Wellpath!$Q182) / GField),Model!$W$7*((drdp!B182+drdp!K182)*'ABXY-TI1S'!$B182+(drdp!E182+drdp!N182)*'ABXY-TI1S'!$C182+(drdp!H182+drdp!Q182)*'ABXY-TI1S'!$D182))</f>
        <v>0</v>
      </c>
      <c r="F182" s="20">
        <f>IF(D182="SING",(A183-A181)/2*Model!$W$7*(COS(Wellpath!$M182+Wellpath!$Q182) / GField),Model!$W$7*((drdp!C182+drdp!L182)*'ABXY-TI1S'!$B182+(drdp!F182+drdp!O182)*'ABXY-TI1S'!$C182+(drdp!I182+drdp!R182)*'ABXY-TI1S'!$D182))</f>
        <v>0</v>
      </c>
      <c r="G182" s="20">
        <f>IF(D182="SING",0,Model!$W$7*((drdp!D182+drdp!M182)*'ABXY-TI1S'!$B182+(drdp!G182+drdp!P182)*'ABXY-TI1S'!$C182+(drdp!J182+drdp!S182)*'ABXY-TI1S'!$D182))</f>
        <v>0</v>
      </c>
      <c r="H182" s="18">
        <f>IF(D182="SING",(A182-A181)/2*Model!$W$7*(-SIN(Wellpath!$M182+Wellpath!$Q182) / GField),Model!$W$7*((drdp!B182)*'ABXY-TI1S'!$B182+(drdp!E182)*'ABXY-TI1S'!$C182+(drdp!H182)*'ABXY-TI1S'!$D182))</f>
        <v>0</v>
      </c>
      <c r="I182" s="18">
        <f>IF(D182="SING",(A182-A181)/2*Model!$W$7*(COS(Wellpath!$M182+Wellpath!$Q182) / GField),Model!$W$7*((drdp!C182)*'ABXY-TI1S'!$B182+(drdp!F182)*'ABXY-TI1S'!$C182+(drdp!I182)*'ABXY-TI1S'!$D182))</f>
        <v>0</v>
      </c>
      <c r="J182" s="18">
        <f>IF(D182="SING",0,Model!$W$7*((drdp!D182)*'ABXY-TI1S'!$B182+(drdp!G182)*'ABXY-TI1S'!$C182+(drdp!J182)*'ABXY-TI1S'!$D182))</f>
        <v>0</v>
      </c>
      <c r="K182" s="21">
        <f>SUM(E$3:E181)+H182</f>
        <v>0.17403456935221862</v>
      </c>
      <c r="L182" s="21">
        <f>SUM(F$3:F181)+I182</f>
        <v>-0.32205234499673907</v>
      </c>
      <c r="M182" s="21">
        <f>SUM(G$3:G181)+J182</f>
        <v>0.20662709844410332</v>
      </c>
      <c r="N182" s="21"/>
      <c r="O182" s="21"/>
      <c r="P182" s="21"/>
      <c r="Q182" s="19">
        <f t="shared" si="13"/>
        <v>3.0288031329612192E-2</v>
      </c>
      <c r="R182" s="19">
        <f t="shared" si="14"/>
        <v>0.10371771291789865</v>
      </c>
      <c r="S182" s="19">
        <f t="shared" si="15"/>
        <v>4.2694757811429167E-2</v>
      </c>
      <c r="T182" s="19">
        <f t="shared" si="16"/>
        <v>-5.6048241170379619E-2</v>
      </c>
      <c r="U182" s="19">
        <f t="shared" si="17"/>
        <v>3.5960258094218003E-2</v>
      </c>
      <c r="V182" s="19">
        <f t="shared" si="18"/>
        <v>-6.6544741593795531E-2</v>
      </c>
    </row>
    <row r="183" spans="1:22" x14ac:dyDescent="0.25">
      <c r="A183" s="26">
        <f>Wellpath!E183</f>
        <v>0</v>
      </c>
      <c r="B183" s="22">
        <v>0</v>
      </c>
      <c r="C183" s="22">
        <f>-COS(Wellpath!L183) / GField</f>
        <v>-0.10197162129779283</v>
      </c>
      <c r="D183" s="22">
        <f>(TAN(Dip) * COS(Wellpath!L183) * SIN(Wellpath!O183)) / GField</f>
        <v>0</v>
      </c>
      <c r="E183" s="20">
        <f>IF(D183="SING",(A184-A182)/2*Model!$W$7*(-SIN(Wellpath!$M183+Wellpath!$Q183) / GField),Model!$W$7*((drdp!B183+drdp!K183)*'ABXY-TI1S'!$B183+(drdp!E183+drdp!N183)*'ABXY-TI1S'!$C183+(drdp!H183+drdp!Q183)*'ABXY-TI1S'!$D183))</f>
        <v>0</v>
      </c>
      <c r="F183" s="20">
        <f>IF(D183="SING",(A184-A182)/2*Model!$W$7*(COS(Wellpath!$M183+Wellpath!$Q183) / GField),Model!$W$7*((drdp!C183+drdp!L183)*'ABXY-TI1S'!$B183+(drdp!F183+drdp!O183)*'ABXY-TI1S'!$C183+(drdp!I183+drdp!R183)*'ABXY-TI1S'!$D183))</f>
        <v>0</v>
      </c>
      <c r="G183" s="20">
        <f>IF(D183="SING",0,Model!$W$7*((drdp!D183+drdp!M183)*'ABXY-TI1S'!$B183+(drdp!G183+drdp!P183)*'ABXY-TI1S'!$C183+(drdp!J183+drdp!S183)*'ABXY-TI1S'!$D183))</f>
        <v>0</v>
      </c>
      <c r="H183" s="18">
        <f>IF(D183="SING",(A183-A182)/2*Model!$W$7*(-SIN(Wellpath!$M183+Wellpath!$Q183) / GField),Model!$W$7*((drdp!B183)*'ABXY-TI1S'!$B183+(drdp!E183)*'ABXY-TI1S'!$C183+(drdp!H183)*'ABXY-TI1S'!$D183))</f>
        <v>0</v>
      </c>
      <c r="I183" s="18">
        <f>IF(D183="SING",(A183-A182)/2*Model!$W$7*(COS(Wellpath!$M183+Wellpath!$Q183) / GField),Model!$W$7*((drdp!C183)*'ABXY-TI1S'!$B183+(drdp!F183)*'ABXY-TI1S'!$C183+(drdp!I183)*'ABXY-TI1S'!$D183))</f>
        <v>0</v>
      </c>
      <c r="J183" s="18">
        <f>IF(D183="SING",0,Model!$W$7*((drdp!D183)*'ABXY-TI1S'!$B183+(drdp!G183)*'ABXY-TI1S'!$C183+(drdp!J183)*'ABXY-TI1S'!$D183))</f>
        <v>0</v>
      </c>
      <c r="K183" s="21">
        <f>SUM(E$3:E182)+H183</f>
        <v>0.17403456935221862</v>
      </c>
      <c r="L183" s="21">
        <f>SUM(F$3:F182)+I183</f>
        <v>-0.32205234499673907</v>
      </c>
      <c r="M183" s="21">
        <f>SUM(G$3:G182)+J183</f>
        <v>0.20662709844410332</v>
      </c>
      <c r="N183" s="21"/>
      <c r="O183" s="21"/>
      <c r="P183" s="21"/>
      <c r="Q183" s="19">
        <f t="shared" si="13"/>
        <v>3.0288031329612192E-2</v>
      </c>
      <c r="R183" s="19">
        <f t="shared" si="14"/>
        <v>0.10371771291789865</v>
      </c>
      <c r="S183" s="19">
        <f t="shared" si="15"/>
        <v>4.2694757811429167E-2</v>
      </c>
      <c r="T183" s="19">
        <f t="shared" si="16"/>
        <v>-5.6048241170379619E-2</v>
      </c>
      <c r="U183" s="19">
        <f t="shared" si="17"/>
        <v>3.5960258094218003E-2</v>
      </c>
      <c r="V183" s="19">
        <f t="shared" si="18"/>
        <v>-6.6544741593795531E-2</v>
      </c>
    </row>
    <row r="184" spans="1:22" x14ac:dyDescent="0.25">
      <c r="A184" s="26">
        <f>Wellpath!E184</f>
        <v>0</v>
      </c>
      <c r="B184" s="22">
        <v>0</v>
      </c>
      <c r="C184" s="22">
        <f>-COS(Wellpath!L184) / GField</f>
        <v>-0.10197162129779283</v>
      </c>
      <c r="D184" s="22">
        <f>(TAN(Dip) * COS(Wellpath!L184) * SIN(Wellpath!O184)) / GField</f>
        <v>0</v>
      </c>
      <c r="E184" s="20">
        <f>IF(D184="SING",(A185-A183)/2*Model!$W$7*(-SIN(Wellpath!$M184+Wellpath!$Q184) / GField),Model!$W$7*((drdp!B184+drdp!K184)*'ABXY-TI1S'!$B184+(drdp!E184+drdp!N184)*'ABXY-TI1S'!$C184+(drdp!H184+drdp!Q184)*'ABXY-TI1S'!$D184))</f>
        <v>0</v>
      </c>
      <c r="F184" s="20">
        <f>IF(D184="SING",(A185-A183)/2*Model!$W$7*(COS(Wellpath!$M184+Wellpath!$Q184) / GField),Model!$W$7*((drdp!C184+drdp!L184)*'ABXY-TI1S'!$B184+(drdp!F184+drdp!O184)*'ABXY-TI1S'!$C184+(drdp!I184+drdp!R184)*'ABXY-TI1S'!$D184))</f>
        <v>0</v>
      </c>
      <c r="G184" s="20">
        <f>IF(D184="SING",0,Model!$W$7*((drdp!D184+drdp!M184)*'ABXY-TI1S'!$B184+(drdp!G184+drdp!P184)*'ABXY-TI1S'!$C184+(drdp!J184+drdp!S184)*'ABXY-TI1S'!$D184))</f>
        <v>0</v>
      </c>
      <c r="H184" s="18">
        <f>IF(D184="SING",(A184-A183)/2*Model!$W$7*(-SIN(Wellpath!$M184+Wellpath!$Q184) / GField),Model!$W$7*((drdp!B184)*'ABXY-TI1S'!$B184+(drdp!E184)*'ABXY-TI1S'!$C184+(drdp!H184)*'ABXY-TI1S'!$D184))</f>
        <v>0</v>
      </c>
      <c r="I184" s="18">
        <f>IF(D184="SING",(A184-A183)/2*Model!$W$7*(COS(Wellpath!$M184+Wellpath!$Q184) / GField),Model!$W$7*((drdp!C184)*'ABXY-TI1S'!$B184+(drdp!F184)*'ABXY-TI1S'!$C184+(drdp!I184)*'ABXY-TI1S'!$D184))</f>
        <v>0</v>
      </c>
      <c r="J184" s="18">
        <f>IF(D184="SING",0,Model!$W$7*((drdp!D184)*'ABXY-TI1S'!$B184+(drdp!G184)*'ABXY-TI1S'!$C184+(drdp!J184)*'ABXY-TI1S'!$D184))</f>
        <v>0</v>
      </c>
      <c r="K184" s="21">
        <f>SUM(E$3:E183)+H184</f>
        <v>0.17403456935221862</v>
      </c>
      <c r="L184" s="21">
        <f>SUM(F$3:F183)+I184</f>
        <v>-0.32205234499673907</v>
      </c>
      <c r="M184" s="21">
        <f>SUM(G$3:G183)+J184</f>
        <v>0.20662709844410332</v>
      </c>
      <c r="N184" s="21"/>
      <c r="O184" s="21"/>
      <c r="P184" s="21"/>
      <c r="Q184" s="19">
        <f t="shared" si="13"/>
        <v>3.0288031329612192E-2</v>
      </c>
      <c r="R184" s="19">
        <f t="shared" si="14"/>
        <v>0.10371771291789865</v>
      </c>
      <c r="S184" s="19">
        <f t="shared" si="15"/>
        <v>4.2694757811429167E-2</v>
      </c>
      <c r="T184" s="19">
        <f t="shared" si="16"/>
        <v>-5.6048241170379619E-2</v>
      </c>
      <c r="U184" s="19">
        <f t="shared" si="17"/>
        <v>3.5960258094218003E-2</v>
      </c>
      <c r="V184" s="19">
        <f t="shared" si="18"/>
        <v>-6.6544741593795531E-2</v>
      </c>
    </row>
    <row r="185" spans="1:22" x14ac:dyDescent="0.25">
      <c r="A185" s="26">
        <f>Wellpath!E185</f>
        <v>0</v>
      </c>
      <c r="B185" s="22">
        <v>0</v>
      </c>
      <c r="C185" s="22">
        <f>-COS(Wellpath!L185) / GField</f>
        <v>-0.10197162129779283</v>
      </c>
      <c r="D185" s="22">
        <f>(TAN(Dip) * COS(Wellpath!L185) * SIN(Wellpath!O185)) / GField</f>
        <v>0</v>
      </c>
      <c r="E185" s="20">
        <f>IF(D185="SING",(A186-A184)/2*Model!$W$7*(-SIN(Wellpath!$M185+Wellpath!$Q185) / GField),Model!$W$7*((drdp!B185+drdp!K185)*'ABXY-TI1S'!$B185+(drdp!E185+drdp!N185)*'ABXY-TI1S'!$C185+(drdp!H185+drdp!Q185)*'ABXY-TI1S'!$D185))</f>
        <v>0</v>
      </c>
      <c r="F185" s="20">
        <f>IF(D185="SING",(A186-A184)/2*Model!$W$7*(COS(Wellpath!$M185+Wellpath!$Q185) / GField),Model!$W$7*((drdp!C185+drdp!L185)*'ABXY-TI1S'!$B185+(drdp!F185+drdp!O185)*'ABXY-TI1S'!$C185+(drdp!I185+drdp!R185)*'ABXY-TI1S'!$D185))</f>
        <v>0</v>
      </c>
      <c r="G185" s="20">
        <f>IF(D185="SING",0,Model!$W$7*((drdp!D185+drdp!M185)*'ABXY-TI1S'!$B185+(drdp!G185+drdp!P185)*'ABXY-TI1S'!$C185+(drdp!J185+drdp!S185)*'ABXY-TI1S'!$D185))</f>
        <v>0</v>
      </c>
      <c r="H185" s="18">
        <f>IF(D185="SING",(A185-A184)/2*Model!$W$7*(-SIN(Wellpath!$M185+Wellpath!$Q185) / GField),Model!$W$7*((drdp!B185)*'ABXY-TI1S'!$B185+(drdp!E185)*'ABXY-TI1S'!$C185+(drdp!H185)*'ABXY-TI1S'!$D185))</f>
        <v>0</v>
      </c>
      <c r="I185" s="18">
        <f>IF(D185="SING",(A185-A184)/2*Model!$W$7*(COS(Wellpath!$M185+Wellpath!$Q185) / GField),Model!$W$7*((drdp!C185)*'ABXY-TI1S'!$B185+(drdp!F185)*'ABXY-TI1S'!$C185+(drdp!I185)*'ABXY-TI1S'!$D185))</f>
        <v>0</v>
      </c>
      <c r="J185" s="18">
        <f>IF(D185="SING",0,Model!$W$7*((drdp!D185)*'ABXY-TI1S'!$B185+(drdp!G185)*'ABXY-TI1S'!$C185+(drdp!J185)*'ABXY-TI1S'!$D185))</f>
        <v>0</v>
      </c>
      <c r="K185" s="21">
        <f>SUM(E$3:E184)+H185</f>
        <v>0.17403456935221862</v>
      </c>
      <c r="L185" s="21">
        <f>SUM(F$3:F184)+I185</f>
        <v>-0.32205234499673907</v>
      </c>
      <c r="M185" s="21">
        <f>SUM(G$3:G184)+J185</f>
        <v>0.20662709844410332</v>
      </c>
      <c r="N185" s="21"/>
      <c r="O185" s="21"/>
      <c r="P185" s="21"/>
      <c r="Q185" s="19">
        <f t="shared" si="13"/>
        <v>3.0288031329612192E-2</v>
      </c>
      <c r="R185" s="19">
        <f t="shared" si="14"/>
        <v>0.10371771291789865</v>
      </c>
      <c r="S185" s="19">
        <f t="shared" si="15"/>
        <v>4.2694757811429167E-2</v>
      </c>
      <c r="T185" s="19">
        <f t="shared" si="16"/>
        <v>-5.6048241170379619E-2</v>
      </c>
      <c r="U185" s="19">
        <f t="shared" si="17"/>
        <v>3.5960258094218003E-2</v>
      </c>
      <c r="V185" s="19">
        <f t="shared" si="18"/>
        <v>-6.6544741593795531E-2</v>
      </c>
    </row>
    <row r="186" spans="1:22" x14ac:dyDescent="0.25">
      <c r="A186" s="26">
        <f>Wellpath!E186</f>
        <v>0</v>
      </c>
      <c r="B186" s="22">
        <v>0</v>
      </c>
      <c r="C186" s="22">
        <f>-COS(Wellpath!L186) / GField</f>
        <v>-0.10197162129779283</v>
      </c>
      <c r="D186" s="22">
        <f>(TAN(Dip) * COS(Wellpath!L186) * SIN(Wellpath!O186)) / GField</f>
        <v>0</v>
      </c>
      <c r="E186" s="20">
        <f>IF(D186="SING",(A187-A185)/2*Model!$W$7*(-SIN(Wellpath!$M186+Wellpath!$Q186) / GField),Model!$W$7*((drdp!B186+drdp!K186)*'ABXY-TI1S'!$B186+(drdp!E186+drdp!N186)*'ABXY-TI1S'!$C186+(drdp!H186+drdp!Q186)*'ABXY-TI1S'!$D186))</f>
        <v>0</v>
      </c>
      <c r="F186" s="20">
        <f>IF(D186="SING",(A187-A185)/2*Model!$W$7*(COS(Wellpath!$M186+Wellpath!$Q186) / GField),Model!$W$7*((drdp!C186+drdp!L186)*'ABXY-TI1S'!$B186+(drdp!F186+drdp!O186)*'ABXY-TI1S'!$C186+(drdp!I186+drdp!R186)*'ABXY-TI1S'!$D186))</f>
        <v>0</v>
      </c>
      <c r="G186" s="20">
        <f>IF(D186="SING",0,Model!$W$7*((drdp!D186+drdp!M186)*'ABXY-TI1S'!$B186+(drdp!G186+drdp!P186)*'ABXY-TI1S'!$C186+(drdp!J186+drdp!S186)*'ABXY-TI1S'!$D186))</f>
        <v>0</v>
      </c>
      <c r="H186" s="18">
        <f>IF(D186="SING",(A186-A185)/2*Model!$W$7*(-SIN(Wellpath!$M186+Wellpath!$Q186) / GField),Model!$W$7*((drdp!B186)*'ABXY-TI1S'!$B186+(drdp!E186)*'ABXY-TI1S'!$C186+(drdp!H186)*'ABXY-TI1S'!$D186))</f>
        <v>0</v>
      </c>
      <c r="I186" s="18">
        <f>IF(D186="SING",(A186-A185)/2*Model!$W$7*(COS(Wellpath!$M186+Wellpath!$Q186) / GField),Model!$W$7*((drdp!C186)*'ABXY-TI1S'!$B186+(drdp!F186)*'ABXY-TI1S'!$C186+(drdp!I186)*'ABXY-TI1S'!$D186))</f>
        <v>0</v>
      </c>
      <c r="J186" s="18">
        <f>IF(D186="SING",0,Model!$W$7*((drdp!D186)*'ABXY-TI1S'!$B186+(drdp!G186)*'ABXY-TI1S'!$C186+(drdp!J186)*'ABXY-TI1S'!$D186))</f>
        <v>0</v>
      </c>
      <c r="K186" s="21">
        <f>SUM(E$3:E185)+H186</f>
        <v>0.17403456935221862</v>
      </c>
      <c r="L186" s="21">
        <f>SUM(F$3:F185)+I186</f>
        <v>-0.32205234499673907</v>
      </c>
      <c r="M186" s="21">
        <f>SUM(G$3:G185)+J186</f>
        <v>0.20662709844410332</v>
      </c>
      <c r="N186" s="21"/>
      <c r="O186" s="21"/>
      <c r="P186" s="21"/>
      <c r="Q186" s="19">
        <f t="shared" si="13"/>
        <v>3.0288031329612192E-2</v>
      </c>
      <c r="R186" s="19">
        <f t="shared" si="14"/>
        <v>0.10371771291789865</v>
      </c>
      <c r="S186" s="19">
        <f t="shared" si="15"/>
        <v>4.2694757811429167E-2</v>
      </c>
      <c r="T186" s="19">
        <f t="shared" si="16"/>
        <v>-5.6048241170379619E-2</v>
      </c>
      <c r="U186" s="19">
        <f t="shared" si="17"/>
        <v>3.5960258094218003E-2</v>
      </c>
      <c r="V186" s="19">
        <f t="shared" si="18"/>
        <v>-6.6544741593795531E-2</v>
      </c>
    </row>
    <row r="187" spans="1:22" x14ac:dyDescent="0.25">
      <c r="A187" s="26">
        <f>Wellpath!E187</f>
        <v>0</v>
      </c>
      <c r="B187" s="22">
        <v>0</v>
      </c>
      <c r="C187" s="22">
        <f>-COS(Wellpath!L187) / GField</f>
        <v>-0.10197162129779283</v>
      </c>
      <c r="D187" s="22">
        <f>(TAN(Dip) * COS(Wellpath!L187) * SIN(Wellpath!O187)) / GField</f>
        <v>0</v>
      </c>
      <c r="E187" s="20">
        <f>IF(D187="SING",(A188-A186)/2*Model!$W$7*(-SIN(Wellpath!$M187+Wellpath!$Q187) / GField),Model!$W$7*((drdp!B187+drdp!K187)*'ABXY-TI1S'!$B187+(drdp!E187+drdp!N187)*'ABXY-TI1S'!$C187+(drdp!H187+drdp!Q187)*'ABXY-TI1S'!$D187))</f>
        <v>0</v>
      </c>
      <c r="F187" s="20">
        <f>IF(D187="SING",(A188-A186)/2*Model!$W$7*(COS(Wellpath!$M187+Wellpath!$Q187) / GField),Model!$W$7*((drdp!C187+drdp!L187)*'ABXY-TI1S'!$B187+(drdp!F187+drdp!O187)*'ABXY-TI1S'!$C187+(drdp!I187+drdp!R187)*'ABXY-TI1S'!$D187))</f>
        <v>0</v>
      </c>
      <c r="G187" s="20">
        <f>IF(D187="SING",0,Model!$W$7*((drdp!D187+drdp!M187)*'ABXY-TI1S'!$B187+(drdp!G187+drdp!P187)*'ABXY-TI1S'!$C187+(drdp!J187+drdp!S187)*'ABXY-TI1S'!$D187))</f>
        <v>0</v>
      </c>
      <c r="H187" s="18">
        <f>IF(D187="SING",(A187-A186)/2*Model!$W$7*(-SIN(Wellpath!$M187+Wellpath!$Q187) / GField),Model!$W$7*((drdp!B187)*'ABXY-TI1S'!$B187+(drdp!E187)*'ABXY-TI1S'!$C187+(drdp!H187)*'ABXY-TI1S'!$D187))</f>
        <v>0</v>
      </c>
      <c r="I187" s="18">
        <f>IF(D187="SING",(A187-A186)/2*Model!$W$7*(COS(Wellpath!$M187+Wellpath!$Q187) / GField),Model!$W$7*((drdp!C187)*'ABXY-TI1S'!$B187+(drdp!F187)*'ABXY-TI1S'!$C187+(drdp!I187)*'ABXY-TI1S'!$D187))</f>
        <v>0</v>
      </c>
      <c r="J187" s="18">
        <f>IF(D187="SING",0,Model!$W$7*((drdp!D187)*'ABXY-TI1S'!$B187+(drdp!G187)*'ABXY-TI1S'!$C187+(drdp!J187)*'ABXY-TI1S'!$D187))</f>
        <v>0</v>
      </c>
      <c r="K187" s="21">
        <f>SUM(E$3:E186)+H187</f>
        <v>0.17403456935221862</v>
      </c>
      <c r="L187" s="21">
        <f>SUM(F$3:F186)+I187</f>
        <v>-0.32205234499673907</v>
      </c>
      <c r="M187" s="21">
        <f>SUM(G$3:G186)+J187</f>
        <v>0.20662709844410332</v>
      </c>
      <c r="N187" s="21"/>
      <c r="O187" s="21"/>
      <c r="P187" s="21"/>
      <c r="Q187" s="19">
        <f t="shared" si="13"/>
        <v>3.0288031329612192E-2</v>
      </c>
      <c r="R187" s="19">
        <f t="shared" si="14"/>
        <v>0.10371771291789865</v>
      </c>
      <c r="S187" s="19">
        <f t="shared" si="15"/>
        <v>4.2694757811429167E-2</v>
      </c>
      <c r="T187" s="19">
        <f t="shared" si="16"/>
        <v>-5.6048241170379619E-2</v>
      </c>
      <c r="U187" s="19">
        <f t="shared" si="17"/>
        <v>3.5960258094218003E-2</v>
      </c>
      <c r="V187" s="19">
        <f t="shared" si="18"/>
        <v>-6.6544741593795531E-2</v>
      </c>
    </row>
    <row r="188" spans="1:22" x14ac:dyDescent="0.25">
      <c r="A188" s="26">
        <f>Wellpath!E188</f>
        <v>0</v>
      </c>
      <c r="B188" s="22">
        <v>0</v>
      </c>
      <c r="C188" s="22">
        <f>-COS(Wellpath!L188) / GField</f>
        <v>-0.10197162129779283</v>
      </c>
      <c r="D188" s="22">
        <f>(TAN(Dip) * COS(Wellpath!L188) * SIN(Wellpath!O188)) / GField</f>
        <v>0</v>
      </c>
      <c r="E188" s="20">
        <f>IF(D188="SING",(A189-A187)/2*Model!$W$7*(-SIN(Wellpath!$M188+Wellpath!$Q188) / GField),Model!$W$7*((drdp!B188+drdp!K188)*'ABXY-TI1S'!$B188+(drdp!E188+drdp!N188)*'ABXY-TI1S'!$C188+(drdp!H188+drdp!Q188)*'ABXY-TI1S'!$D188))</f>
        <v>0</v>
      </c>
      <c r="F188" s="20">
        <f>IF(D188="SING",(A189-A187)/2*Model!$W$7*(COS(Wellpath!$M188+Wellpath!$Q188) / GField),Model!$W$7*((drdp!C188+drdp!L188)*'ABXY-TI1S'!$B188+(drdp!F188+drdp!O188)*'ABXY-TI1S'!$C188+(drdp!I188+drdp!R188)*'ABXY-TI1S'!$D188))</f>
        <v>0</v>
      </c>
      <c r="G188" s="20">
        <f>IF(D188="SING",0,Model!$W$7*((drdp!D188+drdp!M188)*'ABXY-TI1S'!$B188+(drdp!G188+drdp!P188)*'ABXY-TI1S'!$C188+(drdp!J188+drdp!S188)*'ABXY-TI1S'!$D188))</f>
        <v>0</v>
      </c>
      <c r="H188" s="18">
        <f>IF(D188="SING",(A188-A187)/2*Model!$W$7*(-SIN(Wellpath!$M188+Wellpath!$Q188) / GField),Model!$W$7*((drdp!B188)*'ABXY-TI1S'!$B188+(drdp!E188)*'ABXY-TI1S'!$C188+(drdp!H188)*'ABXY-TI1S'!$D188))</f>
        <v>0</v>
      </c>
      <c r="I188" s="18">
        <f>IF(D188="SING",(A188-A187)/2*Model!$W$7*(COS(Wellpath!$M188+Wellpath!$Q188) / GField),Model!$W$7*((drdp!C188)*'ABXY-TI1S'!$B188+(drdp!F188)*'ABXY-TI1S'!$C188+(drdp!I188)*'ABXY-TI1S'!$D188))</f>
        <v>0</v>
      </c>
      <c r="J188" s="18">
        <f>IF(D188="SING",0,Model!$W$7*((drdp!D188)*'ABXY-TI1S'!$B188+(drdp!G188)*'ABXY-TI1S'!$C188+(drdp!J188)*'ABXY-TI1S'!$D188))</f>
        <v>0</v>
      </c>
      <c r="K188" s="21">
        <f>SUM(E$3:E187)+H188</f>
        <v>0.17403456935221862</v>
      </c>
      <c r="L188" s="21">
        <f>SUM(F$3:F187)+I188</f>
        <v>-0.32205234499673907</v>
      </c>
      <c r="M188" s="21">
        <f>SUM(G$3:G187)+J188</f>
        <v>0.20662709844410332</v>
      </c>
      <c r="N188" s="21"/>
      <c r="O188" s="21"/>
      <c r="P188" s="21"/>
      <c r="Q188" s="19">
        <f t="shared" si="13"/>
        <v>3.0288031329612192E-2</v>
      </c>
      <c r="R188" s="19">
        <f t="shared" si="14"/>
        <v>0.10371771291789865</v>
      </c>
      <c r="S188" s="19">
        <f t="shared" si="15"/>
        <v>4.2694757811429167E-2</v>
      </c>
      <c r="T188" s="19">
        <f t="shared" si="16"/>
        <v>-5.6048241170379619E-2</v>
      </c>
      <c r="U188" s="19">
        <f t="shared" si="17"/>
        <v>3.5960258094218003E-2</v>
      </c>
      <c r="V188" s="19">
        <f t="shared" si="18"/>
        <v>-6.6544741593795531E-2</v>
      </c>
    </row>
    <row r="189" spans="1:22" x14ac:dyDescent="0.25">
      <c r="A189" s="26">
        <f>Wellpath!E189</f>
        <v>0</v>
      </c>
      <c r="B189" s="22">
        <v>0</v>
      </c>
      <c r="C189" s="22">
        <f>-COS(Wellpath!L189) / GField</f>
        <v>-0.10197162129779283</v>
      </c>
      <c r="D189" s="22">
        <f>(TAN(Dip) * COS(Wellpath!L189) * SIN(Wellpath!O189)) / GField</f>
        <v>0</v>
      </c>
      <c r="E189" s="20">
        <f>IF(D189="SING",(A190-A188)/2*Model!$W$7*(-SIN(Wellpath!$M189+Wellpath!$Q189) / GField),Model!$W$7*((drdp!B189+drdp!K189)*'ABXY-TI1S'!$B189+(drdp!E189+drdp!N189)*'ABXY-TI1S'!$C189+(drdp!H189+drdp!Q189)*'ABXY-TI1S'!$D189))</f>
        <v>0</v>
      </c>
      <c r="F189" s="20">
        <f>IF(D189="SING",(A190-A188)/2*Model!$W$7*(COS(Wellpath!$M189+Wellpath!$Q189) / GField),Model!$W$7*((drdp!C189+drdp!L189)*'ABXY-TI1S'!$B189+(drdp!F189+drdp!O189)*'ABXY-TI1S'!$C189+(drdp!I189+drdp!R189)*'ABXY-TI1S'!$D189))</f>
        <v>0</v>
      </c>
      <c r="G189" s="20">
        <f>IF(D189="SING",0,Model!$W$7*((drdp!D189+drdp!M189)*'ABXY-TI1S'!$B189+(drdp!G189+drdp!P189)*'ABXY-TI1S'!$C189+(drdp!J189+drdp!S189)*'ABXY-TI1S'!$D189))</f>
        <v>0</v>
      </c>
      <c r="H189" s="18">
        <f>IF(D189="SING",(A189-A188)/2*Model!$W$7*(-SIN(Wellpath!$M189+Wellpath!$Q189) / GField),Model!$W$7*((drdp!B189)*'ABXY-TI1S'!$B189+(drdp!E189)*'ABXY-TI1S'!$C189+(drdp!H189)*'ABXY-TI1S'!$D189))</f>
        <v>0</v>
      </c>
      <c r="I189" s="18">
        <f>IF(D189="SING",(A189-A188)/2*Model!$W$7*(COS(Wellpath!$M189+Wellpath!$Q189) / GField),Model!$W$7*((drdp!C189)*'ABXY-TI1S'!$B189+(drdp!F189)*'ABXY-TI1S'!$C189+(drdp!I189)*'ABXY-TI1S'!$D189))</f>
        <v>0</v>
      </c>
      <c r="J189" s="18">
        <f>IF(D189="SING",0,Model!$W$7*((drdp!D189)*'ABXY-TI1S'!$B189+(drdp!G189)*'ABXY-TI1S'!$C189+(drdp!J189)*'ABXY-TI1S'!$D189))</f>
        <v>0</v>
      </c>
      <c r="K189" s="21">
        <f>SUM(E$3:E188)+H189</f>
        <v>0.17403456935221862</v>
      </c>
      <c r="L189" s="21">
        <f>SUM(F$3:F188)+I189</f>
        <v>-0.32205234499673907</v>
      </c>
      <c r="M189" s="21">
        <f>SUM(G$3:G188)+J189</f>
        <v>0.20662709844410332</v>
      </c>
      <c r="N189" s="21"/>
      <c r="O189" s="21"/>
      <c r="P189" s="21"/>
      <c r="Q189" s="19">
        <f t="shared" si="13"/>
        <v>3.0288031329612192E-2</v>
      </c>
      <c r="R189" s="19">
        <f t="shared" si="14"/>
        <v>0.10371771291789865</v>
      </c>
      <c r="S189" s="19">
        <f t="shared" si="15"/>
        <v>4.2694757811429167E-2</v>
      </c>
      <c r="T189" s="19">
        <f t="shared" si="16"/>
        <v>-5.6048241170379619E-2</v>
      </c>
      <c r="U189" s="19">
        <f t="shared" si="17"/>
        <v>3.5960258094218003E-2</v>
      </c>
      <c r="V189" s="19">
        <f t="shared" si="18"/>
        <v>-6.6544741593795531E-2</v>
      </c>
    </row>
    <row r="190" spans="1:22" x14ac:dyDescent="0.25">
      <c r="A190" s="26">
        <f>Wellpath!E190</f>
        <v>0</v>
      </c>
      <c r="B190" s="22">
        <v>0</v>
      </c>
      <c r="C190" s="22">
        <f>-COS(Wellpath!L190) / GField</f>
        <v>-0.10197162129779283</v>
      </c>
      <c r="D190" s="22">
        <f>(TAN(Dip) * COS(Wellpath!L190) * SIN(Wellpath!O190)) / GField</f>
        <v>0</v>
      </c>
      <c r="E190" s="20">
        <f>IF(D190="SING",(A191-A189)/2*Model!$W$7*(-SIN(Wellpath!$M190+Wellpath!$Q190) / GField),Model!$W$7*((drdp!B190+drdp!K190)*'ABXY-TI1S'!$B190+(drdp!E190+drdp!N190)*'ABXY-TI1S'!$C190+(drdp!H190+drdp!Q190)*'ABXY-TI1S'!$D190))</f>
        <v>0</v>
      </c>
      <c r="F190" s="20">
        <f>IF(D190="SING",(A191-A189)/2*Model!$W$7*(COS(Wellpath!$M190+Wellpath!$Q190) / GField),Model!$W$7*((drdp!C190+drdp!L190)*'ABXY-TI1S'!$B190+(drdp!F190+drdp!O190)*'ABXY-TI1S'!$C190+(drdp!I190+drdp!R190)*'ABXY-TI1S'!$D190))</f>
        <v>0</v>
      </c>
      <c r="G190" s="20">
        <f>IF(D190="SING",0,Model!$W$7*((drdp!D190+drdp!M190)*'ABXY-TI1S'!$B190+(drdp!G190+drdp!P190)*'ABXY-TI1S'!$C190+(drdp!J190+drdp!S190)*'ABXY-TI1S'!$D190))</f>
        <v>0</v>
      </c>
      <c r="H190" s="18">
        <f>IF(D190="SING",(A190-A189)/2*Model!$W$7*(-SIN(Wellpath!$M190+Wellpath!$Q190) / GField),Model!$W$7*((drdp!B190)*'ABXY-TI1S'!$B190+(drdp!E190)*'ABXY-TI1S'!$C190+(drdp!H190)*'ABXY-TI1S'!$D190))</f>
        <v>0</v>
      </c>
      <c r="I190" s="18">
        <f>IF(D190="SING",(A190-A189)/2*Model!$W$7*(COS(Wellpath!$M190+Wellpath!$Q190) / GField),Model!$W$7*((drdp!C190)*'ABXY-TI1S'!$B190+(drdp!F190)*'ABXY-TI1S'!$C190+(drdp!I190)*'ABXY-TI1S'!$D190))</f>
        <v>0</v>
      </c>
      <c r="J190" s="18">
        <f>IF(D190="SING",0,Model!$W$7*((drdp!D190)*'ABXY-TI1S'!$B190+(drdp!G190)*'ABXY-TI1S'!$C190+(drdp!J190)*'ABXY-TI1S'!$D190))</f>
        <v>0</v>
      </c>
      <c r="K190" s="21">
        <f>SUM(E$3:E189)+H190</f>
        <v>0.17403456935221862</v>
      </c>
      <c r="L190" s="21">
        <f>SUM(F$3:F189)+I190</f>
        <v>-0.32205234499673907</v>
      </c>
      <c r="M190" s="21">
        <f>SUM(G$3:G189)+J190</f>
        <v>0.20662709844410332</v>
      </c>
      <c r="N190" s="21"/>
      <c r="O190" s="21"/>
      <c r="P190" s="21"/>
      <c r="Q190" s="19">
        <f t="shared" si="13"/>
        <v>3.0288031329612192E-2</v>
      </c>
      <c r="R190" s="19">
        <f t="shared" si="14"/>
        <v>0.10371771291789865</v>
      </c>
      <c r="S190" s="19">
        <f t="shared" si="15"/>
        <v>4.2694757811429167E-2</v>
      </c>
      <c r="T190" s="19">
        <f t="shared" si="16"/>
        <v>-5.6048241170379619E-2</v>
      </c>
      <c r="U190" s="19">
        <f t="shared" si="17"/>
        <v>3.5960258094218003E-2</v>
      </c>
      <c r="V190" s="19">
        <f t="shared" si="18"/>
        <v>-6.6544741593795531E-2</v>
      </c>
    </row>
    <row r="191" spans="1:22" x14ac:dyDescent="0.25">
      <c r="A191" s="26">
        <f>Wellpath!E191</f>
        <v>0</v>
      </c>
      <c r="B191" s="22">
        <v>0</v>
      </c>
      <c r="C191" s="22">
        <f>-COS(Wellpath!L191) / GField</f>
        <v>-0.10197162129779283</v>
      </c>
      <c r="D191" s="22">
        <f>(TAN(Dip) * COS(Wellpath!L191) * SIN(Wellpath!O191)) / GField</f>
        <v>0</v>
      </c>
      <c r="E191" s="20">
        <f>IF(D191="SING",(A192-A190)/2*Model!$W$7*(-SIN(Wellpath!$M191+Wellpath!$Q191) / GField),Model!$W$7*((drdp!B191+drdp!K191)*'ABXY-TI1S'!$B191+(drdp!E191+drdp!N191)*'ABXY-TI1S'!$C191+(drdp!H191+drdp!Q191)*'ABXY-TI1S'!$D191))</f>
        <v>0</v>
      </c>
      <c r="F191" s="20">
        <f>IF(D191="SING",(A192-A190)/2*Model!$W$7*(COS(Wellpath!$M191+Wellpath!$Q191) / GField),Model!$W$7*((drdp!C191+drdp!L191)*'ABXY-TI1S'!$B191+(drdp!F191+drdp!O191)*'ABXY-TI1S'!$C191+(drdp!I191+drdp!R191)*'ABXY-TI1S'!$D191))</f>
        <v>0</v>
      </c>
      <c r="G191" s="20">
        <f>IF(D191="SING",0,Model!$W$7*((drdp!D191+drdp!M191)*'ABXY-TI1S'!$B191+(drdp!G191+drdp!P191)*'ABXY-TI1S'!$C191+(drdp!J191+drdp!S191)*'ABXY-TI1S'!$D191))</f>
        <v>0</v>
      </c>
      <c r="H191" s="18">
        <f>IF(D191="SING",(A191-A190)/2*Model!$W$7*(-SIN(Wellpath!$M191+Wellpath!$Q191) / GField),Model!$W$7*((drdp!B191)*'ABXY-TI1S'!$B191+(drdp!E191)*'ABXY-TI1S'!$C191+(drdp!H191)*'ABXY-TI1S'!$D191))</f>
        <v>0</v>
      </c>
      <c r="I191" s="18">
        <f>IF(D191="SING",(A191-A190)/2*Model!$W$7*(COS(Wellpath!$M191+Wellpath!$Q191) / GField),Model!$W$7*((drdp!C191)*'ABXY-TI1S'!$B191+(drdp!F191)*'ABXY-TI1S'!$C191+(drdp!I191)*'ABXY-TI1S'!$D191))</f>
        <v>0</v>
      </c>
      <c r="J191" s="18">
        <f>IF(D191="SING",0,Model!$W$7*((drdp!D191)*'ABXY-TI1S'!$B191+(drdp!G191)*'ABXY-TI1S'!$C191+(drdp!J191)*'ABXY-TI1S'!$D191))</f>
        <v>0</v>
      </c>
      <c r="K191" s="21">
        <f>SUM(E$3:E190)+H191</f>
        <v>0.17403456935221862</v>
      </c>
      <c r="L191" s="21">
        <f>SUM(F$3:F190)+I191</f>
        <v>-0.32205234499673907</v>
      </c>
      <c r="M191" s="21">
        <f>SUM(G$3:G190)+J191</f>
        <v>0.20662709844410332</v>
      </c>
      <c r="N191" s="21"/>
      <c r="O191" s="21"/>
      <c r="P191" s="21"/>
      <c r="Q191" s="19">
        <f t="shared" si="13"/>
        <v>3.0288031329612192E-2</v>
      </c>
      <c r="R191" s="19">
        <f t="shared" si="14"/>
        <v>0.10371771291789865</v>
      </c>
      <c r="S191" s="19">
        <f t="shared" si="15"/>
        <v>4.2694757811429167E-2</v>
      </c>
      <c r="T191" s="19">
        <f t="shared" si="16"/>
        <v>-5.6048241170379619E-2</v>
      </c>
      <c r="U191" s="19">
        <f t="shared" si="17"/>
        <v>3.5960258094218003E-2</v>
      </c>
      <c r="V191" s="19">
        <f t="shared" si="18"/>
        <v>-6.6544741593795531E-2</v>
      </c>
    </row>
    <row r="192" spans="1:22" x14ac:dyDescent="0.25">
      <c r="A192" s="26">
        <f>Wellpath!E192</f>
        <v>0</v>
      </c>
      <c r="B192" s="22">
        <v>0</v>
      </c>
      <c r="C192" s="22">
        <f>-COS(Wellpath!L192) / GField</f>
        <v>-0.10197162129779283</v>
      </c>
      <c r="D192" s="22">
        <f>(TAN(Dip) * COS(Wellpath!L192) * SIN(Wellpath!O192)) / GField</f>
        <v>0</v>
      </c>
      <c r="E192" s="20">
        <f>IF(D192="SING",(A193-A191)/2*Model!$W$7*(-SIN(Wellpath!$M192+Wellpath!$Q192) / GField),Model!$W$7*((drdp!B192+drdp!K192)*'ABXY-TI1S'!$B192+(drdp!E192+drdp!N192)*'ABXY-TI1S'!$C192+(drdp!H192+drdp!Q192)*'ABXY-TI1S'!$D192))</f>
        <v>0</v>
      </c>
      <c r="F192" s="20">
        <f>IF(D192="SING",(A193-A191)/2*Model!$W$7*(COS(Wellpath!$M192+Wellpath!$Q192) / GField),Model!$W$7*((drdp!C192+drdp!L192)*'ABXY-TI1S'!$B192+(drdp!F192+drdp!O192)*'ABXY-TI1S'!$C192+(drdp!I192+drdp!R192)*'ABXY-TI1S'!$D192))</f>
        <v>0</v>
      </c>
      <c r="G192" s="20">
        <f>IF(D192="SING",0,Model!$W$7*((drdp!D192+drdp!M192)*'ABXY-TI1S'!$B192+(drdp!G192+drdp!P192)*'ABXY-TI1S'!$C192+(drdp!J192+drdp!S192)*'ABXY-TI1S'!$D192))</f>
        <v>0</v>
      </c>
      <c r="H192" s="18">
        <f>IF(D192="SING",(A192-A191)/2*Model!$W$7*(-SIN(Wellpath!$M192+Wellpath!$Q192) / GField),Model!$W$7*((drdp!B192)*'ABXY-TI1S'!$B192+(drdp!E192)*'ABXY-TI1S'!$C192+(drdp!H192)*'ABXY-TI1S'!$D192))</f>
        <v>0</v>
      </c>
      <c r="I192" s="18">
        <f>IF(D192="SING",(A192-A191)/2*Model!$W$7*(COS(Wellpath!$M192+Wellpath!$Q192) / GField),Model!$W$7*((drdp!C192)*'ABXY-TI1S'!$B192+(drdp!F192)*'ABXY-TI1S'!$C192+(drdp!I192)*'ABXY-TI1S'!$D192))</f>
        <v>0</v>
      </c>
      <c r="J192" s="18">
        <f>IF(D192="SING",0,Model!$W$7*((drdp!D192)*'ABXY-TI1S'!$B192+(drdp!G192)*'ABXY-TI1S'!$C192+(drdp!J192)*'ABXY-TI1S'!$D192))</f>
        <v>0</v>
      </c>
      <c r="K192" s="21">
        <f>SUM(E$3:E191)+H192</f>
        <v>0.17403456935221862</v>
      </c>
      <c r="L192" s="21">
        <f>SUM(F$3:F191)+I192</f>
        <v>-0.32205234499673907</v>
      </c>
      <c r="M192" s="21">
        <f>SUM(G$3:G191)+J192</f>
        <v>0.20662709844410332</v>
      </c>
      <c r="N192" s="21"/>
      <c r="O192" s="21"/>
      <c r="P192" s="21"/>
      <c r="Q192" s="19">
        <f t="shared" si="13"/>
        <v>3.0288031329612192E-2</v>
      </c>
      <c r="R192" s="19">
        <f t="shared" si="14"/>
        <v>0.10371771291789865</v>
      </c>
      <c r="S192" s="19">
        <f t="shared" si="15"/>
        <v>4.2694757811429167E-2</v>
      </c>
      <c r="T192" s="19">
        <f t="shared" si="16"/>
        <v>-5.6048241170379619E-2</v>
      </c>
      <c r="U192" s="19">
        <f t="shared" si="17"/>
        <v>3.5960258094218003E-2</v>
      </c>
      <c r="V192" s="19">
        <f t="shared" si="18"/>
        <v>-6.6544741593795531E-2</v>
      </c>
    </row>
    <row r="193" spans="1:22" x14ac:dyDescent="0.25">
      <c r="A193" s="26">
        <f>Wellpath!E193</f>
        <v>0</v>
      </c>
      <c r="B193" s="22">
        <v>0</v>
      </c>
      <c r="C193" s="22">
        <f>-COS(Wellpath!L193) / GField</f>
        <v>-0.10197162129779283</v>
      </c>
      <c r="D193" s="22">
        <f>(TAN(Dip) * COS(Wellpath!L193) * SIN(Wellpath!O193)) / GField</f>
        <v>0</v>
      </c>
      <c r="E193" s="20">
        <f>IF(D193="SING",(A194-A192)/2*Model!$W$7*(-SIN(Wellpath!$M193+Wellpath!$Q193) / GField),Model!$W$7*((drdp!B193+drdp!K193)*'ABXY-TI1S'!$B193+(drdp!E193+drdp!N193)*'ABXY-TI1S'!$C193+(drdp!H193+drdp!Q193)*'ABXY-TI1S'!$D193))</f>
        <v>0</v>
      </c>
      <c r="F193" s="20">
        <f>IF(D193="SING",(A194-A192)/2*Model!$W$7*(COS(Wellpath!$M193+Wellpath!$Q193) / GField),Model!$W$7*((drdp!C193+drdp!L193)*'ABXY-TI1S'!$B193+(drdp!F193+drdp!O193)*'ABXY-TI1S'!$C193+(drdp!I193+drdp!R193)*'ABXY-TI1S'!$D193))</f>
        <v>0</v>
      </c>
      <c r="G193" s="20">
        <f>IF(D193="SING",0,Model!$W$7*((drdp!D193+drdp!M193)*'ABXY-TI1S'!$B193+(drdp!G193+drdp!P193)*'ABXY-TI1S'!$C193+(drdp!J193+drdp!S193)*'ABXY-TI1S'!$D193))</f>
        <v>0</v>
      </c>
      <c r="H193" s="18">
        <f>IF(D193="SING",(A193-A192)/2*Model!$W$7*(-SIN(Wellpath!$M193+Wellpath!$Q193) / GField),Model!$W$7*((drdp!B193)*'ABXY-TI1S'!$B193+(drdp!E193)*'ABXY-TI1S'!$C193+(drdp!H193)*'ABXY-TI1S'!$D193))</f>
        <v>0</v>
      </c>
      <c r="I193" s="18">
        <f>IF(D193="SING",(A193-A192)/2*Model!$W$7*(COS(Wellpath!$M193+Wellpath!$Q193) / GField),Model!$W$7*((drdp!C193)*'ABXY-TI1S'!$B193+(drdp!F193)*'ABXY-TI1S'!$C193+(drdp!I193)*'ABXY-TI1S'!$D193))</f>
        <v>0</v>
      </c>
      <c r="J193" s="18">
        <f>IF(D193="SING",0,Model!$W$7*((drdp!D193)*'ABXY-TI1S'!$B193+(drdp!G193)*'ABXY-TI1S'!$C193+(drdp!J193)*'ABXY-TI1S'!$D193))</f>
        <v>0</v>
      </c>
      <c r="K193" s="21">
        <f>SUM(E$3:E192)+H193</f>
        <v>0.17403456935221862</v>
      </c>
      <c r="L193" s="21">
        <f>SUM(F$3:F192)+I193</f>
        <v>-0.32205234499673907</v>
      </c>
      <c r="M193" s="21">
        <f>SUM(G$3:G192)+J193</f>
        <v>0.20662709844410332</v>
      </c>
      <c r="N193" s="21"/>
      <c r="O193" s="21"/>
      <c r="P193" s="21"/>
      <c r="Q193" s="19">
        <f t="shared" si="13"/>
        <v>3.0288031329612192E-2</v>
      </c>
      <c r="R193" s="19">
        <f t="shared" si="14"/>
        <v>0.10371771291789865</v>
      </c>
      <c r="S193" s="19">
        <f t="shared" si="15"/>
        <v>4.2694757811429167E-2</v>
      </c>
      <c r="T193" s="19">
        <f t="shared" si="16"/>
        <v>-5.6048241170379619E-2</v>
      </c>
      <c r="U193" s="19">
        <f t="shared" si="17"/>
        <v>3.5960258094218003E-2</v>
      </c>
      <c r="V193" s="19">
        <f t="shared" si="18"/>
        <v>-6.6544741593795531E-2</v>
      </c>
    </row>
    <row r="194" spans="1:22" x14ac:dyDescent="0.25">
      <c r="A194" s="26">
        <f>Wellpath!E194</f>
        <v>0</v>
      </c>
      <c r="B194" s="22">
        <v>0</v>
      </c>
      <c r="C194" s="22">
        <f>-COS(Wellpath!L194) / GField</f>
        <v>-0.10197162129779283</v>
      </c>
      <c r="D194" s="22">
        <f>(TAN(Dip) * COS(Wellpath!L194) * SIN(Wellpath!O194)) / GField</f>
        <v>0</v>
      </c>
      <c r="E194" s="20">
        <f>IF(D194="SING",(A195-A193)/2*Model!$W$7*(-SIN(Wellpath!$M194+Wellpath!$Q194) / GField),Model!$W$7*((drdp!B194+drdp!K194)*'ABXY-TI1S'!$B194+(drdp!E194+drdp!N194)*'ABXY-TI1S'!$C194+(drdp!H194+drdp!Q194)*'ABXY-TI1S'!$D194))</f>
        <v>0</v>
      </c>
      <c r="F194" s="20">
        <f>IF(D194="SING",(A195-A193)/2*Model!$W$7*(COS(Wellpath!$M194+Wellpath!$Q194) / GField),Model!$W$7*((drdp!C194+drdp!L194)*'ABXY-TI1S'!$B194+(drdp!F194+drdp!O194)*'ABXY-TI1S'!$C194+(drdp!I194+drdp!R194)*'ABXY-TI1S'!$D194))</f>
        <v>0</v>
      </c>
      <c r="G194" s="20">
        <f>IF(D194="SING",0,Model!$W$7*((drdp!D194+drdp!M194)*'ABXY-TI1S'!$B194+(drdp!G194+drdp!P194)*'ABXY-TI1S'!$C194+(drdp!J194+drdp!S194)*'ABXY-TI1S'!$D194))</f>
        <v>0</v>
      </c>
      <c r="H194" s="18">
        <f>IF(D194="SING",(A194-A193)/2*Model!$W$7*(-SIN(Wellpath!$M194+Wellpath!$Q194) / GField),Model!$W$7*((drdp!B194)*'ABXY-TI1S'!$B194+(drdp!E194)*'ABXY-TI1S'!$C194+(drdp!H194)*'ABXY-TI1S'!$D194))</f>
        <v>0</v>
      </c>
      <c r="I194" s="18">
        <f>IF(D194="SING",(A194-A193)/2*Model!$W$7*(COS(Wellpath!$M194+Wellpath!$Q194) / GField),Model!$W$7*((drdp!C194)*'ABXY-TI1S'!$B194+(drdp!F194)*'ABXY-TI1S'!$C194+(drdp!I194)*'ABXY-TI1S'!$D194))</f>
        <v>0</v>
      </c>
      <c r="J194" s="18">
        <f>IF(D194="SING",0,Model!$W$7*((drdp!D194)*'ABXY-TI1S'!$B194+(drdp!G194)*'ABXY-TI1S'!$C194+(drdp!J194)*'ABXY-TI1S'!$D194))</f>
        <v>0</v>
      </c>
      <c r="K194" s="21">
        <f>SUM(E$3:E193)+H194</f>
        <v>0.17403456935221862</v>
      </c>
      <c r="L194" s="21">
        <f>SUM(F$3:F193)+I194</f>
        <v>-0.32205234499673907</v>
      </c>
      <c r="M194" s="21">
        <f>SUM(G$3:G193)+J194</f>
        <v>0.20662709844410332</v>
      </c>
      <c r="N194" s="21"/>
      <c r="O194" s="21"/>
      <c r="P194" s="21"/>
      <c r="Q194" s="19">
        <f t="shared" si="13"/>
        <v>3.0288031329612192E-2</v>
      </c>
      <c r="R194" s="19">
        <f t="shared" si="14"/>
        <v>0.10371771291789865</v>
      </c>
      <c r="S194" s="19">
        <f t="shared" si="15"/>
        <v>4.2694757811429167E-2</v>
      </c>
      <c r="T194" s="19">
        <f t="shared" si="16"/>
        <v>-5.6048241170379619E-2</v>
      </c>
      <c r="U194" s="19">
        <f t="shared" si="17"/>
        <v>3.5960258094218003E-2</v>
      </c>
      <c r="V194" s="19">
        <f t="shared" si="18"/>
        <v>-6.6544741593795531E-2</v>
      </c>
    </row>
    <row r="195" spans="1:22" x14ac:dyDescent="0.25">
      <c r="A195" s="26">
        <f>Wellpath!E195</f>
        <v>0</v>
      </c>
      <c r="B195" s="22">
        <v>0</v>
      </c>
      <c r="C195" s="22">
        <f>-COS(Wellpath!L195) / GField</f>
        <v>-0.10197162129779283</v>
      </c>
      <c r="D195" s="22">
        <f>(TAN(Dip) * COS(Wellpath!L195) * SIN(Wellpath!O195)) / GField</f>
        <v>0</v>
      </c>
      <c r="E195" s="20">
        <f>IF(D195="SING",(A196-A194)/2*Model!$W$7*(-SIN(Wellpath!$M195+Wellpath!$Q195) / GField),Model!$W$7*((drdp!B195+drdp!K195)*'ABXY-TI1S'!$B195+(drdp!E195+drdp!N195)*'ABXY-TI1S'!$C195+(drdp!H195+drdp!Q195)*'ABXY-TI1S'!$D195))</f>
        <v>0</v>
      </c>
      <c r="F195" s="20">
        <f>IF(D195="SING",(A196-A194)/2*Model!$W$7*(COS(Wellpath!$M195+Wellpath!$Q195) / GField),Model!$W$7*((drdp!C195+drdp!L195)*'ABXY-TI1S'!$B195+(drdp!F195+drdp!O195)*'ABXY-TI1S'!$C195+(drdp!I195+drdp!R195)*'ABXY-TI1S'!$D195))</f>
        <v>0</v>
      </c>
      <c r="G195" s="20">
        <f>IF(D195="SING",0,Model!$W$7*((drdp!D195+drdp!M195)*'ABXY-TI1S'!$B195+(drdp!G195+drdp!P195)*'ABXY-TI1S'!$C195+(drdp!J195+drdp!S195)*'ABXY-TI1S'!$D195))</f>
        <v>0</v>
      </c>
      <c r="H195" s="18">
        <f>IF(D195="SING",(A195-A194)/2*Model!$W$7*(-SIN(Wellpath!$M195+Wellpath!$Q195) / GField),Model!$W$7*((drdp!B195)*'ABXY-TI1S'!$B195+(drdp!E195)*'ABXY-TI1S'!$C195+(drdp!H195)*'ABXY-TI1S'!$D195))</f>
        <v>0</v>
      </c>
      <c r="I195" s="18">
        <f>IF(D195="SING",(A195-A194)/2*Model!$W$7*(COS(Wellpath!$M195+Wellpath!$Q195) / GField),Model!$W$7*((drdp!C195)*'ABXY-TI1S'!$B195+(drdp!F195)*'ABXY-TI1S'!$C195+(drdp!I195)*'ABXY-TI1S'!$D195))</f>
        <v>0</v>
      </c>
      <c r="J195" s="18">
        <f>IF(D195="SING",0,Model!$W$7*((drdp!D195)*'ABXY-TI1S'!$B195+(drdp!G195)*'ABXY-TI1S'!$C195+(drdp!J195)*'ABXY-TI1S'!$D195))</f>
        <v>0</v>
      </c>
      <c r="K195" s="21">
        <f>SUM(E$3:E194)+H195</f>
        <v>0.17403456935221862</v>
      </c>
      <c r="L195" s="21">
        <f>SUM(F$3:F194)+I195</f>
        <v>-0.32205234499673907</v>
      </c>
      <c r="M195" s="21">
        <f>SUM(G$3:G194)+J195</f>
        <v>0.20662709844410332</v>
      </c>
      <c r="N195" s="21"/>
      <c r="O195" s="21"/>
      <c r="P195" s="21"/>
      <c r="Q195" s="19">
        <f t="shared" si="13"/>
        <v>3.0288031329612192E-2</v>
      </c>
      <c r="R195" s="19">
        <f t="shared" si="14"/>
        <v>0.10371771291789865</v>
      </c>
      <c r="S195" s="19">
        <f t="shared" si="15"/>
        <v>4.2694757811429167E-2</v>
      </c>
      <c r="T195" s="19">
        <f t="shared" si="16"/>
        <v>-5.6048241170379619E-2</v>
      </c>
      <c r="U195" s="19">
        <f t="shared" si="17"/>
        <v>3.5960258094218003E-2</v>
      </c>
      <c r="V195" s="19">
        <f t="shared" si="18"/>
        <v>-6.6544741593795531E-2</v>
      </c>
    </row>
    <row r="196" spans="1:22" x14ac:dyDescent="0.25">
      <c r="A196" s="26">
        <f>Wellpath!E196</f>
        <v>0</v>
      </c>
      <c r="B196" s="22">
        <v>0</v>
      </c>
      <c r="C196" s="22">
        <f>-COS(Wellpath!L196) / GField</f>
        <v>-0.10197162129779283</v>
      </c>
      <c r="D196" s="22">
        <f>(TAN(Dip) * COS(Wellpath!L196) * SIN(Wellpath!O196)) / GField</f>
        <v>0</v>
      </c>
      <c r="E196" s="20">
        <f>IF(D196="SING",(A197-A195)/2*Model!$W$7*(-SIN(Wellpath!$M196+Wellpath!$Q196) / GField),Model!$W$7*((drdp!B196+drdp!K196)*'ABXY-TI1S'!$B196+(drdp!E196+drdp!N196)*'ABXY-TI1S'!$C196+(drdp!H196+drdp!Q196)*'ABXY-TI1S'!$D196))</f>
        <v>0</v>
      </c>
      <c r="F196" s="20">
        <f>IF(D196="SING",(A197-A195)/2*Model!$W$7*(COS(Wellpath!$M196+Wellpath!$Q196) / GField),Model!$W$7*((drdp!C196+drdp!L196)*'ABXY-TI1S'!$B196+(drdp!F196+drdp!O196)*'ABXY-TI1S'!$C196+(drdp!I196+drdp!R196)*'ABXY-TI1S'!$D196))</f>
        <v>0</v>
      </c>
      <c r="G196" s="20">
        <f>IF(D196="SING",0,Model!$W$7*((drdp!D196+drdp!M196)*'ABXY-TI1S'!$B196+(drdp!G196+drdp!P196)*'ABXY-TI1S'!$C196+(drdp!J196+drdp!S196)*'ABXY-TI1S'!$D196))</f>
        <v>0</v>
      </c>
      <c r="H196" s="18">
        <f>IF(D196="SING",(A196-A195)/2*Model!$W$7*(-SIN(Wellpath!$M196+Wellpath!$Q196) / GField),Model!$W$7*((drdp!B196)*'ABXY-TI1S'!$B196+(drdp!E196)*'ABXY-TI1S'!$C196+(drdp!H196)*'ABXY-TI1S'!$D196))</f>
        <v>0</v>
      </c>
      <c r="I196" s="18">
        <f>IF(D196="SING",(A196-A195)/2*Model!$W$7*(COS(Wellpath!$M196+Wellpath!$Q196) / GField),Model!$W$7*((drdp!C196)*'ABXY-TI1S'!$B196+(drdp!F196)*'ABXY-TI1S'!$C196+(drdp!I196)*'ABXY-TI1S'!$D196))</f>
        <v>0</v>
      </c>
      <c r="J196" s="18">
        <f>IF(D196="SING",0,Model!$W$7*((drdp!D196)*'ABXY-TI1S'!$B196+(drdp!G196)*'ABXY-TI1S'!$C196+(drdp!J196)*'ABXY-TI1S'!$D196))</f>
        <v>0</v>
      </c>
      <c r="K196" s="21">
        <f>SUM(E$3:E195)+H196</f>
        <v>0.17403456935221862</v>
      </c>
      <c r="L196" s="21">
        <f>SUM(F$3:F195)+I196</f>
        <v>-0.32205234499673907</v>
      </c>
      <c r="M196" s="21">
        <f>SUM(G$3:G195)+J196</f>
        <v>0.20662709844410332</v>
      </c>
      <c r="N196" s="21"/>
      <c r="O196" s="21"/>
      <c r="P196" s="21"/>
      <c r="Q196" s="19">
        <f t="shared" si="13"/>
        <v>3.0288031329612192E-2</v>
      </c>
      <c r="R196" s="19">
        <f t="shared" si="14"/>
        <v>0.10371771291789865</v>
      </c>
      <c r="S196" s="19">
        <f t="shared" si="15"/>
        <v>4.2694757811429167E-2</v>
      </c>
      <c r="T196" s="19">
        <f t="shared" si="16"/>
        <v>-5.6048241170379619E-2</v>
      </c>
      <c r="U196" s="19">
        <f t="shared" si="17"/>
        <v>3.5960258094218003E-2</v>
      </c>
      <c r="V196" s="19">
        <f t="shared" si="18"/>
        <v>-6.6544741593795531E-2</v>
      </c>
    </row>
    <row r="197" spans="1:22" x14ac:dyDescent="0.25">
      <c r="A197" s="26">
        <f>Wellpath!E197</f>
        <v>0</v>
      </c>
      <c r="B197" s="22">
        <v>0</v>
      </c>
      <c r="C197" s="22">
        <f>-COS(Wellpath!L197) / GField</f>
        <v>-0.10197162129779283</v>
      </c>
      <c r="D197" s="22">
        <f>(TAN(Dip) * COS(Wellpath!L197) * SIN(Wellpath!O197)) / GField</f>
        <v>0</v>
      </c>
      <c r="E197" s="20">
        <f>IF(D197="SING",(A198-A196)/2*Model!$W$7*(-SIN(Wellpath!$M197+Wellpath!$Q197) / GField),Model!$W$7*((drdp!B197+drdp!K197)*'ABXY-TI1S'!$B197+(drdp!E197+drdp!N197)*'ABXY-TI1S'!$C197+(drdp!H197+drdp!Q197)*'ABXY-TI1S'!$D197))</f>
        <v>0</v>
      </c>
      <c r="F197" s="20">
        <f>IF(D197="SING",(A198-A196)/2*Model!$W$7*(COS(Wellpath!$M197+Wellpath!$Q197) / GField),Model!$W$7*((drdp!C197+drdp!L197)*'ABXY-TI1S'!$B197+(drdp!F197+drdp!O197)*'ABXY-TI1S'!$C197+(drdp!I197+drdp!R197)*'ABXY-TI1S'!$D197))</f>
        <v>0</v>
      </c>
      <c r="G197" s="20">
        <f>IF(D197="SING",0,Model!$W$7*((drdp!D197+drdp!M197)*'ABXY-TI1S'!$B197+(drdp!G197+drdp!P197)*'ABXY-TI1S'!$C197+(drdp!J197+drdp!S197)*'ABXY-TI1S'!$D197))</f>
        <v>0</v>
      </c>
      <c r="H197" s="18">
        <f>IF(D197="SING",(A197-A196)/2*Model!$W$7*(-SIN(Wellpath!$M197+Wellpath!$Q197) / GField),Model!$W$7*((drdp!B197)*'ABXY-TI1S'!$B197+(drdp!E197)*'ABXY-TI1S'!$C197+(drdp!H197)*'ABXY-TI1S'!$D197))</f>
        <v>0</v>
      </c>
      <c r="I197" s="18">
        <f>IF(D197="SING",(A197-A196)/2*Model!$W$7*(COS(Wellpath!$M197+Wellpath!$Q197) / GField),Model!$W$7*((drdp!C197)*'ABXY-TI1S'!$B197+(drdp!F197)*'ABXY-TI1S'!$C197+(drdp!I197)*'ABXY-TI1S'!$D197))</f>
        <v>0</v>
      </c>
      <c r="J197" s="18">
        <f>IF(D197="SING",0,Model!$W$7*((drdp!D197)*'ABXY-TI1S'!$B197+(drdp!G197)*'ABXY-TI1S'!$C197+(drdp!J197)*'ABXY-TI1S'!$D197))</f>
        <v>0</v>
      </c>
      <c r="K197" s="21">
        <f>SUM(E$3:E196)+H197</f>
        <v>0.17403456935221862</v>
      </c>
      <c r="L197" s="21">
        <f>SUM(F$3:F196)+I197</f>
        <v>-0.32205234499673907</v>
      </c>
      <c r="M197" s="21">
        <f>SUM(G$3:G196)+J197</f>
        <v>0.20662709844410332</v>
      </c>
      <c r="N197" s="21"/>
      <c r="O197" s="21"/>
      <c r="P197" s="21"/>
      <c r="Q197" s="19">
        <f t="shared" si="13"/>
        <v>3.0288031329612192E-2</v>
      </c>
      <c r="R197" s="19">
        <f t="shared" si="14"/>
        <v>0.10371771291789865</v>
      </c>
      <c r="S197" s="19">
        <f t="shared" si="15"/>
        <v>4.2694757811429167E-2</v>
      </c>
      <c r="T197" s="19">
        <f t="shared" si="16"/>
        <v>-5.6048241170379619E-2</v>
      </c>
      <c r="U197" s="19">
        <f t="shared" si="17"/>
        <v>3.5960258094218003E-2</v>
      </c>
      <c r="V197" s="19">
        <f t="shared" si="18"/>
        <v>-6.6544741593795531E-2</v>
      </c>
    </row>
    <row r="198" spans="1:22" x14ac:dyDescent="0.25">
      <c r="A198" s="26">
        <f>Wellpath!E198</f>
        <v>0</v>
      </c>
      <c r="B198" s="22">
        <v>0</v>
      </c>
      <c r="C198" s="22">
        <f>-COS(Wellpath!L198) / GField</f>
        <v>-0.10197162129779283</v>
      </c>
      <c r="D198" s="22">
        <f>(TAN(Dip) * COS(Wellpath!L198) * SIN(Wellpath!O198)) / GField</f>
        <v>0</v>
      </c>
      <c r="E198" s="20">
        <f>IF(D198="SING",(A199-A197)/2*Model!$W$7*(-SIN(Wellpath!$M198+Wellpath!$Q198) / GField),Model!$W$7*((drdp!B198+drdp!K198)*'ABXY-TI1S'!$B198+(drdp!E198+drdp!N198)*'ABXY-TI1S'!$C198+(drdp!H198+drdp!Q198)*'ABXY-TI1S'!$D198))</f>
        <v>0</v>
      </c>
      <c r="F198" s="20">
        <f>IF(D198="SING",(A199-A197)/2*Model!$W$7*(COS(Wellpath!$M198+Wellpath!$Q198) / GField),Model!$W$7*((drdp!C198+drdp!L198)*'ABXY-TI1S'!$B198+(drdp!F198+drdp!O198)*'ABXY-TI1S'!$C198+(drdp!I198+drdp!R198)*'ABXY-TI1S'!$D198))</f>
        <v>0</v>
      </c>
      <c r="G198" s="20">
        <f>IF(D198="SING",0,Model!$W$7*((drdp!D198+drdp!M198)*'ABXY-TI1S'!$B198+(drdp!G198+drdp!P198)*'ABXY-TI1S'!$C198+(drdp!J198+drdp!S198)*'ABXY-TI1S'!$D198))</f>
        <v>0</v>
      </c>
      <c r="H198" s="18">
        <f>IF(D198="SING",(A198-A197)/2*Model!$W$7*(-SIN(Wellpath!$M198+Wellpath!$Q198) / GField),Model!$W$7*((drdp!B198)*'ABXY-TI1S'!$B198+(drdp!E198)*'ABXY-TI1S'!$C198+(drdp!H198)*'ABXY-TI1S'!$D198))</f>
        <v>0</v>
      </c>
      <c r="I198" s="18">
        <f>IF(D198="SING",(A198-A197)/2*Model!$W$7*(COS(Wellpath!$M198+Wellpath!$Q198) / GField),Model!$W$7*((drdp!C198)*'ABXY-TI1S'!$B198+(drdp!F198)*'ABXY-TI1S'!$C198+(drdp!I198)*'ABXY-TI1S'!$D198))</f>
        <v>0</v>
      </c>
      <c r="J198" s="18">
        <f>IF(D198="SING",0,Model!$W$7*((drdp!D198)*'ABXY-TI1S'!$B198+(drdp!G198)*'ABXY-TI1S'!$C198+(drdp!J198)*'ABXY-TI1S'!$D198))</f>
        <v>0</v>
      </c>
      <c r="K198" s="21">
        <f>SUM(E$3:E197)+H198</f>
        <v>0.17403456935221862</v>
      </c>
      <c r="L198" s="21">
        <f>SUM(F$3:F197)+I198</f>
        <v>-0.32205234499673907</v>
      </c>
      <c r="M198" s="21">
        <f>SUM(G$3:G197)+J198</f>
        <v>0.20662709844410332</v>
      </c>
      <c r="N198" s="21"/>
      <c r="O198" s="21"/>
      <c r="P198" s="21"/>
      <c r="Q198" s="19">
        <f t="shared" ref="Q198:Q261" si="19">K198^2</f>
        <v>3.0288031329612192E-2</v>
      </c>
      <c r="R198" s="19">
        <f t="shared" ref="R198:R261" si="20">L198^2</f>
        <v>0.10371771291789865</v>
      </c>
      <c r="S198" s="19">
        <f t="shared" ref="S198:S261" si="21">M198^2</f>
        <v>4.2694757811429167E-2</v>
      </c>
      <c r="T198" s="19">
        <f t="shared" ref="T198:T261" si="22">K198*L198</f>
        <v>-5.6048241170379619E-2</v>
      </c>
      <c r="U198" s="19">
        <f t="shared" ref="U198:U261" si="23">K198*M198</f>
        <v>3.5960258094218003E-2</v>
      </c>
      <c r="V198" s="19">
        <f t="shared" ref="V198:V261" si="24">L198*M198</f>
        <v>-6.6544741593795531E-2</v>
      </c>
    </row>
    <row r="199" spans="1:22" x14ac:dyDescent="0.25">
      <c r="A199" s="26">
        <f>Wellpath!E199</f>
        <v>0</v>
      </c>
      <c r="B199" s="22">
        <v>0</v>
      </c>
      <c r="C199" s="22">
        <f>-COS(Wellpath!L199) / GField</f>
        <v>-0.10197162129779283</v>
      </c>
      <c r="D199" s="22">
        <f>(TAN(Dip) * COS(Wellpath!L199) * SIN(Wellpath!O199)) / GField</f>
        <v>0</v>
      </c>
      <c r="E199" s="20">
        <f>IF(D199="SING",(A200-A198)/2*Model!$W$7*(-SIN(Wellpath!$M199+Wellpath!$Q199) / GField),Model!$W$7*((drdp!B199+drdp!K199)*'ABXY-TI1S'!$B199+(drdp!E199+drdp!N199)*'ABXY-TI1S'!$C199+(drdp!H199+drdp!Q199)*'ABXY-TI1S'!$D199))</f>
        <v>0</v>
      </c>
      <c r="F199" s="20">
        <f>IF(D199="SING",(A200-A198)/2*Model!$W$7*(COS(Wellpath!$M199+Wellpath!$Q199) / GField),Model!$W$7*((drdp!C199+drdp!L199)*'ABXY-TI1S'!$B199+(drdp!F199+drdp!O199)*'ABXY-TI1S'!$C199+(drdp!I199+drdp!R199)*'ABXY-TI1S'!$D199))</f>
        <v>0</v>
      </c>
      <c r="G199" s="20">
        <f>IF(D199="SING",0,Model!$W$7*((drdp!D199+drdp!M199)*'ABXY-TI1S'!$B199+(drdp!G199+drdp!P199)*'ABXY-TI1S'!$C199+(drdp!J199+drdp!S199)*'ABXY-TI1S'!$D199))</f>
        <v>0</v>
      </c>
      <c r="H199" s="18">
        <f>IF(D199="SING",(A199-A198)/2*Model!$W$7*(-SIN(Wellpath!$M199+Wellpath!$Q199) / GField),Model!$W$7*((drdp!B199)*'ABXY-TI1S'!$B199+(drdp!E199)*'ABXY-TI1S'!$C199+(drdp!H199)*'ABXY-TI1S'!$D199))</f>
        <v>0</v>
      </c>
      <c r="I199" s="18">
        <f>IF(D199="SING",(A199-A198)/2*Model!$W$7*(COS(Wellpath!$M199+Wellpath!$Q199) / GField),Model!$W$7*((drdp!C199)*'ABXY-TI1S'!$B199+(drdp!F199)*'ABXY-TI1S'!$C199+(drdp!I199)*'ABXY-TI1S'!$D199))</f>
        <v>0</v>
      </c>
      <c r="J199" s="18">
        <f>IF(D199="SING",0,Model!$W$7*((drdp!D199)*'ABXY-TI1S'!$B199+(drdp!G199)*'ABXY-TI1S'!$C199+(drdp!J199)*'ABXY-TI1S'!$D199))</f>
        <v>0</v>
      </c>
      <c r="K199" s="21">
        <f>SUM(E$3:E198)+H199</f>
        <v>0.17403456935221862</v>
      </c>
      <c r="L199" s="21">
        <f>SUM(F$3:F198)+I199</f>
        <v>-0.32205234499673907</v>
      </c>
      <c r="M199" s="21">
        <f>SUM(G$3:G198)+J199</f>
        <v>0.20662709844410332</v>
      </c>
      <c r="N199" s="21"/>
      <c r="O199" s="21"/>
      <c r="P199" s="21"/>
      <c r="Q199" s="19">
        <f t="shared" si="19"/>
        <v>3.0288031329612192E-2</v>
      </c>
      <c r="R199" s="19">
        <f t="shared" si="20"/>
        <v>0.10371771291789865</v>
      </c>
      <c r="S199" s="19">
        <f t="shared" si="21"/>
        <v>4.2694757811429167E-2</v>
      </c>
      <c r="T199" s="19">
        <f t="shared" si="22"/>
        <v>-5.6048241170379619E-2</v>
      </c>
      <c r="U199" s="19">
        <f t="shared" si="23"/>
        <v>3.5960258094218003E-2</v>
      </c>
      <c r="V199" s="19">
        <f t="shared" si="24"/>
        <v>-6.6544741593795531E-2</v>
      </c>
    </row>
    <row r="200" spans="1:22" x14ac:dyDescent="0.25">
      <c r="A200" s="26">
        <f>Wellpath!E200</f>
        <v>0</v>
      </c>
      <c r="B200" s="22">
        <v>0</v>
      </c>
      <c r="C200" s="22">
        <f>-COS(Wellpath!L200) / GField</f>
        <v>-0.10197162129779283</v>
      </c>
      <c r="D200" s="22">
        <f>(TAN(Dip) * COS(Wellpath!L200) * SIN(Wellpath!O200)) / GField</f>
        <v>0</v>
      </c>
      <c r="E200" s="20">
        <f>IF(D200="SING",(A201-A199)/2*Model!$W$7*(-SIN(Wellpath!$M200+Wellpath!$Q200) / GField),Model!$W$7*((drdp!B200+drdp!K200)*'ABXY-TI1S'!$B200+(drdp!E200+drdp!N200)*'ABXY-TI1S'!$C200+(drdp!H200+drdp!Q200)*'ABXY-TI1S'!$D200))</f>
        <v>0</v>
      </c>
      <c r="F200" s="20">
        <f>IF(D200="SING",(A201-A199)/2*Model!$W$7*(COS(Wellpath!$M200+Wellpath!$Q200) / GField),Model!$W$7*((drdp!C200+drdp!L200)*'ABXY-TI1S'!$B200+(drdp!F200+drdp!O200)*'ABXY-TI1S'!$C200+(drdp!I200+drdp!R200)*'ABXY-TI1S'!$D200))</f>
        <v>0</v>
      </c>
      <c r="G200" s="20">
        <f>IF(D200="SING",0,Model!$W$7*((drdp!D200+drdp!M200)*'ABXY-TI1S'!$B200+(drdp!G200+drdp!P200)*'ABXY-TI1S'!$C200+(drdp!J200+drdp!S200)*'ABXY-TI1S'!$D200))</f>
        <v>0</v>
      </c>
      <c r="H200" s="18">
        <f>IF(D200="SING",(A200-A199)/2*Model!$W$7*(-SIN(Wellpath!$M200+Wellpath!$Q200) / GField),Model!$W$7*((drdp!B200)*'ABXY-TI1S'!$B200+(drdp!E200)*'ABXY-TI1S'!$C200+(drdp!H200)*'ABXY-TI1S'!$D200))</f>
        <v>0</v>
      </c>
      <c r="I200" s="18">
        <f>IF(D200="SING",(A200-A199)/2*Model!$W$7*(COS(Wellpath!$M200+Wellpath!$Q200) / GField),Model!$W$7*((drdp!C200)*'ABXY-TI1S'!$B200+(drdp!F200)*'ABXY-TI1S'!$C200+(drdp!I200)*'ABXY-TI1S'!$D200))</f>
        <v>0</v>
      </c>
      <c r="J200" s="18">
        <f>IF(D200="SING",0,Model!$W$7*((drdp!D200)*'ABXY-TI1S'!$B200+(drdp!G200)*'ABXY-TI1S'!$C200+(drdp!J200)*'ABXY-TI1S'!$D200))</f>
        <v>0</v>
      </c>
      <c r="K200" s="21">
        <f>SUM(E$3:E199)+H200</f>
        <v>0.17403456935221862</v>
      </c>
      <c r="L200" s="21">
        <f>SUM(F$3:F199)+I200</f>
        <v>-0.32205234499673907</v>
      </c>
      <c r="M200" s="21">
        <f>SUM(G$3:G199)+J200</f>
        <v>0.20662709844410332</v>
      </c>
      <c r="N200" s="21"/>
      <c r="O200" s="21"/>
      <c r="P200" s="21"/>
      <c r="Q200" s="19">
        <f t="shared" si="19"/>
        <v>3.0288031329612192E-2</v>
      </c>
      <c r="R200" s="19">
        <f t="shared" si="20"/>
        <v>0.10371771291789865</v>
      </c>
      <c r="S200" s="19">
        <f t="shared" si="21"/>
        <v>4.2694757811429167E-2</v>
      </c>
      <c r="T200" s="19">
        <f t="shared" si="22"/>
        <v>-5.6048241170379619E-2</v>
      </c>
      <c r="U200" s="19">
        <f t="shared" si="23"/>
        <v>3.5960258094218003E-2</v>
      </c>
      <c r="V200" s="19">
        <f t="shared" si="24"/>
        <v>-6.6544741593795531E-2</v>
      </c>
    </row>
    <row r="201" spans="1:22" x14ac:dyDescent="0.25">
      <c r="A201" s="26">
        <f>Wellpath!E201</f>
        <v>0</v>
      </c>
      <c r="B201" s="22">
        <v>0</v>
      </c>
      <c r="C201" s="22">
        <f>-COS(Wellpath!L201) / GField</f>
        <v>-0.10197162129779283</v>
      </c>
      <c r="D201" s="22">
        <f>(TAN(Dip) * COS(Wellpath!L201) * SIN(Wellpath!O201)) / GField</f>
        <v>0</v>
      </c>
      <c r="E201" s="20">
        <f>IF(D201="SING",(A202-A200)/2*Model!$W$7*(-SIN(Wellpath!$M201+Wellpath!$Q201) / GField),Model!$W$7*((drdp!B201+drdp!K201)*'ABXY-TI1S'!$B201+(drdp!E201+drdp!N201)*'ABXY-TI1S'!$C201+(drdp!H201+drdp!Q201)*'ABXY-TI1S'!$D201))</f>
        <v>0</v>
      </c>
      <c r="F201" s="20">
        <f>IF(D201="SING",(A202-A200)/2*Model!$W$7*(COS(Wellpath!$M201+Wellpath!$Q201) / GField),Model!$W$7*((drdp!C201+drdp!L201)*'ABXY-TI1S'!$B201+(drdp!F201+drdp!O201)*'ABXY-TI1S'!$C201+(drdp!I201+drdp!R201)*'ABXY-TI1S'!$D201))</f>
        <v>0</v>
      </c>
      <c r="G201" s="20">
        <f>IF(D201="SING",0,Model!$W$7*((drdp!D201+drdp!M201)*'ABXY-TI1S'!$B201+(drdp!G201+drdp!P201)*'ABXY-TI1S'!$C201+(drdp!J201+drdp!S201)*'ABXY-TI1S'!$D201))</f>
        <v>0</v>
      </c>
      <c r="H201" s="18">
        <f>IF(D201="SING",(A201-A200)/2*Model!$W$7*(-SIN(Wellpath!$M201+Wellpath!$Q201) / GField),Model!$W$7*((drdp!B201)*'ABXY-TI1S'!$B201+(drdp!E201)*'ABXY-TI1S'!$C201+(drdp!H201)*'ABXY-TI1S'!$D201))</f>
        <v>0</v>
      </c>
      <c r="I201" s="18">
        <f>IF(D201="SING",(A201-A200)/2*Model!$W$7*(COS(Wellpath!$M201+Wellpath!$Q201) / GField),Model!$W$7*((drdp!C201)*'ABXY-TI1S'!$B201+(drdp!F201)*'ABXY-TI1S'!$C201+(drdp!I201)*'ABXY-TI1S'!$D201))</f>
        <v>0</v>
      </c>
      <c r="J201" s="18">
        <f>IF(D201="SING",0,Model!$W$7*((drdp!D201)*'ABXY-TI1S'!$B201+(drdp!G201)*'ABXY-TI1S'!$C201+(drdp!J201)*'ABXY-TI1S'!$D201))</f>
        <v>0</v>
      </c>
      <c r="K201" s="21">
        <f>SUM(E$3:E200)+H201</f>
        <v>0.17403456935221862</v>
      </c>
      <c r="L201" s="21">
        <f>SUM(F$3:F200)+I201</f>
        <v>-0.32205234499673907</v>
      </c>
      <c r="M201" s="21">
        <f>SUM(G$3:G200)+J201</f>
        <v>0.20662709844410332</v>
      </c>
      <c r="N201" s="21"/>
      <c r="O201" s="21"/>
      <c r="P201" s="21"/>
      <c r="Q201" s="19">
        <f t="shared" si="19"/>
        <v>3.0288031329612192E-2</v>
      </c>
      <c r="R201" s="19">
        <f t="shared" si="20"/>
        <v>0.10371771291789865</v>
      </c>
      <c r="S201" s="19">
        <f t="shared" si="21"/>
        <v>4.2694757811429167E-2</v>
      </c>
      <c r="T201" s="19">
        <f t="shared" si="22"/>
        <v>-5.6048241170379619E-2</v>
      </c>
      <c r="U201" s="19">
        <f t="shared" si="23"/>
        <v>3.5960258094218003E-2</v>
      </c>
      <c r="V201" s="19">
        <f t="shared" si="24"/>
        <v>-6.6544741593795531E-2</v>
      </c>
    </row>
    <row r="202" spans="1:22" x14ac:dyDescent="0.25">
      <c r="A202" s="26">
        <f>Wellpath!E202</f>
        <v>0</v>
      </c>
      <c r="B202" s="22">
        <v>0</v>
      </c>
      <c r="C202" s="22">
        <f>-COS(Wellpath!L202) / GField</f>
        <v>-0.10197162129779283</v>
      </c>
      <c r="D202" s="22">
        <f>(TAN(Dip) * COS(Wellpath!L202) * SIN(Wellpath!O202)) / GField</f>
        <v>0</v>
      </c>
      <c r="E202" s="20">
        <f>IF(D202="SING",(A203-A201)/2*Model!$W$7*(-SIN(Wellpath!$M202+Wellpath!$Q202) / GField),Model!$W$7*((drdp!B202+drdp!K202)*'ABXY-TI1S'!$B202+(drdp!E202+drdp!N202)*'ABXY-TI1S'!$C202+(drdp!H202+drdp!Q202)*'ABXY-TI1S'!$D202))</f>
        <v>0</v>
      </c>
      <c r="F202" s="20">
        <f>IF(D202="SING",(A203-A201)/2*Model!$W$7*(COS(Wellpath!$M202+Wellpath!$Q202) / GField),Model!$W$7*((drdp!C202+drdp!L202)*'ABXY-TI1S'!$B202+(drdp!F202+drdp!O202)*'ABXY-TI1S'!$C202+(drdp!I202+drdp!R202)*'ABXY-TI1S'!$D202))</f>
        <v>0</v>
      </c>
      <c r="G202" s="20">
        <f>IF(D202="SING",0,Model!$W$7*((drdp!D202+drdp!M202)*'ABXY-TI1S'!$B202+(drdp!G202+drdp!P202)*'ABXY-TI1S'!$C202+(drdp!J202+drdp!S202)*'ABXY-TI1S'!$D202))</f>
        <v>0</v>
      </c>
      <c r="H202" s="18">
        <f>IF(D202="SING",(A202-A201)/2*Model!$W$7*(-SIN(Wellpath!$M202+Wellpath!$Q202) / GField),Model!$W$7*((drdp!B202)*'ABXY-TI1S'!$B202+(drdp!E202)*'ABXY-TI1S'!$C202+(drdp!H202)*'ABXY-TI1S'!$D202))</f>
        <v>0</v>
      </c>
      <c r="I202" s="18">
        <f>IF(D202="SING",(A202-A201)/2*Model!$W$7*(COS(Wellpath!$M202+Wellpath!$Q202) / GField),Model!$W$7*((drdp!C202)*'ABXY-TI1S'!$B202+(drdp!F202)*'ABXY-TI1S'!$C202+(drdp!I202)*'ABXY-TI1S'!$D202))</f>
        <v>0</v>
      </c>
      <c r="J202" s="18">
        <f>IF(D202="SING",0,Model!$W$7*((drdp!D202)*'ABXY-TI1S'!$B202+(drdp!G202)*'ABXY-TI1S'!$C202+(drdp!J202)*'ABXY-TI1S'!$D202))</f>
        <v>0</v>
      </c>
      <c r="K202" s="21">
        <f>SUM(E$3:E201)+H202</f>
        <v>0.17403456935221862</v>
      </c>
      <c r="L202" s="21">
        <f>SUM(F$3:F201)+I202</f>
        <v>-0.32205234499673907</v>
      </c>
      <c r="M202" s="21">
        <f>SUM(G$3:G201)+J202</f>
        <v>0.20662709844410332</v>
      </c>
      <c r="N202" s="21"/>
      <c r="O202" s="21"/>
      <c r="P202" s="21"/>
      <c r="Q202" s="19">
        <f t="shared" si="19"/>
        <v>3.0288031329612192E-2</v>
      </c>
      <c r="R202" s="19">
        <f t="shared" si="20"/>
        <v>0.10371771291789865</v>
      </c>
      <c r="S202" s="19">
        <f t="shared" si="21"/>
        <v>4.2694757811429167E-2</v>
      </c>
      <c r="T202" s="19">
        <f t="shared" si="22"/>
        <v>-5.6048241170379619E-2</v>
      </c>
      <c r="U202" s="19">
        <f t="shared" si="23"/>
        <v>3.5960258094218003E-2</v>
      </c>
      <c r="V202" s="19">
        <f t="shared" si="24"/>
        <v>-6.6544741593795531E-2</v>
      </c>
    </row>
    <row r="203" spans="1:22" x14ac:dyDescent="0.25">
      <c r="A203" s="26">
        <f>Wellpath!E203</f>
        <v>0</v>
      </c>
      <c r="B203" s="22">
        <v>0</v>
      </c>
      <c r="C203" s="22">
        <f>-COS(Wellpath!L203) / GField</f>
        <v>-0.10197162129779283</v>
      </c>
      <c r="D203" s="22">
        <f>(TAN(Dip) * COS(Wellpath!L203) * SIN(Wellpath!O203)) / GField</f>
        <v>0</v>
      </c>
      <c r="E203" s="20">
        <f>IF(D203="SING",(A204-A202)/2*Model!$W$7*(-SIN(Wellpath!$M203+Wellpath!$Q203) / GField),Model!$W$7*((drdp!B203+drdp!K203)*'ABXY-TI1S'!$B203+(drdp!E203+drdp!N203)*'ABXY-TI1S'!$C203+(drdp!H203+drdp!Q203)*'ABXY-TI1S'!$D203))</f>
        <v>0</v>
      </c>
      <c r="F203" s="20">
        <f>IF(D203="SING",(A204-A202)/2*Model!$W$7*(COS(Wellpath!$M203+Wellpath!$Q203) / GField),Model!$W$7*((drdp!C203+drdp!L203)*'ABXY-TI1S'!$B203+(drdp!F203+drdp!O203)*'ABXY-TI1S'!$C203+(drdp!I203+drdp!R203)*'ABXY-TI1S'!$D203))</f>
        <v>0</v>
      </c>
      <c r="G203" s="20">
        <f>IF(D203="SING",0,Model!$W$7*((drdp!D203+drdp!M203)*'ABXY-TI1S'!$B203+(drdp!G203+drdp!P203)*'ABXY-TI1S'!$C203+(drdp!J203+drdp!S203)*'ABXY-TI1S'!$D203))</f>
        <v>0</v>
      </c>
      <c r="H203" s="18">
        <f>IF(D203="SING",(A203-A202)/2*Model!$W$7*(-SIN(Wellpath!$M203+Wellpath!$Q203) / GField),Model!$W$7*((drdp!B203)*'ABXY-TI1S'!$B203+(drdp!E203)*'ABXY-TI1S'!$C203+(drdp!H203)*'ABXY-TI1S'!$D203))</f>
        <v>0</v>
      </c>
      <c r="I203" s="18">
        <f>IF(D203="SING",(A203-A202)/2*Model!$W$7*(COS(Wellpath!$M203+Wellpath!$Q203) / GField),Model!$W$7*((drdp!C203)*'ABXY-TI1S'!$B203+(drdp!F203)*'ABXY-TI1S'!$C203+(drdp!I203)*'ABXY-TI1S'!$D203))</f>
        <v>0</v>
      </c>
      <c r="J203" s="18">
        <f>IF(D203="SING",0,Model!$W$7*((drdp!D203)*'ABXY-TI1S'!$B203+(drdp!G203)*'ABXY-TI1S'!$C203+(drdp!J203)*'ABXY-TI1S'!$D203))</f>
        <v>0</v>
      </c>
      <c r="K203" s="21">
        <f>SUM(E$3:E202)+H203</f>
        <v>0.17403456935221862</v>
      </c>
      <c r="L203" s="21">
        <f>SUM(F$3:F202)+I203</f>
        <v>-0.32205234499673907</v>
      </c>
      <c r="M203" s="21">
        <f>SUM(G$3:G202)+J203</f>
        <v>0.20662709844410332</v>
      </c>
      <c r="N203" s="21"/>
      <c r="O203" s="21"/>
      <c r="P203" s="21"/>
      <c r="Q203" s="19">
        <f t="shared" si="19"/>
        <v>3.0288031329612192E-2</v>
      </c>
      <c r="R203" s="19">
        <f t="shared" si="20"/>
        <v>0.10371771291789865</v>
      </c>
      <c r="S203" s="19">
        <f t="shared" si="21"/>
        <v>4.2694757811429167E-2</v>
      </c>
      <c r="T203" s="19">
        <f t="shared" si="22"/>
        <v>-5.6048241170379619E-2</v>
      </c>
      <c r="U203" s="19">
        <f t="shared" si="23"/>
        <v>3.5960258094218003E-2</v>
      </c>
      <c r="V203" s="19">
        <f t="shared" si="24"/>
        <v>-6.6544741593795531E-2</v>
      </c>
    </row>
    <row r="204" spans="1:22" x14ac:dyDescent="0.25">
      <c r="A204" s="26">
        <f>Wellpath!E204</f>
        <v>0</v>
      </c>
      <c r="B204" s="22">
        <v>0</v>
      </c>
      <c r="C204" s="22">
        <f>-COS(Wellpath!L204) / GField</f>
        <v>-0.10197162129779283</v>
      </c>
      <c r="D204" s="22">
        <f>(TAN(Dip) * COS(Wellpath!L204) * SIN(Wellpath!O204)) / GField</f>
        <v>0</v>
      </c>
      <c r="E204" s="20">
        <f>IF(D204="SING",(A205-A203)/2*Model!$W$7*(-SIN(Wellpath!$M204+Wellpath!$Q204) / GField),Model!$W$7*((drdp!B204+drdp!K204)*'ABXY-TI1S'!$B204+(drdp!E204+drdp!N204)*'ABXY-TI1S'!$C204+(drdp!H204+drdp!Q204)*'ABXY-TI1S'!$D204))</f>
        <v>0</v>
      </c>
      <c r="F204" s="20">
        <f>IF(D204="SING",(A205-A203)/2*Model!$W$7*(COS(Wellpath!$M204+Wellpath!$Q204) / GField),Model!$W$7*((drdp!C204+drdp!L204)*'ABXY-TI1S'!$B204+(drdp!F204+drdp!O204)*'ABXY-TI1S'!$C204+(drdp!I204+drdp!R204)*'ABXY-TI1S'!$D204))</f>
        <v>0</v>
      </c>
      <c r="G204" s="20">
        <f>IF(D204="SING",0,Model!$W$7*((drdp!D204+drdp!M204)*'ABXY-TI1S'!$B204+(drdp!G204+drdp!P204)*'ABXY-TI1S'!$C204+(drdp!J204+drdp!S204)*'ABXY-TI1S'!$D204))</f>
        <v>0</v>
      </c>
      <c r="H204" s="18">
        <f>IF(D204="SING",(A204-A203)/2*Model!$W$7*(-SIN(Wellpath!$M204+Wellpath!$Q204) / GField),Model!$W$7*((drdp!B204)*'ABXY-TI1S'!$B204+(drdp!E204)*'ABXY-TI1S'!$C204+(drdp!H204)*'ABXY-TI1S'!$D204))</f>
        <v>0</v>
      </c>
      <c r="I204" s="18">
        <f>IF(D204="SING",(A204-A203)/2*Model!$W$7*(COS(Wellpath!$M204+Wellpath!$Q204) / GField),Model!$W$7*((drdp!C204)*'ABXY-TI1S'!$B204+(drdp!F204)*'ABXY-TI1S'!$C204+(drdp!I204)*'ABXY-TI1S'!$D204))</f>
        <v>0</v>
      </c>
      <c r="J204" s="18">
        <f>IF(D204="SING",0,Model!$W$7*((drdp!D204)*'ABXY-TI1S'!$B204+(drdp!G204)*'ABXY-TI1S'!$C204+(drdp!J204)*'ABXY-TI1S'!$D204))</f>
        <v>0</v>
      </c>
      <c r="K204" s="21">
        <f>SUM(E$3:E203)+H204</f>
        <v>0.17403456935221862</v>
      </c>
      <c r="L204" s="21">
        <f>SUM(F$3:F203)+I204</f>
        <v>-0.32205234499673907</v>
      </c>
      <c r="M204" s="21">
        <f>SUM(G$3:G203)+J204</f>
        <v>0.20662709844410332</v>
      </c>
      <c r="N204" s="21"/>
      <c r="O204" s="21"/>
      <c r="P204" s="21"/>
      <c r="Q204" s="19">
        <f t="shared" si="19"/>
        <v>3.0288031329612192E-2</v>
      </c>
      <c r="R204" s="19">
        <f t="shared" si="20"/>
        <v>0.10371771291789865</v>
      </c>
      <c r="S204" s="19">
        <f t="shared" si="21"/>
        <v>4.2694757811429167E-2</v>
      </c>
      <c r="T204" s="19">
        <f t="shared" si="22"/>
        <v>-5.6048241170379619E-2</v>
      </c>
      <c r="U204" s="19">
        <f t="shared" si="23"/>
        <v>3.5960258094218003E-2</v>
      </c>
      <c r="V204" s="19">
        <f t="shared" si="24"/>
        <v>-6.6544741593795531E-2</v>
      </c>
    </row>
    <row r="205" spans="1:22" x14ac:dyDescent="0.25">
      <c r="A205" s="26">
        <f>Wellpath!E205</f>
        <v>0</v>
      </c>
      <c r="B205" s="22">
        <v>0</v>
      </c>
      <c r="C205" s="22">
        <f>-COS(Wellpath!L205) / GField</f>
        <v>-0.10197162129779283</v>
      </c>
      <c r="D205" s="22">
        <f>(TAN(Dip) * COS(Wellpath!L205) * SIN(Wellpath!O205)) / GField</f>
        <v>0</v>
      </c>
      <c r="E205" s="20">
        <f>IF(D205="SING",(A206-A204)/2*Model!$W$7*(-SIN(Wellpath!$M205+Wellpath!$Q205) / GField),Model!$W$7*((drdp!B205+drdp!K205)*'ABXY-TI1S'!$B205+(drdp!E205+drdp!N205)*'ABXY-TI1S'!$C205+(drdp!H205+drdp!Q205)*'ABXY-TI1S'!$D205))</f>
        <v>0</v>
      </c>
      <c r="F205" s="20">
        <f>IF(D205="SING",(A206-A204)/2*Model!$W$7*(COS(Wellpath!$M205+Wellpath!$Q205) / GField),Model!$W$7*((drdp!C205+drdp!L205)*'ABXY-TI1S'!$B205+(drdp!F205+drdp!O205)*'ABXY-TI1S'!$C205+(drdp!I205+drdp!R205)*'ABXY-TI1S'!$D205))</f>
        <v>0</v>
      </c>
      <c r="G205" s="20">
        <f>IF(D205="SING",0,Model!$W$7*((drdp!D205+drdp!M205)*'ABXY-TI1S'!$B205+(drdp!G205+drdp!P205)*'ABXY-TI1S'!$C205+(drdp!J205+drdp!S205)*'ABXY-TI1S'!$D205))</f>
        <v>0</v>
      </c>
      <c r="H205" s="18">
        <f>IF(D205="SING",(A205-A204)/2*Model!$W$7*(-SIN(Wellpath!$M205+Wellpath!$Q205) / GField),Model!$W$7*((drdp!B205)*'ABXY-TI1S'!$B205+(drdp!E205)*'ABXY-TI1S'!$C205+(drdp!H205)*'ABXY-TI1S'!$D205))</f>
        <v>0</v>
      </c>
      <c r="I205" s="18">
        <f>IF(D205="SING",(A205-A204)/2*Model!$W$7*(COS(Wellpath!$M205+Wellpath!$Q205) / GField),Model!$W$7*((drdp!C205)*'ABXY-TI1S'!$B205+(drdp!F205)*'ABXY-TI1S'!$C205+(drdp!I205)*'ABXY-TI1S'!$D205))</f>
        <v>0</v>
      </c>
      <c r="J205" s="18">
        <f>IF(D205="SING",0,Model!$W$7*((drdp!D205)*'ABXY-TI1S'!$B205+(drdp!G205)*'ABXY-TI1S'!$C205+(drdp!J205)*'ABXY-TI1S'!$D205))</f>
        <v>0</v>
      </c>
      <c r="K205" s="21">
        <f>SUM(E$3:E204)+H205</f>
        <v>0.17403456935221862</v>
      </c>
      <c r="L205" s="21">
        <f>SUM(F$3:F204)+I205</f>
        <v>-0.32205234499673907</v>
      </c>
      <c r="M205" s="21">
        <f>SUM(G$3:G204)+J205</f>
        <v>0.20662709844410332</v>
      </c>
      <c r="N205" s="21"/>
      <c r="O205" s="21"/>
      <c r="P205" s="21"/>
      <c r="Q205" s="19">
        <f t="shared" si="19"/>
        <v>3.0288031329612192E-2</v>
      </c>
      <c r="R205" s="19">
        <f t="shared" si="20"/>
        <v>0.10371771291789865</v>
      </c>
      <c r="S205" s="19">
        <f t="shared" si="21"/>
        <v>4.2694757811429167E-2</v>
      </c>
      <c r="T205" s="19">
        <f t="shared" si="22"/>
        <v>-5.6048241170379619E-2</v>
      </c>
      <c r="U205" s="19">
        <f t="shared" si="23"/>
        <v>3.5960258094218003E-2</v>
      </c>
      <c r="V205" s="19">
        <f t="shared" si="24"/>
        <v>-6.6544741593795531E-2</v>
      </c>
    </row>
    <row r="206" spans="1:22" x14ac:dyDescent="0.25">
      <c r="A206" s="26">
        <f>Wellpath!E206</f>
        <v>0</v>
      </c>
      <c r="B206" s="22">
        <v>0</v>
      </c>
      <c r="C206" s="22">
        <f>-COS(Wellpath!L206) / GField</f>
        <v>-0.10197162129779283</v>
      </c>
      <c r="D206" s="22">
        <f>(TAN(Dip) * COS(Wellpath!L206) * SIN(Wellpath!O206)) / GField</f>
        <v>0</v>
      </c>
      <c r="E206" s="20">
        <f>IF(D206="SING",(A207-A205)/2*Model!$W$7*(-SIN(Wellpath!$M206+Wellpath!$Q206) / GField),Model!$W$7*((drdp!B206+drdp!K206)*'ABXY-TI1S'!$B206+(drdp!E206+drdp!N206)*'ABXY-TI1S'!$C206+(drdp!H206+drdp!Q206)*'ABXY-TI1S'!$D206))</f>
        <v>0</v>
      </c>
      <c r="F206" s="20">
        <f>IF(D206="SING",(A207-A205)/2*Model!$W$7*(COS(Wellpath!$M206+Wellpath!$Q206) / GField),Model!$W$7*((drdp!C206+drdp!L206)*'ABXY-TI1S'!$B206+(drdp!F206+drdp!O206)*'ABXY-TI1S'!$C206+(drdp!I206+drdp!R206)*'ABXY-TI1S'!$D206))</f>
        <v>0</v>
      </c>
      <c r="G206" s="20">
        <f>IF(D206="SING",0,Model!$W$7*((drdp!D206+drdp!M206)*'ABXY-TI1S'!$B206+(drdp!G206+drdp!P206)*'ABXY-TI1S'!$C206+(drdp!J206+drdp!S206)*'ABXY-TI1S'!$D206))</f>
        <v>0</v>
      </c>
      <c r="H206" s="18">
        <f>IF(D206="SING",(A206-A205)/2*Model!$W$7*(-SIN(Wellpath!$M206+Wellpath!$Q206) / GField),Model!$W$7*((drdp!B206)*'ABXY-TI1S'!$B206+(drdp!E206)*'ABXY-TI1S'!$C206+(drdp!H206)*'ABXY-TI1S'!$D206))</f>
        <v>0</v>
      </c>
      <c r="I206" s="18">
        <f>IF(D206="SING",(A206-A205)/2*Model!$W$7*(COS(Wellpath!$M206+Wellpath!$Q206) / GField),Model!$W$7*((drdp!C206)*'ABXY-TI1S'!$B206+(drdp!F206)*'ABXY-TI1S'!$C206+(drdp!I206)*'ABXY-TI1S'!$D206))</f>
        <v>0</v>
      </c>
      <c r="J206" s="18">
        <f>IF(D206="SING",0,Model!$W$7*((drdp!D206)*'ABXY-TI1S'!$B206+(drdp!G206)*'ABXY-TI1S'!$C206+(drdp!J206)*'ABXY-TI1S'!$D206))</f>
        <v>0</v>
      </c>
      <c r="K206" s="21">
        <f>SUM(E$3:E205)+H206</f>
        <v>0.17403456935221862</v>
      </c>
      <c r="L206" s="21">
        <f>SUM(F$3:F205)+I206</f>
        <v>-0.32205234499673907</v>
      </c>
      <c r="M206" s="21">
        <f>SUM(G$3:G205)+J206</f>
        <v>0.20662709844410332</v>
      </c>
      <c r="N206" s="21"/>
      <c r="O206" s="21"/>
      <c r="P206" s="21"/>
      <c r="Q206" s="19">
        <f t="shared" si="19"/>
        <v>3.0288031329612192E-2</v>
      </c>
      <c r="R206" s="19">
        <f t="shared" si="20"/>
        <v>0.10371771291789865</v>
      </c>
      <c r="S206" s="19">
        <f t="shared" si="21"/>
        <v>4.2694757811429167E-2</v>
      </c>
      <c r="T206" s="19">
        <f t="shared" si="22"/>
        <v>-5.6048241170379619E-2</v>
      </c>
      <c r="U206" s="19">
        <f t="shared" si="23"/>
        <v>3.5960258094218003E-2</v>
      </c>
      <c r="V206" s="19">
        <f t="shared" si="24"/>
        <v>-6.6544741593795531E-2</v>
      </c>
    </row>
    <row r="207" spans="1:22" x14ac:dyDescent="0.25">
      <c r="A207" s="26">
        <f>Wellpath!E207</f>
        <v>0</v>
      </c>
      <c r="B207" s="22">
        <v>0</v>
      </c>
      <c r="C207" s="22">
        <f>-COS(Wellpath!L207) / GField</f>
        <v>-0.10197162129779283</v>
      </c>
      <c r="D207" s="22">
        <f>(TAN(Dip) * COS(Wellpath!L207) * SIN(Wellpath!O207)) / GField</f>
        <v>0</v>
      </c>
      <c r="E207" s="20">
        <f>IF(D207="SING",(A208-A206)/2*Model!$W$7*(-SIN(Wellpath!$M207+Wellpath!$Q207) / GField),Model!$W$7*((drdp!B207+drdp!K207)*'ABXY-TI1S'!$B207+(drdp!E207+drdp!N207)*'ABXY-TI1S'!$C207+(drdp!H207+drdp!Q207)*'ABXY-TI1S'!$D207))</f>
        <v>0</v>
      </c>
      <c r="F207" s="20">
        <f>IF(D207="SING",(A208-A206)/2*Model!$W$7*(COS(Wellpath!$M207+Wellpath!$Q207) / GField),Model!$W$7*((drdp!C207+drdp!L207)*'ABXY-TI1S'!$B207+(drdp!F207+drdp!O207)*'ABXY-TI1S'!$C207+(drdp!I207+drdp!R207)*'ABXY-TI1S'!$D207))</f>
        <v>0</v>
      </c>
      <c r="G207" s="20">
        <f>IF(D207="SING",0,Model!$W$7*((drdp!D207+drdp!M207)*'ABXY-TI1S'!$B207+(drdp!G207+drdp!P207)*'ABXY-TI1S'!$C207+(drdp!J207+drdp!S207)*'ABXY-TI1S'!$D207))</f>
        <v>0</v>
      </c>
      <c r="H207" s="18">
        <f>IF(D207="SING",(A207-A206)/2*Model!$W$7*(-SIN(Wellpath!$M207+Wellpath!$Q207) / GField),Model!$W$7*((drdp!B207)*'ABXY-TI1S'!$B207+(drdp!E207)*'ABXY-TI1S'!$C207+(drdp!H207)*'ABXY-TI1S'!$D207))</f>
        <v>0</v>
      </c>
      <c r="I207" s="18">
        <f>IF(D207="SING",(A207-A206)/2*Model!$W$7*(COS(Wellpath!$M207+Wellpath!$Q207) / GField),Model!$W$7*((drdp!C207)*'ABXY-TI1S'!$B207+(drdp!F207)*'ABXY-TI1S'!$C207+(drdp!I207)*'ABXY-TI1S'!$D207))</f>
        <v>0</v>
      </c>
      <c r="J207" s="18">
        <f>IF(D207="SING",0,Model!$W$7*((drdp!D207)*'ABXY-TI1S'!$B207+(drdp!G207)*'ABXY-TI1S'!$C207+(drdp!J207)*'ABXY-TI1S'!$D207))</f>
        <v>0</v>
      </c>
      <c r="K207" s="21">
        <f>SUM(E$3:E206)+H207</f>
        <v>0.17403456935221862</v>
      </c>
      <c r="L207" s="21">
        <f>SUM(F$3:F206)+I207</f>
        <v>-0.32205234499673907</v>
      </c>
      <c r="M207" s="21">
        <f>SUM(G$3:G206)+J207</f>
        <v>0.20662709844410332</v>
      </c>
      <c r="N207" s="21"/>
      <c r="O207" s="21"/>
      <c r="P207" s="21"/>
      <c r="Q207" s="19">
        <f t="shared" si="19"/>
        <v>3.0288031329612192E-2</v>
      </c>
      <c r="R207" s="19">
        <f t="shared" si="20"/>
        <v>0.10371771291789865</v>
      </c>
      <c r="S207" s="19">
        <f t="shared" si="21"/>
        <v>4.2694757811429167E-2</v>
      </c>
      <c r="T207" s="19">
        <f t="shared" si="22"/>
        <v>-5.6048241170379619E-2</v>
      </c>
      <c r="U207" s="19">
        <f t="shared" si="23"/>
        <v>3.5960258094218003E-2</v>
      </c>
      <c r="V207" s="19">
        <f t="shared" si="24"/>
        <v>-6.6544741593795531E-2</v>
      </c>
    </row>
    <row r="208" spans="1:22" x14ac:dyDescent="0.25">
      <c r="A208" s="26">
        <f>Wellpath!E208</f>
        <v>0</v>
      </c>
      <c r="B208" s="22">
        <v>0</v>
      </c>
      <c r="C208" s="22">
        <f>-COS(Wellpath!L208) / GField</f>
        <v>-0.10197162129779283</v>
      </c>
      <c r="D208" s="22">
        <f>(TAN(Dip) * COS(Wellpath!L208) * SIN(Wellpath!O208)) / GField</f>
        <v>0</v>
      </c>
      <c r="E208" s="20">
        <f>IF(D208="SING",(A209-A207)/2*Model!$W$7*(-SIN(Wellpath!$M208+Wellpath!$Q208) / GField),Model!$W$7*((drdp!B208+drdp!K208)*'ABXY-TI1S'!$B208+(drdp!E208+drdp!N208)*'ABXY-TI1S'!$C208+(drdp!H208+drdp!Q208)*'ABXY-TI1S'!$D208))</f>
        <v>0</v>
      </c>
      <c r="F208" s="20">
        <f>IF(D208="SING",(A209-A207)/2*Model!$W$7*(COS(Wellpath!$M208+Wellpath!$Q208) / GField),Model!$W$7*((drdp!C208+drdp!L208)*'ABXY-TI1S'!$B208+(drdp!F208+drdp!O208)*'ABXY-TI1S'!$C208+(drdp!I208+drdp!R208)*'ABXY-TI1S'!$D208))</f>
        <v>0</v>
      </c>
      <c r="G208" s="20">
        <f>IF(D208="SING",0,Model!$W$7*((drdp!D208+drdp!M208)*'ABXY-TI1S'!$B208+(drdp!G208+drdp!P208)*'ABXY-TI1S'!$C208+(drdp!J208+drdp!S208)*'ABXY-TI1S'!$D208))</f>
        <v>0</v>
      </c>
      <c r="H208" s="18">
        <f>IF(D208="SING",(A208-A207)/2*Model!$W$7*(-SIN(Wellpath!$M208+Wellpath!$Q208) / GField),Model!$W$7*((drdp!B208)*'ABXY-TI1S'!$B208+(drdp!E208)*'ABXY-TI1S'!$C208+(drdp!H208)*'ABXY-TI1S'!$D208))</f>
        <v>0</v>
      </c>
      <c r="I208" s="18">
        <f>IF(D208="SING",(A208-A207)/2*Model!$W$7*(COS(Wellpath!$M208+Wellpath!$Q208) / GField),Model!$W$7*((drdp!C208)*'ABXY-TI1S'!$B208+(drdp!F208)*'ABXY-TI1S'!$C208+(drdp!I208)*'ABXY-TI1S'!$D208))</f>
        <v>0</v>
      </c>
      <c r="J208" s="18">
        <f>IF(D208="SING",0,Model!$W$7*((drdp!D208)*'ABXY-TI1S'!$B208+(drdp!G208)*'ABXY-TI1S'!$C208+(drdp!J208)*'ABXY-TI1S'!$D208))</f>
        <v>0</v>
      </c>
      <c r="K208" s="21">
        <f>SUM(E$3:E207)+H208</f>
        <v>0.17403456935221862</v>
      </c>
      <c r="L208" s="21">
        <f>SUM(F$3:F207)+I208</f>
        <v>-0.32205234499673907</v>
      </c>
      <c r="M208" s="21">
        <f>SUM(G$3:G207)+J208</f>
        <v>0.20662709844410332</v>
      </c>
      <c r="N208" s="21"/>
      <c r="O208" s="21"/>
      <c r="P208" s="21"/>
      <c r="Q208" s="19">
        <f t="shared" si="19"/>
        <v>3.0288031329612192E-2</v>
      </c>
      <c r="R208" s="19">
        <f t="shared" si="20"/>
        <v>0.10371771291789865</v>
      </c>
      <c r="S208" s="19">
        <f t="shared" si="21"/>
        <v>4.2694757811429167E-2</v>
      </c>
      <c r="T208" s="19">
        <f t="shared" si="22"/>
        <v>-5.6048241170379619E-2</v>
      </c>
      <c r="U208" s="19">
        <f t="shared" si="23"/>
        <v>3.5960258094218003E-2</v>
      </c>
      <c r="V208" s="19">
        <f t="shared" si="24"/>
        <v>-6.6544741593795531E-2</v>
      </c>
    </row>
    <row r="209" spans="1:22" x14ac:dyDescent="0.25">
      <c r="A209" s="26">
        <f>Wellpath!E209</f>
        <v>0</v>
      </c>
      <c r="B209" s="22">
        <v>0</v>
      </c>
      <c r="C209" s="22">
        <f>-COS(Wellpath!L209) / GField</f>
        <v>-0.10197162129779283</v>
      </c>
      <c r="D209" s="22">
        <f>(TAN(Dip) * COS(Wellpath!L209) * SIN(Wellpath!O209)) / GField</f>
        <v>0</v>
      </c>
      <c r="E209" s="20">
        <f>IF(D209="SING",(A210-A208)/2*Model!$W$7*(-SIN(Wellpath!$M209+Wellpath!$Q209) / GField),Model!$W$7*((drdp!B209+drdp!K209)*'ABXY-TI1S'!$B209+(drdp!E209+drdp!N209)*'ABXY-TI1S'!$C209+(drdp!H209+drdp!Q209)*'ABXY-TI1S'!$D209))</f>
        <v>0</v>
      </c>
      <c r="F209" s="20">
        <f>IF(D209="SING",(A210-A208)/2*Model!$W$7*(COS(Wellpath!$M209+Wellpath!$Q209) / GField),Model!$W$7*((drdp!C209+drdp!L209)*'ABXY-TI1S'!$B209+(drdp!F209+drdp!O209)*'ABXY-TI1S'!$C209+(drdp!I209+drdp!R209)*'ABXY-TI1S'!$D209))</f>
        <v>0</v>
      </c>
      <c r="G209" s="20">
        <f>IF(D209="SING",0,Model!$W$7*((drdp!D209+drdp!M209)*'ABXY-TI1S'!$B209+(drdp!G209+drdp!P209)*'ABXY-TI1S'!$C209+(drdp!J209+drdp!S209)*'ABXY-TI1S'!$D209))</f>
        <v>0</v>
      </c>
      <c r="H209" s="18">
        <f>IF(D209="SING",(A209-A208)/2*Model!$W$7*(-SIN(Wellpath!$M209+Wellpath!$Q209) / GField),Model!$W$7*((drdp!B209)*'ABXY-TI1S'!$B209+(drdp!E209)*'ABXY-TI1S'!$C209+(drdp!H209)*'ABXY-TI1S'!$D209))</f>
        <v>0</v>
      </c>
      <c r="I209" s="18">
        <f>IF(D209="SING",(A209-A208)/2*Model!$W$7*(COS(Wellpath!$M209+Wellpath!$Q209) / GField),Model!$W$7*((drdp!C209)*'ABXY-TI1S'!$B209+(drdp!F209)*'ABXY-TI1S'!$C209+(drdp!I209)*'ABXY-TI1S'!$D209))</f>
        <v>0</v>
      </c>
      <c r="J209" s="18">
        <f>IF(D209="SING",0,Model!$W$7*((drdp!D209)*'ABXY-TI1S'!$B209+(drdp!G209)*'ABXY-TI1S'!$C209+(drdp!J209)*'ABXY-TI1S'!$D209))</f>
        <v>0</v>
      </c>
      <c r="K209" s="21">
        <f>SUM(E$3:E208)+H209</f>
        <v>0.17403456935221862</v>
      </c>
      <c r="L209" s="21">
        <f>SUM(F$3:F208)+I209</f>
        <v>-0.32205234499673907</v>
      </c>
      <c r="M209" s="21">
        <f>SUM(G$3:G208)+J209</f>
        <v>0.20662709844410332</v>
      </c>
      <c r="N209" s="21"/>
      <c r="O209" s="21"/>
      <c r="P209" s="21"/>
      <c r="Q209" s="19">
        <f t="shared" si="19"/>
        <v>3.0288031329612192E-2</v>
      </c>
      <c r="R209" s="19">
        <f t="shared" si="20"/>
        <v>0.10371771291789865</v>
      </c>
      <c r="S209" s="19">
        <f t="shared" si="21"/>
        <v>4.2694757811429167E-2</v>
      </c>
      <c r="T209" s="19">
        <f t="shared" si="22"/>
        <v>-5.6048241170379619E-2</v>
      </c>
      <c r="U209" s="19">
        <f t="shared" si="23"/>
        <v>3.5960258094218003E-2</v>
      </c>
      <c r="V209" s="19">
        <f t="shared" si="24"/>
        <v>-6.6544741593795531E-2</v>
      </c>
    </row>
    <row r="210" spans="1:22" x14ac:dyDescent="0.25">
      <c r="A210" s="26">
        <f>Wellpath!E210</f>
        <v>0</v>
      </c>
      <c r="B210" s="22">
        <v>0</v>
      </c>
      <c r="C210" s="22">
        <f>-COS(Wellpath!L210) / GField</f>
        <v>-0.10197162129779283</v>
      </c>
      <c r="D210" s="22">
        <f>(TAN(Dip) * COS(Wellpath!L210) * SIN(Wellpath!O210)) / GField</f>
        <v>0</v>
      </c>
      <c r="E210" s="20">
        <f>IF(D210="SING",(A211-A209)/2*Model!$W$7*(-SIN(Wellpath!$M210+Wellpath!$Q210) / GField),Model!$W$7*((drdp!B210+drdp!K210)*'ABXY-TI1S'!$B210+(drdp!E210+drdp!N210)*'ABXY-TI1S'!$C210+(drdp!H210+drdp!Q210)*'ABXY-TI1S'!$D210))</f>
        <v>0</v>
      </c>
      <c r="F210" s="20">
        <f>IF(D210="SING",(A211-A209)/2*Model!$W$7*(COS(Wellpath!$M210+Wellpath!$Q210) / GField),Model!$W$7*((drdp!C210+drdp!L210)*'ABXY-TI1S'!$B210+(drdp!F210+drdp!O210)*'ABXY-TI1S'!$C210+(drdp!I210+drdp!R210)*'ABXY-TI1S'!$D210))</f>
        <v>0</v>
      </c>
      <c r="G210" s="20">
        <f>IF(D210="SING",0,Model!$W$7*((drdp!D210+drdp!M210)*'ABXY-TI1S'!$B210+(drdp!G210+drdp!P210)*'ABXY-TI1S'!$C210+(drdp!J210+drdp!S210)*'ABXY-TI1S'!$D210))</f>
        <v>0</v>
      </c>
      <c r="H210" s="18">
        <f>IF(D210="SING",(A210-A209)/2*Model!$W$7*(-SIN(Wellpath!$M210+Wellpath!$Q210) / GField),Model!$W$7*((drdp!B210)*'ABXY-TI1S'!$B210+(drdp!E210)*'ABXY-TI1S'!$C210+(drdp!H210)*'ABXY-TI1S'!$D210))</f>
        <v>0</v>
      </c>
      <c r="I210" s="18">
        <f>IF(D210="SING",(A210-A209)/2*Model!$W$7*(COS(Wellpath!$M210+Wellpath!$Q210) / GField),Model!$W$7*((drdp!C210)*'ABXY-TI1S'!$B210+(drdp!F210)*'ABXY-TI1S'!$C210+(drdp!I210)*'ABXY-TI1S'!$D210))</f>
        <v>0</v>
      </c>
      <c r="J210" s="18">
        <f>IF(D210="SING",0,Model!$W$7*((drdp!D210)*'ABXY-TI1S'!$B210+(drdp!G210)*'ABXY-TI1S'!$C210+(drdp!J210)*'ABXY-TI1S'!$D210))</f>
        <v>0</v>
      </c>
      <c r="K210" s="21">
        <f>SUM(E$3:E209)+H210</f>
        <v>0.17403456935221862</v>
      </c>
      <c r="L210" s="21">
        <f>SUM(F$3:F209)+I210</f>
        <v>-0.32205234499673907</v>
      </c>
      <c r="M210" s="21">
        <f>SUM(G$3:G209)+J210</f>
        <v>0.20662709844410332</v>
      </c>
      <c r="N210" s="21"/>
      <c r="O210" s="21"/>
      <c r="P210" s="21"/>
      <c r="Q210" s="19">
        <f t="shared" si="19"/>
        <v>3.0288031329612192E-2</v>
      </c>
      <c r="R210" s="19">
        <f t="shared" si="20"/>
        <v>0.10371771291789865</v>
      </c>
      <c r="S210" s="19">
        <f t="shared" si="21"/>
        <v>4.2694757811429167E-2</v>
      </c>
      <c r="T210" s="19">
        <f t="shared" si="22"/>
        <v>-5.6048241170379619E-2</v>
      </c>
      <c r="U210" s="19">
        <f t="shared" si="23"/>
        <v>3.5960258094218003E-2</v>
      </c>
      <c r="V210" s="19">
        <f t="shared" si="24"/>
        <v>-6.6544741593795531E-2</v>
      </c>
    </row>
    <row r="211" spans="1:22" x14ac:dyDescent="0.25">
      <c r="A211" s="26">
        <f>Wellpath!E211</f>
        <v>0</v>
      </c>
      <c r="B211" s="22">
        <v>0</v>
      </c>
      <c r="C211" s="22">
        <f>-COS(Wellpath!L211) / GField</f>
        <v>-0.10197162129779283</v>
      </c>
      <c r="D211" s="22">
        <f>(TAN(Dip) * COS(Wellpath!L211) * SIN(Wellpath!O211)) / GField</f>
        <v>0</v>
      </c>
      <c r="E211" s="20">
        <f>IF(D211="SING",(A212-A210)/2*Model!$W$7*(-SIN(Wellpath!$M211+Wellpath!$Q211) / GField),Model!$W$7*((drdp!B211+drdp!K211)*'ABXY-TI1S'!$B211+(drdp!E211+drdp!N211)*'ABXY-TI1S'!$C211+(drdp!H211+drdp!Q211)*'ABXY-TI1S'!$D211))</f>
        <v>0</v>
      </c>
      <c r="F211" s="20">
        <f>IF(D211="SING",(A212-A210)/2*Model!$W$7*(COS(Wellpath!$M211+Wellpath!$Q211) / GField),Model!$W$7*((drdp!C211+drdp!L211)*'ABXY-TI1S'!$B211+(drdp!F211+drdp!O211)*'ABXY-TI1S'!$C211+(drdp!I211+drdp!R211)*'ABXY-TI1S'!$D211))</f>
        <v>0</v>
      </c>
      <c r="G211" s="20">
        <f>IF(D211="SING",0,Model!$W$7*((drdp!D211+drdp!M211)*'ABXY-TI1S'!$B211+(drdp!G211+drdp!P211)*'ABXY-TI1S'!$C211+(drdp!J211+drdp!S211)*'ABXY-TI1S'!$D211))</f>
        <v>0</v>
      </c>
      <c r="H211" s="18">
        <f>IF(D211="SING",(A211-A210)/2*Model!$W$7*(-SIN(Wellpath!$M211+Wellpath!$Q211) / GField),Model!$W$7*((drdp!B211)*'ABXY-TI1S'!$B211+(drdp!E211)*'ABXY-TI1S'!$C211+(drdp!H211)*'ABXY-TI1S'!$D211))</f>
        <v>0</v>
      </c>
      <c r="I211" s="18">
        <f>IF(D211="SING",(A211-A210)/2*Model!$W$7*(COS(Wellpath!$M211+Wellpath!$Q211) / GField),Model!$W$7*((drdp!C211)*'ABXY-TI1S'!$B211+(drdp!F211)*'ABXY-TI1S'!$C211+(drdp!I211)*'ABXY-TI1S'!$D211))</f>
        <v>0</v>
      </c>
      <c r="J211" s="18">
        <f>IF(D211="SING",0,Model!$W$7*((drdp!D211)*'ABXY-TI1S'!$B211+(drdp!G211)*'ABXY-TI1S'!$C211+(drdp!J211)*'ABXY-TI1S'!$D211))</f>
        <v>0</v>
      </c>
      <c r="K211" s="21">
        <f>SUM(E$3:E210)+H211</f>
        <v>0.17403456935221862</v>
      </c>
      <c r="L211" s="21">
        <f>SUM(F$3:F210)+I211</f>
        <v>-0.32205234499673907</v>
      </c>
      <c r="M211" s="21">
        <f>SUM(G$3:G210)+J211</f>
        <v>0.20662709844410332</v>
      </c>
      <c r="N211" s="21"/>
      <c r="O211" s="21"/>
      <c r="P211" s="21"/>
      <c r="Q211" s="19">
        <f t="shared" si="19"/>
        <v>3.0288031329612192E-2</v>
      </c>
      <c r="R211" s="19">
        <f t="shared" si="20"/>
        <v>0.10371771291789865</v>
      </c>
      <c r="S211" s="19">
        <f t="shared" si="21"/>
        <v>4.2694757811429167E-2</v>
      </c>
      <c r="T211" s="19">
        <f t="shared" si="22"/>
        <v>-5.6048241170379619E-2</v>
      </c>
      <c r="U211" s="19">
        <f t="shared" si="23"/>
        <v>3.5960258094218003E-2</v>
      </c>
      <c r="V211" s="19">
        <f t="shared" si="24"/>
        <v>-6.6544741593795531E-2</v>
      </c>
    </row>
    <row r="212" spans="1:22" x14ac:dyDescent="0.25">
      <c r="A212" s="26">
        <f>Wellpath!E212</f>
        <v>0</v>
      </c>
      <c r="B212" s="22">
        <v>0</v>
      </c>
      <c r="C212" s="22">
        <f>-COS(Wellpath!L212) / GField</f>
        <v>-0.10197162129779283</v>
      </c>
      <c r="D212" s="22">
        <f>(TAN(Dip) * COS(Wellpath!L212) * SIN(Wellpath!O212)) / GField</f>
        <v>0</v>
      </c>
      <c r="E212" s="20">
        <f>IF(D212="SING",(A213-A211)/2*Model!$W$7*(-SIN(Wellpath!$M212+Wellpath!$Q212) / GField),Model!$W$7*((drdp!B212+drdp!K212)*'ABXY-TI1S'!$B212+(drdp!E212+drdp!N212)*'ABXY-TI1S'!$C212+(drdp!H212+drdp!Q212)*'ABXY-TI1S'!$D212))</f>
        <v>0</v>
      </c>
      <c r="F212" s="20">
        <f>IF(D212="SING",(A213-A211)/2*Model!$W$7*(COS(Wellpath!$M212+Wellpath!$Q212) / GField),Model!$W$7*((drdp!C212+drdp!L212)*'ABXY-TI1S'!$B212+(drdp!F212+drdp!O212)*'ABXY-TI1S'!$C212+(drdp!I212+drdp!R212)*'ABXY-TI1S'!$D212))</f>
        <v>0</v>
      </c>
      <c r="G212" s="20">
        <f>IF(D212="SING",0,Model!$W$7*((drdp!D212+drdp!M212)*'ABXY-TI1S'!$B212+(drdp!G212+drdp!P212)*'ABXY-TI1S'!$C212+(drdp!J212+drdp!S212)*'ABXY-TI1S'!$D212))</f>
        <v>0</v>
      </c>
      <c r="H212" s="18">
        <f>IF(D212="SING",(A212-A211)/2*Model!$W$7*(-SIN(Wellpath!$M212+Wellpath!$Q212) / GField),Model!$W$7*((drdp!B212)*'ABXY-TI1S'!$B212+(drdp!E212)*'ABXY-TI1S'!$C212+(drdp!H212)*'ABXY-TI1S'!$D212))</f>
        <v>0</v>
      </c>
      <c r="I212" s="18">
        <f>IF(D212="SING",(A212-A211)/2*Model!$W$7*(COS(Wellpath!$M212+Wellpath!$Q212) / GField),Model!$W$7*((drdp!C212)*'ABXY-TI1S'!$B212+(drdp!F212)*'ABXY-TI1S'!$C212+(drdp!I212)*'ABXY-TI1S'!$D212))</f>
        <v>0</v>
      </c>
      <c r="J212" s="18">
        <f>IF(D212="SING",0,Model!$W$7*((drdp!D212)*'ABXY-TI1S'!$B212+(drdp!G212)*'ABXY-TI1S'!$C212+(drdp!J212)*'ABXY-TI1S'!$D212))</f>
        <v>0</v>
      </c>
      <c r="K212" s="21">
        <f>SUM(E$3:E211)+H212</f>
        <v>0.17403456935221862</v>
      </c>
      <c r="L212" s="21">
        <f>SUM(F$3:F211)+I212</f>
        <v>-0.32205234499673907</v>
      </c>
      <c r="M212" s="21">
        <f>SUM(G$3:G211)+J212</f>
        <v>0.20662709844410332</v>
      </c>
      <c r="N212" s="21"/>
      <c r="O212" s="21"/>
      <c r="P212" s="21"/>
      <c r="Q212" s="19">
        <f t="shared" si="19"/>
        <v>3.0288031329612192E-2</v>
      </c>
      <c r="R212" s="19">
        <f t="shared" si="20"/>
        <v>0.10371771291789865</v>
      </c>
      <c r="S212" s="19">
        <f t="shared" si="21"/>
        <v>4.2694757811429167E-2</v>
      </c>
      <c r="T212" s="19">
        <f t="shared" si="22"/>
        <v>-5.6048241170379619E-2</v>
      </c>
      <c r="U212" s="19">
        <f t="shared" si="23"/>
        <v>3.5960258094218003E-2</v>
      </c>
      <c r="V212" s="19">
        <f t="shared" si="24"/>
        <v>-6.6544741593795531E-2</v>
      </c>
    </row>
    <row r="213" spans="1:22" x14ac:dyDescent="0.25">
      <c r="A213" s="26">
        <f>Wellpath!E213</f>
        <v>0</v>
      </c>
      <c r="B213" s="22">
        <v>0</v>
      </c>
      <c r="C213" s="22">
        <f>-COS(Wellpath!L213) / GField</f>
        <v>-0.10197162129779283</v>
      </c>
      <c r="D213" s="22">
        <f>(TAN(Dip) * COS(Wellpath!L213) * SIN(Wellpath!O213)) / GField</f>
        <v>0</v>
      </c>
      <c r="E213" s="20">
        <f>IF(D213="SING",(A214-A212)/2*Model!$W$7*(-SIN(Wellpath!$M213+Wellpath!$Q213) / GField),Model!$W$7*((drdp!B213+drdp!K213)*'ABXY-TI1S'!$B213+(drdp!E213+drdp!N213)*'ABXY-TI1S'!$C213+(drdp!H213+drdp!Q213)*'ABXY-TI1S'!$D213))</f>
        <v>0</v>
      </c>
      <c r="F213" s="20">
        <f>IF(D213="SING",(A214-A212)/2*Model!$W$7*(COS(Wellpath!$M213+Wellpath!$Q213) / GField),Model!$W$7*((drdp!C213+drdp!L213)*'ABXY-TI1S'!$B213+(drdp!F213+drdp!O213)*'ABXY-TI1S'!$C213+(drdp!I213+drdp!R213)*'ABXY-TI1S'!$D213))</f>
        <v>0</v>
      </c>
      <c r="G213" s="20">
        <f>IF(D213="SING",0,Model!$W$7*((drdp!D213+drdp!M213)*'ABXY-TI1S'!$B213+(drdp!G213+drdp!P213)*'ABXY-TI1S'!$C213+(drdp!J213+drdp!S213)*'ABXY-TI1S'!$D213))</f>
        <v>0</v>
      </c>
      <c r="H213" s="18">
        <f>IF(D213="SING",(A213-A212)/2*Model!$W$7*(-SIN(Wellpath!$M213+Wellpath!$Q213) / GField),Model!$W$7*((drdp!B213)*'ABXY-TI1S'!$B213+(drdp!E213)*'ABXY-TI1S'!$C213+(drdp!H213)*'ABXY-TI1S'!$D213))</f>
        <v>0</v>
      </c>
      <c r="I213" s="18">
        <f>IF(D213="SING",(A213-A212)/2*Model!$W$7*(COS(Wellpath!$M213+Wellpath!$Q213) / GField),Model!$W$7*((drdp!C213)*'ABXY-TI1S'!$B213+(drdp!F213)*'ABXY-TI1S'!$C213+(drdp!I213)*'ABXY-TI1S'!$D213))</f>
        <v>0</v>
      </c>
      <c r="J213" s="18">
        <f>IF(D213="SING",0,Model!$W$7*((drdp!D213)*'ABXY-TI1S'!$B213+(drdp!G213)*'ABXY-TI1S'!$C213+(drdp!J213)*'ABXY-TI1S'!$D213))</f>
        <v>0</v>
      </c>
      <c r="K213" s="21">
        <f>SUM(E$3:E212)+H213</f>
        <v>0.17403456935221862</v>
      </c>
      <c r="L213" s="21">
        <f>SUM(F$3:F212)+I213</f>
        <v>-0.32205234499673907</v>
      </c>
      <c r="M213" s="21">
        <f>SUM(G$3:G212)+J213</f>
        <v>0.20662709844410332</v>
      </c>
      <c r="N213" s="21"/>
      <c r="O213" s="21"/>
      <c r="P213" s="21"/>
      <c r="Q213" s="19">
        <f t="shared" si="19"/>
        <v>3.0288031329612192E-2</v>
      </c>
      <c r="R213" s="19">
        <f t="shared" si="20"/>
        <v>0.10371771291789865</v>
      </c>
      <c r="S213" s="19">
        <f t="shared" si="21"/>
        <v>4.2694757811429167E-2</v>
      </c>
      <c r="T213" s="19">
        <f t="shared" si="22"/>
        <v>-5.6048241170379619E-2</v>
      </c>
      <c r="U213" s="19">
        <f t="shared" si="23"/>
        <v>3.5960258094218003E-2</v>
      </c>
      <c r="V213" s="19">
        <f t="shared" si="24"/>
        <v>-6.6544741593795531E-2</v>
      </c>
    </row>
    <row r="214" spans="1:22" x14ac:dyDescent="0.25">
      <c r="A214" s="26">
        <f>Wellpath!E214</f>
        <v>0</v>
      </c>
      <c r="B214" s="22">
        <v>0</v>
      </c>
      <c r="C214" s="22">
        <f>-COS(Wellpath!L214) / GField</f>
        <v>-0.10197162129779283</v>
      </c>
      <c r="D214" s="22">
        <f>(TAN(Dip) * COS(Wellpath!L214) * SIN(Wellpath!O214)) / GField</f>
        <v>0</v>
      </c>
      <c r="E214" s="20">
        <f>IF(D214="SING",(A215-A213)/2*Model!$W$7*(-SIN(Wellpath!$M214+Wellpath!$Q214) / GField),Model!$W$7*((drdp!B214+drdp!K214)*'ABXY-TI1S'!$B214+(drdp!E214+drdp!N214)*'ABXY-TI1S'!$C214+(drdp!H214+drdp!Q214)*'ABXY-TI1S'!$D214))</f>
        <v>0</v>
      </c>
      <c r="F214" s="20">
        <f>IF(D214="SING",(A215-A213)/2*Model!$W$7*(COS(Wellpath!$M214+Wellpath!$Q214) / GField),Model!$W$7*((drdp!C214+drdp!L214)*'ABXY-TI1S'!$B214+(drdp!F214+drdp!O214)*'ABXY-TI1S'!$C214+(drdp!I214+drdp!R214)*'ABXY-TI1S'!$D214))</f>
        <v>0</v>
      </c>
      <c r="G214" s="20">
        <f>IF(D214="SING",0,Model!$W$7*((drdp!D214+drdp!M214)*'ABXY-TI1S'!$B214+(drdp!G214+drdp!P214)*'ABXY-TI1S'!$C214+(drdp!J214+drdp!S214)*'ABXY-TI1S'!$D214))</f>
        <v>0</v>
      </c>
      <c r="H214" s="18">
        <f>IF(D214="SING",(A214-A213)/2*Model!$W$7*(-SIN(Wellpath!$M214+Wellpath!$Q214) / GField),Model!$W$7*((drdp!B214)*'ABXY-TI1S'!$B214+(drdp!E214)*'ABXY-TI1S'!$C214+(drdp!H214)*'ABXY-TI1S'!$D214))</f>
        <v>0</v>
      </c>
      <c r="I214" s="18">
        <f>IF(D214="SING",(A214-A213)/2*Model!$W$7*(COS(Wellpath!$M214+Wellpath!$Q214) / GField),Model!$W$7*((drdp!C214)*'ABXY-TI1S'!$B214+(drdp!F214)*'ABXY-TI1S'!$C214+(drdp!I214)*'ABXY-TI1S'!$D214))</f>
        <v>0</v>
      </c>
      <c r="J214" s="18">
        <f>IF(D214="SING",0,Model!$W$7*((drdp!D214)*'ABXY-TI1S'!$B214+(drdp!G214)*'ABXY-TI1S'!$C214+(drdp!J214)*'ABXY-TI1S'!$D214))</f>
        <v>0</v>
      </c>
      <c r="K214" s="21">
        <f>SUM(E$3:E213)+H214</f>
        <v>0.17403456935221862</v>
      </c>
      <c r="L214" s="21">
        <f>SUM(F$3:F213)+I214</f>
        <v>-0.32205234499673907</v>
      </c>
      <c r="M214" s="21">
        <f>SUM(G$3:G213)+J214</f>
        <v>0.20662709844410332</v>
      </c>
      <c r="N214" s="21"/>
      <c r="O214" s="21"/>
      <c r="P214" s="21"/>
      <c r="Q214" s="19">
        <f t="shared" si="19"/>
        <v>3.0288031329612192E-2</v>
      </c>
      <c r="R214" s="19">
        <f t="shared" si="20"/>
        <v>0.10371771291789865</v>
      </c>
      <c r="S214" s="19">
        <f t="shared" si="21"/>
        <v>4.2694757811429167E-2</v>
      </c>
      <c r="T214" s="19">
        <f t="shared" si="22"/>
        <v>-5.6048241170379619E-2</v>
      </c>
      <c r="U214" s="19">
        <f t="shared" si="23"/>
        <v>3.5960258094218003E-2</v>
      </c>
      <c r="V214" s="19">
        <f t="shared" si="24"/>
        <v>-6.6544741593795531E-2</v>
      </c>
    </row>
    <row r="215" spans="1:22" x14ac:dyDescent="0.25">
      <c r="A215" s="26">
        <f>Wellpath!E215</f>
        <v>0</v>
      </c>
      <c r="B215" s="22">
        <v>0</v>
      </c>
      <c r="C215" s="22">
        <f>-COS(Wellpath!L215) / GField</f>
        <v>-0.10197162129779283</v>
      </c>
      <c r="D215" s="22">
        <f>(TAN(Dip) * COS(Wellpath!L215) * SIN(Wellpath!O215)) / GField</f>
        <v>0</v>
      </c>
      <c r="E215" s="20">
        <f>IF(D215="SING",(A216-A214)/2*Model!$W$7*(-SIN(Wellpath!$M215+Wellpath!$Q215) / GField),Model!$W$7*((drdp!B215+drdp!K215)*'ABXY-TI1S'!$B215+(drdp!E215+drdp!N215)*'ABXY-TI1S'!$C215+(drdp!H215+drdp!Q215)*'ABXY-TI1S'!$D215))</f>
        <v>0</v>
      </c>
      <c r="F215" s="20">
        <f>IF(D215="SING",(A216-A214)/2*Model!$W$7*(COS(Wellpath!$M215+Wellpath!$Q215) / GField),Model!$W$7*((drdp!C215+drdp!L215)*'ABXY-TI1S'!$B215+(drdp!F215+drdp!O215)*'ABXY-TI1S'!$C215+(drdp!I215+drdp!R215)*'ABXY-TI1S'!$D215))</f>
        <v>0</v>
      </c>
      <c r="G215" s="20">
        <f>IF(D215="SING",0,Model!$W$7*((drdp!D215+drdp!M215)*'ABXY-TI1S'!$B215+(drdp!G215+drdp!P215)*'ABXY-TI1S'!$C215+(drdp!J215+drdp!S215)*'ABXY-TI1S'!$D215))</f>
        <v>0</v>
      </c>
      <c r="H215" s="18">
        <f>IF(D215="SING",(A215-A214)/2*Model!$W$7*(-SIN(Wellpath!$M215+Wellpath!$Q215) / GField),Model!$W$7*((drdp!B215)*'ABXY-TI1S'!$B215+(drdp!E215)*'ABXY-TI1S'!$C215+(drdp!H215)*'ABXY-TI1S'!$D215))</f>
        <v>0</v>
      </c>
      <c r="I215" s="18">
        <f>IF(D215="SING",(A215-A214)/2*Model!$W$7*(COS(Wellpath!$M215+Wellpath!$Q215) / GField),Model!$W$7*((drdp!C215)*'ABXY-TI1S'!$B215+(drdp!F215)*'ABXY-TI1S'!$C215+(drdp!I215)*'ABXY-TI1S'!$D215))</f>
        <v>0</v>
      </c>
      <c r="J215" s="18">
        <f>IF(D215="SING",0,Model!$W$7*((drdp!D215)*'ABXY-TI1S'!$B215+(drdp!G215)*'ABXY-TI1S'!$C215+(drdp!J215)*'ABXY-TI1S'!$D215))</f>
        <v>0</v>
      </c>
      <c r="K215" s="21">
        <f>SUM(E$3:E214)+H215</f>
        <v>0.17403456935221862</v>
      </c>
      <c r="L215" s="21">
        <f>SUM(F$3:F214)+I215</f>
        <v>-0.32205234499673907</v>
      </c>
      <c r="M215" s="21">
        <f>SUM(G$3:G214)+J215</f>
        <v>0.20662709844410332</v>
      </c>
      <c r="N215" s="21"/>
      <c r="O215" s="21"/>
      <c r="P215" s="21"/>
      <c r="Q215" s="19">
        <f t="shared" si="19"/>
        <v>3.0288031329612192E-2</v>
      </c>
      <c r="R215" s="19">
        <f t="shared" si="20"/>
        <v>0.10371771291789865</v>
      </c>
      <c r="S215" s="19">
        <f t="shared" si="21"/>
        <v>4.2694757811429167E-2</v>
      </c>
      <c r="T215" s="19">
        <f t="shared" si="22"/>
        <v>-5.6048241170379619E-2</v>
      </c>
      <c r="U215" s="19">
        <f t="shared" si="23"/>
        <v>3.5960258094218003E-2</v>
      </c>
      <c r="V215" s="19">
        <f t="shared" si="24"/>
        <v>-6.6544741593795531E-2</v>
      </c>
    </row>
    <row r="216" spans="1:22" x14ac:dyDescent="0.25">
      <c r="A216" s="26">
        <f>Wellpath!E216</f>
        <v>0</v>
      </c>
      <c r="B216" s="22">
        <v>0</v>
      </c>
      <c r="C216" s="22">
        <f>-COS(Wellpath!L216) / GField</f>
        <v>-0.10197162129779283</v>
      </c>
      <c r="D216" s="22">
        <f>(TAN(Dip) * COS(Wellpath!L216) * SIN(Wellpath!O216)) / GField</f>
        <v>0</v>
      </c>
      <c r="E216" s="20">
        <f>IF(D216="SING",(A217-A215)/2*Model!$W$7*(-SIN(Wellpath!$M216+Wellpath!$Q216) / GField),Model!$W$7*((drdp!B216+drdp!K216)*'ABXY-TI1S'!$B216+(drdp!E216+drdp!N216)*'ABXY-TI1S'!$C216+(drdp!H216+drdp!Q216)*'ABXY-TI1S'!$D216))</f>
        <v>0</v>
      </c>
      <c r="F216" s="20">
        <f>IF(D216="SING",(A217-A215)/2*Model!$W$7*(COS(Wellpath!$M216+Wellpath!$Q216) / GField),Model!$W$7*((drdp!C216+drdp!L216)*'ABXY-TI1S'!$B216+(drdp!F216+drdp!O216)*'ABXY-TI1S'!$C216+(drdp!I216+drdp!R216)*'ABXY-TI1S'!$D216))</f>
        <v>0</v>
      </c>
      <c r="G216" s="20">
        <f>IF(D216="SING",0,Model!$W$7*((drdp!D216+drdp!M216)*'ABXY-TI1S'!$B216+(drdp!G216+drdp!P216)*'ABXY-TI1S'!$C216+(drdp!J216+drdp!S216)*'ABXY-TI1S'!$D216))</f>
        <v>0</v>
      </c>
      <c r="H216" s="18">
        <f>IF(D216="SING",(A216-A215)/2*Model!$W$7*(-SIN(Wellpath!$M216+Wellpath!$Q216) / GField),Model!$W$7*((drdp!B216)*'ABXY-TI1S'!$B216+(drdp!E216)*'ABXY-TI1S'!$C216+(drdp!H216)*'ABXY-TI1S'!$D216))</f>
        <v>0</v>
      </c>
      <c r="I216" s="18">
        <f>IF(D216="SING",(A216-A215)/2*Model!$W$7*(COS(Wellpath!$M216+Wellpath!$Q216) / GField),Model!$W$7*((drdp!C216)*'ABXY-TI1S'!$B216+(drdp!F216)*'ABXY-TI1S'!$C216+(drdp!I216)*'ABXY-TI1S'!$D216))</f>
        <v>0</v>
      </c>
      <c r="J216" s="18">
        <f>IF(D216="SING",0,Model!$W$7*((drdp!D216)*'ABXY-TI1S'!$B216+(drdp!G216)*'ABXY-TI1S'!$C216+(drdp!J216)*'ABXY-TI1S'!$D216))</f>
        <v>0</v>
      </c>
      <c r="K216" s="21">
        <f>SUM(E$3:E215)+H216</f>
        <v>0.17403456935221862</v>
      </c>
      <c r="L216" s="21">
        <f>SUM(F$3:F215)+I216</f>
        <v>-0.32205234499673907</v>
      </c>
      <c r="M216" s="21">
        <f>SUM(G$3:G215)+J216</f>
        <v>0.20662709844410332</v>
      </c>
      <c r="N216" s="21"/>
      <c r="O216" s="21"/>
      <c r="P216" s="21"/>
      <c r="Q216" s="19">
        <f t="shared" si="19"/>
        <v>3.0288031329612192E-2</v>
      </c>
      <c r="R216" s="19">
        <f t="shared" si="20"/>
        <v>0.10371771291789865</v>
      </c>
      <c r="S216" s="19">
        <f t="shared" si="21"/>
        <v>4.2694757811429167E-2</v>
      </c>
      <c r="T216" s="19">
        <f t="shared" si="22"/>
        <v>-5.6048241170379619E-2</v>
      </c>
      <c r="U216" s="19">
        <f t="shared" si="23"/>
        <v>3.5960258094218003E-2</v>
      </c>
      <c r="V216" s="19">
        <f t="shared" si="24"/>
        <v>-6.6544741593795531E-2</v>
      </c>
    </row>
    <row r="217" spans="1:22" x14ac:dyDescent="0.25">
      <c r="A217" s="26">
        <f>Wellpath!E217</f>
        <v>0</v>
      </c>
      <c r="B217" s="22">
        <v>0</v>
      </c>
      <c r="C217" s="22">
        <f>-COS(Wellpath!L217) / GField</f>
        <v>-0.10197162129779283</v>
      </c>
      <c r="D217" s="22">
        <f>(TAN(Dip) * COS(Wellpath!L217) * SIN(Wellpath!O217)) / GField</f>
        <v>0</v>
      </c>
      <c r="E217" s="20">
        <f>IF(D217="SING",(A218-A216)/2*Model!$W$7*(-SIN(Wellpath!$M217+Wellpath!$Q217) / GField),Model!$W$7*((drdp!B217+drdp!K217)*'ABXY-TI1S'!$B217+(drdp!E217+drdp!N217)*'ABXY-TI1S'!$C217+(drdp!H217+drdp!Q217)*'ABXY-TI1S'!$D217))</f>
        <v>0</v>
      </c>
      <c r="F217" s="20">
        <f>IF(D217="SING",(A218-A216)/2*Model!$W$7*(COS(Wellpath!$M217+Wellpath!$Q217) / GField),Model!$W$7*((drdp!C217+drdp!L217)*'ABXY-TI1S'!$B217+(drdp!F217+drdp!O217)*'ABXY-TI1S'!$C217+(drdp!I217+drdp!R217)*'ABXY-TI1S'!$D217))</f>
        <v>0</v>
      </c>
      <c r="G217" s="20">
        <f>IF(D217="SING",0,Model!$W$7*((drdp!D217+drdp!M217)*'ABXY-TI1S'!$B217+(drdp!G217+drdp!P217)*'ABXY-TI1S'!$C217+(drdp!J217+drdp!S217)*'ABXY-TI1S'!$D217))</f>
        <v>0</v>
      </c>
      <c r="H217" s="18">
        <f>IF(D217="SING",(A217-A216)/2*Model!$W$7*(-SIN(Wellpath!$M217+Wellpath!$Q217) / GField),Model!$W$7*((drdp!B217)*'ABXY-TI1S'!$B217+(drdp!E217)*'ABXY-TI1S'!$C217+(drdp!H217)*'ABXY-TI1S'!$D217))</f>
        <v>0</v>
      </c>
      <c r="I217" s="18">
        <f>IF(D217="SING",(A217-A216)/2*Model!$W$7*(COS(Wellpath!$M217+Wellpath!$Q217) / GField),Model!$W$7*((drdp!C217)*'ABXY-TI1S'!$B217+(drdp!F217)*'ABXY-TI1S'!$C217+(drdp!I217)*'ABXY-TI1S'!$D217))</f>
        <v>0</v>
      </c>
      <c r="J217" s="18">
        <f>IF(D217="SING",0,Model!$W$7*((drdp!D217)*'ABXY-TI1S'!$B217+(drdp!G217)*'ABXY-TI1S'!$C217+(drdp!J217)*'ABXY-TI1S'!$D217))</f>
        <v>0</v>
      </c>
      <c r="K217" s="21">
        <f>SUM(E$3:E216)+H217</f>
        <v>0.17403456935221862</v>
      </c>
      <c r="L217" s="21">
        <f>SUM(F$3:F216)+I217</f>
        <v>-0.32205234499673907</v>
      </c>
      <c r="M217" s="21">
        <f>SUM(G$3:G216)+J217</f>
        <v>0.20662709844410332</v>
      </c>
      <c r="N217" s="21"/>
      <c r="O217" s="21"/>
      <c r="P217" s="21"/>
      <c r="Q217" s="19">
        <f t="shared" si="19"/>
        <v>3.0288031329612192E-2</v>
      </c>
      <c r="R217" s="19">
        <f t="shared" si="20"/>
        <v>0.10371771291789865</v>
      </c>
      <c r="S217" s="19">
        <f t="shared" si="21"/>
        <v>4.2694757811429167E-2</v>
      </c>
      <c r="T217" s="19">
        <f t="shared" si="22"/>
        <v>-5.6048241170379619E-2</v>
      </c>
      <c r="U217" s="19">
        <f t="shared" si="23"/>
        <v>3.5960258094218003E-2</v>
      </c>
      <c r="V217" s="19">
        <f t="shared" si="24"/>
        <v>-6.6544741593795531E-2</v>
      </c>
    </row>
    <row r="218" spans="1:22" x14ac:dyDescent="0.25">
      <c r="A218" s="26">
        <f>Wellpath!E218</f>
        <v>0</v>
      </c>
      <c r="B218" s="22">
        <v>0</v>
      </c>
      <c r="C218" s="22">
        <f>-COS(Wellpath!L218) / GField</f>
        <v>-0.10197162129779283</v>
      </c>
      <c r="D218" s="22">
        <f>(TAN(Dip) * COS(Wellpath!L218) * SIN(Wellpath!O218)) / GField</f>
        <v>0</v>
      </c>
      <c r="E218" s="20">
        <f>IF(D218="SING",(A219-A217)/2*Model!$W$7*(-SIN(Wellpath!$M218+Wellpath!$Q218) / GField),Model!$W$7*((drdp!B218+drdp!K218)*'ABXY-TI1S'!$B218+(drdp!E218+drdp!N218)*'ABXY-TI1S'!$C218+(drdp!H218+drdp!Q218)*'ABXY-TI1S'!$D218))</f>
        <v>0</v>
      </c>
      <c r="F218" s="20">
        <f>IF(D218="SING",(A219-A217)/2*Model!$W$7*(COS(Wellpath!$M218+Wellpath!$Q218) / GField),Model!$W$7*((drdp!C218+drdp!L218)*'ABXY-TI1S'!$B218+(drdp!F218+drdp!O218)*'ABXY-TI1S'!$C218+(drdp!I218+drdp!R218)*'ABXY-TI1S'!$D218))</f>
        <v>0</v>
      </c>
      <c r="G218" s="20">
        <f>IF(D218="SING",0,Model!$W$7*((drdp!D218+drdp!M218)*'ABXY-TI1S'!$B218+(drdp!G218+drdp!P218)*'ABXY-TI1S'!$C218+(drdp!J218+drdp!S218)*'ABXY-TI1S'!$D218))</f>
        <v>0</v>
      </c>
      <c r="H218" s="18">
        <f>IF(D218="SING",(A218-A217)/2*Model!$W$7*(-SIN(Wellpath!$M218+Wellpath!$Q218) / GField),Model!$W$7*((drdp!B218)*'ABXY-TI1S'!$B218+(drdp!E218)*'ABXY-TI1S'!$C218+(drdp!H218)*'ABXY-TI1S'!$D218))</f>
        <v>0</v>
      </c>
      <c r="I218" s="18">
        <f>IF(D218="SING",(A218-A217)/2*Model!$W$7*(COS(Wellpath!$M218+Wellpath!$Q218) / GField),Model!$W$7*((drdp!C218)*'ABXY-TI1S'!$B218+(drdp!F218)*'ABXY-TI1S'!$C218+(drdp!I218)*'ABXY-TI1S'!$D218))</f>
        <v>0</v>
      </c>
      <c r="J218" s="18">
        <f>IF(D218="SING",0,Model!$W$7*((drdp!D218)*'ABXY-TI1S'!$B218+(drdp!G218)*'ABXY-TI1S'!$C218+(drdp!J218)*'ABXY-TI1S'!$D218))</f>
        <v>0</v>
      </c>
      <c r="K218" s="21">
        <f>SUM(E$3:E217)+H218</f>
        <v>0.17403456935221862</v>
      </c>
      <c r="L218" s="21">
        <f>SUM(F$3:F217)+I218</f>
        <v>-0.32205234499673907</v>
      </c>
      <c r="M218" s="21">
        <f>SUM(G$3:G217)+J218</f>
        <v>0.20662709844410332</v>
      </c>
      <c r="N218" s="21"/>
      <c r="O218" s="21"/>
      <c r="P218" s="21"/>
      <c r="Q218" s="19">
        <f t="shared" si="19"/>
        <v>3.0288031329612192E-2</v>
      </c>
      <c r="R218" s="19">
        <f t="shared" si="20"/>
        <v>0.10371771291789865</v>
      </c>
      <c r="S218" s="19">
        <f t="shared" si="21"/>
        <v>4.2694757811429167E-2</v>
      </c>
      <c r="T218" s="19">
        <f t="shared" si="22"/>
        <v>-5.6048241170379619E-2</v>
      </c>
      <c r="U218" s="19">
        <f t="shared" si="23"/>
        <v>3.5960258094218003E-2</v>
      </c>
      <c r="V218" s="19">
        <f t="shared" si="24"/>
        <v>-6.6544741593795531E-2</v>
      </c>
    </row>
    <row r="219" spans="1:22" x14ac:dyDescent="0.25">
      <c r="A219" s="26">
        <f>Wellpath!E219</f>
        <v>0</v>
      </c>
      <c r="B219" s="22">
        <v>0</v>
      </c>
      <c r="C219" s="22">
        <f>-COS(Wellpath!L219) / GField</f>
        <v>-0.10197162129779283</v>
      </c>
      <c r="D219" s="22">
        <f>(TAN(Dip) * COS(Wellpath!L219) * SIN(Wellpath!O219)) / GField</f>
        <v>0</v>
      </c>
      <c r="E219" s="20">
        <f>IF(D219="SING",(A220-A218)/2*Model!$W$7*(-SIN(Wellpath!$M219+Wellpath!$Q219) / GField),Model!$W$7*((drdp!B219+drdp!K219)*'ABXY-TI1S'!$B219+(drdp!E219+drdp!N219)*'ABXY-TI1S'!$C219+(drdp!H219+drdp!Q219)*'ABXY-TI1S'!$D219))</f>
        <v>0</v>
      </c>
      <c r="F219" s="20">
        <f>IF(D219="SING",(A220-A218)/2*Model!$W$7*(COS(Wellpath!$M219+Wellpath!$Q219) / GField),Model!$W$7*((drdp!C219+drdp!L219)*'ABXY-TI1S'!$B219+(drdp!F219+drdp!O219)*'ABXY-TI1S'!$C219+(drdp!I219+drdp!R219)*'ABXY-TI1S'!$D219))</f>
        <v>0</v>
      </c>
      <c r="G219" s="20">
        <f>IF(D219="SING",0,Model!$W$7*((drdp!D219+drdp!M219)*'ABXY-TI1S'!$B219+(drdp!G219+drdp!P219)*'ABXY-TI1S'!$C219+(drdp!J219+drdp!S219)*'ABXY-TI1S'!$D219))</f>
        <v>0</v>
      </c>
      <c r="H219" s="18">
        <f>IF(D219="SING",(A219-A218)/2*Model!$W$7*(-SIN(Wellpath!$M219+Wellpath!$Q219) / GField),Model!$W$7*((drdp!B219)*'ABXY-TI1S'!$B219+(drdp!E219)*'ABXY-TI1S'!$C219+(drdp!H219)*'ABXY-TI1S'!$D219))</f>
        <v>0</v>
      </c>
      <c r="I219" s="18">
        <f>IF(D219="SING",(A219-A218)/2*Model!$W$7*(COS(Wellpath!$M219+Wellpath!$Q219) / GField),Model!$W$7*((drdp!C219)*'ABXY-TI1S'!$B219+(drdp!F219)*'ABXY-TI1S'!$C219+(drdp!I219)*'ABXY-TI1S'!$D219))</f>
        <v>0</v>
      </c>
      <c r="J219" s="18">
        <f>IF(D219="SING",0,Model!$W$7*((drdp!D219)*'ABXY-TI1S'!$B219+(drdp!G219)*'ABXY-TI1S'!$C219+(drdp!J219)*'ABXY-TI1S'!$D219))</f>
        <v>0</v>
      </c>
      <c r="K219" s="21">
        <f>SUM(E$3:E218)+H219</f>
        <v>0.17403456935221862</v>
      </c>
      <c r="L219" s="21">
        <f>SUM(F$3:F218)+I219</f>
        <v>-0.32205234499673907</v>
      </c>
      <c r="M219" s="21">
        <f>SUM(G$3:G218)+J219</f>
        <v>0.20662709844410332</v>
      </c>
      <c r="N219" s="21"/>
      <c r="O219" s="21"/>
      <c r="P219" s="21"/>
      <c r="Q219" s="19">
        <f t="shared" si="19"/>
        <v>3.0288031329612192E-2</v>
      </c>
      <c r="R219" s="19">
        <f t="shared" si="20"/>
        <v>0.10371771291789865</v>
      </c>
      <c r="S219" s="19">
        <f t="shared" si="21"/>
        <v>4.2694757811429167E-2</v>
      </c>
      <c r="T219" s="19">
        <f t="shared" si="22"/>
        <v>-5.6048241170379619E-2</v>
      </c>
      <c r="U219" s="19">
        <f t="shared" si="23"/>
        <v>3.5960258094218003E-2</v>
      </c>
      <c r="V219" s="19">
        <f t="shared" si="24"/>
        <v>-6.6544741593795531E-2</v>
      </c>
    </row>
    <row r="220" spans="1:22" x14ac:dyDescent="0.25">
      <c r="A220" s="26">
        <f>Wellpath!E220</f>
        <v>0</v>
      </c>
      <c r="B220" s="22">
        <v>0</v>
      </c>
      <c r="C220" s="22">
        <f>-COS(Wellpath!L220) / GField</f>
        <v>-0.10197162129779283</v>
      </c>
      <c r="D220" s="22">
        <f>(TAN(Dip) * COS(Wellpath!L220) * SIN(Wellpath!O220)) / GField</f>
        <v>0</v>
      </c>
      <c r="E220" s="20">
        <f>IF(D220="SING",(A221-A219)/2*Model!$W$7*(-SIN(Wellpath!$M220+Wellpath!$Q220) / GField),Model!$W$7*((drdp!B220+drdp!K220)*'ABXY-TI1S'!$B220+(drdp!E220+drdp!N220)*'ABXY-TI1S'!$C220+(drdp!H220+drdp!Q220)*'ABXY-TI1S'!$D220))</f>
        <v>0</v>
      </c>
      <c r="F220" s="20">
        <f>IF(D220="SING",(A221-A219)/2*Model!$W$7*(COS(Wellpath!$M220+Wellpath!$Q220) / GField),Model!$W$7*((drdp!C220+drdp!L220)*'ABXY-TI1S'!$B220+(drdp!F220+drdp!O220)*'ABXY-TI1S'!$C220+(drdp!I220+drdp!R220)*'ABXY-TI1S'!$D220))</f>
        <v>0</v>
      </c>
      <c r="G220" s="20">
        <f>IF(D220="SING",0,Model!$W$7*((drdp!D220+drdp!M220)*'ABXY-TI1S'!$B220+(drdp!G220+drdp!P220)*'ABXY-TI1S'!$C220+(drdp!J220+drdp!S220)*'ABXY-TI1S'!$D220))</f>
        <v>0</v>
      </c>
      <c r="H220" s="18">
        <f>IF(D220="SING",(A220-A219)/2*Model!$W$7*(-SIN(Wellpath!$M220+Wellpath!$Q220) / GField),Model!$W$7*((drdp!B220)*'ABXY-TI1S'!$B220+(drdp!E220)*'ABXY-TI1S'!$C220+(drdp!H220)*'ABXY-TI1S'!$D220))</f>
        <v>0</v>
      </c>
      <c r="I220" s="18">
        <f>IF(D220="SING",(A220-A219)/2*Model!$W$7*(COS(Wellpath!$M220+Wellpath!$Q220) / GField),Model!$W$7*((drdp!C220)*'ABXY-TI1S'!$B220+(drdp!F220)*'ABXY-TI1S'!$C220+(drdp!I220)*'ABXY-TI1S'!$D220))</f>
        <v>0</v>
      </c>
      <c r="J220" s="18">
        <f>IF(D220="SING",0,Model!$W$7*((drdp!D220)*'ABXY-TI1S'!$B220+(drdp!G220)*'ABXY-TI1S'!$C220+(drdp!J220)*'ABXY-TI1S'!$D220))</f>
        <v>0</v>
      </c>
      <c r="K220" s="21">
        <f>SUM(E$3:E219)+H220</f>
        <v>0.17403456935221862</v>
      </c>
      <c r="L220" s="21">
        <f>SUM(F$3:F219)+I220</f>
        <v>-0.32205234499673907</v>
      </c>
      <c r="M220" s="21">
        <f>SUM(G$3:G219)+J220</f>
        <v>0.20662709844410332</v>
      </c>
      <c r="N220" s="21"/>
      <c r="O220" s="21"/>
      <c r="P220" s="21"/>
      <c r="Q220" s="19">
        <f t="shared" si="19"/>
        <v>3.0288031329612192E-2</v>
      </c>
      <c r="R220" s="19">
        <f t="shared" si="20"/>
        <v>0.10371771291789865</v>
      </c>
      <c r="S220" s="19">
        <f t="shared" si="21"/>
        <v>4.2694757811429167E-2</v>
      </c>
      <c r="T220" s="19">
        <f t="shared" si="22"/>
        <v>-5.6048241170379619E-2</v>
      </c>
      <c r="U220" s="19">
        <f t="shared" si="23"/>
        <v>3.5960258094218003E-2</v>
      </c>
      <c r="V220" s="19">
        <f t="shared" si="24"/>
        <v>-6.6544741593795531E-2</v>
      </c>
    </row>
    <row r="221" spans="1:22" x14ac:dyDescent="0.25">
      <c r="A221" s="26">
        <f>Wellpath!E221</f>
        <v>0</v>
      </c>
      <c r="B221" s="22">
        <v>0</v>
      </c>
      <c r="C221" s="22">
        <f>-COS(Wellpath!L221) / GField</f>
        <v>-0.10197162129779283</v>
      </c>
      <c r="D221" s="22">
        <f>(TAN(Dip) * COS(Wellpath!L221) * SIN(Wellpath!O221)) / GField</f>
        <v>0</v>
      </c>
      <c r="E221" s="20">
        <f>IF(D221="SING",(A222-A220)/2*Model!$W$7*(-SIN(Wellpath!$M221+Wellpath!$Q221) / GField),Model!$W$7*((drdp!B221+drdp!K221)*'ABXY-TI1S'!$B221+(drdp!E221+drdp!N221)*'ABXY-TI1S'!$C221+(drdp!H221+drdp!Q221)*'ABXY-TI1S'!$D221))</f>
        <v>0</v>
      </c>
      <c r="F221" s="20">
        <f>IF(D221="SING",(A222-A220)/2*Model!$W$7*(COS(Wellpath!$M221+Wellpath!$Q221) / GField),Model!$W$7*((drdp!C221+drdp!L221)*'ABXY-TI1S'!$B221+(drdp!F221+drdp!O221)*'ABXY-TI1S'!$C221+(drdp!I221+drdp!R221)*'ABXY-TI1S'!$D221))</f>
        <v>0</v>
      </c>
      <c r="G221" s="20">
        <f>IF(D221="SING",0,Model!$W$7*((drdp!D221+drdp!M221)*'ABXY-TI1S'!$B221+(drdp!G221+drdp!P221)*'ABXY-TI1S'!$C221+(drdp!J221+drdp!S221)*'ABXY-TI1S'!$D221))</f>
        <v>0</v>
      </c>
      <c r="H221" s="18">
        <f>IF(D221="SING",(A221-A220)/2*Model!$W$7*(-SIN(Wellpath!$M221+Wellpath!$Q221) / GField),Model!$W$7*((drdp!B221)*'ABXY-TI1S'!$B221+(drdp!E221)*'ABXY-TI1S'!$C221+(drdp!H221)*'ABXY-TI1S'!$D221))</f>
        <v>0</v>
      </c>
      <c r="I221" s="18">
        <f>IF(D221="SING",(A221-A220)/2*Model!$W$7*(COS(Wellpath!$M221+Wellpath!$Q221) / GField),Model!$W$7*((drdp!C221)*'ABXY-TI1S'!$B221+(drdp!F221)*'ABXY-TI1S'!$C221+(drdp!I221)*'ABXY-TI1S'!$D221))</f>
        <v>0</v>
      </c>
      <c r="J221" s="18">
        <f>IF(D221="SING",0,Model!$W$7*((drdp!D221)*'ABXY-TI1S'!$B221+(drdp!G221)*'ABXY-TI1S'!$C221+(drdp!J221)*'ABXY-TI1S'!$D221))</f>
        <v>0</v>
      </c>
      <c r="K221" s="21">
        <f>SUM(E$3:E220)+H221</f>
        <v>0.17403456935221862</v>
      </c>
      <c r="L221" s="21">
        <f>SUM(F$3:F220)+I221</f>
        <v>-0.32205234499673907</v>
      </c>
      <c r="M221" s="21">
        <f>SUM(G$3:G220)+J221</f>
        <v>0.20662709844410332</v>
      </c>
      <c r="N221" s="21"/>
      <c r="O221" s="21"/>
      <c r="P221" s="21"/>
      <c r="Q221" s="19">
        <f t="shared" si="19"/>
        <v>3.0288031329612192E-2</v>
      </c>
      <c r="R221" s="19">
        <f t="shared" si="20"/>
        <v>0.10371771291789865</v>
      </c>
      <c r="S221" s="19">
        <f t="shared" si="21"/>
        <v>4.2694757811429167E-2</v>
      </c>
      <c r="T221" s="19">
        <f t="shared" si="22"/>
        <v>-5.6048241170379619E-2</v>
      </c>
      <c r="U221" s="19">
        <f t="shared" si="23"/>
        <v>3.5960258094218003E-2</v>
      </c>
      <c r="V221" s="19">
        <f t="shared" si="24"/>
        <v>-6.6544741593795531E-2</v>
      </c>
    </row>
    <row r="222" spans="1:22" x14ac:dyDescent="0.25">
      <c r="A222" s="26">
        <f>Wellpath!E222</f>
        <v>0</v>
      </c>
      <c r="B222" s="22">
        <v>0</v>
      </c>
      <c r="C222" s="22">
        <f>-COS(Wellpath!L222) / GField</f>
        <v>-0.10197162129779283</v>
      </c>
      <c r="D222" s="22">
        <f>(TAN(Dip) * COS(Wellpath!L222) * SIN(Wellpath!O222)) / GField</f>
        <v>0</v>
      </c>
      <c r="E222" s="20">
        <f>IF(D222="SING",(A223-A221)/2*Model!$W$7*(-SIN(Wellpath!$M222+Wellpath!$Q222) / GField),Model!$W$7*((drdp!B222+drdp!K222)*'ABXY-TI1S'!$B222+(drdp!E222+drdp!N222)*'ABXY-TI1S'!$C222+(drdp!H222+drdp!Q222)*'ABXY-TI1S'!$D222))</f>
        <v>0</v>
      </c>
      <c r="F222" s="20">
        <f>IF(D222="SING",(A223-A221)/2*Model!$W$7*(COS(Wellpath!$M222+Wellpath!$Q222) / GField),Model!$W$7*((drdp!C222+drdp!L222)*'ABXY-TI1S'!$B222+(drdp!F222+drdp!O222)*'ABXY-TI1S'!$C222+(drdp!I222+drdp!R222)*'ABXY-TI1S'!$D222))</f>
        <v>0</v>
      </c>
      <c r="G222" s="20">
        <f>IF(D222="SING",0,Model!$W$7*((drdp!D222+drdp!M222)*'ABXY-TI1S'!$B222+(drdp!G222+drdp!P222)*'ABXY-TI1S'!$C222+(drdp!J222+drdp!S222)*'ABXY-TI1S'!$D222))</f>
        <v>0</v>
      </c>
      <c r="H222" s="18">
        <f>IF(D222="SING",(A222-A221)/2*Model!$W$7*(-SIN(Wellpath!$M222+Wellpath!$Q222) / GField),Model!$W$7*((drdp!B222)*'ABXY-TI1S'!$B222+(drdp!E222)*'ABXY-TI1S'!$C222+(drdp!H222)*'ABXY-TI1S'!$D222))</f>
        <v>0</v>
      </c>
      <c r="I222" s="18">
        <f>IF(D222="SING",(A222-A221)/2*Model!$W$7*(COS(Wellpath!$M222+Wellpath!$Q222) / GField),Model!$W$7*((drdp!C222)*'ABXY-TI1S'!$B222+(drdp!F222)*'ABXY-TI1S'!$C222+(drdp!I222)*'ABXY-TI1S'!$D222))</f>
        <v>0</v>
      </c>
      <c r="J222" s="18">
        <f>IF(D222="SING",0,Model!$W$7*((drdp!D222)*'ABXY-TI1S'!$B222+(drdp!G222)*'ABXY-TI1S'!$C222+(drdp!J222)*'ABXY-TI1S'!$D222))</f>
        <v>0</v>
      </c>
      <c r="K222" s="21">
        <f>SUM(E$3:E221)+H222</f>
        <v>0.17403456935221862</v>
      </c>
      <c r="L222" s="21">
        <f>SUM(F$3:F221)+I222</f>
        <v>-0.32205234499673907</v>
      </c>
      <c r="M222" s="21">
        <f>SUM(G$3:G221)+J222</f>
        <v>0.20662709844410332</v>
      </c>
      <c r="N222" s="21"/>
      <c r="O222" s="21"/>
      <c r="P222" s="21"/>
      <c r="Q222" s="19">
        <f t="shared" si="19"/>
        <v>3.0288031329612192E-2</v>
      </c>
      <c r="R222" s="19">
        <f t="shared" si="20"/>
        <v>0.10371771291789865</v>
      </c>
      <c r="S222" s="19">
        <f t="shared" si="21"/>
        <v>4.2694757811429167E-2</v>
      </c>
      <c r="T222" s="19">
        <f t="shared" si="22"/>
        <v>-5.6048241170379619E-2</v>
      </c>
      <c r="U222" s="19">
        <f t="shared" si="23"/>
        <v>3.5960258094218003E-2</v>
      </c>
      <c r="V222" s="19">
        <f t="shared" si="24"/>
        <v>-6.6544741593795531E-2</v>
      </c>
    </row>
    <row r="223" spans="1:22" x14ac:dyDescent="0.25">
      <c r="A223" s="26">
        <f>Wellpath!E223</f>
        <v>0</v>
      </c>
      <c r="B223" s="22">
        <v>0</v>
      </c>
      <c r="C223" s="22">
        <f>-COS(Wellpath!L223) / GField</f>
        <v>-0.10197162129779283</v>
      </c>
      <c r="D223" s="22">
        <f>(TAN(Dip) * COS(Wellpath!L223) * SIN(Wellpath!O223)) / GField</f>
        <v>0</v>
      </c>
      <c r="E223" s="20">
        <f>IF(D223="SING",(A224-A222)/2*Model!$W$7*(-SIN(Wellpath!$M223+Wellpath!$Q223) / GField),Model!$W$7*((drdp!B223+drdp!K223)*'ABXY-TI1S'!$B223+(drdp!E223+drdp!N223)*'ABXY-TI1S'!$C223+(drdp!H223+drdp!Q223)*'ABXY-TI1S'!$D223))</f>
        <v>0</v>
      </c>
      <c r="F223" s="20">
        <f>IF(D223="SING",(A224-A222)/2*Model!$W$7*(COS(Wellpath!$M223+Wellpath!$Q223) / GField),Model!$W$7*((drdp!C223+drdp!L223)*'ABXY-TI1S'!$B223+(drdp!F223+drdp!O223)*'ABXY-TI1S'!$C223+(drdp!I223+drdp!R223)*'ABXY-TI1S'!$D223))</f>
        <v>0</v>
      </c>
      <c r="G223" s="20">
        <f>IF(D223="SING",0,Model!$W$7*((drdp!D223+drdp!M223)*'ABXY-TI1S'!$B223+(drdp!G223+drdp!P223)*'ABXY-TI1S'!$C223+(drdp!J223+drdp!S223)*'ABXY-TI1S'!$D223))</f>
        <v>0</v>
      </c>
      <c r="H223" s="18">
        <f>IF(D223="SING",(A223-A222)/2*Model!$W$7*(-SIN(Wellpath!$M223+Wellpath!$Q223) / GField),Model!$W$7*((drdp!B223)*'ABXY-TI1S'!$B223+(drdp!E223)*'ABXY-TI1S'!$C223+(drdp!H223)*'ABXY-TI1S'!$D223))</f>
        <v>0</v>
      </c>
      <c r="I223" s="18">
        <f>IF(D223="SING",(A223-A222)/2*Model!$W$7*(COS(Wellpath!$M223+Wellpath!$Q223) / GField),Model!$W$7*((drdp!C223)*'ABXY-TI1S'!$B223+(drdp!F223)*'ABXY-TI1S'!$C223+(drdp!I223)*'ABXY-TI1S'!$D223))</f>
        <v>0</v>
      </c>
      <c r="J223" s="18">
        <f>IF(D223="SING",0,Model!$W$7*((drdp!D223)*'ABXY-TI1S'!$B223+(drdp!G223)*'ABXY-TI1S'!$C223+(drdp!J223)*'ABXY-TI1S'!$D223))</f>
        <v>0</v>
      </c>
      <c r="K223" s="21">
        <f>SUM(E$3:E222)+H223</f>
        <v>0.17403456935221862</v>
      </c>
      <c r="L223" s="21">
        <f>SUM(F$3:F222)+I223</f>
        <v>-0.32205234499673907</v>
      </c>
      <c r="M223" s="21">
        <f>SUM(G$3:G222)+J223</f>
        <v>0.20662709844410332</v>
      </c>
      <c r="N223" s="21"/>
      <c r="O223" s="21"/>
      <c r="P223" s="21"/>
      <c r="Q223" s="19">
        <f t="shared" si="19"/>
        <v>3.0288031329612192E-2</v>
      </c>
      <c r="R223" s="19">
        <f t="shared" si="20"/>
        <v>0.10371771291789865</v>
      </c>
      <c r="S223" s="19">
        <f t="shared" si="21"/>
        <v>4.2694757811429167E-2</v>
      </c>
      <c r="T223" s="19">
        <f t="shared" si="22"/>
        <v>-5.6048241170379619E-2</v>
      </c>
      <c r="U223" s="19">
        <f t="shared" si="23"/>
        <v>3.5960258094218003E-2</v>
      </c>
      <c r="V223" s="19">
        <f t="shared" si="24"/>
        <v>-6.6544741593795531E-2</v>
      </c>
    </row>
    <row r="224" spans="1:22" x14ac:dyDescent="0.25">
      <c r="A224" s="26">
        <f>Wellpath!E224</f>
        <v>0</v>
      </c>
      <c r="B224" s="22">
        <v>0</v>
      </c>
      <c r="C224" s="22">
        <f>-COS(Wellpath!L224) / GField</f>
        <v>-0.10197162129779283</v>
      </c>
      <c r="D224" s="22">
        <f>(TAN(Dip) * COS(Wellpath!L224) * SIN(Wellpath!O224)) / GField</f>
        <v>0</v>
      </c>
      <c r="E224" s="20">
        <f>IF(D224="SING",(A225-A223)/2*Model!$W$7*(-SIN(Wellpath!$M224+Wellpath!$Q224) / GField),Model!$W$7*((drdp!B224+drdp!K224)*'ABXY-TI1S'!$B224+(drdp!E224+drdp!N224)*'ABXY-TI1S'!$C224+(drdp!H224+drdp!Q224)*'ABXY-TI1S'!$D224))</f>
        <v>0</v>
      </c>
      <c r="F224" s="20">
        <f>IF(D224="SING",(A225-A223)/2*Model!$W$7*(COS(Wellpath!$M224+Wellpath!$Q224) / GField),Model!$W$7*((drdp!C224+drdp!L224)*'ABXY-TI1S'!$B224+(drdp!F224+drdp!O224)*'ABXY-TI1S'!$C224+(drdp!I224+drdp!R224)*'ABXY-TI1S'!$D224))</f>
        <v>0</v>
      </c>
      <c r="G224" s="20">
        <f>IF(D224="SING",0,Model!$W$7*((drdp!D224+drdp!M224)*'ABXY-TI1S'!$B224+(drdp!G224+drdp!P224)*'ABXY-TI1S'!$C224+(drdp!J224+drdp!S224)*'ABXY-TI1S'!$D224))</f>
        <v>0</v>
      </c>
      <c r="H224" s="18">
        <f>IF(D224="SING",(A224-A223)/2*Model!$W$7*(-SIN(Wellpath!$M224+Wellpath!$Q224) / GField),Model!$W$7*((drdp!B224)*'ABXY-TI1S'!$B224+(drdp!E224)*'ABXY-TI1S'!$C224+(drdp!H224)*'ABXY-TI1S'!$D224))</f>
        <v>0</v>
      </c>
      <c r="I224" s="18">
        <f>IF(D224="SING",(A224-A223)/2*Model!$W$7*(COS(Wellpath!$M224+Wellpath!$Q224) / GField),Model!$W$7*((drdp!C224)*'ABXY-TI1S'!$B224+(drdp!F224)*'ABXY-TI1S'!$C224+(drdp!I224)*'ABXY-TI1S'!$D224))</f>
        <v>0</v>
      </c>
      <c r="J224" s="18">
        <f>IF(D224="SING",0,Model!$W$7*((drdp!D224)*'ABXY-TI1S'!$B224+(drdp!G224)*'ABXY-TI1S'!$C224+(drdp!J224)*'ABXY-TI1S'!$D224))</f>
        <v>0</v>
      </c>
      <c r="K224" s="21">
        <f>SUM(E$3:E223)+H224</f>
        <v>0.17403456935221862</v>
      </c>
      <c r="L224" s="21">
        <f>SUM(F$3:F223)+I224</f>
        <v>-0.32205234499673907</v>
      </c>
      <c r="M224" s="21">
        <f>SUM(G$3:G223)+J224</f>
        <v>0.20662709844410332</v>
      </c>
      <c r="N224" s="21"/>
      <c r="O224" s="21"/>
      <c r="P224" s="21"/>
      <c r="Q224" s="19">
        <f t="shared" si="19"/>
        <v>3.0288031329612192E-2</v>
      </c>
      <c r="R224" s="19">
        <f t="shared" si="20"/>
        <v>0.10371771291789865</v>
      </c>
      <c r="S224" s="19">
        <f t="shared" si="21"/>
        <v>4.2694757811429167E-2</v>
      </c>
      <c r="T224" s="19">
        <f t="shared" si="22"/>
        <v>-5.6048241170379619E-2</v>
      </c>
      <c r="U224" s="19">
        <f t="shared" si="23"/>
        <v>3.5960258094218003E-2</v>
      </c>
      <c r="V224" s="19">
        <f t="shared" si="24"/>
        <v>-6.6544741593795531E-2</v>
      </c>
    </row>
    <row r="225" spans="1:22" x14ac:dyDescent="0.25">
      <c r="A225" s="26">
        <f>Wellpath!E225</f>
        <v>0</v>
      </c>
      <c r="B225" s="22">
        <v>0</v>
      </c>
      <c r="C225" s="22">
        <f>-COS(Wellpath!L225) / GField</f>
        <v>-0.10197162129779283</v>
      </c>
      <c r="D225" s="22">
        <f>(TAN(Dip) * COS(Wellpath!L225) * SIN(Wellpath!O225)) / GField</f>
        <v>0</v>
      </c>
      <c r="E225" s="20">
        <f>IF(D225="SING",(A226-A224)/2*Model!$W$7*(-SIN(Wellpath!$M225+Wellpath!$Q225) / GField),Model!$W$7*((drdp!B225+drdp!K225)*'ABXY-TI1S'!$B225+(drdp!E225+drdp!N225)*'ABXY-TI1S'!$C225+(drdp!H225+drdp!Q225)*'ABXY-TI1S'!$D225))</f>
        <v>0</v>
      </c>
      <c r="F225" s="20">
        <f>IF(D225="SING",(A226-A224)/2*Model!$W$7*(COS(Wellpath!$M225+Wellpath!$Q225) / GField),Model!$W$7*((drdp!C225+drdp!L225)*'ABXY-TI1S'!$B225+(drdp!F225+drdp!O225)*'ABXY-TI1S'!$C225+(drdp!I225+drdp!R225)*'ABXY-TI1S'!$D225))</f>
        <v>0</v>
      </c>
      <c r="G225" s="20">
        <f>IF(D225="SING",0,Model!$W$7*((drdp!D225+drdp!M225)*'ABXY-TI1S'!$B225+(drdp!G225+drdp!P225)*'ABXY-TI1S'!$C225+(drdp!J225+drdp!S225)*'ABXY-TI1S'!$D225))</f>
        <v>0</v>
      </c>
      <c r="H225" s="18">
        <f>IF(D225="SING",(A225-A224)/2*Model!$W$7*(-SIN(Wellpath!$M225+Wellpath!$Q225) / GField),Model!$W$7*((drdp!B225)*'ABXY-TI1S'!$B225+(drdp!E225)*'ABXY-TI1S'!$C225+(drdp!H225)*'ABXY-TI1S'!$D225))</f>
        <v>0</v>
      </c>
      <c r="I225" s="18">
        <f>IF(D225="SING",(A225-A224)/2*Model!$W$7*(COS(Wellpath!$M225+Wellpath!$Q225) / GField),Model!$W$7*((drdp!C225)*'ABXY-TI1S'!$B225+(drdp!F225)*'ABXY-TI1S'!$C225+(drdp!I225)*'ABXY-TI1S'!$D225))</f>
        <v>0</v>
      </c>
      <c r="J225" s="18">
        <f>IF(D225="SING",0,Model!$W$7*((drdp!D225)*'ABXY-TI1S'!$B225+(drdp!G225)*'ABXY-TI1S'!$C225+(drdp!J225)*'ABXY-TI1S'!$D225))</f>
        <v>0</v>
      </c>
      <c r="K225" s="21">
        <f>SUM(E$3:E224)+H225</f>
        <v>0.17403456935221862</v>
      </c>
      <c r="L225" s="21">
        <f>SUM(F$3:F224)+I225</f>
        <v>-0.32205234499673907</v>
      </c>
      <c r="M225" s="21">
        <f>SUM(G$3:G224)+J225</f>
        <v>0.20662709844410332</v>
      </c>
      <c r="N225" s="21"/>
      <c r="O225" s="21"/>
      <c r="P225" s="21"/>
      <c r="Q225" s="19">
        <f t="shared" si="19"/>
        <v>3.0288031329612192E-2</v>
      </c>
      <c r="R225" s="19">
        <f t="shared" si="20"/>
        <v>0.10371771291789865</v>
      </c>
      <c r="S225" s="19">
        <f t="shared" si="21"/>
        <v>4.2694757811429167E-2</v>
      </c>
      <c r="T225" s="19">
        <f t="shared" si="22"/>
        <v>-5.6048241170379619E-2</v>
      </c>
      <c r="U225" s="19">
        <f t="shared" si="23"/>
        <v>3.5960258094218003E-2</v>
      </c>
      <c r="V225" s="19">
        <f t="shared" si="24"/>
        <v>-6.6544741593795531E-2</v>
      </c>
    </row>
    <row r="226" spans="1:22" x14ac:dyDescent="0.25">
      <c r="A226" s="26">
        <f>Wellpath!E226</f>
        <v>0</v>
      </c>
      <c r="B226" s="22">
        <v>0</v>
      </c>
      <c r="C226" s="22">
        <f>-COS(Wellpath!L226) / GField</f>
        <v>-0.10197162129779283</v>
      </c>
      <c r="D226" s="22">
        <f>(TAN(Dip) * COS(Wellpath!L226) * SIN(Wellpath!O226)) / GField</f>
        <v>0</v>
      </c>
      <c r="E226" s="20">
        <f>IF(D226="SING",(A227-A225)/2*Model!$W$7*(-SIN(Wellpath!$M226+Wellpath!$Q226) / GField),Model!$W$7*((drdp!B226+drdp!K226)*'ABXY-TI1S'!$B226+(drdp!E226+drdp!N226)*'ABXY-TI1S'!$C226+(drdp!H226+drdp!Q226)*'ABXY-TI1S'!$D226))</f>
        <v>0</v>
      </c>
      <c r="F226" s="20">
        <f>IF(D226="SING",(A227-A225)/2*Model!$W$7*(COS(Wellpath!$M226+Wellpath!$Q226) / GField),Model!$W$7*((drdp!C226+drdp!L226)*'ABXY-TI1S'!$B226+(drdp!F226+drdp!O226)*'ABXY-TI1S'!$C226+(drdp!I226+drdp!R226)*'ABXY-TI1S'!$D226))</f>
        <v>0</v>
      </c>
      <c r="G226" s="20">
        <f>IF(D226="SING",0,Model!$W$7*((drdp!D226+drdp!M226)*'ABXY-TI1S'!$B226+(drdp!G226+drdp!P226)*'ABXY-TI1S'!$C226+(drdp!J226+drdp!S226)*'ABXY-TI1S'!$D226))</f>
        <v>0</v>
      </c>
      <c r="H226" s="18">
        <f>IF(D226="SING",(A226-A225)/2*Model!$W$7*(-SIN(Wellpath!$M226+Wellpath!$Q226) / GField),Model!$W$7*((drdp!B226)*'ABXY-TI1S'!$B226+(drdp!E226)*'ABXY-TI1S'!$C226+(drdp!H226)*'ABXY-TI1S'!$D226))</f>
        <v>0</v>
      </c>
      <c r="I226" s="18">
        <f>IF(D226="SING",(A226-A225)/2*Model!$W$7*(COS(Wellpath!$M226+Wellpath!$Q226) / GField),Model!$W$7*((drdp!C226)*'ABXY-TI1S'!$B226+(drdp!F226)*'ABXY-TI1S'!$C226+(drdp!I226)*'ABXY-TI1S'!$D226))</f>
        <v>0</v>
      </c>
      <c r="J226" s="18">
        <f>IF(D226="SING",0,Model!$W$7*((drdp!D226)*'ABXY-TI1S'!$B226+(drdp!G226)*'ABXY-TI1S'!$C226+(drdp!J226)*'ABXY-TI1S'!$D226))</f>
        <v>0</v>
      </c>
      <c r="K226" s="21">
        <f>SUM(E$3:E225)+H226</f>
        <v>0.17403456935221862</v>
      </c>
      <c r="L226" s="21">
        <f>SUM(F$3:F225)+I226</f>
        <v>-0.32205234499673907</v>
      </c>
      <c r="M226" s="21">
        <f>SUM(G$3:G225)+J226</f>
        <v>0.20662709844410332</v>
      </c>
      <c r="N226" s="21"/>
      <c r="O226" s="21"/>
      <c r="P226" s="21"/>
      <c r="Q226" s="19">
        <f t="shared" si="19"/>
        <v>3.0288031329612192E-2</v>
      </c>
      <c r="R226" s="19">
        <f t="shared" si="20"/>
        <v>0.10371771291789865</v>
      </c>
      <c r="S226" s="19">
        <f t="shared" si="21"/>
        <v>4.2694757811429167E-2</v>
      </c>
      <c r="T226" s="19">
        <f t="shared" si="22"/>
        <v>-5.6048241170379619E-2</v>
      </c>
      <c r="U226" s="19">
        <f t="shared" si="23"/>
        <v>3.5960258094218003E-2</v>
      </c>
      <c r="V226" s="19">
        <f t="shared" si="24"/>
        <v>-6.6544741593795531E-2</v>
      </c>
    </row>
    <row r="227" spans="1:22" x14ac:dyDescent="0.25">
      <c r="A227" s="26">
        <f>Wellpath!E227</f>
        <v>0</v>
      </c>
      <c r="B227" s="22">
        <v>0</v>
      </c>
      <c r="C227" s="22">
        <f>-COS(Wellpath!L227) / GField</f>
        <v>-0.10197162129779283</v>
      </c>
      <c r="D227" s="22">
        <f>(TAN(Dip) * COS(Wellpath!L227) * SIN(Wellpath!O227)) / GField</f>
        <v>0</v>
      </c>
      <c r="E227" s="20">
        <f>IF(D227="SING",(A228-A226)/2*Model!$W$7*(-SIN(Wellpath!$M227+Wellpath!$Q227) / GField),Model!$W$7*((drdp!B227+drdp!K227)*'ABXY-TI1S'!$B227+(drdp!E227+drdp!N227)*'ABXY-TI1S'!$C227+(drdp!H227+drdp!Q227)*'ABXY-TI1S'!$D227))</f>
        <v>0</v>
      </c>
      <c r="F227" s="20">
        <f>IF(D227="SING",(A228-A226)/2*Model!$W$7*(COS(Wellpath!$M227+Wellpath!$Q227) / GField),Model!$W$7*((drdp!C227+drdp!L227)*'ABXY-TI1S'!$B227+(drdp!F227+drdp!O227)*'ABXY-TI1S'!$C227+(drdp!I227+drdp!R227)*'ABXY-TI1S'!$D227))</f>
        <v>0</v>
      </c>
      <c r="G227" s="20">
        <f>IF(D227="SING",0,Model!$W$7*((drdp!D227+drdp!M227)*'ABXY-TI1S'!$B227+(drdp!G227+drdp!P227)*'ABXY-TI1S'!$C227+(drdp!J227+drdp!S227)*'ABXY-TI1S'!$D227))</f>
        <v>0</v>
      </c>
      <c r="H227" s="18">
        <f>IF(D227="SING",(A227-A226)/2*Model!$W$7*(-SIN(Wellpath!$M227+Wellpath!$Q227) / GField),Model!$W$7*((drdp!B227)*'ABXY-TI1S'!$B227+(drdp!E227)*'ABXY-TI1S'!$C227+(drdp!H227)*'ABXY-TI1S'!$D227))</f>
        <v>0</v>
      </c>
      <c r="I227" s="18">
        <f>IF(D227="SING",(A227-A226)/2*Model!$W$7*(COS(Wellpath!$M227+Wellpath!$Q227) / GField),Model!$W$7*((drdp!C227)*'ABXY-TI1S'!$B227+(drdp!F227)*'ABXY-TI1S'!$C227+(drdp!I227)*'ABXY-TI1S'!$D227))</f>
        <v>0</v>
      </c>
      <c r="J227" s="18">
        <f>IF(D227="SING",0,Model!$W$7*((drdp!D227)*'ABXY-TI1S'!$B227+(drdp!G227)*'ABXY-TI1S'!$C227+(drdp!J227)*'ABXY-TI1S'!$D227))</f>
        <v>0</v>
      </c>
      <c r="K227" s="21">
        <f>SUM(E$3:E226)+H227</f>
        <v>0.17403456935221862</v>
      </c>
      <c r="L227" s="21">
        <f>SUM(F$3:F226)+I227</f>
        <v>-0.32205234499673907</v>
      </c>
      <c r="M227" s="21">
        <f>SUM(G$3:G226)+J227</f>
        <v>0.20662709844410332</v>
      </c>
      <c r="N227" s="21"/>
      <c r="O227" s="21"/>
      <c r="P227" s="21"/>
      <c r="Q227" s="19">
        <f t="shared" si="19"/>
        <v>3.0288031329612192E-2</v>
      </c>
      <c r="R227" s="19">
        <f t="shared" si="20"/>
        <v>0.10371771291789865</v>
      </c>
      <c r="S227" s="19">
        <f t="shared" si="21"/>
        <v>4.2694757811429167E-2</v>
      </c>
      <c r="T227" s="19">
        <f t="shared" si="22"/>
        <v>-5.6048241170379619E-2</v>
      </c>
      <c r="U227" s="19">
        <f t="shared" si="23"/>
        <v>3.5960258094218003E-2</v>
      </c>
      <c r="V227" s="19">
        <f t="shared" si="24"/>
        <v>-6.6544741593795531E-2</v>
      </c>
    </row>
    <row r="228" spans="1:22" x14ac:dyDescent="0.25">
      <c r="A228" s="26">
        <f>Wellpath!E228</f>
        <v>0</v>
      </c>
      <c r="B228" s="22">
        <v>0</v>
      </c>
      <c r="C228" s="22">
        <f>-COS(Wellpath!L228) / GField</f>
        <v>-0.10197162129779283</v>
      </c>
      <c r="D228" s="22">
        <f>(TAN(Dip) * COS(Wellpath!L228) * SIN(Wellpath!O228)) / GField</f>
        <v>0</v>
      </c>
      <c r="E228" s="20">
        <f>IF(D228="SING",(A229-A227)/2*Model!$W$7*(-SIN(Wellpath!$M228+Wellpath!$Q228) / GField),Model!$W$7*((drdp!B228+drdp!K228)*'ABXY-TI1S'!$B228+(drdp!E228+drdp!N228)*'ABXY-TI1S'!$C228+(drdp!H228+drdp!Q228)*'ABXY-TI1S'!$D228))</f>
        <v>0</v>
      </c>
      <c r="F228" s="20">
        <f>IF(D228="SING",(A229-A227)/2*Model!$W$7*(COS(Wellpath!$M228+Wellpath!$Q228) / GField),Model!$W$7*((drdp!C228+drdp!L228)*'ABXY-TI1S'!$B228+(drdp!F228+drdp!O228)*'ABXY-TI1S'!$C228+(drdp!I228+drdp!R228)*'ABXY-TI1S'!$D228))</f>
        <v>0</v>
      </c>
      <c r="G228" s="20">
        <f>IF(D228="SING",0,Model!$W$7*((drdp!D228+drdp!M228)*'ABXY-TI1S'!$B228+(drdp!G228+drdp!P228)*'ABXY-TI1S'!$C228+(drdp!J228+drdp!S228)*'ABXY-TI1S'!$D228))</f>
        <v>0</v>
      </c>
      <c r="H228" s="18">
        <f>IF(D228="SING",(A228-A227)/2*Model!$W$7*(-SIN(Wellpath!$M228+Wellpath!$Q228) / GField),Model!$W$7*((drdp!B228)*'ABXY-TI1S'!$B228+(drdp!E228)*'ABXY-TI1S'!$C228+(drdp!H228)*'ABXY-TI1S'!$D228))</f>
        <v>0</v>
      </c>
      <c r="I228" s="18">
        <f>IF(D228="SING",(A228-A227)/2*Model!$W$7*(COS(Wellpath!$M228+Wellpath!$Q228) / GField),Model!$W$7*((drdp!C228)*'ABXY-TI1S'!$B228+(drdp!F228)*'ABXY-TI1S'!$C228+(drdp!I228)*'ABXY-TI1S'!$D228))</f>
        <v>0</v>
      </c>
      <c r="J228" s="18">
        <f>IF(D228="SING",0,Model!$W$7*((drdp!D228)*'ABXY-TI1S'!$B228+(drdp!G228)*'ABXY-TI1S'!$C228+(drdp!J228)*'ABXY-TI1S'!$D228))</f>
        <v>0</v>
      </c>
      <c r="K228" s="21">
        <f>SUM(E$3:E227)+H228</f>
        <v>0.17403456935221862</v>
      </c>
      <c r="L228" s="21">
        <f>SUM(F$3:F227)+I228</f>
        <v>-0.32205234499673907</v>
      </c>
      <c r="M228" s="21">
        <f>SUM(G$3:G227)+J228</f>
        <v>0.20662709844410332</v>
      </c>
      <c r="N228" s="21"/>
      <c r="O228" s="21"/>
      <c r="P228" s="21"/>
      <c r="Q228" s="19">
        <f t="shared" si="19"/>
        <v>3.0288031329612192E-2</v>
      </c>
      <c r="R228" s="19">
        <f t="shared" si="20"/>
        <v>0.10371771291789865</v>
      </c>
      <c r="S228" s="19">
        <f t="shared" si="21"/>
        <v>4.2694757811429167E-2</v>
      </c>
      <c r="T228" s="19">
        <f t="shared" si="22"/>
        <v>-5.6048241170379619E-2</v>
      </c>
      <c r="U228" s="19">
        <f t="shared" si="23"/>
        <v>3.5960258094218003E-2</v>
      </c>
      <c r="V228" s="19">
        <f t="shared" si="24"/>
        <v>-6.6544741593795531E-2</v>
      </c>
    </row>
    <row r="229" spans="1:22" x14ac:dyDescent="0.25">
      <c r="A229" s="26">
        <f>Wellpath!E229</f>
        <v>0</v>
      </c>
      <c r="B229" s="22">
        <v>0</v>
      </c>
      <c r="C229" s="22">
        <f>-COS(Wellpath!L229) / GField</f>
        <v>-0.10197162129779283</v>
      </c>
      <c r="D229" s="22">
        <f>(TAN(Dip) * COS(Wellpath!L229) * SIN(Wellpath!O229)) / GField</f>
        <v>0</v>
      </c>
      <c r="E229" s="20">
        <f>IF(D229="SING",(A230-A228)/2*Model!$W$7*(-SIN(Wellpath!$M229+Wellpath!$Q229) / GField),Model!$W$7*((drdp!B229+drdp!K229)*'ABXY-TI1S'!$B229+(drdp!E229+drdp!N229)*'ABXY-TI1S'!$C229+(drdp!H229+drdp!Q229)*'ABXY-TI1S'!$D229))</f>
        <v>0</v>
      </c>
      <c r="F229" s="20">
        <f>IF(D229="SING",(A230-A228)/2*Model!$W$7*(COS(Wellpath!$M229+Wellpath!$Q229) / GField),Model!$W$7*((drdp!C229+drdp!L229)*'ABXY-TI1S'!$B229+(drdp!F229+drdp!O229)*'ABXY-TI1S'!$C229+(drdp!I229+drdp!R229)*'ABXY-TI1S'!$D229))</f>
        <v>0</v>
      </c>
      <c r="G229" s="20">
        <f>IF(D229="SING",0,Model!$W$7*((drdp!D229+drdp!M229)*'ABXY-TI1S'!$B229+(drdp!G229+drdp!P229)*'ABXY-TI1S'!$C229+(drdp!J229+drdp!S229)*'ABXY-TI1S'!$D229))</f>
        <v>0</v>
      </c>
      <c r="H229" s="18">
        <f>IF(D229="SING",(A229-A228)/2*Model!$W$7*(-SIN(Wellpath!$M229+Wellpath!$Q229) / GField),Model!$W$7*((drdp!B229)*'ABXY-TI1S'!$B229+(drdp!E229)*'ABXY-TI1S'!$C229+(drdp!H229)*'ABXY-TI1S'!$D229))</f>
        <v>0</v>
      </c>
      <c r="I229" s="18">
        <f>IF(D229="SING",(A229-A228)/2*Model!$W$7*(COS(Wellpath!$M229+Wellpath!$Q229) / GField),Model!$W$7*((drdp!C229)*'ABXY-TI1S'!$B229+(drdp!F229)*'ABXY-TI1S'!$C229+(drdp!I229)*'ABXY-TI1S'!$D229))</f>
        <v>0</v>
      </c>
      <c r="J229" s="18">
        <f>IF(D229="SING",0,Model!$W$7*((drdp!D229)*'ABXY-TI1S'!$B229+(drdp!G229)*'ABXY-TI1S'!$C229+(drdp!J229)*'ABXY-TI1S'!$D229))</f>
        <v>0</v>
      </c>
      <c r="K229" s="21">
        <f>SUM(E$3:E228)+H229</f>
        <v>0.17403456935221862</v>
      </c>
      <c r="L229" s="21">
        <f>SUM(F$3:F228)+I229</f>
        <v>-0.32205234499673907</v>
      </c>
      <c r="M229" s="21">
        <f>SUM(G$3:G228)+J229</f>
        <v>0.20662709844410332</v>
      </c>
      <c r="N229" s="21"/>
      <c r="O229" s="21"/>
      <c r="P229" s="21"/>
      <c r="Q229" s="19">
        <f t="shared" si="19"/>
        <v>3.0288031329612192E-2</v>
      </c>
      <c r="R229" s="19">
        <f t="shared" si="20"/>
        <v>0.10371771291789865</v>
      </c>
      <c r="S229" s="19">
        <f t="shared" si="21"/>
        <v>4.2694757811429167E-2</v>
      </c>
      <c r="T229" s="19">
        <f t="shared" si="22"/>
        <v>-5.6048241170379619E-2</v>
      </c>
      <c r="U229" s="19">
        <f t="shared" si="23"/>
        <v>3.5960258094218003E-2</v>
      </c>
      <c r="V229" s="19">
        <f t="shared" si="24"/>
        <v>-6.6544741593795531E-2</v>
      </c>
    </row>
    <row r="230" spans="1:22" x14ac:dyDescent="0.25">
      <c r="A230" s="26">
        <f>Wellpath!E230</f>
        <v>0</v>
      </c>
      <c r="B230" s="22">
        <v>0</v>
      </c>
      <c r="C230" s="22">
        <f>-COS(Wellpath!L230) / GField</f>
        <v>-0.10197162129779283</v>
      </c>
      <c r="D230" s="22">
        <f>(TAN(Dip) * COS(Wellpath!L230) * SIN(Wellpath!O230)) / GField</f>
        <v>0</v>
      </c>
      <c r="E230" s="20">
        <f>IF(D230="SING",(A231-A229)/2*Model!$W$7*(-SIN(Wellpath!$M230+Wellpath!$Q230) / GField),Model!$W$7*((drdp!B230+drdp!K230)*'ABXY-TI1S'!$B230+(drdp!E230+drdp!N230)*'ABXY-TI1S'!$C230+(drdp!H230+drdp!Q230)*'ABXY-TI1S'!$D230))</f>
        <v>0</v>
      </c>
      <c r="F230" s="20">
        <f>IF(D230="SING",(A231-A229)/2*Model!$W$7*(COS(Wellpath!$M230+Wellpath!$Q230) / GField),Model!$W$7*((drdp!C230+drdp!L230)*'ABXY-TI1S'!$B230+(drdp!F230+drdp!O230)*'ABXY-TI1S'!$C230+(drdp!I230+drdp!R230)*'ABXY-TI1S'!$D230))</f>
        <v>0</v>
      </c>
      <c r="G230" s="20">
        <f>IF(D230="SING",0,Model!$W$7*((drdp!D230+drdp!M230)*'ABXY-TI1S'!$B230+(drdp!G230+drdp!P230)*'ABXY-TI1S'!$C230+(drdp!J230+drdp!S230)*'ABXY-TI1S'!$D230))</f>
        <v>0</v>
      </c>
      <c r="H230" s="18">
        <f>IF(D230="SING",(A230-A229)/2*Model!$W$7*(-SIN(Wellpath!$M230+Wellpath!$Q230) / GField),Model!$W$7*((drdp!B230)*'ABXY-TI1S'!$B230+(drdp!E230)*'ABXY-TI1S'!$C230+(drdp!H230)*'ABXY-TI1S'!$D230))</f>
        <v>0</v>
      </c>
      <c r="I230" s="18">
        <f>IF(D230="SING",(A230-A229)/2*Model!$W$7*(COS(Wellpath!$M230+Wellpath!$Q230) / GField),Model!$W$7*((drdp!C230)*'ABXY-TI1S'!$B230+(drdp!F230)*'ABXY-TI1S'!$C230+(drdp!I230)*'ABXY-TI1S'!$D230))</f>
        <v>0</v>
      </c>
      <c r="J230" s="18">
        <f>IF(D230="SING",0,Model!$W$7*((drdp!D230)*'ABXY-TI1S'!$B230+(drdp!G230)*'ABXY-TI1S'!$C230+(drdp!J230)*'ABXY-TI1S'!$D230))</f>
        <v>0</v>
      </c>
      <c r="K230" s="21">
        <f>SUM(E$3:E229)+H230</f>
        <v>0.17403456935221862</v>
      </c>
      <c r="L230" s="21">
        <f>SUM(F$3:F229)+I230</f>
        <v>-0.32205234499673907</v>
      </c>
      <c r="M230" s="21">
        <f>SUM(G$3:G229)+J230</f>
        <v>0.20662709844410332</v>
      </c>
      <c r="N230" s="21"/>
      <c r="O230" s="21"/>
      <c r="P230" s="21"/>
      <c r="Q230" s="19">
        <f t="shared" si="19"/>
        <v>3.0288031329612192E-2</v>
      </c>
      <c r="R230" s="19">
        <f t="shared" si="20"/>
        <v>0.10371771291789865</v>
      </c>
      <c r="S230" s="19">
        <f t="shared" si="21"/>
        <v>4.2694757811429167E-2</v>
      </c>
      <c r="T230" s="19">
        <f t="shared" si="22"/>
        <v>-5.6048241170379619E-2</v>
      </c>
      <c r="U230" s="19">
        <f t="shared" si="23"/>
        <v>3.5960258094218003E-2</v>
      </c>
      <c r="V230" s="19">
        <f t="shared" si="24"/>
        <v>-6.6544741593795531E-2</v>
      </c>
    </row>
    <row r="231" spans="1:22" x14ac:dyDescent="0.25">
      <c r="A231" s="26">
        <f>Wellpath!E231</f>
        <v>0</v>
      </c>
      <c r="B231" s="22">
        <v>0</v>
      </c>
      <c r="C231" s="22">
        <f>-COS(Wellpath!L231) / GField</f>
        <v>-0.10197162129779283</v>
      </c>
      <c r="D231" s="22">
        <f>(TAN(Dip) * COS(Wellpath!L231) * SIN(Wellpath!O231)) / GField</f>
        <v>0</v>
      </c>
      <c r="E231" s="20">
        <f>IF(D231="SING",(A232-A230)/2*Model!$W$7*(-SIN(Wellpath!$M231+Wellpath!$Q231) / GField),Model!$W$7*((drdp!B231+drdp!K231)*'ABXY-TI1S'!$B231+(drdp!E231+drdp!N231)*'ABXY-TI1S'!$C231+(drdp!H231+drdp!Q231)*'ABXY-TI1S'!$D231))</f>
        <v>0</v>
      </c>
      <c r="F231" s="20">
        <f>IF(D231="SING",(A232-A230)/2*Model!$W$7*(COS(Wellpath!$M231+Wellpath!$Q231) / GField),Model!$W$7*((drdp!C231+drdp!L231)*'ABXY-TI1S'!$B231+(drdp!F231+drdp!O231)*'ABXY-TI1S'!$C231+(drdp!I231+drdp!R231)*'ABXY-TI1S'!$D231))</f>
        <v>0</v>
      </c>
      <c r="G231" s="20">
        <f>IF(D231="SING",0,Model!$W$7*((drdp!D231+drdp!M231)*'ABXY-TI1S'!$B231+(drdp!G231+drdp!P231)*'ABXY-TI1S'!$C231+(drdp!J231+drdp!S231)*'ABXY-TI1S'!$D231))</f>
        <v>0</v>
      </c>
      <c r="H231" s="18">
        <f>IF(D231="SING",(A231-A230)/2*Model!$W$7*(-SIN(Wellpath!$M231+Wellpath!$Q231) / GField),Model!$W$7*((drdp!B231)*'ABXY-TI1S'!$B231+(drdp!E231)*'ABXY-TI1S'!$C231+(drdp!H231)*'ABXY-TI1S'!$D231))</f>
        <v>0</v>
      </c>
      <c r="I231" s="18">
        <f>IF(D231="SING",(A231-A230)/2*Model!$W$7*(COS(Wellpath!$M231+Wellpath!$Q231) / GField),Model!$W$7*((drdp!C231)*'ABXY-TI1S'!$B231+(drdp!F231)*'ABXY-TI1S'!$C231+(drdp!I231)*'ABXY-TI1S'!$D231))</f>
        <v>0</v>
      </c>
      <c r="J231" s="18">
        <f>IF(D231="SING",0,Model!$W$7*((drdp!D231)*'ABXY-TI1S'!$B231+(drdp!G231)*'ABXY-TI1S'!$C231+(drdp!J231)*'ABXY-TI1S'!$D231))</f>
        <v>0</v>
      </c>
      <c r="K231" s="21">
        <f>SUM(E$3:E230)+H231</f>
        <v>0.17403456935221862</v>
      </c>
      <c r="L231" s="21">
        <f>SUM(F$3:F230)+I231</f>
        <v>-0.32205234499673907</v>
      </c>
      <c r="M231" s="21">
        <f>SUM(G$3:G230)+J231</f>
        <v>0.20662709844410332</v>
      </c>
      <c r="N231" s="21"/>
      <c r="O231" s="21"/>
      <c r="P231" s="21"/>
      <c r="Q231" s="19">
        <f t="shared" si="19"/>
        <v>3.0288031329612192E-2</v>
      </c>
      <c r="R231" s="19">
        <f t="shared" si="20"/>
        <v>0.10371771291789865</v>
      </c>
      <c r="S231" s="19">
        <f t="shared" si="21"/>
        <v>4.2694757811429167E-2</v>
      </c>
      <c r="T231" s="19">
        <f t="shared" si="22"/>
        <v>-5.6048241170379619E-2</v>
      </c>
      <c r="U231" s="19">
        <f t="shared" si="23"/>
        <v>3.5960258094218003E-2</v>
      </c>
      <c r="V231" s="19">
        <f t="shared" si="24"/>
        <v>-6.6544741593795531E-2</v>
      </c>
    </row>
    <row r="232" spans="1:22" x14ac:dyDescent="0.25">
      <c r="A232" s="26">
        <f>Wellpath!E232</f>
        <v>0</v>
      </c>
      <c r="B232" s="22">
        <v>0</v>
      </c>
      <c r="C232" s="22">
        <f>-COS(Wellpath!L232) / GField</f>
        <v>-0.10197162129779283</v>
      </c>
      <c r="D232" s="22">
        <f>(TAN(Dip) * COS(Wellpath!L232) * SIN(Wellpath!O232)) / GField</f>
        <v>0</v>
      </c>
      <c r="E232" s="20">
        <f>IF(D232="SING",(A233-A231)/2*Model!$W$7*(-SIN(Wellpath!$M232+Wellpath!$Q232) / GField),Model!$W$7*((drdp!B232+drdp!K232)*'ABXY-TI1S'!$B232+(drdp!E232+drdp!N232)*'ABXY-TI1S'!$C232+(drdp!H232+drdp!Q232)*'ABXY-TI1S'!$D232))</f>
        <v>0</v>
      </c>
      <c r="F232" s="20">
        <f>IF(D232="SING",(A233-A231)/2*Model!$W$7*(COS(Wellpath!$M232+Wellpath!$Q232) / GField),Model!$W$7*((drdp!C232+drdp!L232)*'ABXY-TI1S'!$B232+(drdp!F232+drdp!O232)*'ABXY-TI1S'!$C232+(drdp!I232+drdp!R232)*'ABXY-TI1S'!$D232))</f>
        <v>0</v>
      </c>
      <c r="G232" s="20">
        <f>IF(D232="SING",0,Model!$W$7*((drdp!D232+drdp!M232)*'ABXY-TI1S'!$B232+(drdp!G232+drdp!P232)*'ABXY-TI1S'!$C232+(drdp!J232+drdp!S232)*'ABXY-TI1S'!$D232))</f>
        <v>0</v>
      </c>
      <c r="H232" s="18">
        <f>IF(D232="SING",(A232-A231)/2*Model!$W$7*(-SIN(Wellpath!$M232+Wellpath!$Q232) / GField),Model!$W$7*((drdp!B232)*'ABXY-TI1S'!$B232+(drdp!E232)*'ABXY-TI1S'!$C232+(drdp!H232)*'ABXY-TI1S'!$D232))</f>
        <v>0</v>
      </c>
      <c r="I232" s="18">
        <f>IF(D232="SING",(A232-A231)/2*Model!$W$7*(COS(Wellpath!$M232+Wellpath!$Q232) / GField),Model!$W$7*((drdp!C232)*'ABXY-TI1S'!$B232+(drdp!F232)*'ABXY-TI1S'!$C232+(drdp!I232)*'ABXY-TI1S'!$D232))</f>
        <v>0</v>
      </c>
      <c r="J232" s="18">
        <f>IF(D232="SING",0,Model!$W$7*((drdp!D232)*'ABXY-TI1S'!$B232+(drdp!G232)*'ABXY-TI1S'!$C232+(drdp!J232)*'ABXY-TI1S'!$D232))</f>
        <v>0</v>
      </c>
      <c r="K232" s="21">
        <f>SUM(E$3:E231)+H232</f>
        <v>0.17403456935221862</v>
      </c>
      <c r="L232" s="21">
        <f>SUM(F$3:F231)+I232</f>
        <v>-0.32205234499673907</v>
      </c>
      <c r="M232" s="21">
        <f>SUM(G$3:G231)+J232</f>
        <v>0.20662709844410332</v>
      </c>
      <c r="N232" s="21"/>
      <c r="O232" s="21"/>
      <c r="P232" s="21"/>
      <c r="Q232" s="19">
        <f t="shared" si="19"/>
        <v>3.0288031329612192E-2</v>
      </c>
      <c r="R232" s="19">
        <f t="shared" si="20"/>
        <v>0.10371771291789865</v>
      </c>
      <c r="S232" s="19">
        <f t="shared" si="21"/>
        <v>4.2694757811429167E-2</v>
      </c>
      <c r="T232" s="19">
        <f t="shared" si="22"/>
        <v>-5.6048241170379619E-2</v>
      </c>
      <c r="U232" s="19">
        <f t="shared" si="23"/>
        <v>3.5960258094218003E-2</v>
      </c>
      <c r="V232" s="19">
        <f t="shared" si="24"/>
        <v>-6.6544741593795531E-2</v>
      </c>
    </row>
    <row r="233" spans="1:22" x14ac:dyDescent="0.25">
      <c r="A233" s="26">
        <f>Wellpath!E233</f>
        <v>0</v>
      </c>
      <c r="B233" s="22">
        <v>0</v>
      </c>
      <c r="C233" s="22">
        <f>-COS(Wellpath!L233) / GField</f>
        <v>-0.10197162129779283</v>
      </c>
      <c r="D233" s="22">
        <f>(TAN(Dip) * COS(Wellpath!L233) * SIN(Wellpath!O233)) / GField</f>
        <v>0</v>
      </c>
      <c r="E233" s="20">
        <f>IF(D233="SING",(A234-A232)/2*Model!$W$7*(-SIN(Wellpath!$M233+Wellpath!$Q233) / GField),Model!$W$7*((drdp!B233+drdp!K233)*'ABXY-TI1S'!$B233+(drdp!E233+drdp!N233)*'ABXY-TI1S'!$C233+(drdp!H233+drdp!Q233)*'ABXY-TI1S'!$D233))</f>
        <v>0</v>
      </c>
      <c r="F233" s="20">
        <f>IF(D233="SING",(A234-A232)/2*Model!$W$7*(COS(Wellpath!$M233+Wellpath!$Q233) / GField),Model!$W$7*((drdp!C233+drdp!L233)*'ABXY-TI1S'!$B233+(drdp!F233+drdp!O233)*'ABXY-TI1S'!$C233+(drdp!I233+drdp!R233)*'ABXY-TI1S'!$D233))</f>
        <v>0</v>
      </c>
      <c r="G233" s="20">
        <f>IF(D233="SING",0,Model!$W$7*((drdp!D233+drdp!M233)*'ABXY-TI1S'!$B233+(drdp!G233+drdp!P233)*'ABXY-TI1S'!$C233+(drdp!J233+drdp!S233)*'ABXY-TI1S'!$D233))</f>
        <v>0</v>
      </c>
      <c r="H233" s="18">
        <f>IF(D233="SING",(A233-A232)/2*Model!$W$7*(-SIN(Wellpath!$M233+Wellpath!$Q233) / GField),Model!$W$7*((drdp!B233)*'ABXY-TI1S'!$B233+(drdp!E233)*'ABXY-TI1S'!$C233+(drdp!H233)*'ABXY-TI1S'!$D233))</f>
        <v>0</v>
      </c>
      <c r="I233" s="18">
        <f>IF(D233="SING",(A233-A232)/2*Model!$W$7*(COS(Wellpath!$M233+Wellpath!$Q233) / GField),Model!$W$7*((drdp!C233)*'ABXY-TI1S'!$B233+(drdp!F233)*'ABXY-TI1S'!$C233+(drdp!I233)*'ABXY-TI1S'!$D233))</f>
        <v>0</v>
      </c>
      <c r="J233" s="18">
        <f>IF(D233="SING",0,Model!$W$7*((drdp!D233)*'ABXY-TI1S'!$B233+(drdp!G233)*'ABXY-TI1S'!$C233+(drdp!J233)*'ABXY-TI1S'!$D233))</f>
        <v>0</v>
      </c>
      <c r="K233" s="21">
        <f>SUM(E$3:E232)+H233</f>
        <v>0.17403456935221862</v>
      </c>
      <c r="L233" s="21">
        <f>SUM(F$3:F232)+I233</f>
        <v>-0.32205234499673907</v>
      </c>
      <c r="M233" s="21">
        <f>SUM(G$3:G232)+J233</f>
        <v>0.20662709844410332</v>
      </c>
      <c r="N233" s="21"/>
      <c r="O233" s="21"/>
      <c r="P233" s="21"/>
      <c r="Q233" s="19">
        <f t="shared" si="19"/>
        <v>3.0288031329612192E-2</v>
      </c>
      <c r="R233" s="19">
        <f t="shared" si="20"/>
        <v>0.10371771291789865</v>
      </c>
      <c r="S233" s="19">
        <f t="shared" si="21"/>
        <v>4.2694757811429167E-2</v>
      </c>
      <c r="T233" s="19">
        <f t="shared" si="22"/>
        <v>-5.6048241170379619E-2</v>
      </c>
      <c r="U233" s="19">
        <f t="shared" si="23"/>
        <v>3.5960258094218003E-2</v>
      </c>
      <c r="V233" s="19">
        <f t="shared" si="24"/>
        <v>-6.6544741593795531E-2</v>
      </c>
    </row>
    <row r="234" spans="1:22" x14ac:dyDescent="0.25">
      <c r="A234" s="26">
        <f>Wellpath!E234</f>
        <v>0</v>
      </c>
      <c r="B234" s="22">
        <v>0</v>
      </c>
      <c r="C234" s="22">
        <f>-COS(Wellpath!L234) / GField</f>
        <v>-0.10197162129779283</v>
      </c>
      <c r="D234" s="22">
        <f>(TAN(Dip) * COS(Wellpath!L234) * SIN(Wellpath!O234)) / GField</f>
        <v>0</v>
      </c>
      <c r="E234" s="20">
        <f>IF(D234="SING",(A235-A233)/2*Model!$W$7*(-SIN(Wellpath!$M234+Wellpath!$Q234) / GField),Model!$W$7*((drdp!B234+drdp!K234)*'ABXY-TI1S'!$B234+(drdp!E234+drdp!N234)*'ABXY-TI1S'!$C234+(drdp!H234+drdp!Q234)*'ABXY-TI1S'!$D234))</f>
        <v>0</v>
      </c>
      <c r="F234" s="20">
        <f>IF(D234="SING",(A235-A233)/2*Model!$W$7*(COS(Wellpath!$M234+Wellpath!$Q234) / GField),Model!$W$7*((drdp!C234+drdp!L234)*'ABXY-TI1S'!$B234+(drdp!F234+drdp!O234)*'ABXY-TI1S'!$C234+(drdp!I234+drdp!R234)*'ABXY-TI1S'!$D234))</f>
        <v>0</v>
      </c>
      <c r="G234" s="20">
        <f>IF(D234="SING",0,Model!$W$7*((drdp!D234+drdp!M234)*'ABXY-TI1S'!$B234+(drdp!G234+drdp!P234)*'ABXY-TI1S'!$C234+(drdp!J234+drdp!S234)*'ABXY-TI1S'!$D234))</f>
        <v>0</v>
      </c>
      <c r="H234" s="18">
        <f>IF(D234="SING",(A234-A233)/2*Model!$W$7*(-SIN(Wellpath!$M234+Wellpath!$Q234) / GField),Model!$W$7*((drdp!B234)*'ABXY-TI1S'!$B234+(drdp!E234)*'ABXY-TI1S'!$C234+(drdp!H234)*'ABXY-TI1S'!$D234))</f>
        <v>0</v>
      </c>
      <c r="I234" s="18">
        <f>IF(D234="SING",(A234-A233)/2*Model!$W$7*(COS(Wellpath!$M234+Wellpath!$Q234) / GField),Model!$W$7*((drdp!C234)*'ABXY-TI1S'!$B234+(drdp!F234)*'ABXY-TI1S'!$C234+(drdp!I234)*'ABXY-TI1S'!$D234))</f>
        <v>0</v>
      </c>
      <c r="J234" s="18">
        <f>IF(D234="SING",0,Model!$W$7*((drdp!D234)*'ABXY-TI1S'!$B234+(drdp!G234)*'ABXY-TI1S'!$C234+(drdp!J234)*'ABXY-TI1S'!$D234))</f>
        <v>0</v>
      </c>
      <c r="K234" s="21">
        <f>SUM(E$3:E233)+H234</f>
        <v>0.17403456935221862</v>
      </c>
      <c r="L234" s="21">
        <f>SUM(F$3:F233)+I234</f>
        <v>-0.32205234499673907</v>
      </c>
      <c r="M234" s="21">
        <f>SUM(G$3:G233)+J234</f>
        <v>0.20662709844410332</v>
      </c>
      <c r="N234" s="21"/>
      <c r="O234" s="21"/>
      <c r="P234" s="21"/>
      <c r="Q234" s="19">
        <f t="shared" si="19"/>
        <v>3.0288031329612192E-2</v>
      </c>
      <c r="R234" s="19">
        <f t="shared" si="20"/>
        <v>0.10371771291789865</v>
      </c>
      <c r="S234" s="19">
        <f t="shared" si="21"/>
        <v>4.2694757811429167E-2</v>
      </c>
      <c r="T234" s="19">
        <f t="shared" si="22"/>
        <v>-5.6048241170379619E-2</v>
      </c>
      <c r="U234" s="19">
        <f t="shared" si="23"/>
        <v>3.5960258094218003E-2</v>
      </c>
      <c r="V234" s="19">
        <f t="shared" si="24"/>
        <v>-6.6544741593795531E-2</v>
      </c>
    </row>
    <row r="235" spans="1:22" x14ac:dyDescent="0.25">
      <c r="A235" s="26">
        <f>Wellpath!E235</f>
        <v>0</v>
      </c>
      <c r="B235" s="22">
        <v>0</v>
      </c>
      <c r="C235" s="22">
        <f>-COS(Wellpath!L235) / GField</f>
        <v>-0.10197162129779283</v>
      </c>
      <c r="D235" s="22">
        <f>(TAN(Dip) * COS(Wellpath!L235) * SIN(Wellpath!O235)) / GField</f>
        <v>0</v>
      </c>
      <c r="E235" s="20">
        <f>IF(D235="SING",(A236-A234)/2*Model!$W$7*(-SIN(Wellpath!$M235+Wellpath!$Q235) / GField),Model!$W$7*((drdp!B235+drdp!K235)*'ABXY-TI1S'!$B235+(drdp!E235+drdp!N235)*'ABXY-TI1S'!$C235+(drdp!H235+drdp!Q235)*'ABXY-TI1S'!$D235))</f>
        <v>0</v>
      </c>
      <c r="F235" s="20">
        <f>IF(D235="SING",(A236-A234)/2*Model!$W$7*(COS(Wellpath!$M235+Wellpath!$Q235) / GField),Model!$W$7*((drdp!C235+drdp!L235)*'ABXY-TI1S'!$B235+(drdp!F235+drdp!O235)*'ABXY-TI1S'!$C235+(drdp!I235+drdp!R235)*'ABXY-TI1S'!$D235))</f>
        <v>0</v>
      </c>
      <c r="G235" s="20">
        <f>IF(D235="SING",0,Model!$W$7*((drdp!D235+drdp!M235)*'ABXY-TI1S'!$B235+(drdp!G235+drdp!P235)*'ABXY-TI1S'!$C235+(drdp!J235+drdp!S235)*'ABXY-TI1S'!$D235))</f>
        <v>0</v>
      </c>
      <c r="H235" s="18">
        <f>IF(D235="SING",(A235-A234)/2*Model!$W$7*(-SIN(Wellpath!$M235+Wellpath!$Q235) / GField),Model!$W$7*((drdp!B235)*'ABXY-TI1S'!$B235+(drdp!E235)*'ABXY-TI1S'!$C235+(drdp!H235)*'ABXY-TI1S'!$D235))</f>
        <v>0</v>
      </c>
      <c r="I235" s="18">
        <f>IF(D235="SING",(A235-A234)/2*Model!$W$7*(COS(Wellpath!$M235+Wellpath!$Q235) / GField),Model!$W$7*((drdp!C235)*'ABXY-TI1S'!$B235+(drdp!F235)*'ABXY-TI1S'!$C235+(drdp!I235)*'ABXY-TI1S'!$D235))</f>
        <v>0</v>
      </c>
      <c r="J235" s="18">
        <f>IF(D235="SING",0,Model!$W$7*((drdp!D235)*'ABXY-TI1S'!$B235+(drdp!G235)*'ABXY-TI1S'!$C235+(drdp!J235)*'ABXY-TI1S'!$D235))</f>
        <v>0</v>
      </c>
      <c r="K235" s="21">
        <f>SUM(E$3:E234)+H235</f>
        <v>0.17403456935221862</v>
      </c>
      <c r="L235" s="21">
        <f>SUM(F$3:F234)+I235</f>
        <v>-0.32205234499673907</v>
      </c>
      <c r="M235" s="21">
        <f>SUM(G$3:G234)+J235</f>
        <v>0.20662709844410332</v>
      </c>
      <c r="N235" s="21"/>
      <c r="O235" s="21"/>
      <c r="P235" s="21"/>
      <c r="Q235" s="19">
        <f t="shared" si="19"/>
        <v>3.0288031329612192E-2</v>
      </c>
      <c r="R235" s="19">
        <f t="shared" si="20"/>
        <v>0.10371771291789865</v>
      </c>
      <c r="S235" s="19">
        <f t="shared" si="21"/>
        <v>4.2694757811429167E-2</v>
      </c>
      <c r="T235" s="19">
        <f t="shared" si="22"/>
        <v>-5.6048241170379619E-2</v>
      </c>
      <c r="U235" s="19">
        <f t="shared" si="23"/>
        <v>3.5960258094218003E-2</v>
      </c>
      <c r="V235" s="19">
        <f t="shared" si="24"/>
        <v>-6.6544741593795531E-2</v>
      </c>
    </row>
    <row r="236" spans="1:22" x14ac:dyDescent="0.25">
      <c r="A236" s="26">
        <f>Wellpath!E236</f>
        <v>0</v>
      </c>
      <c r="B236" s="22">
        <v>0</v>
      </c>
      <c r="C236" s="22">
        <f>-COS(Wellpath!L236) / GField</f>
        <v>-0.10197162129779283</v>
      </c>
      <c r="D236" s="22">
        <f>(TAN(Dip) * COS(Wellpath!L236) * SIN(Wellpath!O236)) / GField</f>
        <v>0</v>
      </c>
      <c r="E236" s="20">
        <f>IF(D236="SING",(A237-A235)/2*Model!$W$7*(-SIN(Wellpath!$M236+Wellpath!$Q236) / GField),Model!$W$7*((drdp!B236+drdp!K236)*'ABXY-TI1S'!$B236+(drdp!E236+drdp!N236)*'ABXY-TI1S'!$C236+(drdp!H236+drdp!Q236)*'ABXY-TI1S'!$D236))</f>
        <v>0</v>
      </c>
      <c r="F236" s="20">
        <f>IF(D236="SING",(A237-A235)/2*Model!$W$7*(COS(Wellpath!$M236+Wellpath!$Q236) / GField),Model!$W$7*((drdp!C236+drdp!L236)*'ABXY-TI1S'!$B236+(drdp!F236+drdp!O236)*'ABXY-TI1S'!$C236+(drdp!I236+drdp!R236)*'ABXY-TI1S'!$D236))</f>
        <v>0</v>
      </c>
      <c r="G236" s="20">
        <f>IF(D236="SING",0,Model!$W$7*((drdp!D236+drdp!M236)*'ABXY-TI1S'!$B236+(drdp!G236+drdp!P236)*'ABXY-TI1S'!$C236+(drdp!J236+drdp!S236)*'ABXY-TI1S'!$D236))</f>
        <v>0</v>
      </c>
      <c r="H236" s="18">
        <f>IF(D236="SING",(A236-A235)/2*Model!$W$7*(-SIN(Wellpath!$M236+Wellpath!$Q236) / GField),Model!$W$7*((drdp!B236)*'ABXY-TI1S'!$B236+(drdp!E236)*'ABXY-TI1S'!$C236+(drdp!H236)*'ABXY-TI1S'!$D236))</f>
        <v>0</v>
      </c>
      <c r="I236" s="18">
        <f>IF(D236="SING",(A236-A235)/2*Model!$W$7*(COS(Wellpath!$M236+Wellpath!$Q236) / GField),Model!$W$7*((drdp!C236)*'ABXY-TI1S'!$B236+(drdp!F236)*'ABXY-TI1S'!$C236+(drdp!I236)*'ABXY-TI1S'!$D236))</f>
        <v>0</v>
      </c>
      <c r="J236" s="18">
        <f>IF(D236="SING",0,Model!$W$7*((drdp!D236)*'ABXY-TI1S'!$B236+(drdp!G236)*'ABXY-TI1S'!$C236+(drdp!J236)*'ABXY-TI1S'!$D236))</f>
        <v>0</v>
      </c>
      <c r="K236" s="21">
        <f>SUM(E$3:E235)+H236</f>
        <v>0.17403456935221862</v>
      </c>
      <c r="L236" s="21">
        <f>SUM(F$3:F235)+I236</f>
        <v>-0.32205234499673907</v>
      </c>
      <c r="M236" s="21">
        <f>SUM(G$3:G235)+J236</f>
        <v>0.20662709844410332</v>
      </c>
      <c r="N236" s="21"/>
      <c r="O236" s="21"/>
      <c r="P236" s="21"/>
      <c r="Q236" s="19">
        <f t="shared" si="19"/>
        <v>3.0288031329612192E-2</v>
      </c>
      <c r="R236" s="19">
        <f t="shared" si="20"/>
        <v>0.10371771291789865</v>
      </c>
      <c r="S236" s="19">
        <f t="shared" si="21"/>
        <v>4.2694757811429167E-2</v>
      </c>
      <c r="T236" s="19">
        <f t="shared" si="22"/>
        <v>-5.6048241170379619E-2</v>
      </c>
      <c r="U236" s="19">
        <f t="shared" si="23"/>
        <v>3.5960258094218003E-2</v>
      </c>
      <c r="V236" s="19">
        <f t="shared" si="24"/>
        <v>-6.6544741593795531E-2</v>
      </c>
    </row>
    <row r="237" spans="1:22" x14ac:dyDescent="0.25">
      <c r="A237" s="26">
        <f>Wellpath!E237</f>
        <v>0</v>
      </c>
      <c r="B237" s="22">
        <v>0</v>
      </c>
      <c r="C237" s="22">
        <f>-COS(Wellpath!L237) / GField</f>
        <v>-0.10197162129779283</v>
      </c>
      <c r="D237" s="22">
        <f>(TAN(Dip) * COS(Wellpath!L237) * SIN(Wellpath!O237)) / GField</f>
        <v>0</v>
      </c>
      <c r="E237" s="20">
        <f>IF(D237="SING",(A238-A236)/2*Model!$W$7*(-SIN(Wellpath!$M237+Wellpath!$Q237) / GField),Model!$W$7*((drdp!B237+drdp!K237)*'ABXY-TI1S'!$B237+(drdp!E237+drdp!N237)*'ABXY-TI1S'!$C237+(drdp!H237+drdp!Q237)*'ABXY-TI1S'!$D237))</f>
        <v>0</v>
      </c>
      <c r="F237" s="20">
        <f>IF(D237="SING",(A238-A236)/2*Model!$W$7*(COS(Wellpath!$M237+Wellpath!$Q237) / GField),Model!$W$7*((drdp!C237+drdp!L237)*'ABXY-TI1S'!$B237+(drdp!F237+drdp!O237)*'ABXY-TI1S'!$C237+(drdp!I237+drdp!R237)*'ABXY-TI1S'!$D237))</f>
        <v>0</v>
      </c>
      <c r="G237" s="20">
        <f>IF(D237="SING",0,Model!$W$7*((drdp!D237+drdp!M237)*'ABXY-TI1S'!$B237+(drdp!G237+drdp!P237)*'ABXY-TI1S'!$C237+(drdp!J237+drdp!S237)*'ABXY-TI1S'!$D237))</f>
        <v>0</v>
      </c>
      <c r="H237" s="18">
        <f>IF(D237="SING",(A237-A236)/2*Model!$W$7*(-SIN(Wellpath!$M237+Wellpath!$Q237) / GField),Model!$W$7*((drdp!B237)*'ABXY-TI1S'!$B237+(drdp!E237)*'ABXY-TI1S'!$C237+(drdp!H237)*'ABXY-TI1S'!$D237))</f>
        <v>0</v>
      </c>
      <c r="I237" s="18">
        <f>IF(D237="SING",(A237-A236)/2*Model!$W$7*(COS(Wellpath!$M237+Wellpath!$Q237) / GField),Model!$W$7*((drdp!C237)*'ABXY-TI1S'!$B237+(drdp!F237)*'ABXY-TI1S'!$C237+(drdp!I237)*'ABXY-TI1S'!$D237))</f>
        <v>0</v>
      </c>
      <c r="J237" s="18">
        <f>IF(D237="SING",0,Model!$W$7*((drdp!D237)*'ABXY-TI1S'!$B237+(drdp!G237)*'ABXY-TI1S'!$C237+(drdp!J237)*'ABXY-TI1S'!$D237))</f>
        <v>0</v>
      </c>
      <c r="K237" s="21">
        <f>SUM(E$3:E236)+H237</f>
        <v>0.17403456935221862</v>
      </c>
      <c r="L237" s="21">
        <f>SUM(F$3:F236)+I237</f>
        <v>-0.32205234499673907</v>
      </c>
      <c r="M237" s="21">
        <f>SUM(G$3:G236)+J237</f>
        <v>0.20662709844410332</v>
      </c>
      <c r="N237" s="21"/>
      <c r="O237" s="21"/>
      <c r="P237" s="21"/>
      <c r="Q237" s="19">
        <f t="shared" si="19"/>
        <v>3.0288031329612192E-2</v>
      </c>
      <c r="R237" s="19">
        <f t="shared" si="20"/>
        <v>0.10371771291789865</v>
      </c>
      <c r="S237" s="19">
        <f t="shared" si="21"/>
        <v>4.2694757811429167E-2</v>
      </c>
      <c r="T237" s="19">
        <f t="shared" si="22"/>
        <v>-5.6048241170379619E-2</v>
      </c>
      <c r="U237" s="19">
        <f t="shared" si="23"/>
        <v>3.5960258094218003E-2</v>
      </c>
      <c r="V237" s="19">
        <f t="shared" si="24"/>
        <v>-6.6544741593795531E-2</v>
      </c>
    </row>
    <row r="238" spans="1:22" x14ac:dyDescent="0.25">
      <c r="A238" s="26">
        <f>Wellpath!E238</f>
        <v>0</v>
      </c>
      <c r="B238" s="22">
        <v>0</v>
      </c>
      <c r="C238" s="22">
        <f>-COS(Wellpath!L238) / GField</f>
        <v>-0.10197162129779283</v>
      </c>
      <c r="D238" s="22">
        <f>(TAN(Dip) * COS(Wellpath!L238) * SIN(Wellpath!O238)) / GField</f>
        <v>0</v>
      </c>
      <c r="E238" s="20">
        <f>IF(D238="SING",(A239-A237)/2*Model!$W$7*(-SIN(Wellpath!$M238+Wellpath!$Q238) / GField),Model!$W$7*((drdp!B238+drdp!K238)*'ABXY-TI1S'!$B238+(drdp!E238+drdp!N238)*'ABXY-TI1S'!$C238+(drdp!H238+drdp!Q238)*'ABXY-TI1S'!$D238))</f>
        <v>0</v>
      </c>
      <c r="F238" s="20">
        <f>IF(D238="SING",(A239-A237)/2*Model!$W$7*(COS(Wellpath!$M238+Wellpath!$Q238) / GField),Model!$W$7*((drdp!C238+drdp!L238)*'ABXY-TI1S'!$B238+(drdp!F238+drdp!O238)*'ABXY-TI1S'!$C238+(drdp!I238+drdp!R238)*'ABXY-TI1S'!$D238))</f>
        <v>0</v>
      </c>
      <c r="G238" s="20">
        <f>IF(D238="SING",0,Model!$W$7*((drdp!D238+drdp!M238)*'ABXY-TI1S'!$B238+(drdp!G238+drdp!P238)*'ABXY-TI1S'!$C238+(drdp!J238+drdp!S238)*'ABXY-TI1S'!$D238))</f>
        <v>0</v>
      </c>
      <c r="H238" s="18">
        <f>IF(D238="SING",(A238-A237)/2*Model!$W$7*(-SIN(Wellpath!$M238+Wellpath!$Q238) / GField),Model!$W$7*((drdp!B238)*'ABXY-TI1S'!$B238+(drdp!E238)*'ABXY-TI1S'!$C238+(drdp!H238)*'ABXY-TI1S'!$D238))</f>
        <v>0</v>
      </c>
      <c r="I238" s="18">
        <f>IF(D238="SING",(A238-A237)/2*Model!$W$7*(COS(Wellpath!$M238+Wellpath!$Q238) / GField),Model!$W$7*((drdp!C238)*'ABXY-TI1S'!$B238+(drdp!F238)*'ABXY-TI1S'!$C238+(drdp!I238)*'ABXY-TI1S'!$D238))</f>
        <v>0</v>
      </c>
      <c r="J238" s="18">
        <f>IF(D238="SING",0,Model!$W$7*((drdp!D238)*'ABXY-TI1S'!$B238+(drdp!G238)*'ABXY-TI1S'!$C238+(drdp!J238)*'ABXY-TI1S'!$D238))</f>
        <v>0</v>
      </c>
      <c r="K238" s="21">
        <f>SUM(E$3:E237)+H238</f>
        <v>0.17403456935221862</v>
      </c>
      <c r="L238" s="21">
        <f>SUM(F$3:F237)+I238</f>
        <v>-0.32205234499673907</v>
      </c>
      <c r="M238" s="21">
        <f>SUM(G$3:G237)+J238</f>
        <v>0.20662709844410332</v>
      </c>
      <c r="N238" s="21"/>
      <c r="O238" s="21"/>
      <c r="P238" s="21"/>
      <c r="Q238" s="19">
        <f t="shared" si="19"/>
        <v>3.0288031329612192E-2</v>
      </c>
      <c r="R238" s="19">
        <f t="shared" si="20"/>
        <v>0.10371771291789865</v>
      </c>
      <c r="S238" s="19">
        <f t="shared" si="21"/>
        <v>4.2694757811429167E-2</v>
      </c>
      <c r="T238" s="19">
        <f t="shared" si="22"/>
        <v>-5.6048241170379619E-2</v>
      </c>
      <c r="U238" s="19">
        <f t="shared" si="23"/>
        <v>3.5960258094218003E-2</v>
      </c>
      <c r="V238" s="19">
        <f t="shared" si="24"/>
        <v>-6.6544741593795531E-2</v>
      </c>
    </row>
    <row r="239" spans="1:22" x14ac:dyDescent="0.25">
      <c r="A239" s="26">
        <f>Wellpath!E239</f>
        <v>0</v>
      </c>
      <c r="B239" s="22">
        <v>0</v>
      </c>
      <c r="C239" s="22">
        <f>-COS(Wellpath!L239) / GField</f>
        <v>-0.10197162129779283</v>
      </c>
      <c r="D239" s="22">
        <f>(TAN(Dip) * COS(Wellpath!L239) * SIN(Wellpath!O239)) / GField</f>
        <v>0</v>
      </c>
      <c r="E239" s="20">
        <f>IF(D239="SING",(A240-A238)/2*Model!$W$7*(-SIN(Wellpath!$M239+Wellpath!$Q239) / GField),Model!$W$7*((drdp!B239+drdp!K239)*'ABXY-TI1S'!$B239+(drdp!E239+drdp!N239)*'ABXY-TI1S'!$C239+(drdp!H239+drdp!Q239)*'ABXY-TI1S'!$D239))</f>
        <v>0</v>
      </c>
      <c r="F239" s="20">
        <f>IF(D239="SING",(A240-A238)/2*Model!$W$7*(COS(Wellpath!$M239+Wellpath!$Q239) / GField),Model!$W$7*((drdp!C239+drdp!L239)*'ABXY-TI1S'!$B239+(drdp!F239+drdp!O239)*'ABXY-TI1S'!$C239+(drdp!I239+drdp!R239)*'ABXY-TI1S'!$D239))</f>
        <v>0</v>
      </c>
      <c r="G239" s="20">
        <f>IF(D239="SING",0,Model!$W$7*((drdp!D239+drdp!M239)*'ABXY-TI1S'!$B239+(drdp!G239+drdp!P239)*'ABXY-TI1S'!$C239+(drdp!J239+drdp!S239)*'ABXY-TI1S'!$D239))</f>
        <v>0</v>
      </c>
      <c r="H239" s="18">
        <f>IF(D239="SING",(A239-A238)/2*Model!$W$7*(-SIN(Wellpath!$M239+Wellpath!$Q239) / GField),Model!$W$7*((drdp!B239)*'ABXY-TI1S'!$B239+(drdp!E239)*'ABXY-TI1S'!$C239+(drdp!H239)*'ABXY-TI1S'!$D239))</f>
        <v>0</v>
      </c>
      <c r="I239" s="18">
        <f>IF(D239="SING",(A239-A238)/2*Model!$W$7*(COS(Wellpath!$M239+Wellpath!$Q239) / GField),Model!$W$7*((drdp!C239)*'ABXY-TI1S'!$B239+(drdp!F239)*'ABXY-TI1S'!$C239+(drdp!I239)*'ABXY-TI1S'!$D239))</f>
        <v>0</v>
      </c>
      <c r="J239" s="18">
        <f>IF(D239="SING",0,Model!$W$7*((drdp!D239)*'ABXY-TI1S'!$B239+(drdp!G239)*'ABXY-TI1S'!$C239+(drdp!J239)*'ABXY-TI1S'!$D239))</f>
        <v>0</v>
      </c>
      <c r="K239" s="21">
        <f>SUM(E$3:E238)+H239</f>
        <v>0.17403456935221862</v>
      </c>
      <c r="L239" s="21">
        <f>SUM(F$3:F238)+I239</f>
        <v>-0.32205234499673907</v>
      </c>
      <c r="M239" s="21">
        <f>SUM(G$3:G238)+J239</f>
        <v>0.20662709844410332</v>
      </c>
      <c r="N239" s="21"/>
      <c r="O239" s="21"/>
      <c r="P239" s="21"/>
      <c r="Q239" s="19">
        <f t="shared" si="19"/>
        <v>3.0288031329612192E-2</v>
      </c>
      <c r="R239" s="19">
        <f t="shared" si="20"/>
        <v>0.10371771291789865</v>
      </c>
      <c r="S239" s="19">
        <f t="shared" si="21"/>
        <v>4.2694757811429167E-2</v>
      </c>
      <c r="T239" s="19">
        <f t="shared" si="22"/>
        <v>-5.6048241170379619E-2</v>
      </c>
      <c r="U239" s="19">
        <f t="shared" si="23"/>
        <v>3.5960258094218003E-2</v>
      </c>
      <c r="V239" s="19">
        <f t="shared" si="24"/>
        <v>-6.6544741593795531E-2</v>
      </c>
    </row>
    <row r="240" spans="1:22" x14ac:dyDescent="0.25">
      <c r="A240" s="26">
        <f>Wellpath!E240</f>
        <v>0</v>
      </c>
      <c r="B240" s="22">
        <v>0</v>
      </c>
      <c r="C240" s="22">
        <f>-COS(Wellpath!L240) / GField</f>
        <v>-0.10197162129779283</v>
      </c>
      <c r="D240" s="22">
        <f>(TAN(Dip) * COS(Wellpath!L240) * SIN(Wellpath!O240)) / GField</f>
        <v>0</v>
      </c>
      <c r="E240" s="20">
        <f>IF(D240="SING",(A241-A239)/2*Model!$W$7*(-SIN(Wellpath!$M240+Wellpath!$Q240) / GField),Model!$W$7*((drdp!B240+drdp!K240)*'ABXY-TI1S'!$B240+(drdp!E240+drdp!N240)*'ABXY-TI1S'!$C240+(drdp!H240+drdp!Q240)*'ABXY-TI1S'!$D240))</f>
        <v>0</v>
      </c>
      <c r="F240" s="20">
        <f>IF(D240="SING",(A241-A239)/2*Model!$W$7*(COS(Wellpath!$M240+Wellpath!$Q240) / GField),Model!$W$7*((drdp!C240+drdp!L240)*'ABXY-TI1S'!$B240+(drdp!F240+drdp!O240)*'ABXY-TI1S'!$C240+(drdp!I240+drdp!R240)*'ABXY-TI1S'!$D240))</f>
        <v>0</v>
      </c>
      <c r="G240" s="20">
        <f>IF(D240="SING",0,Model!$W$7*((drdp!D240+drdp!M240)*'ABXY-TI1S'!$B240+(drdp!G240+drdp!P240)*'ABXY-TI1S'!$C240+(drdp!J240+drdp!S240)*'ABXY-TI1S'!$D240))</f>
        <v>0</v>
      </c>
      <c r="H240" s="18">
        <f>IF(D240="SING",(A240-A239)/2*Model!$W$7*(-SIN(Wellpath!$M240+Wellpath!$Q240) / GField),Model!$W$7*((drdp!B240)*'ABXY-TI1S'!$B240+(drdp!E240)*'ABXY-TI1S'!$C240+(drdp!H240)*'ABXY-TI1S'!$D240))</f>
        <v>0</v>
      </c>
      <c r="I240" s="18">
        <f>IF(D240="SING",(A240-A239)/2*Model!$W$7*(COS(Wellpath!$M240+Wellpath!$Q240) / GField),Model!$W$7*((drdp!C240)*'ABXY-TI1S'!$B240+(drdp!F240)*'ABXY-TI1S'!$C240+(drdp!I240)*'ABXY-TI1S'!$D240))</f>
        <v>0</v>
      </c>
      <c r="J240" s="18">
        <f>IF(D240="SING",0,Model!$W$7*((drdp!D240)*'ABXY-TI1S'!$B240+(drdp!G240)*'ABXY-TI1S'!$C240+(drdp!J240)*'ABXY-TI1S'!$D240))</f>
        <v>0</v>
      </c>
      <c r="K240" s="21">
        <f>SUM(E$3:E239)+H240</f>
        <v>0.17403456935221862</v>
      </c>
      <c r="L240" s="21">
        <f>SUM(F$3:F239)+I240</f>
        <v>-0.32205234499673907</v>
      </c>
      <c r="M240" s="21">
        <f>SUM(G$3:G239)+J240</f>
        <v>0.20662709844410332</v>
      </c>
      <c r="N240" s="21"/>
      <c r="O240" s="21"/>
      <c r="P240" s="21"/>
      <c r="Q240" s="19">
        <f t="shared" si="19"/>
        <v>3.0288031329612192E-2</v>
      </c>
      <c r="R240" s="19">
        <f t="shared" si="20"/>
        <v>0.10371771291789865</v>
      </c>
      <c r="S240" s="19">
        <f t="shared" si="21"/>
        <v>4.2694757811429167E-2</v>
      </c>
      <c r="T240" s="19">
        <f t="shared" si="22"/>
        <v>-5.6048241170379619E-2</v>
      </c>
      <c r="U240" s="19">
        <f t="shared" si="23"/>
        <v>3.5960258094218003E-2</v>
      </c>
      <c r="V240" s="19">
        <f t="shared" si="24"/>
        <v>-6.6544741593795531E-2</v>
      </c>
    </row>
    <row r="241" spans="1:22" x14ac:dyDescent="0.25">
      <c r="A241" s="26">
        <f>Wellpath!E241</f>
        <v>0</v>
      </c>
      <c r="B241" s="22">
        <v>0</v>
      </c>
      <c r="C241" s="22">
        <f>-COS(Wellpath!L241) / GField</f>
        <v>-0.10197162129779283</v>
      </c>
      <c r="D241" s="22">
        <f>(TAN(Dip) * COS(Wellpath!L241) * SIN(Wellpath!O241)) / GField</f>
        <v>0</v>
      </c>
      <c r="E241" s="20">
        <f>IF(D241="SING",(A242-A240)/2*Model!$W$7*(-SIN(Wellpath!$M241+Wellpath!$Q241) / GField),Model!$W$7*((drdp!B241+drdp!K241)*'ABXY-TI1S'!$B241+(drdp!E241+drdp!N241)*'ABXY-TI1S'!$C241+(drdp!H241+drdp!Q241)*'ABXY-TI1S'!$D241))</f>
        <v>0</v>
      </c>
      <c r="F241" s="20">
        <f>IF(D241="SING",(A242-A240)/2*Model!$W$7*(COS(Wellpath!$M241+Wellpath!$Q241) / GField),Model!$W$7*((drdp!C241+drdp!L241)*'ABXY-TI1S'!$B241+(drdp!F241+drdp!O241)*'ABXY-TI1S'!$C241+(drdp!I241+drdp!R241)*'ABXY-TI1S'!$D241))</f>
        <v>0</v>
      </c>
      <c r="G241" s="20">
        <f>IF(D241="SING",0,Model!$W$7*((drdp!D241+drdp!M241)*'ABXY-TI1S'!$B241+(drdp!G241+drdp!P241)*'ABXY-TI1S'!$C241+(drdp!J241+drdp!S241)*'ABXY-TI1S'!$D241))</f>
        <v>0</v>
      </c>
      <c r="H241" s="18">
        <f>IF(D241="SING",(A241-A240)/2*Model!$W$7*(-SIN(Wellpath!$M241+Wellpath!$Q241) / GField),Model!$W$7*((drdp!B241)*'ABXY-TI1S'!$B241+(drdp!E241)*'ABXY-TI1S'!$C241+(drdp!H241)*'ABXY-TI1S'!$D241))</f>
        <v>0</v>
      </c>
      <c r="I241" s="18">
        <f>IF(D241="SING",(A241-A240)/2*Model!$W$7*(COS(Wellpath!$M241+Wellpath!$Q241) / GField),Model!$W$7*((drdp!C241)*'ABXY-TI1S'!$B241+(drdp!F241)*'ABXY-TI1S'!$C241+(drdp!I241)*'ABXY-TI1S'!$D241))</f>
        <v>0</v>
      </c>
      <c r="J241" s="18">
        <f>IF(D241="SING",0,Model!$W$7*((drdp!D241)*'ABXY-TI1S'!$B241+(drdp!G241)*'ABXY-TI1S'!$C241+(drdp!J241)*'ABXY-TI1S'!$D241))</f>
        <v>0</v>
      </c>
      <c r="K241" s="21">
        <f>SUM(E$3:E240)+H241</f>
        <v>0.17403456935221862</v>
      </c>
      <c r="L241" s="21">
        <f>SUM(F$3:F240)+I241</f>
        <v>-0.32205234499673907</v>
      </c>
      <c r="M241" s="21">
        <f>SUM(G$3:G240)+J241</f>
        <v>0.20662709844410332</v>
      </c>
      <c r="N241" s="21"/>
      <c r="O241" s="21"/>
      <c r="P241" s="21"/>
      <c r="Q241" s="19">
        <f t="shared" si="19"/>
        <v>3.0288031329612192E-2</v>
      </c>
      <c r="R241" s="19">
        <f t="shared" si="20"/>
        <v>0.10371771291789865</v>
      </c>
      <c r="S241" s="19">
        <f t="shared" si="21"/>
        <v>4.2694757811429167E-2</v>
      </c>
      <c r="T241" s="19">
        <f t="shared" si="22"/>
        <v>-5.6048241170379619E-2</v>
      </c>
      <c r="U241" s="19">
        <f t="shared" si="23"/>
        <v>3.5960258094218003E-2</v>
      </c>
      <c r="V241" s="19">
        <f t="shared" si="24"/>
        <v>-6.6544741593795531E-2</v>
      </c>
    </row>
    <row r="242" spans="1:22" x14ac:dyDescent="0.25">
      <c r="A242" s="26">
        <f>Wellpath!E242</f>
        <v>0</v>
      </c>
      <c r="B242" s="22">
        <v>0</v>
      </c>
      <c r="C242" s="22">
        <f>-COS(Wellpath!L242) / GField</f>
        <v>-0.10197162129779283</v>
      </c>
      <c r="D242" s="22">
        <f>(TAN(Dip) * COS(Wellpath!L242) * SIN(Wellpath!O242)) / GField</f>
        <v>0</v>
      </c>
      <c r="E242" s="20">
        <f>IF(D242="SING",(A243-A241)/2*Model!$W$7*(-SIN(Wellpath!$M242+Wellpath!$Q242) / GField),Model!$W$7*((drdp!B242+drdp!K242)*'ABXY-TI1S'!$B242+(drdp!E242+drdp!N242)*'ABXY-TI1S'!$C242+(drdp!H242+drdp!Q242)*'ABXY-TI1S'!$D242))</f>
        <v>0</v>
      </c>
      <c r="F242" s="20">
        <f>IF(D242="SING",(A243-A241)/2*Model!$W$7*(COS(Wellpath!$M242+Wellpath!$Q242) / GField),Model!$W$7*((drdp!C242+drdp!L242)*'ABXY-TI1S'!$B242+(drdp!F242+drdp!O242)*'ABXY-TI1S'!$C242+(drdp!I242+drdp!R242)*'ABXY-TI1S'!$D242))</f>
        <v>0</v>
      </c>
      <c r="G242" s="20">
        <f>IF(D242="SING",0,Model!$W$7*((drdp!D242+drdp!M242)*'ABXY-TI1S'!$B242+(drdp!G242+drdp!P242)*'ABXY-TI1S'!$C242+(drdp!J242+drdp!S242)*'ABXY-TI1S'!$D242))</f>
        <v>0</v>
      </c>
      <c r="H242" s="18">
        <f>IF(D242="SING",(A242-A241)/2*Model!$W$7*(-SIN(Wellpath!$M242+Wellpath!$Q242) / GField),Model!$W$7*((drdp!B242)*'ABXY-TI1S'!$B242+(drdp!E242)*'ABXY-TI1S'!$C242+(drdp!H242)*'ABXY-TI1S'!$D242))</f>
        <v>0</v>
      </c>
      <c r="I242" s="18">
        <f>IF(D242="SING",(A242-A241)/2*Model!$W$7*(COS(Wellpath!$M242+Wellpath!$Q242) / GField),Model!$W$7*((drdp!C242)*'ABXY-TI1S'!$B242+(drdp!F242)*'ABXY-TI1S'!$C242+(drdp!I242)*'ABXY-TI1S'!$D242))</f>
        <v>0</v>
      </c>
      <c r="J242" s="18">
        <f>IF(D242="SING",0,Model!$W$7*((drdp!D242)*'ABXY-TI1S'!$B242+(drdp!G242)*'ABXY-TI1S'!$C242+(drdp!J242)*'ABXY-TI1S'!$D242))</f>
        <v>0</v>
      </c>
      <c r="K242" s="21">
        <f>SUM(E$3:E241)+H242</f>
        <v>0.17403456935221862</v>
      </c>
      <c r="L242" s="21">
        <f>SUM(F$3:F241)+I242</f>
        <v>-0.32205234499673907</v>
      </c>
      <c r="M242" s="21">
        <f>SUM(G$3:G241)+J242</f>
        <v>0.20662709844410332</v>
      </c>
      <c r="N242" s="21"/>
      <c r="O242" s="21"/>
      <c r="P242" s="21"/>
      <c r="Q242" s="19">
        <f t="shared" si="19"/>
        <v>3.0288031329612192E-2</v>
      </c>
      <c r="R242" s="19">
        <f t="shared" si="20"/>
        <v>0.10371771291789865</v>
      </c>
      <c r="S242" s="19">
        <f t="shared" si="21"/>
        <v>4.2694757811429167E-2</v>
      </c>
      <c r="T242" s="19">
        <f t="shared" si="22"/>
        <v>-5.6048241170379619E-2</v>
      </c>
      <c r="U242" s="19">
        <f t="shared" si="23"/>
        <v>3.5960258094218003E-2</v>
      </c>
      <c r="V242" s="19">
        <f t="shared" si="24"/>
        <v>-6.6544741593795531E-2</v>
      </c>
    </row>
    <row r="243" spans="1:22" x14ac:dyDescent="0.25">
      <c r="A243" s="26">
        <f>Wellpath!E243</f>
        <v>0</v>
      </c>
      <c r="B243" s="22">
        <v>0</v>
      </c>
      <c r="C243" s="22">
        <f>-COS(Wellpath!L243) / GField</f>
        <v>-0.10197162129779283</v>
      </c>
      <c r="D243" s="22">
        <f>(TAN(Dip) * COS(Wellpath!L243) * SIN(Wellpath!O243)) / GField</f>
        <v>0</v>
      </c>
      <c r="E243" s="20">
        <f>IF(D243="SING",(A244-A242)/2*Model!$W$7*(-SIN(Wellpath!$M243+Wellpath!$Q243) / GField),Model!$W$7*((drdp!B243+drdp!K243)*'ABXY-TI1S'!$B243+(drdp!E243+drdp!N243)*'ABXY-TI1S'!$C243+(drdp!H243+drdp!Q243)*'ABXY-TI1S'!$D243))</f>
        <v>0</v>
      </c>
      <c r="F243" s="20">
        <f>IF(D243="SING",(A244-A242)/2*Model!$W$7*(COS(Wellpath!$M243+Wellpath!$Q243) / GField),Model!$W$7*((drdp!C243+drdp!L243)*'ABXY-TI1S'!$B243+(drdp!F243+drdp!O243)*'ABXY-TI1S'!$C243+(drdp!I243+drdp!R243)*'ABXY-TI1S'!$D243))</f>
        <v>0</v>
      </c>
      <c r="G243" s="20">
        <f>IF(D243="SING",0,Model!$W$7*((drdp!D243+drdp!M243)*'ABXY-TI1S'!$B243+(drdp!G243+drdp!P243)*'ABXY-TI1S'!$C243+(drdp!J243+drdp!S243)*'ABXY-TI1S'!$D243))</f>
        <v>0</v>
      </c>
      <c r="H243" s="18">
        <f>IF(D243="SING",(A243-A242)/2*Model!$W$7*(-SIN(Wellpath!$M243+Wellpath!$Q243) / GField),Model!$W$7*((drdp!B243)*'ABXY-TI1S'!$B243+(drdp!E243)*'ABXY-TI1S'!$C243+(drdp!H243)*'ABXY-TI1S'!$D243))</f>
        <v>0</v>
      </c>
      <c r="I243" s="18">
        <f>IF(D243="SING",(A243-A242)/2*Model!$W$7*(COS(Wellpath!$M243+Wellpath!$Q243) / GField),Model!$W$7*((drdp!C243)*'ABXY-TI1S'!$B243+(drdp!F243)*'ABXY-TI1S'!$C243+(drdp!I243)*'ABXY-TI1S'!$D243))</f>
        <v>0</v>
      </c>
      <c r="J243" s="18">
        <f>IF(D243="SING",0,Model!$W$7*((drdp!D243)*'ABXY-TI1S'!$B243+(drdp!G243)*'ABXY-TI1S'!$C243+(drdp!J243)*'ABXY-TI1S'!$D243))</f>
        <v>0</v>
      </c>
      <c r="K243" s="21">
        <f>SUM(E$3:E242)+H243</f>
        <v>0.17403456935221862</v>
      </c>
      <c r="L243" s="21">
        <f>SUM(F$3:F242)+I243</f>
        <v>-0.32205234499673907</v>
      </c>
      <c r="M243" s="21">
        <f>SUM(G$3:G242)+J243</f>
        <v>0.20662709844410332</v>
      </c>
      <c r="N243" s="21"/>
      <c r="O243" s="21"/>
      <c r="P243" s="21"/>
      <c r="Q243" s="19">
        <f t="shared" si="19"/>
        <v>3.0288031329612192E-2</v>
      </c>
      <c r="R243" s="19">
        <f t="shared" si="20"/>
        <v>0.10371771291789865</v>
      </c>
      <c r="S243" s="19">
        <f t="shared" si="21"/>
        <v>4.2694757811429167E-2</v>
      </c>
      <c r="T243" s="19">
        <f t="shared" si="22"/>
        <v>-5.6048241170379619E-2</v>
      </c>
      <c r="U243" s="19">
        <f t="shared" si="23"/>
        <v>3.5960258094218003E-2</v>
      </c>
      <c r="V243" s="19">
        <f t="shared" si="24"/>
        <v>-6.6544741593795531E-2</v>
      </c>
    </row>
    <row r="244" spans="1:22" x14ac:dyDescent="0.25">
      <c r="A244" s="26">
        <f>Wellpath!E244</f>
        <v>0</v>
      </c>
      <c r="B244" s="22">
        <v>0</v>
      </c>
      <c r="C244" s="22">
        <f>-COS(Wellpath!L244) / GField</f>
        <v>-0.10197162129779283</v>
      </c>
      <c r="D244" s="22">
        <f>(TAN(Dip) * COS(Wellpath!L244) * SIN(Wellpath!O244)) / GField</f>
        <v>0</v>
      </c>
      <c r="E244" s="20">
        <f>IF(D244="SING",(A245-A243)/2*Model!$W$7*(-SIN(Wellpath!$M244+Wellpath!$Q244) / GField),Model!$W$7*((drdp!B244+drdp!K244)*'ABXY-TI1S'!$B244+(drdp!E244+drdp!N244)*'ABXY-TI1S'!$C244+(drdp!H244+drdp!Q244)*'ABXY-TI1S'!$D244))</f>
        <v>0</v>
      </c>
      <c r="F244" s="20">
        <f>IF(D244="SING",(A245-A243)/2*Model!$W$7*(COS(Wellpath!$M244+Wellpath!$Q244) / GField),Model!$W$7*((drdp!C244+drdp!L244)*'ABXY-TI1S'!$B244+(drdp!F244+drdp!O244)*'ABXY-TI1S'!$C244+(drdp!I244+drdp!R244)*'ABXY-TI1S'!$D244))</f>
        <v>0</v>
      </c>
      <c r="G244" s="20">
        <f>IF(D244="SING",0,Model!$W$7*((drdp!D244+drdp!M244)*'ABXY-TI1S'!$B244+(drdp!G244+drdp!P244)*'ABXY-TI1S'!$C244+(drdp!J244+drdp!S244)*'ABXY-TI1S'!$D244))</f>
        <v>0</v>
      </c>
      <c r="H244" s="18">
        <f>IF(D244="SING",(A244-A243)/2*Model!$W$7*(-SIN(Wellpath!$M244+Wellpath!$Q244) / GField),Model!$W$7*((drdp!B244)*'ABXY-TI1S'!$B244+(drdp!E244)*'ABXY-TI1S'!$C244+(drdp!H244)*'ABXY-TI1S'!$D244))</f>
        <v>0</v>
      </c>
      <c r="I244" s="18">
        <f>IF(D244="SING",(A244-A243)/2*Model!$W$7*(COS(Wellpath!$M244+Wellpath!$Q244) / GField),Model!$W$7*((drdp!C244)*'ABXY-TI1S'!$B244+(drdp!F244)*'ABXY-TI1S'!$C244+(drdp!I244)*'ABXY-TI1S'!$D244))</f>
        <v>0</v>
      </c>
      <c r="J244" s="18">
        <f>IF(D244="SING",0,Model!$W$7*((drdp!D244)*'ABXY-TI1S'!$B244+(drdp!G244)*'ABXY-TI1S'!$C244+(drdp!J244)*'ABXY-TI1S'!$D244))</f>
        <v>0</v>
      </c>
      <c r="K244" s="21">
        <f>SUM(E$3:E243)+H244</f>
        <v>0.17403456935221862</v>
      </c>
      <c r="L244" s="21">
        <f>SUM(F$3:F243)+I244</f>
        <v>-0.32205234499673907</v>
      </c>
      <c r="M244" s="21">
        <f>SUM(G$3:G243)+J244</f>
        <v>0.20662709844410332</v>
      </c>
      <c r="N244" s="21"/>
      <c r="O244" s="21"/>
      <c r="P244" s="21"/>
      <c r="Q244" s="19">
        <f t="shared" si="19"/>
        <v>3.0288031329612192E-2</v>
      </c>
      <c r="R244" s="19">
        <f t="shared" si="20"/>
        <v>0.10371771291789865</v>
      </c>
      <c r="S244" s="19">
        <f t="shared" si="21"/>
        <v>4.2694757811429167E-2</v>
      </c>
      <c r="T244" s="19">
        <f t="shared" si="22"/>
        <v>-5.6048241170379619E-2</v>
      </c>
      <c r="U244" s="19">
        <f t="shared" si="23"/>
        <v>3.5960258094218003E-2</v>
      </c>
      <c r="V244" s="19">
        <f t="shared" si="24"/>
        <v>-6.6544741593795531E-2</v>
      </c>
    </row>
    <row r="245" spans="1:22" x14ac:dyDescent="0.25">
      <c r="A245" s="26">
        <f>Wellpath!E245</f>
        <v>0</v>
      </c>
      <c r="B245" s="22">
        <v>0</v>
      </c>
      <c r="C245" s="22">
        <f>-COS(Wellpath!L245) / GField</f>
        <v>-0.10197162129779283</v>
      </c>
      <c r="D245" s="22">
        <f>(TAN(Dip) * COS(Wellpath!L245) * SIN(Wellpath!O245)) / GField</f>
        <v>0</v>
      </c>
      <c r="E245" s="20">
        <f>IF(D245="SING",(A246-A244)/2*Model!$W$7*(-SIN(Wellpath!$M245+Wellpath!$Q245) / GField),Model!$W$7*((drdp!B245+drdp!K245)*'ABXY-TI1S'!$B245+(drdp!E245+drdp!N245)*'ABXY-TI1S'!$C245+(drdp!H245+drdp!Q245)*'ABXY-TI1S'!$D245))</f>
        <v>0</v>
      </c>
      <c r="F245" s="20">
        <f>IF(D245="SING",(A246-A244)/2*Model!$W$7*(COS(Wellpath!$M245+Wellpath!$Q245) / GField),Model!$W$7*((drdp!C245+drdp!L245)*'ABXY-TI1S'!$B245+(drdp!F245+drdp!O245)*'ABXY-TI1S'!$C245+(drdp!I245+drdp!R245)*'ABXY-TI1S'!$D245))</f>
        <v>0</v>
      </c>
      <c r="G245" s="20">
        <f>IF(D245="SING",0,Model!$W$7*((drdp!D245+drdp!M245)*'ABXY-TI1S'!$B245+(drdp!G245+drdp!P245)*'ABXY-TI1S'!$C245+(drdp!J245+drdp!S245)*'ABXY-TI1S'!$D245))</f>
        <v>0</v>
      </c>
      <c r="H245" s="18">
        <f>IF(D245="SING",(A245-A244)/2*Model!$W$7*(-SIN(Wellpath!$M245+Wellpath!$Q245) / GField),Model!$W$7*((drdp!B245)*'ABXY-TI1S'!$B245+(drdp!E245)*'ABXY-TI1S'!$C245+(drdp!H245)*'ABXY-TI1S'!$D245))</f>
        <v>0</v>
      </c>
      <c r="I245" s="18">
        <f>IF(D245="SING",(A245-A244)/2*Model!$W$7*(COS(Wellpath!$M245+Wellpath!$Q245) / GField),Model!$W$7*((drdp!C245)*'ABXY-TI1S'!$B245+(drdp!F245)*'ABXY-TI1S'!$C245+(drdp!I245)*'ABXY-TI1S'!$D245))</f>
        <v>0</v>
      </c>
      <c r="J245" s="18">
        <f>IF(D245="SING",0,Model!$W$7*((drdp!D245)*'ABXY-TI1S'!$B245+(drdp!G245)*'ABXY-TI1S'!$C245+(drdp!J245)*'ABXY-TI1S'!$D245))</f>
        <v>0</v>
      </c>
      <c r="K245" s="21">
        <f>SUM(E$3:E244)+H245</f>
        <v>0.17403456935221862</v>
      </c>
      <c r="L245" s="21">
        <f>SUM(F$3:F244)+I245</f>
        <v>-0.32205234499673907</v>
      </c>
      <c r="M245" s="21">
        <f>SUM(G$3:G244)+J245</f>
        <v>0.20662709844410332</v>
      </c>
      <c r="N245" s="21"/>
      <c r="O245" s="21"/>
      <c r="P245" s="21"/>
      <c r="Q245" s="19">
        <f t="shared" si="19"/>
        <v>3.0288031329612192E-2</v>
      </c>
      <c r="R245" s="19">
        <f t="shared" si="20"/>
        <v>0.10371771291789865</v>
      </c>
      <c r="S245" s="19">
        <f t="shared" si="21"/>
        <v>4.2694757811429167E-2</v>
      </c>
      <c r="T245" s="19">
        <f t="shared" si="22"/>
        <v>-5.6048241170379619E-2</v>
      </c>
      <c r="U245" s="19">
        <f t="shared" si="23"/>
        <v>3.5960258094218003E-2</v>
      </c>
      <c r="V245" s="19">
        <f t="shared" si="24"/>
        <v>-6.6544741593795531E-2</v>
      </c>
    </row>
    <row r="246" spans="1:22" x14ac:dyDescent="0.25">
      <c r="A246" s="26">
        <f>Wellpath!E246</f>
        <v>0</v>
      </c>
      <c r="B246" s="22">
        <v>0</v>
      </c>
      <c r="C246" s="22">
        <f>-COS(Wellpath!L246) / GField</f>
        <v>-0.10197162129779283</v>
      </c>
      <c r="D246" s="22">
        <f>(TAN(Dip) * COS(Wellpath!L246) * SIN(Wellpath!O246)) / GField</f>
        <v>0</v>
      </c>
      <c r="E246" s="20">
        <f>IF(D246="SING",(A247-A245)/2*Model!$W$7*(-SIN(Wellpath!$M246+Wellpath!$Q246) / GField),Model!$W$7*((drdp!B246+drdp!K246)*'ABXY-TI1S'!$B246+(drdp!E246+drdp!N246)*'ABXY-TI1S'!$C246+(drdp!H246+drdp!Q246)*'ABXY-TI1S'!$D246))</f>
        <v>0</v>
      </c>
      <c r="F246" s="20">
        <f>IF(D246="SING",(A247-A245)/2*Model!$W$7*(COS(Wellpath!$M246+Wellpath!$Q246) / GField),Model!$W$7*((drdp!C246+drdp!L246)*'ABXY-TI1S'!$B246+(drdp!F246+drdp!O246)*'ABXY-TI1S'!$C246+(drdp!I246+drdp!R246)*'ABXY-TI1S'!$D246))</f>
        <v>0</v>
      </c>
      <c r="G246" s="20">
        <f>IF(D246="SING",0,Model!$W$7*((drdp!D246+drdp!M246)*'ABXY-TI1S'!$B246+(drdp!G246+drdp!P246)*'ABXY-TI1S'!$C246+(drdp!J246+drdp!S246)*'ABXY-TI1S'!$D246))</f>
        <v>0</v>
      </c>
      <c r="H246" s="18">
        <f>IF(D246="SING",(A246-A245)/2*Model!$W$7*(-SIN(Wellpath!$M246+Wellpath!$Q246) / GField),Model!$W$7*((drdp!B246)*'ABXY-TI1S'!$B246+(drdp!E246)*'ABXY-TI1S'!$C246+(drdp!H246)*'ABXY-TI1S'!$D246))</f>
        <v>0</v>
      </c>
      <c r="I246" s="18">
        <f>IF(D246="SING",(A246-A245)/2*Model!$W$7*(COS(Wellpath!$M246+Wellpath!$Q246) / GField),Model!$W$7*((drdp!C246)*'ABXY-TI1S'!$B246+(drdp!F246)*'ABXY-TI1S'!$C246+(drdp!I246)*'ABXY-TI1S'!$D246))</f>
        <v>0</v>
      </c>
      <c r="J246" s="18">
        <f>IF(D246="SING",0,Model!$W$7*((drdp!D246)*'ABXY-TI1S'!$B246+(drdp!G246)*'ABXY-TI1S'!$C246+(drdp!J246)*'ABXY-TI1S'!$D246))</f>
        <v>0</v>
      </c>
      <c r="K246" s="21">
        <f>SUM(E$3:E245)+H246</f>
        <v>0.17403456935221862</v>
      </c>
      <c r="L246" s="21">
        <f>SUM(F$3:F245)+I246</f>
        <v>-0.32205234499673907</v>
      </c>
      <c r="M246" s="21">
        <f>SUM(G$3:G245)+J246</f>
        <v>0.20662709844410332</v>
      </c>
      <c r="N246" s="21"/>
      <c r="O246" s="21"/>
      <c r="P246" s="21"/>
      <c r="Q246" s="19">
        <f t="shared" si="19"/>
        <v>3.0288031329612192E-2</v>
      </c>
      <c r="R246" s="19">
        <f t="shared" si="20"/>
        <v>0.10371771291789865</v>
      </c>
      <c r="S246" s="19">
        <f t="shared" si="21"/>
        <v>4.2694757811429167E-2</v>
      </c>
      <c r="T246" s="19">
        <f t="shared" si="22"/>
        <v>-5.6048241170379619E-2</v>
      </c>
      <c r="U246" s="19">
        <f t="shared" si="23"/>
        <v>3.5960258094218003E-2</v>
      </c>
      <c r="V246" s="19">
        <f t="shared" si="24"/>
        <v>-6.6544741593795531E-2</v>
      </c>
    </row>
    <row r="247" spans="1:22" x14ac:dyDescent="0.25">
      <c r="A247" s="26">
        <f>Wellpath!E247</f>
        <v>0</v>
      </c>
      <c r="B247" s="22">
        <v>0</v>
      </c>
      <c r="C247" s="22">
        <f>-COS(Wellpath!L247) / GField</f>
        <v>-0.10197162129779283</v>
      </c>
      <c r="D247" s="22">
        <f>(TAN(Dip) * COS(Wellpath!L247) * SIN(Wellpath!O247)) / GField</f>
        <v>0</v>
      </c>
      <c r="E247" s="20">
        <f>IF(D247="SING",(A248-A246)/2*Model!$W$7*(-SIN(Wellpath!$M247+Wellpath!$Q247) / GField),Model!$W$7*((drdp!B247+drdp!K247)*'ABXY-TI1S'!$B247+(drdp!E247+drdp!N247)*'ABXY-TI1S'!$C247+(drdp!H247+drdp!Q247)*'ABXY-TI1S'!$D247))</f>
        <v>0</v>
      </c>
      <c r="F247" s="20">
        <f>IF(D247="SING",(A248-A246)/2*Model!$W$7*(COS(Wellpath!$M247+Wellpath!$Q247) / GField),Model!$W$7*((drdp!C247+drdp!L247)*'ABXY-TI1S'!$B247+(drdp!F247+drdp!O247)*'ABXY-TI1S'!$C247+(drdp!I247+drdp!R247)*'ABXY-TI1S'!$D247))</f>
        <v>0</v>
      </c>
      <c r="G247" s="20">
        <f>IF(D247="SING",0,Model!$W$7*((drdp!D247+drdp!M247)*'ABXY-TI1S'!$B247+(drdp!G247+drdp!P247)*'ABXY-TI1S'!$C247+(drdp!J247+drdp!S247)*'ABXY-TI1S'!$D247))</f>
        <v>0</v>
      </c>
      <c r="H247" s="18">
        <f>IF(D247="SING",(A247-A246)/2*Model!$W$7*(-SIN(Wellpath!$M247+Wellpath!$Q247) / GField),Model!$W$7*((drdp!B247)*'ABXY-TI1S'!$B247+(drdp!E247)*'ABXY-TI1S'!$C247+(drdp!H247)*'ABXY-TI1S'!$D247))</f>
        <v>0</v>
      </c>
      <c r="I247" s="18">
        <f>IF(D247="SING",(A247-A246)/2*Model!$W$7*(COS(Wellpath!$M247+Wellpath!$Q247) / GField),Model!$W$7*((drdp!C247)*'ABXY-TI1S'!$B247+(drdp!F247)*'ABXY-TI1S'!$C247+(drdp!I247)*'ABXY-TI1S'!$D247))</f>
        <v>0</v>
      </c>
      <c r="J247" s="18">
        <f>IF(D247="SING",0,Model!$W$7*((drdp!D247)*'ABXY-TI1S'!$B247+(drdp!G247)*'ABXY-TI1S'!$C247+(drdp!J247)*'ABXY-TI1S'!$D247))</f>
        <v>0</v>
      </c>
      <c r="K247" s="21">
        <f>SUM(E$3:E246)+H247</f>
        <v>0.17403456935221862</v>
      </c>
      <c r="L247" s="21">
        <f>SUM(F$3:F246)+I247</f>
        <v>-0.32205234499673907</v>
      </c>
      <c r="M247" s="21">
        <f>SUM(G$3:G246)+J247</f>
        <v>0.20662709844410332</v>
      </c>
      <c r="N247" s="21"/>
      <c r="O247" s="21"/>
      <c r="P247" s="21"/>
      <c r="Q247" s="19">
        <f t="shared" si="19"/>
        <v>3.0288031329612192E-2</v>
      </c>
      <c r="R247" s="19">
        <f t="shared" si="20"/>
        <v>0.10371771291789865</v>
      </c>
      <c r="S247" s="19">
        <f t="shared" si="21"/>
        <v>4.2694757811429167E-2</v>
      </c>
      <c r="T247" s="19">
        <f t="shared" si="22"/>
        <v>-5.6048241170379619E-2</v>
      </c>
      <c r="U247" s="19">
        <f t="shared" si="23"/>
        <v>3.5960258094218003E-2</v>
      </c>
      <c r="V247" s="19">
        <f t="shared" si="24"/>
        <v>-6.6544741593795531E-2</v>
      </c>
    </row>
    <row r="248" spans="1:22" x14ac:dyDescent="0.25">
      <c r="A248" s="26">
        <f>Wellpath!E248</f>
        <v>0</v>
      </c>
      <c r="B248" s="22">
        <v>0</v>
      </c>
      <c r="C248" s="22">
        <f>-COS(Wellpath!L248) / GField</f>
        <v>-0.10197162129779283</v>
      </c>
      <c r="D248" s="22">
        <f>(TAN(Dip) * COS(Wellpath!L248) * SIN(Wellpath!O248)) / GField</f>
        <v>0</v>
      </c>
      <c r="E248" s="20">
        <f>IF(D248="SING",(A249-A247)/2*Model!$W$7*(-SIN(Wellpath!$M248+Wellpath!$Q248) / GField),Model!$W$7*((drdp!B248+drdp!K248)*'ABXY-TI1S'!$B248+(drdp!E248+drdp!N248)*'ABXY-TI1S'!$C248+(drdp!H248+drdp!Q248)*'ABXY-TI1S'!$D248))</f>
        <v>0</v>
      </c>
      <c r="F248" s="20">
        <f>IF(D248="SING",(A249-A247)/2*Model!$W$7*(COS(Wellpath!$M248+Wellpath!$Q248) / GField),Model!$W$7*((drdp!C248+drdp!L248)*'ABXY-TI1S'!$B248+(drdp!F248+drdp!O248)*'ABXY-TI1S'!$C248+(drdp!I248+drdp!R248)*'ABXY-TI1S'!$D248))</f>
        <v>0</v>
      </c>
      <c r="G248" s="20">
        <f>IF(D248="SING",0,Model!$W$7*((drdp!D248+drdp!M248)*'ABXY-TI1S'!$B248+(drdp!G248+drdp!P248)*'ABXY-TI1S'!$C248+(drdp!J248+drdp!S248)*'ABXY-TI1S'!$D248))</f>
        <v>0</v>
      </c>
      <c r="H248" s="18">
        <f>IF(D248="SING",(A248-A247)/2*Model!$W$7*(-SIN(Wellpath!$M248+Wellpath!$Q248) / GField),Model!$W$7*((drdp!B248)*'ABXY-TI1S'!$B248+(drdp!E248)*'ABXY-TI1S'!$C248+(drdp!H248)*'ABXY-TI1S'!$D248))</f>
        <v>0</v>
      </c>
      <c r="I248" s="18">
        <f>IF(D248="SING",(A248-A247)/2*Model!$W$7*(COS(Wellpath!$M248+Wellpath!$Q248) / GField),Model!$W$7*((drdp!C248)*'ABXY-TI1S'!$B248+(drdp!F248)*'ABXY-TI1S'!$C248+(drdp!I248)*'ABXY-TI1S'!$D248))</f>
        <v>0</v>
      </c>
      <c r="J248" s="18">
        <f>IF(D248="SING",0,Model!$W$7*((drdp!D248)*'ABXY-TI1S'!$B248+(drdp!G248)*'ABXY-TI1S'!$C248+(drdp!J248)*'ABXY-TI1S'!$D248))</f>
        <v>0</v>
      </c>
      <c r="K248" s="21">
        <f>SUM(E$3:E247)+H248</f>
        <v>0.17403456935221862</v>
      </c>
      <c r="L248" s="21">
        <f>SUM(F$3:F247)+I248</f>
        <v>-0.32205234499673907</v>
      </c>
      <c r="M248" s="21">
        <f>SUM(G$3:G247)+J248</f>
        <v>0.20662709844410332</v>
      </c>
      <c r="N248" s="21"/>
      <c r="O248" s="21"/>
      <c r="P248" s="21"/>
      <c r="Q248" s="19">
        <f t="shared" si="19"/>
        <v>3.0288031329612192E-2</v>
      </c>
      <c r="R248" s="19">
        <f t="shared" si="20"/>
        <v>0.10371771291789865</v>
      </c>
      <c r="S248" s="19">
        <f t="shared" si="21"/>
        <v>4.2694757811429167E-2</v>
      </c>
      <c r="T248" s="19">
        <f t="shared" si="22"/>
        <v>-5.6048241170379619E-2</v>
      </c>
      <c r="U248" s="19">
        <f t="shared" si="23"/>
        <v>3.5960258094218003E-2</v>
      </c>
      <c r="V248" s="19">
        <f t="shared" si="24"/>
        <v>-6.6544741593795531E-2</v>
      </c>
    </row>
    <row r="249" spans="1:22" x14ac:dyDescent="0.25">
      <c r="A249" s="26">
        <f>Wellpath!E249</f>
        <v>0</v>
      </c>
      <c r="B249" s="22">
        <v>0</v>
      </c>
      <c r="C249" s="22">
        <f>-COS(Wellpath!L249) / GField</f>
        <v>-0.10197162129779283</v>
      </c>
      <c r="D249" s="22">
        <f>(TAN(Dip) * COS(Wellpath!L249) * SIN(Wellpath!O249)) / GField</f>
        <v>0</v>
      </c>
      <c r="E249" s="20">
        <f>IF(D249="SING",(A250-A248)/2*Model!$W$7*(-SIN(Wellpath!$M249+Wellpath!$Q249) / GField),Model!$W$7*((drdp!B249+drdp!K249)*'ABXY-TI1S'!$B249+(drdp!E249+drdp!N249)*'ABXY-TI1S'!$C249+(drdp!H249+drdp!Q249)*'ABXY-TI1S'!$D249))</f>
        <v>0</v>
      </c>
      <c r="F249" s="20">
        <f>IF(D249="SING",(A250-A248)/2*Model!$W$7*(COS(Wellpath!$M249+Wellpath!$Q249) / GField),Model!$W$7*((drdp!C249+drdp!L249)*'ABXY-TI1S'!$B249+(drdp!F249+drdp!O249)*'ABXY-TI1S'!$C249+(drdp!I249+drdp!R249)*'ABXY-TI1S'!$D249))</f>
        <v>0</v>
      </c>
      <c r="G249" s="20">
        <f>IF(D249="SING",0,Model!$W$7*((drdp!D249+drdp!M249)*'ABXY-TI1S'!$B249+(drdp!G249+drdp!P249)*'ABXY-TI1S'!$C249+(drdp!J249+drdp!S249)*'ABXY-TI1S'!$D249))</f>
        <v>0</v>
      </c>
      <c r="H249" s="18">
        <f>IF(D249="SING",(A249-A248)/2*Model!$W$7*(-SIN(Wellpath!$M249+Wellpath!$Q249) / GField),Model!$W$7*((drdp!B249)*'ABXY-TI1S'!$B249+(drdp!E249)*'ABXY-TI1S'!$C249+(drdp!H249)*'ABXY-TI1S'!$D249))</f>
        <v>0</v>
      </c>
      <c r="I249" s="18">
        <f>IF(D249="SING",(A249-A248)/2*Model!$W$7*(COS(Wellpath!$M249+Wellpath!$Q249) / GField),Model!$W$7*((drdp!C249)*'ABXY-TI1S'!$B249+(drdp!F249)*'ABXY-TI1S'!$C249+(drdp!I249)*'ABXY-TI1S'!$D249))</f>
        <v>0</v>
      </c>
      <c r="J249" s="18">
        <f>IF(D249="SING",0,Model!$W$7*((drdp!D249)*'ABXY-TI1S'!$B249+(drdp!G249)*'ABXY-TI1S'!$C249+(drdp!J249)*'ABXY-TI1S'!$D249))</f>
        <v>0</v>
      </c>
      <c r="K249" s="21">
        <f>SUM(E$3:E248)+H249</f>
        <v>0.17403456935221862</v>
      </c>
      <c r="L249" s="21">
        <f>SUM(F$3:F248)+I249</f>
        <v>-0.32205234499673907</v>
      </c>
      <c r="M249" s="21">
        <f>SUM(G$3:G248)+J249</f>
        <v>0.20662709844410332</v>
      </c>
      <c r="N249" s="21"/>
      <c r="O249" s="21"/>
      <c r="P249" s="21"/>
      <c r="Q249" s="19">
        <f t="shared" si="19"/>
        <v>3.0288031329612192E-2</v>
      </c>
      <c r="R249" s="19">
        <f t="shared" si="20"/>
        <v>0.10371771291789865</v>
      </c>
      <c r="S249" s="19">
        <f t="shared" si="21"/>
        <v>4.2694757811429167E-2</v>
      </c>
      <c r="T249" s="19">
        <f t="shared" si="22"/>
        <v>-5.6048241170379619E-2</v>
      </c>
      <c r="U249" s="19">
        <f t="shared" si="23"/>
        <v>3.5960258094218003E-2</v>
      </c>
      <c r="V249" s="19">
        <f t="shared" si="24"/>
        <v>-6.6544741593795531E-2</v>
      </c>
    </row>
    <row r="250" spans="1:22" x14ac:dyDescent="0.25">
      <c r="A250" s="26">
        <f>Wellpath!E250</f>
        <v>0</v>
      </c>
      <c r="B250" s="22">
        <v>0</v>
      </c>
      <c r="C250" s="22">
        <f>-COS(Wellpath!L250) / GField</f>
        <v>-0.10197162129779283</v>
      </c>
      <c r="D250" s="22">
        <f>(TAN(Dip) * COS(Wellpath!L250) * SIN(Wellpath!O250)) / GField</f>
        <v>0</v>
      </c>
      <c r="E250" s="20">
        <f>IF(D250="SING",(A251-A249)/2*Model!$W$7*(-SIN(Wellpath!$M250+Wellpath!$Q250) / GField),Model!$W$7*((drdp!B250+drdp!K250)*'ABXY-TI1S'!$B250+(drdp!E250+drdp!N250)*'ABXY-TI1S'!$C250+(drdp!H250+drdp!Q250)*'ABXY-TI1S'!$D250))</f>
        <v>0</v>
      </c>
      <c r="F250" s="20">
        <f>IF(D250="SING",(A251-A249)/2*Model!$W$7*(COS(Wellpath!$M250+Wellpath!$Q250) / GField),Model!$W$7*((drdp!C250+drdp!L250)*'ABXY-TI1S'!$B250+(drdp!F250+drdp!O250)*'ABXY-TI1S'!$C250+(drdp!I250+drdp!R250)*'ABXY-TI1S'!$D250))</f>
        <v>0</v>
      </c>
      <c r="G250" s="20">
        <f>IF(D250="SING",0,Model!$W$7*((drdp!D250+drdp!M250)*'ABXY-TI1S'!$B250+(drdp!G250+drdp!P250)*'ABXY-TI1S'!$C250+(drdp!J250+drdp!S250)*'ABXY-TI1S'!$D250))</f>
        <v>0</v>
      </c>
      <c r="H250" s="18">
        <f>IF(D250="SING",(A250-A249)/2*Model!$W$7*(-SIN(Wellpath!$M250+Wellpath!$Q250) / GField),Model!$W$7*((drdp!B250)*'ABXY-TI1S'!$B250+(drdp!E250)*'ABXY-TI1S'!$C250+(drdp!H250)*'ABXY-TI1S'!$D250))</f>
        <v>0</v>
      </c>
      <c r="I250" s="18">
        <f>IF(D250="SING",(A250-A249)/2*Model!$W$7*(COS(Wellpath!$M250+Wellpath!$Q250) / GField),Model!$W$7*((drdp!C250)*'ABXY-TI1S'!$B250+(drdp!F250)*'ABXY-TI1S'!$C250+(drdp!I250)*'ABXY-TI1S'!$D250))</f>
        <v>0</v>
      </c>
      <c r="J250" s="18">
        <f>IF(D250="SING",0,Model!$W$7*((drdp!D250)*'ABXY-TI1S'!$B250+(drdp!G250)*'ABXY-TI1S'!$C250+(drdp!J250)*'ABXY-TI1S'!$D250))</f>
        <v>0</v>
      </c>
      <c r="K250" s="21">
        <f>SUM(E$3:E249)+H250</f>
        <v>0.17403456935221862</v>
      </c>
      <c r="L250" s="21">
        <f>SUM(F$3:F249)+I250</f>
        <v>-0.32205234499673907</v>
      </c>
      <c r="M250" s="21">
        <f>SUM(G$3:G249)+J250</f>
        <v>0.20662709844410332</v>
      </c>
      <c r="N250" s="21"/>
      <c r="O250" s="21"/>
      <c r="P250" s="21"/>
      <c r="Q250" s="19">
        <f t="shared" si="19"/>
        <v>3.0288031329612192E-2</v>
      </c>
      <c r="R250" s="19">
        <f t="shared" si="20"/>
        <v>0.10371771291789865</v>
      </c>
      <c r="S250" s="19">
        <f t="shared" si="21"/>
        <v>4.2694757811429167E-2</v>
      </c>
      <c r="T250" s="19">
        <f t="shared" si="22"/>
        <v>-5.6048241170379619E-2</v>
      </c>
      <c r="U250" s="19">
        <f t="shared" si="23"/>
        <v>3.5960258094218003E-2</v>
      </c>
      <c r="V250" s="19">
        <f t="shared" si="24"/>
        <v>-6.6544741593795531E-2</v>
      </c>
    </row>
    <row r="251" spans="1:22" x14ac:dyDescent="0.25">
      <c r="A251" s="26">
        <f>Wellpath!E251</f>
        <v>0</v>
      </c>
      <c r="B251" s="22">
        <v>0</v>
      </c>
      <c r="C251" s="22">
        <f>-COS(Wellpath!L251) / GField</f>
        <v>-0.10197162129779283</v>
      </c>
      <c r="D251" s="22">
        <f>(TAN(Dip) * COS(Wellpath!L251) * SIN(Wellpath!O251)) / GField</f>
        <v>0</v>
      </c>
      <c r="E251" s="20">
        <f>IF(D251="SING",(A252-A250)/2*Model!$W$7*(-SIN(Wellpath!$M251+Wellpath!$Q251) / GField),Model!$W$7*((drdp!B251+drdp!K251)*'ABXY-TI1S'!$B251+(drdp!E251+drdp!N251)*'ABXY-TI1S'!$C251+(drdp!H251+drdp!Q251)*'ABXY-TI1S'!$D251))</f>
        <v>0</v>
      </c>
      <c r="F251" s="20">
        <f>IF(D251="SING",(A252-A250)/2*Model!$W$7*(COS(Wellpath!$M251+Wellpath!$Q251) / GField),Model!$W$7*((drdp!C251+drdp!L251)*'ABXY-TI1S'!$B251+(drdp!F251+drdp!O251)*'ABXY-TI1S'!$C251+(drdp!I251+drdp!R251)*'ABXY-TI1S'!$D251))</f>
        <v>0</v>
      </c>
      <c r="G251" s="20">
        <f>IF(D251="SING",0,Model!$W$7*((drdp!D251+drdp!M251)*'ABXY-TI1S'!$B251+(drdp!G251+drdp!P251)*'ABXY-TI1S'!$C251+(drdp!J251+drdp!S251)*'ABXY-TI1S'!$D251))</f>
        <v>0</v>
      </c>
      <c r="H251" s="18">
        <f>IF(D251="SING",(A251-A250)/2*Model!$W$7*(-SIN(Wellpath!$M251+Wellpath!$Q251) / GField),Model!$W$7*((drdp!B251)*'ABXY-TI1S'!$B251+(drdp!E251)*'ABXY-TI1S'!$C251+(drdp!H251)*'ABXY-TI1S'!$D251))</f>
        <v>0</v>
      </c>
      <c r="I251" s="18">
        <f>IF(D251="SING",(A251-A250)/2*Model!$W$7*(COS(Wellpath!$M251+Wellpath!$Q251) / GField),Model!$W$7*((drdp!C251)*'ABXY-TI1S'!$B251+(drdp!F251)*'ABXY-TI1S'!$C251+(drdp!I251)*'ABXY-TI1S'!$D251))</f>
        <v>0</v>
      </c>
      <c r="J251" s="18">
        <f>IF(D251="SING",0,Model!$W$7*((drdp!D251)*'ABXY-TI1S'!$B251+(drdp!G251)*'ABXY-TI1S'!$C251+(drdp!J251)*'ABXY-TI1S'!$D251))</f>
        <v>0</v>
      </c>
      <c r="K251" s="21">
        <f>SUM(E$3:E250)+H251</f>
        <v>0.17403456935221862</v>
      </c>
      <c r="L251" s="21">
        <f>SUM(F$3:F250)+I251</f>
        <v>-0.32205234499673907</v>
      </c>
      <c r="M251" s="21">
        <f>SUM(G$3:G250)+J251</f>
        <v>0.20662709844410332</v>
      </c>
      <c r="N251" s="21"/>
      <c r="O251" s="21"/>
      <c r="P251" s="21"/>
      <c r="Q251" s="19">
        <f t="shared" si="19"/>
        <v>3.0288031329612192E-2</v>
      </c>
      <c r="R251" s="19">
        <f t="shared" si="20"/>
        <v>0.10371771291789865</v>
      </c>
      <c r="S251" s="19">
        <f t="shared" si="21"/>
        <v>4.2694757811429167E-2</v>
      </c>
      <c r="T251" s="19">
        <f t="shared" si="22"/>
        <v>-5.6048241170379619E-2</v>
      </c>
      <c r="U251" s="19">
        <f t="shared" si="23"/>
        <v>3.5960258094218003E-2</v>
      </c>
      <c r="V251" s="19">
        <f t="shared" si="24"/>
        <v>-6.6544741593795531E-2</v>
      </c>
    </row>
    <row r="252" spans="1:22" x14ac:dyDescent="0.25">
      <c r="A252" s="26">
        <f>Wellpath!E252</f>
        <v>0</v>
      </c>
      <c r="B252" s="22">
        <v>0</v>
      </c>
      <c r="C252" s="22">
        <f>-COS(Wellpath!L252) / GField</f>
        <v>-0.10197162129779283</v>
      </c>
      <c r="D252" s="22">
        <f>(TAN(Dip) * COS(Wellpath!L252) * SIN(Wellpath!O252)) / GField</f>
        <v>0</v>
      </c>
      <c r="E252" s="20">
        <f>IF(D252="SING",(A253-A251)/2*Model!$W$7*(-SIN(Wellpath!$M252+Wellpath!$Q252) / GField),Model!$W$7*((drdp!B252+drdp!K252)*'ABXY-TI1S'!$B252+(drdp!E252+drdp!N252)*'ABXY-TI1S'!$C252+(drdp!H252+drdp!Q252)*'ABXY-TI1S'!$D252))</f>
        <v>0</v>
      </c>
      <c r="F252" s="20">
        <f>IF(D252="SING",(A253-A251)/2*Model!$W$7*(COS(Wellpath!$M252+Wellpath!$Q252) / GField),Model!$W$7*((drdp!C252+drdp!L252)*'ABXY-TI1S'!$B252+(drdp!F252+drdp!O252)*'ABXY-TI1S'!$C252+(drdp!I252+drdp!R252)*'ABXY-TI1S'!$D252))</f>
        <v>0</v>
      </c>
      <c r="G252" s="20">
        <f>IF(D252="SING",0,Model!$W$7*((drdp!D252+drdp!M252)*'ABXY-TI1S'!$B252+(drdp!G252+drdp!P252)*'ABXY-TI1S'!$C252+(drdp!J252+drdp!S252)*'ABXY-TI1S'!$D252))</f>
        <v>0</v>
      </c>
      <c r="H252" s="18">
        <f>IF(D252="SING",(A252-A251)/2*Model!$W$7*(-SIN(Wellpath!$M252+Wellpath!$Q252) / GField),Model!$W$7*((drdp!B252)*'ABXY-TI1S'!$B252+(drdp!E252)*'ABXY-TI1S'!$C252+(drdp!H252)*'ABXY-TI1S'!$D252))</f>
        <v>0</v>
      </c>
      <c r="I252" s="18">
        <f>IF(D252="SING",(A252-A251)/2*Model!$W$7*(COS(Wellpath!$M252+Wellpath!$Q252) / GField),Model!$W$7*((drdp!C252)*'ABXY-TI1S'!$B252+(drdp!F252)*'ABXY-TI1S'!$C252+(drdp!I252)*'ABXY-TI1S'!$D252))</f>
        <v>0</v>
      </c>
      <c r="J252" s="18">
        <f>IF(D252="SING",0,Model!$W$7*((drdp!D252)*'ABXY-TI1S'!$B252+(drdp!G252)*'ABXY-TI1S'!$C252+(drdp!J252)*'ABXY-TI1S'!$D252))</f>
        <v>0</v>
      </c>
      <c r="K252" s="21">
        <f>SUM(E$3:E251)+H252</f>
        <v>0.17403456935221862</v>
      </c>
      <c r="L252" s="21">
        <f>SUM(F$3:F251)+I252</f>
        <v>-0.32205234499673907</v>
      </c>
      <c r="M252" s="21">
        <f>SUM(G$3:G251)+J252</f>
        <v>0.20662709844410332</v>
      </c>
      <c r="N252" s="21"/>
      <c r="O252" s="21"/>
      <c r="P252" s="21"/>
      <c r="Q252" s="19">
        <f t="shared" si="19"/>
        <v>3.0288031329612192E-2</v>
      </c>
      <c r="R252" s="19">
        <f t="shared" si="20"/>
        <v>0.10371771291789865</v>
      </c>
      <c r="S252" s="19">
        <f t="shared" si="21"/>
        <v>4.2694757811429167E-2</v>
      </c>
      <c r="T252" s="19">
        <f t="shared" si="22"/>
        <v>-5.6048241170379619E-2</v>
      </c>
      <c r="U252" s="19">
        <f t="shared" si="23"/>
        <v>3.5960258094218003E-2</v>
      </c>
      <c r="V252" s="19">
        <f t="shared" si="24"/>
        <v>-6.6544741593795531E-2</v>
      </c>
    </row>
    <row r="253" spans="1:22" x14ac:dyDescent="0.25">
      <c r="A253" s="26">
        <f>Wellpath!E253</f>
        <v>0</v>
      </c>
      <c r="B253" s="22">
        <v>0</v>
      </c>
      <c r="C253" s="22">
        <f>-COS(Wellpath!L253) / GField</f>
        <v>-0.10197162129779283</v>
      </c>
      <c r="D253" s="22">
        <f>(TAN(Dip) * COS(Wellpath!L253) * SIN(Wellpath!O253)) / GField</f>
        <v>0</v>
      </c>
      <c r="E253" s="20">
        <f>IF(D253="SING",(A254-A252)/2*Model!$W$7*(-SIN(Wellpath!$M253+Wellpath!$Q253) / GField),Model!$W$7*((drdp!B253+drdp!K253)*'ABXY-TI1S'!$B253+(drdp!E253+drdp!N253)*'ABXY-TI1S'!$C253+(drdp!H253+drdp!Q253)*'ABXY-TI1S'!$D253))</f>
        <v>0</v>
      </c>
      <c r="F253" s="20">
        <f>IF(D253="SING",(A254-A252)/2*Model!$W$7*(COS(Wellpath!$M253+Wellpath!$Q253) / GField),Model!$W$7*((drdp!C253+drdp!L253)*'ABXY-TI1S'!$B253+(drdp!F253+drdp!O253)*'ABXY-TI1S'!$C253+(drdp!I253+drdp!R253)*'ABXY-TI1S'!$D253))</f>
        <v>0</v>
      </c>
      <c r="G253" s="20">
        <f>IF(D253="SING",0,Model!$W$7*((drdp!D253+drdp!M253)*'ABXY-TI1S'!$B253+(drdp!G253+drdp!P253)*'ABXY-TI1S'!$C253+(drdp!J253+drdp!S253)*'ABXY-TI1S'!$D253))</f>
        <v>0</v>
      </c>
      <c r="H253" s="18">
        <f>IF(D253="SING",(A253-A252)/2*Model!$W$7*(-SIN(Wellpath!$M253+Wellpath!$Q253) / GField),Model!$W$7*((drdp!B253)*'ABXY-TI1S'!$B253+(drdp!E253)*'ABXY-TI1S'!$C253+(drdp!H253)*'ABXY-TI1S'!$D253))</f>
        <v>0</v>
      </c>
      <c r="I253" s="18">
        <f>IF(D253="SING",(A253-A252)/2*Model!$W$7*(COS(Wellpath!$M253+Wellpath!$Q253) / GField),Model!$W$7*((drdp!C253)*'ABXY-TI1S'!$B253+(drdp!F253)*'ABXY-TI1S'!$C253+(drdp!I253)*'ABXY-TI1S'!$D253))</f>
        <v>0</v>
      </c>
      <c r="J253" s="18">
        <f>IF(D253="SING",0,Model!$W$7*((drdp!D253)*'ABXY-TI1S'!$B253+(drdp!G253)*'ABXY-TI1S'!$C253+(drdp!J253)*'ABXY-TI1S'!$D253))</f>
        <v>0</v>
      </c>
      <c r="K253" s="21">
        <f>SUM(E$3:E252)+H253</f>
        <v>0.17403456935221862</v>
      </c>
      <c r="L253" s="21">
        <f>SUM(F$3:F252)+I253</f>
        <v>-0.32205234499673907</v>
      </c>
      <c r="M253" s="21">
        <f>SUM(G$3:G252)+J253</f>
        <v>0.20662709844410332</v>
      </c>
      <c r="N253" s="21"/>
      <c r="O253" s="21"/>
      <c r="P253" s="21"/>
      <c r="Q253" s="19">
        <f t="shared" si="19"/>
        <v>3.0288031329612192E-2</v>
      </c>
      <c r="R253" s="19">
        <f t="shared" si="20"/>
        <v>0.10371771291789865</v>
      </c>
      <c r="S253" s="19">
        <f t="shared" si="21"/>
        <v>4.2694757811429167E-2</v>
      </c>
      <c r="T253" s="19">
        <f t="shared" si="22"/>
        <v>-5.6048241170379619E-2</v>
      </c>
      <c r="U253" s="19">
        <f t="shared" si="23"/>
        <v>3.5960258094218003E-2</v>
      </c>
      <c r="V253" s="19">
        <f t="shared" si="24"/>
        <v>-6.6544741593795531E-2</v>
      </c>
    </row>
    <row r="254" spans="1:22" x14ac:dyDescent="0.25">
      <c r="A254" s="26">
        <f>Wellpath!E254</f>
        <v>0</v>
      </c>
      <c r="B254" s="22">
        <v>0</v>
      </c>
      <c r="C254" s="22">
        <f>-COS(Wellpath!L254) / GField</f>
        <v>-0.10197162129779283</v>
      </c>
      <c r="D254" s="22">
        <f>(TAN(Dip) * COS(Wellpath!L254) * SIN(Wellpath!O254)) / GField</f>
        <v>0</v>
      </c>
      <c r="E254" s="20">
        <f>IF(D254="SING",(A255-A253)/2*Model!$W$7*(-SIN(Wellpath!$M254+Wellpath!$Q254) / GField),Model!$W$7*((drdp!B254+drdp!K254)*'ABXY-TI1S'!$B254+(drdp!E254+drdp!N254)*'ABXY-TI1S'!$C254+(drdp!H254+drdp!Q254)*'ABXY-TI1S'!$D254))</f>
        <v>0</v>
      </c>
      <c r="F254" s="20">
        <f>IF(D254="SING",(A255-A253)/2*Model!$W$7*(COS(Wellpath!$M254+Wellpath!$Q254) / GField),Model!$W$7*((drdp!C254+drdp!L254)*'ABXY-TI1S'!$B254+(drdp!F254+drdp!O254)*'ABXY-TI1S'!$C254+(drdp!I254+drdp!R254)*'ABXY-TI1S'!$D254))</f>
        <v>0</v>
      </c>
      <c r="G254" s="20">
        <f>IF(D254="SING",0,Model!$W$7*((drdp!D254+drdp!M254)*'ABXY-TI1S'!$B254+(drdp!G254+drdp!P254)*'ABXY-TI1S'!$C254+(drdp!J254+drdp!S254)*'ABXY-TI1S'!$D254))</f>
        <v>0</v>
      </c>
      <c r="H254" s="18">
        <f>IF(D254="SING",(A254-A253)/2*Model!$W$7*(-SIN(Wellpath!$M254+Wellpath!$Q254) / GField),Model!$W$7*((drdp!B254)*'ABXY-TI1S'!$B254+(drdp!E254)*'ABXY-TI1S'!$C254+(drdp!H254)*'ABXY-TI1S'!$D254))</f>
        <v>0</v>
      </c>
      <c r="I254" s="18">
        <f>IF(D254="SING",(A254-A253)/2*Model!$W$7*(COS(Wellpath!$M254+Wellpath!$Q254) / GField),Model!$W$7*((drdp!C254)*'ABXY-TI1S'!$B254+(drdp!F254)*'ABXY-TI1S'!$C254+(drdp!I254)*'ABXY-TI1S'!$D254))</f>
        <v>0</v>
      </c>
      <c r="J254" s="18">
        <f>IF(D254="SING",0,Model!$W$7*((drdp!D254)*'ABXY-TI1S'!$B254+(drdp!G254)*'ABXY-TI1S'!$C254+(drdp!J254)*'ABXY-TI1S'!$D254))</f>
        <v>0</v>
      </c>
      <c r="K254" s="21">
        <f>SUM(E$3:E253)+H254</f>
        <v>0.17403456935221862</v>
      </c>
      <c r="L254" s="21">
        <f>SUM(F$3:F253)+I254</f>
        <v>-0.32205234499673907</v>
      </c>
      <c r="M254" s="21">
        <f>SUM(G$3:G253)+J254</f>
        <v>0.20662709844410332</v>
      </c>
      <c r="N254" s="21"/>
      <c r="O254" s="21"/>
      <c r="P254" s="21"/>
      <c r="Q254" s="19">
        <f t="shared" si="19"/>
        <v>3.0288031329612192E-2</v>
      </c>
      <c r="R254" s="19">
        <f t="shared" si="20"/>
        <v>0.10371771291789865</v>
      </c>
      <c r="S254" s="19">
        <f t="shared" si="21"/>
        <v>4.2694757811429167E-2</v>
      </c>
      <c r="T254" s="19">
        <f t="shared" si="22"/>
        <v>-5.6048241170379619E-2</v>
      </c>
      <c r="U254" s="19">
        <f t="shared" si="23"/>
        <v>3.5960258094218003E-2</v>
      </c>
      <c r="V254" s="19">
        <f t="shared" si="24"/>
        <v>-6.6544741593795531E-2</v>
      </c>
    </row>
    <row r="255" spans="1:22" x14ac:dyDescent="0.25">
      <c r="A255" s="26">
        <f>Wellpath!E255</f>
        <v>0</v>
      </c>
      <c r="B255" s="22">
        <v>0</v>
      </c>
      <c r="C255" s="22">
        <f>-COS(Wellpath!L255) / GField</f>
        <v>-0.10197162129779283</v>
      </c>
      <c r="D255" s="22">
        <f>(TAN(Dip) * COS(Wellpath!L255) * SIN(Wellpath!O255)) / GField</f>
        <v>0</v>
      </c>
      <c r="E255" s="20">
        <f>IF(D255="SING",(A256-A254)/2*Model!$W$7*(-SIN(Wellpath!$M255+Wellpath!$Q255) / GField),Model!$W$7*((drdp!B255+drdp!K255)*'ABXY-TI1S'!$B255+(drdp!E255+drdp!N255)*'ABXY-TI1S'!$C255+(drdp!H255+drdp!Q255)*'ABXY-TI1S'!$D255))</f>
        <v>0</v>
      </c>
      <c r="F255" s="20">
        <f>IF(D255="SING",(A256-A254)/2*Model!$W$7*(COS(Wellpath!$M255+Wellpath!$Q255) / GField),Model!$W$7*((drdp!C255+drdp!L255)*'ABXY-TI1S'!$B255+(drdp!F255+drdp!O255)*'ABXY-TI1S'!$C255+(drdp!I255+drdp!R255)*'ABXY-TI1S'!$D255))</f>
        <v>0</v>
      </c>
      <c r="G255" s="20">
        <f>IF(D255="SING",0,Model!$W$7*((drdp!D255+drdp!M255)*'ABXY-TI1S'!$B255+(drdp!G255+drdp!P255)*'ABXY-TI1S'!$C255+(drdp!J255+drdp!S255)*'ABXY-TI1S'!$D255))</f>
        <v>0</v>
      </c>
      <c r="H255" s="18">
        <f>IF(D255="SING",(A255-A254)/2*Model!$W$7*(-SIN(Wellpath!$M255+Wellpath!$Q255) / GField),Model!$W$7*((drdp!B255)*'ABXY-TI1S'!$B255+(drdp!E255)*'ABXY-TI1S'!$C255+(drdp!H255)*'ABXY-TI1S'!$D255))</f>
        <v>0</v>
      </c>
      <c r="I255" s="18">
        <f>IF(D255="SING",(A255-A254)/2*Model!$W$7*(COS(Wellpath!$M255+Wellpath!$Q255) / GField),Model!$W$7*((drdp!C255)*'ABXY-TI1S'!$B255+(drdp!F255)*'ABXY-TI1S'!$C255+(drdp!I255)*'ABXY-TI1S'!$D255))</f>
        <v>0</v>
      </c>
      <c r="J255" s="18">
        <f>IF(D255="SING",0,Model!$W$7*((drdp!D255)*'ABXY-TI1S'!$B255+(drdp!G255)*'ABXY-TI1S'!$C255+(drdp!J255)*'ABXY-TI1S'!$D255))</f>
        <v>0</v>
      </c>
      <c r="K255" s="21">
        <f>SUM(E$3:E254)+H255</f>
        <v>0.17403456935221862</v>
      </c>
      <c r="L255" s="21">
        <f>SUM(F$3:F254)+I255</f>
        <v>-0.32205234499673907</v>
      </c>
      <c r="M255" s="21">
        <f>SUM(G$3:G254)+J255</f>
        <v>0.20662709844410332</v>
      </c>
      <c r="N255" s="21"/>
      <c r="O255" s="21"/>
      <c r="P255" s="21"/>
      <c r="Q255" s="19">
        <f t="shared" si="19"/>
        <v>3.0288031329612192E-2</v>
      </c>
      <c r="R255" s="19">
        <f t="shared" si="20"/>
        <v>0.10371771291789865</v>
      </c>
      <c r="S255" s="19">
        <f t="shared" si="21"/>
        <v>4.2694757811429167E-2</v>
      </c>
      <c r="T255" s="19">
        <f t="shared" si="22"/>
        <v>-5.6048241170379619E-2</v>
      </c>
      <c r="U255" s="19">
        <f t="shared" si="23"/>
        <v>3.5960258094218003E-2</v>
      </c>
      <c r="V255" s="19">
        <f t="shared" si="24"/>
        <v>-6.6544741593795531E-2</v>
      </c>
    </row>
    <row r="256" spans="1:22" x14ac:dyDescent="0.25">
      <c r="A256" s="26">
        <f>Wellpath!E256</f>
        <v>0</v>
      </c>
      <c r="B256" s="22">
        <v>0</v>
      </c>
      <c r="C256" s="22">
        <f>-COS(Wellpath!L256) / GField</f>
        <v>-0.10197162129779283</v>
      </c>
      <c r="D256" s="22">
        <f>(TAN(Dip) * COS(Wellpath!L256) * SIN(Wellpath!O256)) / GField</f>
        <v>0</v>
      </c>
      <c r="E256" s="20">
        <f>IF(D256="SING",(A257-A255)/2*Model!$W$7*(-SIN(Wellpath!$M256+Wellpath!$Q256) / GField),Model!$W$7*((drdp!B256+drdp!K256)*'ABXY-TI1S'!$B256+(drdp!E256+drdp!N256)*'ABXY-TI1S'!$C256+(drdp!H256+drdp!Q256)*'ABXY-TI1S'!$D256))</f>
        <v>0</v>
      </c>
      <c r="F256" s="20">
        <f>IF(D256="SING",(A257-A255)/2*Model!$W$7*(COS(Wellpath!$M256+Wellpath!$Q256) / GField),Model!$W$7*((drdp!C256+drdp!L256)*'ABXY-TI1S'!$B256+(drdp!F256+drdp!O256)*'ABXY-TI1S'!$C256+(drdp!I256+drdp!R256)*'ABXY-TI1S'!$D256))</f>
        <v>0</v>
      </c>
      <c r="G256" s="20">
        <f>IF(D256="SING",0,Model!$W$7*((drdp!D256+drdp!M256)*'ABXY-TI1S'!$B256+(drdp!G256+drdp!P256)*'ABXY-TI1S'!$C256+(drdp!J256+drdp!S256)*'ABXY-TI1S'!$D256))</f>
        <v>0</v>
      </c>
      <c r="H256" s="18">
        <f>IF(D256="SING",(A256-A255)/2*Model!$W$7*(-SIN(Wellpath!$M256+Wellpath!$Q256) / GField),Model!$W$7*((drdp!B256)*'ABXY-TI1S'!$B256+(drdp!E256)*'ABXY-TI1S'!$C256+(drdp!H256)*'ABXY-TI1S'!$D256))</f>
        <v>0</v>
      </c>
      <c r="I256" s="18">
        <f>IF(D256="SING",(A256-A255)/2*Model!$W$7*(COS(Wellpath!$M256+Wellpath!$Q256) / GField),Model!$W$7*((drdp!C256)*'ABXY-TI1S'!$B256+(drdp!F256)*'ABXY-TI1S'!$C256+(drdp!I256)*'ABXY-TI1S'!$D256))</f>
        <v>0</v>
      </c>
      <c r="J256" s="18">
        <f>IF(D256="SING",0,Model!$W$7*((drdp!D256)*'ABXY-TI1S'!$B256+(drdp!G256)*'ABXY-TI1S'!$C256+(drdp!J256)*'ABXY-TI1S'!$D256))</f>
        <v>0</v>
      </c>
      <c r="K256" s="21">
        <f>SUM(E$3:E255)+H256</f>
        <v>0.17403456935221862</v>
      </c>
      <c r="L256" s="21">
        <f>SUM(F$3:F255)+I256</f>
        <v>-0.32205234499673907</v>
      </c>
      <c r="M256" s="21">
        <f>SUM(G$3:G255)+J256</f>
        <v>0.20662709844410332</v>
      </c>
      <c r="N256" s="21"/>
      <c r="O256" s="21"/>
      <c r="P256" s="21"/>
      <c r="Q256" s="19">
        <f t="shared" si="19"/>
        <v>3.0288031329612192E-2</v>
      </c>
      <c r="R256" s="19">
        <f t="shared" si="20"/>
        <v>0.10371771291789865</v>
      </c>
      <c r="S256" s="19">
        <f t="shared" si="21"/>
        <v>4.2694757811429167E-2</v>
      </c>
      <c r="T256" s="19">
        <f t="shared" si="22"/>
        <v>-5.6048241170379619E-2</v>
      </c>
      <c r="U256" s="19">
        <f t="shared" si="23"/>
        <v>3.5960258094218003E-2</v>
      </c>
      <c r="V256" s="19">
        <f t="shared" si="24"/>
        <v>-6.6544741593795531E-2</v>
      </c>
    </row>
    <row r="257" spans="1:22" x14ac:dyDescent="0.25">
      <c r="A257" s="26">
        <f>Wellpath!E257</f>
        <v>0</v>
      </c>
      <c r="B257" s="22">
        <v>0</v>
      </c>
      <c r="C257" s="22">
        <f>-COS(Wellpath!L257) / GField</f>
        <v>-0.10197162129779283</v>
      </c>
      <c r="D257" s="22">
        <f>(TAN(Dip) * COS(Wellpath!L257) * SIN(Wellpath!O257)) / GField</f>
        <v>0</v>
      </c>
      <c r="E257" s="20">
        <f>IF(D257="SING",(A258-A256)/2*Model!$W$7*(-SIN(Wellpath!$M257+Wellpath!$Q257) / GField),Model!$W$7*((drdp!B257+drdp!K257)*'ABXY-TI1S'!$B257+(drdp!E257+drdp!N257)*'ABXY-TI1S'!$C257+(drdp!H257+drdp!Q257)*'ABXY-TI1S'!$D257))</f>
        <v>0</v>
      </c>
      <c r="F257" s="20">
        <f>IF(D257="SING",(A258-A256)/2*Model!$W$7*(COS(Wellpath!$M257+Wellpath!$Q257) / GField),Model!$W$7*((drdp!C257+drdp!L257)*'ABXY-TI1S'!$B257+(drdp!F257+drdp!O257)*'ABXY-TI1S'!$C257+(drdp!I257+drdp!R257)*'ABXY-TI1S'!$D257))</f>
        <v>0</v>
      </c>
      <c r="G257" s="20">
        <f>IF(D257="SING",0,Model!$W$7*((drdp!D257+drdp!M257)*'ABXY-TI1S'!$B257+(drdp!G257+drdp!P257)*'ABXY-TI1S'!$C257+(drdp!J257+drdp!S257)*'ABXY-TI1S'!$D257))</f>
        <v>0</v>
      </c>
      <c r="H257" s="18">
        <f>IF(D257="SING",(A257-A256)/2*Model!$W$7*(-SIN(Wellpath!$M257+Wellpath!$Q257) / GField),Model!$W$7*((drdp!B257)*'ABXY-TI1S'!$B257+(drdp!E257)*'ABXY-TI1S'!$C257+(drdp!H257)*'ABXY-TI1S'!$D257))</f>
        <v>0</v>
      </c>
      <c r="I257" s="18">
        <f>IF(D257="SING",(A257-A256)/2*Model!$W$7*(COS(Wellpath!$M257+Wellpath!$Q257) / GField),Model!$W$7*((drdp!C257)*'ABXY-TI1S'!$B257+(drdp!F257)*'ABXY-TI1S'!$C257+(drdp!I257)*'ABXY-TI1S'!$D257))</f>
        <v>0</v>
      </c>
      <c r="J257" s="18">
        <f>IF(D257="SING",0,Model!$W$7*((drdp!D257)*'ABXY-TI1S'!$B257+(drdp!G257)*'ABXY-TI1S'!$C257+(drdp!J257)*'ABXY-TI1S'!$D257))</f>
        <v>0</v>
      </c>
      <c r="K257" s="21">
        <f>SUM(E$3:E256)+H257</f>
        <v>0.17403456935221862</v>
      </c>
      <c r="L257" s="21">
        <f>SUM(F$3:F256)+I257</f>
        <v>-0.32205234499673907</v>
      </c>
      <c r="M257" s="21">
        <f>SUM(G$3:G256)+J257</f>
        <v>0.20662709844410332</v>
      </c>
      <c r="N257" s="21"/>
      <c r="O257" s="21"/>
      <c r="P257" s="21"/>
      <c r="Q257" s="19">
        <f t="shared" si="19"/>
        <v>3.0288031329612192E-2</v>
      </c>
      <c r="R257" s="19">
        <f t="shared" si="20"/>
        <v>0.10371771291789865</v>
      </c>
      <c r="S257" s="19">
        <f t="shared" si="21"/>
        <v>4.2694757811429167E-2</v>
      </c>
      <c r="T257" s="19">
        <f t="shared" si="22"/>
        <v>-5.6048241170379619E-2</v>
      </c>
      <c r="U257" s="19">
        <f t="shared" si="23"/>
        <v>3.5960258094218003E-2</v>
      </c>
      <c r="V257" s="19">
        <f t="shared" si="24"/>
        <v>-6.6544741593795531E-2</v>
      </c>
    </row>
    <row r="258" spans="1:22" x14ac:dyDescent="0.25">
      <c r="A258" s="26">
        <f>Wellpath!E258</f>
        <v>0</v>
      </c>
      <c r="B258" s="22">
        <v>0</v>
      </c>
      <c r="C258" s="22">
        <f>-COS(Wellpath!L258) / GField</f>
        <v>-0.10197162129779283</v>
      </c>
      <c r="D258" s="22">
        <f>(TAN(Dip) * COS(Wellpath!L258) * SIN(Wellpath!O258)) / GField</f>
        <v>0</v>
      </c>
      <c r="E258" s="20">
        <f>IF(D258="SING",(A259-A257)/2*Model!$W$7*(-SIN(Wellpath!$M258+Wellpath!$Q258) / GField),Model!$W$7*((drdp!B258+drdp!K258)*'ABXY-TI1S'!$B258+(drdp!E258+drdp!N258)*'ABXY-TI1S'!$C258+(drdp!H258+drdp!Q258)*'ABXY-TI1S'!$D258))</f>
        <v>0</v>
      </c>
      <c r="F258" s="20">
        <f>IF(D258="SING",(A259-A257)/2*Model!$W$7*(COS(Wellpath!$M258+Wellpath!$Q258) / GField),Model!$W$7*((drdp!C258+drdp!L258)*'ABXY-TI1S'!$B258+(drdp!F258+drdp!O258)*'ABXY-TI1S'!$C258+(drdp!I258+drdp!R258)*'ABXY-TI1S'!$D258))</f>
        <v>0</v>
      </c>
      <c r="G258" s="20">
        <f>IF(D258="SING",0,Model!$W$7*((drdp!D258+drdp!M258)*'ABXY-TI1S'!$B258+(drdp!G258+drdp!P258)*'ABXY-TI1S'!$C258+(drdp!J258+drdp!S258)*'ABXY-TI1S'!$D258))</f>
        <v>0</v>
      </c>
      <c r="H258" s="18">
        <f>IF(D258="SING",(A258-A257)/2*Model!$W$7*(-SIN(Wellpath!$M258+Wellpath!$Q258) / GField),Model!$W$7*((drdp!B258)*'ABXY-TI1S'!$B258+(drdp!E258)*'ABXY-TI1S'!$C258+(drdp!H258)*'ABXY-TI1S'!$D258))</f>
        <v>0</v>
      </c>
      <c r="I258" s="18">
        <f>IF(D258="SING",(A258-A257)/2*Model!$W$7*(COS(Wellpath!$M258+Wellpath!$Q258) / GField),Model!$W$7*((drdp!C258)*'ABXY-TI1S'!$B258+(drdp!F258)*'ABXY-TI1S'!$C258+(drdp!I258)*'ABXY-TI1S'!$D258))</f>
        <v>0</v>
      </c>
      <c r="J258" s="18">
        <f>IF(D258="SING",0,Model!$W$7*((drdp!D258)*'ABXY-TI1S'!$B258+(drdp!G258)*'ABXY-TI1S'!$C258+(drdp!J258)*'ABXY-TI1S'!$D258))</f>
        <v>0</v>
      </c>
      <c r="K258" s="21">
        <f>SUM(E$3:E257)+H258</f>
        <v>0.17403456935221862</v>
      </c>
      <c r="L258" s="21">
        <f>SUM(F$3:F257)+I258</f>
        <v>-0.32205234499673907</v>
      </c>
      <c r="M258" s="21">
        <f>SUM(G$3:G257)+J258</f>
        <v>0.20662709844410332</v>
      </c>
      <c r="N258" s="21"/>
      <c r="O258" s="21"/>
      <c r="P258" s="21"/>
      <c r="Q258" s="19">
        <f t="shared" si="19"/>
        <v>3.0288031329612192E-2</v>
      </c>
      <c r="R258" s="19">
        <f t="shared" si="20"/>
        <v>0.10371771291789865</v>
      </c>
      <c r="S258" s="19">
        <f t="shared" si="21"/>
        <v>4.2694757811429167E-2</v>
      </c>
      <c r="T258" s="19">
        <f t="shared" si="22"/>
        <v>-5.6048241170379619E-2</v>
      </c>
      <c r="U258" s="19">
        <f t="shared" si="23"/>
        <v>3.5960258094218003E-2</v>
      </c>
      <c r="V258" s="19">
        <f t="shared" si="24"/>
        <v>-6.6544741593795531E-2</v>
      </c>
    </row>
    <row r="259" spans="1:22" x14ac:dyDescent="0.25">
      <c r="A259" s="26">
        <f>Wellpath!E259</f>
        <v>0</v>
      </c>
      <c r="B259" s="22">
        <v>0</v>
      </c>
      <c r="C259" s="22">
        <f>-COS(Wellpath!L259) / GField</f>
        <v>-0.10197162129779283</v>
      </c>
      <c r="D259" s="22">
        <f>(TAN(Dip) * COS(Wellpath!L259) * SIN(Wellpath!O259)) / GField</f>
        <v>0</v>
      </c>
      <c r="E259" s="20">
        <f>IF(D259="SING",(A260-A258)/2*Model!$W$7*(-SIN(Wellpath!$M259+Wellpath!$Q259) / GField),Model!$W$7*((drdp!B259+drdp!K259)*'ABXY-TI1S'!$B259+(drdp!E259+drdp!N259)*'ABXY-TI1S'!$C259+(drdp!H259+drdp!Q259)*'ABXY-TI1S'!$D259))</f>
        <v>0</v>
      </c>
      <c r="F259" s="20">
        <f>IF(D259="SING",(A260-A258)/2*Model!$W$7*(COS(Wellpath!$M259+Wellpath!$Q259) / GField),Model!$W$7*((drdp!C259+drdp!L259)*'ABXY-TI1S'!$B259+(drdp!F259+drdp!O259)*'ABXY-TI1S'!$C259+(drdp!I259+drdp!R259)*'ABXY-TI1S'!$D259))</f>
        <v>0</v>
      </c>
      <c r="G259" s="20">
        <f>IF(D259="SING",0,Model!$W$7*((drdp!D259+drdp!M259)*'ABXY-TI1S'!$B259+(drdp!G259+drdp!P259)*'ABXY-TI1S'!$C259+(drdp!J259+drdp!S259)*'ABXY-TI1S'!$D259))</f>
        <v>0</v>
      </c>
      <c r="H259" s="18">
        <f>IF(D259="SING",(A259-A258)/2*Model!$W$7*(-SIN(Wellpath!$M259+Wellpath!$Q259) / GField),Model!$W$7*((drdp!B259)*'ABXY-TI1S'!$B259+(drdp!E259)*'ABXY-TI1S'!$C259+(drdp!H259)*'ABXY-TI1S'!$D259))</f>
        <v>0</v>
      </c>
      <c r="I259" s="18">
        <f>IF(D259="SING",(A259-A258)/2*Model!$W$7*(COS(Wellpath!$M259+Wellpath!$Q259) / GField),Model!$W$7*((drdp!C259)*'ABXY-TI1S'!$B259+(drdp!F259)*'ABXY-TI1S'!$C259+(drdp!I259)*'ABXY-TI1S'!$D259))</f>
        <v>0</v>
      </c>
      <c r="J259" s="18">
        <f>IF(D259="SING",0,Model!$W$7*((drdp!D259)*'ABXY-TI1S'!$B259+(drdp!G259)*'ABXY-TI1S'!$C259+(drdp!J259)*'ABXY-TI1S'!$D259))</f>
        <v>0</v>
      </c>
      <c r="K259" s="21">
        <f>SUM(E$3:E258)+H259</f>
        <v>0.17403456935221862</v>
      </c>
      <c r="L259" s="21">
        <f>SUM(F$3:F258)+I259</f>
        <v>-0.32205234499673907</v>
      </c>
      <c r="M259" s="21">
        <f>SUM(G$3:G258)+J259</f>
        <v>0.20662709844410332</v>
      </c>
      <c r="N259" s="21"/>
      <c r="O259" s="21"/>
      <c r="P259" s="21"/>
      <c r="Q259" s="19">
        <f t="shared" si="19"/>
        <v>3.0288031329612192E-2</v>
      </c>
      <c r="R259" s="19">
        <f t="shared" si="20"/>
        <v>0.10371771291789865</v>
      </c>
      <c r="S259" s="19">
        <f t="shared" si="21"/>
        <v>4.2694757811429167E-2</v>
      </c>
      <c r="T259" s="19">
        <f t="shared" si="22"/>
        <v>-5.6048241170379619E-2</v>
      </c>
      <c r="U259" s="19">
        <f t="shared" si="23"/>
        <v>3.5960258094218003E-2</v>
      </c>
      <c r="V259" s="19">
        <f t="shared" si="24"/>
        <v>-6.6544741593795531E-2</v>
      </c>
    </row>
    <row r="260" spans="1:22" x14ac:dyDescent="0.25">
      <c r="A260" s="26">
        <f>Wellpath!E260</f>
        <v>0</v>
      </c>
      <c r="B260" s="22">
        <v>0</v>
      </c>
      <c r="C260" s="22">
        <f>-COS(Wellpath!L260) / GField</f>
        <v>-0.10197162129779283</v>
      </c>
      <c r="D260" s="22">
        <f>(TAN(Dip) * COS(Wellpath!L260) * SIN(Wellpath!O260)) / GField</f>
        <v>0</v>
      </c>
      <c r="E260" s="20">
        <f>IF(D260="SING",(A261-A259)/2*Model!$W$7*(-SIN(Wellpath!$M260+Wellpath!$Q260) / GField),Model!$W$7*((drdp!B260+drdp!K260)*'ABXY-TI1S'!$B260+(drdp!E260+drdp!N260)*'ABXY-TI1S'!$C260+(drdp!H260+drdp!Q260)*'ABXY-TI1S'!$D260))</f>
        <v>0</v>
      </c>
      <c r="F260" s="20">
        <f>IF(D260="SING",(A261-A259)/2*Model!$W$7*(COS(Wellpath!$M260+Wellpath!$Q260) / GField),Model!$W$7*((drdp!C260+drdp!L260)*'ABXY-TI1S'!$B260+(drdp!F260+drdp!O260)*'ABXY-TI1S'!$C260+(drdp!I260+drdp!R260)*'ABXY-TI1S'!$D260))</f>
        <v>0</v>
      </c>
      <c r="G260" s="20">
        <f>IF(D260="SING",0,Model!$W$7*((drdp!D260+drdp!M260)*'ABXY-TI1S'!$B260+(drdp!G260+drdp!P260)*'ABXY-TI1S'!$C260+(drdp!J260+drdp!S260)*'ABXY-TI1S'!$D260))</f>
        <v>0</v>
      </c>
      <c r="H260" s="18">
        <f>IF(D260="SING",(A260-A259)/2*Model!$W$7*(-SIN(Wellpath!$M260+Wellpath!$Q260) / GField),Model!$W$7*((drdp!B260)*'ABXY-TI1S'!$B260+(drdp!E260)*'ABXY-TI1S'!$C260+(drdp!H260)*'ABXY-TI1S'!$D260))</f>
        <v>0</v>
      </c>
      <c r="I260" s="18">
        <f>IF(D260="SING",(A260-A259)/2*Model!$W$7*(COS(Wellpath!$M260+Wellpath!$Q260) / GField),Model!$W$7*((drdp!C260)*'ABXY-TI1S'!$B260+(drdp!F260)*'ABXY-TI1S'!$C260+(drdp!I260)*'ABXY-TI1S'!$D260))</f>
        <v>0</v>
      </c>
      <c r="J260" s="18">
        <f>IF(D260="SING",0,Model!$W$7*((drdp!D260)*'ABXY-TI1S'!$B260+(drdp!G260)*'ABXY-TI1S'!$C260+(drdp!J260)*'ABXY-TI1S'!$D260))</f>
        <v>0</v>
      </c>
      <c r="K260" s="21">
        <f>SUM(E$3:E259)+H260</f>
        <v>0.17403456935221862</v>
      </c>
      <c r="L260" s="21">
        <f>SUM(F$3:F259)+I260</f>
        <v>-0.32205234499673907</v>
      </c>
      <c r="M260" s="21">
        <f>SUM(G$3:G259)+J260</f>
        <v>0.20662709844410332</v>
      </c>
      <c r="N260" s="21"/>
      <c r="O260" s="21"/>
      <c r="P260" s="21"/>
      <c r="Q260" s="19">
        <f t="shared" si="19"/>
        <v>3.0288031329612192E-2</v>
      </c>
      <c r="R260" s="19">
        <f t="shared" si="20"/>
        <v>0.10371771291789865</v>
      </c>
      <c r="S260" s="19">
        <f t="shared" si="21"/>
        <v>4.2694757811429167E-2</v>
      </c>
      <c r="T260" s="19">
        <f t="shared" si="22"/>
        <v>-5.6048241170379619E-2</v>
      </c>
      <c r="U260" s="19">
        <f t="shared" si="23"/>
        <v>3.5960258094218003E-2</v>
      </c>
      <c r="V260" s="19">
        <f t="shared" si="24"/>
        <v>-6.6544741593795531E-2</v>
      </c>
    </row>
    <row r="261" spans="1:22" x14ac:dyDescent="0.25">
      <c r="A261" s="26">
        <f>Wellpath!E261</f>
        <v>0</v>
      </c>
      <c r="B261" s="22">
        <v>0</v>
      </c>
      <c r="C261" s="22">
        <f>-COS(Wellpath!L261) / GField</f>
        <v>-0.10197162129779283</v>
      </c>
      <c r="D261" s="22">
        <f>(TAN(Dip) * COS(Wellpath!L261) * SIN(Wellpath!O261)) / GField</f>
        <v>0</v>
      </c>
      <c r="E261" s="20">
        <f>IF(D261="SING",(A262-A260)/2*Model!$W$7*(-SIN(Wellpath!$M261+Wellpath!$Q261) / GField),Model!$W$7*((drdp!B261+drdp!K261)*'ABXY-TI1S'!$B261+(drdp!E261+drdp!N261)*'ABXY-TI1S'!$C261+(drdp!H261+drdp!Q261)*'ABXY-TI1S'!$D261))</f>
        <v>0</v>
      </c>
      <c r="F261" s="20">
        <f>IF(D261="SING",(A262-A260)/2*Model!$W$7*(COS(Wellpath!$M261+Wellpath!$Q261) / GField),Model!$W$7*((drdp!C261+drdp!L261)*'ABXY-TI1S'!$B261+(drdp!F261+drdp!O261)*'ABXY-TI1S'!$C261+(drdp!I261+drdp!R261)*'ABXY-TI1S'!$D261))</f>
        <v>0</v>
      </c>
      <c r="G261" s="20">
        <f>IF(D261="SING",0,Model!$W$7*((drdp!D261+drdp!M261)*'ABXY-TI1S'!$B261+(drdp!G261+drdp!P261)*'ABXY-TI1S'!$C261+(drdp!J261+drdp!S261)*'ABXY-TI1S'!$D261))</f>
        <v>0</v>
      </c>
      <c r="H261" s="18">
        <f>IF(D261="SING",(A261-A260)/2*Model!$W$7*(-SIN(Wellpath!$M261+Wellpath!$Q261) / GField),Model!$W$7*((drdp!B261)*'ABXY-TI1S'!$B261+(drdp!E261)*'ABXY-TI1S'!$C261+(drdp!H261)*'ABXY-TI1S'!$D261))</f>
        <v>0</v>
      </c>
      <c r="I261" s="18">
        <f>IF(D261="SING",(A261-A260)/2*Model!$W$7*(COS(Wellpath!$M261+Wellpath!$Q261) / GField),Model!$W$7*((drdp!C261)*'ABXY-TI1S'!$B261+(drdp!F261)*'ABXY-TI1S'!$C261+(drdp!I261)*'ABXY-TI1S'!$D261))</f>
        <v>0</v>
      </c>
      <c r="J261" s="18">
        <f>IF(D261="SING",0,Model!$W$7*((drdp!D261)*'ABXY-TI1S'!$B261+(drdp!G261)*'ABXY-TI1S'!$C261+(drdp!J261)*'ABXY-TI1S'!$D261))</f>
        <v>0</v>
      </c>
      <c r="K261" s="21">
        <f>SUM(E$3:E260)+H261</f>
        <v>0.17403456935221862</v>
      </c>
      <c r="L261" s="21">
        <f>SUM(F$3:F260)+I261</f>
        <v>-0.32205234499673907</v>
      </c>
      <c r="M261" s="21">
        <f>SUM(G$3:G260)+J261</f>
        <v>0.20662709844410332</v>
      </c>
      <c r="N261" s="21"/>
      <c r="O261" s="21"/>
      <c r="P261" s="21"/>
      <c r="Q261" s="19">
        <f t="shared" si="19"/>
        <v>3.0288031329612192E-2</v>
      </c>
      <c r="R261" s="19">
        <f t="shared" si="20"/>
        <v>0.10371771291789865</v>
      </c>
      <c r="S261" s="19">
        <f t="shared" si="21"/>
        <v>4.2694757811429167E-2</v>
      </c>
      <c r="T261" s="19">
        <f t="shared" si="22"/>
        <v>-5.6048241170379619E-2</v>
      </c>
      <c r="U261" s="19">
        <f t="shared" si="23"/>
        <v>3.5960258094218003E-2</v>
      </c>
      <c r="V261" s="19">
        <f t="shared" si="24"/>
        <v>-6.6544741593795531E-2</v>
      </c>
    </row>
    <row r="262" spans="1:22" x14ac:dyDescent="0.25">
      <c r="A262" s="26">
        <f>Wellpath!E262</f>
        <v>0</v>
      </c>
      <c r="B262" s="22">
        <v>0</v>
      </c>
      <c r="C262" s="22">
        <f>-COS(Wellpath!L262) / GField</f>
        <v>-0.10197162129779283</v>
      </c>
      <c r="D262" s="22">
        <f>(TAN(Dip) * COS(Wellpath!L262) * SIN(Wellpath!O262)) / GField</f>
        <v>0</v>
      </c>
      <c r="E262" s="20">
        <f>IF(D262="SING",(A263-A261)/2*Model!$W$7*(-SIN(Wellpath!$M262+Wellpath!$Q262) / GField),Model!$W$7*((drdp!B262+drdp!K262)*'ABXY-TI1S'!$B262+(drdp!E262+drdp!N262)*'ABXY-TI1S'!$C262+(drdp!H262+drdp!Q262)*'ABXY-TI1S'!$D262))</f>
        <v>0</v>
      </c>
      <c r="F262" s="20">
        <f>IF(D262="SING",(A263-A261)/2*Model!$W$7*(COS(Wellpath!$M262+Wellpath!$Q262) / GField),Model!$W$7*((drdp!C262+drdp!L262)*'ABXY-TI1S'!$B262+(drdp!F262+drdp!O262)*'ABXY-TI1S'!$C262+(drdp!I262+drdp!R262)*'ABXY-TI1S'!$D262))</f>
        <v>0</v>
      </c>
      <c r="G262" s="20">
        <f>IF(D262="SING",0,Model!$W$7*((drdp!D262+drdp!M262)*'ABXY-TI1S'!$B262+(drdp!G262+drdp!P262)*'ABXY-TI1S'!$C262+(drdp!J262+drdp!S262)*'ABXY-TI1S'!$D262))</f>
        <v>0</v>
      </c>
      <c r="H262" s="18">
        <f>IF(D262="SING",(A262-A261)/2*Model!$W$7*(-SIN(Wellpath!$M262+Wellpath!$Q262) / GField),Model!$W$7*((drdp!B262)*'ABXY-TI1S'!$B262+(drdp!E262)*'ABXY-TI1S'!$C262+(drdp!H262)*'ABXY-TI1S'!$D262))</f>
        <v>0</v>
      </c>
      <c r="I262" s="18">
        <f>IF(D262="SING",(A262-A261)/2*Model!$W$7*(COS(Wellpath!$M262+Wellpath!$Q262) / GField),Model!$W$7*((drdp!C262)*'ABXY-TI1S'!$B262+(drdp!F262)*'ABXY-TI1S'!$C262+(drdp!I262)*'ABXY-TI1S'!$D262))</f>
        <v>0</v>
      </c>
      <c r="J262" s="18">
        <f>IF(D262="SING",0,Model!$W$7*((drdp!D262)*'ABXY-TI1S'!$B262+(drdp!G262)*'ABXY-TI1S'!$C262+(drdp!J262)*'ABXY-TI1S'!$D262))</f>
        <v>0</v>
      </c>
      <c r="K262" s="21">
        <f>SUM(E$3:E261)+H262</f>
        <v>0.17403456935221862</v>
      </c>
      <c r="L262" s="21">
        <f>SUM(F$3:F261)+I262</f>
        <v>-0.32205234499673907</v>
      </c>
      <c r="M262" s="21">
        <f>SUM(G$3:G261)+J262</f>
        <v>0.20662709844410332</v>
      </c>
      <c r="N262" s="21"/>
      <c r="O262" s="21"/>
      <c r="P262" s="21"/>
      <c r="Q262" s="19">
        <f t="shared" ref="Q262:Q270" si="25">K262^2</f>
        <v>3.0288031329612192E-2</v>
      </c>
      <c r="R262" s="19">
        <f t="shared" ref="R262:R270" si="26">L262^2</f>
        <v>0.10371771291789865</v>
      </c>
      <c r="S262" s="19">
        <f t="shared" ref="S262:S270" si="27">M262^2</f>
        <v>4.2694757811429167E-2</v>
      </c>
      <c r="T262" s="19">
        <f t="shared" ref="T262:T270" si="28">K262*L262</f>
        <v>-5.6048241170379619E-2</v>
      </c>
      <c r="U262" s="19">
        <f t="shared" ref="U262:U270" si="29">K262*M262</f>
        <v>3.5960258094218003E-2</v>
      </c>
      <c r="V262" s="19">
        <f t="shared" ref="V262:V270" si="30">L262*M262</f>
        <v>-6.6544741593795531E-2</v>
      </c>
    </row>
    <row r="263" spans="1:22" x14ac:dyDescent="0.25">
      <c r="A263" s="26">
        <f>Wellpath!E263</f>
        <v>0</v>
      </c>
      <c r="B263" s="22">
        <v>0</v>
      </c>
      <c r="C263" s="22">
        <f>-COS(Wellpath!L263) / GField</f>
        <v>-0.10197162129779283</v>
      </c>
      <c r="D263" s="22">
        <f>(TAN(Dip) * COS(Wellpath!L263) * SIN(Wellpath!O263)) / GField</f>
        <v>0</v>
      </c>
      <c r="E263" s="20">
        <f>IF(D263="SING",(A264-A262)/2*Model!$W$7*(-SIN(Wellpath!$M263+Wellpath!$Q263) / GField),Model!$W$7*((drdp!B263+drdp!K263)*'ABXY-TI1S'!$B263+(drdp!E263+drdp!N263)*'ABXY-TI1S'!$C263+(drdp!H263+drdp!Q263)*'ABXY-TI1S'!$D263))</f>
        <v>0</v>
      </c>
      <c r="F263" s="20">
        <f>IF(D263="SING",(A264-A262)/2*Model!$W$7*(COS(Wellpath!$M263+Wellpath!$Q263) / GField),Model!$W$7*((drdp!C263+drdp!L263)*'ABXY-TI1S'!$B263+(drdp!F263+drdp!O263)*'ABXY-TI1S'!$C263+(drdp!I263+drdp!R263)*'ABXY-TI1S'!$D263))</f>
        <v>0</v>
      </c>
      <c r="G263" s="20">
        <f>IF(D263="SING",0,Model!$W$7*((drdp!D263+drdp!M263)*'ABXY-TI1S'!$B263+(drdp!G263+drdp!P263)*'ABXY-TI1S'!$C263+(drdp!J263+drdp!S263)*'ABXY-TI1S'!$D263))</f>
        <v>0</v>
      </c>
      <c r="H263" s="18">
        <f>IF(D263="SING",(A263-A262)/2*Model!$W$7*(-SIN(Wellpath!$M263+Wellpath!$Q263) / GField),Model!$W$7*((drdp!B263)*'ABXY-TI1S'!$B263+(drdp!E263)*'ABXY-TI1S'!$C263+(drdp!H263)*'ABXY-TI1S'!$D263))</f>
        <v>0</v>
      </c>
      <c r="I263" s="18">
        <f>IF(D263="SING",(A263-A262)/2*Model!$W$7*(COS(Wellpath!$M263+Wellpath!$Q263) / GField),Model!$W$7*((drdp!C263)*'ABXY-TI1S'!$B263+(drdp!F263)*'ABXY-TI1S'!$C263+(drdp!I263)*'ABXY-TI1S'!$D263))</f>
        <v>0</v>
      </c>
      <c r="J263" s="18">
        <f>IF(D263="SING",0,Model!$W$7*((drdp!D263)*'ABXY-TI1S'!$B263+(drdp!G263)*'ABXY-TI1S'!$C263+(drdp!J263)*'ABXY-TI1S'!$D263))</f>
        <v>0</v>
      </c>
      <c r="K263" s="21">
        <f>SUM(E$3:E262)+H263</f>
        <v>0.17403456935221862</v>
      </c>
      <c r="L263" s="21">
        <f>SUM(F$3:F262)+I263</f>
        <v>-0.32205234499673907</v>
      </c>
      <c r="M263" s="21">
        <f>SUM(G$3:G262)+J263</f>
        <v>0.20662709844410332</v>
      </c>
      <c r="N263" s="21"/>
      <c r="O263" s="21"/>
      <c r="P263" s="21"/>
      <c r="Q263" s="19">
        <f t="shared" si="25"/>
        <v>3.0288031329612192E-2</v>
      </c>
      <c r="R263" s="19">
        <f t="shared" si="26"/>
        <v>0.10371771291789865</v>
      </c>
      <c r="S263" s="19">
        <f t="shared" si="27"/>
        <v>4.2694757811429167E-2</v>
      </c>
      <c r="T263" s="19">
        <f t="shared" si="28"/>
        <v>-5.6048241170379619E-2</v>
      </c>
      <c r="U263" s="19">
        <f t="shared" si="29"/>
        <v>3.5960258094218003E-2</v>
      </c>
      <c r="V263" s="19">
        <f t="shared" si="30"/>
        <v>-6.6544741593795531E-2</v>
      </c>
    </row>
    <row r="264" spans="1:22" x14ac:dyDescent="0.25">
      <c r="A264" s="26">
        <f>Wellpath!E264</f>
        <v>0</v>
      </c>
      <c r="B264" s="22">
        <v>0</v>
      </c>
      <c r="C264" s="22">
        <f>-COS(Wellpath!L264) / GField</f>
        <v>-0.10197162129779283</v>
      </c>
      <c r="D264" s="22">
        <f>(TAN(Dip) * COS(Wellpath!L264) * SIN(Wellpath!O264)) / GField</f>
        <v>0</v>
      </c>
      <c r="E264" s="20">
        <f>IF(D264="SING",(A265-A263)/2*Model!$W$7*(-SIN(Wellpath!$M264+Wellpath!$Q264) / GField),Model!$W$7*((drdp!B264+drdp!K264)*'ABXY-TI1S'!$B264+(drdp!E264+drdp!N264)*'ABXY-TI1S'!$C264+(drdp!H264+drdp!Q264)*'ABXY-TI1S'!$D264))</f>
        <v>0</v>
      </c>
      <c r="F264" s="20">
        <f>IF(D264="SING",(A265-A263)/2*Model!$W$7*(COS(Wellpath!$M264+Wellpath!$Q264) / GField),Model!$W$7*((drdp!C264+drdp!L264)*'ABXY-TI1S'!$B264+(drdp!F264+drdp!O264)*'ABXY-TI1S'!$C264+(drdp!I264+drdp!R264)*'ABXY-TI1S'!$D264))</f>
        <v>0</v>
      </c>
      <c r="G264" s="20">
        <f>IF(D264="SING",0,Model!$W$7*((drdp!D264+drdp!M264)*'ABXY-TI1S'!$B264+(drdp!G264+drdp!P264)*'ABXY-TI1S'!$C264+(drdp!J264+drdp!S264)*'ABXY-TI1S'!$D264))</f>
        <v>0</v>
      </c>
      <c r="H264" s="18">
        <f>IF(D264="SING",(A264-A263)/2*Model!$W$7*(-SIN(Wellpath!$M264+Wellpath!$Q264) / GField),Model!$W$7*((drdp!B264)*'ABXY-TI1S'!$B264+(drdp!E264)*'ABXY-TI1S'!$C264+(drdp!H264)*'ABXY-TI1S'!$D264))</f>
        <v>0</v>
      </c>
      <c r="I264" s="18">
        <f>IF(D264="SING",(A264-A263)/2*Model!$W$7*(COS(Wellpath!$M264+Wellpath!$Q264) / GField),Model!$W$7*((drdp!C264)*'ABXY-TI1S'!$B264+(drdp!F264)*'ABXY-TI1S'!$C264+(drdp!I264)*'ABXY-TI1S'!$D264))</f>
        <v>0</v>
      </c>
      <c r="J264" s="18">
        <f>IF(D264="SING",0,Model!$W$7*((drdp!D264)*'ABXY-TI1S'!$B264+(drdp!G264)*'ABXY-TI1S'!$C264+(drdp!J264)*'ABXY-TI1S'!$D264))</f>
        <v>0</v>
      </c>
      <c r="K264" s="21">
        <f>SUM(E$3:E263)+H264</f>
        <v>0.17403456935221862</v>
      </c>
      <c r="L264" s="21">
        <f>SUM(F$3:F263)+I264</f>
        <v>-0.32205234499673907</v>
      </c>
      <c r="M264" s="21">
        <f>SUM(G$3:G263)+J264</f>
        <v>0.20662709844410332</v>
      </c>
      <c r="N264" s="21"/>
      <c r="O264" s="21"/>
      <c r="P264" s="21"/>
      <c r="Q264" s="19">
        <f t="shared" si="25"/>
        <v>3.0288031329612192E-2</v>
      </c>
      <c r="R264" s="19">
        <f t="shared" si="26"/>
        <v>0.10371771291789865</v>
      </c>
      <c r="S264" s="19">
        <f t="shared" si="27"/>
        <v>4.2694757811429167E-2</v>
      </c>
      <c r="T264" s="19">
        <f t="shared" si="28"/>
        <v>-5.6048241170379619E-2</v>
      </c>
      <c r="U264" s="19">
        <f t="shared" si="29"/>
        <v>3.5960258094218003E-2</v>
      </c>
      <c r="V264" s="19">
        <f t="shared" si="30"/>
        <v>-6.6544741593795531E-2</v>
      </c>
    </row>
    <row r="265" spans="1:22" x14ac:dyDescent="0.25">
      <c r="A265" s="26">
        <f>Wellpath!E265</f>
        <v>0</v>
      </c>
      <c r="B265" s="22">
        <v>0</v>
      </c>
      <c r="C265" s="22">
        <f>-COS(Wellpath!L265) / GField</f>
        <v>-0.10197162129779283</v>
      </c>
      <c r="D265" s="22">
        <f>(TAN(Dip) * COS(Wellpath!L265) * SIN(Wellpath!O265)) / GField</f>
        <v>0</v>
      </c>
      <c r="E265" s="20">
        <f>IF(D265="SING",(A266-A264)/2*Model!$W$7*(-SIN(Wellpath!$M265+Wellpath!$Q265) / GField),Model!$W$7*((drdp!B265+drdp!K265)*'ABXY-TI1S'!$B265+(drdp!E265+drdp!N265)*'ABXY-TI1S'!$C265+(drdp!H265+drdp!Q265)*'ABXY-TI1S'!$D265))</f>
        <v>0</v>
      </c>
      <c r="F265" s="20">
        <f>IF(D265="SING",(A266-A264)/2*Model!$W$7*(COS(Wellpath!$M265+Wellpath!$Q265) / GField),Model!$W$7*((drdp!C265+drdp!L265)*'ABXY-TI1S'!$B265+(drdp!F265+drdp!O265)*'ABXY-TI1S'!$C265+(drdp!I265+drdp!R265)*'ABXY-TI1S'!$D265))</f>
        <v>0</v>
      </c>
      <c r="G265" s="20">
        <f>IF(D265="SING",0,Model!$W$7*((drdp!D265+drdp!M265)*'ABXY-TI1S'!$B265+(drdp!G265+drdp!P265)*'ABXY-TI1S'!$C265+(drdp!J265+drdp!S265)*'ABXY-TI1S'!$D265))</f>
        <v>0</v>
      </c>
      <c r="H265" s="18">
        <f>IF(D265="SING",(A265-A264)/2*Model!$W$7*(-SIN(Wellpath!$M265+Wellpath!$Q265) / GField),Model!$W$7*((drdp!B265)*'ABXY-TI1S'!$B265+(drdp!E265)*'ABXY-TI1S'!$C265+(drdp!H265)*'ABXY-TI1S'!$D265))</f>
        <v>0</v>
      </c>
      <c r="I265" s="18">
        <f>IF(D265="SING",(A265-A264)/2*Model!$W$7*(COS(Wellpath!$M265+Wellpath!$Q265) / GField),Model!$W$7*((drdp!C265)*'ABXY-TI1S'!$B265+(drdp!F265)*'ABXY-TI1S'!$C265+(drdp!I265)*'ABXY-TI1S'!$D265))</f>
        <v>0</v>
      </c>
      <c r="J265" s="18">
        <f>IF(D265="SING",0,Model!$W$7*((drdp!D265)*'ABXY-TI1S'!$B265+(drdp!G265)*'ABXY-TI1S'!$C265+(drdp!J265)*'ABXY-TI1S'!$D265))</f>
        <v>0</v>
      </c>
      <c r="K265" s="21">
        <f>SUM(E$3:E264)+H265</f>
        <v>0.17403456935221862</v>
      </c>
      <c r="L265" s="21">
        <f>SUM(F$3:F264)+I265</f>
        <v>-0.32205234499673907</v>
      </c>
      <c r="M265" s="21">
        <f>SUM(G$3:G264)+J265</f>
        <v>0.20662709844410332</v>
      </c>
      <c r="N265" s="21"/>
      <c r="O265" s="21"/>
      <c r="P265" s="21"/>
      <c r="Q265" s="19">
        <f t="shared" si="25"/>
        <v>3.0288031329612192E-2</v>
      </c>
      <c r="R265" s="19">
        <f t="shared" si="26"/>
        <v>0.10371771291789865</v>
      </c>
      <c r="S265" s="19">
        <f t="shared" si="27"/>
        <v>4.2694757811429167E-2</v>
      </c>
      <c r="T265" s="19">
        <f t="shared" si="28"/>
        <v>-5.6048241170379619E-2</v>
      </c>
      <c r="U265" s="19">
        <f t="shared" si="29"/>
        <v>3.5960258094218003E-2</v>
      </c>
      <c r="V265" s="19">
        <f t="shared" si="30"/>
        <v>-6.6544741593795531E-2</v>
      </c>
    </row>
    <row r="266" spans="1:22" x14ac:dyDescent="0.25">
      <c r="A266" s="26">
        <f>Wellpath!E266</f>
        <v>0</v>
      </c>
      <c r="B266" s="22">
        <v>0</v>
      </c>
      <c r="C266" s="22">
        <f>-COS(Wellpath!L266) / GField</f>
        <v>-0.10197162129779283</v>
      </c>
      <c r="D266" s="22">
        <f>(TAN(Dip) * COS(Wellpath!L266) * SIN(Wellpath!O266)) / GField</f>
        <v>0</v>
      </c>
      <c r="E266" s="20">
        <f>IF(D266="SING",(A267-A265)/2*Model!$W$7*(-SIN(Wellpath!$M266+Wellpath!$Q266) / GField),Model!$W$7*((drdp!B266+drdp!K266)*'ABXY-TI1S'!$B266+(drdp!E266+drdp!N266)*'ABXY-TI1S'!$C266+(drdp!H266+drdp!Q266)*'ABXY-TI1S'!$D266))</f>
        <v>0</v>
      </c>
      <c r="F266" s="20">
        <f>IF(D266="SING",(A267-A265)/2*Model!$W$7*(COS(Wellpath!$M266+Wellpath!$Q266) / GField),Model!$W$7*((drdp!C266+drdp!L266)*'ABXY-TI1S'!$B266+(drdp!F266+drdp!O266)*'ABXY-TI1S'!$C266+(drdp!I266+drdp!R266)*'ABXY-TI1S'!$D266))</f>
        <v>0</v>
      </c>
      <c r="G266" s="20">
        <f>IF(D266="SING",0,Model!$W$7*((drdp!D266+drdp!M266)*'ABXY-TI1S'!$B266+(drdp!G266+drdp!P266)*'ABXY-TI1S'!$C266+(drdp!J266+drdp!S266)*'ABXY-TI1S'!$D266))</f>
        <v>0</v>
      </c>
      <c r="H266" s="18">
        <f>IF(D266="SING",(A266-A265)/2*Model!$W$7*(-SIN(Wellpath!$M266+Wellpath!$Q266) / GField),Model!$W$7*((drdp!B266)*'ABXY-TI1S'!$B266+(drdp!E266)*'ABXY-TI1S'!$C266+(drdp!H266)*'ABXY-TI1S'!$D266))</f>
        <v>0</v>
      </c>
      <c r="I266" s="18">
        <f>IF(D266="SING",(A266-A265)/2*Model!$W$7*(COS(Wellpath!$M266+Wellpath!$Q266) / GField),Model!$W$7*((drdp!C266)*'ABXY-TI1S'!$B266+(drdp!F266)*'ABXY-TI1S'!$C266+(drdp!I266)*'ABXY-TI1S'!$D266))</f>
        <v>0</v>
      </c>
      <c r="J266" s="18">
        <f>IF(D266="SING",0,Model!$W$7*((drdp!D266)*'ABXY-TI1S'!$B266+(drdp!G266)*'ABXY-TI1S'!$C266+(drdp!J266)*'ABXY-TI1S'!$D266))</f>
        <v>0</v>
      </c>
      <c r="K266" s="21">
        <f>SUM(E$3:E265)+H266</f>
        <v>0.17403456935221862</v>
      </c>
      <c r="L266" s="21">
        <f>SUM(F$3:F265)+I266</f>
        <v>-0.32205234499673907</v>
      </c>
      <c r="M266" s="21">
        <f>SUM(G$3:G265)+J266</f>
        <v>0.20662709844410332</v>
      </c>
      <c r="N266" s="21"/>
      <c r="O266" s="21"/>
      <c r="P266" s="21"/>
      <c r="Q266" s="19">
        <f t="shared" si="25"/>
        <v>3.0288031329612192E-2</v>
      </c>
      <c r="R266" s="19">
        <f t="shared" si="26"/>
        <v>0.10371771291789865</v>
      </c>
      <c r="S266" s="19">
        <f t="shared" si="27"/>
        <v>4.2694757811429167E-2</v>
      </c>
      <c r="T266" s="19">
        <f t="shared" si="28"/>
        <v>-5.6048241170379619E-2</v>
      </c>
      <c r="U266" s="19">
        <f t="shared" si="29"/>
        <v>3.5960258094218003E-2</v>
      </c>
      <c r="V266" s="19">
        <f t="shared" si="30"/>
        <v>-6.6544741593795531E-2</v>
      </c>
    </row>
    <row r="267" spans="1:22" x14ac:dyDescent="0.25">
      <c r="A267" s="26">
        <f>Wellpath!E267</f>
        <v>0</v>
      </c>
      <c r="B267" s="22">
        <v>0</v>
      </c>
      <c r="C267" s="22">
        <f>-COS(Wellpath!L267) / GField</f>
        <v>-0.10197162129779283</v>
      </c>
      <c r="D267" s="22">
        <f>(TAN(Dip) * COS(Wellpath!L267) * SIN(Wellpath!O267)) / GField</f>
        <v>0</v>
      </c>
      <c r="E267" s="20">
        <f>IF(D267="SING",(A268-A266)/2*Model!$W$7*(-SIN(Wellpath!$M267+Wellpath!$Q267) / GField),Model!$W$7*((drdp!B267+drdp!K267)*'ABXY-TI1S'!$B267+(drdp!E267+drdp!N267)*'ABXY-TI1S'!$C267+(drdp!H267+drdp!Q267)*'ABXY-TI1S'!$D267))</f>
        <v>0</v>
      </c>
      <c r="F267" s="20">
        <f>IF(D267="SING",(A268-A266)/2*Model!$W$7*(COS(Wellpath!$M267+Wellpath!$Q267) / GField),Model!$W$7*((drdp!C267+drdp!L267)*'ABXY-TI1S'!$B267+(drdp!F267+drdp!O267)*'ABXY-TI1S'!$C267+(drdp!I267+drdp!R267)*'ABXY-TI1S'!$D267))</f>
        <v>0</v>
      </c>
      <c r="G267" s="20">
        <f>IF(D267="SING",0,Model!$W$7*((drdp!D267+drdp!M267)*'ABXY-TI1S'!$B267+(drdp!G267+drdp!P267)*'ABXY-TI1S'!$C267+(drdp!J267+drdp!S267)*'ABXY-TI1S'!$D267))</f>
        <v>0</v>
      </c>
      <c r="H267" s="18">
        <f>IF(D267="SING",(A267-A266)/2*Model!$W$7*(-SIN(Wellpath!$M267+Wellpath!$Q267) / GField),Model!$W$7*((drdp!B267)*'ABXY-TI1S'!$B267+(drdp!E267)*'ABXY-TI1S'!$C267+(drdp!H267)*'ABXY-TI1S'!$D267))</f>
        <v>0</v>
      </c>
      <c r="I267" s="18">
        <f>IF(D267="SING",(A267-A266)/2*Model!$W$7*(COS(Wellpath!$M267+Wellpath!$Q267) / GField),Model!$W$7*((drdp!C267)*'ABXY-TI1S'!$B267+(drdp!F267)*'ABXY-TI1S'!$C267+(drdp!I267)*'ABXY-TI1S'!$D267))</f>
        <v>0</v>
      </c>
      <c r="J267" s="18">
        <f>IF(D267="SING",0,Model!$W$7*((drdp!D267)*'ABXY-TI1S'!$B267+(drdp!G267)*'ABXY-TI1S'!$C267+(drdp!J267)*'ABXY-TI1S'!$D267))</f>
        <v>0</v>
      </c>
      <c r="K267" s="21">
        <f>SUM(E$3:E266)+H267</f>
        <v>0.17403456935221862</v>
      </c>
      <c r="L267" s="21">
        <f>SUM(F$3:F266)+I267</f>
        <v>-0.32205234499673907</v>
      </c>
      <c r="M267" s="21">
        <f>SUM(G$3:G266)+J267</f>
        <v>0.20662709844410332</v>
      </c>
      <c r="N267" s="21"/>
      <c r="O267" s="21"/>
      <c r="P267" s="21"/>
      <c r="Q267" s="19">
        <f t="shared" si="25"/>
        <v>3.0288031329612192E-2</v>
      </c>
      <c r="R267" s="19">
        <f t="shared" si="26"/>
        <v>0.10371771291789865</v>
      </c>
      <c r="S267" s="19">
        <f t="shared" si="27"/>
        <v>4.2694757811429167E-2</v>
      </c>
      <c r="T267" s="19">
        <f t="shared" si="28"/>
        <v>-5.6048241170379619E-2</v>
      </c>
      <c r="U267" s="19">
        <f t="shared" si="29"/>
        <v>3.5960258094218003E-2</v>
      </c>
      <c r="V267" s="19">
        <f t="shared" si="30"/>
        <v>-6.6544741593795531E-2</v>
      </c>
    </row>
    <row r="268" spans="1:22" x14ac:dyDescent="0.25">
      <c r="A268" s="26">
        <f>Wellpath!E268</f>
        <v>0</v>
      </c>
      <c r="B268" s="22">
        <v>0</v>
      </c>
      <c r="C268" s="22">
        <f>-COS(Wellpath!L268) / GField</f>
        <v>-0.10197162129779283</v>
      </c>
      <c r="D268" s="22">
        <f>(TAN(Dip) * COS(Wellpath!L268) * SIN(Wellpath!O268)) / GField</f>
        <v>0</v>
      </c>
      <c r="E268" s="20">
        <f>IF(D268="SING",(A269-A267)/2*Model!$W$7*(-SIN(Wellpath!$M268+Wellpath!$Q268) / GField),Model!$W$7*((drdp!B268+drdp!K268)*'ABXY-TI1S'!$B268+(drdp!E268+drdp!N268)*'ABXY-TI1S'!$C268+(drdp!H268+drdp!Q268)*'ABXY-TI1S'!$D268))</f>
        <v>0</v>
      </c>
      <c r="F268" s="20">
        <f>IF(D268="SING",(A269-A267)/2*Model!$W$7*(COS(Wellpath!$M268+Wellpath!$Q268) / GField),Model!$W$7*((drdp!C268+drdp!L268)*'ABXY-TI1S'!$B268+(drdp!F268+drdp!O268)*'ABXY-TI1S'!$C268+(drdp!I268+drdp!R268)*'ABXY-TI1S'!$D268))</f>
        <v>0</v>
      </c>
      <c r="G268" s="20">
        <f>IF(D268="SING",0,Model!$W$7*((drdp!D268+drdp!M268)*'ABXY-TI1S'!$B268+(drdp!G268+drdp!P268)*'ABXY-TI1S'!$C268+(drdp!J268+drdp!S268)*'ABXY-TI1S'!$D268))</f>
        <v>0</v>
      </c>
      <c r="H268" s="18">
        <f>IF(D268="SING",(A268-A267)/2*Model!$W$7*(-SIN(Wellpath!$M268+Wellpath!$Q268) / GField),Model!$W$7*((drdp!B268)*'ABXY-TI1S'!$B268+(drdp!E268)*'ABXY-TI1S'!$C268+(drdp!H268)*'ABXY-TI1S'!$D268))</f>
        <v>0</v>
      </c>
      <c r="I268" s="18">
        <f>IF(D268="SING",(A268-A267)/2*Model!$W$7*(COS(Wellpath!$M268+Wellpath!$Q268) / GField),Model!$W$7*((drdp!C268)*'ABXY-TI1S'!$B268+(drdp!F268)*'ABXY-TI1S'!$C268+(drdp!I268)*'ABXY-TI1S'!$D268))</f>
        <v>0</v>
      </c>
      <c r="J268" s="18">
        <f>IF(D268="SING",0,Model!$W$7*((drdp!D268)*'ABXY-TI1S'!$B268+(drdp!G268)*'ABXY-TI1S'!$C268+(drdp!J268)*'ABXY-TI1S'!$D268))</f>
        <v>0</v>
      </c>
      <c r="K268" s="21">
        <f>SUM(E$3:E267)+H268</f>
        <v>0.17403456935221862</v>
      </c>
      <c r="L268" s="21">
        <f>SUM(F$3:F267)+I268</f>
        <v>-0.32205234499673907</v>
      </c>
      <c r="M268" s="21">
        <f>SUM(G$3:G267)+J268</f>
        <v>0.20662709844410332</v>
      </c>
      <c r="N268" s="21"/>
      <c r="O268" s="21"/>
      <c r="P268" s="21"/>
      <c r="Q268" s="19">
        <f t="shared" si="25"/>
        <v>3.0288031329612192E-2</v>
      </c>
      <c r="R268" s="19">
        <f t="shared" si="26"/>
        <v>0.10371771291789865</v>
      </c>
      <c r="S268" s="19">
        <f t="shared" si="27"/>
        <v>4.2694757811429167E-2</v>
      </c>
      <c r="T268" s="19">
        <f t="shared" si="28"/>
        <v>-5.6048241170379619E-2</v>
      </c>
      <c r="U268" s="19">
        <f t="shared" si="29"/>
        <v>3.5960258094218003E-2</v>
      </c>
      <c r="V268" s="19">
        <f t="shared" si="30"/>
        <v>-6.6544741593795531E-2</v>
      </c>
    </row>
    <row r="269" spans="1:22" x14ac:dyDescent="0.25">
      <c r="A269" s="26">
        <f>Wellpath!E269</f>
        <v>0</v>
      </c>
      <c r="B269" s="22">
        <v>0</v>
      </c>
      <c r="C269" s="22">
        <f>-COS(Wellpath!L269) / GField</f>
        <v>-0.10197162129779283</v>
      </c>
      <c r="D269" s="22">
        <f>(TAN(Dip) * COS(Wellpath!L269) * SIN(Wellpath!O269)) / GField</f>
        <v>0</v>
      </c>
      <c r="E269" s="20">
        <f>IF(D269="SING",(A270-A268)/2*Model!$W$7*(-SIN(Wellpath!$M269+Wellpath!$Q269) / GField),Model!$W$7*((drdp!B269+drdp!K269)*'ABXY-TI1S'!$B269+(drdp!E269+drdp!N269)*'ABXY-TI1S'!$C269+(drdp!H269+drdp!Q269)*'ABXY-TI1S'!$D269))</f>
        <v>0</v>
      </c>
      <c r="F269" s="20">
        <f>IF(D269="SING",(A270-A268)/2*Model!$W$7*(COS(Wellpath!$M269+Wellpath!$Q269) / GField),Model!$W$7*((drdp!C269+drdp!L269)*'ABXY-TI1S'!$B269+(drdp!F269+drdp!O269)*'ABXY-TI1S'!$C269+(drdp!I269+drdp!R269)*'ABXY-TI1S'!$D269))</f>
        <v>0</v>
      </c>
      <c r="G269" s="20">
        <f>IF(D269="SING",0,Model!$W$7*((drdp!D269+drdp!M269)*'ABXY-TI1S'!$B269+(drdp!G269+drdp!P269)*'ABXY-TI1S'!$C269+(drdp!J269+drdp!S269)*'ABXY-TI1S'!$D269))</f>
        <v>0</v>
      </c>
      <c r="H269" s="18">
        <f>IF(D269="SING",(A269-A268)/2*Model!$W$7*(-SIN(Wellpath!$M269+Wellpath!$Q269) / GField),Model!$W$7*((drdp!B269)*'ABXY-TI1S'!$B269+(drdp!E269)*'ABXY-TI1S'!$C269+(drdp!H269)*'ABXY-TI1S'!$D269))</f>
        <v>0</v>
      </c>
      <c r="I269" s="18">
        <f>IF(D269="SING",(A269-A268)/2*Model!$W$7*(COS(Wellpath!$M269+Wellpath!$Q269) / GField),Model!$W$7*((drdp!C269)*'ABXY-TI1S'!$B269+(drdp!F269)*'ABXY-TI1S'!$C269+(drdp!I269)*'ABXY-TI1S'!$D269))</f>
        <v>0</v>
      </c>
      <c r="J269" s="18">
        <f>IF(D269="SING",0,Model!$W$7*((drdp!D269)*'ABXY-TI1S'!$B269+(drdp!G269)*'ABXY-TI1S'!$C269+(drdp!J269)*'ABXY-TI1S'!$D269))</f>
        <v>0</v>
      </c>
      <c r="K269" s="21">
        <f>SUM(E$3:E268)+H269</f>
        <v>0.17403456935221862</v>
      </c>
      <c r="L269" s="21">
        <f>SUM(F$3:F268)+I269</f>
        <v>-0.32205234499673907</v>
      </c>
      <c r="M269" s="21">
        <f>SUM(G$3:G268)+J269</f>
        <v>0.20662709844410332</v>
      </c>
      <c r="N269" s="21"/>
      <c r="O269" s="21"/>
      <c r="P269" s="21"/>
      <c r="Q269" s="19">
        <f t="shared" si="25"/>
        <v>3.0288031329612192E-2</v>
      </c>
      <c r="R269" s="19">
        <f t="shared" si="26"/>
        <v>0.10371771291789865</v>
      </c>
      <c r="S269" s="19">
        <f t="shared" si="27"/>
        <v>4.2694757811429167E-2</v>
      </c>
      <c r="T269" s="19">
        <f t="shared" si="28"/>
        <v>-5.6048241170379619E-2</v>
      </c>
      <c r="U269" s="19">
        <f t="shared" si="29"/>
        <v>3.5960258094218003E-2</v>
      </c>
      <c r="V269" s="19">
        <f t="shared" si="30"/>
        <v>-6.6544741593795531E-2</v>
      </c>
    </row>
    <row r="270" spans="1:22" x14ac:dyDescent="0.25">
      <c r="A270" s="26">
        <f>Wellpath!E270</f>
        <v>0</v>
      </c>
      <c r="B270" s="22">
        <v>0</v>
      </c>
      <c r="C270" s="22">
        <f>-COS(Wellpath!L270) / GField</f>
        <v>-0.10197162129779283</v>
      </c>
      <c r="D270" s="22">
        <f>(TAN(Dip) * COS(Wellpath!L270) * SIN(Wellpath!O270)) / GField</f>
        <v>0</v>
      </c>
      <c r="E270" s="20">
        <f>IF(D270="SING",(A271-A269)/2*Model!$W$7*(-SIN(Wellpath!$M270+Wellpath!$Q270) / GField),Model!$W$7*((drdp!B270+drdp!K270)*'ABXY-TI1S'!$B270+(drdp!E270+drdp!N270)*'ABXY-TI1S'!$C270+(drdp!H270+drdp!Q270)*'ABXY-TI1S'!$D270))</f>
        <v>0</v>
      </c>
      <c r="F270" s="20">
        <f>IF(D270="SING",(A271-A269)/2*Model!$W$7*(COS(Wellpath!$M270+Wellpath!$Q270) / GField),Model!$W$7*((drdp!C270+drdp!L270)*'ABXY-TI1S'!$B270+(drdp!F270+drdp!O270)*'ABXY-TI1S'!$C270+(drdp!I270+drdp!R270)*'ABXY-TI1S'!$D270))</f>
        <v>0</v>
      </c>
      <c r="G270" s="20">
        <f>IF(D270="SING",0,Model!$W$7*((drdp!D270+drdp!M270)*'ABXY-TI1S'!$B270+(drdp!G270+drdp!P270)*'ABXY-TI1S'!$C270+(drdp!J270+drdp!S270)*'ABXY-TI1S'!$D270))</f>
        <v>0</v>
      </c>
      <c r="H270" s="18">
        <f>IF(D270="SING",(A270-A269)/2*Model!$W$7*(-SIN(Wellpath!$M270+Wellpath!$Q270) / GField),Model!$W$7*((drdp!B270)*'ABXY-TI1S'!$B270+(drdp!E270)*'ABXY-TI1S'!$C270+(drdp!H270)*'ABXY-TI1S'!$D270))</f>
        <v>0</v>
      </c>
      <c r="I270" s="18">
        <f>IF(D270="SING",(A270-A269)/2*Model!$W$7*(COS(Wellpath!$M270+Wellpath!$Q270) / GField),Model!$W$7*((drdp!C270)*'ABXY-TI1S'!$B270+(drdp!F270)*'ABXY-TI1S'!$C270+(drdp!I270)*'ABXY-TI1S'!$D270))</f>
        <v>0</v>
      </c>
      <c r="J270" s="18">
        <f>IF(D270="SING",0,Model!$W$7*((drdp!D270)*'ABXY-TI1S'!$B270+(drdp!G270)*'ABXY-TI1S'!$C270+(drdp!J270)*'ABXY-TI1S'!$D270))</f>
        <v>0</v>
      </c>
      <c r="K270" s="21">
        <f>SUM(E$3:E269)+H270</f>
        <v>0.17403456935221862</v>
      </c>
      <c r="L270" s="21">
        <f>SUM(F$3:F269)+I270</f>
        <v>-0.32205234499673907</v>
      </c>
      <c r="M270" s="21">
        <f>SUM(G$3:G269)+J270</f>
        <v>0.20662709844410332</v>
      </c>
      <c r="N270" s="21"/>
      <c r="O270" s="21"/>
      <c r="P270" s="21"/>
      <c r="Q270" s="19">
        <f t="shared" si="25"/>
        <v>3.0288031329612192E-2</v>
      </c>
      <c r="R270" s="19">
        <f t="shared" si="26"/>
        <v>0.10371771291789865</v>
      </c>
      <c r="S270" s="19">
        <f t="shared" si="27"/>
        <v>4.2694757811429167E-2</v>
      </c>
      <c r="T270" s="19">
        <f t="shared" si="28"/>
        <v>-5.6048241170379619E-2</v>
      </c>
      <c r="U270" s="19">
        <f t="shared" si="29"/>
        <v>3.5960258094218003E-2</v>
      </c>
      <c r="V270" s="19">
        <f t="shared" si="30"/>
        <v>-6.6544741593795531E-2</v>
      </c>
    </row>
    <row r="271" spans="1:22" x14ac:dyDescent="0.25">
      <c r="A271" s="26">
        <f>Wellpath!E271</f>
        <v>0</v>
      </c>
      <c r="B271" s="22">
        <v>0</v>
      </c>
      <c r="C271" s="22">
        <f>-COS(Wellpath!L271) / GField</f>
        <v>-0.10197162129779283</v>
      </c>
      <c r="D271" s="22">
        <f>(TAN(Dip) * COS(Wellpath!L271) * SIN(Wellpath!O271)) / GField</f>
        <v>0</v>
      </c>
      <c r="E271" s="20">
        <f>IF(D271="SING",(A272-A270)/2*Model!$W$7*(-SIN(Wellpath!$M271+Wellpath!$Q271) / GField),Model!$W$7*((drdp!B271+drdp!K271)*'ABXY-TI1S'!$B271+(drdp!E271+drdp!N271)*'ABXY-TI1S'!$C271+(drdp!H271+drdp!Q271)*'ABXY-TI1S'!$D271))</f>
        <v>0</v>
      </c>
      <c r="F271" s="20">
        <f>IF(D271="SING",(A272-A270)/2*Model!$W$7*(COS(Wellpath!$M271+Wellpath!$Q271) / GField),Model!$W$7*((drdp!C271+drdp!L271)*'ABXY-TI1S'!$B271+(drdp!F271+drdp!O271)*'ABXY-TI1S'!$C271+(drdp!I271+drdp!R271)*'ABXY-TI1S'!$D271))</f>
        <v>0</v>
      </c>
      <c r="G271" s="20">
        <f>IF(D271="SING",0,Model!$W$7*((drdp!D271+drdp!M271)*'ABXY-TI1S'!$B271+(drdp!G271+drdp!P271)*'ABXY-TI1S'!$C271+(drdp!J271+drdp!S271)*'ABXY-TI1S'!$D271))</f>
        <v>0</v>
      </c>
      <c r="H271" s="18">
        <f>IF(D271="SING",(A271-A270)/2*Model!$W$7*(-SIN(Wellpath!$M271+Wellpath!$Q271) / GField),Model!$W$7*((drdp!B271)*'ABXY-TI1S'!$B271+(drdp!E271)*'ABXY-TI1S'!$C271+(drdp!H271)*'ABXY-TI1S'!$D271))</f>
        <v>0</v>
      </c>
      <c r="I271" s="18">
        <f>IF(D271="SING",(A271-A270)/2*Model!$W$7*(COS(Wellpath!$M271+Wellpath!$Q271) / GField),Model!$W$7*((drdp!C271)*'ABXY-TI1S'!$B271+(drdp!F271)*'ABXY-TI1S'!$C271+(drdp!I271)*'ABXY-TI1S'!$D271))</f>
        <v>0</v>
      </c>
      <c r="J271" s="18">
        <f>IF(D271="SING",0,Model!$W$7*((drdp!D271)*'ABXY-TI1S'!$B271+(drdp!G271)*'ABXY-TI1S'!$C271+(drdp!J271)*'ABXY-TI1S'!$D271))</f>
        <v>0</v>
      </c>
      <c r="K271" s="21">
        <f>SUM(E$3:E270)+H271</f>
        <v>0.17403456935221862</v>
      </c>
      <c r="L271" s="21">
        <f>SUM(F$3:F270)+I271</f>
        <v>-0.32205234499673907</v>
      </c>
      <c r="M271" s="21">
        <f>SUM(G$3:G270)+J271</f>
        <v>0.20662709844410332</v>
      </c>
      <c r="N271" s="21"/>
      <c r="O271" s="21"/>
      <c r="P271" s="21"/>
      <c r="Q271" s="19">
        <f t="shared" ref="Q271" si="31">K271^2</f>
        <v>3.0288031329612192E-2</v>
      </c>
      <c r="R271" s="19">
        <f t="shared" ref="R271" si="32">L271^2</f>
        <v>0.10371771291789865</v>
      </c>
      <c r="S271" s="19">
        <f t="shared" ref="S271" si="33">M271^2</f>
        <v>4.2694757811429167E-2</v>
      </c>
      <c r="T271" s="19">
        <f t="shared" ref="T271" si="34">K271*L271</f>
        <v>-5.6048241170379619E-2</v>
      </c>
      <c r="U271" s="19">
        <f t="shared" ref="U271" si="35">K271*M271</f>
        <v>3.5960258094218003E-2</v>
      </c>
      <c r="V271" s="19">
        <f t="shared" ref="V271" si="36">L271*M271</f>
        <v>-6.6544741593795531E-2</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59999389629810485"/>
  </sheetPr>
  <dimension ref="A1:Y271"/>
  <sheetViews>
    <sheetView workbookViewId="0">
      <pane ySplit="2" topLeftCell="A3" activePane="bottomLeft" state="frozen"/>
      <selection activeCell="H39" sqref="H39"/>
      <selection pane="bottomLeft" activeCell="N4" sqref="N4"/>
    </sheetView>
  </sheetViews>
  <sheetFormatPr defaultColWidth="9.140625" defaultRowHeight="15" x14ac:dyDescent="0.25"/>
  <cols>
    <col min="1" max="1" width="9.140625" style="1"/>
    <col min="2" max="2" width="9.5703125" style="22" bestFit="1" customWidth="1"/>
    <col min="3" max="3" width="22" style="22" bestFit="1" customWidth="1"/>
    <col min="4"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5"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5"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5" x14ac:dyDescent="0.25">
      <c r="A3" s="26">
        <f>Wellpath!E3</f>
        <v>0</v>
      </c>
      <c r="B3" s="22">
        <v>0</v>
      </c>
      <c r="C3" s="22">
        <v>0</v>
      </c>
      <c r="D3" s="22" t="str">
        <f>IF(ABS(Wellpath!$L3)&lt;VerticalInc,"SING",((TAN((PI()/ 2) - Wellpath!$L3)) - TAN(Dip) * COS(Wellpath!$O3)) / GField)</f>
        <v>SING</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c r="X3" s="25"/>
      <c r="Y3" s="25"/>
    </row>
    <row r="4" spans="1:25" x14ac:dyDescent="0.25">
      <c r="A4" s="26">
        <f>Wellpath!E4</f>
        <v>100</v>
      </c>
      <c r="B4" s="22">
        <v>0</v>
      </c>
      <c r="C4" s="22">
        <v>0</v>
      </c>
      <c r="D4" s="22" t="str">
        <f>IF(ABS(Wellpath!$L4)&lt;VerticalInc,"SING",((TAN((PI()/ 2) - Wellpath!$L4)) - TAN(Dip) * COS(Wellpath!$O4)) / GField)</f>
        <v>SING</v>
      </c>
      <c r="E4" s="20">
        <f>IF(D4="SING",(Wellpath!K5+Wellpath!K4-2*Wellpath!K3)/2*Model!$W$8*(-SIN(Wellpath!M4)) / GField,Model!$W$8*((drdp!B4+drdp!K4)*'ABXY-TI2S'!$B4+(drdp!E4+drdp!N4)*'ABXY-TI2S'!$C4+(drdp!H4+drdp!Q4)*'ABXY-TI2S'!$D4))</f>
        <v>0</v>
      </c>
      <c r="F4" s="20">
        <f>IF(D4="SING",(Wellpath!K5+Wellpath!K4-2*Wellpath!K3)/2*Model!$W$8*(COS(Wellpath!$M4) / GField),Model!$W$8*((drdp!C4+drdp!L4)*'ABXY-TI2S'!$B4+(drdp!F4+drdp!O4)*'ABXY-TI2S'!$C4+(drdp!I4+drdp!R4)*'ABXY-TI2S'!$D4))</f>
        <v>1.864857010294035E-2</v>
      </c>
      <c r="G4" s="20">
        <f>IF(D4="SING",0,Model!$W$8*((drdp!D4+drdp!M4)*'ABXY-TI2S'!$B4+(drdp!G4+drdp!P4)*'ABXY-TI2S'!$C4+(drdp!J4+drdp!S4)*'ABXY-TI2S'!$D4))</f>
        <v>0</v>
      </c>
      <c r="H4" s="18">
        <f>IF(D4="SING",(Wellpath!K4-Wellpath!K3)/2*Model!$W$8*(-SIN(Wellpath!$M4) / GField),Model!$W$8*((drdp!B4)*'ABXY-TI2S'!$B4+(drdp!E4)*'ABXY-TI2S'!$C4+(drdp!H4)*'ABXY-TI2S'!$D4))</f>
        <v>0</v>
      </c>
      <c r="I4" s="18">
        <f>IF(D4="SING",(Wellpath!K4-Wellpath!K3)*Model!$W$8*(COS(Wellpath!$M4) / GField),Model!$W$8*((drdp!C4)*'ABXY-TI2S'!$B4+(drdp!F4)*'ABXY-TI2S'!$C4+(drdp!I4)*'ABXY-TI2S'!$D4))</f>
        <v>1.2432380068626903E-2</v>
      </c>
      <c r="J4" s="18">
        <f>IF(D4="SING",0,Model!$W$8*((drdp!D4)*'ABXY-TI2S'!$B4+(drdp!G4)*'ABXY-TI2S'!$C4+(drdp!J4)*'ABXY-TI2S'!$D4))</f>
        <v>0</v>
      </c>
      <c r="K4" s="21">
        <f>SUM(E$3:E3)+H4</f>
        <v>0</v>
      </c>
      <c r="L4" s="21">
        <f>SUM(F$3:F3)+I4</f>
        <v>1.2432380068626903E-2</v>
      </c>
      <c r="M4" s="21">
        <f>SUM(G$3:G3)+J4</f>
        <v>0</v>
      </c>
      <c r="N4" s="21"/>
      <c r="O4" s="21"/>
      <c r="P4" s="21"/>
      <c r="Q4" s="19">
        <f t="shared" ref="Q4:S67" si="1">K4^2</f>
        <v>0</v>
      </c>
      <c r="R4" s="19">
        <f t="shared" si="0"/>
        <v>1.5456407417079146E-4</v>
      </c>
      <c r="S4" s="19">
        <f t="shared" si="0"/>
        <v>0</v>
      </c>
      <c r="T4" s="19">
        <f t="shared" ref="T4:T67" si="2">K4*L4</f>
        <v>0</v>
      </c>
      <c r="U4" s="19">
        <f t="shared" ref="U4:U67" si="3">K4*M4</f>
        <v>0</v>
      </c>
      <c r="V4" s="19">
        <f t="shared" ref="V4:V67" si="4">L4*M4</f>
        <v>0</v>
      </c>
      <c r="X4" s="95"/>
      <c r="Y4" s="95"/>
    </row>
    <row r="5" spans="1:25" x14ac:dyDescent="0.25">
      <c r="A5" s="26">
        <f>Wellpath!E5</f>
        <v>200</v>
      </c>
      <c r="B5" s="22">
        <v>0</v>
      </c>
      <c r="C5" s="22">
        <v>0</v>
      </c>
      <c r="D5" s="22" t="str">
        <f>IF(ABS(Wellpath!$L5)&lt;VerticalInc,"SING",((TAN((PI()/ 2) - Wellpath!$L5)) - TAN(Dip) * COS(Wellpath!$O5)) / GField)</f>
        <v>SING</v>
      </c>
      <c r="E5" s="20">
        <f>IF(D5="SING",(Wellpath!K6-Wellpath!K4)/2*Model!$W$8*(-SIN(Wellpath!M5)) / GField,Model!$W$8*((drdp!B5+drdp!K5)*'ABXY-TI2S'!$B5+(drdp!E5+drdp!N5)*'ABXY-TI2S'!$C5+(drdp!H5+drdp!Q5)*'ABXY-TI2S'!$D5))</f>
        <v>0</v>
      </c>
      <c r="F5" s="20">
        <f>IF(D5="SING",(Wellpath!K6-Wellpath!K4)/2*Model!$W$8*(COS(Wellpath!$M5) / GField),Model!$W$8*((drdp!C5+drdp!L5)*'ABXY-TI2S'!$B5+(drdp!F5+drdp!O5)*'ABXY-TI2S'!$C5+(drdp!I5+drdp!R5)*'ABXY-TI2S'!$D5))</f>
        <v>1.2432380068626901E-2</v>
      </c>
      <c r="G5" s="20">
        <f>IF(D5="SING",0,Model!$W$8*((drdp!D5+drdp!M5)*'ABXY-TI2S'!$B5+(drdp!G5+drdp!P5)*'ABXY-TI2S'!$C5+(drdp!J5+drdp!S5)*'ABXY-TI2S'!$D5))</f>
        <v>0</v>
      </c>
      <c r="H5" s="18">
        <f>IF(D5="SING",(Wellpath!K5-Wellpath!K4)/2*Model!$W$8*(-SIN(Wellpath!$M5) / GField),Model!$W$8*((drdp!B5)*'ABXY-TI2S'!$B5+(drdp!E5)*'ABXY-TI2S'!$C5+(drdp!H5)*'ABXY-TI2S'!$D5))</f>
        <v>0</v>
      </c>
      <c r="I5" s="18">
        <f>IF(D5="SING",(Wellpath!K5-Wellpath!K4)/2*Model!$W$8*(COS(Wellpath!$M5) / GField),Model!$W$8*((drdp!C5)*'ABXY-TI2S'!$B5+(drdp!F5)*'ABXY-TI2S'!$C5+(drdp!I5)*'ABXY-TI2S'!$D5))</f>
        <v>6.2161900343134513E-3</v>
      </c>
      <c r="J5" s="18">
        <f>IF(D5="SING",0,Model!$W$8*((drdp!D5)*'ABXY-TI2S'!$B5+(drdp!G5)*'ABXY-TI2S'!$C5+(drdp!J5)*'ABXY-TI2S'!$D5))</f>
        <v>0</v>
      </c>
      <c r="K5" s="21">
        <f>SUM(E$3:E4)+H5</f>
        <v>0</v>
      </c>
      <c r="L5" s="21">
        <f>SUM(F$3:F4)+I5</f>
        <v>2.4864760137253802E-2</v>
      </c>
      <c r="M5" s="21">
        <f>SUM(G$3:G4)+J5</f>
        <v>0</v>
      </c>
      <c r="N5" s="21"/>
      <c r="O5" s="21"/>
      <c r="P5" s="21"/>
      <c r="Q5" s="19">
        <f t="shared" si="1"/>
        <v>0</v>
      </c>
      <c r="R5" s="19">
        <f t="shared" si="0"/>
        <v>6.1825629668316574E-4</v>
      </c>
      <c r="S5" s="19">
        <f t="shared" si="0"/>
        <v>0</v>
      </c>
      <c r="T5" s="19">
        <f t="shared" si="2"/>
        <v>0</v>
      </c>
      <c r="U5" s="19">
        <f t="shared" si="3"/>
        <v>0</v>
      </c>
      <c r="V5" s="19">
        <f t="shared" si="4"/>
        <v>0</v>
      </c>
      <c r="X5" s="95"/>
      <c r="Y5" s="95"/>
    </row>
    <row r="6" spans="1:25" x14ac:dyDescent="0.25">
      <c r="A6" s="26">
        <f>Wellpath!E6</f>
        <v>300</v>
      </c>
      <c r="B6" s="22">
        <v>0</v>
      </c>
      <c r="C6" s="22">
        <v>0</v>
      </c>
      <c r="D6" s="22" t="str">
        <f>IF(ABS(Wellpath!$L6)&lt;VerticalInc,"SING",((TAN((PI()/ 2) - Wellpath!$L6)) - TAN(Dip) * COS(Wellpath!$O6)) / GField)</f>
        <v>SING</v>
      </c>
      <c r="E6" s="20">
        <f>IF(D6="SING",(Wellpath!K7-Wellpath!K5)/2*Model!$W$8*(-SIN(Wellpath!M6)) / GField,Model!$W$8*((drdp!B6+drdp!K6)*'ABXY-TI2S'!$B6+(drdp!E6+drdp!N6)*'ABXY-TI2S'!$C6+(drdp!H6+drdp!Q6)*'ABXY-TI2S'!$D6))</f>
        <v>0</v>
      </c>
      <c r="F6" s="20">
        <f>IF(D6="SING",(Wellpath!K7-Wellpath!K5)/2*Model!$W$8*(COS(Wellpath!$M6) / GField),Model!$W$8*((drdp!C6+drdp!L6)*'ABXY-TI2S'!$B6+(drdp!F6+drdp!O6)*'ABXY-TI2S'!$C6+(drdp!I6+drdp!R6)*'ABXY-TI2S'!$D6))</f>
        <v>1.2432380068626903E-2</v>
      </c>
      <c r="G6" s="20">
        <f>IF(D6="SING",0,Model!$W$8*((drdp!D6+drdp!M6)*'ABXY-TI2S'!$B6+(drdp!G6+drdp!P6)*'ABXY-TI2S'!$C6+(drdp!J6+drdp!S6)*'ABXY-TI2S'!$D6))</f>
        <v>0</v>
      </c>
      <c r="H6" s="18">
        <f>IF(D6="SING",(Wellpath!K6-Wellpath!K5)/2*Model!$W$8*(-SIN(Wellpath!$M6) / GField),Model!$W$8*((drdp!B6)*'ABXY-TI2S'!$B6+(drdp!E6)*'ABXY-TI2S'!$C6+(drdp!H6)*'ABXY-TI2S'!$D6))</f>
        <v>0</v>
      </c>
      <c r="I6" s="18">
        <f>IF(D6="SING",(Wellpath!K6-Wellpath!K5)/2*Model!$W$8*(COS(Wellpath!$M6) / GField),Model!$W$8*((drdp!C6)*'ABXY-TI2S'!$B6+(drdp!F6)*'ABXY-TI2S'!$C6+(drdp!I6)*'ABXY-TI2S'!$D6))</f>
        <v>6.2161900343134504E-3</v>
      </c>
      <c r="J6" s="18">
        <f>IF(D6="SING",0,Model!$W$8*((drdp!D6)*'ABXY-TI2S'!$B6+(drdp!G6)*'ABXY-TI2S'!$C6+(drdp!J6)*'ABXY-TI2S'!$D6))</f>
        <v>0</v>
      </c>
      <c r="K6" s="21">
        <f>SUM(E$3:E5)+H6</f>
        <v>0</v>
      </c>
      <c r="L6" s="21">
        <f>SUM(F$3:F5)+I6</f>
        <v>3.7297140205880701E-2</v>
      </c>
      <c r="M6" s="21">
        <f>SUM(G$3:G5)+J6</f>
        <v>0</v>
      </c>
      <c r="N6" s="21"/>
      <c r="O6" s="21"/>
      <c r="P6" s="21"/>
      <c r="Q6" s="19">
        <f t="shared" si="1"/>
        <v>0</v>
      </c>
      <c r="R6" s="19">
        <f t="shared" si="0"/>
        <v>1.3910766675371228E-3</v>
      </c>
      <c r="S6" s="19">
        <f t="shared" si="0"/>
        <v>0</v>
      </c>
      <c r="T6" s="19">
        <f t="shared" si="2"/>
        <v>0</v>
      </c>
      <c r="U6" s="19">
        <f t="shared" si="3"/>
        <v>0</v>
      </c>
      <c r="V6" s="19">
        <f t="shared" si="4"/>
        <v>0</v>
      </c>
      <c r="X6" s="95"/>
      <c r="Y6" s="95"/>
    </row>
    <row r="7" spans="1:25" x14ac:dyDescent="0.25">
      <c r="A7" s="26">
        <f>Wellpath!E7</f>
        <v>400</v>
      </c>
      <c r="B7" s="22">
        <v>0</v>
      </c>
      <c r="C7" s="22">
        <v>0</v>
      </c>
      <c r="D7" s="22" t="str">
        <f>IF(ABS(Wellpath!$L7)&lt;VerticalInc,"SING",((TAN((PI()/ 2) - Wellpath!$L7)) - TAN(Dip) * COS(Wellpath!$O7)) / GField)</f>
        <v>SING</v>
      </c>
      <c r="E7" s="20">
        <f>IF(D7="SING",(Wellpath!K8-Wellpath!K6)/2*Model!$W$8*(-SIN(Wellpath!M7)) / GField,Model!$W$8*((drdp!B7+drdp!K7)*'ABXY-TI2S'!$B7+(drdp!E7+drdp!N7)*'ABXY-TI2S'!$C7+(drdp!H7+drdp!Q7)*'ABXY-TI2S'!$D7))</f>
        <v>0</v>
      </c>
      <c r="F7" s="20">
        <f>IF(D7="SING",(Wellpath!K8-Wellpath!K6)/2*Model!$W$8*(COS(Wellpath!$M7) / GField),Model!$W$8*((drdp!C7+drdp!L7)*'ABXY-TI2S'!$B7+(drdp!F7+drdp!O7)*'ABXY-TI2S'!$C7+(drdp!I7+drdp!R7)*'ABXY-TI2S'!$D7))</f>
        <v>1.2432380068626903E-2</v>
      </c>
      <c r="G7" s="20">
        <f>IF(D7="SING",0,Model!$W$8*((drdp!D7+drdp!M7)*'ABXY-TI2S'!$B7+(drdp!G7+drdp!P7)*'ABXY-TI2S'!$C7+(drdp!J7+drdp!S7)*'ABXY-TI2S'!$D7))</f>
        <v>0</v>
      </c>
      <c r="H7" s="18">
        <f>IF(D7="SING",(Wellpath!K7-Wellpath!K6)/2*Model!$W$8*(-SIN(Wellpath!$M7) / GField),Model!$W$8*((drdp!B7)*'ABXY-TI2S'!$B7+(drdp!E7)*'ABXY-TI2S'!$C7+(drdp!H7)*'ABXY-TI2S'!$D7))</f>
        <v>0</v>
      </c>
      <c r="I7" s="18">
        <f>IF(D7="SING",(Wellpath!K7-Wellpath!K6)/2*Model!$W$8*(COS(Wellpath!$M7) / GField),Model!$W$8*((drdp!C7)*'ABXY-TI2S'!$B7+(drdp!F7)*'ABXY-TI2S'!$C7+(drdp!I7)*'ABXY-TI2S'!$D7))</f>
        <v>6.2161900343134513E-3</v>
      </c>
      <c r="J7" s="18">
        <f>IF(D7="SING",0,Model!$W$8*((drdp!D7)*'ABXY-TI2S'!$B7+(drdp!G7)*'ABXY-TI2S'!$C7+(drdp!J7)*'ABXY-TI2S'!$D7))</f>
        <v>0</v>
      </c>
      <c r="K7" s="21">
        <f>SUM(E$3:E6)+H7</f>
        <v>0</v>
      </c>
      <c r="L7" s="21">
        <f>SUM(F$3:F6)+I7</f>
        <v>4.9729520274507603E-2</v>
      </c>
      <c r="M7" s="21">
        <f>SUM(G$3:G6)+J7</f>
        <v>0</v>
      </c>
      <c r="N7" s="21"/>
      <c r="O7" s="21"/>
      <c r="P7" s="21"/>
      <c r="Q7" s="19">
        <f t="shared" si="1"/>
        <v>0</v>
      </c>
      <c r="R7" s="19">
        <f t="shared" si="0"/>
        <v>2.473025186732663E-3</v>
      </c>
      <c r="S7" s="19">
        <f t="shared" si="0"/>
        <v>0</v>
      </c>
      <c r="T7" s="19">
        <f t="shared" si="2"/>
        <v>0</v>
      </c>
      <c r="U7" s="19">
        <f t="shared" si="3"/>
        <v>0</v>
      </c>
      <c r="V7" s="19">
        <f t="shared" si="4"/>
        <v>0</v>
      </c>
      <c r="X7" s="95"/>
      <c r="Y7" s="95"/>
    </row>
    <row r="8" spans="1:25" x14ac:dyDescent="0.25">
      <c r="A8" s="26">
        <f>Wellpath!E8</f>
        <v>500</v>
      </c>
      <c r="B8" s="22">
        <v>0</v>
      </c>
      <c r="C8" s="22">
        <v>0</v>
      </c>
      <c r="D8" s="22" t="str">
        <f>IF(ABS(Wellpath!$L8)&lt;VerticalInc,"SING",((TAN((PI()/ 2) - Wellpath!$L8)) - TAN(Dip) * COS(Wellpath!$O8)) / GField)</f>
        <v>SING</v>
      </c>
      <c r="E8" s="20">
        <f>IF(D8="SING",(Wellpath!K9-Wellpath!K7)/2*Model!$W$8*(-SIN(Wellpath!M8)) / GField,Model!$W$8*((drdp!B8+drdp!K8)*'ABXY-TI2S'!$B8+(drdp!E8+drdp!N8)*'ABXY-TI2S'!$C8+(drdp!H8+drdp!Q8)*'ABXY-TI2S'!$D8))</f>
        <v>0</v>
      </c>
      <c r="F8" s="20">
        <f>IF(D8="SING",(Wellpath!K9-Wellpath!K7)/2*Model!$W$8*(COS(Wellpath!$M8) / GField),Model!$W$8*((drdp!C8+drdp!L8)*'ABXY-TI2S'!$B8+(drdp!F8+drdp!O8)*'ABXY-TI2S'!$C8+(drdp!I8+drdp!R8)*'ABXY-TI2S'!$D8))</f>
        <v>1.2432380068626901E-2</v>
      </c>
      <c r="G8" s="20">
        <f>IF(D8="SING",0,Model!$W$8*((drdp!D8+drdp!M8)*'ABXY-TI2S'!$B8+(drdp!G8+drdp!P8)*'ABXY-TI2S'!$C8+(drdp!J8+drdp!S8)*'ABXY-TI2S'!$D8))</f>
        <v>0</v>
      </c>
      <c r="H8" s="18">
        <f>IF(D8="SING",(Wellpath!K8-Wellpath!K7)/2*Model!$W$8*(-SIN(Wellpath!$M8) / GField),Model!$W$8*((drdp!B8)*'ABXY-TI2S'!$B8+(drdp!E8)*'ABXY-TI2S'!$C8+(drdp!H8)*'ABXY-TI2S'!$D8))</f>
        <v>0</v>
      </c>
      <c r="I8" s="18">
        <f>IF(D8="SING",(Wellpath!K8-Wellpath!K7)/2*Model!$W$8*(COS(Wellpath!$M8) / GField),Model!$W$8*((drdp!C8)*'ABXY-TI2S'!$B8+(drdp!F8)*'ABXY-TI2S'!$C8+(drdp!I8)*'ABXY-TI2S'!$D8))</f>
        <v>6.2161900343134513E-3</v>
      </c>
      <c r="J8" s="18">
        <f>IF(D8="SING",0,Model!$W$8*((drdp!D8)*'ABXY-TI2S'!$B8+(drdp!G8)*'ABXY-TI2S'!$C8+(drdp!J8)*'ABXY-TI2S'!$D8))</f>
        <v>0</v>
      </c>
      <c r="K8" s="21">
        <f>SUM(E$3:E7)+H8</f>
        <v>0</v>
      </c>
      <c r="L8" s="21">
        <f>SUM(F$3:F7)+I8</f>
        <v>6.2161900343134506E-2</v>
      </c>
      <c r="M8" s="21">
        <f>SUM(G$3:G7)+J8</f>
        <v>0</v>
      </c>
      <c r="N8" s="21"/>
      <c r="O8" s="21"/>
      <c r="P8" s="21"/>
      <c r="Q8" s="19">
        <f t="shared" si="1"/>
        <v>0</v>
      </c>
      <c r="R8" s="19">
        <f t="shared" si="0"/>
        <v>3.864101854269786E-3</v>
      </c>
      <c r="S8" s="19">
        <f t="shared" si="0"/>
        <v>0</v>
      </c>
      <c r="T8" s="19">
        <f t="shared" si="2"/>
        <v>0</v>
      </c>
      <c r="U8" s="19">
        <f t="shared" si="3"/>
        <v>0</v>
      </c>
      <c r="V8" s="19">
        <f t="shared" si="4"/>
        <v>0</v>
      </c>
      <c r="X8" s="95"/>
      <c r="Y8" s="95"/>
    </row>
    <row r="9" spans="1:25" x14ac:dyDescent="0.25">
      <c r="A9" s="26">
        <f>Wellpath!E9</f>
        <v>600</v>
      </c>
      <c r="B9" s="22">
        <v>0</v>
      </c>
      <c r="C9" s="22">
        <v>0</v>
      </c>
      <c r="D9" s="22" t="str">
        <f>IF(ABS(Wellpath!$L9)&lt;VerticalInc,"SING",((TAN((PI()/ 2) - Wellpath!$L9)) - TAN(Dip) * COS(Wellpath!$O9)) / GField)</f>
        <v>SING</v>
      </c>
      <c r="E9" s="20">
        <f>IF(D9="SING",(Wellpath!K10-Wellpath!K8)/2*Model!$W$8*(-SIN(Wellpath!M9)) / GField,Model!$W$8*((drdp!B9+drdp!K9)*'ABXY-TI2S'!$B9+(drdp!E9+drdp!N9)*'ABXY-TI2S'!$C9+(drdp!H9+drdp!Q9)*'ABXY-TI2S'!$D9))</f>
        <v>0</v>
      </c>
      <c r="F9" s="20">
        <f>IF(D9="SING",(Wellpath!K10-Wellpath!K8)/2*Model!$W$8*(COS(Wellpath!$M9) / GField),Model!$W$8*((drdp!C9+drdp!L9)*'ABXY-TI2S'!$B9+(drdp!F9+drdp!O9)*'ABXY-TI2S'!$C9+(drdp!I9+drdp!R9)*'ABXY-TI2S'!$D9))</f>
        <v>1.2432380068626903E-2</v>
      </c>
      <c r="G9" s="20">
        <f>IF(D9="SING",0,Model!$W$8*((drdp!D9+drdp!M9)*'ABXY-TI2S'!$B9+(drdp!G9+drdp!P9)*'ABXY-TI2S'!$C9+(drdp!J9+drdp!S9)*'ABXY-TI2S'!$D9))</f>
        <v>0</v>
      </c>
      <c r="H9" s="18">
        <f>IF(D9="SING",(Wellpath!K9-Wellpath!K8)/2*Model!$W$8*(-SIN(Wellpath!$M9) / GField),Model!$W$8*((drdp!B9)*'ABXY-TI2S'!$B9+(drdp!E9)*'ABXY-TI2S'!$C9+(drdp!H9)*'ABXY-TI2S'!$D9))</f>
        <v>0</v>
      </c>
      <c r="I9" s="18">
        <f>IF(D9="SING",(Wellpath!K9-Wellpath!K8)/2*Model!$W$8*(COS(Wellpath!$M9) / GField),Model!$W$8*((drdp!C9)*'ABXY-TI2S'!$B9+(drdp!F9)*'ABXY-TI2S'!$C9+(drdp!I9)*'ABXY-TI2S'!$D9))</f>
        <v>6.2161900343134487E-3</v>
      </c>
      <c r="J9" s="18">
        <f>IF(D9="SING",0,Model!$W$8*((drdp!D9)*'ABXY-TI2S'!$B9+(drdp!G9)*'ABXY-TI2S'!$C9+(drdp!J9)*'ABXY-TI2S'!$D9))</f>
        <v>0</v>
      </c>
      <c r="K9" s="21">
        <f>SUM(E$3:E8)+H9</f>
        <v>0</v>
      </c>
      <c r="L9" s="21">
        <f>SUM(F$3:F8)+I9</f>
        <v>7.4594280411761402E-2</v>
      </c>
      <c r="M9" s="21">
        <f>SUM(G$3:G8)+J9</f>
        <v>0</v>
      </c>
      <c r="N9" s="21"/>
      <c r="O9" s="21"/>
      <c r="P9" s="21"/>
      <c r="Q9" s="19">
        <f t="shared" si="1"/>
        <v>0</v>
      </c>
      <c r="R9" s="19">
        <f t="shared" si="0"/>
        <v>5.5643066701484912E-3</v>
      </c>
      <c r="S9" s="19">
        <f t="shared" si="0"/>
        <v>0</v>
      </c>
      <c r="T9" s="19">
        <f t="shared" si="2"/>
        <v>0</v>
      </c>
      <c r="U9" s="19">
        <f t="shared" si="3"/>
        <v>0</v>
      </c>
      <c r="V9" s="19">
        <f t="shared" si="4"/>
        <v>0</v>
      </c>
      <c r="X9" s="95"/>
      <c r="Y9" s="95"/>
    </row>
    <row r="10" spans="1:25" x14ac:dyDescent="0.25">
      <c r="A10" s="26">
        <f>Wellpath!E10</f>
        <v>700</v>
      </c>
      <c r="B10" s="22">
        <v>0</v>
      </c>
      <c r="C10" s="22">
        <v>0</v>
      </c>
      <c r="D10" s="22" t="str">
        <f>IF(ABS(Wellpath!$L10)&lt;VerticalInc,"SING",((TAN((PI()/ 2) - Wellpath!$L10)) - TAN(Dip) * COS(Wellpath!$O10)) / GField)</f>
        <v>SING</v>
      </c>
      <c r="E10" s="20">
        <f>IF(D10="SING",(Wellpath!K11-Wellpath!K9)/2*Model!$W$8*(-SIN(Wellpath!M10)) / GField,Model!$W$8*((drdp!B10+drdp!K10)*'ABXY-TI2S'!$B10+(drdp!E10+drdp!N10)*'ABXY-TI2S'!$C10+(drdp!H10+drdp!Q10)*'ABXY-TI2S'!$D10))</f>
        <v>0</v>
      </c>
      <c r="F10" s="20">
        <f>IF(D10="SING",(Wellpath!K11-Wellpath!K9)/2*Model!$W$8*(COS(Wellpath!$M10) / GField),Model!$W$8*((drdp!C10+drdp!L10)*'ABXY-TI2S'!$B10+(drdp!F10+drdp!O10)*'ABXY-TI2S'!$C10+(drdp!I10+drdp!R10)*'ABXY-TI2S'!$D10))</f>
        <v>1.2432380068626903E-2</v>
      </c>
      <c r="G10" s="20">
        <f>IF(D10="SING",0,Model!$W$8*((drdp!D10+drdp!M10)*'ABXY-TI2S'!$B10+(drdp!G10+drdp!P10)*'ABXY-TI2S'!$C10+(drdp!J10+drdp!S10)*'ABXY-TI2S'!$D10))</f>
        <v>0</v>
      </c>
      <c r="H10" s="18">
        <f>IF(D10="SING",(Wellpath!K10-Wellpath!K9)/2*Model!$W$8*(-SIN(Wellpath!$M10) / GField),Model!$W$8*((drdp!B10)*'ABXY-TI2S'!$B10+(drdp!E10)*'ABXY-TI2S'!$C10+(drdp!H10)*'ABXY-TI2S'!$D10))</f>
        <v>0</v>
      </c>
      <c r="I10" s="18">
        <f>IF(D10="SING",(Wellpath!K10-Wellpath!K9)/2*Model!$W$8*(COS(Wellpath!$M10) / GField),Model!$W$8*((drdp!C10)*'ABXY-TI2S'!$B10+(drdp!F10)*'ABXY-TI2S'!$C10+(drdp!I10)*'ABXY-TI2S'!$D10))</f>
        <v>6.2161900343134548E-3</v>
      </c>
      <c r="J10" s="18">
        <f>IF(D10="SING",0,Model!$W$8*((drdp!D10)*'ABXY-TI2S'!$B10+(drdp!G10)*'ABXY-TI2S'!$C10+(drdp!J10)*'ABXY-TI2S'!$D10))</f>
        <v>0</v>
      </c>
      <c r="K10" s="21">
        <f>SUM(E$3:E9)+H10</f>
        <v>0</v>
      </c>
      <c r="L10" s="21">
        <f>SUM(F$3:F9)+I10</f>
        <v>8.7026660480388304E-2</v>
      </c>
      <c r="M10" s="21">
        <f>SUM(G$3:G9)+J10</f>
        <v>0</v>
      </c>
      <c r="N10" s="21"/>
      <c r="O10" s="21"/>
      <c r="P10" s="21"/>
      <c r="Q10" s="19">
        <f t="shared" si="1"/>
        <v>0</v>
      </c>
      <c r="R10" s="19">
        <f t="shared" si="0"/>
        <v>7.5736396343687798E-3</v>
      </c>
      <c r="S10" s="19">
        <f t="shared" si="0"/>
        <v>0</v>
      </c>
      <c r="T10" s="19">
        <f t="shared" si="2"/>
        <v>0</v>
      </c>
      <c r="U10" s="19">
        <f t="shared" si="3"/>
        <v>0</v>
      </c>
      <c r="V10" s="19">
        <f t="shared" si="4"/>
        <v>0</v>
      </c>
      <c r="X10" s="95"/>
      <c r="Y10" s="95"/>
    </row>
    <row r="11" spans="1:25" x14ac:dyDescent="0.25">
      <c r="A11" s="26">
        <f>Wellpath!E11</f>
        <v>800</v>
      </c>
      <c r="B11" s="22">
        <v>0</v>
      </c>
      <c r="C11" s="22">
        <v>0</v>
      </c>
      <c r="D11" s="22" t="str">
        <f>IF(ABS(Wellpath!$L11)&lt;VerticalInc,"SING",((TAN((PI()/ 2) - Wellpath!$L11)) - TAN(Dip) * COS(Wellpath!$O11)) / GField)</f>
        <v>SING</v>
      </c>
      <c r="E11" s="20">
        <f>IF(D11="SING",(Wellpath!K12-Wellpath!K10)/2*Model!$W$8*(-SIN(Wellpath!M11)) / GField,Model!$W$8*((drdp!B11+drdp!K11)*'ABXY-TI2S'!$B11+(drdp!E11+drdp!N11)*'ABXY-TI2S'!$C11+(drdp!H11+drdp!Q11)*'ABXY-TI2S'!$D11))</f>
        <v>0</v>
      </c>
      <c r="F11" s="20">
        <f>IF(D11="SING",(Wellpath!K12-Wellpath!K10)/2*Model!$W$8*(COS(Wellpath!$M11) / GField),Model!$W$8*((drdp!C11+drdp!L11)*'ABXY-TI2S'!$B11+(drdp!F11+drdp!O11)*'ABXY-TI2S'!$C11+(drdp!I11+drdp!R11)*'ABXY-TI2S'!$D11))</f>
        <v>1.2432380068626897E-2</v>
      </c>
      <c r="G11" s="20">
        <f>IF(D11="SING",0,Model!$W$8*((drdp!D11+drdp!M11)*'ABXY-TI2S'!$B11+(drdp!G11+drdp!P11)*'ABXY-TI2S'!$C11+(drdp!J11+drdp!S11)*'ABXY-TI2S'!$D11))</f>
        <v>0</v>
      </c>
      <c r="H11" s="18">
        <f>IF(D11="SING",(Wellpath!K11-Wellpath!K10)/2*Model!$W$8*(-SIN(Wellpath!$M11) / GField),Model!$W$8*((drdp!B11)*'ABXY-TI2S'!$B11+(drdp!E11)*'ABXY-TI2S'!$C11+(drdp!H11)*'ABXY-TI2S'!$D11))</f>
        <v>0</v>
      </c>
      <c r="I11" s="18">
        <f>IF(D11="SING",(Wellpath!K11-Wellpath!K10)/2*Model!$W$8*(COS(Wellpath!$M11) / GField),Model!$W$8*((drdp!C11)*'ABXY-TI2S'!$B11+(drdp!F11)*'ABXY-TI2S'!$C11+(drdp!I11)*'ABXY-TI2S'!$D11))</f>
        <v>6.2161900343134487E-3</v>
      </c>
      <c r="J11" s="18">
        <f>IF(D11="SING",0,Model!$W$8*((drdp!D11)*'ABXY-TI2S'!$B11+(drdp!G11)*'ABXY-TI2S'!$C11+(drdp!J11)*'ABXY-TI2S'!$D11))</f>
        <v>0</v>
      </c>
      <c r="K11" s="21">
        <f>SUM(E$3:E10)+H11</f>
        <v>0</v>
      </c>
      <c r="L11" s="21">
        <f>SUM(F$3:F10)+I11</f>
        <v>9.9459040549015207E-2</v>
      </c>
      <c r="M11" s="21">
        <f>SUM(G$3:G10)+J11</f>
        <v>0</v>
      </c>
      <c r="N11" s="21"/>
      <c r="O11" s="21"/>
      <c r="P11" s="21"/>
      <c r="Q11" s="19">
        <f t="shared" si="1"/>
        <v>0</v>
      </c>
      <c r="R11" s="19">
        <f t="shared" si="0"/>
        <v>9.8921007469306519E-3</v>
      </c>
      <c r="S11" s="19">
        <f t="shared" si="0"/>
        <v>0</v>
      </c>
      <c r="T11" s="19">
        <f t="shared" si="2"/>
        <v>0</v>
      </c>
      <c r="U11" s="19">
        <f t="shared" si="3"/>
        <v>0</v>
      </c>
      <c r="V11" s="19">
        <f t="shared" si="4"/>
        <v>0</v>
      </c>
      <c r="X11" s="95"/>
      <c r="Y11" s="95"/>
    </row>
    <row r="12" spans="1:25" x14ac:dyDescent="0.25">
      <c r="A12" s="26">
        <f>Wellpath!E12</f>
        <v>900</v>
      </c>
      <c r="B12" s="22">
        <v>0</v>
      </c>
      <c r="C12" s="22">
        <v>0</v>
      </c>
      <c r="D12" s="22" t="str">
        <f>IF(ABS(Wellpath!$L12)&lt;VerticalInc,"SING",((TAN((PI()/ 2) - Wellpath!$L12)) - TAN(Dip) * COS(Wellpath!$O12)) / GField)</f>
        <v>SING</v>
      </c>
      <c r="E12" s="20">
        <f>IF(D12="SING",(Wellpath!K13-Wellpath!K11)/2*Model!$W$8*(-SIN(Wellpath!M12)) / GField,Model!$W$8*((drdp!B12+drdp!K12)*'ABXY-TI2S'!$B12+(drdp!E12+drdp!N12)*'ABXY-TI2S'!$C12+(drdp!H12+drdp!Q12)*'ABXY-TI2S'!$D12))</f>
        <v>0</v>
      </c>
      <c r="F12" s="20">
        <f>IF(D12="SING",(Wellpath!K13-Wellpath!K11)/2*Model!$W$8*(COS(Wellpath!$M12) / GField),Model!$W$8*((drdp!C12+drdp!L12)*'ABXY-TI2S'!$B12+(drdp!F12+drdp!O12)*'ABXY-TI2S'!$C12+(drdp!I12+drdp!R12)*'ABXY-TI2S'!$D12))</f>
        <v>1.2432380068626903E-2</v>
      </c>
      <c r="G12" s="20">
        <f>IF(D12="SING",0,Model!$W$8*((drdp!D12+drdp!M12)*'ABXY-TI2S'!$B12+(drdp!G12+drdp!P12)*'ABXY-TI2S'!$C12+(drdp!J12+drdp!S12)*'ABXY-TI2S'!$D12))</f>
        <v>0</v>
      </c>
      <c r="H12" s="18">
        <f>IF(D12="SING",(Wellpath!K12-Wellpath!K11)/2*Model!$W$8*(-SIN(Wellpath!$M12) / GField),Model!$W$8*((drdp!B12)*'ABXY-TI2S'!$B12+(drdp!E12)*'ABXY-TI2S'!$C12+(drdp!H12)*'ABXY-TI2S'!$D12))</f>
        <v>0</v>
      </c>
      <c r="I12" s="18">
        <f>IF(D12="SING",(Wellpath!K12-Wellpath!K11)/2*Model!$W$8*(COS(Wellpath!$M12) / GField),Model!$W$8*((drdp!C12)*'ABXY-TI2S'!$B12+(drdp!F12)*'ABXY-TI2S'!$C12+(drdp!I12)*'ABXY-TI2S'!$D12))</f>
        <v>6.2161900343134487E-3</v>
      </c>
      <c r="J12" s="18">
        <f>IF(D12="SING",0,Model!$W$8*((drdp!D12)*'ABXY-TI2S'!$B12+(drdp!G12)*'ABXY-TI2S'!$C12+(drdp!J12)*'ABXY-TI2S'!$D12))</f>
        <v>0</v>
      </c>
      <c r="K12" s="21">
        <f>SUM(E$3:E11)+H12</f>
        <v>0</v>
      </c>
      <c r="L12" s="21">
        <f>SUM(F$3:F11)+I12</f>
        <v>0.11189142061764211</v>
      </c>
      <c r="M12" s="21">
        <f>SUM(G$3:G11)+J12</f>
        <v>0</v>
      </c>
      <c r="N12" s="21"/>
      <c r="O12" s="21"/>
      <c r="P12" s="21"/>
      <c r="Q12" s="19">
        <f t="shared" si="1"/>
        <v>0</v>
      </c>
      <c r="R12" s="19">
        <f t="shared" si="0"/>
        <v>1.2519690007834105E-2</v>
      </c>
      <c r="S12" s="19">
        <f t="shared" si="0"/>
        <v>0</v>
      </c>
      <c r="T12" s="19">
        <f t="shared" si="2"/>
        <v>0</v>
      </c>
      <c r="U12" s="19">
        <f t="shared" si="3"/>
        <v>0</v>
      </c>
      <c r="V12" s="19">
        <f t="shared" si="4"/>
        <v>0</v>
      </c>
      <c r="X12" s="95"/>
      <c r="Y12" s="95"/>
    </row>
    <row r="13" spans="1:25" x14ac:dyDescent="0.25">
      <c r="A13" s="26">
        <f>Wellpath!E13</f>
        <v>1000</v>
      </c>
      <c r="B13" s="22">
        <v>0</v>
      </c>
      <c r="C13" s="22">
        <v>0</v>
      </c>
      <c r="D13" s="22" t="str">
        <f>IF(ABS(Wellpath!$L13)&lt;VerticalInc,"SING",((TAN((PI()/ 2) - Wellpath!$L13)) - TAN(Dip) * COS(Wellpath!$O13)) / GField)</f>
        <v>SING</v>
      </c>
      <c r="E13" s="20">
        <f>IF(D13="SING",(Wellpath!K14-Wellpath!K12)/2*Model!$W$8*(-SIN(Wellpath!M13)) / GField,Model!$W$8*((drdp!B13+drdp!K13)*'ABXY-TI2S'!$B13+(drdp!E13+drdp!N13)*'ABXY-TI2S'!$C13+(drdp!H13+drdp!Q13)*'ABXY-TI2S'!$D13))</f>
        <v>0</v>
      </c>
      <c r="F13" s="20">
        <f>IF(D13="SING",(Wellpath!K14-Wellpath!K12)/2*Model!$W$8*(COS(Wellpath!$M13) / GField),Model!$W$8*((drdp!C13+drdp!L13)*'ABXY-TI2S'!$B13+(drdp!F13+drdp!O13)*'ABXY-TI2S'!$C13+(drdp!I13+drdp!R13)*'ABXY-TI2S'!$D13))</f>
        <v>1.243238006862691E-2</v>
      </c>
      <c r="G13" s="20">
        <f>IF(D13="SING",0,Model!$W$8*((drdp!D13+drdp!M13)*'ABXY-TI2S'!$B13+(drdp!G13+drdp!P13)*'ABXY-TI2S'!$C13+(drdp!J13+drdp!S13)*'ABXY-TI2S'!$D13))</f>
        <v>0</v>
      </c>
      <c r="H13" s="18">
        <f>IF(D13="SING",(Wellpath!K13-Wellpath!K12)/2*Model!$W$8*(-SIN(Wellpath!$M13) / GField),Model!$W$8*((drdp!B13)*'ABXY-TI2S'!$B13+(drdp!E13)*'ABXY-TI2S'!$C13+(drdp!H13)*'ABXY-TI2S'!$D13))</f>
        <v>0</v>
      </c>
      <c r="I13" s="18">
        <f>IF(D13="SING",(Wellpath!K13-Wellpath!K12)/2*Model!$W$8*(COS(Wellpath!$M13) / GField),Model!$W$8*((drdp!C13)*'ABXY-TI2S'!$B13+(drdp!F13)*'ABXY-TI2S'!$C13+(drdp!I13)*'ABXY-TI2S'!$D13))</f>
        <v>6.2161900343134548E-3</v>
      </c>
      <c r="J13" s="18">
        <f>IF(D13="SING",0,Model!$W$8*((drdp!D13)*'ABXY-TI2S'!$B13+(drdp!G13)*'ABXY-TI2S'!$C13+(drdp!J13)*'ABXY-TI2S'!$D13))</f>
        <v>0</v>
      </c>
      <c r="K13" s="21">
        <f>SUM(E$3:E12)+H13</f>
        <v>0</v>
      </c>
      <c r="L13" s="21">
        <f>SUM(F$3:F12)+I13</f>
        <v>0.12432380068626901</v>
      </c>
      <c r="M13" s="21">
        <f>SUM(G$3:G12)+J13</f>
        <v>0</v>
      </c>
      <c r="N13" s="21"/>
      <c r="O13" s="21"/>
      <c r="P13" s="21"/>
      <c r="Q13" s="19">
        <f t="shared" si="1"/>
        <v>0</v>
      </c>
      <c r="R13" s="19">
        <f t="shared" si="0"/>
        <v>1.5456407417079144E-2</v>
      </c>
      <c r="S13" s="19">
        <f t="shared" si="0"/>
        <v>0</v>
      </c>
      <c r="T13" s="19">
        <f t="shared" si="2"/>
        <v>0</v>
      </c>
      <c r="U13" s="19">
        <f t="shared" si="3"/>
        <v>0</v>
      </c>
      <c r="V13" s="19">
        <f t="shared" si="4"/>
        <v>0</v>
      </c>
      <c r="X13" s="96"/>
      <c r="Y13" s="96"/>
    </row>
    <row r="14" spans="1:25" x14ac:dyDescent="0.25">
      <c r="A14" s="26">
        <f>Wellpath!E14</f>
        <v>1100</v>
      </c>
      <c r="B14" s="22">
        <v>0</v>
      </c>
      <c r="C14" s="22">
        <v>0</v>
      </c>
      <c r="D14" s="22" t="str">
        <f>IF(ABS(Wellpath!$L14)&lt;VerticalInc,"SING",((TAN((PI()/ 2) - Wellpath!$L14)) - TAN(Dip) * COS(Wellpath!$O14)) / GField)</f>
        <v>SING</v>
      </c>
      <c r="E14" s="20">
        <f>IF(D14="SING",(Wellpath!K15-Wellpath!K13)/2*Model!$W$8*(-SIN(Wellpath!M14)) / GField,Model!$W$8*((drdp!B14+drdp!K14)*'ABXY-TI2S'!$B14+(drdp!E14+drdp!N14)*'ABXY-TI2S'!$C14+(drdp!H14+drdp!Q14)*'ABXY-TI2S'!$D14))</f>
        <v>0</v>
      </c>
      <c r="F14" s="20">
        <f>IF(D14="SING",(Wellpath!K15-Wellpath!K13)/2*Model!$W$8*(COS(Wellpath!$M14) / GField),Model!$W$8*((drdp!C14+drdp!L14)*'ABXY-TI2S'!$B14+(drdp!F14+drdp!O14)*'ABXY-TI2S'!$C14+(drdp!I14+drdp!R14)*'ABXY-TI2S'!$D14))</f>
        <v>1.2432380068626897E-2</v>
      </c>
      <c r="G14" s="20">
        <f>IF(D14="SING",0,Model!$W$8*((drdp!D14+drdp!M14)*'ABXY-TI2S'!$B14+(drdp!G14+drdp!P14)*'ABXY-TI2S'!$C14+(drdp!J14+drdp!S14)*'ABXY-TI2S'!$D14))</f>
        <v>0</v>
      </c>
      <c r="H14" s="18">
        <f>IF(D14="SING",(Wellpath!K14-Wellpath!K13)/2*Model!$W$8*(-SIN(Wellpath!$M14) / GField),Model!$W$8*((drdp!B14)*'ABXY-TI2S'!$B14+(drdp!E14)*'ABXY-TI2S'!$C14+(drdp!H14)*'ABXY-TI2S'!$D14))</f>
        <v>0</v>
      </c>
      <c r="I14" s="18">
        <f>IF(D14="SING",(Wellpath!K14-Wellpath!K13)/2*Model!$W$8*(COS(Wellpath!$M14) / GField),Model!$W$8*((drdp!C14)*'ABXY-TI2S'!$B14+(drdp!F14)*'ABXY-TI2S'!$C14+(drdp!I14)*'ABXY-TI2S'!$D14))</f>
        <v>6.2161900343134548E-3</v>
      </c>
      <c r="J14" s="18">
        <f>IF(D14="SING",0,Model!$W$8*((drdp!D14)*'ABXY-TI2S'!$B14+(drdp!G14)*'ABXY-TI2S'!$C14+(drdp!J14)*'ABXY-TI2S'!$D14))</f>
        <v>0</v>
      </c>
      <c r="K14" s="21">
        <f>SUM(E$3:E13)+H14</f>
        <v>0</v>
      </c>
      <c r="L14" s="21">
        <f>SUM(F$3:F13)+I14</f>
        <v>0.13675618075489593</v>
      </c>
      <c r="M14" s="21">
        <f>SUM(G$3:G13)+J14</f>
        <v>0</v>
      </c>
      <c r="N14" s="21"/>
      <c r="O14" s="21"/>
      <c r="P14" s="21"/>
      <c r="Q14" s="19">
        <f t="shared" si="1"/>
        <v>0</v>
      </c>
      <c r="R14" s="19">
        <f t="shared" si="0"/>
        <v>1.8702252974665767E-2</v>
      </c>
      <c r="S14" s="19">
        <f t="shared" si="0"/>
        <v>0</v>
      </c>
      <c r="T14" s="19">
        <f t="shared" si="2"/>
        <v>0</v>
      </c>
      <c r="U14" s="19">
        <f t="shared" si="3"/>
        <v>0</v>
      </c>
      <c r="V14" s="19">
        <f t="shared" si="4"/>
        <v>0</v>
      </c>
    </row>
    <row r="15" spans="1:25" x14ac:dyDescent="0.25">
      <c r="A15" s="26">
        <f>Wellpath!E15</f>
        <v>1200</v>
      </c>
      <c r="B15" s="22">
        <v>0</v>
      </c>
      <c r="C15" s="22">
        <v>0</v>
      </c>
      <c r="D15" s="22" t="str">
        <f>IF(ABS(Wellpath!$L15)&lt;VerticalInc,"SING",((TAN((PI()/ 2) - Wellpath!$L15)) - TAN(Dip) * COS(Wellpath!$O15)) / GField)</f>
        <v>SING</v>
      </c>
      <c r="E15" s="20">
        <f>IF(D15="SING",(Wellpath!K16-Wellpath!K14)/2*Model!$W$8*(-SIN(Wellpath!M15)) / GField,Model!$W$8*((drdp!B15+drdp!K15)*'ABXY-TI2S'!$B15+(drdp!E15+drdp!N15)*'ABXY-TI2S'!$C15+(drdp!H15+drdp!Q15)*'ABXY-TI2S'!$D15))</f>
        <v>0</v>
      </c>
      <c r="F15" s="20">
        <f>IF(D15="SING",(Wellpath!K16-Wellpath!K14)/2*Model!$W$8*(COS(Wellpath!$M15) / GField),Model!$W$8*((drdp!C15+drdp!L15)*'ABXY-TI2S'!$B15+(drdp!F15+drdp!O15)*'ABXY-TI2S'!$C15+(drdp!I15+drdp!R15)*'ABXY-TI2S'!$D15))</f>
        <v>1.2432380068626897E-2</v>
      </c>
      <c r="G15" s="20">
        <f>IF(D15="SING",0,Model!$W$8*((drdp!D15+drdp!M15)*'ABXY-TI2S'!$B15+(drdp!G15+drdp!P15)*'ABXY-TI2S'!$C15+(drdp!J15+drdp!S15)*'ABXY-TI2S'!$D15))</f>
        <v>0</v>
      </c>
      <c r="H15" s="18">
        <f>IF(D15="SING",(Wellpath!K15-Wellpath!K14)/2*Model!$W$8*(-SIN(Wellpath!$M15) / GField),Model!$W$8*((drdp!B15)*'ABXY-TI2S'!$B15+(drdp!E15)*'ABXY-TI2S'!$C15+(drdp!H15)*'ABXY-TI2S'!$D15))</f>
        <v>0</v>
      </c>
      <c r="I15" s="18">
        <f>IF(D15="SING",(Wellpath!K15-Wellpath!K14)/2*Model!$W$8*(COS(Wellpath!$M15) / GField),Model!$W$8*((drdp!C15)*'ABXY-TI2S'!$B15+(drdp!F15)*'ABXY-TI2S'!$C15+(drdp!I15)*'ABXY-TI2S'!$D15))</f>
        <v>6.2161900343134435E-3</v>
      </c>
      <c r="J15" s="18">
        <f>IF(D15="SING",0,Model!$W$8*((drdp!D15)*'ABXY-TI2S'!$B15+(drdp!G15)*'ABXY-TI2S'!$C15+(drdp!J15)*'ABXY-TI2S'!$D15))</f>
        <v>0</v>
      </c>
      <c r="K15" s="21">
        <f>SUM(E$3:E14)+H15</f>
        <v>0</v>
      </c>
      <c r="L15" s="21">
        <f>SUM(F$3:F14)+I15</f>
        <v>0.14918856082352283</v>
      </c>
      <c r="M15" s="21">
        <f>SUM(G$3:G14)+J15</f>
        <v>0</v>
      </c>
      <c r="N15" s="21"/>
      <c r="O15" s="21"/>
      <c r="P15" s="21"/>
      <c r="Q15" s="19">
        <f t="shared" si="1"/>
        <v>0</v>
      </c>
      <c r="R15" s="19">
        <f t="shared" si="0"/>
        <v>2.2257226680593972E-2</v>
      </c>
      <c r="S15" s="19">
        <f t="shared" si="0"/>
        <v>0</v>
      </c>
      <c r="T15" s="19">
        <f t="shared" si="2"/>
        <v>0</v>
      </c>
      <c r="U15" s="19">
        <f t="shared" si="3"/>
        <v>0</v>
      </c>
      <c r="V15" s="19">
        <f t="shared" si="4"/>
        <v>0</v>
      </c>
    </row>
    <row r="16" spans="1:25" x14ac:dyDescent="0.25">
      <c r="A16" s="26">
        <f>Wellpath!E16</f>
        <v>1300</v>
      </c>
      <c r="B16" s="22">
        <v>0</v>
      </c>
      <c r="C16" s="22">
        <v>0</v>
      </c>
      <c r="D16" s="22" t="str">
        <f>IF(ABS(Wellpath!$L16)&lt;VerticalInc,"SING",((TAN((PI()/ 2) - Wellpath!$L16)) - TAN(Dip) * COS(Wellpath!$O16)) / GField)</f>
        <v>SING</v>
      </c>
      <c r="E16" s="20">
        <f>IF(D16="SING",(Wellpath!K17-Wellpath!K15)/2*Model!$W$8*(-SIN(Wellpath!M16)) / GField,Model!$W$8*((drdp!B16+drdp!K16)*'ABXY-TI2S'!$B16+(drdp!E16+drdp!N16)*'ABXY-TI2S'!$C16+(drdp!H16+drdp!Q16)*'ABXY-TI2S'!$D16))</f>
        <v>0</v>
      </c>
      <c r="F16" s="20">
        <f>IF(D16="SING",(Wellpath!K17-Wellpath!K15)/2*Model!$W$8*(COS(Wellpath!$M16) / GField),Model!$W$8*((drdp!C16+drdp!L16)*'ABXY-TI2S'!$B16+(drdp!F16+drdp!O16)*'ABXY-TI2S'!$C16+(drdp!I16+drdp!R16)*'ABXY-TI2S'!$D16))</f>
        <v>1.243238006862691E-2</v>
      </c>
      <c r="G16" s="20">
        <f>IF(D16="SING",0,Model!$W$8*((drdp!D16+drdp!M16)*'ABXY-TI2S'!$B16+(drdp!G16+drdp!P16)*'ABXY-TI2S'!$C16+(drdp!J16+drdp!S16)*'ABXY-TI2S'!$D16))</f>
        <v>0</v>
      </c>
      <c r="H16" s="18">
        <f>IF(D16="SING",(Wellpath!K16-Wellpath!K15)/2*Model!$W$8*(-SIN(Wellpath!$M16) / GField),Model!$W$8*((drdp!B16)*'ABXY-TI2S'!$B16+(drdp!E16)*'ABXY-TI2S'!$C16+(drdp!H16)*'ABXY-TI2S'!$D16))</f>
        <v>0</v>
      </c>
      <c r="I16" s="18">
        <f>IF(D16="SING",(Wellpath!K16-Wellpath!K15)/2*Model!$W$8*(COS(Wellpath!$M16) / GField),Model!$W$8*((drdp!C16)*'ABXY-TI2S'!$B16+(drdp!F16)*'ABXY-TI2S'!$C16+(drdp!I16)*'ABXY-TI2S'!$D16))</f>
        <v>6.2161900343134548E-3</v>
      </c>
      <c r="J16" s="18">
        <f>IF(D16="SING",0,Model!$W$8*((drdp!D16)*'ABXY-TI2S'!$B16+(drdp!G16)*'ABXY-TI2S'!$C16+(drdp!J16)*'ABXY-TI2S'!$D16))</f>
        <v>0</v>
      </c>
      <c r="K16" s="21">
        <f>SUM(E$3:E15)+H16</f>
        <v>0</v>
      </c>
      <c r="L16" s="21">
        <f>SUM(F$3:F15)+I16</f>
        <v>0.16162094089214973</v>
      </c>
      <c r="M16" s="21">
        <f>SUM(G$3:G15)+J16</f>
        <v>0</v>
      </c>
      <c r="N16" s="21"/>
      <c r="O16" s="21"/>
      <c r="P16" s="21"/>
      <c r="Q16" s="19">
        <f t="shared" si="1"/>
        <v>0</v>
      </c>
      <c r="R16" s="19">
        <f t="shared" si="0"/>
        <v>2.6121328534863757E-2</v>
      </c>
      <c r="S16" s="19">
        <f t="shared" si="0"/>
        <v>0</v>
      </c>
      <c r="T16" s="19">
        <f t="shared" si="2"/>
        <v>0</v>
      </c>
      <c r="U16" s="19">
        <f t="shared" si="3"/>
        <v>0</v>
      </c>
      <c r="V16" s="19">
        <f t="shared" si="4"/>
        <v>0</v>
      </c>
    </row>
    <row r="17" spans="1:22" x14ac:dyDescent="0.25">
      <c r="A17" s="26">
        <f>Wellpath!E17</f>
        <v>1400</v>
      </c>
      <c r="B17" s="22">
        <v>0</v>
      </c>
      <c r="C17" s="22">
        <v>0</v>
      </c>
      <c r="D17" s="22" t="str">
        <f>IF(ABS(Wellpath!$L17)&lt;VerticalInc,"SING",((TAN((PI()/ 2) - Wellpath!$L17)) - TAN(Dip) * COS(Wellpath!$O17)) / GField)</f>
        <v>SING</v>
      </c>
      <c r="E17" s="20">
        <f>IF(D17="SING",(Wellpath!K18-Wellpath!K16)/2*Model!$W$8*(-SIN(Wellpath!M17)) / GField,Model!$W$8*((drdp!B17+drdp!K17)*'ABXY-TI2S'!$B17+(drdp!E17+drdp!N17)*'ABXY-TI2S'!$C17+(drdp!H17+drdp!Q17)*'ABXY-TI2S'!$D17))</f>
        <v>0</v>
      </c>
      <c r="F17" s="20">
        <f>IF(D17="SING",(Wellpath!K18-Wellpath!K16)/2*Model!$W$8*(COS(Wellpath!$M17) / GField),Model!$W$8*((drdp!C17+drdp!L17)*'ABXY-TI2S'!$B17+(drdp!F17+drdp!O17)*'ABXY-TI2S'!$C17+(drdp!I17+drdp!R17)*'ABXY-TI2S'!$D17))</f>
        <v>1.243238006862691E-2</v>
      </c>
      <c r="G17" s="20">
        <f>IF(D17="SING",0,Model!$W$8*((drdp!D17+drdp!M17)*'ABXY-TI2S'!$B17+(drdp!G17+drdp!P17)*'ABXY-TI2S'!$C17+(drdp!J17+drdp!S17)*'ABXY-TI2S'!$D17))</f>
        <v>0</v>
      </c>
      <c r="H17" s="18">
        <f>IF(D17="SING",(Wellpath!K17-Wellpath!K16)/2*Model!$W$8*(-SIN(Wellpath!$M17) / GField),Model!$W$8*((drdp!B17)*'ABXY-TI2S'!$B17+(drdp!E17)*'ABXY-TI2S'!$C17+(drdp!H17)*'ABXY-TI2S'!$D17))</f>
        <v>0</v>
      </c>
      <c r="I17" s="18">
        <f>IF(D17="SING",(Wellpath!K17-Wellpath!K16)/2*Model!$W$8*(COS(Wellpath!$M17) / GField),Model!$W$8*((drdp!C17)*'ABXY-TI2S'!$B17+(drdp!F17)*'ABXY-TI2S'!$C17+(drdp!I17)*'ABXY-TI2S'!$D17))</f>
        <v>6.2161900343134548E-3</v>
      </c>
      <c r="J17" s="18">
        <f>IF(D17="SING",0,Model!$W$8*((drdp!D17)*'ABXY-TI2S'!$B17+(drdp!G17)*'ABXY-TI2S'!$C17+(drdp!J17)*'ABXY-TI2S'!$D17))</f>
        <v>0</v>
      </c>
      <c r="K17" s="21">
        <f>SUM(E$3:E16)+H17</f>
        <v>0</v>
      </c>
      <c r="L17" s="21">
        <f>SUM(F$3:F16)+I17</f>
        <v>0.17405332096077664</v>
      </c>
      <c r="M17" s="21">
        <f>SUM(G$3:G16)+J17</f>
        <v>0</v>
      </c>
      <c r="N17" s="21"/>
      <c r="O17" s="21"/>
      <c r="P17" s="21"/>
      <c r="Q17" s="19">
        <f t="shared" si="1"/>
        <v>0</v>
      </c>
      <c r="R17" s="19">
        <f t="shared" si="0"/>
        <v>3.0294558537475126E-2</v>
      </c>
      <c r="S17" s="19">
        <f t="shared" si="0"/>
        <v>0</v>
      </c>
      <c r="T17" s="19">
        <f t="shared" si="2"/>
        <v>0</v>
      </c>
      <c r="U17" s="19">
        <f t="shared" si="3"/>
        <v>0</v>
      </c>
      <c r="V17" s="19">
        <f t="shared" si="4"/>
        <v>0</v>
      </c>
    </row>
    <row r="18" spans="1:22" x14ac:dyDescent="0.25">
      <c r="A18" s="26">
        <f>Wellpath!E18</f>
        <v>1500</v>
      </c>
      <c r="B18" s="22">
        <v>0</v>
      </c>
      <c r="C18" s="22">
        <v>0</v>
      </c>
      <c r="D18" s="22" t="str">
        <f>IF(ABS(Wellpath!$L18)&lt;VerticalInc,"SING",((TAN((PI()/ 2) - Wellpath!$L18)) - TAN(Dip) * COS(Wellpath!$O18)) / GField)</f>
        <v>SING</v>
      </c>
      <c r="E18" s="20">
        <f>IF(D18="SING",(Wellpath!K19-Wellpath!K17)/2*Model!$W$8*(-SIN(Wellpath!M18)) / GField,Model!$W$8*((drdp!B18+drdp!K18)*'ABXY-TI2S'!$B18+(drdp!E18+drdp!N18)*'ABXY-TI2S'!$C18+(drdp!H18+drdp!Q18)*'ABXY-TI2S'!$D18))</f>
        <v>0</v>
      </c>
      <c r="F18" s="20">
        <f>IF(D18="SING",(Wellpath!K19-Wellpath!K17)/2*Model!$W$8*(COS(Wellpath!$M18) / GField),Model!$W$8*((drdp!C18+drdp!L18)*'ABXY-TI2S'!$B18+(drdp!F18+drdp!O18)*'ABXY-TI2S'!$C18+(drdp!I18+drdp!R18)*'ABXY-TI2S'!$D18))</f>
        <v>1.2432380068626897E-2</v>
      </c>
      <c r="G18" s="20">
        <f>IF(D18="SING",0,Model!$W$8*((drdp!D18+drdp!M18)*'ABXY-TI2S'!$B18+(drdp!G18+drdp!P18)*'ABXY-TI2S'!$C18+(drdp!J18+drdp!S18)*'ABXY-TI2S'!$D18))</f>
        <v>0</v>
      </c>
      <c r="H18" s="18">
        <f>IF(D18="SING",(Wellpath!K18-Wellpath!K17)/2*Model!$W$8*(-SIN(Wellpath!$M18) / GField),Model!$W$8*((drdp!B18)*'ABXY-TI2S'!$B18+(drdp!E18)*'ABXY-TI2S'!$C18+(drdp!H18)*'ABXY-TI2S'!$D18))</f>
        <v>0</v>
      </c>
      <c r="I18" s="18">
        <f>IF(D18="SING",(Wellpath!K18-Wellpath!K17)/2*Model!$W$8*(COS(Wellpath!$M18) / GField),Model!$W$8*((drdp!C18)*'ABXY-TI2S'!$B18+(drdp!F18)*'ABXY-TI2S'!$C18+(drdp!I18)*'ABXY-TI2S'!$D18))</f>
        <v>6.2161900343134548E-3</v>
      </c>
      <c r="J18" s="18">
        <f>IF(D18="SING",0,Model!$W$8*((drdp!D18)*'ABXY-TI2S'!$B18+(drdp!G18)*'ABXY-TI2S'!$C18+(drdp!J18)*'ABXY-TI2S'!$D18))</f>
        <v>0</v>
      </c>
      <c r="K18" s="21">
        <f>SUM(E$3:E17)+H18</f>
        <v>0</v>
      </c>
      <c r="L18" s="21">
        <f>SUM(F$3:F17)+I18</f>
        <v>0.18648570102940354</v>
      </c>
      <c r="M18" s="21">
        <f>SUM(G$3:G17)+J18</f>
        <v>0</v>
      </c>
      <c r="N18" s="21"/>
      <c r="O18" s="21"/>
      <c r="P18" s="21"/>
      <c r="Q18" s="19">
        <f t="shared" si="1"/>
        <v>0</v>
      </c>
      <c r="R18" s="19">
        <f t="shared" si="0"/>
        <v>3.4776916688428083E-2</v>
      </c>
      <c r="S18" s="19">
        <f t="shared" si="0"/>
        <v>0</v>
      </c>
      <c r="T18" s="19">
        <f t="shared" si="2"/>
        <v>0</v>
      </c>
      <c r="U18" s="19">
        <f t="shared" si="3"/>
        <v>0</v>
      </c>
      <c r="V18" s="19">
        <f t="shared" si="4"/>
        <v>0</v>
      </c>
    </row>
    <row r="19" spans="1:22" x14ac:dyDescent="0.25">
      <c r="A19" s="26">
        <f>Wellpath!E19</f>
        <v>1600</v>
      </c>
      <c r="B19" s="22">
        <v>0</v>
      </c>
      <c r="C19" s="22">
        <v>0</v>
      </c>
      <c r="D19" s="22" t="str">
        <f>IF(ABS(Wellpath!$L19)&lt;VerticalInc,"SING",((TAN((PI()/ 2) - Wellpath!$L19)) - TAN(Dip) * COS(Wellpath!$O19)) / GField)</f>
        <v>SING</v>
      </c>
      <c r="E19" s="20">
        <f>IF(D19="SING",(Wellpath!K20-Wellpath!K18)/2*Model!$W$8*(-SIN(Wellpath!M19)) / GField,Model!$W$8*((drdp!B19+drdp!K19)*'ABXY-TI2S'!$B19+(drdp!E19+drdp!N19)*'ABXY-TI2S'!$C19+(drdp!H19+drdp!Q19)*'ABXY-TI2S'!$D19))</f>
        <v>0</v>
      </c>
      <c r="F19" s="20">
        <f>IF(D19="SING",(Wellpath!K20-Wellpath!K18)/2*Model!$W$8*(COS(Wellpath!$M19) / GField),Model!$W$8*((drdp!C19+drdp!L19)*'ABXY-TI2S'!$B19+(drdp!F19+drdp!O19)*'ABXY-TI2S'!$C19+(drdp!I19+drdp!R19)*'ABXY-TI2S'!$D19))</f>
        <v>1.243238006862691E-2</v>
      </c>
      <c r="G19" s="20">
        <f>IF(D19="SING",0,Model!$W$8*((drdp!D19+drdp!M19)*'ABXY-TI2S'!$B19+(drdp!G19+drdp!P19)*'ABXY-TI2S'!$C19+(drdp!J19+drdp!S19)*'ABXY-TI2S'!$D19))</f>
        <v>0</v>
      </c>
      <c r="H19" s="18">
        <f>IF(D19="SING",(Wellpath!K19-Wellpath!K18)/2*Model!$W$8*(-SIN(Wellpath!$M19) / GField),Model!$W$8*((drdp!B19)*'ABXY-TI2S'!$B19+(drdp!E19)*'ABXY-TI2S'!$C19+(drdp!H19)*'ABXY-TI2S'!$D19))</f>
        <v>0</v>
      </c>
      <c r="I19" s="18">
        <f>IF(D19="SING",(Wellpath!K19-Wellpath!K18)/2*Model!$W$8*(COS(Wellpath!$M19) / GField),Model!$W$8*((drdp!C19)*'ABXY-TI2S'!$B19+(drdp!F19)*'ABXY-TI2S'!$C19+(drdp!I19)*'ABXY-TI2S'!$D19))</f>
        <v>6.2161900343134435E-3</v>
      </c>
      <c r="J19" s="18">
        <f>IF(D19="SING",0,Model!$W$8*((drdp!D19)*'ABXY-TI2S'!$B19+(drdp!G19)*'ABXY-TI2S'!$C19+(drdp!J19)*'ABXY-TI2S'!$D19))</f>
        <v>0</v>
      </c>
      <c r="K19" s="21">
        <f>SUM(E$3:E18)+H19</f>
        <v>0</v>
      </c>
      <c r="L19" s="21">
        <f>SUM(F$3:F18)+I19</f>
        <v>0.19891808109803044</v>
      </c>
      <c r="M19" s="21">
        <f>SUM(G$3:G18)+J19</f>
        <v>0</v>
      </c>
      <c r="N19" s="21"/>
      <c r="O19" s="21"/>
      <c r="P19" s="21"/>
      <c r="Q19" s="19">
        <f t="shared" si="1"/>
        <v>0</v>
      </c>
      <c r="R19" s="19">
        <f t="shared" si="1"/>
        <v>3.9568402987722615E-2</v>
      </c>
      <c r="S19" s="19">
        <f t="shared" si="1"/>
        <v>0</v>
      </c>
      <c r="T19" s="19">
        <f t="shared" si="2"/>
        <v>0</v>
      </c>
      <c r="U19" s="19">
        <f t="shared" si="3"/>
        <v>0</v>
      </c>
      <c r="V19" s="19">
        <f t="shared" si="4"/>
        <v>0</v>
      </c>
    </row>
    <row r="20" spans="1:22" x14ac:dyDescent="0.25">
      <c r="A20" s="26">
        <f>Wellpath!E20</f>
        <v>1700</v>
      </c>
      <c r="B20" s="22">
        <v>0</v>
      </c>
      <c r="C20" s="22">
        <v>0</v>
      </c>
      <c r="D20" s="22" t="str">
        <f>IF(ABS(Wellpath!$L20)&lt;VerticalInc,"SING",((TAN((PI()/ 2) - Wellpath!$L20)) - TAN(Dip) * COS(Wellpath!$O20)) / GField)</f>
        <v>SING</v>
      </c>
      <c r="E20" s="20">
        <f>IF(D20="SING",(Wellpath!K21-Wellpath!K19)/2*Model!$W$8*(-SIN(Wellpath!M20)) / GField,Model!$W$8*((drdp!B20+drdp!K20)*'ABXY-TI2S'!$B20+(drdp!E20+drdp!N20)*'ABXY-TI2S'!$C20+(drdp!H20+drdp!Q20)*'ABXY-TI2S'!$D20))</f>
        <v>0</v>
      </c>
      <c r="F20" s="20">
        <f>IF(D20="SING",(Wellpath!K21-Wellpath!K19)/2*Model!$W$8*(COS(Wellpath!$M20) / GField),Model!$W$8*((drdp!C20+drdp!L20)*'ABXY-TI2S'!$B20+(drdp!F20+drdp!O20)*'ABXY-TI2S'!$C20+(drdp!I20+drdp!R20)*'ABXY-TI2S'!$D20))</f>
        <v>1.2432380068626897E-2</v>
      </c>
      <c r="G20" s="20">
        <f>IF(D20="SING",0,Model!$W$8*((drdp!D20+drdp!M20)*'ABXY-TI2S'!$B20+(drdp!G20+drdp!P20)*'ABXY-TI2S'!$C20+(drdp!J20+drdp!S20)*'ABXY-TI2S'!$D20))</f>
        <v>0</v>
      </c>
      <c r="H20" s="18">
        <f>IF(D20="SING",(Wellpath!K20-Wellpath!K19)/2*Model!$W$8*(-SIN(Wellpath!$M20) / GField),Model!$W$8*((drdp!B20)*'ABXY-TI2S'!$B20+(drdp!E20)*'ABXY-TI2S'!$C20+(drdp!H20)*'ABXY-TI2S'!$D20))</f>
        <v>0</v>
      </c>
      <c r="I20" s="18">
        <f>IF(D20="SING",(Wellpath!K20-Wellpath!K19)/2*Model!$W$8*(COS(Wellpath!$M20) / GField),Model!$W$8*((drdp!C20)*'ABXY-TI2S'!$B20+(drdp!F20)*'ABXY-TI2S'!$C20+(drdp!I20)*'ABXY-TI2S'!$D20))</f>
        <v>6.2161900343134669E-3</v>
      </c>
      <c r="J20" s="18">
        <f>IF(D20="SING",0,Model!$W$8*((drdp!D20)*'ABXY-TI2S'!$B20+(drdp!G20)*'ABXY-TI2S'!$C20+(drdp!J20)*'ABXY-TI2S'!$D20))</f>
        <v>0</v>
      </c>
      <c r="K20" s="21">
        <f>SUM(E$3:E19)+H20</f>
        <v>0</v>
      </c>
      <c r="L20" s="21">
        <f>SUM(F$3:F19)+I20</f>
        <v>0.21135046116665737</v>
      </c>
      <c r="M20" s="21">
        <f>SUM(G$3:G19)+J20</f>
        <v>0</v>
      </c>
      <c r="N20" s="21"/>
      <c r="O20" s="21"/>
      <c r="P20" s="21"/>
      <c r="Q20" s="19">
        <f t="shared" si="1"/>
        <v>0</v>
      </c>
      <c r="R20" s="19">
        <f t="shared" si="1"/>
        <v>4.4669017435358747E-2</v>
      </c>
      <c r="S20" s="19">
        <f t="shared" si="1"/>
        <v>0</v>
      </c>
      <c r="T20" s="19">
        <f t="shared" si="2"/>
        <v>0</v>
      </c>
      <c r="U20" s="19">
        <f t="shared" si="3"/>
        <v>0</v>
      </c>
      <c r="V20" s="19">
        <f t="shared" si="4"/>
        <v>0</v>
      </c>
    </row>
    <row r="21" spans="1:22" x14ac:dyDescent="0.25">
      <c r="A21" s="26">
        <f>Wellpath!E21</f>
        <v>1800</v>
      </c>
      <c r="B21" s="22">
        <v>0</v>
      </c>
      <c r="C21" s="22">
        <v>0</v>
      </c>
      <c r="D21" s="22" t="str">
        <f>IF(ABS(Wellpath!$L21)&lt;VerticalInc,"SING",((TAN((PI()/ 2) - Wellpath!$L21)) - TAN(Dip) * COS(Wellpath!$O21)) / GField)</f>
        <v>SING</v>
      </c>
      <c r="E21" s="20">
        <f>IF(D21="SING",(Wellpath!K22-Wellpath!K20)/2*Model!$W$8*(-SIN(Wellpath!M21)) / GField,Model!$W$8*((drdp!B21+drdp!K21)*'ABXY-TI2S'!$B21+(drdp!E21+drdp!N21)*'ABXY-TI2S'!$C21+(drdp!H21+drdp!Q21)*'ABXY-TI2S'!$D21))</f>
        <v>0</v>
      </c>
      <c r="F21" s="20">
        <f>IF(D21="SING",(Wellpath!K22-Wellpath!K20)/2*Model!$W$8*(COS(Wellpath!$M21) / GField),Model!$W$8*((drdp!C21+drdp!L21)*'ABXY-TI2S'!$B21+(drdp!F21+drdp!O21)*'ABXY-TI2S'!$C21+(drdp!I21+drdp!R21)*'ABXY-TI2S'!$D21))</f>
        <v>1.2432380068626887E-2</v>
      </c>
      <c r="G21" s="20">
        <f>IF(D21="SING",0,Model!$W$8*((drdp!D21+drdp!M21)*'ABXY-TI2S'!$B21+(drdp!G21+drdp!P21)*'ABXY-TI2S'!$C21+(drdp!J21+drdp!S21)*'ABXY-TI2S'!$D21))</f>
        <v>0</v>
      </c>
      <c r="H21" s="18">
        <f>IF(D21="SING",(Wellpath!K21-Wellpath!K20)/2*Model!$W$8*(-SIN(Wellpath!$M21) / GField),Model!$W$8*((drdp!B21)*'ABXY-TI2S'!$B21+(drdp!E21)*'ABXY-TI2S'!$C21+(drdp!H21)*'ABXY-TI2S'!$D21))</f>
        <v>0</v>
      </c>
      <c r="I21" s="18">
        <f>IF(D21="SING",(Wellpath!K21-Wellpath!K20)/2*Model!$W$8*(COS(Wellpath!$M21) / GField),Model!$W$8*((drdp!C21)*'ABXY-TI2S'!$B21+(drdp!F21)*'ABXY-TI2S'!$C21+(drdp!I21)*'ABXY-TI2S'!$D21))</f>
        <v>6.2161900343134322E-3</v>
      </c>
      <c r="J21" s="18">
        <f>IF(D21="SING",0,Model!$W$8*((drdp!D21)*'ABXY-TI2S'!$B21+(drdp!G21)*'ABXY-TI2S'!$C21+(drdp!J21)*'ABXY-TI2S'!$D21))</f>
        <v>0</v>
      </c>
      <c r="K21" s="21">
        <f>SUM(E$3:E20)+H21</f>
        <v>0</v>
      </c>
      <c r="L21" s="21">
        <f>SUM(F$3:F20)+I21</f>
        <v>0.22378284123528422</v>
      </c>
      <c r="M21" s="21">
        <f>SUM(G$3:G20)+J21</f>
        <v>0</v>
      </c>
      <c r="N21" s="21"/>
      <c r="O21" s="21"/>
      <c r="P21" s="21"/>
      <c r="Q21" s="19">
        <f t="shared" si="1"/>
        <v>0</v>
      </c>
      <c r="R21" s="19">
        <f t="shared" si="1"/>
        <v>5.007876003133642E-2</v>
      </c>
      <c r="S21" s="19">
        <f t="shared" si="1"/>
        <v>0</v>
      </c>
      <c r="T21" s="19">
        <f t="shared" si="2"/>
        <v>0</v>
      </c>
      <c r="U21" s="19">
        <f t="shared" si="3"/>
        <v>0</v>
      </c>
      <c r="V21" s="19">
        <f t="shared" si="4"/>
        <v>0</v>
      </c>
    </row>
    <row r="22" spans="1:22" x14ac:dyDescent="0.25">
      <c r="A22" s="26">
        <f>Wellpath!E22</f>
        <v>1900</v>
      </c>
      <c r="B22" s="22">
        <v>0</v>
      </c>
      <c r="C22" s="22">
        <v>0</v>
      </c>
      <c r="D22" s="22" t="str">
        <f>IF(ABS(Wellpath!$L22)&lt;VerticalInc,"SING",((TAN((PI()/ 2) - Wellpath!$L22)) - TAN(Dip) * COS(Wellpath!$O22)) / GField)</f>
        <v>SING</v>
      </c>
      <c r="E22" s="20">
        <f>IF(D22="SING",(Wellpath!K23-Wellpath!K21)/2*Model!$W$8*(-SIN(Wellpath!M22)) / GField,Model!$W$8*((drdp!B22+drdp!K22)*'ABXY-TI2S'!$B22+(drdp!E22+drdp!N22)*'ABXY-TI2S'!$C22+(drdp!H22+drdp!Q22)*'ABXY-TI2S'!$D22))</f>
        <v>0</v>
      </c>
      <c r="F22" s="20">
        <f>IF(D22="SING",(Wellpath!K23-Wellpath!K21)/2*Model!$W$8*(COS(Wellpath!$M22) / GField),Model!$W$8*((drdp!C22+drdp!L22)*'ABXY-TI2S'!$B22+(drdp!F22+drdp!O22)*'ABXY-TI2S'!$C22+(drdp!I22+drdp!R22)*'ABXY-TI2S'!$D22))</f>
        <v>1.243238006862691E-2</v>
      </c>
      <c r="G22" s="20">
        <f>IF(D22="SING",0,Model!$W$8*((drdp!D22+drdp!M22)*'ABXY-TI2S'!$B22+(drdp!G22+drdp!P22)*'ABXY-TI2S'!$C22+(drdp!J22+drdp!S22)*'ABXY-TI2S'!$D22))</f>
        <v>0</v>
      </c>
      <c r="H22" s="18">
        <f>IF(D22="SING",(Wellpath!K22-Wellpath!K21)/2*Model!$W$8*(-SIN(Wellpath!$M22) / GField),Model!$W$8*((drdp!B22)*'ABXY-TI2S'!$B22+(drdp!E22)*'ABXY-TI2S'!$C22+(drdp!H22)*'ABXY-TI2S'!$D22))</f>
        <v>0</v>
      </c>
      <c r="I22" s="18">
        <f>IF(D22="SING",(Wellpath!K22-Wellpath!K21)/2*Model!$W$8*(COS(Wellpath!$M22) / GField),Model!$W$8*((drdp!C22)*'ABXY-TI2S'!$B22+(drdp!F22)*'ABXY-TI2S'!$C22+(drdp!I22)*'ABXY-TI2S'!$D22))</f>
        <v>6.2161900343134548E-3</v>
      </c>
      <c r="J22" s="18">
        <f>IF(D22="SING",0,Model!$W$8*((drdp!D22)*'ABXY-TI2S'!$B22+(drdp!G22)*'ABXY-TI2S'!$C22+(drdp!J22)*'ABXY-TI2S'!$D22))</f>
        <v>0</v>
      </c>
      <c r="K22" s="21">
        <f>SUM(E$3:E21)+H22</f>
        <v>0</v>
      </c>
      <c r="L22" s="21">
        <f>SUM(F$3:F21)+I22</f>
        <v>0.23621522130391112</v>
      </c>
      <c r="M22" s="21">
        <f>SUM(G$3:G21)+J22</f>
        <v>0</v>
      </c>
      <c r="N22" s="21"/>
      <c r="O22" s="21"/>
      <c r="P22" s="21"/>
      <c r="Q22" s="19">
        <f t="shared" si="1"/>
        <v>0</v>
      </c>
      <c r="R22" s="19">
        <f t="shared" si="1"/>
        <v>5.5797630775655707E-2</v>
      </c>
      <c r="S22" s="19">
        <f t="shared" si="1"/>
        <v>0</v>
      </c>
      <c r="T22" s="19">
        <f t="shared" si="2"/>
        <v>0</v>
      </c>
      <c r="U22" s="19">
        <f t="shared" si="3"/>
        <v>0</v>
      </c>
      <c r="V22" s="19">
        <f t="shared" si="4"/>
        <v>0</v>
      </c>
    </row>
    <row r="23" spans="1:22" x14ac:dyDescent="0.25">
      <c r="A23" s="26">
        <f>Wellpath!E23</f>
        <v>2000</v>
      </c>
      <c r="B23" s="22">
        <v>0</v>
      </c>
      <c r="C23" s="22">
        <v>0</v>
      </c>
      <c r="D23" s="22" t="str">
        <f>IF(ABS(Wellpath!$L23)&lt;VerticalInc,"SING",((TAN((PI()/ 2) - Wellpath!$L23)) - TAN(Dip) * COS(Wellpath!$O23)) / GField)</f>
        <v>SING</v>
      </c>
      <c r="E23" s="20">
        <f>IF(D23="SING",(Wellpath!K24-Wellpath!K22)/2*Model!$W$8*(-SIN(Wellpath!M23)) / GField,Model!$W$8*((drdp!B23+drdp!K23)*'ABXY-TI2S'!$B23+(drdp!E23+drdp!N23)*'ABXY-TI2S'!$C23+(drdp!H23+drdp!Q23)*'ABXY-TI2S'!$D23))</f>
        <v>0</v>
      </c>
      <c r="F23" s="20">
        <f>IF(D23="SING",(Wellpath!K24-Wellpath!K22)/2*Model!$W$8*(COS(Wellpath!$M23) / GField),Model!$W$8*((drdp!C23+drdp!L23)*'ABXY-TI2S'!$B23+(drdp!F23+drdp!O23)*'ABXY-TI2S'!$C23+(drdp!I23+drdp!R23)*'ABXY-TI2S'!$D23))</f>
        <v>1.243238006862691E-2</v>
      </c>
      <c r="G23" s="20">
        <f>IF(D23="SING",0,Model!$W$8*((drdp!D23+drdp!M23)*'ABXY-TI2S'!$B23+(drdp!G23+drdp!P23)*'ABXY-TI2S'!$C23+(drdp!J23+drdp!S23)*'ABXY-TI2S'!$D23))</f>
        <v>0</v>
      </c>
      <c r="H23" s="18">
        <f>IF(D23="SING",(Wellpath!K23-Wellpath!K22)/2*Model!$W$8*(-SIN(Wellpath!$M23) / GField),Model!$W$8*((drdp!B23)*'ABXY-TI2S'!$B23+(drdp!E23)*'ABXY-TI2S'!$C23+(drdp!H23)*'ABXY-TI2S'!$D23))</f>
        <v>0</v>
      </c>
      <c r="I23" s="18">
        <f>IF(D23="SING",(Wellpath!K23-Wellpath!K22)/2*Model!$W$8*(COS(Wellpath!$M23) / GField),Model!$W$8*((drdp!C23)*'ABXY-TI2S'!$B23+(drdp!F23)*'ABXY-TI2S'!$C23+(drdp!I23)*'ABXY-TI2S'!$D23))</f>
        <v>6.2161900343134548E-3</v>
      </c>
      <c r="J23" s="18">
        <f>IF(D23="SING",0,Model!$W$8*((drdp!D23)*'ABXY-TI2S'!$B23+(drdp!G23)*'ABXY-TI2S'!$C23+(drdp!J23)*'ABXY-TI2S'!$D23))</f>
        <v>0</v>
      </c>
      <c r="K23" s="21">
        <f>SUM(E$3:E22)+H23</f>
        <v>0</v>
      </c>
      <c r="L23" s="21">
        <f>SUM(F$3:F22)+I23</f>
        <v>0.24864760137253802</v>
      </c>
      <c r="M23" s="21">
        <f>SUM(G$3:G22)+J23</f>
        <v>0</v>
      </c>
      <c r="N23" s="21"/>
      <c r="O23" s="21"/>
      <c r="P23" s="21"/>
      <c r="Q23" s="19">
        <f t="shared" si="1"/>
        <v>0</v>
      </c>
      <c r="R23" s="19">
        <f t="shared" si="1"/>
        <v>6.1825629668316576E-2</v>
      </c>
      <c r="S23" s="19">
        <f t="shared" si="1"/>
        <v>0</v>
      </c>
      <c r="T23" s="19">
        <f t="shared" si="2"/>
        <v>0</v>
      </c>
      <c r="U23" s="19">
        <f t="shared" si="3"/>
        <v>0</v>
      </c>
      <c r="V23" s="19">
        <f t="shared" si="4"/>
        <v>0</v>
      </c>
    </row>
    <row r="24" spans="1:22" x14ac:dyDescent="0.25">
      <c r="A24" s="26">
        <f>Wellpath!E24</f>
        <v>2100</v>
      </c>
      <c r="B24" s="22">
        <v>0</v>
      </c>
      <c r="C24" s="22">
        <v>0</v>
      </c>
      <c r="D24" s="22">
        <f>IF(ABS(Wellpath!$L24)&lt;VerticalInc,"SING",((TAN((PI()/ 2) - Wellpath!$L24)) - TAN(Dip) * COS(Wellpath!$O24)) / GField)</f>
        <v>2.756896468607982</v>
      </c>
      <c r="E24" s="20">
        <f>IF(D24="SING",(Wellpath!K25-Wellpath!K23)/2*Model!$W$8*(-SIN(Wellpath!M24)) / GField,Model!$W$8*((drdp!B24+drdp!K24)*'ABXY-TI2S'!$B24+(drdp!E24+drdp!N24)*'ABXY-TI2S'!$C24+(drdp!H24+drdp!Q24)*'ABXY-TI2S'!$D24))</f>
        <v>-4.0938670897076515E-4</v>
      </c>
      <c r="F24" s="20">
        <f>IF(D24="SING",(Wellpath!K25-Wellpath!K23)/2*Model!$W$8*(COS(Wellpath!$M24) / GField),Model!$W$8*((drdp!C24+drdp!L24)*'ABXY-TI2S'!$B24+(drdp!F24+drdp!O24)*'ABXY-TI2S'!$C24+(drdp!I24+drdp!R24)*'ABXY-TI2S'!$D24))</f>
        <v>1.1723301488746089E-2</v>
      </c>
      <c r="G24" s="20">
        <f>IF(D24="SING",0,Model!$W$8*((drdp!D24+drdp!M24)*'ABXY-TI2S'!$B24+(drdp!G24+drdp!P24)*'ABXY-TI2S'!$C24+(drdp!J24+drdp!S24)*'ABXY-TI2S'!$D24))</f>
        <v>0</v>
      </c>
      <c r="H24" s="18">
        <f>IF(D24="SING",(Wellpath!K24-Wellpath!K23)/2*Model!$W$8*(-SIN(Wellpath!$M24) / GField),Model!$W$8*((drdp!B24)*'ABXY-TI2S'!$B24+(drdp!E24)*'ABXY-TI2S'!$C24+(drdp!H24)*'ABXY-TI2S'!$D24))</f>
        <v>-2.0469335448538258E-4</v>
      </c>
      <c r="I24" s="18">
        <f>IF(D24="SING",(Wellpath!K24-Wellpath!K23)/2*Model!$W$8*(COS(Wellpath!$M24) / GField),Model!$W$8*((drdp!C24)*'ABXY-TI2S'!$B24+(drdp!F24)*'ABXY-TI2S'!$C24+(drdp!I24)*'ABXY-TI2S'!$D24))</f>
        <v>5.8616507443730445E-3</v>
      </c>
      <c r="J24" s="18">
        <f>IF(D24="SING",0,Model!$W$8*((drdp!D24)*'ABXY-TI2S'!$B24+(drdp!G24)*'ABXY-TI2S'!$C24+(drdp!J24)*'ABXY-TI2S'!$D24))</f>
        <v>0</v>
      </c>
      <c r="K24" s="21">
        <f>SUM(E$3:E23)+H24</f>
        <v>-2.0469335448538258E-4</v>
      </c>
      <c r="L24" s="21">
        <f>SUM(F$3:F23)+I24</f>
        <v>0.26072544215122456</v>
      </c>
      <c r="M24" s="21">
        <f>SUM(G$3:G23)+J24</f>
        <v>0</v>
      </c>
      <c r="N24" s="21"/>
      <c r="O24" s="21"/>
      <c r="P24" s="21"/>
      <c r="Q24" s="19">
        <f t="shared" si="1"/>
        <v>4.1899369370478492E-8</v>
      </c>
      <c r="R24" s="19">
        <f t="shared" si="1"/>
        <v>6.797775618495154E-2</v>
      </c>
      <c r="S24" s="19">
        <f t="shared" si="1"/>
        <v>0</v>
      </c>
      <c r="T24" s="19">
        <f t="shared" si="2"/>
        <v>-5.3368765353618719E-5</v>
      </c>
      <c r="U24" s="19">
        <f t="shared" si="3"/>
        <v>0</v>
      </c>
      <c r="V24" s="19">
        <f t="shared" si="4"/>
        <v>0</v>
      </c>
    </row>
    <row r="25" spans="1:22" x14ac:dyDescent="0.25">
      <c r="A25" s="26">
        <f>Wellpath!E25</f>
        <v>2200</v>
      </c>
      <c r="B25" s="22">
        <v>0</v>
      </c>
      <c r="C25" s="22">
        <v>0</v>
      </c>
      <c r="D25" s="22">
        <f>IF(ABS(Wellpath!$L25)&lt;VerticalInc,"SING",((TAN((PI()/ 2) - Wellpath!$L25)) - TAN(Dip) * COS(Wellpath!$O25)) / GField)</f>
        <v>1.2950734172903944</v>
      </c>
      <c r="E25" s="20">
        <f>IF(D25="SING",(Wellpath!K26-Wellpath!K24)/2*Model!$W$8*(-SIN(Wellpath!M25)) / GField,Model!$W$8*((drdp!B25+drdp!K25)*'ABXY-TI2S'!$B25+(drdp!E25+drdp!N25)*'ABXY-TI2S'!$C25+(drdp!H25+drdp!Q25)*'ABXY-TI2S'!$D25))</f>
        <v>-3.8439083608855584E-4</v>
      </c>
      <c r="F25" s="20">
        <f>IF(D25="SING",(Wellpath!K26-Wellpath!K24)/2*Model!$W$8*(COS(Wellpath!$M25) / GField),Model!$W$8*((drdp!C25+drdp!L25)*'ABXY-TI2S'!$B25+(drdp!F25+drdp!O25)*'ABXY-TI2S'!$C25+(drdp!I25+drdp!R25)*'ABXY-TI2S'!$D25))</f>
        <v>1.1007513341863583E-2</v>
      </c>
      <c r="G25" s="20">
        <f>IF(D25="SING",0,Model!$W$8*((drdp!D25+drdp!M25)*'ABXY-TI2S'!$B25+(drdp!G25+drdp!P25)*'ABXY-TI2S'!$C25+(drdp!J25+drdp!S25)*'ABXY-TI2S'!$D25))</f>
        <v>0</v>
      </c>
      <c r="H25" s="18">
        <f>IF(D25="SING",(Wellpath!K25-Wellpath!K24)/2*Model!$W$8*(-SIN(Wellpath!$M25) / GField),Model!$W$8*((drdp!B25)*'ABXY-TI2S'!$B25+(drdp!E25)*'ABXY-TI2S'!$C25+(drdp!H25)*'ABXY-TI2S'!$D25))</f>
        <v>-1.9219541804427792E-4</v>
      </c>
      <c r="I25" s="18">
        <f>IF(D25="SING",(Wellpath!K25-Wellpath!K24)/2*Model!$W$8*(COS(Wellpath!$M25) / GField),Model!$W$8*((drdp!C25)*'ABXY-TI2S'!$B25+(drdp!F25)*'ABXY-TI2S'!$C25+(drdp!I25)*'ABXY-TI2S'!$D25))</f>
        <v>5.5037566709317913E-3</v>
      </c>
      <c r="J25" s="18">
        <f>IF(D25="SING",0,Model!$W$8*((drdp!D25)*'ABXY-TI2S'!$B25+(drdp!G25)*'ABXY-TI2S'!$C25+(drdp!J25)*'ABXY-TI2S'!$D25))</f>
        <v>0</v>
      </c>
      <c r="K25" s="21">
        <f>SUM(E$3:E24)+H25</f>
        <v>-6.0158212701504304E-4</v>
      </c>
      <c r="L25" s="21">
        <f>SUM(F$3:F24)+I25</f>
        <v>0.27209084956652935</v>
      </c>
      <c r="M25" s="21">
        <f>SUM(G$3:G24)+J25</f>
        <v>0</v>
      </c>
      <c r="N25" s="21"/>
      <c r="O25" s="21"/>
      <c r="P25" s="21"/>
      <c r="Q25" s="19">
        <f t="shared" si="1"/>
        <v>3.6190105554394338E-7</v>
      </c>
      <c r="R25" s="19">
        <f t="shared" si="1"/>
        <v>7.4033430417835708E-2</v>
      </c>
      <c r="S25" s="19">
        <f t="shared" si="1"/>
        <v>0</v>
      </c>
      <c r="T25" s="19">
        <f t="shared" si="2"/>
        <v>-1.6368499202356284E-4</v>
      </c>
      <c r="U25" s="19">
        <f t="shared" si="3"/>
        <v>0</v>
      </c>
      <c r="V25" s="19">
        <f t="shared" si="4"/>
        <v>0</v>
      </c>
    </row>
    <row r="26" spans="1:22" x14ac:dyDescent="0.25">
      <c r="A26" s="26">
        <f>Wellpath!E26</f>
        <v>2300</v>
      </c>
      <c r="B26" s="22">
        <v>0</v>
      </c>
      <c r="C26" s="22">
        <v>0</v>
      </c>
      <c r="D26" s="22">
        <f>IF(ABS(Wellpath!$L26)&lt;VerticalInc,"SING",((TAN((PI()/ 2) - Wellpath!$L26)) - TAN(Dip) * COS(Wellpath!$O26)) / GField)</f>
        <v>0.80700646247001129</v>
      </c>
      <c r="E26" s="20">
        <f>IF(D26="SING",(Wellpath!K27-Wellpath!K25)/2*Model!$W$8*(-SIN(Wellpath!M26)) / GField,Model!$W$8*((drdp!B26+drdp!K26)*'ABXY-TI2S'!$B26+(drdp!E26+drdp!N26)*'ABXY-TI2S'!$C26+(drdp!H26+drdp!Q26)*'ABXY-TI2S'!$D26))</f>
        <v>-3.5892664218344181E-4</v>
      </c>
      <c r="F26" s="20">
        <f>IF(D26="SING",(Wellpath!K27-Wellpath!K25)/2*Model!$W$8*(COS(Wellpath!$M26) / GField),Model!$W$8*((drdp!C26+drdp!L26)*'ABXY-TI2S'!$B26+(drdp!F26+drdp!O26)*'ABXY-TI2S'!$C26+(drdp!I26+drdp!R26)*'ABXY-TI2S'!$D26))</f>
        <v>1.027831423555146E-2</v>
      </c>
      <c r="G26" s="20">
        <f>IF(D26="SING",0,Model!$W$8*((drdp!D26+drdp!M26)*'ABXY-TI2S'!$B26+(drdp!G26+drdp!P26)*'ABXY-TI2S'!$C26+(drdp!J26+drdp!S26)*'ABXY-TI2S'!$D26))</f>
        <v>0</v>
      </c>
      <c r="H26" s="18">
        <f>IF(D26="SING",(Wellpath!K26-Wellpath!K25)/2*Model!$W$8*(-SIN(Wellpath!$M26) / GField),Model!$W$8*((drdp!B26)*'ABXY-TI2S'!$B26+(drdp!E26)*'ABXY-TI2S'!$C26+(drdp!H26)*'ABXY-TI2S'!$D26))</f>
        <v>-1.7946332109172123E-4</v>
      </c>
      <c r="I26" s="18">
        <f>IF(D26="SING",(Wellpath!K26-Wellpath!K25)/2*Model!$W$8*(COS(Wellpath!$M26) / GField),Model!$W$8*((drdp!C26)*'ABXY-TI2S'!$B26+(drdp!F26)*'ABXY-TI2S'!$C26+(drdp!I26)*'ABXY-TI2S'!$D26))</f>
        <v>5.1391571177757398E-3</v>
      </c>
      <c r="J26" s="18">
        <f>IF(D26="SING",0,Model!$W$8*((drdp!D26)*'ABXY-TI2S'!$B26+(drdp!G26)*'ABXY-TI2S'!$C26+(drdp!J26)*'ABXY-TI2S'!$D26))</f>
        <v>0</v>
      </c>
      <c r="K26" s="21">
        <f>SUM(E$3:E25)+H26</f>
        <v>-9.7324086615104216E-4</v>
      </c>
      <c r="L26" s="21">
        <f>SUM(F$3:F25)+I26</f>
        <v>0.28273376335523687</v>
      </c>
      <c r="M26" s="21">
        <f>SUM(G$3:G25)+J26</f>
        <v>0</v>
      </c>
      <c r="N26" s="21"/>
      <c r="O26" s="21"/>
      <c r="P26" s="21"/>
      <c r="Q26" s="19">
        <f t="shared" si="1"/>
        <v>9.4719778354643082E-7</v>
      </c>
      <c r="R26" s="19">
        <f t="shared" si="1"/>
        <v>7.9938380941015075E-2</v>
      </c>
      <c r="S26" s="19">
        <f t="shared" si="1"/>
        <v>0</v>
      </c>
      <c r="T26" s="19">
        <f t="shared" si="2"/>
        <v>-2.7516805273799453E-4</v>
      </c>
      <c r="U26" s="19">
        <f t="shared" si="3"/>
        <v>0</v>
      </c>
      <c r="V26" s="19">
        <f t="shared" si="4"/>
        <v>0</v>
      </c>
    </row>
    <row r="27" spans="1:22" x14ac:dyDescent="0.25">
      <c r="A27" s="26">
        <f>Wellpath!E27</f>
        <v>2400</v>
      </c>
      <c r="B27" s="22">
        <v>0</v>
      </c>
      <c r="C27" s="22">
        <v>0</v>
      </c>
      <c r="D27" s="22">
        <f>IF(ABS(Wellpath!$L27)&lt;VerticalInc,"SING",((TAN((PI()/ 2) - Wellpath!$L27)) - TAN(Dip) * COS(Wellpath!$O27)) / GField)</f>
        <v>0.56237708017958798</v>
      </c>
      <c r="E27" s="20">
        <f>IF(D27="SING",(Wellpath!K28-Wellpath!K26)/2*Model!$W$8*(-SIN(Wellpath!M27)) / GField,Model!$W$8*((drdp!B27+drdp!K27)*'ABXY-TI2S'!$B27+(drdp!E27+drdp!N27)*'ABXY-TI2S'!$C27+(drdp!H27+drdp!Q27)*'ABXY-TI2S'!$D27))</f>
        <v>-3.3302515145323751E-4</v>
      </c>
      <c r="F27" s="20">
        <f>IF(D27="SING",(Wellpath!K28-Wellpath!K26)/2*Model!$W$8*(COS(Wellpath!$M27) / GField),Model!$W$8*((drdp!C27+drdp!L27)*'ABXY-TI2S'!$B27+(drdp!F27+drdp!O27)*'ABXY-TI2S'!$C27+(drdp!I27+drdp!R27)*'ABXY-TI2S'!$D27))</f>
        <v>9.5365925865962403E-3</v>
      </c>
      <c r="G27" s="20">
        <f>IF(D27="SING",0,Model!$W$8*((drdp!D27+drdp!M27)*'ABXY-TI2S'!$B27+(drdp!G27+drdp!P27)*'ABXY-TI2S'!$C27+(drdp!J27+drdp!S27)*'ABXY-TI2S'!$D27))</f>
        <v>0</v>
      </c>
      <c r="H27" s="18">
        <f>IF(D27="SING",(Wellpath!K27-Wellpath!K26)/2*Model!$W$8*(-SIN(Wellpath!$M27) / GField),Model!$W$8*((drdp!B27)*'ABXY-TI2S'!$B27+(drdp!E27)*'ABXY-TI2S'!$C27+(drdp!H27)*'ABXY-TI2S'!$D27))</f>
        <v>-1.6651257572661846E-4</v>
      </c>
      <c r="I27" s="18">
        <f>IF(D27="SING",(Wellpath!K27-Wellpath!K26)/2*Model!$W$8*(COS(Wellpath!$M27) / GField),Model!$W$8*((drdp!C27)*'ABXY-TI2S'!$B27+(drdp!F27)*'ABXY-TI2S'!$C27+(drdp!I27)*'ABXY-TI2S'!$D27))</f>
        <v>4.7682962932981115E-3</v>
      </c>
      <c r="J27" s="18">
        <f>IF(D27="SING",0,Model!$W$8*((drdp!D27)*'ABXY-TI2S'!$B27+(drdp!G27)*'ABXY-TI2S'!$C27+(drdp!J27)*'ABXY-TI2S'!$D27))</f>
        <v>0</v>
      </c>
      <c r="K27" s="21">
        <f>SUM(E$3:E26)+H27</f>
        <v>-1.3192167629693813E-3</v>
      </c>
      <c r="L27" s="21">
        <f>SUM(F$3:F26)+I27</f>
        <v>0.29264121676631072</v>
      </c>
      <c r="M27" s="21">
        <f>SUM(G$3:G26)+J27</f>
        <v>0</v>
      </c>
      <c r="N27" s="21"/>
      <c r="O27" s="21"/>
      <c r="P27" s="21"/>
      <c r="Q27" s="19">
        <f t="shared" si="1"/>
        <v>1.7403328676994127E-6</v>
      </c>
      <c r="R27" s="19">
        <f t="shared" si="1"/>
        <v>8.5638881750466855E-2</v>
      </c>
      <c r="S27" s="19">
        <f t="shared" si="1"/>
        <v>0</v>
      </c>
      <c r="T27" s="19">
        <f t="shared" si="2"/>
        <v>-3.8605719869387345E-4</v>
      </c>
      <c r="U27" s="19">
        <f t="shared" si="3"/>
        <v>0</v>
      </c>
      <c r="V27" s="19">
        <f t="shared" si="4"/>
        <v>0</v>
      </c>
    </row>
    <row r="28" spans="1:22" x14ac:dyDescent="0.25">
      <c r="A28" s="26">
        <f>Wellpath!E28</f>
        <v>2500</v>
      </c>
      <c r="B28" s="22">
        <v>0</v>
      </c>
      <c r="C28" s="22">
        <v>0</v>
      </c>
      <c r="D28" s="22">
        <f>IF(ABS(Wellpath!$L28)&lt;VerticalInc,"SING",((TAN((PI()/ 2) - Wellpath!$L28)) - TAN(Dip) * COS(Wellpath!$O28)) / GField)</f>
        <v>0.41512109543795861</v>
      </c>
      <c r="E28" s="20">
        <f>IF(D28="SING",(Wellpath!K29-Wellpath!K27)/2*Model!$W$8*(-SIN(Wellpath!M28)) / GField,Model!$W$8*((drdp!B28+drdp!K28)*'ABXY-TI2S'!$B28+(drdp!E28+drdp!N28)*'ABXY-TI2S'!$C28+(drdp!H28+drdp!Q28)*'ABXY-TI2S'!$D28))</f>
        <v>-3.0671792087458028E-4</v>
      </c>
      <c r="F28" s="20">
        <f>IF(D28="SING",(Wellpath!K29-Wellpath!K27)/2*Model!$W$8*(COS(Wellpath!$M28) / GField),Model!$W$8*((drdp!C28+drdp!L28)*'ABXY-TI2S'!$B28+(drdp!F28+drdp!O28)*'ABXY-TI2S'!$C28+(drdp!I28+drdp!R28)*'ABXY-TI2S'!$D28))</f>
        <v>8.7832520685737474E-3</v>
      </c>
      <c r="G28" s="20">
        <f>IF(D28="SING",0,Model!$W$8*((drdp!D28+drdp!M28)*'ABXY-TI2S'!$B28+(drdp!G28+drdp!P28)*'ABXY-TI2S'!$C28+(drdp!J28+drdp!S28)*'ABXY-TI2S'!$D28))</f>
        <v>0</v>
      </c>
      <c r="H28" s="18">
        <f>IF(D28="SING",(Wellpath!K28-Wellpath!K27)/2*Model!$W$8*(-SIN(Wellpath!$M28) / GField),Model!$W$8*((drdp!B28)*'ABXY-TI2S'!$B28+(drdp!E28)*'ABXY-TI2S'!$C28+(drdp!H28)*'ABXY-TI2S'!$D28))</f>
        <v>-1.5335896043729014E-4</v>
      </c>
      <c r="I28" s="18">
        <f>IF(D28="SING",(Wellpath!K28-Wellpath!K27)/2*Model!$W$8*(COS(Wellpath!$M28) / GField),Model!$W$8*((drdp!C28)*'ABXY-TI2S'!$B28+(drdp!F28)*'ABXY-TI2S'!$C28+(drdp!I28)*'ABXY-TI2S'!$D28))</f>
        <v>4.3916260342868737E-3</v>
      </c>
      <c r="J28" s="18">
        <f>IF(D28="SING",0,Model!$W$8*((drdp!D28)*'ABXY-TI2S'!$B28+(drdp!G28)*'ABXY-TI2S'!$C28+(drdp!J28)*'ABXY-TI2S'!$D28))</f>
        <v>0</v>
      </c>
      <c r="K28" s="21">
        <f>SUM(E$3:E27)+H28</f>
        <v>-1.6390882991332905E-3</v>
      </c>
      <c r="L28" s="21">
        <f>SUM(F$3:F27)+I28</f>
        <v>0.30180113909389572</v>
      </c>
      <c r="M28" s="21">
        <f>SUM(G$3:G27)+J28</f>
        <v>0</v>
      </c>
      <c r="N28" s="21"/>
      <c r="O28" s="21"/>
      <c r="P28" s="21"/>
      <c r="Q28" s="19">
        <f t="shared" si="1"/>
        <v>2.6866104523556633E-6</v>
      </c>
      <c r="R28" s="19">
        <f t="shared" si="1"/>
        <v>9.1083927558372996E-2</v>
      </c>
      <c r="S28" s="19">
        <f t="shared" si="1"/>
        <v>0</v>
      </c>
      <c r="T28" s="19">
        <f t="shared" si="2"/>
        <v>-4.9467871575390322E-4</v>
      </c>
      <c r="U28" s="19">
        <f t="shared" si="3"/>
        <v>0</v>
      </c>
      <c r="V28" s="19">
        <f t="shared" si="4"/>
        <v>0</v>
      </c>
    </row>
    <row r="29" spans="1:22" x14ac:dyDescent="0.25">
      <c r="A29" s="26">
        <f>Wellpath!E29</f>
        <v>2600</v>
      </c>
      <c r="B29" s="22">
        <v>0</v>
      </c>
      <c r="C29" s="22">
        <v>0</v>
      </c>
      <c r="D29" s="22">
        <f>IF(ABS(Wellpath!$L29)&lt;VerticalInc,"SING",((TAN((PI()/ 2) - Wellpath!$L29)) - TAN(Dip) * COS(Wellpath!$O29)) / GField)</f>
        <v>0.31655005332477459</v>
      </c>
      <c r="E29" s="20">
        <f>IF(D29="SING",(Wellpath!K30-Wellpath!K28)/2*Model!$W$8*(-SIN(Wellpath!M29)) / GField,Model!$W$8*((drdp!B29+drdp!K29)*'ABXY-TI2S'!$B29+(drdp!E29+drdp!N29)*'ABXY-TI2S'!$C29+(drdp!H29+drdp!Q29)*'ABXY-TI2S'!$D29))</f>
        <v>-2.8003700175561054E-4</v>
      </c>
      <c r="F29" s="20">
        <f>IF(D29="SING",(Wellpath!K30-Wellpath!K28)/2*Model!$W$8*(COS(Wellpath!$M29) / GField),Model!$W$8*((drdp!C29+drdp!L29)*'ABXY-TI2S'!$B29+(drdp!F29+drdp!O29)*'ABXY-TI2S'!$C29+(drdp!I29+drdp!R29)*'ABXY-TI2S'!$D29))</f>
        <v>8.0192105108619453E-3</v>
      </c>
      <c r="G29" s="20">
        <f>IF(D29="SING",0,Model!$W$8*((drdp!D29+drdp!M29)*'ABXY-TI2S'!$B29+(drdp!G29+drdp!P29)*'ABXY-TI2S'!$C29+(drdp!J29+drdp!S29)*'ABXY-TI2S'!$D29))</f>
        <v>0</v>
      </c>
      <c r="H29" s="18">
        <f>IF(D29="SING",(Wellpath!K29-Wellpath!K28)/2*Model!$W$8*(-SIN(Wellpath!$M29) / GField),Model!$W$8*((drdp!B29)*'ABXY-TI2S'!$B29+(drdp!E29)*'ABXY-TI2S'!$C29+(drdp!H29)*'ABXY-TI2S'!$D29))</f>
        <v>-1.4001850087780527E-4</v>
      </c>
      <c r="I29" s="18">
        <f>IF(D29="SING",(Wellpath!K29-Wellpath!K28)/2*Model!$W$8*(COS(Wellpath!$M29) / GField),Model!$W$8*((drdp!C29)*'ABXY-TI2S'!$B29+(drdp!F29)*'ABXY-TI2S'!$C29+(drdp!I29)*'ABXY-TI2S'!$D29))</f>
        <v>4.0096052554309727E-3</v>
      </c>
      <c r="J29" s="18">
        <f>IF(D29="SING",0,Model!$W$8*((drdp!D29)*'ABXY-TI2S'!$B29+(drdp!G29)*'ABXY-TI2S'!$C29+(drdp!J29)*'ABXY-TI2S'!$D29))</f>
        <v>0</v>
      </c>
      <c r="K29" s="21">
        <f>SUM(E$3:E28)+H29</f>
        <v>-1.9324657604483861E-3</v>
      </c>
      <c r="L29" s="21">
        <f>SUM(F$3:F28)+I29</f>
        <v>0.31020237038361353</v>
      </c>
      <c r="M29" s="21">
        <f>SUM(G$3:G28)+J29</f>
        <v>0</v>
      </c>
      <c r="N29" s="21"/>
      <c r="O29" s="21"/>
      <c r="P29" s="21"/>
      <c r="Q29" s="19">
        <f t="shared" si="1"/>
        <v>3.734423915305359E-6</v>
      </c>
      <c r="R29" s="19">
        <f t="shared" si="1"/>
        <v>9.6225510591612551E-2</v>
      </c>
      <c r="S29" s="19">
        <f t="shared" si="1"/>
        <v>0</v>
      </c>
      <c r="T29" s="19">
        <f t="shared" si="2"/>
        <v>-5.9945545957626164E-4</v>
      </c>
      <c r="U29" s="19">
        <f t="shared" si="3"/>
        <v>0</v>
      </c>
      <c r="V29" s="19">
        <f t="shared" si="4"/>
        <v>0</v>
      </c>
    </row>
    <row r="30" spans="1:22" x14ac:dyDescent="0.25">
      <c r="A30" s="26">
        <f>Wellpath!E30</f>
        <v>2700</v>
      </c>
      <c r="B30" s="22">
        <v>0</v>
      </c>
      <c r="C30" s="22">
        <v>0</v>
      </c>
      <c r="D30" s="22">
        <f>IF(ABS(Wellpath!$L30)&lt;VerticalInc,"SING",((TAN((PI()/ 2) - Wellpath!$L30)) - TAN(Dip) * COS(Wellpath!$O30)) / GField)</f>
        <v>0.24579712791776959</v>
      </c>
      <c r="E30" s="20">
        <f>IF(D30="SING",(Wellpath!K31-Wellpath!K29)/2*Model!$W$8*(-SIN(Wellpath!M30)) / GField,Model!$W$8*((drdp!B30+drdp!K30)*'ABXY-TI2S'!$B30+(drdp!E30+drdp!N30)*'ABXY-TI2S'!$C30+(drdp!H30+drdp!Q30)*'ABXY-TI2S'!$D30))</f>
        <v>-2.5301490068639523E-4</v>
      </c>
      <c r="F30" s="20">
        <f>IF(D30="SING",(Wellpath!K31-Wellpath!K29)/2*Model!$W$8*(COS(Wellpath!$M30) / GField),Model!$W$8*((drdp!C30+drdp!L30)*'ABXY-TI2S'!$B30+(drdp!F30+drdp!O30)*'ABXY-TI2S'!$C30+(drdp!I30+drdp!R30)*'ABXY-TI2S'!$D30))</f>
        <v>7.2453987804073517E-3</v>
      </c>
      <c r="G30" s="20">
        <f>IF(D30="SING",0,Model!$W$8*((drdp!D30+drdp!M30)*'ABXY-TI2S'!$B30+(drdp!G30+drdp!P30)*'ABXY-TI2S'!$C30+(drdp!J30+drdp!S30)*'ABXY-TI2S'!$D30))</f>
        <v>0</v>
      </c>
      <c r="H30" s="18">
        <f>IF(D30="SING",(Wellpath!K30-Wellpath!K29)/2*Model!$W$8*(-SIN(Wellpath!$M30) / GField),Model!$W$8*((drdp!B30)*'ABXY-TI2S'!$B30+(drdp!E30)*'ABXY-TI2S'!$C30+(drdp!H30)*'ABXY-TI2S'!$D30))</f>
        <v>-1.2650745034319762E-4</v>
      </c>
      <c r="I30" s="18">
        <f>IF(D30="SING",(Wellpath!K30-Wellpath!K29)/2*Model!$W$8*(COS(Wellpath!$M30) / GField),Model!$W$8*((drdp!C30)*'ABXY-TI2S'!$B30+(drdp!F30)*'ABXY-TI2S'!$C30+(drdp!I30)*'ABXY-TI2S'!$D30))</f>
        <v>3.6226993902036759E-3</v>
      </c>
      <c r="J30" s="18">
        <f>IF(D30="SING",0,Model!$W$8*((drdp!D30)*'ABXY-TI2S'!$B30+(drdp!G30)*'ABXY-TI2S'!$C30+(drdp!J30)*'ABXY-TI2S'!$D30))</f>
        <v>0</v>
      </c>
      <c r="K30" s="21">
        <f>SUM(E$3:E29)+H30</f>
        <v>-2.1989917116693888E-3</v>
      </c>
      <c r="L30" s="21">
        <f>SUM(F$3:F29)+I30</f>
        <v>0.31783467502924817</v>
      </c>
      <c r="M30" s="21">
        <f>SUM(G$3:G29)+J30</f>
        <v>0</v>
      </c>
      <c r="N30" s="21"/>
      <c r="O30" s="21"/>
      <c r="P30" s="21"/>
      <c r="Q30" s="19">
        <f t="shared" si="1"/>
        <v>4.8355645479906679E-6</v>
      </c>
      <c r="R30" s="19">
        <f t="shared" si="1"/>
        <v>0.10101888065094779</v>
      </c>
      <c r="S30" s="19">
        <f t="shared" si="1"/>
        <v>0</v>
      </c>
      <c r="T30" s="19">
        <f t="shared" si="2"/>
        <v>-6.989158160704504E-4</v>
      </c>
      <c r="U30" s="19">
        <f t="shared" si="3"/>
        <v>0</v>
      </c>
      <c r="V30" s="19">
        <f t="shared" si="4"/>
        <v>0</v>
      </c>
    </row>
    <row r="31" spans="1:22" x14ac:dyDescent="0.25">
      <c r="A31" s="26">
        <f>Wellpath!E31</f>
        <v>2800</v>
      </c>
      <c r="B31" s="22">
        <v>0</v>
      </c>
      <c r="C31" s="22">
        <v>0</v>
      </c>
      <c r="D31" s="22">
        <f>IF(ABS(Wellpath!$L31)&lt;VerticalInc,"SING",((TAN((PI()/ 2) - Wellpath!$L31)) - TAN(Dip) * COS(Wellpath!$O31)) / GField)</f>
        <v>0.19242859843064228</v>
      </c>
      <c r="E31" s="20">
        <f>IF(D31="SING",(Wellpath!K32-Wellpath!K30)/2*Model!$W$8*(-SIN(Wellpath!M31)) / GField,Model!$W$8*((drdp!B31+drdp!K31)*'ABXY-TI2S'!$B31+(drdp!E31+drdp!N31)*'ABXY-TI2S'!$C31+(drdp!H31+drdp!Q31)*'ABXY-TI2S'!$D31))</f>
        <v>-2.2568453993465087E-4</v>
      </c>
      <c r="F31" s="20">
        <f>IF(D31="SING",(Wellpath!K32-Wellpath!K30)/2*Model!$W$8*(COS(Wellpath!$M31) / GField),Model!$W$8*((drdp!C31+drdp!L31)*'ABXY-TI2S'!$B31+(drdp!F31+drdp!O31)*'ABXY-TI2S'!$C31+(drdp!I31+drdp!R31)*'ABXY-TI2S'!$D31))</f>
        <v>6.4627596476069448E-3</v>
      </c>
      <c r="G31" s="20">
        <f>IF(D31="SING",0,Model!$W$8*((drdp!D31+drdp!M31)*'ABXY-TI2S'!$B31+(drdp!G31+drdp!P31)*'ABXY-TI2S'!$C31+(drdp!J31+drdp!S31)*'ABXY-TI2S'!$D31))</f>
        <v>0</v>
      </c>
      <c r="H31" s="18">
        <f>IF(D31="SING",(Wellpath!K31-Wellpath!K30)/2*Model!$W$8*(-SIN(Wellpath!$M31) / GField),Model!$W$8*((drdp!B31)*'ABXY-TI2S'!$B31+(drdp!E31)*'ABXY-TI2S'!$C31+(drdp!H31)*'ABXY-TI2S'!$D31))</f>
        <v>-1.1284226996732543E-4</v>
      </c>
      <c r="I31" s="18">
        <f>IF(D31="SING",(Wellpath!K31-Wellpath!K30)/2*Model!$W$8*(COS(Wellpath!$M31) / GField),Model!$W$8*((drdp!C31)*'ABXY-TI2S'!$B31+(drdp!F31)*'ABXY-TI2S'!$C31+(drdp!I31)*'ABXY-TI2S'!$D31))</f>
        <v>3.2313798238034724E-3</v>
      </c>
      <c r="J31" s="18">
        <f>IF(D31="SING",0,Model!$W$8*((drdp!D31)*'ABXY-TI2S'!$B31+(drdp!G31)*'ABXY-TI2S'!$C31+(drdp!J31)*'ABXY-TI2S'!$D31))</f>
        <v>0</v>
      </c>
      <c r="K31" s="21">
        <f>SUM(E$3:E30)+H31</f>
        <v>-2.438341431979912E-3</v>
      </c>
      <c r="L31" s="21">
        <f>SUM(F$3:F30)+I31</f>
        <v>0.32468875424325533</v>
      </c>
      <c r="M31" s="21">
        <f>SUM(G$3:G30)+J31</f>
        <v>0</v>
      </c>
      <c r="N31" s="21"/>
      <c r="O31" s="21"/>
      <c r="P31" s="21"/>
      <c r="Q31" s="19">
        <f t="shared" si="1"/>
        <v>5.9455089389098482E-6</v>
      </c>
      <c r="R31" s="19">
        <f t="shared" si="1"/>
        <v>0.10542278713203705</v>
      </c>
      <c r="S31" s="19">
        <f t="shared" si="1"/>
        <v>0</v>
      </c>
      <c r="T31" s="19">
        <f t="shared" si="2"/>
        <v>-7.9170204196927292E-4</v>
      </c>
      <c r="U31" s="19">
        <f t="shared" si="3"/>
        <v>0</v>
      </c>
      <c r="V31" s="19">
        <f t="shared" si="4"/>
        <v>0</v>
      </c>
    </row>
    <row r="32" spans="1:22" x14ac:dyDescent="0.25">
      <c r="A32" s="26">
        <f>Wellpath!E32</f>
        <v>2900</v>
      </c>
      <c r="B32" s="22">
        <v>0</v>
      </c>
      <c r="C32" s="22">
        <v>0</v>
      </c>
      <c r="D32" s="22">
        <f>IF(ABS(Wellpath!$L32)&lt;VerticalInc,"SING",((TAN((PI()/ 2) - Wellpath!$L32)) - TAN(Dip) * COS(Wellpath!$O32)) / GField)</f>
        <v>0.15064767358213071</v>
      </c>
      <c r="E32" s="20">
        <f>IF(D32="SING",(Wellpath!K33-Wellpath!K31)/2*Model!$W$8*(-SIN(Wellpath!M32)) / GField,Model!$W$8*((drdp!B32+drdp!K32)*'ABXY-TI2S'!$B32+(drdp!E32+drdp!N32)*'ABXY-TI2S'!$C32+(drdp!H32+drdp!Q32)*'ABXY-TI2S'!$D32))</f>
        <v>-1.9807921733503453E-4</v>
      </c>
      <c r="F32" s="20">
        <f>IF(D32="SING",(Wellpath!K33-Wellpath!K31)/2*Model!$W$8*(COS(Wellpath!$M32) / GField),Model!$W$8*((drdp!C32+drdp!L32)*'ABXY-TI2S'!$B32+(drdp!F32+drdp!O32)*'ABXY-TI2S'!$C32+(drdp!I32+drdp!R32)*'ABXY-TI2S'!$D32))</f>
        <v>5.6722466376877365E-3</v>
      </c>
      <c r="G32" s="20">
        <f>IF(D32="SING",0,Model!$W$8*((drdp!D32+drdp!M32)*'ABXY-TI2S'!$B32+(drdp!G32+drdp!P32)*'ABXY-TI2S'!$C32+(drdp!J32+drdp!S32)*'ABXY-TI2S'!$D32))</f>
        <v>0</v>
      </c>
      <c r="H32" s="18">
        <f>IF(D32="SING",(Wellpath!K32-Wellpath!K31)/2*Model!$W$8*(-SIN(Wellpath!$M32) / GField),Model!$W$8*((drdp!B32)*'ABXY-TI2S'!$B32+(drdp!E32)*'ABXY-TI2S'!$C32+(drdp!H32)*'ABXY-TI2S'!$D32))</f>
        <v>-9.9039608667517265E-5</v>
      </c>
      <c r="I32" s="18">
        <f>IF(D32="SING",(Wellpath!K32-Wellpath!K31)/2*Model!$W$8*(COS(Wellpath!$M32) / GField),Model!$W$8*((drdp!C32)*'ABXY-TI2S'!$B32+(drdp!F32)*'ABXY-TI2S'!$C32+(drdp!I32)*'ABXY-TI2S'!$D32))</f>
        <v>2.8361233188438683E-3</v>
      </c>
      <c r="J32" s="18">
        <f>IF(D32="SING",0,Model!$W$8*((drdp!D32)*'ABXY-TI2S'!$B32+(drdp!G32)*'ABXY-TI2S'!$C32+(drdp!J32)*'ABXY-TI2S'!$D32))</f>
        <v>0</v>
      </c>
      <c r="K32" s="21">
        <f>SUM(E$3:E31)+H32</f>
        <v>-2.6502233106147546E-3</v>
      </c>
      <c r="L32" s="21">
        <f>SUM(F$3:F31)+I32</f>
        <v>0.3307562573859027</v>
      </c>
      <c r="M32" s="21">
        <f>SUM(G$3:G31)+J32</f>
        <v>0</v>
      </c>
      <c r="N32" s="21"/>
      <c r="O32" s="21"/>
      <c r="P32" s="21"/>
      <c r="Q32" s="19">
        <f t="shared" si="1"/>
        <v>7.0236835961258297E-6</v>
      </c>
      <c r="R32" s="19">
        <f t="shared" si="1"/>
        <v>0.10939970179992951</v>
      </c>
      <c r="S32" s="19">
        <f t="shared" si="1"/>
        <v>0</v>
      </c>
      <c r="T32" s="19">
        <f t="shared" si="2"/>
        <v>-8.7657794345581295E-4</v>
      </c>
      <c r="U32" s="19">
        <f t="shared" si="3"/>
        <v>0</v>
      </c>
      <c r="V32" s="19">
        <f t="shared" si="4"/>
        <v>0</v>
      </c>
    </row>
    <row r="33" spans="1:22" x14ac:dyDescent="0.25">
      <c r="A33" s="26">
        <f>Wellpath!E33</f>
        <v>3000</v>
      </c>
      <c r="B33" s="22">
        <v>0</v>
      </c>
      <c r="C33" s="22">
        <v>0</v>
      </c>
      <c r="D33" s="22">
        <f>IF(ABS(Wellpath!$L33)&lt;VerticalInc,"SING",((TAN((PI()/ 2) - Wellpath!$L33)) - TAN(Dip) * COS(Wellpath!$O33)) / GField)</f>
        <v>0.11697602039570812</v>
      </c>
      <c r="E33" s="20">
        <f>IF(D33="SING",(Wellpath!K34-Wellpath!K32)/2*Model!$W$8*(-SIN(Wellpath!M33)) / GField,Model!$W$8*((drdp!B33+drdp!K33)*'ABXY-TI2S'!$B33+(drdp!E33+drdp!N33)*'ABXY-TI2S'!$C33+(drdp!H33+drdp!Q33)*'ABXY-TI2S'!$D33))</f>
        <v>-1.7023256572085957E-4</v>
      </c>
      <c r="F33" s="20">
        <f>IF(D33="SING",(Wellpath!K34-Wellpath!K32)/2*Model!$W$8*(COS(Wellpath!$M33) / GField),Model!$W$8*((drdp!C33+drdp!L33)*'ABXY-TI2S'!$B33+(drdp!F33+drdp!O33)*'ABXY-TI2S'!$C33+(drdp!I33+drdp!R33)*'ABXY-TI2S'!$D33))</f>
        <v>4.874822868983112E-3</v>
      </c>
      <c r="G33" s="20">
        <f>IF(D33="SING",0,Model!$W$8*((drdp!D33+drdp!M33)*'ABXY-TI2S'!$B33+(drdp!G33+drdp!P33)*'ABXY-TI2S'!$C33+(drdp!J33+drdp!S33)*'ABXY-TI2S'!$D33))</f>
        <v>0</v>
      </c>
      <c r="H33" s="18">
        <f>IF(D33="SING",(Wellpath!K33-Wellpath!K32)/2*Model!$W$8*(-SIN(Wellpath!$M33) / GField),Model!$W$8*((drdp!B33)*'ABXY-TI2S'!$B33+(drdp!E33)*'ABXY-TI2S'!$C33+(drdp!H33)*'ABXY-TI2S'!$D33))</f>
        <v>-8.5116282860429933E-5</v>
      </c>
      <c r="I33" s="18">
        <f>IF(D33="SING",(Wellpath!K33-Wellpath!K32)/2*Model!$W$8*(COS(Wellpath!$M33) / GField),Model!$W$8*((drdp!C33)*'ABXY-TI2S'!$B33+(drdp!F33)*'ABXY-TI2S'!$C33+(drdp!I33)*'ABXY-TI2S'!$D33))</f>
        <v>2.4374114344915604E-3</v>
      </c>
      <c r="J33" s="18">
        <f>IF(D33="SING",0,Model!$W$8*((drdp!D33)*'ABXY-TI2S'!$B33+(drdp!G33)*'ABXY-TI2S'!$C33+(drdp!J33)*'ABXY-TI2S'!$D33))</f>
        <v>0</v>
      </c>
      <c r="K33" s="21">
        <f>SUM(E$3:E32)+H33</f>
        <v>-2.8343792021427016E-3</v>
      </c>
      <c r="L33" s="21">
        <f>SUM(F$3:F32)+I33</f>
        <v>0.33602979213923811</v>
      </c>
      <c r="M33" s="21">
        <f>SUM(G$3:G32)+J33</f>
        <v>0</v>
      </c>
      <c r="N33" s="21"/>
      <c r="O33" s="21"/>
      <c r="P33" s="21"/>
      <c r="Q33" s="19">
        <f t="shared" si="1"/>
        <v>8.0337054615390976E-6</v>
      </c>
      <c r="R33" s="19">
        <f t="shared" si="1"/>
        <v>0.11291602120513958</v>
      </c>
      <c r="S33" s="19">
        <f t="shared" si="1"/>
        <v>0</v>
      </c>
      <c r="T33" s="19">
        <f t="shared" si="2"/>
        <v>-9.5243585413979162E-4</v>
      </c>
      <c r="U33" s="19">
        <f t="shared" si="3"/>
        <v>0</v>
      </c>
      <c r="V33" s="19">
        <f t="shared" si="4"/>
        <v>0</v>
      </c>
    </row>
    <row r="34" spans="1:22" x14ac:dyDescent="0.25">
      <c r="A34" s="26">
        <f>Wellpath!E34</f>
        <v>3100</v>
      </c>
      <c r="B34" s="22">
        <v>0</v>
      </c>
      <c r="C34" s="22">
        <v>0</v>
      </c>
      <c r="D34" s="22">
        <f>IF(ABS(Wellpath!$L34)&lt;VerticalInc,"SING",((TAN((PI()/ 2) - Wellpath!$L34)) - TAN(Dip) * COS(Wellpath!$O34)) / GField)</f>
        <v>8.9199912750556415E-2</v>
      </c>
      <c r="E34" s="20">
        <f>IF(D34="SING",(Wellpath!K35-Wellpath!K33)/2*Model!$W$8*(-SIN(Wellpath!M34)) / GField,Model!$W$8*((drdp!B34+drdp!K34)*'ABXY-TI2S'!$B34+(drdp!E34+drdp!N34)*'ABXY-TI2S'!$C34+(drdp!H34+drdp!Q34)*'ABXY-TI2S'!$D34))</f>
        <v>-1.4217851194767064E-4</v>
      </c>
      <c r="F34" s="20">
        <f>IF(D34="SING",(Wellpath!K35-Wellpath!K33)/2*Model!$W$8*(COS(Wellpath!$M34) / GField),Model!$W$8*((drdp!C34+drdp!L34)*'ABXY-TI2S'!$B34+(drdp!F34+drdp!O34)*'ABXY-TI2S'!$C34+(drdp!I34+drdp!R34)*'ABXY-TI2S'!$D34))</f>
        <v>4.0714598795215393E-3</v>
      </c>
      <c r="G34" s="20">
        <f>IF(D34="SING",0,Model!$W$8*((drdp!D34+drdp!M34)*'ABXY-TI2S'!$B34+(drdp!G34+drdp!P34)*'ABXY-TI2S'!$C34+(drdp!J34+drdp!S34)*'ABXY-TI2S'!$D34))</f>
        <v>0</v>
      </c>
      <c r="H34" s="18">
        <f>IF(D34="SING",(Wellpath!K34-Wellpath!K33)/2*Model!$W$8*(-SIN(Wellpath!$M34) / GField),Model!$W$8*((drdp!B34)*'ABXY-TI2S'!$B34+(drdp!E34)*'ABXY-TI2S'!$C34+(drdp!H34)*'ABXY-TI2S'!$D34))</f>
        <v>-7.1089255973835196E-5</v>
      </c>
      <c r="I34" s="18">
        <f>IF(D34="SING",(Wellpath!K34-Wellpath!K33)/2*Model!$W$8*(COS(Wellpath!$M34) / GField),Model!$W$8*((drdp!C34)*'ABXY-TI2S'!$B34+(drdp!F34)*'ABXY-TI2S'!$C34+(drdp!I34)*'ABXY-TI2S'!$D34))</f>
        <v>2.0357299397607662E-3</v>
      </c>
      <c r="J34" s="18">
        <f>IF(D34="SING",0,Model!$W$8*((drdp!D34)*'ABXY-TI2S'!$B34+(drdp!G34)*'ABXY-TI2S'!$C34+(drdp!J34)*'ABXY-TI2S'!$D34))</f>
        <v>0</v>
      </c>
      <c r="K34" s="21">
        <f>SUM(E$3:E33)+H34</f>
        <v>-2.9905847409769665E-3</v>
      </c>
      <c r="L34" s="21">
        <f>SUM(F$3:F33)+I34</f>
        <v>0.34050293351349042</v>
      </c>
      <c r="M34" s="21">
        <f>SUM(G$3:G33)+J34</f>
        <v>0</v>
      </c>
      <c r="N34" s="21"/>
      <c r="O34" s="21"/>
      <c r="P34" s="21"/>
      <c r="Q34" s="19">
        <f t="shared" si="1"/>
        <v>8.9435970929642702E-6</v>
      </c>
      <c r="R34" s="19">
        <f t="shared" si="1"/>
        <v>0.11594224773129248</v>
      </c>
      <c r="S34" s="19">
        <f t="shared" si="1"/>
        <v>0</v>
      </c>
      <c r="T34" s="19">
        <f t="shared" si="2"/>
        <v>-1.0183028772233391E-3</v>
      </c>
      <c r="U34" s="19">
        <f t="shared" si="3"/>
        <v>0</v>
      </c>
      <c r="V34" s="19">
        <f t="shared" si="4"/>
        <v>0</v>
      </c>
    </row>
    <row r="35" spans="1:22" x14ac:dyDescent="0.25">
      <c r="A35" s="26">
        <f>Wellpath!E35</f>
        <v>3200</v>
      </c>
      <c r="B35" s="22">
        <v>0</v>
      </c>
      <c r="C35" s="22">
        <v>0</v>
      </c>
      <c r="D35" s="22">
        <f>IF(ABS(Wellpath!$L35)&lt;VerticalInc,"SING",((TAN((PI()/ 2) - Wellpath!$L35)) - TAN(Dip) * COS(Wellpath!$O35)) / GField)</f>
        <v>6.5843304784321294E-2</v>
      </c>
      <c r="E35" s="20">
        <f>IF(D35="SING",(Wellpath!K36-Wellpath!K34)/2*Model!$W$8*(-SIN(Wellpath!M35)) / GField,Model!$W$8*((drdp!B35+drdp!K35)*'ABXY-TI2S'!$B35+(drdp!E35+drdp!N35)*'ABXY-TI2S'!$C35+(drdp!H35+drdp!Q35)*'ABXY-TI2S'!$D35))</f>
        <v>-1.139512355585946E-4</v>
      </c>
      <c r="F35" s="20">
        <f>IF(D35="SING",(Wellpath!K36-Wellpath!K34)/2*Model!$W$8*(COS(Wellpath!$M35) / GField),Model!$W$8*((drdp!C35+drdp!L35)*'ABXY-TI2S'!$B35+(drdp!F35+drdp!O35)*'ABXY-TI2S'!$C35+(drdp!I35+drdp!R35)*'ABXY-TI2S'!$D35))</f>
        <v>3.2631364433570943E-3</v>
      </c>
      <c r="G35" s="20">
        <f>IF(D35="SING",0,Model!$W$8*((drdp!D35+drdp!M35)*'ABXY-TI2S'!$B35+(drdp!G35+drdp!P35)*'ABXY-TI2S'!$C35+(drdp!J35+drdp!S35)*'ABXY-TI2S'!$D35))</f>
        <v>0</v>
      </c>
      <c r="H35" s="18">
        <f>IF(D35="SING",(Wellpath!K35-Wellpath!K34)/2*Model!$W$8*(-SIN(Wellpath!$M35) / GField),Model!$W$8*((drdp!B35)*'ABXY-TI2S'!$B35+(drdp!E35)*'ABXY-TI2S'!$C35+(drdp!H35)*'ABXY-TI2S'!$D35))</f>
        <v>-5.6975617779297298E-5</v>
      </c>
      <c r="I35" s="18">
        <f>IF(D35="SING",(Wellpath!K35-Wellpath!K34)/2*Model!$W$8*(COS(Wellpath!$M35) / GField),Model!$W$8*((drdp!C35)*'ABXY-TI2S'!$B35+(drdp!F35)*'ABXY-TI2S'!$C35+(drdp!I35)*'ABXY-TI2S'!$D35))</f>
        <v>1.6315682216785472E-3</v>
      </c>
      <c r="J35" s="18">
        <f>IF(D35="SING",0,Model!$W$8*((drdp!D35)*'ABXY-TI2S'!$B35+(drdp!G35)*'ABXY-TI2S'!$C35+(drdp!J35)*'ABXY-TI2S'!$D35))</f>
        <v>0</v>
      </c>
      <c r="K35" s="21">
        <f>SUM(E$3:E34)+H35</f>
        <v>-3.1186496147300991E-3</v>
      </c>
      <c r="L35" s="21">
        <f>SUM(F$3:F34)+I35</f>
        <v>0.34417023167492977</v>
      </c>
      <c r="M35" s="21">
        <f>SUM(G$3:G34)+J35</f>
        <v>0</v>
      </c>
      <c r="N35" s="21"/>
      <c r="O35" s="21"/>
      <c r="P35" s="21"/>
      <c r="Q35" s="19">
        <f t="shared" si="1"/>
        <v>9.7259754194561954E-6</v>
      </c>
      <c r="R35" s="19">
        <f t="shared" si="1"/>
        <v>0.11845314837117484</v>
      </c>
      <c r="S35" s="19">
        <f t="shared" si="1"/>
        <v>0</v>
      </c>
      <c r="T35" s="19">
        <f t="shared" si="2"/>
        <v>-1.0733463604145888E-3</v>
      </c>
      <c r="U35" s="19">
        <f t="shared" si="3"/>
        <v>0</v>
      </c>
      <c r="V35" s="19">
        <f t="shared" si="4"/>
        <v>0</v>
      </c>
    </row>
    <row r="36" spans="1:22" x14ac:dyDescent="0.25">
      <c r="A36" s="26">
        <f>Wellpath!E36</f>
        <v>3300</v>
      </c>
      <c r="B36" s="22">
        <v>0</v>
      </c>
      <c r="C36" s="22">
        <v>0</v>
      </c>
      <c r="D36" s="22">
        <f>IF(ABS(Wellpath!$L36)&lt;VerticalInc,"SING",((TAN((PI()/ 2) - Wellpath!$L36)) - TAN(Dip) * COS(Wellpath!$O36)) / GField)</f>
        <v>4.5884100333778141E-2</v>
      </c>
      <c r="E36" s="20">
        <f>IF(D36="SING",(Wellpath!K37-Wellpath!K35)/2*Model!$W$8*(-SIN(Wellpath!M36)) / GField,Model!$W$8*((drdp!B36+drdp!K36)*'ABXY-TI2S'!$B36+(drdp!E36+drdp!N36)*'ABXY-TI2S'!$C36+(drdp!H36+drdp!Q36)*'ABXY-TI2S'!$D36))</f>
        <v>-8.5585127141832694E-5</v>
      </c>
      <c r="F36" s="20">
        <f>IF(D36="SING",(Wellpath!K37-Wellpath!K35)/2*Model!$W$8*(COS(Wellpath!$M36) / GField),Model!$W$8*((drdp!C36+drdp!L36)*'ABXY-TI2S'!$B36+(drdp!F36+drdp!O36)*'ABXY-TI2S'!$C36+(drdp!I36+drdp!R36)*'ABXY-TI2S'!$D36))</f>
        <v>2.4508373780840558E-3</v>
      </c>
      <c r="G36" s="20">
        <f>IF(D36="SING",0,Model!$W$8*((drdp!D36+drdp!M36)*'ABXY-TI2S'!$B36+(drdp!G36+drdp!P36)*'ABXY-TI2S'!$C36+(drdp!J36+drdp!S36)*'ABXY-TI2S'!$D36))</f>
        <v>0</v>
      </c>
      <c r="H36" s="18">
        <f>IF(D36="SING",(Wellpath!K36-Wellpath!K35)/2*Model!$W$8*(-SIN(Wellpath!$M36) / GField),Model!$W$8*((drdp!B36)*'ABXY-TI2S'!$B36+(drdp!E36)*'ABXY-TI2S'!$C36+(drdp!H36)*'ABXY-TI2S'!$D36))</f>
        <v>-4.2792563570916266E-5</v>
      </c>
      <c r="I36" s="18">
        <f>IF(D36="SING",(Wellpath!K36-Wellpath!K35)/2*Model!$W$8*(COS(Wellpath!$M36) / GField),Model!$W$8*((drdp!C36)*'ABXY-TI2S'!$B36+(drdp!F36)*'ABXY-TI2S'!$C36+(drdp!I36)*'ABXY-TI2S'!$D36))</f>
        <v>1.2254186890420255E-3</v>
      </c>
      <c r="J36" s="18">
        <f>IF(D36="SING",0,Model!$W$8*((drdp!D36)*'ABXY-TI2S'!$B36+(drdp!G36)*'ABXY-TI2S'!$C36+(drdp!J36)*'ABXY-TI2S'!$D36))</f>
        <v>0</v>
      </c>
      <c r="K36" s="21">
        <f>SUM(E$3:E35)+H36</f>
        <v>-3.2184177960803127E-3</v>
      </c>
      <c r="L36" s="21">
        <f>SUM(F$3:F35)+I36</f>
        <v>0.34702721858565033</v>
      </c>
      <c r="M36" s="21">
        <f>SUM(G$3:G35)+J36</f>
        <v>0</v>
      </c>
      <c r="N36" s="21"/>
      <c r="O36" s="21"/>
      <c r="P36" s="21"/>
      <c r="Q36" s="19">
        <f t="shared" si="1"/>
        <v>1.0358213110126457E-5</v>
      </c>
      <c r="R36" s="19">
        <f t="shared" si="1"/>
        <v>0.12042789043929274</v>
      </c>
      <c r="S36" s="19">
        <f t="shared" si="1"/>
        <v>0</v>
      </c>
      <c r="T36" s="19">
        <f t="shared" si="2"/>
        <v>-1.1168785760203098E-3</v>
      </c>
      <c r="U36" s="19">
        <f t="shared" si="3"/>
        <v>0</v>
      </c>
      <c r="V36" s="19">
        <f t="shared" si="4"/>
        <v>0</v>
      </c>
    </row>
    <row r="37" spans="1:22" x14ac:dyDescent="0.25">
      <c r="A37" s="26">
        <f>Wellpath!E37</f>
        <v>3400</v>
      </c>
      <c r="B37" s="22">
        <v>0</v>
      </c>
      <c r="C37" s="22">
        <v>0</v>
      </c>
      <c r="D37" s="22">
        <f>IF(ABS(Wellpath!$L37)&lt;VerticalInc,"SING",((TAN((PI()/ 2) - Wellpath!$L37)) - TAN(Dip) * COS(Wellpath!$O37)) / GField)</f>
        <v>2.8592020343876978E-2</v>
      </c>
      <c r="E37" s="20">
        <f>IF(D37="SING",(Wellpath!K38-Wellpath!K36)/2*Model!$W$8*(-SIN(Wellpath!M37)) / GField,Model!$W$8*((drdp!B37+drdp!K37)*'ABXY-TI2S'!$B37+(drdp!E37+drdp!N37)*'ABXY-TI2S'!$C37+(drdp!H37+drdp!Q37)*'ABXY-TI2S'!$D37))</f>
        <v>-5.7114746431026081E-5</v>
      </c>
      <c r="F37" s="20">
        <f>IF(D37="SING",(Wellpath!K38-Wellpath!K36)/2*Model!$W$8*(COS(Wellpath!$M37) / GField),Model!$W$8*((drdp!C37+drdp!L37)*'ABXY-TI2S'!$B37+(drdp!F37+drdp!O37)*'ABXY-TI2S'!$C37+(drdp!I37+drdp!R37)*'ABXY-TI2S'!$D37))</f>
        <v>1.6355523449883629E-3</v>
      </c>
      <c r="G37" s="20">
        <f>IF(D37="SING",0,Model!$W$8*((drdp!D37+drdp!M37)*'ABXY-TI2S'!$B37+(drdp!G37+drdp!P37)*'ABXY-TI2S'!$C37+(drdp!J37+drdp!S37)*'ABXY-TI2S'!$D37))</f>
        <v>0</v>
      </c>
      <c r="H37" s="18">
        <f>IF(D37="SING",(Wellpath!K37-Wellpath!K36)/2*Model!$W$8*(-SIN(Wellpath!$M37) / GField),Model!$W$8*((drdp!B37)*'ABXY-TI2S'!$B37+(drdp!E37)*'ABXY-TI2S'!$C37+(drdp!H37)*'ABXY-TI2S'!$D37))</f>
        <v>-2.85573732155132E-5</v>
      </c>
      <c r="I37" s="18">
        <f>IF(D37="SING",(Wellpath!K37-Wellpath!K36)/2*Model!$W$8*(COS(Wellpath!$M37) / GField),Model!$W$8*((drdp!C37)*'ABXY-TI2S'!$B37+(drdp!F37)*'ABXY-TI2S'!$C37+(drdp!I37)*'ABXY-TI2S'!$D37))</f>
        <v>8.1777617249418602E-4</v>
      </c>
      <c r="J37" s="18">
        <f>IF(D37="SING",0,Model!$W$8*((drdp!D37)*'ABXY-TI2S'!$B37+(drdp!G37)*'ABXY-TI2S'!$C37+(drdp!J37)*'ABXY-TI2S'!$D37))</f>
        <v>0</v>
      </c>
      <c r="K37" s="21">
        <f>SUM(E$3:E36)+H37</f>
        <v>-3.289767732866742E-3</v>
      </c>
      <c r="L37" s="21">
        <f>SUM(F$3:F36)+I37</f>
        <v>0.34907041344718653</v>
      </c>
      <c r="M37" s="21">
        <f>SUM(G$3:G36)+J37</f>
        <v>0</v>
      </c>
      <c r="N37" s="21"/>
      <c r="O37" s="21"/>
      <c r="P37" s="21"/>
      <c r="Q37" s="19">
        <f t="shared" si="1"/>
        <v>1.0822571736211184E-5</v>
      </c>
      <c r="R37" s="19">
        <f t="shared" si="1"/>
        <v>0.12185015354418975</v>
      </c>
      <c r="S37" s="19">
        <f t="shared" si="1"/>
        <v>0</v>
      </c>
      <c r="T37" s="19">
        <f t="shared" si="2"/>
        <v>-1.148360582657007E-3</v>
      </c>
      <c r="U37" s="19">
        <f t="shared" si="3"/>
        <v>0</v>
      </c>
      <c r="V37" s="19">
        <f t="shared" si="4"/>
        <v>0</v>
      </c>
    </row>
    <row r="38" spans="1:22" x14ac:dyDescent="0.25">
      <c r="A38" s="26">
        <f>Wellpath!E38</f>
        <v>3500</v>
      </c>
      <c r="B38" s="22">
        <v>0</v>
      </c>
      <c r="C38" s="22">
        <v>0</v>
      </c>
      <c r="D38" s="22">
        <f>IF(ABS(Wellpath!$L38)&lt;VerticalInc,"SING",((TAN((PI()/ 2) - Wellpath!$L38)) - TAN(Dip) * COS(Wellpath!$O38)) / GField)</f>
        <v>1.3431322472794173E-2</v>
      </c>
      <c r="E38" s="20">
        <f>IF(D38="SING",(Wellpath!K39-Wellpath!K37)/2*Model!$W$8*(-SIN(Wellpath!M38)) / GField,Model!$W$8*((drdp!B38+drdp!K38)*'ABXY-TI2S'!$B38+(drdp!E38+drdp!N38)*'ABXY-TI2S'!$C38+(drdp!H38+drdp!Q38)*'ABXY-TI2S'!$D38))</f>
        <v>-2.857478019954588E-5</v>
      </c>
      <c r="F38" s="20">
        <f>IF(D38="SING",(Wellpath!K39-Wellpath!K37)/2*Model!$W$8*(COS(Wellpath!$M38) / GField),Model!$W$8*((drdp!C38+drdp!L38)*'ABXY-TI2S'!$B38+(drdp!F38+drdp!O38)*'ABXY-TI2S'!$C38+(drdp!I38+drdp!R38)*'ABXY-TI2S'!$D38))</f>
        <v>8.1827464329783754E-4</v>
      </c>
      <c r="G38" s="20">
        <f>IF(D38="SING",0,Model!$W$8*((drdp!D38+drdp!M38)*'ABXY-TI2S'!$B38+(drdp!G38+drdp!P38)*'ABXY-TI2S'!$C38+(drdp!J38+drdp!S38)*'ABXY-TI2S'!$D38))</f>
        <v>0</v>
      </c>
      <c r="H38" s="18">
        <f>IF(D38="SING",(Wellpath!K38-Wellpath!K37)/2*Model!$W$8*(-SIN(Wellpath!$M38) / GField),Model!$W$8*((drdp!B38)*'ABXY-TI2S'!$B38+(drdp!E38)*'ABXY-TI2S'!$C38+(drdp!H38)*'ABXY-TI2S'!$D38))</f>
        <v>-1.4287390099772887E-5</v>
      </c>
      <c r="I38" s="18">
        <f>IF(D38="SING",(Wellpath!K38-Wellpath!K37)/2*Model!$W$8*(COS(Wellpath!$M38) / GField),Model!$W$8*((drdp!C38)*'ABXY-TI2S'!$B38+(drdp!F38)*'ABXY-TI2S'!$C38+(drdp!I38)*'ABXY-TI2S'!$D38))</f>
        <v>4.091373216489172E-4</v>
      </c>
      <c r="J38" s="18">
        <f>IF(D38="SING",0,Model!$W$8*((drdp!D38)*'ABXY-TI2S'!$B38+(drdp!G38)*'ABXY-TI2S'!$C38+(drdp!J38)*'ABXY-TI2S'!$D38))</f>
        <v>0</v>
      </c>
      <c r="K38" s="21">
        <f>SUM(E$3:E37)+H38</f>
        <v>-3.3326124961820277E-3</v>
      </c>
      <c r="L38" s="21">
        <f>SUM(F$3:F37)+I38</f>
        <v>0.35029732694132965</v>
      </c>
      <c r="M38" s="21">
        <f>SUM(G$3:G37)+J38</f>
        <v>0</v>
      </c>
      <c r="N38" s="21"/>
      <c r="O38" s="21"/>
      <c r="P38" s="21"/>
      <c r="Q38" s="19">
        <f t="shared" si="1"/>
        <v>1.1106306049708607E-5</v>
      </c>
      <c r="R38" s="19">
        <f t="shared" si="1"/>
        <v>0.12270821726224079</v>
      </c>
      <c r="S38" s="19">
        <f t="shared" si="1"/>
        <v>0</v>
      </c>
      <c r="T38" s="19">
        <f t="shared" si="2"/>
        <v>-1.1674052491438365E-3</v>
      </c>
      <c r="U38" s="19">
        <f t="shared" si="3"/>
        <v>0</v>
      </c>
      <c r="V38" s="19">
        <f t="shared" si="4"/>
        <v>0</v>
      </c>
    </row>
    <row r="39" spans="1:22" x14ac:dyDescent="0.25">
      <c r="A39" s="26">
        <f>Wellpath!E39</f>
        <v>3600</v>
      </c>
      <c r="B39" s="22">
        <v>0</v>
      </c>
      <c r="C39" s="22">
        <v>0</v>
      </c>
      <c r="D39" s="22">
        <f>IF(ABS(Wellpath!$L39)&lt;VerticalInc,"SING",((TAN((PI()/ 2) - Wellpath!$L39)) - TAN(Dip) * COS(Wellpath!$O39)) / GField)</f>
        <v>0</v>
      </c>
      <c r="E39" s="20">
        <f>IF(D39="SING",(Wellpath!K40-Wellpath!K38)/2*Model!$W$8*(-SIN(Wellpath!M39)) / GField,Model!$W$8*((drdp!B39+drdp!K39)*'ABXY-TI2S'!$B39+(drdp!E39+drdp!N39)*'ABXY-TI2S'!$C39+(drdp!H39+drdp!Q39)*'ABXY-TI2S'!$D39))</f>
        <v>0</v>
      </c>
      <c r="F39" s="20">
        <f>IF(D39="SING",(Wellpath!K40-Wellpath!K38)/2*Model!$W$8*(COS(Wellpath!$M39) / GField),Model!$W$8*((drdp!C39+drdp!L39)*'ABXY-TI2S'!$B39+(drdp!F39+drdp!O39)*'ABXY-TI2S'!$C39+(drdp!I39+drdp!R39)*'ABXY-TI2S'!$D39))</f>
        <v>0</v>
      </c>
      <c r="G39" s="20">
        <f>IF(D39="SING",0,Model!$W$8*((drdp!D39+drdp!M39)*'ABXY-TI2S'!$B39+(drdp!G39+drdp!P39)*'ABXY-TI2S'!$C39+(drdp!J39+drdp!S39)*'ABXY-TI2S'!$D39))</f>
        <v>0</v>
      </c>
      <c r="H39" s="18">
        <f>IF(D39="SING",(Wellpath!K39-Wellpath!K38)/2*Model!$W$8*(-SIN(Wellpath!$M39) / GField),Model!$W$8*((drdp!B39)*'ABXY-TI2S'!$B39+(drdp!E39)*'ABXY-TI2S'!$C39+(drdp!H39)*'ABXY-TI2S'!$D39))</f>
        <v>0</v>
      </c>
      <c r="I39" s="18">
        <f>IF(D39="SING",(Wellpath!K39-Wellpath!K38)/2*Model!$W$8*(COS(Wellpath!$M39) / GField),Model!$W$8*((drdp!C39)*'ABXY-TI2S'!$B39+(drdp!F39)*'ABXY-TI2S'!$C39+(drdp!I39)*'ABXY-TI2S'!$D39))</f>
        <v>0</v>
      </c>
      <c r="J39" s="18">
        <f>IF(D39="SING",0,Model!$W$8*((drdp!D39)*'ABXY-TI2S'!$B39+(drdp!G39)*'ABXY-TI2S'!$C39+(drdp!J39)*'ABXY-TI2S'!$D39))</f>
        <v>0</v>
      </c>
      <c r="K39" s="21">
        <f>SUM(E$3:E38)+H39</f>
        <v>-3.346899886281801E-3</v>
      </c>
      <c r="L39" s="21">
        <f>SUM(F$3:F38)+I39</f>
        <v>0.35070646426297852</v>
      </c>
      <c r="M39" s="21">
        <f>SUM(G$3:G38)+J39</f>
        <v>0</v>
      </c>
      <c r="N39" s="21"/>
      <c r="O39" s="21"/>
      <c r="P39" s="21"/>
      <c r="Q39" s="19">
        <f t="shared" si="1"/>
        <v>1.1201738848793133E-5</v>
      </c>
      <c r="R39" s="19">
        <f t="shared" si="1"/>
        <v>0.12299502407583983</v>
      </c>
      <c r="S39" s="19">
        <f t="shared" si="1"/>
        <v>0</v>
      </c>
      <c r="T39" s="19">
        <f t="shared" si="2"/>
        <v>-1.1737794253600553E-3</v>
      </c>
      <c r="U39" s="19">
        <f t="shared" si="3"/>
        <v>0</v>
      </c>
      <c r="V39" s="19">
        <f t="shared" si="4"/>
        <v>0</v>
      </c>
    </row>
    <row r="40" spans="1:22" x14ac:dyDescent="0.25">
      <c r="A40" s="26">
        <f>Wellpath!E40</f>
        <v>3700</v>
      </c>
      <c r="B40" s="22">
        <v>0</v>
      </c>
      <c r="C40" s="22">
        <v>0</v>
      </c>
      <c r="D40" s="22">
        <f>IF(ABS(Wellpath!$L40)&lt;VerticalInc,"SING",((TAN((PI()/ 2) - Wellpath!$L40)) - TAN(Dip) * COS(Wellpath!$O40)) / GField)</f>
        <v>0</v>
      </c>
      <c r="E40" s="20">
        <f>IF(D40="SING",(Wellpath!K41-Wellpath!K39)/2*Model!$W$8*(-SIN(Wellpath!M40)) / GField,Model!$W$8*((drdp!B40+drdp!K40)*'ABXY-TI2S'!$B40+(drdp!E40+drdp!N40)*'ABXY-TI2S'!$C40+(drdp!H40+drdp!Q40)*'ABXY-TI2S'!$D40))</f>
        <v>0</v>
      </c>
      <c r="F40" s="20">
        <f>IF(D40="SING",(Wellpath!K41-Wellpath!K39)/2*Model!$W$8*(COS(Wellpath!$M40) / GField),Model!$W$8*((drdp!C40+drdp!L40)*'ABXY-TI2S'!$B40+(drdp!F40+drdp!O40)*'ABXY-TI2S'!$C40+(drdp!I40+drdp!R40)*'ABXY-TI2S'!$D40))</f>
        <v>0</v>
      </c>
      <c r="G40" s="20">
        <f>IF(D40="SING",0,Model!$W$8*((drdp!D40+drdp!M40)*'ABXY-TI2S'!$B40+(drdp!G40+drdp!P40)*'ABXY-TI2S'!$C40+(drdp!J40+drdp!S40)*'ABXY-TI2S'!$D40))</f>
        <v>0</v>
      </c>
      <c r="H40" s="18">
        <f>IF(D40="SING",(Wellpath!K40-Wellpath!K39)/2*Model!$W$8*(-SIN(Wellpath!$M40) / GField),Model!$W$8*((drdp!B40)*'ABXY-TI2S'!$B40+(drdp!E40)*'ABXY-TI2S'!$C40+(drdp!H40)*'ABXY-TI2S'!$D40))</f>
        <v>0</v>
      </c>
      <c r="I40" s="18">
        <f>IF(D40="SING",(Wellpath!K40-Wellpath!K39)/2*Model!$W$8*(COS(Wellpath!$M40) / GField),Model!$W$8*((drdp!C40)*'ABXY-TI2S'!$B40+(drdp!F40)*'ABXY-TI2S'!$C40+(drdp!I40)*'ABXY-TI2S'!$D40))</f>
        <v>0</v>
      </c>
      <c r="J40" s="18">
        <f>IF(D40="SING",0,Model!$W$8*((drdp!D40)*'ABXY-TI2S'!$B40+(drdp!G40)*'ABXY-TI2S'!$C40+(drdp!J40)*'ABXY-TI2S'!$D40))</f>
        <v>0</v>
      </c>
      <c r="K40" s="21">
        <f>SUM(E$3:E39)+H40</f>
        <v>-3.346899886281801E-3</v>
      </c>
      <c r="L40" s="21">
        <f>SUM(F$3:F39)+I40</f>
        <v>0.35070646426297852</v>
      </c>
      <c r="M40" s="21">
        <f>SUM(G$3:G39)+J40</f>
        <v>0</v>
      </c>
      <c r="N40" s="21"/>
      <c r="O40" s="21"/>
      <c r="P40" s="21"/>
      <c r="Q40" s="19">
        <f t="shared" si="1"/>
        <v>1.1201738848793133E-5</v>
      </c>
      <c r="R40" s="19">
        <f t="shared" si="1"/>
        <v>0.12299502407583983</v>
      </c>
      <c r="S40" s="19">
        <f t="shared" si="1"/>
        <v>0</v>
      </c>
      <c r="T40" s="19">
        <f t="shared" si="2"/>
        <v>-1.1737794253600553E-3</v>
      </c>
      <c r="U40" s="19">
        <f t="shared" si="3"/>
        <v>0</v>
      </c>
      <c r="V40" s="19">
        <f t="shared" si="4"/>
        <v>0</v>
      </c>
    </row>
    <row r="41" spans="1:22" x14ac:dyDescent="0.25">
      <c r="A41" s="26">
        <f>Wellpath!E41</f>
        <v>3800</v>
      </c>
      <c r="B41" s="22">
        <v>0</v>
      </c>
      <c r="C41" s="22">
        <v>0</v>
      </c>
      <c r="D41" s="22">
        <f>IF(ABS(Wellpath!$L41)&lt;VerticalInc,"SING",((TAN((PI()/ 2) - Wellpath!$L41)) - TAN(Dip) * COS(Wellpath!$O41)) / GField)</f>
        <v>0</v>
      </c>
      <c r="E41" s="20">
        <f>IF(D41="SING",(Wellpath!K42-Wellpath!K40)/2*Model!$W$8*(-SIN(Wellpath!M41)) / GField,Model!$W$8*((drdp!B41+drdp!K41)*'ABXY-TI2S'!$B41+(drdp!E41+drdp!N41)*'ABXY-TI2S'!$C41+(drdp!H41+drdp!Q41)*'ABXY-TI2S'!$D41))</f>
        <v>0</v>
      </c>
      <c r="F41" s="20">
        <f>IF(D41="SING",(Wellpath!K42-Wellpath!K40)/2*Model!$W$8*(COS(Wellpath!$M41) / GField),Model!$W$8*((drdp!C41+drdp!L41)*'ABXY-TI2S'!$B41+(drdp!F41+drdp!O41)*'ABXY-TI2S'!$C41+(drdp!I41+drdp!R41)*'ABXY-TI2S'!$D41))</f>
        <v>0</v>
      </c>
      <c r="G41" s="20">
        <f>IF(D41="SING",0,Model!$W$8*((drdp!D41+drdp!M41)*'ABXY-TI2S'!$B41+(drdp!G41+drdp!P41)*'ABXY-TI2S'!$C41+(drdp!J41+drdp!S41)*'ABXY-TI2S'!$D41))</f>
        <v>0</v>
      </c>
      <c r="H41" s="18">
        <f>IF(D41="SING",(Wellpath!K41-Wellpath!K40)/2*Model!$W$8*(-SIN(Wellpath!$M41) / GField),Model!$W$8*((drdp!B41)*'ABXY-TI2S'!$B41+(drdp!E41)*'ABXY-TI2S'!$C41+(drdp!H41)*'ABXY-TI2S'!$D41))</f>
        <v>0</v>
      </c>
      <c r="I41" s="18">
        <f>IF(D41="SING",(Wellpath!K41-Wellpath!K40)/2*Model!$W$8*(COS(Wellpath!$M41) / GField),Model!$W$8*((drdp!C41)*'ABXY-TI2S'!$B41+(drdp!F41)*'ABXY-TI2S'!$C41+(drdp!I41)*'ABXY-TI2S'!$D41))</f>
        <v>0</v>
      </c>
      <c r="J41" s="18">
        <f>IF(D41="SING",0,Model!$W$8*((drdp!D41)*'ABXY-TI2S'!$B41+(drdp!G41)*'ABXY-TI2S'!$C41+(drdp!J41)*'ABXY-TI2S'!$D41))</f>
        <v>0</v>
      </c>
      <c r="K41" s="21">
        <f>SUM(E$3:E40)+H41</f>
        <v>-3.346899886281801E-3</v>
      </c>
      <c r="L41" s="21">
        <f>SUM(F$3:F40)+I41</f>
        <v>0.35070646426297852</v>
      </c>
      <c r="M41" s="21">
        <f>SUM(G$3:G40)+J41</f>
        <v>0</v>
      </c>
      <c r="N41" s="21"/>
      <c r="O41" s="21"/>
      <c r="P41" s="21"/>
      <c r="Q41" s="19">
        <f t="shared" si="1"/>
        <v>1.1201738848793133E-5</v>
      </c>
      <c r="R41" s="19">
        <f t="shared" si="1"/>
        <v>0.12299502407583983</v>
      </c>
      <c r="S41" s="19">
        <f t="shared" si="1"/>
        <v>0</v>
      </c>
      <c r="T41" s="19">
        <f t="shared" si="2"/>
        <v>-1.1737794253600553E-3</v>
      </c>
      <c r="U41" s="19">
        <f t="shared" si="3"/>
        <v>0</v>
      </c>
      <c r="V41" s="19">
        <f t="shared" si="4"/>
        <v>0</v>
      </c>
    </row>
    <row r="42" spans="1:22" x14ac:dyDescent="0.25">
      <c r="A42" s="26">
        <f>Wellpath!E42</f>
        <v>3900</v>
      </c>
      <c r="B42" s="22">
        <v>0</v>
      </c>
      <c r="C42" s="22">
        <v>0</v>
      </c>
      <c r="D42" s="22">
        <f>IF(ABS(Wellpath!$L42)&lt;VerticalInc,"SING",((TAN((PI()/ 2) - Wellpath!$L42)) - TAN(Dip) * COS(Wellpath!$O42)) / GField)</f>
        <v>0</v>
      </c>
      <c r="E42" s="20">
        <f>IF(D42="SING",(Wellpath!K43-Wellpath!K41)/2*Model!$W$8*(-SIN(Wellpath!M42)) / GField,Model!$W$8*((drdp!B42+drdp!K42)*'ABXY-TI2S'!$B42+(drdp!E42+drdp!N42)*'ABXY-TI2S'!$C42+(drdp!H42+drdp!Q42)*'ABXY-TI2S'!$D42))</f>
        <v>0</v>
      </c>
      <c r="F42" s="20">
        <f>IF(D42="SING",(Wellpath!K43-Wellpath!K41)/2*Model!$W$8*(COS(Wellpath!$M42) / GField),Model!$W$8*((drdp!C42+drdp!L42)*'ABXY-TI2S'!$B42+(drdp!F42+drdp!O42)*'ABXY-TI2S'!$C42+(drdp!I42+drdp!R42)*'ABXY-TI2S'!$D42))</f>
        <v>0</v>
      </c>
      <c r="G42" s="20">
        <f>IF(D42="SING",0,Model!$W$8*((drdp!D42+drdp!M42)*'ABXY-TI2S'!$B42+(drdp!G42+drdp!P42)*'ABXY-TI2S'!$C42+(drdp!J42+drdp!S42)*'ABXY-TI2S'!$D42))</f>
        <v>0</v>
      </c>
      <c r="H42" s="18">
        <f>IF(D42="SING",(Wellpath!K42-Wellpath!K41)/2*Model!$W$8*(-SIN(Wellpath!$M42) / GField),Model!$W$8*((drdp!B42)*'ABXY-TI2S'!$B42+(drdp!E42)*'ABXY-TI2S'!$C42+(drdp!H42)*'ABXY-TI2S'!$D42))</f>
        <v>0</v>
      </c>
      <c r="I42" s="18">
        <f>IF(D42="SING",(Wellpath!K42-Wellpath!K41)/2*Model!$W$8*(COS(Wellpath!$M42) / GField),Model!$W$8*((drdp!C42)*'ABXY-TI2S'!$B42+(drdp!F42)*'ABXY-TI2S'!$C42+(drdp!I42)*'ABXY-TI2S'!$D42))</f>
        <v>0</v>
      </c>
      <c r="J42" s="18">
        <f>IF(D42="SING",0,Model!$W$8*((drdp!D42)*'ABXY-TI2S'!$B42+(drdp!G42)*'ABXY-TI2S'!$C42+(drdp!J42)*'ABXY-TI2S'!$D42))</f>
        <v>0</v>
      </c>
      <c r="K42" s="21">
        <f>SUM(E$3:E41)+H42</f>
        <v>-3.346899886281801E-3</v>
      </c>
      <c r="L42" s="21">
        <f>SUM(F$3:F41)+I42</f>
        <v>0.35070646426297852</v>
      </c>
      <c r="M42" s="21">
        <f>SUM(G$3:G41)+J42</f>
        <v>0</v>
      </c>
      <c r="N42" s="21"/>
      <c r="O42" s="21"/>
      <c r="P42" s="21"/>
      <c r="Q42" s="19">
        <f t="shared" si="1"/>
        <v>1.1201738848793133E-5</v>
      </c>
      <c r="R42" s="19">
        <f t="shared" si="1"/>
        <v>0.12299502407583983</v>
      </c>
      <c r="S42" s="19">
        <f t="shared" si="1"/>
        <v>0</v>
      </c>
      <c r="T42" s="19">
        <f t="shared" si="2"/>
        <v>-1.1737794253600553E-3</v>
      </c>
      <c r="U42" s="19">
        <f t="shared" si="3"/>
        <v>0</v>
      </c>
      <c r="V42" s="19">
        <f t="shared" si="4"/>
        <v>0</v>
      </c>
    </row>
    <row r="43" spans="1:22" x14ac:dyDescent="0.25">
      <c r="A43" s="26">
        <f>Wellpath!E43</f>
        <v>4000</v>
      </c>
      <c r="B43" s="22">
        <v>0</v>
      </c>
      <c r="C43" s="22">
        <v>0</v>
      </c>
      <c r="D43" s="22">
        <f>IF(ABS(Wellpath!$L43)&lt;VerticalInc,"SING",((TAN((PI()/ 2) - Wellpath!$L43)) - TAN(Dip) * COS(Wellpath!$O43)) / GField)</f>
        <v>0</v>
      </c>
      <c r="E43" s="20">
        <f>IF(D43="SING",(Wellpath!K44-Wellpath!K42)/2*Model!$W$8*(-SIN(Wellpath!M43)) / GField,Model!$W$8*((drdp!B43+drdp!K43)*'ABXY-TI2S'!$B43+(drdp!E43+drdp!N43)*'ABXY-TI2S'!$C43+(drdp!H43+drdp!Q43)*'ABXY-TI2S'!$D43))</f>
        <v>0</v>
      </c>
      <c r="F43" s="20">
        <f>IF(D43="SING",(Wellpath!K44-Wellpath!K42)/2*Model!$W$8*(COS(Wellpath!$M43) / GField),Model!$W$8*((drdp!C43+drdp!L43)*'ABXY-TI2S'!$B43+(drdp!F43+drdp!O43)*'ABXY-TI2S'!$C43+(drdp!I43+drdp!R43)*'ABXY-TI2S'!$D43))</f>
        <v>0</v>
      </c>
      <c r="G43" s="20">
        <f>IF(D43="SING",0,Model!$W$8*((drdp!D43+drdp!M43)*'ABXY-TI2S'!$B43+(drdp!G43+drdp!P43)*'ABXY-TI2S'!$C43+(drdp!J43+drdp!S43)*'ABXY-TI2S'!$D43))</f>
        <v>0</v>
      </c>
      <c r="H43" s="18">
        <f>IF(D43="SING",(Wellpath!K43-Wellpath!K42)/2*Model!$W$8*(-SIN(Wellpath!$M43) / GField),Model!$W$8*((drdp!B43)*'ABXY-TI2S'!$B43+(drdp!E43)*'ABXY-TI2S'!$C43+(drdp!H43)*'ABXY-TI2S'!$D43))</f>
        <v>0</v>
      </c>
      <c r="I43" s="18">
        <f>IF(D43="SING",(Wellpath!K43-Wellpath!K42)/2*Model!$W$8*(COS(Wellpath!$M43) / GField),Model!$W$8*((drdp!C43)*'ABXY-TI2S'!$B43+(drdp!F43)*'ABXY-TI2S'!$C43+(drdp!I43)*'ABXY-TI2S'!$D43))</f>
        <v>0</v>
      </c>
      <c r="J43" s="18">
        <f>IF(D43="SING",0,Model!$W$8*((drdp!D43)*'ABXY-TI2S'!$B43+(drdp!G43)*'ABXY-TI2S'!$C43+(drdp!J43)*'ABXY-TI2S'!$D43))</f>
        <v>0</v>
      </c>
      <c r="K43" s="21">
        <f>SUM(E$3:E42)+H43</f>
        <v>-3.346899886281801E-3</v>
      </c>
      <c r="L43" s="21">
        <f>SUM(F$3:F42)+I43</f>
        <v>0.35070646426297852</v>
      </c>
      <c r="M43" s="21">
        <f>SUM(G$3:G42)+J43</f>
        <v>0</v>
      </c>
      <c r="N43" s="21"/>
      <c r="O43" s="21"/>
      <c r="P43" s="21"/>
      <c r="Q43" s="19">
        <f t="shared" si="1"/>
        <v>1.1201738848793133E-5</v>
      </c>
      <c r="R43" s="19">
        <f t="shared" si="1"/>
        <v>0.12299502407583983</v>
      </c>
      <c r="S43" s="19">
        <f t="shared" si="1"/>
        <v>0</v>
      </c>
      <c r="T43" s="19">
        <f t="shared" si="2"/>
        <v>-1.1737794253600553E-3</v>
      </c>
      <c r="U43" s="19">
        <f t="shared" si="3"/>
        <v>0</v>
      </c>
      <c r="V43" s="19">
        <f t="shared" si="4"/>
        <v>0</v>
      </c>
    </row>
    <row r="44" spans="1:22" s="36" customFormat="1" x14ac:dyDescent="0.25">
      <c r="A44" s="26">
        <f>Wellpath!E44</f>
        <v>4100</v>
      </c>
      <c r="B44" s="33">
        <v>0</v>
      </c>
      <c r="C44" s="22">
        <v>0</v>
      </c>
      <c r="D44" s="22">
        <f>IF(ABS(Wellpath!$L44)&lt;VerticalInc,"SING",((TAN((PI()/ 2) - Wellpath!$L44)) - TAN(Dip) * COS(Wellpath!$O44)) / GField)</f>
        <v>0</v>
      </c>
      <c r="E44" s="20">
        <f>IF(D44="SING",(Wellpath!K45-Wellpath!K43)/2*Model!$W$8*(-SIN(Wellpath!M44)) / GField,Model!$W$8*((drdp!B44+drdp!K44)*'ABXY-TI2S'!$B44+(drdp!E44+drdp!N44)*'ABXY-TI2S'!$C44+(drdp!H44+drdp!Q44)*'ABXY-TI2S'!$D44))</f>
        <v>0</v>
      </c>
      <c r="F44" s="20">
        <f>IF(D44="SING",(Wellpath!K45-Wellpath!K43)/2*Model!$W$8*(COS(Wellpath!$M44) / GField),Model!$W$8*((drdp!C44+drdp!L44)*'ABXY-TI2S'!$B44+(drdp!F44+drdp!O44)*'ABXY-TI2S'!$C44+(drdp!I44+drdp!R44)*'ABXY-TI2S'!$D44))</f>
        <v>0</v>
      </c>
      <c r="G44" s="20">
        <f>IF(D44="SING",0,Model!$W$8*((drdp!D44+drdp!M44)*'ABXY-TI2S'!$B44+(drdp!G44+drdp!P44)*'ABXY-TI2S'!$C44+(drdp!J44+drdp!S44)*'ABXY-TI2S'!$D44))</f>
        <v>0</v>
      </c>
      <c r="H44" s="18">
        <f>IF(D44="SING",(Wellpath!K44-Wellpath!K43)/2*Model!$W$8*(-SIN(Wellpath!$M44) / GField),Model!$W$8*((drdp!B44)*'ABXY-TI2S'!$B44+(drdp!E44)*'ABXY-TI2S'!$C44+(drdp!H44)*'ABXY-TI2S'!$D44))</f>
        <v>0</v>
      </c>
      <c r="I44" s="18">
        <f>IF(D44="SING",(Wellpath!K44-Wellpath!K43)/2*Model!$W$8*(COS(Wellpath!$M44) / GField),Model!$W$8*((drdp!C44)*'ABXY-TI2S'!$B44+(drdp!F44)*'ABXY-TI2S'!$C44+(drdp!I44)*'ABXY-TI2S'!$D44))</f>
        <v>0</v>
      </c>
      <c r="J44" s="18">
        <f>IF(D44="SING",0,Model!$W$8*((drdp!D44)*'ABXY-TI2S'!$B44+(drdp!G44)*'ABXY-TI2S'!$C44+(drdp!J44)*'ABXY-TI2S'!$D44))</f>
        <v>0</v>
      </c>
      <c r="K44" s="34">
        <f>SUM(E$3:E43)+H44</f>
        <v>-3.346899886281801E-3</v>
      </c>
      <c r="L44" s="34">
        <f>SUM(F$3:F43)+I44</f>
        <v>0.35070646426297852</v>
      </c>
      <c r="M44" s="34">
        <f>SUM(G$3:G43)+J44</f>
        <v>0</v>
      </c>
      <c r="N44" s="34"/>
      <c r="O44" s="34"/>
      <c r="P44" s="34"/>
      <c r="Q44" s="35">
        <f t="shared" si="1"/>
        <v>1.1201738848793133E-5</v>
      </c>
      <c r="R44" s="35">
        <f t="shared" si="1"/>
        <v>0.12299502407583983</v>
      </c>
      <c r="S44" s="35">
        <f t="shared" si="1"/>
        <v>0</v>
      </c>
      <c r="T44" s="35">
        <f t="shared" si="2"/>
        <v>-1.1737794253600553E-3</v>
      </c>
      <c r="U44" s="35">
        <f t="shared" si="3"/>
        <v>0</v>
      </c>
      <c r="V44" s="35">
        <f t="shared" si="4"/>
        <v>0</v>
      </c>
    </row>
    <row r="45" spans="1:22" x14ac:dyDescent="0.25">
      <c r="A45" s="26">
        <f>Wellpath!E45</f>
        <v>4200</v>
      </c>
      <c r="B45" s="22">
        <v>0</v>
      </c>
      <c r="C45" s="22">
        <v>0</v>
      </c>
      <c r="D45" s="22">
        <f>IF(ABS(Wellpath!$L45)&lt;VerticalInc,"SING",((TAN((PI()/ 2) - Wellpath!$L45)) - TAN(Dip) * COS(Wellpath!$O45)) / GField)</f>
        <v>0</v>
      </c>
      <c r="E45" s="20">
        <f>IF(D45="SING",(Wellpath!K46-Wellpath!K44)/2*Model!$W$8*(-SIN(Wellpath!M45)) / GField,Model!$W$8*((drdp!B45+drdp!K45)*'ABXY-TI2S'!$B45+(drdp!E45+drdp!N45)*'ABXY-TI2S'!$C45+(drdp!H45+drdp!Q45)*'ABXY-TI2S'!$D45))</f>
        <v>0</v>
      </c>
      <c r="F45" s="20">
        <f>IF(D45="SING",(Wellpath!K46-Wellpath!K44)/2*Model!$W$8*(COS(Wellpath!$M45) / GField),Model!$W$8*((drdp!C45+drdp!L45)*'ABXY-TI2S'!$B45+(drdp!F45+drdp!O45)*'ABXY-TI2S'!$C45+(drdp!I45+drdp!R45)*'ABXY-TI2S'!$D45))</f>
        <v>0</v>
      </c>
      <c r="G45" s="20">
        <f>IF(D45="SING",0,Model!$W$8*((drdp!D45+drdp!M45)*'ABXY-TI2S'!$B45+(drdp!G45+drdp!P45)*'ABXY-TI2S'!$C45+(drdp!J45+drdp!S45)*'ABXY-TI2S'!$D45))</f>
        <v>0</v>
      </c>
      <c r="H45" s="18">
        <f>IF(D45="SING",(Wellpath!K45-Wellpath!K44)/2*Model!$W$8*(-SIN(Wellpath!$M45) / GField),Model!$W$8*((drdp!B45)*'ABXY-TI2S'!$B45+(drdp!E45)*'ABXY-TI2S'!$C45+(drdp!H45)*'ABXY-TI2S'!$D45))</f>
        <v>0</v>
      </c>
      <c r="I45" s="18">
        <f>IF(D45="SING",(Wellpath!K45-Wellpath!K44)/2*Model!$W$8*(COS(Wellpath!$M45) / GField),Model!$W$8*((drdp!C45)*'ABXY-TI2S'!$B45+(drdp!F45)*'ABXY-TI2S'!$C45+(drdp!I45)*'ABXY-TI2S'!$D45))</f>
        <v>0</v>
      </c>
      <c r="J45" s="18">
        <f>IF(D45="SING",0,Model!$W$8*((drdp!D45)*'ABXY-TI2S'!$B45+(drdp!G45)*'ABXY-TI2S'!$C45+(drdp!J45)*'ABXY-TI2S'!$D45))</f>
        <v>0</v>
      </c>
      <c r="K45" s="21">
        <f>SUM(E$3:E44)+H45</f>
        <v>-3.346899886281801E-3</v>
      </c>
      <c r="L45" s="21">
        <f>SUM(F$3:F44)+I45</f>
        <v>0.35070646426297852</v>
      </c>
      <c r="M45" s="21">
        <f>SUM(G$3:G44)+J45</f>
        <v>0</v>
      </c>
      <c r="N45" s="21"/>
      <c r="O45" s="21"/>
      <c r="P45" s="21"/>
      <c r="Q45" s="19">
        <f t="shared" si="1"/>
        <v>1.1201738848793133E-5</v>
      </c>
      <c r="R45" s="19">
        <f t="shared" si="1"/>
        <v>0.12299502407583983</v>
      </c>
      <c r="S45" s="19">
        <f t="shared" si="1"/>
        <v>0</v>
      </c>
      <c r="T45" s="19">
        <f t="shared" si="2"/>
        <v>-1.1737794253600553E-3</v>
      </c>
      <c r="U45" s="19">
        <f t="shared" si="3"/>
        <v>0</v>
      </c>
      <c r="V45" s="19">
        <f t="shared" si="4"/>
        <v>0</v>
      </c>
    </row>
    <row r="46" spans="1:22" x14ac:dyDescent="0.25">
      <c r="A46" s="26">
        <f>Wellpath!E46</f>
        <v>4300</v>
      </c>
      <c r="B46" s="22">
        <v>0</v>
      </c>
      <c r="C46" s="22">
        <v>0</v>
      </c>
      <c r="D46" s="22">
        <f>IF(ABS(Wellpath!$L46)&lt;VerticalInc,"SING",((TAN((PI()/ 2) - Wellpath!$L46)) - TAN(Dip) * COS(Wellpath!$O46)) / GField)</f>
        <v>0</v>
      </c>
      <c r="E46" s="20">
        <f>IF(D46="SING",(Wellpath!K47-Wellpath!K45)/2*Model!$W$8*(-SIN(Wellpath!M46)) / GField,Model!$W$8*((drdp!B46+drdp!K46)*'ABXY-TI2S'!$B46+(drdp!E46+drdp!N46)*'ABXY-TI2S'!$C46+(drdp!H46+drdp!Q46)*'ABXY-TI2S'!$D46))</f>
        <v>0</v>
      </c>
      <c r="F46" s="20">
        <f>IF(D46="SING",(Wellpath!K47-Wellpath!K45)/2*Model!$W$8*(COS(Wellpath!$M46) / GField),Model!$W$8*((drdp!C46+drdp!L46)*'ABXY-TI2S'!$B46+(drdp!F46+drdp!O46)*'ABXY-TI2S'!$C46+(drdp!I46+drdp!R46)*'ABXY-TI2S'!$D46))</f>
        <v>0</v>
      </c>
      <c r="G46" s="20">
        <f>IF(D46="SING",0,Model!$W$8*((drdp!D46+drdp!M46)*'ABXY-TI2S'!$B46+(drdp!G46+drdp!P46)*'ABXY-TI2S'!$C46+(drdp!J46+drdp!S46)*'ABXY-TI2S'!$D46))</f>
        <v>0</v>
      </c>
      <c r="H46" s="18">
        <f>IF(D46="SING",(Wellpath!K46-Wellpath!K45)/2*Model!$W$8*(-SIN(Wellpath!$M46) / GField),Model!$W$8*((drdp!B46)*'ABXY-TI2S'!$B46+(drdp!E46)*'ABXY-TI2S'!$C46+(drdp!H46)*'ABXY-TI2S'!$D46))</f>
        <v>0</v>
      </c>
      <c r="I46" s="18">
        <f>IF(D46="SING",(Wellpath!K46-Wellpath!K45)/2*Model!$W$8*(COS(Wellpath!$M46) / GField),Model!$W$8*((drdp!C46)*'ABXY-TI2S'!$B46+(drdp!F46)*'ABXY-TI2S'!$C46+(drdp!I46)*'ABXY-TI2S'!$D46))</f>
        <v>0</v>
      </c>
      <c r="J46" s="18">
        <f>IF(D46="SING",0,Model!$W$8*((drdp!D46)*'ABXY-TI2S'!$B46+(drdp!G46)*'ABXY-TI2S'!$C46+(drdp!J46)*'ABXY-TI2S'!$D46))</f>
        <v>0</v>
      </c>
      <c r="K46" s="21">
        <f>SUM(E$3:E45)+H46</f>
        <v>-3.346899886281801E-3</v>
      </c>
      <c r="L46" s="21">
        <f>SUM(F$3:F45)+I46</f>
        <v>0.35070646426297852</v>
      </c>
      <c r="M46" s="21">
        <f>SUM(G$3:G45)+J46</f>
        <v>0</v>
      </c>
      <c r="N46" s="21"/>
      <c r="O46" s="21"/>
      <c r="P46" s="21"/>
      <c r="Q46" s="19">
        <f t="shared" si="1"/>
        <v>1.1201738848793133E-5</v>
      </c>
      <c r="R46" s="19">
        <f t="shared" si="1"/>
        <v>0.12299502407583983</v>
      </c>
      <c r="S46" s="19">
        <f t="shared" si="1"/>
        <v>0</v>
      </c>
      <c r="T46" s="19">
        <f t="shared" si="2"/>
        <v>-1.1737794253600553E-3</v>
      </c>
      <c r="U46" s="19">
        <f t="shared" si="3"/>
        <v>0</v>
      </c>
      <c r="V46" s="19">
        <f t="shared" si="4"/>
        <v>0</v>
      </c>
    </row>
    <row r="47" spans="1:22" x14ac:dyDescent="0.25">
      <c r="A47" s="26">
        <f>Wellpath!E47</f>
        <v>4400</v>
      </c>
      <c r="B47" s="22">
        <v>0</v>
      </c>
      <c r="C47" s="22">
        <v>0</v>
      </c>
      <c r="D47" s="22">
        <f>IF(ABS(Wellpath!$L47)&lt;VerticalInc,"SING",((TAN((PI()/ 2) - Wellpath!$L47)) - TAN(Dip) * COS(Wellpath!$O47)) / GField)</f>
        <v>0</v>
      </c>
      <c r="E47" s="20">
        <f>IF(D47="SING",(Wellpath!K48-Wellpath!K46)/2*Model!$W$8*(-SIN(Wellpath!M47)) / GField,Model!$W$8*((drdp!B47+drdp!K47)*'ABXY-TI2S'!$B47+(drdp!E47+drdp!N47)*'ABXY-TI2S'!$C47+(drdp!H47+drdp!Q47)*'ABXY-TI2S'!$D47))</f>
        <v>0</v>
      </c>
      <c r="F47" s="20">
        <f>IF(D47="SING",(Wellpath!K48-Wellpath!K46)/2*Model!$W$8*(COS(Wellpath!$M47) / GField),Model!$W$8*((drdp!C47+drdp!L47)*'ABXY-TI2S'!$B47+(drdp!F47+drdp!O47)*'ABXY-TI2S'!$C47+(drdp!I47+drdp!R47)*'ABXY-TI2S'!$D47))</f>
        <v>0</v>
      </c>
      <c r="G47" s="20">
        <f>IF(D47="SING",0,Model!$W$8*((drdp!D47+drdp!M47)*'ABXY-TI2S'!$B47+(drdp!G47+drdp!P47)*'ABXY-TI2S'!$C47+(drdp!J47+drdp!S47)*'ABXY-TI2S'!$D47))</f>
        <v>0</v>
      </c>
      <c r="H47" s="18">
        <f>IF(D47="SING",(Wellpath!K47-Wellpath!K46)/2*Model!$W$8*(-SIN(Wellpath!$M47) / GField),Model!$W$8*((drdp!B47)*'ABXY-TI2S'!$B47+(drdp!E47)*'ABXY-TI2S'!$C47+(drdp!H47)*'ABXY-TI2S'!$D47))</f>
        <v>0</v>
      </c>
      <c r="I47" s="18">
        <f>IF(D47="SING",(Wellpath!K47-Wellpath!K46)/2*Model!$W$8*(COS(Wellpath!$M47) / GField),Model!$W$8*((drdp!C47)*'ABXY-TI2S'!$B47+(drdp!F47)*'ABXY-TI2S'!$C47+(drdp!I47)*'ABXY-TI2S'!$D47))</f>
        <v>0</v>
      </c>
      <c r="J47" s="18">
        <f>IF(D47="SING",0,Model!$W$8*((drdp!D47)*'ABXY-TI2S'!$B47+(drdp!G47)*'ABXY-TI2S'!$C47+(drdp!J47)*'ABXY-TI2S'!$D47))</f>
        <v>0</v>
      </c>
      <c r="K47" s="21">
        <f>SUM(E$3:E46)+H47</f>
        <v>-3.346899886281801E-3</v>
      </c>
      <c r="L47" s="21">
        <f>SUM(F$3:F46)+I47</f>
        <v>0.35070646426297852</v>
      </c>
      <c r="M47" s="21">
        <f>SUM(G$3:G46)+J47</f>
        <v>0</v>
      </c>
      <c r="N47" s="21"/>
      <c r="O47" s="21"/>
      <c r="P47" s="21"/>
      <c r="Q47" s="19">
        <f t="shared" si="1"/>
        <v>1.1201738848793133E-5</v>
      </c>
      <c r="R47" s="19">
        <f t="shared" si="1"/>
        <v>0.12299502407583983</v>
      </c>
      <c r="S47" s="19">
        <f t="shared" si="1"/>
        <v>0</v>
      </c>
      <c r="T47" s="19">
        <f t="shared" si="2"/>
        <v>-1.1737794253600553E-3</v>
      </c>
      <c r="U47" s="19">
        <f t="shared" si="3"/>
        <v>0</v>
      </c>
      <c r="V47" s="19">
        <f t="shared" si="4"/>
        <v>0</v>
      </c>
    </row>
    <row r="48" spans="1:22" x14ac:dyDescent="0.25">
      <c r="A48" s="26">
        <f>Wellpath!E48</f>
        <v>4500</v>
      </c>
      <c r="B48" s="22">
        <v>0</v>
      </c>
      <c r="C48" s="22">
        <v>0</v>
      </c>
      <c r="D48" s="22">
        <f>IF(ABS(Wellpath!$L48)&lt;VerticalInc,"SING",((TAN((PI()/ 2) - Wellpath!$L48)) - TAN(Dip) * COS(Wellpath!$O48)) / GField)</f>
        <v>0</v>
      </c>
      <c r="E48" s="20">
        <f>IF(D48="SING",(Wellpath!K49-Wellpath!K47)/2*Model!$W$8*(-SIN(Wellpath!M48)) / GField,Model!$W$8*((drdp!B48+drdp!K48)*'ABXY-TI2S'!$B48+(drdp!E48+drdp!N48)*'ABXY-TI2S'!$C48+(drdp!H48+drdp!Q48)*'ABXY-TI2S'!$D48))</f>
        <v>0</v>
      </c>
      <c r="F48" s="20">
        <f>IF(D48="SING",(Wellpath!K49-Wellpath!K47)/2*Model!$W$8*(COS(Wellpath!$M48) / GField),Model!$W$8*((drdp!C48+drdp!L48)*'ABXY-TI2S'!$B48+(drdp!F48+drdp!O48)*'ABXY-TI2S'!$C48+(drdp!I48+drdp!R48)*'ABXY-TI2S'!$D48))</f>
        <v>0</v>
      </c>
      <c r="G48" s="20">
        <f>IF(D48="SING",0,Model!$W$8*((drdp!D48+drdp!M48)*'ABXY-TI2S'!$B48+(drdp!G48+drdp!P48)*'ABXY-TI2S'!$C48+(drdp!J48+drdp!S48)*'ABXY-TI2S'!$D48))</f>
        <v>0</v>
      </c>
      <c r="H48" s="18">
        <f>IF(D48="SING",(Wellpath!K48-Wellpath!K47)/2*Model!$W$8*(-SIN(Wellpath!$M48) / GField),Model!$W$8*((drdp!B48)*'ABXY-TI2S'!$B48+(drdp!E48)*'ABXY-TI2S'!$C48+(drdp!H48)*'ABXY-TI2S'!$D48))</f>
        <v>0</v>
      </c>
      <c r="I48" s="18">
        <f>IF(D48="SING",(Wellpath!K48-Wellpath!K47)/2*Model!$W$8*(COS(Wellpath!$M48) / GField),Model!$W$8*((drdp!C48)*'ABXY-TI2S'!$B48+(drdp!F48)*'ABXY-TI2S'!$C48+(drdp!I48)*'ABXY-TI2S'!$D48))</f>
        <v>0</v>
      </c>
      <c r="J48" s="18">
        <f>IF(D48="SING",0,Model!$W$8*((drdp!D48)*'ABXY-TI2S'!$B48+(drdp!G48)*'ABXY-TI2S'!$C48+(drdp!J48)*'ABXY-TI2S'!$D48))</f>
        <v>0</v>
      </c>
      <c r="K48" s="21">
        <f>SUM(E$3:E47)+H48</f>
        <v>-3.346899886281801E-3</v>
      </c>
      <c r="L48" s="21">
        <f>SUM(F$3:F47)+I48</f>
        <v>0.35070646426297852</v>
      </c>
      <c r="M48" s="21">
        <f>SUM(G$3:G47)+J48</f>
        <v>0</v>
      </c>
      <c r="N48" s="21"/>
      <c r="O48" s="21"/>
      <c r="P48" s="21"/>
      <c r="Q48" s="19">
        <f t="shared" si="1"/>
        <v>1.1201738848793133E-5</v>
      </c>
      <c r="R48" s="19">
        <f t="shared" si="1"/>
        <v>0.12299502407583983</v>
      </c>
      <c r="S48" s="19">
        <f t="shared" si="1"/>
        <v>0</v>
      </c>
      <c r="T48" s="19">
        <f t="shared" si="2"/>
        <v>-1.1737794253600553E-3</v>
      </c>
      <c r="U48" s="19">
        <f t="shared" si="3"/>
        <v>0</v>
      </c>
      <c r="V48" s="19">
        <f t="shared" si="4"/>
        <v>0</v>
      </c>
    </row>
    <row r="49" spans="1:22" x14ac:dyDescent="0.25">
      <c r="A49" s="26">
        <f>Wellpath!E49</f>
        <v>4600</v>
      </c>
      <c r="B49" s="22">
        <v>0</v>
      </c>
      <c r="C49" s="22">
        <v>0</v>
      </c>
      <c r="D49" s="22">
        <f>IF(ABS(Wellpath!$L49)&lt;VerticalInc,"SING",((TAN((PI()/ 2) - Wellpath!$L49)) - TAN(Dip) * COS(Wellpath!$O49)) / GField)</f>
        <v>0</v>
      </c>
      <c r="E49" s="20">
        <f>IF(D49="SING",(Wellpath!K50-Wellpath!K48)/2*Model!$W$8*(-SIN(Wellpath!M49)) / GField,Model!$W$8*((drdp!B49+drdp!K49)*'ABXY-TI2S'!$B49+(drdp!E49+drdp!N49)*'ABXY-TI2S'!$C49+(drdp!H49+drdp!Q49)*'ABXY-TI2S'!$D49))</f>
        <v>0</v>
      </c>
      <c r="F49" s="20">
        <f>IF(D49="SING",(Wellpath!K50-Wellpath!K48)/2*Model!$W$8*(COS(Wellpath!$M49) / GField),Model!$W$8*((drdp!C49+drdp!L49)*'ABXY-TI2S'!$B49+(drdp!F49+drdp!O49)*'ABXY-TI2S'!$C49+(drdp!I49+drdp!R49)*'ABXY-TI2S'!$D49))</f>
        <v>0</v>
      </c>
      <c r="G49" s="20">
        <f>IF(D49="SING",0,Model!$W$8*((drdp!D49+drdp!M49)*'ABXY-TI2S'!$B49+(drdp!G49+drdp!P49)*'ABXY-TI2S'!$C49+(drdp!J49+drdp!S49)*'ABXY-TI2S'!$D49))</f>
        <v>0</v>
      </c>
      <c r="H49" s="18">
        <f>IF(D49="SING",(Wellpath!K49-Wellpath!K48)/2*Model!$W$8*(-SIN(Wellpath!$M49) / GField),Model!$W$8*((drdp!B49)*'ABXY-TI2S'!$B49+(drdp!E49)*'ABXY-TI2S'!$C49+(drdp!H49)*'ABXY-TI2S'!$D49))</f>
        <v>0</v>
      </c>
      <c r="I49" s="18">
        <f>IF(D49="SING",(Wellpath!K49-Wellpath!K48)/2*Model!$W$8*(COS(Wellpath!$M49) / GField),Model!$W$8*((drdp!C49)*'ABXY-TI2S'!$B49+(drdp!F49)*'ABXY-TI2S'!$C49+(drdp!I49)*'ABXY-TI2S'!$D49))</f>
        <v>0</v>
      </c>
      <c r="J49" s="18">
        <f>IF(D49="SING",0,Model!$W$8*((drdp!D49)*'ABXY-TI2S'!$B49+(drdp!G49)*'ABXY-TI2S'!$C49+(drdp!J49)*'ABXY-TI2S'!$D49))</f>
        <v>0</v>
      </c>
      <c r="K49" s="21">
        <f>SUM(E$3:E48)+H49</f>
        <v>-3.346899886281801E-3</v>
      </c>
      <c r="L49" s="21">
        <f>SUM(F$3:F48)+I49</f>
        <v>0.35070646426297852</v>
      </c>
      <c r="M49" s="21">
        <f>SUM(G$3:G48)+J49</f>
        <v>0</v>
      </c>
      <c r="N49" s="21"/>
      <c r="O49" s="21"/>
      <c r="P49" s="21"/>
      <c r="Q49" s="19">
        <f t="shared" si="1"/>
        <v>1.1201738848793133E-5</v>
      </c>
      <c r="R49" s="19">
        <f t="shared" si="1"/>
        <v>0.12299502407583983</v>
      </c>
      <c r="S49" s="19">
        <f t="shared" si="1"/>
        <v>0</v>
      </c>
      <c r="T49" s="19">
        <f t="shared" si="2"/>
        <v>-1.1737794253600553E-3</v>
      </c>
      <c r="U49" s="19">
        <f t="shared" si="3"/>
        <v>0</v>
      </c>
      <c r="V49" s="19">
        <f t="shared" si="4"/>
        <v>0</v>
      </c>
    </row>
    <row r="50" spans="1:22" x14ac:dyDescent="0.25">
      <c r="A50" s="26">
        <f>Wellpath!E50</f>
        <v>4700</v>
      </c>
      <c r="B50" s="22">
        <v>0</v>
      </c>
      <c r="C50" s="22">
        <v>0</v>
      </c>
      <c r="D50" s="22">
        <f>IF(ABS(Wellpath!$L50)&lt;VerticalInc,"SING",((TAN((PI()/ 2) - Wellpath!$L50)) - TAN(Dip) * COS(Wellpath!$O50)) / GField)</f>
        <v>0</v>
      </c>
      <c r="E50" s="20">
        <f>IF(D50="SING",(Wellpath!K51-Wellpath!K49)/2*Model!$W$8*(-SIN(Wellpath!M50)) / GField,Model!$W$8*((drdp!B50+drdp!K50)*'ABXY-TI2S'!$B50+(drdp!E50+drdp!N50)*'ABXY-TI2S'!$C50+(drdp!H50+drdp!Q50)*'ABXY-TI2S'!$D50))</f>
        <v>0</v>
      </c>
      <c r="F50" s="20">
        <f>IF(D50="SING",(Wellpath!K51-Wellpath!K49)/2*Model!$W$8*(COS(Wellpath!$M50) / GField),Model!$W$8*((drdp!C50+drdp!L50)*'ABXY-TI2S'!$B50+(drdp!F50+drdp!O50)*'ABXY-TI2S'!$C50+(drdp!I50+drdp!R50)*'ABXY-TI2S'!$D50))</f>
        <v>0</v>
      </c>
      <c r="G50" s="20">
        <f>IF(D50="SING",0,Model!$W$8*((drdp!D50+drdp!M50)*'ABXY-TI2S'!$B50+(drdp!G50+drdp!P50)*'ABXY-TI2S'!$C50+(drdp!J50+drdp!S50)*'ABXY-TI2S'!$D50))</f>
        <v>0</v>
      </c>
      <c r="H50" s="18">
        <f>IF(D50="SING",(Wellpath!K50-Wellpath!K49)/2*Model!$W$8*(-SIN(Wellpath!$M50) / GField),Model!$W$8*((drdp!B50)*'ABXY-TI2S'!$B50+(drdp!E50)*'ABXY-TI2S'!$C50+(drdp!H50)*'ABXY-TI2S'!$D50))</f>
        <v>0</v>
      </c>
      <c r="I50" s="18">
        <f>IF(D50="SING",(Wellpath!K50-Wellpath!K49)/2*Model!$W$8*(COS(Wellpath!$M50) / GField),Model!$W$8*((drdp!C50)*'ABXY-TI2S'!$B50+(drdp!F50)*'ABXY-TI2S'!$C50+(drdp!I50)*'ABXY-TI2S'!$D50))</f>
        <v>0</v>
      </c>
      <c r="J50" s="18">
        <f>IF(D50="SING",0,Model!$W$8*((drdp!D50)*'ABXY-TI2S'!$B50+(drdp!G50)*'ABXY-TI2S'!$C50+(drdp!J50)*'ABXY-TI2S'!$D50))</f>
        <v>0</v>
      </c>
      <c r="K50" s="21">
        <f>SUM(E$3:E49)+H50</f>
        <v>-3.346899886281801E-3</v>
      </c>
      <c r="L50" s="21">
        <f>SUM(F$3:F49)+I50</f>
        <v>0.35070646426297852</v>
      </c>
      <c r="M50" s="21">
        <f>SUM(G$3:G49)+J50</f>
        <v>0</v>
      </c>
      <c r="N50" s="21"/>
      <c r="O50" s="21"/>
      <c r="P50" s="21"/>
      <c r="Q50" s="19">
        <f t="shared" si="1"/>
        <v>1.1201738848793133E-5</v>
      </c>
      <c r="R50" s="19">
        <f t="shared" si="1"/>
        <v>0.12299502407583983</v>
      </c>
      <c r="S50" s="19">
        <f t="shared" si="1"/>
        <v>0</v>
      </c>
      <c r="T50" s="19">
        <f t="shared" si="2"/>
        <v>-1.1737794253600553E-3</v>
      </c>
      <c r="U50" s="19">
        <f t="shared" si="3"/>
        <v>0</v>
      </c>
      <c r="V50" s="19">
        <f t="shared" si="4"/>
        <v>0</v>
      </c>
    </row>
    <row r="51" spans="1:22" x14ac:dyDescent="0.25">
      <c r="A51" s="26">
        <f>Wellpath!E51</f>
        <v>4800</v>
      </c>
      <c r="B51" s="22">
        <v>0</v>
      </c>
      <c r="C51" s="22">
        <v>0</v>
      </c>
      <c r="D51" s="22">
        <f>IF(ABS(Wellpath!$L51)&lt;VerticalInc,"SING",((TAN((PI()/ 2) - Wellpath!$L51)) - TAN(Dip) * COS(Wellpath!$O51)) / GField)</f>
        <v>0</v>
      </c>
      <c r="E51" s="20">
        <f>IF(D51="SING",(Wellpath!K52-Wellpath!K50)/2*Model!$W$8*(-SIN(Wellpath!M51)) / GField,Model!$W$8*((drdp!B51+drdp!K51)*'ABXY-TI2S'!$B51+(drdp!E51+drdp!N51)*'ABXY-TI2S'!$C51+(drdp!H51+drdp!Q51)*'ABXY-TI2S'!$D51))</f>
        <v>0</v>
      </c>
      <c r="F51" s="20">
        <f>IF(D51="SING",(Wellpath!K52-Wellpath!K50)/2*Model!$W$8*(COS(Wellpath!$M51) / GField),Model!$W$8*((drdp!C51+drdp!L51)*'ABXY-TI2S'!$B51+(drdp!F51+drdp!O51)*'ABXY-TI2S'!$C51+(drdp!I51+drdp!R51)*'ABXY-TI2S'!$D51))</f>
        <v>0</v>
      </c>
      <c r="G51" s="20">
        <f>IF(D51="SING",0,Model!$W$8*((drdp!D51+drdp!M51)*'ABXY-TI2S'!$B51+(drdp!G51+drdp!P51)*'ABXY-TI2S'!$C51+(drdp!J51+drdp!S51)*'ABXY-TI2S'!$D51))</f>
        <v>0</v>
      </c>
      <c r="H51" s="18">
        <f>IF(D51="SING",(Wellpath!K51-Wellpath!K50)/2*Model!$W$8*(-SIN(Wellpath!$M51) / GField),Model!$W$8*((drdp!B51)*'ABXY-TI2S'!$B51+(drdp!E51)*'ABXY-TI2S'!$C51+(drdp!H51)*'ABXY-TI2S'!$D51))</f>
        <v>0</v>
      </c>
      <c r="I51" s="18">
        <f>IF(D51="SING",(Wellpath!K51-Wellpath!K50)/2*Model!$W$8*(COS(Wellpath!$M51) / GField),Model!$W$8*((drdp!C51)*'ABXY-TI2S'!$B51+(drdp!F51)*'ABXY-TI2S'!$C51+(drdp!I51)*'ABXY-TI2S'!$D51))</f>
        <v>0</v>
      </c>
      <c r="J51" s="18">
        <f>IF(D51="SING",0,Model!$W$8*((drdp!D51)*'ABXY-TI2S'!$B51+(drdp!G51)*'ABXY-TI2S'!$C51+(drdp!J51)*'ABXY-TI2S'!$D51))</f>
        <v>0</v>
      </c>
      <c r="K51" s="21">
        <f>SUM(E$3:E50)+H51</f>
        <v>-3.346899886281801E-3</v>
      </c>
      <c r="L51" s="21">
        <f>SUM(F$3:F50)+I51</f>
        <v>0.35070646426297852</v>
      </c>
      <c r="M51" s="21">
        <f>SUM(G$3:G50)+J51</f>
        <v>0</v>
      </c>
      <c r="N51" s="21"/>
      <c r="O51" s="21"/>
      <c r="P51" s="21"/>
      <c r="Q51" s="19">
        <f t="shared" si="1"/>
        <v>1.1201738848793133E-5</v>
      </c>
      <c r="R51" s="19">
        <f t="shared" si="1"/>
        <v>0.12299502407583983</v>
      </c>
      <c r="S51" s="19">
        <f t="shared" si="1"/>
        <v>0</v>
      </c>
      <c r="T51" s="19">
        <f t="shared" si="2"/>
        <v>-1.1737794253600553E-3</v>
      </c>
      <c r="U51" s="19">
        <f t="shared" si="3"/>
        <v>0</v>
      </c>
      <c r="V51" s="19">
        <f t="shared" si="4"/>
        <v>0</v>
      </c>
    </row>
    <row r="52" spans="1:22" x14ac:dyDescent="0.25">
      <c r="A52" s="26">
        <f>Wellpath!E52</f>
        <v>4900</v>
      </c>
      <c r="B52" s="22">
        <v>0</v>
      </c>
      <c r="C52" s="22">
        <v>0</v>
      </c>
      <c r="D52" s="22">
        <f>IF(ABS(Wellpath!$L52)&lt;VerticalInc,"SING",((TAN((PI()/ 2) - Wellpath!$L52)) - TAN(Dip) * COS(Wellpath!$O52)) / GField)</f>
        <v>0</v>
      </c>
      <c r="E52" s="20">
        <f>IF(D52="SING",(Wellpath!K53-Wellpath!K51)/2*Model!$W$8*(-SIN(Wellpath!M52)) / GField,Model!$W$8*((drdp!B52+drdp!K52)*'ABXY-TI2S'!$B52+(drdp!E52+drdp!N52)*'ABXY-TI2S'!$C52+(drdp!H52+drdp!Q52)*'ABXY-TI2S'!$D52))</f>
        <v>0</v>
      </c>
      <c r="F52" s="20">
        <f>IF(D52="SING",(Wellpath!K53-Wellpath!K51)/2*Model!$W$8*(COS(Wellpath!$M52) / GField),Model!$W$8*((drdp!C52+drdp!L52)*'ABXY-TI2S'!$B52+(drdp!F52+drdp!O52)*'ABXY-TI2S'!$C52+(drdp!I52+drdp!R52)*'ABXY-TI2S'!$D52))</f>
        <v>0</v>
      </c>
      <c r="G52" s="20">
        <f>IF(D52="SING",0,Model!$W$8*((drdp!D52+drdp!M52)*'ABXY-TI2S'!$B52+(drdp!G52+drdp!P52)*'ABXY-TI2S'!$C52+(drdp!J52+drdp!S52)*'ABXY-TI2S'!$D52))</f>
        <v>0</v>
      </c>
      <c r="H52" s="18">
        <f>IF(D52="SING",(Wellpath!K52-Wellpath!K51)/2*Model!$W$8*(-SIN(Wellpath!$M52) / GField),Model!$W$8*((drdp!B52)*'ABXY-TI2S'!$B52+(drdp!E52)*'ABXY-TI2S'!$C52+(drdp!H52)*'ABXY-TI2S'!$D52))</f>
        <v>0</v>
      </c>
      <c r="I52" s="18">
        <f>IF(D52="SING",(Wellpath!K52-Wellpath!K51)/2*Model!$W$8*(COS(Wellpath!$M52) / GField),Model!$W$8*((drdp!C52)*'ABXY-TI2S'!$B52+(drdp!F52)*'ABXY-TI2S'!$C52+(drdp!I52)*'ABXY-TI2S'!$D52))</f>
        <v>0</v>
      </c>
      <c r="J52" s="18">
        <f>IF(D52="SING",0,Model!$W$8*((drdp!D52)*'ABXY-TI2S'!$B52+(drdp!G52)*'ABXY-TI2S'!$C52+(drdp!J52)*'ABXY-TI2S'!$D52))</f>
        <v>0</v>
      </c>
      <c r="K52" s="21">
        <f>SUM(E$3:E51)+H52</f>
        <v>-3.346899886281801E-3</v>
      </c>
      <c r="L52" s="21">
        <f>SUM(F$3:F51)+I52</f>
        <v>0.35070646426297852</v>
      </c>
      <c r="M52" s="21">
        <f>SUM(G$3:G51)+J52</f>
        <v>0</v>
      </c>
      <c r="N52" s="21"/>
      <c r="O52" s="21"/>
      <c r="P52" s="21"/>
      <c r="Q52" s="19">
        <f t="shared" si="1"/>
        <v>1.1201738848793133E-5</v>
      </c>
      <c r="R52" s="19">
        <f t="shared" si="1"/>
        <v>0.12299502407583983</v>
      </c>
      <c r="S52" s="19">
        <f t="shared" si="1"/>
        <v>0</v>
      </c>
      <c r="T52" s="19">
        <f t="shared" si="2"/>
        <v>-1.1737794253600553E-3</v>
      </c>
      <c r="U52" s="19">
        <f t="shared" si="3"/>
        <v>0</v>
      </c>
      <c r="V52" s="19">
        <f t="shared" si="4"/>
        <v>0</v>
      </c>
    </row>
    <row r="53" spans="1:22" x14ac:dyDescent="0.25">
      <c r="A53" s="26">
        <f>Wellpath!E53</f>
        <v>5000</v>
      </c>
      <c r="B53" s="22">
        <v>0</v>
      </c>
      <c r="C53" s="22">
        <v>0</v>
      </c>
      <c r="D53" s="22">
        <f>IF(ABS(Wellpath!$L53)&lt;VerticalInc,"SING",((TAN((PI()/ 2) - Wellpath!$L53)) - TAN(Dip) * COS(Wellpath!$O53)) / GField)</f>
        <v>0</v>
      </c>
      <c r="E53" s="20">
        <f>IF(D53="SING",(Wellpath!K54-Wellpath!K52)/2*Model!$W$8*(-SIN(Wellpath!M53)) / GField,Model!$W$8*((drdp!B53+drdp!K53)*'ABXY-TI2S'!$B53+(drdp!E53+drdp!N53)*'ABXY-TI2S'!$C53+(drdp!H53+drdp!Q53)*'ABXY-TI2S'!$D53))</f>
        <v>0</v>
      </c>
      <c r="F53" s="20">
        <f>IF(D53="SING",(Wellpath!K54-Wellpath!K52)/2*Model!$W$8*(COS(Wellpath!$M53) / GField),Model!$W$8*((drdp!C53+drdp!L53)*'ABXY-TI2S'!$B53+(drdp!F53+drdp!O53)*'ABXY-TI2S'!$C53+(drdp!I53+drdp!R53)*'ABXY-TI2S'!$D53))</f>
        <v>0</v>
      </c>
      <c r="G53" s="20">
        <f>IF(D53="SING",0,Model!$W$8*((drdp!D53+drdp!M53)*'ABXY-TI2S'!$B53+(drdp!G53+drdp!P53)*'ABXY-TI2S'!$C53+(drdp!J53+drdp!S53)*'ABXY-TI2S'!$D53))</f>
        <v>0</v>
      </c>
      <c r="H53" s="18">
        <f>IF(D53="SING",(Wellpath!K53-Wellpath!K52)/2*Model!$W$8*(-SIN(Wellpath!$M53) / GField),Model!$W$8*((drdp!B53)*'ABXY-TI2S'!$B53+(drdp!E53)*'ABXY-TI2S'!$C53+(drdp!H53)*'ABXY-TI2S'!$D53))</f>
        <v>0</v>
      </c>
      <c r="I53" s="18">
        <f>IF(D53="SING",(Wellpath!K53-Wellpath!K52)/2*Model!$W$8*(COS(Wellpath!$M53) / GField),Model!$W$8*((drdp!C53)*'ABXY-TI2S'!$B53+(drdp!F53)*'ABXY-TI2S'!$C53+(drdp!I53)*'ABXY-TI2S'!$D53))</f>
        <v>0</v>
      </c>
      <c r="J53" s="18">
        <f>IF(D53="SING",0,Model!$W$8*((drdp!D53)*'ABXY-TI2S'!$B53+(drdp!G53)*'ABXY-TI2S'!$C53+(drdp!J53)*'ABXY-TI2S'!$D53))</f>
        <v>0</v>
      </c>
      <c r="K53" s="21">
        <f>SUM(E$3:E52)+H53</f>
        <v>-3.346899886281801E-3</v>
      </c>
      <c r="L53" s="21">
        <f>SUM(F$3:F52)+I53</f>
        <v>0.35070646426297852</v>
      </c>
      <c r="M53" s="21">
        <f>SUM(G$3:G52)+J53</f>
        <v>0</v>
      </c>
      <c r="N53" s="21"/>
      <c r="O53" s="21"/>
      <c r="P53" s="21"/>
      <c r="Q53" s="19">
        <f t="shared" si="1"/>
        <v>1.1201738848793133E-5</v>
      </c>
      <c r="R53" s="19">
        <f t="shared" si="1"/>
        <v>0.12299502407583983</v>
      </c>
      <c r="S53" s="19">
        <f t="shared" si="1"/>
        <v>0</v>
      </c>
      <c r="T53" s="19">
        <f t="shared" si="2"/>
        <v>-1.1737794253600553E-3</v>
      </c>
      <c r="U53" s="19">
        <f t="shared" si="3"/>
        <v>0</v>
      </c>
      <c r="V53" s="19">
        <f t="shared" si="4"/>
        <v>0</v>
      </c>
    </row>
    <row r="54" spans="1:22" x14ac:dyDescent="0.25">
      <c r="A54" s="26">
        <f>Wellpath!E54</f>
        <v>5100</v>
      </c>
      <c r="B54" s="22">
        <v>0</v>
      </c>
      <c r="C54" s="22">
        <v>0</v>
      </c>
      <c r="D54" s="22">
        <f>IF(ABS(Wellpath!$L54)&lt;VerticalInc,"SING",((TAN((PI()/ 2) - Wellpath!$L54)) - TAN(Dip) * COS(Wellpath!$O54)) / GField)</f>
        <v>4.2565327051997713E-3</v>
      </c>
      <c r="E54" s="20">
        <f>IF(D54="SING",(Wellpath!K55-Wellpath!K53)/2*Model!$W$8*(-SIN(Wellpath!M54)) / GField,Model!$W$8*((drdp!B54+drdp!K54)*'ABXY-TI2S'!$B54+(drdp!E54+drdp!N54)*'ABXY-TI2S'!$C54+(drdp!H54+drdp!Q54)*'ABXY-TI2S'!$D54))</f>
        <v>-3.5867841804471901E-5</v>
      </c>
      <c r="F54" s="20">
        <f>IF(D54="SING",(Wellpath!K55-Wellpath!K53)/2*Model!$W$8*(COS(Wellpath!$M54) / GField),Model!$W$8*((drdp!C54+drdp!L54)*'ABXY-TI2S'!$B54+(drdp!F54+drdp!O54)*'ABXY-TI2S'!$C54+(drdp!I54+drdp!R54)*'ABXY-TI2S'!$D54))</f>
        <v>2.6845954851338003E-4</v>
      </c>
      <c r="G54" s="20">
        <f>IF(D54="SING",0,Model!$W$8*((drdp!D54+drdp!M54)*'ABXY-TI2S'!$B54+(drdp!G54+drdp!P54)*'ABXY-TI2S'!$C54+(drdp!J54+drdp!S54)*'ABXY-TI2S'!$D54))</f>
        <v>0</v>
      </c>
      <c r="H54" s="18">
        <f>IF(D54="SING",(Wellpath!K54-Wellpath!K53)/2*Model!$W$8*(-SIN(Wellpath!$M54) / GField),Model!$W$8*((drdp!B54)*'ABXY-TI2S'!$B54+(drdp!E54)*'ABXY-TI2S'!$C54+(drdp!H54)*'ABXY-TI2S'!$D54))</f>
        <v>-1.7933920902235951E-5</v>
      </c>
      <c r="I54" s="18">
        <f>IF(D54="SING",(Wellpath!K54-Wellpath!K53)/2*Model!$W$8*(COS(Wellpath!$M54) / GField),Model!$W$8*((drdp!C54)*'ABXY-TI2S'!$B54+(drdp!F54)*'ABXY-TI2S'!$C54+(drdp!I54)*'ABXY-TI2S'!$D54))</f>
        <v>1.3422977425669002E-4</v>
      </c>
      <c r="J54" s="18">
        <f>IF(D54="SING",0,Model!$W$8*((drdp!D54)*'ABXY-TI2S'!$B54+(drdp!G54)*'ABXY-TI2S'!$C54+(drdp!J54)*'ABXY-TI2S'!$D54))</f>
        <v>0</v>
      </c>
      <c r="K54" s="21">
        <f>SUM(E$3:E53)+H54</f>
        <v>-3.3648338071840369E-3</v>
      </c>
      <c r="L54" s="21">
        <f>SUM(F$3:F53)+I54</f>
        <v>0.35084069403723522</v>
      </c>
      <c r="M54" s="21">
        <f>SUM(G$3:G53)+J54</f>
        <v>0</v>
      </c>
      <c r="N54" s="21"/>
      <c r="O54" s="21"/>
      <c r="P54" s="21"/>
      <c r="Q54" s="19">
        <f t="shared" si="1"/>
        <v>1.1322106549968621E-5</v>
      </c>
      <c r="R54" s="19">
        <f t="shared" si="1"/>
        <v>0.1230891925925289</v>
      </c>
      <c r="S54" s="19">
        <f t="shared" si="1"/>
        <v>0</v>
      </c>
      <c r="T54" s="19">
        <f t="shared" si="2"/>
        <v>-1.1805206282323999E-3</v>
      </c>
      <c r="U54" s="19">
        <f t="shared" si="3"/>
        <v>0</v>
      </c>
      <c r="V54" s="19">
        <f t="shared" si="4"/>
        <v>0</v>
      </c>
    </row>
    <row r="55" spans="1:22" x14ac:dyDescent="0.25">
      <c r="A55" s="26">
        <f>Wellpath!E55</f>
        <v>5200</v>
      </c>
      <c r="B55" s="22">
        <v>0</v>
      </c>
      <c r="C55" s="22">
        <v>0</v>
      </c>
      <c r="D55" s="22">
        <f>IF(ABS(Wellpath!$L55)&lt;VerticalInc,"SING",((TAN((PI()/ 2) - Wellpath!$L55)) - TAN(Dip) * COS(Wellpath!$O55)) / GField)</f>
        <v>8.5826305995452008E-3</v>
      </c>
      <c r="E55" s="20">
        <f>IF(D55="SING",(Wellpath!K56-Wellpath!K54)/2*Model!$W$8*(-SIN(Wellpath!M55)) / GField,Model!$W$8*((drdp!B55+drdp!K55)*'ABXY-TI2S'!$B55+(drdp!E55+drdp!N55)*'ABXY-TI2S'!$C55+(drdp!H55+drdp!Q55)*'ABXY-TI2S'!$D55))</f>
        <v>-1.2514492500569649E-4</v>
      </c>
      <c r="F55" s="20">
        <f>IF(D55="SING",(Wellpath!K56-Wellpath!K54)/2*Model!$W$8*(COS(Wellpath!$M55) / GField),Model!$W$8*((drdp!C55+drdp!L55)*'ABXY-TI2S'!$B55+(drdp!F55+drdp!O55)*'ABXY-TI2S'!$C55+(drdp!I55+drdp!R55)*'ABXY-TI2S'!$D55))</f>
        <v>5.2693493601978789E-4</v>
      </c>
      <c r="G55" s="20">
        <f>IF(D55="SING",0,Model!$W$8*((drdp!D55+drdp!M55)*'ABXY-TI2S'!$B55+(drdp!G55+drdp!P55)*'ABXY-TI2S'!$C55+(drdp!J55+drdp!S55)*'ABXY-TI2S'!$D55))</f>
        <v>0</v>
      </c>
      <c r="H55" s="18">
        <f>IF(D55="SING",(Wellpath!K55-Wellpath!K54)/2*Model!$W$8*(-SIN(Wellpath!$M55) / GField),Model!$W$8*((drdp!B55)*'ABXY-TI2S'!$B55+(drdp!E55)*'ABXY-TI2S'!$C55+(drdp!H55)*'ABXY-TI2S'!$D55))</f>
        <v>-6.2572462502848245E-5</v>
      </c>
      <c r="I55" s="18">
        <f>IF(D55="SING",(Wellpath!K55-Wellpath!K54)/2*Model!$W$8*(COS(Wellpath!$M55) / GField),Model!$W$8*((drdp!C55)*'ABXY-TI2S'!$B55+(drdp!F55)*'ABXY-TI2S'!$C55+(drdp!I55)*'ABXY-TI2S'!$D55))</f>
        <v>2.6346746800989394E-4</v>
      </c>
      <c r="J55" s="18">
        <f>IF(D55="SING",0,Model!$W$8*((drdp!D55)*'ABXY-TI2S'!$B55+(drdp!G55)*'ABXY-TI2S'!$C55+(drdp!J55)*'ABXY-TI2S'!$D55))</f>
        <v>0</v>
      </c>
      <c r="K55" s="21">
        <f>SUM(E$3:E54)+H55</f>
        <v>-3.4453401905891212E-3</v>
      </c>
      <c r="L55" s="21">
        <f>SUM(F$3:F54)+I55</f>
        <v>0.35123839127950179</v>
      </c>
      <c r="M55" s="21">
        <f>SUM(G$3:G54)+J55</f>
        <v>0</v>
      </c>
      <c r="N55" s="21"/>
      <c r="O55" s="21"/>
      <c r="P55" s="21"/>
      <c r="Q55" s="19">
        <f t="shared" si="1"/>
        <v>1.1870369028888681E-5</v>
      </c>
      <c r="R55" s="19">
        <f t="shared" si="1"/>
        <v>0.1233684075086124</v>
      </c>
      <c r="S55" s="19">
        <f t="shared" si="1"/>
        <v>0</v>
      </c>
      <c r="T55" s="19">
        <f t="shared" si="2"/>
        <v>-1.210135745953135E-3</v>
      </c>
      <c r="U55" s="19">
        <f t="shared" si="3"/>
        <v>0</v>
      </c>
      <c r="V55" s="19">
        <f t="shared" si="4"/>
        <v>0</v>
      </c>
    </row>
    <row r="56" spans="1:22" x14ac:dyDescent="0.25">
      <c r="A56" s="26">
        <f>Wellpath!E56</f>
        <v>5300</v>
      </c>
      <c r="B56" s="22">
        <v>0</v>
      </c>
      <c r="C56" s="22">
        <v>0</v>
      </c>
      <c r="D56" s="22">
        <f>IF(ABS(Wellpath!$L56)&lt;VerticalInc,"SING",((TAN((PI()/ 2) - Wellpath!$L56)) - TAN(Dip) * COS(Wellpath!$O56)) / GField)</f>
        <v>1.2916054683592063E-2</v>
      </c>
      <c r="E56" s="20">
        <f>IF(D56="SING",(Wellpath!K57-Wellpath!K55)/2*Model!$W$8*(-SIN(Wellpath!M56)) / GField,Model!$W$8*((drdp!B56+drdp!K56)*'ABXY-TI2S'!$B56+(drdp!E56+drdp!N56)*'ABXY-TI2S'!$C56+(drdp!H56+drdp!Q56)*'ABXY-TI2S'!$D56))</f>
        <v>-2.6719486500633295E-4</v>
      </c>
      <c r="F56" s="20">
        <f>IF(D56="SING",(Wellpath!K57-Wellpath!K55)/2*Model!$W$8*(COS(Wellpath!$M56) / GField),Model!$W$8*((drdp!C56+drdp!L56)*'ABXY-TI2S'!$B56+(drdp!F56+drdp!O56)*'ABXY-TI2S'!$C56+(drdp!I56+drdp!R56)*'ABXY-TI2S'!$D56))</f>
        <v>7.6900735014053911E-4</v>
      </c>
      <c r="G56" s="20">
        <f>IF(D56="SING",0,Model!$W$8*((drdp!D56+drdp!M56)*'ABXY-TI2S'!$B56+(drdp!G56+drdp!P56)*'ABXY-TI2S'!$C56+(drdp!J56+drdp!S56)*'ABXY-TI2S'!$D56))</f>
        <v>0</v>
      </c>
      <c r="H56" s="18">
        <f>IF(D56="SING",(Wellpath!K56-Wellpath!K55)/2*Model!$W$8*(-SIN(Wellpath!$M56) / GField),Model!$W$8*((drdp!B56)*'ABXY-TI2S'!$B56+(drdp!E56)*'ABXY-TI2S'!$C56+(drdp!H56)*'ABXY-TI2S'!$D56))</f>
        <v>-1.3359743250316647E-4</v>
      </c>
      <c r="I56" s="18">
        <f>IF(D56="SING",(Wellpath!K56-Wellpath!K55)/2*Model!$W$8*(COS(Wellpath!$M56) / GField),Model!$W$8*((drdp!C56)*'ABXY-TI2S'!$B56+(drdp!F56)*'ABXY-TI2S'!$C56+(drdp!I56)*'ABXY-TI2S'!$D56))</f>
        <v>3.8450367507026956E-4</v>
      </c>
      <c r="J56" s="18">
        <f>IF(D56="SING",0,Model!$W$8*((drdp!D56)*'ABXY-TI2S'!$B56+(drdp!G56)*'ABXY-TI2S'!$C56+(drdp!J56)*'ABXY-TI2S'!$D56))</f>
        <v>0</v>
      </c>
      <c r="K56" s="21">
        <f>SUM(E$3:E55)+H56</f>
        <v>-3.6415100855951357E-3</v>
      </c>
      <c r="L56" s="21">
        <f>SUM(F$3:F55)+I56</f>
        <v>0.35188636242258198</v>
      </c>
      <c r="M56" s="21">
        <f>SUM(G$3:G55)+J56</f>
        <v>0</v>
      </c>
      <c r="N56" s="21"/>
      <c r="O56" s="21"/>
      <c r="P56" s="21"/>
      <c r="Q56" s="19">
        <f t="shared" si="1"/>
        <v>1.3260595703491093E-5</v>
      </c>
      <c r="R56" s="19">
        <f t="shared" si="1"/>
        <v>0.12382401205899671</v>
      </c>
      <c r="S56" s="19">
        <f t="shared" si="1"/>
        <v>0</v>
      </c>
      <c r="T56" s="19">
        <f t="shared" si="2"/>
        <v>-1.2813977377452174E-3</v>
      </c>
      <c r="U56" s="19">
        <f t="shared" si="3"/>
        <v>0</v>
      </c>
      <c r="V56" s="19">
        <f t="shared" si="4"/>
        <v>0</v>
      </c>
    </row>
    <row r="57" spans="1:22" x14ac:dyDescent="0.25">
      <c r="A57" s="26">
        <f>Wellpath!E57</f>
        <v>5400</v>
      </c>
      <c r="B57" s="22">
        <v>0</v>
      </c>
      <c r="C57" s="22">
        <v>0</v>
      </c>
      <c r="D57" s="22">
        <f>IF(ABS(Wellpath!$L57)&lt;VerticalInc,"SING",((TAN((PI()/ 2) - Wellpath!$L57)) - TAN(Dip) * COS(Wellpath!$O57)) / GField)</f>
        <v>1.7025104019664557E-2</v>
      </c>
      <c r="E57" s="20">
        <f>IF(D57="SING",(Wellpath!K58-Wellpath!K56)/2*Model!$W$8*(-SIN(Wellpath!M57)) / GField,Model!$W$8*((drdp!B57+drdp!K57)*'ABXY-TI2S'!$B57+(drdp!E57+drdp!N57)*'ABXY-TI2S'!$C57+(drdp!H57+drdp!Q57)*'ABXY-TI2S'!$D57))</f>
        <v>-4.5532548944262778E-4</v>
      </c>
      <c r="F57" s="20">
        <f>IF(D57="SING",(Wellpath!K58-Wellpath!K56)/2*Model!$W$8*(COS(Wellpath!$M57) / GField),Model!$W$8*((drdp!C57+drdp!L57)*'ABXY-TI2S'!$B57+(drdp!F57+drdp!O57)*'ABXY-TI2S'!$C57+(drdp!I57+drdp!R57)*'ABXY-TI2S'!$D57))</f>
        <v>9.7957143620616086E-4</v>
      </c>
      <c r="G57" s="20">
        <f>IF(D57="SING",0,Model!$W$8*((drdp!D57+drdp!M57)*'ABXY-TI2S'!$B57+(drdp!G57+drdp!P57)*'ABXY-TI2S'!$C57+(drdp!J57+drdp!S57)*'ABXY-TI2S'!$D57))</f>
        <v>0</v>
      </c>
      <c r="H57" s="18">
        <f>IF(D57="SING",(Wellpath!K57-Wellpath!K56)/2*Model!$W$8*(-SIN(Wellpath!$M57) / GField),Model!$W$8*((drdp!B57)*'ABXY-TI2S'!$B57+(drdp!E57)*'ABXY-TI2S'!$C57+(drdp!H57)*'ABXY-TI2S'!$D57))</f>
        <v>-2.2766274472131389E-4</v>
      </c>
      <c r="I57" s="18">
        <f>IF(D57="SING",(Wellpath!K57-Wellpath!K56)/2*Model!$W$8*(COS(Wellpath!$M57) / GField),Model!$W$8*((drdp!C57)*'ABXY-TI2S'!$B57+(drdp!F57)*'ABXY-TI2S'!$C57+(drdp!I57)*'ABXY-TI2S'!$D57))</f>
        <v>4.8978571810308043E-4</v>
      </c>
      <c r="J57" s="18">
        <f>IF(D57="SING",0,Model!$W$8*((drdp!D57)*'ABXY-TI2S'!$B57+(drdp!G57)*'ABXY-TI2S'!$C57+(drdp!J57)*'ABXY-TI2S'!$D57))</f>
        <v>0</v>
      </c>
      <c r="K57" s="21">
        <f>SUM(E$3:E56)+H57</f>
        <v>-4.002770262819616E-3</v>
      </c>
      <c r="L57" s="21">
        <f>SUM(F$3:F56)+I57</f>
        <v>0.35276065181575533</v>
      </c>
      <c r="M57" s="21">
        <f>SUM(G$3:G56)+J57</f>
        <v>0</v>
      </c>
      <c r="N57" s="21"/>
      <c r="O57" s="21"/>
      <c r="P57" s="21"/>
      <c r="Q57" s="19">
        <f t="shared" si="1"/>
        <v>1.6022169776913018E-5</v>
      </c>
      <c r="R57" s="19">
        <f t="shared" si="1"/>
        <v>0.12444007746947656</v>
      </c>
      <c r="S57" s="19">
        <f t="shared" si="1"/>
        <v>0</v>
      </c>
      <c r="T57" s="19">
        <f t="shared" si="2"/>
        <v>-1.41201984698097E-3</v>
      </c>
      <c r="U57" s="19">
        <f t="shared" si="3"/>
        <v>0</v>
      </c>
      <c r="V57" s="19">
        <f t="shared" si="4"/>
        <v>0</v>
      </c>
    </row>
    <row r="58" spans="1:22" x14ac:dyDescent="0.25">
      <c r="A58" s="26">
        <f>Wellpath!E58</f>
        <v>5500</v>
      </c>
      <c r="B58" s="22">
        <v>0</v>
      </c>
      <c r="C58" s="22">
        <v>0</v>
      </c>
      <c r="D58" s="22">
        <f>IF(ABS(Wellpath!$L58)&lt;VerticalInc,"SING",((TAN((PI()/ 2) - Wellpath!$L58)) - TAN(Dip) * COS(Wellpath!$O58)) / GField)</f>
        <v>2.0903140951818507E-2</v>
      </c>
      <c r="E58" s="20">
        <f>IF(D58="SING",(Wellpath!K59-Wellpath!K57)/2*Model!$W$8*(-SIN(Wellpath!M58)) / GField,Model!$W$8*((drdp!B58+drdp!K58)*'ABXY-TI2S'!$B58+(drdp!E58+drdp!N58)*'ABXY-TI2S'!$C58+(drdp!H58+drdp!Q58)*'ABXY-TI2S'!$D58))</f>
        <v>-4.2933680292765036E-4</v>
      </c>
      <c r="F58" s="20">
        <f>IF(D58="SING",(Wellpath!K59-Wellpath!K57)/2*Model!$W$8*(COS(Wellpath!$M58) / GField),Model!$W$8*((drdp!C58+drdp!L58)*'ABXY-TI2S'!$B58+(drdp!F58+drdp!O58)*'ABXY-TI2S'!$C58+(drdp!I58+drdp!R58)*'ABXY-TI2S'!$D58))</f>
        <v>7.2654758990304278E-4</v>
      </c>
      <c r="G58" s="20">
        <f>IF(D58="SING",0,Model!$W$8*((drdp!D58+drdp!M58)*'ABXY-TI2S'!$B58+(drdp!G58+drdp!P58)*'ABXY-TI2S'!$C58+(drdp!J58+drdp!S58)*'ABXY-TI2S'!$D58))</f>
        <v>0</v>
      </c>
      <c r="H58" s="18">
        <f>IF(D58="SING",(Wellpath!K58-Wellpath!K57)/2*Model!$W$8*(-SIN(Wellpath!$M58) / GField),Model!$W$8*((drdp!B58)*'ABXY-TI2S'!$B58+(drdp!E58)*'ABXY-TI2S'!$C58+(drdp!H58)*'ABXY-TI2S'!$D58))</f>
        <v>-3.4199203674338909E-4</v>
      </c>
      <c r="I58" s="18">
        <f>IF(D58="SING",(Wellpath!K58-Wellpath!K57)/2*Model!$W$8*(COS(Wellpath!$M58) / GField),Model!$W$8*((drdp!C58)*'ABXY-TI2S'!$B58+(drdp!F58)*'ABXY-TI2S'!$C58+(drdp!I58)*'ABXY-TI2S'!$D58))</f>
        <v>5.787379240903643E-4</v>
      </c>
      <c r="J58" s="18">
        <f>IF(D58="SING",0,Model!$W$8*((drdp!D58)*'ABXY-TI2S'!$B58+(drdp!G58)*'ABXY-TI2S'!$C58+(drdp!J58)*'ABXY-TI2S'!$D58))</f>
        <v>0</v>
      </c>
      <c r="K58" s="21">
        <f>SUM(E$3:E57)+H58</f>
        <v>-4.5724250442843182E-3</v>
      </c>
      <c r="L58" s="21">
        <f>SUM(F$3:F57)+I58</f>
        <v>0.35382917545794873</v>
      </c>
      <c r="M58" s="21">
        <f>SUM(G$3:G57)+J58</f>
        <v>0</v>
      </c>
      <c r="N58" s="21"/>
      <c r="O58" s="21"/>
      <c r="P58" s="21"/>
      <c r="Q58" s="19">
        <f t="shared" si="1"/>
        <v>2.090707078559845E-5</v>
      </c>
      <c r="R58" s="19">
        <f t="shared" si="1"/>
        <v>0.12519508540525187</v>
      </c>
      <c r="S58" s="19">
        <f t="shared" si="1"/>
        <v>0</v>
      </c>
      <c r="T58" s="19">
        <f t="shared" si="2"/>
        <v>-1.617857383262395E-3</v>
      </c>
      <c r="U58" s="19">
        <f t="shared" si="3"/>
        <v>0</v>
      </c>
      <c r="V58" s="19">
        <f t="shared" si="4"/>
        <v>0</v>
      </c>
    </row>
    <row r="59" spans="1:22" x14ac:dyDescent="0.25">
      <c r="A59" s="26">
        <f>Wellpath!E59</f>
        <v>5525.54</v>
      </c>
      <c r="B59" s="22">
        <v>0</v>
      </c>
      <c r="C59" s="22">
        <v>0</v>
      </c>
      <c r="D59" s="22">
        <f>IF(ABS(Wellpath!$L59)&lt;VerticalInc,"SING",((TAN((PI()/ 2) - Wellpath!$L59)) - TAN(Dip) * COS(Wellpath!$O59)) / GField)</f>
        <v>2.186314106632695E-2</v>
      </c>
      <c r="E59" s="20">
        <f>IF(D59="SING",(Wellpath!K60-Wellpath!K58)/2*Model!$W$8*(-SIN(Wellpath!M59)) / GField,Model!$W$8*((drdp!B59+drdp!K59)*'ABXY-TI2S'!$B59+(drdp!E59+drdp!N59)*'ABXY-TI2S'!$C59+(drdp!H59+drdp!Q59)*'ABXY-TI2S'!$D59))</f>
        <v>-3.7426303134553663E-4</v>
      </c>
      <c r="F59" s="20">
        <f>IF(D59="SING",(Wellpath!K60-Wellpath!K58)/2*Model!$W$8*(COS(Wellpath!$M59) / GField),Model!$W$8*((drdp!C59+drdp!L59)*'ABXY-TI2S'!$B59+(drdp!F59+drdp!O59)*'ABXY-TI2S'!$C59+(drdp!I59+drdp!R59)*'ABXY-TI2S'!$D59))</f>
        <v>5.9894605200583534E-4</v>
      </c>
      <c r="G59" s="20">
        <f>IF(D59="SING",0,Model!$W$8*((drdp!D59+drdp!M59)*'ABXY-TI2S'!$B59+(drdp!G59+drdp!P59)*'ABXY-TI2S'!$C59+(drdp!J59+drdp!S59)*'ABXY-TI2S'!$D59))</f>
        <v>0</v>
      </c>
      <c r="H59" s="18">
        <f>IF(D59="SING",(Wellpath!K59-Wellpath!K58)/2*Model!$W$8*(-SIN(Wellpath!$M59) / GField),Model!$W$8*((drdp!B59)*'ABXY-TI2S'!$B59+(drdp!E59)*'ABXY-TI2S'!$C59+(drdp!H59)*'ABXY-TI2S'!$D59))</f>
        <v>-9.558677820564969E-5</v>
      </c>
      <c r="I59" s="18">
        <f>IF(D59="SING",(Wellpath!K59-Wellpath!K58)/2*Model!$W$8*(COS(Wellpath!$M59) / GField),Model!$W$8*((drdp!C59)*'ABXY-TI2S'!$B59+(drdp!F59)*'ABXY-TI2S'!$C59+(drdp!I59)*'ABXY-TI2S'!$D59))</f>
        <v>1.5297082168228978E-4</v>
      </c>
      <c r="J59" s="18">
        <f>IF(D59="SING",0,Model!$W$8*((drdp!D59)*'ABXY-TI2S'!$B59+(drdp!G59)*'ABXY-TI2S'!$C59+(drdp!J59)*'ABXY-TI2S'!$D59))</f>
        <v>0</v>
      </c>
      <c r="K59" s="21">
        <f>SUM(E$3:E58)+H59</f>
        <v>-4.7553565886742297E-3</v>
      </c>
      <c r="L59" s="21">
        <f>SUM(F$3:F58)+I59</f>
        <v>0.35412995594544372</v>
      </c>
      <c r="M59" s="21">
        <f>SUM(G$3:G58)+J59</f>
        <v>0</v>
      </c>
      <c r="N59" s="21"/>
      <c r="O59" s="21"/>
      <c r="P59" s="21"/>
      <c r="Q59" s="19">
        <f t="shared" si="1"/>
        <v>2.2613416285447406E-5</v>
      </c>
      <c r="R59" s="19">
        <f t="shared" si="1"/>
        <v>0.12540802569792192</v>
      </c>
      <c r="S59" s="19">
        <f t="shared" si="1"/>
        <v>0</v>
      </c>
      <c r="T59" s="19">
        <f t="shared" si="2"/>
        <v>-1.6840142192520804E-3</v>
      </c>
      <c r="U59" s="19">
        <f t="shared" si="3"/>
        <v>0</v>
      </c>
      <c r="V59" s="19">
        <f t="shared" si="4"/>
        <v>0</v>
      </c>
    </row>
    <row r="60" spans="1:22" x14ac:dyDescent="0.25">
      <c r="A60" s="26">
        <f>Wellpath!E60</f>
        <v>5600</v>
      </c>
      <c r="B60" s="22">
        <v>0</v>
      </c>
      <c r="C60" s="22">
        <v>0</v>
      </c>
      <c r="D60" s="22">
        <f>IF(ABS(Wellpath!$L60)&lt;VerticalInc,"SING",((TAN((PI()/ 2) - Wellpath!$L60)) - TAN(Dip) * COS(Wellpath!$O60)) / GField)</f>
        <v>3.0912921401235811E-2</v>
      </c>
      <c r="E60" s="20">
        <f>IF(D60="SING",(Wellpath!K61-Wellpath!K59)/2*Model!$W$8*(-SIN(Wellpath!M60)) / GField,Model!$W$8*((drdp!B60+drdp!K60)*'ABXY-TI2S'!$B60+(drdp!E60+drdp!N60)*'ABXY-TI2S'!$C60+(drdp!H60+drdp!Q60)*'ABXY-TI2S'!$D60))</f>
        <v>-1.0155789282707511E-3</v>
      </c>
      <c r="F60" s="20">
        <f>IF(D60="SING",(Wellpath!K61-Wellpath!K59)/2*Model!$W$8*(COS(Wellpath!$M60) / GField),Model!$W$8*((drdp!C60+drdp!L60)*'ABXY-TI2S'!$B60+(drdp!F60+drdp!O60)*'ABXY-TI2S'!$C60+(drdp!I60+drdp!R60)*'ABXY-TI2S'!$D60))</f>
        <v>1.3896471981406928E-3</v>
      </c>
      <c r="G60" s="20">
        <f>IF(D60="SING",0,Model!$W$8*((drdp!D60+drdp!M60)*'ABXY-TI2S'!$B60+(drdp!G60+drdp!P60)*'ABXY-TI2S'!$C60+(drdp!J60+drdp!S60)*'ABXY-TI2S'!$D60))</f>
        <v>0</v>
      </c>
      <c r="H60" s="18">
        <f>IF(D60="SING",(Wellpath!K60-Wellpath!K59)/2*Model!$W$8*(-SIN(Wellpath!$M60) / GField),Model!$W$8*((drdp!B60)*'ABXY-TI2S'!$B60+(drdp!E60)*'ABXY-TI2S'!$C60+(drdp!H60)*'ABXY-TI2S'!$D60))</f>
        <v>-4.3345183422584076E-4</v>
      </c>
      <c r="I60" s="18">
        <f>IF(D60="SING",(Wellpath!K60-Wellpath!K59)/2*Model!$W$8*(COS(Wellpath!$M60) / GField),Model!$W$8*((drdp!C60)*'ABXY-TI2S'!$B60+(drdp!F60)*'ABXY-TI2S'!$C60+(drdp!I60)*'ABXY-TI2S'!$D60))</f>
        <v>5.9310518384475552E-4</v>
      </c>
      <c r="J60" s="18">
        <f>IF(D60="SING",0,Model!$W$8*((drdp!D60)*'ABXY-TI2S'!$B60+(drdp!G60)*'ABXY-TI2S'!$C60+(drdp!J60)*'ABXY-TI2S'!$D60))</f>
        <v>0</v>
      </c>
      <c r="K60" s="21">
        <f>SUM(E$3:E59)+H60</f>
        <v>-5.4674846760399574E-3</v>
      </c>
      <c r="L60" s="21">
        <f>SUM(F$3:F59)+I60</f>
        <v>0.355169036359612</v>
      </c>
      <c r="M60" s="21">
        <f>SUM(G$3:G59)+J60</f>
        <v>0</v>
      </c>
      <c r="N60" s="21"/>
      <c r="O60" s="21"/>
      <c r="P60" s="21"/>
      <c r="Q60" s="19">
        <f t="shared" si="1"/>
        <v>2.9893388682731759E-5</v>
      </c>
      <c r="R60" s="19">
        <f t="shared" si="1"/>
        <v>0.1261450443886154</v>
      </c>
      <c r="S60" s="19">
        <f t="shared" si="1"/>
        <v>0</v>
      </c>
      <c r="T60" s="19">
        <f t="shared" si="2"/>
        <v>-1.9418812637000571E-3</v>
      </c>
      <c r="U60" s="19">
        <f t="shared" si="3"/>
        <v>0</v>
      </c>
      <c r="V60" s="19">
        <f t="shared" si="4"/>
        <v>0</v>
      </c>
    </row>
    <row r="61" spans="1:22" x14ac:dyDescent="0.25">
      <c r="A61" s="26">
        <f>Wellpath!E61</f>
        <v>5700</v>
      </c>
      <c r="B61" s="22">
        <v>0</v>
      </c>
      <c r="C61" s="22">
        <v>0</v>
      </c>
      <c r="D61" s="22">
        <f>IF(ABS(Wellpath!$L61)&lt;VerticalInc,"SING",((TAN((PI()/ 2) - Wellpath!$L61)) - TAN(Dip) * COS(Wellpath!$O61)) / GField)</f>
        <v>4.3013373320925433E-2</v>
      </c>
      <c r="E61" s="20">
        <f>IF(D61="SING",(Wellpath!K62-Wellpath!K60)/2*Model!$W$8*(-SIN(Wellpath!M61)) / GField,Model!$W$8*((drdp!B61+drdp!K61)*'ABXY-TI2S'!$B61+(drdp!E61+drdp!N61)*'ABXY-TI2S'!$C61+(drdp!H61+drdp!Q61)*'ABXY-TI2S'!$D61))</f>
        <v>-1.8145947442812216E-3</v>
      </c>
      <c r="F61" s="20">
        <f>IF(D61="SING",(Wellpath!K62-Wellpath!K60)/2*Model!$W$8*(COS(Wellpath!$M61) / GField),Model!$W$8*((drdp!C61+drdp!L61)*'ABXY-TI2S'!$B61+(drdp!F61+drdp!O61)*'ABXY-TI2S'!$C61+(drdp!I61+drdp!R61)*'ABXY-TI2S'!$D61))</f>
        <v>2.0238196519239858E-3</v>
      </c>
      <c r="G61" s="20">
        <f>IF(D61="SING",0,Model!$W$8*((drdp!D61+drdp!M61)*'ABXY-TI2S'!$B61+(drdp!G61+drdp!P61)*'ABXY-TI2S'!$C61+(drdp!J61+drdp!S61)*'ABXY-TI2S'!$D61))</f>
        <v>0</v>
      </c>
      <c r="H61" s="18">
        <f>IF(D61="SING",(Wellpath!K61-Wellpath!K60)/2*Model!$W$8*(-SIN(Wellpath!$M61) / GField),Model!$W$8*((drdp!B61)*'ABXY-TI2S'!$B61+(drdp!E61)*'ABXY-TI2S'!$C61+(drdp!H61)*'ABXY-TI2S'!$D61))</f>
        <v>-9.072973721406108E-4</v>
      </c>
      <c r="I61" s="18">
        <f>IF(D61="SING",(Wellpath!K61-Wellpath!K60)/2*Model!$W$8*(COS(Wellpath!$M61) / GField),Model!$W$8*((drdp!C61)*'ABXY-TI2S'!$B61+(drdp!F61)*'ABXY-TI2S'!$C61+(drdp!I61)*'ABXY-TI2S'!$D61))</f>
        <v>1.0119098259619929E-3</v>
      </c>
      <c r="J61" s="18">
        <f>IF(D61="SING",0,Model!$W$8*((drdp!D61)*'ABXY-TI2S'!$B61+(drdp!G61)*'ABXY-TI2S'!$C61+(drdp!J61)*'ABXY-TI2S'!$D61))</f>
        <v>0</v>
      </c>
      <c r="K61" s="21">
        <f>SUM(E$3:E60)+H61</f>
        <v>-6.9569091422254778E-3</v>
      </c>
      <c r="L61" s="21">
        <f>SUM(F$3:F60)+I61</f>
        <v>0.35697748819986996</v>
      </c>
      <c r="M61" s="21">
        <f>SUM(G$3:G60)+J61</f>
        <v>0</v>
      </c>
      <c r="N61" s="21"/>
      <c r="O61" s="21"/>
      <c r="P61" s="21"/>
      <c r="Q61" s="19">
        <f t="shared" si="1"/>
        <v>4.8398584813180433E-5</v>
      </c>
      <c r="R61" s="19">
        <f t="shared" si="1"/>
        <v>0.12743292708148829</v>
      </c>
      <c r="S61" s="19">
        <f t="shared" si="1"/>
        <v>0</v>
      </c>
      <c r="T61" s="19">
        <f t="shared" si="2"/>
        <v>-2.4834599512263628E-3</v>
      </c>
      <c r="U61" s="19">
        <f t="shared" si="3"/>
        <v>0</v>
      </c>
      <c r="V61" s="19">
        <f t="shared" si="4"/>
        <v>0</v>
      </c>
    </row>
    <row r="62" spans="1:22" x14ac:dyDescent="0.25">
      <c r="A62" s="26">
        <f>Wellpath!E62</f>
        <v>5800</v>
      </c>
      <c r="B62" s="22">
        <v>0</v>
      </c>
      <c r="C62" s="22">
        <v>0</v>
      </c>
      <c r="D62" s="22">
        <f>IF(ABS(Wellpath!$L62)&lt;VerticalInc,"SING",((TAN((PI()/ 2) - Wellpath!$L62)) - TAN(Dip) * COS(Wellpath!$O62)) / GField)</f>
        <v>5.4892706502557349E-2</v>
      </c>
      <c r="E62" s="20">
        <f>IF(D62="SING",(Wellpath!K63-Wellpath!K61)/2*Model!$W$8*(-SIN(Wellpath!M62)) / GField,Model!$W$8*((drdp!B62+drdp!K62)*'ABXY-TI2S'!$B62+(drdp!E62+drdp!N62)*'ABXY-TI2S'!$C62+(drdp!H62+drdp!Q62)*'ABXY-TI2S'!$D62))</f>
        <v>-2.557504014162609E-3</v>
      </c>
      <c r="F62" s="20">
        <f>IF(D62="SING",(Wellpath!K63-Wellpath!K61)/2*Model!$W$8*(COS(Wellpath!$M62) / GField),Model!$W$8*((drdp!C62+drdp!L62)*'ABXY-TI2S'!$B62+(drdp!F62+drdp!O62)*'ABXY-TI2S'!$C62+(drdp!I62+drdp!R62)*'ABXY-TI2S'!$D62))</f>
        <v>2.3287820152687569E-3</v>
      </c>
      <c r="G62" s="20">
        <f>IF(D62="SING",0,Model!$W$8*((drdp!D62+drdp!M62)*'ABXY-TI2S'!$B62+(drdp!G62+drdp!P62)*'ABXY-TI2S'!$C62+(drdp!J62+drdp!S62)*'ABXY-TI2S'!$D62))</f>
        <v>0</v>
      </c>
      <c r="H62" s="18">
        <f>IF(D62="SING",(Wellpath!K62-Wellpath!K61)/2*Model!$W$8*(-SIN(Wellpath!$M62) / GField),Model!$W$8*((drdp!B62)*'ABXY-TI2S'!$B62+(drdp!E62)*'ABXY-TI2S'!$C62+(drdp!H62)*'ABXY-TI2S'!$D62))</f>
        <v>-1.2787520070813045E-3</v>
      </c>
      <c r="I62" s="18">
        <f>IF(D62="SING",(Wellpath!K62-Wellpath!K61)/2*Model!$W$8*(COS(Wellpath!$M62) / GField),Model!$W$8*((drdp!C62)*'ABXY-TI2S'!$B62+(drdp!F62)*'ABXY-TI2S'!$C62+(drdp!I62)*'ABXY-TI2S'!$D62))</f>
        <v>1.1643910076343785E-3</v>
      </c>
      <c r="J62" s="18">
        <f>IF(D62="SING",0,Model!$W$8*((drdp!D62)*'ABXY-TI2S'!$B62+(drdp!G62)*'ABXY-TI2S'!$C62+(drdp!J62)*'ABXY-TI2S'!$D62))</f>
        <v>0</v>
      </c>
      <c r="K62" s="21">
        <f>SUM(E$3:E61)+H62</f>
        <v>-9.1429585214473919E-3</v>
      </c>
      <c r="L62" s="21">
        <f>SUM(F$3:F61)+I62</f>
        <v>0.35915378903346634</v>
      </c>
      <c r="M62" s="21">
        <f>SUM(G$3:G61)+J62</f>
        <v>0</v>
      </c>
      <c r="N62" s="21"/>
      <c r="O62" s="21"/>
      <c r="P62" s="21"/>
      <c r="Q62" s="19">
        <f t="shared" si="1"/>
        <v>8.3593690524907474E-5</v>
      </c>
      <c r="R62" s="19">
        <f t="shared" si="1"/>
        <v>0.12899144417709565</v>
      </c>
      <c r="S62" s="19">
        <f t="shared" si="1"/>
        <v>0</v>
      </c>
      <c r="T62" s="19">
        <f t="shared" si="2"/>
        <v>-3.2837281959536501E-3</v>
      </c>
      <c r="U62" s="19">
        <f t="shared" si="3"/>
        <v>0</v>
      </c>
      <c r="V62" s="19">
        <f t="shared" si="4"/>
        <v>0</v>
      </c>
    </row>
    <row r="63" spans="1:22" x14ac:dyDescent="0.25">
      <c r="A63" s="26">
        <f>Wellpath!E63</f>
        <v>5900</v>
      </c>
      <c r="B63" s="22">
        <v>0</v>
      </c>
      <c r="C63" s="22">
        <v>0</v>
      </c>
      <c r="D63" s="22">
        <f>IF(ABS(Wellpath!$L63)&lt;VerticalInc,"SING",((TAN((PI()/ 2) - Wellpath!$L63)) - TAN(Dip) * COS(Wellpath!$O63)) / GField)</f>
        <v>6.6169316769917594E-2</v>
      </c>
      <c r="E63" s="20">
        <f>IF(D63="SING",(Wellpath!K64-Wellpath!K62)/2*Model!$W$8*(-SIN(Wellpath!M63)) / GField,Model!$W$8*((drdp!B63+drdp!K63)*'ABXY-TI2S'!$B63+(drdp!E63+drdp!N63)*'ABXY-TI2S'!$C63+(drdp!H63+drdp!Q63)*'ABXY-TI2S'!$D63))</f>
        <v>-3.3654094336687959E-3</v>
      </c>
      <c r="F63" s="20">
        <f>IF(D63="SING",(Wellpath!K64-Wellpath!K62)/2*Model!$W$8*(COS(Wellpath!$M63) / GField),Model!$W$8*((drdp!C63+drdp!L63)*'ABXY-TI2S'!$B63+(drdp!F63+drdp!O63)*'ABXY-TI2S'!$C63+(drdp!I63+drdp!R63)*'ABXY-TI2S'!$D63))</f>
        <v>2.4939098116288404E-3</v>
      </c>
      <c r="G63" s="20">
        <f>IF(D63="SING",0,Model!$W$8*((drdp!D63+drdp!M63)*'ABXY-TI2S'!$B63+(drdp!G63+drdp!P63)*'ABXY-TI2S'!$C63+(drdp!J63+drdp!S63)*'ABXY-TI2S'!$D63))</f>
        <v>0</v>
      </c>
      <c r="H63" s="18">
        <f>IF(D63="SING",(Wellpath!K63-Wellpath!K62)/2*Model!$W$8*(-SIN(Wellpath!$M63) / GField),Model!$W$8*((drdp!B63)*'ABXY-TI2S'!$B63+(drdp!E63)*'ABXY-TI2S'!$C63+(drdp!H63)*'ABXY-TI2S'!$D63))</f>
        <v>-1.682704716834398E-3</v>
      </c>
      <c r="I63" s="18">
        <f>IF(D63="SING",(Wellpath!K63-Wellpath!K62)/2*Model!$W$8*(COS(Wellpath!$M63) / GField),Model!$W$8*((drdp!C63)*'ABXY-TI2S'!$B63+(drdp!F63)*'ABXY-TI2S'!$C63+(drdp!I63)*'ABXY-TI2S'!$D63))</f>
        <v>1.2469549058144202E-3</v>
      </c>
      <c r="J63" s="18">
        <f>IF(D63="SING",0,Model!$W$8*((drdp!D63)*'ABXY-TI2S'!$B63+(drdp!G63)*'ABXY-TI2S'!$C63+(drdp!J63)*'ABXY-TI2S'!$D63))</f>
        <v>0</v>
      </c>
      <c r="K63" s="21">
        <f>SUM(E$3:E62)+H63</f>
        <v>-1.2104415245363095E-2</v>
      </c>
      <c r="L63" s="21">
        <f>SUM(F$3:F62)+I63</f>
        <v>0.36156513494691517</v>
      </c>
      <c r="M63" s="21">
        <f>SUM(G$3:G62)+J63</f>
        <v>0</v>
      </c>
      <c r="N63" s="21"/>
      <c r="O63" s="21"/>
      <c r="P63" s="21"/>
      <c r="Q63" s="19">
        <f t="shared" si="1"/>
        <v>1.4651686843217851E-4</v>
      </c>
      <c r="R63" s="19">
        <f t="shared" si="1"/>
        <v>0.13072934680918097</v>
      </c>
      <c r="S63" s="19">
        <f t="shared" si="1"/>
        <v>0</v>
      </c>
      <c r="T63" s="19">
        <f t="shared" si="2"/>
        <v>-4.3765345316432048E-3</v>
      </c>
      <c r="U63" s="19">
        <f t="shared" si="3"/>
        <v>0</v>
      </c>
      <c r="V63" s="19">
        <f t="shared" si="4"/>
        <v>0</v>
      </c>
    </row>
    <row r="64" spans="1:22" x14ac:dyDescent="0.25">
      <c r="A64" s="26">
        <f>Wellpath!E64</f>
        <v>6000</v>
      </c>
      <c r="B64" s="22">
        <v>0</v>
      </c>
      <c r="C64" s="22">
        <v>0</v>
      </c>
      <c r="D64" s="22">
        <f>IF(ABS(Wellpath!$L64)&lt;VerticalInc,"SING",((TAN((PI()/ 2) - Wellpath!$L64)) - TAN(Dip) * COS(Wellpath!$O64)) / GField)</f>
        <v>7.6650265965079761E-2</v>
      </c>
      <c r="E64" s="20">
        <f>IF(D64="SING",(Wellpath!K65-Wellpath!K63)/2*Model!$W$8*(-SIN(Wellpath!M64)) / GField,Model!$W$8*((drdp!B64+drdp!K64)*'ABXY-TI2S'!$B64+(drdp!E64+drdp!N64)*'ABXY-TI2S'!$C64+(drdp!H64+drdp!Q64)*'ABXY-TI2S'!$D64))</f>
        <v>-3.1837494101259584E-3</v>
      </c>
      <c r="F64" s="20">
        <f>IF(D64="SING",(Wellpath!K65-Wellpath!K63)/2*Model!$W$8*(COS(Wellpath!$M64) / GField),Model!$W$8*((drdp!C64+drdp!L64)*'ABXY-TI2S'!$B64+(drdp!F64+drdp!O64)*'ABXY-TI2S'!$C64+(drdp!I64+drdp!R64)*'ABXY-TI2S'!$D64))</f>
        <v>1.9016631689063733E-3</v>
      </c>
      <c r="G64" s="20">
        <f>IF(D64="SING",0,Model!$W$8*((drdp!D64+drdp!M64)*'ABXY-TI2S'!$B64+(drdp!G64+drdp!P64)*'ABXY-TI2S'!$C64+(drdp!J64+drdp!S64)*'ABXY-TI2S'!$D64))</f>
        <v>0</v>
      </c>
      <c r="H64" s="18">
        <f>IF(D64="SING",(Wellpath!K64-Wellpath!K63)/2*Model!$W$8*(-SIN(Wellpath!$M64) / GField),Model!$W$8*((drdp!B64)*'ABXY-TI2S'!$B64+(drdp!E64)*'ABXY-TI2S'!$C64+(drdp!H64)*'ABXY-TI2S'!$D64))</f>
        <v>-2.1073268534061176E-3</v>
      </c>
      <c r="I64" s="18">
        <f>IF(D64="SING",(Wellpath!K64-Wellpath!K63)/2*Model!$W$8*(COS(Wellpath!$M64) / GField),Model!$W$8*((drdp!C64)*'ABXY-TI2S'!$B64+(drdp!F64)*'ABXY-TI2S'!$C64+(drdp!I64)*'ABXY-TI2S'!$D64))</f>
        <v>1.2587127143939474E-3</v>
      </c>
      <c r="J64" s="18">
        <f>IF(D64="SING",0,Model!$W$8*((drdp!D64)*'ABXY-TI2S'!$B64+(drdp!G64)*'ABXY-TI2S'!$C64+(drdp!J64)*'ABXY-TI2S'!$D64))</f>
        <v>0</v>
      </c>
      <c r="K64" s="21">
        <f>SUM(E$3:E63)+H64</f>
        <v>-1.5894446815603609E-2</v>
      </c>
      <c r="L64" s="21">
        <f>SUM(F$3:F63)+I64</f>
        <v>0.36407080256712349</v>
      </c>
      <c r="M64" s="21">
        <f>SUM(G$3:G63)+J64</f>
        <v>0</v>
      </c>
      <c r="N64" s="21"/>
      <c r="O64" s="21"/>
      <c r="P64" s="21"/>
      <c r="Q64" s="19">
        <f t="shared" si="1"/>
        <v>2.5263343957405168E-4</v>
      </c>
      <c r="R64" s="19">
        <f t="shared" si="1"/>
        <v>0.1325475492818694</v>
      </c>
      <c r="S64" s="19">
        <f t="shared" si="1"/>
        <v>0</v>
      </c>
      <c r="T64" s="19">
        <f t="shared" si="2"/>
        <v>-5.786704008517266E-3</v>
      </c>
      <c r="U64" s="19">
        <f t="shared" si="3"/>
        <v>0</v>
      </c>
      <c r="V64" s="19">
        <f t="shared" si="4"/>
        <v>0</v>
      </c>
    </row>
    <row r="65" spans="1:22" x14ac:dyDescent="0.25">
      <c r="A65" s="26">
        <f>Wellpath!E65</f>
        <v>6051.08</v>
      </c>
      <c r="B65" s="22">
        <v>0</v>
      </c>
      <c r="C65" s="22">
        <v>0</v>
      </c>
      <c r="D65" s="22">
        <f>IF(ABS(Wellpath!$L65)&lt;VerticalInc,"SING",((TAN((PI()/ 2) - Wellpath!$L65)) - TAN(Dip) * COS(Wellpath!$O65)) / GField)</f>
        <v>8.1594353272577802E-2</v>
      </c>
      <c r="E65" s="20">
        <f>IF(D65="SING",(Wellpath!K66-Wellpath!K64)/2*Model!$W$8*(-SIN(Wellpath!M65)) / GField,Model!$W$8*((drdp!B65+drdp!K65)*'ABXY-TI2S'!$B65+(drdp!E65+drdp!N65)*'ABXY-TI2S'!$C65+(drdp!H65+drdp!Q65)*'ABXY-TI2S'!$D65))</f>
        <v>-2.3272856812428027E-3</v>
      </c>
      <c r="F65" s="20">
        <f>IF(D65="SING",(Wellpath!K66-Wellpath!K64)/2*Model!$W$8*(COS(Wellpath!$M65) / GField),Model!$W$8*((drdp!C65+drdp!L65)*'ABXY-TI2S'!$B65+(drdp!F65+drdp!O65)*'ABXY-TI2S'!$C65+(drdp!I65+drdp!R65)*'ABXY-TI2S'!$D65))</f>
        <v>1.2374397468875083E-3</v>
      </c>
      <c r="G65" s="20">
        <f>IF(D65="SING",0,Model!$W$8*((drdp!D65+drdp!M65)*'ABXY-TI2S'!$B65+(drdp!G65+drdp!P65)*'ABXY-TI2S'!$C65+(drdp!J65+drdp!S65)*'ABXY-TI2S'!$D65))</f>
        <v>0</v>
      </c>
      <c r="H65" s="18">
        <f>IF(D65="SING",(Wellpath!K65-Wellpath!K64)/2*Model!$W$8*(-SIN(Wellpath!$M65) / GField),Model!$W$8*((drdp!B65)*'ABXY-TI2S'!$B65+(drdp!E65)*'ABXY-TI2S'!$C65+(drdp!H65)*'ABXY-TI2S'!$D65))</f>
        <v>-1.1887775259788191E-3</v>
      </c>
      <c r="I65" s="18">
        <f>IF(D65="SING",(Wellpath!K65-Wellpath!K64)/2*Model!$W$8*(COS(Wellpath!$M65) / GField),Model!$W$8*((drdp!C65)*'ABXY-TI2S'!$B65+(drdp!F65)*'ABXY-TI2S'!$C65+(drdp!I65)*'ABXY-TI2S'!$D65))</f>
        <v>6.3208422271013689E-4</v>
      </c>
      <c r="J65" s="18">
        <f>IF(D65="SING",0,Model!$W$8*((drdp!D65)*'ABXY-TI2S'!$B65+(drdp!G65)*'ABXY-TI2S'!$C65+(drdp!J65)*'ABXY-TI2S'!$D65))</f>
        <v>0</v>
      </c>
      <c r="K65" s="21">
        <f>SUM(E$3:E64)+H65</f>
        <v>-1.8159646898302267E-2</v>
      </c>
      <c r="L65" s="21">
        <f>SUM(F$3:F64)+I65</f>
        <v>0.36534583724434611</v>
      </c>
      <c r="M65" s="21">
        <f>SUM(G$3:G64)+J65</f>
        <v>0</v>
      </c>
      <c r="N65" s="21"/>
      <c r="O65" s="21"/>
      <c r="P65" s="21"/>
      <c r="Q65" s="19">
        <f t="shared" si="1"/>
        <v>3.2977277547101914E-4</v>
      </c>
      <c r="R65" s="19">
        <f t="shared" si="1"/>
        <v>0.13347758079177224</v>
      </c>
      <c r="S65" s="19">
        <f t="shared" si="1"/>
        <v>0</v>
      </c>
      <c r="T65" s="19">
        <f t="shared" si="2"/>
        <v>-6.6345514001219345E-3</v>
      </c>
      <c r="U65" s="19">
        <f t="shared" si="3"/>
        <v>0</v>
      </c>
      <c r="V65" s="19">
        <f t="shared" si="4"/>
        <v>0</v>
      </c>
    </row>
    <row r="66" spans="1:22" x14ac:dyDescent="0.25">
      <c r="A66" s="26">
        <f>Wellpath!E66</f>
        <v>6100</v>
      </c>
      <c r="B66" s="22">
        <v>0</v>
      </c>
      <c r="C66" s="22">
        <v>0</v>
      </c>
      <c r="D66" s="22">
        <f>IF(ABS(Wellpath!$L66)&lt;VerticalInc,"SING",((TAN((PI()/ 2) - Wellpath!$L66)) - TAN(Dip) * COS(Wellpath!$O66)) / GField)</f>
        <v>9.0310321112677602E-2</v>
      </c>
      <c r="E66" s="20">
        <f>IF(D66="SING",(Wellpath!K67-Wellpath!K65)/2*Model!$W$8*(-SIN(Wellpath!M66)) / GField,Model!$W$8*((drdp!B66+drdp!K66)*'ABXY-TI2S'!$B66+(drdp!E66+drdp!N66)*'ABXY-TI2S'!$C66+(drdp!H66+drdp!Q66)*'ABXY-TI2S'!$D66))</f>
        <v>-3.8955104837090733E-3</v>
      </c>
      <c r="F66" s="20">
        <f>IF(D66="SING",(Wellpath!K67-Wellpath!K65)/2*Model!$W$8*(COS(Wellpath!$M66) / GField),Model!$W$8*((drdp!C66+drdp!L66)*'ABXY-TI2S'!$B66+(drdp!F66+drdp!O66)*'ABXY-TI2S'!$C66+(drdp!I66+drdp!R66)*'ABXY-TI2S'!$D66))</f>
        <v>1.8397360186147875E-3</v>
      </c>
      <c r="G66" s="20">
        <f>IF(D66="SING",0,Model!$W$8*((drdp!D66+drdp!M66)*'ABXY-TI2S'!$B66+(drdp!G66+drdp!P66)*'ABXY-TI2S'!$C66+(drdp!J66+drdp!S66)*'ABXY-TI2S'!$D66))</f>
        <v>0</v>
      </c>
      <c r="H66" s="18">
        <f>IF(D66="SING",(Wellpath!K66-Wellpath!K65)/2*Model!$W$8*(-SIN(Wellpath!$M66) / GField),Model!$W$8*((drdp!B66)*'ABXY-TI2S'!$B66+(drdp!E66)*'ABXY-TI2S'!$C66+(drdp!H66)*'ABXY-TI2S'!$D66))</f>
        <v>-1.2796694390481418E-3</v>
      </c>
      <c r="I66" s="18">
        <f>IF(D66="SING",(Wellpath!K66-Wellpath!K65)/2*Model!$W$8*(COS(Wellpath!$M66) / GField),Model!$W$8*((drdp!C66)*'ABXY-TI2S'!$B66+(drdp!F66)*'ABXY-TI2S'!$C66+(drdp!I66)*'ABXY-TI2S'!$D66))</f>
        <v>6.0435056426696282E-4</v>
      </c>
      <c r="J66" s="18">
        <f>IF(D66="SING",0,Model!$W$8*((drdp!D66)*'ABXY-TI2S'!$B66+(drdp!G66)*'ABXY-TI2S'!$C66+(drdp!J66)*'ABXY-TI2S'!$D66))</f>
        <v>0</v>
      </c>
      <c r="K66" s="21">
        <f>SUM(E$3:E65)+H66</f>
        <v>-2.0577824492614395E-2</v>
      </c>
      <c r="L66" s="21">
        <f>SUM(F$3:F65)+I66</f>
        <v>0.36655554333279039</v>
      </c>
      <c r="M66" s="21">
        <f>SUM(G$3:G65)+J66</f>
        <v>0</v>
      </c>
      <c r="N66" s="21"/>
      <c r="O66" s="21"/>
      <c r="P66" s="21"/>
      <c r="Q66" s="19">
        <f t="shared" si="1"/>
        <v>4.234468608488409E-4</v>
      </c>
      <c r="R66" s="19">
        <f t="shared" si="1"/>
        <v>0.13436296634799719</v>
      </c>
      <c r="S66" s="19">
        <f t="shared" si="1"/>
        <v>0</v>
      </c>
      <c r="T66" s="19">
        <f t="shared" si="2"/>
        <v>-7.5429156374970715E-3</v>
      </c>
      <c r="U66" s="19">
        <f t="shared" si="3"/>
        <v>0</v>
      </c>
      <c r="V66" s="19">
        <f t="shared" si="4"/>
        <v>0</v>
      </c>
    </row>
    <row r="67" spans="1:22" x14ac:dyDescent="0.25">
      <c r="A67" s="26">
        <f>Wellpath!E67</f>
        <v>6200</v>
      </c>
      <c r="B67" s="22">
        <v>0</v>
      </c>
      <c r="C67" s="22">
        <v>0</v>
      </c>
      <c r="D67" s="22">
        <f>IF(ABS(Wellpath!$L67)&lt;VerticalInc,"SING",((TAN((PI()/ 2) - Wellpath!$L67)) - TAN(Dip) * COS(Wellpath!$O67)) / GField)</f>
        <v>0.10779852375280201</v>
      </c>
      <c r="E67" s="20">
        <f>IF(D67="SING",(Wellpath!K68-Wellpath!K66)/2*Model!$W$8*(-SIN(Wellpath!M67)) / GField,Model!$W$8*((drdp!B67+drdp!K67)*'ABXY-TI2S'!$B67+(drdp!E67+drdp!N67)*'ABXY-TI2S'!$C67+(drdp!H67+drdp!Q67)*'ABXY-TI2S'!$D67))</f>
        <v>-6.4290120134051125E-3</v>
      </c>
      <c r="F67" s="20">
        <f>IF(D67="SING",(Wellpath!K68-Wellpath!K66)/2*Model!$W$8*(COS(Wellpath!$M67) / GField),Model!$W$8*((drdp!C67+drdp!L67)*'ABXY-TI2S'!$B67+(drdp!F67+drdp!O67)*'ABXY-TI2S'!$C67+(drdp!I67+drdp!R67)*'ABXY-TI2S'!$D67))</f>
        <v>2.2880039327394888E-3</v>
      </c>
      <c r="G67" s="20">
        <f>IF(D67="SING",0,Model!$W$8*((drdp!D67+drdp!M67)*'ABXY-TI2S'!$B67+(drdp!G67+drdp!P67)*'ABXY-TI2S'!$C67+(drdp!J67+drdp!S67)*'ABXY-TI2S'!$D67))</f>
        <v>0</v>
      </c>
      <c r="H67" s="18">
        <f>IF(D67="SING",(Wellpath!K67-Wellpath!K66)/2*Model!$W$8*(-SIN(Wellpath!$M67) / GField),Model!$W$8*((drdp!B67)*'ABXY-TI2S'!$B67+(drdp!E67)*'ABXY-TI2S'!$C67+(drdp!H67)*'ABXY-TI2S'!$D67))</f>
        <v>-3.214506006702545E-3</v>
      </c>
      <c r="I67" s="18">
        <f>IF(D67="SING",(Wellpath!K67-Wellpath!K66)/2*Model!$W$8*(COS(Wellpath!$M67) / GField),Model!$W$8*((drdp!C67)*'ABXY-TI2S'!$B67+(drdp!F67)*'ABXY-TI2S'!$C67+(drdp!I67)*'ABXY-TI2S'!$D67))</f>
        <v>1.1440019663697398E-3</v>
      </c>
      <c r="J67" s="18">
        <f>IF(D67="SING",0,Model!$W$8*((drdp!D67)*'ABXY-TI2S'!$B67+(drdp!G67)*'ABXY-TI2S'!$C67+(drdp!J67)*'ABXY-TI2S'!$D67))</f>
        <v>0</v>
      </c>
      <c r="K67" s="21">
        <f>SUM(E$3:E66)+H67</f>
        <v>-2.6408171543977871E-2</v>
      </c>
      <c r="L67" s="21">
        <f>SUM(F$3:F66)+I67</f>
        <v>0.36893493075350803</v>
      </c>
      <c r="M67" s="21">
        <f>SUM(G$3:G66)+J67</f>
        <v>0</v>
      </c>
      <c r="N67" s="21"/>
      <c r="O67" s="21"/>
      <c r="P67" s="21"/>
      <c r="Q67" s="19">
        <f t="shared" si="1"/>
        <v>6.9739152429616259E-4</v>
      </c>
      <c r="R67" s="19">
        <f t="shared" si="1"/>
        <v>0.13611298313009576</v>
      </c>
      <c r="S67" s="19">
        <f t="shared" si="1"/>
        <v>0</v>
      </c>
      <c r="T67" s="19">
        <f t="shared" si="2"/>
        <v>-9.7428969399042369E-3</v>
      </c>
      <c r="U67" s="19">
        <f t="shared" si="3"/>
        <v>0</v>
      </c>
      <c r="V67" s="19">
        <f t="shared" si="4"/>
        <v>0</v>
      </c>
    </row>
    <row r="68" spans="1:22" x14ac:dyDescent="0.25">
      <c r="A68" s="26">
        <f>Wellpath!E68</f>
        <v>6300</v>
      </c>
      <c r="B68" s="22">
        <v>0</v>
      </c>
      <c r="C68" s="22">
        <v>0</v>
      </c>
      <c r="D68" s="22">
        <f>IF(ABS(Wellpath!$L68)&lt;VerticalInc,"SING",((TAN((PI()/ 2) - Wellpath!$L68)) - TAN(Dip) * COS(Wellpath!$O68)) / GField)</f>
        <v>0.12447389372448854</v>
      </c>
      <c r="E68" s="20">
        <f>IF(D68="SING",(Wellpath!K69-Wellpath!K67)/2*Model!$W$8*(-SIN(Wellpath!M68)) / GField,Model!$W$8*((drdp!B68+drdp!K68)*'ABXY-TI2S'!$B68+(drdp!E68+drdp!N68)*'ABXY-TI2S'!$C68+(drdp!H68+drdp!Q68)*'ABXY-TI2S'!$D68))</f>
        <v>-7.616966921060871E-3</v>
      </c>
      <c r="F68" s="20">
        <f>IF(D68="SING",(Wellpath!K69-Wellpath!K67)/2*Model!$W$8*(COS(Wellpath!$M68) / GField),Model!$W$8*((drdp!C68+drdp!L68)*'ABXY-TI2S'!$B68+(drdp!F68+drdp!O68)*'ABXY-TI2S'!$C68+(drdp!I68+drdp!R68)*'ABXY-TI2S'!$D68))</f>
        <v>1.8709065198598378E-3</v>
      </c>
      <c r="G68" s="20">
        <f>IF(D68="SING",0,Model!$W$8*((drdp!D68+drdp!M68)*'ABXY-TI2S'!$B68+(drdp!G68+drdp!P68)*'ABXY-TI2S'!$C68+(drdp!J68+drdp!S68)*'ABXY-TI2S'!$D68))</f>
        <v>0</v>
      </c>
      <c r="H68" s="18">
        <f>IF(D68="SING",(Wellpath!K68-Wellpath!K67)/2*Model!$W$8*(-SIN(Wellpath!$M68) / GField),Model!$W$8*((drdp!B68)*'ABXY-TI2S'!$B68+(drdp!E68)*'ABXY-TI2S'!$C68+(drdp!H68)*'ABXY-TI2S'!$D68))</f>
        <v>-3.8084834605304355E-3</v>
      </c>
      <c r="I68" s="18">
        <f>IF(D68="SING",(Wellpath!K68-Wellpath!K67)/2*Model!$W$8*(COS(Wellpath!$M68) / GField),Model!$W$8*((drdp!C68)*'ABXY-TI2S'!$B68+(drdp!F68)*'ABXY-TI2S'!$C68+(drdp!I68)*'ABXY-TI2S'!$D68))</f>
        <v>9.3545325992991889E-4</v>
      </c>
      <c r="J68" s="18">
        <f>IF(D68="SING",0,Model!$W$8*((drdp!D68)*'ABXY-TI2S'!$B68+(drdp!G68)*'ABXY-TI2S'!$C68+(drdp!J68)*'ABXY-TI2S'!$D68))</f>
        <v>0</v>
      </c>
      <c r="K68" s="21">
        <f>SUM(E$3:E67)+H68</f>
        <v>-3.3431161011210873E-2</v>
      </c>
      <c r="L68" s="21">
        <f>SUM(F$3:F67)+I68</f>
        <v>0.37101438597980768</v>
      </c>
      <c r="M68" s="21">
        <f>SUM(G$3:G67)+J68</f>
        <v>0</v>
      </c>
      <c r="N68" s="21"/>
      <c r="O68" s="21"/>
      <c r="P68" s="21"/>
      <c r="Q68" s="19">
        <f t="shared" ref="Q68:S131" si="5">K68^2</f>
        <v>1.117642526557506E-3</v>
      </c>
      <c r="R68" s="19">
        <f t="shared" si="5"/>
        <v>0.13765167460397371</v>
      </c>
      <c r="S68" s="19">
        <f t="shared" si="5"/>
        <v>0</v>
      </c>
      <c r="T68" s="19">
        <f t="shared" ref="T68:T131" si="6">K68*L68</f>
        <v>-1.2403441675166488E-2</v>
      </c>
      <c r="U68" s="19">
        <f t="shared" ref="U68:U131" si="7">K68*M68</f>
        <v>0</v>
      </c>
      <c r="V68" s="19">
        <f t="shared" ref="V68:V131" si="8">L68*M68</f>
        <v>0</v>
      </c>
    </row>
    <row r="69" spans="1:22" x14ac:dyDescent="0.25">
      <c r="A69" s="26">
        <f>Wellpath!E69</f>
        <v>6400</v>
      </c>
      <c r="B69" s="22">
        <v>0</v>
      </c>
      <c r="C69" s="22">
        <v>0</v>
      </c>
      <c r="D69" s="22">
        <f>IF(ABS(Wellpath!$L69)&lt;VerticalInc,"SING",((TAN((PI()/ 2) - Wellpath!$L69)) - TAN(Dip) * COS(Wellpath!$O69)) / GField)</f>
        <v>0.13994338746137513</v>
      </c>
      <c r="E69" s="20">
        <f>IF(D69="SING",(Wellpath!K70-Wellpath!K68)/2*Model!$W$8*(-SIN(Wellpath!M69)) / GField,Model!$W$8*((drdp!B69+drdp!K69)*'ABXY-TI2S'!$B69+(drdp!E69+drdp!N69)*'ABXY-TI2S'!$C69+(drdp!H69+drdp!Q69)*'ABXY-TI2S'!$D69))</f>
        <v>-8.7548153341943848E-3</v>
      </c>
      <c r="F69" s="20">
        <f>IF(D69="SING",(Wellpath!K70-Wellpath!K68)/2*Model!$W$8*(COS(Wellpath!$M69) / GField),Model!$W$8*((drdp!C69+drdp!L69)*'ABXY-TI2S'!$B69+(drdp!F69+drdp!O69)*'ABXY-TI2S'!$C69+(drdp!I69+drdp!R69)*'ABXY-TI2S'!$D69))</f>
        <v>1.231967277207682E-3</v>
      </c>
      <c r="G69" s="20">
        <f>IF(D69="SING",0,Model!$W$8*((drdp!D69+drdp!M69)*'ABXY-TI2S'!$B69+(drdp!G69+drdp!P69)*'ABXY-TI2S'!$C69+(drdp!J69+drdp!S69)*'ABXY-TI2S'!$D69))</f>
        <v>0</v>
      </c>
      <c r="H69" s="18">
        <f>IF(D69="SING",(Wellpath!K69-Wellpath!K68)/2*Model!$W$8*(-SIN(Wellpath!$M69) / GField),Model!$W$8*((drdp!B69)*'ABXY-TI2S'!$B69+(drdp!E69)*'ABXY-TI2S'!$C69+(drdp!H69)*'ABXY-TI2S'!$D69))</f>
        <v>-4.3774076670971924E-3</v>
      </c>
      <c r="I69" s="18">
        <f>IF(D69="SING",(Wellpath!K69-Wellpath!K68)/2*Model!$W$8*(COS(Wellpath!$M69) / GField),Model!$W$8*((drdp!C69)*'ABXY-TI2S'!$B69+(drdp!F69)*'ABXY-TI2S'!$C69+(drdp!I69)*'ABXY-TI2S'!$D69))</f>
        <v>6.1598363860384099E-4</v>
      </c>
      <c r="J69" s="18">
        <f>IF(D69="SING",0,Model!$W$8*((drdp!D69)*'ABXY-TI2S'!$B69+(drdp!G69)*'ABXY-TI2S'!$C69+(drdp!J69)*'ABXY-TI2S'!$D69))</f>
        <v>0</v>
      </c>
      <c r="K69" s="21">
        <f>SUM(E$3:E68)+H69</f>
        <v>-4.1617052138838498E-2</v>
      </c>
      <c r="L69" s="21">
        <f>SUM(F$3:F68)+I69</f>
        <v>0.37256582287834139</v>
      </c>
      <c r="M69" s="21">
        <f>SUM(G$3:G68)+J69</f>
        <v>0</v>
      </c>
      <c r="N69" s="21"/>
      <c r="O69" s="21"/>
      <c r="P69" s="21"/>
      <c r="Q69" s="19">
        <f t="shared" si="5"/>
        <v>1.731979028726802E-3</v>
      </c>
      <c r="R69" s="19">
        <f t="shared" si="5"/>
        <v>0.13880529237701564</v>
      </c>
      <c r="S69" s="19">
        <f t="shared" si="5"/>
        <v>0</v>
      </c>
      <c r="T69" s="19">
        <f t="shared" si="6"/>
        <v>-1.5505091275877203E-2</v>
      </c>
      <c r="U69" s="19">
        <f t="shared" si="7"/>
        <v>0</v>
      </c>
      <c r="V69" s="19">
        <f t="shared" si="8"/>
        <v>0</v>
      </c>
    </row>
    <row r="70" spans="1:22" x14ac:dyDescent="0.25">
      <c r="A70" s="26">
        <f>Wellpath!E70</f>
        <v>6500</v>
      </c>
      <c r="B70" s="22">
        <v>0</v>
      </c>
      <c r="C70" s="22">
        <v>0</v>
      </c>
      <c r="D70" s="22">
        <f>IF(ABS(Wellpath!$L70)&lt;VerticalInc,"SING",((TAN((PI()/ 2) - Wellpath!$L70)) - TAN(Dip) * COS(Wellpath!$O70)) / GField)</f>
        <v>0.15380480479429712</v>
      </c>
      <c r="E70" s="20">
        <f>IF(D70="SING",(Wellpath!K71-Wellpath!K69)/2*Model!$W$8*(-SIN(Wellpath!M70)) / GField,Model!$W$8*((drdp!B70+drdp!K70)*'ABXY-TI2S'!$B70+(drdp!E70+drdp!N70)*'ABXY-TI2S'!$C70+(drdp!H70+drdp!Q70)*'ABXY-TI2S'!$D70))</f>
        <v>-8.6603242450128785E-3</v>
      </c>
      <c r="F70" s="20">
        <f>IF(D70="SING",(Wellpath!K71-Wellpath!K69)/2*Model!$W$8*(COS(Wellpath!$M70) / GField),Model!$W$8*((drdp!C70+drdp!L70)*'ABXY-TI2S'!$B70+(drdp!F70+drdp!O70)*'ABXY-TI2S'!$C70+(drdp!I70+drdp!R70)*'ABXY-TI2S'!$D70))</f>
        <v>3.4632061364598451E-4</v>
      </c>
      <c r="G70" s="20">
        <f>IF(D70="SING",0,Model!$W$8*((drdp!D70+drdp!M70)*'ABXY-TI2S'!$B70+(drdp!G70+drdp!P70)*'ABXY-TI2S'!$C70+(drdp!J70+drdp!S70)*'ABXY-TI2S'!$D70))</f>
        <v>0</v>
      </c>
      <c r="H70" s="18">
        <f>IF(D70="SING",(Wellpath!K70-Wellpath!K69)/2*Model!$W$8*(-SIN(Wellpath!$M70) / GField),Model!$W$8*((drdp!B70)*'ABXY-TI2S'!$B70+(drdp!E70)*'ABXY-TI2S'!$C70+(drdp!H70)*'ABXY-TI2S'!$D70))</f>
        <v>-4.9033655560032233E-3</v>
      </c>
      <c r="I70" s="18">
        <f>IF(D70="SING",(Wellpath!K70-Wellpath!K69)/2*Model!$W$8*(COS(Wellpath!$M70) / GField),Model!$W$8*((drdp!C70)*'ABXY-TI2S'!$B70+(drdp!F70)*'ABXY-TI2S'!$C70+(drdp!I70)*'ABXY-TI2S'!$D70))</f>
        <v>1.9608233135884104E-4</v>
      </c>
      <c r="J70" s="18">
        <f>IF(D70="SING",0,Model!$W$8*((drdp!D70)*'ABXY-TI2S'!$B70+(drdp!G70)*'ABXY-TI2S'!$C70+(drdp!J70)*'ABXY-TI2S'!$D70))</f>
        <v>0</v>
      </c>
      <c r="K70" s="21">
        <f>SUM(E$3:E69)+H70</f>
        <v>-5.0897825361938917E-2</v>
      </c>
      <c r="L70" s="21">
        <f>SUM(F$3:F69)+I70</f>
        <v>0.37337788884830408</v>
      </c>
      <c r="M70" s="21">
        <f>SUM(G$3:G69)+J70</f>
        <v>0</v>
      </c>
      <c r="N70" s="21"/>
      <c r="O70" s="21"/>
      <c r="P70" s="21"/>
      <c r="Q70" s="19">
        <f t="shared" si="5"/>
        <v>2.5905886265744325E-3</v>
      </c>
      <c r="R70" s="19">
        <f t="shared" si="5"/>
        <v>0.13941104788081651</v>
      </c>
      <c r="S70" s="19">
        <f t="shared" si="5"/>
        <v>0</v>
      </c>
      <c r="T70" s="19">
        <f t="shared" si="6"/>
        <v>-1.9004122580610423E-2</v>
      </c>
      <c r="U70" s="19">
        <f t="shared" si="7"/>
        <v>0</v>
      </c>
      <c r="V70" s="19">
        <f t="shared" si="8"/>
        <v>0</v>
      </c>
    </row>
    <row r="71" spans="1:22" x14ac:dyDescent="0.25">
      <c r="A71" s="26">
        <f>Wellpath!E71</f>
        <v>6576.62</v>
      </c>
      <c r="B71" s="22">
        <v>0</v>
      </c>
      <c r="C71" s="22">
        <v>0</v>
      </c>
      <c r="D71" s="22">
        <f>IF(ABS(Wellpath!$L71)&lt;VerticalInc,"SING",((TAN((PI()/ 2) - Wellpath!$L71)) - TAN(Dip) * COS(Wellpath!$O71)) / GField)</f>
        <v>0.16318870654515566</v>
      </c>
      <c r="E71" s="20">
        <f>IF(D71="SING",(Wellpath!K72-Wellpath!K70)/2*Model!$W$8*(-SIN(Wellpath!M71)) / GField,Model!$W$8*((drdp!B71+drdp!K71)*'ABXY-TI2S'!$B71+(drdp!E71+drdp!N71)*'ABXY-TI2S'!$C71+(drdp!H71+drdp!Q71)*'ABXY-TI2S'!$D71))</f>
        <v>-5.268416790527591E-3</v>
      </c>
      <c r="F71" s="20">
        <f>IF(D71="SING",(Wellpath!K72-Wellpath!K70)/2*Model!$W$8*(COS(Wellpath!$M71) / GField),Model!$W$8*((drdp!C71+drdp!L71)*'ABXY-TI2S'!$B71+(drdp!F71+drdp!O71)*'ABXY-TI2S'!$C71+(drdp!I71+drdp!R71)*'ABXY-TI2S'!$D71))</f>
        <v>-1.8397716832846731E-4</v>
      </c>
      <c r="G71" s="20">
        <f>IF(D71="SING",0,Model!$W$8*((drdp!D71+drdp!M71)*'ABXY-TI2S'!$B71+(drdp!G71+drdp!P71)*'ABXY-TI2S'!$C71+(drdp!J71+drdp!S71)*'ABXY-TI2S'!$D71))</f>
        <v>0</v>
      </c>
      <c r="H71" s="18">
        <f>IF(D71="SING",(Wellpath!K71-Wellpath!K70)/2*Model!$W$8*(-SIN(Wellpath!$M71) / GField),Model!$W$8*((drdp!B71)*'ABXY-TI2S'!$B71+(drdp!E71)*'ABXY-TI2S'!$C71+(drdp!H71)*'ABXY-TI2S'!$D71))</f>
        <v>-4.0366609449022242E-3</v>
      </c>
      <c r="I71" s="18">
        <f>IF(D71="SING",(Wellpath!K71-Wellpath!K70)/2*Model!$W$8*(COS(Wellpath!$M71) / GField),Model!$W$8*((drdp!C71)*'ABXY-TI2S'!$B71+(drdp!F71)*'ABXY-TI2S'!$C71+(drdp!I71)*'ABXY-TI2S'!$D71))</f>
        <v>-1.4096330637327113E-4</v>
      </c>
      <c r="J71" s="18">
        <f>IF(D71="SING",0,Model!$W$8*((drdp!D71)*'ABXY-TI2S'!$B71+(drdp!G71)*'ABXY-TI2S'!$C71+(drdp!J71)*'ABXY-TI2S'!$D71))</f>
        <v>0</v>
      </c>
      <c r="K71" s="21">
        <f>SUM(E$3:E70)+H71</f>
        <v>-5.86914449958508E-2</v>
      </c>
      <c r="L71" s="21">
        <f>SUM(F$3:F70)+I71</f>
        <v>0.37338716382421799</v>
      </c>
      <c r="M71" s="21">
        <f>SUM(G$3:G70)+J71</f>
        <v>0</v>
      </c>
      <c r="N71" s="21"/>
      <c r="O71" s="21"/>
      <c r="P71" s="21"/>
      <c r="Q71" s="19">
        <f t="shared" si="5"/>
        <v>3.4446857157009801E-3</v>
      </c>
      <c r="R71" s="19">
        <f t="shared" si="5"/>
        <v>0.13941797410869342</v>
      </c>
      <c r="S71" s="19">
        <f t="shared" si="5"/>
        <v>0</v>
      </c>
      <c r="T71" s="19">
        <f t="shared" si="6"/>
        <v>-2.1914632187745822E-2</v>
      </c>
      <c r="U71" s="19">
        <f t="shared" si="7"/>
        <v>0</v>
      </c>
      <c r="V71" s="19">
        <f t="shared" si="8"/>
        <v>0</v>
      </c>
    </row>
    <row r="72" spans="1:22" x14ac:dyDescent="0.25">
      <c r="A72" s="26">
        <f>Wellpath!E72</f>
        <v>6600</v>
      </c>
      <c r="B72" s="22">
        <v>0</v>
      </c>
      <c r="C72" s="22">
        <v>0</v>
      </c>
      <c r="D72" s="22">
        <f>IF(ABS(Wellpath!$L72)&lt;VerticalInc,"SING",((TAN((PI()/ 2) - Wellpath!$L72)) - TAN(Dip) * COS(Wellpath!$O72)) / GField)</f>
        <v>0.16784569234758023</v>
      </c>
      <c r="E72" s="20">
        <f>IF(D72="SING",(Wellpath!K73-Wellpath!K71)/2*Model!$W$8*(-SIN(Wellpath!M72)) / GField,Model!$W$8*((drdp!B72+drdp!K72)*'ABXY-TI2S'!$B72+(drdp!E72+drdp!N72)*'ABXY-TI2S'!$C72+(drdp!H72+drdp!Q72)*'ABXY-TI2S'!$D72))</f>
        <v>-6.6506490433675697E-3</v>
      </c>
      <c r="F72" s="20">
        <f>IF(D72="SING",(Wellpath!K73-Wellpath!K71)/2*Model!$W$8*(COS(Wellpath!$M72) / GField),Model!$W$8*((drdp!C72+drdp!L72)*'ABXY-TI2S'!$B72+(drdp!F72+drdp!O72)*'ABXY-TI2S'!$C72+(drdp!I72+drdp!R72)*'ABXY-TI2S'!$D72))</f>
        <v>-3.8347401106513071E-4</v>
      </c>
      <c r="G72" s="20">
        <f>IF(D72="SING",0,Model!$W$8*((drdp!D72+drdp!M72)*'ABXY-TI2S'!$B72+(drdp!G72+drdp!P72)*'ABXY-TI2S'!$C72+(drdp!J72+drdp!S72)*'ABXY-TI2S'!$D72))</f>
        <v>0</v>
      </c>
      <c r="H72" s="18">
        <f>IF(D72="SING",(Wellpath!K72-Wellpath!K71)/2*Model!$W$8*(-SIN(Wellpath!$M72) / GField),Model!$W$8*((drdp!B72)*'ABXY-TI2S'!$B72+(drdp!E72)*'ABXY-TI2S'!$C72+(drdp!H72)*'ABXY-TI2S'!$D72))</f>
        <v>-1.2602705027876103E-3</v>
      </c>
      <c r="I72" s="18">
        <f>IF(D72="SING",(Wellpath!K72-Wellpath!K71)/2*Model!$W$8*(COS(Wellpath!$M72) / GField),Model!$W$8*((drdp!C72)*'ABXY-TI2S'!$B72+(drdp!F72)*'ABXY-TI2S'!$C72+(drdp!I72)*'ABXY-TI2S'!$D72))</f>
        <v>-7.2666739979760462E-5</v>
      </c>
      <c r="J72" s="18">
        <f>IF(D72="SING",0,Model!$W$8*((drdp!D72)*'ABXY-TI2S'!$B72+(drdp!G72)*'ABXY-TI2S'!$C72+(drdp!J72)*'ABXY-TI2S'!$D72))</f>
        <v>0</v>
      </c>
      <c r="K72" s="21">
        <f>SUM(E$3:E71)+H72</f>
        <v>-6.118347134426378E-2</v>
      </c>
      <c r="L72" s="21">
        <f>SUM(F$3:F71)+I72</f>
        <v>0.37327148322228304</v>
      </c>
      <c r="M72" s="21">
        <f>SUM(G$3:G71)+J72</f>
        <v>0</v>
      </c>
      <c r="N72" s="21"/>
      <c r="O72" s="21"/>
      <c r="P72" s="21"/>
      <c r="Q72" s="19">
        <f t="shared" si="5"/>
        <v>3.743417165734347E-3</v>
      </c>
      <c r="R72" s="19">
        <f t="shared" si="5"/>
        <v>0.13933160018696314</v>
      </c>
      <c r="S72" s="19">
        <f t="shared" si="5"/>
        <v>0</v>
      </c>
      <c r="T72" s="19">
        <f t="shared" si="6"/>
        <v>-2.2838045097361395E-2</v>
      </c>
      <c r="U72" s="19">
        <f t="shared" si="7"/>
        <v>0</v>
      </c>
      <c r="V72" s="19">
        <f t="shared" si="8"/>
        <v>0</v>
      </c>
    </row>
    <row r="73" spans="1:22" x14ac:dyDescent="0.25">
      <c r="A73" s="26">
        <f>Wellpath!E73</f>
        <v>6700</v>
      </c>
      <c r="B73" s="22">
        <v>0</v>
      </c>
      <c r="C73" s="22">
        <v>0</v>
      </c>
      <c r="D73" s="22">
        <f>IF(ABS(Wellpath!$L73)&lt;VerticalInc,"SING",((TAN((PI()/ 2) - Wellpath!$L73)) - TAN(Dip) * COS(Wellpath!$O73)) / GField)</f>
        <v>0.1869995394173424</v>
      </c>
      <c r="E73" s="20">
        <f>IF(D73="SING",(Wellpath!K74-Wellpath!K72)/2*Model!$W$8*(-SIN(Wellpath!M73)) / GField,Model!$W$8*((drdp!B73+drdp!K73)*'ABXY-TI2S'!$B73+(drdp!E73+drdp!N73)*'ABXY-TI2S'!$C73+(drdp!H73+drdp!Q73)*'ABXY-TI2S'!$D73))</f>
        <v>-1.1723796549021013E-2</v>
      </c>
      <c r="F73" s="20">
        <f>IF(D73="SING",(Wellpath!K74-Wellpath!K72)/2*Model!$W$8*(COS(Wellpath!$M73) / GField),Model!$W$8*((drdp!C73+drdp!L73)*'ABXY-TI2S'!$B73+(drdp!F73+drdp!O73)*'ABXY-TI2S'!$C73+(drdp!I73+drdp!R73)*'ABXY-TI2S'!$D73))</f>
        <v>-1.8463808094126668E-3</v>
      </c>
      <c r="G73" s="20">
        <f>IF(D73="SING",0,Model!$W$8*((drdp!D73+drdp!M73)*'ABXY-TI2S'!$B73+(drdp!G73+drdp!P73)*'ABXY-TI2S'!$C73+(drdp!J73+drdp!S73)*'ABXY-TI2S'!$D73))</f>
        <v>0</v>
      </c>
      <c r="H73" s="18">
        <f>IF(D73="SING",(Wellpath!K73-Wellpath!K72)/2*Model!$W$8*(-SIN(Wellpath!$M73) / GField),Model!$W$8*((drdp!B73)*'ABXY-TI2S'!$B73+(drdp!E73)*'ABXY-TI2S'!$C73+(drdp!H73)*'ABXY-TI2S'!$D73))</f>
        <v>-5.8618982745104837E-3</v>
      </c>
      <c r="I73" s="18">
        <f>IF(D73="SING",(Wellpath!K73-Wellpath!K72)/2*Model!$W$8*(COS(Wellpath!$M73) / GField),Model!$W$8*((drdp!C73)*'ABXY-TI2S'!$B73+(drdp!F73)*'ABXY-TI2S'!$C73+(drdp!I73)*'ABXY-TI2S'!$D73))</f>
        <v>-9.2319040470633003E-4</v>
      </c>
      <c r="J73" s="18">
        <f>IF(D73="SING",0,Model!$W$8*((drdp!D73)*'ABXY-TI2S'!$B73+(drdp!G73)*'ABXY-TI2S'!$C73+(drdp!J73)*'ABXY-TI2S'!$D73))</f>
        <v>0</v>
      </c>
      <c r="K73" s="21">
        <f>SUM(E$3:E72)+H73</f>
        <v>-7.2435748159354232E-2</v>
      </c>
      <c r="L73" s="21">
        <f>SUM(F$3:F72)+I73</f>
        <v>0.3720374855464913</v>
      </c>
      <c r="M73" s="21">
        <f>SUM(G$3:G72)+J73</f>
        <v>0</v>
      </c>
      <c r="N73" s="21"/>
      <c r="O73" s="21"/>
      <c r="P73" s="21"/>
      <c r="Q73" s="19">
        <f t="shared" si="5"/>
        <v>5.24693761140539E-3</v>
      </c>
      <c r="R73" s="19">
        <f t="shared" si="5"/>
        <v>0.13841189065175571</v>
      </c>
      <c r="S73" s="19">
        <f t="shared" si="5"/>
        <v>0</v>
      </c>
      <c r="T73" s="19">
        <f t="shared" si="6"/>
        <v>-2.6948813608885035E-2</v>
      </c>
      <c r="U73" s="19">
        <f t="shared" si="7"/>
        <v>0</v>
      </c>
      <c r="V73" s="19">
        <f t="shared" si="8"/>
        <v>0</v>
      </c>
    </row>
    <row r="74" spans="1:22" x14ac:dyDescent="0.25">
      <c r="A74" s="26">
        <f>Wellpath!E74</f>
        <v>6800</v>
      </c>
      <c r="B74" s="22">
        <v>0</v>
      </c>
      <c r="C74" s="22">
        <v>0</v>
      </c>
      <c r="D74" s="22">
        <f>IF(ABS(Wellpath!$L74)&lt;VerticalInc,"SING",((TAN((PI()/ 2) - Wellpath!$L74)) - TAN(Dip) * COS(Wellpath!$O74)) / GField)</f>
        <v>0.20474454835212944</v>
      </c>
      <c r="E74" s="20">
        <f>IF(D74="SING",(Wellpath!K75-Wellpath!K73)/2*Model!$W$8*(-SIN(Wellpath!M74)) / GField,Model!$W$8*((drdp!B74+drdp!K74)*'ABXY-TI2S'!$B74+(drdp!E74+drdp!N74)*'ABXY-TI2S'!$C74+(drdp!H74+drdp!Q74)*'ABXY-TI2S'!$D74))</f>
        <v>-1.2482144405559621E-2</v>
      </c>
      <c r="F74" s="20">
        <f>IF(D74="SING",(Wellpath!K75-Wellpath!K73)/2*Model!$W$8*(COS(Wellpath!$M74) / GField),Model!$W$8*((drdp!C74+drdp!L74)*'ABXY-TI2S'!$B74+(drdp!F74+drdp!O74)*'ABXY-TI2S'!$C74+(drdp!I74+drdp!R74)*'ABXY-TI2S'!$D74))</f>
        <v>-3.2769578737191808E-3</v>
      </c>
      <c r="G74" s="20">
        <f>IF(D74="SING",0,Model!$W$8*((drdp!D74+drdp!M74)*'ABXY-TI2S'!$B74+(drdp!G74+drdp!P74)*'ABXY-TI2S'!$C74+(drdp!J74+drdp!S74)*'ABXY-TI2S'!$D74))</f>
        <v>0</v>
      </c>
      <c r="H74" s="18">
        <f>IF(D74="SING",(Wellpath!K74-Wellpath!K73)/2*Model!$W$8*(-SIN(Wellpath!$M74) / GField),Model!$W$8*((drdp!B74)*'ABXY-TI2S'!$B74+(drdp!E74)*'ABXY-TI2S'!$C74+(drdp!H74)*'ABXY-TI2S'!$D74))</f>
        <v>-6.2410722027798808E-3</v>
      </c>
      <c r="I74" s="18">
        <f>IF(D74="SING",(Wellpath!K74-Wellpath!K73)/2*Model!$W$8*(COS(Wellpath!$M74) / GField),Model!$W$8*((drdp!C74)*'ABXY-TI2S'!$B74+(drdp!F74)*'ABXY-TI2S'!$C74+(drdp!I74)*'ABXY-TI2S'!$D74))</f>
        <v>-1.6384789368596086E-3</v>
      </c>
      <c r="J74" s="18">
        <f>IF(D74="SING",0,Model!$W$8*((drdp!D74)*'ABXY-TI2S'!$B74+(drdp!G74)*'ABXY-TI2S'!$C74+(drdp!J74)*'ABXY-TI2S'!$D74))</f>
        <v>0</v>
      </c>
      <c r="K74" s="21">
        <f>SUM(E$3:E73)+H74</f>
        <v>-8.4538718636644639E-2</v>
      </c>
      <c r="L74" s="21">
        <f>SUM(F$3:F73)+I74</f>
        <v>0.36947581620492537</v>
      </c>
      <c r="M74" s="21">
        <f>SUM(G$3:G73)+J74</f>
        <v>0</v>
      </c>
      <c r="N74" s="21"/>
      <c r="O74" s="21"/>
      <c r="P74" s="21"/>
      <c r="Q74" s="19">
        <f t="shared" si="5"/>
        <v>7.1467949487257678E-3</v>
      </c>
      <c r="R74" s="19">
        <f t="shared" si="5"/>
        <v>0.13651237876029579</v>
      </c>
      <c r="S74" s="19">
        <f t="shared" si="5"/>
        <v>0</v>
      </c>
      <c r="T74" s="19">
        <f t="shared" si="6"/>
        <v>-3.1235012069192814E-2</v>
      </c>
      <c r="U74" s="19">
        <f t="shared" si="7"/>
        <v>0</v>
      </c>
      <c r="V74" s="19">
        <f t="shared" si="8"/>
        <v>0</v>
      </c>
    </row>
    <row r="75" spans="1:22" x14ac:dyDescent="0.25">
      <c r="A75" s="26">
        <f>Wellpath!E75</f>
        <v>6900</v>
      </c>
      <c r="B75" s="22">
        <v>0</v>
      </c>
      <c r="C75" s="22">
        <v>0</v>
      </c>
      <c r="D75" s="22">
        <f>IF(ABS(Wellpath!$L75)&lt;VerticalInc,"SING",((TAN((PI()/ 2) - Wellpath!$L75)) - TAN(Dip) * COS(Wellpath!$O75)) / GField)</f>
        <v>0.22047530359561232</v>
      </c>
      <c r="E75" s="20">
        <f>IF(D75="SING",(Wellpath!K76-Wellpath!K74)/2*Model!$W$8*(-SIN(Wellpath!M75)) / GField,Model!$W$8*((drdp!B75+drdp!K75)*'ABXY-TI2S'!$B75+(drdp!E75+drdp!N75)*'ABXY-TI2S'!$C75+(drdp!H75+drdp!Q75)*'ABXY-TI2S'!$D75))</f>
        <v>-1.302618357342865E-2</v>
      </c>
      <c r="F75" s="20">
        <f>IF(D75="SING",(Wellpath!K76-Wellpath!K74)/2*Model!$W$8*(COS(Wellpath!$M75) / GField),Model!$W$8*((drdp!C75+drdp!L75)*'ABXY-TI2S'!$B75+(drdp!F75+drdp!O75)*'ABXY-TI2S'!$C75+(drdp!I75+drdp!R75)*'ABXY-TI2S'!$D75))</f>
        <v>-4.8754737662213138E-3</v>
      </c>
      <c r="G75" s="20">
        <f>IF(D75="SING",0,Model!$W$8*((drdp!D75+drdp!M75)*'ABXY-TI2S'!$B75+(drdp!G75+drdp!P75)*'ABXY-TI2S'!$C75+(drdp!J75+drdp!S75)*'ABXY-TI2S'!$D75))</f>
        <v>0</v>
      </c>
      <c r="H75" s="18">
        <f>IF(D75="SING",(Wellpath!K75-Wellpath!K74)/2*Model!$W$8*(-SIN(Wellpath!$M75) / GField),Model!$W$8*((drdp!B75)*'ABXY-TI2S'!$B75+(drdp!E75)*'ABXY-TI2S'!$C75+(drdp!H75)*'ABXY-TI2S'!$D75))</f>
        <v>-6.5130917867142766E-3</v>
      </c>
      <c r="I75" s="18">
        <f>IF(D75="SING",(Wellpath!K75-Wellpath!K74)/2*Model!$W$8*(COS(Wellpath!$M75) / GField),Model!$W$8*((drdp!C75)*'ABXY-TI2S'!$B75+(drdp!F75)*'ABXY-TI2S'!$C75+(drdp!I75)*'ABXY-TI2S'!$D75))</f>
        <v>-2.4377368831106391E-3</v>
      </c>
      <c r="J75" s="18">
        <f>IF(D75="SING",0,Model!$W$8*((drdp!D75)*'ABXY-TI2S'!$B75+(drdp!G75)*'ABXY-TI2S'!$C75+(drdp!J75)*'ABXY-TI2S'!$D75))</f>
        <v>0</v>
      </c>
      <c r="K75" s="21">
        <f>SUM(E$3:E74)+H75</f>
        <v>-9.7292882626138666E-2</v>
      </c>
      <c r="L75" s="21">
        <f>SUM(F$3:F74)+I75</f>
        <v>0.36539960038495511</v>
      </c>
      <c r="M75" s="21">
        <f>SUM(G$3:G74)+J75</f>
        <v>0</v>
      </c>
      <c r="N75" s="21"/>
      <c r="O75" s="21"/>
      <c r="P75" s="21"/>
      <c r="Q75" s="19">
        <f t="shared" si="5"/>
        <v>9.4659050097035957E-3</v>
      </c>
      <c r="R75" s="19">
        <f t="shared" si="5"/>
        <v>0.1335168679614849</v>
      </c>
      <c r="S75" s="19">
        <f t="shared" si="5"/>
        <v>0</v>
      </c>
      <c r="T75" s="19">
        <f t="shared" si="6"/>
        <v>-3.5550780431891409E-2</v>
      </c>
      <c r="U75" s="19">
        <f t="shared" si="7"/>
        <v>0</v>
      </c>
      <c r="V75" s="19">
        <f t="shared" si="8"/>
        <v>0</v>
      </c>
    </row>
    <row r="76" spans="1:22" x14ac:dyDescent="0.25">
      <c r="A76" s="26">
        <f>Wellpath!E76</f>
        <v>7000</v>
      </c>
      <c r="B76" s="22">
        <v>0</v>
      </c>
      <c r="C76" s="22">
        <v>0</v>
      </c>
      <c r="D76" s="22">
        <f>IF(ABS(Wellpath!$L76)&lt;VerticalInc,"SING",((TAN((PI()/ 2) - Wellpath!$L76)) - TAN(Dip) * COS(Wellpath!$O76)) / GField)</f>
        <v>0.23377962722747628</v>
      </c>
      <c r="E76" s="20">
        <f>IF(D76="SING",(Wellpath!K77-Wellpath!K75)/2*Model!$W$8*(-SIN(Wellpath!M76)) / GField,Model!$W$8*((drdp!B76+drdp!K76)*'ABXY-TI2S'!$B76+(drdp!E76+drdp!N76)*'ABXY-TI2S'!$C76+(drdp!H76+drdp!Q76)*'ABXY-TI2S'!$D76))</f>
        <v>-1.3336475976855326E-2</v>
      </c>
      <c r="F76" s="20">
        <f>IF(D76="SING",(Wellpath!K77-Wellpath!K75)/2*Model!$W$8*(COS(Wellpath!$M76) / GField),Model!$W$8*((drdp!C76+drdp!L76)*'ABXY-TI2S'!$B76+(drdp!F76+drdp!O76)*'ABXY-TI2S'!$C76+(drdp!I76+drdp!R76)*'ABXY-TI2S'!$D76))</f>
        <v>-6.5797160984691115E-3</v>
      </c>
      <c r="G76" s="20">
        <f>IF(D76="SING",0,Model!$W$8*((drdp!D76+drdp!M76)*'ABXY-TI2S'!$B76+(drdp!G76+drdp!P76)*'ABXY-TI2S'!$C76+(drdp!J76+drdp!S76)*'ABXY-TI2S'!$D76))</f>
        <v>0</v>
      </c>
      <c r="H76" s="18">
        <f>IF(D76="SING",(Wellpath!K76-Wellpath!K75)/2*Model!$W$8*(-SIN(Wellpath!$M76) / GField),Model!$W$8*((drdp!B76)*'ABXY-TI2S'!$B76+(drdp!E76)*'ABXY-TI2S'!$C76+(drdp!H76)*'ABXY-TI2S'!$D76))</f>
        <v>-6.6682379884276631E-3</v>
      </c>
      <c r="I76" s="18">
        <f>IF(D76="SING",(Wellpath!K76-Wellpath!K75)/2*Model!$W$8*(COS(Wellpath!$M76) / GField),Model!$W$8*((drdp!C76)*'ABXY-TI2S'!$B76+(drdp!F76)*'ABXY-TI2S'!$C76+(drdp!I76)*'ABXY-TI2S'!$D76))</f>
        <v>-3.2898580492345558E-3</v>
      </c>
      <c r="J76" s="18">
        <f>IF(D76="SING",0,Model!$W$8*((drdp!D76)*'ABXY-TI2S'!$B76+(drdp!G76)*'ABXY-TI2S'!$C76+(drdp!J76)*'ABXY-TI2S'!$D76))</f>
        <v>0</v>
      </c>
      <c r="K76" s="21">
        <f>SUM(E$3:E75)+H76</f>
        <v>-0.11047421240128071</v>
      </c>
      <c r="L76" s="21">
        <f>SUM(F$3:F75)+I76</f>
        <v>0.35967200545260991</v>
      </c>
      <c r="M76" s="21">
        <f>SUM(G$3:G75)+J76</f>
        <v>0</v>
      </c>
      <c r="N76" s="21"/>
      <c r="O76" s="21"/>
      <c r="P76" s="21"/>
      <c r="Q76" s="19">
        <f t="shared" si="5"/>
        <v>1.2204551605683284E-2</v>
      </c>
      <c r="R76" s="19">
        <f t="shared" si="5"/>
        <v>0.12936395150630225</v>
      </c>
      <c r="S76" s="19">
        <f t="shared" si="5"/>
        <v>0</v>
      </c>
      <c r="T76" s="19">
        <f t="shared" si="6"/>
        <v>-3.9734481525166218E-2</v>
      </c>
      <c r="U76" s="19">
        <f t="shared" si="7"/>
        <v>0</v>
      </c>
      <c r="V76" s="19">
        <f t="shared" si="8"/>
        <v>0</v>
      </c>
    </row>
    <row r="77" spans="1:22" x14ac:dyDescent="0.25">
      <c r="A77" s="26">
        <f>Wellpath!E77</f>
        <v>7100</v>
      </c>
      <c r="B77" s="22">
        <v>0</v>
      </c>
      <c r="C77" s="22">
        <v>0</v>
      </c>
      <c r="D77" s="22">
        <f>IF(ABS(Wellpath!$L77)&lt;VerticalInc,"SING",((TAN((PI()/ 2) - Wellpath!$L77)) - TAN(Dip) * COS(Wellpath!$O77)) / GField)</f>
        <v>0.24455028503032758</v>
      </c>
      <c r="E77" s="20">
        <f>IF(D77="SING",(Wellpath!K78-Wellpath!K76)/2*Model!$W$8*(-SIN(Wellpath!M77)) / GField,Model!$W$8*((drdp!B77+drdp!K77)*'ABXY-TI2S'!$B77+(drdp!E77+drdp!N77)*'ABXY-TI2S'!$C77+(drdp!H77+drdp!Q77)*'ABXY-TI2S'!$D77))</f>
        <v>-6.8512517880956201E-3</v>
      </c>
      <c r="F77" s="20">
        <f>IF(D77="SING",(Wellpath!K78-Wellpath!K76)/2*Model!$W$8*(COS(Wellpath!$M77) / GField),Model!$W$8*((drdp!C77+drdp!L77)*'ABXY-TI2S'!$B77+(drdp!F77+drdp!O77)*'ABXY-TI2S'!$C77+(drdp!I77+drdp!R77)*'ABXY-TI2S'!$D77))</f>
        <v>-4.2612112607626294E-3</v>
      </c>
      <c r="G77" s="20">
        <f>IF(D77="SING",0,Model!$W$8*((drdp!D77+drdp!M77)*'ABXY-TI2S'!$B77+(drdp!G77+drdp!P77)*'ABXY-TI2S'!$C77+(drdp!J77+drdp!S77)*'ABXY-TI2S'!$D77))</f>
        <v>0</v>
      </c>
      <c r="H77" s="18">
        <f>IF(D77="SING",(Wellpath!K77-Wellpath!K76)/2*Model!$W$8*(-SIN(Wellpath!$M77) / GField),Model!$W$8*((drdp!B77)*'ABXY-TI2S'!$B77+(drdp!E77)*'ABXY-TI2S'!$C77+(drdp!H77)*'ABXY-TI2S'!$D77))</f>
        <v>-6.706393684510128E-3</v>
      </c>
      <c r="I77" s="18">
        <f>IF(D77="SING",(Wellpath!K77-Wellpath!K76)/2*Model!$W$8*(COS(Wellpath!$M77) / GField),Model!$W$8*((drdp!C77)*'ABXY-TI2S'!$B77+(drdp!F77)*'ABXY-TI2S'!$C77+(drdp!I77)*'ABXY-TI2S'!$D77))</f>
        <v>-4.1711151730252386E-3</v>
      </c>
      <c r="J77" s="18">
        <f>IF(D77="SING",0,Model!$W$8*((drdp!D77)*'ABXY-TI2S'!$B77+(drdp!G77)*'ABXY-TI2S'!$C77+(drdp!J77)*'ABXY-TI2S'!$D77))</f>
        <v>0</v>
      </c>
      <c r="K77" s="21">
        <f>SUM(E$3:E76)+H77</f>
        <v>-0.12384884407421849</v>
      </c>
      <c r="L77" s="21">
        <f>SUM(F$3:F76)+I77</f>
        <v>0.35221103223035005</v>
      </c>
      <c r="M77" s="21">
        <f>SUM(G$3:G76)+J77</f>
        <v>0</v>
      </c>
      <c r="N77" s="21"/>
      <c r="O77" s="21"/>
      <c r="P77" s="21"/>
      <c r="Q77" s="19">
        <f t="shared" si="5"/>
        <v>1.5338536178520086E-2</v>
      </c>
      <c r="R77" s="19">
        <f t="shared" si="5"/>
        <v>0.12405261122476868</v>
      </c>
      <c r="S77" s="19">
        <f t="shared" si="5"/>
        <v>0</v>
      </c>
      <c r="T77" s="19">
        <f t="shared" si="6"/>
        <v>-4.3620929211916168E-2</v>
      </c>
      <c r="U77" s="19">
        <f t="shared" si="7"/>
        <v>0</v>
      </c>
      <c r="V77" s="19">
        <f t="shared" si="8"/>
        <v>0</v>
      </c>
    </row>
    <row r="78" spans="1:22" x14ac:dyDescent="0.25">
      <c r="A78" s="26">
        <f>Wellpath!E78</f>
        <v>7102.16</v>
      </c>
      <c r="B78" s="22">
        <v>0</v>
      </c>
      <c r="C78" s="22">
        <v>0</v>
      </c>
      <c r="D78" s="22">
        <f>IF(ABS(Wellpath!$L78)&lt;VerticalInc,"SING",((TAN((PI()/ 2) - Wellpath!$L78)) - TAN(Dip) * COS(Wellpath!$O78)) / GField)</f>
        <v>0.24478305981773346</v>
      </c>
      <c r="E78" s="20">
        <f>IF(D78="SING",(Wellpath!K79-Wellpath!K77)/2*Model!$W$8*(-SIN(Wellpath!M78)) / GField,Model!$W$8*((drdp!B78+drdp!K78)*'ABXY-TI2S'!$B78+(drdp!E78+drdp!N78)*'ABXY-TI2S'!$C78+(drdp!H78+drdp!Q78)*'ABXY-TI2S'!$D78))</f>
        <v>-6.7058912912357086E-3</v>
      </c>
      <c r="F78" s="20">
        <f>IF(D78="SING",(Wellpath!K79-Wellpath!K77)/2*Model!$W$8*(COS(Wellpath!$M78) / GField),Model!$W$8*((drdp!C78+drdp!L78)*'ABXY-TI2S'!$B78+(drdp!F78+drdp!O78)*'ABXY-TI2S'!$C78+(drdp!I78+drdp!R78)*'ABXY-TI2S'!$D78))</f>
        <v>-4.1903059451288589E-3</v>
      </c>
      <c r="G78" s="20">
        <f>IF(D78="SING",0,Model!$W$8*((drdp!D78+drdp!M78)*'ABXY-TI2S'!$B78+(drdp!G78+drdp!P78)*'ABXY-TI2S'!$C78+(drdp!J78+drdp!S78)*'ABXY-TI2S'!$D78))</f>
        <v>0</v>
      </c>
      <c r="H78" s="18">
        <f>IF(D78="SING",(Wellpath!K78-Wellpath!K77)/2*Model!$W$8*(-SIN(Wellpath!$M78) / GField),Model!$W$8*((drdp!B78)*'ABXY-TI2S'!$B78+(drdp!E78)*'ABXY-TI2S'!$C78+(drdp!H78)*'ABXY-TI2S'!$D78))</f>
        <v>-1.4484725189076533E-4</v>
      </c>
      <c r="I78" s="18">
        <f>IF(D78="SING",(Wellpath!K78-Wellpath!K77)/2*Model!$W$8*(COS(Wellpath!$M78) / GField),Model!$W$8*((drdp!C78)*'ABXY-TI2S'!$B78+(drdp!F78)*'ABXY-TI2S'!$C78+(drdp!I78)*'ABXY-TI2S'!$D78))</f>
        <v>-9.0510608414829611E-5</v>
      </c>
      <c r="J78" s="18">
        <f>IF(D78="SING",0,Model!$W$8*((drdp!D78)*'ABXY-TI2S'!$B78+(drdp!G78)*'ABXY-TI2S'!$C78+(drdp!J78)*'ABXY-TI2S'!$D78))</f>
        <v>0</v>
      </c>
      <c r="K78" s="21">
        <f>SUM(E$3:E77)+H78</f>
        <v>-0.12413854942969474</v>
      </c>
      <c r="L78" s="21">
        <f>SUM(F$3:F77)+I78</f>
        <v>0.35203042553419789</v>
      </c>
      <c r="M78" s="21">
        <f>SUM(G$3:G77)+J78</f>
        <v>0</v>
      </c>
      <c r="N78" s="21"/>
      <c r="O78" s="21"/>
      <c r="P78" s="21"/>
      <c r="Q78" s="19">
        <f t="shared" si="5"/>
        <v>1.5410379454508764E-2</v>
      </c>
      <c r="R78" s="19">
        <f t="shared" si="5"/>
        <v>0.12392542050178844</v>
      </c>
      <c r="S78" s="19">
        <f t="shared" si="5"/>
        <v>0</v>
      </c>
      <c r="T78" s="19">
        <f t="shared" si="6"/>
        <v>-4.37005463809335E-2</v>
      </c>
      <c r="U78" s="19">
        <f t="shared" si="7"/>
        <v>0</v>
      </c>
      <c r="V78" s="19">
        <f t="shared" si="8"/>
        <v>0</v>
      </c>
    </row>
    <row r="79" spans="1:22" x14ac:dyDescent="0.25">
      <c r="A79" s="26">
        <f>Wellpath!E79</f>
        <v>7200</v>
      </c>
      <c r="B79" s="22">
        <v>0</v>
      </c>
      <c r="C79" s="22">
        <v>0</v>
      </c>
      <c r="D79" s="22">
        <f>IF(ABS(Wellpath!$L79)&lt;VerticalInc,"SING",((TAN((PI()/ 2) - Wellpath!$L79)) - TAN(Dip) * COS(Wellpath!$O79)) / GField)</f>
        <v>0.26422880779357782</v>
      </c>
      <c r="E79" s="20">
        <f>IF(D79="SING",(Wellpath!K80-Wellpath!K78)/2*Model!$W$8*(-SIN(Wellpath!M79)) / GField,Model!$W$8*((drdp!B79+drdp!K79)*'ABXY-TI2S'!$B79+(drdp!E79+drdp!N79)*'ABXY-TI2S'!$C79+(drdp!H79+drdp!Q79)*'ABXY-TI2S'!$D79))</f>
        <v>-1.3045518598035951E-2</v>
      </c>
      <c r="F79" s="20">
        <f>IF(D79="SING",(Wellpath!K80-Wellpath!K78)/2*Model!$W$8*(COS(Wellpath!$M79) / GField),Model!$W$8*((drdp!C79+drdp!L79)*'ABXY-TI2S'!$B79+(drdp!F79+drdp!O79)*'ABXY-TI2S'!$C79+(drdp!I79+drdp!R79)*'ABXY-TI2S'!$D79))</f>
        <v>-9.9200428556076078E-3</v>
      </c>
      <c r="G79" s="20">
        <f>IF(D79="SING",0,Model!$W$8*((drdp!D79+drdp!M79)*'ABXY-TI2S'!$B79+(drdp!G79+drdp!P79)*'ABXY-TI2S'!$C79+(drdp!J79+drdp!S79)*'ABXY-TI2S'!$D79))</f>
        <v>0</v>
      </c>
      <c r="H79" s="18">
        <f>IF(D79="SING",(Wellpath!K79-Wellpath!K78)/2*Model!$W$8*(-SIN(Wellpath!$M79) / GField),Model!$W$8*((drdp!B79)*'ABXY-TI2S'!$B79+(drdp!E79)*'ABXY-TI2S'!$C79+(drdp!H79)*'ABXY-TI2S'!$D79))</f>
        <v>-6.4515443774354527E-3</v>
      </c>
      <c r="I79" s="18">
        <f>IF(D79="SING",(Wellpath!K79-Wellpath!K78)/2*Model!$W$8*(COS(Wellpath!$M79) / GField),Model!$W$8*((drdp!C79)*'ABXY-TI2S'!$B79+(drdp!F79)*'ABXY-TI2S'!$C79+(drdp!I79)*'ABXY-TI2S'!$D79))</f>
        <v>-4.9058683430683531E-3</v>
      </c>
      <c r="J79" s="18">
        <f>IF(D79="SING",0,Model!$W$8*((drdp!D79)*'ABXY-TI2S'!$B79+(drdp!G79)*'ABXY-TI2S'!$C79+(drdp!J79)*'ABXY-TI2S'!$D79))</f>
        <v>0</v>
      </c>
      <c r="K79" s="21">
        <f>SUM(E$3:E78)+H79</f>
        <v>-0.13715113784647515</v>
      </c>
      <c r="L79" s="21">
        <f>SUM(F$3:F78)+I79</f>
        <v>0.34302476185441549</v>
      </c>
      <c r="M79" s="21">
        <f>SUM(G$3:G78)+J79</f>
        <v>0</v>
      </c>
      <c r="N79" s="21"/>
      <c r="O79" s="21"/>
      <c r="P79" s="21"/>
      <c r="Q79" s="19">
        <f t="shared" si="5"/>
        <v>1.8810434612582826E-2</v>
      </c>
      <c r="R79" s="19">
        <f t="shared" si="5"/>
        <v>0.11766598724527846</v>
      </c>
      <c r="S79" s="19">
        <f t="shared" si="5"/>
        <v>0</v>
      </c>
      <c r="T79" s="19">
        <f t="shared" si="6"/>
        <v>-4.7046236397849252E-2</v>
      </c>
      <c r="U79" s="19">
        <f t="shared" si="7"/>
        <v>0</v>
      </c>
      <c r="V79" s="19">
        <f t="shared" si="8"/>
        <v>0</v>
      </c>
    </row>
    <row r="80" spans="1:22" x14ac:dyDescent="0.25">
      <c r="A80" s="26">
        <f>Wellpath!E80</f>
        <v>7300</v>
      </c>
      <c r="B80" s="22">
        <v>0</v>
      </c>
      <c r="C80" s="22">
        <v>0</v>
      </c>
      <c r="D80" s="22">
        <f>IF(ABS(Wellpath!$L80)&lt;VerticalInc,"SING",((TAN((PI()/ 2) - Wellpath!$L80)) - TAN(Dip) * COS(Wellpath!$O80)) / GField)</f>
        <v>0.28272889373144988</v>
      </c>
      <c r="E80" s="20">
        <f>IF(D80="SING",(Wellpath!K81-Wellpath!K79)/2*Model!$W$8*(-SIN(Wellpath!M80)) / GField,Model!$W$8*((drdp!B80+drdp!K80)*'ABXY-TI2S'!$B80+(drdp!E80+drdp!N80)*'ABXY-TI2S'!$C80+(drdp!H80+drdp!Q80)*'ABXY-TI2S'!$D80))</f>
        <v>-1.2663339697904213E-2</v>
      </c>
      <c r="F80" s="20">
        <f>IF(D80="SING",(Wellpath!K81-Wellpath!K79)/2*Model!$W$8*(COS(Wellpath!$M80) / GField),Model!$W$8*((drdp!C80+drdp!L80)*'ABXY-TI2S'!$B80+(drdp!F80+drdp!O80)*'ABXY-TI2S'!$C80+(drdp!I80+drdp!R80)*'ABXY-TI2S'!$D80))</f>
        <v>-1.177574148254781E-2</v>
      </c>
      <c r="G80" s="20">
        <f>IF(D80="SING",0,Model!$W$8*((drdp!D80+drdp!M80)*'ABXY-TI2S'!$B80+(drdp!G80+drdp!P80)*'ABXY-TI2S'!$C80+(drdp!J80+drdp!S80)*'ABXY-TI2S'!$D80))</f>
        <v>0</v>
      </c>
      <c r="H80" s="18">
        <f>IF(D80="SING",(Wellpath!K80-Wellpath!K79)/2*Model!$W$8*(-SIN(Wellpath!$M80) / GField),Model!$W$8*((drdp!B80)*'ABXY-TI2S'!$B80+(drdp!E80)*'ABXY-TI2S'!$C80+(drdp!H80)*'ABXY-TI2S'!$D80))</f>
        <v>-6.3316698489521064E-3</v>
      </c>
      <c r="I80" s="18">
        <f>IF(D80="SING",(Wellpath!K80-Wellpath!K79)/2*Model!$W$8*(COS(Wellpath!$M80) / GField),Model!$W$8*((drdp!C80)*'ABXY-TI2S'!$B80+(drdp!F80)*'ABXY-TI2S'!$C80+(drdp!I80)*'ABXY-TI2S'!$D80))</f>
        <v>-5.887870741273905E-3</v>
      </c>
      <c r="J80" s="18">
        <f>IF(D80="SING",0,Model!$W$8*((drdp!D80)*'ABXY-TI2S'!$B80+(drdp!G80)*'ABXY-TI2S'!$C80+(drdp!J80)*'ABXY-TI2S'!$D80))</f>
        <v>0</v>
      </c>
      <c r="K80" s="21">
        <f>SUM(E$3:E79)+H80</f>
        <v>-0.15007678191602777</v>
      </c>
      <c r="L80" s="21">
        <f>SUM(F$3:F79)+I80</f>
        <v>0.33212271660060233</v>
      </c>
      <c r="M80" s="21">
        <f>SUM(G$3:G79)+J80</f>
        <v>0</v>
      </c>
      <c r="N80" s="21"/>
      <c r="O80" s="21"/>
      <c r="P80" s="21"/>
      <c r="Q80" s="19">
        <f t="shared" si="5"/>
        <v>2.2523040470270962E-2</v>
      </c>
      <c r="R80" s="19">
        <f t="shared" si="5"/>
        <v>0.11030549888216401</v>
      </c>
      <c r="S80" s="19">
        <f t="shared" si="5"/>
        <v>0</v>
      </c>
      <c r="T80" s="19">
        <f t="shared" si="6"/>
        <v>-4.9843908508627292E-2</v>
      </c>
      <c r="U80" s="19">
        <f t="shared" si="7"/>
        <v>0</v>
      </c>
      <c r="V80" s="19">
        <f t="shared" si="8"/>
        <v>0</v>
      </c>
    </row>
    <row r="81" spans="1:22" x14ac:dyDescent="0.25">
      <c r="A81" s="26">
        <f>Wellpath!E81</f>
        <v>7400</v>
      </c>
      <c r="B81" s="22">
        <v>0</v>
      </c>
      <c r="C81" s="22">
        <v>0</v>
      </c>
      <c r="D81" s="22">
        <f>IF(ABS(Wellpath!$L81)&lt;VerticalInc,"SING",((TAN((PI()/ 2) - Wellpath!$L81)) - TAN(Dip) * COS(Wellpath!$O81)) / GField)</f>
        <v>0.2991249336941621</v>
      </c>
      <c r="E81" s="20">
        <f>IF(D81="SING",(Wellpath!K82-Wellpath!K80)/2*Model!$W$8*(-SIN(Wellpath!M81)) / GField,Model!$W$8*((drdp!B81+drdp!K81)*'ABXY-TI2S'!$B81+(drdp!E81+drdp!N81)*'ABXY-TI2S'!$C81+(drdp!H81+drdp!Q81)*'ABXY-TI2S'!$D81))</f>
        <v>-1.1826830291925317E-2</v>
      </c>
      <c r="F81" s="20">
        <f>IF(D81="SING",(Wellpath!K82-Wellpath!K80)/2*Model!$W$8*(COS(Wellpath!$M81) / GField),Model!$W$8*((drdp!C81+drdp!L81)*'ABXY-TI2S'!$B81+(drdp!F81+drdp!O81)*'ABXY-TI2S'!$C81+(drdp!I81+drdp!R81)*'ABXY-TI2S'!$D81))</f>
        <v>-1.3528724842066138E-2</v>
      </c>
      <c r="G81" s="20">
        <f>IF(D81="SING",0,Model!$W$8*((drdp!D81+drdp!M81)*'ABXY-TI2S'!$B81+(drdp!G81+drdp!P81)*'ABXY-TI2S'!$C81+(drdp!J81+drdp!S81)*'ABXY-TI2S'!$D81))</f>
        <v>0</v>
      </c>
      <c r="H81" s="18">
        <f>IF(D81="SING",(Wellpath!K81-Wellpath!K80)/2*Model!$W$8*(-SIN(Wellpath!$M81) / GField),Model!$W$8*((drdp!B81)*'ABXY-TI2S'!$B81+(drdp!E81)*'ABXY-TI2S'!$C81+(drdp!H81)*'ABXY-TI2S'!$D81))</f>
        <v>-5.9134151459626586E-3</v>
      </c>
      <c r="I81" s="18">
        <f>IF(D81="SING",(Wellpath!K81-Wellpath!K80)/2*Model!$W$8*(COS(Wellpath!$M81) / GField),Model!$W$8*((drdp!C81)*'ABXY-TI2S'!$B81+(drdp!F81)*'ABXY-TI2S'!$C81+(drdp!I81)*'ABXY-TI2S'!$D81))</f>
        <v>-6.764362421033069E-3</v>
      </c>
      <c r="J81" s="18">
        <f>IF(D81="SING",0,Model!$W$8*((drdp!D81)*'ABXY-TI2S'!$B81+(drdp!G81)*'ABXY-TI2S'!$C81+(drdp!J81)*'ABXY-TI2S'!$D81))</f>
        <v>0</v>
      </c>
      <c r="K81" s="21">
        <f>SUM(E$3:E80)+H81</f>
        <v>-0.16232186691094252</v>
      </c>
      <c r="L81" s="21">
        <f>SUM(F$3:F80)+I81</f>
        <v>0.31947048343829537</v>
      </c>
      <c r="M81" s="21">
        <f>SUM(G$3:G80)+J81</f>
        <v>0</v>
      </c>
      <c r="N81" s="21"/>
      <c r="O81" s="21"/>
      <c r="P81" s="21"/>
      <c r="Q81" s="19">
        <f t="shared" si="5"/>
        <v>2.6348388477453737E-2</v>
      </c>
      <c r="R81" s="19">
        <f t="shared" si="5"/>
        <v>0.10206138978829815</v>
      </c>
      <c r="S81" s="19">
        <f t="shared" si="5"/>
        <v>0</v>
      </c>
      <c r="T81" s="19">
        <f t="shared" si="6"/>
        <v>-5.1857045294645451E-2</v>
      </c>
      <c r="U81" s="19">
        <f t="shared" si="7"/>
        <v>0</v>
      </c>
      <c r="V81" s="19">
        <f t="shared" si="8"/>
        <v>0</v>
      </c>
    </row>
    <row r="82" spans="1:22" x14ac:dyDescent="0.25">
      <c r="A82" s="26">
        <f>Wellpath!E82</f>
        <v>7500</v>
      </c>
      <c r="B82" s="22">
        <v>0</v>
      </c>
      <c r="C82" s="22">
        <v>0</v>
      </c>
      <c r="D82" s="22">
        <f>IF(ABS(Wellpath!$L82)&lt;VerticalInc,"SING",((TAN((PI()/ 2) - Wellpath!$L82)) - TAN(Dip) * COS(Wellpath!$O82)) / GField)</f>
        <v>0.31259019258786475</v>
      </c>
      <c r="E82" s="20">
        <f>IF(D82="SING",(Wellpath!K83-Wellpath!K81)/2*Model!$W$8*(-SIN(Wellpath!M82)) / GField,Model!$W$8*((drdp!B82+drdp!K82)*'ABXY-TI2S'!$B82+(drdp!E82+drdp!N82)*'ABXY-TI2S'!$C82+(drdp!H82+drdp!Q82)*'ABXY-TI2S'!$D82))</f>
        <v>-1.0686337535414309E-2</v>
      </c>
      <c r="F82" s="20">
        <f>IF(D82="SING",(Wellpath!K83-Wellpath!K81)/2*Model!$W$8*(COS(Wellpath!$M82) / GField),Model!$W$8*((drdp!C82+drdp!L82)*'ABXY-TI2S'!$B82+(drdp!F82+drdp!O82)*'ABXY-TI2S'!$C82+(drdp!I82+drdp!R82)*'ABXY-TI2S'!$D82))</f>
        <v>-1.5222056181170064E-2</v>
      </c>
      <c r="G82" s="20">
        <f>IF(D82="SING",0,Model!$W$8*((drdp!D82+drdp!M82)*'ABXY-TI2S'!$B82+(drdp!G82+drdp!P82)*'ABXY-TI2S'!$C82+(drdp!J82+drdp!S82)*'ABXY-TI2S'!$D82))</f>
        <v>0</v>
      </c>
      <c r="H82" s="18">
        <f>IF(D82="SING",(Wellpath!K82-Wellpath!K81)/2*Model!$W$8*(-SIN(Wellpath!$M82) / GField),Model!$W$8*((drdp!B82)*'ABXY-TI2S'!$B82+(drdp!E82)*'ABXY-TI2S'!$C82+(drdp!H82)*'ABXY-TI2S'!$D82))</f>
        <v>-5.3431687677071545E-3</v>
      </c>
      <c r="I82" s="18">
        <f>IF(D82="SING",(Wellpath!K82-Wellpath!K81)/2*Model!$W$8*(COS(Wellpath!$M82) / GField),Model!$W$8*((drdp!C82)*'ABXY-TI2S'!$B82+(drdp!F82)*'ABXY-TI2S'!$C82+(drdp!I82)*'ABXY-TI2S'!$D82))</f>
        <v>-7.6110280905850322E-3</v>
      </c>
      <c r="J82" s="18">
        <f>IF(D82="SING",0,Model!$W$8*((drdp!D82)*'ABXY-TI2S'!$B82+(drdp!G82)*'ABXY-TI2S'!$C82+(drdp!J82)*'ABXY-TI2S'!$D82))</f>
        <v>0</v>
      </c>
      <c r="K82" s="21">
        <f>SUM(E$3:E81)+H82</f>
        <v>-0.17357845082461235</v>
      </c>
      <c r="L82" s="21">
        <f>SUM(F$3:F81)+I82</f>
        <v>0.30509509292667725</v>
      </c>
      <c r="M82" s="21">
        <f>SUM(G$3:G81)+J82</f>
        <v>0</v>
      </c>
      <c r="N82" s="21"/>
      <c r="O82" s="21"/>
      <c r="P82" s="21"/>
      <c r="Q82" s="19">
        <f t="shared" si="5"/>
        <v>3.0129478590672366E-2</v>
      </c>
      <c r="R82" s="19">
        <f t="shared" si="5"/>
        <v>9.3083015727937826E-2</v>
      </c>
      <c r="S82" s="19">
        <f t="shared" si="5"/>
        <v>0</v>
      </c>
      <c r="T82" s="19">
        <f t="shared" si="6"/>
        <v>-5.2957933584403781E-2</v>
      </c>
      <c r="U82" s="19">
        <f t="shared" si="7"/>
        <v>0</v>
      </c>
      <c r="V82" s="19">
        <f t="shared" si="8"/>
        <v>0</v>
      </c>
    </row>
    <row r="83" spans="1:22" x14ac:dyDescent="0.25">
      <c r="A83" s="26">
        <f>Wellpath!E83</f>
        <v>7600</v>
      </c>
      <c r="B83" s="22">
        <v>0</v>
      </c>
      <c r="C83" s="22">
        <v>0</v>
      </c>
      <c r="D83" s="22">
        <f>IF(ABS(Wellpath!$L83)&lt;VerticalInc,"SING",((TAN((PI()/ 2) - Wellpath!$L83)) - TAN(Dip) * COS(Wellpath!$O83)) / GField)</f>
        <v>0.32267851402130038</v>
      </c>
      <c r="E83" s="20">
        <f>IF(D83="SING",(Wellpath!K84-Wellpath!K82)/2*Model!$W$8*(-SIN(Wellpath!M83)) / GField,Model!$W$8*((drdp!B83+drdp!K83)*'ABXY-TI2S'!$B83+(drdp!E83+drdp!N83)*'ABXY-TI2S'!$C83+(drdp!H83+drdp!Q83)*'ABXY-TI2S'!$D83))</f>
        <v>-9.272743615083668E-3</v>
      </c>
      <c r="F83" s="20">
        <f>IF(D83="SING",(Wellpath!K84-Wellpath!K82)/2*Model!$W$8*(COS(Wellpath!$M83) / GField),Model!$W$8*((drdp!C83+drdp!L83)*'ABXY-TI2S'!$B83+(drdp!F83+drdp!O83)*'ABXY-TI2S'!$C83+(drdp!I83+drdp!R83)*'ABXY-TI2S'!$D83))</f>
        <v>-1.678369641928867E-2</v>
      </c>
      <c r="G83" s="20">
        <f>IF(D83="SING",0,Model!$W$8*((drdp!D83+drdp!M83)*'ABXY-TI2S'!$B83+(drdp!G83+drdp!P83)*'ABXY-TI2S'!$C83+(drdp!J83+drdp!S83)*'ABXY-TI2S'!$D83))</f>
        <v>0</v>
      </c>
      <c r="H83" s="18">
        <f>IF(D83="SING",(Wellpath!K83-Wellpath!K82)/2*Model!$W$8*(-SIN(Wellpath!$M83) / GField),Model!$W$8*((drdp!B83)*'ABXY-TI2S'!$B83+(drdp!E83)*'ABXY-TI2S'!$C83+(drdp!H83)*'ABXY-TI2S'!$D83))</f>
        <v>-4.636371807541834E-3</v>
      </c>
      <c r="I83" s="18">
        <f>IF(D83="SING",(Wellpath!K83-Wellpath!K82)/2*Model!$W$8*(COS(Wellpath!$M83) / GField),Model!$W$8*((drdp!C83)*'ABXY-TI2S'!$B83+(drdp!F83)*'ABXY-TI2S'!$C83+(drdp!I83)*'ABXY-TI2S'!$D83))</f>
        <v>-8.3918482096443352E-3</v>
      </c>
      <c r="J83" s="18">
        <f>IF(D83="SING",0,Model!$W$8*((drdp!D83)*'ABXY-TI2S'!$B83+(drdp!G83)*'ABXY-TI2S'!$C83+(drdp!J83)*'ABXY-TI2S'!$D83))</f>
        <v>0</v>
      </c>
      <c r="K83" s="21">
        <f>SUM(E$3:E82)+H83</f>
        <v>-0.18355799139986134</v>
      </c>
      <c r="L83" s="21">
        <f>SUM(F$3:F82)+I83</f>
        <v>0.28909221662644791</v>
      </c>
      <c r="M83" s="21">
        <f>SUM(G$3:G82)+J83</f>
        <v>0</v>
      </c>
      <c r="N83" s="21"/>
      <c r="O83" s="21"/>
      <c r="P83" s="21"/>
      <c r="Q83" s="19">
        <f t="shared" si="5"/>
        <v>3.369353620675157E-2</v>
      </c>
      <c r="R83" s="19">
        <f t="shared" si="5"/>
        <v>8.3574309713993086E-2</v>
      </c>
      <c r="S83" s="19">
        <f t="shared" si="5"/>
        <v>0</v>
      </c>
      <c r="T83" s="19">
        <f t="shared" si="6"/>
        <v>-5.3065186613284375E-2</v>
      </c>
      <c r="U83" s="19">
        <f t="shared" si="7"/>
        <v>0</v>
      </c>
      <c r="V83" s="19">
        <f t="shared" si="8"/>
        <v>0</v>
      </c>
    </row>
    <row r="84" spans="1:22" x14ac:dyDescent="0.25">
      <c r="A84" s="26">
        <f>Wellpath!E84</f>
        <v>7700</v>
      </c>
      <c r="B84" s="22">
        <v>0</v>
      </c>
      <c r="C84" s="22">
        <v>0</v>
      </c>
      <c r="D84" s="22">
        <f>IF(ABS(Wellpath!$L84)&lt;VerticalInc,"SING",((TAN((PI()/ 2) - Wellpath!$L84)) - TAN(Dip) * COS(Wellpath!$O84)) / GField)</f>
        <v>0.32894994406515271</v>
      </c>
      <c r="E84" s="20">
        <f>IF(D84="SING",(Wellpath!K85-Wellpath!K83)/2*Model!$W$8*(-SIN(Wellpath!M84)) / GField,Model!$W$8*((drdp!B84+drdp!K84)*'ABXY-TI2S'!$B84+(drdp!E84+drdp!N84)*'ABXY-TI2S'!$C84+(drdp!H84+drdp!Q84)*'ABXY-TI2S'!$D84))</f>
        <v>-7.6372939270458679E-3</v>
      </c>
      <c r="F84" s="20">
        <f>IF(D84="SING",(Wellpath!K85-Wellpath!K83)/2*Model!$W$8*(COS(Wellpath!$M84) / GField),Model!$W$8*((drdp!C84+drdp!L84)*'ABXY-TI2S'!$B84+(drdp!F84+drdp!O84)*'ABXY-TI2S'!$C84+(drdp!I84+drdp!R84)*'ABXY-TI2S'!$D84))</f>
        <v>-1.8159531555085335E-2</v>
      </c>
      <c r="G84" s="20">
        <f>IF(D84="SING",0,Model!$W$8*((drdp!D84+drdp!M84)*'ABXY-TI2S'!$B84+(drdp!G84+drdp!P84)*'ABXY-TI2S'!$C84+(drdp!J84+drdp!S84)*'ABXY-TI2S'!$D84))</f>
        <v>0</v>
      </c>
      <c r="H84" s="18">
        <f>IF(D84="SING",(Wellpath!K84-Wellpath!K83)/2*Model!$W$8*(-SIN(Wellpath!$M84) / GField),Model!$W$8*((drdp!B84)*'ABXY-TI2S'!$B84+(drdp!E84)*'ABXY-TI2S'!$C84+(drdp!H84)*'ABXY-TI2S'!$D84))</f>
        <v>-3.8186469635229339E-3</v>
      </c>
      <c r="I84" s="18">
        <f>IF(D84="SING",(Wellpath!K84-Wellpath!K83)/2*Model!$W$8*(COS(Wellpath!$M84) / GField),Model!$W$8*((drdp!C84)*'ABXY-TI2S'!$B84+(drdp!F84)*'ABXY-TI2S'!$C84+(drdp!I84)*'ABXY-TI2S'!$D84))</f>
        <v>-9.0797657775426675E-3</v>
      </c>
      <c r="J84" s="18">
        <f>IF(D84="SING",0,Model!$W$8*((drdp!D84)*'ABXY-TI2S'!$B84+(drdp!G84)*'ABXY-TI2S'!$C84+(drdp!J84)*'ABXY-TI2S'!$D84))</f>
        <v>0</v>
      </c>
      <c r="K84" s="21">
        <f>SUM(E$3:E83)+H84</f>
        <v>-0.19201301017092612</v>
      </c>
      <c r="L84" s="21">
        <f>SUM(F$3:F83)+I84</f>
        <v>0.27162060263926091</v>
      </c>
      <c r="M84" s="21">
        <f>SUM(G$3:G83)+J84</f>
        <v>0</v>
      </c>
      <c r="N84" s="21"/>
      <c r="O84" s="21"/>
      <c r="P84" s="21"/>
      <c r="Q84" s="19">
        <f t="shared" si="5"/>
        <v>3.6868996074900177E-2</v>
      </c>
      <c r="R84" s="19">
        <f t="shared" si="5"/>
        <v>7.3777751778115269E-2</v>
      </c>
      <c r="S84" s="19">
        <f t="shared" si="5"/>
        <v>0</v>
      </c>
      <c r="T84" s="19">
        <f t="shared" si="6"/>
        <v>-5.2154689537205486E-2</v>
      </c>
      <c r="U84" s="19">
        <f t="shared" si="7"/>
        <v>0</v>
      </c>
      <c r="V84" s="19">
        <f t="shared" si="8"/>
        <v>0</v>
      </c>
    </row>
    <row r="85" spans="1:22" x14ac:dyDescent="0.25">
      <c r="A85" s="26">
        <f>Wellpath!E85</f>
        <v>7800</v>
      </c>
      <c r="B85" s="22">
        <v>0</v>
      </c>
      <c r="C85" s="22">
        <v>0</v>
      </c>
      <c r="D85" s="22">
        <f>IF(ABS(Wellpath!$L85)&lt;VerticalInc,"SING",((TAN((PI()/ 2) - Wellpath!$L85)) - TAN(Dip) * COS(Wellpath!$O85)) / GField)</f>
        <v>0.33150285406490665</v>
      </c>
      <c r="E85" s="20">
        <f>IF(D85="SING",(Wellpath!K86-Wellpath!K84)/2*Model!$W$8*(-SIN(Wellpath!M85)) / GField,Model!$W$8*((drdp!B85+drdp!K85)*'ABXY-TI2S'!$B85+(drdp!E85+drdp!N85)*'ABXY-TI2S'!$C85+(drdp!H85+drdp!Q85)*'ABXY-TI2S'!$D85))</f>
        <v>-5.8403871485646309E-3</v>
      </c>
      <c r="F85" s="20">
        <f>IF(D85="SING",(Wellpath!K86-Wellpath!K84)/2*Model!$W$8*(COS(Wellpath!$M85) / GField),Model!$W$8*((drdp!C85+drdp!L85)*'ABXY-TI2S'!$B85+(drdp!F85+drdp!O85)*'ABXY-TI2S'!$C85+(drdp!I85+drdp!R85)*'ABXY-TI2S'!$D85))</f>
        <v>-1.9307753150027408E-2</v>
      </c>
      <c r="G85" s="20">
        <f>IF(D85="SING",0,Model!$W$8*((drdp!D85+drdp!M85)*'ABXY-TI2S'!$B85+(drdp!G85+drdp!P85)*'ABXY-TI2S'!$C85+(drdp!J85+drdp!S85)*'ABXY-TI2S'!$D85))</f>
        <v>0</v>
      </c>
      <c r="H85" s="18">
        <f>IF(D85="SING",(Wellpath!K85-Wellpath!K84)/2*Model!$W$8*(-SIN(Wellpath!$M85) / GField),Model!$W$8*((drdp!B85)*'ABXY-TI2S'!$B85+(drdp!E85)*'ABXY-TI2S'!$C85+(drdp!H85)*'ABXY-TI2S'!$D85))</f>
        <v>-2.9201935742823155E-3</v>
      </c>
      <c r="I85" s="18">
        <f>IF(D85="SING",(Wellpath!K85-Wellpath!K84)/2*Model!$W$8*(COS(Wellpath!$M85) / GField),Model!$W$8*((drdp!C85)*'ABXY-TI2S'!$B85+(drdp!F85)*'ABXY-TI2S'!$C85+(drdp!I85)*'ABXY-TI2S'!$D85))</f>
        <v>-9.6538765750137038E-3</v>
      </c>
      <c r="J85" s="18">
        <f>IF(D85="SING",0,Model!$W$8*((drdp!D85)*'ABXY-TI2S'!$B85+(drdp!G85)*'ABXY-TI2S'!$C85+(drdp!J85)*'ABXY-TI2S'!$D85))</f>
        <v>0</v>
      </c>
      <c r="K85" s="21">
        <f>SUM(E$3:E84)+H85</f>
        <v>-0.19875185070873136</v>
      </c>
      <c r="L85" s="21">
        <f>SUM(F$3:F84)+I85</f>
        <v>0.25288696028670454</v>
      </c>
      <c r="M85" s="21">
        <f>SUM(G$3:G84)+J85</f>
        <v>0</v>
      </c>
      <c r="N85" s="21"/>
      <c r="O85" s="21"/>
      <c r="P85" s="21"/>
      <c r="Q85" s="19">
        <f t="shared" si="5"/>
        <v>3.9502298160145839E-2</v>
      </c>
      <c r="R85" s="19">
        <f t="shared" si="5"/>
        <v>6.395181468304928E-2</v>
      </c>
      <c r="S85" s="19">
        <f t="shared" si="5"/>
        <v>0</v>
      </c>
      <c r="T85" s="19">
        <f t="shared" si="6"/>
        <v>-5.0261751377087979E-2</v>
      </c>
      <c r="U85" s="19">
        <f t="shared" si="7"/>
        <v>0</v>
      </c>
      <c r="V85" s="19">
        <f t="shared" si="8"/>
        <v>0</v>
      </c>
    </row>
    <row r="86" spans="1:22" x14ac:dyDescent="0.25">
      <c r="A86" s="26">
        <f>Wellpath!E86</f>
        <v>7900</v>
      </c>
      <c r="B86" s="22">
        <v>0</v>
      </c>
      <c r="C86" s="22">
        <v>0</v>
      </c>
      <c r="D86" s="22">
        <f>IF(ABS(Wellpath!$L86)&lt;VerticalInc,"SING",((TAN((PI()/ 2) - Wellpath!$L86)) - TAN(Dip) * COS(Wellpath!$O86)) / GField)</f>
        <v>0.33061985513935116</v>
      </c>
      <c r="E86" s="20">
        <f>IF(D86="SING",(Wellpath!K87-Wellpath!K85)/2*Model!$W$8*(-SIN(Wellpath!M86)) / GField,Model!$W$8*((drdp!B86+drdp!K86)*'ABXY-TI2S'!$B86+(drdp!E86+drdp!N86)*'ABXY-TI2S'!$C86+(drdp!H86+drdp!Q86)*'ABXY-TI2S'!$D86))</f>
        <v>-3.9596567235102211E-3</v>
      </c>
      <c r="F86" s="20">
        <f>IF(D86="SING",(Wellpath!K87-Wellpath!K85)/2*Model!$W$8*(COS(Wellpath!$M86) / GField),Model!$W$8*((drdp!C86+drdp!L86)*'ABXY-TI2S'!$B86+(drdp!F86+drdp!O86)*'ABXY-TI2S'!$C86+(drdp!I86+drdp!R86)*'ABXY-TI2S'!$D86))</f>
        <v>-2.0201201098710275E-2</v>
      </c>
      <c r="G86" s="20">
        <f>IF(D86="SING",0,Model!$W$8*((drdp!D86+drdp!M86)*'ABXY-TI2S'!$B86+(drdp!G86+drdp!P86)*'ABXY-TI2S'!$C86+(drdp!J86+drdp!S86)*'ABXY-TI2S'!$D86))</f>
        <v>0</v>
      </c>
      <c r="H86" s="18">
        <f>IF(D86="SING",(Wellpath!K86-Wellpath!K85)/2*Model!$W$8*(-SIN(Wellpath!$M86) / GField),Model!$W$8*((drdp!B86)*'ABXY-TI2S'!$B86+(drdp!E86)*'ABXY-TI2S'!$C86+(drdp!H86)*'ABXY-TI2S'!$D86))</f>
        <v>-1.9798283617551106E-3</v>
      </c>
      <c r="I86" s="18">
        <f>IF(D86="SING",(Wellpath!K86-Wellpath!K85)/2*Model!$W$8*(COS(Wellpath!$M86) / GField),Model!$W$8*((drdp!C86)*'ABXY-TI2S'!$B86+(drdp!F86)*'ABXY-TI2S'!$C86+(drdp!I86)*'ABXY-TI2S'!$D86))</f>
        <v>-1.0100600549355137E-2</v>
      </c>
      <c r="J86" s="18">
        <f>IF(D86="SING",0,Model!$W$8*((drdp!D86)*'ABXY-TI2S'!$B86+(drdp!G86)*'ABXY-TI2S'!$C86+(drdp!J86)*'ABXY-TI2S'!$D86))</f>
        <v>0</v>
      </c>
      <c r="K86" s="21">
        <f>SUM(E$3:E85)+H86</f>
        <v>-0.20365187264476881</v>
      </c>
      <c r="L86" s="21">
        <f>SUM(F$3:F85)+I86</f>
        <v>0.2331324831623357</v>
      </c>
      <c r="M86" s="21">
        <f>SUM(G$3:G85)+J86</f>
        <v>0</v>
      </c>
      <c r="N86" s="21"/>
      <c r="O86" s="21"/>
      <c r="P86" s="21"/>
      <c r="Q86" s="19">
        <f t="shared" si="5"/>
        <v>4.1474085231721136E-2</v>
      </c>
      <c r="R86" s="19">
        <f t="shared" si="5"/>
        <v>5.4350754705436738E-2</v>
      </c>
      <c r="S86" s="19">
        <f t="shared" si="5"/>
        <v>0</v>
      </c>
      <c r="T86" s="19">
        <f t="shared" si="6"/>
        <v>-4.7477866770334699E-2</v>
      </c>
      <c r="U86" s="19">
        <f t="shared" si="7"/>
        <v>0</v>
      </c>
      <c r="V86" s="19">
        <f t="shared" si="8"/>
        <v>0</v>
      </c>
    </row>
    <row r="87" spans="1:22" x14ac:dyDescent="0.25">
      <c r="A87" s="26">
        <f>Wellpath!E87</f>
        <v>8000</v>
      </c>
      <c r="B87" s="22">
        <v>0</v>
      </c>
      <c r="C87" s="22">
        <v>0</v>
      </c>
      <c r="D87" s="22">
        <f>IF(ABS(Wellpath!$L87)&lt;VerticalInc,"SING",((TAN((PI()/ 2) - Wellpath!$L87)) - TAN(Dip) * COS(Wellpath!$O87)) / GField)</f>
        <v>0.32664920920495405</v>
      </c>
      <c r="E87" s="20">
        <f>IF(D87="SING",(Wellpath!K88-Wellpath!K86)/2*Model!$W$8*(-SIN(Wellpath!M87)) / GField,Model!$W$8*((drdp!B87+drdp!K87)*'ABXY-TI2S'!$B87+(drdp!E87+drdp!N87)*'ABXY-TI2S'!$C87+(drdp!H87+drdp!Q87)*'ABXY-TI2S'!$D87))</f>
        <v>-2.0620327373796232E-3</v>
      </c>
      <c r="F87" s="20">
        <f>IF(D87="SING",(Wellpath!K88-Wellpath!K86)/2*Model!$W$8*(COS(Wellpath!$M87) / GField),Model!$W$8*((drdp!C87+drdp!L87)*'ABXY-TI2S'!$B87+(drdp!F87+drdp!O87)*'ABXY-TI2S'!$C87+(drdp!I87+drdp!R87)*'ABXY-TI2S'!$D87))</f>
        <v>-2.0842932540700021E-2</v>
      </c>
      <c r="G87" s="20">
        <f>IF(D87="SING",0,Model!$W$8*((drdp!D87+drdp!M87)*'ABXY-TI2S'!$B87+(drdp!G87+drdp!P87)*'ABXY-TI2S'!$C87+(drdp!J87+drdp!S87)*'ABXY-TI2S'!$D87))</f>
        <v>0</v>
      </c>
      <c r="H87" s="18">
        <f>IF(D87="SING",(Wellpath!K87-Wellpath!K86)/2*Model!$W$8*(-SIN(Wellpath!$M87) / GField),Model!$W$8*((drdp!B87)*'ABXY-TI2S'!$B87+(drdp!E87)*'ABXY-TI2S'!$C87+(drdp!H87)*'ABXY-TI2S'!$D87))</f>
        <v>-1.0310163686898116E-3</v>
      </c>
      <c r="I87" s="18">
        <f>IF(D87="SING",(Wellpath!K87-Wellpath!K86)/2*Model!$W$8*(COS(Wellpath!$M87) / GField),Model!$W$8*((drdp!C87)*'ABXY-TI2S'!$B87+(drdp!F87)*'ABXY-TI2S'!$C87+(drdp!I87)*'ABXY-TI2S'!$D87))</f>
        <v>-1.042146627035001E-2</v>
      </c>
      <c r="J87" s="18">
        <f>IF(D87="SING",0,Model!$W$8*((drdp!D87)*'ABXY-TI2S'!$B87+(drdp!G87)*'ABXY-TI2S'!$C87+(drdp!J87)*'ABXY-TI2S'!$D87))</f>
        <v>0</v>
      </c>
      <c r="K87" s="21">
        <f>SUM(E$3:E86)+H87</f>
        <v>-0.20666271737521374</v>
      </c>
      <c r="L87" s="21">
        <f>SUM(F$3:F86)+I87</f>
        <v>0.21261041634263056</v>
      </c>
      <c r="M87" s="21">
        <f>SUM(G$3:G86)+J87</f>
        <v>0</v>
      </c>
      <c r="N87" s="21"/>
      <c r="O87" s="21"/>
      <c r="P87" s="21"/>
      <c r="Q87" s="19">
        <f t="shared" si="5"/>
        <v>4.2709478752907475E-2</v>
      </c>
      <c r="R87" s="19">
        <f t="shared" si="5"/>
        <v>4.5203189137386711E-2</v>
      </c>
      <c r="S87" s="19">
        <f t="shared" si="5"/>
        <v>0</v>
      </c>
      <c r="T87" s="19">
        <f t="shared" si="6"/>
        <v>-4.3938646383643587E-2</v>
      </c>
      <c r="U87" s="19">
        <f t="shared" si="7"/>
        <v>0</v>
      </c>
      <c r="V87" s="19">
        <f t="shared" si="8"/>
        <v>0</v>
      </c>
    </row>
    <row r="88" spans="1:22" x14ac:dyDescent="0.25">
      <c r="A88" s="26">
        <f>Wellpath!E88</f>
        <v>8100</v>
      </c>
      <c r="B88" s="22">
        <v>0</v>
      </c>
      <c r="C88" s="22">
        <v>0</v>
      </c>
      <c r="D88" s="22">
        <f>IF(ABS(Wellpath!$L88)&lt;VerticalInc,"SING",((TAN((PI()/ 2) - Wellpath!$L88)) - TAN(Dip) * COS(Wellpath!$O88)) / GField)</f>
        <v>0.32023104507969996</v>
      </c>
      <c r="E88" s="20">
        <f>IF(D88="SING",(Wellpath!K89-Wellpath!K87)/2*Model!$W$8*(-SIN(Wellpath!M88)) / GField,Model!$W$8*((drdp!B88+drdp!K88)*'ABXY-TI2S'!$B88+(drdp!E88+drdp!N88)*'ABXY-TI2S'!$C88+(drdp!H88+drdp!Q88)*'ABXY-TI2S'!$D88))</f>
        <v>-2.0024491163565363E-4</v>
      </c>
      <c r="F88" s="20">
        <f>IF(D88="SING",(Wellpath!K89-Wellpath!K87)/2*Model!$W$8*(COS(Wellpath!$M88) / GField),Model!$W$8*((drdp!C88+drdp!L88)*'ABXY-TI2S'!$B88+(drdp!F88+drdp!O88)*'ABXY-TI2S'!$C88+(drdp!I88+drdp!R88)*'ABXY-TI2S'!$D88))</f>
        <v>-2.1246015918874105E-2</v>
      </c>
      <c r="G88" s="20">
        <f>IF(D88="SING",0,Model!$W$8*((drdp!D88+drdp!M88)*'ABXY-TI2S'!$B88+(drdp!G88+drdp!P88)*'ABXY-TI2S'!$C88+(drdp!J88+drdp!S88)*'ABXY-TI2S'!$D88))</f>
        <v>0</v>
      </c>
      <c r="H88" s="18">
        <f>IF(D88="SING",(Wellpath!K88-Wellpath!K87)/2*Model!$W$8*(-SIN(Wellpath!$M88) / GField),Model!$W$8*((drdp!B88)*'ABXY-TI2S'!$B88+(drdp!E88)*'ABXY-TI2S'!$C88+(drdp!H88)*'ABXY-TI2S'!$D88))</f>
        <v>-1.0012245581782682E-4</v>
      </c>
      <c r="I88" s="18">
        <f>IF(D88="SING",(Wellpath!K88-Wellpath!K87)/2*Model!$W$8*(COS(Wellpath!$M88) / GField),Model!$W$8*((drdp!C88)*'ABXY-TI2S'!$B88+(drdp!F88)*'ABXY-TI2S'!$C88+(drdp!I88)*'ABXY-TI2S'!$D88))</f>
        <v>-1.0623007959437053E-2</v>
      </c>
      <c r="J88" s="18">
        <f>IF(D88="SING",0,Model!$W$8*((drdp!D88)*'ABXY-TI2S'!$B88+(drdp!G88)*'ABXY-TI2S'!$C88+(drdp!J88)*'ABXY-TI2S'!$D88))</f>
        <v>0</v>
      </c>
      <c r="K88" s="21">
        <f>SUM(E$3:E87)+H88</f>
        <v>-0.20779385619972138</v>
      </c>
      <c r="L88" s="21">
        <f>SUM(F$3:F87)+I88</f>
        <v>0.1915659421128435</v>
      </c>
      <c r="M88" s="21">
        <f>SUM(G$3:G87)+J88</f>
        <v>0</v>
      </c>
      <c r="N88" s="21"/>
      <c r="O88" s="21"/>
      <c r="P88" s="21"/>
      <c r="Q88" s="19">
        <f t="shared" si="5"/>
        <v>4.3178286674350488E-2</v>
      </c>
      <c r="R88" s="19">
        <f t="shared" si="5"/>
        <v>3.6697510177581306E-2</v>
      </c>
      <c r="S88" s="19">
        <f t="shared" si="5"/>
        <v>0</v>
      </c>
      <c r="T88" s="19">
        <f t="shared" si="6"/>
        <v>-3.9806225828160353E-2</v>
      </c>
      <c r="U88" s="19">
        <f t="shared" si="7"/>
        <v>0</v>
      </c>
      <c r="V88" s="19">
        <f t="shared" si="8"/>
        <v>0</v>
      </c>
    </row>
    <row r="89" spans="1:22" x14ac:dyDescent="0.25">
      <c r="A89" s="26">
        <f>Wellpath!E89</f>
        <v>8200</v>
      </c>
      <c r="B89" s="22">
        <v>0</v>
      </c>
      <c r="C89" s="22">
        <v>0</v>
      </c>
      <c r="D89" s="22">
        <f>IF(ABS(Wellpath!$L89)&lt;VerticalInc,"SING",((TAN((PI()/ 2) - Wellpath!$L89)) - TAN(Dip) * COS(Wellpath!$O89)) / GField)</f>
        <v>0.3119920230263129</v>
      </c>
      <c r="E89" s="20">
        <f>IF(D89="SING",(Wellpath!K90-Wellpath!K88)/2*Model!$W$8*(-SIN(Wellpath!M89)) / GField,Model!$W$8*((drdp!B89+drdp!K89)*'ABXY-TI2S'!$B89+(drdp!E89+drdp!N89)*'ABXY-TI2S'!$C89+(drdp!H89+drdp!Q89)*'ABXY-TI2S'!$D89))</f>
        <v>1.5813886561122123E-3</v>
      </c>
      <c r="F89" s="20">
        <f>IF(D89="SING",(Wellpath!K90-Wellpath!K88)/2*Model!$W$8*(COS(Wellpath!$M89) / GField),Model!$W$8*((drdp!C89+drdp!L89)*'ABXY-TI2S'!$B89+(drdp!F89+drdp!O89)*'ABXY-TI2S'!$C89+(drdp!I89+drdp!R89)*'ABXY-TI2S'!$D89))</f>
        <v>-2.1431989714927029E-2</v>
      </c>
      <c r="G89" s="20">
        <f>IF(D89="SING",0,Model!$W$8*((drdp!D89+drdp!M89)*'ABXY-TI2S'!$B89+(drdp!G89+drdp!P89)*'ABXY-TI2S'!$C89+(drdp!J89+drdp!S89)*'ABXY-TI2S'!$D89))</f>
        <v>0</v>
      </c>
      <c r="H89" s="18">
        <f>IF(D89="SING",(Wellpath!K89-Wellpath!K88)/2*Model!$W$8*(-SIN(Wellpath!$M89) / GField),Model!$W$8*((drdp!B89)*'ABXY-TI2S'!$B89+(drdp!E89)*'ABXY-TI2S'!$C89+(drdp!H89)*'ABXY-TI2S'!$D89))</f>
        <v>7.9069432805610614E-4</v>
      </c>
      <c r="I89" s="18">
        <f>IF(D89="SING",(Wellpath!K89-Wellpath!K88)/2*Model!$W$8*(COS(Wellpath!$M89) / GField),Model!$W$8*((drdp!C89)*'ABXY-TI2S'!$B89+(drdp!F89)*'ABXY-TI2S'!$C89+(drdp!I89)*'ABXY-TI2S'!$D89))</f>
        <v>-1.0715994857463515E-2</v>
      </c>
      <c r="J89" s="18">
        <f>IF(D89="SING",0,Model!$W$8*((drdp!D89)*'ABXY-TI2S'!$B89+(drdp!G89)*'ABXY-TI2S'!$C89+(drdp!J89)*'ABXY-TI2S'!$D89))</f>
        <v>0</v>
      </c>
      <c r="K89" s="21">
        <f>SUM(E$3:E88)+H89</f>
        <v>-0.20710328432748307</v>
      </c>
      <c r="L89" s="21">
        <f>SUM(F$3:F88)+I89</f>
        <v>0.17022693929594293</v>
      </c>
      <c r="M89" s="21">
        <f>SUM(G$3:G88)+J89</f>
        <v>0</v>
      </c>
      <c r="N89" s="21"/>
      <c r="O89" s="21"/>
      <c r="P89" s="21"/>
      <c r="Q89" s="19">
        <f t="shared" si="5"/>
        <v>4.2891770379230296E-2</v>
      </c>
      <c r="R89" s="19">
        <f t="shared" si="5"/>
        <v>2.8977210862064638E-2</v>
      </c>
      <c r="S89" s="19">
        <f t="shared" si="5"/>
        <v>0</v>
      </c>
      <c r="T89" s="19">
        <f t="shared" si="6"/>
        <v>-3.5254558209204867E-2</v>
      </c>
      <c r="U89" s="19">
        <f t="shared" si="7"/>
        <v>0</v>
      </c>
      <c r="V89" s="19">
        <f t="shared" si="8"/>
        <v>0</v>
      </c>
    </row>
    <row r="90" spans="1:22" x14ac:dyDescent="0.25">
      <c r="A90" s="26">
        <f>Wellpath!E90</f>
        <v>8300</v>
      </c>
      <c r="B90" s="22">
        <v>0</v>
      </c>
      <c r="C90" s="22">
        <v>0</v>
      </c>
      <c r="D90" s="22">
        <f>IF(ABS(Wellpath!$L90)&lt;VerticalInc,"SING",((TAN((PI()/ 2) - Wellpath!$L90)) - TAN(Dip) * COS(Wellpath!$O90)) / GField)</f>
        <v>0.30244926961847418</v>
      </c>
      <c r="E90" s="20">
        <f>IF(D90="SING",(Wellpath!K91-Wellpath!K89)/2*Model!$W$8*(-SIN(Wellpath!M90)) / GField,Model!$W$8*((drdp!B90+drdp!K90)*'ABXY-TI2S'!$B90+(drdp!E90+drdp!N90)*'ABXY-TI2S'!$C90+(drdp!H90+drdp!Q90)*'ABXY-TI2S'!$D90))</f>
        <v>3.2523027176136784E-3</v>
      </c>
      <c r="F90" s="20">
        <f>IF(D90="SING",(Wellpath!K91-Wellpath!K89)/2*Model!$W$8*(COS(Wellpath!$M90) / GField),Model!$W$8*((drdp!C90+drdp!L90)*'ABXY-TI2S'!$B90+(drdp!F90+drdp!O90)*'ABXY-TI2S'!$C90+(drdp!I90+drdp!R90)*'ABXY-TI2S'!$D90))</f>
        <v>-2.1428956701457644E-2</v>
      </c>
      <c r="G90" s="20">
        <f>IF(D90="SING",0,Model!$W$8*((drdp!D90+drdp!M90)*'ABXY-TI2S'!$B90+(drdp!G90+drdp!P90)*'ABXY-TI2S'!$C90+(drdp!J90+drdp!S90)*'ABXY-TI2S'!$D90))</f>
        <v>0</v>
      </c>
      <c r="H90" s="18">
        <f>IF(D90="SING",(Wellpath!K90-Wellpath!K89)/2*Model!$W$8*(-SIN(Wellpath!$M90) / GField),Model!$W$8*((drdp!B90)*'ABXY-TI2S'!$B90+(drdp!E90)*'ABXY-TI2S'!$C90+(drdp!H90)*'ABXY-TI2S'!$D90))</f>
        <v>1.6261513588068392E-3</v>
      </c>
      <c r="I90" s="18">
        <f>IF(D90="SING",(Wellpath!K90-Wellpath!K89)/2*Model!$W$8*(COS(Wellpath!$M90) / GField),Model!$W$8*((drdp!C90)*'ABXY-TI2S'!$B90+(drdp!F90)*'ABXY-TI2S'!$C90+(drdp!I90)*'ABXY-TI2S'!$D90))</f>
        <v>-1.0714478350728822E-2</v>
      </c>
      <c r="J90" s="18">
        <f>IF(D90="SING",0,Model!$W$8*((drdp!D90)*'ABXY-TI2S'!$B90+(drdp!G90)*'ABXY-TI2S'!$C90+(drdp!J90)*'ABXY-TI2S'!$D90))</f>
        <v>0</v>
      </c>
      <c r="K90" s="21">
        <f>SUM(E$3:E89)+H90</f>
        <v>-0.20468643864062014</v>
      </c>
      <c r="L90" s="21">
        <f>SUM(F$3:F89)+I90</f>
        <v>0.1487964660877506</v>
      </c>
      <c r="M90" s="21">
        <f>SUM(G$3:G89)+J90</f>
        <v>0</v>
      </c>
      <c r="N90" s="21"/>
      <c r="O90" s="21"/>
      <c r="P90" s="21"/>
      <c r="Q90" s="19">
        <f t="shared" si="5"/>
        <v>4.1896538163380355E-2</v>
      </c>
      <c r="R90" s="19">
        <f t="shared" si="5"/>
        <v>2.2140388320203114E-2</v>
      </c>
      <c r="S90" s="19">
        <f t="shared" si="5"/>
        <v>0</v>
      </c>
      <c r="T90" s="19">
        <f t="shared" si="6"/>
        <v>-3.0456618725811478E-2</v>
      </c>
      <c r="U90" s="19">
        <f t="shared" si="7"/>
        <v>0</v>
      </c>
      <c r="V90" s="19">
        <f t="shared" si="8"/>
        <v>0</v>
      </c>
    </row>
    <row r="91" spans="1:22" x14ac:dyDescent="0.25">
      <c r="A91" s="26">
        <f>Wellpath!E91</f>
        <v>8400</v>
      </c>
      <c r="B91" s="22">
        <v>0</v>
      </c>
      <c r="C91" s="22">
        <v>0</v>
      </c>
      <c r="D91" s="22">
        <f>IF(ABS(Wellpath!$L91)&lt;VerticalInc,"SING",((TAN((PI()/ 2) - Wellpath!$L91)) - TAN(Dip) * COS(Wellpath!$O91)) / GField)</f>
        <v>0.29205477082687248</v>
      </c>
      <c r="E91" s="20">
        <f>IF(D91="SING",(Wellpath!K92-Wellpath!K90)/2*Model!$W$8*(-SIN(Wellpath!M91)) / GField,Model!$W$8*((drdp!B91+drdp!K91)*'ABXY-TI2S'!$B91+(drdp!E91+drdp!N91)*'ABXY-TI2S'!$C91+(drdp!H91+drdp!Q91)*'ABXY-TI2S'!$D91))</f>
        <v>4.7888069769313202E-3</v>
      </c>
      <c r="F91" s="20">
        <f>IF(D91="SING",(Wellpath!K92-Wellpath!K90)/2*Model!$W$8*(COS(Wellpath!$M91) / GField),Model!$W$8*((drdp!C91+drdp!L91)*'ABXY-TI2S'!$B91+(drdp!F91+drdp!O91)*'ABXY-TI2S'!$C91+(drdp!I91+drdp!R91)*'ABXY-TI2S'!$D91))</f>
        <v>-2.1266918661279329E-2</v>
      </c>
      <c r="G91" s="20">
        <f>IF(D91="SING",0,Model!$W$8*((drdp!D91+drdp!M91)*'ABXY-TI2S'!$B91+(drdp!G91+drdp!P91)*'ABXY-TI2S'!$C91+(drdp!J91+drdp!S91)*'ABXY-TI2S'!$D91))</f>
        <v>0</v>
      </c>
      <c r="H91" s="18">
        <f>IF(D91="SING",(Wellpath!K91-Wellpath!K90)/2*Model!$W$8*(-SIN(Wellpath!$M91) / GField),Model!$W$8*((drdp!B91)*'ABXY-TI2S'!$B91+(drdp!E91)*'ABXY-TI2S'!$C91+(drdp!H91)*'ABXY-TI2S'!$D91))</f>
        <v>2.3944034884656601E-3</v>
      </c>
      <c r="I91" s="18">
        <f>IF(D91="SING",(Wellpath!K91-Wellpath!K90)/2*Model!$W$8*(COS(Wellpath!$M91) / GField),Model!$W$8*((drdp!C91)*'ABXY-TI2S'!$B91+(drdp!F91)*'ABXY-TI2S'!$C91+(drdp!I91)*'ABXY-TI2S'!$D91))</f>
        <v>-1.0633459330639665E-2</v>
      </c>
      <c r="J91" s="18">
        <f>IF(D91="SING",0,Model!$W$8*((drdp!D91)*'ABXY-TI2S'!$B91+(drdp!G91)*'ABXY-TI2S'!$C91+(drdp!J91)*'ABXY-TI2S'!$D91))</f>
        <v>0</v>
      </c>
      <c r="K91" s="21">
        <f>SUM(E$3:E90)+H91</f>
        <v>-0.20066588379334765</v>
      </c>
      <c r="L91" s="21">
        <f>SUM(F$3:F90)+I91</f>
        <v>0.12744852840638213</v>
      </c>
      <c r="M91" s="21">
        <f>SUM(G$3:G90)+J91</f>
        <v>0</v>
      </c>
      <c r="N91" s="21"/>
      <c r="O91" s="21"/>
      <c r="P91" s="21"/>
      <c r="Q91" s="19">
        <f t="shared" si="5"/>
        <v>4.0266796918565308E-2</v>
      </c>
      <c r="R91" s="19">
        <f t="shared" si="5"/>
        <v>1.6243127392952392E-2</v>
      </c>
      <c r="S91" s="19">
        <f t="shared" si="5"/>
        <v>0</v>
      </c>
      <c r="T91" s="19">
        <f t="shared" si="6"/>
        <v>-2.5574571590828245E-2</v>
      </c>
      <c r="U91" s="19">
        <f t="shared" si="7"/>
        <v>0</v>
      </c>
      <c r="V91" s="19">
        <f t="shared" si="8"/>
        <v>0</v>
      </c>
    </row>
    <row r="92" spans="1:22" x14ac:dyDescent="0.25">
      <c r="A92" s="26">
        <f>Wellpath!E92</f>
        <v>8500</v>
      </c>
      <c r="B92" s="22">
        <v>0</v>
      </c>
      <c r="C92" s="22">
        <v>0</v>
      </c>
      <c r="D92" s="22">
        <f>IF(ABS(Wellpath!$L92)&lt;VerticalInc,"SING",((TAN((PI()/ 2) - Wellpath!$L92)) - TAN(Dip) * COS(Wellpath!$O92)) / GField)</f>
        <v>0.28121550970221931</v>
      </c>
      <c r="E92" s="20">
        <f>IF(D92="SING",(Wellpath!K93-Wellpath!K91)/2*Model!$W$8*(-SIN(Wellpath!M92)) / GField,Model!$W$8*((drdp!B92+drdp!K92)*'ABXY-TI2S'!$B92+(drdp!E92+drdp!N92)*'ABXY-TI2S'!$C92+(drdp!H92+drdp!Q92)*'ABXY-TI2S'!$D92))</f>
        <v>6.1840407573279495E-3</v>
      </c>
      <c r="F92" s="20">
        <f>IF(D92="SING",(Wellpath!K93-Wellpath!K91)/2*Model!$W$8*(COS(Wellpath!$M92) / GField),Model!$W$8*((drdp!C92+drdp!L92)*'ABXY-TI2S'!$B92+(drdp!F92+drdp!O92)*'ABXY-TI2S'!$C92+(drdp!I92+drdp!R92)*'ABXY-TI2S'!$D92))</f>
        <v>-2.0971021829617253E-2</v>
      </c>
      <c r="G92" s="20">
        <f>IF(D92="SING",0,Model!$W$8*((drdp!D92+drdp!M92)*'ABXY-TI2S'!$B92+(drdp!G92+drdp!P92)*'ABXY-TI2S'!$C92+(drdp!J92+drdp!S92)*'ABXY-TI2S'!$D92))</f>
        <v>0</v>
      </c>
      <c r="H92" s="18">
        <f>IF(D92="SING",(Wellpath!K92-Wellpath!K91)/2*Model!$W$8*(-SIN(Wellpath!$M92) / GField),Model!$W$8*((drdp!B92)*'ABXY-TI2S'!$B92+(drdp!E92)*'ABXY-TI2S'!$C92+(drdp!H92)*'ABXY-TI2S'!$D92))</f>
        <v>3.0920203786639748E-3</v>
      </c>
      <c r="I92" s="18">
        <f>IF(D92="SING",(Wellpath!K92-Wellpath!K91)/2*Model!$W$8*(COS(Wellpath!$M92) / GField),Model!$W$8*((drdp!C92)*'ABXY-TI2S'!$B92+(drdp!F92)*'ABXY-TI2S'!$C92+(drdp!I92)*'ABXY-TI2S'!$D92))</f>
        <v>-1.0485510914808626E-2</v>
      </c>
      <c r="J92" s="18">
        <f>IF(D92="SING",0,Model!$W$8*((drdp!D92)*'ABXY-TI2S'!$B92+(drdp!G92)*'ABXY-TI2S'!$C92+(drdp!J92)*'ABXY-TI2S'!$D92))</f>
        <v>0</v>
      </c>
      <c r="K92" s="21">
        <f>SUM(E$3:E91)+H92</f>
        <v>-0.19517945992621802</v>
      </c>
      <c r="L92" s="21">
        <f>SUM(F$3:F91)+I92</f>
        <v>0.10632955816093384</v>
      </c>
      <c r="M92" s="21">
        <f>SUM(G$3:G91)+J92</f>
        <v>0</v>
      </c>
      <c r="N92" s="21"/>
      <c r="O92" s="21"/>
      <c r="P92" s="21"/>
      <c r="Q92" s="19">
        <f t="shared" si="5"/>
        <v>3.8095021577090146E-2</v>
      </c>
      <c r="R92" s="19">
        <f t="shared" si="5"/>
        <v>1.1305974938699411E-2</v>
      </c>
      <c r="S92" s="19">
        <f t="shared" si="5"/>
        <v>0</v>
      </c>
      <c r="T92" s="19">
        <f t="shared" si="6"/>
        <v>-2.0753345736044454E-2</v>
      </c>
      <c r="U92" s="19">
        <f t="shared" si="7"/>
        <v>0</v>
      </c>
      <c r="V92" s="19">
        <f t="shared" si="8"/>
        <v>0</v>
      </c>
    </row>
    <row r="93" spans="1:22" x14ac:dyDescent="0.25">
      <c r="A93" s="26">
        <f>Wellpath!E93</f>
        <v>8600</v>
      </c>
      <c r="B93" s="22">
        <v>0</v>
      </c>
      <c r="C93" s="22">
        <v>0</v>
      </c>
      <c r="D93" s="22">
        <f>IF(ABS(Wellpath!$L93)&lt;VerticalInc,"SING",((TAN((PI()/ 2) - Wellpath!$L93)) - TAN(Dip) * COS(Wellpath!$O93)) / GField)</f>
        <v>0.27011999235277018</v>
      </c>
      <c r="E93" s="20">
        <f>IF(D93="SING",(Wellpath!K94-Wellpath!K92)/2*Model!$W$8*(-SIN(Wellpath!M93)) / GField,Model!$W$8*((drdp!B93+drdp!K93)*'ABXY-TI2S'!$B93+(drdp!E93+drdp!N93)*'ABXY-TI2S'!$C93+(drdp!H93+drdp!Q93)*'ABXY-TI2S'!$D93))</f>
        <v>7.4367178697496913E-3</v>
      </c>
      <c r="F93" s="20">
        <f>IF(D93="SING",(Wellpath!K94-Wellpath!K92)/2*Model!$W$8*(COS(Wellpath!$M93) / GField),Model!$W$8*((drdp!C93+drdp!L93)*'ABXY-TI2S'!$B93+(drdp!F93+drdp!O93)*'ABXY-TI2S'!$C93+(drdp!I93+drdp!R93)*'ABXY-TI2S'!$D93))</f>
        <v>-2.0566133813959497E-2</v>
      </c>
      <c r="G93" s="20">
        <f>IF(D93="SING",0,Model!$W$8*((drdp!D93+drdp!M93)*'ABXY-TI2S'!$B93+(drdp!G93+drdp!P93)*'ABXY-TI2S'!$C93+(drdp!J93+drdp!S93)*'ABXY-TI2S'!$D93))</f>
        <v>0</v>
      </c>
      <c r="H93" s="18">
        <f>IF(D93="SING",(Wellpath!K93-Wellpath!K92)/2*Model!$W$8*(-SIN(Wellpath!$M93) / GField),Model!$W$8*((drdp!B93)*'ABXY-TI2S'!$B93+(drdp!E93)*'ABXY-TI2S'!$C93+(drdp!H93)*'ABXY-TI2S'!$D93))</f>
        <v>3.7183589348748457E-3</v>
      </c>
      <c r="I93" s="18">
        <f>IF(D93="SING",(Wellpath!K93-Wellpath!K92)/2*Model!$W$8*(COS(Wellpath!$M93) / GField),Model!$W$8*((drdp!C93)*'ABXY-TI2S'!$B93+(drdp!F93)*'ABXY-TI2S'!$C93+(drdp!I93)*'ABXY-TI2S'!$D93))</f>
        <v>-1.0283066906979749E-2</v>
      </c>
      <c r="J93" s="18">
        <f>IF(D93="SING",0,Model!$W$8*((drdp!D93)*'ABXY-TI2S'!$B93+(drdp!G93)*'ABXY-TI2S'!$C93+(drdp!J93)*'ABXY-TI2S'!$D93))</f>
        <v>0</v>
      </c>
      <c r="K93" s="21">
        <f>SUM(E$3:E92)+H93</f>
        <v>-0.18836908061267918</v>
      </c>
      <c r="L93" s="21">
        <f>SUM(F$3:F92)+I93</f>
        <v>8.5560980339145457E-2</v>
      </c>
      <c r="M93" s="21">
        <f>SUM(G$3:G92)+J93</f>
        <v>0</v>
      </c>
      <c r="N93" s="21"/>
      <c r="O93" s="21"/>
      <c r="P93" s="21"/>
      <c r="Q93" s="19">
        <f t="shared" si="5"/>
        <v>3.5482910530866024E-2</v>
      </c>
      <c r="R93" s="19">
        <f t="shared" si="5"/>
        <v>7.3206813565956357E-3</v>
      </c>
      <c r="S93" s="19">
        <f t="shared" si="5"/>
        <v>0</v>
      </c>
      <c r="T93" s="19">
        <f t="shared" si="6"/>
        <v>-1.6117043202804347E-2</v>
      </c>
      <c r="U93" s="19">
        <f t="shared" si="7"/>
        <v>0</v>
      </c>
      <c r="V93" s="19">
        <f t="shared" si="8"/>
        <v>0</v>
      </c>
    </row>
    <row r="94" spans="1:22" x14ac:dyDescent="0.25">
      <c r="A94" s="26">
        <f>Wellpath!E94</f>
        <v>8700</v>
      </c>
      <c r="B94" s="22">
        <v>0</v>
      </c>
      <c r="C94" s="22">
        <v>0</v>
      </c>
      <c r="D94" s="22">
        <f>IF(ABS(Wellpath!$L94)&lt;VerticalInc,"SING",((TAN((PI()/ 2) - Wellpath!$L94)) - TAN(Dip) * COS(Wellpath!$O94)) / GField)</f>
        <v>0.25898542618353509</v>
      </c>
      <c r="E94" s="20">
        <f>IF(D94="SING",(Wellpath!K95-Wellpath!K93)/2*Model!$W$8*(-SIN(Wellpath!M94)) / GField,Model!$W$8*((drdp!B94+drdp!K94)*'ABXY-TI2S'!$B94+(drdp!E94+drdp!N94)*'ABXY-TI2S'!$C94+(drdp!H94+drdp!Q94)*'ABXY-TI2S'!$D94))</f>
        <v>8.5483107716893894E-3</v>
      </c>
      <c r="F94" s="20">
        <f>IF(D94="SING",(Wellpath!K95-Wellpath!K93)/2*Model!$W$8*(COS(Wellpath!$M94) / GField),Model!$W$8*((drdp!C94+drdp!L94)*'ABXY-TI2S'!$B94+(drdp!F94+drdp!O94)*'ABXY-TI2S'!$C94+(drdp!I94+drdp!R94)*'ABXY-TI2S'!$D94))</f>
        <v>-2.0070347581309086E-2</v>
      </c>
      <c r="G94" s="20">
        <f>IF(D94="SING",0,Model!$W$8*((drdp!D94+drdp!M94)*'ABXY-TI2S'!$B94+(drdp!G94+drdp!P94)*'ABXY-TI2S'!$C94+(drdp!J94+drdp!S94)*'ABXY-TI2S'!$D94))</f>
        <v>0</v>
      </c>
      <c r="H94" s="18">
        <f>IF(D94="SING",(Wellpath!K94-Wellpath!K93)/2*Model!$W$8*(-SIN(Wellpath!$M94) / GField),Model!$W$8*((drdp!B94)*'ABXY-TI2S'!$B94+(drdp!E94)*'ABXY-TI2S'!$C94+(drdp!H94)*'ABXY-TI2S'!$D94))</f>
        <v>4.2741553858446947E-3</v>
      </c>
      <c r="I94" s="18">
        <f>IF(D94="SING",(Wellpath!K94-Wellpath!K93)/2*Model!$W$8*(COS(Wellpath!$M94) / GField),Model!$W$8*((drdp!C94)*'ABXY-TI2S'!$B94+(drdp!F94)*'ABXY-TI2S'!$C94+(drdp!I94)*'ABXY-TI2S'!$D94))</f>
        <v>-1.0035173790654543E-2</v>
      </c>
      <c r="J94" s="18">
        <f>IF(D94="SING",0,Model!$W$8*((drdp!D94)*'ABXY-TI2S'!$B94+(drdp!G94)*'ABXY-TI2S'!$C94+(drdp!J94)*'ABXY-TI2S'!$D94))</f>
        <v>0</v>
      </c>
      <c r="K94" s="21">
        <f>SUM(E$3:E93)+H94</f>
        <v>-0.18037656629195964</v>
      </c>
      <c r="L94" s="21">
        <f>SUM(F$3:F93)+I94</f>
        <v>6.5242739641511172E-2</v>
      </c>
      <c r="M94" s="21">
        <f>SUM(G$3:G93)+J94</f>
        <v>0</v>
      </c>
      <c r="N94" s="21"/>
      <c r="O94" s="21"/>
      <c r="P94" s="21"/>
      <c r="Q94" s="19">
        <f t="shared" si="5"/>
        <v>3.253570566727771E-2</v>
      </c>
      <c r="R94" s="19">
        <f t="shared" si="5"/>
        <v>4.2566150759300132E-3</v>
      </c>
      <c r="S94" s="19">
        <f t="shared" si="5"/>
        <v>0</v>
      </c>
      <c r="T94" s="19">
        <f t="shared" si="6"/>
        <v>-1.1768261352016102E-2</v>
      </c>
      <c r="U94" s="19">
        <f t="shared" si="7"/>
        <v>0</v>
      </c>
      <c r="V94" s="19">
        <f t="shared" si="8"/>
        <v>0</v>
      </c>
    </row>
    <row r="95" spans="1:22" x14ac:dyDescent="0.25">
      <c r="A95" s="26">
        <f>Wellpath!E95</f>
        <v>8800</v>
      </c>
      <c r="B95" s="22">
        <v>0</v>
      </c>
      <c r="C95" s="22">
        <v>0</v>
      </c>
      <c r="D95" s="22">
        <f>IF(ABS(Wellpath!$L95)&lt;VerticalInc,"SING",((TAN((PI()/ 2) - Wellpath!$L95)) - TAN(Dip) * COS(Wellpath!$O95)) / GField)</f>
        <v>0.24801263569173024</v>
      </c>
      <c r="E95" s="20">
        <f>IF(D95="SING",(Wellpath!K96-Wellpath!K94)/2*Model!$W$8*(-SIN(Wellpath!M95)) / GField,Model!$W$8*((drdp!B95+drdp!K95)*'ABXY-TI2S'!$B95+(drdp!E95+drdp!N95)*'ABXY-TI2S'!$C95+(drdp!H95+drdp!Q95)*'ABXY-TI2S'!$D95))</f>
        <v>9.5193701831230559E-3</v>
      </c>
      <c r="F95" s="20">
        <f>IF(D95="SING",(Wellpath!K96-Wellpath!K94)/2*Model!$W$8*(COS(Wellpath!$M95) / GField),Model!$W$8*((drdp!C95+drdp!L95)*'ABXY-TI2S'!$B95+(drdp!F95+drdp!O95)*'ABXY-TI2S'!$C95+(drdp!I95+drdp!R95)*'ABXY-TI2S'!$D95))</f>
        <v>-1.9500322162000389E-2</v>
      </c>
      <c r="G95" s="20">
        <f>IF(D95="SING",0,Model!$W$8*((drdp!D95+drdp!M95)*'ABXY-TI2S'!$B95+(drdp!G95+drdp!P95)*'ABXY-TI2S'!$C95+(drdp!J95+drdp!S95)*'ABXY-TI2S'!$D95))</f>
        <v>0</v>
      </c>
      <c r="H95" s="18">
        <f>IF(D95="SING",(Wellpath!K95-Wellpath!K94)/2*Model!$W$8*(-SIN(Wellpath!$M95) / GField),Model!$W$8*((drdp!B95)*'ABXY-TI2S'!$B95+(drdp!E95)*'ABXY-TI2S'!$C95+(drdp!H95)*'ABXY-TI2S'!$D95))</f>
        <v>4.7596850915615279E-3</v>
      </c>
      <c r="I95" s="18">
        <f>IF(D95="SING",(Wellpath!K95-Wellpath!K94)/2*Model!$W$8*(COS(Wellpath!$M95) / GField),Model!$W$8*((drdp!C95)*'ABXY-TI2S'!$B95+(drdp!F95)*'ABXY-TI2S'!$C95+(drdp!I95)*'ABXY-TI2S'!$D95))</f>
        <v>-9.7501610810001946E-3</v>
      </c>
      <c r="J95" s="18">
        <f>IF(D95="SING",0,Model!$W$8*((drdp!D95)*'ABXY-TI2S'!$B95+(drdp!G95)*'ABXY-TI2S'!$C95+(drdp!J95)*'ABXY-TI2S'!$D95))</f>
        <v>0</v>
      </c>
      <c r="K95" s="21">
        <f>SUM(E$3:E94)+H95</f>
        <v>-0.17134272581455343</v>
      </c>
      <c r="L95" s="21">
        <f>SUM(F$3:F94)+I95</f>
        <v>4.5457404769856428E-2</v>
      </c>
      <c r="M95" s="21">
        <f>SUM(G$3:G94)+J95</f>
        <v>0</v>
      </c>
      <c r="N95" s="21"/>
      <c r="O95" s="21"/>
      <c r="P95" s="21"/>
      <c r="Q95" s="19">
        <f t="shared" si="5"/>
        <v>2.9358329689561233E-2</v>
      </c>
      <c r="R95" s="19">
        <f t="shared" si="5"/>
        <v>2.0663756484105658E-3</v>
      </c>
      <c r="S95" s="19">
        <f t="shared" si="5"/>
        <v>0</v>
      </c>
      <c r="T95" s="19">
        <f t="shared" si="6"/>
        <v>-7.7887956417226831E-3</v>
      </c>
      <c r="U95" s="19">
        <f t="shared" si="7"/>
        <v>0</v>
      </c>
      <c r="V95" s="19">
        <f t="shared" si="8"/>
        <v>0</v>
      </c>
    </row>
    <row r="96" spans="1:22" x14ac:dyDescent="0.25">
      <c r="A96" s="26">
        <f>Wellpath!E96</f>
        <v>8900</v>
      </c>
      <c r="B96" s="22">
        <v>0</v>
      </c>
      <c r="C96" s="22">
        <v>0</v>
      </c>
      <c r="D96" s="22">
        <f>IF(ABS(Wellpath!$L96)&lt;VerticalInc,"SING",((TAN((PI()/ 2) - Wellpath!$L96)) - TAN(Dip) * COS(Wellpath!$O96)) / GField)</f>
        <v>0.23721798177980633</v>
      </c>
      <c r="E96" s="20">
        <f>IF(D96="SING",(Wellpath!K97-Wellpath!K95)/2*Model!$W$8*(-SIN(Wellpath!M96)) / GField,Model!$W$8*((drdp!B96+drdp!K96)*'ABXY-TI2S'!$B96+(drdp!E96+drdp!N96)*'ABXY-TI2S'!$C96+(drdp!H96+drdp!Q96)*'ABXY-TI2S'!$D96))</f>
        <v>1.0354097553664236E-2</v>
      </c>
      <c r="F96" s="20">
        <f>IF(D96="SING",(Wellpath!K97-Wellpath!K95)/2*Model!$W$8*(COS(Wellpath!$M96) / GField),Model!$W$8*((drdp!C96+drdp!L96)*'ABXY-TI2S'!$B96+(drdp!F96+drdp!O96)*'ABXY-TI2S'!$C96+(drdp!I96+drdp!R96)*'ABXY-TI2S'!$D96))</f>
        <v>-1.8873027694383634E-2</v>
      </c>
      <c r="G96" s="20">
        <f>IF(D96="SING",0,Model!$W$8*((drdp!D96+drdp!M96)*'ABXY-TI2S'!$B96+(drdp!G96+drdp!P96)*'ABXY-TI2S'!$C96+(drdp!J96+drdp!S96)*'ABXY-TI2S'!$D96))</f>
        <v>0</v>
      </c>
      <c r="H96" s="18">
        <f>IF(D96="SING",(Wellpath!K96-Wellpath!K95)/2*Model!$W$8*(-SIN(Wellpath!$M96) / GField),Model!$W$8*((drdp!B96)*'ABXY-TI2S'!$B96+(drdp!E96)*'ABXY-TI2S'!$C96+(drdp!H96)*'ABXY-TI2S'!$D96))</f>
        <v>5.1770487768321178E-3</v>
      </c>
      <c r="I96" s="18">
        <f>IF(D96="SING",(Wellpath!K96-Wellpath!K95)/2*Model!$W$8*(COS(Wellpath!$M96) / GField),Model!$W$8*((drdp!C96)*'ABXY-TI2S'!$B96+(drdp!F96)*'ABXY-TI2S'!$C96+(drdp!I96)*'ABXY-TI2S'!$D96))</f>
        <v>-9.4365138471918172E-3</v>
      </c>
      <c r="J96" s="18">
        <f>IF(D96="SING",0,Model!$W$8*((drdp!D96)*'ABXY-TI2S'!$B96+(drdp!G96)*'ABXY-TI2S'!$C96+(drdp!J96)*'ABXY-TI2S'!$D96))</f>
        <v>0</v>
      </c>
      <c r="K96" s="21">
        <f>SUM(E$3:E95)+H96</f>
        <v>-0.16140599194615979</v>
      </c>
      <c r="L96" s="21">
        <f>SUM(F$3:F95)+I96</f>
        <v>2.6270729841664418E-2</v>
      </c>
      <c r="M96" s="21">
        <f>SUM(G$3:G95)+J96</f>
        <v>0</v>
      </c>
      <c r="N96" s="21"/>
      <c r="O96" s="21"/>
      <c r="P96" s="21"/>
      <c r="Q96" s="19">
        <f t="shared" si="5"/>
        <v>2.6051894236123797E-2</v>
      </c>
      <c r="R96" s="19">
        <f t="shared" si="5"/>
        <v>6.9015124641371741E-4</v>
      </c>
      <c r="S96" s="19">
        <f t="shared" si="5"/>
        <v>0</v>
      </c>
      <c r="T96" s="19">
        <f t="shared" si="6"/>
        <v>-4.2402532092434267E-3</v>
      </c>
      <c r="U96" s="19">
        <f t="shared" si="7"/>
        <v>0</v>
      </c>
      <c r="V96" s="19">
        <f t="shared" si="8"/>
        <v>0</v>
      </c>
    </row>
    <row r="97" spans="1:22" x14ac:dyDescent="0.25">
      <c r="A97" s="26">
        <f>Wellpath!E97</f>
        <v>9000</v>
      </c>
      <c r="B97" s="22">
        <v>0</v>
      </c>
      <c r="C97" s="22">
        <v>0</v>
      </c>
      <c r="D97" s="22">
        <f>IF(ABS(Wellpath!$L97)&lt;VerticalInc,"SING",((TAN((PI()/ 2) - Wellpath!$L97)) - TAN(Dip) * COS(Wellpath!$O97)) / GField)</f>
        <v>0.22667011817096616</v>
      </c>
      <c r="E97" s="20">
        <f>IF(D97="SING",(Wellpath!K98-Wellpath!K96)/2*Model!$W$8*(-SIN(Wellpath!M97)) / GField,Model!$W$8*((drdp!B97+drdp!K97)*'ABXY-TI2S'!$B97+(drdp!E97+drdp!N97)*'ABXY-TI2S'!$C97+(drdp!H97+drdp!Q97)*'ABXY-TI2S'!$D97))</f>
        <v>1.1062438293347158E-2</v>
      </c>
      <c r="F97" s="20">
        <f>IF(D97="SING",(Wellpath!K98-Wellpath!K96)/2*Model!$W$8*(COS(Wellpath!$M97) / GField),Model!$W$8*((drdp!C97+drdp!L97)*'ABXY-TI2S'!$B97+(drdp!F97+drdp!O97)*'ABXY-TI2S'!$C97+(drdp!I97+drdp!R97)*'ABXY-TI2S'!$D97))</f>
        <v>-1.8194514631719748E-2</v>
      </c>
      <c r="G97" s="20">
        <f>IF(D97="SING",0,Model!$W$8*((drdp!D97+drdp!M97)*'ABXY-TI2S'!$B97+(drdp!G97+drdp!P97)*'ABXY-TI2S'!$C97+(drdp!J97+drdp!S97)*'ABXY-TI2S'!$D97))</f>
        <v>0</v>
      </c>
      <c r="H97" s="18">
        <f>IF(D97="SING",(Wellpath!K97-Wellpath!K96)/2*Model!$W$8*(-SIN(Wellpath!$M97) / GField),Model!$W$8*((drdp!B97)*'ABXY-TI2S'!$B97+(drdp!E97)*'ABXY-TI2S'!$C97+(drdp!H97)*'ABXY-TI2S'!$D97))</f>
        <v>5.5312191466735791E-3</v>
      </c>
      <c r="I97" s="18">
        <f>IF(D97="SING",(Wellpath!K97-Wellpath!K96)/2*Model!$W$8*(COS(Wellpath!$M97) / GField),Model!$W$8*((drdp!C97)*'ABXY-TI2S'!$B97+(drdp!F97)*'ABXY-TI2S'!$C97+(drdp!I97)*'ABXY-TI2S'!$D97))</f>
        <v>-9.0972573158598739E-3</v>
      </c>
      <c r="J97" s="18">
        <f>IF(D97="SING",0,Model!$W$8*((drdp!D97)*'ABXY-TI2S'!$B97+(drdp!G97)*'ABXY-TI2S'!$C97+(drdp!J97)*'ABXY-TI2S'!$D97))</f>
        <v>0</v>
      </c>
      <c r="K97" s="21">
        <f>SUM(E$3:E96)+H97</f>
        <v>-0.15069772402265411</v>
      </c>
      <c r="L97" s="21">
        <f>SUM(F$3:F96)+I97</f>
        <v>7.7369586786127272E-3</v>
      </c>
      <c r="M97" s="21">
        <f>SUM(G$3:G96)+J97</f>
        <v>0</v>
      </c>
      <c r="N97" s="21"/>
      <c r="O97" s="21"/>
      <c r="P97" s="21"/>
      <c r="Q97" s="19">
        <f t="shared" si="5"/>
        <v>2.2709804025608019E-2</v>
      </c>
      <c r="R97" s="19">
        <f t="shared" si="5"/>
        <v>5.9860529594560798E-5</v>
      </c>
      <c r="S97" s="19">
        <f t="shared" si="5"/>
        <v>0</v>
      </c>
      <c r="T97" s="19">
        <f t="shared" si="6"/>
        <v>-1.1659420637242593E-3</v>
      </c>
      <c r="U97" s="19">
        <f t="shared" si="7"/>
        <v>0</v>
      </c>
      <c r="V97" s="19">
        <f t="shared" si="8"/>
        <v>0</v>
      </c>
    </row>
    <row r="98" spans="1:22" x14ac:dyDescent="0.25">
      <c r="A98" s="26">
        <f>Wellpath!E98</f>
        <v>9100</v>
      </c>
      <c r="B98" s="22">
        <v>0</v>
      </c>
      <c r="C98" s="22">
        <v>0</v>
      </c>
      <c r="D98" s="22">
        <f>IF(ABS(Wellpath!$L98)&lt;VerticalInc,"SING",((TAN((PI()/ 2) - Wellpath!$L98)) - TAN(Dip) * COS(Wellpath!$O98)) / GField)</f>
        <v>0.21641371142943003</v>
      </c>
      <c r="E98" s="20">
        <f>IF(D98="SING",(Wellpath!K99-Wellpath!K97)/2*Model!$W$8*(-SIN(Wellpath!M98)) / GField,Model!$W$8*((drdp!B98+drdp!K98)*'ABXY-TI2S'!$B98+(drdp!E98+drdp!N98)*'ABXY-TI2S'!$C98+(drdp!H98+drdp!Q98)*'ABXY-TI2S'!$D98))</f>
        <v>1.1647097722771336E-2</v>
      </c>
      <c r="F98" s="20">
        <f>IF(D98="SING",(Wellpath!K99-Wellpath!K97)/2*Model!$W$8*(COS(Wellpath!$M98) / GField),Model!$W$8*((drdp!C98+drdp!L98)*'ABXY-TI2S'!$B98+(drdp!F98+drdp!O98)*'ABXY-TI2S'!$C98+(drdp!I98+drdp!R98)*'ABXY-TI2S'!$D98))</f>
        <v>-1.7477299556105056E-2</v>
      </c>
      <c r="G98" s="20">
        <f>IF(D98="SING",0,Model!$W$8*((drdp!D98+drdp!M98)*'ABXY-TI2S'!$B98+(drdp!G98+drdp!P98)*'ABXY-TI2S'!$C98+(drdp!J98+drdp!S98)*'ABXY-TI2S'!$D98))</f>
        <v>0</v>
      </c>
      <c r="H98" s="18">
        <f>IF(D98="SING",(Wellpath!K98-Wellpath!K97)/2*Model!$W$8*(-SIN(Wellpath!$M98) / GField),Model!$W$8*((drdp!B98)*'ABXY-TI2S'!$B98+(drdp!E98)*'ABXY-TI2S'!$C98+(drdp!H98)*'ABXY-TI2S'!$D98))</f>
        <v>5.8235488613856681E-3</v>
      </c>
      <c r="I98" s="18">
        <f>IF(D98="SING",(Wellpath!K98-Wellpath!K97)/2*Model!$W$8*(COS(Wellpath!$M98) / GField),Model!$W$8*((drdp!C98)*'ABXY-TI2S'!$B98+(drdp!F98)*'ABXY-TI2S'!$C98+(drdp!I98)*'ABXY-TI2S'!$D98))</f>
        <v>-8.738649778052528E-3</v>
      </c>
      <c r="J98" s="18">
        <f>IF(D98="SING",0,Model!$W$8*((drdp!D98)*'ABXY-TI2S'!$B98+(drdp!G98)*'ABXY-TI2S'!$C98+(drdp!J98)*'ABXY-TI2S'!$D98))</f>
        <v>0</v>
      </c>
      <c r="K98" s="21">
        <f>SUM(E$3:E97)+H98</f>
        <v>-0.13934295601459484</v>
      </c>
      <c r="L98" s="21">
        <f>SUM(F$3:F97)+I98</f>
        <v>-1.0098948415299675E-2</v>
      </c>
      <c r="M98" s="21">
        <f>SUM(G$3:G97)+J98</f>
        <v>0</v>
      </c>
      <c r="N98" s="21"/>
      <c r="O98" s="21"/>
      <c r="P98" s="21"/>
      <c r="Q98" s="19">
        <f t="shared" si="5"/>
        <v>1.9416459390885314E-2</v>
      </c>
      <c r="R98" s="19">
        <f t="shared" si="5"/>
        <v>1.0198875909488381E-4</v>
      </c>
      <c r="S98" s="19">
        <f t="shared" si="5"/>
        <v>0</v>
      </c>
      <c r="T98" s="19">
        <f t="shared" si="6"/>
        <v>1.407217324826765E-3</v>
      </c>
      <c r="U98" s="19">
        <f t="shared" si="7"/>
        <v>0</v>
      </c>
      <c r="V98" s="19">
        <f t="shared" si="8"/>
        <v>0</v>
      </c>
    </row>
    <row r="99" spans="1:22" x14ac:dyDescent="0.25">
      <c r="A99" s="26">
        <f>Wellpath!E99</f>
        <v>9200</v>
      </c>
      <c r="B99" s="22">
        <v>0</v>
      </c>
      <c r="C99" s="22">
        <v>0</v>
      </c>
      <c r="D99" s="22">
        <f>IF(ABS(Wellpath!$L99)&lt;VerticalInc,"SING",((TAN((PI()/ 2) - Wellpath!$L99)) - TAN(Dip) * COS(Wellpath!$O99)) / GField)</f>
        <v>0.20644745692408778</v>
      </c>
      <c r="E99" s="20">
        <f>IF(D99="SING",(Wellpath!K100-Wellpath!K98)/2*Model!$W$8*(-SIN(Wellpath!M99)) / GField,Model!$W$8*((drdp!B99+drdp!K99)*'ABXY-TI2S'!$B99+(drdp!E99+drdp!N99)*'ABXY-TI2S'!$C99+(drdp!H99+drdp!Q99)*'ABXY-TI2S'!$D99))</f>
        <v>1.2116382169623704E-2</v>
      </c>
      <c r="F99" s="20">
        <f>IF(D99="SING",(Wellpath!K100-Wellpath!K98)/2*Model!$W$8*(COS(Wellpath!$M99) / GField),Model!$W$8*((drdp!C99+drdp!L99)*'ABXY-TI2S'!$B99+(drdp!F99+drdp!O99)*'ABXY-TI2S'!$C99+(drdp!I99+drdp!R99)*'ABXY-TI2S'!$D99))</f>
        <v>-1.6725830615143145E-2</v>
      </c>
      <c r="G99" s="20">
        <f>IF(D99="SING",0,Model!$W$8*((drdp!D99+drdp!M99)*'ABXY-TI2S'!$B99+(drdp!G99+drdp!P99)*'ABXY-TI2S'!$C99+(drdp!J99+drdp!S99)*'ABXY-TI2S'!$D99))</f>
        <v>0</v>
      </c>
      <c r="H99" s="18">
        <f>IF(D99="SING",(Wellpath!K99-Wellpath!K98)/2*Model!$W$8*(-SIN(Wellpath!$M99) / GField),Model!$W$8*((drdp!B99)*'ABXY-TI2S'!$B99+(drdp!E99)*'ABXY-TI2S'!$C99+(drdp!H99)*'ABXY-TI2S'!$D99))</f>
        <v>6.0581910848118521E-3</v>
      </c>
      <c r="I99" s="18">
        <f>IF(D99="SING",(Wellpath!K99-Wellpath!K98)/2*Model!$W$8*(COS(Wellpath!$M99) / GField),Model!$W$8*((drdp!C99)*'ABXY-TI2S'!$B99+(drdp!F99)*'ABXY-TI2S'!$C99+(drdp!I99)*'ABXY-TI2S'!$D99))</f>
        <v>-8.3629153075715727E-3</v>
      </c>
      <c r="J99" s="18">
        <f>IF(D99="SING",0,Model!$W$8*((drdp!D99)*'ABXY-TI2S'!$B99+(drdp!G99)*'ABXY-TI2S'!$C99+(drdp!J99)*'ABXY-TI2S'!$D99))</f>
        <v>0</v>
      </c>
      <c r="K99" s="21">
        <f>SUM(E$3:E98)+H99</f>
        <v>-0.12746121606839733</v>
      </c>
      <c r="L99" s="21">
        <f>SUM(F$3:F98)+I99</f>
        <v>-2.7200513500923777E-2</v>
      </c>
      <c r="M99" s="21">
        <f>SUM(G$3:G98)+J99</f>
        <v>0</v>
      </c>
      <c r="N99" s="21"/>
      <c r="O99" s="21"/>
      <c r="P99" s="21"/>
      <c r="Q99" s="19">
        <f t="shared" si="5"/>
        <v>1.624636160163467E-2</v>
      </c>
      <c r="R99" s="19">
        <f t="shared" si="5"/>
        <v>7.3986793471393663E-4</v>
      </c>
      <c r="S99" s="19">
        <f t="shared" si="5"/>
        <v>0</v>
      </c>
      <c r="T99" s="19">
        <f t="shared" si="6"/>
        <v>3.4670105285126043E-3</v>
      </c>
      <c r="U99" s="19">
        <f t="shared" si="7"/>
        <v>0</v>
      </c>
      <c r="V99" s="19">
        <f t="shared" si="8"/>
        <v>0</v>
      </c>
    </row>
    <row r="100" spans="1:22" x14ac:dyDescent="0.25">
      <c r="A100" s="26">
        <f>Wellpath!E100</f>
        <v>9300</v>
      </c>
      <c r="B100" s="22">
        <v>0</v>
      </c>
      <c r="C100" s="22">
        <v>0</v>
      </c>
      <c r="D100" s="22">
        <f>IF(ABS(Wellpath!$L100)&lt;VerticalInc,"SING",((TAN((PI()/ 2) - Wellpath!$L100)) - TAN(Dip) * COS(Wellpath!$O100)) / GField)</f>
        <v>0.19676027430464432</v>
      </c>
      <c r="E100" s="20">
        <f>IF(D100="SING",(Wellpath!K101-Wellpath!K99)/2*Model!$W$8*(-SIN(Wellpath!M100)) / GField,Model!$W$8*((drdp!B100+drdp!K100)*'ABXY-TI2S'!$B100+(drdp!E100+drdp!N100)*'ABXY-TI2S'!$C100+(drdp!H100+drdp!Q100)*'ABXY-TI2S'!$D100))</f>
        <v>1.238062371283109E-2</v>
      </c>
      <c r="F100" s="20">
        <f>IF(D100="SING",(Wellpath!K101-Wellpath!K99)/2*Model!$W$8*(COS(Wellpath!$M100) / GField),Model!$W$8*((drdp!C100+drdp!L100)*'ABXY-TI2S'!$B100+(drdp!F100+drdp!O100)*'ABXY-TI2S'!$C100+(drdp!I100+drdp!R100)*'ABXY-TI2S'!$D100))</f>
        <v>-1.5829384769857607E-2</v>
      </c>
      <c r="G100" s="20">
        <f>IF(D100="SING",0,Model!$W$8*((drdp!D100+drdp!M100)*'ABXY-TI2S'!$B100+(drdp!G100+drdp!P100)*'ABXY-TI2S'!$C100+(drdp!J100+drdp!S100)*'ABXY-TI2S'!$D100))</f>
        <v>0</v>
      </c>
      <c r="H100" s="18">
        <f>IF(D100="SING",(Wellpath!K100-Wellpath!K99)/2*Model!$W$8*(-SIN(Wellpath!$M100) / GField),Model!$W$8*((drdp!B100)*'ABXY-TI2S'!$B100+(drdp!E100)*'ABXY-TI2S'!$C100+(drdp!H100)*'ABXY-TI2S'!$D100))</f>
        <v>6.2370900316529709E-3</v>
      </c>
      <c r="I100" s="18">
        <f>IF(D100="SING",(Wellpath!K100-Wellpath!K99)/2*Model!$W$8*(COS(Wellpath!$M100) / GField),Model!$W$8*((drdp!C100)*'ABXY-TI2S'!$B100+(drdp!F100)*'ABXY-TI2S'!$C100+(drdp!I100)*'ABXY-TI2S'!$D100))</f>
        <v>-7.9745011435051298E-3</v>
      </c>
      <c r="J100" s="18">
        <f>IF(D100="SING",0,Model!$W$8*((drdp!D100)*'ABXY-TI2S'!$B100+(drdp!G100)*'ABXY-TI2S'!$C100+(drdp!J100)*'ABXY-TI2S'!$D100))</f>
        <v>0</v>
      </c>
      <c r="K100" s="21">
        <f>SUM(E$3:E99)+H100</f>
        <v>-0.1151659349519325</v>
      </c>
      <c r="L100" s="21">
        <f>SUM(F$3:F99)+I100</f>
        <v>-4.3537929952000481E-2</v>
      </c>
      <c r="M100" s="21">
        <f>SUM(G$3:G99)+J100</f>
        <v>0</v>
      </c>
      <c r="N100" s="21"/>
      <c r="O100" s="21"/>
      <c r="P100" s="21"/>
      <c r="Q100" s="19">
        <f t="shared" si="5"/>
        <v>1.3263192573352749E-2</v>
      </c>
      <c r="R100" s="19">
        <f t="shared" si="5"/>
        <v>1.8955513445053007E-3</v>
      </c>
      <c r="S100" s="19">
        <f t="shared" si="5"/>
        <v>0</v>
      </c>
      <c r="T100" s="19">
        <f t="shared" si="6"/>
        <v>5.0140864087938816E-3</v>
      </c>
      <c r="U100" s="19">
        <f t="shared" si="7"/>
        <v>0</v>
      </c>
      <c r="V100" s="19">
        <f t="shared" si="8"/>
        <v>0</v>
      </c>
    </row>
    <row r="101" spans="1:22" x14ac:dyDescent="0.25">
      <c r="A101" s="26">
        <f>Wellpath!E101</f>
        <v>9398.5</v>
      </c>
      <c r="B101" s="22">
        <v>0</v>
      </c>
      <c r="C101" s="22">
        <v>0</v>
      </c>
      <c r="D101" s="22">
        <f>IF(ABS(Wellpath!$L101)&lt;VerticalInc,"SING",((TAN((PI()/ 2) - Wellpath!$L101)) - TAN(Dip) * COS(Wellpath!$O101)) / GField)</f>
        <v>0.18746779863073759</v>
      </c>
      <c r="E101" s="20">
        <f>IF(D101="SING",(Wellpath!K102-Wellpath!K100)/2*Model!$W$8*(-SIN(Wellpath!M101)) / GField,Model!$W$8*((drdp!B101+drdp!K101)*'ABXY-TI2S'!$B101+(drdp!E101+drdp!N101)*'ABXY-TI2S'!$C101+(drdp!H101+drdp!Q101)*'ABXY-TI2S'!$D101))</f>
        <v>6.3616499216858809E-3</v>
      </c>
      <c r="F101" s="20">
        <f>IF(D101="SING",(Wellpath!K102-Wellpath!K100)/2*Model!$W$8*(COS(Wellpath!$M101) / GField),Model!$W$8*((drdp!C101+drdp!L101)*'ABXY-TI2S'!$B101+(drdp!F101+drdp!O101)*'ABXY-TI2S'!$C101+(drdp!I101+drdp!R101)*'ABXY-TI2S'!$D101))</f>
        <v>-7.5815191489958227E-3</v>
      </c>
      <c r="G101" s="20">
        <f>IF(D101="SING",0,Model!$W$8*((drdp!D101+drdp!M101)*'ABXY-TI2S'!$B101+(drdp!G101+drdp!P101)*'ABXY-TI2S'!$C101+(drdp!J101+drdp!S101)*'ABXY-TI2S'!$D101))</f>
        <v>0</v>
      </c>
      <c r="H101" s="18">
        <f>IF(D101="SING",(Wellpath!K101-Wellpath!K100)/2*Model!$W$8*(-SIN(Wellpath!$M101) / GField),Model!$W$8*((drdp!B101)*'ABXY-TI2S'!$B101+(drdp!E101)*'ABXY-TI2S'!$C101+(drdp!H101)*'ABXY-TI2S'!$D101))</f>
        <v>6.2662251728605326E-3</v>
      </c>
      <c r="I101" s="18">
        <f>IF(D101="SING",(Wellpath!K101-Wellpath!K100)/2*Model!$W$8*(COS(Wellpath!$M101) / GField),Model!$W$8*((drdp!C101)*'ABXY-TI2S'!$B101+(drdp!F101)*'ABXY-TI2S'!$C101+(drdp!I101)*'ABXY-TI2S'!$D101))</f>
        <v>-7.4677963617608154E-3</v>
      </c>
      <c r="J101" s="18">
        <f>IF(D101="SING",0,Model!$W$8*((drdp!D101)*'ABXY-TI2S'!$B101+(drdp!G101)*'ABXY-TI2S'!$C101+(drdp!J101)*'ABXY-TI2S'!$D101))</f>
        <v>0</v>
      </c>
      <c r="K101" s="21">
        <f>SUM(E$3:E100)+H101</f>
        <v>-0.10275617609789385</v>
      </c>
      <c r="L101" s="21">
        <f>SUM(F$3:F100)+I101</f>
        <v>-5.8860609940113773E-2</v>
      </c>
      <c r="M101" s="21">
        <f>SUM(G$3:G100)+J101</f>
        <v>0</v>
      </c>
      <c r="N101" s="21"/>
      <c r="O101" s="21"/>
      <c r="P101" s="21"/>
      <c r="Q101" s="19">
        <f t="shared" si="5"/>
        <v>1.0558831726261372E-2</v>
      </c>
      <c r="R101" s="19">
        <f t="shared" si="5"/>
        <v>3.4645714025222205E-3</v>
      </c>
      <c r="S101" s="19">
        <f t="shared" si="5"/>
        <v>0</v>
      </c>
      <c r="T101" s="19">
        <f t="shared" si="6"/>
        <v>6.0482912002357723E-3</v>
      </c>
      <c r="U101" s="19">
        <f t="shared" si="7"/>
        <v>0</v>
      </c>
      <c r="V101" s="19">
        <f t="shared" si="8"/>
        <v>0</v>
      </c>
    </row>
    <row r="102" spans="1:22" x14ac:dyDescent="0.25">
      <c r="A102" s="26">
        <f>Wellpath!E102</f>
        <v>9400</v>
      </c>
      <c r="B102" s="22">
        <v>0</v>
      </c>
      <c r="C102" s="22">
        <v>0</v>
      </c>
      <c r="D102" s="22">
        <f>IF(ABS(Wellpath!$L102)&lt;VerticalInc,"SING",((TAN((PI()/ 2) - Wellpath!$L102)) - TAN(Dip) * COS(Wellpath!$O102)) / GField)</f>
        <v>0.18746779863073759</v>
      </c>
      <c r="E102" s="20">
        <f>IF(D102="SING",(Wellpath!K103-Wellpath!K101)/2*Model!$W$8*(-SIN(Wellpath!M102)) / GField,Model!$W$8*((drdp!B102+drdp!K102)*'ABXY-TI2S'!$B102+(drdp!E102+drdp!N102)*'ABXY-TI2S'!$C102+(drdp!H102+drdp!Q102)*'ABXY-TI2S'!$D102))</f>
        <v>6.4570746705112274E-3</v>
      </c>
      <c r="F102" s="20">
        <f>IF(D102="SING",(Wellpath!K103-Wellpath!K101)/2*Model!$W$8*(COS(Wellpath!$M102) / GField),Model!$W$8*((drdp!C102+drdp!L102)*'ABXY-TI2S'!$B102+(drdp!F102+drdp!O102)*'ABXY-TI2S'!$C102+(drdp!I102+drdp!R102)*'ABXY-TI2S'!$D102))</f>
        <v>-7.6952419362308301E-3</v>
      </c>
      <c r="G102" s="20">
        <f>IF(D102="SING",0,Model!$W$8*((drdp!D102+drdp!M102)*'ABXY-TI2S'!$B102+(drdp!G102+drdp!P102)*'ABXY-TI2S'!$C102+(drdp!J102+drdp!S102)*'ABXY-TI2S'!$D102))</f>
        <v>0</v>
      </c>
      <c r="H102" s="18">
        <f>IF(D102="SING",(Wellpath!K102-Wellpath!K101)/2*Model!$W$8*(-SIN(Wellpath!$M102) / GField),Model!$W$8*((drdp!B102)*'ABXY-TI2S'!$B102+(drdp!E102)*'ABXY-TI2S'!$C102+(drdp!H102)*'ABXY-TI2S'!$D102))</f>
        <v>9.5424748825347514E-5</v>
      </c>
      <c r="I102" s="18">
        <f>IF(D102="SING",(Wellpath!K102-Wellpath!K101)/2*Model!$W$8*(COS(Wellpath!$M102) / GField),Model!$W$8*((drdp!C102)*'ABXY-TI2S'!$B102+(drdp!F102)*'ABXY-TI2S'!$C102+(drdp!I102)*'ABXY-TI2S'!$D102))</f>
        <v>-1.1372278723500804E-4</v>
      </c>
      <c r="J102" s="18">
        <f>IF(D102="SING",0,Model!$W$8*((drdp!D102)*'ABXY-TI2S'!$B102+(drdp!G102)*'ABXY-TI2S'!$C102+(drdp!J102)*'ABXY-TI2S'!$D102))</f>
        <v>0</v>
      </c>
      <c r="K102" s="21">
        <f>SUM(E$3:E101)+H102</f>
        <v>-0.10256532660024316</v>
      </c>
      <c r="L102" s="21">
        <f>SUM(F$3:F101)+I102</f>
        <v>-5.9088055514583793E-2</v>
      </c>
      <c r="M102" s="21">
        <f>SUM(G$3:G101)+J102</f>
        <v>0</v>
      </c>
      <c r="N102" s="21"/>
      <c r="O102" s="21"/>
      <c r="P102" s="21"/>
      <c r="Q102" s="19">
        <f t="shared" si="5"/>
        <v>1.0519646220614546E-2</v>
      </c>
      <c r="R102" s="19">
        <f t="shared" si="5"/>
        <v>3.4913983044945361E-3</v>
      </c>
      <c r="S102" s="19">
        <f t="shared" si="5"/>
        <v>0</v>
      </c>
      <c r="T102" s="19">
        <f t="shared" si="6"/>
        <v>6.0603857120265859E-3</v>
      </c>
      <c r="U102" s="19">
        <f t="shared" si="7"/>
        <v>0</v>
      </c>
      <c r="V102" s="19">
        <f t="shared" si="8"/>
        <v>0</v>
      </c>
    </row>
    <row r="103" spans="1:22" x14ac:dyDescent="0.25">
      <c r="A103" s="26">
        <f>Wellpath!E103</f>
        <v>9500</v>
      </c>
      <c r="B103" s="22">
        <v>0</v>
      </c>
      <c r="C103" s="22">
        <v>0</v>
      </c>
      <c r="D103" s="22">
        <f>IF(ABS(Wellpath!$L103)&lt;VerticalInc,"SING",((TAN((PI()/ 2) - Wellpath!$L103)) - TAN(Dip) * COS(Wellpath!$O103)) / GField)</f>
        <v>0.18746779863073759</v>
      </c>
      <c r="E103" s="20">
        <f>IF(D103="SING",(Wellpath!K104-Wellpath!K102)/2*Model!$W$8*(-SIN(Wellpath!M103)) / GField,Model!$W$8*((drdp!B103+drdp!K103)*'ABXY-TI2S'!$B103+(drdp!E103+drdp!N103)*'ABXY-TI2S'!$C103+(drdp!H103+drdp!Q103)*'ABXY-TI2S'!$D103))</f>
        <v>1.2723299843371665E-2</v>
      </c>
      <c r="F103" s="20">
        <f>IF(D103="SING",(Wellpath!K104-Wellpath!K102)/2*Model!$W$8*(COS(Wellpath!$M103) / GField),Model!$W$8*((drdp!C103+drdp!L103)*'ABXY-TI2S'!$B103+(drdp!F103+drdp!O103)*'ABXY-TI2S'!$C103+(drdp!I103+drdp!R103)*'ABXY-TI2S'!$D103))</f>
        <v>-1.5163038297991534E-2</v>
      </c>
      <c r="G103" s="20">
        <f>IF(D103="SING",0,Model!$W$8*((drdp!D103+drdp!M103)*'ABXY-TI2S'!$B103+(drdp!G103+drdp!P103)*'ABXY-TI2S'!$C103+(drdp!J103+drdp!S103)*'ABXY-TI2S'!$D103))</f>
        <v>0</v>
      </c>
      <c r="H103" s="18">
        <f>IF(D103="SING",(Wellpath!K103-Wellpath!K102)/2*Model!$W$8*(-SIN(Wellpath!$M103) / GField),Model!$W$8*((drdp!B103)*'ABXY-TI2S'!$B103+(drdp!E103)*'ABXY-TI2S'!$C103+(drdp!H103)*'ABXY-TI2S'!$D103))</f>
        <v>6.3616499216858809E-3</v>
      </c>
      <c r="I103" s="18">
        <f>IF(D103="SING",(Wellpath!K103-Wellpath!K102)/2*Model!$W$8*(COS(Wellpath!$M103) / GField),Model!$W$8*((drdp!C103)*'ABXY-TI2S'!$B103+(drdp!F103)*'ABXY-TI2S'!$C103+(drdp!I103)*'ABXY-TI2S'!$D103))</f>
        <v>-7.5815191489958227E-3</v>
      </c>
      <c r="J103" s="18">
        <f>IF(D103="SING",0,Model!$W$8*((drdp!D103)*'ABXY-TI2S'!$B103+(drdp!G103)*'ABXY-TI2S'!$C103+(drdp!J103)*'ABXY-TI2S'!$D103))</f>
        <v>0</v>
      </c>
      <c r="K103" s="21">
        <f>SUM(E$3:E102)+H103</f>
        <v>-8.9842026756871404E-2</v>
      </c>
      <c r="L103" s="21">
        <f>SUM(F$3:F102)+I103</f>
        <v>-7.4251093812575442E-2</v>
      </c>
      <c r="M103" s="21">
        <f>SUM(G$3:G102)+J103</f>
        <v>0</v>
      </c>
      <c r="N103" s="21"/>
      <c r="O103" s="21"/>
      <c r="P103" s="21"/>
      <c r="Q103" s="19">
        <f t="shared" si="5"/>
        <v>8.0715897717823972E-3</v>
      </c>
      <c r="R103" s="19">
        <f t="shared" si="5"/>
        <v>5.5132249323638794E-3</v>
      </c>
      <c r="S103" s="19">
        <f t="shared" si="5"/>
        <v>0</v>
      </c>
      <c r="T103" s="19">
        <f t="shared" si="6"/>
        <v>6.6708687570363719E-3</v>
      </c>
      <c r="U103" s="19">
        <f t="shared" si="7"/>
        <v>0</v>
      </c>
      <c r="V103" s="19">
        <f t="shared" si="8"/>
        <v>0</v>
      </c>
    </row>
    <row r="104" spans="1:22" x14ac:dyDescent="0.25">
      <c r="A104" s="26">
        <f>Wellpath!E104</f>
        <v>9600</v>
      </c>
      <c r="B104" s="22">
        <v>0</v>
      </c>
      <c r="C104" s="22">
        <v>0</v>
      </c>
      <c r="D104" s="22">
        <f>IF(ABS(Wellpath!$L104)&lt;VerticalInc,"SING",((TAN((PI()/ 2) - Wellpath!$L104)) - TAN(Dip) * COS(Wellpath!$O104)) / GField)</f>
        <v>0.18746779863073759</v>
      </c>
      <c r="E104" s="20">
        <f>IF(D104="SING",(Wellpath!K105-Wellpath!K103)/2*Model!$W$8*(-SIN(Wellpath!M104)) / GField,Model!$W$8*((drdp!B104+drdp!K104)*'ABXY-TI2S'!$B104+(drdp!E104+drdp!N104)*'ABXY-TI2S'!$C104+(drdp!H104+drdp!Q104)*'ABXY-TI2S'!$D104))</f>
        <v>1.2723299843371665E-2</v>
      </c>
      <c r="F104" s="20">
        <f>IF(D104="SING",(Wellpath!K105-Wellpath!K103)/2*Model!$W$8*(COS(Wellpath!$M104) / GField),Model!$W$8*((drdp!C104+drdp!L104)*'ABXY-TI2S'!$B104+(drdp!F104+drdp!O104)*'ABXY-TI2S'!$C104+(drdp!I104+drdp!R104)*'ABXY-TI2S'!$D104))</f>
        <v>-1.5163038297991534E-2</v>
      </c>
      <c r="G104" s="20">
        <f>IF(D104="SING",0,Model!$W$8*((drdp!D104+drdp!M104)*'ABXY-TI2S'!$B104+(drdp!G104+drdp!P104)*'ABXY-TI2S'!$C104+(drdp!J104+drdp!S104)*'ABXY-TI2S'!$D104))</f>
        <v>0</v>
      </c>
      <c r="H104" s="18">
        <f>IF(D104="SING",(Wellpath!K104-Wellpath!K103)/2*Model!$W$8*(-SIN(Wellpath!$M104) / GField),Model!$W$8*((drdp!B104)*'ABXY-TI2S'!$B104+(drdp!E104)*'ABXY-TI2S'!$C104+(drdp!H104)*'ABXY-TI2S'!$D104))</f>
        <v>6.3616499216857846E-3</v>
      </c>
      <c r="I104" s="18">
        <f>IF(D104="SING",(Wellpath!K104-Wellpath!K103)/2*Model!$W$8*(COS(Wellpath!$M104) / GField),Model!$W$8*((drdp!C104)*'ABXY-TI2S'!$B104+(drdp!F104)*'ABXY-TI2S'!$C104+(drdp!I104)*'ABXY-TI2S'!$D104))</f>
        <v>-7.5815191489957091E-3</v>
      </c>
      <c r="J104" s="18">
        <f>IF(D104="SING",0,Model!$W$8*((drdp!D104)*'ABXY-TI2S'!$B104+(drdp!G104)*'ABXY-TI2S'!$C104+(drdp!J104)*'ABXY-TI2S'!$D104))</f>
        <v>0</v>
      </c>
      <c r="K104" s="21">
        <f>SUM(E$3:E103)+H104</f>
        <v>-7.711872691349983E-2</v>
      </c>
      <c r="L104" s="21">
        <f>SUM(F$3:F103)+I104</f>
        <v>-8.9414132110566868E-2</v>
      </c>
      <c r="M104" s="21">
        <f>SUM(G$3:G103)+J104</f>
        <v>0</v>
      </c>
      <c r="N104" s="21"/>
      <c r="O104" s="21"/>
      <c r="P104" s="21"/>
      <c r="Q104" s="19">
        <f t="shared" si="5"/>
        <v>5.9472980407589632E-3</v>
      </c>
      <c r="R104" s="19">
        <f t="shared" si="5"/>
        <v>7.9948870210859047E-3</v>
      </c>
      <c r="S104" s="19">
        <f t="shared" si="5"/>
        <v>0</v>
      </c>
      <c r="T104" s="19">
        <f t="shared" si="6"/>
        <v>6.8955040364424023E-3</v>
      </c>
      <c r="U104" s="19">
        <f t="shared" si="7"/>
        <v>0</v>
      </c>
      <c r="V104" s="19">
        <f t="shared" si="8"/>
        <v>0</v>
      </c>
    </row>
    <row r="105" spans="1:22" x14ac:dyDescent="0.25">
      <c r="A105" s="26">
        <f>Wellpath!E105</f>
        <v>9700</v>
      </c>
      <c r="B105" s="22">
        <v>0</v>
      </c>
      <c r="C105" s="22">
        <v>0</v>
      </c>
      <c r="D105" s="22">
        <f>IF(ABS(Wellpath!$L105)&lt;VerticalInc,"SING",((TAN((PI()/ 2) - Wellpath!$L105)) - TAN(Dip) * COS(Wellpath!$O105)) / GField)</f>
        <v>0.18746779863073759</v>
      </c>
      <c r="E105" s="20">
        <f>IF(D105="SING",(Wellpath!K106-Wellpath!K104)/2*Model!$W$8*(-SIN(Wellpath!M105)) / GField,Model!$W$8*((drdp!B105+drdp!K105)*'ABXY-TI2S'!$B105+(drdp!E105+drdp!N105)*'ABXY-TI2S'!$C105+(drdp!H105+drdp!Q105)*'ABXY-TI2S'!$D105))</f>
        <v>1.2723299843371762E-2</v>
      </c>
      <c r="F105" s="20">
        <f>IF(D105="SING",(Wellpath!K106-Wellpath!K104)/2*Model!$W$8*(COS(Wellpath!$M105) / GField),Model!$W$8*((drdp!C105+drdp!L105)*'ABXY-TI2S'!$B105+(drdp!F105+drdp!O105)*'ABXY-TI2S'!$C105+(drdp!I105+drdp!R105)*'ABXY-TI2S'!$D105))</f>
        <v>-1.5163038297991645E-2</v>
      </c>
      <c r="G105" s="20">
        <f>IF(D105="SING",0,Model!$W$8*((drdp!D105+drdp!M105)*'ABXY-TI2S'!$B105+(drdp!G105+drdp!P105)*'ABXY-TI2S'!$C105+(drdp!J105+drdp!S105)*'ABXY-TI2S'!$D105))</f>
        <v>0</v>
      </c>
      <c r="H105" s="18">
        <f>IF(D105="SING",(Wellpath!K105-Wellpath!K104)/2*Model!$W$8*(-SIN(Wellpath!$M105) / GField),Model!$W$8*((drdp!B105)*'ABXY-TI2S'!$B105+(drdp!E105)*'ABXY-TI2S'!$C105+(drdp!H105)*'ABXY-TI2S'!$D105))</f>
        <v>6.3616499216858809E-3</v>
      </c>
      <c r="I105" s="18">
        <f>IF(D105="SING",(Wellpath!K105-Wellpath!K104)/2*Model!$W$8*(COS(Wellpath!$M105) / GField),Model!$W$8*((drdp!C105)*'ABXY-TI2S'!$B105+(drdp!F105)*'ABXY-TI2S'!$C105+(drdp!I105)*'ABXY-TI2S'!$D105))</f>
        <v>-7.5815191489958227E-3</v>
      </c>
      <c r="J105" s="18">
        <f>IF(D105="SING",0,Model!$W$8*((drdp!D105)*'ABXY-TI2S'!$B105+(drdp!G105)*'ABXY-TI2S'!$C105+(drdp!J105)*'ABXY-TI2S'!$D105))</f>
        <v>0</v>
      </c>
      <c r="K105" s="21">
        <f>SUM(E$3:E104)+H105</f>
        <v>-6.4395427070128061E-2</v>
      </c>
      <c r="L105" s="21">
        <f>SUM(F$3:F104)+I105</f>
        <v>-0.10457717040855852</v>
      </c>
      <c r="M105" s="21">
        <f>SUM(G$3:G104)+J105</f>
        <v>0</v>
      </c>
      <c r="N105" s="21"/>
      <c r="O105" s="21"/>
      <c r="P105" s="21"/>
      <c r="Q105" s="19">
        <f t="shared" si="5"/>
        <v>4.1467710275441818E-3</v>
      </c>
      <c r="R105" s="19">
        <f t="shared" si="5"/>
        <v>1.0936384570660687E-2</v>
      </c>
      <c r="S105" s="19">
        <f t="shared" si="5"/>
        <v>0</v>
      </c>
      <c r="T105" s="19">
        <f t="shared" si="6"/>
        <v>6.7342915502446848E-3</v>
      </c>
      <c r="U105" s="19">
        <f t="shared" si="7"/>
        <v>0</v>
      </c>
      <c r="V105" s="19">
        <f t="shared" si="8"/>
        <v>0</v>
      </c>
    </row>
    <row r="106" spans="1:22" x14ac:dyDescent="0.25">
      <c r="A106" s="26">
        <f>Wellpath!E106</f>
        <v>9800</v>
      </c>
      <c r="B106" s="22">
        <v>0</v>
      </c>
      <c r="C106" s="22">
        <v>0</v>
      </c>
      <c r="D106" s="22">
        <f>IF(ABS(Wellpath!$L106)&lt;VerticalInc,"SING",((TAN((PI()/ 2) - Wellpath!$L106)) - TAN(Dip) * COS(Wellpath!$O106)) / GField)</f>
        <v>0.18746779863073759</v>
      </c>
      <c r="E106" s="20">
        <f>IF(D106="SING",(Wellpath!K107-Wellpath!K105)/2*Model!$W$8*(-SIN(Wellpath!M106)) / GField,Model!$W$8*((drdp!B106+drdp!K106)*'ABXY-TI2S'!$B106+(drdp!E106+drdp!N106)*'ABXY-TI2S'!$C106+(drdp!H106+drdp!Q106)*'ABXY-TI2S'!$D106))</f>
        <v>1.2723299843371762E-2</v>
      </c>
      <c r="F106" s="20">
        <f>IF(D106="SING",(Wellpath!K107-Wellpath!K105)/2*Model!$W$8*(COS(Wellpath!$M106) / GField),Model!$W$8*((drdp!C106+drdp!L106)*'ABXY-TI2S'!$B106+(drdp!F106+drdp!O106)*'ABXY-TI2S'!$C106+(drdp!I106+drdp!R106)*'ABXY-TI2S'!$D106))</f>
        <v>-1.5163038297991645E-2</v>
      </c>
      <c r="G106" s="20">
        <f>IF(D106="SING",0,Model!$W$8*((drdp!D106+drdp!M106)*'ABXY-TI2S'!$B106+(drdp!G106+drdp!P106)*'ABXY-TI2S'!$C106+(drdp!J106+drdp!S106)*'ABXY-TI2S'!$D106))</f>
        <v>0</v>
      </c>
      <c r="H106" s="18">
        <f>IF(D106="SING",(Wellpath!K106-Wellpath!K105)/2*Model!$W$8*(-SIN(Wellpath!$M106) / GField),Model!$W$8*((drdp!B106)*'ABXY-TI2S'!$B106+(drdp!E106)*'ABXY-TI2S'!$C106+(drdp!H106)*'ABXY-TI2S'!$D106))</f>
        <v>6.3616499216858809E-3</v>
      </c>
      <c r="I106" s="18">
        <f>IF(D106="SING",(Wellpath!K106-Wellpath!K105)/2*Model!$W$8*(COS(Wellpath!$M106) / GField),Model!$W$8*((drdp!C106)*'ABXY-TI2S'!$B106+(drdp!F106)*'ABXY-TI2S'!$C106+(drdp!I106)*'ABXY-TI2S'!$D106))</f>
        <v>-7.5815191489958227E-3</v>
      </c>
      <c r="J106" s="18">
        <f>IF(D106="SING",0,Model!$W$8*((drdp!D106)*'ABXY-TI2S'!$B106+(drdp!G106)*'ABXY-TI2S'!$C106+(drdp!J106)*'ABXY-TI2S'!$D106))</f>
        <v>0</v>
      </c>
      <c r="K106" s="21">
        <f>SUM(E$3:E105)+H106</f>
        <v>-5.1672127226756293E-2</v>
      </c>
      <c r="L106" s="21">
        <f>SUM(F$3:F105)+I106</f>
        <v>-0.11974020870655017</v>
      </c>
      <c r="M106" s="21">
        <f>SUM(G$3:G105)+J106</f>
        <v>0</v>
      </c>
      <c r="N106" s="21"/>
      <c r="O106" s="21"/>
      <c r="P106" s="21"/>
      <c r="Q106" s="19">
        <f t="shared" si="5"/>
        <v>2.6700087321380891E-3</v>
      </c>
      <c r="R106" s="19">
        <f t="shared" si="5"/>
        <v>1.4337717581088193E-2</v>
      </c>
      <c r="S106" s="19">
        <f t="shared" si="5"/>
        <v>0</v>
      </c>
      <c r="T106" s="19">
        <f t="shared" si="6"/>
        <v>6.1872312984432116E-3</v>
      </c>
      <c r="U106" s="19">
        <f t="shared" si="7"/>
        <v>0</v>
      </c>
      <c r="V106" s="19">
        <f t="shared" si="8"/>
        <v>0</v>
      </c>
    </row>
    <row r="107" spans="1:22" x14ac:dyDescent="0.25">
      <c r="A107" s="26">
        <f>Wellpath!E107</f>
        <v>9900</v>
      </c>
      <c r="B107" s="22">
        <v>0</v>
      </c>
      <c r="C107" s="22">
        <v>0</v>
      </c>
      <c r="D107" s="22">
        <f>IF(ABS(Wellpath!$L107)&lt;VerticalInc,"SING",((TAN((PI()/ 2) - Wellpath!$L107)) - TAN(Dip) * COS(Wellpath!$O107)) / GField)</f>
        <v>0.18746779863073759</v>
      </c>
      <c r="E107" s="20">
        <f>IF(D107="SING",(Wellpath!K108-Wellpath!K106)/2*Model!$W$8*(-SIN(Wellpath!M107)) / GField,Model!$W$8*((drdp!B107+drdp!K107)*'ABXY-TI2S'!$B107+(drdp!E107+drdp!N107)*'ABXY-TI2S'!$C107+(drdp!H107+drdp!Q107)*'ABXY-TI2S'!$D107))</f>
        <v>1.2723299843371762E-2</v>
      </c>
      <c r="F107" s="20">
        <f>IF(D107="SING",(Wellpath!K108-Wellpath!K106)/2*Model!$W$8*(COS(Wellpath!$M107) / GField),Model!$W$8*((drdp!C107+drdp!L107)*'ABXY-TI2S'!$B107+(drdp!F107+drdp!O107)*'ABXY-TI2S'!$C107+(drdp!I107+drdp!R107)*'ABXY-TI2S'!$D107))</f>
        <v>-1.5163038297991645E-2</v>
      </c>
      <c r="G107" s="20">
        <f>IF(D107="SING",0,Model!$W$8*((drdp!D107+drdp!M107)*'ABXY-TI2S'!$B107+(drdp!G107+drdp!P107)*'ABXY-TI2S'!$C107+(drdp!J107+drdp!S107)*'ABXY-TI2S'!$D107))</f>
        <v>0</v>
      </c>
      <c r="H107" s="18">
        <f>IF(D107="SING",(Wellpath!K107-Wellpath!K106)/2*Model!$W$8*(-SIN(Wellpath!$M107) / GField),Model!$W$8*((drdp!B107)*'ABXY-TI2S'!$B107+(drdp!E107)*'ABXY-TI2S'!$C107+(drdp!H107)*'ABXY-TI2S'!$D107))</f>
        <v>6.3616499216858809E-3</v>
      </c>
      <c r="I107" s="18">
        <f>IF(D107="SING",(Wellpath!K107-Wellpath!K106)/2*Model!$W$8*(COS(Wellpath!$M107) / GField),Model!$W$8*((drdp!C107)*'ABXY-TI2S'!$B107+(drdp!F107)*'ABXY-TI2S'!$C107+(drdp!I107)*'ABXY-TI2S'!$D107))</f>
        <v>-7.5815191489958227E-3</v>
      </c>
      <c r="J107" s="18">
        <f>IF(D107="SING",0,Model!$W$8*((drdp!D107)*'ABXY-TI2S'!$B107+(drdp!G107)*'ABXY-TI2S'!$C107+(drdp!J107)*'ABXY-TI2S'!$D107))</f>
        <v>0</v>
      </c>
      <c r="K107" s="21">
        <f>SUM(E$3:E106)+H107</f>
        <v>-3.8948827383384538E-2</v>
      </c>
      <c r="L107" s="21">
        <f>SUM(F$3:F106)+I107</f>
        <v>-0.13490324700454182</v>
      </c>
      <c r="M107" s="21">
        <f>SUM(G$3:G106)+J107</f>
        <v>0</v>
      </c>
      <c r="N107" s="21"/>
      <c r="O107" s="21"/>
      <c r="P107" s="21"/>
      <c r="Q107" s="19">
        <f t="shared" si="5"/>
        <v>1.5170111545406851E-3</v>
      </c>
      <c r="R107" s="19">
        <f t="shared" si="5"/>
        <v>1.819888605236842E-2</v>
      </c>
      <c r="S107" s="19">
        <f t="shared" si="5"/>
        <v>0</v>
      </c>
      <c r="T107" s="19">
        <f t="shared" si="6"/>
        <v>5.2543232810379863E-3</v>
      </c>
      <c r="U107" s="19">
        <f t="shared" si="7"/>
        <v>0</v>
      </c>
      <c r="V107" s="19">
        <f t="shared" si="8"/>
        <v>0</v>
      </c>
    </row>
    <row r="108" spans="1:22" x14ac:dyDescent="0.25">
      <c r="A108" s="26">
        <f>Wellpath!E108</f>
        <v>10000</v>
      </c>
      <c r="B108" s="22">
        <v>0</v>
      </c>
      <c r="C108" s="22">
        <v>0</v>
      </c>
      <c r="D108" s="22">
        <f>IF(ABS(Wellpath!$L108)&lt;VerticalInc,"SING",((TAN((PI()/ 2) - Wellpath!$L108)) - TAN(Dip) * COS(Wellpath!$O108)) / GField)</f>
        <v>0.18746779863073759</v>
      </c>
      <c r="E108" s="20">
        <f>IF(D108="SING",(Wellpath!K109-Wellpath!K107)/2*Model!$W$8*(-SIN(Wellpath!M108)) / GField,Model!$W$8*((drdp!B108+drdp!K108)*'ABXY-TI2S'!$B108+(drdp!E108+drdp!N108)*'ABXY-TI2S'!$C108+(drdp!H108+drdp!Q108)*'ABXY-TI2S'!$D108))</f>
        <v>1.2723299843371762E-2</v>
      </c>
      <c r="F108" s="20">
        <f>IF(D108="SING",(Wellpath!K109-Wellpath!K107)/2*Model!$W$8*(COS(Wellpath!$M108) / GField),Model!$W$8*((drdp!C108+drdp!L108)*'ABXY-TI2S'!$B108+(drdp!F108+drdp!O108)*'ABXY-TI2S'!$C108+(drdp!I108+drdp!R108)*'ABXY-TI2S'!$D108))</f>
        <v>-1.5163038297991645E-2</v>
      </c>
      <c r="G108" s="20">
        <f>IF(D108="SING",0,Model!$W$8*((drdp!D108+drdp!M108)*'ABXY-TI2S'!$B108+(drdp!G108+drdp!P108)*'ABXY-TI2S'!$C108+(drdp!J108+drdp!S108)*'ABXY-TI2S'!$D108))</f>
        <v>0</v>
      </c>
      <c r="H108" s="18">
        <f>IF(D108="SING",(Wellpath!K108-Wellpath!K107)/2*Model!$W$8*(-SIN(Wellpath!$M108) / GField),Model!$W$8*((drdp!B108)*'ABXY-TI2S'!$B108+(drdp!E108)*'ABXY-TI2S'!$C108+(drdp!H108)*'ABXY-TI2S'!$D108))</f>
        <v>6.3616499216858809E-3</v>
      </c>
      <c r="I108" s="18">
        <f>IF(D108="SING",(Wellpath!K108-Wellpath!K107)/2*Model!$W$8*(COS(Wellpath!$M108) / GField),Model!$W$8*((drdp!C108)*'ABXY-TI2S'!$B108+(drdp!F108)*'ABXY-TI2S'!$C108+(drdp!I108)*'ABXY-TI2S'!$D108))</f>
        <v>-7.5815191489958227E-3</v>
      </c>
      <c r="J108" s="18">
        <f>IF(D108="SING",0,Model!$W$8*((drdp!D108)*'ABXY-TI2S'!$B108+(drdp!G108)*'ABXY-TI2S'!$C108+(drdp!J108)*'ABXY-TI2S'!$D108))</f>
        <v>0</v>
      </c>
      <c r="K108" s="21">
        <f>SUM(E$3:E107)+H108</f>
        <v>-2.6225527540012773E-2</v>
      </c>
      <c r="L108" s="21">
        <f>SUM(F$3:F107)+I108</f>
        <v>-0.15006628530253346</v>
      </c>
      <c r="M108" s="21">
        <f>SUM(G$3:G107)+J108</f>
        <v>0</v>
      </c>
      <c r="N108" s="21"/>
      <c r="O108" s="21"/>
      <c r="P108" s="21"/>
      <c r="Q108" s="19">
        <f t="shared" si="5"/>
        <v>6.8777829475196838E-4</v>
      </c>
      <c r="R108" s="19">
        <f t="shared" si="5"/>
        <v>2.2519889984501371E-2</v>
      </c>
      <c r="S108" s="19">
        <f t="shared" si="5"/>
        <v>0</v>
      </c>
      <c r="T108" s="19">
        <f t="shared" si="6"/>
        <v>3.9355674980290052E-3</v>
      </c>
      <c r="U108" s="19">
        <f t="shared" si="7"/>
        <v>0</v>
      </c>
      <c r="V108" s="19">
        <f t="shared" si="8"/>
        <v>0</v>
      </c>
    </row>
    <row r="109" spans="1:22" x14ac:dyDescent="0.25">
      <c r="A109" s="26">
        <f>Wellpath!E109</f>
        <v>10100</v>
      </c>
      <c r="B109" s="22">
        <v>0</v>
      </c>
      <c r="C109" s="22">
        <v>0</v>
      </c>
      <c r="D109" s="22">
        <f>IF(ABS(Wellpath!$L109)&lt;VerticalInc,"SING",((TAN((PI()/ 2) - Wellpath!$L109)) - TAN(Dip) * COS(Wellpath!$O109)) / GField)</f>
        <v>0.18746779863073759</v>
      </c>
      <c r="E109" s="20">
        <f>IF(D109="SING",(Wellpath!K110-Wellpath!K108)/2*Model!$W$8*(-SIN(Wellpath!M109)) / GField,Model!$W$8*((drdp!B109+drdp!K109)*'ABXY-TI2S'!$B109+(drdp!E109+drdp!N109)*'ABXY-TI2S'!$C109+(drdp!H109+drdp!Q109)*'ABXY-TI2S'!$D109))</f>
        <v>1.2723299843371762E-2</v>
      </c>
      <c r="F109" s="20">
        <f>IF(D109="SING",(Wellpath!K110-Wellpath!K108)/2*Model!$W$8*(COS(Wellpath!$M109) / GField),Model!$W$8*((drdp!C109+drdp!L109)*'ABXY-TI2S'!$B109+(drdp!F109+drdp!O109)*'ABXY-TI2S'!$C109+(drdp!I109+drdp!R109)*'ABXY-TI2S'!$D109))</f>
        <v>-1.5163038297991645E-2</v>
      </c>
      <c r="G109" s="20">
        <f>IF(D109="SING",0,Model!$W$8*((drdp!D109+drdp!M109)*'ABXY-TI2S'!$B109+(drdp!G109+drdp!P109)*'ABXY-TI2S'!$C109+(drdp!J109+drdp!S109)*'ABXY-TI2S'!$D109))</f>
        <v>0</v>
      </c>
      <c r="H109" s="18">
        <f>IF(D109="SING",(Wellpath!K109-Wellpath!K108)/2*Model!$W$8*(-SIN(Wellpath!$M109) / GField),Model!$W$8*((drdp!B109)*'ABXY-TI2S'!$B109+(drdp!E109)*'ABXY-TI2S'!$C109+(drdp!H109)*'ABXY-TI2S'!$D109))</f>
        <v>6.3616499216858809E-3</v>
      </c>
      <c r="I109" s="18">
        <f>IF(D109="SING",(Wellpath!K109-Wellpath!K108)/2*Model!$W$8*(COS(Wellpath!$M109) / GField),Model!$W$8*((drdp!C109)*'ABXY-TI2S'!$B109+(drdp!F109)*'ABXY-TI2S'!$C109+(drdp!I109)*'ABXY-TI2S'!$D109))</f>
        <v>-7.5815191489958227E-3</v>
      </c>
      <c r="J109" s="18">
        <f>IF(D109="SING",0,Model!$W$8*((drdp!D109)*'ABXY-TI2S'!$B109+(drdp!G109)*'ABXY-TI2S'!$C109+(drdp!J109)*'ABXY-TI2S'!$D109))</f>
        <v>0</v>
      </c>
      <c r="K109" s="21">
        <f>SUM(E$3:E108)+H109</f>
        <v>-1.3502227696641011E-2</v>
      </c>
      <c r="L109" s="21">
        <f>SUM(F$3:F108)+I109</f>
        <v>-0.16522932360052511</v>
      </c>
      <c r="M109" s="21">
        <f>SUM(G$3:G108)+J109</f>
        <v>0</v>
      </c>
      <c r="N109" s="21"/>
      <c r="O109" s="21"/>
      <c r="P109" s="21"/>
      <c r="Q109" s="19">
        <f t="shared" si="5"/>
        <v>1.8231015277193961E-4</v>
      </c>
      <c r="R109" s="19">
        <f t="shared" si="5"/>
        <v>2.7300729377487044E-2</v>
      </c>
      <c r="S109" s="19">
        <f t="shared" si="5"/>
        <v>0</v>
      </c>
      <c r="T109" s="19">
        <f t="shared" si="6"/>
        <v>2.2309639494162703E-3</v>
      </c>
      <c r="U109" s="19">
        <f t="shared" si="7"/>
        <v>0</v>
      </c>
      <c r="V109" s="19">
        <f t="shared" si="8"/>
        <v>0</v>
      </c>
    </row>
    <row r="110" spans="1:22" x14ac:dyDescent="0.25">
      <c r="A110" s="26">
        <f>Wellpath!E110</f>
        <v>10200</v>
      </c>
      <c r="B110" s="22">
        <v>0</v>
      </c>
      <c r="C110" s="22">
        <v>0</v>
      </c>
      <c r="D110" s="22">
        <f>IF(ABS(Wellpath!$L110)&lt;VerticalInc,"SING",((TAN((PI()/ 2) - Wellpath!$L110)) - TAN(Dip) * COS(Wellpath!$O110)) / GField)</f>
        <v>0.18746779863073759</v>
      </c>
      <c r="E110" s="20">
        <f>IF(D110="SING",(Wellpath!K111-Wellpath!K109)/2*Model!$W$8*(-SIN(Wellpath!M110)) / GField,Model!$W$8*((drdp!B110+drdp!K110)*'ABXY-TI2S'!$B110+(drdp!E110+drdp!N110)*'ABXY-TI2S'!$C110+(drdp!H110+drdp!Q110)*'ABXY-TI2S'!$D110))</f>
        <v>1.2723299843371762E-2</v>
      </c>
      <c r="F110" s="20">
        <f>IF(D110="SING",(Wellpath!K111-Wellpath!K109)/2*Model!$W$8*(COS(Wellpath!$M110) / GField),Model!$W$8*((drdp!C110+drdp!L110)*'ABXY-TI2S'!$B110+(drdp!F110+drdp!O110)*'ABXY-TI2S'!$C110+(drdp!I110+drdp!R110)*'ABXY-TI2S'!$D110))</f>
        <v>-1.5163038297991645E-2</v>
      </c>
      <c r="G110" s="20">
        <f>IF(D110="SING",0,Model!$W$8*((drdp!D110+drdp!M110)*'ABXY-TI2S'!$B110+(drdp!G110+drdp!P110)*'ABXY-TI2S'!$C110+(drdp!J110+drdp!S110)*'ABXY-TI2S'!$D110))</f>
        <v>0</v>
      </c>
      <c r="H110" s="18">
        <f>IF(D110="SING",(Wellpath!K110-Wellpath!K109)/2*Model!$W$8*(-SIN(Wellpath!$M110) / GField),Model!$W$8*((drdp!B110)*'ABXY-TI2S'!$B110+(drdp!E110)*'ABXY-TI2S'!$C110+(drdp!H110)*'ABXY-TI2S'!$D110))</f>
        <v>6.3616499216858809E-3</v>
      </c>
      <c r="I110" s="18">
        <f>IF(D110="SING",(Wellpath!K110-Wellpath!K109)/2*Model!$W$8*(COS(Wellpath!$M110) / GField),Model!$W$8*((drdp!C110)*'ABXY-TI2S'!$B110+(drdp!F110)*'ABXY-TI2S'!$C110+(drdp!I110)*'ABXY-TI2S'!$D110))</f>
        <v>-7.5815191489958227E-3</v>
      </c>
      <c r="J110" s="18">
        <f>IF(D110="SING",0,Model!$W$8*((drdp!D110)*'ABXY-TI2S'!$B110+(drdp!G110)*'ABXY-TI2S'!$C110+(drdp!J110)*'ABXY-TI2S'!$D110))</f>
        <v>0</v>
      </c>
      <c r="K110" s="21">
        <f>SUM(E$3:E109)+H110</f>
        <v>-7.789278532692491E-4</v>
      </c>
      <c r="L110" s="21">
        <f>SUM(F$3:F109)+I110</f>
        <v>-0.18039236189851676</v>
      </c>
      <c r="M110" s="21">
        <f>SUM(G$3:G109)+J110</f>
        <v>0</v>
      </c>
      <c r="N110" s="21"/>
      <c r="O110" s="21"/>
      <c r="P110" s="21"/>
      <c r="Q110" s="19">
        <f t="shared" si="5"/>
        <v>6.0672860059864089E-7</v>
      </c>
      <c r="R110" s="19">
        <f t="shared" si="5"/>
        <v>3.2541404231325441E-2</v>
      </c>
      <c r="S110" s="19">
        <f t="shared" si="5"/>
        <v>0</v>
      </c>
      <c r="T110" s="19">
        <f t="shared" si="6"/>
        <v>1.4051263519978115E-4</v>
      </c>
      <c r="U110" s="19">
        <f t="shared" si="7"/>
        <v>0</v>
      </c>
      <c r="V110" s="19">
        <f t="shared" si="8"/>
        <v>0</v>
      </c>
    </row>
    <row r="111" spans="1:22" x14ac:dyDescent="0.25">
      <c r="A111" s="26">
        <f>Wellpath!E111</f>
        <v>10300</v>
      </c>
      <c r="B111" s="22">
        <v>0</v>
      </c>
      <c r="C111" s="22">
        <v>0</v>
      </c>
      <c r="D111" s="22">
        <f>IF(ABS(Wellpath!$L111)&lt;VerticalInc,"SING",((TAN((PI()/ 2) - Wellpath!$L111)) - TAN(Dip) * COS(Wellpath!$O111)) / GField)</f>
        <v>0.18746779863073759</v>
      </c>
      <c r="E111" s="20">
        <f>IF(D111="SING",(Wellpath!K112-Wellpath!K110)/2*Model!$W$8*(-SIN(Wellpath!M111)) / GField,Model!$W$8*((drdp!B111+drdp!K111)*'ABXY-TI2S'!$B111+(drdp!E111+drdp!N111)*'ABXY-TI2S'!$C111+(drdp!H111+drdp!Q111)*'ABXY-TI2S'!$D111))</f>
        <v>1.2723299843371762E-2</v>
      </c>
      <c r="F111" s="20">
        <f>IF(D111="SING",(Wellpath!K112-Wellpath!K110)/2*Model!$W$8*(COS(Wellpath!$M111) / GField),Model!$W$8*((drdp!C111+drdp!L111)*'ABXY-TI2S'!$B111+(drdp!F111+drdp!O111)*'ABXY-TI2S'!$C111+(drdp!I111+drdp!R111)*'ABXY-TI2S'!$D111))</f>
        <v>-1.5163038297991645E-2</v>
      </c>
      <c r="G111" s="20">
        <f>IF(D111="SING",0,Model!$W$8*((drdp!D111+drdp!M111)*'ABXY-TI2S'!$B111+(drdp!G111+drdp!P111)*'ABXY-TI2S'!$C111+(drdp!J111+drdp!S111)*'ABXY-TI2S'!$D111))</f>
        <v>0</v>
      </c>
      <c r="H111" s="18">
        <f>IF(D111="SING",(Wellpath!K111-Wellpath!K110)/2*Model!$W$8*(-SIN(Wellpath!$M111) / GField),Model!$W$8*((drdp!B111)*'ABXY-TI2S'!$B111+(drdp!E111)*'ABXY-TI2S'!$C111+(drdp!H111)*'ABXY-TI2S'!$D111))</f>
        <v>6.3616499216858809E-3</v>
      </c>
      <c r="I111" s="18">
        <f>IF(D111="SING",(Wellpath!K111-Wellpath!K110)/2*Model!$W$8*(COS(Wellpath!$M111) / GField),Model!$W$8*((drdp!C111)*'ABXY-TI2S'!$B111+(drdp!F111)*'ABXY-TI2S'!$C111+(drdp!I111)*'ABXY-TI2S'!$D111))</f>
        <v>-7.5815191489958227E-3</v>
      </c>
      <c r="J111" s="18">
        <f>IF(D111="SING",0,Model!$W$8*((drdp!D111)*'ABXY-TI2S'!$B111+(drdp!G111)*'ABXY-TI2S'!$C111+(drdp!J111)*'ABXY-TI2S'!$D111))</f>
        <v>0</v>
      </c>
      <c r="K111" s="21">
        <f>SUM(E$3:E110)+H111</f>
        <v>1.1944371990102513E-2</v>
      </c>
      <c r="L111" s="21">
        <f>SUM(F$3:F110)+I111</f>
        <v>-0.19555540019650841</v>
      </c>
      <c r="M111" s="21">
        <f>SUM(G$3:G110)+J111</f>
        <v>0</v>
      </c>
      <c r="N111" s="21"/>
      <c r="O111" s="21"/>
      <c r="P111" s="21"/>
      <c r="Q111" s="19">
        <f t="shared" si="5"/>
        <v>1.4266802223794546E-4</v>
      </c>
      <c r="R111" s="19">
        <f t="shared" si="5"/>
        <v>3.824191454601656E-2</v>
      </c>
      <c r="S111" s="19">
        <f t="shared" si="5"/>
        <v>0</v>
      </c>
      <c r="T111" s="19">
        <f t="shared" si="6"/>
        <v>-2.3357864446204623E-3</v>
      </c>
      <c r="U111" s="19">
        <f t="shared" si="7"/>
        <v>0</v>
      </c>
      <c r="V111" s="19">
        <f t="shared" si="8"/>
        <v>0</v>
      </c>
    </row>
    <row r="112" spans="1:22" x14ac:dyDescent="0.25">
      <c r="A112" s="26">
        <f>Wellpath!E112</f>
        <v>10400</v>
      </c>
      <c r="B112" s="22">
        <v>0</v>
      </c>
      <c r="C112" s="22">
        <v>0</v>
      </c>
      <c r="D112" s="22">
        <f>IF(ABS(Wellpath!$L112)&lt;VerticalInc,"SING",((TAN((PI()/ 2) - Wellpath!$L112)) - TAN(Dip) * COS(Wellpath!$O112)) / GField)</f>
        <v>0.18746779863073759</v>
      </c>
      <c r="E112" s="20">
        <f>IF(D112="SING",(Wellpath!K113-Wellpath!K111)/2*Model!$W$8*(-SIN(Wellpath!M112)) / GField,Model!$W$8*((drdp!B112+drdp!K112)*'ABXY-TI2S'!$B112+(drdp!E112+drdp!N112)*'ABXY-TI2S'!$C112+(drdp!H112+drdp!Q112)*'ABXY-TI2S'!$D112))</f>
        <v>1.2723299843371762E-2</v>
      </c>
      <c r="F112" s="20">
        <f>IF(D112="SING",(Wellpath!K113-Wellpath!K111)/2*Model!$W$8*(COS(Wellpath!$M112) / GField),Model!$W$8*((drdp!C112+drdp!L112)*'ABXY-TI2S'!$B112+(drdp!F112+drdp!O112)*'ABXY-TI2S'!$C112+(drdp!I112+drdp!R112)*'ABXY-TI2S'!$D112))</f>
        <v>-1.5163038297991645E-2</v>
      </c>
      <c r="G112" s="20">
        <f>IF(D112="SING",0,Model!$W$8*((drdp!D112+drdp!M112)*'ABXY-TI2S'!$B112+(drdp!G112+drdp!P112)*'ABXY-TI2S'!$C112+(drdp!J112+drdp!S112)*'ABXY-TI2S'!$D112))</f>
        <v>0</v>
      </c>
      <c r="H112" s="18">
        <f>IF(D112="SING",(Wellpath!K112-Wellpath!K111)/2*Model!$W$8*(-SIN(Wellpath!$M112) / GField),Model!$W$8*((drdp!B112)*'ABXY-TI2S'!$B112+(drdp!E112)*'ABXY-TI2S'!$C112+(drdp!H112)*'ABXY-TI2S'!$D112))</f>
        <v>6.3616499216858809E-3</v>
      </c>
      <c r="I112" s="18">
        <f>IF(D112="SING",(Wellpath!K112-Wellpath!K111)/2*Model!$W$8*(COS(Wellpath!$M112) / GField),Model!$W$8*((drdp!C112)*'ABXY-TI2S'!$B112+(drdp!F112)*'ABXY-TI2S'!$C112+(drdp!I112)*'ABXY-TI2S'!$D112))</f>
        <v>-7.5815191489958227E-3</v>
      </c>
      <c r="J112" s="18">
        <f>IF(D112="SING",0,Model!$W$8*((drdp!D112)*'ABXY-TI2S'!$B112+(drdp!G112)*'ABXY-TI2S'!$C112+(drdp!J112)*'ABXY-TI2S'!$D112))</f>
        <v>0</v>
      </c>
      <c r="K112" s="21">
        <f>SUM(E$3:E111)+H112</f>
        <v>2.4667671833474274E-2</v>
      </c>
      <c r="L112" s="21">
        <f>SUM(F$3:F111)+I112</f>
        <v>-0.21071843849450006</v>
      </c>
      <c r="M112" s="21">
        <f>SUM(G$3:G111)+J112</f>
        <v>0</v>
      </c>
      <c r="N112" s="21"/>
      <c r="O112" s="21"/>
      <c r="P112" s="21"/>
      <c r="Q112" s="19">
        <f t="shared" si="5"/>
        <v>6.0849403368398009E-4</v>
      </c>
      <c r="R112" s="19">
        <f t="shared" si="5"/>
        <v>4.4402260321560402E-2</v>
      </c>
      <c r="S112" s="19">
        <f t="shared" si="5"/>
        <v>0</v>
      </c>
      <c r="T112" s="19">
        <f t="shared" si="6"/>
        <v>-5.1979332900444607E-3</v>
      </c>
      <c r="U112" s="19">
        <f t="shared" si="7"/>
        <v>0</v>
      </c>
      <c r="V112" s="19">
        <f t="shared" si="8"/>
        <v>0</v>
      </c>
    </row>
    <row r="113" spans="1:22" x14ac:dyDescent="0.25">
      <c r="A113" s="26">
        <f>Wellpath!E113</f>
        <v>10500</v>
      </c>
      <c r="B113" s="22">
        <v>0</v>
      </c>
      <c r="C113" s="22">
        <v>0</v>
      </c>
      <c r="D113" s="22">
        <f>IF(ABS(Wellpath!$L113)&lt;VerticalInc,"SING",((TAN((PI()/ 2) - Wellpath!$L113)) - TAN(Dip) * COS(Wellpath!$O113)) / GField)</f>
        <v>0.18746779863073759</v>
      </c>
      <c r="E113" s="20">
        <f>IF(D113="SING",(Wellpath!K114-Wellpath!K112)/2*Model!$W$8*(-SIN(Wellpath!M113)) / GField,Model!$W$8*((drdp!B113+drdp!K113)*'ABXY-TI2S'!$B113+(drdp!E113+drdp!N113)*'ABXY-TI2S'!$C113+(drdp!H113+drdp!Q113)*'ABXY-TI2S'!$D113))</f>
        <v>1.2723299843371762E-2</v>
      </c>
      <c r="F113" s="20">
        <f>IF(D113="SING",(Wellpath!K114-Wellpath!K112)/2*Model!$W$8*(COS(Wellpath!$M113) / GField),Model!$W$8*((drdp!C113+drdp!L113)*'ABXY-TI2S'!$B113+(drdp!F113+drdp!O113)*'ABXY-TI2S'!$C113+(drdp!I113+drdp!R113)*'ABXY-TI2S'!$D113))</f>
        <v>-1.5163038297991645E-2</v>
      </c>
      <c r="G113" s="20">
        <f>IF(D113="SING",0,Model!$W$8*((drdp!D113+drdp!M113)*'ABXY-TI2S'!$B113+(drdp!G113+drdp!P113)*'ABXY-TI2S'!$C113+(drdp!J113+drdp!S113)*'ABXY-TI2S'!$D113))</f>
        <v>0</v>
      </c>
      <c r="H113" s="18">
        <f>IF(D113="SING",(Wellpath!K113-Wellpath!K112)/2*Model!$W$8*(-SIN(Wellpath!$M113) / GField),Model!$W$8*((drdp!B113)*'ABXY-TI2S'!$B113+(drdp!E113)*'ABXY-TI2S'!$C113+(drdp!H113)*'ABXY-TI2S'!$D113))</f>
        <v>6.3616499216858809E-3</v>
      </c>
      <c r="I113" s="18">
        <f>IF(D113="SING",(Wellpath!K113-Wellpath!K112)/2*Model!$W$8*(COS(Wellpath!$M113) / GField),Model!$W$8*((drdp!C113)*'ABXY-TI2S'!$B113+(drdp!F113)*'ABXY-TI2S'!$C113+(drdp!I113)*'ABXY-TI2S'!$D113))</f>
        <v>-7.5815191489958227E-3</v>
      </c>
      <c r="J113" s="18">
        <f>IF(D113="SING",0,Model!$W$8*((drdp!D113)*'ABXY-TI2S'!$B113+(drdp!G113)*'ABXY-TI2S'!$C113+(drdp!J113)*'ABXY-TI2S'!$D113))</f>
        <v>0</v>
      </c>
      <c r="K113" s="21">
        <f>SUM(E$3:E112)+H113</f>
        <v>3.7390971676846033E-2</v>
      </c>
      <c r="L113" s="21">
        <f>SUM(F$3:F112)+I113</f>
        <v>-0.22588147679249171</v>
      </c>
      <c r="M113" s="21">
        <f>SUM(G$3:G112)+J113</f>
        <v>0</v>
      </c>
      <c r="N113" s="21"/>
      <c r="O113" s="21"/>
      <c r="P113" s="21"/>
      <c r="Q113" s="19">
        <f t="shared" si="5"/>
        <v>1.3980847629387022E-3</v>
      </c>
      <c r="R113" s="19">
        <f t="shared" si="5"/>
        <v>5.1022441557956967E-2</v>
      </c>
      <c r="S113" s="19">
        <f t="shared" si="5"/>
        <v>0</v>
      </c>
      <c r="T113" s="19">
        <f t="shared" si="6"/>
        <v>-8.4459279010722123E-3</v>
      </c>
      <c r="U113" s="19">
        <f t="shared" si="7"/>
        <v>0</v>
      </c>
      <c r="V113" s="19">
        <f t="shared" si="8"/>
        <v>0</v>
      </c>
    </row>
    <row r="114" spans="1:22" x14ac:dyDescent="0.25">
      <c r="A114" s="26">
        <f>Wellpath!E114</f>
        <v>10600</v>
      </c>
      <c r="B114" s="22">
        <v>0</v>
      </c>
      <c r="C114" s="22">
        <v>0</v>
      </c>
      <c r="D114" s="22">
        <f>IF(ABS(Wellpath!$L114)&lt;VerticalInc,"SING",((TAN((PI()/ 2) - Wellpath!$L114)) - TAN(Dip) * COS(Wellpath!$O114)) / GField)</f>
        <v>0.18746779863073759</v>
      </c>
      <c r="E114" s="20">
        <f>IF(D114="SING",(Wellpath!K115-Wellpath!K113)/2*Model!$W$8*(-SIN(Wellpath!M114)) / GField,Model!$W$8*((drdp!B114+drdp!K114)*'ABXY-TI2S'!$B114+(drdp!E114+drdp!N114)*'ABXY-TI2S'!$C114+(drdp!H114+drdp!Q114)*'ABXY-TI2S'!$D114))</f>
        <v>1.2723299843371762E-2</v>
      </c>
      <c r="F114" s="20">
        <f>IF(D114="SING",(Wellpath!K115-Wellpath!K113)/2*Model!$W$8*(COS(Wellpath!$M114) / GField),Model!$W$8*((drdp!C114+drdp!L114)*'ABXY-TI2S'!$B114+(drdp!F114+drdp!O114)*'ABXY-TI2S'!$C114+(drdp!I114+drdp!R114)*'ABXY-TI2S'!$D114))</f>
        <v>-1.5163038297991645E-2</v>
      </c>
      <c r="G114" s="20">
        <f>IF(D114="SING",0,Model!$W$8*((drdp!D114+drdp!M114)*'ABXY-TI2S'!$B114+(drdp!G114+drdp!P114)*'ABXY-TI2S'!$C114+(drdp!J114+drdp!S114)*'ABXY-TI2S'!$D114))</f>
        <v>0</v>
      </c>
      <c r="H114" s="18">
        <f>IF(D114="SING",(Wellpath!K114-Wellpath!K113)/2*Model!$W$8*(-SIN(Wellpath!$M114) / GField),Model!$W$8*((drdp!B114)*'ABXY-TI2S'!$B114+(drdp!E114)*'ABXY-TI2S'!$C114+(drdp!H114)*'ABXY-TI2S'!$D114))</f>
        <v>6.3616499216858809E-3</v>
      </c>
      <c r="I114" s="18">
        <f>IF(D114="SING",(Wellpath!K114-Wellpath!K113)/2*Model!$W$8*(COS(Wellpath!$M114) / GField),Model!$W$8*((drdp!C114)*'ABXY-TI2S'!$B114+(drdp!F114)*'ABXY-TI2S'!$C114+(drdp!I114)*'ABXY-TI2S'!$D114))</f>
        <v>-7.5815191489958227E-3</v>
      </c>
      <c r="J114" s="18">
        <f>IF(D114="SING",0,Model!$W$8*((drdp!D114)*'ABXY-TI2S'!$B114+(drdp!G114)*'ABXY-TI2S'!$C114+(drdp!J114)*'ABXY-TI2S'!$D114))</f>
        <v>0</v>
      </c>
      <c r="K114" s="21">
        <f>SUM(E$3:E113)+H114</f>
        <v>5.0114271520217801E-2</v>
      </c>
      <c r="L114" s="21">
        <f>SUM(F$3:F113)+I114</f>
        <v>-0.24104451509048336</v>
      </c>
      <c r="M114" s="21">
        <f>SUM(G$3:G113)+J114</f>
        <v>0</v>
      </c>
      <c r="N114" s="21"/>
      <c r="O114" s="21"/>
      <c r="P114" s="21"/>
      <c r="Q114" s="19">
        <f t="shared" si="5"/>
        <v>2.5114402100021131E-3</v>
      </c>
      <c r="R114" s="19">
        <f t="shared" si="5"/>
        <v>5.8102458255206262E-2</v>
      </c>
      <c r="S114" s="19">
        <f t="shared" si="5"/>
        <v>0</v>
      </c>
      <c r="T114" s="19">
        <f t="shared" si="6"/>
        <v>-1.2079770277703719E-2</v>
      </c>
      <c r="U114" s="19">
        <f t="shared" si="7"/>
        <v>0</v>
      </c>
      <c r="V114" s="19">
        <f t="shared" si="8"/>
        <v>0</v>
      </c>
    </row>
    <row r="115" spans="1:22" x14ac:dyDescent="0.25">
      <c r="A115" s="26">
        <f>Wellpath!E115</f>
        <v>10700</v>
      </c>
      <c r="B115" s="22">
        <v>0</v>
      </c>
      <c r="C115" s="22">
        <v>0</v>
      </c>
      <c r="D115" s="22">
        <f>IF(ABS(Wellpath!$L115)&lt;VerticalInc,"SING",((TAN((PI()/ 2) - Wellpath!$L115)) - TAN(Dip) * COS(Wellpath!$O115)) / GField)</f>
        <v>0.18746779863073759</v>
      </c>
      <c r="E115" s="20">
        <f>IF(D115="SING",(Wellpath!K116-Wellpath!K114)/2*Model!$W$8*(-SIN(Wellpath!M115)) / GField,Model!$W$8*((drdp!B115+drdp!K115)*'ABXY-TI2S'!$B115+(drdp!E115+drdp!N115)*'ABXY-TI2S'!$C115+(drdp!H115+drdp!Q115)*'ABXY-TI2S'!$D115))</f>
        <v>1.2723299843371762E-2</v>
      </c>
      <c r="F115" s="20">
        <f>IF(D115="SING",(Wellpath!K116-Wellpath!K114)/2*Model!$W$8*(COS(Wellpath!$M115) / GField),Model!$W$8*((drdp!C115+drdp!L115)*'ABXY-TI2S'!$B115+(drdp!F115+drdp!O115)*'ABXY-TI2S'!$C115+(drdp!I115+drdp!R115)*'ABXY-TI2S'!$D115))</f>
        <v>-1.5163038297991645E-2</v>
      </c>
      <c r="G115" s="20">
        <f>IF(D115="SING",0,Model!$W$8*((drdp!D115+drdp!M115)*'ABXY-TI2S'!$B115+(drdp!G115+drdp!P115)*'ABXY-TI2S'!$C115+(drdp!J115+drdp!S115)*'ABXY-TI2S'!$D115))</f>
        <v>0</v>
      </c>
      <c r="H115" s="18">
        <f>IF(D115="SING",(Wellpath!K115-Wellpath!K114)/2*Model!$W$8*(-SIN(Wellpath!$M115) / GField),Model!$W$8*((drdp!B115)*'ABXY-TI2S'!$B115+(drdp!E115)*'ABXY-TI2S'!$C115+(drdp!H115)*'ABXY-TI2S'!$D115))</f>
        <v>6.3616499216858809E-3</v>
      </c>
      <c r="I115" s="18">
        <f>IF(D115="SING",(Wellpath!K115-Wellpath!K114)/2*Model!$W$8*(COS(Wellpath!$M115) / GField),Model!$W$8*((drdp!C115)*'ABXY-TI2S'!$B115+(drdp!F115)*'ABXY-TI2S'!$C115+(drdp!I115)*'ABXY-TI2S'!$D115))</f>
        <v>-7.5815191489958227E-3</v>
      </c>
      <c r="J115" s="18">
        <f>IF(D115="SING",0,Model!$W$8*((drdp!D115)*'ABXY-TI2S'!$B115+(drdp!G115)*'ABXY-TI2S'!$C115+(drdp!J115)*'ABXY-TI2S'!$D115))</f>
        <v>0</v>
      </c>
      <c r="K115" s="21">
        <f>SUM(E$3:E114)+H115</f>
        <v>6.2837571363589556E-2</v>
      </c>
      <c r="L115" s="21">
        <f>SUM(F$3:F114)+I115</f>
        <v>-0.25620755338847501</v>
      </c>
      <c r="M115" s="21">
        <f>SUM(G$3:G114)+J115</f>
        <v>0</v>
      </c>
      <c r="N115" s="21"/>
      <c r="O115" s="21"/>
      <c r="P115" s="21"/>
      <c r="Q115" s="19">
        <f t="shared" si="5"/>
        <v>3.9485603748742101E-3</v>
      </c>
      <c r="R115" s="19">
        <f t="shared" si="5"/>
        <v>6.5642310413308272E-2</v>
      </c>
      <c r="S115" s="19">
        <f t="shared" si="5"/>
        <v>0</v>
      </c>
      <c r="T115" s="19">
        <f t="shared" si="6"/>
        <v>-1.6099460419938979E-2</v>
      </c>
      <c r="U115" s="19">
        <f t="shared" si="7"/>
        <v>0</v>
      </c>
      <c r="V115" s="19">
        <f t="shared" si="8"/>
        <v>0</v>
      </c>
    </row>
    <row r="116" spans="1:22" x14ac:dyDescent="0.25">
      <c r="A116" s="26">
        <f>Wellpath!E116</f>
        <v>10800</v>
      </c>
      <c r="B116" s="22">
        <v>0</v>
      </c>
      <c r="C116" s="22">
        <v>0</v>
      </c>
      <c r="D116" s="22">
        <f>IF(ABS(Wellpath!$L116)&lt;VerticalInc,"SING",((TAN((PI()/ 2) - Wellpath!$L116)) - TAN(Dip) * COS(Wellpath!$O116)) / GField)</f>
        <v>0.18746779863073759</v>
      </c>
      <c r="E116" s="20">
        <f>IF(D116="SING",(Wellpath!K117-Wellpath!K115)/2*Model!$W$8*(-SIN(Wellpath!M116)) / GField,Model!$W$8*((drdp!B116+drdp!K116)*'ABXY-TI2S'!$B116+(drdp!E116+drdp!N116)*'ABXY-TI2S'!$C116+(drdp!H116+drdp!Q116)*'ABXY-TI2S'!$D116))</f>
        <v>1.2723299843371762E-2</v>
      </c>
      <c r="F116" s="20">
        <f>IF(D116="SING",(Wellpath!K117-Wellpath!K115)/2*Model!$W$8*(COS(Wellpath!$M116) / GField),Model!$W$8*((drdp!C116+drdp!L116)*'ABXY-TI2S'!$B116+(drdp!F116+drdp!O116)*'ABXY-TI2S'!$C116+(drdp!I116+drdp!R116)*'ABXY-TI2S'!$D116))</f>
        <v>-1.5163038297991645E-2</v>
      </c>
      <c r="G116" s="20">
        <f>IF(D116="SING",0,Model!$W$8*((drdp!D116+drdp!M116)*'ABXY-TI2S'!$B116+(drdp!G116+drdp!P116)*'ABXY-TI2S'!$C116+(drdp!J116+drdp!S116)*'ABXY-TI2S'!$D116))</f>
        <v>0</v>
      </c>
      <c r="H116" s="18">
        <f>IF(D116="SING",(Wellpath!K116-Wellpath!K115)/2*Model!$W$8*(-SIN(Wellpath!$M116) / GField),Model!$W$8*((drdp!B116)*'ABXY-TI2S'!$B116+(drdp!E116)*'ABXY-TI2S'!$C116+(drdp!H116)*'ABXY-TI2S'!$D116))</f>
        <v>6.3616499216858809E-3</v>
      </c>
      <c r="I116" s="18">
        <f>IF(D116="SING",(Wellpath!K116-Wellpath!K115)/2*Model!$W$8*(COS(Wellpath!$M116) / GField),Model!$W$8*((drdp!C116)*'ABXY-TI2S'!$B116+(drdp!F116)*'ABXY-TI2S'!$C116+(drdp!I116)*'ABXY-TI2S'!$D116))</f>
        <v>-7.5815191489958227E-3</v>
      </c>
      <c r="J116" s="18">
        <f>IF(D116="SING",0,Model!$W$8*((drdp!D116)*'ABXY-TI2S'!$B116+(drdp!G116)*'ABXY-TI2S'!$C116+(drdp!J116)*'ABXY-TI2S'!$D116))</f>
        <v>0</v>
      </c>
      <c r="K116" s="21">
        <f>SUM(E$3:E115)+H116</f>
        <v>7.5560871206961325E-2</v>
      </c>
      <c r="L116" s="21">
        <f>SUM(F$3:F115)+I116</f>
        <v>-0.2713705916864666</v>
      </c>
      <c r="M116" s="21">
        <f>SUM(G$3:G115)+J116</f>
        <v>0</v>
      </c>
      <c r="N116" s="21"/>
      <c r="O116" s="21"/>
      <c r="P116" s="21"/>
      <c r="Q116" s="19">
        <f t="shared" si="5"/>
        <v>5.7094452575549969E-3</v>
      </c>
      <c r="R116" s="19">
        <f t="shared" si="5"/>
        <v>7.364199803226297E-2</v>
      </c>
      <c r="S116" s="19">
        <f t="shared" si="5"/>
        <v>0</v>
      </c>
      <c r="T116" s="19">
        <f t="shared" si="6"/>
        <v>-2.0504998327777992E-2</v>
      </c>
      <c r="U116" s="19">
        <f t="shared" si="7"/>
        <v>0</v>
      </c>
      <c r="V116" s="19">
        <f t="shared" si="8"/>
        <v>0</v>
      </c>
    </row>
    <row r="117" spans="1:22" x14ac:dyDescent="0.25">
      <c r="A117" s="26">
        <f>Wellpath!E117</f>
        <v>10900</v>
      </c>
      <c r="B117" s="22">
        <v>0</v>
      </c>
      <c r="C117" s="22">
        <v>0</v>
      </c>
      <c r="D117" s="22">
        <f>IF(ABS(Wellpath!$L117)&lt;VerticalInc,"SING",((TAN((PI()/ 2) - Wellpath!$L117)) - TAN(Dip) * COS(Wellpath!$O117)) / GField)</f>
        <v>0.18746779863073759</v>
      </c>
      <c r="E117" s="20">
        <f>IF(D117="SING",(Wellpath!K118-Wellpath!K116)/2*Model!$W$8*(-SIN(Wellpath!M117)) / GField,Model!$W$8*((drdp!B117+drdp!K117)*'ABXY-TI2S'!$B117+(drdp!E117+drdp!N117)*'ABXY-TI2S'!$C117+(drdp!H117+drdp!Q117)*'ABXY-TI2S'!$D117))</f>
        <v>1.2723299843371762E-2</v>
      </c>
      <c r="F117" s="20">
        <f>IF(D117="SING",(Wellpath!K118-Wellpath!K116)/2*Model!$W$8*(COS(Wellpath!$M117) / GField),Model!$W$8*((drdp!C117+drdp!L117)*'ABXY-TI2S'!$B117+(drdp!F117+drdp!O117)*'ABXY-TI2S'!$C117+(drdp!I117+drdp!R117)*'ABXY-TI2S'!$D117))</f>
        <v>-1.5163038297991645E-2</v>
      </c>
      <c r="G117" s="20">
        <f>IF(D117="SING",0,Model!$W$8*((drdp!D117+drdp!M117)*'ABXY-TI2S'!$B117+(drdp!G117+drdp!P117)*'ABXY-TI2S'!$C117+(drdp!J117+drdp!S117)*'ABXY-TI2S'!$D117))</f>
        <v>0</v>
      </c>
      <c r="H117" s="18">
        <f>IF(D117="SING",(Wellpath!K117-Wellpath!K116)/2*Model!$W$8*(-SIN(Wellpath!$M117) / GField),Model!$W$8*((drdp!B117)*'ABXY-TI2S'!$B117+(drdp!E117)*'ABXY-TI2S'!$C117+(drdp!H117)*'ABXY-TI2S'!$D117))</f>
        <v>6.3616499216858809E-3</v>
      </c>
      <c r="I117" s="18">
        <f>IF(D117="SING",(Wellpath!K117-Wellpath!K116)/2*Model!$W$8*(COS(Wellpath!$M117) / GField),Model!$W$8*((drdp!C117)*'ABXY-TI2S'!$B117+(drdp!F117)*'ABXY-TI2S'!$C117+(drdp!I117)*'ABXY-TI2S'!$D117))</f>
        <v>-7.5815191489958227E-3</v>
      </c>
      <c r="J117" s="18">
        <f>IF(D117="SING",0,Model!$W$8*((drdp!D117)*'ABXY-TI2S'!$B117+(drdp!G117)*'ABXY-TI2S'!$C117+(drdp!J117)*'ABXY-TI2S'!$D117))</f>
        <v>0</v>
      </c>
      <c r="K117" s="21">
        <f>SUM(E$3:E116)+H117</f>
        <v>8.828417105033308E-2</v>
      </c>
      <c r="L117" s="21">
        <f>SUM(F$3:F116)+I117</f>
        <v>-0.28653362998445825</v>
      </c>
      <c r="M117" s="21">
        <f>SUM(G$3:G116)+J117</f>
        <v>0</v>
      </c>
      <c r="N117" s="21"/>
      <c r="O117" s="21"/>
      <c r="P117" s="21"/>
      <c r="Q117" s="19">
        <f t="shared" si="5"/>
        <v>7.7940948580444694E-3</v>
      </c>
      <c r="R117" s="19">
        <f t="shared" si="5"/>
        <v>8.2101521112070433E-2</v>
      </c>
      <c r="S117" s="19">
        <f t="shared" si="5"/>
        <v>0</v>
      </c>
      <c r="T117" s="19">
        <f t="shared" si="6"/>
        <v>-2.5296384001220758E-2</v>
      </c>
      <c r="U117" s="19">
        <f t="shared" si="7"/>
        <v>0</v>
      </c>
      <c r="V117" s="19">
        <f t="shared" si="8"/>
        <v>0</v>
      </c>
    </row>
    <row r="118" spans="1:22" x14ac:dyDescent="0.25">
      <c r="A118" s="26">
        <f>Wellpath!E118</f>
        <v>11000</v>
      </c>
      <c r="B118" s="22">
        <v>0</v>
      </c>
      <c r="C118" s="22">
        <v>0</v>
      </c>
      <c r="D118" s="22">
        <f>IF(ABS(Wellpath!$L118)&lt;VerticalInc,"SING",((TAN((PI()/ 2) - Wellpath!$L118)) - TAN(Dip) * COS(Wellpath!$O118)) / GField)</f>
        <v>0.18746779863073759</v>
      </c>
      <c r="E118" s="20">
        <f>IF(D118="SING",(Wellpath!K119-Wellpath!K117)/2*Model!$W$8*(-SIN(Wellpath!M118)) / GField,Model!$W$8*((drdp!B118+drdp!K118)*'ABXY-TI2S'!$B118+(drdp!E118+drdp!N118)*'ABXY-TI2S'!$C118+(drdp!H118+drdp!Q118)*'ABXY-TI2S'!$D118))</f>
        <v>1.2723299843371762E-2</v>
      </c>
      <c r="F118" s="20">
        <f>IF(D118="SING",(Wellpath!K119-Wellpath!K117)/2*Model!$W$8*(COS(Wellpath!$M118) / GField),Model!$W$8*((drdp!C118+drdp!L118)*'ABXY-TI2S'!$B118+(drdp!F118+drdp!O118)*'ABXY-TI2S'!$C118+(drdp!I118+drdp!R118)*'ABXY-TI2S'!$D118))</f>
        <v>-1.5163038297991645E-2</v>
      </c>
      <c r="G118" s="20">
        <f>IF(D118="SING",0,Model!$W$8*((drdp!D118+drdp!M118)*'ABXY-TI2S'!$B118+(drdp!G118+drdp!P118)*'ABXY-TI2S'!$C118+(drdp!J118+drdp!S118)*'ABXY-TI2S'!$D118))</f>
        <v>0</v>
      </c>
      <c r="H118" s="18">
        <f>IF(D118="SING",(Wellpath!K118-Wellpath!K117)/2*Model!$W$8*(-SIN(Wellpath!$M118) / GField),Model!$W$8*((drdp!B118)*'ABXY-TI2S'!$B118+(drdp!E118)*'ABXY-TI2S'!$C118+(drdp!H118)*'ABXY-TI2S'!$D118))</f>
        <v>6.3616499216858809E-3</v>
      </c>
      <c r="I118" s="18">
        <f>IF(D118="SING",(Wellpath!K118-Wellpath!K117)/2*Model!$W$8*(COS(Wellpath!$M118) / GField),Model!$W$8*((drdp!C118)*'ABXY-TI2S'!$B118+(drdp!F118)*'ABXY-TI2S'!$C118+(drdp!I118)*'ABXY-TI2S'!$D118))</f>
        <v>-7.5815191489958227E-3</v>
      </c>
      <c r="J118" s="18">
        <f>IF(D118="SING",0,Model!$W$8*((drdp!D118)*'ABXY-TI2S'!$B118+(drdp!G118)*'ABXY-TI2S'!$C118+(drdp!J118)*'ABXY-TI2S'!$D118))</f>
        <v>0</v>
      </c>
      <c r="K118" s="21">
        <f>SUM(E$3:E117)+H118</f>
        <v>0.10100747089370483</v>
      </c>
      <c r="L118" s="21">
        <f>SUM(F$3:F117)+I118</f>
        <v>-0.3016966682824499</v>
      </c>
      <c r="M118" s="21">
        <f>SUM(G$3:G117)+J118</f>
        <v>0</v>
      </c>
      <c r="N118" s="21"/>
      <c r="O118" s="21"/>
      <c r="P118" s="21"/>
      <c r="Q118" s="19">
        <f t="shared" si="5"/>
        <v>1.020250917634263E-2</v>
      </c>
      <c r="R118" s="19">
        <f t="shared" si="5"/>
        <v>9.1020879652730605E-2</v>
      </c>
      <c r="S118" s="19">
        <f t="shared" si="5"/>
        <v>0</v>
      </c>
      <c r="T118" s="19">
        <f t="shared" si="6"/>
        <v>-3.0473617440267279E-2</v>
      </c>
      <c r="U118" s="19">
        <f t="shared" si="7"/>
        <v>0</v>
      </c>
      <c r="V118" s="19">
        <f t="shared" si="8"/>
        <v>0</v>
      </c>
    </row>
    <row r="119" spans="1:22" x14ac:dyDescent="0.25">
      <c r="A119" s="26">
        <f>Wellpath!E119</f>
        <v>11100</v>
      </c>
      <c r="B119" s="22">
        <v>0</v>
      </c>
      <c r="C119" s="22">
        <v>0</v>
      </c>
      <c r="D119" s="22">
        <f>IF(ABS(Wellpath!$L119)&lt;VerticalInc,"SING",((TAN((PI()/ 2) - Wellpath!$L119)) - TAN(Dip) * COS(Wellpath!$O119)) / GField)</f>
        <v>0.18746779863073759</v>
      </c>
      <c r="E119" s="20">
        <f>IF(D119="SING",(Wellpath!K120-Wellpath!K118)/2*Model!$W$8*(-SIN(Wellpath!M119)) / GField,Model!$W$8*((drdp!B119+drdp!K119)*'ABXY-TI2S'!$B119+(drdp!E119+drdp!N119)*'ABXY-TI2S'!$C119+(drdp!H119+drdp!Q119)*'ABXY-TI2S'!$D119))</f>
        <v>1.2723299843371762E-2</v>
      </c>
      <c r="F119" s="20">
        <f>IF(D119="SING",(Wellpath!K120-Wellpath!K118)/2*Model!$W$8*(COS(Wellpath!$M119) / GField),Model!$W$8*((drdp!C119+drdp!L119)*'ABXY-TI2S'!$B119+(drdp!F119+drdp!O119)*'ABXY-TI2S'!$C119+(drdp!I119+drdp!R119)*'ABXY-TI2S'!$D119))</f>
        <v>-1.5163038297991645E-2</v>
      </c>
      <c r="G119" s="20">
        <f>IF(D119="SING",0,Model!$W$8*((drdp!D119+drdp!M119)*'ABXY-TI2S'!$B119+(drdp!G119+drdp!P119)*'ABXY-TI2S'!$C119+(drdp!J119+drdp!S119)*'ABXY-TI2S'!$D119))</f>
        <v>0</v>
      </c>
      <c r="H119" s="18">
        <f>IF(D119="SING",(Wellpath!K119-Wellpath!K118)/2*Model!$W$8*(-SIN(Wellpath!$M119) / GField),Model!$W$8*((drdp!B119)*'ABXY-TI2S'!$B119+(drdp!E119)*'ABXY-TI2S'!$C119+(drdp!H119)*'ABXY-TI2S'!$D119))</f>
        <v>6.3616499216858809E-3</v>
      </c>
      <c r="I119" s="18">
        <f>IF(D119="SING",(Wellpath!K119-Wellpath!K118)/2*Model!$W$8*(COS(Wellpath!$M119) / GField),Model!$W$8*((drdp!C119)*'ABXY-TI2S'!$B119+(drdp!F119)*'ABXY-TI2S'!$C119+(drdp!I119)*'ABXY-TI2S'!$D119))</f>
        <v>-7.5815191489958227E-3</v>
      </c>
      <c r="J119" s="18">
        <f>IF(D119="SING",0,Model!$W$8*((drdp!D119)*'ABXY-TI2S'!$B119+(drdp!G119)*'ABXY-TI2S'!$C119+(drdp!J119)*'ABXY-TI2S'!$D119))</f>
        <v>0</v>
      </c>
      <c r="K119" s="21">
        <f>SUM(E$3:E118)+H119</f>
        <v>0.11373077073707659</v>
      </c>
      <c r="L119" s="21">
        <f>SUM(F$3:F118)+I119</f>
        <v>-0.31685970658044155</v>
      </c>
      <c r="M119" s="21">
        <f>SUM(G$3:G118)+J119</f>
        <v>0</v>
      </c>
      <c r="N119" s="21"/>
      <c r="O119" s="21"/>
      <c r="P119" s="21"/>
      <c r="Q119" s="19">
        <f t="shared" si="5"/>
        <v>1.2934688212449476E-2</v>
      </c>
      <c r="R119" s="19">
        <f t="shared" si="5"/>
        <v>0.10040007365424351</v>
      </c>
      <c r="S119" s="19">
        <f t="shared" si="5"/>
        <v>0</v>
      </c>
      <c r="T119" s="19">
        <f t="shared" si="6"/>
        <v>-3.6036698644917556E-2</v>
      </c>
      <c r="U119" s="19">
        <f t="shared" si="7"/>
        <v>0</v>
      </c>
      <c r="V119" s="19">
        <f t="shared" si="8"/>
        <v>0</v>
      </c>
    </row>
    <row r="120" spans="1:22" x14ac:dyDescent="0.25">
      <c r="A120" s="26">
        <f>Wellpath!E120</f>
        <v>11200</v>
      </c>
      <c r="B120" s="22">
        <v>0</v>
      </c>
      <c r="C120" s="22">
        <v>0</v>
      </c>
      <c r="D120" s="22">
        <f>IF(ABS(Wellpath!$L120)&lt;VerticalInc,"SING",((TAN((PI()/ 2) - Wellpath!$L120)) - TAN(Dip) * COS(Wellpath!$O120)) / GField)</f>
        <v>0.18746779863073759</v>
      </c>
      <c r="E120" s="20">
        <f>IF(D120="SING",(Wellpath!K121-Wellpath!K119)/2*Model!$W$8*(-SIN(Wellpath!M120)) / GField,Model!$W$8*((drdp!B120+drdp!K120)*'ABXY-TI2S'!$B120+(drdp!E120+drdp!N120)*'ABXY-TI2S'!$C120+(drdp!H120+drdp!Q120)*'ABXY-TI2S'!$D120))</f>
        <v>1.2723299843371762E-2</v>
      </c>
      <c r="F120" s="20">
        <f>IF(D120="SING",(Wellpath!K121-Wellpath!K119)/2*Model!$W$8*(COS(Wellpath!$M120) / GField),Model!$W$8*((drdp!C120+drdp!L120)*'ABXY-TI2S'!$B120+(drdp!F120+drdp!O120)*'ABXY-TI2S'!$C120+(drdp!I120+drdp!R120)*'ABXY-TI2S'!$D120))</f>
        <v>-1.5163038297991645E-2</v>
      </c>
      <c r="G120" s="20">
        <f>IF(D120="SING",0,Model!$W$8*((drdp!D120+drdp!M120)*'ABXY-TI2S'!$B120+(drdp!G120+drdp!P120)*'ABXY-TI2S'!$C120+(drdp!J120+drdp!S120)*'ABXY-TI2S'!$D120))</f>
        <v>0</v>
      </c>
      <c r="H120" s="18">
        <f>IF(D120="SING",(Wellpath!K120-Wellpath!K119)/2*Model!$W$8*(-SIN(Wellpath!$M120) / GField),Model!$W$8*((drdp!B120)*'ABXY-TI2S'!$B120+(drdp!E120)*'ABXY-TI2S'!$C120+(drdp!H120)*'ABXY-TI2S'!$D120))</f>
        <v>6.3616499216858809E-3</v>
      </c>
      <c r="I120" s="18">
        <f>IF(D120="SING",(Wellpath!K120-Wellpath!K119)/2*Model!$W$8*(COS(Wellpath!$M120) / GField),Model!$W$8*((drdp!C120)*'ABXY-TI2S'!$B120+(drdp!F120)*'ABXY-TI2S'!$C120+(drdp!I120)*'ABXY-TI2S'!$D120))</f>
        <v>-7.5815191489958227E-3</v>
      </c>
      <c r="J120" s="18">
        <f>IF(D120="SING",0,Model!$W$8*((drdp!D120)*'ABXY-TI2S'!$B120+(drdp!G120)*'ABXY-TI2S'!$C120+(drdp!J120)*'ABXY-TI2S'!$D120))</f>
        <v>0</v>
      </c>
      <c r="K120" s="21">
        <f>SUM(E$3:E119)+H120</f>
        <v>0.12645407058044836</v>
      </c>
      <c r="L120" s="21">
        <f>SUM(F$3:F119)+I120</f>
        <v>-0.3320227448784332</v>
      </c>
      <c r="M120" s="21">
        <f>SUM(G$3:G119)+J120</f>
        <v>0</v>
      </c>
      <c r="N120" s="21"/>
      <c r="O120" s="21"/>
      <c r="P120" s="21"/>
      <c r="Q120" s="19">
        <f t="shared" si="5"/>
        <v>1.5990631966365014E-2</v>
      </c>
      <c r="R120" s="19">
        <f t="shared" si="5"/>
        <v>0.11023910311660913</v>
      </c>
      <c r="S120" s="19">
        <f t="shared" si="5"/>
        <v>0</v>
      </c>
      <c r="T120" s="19">
        <f t="shared" si="6"/>
        <v>-4.1985627615171592E-2</v>
      </c>
      <c r="U120" s="19">
        <f t="shared" si="7"/>
        <v>0</v>
      </c>
      <c r="V120" s="19">
        <f t="shared" si="8"/>
        <v>0</v>
      </c>
    </row>
    <row r="121" spans="1:22" x14ac:dyDescent="0.25">
      <c r="A121" s="26">
        <f>Wellpath!E121</f>
        <v>11300</v>
      </c>
      <c r="B121" s="22">
        <v>0</v>
      </c>
      <c r="C121" s="22">
        <v>0</v>
      </c>
      <c r="D121" s="22">
        <f>IF(ABS(Wellpath!$L121)&lt;VerticalInc,"SING",((TAN((PI()/ 2) - Wellpath!$L121)) - TAN(Dip) * COS(Wellpath!$O121)) / GField)</f>
        <v>0.18746779863073759</v>
      </c>
      <c r="E121" s="20">
        <f>IF(D121="SING",(Wellpath!K122-Wellpath!K120)/2*Model!$W$8*(-SIN(Wellpath!M121)) / GField,Model!$W$8*((drdp!B121+drdp!K121)*'ABXY-TI2S'!$B121+(drdp!E121+drdp!N121)*'ABXY-TI2S'!$C121+(drdp!H121+drdp!Q121)*'ABXY-TI2S'!$D121))</f>
        <v>1.2723299843371762E-2</v>
      </c>
      <c r="F121" s="20">
        <f>IF(D121="SING",(Wellpath!K122-Wellpath!K120)/2*Model!$W$8*(COS(Wellpath!$M121) / GField),Model!$W$8*((drdp!C121+drdp!L121)*'ABXY-TI2S'!$B121+(drdp!F121+drdp!O121)*'ABXY-TI2S'!$C121+(drdp!I121+drdp!R121)*'ABXY-TI2S'!$D121))</f>
        <v>-1.5163038297991645E-2</v>
      </c>
      <c r="G121" s="20">
        <f>IF(D121="SING",0,Model!$W$8*((drdp!D121+drdp!M121)*'ABXY-TI2S'!$B121+(drdp!G121+drdp!P121)*'ABXY-TI2S'!$C121+(drdp!J121+drdp!S121)*'ABXY-TI2S'!$D121))</f>
        <v>0</v>
      </c>
      <c r="H121" s="18">
        <f>IF(D121="SING",(Wellpath!K121-Wellpath!K120)/2*Model!$W$8*(-SIN(Wellpath!$M121) / GField),Model!$W$8*((drdp!B121)*'ABXY-TI2S'!$B121+(drdp!E121)*'ABXY-TI2S'!$C121+(drdp!H121)*'ABXY-TI2S'!$D121))</f>
        <v>6.3616499216858809E-3</v>
      </c>
      <c r="I121" s="18">
        <f>IF(D121="SING",(Wellpath!K121-Wellpath!K120)/2*Model!$W$8*(COS(Wellpath!$M121) / GField),Model!$W$8*((drdp!C121)*'ABXY-TI2S'!$B121+(drdp!F121)*'ABXY-TI2S'!$C121+(drdp!I121)*'ABXY-TI2S'!$D121))</f>
        <v>-7.5815191489958227E-3</v>
      </c>
      <c r="J121" s="18">
        <f>IF(D121="SING",0,Model!$W$8*((drdp!D121)*'ABXY-TI2S'!$B121+(drdp!G121)*'ABXY-TI2S'!$C121+(drdp!J121)*'ABXY-TI2S'!$D121))</f>
        <v>0</v>
      </c>
      <c r="K121" s="21">
        <f>SUM(E$3:E120)+H121</f>
        <v>0.13917737042382011</v>
      </c>
      <c r="L121" s="21">
        <f>SUM(F$3:F120)+I121</f>
        <v>-0.34718578317642484</v>
      </c>
      <c r="M121" s="21">
        <f>SUM(G$3:G120)+J121</f>
        <v>0</v>
      </c>
      <c r="N121" s="21"/>
      <c r="O121" s="21"/>
      <c r="P121" s="21"/>
      <c r="Q121" s="19">
        <f t="shared" si="5"/>
        <v>1.9370340438089238E-2</v>
      </c>
      <c r="R121" s="19">
        <f t="shared" si="5"/>
        <v>0.12053796803982748</v>
      </c>
      <c r="S121" s="19">
        <f t="shared" si="5"/>
        <v>0</v>
      </c>
      <c r="T121" s="19">
        <f t="shared" si="6"/>
        <v>-4.8320404351029377E-2</v>
      </c>
      <c r="U121" s="19">
        <f t="shared" si="7"/>
        <v>0</v>
      </c>
      <c r="V121" s="19">
        <f t="shared" si="8"/>
        <v>0</v>
      </c>
    </row>
    <row r="122" spans="1:22" x14ac:dyDescent="0.25">
      <c r="A122" s="26">
        <f>Wellpath!E122</f>
        <v>11400</v>
      </c>
      <c r="B122" s="22">
        <v>0</v>
      </c>
      <c r="C122" s="22">
        <v>0</v>
      </c>
      <c r="D122" s="22">
        <f>IF(ABS(Wellpath!$L122)&lt;VerticalInc,"SING",((TAN((PI()/ 2) - Wellpath!$L122)) - TAN(Dip) * COS(Wellpath!$O122)) / GField)</f>
        <v>0.18746779863073759</v>
      </c>
      <c r="E122" s="20">
        <f>IF(D122="SING",(Wellpath!K123-Wellpath!K121)/2*Model!$W$8*(-SIN(Wellpath!M122)) / GField,Model!$W$8*((drdp!B122+drdp!K122)*'ABXY-TI2S'!$B122+(drdp!E122+drdp!N122)*'ABXY-TI2S'!$C122+(drdp!H122+drdp!Q122)*'ABXY-TI2S'!$D122))</f>
        <v>1.2723299843371762E-2</v>
      </c>
      <c r="F122" s="20">
        <f>IF(D122="SING",(Wellpath!K123-Wellpath!K121)/2*Model!$W$8*(COS(Wellpath!$M122) / GField),Model!$W$8*((drdp!C122+drdp!L122)*'ABXY-TI2S'!$B122+(drdp!F122+drdp!O122)*'ABXY-TI2S'!$C122+(drdp!I122+drdp!R122)*'ABXY-TI2S'!$D122))</f>
        <v>-1.5163038297991645E-2</v>
      </c>
      <c r="G122" s="20">
        <f>IF(D122="SING",0,Model!$W$8*((drdp!D122+drdp!M122)*'ABXY-TI2S'!$B122+(drdp!G122+drdp!P122)*'ABXY-TI2S'!$C122+(drdp!J122+drdp!S122)*'ABXY-TI2S'!$D122))</f>
        <v>0</v>
      </c>
      <c r="H122" s="18">
        <f>IF(D122="SING",(Wellpath!K122-Wellpath!K121)/2*Model!$W$8*(-SIN(Wellpath!$M122) / GField),Model!$W$8*((drdp!B122)*'ABXY-TI2S'!$B122+(drdp!E122)*'ABXY-TI2S'!$C122+(drdp!H122)*'ABXY-TI2S'!$D122))</f>
        <v>6.3616499216858809E-3</v>
      </c>
      <c r="I122" s="18">
        <f>IF(D122="SING",(Wellpath!K122-Wellpath!K121)/2*Model!$W$8*(COS(Wellpath!$M122) / GField),Model!$W$8*((drdp!C122)*'ABXY-TI2S'!$B122+(drdp!F122)*'ABXY-TI2S'!$C122+(drdp!I122)*'ABXY-TI2S'!$D122))</f>
        <v>-7.5815191489958227E-3</v>
      </c>
      <c r="J122" s="18">
        <f>IF(D122="SING",0,Model!$W$8*((drdp!D122)*'ABXY-TI2S'!$B122+(drdp!G122)*'ABXY-TI2S'!$C122+(drdp!J122)*'ABXY-TI2S'!$D122))</f>
        <v>0</v>
      </c>
      <c r="K122" s="21">
        <f>SUM(E$3:E121)+H122</f>
        <v>0.15190067026719187</v>
      </c>
      <c r="L122" s="21">
        <f>SUM(F$3:F121)+I122</f>
        <v>-0.36234882147441649</v>
      </c>
      <c r="M122" s="21">
        <f>SUM(G$3:G121)+J122</f>
        <v>0</v>
      </c>
      <c r="N122" s="21"/>
      <c r="O122" s="21"/>
      <c r="P122" s="21"/>
      <c r="Q122" s="19">
        <f t="shared" si="5"/>
        <v>2.3073813627622147E-2</v>
      </c>
      <c r="R122" s="19">
        <f t="shared" si="5"/>
        <v>0.13129666842389856</v>
      </c>
      <c r="S122" s="19">
        <f t="shared" si="5"/>
        <v>0</v>
      </c>
      <c r="T122" s="19">
        <f t="shared" si="6"/>
        <v>-5.504102885249091E-2</v>
      </c>
      <c r="U122" s="19">
        <f t="shared" si="7"/>
        <v>0</v>
      </c>
      <c r="V122" s="19">
        <f t="shared" si="8"/>
        <v>0</v>
      </c>
    </row>
    <row r="123" spans="1:22" x14ac:dyDescent="0.25">
      <c r="A123" s="26">
        <f>Wellpath!E123</f>
        <v>11500</v>
      </c>
      <c r="B123" s="22">
        <v>0</v>
      </c>
      <c r="C123" s="22">
        <v>0</v>
      </c>
      <c r="D123" s="22">
        <f>IF(ABS(Wellpath!$L123)&lt;VerticalInc,"SING",((TAN((PI()/ 2) - Wellpath!$L123)) - TAN(Dip) * COS(Wellpath!$O123)) / GField)</f>
        <v>0.18746779863073759</v>
      </c>
      <c r="E123" s="20">
        <f>IF(D123="SING",(Wellpath!K124-Wellpath!K122)/2*Model!$W$8*(-SIN(Wellpath!M123)) / GField,Model!$W$8*((drdp!B123+drdp!K123)*'ABXY-TI2S'!$B123+(drdp!E123+drdp!N123)*'ABXY-TI2S'!$C123+(drdp!H123+drdp!Q123)*'ABXY-TI2S'!$D123))</f>
        <v>1.2723299843371762E-2</v>
      </c>
      <c r="F123" s="20">
        <f>IF(D123="SING",(Wellpath!K124-Wellpath!K122)/2*Model!$W$8*(COS(Wellpath!$M123) / GField),Model!$W$8*((drdp!C123+drdp!L123)*'ABXY-TI2S'!$B123+(drdp!F123+drdp!O123)*'ABXY-TI2S'!$C123+(drdp!I123+drdp!R123)*'ABXY-TI2S'!$D123))</f>
        <v>-1.5163038297991645E-2</v>
      </c>
      <c r="G123" s="20">
        <f>IF(D123="SING",0,Model!$W$8*((drdp!D123+drdp!M123)*'ABXY-TI2S'!$B123+(drdp!G123+drdp!P123)*'ABXY-TI2S'!$C123+(drdp!J123+drdp!S123)*'ABXY-TI2S'!$D123))</f>
        <v>0</v>
      </c>
      <c r="H123" s="18">
        <f>IF(D123="SING",(Wellpath!K123-Wellpath!K122)/2*Model!$W$8*(-SIN(Wellpath!$M123) / GField),Model!$W$8*((drdp!B123)*'ABXY-TI2S'!$B123+(drdp!E123)*'ABXY-TI2S'!$C123+(drdp!H123)*'ABXY-TI2S'!$D123))</f>
        <v>6.3616499216858809E-3</v>
      </c>
      <c r="I123" s="18">
        <f>IF(D123="SING",(Wellpath!K123-Wellpath!K122)/2*Model!$W$8*(COS(Wellpath!$M123) / GField),Model!$W$8*((drdp!C123)*'ABXY-TI2S'!$B123+(drdp!F123)*'ABXY-TI2S'!$C123+(drdp!I123)*'ABXY-TI2S'!$D123))</f>
        <v>-7.5815191489958227E-3</v>
      </c>
      <c r="J123" s="18">
        <f>IF(D123="SING",0,Model!$W$8*((drdp!D123)*'ABXY-TI2S'!$B123+(drdp!G123)*'ABXY-TI2S'!$C123+(drdp!J123)*'ABXY-TI2S'!$D123))</f>
        <v>0</v>
      </c>
      <c r="K123" s="21">
        <f>SUM(E$3:E122)+H123</f>
        <v>0.16462397011056362</v>
      </c>
      <c r="L123" s="21">
        <f>SUM(F$3:F122)+I123</f>
        <v>-0.37751185977240814</v>
      </c>
      <c r="M123" s="21">
        <f>SUM(G$3:G122)+J123</f>
        <v>0</v>
      </c>
      <c r="N123" s="21"/>
      <c r="O123" s="21"/>
      <c r="P123" s="21"/>
      <c r="Q123" s="19">
        <f t="shared" si="5"/>
        <v>2.7101051534963744E-2</v>
      </c>
      <c r="R123" s="19">
        <f t="shared" si="5"/>
        <v>0.14251520426882236</v>
      </c>
      <c r="S123" s="19">
        <f t="shared" si="5"/>
        <v>0</v>
      </c>
      <c r="T123" s="19">
        <f t="shared" si="6"/>
        <v>-6.2147501119556206E-2</v>
      </c>
      <c r="U123" s="19">
        <f t="shared" si="7"/>
        <v>0</v>
      </c>
      <c r="V123" s="19">
        <f t="shared" si="8"/>
        <v>0</v>
      </c>
    </row>
    <row r="124" spans="1:22" x14ac:dyDescent="0.25">
      <c r="A124" s="26">
        <f>Wellpath!E124</f>
        <v>11600</v>
      </c>
      <c r="B124" s="22">
        <v>0</v>
      </c>
      <c r="C124" s="22">
        <v>0</v>
      </c>
      <c r="D124" s="22">
        <f>IF(ABS(Wellpath!$L124)&lt;VerticalInc,"SING",((TAN((PI()/ 2) - Wellpath!$L124)) - TAN(Dip) * COS(Wellpath!$O124)) / GField)</f>
        <v>0.18746779863073759</v>
      </c>
      <c r="E124" s="20">
        <f>IF(D124="SING",(Wellpath!K125-Wellpath!K123)/2*Model!$W$8*(-SIN(Wellpath!M124)) / GField,Model!$W$8*((drdp!B124+drdp!K124)*'ABXY-TI2S'!$B124+(drdp!E124+drdp!N124)*'ABXY-TI2S'!$C124+(drdp!H124+drdp!Q124)*'ABXY-TI2S'!$D124))</f>
        <v>1.2723299843371762E-2</v>
      </c>
      <c r="F124" s="20">
        <f>IF(D124="SING",(Wellpath!K125-Wellpath!K123)/2*Model!$W$8*(COS(Wellpath!$M124) / GField),Model!$W$8*((drdp!C124+drdp!L124)*'ABXY-TI2S'!$B124+(drdp!F124+drdp!O124)*'ABXY-TI2S'!$C124+(drdp!I124+drdp!R124)*'ABXY-TI2S'!$D124))</f>
        <v>-1.5163038297991645E-2</v>
      </c>
      <c r="G124" s="20">
        <f>IF(D124="SING",0,Model!$W$8*((drdp!D124+drdp!M124)*'ABXY-TI2S'!$B124+(drdp!G124+drdp!P124)*'ABXY-TI2S'!$C124+(drdp!J124+drdp!S124)*'ABXY-TI2S'!$D124))</f>
        <v>0</v>
      </c>
      <c r="H124" s="18">
        <f>IF(D124="SING",(Wellpath!K124-Wellpath!K123)/2*Model!$W$8*(-SIN(Wellpath!$M124) / GField),Model!$W$8*((drdp!B124)*'ABXY-TI2S'!$B124+(drdp!E124)*'ABXY-TI2S'!$C124+(drdp!H124)*'ABXY-TI2S'!$D124))</f>
        <v>6.3616499216858809E-3</v>
      </c>
      <c r="I124" s="18">
        <f>IF(D124="SING",(Wellpath!K124-Wellpath!K123)/2*Model!$W$8*(COS(Wellpath!$M124) / GField),Model!$W$8*((drdp!C124)*'ABXY-TI2S'!$B124+(drdp!F124)*'ABXY-TI2S'!$C124+(drdp!I124)*'ABXY-TI2S'!$D124))</f>
        <v>-7.5815191489958227E-3</v>
      </c>
      <c r="J124" s="18">
        <f>IF(D124="SING",0,Model!$W$8*((drdp!D124)*'ABXY-TI2S'!$B124+(drdp!G124)*'ABXY-TI2S'!$C124+(drdp!J124)*'ABXY-TI2S'!$D124))</f>
        <v>0</v>
      </c>
      <c r="K124" s="21">
        <f>SUM(E$3:E123)+H124</f>
        <v>0.17734726995393538</v>
      </c>
      <c r="L124" s="21">
        <f>SUM(F$3:F123)+I124</f>
        <v>-0.39267489807039979</v>
      </c>
      <c r="M124" s="21">
        <f>SUM(G$3:G123)+J124</f>
        <v>0</v>
      </c>
      <c r="N124" s="21"/>
      <c r="O124" s="21"/>
      <c r="P124" s="21"/>
      <c r="Q124" s="19">
        <f t="shared" si="5"/>
        <v>3.1452054160114026E-2</v>
      </c>
      <c r="R124" s="19">
        <f t="shared" si="5"/>
        <v>0.15419357557459887</v>
      </c>
      <c r="S124" s="19">
        <f t="shared" si="5"/>
        <v>0</v>
      </c>
      <c r="T124" s="19">
        <f t="shared" si="6"/>
        <v>-6.9639821152225251E-2</v>
      </c>
      <c r="U124" s="19">
        <f t="shared" si="7"/>
        <v>0</v>
      </c>
      <c r="V124" s="19">
        <f t="shared" si="8"/>
        <v>0</v>
      </c>
    </row>
    <row r="125" spans="1:22" x14ac:dyDescent="0.25">
      <c r="A125" s="26">
        <f>Wellpath!E125</f>
        <v>11700</v>
      </c>
      <c r="B125" s="22">
        <v>0</v>
      </c>
      <c r="C125" s="22">
        <v>0</v>
      </c>
      <c r="D125" s="22">
        <f>IF(ABS(Wellpath!$L125)&lt;VerticalInc,"SING",((TAN((PI()/ 2) - Wellpath!$L125)) - TAN(Dip) * COS(Wellpath!$O125)) / GField)</f>
        <v>0.18746779863073759</v>
      </c>
      <c r="E125" s="20">
        <f>IF(D125="SING",(Wellpath!K126-Wellpath!K124)/2*Model!$W$8*(-SIN(Wellpath!M125)) / GField,Model!$W$8*((drdp!B125+drdp!K125)*'ABXY-TI2S'!$B125+(drdp!E125+drdp!N125)*'ABXY-TI2S'!$C125+(drdp!H125+drdp!Q125)*'ABXY-TI2S'!$D125))</f>
        <v>1.2723299843371762E-2</v>
      </c>
      <c r="F125" s="20">
        <f>IF(D125="SING",(Wellpath!K126-Wellpath!K124)/2*Model!$W$8*(COS(Wellpath!$M125) / GField),Model!$W$8*((drdp!C125+drdp!L125)*'ABXY-TI2S'!$B125+(drdp!F125+drdp!O125)*'ABXY-TI2S'!$C125+(drdp!I125+drdp!R125)*'ABXY-TI2S'!$D125))</f>
        <v>-1.5163038297991645E-2</v>
      </c>
      <c r="G125" s="20">
        <f>IF(D125="SING",0,Model!$W$8*((drdp!D125+drdp!M125)*'ABXY-TI2S'!$B125+(drdp!G125+drdp!P125)*'ABXY-TI2S'!$C125+(drdp!J125+drdp!S125)*'ABXY-TI2S'!$D125))</f>
        <v>0</v>
      </c>
      <c r="H125" s="18">
        <f>IF(D125="SING",(Wellpath!K125-Wellpath!K124)/2*Model!$W$8*(-SIN(Wellpath!$M125) / GField),Model!$W$8*((drdp!B125)*'ABXY-TI2S'!$B125+(drdp!E125)*'ABXY-TI2S'!$C125+(drdp!H125)*'ABXY-TI2S'!$D125))</f>
        <v>6.3616499216858809E-3</v>
      </c>
      <c r="I125" s="18">
        <f>IF(D125="SING",(Wellpath!K125-Wellpath!K124)/2*Model!$W$8*(COS(Wellpath!$M125) / GField),Model!$W$8*((drdp!C125)*'ABXY-TI2S'!$B125+(drdp!F125)*'ABXY-TI2S'!$C125+(drdp!I125)*'ABXY-TI2S'!$D125))</f>
        <v>-7.5815191489958227E-3</v>
      </c>
      <c r="J125" s="18">
        <f>IF(D125="SING",0,Model!$W$8*((drdp!D125)*'ABXY-TI2S'!$B125+(drdp!G125)*'ABXY-TI2S'!$C125+(drdp!J125)*'ABXY-TI2S'!$D125))</f>
        <v>0</v>
      </c>
      <c r="K125" s="21">
        <f>SUM(E$3:E124)+H125</f>
        <v>0.19007056979730713</v>
      </c>
      <c r="L125" s="21">
        <f>SUM(F$3:F124)+I125</f>
        <v>-0.40783793636839144</v>
      </c>
      <c r="M125" s="21">
        <f>SUM(G$3:G124)+J125</f>
        <v>0</v>
      </c>
      <c r="N125" s="21"/>
      <c r="O125" s="21"/>
      <c r="P125" s="21"/>
      <c r="Q125" s="19">
        <f t="shared" si="5"/>
        <v>3.6126821503073003E-2</v>
      </c>
      <c r="R125" s="19">
        <f t="shared" si="5"/>
        <v>0.16633178234122811</v>
      </c>
      <c r="S125" s="19">
        <f t="shared" si="5"/>
        <v>0</v>
      </c>
      <c r="T125" s="19">
        <f t="shared" si="6"/>
        <v>-7.7517988950498051E-2</v>
      </c>
      <c r="U125" s="19">
        <f t="shared" si="7"/>
        <v>0</v>
      </c>
      <c r="V125" s="19">
        <f t="shared" si="8"/>
        <v>0</v>
      </c>
    </row>
    <row r="126" spans="1:22" x14ac:dyDescent="0.25">
      <c r="A126" s="26">
        <f>Wellpath!E126</f>
        <v>11800</v>
      </c>
      <c r="B126" s="22">
        <v>0</v>
      </c>
      <c r="C126" s="22">
        <v>0</v>
      </c>
      <c r="D126" s="22">
        <f>IF(ABS(Wellpath!$L126)&lt;VerticalInc,"SING",((TAN((PI()/ 2) - Wellpath!$L126)) - TAN(Dip) * COS(Wellpath!$O126)) / GField)</f>
        <v>0.18746779863073759</v>
      </c>
      <c r="E126" s="20">
        <f>IF(D126="SING",(Wellpath!K127-Wellpath!K125)/2*Model!$W$8*(-SIN(Wellpath!M126)) / GField,Model!$W$8*((drdp!B126+drdp!K126)*'ABXY-TI2S'!$B126+(drdp!E126+drdp!N126)*'ABXY-TI2S'!$C126+(drdp!H126+drdp!Q126)*'ABXY-TI2S'!$D126))</f>
        <v>1.2723299843371762E-2</v>
      </c>
      <c r="F126" s="20">
        <f>IF(D126="SING",(Wellpath!K127-Wellpath!K125)/2*Model!$W$8*(COS(Wellpath!$M126) / GField),Model!$W$8*((drdp!C126+drdp!L126)*'ABXY-TI2S'!$B126+(drdp!F126+drdp!O126)*'ABXY-TI2S'!$C126+(drdp!I126+drdp!R126)*'ABXY-TI2S'!$D126))</f>
        <v>-1.5163038297991645E-2</v>
      </c>
      <c r="G126" s="20">
        <f>IF(D126="SING",0,Model!$W$8*((drdp!D126+drdp!M126)*'ABXY-TI2S'!$B126+(drdp!G126+drdp!P126)*'ABXY-TI2S'!$C126+(drdp!J126+drdp!S126)*'ABXY-TI2S'!$D126))</f>
        <v>0</v>
      </c>
      <c r="H126" s="18">
        <f>IF(D126="SING",(Wellpath!K126-Wellpath!K125)/2*Model!$W$8*(-SIN(Wellpath!$M126) / GField),Model!$W$8*((drdp!B126)*'ABXY-TI2S'!$B126+(drdp!E126)*'ABXY-TI2S'!$C126+(drdp!H126)*'ABXY-TI2S'!$D126))</f>
        <v>6.3616499216858809E-3</v>
      </c>
      <c r="I126" s="18">
        <f>IF(D126="SING",(Wellpath!K126-Wellpath!K125)/2*Model!$W$8*(COS(Wellpath!$M126) / GField),Model!$W$8*((drdp!C126)*'ABXY-TI2S'!$B126+(drdp!F126)*'ABXY-TI2S'!$C126+(drdp!I126)*'ABXY-TI2S'!$D126))</f>
        <v>-7.5815191489958227E-3</v>
      </c>
      <c r="J126" s="18">
        <f>IF(D126="SING",0,Model!$W$8*((drdp!D126)*'ABXY-TI2S'!$B126+(drdp!G126)*'ABXY-TI2S'!$C126+(drdp!J126)*'ABXY-TI2S'!$D126))</f>
        <v>0</v>
      </c>
      <c r="K126" s="21">
        <f>SUM(E$3:E125)+H126</f>
        <v>0.20279386964067889</v>
      </c>
      <c r="L126" s="21">
        <f>SUM(F$3:F125)+I126</f>
        <v>-0.42300097466638309</v>
      </c>
      <c r="M126" s="21">
        <f>SUM(G$3:G125)+J126</f>
        <v>0</v>
      </c>
      <c r="N126" s="21"/>
      <c r="O126" s="21"/>
      <c r="P126" s="21"/>
      <c r="Q126" s="19">
        <f t="shared" si="5"/>
        <v>4.1125353563840665E-2</v>
      </c>
      <c r="R126" s="19">
        <f t="shared" si="5"/>
        <v>0.17892982456871007</v>
      </c>
      <c r="S126" s="19">
        <f t="shared" si="5"/>
        <v>0</v>
      </c>
      <c r="T126" s="19">
        <f t="shared" si="6"/>
        <v>-8.5782004514374607E-2</v>
      </c>
      <c r="U126" s="19">
        <f t="shared" si="7"/>
        <v>0</v>
      </c>
      <c r="V126" s="19">
        <f t="shared" si="8"/>
        <v>0</v>
      </c>
    </row>
    <row r="127" spans="1:22" x14ac:dyDescent="0.25">
      <c r="A127" s="26">
        <f>Wellpath!E127</f>
        <v>11900</v>
      </c>
      <c r="B127" s="22">
        <v>0</v>
      </c>
      <c r="C127" s="22">
        <v>0</v>
      </c>
      <c r="D127" s="22">
        <f>IF(ABS(Wellpath!$L127)&lt;VerticalInc,"SING",((TAN((PI()/ 2) - Wellpath!$L127)) - TAN(Dip) * COS(Wellpath!$O127)) / GField)</f>
        <v>0.18746779863073759</v>
      </c>
      <c r="E127" s="20">
        <f>IF(D127="SING",(Wellpath!K128-Wellpath!K126)/2*Model!$W$8*(-SIN(Wellpath!M127)) / GField,Model!$W$8*((drdp!B127+drdp!K127)*'ABXY-TI2S'!$B127+(drdp!E127+drdp!N127)*'ABXY-TI2S'!$C127+(drdp!H127+drdp!Q127)*'ABXY-TI2S'!$D127))</f>
        <v>1.2723299843371762E-2</v>
      </c>
      <c r="F127" s="20">
        <f>IF(D127="SING",(Wellpath!K128-Wellpath!K126)/2*Model!$W$8*(COS(Wellpath!$M127) / GField),Model!$W$8*((drdp!C127+drdp!L127)*'ABXY-TI2S'!$B127+(drdp!F127+drdp!O127)*'ABXY-TI2S'!$C127+(drdp!I127+drdp!R127)*'ABXY-TI2S'!$D127))</f>
        <v>-1.5163038297991645E-2</v>
      </c>
      <c r="G127" s="20">
        <f>IF(D127="SING",0,Model!$W$8*((drdp!D127+drdp!M127)*'ABXY-TI2S'!$B127+(drdp!G127+drdp!P127)*'ABXY-TI2S'!$C127+(drdp!J127+drdp!S127)*'ABXY-TI2S'!$D127))</f>
        <v>0</v>
      </c>
      <c r="H127" s="18">
        <f>IF(D127="SING",(Wellpath!K127-Wellpath!K126)/2*Model!$W$8*(-SIN(Wellpath!$M127) / GField),Model!$W$8*((drdp!B127)*'ABXY-TI2S'!$B127+(drdp!E127)*'ABXY-TI2S'!$C127+(drdp!H127)*'ABXY-TI2S'!$D127))</f>
        <v>6.3616499216858809E-3</v>
      </c>
      <c r="I127" s="18">
        <f>IF(D127="SING",(Wellpath!K127-Wellpath!K126)/2*Model!$W$8*(COS(Wellpath!$M127) / GField),Model!$W$8*((drdp!C127)*'ABXY-TI2S'!$B127+(drdp!F127)*'ABXY-TI2S'!$C127+(drdp!I127)*'ABXY-TI2S'!$D127))</f>
        <v>-7.5815191489958227E-3</v>
      </c>
      <c r="J127" s="18">
        <f>IF(D127="SING",0,Model!$W$8*((drdp!D127)*'ABXY-TI2S'!$B127+(drdp!G127)*'ABXY-TI2S'!$C127+(drdp!J127)*'ABXY-TI2S'!$D127))</f>
        <v>0</v>
      </c>
      <c r="K127" s="21">
        <f>SUM(E$3:E126)+H127</f>
        <v>0.21551716948405064</v>
      </c>
      <c r="L127" s="21">
        <f>SUM(F$3:F126)+I127</f>
        <v>-0.43816401296437474</v>
      </c>
      <c r="M127" s="21">
        <f>SUM(G$3:G126)+J127</f>
        <v>0</v>
      </c>
      <c r="N127" s="21"/>
      <c r="O127" s="21"/>
      <c r="P127" s="21"/>
      <c r="Q127" s="19">
        <f t="shared" si="5"/>
        <v>4.6447650342417011E-2</v>
      </c>
      <c r="R127" s="19">
        <f t="shared" si="5"/>
        <v>0.19198770225704476</v>
      </c>
      <c r="S127" s="19">
        <f t="shared" si="5"/>
        <v>0</v>
      </c>
      <c r="T127" s="19">
        <f t="shared" si="6"/>
        <v>-9.4431867843854919E-2</v>
      </c>
      <c r="U127" s="19">
        <f t="shared" si="7"/>
        <v>0</v>
      </c>
      <c r="V127" s="19">
        <f t="shared" si="8"/>
        <v>0</v>
      </c>
    </row>
    <row r="128" spans="1:22" x14ac:dyDescent="0.25">
      <c r="A128" s="26">
        <f>Wellpath!E128</f>
        <v>12000</v>
      </c>
      <c r="B128" s="22">
        <v>0</v>
      </c>
      <c r="C128" s="22">
        <v>0</v>
      </c>
      <c r="D128" s="22">
        <f>IF(ABS(Wellpath!$L128)&lt;VerticalInc,"SING",((TAN((PI()/ 2) - Wellpath!$L128)) - TAN(Dip) * COS(Wellpath!$O128)) / GField)</f>
        <v>0.18746779863073759</v>
      </c>
      <c r="E128" s="20">
        <f>IF(D128="SING",(Wellpath!K129-Wellpath!K127)/2*Model!$W$8*(-SIN(Wellpath!M128)) / GField,Model!$W$8*((drdp!B128+drdp!K128)*'ABXY-TI2S'!$B128+(drdp!E128+drdp!N128)*'ABXY-TI2S'!$C128+(drdp!H128+drdp!Q128)*'ABXY-TI2S'!$D128))</f>
        <v>1.2723299843371762E-2</v>
      </c>
      <c r="F128" s="20">
        <f>IF(D128="SING",(Wellpath!K129-Wellpath!K127)/2*Model!$W$8*(COS(Wellpath!$M128) / GField),Model!$W$8*((drdp!C128+drdp!L128)*'ABXY-TI2S'!$B128+(drdp!F128+drdp!O128)*'ABXY-TI2S'!$C128+(drdp!I128+drdp!R128)*'ABXY-TI2S'!$D128))</f>
        <v>-1.5163038297991645E-2</v>
      </c>
      <c r="G128" s="20">
        <f>IF(D128="SING",0,Model!$W$8*((drdp!D128+drdp!M128)*'ABXY-TI2S'!$B128+(drdp!G128+drdp!P128)*'ABXY-TI2S'!$C128+(drdp!J128+drdp!S128)*'ABXY-TI2S'!$D128))</f>
        <v>0</v>
      </c>
      <c r="H128" s="18">
        <f>IF(D128="SING",(Wellpath!K128-Wellpath!K127)/2*Model!$W$8*(-SIN(Wellpath!$M128) / GField),Model!$W$8*((drdp!B128)*'ABXY-TI2S'!$B128+(drdp!E128)*'ABXY-TI2S'!$C128+(drdp!H128)*'ABXY-TI2S'!$D128))</f>
        <v>6.3616499216858809E-3</v>
      </c>
      <c r="I128" s="18">
        <f>IF(D128="SING",(Wellpath!K128-Wellpath!K127)/2*Model!$W$8*(COS(Wellpath!$M128) / GField),Model!$W$8*((drdp!C128)*'ABXY-TI2S'!$B128+(drdp!F128)*'ABXY-TI2S'!$C128+(drdp!I128)*'ABXY-TI2S'!$D128))</f>
        <v>-7.5815191489958227E-3</v>
      </c>
      <c r="J128" s="18">
        <f>IF(D128="SING",0,Model!$W$8*((drdp!D128)*'ABXY-TI2S'!$B128+(drdp!G128)*'ABXY-TI2S'!$C128+(drdp!J128)*'ABXY-TI2S'!$D128))</f>
        <v>0</v>
      </c>
      <c r="K128" s="21">
        <f>SUM(E$3:E127)+H128</f>
        <v>0.2282404693274224</v>
      </c>
      <c r="L128" s="21">
        <f>SUM(F$3:F127)+I128</f>
        <v>-0.45332705126236639</v>
      </c>
      <c r="M128" s="21">
        <f>SUM(G$3:G127)+J128</f>
        <v>0</v>
      </c>
      <c r="N128" s="21"/>
      <c r="O128" s="21"/>
      <c r="P128" s="21"/>
      <c r="Q128" s="19">
        <f t="shared" si="5"/>
        <v>5.2093711838802043E-2</v>
      </c>
      <c r="R128" s="19">
        <f t="shared" si="5"/>
        <v>0.20550541540623216</v>
      </c>
      <c r="S128" s="19">
        <f t="shared" si="5"/>
        <v>0</v>
      </c>
      <c r="T128" s="19">
        <f t="shared" si="6"/>
        <v>-0.10346757893893897</v>
      </c>
      <c r="U128" s="19">
        <f t="shared" si="7"/>
        <v>0</v>
      </c>
      <c r="V128" s="19">
        <f t="shared" si="8"/>
        <v>0</v>
      </c>
    </row>
    <row r="129" spans="1:22" x14ac:dyDescent="0.25">
      <c r="A129" s="26">
        <f>Wellpath!E129</f>
        <v>12100</v>
      </c>
      <c r="B129" s="22">
        <v>0</v>
      </c>
      <c r="C129" s="22">
        <v>0</v>
      </c>
      <c r="D129" s="22">
        <f>IF(ABS(Wellpath!$L129)&lt;VerticalInc,"SING",((TAN((PI()/ 2) - Wellpath!$L129)) - TAN(Dip) * COS(Wellpath!$O129)) / GField)</f>
        <v>0.18746779863073759</v>
      </c>
      <c r="E129" s="20">
        <f>IF(D129="SING",(Wellpath!K130-Wellpath!K128)/2*Model!$W$8*(-SIN(Wellpath!M129)) / GField,Model!$W$8*((drdp!B129+drdp!K129)*'ABXY-TI2S'!$B129+(drdp!E129+drdp!N129)*'ABXY-TI2S'!$C129+(drdp!H129+drdp!Q129)*'ABXY-TI2S'!$D129))</f>
        <v>1.2723299843371762E-2</v>
      </c>
      <c r="F129" s="20">
        <f>IF(D129="SING",(Wellpath!K130-Wellpath!K128)/2*Model!$W$8*(COS(Wellpath!$M129) / GField),Model!$W$8*((drdp!C129+drdp!L129)*'ABXY-TI2S'!$B129+(drdp!F129+drdp!O129)*'ABXY-TI2S'!$C129+(drdp!I129+drdp!R129)*'ABXY-TI2S'!$D129))</f>
        <v>-1.5163038297991645E-2</v>
      </c>
      <c r="G129" s="20">
        <f>IF(D129="SING",0,Model!$W$8*((drdp!D129+drdp!M129)*'ABXY-TI2S'!$B129+(drdp!G129+drdp!P129)*'ABXY-TI2S'!$C129+(drdp!J129+drdp!S129)*'ABXY-TI2S'!$D129))</f>
        <v>0</v>
      </c>
      <c r="H129" s="18">
        <f>IF(D129="SING",(Wellpath!K129-Wellpath!K128)/2*Model!$W$8*(-SIN(Wellpath!$M129) / GField),Model!$W$8*((drdp!B129)*'ABXY-TI2S'!$B129+(drdp!E129)*'ABXY-TI2S'!$C129+(drdp!H129)*'ABXY-TI2S'!$D129))</f>
        <v>6.3616499216858809E-3</v>
      </c>
      <c r="I129" s="18">
        <f>IF(D129="SING",(Wellpath!K129-Wellpath!K128)/2*Model!$W$8*(COS(Wellpath!$M129) / GField),Model!$W$8*((drdp!C129)*'ABXY-TI2S'!$B129+(drdp!F129)*'ABXY-TI2S'!$C129+(drdp!I129)*'ABXY-TI2S'!$D129))</f>
        <v>-7.5815191489958227E-3</v>
      </c>
      <c r="J129" s="18">
        <f>IF(D129="SING",0,Model!$W$8*((drdp!D129)*'ABXY-TI2S'!$B129+(drdp!G129)*'ABXY-TI2S'!$C129+(drdp!J129)*'ABXY-TI2S'!$D129))</f>
        <v>0</v>
      </c>
      <c r="K129" s="21">
        <f>SUM(E$3:E128)+H129</f>
        <v>0.24096376917079415</v>
      </c>
      <c r="L129" s="21">
        <f>SUM(F$3:F128)+I129</f>
        <v>-0.46849008956035804</v>
      </c>
      <c r="M129" s="21">
        <f>SUM(G$3:G128)+J129</f>
        <v>0</v>
      </c>
      <c r="N129" s="21"/>
      <c r="O129" s="21"/>
      <c r="P129" s="21"/>
      <c r="Q129" s="19">
        <f t="shared" si="5"/>
        <v>5.8063538052995765E-2</v>
      </c>
      <c r="R129" s="19">
        <f t="shared" si="5"/>
        <v>0.21948296401627229</v>
      </c>
      <c r="S129" s="19">
        <f t="shared" si="5"/>
        <v>0</v>
      </c>
      <c r="T129" s="19">
        <f t="shared" si="6"/>
        <v>-0.1128891377996268</v>
      </c>
      <c r="U129" s="19">
        <f t="shared" si="7"/>
        <v>0</v>
      </c>
      <c r="V129" s="19">
        <f t="shared" si="8"/>
        <v>0</v>
      </c>
    </row>
    <row r="130" spans="1:22" x14ac:dyDescent="0.25">
      <c r="A130" s="26">
        <f>Wellpath!E130</f>
        <v>12200</v>
      </c>
      <c r="B130" s="22">
        <v>0</v>
      </c>
      <c r="C130" s="22">
        <v>0</v>
      </c>
      <c r="D130" s="22">
        <f>IF(ABS(Wellpath!$L130)&lt;VerticalInc,"SING",((TAN((PI()/ 2) - Wellpath!$L130)) - TAN(Dip) * COS(Wellpath!$O130)) / GField)</f>
        <v>0.18746779863073759</v>
      </c>
      <c r="E130" s="20">
        <f>IF(D130="SING",(Wellpath!K131-Wellpath!K129)/2*Model!$W$8*(-SIN(Wellpath!M130)) / GField,Model!$W$8*((drdp!B130+drdp!K130)*'ABXY-TI2S'!$B130+(drdp!E130+drdp!N130)*'ABXY-TI2S'!$C130+(drdp!H130+drdp!Q130)*'ABXY-TI2S'!$D130))</f>
        <v>1.2723299843371665E-2</v>
      </c>
      <c r="F130" s="20">
        <f>IF(D130="SING",(Wellpath!K131-Wellpath!K129)/2*Model!$W$8*(COS(Wellpath!$M130) / GField),Model!$W$8*((drdp!C130+drdp!L130)*'ABXY-TI2S'!$B130+(drdp!F130+drdp!O130)*'ABXY-TI2S'!$C130+(drdp!I130+drdp!R130)*'ABXY-TI2S'!$D130))</f>
        <v>-1.5163038297991534E-2</v>
      </c>
      <c r="G130" s="20">
        <f>IF(D130="SING",0,Model!$W$8*((drdp!D130+drdp!M130)*'ABXY-TI2S'!$B130+(drdp!G130+drdp!P130)*'ABXY-TI2S'!$C130+(drdp!J130+drdp!S130)*'ABXY-TI2S'!$D130))</f>
        <v>0</v>
      </c>
      <c r="H130" s="18">
        <f>IF(D130="SING",(Wellpath!K130-Wellpath!K129)/2*Model!$W$8*(-SIN(Wellpath!$M130) / GField),Model!$W$8*((drdp!B130)*'ABXY-TI2S'!$B130+(drdp!E130)*'ABXY-TI2S'!$C130+(drdp!H130)*'ABXY-TI2S'!$D130))</f>
        <v>6.3616499216858809E-3</v>
      </c>
      <c r="I130" s="18">
        <f>IF(D130="SING",(Wellpath!K130-Wellpath!K129)/2*Model!$W$8*(COS(Wellpath!$M130) / GField),Model!$W$8*((drdp!C130)*'ABXY-TI2S'!$B130+(drdp!F130)*'ABXY-TI2S'!$C130+(drdp!I130)*'ABXY-TI2S'!$D130))</f>
        <v>-7.5815191489958227E-3</v>
      </c>
      <c r="J130" s="18">
        <f>IF(D130="SING",0,Model!$W$8*((drdp!D130)*'ABXY-TI2S'!$B130+(drdp!G130)*'ABXY-TI2S'!$C130+(drdp!J130)*'ABXY-TI2S'!$D130))</f>
        <v>0</v>
      </c>
      <c r="K130" s="21">
        <f>SUM(E$3:E129)+H130</f>
        <v>0.25368706901416588</v>
      </c>
      <c r="L130" s="21">
        <f>SUM(F$3:F129)+I130</f>
        <v>-0.48365312785834969</v>
      </c>
      <c r="M130" s="21">
        <f>SUM(G$3:G129)+J130</f>
        <v>0</v>
      </c>
      <c r="N130" s="21"/>
      <c r="O130" s="21"/>
      <c r="P130" s="21"/>
      <c r="Q130" s="19">
        <f t="shared" si="5"/>
        <v>6.4357128984998166E-2</v>
      </c>
      <c r="R130" s="19">
        <f t="shared" si="5"/>
        <v>0.23392034808716514</v>
      </c>
      <c r="S130" s="19">
        <f t="shared" si="5"/>
        <v>0</v>
      </c>
      <c r="T130" s="19">
        <f t="shared" si="6"/>
        <v>-0.12269654442591835</v>
      </c>
      <c r="U130" s="19">
        <f t="shared" si="7"/>
        <v>0</v>
      </c>
      <c r="V130" s="19">
        <f t="shared" si="8"/>
        <v>0</v>
      </c>
    </row>
    <row r="131" spans="1:22" x14ac:dyDescent="0.25">
      <c r="A131" s="26">
        <f>Wellpath!E131</f>
        <v>12300</v>
      </c>
      <c r="B131" s="22">
        <v>0</v>
      </c>
      <c r="C131" s="22">
        <v>0</v>
      </c>
      <c r="D131" s="22">
        <f>IF(ABS(Wellpath!$L131)&lt;VerticalInc,"SING",((TAN((PI()/ 2) - Wellpath!$L131)) - TAN(Dip) * COS(Wellpath!$O131)) / GField)</f>
        <v>0.18746779863073759</v>
      </c>
      <c r="E131" s="20">
        <f>IF(D131="SING",(Wellpath!K132-Wellpath!K130)/2*Model!$W$8*(-SIN(Wellpath!M131)) / GField,Model!$W$8*((drdp!B131+drdp!K131)*'ABXY-TI2S'!$B131+(drdp!E131+drdp!N131)*'ABXY-TI2S'!$C131+(drdp!H131+drdp!Q131)*'ABXY-TI2S'!$D131))</f>
        <v>1.2723299843371665E-2</v>
      </c>
      <c r="F131" s="20">
        <f>IF(D131="SING",(Wellpath!K132-Wellpath!K130)/2*Model!$W$8*(COS(Wellpath!$M131) / GField),Model!$W$8*((drdp!C131+drdp!L131)*'ABXY-TI2S'!$B131+(drdp!F131+drdp!O131)*'ABXY-TI2S'!$C131+(drdp!I131+drdp!R131)*'ABXY-TI2S'!$D131))</f>
        <v>-1.5163038297991534E-2</v>
      </c>
      <c r="G131" s="20">
        <f>IF(D131="SING",0,Model!$W$8*((drdp!D131+drdp!M131)*'ABXY-TI2S'!$B131+(drdp!G131+drdp!P131)*'ABXY-TI2S'!$C131+(drdp!J131+drdp!S131)*'ABXY-TI2S'!$D131))</f>
        <v>0</v>
      </c>
      <c r="H131" s="18">
        <f>IF(D131="SING",(Wellpath!K131-Wellpath!K130)/2*Model!$W$8*(-SIN(Wellpath!$M131) / GField),Model!$W$8*((drdp!B131)*'ABXY-TI2S'!$B131+(drdp!E131)*'ABXY-TI2S'!$C131+(drdp!H131)*'ABXY-TI2S'!$D131))</f>
        <v>6.3616499216857846E-3</v>
      </c>
      <c r="I131" s="18">
        <f>IF(D131="SING",(Wellpath!K131-Wellpath!K130)/2*Model!$W$8*(COS(Wellpath!$M131) / GField),Model!$W$8*((drdp!C131)*'ABXY-TI2S'!$B131+(drdp!F131)*'ABXY-TI2S'!$C131+(drdp!I131)*'ABXY-TI2S'!$D131))</f>
        <v>-7.5815191489957091E-3</v>
      </c>
      <c r="J131" s="18">
        <f>IF(D131="SING",0,Model!$W$8*((drdp!D131)*'ABXY-TI2S'!$B131+(drdp!G131)*'ABXY-TI2S'!$C131+(drdp!J131)*'ABXY-TI2S'!$D131))</f>
        <v>0</v>
      </c>
      <c r="K131" s="21">
        <f>SUM(E$3:E130)+H131</f>
        <v>0.26641036885753749</v>
      </c>
      <c r="L131" s="21">
        <f>SUM(F$3:F130)+I131</f>
        <v>-0.49881616615634111</v>
      </c>
      <c r="M131" s="21">
        <f>SUM(G$3:G130)+J131</f>
        <v>0</v>
      </c>
      <c r="N131" s="21"/>
      <c r="O131" s="21"/>
      <c r="P131" s="21"/>
      <c r="Q131" s="19">
        <f t="shared" si="5"/>
        <v>7.0974484634809182E-2</v>
      </c>
      <c r="R131" s="19">
        <f t="shared" si="5"/>
        <v>0.2488175676189105</v>
      </c>
      <c r="S131" s="19">
        <f t="shared" si="5"/>
        <v>0</v>
      </c>
      <c r="T131" s="19">
        <f t="shared" si="6"/>
        <v>-0.13288979881781354</v>
      </c>
      <c r="U131" s="19">
        <f t="shared" si="7"/>
        <v>0</v>
      </c>
      <c r="V131" s="19">
        <f t="shared" si="8"/>
        <v>0</v>
      </c>
    </row>
    <row r="132" spans="1:22" x14ac:dyDescent="0.25">
      <c r="A132" s="26">
        <f>Wellpath!E132</f>
        <v>12400</v>
      </c>
      <c r="B132" s="22">
        <v>0</v>
      </c>
      <c r="C132" s="22">
        <v>0</v>
      </c>
      <c r="D132" s="22">
        <f>IF(ABS(Wellpath!$L132)&lt;VerticalInc,"SING",((TAN((PI()/ 2) - Wellpath!$L132)) - TAN(Dip) * COS(Wellpath!$O132)) / GField)</f>
        <v>0.18746779863073759</v>
      </c>
      <c r="E132" s="20">
        <f>IF(D132="SING",(Wellpath!K133-Wellpath!K131)/2*Model!$W$8*(-SIN(Wellpath!M132)) / GField,Model!$W$8*((drdp!B132+drdp!K132)*'ABXY-TI2S'!$B132+(drdp!E132+drdp!N132)*'ABXY-TI2S'!$C132+(drdp!H132+drdp!Q132)*'ABXY-TI2S'!$D132))</f>
        <v>1.2723299843371762E-2</v>
      </c>
      <c r="F132" s="20">
        <f>IF(D132="SING",(Wellpath!K133-Wellpath!K131)/2*Model!$W$8*(COS(Wellpath!$M132) / GField),Model!$W$8*((drdp!C132+drdp!L132)*'ABXY-TI2S'!$B132+(drdp!F132+drdp!O132)*'ABXY-TI2S'!$C132+(drdp!I132+drdp!R132)*'ABXY-TI2S'!$D132))</f>
        <v>-1.5163038297991645E-2</v>
      </c>
      <c r="G132" s="20">
        <f>IF(D132="SING",0,Model!$W$8*((drdp!D132+drdp!M132)*'ABXY-TI2S'!$B132+(drdp!G132+drdp!P132)*'ABXY-TI2S'!$C132+(drdp!J132+drdp!S132)*'ABXY-TI2S'!$D132))</f>
        <v>0</v>
      </c>
      <c r="H132" s="18">
        <f>IF(D132="SING",(Wellpath!K132-Wellpath!K131)/2*Model!$W$8*(-SIN(Wellpath!$M132) / GField),Model!$W$8*((drdp!B132)*'ABXY-TI2S'!$B132+(drdp!E132)*'ABXY-TI2S'!$C132+(drdp!H132)*'ABXY-TI2S'!$D132))</f>
        <v>6.3616499216858809E-3</v>
      </c>
      <c r="I132" s="18">
        <f>IF(D132="SING",(Wellpath!K132-Wellpath!K131)/2*Model!$W$8*(COS(Wellpath!$M132) / GField),Model!$W$8*((drdp!C132)*'ABXY-TI2S'!$B132+(drdp!F132)*'ABXY-TI2S'!$C132+(drdp!I132)*'ABXY-TI2S'!$D132))</f>
        <v>-7.5815191489958227E-3</v>
      </c>
      <c r="J132" s="18">
        <f>IF(D132="SING",0,Model!$W$8*((drdp!D132)*'ABXY-TI2S'!$B132+(drdp!G132)*'ABXY-TI2S'!$C132+(drdp!J132)*'ABXY-TI2S'!$D132))</f>
        <v>0</v>
      </c>
      <c r="K132" s="21">
        <f>SUM(E$3:E131)+H132</f>
        <v>0.27913366870090922</v>
      </c>
      <c r="L132" s="21">
        <f>SUM(F$3:F131)+I132</f>
        <v>-0.51397920445433276</v>
      </c>
      <c r="M132" s="21">
        <f>SUM(G$3:G131)+J132</f>
        <v>0</v>
      </c>
      <c r="N132" s="21"/>
      <c r="O132" s="21"/>
      <c r="P132" s="21"/>
      <c r="Q132" s="19">
        <f t="shared" ref="Q132:S133" si="9">K132^2</f>
        <v>7.7915605002428945E-2</v>
      </c>
      <c r="R132" s="19">
        <f t="shared" si="9"/>
        <v>0.26417462261150881</v>
      </c>
      <c r="S132" s="19">
        <f t="shared" si="9"/>
        <v>0</v>
      </c>
      <c r="T132" s="19">
        <f t="shared" ref="T132:T133" si="10">K132*L132</f>
        <v>-0.14346890097531262</v>
      </c>
      <c r="U132" s="19">
        <f t="shared" ref="U132:U133" si="11">K132*M132</f>
        <v>0</v>
      </c>
      <c r="V132" s="19">
        <f t="shared" ref="V132:V133" si="12">L132*M132</f>
        <v>0</v>
      </c>
    </row>
    <row r="133" spans="1:22" x14ac:dyDescent="0.25">
      <c r="A133" s="26">
        <f>Wellpath!E133</f>
        <v>12500</v>
      </c>
      <c r="B133" s="22">
        <v>0</v>
      </c>
      <c r="C133" s="22">
        <v>0</v>
      </c>
      <c r="D133" s="22">
        <f>IF(ABS(Wellpath!$L133)&lt;VerticalInc,"SING",((TAN((PI()/ 2) - Wellpath!$L133)) - TAN(Dip) * COS(Wellpath!$O133)) / GField)</f>
        <v>0.18746779863073759</v>
      </c>
      <c r="E133" s="20">
        <f>IF(D133="SING",(Wellpath!K134-Wellpath!K132)/2*Model!$W$8*(-SIN(Wellpath!M133)) / GField,Model!$W$8*((drdp!B133+drdp!K133)*'ABXY-TI2S'!$B133+(drdp!E133+drdp!N133)*'ABXY-TI2S'!$C133+(drdp!H133+drdp!Q133)*'ABXY-TI2S'!$D133))</f>
        <v>-0.78884459028904874</v>
      </c>
      <c r="F133" s="20">
        <f>IF(D133="SING",(Wellpath!K134-Wellpath!K132)/2*Model!$W$8*(COS(Wellpath!$M133) / GField),Model!$W$8*((drdp!C133+drdp!L133)*'ABXY-TI2S'!$B133+(drdp!F133+drdp!O133)*'ABXY-TI2S'!$C133+(drdp!I133+drdp!R133)*'ABXY-TI2S'!$D133))</f>
        <v>0.94010837447548135</v>
      </c>
      <c r="G133" s="20">
        <f>IF(D133="SING",0,Model!$W$8*((drdp!D133+drdp!M133)*'ABXY-TI2S'!$B133+(drdp!G133+drdp!P133)*'ABXY-TI2S'!$C133+(drdp!J133+drdp!S133)*'ABXY-TI2S'!$D133))</f>
        <v>0</v>
      </c>
      <c r="H133" s="18">
        <f>IF(D133="SING",(Wellpath!K133-Wellpath!K132)/2*Model!$W$8*(-SIN(Wellpath!$M133) / GField),Model!$W$8*((drdp!B133)*'ABXY-TI2S'!$B133+(drdp!E133)*'ABXY-TI2S'!$C133+(drdp!H133)*'ABXY-TI2S'!$D133))</f>
        <v>6.3616499216858809E-3</v>
      </c>
      <c r="I133" s="18">
        <f>IF(D133="SING",(Wellpath!K133-Wellpath!K132)/2*Model!$W$8*(COS(Wellpath!$M133) / GField),Model!$W$8*((drdp!C133)*'ABXY-TI2S'!$B133+(drdp!F133)*'ABXY-TI2S'!$C133+(drdp!I133)*'ABXY-TI2S'!$D133))</f>
        <v>-7.5815191489958227E-3</v>
      </c>
      <c r="J133" s="18">
        <f>IF(D133="SING",0,Model!$W$8*((drdp!D133)*'ABXY-TI2S'!$B133+(drdp!G133)*'ABXY-TI2S'!$C133+(drdp!J133)*'ABXY-TI2S'!$D133))</f>
        <v>0</v>
      </c>
      <c r="K133" s="21">
        <f>SUM(E$3:E132)+H133</f>
        <v>0.291856968544281</v>
      </c>
      <c r="L133" s="21">
        <f>SUM(F$3:F132)+I133</f>
        <v>-0.52914224275232435</v>
      </c>
      <c r="M133" s="21">
        <f>SUM(G$3:G132)+J133</f>
        <v>0</v>
      </c>
      <c r="N133" s="21"/>
      <c r="O133" s="21"/>
      <c r="P133" s="21"/>
      <c r="Q133" s="19">
        <f t="shared" si="9"/>
        <v>8.5180490087857427E-2</v>
      </c>
      <c r="R133" s="19">
        <f t="shared" si="9"/>
        <v>0.27999151306495973</v>
      </c>
      <c r="S133" s="19">
        <f t="shared" si="9"/>
        <v>0</v>
      </c>
      <c r="T133" s="19">
        <f t="shared" si="10"/>
        <v>-0.15443385089841544</v>
      </c>
      <c r="U133" s="19">
        <f t="shared" si="11"/>
        <v>0</v>
      </c>
      <c r="V133" s="19">
        <f t="shared" si="12"/>
        <v>0</v>
      </c>
    </row>
    <row r="134" spans="1:22" x14ac:dyDescent="0.25">
      <c r="A134" s="26">
        <f>Wellpath!E134</f>
        <v>0</v>
      </c>
      <c r="B134" s="22">
        <v>0</v>
      </c>
      <c r="C134" s="22">
        <v>0</v>
      </c>
      <c r="D134" s="22" t="str">
        <f>IF(ABS(Wellpath!$L134)&lt;VerticalInc,"SING",((TAN((PI()/ 2) - Wellpath!$L134)) - TAN(Dip) * COS(Wellpath!$O134)) / GField)</f>
        <v>SING</v>
      </c>
      <c r="E134" s="20">
        <f>IF(D134="SING",(Wellpath!K135-Wellpath!K133)/2*Model!$W$8*(-SIN(Wellpath!M134)) / GField,Model!$W$8*((drdp!B134+drdp!K134)*'ABXY-TI2S'!$B134+(drdp!E134+drdp!N134)*'ABXY-TI2S'!$C134+(drdp!H134+drdp!Q134)*'ABXY-TI2S'!$D134))</f>
        <v>0</v>
      </c>
      <c r="F134" s="20">
        <f>IF(D134="SING",(Wellpath!K135-Wellpath!K133)/2*Model!$W$8*(COS(Wellpath!$M134) / GField),Model!$W$8*((drdp!C134+drdp!L134)*'ABXY-TI2S'!$B134+(drdp!F134+drdp!O134)*'ABXY-TI2S'!$C134+(drdp!I134+drdp!R134)*'ABXY-TI2S'!$D134))</f>
        <v>-0.77702375428918136</v>
      </c>
      <c r="G134" s="20">
        <f>IF(D134="SING",0,Model!$W$8*((drdp!D134+drdp!M134)*'ABXY-TI2S'!$B134+(drdp!G134+drdp!P134)*'ABXY-TI2S'!$C134+(drdp!J134+drdp!S134)*'ABXY-TI2S'!$D134))</f>
        <v>0</v>
      </c>
      <c r="H134" s="18">
        <f>IF(D134="SING",(Wellpath!K134-Wellpath!K133)/2*Model!$W$8*(-SIN(Wellpath!$M134) / GField),Model!$W$8*((drdp!B134)*'ABXY-TI2S'!$B134+(drdp!E134)*'ABXY-TI2S'!$C134+(drdp!H134)*'ABXY-TI2S'!$D134))</f>
        <v>0</v>
      </c>
      <c r="I134" s="18">
        <f>IF(D134="SING",(Wellpath!K134-Wellpath!K133)/2*Model!$W$8*(COS(Wellpath!$M134) / GField),Model!$W$8*((drdp!C134)*'ABXY-TI2S'!$B134+(drdp!F134)*'ABXY-TI2S'!$C134+(drdp!I134)*'ABXY-TI2S'!$D134))</f>
        <v>-0.77702375428918136</v>
      </c>
      <c r="J134" s="18">
        <f>IF(D134="SING",0,Model!$W$8*((drdp!D134)*'ABXY-TI2S'!$B134+(drdp!G134)*'ABXY-TI2S'!$C134+(drdp!J134)*'ABXY-TI2S'!$D134))</f>
        <v>0</v>
      </c>
      <c r="K134" s="21">
        <f>SUM(E$3:E133)+H134</f>
        <v>-0.5033492716664536</v>
      </c>
      <c r="L134" s="21">
        <f>SUM(F$3:F133)+I134</f>
        <v>-0.35847610341702851</v>
      </c>
      <c r="M134" s="21">
        <f>SUM(G$3:G133)+J134</f>
        <v>0</v>
      </c>
      <c r="N134" s="21"/>
      <c r="O134" s="21"/>
      <c r="P134" s="21"/>
      <c r="Q134" s="19">
        <f t="shared" ref="Q134:Q197" si="13">K134^2</f>
        <v>0.25336048928714933</v>
      </c>
      <c r="R134" s="19">
        <f t="shared" ref="R134:R197" si="14">L134^2</f>
        <v>0.12850511672105613</v>
      </c>
      <c r="S134" s="19">
        <f t="shared" ref="S134:S197" si="15">M134^2</f>
        <v>0</v>
      </c>
      <c r="T134" s="19">
        <f t="shared" ref="T134:T197" si="16">K134*L134</f>
        <v>0.18043868556478959</v>
      </c>
      <c r="U134" s="19">
        <f t="shared" ref="U134:U197" si="17">K134*M134</f>
        <v>0</v>
      </c>
      <c r="V134" s="19">
        <f t="shared" ref="V134:V197" si="18">L134*M134</f>
        <v>0</v>
      </c>
    </row>
    <row r="135" spans="1:22" x14ac:dyDescent="0.25">
      <c r="A135" s="26">
        <f>Wellpath!E135</f>
        <v>0</v>
      </c>
      <c r="B135" s="22">
        <v>0</v>
      </c>
      <c r="C135" s="22">
        <v>0</v>
      </c>
      <c r="D135" s="22" t="str">
        <f>IF(ABS(Wellpath!$L135)&lt;VerticalInc,"SING",((TAN((PI()/ 2) - Wellpath!$L135)) - TAN(Dip) * COS(Wellpath!$O135)) / GField)</f>
        <v>SING</v>
      </c>
      <c r="E135" s="20">
        <f>IF(D135="SING",(Wellpath!K136-Wellpath!K134)/2*Model!$W$8*(-SIN(Wellpath!M135)) / GField,Model!$W$8*((drdp!B135+drdp!K135)*'ABXY-TI2S'!$B135+(drdp!E135+drdp!N135)*'ABXY-TI2S'!$C135+(drdp!H135+drdp!Q135)*'ABXY-TI2S'!$D135))</f>
        <v>0</v>
      </c>
      <c r="F135" s="20">
        <f>IF(D135="SING",(Wellpath!K136-Wellpath!K134)/2*Model!$W$8*(COS(Wellpath!$M135) / GField),Model!$W$8*((drdp!C135+drdp!L135)*'ABXY-TI2S'!$B135+(drdp!F135+drdp!O135)*'ABXY-TI2S'!$C135+(drdp!I135+drdp!R135)*'ABXY-TI2S'!$D135))</f>
        <v>0</v>
      </c>
      <c r="G135" s="20">
        <f>IF(D135="SING",0,Model!$W$8*((drdp!D135+drdp!M135)*'ABXY-TI2S'!$B135+(drdp!G135+drdp!P135)*'ABXY-TI2S'!$C135+(drdp!J135+drdp!S135)*'ABXY-TI2S'!$D135))</f>
        <v>0</v>
      </c>
      <c r="H135" s="18">
        <f>IF(D135="SING",(Wellpath!K135-Wellpath!K134)/2*Model!$W$8*(-SIN(Wellpath!$M135) / GField),Model!$W$8*((drdp!B135)*'ABXY-TI2S'!$B135+(drdp!E135)*'ABXY-TI2S'!$C135+(drdp!H135)*'ABXY-TI2S'!$D135))</f>
        <v>0</v>
      </c>
      <c r="I135" s="18">
        <f>IF(D135="SING",(Wellpath!K135-Wellpath!K134)/2*Model!$W$8*(COS(Wellpath!$M135) / GField),Model!$W$8*((drdp!C135)*'ABXY-TI2S'!$B135+(drdp!F135)*'ABXY-TI2S'!$C135+(drdp!I135)*'ABXY-TI2S'!$D135))</f>
        <v>0</v>
      </c>
      <c r="J135" s="18">
        <f>IF(D135="SING",0,Model!$W$8*((drdp!D135)*'ABXY-TI2S'!$B135+(drdp!G135)*'ABXY-TI2S'!$C135+(drdp!J135)*'ABXY-TI2S'!$D135))</f>
        <v>0</v>
      </c>
      <c r="K135" s="21">
        <f>SUM(E$3:E134)+H135</f>
        <v>-0.5033492716664536</v>
      </c>
      <c r="L135" s="21">
        <f>SUM(F$3:F134)+I135</f>
        <v>-0.35847610341702851</v>
      </c>
      <c r="M135" s="21">
        <f>SUM(G$3:G134)+J135</f>
        <v>0</v>
      </c>
      <c r="N135" s="21"/>
      <c r="O135" s="21"/>
      <c r="P135" s="21"/>
      <c r="Q135" s="19">
        <f t="shared" si="13"/>
        <v>0.25336048928714933</v>
      </c>
      <c r="R135" s="19">
        <f t="shared" si="14"/>
        <v>0.12850511672105613</v>
      </c>
      <c r="S135" s="19">
        <f t="shared" si="15"/>
        <v>0</v>
      </c>
      <c r="T135" s="19">
        <f t="shared" si="16"/>
        <v>0.18043868556478959</v>
      </c>
      <c r="U135" s="19">
        <f t="shared" si="17"/>
        <v>0</v>
      </c>
      <c r="V135" s="19">
        <f t="shared" si="18"/>
        <v>0</v>
      </c>
    </row>
    <row r="136" spans="1:22" x14ac:dyDescent="0.25">
      <c r="A136" s="26">
        <f>Wellpath!E136</f>
        <v>0</v>
      </c>
      <c r="B136" s="22">
        <v>0</v>
      </c>
      <c r="C136" s="22">
        <v>0</v>
      </c>
      <c r="D136" s="22" t="str">
        <f>IF(ABS(Wellpath!$L136)&lt;VerticalInc,"SING",((TAN((PI()/ 2) - Wellpath!$L136)) - TAN(Dip) * COS(Wellpath!$O136)) / GField)</f>
        <v>SING</v>
      </c>
      <c r="E136" s="20">
        <f>IF(D136="SING",(Wellpath!K137-Wellpath!K135)/2*Model!$W$8*(-SIN(Wellpath!M136)) / GField,Model!$W$8*((drdp!B136+drdp!K136)*'ABXY-TI2S'!$B136+(drdp!E136+drdp!N136)*'ABXY-TI2S'!$C136+(drdp!H136+drdp!Q136)*'ABXY-TI2S'!$D136))</f>
        <v>0</v>
      </c>
      <c r="F136" s="20">
        <f>IF(D136="SING",(Wellpath!K137-Wellpath!K135)/2*Model!$W$8*(COS(Wellpath!$M136) / GField),Model!$W$8*((drdp!C136+drdp!L136)*'ABXY-TI2S'!$B136+(drdp!F136+drdp!O136)*'ABXY-TI2S'!$C136+(drdp!I136+drdp!R136)*'ABXY-TI2S'!$D136))</f>
        <v>0</v>
      </c>
      <c r="G136" s="20">
        <f>IF(D136="SING",0,Model!$W$8*((drdp!D136+drdp!M136)*'ABXY-TI2S'!$B136+(drdp!G136+drdp!P136)*'ABXY-TI2S'!$C136+(drdp!J136+drdp!S136)*'ABXY-TI2S'!$D136))</f>
        <v>0</v>
      </c>
      <c r="H136" s="18">
        <f>IF(D136="SING",(Wellpath!K136-Wellpath!K135)/2*Model!$W$8*(-SIN(Wellpath!$M136) / GField),Model!$W$8*((drdp!B136)*'ABXY-TI2S'!$B136+(drdp!E136)*'ABXY-TI2S'!$C136+(drdp!H136)*'ABXY-TI2S'!$D136))</f>
        <v>0</v>
      </c>
      <c r="I136" s="18">
        <f>IF(D136="SING",(Wellpath!K136-Wellpath!K135)/2*Model!$W$8*(COS(Wellpath!$M136) / GField),Model!$W$8*((drdp!C136)*'ABXY-TI2S'!$B136+(drdp!F136)*'ABXY-TI2S'!$C136+(drdp!I136)*'ABXY-TI2S'!$D136))</f>
        <v>0</v>
      </c>
      <c r="J136" s="18">
        <f>IF(D136="SING",0,Model!$W$8*((drdp!D136)*'ABXY-TI2S'!$B136+(drdp!G136)*'ABXY-TI2S'!$C136+(drdp!J136)*'ABXY-TI2S'!$D136))</f>
        <v>0</v>
      </c>
      <c r="K136" s="21">
        <f>SUM(E$3:E135)+H136</f>
        <v>-0.5033492716664536</v>
      </c>
      <c r="L136" s="21">
        <f>SUM(F$3:F135)+I136</f>
        <v>-0.35847610341702851</v>
      </c>
      <c r="M136" s="21">
        <f>SUM(G$3:G135)+J136</f>
        <v>0</v>
      </c>
      <c r="N136" s="21"/>
      <c r="O136" s="21"/>
      <c r="P136" s="21"/>
      <c r="Q136" s="19">
        <f t="shared" si="13"/>
        <v>0.25336048928714933</v>
      </c>
      <c r="R136" s="19">
        <f t="shared" si="14"/>
        <v>0.12850511672105613</v>
      </c>
      <c r="S136" s="19">
        <f t="shared" si="15"/>
        <v>0</v>
      </c>
      <c r="T136" s="19">
        <f t="shared" si="16"/>
        <v>0.18043868556478959</v>
      </c>
      <c r="U136" s="19">
        <f t="shared" si="17"/>
        <v>0</v>
      </c>
      <c r="V136" s="19">
        <f t="shared" si="18"/>
        <v>0</v>
      </c>
    </row>
    <row r="137" spans="1:22" x14ac:dyDescent="0.25">
      <c r="A137" s="26">
        <f>Wellpath!E137</f>
        <v>0</v>
      </c>
      <c r="B137" s="22">
        <v>0</v>
      </c>
      <c r="C137" s="22">
        <v>0</v>
      </c>
      <c r="D137" s="22" t="str">
        <f>IF(ABS(Wellpath!$L137)&lt;VerticalInc,"SING",((TAN((PI()/ 2) - Wellpath!$L137)) - TAN(Dip) * COS(Wellpath!$O137)) / GField)</f>
        <v>SING</v>
      </c>
      <c r="E137" s="20">
        <f>IF(D137="SING",(Wellpath!K138-Wellpath!K136)/2*Model!$W$8*(-SIN(Wellpath!M137)) / GField,Model!$W$8*((drdp!B137+drdp!K137)*'ABXY-TI2S'!$B137+(drdp!E137+drdp!N137)*'ABXY-TI2S'!$C137+(drdp!H137+drdp!Q137)*'ABXY-TI2S'!$D137))</f>
        <v>0</v>
      </c>
      <c r="F137" s="20">
        <f>IF(D137="SING",(Wellpath!K138-Wellpath!K136)/2*Model!$W$8*(COS(Wellpath!$M137) / GField),Model!$W$8*((drdp!C137+drdp!L137)*'ABXY-TI2S'!$B137+(drdp!F137+drdp!O137)*'ABXY-TI2S'!$C137+(drdp!I137+drdp!R137)*'ABXY-TI2S'!$D137))</f>
        <v>0</v>
      </c>
      <c r="G137" s="20">
        <f>IF(D137="SING",0,Model!$W$8*((drdp!D137+drdp!M137)*'ABXY-TI2S'!$B137+(drdp!G137+drdp!P137)*'ABXY-TI2S'!$C137+(drdp!J137+drdp!S137)*'ABXY-TI2S'!$D137))</f>
        <v>0</v>
      </c>
      <c r="H137" s="18">
        <f>IF(D137="SING",(Wellpath!K137-Wellpath!K136)/2*Model!$W$8*(-SIN(Wellpath!$M137) / GField),Model!$W$8*((drdp!B137)*'ABXY-TI2S'!$B137+(drdp!E137)*'ABXY-TI2S'!$C137+(drdp!H137)*'ABXY-TI2S'!$D137))</f>
        <v>0</v>
      </c>
      <c r="I137" s="18">
        <f>IF(D137="SING",(Wellpath!K137-Wellpath!K136)/2*Model!$W$8*(COS(Wellpath!$M137) / GField),Model!$W$8*((drdp!C137)*'ABXY-TI2S'!$B137+(drdp!F137)*'ABXY-TI2S'!$C137+(drdp!I137)*'ABXY-TI2S'!$D137))</f>
        <v>0</v>
      </c>
      <c r="J137" s="18">
        <f>IF(D137="SING",0,Model!$W$8*((drdp!D137)*'ABXY-TI2S'!$B137+(drdp!G137)*'ABXY-TI2S'!$C137+(drdp!J137)*'ABXY-TI2S'!$D137))</f>
        <v>0</v>
      </c>
      <c r="K137" s="21">
        <f>SUM(E$3:E136)+H137</f>
        <v>-0.5033492716664536</v>
      </c>
      <c r="L137" s="21">
        <f>SUM(F$3:F136)+I137</f>
        <v>-0.35847610341702851</v>
      </c>
      <c r="M137" s="21">
        <f>SUM(G$3:G136)+J137</f>
        <v>0</v>
      </c>
      <c r="N137" s="21"/>
      <c r="O137" s="21"/>
      <c r="P137" s="21"/>
      <c r="Q137" s="19">
        <f t="shared" si="13"/>
        <v>0.25336048928714933</v>
      </c>
      <c r="R137" s="19">
        <f t="shared" si="14"/>
        <v>0.12850511672105613</v>
      </c>
      <c r="S137" s="19">
        <f t="shared" si="15"/>
        <v>0</v>
      </c>
      <c r="T137" s="19">
        <f t="shared" si="16"/>
        <v>0.18043868556478959</v>
      </c>
      <c r="U137" s="19">
        <f t="shared" si="17"/>
        <v>0</v>
      </c>
      <c r="V137" s="19">
        <f t="shared" si="18"/>
        <v>0</v>
      </c>
    </row>
    <row r="138" spans="1:22" x14ac:dyDescent="0.25">
      <c r="A138" s="26">
        <f>Wellpath!E138</f>
        <v>0</v>
      </c>
      <c r="B138" s="22">
        <v>0</v>
      </c>
      <c r="C138" s="22">
        <v>0</v>
      </c>
      <c r="D138" s="22" t="str">
        <f>IF(ABS(Wellpath!$L138)&lt;VerticalInc,"SING",((TAN((PI()/ 2) - Wellpath!$L138)) - TAN(Dip) * COS(Wellpath!$O138)) / GField)</f>
        <v>SING</v>
      </c>
      <c r="E138" s="20">
        <f>IF(D138="SING",(Wellpath!K139-Wellpath!K137)/2*Model!$W$8*(-SIN(Wellpath!M138)) / GField,Model!$W$8*((drdp!B138+drdp!K138)*'ABXY-TI2S'!$B138+(drdp!E138+drdp!N138)*'ABXY-TI2S'!$C138+(drdp!H138+drdp!Q138)*'ABXY-TI2S'!$D138))</f>
        <v>0</v>
      </c>
      <c r="F138" s="20">
        <f>IF(D138="SING",(Wellpath!K139-Wellpath!K137)/2*Model!$W$8*(COS(Wellpath!$M138) / GField),Model!$W$8*((drdp!C138+drdp!L138)*'ABXY-TI2S'!$B138+(drdp!F138+drdp!O138)*'ABXY-TI2S'!$C138+(drdp!I138+drdp!R138)*'ABXY-TI2S'!$D138))</f>
        <v>0</v>
      </c>
      <c r="G138" s="20">
        <f>IF(D138="SING",0,Model!$W$8*((drdp!D138+drdp!M138)*'ABXY-TI2S'!$B138+(drdp!G138+drdp!P138)*'ABXY-TI2S'!$C138+(drdp!J138+drdp!S138)*'ABXY-TI2S'!$D138))</f>
        <v>0</v>
      </c>
      <c r="H138" s="18">
        <f>IF(D138="SING",(Wellpath!K138-Wellpath!K137)/2*Model!$W$8*(-SIN(Wellpath!$M138) / GField),Model!$W$8*((drdp!B138)*'ABXY-TI2S'!$B138+(drdp!E138)*'ABXY-TI2S'!$C138+(drdp!H138)*'ABXY-TI2S'!$D138))</f>
        <v>0</v>
      </c>
      <c r="I138" s="18">
        <f>IF(D138="SING",(Wellpath!K138-Wellpath!K137)/2*Model!$W$8*(COS(Wellpath!$M138) / GField),Model!$W$8*((drdp!C138)*'ABXY-TI2S'!$B138+(drdp!F138)*'ABXY-TI2S'!$C138+(drdp!I138)*'ABXY-TI2S'!$D138))</f>
        <v>0</v>
      </c>
      <c r="J138" s="18">
        <f>IF(D138="SING",0,Model!$W$8*((drdp!D138)*'ABXY-TI2S'!$B138+(drdp!G138)*'ABXY-TI2S'!$C138+(drdp!J138)*'ABXY-TI2S'!$D138))</f>
        <v>0</v>
      </c>
      <c r="K138" s="21">
        <f>SUM(E$3:E137)+H138</f>
        <v>-0.5033492716664536</v>
      </c>
      <c r="L138" s="21">
        <f>SUM(F$3:F137)+I138</f>
        <v>-0.35847610341702851</v>
      </c>
      <c r="M138" s="21">
        <f>SUM(G$3:G137)+J138</f>
        <v>0</v>
      </c>
      <c r="N138" s="21"/>
      <c r="O138" s="21"/>
      <c r="P138" s="21"/>
      <c r="Q138" s="19">
        <f t="shared" si="13"/>
        <v>0.25336048928714933</v>
      </c>
      <c r="R138" s="19">
        <f t="shared" si="14"/>
        <v>0.12850511672105613</v>
      </c>
      <c r="S138" s="19">
        <f t="shared" si="15"/>
        <v>0</v>
      </c>
      <c r="T138" s="19">
        <f t="shared" si="16"/>
        <v>0.18043868556478959</v>
      </c>
      <c r="U138" s="19">
        <f t="shared" si="17"/>
        <v>0</v>
      </c>
      <c r="V138" s="19">
        <f t="shared" si="18"/>
        <v>0</v>
      </c>
    </row>
    <row r="139" spans="1:22" x14ac:dyDescent="0.25">
      <c r="A139" s="26">
        <f>Wellpath!E139</f>
        <v>0</v>
      </c>
      <c r="B139" s="22">
        <v>0</v>
      </c>
      <c r="C139" s="22">
        <v>0</v>
      </c>
      <c r="D139" s="22" t="str">
        <f>IF(ABS(Wellpath!$L139)&lt;VerticalInc,"SING",((TAN((PI()/ 2) - Wellpath!$L139)) - TAN(Dip) * COS(Wellpath!$O139)) / GField)</f>
        <v>SING</v>
      </c>
      <c r="E139" s="20">
        <f>IF(D139="SING",(Wellpath!K140-Wellpath!K138)/2*Model!$W$8*(-SIN(Wellpath!M139)) / GField,Model!$W$8*((drdp!B139+drdp!K139)*'ABXY-TI2S'!$B139+(drdp!E139+drdp!N139)*'ABXY-TI2S'!$C139+(drdp!H139+drdp!Q139)*'ABXY-TI2S'!$D139))</f>
        <v>0</v>
      </c>
      <c r="F139" s="20">
        <f>IF(D139="SING",(Wellpath!K140-Wellpath!K138)/2*Model!$W$8*(COS(Wellpath!$M139) / GField),Model!$W$8*((drdp!C139+drdp!L139)*'ABXY-TI2S'!$B139+(drdp!F139+drdp!O139)*'ABXY-TI2S'!$C139+(drdp!I139+drdp!R139)*'ABXY-TI2S'!$D139))</f>
        <v>0</v>
      </c>
      <c r="G139" s="20">
        <f>IF(D139="SING",0,Model!$W$8*((drdp!D139+drdp!M139)*'ABXY-TI2S'!$B139+(drdp!G139+drdp!P139)*'ABXY-TI2S'!$C139+(drdp!J139+drdp!S139)*'ABXY-TI2S'!$D139))</f>
        <v>0</v>
      </c>
      <c r="H139" s="18">
        <f>IF(D139="SING",(Wellpath!K139-Wellpath!K138)/2*Model!$W$8*(-SIN(Wellpath!$M139) / GField),Model!$W$8*((drdp!B139)*'ABXY-TI2S'!$B139+(drdp!E139)*'ABXY-TI2S'!$C139+(drdp!H139)*'ABXY-TI2S'!$D139))</f>
        <v>0</v>
      </c>
      <c r="I139" s="18">
        <f>IF(D139="SING",(Wellpath!K139-Wellpath!K138)/2*Model!$W$8*(COS(Wellpath!$M139) / GField),Model!$W$8*((drdp!C139)*'ABXY-TI2S'!$B139+(drdp!F139)*'ABXY-TI2S'!$C139+(drdp!I139)*'ABXY-TI2S'!$D139))</f>
        <v>0</v>
      </c>
      <c r="J139" s="18">
        <f>IF(D139="SING",0,Model!$W$8*((drdp!D139)*'ABXY-TI2S'!$B139+(drdp!G139)*'ABXY-TI2S'!$C139+(drdp!J139)*'ABXY-TI2S'!$D139))</f>
        <v>0</v>
      </c>
      <c r="K139" s="21">
        <f>SUM(E$3:E138)+H139</f>
        <v>-0.5033492716664536</v>
      </c>
      <c r="L139" s="21">
        <f>SUM(F$3:F138)+I139</f>
        <v>-0.35847610341702851</v>
      </c>
      <c r="M139" s="21">
        <f>SUM(G$3:G138)+J139</f>
        <v>0</v>
      </c>
      <c r="N139" s="21"/>
      <c r="O139" s="21"/>
      <c r="P139" s="21"/>
      <c r="Q139" s="19">
        <f t="shared" si="13"/>
        <v>0.25336048928714933</v>
      </c>
      <c r="R139" s="19">
        <f t="shared" si="14"/>
        <v>0.12850511672105613</v>
      </c>
      <c r="S139" s="19">
        <f t="shared" si="15"/>
        <v>0</v>
      </c>
      <c r="T139" s="19">
        <f t="shared" si="16"/>
        <v>0.18043868556478959</v>
      </c>
      <c r="U139" s="19">
        <f t="shared" si="17"/>
        <v>0</v>
      </c>
      <c r="V139" s="19">
        <f t="shared" si="18"/>
        <v>0</v>
      </c>
    </row>
    <row r="140" spans="1:22" x14ac:dyDescent="0.25">
      <c r="A140" s="26">
        <f>Wellpath!E140</f>
        <v>0</v>
      </c>
      <c r="B140" s="22">
        <v>0</v>
      </c>
      <c r="C140" s="22">
        <v>0</v>
      </c>
      <c r="D140" s="22" t="str">
        <f>IF(ABS(Wellpath!$L140)&lt;VerticalInc,"SING",((TAN((PI()/ 2) - Wellpath!$L140)) - TAN(Dip) * COS(Wellpath!$O140)) / GField)</f>
        <v>SING</v>
      </c>
      <c r="E140" s="20">
        <f>IF(D140="SING",(Wellpath!K141-Wellpath!K139)/2*Model!$W$8*(-SIN(Wellpath!M140)) / GField,Model!$W$8*((drdp!B140+drdp!K140)*'ABXY-TI2S'!$B140+(drdp!E140+drdp!N140)*'ABXY-TI2S'!$C140+(drdp!H140+drdp!Q140)*'ABXY-TI2S'!$D140))</f>
        <v>0</v>
      </c>
      <c r="F140" s="20">
        <f>IF(D140="SING",(Wellpath!K141-Wellpath!K139)/2*Model!$W$8*(COS(Wellpath!$M140) / GField),Model!$W$8*((drdp!C140+drdp!L140)*'ABXY-TI2S'!$B140+(drdp!F140+drdp!O140)*'ABXY-TI2S'!$C140+(drdp!I140+drdp!R140)*'ABXY-TI2S'!$D140))</f>
        <v>0</v>
      </c>
      <c r="G140" s="20">
        <f>IF(D140="SING",0,Model!$W$8*((drdp!D140+drdp!M140)*'ABXY-TI2S'!$B140+(drdp!G140+drdp!P140)*'ABXY-TI2S'!$C140+(drdp!J140+drdp!S140)*'ABXY-TI2S'!$D140))</f>
        <v>0</v>
      </c>
      <c r="H140" s="18">
        <f>IF(D140="SING",(Wellpath!K140-Wellpath!K139)/2*Model!$W$8*(-SIN(Wellpath!$M140) / GField),Model!$W$8*((drdp!B140)*'ABXY-TI2S'!$B140+(drdp!E140)*'ABXY-TI2S'!$C140+(drdp!H140)*'ABXY-TI2S'!$D140))</f>
        <v>0</v>
      </c>
      <c r="I140" s="18">
        <f>IF(D140="SING",(Wellpath!K140-Wellpath!K139)/2*Model!$W$8*(COS(Wellpath!$M140) / GField),Model!$W$8*((drdp!C140)*'ABXY-TI2S'!$B140+(drdp!F140)*'ABXY-TI2S'!$C140+(drdp!I140)*'ABXY-TI2S'!$D140))</f>
        <v>0</v>
      </c>
      <c r="J140" s="18">
        <f>IF(D140="SING",0,Model!$W$8*((drdp!D140)*'ABXY-TI2S'!$B140+(drdp!G140)*'ABXY-TI2S'!$C140+(drdp!J140)*'ABXY-TI2S'!$D140))</f>
        <v>0</v>
      </c>
      <c r="K140" s="21">
        <f>SUM(E$3:E139)+H140</f>
        <v>-0.5033492716664536</v>
      </c>
      <c r="L140" s="21">
        <f>SUM(F$3:F139)+I140</f>
        <v>-0.35847610341702851</v>
      </c>
      <c r="M140" s="21">
        <f>SUM(G$3:G139)+J140</f>
        <v>0</v>
      </c>
      <c r="N140" s="21"/>
      <c r="O140" s="21"/>
      <c r="P140" s="21"/>
      <c r="Q140" s="19">
        <f t="shared" si="13"/>
        <v>0.25336048928714933</v>
      </c>
      <c r="R140" s="19">
        <f t="shared" si="14"/>
        <v>0.12850511672105613</v>
      </c>
      <c r="S140" s="19">
        <f t="shared" si="15"/>
        <v>0</v>
      </c>
      <c r="T140" s="19">
        <f t="shared" si="16"/>
        <v>0.18043868556478959</v>
      </c>
      <c r="U140" s="19">
        <f t="shared" si="17"/>
        <v>0</v>
      </c>
      <c r="V140" s="19">
        <f t="shared" si="18"/>
        <v>0</v>
      </c>
    </row>
    <row r="141" spans="1:22" x14ac:dyDescent="0.25">
      <c r="A141" s="26">
        <f>Wellpath!E141</f>
        <v>0</v>
      </c>
      <c r="B141" s="22">
        <v>0</v>
      </c>
      <c r="C141" s="22">
        <v>0</v>
      </c>
      <c r="D141" s="22" t="str">
        <f>IF(ABS(Wellpath!$L141)&lt;VerticalInc,"SING",((TAN((PI()/ 2) - Wellpath!$L141)) - TAN(Dip) * COS(Wellpath!$O141)) / GField)</f>
        <v>SING</v>
      </c>
      <c r="E141" s="20">
        <f>IF(D141="SING",(Wellpath!K142-Wellpath!K140)/2*Model!$W$8*(-SIN(Wellpath!M141)) / GField,Model!$W$8*((drdp!B141+drdp!K141)*'ABXY-TI2S'!$B141+(drdp!E141+drdp!N141)*'ABXY-TI2S'!$C141+(drdp!H141+drdp!Q141)*'ABXY-TI2S'!$D141))</f>
        <v>0</v>
      </c>
      <c r="F141" s="20">
        <f>IF(D141="SING",(Wellpath!K142-Wellpath!K140)/2*Model!$W$8*(COS(Wellpath!$M141) / GField),Model!$W$8*((drdp!C141+drdp!L141)*'ABXY-TI2S'!$B141+(drdp!F141+drdp!O141)*'ABXY-TI2S'!$C141+(drdp!I141+drdp!R141)*'ABXY-TI2S'!$D141))</f>
        <v>0</v>
      </c>
      <c r="G141" s="20">
        <f>IF(D141="SING",0,Model!$W$8*((drdp!D141+drdp!M141)*'ABXY-TI2S'!$B141+(drdp!G141+drdp!P141)*'ABXY-TI2S'!$C141+(drdp!J141+drdp!S141)*'ABXY-TI2S'!$D141))</f>
        <v>0</v>
      </c>
      <c r="H141" s="18">
        <f>IF(D141="SING",(Wellpath!K141-Wellpath!K140)/2*Model!$W$8*(-SIN(Wellpath!$M141) / GField),Model!$W$8*((drdp!B141)*'ABXY-TI2S'!$B141+(drdp!E141)*'ABXY-TI2S'!$C141+(drdp!H141)*'ABXY-TI2S'!$D141))</f>
        <v>0</v>
      </c>
      <c r="I141" s="18">
        <f>IF(D141="SING",(Wellpath!K141-Wellpath!K140)/2*Model!$W$8*(COS(Wellpath!$M141) / GField),Model!$W$8*((drdp!C141)*'ABXY-TI2S'!$B141+(drdp!F141)*'ABXY-TI2S'!$C141+(drdp!I141)*'ABXY-TI2S'!$D141))</f>
        <v>0</v>
      </c>
      <c r="J141" s="18">
        <f>IF(D141="SING",0,Model!$W$8*((drdp!D141)*'ABXY-TI2S'!$B141+(drdp!G141)*'ABXY-TI2S'!$C141+(drdp!J141)*'ABXY-TI2S'!$D141))</f>
        <v>0</v>
      </c>
      <c r="K141" s="21">
        <f>SUM(E$3:E140)+H141</f>
        <v>-0.5033492716664536</v>
      </c>
      <c r="L141" s="21">
        <f>SUM(F$3:F140)+I141</f>
        <v>-0.35847610341702851</v>
      </c>
      <c r="M141" s="21">
        <f>SUM(G$3:G140)+J141</f>
        <v>0</v>
      </c>
      <c r="N141" s="21"/>
      <c r="O141" s="21"/>
      <c r="P141" s="21"/>
      <c r="Q141" s="19">
        <f t="shared" si="13"/>
        <v>0.25336048928714933</v>
      </c>
      <c r="R141" s="19">
        <f t="shared" si="14"/>
        <v>0.12850511672105613</v>
      </c>
      <c r="S141" s="19">
        <f t="shared" si="15"/>
        <v>0</v>
      </c>
      <c r="T141" s="19">
        <f t="shared" si="16"/>
        <v>0.18043868556478959</v>
      </c>
      <c r="U141" s="19">
        <f t="shared" si="17"/>
        <v>0</v>
      </c>
      <c r="V141" s="19">
        <f t="shared" si="18"/>
        <v>0</v>
      </c>
    </row>
    <row r="142" spans="1:22" x14ac:dyDescent="0.25">
      <c r="A142" s="26">
        <f>Wellpath!E142</f>
        <v>0</v>
      </c>
      <c r="B142" s="22">
        <v>0</v>
      </c>
      <c r="C142" s="22">
        <v>0</v>
      </c>
      <c r="D142" s="22" t="str">
        <f>IF(ABS(Wellpath!$L142)&lt;VerticalInc,"SING",((TAN((PI()/ 2) - Wellpath!$L142)) - TAN(Dip) * COS(Wellpath!$O142)) / GField)</f>
        <v>SING</v>
      </c>
      <c r="E142" s="20">
        <f>IF(D142="SING",(Wellpath!K143-Wellpath!K141)/2*Model!$W$8*(-SIN(Wellpath!M142)) / GField,Model!$W$8*((drdp!B142+drdp!K142)*'ABXY-TI2S'!$B142+(drdp!E142+drdp!N142)*'ABXY-TI2S'!$C142+(drdp!H142+drdp!Q142)*'ABXY-TI2S'!$D142))</f>
        <v>0</v>
      </c>
      <c r="F142" s="20">
        <f>IF(D142="SING",(Wellpath!K143-Wellpath!K141)/2*Model!$W$8*(COS(Wellpath!$M142) / GField),Model!$W$8*((drdp!C142+drdp!L142)*'ABXY-TI2S'!$B142+(drdp!F142+drdp!O142)*'ABXY-TI2S'!$C142+(drdp!I142+drdp!R142)*'ABXY-TI2S'!$D142))</f>
        <v>0</v>
      </c>
      <c r="G142" s="20">
        <f>IF(D142="SING",0,Model!$W$8*((drdp!D142+drdp!M142)*'ABXY-TI2S'!$B142+(drdp!G142+drdp!P142)*'ABXY-TI2S'!$C142+(drdp!J142+drdp!S142)*'ABXY-TI2S'!$D142))</f>
        <v>0</v>
      </c>
      <c r="H142" s="18">
        <f>IF(D142="SING",(Wellpath!K142-Wellpath!K141)/2*Model!$W$8*(-SIN(Wellpath!$M142) / GField),Model!$W$8*((drdp!B142)*'ABXY-TI2S'!$B142+(drdp!E142)*'ABXY-TI2S'!$C142+(drdp!H142)*'ABXY-TI2S'!$D142))</f>
        <v>0</v>
      </c>
      <c r="I142" s="18">
        <f>IF(D142="SING",(Wellpath!K142-Wellpath!K141)/2*Model!$W$8*(COS(Wellpath!$M142) / GField),Model!$W$8*((drdp!C142)*'ABXY-TI2S'!$B142+(drdp!F142)*'ABXY-TI2S'!$C142+(drdp!I142)*'ABXY-TI2S'!$D142))</f>
        <v>0</v>
      </c>
      <c r="J142" s="18">
        <f>IF(D142="SING",0,Model!$W$8*((drdp!D142)*'ABXY-TI2S'!$B142+(drdp!G142)*'ABXY-TI2S'!$C142+(drdp!J142)*'ABXY-TI2S'!$D142))</f>
        <v>0</v>
      </c>
      <c r="K142" s="21">
        <f>SUM(E$3:E141)+H142</f>
        <v>-0.5033492716664536</v>
      </c>
      <c r="L142" s="21">
        <f>SUM(F$3:F141)+I142</f>
        <v>-0.35847610341702851</v>
      </c>
      <c r="M142" s="21">
        <f>SUM(G$3:G141)+J142</f>
        <v>0</v>
      </c>
      <c r="N142" s="21"/>
      <c r="O142" s="21"/>
      <c r="P142" s="21"/>
      <c r="Q142" s="19">
        <f t="shared" si="13"/>
        <v>0.25336048928714933</v>
      </c>
      <c r="R142" s="19">
        <f t="shared" si="14"/>
        <v>0.12850511672105613</v>
      </c>
      <c r="S142" s="19">
        <f t="shared" si="15"/>
        <v>0</v>
      </c>
      <c r="T142" s="19">
        <f t="shared" si="16"/>
        <v>0.18043868556478959</v>
      </c>
      <c r="U142" s="19">
        <f t="shared" si="17"/>
        <v>0</v>
      </c>
      <c r="V142" s="19">
        <f t="shared" si="18"/>
        <v>0</v>
      </c>
    </row>
    <row r="143" spans="1:22" x14ac:dyDescent="0.25">
      <c r="A143" s="26">
        <f>Wellpath!E143</f>
        <v>0</v>
      </c>
      <c r="B143" s="22">
        <v>0</v>
      </c>
      <c r="C143" s="22">
        <v>0</v>
      </c>
      <c r="D143" s="22" t="str">
        <f>IF(ABS(Wellpath!$L143)&lt;VerticalInc,"SING",((TAN((PI()/ 2) - Wellpath!$L143)) - TAN(Dip) * COS(Wellpath!$O143)) / GField)</f>
        <v>SING</v>
      </c>
      <c r="E143" s="20">
        <f>IF(D143="SING",(Wellpath!K144-Wellpath!K142)/2*Model!$W$8*(-SIN(Wellpath!M143)) / GField,Model!$W$8*((drdp!B143+drdp!K143)*'ABXY-TI2S'!$B143+(drdp!E143+drdp!N143)*'ABXY-TI2S'!$C143+(drdp!H143+drdp!Q143)*'ABXY-TI2S'!$D143))</f>
        <v>0</v>
      </c>
      <c r="F143" s="20">
        <f>IF(D143="SING",(Wellpath!K144-Wellpath!K142)/2*Model!$W$8*(COS(Wellpath!$M143) / GField),Model!$W$8*((drdp!C143+drdp!L143)*'ABXY-TI2S'!$B143+(drdp!F143+drdp!O143)*'ABXY-TI2S'!$C143+(drdp!I143+drdp!R143)*'ABXY-TI2S'!$D143))</f>
        <v>0</v>
      </c>
      <c r="G143" s="20">
        <f>IF(D143="SING",0,Model!$W$8*((drdp!D143+drdp!M143)*'ABXY-TI2S'!$B143+(drdp!G143+drdp!P143)*'ABXY-TI2S'!$C143+(drdp!J143+drdp!S143)*'ABXY-TI2S'!$D143))</f>
        <v>0</v>
      </c>
      <c r="H143" s="18">
        <f>IF(D143="SING",(Wellpath!K143-Wellpath!K142)/2*Model!$W$8*(-SIN(Wellpath!$M143) / GField),Model!$W$8*((drdp!B143)*'ABXY-TI2S'!$B143+(drdp!E143)*'ABXY-TI2S'!$C143+(drdp!H143)*'ABXY-TI2S'!$D143))</f>
        <v>0</v>
      </c>
      <c r="I143" s="18">
        <f>IF(D143="SING",(Wellpath!K143-Wellpath!K142)/2*Model!$W$8*(COS(Wellpath!$M143) / GField),Model!$W$8*((drdp!C143)*'ABXY-TI2S'!$B143+(drdp!F143)*'ABXY-TI2S'!$C143+(drdp!I143)*'ABXY-TI2S'!$D143))</f>
        <v>0</v>
      </c>
      <c r="J143" s="18">
        <f>IF(D143="SING",0,Model!$W$8*((drdp!D143)*'ABXY-TI2S'!$B143+(drdp!G143)*'ABXY-TI2S'!$C143+(drdp!J143)*'ABXY-TI2S'!$D143))</f>
        <v>0</v>
      </c>
      <c r="K143" s="21">
        <f>SUM(E$3:E142)+H143</f>
        <v>-0.5033492716664536</v>
      </c>
      <c r="L143" s="21">
        <f>SUM(F$3:F142)+I143</f>
        <v>-0.35847610341702851</v>
      </c>
      <c r="M143" s="21">
        <f>SUM(G$3:G142)+J143</f>
        <v>0</v>
      </c>
      <c r="N143" s="21"/>
      <c r="O143" s="21"/>
      <c r="P143" s="21"/>
      <c r="Q143" s="19">
        <f t="shared" si="13"/>
        <v>0.25336048928714933</v>
      </c>
      <c r="R143" s="19">
        <f t="shared" si="14"/>
        <v>0.12850511672105613</v>
      </c>
      <c r="S143" s="19">
        <f t="shared" si="15"/>
        <v>0</v>
      </c>
      <c r="T143" s="19">
        <f t="shared" si="16"/>
        <v>0.18043868556478959</v>
      </c>
      <c r="U143" s="19">
        <f t="shared" si="17"/>
        <v>0</v>
      </c>
      <c r="V143" s="19">
        <f t="shared" si="18"/>
        <v>0</v>
      </c>
    </row>
    <row r="144" spans="1:22" x14ac:dyDescent="0.25">
      <c r="A144" s="26">
        <f>Wellpath!E144</f>
        <v>0</v>
      </c>
      <c r="B144" s="22">
        <v>0</v>
      </c>
      <c r="C144" s="22">
        <v>0</v>
      </c>
      <c r="D144" s="22" t="str">
        <f>IF(ABS(Wellpath!$L144)&lt;VerticalInc,"SING",((TAN((PI()/ 2) - Wellpath!$L144)) - TAN(Dip) * COS(Wellpath!$O144)) / GField)</f>
        <v>SING</v>
      </c>
      <c r="E144" s="20">
        <f>IF(D144="SING",(Wellpath!K145-Wellpath!K143)/2*Model!$W$8*(-SIN(Wellpath!M144)) / GField,Model!$W$8*((drdp!B144+drdp!K144)*'ABXY-TI2S'!$B144+(drdp!E144+drdp!N144)*'ABXY-TI2S'!$C144+(drdp!H144+drdp!Q144)*'ABXY-TI2S'!$D144))</f>
        <v>0</v>
      </c>
      <c r="F144" s="20">
        <f>IF(D144="SING",(Wellpath!K145-Wellpath!K143)/2*Model!$W$8*(COS(Wellpath!$M144) / GField),Model!$W$8*((drdp!C144+drdp!L144)*'ABXY-TI2S'!$B144+(drdp!F144+drdp!O144)*'ABXY-TI2S'!$C144+(drdp!I144+drdp!R144)*'ABXY-TI2S'!$D144))</f>
        <v>0</v>
      </c>
      <c r="G144" s="20">
        <f>IF(D144="SING",0,Model!$W$8*((drdp!D144+drdp!M144)*'ABXY-TI2S'!$B144+(drdp!G144+drdp!P144)*'ABXY-TI2S'!$C144+(drdp!J144+drdp!S144)*'ABXY-TI2S'!$D144))</f>
        <v>0</v>
      </c>
      <c r="H144" s="18">
        <f>IF(D144="SING",(Wellpath!K144-Wellpath!K143)/2*Model!$W$8*(-SIN(Wellpath!$M144) / GField),Model!$W$8*((drdp!B144)*'ABXY-TI2S'!$B144+(drdp!E144)*'ABXY-TI2S'!$C144+(drdp!H144)*'ABXY-TI2S'!$D144))</f>
        <v>0</v>
      </c>
      <c r="I144" s="18">
        <f>IF(D144="SING",(Wellpath!K144-Wellpath!K143)/2*Model!$W$8*(COS(Wellpath!$M144) / GField),Model!$W$8*((drdp!C144)*'ABXY-TI2S'!$B144+(drdp!F144)*'ABXY-TI2S'!$C144+(drdp!I144)*'ABXY-TI2S'!$D144))</f>
        <v>0</v>
      </c>
      <c r="J144" s="18">
        <f>IF(D144="SING",0,Model!$W$8*((drdp!D144)*'ABXY-TI2S'!$B144+(drdp!G144)*'ABXY-TI2S'!$C144+(drdp!J144)*'ABXY-TI2S'!$D144))</f>
        <v>0</v>
      </c>
      <c r="K144" s="21">
        <f>SUM(E$3:E143)+H144</f>
        <v>-0.5033492716664536</v>
      </c>
      <c r="L144" s="21">
        <f>SUM(F$3:F143)+I144</f>
        <v>-0.35847610341702851</v>
      </c>
      <c r="M144" s="21">
        <f>SUM(G$3:G143)+J144</f>
        <v>0</v>
      </c>
      <c r="N144" s="21"/>
      <c r="O144" s="21"/>
      <c r="P144" s="21"/>
      <c r="Q144" s="19">
        <f t="shared" si="13"/>
        <v>0.25336048928714933</v>
      </c>
      <c r="R144" s="19">
        <f t="shared" si="14"/>
        <v>0.12850511672105613</v>
      </c>
      <c r="S144" s="19">
        <f t="shared" si="15"/>
        <v>0</v>
      </c>
      <c r="T144" s="19">
        <f t="shared" si="16"/>
        <v>0.18043868556478959</v>
      </c>
      <c r="U144" s="19">
        <f t="shared" si="17"/>
        <v>0</v>
      </c>
      <c r="V144" s="19">
        <f t="shared" si="18"/>
        <v>0</v>
      </c>
    </row>
    <row r="145" spans="1:22" x14ac:dyDescent="0.25">
      <c r="A145" s="26">
        <f>Wellpath!E145</f>
        <v>0</v>
      </c>
      <c r="B145" s="22">
        <v>0</v>
      </c>
      <c r="C145" s="22">
        <v>0</v>
      </c>
      <c r="D145" s="22" t="str">
        <f>IF(ABS(Wellpath!$L145)&lt;VerticalInc,"SING",((TAN((PI()/ 2) - Wellpath!$L145)) - TAN(Dip) * COS(Wellpath!$O145)) / GField)</f>
        <v>SING</v>
      </c>
      <c r="E145" s="20">
        <f>IF(D145="SING",(Wellpath!K146-Wellpath!K144)/2*Model!$W$8*(-SIN(Wellpath!M145)) / GField,Model!$W$8*((drdp!B145+drdp!K145)*'ABXY-TI2S'!$B145+(drdp!E145+drdp!N145)*'ABXY-TI2S'!$C145+(drdp!H145+drdp!Q145)*'ABXY-TI2S'!$D145))</f>
        <v>0</v>
      </c>
      <c r="F145" s="20">
        <f>IF(D145="SING",(Wellpath!K146-Wellpath!K144)/2*Model!$W$8*(COS(Wellpath!$M145) / GField),Model!$W$8*((drdp!C145+drdp!L145)*'ABXY-TI2S'!$B145+(drdp!F145+drdp!O145)*'ABXY-TI2S'!$C145+(drdp!I145+drdp!R145)*'ABXY-TI2S'!$D145))</f>
        <v>0</v>
      </c>
      <c r="G145" s="20">
        <f>IF(D145="SING",0,Model!$W$8*((drdp!D145+drdp!M145)*'ABXY-TI2S'!$B145+(drdp!G145+drdp!P145)*'ABXY-TI2S'!$C145+(drdp!J145+drdp!S145)*'ABXY-TI2S'!$D145))</f>
        <v>0</v>
      </c>
      <c r="H145" s="18">
        <f>IF(D145="SING",(Wellpath!K145-Wellpath!K144)/2*Model!$W$8*(-SIN(Wellpath!$M145) / GField),Model!$W$8*((drdp!B145)*'ABXY-TI2S'!$B145+(drdp!E145)*'ABXY-TI2S'!$C145+(drdp!H145)*'ABXY-TI2S'!$D145))</f>
        <v>0</v>
      </c>
      <c r="I145" s="18">
        <f>IF(D145="SING",(Wellpath!K145-Wellpath!K144)/2*Model!$W$8*(COS(Wellpath!$M145) / GField),Model!$W$8*((drdp!C145)*'ABXY-TI2S'!$B145+(drdp!F145)*'ABXY-TI2S'!$C145+(drdp!I145)*'ABXY-TI2S'!$D145))</f>
        <v>0</v>
      </c>
      <c r="J145" s="18">
        <f>IF(D145="SING",0,Model!$W$8*((drdp!D145)*'ABXY-TI2S'!$B145+(drdp!G145)*'ABXY-TI2S'!$C145+(drdp!J145)*'ABXY-TI2S'!$D145))</f>
        <v>0</v>
      </c>
      <c r="K145" s="21">
        <f>SUM(E$3:E144)+H145</f>
        <v>-0.5033492716664536</v>
      </c>
      <c r="L145" s="21">
        <f>SUM(F$3:F144)+I145</f>
        <v>-0.35847610341702851</v>
      </c>
      <c r="M145" s="21">
        <f>SUM(G$3:G144)+J145</f>
        <v>0</v>
      </c>
      <c r="N145" s="21"/>
      <c r="O145" s="21"/>
      <c r="P145" s="21"/>
      <c r="Q145" s="19">
        <f t="shared" si="13"/>
        <v>0.25336048928714933</v>
      </c>
      <c r="R145" s="19">
        <f t="shared" si="14"/>
        <v>0.12850511672105613</v>
      </c>
      <c r="S145" s="19">
        <f t="shared" si="15"/>
        <v>0</v>
      </c>
      <c r="T145" s="19">
        <f t="shared" si="16"/>
        <v>0.18043868556478959</v>
      </c>
      <c r="U145" s="19">
        <f t="shared" si="17"/>
        <v>0</v>
      </c>
      <c r="V145" s="19">
        <f t="shared" si="18"/>
        <v>0</v>
      </c>
    </row>
    <row r="146" spans="1:22" x14ac:dyDescent="0.25">
      <c r="A146" s="26">
        <f>Wellpath!E146</f>
        <v>0</v>
      </c>
      <c r="B146" s="22">
        <v>0</v>
      </c>
      <c r="C146" s="22">
        <v>0</v>
      </c>
      <c r="D146" s="22" t="str">
        <f>IF(ABS(Wellpath!$L146)&lt;VerticalInc,"SING",((TAN((PI()/ 2) - Wellpath!$L146)) - TAN(Dip) * COS(Wellpath!$O146)) / GField)</f>
        <v>SING</v>
      </c>
      <c r="E146" s="20">
        <f>IF(D146="SING",(Wellpath!K147-Wellpath!K145)/2*Model!$W$8*(-SIN(Wellpath!M146)) / GField,Model!$W$8*((drdp!B146+drdp!K146)*'ABXY-TI2S'!$B146+(drdp!E146+drdp!N146)*'ABXY-TI2S'!$C146+(drdp!H146+drdp!Q146)*'ABXY-TI2S'!$D146))</f>
        <v>0</v>
      </c>
      <c r="F146" s="20">
        <f>IF(D146="SING",(Wellpath!K147-Wellpath!K145)/2*Model!$W$8*(COS(Wellpath!$M146) / GField),Model!$W$8*((drdp!C146+drdp!L146)*'ABXY-TI2S'!$B146+(drdp!F146+drdp!O146)*'ABXY-TI2S'!$C146+(drdp!I146+drdp!R146)*'ABXY-TI2S'!$D146))</f>
        <v>0</v>
      </c>
      <c r="G146" s="20">
        <f>IF(D146="SING",0,Model!$W$8*((drdp!D146+drdp!M146)*'ABXY-TI2S'!$B146+(drdp!G146+drdp!P146)*'ABXY-TI2S'!$C146+(drdp!J146+drdp!S146)*'ABXY-TI2S'!$D146))</f>
        <v>0</v>
      </c>
      <c r="H146" s="18">
        <f>IF(D146="SING",(Wellpath!K146-Wellpath!K145)/2*Model!$W$8*(-SIN(Wellpath!$M146) / GField),Model!$W$8*((drdp!B146)*'ABXY-TI2S'!$B146+(drdp!E146)*'ABXY-TI2S'!$C146+(drdp!H146)*'ABXY-TI2S'!$D146))</f>
        <v>0</v>
      </c>
      <c r="I146" s="18">
        <f>IF(D146="SING",(Wellpath!K146-Wellpath!K145)/2*Model!$W$8*(COS(Wellpath!$M146) / GField),Model!$W$8*((drdp!C146)*'ABXY-TI2S'!$B146+(drdp!F146)*'ABXY-TI2S'!$C146+(drdp!I146)*'ABXY-TI2S'!$D146))</f>
        <v>0</v>
      </c>
      <c r="J146" s="18">
        <f>IF(D146="SING",0,Model!$W$8*((drdp!D146)*'ABXY-TI2S'!$B146+(drdp!G146)*'ABXY-TI2S'!$C146+(drdp!J146)*'ABXY-TI2S'!$D146))</f>
        <v>0</v>
      </c>
      <c r="K146" s="21">
        <f>SUM(E$3:E145)+H146</f>
        <v>-0.5033492716664536</v>
      </c>
      <c r="L146" s="21">
        <f>SUM(F$3:F145)+I146</f>
        <v>-0.35847610341702851</v>
      </c>
      <c r="M146" s="21">
        <f>SUM(G$3:G145)+J146</f>
        <v>0</v>
      </c>
      <c r="N146" s="21"/>
      <c r="O146" s="21"/>
      <c r="P146" s="21"/>
      <c r="Q146" s="19">
        <f t="shared" si="13"/>
        <v>0.25336048928714933</v>
      </c>
      <c r="R146" s="19">
        <f t="shared" si="14"/>
        <v>0.12850511672105613</v>
      </c>
      <c r="S146" s="19">
        <f t="shared" si="15"/>
        <v>0</v>
      </c>
      <c r="T146" s="19">
        <f t="shared" si="16"/>
        <v>0.18043868556478959</v>
      </c>
      <c r="U146" s="19">
        <f t="shared" si="17"/>
        <v>0</v>
      </c>
      <c r="V146" s="19">
        <f t="shared" si="18"/>
        <v>0</v>
      </c>
    </row>
    <row r="147" spans="1:22" x14ac:dyDescent="0.25">
      <c r="A147" s="26">
        <f>Wellpath!E147</f>
        <v>0</v>
      </c>
      <c r="B147" s="22">
        <v>0</v>
      </c>
      <c r="C147" s="22">
        <v>0</v>
      </c>
      <c r="D147" s="22" t="str">
        <f>IF(ABS(Wellpath!$L147)&lt;VerticalInc,"SING",((TAN((PI()/ 2) - Wellpath!$L147)) - TAN(Dip) * COS(Wellpath!$O147)) / GField)</f>
        <v>SING</v>
      </c>
      <c r="E147" s="20">
        <f>IF(D147="SING",(Wellpath!K148-Wellpath!K146)/2*Model!$W$8*(-SIN(Wellpath!M147)) / GField,Model!$W$8*((drdp!B147+drdp!K147)*'ABXY-TI2S'!$B147+(drdp!E147+drdp!N147)*'ABXY-TI2S'!$C147+(drdp!H147+drdp!Q147)*'ABXY-TI2S'!$D147))</f>
        <v>0</v>
      </c>
      <c r="F147" s="20">
        <f>IF(D147="SING",(Wellpath!K148-Wellpath!K146)/2*Model!$W$8*(COS(Wellpath!$M147) / GField),Model!$W$8*((drdp!C147+drdp!L147)*'ABXY-TI2S'!$B147+(drdp!F147+drdp!O147)*'ABXY-TI2S'!$C147+(drdp!I147+drdp!R147)*'ABXY-TI2S'!$D147))</f>
        <v>0</v>
      </c>
      <c r="G147" s="20">
        <f>IF(D147="SING",0,Model!$W$8*((drdp!D147+drdp!M147)*'ABXY-TI2S'!$B147+(drdp!G147+drdp!P147)*'ABXY-TI2S'!$C147+(drdp!J147+drdp!S147)*'ABXY-TI2S'!$D147))</f>
        <v>0</v>
      </c>
      <c r="H147" s="18">
        <f>IF(D147="SING",(Wellpath!K147-Wellpath!K146)/2*Model!$W$8*(-SIN(Wellpath!$M147) / GField),Model!$W$8*((drdp!B147)*'ABXY-TI2S'!$B147+(drdp!E147)*'ABXY-TI2S'!$C147+(drdp!H147)*'ABXY-TI2S'!$D147))</f>
        <v>0</v>
      </c>
      <c r="I147" s="18">
        <f>IF(D147="SING",(Wellpath!K147-Wellpath!K146)/2*Model!$W$8*(COS(Wellpath!$M147) / GField),Model!$W$8*((drdp!C147)*'ABXY-TI2S'!$B147+(drdp!F147)*'ABXY-TI2S'!$C147+(drdp!I147)*'ABXY-TI2S'!$D147))</f>
        <v>0</v>
      </c>
      <c r="J147" s="18">
        <f>IF(D147="SING",0,Model!$W$8*((drdp!D147)*'ABXY-TI2S'!$B147+(drdp!G147)*'ABXY-TI2S'!$C147+(drdp!J147)*'ABXY-TI2S'!$D147))</f>
        <v>0</v>
      </c>
      <c r="K147" s="21">
        <f>SUM(E$3:E146)+H147</f>
        <v>-0.5033492716664536</v>
      </c>
      <c r="L147" s="21">
        <f>SUM(F$3:F146)+I147</f>
        <v>-0.35847610341702851</v>
      </c>
      <c r="M147" s="21">
        <f>SUM(G$3:G146)+J147</f>
        <v>0</v>
      </c>
      <c r="N147" s="21"/>
      <c r="O147" s="21"/>
      <c r="P147" s="21"/>
      <c r="Q147" s="19">
        <f t="shared" si="13"/>
        <v>0.25336048928714933</v>
      </c>
      <c r="R147" s="19">
        <f t="shared" si="14"/>
        <v>0.12850511672105613</v>
      </c>
      <c r="S147" s="19">
        <f t="shared" si="15"/>
        <v>0</v>
      </c>
      <c r="T147" s="19">
        <f t="shared" si="16"/>
        <v>0.18043868556478959</v>
      </c>
      <c r="U147" s="19">
        <f t="shared" si="17"/>
        <v>0</v>
      </c>
      <c r="V147" s="19">
        <f t="shared" si="18"/>
        <v>0</v>
      </c>
    </row>
    <row r="148" spans="1:22" x14ac:dyDescent="0.25">
      <c r="A148" s="26">
        <f>Wellpath!E148</f>
        <v>0</v>
      </c>
      <c r="B148" s="22">
        <v>0</v>
      </c>
      <c r="C148" s="22">
        <v>0</v>
      </c>
      <c r="D148" s="22" t="str">
        <f>IF(ABS(Wellpath!$L148)&lt;VerticalInc,"SING",((TAN((PI()/ 2) - Wellpath!$L148)) - TAN(Dip) * COS(Wellpath!$O148)) / GField)</f>
        <v>SING</v>
      </c>
      <c r="E148" s="20">
        <f>IF(D148="SING",(Wellpath!K149-Wellpath!K147)/2*Model!$W$8*(-SIN(Wellpath!M148)) / GField,Model!$W$8*((drdp!B148+drdp!K148)*'ABXY-TI2S'!$B148+(drdp!E148+drdp!N148)*'ABXY-TI2S'!$C148+(drdp!H148+drdp!Q148)*'ABXY-TI2S'!$D148))</f>
        <v>0</v>
      </c>
      <c r="F148" s="20">
        <f>IF(D148="SING",(Wellpath!K149-Wellpath!K147)/2*Model!$W$8*(COS(Wellpath!$M148) / GField),Model!$W$8*((drdp!C148+drdp!L148)*'ABXY-TI2S'!$B148+(drdp!F148+drdp!O148)*'ABXY-TI2S'!$C148+(drdp!I148+drdp!R148)*'ABXY-TI2S'!$D148))</f>
        <v>0</v>
      </c>
      <c r="G148" s="20">
        <f>IF(D148="SING",0,Model!$W$8*((drdp!D148+drdp!M148)*'ABXY-TI2S'!$B148+(drdp!G148+drdp!P148)*'ABXY-TI2S'!$C148+(drdp!J148+drdp!S148)*'ABXY-TI2S'!$D148))</f>
        <v>0</v>
      </c>
      <c r="H148" s="18">
        <f>IF(D148="SING",(Wellpath!K148-Wellpath!K147)/2*Model!$W$8*(-SIN(Wellpath!$M148) / GField),Model!$W$8*((drdp!B148)*'ABXY-TI2S'!$B148+(drdp!E148)*'ABXY-TI2S'!$C148+(drdp!H148)*'ABXY-TI2S'!$D148))</f>
        <v>0</v>
      </c>
      <c r="I148" s="18">
        <f>IF(D148="SING",(Wellpath!K148-Wellpath!K147)/2*Model!$W$8*(COS(Wellpath!$M148) / GField),Model!$W$8*((drdp!C148)*'ABXY-TI2S'!$B148+(drdp!F148)*'ABXY-TI2S'!$C148+(drdp!I148)*'ABXY-TI2S'!$D148))</f>
        <v>0</v>
      </c>
      <c r="J148" s="18">
        <f>IF(D148="SING",0,Model!$W$8*((drdp!D148)*'ABXY-TI2S'!$B148+(drdp!G148)*'ABXY-TI2S'!$C148+(drdp!J148)*'ABXY-TI2S'!$D148))</f>
        <v>0</v>
      </c>
      <c r="K148" s="21">
        <f>SUM(E$3:E147)+H148</f>
        <v>-0.5033492716664536</v>
      </c>
      <c r="L148" s="21">
        <f>SUM(F$3:F147)+I148</f>
        <v>-0.35847610341702851</v>
      </c>
      <c r="M148" s="21">
        <f>SUM(G$3:G147)+J148</f>
        <v>0</v>
      </c>
      <c r="N148" s="21"/>
      <c r="O148" s="21"/>
      <c r="P148" s="21"/>
      <c r="Q148" s="19">
        <f t="shared" si="13"/>
        <v>0.25336048928714933</v>
      </c>
      <c r="R148" s="19">
        <f t="shared" si="14"/>
        <v>0.12850511672105613</v>
      </c>
      <c r="S148" s="19">
        <f t="shared" si="15"/>
        <v>0</v>
      </c>
      <c r="T148" s="19">
        <f t="shared" si="16"/>
        <v>0.18043868556478959</v>
      </c>
      <c r="U148" s="19">
        <f t="shared" si="17"/>
        <v>0</v>
      </c>
      <c r="V148" s="19">
        <f t="shared" si="18"/>
        <v>0</v>
      </c>
    </row>
    <row r="149" spans="1:22" x14ac:dyDescent="0.25">
      <c r="A149" s="26">
        <f>Wellpath!E149</f>
        <v>0</v>
      </c>
      <c r="B149" s="22">
        <v>0</v>
      </c>
      <c r="C149" s="22">
        <v>0</v>
      </c>
      <c r="D149" s="22" t="str">
        <f>IF(ABS(Wellpath!$L149)&lt;VerticalInc,"SING",((TAN((PI()/ 2) - Wellpath!$L149)) - TAN(Dip) * COS(Wellpath!$O149)) / GField)</f>
        <v>SING</v>
      </c>
      <c r="E149" s="20">
        <f>IF(D149="SING",(Wellpath!K150-Wellpath!K148)/2*Model!$W$8*(-SIN(Wellpath!M149)) / GField,Model!$W$8*((drdp!B149+drdp!K149)*'ABXY-TI2S'!$B149+(drdp!E149+drdp!N149)*'ABXY-TI2S'!$C149+(drdp!H149+drdp!Q149)*'ABXY-TI2S'!$D149))</f>
        <v>0</v>
      </c>
      <c r="F149" s="20">
        <f>IF(D149="SING",(Wellpath!K150-Wellpath!K148)/2*Model!$W$8*(COS(Wellpath!$M149) / GField),Model!$W$8*((drdp!C149+drdp!L149)*'ABXY-TI2S'!$B149+(drdp!F149+drdp!O149)*'ABXY-TI2S'!$C149+(drdp!I149+drdp!R149)*'ABXY-TI2S'!$D149))</f>
        <v>0</v>
      </c>
      <c r="G149" s="20">
        <f>IF(D149="SING",0,Model!$W$8*((drdp!D149+drdp!M149)*'ABXY-TI2S'!$B149+(drdp!G149+drdp!P149)*'ABXY-TI2S'!$C149+(drdp!J149+drdp!S149)*'ABXY-TI2S'!$D149))</f>
        <v>0</v>
      </c>
      <c r="H149" s="18">
        <f>IF(D149="SING",(Wellpath!K149-Wellpath!K148)/2*Model!$W$8*(-SIN(Wellpath!$M149) / GField),Model!$W$8*((drdp!B149)*'ABXY-TI2S'!$B149+(drdp!E149)*'ABXY-TI2S'!$C149+(drdp!H149)*'ABXY-TI2S'!$D149))</f>
        <v>0</v>
      </c>
      <c r="I149" s="18">
        <f>IF(D149="SING",(Wellpath!K149-Wellpath!K148)/2*Model!$W$8*(COS(Wellpath!$M149) / GField),Model!$W$8*((drdp!C149)*'ABXY-TI2S'!$B149+(drdp!F149)*'ABXY-TI2S'!$C149+(drdp!I149)*'ABXY-TI2S'!$D149))</f>
        <v>0</v>
      </c>
      <c r="J149" s="18">
        <f>IF(D149="SING",0,Model!$W$8*((drdp!D149)*'ABXY-TI2S'!$B149+(drdp!G149)*'ABXY-TI2S'!$C149+(drdp!J149)*'ABXY-TI2S'!$D149))</f>
        <v>0</v>
      </c>
      <c r="K149" s="21">
        <f>SUM(E$3:E148)+H149</f>
        <v>-0.5033492716664536</v>
      </c>
      <c r="L149" s="21">
        <f>SUM(F$3:F148)+I149</f>
        <v>-0.35847610341702851</v>
      </c>
      <c r="M149" s="21">
        <f>SUM(G$3:G148)+J149</f>
        <v>0</v>
      </c>
      <c r="N149" s="21"/>
      <c r="O149" s="21"/>
      <c r="P149" s="21"/>
      <c r="Q149" s="19">
        <f t="shared" si="13"/>
        <v>0.25336048928714933</v>
      </c>
      <c r="R149" s="19">
        <f t="shared" si="14"/>
        <v>0.12850511672105613</v>
      </c>
      <c r="S149" s="19">
        <f t="shared" si="15"/>
        <v>0</v>
      </c>
      <c r="T149" s="19">
        <f t="shared" si="16"/>
        <v>0.18043868556478959</v>
      </c>
      <c r="U149" s="19">
        <f t="shared" si="17"/>
        <v>0</v>
      </c>
      <c r="V149" s="19">
        <f t="shared" si="18"/>
        <v>0</v>
      </c>
    </row>
    <row r="150" spans="1:22" x14ac:dyDescent="0.25">
      <c r="A150" s="26">
        <f>Wellpath!E150</f>
        <v>0</v>
      </c>
      <c r="B150" s="22">
        <v>0</v>
      </c>
      <c r="C150" s="22">
        <v>0</v>
      </c>
      <c r="D150" s="22" t="str">
        <f>IF(ABS(Wellpath!$L150)&lt;VerticalInc,"SING",((TAN((PI()/ 2) - Wellpath!$L150)) - TAN(Dip) * COS(Wellpath!$O150)) / GField)</f>
        <v>SING</v>
      </c>
      <c r="E150" s="20">
        <f>IF(D150="SING",(Wellpath!K151-Wellpath!K149)/2*Model!$W$8*(-SIN(Wellpath!M150)) / GField,Model!$W$8*((drdp!B150+drdp!K150)*'ABXY-TI2S'!$B150+(drdp!E150+drdp!N150)*'ABXY-TI2S'!$C150+(drdp!H150+drdp!Q150)*'ABXY-TI2S'!$D150))</f>
        <v>0</v>
      </c>
      <c r="F150" s="20">
        <f>IF(D150="SING",(Wellpath!K151-Wellpath!K149)/2*Model!$W$8*(COS(Wellpath!$M150) / GField),Model!$W$8*((drdp!C150+drdp!L150)*'ABXY-TI2S'!$B150+(drdp!F150+drdp!O150)*'ABXY-TI2S'!$C150+(drdp!I150+drdp!R150)*'ABXY-TI2S'!$D150))</f>
        <v>0</v>
      </c>
      <c r="G150" s="20">
        <f>IF(D150="SING",0,Model!$W$8*((drdp!D150+drdp!M150)*'ABXY-TI2S'!$B150+(drdp!G150+drdp!P150)*'ABXY-TI2S'!$C150+(drdp!J150+drdp!S150)*'ABXY-TI2S'!$D150))</f>
        <v>0</v>
      </c>
      <c r="H150" s="18">
        <f>IF(D150="SING",(Wellpath!K150-Wellpath!K149)/2*Model!$W$8*(-SIN(Wellpath!$M150) / GField),Model!$W$8*((drdp!B150)*'ABXY-TI2S'!$B150+(drdp!E150)*'ABXY-TI2S'!$C150+(drdp!H150)*'ABXY-TI2S'!$D150))</f>
        <v>0</v>
      </c>
      <c r="I150" s="18">
        <f>IF(D150="SING",(Wellpath!K150-Wellpath!K149)/2*Model!$W$8*(COS(Wellpath!$M150) / GField),Model!$W$8*((drdp!C150)*'ABXY-TI2S'!$B150+(drdp!F150)*'ABXY-TI2S'!$C150+(drdp!I150)*'ABXY-TI2S'!$D150))</f>
        <v>0</v>
      </c>
      <c r="J150" s="18">
        <f>IF(D150="SING",0,Model!$W$8*((drdp!D150)*'ABXY-TI2S'!$B150+(drdp!G150)*'ABXY-TI2S'!$C150+(drdp!J150)*'ABXY-TI2S'!$D150))</f>
        <v>0</v>
      </c>
      <c r="K150" s="21">
        <f>SUM(E$3:E149)+H150</f>
        <v>-0.5033492716664536</v>
      </c>
      <c r="L150" s="21">
        <f>SUM(F$3:F149)+I150</f>
        <v>-0.35847610341702851</v>
      </c>
      <c r="M150" s="21">
        <f>SUM(G$3:G149)+J150</f>
        <v>0</v>
      </c>
      <c r="N150" s="21"/>
      <c r="O150" s="21"/>
      <c r="P150" s="21"/>
      <c r="Q150" s="19">
        <f t="shared" si="13"/>
        <v>0.25336048928714933</v>
      </c>
      <c r="R150" s="19">
        <f t="shared" si="14"/>
        <v>0.12850511672105613</v>
      </c>
      <c r="S150" s="19">
        <f t="shared" si="15"/>
        <v>0</v>
      </c>
      <c r="T150" s="19">
        <f t="shared" si="16"/>
        <v>0.18043868556478959</v>
      </c>
      <c r="U150" s="19">
        <f t="shared" si="17"/>
        <v>0</v>
      </c>
      <c r="V150" s="19">
        <f t="shared" si="18"/>
        <v>0</v>
      </c>
    </row>
    <row r="151" spans="1:22" x14ac:dyDescent="0.25">
      <c r="A151" s="26">
        <f>Wellpath!E151</f>
        <v>0</v>
      </c>
      <c r="B151" s="22">
        <v>0</v>
      </c>
      <c r="C151" s="22">
        <v>0</v>
      </c>
      <c r="D151" s="22" t="str">
        <f>IF(ABS(Wellpath!$L151)&lt;VerticalInc,"SING",((TAN((PI()/ 2) - Wellpath!$L151)) - TAN(Dip) * COS(Wellpath!$O151)) / GField)</f>
        <v>SING</v>
      </c>
      <c r="E151" s="20">
        <f>IF(D151="SING",(Wellpath!K152-Wellpath!K150)/2*Model!$W$8*(-SIN(Wellpath!M151)) / GField,Model!$W$8*((drdp!B151+drdp!K151)*'ABXY-TI2S'!$B151+(drdp!E151+drdp!N151)*'ABXY-TI2S'!$C151+(drdp!H151+drdp!Q151)*'ABXY-TI2S'!$D151))</f>
        <v>0</v>
      </c>
      <c r="F151" s="20">
        <f>IF(D151="SING",(Wellpath!K152-Wellpath!K150)/2*Model!$W$8*(COS(Wellpath!$M151) / GField),Model!$W$8*((drdp!C151+drdp!L151)*'ABXY-TI2S'!$B151+(drdp!F151+drdp!O151)*'ABXY-TI2S'!$C151+(drdp!I151+drdp!R151)*'ABXY-TI2S'!$D151))</f>
        <v>0</v>
      </c>
      <c r="G151" s="20">
        <f>IF(D151="SING",0,Model!$W$8*((drdp!D151+drdp!M151)*'ABXY-TI2S'!$B151+(drdp!G151+drdp!P151)*'ABXY-TI2S'!$C151+(drdp!J151+drdp!S151)*'ABXY-TI2S'!$D151))</f>
        <v>0</v>
      </c>
      <c r="H151" s="18">
        <f>IF(D151="SING",(Wellpath!K151-Wellpath!K150)/2*Model!$W$8*(-SIN(Wellpath!$M151) / GField),Model!$W$8*((drdp!B151)*'ABXY-TI2S'!$B151+(drdp!E151)*'ABXY-TI2S'!$C151+(drdp!H151)*'ABXY-TI2S'!$D151))</f>
        <v>0</v>
      </c>
      <c r="I151" s="18">
        <f>IF(D151="SING",(Wellpath!K151-Wellpath!K150)/2*Model!$W$8*(COS(Wellpath!$M151) / GField),Model!$W$8*((drdp!C151)*'ABXY-TI2S'!$B151+(drdp!F151)*'ABXY-TI2S'!$C151+(drdp!I151)*'ABXY-TI2S'!$D151))</f>
        <v>0</v>
      </c>
      <c r="J151" s="18">
        <f>IF(D151="SING",0,Model!$W$8*((drdp!D151)*'ABXY-TI2S'!$B151+(drdp!G151)*'ABXY-TI2S'!$C151+(drdp!J151)*'ABXY-TI2S'!$D151))</f>
        <v>0</v>
      </c>
      <c r="K151" s="21">
        <f>SUM(E$3:E150)+H151</f>
        <v>-0.5033492716664536</v>
      </c>
      <c r="L151" s="21">
        <f>SUM(F$3:F150)+I151</f>
        <v>-0.35847610341702851</v>
      </c>
      <c r="M151" s="21">
        <f>SUM(G$3:G150)+J151</f>
        <v>0</v>
      </c>
      <c r="N151" s="21"/>
      <c r="O151" s="21"/>
      <c r="P151" s="21"/>
      <c r="Q151" s="19">
        <f t="shared" si="13"/>
        <v>0.25336048928714933</v>
      </c>
      <c r="R151" s="19">
        <f t="shared" si="14"/>
        <v>0.12850511672105613</v>
      </c>
      <c r="S151" s="19">
        <f t="shared" si="15"/>
        <v>0</v>
      </c>
      <c r="T151" s="19">
        <f t="shared" si="16"/>
        <v>0.18043868556478959</v>
      </c>
      <c r="U151" s="19">
        <f t="shared" si="17"/>
        <v>0</v>
      </c>
      <c r="V151" s="19">
        <f t="shared" si="18"/>
        <v>0</v>
      </c>
    </row>
    <row r="152" spans="1:22" x14ac:dyDescent="0.25">
      <c r="A152" s="26">
        <f>Wellpath!E152</f>
        <v>0</v>
      </c>
      <c r="B152" s="22">
        <v>0</v>
      </c>
      <c r="C152" s="22">
        <v>0</v>
      </c>
      <c r="D152" s="22" t="str">
        <f>IF(ABS(Wellpath!$L152)&lt;VerticalInc,"SING",((TAN((PI()/ 2) - Wellpath!$L152)) - TAN(Dip) * COS(Wellpath!$O152)) / GField)</f>
        <v>SING</v>
      </c>
      <c r="E152" s="20">
        <f>IF(D152="SING",(Wellpath!K153-Wellpath!K151)/2*Model!$W$8*(-SIN(Wellpath!M152)) / GField,Model!$W$8*((drdp!B152+drdp!K152)*'ABXY-TI2S'!$B152+(drdp!E152+drdp!N152)*'ABXY-TI2S'!$C152+(drdp!H152+drdp!Q152)*'ABXY-TI2S'!$D152))</f>
        <v>0</v>
      </c>
      <c r="F152" s="20">
        <f>IF(D152="SING",(Wellpath!K153-Wellpath!K151)/2*Model!$W$8*(COS(Wellpath!$M152) / GField),Model!$W$8*((drdp!C152+drdp!L152)*'ABXY-TI2S'!$B152+(drdp!F152+drdp!O152)*'ABXY-TI2S'!$C152+(drdp!I152+drdp!R152)*'ABXY-TI2S'!$D152))</f>
        <v>0</v>
      </c>
      <c r="G152" s="20">
        <f>IF(D152="SING",0,Model!$W$8*((drdp!D152+drdp!M152)*'ABXY-TI2S'!$B152+(drdp!G152+drdp!P152)*'ABXY-TI2S'!$C152+(drdp!J152+drdp!S152)*'ABXY-TI2S'!$D152))</f>
        <v>0</v>
      </c>
      <c r="H152" s="18">
        <f>IF(D152="SING",(Wellpath!K152-Wellpath!K151)/2*Model!$W$8*(-SIN(Wellpath!$M152) / GField),Model!$W$8*((drdp!B152)*'ABXY-TI2S'!$B152+(drdp!E152)*'ABXY-TI2S'!$C152+(drdp!H152)*'ABXY-TI2S'!$D152))</f>
        <v>0</v>
      </c>
      <c r="I152" s="18">
        <f>IF(D152="SING",(Wellpath!K152-Wellpath!K151)/2*Model!$W$8*(COS(Wellpath!$M152) / GField),Model!$W$8*((drdp!C152)*'ABXY-TI2S'!$B152+(drdp!F152)*'ABXY-TI2S'!$C152+(drdp!I152)*'ABXY-TI2S'!$D152))</f>
        <v>0</v>
      </c>
      <c r="J152" s="18">
        <f>IF(D152="SING",0,Model!$W$8*((drdp!D152)*'ABXY-TI2S'!$B152+(drdp!G152)*'ABXY-TI2S'!$C152+(drdp!J152)*'ABXY-TI2S'!$D152))</f>
        <v>0</v>
      </c>
      <c r="K152" s="21">
        <f>SUM(E$3:E151)+H152</f>
        <v>-0.5033492716664536</v>
      </c>
      <c r="L152" s="21">
        <f>SUM(F$3:F151)+I152</f>
        <v>-0.35847610341702851</v>
      </c>
      <c r="M152" s="21">
        <f>SUM(G$3:G151)+J152</f>
        <v>0</v>
      </c>
      <c r="N152" s="21"/>
      <c r="O152" s="21"/>
      <c r="P152" s="21"/>
      <c r="Q152" s="19">
        <f t="shared" si="13"/>
        <v>0.25336048928714933</v>
      </c>
      <c r="R152" s="19">
        <f t="shared" si="14"/>
        <v>0.12850511672105613</v>
      </c>
      <c r="S152" s="19">
        <f t="shared" si="15"/>
        <v>0</v>
      </c>
      <c r="T152" s="19">
        <f t="shared" si="16"/>
        <v>0.18043868556478959</v>
      </c>
      <c r="U152" s="19">
        <f t="shared" si="17"/>
        <v>0</v>
      </c>
      <c r="V152" s="19">
        <f t="shared" si="18"/>
        <v>0</v>
      </c>
    </row>
    <row r="153" spans="1:22" x14ac:dyDescent="0.25">
      <c r="A153" s="26">
        <f>Wellpath!E153</f>
        <v>0</v>
      </c>
      <c r="B153" s="22">
        <v>0</v>
      </c>
      <c r="C153" s="22">
        <v>0</v>
      </c>
      <c r="D153" s="22" t="str">
        <f>IF(ABS(Wellpath!$L153)&lt;VerticalInc,"SING",((TAN((PI()/ 2) - Wellpath!$L153)) - TAN(Dip) * COS(Wellpath!$O153)) / GField)</f>
        <v>SING</v>
      </c>
      <c r="E153" s="20">
        <f>IF(D153="SING",(Wellpath!K154-Wellpath!K152)/2*Model!$W$8*(-SIN(Wellpath!M153)) / GField,Model!$W$8*((drdp!B153+drdp!K153)*'ABXY-TI2S'!$B153+(drdp!E153+drdp!N153)*'ABXY-TI2S'!$C153+(drdp!H153+drdp!Q153)*'ABXY-TI2S'!$D153))</f>
        <v>0</v>
      </c>
      <c r="F153" s="20">
        <f>IF(D153="SING",(Wellpath!K154-Wellpath!K152)/2*Model!$W$8*(COS(Wellpath!$M153) / GField),Model!$W$8*((drdp!C153+drdp!L153)*'ABXY-TI2S'!$B153+(drdp!F153+drdp!O153)*'ABXY-TI2S'!$C153+(drdp!I153+drdp!R153)*'ABXY-TI2S'!$D153))</f>
        <v>0</v>
      </c>
      <c r="G153" s="20">
        <f>IF(D153="SING",0,Model!$W$8*((drdp!D153+drdp!M153)*'ABXY-TI2S'!$B153+(drdp!G153+drdp!P153)*'ABXY-TI2S'!$C153+(drdp!J153+drdp!S153)*'ABXY-TI2S'!$D153))</f>
        <v>0</v>
      </c>
      <c r="H153" s="18">
        <f>IF(D153="SING",(Wellpath!K153-Wellpath!K152)/2*Model!$W$8*(-SIN(Wellpath!$M153) / GField),Model!$W$8*((drdp!B153)*'ABXY-TI2S'!$B153+(drdp!E153)*'ABXY-TI2S'!$C153+(drdp!H153)*'ABXY-TI2S'!$D153))</f>
        <v>0</v>
      </c>
      <c r="I153" s="18">
        <f>IF(D153="SING",(Wellpath!K153-Wellpath!K152)/2*Model!$W$8*(COS(Wellpath!$M153) / GField),Model!$W$8*((drdp!C153)*'ABXY-TI2S'!$B153+(drdp!F153)*'ABXY-TI2S'!$C153+(drdp!I153)*'ABXY-TI2S'!$D153))</f>
        <v>0</v>
      </c>
      <c r="J153" s="18">
        <f>IF(D153="SING",0,Model!$W$8*((drdp!D153)*'ABXY-TI2S'!$B153+(drdp!G153)*'ABXY-TI2S'!$C153+(drdp!J153)*'ABXY-TI2S'!$D153))</f>
        <v>0</v>
      </c>
      <c r="K153" s="21">
        <f>SUM(E$3:E152)+H153</f>
        <v>-0.5033492716664536</v>
      </c>
      <c r="L153" s="21">
        <f>SUM(F$3:F152)+I153</f>
        <v>-0.35847610341702851</v>
      </c>
      <c r="M153" s="21">
        <f>SUM(G$3:G152)+J153</f>
        <v>0</v>
      </c>
      <c r="N153" s="21"/>
      <c r="O153" s="21"/>
      <c r="P153" s="21"/>
      <c r="Q153" s="19">
        <f t="shared" si="13"/>
        <v>0.25336048928714933</v>
      </c>
      <c r="R153" s="19">
        <f t="shared" si="14"/>
        <v>0.12850511672105613</v>
      </c>
      <c r="S153" s="19">
        <f t="shared" si="15"/>
        <v>0</v>
      </c>
      <c r="T153" s="19">
        <f t="shared" si="16"/>
        <v>0.18043868556478959</v>
      </c>
      <c r="U153" s="19">
        <f t="shared" si="17"/>
        <v>0</v>
      </c>
      <c r="V153" s="19">
        <f t="shared" si="18"/>
        <v>0</v>
      </c>
    </row>
    <row r="154" spans="1:22" x14ac:dyDescent="0.25">
      <c r="A154" s="26">
        <f>Wellpath!E154</f>
        <v>0</v>
      </c>
      <c r="B154" s="22">
        <v>0</v>
      </c>
      <c r="C154" s="22">
        <v>0</v>
      </c>
      <c r="D154" s="22" t="str">
        <f>IF(ABS(Wellpath!$L154)&lt;VerticalInc,"SING",((TAN((PI()/ 2) - Wellpath!$L154)) - TAN(Dip) * COS(Wellpath!$O154)) / GField)</f>
        <v>SING</v>
      </c>
      <c r="E154" s="20">
        <f>IF(D154="SING",(Wellpath!K155-Wellpath!K153)/2*Model!$W$8*(-SIN(Wellpath!M154)) / GField,Model!$W$8*((drdp!B154+drdp!K154)*'ABXY-TI2S'!$B154+(drdp!E154+drdp!N154)*'ABXY-TI2S'!$C154+(drdp!H154+drdp!Q154)*'ABXY-TI2S'!$D154))</f>
        <v>0</v>
      </c>
      <c r="F154" s="20">
        <f>IF(D154="SING",(Wellpath!K155-Wellpath!K153)/2*Model!$W$8*(COS(Wellpath!$M154) / GField),Model!$W$8*((drdp!C154+drdp!L154)*'ABXY-TI2S'!$B154+(drdp!F154+drdp!O154)*'ABXY-TI2S'!$C154+(drdp!I154+drdp!R154)*'ABXY-TI2S'!$D154))</f>
        <v>0</v>
      </c>
      <c r="G154" s="20">
        <f>IF(D154="SING",0,Model!$W$8*((drdp!D154+drdp!M154)*'ABXY-TI2S'!$B154+(drdp!G154+drdp!P154)*'ABXY-TI2S'!$C154+(drdp!J154+drdp!S154)*'ABXY-TI2S'!$D154))</f>
        <v>0</v>
      </c>
      <c r="H154" s="18">
        <f>IF(D154="SING",(Wellpath!K154-Wellpath!K153)/2*Model!$W$8*(-SIN(Wellpath!$M154) / GField),Model!$W$8*((drdp!B154)*'ABXY-TI2S'!$B154+(drdp!E154)*'ABXY-TI2S'!$C154+(drdp!H154)*'ABXY-TI2S'!$D154))</f>
        <v>0</v>
      </c>
      <c r="I154" s="18">
        <f>IF(D154="SING",(Wellpath!K154-Wellpath!K153)/2*Model!$W$8*(COS(Wellpath!$M154) / GField),Model!$W$8*((drdp!C154)*'ABXY-TI2S'!$B154+(drdp!F154)*'ABXY-TI2S'!$C154+(drdp!I154)*'ABXY-TI2S'!$D154))</f>
        <v>0</v>
      </c>
      <c r="J154" s="18">
        <f>IF(D154="SING",0,Model!$W$8*((drdp!D154)*'ABXY-TI2S'!$B154+(drdp!G154)*'ABXY-TI2S'!$C154+(drdp!J154)*'ABXY-TI2S'!$D154))</f>
        <v>0</v>
      </c>
      <c r="K154" s="21">
        <f>SUM(E$3:E153)+H154</f>
        <v>-0.5033492716664536</v>
      </c>
      <c r="L154" s="21">
        <f>SUM(F$3:F153)+I154</f>
        <v>-0.35847610341702851</v>
      </c>
      <c r="M154" s="21">
        <f>SUM(G$3:G153)+J154</f>
        <v>0</v>
      </c>
      <c r="N154" s="21"/>
      <c r="O154" s="21"/>
      <c r="P154" s="21"/>
      <c r="Q154" s="19">
        <f t="shared" si="13"/>
        <v>0.25336048928714933</v>
      </c>
      <c r="R154" s="19">
        <f t="shared" si="14"/>
        <v>0.12850511672105613</v>
      </c>
      <c r="S154" s="19">
        <f t="shared" si="15"/>
        <v>0</v>
      </c>
      <c r="T154" s="19">
        <f t="shared" si="16"/>
        <v>0.18043868556478959</v>
      </c>
      <c r="U154" s="19">
        <f t="shared" si="17"/>
        <v>0</v>
      </c>
      <c r="V154" s="19">
        <f t="shared" si="18"/>
        <v>0</v>
      </c>
    </row>
    <row r="155" spans="1:22" x14ac:dyDescent="0.25">
      <c r="A155" s="26">
        <f>Wellpath!E155</f>
        <v>0</v>
      </c>
      <c r="B155" s="22">
        <v>0</v>
      </c>
      <c r="C155" s="22">
        <v>0</v>
      </c>
      <c r="D155" s="22" t="str">
        <f>IF(ABS(Wellpath!$L155)&lt;VerticalInc,"SING",((TAN((PI()/ 2) - Wellpath!$L155)) - TAN(Dip) * COS(Wellpath!$O155)) / GField)</f>
        <v>SING</v>
      </c>
      <c r="E155" s="20">
        <f>IF(D155="SING",(Wellpath!K156-Wellpath!K154)/2*Model!$W$8*(-SIN(Wellpath!M155)) / GField,Model!$W$8*((drdp!B155+drdp!K155)*'ABXY-TI2S'!$B155+(drdp!E155+drdp!N155)*'ABXY-TI2S'!$C155+(drdp!H155+drdp!Q155)*'ABXY-TI2S'!$D155))</f>
        <v>0</v>
      </c>
      <c r="F155" s="20">
        <f>IF(D155="SING",(Wellpath!K156-Wellpath!K154)/2*Model!$W$8*(COS(Wellpath!$M155) / GField),Model!$W$8*((drdp!C155+drdp!L155)*'ABXY-TI2S'!$B155+(drdp!F155+drdp!O155)*'ABXY-TI2S'!$C155+(drdp!I155+drdp!R155)*'ABXY-TI2S'!$D155))</f>
        <v>0</v>
      </c>
      <c r="G155" s="20">
        <f>IF(D155="SING",0,Model!$W$8*((drdp!D155+drdp!M155)*'ABXY-TI2S'!$B155+(drdp!G155+drdp!P155)*'ABXY-TI2S'!$C155+(drdp!J155+drdp!S155)*'ABXY-TI2S'!$D155))</f>
        <v>0</v>
      </c>
      <c r="H155" s="18">
        <f>IF(D155="SING",(Wellpath!K155-Wellpath!K154)/2*Model!$W$8*(-SIN(Wellpath!$M155) / GField),Model!$W$8*((drdp!B155)*'ABXY-TI2S'!$B155+(drdp!E155)*'ABXY-TI2S'!$C155+(drdp!H155)*'ABXY-TI2S'!$D155))</f>
        <v>0</v>
      </c>
      <c r="I155" s="18">
        <f>IF(D155="SING",(Wellpath!K155-Wellpath!K154)/2*Model!$W$8*(COS(Wellpath!$M155) / GField),Model!$W$8*((drdp!C155)*'ABXY-TI2S'!$B155+(drdp!F155)*'ABXY-TI2S'!$C155+(drdp!I155)*'ABXY-TI2S'!$D155))</f>
        <v>0</v>
      </c>
      <c r="J155" s="18">
        <f>IF(D155="SING",0,Model!$W$8*((drdp!D155)*'ABXY-TI2S'!$B155+(drdp!G155)*'ABXY-TI2S'!$C155+(drdp!J155)*'ABXY-TI2S'!$D155))</f>
        <v>0</v>
      </c>
      <c r="K155" s="21">
        <f>SUM(E$3:E154)+H155</f>
        <v>-0.5033492716664536</v>
      </c>
      <c r="L155" s="21">
        <f>SUM(F$3:F154)+I155</f>
        <v>-0.35847610341702851</v>
      </c>
      <c r="M155" s="21">
        <f>SUM(G$3:G154)+J155</f>
        <v>0</v>
      </c>
      <c r="N155" s="21"/>
      <c r="O155" s="21"/>
      <c r="P155" s="21"/>
      <c r="Q155" s="19">
        <f t="shared" si="13"/>
        <v>0.25336048928714933</v>
      </c>
      <c r="R155" s="19">
        <f t="shared" si="14"/>
        <v>0.12850511672105613</v>
      </c>
      <c r="S155" s="19">
        <f t="shared" si="15"/>
        <v>0</v>
      </c>
      <c r="T155" s="19">
        <f t="shared" si="16"/>
        <v>0.18043868556478959</v>
      </c>
      <c r="U155" s="19">
        <f t="shared" si="17"/>
        <v>0</v>
      </c>
      <c r="V155" s="19">
        <f t="shared" si="18"/>
        <v>0</v>
      </c>
    </row>
    <row r="156" spans="1:22" x14ac:dyDescent="0.25">
      <c r="A156" s="26">
        <f>Wellpath!E156</f>
        <v>0</v>
      </c>
      <c r="B156" s="22">
        <v>0</v>
      </c>
      <c r="C156" s="22">
        <v>0</v>
      </c>
      <c r="D156" s="22" t="str">
        <f>IF(ABS(Wellpath!$L156)&lt;VerticalInc,"SING",((TAN((PI()/ 2) - Wellpath!$L156)) - TAN(Dip) * COS(Wellpath!$O156)) / GField)</f>
        <v>SING</v>
      </c>
      <c r="E156" s="20">
        <f>IF(D156="SING",(Wellpath!K157-Wellpath!K155)/2*Model!$W$8*(-SIN(Wellpath!M156)) / GField,Model!$W$8*((drdp!B156+drdp!K156)*'ABXY-TI2S'!$B156+(drdp!E156+drdp!N156)*'ABXY-TI2S'!$C156+(drdp!H156+drdp!Q156)*'ABXY-TI2S'!$D156))</f>
        <v>0</v>
      </c>
      <c r="F156" s="20">
        <f>IF(D156="SING",(Wellpath!K157-Wellpath!K155)/2*Model!$W$8*(COS(Wellpath!$M156) / GField),Model!$W$8*((drdp!C156+drdp!L156)*'ABXY-TI2S'!$B156+(drdp!F156+drdp!O156)*'ABXY-TI2S'!$C156+(drdp!I156+drdp!R156)*'ABXY-TI2S'!$D156))</f>
        <v>0</v>
      </c>
      <c r="G156" s="20">
        <f>IF(D156="SING",0,Model!$W$8*((drdp!D156+drdp!M156)*'ABXY-TI2S'!$B156+(drdp!G156+drdp!P156)*'ABXY-TI2S'!$C156+(drdp!J156+drdp!S156)*'ABXY-TI2S'!$D156))</f>
        <v>0</v>
      </c>
      <c r="H156" s="18">
        <f>IF(D156="SING",(Wellpath!K156-Wellpath!K155)/2*Model!$W$8*(-SIN(Wellpath!$M156) / GField),Model!$W$8*((drdp!B156)*'ABXY-TI2S'!$B156+(drdp!E156)*'ABXY-TI2S'!$C156+(drdp!H156)*'ABXY-TI2S'!$D156))</f>
        <v>0</v>
      </c>
      <c r="I156" s="18">
        <f>IF(D156="SING",(Wellpath!K156-Wellpath!K155)/2*Model!$W$8*(COS(Wellpath!$M156) / GField),Model!$W$8*((drdp!C156)*'ABXY-TI2S'!$B156+(drdp!F156)*'ABXY-TI2S'!$C156+(drdp!I156)*'ABXY-TI2S'!$D156))</f>
        <v>0</v>
      </c>
      <c r="J156" s="18">
        <f>IF(D156="SING",0,Model!$W$8*((drdp!D156)*'ABXY-TI2S'!$B156+(drdp!G156)*'ABXY-TI2S'!$C156+(drdp!J156)*'ABXY-TI2S'!$D156))</f>
        <v>0</v>
      </c>
      <c r="K156" s="21">
        <f>SUM(E$3:E155)+H156</f>
        <v>-0.5033492716664536</v>
      </c>
      <c r="L156" s="21">
        <f>SUM(F$3:F155)+I156</f>
        <v>-0.35847610341702851</v>
      </c>
      <c r="M156" s="21">
        <f>SUM(G$3:G155)+J156</f>
        <v>0</v>
      </c>
      <c r="N156" s="21"/>
      <c r="O156" s="21"/>
      <c r="P156" s="21"/>
      <c r="Q156" s="19">
        <f t="shared" si="13"/>
        <v>0.25336048928714933</v>
      </c>
      <c r="R156" s="19">
        <f t="shared" si="14"/>
        <v>0.12850511672105613</v>
      </c>
      <c r="S156" s="19">
        <f t="shared" si="15"/>
        <v>0</v>
      </c>
      <c r="T156" s="19">
        <f t="shared" si="16"/>
        <v>0.18043868556478959</v>
      </c>
      <c r="U156" s="19">
        <f t="shared" si="17"/>
        <v>0</v>
      </c>
      <c r="V156" s="19">
        <f t="shared" si="18"/>
        <v>0</v>
      </c>
    </row>
    <row r="157" spans="1:22" x14ac:dyDescent="0.25">
      <c r="A157" s="26">
        <f>Wellpath!E157</f>
        <v>0</v>
      </c>
      <c r="B157" s="22">
        <v>0</v>
      </c>
      <c r="C157" s="22">
        <v>0</v>
      </c>
      <c r="D157" s="22" t="str">
        <f>IF(ABS(Wellpath!$L157)&lt;VerticalInc,"SING",((TAN((PI()/ 2) - Wellpath!$L157)) - TAN(Dip) * COS(Wellpath!$O157)) / GField)</f>
        <v>SING</v>
      </c>
      <c r="E157" s="20">
        <f>IF(D157="SING",(Wellpath!K158-Wellpath!K156)/2*Model!$W$8*(-SIN(Wellpath!M157)) / GField,Model!$W$8*((drdp!B157+drdp!K157)*'ABXY-TI2S'!$B157+(drdp!E157+drdp!N157)*'ABXY-TI2S'!$C157+(drdp!H157+drdp!Q157)*'ABXY-TI2S'!$D157))</f>
        <v>0</v>
      </c>
      <c r="F157" s="20">
        <f>IF(D157="SING",(Wellpath!K158-Wellpath!K156)/2*Model!$W$8*(COS(Wellpath!$M157) / GField),Model!$W$8*((drdp!C157+drdp!L157)*'ABXY-TI2S'!$B157+(drdp!F157+drdp!O157)*'ABXY-TI2S'!$C157+(drdp!I157+drdp!R157)*'ABXY-TI2S'!$D157))</f>
        <v>0</v>
      </c>
      <c r="G157" s="20">
        <f>IF(D157="SING",0,Model!$W$8*((drdp!D157+drdp!M157)*'ABXY-TI2S'!$B157+(drdp!G157+drdp!P157)*'ABXY-TI2S'!$C157+(drdp!J157+drdp!S157)*'ABXY-TI2S'!$D157))</f>
        <v>0</v>
      </c>
      <c r="H157" s="18">
        <f>IF(D157="SING",(Wellpath!K157-Wellpath!K156)/2*Model!$W$8*(-SIN(Wellpath!$M157) / GField),Model!$W$8*((drdp!B157)*'ABXY-TI2S'!$B157+(drdp!E157)*'ABXY-TI2S'!$C157+(drdp!H157)*'ABXY-TI2S'!$D157))</f>
        <v>0</v>
      </c>
      <c r="I157" s="18">
        <f>IF(D157="SING",(Wellpath!K157-Wellpath!K156)/2*Model!$W$8*(COS(Wellpath!$M157) / GField),Model!$W$8*((drdp!C157)*'ABXY-TI2S'!$B157+(drdp!F157)*'ABXY-TI2S'!$C157+(drdp!I157)*'ABXY-TI2S'!$D157))</f>
        <v>0</v>
      </c>
      <c r="J157" s="18">
        <f>IF(D157="SING",0,Model!$W$8*((drdp!D157)*'ABXY-TI2S'!$B157+(drdp!G157)*'ABXY-TI2S'!$C157+(drdp!J157)*'ABXY-TI2S'!$D157))</f>
        <v>0</v>
      </c>
      <c r="K157" s="21">
        <f>SUM(E$3:E156)+H157</f>
        <v>-0.5033492716664536</v>
      </c>
      <c r="L157" s="21">
        <f>SUM(F$3:F156)+I157</f>
        <v>-0.35847610341702851</v>
      </c>
      <c r="M157" s="21">
        <f>SUM(G$3:G156)+J157</f>
        <v>0</v>
      </c>
      <c r="N157" s="21"/>
      <c r="O157" s="21"/>
      <c r="P157" s="21"/>
      <c r="Q157" s="19">
        <f t="shared" si="13"/>
        <v>0.25336048928714933</v>
      </c>
      <c r="R157" s="19">
        <f t="shared" si="14"/>
        <v>0.12850511672105613</v>
      </c>
      <c r="S157" s="19">
        <f t="shared" si="15"/>
        <v>0</v>
      </c>
      <c r="T157" s="19">
        <f t="shared" si="16"/>
        <v>0.18043868556478959</v>
      </c>
      <c r="U157" s="19">
        <f t="shared" si="17"/>
        <v>0</v>
      </c>
      <c r="V157" s="19">
        <f t="shared" si="18"/>
        <v>0</v>
      </c>
    </row>
    <row r="158" spans="1:22" x14ac:dyDescent="0.25">
      <c r="A158" s="26">
        <f>Wellpath!E158</f>
        <v>0</v>
      </c>
      <c r="B158" s="22">
        <v>0</v>
      </c>
      <c r="C158" s="22">
        <v>0</v>
      </c>
      <c r="D158" s="22" t="str">
        <f>IF(ABS(Wellpath!$L158)&lt;VerticalInc,"SING",((TAN((PI()/ 2) - Wellpath!$L158)) - TAN(Dip) * COS(Wellpath!$O158)) / GField)</f>
        <v>SING</v>
      </c>
      <c r="E158" s="20">
        <f>IF(D158="SING",(Wellpath!K159-Wellpath!K157)/2*Model!$W$8*(-SIN(Wellpath!M158)) / GField,Model!$W$8*((drdp!B158+drdp!K158)*'ABXY-TI2S'!$B158+(drdp!E158+drdp!N158)*'ABXY-TI2S'!$C158+(drdp!H158+drdp!Q158)*'ABXY-TI2S'!$D158))</f>
        <v>0</v>
      </c>
      <c r="F158" s="20">
        <f>IF(D158="SING",(Wellpath!K159-Wellpath!K157)/2*Model!$W$8*(COS(Wellpath!$M158) / GField),Model!$W$8*((drdp!C158+drdp!L158)*'ABXY-TI2S'!$B158+(drdp!F158+drdp!O158)*'ABXY-TI2S'!$C158+(drdp!I158+drdp!R158)*'ABXY-TI2S'!$D158))</f>
        <v>0</v>
      </c>
      <c r="G158" s="20">
        <f>IF(D158="SING",0,Model!$W$8*((drdp!D158+drdp!M158)*'ABXY-TI2S'!$B158+(drdp!G158+drdp!P158)*'ABXY-TI2S'!$C158+(drdp!J158+drdp!S158)*'ABXY-TI2S'!$D158))</f>
        <v>0</v>
      </c>
      <c r="H158" s="18">
        <f>IF(D158="SING",(Wellpath!K158-Wellpath!K157)/2*Model!$W$8*(-SIN(Wellpath!$M158) / GField),Model!$W$8*((drdp!B158)*'ABXY-TI2S'!$B158+(drdp!E158)*'ABXY-TI2S'!$C158+(drdp!H158)*'ABXY-TI2S'!$D158))</f>
        <v>0</v>
      </c>
      <c r="I158" s="18">
        <f>IF(D158="SING",(Wellpath!K158-Wellpath!K157)/2*Model!$W$8*(COS(Wellpath!$M158) / GField),Model!$W$8*((drdp!C158)*'ABXY-TI2S'!$B158+(drdp!F158)*'ABXY-TI2S'!$C158+(drdp!I158)*'ABXY-TI2S'!$D158))</f>
        <v>0</v>
      </c>
      <c r="J158" s="18">
        <f>IF(D158="SING",0,Model!$W$8*((drdp!D158)*'ABXY-TI2S'!$B158+(drdp!G158)*'ABXY-TI2S'!$C158+(drdp!J158)*'ABXY-TI2S'!$D158))</f>
        <v>0</v>
      </c>
      <c r="K158" s="21">
        <f>SUM(E$3:E157)+H158</f>
        <v>-0.5033492716664536</v>
      </c>
      <c r="L158" s="21">
        <f>SUM(F$3:F157)+I158</f>
        <v>-0.35847610341702851</v>
      </c>
      <c r="M158" s="21">
        <f>SUM(G$3:G157)+J158</f>
        <v>0</v>
      </c>
      <c r="N158" s="21"/>
      <c r="O158" s="21"/>
      <c r="P158" s="21"/>
      <c r="Q158" s="19">
        <f t="shared" si="13"/>
        <v>0.25336048928714933</v>
      </c>
      <c r="R158" s="19">
        <f t="shared" si="14"/>
        <v>0.12850511672105613</v>
      </c>
      <c r="S158" s="19">
        <f t="shared" si="15"/>
        <v>0</v>
      </c>
      <c r="T158" s="19">
        <f t="shared" si="16"/>
        <v>0.18043868556478959</v>
      </c>
      <c r="U158" s="19">
        <f t="shared" si="17"/>
        <v>0</v>
      </c>
      <c r="V158" s="19">
        <f t="shared" si="18"/>
        <v>0</v>
      </c>
    </row>
    <row r="159" spans="1:22" x14ac:dyDescent="0.25">
      <c r="A159" s="26">
        <f>Wellpath!E159</f>
        <v>0</v>
      </c>
      <c r="B159" s="22">
        <v>0</v>
      </c>
      <c r="C159" s="22">
        <v>0</v>
      </c>
      <c r="D159" s="22" t="str">
        <f>IF(ABS(Wellpath!$L159)&lt;VerticalInc,"SING",((TAN((PI()/ 2) - Wellpath!$L159)) - TAN(Dip) * COS(Wellpath!$O159)) / GField)</f>
        <v>SING</v>
      </c>
      <c r="E159" s="20">
        <f>IF(D159="SING",(Wellpath!K160-Wellpath!K158)/2*Model!$W$8*(-SIN(Wellpath!M159)) / GField,Model!$W$8*((drdp!B159+drdp!K159)*'ABXY-TI2S'!$B159+(drdp!E159+drdp!N159)*'ABXY-TI2S'!$C159+(drdp!H159+drdp!Q159)*'ABXY-TI2S'!$D159))</f>
        <v>0</v>
      </c>
      <c r="F159" s="20">
        <f>IF(D159="SING",(Wellpath!K160-Wellpath!K158)/2*Model!$W$8*(COS(Wellpath!$M159) / GField),Model!$W$8*((drdp!C159+drdp!L159)*'ABXY-TI2S'!$B159+(drdp!F159+drdp!O159)*'ABXY-TI2S'!$C159+(drdp!I159+drdp!R159)*'ABXY-TI2S'!$D159))</f>
        <v>0</v>
      </c>
      <c r="G159" s="20">
        <f>IF(D159="SING",0,Model!$W$8*((drdp!D159+drdp!M159)*'ABXY-TI2S'!$B159+(drdp!G159+drdp!P159)*'ABXY-TI2S'!$C159+(drdp!J159+drdp!S159)*'ABXY-TI2S'!$D159))</f>
        <v>0</v>
      </c>
      <c r="H159" s="18">
        <f>IF(D159="SING",(Wellpath!K159-Wellpath!K158)/2*Model!$W$8*(-SIN(Wellpath!$M159) / GField),Model!$W$8*((drdp!B159)*'ABXY-TI2S'!$B159+(drdp!E159)*'ABXY-TI2S'!$C159+(drdp!H159)*'ABXY-TI2S'!$D159))</f>
        <v>0</v>
      </c>
      <c r="I159" s="18">
        <f>IF(D159="SING",(Wellpath!K159-Wellpath!K158)/2*Model!$W$8*(COS(Wellpath!$M159) / GField),Model!$W$8*((drdp!C159)*'ABXY-TI2S'!$B159+(drdp!F159)*'ABXY-TI2S'!$C159+(drdp!I159)*'ABXY-TI2S'!$D159))</f>
        <v>0</v>
      </c>
      <c r="J159" s="18">
        <f>IF(D159="SING",0,Model!$W$8*((drdp!D159)*'ABXY-TI2S'!$B159+(drdp!G159)*'ABXY-TI2S'!$C159+(drdp!J159)*'ABXY-TI2S'!$D159))</f>
        <v>0</v>
      </c>
      <c r="K159" s="21">
        <f>SUM(E$3:E158)+H159</f>
        <v>-0.5033492716664536</v>
      </c>
      <c r="L159" s="21">
        <f>SUM(F$3:F158)+I159</f>
        <v>-0.35847610341702851</v>
      </c>
      <c r="M159" s="21">
        <f>SUM(G$3:G158)+J159</f>
        <v>0</v>
      </c>
      <c r="N159" s="21"/>
      <c r="O159" s="21"/>
      <c r="P159" s="21"/>
      <c r="Q159" s="19">
        <f t="shared" si="13"/>
        <v>0.25336048928714933</v>
      </c>
      <c r="R159" s="19">
        <f t="shared" si="14"/>
        <v>0.12850511672105613</v>
      </c>
      <c r="S159" s="19">
        <f t="shared" si="15"/>
        <v>0</v>
      </c>
      <c r="T159" s="19">
        <f t="shared" si="16"/>
        <v>0.18043868556478959</v>
      </c>
      <c r="U159" s="19">
        <f t="shared" si="17"/>
        <v>0</v>
      </c>
      <c r="V159" s="19">
        <f t="shared" si="18"/>
        <v>0</v>
      </c>
    </row>
    <row r="160" spans="1:22" x14ac:dyDescent="0.25">
      <c r="A160" s="26">
        <f>Wellpath!E160</f>
        <v>0</v>
      </c>
      <c r="B160" s="22">
        <v>0</v>
      </c>
      <c r="C160" s="22">
        <v>0</v>
      </c>
      <c r="D160" s="22" t="str">
        <f>IF(ABS(Wellpath!$L160)&lt;VerticalInc,"SING",((TAN((PI()/ 2) - Wellpath!$L160)) - TAN(Dip) * COS(Wellpath!$O160)) / GField)</f>
        <v>SING</v>
      </c>
      <c r="E160" s="20">
        <f>IF(D160="SING",(Wellpath!K161-Wellpath!K159)/2*Model!$W$8*(-SIN(Wellpath!M160)) / GField,Model!$W$8*((drdp!B160+drdp!K160)*'ABXY-TI2S'!$B160+(drdp!E160+drdp!N160)*'ABXY-TI2S'!$C160+(drdp!H160+drdp!Q160)*'ABXY-TI2S'!$D160))</f>
        <v>0</v>
      </c>
      <c r="F160" s="20">
        <f>IF(D160="SING",(Wellpath!K161-Wellpath!K159)/2*Model!$W$8*(COS(Wellpath!$M160) / GField),Model!$W$8*((drdp!C160+drdp!L160)*'ABXY-TI2S'!$B160+(drdp!F160+drdp!O160)*'ABXY-TI2S'!$C160+(drdp!I160+drdp!R160)*'ABXY-TI2S'!$D160))</f>
        <v>0</v>
      </c>
      <c r="G160" s="20">
        <f>IF(D160="SING",0,Model!$W$8*((drdp!D160+drdp!M160)*'ABXY-TI2S'!$B160+(drdp!G160+drdp!P160)*'ABXY-TI2S'!$C160+(drdp!J160+drdp!S160)*'ABXY-TI2S'!$D160))</f>
        <v>0</v>
      </c>
      <c r="H160" s="18">
        <f>IF(D160="SING",(Wellpath!K160-Wellpath!K159)/2*Model!$W$8*(-SIN(Wellpath!$M160) / GField),Model!$W$8*((drdp!B160)*'ABXY-TI2S'!$B160+(drdp!E160)*'ABXY-TI2S'!$C160+(drdp!H160)*'ABXY-TI2S'!$D160))</f>
        <v>0</v>
      </c>
      <c r="I160" s="18">
        <f>IF(D160="SING",(Wellpath!K160-Wellpath!K159)/2*Model!$W$8*(COS(Wellpath!$M160) / GField),Model!$W$8*((drdp!C160)*'ABXY-TI2S'!$B160+(drdp!F160)*'ABXY-TI2S'!$C160+(drdp!I160)*'ABXY-TI2S'!$D160))</f>
        <v>0</v>
      </c>
      <c r="J160" s="18">
        <f>IF(D160="SING",0,Model!$W$8*((drdp!D160)*'ABXY-TI2S'!$B160+(drdp!G160)*'ABXY-TI2S'!$C160+(drdp!J160)*'ABXY-TI2S'!$D160))</f>
        <v>0</v>
      </c>
      <c r="K160" s="21">
        <f>SUM(E$3:E159)+H160</f>
        <v>-0.5033492716664536</v>
      </c>
      <c r="L160" s="21">
        <f>SUM(F$3:F159)+I160</f>
        <v>-0.35847610341702851</v>
      </c>
      <c r="M160" s="21">
        <f>SUM(G$3:G159)+J160</f>
        <v>0</v>
      </c>
      <c r="N160" s="21"/>
      <c r="O160" s="21"/>
      <c r="P160" s="21"/>
      <c r="Q160" s="19">
        <f t="shared" si="13"/>
        <v>0.25336048928714933</v>
      </c>
      <c r="R160" s="19">
        <f t="shared" si="14"/>
        <v>0.12850511672105613</v>
      </c>
      <c r="S160" s="19">
        <f t="shared" si="15"/>
        <v>0</v>
      </c>
      <c r="T160" s="19">
        <f t="shared" si="16"/>
        <v>0.18043868556478959</v>
      </c>
      <c r="U160" s="19">
        <f t="shared" si="17"/>
        <v>0</v>
      </c>
      <c r="V160" s="19">
        <f t="shared" si="18"/>
        <v>0</v>
      </c>
    </row>
    <row r="161" spans="1:22" x14ac:dyDescent="0.25">
      <c r="A161" s="26">
        <f>Wellpath!E161</f>
        <v>0</v>
      </c>
      <c r="B161" s="22">
        <v>0</v>
      </c>
      <c r="C161" s="22">
        <v>0</v>
      </c>
      <c r="D161" s="22" t="str">
        <f>IF(ABS(Wellpath!$L161)&lt;VerticalInc,"SING",((TAN((PI()/ 2) - Wellpath!$L161)) - TAN(Dip) * COS(Wellpath!$O161)) / GField)</f>
        <v>SING</v>
      </c>
      <c r="E161" s="20">
        <f>IF(D161="SING",(Wellpath!K162-Wellpath!K160)/2*Model!$W$8*(-SIN(Wellpath!M161)) / GField,Model!$W$8*((drdp!B161+drdp!K161)*'ABXY-TI2S'!$B161+(drdp!E161+drdp!N161)*'ABXY-TI2S'!$C161+(drdp!H161+drdp!Q161)*'ABXY-TI2S'!$D161))</f>
        <v>0</v>
      </c>
      <c r="F161" s="20">
        <f>IF(D161="SING",(Wellpath!K162-Wellpath!K160)/2*Model!$W$8*(COS(Wellpath!$M161) / GField),Model!$W$8*((drdp!C161+drdp!L161)*'ABXY-TI2S'!$B161+(drdp!F161+drdp!O161)*'ABXY-TI2S'!$C161+(drdp!I161+drdp!R161)*'ABXY-TI2S'!$D161))</f>
        <v>0</v>
      </c>
      <c r="G161" s="20">
        <f>IF(D161="SING",0,Model!$W$8*((drdp!D161+drdp!M161)*'ABXY-TI2S'!$B161+(drdp!G161+drdp!P161)*'ABXY-TI2S'!$C161+(drdp!J161+drdp!S161)*'ABXY-TI2S'!$D161))</f>
        <v>0</v>
      </c>
      <c r="H161" s="18">
        <f>IF(D161="SING",(Wellpath!K161-Wellpath!K160)/2*Model!$W$8*(-SIN(Wellpath!$M161) / GField),Model!$W$8*((drdp!B161)*'ABXY-TI2S'!$B161+(drdp!E161)*'ABXY-TI2S'!$C161+(drdp!H161)*'ABXY-TI2S'!$D161))</f>
        <v>0</v>
      </c>
      <c r="I161" s="18">
        <f>IF(D161="SING",(Wellpath!K161-Wellpath!K160)/2*Model!$W$8*(COS(Wellpath!$M161) / GField),Model!$W$8*((drdp!C161)*'ABXY-TI2S'!$B161+(drdp!F161)*'ABXY-TI2S'!$C161+(drdp!I161)*'ABXY-TI2S'!$D161))</f>
        <v>0</v>
      </c>
      <c r="J161" s="18">
        <f>IF(D161="SING",0,Model!$W$8*((drdp!D161)*'ABXY-TI2S'!$B161+(drdp!G161)*'ABXY-TI2S'!$C161+(drdp!J161)*'ABXY-TI2S'!$D161))</f>
        <v>0</v>
      </c>
      <c r="K161" s="21">
        <f>SUM(E$3:E160)+H161</f>
        <v>-0.5033492716664536</v>
      </c>
      <c r="L161" s="21">
        <f>SUM(F$3:F160)+I161</f>
        <v>-0.35847610341702851</v>
      </c>
      <c r="M161" s="21">
        <f>SUM(G$3:G160)+J161</f>
        <v>0</v>
      </c>
      <c r="N161" s="21"/>
      <c r="O161" s="21"/>
      <c r="P161" s="21"/>
      <c r="Q161" s="19">
        <f t="shared" si="13"/>
        <v>0.25336048928714933</v>
      </c>
      <c r="R161" s="19">
        <f t="shared" si="14"/>
        <v>0.12850511672105613</v>
      </c>
      <c r="S161" s="19">
        <f t="shared" si="15"/>
        <v>0</v>
      </c>
      <c r="T161" s="19">
        <f t="shared" si="16"/>
        <v>0.18043868556478959</v>
      </c>
      <c r="U161" s="19">
        <f t="shared" si="17"/>
        <v>0</v>
      </c>
      <c r="V161" s="19">
        <f t="shared" si="18"/>
        <v>0</v>
      </c>
    </row>
    <row r="162" spans="1:22" x14ac:dyDescent="0.25">
      <c r="A162" s="26">
        <f>Wellpath!E162</f>
        <v>0</v>
      </c>
      <c r="B162" s="22">
        <v>0</v>
      </c>
      <c r="C162" s="22">
        <v>0</v>
      </c>
      <c r="D162" s="22" t="str">
        <f>IF(ABS(Wellpath!$L162)&lt;VerticalInc,"SING",((TAN((PI()/ 2) - Wellpath!$L162)) - TAN(Dip) * COS(Wellpath!$O162)) / GField)</f>
        <v>SING</v>
      </c>
      <c r="E162" s="20">
        <f>IF(D162="SING",(Wellpath!K163-Wellpath!K161)/2*Model!$W$8*(-SIN(Wellpath!M162)) / GField,Model!$W$8*((drdp!B162+drdp!K162)*'ABXY-TI2S'!$B162+(drdp!E162+drdp!N162)*'ABXY-TI2S'!$C162+(drdp!H162+drdp!Q162)*'ABXY-TI2S'!$D162))</f>
        <v>0</v>
      </c>
      <c r="F162" s="20">
        <f>IF(D162="SING",(Wellpath!K163-Wellpath!K161)/2*Model!$W$8*(COS(Wellpath!$M162) / GField),Model!$W$8*((drdp!C162+drdp!L162)*'ABXY-TI2S'!$B162+(drdp!F162+drdp!O162)*'ABXY-TI2S'!$C162+(drdp!I162+drdp!R162)*'ABXY-TI2S'!$D162))</f>
        <v>0</v>
      </c>
      <c r="G162" s="20">
        <f>IF(D162="SING",0,Model!$W$8*((drdp!D162+drdp!M162)*'ABXY-TI2S'!$B162+(drdp!G162+drdp!P162)*'ABXY-TI2S'!$C162+(drdp!J162+drdp!S162)*'ABXY-TI2S'!$D162))</f>
        <v>0</v>
      </c>
      <c r="H162" s="18">
        <f>IF(D162="SING",(Wellpath!K162-Wellpath!K161)/2*Model!$W$8*(-SIN(Wellpath!$M162) / GField),Model!$W$8*((drdp!B162)*'ABXY-TI2S'!$B162+(drdp!E162)*'ABXY-TI2S'!$C162+(drdp!H162)*'ABXY-TI2S'!$D162))</f>
        <v>0</v>
      </c>
      <c r="I162" s="18">
        <f>IF(D162="SING",(Wellpath!K162-Wellpath!K161)/2*Model!$W$8*(COS(Wellpath!$M162) / GField),Model!$W$8*((drdp!C162)*'ABXY-TI2S'!$B162+(drdp!F162)*'ABXY-TI2S'!$C162+(drdp!I162)*'ABXY-TI2S'!$D162))</f>
        <v>0</v>
      </c>
      <c r="J162" s="18">
        <f>IF(D162="SING",0,Model!$W$8*((drdp!D162)*'ABXY-TI2S'!$B162+(drdp!G162)*'ABXY-TI2S'!$C162+(drdp!J162)*'ABXY-TI2S'!$D162))</f>
        <v>0</v>
      </c>
      <c r="K162" s="21">
        <f>SUM(E$3:E161)+H162</f>
        <v>-0.5033492716664536</v>
      </c>
      <c r="L162" s="21">
        <f>SUM(F$3:F161)+I162</f>
        <v>-0.35847610341702851</v>
      </c>
      <c r="M162" s="21">
        <f>SUM(G$3:G161)+J162</f>
        <v>0</v>
      </c>
      <c r="N162" s="21"/>
      <c r="O162" s="21"/>
      <c r="P162" s="21"/>
      <c r="Q162" s="19">
        <f t="shared" si="13"/>
        <v>0.25336048928714933</v>
      </c>
      <c r="R162" s="19">
        <f t="shared" si="14"/>
        <v>0.12850511672105613</v>
      </c>
      <c r="S162" s="19">
        <f t="shared" si="15"/>
        <v>0</v>
      </c>
      <c r="T162" s="19">
        <f t="shared" si="16"/>
        <v>0.18043868556478959</v>
      </c>
      <c r="U162" s="19">
        <f t="shared" si="17"/>
        <v>0</v>
      </c>
      <c r="V162" s="19">
        <f t="shared" si="18"/>
        <v>0</v>
      </c>
    </row>
    <row r="163" spans="1:22" x14ac:dyDescent="0.25">
      <c r="A163" s="26">
        <f>Wellpath!E163</f>
        <v>0</v>
      </c>
      <c r="B163" s="22">
        <v>0</v>
      </c>
      <c r="C163" s="22">
        <v>0</v>
      </c>
      <c r="D163" s="22" t="str">
        <f>IF(ABS(Wellpath!$L163)&lt;VerticalInc,"SING",((TAN((PI()/ 2) - Wellpath!$L163)) - TAN(Dip) * COS(Wellpath!$O163)) / GField)</f>
        <v>SING</v>
      </c>
      <c r="E163" s="20">
        <f>IF(D163="SING",(Wellpath!K164-Wellpath!K162)/2*Model!$W$8*(-SIN(Wellpath!M163)) / GField,Model!$W$8*((drdp!B163+drdp!K163)*'ABXY-TI2S'!$B163+(drdp!E163+drdp!N163)*'ABXY-TI2S'!$C163+(drdp!H163+drdp!Q163)*'ABXY-TI2S'!$D163))</f>
        <v>0</v>
      </c>
      <c r="F163" s="20">
        <f>IF(D163="SING",(Wellpath!K164-Wellpath!K162)/2*Model!$W$8*(COS(Wellpath!$M163) / GField),Model!$W$8*((drdp!C163+drdp!L163)*'ABXY-TI2S'!$B163+(drdp!F163+drdp!O163)*'ABXY-TI2S'!$C163+(drdp!I163+drdp!R163)*'ABXY-TI2S'!$D163))</f>
        <v>0</v>
      </c>
      <c r="G163" s="20">
        <f>IF(D163="SING",0,Model!$W$8*((drdp!D163+drdp!M163)*'ABXY-TI2S'!$B163+(drdp!G163+drdp!P163)*'ABXY-TI2S'!$C163+(drdp!J163+drdp!S163)*'ABXY-TI2S'!$D163))</f>
        <v>0</v>
      </c>
      <c r="H163" s="18">
        <f>IF(D163="SING",(Wellpath!K163-Wellpath!K162)/2*Model!$W$8*(-SIN(Wellpath!$M163) / GField),Model!$W$8*((drdp!B163)*'ABXY-TI2S'!$B163+(drdp!E163)*'ABXY-TI2S'!$C163+(drdp!H163)*'ABXY-TI2S'!$D163))</f>
        <v>0</v>
      </c>
      <c r="I163" s="18">
        <f>IF(D163="SING",(Wellpath!K163-Wellpath!K162)/2*Model!$W$8*(COS(Wellpath!$M163) / GField),Model!$W$8*((drdp!C163)*'ABXY-TI2S'!$B163+(drdp!F163)*'ABXY-TI2S'!$C163+(drdp!I163)*'ABXY-TI2S'!$D163))</f>
        <v>0</v>
      </c>
      <c r="J163" s="18">
        <f>IF(D163="SING",0,Model!$W$8*((drdp!D163)*'ABXY-TI2S'!$B163+(drdp!G163)*'ABXY-TI2S'!$C163+(drdp!J163)*'ABXY-TI2S'!$D163))</f>
        <v>0</v>
      </c>
      <c r="K163" s="21">
        <f>SUM(E$3:E162)+H163</f>
        <v>-0.5033492716664536</v>
      </c>
      <c r="L163" s="21">
        <f>SUM(F$3:F162)+I163</f>
        <v>-0.35847610341702851</v>
      </c>
      <c r="M163" s="21">
        <f>SUM(G$3:G162)+J163</f>
        <v>0</v>
      </c>
      <c r="N163" s="21"/>
      <c r="O163" s="21"/>
      <c r="P163" s="21"/>
      <c r="Q163" s="19">
        <f t="shared" si="13"/>
        <v>0.25336048928714933</v>
      </c>
      <c r="R163" s="19">
        <f t="shared" si="14"/>
        <v>0.12850511672105613</v>
      </c>
      <c r="S163" s="19">
        <f t="shared" si="15"/>
        <v>0</v>
      </c>
      <c r="T163" s="19">
        <f t="shared" si="16"/>
        <v>0.18043868556478959</v>
      </c>
      <c r="U163" s="19">
        <f t="shared" si="17"/>
        <v>0</v>
      </c>
      <c r="V163" s="19">
        <f t="shared" si="18"/>
        <v>0</v>
      </c>
    </row>
    <row r="164" spans="1:22" x14ac:dyDescent="0.25">
      <c r="A164" s="26">
        <f>Wellpath!E164</f>
        <v>0</v>
      </c>
      <c r="B164" s="22">
        <v>0</v>
      </c>
      <c r="C164" s="22">
        <v>0</v>
      </c>
      <c r="D164" s="22" t="str">
        <f>IF(ABS(Wellpath!$L164)&lt;VerticalInc,"SING",((TAN((PI()/ 2) - Wellpath!$L164)) - TAN(Dip) * COS(Wellpath!$O164)) / GField)</f>
        <v>SING</v>
      </c>
      <c r="E164" s="20">
        <f>IF(D164="SING",(Wellpath!K165-Wellpath!K163)/2*Model!$W$8*(-SIN(Wellpath!M164)) / GField,Model!$W$8*((drdp!B164+drdp!K164)*'ABXY-TI2S'!$B164+(drdp!E164+drdp!N164)*'ABXY-TI2S'!$C164+(drdp!H164+drdp!Q164)*'ABXY-TI2S'!$D164))</f>
        <v>0</v>
      </c>
      <c r="F164" s="20">
        <f>IF(D164="SING",(Wellpath!K165-Wellpath!K163)/2*Model!$W$8*(COS(Wellpath!$M164) / GField),Model!$W$8*((drdp!C164+drdp!L164)*'ABXY-TI2S'!$B164+(drdp!F164+drdp!O164)*'ABXY-TI2S'!$C164+(drdp!I164+drdp!R164)*'ABXY-TI2S'!$D164))</f>
        <v>0</v>
      </c>
      <c r="G164" s="20">
        <f>IF(D164="SING",0,Model!$W$8*((drdp!D164+drdp!M164)*'ABXY-TI2S'!$B164+(drdp!G164+drdp!P164)*'ABXY-TI2S'!$C164+(drdp!J164+drdp!S164)*'ABXY-TI2S'!$D164))</f>
        <v>0</v>
      </c>
      <c r="H164" s="18">
        <f>IF(D164="SING",(Wellpath!K164-Wellpath!K163)/2*Model!$W$8*(-SIN(Wellpath!$M164) / GField),Model!$W$8*((drdp!B164)*'ABXY-TI2S'!$B164+(drdp!E164)*'ABXY-TI2S'!$C164+(drdp!H164)*'ABXY-TI2S'!$D164))</f>
        <v>0</v>
      </c>
      <c r="I164" s="18">
        <f>IF(D164="SING",(Wellpath!K164-Wellpath!K163)/2*Model!$W$8*(COS(Wellpath!$M164) / GField),Model!$W$8*((drdp!C164)*'ABXY-TI2S'!$B164+(drdp!F164)*'ABXY-TI2S'!$C164+(drdp!I164)*'ABXY-TI2S'!$D164))</f>
        <v>0</v>
      </c>
      <c r="J164" s="18">
        <f>IF(D164="SING",0,Model!$W$8*((drdp!D164)*'ABXY-TI2S'!$B164+(drdp!G164)*'ABXY-TI2S'!$C164+(drdp!J164)*'ABXY-TI2S'!$D164))</f>
        <v>0</v>
      </c>
      <c r="K164" s="21">
        <f>SUM(E$3:E163)+H164</f>
        <v>-0.5033492716664536</v>
      </c>
      <c r="L164" s="21">
        <f>SUM(F$3:F163)+I164</f>
        <v>-0.35847610341702851</v>
      </c>
      <c r="M164" s="21">
        <f>SUM(G$3:G163)+J164</f>
        <v>0</v>
      </c>
      <c r="N164" s="21"/>
      <c r="O164" s="21"/>
      <c r="P164" s="21"/>
      <c r="Q164" s="19">
        <f t="shared" si="13"/>
        <v>0.25336048928714933</v>
      </c>
      <c r="R164" s="19">
        <f t="shared" si="14"/>
        <v>0.12850511672105613</v>
      </c>
      <c r="S164" s="19">
        <f t="shared" si="15"/>
        <v>0</v>
      </c>
      <c r="T164" s="19">
        <f t="shared" si="16"/>
        <v>0.18043868556478959</v>
      </c>
      <c r="U164" s="19">
        <f t="shared" si="17"/>
        <v>0</v>
      </c>
      <c r="V164" s="19">
        <f t="shared" si="18"/>
        <v>0</v>
      </c>
    </row>
    <row r="165" spans="1:22" x14ac:dyDescent="0.25">
      <c r="A165" s="26">
        <f>Wellpath!E165</f>
        <v>0</v>
      </c>
      <c r="B165" s="22">
        <v>0</v>
      </c>
      <c r="C165" s="22">
        <v>0</v>
      </c>
      <c r="D165" s="22" t="str">
        <f>IF(ABS(Wellpath!$L165)&lt;VerticalInc,"SING",((TAN((PI()/ 2) - Wellpath!$L165)) - TAN(Dip) * COS(Wellpath!$O165)) / GField)</f>
        <v>SING</v>
      </c>
      <c r="E165" s="20">
        <f>IF(D165="SING",(Wellpath!K166-Wellpath!K164)/2*Model!$W$8*(-SIN(Wellpath!M165)) / GField,Model!$W$8*((drdp!B165+drdp!K165)*'ABXY-TI2S'!$B165+(drdp!E165+drdp!N165)*'ABXY-TI2S'!$C165+(drdp!H165+drdp!Q165)*'ABXY-TI2S'!$D165))</f>
        <v>0</v>
      </c>
      <c r="F165" s="20">
        <f>IF(D165="SING",(Wellpath!K166-Wellpath!K164)/2*Model!$W$8*(COS(Wellpath!$M165) / GField),Model!$W$8*((drdp!C165+drdp!L165)*'ABXY-TI2S'!$B165+(drdp!F165+drdp!O165)*'ABXY-TI2S'!$C165+(drdp!I165+drdp!R165)*'ABXY-TI2S'!$D165))</f>
        <v>0</v>
      </c>
      <c r="G165" s="20">
        <f>IF(D165="SING",0,Model!$W$8*((drdp!D165+drdp!M165)*'ABXY-TI2S'!$B165+(drdp!G165+drdp!P165)*'ABXY-TI2S'!$C165+(drdp!J165+drdp!S165)*'ABXY-TI2S'!$D165))</f>
        <v>0</v>
      </c>
      <c r="H165" s="18">
        <f>IF(D165="SING",(Wellpath!K165-Wellpath!K164)/2*Model!$W$8*(-SIN(Wellpath!$M165) / GField),Model!$W$8*((drdp!B165)*'ABXY-TI2S'!$B165+(drdp!E165)*'ABXY-TI2S'!$C165+(drdp!H165)*'ABXY-TI2S'!$D165))</f>
        <v>0</v>
      </c>
      <c r="I165" s="18">
        <f>IF(D165="SING",(Wellpath!K165-Wellpath!K164)/2*Model!$W$8*(COS(Wellpath!$M165) / GField),Model!$W$8*((drdp!C165)*'ABXY-TI2S'!$B165+(drdp!F165)*'ABXY-TI2S'!$C165+(drdp!I165)*'ABXY-TI2S'!$D165))</f>
        <v>0</v>
      </c>
      <c r="J165" s="18">
        <f>IF(D165="SING",0,Model!$W$8*((drdp!D165)*'ABXY-TI2S'!$B165+(drdp!G165)*'ABXY-TI2S'!$C165+(drdp!J165)*'ABXY-TI2S'!$D165))</f>
        <v>0</v>
      </c>
      <c r="K165" s="21">
        <f>SUM(E$3:E164)+H165</f>
        <v>-0.5033492716664536</v>
      </c>
      <c r="L165" s="21">
        <f>SUM(F$3:F164)+I165</f>
        <v>-0.35847610341702851</v>
      </c>
      <c r="M165" s="21">
        <f>SUM(G$3:G164)+J165</f>
        <v>0</v>
      </c>
      <c r="N165" s="21"/>
      <c r="O165" s="21"/>
      <c r="P165" s="21"/>
      <c r="Q165" s="19">
        <f t="shared" si="13"/>
        <v>0.25336048928714933</v>
      </c>
      <c r="R165" s="19">
        <f t="shared" si="14"/>
        <v>0.12850511672105613</v>
      </c>
      <c r="S165" s="19">
        <f t="shared" si="15"/>
        <v>0</v>
      </c>
      <c r="T165" s="19">
        <f t="shared" si="16"/>
        <v>0.18043868556478959</v>
      </c>
      <c r="U165" s="19">
        <f t="shared" si="17"/>
        <v>0</v>
      </c>
      <c r="V165" s="19">
        <f t="shared" si="18"/>
        <v>0</v>
      </c>
    </row>
    <row r="166" spans="1:22" x14ac:dyDescent="0.25">
      <c r="A166" s="26">
        <f>Wellpath!E166</f>
        <v>0</v>
      </c>
      <c r="B166" s="22">
        <v>0</v>
      </c>
      <c r="C166" s="22">
        <v>0</v>
      </c>
      <c r="D166" s="22" t="str">
        <f>IF(ABS(Wellpath!$L166)&lt;VerticalInc,"SING",((TAN((PI()/ 2) - Wellpath!$L166)) - TAN(Dip) * COS(Wellpath!$O166)) / GField)</f>
        <v>SING</v>
      </c>
      <c r="E166" s="20">
        <f>IF(D166="SING",(Wellpath!K167-Wellpath!K165)/2*Model!$W$8*(-SIN(Wellpath!M166)) / GField,Model!$W$8*((drdp!B166+drdp!K166)*'ABXY-TI2S'!$B166+(drdp!E166+drdp!N166)*'ABXY-TI2S'!$C166+(drdp!H166+drdp!Q166)*'ABXY-TI2S'!$D166))</f>
        <v>0</v>
      </c>
      <c r="F166" s="20">
        <f>IF(D166="SING",(Wellpath!K167-Wellpath!K165)/2*Model!$W$8*(COS(Wellpath!$M166) / GField),Model!$W$8*((drdp!C166+drdp!L166)*'ABXY-TI2S'!$B166+(drdp!F166+drdp!O166)*'ABXY-TI2S'!$C166+(drdp!I166+drdp!R166)*'ABXY-TI2S'!$D166))</f>
        <v>0</v>
      </c>
      <c r="G166" s="20">
        <f>IF(D166="SING",0,Model!$W$8*((drdp!D166+drdp!M166)*'ABXY-TI2S'!$B166+(drdp!G166+drdp!P166)*'ABXY-TI2S'!$C166+(drdp!J166+drdp!S166)*'ABXY-TI2S'!$D166))</f>
        <v>0</v>
      </c>
      <c r="H166" s="18">
        <f>IF(D166="SING",(Wellpath!K166-Wellpath!K165)/2*Model!$W$8*(-SIN(Wellpath!$M166) / GField),Model!$W$8*((drdp!B166)*'ABXY-TI2S'!$B166+(drdp!E166)*'ABXY-TI2S'!$C166+(drdp!H166)*'ABXY-TI2S'!$D166))</f>
        <v>0</v>
      </c>
      <c r="I166" s="18">
        <f>IF(D166="SING",(Wellpath!K166-Wellpath!K165)/2*Model!$W$8*(COS(Wellpath!$M166) / GField),Model!$W$8*((drdp!C166)*'ABXY-TI2S'!$B166+(drdp!F166)*'ABXY-TI2S'!$C166+(drdp!I166)*'ABXY-TI2S'!$D166))</f>
        <v>0</v>
      </c>
      <c r="J166" s="18">
        <f>IF(D166="SING",0,Model!$W$8*((drdp!D166)*'ABXY-TI2S'!$B166+(drdp!G166)*'ABXY-TI2S'!$C166+(drdp!J166)*'ABXY-TI2S'!$D166))</f>
        <v>0</v>
      </c>
      <c r="K166" s="21">
        <f>SUM(E$3:E165)+H166</f>
        <v>-0.5033492716664536</v>
      </c>
      <c r="L166" s="21">
        <f>SUM(F$3:F165)+I166</f>
        <v>-0.35847610341702851</v>
      </c>
      <c r="M166" s="21">
        <f>SUM(G$3:G165)+J166</f>
        <v>0</v>
      </c>
      <c r="N166" s="21"/>
      <c r="O166" s="21"/>
      <c r="P166" s="21"/>
      <c r="Q166" s="19">
        <f t="shared" si="13"/>
        <v>0.25336048928714933</v>
      </c>
      <c r="R166" s="19">
        <f t="shared" si="14"/>
        <v>0.12850511672105613</v>
      </c>
      <c r="S166" s="19">
        <f t="shared" si="15"/>
        <v>0</v>
      </c>
      <c r="T166" s="19">
        <f t="shared" si="16"/>
        <v>0.18043868556478959</v>
      </c>
      <c r="U166" s="19">
        <f t="shared" si="17"/>
        <v>0</v>
      </c>
      <c r="V166" s="19">
        <f t="shared" si="18"/>
        <v>0</v>
      </c>
    </row>
    <row r="167" spans="1:22" x14ac:dyDescent="0.25">
      <c r="A167" s="26">
        <f>Wellpath!E167</f>
        <v>0</v>
      </c>
      <c r="B167" s="22">
        <v>0</v>
      </c>
      <c r="C167" s="22">
        <v>0</v>
      </c>
      <c r="D167" s="22" t="str">
        <f>IF(ABS(Wellpath!$L167)&lt;VerticalInc,"SING",((TAN((PI()/ 2) - Wellpath!$L167)) - TAN(Dip) * COS(Wellpath!$O167)) / GField)</f>
        <v>SING</v>
      </c>
      <c r="E167" s="20">
        <f>IF(D167="SING",(Wellpath!K168-Wellpath!K166)/2*Model!$W$8*(-SIN(Wellpath!M167)) / GField,Model!$W$8*((drdp!B167+drdp!K167)*'ABXY-TI2S'!$B167+(drdp!E167+drdp!N167)*'ABXY-TI2S'!$C167+(drdp!H167+drdp!Q167)*'ABXY-TI2S'!$D167))</f>
        <v>0</v>
      </c>
      <c r="F167" s="20">
        <f>IF(D167="SING",(Wellpath!K168-Wellpath!K166)/2*Model!$W$8*(COS(Wellpath!$M167) / GField),Model!$W$8*((drdp!C167+drdp!L167)*'ABXY-TI2S'!$B167+(drdp!F167+drdp!O167)*'ABXY-TI2S'!$C167+(drdp!I167+drdp!R167)*'ABXY-TI2S'!$D167))</f>
        <v>0</v>
      </c>
      <c r="G167" s="20">
        <f>IF(D167="SING",0,Model!$W$8*((drdp!D167+drdp!M167)*'ABXY-TI2S'!$B167+(drdp!G167+drdp!P167)*'ABXY-TI2S'!$C167+(drdp!J167+drdp!S167)*'ABXY-TI2S'!$D167))</f>
        <v>0</v>
      </c>
      <c r="H167" s="18">
        <f>IF(D167="SING",(Wellpath!K167-Wellpath!K166)/2*Model!$W$8*(-SIN(Wellpath!$M167) / GField),Model!$W$8*((drdp!B167)*'ABXY-TI2S'!$B167+(drdp!E167)*'ABXY-TI2S'!$C167+(drdp!H167)*'ABXY-TI2S'!$D167))</f>
        <v>0</v>
      </c>
      <c r="I167" s="18">
        <f>IF(D167="SING",(Wellpath!K167-Wellpath!K166)/2*Model!$W$8*(COS(Wellpath!$M167) / GField),Model!$W$8*((drdp!C167)*'ABXY-TI2S'!$B167+(drdp!F167)*'ABXY-TI2S'!$C167+(drdp!I167)*'ABXY-TI2S'!$D167))</f>
        <v>0</v>
      </c>
      <c r="J167" s="18">
        <f>IF(D167="SING",0,Model!$W$8*((drdp!D167)*'ABXY-TI2S'!$B167+(drdp!G167)*'ABXY-TI2S'!$C167+(drdp!J167)*'ABXY-TI2S'!$D167))</f>
        <v>0</v>
      </c>
      <c r="K167" s="21">
        <f>SUM(E$3:E166)+H167</f>
        <v>-0.5033492716664536</v>
      </c>
      <c r="L167" s="21">
        <f>SUM(F$3:F166)+I167</f>
        <v>-0.35847610341702851</v>
      </c>
      <c r="M167" s="21">
        <f>SUM(G$3:G166)+J167</f>
        <v>0</v>
      </c>
      <c r="N167" s="21"/>
      <c r="O167" s="21"/>
      <c r="P167" s="21"/>
      <c r="Q167" s="19">
        <f t="shared" si="13"/>
        <v>0.25336048928714933</v>
      </c>
      <c r="R167" s="19">
        <f t="shared" si="14"/>
        <v>0.12850511672105613</v>
      </c>
      <c r="S167" s="19">
        <f t="shared" si="15"/>
        <v>0</v>
      </c>
      <c r="T167" s="19">
        <f t="shared" si="16"/>
        <v>0.18043868556478959</v>
      </c>
      <c r="U167" s="19">
        <f t="shared" si="17"/>
        <v>0</v>
      </c>
      <c r="V167" s="19">
        <f t="shared" si="18"/>
        <v>0</v>
      </c>
    </row>
    <row r="168" spans="1:22" x14ac:dyDescent="0.25">
      <c r="A168" s="26">
        <f>Wellpath!E168</f>
        <v>0</v>
      </c>
      <c r="B168" s="22">
        <v>0</v>
      </c>
      <c r="C168" s="22">
        <v>0</v>
      </c>
      <c r="D168" s="22" t="str">
        <f>IF(ABS(Wellpath!$L168)&lt;VerticalInc,"SING",((TAN((PI()/ 2) - Wellpath!$L168)) - TAN(Dip) * COS(Wellpath!$O168)) / GField)</f>
        <v>SING</v>
      </c>
      <c r="E168" s="20">
        <f>IF(D168="SING",(Wellpath!K169-Wellpath!K167)/2*Model!$W$8*(-SIN(Wellpath!M168)) / GField,Model!$W$8*((drdp!B168+drdp!K168)*'ABXY-TI2S'!$B168+(drdp!E168+drdp!N168)*'ABXY-TI2S'!$C168+(drdp!H168+drdp!Q168)*'ABXY-TI2S'!$D168))</f>
        <v>0</v>
      </c>
      <c r="F168" s="20">
        <f>IF(D168="SING",(Wellpath!K169-Wellpath!K167)/2*Model!$W$8*(COS(Wellpath!$M168) / GField),Model!$W$8*((drdp!C168+drdp!L168)*'ABXY-TI2S'!$B168+(drdp!F168+drdp!O168)*'ABXY-TI2S'!$C168+(drdp!I168+drdp!R168)*'ABXY-TI2S'!$D168))</f>
        <v>0</v>
      </c>
      <c r="G168" s="20">
        <f>IF(D168="SING",0,Model!$W$8*((drdp!D168+drdp!M168)*'ABXY-TI2S'!$B168+(drdp!G168+drdp!P168)*'ABXY-TI2S'!$C168+(drdp!J168+drdp!S168)*'ABXY-TI2S'!$D168))</f>
        <v>0</v>
      </c>
      <c r="H168" s="18">
        <f>IF(D168="SING",(Wellpath!K168-Wellpath!K167)/2*Model!$W$8*(-SIN(Wellpath!$M168) / GField),Model!$W$8*((drdp!B168)*'ABXY-TI2S'!$B168+(drdp!E168)*'ABXY-TI2S'!$C168+(drdp!H168)*'ABXY-TI2S'!$D168))</f>
        <v>0</v>
      </c>
      <c r="I168" s="18">
        <f>IF(D168="SING",(Wellpath!K168-Wellpath!K167)/2*Model!$W$8*(COS(Wellpath!$M168) / GField),Model!$W$8*((drdp!C168)*'ABXY-TI2S'!$B168+(drdp!F168)*'ABXY-TI2S'!$C168+(drdp!I168)*'ABXY-TI2S'!$D168))</f>
        <v>0</v>
      </c>
      <c r="J168" s="18">
        <f>IF(D168="SING",0,Model!$W$8*((drdp!D168)*'ABXY-TI2S'!$B168+(drdp!G168)*'ABXY-TI2S'!$C168+(drdp!J168)*'ABXY-TI2S'!$D168))</f>
        <v>0</v>
      </c>
      <c r="K168" s="21">
        <f>SUM(E$3:E167)+H168</f>
        <v>-0.5033492716664536</v>
      </c>
      <c r="L168" s="21">
        <f>SUM(F$3:F167)+I168</f>
        <v>-0.35847610341702851</v>
      </c>
      <c r="M168" s="21">
        <f>SUM(G$3:G167)+J168</f>
        <v>0</v>
      </c>
      <c r="N168" s="21"/>
      <c r="O168" s="21"/>
      <c r="P168" s="21"/>
      <c r="Q168" s="19">
        <f t="shared" si="13"/>
        <v>0.25336048928714933</v>
      </c>
      <c r="R168" s="19">
        <f t="shared" si="14"/>
        <v>0.12850511672105613</v>
      </c>
      <c r="S168" s="19">
        <f t="shared" si="15"/>
        <v>0</v>
      </c>
      <c r="T168" s="19">
        <f t="shared" si="16"/>
        <v>0.18043868556478959</v>
      </c>
      <c r="U168" s="19">
        <f t="shared" si="17"/>
        <v>0</v>
      </c>
      <c r="V168" s="19">
        <f t="shared" si="18"/>
        <v>0</v>
      </c>
    </row>
    <row r="169" spans="1:22" x14ac:dyDescent="0.25">
      <c r="A169" s="26">
        <f>Wellpath!E169</f>
        <v>0</v>
      </c>
      <c r="B169" s="22">
        <v>0</v>
      </c>
      <c r="C169" s="22">
        <v>0</v>
      </c>
      <c r="D169" s="22" t="str">
        <f>IF(ABS(Wellpath!$L169)&lt;VerticalInc,"SING",((TAN((PI()/ 2) - Wellpath!$L169)) - TAN(Dip) * COS(Wellpath!$O169)) / GField)</f>
        <v>SING</v>
      </c>
      <c r="E169" s="20">
        <f>IF(D169="SING",(Wellpath!K170-Wellpath!K168)/2*Model!$W$8*(-SIN(Wellpath!M169)) / GField,Model!$W$8*((drdp!B169+drdp!K169)*'ABXY-TI2S'!$B169+(drdp!E169+drdp!N169)*'ABXY-TI2S'!$C169+(drdp!H169+drdp!Q169)*'ABXY-TI2S'!$D169))</f>
        <v>0</v>
      </c>
      <c r="F169" s="20">
        <f>IF(D169="SING",(Wellpath!K170-Wellpath!K168)/2*Model!$W$8*(COS(Wellpath!$M169) / GField),Model!$W$8*((drdp!C169+drdp!L169)*'ABXY-TI2S'!$B169+(drdp!F169+drdp!O169)*'ABXY-TI2S'!$C169+(drdp!I169+drdp!R169)*'ABXY-TI2S'!$D169))</f>
        <v>0</v>
      </c>
      <c r="G169" s="20">
        <f>IF(D169="SING",0,Model!$W$8*((drdp!D169+drdp!M169)*'ABXY-TI2S'!$B169+(drdp!G169+drdp!P169)*'ABXY-TI2S'!$C169+(drdp!J169+drdp!S169)*'ABXY-TI2S'!$D169))</f>
        <v>0</v>
      </c>
      <c r="H169" s="18">
        <f>IF(D169="SING",(Wellpath!K169-Wellpath!K168)/2*Model!$W$8*(-SIN(Wellpath!$M169) / GField),Model!$W$8*((drdp!B169)*'ABXY-TI2S'!$B169+(drdp!E169)*'ABXY-TI2S'!$C169+(drdp!H169)*'ABXY-TI2S'!$D169))</f>
        <v>0</v>
      </c>
      <c r="I169" s="18">
        <f>IF(D169="SING",(Wellpath!K169-Wellpath!K168)/2*Model!$W$8*(COS(Wellpath!$M169) / GField),Model!$W$8*((drdp!C169)*'ABXY-TI2S'!$B169+(drdp!F169)*'ABXY-TI2S'!$C169+(drdp!I169)*'ABXY-TI2S'!$D169))</f>
        <v>0</v>
      </c>
      <c r="J169" s="18">
        <f>IF(D169="SING",0,Model!$W$8*((drdp!D169)*'ABXY-TI2S'!$B169+(drdp!G169)*'ABXY-TI2S'!$C169+(drdp!J169)*'ABXY-TI2S'!$D169))</f>
        <v>0</v>
      </c>
      <c r="K169" s="21">
        <f>SUM(E$3:E168)+H169</f>
        <v>-0.5033492716664536</v>
      </c>
      <c r="L169" s="21">
        <f>SUM(F$3:F168)+I169</f>
        <v>-0.35847610341702851</v>
      </c>
      <c r="M169" s="21">
        <f>SUM(G$3:G168)+J169</f>
        <v>0</v>
      </c>
      <c r="N169" s="21"/>
      <c r="O169" s="21"/>
      <c r="P169" s="21"/>
      <c r="Q169" s="19">
        <f t="shared" si="13"/>
        <v>0.25336048928714933</v>
      </c>
      <c r="R169" s="19">
        <f t="shared" si="14"/>
        <v>0.12850511672105613</v>
      </c>
      <c r="S169" s="19">
        <f t="shared" si="15"/>
        <v>0</v>
      </c>
      <c r="T169" s="19">
        <f t="shared" si="16"/>
        <v>0.18043868556478959</v>
      </c>
      <c r="U169" s="19">
        <f t="shared" si="17"/>
        <v>0</v>
      </c>
      <c r="V169" s="19">
        <f t="shared" si="18"/>
        <v>0</v>
      </c>
    </row>
    <row r="170" spans="1:22" x14ac:dyDescent="0.25">
      <c r="A170" s="26">
        <f>Wellpath!E170</f>
        <v>0</v>
      </c>
      <c r="B170" s="22">
        <v>0</v>
      </c>
      <c r="C170" s="22">
        <v>0</v>
      </c>
      <c r="D170" s="22" t="str">
        <f>IF(ABS(Wellpath!$L170)&lt;VerticalInc,"SING",((TAN((PI()/ 2) - Wellpath!$L170)) - TAN(Dip) * COS(Wellpath!$O170)) / GField)</f>
        <v>SING</v>
      </c>
      <c r="E170" s="20">
        <f>IF(D170="SING",(Wellpath!K171-Wellpath!K169)/2*Model!$W$8*(-SIN(Wellpath!M170)) / GField,Model!$W$8*((drdp!B170+drdp!K170)*'ABXY-TI2S'!$B170+(drdp!E170+drdp!N170)*'ABXY-TI2S'!$C170+(drdp!H170+drdp!Q170)*'ABXY-TI2S'!$D170))</f>
        <v>0</v>
      </c>
      <c r="F170" s="20">
        <f>IF(D170="SING",(Wellpath!K171-Wellpath!K169)/2*Model!$W$8*(COS(Wellpath!$M170) / GField),Model!$W$8*((drdp!C170+drdp!L170)*'ABXY-TI2S'!$B170+(drdp!F170+drdp!O170)*'ABXY-TI2S'!$C170+(drdp!I170+drdp!R170)*'ABXY-TI2S'!$D170))</f>
        <v>0</v>
      </c>
      <c r="G170" s="20">
        <f>IF(D170="SING",0,Model!$W$8*((drdp!D170+drdp!M170)*'ABXY-TI2S'!$B170+(drdp!G170+drdp!P170)*'ABXY-TI2S'!$C170+(drdp!J170+drdp!S170)*'ABXY-TI2S'!$D170))</f>
        <v>0</v>
      </c>
      <c r="H170" s="18">
        <f>IF(D170="SING",(Wellpath!K170-Wellpath!K169)/2*Model!$W$8*(-SIN(Wellpath!$M170) / GField),Model!$W$8*((drdp!B170)*'ABXY-TI2S'!$B170+(drdp!E170)*'ABXY-TI2S'!$C170+(drdp!H170)*'ABXY-TI2S'!$D170))</f>
        <v>0</v>
      </c>
      <c r="I170" s="18">
        <f>IF(D170="SING",(Wellpath!K170-Wellpath!K169)/2*Model!$W$8*(COS(Wellpath!$M170) / GField),Model!$W$8*((drdp!C170)*'ABXY-TI2S'!$B170+(drdp!F170)*'ABXY-TI2S'!$C170+(drdp!I170)*'ABXY-TI2S'!$D170))</f>
        <v>0</v>
      </c>
      <c r="J170" s="18">
        <f>IF(D170="SING",0,Model!$W$8*((drdp!D170)*'ABXY-TI2S'!$B170+(drdp!G170)*'ABXY-TI2S'!$C170+(drdp!J170)*'ABXY-TI2S'!$D170))</f>
        <v>0</v>
      </c>
      <c r="K170" s="21">
        <f>SUM(E$3:E169)+H170</f>
        <v>-0.5033492716664536</v>
      </c>
      <c r="L170" s="21">
        <f>SUM(F$3:F169)+I170</f>
        <v>-0.35847610341702851</v>
      </c>
      <c r="M170" s="21">
        <f>SUM(G$3:G169)+J170</f>
        <v>0</v>
      </c>
      <c r="N170" s="21"/>
      <c r="O170" s="21"/>
      <c r="P170" s="21"/>
      <c r="Q170" s="19">
        <f t="shared" si="13"/>
        <v>0.25336048928714933</v>
      </c>
      <c r="R170" s="19">
        <f t="shared" si="14"/>
        <v>0.12850511672105613</v>
      </c>
      <c r="S170" s="19">
        <f t="shared" si="15"/>
        <v>0</v>
      </c>
      <c r="T170" s="19">
        <f t="shared" si="16"/>
        <v>0.18043868556478959</v>
      </c>
      <c r="U170" s="19">
        <f t="shared" si="17"/>
        <v>0</v>
      </c>
      <c r="V170" s="19">
        <f t="shared" si="18"/>
        <v>0</v>
      </c>
    </row>
    <row r="171" spans="1:22" x14ac:dyDescent="0.25">
      <c r="A171" s="26">
        <f>Wellpath!E171</f>
        <v>0</v>
      </c>
      <c r="B171" s="22">
        <v>0</v>
      </c>
      <c r="C171" s="22">
        <v>0</v>
      </c>
      <c r="D171" s="22" t="str">
        <f>IF(ABS(Wellpath!$L171)&lt;VerticalInc,"SING",((TAN((PI()/ 2) - Wellpath!$L171)) - TAN(Dip) * COS(Wellpath!$O171)) / GField)</f>
        <v>SING</v>
      </c>
      <c r="E171" s="20">
        <f>IF(D171="SING",(Wellpath!K172-Wellpath!K170)/2*Model!$W$8*(-SIN(Wellpath!M171)) / GField,Model!$W$8*((drdp!B171+drdp!K171)*'ABXY-TI2S'!$B171+(drdp!E171+drdp!N171)*'ABXY-TI2S'!$C171+(drdp!H171+drdp!Q171)*'ABXY-TI2S'!$D171))</f>
        <v>0</v>
      </c>
      <c r="F171" s="20">
        <f>IF(D171="SING",(Wellpath!K172-Wellpath!K170)/2*Model!$W$8*(COS(Wellpath!$M171) / GField),Model!$W$8*((drdp!C171+drdp!L171)*'ABXY-TI2S'!$B171+(drdp!F171+drdp!O171)*'ABXY-TI2S'!$C171+(drdp!I171+drdp!R171)*'ABXY-TI2S'!$D171))</f>
        <v>0</v>
      </c>
      <c r="G171" s="20">
        <f>IF(D171="SING",0,Model!$W$8*((drdp!D171+drdp!M171)*'ABXY-TI2S'!$B171+(drdp!G171+drdp!P171)*'ABXY-TI2S'!$C171+(drdp!J171+drdp!S171)*'ABXY-TI2S'!$D171))</f>
        <v>0</v>
      </c>
      <c r="H171" s="18">
        <f>IF(D171="SING",(Wellpath!K171-Wellpath!K170)/2*Model!$W$8*(-SIN(Wellpath!$M171) / GField),Model!$W$8*((drdp!B171)*'ABXY-TI2S'!$B171+(drdp!E171)*'ABXY-TI2S'!$C171+(drdp!H171)*'ABXY-TI2S'!$D171))</f>
        <v>0</v>
      </c>
      <c r="I171" s="18">
        <f>IF(D171="SING",(Wellpath!K171-Wellpath!K170)/2*Model!$W$8*(COS(Wellpath!$M171) / GField),Model!$W$8*((drdp!C171)*'ABXY-TI2S'!$B171+(drdp!F171)*'ABXY-TI2S'!$C171+(drdp!I171)*'ABXY-TI2S'!$D171))</f>
        <v>0</v>
      </c>
      <c r="J171" s="18">
        <f>IF(D171="SING",0,Model!$W$8*((drdp!D171)*'ABXY-TI2S'!$B171+(drdp!G171)*'ABXY-TI2S'!$C171+(drdp!J171)*'ABXY-TI2S'!$D171))</f>
        <v>0</v>
      </c>
      <c r="K171" s="21">
        <f>SUM(E$3:E170)+H171</f>
        <v>-0.5033492716664536</v>
      </c>
      <c r="L171" s="21">
        <f>SUM(F$3:F170)+I171</f>
        <v>-0.35847610341702851</v>
      </c>
      <c r="M171" s="21">
        <f>SUM(G$3:G170)+J171</f>
        <v>0</v>
      </c>
      <c r="N171" s="21"/>
      <c r="O171" s="21"/>
      <c r="P171" s="21"/>
      <c r="Q171" s="19">
        <f t="shared" si="13"/>
        <v>0.25336048928714933</v>
      </c>
      <c r="R171" s="19">
        <f t="shared" si="14"/>
        <v>0.12850511672105613</v>
      </c>
      <c r="S171" s="19">
        <f t="shared" si="15"/>
        <v>0</v>
      </c>
      <c r="T171" s="19">
        <f t="shared" si="16"/>
        <v>0.18043868556478959</v>
      </c>
      <c r="U171" s="19">
        <f t="shared" si="17"/>
        <v>0</v>
      </c>
      <c r="V171" s="19">
        <f t="shared" si="18"/>
        <v>0</v>
      </c>
    </row>
    <row r="172" spans="1:22" x14ac:dyDescent="0.25">
      <c r="A172" s="26">
        <f>Wellpath!E172</f>
        <v>0</v>
      </c>
      <c r="B172" s="22">
        <v>0</v>
      </c>
      <c r="C172" s="22">
        <v>0</v>
      </c>
      <c r="D172" s="22" t="str">
        <f>IF(ABS(Wellpath!$L172)&lt;VerticalInc,"SING",((TAN((PI()/ 2) - Wellpath!$L172)) - TAN(Dip) * COS(Wellpath!$O172)) / GField)</f>
        <v>SING</v>
      </c>
      <c r="E172" s="20">
        <f>IF(D172="SING",(Wellpath!K173-Wellpath!K171)/2*Model!$W$8*(-SIN(Wellpath!M172)) / GField,Model!$W$8*((drdp!B172+drdp!K172)*'ABXY-TI2S'!$B172+(drdp!E172+drdp!N172)*'ABXY-TI2S'!$C172+(drdp!H172+drdp!Q172)*'ABXY-TI2S'!$D172))</f>
        <v>0</v>
      </c>
      <c r="F172" s="20">
        <f>IF(D172="SING",(Wellpath!K173-Wellpath!K171)/2*Model!$W$8*(COS(Wellpath!$M172) / GField),Model!$W$8*((drdp!C172+drdp!L172)*'ABXY-TI2S'!$B172+(drdp!F172+drdp!O172)*'ABXY-TI2S'!$C172+(drdp!I172+drdp!R172)*'ABXY-TI2S'!$D172))</f>
        <v>0</v>
      </c>
      <c r="G172" s="20">
        <f>IF(D172="SING",0,Model!$W$8*((drdp!D172+drdp!M172)*'ABXY-TI2S'!$B172+(drdp!G172+drdp!P172)*'ABXY-TI2S'!$C172+(drdp!J172+drdp!S172)*'ABXY-TI2S'!$D172))</f>
        <v>0</v>
      </c>
      <c r="H172" s="18">
        <f>IF(D172="SING",(Wellpath!K172-Wellpath!K171)/2*Model!$W$8*(-SIN(Wellpath!$M172) / GField),Model!$W$8*((drdp!B172)*'ABXY-TI2S'!$B172+(drdp!E172)*'ABXY-TI2S'!$C172+(drdp!H172)*'ABXY-TI2S'!$D172))</f>
        <v>0</v>
      </c>
      <c r="I172" s="18">
        <f>IF(D172="SING",(Wellpath!K172-Wellpath!K171)/2*Model!$W$8*(COS(Wellpath!$M172) / GField),Model!$W$8*((drdp!C172)*'ABXY-TI2S'!$B172+(drdp!F172)*'ABXY-TI2S'!$C172+(drdp!I172)*'ABXY-TI2S'!$D172))</f>
        <v>0</v>
      </c>
      <c r="J172" s="18">
        <f>IF(D172="SING",0,Model!$W$8*((drdp!D172)*'ABXY-TI2S'!$B172+(drdp!G172)*'ABXY-TI2S'!$C172+(drdp!J172)*'ABXY-TI2S'!$D172))</f>
        <v>0</v>
      </c>
      <c r="K172" s="21">
        <f>SUM(E$3:E171)+H172</f>
        <v>-0.5033492716664536</v>
      </c>
      <c r="L172" s="21">
        <f>SUM(F$3:F171)+I172</f>
        <v>-0.35847610341702851</v>
      </c>
      <c r="M172" s="21">
        <f>SUM(G$3:G171)+J172</f>
        <v>0</v>
      </c>
      <c r="N172" s="21"/>
      <c r="O172" s="21"/>
      <c r="P172" s="21"/>
      <c r="Q172" s="19">
        <f t="shared" si="13"/>
        <v>0.25336048928714933</v>
      </c>
      <c r="R172" s="19">
        <f t="shared" si="14"/>
        <v>0.12850511672105613</v>
      </c>
      <c r="S172" s="19">
        <f t="shared" si="15"/>
        <v>0</v>
      </c>
      <c r="T172" s="19">
        <f t="shared" si="16"/>
        <v>0.18043868556478959</v>
      </c>
      <c r="U172" s="19">
        <f t="shared" si="17"/>
        <v>0</v>
      </c>
      <c r="V172" s="19">
        <f t="shared" si="18"/>
        <v>0</v>
      </c>
    </row>
    <row r="173" spans="1:22" x14ac:dyDescent="0.25">
      <c r="A173" s="26">
        <f>Wellpath!E173</f>
        <v>0</v>
      </c>
      <c r="B173" s="22">
        <v>0</v>
      </c>
      <c r="C173" s="22">
        <v>0</v>
      </c>
      <c r="D173" s="22" t="str">
        <f>IF(ABS(Wellpath!$L173)&lt;VerticalInc,"SING",((TAN((PI()/ 2) - Wellpath!$L173)) - TAN(Dip) * COS(Wellpath!$O173)) / GField)</f>
        <v>SING</v>
      </c>
      <c r="E173" s="20">
        <f>IF(D173="SING",(Wellpath!K174-Wellpath!K172)/2*Model!$W$8*(-SIN(Wellpath!M173)) / GField,Model!$W$8*((drdp!B173+drdp!K173)*'ABXY-TI2S'!$B173+(drdp!E173+drdp!N173)*'ABXY-TI2S'!$C173+(drdp!H173+drdp!Q173)*'ABXY-TI2S'!$D173))</f>
        <v>0</v>
      </c>
      <c r="F173" s="20">
        <f>IF(D173="SING",(Wellpath!K174-Wellpath!K172)/2*Model!$W$8*(COS(Wellpath!$M173) / GField),Model!$W$8*((drdp!C173+drdp!L173)*'ABXY-TI2S'!$B173+(drdp!F173+drdp!O173)*'ABXY-TI2S'!$C173+(drdp!I173+drdp!R173)*'ABXY-TI2S'!$D173))</f>
        <v>0</v>
      </c>
      <c r="G173" s="20">
        <f>IF(D173="SING",0,Model!$W$8*((drdp!D173+drdp!M173)*'ABXY-TI2S'!$B173+(drdp!G173+drdp!P173)*'ABXY-TI2S'!$C173+(drdp!J173+drdp!S173)*'ABXY-TI2S'!$D173))</f>
        <v>0</v>
      </c>
      <c r="H173" s="18">
        <f>IF(D173="SING",(Wellpath!K173-Wellpath!K172)/2*Model!$W$8*(-SIN(Wellpath!$M173) / GField),Model!$W$8*((drdp!B173)*'ABXY-TI2S'!$B173+(drdp!E173)*'ABXY-TI2S'!$C173+(drdp!H173)*'ABXY-TI2S'!$D173))</f>
        <v>0</v>
      </c>
      <c r="I173" s="18">
        <f>IF(D173="SING",(Wellpath!K173-Wellpath!K172)/2*Model!$W$8*(COS(Wellpath!$M173) / GField),Model!$W$8*((drdp!C173)*'ABXY-TI2S'!$B173+(drdp!F173)*'ABXY-TI2S'!$C173+(drdp!I173)*'ABXY-TI2S'!$D173))</f>
        <v>0</v>
      </c>
      <c r="J173" s="18">
        <f>IF(D173="SING",0,Model!$W$8*((drdp!D173)*'ABXY-TI2S'!$B173+(drdp!G173)*'ABXY-TI2S'!$C173+(drdp!J173)*'ABXY-TI2S'!$D173))</f>
        <v>0</v>
      </c>
      <c r="K173" s="21">
        <f>SUM(E$3:E172)+H173</f>
        <v>-0.5033492716664536</v>
      </c>
      <c r="L173" s="21">
        <f>SUM(F$3:F172)+I173</f>
        <v>-0.35847610341702851</v>
      </c>
      <c r="M173" s="21">
        <f>SUM(G$3:G172)+J173</f>
        <v>0</v>
      </c>
      <c r="N173" s="21"/>
      <c r="O173" s="21"/>
      <c r="P173" s="21"/>
      <c r="Q173" s="19">
        <f t="shared" si="13"/>
        <v>0.25336048928714933</v>
      </c>
      <c r="R173" s="19">
        <f t="shared" si="14"/>
        <v>0.12850511672105613</v>
      </c>
      <c r="S173" s="19">
        <f t="shared" si="15"/>
        <v>0</v>
      </c>
      <c r="T173" s="19">
        <f t="shared" si="16"/>
        <v>0.18043868556478959</v>
      </c>
      <c r="U173" s="19">
        <f t="shared" si="17"/>
        <v>0</v>
      </c>
      <c r="V173" s="19">
        <f t="shared" si="18"/>
        <v>0</v>
      </c>
    </row>
    <row r="174" spans="1:22" x14ac:dyDescent="0.25">
      <c r="A174" s="26">
        <f>Wellpath!E174</f>
        <v>0</v>
      </c>
      <c r="B174" s="22">
        <v>0</v>
      </c>
      <c r="C174" s="22">
        <v>0</v>
      </c>
      <c r="D174" s="22" t="str">
        <f>IF(ABS(Wellpath!$L174)&lt;VerticalInc,"SING",((TAN((PI()/ 2) - Wellpath!$L174)) - TAN(Dip) * COS(Wellpath!$O174)) / GField)</f>
        <v>SING</v>
      </c>
      <c r="E174" s="20">
        <f>IF(D174="SING",(Wellpath!K175-Wellpath!K173)/2*Model!$W$8*(-SIN(Wellpath!M174)) / GField,Model!$W$8*((drdp!B174+drdp!K174)*'ABXY-TI2S'!$B174+(drdp!E174+drdp!N174)*'ABXY-TI2S'!$C174+(drdp!H174+drdp!Q174)*'ABXY-TI2S'!$D174))</f>
        <v>0</v>
      </c>
      <c r="F174" s="20">
        <f>IF(D174="SING",(Wellpath!K175-Wellpath!K173)/2*Model!$W$8*(COS(Wellpath!$M174) / GField),Model!$W$8*((drdp!C174+drdp!L174)*'ABXY-TI2S'!$B174+(drdp!F174+drdp!O174)*'ABXY-TI2S'!$C174+(drdp!I174+drdp!R174)*'ABXY-TI2S'!$D174))</f>
        <v>0</v>
      </c>
      <c r="G174" s="20">
        <f>IF(D174="SING",0,Model!$W$8*((drdp!D174+drdp!M174)*'ABXY-TI2S'!$B174+(drdp!G174+drdp!P174)*'ABXY-TI2S'!$C174+(drdp!J174+drdp!S174)*'ABXY-TI2S'!$D174))</f>
        <v>0</v>
      </c>
      <c r="H174" s="18">
        <f>IF(D174="SING",(Wellpath!K174-Wellpath!K173)/2*Model!$W$8*(-SIN(Wellpath!$M174) / GField),Model!$W$8*((drdp!B174)*'ABXY-TI2S'!$B174+(drdp!E174)*'ABXY-TI2S'!$C174+(drdp!H174)*'ABXY-TI2S'!$D174))</f>
        <v>0</v>
      </c>
      <c r="I174" s="18">
        <f>IF(D174="SING",(Wellpath!K174-Wellpath!K173)/2*Model!$W$8*(COS(Wellpath!$M174) / GField),Model!$W$8*((drdp!C174)*'ABXY-TI2S'!$B174+(drdp!F174)*'ABXY-TI2S'!$C174+(drdp!I174)*'ABXY-TI2S'!$D174))</f>
        <v>0</v>
      </c>
      <c r="J174" s="18">
        <f>IF(D174="SING",0,Model!$W$8*((drdp!D174)*'ABXY-TI2S'!$B174+(drdp!G174)*'ABXY-TI2S'!$C174+(drdp!J174)*'ABXY-TI2S'!$D174))</f>
        <v>0</v>
      </c>
      <c r="K174" s="21">
        <f>SUM(E$3:E173)+H174</f>
        <v>-0.5033492716664536</v>
      </c>
      <c r="L174" s="21">
        <f>SUM(F$3:F173)+I174</f>
        <v>-0.35847610341702851</v>
      </c>
      <c r="M174" s="21">
        <f>SUM(G$3:G173)+J174</f>
        <v>0</v>
      </c>
      <c r="N174" s="21"/>
      <c r="O174" s="21"/>
      <c r="P174" s="21"/>
      <c r="Q174" s="19">
        <f t="shared" si="13"/>
        <v>0.25336048928714933</v>
      </c>
      <c r="R174" s="19">
        <f t="shared" si="14"/>
        <v>0.12850511672105613</v>
      </c>
      <c r="S174" s="19">
        <f t="shared" si="15"/>
        <v>0</v>
      </c>
      <c r="T174" s="19">
        <f t="shared" si="16"/>
        <v>0.18043868556478959</v>
      </c>
      <c r="U174" s="19">
        <f t="shared" si="17"/>
        <v>0</v>
      </c>
      <c r="V174" s="19">
        <f t="shared" si="18"/>
        <v>0</v>
      </c>
    </row>
    <row r="175" spans="1:22" x14ac:dyDescent="0.25">
      <c r="A175" s="26">
        <f>Wellpath!E175</f>
        <v>0</v>
      </c>
      <c r="B175" s="22">
        <v>0</v>
      </c>
      <c r="C175" s="22">
        <v>0</v>
      </c>
      <c r="D175" s="22" t="str">
        <f>IF(ABS(Wellpath!$L175)&lt;VerticalInc,"SING",((TAN((PI()/ 2) - Wellpath!$L175)) - TAN(Dip) * COS(Wellpath!$O175)) / GField)</f>
        <v>SING</v>
      </c>
      <c r="E175" s="20">
        <f>IF(D175="SING",(Wellpath!K176-Wellpath!K174)/2*Model!$W$8*(-SIN(Wellpath!M175)) / GField,Model!$W$8*((drdp!B175+drdp!K175)*'ABXY-TI2S'!$B175+(drdp!E175+drdp!N175)*'ABXY-TI2S'!$C175+(drdp!H175+drdp!Q175)*'ABXY-TI2S'!$D175))</f>
        <v>0</v>
      </c>
      <c r="F175" s="20">
        <f>IF(D175="SING",(Wellpath!K176-Wellpath!K174)/2*Model!$W$8*(COS(Wellpath!$M175) / GField),Model!$W$8*((drdp!C175+drdp!L175)*'ABXY-TI2S'!$B175+(drdp!F175+drdp!O175)*'ABXY-TI2S'!$C175+(drdp!I175+drdp!R175)*'ABXY-TI2S'!$D175))</f>
        <v>0</v>
      </c>
      <c r="G175" s="20">
        <f>IF(D175="SING",0,Model!$W$8*((drdp!D175+drdp!M175)*'ABXY-TI2S'!$B175+(drdp!G175+drdp!P175)*'ABXY-TI2S'!$C175+(drdp!J175+drdp!S175)*'ABXY-TI2S'!$D175))</f>
        <v>0</v>
      </c>
      <c r="H175" s="18">
        <f>IF(D175="SING",(Wellpath!K175-Wellpath!K174)/2*Model!$W$8*(-SIN(Wellpath!$M175) / GField),Model!$W$8*((drdp!B175)*'ABXY-TI2S'!$B175+(drdp!E175)*'ABXY-TI2S'!$C175+(drdp!H175)*'ABXY-TI2S'!$D175))</f>
        <v>0</v>
      </c>
      <c r="I175" s="18">
        <f>IF(D175="SING",(Wellpath!K175-Wellpath!K174)/2*Model!$W$8*(COS(Wellpath!$M175) / GField),Model!$W$8*((drdp!C175)*'ABXY-TI2S'!$B175+(drdp!F175)*'ABXY-TI2S'!$C175+(drdp!I175)*'ABXY-TI2S'!$D175))</f>
        <v>0</v>
      </c>
      <c r="J175" s="18">
        <f>IF(D175="SING",0,Model!$W$8*((drdp!D175)*'ABXY-TI2S'!$B175+(drdp!G175)*'ABXY-TI2S'!$C175+(drdp!J175)*'ABXY-TI2S'!$D175))</f>
        <v>0</v>
      </c>
      <c r="K175" s="21">
        <f>SUM(E$3:E174)+H175</f>
        <v>-0.5033492716664536</v>
      </c>
      <c r="L175" s="21">
        <f>SUM(F$3:F174)+I175</f>
        <v>-0.35847610341702851</v>
      </c>
      <c r="M175" s="21">
        <f>SUM(G$3:G174)+J175</f>
        <v>0</v>
      </c>
      <c r="N175" s="21"/>
      <c r="O175" s="21"/>
      <c r="P175" s="21"/>
      <c r="Q175" s="19">
        <f t="shared" si="13"/>
        <v>0.25336048928714933</v>
      </c>
      <c r="R175" s="19">
        <f t="shared" si="14"/>
        <v>0.12850511672105613</v>
      </c>
      <c r="S175" s="19">
        <f t="shared" si="15"/>
        <v>0</v>
      </c>
      <c r="T175" s="19">
        <f t="shared" si="16"/>
        <v>0.18043868556478959</v>
      </c>
      <c r="U175" s="19">
        <f t="shared" si="17"/>
        <v>0</v>
      </c>
      <c r="V175" s="19">
        <f t="shared" si="18"/>
        <v>0</v>
      </c>
    </row>
    <row r="176" spans="1:22" x14ac:dyDescent="0.25">
      <c r="A176" s="26">
        <f>Wellpath!E176</f>
        <v>0</v>
      </c>
      <c r="B176" s="22">
        <v>0</v>
      </c>
      <c r="C176" s="22">
        <v>0</v>
      </c>
      <c r="D176" s="22" t="str">
        <f>IF(ABS(Wellpath!$L176)&lt;VerticalInc,"SING",((TAN((PI()/ 2) - Wellpath!$L176)) - TAN(Dip) * COS(Wellpath!$O176)) / GField)</f>
        <v>SING</v>
      </c>
      <c r="E176" s="20">
        <f>IF(D176="SING",(Wellpath!K177-Wellpath!K175)/2*Model!$W$8*(-SIN(Wellpath!M176)) / GField,Model!$W$8*((drdp!B176+drdp!K176)*'ABXY-TI2S'!$B176+(drdp!E176+drdp!N176)*'ABXY-TI2S'!$C176+(drdp!H176+drdp!Q176)*'ABXY-TI2S'!$D176))</f>
        <v>0</v>
      </c>
      <c r="F176" s="20">
        <f>IF(D176="SING",(Wellpath!K177-Wellpath!K175)/2*Model!$W$8*(COS(Wellpath!$M176) / GField),Model!$W$8*((drdp!C176+drdp!L176)*'ABXY-TI2S'!$B176+(drdp!F176+drdp!O176)*'ABXY-TI2S'!$C176+(drdp!I176+drdp!R176)*'ABXY-TI2S'!$D176))</f>
        <v>0</v>
      </c>
      <c r="G176" s="20">
        <f>IF(D176="SING",0,Model!$W$8*((drdp!D176+drdp!M176)*'ABXY-TI2S'!$B176+(drdp!G176+drdp!P176)*'ABXY-TI2S'!$C176+(drdp!J176+drdp!S176)*'ABXY-TI2S'!$D176))</f>
        <v>0</v>
      </c>
      <c r="H176" s="18">
        <f>IF(D176="SING",(Wellpath!K176-Wellpath!K175)/2*Model!$W$8*(-SIN(Wellpath!$M176) / GField),Model!$W$8*((drdp!B176)*'ABXY-TI2S'!$B176+(drdp!E176)*'ABXY-TI2S'!$C176+(drdp!H176)*'ABXY-TI2S'!$D176))</f>
        <v>0</v>
      </c>
      <c r="I176" s="18">
        <f>IF(D176="SING",(Wellpath!K176-Wellpath!K175)/2*Model!$W$8*(COS(Wellpath!$M176) / GField),Model!$W$8*((drdp!C176)*'ABXY-TI2S'!$B176+(drdp!F176)*'ABXY-TI2S'!$C176+(drdp!I176)*'ABXY-TI2S'!$D176))</f>
        <v>0</v>
      </c>
      <c r="J176" s="18">
        <f>IF(D176="SING",0,Model!$W$8*((drdp!D176)*'ABXY-TI2S'!$B176+(drdp!G176)*'ABXY-TI2S'!$C176+(drdp!J176)*'ABXY-TI2S'!$D176))</f>
        <v>0</v>
      </c>
      <c r="K176" s="21">
        <f>SUM(E$3:E175)+H176</f>
        <v>-0.5033492716664536</v>
      </c>
      <c r="L176" s="21">
        <f>SUM(F$3:F175)+I176</f>
        <v>-0.35847610341702851</v>
      </c>
      <c r="M176" s="21">
        <f>SUM(G$3:G175)+J176</f>
        <v>0</v>
      </c>
      <c r="N176" s="21"/>
      <c r="O176" s="21"/>
      <c r="P176" s="21"/>
      <c r="Q176" s="19">
        <f t="shared" si="13"/>
        <v>0.25336048928714933</v>
      </c>
      <c r="R176" s="19">
        <f t="shared" si="14"/>
        <v>0.12850511672105613</v>
      </c>
      <c r="S176" s="19">
        <f t="shared" si="15"/>
        <v>0</v>
      </c>
      <c r="T176" s="19">
        <f t="shared" si="16"/>
        <v>0.18043868556478959</v>
      </c>
      <c r="U176" s="19">
        <f t="shared" si="17"/>
        <v>0</v>
      </c>
      <c r="V176" s="19">
        <f t="shared" si="18"/>
        <v>0</v>
      </c>
    </row>
    <row r="177" spans="1:22" x14ac:dyDescent="0.25">
      <c r="A177" s="26">
        <f>Wellpath!E177</f>
        <v>0</v>
      </c>
      <c r="B177" s="22">
        <v>0</v>
      </c>
      <c r="C177" s="22">
        <v>0</v>
      </c>
      <c r="D177" s="22" t="str">
        <f>IF(ABS(Wellpath!$L177)&lt;VerticalInc,"SING",((TAN((PI()/ 2) - Wellpath!$L177)) - TAN(Dip) * COS(Wellpath!$O177)) / GField)</f>
        <v>SING</v>
      </c>
      <c r="E177" s="20">
        <f>IF(D177="SING",(Wellpath!K178-Wellpath!K176)/2*Model!$W$8*(-SIN(Wellpath!M177)) / GField,Model!$W$8*((drdp!B177+drdp!K177)*'ABXY-TI2S'!$B177+(drdp!E177+drdp!N177)*'ABXY-TI2S'!$C177+(drdp!H177+drdp!Q177)*'ABXY-TI2S'!$D177))</f>
        <v>0</v>
      </c>
      <c r="F177" s="20">
        <f>IF(D177="SING",(Wellpath!K178-Wellpath!K176)/2*Model!$W$8*(COS(Wellpath!$M177) / GField),Model!$W$8*((drdp!C177+drdp!L177)*'ABXY-TI2S'!$B177+(drdp!F177+drdp!O177)*'ABXY-TI2S'!$C177+(drdp!I177+drdp!R177)*'ABXY-TI2S'!$D177))</f>
        <v>0</v>
      </c>
      <c r="G177" s="20">
        <f>IF(D177="SING",0,Model!$W$8*((drdp!D177+drdp!M177)*'ABXY-TI2S'!$B177+(drdp!G177+drdp!P177)*'ABXY-TI2S'!$C177+(drdp!J177+drdp!S177)*'ABXY-TI2S'!$D177))</f>
        <v>0</v>
      </c>
      <c r="H177" s="18">
        <f>IF(D177="SING",(Wellpath!K177-Wellpath!K176)/2*Model!$W$8*(-SIN(Wellpath!$M177) / GField),Model!$W$8*((drdp!B177)*'ABXY-TI2S'!$B177+(drdp!E177)*'ABXY-TI2S'!$C177+(drdp!H177)*'ABXY-TI2S'!$D177))</f>
        <v>0</v>
      </c>
      <c r="I177" s="18">
        <f>IF(D177="SING",(Wellpath!K177-Wellpath!K176)/2*Model!$W$8*(COS(Wellpath!$M177) / GField),Model!$W$8*((drdp!C177)*'ABXY-TI2S'!$B177+(drdp!F177)*'ABXY-TI2S'!$C177+(drdp!I177)*'ABXY-TI2S'!$D177))</f>
        <v>0</v>
      </c>
      <c r="J177" s="18">
        <f>IF(D177="SING",0,Model!$W$8*((drdp!D177)*'ABXY-TI2S'!$B177+(drdp!G177)*'ABXY-TI2S'!$C177+(drdp!J177)*'ABXY-TI2S'!$D177))</f>
        <v>0</v>
      </c>
      <c r="K177" s="21">
        <f>SUM(E$3:E176)+H177</f>
        <v>-0.5033492716664536</v>
      </c>
      <c r="L177" s="21">
        <f>SUM(F$3:F176)+I177</f>
        <v>-0.35847610341702851</v>
      </c>
      <c r="M177" s="21">
        <f>SUM(G$3:G176)+J177</f>
        <v>0</v>
      </c>
      <c r="N177" s="21"/>
      <c r="O177" s="21"/>
      <c r="P177" s="21"/>
      <c r="Q177" s="19">
        <f t="shared" si="13"/>
        <v>0.25336048928714933</v>
      </c>
      <c r="R177" s="19">
        <f t="shared" si="14"/>
        <v>0.12850511672105613</v>
      </c>
      <c r="S177" s="19">
        <f t="shared" si="15"/>
        <v>0</v>
      </c>
      <c r="T177" s="19">
        <f t="shared" si="16"/>
        <v>0.18043868556478959</v>
      </c>
      <c r="U177" s="19">
        <f t="shared" si="17"/>
        <v>0</v>
      </c>
      <c r="V177" s="19">
        <f t="shared" si="18"/>
        <v>0</v>
      </c>
    </row>
    <row r="178" spans="1:22" x14ac:dyDescent="0.25">
      <c r="A178" s="26">
        <f>Wellpath!E178</f>
        <v>0</v>
      </c>
      <c r="B178" s="22">
        <v>0</v>
      </c>
      <c r="C178" s="22">
        <v>0</v>
      </c>
      <c r="D178" s="22" t="str">
        <f>IF(ABS(Wellpath!$L178)&lt;VerticalInc,"SING",((TAN((PI()/ 2) - Wellpath!$L178)) - TAN(Dip) * COS(Wellpath!$O178)) / GField)</f>
        <v>SING</v>
      </c>
      <c r="E178" s="20">
        <f>IF(D178="SING",(Wellpath!K179-Wellpath!K177)/2*Model!$W$8*(-SIN(Wellpath!M178)) / GField,Model!$W$8*((drdp!B178+drdp!K178)*'ABXY-TI2S'!$B178+(drdp!E178+drdp!N178)*'ABXY-TI2S'!$C178+(drdp!H178+drdp!Q178)*'ABXY-TI2S'!$D178))</f>
        <v>0</v>
      </c>
      <c r="F178" s="20">
        <f>IF(D178="SING",(Wellpath!K179-Wellpath!K177)/2*Model!$W$8*(COS(Wellpath!$M178) / GField),Model!$W$8*((drdp!C178+drdp!L178)*'ABXY-TI2S'!$B178+(drdp!F178+drdp!O178)*'ABXY-TI2S'!$C178+(drdp!I178+drdp!R178)*'ABXY-TI2S'!$D178))</f>
        <v>0</v>
      </c>
      <c r="G178" s="20">
        <f>IF(D178="SING",0,Model!$W$8*((drdp!D178+drdp!M178)*'ABXY-TI2S'!$B178+(drdp!G178+drdp!P178)*'ABXY-TI2S'!$C178+(drdp!J178+drdp!S178)*'ABXY-TI2S'!$D178))</f>
        <v>0</v>
      </c>
      <c r="H178" s="18">
        <f>IF(D178="SING",(Wellpath!K178-Wellpath!K177)/2*Model!$W$8*(-SIN(Wellpath!$M178) / GField),Model!$W$8*((drdp!B178)*'ABXY-TI2S'!$B178+(drdp!E178)*'ABXY-TI2S'!$C178+(drdp!H178)*'ABXY-TI2S'!$D178))</f>
        <v>0</v>
      </c>
      <c r="I178" s="18">
        <f>IF(D178="SING",(Wellpath!K178-Wellpath!K177)/2*Model!$W$8*(COS(Wellpath!$M178) / GField),Model!$W$8*((drdp!C178)*'ABXY-TI2S'!$B178+(drdp!F178)*'ABXY-TI2S'!$C178+(drdp!I178)*'ABXY-TI2S'!$D178))</f>
        <v>0</v>
      </c>
      <c r="J178" s="18">
        <f>IF(D178="SING",0,Model!$W$8*((drdp!D178)*'ABXY-TI2S'!$B178+(drdp!G178)*'ABXY-TI2S'!$C178+(drdp!J178)*'ABXY-TI2S'!$D178))</f>
        <v>0</v>
      </c>
      <c r="K178" s="21">
        <f>SUM(E$3:E177)+H178</f>
        <v>-0.5033492716664536</v>
      </c>
      <c r="L178" s="21">
        <f>SUM(F$3:F177)+I178</f>
        <v>-0.35847610341702851</v>
      </c>
      <c r="M178" s="21">
        <f>SUM(G$3:G177)+J178</f>
        <v>0</v>
      </c>
      <c r="N178" s="21"/>
      <c r="O178" s="21"/>
      <c r="P178" s="21"/>
      <c r="Q178" s="19">
        <f t="shared" si="13"/>
        <v>0.25336048928714933</v>
      </c>
      <c r="R178" s="19">
        <f t="shared" si="14"/>
        <v>0.12850511672105613</v>
      </c>
      <c r="S178" s="19">
        <f t="shared" si="15"/>
        <v>0</v>
      </c>
      <c r="T178" s="19">
        <f t="shared" si="16"/>
        <v>0.18043868556478959</v>
      </c>
      <c r="U178" s="19">
        <f t="shared" si="17"/>
        <v>0</v>
      </c>
      <c r="V178" s="19">
        <f t="shared" si="18"/>
        <v>0</v>
      </c>
    </row>
    <row r="179" spans="1:22" x14ac:dyDescent="0.25">
      <c r="A179" s="26">
        <f>Wellpath!E179</f>
        <v>0</v>
      </c>
      <c r="B179" s="22">
        <v>0</v>
      </c>
      <c r="C179" s="22">
        <v>0</v>
      </c>
      <c r="D179" s="22" t="str">
        <f>IF(ABS(Wellpath!$L179)&lt;VerticalInc,"SING",((TAN((PI()/ 2) - Wellpath!$L179)) - TAN(Dip) * COS(Wellpath!$O179)) / GField)</f>
        <v>SING</v>
      </c>
      <c r="E179" s="20">
        <f>IF(D179="SING",(Wellpath!K180-Wellpath!K178)/2*Model!$W$8*(-SIN(Wellpath!M179)) / GField,Model!$W$8*((drdp!B179+drdp!K179)*'ABXY-TI2S'!$B179+(drdp!E179+drdp!N179)*'ABXY-TI2S'!$C179+(drdp!H179+drdp!Q179)*'ABXY-TI2S'!$D179))</f>
        <v>0</v>
      </c>
      <c r="F179" s="20">
        <f>IF(D179="SING",(Wellpath!K180-Wellpath!K178)/2*Model!$W$8*(COS(Wellpath!$M179) / GField),Model!$W$8*((drdp!C179+drdp!L179)*'ABXY-TI2S'!$B179+(drdp!F179+drdp!O179)*'ABXY-TI2S'!$C179+(drdp!I179+drdp!R179)*'ABXY-TI2S'!$D179))</f>
        <v>0</v>
      </c>
      <c r="G179" s="20">
        <f>IF(D179="SING",0,Model!$W$8*((drdp!D179+drdp!M179)*'ABXY-TI2S'!$B179+(drdp!G179+drdp!P179)*'ABXY-TI2S'!$C179+(drdp!J179+drdp!S179)*'ABXY-TI2S'!$D179))</f>
        <v>0</v>
      </c>
      <c r="H179" s="18">
        <f>IF(D179="SING",(Wellpath!K179-Wellpath!K178)/2*Model!$W$8*(-SIN(Wellpath!$M179) / GField),Model!$W$8*((drdp!B179)*'ABXY-TI2S'!$B179+(drdp!E179)*'ABXY-TI2S'!$C179+(drdp!H179)*'ABXY-TI2S'!$D179))</f>
        <v>0</v>
      </c>
      <c r="I179" s="18">
        <f>IF(D179="SING",(Wellpath!K179-Wellpath!K178)/2*Model!$W$8*(COS(Wellpath!$M179) / GField),Model!$W$8*((drdp!C179)*'ABXY-TI2S'!$B179+(drdp!F179)*'ABXY-TI2S'!$C179+(drdp!I179)*'ABXY-TI2S'!$D179))</f>
        <v>0</v>
      </c>
      <c r="J179" s="18">
        <f>IF(D179="SING",0,Model!$W$8*((drdp!D179)*'ABXY-TI2S'!$B179+(drdp!G179)*'ABXY-TI2S'!$C179+(drdp!J179)*'ABXY-TI2S'!$D179))</f>
        <v>0</v>
      </c>
      <c r="K179" s="21">
        <f>SUM(E$3:E178)+H179</f>
        <v>-0.5033492716664536</v>
      </c>
      <c r="L179" s="21">
        <f>SUM(F$3:F178)+I179</f>
        <v>-0.35847610341702851</v>
      </c>
      <c r="M179" s="21">
        <f>SUM(G$3:G178)+J179</f>
        <v>0</v>
      </c>
      <c r="N179" s="21"/>
      <c r="O179" s="21"/>
      <c r="P179" s="21"/>
      <c r="Q179" s="19">
        <f t="shared" si="13"/>
        <v>0.25336048928714933</v>
      </c>
      <c r="R179" s="19">
        <f t="shared" si="14"/>
        <v>0.12850511672105613</v>
      </c>
      <c r="S179" s="19">
        <f t="shared" si="15"/>
        <v>0</v>
      </c>
      <c r="T179" s="19">
        <f t="shared" si="16"/>
        <v>0.18043868556478959</v>
      </c>
      <c r="U179" s="19">
        <f t="shared" si="17"/>
        <v>0</v>
      </c>
      <c r="V179" s="19">
        <f t="shared" si="18"/>
        <v>0</v>
      </c>
    </row>
    <row r="180" spans="1:22" x14ac:dyDescent="0.25">
      <c r="A180" s="26">
        <f>Wellpath!E180</f>
        <v>0</v>
      </c>
      <c r="B180" s="22">
        <v>0</v>
      </c>
      <c r="C180" s="22">
        <v>0</v>
      </c>
      <c r="D180" s="22" t="str">
        <f>IF(ABS(Wellpath!$L180)&lt;VerticalInc,"SING",((TAN((PI()/ 2) - Wellpath!$L180)) - TAN(Dip) * COS(Wellpath!$O180)) / GField)</f>
        <v>SING</v>
      </c>
      <c r="E180" s="20">
        <f>IF(D180="SING",(Wellpath!K181-Wellpath!K179)/2*Model!$W$8*(-SIN(Wellpath!M180)) / GField,Model!$W$8*((drdp!B180+drdp!K180)*'ABXY-TI2S'!$B180+(drdp!E180+drdp!N180)*'ABXY-TI2S'!$C180+(drdp!H180+drdp!Q180)*'ABXY-TI2S'!$D180))</f>
        <v>0</v>
      </c>
      <c r="F180" s="20">
        <f>IF(D180="SING",(Wellpath!K181-Wellpath!K179)/2*Model!$W$8*(COS(Wellpath!$M180) / GField),Model!$W$8*((drdp!C180+drdp!L180)*'ABXY-TI2S'!$B180+(drdp!F180+drdp!O180)*'ABXY-TI2S'!$C180+(drdp!I180+drdp!R180)*'ABXY-TI2S'!$D180))</f>
        <v>0</v>
      </c>
      <c r="G180" s="20">
        <f>IF(D180="SING",0,Model!$W$8*((drdp!D180+drdp!M180)*'ABXY-TI2S'!$B180+(drdp!G180+drdp!P180)*'ABXY-TI2S'!$C180+(drdp!J180+drdp!S180)*'ABXY-TI2S'!$D180))</f>
        <v>0</v>
      </c>
      <c r="H180" s="18">
        <f>IF(D180="SING",(Wellpath!K180-Wellpath!K179)/2*Model!$W$8*(-SIN(Wellpath!$M180) / GField),Model!$W$8*((drdp!B180)*'ABXY-TI2S'!$B180+(drdp!E180)*'ABXY-TI2S'!$C180+(drdp!H180)*'ABXY-TI2S'!$D180))</f>
        <v>0</v>
      </c>
      <c r="I180" s="18">
        <f>IF(D180="SING",(Wellpath!K180-Wellpath!K179)/2*Model!$W$8*(COS(Wellpath!$M180) / GField),Model!$W$8*((drdp!C180)*'ABXY-TI2S'!$B180+(drdp!F180)*'ABXY-TI2S'!$C180+(drdp!I180)*'ABXY-TI2S'!$D180))</f>
        <v>0</v>
      </c>
      <c r="J180" s="18">
        <f>IF(D180="SING",0,Model!$W$8*((drdp!D180)*'ABXY-TI2S'!$B180+(drdp!G180)*'ABXY-TI2S'!$C180+(drdp!J180)*'ABXY-TI2S'!$D180))</f>
        <v>0</v>
      </c>
      <c r="K180" s="21">
        <f>SUM(E$3:E179)+H180</f>
        <v>-0.5033492716664536</v>
      </c>
      <c r="L180" s="21">
        <f>SUM(F$3:F179)+I180</f>
        <v>-0.35847610341702851</v>
      </c>
      <c r="M180" s="21">
        <f>SUM(G$3:G179)+J180</f>
        <v>0</v>
      </c>
      <c r="N180" s="21"/>
      <c r="O180" s="21"/>
      <c r="P180" s="21"/>
      <c r="Q180" s="19">
        <f t="shared" si="13"/>
        <v>0.25336048928714933</v>
      </c>
      <c r="R180" s="19">
        <f t="shared" si="14"/>
        <v>0.12850511672105613</v>
      </c>
      <c r="S180" s="19">
        <f t="shared" si="15"/>
        <v>0</v>
      </c>
      <c r="T180" s="19">
        <f t="shared" si="16"/>
        <v>0.18043868556478959</v>
      </c>
      <c r="U180" s="19">
        <f t="shared" si="17"/>
        <v>0</v>
      </c>
      <c r="V180" s="19">
        <f t="shared" si="18"/>
        <v>0</v>
      </c>
    </row>
    <row r="181" spans="1:22" x14ac:dyDescent="0.25">
      <c r="A181" s="26">
        <f>Wellpath!E181</f>
        <v>0</v>
      </c>
      <c r="B181" s="22">
        <v>0</v>
      </c>
      <c r="C181" s="22">
        <v>0</v>
      </c>
      <c r="D181" s="22" t="str">
        <f>IF(ABS(Wellpath!$L181)&lt;VerticalInc,"SING",((TAN((PI()/ 2) - Wellpath!$L181)) - TAN(Dip) * COS(Wellpath!$O181)) / GField)</f>
        <v>SING</v>
      </c>
      <c r="E181" s="20">
        <f>IF(D181="SING",(Wellpath!K182-Wellpath!K180)/2*Model!$W$8*(-SIN(Wellpath!M181)) / GField,Model!$W$8*((drdp!B181+drdp!K181)*'ABXY-TI2S'!$B181+(drdp!E181+drdp!N181)*'ABXY-TI2S'!$C181+(drdp!H181+drdp!Q181)*'ABXY-TI2S'!$D181))</f>
        <v>0</v>
      </c>
      <c r="F181" s="20">
        <f>IF(D181="SING",(Wellpath!K182-Wellpath!K180)/2*Model!$W$8*(COS(Wellpath!$M181) / GField),Model!$W$8*((drdp!C181+drdp!L181)*'ABXY-TI2S'!$B181+(drdp!F181+drdp!O181)*'ABXY-TI2S'!$C181+(drdp!I181+drdp!R181)*'ABXY-TI2S'!$D181))</f>
        <v>0</v>
      </c>
      <c r="G181" s="20">
        <f>IF(D181="SING",0,Model!$W$8*((drdp!D181+drdp!M181)*'ABXY-TI2S'!$B181+(drdp!G181+drdp!P181)*'ABXY-TI2S'!$C181+(drdp!J181+drdp!S181)*'ABXY-TI2S'!$D181))</f>
        <v>0</v>
      </c>
      <c r="H181" s="18">
        <f>IF(D181="SING",(Wellpath!K181-Wellpath!K180)/2*Model!$W$8*(-SIN(Wellpath!$M181) / GField),Model!$W$8*((drdp!B181)*'ABXY-TI2S'!$B181+(drdp!E181)*'ABXY-TI2S'!$C181+(drdp!H181)*'ABXY-TI2S'!$D181))</f>
        <v>0</v>
      </c>
      <c r="I181" s="18">
        <f>IF(D181="SING",(Wellpath!K181-Wellpath!K180)/2*Model!$W$8*(COS(Wellpath!$M181) / GField),Model!$W$8*((drdp!C181)*'ABXY-TI2S'!$B181+(drdp!F181)*'ABXY-TI2S'!$C181+(drdp!I181)*'ABXY-TI2S'!$D181))</f>
        <v>0</v>
      </c>
      <c r="J181" s="18">
        <f>IF(D181="SING",0,Model!$W$8*((drdp!D181)*'ABXY-TI2S'!$B181+(drdp!G181)*'ABXY-TI2S'!$C181+(drdp!J181)*'ABXY-TI2S'!$D181))</f>
        <v>0</v>
      </c>
      <c r="K181" s="21">
        <f>SUM(E$3:E180)+H181</f>
        <v>-0.5033492716664536</v>
      </c>
      <c r="L181" s="21">
        <f>SUM(F$3:F180)+I181</f>
        <v>-0.35847610341702851</v>
      </c>
      <c r="M181" s="21">
        <f>SUM(G$3:G180)+J181</f>
        <v>0</v>
      </c>
      <c r="N181" s="21"/>
      <c r="O181" s="21"/>
      <c r="P181" s="21"/>
      <c r="Q181" s="19">
        <f t="shared" si="13"/>
        <v>0.25336048928714933</v>
      </c>
      <c r="R181" s="19">
        <f t="shared" si="14"/>
        <v>0.12850511672105613</v>
      </c>
      <c r="S181" s="19">
        <f t="shared" si="15"/>
        <v>0</v>
      </c>
      <c r="T181" s="19">
        <f t="shared" si="16"/>
        <v>0.18043868556478959</v>
      </c>
      <c r="U181" s="19">
        <f t="shared" si="17"/>
        <v>0</v>
      </c>
      <c r="V181" s="19">
        <f t="shared" si="18"/>
        <v>0</v>
      </c>
    </row>
    <row r="182" spans="1:22" x14ac:dyDescent="0.25">
      <c r="A182" s="26">
        <f>Wellpath!E182</f>
        <v>0</v>
      </c>
      <c r="B182" s="22">
        <v>0</v>
      </c>
      <c r="C182" s="22">
        <v>0</v>
      </c>
      <c r="D182" s="22" t="str">
        <f>IF(ABS(Wellpath!$L182)&lt;VerticalInc,"SING",((TAN((PI()/ 2) - Wellpath!$L182)) - TAN(Dip) * COS(Wellpath!$O182)) / GField)</f>
        <v>SING</v>
      </c>
      <c r="E182" s="20">
        <f>IF(D182="SING",(Wellpath!K183-Wellpath!K181)/2*Model!$W$8*(-SIN(Wellpath!M182)) / GField,Model!$W$8*((drdp!B182+drdp!K182)*'ABXY-TI2S'!$B182+(drdp!E182+drdp!N182)*'ABXY-TI2S'!$C182+(drdp!H182+drdp!Q182)*'ABXY-TI2S'!$D182))</f>
        <v>0</v>
      </c>
      <c r="F182" s="20">
        <f>IF(D182="SING",(Wellpath!K183-Wellpath!K181)/2*Model!$W$8*(COS(Wellpath!$M182) / GField),Model!$W$8*((drdp!C182+drdp!L182)*'ABXY-TI2S'!$B182+(drdp!F182+drdp!O182)*'ABXY-TI2S'!$C182+(drdp!I182+drdp!R182)*'ABXY-TI2S'!$D182))</f>
        <v>0</v>
      </c>
      <c r="G182" s="20">
        <f>IF(D182="SING",0,Model!$W$8*((drdp!D182+drdp!M182)*'ABXY-TI2S'!$B182+(drdp!G182+drdp!P182)*'ABXY-TI2S'!$C182+(drdp!J182+drdp!S182)*'ABXY-TI2S'!$D182))</f>
        <v>0</v>
      </c>
      <c r="H182" s="18">
        <f>IF(D182="SING",(Wellpath!K182-Wellpath!K181)/2*Model!$W$8*(-SIN(Wellpath!$M182) / GField),Model!$W$8*((drdp!B182)*'ABXY-TI2S'!$B182+(drdp!E182)*'ABXY-TI2S'!$C182+(drdp!H182)*'ABXY-TI2S'!$D182))</f>
        <v>0</v>
      </c>
      <c r="I182" s="18">
        <f>IF(D182="SING",(Wellpath!K182-Wellpath!K181)/2*Model!$W$8*(COS(Wellpath!$M182) / GField),Model!$W$8*((drdp!C182)*'ABXY-TI2S'!$B182+(drdp!F182)*'ABXY-TI2S'!$C182+(drdp!I182)*'ABXY-TI2S'!$D182))</f>
        <v>0</v>
      </c>
      <c r="J182" s="18">
        <f>IF(D182="SING",0,Model!$W$8*((drdp!D182)*'ABXY-TI2S'!$B182+(drdp!G182)*'ABXY-TI2S'!$C182+(drdp!J182)*'ABXY-TI2S'!$D182))</f>
        <v>0</v>
      </c>
      <c r="K182" s="21">
        <f>SUM(E$3:E181)+H182</f>
        <v>-0.5033492716664536</v>
      </c>
      <c r="L182" s="21">
        <f>SUM(F$3:F181)+I182</f>
        <v>-0.35847610341702851</v>
      </c>
      <c r="M182" s="21">
        <f>SUM(G$3:G181)+J182</f>
        <v>0</v>
      </c>
      <c r="N182" s="21"/>
      <c r="O182" s="21"/>
      <c r="P182" s="21"/>
      <c r="Q182" s="19">
        <f t="shared" si="13"/>
        <v>0.25336048928714933</v>
      </c>
      <c r="R182" s="19">
        <f t="shared" si="14"/>
        <v>0.12850511672105613</v>
      </c>
      <c r="S182" s="19">
        <f t="shared" si="15"/>
        <v>0</v>
      </c>
      <c r="T182" s="19">
        <f t="shared" si="16"/>
        <v>0.18043868556478959</v>
      </c>
      <c r="U182" s="19">
        <f t="shared" si="17"/>
        <v>0</v>
      </c>
      <c r="V182" s="19">
        <f t="shared" si="18"/>
        <v>0</v>
      </c>
    </row>
    <row r="183" spans="1:22" x14ac:dyDescent="0.25">
      <c r="A183" s="26">
        <f>Wellpath!E183</f>
        <v>0</v>
      </c>
      <c r="B183" s="22">
        <v>0</v>
      </c>
      <c r="C183" s="22">
        <v>0</v>
      </c>
      <c r="D183" s="22" t="str">
        <f>IF(ABS(Wellpath!$L183)&lt;VerticalInc,"SING",((TAN((PI()/ 2) - Wellpath!$L183)) - TAN(Dip) * COS(Wellpath!$O183)) / GField)</f>
        <v>SING</v>
      </c>
      <c r="E183" s="20">
        <f>IF(D183="SING",(Wellpath!K184-Wellpath!K182)/2*Model!$W$8*(-SIN(Wellpath!M183)) / GField,Model!$W$8*((drdp!B183+drdp!K183)*'ABXY-TI2S'!$B183+(drdp!E183+drdp!N183)*'ABXY-TI2S'!$C183+(drdp!H183+drdp!Q183)*'ABXY-TI2S'!$D183))</f>
        <v>0</v>
      </c>
      <c r="F183" s="20">
        <f>IF(D183="SING",(Wellpath!K184-Wellpath!K182)/2*Model!$W$8*(COS(Wellpath!$M183) / GField),Model!$W$8*((drdp!C183+drdp!L183)*'ABXY-TI2S'!$B183+(drdp!F183+drdp!O183)*'ABXY-TI2S'!$C183+(drdp!I183+drdp!R183)*'ABXY-TI2S'!$D183))</f>
        <v>0</v>
      </c>
      <c r="G183" s="20">
        <f>IF(D183="SING",0,Model!$W$8*((drdp!D183+drdp!M183)*'ABXY-TI2S'!$B183+(drdp!G183+drdp!P183)*'ABXY-TI2S'!$C183+(drdp!J183+drdp!S183)*'ABXY-TI2S'!$D183))</f>
        <v>0</v>
      </c>
      <c r="H183" s="18">
        <f>IF(D183="SING",(Wellpath!K183-Wellpath!K182)/2*Model!$W$8*(-SIN(Wellpath!$M183) / GField),Model!$W$8*((drdp!B183)*'ABXY-TI2S'!$B183+(drdp!E183)*'ABXY-TI2S'!$C183+(drdp!H183)*'ABXY-TI2S'!$D183))</f>
        <v>0</v>
      </c>
      <c r="I183" s="18">
        <f>IF(D183="SING",(Wellpath!K183-Wellpath!K182)/2*Model!$W$8*(COS(Wellpath!$M183) / GField),Model!$W$8*((drdp!C183)*'ABXY-TI2S'!$B183+(drdp!F183)*'ABXY-TI2S'!$C183+(drdp!I183)*'ABXY-TI2S'!$D183))</f>
        <v>0</v>
      </c>
      <c r="J183" s="18">
        <f>IF(D183="SING",0,Model!$W$8*((drdp!D183)*'ABXY-TI2S'!$B183+(drdp!G183)*'ABXY-TI2S'!$C183+(drdp!J183)*'ABXY-TI2S'!$D183))</f>
        <v>0</v>
      </c>
      <c r="K183" s="21">
        <f>SUM(E$3:E182)+H183</f>
        <v>-0.5033492716664536</v>
      </c>
      <c r="L183" s="21">
        <f>SUM(F$3:F182)+I183</f>
        <v>-0.35847610341702851</v>
      </c>
      <c r="M183" s="21">
        <f>SUM(G$3:G182)+J183</f>
        <v>0</v>
      </c>
      <c r="N183" s="21"/>
      <c r="O183" s="21"/>
      <c r="P183" s="21"/>
      <c r="Q183" s="19">
        <f t="shared" si="13"/>
        <v>0.25336048928714933</v>
      </c>
      <c r="R183" s="19">
        <f t="shared" si="14"/>
        <v>0.12850511672105613</v>
      </c>
      <c r="S183" s="19">
        <f t="shared" si="15"/>
        <v>0</v>
      </c>
      <c r="T183" s="19">
        <f t="shared" si="16"/>
        <v>0.18043868556478959</v>
      </c>
      <c r="U183" s="19">
        <f t="shared" si="17"/>
        <v>0</v>
      </c>
      <c r="V183" s="19">
        <f t="shared" si="18"/>
        <v>0</v>
      </c>
    </row>
    <row r="184" spans="1:22" x14ac:dyDescent="0.25">
      <c r="A184" s="26">
        <f>Wellpath!E184</f>
        <v>0</v>
      </c>
      <c r="B184" s="22">
        <v>0</v>
      </c>
      <c r="C184" s="22">
        <v>0</v>
      </c>
      <c r="D184" s="22" t="str">
        <f>IF(ABS(Wellpath!$L184)&lt;VerticalInc,"SING",((TAN((PI()/ 2) - Wellpath!$L184)) - TAN(Dip) * COS(Wellpath!$O184)) / GField)</f>
        <v>SING</v>
      </c>
      <c r="E184" s="20">
        <f>IF(D184="SING",(Wellpath!K185-Wellpath!K183)/2*Model!$W$8*(-SIN(Wellpath!M184)) / GField,Model!$W$8*((drdp!B184+drdp!K184)*'ABXY-TI2S'!$B184+(drdp!E184+drdp!N184)*'ABXY-TI2S'!$C184+(drdp!H184+drdp!Q184)*'ABXY-TI2S'!$D184))</f>
        <v>0</v>
      </c>
      <c r="F184" s="20">
        <f>IF(D184="SING",(Wellpath!K185-Wellpath!K183)/2*Model!$W$8*(COS(Wellpath!$M184) / GField),Model!$W$8*((drdp!C184+drdp!L184)*'ABXY-TI2S'!$B184+(drdp!F184+drdp!O184)*'ABXY-TI2S'!$C184+(drdp!I184+drdp!R184)*'ABXY-TI2S'!$D184))</f>
        <v>0</v>
      </c>
      <c r="G184" s="20">
        <f>IF(D184="SING",0,Model!$W$8*((drdp!D184+drdp!M184)*'ABXY-TI2S'!$B184+(drdp!G184+drdp!P184)*'ABXY-TI2S'!$C184+(drdp!J184+drdp!S184)*'ABXY-TI2S'!$D184))</f>
        <v>0</v>
      </c>
      <c r="H184" s="18">
        <f>IF(D184="SING",(Wellpath!K184-Wellpath!K183)/2*Model!$W$8*(-SIN(Wellpath!$M184) / GField),Model!$W$8*((drdp!B184)*'ABXY-TI2S'!$B184+(drdp!E184)*'ABXY-TI2S'!$C184+(drdp!H184)*'ABXY-TI2S'!$D184))</f>
        <v>0</v>
      </c>
      <c r="I184" s="18">
        <f>IF(D184="SING",(Wellpath!K184-Wellpath!K183)/2*Model!$W$8*(COS(Wellpath!$M184) / GField),Model!$W$8*((drdp!C184)*'ABXY-TI2S'!$B184+(drdp!F184)*'ABXY-TI2S'!$C184+(drdp!I184)*'ABXY-TI2S'!$D184))</f>
        <v>0</v>
      </c>
      <c r="J184" s="18">
        <f>IF(D184="SING",0,Model!$W$8*((drdp!D184)*'ABXY-TI2S'!$B184+(drdp!G184)*'ABXY-TI2S'!$C184+(drdp!J184)*'ABXY-TI2S'!$D184))</f>
        <v>0</v>
      </c>
      <c r="K184" s="21">
        <f>SUM(E$3:E183)+H184</f>
        <v>-0.5033492716664536</v>
      </c>
      <c r="L184" s="21">
        <f>SUM(F$3:F183)+I184</f>
        <v>-0.35847610341702851</v>
      </c>
      <c r="M184" s="21">
        <f>SUM(G$3:G183)+J184</f>
        <v>0</v>
      </c>
      <c r="N184" s="21"/>
      <c r="O184" s="21"/>
      <c r="P184" s="21"/>
      <c r="Q184" s="19">
        <f t="shared" si="13"/>
        <v>0.25336048928714933</v>
      </c>
      <c r="R184" s="19">
        <f t="shared" si="14"/>
        <v>0.12850511672105613</v>
      </c>
      <c r="S184" s="19">
        <f t="shared" si="15"/>
        <v>0</v>
      </c>
      <c r="T184" s="19">
        <f t="shared" si="16"/>
        <v>0.18043868556478959</v>
      </c>
      <c r="U184" s="19">
        <f t="shared" si="17"/>
        <v>0</v>
      </c>
      <c r="V184" s="19">
        <f t="shared" si="18"/>
        <v>0</v>
      </c>
    </row>
    <row r="185" spans="1:22" x14ac:dyDescent="0.25">
      <c r="A185" s="26">
        <f>Wellpath!E185</f>
        <v>0</v>
      </c>
      <c r="B185" s="22">
        <v>0</v>
      </c>
      <c r="C185" s="22">
        <v>0</v>
      </c>
      <c r="D185" s="22" t="str">
        <f>IF(ABS(Wellpath!$L185)&lt;VerticalInc,"SING",((TAN((PI()/ 2) - Wellpath!$L185)) - TAN(Dip) * COS(Wellpath!$O185)) / GField)</f>
        <v>SING</v>
      </c>
      <c r="E185" s="20">
        <f>IF(D185="SING",(Wellpath!K186-Wellpath!K184)/2*Model!$W$8*(-SIN(Wellpath!M185)) / GField,Model!$W$8*((drdp!B185+drdp!K185)*'ABXY-TI2S'!$B185+(drdp!E185+drdp!N185)*'ABXY-TI2S'!$C185+(drdp!H185+drdp!Q185)*'ABXY-TI2S'!$D185))</f>
        <v>0</v>
      </c>
      <c r="F185" s="20">
        <f>IF(D185="SING",(Wellpath!K186-Wellpath!K184)/2*Model!$W$8*(COS(Wellpath!$M185) / GField),Model!$W$8*((drdp!C185+drdp!L185)*'ABXY-TI2S'!$B185+(drdp!F185+drdp!O185)*'ABXY-TI2S'!$C185+(drdp!I185+drdp!R185)*'ABXY-TI2S'!$D185))</f>
        <v>0</v>
      </c>
      <c r="G185" s="20">
        <f>IF(D185="SING",0,Model!$W$8*((drdp!D185+drdp!M185)*'ABXY-TI2S'!$B185+(drdp!G185+drdp!P185)*'ABXY-TI2S'!$C185+(drdp!J185+drdp!S185)*'ABXY-TI2S'!$D185))</f>
        <v>0</v>
      </c>
      <c r="H185" s="18">
        <f>IF(D185="SING",(Wellpath!K185-Wellpath!K184)/2*Model!$W$8*(-SIN(Wellpath!$M185) / GField),Model!$W$8*((drdp!B185)*'ABXY-TI2S'!$B185+(drdp!E185)*'ABXY-TI2S'!$C185+(drdp!H185)*'ABXY-TI2S'!$D185))</f>
        <v>0</v>
      </c>
      <c r="I185" s="18">
        <f>IF(D185="SING",(Wellpath!K185-Wellpath!K184)/2*Model!$W$8*(COS(Wellpath!$M185) / GField),Model!$W$8*((drdp!C185)*'ABXY-TI2S'!$B185+(drdp!F185)*'ABXY-TI2S'!$C185+(drdp!I185)*'ABXY-TI2S'!$D185))</f>
        <v>0</v>
      </c>
      <c r="J185" s="18">
        <f>IF(D185="SING",0,Model!$W$8*((drdp!D185)*'ABXY-TI2S'!$B185+(drdp!G185)*'ABXY-TI2S'!$C185+(drdp!J185)*'ABXY-TI2S'!$D185))</f>
        <v>0</v>
      </c>
      <c r="K185" s="21">
        <f>SUM(E$3:E184)+H185</f>
        <v>-0.5033492716664536</v>
      </c>
      <c r="L185" s="21">
        <f>SUM(F$3:F184)+I185</f>
        <v>-0.35847610341702851</v>
      </c>
      <c r="M185" s="21">
        <f>SUM(G$3:G184)+J185</f>
        <v>0</v>
      </c>
      <c r="N185" s="21"/>
      <c r="O185" s="21"/>
      <c r="P185" s="21"/>
      <c r="Q185" s="19">
        <f t="shared" si="13"/>
        <v>0.25336048928714933</v>
      </c>
      <c r="R185" s="19">
        <f t="shared" si="14"/>
        <v>0.12850511672105613</v>
      </c>
      <c r="S185" s="19">
        <f t="shared" si="15"/>
        <v>0</v>
      </c>
      <c r="T185" s="19">
        <f t="shared" si="16"/>
        <v>0.18043868556478959</v>
      </c>
      <c r="U185" s="19">
        <f t="shared" si="17"/>
        <v>0</v>
      </c>
      <c r="V185" s="19">
        <f t="shared" si="18"/>
        <v>0</v>
      </c>
    </row>
    <row r="186" spans="1:22" x14ac:dyDescent="0.25">
      <c r="A186" s="26">
        <f>Wellpath!E186</f>
        <v>0</v>
      </c>
      <c r="B186" s="22">
        <v>0</v>
      </c>
      <c r="C186" s="22">
        <v>0</v>
      </c>
      <c r="D186" s="22" t="str">
        <f>IF(ABS(Wellpath!$L186)&lt;VerticalInc,"SING",((TAN((PI()/ 2) - Wellpath!$L186)) - TAN(Dip) * COS(Wellpath!$O186)) / GField)</f>
        <v>SING</v>
      </c>
      <c r="E186" s="20">
        <f>IF(D186="SING",(Wellpath!K187-Wellpath!K185)/2*Model!$W$8*(-SIN(Wellpath!M186)) / GField,Model!$W$8*((drdp!B186+drdp!K186)*'ABXY-TI2S'!$B186+(drdp!E186+drdp!N186)*'ABXY-TI2S'!$C186+(drdp!H186+drdp!Q186)*'ABXY-TI2S'!$D186))</f>
        <v>0</v>
      </c>
      <c r="F186" s="20">
        <f>IF(D186="SING",(Wellpath!K187-Wellpath!K185)/2*Model!$W$8*(COS(Wellpath!$M186) / GField),Model!$W$8*((drdp!C186+drdp!L186)*'ABXY-TI2S'!$B186+(drdp!F186+drdp!O186)*'ABXY-TI2S'!$C186+(drdp!I186+drdp!R186)*'ABXY-TI2S'!$D186))</f>
        <v>0</v>
      </c>
      <c r="G186" s="20">
        <f>IF(D186="SING",0,Model!$W$8*((drdp!D186+drdp!M186)*'ABXY-TI2S'!$B186+(drdp!G186+drdp!P186)*'ABXY-TI2S'!$C186+(drdp!J186+drdp!S186)*'ABXY-TI2S'!$D186))</f>
        <v>0</v>
      </c>
      <c r="H186" s="18">
        <f>IF(D186="SING",(Wellpath!K186-Wellpath!K185)/2*Model!$W$8*(-SIN(Wellpath!$M186) / GField),Model!$W$8*((drdp!B186)*'ABXY-TI2S'!$B186+(drdp!E186)*'ABXY-TI2S'!$C186+(drdp!H186)*'ABXY-TI2S'!$D186))</f>
        <v>0</v>
      </c>
      <c r="I186" s="18">
        <f>IF(D186="SING",(Wellpath!K186-Wellpath!K185)/2*Model!$W$8*(COS(Wellpath!$M186) / GField),Model!$W$8*((drdp!C186)*'ABXY-TI2S'!$B186+(drdp!F186)*'ABXY-TI2S'!$C186+(drdp!I186)*'ABXY-TI2S'!$D186))</f>
        <v>0</v>
      </c>
      <c r="J186" s="18">
        <f>IF(D186="SING",0,Model!$W$8*((drdp!D186)*'ABXY-TI2S'!$B186+(drdp!G186)*'ABXY-TI2S'!$C186+(drdp!J186)*'ABXY-TI2S'!$D186))</f>
        <v>0</v>
      </c>
      <c r="K186" s="21">
        <f>SUM(E$3:E185)+H186</f>
        <v>-0.5033492716664536</v>
      </c>
      <c r="L186" s="21">
        <f>SUM(F$3:F185)+I186</f>
        <v>-0.35847610341702851</v>
      </c>
      <c r="M186" s="21">
        <f>SUM(G$3:G185)+J186</f>
        <v>0</v>
      </c>
      <c r="N186" s="21"/>
      <c r="O186" s="21"/>
      <c r="P186" s="21"/>
      <c r="Q186" s="19">
        <f t="shared" si="13"/>
        <v>0.25336048928714933</v>
      </c>
      <c r="R186" s="19">
        <f t="shared" si="14"/>
        <v>0.12850511672105613</v>
      </c>
      <c r="S186" s="19">
        <f t="shared" si="15"/>
        <v>0</v>
      </c>
      <c r="T186" s="19">
        <f t="shared" si="16"/>
        <v>0.18043868556478959</v>
      </c>
      <c r="U186" s="19">
        <f t="shared" si="17"/>
        <v>0</v>
      </c>
      <c r="V186" s="19">
        <f t="shared" si="18"/>
        <v>0</v>
      </c>
    </row>
    <row r="187" spans="1:22" x14ac:dyDescent="0.25">
      <c r="A187" s="26">
        <f>Wellpath!E187</f>
        <v>0</v>
      </c>
      <c r="B187" s="22">
        <v>0</v>
      </c>
      <c r="C187" s="22">
        <v>0</v>
      </c>
      <c r="D187" s="22" t="str">
        <f>IF(ABS(Wellpath!$L187)&lt;VerticalInc,"SING",((TAN((PI()/ 2) - Wellpath!$L187)) - TAN(Dip) * COS(Wellpath!$O187)) / GField)</f>
        <v>SING</v>
      </c>
      <c r="E187" s="20">
        <f>IF(D187="SING",(Wellpath!K188-Wellpath!K186)/2*Model!$W$8*(-SIN(Wellpath!M187)) / GField,Model!$W$8*((drdp!B187+drdp!K187)*'ABXY-TI2S'!$B187+(drdp!E187+drdp!N187)*'ABXY-TI2S'!$C187+(drdp!H187+drdp!Q187)*'ABXY-TI2S'!$D187))</f>
        <v>0</v>
      </c>
      <c r="F187" s="20">
        <f>IF(D187="SING",(Wellpath!K188-Wellpath!K186)/2*Model!$W$8*(COS(Wellpath!$M187) / GField),Model!$W$8*((drdp!C187+drdp!L187)*'ABXY-TI2S'!$B187+(drdp!F187+drdp!O187)*'ABXY-TI2S'!$C187+(drdp!I187+drdp!R187)*'ABXY-TI2S'!$D187))</f>
        <v>0</v>
      </c>
      <c r="G187" s="20">
        <f>IF(D187="SING",0,Model!$W$8*((drdp!D187+drdp!M187)*'ABXY-TI2S'!$B187+(drdp!G187+drdp!P187)*'ABXY-TI2S'!$C187+(drdp!J187+drdp!S187)*'ABXY-TI2S'!$D187))</f>
        <v>0</v>
      </c>
      <c r="H187" s="18">
        <f>IF(D187="SING",(Wellpath!K187-Wellpath!K186)/2*Model!$W$8*(-SIN(Wellpath!$M187) / GField),Model!$W$8*((drdp!B187)*'ABXY-TI2S'!$B187+(drdp!E187)*'ABXY-TI2S'!$C187+(drdp!H187)*'ABXY-TI2S'!$D187))</f>
        <v>0</v>
      </c>
      <c r="I187" s="18">
        <f>IF(D187="SING",(Wellpath!K187-Wellpath!K186)/2*Model!$W$8*(COS(Wellpath!$M187) / GField),Model!$W$8*((drdp!C187)*'ABXY-TI2S'!$B187+(drdp!F187)*'ABXY-TI2S'!$C187+(drdp!I187)*'ABXY-TI2S'!$D187))</f>
        <v>0</v>
      </c>
      <c r="J187" s="18">
        <f>IF(D187="SING",0,Model!$W$8*((drdp!D187)*'ABXY-TI2S'!$B187+(drdp!G187)*'ABXY-TI2S'!$C187+(drdp!J187)*'ABXY-TI2S'!$D187))</f>
        <v>0</v>
      </c>
      <c r="K187" s="21">
        <f>SUM(E$3:E186)+H187</f>
        <v>-0.5033492716664536</v>
      </c>
      <c r="L187" s="21">
        <f>SUM(F$3:F186)+I187</f>
        <v>-0.35847610341702851</v>
      </c>
      <c r="M187" s="21">
        <f>SUM(G$3:G186)+J187</f>
        <v>0</v>
      </c>
      <c r="N187" s="21"/>
      <c r="O187" s="21"/>
      <c r="P187" s="21"/>
      <c r="Q187" s="19">
        <f t="shared" si="13"/>
        <v>0.25336048928714933</v>
      </c>
      <c r="R187" s="19">
        <f t="shared" si="14"/>
        <v>0.12850511672105613</v>
      </c>
      <c r="S187" s="19">
        <f t="shared" si="15"/>
        <v>0</v>
      </c>
      <c r="T187" s="19">
        <f t="shared" si="16"/>
        <v>0.18043868556478959</v>
      </c>
      <c r="U187" s="19">
        <f t="shared" si="17"/>
        <v>0</v>
      </c>
      <c r="V187" s="19">
        <f t="shared" si="18"/>
        <v>0</v>
      </c>
    </row>
    <row r="188" spans="1:22" x14ac:dyDescent="0.25">
      <c r="A188" s="26">
        <f>Wellpath!E188</f>
        <v>0</v>
      </c>
      <c r="B188" s="22">
        <v>0</v>
      </c>
      <c r="C188" s="22">
        <v>0</v>
      </c>
      <c r="D188" s="22" t="str">
        <f>IF(ABS(Wellpath!$L188)&lt;VerticalInc,"SING",((TAN((PI()/ 2) - Wellpath!$L188)) - TAN(Dip) * COS(Wellpath!$O188)) / GField)</f>
        <v>SING</v>
      </c>
      <c r="E188" s="20">
        <f>IF(D188="SING",(Wellpath!K189-Wellpath!K187)/2*Model!$W$8*(-SIN(Wellpath!M188)) / GField,Model!$W$8*((drdp!B188+drdp!K188)*'ABXY-TI2S'!$B188+(drdp!E188+drdp!N188)*'ABXY-TI2S'!$C188+(drdp!H188+drdp!Q188)*'ABXY-TI2S'!$D188))</f>
        <v>0</v>
      </c>
      <c r="F188" s="20">
        <f>IF(D188="SING",(Wellpath!K189-Wellpath!K187)/2*Model!$W$8*(COS(Wellpath!$M188) / GField),Model!$W$8*((drdp!C188+drdp!L188)*'ABXY-TI2S'!$B188+(drdp!F188+drdp!O188)*'ABXY-TI2S'!$C188+(drdp!I188+drdp!R188)*'ABXY-TI2S'!$D188))</f>
        <v>0</v>
      </c>
      <c r="G188" s="20">
        <f>IF(D188="SING",0,Model!$W$8*((drdp!D188+drdp!M188)*'ABXY-TI2S'!$B188+(drdp!G188+drdp!P188)*'ABXY-TI2S'!$C188+(drdp!J188+drdp!S188)*'ABXY-TI2S'!$D188))</f>
        <v>0</v>
      </c>
      <c r="H188" s="18">
        <f>IF(D188="SING",(Wellpath!K188-Wellpath!K187)/2*Model!$W$8*(-SIN(Wellpath!$M188) / GField),Model!$W$8*((drdp!B188)*'ABXY-TI2S'!$B188+(drdp!E188)*'ABXY-TI2S'!$C188+(drdp!H188)*'ABXY-TI2S'!$D188))</f>
        <v>0</v>
      </c>
      <c r="I188" s="18">
        <f>IF(D188="SING",(Wellpath!K188-Wellpath!K187)/2*Model!$W$8*(COS(Wellpath!$M188) / GField),Model!$W$8*((drdp!C188)*'ABXY-TI2S'!$B188+(drdp!F188)*'ABXY-TI2S'!$C188+(drdp!I188)*'ABXY-TI2S'!$D188))</f>
        <v>0</v>
      </c>
      <c r="J188" s="18">
        <f>IF(D188="SING",0,Model!$W$8*((drdp!D188)*'ABXY-TI2S'!$B188+(drdp!G188)*'ABXY-TI2S'!$C188+(drdp!J188)*'ABXY-TI2S'!$D188))</f>
        <v>0</v>
      </c>
      <c r="K188" s="21">
        <f>SUM(E$3:E187)+H188</f>
        <v>-0.5033492716664536</v>
      </c>
      <c r="L188" s="21">
        <f>SUM(F$3:F187)+I188</f>
        <v>-0.35847610341702851</v>
      </c>
      <c r="M188" s="21">
        <f>SUM(G$3:G187)+J188</f>
        <v>0</v>
      </c>
      <c r="N188" s="21"/>
      <c r="O188" s="21"/>
      <c r="P188" s="21"/>
      <c r="Q188" s="19">
        <f t="shared" si="13"/>
        <v>0.25336048928714933</v>
      </c>
      <c r="R188" s="19">
        <f t="shared" si="14"/>
        <v>0.12850511672105613</v>
      </c>
      <c r="S188" s="19">
        <f t="shared" si="15"/>
        <v>0</v>
      </c>
      <c r="T188" s="19">
        <f t="shared" si="16"/>
        <v>0.18043868556478959</v>
      </c>
      <c r="U188" s="19">
        <f t="shared" si="17"/>
        <v>0</v>
      </c>
      <c r="V188" s="19">
        <f t="shared" si="18"/>
        <v>0</v>
      </c>
    </row>
    <row r="189" spans="1:22" x14ac:dyDescent="0.25">
      <c r="A189" s="26">
        <f>Wellpath!E189</f>
        <v>0</v>
      </c>
      <c r="B189" s="22">
        <v>0</v>
      </c>
      <c r="C189" s="22">
        <v>0</v>
      </c>
      <c r="D189" s="22" t="str">
        <f>IF(ABS(Wellpath!$L189)&lt;VerticalInc,"SING",((TAN((PI()/ 2) - Wellpath!$L189)) - TAN(Dip) * COS(Wellpath!$O189)) / GField)</f>
        <v>SING</v>
      </c>
      <c r="E189" s="20">
        <f>IF(D189="SING",(Wellpath!K190-Wellpath!K188)/2*Model!$W$8*(-SIN(Wellpath!M189)) / GField,Model!$W$8*((drdp!B189+drdp!K189)*'ABXY-TI2S'!$B189+(drdp!E189+drdp!N189)*'ABXY-TI2S'!$C189+(drdp!H189+drdp!Q189)*'ABXY-TI2S'!$D189))</f>
        <v>0</v>
      </c>
      <c r="F189" s="20">
        <f>IF(D189="SING",(Wellpath!K190-Wellpath!K188)/2*Model!$W$8*(COS(Wellpath!$M189) / GField),Model!$W$8*((drdp!C189+drdp!L189)*'ABXY-TI2S'!$B189+(drdp!F189+drdp!O189)*'ABXY-TI2S'!$C189+(drdp!I189+drdp!R189)*'ABXY-TI2S'!$D189))</f>
        <v>0</v>
      </c>
      <c r="G189" s="20">
        <f>IF(D189="SING",0,Model!$W$8*((drdp!D189+drdp!M189)*'ABXY-TI2S'!$B189+(drdp!G189+drdp!P189)*'ABXY-TI2S'!$C189+(drdp!J189+drdp!S189)*'ABXY-TI2S'!$D189))</f>
        <v>0</v>
      </c>
      <c r="H189" s="18">
        <f>IF(D189="SING",(Wellpath!K189-Wellpath!K188)/2*Model!$W$8*(-SIN(Wellpath!$M189) / GField),Model!$W$8*((drdp!B189)*'ABXY-TI2S'!$B189+(drdp!E189)*'ABXY-TI2S'!$C189+(drdp!H189)*'ABXY-TI2S'!$D189))</f>
        <v>0</v>
      </c>
      <c r="I189" s="18">
        <f>IF(D189="SING",(Wellpath!K189-Wellpath!K188)/2*Model!$W$8*(COS(Wellpath!$M189) / GField),Model!$W$8*((drdp!C189)*'ABXY-TI2S'!$B189+(drdp!F189)*'ABXY-TI2S'!$C189+(drdp!I189)*'ABXY-TI2S'!$D189))</f>
        <v>0</v>
      </c>
      <c r="J189" s="18">
        <f>IF(D189="SING",0,Model!$W$8*((drdp!D189)*'ABXY-TI2S'!$B189+(drdp!G189)*'ABXY-TI2S'!$C189+(drdp!J189)*'ABXY-TI2S'!$D189))</f>
        <v>0</v>
      </c>
      <c r="K189" s="21">
        <f>SUM(E$3:E188)+H189</f>
        <v>-0.5033492716664536</v>
      </c>
      <c r="L189" s="21">
        <f>SUM(F$3:F188)+I189</f>
        <v>-0.35847610341702851</v>
      </c>
      <c r="M189" s="21">
        <f>SUM(G$3:G188)+J189</f>
        <v>0</v>
      </c>
      <c r="N189" s="21"/>
      <c r="O189" s="21"/>
      <c r="P189" s="21"/>
      <c r="Q189" s="19">
        <f t="shared" si="13"/>
        <v>0.25336048928714933</v>
      </c>
      <c r="R189" s="19">
        <f t="shared" si="14"/>
        <v>0.12850511672105613</v>
      </c>
      <c r="S189" s="19">
        <f t="shared" si="15"/>
        <v>0</v>
      </c>
      <c r="T189" s="19">
        <f t="shared" si="16"/>
        <v>0.18043868556478959</v>
      </c>
      <c r="U189" s="19">
        <f t="shared" si="17"/>
        <v>0</v>
      </c>
      <c r="V189" s="19">
        <f t="shared" si="18"/>
        <v>0</v>
      </c>
    </row>
    <row r="190" spans="1:22" x14ac:dyDescent="0.25">
      <c r="A190" s="26">
        <f>Wellpath!E190</f>
        <v>0</v>
      </c>
      <c r="B190" s="22">
        <v>0</v>
      </c>
      <c r="C190" s="22">
        <v>0</v>
      </c>
      <c r="D190" s="22" t="str">
        <f>IF(ABS(Wellpath!$L190)&lt;VerticalInc,"SING",((TAN((PI()/ 2) - Wellpath!$L190)) - TAN(Dip) * COS(Wellpath!$O190)) / GField)</f>
        <v>SING</v>
      </c>
      <c r="E190" s="20">
        <f>IF(D190="SING",(Wellpath!K191-Wellpath!K189)/2*Model!$W$8*(-SIN(Wellpath!M190)) / GField,Model!$W$8*((drdp!B190+drdp!K190)*'ABXY-TI2S'!$B190+(drdp!E190+drdp!N190)*'ABXY-TI2S'!$C190+(drdp!H190+drdp!Q190)*'ABXY-TI2S'!$D190))</f>
        <v>0</v>
      </c>
      <c r="F190" s="20">
        <f>IF(D190="SING",(Wellpath!K191-Wellpath!K189)/2*Model!$W$8*(COS(Wellpath!$M190) / GField),Model!$W$8*((drdp!C190+drdp!L190)*'ABXY-TI2S'!$B190+(drdp!F190+drdp!O190)*'ABXY-TI2S'!$C190+(drdp!I190+drdp!R190)*'ABXY-TI2S'!$D190))</f>
        <v>0</v>
      </c>
      <c r="G190" s="20">
        <f>IF(D190="SING",0,Model!$W$8*((drdp!D190+drdp!M190)*'ABXY-TI2S'!$B190+(drdp!G190+drdp!P190)*'ABXY-TI2S'!$C190+(drdp!J190+drdp!S190)*'ABXY-TI2S'!$D190))</f>
        <v>0</v>
      </c>
      <c r="H190" s="18">
        <f>IF(D190="SING",(Wellpath!K190-Wellpath!K189)/2*Model!$W$8*(-SIN(Wellpath!$M190) / GField),Model!$W$8*((drdp!B190)*'ABXY-TI2S'!$B190+(drdp!E190)*'ABXY-TI2S'!$C190+(drdp!H190)*'ABXY-TI2S'!$D190))</f>
        <v>0</v>
      </c>
      <c r="I190" s="18">
        <f>IF(D190="SING",(Wellpath!K190-Wellpath!K189)/2*Model!$W$8*(COS(Wellpath!$M190) / GField),Model!$W$8*((drdp!C190)*'ABXY-TI2S'!$B190+(drdp!F190)*'ABXY-TI2S'!$C190+(drdp!I190)*'ABXY-TI2S'!$D190))</f>
        <v>0</v>
      </c>
      <c r="J190" s="18">
        <f>IF(D190="SING",0,Model!$W$8*((drdp!D190)*'ABXY-TI2S'!$B190+(drdp!G190)*'ABXY-TI2S'!$C190+(drdp!J190)*'ABXY-TI2S'!$D190))</f>
        <v>0</v>
      </c>
      <c r="K190" s="21">
        <f>SUM(E$3:E189)+H190</f>
        <v>-0.5033492716664536</v>
      </c>
      <c r="L190" s="21">
        <f>SUM(F$3:F189)+I190</f>
        <v>-0.35847610341702851</v>
      </c>
      <c r="M190" s="21">
        <f>SUM(G$3:G189)+J190</f>
        <v>0</v>
      </c>
      <c r="N190" s="21"/>
      <c r="O190" s="21"/>
      <c r="P190" s="21"/>
      <c r="Q190" s="19">
        <f t="shared" si="13"/>
        <v>0.25336048928714933</v>
      </c>
      <c r="R190" s="19">
        <f t="shared" si="14"/>
        <v>0.12850511672105613</v>
      </c>
      <c r="S190" s="19">
        <f t="shared" si="15"/>
        <v>0</v>
      </c>
      <c r="T190" s="19">
        <f t="shared" si="16"/>
        <v>0.18043868556478959</v>
      </c>
      <c r="U190" s="19">
        <f t="shared" si="17"/>
        <v>0</v>
      </c>
      <c r="V190" s="19">
        <f t="shared" si="18"/>
        <v>0</v>
      </c>
    </row>
    <row r="191" spans="1:22" x14ac:dyDescent="0.25">
      <c r="A191" s="26">
        <f>Wellpath!E191</f>
        <v>0</v>
      </c>
      <c r="B191" s="22">
        <v>0</v>
      </c>
      <c r="C191" s="22">
        <v>0</v>
      </c>
      <c r="D191" s="22" t="str">
        <f>IF(ABS(Wellpath!$L191)&lt;VerticalInc,"SING",((TAN((PI()/ 2) - Wellpath!$L191)) - TAN(Dip) * COS(Wellpath!$O191)) / GField)</f>
        <v>SING</v>
      </c>
      <c r="E191" s="20">
        <f>IF(D191="SING",(Wellpath!K192-Wellpath!K190)/2*Model!$W$8*(-SIN(Wellpath!M191)) / GField,Model!$W$8*((drdp!B191+drdp!K191)*'ABXY-TI2S'!$B191+(drdp!E191+drdp!N191)*'ABXY-TI2S'!$C191+(drdp!H191+drdp!Q191)*'ABXY-TI2S'!$D191))</f>
        <v>0</v>
      </c>
      <c r="F191" s="20">
        <f>IF(D191="SING",(Wellpath!K192-Wellpath!K190)/2*Model!$W$8*(COS(Wellpath!$M191) / GField),Model!$W$8*((drdp!C191+drdp!L191)*'ABXY-TI2S'!$B191+(drdp!F191+drdp!O191)*'ABXY-TI2S'!$C191+(drdp!I191+drdp!R191)*'ABXY-TI2S'!$D191))</f>
        <v>0</v>
      </c>
      <c r="G191" s="20">
        <f>IF(D191="SING",0,Model!$W$8*((drdp!D191+drdp!M191)*'ABXY-TI2S'!$B191+(drdp!G191+drdp!P191)*'ABXY-TI2S'!$C191+(drdp!J191+drdp!S191)*'ABXY-TI2S'!$D191))</f>
        <v>0</v>
      </c>
      <c r="H191" s="18">
        <f>IF(D191="SING",(Wellpath!K191-Wellpath!K190)/2*Model!$W$8*(-SIN(Wellpath!$M191) / GField),Model!$W$8*((drdp!B191)*'ABXY-TI2S'!$B191+(drdp!E191)*'ABXY-TI2S'!$C191+(drdp!H191)*'ABXY-TI2S'!$D191))</f>
        <v>0</v>
      </c>
      <c r="I191" s="18">
        <f>IF(D191="SING",(Wellpath!K191-Wellpath!K190)/2*Model!$W$8*(COS(Wellpath!$M191) / GField),Model!$W$8*((drdp!C191)*'ABXY-TI2S'!$B191+(drdp!F191)*'ABXY-TI2S'!$C191+(drdp!I191)*'ABXY-TI2S'!$D191))</f>
        <v>0</v>
      </c>
      <c r="J191" s="18">
        <f>IF(D191="SING",0,Model!$W$8*((drdp!D191)*'ABXY-TI2S'!$B191+(drdp!G191)*'ABXY-TI2S'!$C191+(drdp!J191)*'ABXY-TI2S'!$D191))</f>
        <v>0</v>
      </c>
      <c r="K191" s="21">
        <f>SUM(E$3:E190)+H191</f>
        <v>-0.5033492716664536</v>
      </c>
      <c r="L191" s="21">
        <f>SUM(F$3:F190)+I191</f>
        <v>-0.35847610341702851</v>
      </c>
      <c r="M191" s="21">
        <f>SUM(G$3:G190)+J191</f>
        <v>0</v>
      </c>
      <c r="N191" s="21"/>
      <c r="O191" s="21"/>
      <c r="P191" s="21"/>
      <c r="Q191" s="19">
        <f t="shared" si="13"/>
        <v>0.25336048928714933</v>
      </c>
      <c r="R191" s="19">
        <f t="shared" si="14"/>
        <v>0.12850511672105613</v>
      </c>
      <c r="S191" s="19">
        <f t="shared" si="15"/>
        <v>0</v>
      </c>
      <c r="T191" s="19">
        <f t="shared" si="16"/>
        <v>0.18043868556478959</v>
      </c>
      <c r="U191" s="19">
        <f t="shared" si="17"/>
        <v>0</v>
      </c>
      <c r="V191" s="19">
        <f t="shared" si="18"/>
        <v>0</v>
      </c>
    </row>
    <row r="192" spans="1:22" x14ac:dyDescent="0.25">
      <c r="A192" s="26">
        <f>Wellpath!E192</f>
        <v>0</v>
      </c>
      <c r="B192" s="22">
        <v>0</v>
      </c>
      <c r="C192" s="22">
        <v>0</v>
      </c>
      <c r="D192" s="22" t="str">
        <f>IF(ABS(Wellpath!$L192)&lt;VerticalInc,"SING",((TAN((PI()/ 2) - Wellpath!$L192)) - TAN(Dip) * COS(Wellpath!$O192)) / GField)</f>
        <v>SING</v>
      </c>
      <c r="E192" s="20">
        <f>IF(D192="SING",(Wellpath!K193-Wellpath!K191)/2*Model!$W$8*(-SIN(Wellpath!M192)) / GField,Model!$W$8*((drdp!B192+drdp!K192)*'ABXY-TI2S'!$B192+(drdp!E192+drdp!N192)*'ABXY-TI2S'!$C192+(drdp!H192+drdp!Q192)*'ABXY-TI2S'!$D192))</f>
        <v>0</v>
      </c>
      <c r="F192" s="20">
        <f>IF(D192="SING",(Wellpath!K193-Wellpath!K191)/2*Model!$W$8*(COS(Wellpath!$M192) / GField),Model!$W$8*((drdp!C192+drdp!L192)*'ABXY-TI2S'!$B192+(drdp!F192+drdp!O192)*'ABXY-TI2S'!$C192+(drdp!I192+drdp!R192)*'ABXY-TI2S'!$D192))</f>
        <v>0</v>
      </c>
      <c r="G192" s="20">
        <f>IF(D192="SING",0,Model!$W$8*((drdp!D192+drdp!M192)*'ABXY-TI2S'!$B192+(drdp!G192+drdp!P192)*'ABXY-TI2S'!$C192+(drdp!J192+drdp!S192)*'ABXY-TI2S'!$D192))</f>
        <v>0</v>
      </c>
      <c r="H192" s="18">
        <f>IF(D192="SING",(Wellpath!K192-Wellpath!K191)/2*Model!$W$8*(-SIN(Wellpath!$M192) / GField),Model!$W$8*((drdp!B192)*'ABXY-TI2S'!$B192+(drdp!E192)*'ABXY-TI2S'!$C192+(drdp!H192)*'ABXY-TI2S'!$D192))</f>
        <v>0</v>
      </c>
      <c r="I192" s="18">
        <f>IF(D192="SING",(Wellpath!K192-Wellpath!K191)/2*Model!$W$8*(COS(Wellpath!$M192) / GField),Model!$W$8*((drdp!C192)*'ABXY-TI2S'!$B192+(drdp!F192)*'ABXY-TI2S'!$C192+(drdp!I192)*'ABXY-TI2S'!$D192))</f>
        <v>0</v>
      </c>
      <c r="J192" s="18">
        <f>IF(D192="SING",0,Model!$W$8*((drdp!D192)*'ABXY-TI2S'!$B192+(drdp!G192)*'ABXY-TI2S'!$C192+(drdp!J192)*'ABXY-TI2S'!$D192))</f>
        <v>0</v>
      </c>
      <c r="K192" s="21">
        <f>SUM(E$3:E191)+H192</f>
        <v>-0.5033492716664536</v>
      </c>
      <c r="L192" s="21">
        <f>SUM(F$3:F191)+I192</f>
        <v>-0.35847610341702851</v>
      </c>
      <c r="M192" s="21">
        <f>SUM(G$3:G191)+J192</f>
        <v>0</v>
      </c>
      <c r="N192" s="21"/>
      <c r="O192" s="21"/>
      <c r="P192" s="21"/>
      <c r="Q192" s="19">
        <f t="shared" si="13"/>
        <v>0.25336048928714933</v>
      </c>
      <c r="R192" s="19">
        <f t="shared" si="14"/>
        <v>0.12850511672105613</v>
      </c>
      <c r="S192" s="19">
        <f t="shared" si="15"/>
        <v>0</v>
      </c>
      <c r="T192" s="19">
        <f t="shared" si="16"/>
        <v>0.18043868556478959</v>
      </c>
      <c r="U192" s="19">
        <f t="shared" si="17"/>
        <v>0</v>
      </c>
      <c r="V192" s="19">
        <f t="shared" si="18"/>
        <v>0</v>
      </c>
    </row>
    <row r="193" spans="1:22" x14ac:dyDescent="0.25">
      <c r="A193" s="26">
        <f>Wellpath!E193</f>
        <v>0</v>
      </c>
      <c r="B193" s="22">
        <v>0</v>
      </c>
      <c r="C193" s="22">
        <v>0</v>
      </c>
      <c r="D193" s="22" t="str">
        <f>IF(ABS(Wellpath!$L193)&lt;VerticalInc,"SING",((TAN((PI()/ 2) - Wellpath!$L193)) - TAN(Dip) * COS(Wellpath!$O193)) / GField)</f>
        <v>SING</v>
      </c>
      <c r="E193" s="20">
        <f>IF(D193="SING",(Wellpath!K194-Wellpath!K192)/2*Model!$W$8*(-SIN(Wellpath!M193)) / GField,Model!$W$8*((drdp!B193+drdp!K193)*'ABXY-TI2S'!$B193+(drdp!E193+drdp!N193)*'ABXY-TI2S'!$C193+(drdp!H193+drdp!Q193)*'ABXY-TI2S'!$D193))</f>
        <v>0</v>
      </c>
      <c r="F193" s="20">
        <f>IF(D193="SING",(Wellpath!K194-Wellpath!K192)/2*Model!$W$8*(COS(Wellpath!$M193) / GField),Model!$W$8*((drdp!C193+drdp!L193)*'ABXY-TI2S'!$B193+(drdp!F193+drdp!O193)*'ABXY-TI2S'!$C193+(drdp!I193+drdp!R193)*'ABXY-TI2S'!$D193))</f>
        <v>0</v>
      </c>
      <c r="G193" s="20">
        <f>IF(D193="SING",0,Model!$W$8*((drdp!D193+drdp!M193)*'ABXY-TI2S'!$B193+(drdp!G193+drdp!P193)*'ABXY-TI2S'!$C193+(drdp!J193+drdp!S193)*'ABXY-TI2S'!$D193))</f>
        <v>0</v>
      </c>
      <c r="H193" s="18">
        <f>IF(D193="SING",(Wellpath!K193-Wellpath!K192)/2*Model!$W$8*(-SIN(Wellpath!$M193) / GField),Model!$W$8*((drdp!B193)*'ABXY-TI2S'!$B193+(drdp!E193)*'ABXY-TI2S'!$C193+(drdp!H193)*'ABXY-TI2S'!$D193))</f>
        <v>0</v>
      </c>
      <c r="I193" s="18">
        <f>IF(D193="SING",(Wellpath!K193-Wellpath!K192)/2*Model!$W$8*(COS(Wellpath!$M193) / GField),Model!$W$8*((drdp!C193)*'ABXY-TI2S'!$B193+(drdp!F193)*'ABXY-TI2S'!$C193+(drdp!I193)*'ABXY-TI2S'!$D193))</f>
        <v>0</v>
      </c>
      <c r="J193" s="18">
        <f>IF(D193="SING",0,Model!$W$8*((drdp!D193)*'ABXY-TI2S'!$B193+(drdp!G193)*'ABXY-TI2S'!$C193+(drdp!J193)*'ABXY-TI2S'!$D193))</f>
        <v>0</v>
      </c>
      <c r="K193" s="21">
        <f>SUM(E$3:E192)+H193</f>
        <v>-0.5033492716664536</v>
      </c>
      <c r="L193" s="21">
        <f>SUM(F$3:F192)+I193</f>
        <v>-0.35847610341702851</v>
      </c>
      <c r="M193" s="21">
        <f>SUM(G$3:G192)+J193</f>
        <v>0</v>
      </c>
      <c r="N193" s="21"/>
      <c r="O193" s="21"/>
      <c r="P193" s="21"/>
      <c r="Q193" s="19">
        <f t="shared" si="13"/>
        <v>0.25336048928714933</v>
      </c>
      <c r="R193" s="19">
        <f t="shared" si="14"/>
        <v>0.12850511672105613</v>
      </c>
      <c r="S193" s="19">
        <f t="shared" si="15"/>
        <v>0</v>
      </c>
      <c r="T193" s="19">
        <f t="shared" si="16"/>
        <v>0.18043868556478959</v>
      </c>
      <c r="U193" s="19">
        <f t="shared" si="17"/>
        <v>0</v>
      </c>
      <c r="V193" s="19">
        <f t="shared" si="18"/>
        <v>0</v>
      </c>
    </row>
    <row r="194" spans="1:22" x14ac:dyDescent="0.25">
      <c r="A194" s="26">
        <f>Wellpath!E194</f>
        <v>0</v>
      </c>
      <c r="B194" s="22">
        <v>0</v>
      </c>
      <c r="C194" s="22">
        <v>0</v>
      </c>
      <c r="D194" s="22" t="str">
        <f>IF(ABS(Wellpath!$L194)&lt;VerticalInc,"SING",((TAN((PI()/ 2) - Wellpath!$L194)) - TAN(Dip) * COS(Wellpath!$O194)) / GField)</f>
        <v>SING</v>
      </c>
      <c r="E194" s="20">
        <f>IF(D194="SING",(Wellpath!K195-Wellpath!K193)/2*Model!$W$8*(-SIN(Wellpath!M194)) / GField,Model!$W$8*((drdp!B194+drdp!K194)*'ABXY-TI2S'!$B194+(drdp!E194+drdp!N194)*'ABXY-TI2S'!$C194+(drdp!H194+drdp!Q194)*'ABXY-TI2S'!$D194))</f>
        <v>0</v>
      </c>
      <c r="F194" s="20">
        <f>IF(D194="SING",(Wellpath!K195-Wellpath!K193)/2*Model!$W$8*(COS(Wellpath!$M194) / GField),Model!$W$8*((drdp!C194+drdp!L194)*'ABXY-TI2S'!$B194+(drdp!F194+drdp!O194)*'ABXY-TI2S'!$C194+(drdp!I194+drdp!R194)*'ABXY-TI2S'!$D194))</f>
        <v>0</v>
      </c>
      <c r="G194" s="20">
        <f>IF(D194="SING",0,Model!$W$8*((drdp!D194+drdp!M194)*'ABXY-TI2S'!$B194+(drdp!G194+drdp!P194)*'ABXY-TI2S'!$C194+(drdp!J194+drdp!S194)*'ABXY-TI2S'!$D194))</f>
        <v>0</v>
      </c>
      <c r="H194" s="18">
        <f>IF(D194="SING",(Wellpath!K194-Wellpath!K193)/2*Model!$W$8*(-SIN(Wellpath!$M194) / GField),Model!$W$8*((drdp!B194)*'ABXY-TI2S'!$B194+(drdp!E194)*'ABXY-TI2S'!$C194+(drdp!H194)*'ABXY-TI2S'!$D194))</f>
        <v>0</v>
      </c>
      <c r="I194" s="18">
        <f>IF(D194="SING",(Wellpath!K194-Wellpath!K193)/2*Model!$W$8*(COS(Wellpath!$M194) / GField),Model!$W$8*((drdp!C194)*'ABXY-TI2S'!$B194+(drdp!F194)*'ABXY-TI2S'!$C194+(drdp!I194)*'ABXY-TI2S'!$D194))</f>
        <v>0</v>
      </c>
      <c r="J194" s="18">
        <f>IF(D194="SING",0,Model!$W$8*((drdp!D194)*'ABXY-TI2S'!$B194+(drdp!G194)*'ABXY-TI2S'!$C194+(drdp!J194)*'ABXY-TI2S'!$D194))</f>
        <v>0</v>
      </c>
      <c r="K194" s="21">
        <f>SUM(E$3:E193)+H194</f>
        <v>-0.5033492716664536</v>
      </c>
      <c r="L194" s="21">
        <f>SUM(F$3:F193)+I194</f>
        <v>-0.35847610341702851</v>
      </c>
      <c r="M194" s="21">
        <f>SUM(G$3:G193)+J194</f>
        <v>0</v>
      </c>
      <c r="N194" s="21"/>
      <c r="O194" s="21"/>
      <c r="P194" s="21"/>
      <c r="Q194" s="19">
        <f t="shared" si="13"/>
        <v>0.25336048928714933</v>
      </c>
      <c r="R194" s="19">
        <f t="shared" si="14"/>
        <v>0.12850511672105613</v>
      </c>
      <c r="S194" s="19">
        <f t="shared" si="15"/>
        <v>0</v>
      </c>
      <c r="T194" s="19">
        <f t="shared" si="16"/>
        <v>0.18043868556478959</v>
      </c>
      <c r="U194" s="19">
        <f t="shared" si="17"/>
        <v>0</v>
      </c>
      <c r="V194" s="19">
        <f t="shared" si="18"/>
        <v>0</v>
      </c>
    </row>
    <row r="195" spans="1:22" x14ac:dyDescent="0.25">
      <c r="A195" s="26">
        <f>Wellpath!E195</f>
        <v>0</v>
      </c>
      <c r="B195" s="22">
        <v>0</v>
      </c>
      <c r="C195" s="22">
        <v>0</v>
      </c>
      <c r="D195" s="22" t="str">
        <f>IF(ABS(Wellpath!$L195)&lt;VerticalInc,"SING",((TAN((PI()/ 2) - Wellpath!$L195)) - TAN(Dip) * COS(Wellpath!$O195)) / GField)</f>
        <v>SING</v>
      </c>
      <c r="E195" s="20">
        <f>IF(D195="SING",(Wellpath!K196-Wellpath!K194)/2*Model!$W$8*(-SIN(Wellpath!M195)) / GField,Model!$W$8*((drdp!B195+drdp!K195)*'ABXY-TI2S'!$B195+(drdp!E195+drdp!N195)*'ABXY-TI2S'!$C195+(drdp!H195+drdp!Q195)*'ABXY-TI2S'!$D195))</f>
        <v>0</v>
      </c>
      <c r="F195" s="20">
        <f>IF(D195="SING",(Wellpath!K196-Wellpath!K194)/2*Model!$W$8*(COS(Wellpath!$M195) / GField),Model!$W$8*((drdp!C195+drdp!L195)*'ABXY-TI2S'!$B195+(drdp!F195+drdp!O195)*'ABXY-TI2S'!$C195+(drdp!I195+drdp!R195)*'ABXY-TI2S'!$D195))</f>
        <v>0</v>
      </c>
      <c r="G195" s="20">
        <f>IF(D195="SING",0,Model!$W$8*((drdp!D195+drdp!M195)*'ABXY-TI2S'!$B195+(drdp!G195+drdp!P195)*'ABXY-TI2S'!$C195+(drdp!J195+drdp!S195)*'ABXY-TI2S'!$D195))</f>
        <v>0</v>
      </c>
      <c r="H195" s="18">
        <f>IF(D195="SING",(Wellpath!K195-Wellpath!K194)/2*Model!$W$8*(-SIN(Wellpath!$M195) / GField),Model!$W$8*((drdp!B195)*'ABXY-TI2S'!$B195+(drdp!E195)*'ABXY-TI2S'!$C195+(drdp!H195)*'ABXY-TI2S'!$D195))</f>
        <v>0</v>
      </c>
      <c r="I195" s="18">
        <f>IF(D195="SING",(Wellpath!K195-Wellpath!K194)/2*Model!$W$8*(COS(Wellpath!$M195) / GField),Model!$W$8*((drdp!C195)*'ABXY-TI2S'!$B195+(drdp!F195)*'ABXY-TI2S'!$C195+(drdp!I195)*'ABXY-TI2S'!$D195))</f>
        <v>0</v>
      </c>
      <c r="J195" s="18">
        <f>IF(D195="SING",0,Model!$W$8*((drdp!D195)*'ABXY-TI2S'!$B195+(drdp!G195)*'ABXY-TI2S'!$C195+(drdp!J195)*'ABXY-TI2S'!$D195))</f>
        <v>0</v>
      </c>
      <c r="K195" s="21">
        <f>SUM(E$3:E194)+H195</f>
        <v>-0.5033492716664536</v>
      </c>
      <c r="L195" s="21">
        <f>SUM(F$3:F194)+I195</f>
        <v>-0.35847610341702851</v>
      </c>
      <c r="M195" s="21">
        <f>SUM(G$3:G194)+J195</f>
        <v>0</v>
      </c>
      <c r="N195" s="21"/>
      <c r="O195" s="21"/>
      <c r="P195" s="21"/>
      <c r="Q195" s="19">
        <f t="shared" si="13"/>
        <v>0.25336048928714933</v>
      </c>
      <c r="R195" s="19">
        <f t="shared" si="14"/>
        <v>0.12850511672105613</v>
      </c>
      <c r="S195" s="19">
        <f t="shared" si="15"/>
        <v>0</v>
      </c>
      <c r="T195" s="19">
        <f t="shared" si="16"/>
        <v>0.18043868556478959</v>
      </c>
      <c r="U195" s="19">
        <f t="shared" si="17"/>
        <v>0</v>
      </c>
      <c r="V195" s="19">
        <f t="shared" si="18"/>
        <v>0</v>
      </c>
    </row>
    <row r="196" spans="1:22" x14ac:dyDescent="0.25">
      <c r="A196" s="26">
        <f>Wellpath!E196</f>
        <v>0</v>
      </c>
      <c r="B196" s="22">
        <v>0</v>
      </c>
      <c r="C196" s="22">
        <v>0</v>
      </c>
      <c r="D196" s="22" t="str">
        <f>IF(ABS(Wellpath!$L196)&lt;VerticalInc,"SING",((TAN((PI()/ 2) - Wellpath!$L196)) - TAN(Dip) * COS(Wellpath!$O196)) / GField)</f>
        <v>SING</v>
      </c>
      <c r="E196" s="20">
        <f>IF(D196="SING",(Wellpath!K197-Wellpath!K195)/2*Model!$W$8*(-SIN(Wellpath!M196)) / GField,Model!$W$8*((drdp!B196+drdp!K196)*'ABXY-TI2S'!$B196+(drdp!E196+drdp!N196)*'ABXY-TI2S'!$C196+(drdp!H196+drdp!Q196)*'ABXY-TI2S'!$D196))</f>
        <v>0</v>
      </c>
      <c r="F196" s="20">
        <f>IF(D196="SING",(Wellpath!K197-Wellpath!K195)/2*Model!$W$8*(COS(Wellpath!$M196) / GField),Model!$W$8*((drdp!C196+drdp!L196)*'ABXY-TI2S'!$B196+(drdp!F196+drdp!O196)*'ABXY-TI2S'!$C196+(drdp!I196+drdp!R196)*'ABXY-TI2S'!$D196))</f>
        <v>0</v>
      </c>
      <c r="G196" s="20">
        <f>IF(D196="SING",0,Model!$W$8*((drdp!D196+drdp!M196)*'ABXY-TI2S'!$B196+(drdp!G196+drdp!P196)*'ABXY-TI2S'!$C196+(drdp!J196+drdp!S196)*'ABXY-TI2S'!$D196))</f>
        <v>0</v>
      </c>
      <c r="H196" s="18">
        <f>IF(D196="SING",(Wellpath!K196-Wellpath!K195)/2*Model!$W$8*(-SIN(Wellpath!$M196) / GField),Model!$W$8*((drdp!B196)*'ABXY-TI2S'!$B196+(drdp!E196)*'ABXY-TI2S'!$C196+(drdp!H196)*'ABXY-TI2S'!$D196))</f>
        <v>0</v>
      </c>
      <c r="I196" s="18">
        <f>IF(D196="SING",(Wellpath!K196-Wellpath!K195)/2*Model!$W$8*(COS(Wellpath!$M196) / GField),Model!$W$8*((drdp!C196)*'ABXY-TI2S'!$B196+(drdp!F196)*'ABXY-TI2S'!$C196+(drdp!I196)*'ABXY-TI2S'!$D196))</f>
        <v>0</v>
      </c>
      <c r="J196" s="18">
        <f>IF(D196="SING",0,Model!$W$8*((drdp!D196)*'ABXY-TI2S'!$B196+(drdp!G196)*'ABXY-TI2S'!$C196+(drdp!J196)*'ABXY-TI2S'!$D196))</f>
        <v>0</v>
      </c>
      <c r="K196" s="21">
        <f>SUM(E$3:E195)+H196</f>
        <v>-0.5033492716664536</v>
      </c>
      <c r="L196" s="21">
        <f>SUM(F$3:F195)+I196</f>
        <v>-0.35847610341702851</v>
      </c>
      <c r="M196" s="21">
        <f>SUM(G$3:G195)+J196</f>
        <v>0</v>
      </c>
      <c r="N196" s="21"/>
      <c r="O196" s="21"/>
      <c r="P196" s="21"/>
      <c r="Q196" s="19">
        <f t="shared" si="13"/>
        <v>0.25336048928714933</v>
      </c>
      <c r="R196" s="19">
        <f t="shared" si="14"/>
        <v>0.12850511672105613</v>
      </c>
      <c r="S196" s="19">
        <f t="shared" si="15"/>
        <v>0</v>
      </c>
      <c r="T196" s="19">
        <f t="shared" si="16"/>
        <v>0.18043868556478959</v>
      </c>
      <c r="U196" s="19">
        <f t="shared" si="17"/>
        <v>0</v>
      </c>
      <c r="V196" s="19">
        <f t="shared" si="18"/>
        <v>0</v>
      </c>
    </row>
    <row r="197" spans="1:22" x14ac:dyDescent="0.25">
      <c r="A197" s="26">
        <f>Wellpath!E197</f>
        <v>0</v>
      </c>
      <c r="B197" s="22">
        <v>0</v>
      </c>
      <c r="C197" s="22">
        <v>0</v>
      </c>
      <c r="D197" s="22" t="str">
        <f>IF(ABS(Wellpath!$L197)&lt;VerticalInc,"SING",((TAN((PI()/ 2) - Wellpath!$L197)) - TAN(Dip) * COS(Wellpath!$O197)) / GField)</f>
        <v>SING</v>
      </c>
      <c r="E197" s="20">
        <f>IF(D197="SING",(Wellpath!K198-Wellpath!K196)/2*Model!$W$8*(-SIN(Wellpath!M197)) / GField,Model!$W$8*((drdp!B197+drdp!K197)*'ABXY-TI2S'!$B197+(drdp!E197+drdp!N197)*'ABXY-TI2S'!$C197+(drdp!H197+drdp!Q197)*'ABXY-TI2S'!$D197))</f>
        <v>0</v>
      </c>
      <c r="F197" s="20">
        <f>IF(D197="SING",(Wellpath!K198-Wellpath!K196)/2*Model!$W$8*(COS(Wellpath!$M197) / GField),Model!$W$8*((drdp!C197+drdp!L197)*'ABXY-TI2S'!$B197+(drdp!F197+drdp!O197)*'ABXY-TI2S'!$C197+(drdp!I197+drdp!R197)*'ABXY-TI2S'!$D197))</f>
        <v>0</v>
      </c>
      <c r="G197" s="20">
        <f>IF(D197="SING",0,Model!$W$8*((drdp!D197+drdp!M197)*'ABXY-TI2S'!$B197+(drdp!G197+drdp!P197)*'ABXY-TI2S'!$C197+(drdp!J197+drdp!S197)*'ABXY-TI2S'!$D197))</f>
        <v>0</v>
      </c>
      <c r="H197" s="18">
        <f>IF(D197="SING",(Wellpath!K197-Wellpath!K196)/2*Model!$W$8*(-SIN(Wellpath!$M197) / GField),Model!$W$8*((drdp!B197)*'ABXY-TI2S'!$B197+(drdp!E197)*'ABXY-TI2S'!$C197+(drdp!H197)*'ABXY-TI2S'!$D197))</f>
        <v>0</v>
      </c>
      <c r="I197" s="18">
        <f>IF(D197="SING",(Wellpath!K197-Wellpath!K196)/2*Model!$W$8*(COS(Wellpath!$M197) / GField),Model!$W$8*((drdp!C197)*'ABXY-TI2S'!$B197+(drdp!F197)*'ABXY-TI2S'!$C197+(drdp!I197)*'ABXY-TI2S'!$D197))</f>
        <v>0</v>
      </c>
      <c r="J197" s="18">
        <f>IF(D197="SING",0,Model!$W$8*((drdp!D197)*'ABXY-TI2S'!$B197+(drdp!G197)*'ABXY-TI2S'!$C197+(drdp!J197)*'ABXY-TI2S'!$D197))</f>
        <v>0</v>
      </c>
      <c r="K197" s="21">
        <f>SUM(E$3:E196)+H197</f>
        <v>-0.5033492716664536</v>
      </c>
      <c r="L197" s="21">
        <f>SUM(F$3:F196)+I197</f>
        <v>-0.35847610341702851</v>
      </c>
      <c r="M197" s="21">
        <f>SUM(G$3:G196)+J197</f>
        <v>0</v>
      </c>
      <c r="N197" s="21"/>
      <c r="O197" s="21"/>
      <c r="P197" s="21"/>
      <c r="Q197" s="19">
        <f t="shared" si="13"/>
        <v>0.25336048928714933</v>
      </c>
      <c r="R197" s="19">
        <f t="shared" si="14"/>
        <v>0.12850511672105613</v>
      </c>
      <c r="S197" s="19">
        <f t="shared" si="15"/>
        <v>0</v>
      </c>
      <c r="T197" s="19">
        <f t="shared" si="16"/>
        <v>0.18043868556478959</v>
      </c>
      <c r="U197" s="19">
        <f t="shared" si="17"/>
        <v>0</v>
      </c>
      <c r="V197" s="19">
        <f t="shared" si="18"/>
        <v>0</v>
      </c>
    </row>
    <row r="198" spans="1:22" x14ac:dyDescent="0.25">
      <c r="A198" s="26">
        <f>Wellpath!E198</f>
        <v>0</v>
      </c>
      <c r="B198" s="22">
        <v>0</v>
      </c>
      <c r="C198" s="22">
        <v>0</v>
      </c>
      <c r="D198" s="22" t="str">
        <f>IF(ABS(Wellpath!$L198)&lt;VerticalInc,"SING",((TAN((PI()/ 2) - Wellpath!$L198)) - TAN(Dip) * COS(Wellpath!$O198)) / GField)</f>
        <v>SING</v>
      </c>
      <c r="E198" s="20">
        <f>IF(D198="SING",(Wellpath!K199-Wellpath!K197)/2*Model!$W$8*(-SIN(Wellpath!M198)) / GField,Model!$W$8*((drdp!B198+drdp!K198)*'ABXY-TI2S'!$B198+(drdp!E198+drdp!N198)*'ABXY-TI2S'!$C198+(drdp!H198+drdp!Q198)*'ABXY-TI2S'!$D198))</f>
        <v>0</v>
      </c>
      <c r="F198" s="20">
        <f>IF(D198="SING",(Wellpath!K199-Wellpath!K197)/2*Model!$W$8*(COS(Wellpath!$M198) / GField),Model!$W$8*((drdp!C198+drdp!L198)*'ABXY-TI2S'!$B198+(drdp!F198+drdp!O198)*'ABXY-TI2S'!$C198+(drdp!I198+drdp!R198)*'ABXY-TI2S'!$D198))</f>
        <v>0</v>
      </c>
      <c r="G198" s="20">
        <f>IF(D198="SING",0,Model!$W$8*((drdp!D198+drdp!M198)*'ABXY-TI2S'!$B198+(drdp!G198+drdp!P198)*'ABXY-TI2S'!$C198+(drdp!J198+drdp!S198)*'ABXY-TI2S'!$D198))</f>
        <v>0</v>
      </c>
      <c r="H198" s="18">
        <f>IF(D198="SING",(Wellpath!K198-Wellpath!K197)/2*Model!$W$8*(-SIN(Wellpath!$M198) / GField),Model!$W$8*((drdp!B198)*'ABXY-TI2S'!$B198+(drdp!E198)*'ABXY-TI2S'!$C198+(drdp!H198)*'ABXY-TI2S'!$D198))</f>
        <v>0</v>
      </c>
      <c r="I198" s="18">
        <f>IF(D198="SING",(Wellpath!K198-Wellpath!K197)/2*Model!$W$8*(COS(Wellpath!$M198) / GField),Model!$W$8*((drdp!C198)*'ABXY-TI2S'!$B198+(drdp!F198)*'ABXY-TI2S'!$C198+(drdp!I198)*'ABXY-TI2S'!$D198))</f>
        <v>0</v>
      </c>
      <c r="J198" s="18">
        <f>IF(D198="SING",0,Model!$W$8*((drdp!D198)*'ABXY-TI2S'!$B198+(drdp!G198)*'ABXY-TI2S'!$C198+(drdp!J198)*'ABXY-TI2S'!$D198))</f>
        <v>0</v>
      </c>
      <c r="K198" s="21">
        <f>SUM(E$3:E197)+H198</f>
        <v>-0.5033492716664536</v>
      </c>
      <c r="L198" s="21">
        <f>SUM(F$3:F197)+I198</f>
        <v>-0.35847610341702851</v>
      </c>
      <c r="M198" s="21">
        <f>SUM(G$3:G197)+J198</f>
        <v>0</v>
      </c>
      <c r="N198" s="21"/>
      <c r="O198" s="21"/>
      <c r="P198" s="21"/>
      <c r="Q198" s="19">
        <f t="shared" ref="Q198:Q261" si="19">K198^2</f>
        <v>0.25336048928714933</v>
      </c>
      <c r="R198" s="19">
        <f t="shared" ref="R198:R261" si="20">L198^2</f>
        <v>0.12850511672105613</v>
      </c>
      <c r="S198" s="19">
        <f t="shared" ref="S198:S261" si="21">M198^2</f>
        <v>0</v>
      </c>
      <c r="T198" s="19">
        <f t="shared" ref="T198:T261" si="22">K198*L198</f>
        <v>0.18043868556478959</v>
      </c>
      <c r="U198" s="19">
        <f t="shared" ref="U198:U261" si="23">K198*M198</f>
        <v>0</v>
      </c>
      <c r="V198" s="19">
        <f t="shared" ref="V198:V261" si="24">L198*M198</f>
        <v>0</v>
      </c>
    </row>
    <row r="199" spans="1:22" x14ac:dyDescent="0.25">
      <c r="A199" s="26">
        <f>Wellpath!E199</f>
        <v>0</v>
      </c>
      <c r="B199" s="22">
        <v>0</v>
      </c>
      <c r="C199" s="22">
        <v>0</v>
      </c>
      <c r="D199" s="22" t="str">
        <f>IF(ABS(Wellpath!$L199)&lt;VerticalInc,"SING",((TAN((PI()/ 2) - Wellpath!$L199)) - TAN(Dip) * COS(Wellpath!$O199)) / GField)</f>
        <v>SING</v>
      </c>
      <c r="E199" s="20">
        <f>IF(D199="SING",(Wellpath!K200-Wellpath!K198)/2*Model!$W$8*(-SIN(Wellpath!M199)) / GField,Model!$W$8*((drdp!B199+drdp!K199)*'ABXY-TI2S'!$B199+(drdp!E199+drdp!N199)*'ABXY-TI2S'!$C199+(drdp!H199+drdp!Q199)*'ABXY-TI2S'!$D199))</f>
        <v>0</v>
      </c>
      <c r="F199" s="20">
        <f>IF(D199="SING",(Wellpath!K200-Wellpath!K198)/2*Model!$W$8*(COS(Wellpath!$M199) / GField),Model!$W$8*((drdp!C199+drdp!L199)*'ABXY-TI2S'!$B199+(drdp!F199+drdp!O199)*'ABXY-TI2S'!$C199+(drdp!I199+drdp!R199)*'ABXY-TI2S'!$D199))</f>
        <v>0</v>
      </c>
      <c r="G199" s="20">
        <f>IF(D199="SING",0,Model!$W$8*((drdp!D199+drdp!M199)*'ABXY-TI2S'!$B199+(drdp!G199+drdp!P199)*'ABXY-TI2S'!$C199+(drdp!J199+drdp!S199)*'ABXY-TI2S'!$D199))</f>
        <v>0</v>
      </c>
      <c r="H199" s="18">
        <f>IF(D199="SING",(Wellpath!K199-Wellpath!K198)/2*Model!$W$8*(-SIN(Wellpath!$M199) / GField),Model!$W$8*((drdp!B199)*'ABXY-TI2S'!$B199+(drdp!E199)*'ABXY-TI2S'!$C199+(drdp!H199)*'ABXY-TI2S'!$D199))</f>
        <v>0</v>
      </c>
      <c r="I199" s="18">
        <f>IF(D199="SING",(Wellpath!K199-Wellpath!K198)/2*Model!$W$8*(COS(Wellpath!$M199) / GField),Model!$W$8*((drdp!C199)*'ABXY-TI2S'!$B199+(drdp!F199)*'ABXY-TI2S'!$C199+(drdp!I199)*'ABXY-TI2S'!$D199))</f>
        <v>0</v>
      </c>
      <c r="J199" s="18">
        <f>IF(D199="SING",0,Model!$W$8*((drdp!D199)*'ABXY-TI2S'!$B199+(drdp!G199)*'ABXY-TI2S'!$C199+(drdp!J199)*'ABXY-TI2S'!$D199))</f>
        <v>0</v>
      </c>
      <c r="K199" s="21">
        <f>SUM(E$3:E198)+H199</f>
        <v>-0.5033492716664536</v>
      </c>
      <c r="L199" s="21">
        <f>SUM(F$3:F198)+I199</f>
        <v>-0.35847610341702851</v>
      </c>
      <c r="M199" s="21">
        <f>SUM(G$3:G198)+J199</f>
        <v>0</v>
      </c>
      <c r="N199" s="21"/>
      <c r="O199" s="21"/>
      <c r="P199" s="21"/>
      <c r="Q199" s="19">
        <f t="shared" si="19"/>
        <v>0.25336048928714933</v>
      </c>
      <c r="R199" s="19">
        <f t="shared" si="20"/>
        <v>0.12850511672105613</v>
      </c>
      <c r="S199" s="19">
        <f t="shared" si="21"/>
        <v>0</v>
      </c>
      <c r="T199" s="19">
        <f t="shared" si="22"/>
        <v>0.18043868556478959</v>
      </c>
      <c r="U199" s="19">
        <f t="shared" si="23"/>
        <v>0</v>
      </c>
      <c r="V199" s="19">
        <f t="shared" si="24"/>
        <v>0</v>
      </c>
    </row>
    <row r="200" spans="1:22" x14ac:dyDescent="0.25">
      <c r="A200" s="26">
        <f>Wellpath!E200</f>
        <v>0</v>
      </c>
      <c r="B200" s="22">
        <v>0</v>
      </c>
      <c r="C200" s="22">
        <v>0</v>
      </c>
      <c r="D200" s="22" t="str">
        <f>IF(ABS(Wellpath!$L200)&lt;VerticalInc,"SING",((TAN((PI()/ 2) - Wellpath!$L200)) - TAN(Dip) * COS(Wellpath!$O200)) / GField)</f>
        <v>SING</v>
      </c>
      <c r="E200" s="20">
        <f>IF(D200="SING",(Wellpath!K201-Wellpath!K199)/2*Model!$W$8*(-SIN(Wellpath!M200)) / GField,Model!$W$8*((drdp!B200+drdp!K200)*'ABXY-TI2S'!$B200+(drdp!E200+drdp!N200)*'ABXY-TI2S'!$C200+(drdp!H200+drdp!Q200)*'ABXY-TI2S'!$D200))</f>
        <v>0</v>
      </c>
      <c r="F200" s="20">
        <f>IF(D200="SING",(Wellpath!K201-Wellpath!K199)/2*Model!$W$8*(COS(Wellpath!$M200) / GField),Model!$W$8*((drdp!C200+drdp!L200)*'ABXY-TI2S'!$B200+(drdp!F200+drdp!O200)*'ABXY-TI2S'!$C200+(drdp!I200+drdp!R200)*'ABXY-TI2S'!$D200))</f>
        <v>0</v>
      </c>
      <c r="G200" s="20">
        <f>IF(D200="SING",0,Model!$W$8*((drdp!D200+drdp!M200)*'ABXY-TI2S'!$B200+(drdp!G200+drdp!P200)*'ABXY-TI2S'!$C200+(drdp!J200+drdp!S200)*'ABXY-TI2S'!$D200))</f>
        <v>0</v>
      </c>
      <c r="H200" s="18">
        <f>IF(D200="SING",(Wellpath!K200-Wellpath!K199)/2*Model!$W$8*(-SIN(Wellpath!$M200) / GField),Model!$W$8*((drdp!B200)*'ABXY-TI2S'!$B200+(drdp!E200)*'ABXY-TI2S'!$C200+(drdp!H200)*'ABXY-TI2S'!$D200))</f>
        <v>0</v>
      </c>
      <c r="I200" s="18">
        <f>IF(D200="SING",(Wellpath!K200-Wellpath!K199)/2*Model!$W$8*(COS(Wellpath!$M200) / GField),Model!$W$8*((drdp!C200)*'ABXY-TI2S'!$B200+(drdp!F200)*'ABXY-TI2S'!$C200+(drdp!I200)*'ABXY-TI2S'!$D200))</f>
        <v>0</v>
      </c>
      <c r="J200" s="18">
        <f>IF(D200="SING",0,Model!$W$8*((drdp!D200)*'ABXY-TI2S'!$B200+(drdp!G200)*'ABXY-TI2S'!$C200+(drdp!J200)*'ABXY-TI2S'!$D200))</f>
        <v>0</v>
      </c>
      <c r="K200" s="21">
        <f>SUM(E$3:E199)+H200</f>
        <v>-0.5033492716664536</v>
      </c>
      <c r="L200" s="21">
        <f>SUM(F$3:F199)+I200</f>
        <v>-0.35847610341702851</v>
      </c>
      <c r="M200" s="21">
        <f>SUM(G$3:G199)+J200</f>
        <v>0</v>
      </c>
      <c r="N200" s="21"/>
      <c r="O200" s="21"/>
      <c r="P200" s="21"/>
      <c r="Q200" s="19">
        <f t="shared" si="19"/>
        <v>0.25336048928714933</v>
      </c>
      <c r="R200" s="19">
        <f t="shared" si="20"/>
        <v>0.12850511672105613</v>
      </c>
      <c r="S200" s="19">
        <f t="shared" si="21"/>
        <v>0</v>
      </c>
      <c r="T200" s="19">
        <f t="shared" si="22"/>
        <v>0.18043868556478959</v>
      </c>
      <c r="U200" s="19">
        <f t="shared" si="23"/>
        <v>0</v>
      </c>
      <c r="V200" s="19">
        <f t="shared" si="24"/>
        <v>0</v>
      </c>
    </row>
    <row r="201" spans="1:22" x14ac:dyDescent="0.25">
      <c r="A201" s="26">
        <f>Wellpath!E201</f>
        <v>0</v>
      </c>
      <c r="B201" s="22">
        <v>0</v>
      </c>
      <c r="C201" s="22">
        <v>0</v>
      </c>
      <c r="D201" s="22" t="str">
        <f>IF(ABS(Wellpath!$L201)&lt;VerticalInc,"SING",((TAN((PI()/ 2) - Wellpath!$L201)) - TAN(Dip) * COS(Wellpath!$O201)) / GField)</f>
        <v>SING</v>
      </c>
      <c r="E201" s="20">
        <f>IF(D201="SING",(Wellpath!K202-Wellpath!K200)/2*Model!$W$8*(-SIN(Wellpath!M201)) / GField,Model!$W$8*((drdp!B201+drdp!K201)*'ABXY-TI2S'!$B201+(drdp!E201+drdp!N201)*'ABXY-TI2S'!$C201+(drdp!H201+drdp!Q201)*'ABXY-TI2S'!$D201))</f>
        <v>0</v>
      </c>
      <c r="F201" s="20">
        <f>IF(D201="SING",(Wellpath!K202-Wellpath!K200)/2*Model!$W$8*(COS(Wellpath!$M201) / GField),Model!$W$8*((drdp!C201+drdp!L201)*'ABXY-TI2S'!$B201+(drdp!F201+drdp!O201)*'ABXY-TI2S'!$C201+(drdp!I201+drdp!R201)*'ABXY-TI2S'!$D201))</f>
        <v>0</v>
      </c>
      <c r="G201" s="20">
        <f>IF(D201="SING",0,Model!$W$8*((drdp!D201+drdp!M201)*'ABXY-TI2S'!$B201+(drdp!G201+drdp!P201)*'ABXY-TI2S'!$C201+(drdp!J201+drdp!S201)*'ABXY-TI2S'!$D201))</f>
        <v>0</v>
      </c>
      <c r="H201" s="18">
        <f>IF(D201="SING",(Wellpath!K201-Wellpath!K200)/2*Model!$W$8*(-SIN(Wellpath!$M201) / GField),Model!$W$8*((drdp!B201)*'ABXY-TI2S'!$B201+(drdp!E201)*'ABXY-TI2S'!$C201+(drdp!H201)*'ABXY-TI2S'!$D201))</f>
        <v>0</v>
      </c>
      <c r="I201" s="18">
        <f>IF(D201="SING",(Wellpath!K201-Wellpath!K200)/2*Model!$W$8*(COS(Wellpath!$M201) / GField),Model!$W$8*((drdp!C201)*'ABXY-TI2S'!$B201+(drdp!F201)*'ABXY-TI2S'!$C201+(drdp!I201)*'ABXY-TI2S'!$D201))</f>
        <v>0</v>
      </c>
      <c r="J201" s="18">
        <f>IF(D201="SING",0,Model!$W$8*((drdp!D201)*'ABXY-TI2S'!$B201+(drdp!G201)*'ABXY-TI2S'!$C201+(drdp!J201)*'ABXY-TI2S'!$D201))</f>
        <v>0</v>
      </c>
      <c r="K201" s="21">
        <f>SUM(E$3:E200)+H201</f>
        <v>-0.5033492716664536</v>
      </c>
      <c r="L201" s="21">
        <f>SUM(F$3:F200)+I201</f>
        <v>-0.35847610341702851</v>
      </c>
      <c r="M201" s="21">
        <f>SUM(G$3:G200)+J201</f>
        <v>0</v>
      </c>
      <c r="N201" s="21"/>
      <c r="O201" s="21"/>
      <c r="P201" s="21"/>
      <c r="Q201" s="19">
        <f t="shared" si="19"/>
        <v>0.25336048928714933</v>
      </c>
      <c r="R201" s="19">
        <f t="shared" si="20"/>
        <v>0.12850511672105613</v>
      </c>
      <c r="S201" s="19">
        <f t="shared" si="21"/>
        <v>0</v>
      </c>
      <c r="T201" s="19">
        <f t="shared" si="22"/>
        <v>0.18043868556478959</v>
      </c>
      <c r="U201" s="19">
        <f t="shared" si="23"/>
        <v>0</v>
      </c>
      <c r="V201" s="19">
        <f t="shared" si="24"/>
        <v>0</v>
      </c>
    </row>
    <row r="202" spans="1:22" x14ac:dyDescent="0.25">
      <c r="A202" s="26">
        <f>Wellpath!E202</f>
        <v>0</v>
      </c>
      <c r="B202" s="22">
        <v>0</v>
      </c>
      <c r="C202" s="22">
        <v>0</v>
      </c>
      <c r="D202" s="22" t="str">
        <f>IF(ABS(Wellpath!$L202)&lt;VerticalInc,"SING",((TAN((PI()/ 2) - Wellpath!$L202)) - TAN(Dip) * COS(Wellpath!$O202)) / GField)</f>
        <v>SING</v>
      </c>
      <c r="E202" s="20">
        <f>IF(D202="SING",(Wellpath!K203-Wellpath!K201)/2*Model!$W$8*(-SIN(Wellpath!M202)) / GField,Model!$W$8*((drdp!B202+drdp!K202)*'ABXY-TI2S'!$B202+(drdp!E202+drdp!N202)*'ABXY-TI2S'!$C202+(drdp!H202+drdp!Q202)*'ABXY-TI2S'!$D202))</f>
        <v>0</v>
      </c>
      <c r="F202" s="20">
        <f>IF(D202="SING",(Wellpath!K203-Wellpath!K201)/2*Model!$W$8*(COS(Wellpath!$M202) / GField),Model!$W$8*((drdp!C202+drdp!L202)*'ABXY-TI2S'!$B202+(drdp!F202+drdp!O202)*'ABXY-TI2S'!$C202+(drdp!I202+drdp!R202)*'ABXY-TI2S'!$D202))</f>
        <v>0</v>
      </c>
      <c r="G202" s="20">
        <f>IF(D202="SING",0,Model!$W$8*((drdp!D202+drdp!M202)*'ABXY-TI2S'!$B202+(drdp!G202+drdp!P202)*'ABXY-TI2S'!$C202+(drdp!J202+drdp!S202)*'ABXY-TI2S'!$D202))</f>
        <v>0</v>
      </c>
      <c r="H202" s="18">
        <f>IF(D202="SING",(Wellpath!K202-Wellpath!K201)/2*Model!$W$8*(-SIN(Wellpath!$M202) / GField),Model!$W$8*((drdp!B202)*'ABXY-TI2S'!$B202+(drdp!E202)*'ABXY-TI2S'!$C202+(drdp!H202)*'ABXY-TI2S'!$D202))</f>
        <v>0</v>
      </c>
      <c r="I202" s="18">
        <f>IF(D202="SING",(Wellpath!K202-Wellpath!K201)/2*Model!$W$8*(COS(Wellpath!$M202) / GField),Model!$W$8*((drdp!C202)*'ABXY-TI2S'!$B202+(drdp!F202)*'ABXY-TI2S'!$C202+(drdp!I202)*'ABXY-TI2S'!$D202))</f>
        <v>0</v>
      </c>
      <c r="J202" s="18">
        <f>IF(D202="SING",0,Model!$W$8*((drdp!D202)*'ABXY-TI2S'!$B202+(drdp!G202)*'ABXY-TI2S'!$C202+(drdp!J202)*'ABXY-TI2S'!$D202))</f>
        <v>0</v>
      </c>
      <c r="K202" s="21">
        <f>SUM(E$3:E201)+H202</f>
        <v>-0.5033492716664536</v>
      </c>
      <c r="L202" s="21">
        <f>SUM(F$3:F201)+I202</f>
        <v>-0.35847610341702851</v>
      </c>
      <c r="M202" s="21">
        <f>SUM(G$3:G201)+J202</f>
        <v>0</v>
      </c>
      <c r="N202" s="21"/>
      <c r="O202" s="21"/>
      <c r="P202" s="21"/>
      <c r="Q202" s="19">
        <f t="shared" si="19"/>
        <v>0.25336048928714933</v>
      </c>
      <c r="R202" s="19">
        <f t="shared" si="20"/>
        <v>0.12850511672105613</v>
      </c>
      <c r="S202" s="19">
        <f t="shared" si="21"/>
        <v>0</v>
      </c>
      <c r="T202" s="19">
        <f t="shared" si="22"/>
        <v>0.18043868556478959</v>
      </c>
      <c r="U202" s="19">
        <f t="shared" si="23"/>
        <v>0</v>
      </c>
      <c r="V202" s="19">
        <f t="shared" si="24"/>
        <v>0</v>
      </c>
    </row>
    <row r="203" spans="1:22" x14ac:dyDescent="0.25">
      <c r="A203" s="26">
        <f>Wellpath!E203</f>
        <v>0</v>
      </c>
      <c r="B203" s="22">
        <v>0</v>
      </c>
      <c r="C203" s="22">
        <v>0</v>
      </c>
      <c r="D203" s="22" t="str">
        <f>IF(ABS(Wellpath!$L203)&lt;VerticalInc,"SING",((TAN((PI()/ 2) - Wellpath!$L203)) - TAN(Dip) * COS(Wellpath!$O203)) / GField)</f>
        <v>SING</v>
      </c>
      <c r="E203" s="20">
        <f>IF(D203="SING",(Wellpath!K204-Wellpath!K202)/2*Model!$W$8*(-SIN(Wellpath!M203)) / GField,Model!$W$8*((drdp!B203+drdp!K203)*'ABXY-TI2S'!$B203+(drdp!E203+drdp!N203)*'ABXY-TI2S'!$C203+(drdp!H203+drdp!Q203)*'ABXY-TI2S'!$D203))</f>
        <v>0</v>
      </c>
      <c r="F203" s="20">
        <f>IF(D203="SING",(Wellpath!K204-Wellpath!K202)/2*Model!$W$8*(COS(Wellpath!$M203) / GField),Model!$W$8*((drdp!C203+drdp!L203)*'ABXY-TI2S'!$B203+(drdp!F203+drdp!O203)*'ABXY-TI2S'!$C203+(drdp!I203+drdp!R203)*'ABXY-TI2S'!$D203))</f>
        <v>0</v>
      </c>
      <c r="G203" s="20">
        <f>IF(D203="SING",0,Model!$W$8*((drdp!D203+drdp!M203)*'ABXY-TI2S'!$B203+(drdp!G203+drdp!P203)*'ABXY-TI2S'!$C203+(drdp!J203+drdp!S203)*'ABXY-TI2S'!$D203))</f>
        <v>0</v>
      </c>
      <c r="H203" s="18">
        <f>IF(D203="SING",(Wellpath!K203-Wellpath!K202)/2*Model!$W$8*(-SIN(Wellpath!$M203) / GField),Model!$W$8*((drdp!B203)*'ABXY-TI2S'!$B203+(drdp!E203)*'ABXY-TI2S'!$C203+(drdp!H203)*'ABXY-TI2S'!$D203))</f>
        <v>0</v>
      </c>
      <c r="I203" s="18">
        <f>IF(D203="SING",(Wellpath!K203-Wellpath!K202)/2*Model!$W$8*(COS(Wellpath!$M203) / GField),Model!$W$8*((drdp!C203)*'ABXY-TI2S'!$B203+(drdp!F203)*'ABXY-TI2S'!$C203+(drdp!I203)*'ABXY-TI2S'!$D203))</f>
        <v>0</v>
      </c>
      <c r="J203" s="18">
        <f>IF(D203="SING",0,Model!$W$8*((drdp!D203)*'ABXY-TI2S'!$B203+(drdp!G203)*'ABXY-TI2S'!$C203+(drdp!J203)*'ABXY-TI2S'!$D203))</f>
        <v>0</v>
      </c>
      <c r="K203" s="21">
        <f>SUM(E$3:E202)+H203</f>
        <v>-0.5033492716664536</v>
      </c>
      <c r="L203" s="21">
        <f>SUM(F$3:F202)+I203</f>
        <v>-0.35847610341702851</v>
      </c>
      <c r="M203" s="21">
        <f>SUM(G$3:G202)+J203</f>
        <v>0</v>
      </c>
      <c r="N203" s="21"/>
      <c r="O203" s="21"/>
      <c r="P203" s="21"/>
      <c r="Q203" s="19">
        <f t="shared" si="19"/>
        <v>0.25336048928714933</v>
      </c>
      <c r="R203" s="19">
        <f t="shared" si="20"/>
        <v>0.12850511672105613</v>
      </c>
      <c r="S203" s="19">
        <f t="shared" si="21"/>
        <v>0</v>
      </c>
      <c r="T203" s="19">
        <f t="shared" si="22"/>
        <v>0.18043868556478959</v>
      </c>
      <c r="U203" s="19">
        <f t="shared" si="23"/>
        <v>0</v>
      </c>
      <c r="V203" s="19">
        <f t="shared" si="24"/>
        <v>0</v>
      </c>
    </row>
    <row r="204" spans="1:22" x14ac:dyDescent="0.25">
      <c r="A204" s="26">
        <f>Wellpath!E204</f>
        <v>0</v>
      </c>
      <c r="B204" s="22">
        <v>0</v>
      </c>
      <c r="C204" s="22">
        <v>0</v>
      </c>
      <c r="D204" s="22" t="str">
        <f>IF(ABS(Wellpath!$L204)&lt;VerticalInc,"SING",((TAN((PI()/ 2) - Wellpath!$L204)) - TAN(Dip) * COS(Wellpath!$O204)) / GField)</f>
        <v>SING</v>
      </c>
      <c r="E204" s="20">
        <f>IF(D204="SING",(Wellpath!K205-Wellpath!K203)/2*Model!$W$8*(-SIN(Wellpath!M204)) / GField,Model!$W$8*((drdp!B204+drdp!K204)*'ABXY-TI2S'!$B204+(drdp!E204+drdp!N204)*'ABXY-TI2S'!$C204+(drdp!H204+drdp!Q204)*'ABXY-TI2S'!$D204))</f>
        <v>0</v>
      </c>
      <c r="F204" s="20">
        <f>IF(D204="SING",(Wellpath!K205-Wellpath!K203)/2*Model!$W$8*(COS(Wellpath!$M204) / GField),Model!$W$8*((drdp!C204+drdp!L204)*'ABXY-TI2S'!$B204+(drdp!F204+drdp!O204)*'ABXY-TI2S'!$C204+(drdp!I204+drdp!R204)*'ABXY-TI2S'!$D204))</f>
        <v>0</v>
      </c>
      <c r="G204" s="20">
        <f>IF(D204="SING",0,Model!$W$8*((drdp!D204+drdp!M204)*'ABXY-TI2S'!$B204+(drdp!G204+drdp!P204)*'ABXY-TI2S'!$C204+(drdp!J204+drdp!S204)*'ABXY-TI2S'!$D204))</f>
        <v>0</v>
      </c>
      <c r="H204" s="18">
        <f>IF(D204="SING",(Wellpath!K204-Wellpath!K203)/2*Model!$W$8*(-SIN(Wellpath!$M204) / GField),Model!$W$8*((drdp!B204)*'ABXY-TI2S'!$B204+(drdp!E204)*'ABXY-TI2S'!$C204+(drdp!H204)*'ABXY-TI2S'!$D204))</f>
        <v>0</v>
      </c>
      <c r="I204" s="18">
        <f>IF(D204="SING",(Wellpath!K204-Wellpath!K203)/2*Model!$W$8*(COS(Wellpath!$M204) / GField),Model!$W$8*((drdp!C204)*'ABXY-TI2S'!$B204+(drdp!F204)*'ABXY-TI2S'!$C204+(drdp!I204)*'ABXY-TI2S'!$D204))</f>
        <v>0</v>
      </c>
      <c r="J204" s="18">
        <f>IF(D204="SING",0,Model!$W$8*((drdp!D204)*'ABXY-TI2S'!$B204+(drdp!G204)*'ABXY-TI2S'!$C204+(drdp!J204)*'ABXY-TI2S'!$D204))</f>
        <v>0</v>
      </c>
      <c r="K204" s="21">
        <f>SUM(E$3:E203)+H204</f>
        <v>-0.5033492716664536</v>
      </c>
      <c r="L204" s="21">
        <f>SUM(F$3:F203)+I204</f>
        <v>-0.35847610341702851</v>
      </c>
      <c r="M204" s="21">
        <f>SUM(G$3:G203)+J204</f>
        <v>0</v>
      </c>
      <c r="N204" s="21"/>
      <c r="O204" s="21"/>
      <c r="P204" s="21"/>
      <c r="Q204" s="19">
        <f t="shared" si="19"/>
        <v>0.25336048928714933</v>
      </c>
      <c r="R204" s="19">
        <f t="shared" si="20"/>
        <v>0.12850511672105613</v>
      </c>
      <c r="S204" s="19">
        <f t="shared" si="21"/>
        <v>0</v>
      </c>
      <c r="T204" s="19">
        <f t="shared" si="22"/>
        <v>0.18043868556478959</v>
      </c>
      <c r="U204" s="19">
        <f t="shared" si="23"/>
        <v>0</v>
      </c>
      <c r="V204" s="19">
        <f t="shared" si="24"/>
        <v>0</v>
      </c>
    </row>
    <row r="205" spans="1:22" x14ac:dyDescent="0.25">
      <c r="A205" s="26">
        <f>Wellpath!E205</f>
        <v>0</v>
      </c>
      <c r="B205" s="22">
        <v>0</v>
      </c>
      <c r="C205" s="22">
        <v>0</v>
      </c>
      <c r="D205" s="22" t="str">
        <f>IF(ABS(Wellpath!$L205)&lt;VerticalInc,"SING",((TAN((PI()/ 2) - Wellpath!$L205)) - TAN(Dip) * COS(Wellpath!$O205)) / GField)</f>
        <v>SING</v>
      </c>
      <c r="E205" s="20">
        <f>IF(D205="SING",(Wellpath!K206-Wellpath!K204)/2*Model!$W$8*(-SIN(Wellpath!M205)) / GField,Model!$W$8*((drdp!B205+drdp!K205)*'ABXY-TI2S'!$B205+(drdp!E205+drdp!N205)*'ABXY-TI2S'!$C205+(drdp!H205+drdp!Q205)*'ABXY-TI2S'!$D205))</f>
        <v>0</v>
      </c>
      <c r="F205" s="20">
        <f>IF(D205="SING",(Wellpath!K206-Wellpath!K204)/2*Model!$W$8*(COS(Wellpath!$M205) / GField),Model!$W$8*((drdp!C205+drdp!L205)*'ABXY-TI2S'!$B205+(drdp!F205+drdp!O205)*'ABXY-TI2S'!$C205+(drdp!I205+drdp!R205)*'ABXY-TI2S'!$D205))</f>
        <v>0</v>
      </c>
      <c r="G205" s="20">
        <f>IF(D205="SING",0,Model!$W$8*((drdp!D205+drdp!M205)*'ABXY-TI2S'!$B205+(drdp!G205+drdp!P205)*'ABXY-TI2S'!$C205+(drdp!J205+drdp!S205)*'ABXY-TI2S'!$D205))</f>
        <v>0</v>
      </c>
      <c r="H205" s="18">
        <f>IF(D205="SING",(Wellpath!K205-Wellpath!K204)/2*Model!$W$8*(-SIN(Wellpath!$M205) / GField),Model!$W$8*((drdp!B205)*'ABXY-TI2S'!$B205+(drdp!E205)*'ABXY-TI2S'!$C205+(drdp!H205)*'ABXY-TI2S'!$D205))</f>
        <v>0</v>
      </c>
      <c r="I205" s="18">
        <f>IF(D205="SING",(Wellpath!K205-Wellpath!K204)/2*Model!$W$8*(COS(Wellpath!$M205) / GField),Model!$W$8*((drdp!C205)*'ABXY-TI2S'!$B205+(drdp!F205)*'ABXY-TI2S'!$C205+(drdp!I205)*'ABXY-TI2S'!$D205))</f>
        <v>0</v>
      </c>
      <c r="J205" s="18">
        <f>IF(D205="SING",0,Model!$W$8*((drdp!D205)*'ABXY-TI2S'!$B205+(drdp!G205)*'ABXY-TI2S'!$C205+(drdp!J205)*'ABXY-TI2S'!$D205))</f>
        <v>0</v>
      </c>
      <c r="K205" s="21">
        <f>SUM(E$3:E204)+H205</f>
        <v>-0.5033492716664536</v>
      </c>
      <c r="L205" s="21">
        <f>SUM(F$3:F204)+I205</f>
        <v>-0.35847610341702851</v>
      </c>
      <c r="M205" s="21">
        <f>SUM(G$3:G204)+J205</f>
        <v>0</v>
      </c>
      <c r="N205" s="21"/>
      <c r="O205" s="21"/>
      <c r="P205" s="21"/>
      <c r="Q205" s="19">
        <f t="shared" si="19"/>
        <v>0.25336048928714933</v>
      </c>
      <c r="R205" s="19">
        <f t="shared" si="20"/>
        <v>0.12850511672105613</v>
      </c>
      <c r="S205" s="19">
        <f t="shared" si="21"/>
        <v>0</v>
      </c>
      <c r="T205" s="19">
        <f t="shared" si="22"/>
        <v>0.18043868556478959</v>
      </c>
      <c r="U205" s="19">
        <f t="shared" si="23"/>
        <v>0</v>
      </c>
      <c r="V205" s="19">
        <f t="shared" si="24"/>
        <v>0</v>
      </c>
    </row>
    <row r="206" spans="1:22" x14ac:dyDescent="0.25">
      <c r="A206" s="26">
        <f>Wellpath!E206</f>
        <v>0</v>
      </c>
      <c r="B206" s="22">
        <v>0</v>
      </c>
      <c r="C206" s="22">
        <v>0</v>
      </c>
      <c r="D206" s="22" t="str">
        <f>IF(ABS(Wellpath!$L206)&lt;VerticalInc,"SING",((TAN((PI()/ 2) - Wellpath!$L206)) - TAN(Dip) * COS(Wellpath!$O206)) / GField)</f>
        <v>SING</v>
      </c>
      <c r="E206" s="20">
        <f>IF(D206="SING",(Wellpath!K207-Wellpath!K205)/2*Model!$W$8*(-SIN(Wellpath!M206)) / GField,Model!$W$8*((drdp!B206+drdp!K206)*'ABXY-TI2S'!$B206+(drdp!E206+drdp!N206)*'ABXY-TI2S'!$C206+(drdp!H206+drdp!Q206)*'ABXY-TI2S'!$D206))</f>
        <v>0</v>
      </c>
      <c r="F206" s="20">
        <f>IF(D206="SING",(Wellpath!K207-Wellpath!K205)/2*Model!$W$8*(COS(Wellpath!$M206) / GField),Model!$W$8*((drdp!C206+drdp!L206)*'ABXY-TI2S'!$B206+(drdp!F206+drdp!O206)*'ABXY-TI2S'!$C206+(drdp!I206+drdp!R206)*'ABXY-TI2S'!$D206))</f>
        <v>0</v>
      </c>
      <c r="G206" s="20">
        <f>IF(D206="SING",0,Model!$W$8*((drdp!D206+drdp!M206)*'ABXY-TI2S'!$B206+(drdp!G206+drdp!P206)*'ABXY-TI2S'!$C206+(drdp!J206+drdp!S206)*'ABXY-TI2S'!$D206))</f>
        <v>0</v>
      </c>
      <c r="H206" s="18">
        <f>IF(D206="SING",(Wellpath!K206-Wellpath!K205)/2*Model!$W$8*(-SIN(Wellpath!$M206) / GField),Model!$W$8*((drdp!B206)*'ABXY-TI2S'!$B206+(drdp!E206)*'ABXY-TI2S'!$C206+(drdp!H206)*'ABXY-TI2S'!$D206))</f>
        <v>0</v>
      </c>
      <c r="I206" s="18">
        <f>IF(D206="SING",(Wellpath!K206-Wellpath!K205)/2*Model!$W$8*(COS(Wellpath!$M206) / GField),Model!$W$8*((drdp!C206)*'ABXY-TI2S'!$B206+(drdp!F206)*'ABXY-TI2S'!$C206+(drdp!I206)*'ABXY-TI2S'!$D206))</f>
        <v>0</v>
      </c>
      <c r="J206" s="18">
        <f>IF(D206="SING",0,Model!$W$8*((drdp!D206)*'ABXY-TI2S'!$B206+(drdp!G206)*'ABXY-TI2S'!$C206+(drdp!J206)*'ABXY-TI2S'!$D206))</f>
        <v>0</v>
      </c>
      <c r="K206" s="21">
        <f>SUM(E$3:E205)+H206</f>
        <v>-0.5033492716664536</v>
      </c>
      <c r="L206" s="21">
        <f>SUM(F$3:F205)+I206</f>
        <v>-0.35847610341702851</v>
      </c>
      <c r="M206" s="21">
        <f>SUM(G$3:G205)+J206</f>
        <v>0</v>
      </c>
      <c r="N206" s="21"/>
      <c r="O206" s="21"/>
      <c r="P206" s="21"/>
      <c r="Q206" s="19">
        <f t="shared" si="19"/>
        <v>0.25336048928714933</v>
      </c>
      <c r="R206" s="19">
        <f t="shared" si="20"/>
        <v>0.12850511672105613</v>
      </c>
      <c r="S206" s="19">
        <f t="shared" si="21"/>
        <v>0</v>
      </c>
      <c r="T206" s="19">
        <f t="shared" si="22"/>
        <v>0.18043868556478959</v>
      </c>
      <c r="U206" s="19">
        <f t="shared" si="23"/>
        <v>0</v>
      </c>
      <c r="V206" s="19">
        <f t="shared" si="24"/>
        <v>0</v>
      </c>
    </row>
    <row r="207" spans="1:22" x14ac:dyDescent="0.25">
      <c r="A207" s="26">
        <f>Wellpath!E207</f>
        <v>0</v>
      </c>
      <c r="B207" s="22">
        <v>0</v>
      </c>
      <c r="C207" s="22">
        <v>0</v>
      </c>
      <c r="D207" s="22" t="str">
        <f>IF(ABS(Wellpath!$L207)&lt;VerticalInc,"SING",((TAN((PI()/ 2) - Wellpath!$L207)) - TAN(Dip) * COS(Wellpath!$O207)) / GField)</f>
        <v>SING</v>
      </c>
      <c r="E207" s="20">
        <f>IF(D207="SING",(Wellpath!K208-Wellpath!K206)/2*Model!$W$8*(-SIN(Wellpath!M207)) / GField,Model!$W$8*((drdp!B207+drdp!K207)*'ABXY-TI2S'!$B207+(drdp!E207+drdp!N207)*'ABXY-TI2S'!$C207+(drdp!H207+drdp!Q207)*'ABXY-TI2S'!$D207))</f>
        <v>0</v>
      </c>
      <c r="F207" s="20">
        <f>IF(D207="SING",(Wellpath!K208-Wellpath!K206)/2*Model!$W$8*(COS(Wellpath!$M207) / GField),Model!$W$8*((drdp!C207+drdp!L207)*'ABXY-TI2S'!$B207+(drdp!F207+drdp!O207)*'ABXY-TI2S'!$C207+(drdp!I207+drdp!R207)*'ABXY-TI2S'!$D207))</f>
        <v>0</v>
      </c>
      <c r="G207" s="20">
        <f>IF(D207="SING",0,Model!$W$8*((drdp!D207+drdp!M207)*'ABXY-TI2S'!$B207+(drdp!G207+drdp!P207)*'ABXY-TI2S'!$C207+(drdp!J207+drdp!S207)*'ABXY-TI2S'!$D207))</f>
        <v>0</v>
      </c>
      <c r="H207" s="18">
        <f>IF(D207="SING",(Wellpath!K207-Wellpath!K206)/2*Model!$W$8*(-SIN(Wellpath!$M207) / GField),Model!$W$8*((drdp!B207)*'ABXY-TI2S'!$B207+(drdp!E207)*'ABXY-TI2S'!$C207+(drdp!H207)*'ABXY-TI2S'!$D207))</f>
        <v>0</v>
      </c>
      <c r="I207" s="18">
        <f>IF(D207="SING",(Wellpath!K207-Wellpath!K206)/2*Model!$W$8*(COS(Wellpath!$M207) / GField),Model!$W$8*((drdp!C207)*'ABXY-TI2S'!$B207+(drdp!F207)*'ABXY-TI2S'!$C207+(drdp!I207)*'ABXY-TI2S'!$D207))</f>
        <v>0</v>
      </c>
      <c r="J207" s="18">
        <f>IF(D207="SING",0,Model!$W$8*((drdp!D207)*'ABXY-TI2S'!$B207+(drdp!G207)*'ABXY-TI2S'!$C207+(drdp!J207)*'ABXY-TI2S'!$D207))</f>
        <v>0</v>
      </c>
      <c r="K207" s="21">
        <f>SUM(E$3:E206)+H207</f>
        <v>-0.5033492716664536</v>
      </c>
      <c r="L207" s="21">
        <f>SUM(F$3:F206)+I207</f>
        <v>-0.35847610341702851</v>
      </c>
      <c r="M207" s="21">
        <f>SUM(G$3:G206)+J207</f>
        <v>0</v>
      </c>
      <c r="N207" s="21"/>
      <c r="O207" s="21"/>
      <c r="P207" s="21"/>
      <c r="Q207" s="19">
        <f t="shared" si="19"/>
        <v>0.25336048928714933</v>
      </c>
      <c r="R207" s="19">
        <f t="shared" si="20"/>
        <v>0.12850511672105613</v>
      </c>
      <c r="S207" s="19">
        <f t="shared" si="21"/>
        <v>0</v>
      </c>
      <c r="T207" s="19">
        <f t="shared" si="22"/>
        <v>0.18043868556478959</v>
      </c>
      <c r="U207" s="19">
        <f t="shared" si="23"/>
        <v>0</v>
      </c>
      <c r="V207" s="19">
        <f t="shared" si="24"/>
        <v>0</v>
      </c>
    </row>
    <row r="208" spans="1:22" x14ac:dyDescent="0.25">
      <c r="A208" s="26">
        <f>Wellpath!E208</f>
        <v>0</v>
      </c>
      <c r="B208" s="22">
        <v>0</v>
      </c>
      <c r="C208" s="22">
        <v>0</v>
      </c>
      <c r="D208" s="22" t="str">
        <f>IF(ABS(Wellpath!$L208)&lt;VerticalInc,"SING",((TAN((PI()/ 2) - Wellpath!$L208)) - TAN(Dip) * COS(Wellpath!$O208)) / GField)</f>
        <v>SING</v>
      </c>
      <c r="E208" s="20">
        <f>IF(D208="SING",(Wellpath!K209-Wellpath!K207)/2*Model!$W$8*(-SIN(Wellpath!M208)) / GField,Model!$W$8*((drdp!B208+drdp!K208)*'ABXY-TI2S'!$B208+(drdp!E208+drdp!N208)*'ABXY-TI2S'!$C208+(drdp!H208+drdp!Q208)*'ABXY-TI2S'!$D208))</f>
        <v>0</v>
      </c>
      <c r="F208" s="20">
        <f>IF(D208="SING",(Wellpath!K209-Wellpath!K207)/2*Model!$W$8*(COS(Wellpath!$M208) / GField),Model!$W$8*((drdp!C208+drdp!L208)*'ABXY-TI2S'!$B208+(drdp!F208+drdp!O208)*'ABXY-TI2S'!$C208+(drdp!I208+drdp!R208)*'ABXY-TI2S'!$D208))</f>
        <v>0</v>
      </c>
      <c r="G208" s="20">
        <f>IF(D208="SING",0,Model!$W$8*((drdp!D208+drdp!M208)*'ABXY-TI2S'!$B208+(drdp!G208+drdp!P208)*'ABXY-TI2S'!$C208+(drdp!J208+drdp!S208)*'ABXY-TI2S'!$D208))</f>
        <v>0</v>
      </c>
      <c r="H208" s="18">
        <f>IF(D208="SING",(Wellpath!K208-Wellpath!K207)/2*Model!$W$8*(-SIN(Wellpath!$M208) / GField),Model!$W$8*((drdp!B208)*'ABXY-TI2S'!$B208+(drdp!E208)*'ABXY-TI2S'!$C208+(drdp!H208)*'ABXY-TI2S'!$D208))</f>
        <v>0</v>
      </c>
      <c r="I208" s="18">
        <f>IF(D208="SING",(Wellpath!K208-Wellpath!K207)/2*Model!$W$8*(COS(Wellpath!$M208) / GField),Model!$W$8*((drdp!C208)*'ABXY-TI2S'!$B208+(drdp!F208)*'ABXY-TI2S'!$C208+(drdp!I208)*'ABXY-TI2S'!$D208))</f>
        <v>0</v>
      </c>
      <c r="J208" s="18">
        <f>IF(D208="SING",0,Model!$W$8*((drdp!D208)*'ABXY-TI2S'!$B208+(drdp!G208)*'ABXY-TI2S'!$C208+(drdp!J208)*'ABXY-TI2S'!$D208))</f>
        <v>0</v>
      </c>
      <c r="K208" s="21">
        <f>SUM(E$3:E207)+H208</f>
        <v>-0.5033492716664536</v>
      </c>
      <c r="L208" s="21">
        <f>SUM(F$3:F207)+I208</f>
        <v>-0.35847610341702851</v>
      </c>
      <c r="M208" s="21">
        <f>SUM(G$3:G207)+J208</f>
        <v>0</v>
      </c>
      <c r="N208" s="21"/>
      <c r="O208" s="21"/>
      <c r="P208" s="21"/>
      <c r="Q208" s="19">
        <f t="shared" si="19"/>
        <v>0.25336048928714933</v>
      </c>
      <c r="R208" s="19">
        <f t="shared" si="20"/>
        <v>0.12850511672105613</v>
      </c>
      <c r="S208" s="19">
        <f t="shared" si="21"/>
        <v>0</v>
      </c>
      <c r="T208" s="19">
        <f t="shared" si="22"/>
        <v>0.18043868556478959</v>
      </c>
      <c r="U208" s="19">
        <f t="shared" si="23"/>
        <v>0</v>
      </c>
      <c r="V208" s="19">
        <f t="shared" si="24"/>
        <v>0</v>
      </c>
    </row>
    <row r="209" spans="1:22" x14ac:dyDescent="0.25">
      <c r="A209" s="26">
        <f>Wellpath!E209</f>
        <v>0</v>
      </c>
      <c r="B209" s="22">
        <v>0</v>
      </c>
      <c r="C209" s="22">
        <v>0</v>
      </c>
      <c r="D209" s="22" t="str">
        <f>IF(ABS(Wellpath!$L209)&lt;VerticalInc,"SING",((TAN((PI()/ 2) - Wellpath!$L209)) - TAN(Dip) * COS(Wellpath!$O209)) / GField)</f>
        <v>SING</v>
      </c>
      <c r="E209" s="20">
        <f>IF(D209="SING",(Wellpath!K210-Wellpath!K208)/2*Model!$W$8*(-SIN(Wellpath!M209)) / GField,Model!$W$8*((drdp!B209+drdp!K209)*'ABXY-TI2S'!$B209+(drdp!E209+drdp!N209)*'ABXY-TI2S'!$C209+(drdp!H209+drdp!Q209)*'ABXY-TI2S'!$D209))</f>
        <v>0</v>
      </c>
      <c r="F209" s="20">
        <f>IF(D209="SING",(Wellpath!K210-Wellpath!K208)/2*Model!$W$8*(COS(Wellpath!$M209) / GField),Model!$W$8*((drdp!C209+drdp!L209)*'ABXY-TI2S'!$B209+(drdp!F209+drdp!O209)*'ABXY-TI2S'!$C209+(drdp!I209+drdp!R209)*'ABXY-TI2S'!$D209))</f>
        <v>0</v>
      </c>
      <c r="G209" s="20">
        <f>IF(D209="SING",0,Model!$W$8*((drdp!D209+drdp!M209)*'ABXY-TI2S'!$B209+(drdp!G209+drdp!P209)*'ABXY-TI2S'!$C209+(drdp!J209+drdp!S209)*'ABXY-TI2S'!$D209))</f>
        <v>0</v>
      </c>
      <c r="H209" s="18">
        <f>IF(D209="SING",(Wellpath!K209-Wellpath!K208)/2*Model!$W$8*(-SIN(Wellpath!$M209) / GField),Model!$W$8*((drdp!B209)*'ABXY-TI2S'!$B209+(drdp!E209)*'ABXY-TI2S'!$C209+(drdp!H209)*'ABXY-TI2S'!$D209))</f>
        <v>0</v>
      </c>
      <c r="I209" s="18">
        <f>IF(D209="SING",(Wellpath!K209-Wellpath!K208)/2*Model!$W$8*(COS(Wellpath!$M209) / GField),Model!$W$8*((drdp!C209)*'ABXY-TI2S'!$B209+(drdp!F209)*'ABXY-TI2S'!$C209+(drdp!I209)*'ABXY-TI2S'!$D209))</f>
        <v>0</v>
      </c>
      <c r="J209" s="18">
        <f>IF(D209="SING",0,Model!$W$8*((drdp!D209)*'ABXY-TI2S'!$B209+(drdp!G209)*'ABXY-TI2S'!$C209+(drdp!J209)*'ABXY-TI2S'!$D209))</f>
        <v>0</v>
      </c>
      <c r="K209" s="21">
        <f>SUM(E$3:E208)+H209</f>
        <v>-0.5033492716664536</v>
      </c>
      <c r="L209" s="21">
        <f>SUM(F$3:F208)+I209</f>
        <v>-0.35847610341702851</v>
      </c>
      <c r="M209" s="21">
        <f>SUM(G$3:G208)+J209</f>
        <v>0</v>
      </c>
      <c r="N209" s="21"/>
      <c r="O209" s="21"/>
      <c r="P209" s="21"/>
      <c r="Q209" s="19">
        <f t="shared" si="19"/>
        <v>0.25336048928714933</v>
      </c>
      <c r="R209" s="19">
        <f t="shared" si="20"/>
        <v>0.12850511672105613</v>
      </c>
      <c r="S209" s="19">
        <f t="shared" si="21"/>
        <v>0</v>
      </c>
      <c r="T209" s="19">
        <f t="shared" si="22"/>
        <v>0.18043868556478959</v>
      </c>
      <c r="U209" s="19">
        <f t="shared" si="23"/>
        <v>0</v>
      </c>
      <c r="V209" s="19">
        <f t="shared" si="24"/>
        <v>0</v>
      </c>
    </row>
    <row r="210" spans="1:22" x14ac:dyDescent="0.25">
      <c r="A210" s="26">
        <f>Wellpath!E210</f>
        <v>0</v>
      </c>
      <c r="B210" s="22">
        <v>0</v>
      </c>
      <c r="C210" s="22">
        <v>0</v>
      </c>
      <c r="D210" s="22" t="str">
        <f>IF(ABS(Wellpath!$L210)&lt;VerticalInc,"SING",((TAN((PI()/ 2) - Wellpath!$L210)) - TAN(Dip) * COS(Wellpath!$O210)) / GField)</f>
        <v>SING</v>
      </c>
      <c r="E210" s="20">
        <f>IF(D210="SING",(Wellpath!K211-Wellpath!K209)/2*Model!$W$8*(-SIN(Wellpath!M210)) / GField,Model!$W$8*((drdp!B210+drdp!K210)*'ABXY-TI2S'!$B210+(drdp!E210+drdp!N210)*'ABXY-TI2S'!$C210+(drdp!H210+drdp!Q210)*'ABXY-TI2S'!$D210))</f>
        <v>0</v>
      </c>
      <c r="F210" s="20">
        <f>IF(D210="SING",(Wellpath!K211-Wellpath!K209)/2*Model!$W$8*(COS(Wellpath!$M210) / GField),Model!$W$8*((drdp!C210+drdp!L210)*'ABXY-TI2S'!$B210+(drdp!F210+drdp!O210)*'ABXY-TI2S'!$C210+(drdp!I210+drdp!R210)*'ABXY-TI2S'!$D210))</f>
        <v>0</v>
      </c>
      <c r="G210" s="20">
        <f>IF(D210="SING",0,Model!$W$8*((drdp!D210+drdp!M210)*'ABXY-TI2S'!$B210+(drdp!G210+drdp!P210)*'ABXY-TI2S'!$C210+(drdp!J210+drdp!S210)*'ABXY-TI2S'!$D210))</f>
        <v>0</v>
      </c>
      <c r="H210" s="18">
        <f>IF(D210="SING",(Wellpath!K210-Wellpath!K209)/2*Model!$W$8*(-SIN(Wellpath!$M210) / GField),Model!$W$8*((drdp!B210)*'ABXY-TI2S'!$B210+(drdp!E210)*'ABXY-TI2S'!$C210+(drdp!H210)*'ABXY-TI2S'!$D210))</f>
        <v>0</v>
      </c>
      <c r="I210" s="18">
        <f>IF(D210="SING",(Wellpath!K210-Wellpath!K209)/2*Model!$W$8*(COS(Wellpath!$M210) / GField),Model!$W$8*((drdp!C210)*'ABXY-TI2S'!$B210+(drdp!F210)*'ABXY-TI2S'!$C210+(drdp!I210)*'ABXY-TI2S'!$D210))</f>
        <v>0</v>
      </c>
      <c r="J210" s="18">
        <f>IF(D210="SING",0,Model!$W$8*((drdp!D210)*'ABXY-TI2S'!$B210+(drdp!G210)*'ABXY-TI2S'!$C210+(drdp!J210)*'ABXY-TI2S'!$D210))</f>
        <v>0</v>
      </c>
      <c r="K210" s="21">
        <f>SUM(E$3:E209)+H210</f>
        <v>-0.5033492716664536</v>
      </c>
      <c r="L210" s="21">
        <f>SUM(F$3:F209)+I210</f>
        <v>-0.35847610341702851</v>
      </c>
      <c r="M210" s="21">
        <f>SUM(G$3:G209)+J210</f>
        <v>0</v>
      </c>
      <c r="N210" s="21"/>
      <c r="O210" s="21"/>
      <c r="P210" s="21"/>
      <c r="Q210" s="19">
        <f t="shared" si="19"/>
        <v>0.25336048928714933</v>
      </c>
      <c r="R210" s="19">
        <f t="shared" si="20"/>
        <v>0.12850511672105613</v>
      </c>
      <c r="S210" s="19">
        <f t="shared" si="21"/>
        <v>0</v>
      </c>
      <c r="T210" s="19">
        <f t="shared" si="22"/>
        <v>0.18043868556478959</v>
      </c>
      <c r="U210" s="19">
        <f t="shared" si="23"/>
        <v>0</v>
      </c>
      <c r="V210" s="19">
        <f t="shared" si="24"/>
        <v>0</v>
      </c>
    </row>
    <row r="211" spans="1:22" x14ac:dyDescent="0.25">
      <c r="A211" s="26">
        <f>Wellpath!E211</f>
        <v>0</v>
      </c>
      <c r="B211" s="22">
        <v>0</v>
      </c>
      <c r="C211" s="22">
        <v>0</v>
      </c>
      <c r="D211" s="22" t="str">
        <f>IF(ABS(Wellpath!$L211)&lt;VerticalInc,"SING",((TAN((PI()/ 2) - Wellpath!$L211)) - TAN(Dip) * COS(Wellpath!$O211)) / GField)</f>
        <v>SING</v>
      </c>
      <c r="E211" s="20">
        <f>IF(D211="SING",(Wellpath!K212-Wellpath!K210)/2*Model!$W$8*(-SIN(Wellpath!M211)) / GField,Model!$W$8*((drdp!B211+drdp!K211)*'ABXY-TI2S'!$B211+(drdp!E211+drdp!N211)*'ABXY-TI2S'!$C211+(drdp!H211+drdp!Q211)*'ABXY-TI2S'!$D211))</f>
        <v>0</v>
      </c>
      <c r="F211" s="20">
        <f>IF(D211="SING",(Wellpath!K212-Wellpath!K210)/2*Model!$W$8*(COS(Wellpath!$M211) / GField),Model!$W$8*((drdp!C211+drdp!L211)*'ABXY-TI2S'!$B211+(drdp!F211+drdp!O211)*'ABXY-TI2S'!$C211+(drdp!I211+drdp!R211)*'ABXY-TI2S'!$D211))</f>
        <v>0</v>
      </c>
      <c r="G211" s="20">
        <f>IF(D211="SING",0,Model!$W$8*((drdp!D211+drdp!M211)*'ABXY-TI2S'!$B211+(drdp!G211+drdp!P211)*'ABXY-TI2S'!$C211+(drdp!J211+drdp!S211)*'ABXY-TI2S'!$D211))</f>
        <v>0</v>
      </c>
      <c r="H211" s="18">
        <f>IF(D211="SING",(Wellpath!K211-Wellpath!K210)/2*Model!$W$8*(-SIN(Wellpath!$M211) / GField),Model!$W$8*((drdp!B211)*'ABXY-TI2S'!$B211+(drdp!E211)*'ABXY-TI2S'!$C211+(drdp!H211)*'ABXY-TI2S'!$D211))</f>
        <v>0</v>
      </c>
      <c r="I211" s="18">
        <f>IF(D211="SING",(Wellpath!K211-Wellpath!K210)/2*Model!$W$8*(COS(Wellpath!$M211) / GField),Model!$W$8*((drdp!C211)*'ABXY-TI2S'!$B211+(drdp!F211)*'ABXY-TI2S'!$C211+(drdp!I211)*'ABXY-TI2S'!$D211))</f>
        <v>0</v>
      </c>
      <c r="J211" s="18">
        <f>IF(D211="SING",0,Model!$W$8*((drdp!D211)*'ABXY-TI2S'!$B211+(drdp!G211)*'ABXY-TI2S'!$C211+(drdp!J211)*'ABXY-TI2S'!$D211))</f>
        <v>0</v>
      </c>
      <c r="K211" s="21">
        <f>SUM(E$3:E210)+H211</f>
        <v>-0.5033492716664536</v>
      </c>
      <c r="L211" s="21">
        <f>SUM(F$3:F210)+I211</f>
        <v>-0.35847610341702851</v>
      </c>
      <c r="M211" s="21">
        <f>SUM(G$3:G210)+J211</f>
        <v>0</v>
      </c>
      <c r="N211" s="21"/>
      <c r="O211" s="21"/>
      <c r="P211" s="21"/>
      <c r="Q211" s="19">
        <f t="shared" si="19"/>
        <v>0.25336048928714933</v>
      </c>
      <c r="R211" s="19">
        <f t="shared" si="20"/>
        <v>0.12850511672105613</v>
      </c>
      <c r="S211" s="19">
        <f t="shared" si="21"/>
        <v>0</v>
      </c>
      <c r="T211" s="19">
        <f t="shared" si="22"/>
        <v>0.18043868556478959</v>
      </c>
      <c r="U211" s="19">
        <f t="shared" si="23"/>
        <v>0</v>
      </c>
      <c r="V211" s="19">
        <f t="shared" si="24"/>
        <v>0</v>
      </c>
    </row>
    <row r="212" spans="1:22" x14ac:dyDescent="0.25">
      <c r="A212" s="26">
        <f>Wellpath!E212</f>
        <v>0</v>
      </c>
      <c r="B212" s="22">
        <v>0</v>
      </c>
      <c r="C212" s="22">
        <v>0</v>
      </c>
      <c r="D212" s="22" t="str">
        <f>IF(ABS(Wellpath!$L212)&lt;VerticalInc,"SING",((TAN((PI()/ 2) - Wellpath!$L212)) - TAN(Dip) * COS(Wellpath!$O212)) / GField)</f>
        <v>SING</v>
      </c>
      <c r="E212" s="20">
        <f>IF(D212="SING",(Wellpath!K213-Wellpath!K211)/2*Model!$W$8*(-SIN(Wellpath!M212)) / GField,Model!$W$8*((drdp!B212+drdp!K212)*'ABXY-TI2S'!$B212+(drdp!E212+drdp!N212)*'ABXY-TI2S'!$C212+(drdp!H212+drdp!Q212)*'ABXY-TI2S'!$D212))</f>
        <v>0</v>
      </c>
      <c r="F212" s="20">
        <f>IF(D212="SING",(Wellpath!K213-Wellpath!K211)/2*Model!$W$8*(COS(Wellpath!$M212) / GField),Model!$W$8*((drdp!C212+drdp!L212)*'ABXY-TI2S'!$B212+(drdp!F212+drdp!O212)*'ABXY-TI2S'!$C212+(drdp!I212+drdp!R212)*'ABXY-TI2S'!$D212))</f>
        <v>0</v>
      </c>
      <c r="G212" s="20">
        <f>IF(D212="SING",0,Model!$W$8*((drdp!D212+drdp!M212)*'ABXY-TI2S'!$B212+(drdp!G212+drdp!P212)*'ABXY-TI2S'!$C212+(drdp!J212+drdp!S212)*'ABXY-TI2S'!$D212))</f>
        <v>0</v>
      </c>
      <c r="H212" s="18">
        <f>IF(D212="SING",(Wellpath!K212-Wellpath!K211)/2*Model!$W$8*(-SIN(Wellpath!$M212) / GField),Model!$W$8*((drdp!B212)*'ABXY-TI2S'!$B212+(drdp!E212)*'ABXY-TI2S'!$C212+(drdp!H212)*'ABXY-TI2S'!$D212))</f>
        <v>0</v>
      </c>
      <c r="I212" s="18">
        <f>IF(D212="SING",(Wellpath!K212-Wellpath!K211)/2*Model!$W$8*(COS(Wellpath!$M212) / GField),Model!$W$8*((drdp!C212)*'ABXY-TI2S'!$B212+(drdp!F212)*'ABXY-TI2S'!$C212+(drdp!I212)*'ABXY-TI2S'!$D212))</f>
        <v>0</v>
      </c>
      <c r="J212" s="18">
        <f>IF(D212="SING",0,Model!$W$8*((drdp!D212)*'ABXY-TI2S'!$B212+(drdp!G212)*'ABXY-TI2S'!$C212+(drdp!J212)*'ABXY-TI2S'!$D212))</f>
        <v>0</v>
      </c>
      <c r="K212" s="21">
        <f>SUM(E$3:E211)+H212</f>
        <v>-0.5033492716664536</v>
      </c>
      <c r="L212" s="21">
        <f>SUM(F$3:F211)+I212</f>
        <v>-0.35847610341702851</v>
      </c>
      <c r="M212" s="21">
        <f>SUM(G$3:G211)+J212</f>
        <v>0</v>
      </c>
      <c r="N212" s="21"/>
      <c r="O212" s="21"/>
      <c r="P212" s="21"/>
      <c r="Q212" s="19">
        <f t="shared" si="19"/>
        <v>0.25336048928714933</v>
      </c>
      <c r="R212" s="19">
        <f t="shared" si="20"/>
        <v>0.12850511672105613</v>
      </c>
      <c r="S212" s="19">
        <f t="shared" si="21"/>
        <v>0</v>
      </c>
      <c r="T212" s="19">
        <f t="shared" si="22"/>
        <v>0.18043868556478959</v>
      </c>
      <c r="U212" s="19">
        <f t="shared" si="23"/>
        <v>0</v>
      </c>
      <c r="V212" s="19">
        <f t="shared" si="24"/>
        <v>0</v>
      </c>
    </row>
    <row r="213" spans="1:22" x14ac:dyDescent="0.25">
      <c r="A213" s="26">
        <f>Wellpath!E213</f>
        <v>0</v>
      </c>
      <c r="B213" s="22">
        <v>0</v>
      </c>
      <c r="C213" s="22">
        <v>0</v>
      </c>
      <c r="D213" s="22" t="str">
        <f>IF(ABS(Wellpath!$L213)&lt;VerticalInc,"SING",((TAN((PI()/ 2) - Wellpath!$L213)) - TAN(Dip) * COS(Wellpath!$O213)) / GField)</f>
        <v>SING</v>
      </c>
      <c r="E213" s="20">
        <f>IF(D213="SING",(Wellpath!K214-Wellpath!K212)/2*Model!$W$8*(-SIN(Wellpath!M213)) / GField,Model!$W$8*((drdp!B213+drdp!K213)*'ABXY-TI2S'!$B213+(drdp!E213+drdp!N213)*'ABXY-TI2S'!$C213+(drdp!H213+drdp!Q213)*'ABXY-TI2S'!$D213))</f>
        <v>0</v>
      </c>
      <c r="F213" s="20">
        <f>IF(D213="SING",(Wellpath!K214-Wellpath!K212)/2*Model!$W$8*(COS(Wellpath!$M213) / GField),Model!$W$8*((drdp!C213+drdp!L213)*'ABXY-TI2S'!$B213+(drdp!F213+drdp!O213)*'ABXY-TI2S'!$C213+(drdp!I213+drdp!R213)*'ABXY-TI2S'!$D213))</f>
        <v>0</v>
      </c>
      <c r="G213" s="20">
        <f>IF(D213="SING",0,Model!$W$8*((drdp!D213+drdp!M213)*'ABXY-TI2S'!$B213+(drdp!G213+drdp!P213)*'ABXY-TI2S'!$C213+(drdp!J213+drdp!S213)*'ABXY-TI2S'!$D213))</f>
        <v>0</v>
      </c>
      <c r="H213" s="18">
        <f>IF(D213="SING",(Wellpath!K213-Wellpath!K212)/2*Model!$W$8*(-SIN(Wellpath!$M213) / GField),Model!$W$8*((drdp!B213)*'ABXY-TI2S'!$B213+(drdp!E213)*'ABXY-TI2S'!$C213+(drdp!H213)*'ABXY-TI2S'!$D213))</f>
        <v>0</v>
      </c>
      <c r="I213" s="18">
        <f>IF(D213="SING",(Wellpath!K213-Wellpath!K212)/2*Model!$W$8*(COS(Wellpath!$M213) / GField),Model!$W$8*((drdp!C213)*'ABXY-TI2S'!$B213+(drdp!F213)*'ABXY-TI2S'!$C213+(drdp!I213)*'ABXY-TI2S'!$D213))</f>
        <v>0</v>
      </c>
      <c r="J213" s="18">
        <f>IF(D213="SING",0,Model!$W$8*((drdp!D213)*'ABXY-TI2S'!$B213+(drdp!G213)*'ABXY-TI2S'!$C213+(drdp!J213)*'ABXY-TI2S'!$D213))</f>
        <v>0</v>
      </c>
      <c r="K213" s="21">
        <f>SUM(E$3:E212)+H213</f>
        <v>-0.5033492716664536</v>
      </c>
      <c r="L213" s="21">
        <f>SUM(F$3:F212)+I213</f>
        <v>-0.35847610341702851</v>
      </c>
      <c r="M213" s="21">
        <f>SUM(G$3:G212)+J213</f>
        <v>0</v>
      </c>
      <c r="N213" s="21"/>
      <c r="O213" s="21"/>
      <c r="P213" s="21"/>
      <c r="Q213" s="19">
        <f t="shared" si="19"/>
        <v>0.25336048928714933</v>
      </c>
      <c r="R213" s="19">
        <f t="shared" si="20"/>
        <v>0.12850511672105613</v>
      </c>
      <c r="S213" s="19">
        <f t="shared" si="21"/>
        <v>0</v>
      </c>
      <c r="T213" s="19">
        <f t="shared" si="22"/>
        <v>0.18043868556478959</v>
      </c>
      <c r="U213" s="19">
        <f t="shared" si="23"/>
        <v>0</v>
      </c>
      <c r="V213" s="19">
        <f t="shared" si="24"/>
        <v>0</v>
      </c>
    </row>
    <row r="214" spans="1:22" x14ac:dyDescent="0.25">
      <c r="A214" s="26">
        <f>Wellpath!E214</f>
        <v>0</v>
      </c>
      <c r="B214" s="22">
        <v>0</v>
      </c>
      <c r="C214" s="22">
        <v>0</v>
      </c>
      <c r="D214" s="22" t="str">
        <f>IF(ABS(Wellpath!$L214)&lt;VerticalInc,"SING",((TAN((PI()/ 2) - Wellpath!$L214)) - TAN(Dip) * COS(Wellpath!$O214)) / GField)</f>
        <v>SING</v>
      </c>
      <c r="E214" s="20">
        <f>IF(D214="SING",(Wellpath!K215-Wellpath!K213)/2*Model!$W$8*(-SIN(Wellpath!M214)) / GField,Model!$W$8*((drdp!B214+drdp!K214)*'ABXY-TI2S'!$B214+(drdp!E214+drdp!N214)*'ABXY-TI2S'!$C214+(drdp!H214+drdp!Q214)*'ABXY-TI2S'!$D214))</f>
        <v>0</v>
      </c>
      <c r="F214" s="20">
        <f>IF(D214="SING",(Wellpath!K215-Wellpath!K213)/2*Model!$W$8*(COS(Wellpath!$M214) / GField),Model!$W$8*((drdp!C214+drdp!L214)*'ABXY-TI2S'!$B214+(drdp!F214+drdp!O214)*'ABXY-TI2S'!$C214+(drdp!I214+drdp!R214)*'ABXY-TI2S'!$D214))</f>
        <v>0</v>
      </c>
      <c r="G214" s="20">
        <f>IF(D214="SING",0,Model!$W$8*((drdp!D214+drdp!M214)*'ABXY-TI2S'!$B214+(drdp!G214+drdp!P214)*'ABXY-TI2S'!$C214+(drdp!J214+drdp!S214)*'ABXY-TI2S'!$D214))</f>
        <v>0</v>
      </c>
      <c r="H214" s="18">
        <f>IF(D214="SING",(Wellpath!K214-Wellpath!K213)/2*Model!$W$8*(-SIN(Wellpath!$M214) / GField),Model!$W$8*((drdp!B214)*'ABXY-TI2S'!$B214+(drdp!E214)*'ABXY-TI2S'!$C214+(drdp!H214)*'ABXY-TI2S'!$D214))</f>
        <v>0</v>
      </c>
      <c r="I214" s="18">
        <f>IF(D214="SING",(Wellpath!K214-Wellpath!K213)/2*Model!$W$8*(COS(Wellpath!$M214) / GField),Model!$W$8*((drdp!C214)*'ABXY-TI2S'!$B214+(drdp!F214)*'ABXY-TI2S'!$C214+(drdp!I214)*'ABXY-TI2S'!$D214))</f>
        <v>0</v>
      </c>
      <c r="J214" s="18">
        <f>IF(D214="SING",0,Model!$W$8*((drdp!D214)*'ABXY-TI2S'!$B214+(drdp!G214)*'ABXY-TI2S'!$C214+(drdp!J214)*'ABXY-TI2S'!$D214))</f>
        <v>0</v>
      </c>
      <c r="K214" s="21">
        <f>SUM(E$3:E213)+H214</f>
        <v>-0.5033492716664536</v>
      </c>
      <c r="L214" s="21">
        <f>SUM(F$3:F213)+I214</f>
        <v>-0.35847610341702851</v>
      </c>
      <c r="M214" s="21">
        <f>SUM(G$3:G213)+J214</f>
        <v>0</v>
      </c>
      <c r="N214" s="21"/>
      <c r="O214" s="21"/>
      <c r="P214" s="21"/>
      <c r="Q214" s="19">
        <f t="shared" si="19"/>
        <v>0.25336048928714933</v>
      </c>
      <c r="R214" s="19">
        <f t="shared" si="20"/>
        <v>0.12850511672105613</v>
      </c>
      <c r="S214" s="19">
        <f t="shared" si="21"/>
        <v>0</v>
      </c>
      <c r="T214" s="19">
        <f t="shared" si="22"/>
        <v>0.18043868556478959</v>
      </c>
      <c r="U214" s="19">
        <f t="shared" si="23"/>
        <v>0</v>
      </c>
      <c r="V214" s="19">
        <f t="shared" si="24"/>
        <v>0</v>
      </c>
    </row>
    <row r="215" spans="1:22" x14ac:dyDescent="0.25">
      <c r="A215" s="26">
        <f>Wellpath!E215</f>
        <v>0</v>
      </c>
      <c r="B215" s="22">
        <v>0</v>
      </c>
      <c r="C215" s="22">
        <v>0</v>
      </c>
      <c r="D215" s="22" t="str">
        <f>IF(ABS(Wellpath!$L215)&lt;VerticalInc,"SING",((TAN((PI()/ 2) - Wellpath!$L215)) - TAN(Dip) * COS(Wellpath!$O215)) / GField)</f>
        <v>SING</v>
      </c>
      <c r="E215" s="20">
        <f>IF(D215="SING",(Wellpath!K216-Wellpath!K214)/2*Model!$W$8*(-SIN(Wellpath!M215)) / GField,Model!$W$8*((drdp!B215+drdp!K215)*'ABXY-TI2S'!$B215+(drdp!E215+drdp!N215)*'ABXY-TI2S'!$C215+(drdp!H215+drdp!Q215)*'ABXY-TI2S'!$D215))</f>
        <v>0</v>
      </c>
      <c r="F215" s="20">
        <f>IF(D215="SING",(Wellpath!K216-Wellpath!K214)/2*Model!$W$8*(COS(Wellpath!$M215) / GField),Model!$W$8*((drdp!C215+drdp!L215)*'ABXY-TI2S'!$B215+(drdp!F215+drdp!O215)*'ABXY-TI2S'!$C215+(drdp!I215+drdp!R215)*'ABXY-TI2S'!$D215))</f>
        <v>0</v>
      </c>
      <c r="G215" s="20">
        <f>IF(D215="SING",0,Model!$W$8*((drdp!D215+drdp!M215)*'ABXY-TI2S'!$B215+(drdp!G215+drdp!P215)*'ABXY-TI2S'!$C215+(drdp!J215+drdp!S215)*'ABXY-TI2S'!$D215))</f>
        <v>0</v>
      </c>
      <c r="H215" s="18">
        <f>IF(D215="SING",(Wellpath!K215-Wellpath!K214)/2*Model!$W$8*(-SIN(Wellpath!$M215) / GField),Model!$W$8*((drdp!B215)*'ABXY-TI2S'!$B215+(drdp!E215)*'ABXY-TI2S'!$C215+(drdp!H215)*'ABXY-TI2S'!$D215))</f>
        <v>0</v>
      </c>
      <c r="I215" s="18">
        <f>IF(D215="SING",(Wellpath!K215-Wellpath!K214)/2*Model!$W$8*(COS(Wellpath!$M215) / GField),Model!$W$8*((drdp!C215)*'ABXY-TI2S'!$B215+(drdp!F215)*'ABXY-TI2S'!$C215+(drdp!I215)*'ABXY-TI2S'!$D215))</f>
        <v>0</v>
      </c>
      <c r="J215" s="18">
        <f>IF(D215="SING",0,Model!$W$8*((drdp!D215)*'ABXY-TI2S'!$B215+(drdp!G215)*'ABXY-TI2S'!$C215+(drdp!J215)*'ABXY-TI2S'!$D215))</f>
        <v>0</v>
      </c>
      <c r="K215" s="21">
        <f>SUM(E$3:E214)+H215</f>
        <v>-0.5033492716664536</v>
      </c>
      <c r="L215" s="21">
        <f>SUM(F$3:F214)+I215</f>
        <v>-0.35847610341702851</v>
      </c>
      <c r="M215" s="21">
        <f>SUM(G$3:G214)+J215</f>
        <v>0</v>
      </c>
      <c r="N215" s="21"/>
      <c r="O215" s="21"/>
      <c r="P215" s="21"/>
      <c r="Q215" s="19">
        <f t="shared" si="19"/>
        <v>0.25336048928714933</v>
      </c>
      <c r="R215" s="19">
        <f t="shared" si="20"/>
        <v>0.12850511672105613</v>
      </c>
      <c r="S215" s="19">
        <f t="shared" si="21"/>
        <v>0</v>
      </c>
      <c r="T215" s="19">
        <f t="shared" si="22"/>
        <v>0.18043868556478959</v>
      </c>
      <c r="U215" s="19">
        <f t="shared" si="23"/>
        <v>0</v>
      </c>
      <c r="V215" s="19">
        <f t="shared" si="24"/>
        <v>0</v>
      </c>
    </row>
    <row r="216" spans="1:22" x14ac:dyDescent="0.25">
      <c r="A216" s="26">
        <f>Wellpath!E216</f>
        <v>0</v>
      </c>
      <c r="B216" s="22">
        <v>0</v>
      </c>
      <c r="C216" s="22">
        <v>0</v>
      </c>
      <c r="D216" s="22" t="str">
        <f>IF(ABS(Wellpath!$L216)&lt;VerticalInc,"SING",((TAN((PI()/ 2) - Wellpath!$L216)) - TAN(Dip) * COS(Wellpath!$O216)) / GField)</f>
        <v>SING</v>
      </c>
      <c r="E216" s="20">
        <f>IF(D216="SING",(Wellpath!K217-Wellpath!K215)/2*Model!$W$8*(-SIN(Wellpath!M216)) / GField,Model!$W$8*((drdp!B216+drdp!K216)*'ABXY-TI2S'!$B216+(drdp!E216+drdp!N216)*'ABXY-TI2S'!$C216+(drdp!H216+drdp!Q216)*'ABXY-TI2S'!$D216))</f>
        <v>0</v>
      </c>
      <c r="F216" s="20">
        <f>IF(D216="SING",(Wellpath!K217-Wellpath!K215)/2*Model!$W$8*(COS(Wellpath!$M216) / GField),Model!$W$8*((drdp!C216+drdp!L216)*'ABXY-TI2S'!$B216+(drdp!F216+drdp!O216)*'ABXY-TI2S'!$C216+(drdp!I216+drdp!R216)*'ABXY-TI2S'!$D216))</f>
        <v>0</v>
      </c>
      <c r="G216" s="20">
        <f>IF(D216="SING",0,Model!$W$8*((drdp!D216+drdp!M216)*'ABXY-TI2S'!$B216+(drdp!G216+drdp!P216)*'ABXY-TI2S'!$C216+(drdp!J216+drdp!S216)*'ABXY-TI2S'!$D216))</f>
        <v>0</v>
      </c>
      <c r="H216" s="18">
        <f>IF(D216="SING",(Wellpath!K216-Wellpath!K215)/2*Model!$W$8*(-SIN(Wellpath!$M216) / GField),Model!$W$8*((drdp!B216)*'ABXY-TI2S'!$B216+(drdp!E216)*'ABXY-TI2S'!$C216+(drdp!H216)*'ABXY-TI2S'!$D216))</f>
        <v>0</v>
      </c>
      <c r="I216" s="18">
        <f>IF(D216="SING",(Wellpath!K216-Wellpath!K215)/2*Model!$W$8*(COS(Wellpath!$M216) / GField),Model!$W$8*((drdp!C216)*'ABXY-TI2S'!$B216+(drdp!F216)*'ABXY-TI2S'!$C216+(drdp!I216)*'ABXY-TI2S'!$D216))</f>
        <v>0</v>
      </c>
      <c r="J216" s="18">
        <f>IF(D216="SING",0,Model!$W$8*((drdp!D216)*'ABXY-TI2S'!$B216+(drdp!G216)*'ABXY-TI2S'!$C216+(drdp!J216)*'ABXY-TI2S'!$D216))</f>
        <v>0</v>
      </c>
      <c r="K216" s="21">
        <f>SUM(E$3:E215)+H216</f>
        <v>-0.5033492716664536</v>
      </c>
      <c r="L216" s="21">
        <f>SUM(F$3:F215)+I216</f>
        <v>-0.35847610341702851</v>
      </c>
      <c r="M216" s="21">
        <f>SUM(G$3:G215)+J216</f>
        <v>0</v>
      </c>
      <c r="N216" s="21"/>
      <c r="O216" s="21"/>
      <c r="P216" s="21"/>
      <c r="Q216" s="19">
        <f t="shared" si="19"/>
        <v>0.25336048928714933</v>
      </c>
      <c r="R216" s="19">
        <f t="shared" si="20"/>
        <v>0.12850511672105613</v>
      </c>
      <c r="S216" s="19">
        <f t="shared" si="21"/>
        <v>0</v>
      </c>
      <c r="T216" s="19">
        <f t="shared" si="22"/>
        <v>0.18043868556478959</v>
      </c>
      <c r="U216" s="19">
        <f t="shared" si="23"/>
        <v>0</v>
      </c>
      <c r="V216" s="19">
        <f t="shared" si="24"/>
        <v>0</v>
      </c>
    </row>
    <row r="217" spans="1:22" x14ac:dyDescent="0.25">
      <c r="A217" s="26">
        <f>Wellpath!E217</f>
        <v>0</v>
      </c>
      <c r="B217" s="22">
        <v>0</v>
      </c>
      <c r="C217" s="22">
        <v>0</v>
      </c>
      <c r="D217" s="22" t="str">
        <f>IF(ABS(Wellpath!$L217)&lt;VerticalInc,"SING",((TAN((PI()/ 2) - Wellpath!$L217)) - TAN(Dip) * COS(Wellpath!$O217)) / GField)</f>
        <v>SING</v>
      </c>
      <c r="E217" s="20">
        <f>IF(D217="SING",(Wellpath!K218-Wellpath!K216)/2*Model!$W$8*(-SIN(Wellpath!M217)) / GField,Model!$W$8*((drdp!B217+drdp!K217)*'ABXY-TI2S'!$B217+(drdp!E217+drdp!N217)*'ABXY-TI2S'!$C217+(drdp!H217+drdp!Q217)*'ABXY-TI2S'!$D217))</f>
        <v>0</v>
      </c>
      <c r="F217" s="20">
        <f>IF(D217="SING",(Wellpath!K218-Wellpath!K216)/2*Model!$W$8*(COS(Wellpath!$M217) / GField),Model!$W$8*((drdp!C217+drdp!L217)*'ABXY-TI2S'!$B217+(drdp!F217+drdp!O217)*'ABXY-TI2S'!$C217+(drdp!I217+drdp!R217)*'ABXY-TI2S'!$D217))</f>
        <v>0</v>
      </c>
      <c r="G217" s="20">
        <f>IF(D217="SING",0,Model!$W$8*((drdp!D217+drdp!M217)*'ABXY-TI2S'!$B217+(drdp!G217+drdp!P217)*'ABXY-TI2S'!$C217+(drdp!J217+drdp!S217)*'ABXY-TI2S'!$D217))</f>
        <v>0</v>
      </c>
      <c r="H217" s="18">
        <f>IF(D217="SING",(Wellpath!K217-Wellpath!K216)/2*Model!$W$8*(-SIN(Wellpath!$M217) / GField),Model!$W$8*((drdp!B217)*'ABXY-TI2S'!$B217+(drdp!E217)*'ABXY-TI2S'!$C217+(drdp!H217)*'ABXY-TI2S'!$D217))</f>
        <v>0</v>
      </c>
      <c r="I217" s="18">
        <f>IF(D217="SING",(Wellpath!K217-Wellpath!K216)/2*Model!$W$8*(COS(Wellpath!$M217) / GField),Model!$W$8*((drdp!C217)*'ABXY-TI2S'!$B217+(drdp!F217)*'ABXY-TI2S'!$C217+(drdp!I217)*'ABXY-TI2S'!$D217))</f>
        <v>0</v>
      </c>
      <c r="J217" s="18">
        <f>IF(D217="SING",0,Model!$W$8*((drdp!D217)*'ABXY-TI2S'!$B217+(drdp!G217)*'ABXY-TI2S'!$C217+(drdp!J217)*'ABXY-TI2S'!$D217))</f>
        <v>0</v>
      </c>
      <c r="K217" s="21">
        <f>SUM(E$3:E216)+H217</f>
        <v>-0.5033492716664536</v>
      </c>
      <c r="L217" s="21">
        <f>SUM(F$3:F216)+I217</f>
        <v>-0.35847610341702851</v>
      </c>
      <c r="M217" s="21">
        <f>SUM(G$3:G216)+J217</f>
        <v>0</v>
      </c>
      <c r="N217" s="21"/>
      <c r="O217" s="21"/>
      <c r="P217" s="21"/>
      <c r="Q217" s="19">
        <f t="shared" si="19"/>
        <v>0.25336048928714933</v>
      </c>
      <c r="R217" s="19">
        <f t="shared" si="20"/>
        <v>0.12850511672105613</v>
      </c>
      <c r="S217" s="19">
        <f t="shared" si="21"/>
        <v>0</v>
      </c>
      <c r="T217" s="19">
        <f t="shared" si="22"/>
        <v>0.18043868556478959</v>
      </c>
      <c r="U217" s="19">
        <f t="shared" si="23"/>
        <v>0</v>
      </c>
      <c r="V217" s="19">
        <f t="shared" si="24"/>
        <v>0</v>
      </c>
    </row>
    <row r="218" spans="1:22" x14ac:dyDescent="0.25">
      <c r="A218" s="26">
        <f>Wellpath!E218</f>
        <v>0</v>
      </c>
      <c r="B218" s="22">
        <v>0</v>
      </c>
      <c r="C218" s="22">
        <v>0</v>
      </c>
      <c r="D218" s="22" t="str">
        <f>IF(ABS(Wellpath!$L218)&lt;VerticalInc,"SING",((TAN((PI()/ 2) - Wellpath!$L218)) - TAN(Dip) * COS(Wellpath!$O218)) / GField)</f>
        <v>SING</v>
      </c>
      <c r="E218" s="20">
        <f>IF(D218="SING",(Wellpath!K219-Wellpath!K217)/2*Model!$W$8*(-SIN(Wellpath!M218)) / GField,Model!$W$8*((drdp!B218+drdp!K218)*'ABXY-TI2S'!$B218+(drdp!E218+drdp!N218)*'ABXY-TI2S'!$C218+(drdp!H218+drdp!Q218)*'ABXY-TI2S'!$D218))</f>
        <v>0</v>
      </c>
      <c r="F218" s="20">
        <f>IF(D218="SING",(Wellpath!K219-Wellpath!K217)/2*Model!$W$8*(COS(Wellpath!$M218) / GField),Model!$W$8*((drdp!C218+drdp!L218)*'ABXY-TI2S'!$B218+(drdp!F218+drdp!O218)*'ABXY-TI2S'!$C218+(drdp!I218+drdp!R218)*'ABXY-TI2S'!$D218))</f>
        <v>0</v>
      </c>
      <c r="G218" s="20">
        <f>IF(D218="SING",0,Model!$W$8*((drdp!D218+drdp!M218)*'ABXY-TI2S'!$B218+(drdp!G218+drdp!P218)*'ABXY-TI2S'!$C218+(drdp!J218+drdp!S218)*'ABXY-TI2S'!$D218))</f>
        <v>0</v>
      </c>
      <c r="H218" s="18">
        <f>IF(D218="SING",(Wellpath!K218-Wellpath!K217)/2*Model!$W$8*(-SIN(Wellpath!$M218) / GField),Model!$W$8*((drdp!B218)*'ABXY-TI2S'!$B218+(drdp!E218)*'ABXY-TI2S'!$C218+(drdp!H218)*'ABXY-TI2S'!$D218))</f>
        <v>0</v>
      </c>
      <c r="I218" s="18">
        <f>IF(D218="SING",(Wellpath!K218-Wellpath!K217)/2*Model!$W$8*(COS(Wellpath!$M218) / GField),Model!$W$8*((drdp!C218)*'ABXY-TI2S'!$B218+(drdp!F218)*'ABXY-TI2S'!$C218+(drdp!I218)*'ABXY-TI2S'!$D218))</f>
        <v>0</v>
      </c>
      <c r="J218" s="18">
        <f>IF(D218="SING",0,Model!$W$8*((drdp!D218)*'ABXY-TI2S'!$B218+(drdp!G218)*'ABXY-TI2S'!$C218+(drdp!J218)*'ABXY-TI2S'!$D218))</f>
        <v>0</v>
      </c>
      <c r="K218" s="21">
        <f>SUM(E$3:E217)+H218</f>
        <v>-0.5033492716664536</v>
      </c>
      <c r="L218" s="21">
        <f>SUM(F$3:F217)+I218</f>
        <v>-0.35847610341702851</v>
      </c>
      <c r="M218" s="21">
        <f>SUM(G$3:G217)+J218</f>
        <v>0</v>
      </c>
      <c r="N218" s="21"/>
      <c r="O218" s="21"/>
      <c r="P218" s="21"/>
      <c r="Q218" s="19">
        <f t="shared" si="19"/>
        <v>0.25336048928714933</v>
      </c>
      <c r="R218" s="19">
        <f t="shared" si="20"/>
        <v>0.12850511672105613</v>
      </c>
      <c r="S218" s="19">
        <f t="shared" si="21"/>
        <v>0</v>
      </c>
      <c r="T218" s="19">
        <f t="shared" si="22"/>
        <v>0.18043868556478959</v>
      </c>
      <c r="U218" s="19">
        <f t="shared" si="23"/>
        <v>0</v>
      </c>
      <c r="V218" s="19">
        <f t="shared" si="24"/>
        <v>0</v>
      </c>
    </row>
    <row r="219" spans="1:22" x14ac:dyDescent="0.25">
      <c r="A219" s="26">
        <f>Wellpath!E219</f>
        <v>0</v>
      </c>
      <c r="B219" s="22">
        <v>0</v>
      </c>
      <c r="C219" s="22">
        <v>0</v>
      </c>
      <c r="D219" s="22" t="str">
        <f>IF(ABS(Wellpath!$L219)&lt;VerticalInc,"SING",((TAN((PI()/ 2) - Wellpath!$L219)) - TAN(Dip) * COS(Wellpath!$O219)) / GField)</f>
        <v>SING</v>
      </c>
      <c r="E219" s="20">
        <f>IF(D219="SING",(Wellpath!K220-Wellpath!K218)/2*Model!$W$8*(-SIN(Wellpath!M219)) / GField,Model!$W$8*((drdp!B219+drdp!K219)*'ABXY-TI2S'!$B219+(drdp!E219+drdp!N219)*'ABXY-TI2S'!$C219+(drdp!H219+drdp!Q219)*'ABXY-TI2S'!$D219))</f>
        <v>0</v>
      </c>
      <c r="F219" s="20">
        <f>IF(D219="SING",(Wellpath!K220-Wellpath!K218)/2*Model!$W$8*(COS(Wellpath!$M219) / GField),Model!$W$8*((drdp!C219+drdp!L219)*'ABXY-TI2S'!$B219+(drdp!F219+drdp!O219)*'ABXY-TI2S'!$C219+(drdp!I219+drdp!R219)*'ABXY-TI2S'!$D219))</f>
        <v>0</v>
      </c>
      <c r="G219" s="20">
        <f>IF(D219="SING",0,Model!$W$8*((drdp!D219+drdp!M219)*'ABXY-TI2S'!$B219+(drdp!G219+drdp!P219)*'ABXY-TI2S'!$C219+(drdp!J219+drdp!S219)*'ABXY-TI2S'!$D219))</f>
        <v>0</v>
      </c>
      <c r="H219" s="18">
        <f>IF(D219="SING",(Wellpath!K219-Wellpath!K218)/2*Model!$W$8*(-SIN(Wellpath!$M219) / GField),Model!$W$8*((drdp!B219)*'ABXY-TI2S'!$B219+(drdp!E219)*'ABXY-TI2S'!$C219+(drdp!H219)*'ABXY-TI2S'!$D219))</f>
        <v>0</v>
      </c>
      <c r="I219" s="18">
        <f>IF(D219="SING",(Wellpath!K219-Wellpath!K218)/2*Model!$W$8*(COS(Wellpath!$M219) / GField),Model!$W$8*((drdp!C219)*'ABXY-TI2S'!$B219+(drdp!F219)*'ABXY-TI2S'!$C219+(drdp!I219)*'ABXY-TI2S'!$D219))</f>
        <v>0</v>
      </c>
      <c r="J219" s="18">
        <f>IF(D219="SING",0,Model!$W$8*((drdp!D219)*'ABXY-TI2S'!$B219+(drdp!G219)*'ABXY-TI2S'!$C219+(drdp!J219)*'ABXY-TI2S'!$D219))</f>
        <v>0</v>
      </c>
      <c r="K219" s="21">
        <f>SUM(E$3:E218)+H219</f>
        <v>-0.5033492716664536</v>
      </c>
      <c r="L219" s="21">
        <f>SUM(F$3:F218)+I219</f>
        <v>-0.35847610341702851</v>
      </c>
      <c r="M219" s="21">
        <f>SUM(G$3:G218)+J219</f>
        <v>0</v>
      </c>
      <c r="N219" s="21"/>
      <c r="O219" s="21"/>
      <c r="P219" s="21"/>
      <c r="Q219" s="19">
        <f t="shared" si="19"/>
        <v>0.25336048928714933</v>
      </c>
      <c r="R219" s="19">
        <f t="shared" si="20"/>
        <v>0.12850511672105613</v>
      </c>
      <c r="S219" s="19">
        <f t="shared" si="21"/>
        <v>0</v>
      </c>
      <c r="T219" s="19">
        <f t="shared" si="22"/>
        <v>0.18043868556478959</v>
      </c>
      <c r="U219" s="19">
        <f t="shared" si="23"/>
        <v>0</v>
      </c>
      <c r="V219" s="19">
        <f t="shared" si="24"/>
        <v>0</v>
      </c>
    </row>
    <row r="220" spans="1:22" x14ac:dyDescent="0.25">
      <c r="A220" s="26">
        <f>Wellpath!E220</f>
        <v>0</v>
      </c>
      <c r="B220" s="22">
        <v>0</v>
      </c>
      <c r="C220" s="22">
        <v>0</v>
      </c>
      <c r="D220" s="22" t="str">
        <f>IF(ABS(Wellpath!$L220)&lt;VerticalInc,"SING",((TAN((PI()/ 2) - Wellpath!$L220)) - TAN(Dip) * COS(Wellpath!$O220)) / GField)</f>
        <v>SING</v>
      </c>
      <c r="E220" s="20">
        <f>IF(D220="SING",(Wellpath!K221-Wellpath!K219)/2*Model!$W$8*(-SIN(Wellpath!M220)) / GField,Model!$W$8*((drdp!B220+drdp!K220)*'ABXY-TI2S'!$B220+(drdp!E220+drdp!N220)*'ABXY-TI2S'!$C220+(drdp!H220+drdp!Q220)*'ABXY-TI2S'!$D220))</f>
        <v>0</v>
      </c>
      <c r="F220" s="20">
        <f>IF(D220="SING",(Wellpath!K221-Wellpath!K219)/2*Model!$W$8*(COS(Wellpath!$M220) / GField),Model!$W$8*((drdp!C220+drdp!L220)*'ABXY-TI2S'!$B220+(drdp!F220+drdp!O220)*'ABXY-TI2S'!$C220+(drdp!I220+drdp!R220)*'ABXY-TI2S'!$D220))</f>
        <v>0</v>
      </c>
      <c r="G220" s="20">
        <f>IF(D220="SING",0,Model!$W$8*((drdp!D220+drdp!M220)*'ABXY-TI2S'!$B220+(drdp!G220+drdp!P220)*'ABXY-TI2S'!$C220+(drdp!J220+drdp!S220)*'ABXY-TI2S'!$D220))</f>
        <v>0</v>
      </c>
      <c r="H220" s="18">
        <f>IF(D220="SING",(Wellpath!K220-Wellpath!K219)/2*Model!$W$8*(-SIN(Wellpath!$M220) / GField),Model!$W$8*((drdp!B220)*'ABXY-TI2S'!$B220+(drdp!E220)*'ABXY-TI2S'!$C220+(drdp!H220)*'ABXY-TI2S'!$D220))</f>
        <v>0</v>
      </c>
      <c r="I220" s="18">
        <f>IF(D220="SING",(Wellpath!K220-Wellpath!K219)/2*Model!$W$8*(COS(Wellpath!$M220) / GField),Model!$W$8*((drdp!C220)*'ABXY-TI2S'!$B220+(drdp!F220)*'ABXY-TI2S'!$C220+(drdp!I220)*'ABXY-TI2S'!$D220))</f>
        <v>0</v>
      </c>
      <c r="J220" s="18">
        <f>IF(D220="SING",0,Model!$W$8*((drdp!D220)*'ABXY-TI2S'!$B220+(drdp!G220)*'ABXY-TI2S'!$C220+(drdp!J220)*'ABXY-TI2S'!$D220))</f>
        <v>0</v>
      </c>
      <c r="K220" s="21">
        <f>SUM(E$3:E219)+H220</f>
        <v>-0.5033492716664536</v>
      </c>
      <c r="L220" s="21">
        <f>SUM(F$3:F219)+I220</f>
        <v>-0.35847610341702851</v>
      </c>
      <c r="M220" s="21">
        <f>SUM(G$3:G219)+J220</f>
        <v>0</v>
      </c>
      <c r="N220" s="21"/>
      <c r="O220" s="21"/>
      <c r="P220" s="21"/>
      <c r="Q220" s="19">
        <f t="shared" si="19"/>
        <v>0.25336048928714933</v>
      </c>
      <c r="R220" s="19">
        <f t="shared" si="20"/>
        <v>0.12850511672105613</v>
      </c>
      <c r="S220" s="19">
        <f t="shared" si="21"/>
        <v>0</v>
      </c>
      <c r="T220" s="19">
        <f t="shared" si="22"/>
        <v>0.18043868556478959</v>
      </c>
      <c r="U220" s="19">
        <f t="shared" si="23"/>
        <v>0</v>
      </c>
      <c r="V220" s="19">
        <f t="shared" si="24"/>
        <v>0</v>
      </c>
    </row>
    <row r="221" spans="1:22" x14ac:dyDescent="0.25">
      <c r="A221" s="26">
        <f>Wellpath!E221</f>
        <v>0</v>
      </c>
      <c r="B221" s="22">
        <v>0</v>
      </c>
      <c r="C221" s="22">
        <v>0</v>
      </c>
      <c r="D221" s="22" t="str">
        <f>IF(ABS(Wellpath!$L221)&lt;VerticalInc,"SING",((TAN((PI()/ 2) - Wellpath!$L221)) - TAN(Dip) * COS(Wellpath!$O221)) / GField)</f>
        <v>SING</v>
      </c>
      <c r="E221" s="20">
        <f>IF(D221="SING",(Wellpath!K222-Wellpath!K220)/2*Model!$W$8*(-SIN(Wellpath!M221)) / GField,Model!$W$8*((drdp!B221+drdp!K221)*'ABXY-TI2S'!$B221+(drdp!E221+drdp!N221)*'ABXY-TI2S'!$C221+(drdp!H221+drdp!Q221)*'ABXY-TI2S'!$D221))</f>
        <v>0</v>
      </c>
      <c r="F221" s="20">
        <f>IF(D221="SING",(Wellpath!K222-Wellpath!K220)/2*Model!$W$8*(COS(Wellpath!$M221) / GField),Model!$W$8*((drdp!C221+drdp!L221)*'ABXY-TI2S'!$B221+(drdp!F221+drdp!O221)*'ABXY-TI2S'!$C221+(drdp!I221+drdp!R221)*'ABXY-TI2S'!$D221))</f>
        <v>0</v>
      </c>
      <c r="G221" s="20">
        <f>IF(D221="SING",0,Model!$W$8*((drdp!D221+drdp!M221)*'ABXY-TI2S'!$B221+(drdp!G221+drdp!P221)*'ABXY-TI2S'!$C221+(drdp!J221+drdp!S221)*'ABXY-TI2S'!$D221))</f>
        <v>0</v>
      </c>
      <c r="H221" s="18">
        <f>IF(D221="SING",(Wellpath!K221-Wellpath!K220)/2*Model!$W$8*(-SIN(Wellpath!$M221) / GField),Model!$W$8*((drdp!B221)*'ABXY-TI2S'!$B221+(drdp!E221)*'ABXY-TI2S'!$C221+(drdp!H221)*'ABXY-TI2S'!$D221))</f>
        <v>0</v>
      </c>
      <c r="I221" s="18">
        <f>IF(D221="SING",(Wellpath!K221-Wellpath!K220)/2*Model!$W$8*(COS(Wellpath!$M221) / GField),Model!$W$8*((drdp!C221)*'ABXY-TI2S'!$B221+(drdp!F221)*'ABXY-TI2S'!$C221+(drdp!I221)*'ABXY-TI2S'!$D221))</f>
        <v>0</v>
      </c>
      <c r="J221" s="18">
        <f>IF(D221="SING",0,Model!$W$8*((drdp!D221)*'ABXY-TI2S'!$B221+(drdp!G221)*'ABXY-TI2S'!$C221+(drdp!J221)*'ABXY-TI2S'!$D221))</f>
        <v>0</v>
      </c>
      <c r="K221" s="21">
        <f>SUM(E$3:E220)+H221</f>
        <v>-0.5033492716664536</v>
      </c>
      <c r="L221" s="21">
        <f>SUM(F$3:F220)+I221</f>
        <v>-0.35847610341702851</v>
      </c>
      <c r="M221" s="21">
        <f>SUM(G$3:G220)+J221</f>
        <v>0</v>
      </c>
      <c r="N221" s="21"/>
      <c r="O221" s="21"/>
      <c r="P221" s="21"/>
      <c r="Q221" s="19">
        <f t="shared" si="19"/>
        <v>0.25336048928714933</v>
      </c>
      <c r="R221" s="19">
        <f t="shared" si="20"/>
        <v>0.12850511672105613</v>
      </c>
      <c r="S221" s="19">
        <f t="shared" si="21"/>
        <v>0</v>
      </c>
      <c r="T221" s="19">
        <f t="shared" si="22"/>
        <v>0.18043868556478959</v>
      </c>
      <c r="U221" s="19">
        <f t="shared" si="23"/>
        <v>0</v>
      </c>
      <c r="V221" s="19">
        <f t="shared" si="24"/>
        <v>0</v>
      </c>
    </row>
    <row r="222" spans="1:22" x14ac:dyDescent="0.25">
      <c r="A222" s="26">
        <f>Wellpath!E222</f>
        <v>0</v>
      </c>
      <c r="B222" s="22">
        <v>0</v>
      </c>
      <c r="C222" s="22">
        <v>0</v>
      </c>
      <c r="D222" s="22" t="str">
        <f>IF(ABS(Wellpath!$L222)&lt;VerticalInc,"SING",((TAN((PI()/ 2) - Wellpath!$L222)) - TAN(Dip) * COS(Wellpath!$O222)) / GField)</f>
        <v>SING</v>
      </c>
      <c r="E222" s="20">
        <f>IF(D222="SING",(Wellpath!K223-Wellpath!K221)/2*Model!$W$8*(-SIN(Wellpath!M222)) / GField,Model!$W$8*((drdp!B222+drdp!K222)*'ABXY-TI2S'!$B222+(drdp!E222+drdp!N222)*'ABXY-TI2S'!$C222+(drdp!H222+drdp!Q222)*'ABXY-TI2S'!$D222))</f>
        <v>0</v>
      </c>
      <c r="F222" s="20">
        <f>IF(D222="SING",(Wellpath!K223-Wellpath!K221)/2*Model!$W$8*(COS(Wellpath!$M222) / GField),Model!$W$8*((drdp!C222+drdp!L222)*'ABXY-TI2S'!$B222+(drdp!F222+drdp!O222)*'ABXY-TI2S'!$C222+(drdp!I222+drdp!R222)*'ABXY-TI2S'!$D222))</f>
        <v>0</v>
      </c>
      <c r="G222" s="20">
        <f>IF(D222="SING",0,Model!$W$8*((drdp!D222+drdp!M222)*'ABXY-TI2S'!$B222+(drdp!G222+drdp!P222)*'ABXY-TI2S'!$C222+(drdp!J222+drdp!S222)*'ABXY-TI2S'!$D222))</f>
        <v>0</v>
      </c>
      <c r="H222" s="18">
        <f>IF(D222="SING",(Wellpath!K222-Wellpath!K221)/2*Model!$W$8*(-SIN(Wellpath!$M222) / GField),Model!$W$8*((drdp!B222)*'ABXY-TI2S'!$B222+(drdp!E222)*'ABXY-TI2S'!$C222+(drdp!H222)*'ABXY-TI2S'!$D222))</f>
        <v>0</v>
      </c>
      <c r="I222" s="18">
        <f>IF(D222="SING",(Wellpath!K222-Wellpath!K221)/2*Model!$W$8*(COS(Wellpath!$M222) / GField),Model!$W$8*((drdp!C222)*'ABXY-TI2S'!$B222+(drdp!F222)*'ABXY-TI2S'!$C222+(drdp!I222)*'ABXY-TI2S'!$D222))</f>
        <v>0</v>
      </c>
      <c r="J222" s="18">
        <f>IF(D222="SING",0,Model!$W$8*((drdp!D222)*'ABXY-TI2S'!$B222+(drdp!G222)*'ABXY-TI2S'!$C222+(drdp!J222)*'ABXY-TI2S'!$D222))</f>
        <v>0</v>
      </c>
      <c r="K222" s="21">
        <f>SUM(E$3:E221)+H222</f>
        <v>-0.5033492716664536</v>
      </c>
      <c r="L222" s="21">
        <f>SUM(F$3:F221)+I222</f>
        <v>-0.35847610341702851</v>
      </c>
      <c r="M222" s="21">
        <f>SUM(G$3:G221)+J222</f>
        <v>0</v>
      </c>
      <c r="N222" s="21"/>
      <c r="O222" s="21"/>
      <c r="P222" s="21"/>
      <c r="Q222" s="19">
        <f t="shared" si="19"/>
        <v>0.25336048928714933</v>
      </c>
      <c r="R222" s="19">
        <f t="shared" si="20"/>
        <v>0.12850511672105613</v>
      </c>
      <c r="S222" s="19">
        <f t="shared" si="21"/>
        <v>0</v>
      </c>
      <c r="T222" s="19">
        <f t="shared" si="22"/>
        <v>0.18043868556478959</v>
      </c>
      <c r="U222" s="19">
        <f t="shared" si="23"/>
        <v>0</v>
      </c>
      <c r="V222" s="19">
        <f t="shared" si="24"/>
        <v>0</v>
      </c>
    </row>
    <row r="223" spans="1:22" x14ac:dyDescent="0.25">
      <c r="A223" s="26">
        <f>Wellpath!E223</f>
        <v>0</v>
      </c>
      <c r="B223" s="22">
        <v>0</v>
      </c>
      <c r="C223" s="22">
        <v>0</v>
      </c>
      <c r="D223" s="22" t="str">
        <f>IF(ABS(Wellpath!$L223)&lt;VerticalInc,"SING",((TAN((PI()/ 2) - Wellpath!$L223)) - TAN(Dip) * COS(Wellpath!$O223)) / GField)</f>
        <v>SING</v>
      </c>
      <c r="E223" s="20">
        <f>IF(D223="SING",(Wellpath!K224-Wellpath!K222)/2*Model!$W$8*(-SIN(Wellpath!M223)) / GField,Model!$W$8*((drdp!B223+drdp!K223)*'ABXY-TI2S'!$B223+(drdp!E223+drdp!N223)*'ABXY-TI2S'!$C223+(drdp!H223+drdp!Q223)*'ABXY-TI2S'!$D223))</f>
        <v>0</v>
      </c>
      <c r="F223" s="20">
        <f>IF(D223="SING",(Wellpath!K224-Wellpath!K222)/2*Model!$W$8*(COS(Wellpath!$M223) / GField),Model!$W$8*((drdp!C223+drdp!L223)*'ABXY-TI2S'!$B223+(drdp!F223+drdp!O223)*'ABXY-TI2S'!$C223+(drdp!I223+drdp!R223)*'ABXY-TI2S'!$D223))</f>
        <v>0</v>
      </c>
      <c r="G223" s="20">
        <f>IF(D223="SING",0,Model!$W$8*((drdp!D223+drdp!M223)*'ABXY-TI2S'!$B223+(drdp!G223+drdp!P223)*'ABXY-TI2S'!$C223+(drdp!J223+drdp!S223)*'ABXY-TI2S'!$D223))</f>
        <v>0</v>
      </c>
      <c r="H223" s="18">
        <f>IF(D223="SING",(Wellpath!K223-Wellpath!K222)/2*Model!$W$8*(-SIN(Wellpath!$M223) / GField),Model!$W$8*((drdp!B223)*'ABXY-TI2S'!$B223+(drdp!E223)*'ABXY-TI2S'!$C223+(drdp!H223)*'ABXY-TI2S'!$D223))</f>
        <v>0</v>
      </c>
      <c r="I223" s="18">
        <f>IF(D223="SING",(Wellpath!K223-Wellpath!K222)/2*Model!$W$8*(COS(Wellpath!$M223) / GField),Model!$W$8*((drdp!C223)*'ABXY-TI2S'!$B223+(drdp!F223)*'ABXY-TI2S'!$C223+(drdp!I223)*'ABXY-TI2S'!$D223))</f>
        <v>0</v>
      </c>
      <c r="J223" s="18">
        <f>IF(D223="SING",0,Model!$W$8*((drdp!D223)*'ABXY-TI2S'!$B223+(drdp!G223)*'ABXY-TI2S'!$C223+(drdp!J223)*'ABXY-TI2S'!$D223))</f>
        <v>0</v>
      </c>
      <c r="K223" s="21">
        <f>SUM(E$3:E222)+H223</f>
        <v>-0.5033492716664536</v>
      </c>
      <c r="L223" s="21">
        <f>SUM(F$3:F222)+I223</f>
        <v>-0.35847610341702851</v>
      </c>
      <c r="M223" s="21">
        <f>SUM(G$3:G222)+J223</f>
        <v>0</v>
      </c>
      <c r="N223" s="21"/>
      <c r="O223" s="21"/>
      <c r="P223" s="21"/>
      <c r="Q223" s="19">
        <f t="shared" si="19"/>
        <v>0.25336048928714933</v>
      </c>
      <c r="R223" s="19">
        <f t="shared" si="20"/>
        <v>0.12850511672105613</v>
      </c>
      <c r="S223" s="19">
        <f t="shared" si="21"/>
        <v>0</v>
      </c>
      <c r="T223" s="19">
        <f t="shared" si="22"/>
        <v>0.18043868556478959</v>
      </c>
      <c r="U223" s="19">
        <f t="shared" si="23"/>
        <v>0</v>
      </c>
      <c r="V223" s="19">
        <f t="shared" si="24"/>
        <v>0</v>
      </c>
    </row>
    <row r="224" spans="1:22" x14ac:dyDescent="0.25">
      <c r="A224" s="26">
        <f>Wellpath!E224</f>
        <v>0</v>
      </c>
      <c r="B224" s="22">
        <v>0</v>
      </c>
      <c r="C224" s="22">
        <v>0</v>
      </c>
      <c r="D224" s="22" t="str">
        <f>IF(ABS(Wellpath!$L224)&lt;VerticalInc,"SING",((TAN((PI()/ 2) - Wellpath!$L224)) - TAN(Dip) * COS(Wellpath!$O224)) / GField)</f>
        <v>SING</v>
      </c>
      <c r="E224" s="20">
        <f>IF(D224="SING",(Wellpath!K225-Wellpath!K223)/2*Model!$W$8*(-SIN(Wellpath!M224)) / GField,Model!$W$8*((drdp!B224+drdp!K224)*'ABXY-TI2S'!$B224+(drdp!E224+drdp!N224)*'ABXY-TI2S'!$C224+(drdp!H224+drdp!Q224)*'ABXY-TI2S'!$D224))</f>
        <v>0</v>
      </c>
      <c r="F224" s="20">
        <f>IF(D224="SING",(Wellpath!K225-Wellpath!K223)/2*Model!$W$8*(COS(Wellpath!$M224) / GField),Model!$W$8*((drdp!C224+drdp!L224)*'ABXY-TI2S'!$B224+(drdp!F224+drdp!O224)*'ABXY-TI2S'!$C224+(drdp!I224+drdp!R224)*'ABXY-TI2S'!$D224))</f>
        <v>0</v>
      </c>
      <c r="G224" s="20">
        <f>IF(D224="SING",0,Model!$W$8*((drdp!D224+drdp!M224)*'ABXY-TI2S'!$B224+(drdp!G224+drdp!P224)*'ABXY-TI2S'!$C224+(drdp!J224+drdp!S224)*'ABXY-TI2S'!$D224))</f>
        <v>0</v>
      </c>
      <c r="H224" s="18">
        <f>IF(D224="SING",(Wellpath!K224-Wellpath!K223)/2*Model!$W$8*(-SIN(Wellpath!$M224) / GField),Model!$W$8*((drdp!B224)*'ABXY-TI2S'!$B224+(drdp!E224)*'ABXY-TI2S'!$C224+(drdp!H224)*'ABXY-TI2S'!$D224))</f>
        <v>0</v>
      </c>
      <c r="I224" s="18">
        <f>IF(D224="SING",(Wellpath!K224-Wellpath!K223)/2*Model!$W$8*(COS(Wellpath!$M224) / GField),Model!$W$8*((drdp!C224)*'ABXY-TI2S'!$B224+(drdp!F224)*'ABXY-TI2S'!$C224+(drdp!I224)*'ABXY-TI2S'!$D224))</f>
        <v>0</v>
      </c>
      <c r="J224" s="18">
        <f>IF(D224="SING",0,Model!$W$8*((drdp!D224)*'ABXY-TI2S'!$B224+(drdp!G224)*'ABXY-TI2S'!$C224+(drdp!J224)*'ABXY-TI2S'!$D224))</f>
        <v>0</v>
      </c>
      <c r="K224" s="21">
        <f>SUM(E$3:E223)+H224</f>
        <v>-0.5033492716664536</v>
      </c>
      <c r="L224" s="21">
        <f>SUM(F$3:F223)+I224</f>
        <v>-0.35847610341702851</v>
      </c>
      <c r="M224" s="21">
        <f>SUM(G$3:G223)+J224</f>
        <v>0</v>
      </c>
      <c r="N224" s="21"/>
      <c r="O224" s="21"/>
      <c r="P224" s="21"/>
      <c r="Q224" s="19">
        <f t="shared" si="19"/>
        <v>0.25336048928714933</v>
      </c>
      <c r="R224" s="19">
        <f t="shared" si="20"/>
        <v>0.12850511672105613</v>
      </c>
      <c r="S224" s="19">
        <f t="shared" si="21"/>
        <v>0</v>
      </c>
      <c r="T224" s="19">
        <f t="shared" si="22"/>
        <v>0.18043868556478959</v>
      </c>
      <c r="U224" s="19">
        <f t="shared" si="23"/>
        <v>0</v>
      </c>
      <c r="V224" s="19">
        <f t="shared" si="24"/>
        <v>0</v>
      </c>
    </row>
    <row r="225" spans="1:22" x14ac:dyDescent="0.25">
      <c r="A225" s="26">
        <f>Wellpath!E225</f>
        <v>0</v>
      </c>
      <c r="B225" s="22">
        <v>0</v>
      </c>
      <c r="C225" s="22">
        <v>0</v>
      </c>
      <c r="D225" s="22" t="str">
        <f>IF(ABS(Wellpath!$L225)&lt;VerticalInc,"SING",((TAN((PI()/ 2) - Wellpath!$L225)) - TAN(Dip) * COS(Wellpath!$O225)) / GField)</f>
        <v>SING</v>
      </c>
      <c r="E225" s="20">
        <f>IF(D225="SING",(Wellpath!K226-Wellpath!K224)/2*Model!$W$8*(-SIN(Wellpath!M225)) / GField,Model!$W$8*((drdp!B225+drdp!K225)*'ABXY-TI2S'!$B225+(drdp!E225+drdp!N225)*'ABXY-TI2S'!$C225+(drdp!H225+drdp!Q225)*'ABXY-TI2S'!$D225))</f>
        <v>0</v>
      </c>
      <c r="F225" s="20">
        <f>IF(D225="SING",(Wellpath!K226-Wellpath!K224)/2*Model!$W$8*(COS(Wellpath!$M225) / GField),Model!$W$8*((drdp!C225+drdp!L225)*'ABXY-TI2S'!$B225+(drdp!F225+drdp!O225)*'ABXY-TI2S'!$C225+(drdp!I225+drdp!R225)*'ABXY-TI2S'!$D225))</f>
        <v>0</v>
      </c>
      <c r="G225" s="20">
        <f>IF(D225="SING",0,Model!$W$8*((drdp!D225+drdp!M225)*'ABXY-TI2S'!$B225+(drdp!G225+drdp!P225)*'ABXY-TI2S'!$C225+(drdp!J225+drdp!S225)*'ABXY-TI2S'!$D225))</f>
        <v>0</v>
      </c>
      <c r="H225" s="18">
        <f>IF(D225="SING",(Wellpath!K225-Wellpath!K224)/2*Model!$W$8*(-SIN(Wellpath!$M225) / GField),Model!$W$8*((drdp!B225)*'ABXY-TI2S'!$B225+(drdp!E225)*'ABXY-TI2S'!$C225+(drdp!H225)*'ABXY-TI2S'!$D225))</f>
        <v>0</v>
      </c>
      <c r="I225" s="18">
        <f>IF(D225="SING",(Wellpath!K225-Wellpath!K224)/2*Model!$W$8*(COS(Wellpath!$M225) / GField),Model!$W$8*((drdp!C225)*'ABXY-TI2S'!$B225+(drdp!F225)*'ABXY-TI2S'!$C225+(drdp!I225)*'ABXY-TI2S'!$D225))</f>
        <v>0</v>
      </c>
      <c r="J225" s="18">
        <f>IF(D225="SING",0,Model!$W$8*((drdp!D225)*'ABXY-TI2S'!$B225+(drdp!G225)*'ABXY-TI2S'!$C225+(drdp!J225)*'ABXY-TI2S'!$D225))</f>
        <v>0</v>
      </c>
      <c r="K225" s="21">
        <f>SUM(E$3:E224)+H225</f>
        <v>-0.5033492716664536</v>
      </c>
      <c r="L225" s="21">
        <f>SUM(F$3:F224)+I225</f>
        <v>-0.35847610341702851</v>
      </c>
      <c r="M225" s="21">
        <f>SUM(G$3:G224)+J225</f>
        <v>0</v>
      </c>
      <c r="N225" s="21"/>
      <c r="O225" s="21"/>
      <c r="P225" s="21"/>
      <c r="Q225" s="19">
        <f t="shared" si="19"/>
        <v>0.25336048928714933</v>
      </c>
      <c r="R225" s="19">
        <f t="shared" si="20"/>
        <v>0.12850511672105613</v>
      </c>
      <c r="S225" s="19">
        <f t="shared" si="21"/>
        <v>0</v>
      </c>
      <c r="T225" s="19">
        <f t="shared" si="22"/>
        <v>0.18043868556478959</v>
      </c>
      <c r="U225" s="19">
        <f t="shared" si="23"/>
        <v>0</v>
      </c>
      <c r="V225" s="19">
        <f t="shared" si="24"/>
        <v>0</v>
      </c>
    </row>
    <row r="226" spans="1:22" x14ac:dyDescent="0.25">
      <c r="A226" s="26">
        <f>Wellpath!E226</f>
        <v>0</v>
      </c>
      <c r="B226" s="22">
        <v>0</v>
      </c>
      <c r="C226" s="22">
        <v>0</v>
      </c>
      <c r="D226" s="22" t="str">
        <f>IF(ABS(Wellpath!$L226)&lt;VerticalInc,"SING",((TAN((PI()/ 2) - Wellpath!$L226)) - TAN(Dip) * COS(Wellpath!$O226)) / GField)</f>
        <v>SING</v>
      </c>
      <c r="E226" s="20">
        <f>IF(D226="SING",(Wellpath!K227-Wellpath!K225)/2*Model!$W$8*(-SIN(Wellpath!M226)) / GField,Model!$W$8*((drdp!B226+drdp!K226)*'ABXY-TI2S'!$B226+(drdp!E226+drdp!N226)*'ABXY-TI2S'!$C226+(drdp!H226+drdp!Q226)*'ABXY-TI2S'!$D226))</f>
        <v>0</v>
      </c>
      <c r="F226" s="20">
        <f>IF(D226="SING",(Wellpath!K227-Wellpath!K225)/2*Model!$W$8*(COS(Wellpath!$M226) / GField),Model!$W$8*((drdp!C226+drdp!L226)*'ABXY-TI2S'!$B226+(drdp!F226+drdp!O226)*'ABXY-TI2S'!$C226+(drdp!I226+drdp!R226)*'ABXY-TI2S'!$D226))</f>
        <v>0</v>
      </c>
      <c r="G226" s="20">
        <f>IF(D226="SING",0,Model!$W$8*((drdp!D226+drdp!M226)*'ABXY-TI2S'!$B226+(drdp!G226+drdp!P226)*'ABXY-TI2S'!$C226+(drdp!J226+drdp!S226)*'ABXY-TI2S'!$D226))</f>
        <v>0</v>
      </c>
      <c r="H226" s="18">
        <f>IF(D226="SING",(Wellpath!K226-Wellpath!K225)/2*Model!$W$8*(-SIN(Wellpath!$M226) / GField),Model!$W$8*((drdp!B226)*'ABXY-TI2S'!$B226+(drdp!E226)*'ABXY-TI2S'!$C226+(drdp!H226)*'ABXY-TI2S'!$D226))</f>
        <v>0</v>
      </c>
      <c r="I226" s="18">
        <f>IF(D226="SING",(Wellpath!K226-Wellpath!K225)/2*Model!$W$8*(COS(Wellpath!$M226) / GField),Model!$W$8*((drdp!C226)*'ABXY-TI2S'!$B226+(drdp!F226)*'ABXY-TI2S'!$C226+(drdp!I226)*'ABXY-TI2S'!$D226))</f>
        <v>0</v>
      </c>
      <c r="J226" s="18">
        <f>IF(D226="SING",0,Model!$W$8*((drdp!D226)*'ABXY-TI2S'!$B226+(drdp!G226)*'ABXY-TI2S'!$C226+(drdp!J226)*'ABXY-TI2S'!$D226))</f>
        <v>0</v>
      </c>
      <c r="K226" s="21">
        <f>SUM(E$3:E225)+H226</f>
        <v>-0.5033492716664536</v>
      </c>
      <c r="L226" s="21">
        <f>SUM(F$3:F225)+I226</f>
        <v>-0.35847610341702851</v>
      </c>
      <c r="M226" s="21">
        <f>SUM(G$3:G225)+J226</f>
        <v>0</v>
      </c>
      <c r="N226" s="21"/>
      <c r="O226" s="21"/>
      <c r="P226" s="21"/>
      <c r="Q226" s="19">
        <f t="shared" si="19"/>
        <v>0.25336048928714933</v>
      </c>
      <c r="R226" s="19">
        <f t="shared" si="20"/>
        <v>0.12850511672105613</v>
      </c>
      <c r="S226" s="19">
        <f t="shared" si="21"/>
        <v>0</v>
      </c>
      <c r="T226" s="19">
        <f t="shared" si="22"/>
        <v>0.18043868556478959</v>
      </c>
      <c r="U226" s="19">
        <f t="shared" si="23"/>
        <v>0</v>
      </c>
      <c r="V226" s="19">
        <f t="shared" si="24"/>
        <v>0</v>
      </c>
    </row>
    <row r="227" spans="1:22" x14ac:dyDescent="0.25">
      <c r="A227" s="26">
        <f>Wellpath!E227</f>
        <v>0</v>
      </c>
      <c r="B227" s="22">
        <v>0</v>
      </c>
      <c r="C227" s="22">
        <v>0</v>
      </c>
      <c r="D227" s="22" t="str">
        <f>IF(ABS(Wellpath!$L227)&lt;VerticalInc,"SING",((TAN((PI()/ 2) - Wellpath!$L227)) - TAN(Dip) * COS(Wellpath!$O227)) / GField)</f>
        <v>SING</v>
      </c>
      <c r="E227" s="20">
        <f>IF(D227="SING",(Wellpath!K228-Wellpath!K226)/2*Model!$W$8*(-SIN(Wellpath!M227)) / GField,Model!$W$8*((drdp!B227+drdp!K227)*'ABXY-TI2S'!$B227+(drdp!E227+drdp!N227)*'ABXY-TI2S'!$C227+(drdp!H227+drdp!Q227)*'ABXY-TI2S'!$D227))</f>
        <v>0</v>
      </c>
      <c r="F227" s="20">
        <f>IF(D227="SING",(Wellpath!K228-Wellpath!K226)/2*Model!$W$8*(COS(Wellpath!$M227) / GField),Model!$W$8*((drdp!C227+drdp!L227)*'ABXY-TI2S'!$B227+(drdp!F227+drdp!O227)*'ABXY-TI2S'!$C227+(drdp!I227+drdp!R227)*'ABXY-TI2S'!$D227))</f>
        <v>0</v>
      </c>
      <c r="G227" s="20">
        <f>IF(D227="SING",0,Model!$W$8*((drdp!D227+drdp!M227)*'ABXY-TI2S'!$B227+(drdp!G227+drdp!P227)*'ABXY-TI2S'!$C227+(drdp!J227+drdp!S227)*'ABXY-TI2S'!$D227))</f>
        <v>0</v>
      </c>
      <c r="H227" s="18">
        <f>IF(D227="SING",(Wellpath!K227-Wellpath!K226)/2*Model!$W$8*(-SIN(Wellpath!$M227) / GField),Model!$W$8*((drdp!B227)*'ABXY-TI2S'!$B227+(drdp!E227)*'ABXY-TI2S'!$C227+(drdp!H227)*'ABXY-TI2S'!$D227))</f>
        <v>0</v>
      </c>
      <c r="I227" s="18">
        <f>IF(D227="SING",(Wellpath!K227-Wellpath!K226)/2*Model!$W$8*(COS(Wellpath!$M227) / GField),Model!$W$8*((drdp!C227)*'ABXY-TI2S'!$B227+(drdp!F227)*'ABXY-TI2S'!$C227+(drdp!I227)*'ABXY-TI2S'!$D227))</f>
        <v>0</v>
      </c>
      <c r="J227" s="18">
        <f>IF(D227="SING",0,Model!$W$8*((drdp!D227)*'ABXY-TI2S'!$B227+(drdp!G227)*'ABXY-TI2S'!$C227+(drdp!J227)*'ABXY-TI2S'!$D227))</f>
        <v>0</v>
      </c>
      <c r="K227" s="21">
        <f>SUM(E$3:E226)+H227</f>
        <v>-0.5033492716664536</v>
      </c>
      <c r="L227" s="21">
        <f>SUM(F$3:F226)+I227</f>
        <v>-0.35847610341702851</v>
      </c>
      <c r="M227" s="21">
        <f>SUM(G$3:G226)+J227</f>
        <v>0</v>
      </c>
      <c r="N227" s="21"/>
      <c r="O227" s="21"/>
      <c r="P227" s="21"/>
      <c r="Q227" s="19">
        <f t="shared" si="19"/>
        <v>0.25336048928714933</v>
      </c>
      <c r="R227" s="19">
        <f t="shared" si="20"/>
        <v>0.12850511672105613</v>
      </c>
      <c r="S227" s="19">
        <f t="shared" si="21"/>
        <v>0</v>
      </c>
      <c r="T227" s="19">
        <f t="shared" si="22"/>
        <v>0.18043868556478959</v>
      </c>
      <c r="U227" s="19">
        <f t="shared" si="23"/>
        <v>0</v>
      </c>
      <c r="V227" s="19">
        <f t="shared" si="24"/>
        <v>0</v>
      </c>
    </row>
    <row r="228" spans="1:22" x14ac:dyDescent="0.25">
      <c r="A228" s="26">
        <f>Wellpath!E228</f>
        <v>0</v>
      </c>
      <c r="B228" s="22">
        <v>0</v>
      </c>
      <c r="C228" s="22">
        <v>0</v>
      </c>
      <c r="D228" s="22" t="str">
        <f>IF(ABS(Wellpath!$L228)&lt;VerticalInc,"SING",((TAN((PI()/ 2) - Wellpath!$L228)) - TAN(Dip) * COS(Wellpath!$O228)) / GField)</f>
        <v>SING</v>
      </c>
      <c r="E228" s="20">
        <f>IF(D228="SING",(Wellpath!K229-Wellpath!K227)/2*Model!$W$8*(-SIN(Wellpath!M228)) / GField,Model!$W$8*((drdp!B228+drdp!K228)*'ABXY-TI2S'!$B228+(drdp!E228+drdp!N228)*'ABXY-TI2S'!$C228+(drdp!H228+drdp!Q228)*'ABXY-TI2S'!$D228))</f>
        <v>0</v>
      </c>
      <c r="F228" s="20">
        <f>IF(D228="SING",(Wellpath!K229-Wellpath!K227)/2*Model!$W$8*(COS(Wellpath!$M228) / GField),Model!$W$8*((drdp!C228+drdp!L228)*'ABXY-TI2S'!$B228+(drdp!F228+drdp!O228)*'ABXY-TI2S'!$C228+(drdp!I228+drdp!R228)*'ABXY-TI2S'!$D228))</f>
        <v>0</v>
      </c>
      <c r="G228" s="20">
        <f>IF(D228="SING",0,Model!$W$8*((drdp!D228+drdp!M228)*'ABXY-TI2S'!$B228+(drdp!G228+drdp!P228)*'ABXY-TI2S'!$C228+(drdp!J228+drdp!S228)*'ABXY-TI2S'!$D228))</f>
        <v>0</v>
      </c>
      <c r="H228" s="18">
        <f>IF(D228="SING",(Wellpath!K228-Wellpath!K227)/2*Model!$W$8*(-SIN(Wellpath!$M228) / GField),Model!$W$8*((drdp!B228)*'ABXY-TI2S'!$B228+(drdp!E228)*'ABXY-TI2S'!$C228+(drdp!H228)*'ABXY-TI2S'!$D228))</f>
        <v>0</v>
      </c>
      <c r="I228" s="18">
        <f>IF(D228="SING",(Wellpath!K228-Wellpath!K227)/2*Model!$W$8*(COS(Wellpath!$M228) / GField),Model!$W$8*((drdp!C228)*'ABXY-TI2S'!$B228+(drdp!F228)*'ABXY-TI2S'!$C228+(drdp!I228)*'ABXY-TI2S'!$D228))</f>
        <v>0</v>
      </c>
      <c r="J228" s="18">
        <f>IF(D228="SING",0,Model!$W$8*((drdp!D228)*'ABXY-TI2S'!$B228+(drdp!G228)*'ABXY-TI2S'!$C228+(drdp!J228)*'ABXY-TI2S'!$D228))</f>
        <v>0</v>
      </c>
      <c r="K228" s="21">
        <f>SUM(E$3:E227)+H228</f>
        <v>-0.5033492716664536</v>
      </c>
      <c r="L228" s="21">
        <f>SUM(F$3:F227)+I228</f>
        <v>-0.35847610341702851</v>
      </c>
      <c r="M228" s="21">
        <f>SUM(G$3:G227)+J228</f>
        <v>0</v>
      </c>
      <c r="N228" s="21"/>
      <c r="O228" s="21"/>
      <c r="P228" s="21"/>
      <c r="Q228" s="19">
        <f t="shared" si="19"/>
        <v>0.25336048928714933</v>
      </c>
      <c r="R228" s="19">
        <f t="shared" si="20"/>
        <v>0.12850511672105613</v>
      </c>
      <c r="S228" s="19">
        <f t="shared" si="21"/>
        <v>0</v>
      </c>
      <c r="T228" s="19">
        <f t="shared" si="22"/>
        <v>0.18043868556478959</v>
      </c>
      <c r="U228" s="19">
        <f t="shared" si="23"/>
        <v>0</v>
      </c>
      <c r="V228" s="19">
        <f t="shared" si="24"/>
        <v>0</v>
      </c>
    </row>
    <row r="229" spans="1:22" x14ac:dyDescent="0.25">
      <c r="A229" s="26">
        <f>Wellpath!E229</f>
        <v>0</v>
      </c>
      <c r="B229" s="22">
        <v>0</v>
      </c>
      <c r="C229" s="22">
        <v>0</v>
      </c>
      <c r="D229" s="22" t="str">
        <f>IF(ABS(Wellpath!$L229)&lt;VerticalInc,"SING",((TAN((PI()/ 2) - Wellpath!$L229)) - TAN(Dip) * COS(Wellpath!$O229)) / GField)</f>
        <v>SING</v>
      </c>
      <c r="E229" s="20">
        <f>IF(D229="SING",(Wellpath!K230-Wellpath!K228)/2*Model!$W$8*(-SIN(Wellpath!M229)) / GField,Model!$W$8*((drdp!B229+drdp!K229)*'ABXY-TI2S'!$B229+(drdp!E229+drdp!N229)*'ABXY-TI2S'!$C229+(drdp!H229+drdp!Q229)*'ABXY-TI2S'!$D229))</f>
        <v>0</v>
      </c>
      <c r="F229" s="20">
        <f>IF(D229="SING",(Wellpath!K230-Wellpath!K228)/2*Model!$W$8*(COS(Wellpath!$M229) / GField),Model!$W$8*((drdp!C229+drdp!L229)*'ABXY-TI2S'!$B229+(drdp!F229+drdp!O229)*'ABXY-TI2S'!$C229+(drdp!I229+drdp!R229)*'ABXY-TI2S'!$D229))</f>
        <v>0</v>
      </c>
      <c r="G229" s="20">
        <f>IF(D229="SING",0,Model!$W$8*((drdp!D229+drdp!M229)*'ABXY-TI2S'!$B229+(drdp!G229+drdp!P229)*'ABXY-TI2S'!$C229+(drdp!J229+drdp!S229)*'ABXY-TI2S'!$D229))</f>
        <v>0</v>
      </c>
      <c r="H229" s="18">
        <f>IF(D229="SING",(Wellpath!K229-Wellpath!K228)/2*Model!$W$8*(-SIN(Wellpath!$M229) / GField),Model!$W$8*((drdp!B229)*'ABXY-TI2S'!$B229+(drdp!E229)*'ABXY-TI2S'!$C229+(drdp!H229)*'ABXY-TI2S'!$D229))</f>
        <v>0</v>
      </c>
      <c r="I229" s="18">
        <f>IF(D229="SING",(Wellpath!K229-Wellpath!K228)/2*Model!$W$8*(COS(Wellpath!$M229) / GField),Model!$W$8*((drdp!C229)*'ABXY-TI2S'!$B229+(drdp!F229)*'ABXY-TI2S'!$C229+(drdp!I229)*'ABXY-TI2S'!$D229))</f>
        <v>0</v>
      </c>
      <c r="J229" s="18">
        <f>IF(D229="SING",0,Model!$W$8*((drdp!D229)*'ABXY-TI2S'!$B229+(drdp!G229)*'ABXY-TI2S'!$C229+(drdp!J229)*'ABXY-TI2S'!$D229))</f>
        <v>0</v>
      </c>
      <c r="K229" s="21">
        <f>SUM(E$3:E228)+H229</f>
        <v>-0.5033492716664536</v>
      </c>
      <c r="L229" s="21">
        <f>SUM(F$3:F228)+I229</f>
        <v>-0.35847610341702851</v>
      </c>
      <c r="M229" s="21">
        <f>SUM(G$3:G228)+J229</f>
        <v>0</v>
      </c>
      <c r="N229" s="21"/>
      <c r="O229" s="21"/>
      <c r="P229" s="21"/>
      <c r="Q229" s="19">
        <f t="shared" si="19"/>
        <v>0.25336048928714933</v>
      </c>
      <c r="R229" s="19">
        <f t="shared" si="20"/>
        <v>0.12850511672105613</v>
      </c>
      <c r="S229" s="19">
        <f t="shared" si="21"/>
        <v>0</v>
      </c>
      <c r="T229" s="19">
        <f t="shared" si="22"/>
        <v>0.18043868556478959</v>
      </c>
      <c r="U229" s="19">
        <f t="shared" si="23"/>
        <v>0</v>
      </c>
      <c r="V229" s="19">
        <f t="shared" si="24"/>
        <v>0</v>
      </c>
    </row>
    <row r="230" spans="1:22" x14ac:dyDescent="0.25">
      <c r="A230" s="26">
        <f>Wellpath!E230</f>
        <v>0</v>
      </c>
      <c r="B230" s="22">
        <v>0</v>
      </c>
      <c r="C230" s="22">
        <v>0</v>
      </c>
      <c r="D230" s="22" t="str">
        <f>IF(ABS(Wellpath!$L230)&lt;VerticalInc,"SING",((TAN((PI()/ 2) - Wellpath!$L230)) - TAN(Dip) * COS(Wellpath!$O230)) / GField)</f>
        <v>SING</v>
      </c>
      <c r="E230" s="20">
        <f>IF(D230="SING",(Wellpath!K231-Wellpath!K229)/2*Model!$W$8*(-SIN(Wellpath!M230)) / GField,Model!$W$8*((drdp!B230+drdp!K230)*'ABXY-TI2S'!$B230+(drdp!E230+drdp!N230)*'ABXY-TI2S'!$C230+(drdp!H230+drdp!Q230)*'ABXY-TI2S'!$D230))</f>
        <v>0</v>
      </c>
      <c r="F230" s="20">
        <f>IF(D230="SING",(Wellpath!K231-Wellpath!K229)/2*Model!$W$8*(COS(Wellpath!$M230) / GField),Model!$W$8*((drdp!C230+drdp!L230)*'ABXY-TI2S'!$B230+(drdp!F230+drdp!O230)*'ABXY-TI2S'!$C230+(drdp!I230+drdp!R230)*'ABXY-TI2S'!$D230))</f>
        <v>0</v>
      </c>
      <c r="G230" s="20">
        <f>IF(D230="SING",0,Model!$W$8*((drdp!D230+drdp!M230)*'ABXY-TI2S'!$B230+(drdp!G230+drdp!P230)*'ABXY-TI2S'!$C230+(drdp!J230+drdp!S230)*'ABXY-TI2S'!$D230))</f>
        <v>0</v>
      </c>
      <c r="H230" s="18">
        <f>IF(D230="SING",(Wellpath!K230-Wellpath!K229)/2*Model!$W$8*(-SIN(Wellpath!$M230) / GField),Model!$W$8*((drdp!B230)*'ABXY-TI2S'!$B230+(drdp!E230)*'ABXY-TI2S'!$C230+(drdp!H230)*'ABXY-TI2S'!$D230))</f>
        <v>0</v>
      </c>
      <c r="I230" s="18">
        <f>IF(D230="SING",(Wellpath!K230-Wellpath!K229)/2*Model!$W$8*(COS(Wellpath!$M230) / GField),Model!$W$8*((drdp!C230)*'ABXY-TI2S'!$B230+(drdp!F230)*'ABXY-TI2S'!$C230+(drdp!I230)*'ABXY-TI2S'!$D230))</f>
        <v>0</v>
      </c>
      <c r="J230" s="18">
        <f>IF(D230="SING",0,Model!$W$8*((drdp!D230)*'ABXY-TI2S'!$B230+(drdp!G230)*'ABXY-TI2S'!$C230+(drdp!J230)*'ABXY-TI2S'!$D230))</f>
        <v>0</v>
      </c>
      <c r="K230" s="21">
        <f>SUM(E$3:E229)+H230</f>
        <v>-0.5033492716664536</v>
      </c>
      <c r="L230" s="21">
        <f>SUM(F$3:F229)+I230</f>
        <v>-0.35847610341702851</v>
      </c>
      <c r="M230" s="21">
        <f>SUM(G$3:G229)+J230</f>
        <v>0</v>
      </c>
      <c r="N230" s="21"/>
      <c r="O230" s="21"/>
      <c r="P230" s="21"/>
      <c r="Q230" s="19">
        <f t="shared" si="19"/>
        <v>0.25336048928714933</v>
      </c>
      <c r="R230" s="19">
        <f t="shared" si="20"/>
        <v>0.12850511672105613</v>
      </c>
      <c r="S230" s="19">
        <f t="shared" si="21"/>
        <v>0</v>
      </c>
      <c r="T230" s="19">
        <f t="shared" si="22"/>
        <v>0.18043868556478959</v>
      </c>
      <c r="U230" s="19">
        <f t="shared" si="23"/>
        <v>0</v>
      </c>
      <c r="V230" s="19">
        <f t="shared" si="24"/>
        <v>0</v>
      </c>
    </row>
    <row r="231" spans="1:22" x14ac:dyDescent="0.25">
      <c r="A231" s="26">
        <f>Wellpath!E231</f>
        <v>0</v>
      </c>
      <c r="B231" s="22">
        <v>0</v>
      </c>
      <c r="C231" s="22">
        <v>0</v>
      </c>
      <c r="D231" s="22" t="str">
        <f>IF(ABS(Wellpath!$L231)&lt;VerticalInc,"SING",((TAN((PI()/ 2) - Wellpath!$L231)) - TAN(Dip) * COS(Wellpath!$O231)) / GField)</f>
        <v>SING</v>
      </c>
      <c r="E231" s="20">
        <f>IF(D231="SING",(Wellpath!K232-Wellpath!K230)/2*Model!$W$8*(-SIN(Wellpath!M231)) / GField,Model!$W$8*((drdp!B231+drdp!K231)*'ABXY-TI2S'!$B231+(drdp!E231+drdp!N231)*'ABXY-TI2S'!$C231+(drdp!H231+drdp!Q231)*'ABXY-TI2S'!$D231))</f>
        <v>0</v>
      </c>
      <c r="F231" s="20">
        <f>IF(D231="SING",(Wellpath!K232-Wellpath!K230)/2*Model!$W$8*(COS(Wellpath!$M231) / GField),Model!$W$8*((drdp!C231+drdp!L231)*'ABXY-TI2S'!$B231+(drdp!F231+drdp!O231)*'ABXY-TI2S'!$C231+(drdp!I231+drdp!R231)*'ABXY-TI2S'!$D231))</f>
        <v>0</v>
      </c>
      <c r="G231" s="20">
        <f>IF(D231="SING",0,Model!$W$8*((drdp!D231+drdp!M231)*'ABXY-TI2S'!$B231+(drdp!G231+drdp!P231)*'ABXY-TI2S'!$C231+(drdp!J231+drdp!S231)*'ABXY-TI2S'!$D231))</f>
        <v>0</v>
      </c>
      <c r="H231" s="18">
        <f>IF(D231="SING",(Wellpath!K231-Wellpath!K230)/2*Model!$W$8*(-SIN(Wellpath!$M231) / GField),Model!$W$8*((drdp!B231)*'ABXY-TI2S'!$B231+(drdp!E231)*'ABXY-TI2S'!$C231+(drdp!H231)*'ABXY-TI2S'!$D231))</f>
        <v>0</v>
      </c>
      <c r="I231" s="18">
        <f>IF(D231="SING",(Wellpath!K231-Wellpath!K230)/2*Model!$W$8*(COS(Wellpath!$M231) / GField),Model!$W$8*((drdp!C231)*'ABXY-TI2S'!$B231+(drdp!F231)*'ABXY-TI2S'!$C231+(drdp!I231)*'ABXY-TI2S'!$D231))</f>
        <v>0</v>
      </c>
      <c r="J231" s="18">
        <f>IF(D231="SING",0,Model!$W$8*((drdp!D231)*'ABXY-TI2S'!$B231+(drdp!G231)*'ABXY-TI2S'!$C231+(drdp!J231)*'ABXY-TI2S'!$D231))</f>
        <v>0</v>
      </c>
      <c r="K231" s="21">
        <f>SUM(E$3:E230)+H231</f>
        <v>-0.5033492716664536</v>
      </c>
      <c r="L231" s="21">
        <f>SUM(F$3:F230)+I231</f>
        <v>-0.35847610341702851</v>
      </c>
      <c r="M231" s="21">
        <f>SUM(G$3:G230)+J231</f>
        <v>0</v>
      </c>
      <c r="N231" s="21"/>
      <c r="O231" s="21"/>
      <c r="P231" s="21"/>
      <c r="Q231" s="19">
        <f t="shared" si="19"/>
        <v>0.25336048928714933</v>
      </c>
      <c r="R231" s="19">
        <f t="shared" si="20"/>
        <v>0.12850511672105613</v>
      </c>
      <c r="S231" s="19">
        <f t="shared" si="21"/>
        <v>0</v>
      </c>
      <c r="T231" s="19">
        <f t="shared" si="22"/>
        <v>0.18043868556478959</v>
      </c>
      <c r="U231" s="19">
        <f t="shared" si="23"/>
        <v>0</v>
      </c>
      <c r="V231" s="19">
        <f t="shared" si="24"/>
        <v>0</v>
      </c>
    </row>
    <row r="232" spans="1:22" x14ac:dyDescent="0.25">
      <c r="A232" s="26">
        <f>Wellpath!E232</f>
        <v>0</v>
      </c>
      <c r="B232" s="22">
        <v>0</v>
      </c>
      <c r="C232" s="22">
        <v>0</v>
      </c>
      <c r="D232" s="22" t="str">
        <f>IF(ABS(Wellpath!$L232)&lt;VerticalInc,"SING",((TAN((PI()/ 2) - Wellpath!$L232)) - TAN(Dip) * COS(Wellpath!$O232)) / GField)</f>
        <v>SING</v>
      </c>
      <c r="E232" s="20">
        <f>IF(D232="SING",(Wellpath!K233-Wellpath!K231)/2*Model!$W$8*(-SIN(Wellpath!M232)) / GField,Model!$W$8*((drdp!B232+drdp!K232)*'ABXY-TI2S'!$B232+(drdp!E232+drdp!N232)*'ABXY-TI2S'!$C232+(drdp!H232+drdp!Q232)*'ABXY-TI2S'!$D232))</f>
        <v>0</v>
      </c>
      <c r="F232" s="20">
        <f>IF(D232="SING",(Wellpath!K233-Wellpath!K231)/2*Model!$W$8*(COS(Wellpath!$M232) / GField),Model!$W$8*((drdp!C232+drdp!L232)*'ABXY-TI2S'!$B232+(drdp!F232+drdp!O232)*'ABXY-TI2S'!$C232+(drdp!I232+drdp!R232)*'ABXY-TI2S'!$D232))</f>
        <v>0</v>
      </c>
      <c r="G232" s="20">
        <f>IF(D232="SING",0,Model!$W$8*((drdp!D232+drdp!M232)*'ABXY-TI2S'!$B232+(drdp!G232+drdp!P232)*'ABXY-TI2S'!$C232+(drdp!J232+drdp!S232)*'ABXY-TI2S'!$D232))</f>
        <v>0</v>
      </c>
      <c r="H232" s="18">
        <f>IF(D232="SING",(Wellpath!K232-Wellpath!K231)/2*Model!$W$8*(-SIN(Wellpath!$M232) / GField),Model!$W$8*((drdp!B232)*'ABXY-TI2S'!$B232+(drdp!E232)*'ABXY-TI2S'!$C232+(drdp!H232)*'ABXY-TI2S'!$D232))</f>
        <v>0</v>
      </c>
      <c r="I232" s="18">
        <f>IF(D232="SING",(Wellpath!K232-Wellpath!K231)/2*Model!$W$8*(COS(Wellpath!$M232) / GField),Model!$W$8*((drdp!C232)*'ABXY-TI2S'!$B232+(drdp!F232)*'ABXY-TI2S'!$C232+(drdp!I232)*'ABXY-TI2S'!$D232))</f>
        <v>0</v>
      </c>
      <c r="J232" s="18">
        <f>IF(D232="SING",0,Model!$W$8*((drdp!D232)*'ABXY-TI2S'!$B232+(drdp!G232)*'ABXY-TI2S'!$C232+(drdp!J232)*'ABXY-TI2S'!$D232))</f>
        <v>0</v>
      </c>
      <c r="K232" s="21">
        <f>SUM(E$3:E231)+H232</f>
        <v>-0.5033492716664536</v>
      </c>
      <c r="L232" s="21">
        <f>SUM(F$3:F231)+I232</f>
        <v>-0.35847610341702851</v>
      </c>
      <c r="M232" s="21">
        <f>SUM(G$3:G231)+J232</f>
        <v>0</v>
      </c>
      <c r="N232" s="21"/>
      <c r="O232" s="21"/>
      <c r="P232" s="21"/>
      <c r="Q232" s="19">
        <f t="shared" si="19"/>
        <v>0.25336048928714933</v>
      </c>
      <c r="R232" s="19">
        <f t="shared" si="20"/>
        <v>0.12850511672105613</v>
      </c>
      <c r="S232" s="19">
        <f t="shared" si="21"/>
        <v>0</v>
      </c>
      <c r="T232" s="19">
        <f t="shared" si="22"/>
        <v>0.18043868556478959</v>
      </c>
      <c r="U232" s="19">
        <f t="shared" si="23"/>
        <v>0</v>
      </c>
      <c r="V232" s="19">
        <f t="shared" si="24"/>
        <v>0</v>
      </c>
    </row>
    <row r="233" spans="1:22" x14ac:dyDescent="0.25">
      <c r="A233" s="26">
        <f>Wellpath!E233</f>
        <v>0</v>
      </c>
      <c r="B233" s="22">
        <v>0</v>
      </c>
      <c r="C233" s="22">
        <v>0</v>
      </c>
      <c r="D233" s="22" t="str">
        <f>IF(ABS(Wellpath!$L233)&lt;VerticalInc,"SING",((TAN((PI()/ 2) - Wellpath!$L233)) - TAN(Dip) * COS(Wellpath!$O233)) / GField)</f>
        <v>SING</v>
      </c>
      <c r="E233" s="20">
        <f>IF(D233="SING",(Wellpath!K234-Wellpath!K232)/2*Model!$W$8*(-SIN(Wellpath!M233)) / GField,Model!$W$8*((drdp!B233+drdp!K233)*'ABXY-TI2S'!$B233+(drdp!E233+drdp!N233)*'ABXY-TI2S'!$C233+(drdp!H233+drdp!Q233)*'ABXY-TI2S'!$D233))</f>
        <v>0</v>
      </c>
      <c r="F233" s="20">
        <f>IF(D233="SING",(Wellpath!K234-Wellpath!K232)/2*Model!$W$8*(COS(Wellpath!$M233) / GField),Model!$W$8*((drdp!C233+drdp!L233)*'ABXY-TI2S'!$B233+(drdp!F233+drdp!O233)*'ABXY-TI2S'!$C233+(drdp!I233+drdp!R233)*'ABXY-TI2S'!$D233))</f>
        <v>0</v>
      </c>
      <c r="G233" s="20">
        <f>IF(D233="SING",0,Model!$W$8*((drdp!D233+drdp!M233)*'ABXY-TI2S'!$B233+(drdp!G233+drdp!P233)*'ABXY-TI2S'!$C233+(drdp!J233+drdp!S233)*'ABXY-TI2S'!$D233))</f>
        <v>0</v>
      </c>
      <c r="H233" s="18">
        <f>IF(D233="SING",(Wellpath!K233-Wellpath!K232)/2*Model!$W$8*(-SIN(Wellpath!$M233) / GField),Model!$W$8*((drdp!B233)*'ABXY-TI2S'!$B233+(drdp!E233)*'ABXY-TI2S'!$C233+(drdp!H233)*'ABXY-TI2S'!$D233))</f>
        <v>0</v>
      </c>
      <c r="I233" s="18">
        <f>IF(D233="SING",(Wellpath!K233-Wellpath!K232)/2*Model!$W$8*(COS(Wellpath!$M233) / GField),Model!$W$8*((drdp!C233)*'ABXY-TI2S'!$B233+(drdp!F233)*'ABXY-TI2S'!$C233+(drdp!I233)*'ABXY-TI2S'!$D233))</f>
        <v>0</v>
      </c>
      <c r="J233" s="18">
        <f>IF(D233="SING",0,Model!$W$8*((drdp!D233)*'ABXY-TI2S'!$B233+(drdp!G233)*'ABXY-TI2S'!$C233+(drdp!J233)*'ABXY-TI2S'!$D233))</f>
        <v>0</v>
      </c>
      <c r="K233" s="21">
        <f>SUM(E$3:E232)+H233</f>
        <v>-0.5033492716664536</v>
      </c>
      <c r="L233" s="21">
        <f>SUM(F$3:F232)+I233</f>
        <v>-0.35847610341702851</v>
      </c>
      <c r="M233" s="21">
        <f>SUM(G$3:G232)+J233</f>
        <v>0</v>
      </c>
      <c r="N233" s="21"/>
      <c r="O233" s="21"/>
      <c r="P233" s="21"/>
      <c r="Q233" s="19">
        <f t="shared" si="19"/>
        <v>0.25336048928714933</v>
      </c>
      <c r="R233" s="19">
        <f t="shared" si="20"/>
        <v>0.12850511672105613</v>
      </c>
      <c r="S233" s="19">
        <f t="shared" si="21"/>
        <v>0</v>
      </c>
      <c r="T233" s="19">
        <f t="shared" si="22"/>
        <v>0.18043868556478959</v>
      </c>
      <c r="U233" s="19">
        <f t="shared" si="23"/>
        <v>0</v>
      </c>
      <c r="V233" s="19">
        <f t="shared" si="24"/>
        <v>0</v>
      </c>
    </row>
    <row r="234" spans="1:22" x14ac:dyDescent="0.25">
      <c r="A234" s="26">
        <f>Wellpath!E234</f>
        <v>0</v>
      </c>
      <c r="B234" s="22">
        <v>0</v>
      </c>
      <c r="C234" s="22">
        <v>0</v>
      </c>
      <c r="D234" s="22" t="str">
        <f>IF(ABS(Wellpath!$L234)&lt;VerticalInc,"SING",((TAN((PI()/ 2) - Wellpath!$L234)) - TAN(Dip) * COS(Wellpath!$O234)) / GField)</f>
        <v>SING</v>
      </c>
      <c r="E234" s="20">
        <f>IF(D234="SING",(Wellpath!K235-Wellpath!K233)/2*Model!$W$8*(-SIN(Wellpath!M234)) / GField,Model!$W$8*((drdp!B234+drdp!K234)*'ABXY-TI2S'!$B234+(drdp!E234+drdp!N234)*'ABXY-TI2S'!$C234+(drdp!H234+drdp!Q234)*'ABXY-TI2S'!$D234))</f>
        <v>0</v>
      </c>
      <c r="F234" s="20">
        <f>IF(D234="SING",(Wellpath!K235-Wellpath!K233)/2*Model!$W$8*(COS(Wellpath!$M234) / GField),Model!$W$8*((drdp!C234+drdp!L234)*'ABXY-TI2S'!$B234+(drdp!F234+drdp!O234)*'ABXY-TI2S'!$C234+(drdp!I234+drdp!R234)*'ABXY-TI2S'!$D234))</f>
        <v>0</v>
      </c>
      <c r="G234" s="20">
        <f>IF(D234="SING",0,Model!$W$8*((drdp!D234+drdp!M234)*'ABXY-TI2S'!$B234+(drdp!G234+drdp!P234)*'ABXY-TI2S'!$C234+(drdp!J234+drdp!S234)*'ABXY-TI2S'!$D234))</f>
        <v>0</v>
      </c>
      <c r="H234" s="18">
        <f>IF(D234="SING",(Wellpath!K234-Wellpath!K233)/2*Model!$W$8*(-SIN(Wellpath!$M234) / GField),Model!$W$8*((drdp!B234)*'ABXY-TI2S'!$B234+(drdp!E234)*'ABXY-TI2S'!$C234+(drdp!H234)*'ABXY-TI2S'!$D234))</f>
        <v>0</v>
      </c>
      <c r="I234" s="18">
        <f>IF(D234="SING",(Wellpath!K234-Wellpath!K233)/2*Model!$W$8*(COS(Wellpath!$M234) / GField),Model!$W$8*((drdp!C234)*'ABXY-TI2S'!$B234+(drdp!F234)*'ABXY-TI2S'!$C234+(drdp!I234)*'ABXY-TI2S'!$D234))</f>
        <v>0</v>
      </c>
      <c r="J234" s="18">
        <f>IF(D234="SING",0,Model!$W$8*((drdp!D234)*'ABXY-TI2S'!$B234+(drdp!G234)*'ABXY-TI2S'!$C234+(drdp!J234)*'ABXY-TI2S'!$D234))</f>
        <v>0</v>
      </c>
      <c r="K234" s="21">
        <f>SUM(E$3:E233)+H234</f>
        <v>-0.5033492716664536</v>
      </c>
      <c r="L234" s="21">
        <f>SUM(F$3:F233)+I234</f>
        <v>-0.35847610341702851</v>
      </c>
      <c r="M234" s="21">
        <f>SUM(G$3:G233)+J234</f>
        <v>0</v>
      </c>
      <c r="N234" s="21"/>
      <c r="O234" s="21"/>
      <c r="P234" s="21"/>
      <c r="Q234" s="19">
        <f t="shared" si="19"/>
        <v>0.25336048928714933</v>
      </c>
      <c r="R234" s="19">
        <f t="shared" si="20"/>
        <v>0.12850511672105613</v>
      </c>
      <c r="S234" s="19">
        <f t="shared" si="21"/>
        <v>0</v>
      </c>
      <c r="T234" s="19">
        <f t="shared" si="22"/>
        <v>0.18043868556478959</v>
      </c>
      <c r="U234" s="19">
        <f t="shared" si="23"/>
        <v>0</v>
      </c>
      <c r="V234" s="19">
        <f t="shared" si="24"/>
        <v>0</v>
      </c>
    </row>
    <row r="235" spans="1:22" x14ac:dyDescent="0.25">
      <c r="A235" s="26">
        <f>Wellpath!E235</f>
        <v>0</v>
      </c>
      <c r="B235" s="22">
        <v>0</v>
      </c>
      <c r="C235" s="22">
        <v>0</v>
      </c>
      <c r="D235" s="22" t="str">
        <f>IF(ABS(Wellpath!$L235)&lt;VerticalInc,"SING",((TAN((PI()/ 2) - Wellpath!$L235)) - TAN(Dip) * COS(Wellpath!$O235)) / GField)</f>
        <v>SING</v>
      </c>
      <c r="E235" s="20">
        <f>IF(D235="SING",(Wellpath!K236-Wellpath!K234)/2*Model!$W$8*(-SIN(Wellpath!M235)) / GField,Model!$W$8*((drdp!B235+drdp!K235)*'ABXY-TI2S'!$B235+(drdp!E235+drdp!N235)*'ABXY-TI2S'!$C235+(drdp!H235+drdp!Q235)*'ABXY-TI2S'!$D235))</f>
        <v>0</v>
      </c>
      <c r="F235" s="20">
        <f>IF(D235="SING",(Wellpath!K236-Wellpath!K234)/2*Model!$W$8*(COS(Wellpath!$M235) / GField),Model!$W$8*((drdp!C235+drdp!L235)*'ABXY-TI2S'!$B235+(drdp!F235+drdp!O235)*'ABXY-TI2S'!$C235+(drdp!I235+drdp!R235)*'ABXY-TI2S'!$D235))</f>
        <v>0</v>
      </c>
      <c r="G235" s="20">
        <f>IF(D235="SING",0,Model!$W$8*((drdp!D235+drdp!M235)*'ABXY-TI2S'!$B235+(drdp!G235+drdp!P235)*'ABXY-TI2S'!$C235+(drdp!J235+drdp!S235)*'ABXY-TI2S'!$D235))</f>
        <v>0</v>
      </c>
      <c r="H235" s="18">
        <f>IF(D235="SING",(Wellpath!K235-Wellpath!K234)/2*Model!$W$8*(-SIN(Wellpath!$M235) / GField),Model!$W$8*((drdp!B235)*'ABXY-TI2S'!$B235+(drdp!E235)*'ABXY-TI2S'!$C235+(drdp!H235)*'ABXY-TI2S'!$D235))</f>
        <v>0</v>
      </c>
      <c r="I235" s="18">
        <f>IF(D235="SING",(Wellpath!K235-Wellpath!K234)/2*Model!$W$8*(COS(Wellpath!$M235) / GField),Model!$W$8*((drdp!C235)*'ABXY-TI2S'!$B235+(drdp!F235)*'ABXY-TI2S'!$C235+(drdp!I235)*'ABXY-TI2S'!$D235))</f>
        <v>0</v>
      </c>
      <c r="J235" s="18">
        <f>IF(D235="SING",0,Model!$W$8*((drdp!D235)*'ABXY-TI2S'!$B235+(drdp!G235)*'ABXY-TI2S'!$C235+(drdp!J235)*'ABXY-TI2S'!$D235))</f>
        <v>0</v>
      </c>
      <c r="K235" s="21">
        <f>SUM(E$3:E234)+H235</f>
        <v>-0.5033492716664536</v>
      </c>
      <c r="L235" s="21">
        <f>SUM(F$3:F234)+I235</f>
        <v>-0.35847610341702851</v>
      </c>
      <c r="M235" s="21">
        <f>SUM(G$3:G234)+J235</f>
        <v>0</v>
      </c>
      <c r="N235" s="21"/>
      <c r="O235" s="21"/>
      <c r="P235" s="21"/>
      <c r="Q235" s="19">
        <f t="shared" si="19"/>
        <v>0.25336048928714933</v>
      </c>
      <c r="R235" s="19">
        <f t="shared" si="20"/>
        <v>0.12850511672105613</v>
      </c>
      <c r="S235" s="19">
        <f t="shared" si="21"/>
        <v>0</v>
      </c>
      <c r="T235" s="19">
        <f t="shared" si="22"/>
        <v>0.18043868556478959</v>
      </c>
      <c r="U235" s="19">
        <f t="shared" si="23"/>
        <v>0</v>
      </c>
      <c r="V235" s="19">
        <f t="shared" si="24"/>
        <v>0</v>
      </c>
    </row>
    <row r="236" spans="1:22" x14ac:dyDescent="0.25">
      <c r="A236" s="26">
        <f>Wellpath!E236</f>
        <v>0</v>
      </c>
      <c r="B236" s="22">
        <v>0</v>
      </c>
      <c r="C236" s="22">
        <v>0</v>
      </c>
      <c r="D236" s="22" t="str">
        <f>IF(ABS(Wellpath!$L236)&lt;VerticalInc,"SING",((TAN((PI()/ 2) - Wellpath!$L236)) - TAN(Dip) * COS(Wellpath!$O236)) / GField)</f>
        <v>SING</v>
      </c>
      <c r="E236" s="20">
        <f>IF(D236="SING",(Wellpath!K237-Wellpath!K235)/2*Model!$W$8*(-SIN(Wellpath!M236)) / GField,Model!$W$8*((drdp!B236+drdp!K236)*'ABXY-TI2S'!$B236+(drdp!E236+drdp!N236)*'ABXY-TI2S'!$C236+(drdp!H236+drdp!Q236)*'ABXY-TI2S'!$D236))</f>
        <v>0</v>
      </c>
      <c r="F236" s="20">
        <f>IF(D236="SING",(Wellpath!K237-Wellpath!K235)/2*Model!$W$8*(COS(Wellpath!$M236) / GField),Model!$W$8*((drdp!C236+drdp!L236)*'ABXY-TI2S'!$B236+(drdp!F236+drdp!O236)*'ABXY-TI2S'!$C236+(drdp!I236+drdp!R236)*'ABXY-TI2S'!$D236))</f>
        <v>0</v>
      </c>
      <c r="G236" s="20">
        <f>IF(D236="SING",0,Model!$W$8*((drdp!D236+drdp!M236)*'ABXY-TI2S'!$B236+(drdp!G236+drdp!P236)*'ABXY-TI2S'!$C236+(drdp!J236+drdp!S236)*'ABXY-TI2S'!$D236))</f>
        <v>0</v>
      </c>
      <c r="H236" s="18">
        <f>IF(D236="SING",(Wellpath!K236-Wellpath!K235)/2*Model!$W$8*(-SIN(Wellpath!$M236) / GField),Model!$W$8*((drdp!B236)*'ABXY-TI2S'!$B236+(drdp!E236)*'ABXY-TI2S'!$C236+(drdp!H236)*'ABXY-TI2S'!$D236))</f>
        <v>0</v>
      </c>
      <c r="I236" s="18">
        <f>IF(D236="SING",(Wellpath!K236-Wellpath!K235)/2*Model!$W$8*(COS(Wellpath!$M236) / GField),Model!$W$8*((drdp!C236)*'ABXY-TI2S'!$B236+(drdp!F236)*'ABXY-TI2S'!$C236+(drdp!I236)*'ABXY-TI2S'!$D236))</f>
        <v>0</v>
      </c>
      <c r="J236" s="18">
        <f>IF(D236="SING",0,Model!$W$8*((drdp!D236)*'ABXY-TI2S'!$B236+(drdp!G236)*'ABXY-TI2S'!$C236+(drdp!J236)*'ABXY-TI2S'!$D236))</f>
        <v>0</v>
      </c>
      <c r="K236" s="21">
        <f>SUM(E$3:E235)+H236</f>
        <v>-0.5033492716664536</v>
      </c>
      <c r="L236" s="21">
        <f>SUM(F$3:F235)+I236</f>
        <v>-0.35847610341702851</v>
      </c>
      <c r="M236" s="21">
        <f>SUM(G$3:G235)+J236</f>
        <v>0</v>
      </c>
      <c r="N236" s="21"/>
      <c r="O236" s="21"/>
      <c r="P236" s="21"/>
      <c r="Q236" s="19">
        <f t="shared" si="19"/>
        <v>0.25336048928714933</v>
      </c>
      <c r="R236" s="19">
        <f t="shared" si="20"/>
        <v>0.12850511672105613</v>
      </c>
      <c r="S236" s="19">
        <f t="shared" si="21"/>
        <v>0</v>
      </c>
      <c r="T236" s="19">
        <f t="shared" si="22"/>
        <v>0.18043868556478959</v>
      </c>
      <c r="U236" s="19">
        <f t="shared" si="23"/>
        <v>0</v>
      </c>
      <c r="V236" s="19">
        <f t="shared" si="24"/>
        <v>0</v>
      </c>
    </row>
    <row r="237" spans="1:22" x14ac:dyDescent="0.25">
      <c r="A237" s="26">
        <f>Wellpath!E237</f>
        <v>0</v>
      </c>
      <c r="B237" s="22">
        <v>0</v>
      </c>
      <c r="C237" s="22">
        <v>0</v>
      </c>
      <c r="D237" s="22" t="str">
        <f>IF(ABS(Wellpath!$L237)&lt;VerticalInc,"SING",((TAN((PI()/ 2) - Wellpath!$L237)) - TAN(Dip) * COS(Wellpath!$O237)) / GField)</f>
        <v>SING</v>
      </c>
      <c r="E237" s="20">
        <f>IF(D237="SING",(Wellpath!K238-Wellpath!K236)/2*Model!$W$8*(-SIN(Wellpath!M237)) / GField,Model!$W$8*((drdp!B237+drdp!K237)*'ABXY-TI2S'!$B237+(drdp!E237+drdp!N237)*'ABXY-TI2S'!$C237+(drdp!H237+drdp!Q237)*'ABXY-TI2S'!$D237))</f>
        <v>0</v>
      </c>
      <c r="F237" s="20">
        <f>IF(D237="SING",(Wellpath!K238-Wellpath!K236)/2*Model!$W$8*(COS(Wellpath!$M237) / GField),Model!$W$8*((drdp!C237+drdp!L237)*'ABXY-TI2S'!$B237+(drdp!F237+drdp!O237)*'ABXY-TI2S'!$C237+(drdp!I237+drdp!R237)*'ABXY-TI2S'!$D237))</f>
        <v>0</v>
      </c>
      <c r="G237" s="20">
        <f>IF(D237="SING",0,Model!$W$8*((drdp!D237+drdp!M237)*'ABXY-TI2S'!$B237+(drdp!G237+drdp!P237)*'ABXY-TI2S'!$C237+(drdp!J237+drdp!S237)*'ABXY-TI2S'!$D237))</f>
        <v>0</v>
      </c>
      <c r="H237" s="18">
        <f>IF(D237="SING",(Wellpath!K237-Wellpath!K236)/2*Model!$W$8*(-SIN(Wellpath!$M237) / GField),Model!$W$8*((drdp!B237)*'ABXY-TI2S'!$B237+(drdp!E237)*'ABXY-TI2S'!$C237+(drdp!H237)*'ABXY-TI2S'!$D237))</f>
        <v>0</v>
      </c>
      <c r="I237" s="18">
        <f>IF(D237="SING",(Wellpath!K237-Wellpath!K236)/2*Model!$W$8*(COS(Wellpath!$M237) / GField),Model!$W$8*((drdp!C237)*'ABXY-TI2S'!$B237+(drdp!F237)*'ABXY-TI2S'!$C237+(drdp!I237)*'ABXY-TI2S'!$D237))</f>
        <v>0</v>
      </c>
      <c r="J237" s="18">
        <f>IF(D237="SING",0,Model!$W$8*((drdp!D237)*'ABXY-TI2S'!$B237+(drdp!G237)*'ABXY-TI2S'!$C237+(drdp!J237)*'ABXY-TI2S'!$D237))</f>
        <v>0</v>
      </c>
      <c r="K237" s="21">
        <f>SUM(E$3:E236)+H237</f>
        <v>-0.5033492716664536</v>
      </c>
      <c r="L237" s="21">
        <f>SUM(F$3:F236)+I237</f>
        <v>-0.35847610341702851</v>
      </c>
      <c r="M237" s="21">
        <f>SUM(G$3:G236)+J237</f>
        <v>0</v>
      </c>
      <c r="N237" s="21"/>
      <c r="O237" s="21"/>
      <c r="P237" s="21"/>
      <c r="Q237" s="19">
        <f t="shared" si="19"/>
        <v>0.25336048928714933</v>
      </c>
      <c r="R237" s="19">
        <f t="shared" si="20"/>
        <v>0.12850511672105613</v>
      </c>
      <c r="S237" s="19">
        <f t="shared" si="21"/>
        <v>0</v>
      </c>
      <c r="T237" s="19">
        <f t="shared" si="22"/>
        <v>0.18043868556478959</v>
      </c>
      <c r="U237" s="19">
        <f t="shared" si="23"/>
        <v>0</v>
      </c>
      <c r="V237" s="19">
        <f t="shared" si="24"/>
        <v>0</v>
      </c>
    </row>
    <row r="238" spans="1:22" x14ac:dyDescent="0.25">
      <c r="A238" s="26">
        <f>Wellpath!E238</f>
        <v>0</v>
      </c>
      <c r="B238" s="22">
        <v>0</v>
      </c>
      <c r="C238" s="22">
        <v>0</v>
      </c>
      <c r="D238" s="22" t="str">
        <f>IF(ABS(Wellpath!$L238)&lt;VerticalInc,"SING",((TAN((PI()/ 2) - Wellpath!$L238)) - TAN(Dip) * COS(Wellpath!$O238)) / GField)</f>
        <v>SING</v>
      </c>
      <c r="E238" s="20">
        <f>IF(D238="SING",(Wellpath!K239-Wellpath!K237)/2*Model!$W$8*(-SIN(Wellpath!M238)) / GField,Model!$W$8*((drdp!B238+drdp!K238)*'ABXY-TI2S'!$B238+(drdp!E238+drdp!N238)*'ABXY-TI2S'!$C238+(drdp!H238+drdp!Q238)*'ABXY-TI2S'!$D238))</f>
        <v>0</v>
      </c>
      <c r="F238" s="20">
        <f>IF(D238="SING",(Wellpath!K239-Wellpath!K237)/2*Model!$W$8*(COS(Wellpath!$M238) / GField),Model!$W$8*((drdp!C238+drdp!L238)*'ABXY-TI2S'!$B238+(drdp!F238+drdp!O238)*'ABXY-TI2S'!$C238+(drdp!I238+drdp!R238)*'ABXY-TI2S'!$D238))</f>
        <v>0</v>
      </c>
      <c r="G238" s="20">
        <f>IF(D238="SING",0,Model!$W$8*((drdp!D238+drdp!M238)*'ABXY-TI2S'!$B238+(drdp!G238+drdp!P238)*'ABXY-TI2S'!$C238+(drdp!J238+drdp!S238)*'ABXY-TI2S'!$D238))</f>
        <v>0</v>
      </c>
      <c r="H238" s="18">
        <f>IF(D238="SING",(Wellpath!K238-Wellpath!K237)/2*Model!$W$8*(-SIN(Wellpath!$M238) / GField),Model!$W$8*((drdp!B238)*'ABXY-TI2S'!$B238+(drdp!E238)*'ABXY-TI2S'!$C238+(drdp!H238)*'ABXY-TI2S'!$D238))</f>
        <v>0</v>
      </c>
      <c r="I238" s="18">
        <f>IF(D238="SING",(Wellpath!K238-Wellpath!K237)/2*Model!$W$8*(COS(Wellpath!$M238) / GField),Model!$W$8*((drdp!C238)*'ABXY-TI2S'!$B238+(drdp!F238)*'ABXY-TI2S'!$C238+(drdp!I238)*'ABXY-TI2S'!$D238))</f>
        <v>0</v>
      </c>
      <c r="J238" s="18">
        <f>IF(D238="SING",0,Model!$W$8*((drdp!D238)*'ABXY-TI2S'!$B238+(drdp!G238)*'ABXY-TI2S'!$C238+(drdp!J238)*'ABXY-TI2S'!$D238))</f>
        <v>0</v>
      </c>
      <c r="K238" s="21">
        <f>SUM(E$3:E237)+H238</f>
        <v>-0.5033492716664536</v>
      </c>
      <c r="L238" s="21">
        <f>SUM(F$3:F237)+I238</f>
        <v>-0.35847610341702851</v>
      </c>
      <c r="M238" s="21">
        <f>SUM(G$3:G237)+J238</f>
        <v>0</v>
      </c>
      <c r="N238" s="21"/>
      <c r="O238" s="21"/>
      <c r="P238" s="21"/>
      <c r="Q238" s="19">
        <f t="shared" si="19"/>
        <v>0.25336048928714933</v>
      </c>
      <c r="R238" s="19">
        <f t="shared" si="20"/>
        <v>0.12850511672105613</v>
      </c>
      <c r="S238" s="19">
        <f t="shared" si="21"/>
        <v>0</v>
      </c>
      <c r="T238" s="19">
        <f t="shared" si="22"/>
        <v>0.18043868556478959</v>
      </c>
      <c r="U238" s="19">
        <f t="shared" si="23"/>
        <v>0</v>
      </c>
      <c r="V238" s="19">
        <f t="shared" si="24"/>
        <v>0</v>
      </c>
    </row>
    <row r="239" spans="1:22" x14ac:dyDescent="0.25">
      <c r="A239" s="26">
        <f>Wellpath!E239</f>
        <v>0</v>
      </c>
      <c r="B239" s="22">
        <v>0</v>
      </c>
      <c r="C239" s="22">
        <v>0</v>
      </c>
      <c r="D239" s="22" t="str">
        <f>IF(ABS(Wellpath!$L239)&lt;VerticalInc,"SING",((TAN((PI()/ 2) - Wellpath!$L239)) - TAN(Dip) * COS(Wellpath!$O239)) / GField)</f>
        <v>SING</v>
      </c>
      <c r="E239" s="20">
        <f>IF(D239="SING",(Wellpath!K240-Wellpath!K238)/2*Model!$W$8*(-SIN(Wellpath!M239)) / GField,Model!$W$8*((drdp!B239+drdp!K239)*'ABXY-TI2S'!$B239+(drdp!E239+drdp!N239)*'ABXY-TI2S'!$C239+(drdp!H239+drdp!Q239)*'ABXY-TI2S'!$D239))</f>
        <v>0</v>
      </c>
      <c r="F239" s="20">
        <f>IF(D239="SING",(Wellpath!K240-Wellpath!K238)/2*Model!$W$8*(COS(Wellpath!$M239) / GField),Model!$W$8*((drdp!C239+drdp!L239)*'ABXY-TI2S'!$B239+(drdp!F239+drdp!O239)*'ABXY-TI2S'!$C239+(drdp!I239+drdp!R239)*'ABXY-TI2S'!$D239))</f>
        <v>0</v>
      </c>
      <c r="G239" s="20">
        <f>IF(D239="SING",0,Model!$W$8*((drdp!D239+drdp!M239)*'ABXY-TI2S'!$B239+(drdp!G239+drdp!P239)*'ABXY-TI2S'!$C239+(drdp!J239+drdp!S239)*'ABXY-TI2S'!$D239))</f>
        <v>0</v>
      </c>
      <c r="H239" s="18">
        <f>IF(D239="SING",(Wellpath!K239-Wellpath!K238)/2*Model!$W$8*(-SIN(Wellpath!$M239) / GField),Model!$W$8*((drdp!B239)*'ABXY-TI2S'!$B239+(drdp!E239)*'ABXY-TI2S'!$C239+(drdp!H239)*'ABXY-TI2S'!$D239))</f>
        <v>0</v>
      </c>
      <c r="I239" s="18">
        <f>IF(D239="SING",(Wellpath!K239-Wellpath!K238)/2*Model!$W$8*(COS(Wellpath!$M239) / GField),Model!$W$8*((drdp!C239)*'ABXY-TI2S'!$B239+(drdp!F239)*'ABXY-TI2S'!$C239+(drdp!I239)*'ABXY-TI2S'!$D239))</f>
        <v>0</v>
      </c>
      <c r="J239" s="18">
        <f>IF(D239="SING",0,Model!$W$8*((drdp!D239)*'ABXY-TI2S'!$B239+(drdp!G239)*'ABXY-TI2S'!$C239+(drdp!J239)*'ABXY-TI2S'!$D239))</f>
        <v>0</v>
      </c>
      <c r="K239" s="21">
        <f>SUM(E$3:E238)+H239</f>
        <v>-0.5033492716664536</v>
      </c>
      <c r="L239" s="21">
        <f>SUM(F$3:F238)+I239</f>
        <v>-0.35847610341702851</v>
      </c>
      <c r="M239" s="21">
        <f>SUM(G$3:G238)+J239</f>
        <v>0</v>
      </c>
      <c r="N239" s="21"/>
      <c r="O239" s="21"/>
      <c r="P239" s="21"/>
      <c r="Q239" s="19">
        <f t="shared" si="19"/>
        <v>0.25336048928714933</v>
      </c>
      <c r="R239" s="19">
        <f t="shared" si="20"/>
        <v>0.12850511672105613</v>
      </c>
      <c r="S239" s="19">
        <f t="shared" si="21"/>
        <v>0</v>
      </c>
      <c r="T239" s="19">
        <f t="shared" si="22"/>
        <v>0.18043868556478959</v>
      </c>
      <c r="U239" s="19">
        <f t="shared" si="23"/>
        <v>0</v>
      </c>
      <c r="V239" s="19">
        <f t="shared" si="24"/>
        <v>0</v>
      </c>
    </row>
    <row r="240" spans="1:22" x14ac:dyDescent="0.25">
      <c r="A240" s="26">
        <f>Wellpath!E240</f>
        <v>0</v>
      </c>
      <c r="B240" s="22">
        <v>0</v>
      </c>
      <c r="C240" s="22">
        <v>0</v>
      </c>
      <c r="D240" s="22" t="str">
        <f>IF(ABS(Wellpath!$L240)&lt;VerticalInc,"SING",((TAN((PI()/ 2) - Wellpath!$L240)) - TAN(Dip) * COS(Wellpath!$O240)) / GField)</f>
        <v>SING</v>
      </c>
      <c r="E240" s="20">
        <f>IF(D240="SING",(Wellpath!K241-Wellpath!K239)/2*Model!$W$8*(-SIN(Wellpath!M240)) / GField,Model!$W$8*((drdp!B240+drdp!K240)*'ABXY-TI2S'!$B240+(drdp!E240+drdp!N240)*'ABXY-TI2S'!$C240+(drdp!H240+drdp!Q240)*'ABXY-TI2S'!$D240))</f>
        <v>0</v>
      </c>
      <c r="F240" s="20">
        <f>IF(D240="SING",(Wellpath!K241-Wellpath!K239)/2*Model!$W$8*(COS(Wellpath!$M240) / GField),Model!$W$8*((drdp!C240+drdp!L240)*'ABXY-TI2S'!$B240+(drdp!F240+drdp!O240)*'ABXY-TI2S'!$C240+(drdp!I240+drdp!R240)*'ABXY-TI2S'!$D240))</f>
        <v>0</v>
      </c>
      <c r="G240" s="20">
        <f>IF(D240="SING",0,Model!$W$8*((drdp!D240+drdp!M240)*'ABXY-TI2S'!$B240+(drdp!G240+drdp!P240)*'ABXY-TI2S'!$C240+(drdp!J240+drdp!S240)*'ABXY-TI2S'!$D240))</f>
        <v>0</v>
      </c>
      <c r="H240" s="18">
        <f>IF(D240="SING",(Wellpath!K240-Wellpath!K239)/2*Model!$W$8*(-SIN(Wellpath!$M240) / GField),Model!$W$8*((drdp!B240)*'ABXY-TI2S'!$B240+(drdp!E240)*'ABXY-TI2S'!$C240+(drdp!H240)*'ABXY-TI2S'!$D240))</f>
        <v>0</v>
      </c>
      <c r="I240" s="18">
        <f>IF(D240="SING",(Wellpath!K240-Wellpath!K239)/2*Model!$W$8*(COS(Wellpath!$M240) / GField),Model!$W$8*((drdp!C240)*'ABXY-TI2S'!$B240+(drdp!F240)*'ABXY-TI2S'!$C240+(drdp!I240)*'ABXY-TI2S'!$D240))</f>
        <v>0</v>
      </c>
      <c r="J240" s="18">
        <f>IF(D240="SING",0,Model!$W$8*((drdp!D240)*'ABXY-TI2S'!$B240+(drdp!G240)*'ABXY-TI2S'!$C240+(drdp!J240)*'ABXY-TI2S'!$D240))</f>
        <v>0</v>
      </c>
      <c r="K240" s="21">
        <f>SUM(E$3:E239)+H240</f>
        <v>-0.5033492716664536</v>
      </c>
      <c r="L240" s="21">
        <f>SUM(F$3:F239)+I240</f>
        <v>-0.35847610341702851</v>
      </c>
      <c r="M240" s="21">
        <f>SUM(G$3:G239)+J240</f>
        <v>0</v>
      </c>
      <c r="N240" s="21"/>
      <c r="O240" s="21"/>
      <c r="P240" s="21"/>
      <c r="Q240" s="19">
        <f t="shared" si="19"/>
        <v>0.25336048928714933</v>
      </c>
      <c r="R240" s="19">
        <f t="shared" si="20"/>
        <v>0.12850511672105613</v>
      </c>
      <c r="S240" s="19">
        <f t="shared" si="21"/>
        <v>0</v>
      </c>
      <c r="T240" s="19">
        <f t="shared" si="22"/>
        <v>0.18043868556478959</v>
      </c>
      <c r="U240" s="19">
        <f t="shared" si="23"/>
        <v>0</v>
      </c>
      <c r="V240" s="19">
        <f t="shared" si="24"/>
        <v>0</v>
      </c>
    </row>
    <row r="241" spans="1:22" x14ac:dyDescent="0.25">
      <c r="A241" s="26">
        <f>Wellpath!E241</f>
        <v>0</v>
      </c>
      <c r="B241" s="22">
        <v>0</v>
      </c>
      <c r="C241" s="22">
        <v>0</v>
      </c>
      <c r="D241" s="22" t="str">
        <f>IF(ABS(Wellpath!$L241)&lt;VerticalInc,"SING",((TAN((PI()/ 2) - Wellpath!$L241)) - TAN(Dip) * COS(Wellpath!$O241)) / GField)</f>
        <v>SING</v>
      </c>
      <c r="E241" s="20">
        <f>IF(D241="SING",(Wellpath!K242-Wellpath!K240)/2*Model!$W$8*(-SIN(Wellpath!M241)) / GField,Model!$W$8*((drdp!B241+drdp!K241)*'ABXY-TI2S'!$B241+(drdp!E241+drdp!N241)*'ABXY-TI2S'!$C241+(drdp!H241+drdp!Q241)*'ABXY-TI2S'!$D241))</f>
        <v>0</v>
      </c>
      <c r="F241" s="20">
        <f>IF(D241="SING",(Wellpath!K242-Wellpath!K240)/2*Model!$W$8*(COS(Wellpath!$M241) / GField),Model!$W$8*((drdp!C241+drdp!L241)*'ABXY-TI2S'!$B241+(drdp!F241+drdp!O241)*'ABXY-TI2S'!$C241+(drdp!I241+drdp!R241)*'ABXY-TI2S'!$D241))</f>
        <v>0</v>
      </c>
      <c r="G241" s="20">
        <f>IF(D241="SING",0,Model!$W$8*((drdp!D241+drdp!M241)*'ABXY-TI2S'!$B241+(drdp!G241+drdp!P241)*'ABXY-TI2S'!$C241+(drdp!J241+drdp!S241)*'ABXY-TI2S'!$D241))</f>
        <v>0</v>
      </c>
      <c r="H241" s="18">
        <f>IF(D241="SING",(Wellpath!K241-Wellpath!K240)/2*Model!$W$8*(-SIN(Wellpath!$M241) / GField),Model!$W$8*((drdp!B241)*'ABXY-TI2S'!$B241+(drdp!E241)*'ABXY-TI2S'!$C241+(drdp!H241)*'ABXY-TI2S'!$D241))</f>
        <v>0</v>
      </c>
      <c r="I241" s="18">
        <f>IF(D241="SING",(Wellpath!K241-Wellpath!K240)/2*Model!$W$8*(COS(Wellpath!$M241) / GField),Model!$W$8*((drdp!C241)*'ABXY-TI2S'!$B241+(drdp!F241)*'ABXY-TI2S'!$C241+(drdp!I241)*'ABXY-TI2S'!$D241))</f>
        <v>0</v>
      </c>
      <c r="J241" s="18">
        <f>IF(D241="SING",0,Model!$W$8*((drdp!D241)*'ABXY-TI2S'!$B241+(drdp!G241)*'ABXY-TI2S'!$C241+(drdp!J241)*'ABXY-TI2S'!$D241))</f>
        <v>0</v>
      </c>
      <c r="K241" s="21">
        <f>SUM(E$3:E240)+H241</f>
        <v>-0.5033492716664536</v>
      </c>
      <c r="L241" s="21">
        <f>SUM(F$3:F240)+I241</f>
        <v>-0.35847610341702851</v>
      </c>
      <c r="M241" s="21">
        <f>SUM(G$3:G240)+J241</f>
        <v>0</v>
      </c>
      <c r="N241" s="21"/>
      <c r="O241" s="21"/>
      <c r="P241" s="21"/>
      <c r="Q241" s="19">
        <f t="shared" si="19"/>
        <v>0.25336048928714933</v>
      </c>
      <c r="R241" s="19">
        <f t="shared" si="20"/>
        <v>0.12850511672105613</v>
      </c>
      <c r="S241" s="19">
        <f t="shared" si="21"/>
        <v>0</v>
      </c>
      <c r="T241" s="19">
        <f t="shared" si="22"/>
        <v>0.18043868556478959</v>
      </c>
      <c r="U241" s="19">
        <f t="shared" si="23"/>
        <v>0</v>
      </c>
      <c r="V241" s="19">
        <f t="shared" si="24"/>
        <v>0</v>
      </c>
    </row>
    <row r="242" spans="1:22" x14ac:dyDescent="0.25">
      <c r="A242" s="26">
        <f>Wellpath!E242</f>
        <v>0</v>
      </c>
      <c r="B242" s="22">
        <v>0</v>
      </c>
      <c r="C242" s="22">
        <v>0</v>
      </c>
      <c r="D242" s="22" t="str">
        <f>IF(ABS(Wellpath!$L242)&lt;VerticalInc,"SING",((TAN((PI()/ 2) - Wellpath!$L242)) - TAN(Dip) * COS(Wellpath!$O242)) / GField)</f>
        <v>SING</v>
      </c>
      <c r="E242" s="20">
        <f>IF(D242="SING",(Wellpath!K243-Wellpath!K241)/2*Model!$W$8*(-SIN(Wellpath!M242)) / GField,Model!$W$8*((drdp!B242+drdp!K242)*'ABXY-TI2S'!$B242+(drdp!E242+drdp!N242)*'ABXY-TI2S'!$C242+(drdp!H242+drdp!Q242)*'ABXY-TI2S'!$D242))</f>
        <v>0</v>
      </c>
      <c r="F242" s="20">
        <f>IF(D242="SING",(Wellpath!K243-Wellpath!K241)/2*Model!$W$8*(COS(Wellpath!$M242) / GField),Model!$W$8*((drdp!C242+drdp!L242)*'ABXY-TI2S'!$B242+(drdp!F242+drdp!O242)*'ABXY-TI2S'!$C242+(drdp!I242+drdp!R242)*'ABXY-TI2S'!$D242))</f>
        <v>0</v>
      </c>
      <c r="G242" s="20">
        <f>IF(D242="SING",0,Model!$W$8*((drdp!D242+drdp!M242)*'ABXY-TI2S'!$B242+(drdp!G242+drdp!P242)*'ABXY-TI2S'!$C242+(drdp!J242+drdp!S242)*'ABXY-TI2S'!$D242))</f>
        <v>0</v>
      </c>
      <c r="H242" s="18">
        <f>IF(D242="SING",(Wellpath!K242-Wellpath!K241)/2*Model!$W$8*(-SIN(Wellpath!$M242) / GField),Model!$W$8*((drdp!B242)*'ABXY-TI2S'!$B242+(drdp!E242)*'ABXY-TI2S'!$C242+(drdp!H242)*'ABXY-TI2S'!$D242))</f>
        <v>0</v>
      </c>
      <c r="I242" s="18">
        <f>IF(D242="SING",(Wellpath!K242-Wellpath!K241)/2*Model!$W$8*(COS(Wellpath!$M242) / GField),Model!$W$8*((drdp!C242)*'ABXY-TI2S'!$B242+(drdp!F242)*'ABXY-TI2S'!$C242+(drdp!I242)*'ABXY-TI2S'!$D242))</f>
        <v>0</v>
      </c>
      <c r="J242" s="18">
        <f>IF(D242="SING",0,Model!$W$8*((drdp!D242)*'ABXY-TI2S'!$B242+(drdp!G242)*'ABXY-TI2S'!$C242+(drdp!J242)*'ABXY-TI2S'!$D242))</f>
        <v>0</v>
      </c>
      <c r="K242" s="21">
        <f>SUM(E$3:E241)+H242</f>
        <v>-0.5033492716664536</v>
      </c>
      <c r="L242" s="21">
        <f>SUM(F$3:F241)+I242</f>
        <v>-0.35847610341702851</v>
      </c>
      <c r="M242" s="21">
        <f>SUM(G$3:G241)+J242</f>
        <v>0</v>
      </c>
      <c r="N242" s="21"/>
      <c r="O242" s="21"/>
      <c r="P242" s="21"/>
      <c r="Q242" s="19">
        <f t="shared" si="19"/>
        <v>0.25336048928714933</v>
      </c>
      <c r="R242" s="19">
        <f t="shared" si="20"/>
        <v>0.12850511672105613</v>
      </c>
      <c r="S242" s="19">
        <f t="shared" si="21"/>
        <v>0</v>
      </c>
      <c r="T242" s="19">
        <f t="shared" si="22"/>
        <v>0.18043868556478959</v>
      </c>
      <c r="U242" s="19">
        <f t="shared" si="23"/>
        <v>0</v>
      </c>
      <c r="V242" s="19">
        <f t="shared" si="24"/>
        <v>0</v>
      </c>
    </row>
    <row r="243" spans="1:22" x14ac:dyDescent="0.25">
      <c r="A243" s="26">
        <f>Wellpath!E243</f>
        <v>0</v>
      </c>
      <c r="B243" s="22">
        <v>0</v>
      </c>
      <c r="C243" s="22">
        <v>0</v>
      </c>
      <c r="D243" s="22" t="str">
        <f>IF(ABS(Wellpath!$L243)&lt;VerticalInc,"SING",((TAN((PI()/ 2) - Wellpath!$L243)) - TAN(Dip) * COS(Wellpath!$O243)) / GField)</f>
        <v>SING</v>
      </c>
      <c r="E243" s="20">
        <f>IF(D243="SING",(Wellpath!K244-Wellpath!K242)/2*Model!$W$8*(-SIN(Wellpath!M243)) / GField,Model!$W$8*((drdp!B243+drdp!K243)*'ABXY-TI2S'!$B243+(drdp!E243+drdp!N243)*'ABXY-TI2S'!$C243+(drdp!H243+drdp!Q243)*'ABXY-TI2S'!$D243))</f>
        <v>0</v>
      </c>
      <c r="F243" s="20">
        <f>IF(D243="SING",(Wellpath!K244-Wellpath!K242)/2*Model!$W$8*(COS(Wellpath!$M243) / GField),Model!$W$8*((drdp!C243+drdp!L243)*'ABXY-TI2S'!$B243+(drdp!F243+drdp!O243)*'ABXY-TI2S'!$C243+(drdp!I243+drdp!R243)*'ABXY-TI2S'!$D243))</f>
        <v>0</v>
      </c>
      <c r="G243" s="20">
        <f>IF(D243="SING",0,Model!$W$8*((drdp!D243+drdp!M243)*'ABXY-TI2S'!$B243+(drdp!G243+drdp!P243)*'ABXY-TI2S'!$C243+(drdp!J243+drdp!S243)*'ABXY-TI2S'!$D243))</f>
        <v>0</v>
      </c>
      <c r="H243" s="18">
        <f>IF(D243="SING",(Wellpath!K243-Wellpath!K242)/2*Model!$W$8*(-SIN(Wellpath!$M243) / GField),Model!$W$8*((drdp!B243)*'ABXY-TI2S'!$B243+(drdp!E243)*'ABXY-TI2S'!$C243+(drdp!H243)*'ABXY-TI2S'!$D243))</f>
        <v>0</v>
      </c>
      <c r="I243" s="18">
        <f>IF(D243="SING",(Wellpath!K243-Wellpath!K242)/2*Model!$W$8*(COS(Wellpath!$M243) / GField),Model!$W$8*((drdp!C243)*'ABXY-TI2S'!$B243+(drdp!F243)*'ABXY-TI2S'!$C243+(drdp!I243)*'ABXY-TI2S'!$D243))</f>
        <v>0</v>
      </c>
      <c r="J243" s="18">
        <f>IF(D243="SING",0,Model!$W$8*((drdp!D243)*'ABXY-TI2S'!$B243+(drdp!G243)*'ABXY-TI2S'!$C243+(drdp!J243)*'ABXY-TI2S'!$D243))</f>
        <v>0</v>
      </c>
      <c r="K243" s="21">
        <f>SUM(E$3:E242)+H243</f>
        <v>-0.5033492716664536</v>
      </c>
      <c r="L243" s="21">
        <f>SUM(F$3:F242)+I243</f>
        <v>-0.35847610341702851</v>
      </c>
      <c r="M243" s="21">
        <f>SUM(G$3:G242)+J243</f>
        <v>0</v>
      </c>
      <c r="N243" s="21"/>
      <c r="O243" s="21"/>
      <c r="P243" s="21"/>
      <c r="Q243" s="19">
        <f t="shared" si="19"/>
        <v>0.25336048928714933</v>
      </c>
      <c r="R243" s="19">
        <f t="shared" si="20"/>
        <v>0.12850511672105613</v>
      </c>
      <c r="S243" s="19">
        <f t="shared" si="21"/>
        <v>0</v>
      </c>
      <c r="T243" s="19">
        <f t="shared" si="22"/>
        <v>0.18043868556478959</v>
      </c>
      <c r="U243" s="19">
        <f t="shared" si="23"/>
        <v>0</v>
      </c>
      <c r="V243" s="19">
        <f t="shared" si="24"/>
        <v>0</v>
      </c>
    </row>
    <row r="244" spans="1:22" x14ac:dyDescent="0.25">
      <c r="A244" s="26">
        <f>Wellpath!E244</f>
        <v>0</v>
      </c>
      <c r="B244" s="22">
        <v>0</v>
      </c>
      <c r="C244" s="22">
        <v>0</v>
      </c>
      <c r="D244" s="22" t="str">
        <f>IF(ABS(Wellpath!$L244)&lt;VerticalInc,"SING",((TAN((PI()/ 2) - Wellpath!$L244)) - TAN(Dip) * COS(Wellpath!$O244)) / GField)</f>
        <v>SING</v>
      </c>
      <c r="E244" s="20">
        <f>IF(D244="SING",(Wellpath!K245-Wellpath!K243)/2*Model!$W$8*(-SIN(Wellpath!M244)) / GField,Model!$W$8*((drdp!B244+drdp!K244)*'ABXY-TI2S'!$B244+(drdp!E244+drdp!N244)*'ABXY-TI2S'!$C244+(drdp!H244+drdp!Q244)*'ABXY-TI2S'!$D244))</f>
        <v>0</v>
      </c>
      <c r="F244" s="20">
        <f>IF(D244="SING",(Wellpath!K245-Wellpath!K243)/2*Model!$W$8*(COS(Wellpath!$M244) / GField),Model!$W$8*((drdp!C244+drdp!L244)*'ABXY-TI2S'!$B244+(drdp!F244+drdp!O244)*'ABXY-TI2S'!$C244+(drdp!I244+drdp!R244)*'ABXY-TI2S'!$D244))</f>
        <v>0</v>
      </c>
      <c r="G244" s="20">
        <f>IF(D244="SING",0,Model!$W$8*((drdp!D244+drdp!M244)*'ABXY-TI2S'!$B244+(drdp!G244+drdp!P244)*'ABXY-TI2S'!$C244+(drdp!J244+drdp!S244)*'ABXY-TI2S'!$D244))</f>
        <v>0</v>
      </c>
      <c r="H244" s="18">
        <f>IF(D244="SING",(Wellpath!K244-Wellpath!K243)/2*Model!$W$8*(-SIN(Wellpath!$M244) / GField),Model!$W$8*((drdp!B244)*'ABXY-TI2S'!$B244+(drdp!E244)*'ABXY-TI2S'!$C244+(drdp!H244)*'ABXY-TI2S'!$D244))</f>
        <v>0</v>
      </c>
      <c r="I244" s="18">
        <f>IF(D244="SING",(Wellpath!K244-Wellpath!K243)/2*Model!$W$8*(COS(Wellpath!$M244) / GField),Model!$W$8*((drdp!C244)*'ABXY-TI2S'!$B244+(drdp!F244)*'ABXY-TI2S'!$C244+(drdp!I244)*'ABXY-TI2S'!$D244))</f>
        <v>0</v>
      </c>
      <c r="J244" s="18">
        <f>IF(D244="SING",0,Model!$W$8*((drdp!D244)*'ABXY-TI2S'!$B244+(drdp!G244)*'ABXY-TI2S'!$C244+(drdp!J244)*'ABXY-TI2S'!$D244))</f>
        <v>0</v>
      </c>
      <c r="K244" s="21">
        <f>SUM(E$3:E243)+H244</f>
        <v>-0.5033492716664536</v>
      </c>
      <c r="L244" s="21">
        <f>SUM(F$3:F243)+I244</f>
        <v>-0.35847610341702851</v>
      </c>
      <c r="M244" s="21">
        <f>SUM(G$3:G243)+J244</f>
        <v>0</v>
      </c>
      <c r="N244" s="21"/>
      <c r="O244" s="21"/>
      <c r="P244" s="21"/>
      <c r="Q244" s="19">
        <f t="shared" si="19"/>
        <v>0.25336048928714933</v>
      </c>
      <c r="R244" s="19">
        <f t="shared" si="20"/>
        <v>0.12850511672105613</v>
      </c>
      <c r="S244" s="19">
        <f t="shared" si="21"/>
        <v>0</v>
      </c>
      <c r="T244" s="19">
        <f t="shared" si="22"/>
        <v>0.18043868556478959</v>
      </c>
      <c r="U244" s="19">
        <f t="shared" si="23"/>
        <v>0</v>
      </c>
      <c r="V244" s="19">
        <f t="shared" si="24"/>
        <v>0</v>
      </c>
    </row>
    <row r="245" spans="1:22" x14ac:dyDescent="0.25">
      <c r="A245" s="26">
        <f>Wellpath!E245</f>
        <v>0</v>
      </c>
      <c r="B245" s="22">
        <v>0</v>
      </c>
      <c r="C245" s="22">
        <v>0</v>
      </c>
      <c r="D245" s="22" t="str">
        <f>IF(ABS(Wellpath!$L245)&lt;VerticalInc,"SING",((TAN((PI()/ 2) - Wellpath!$L245)) - TAN(Dip) * COS(Wellpath!$O245)) / GField)</f>
        <v>SING</v>
      </c>
      <c r="E245" s="20">
        <f>IF(D245="SING",(Wellpath!K246-Wellpath!K244)/2*Model!$W$8*(-SIN(Wellpath!M245)) / GField,Model!$W$8*((drdp!B245+drdp!K245)*'ABXY-TI2S'!$B245+(drdp!E245+drdp!N245)*'ABXY-TI2S'!$C245+(drdp!H245+drdp!Q245)*'ABXY-TI2S'!$D245))</f>
        <v>0</v>
      </c>
      <c r="F245" s="20">
        <f>IF(D245="SING",(Wellpath!K246-Wellpath!K244)/2*Model!$W$8*(COS(Wellpath!$M245) / GField),Model!$W$8*((drdp!C245+drdp!L245)*'ABXY-TI2S'!$B245+(drdp!F245+drdp!O245)*'ABXY-TI2S'!$C245+(drdp!I245+drdp!R245)*'ABXY-TI2S'!$D245))</f>
        <v>0</v>
      </c>
      <c r="G245" s="20">
        <f>IF(D245="SING",0,Model!$W$8*((drdp!D245+drdp!M245)*'ABXY-TI2S'!$B245+(drdp!G245+drdp!P245)*'ABXY-TI2S'!$C245+(drdp!J245+drdp!S245)*'ABXY-TI2S'!$D245))</f>
        <v>0</v>
      </c>
      <c r="H245" s="18">
        <f>IF(D245="SING",(Wellpath!K245-Wellpath!K244)/2*Model!$W$8*(-SIN(Wellpath!$M245) / GField),Model!$W$8*((drdp!B245)*'ABXY-TI2S'!$B245+(drdp!E245)*'ABXY-TI2S'!$C245+(drdp!H245)*'ABXY-TI2S'!$D245))</f>
        <v>0</v>
      </c>
      <c r="I245" s="18">
        <f>IF(D245="SING",(Wellpath!K245-Wellpath!K244)/2*Model!$W$8*(COS(Wellpath!$M245) / GField),Model!$W$8*((drdp!C245)*'ABXY-TI2S'!$B245+(drdp!F245)*'ABXY-TI2S'!$C245+(drdp!I245)*'ABXY-TI2S'!$D245))</f>
        <v>0</v>
      </c>
      <c r="J245" s="18">
        <f>IF(D245="SING",0,Model!$W$8*((drdp!D245)*'ABXY-TI2S'!$B245+(drdp!G245)*'ABXY-TI2S'!$C245+(drdp!J245)*'ABXY-TI2S'!$D245))</f>
        <v>0</v>
      </c>
      <c r="K245" s="21">
        <f>SUM(E$3:E244)+H245</f>
        <v>-0.5033492716664536</v>
      </c>
      <c r="L245" s="21">
        <f>SUM(F$3:F244)+I245</f>
        <v>-0.35847610341702851</v>
      </c>
      <c r="M245" s="21">
        <f>SUM(G$3:G244)+J245</f>
        <v>0</v>
      </c>
      <c r="N245" s="21"/>
      <c r="O245" s="21"/>
      <c r="P245" s="21"/>
      <c r="Q245" s="19">
        <f t="shared" si="19"/>
        <v>0.25336048928714933</v>
      </c>
      <c r="R245" s="19">
        <f t="shared" si="20"/>
        <v>0.12850511672105613</v>
      </c>
      <c r="S245" s="19">
        <f t="shared" si="21"/>
        <v>0</v>
      </c>
      <c r="T245" s="19">
        <f t="shared" si="22"/>
        <v>0.18043868556478959</v>
      </c>
      <c r="U245" s="19">
        <f t="shared" si="23"/>
        <v>0</v>
      </c>
      <c r="V245" s="19">
        <f t="shared" si="24"/>
        <v>0</v>
      </c>
    </row>
    <row r="246" spans="1:22" x14ac:dyDescent="0.25">
      <c r="A246" s="26">
        <f>Wellpath!E246</f>
        <v>0</v>
      </c>
      <c r="B246" s="22">
        <v>0</v>
      </c>
      <c r="C246" s="22">
        <v>0</v>
      </c>
      <c r="D246" s="22" t="str">
        <f>IF(ABS(Wellpath!$L246)&lt;VerticalInc,"SING",((TAN((PI()/ 2) - Wellpath!$L246)) - TAN(Dip) * COS(Wellpath!$O246)) / GField)</f>
        <v>SING</v>
      </c>
      <c r="E246" s="20">
        <f>IF(D246="SING",(Wellpath!K247-Wellpath!K245)/2*Model!$W$8*(-SIN(Wellpath!M246)) / GField,Model!$W$8*((drdp!B246+drdp!K246)*'ABXY-TI2S'!$B246+(drdp!E246+drdp!N246)*'ABXY-TI2S'!$C246+(drdp!H246+drdp!Q246)*'ABXY-TI2S'!$D246))</f>
        <v>0</v>
      </c>
      <c r="F246" s="20">
        <f>IF(D246="SING",(Wellpath!K247-Wellpath!K245)/2*Model!$W$8*(COS(Wellpath!$M246) / GField),Model!$W$8*((drdp!C246+drdp!L246)*'ABXY-TI2S'!$B246+(drdp!F246+drdp!O246)*'ABXY-TI2S'!$C246+(drdp!I246+drdp!R246)*'ABXY-TI2S'!$D246))</f>
        <v>0</v>
      </c>
      <c r="G246" s="20">
        <f>IF(D246="SING",0,Model!$W$8*((drdp!D246+drdp!M246)*'ABXY-TI2S'!$B246+(drdp!G246+drdp!P246)*'ABXY-TI2S'!$C246+(drdp!J246+drdp!S246)*'ABXY-TI2S'!$D246))</f>
        <v>0</v>
      </c>
      <c r="H246" s="18">
        <f>IF(D246="SING",(Wellpath!K246-Wellpath!K245)/2*Model!$W$8*(-SIN(Wellpath!$M246) / GField),Model!$W$8*((drdp!B246)*'ABXY-TI2S'!$B246+(drdp!E246)*'ABXY-TI2S'!$C246+(drdp!H246)*'ABXY-TI2S'!$D246))</f>
        <v>0</v>
      </c>
      <c r="I246" s="18">
        <f>IF(D246="SING",(Wellpath!K246-Wellpath!K245)/2*Model!$W$8*(COS(Wellpath!$M246) / GField),Model!$W$8*((drdp!C246)*'ABXY-TI2S'!$B246+(drdp!F246)*'ABXY-TI2S'!$C246+(drdp!I246)*'ABXY-TI2S'!$D246))</f>
        <v>0</v>
      </c>
      <c r="J246" s="18">
        <f>IF(D246="SING",0,Model!$W$8*((drdp!D246)*'ABXY-TI2S'!$B246+(drdp!G246)*'ABXY-TI2S'!$C246+(drdp!J246)*'ABXY-TI2S'!$D246))</f>
        <v>0</v>
      </c>
      <c r="K246" s="21">
        <f>SUM(E$3:E245)+H246</f>
        <v>-0.5033492716664536</v>
      </c>
      <c r="L246" s="21">
        <f>SUM(F$3:F245)+I246</f>
        <v>-0.35847610341702851</v>
      </c>
      <c r="M246" s="21">
        <f>SUM(G$3:G245)+J246</f>
        <v>0</v>
      </c>
      <c r="N246" s="21"/>
      <c r="O246" s="21"/>
      <c r="P246" s="21"/>
      <c r="Q246" s="19">
        <f t="shared" si="19"/>
        <v>0.25336048928714933</v>
      </c>
      <c r="R246" s="19">
        <f t="shared" si="20"/>
        <v>0.12850511672105613</v>
      </c>
      <c r="S246" s="19">
        <f t="shared" si="21"/>
        <v>0</v>
      </c>
      <c r="T246" s="19">
        <f t="shared" si="22"/>
        <v>0.18043868556478959</v>
      </c>
      <c r="U246" s="19">
        <f t="shared" si="23"/>
        <v>0</v>
      </c>
      <c r="V246" s="19">
        <f t="shared" si="24"/>
        <v>0</v>
      </c>
    </row>
    <row r="247" spans="1:22" x14ac:dyDescent="0.25">
      <c r="A247" s="26">
        <f>Wellpath!E247</f>
        <v>0</v>
      </c>
      <c r="B247" s="22">
        <v>0</v>
      </c>
      <c r="C247" s="22">
        <v>0</v>
      </c>
      <c r="D247" s="22" t="str">
        <f>IF(ABS(Wellpath!$L247)&lt;VerticalInc,"SING",((TAN((PI()/ 2) - Wellpath!$L247)) - TAN(Dip) * COS(Wellpath!$O247)) / GField)</f>
        <v>SING</v>
      </c>
      <c r="E247" s="20">
        <f>IF(D247="SING",(Wellpath!K248-Wellpath!K246)/2*Model!$W$8*(-SIN(Wellpath!M247)) / GField,Model!$W$8*((drdp!B247+drdp!K247)*'ABXY-TI2S'!$B247+(drdp!E247+drdp!N247)*'ABXY-TI2S'!$C247+(drdp!H247+drdp!Q247)*'ABXY-TI2S'!$D247))</f>
        <v>0</v>
      </c>
      <c r="F247" s="20">
        <f>IF(D247="SING",(Wellpath!K248-Wellpath!K246)/2*Model!$W$8*(COS(Wellpath!$M247) / GField),Model!$W$8*((drdp!C247+drdp!L247)*'ABXY-TI2S'!$B247+(drdp!F247+drdp!O247)*'ABXY-TI2S'!$C247+(drdp!I247+drdp!R247)*'ABXY-TI2S'!$D247))</f>
        <v>0</v>
      </c>
      <c r="G247" s="20">
        <f>IF(D247="SING",0,Model!$W$8*((drdp!D247+drdp!M247)*'ABXY-TI2S'!$B247+(drdp!G247+drdp!P247)*'ABXY-TI2S'!$C247+(drdp!J247+drdp!S247)*'ABXY-TI2S'!$D247))</f>
        <v>0</v>
      </c>
      <c r="H247" s="18">
        <f>IF(D247="SING",(Wellpath!K247-Wellpath!K246)/2*Model!$W$8*(-SIN(Wellpath!$M247) / GField),Model!$W$8*((drdp!B247)*'ABXY-TI2S'!$B247+(drdp!E247)*'ABXY-TI2S'!$C247+(drdp!H247)*'ABXY-TI2S'!$D247))</f>
        <v>0</v>
      </c>
      <c r="I247" s="18">
        <f>IF(D247="SING",(Wellpath!K247-Wellpath!K246)/2*Model!$W$8*(COS(Wellpath!$M247) / GField),Model!$W$8*((drdp!C247)*'ABXY-TI2S'!$B247+(drdp!F247)*'ABXY-TI2S'!$C247+(drdp!I247)*'ABXY-TI2S'!$D247))</f>
        <v>0</v>
      </c>
      <c r="J247" s="18">
        <f>IF(D247="SING",0,Model!$W$8*((drdp!D247)*'ABXY-TI2S'!$B247+(drdp!G247)*'ABXY-TI2S'!$C247+(drdp!J247)*'ABXY-TI2S'!$D247))</f>
        <v>0</v>
      </c>
      <c r="K247" s="21">
        <f>SUM(E$3:E246)+H247</f>
        <v>-0.5033492716664536</v>
      </c>
      <c r="L247" s="21">
        <f>SUM(F$3:F246)+I247</f>
        <v>-0.35847610341702851</v>
      </c>
      <c r="M247" s="21">
        <f>SUM(G$3:G246)+J247</f>
        <v>0</v>
      </c>
      <c r="N247" s="21"/>
      <c r="O247" s="21"/>
      <c r="P247" s="21"/>
      <c r="Q247" s="19">
        <f t="shared" si="19"/>
        <v>0.25336048928714933</v>
      </c>
      <c r="R247" s="19">
        <f t="shared" si="20"/>
        <v>0.12850511672105613</v>
      </c>
      <c r="S247" s="19">
        <f t="shared" si="21"/>
        <v>0</v>
      </c>
      <c r="T247" s="19">
        <f t="shared" si="22"/>
        <v>0.18043868556478959</v>
      </c>
      <c r="U247" s="19">
        <f t="shared" si="23"/>
        <v>0</v>
      </c>
      <c r="V247" s="19">
        <f t="shared" si="24"/>
        <v>0</v>
      </c>
    </row>
    <row r="248" spans="1:22" x14ac:dyDescent="0.25">
      <c r="A248" s="26">
        <f>Wellpath!E248</f>
        <v>0</v>
      </c>
      <c r="B248" s="22">
        <v>0</v>
      </c>
      <c r="C248" s="22">
        <v>0</v>
      </c>
      <c r="D248" s="22" t="str">
        <f>IF(ABS(Wellpath!$L248)&lt;VerticalInc,"SING",((TAN((PI()/ 2) - Wellpath!$L248)) - TAN(Dip) * COS(Wellpath!$O248)) / GField)</f>
        <v>SING</v>
      </c>
      <c r="E248" s="20">
        <f>IF(D248="SING",(Wellpath!K249-Wellpath!K247)/2*Model!$W$8*(-SIN(Wellpath!M248)) / GField,Model!$W$8*((drdp!B248+drdp!K248)*'ABXY-TI2S'!$B248+(drdp!E248+drdp!N248)*'ABXY-TI2S'!$C248+(drdp!H248+drdp!Q248)*'ABXY-TI2S'!$D248))</f>
        <v>0</v>
      </c>
      <c r="F248" s="20">
        <f>IF(D248="SING",(Wellpath!K249-Wellpath!K247)/2*Model!$W$8*(COS(Wellpath!$M248) / GField),Model!$W$8*((drdp!C248+drdp!L248)*'ABXY-TI2S'!$B248+(drdp!F248+drdp!O248)*'ABXY-TI2S'!$C248+(drdp!I248+drdp!R248)*'ABXY-TI2S'!$D248))</f>
        <v>0</v>
      </c>
      <c r="G248" s="20">
        <f>IF(D248="SING",0,Model!$W$8*((drdp!D248+drdp!M248)*'ABXY-TI2S'!$B248+(drdp!G248+drdp!P248)*'ABXY-TI2S'!$C248+(drdp!J248+drdp!S248)*'ABXY-TI2S'!$D248))</f>
        <v>0</v>
      </c>
      <c r="H248" s="18">
        <f>IF(D248="SING",(Wellpath!K248-Wellpath!K247)/2*Model!$W$8*(-SIN(Wellpath!$M248) / GField),Model!$W$8*((drdp!B248)*'ABXY-TI2S'!$B248+(drdp!E248)*'ABXY-TI2S'!$C248+(drdp!H248)*'ABXY-TI2S'!$D248))</f>
        <v>0</v>
      </c>
      <c r="I248" s="18">
        <f>IF(D248="SING",(Wellpath!K248-Wellpath!K247)/2*Model!$W$8*(COS(Wellpath!$M248) / GField),Model!$W$8*((drdp!C248)*'ABXY-TI2S'!$B248+(drdp!F248)*'ABXY-TI2S'!$C248+(drdp!I248)*'ABXY-TI2S'!$D248))</f>
        <v>0</v>
      </c>
      <c r="J248" s="18">
        <f>IF(D248="SING",0,Model!$W$8*((drdp!D248)*'ABXY-TI2S'!$B248+(drdp!G248)*'ABXY-TI2S'!$C248+(drdp!J248)*'ABXY-TI2S'!$D248))</f>
        <v>0</v>
      </c>
      <c r="K248" s="21">
        <f>SUM(E$3:E247)+H248</f>
        <v>-0.5033492716664536</v>
      </c>
      <c r="L248" s="21">
        <f>SUM(F$3:F247)+I248</f>
        <v>-0.35847610341702851</v>
      </c>
      <c r="M248" s="21">
        <f>SUM(G$3:G247)+J248</f>
        <v>0</v>
      </c>
      <c r="N248" s="21"/>
      <c r="O248" s="21"/>
      <c r="P248" s="21"/>
      <c r="Q248" s="19">
        <f t="shared" si="19"/>
        <v>0.25336048928714933</v>
      </c>
      <c r="R248" s="19">
        <f t="shared" si="20"/>
        <v>0.12850511672105613</v>
      </c>
      <c r="S248" s="19">
        <f t="shared" si="21"/>
        <v>0</v>
      </c>
      <c r="T248" s="19">
        <f t="shared" si="22"/>
        <v>0.18043868556478959</v>
      </c>
      <c r="U248" s="19">
        <f t="shared" si="23"/>
        <v>0</v>
      </c>
      <c r="V248" s="19">
        <f t="shared" si="24"/>
        <v>0</v>
      </c>
    </row>
    <row r="249" spans="1:22" x14ac:dyDescent="0.25">
      <c r="A249" s="26">
        <f>Wellpath!E249</f>
        <v>0</v>
      </c>
      <c r="B249" s="22">
        <v>0</v>
      </c>
      <c r="C249" s="22">
        <v>0</v>
      </c>
      <c r="D249" s="22" t="str">
        <f>IF(ABS(Wellpath!$L249)&lt;VerticalInc,"SING",((TAN((PI()/ 2) - Wellpath!$L249)) - TAN(Dip) * COS(Wellpath!$O249)) / GField)</f>
        <v>SING</v>
      </c>
      <c r="E249" s="20">
        <f>IF(D249="SING",(Wellpath!K250-Wellpath!K248)/2*Model!$W$8*(-SIN(Wellpath!M249)) / GField,Model!$W$8*((drdp!B249+drdp!K249)*'ABXY-TI2S'!$B249+(drdp!E249+drdp!N249)*'ABXY-TI2S'!$C249+(drdp!H249+drdp!Q249)*'ABXY-TI2S'!$D249))</f>
        <v>0</v>
      </c>
      <c r="F249" s="20">
        <f>IF(D249="SING",(Wellpath!K250-Wellpath!K248)/2*Model!$W$8*(COS(Wellpath!$M249) / GField),Model!$W$8*((drdp!C249+drdp!L249)*'ABXY-TI2S'!$B249+(drdp!F249+drdp!O249)*'ABXY-TI2S'!$C249+(drdp!I249+drdp!R249)*'ABXY-TI2S'!$D249))</f>
        <v>0</v>
      </c>
      <c r="G249" s="20">
        <f>IF(D249="SING",0,Model!$W$8*((drdp!D249+drdp!M249)*'ABXY-TI2S'!$B249+(drdp!G249+drdp!P249)*'ABXY-TI2S'!$C249+(drdp!J249+drdp!S249)*'ABXY-TI2S'!$D249))</f>
        <v>0</v>
      </c>
      <c r="H249" s="18">
        <f>IF(D249="SING",(Wellpath!K249-Wellpath!K248)/2*Model!$W$8*(-SIN(Wellpath!$M249) / GField),Model!$W$8*((drdp!B249)*'ABXY-TI2S'!$B249+(drdp!E249)*'ABXY-TI2S'!$C249+(drdp!H249)*'ABXY-TI2S'!$D249))</f>
        <v>0</v>
      </c>
      <c r="I249" s="18">
        <f>IF(D249="SING",(Wellpath!K249-Wellpath!K248)/2*Model!$W$8*(COS(Wellpath!$M249) / GField),Model!$W$8*((drdp!C249)*'ABXY-TI2S'!$B249+(drdp!F249)*'ABXY-TI2S'!$C249+(drdp!I249)*'ABXY-TI2S'!$D249))</f>
        <v>0</v>
      </c>
      <c r="J249" s="18">
        <f>IF(D249="SING",0,Model!$W$8*((drdp!D249)*'ABXY-TI2S'!$B249+(drdp!G249)*'ABXY-TI2S'!$C249+(drdp!J249)*'ABXY-TI2S'!$D249))</f>
        <v>0</v>
      </c>
      <c r="K249" s="21">
        <f>SUM(E$3:E248)+H249</f>
        <v>-0.5033492716664536</v>
      </c>
      <c r="L249" s="21">
        <f>SUM(F$3:F248)+I249</f>
        <v>-0.35847610341702851</v>
      </c>
      <c r="M249" s="21">
        <f>SUM(G$3:G248)+J249</f>
        <v>0</v>
      </c>
      <c r="N249" s="21"/>
      <c r="O249" s="21"/>
      <c r="P249" s="21"/>
      <c r="Q249" s="19">
        <f t="shared" si="19"/>
        <v>0.25336048928714933</v>
      </c>
      <c r="R249" s="19">
        <f t="shared" si="20"/>
        <v>0.12850511672105613</v>
      </c>
      <c r="S249" s="19">
        <f t="shared" si="21"/>
        <v>0</v>
      </c>
      <c r="T249" s="19">
        <f t="shared" si="22"/>
        <v>0.18043868556478959</v>
      </c>
      <c r="U249" s="19">
        <f t="shared" si="23"/>
        <v>0</v>
      </c>
      <c r="V249" s="19">
        <f t="shared" si="24"/>
        <v>0</v>
      </c>
    </row>
    <row r="250" spans="1:22" x14ac:dyDescent="0.25">
      <c r="A250" s="26">
        <f>Wellpath!E250</f>
        <v>0</v>
      </c>
      <c r="B250" s="22">
        <v>0</v>
      </c>
      <c r="C250" s="22">
        <v>0</v>
      </c>
      <c r="D250" s="22" t="str">
        <f>IF(ABS(Wellpath!$L250)&lt;VerticalInc,"SING",((TAN((PI()/ 2) - Wellpath!$L250)) - TAN(Dip) * COS(Wellpath!$O250)) / GField)</f>
        <v>SING</v>
      </c>
      <c r="E250" s="20">
        <f>IF(D250="SING",(Wellpath!K251-Wellpath!K249)/2*Model!$W$8*(-SIN(Wellpath!M250)) / GField,Model!$W$8*((drdp!B250+drdp!K250)*'ABXY-TI2S'!$B250+(drdp!E250+drdp!N250)*'ABXY-TI2S'!$C250+(drdp!H250+drdp!Q250)*'ABXY-TI2S'!$D250))</f>
        <v>0</v>
      </c>
      <c r="F250" s="20">
        <f>IF(D250="SING",(Wellpath!K251-Wellpath!K249)/2*Model!$W$8*(COS(Wellpath!$M250) / GField),Model!$W$8*((drdp!C250+drdp!L250)*'ABXY-TI2S'!$B250+(drdp!F250+drdp!O250)*'ABXY-TI2S'!$C250+(drdp!I250+drdp!R250)*'ABXY-TI2S'!$D250))</f>
        <v>0</v>
      </c>
      <c r="G250" s="20">
        <f>IF(D250="SING",0,Model!$W$8*((drdp!D250+drdp!M250)*'ABXY-TI2S'!$B250+(drdp!G250+drdp!P250)*'ABXY-TI2S'!$C250+(drdp!J250+drdp!S250)*'ABXY-TI2S'!$D250))</f>
        <v>0</v>
      </c>
      <c r="H250" s="18">
        <f>IF(D250="SING",(Wellpath!K250-Wellpath!K249)/2*Model!$W$8*(-SIN(Wellpath!$M250) / GField),Model!$W$8*((drdp!B250)*'ABXY-TI2S'!$B250+(drdp!E250)*'ABXY-TI2S'!$C250+(drdp!H250)*'ABXY-TI2S'!$D250))</f>
        <v>0</v>
      </c>
      <c r="I250" s="18">
        <f>IF(D250="SING",(Wellpath!K250-Wellpath!K249)/2*Model!$W$8*(COS(Wellpath!$M250) / GField),Model!$W$8*((drdp!C250)*'ABXY-TI2S'!$B250+(drdp!F250)*'ABXY-TI2S'!$C250+(drdp!I250)*'ABXY-TI2S'!$D250))</f>
        <v>0</v>
      </c>
      <c r="J250" s="18">
        <f>IF(D250="SING",0,Model!$W$8*((drdp!D250)*'ABXY-TI2S'!$B250+(drdp!G250)*'ABXY-TI2S'!$C250+(drdp!J250)*'ABXY-TI2S'!$D250))</f>
        <v>0</v>
      </c>
      <c r="K250" s="21">
        <f>SUM(E$3:E249)+H250</f>
        <v>-0.5033492716664536</v>
      </c>
      <c r="L250" s="21">
        <f>SUM(F$3:F249)+I250</f>
        <v>-0.35847610341702851</v>
      </c>
      <c r="M250" s="21">
        <f>SUM(G$3:G249)+J250</f>
        <v>0</v>
      </c>
      <c r="N250" s="21"/>
      <c r="O250" s="21"/>
      <c r="P250" s="21"/>
      <c r="Q250" s="19">
        <f t="shared" si="19"/>
        <v>0.25336048928714933</v>
      </c>
      <c r="R250" s="19">
        <f t="shared" si="20"/>
        <v>0.12850511672105613</v>
      </c>
      <c r="S250" s="19">
        <f t="shared" si="21"/>
        <v>0</v>
      </c>
      <c r="T250" s="19">
        <f t="shared" si="22"/>
        <v>0.18043868556478959</v>
      </c>
      <c r="U250" s="19">
        <f t="shared" si="23"/>
        <v>0</v>
      </c>
      <c r="V250" s="19">
        <f t="shared" si="24"/>
        <v>0</v>
      </c>
    </row>
    <row r="251" spans="1:22" x14ac:dyDescent="0.25">
      <c r="A251" s="26">
        <f>Wellpath!E251</f>
        <v>0</v>
      </c>
      <c r="B251" s="22">
        <v>0</v>
      </c>
      <c r="C251" s="22">
        <v>0</v>
      </c>
      <c r="D251" s="22" t="str">
        <f>IF(ABS(Wellpath!$L251)&lt;VerticalInc,"SING",((TAN((PI()/ 2) - Wellpath!$L251)) - TAN(Dip) * COS(Wellpath!$O251)) / GField)</f>
        <v>SING</v>
      </c>
      <c r="E251" s="20">
        <f>IF(D251="SING",(Wellpath!K252-Wellpath!K250)/2*Model!$W$8*(-SIN(Wellpath!M251)) / GField,Model!$W$8*((drdp!B251+drdp!K251)*'ABXY-TI2S'!$B251+(drdp!E251+drdp!N251)*'ABXY-TI2S'!$C251+(drdp!H251+drdp!Q251)*'ABXY-TI2S'!$D251))</f>
        <v>0</v>
      </c>
      <c r="F251" s="20">
        <f>IF(D251="SING",(Wellpath!K252-Wellpath!K250)/2*Model!$W$8*(COS(Wellpath!$M251) / GField),Model!$W$8*((drdp!C251+drdp!L251)*'ABXY-TI2S'!$B251+(drdp!F251+drdp!O251)*'ABXY-TI2S'!$C251+(drdp!I251+drdp!R251)*'ABXY-TI2S'!$D251))</f>
        <v>0</v>
      </c>
      <c r="G251" s="20">
        <f>IF(D251="SING",0,Model!$W$8*((drdp!D251+drdp!M251)*'ABXY-TI2S'!$B251+(drdp!G251+drdp!P251)*'ABXY-TI2S'!$C251+(drdp!J251+drdp!S251)*'ABXY-TI2S'!$D251))</f>
        <v>0</v>
      </c>
      <c r="H251" s="18">
        <f>IF(D251="SING",(Wellpath!K251-Wellpath!K250)/2*Model!$W$8*(-SIN(Wellpath!$M251) / GField),Model!$W$8*((drdp!B251)*'ABXY-TI2S'!$B251+(drdp!E251)*'ABXY-TI2S'!$C251+(drdp!H251)*'ABXY-TI2S'!$D251))</f>
        <v>0</v>
      </c>
      <c r="I251" s="18">
        <f>IF(D251="SING",(Wellpath!K251-Wellpath!K250)/2*Model!$W$8*(COS(Wellpath!$M251) / GField),Model!$W$8*((drdp!C251)*'ABXY-TI2S'!$B251+(drdp!F251)*'ABXY-TI2S'!$C251+(drdp!I251)*'ABXY-TI2S'!$D251))</f>
        <v>0</v>
      </c>
      <c r="J251" s="18">
        <f>IF(D251="SING",0,Model!$W$8*((drdp!D251)*'ABXY-TI2S'!$B251+(drdp!G251)*'ABXY-TI2S'!$C251+(drdp!J251)*'ABXY-TI2S'!$D251))</f>
        <v>0</v>
      </c>
      <c r="K251" s="21">
        <f>SUM(E$3:E250)+H251</f>
        <v>-0.5033492716664536</v>
      </c>
      <c r="L251" s="21">
        <f>SUM(F$3:F250)+I251</f>
        <v>-0.35847610341702851</v>
      </c>
      <c r="M251" s="21">
        <f>SUM(G$3:G250)+J251</f>
        <v>0</v>
      </c>
      <c r="N251" s="21"/>
      <c r="O251" s="21"/>
      <c r="P251" s="21"/>
      <c r="Q251" s="19">
        <f t="shared" si="19"/>
        <v>0.25336048928714933</v>
      </c>
      <c r="R251" s="19">
        <f t="shared" si="20"/>
        <v>0.12850511672105613</v>
      </c>
      <c r="S251" s="19">
        <f t="shared" si="21"/>
        <v>0</v>
      </c>
      <c r="T251" s="19">
        <f t="shared" si="22"/>
        <v>0.18043868556478959</v>
      </c>
      <c r="U251" s="19">
        <f t="shared" si="23"/>
        <v>0</v>
      </c>
      <c r="V251" s="19">
        <f t="shared" si="24"/>
        <v>0</v>
      </c>
    </row>
    <row r="252" spans="1:22" x14ac:dyDescent="0.25">
      <c r="A252" s="26">
        <f>Wellpath!E252</f>
        <v>0</v>
      </c>
      <c r="B252" s="22">
        <v>0</v>
      </c>
      <c r="C252" s="22">
        <v>0</v>
      </c>
      <c r="D252" s="22" t="str">
        <f>IF(ABS(Wellpath!$L252)&lt;VerticalInc,"SING",((TAN((PI()/ 2) - Wellpath!$L252)) - TAN(Dip) * COS(Wellpath!$O252)) / GField)</f>
        <v>SING</v>
      </c>
      <c r="E252" s="20">
        <f>IF(D252="SING",(Wellpath!K253-Wellpath!K251)/2*Model!$W$8*(-SIN(Wellpath!M252)) / GField,Model!$W$8*((drdp!B252+drdp!K252)*'ABXY-TI2S'!$B252+(drdp!E252+drdp!N252)*'ABXY-TI2S'!$C252+(drdp!H252+drdp!Q252)*'ABXY-TI2S'!$D252))</f>
        <v>0</v>
      </c>
      <c r="F252" s="20">
        <f>IF(D252="SING",(Wellpath!K253-Wellpath!K251)/2*Model!$W$8*(COS(Wellpath!$M252) / GField),Model!$W$8*((drdp!C252+drdp!L252)*'ABXY-TI2S'!$B252+(drdp!F252+drdp!O252)*'ABXY-TI2S'!$C252+(drdp!I252+drdp!R252)*'ABXY-TI2S'!$D252))</f>
        <v>0</v>
      </c>
      <c r="G252" s="20">
        <f>IF(D252="SING",0,Model!$W$8*((drdp!D252+drdp!M252)*'ABXY-TI2S'!$B252+(drdp!G252+drdp!P252)*'ABXY-TI2S'!$C252+(drdp!J252+drdp!S252)*'ABXY-TI2S'!$D252))</f>
        <v>0</v>
      </c>
      <c r="H252" s="18">
        <f>IF(D252="SING",(Wellpath!K252-Wellpath!K251)/2*Model!$W$8*(-SIN(Wellpath!$M252) / GField),Model!$W$8*((drdp!B252)*'ABXY-TI2S'!$B252+(drdp!E252)*'ABXY-TI2S'!$C252+(drdp!H252)*'ABXY-TI2S'!$D252))</f>
        <v>0</v>
      </c>
      <c r="I252" s="18">
        <f>IF(D252="SING",(Wellpath!K252-Wellpath!K251)/2*Model!$W$8*(COS(Wellpath!$M252) / GField),Model!$W$8*((drdp!C252)*'ABXY-TI2S'!$B252+(drdp!F252)*'ABXY-TI2S'!$C252+(drdp!I252)*'ABXY-TI2S'!$D252))</f>
        <v>0</v>
      </c>
      <c r="J252" s="18">
        <f>IF(D252="SING",0,Model!$W$8*((drdp!D252)*'ABXY-TI2S'!$B252+(drdp!G252)*'ABXY-TI2S'!$C252+(drdp!J252)*'ABXY-TI2S'!$D252))</f>
        <v>0</v>
      </c>
      <c r="K252" s="21">
        <f>SUM(E$3:E251)+H252</f>
        <v>-0.5033492716664536</v>
      </c>
      <c r="L252" s="21">
        <f>SUM(F$3:F251)+I252</f>
        <v>-0.35847610341702851</v>
      </c>
      <c r="M252" s="21">
        <f>SUM(G$3:G251)+J252</f>
        <v>0</v>
      </c>
      <c r="N252" s="21"/>
      <c r="O252" s="21"/>
      <c r="P252" s="21"/>
      <c r="Q252" s="19">
        <f t="shared" si="19"/>
        <v>0.25336048928714933</v>
      </c>
      <c r="R252" s="19">
        <f t="shared" si="20"/>
        <v>0.12850511672105613</v>
      </c>
      <c r="S252" s="19">
        <f t="shared" si="21"/>
        <v>0</v>
      </c>
      <c r="T252" s="19">
        <f t="shared" si="22"/>
        <v>0.18043868556478959</v>
      </c>
      <c r="U252" s="19">
        <f t="shared" si="23"/>
        <v>0</v>
      </c>
      <c r="V252" s="19">
        <f t="shared" si="24"/>
        <v>0</v>
      </c>
    </row>
    <row r="253" spans="1:22" x14ac:dyDescent="0.25">
      <c r="A253" s="26">
        <f>Wellpath!E253</f>
        <v>0</v>
      </c>
      <c r="B253" s="22">
        <v>0</v>
      </c>
      <c r="C253" s="22">
        <v>0</v>
      </c>
      <c r="D253" s="22" t="str">
        <f>IF(ABS(Wellpath!$L253)&lt;VerticalInc,"SING",((TAN((PI()/ 2) - Wellpath!$L253)) - TAN(Dip) * COS(Wellpath!$O253)) / GField)</f>
        <v>SING</v>
      </c>
      <c r="E253" s="20">
        <f>IF(D253="SING",(Wellpath!K254-Wellpath!K252)/2*Model!$W$8*(-SIN(Wellpath!M253)) / GField,Model!$W$8*((drdp!B253+drdp!K253)*'ABXY-TI2S'!$B253+(drdp!E253+drdp!N253)*'ABXY-TI2S'!$C253+(drdp!H253+drdp!Q253)*'ABXY-TI2S'!$D253))</f>
        <v>0</v>
      </c>
      <c r="F253" s="20">
        <f>IF(D253="SING",(Wellpath!K254-Wellpath!K252)/2*Model!$W$8*(COS(Wellpath!$M253) / GField),Model!$W$8*((drdp!C253+drdp!L253)*'ABXY-TI2S'!$B253+(drdp!F253+drdp!O253)*'ABXY-TI2S'!$C253+(drdp!I253+drdp!R253)*'ABXY-TI2S'!$D253))</f>
        <v>0</v>
      </c>
      <c r="G253" s="20">
        <f>IF(D253="SING",0,Model!$W$8*((drdp!D253+drdp!M253)*'ABXY-TI2S'!$B253+(drdp!G253+drdp!P253)*'ABXY-TI2S'!$C253+(drdp!J253+drdp!S253)*'ABXY-TI2S'!$D253))</f>
        <v>0</v>
      </c>
      <c r="H253" s="18">
        <f>IF(D253="SING",(Wellpath!K253-Wellpath!K252)/2*Model!$W$8*(-SIN(Wellpath!$M253) / GField),Model!$W$8*((drdp!B253)*'ABXY-TI2S'!$B253+(drdp!E253)*'ABXY-TI2S'!$C253+(drdp!H253)*'ABXY-TI2S'!$D253))</f>
        <v>0</v>
      </c>
      <c r="I253" s="18">
        <f>IF(D253="SING",(Wellpath!K253-Wellpath!K252)/2*Model!$W$8*(COS(Wellpath!$M253) / GField),Model!$W$8*((drdp!C253)*'ABXY-TI2S'!$B253+(drdp!F253)*'ABXY-TI2S'!$C253+(drdp!I253)*'ABXY-TI2S'!$D253))</f>
        <v>0</v>
      </c>
      <c r="J253" s="18">
        <f>IF(D253="SING",0,Model!$W$8*((drdp!D253)*'ABXY-TI2S'!$B253+(drdp!G253)*'ABXY-TI2S'!$C253+(drdp!J253)*'ABXY-TI2S'!$D253))</f>
        <v>0</v>
      </c>
      <c r="K253" s="21">
        <f>SUM(E$3:E252)+H253</f>
        <v>-0.5033492716664536</v>
      </c>
      <c r="L253" s="21">
        <f>SUM(F$3:F252)+I253</f>
        <v>-0.35847610341702851</v>
      </c>
      <c r="M253" s="21">
        <f>SUM(G$3:G252)+J253</f>
        <v>0</v>
      </c>
      <c r="N253" s="21"/>
      <c r="O253" s="21"/>
      <c r="P253" s="21"/>
      <c r="Q253" s="19">
        <f t="shared" si="19"/>
        <v>0.25336048928714933</v>
      </c>
      <c r="R253" s="19">
        <f t="shared" si="20"/>
        <v>0.12850511672105613</v>
      </c>
      <c r="S253" s="19">
        <f t="shared" si="21"/>
        <v>0</v>
      </c>
      <c r="T253" s="19">
        <f t="shared" si="22"/>
        <v>0.18043868556478959</v>
      </c>
      <c r="U253" s="19">
        <f t="shared" si="23"/>
        <v>0</v>
      </c>
      <c r="V253" s="19">
        <f t="shared" si="24"/>
        <v>0</v>
      </c>
    </row>
    <row r="254" spans="1:22" x14ac:dyDescent="0.25">
      <c r="A254" s="26">
        <f>Wellpath!E254</f>
        <v>0</v>
      </c>
      <c r="B254" s="22">
        <v>0</v>
      </c>
      <c r="C254" s="22">
        <v>0</v>
      </c>
      <c r="D254" s="22" t="str">
        <f>IF(ABS(Wellpath!$L254)&lt;VerticalInc,"SING",((TAN((PI()/ 2) - Wellpath!$L254)) - TAN(Dip) * COS(Wellpath!$O254)) / GField)</f>
        <v>SING</v>
      </c>
      <c r="E254" s="20">
        <f>IF(D254="SING",(Wellpath!K255-Wellpath!K253)/2*Model!$W$8*(-SIN(Wellpath!M254)) / GField,Model!$W$8*((drdp!B254+drdp!K254)*'ABXY-TI2S'!$B254+(drdp!E254+drdp!N254)*'ABXY-TI2S'!$C254+(drdp!H254+drdp!Q254)*'ABXY-TI2S'!$D254))</f>
        <v>0</v>
      </c>
      <c r="F254" s="20">
        <f>IF(D254="SING",(Wellpath!K255-Wellpath!K253)/2*Model!$W$8*(COS(Wellpath!$M254) / GField),Model!$W$8*((drdp!C254+drdp!L254)*'ABXY-TI2S'!$B254+(drdp!F254+drdp!O254)*'ABXY-TI2S'!$C254+(drdp!I254+drdp!R254)*'ABXY-TI2S'!$D254))</f>
        <v>0</v>
      </c>
      <c r="G254" s="20">
        <f>IF(D254="SING",0,Model!$W$8*((drdp!D254+drdp!M254)*'ABXY-TI2S'!$B254+(drdp!G254+drdp!P254)*'ABXY-TI2S'!$C254+(drdp!J254+drdp!S254)*'ABXY-TI2S'!$D254))</f>
        <v>0</v>
      </c>
      <c r="H254" s="18">
        <f>IF(D254="SING",(Wellpath!K254-Wellpath!K253)/2*Model!$W$8*(-SIN(Wellpath!$M254) / GField),Model!$W$8*((drdp!B254)*'ABXY-TI2S'!$B254+(drdp!E254)*'ABXY-TI2S'!$C254+(drdp!H254)*'ABXY-TI2S'!$D254))</f>
        <v>0</v>
      </c>
      <c r="I254" s="18">
        <f>IF(D254="SING",(Wellpath!K254-Wellpath!K253)/2*Model!$W$8*(COS(Wellpath!$M254) / GField),Model!$W$8*((drdp!C254)*'ABXY-TI2S'!$B254+(drdp!F254)*'ABXY-TI2S'!$C254+(drdp!I254)*'ABXY-TI2S'!$D254))</f>
        <v>0</v>
      </c>
      <c r="J254" s="18">
        <f>IF(D254="SING",0,Model!$W$8*((drdp!D254)*'ABXY-TI2S'!$B254+(drdp!G254)*'ABXY-TI2S'!$C254+(drdp!J254)*'ABXY-TI2S'!$D254))</f>
        <v>0</v>
      </c>
      <c r="K254" s="21">
        <f>SUM(E$3:E253)+H254</f>
        <v>-0.5033492716664536</v>
      </c>
      <c r="L254" s="21">
        <f>SUM(F$3:F253)+I254</f>
        <v>-0.35847610341702851</v>
      </c>
      <c r="M254" s="21">
        <f>SUM(G$3:G253)+J254</f>
        <v>0</v>
      </c>
      <c r="N254" s="21"/>
      <c r="O254" s="21"/>
      <c r="P254" s="21"/>
      <c r="Q254" s="19">
        <f t="shared" si="19"/>
        <v>0.25336048928714933</v>
      </c>
      <c r="R254" s="19">
        <f t="shared" si="20"/>
        <v>0.12850511672105613</v>
      </c>
      <c r="S254" s="19">
        <f t="shared" si="21"/>
        <v>0</v>
      </c>
      <c r="T254" s="19">
        <f t="shared" si="22"/>
        <v>0.18043868556478959</v>
      </c>
      <c r="U254" s="19">
        <f t="shared" si="23"/>
        <v>0</v>
      </c>
      <c r="V254" s="19">
        <f t="shared" si="24"/>
        <v>0</v>
      </c>
    </row>
    <row r="255" spans="1:22" x14ac:dyDescent="0.25">
      <c r="A255" s="26">
        <f>Wellpath!E255</f>
        <v>0</v>
      </c>
      <c r="B255" s="22">
        <v>0</v>
      </c>
      <c r="C255" s="22">
        <v>0</v>
      </c>
      <c r="D255" s="22" t="str">
        <f>IF(ABS(Wellpath!$L255)&lt;VerticalInc,"SING",((TAN((PI()/ 2) - Wellpath!$L255)) - TAN(Dip) * COS(Wellpath!$O255)) / GField)</f>
        <v>SING</v>
      </c>
      <c r="E255" s="20">
        <f>IF(D255="SING",(Wellpath!K256-Wellpath!K254)/2*Model!$W$8*(-SIN(Wellpath!M255)) / GField,Model!$W$8*((drdp!B255+drdp!K255)*'ABXY-TI2S'!$B255+(drdp!E255+drdp!N255)*'ABXY-TI2S'!$C255+(drdp!H255+drdp!Q255)*'ABXY-TI2S'!$D255))</f>
        <v>0</v>
      </c>
      <c r="F255" s="20">
        <f>IF(D255="SING",(Wellpath!K256-Wellpath!K254)/2*Model!$W$8*(COS(Wellpath!$M255) / GField),Model!$W$8*((drdp!C255+drdp!L255)*'ABXY-TI2S'!$B255+(drdp!F255+drdp!O255)*'ABXY-TI2S'!$C255+(drdp!I255+drdp!R255)*'ABXY-TI2S'!$D255))</f>
        <v>0</v>
      </c>
      <c r="G255" s="20">
        <f>IF(D255="SING",0,Model!$W$8*((drdp!D255+drdp!M255)*'ABXY-TI2S'!$B255+(drdp!G255+drdp!P255)*'ABXY-TI2S'!$C255+(drdp!J255+drdp!S255)*'ABXY-TI2S'!$D255))</f>
        <v>0</v>
      </c>
      <c r="H255" s="18">
        <f>IF(D255="SING",(Wellpath!K255-Wellpath!K254)/2*Model!$W$8*(-SIN(Wellpath!$M255) / GField),Model!$W$8*((drdp!B255)*'ABXY-TI2S'!$B255+(drdp!E255)*'ABXY-TI2S'!$C255+(drdp!H255)*'ABXY-TI2S'!$D255))</f>
        <v>0</v>
      </c>
      <c r="I255" s="18">
        <f>IF(D255="SING",(Wellpath!K255-Wellpath!K254)/2*Model!$W$8*(COS(Wellpath!$M255) / GField),Model!$W$8*((drdp!C255)*'ABXY-TI2S'!$B255+(drdp!F255)*'ABXY-TI2S'!$C255+(drdp!I255)*'ABXY-TI2S'!$D255))</f>
        <v>0</v>
      </c>
      <c r="J255" s="18">
        <f>IF(D255="SING",0,Model!$W$8*((drdp!D255)*'ABXY-TI2S'!$B255+(drdp!G255)*'ABXY-TI2S'!$C255+(drdp!J255)*'ABXY-TI2S'!$D255))</f>
        <v>0</v>
      </c>
      <c r="K255" s="21">
        <f>SUM(E$3:E254)+H255</f>
        <v>-0.5033492716664536</v>
      </c>
      <c r="L255" s="21">
        <f>SUM(F$3:F254)+I255</f>
        <v>-0.35847610341702851</v>
      </c>
      <c r="M255" s="21">
        <f>SUM(G$3:G254)+J255</f>
        <v>0</v>
      </c>
      <c r="N255" s="21"/>
      <c r="O255" s="21"/>
      <c r="P255" s="21"/>
      <c r="Q255" s="19">
        <f t="shared" si="19"/>
        <v>0.25336048928714933</v>
      </c>
      <c r="R255" s="19">
        <f t="shared" si="20"/>
        <v>0.12850511672105613</v>
      </c>
      <c r="S255" s="19">
        <f t="shared" si="21"/>
        <v>0</v>
      </c>
      <c r="T255" s="19">
        <f t="shared" si="22"/>
        <v>0.18043868556478959</v>
      </c>
      <c r="U255" s="19">
        <f t="shared" si="23"/>
        <v>0</v>
      </c>
      <c r="V255" s="19">
        <f t="shared" si="24"/>
        <v>0</v>
      </c>
    </row>
    <row r="256" spans="1:22" x14ac:dyDescent="0.25">
      <c r="A256" s="26">
        <f>Wellpath!E256</f>
        <v>0</v>
      </c>
      <c r="B256" s="22">
        <v>0</v>
      </c>
      <c r="C256" s="22">
        <v>0</v>
      </c>
      <c r="D256" s="22" t="str">
        <f>IF(ABS(Wellpath!$L256)&lt;VerticalInc,"SING",((TAN((PI()/ 2) - Wellpath!$L256)) - TAN(Dip) * COS(Wellpath!$O256)) / GField)</f>
        <v>SING</v>
      </c>
      <c r="E256" s="20">
        <f>IF(D256="SING",(Wellpath!K257-Wellpath!K255)/2*Model!$W$8*(-SIN(Wellpath!M256)) / GField,Model!$W$8*((drdp!B256+drdp!K256)*'ABXY-TI2S'!$B256+(drdp!E256+drdp!N256)*'ABXY-TI2S'!$C256+(drdp!H256+drdp!Q256)*'ABXY-TI2S'!$D256))</f>
        <v>0</v>
      </c>
      <c r="F256" s="20">
        <f>IF(D256="SING",(Wellpath!K257-Wellpath!K255)/2*Model!$W$8*(COS(Wellpath!$M256) / GField),Model!$W$8*((drdp!C256+drdp!L256)*'ABXY-TI2S'!$B256+(drdp!F256+drdp!O256)*'ABXY-TI2S'!$C256+(drdp!I256+drdp!R256)*'ABXY-TI2S'!$D256))</f>
        <v>0</v>
      </c>
      <c r="G256" s="20">
        <f>IF(D256="SING",0,Model!$W$8*((drdp!D256+drdp!M256)*'ABXY-TI2S'!$B256+(drdp!G256+drdp!P256)*'ABXY-TI2S'!$C256+(drdp!J256+drdp!S256)*'ABXY-TI2S'!$D256))</f>
        <v>0</v>
      </c>
      <c r="H256" s="18">
        <f>IF(D256="SING",(Wellpath!K256-Wellpath!K255)/2*Model!$W$8*(-SIN(Wellpath!$M256) / GField),Model!$W$8*((drdp!B256)*'ABXY-TI2S'!$B256+(drdp!E256)*'ABXY-TI2S'!$C256+(drdp!H256)*'ABXY-TI2S'!$D256))</f>
        <v>0</v>
      </c>
      <c r="I256" s="18">
        <f>IF(D256="SING",(Wellpath!K256-Wellpath!K255)/2*Model!$W$8*(COS(Wellpath!$M256) / GField),Model!$W$8*((drdp!C256)*'ABXY-TI2S'!$B256+(drdp!F256)*'ABXY-TI2S'!$C256+(drdp!I256)*'ABXY-TI2S'!$D256))</f>
        <v>0</v>
      </c>
      <c r="J256" s="18">
        <f>IF(D256="SING",0,Model!$W$8*((drdp!D256)*'ABXY-TI2S'!$B256+(drdp!G256)*'ABXY-TI2S'!$C256+(drdp!J256)*'ABXY-TI2S'!$D256))</f>
        <v>0</v>
      </c>
      <c r="K256" s="21">
        <f>SUM(E$3:E255)+H256</f>
        <v>-0.5033492716664536</v>
      </c>
      <c r="L256" s="21">
        <f>SUM(F$3:F255)+I256</f>
        <v>-0.35847610341702851</v>
      </c>
      <c r="M256" s="21">
        <f>SUM(G$3:G255)+J256</f>
        <v>0</v>
      </c>
      <c r="N256" s="21"/>
      <c r="O256" s="21"/>
      <c r="P256" s="21"/>
      <c r="Q256" s="19">
        <f t="shared" si="19"/>
        <v>0.25336048928714933</v>
      </c>
      <c r="R256" s="19">
        <f t="shared" si="20"/>
        <v>0.12850511672105613</v>
      </c>
      <c r="S256" s="19">
        <f t="shared" si="21"/>
        <v>0</v>
      </c>
      <c r="T256" s="19">
        <f t="shared" si="22"/>
        <v>0.18043868556478959</v>
      </c>
      <c r="U256" s="19">
        <f t="shared" si="23"/>
        <v>0</v>
      </c>
      <c r="V256" s="19">
        <f t="shared" si="24"/>
        <v>0</v>
      </c>
    </row>
    <row r="257" spans="1:22" x14ac:dyDescent="0.25">
      <c r="A257" s="26">
        <f>Wellpath!E257</f>
        <v>0</v>
      </c>
      <c r="B257" s="22">
        <v>0</v>
      </c>
      <c r="C257" s="22">
        <v>0</v>
      </c>
      <c r="D257" s="22" t="str">
        <f>IF(ABS(Wellpath!$L257)&lt;VerticalInc,"SING",((TAN((PI()/ 2) - Wellpath!$L257)) - TAN(Dip) * COS(Wellpath!$O257)) / GField)</f>
        <v>SING</v>
      </c>
      <c r="E257" s="20">
        <f>IF(D257="SING",(Wellpath!K258-Wellpath!K256)/2*Model!$W$8*(-SIN(Wellpath!M257)) / GField,Model!$W$8*((drdp!B257+drdp!K257)*'ABXY-TI2S'!$B257+(drdp!E257+drdp!N257)*'ABXY-TI2S'!$C257+(drdp!H257+drdp!Q257)*'ABXY-TI2S'!$D257))</f>
        <v>0</v>
      </c>
      <c r="F257" s="20">
        <f>IF(D257="SING",(Wellpath!K258-Wellpath!K256)/2*Model!$W$8*(COS(Wellpath!$M257) / GField),Model!$W$8*((drdp!C257+drdp!L257)*'ABXY-TI2S'!$B257+(drdp!F257+drdp!O257)*'ABXY-TI2S'!$C257+(drdp!I257+drdp!R257)*'ABXY-TI2S'!$D257))</f>
        <v>0</v>
      </c>
      <c r="G257" s="20">
        <f>IF(D257="SING",0,Model!$W$8*((drdp!D257+drdp!M257)*'ABXY-TI2S'!$B257+(drdp!G257+drdp!P257)*'ABXY-TI2S'!$C257+(drdp!J257+drdp!S257)*'ABXY-TI2S'!$D257))</f>
        <v>0</v>
      </c>
      <c r="H257" s="18">
        <f>IF(D257="SING",(Wellpath!K257-Wellpath!K256)/2*Model!$W$8*(-SIN(Wellpath!$M257) / GField),Model!$W$8*((drdp!B257)*'ABXY-TI2S'!$B257+(drdp!E257)*'ABXY-TI2S'!$C257+(drdp!H257)*'ABXY-TI2S'!$D257))</f>
        <v>0</v>
      </c>
      <c r="I257" s="18">
        <f>IF(D257="SING",(Wellpath!K257-Wellpath!K256)/2*Model!$W$8*(COS(Wellpath!$M257) / GField),Model!$W$8*((drdp!C257)*'ABXY-TI2S'!$B257+(drdp!F257)*'ABXY-TI2S'!$C257+(drdp!I257)*'ABXY-TI2S'!$D257))</f>
        <v>0</v>
      </c>
      <c r="J257" s="18">
        <f>IF(D257="SING",0,Model!$W$8*((drdp!D257)*'ABXY-TI2S'!$B257+(drdp!G257)*'ABXY-TI2S'!$C257+(drdp!J257)*'ABXY-TI2S'!$D257))</f>
        <v>0</v>
      </c>
      <c r="K257" s="21">
        <f>SUM(E$3:E256)+H257</f>
        <v>-0.5033492716664536</v>
      </c>
      <c r="L257" s="21">
        <f>SUM(F$3:F256)+I257</f>
        <v>-0.35847610341702851</v>
      </c>
      <c r="M257" s="21">
        <f>SUM(G$3:G256)+J257</f>
        <v>0</v>
      </c>
      <c r="N257" s="21"/>
      <c r="O257" s="21"/>
      <c r="P257" s="21"/>
      <c r="Q257" s="19">
        <f t="shared" si="19"/>
        <v>0.25336048928714933</v>
      </c>
      <c r="R257" s="19">
        <f t="shared" si="20"/>
        <v>0.12850511672105613</v>
      </c>
      <c r="S257" s="19">
        <f t="shared" si="21"/>
        <v>0</v>
      </c>
      <c r="T257" s="19">
        <f t="shared" si="22"/>
        <v>0.18043868556478959</v>
      </c>
      <c r="U257" s="19">
        <f t="shared" si="23"/>
        <v>0</v>
      </c>
      <c r="V257" s="19">
        <f t="shared" si="24"/>
        <v>0</v>
      </c>
    </row>
    <row r="258" spans="1:22" x14ac:dyDescent="0.25">
      <c r="A258" s="26">
        <f>Wellpath!E258</f>
        <v>0</v>
      </c>
      <c r="B258" s="22">
        <v>0</v>
      </c>
      <c r="C258" s="22">
        <v>0</v>
      </c>
      <c r="D258" s="22" t="str">
        <f>IF(ABS(Wellpath!$L258)&lt;VerticalInc,"SING",((TAN((PI()/ 2) - Wellpath!$L258)) - TAN(Dip) * COS(Wellpath!$O258)) / GField)</f>
        <v>SING</v>
      </c>
      <c r="E258" s="20">
        <f>IF(D258="SING",(Wellpath!K259-Wellpath!K257)/2*Model!$W$8*(-SIN(Wellpath!M258)) / GField,Model!$W$8*((drdp!B258+drdp!K258)*'ABXY-TI2S'!$B258+(drdp!E258+drdp!N258)*'ABXY-TI2S'!$C258+(drdp!H258+drdp!Q258)*'ABXY-TI2S'!$D258))</f>
        <v>0</v>
      </c>
      <c r="F258" s="20">
        <f>IF(D258="SING",(Wellpath!K259-Wellpath!K257)/2*Model!$W$8*(COS(Wellpath!$M258) / GField),Model!$W$8*((drdp!C258+drdp!L258)*'ABXY-TI2S'!$B258+(drdp!F258+drdp!O258)*'ABXY-TI2S'!$C258+(drdp!I258+drdp!R258)*'ABXY-TI2S'!$D258))</f>
        <v>0</v>
      </c>
      <c r="G258" s="20">
        <f>IF(D258="SING",0,Model!$W$8*((drdp!D258+drdp!M258)*'ABXY-TI2S'!$B258+(drdp!G258+drdp!P258)*'ABXY-TI2S'!$C258+(drdp!J258+drdp!S258)*'ABXY-TI2S'!$D258))</f>
        <v>0</v>
      </c>
      <c r="H258" s="18">
        <f>IF(D258="SING",(Wellpath!K258-Wellpath!K257)/2*Model!$W$8*(-SIN(Wellpath!$M258) / GField),Model!$W$8*((drdp!B258)*'ABXY-TI2S'!$B258+(drdp!E258)*'ABXY-TI2S'!$C258+(drdp!H258)*'ABXY-TI2S'!$D258))</f>
        <v>0</v>
      </c>
      <c r="I258" s="18">
        <f>IF(D258="SING",(Wellpath!K258-Wellpath!K257)/2*Model!$W$8*(COS(Wellpath!$M258) / GField),Model!$W$8*((drdp!C258)*'ABXY-TI2S'!$B258+(drdp!F258)*'ABXY-TI2S'!$C258+(drdp!I258)*'ABXY-TI2S'!$D258))</f>
        <v>0</v>
      </c>
      <c r="J258" s="18">
        <f>IF(D258="SING",0,Model!$W$8*((drdp!D258)*'ABXY-TI2S'!$B258+(drdp!G258)*'ABXY-TI2S'!$C258+(drdp!J258)*'ABXY-TI2S'!$D258))</f>
        <v>0</v>
      </c>
      <c r="K258" s="21">
        <f>SUM(E$3:E257)+H258</f>
        <v>-0.5033492716664536</v>
      </c>
      <c r="L258" s="21">
        <f>SUM(F$3:F257)+I258</f>
        <v>-0.35847610341702851</v>
      </c>
      <c r="M258" s="21">
        <f>SUM(G$3:G257)+J258</f>
        <v>0</v>
      </c>
      <c r="N258" s="21"/>
      <c r="O258" s="21"/>
      <c r="P258" s="21"/>
      <c r="Q258" s="19">
        <f t="shared" si="19"/>
        <v>0.25336048928714933</v>
      </c>
      <c r="R258" s="19">
        <f t="shared" si="20"/>
        <v>0.12850511672105613</v>
      </c>
      <c r="S258" s="19">
        <f t="shared" si="21"/>
        <v>0</v>
      </c>
      <c r="T258" s="19">
        <f t="shared" si="22"/>
        <v>0.18043868556478959</v>
      </c>
      <c r="U258" s="19">
        <f t="shared" si="23"/>
        <v>0</v>
      </c>
      <c r="V258" s="19">
        <f t="shared" si="24"/>
        <v>0</v>
      </c>
    </row>
    <row r="259" spans="1:22" x14ac:dyDescent="0.25">
      <c r="A259" s="26">
        <f>Wellpath!E259</f>
        <v>0</v>
      </c>
      <c r="B259" s="22">
        <v>0</v>
      </c>
      <c r="C259" s="22">
        <v>0</v>
      </c>
      <c r="D259" s="22" t="str">
        <f>IF(ABS(Wellpath!$L259)&lt;VerticalInc,"SING",((TAN((PI()/ 2) - Wellpath!$L259)) - TAN(Dip) * COS(Wellpath!$O259)) / GField)</f>
        <v>SING</v>
      </c>
      <c r="E259" s="20">
        <f>IF(D259="SING",(Wellpath!K260-Wellpath!K258)/2*Model!$W$8*(-SIN(Wellpath!M259)) / GField,Model!$W$8*((drdp!B259+drdp!K259)*'ABXY-TI2S'!$B259+(drdp!E259+drdp!N259)*'ABXY-TI2S'!$C259+(drdp!H259+drdp!Q259)*'ABXY-TI2S'!$D259))</f>
        <v>0</v>
      </c>
      <c r="F259" s="20">
        <f>IF(D259="SING",(Wellpath!K260-Wellpath!K258)/2*Model!$W$8*(COS(Wellpath!$M259) / GField),Model!$W$8*((drdp!C259+drdp!L259)*'ABXY-TI2S'!$B259+(drdp!F259+drdp!O259)*'ABXY-TI2S'!$C259+(drdp!I259+drdp!R259)*'ABXY-TI2S'!$D259))</f>
        <v>0</v>
      </c>
      <c r="G259" s="20">
        <f>IF(D259="SING",0,Model!$W$8*((drdp!D259+drdp!M259)*'ABXY-TI2S'!$B259+(drdp!G259+drdp!P259)*'ABXY-TI2S'!$C259+(drdp!J259+drdp!S259)*'ABXY-TI2S'!$D259))</f>
        <v>0</v>
      </c>
      <c r="H259" s="18">
        <f>IF(D259="SING",(Wellpath!K259-Wellpath!K258)/2*Model!$W$8*(-SIN(Wellpath!$M259) / GField),Model!$W$8*((drdp!B259)*'ABXY-TI2S'!$B259+(drdp!E259)*'ABXY-TI2S'!$C259+(drdp!H259)*'ABXY-TI2S'!$D259))</f>
        <v>0</v>
      </c>
      <c r="I259" s="18">
        <f>IF(D259="SING",(Wellpath!K259-Wellpath!K258)/2*Model!$W$8*(COS(Wellpath!$M259) / GField),Model!$W$8*((drdp!C259)*'ABXY-TI2S'!$B259+(drdp!F259)*'ABXY-TI2S'!$C259+(drdp!I259)*'ABXY-TI2S'!$D259))</f>
        <v>0</v>
      </c>
      <c r="J259" s="18">
        <f>IF(D259="SING",0,Model!$W$8*((drdp!D259)*'ABXY-TI2S'!$B259+(drdp!G259)*'ABXY-TI2S'!$C259+(drdp!J259)*'ABXY-TI2S'!$D259))</f>
        <v>0</v>
      </c>
      <c r="K259" s="21">
        <f>SUM(E$3:E258)+H259</f>
        <v>-0.5033492716664536</v>
      </c>
      <c r="L259" s="21">
        <f>SUM(F$3:F258)+I259</f>
        <v>-0.35847610341702851</v>
      </c>
      <c r="M259" s="21">
        <f>SUM(G$3:G258)+J259</f>
        <v>0</v>
      </c>
      <c r="N259" s="21"/>
      <c r="O259" s="21"/>
      <c r="P259" s="21"/>
      <c r="Q259" s="19">
        <f t="shared" si="19"/>
        <v>0.25336048928714933</v>
      </c>
      <c r="R259" s="19">
        <f t="shared" si="20"/>
        <v>0.12850511672105613</v>
      </c>
      <c r="S259" s="19">
        <f t="shared" si="21"/>
        <v>0</v>
      </c>
      <c r="T259" s="19">
        <f t="shared" si="22"/>
        <v>0.18043868556478959</v>
      </c>
      <c r="U259" s="19">
        <f t="shared" si="23"/>
        <v>0</v>
      </c>
      <c r="V259" s="19">
        <f t="shared" si="24"/>
        <v>0</v>
      </c>
    </row>
    <row r="260" spans="1:22" x14ac:dyDescent="0.25">
      <c r="A260" s="26">
        <f>Wellpath!E260</f>
        <v>0</v>
      </c>
      <c r="B260" s="22">
        <v>0</v>
      </c>
      <c r="C260" s="22">
        <v>0</v>
      </c>
      <c r="D260" s="22" t="str">
        <f>IF(ABS(Wellpath!$L260)&lt;VerticalInc,"SING",((TAN((PI()/ 2) - Wellpath!$L260)) - TAN(Dip) * COS(Wellpath!$O260)) / GField)</f>
        <v>SING</v>
      </c>
      <c r="E260" s="20">
        <f>IF(D260="SING",(Wellpath!K261-Wellpath!K259)/2*Model!$W$8*(-SIN(Wellpath!M260)) / GField,Model!$W$8*((drdp!B260+drdp!K260)*'ABXY-TI2S'!$B260+(drdp!E260+drdp!N260)*'ABXY-TI2S'!$C260+(drdp!H260+drdp!Q260)*'ABXY-TI2S'!$D260))</f>
        <v>0</v>
      </c>
      <c r="F260" s="20">
        <f>IF(D260="SING",(Wellpath!K261-Wellpath!K259)/2*Model!$W$8*(COS(Wellpath!$M260) / GField),Model!$W$8*((drdp!C260+drdp!L260)*'ABXY-TI2S'!$B260+(drdp!F260+drdp!O260)*'ABXY-TI2S'!$C260+(drdp!I260+drdp!R260)*'ABXY-TI2S'!$D260))</f>
        <v>0</v>
      </c>
      <c r="G260" s="20">
        <f>IF(D260="SING",0,Model!$W$8*((drdp!D260+drdp!M260)*'ABXY-TI2S'!$B260+(drdp!G260+drdp!P260)*'ABXY-TI2S'!$C260+(drdp!J260+drdp!S260)*'ABXY-TI2S'!$D260))</f>
        <v>0</v>
      </c>
      <c r="H260" s="18">
        <f>IF(D260="SING",(Wellpath!K260-Wellpath!K259)/2*Model!$W$8*(-SIN(Wellpath!$M260) / GField),Model!$W$8*((drdp!B260)*'ABXY-TI2S'!$B260+(drdp!E260)*'ABXY-TI2S'!$C260+(drdp!H260)*'ABXY-TI2S'!$D260))</f>
        <v>0</v>
      </c>
      <c r="I260" s="18">
        <f>IF(D260="SING",(Wellpath!K260-Wellpath!K259)/2*Model!$W$8*(COS(Wellpath!$M260) / GField),Model!$W$8*((drdp!C260)*'ABXY-TI2S'!$B260+(drdp!F260)*'ABXY-TI2S'!$C260+(drdp!I260)*'ABXY-TI2S'!$D260))</f>
        <v>0</v>
      </c>
      <c r="J260" s="18">
        <f>IF(D260="SING",0,Model!$W$8*((drdp!D260)*'ABXY-TI2S'!$B260+(drdp!G260)*'ABXY-TI2S'!$C260+(drdp!J260)*'ABXY-TI2S'!$D260))</f>
        <v>0</v>
      </c>
      <c r="K260" s="21">
        <f>SUM(E$3:E259)+H260</f>
        <v>-0.5033492716664536</v>
      </c>
      <c r="L260" s="21">
        <f>SUM(F$3:F259)+I260</f>
        <v>-0.35847610341702851</v>
      </c>
      <c r="M260" s="21">
        <f>SUM(G$3:G259)+J260</f>
        <v>0</v>
      </c>
      <c r="N260" s="21"/>
      <c r="O260" s="21"/>
      <c r="P260" s="21"/>
      <c r="Q260" s="19">
        <f t="shared" si="19"/>
        <v>0.25336048928714933</v>
      </c>
      <c r="R260" s="19">
        <f t="shared" si="20"/>
        <v>0.12850511672105613</v>
      </c>
      <c r="S260" s="19">
        <f t="shared" si="21"/>
        <v>0</v>
      </c>
      <c r="T260" s="19">
        <f t="shared" si="22"/>
        <v>0.18043868556478959</v>
      </c>
      <c r="U260" s="19">
        <f t="shared" si="23"/>
        <v>0</v>
      </c>
      <c r="V260" s="19">
        <f t="shared" si="24"/>
        <v>0</v>
      </c>
    </row>
    <row r="261" spans="1:22" x14ac:dyDescent="0.25">
      <c r="A261" s="26">
        <f>Wellpath!E261</f>
        <v>0</v>
      </c>
      <c r="B261" s="22">
        <v>0</v>
      </c>
      <c r="C261" s="22">
        <v>0</v>
      </c>
      <c r="D261" s="22" t="str">
        <f>IF(ABS(Wellpath!$L261)&lt;VerticalInc,"SING",((TAN((PI()/ 2) - Wellpath!$L261)) - TAN(Dip) * COS(Wellpath!$O261)) / GField)</f>
        <v>SING</v>
      </c>
      <c r="E261" s="20">
        <f>IF(D261="SING",(Wellpath!K262-Wellpath!K260)/2*Model!$W$8*(-SIN(Wellpath!M261)) / GField,Model!$W$8*((drdp!B261+drdp!K261)*'ABXY-TI2S'!$B261+(drdp!E261+drdp!N261)*'ABXY-TI2S'!$C261+(drdp!H261+drdp!Q261)*'ABXY-TI2S'!$D261))</f>
        <v>0</v>
      </c>
      <c r="F261" s="20">
        <f>IF(D261="SING",(Wellpath!K262-Wellpath!K260)/2*Model!$W$8*(COS(Wellpath!$M261) / GField),Model!$W$8*((drdp!C261+drdp!L261)*'ABXY-TI2S'!$B261+(drdp!F261+drdp!O261)*'ABXY-TI2S'!$C261+(drdp!I261+drdp!R261)*'ABXY-TI2S'!$D261))</f>
        <v>0</v>
      </c>
      <c r="G261" s="20">
        <f>IF(D261="SING",0,Model!$W$8*((drdp!D261+drdp!M261)*'ABXY-TI2S'!$B261+(drdp!G261+drdp!P261)*'ABXY-TI2S'!$C261+(drdp!J261+drdp!S261)*'ABXY-TI2S'!$D261))</f>
        <v>0</v>
      </c>
      <c r="H261" s="18">
        <f>IF(D261="SING",(Wellpath!K261-Wellpath!K260)/2*Model!$W$8*(-SIN(Wellpath!$M261) / GField),Model!$W$8*((drdp!B261)*'ABXY-TI2S'!$B261+(drdp!E261)*'ABXY-TI2S'!$C261+(drdp!H261)*'ABXY-TI2S'!$D261))</f>
        <v>0</v>
      </c>
      <c r="I261" s="18">
        <f>IF(D261="SING",(Wellpath!K261-Wellpath!K260)/2*Model!$W$8*(COS(Wellpath!$M261) / GField),Model!$W$8*((drdp!C261)*'ABXY-TI2S'!$B261+(drdp!F261)*'ABXY-TI2S'!$C261+(drdp!I261)*'ABXY-TI2S'!$D261))</f>
        <v>0</v>
      </c>
      <c r="J261" s="18">
        <f>IF(D261="SING",0,Model!$W$8*((drdp!D261)*'ABXY-TI2S'!$B261+(drdp!G261)*'ABXY-TI2S'!$C261+(drdp!J261)*'ABXY-TI2S'!$D261))</f>
        <v>0</v>
      </c>
      <c r="K261" s="21">
        <f>SUM(E$3:E260)+H261</f>
        <v>-0.5033492716664536</v>
      </c>
      <c r="L261" s="21">
        <f>SUM(F$3:F260)+I261</f>
        <v>-0.35847610341702851</v>
      </c>
      <c r="M261" s="21">
        <f>SUM(G$3:G260)+J261</f>
        <v>0</v>
      </c>
      <c r="N261" s="21"/>
      <c r="O261" s="21"/>
      <c r="P261" s="21"/>
      <c r="Q261" s="19">
        <f t="shared" si="19"/>
        <v>0.25336048928714933</v>
      </c>
      <c r="R261" s="19">
        <f t="shared" si="20"/>
        <v>0.12850511672105613</v>
      </c>
      <c r="S261" s="19">
        <f t="shared" si="21"/>
        <v>0</v>
      </c>
      <c r="T261" s="19">
        <f t="shared" si="22"/>
        <v>0.18043868556478959</v>
      </c>
      <c r="U261" s="19">
        <f t="shared" si="23"/>
        <v>0</v>
      </c>
      <c r="V261" s="19">
        <f t="shared" si="24"/>
        <v>0</v>
      </c>
    </row>
    <row r="262" spans="1:22" x14ac:dyDescent="0.25">
      <c r="A262" s="26">
        <f>Wellpath!E262</f>
        <v>0</v>
      </c>
      <c r="B262" s="22">
        <v>0</v>
      </c>
      <c r="C262" s="22">
        <v>0</v>
      </c>
      <c r="D262" s="22" t="str">
        <f>IF(ABS(Wellpath!$L262)&lt;VerticalInc,"SING",((TAN((PI()/ 2) - Wellpath!$L262)) - TAN(Dip) * COS(Wellpath!$O262)) / GField)</f>
        <v>SING</v>
      </c>
      <c r="E262" s="20">
        <f>IF(D262="SING",(Wellpath!K263-Wellpath!K261)/2*Model!$W$8*(-SIN(Wellpath!M262)) / GField,Model!$W$8*((drdp!B262+drdp!K262)*'ABXY-TI2S'!$B262+(drdp!E262+drdp!N262)*'ABXY-TI2S'!$C262+(drdp!H262+drdp!Q262)*'ABXY-TI2S'!$D262))</f>
        <v>0</v>
      </c>
      <c r="F262" s="20">
        <f>IF(D262="SING",(Wellpath!K263-Wellpath!K261)/2*Model!$W$8*(COS(Wellpath!$M262) / GField),Model!$W$8*((drdp!C262+drdp!L262)*'ABXY-TI2S'!$B262+(drdp!F262+drdp!O262)*'ABXY-TI2S'!$C262+(drdp!I262+drdp!R262)*'ABXY-TI2S'!$D262))</f>
        <v>0</v>
      </c>
      <c r="G262" s="20">
        <f>IF(D262="SING",0,Model!$W$8*((drdp!D262+drdp!M262)*'ABXY-TI2S'!$B262+(drdp!G262+drdp!P262)*'ABXY-TI2S'!$C262+(drdp!J262+drdp!S262)*'ABXY-TI2S'!$D262))</f>
        <v>0</v>
      </c>
      <c r="H262" s="18">
        <f>IF(D262="SING",(Wellpath!K262-Wellpath!K261)/2*Model!$W$8*(-SIN(Wellpath!$M262) / GField),Model!$W$8*((drdp!B262)*'ABXY-TI2S'!$B262+(drdp!E262)*'ABXY-TI2S'!$C262+(drdp!H262)*'ABXY-TI2S'!$D262))</f>
        <v>0</v>
      </c>
      <c r="I262" s="18">
        <f>IF(D262="SING",(Wellpath!K262-Wellpath!K261)/2*Model!$W$8*(COS(Wellpath!$M262) / GField),Model!$W$8*((drdp!C262)*'ABXY-TI2S'!$B262+(drdp!F262)*'ABXY-TI2S'!$C262+(drdp!I262)*'ABXY-TI2S'!$D262))</f>
        <v>0</v>
      </c>
      <c r="J262" s="18">
        <f>IF(D262="SING",0,Model!$W$8*((drdp!D262)*'ABXY-TI2S'!$B262+(drdp!G262)*'ABXY-TI2S'!$C262+(drdp!J262)*'ABXY-TI2S'!$D262))</f>
        <v>0</v>
      </c>
      <c r="K262" s="21">
        <f>SUM(E$3:E261)+H262</f>
        <v>-0.5033492716664536</v>
      </c>
      <c r="L262" s="21">
        <f>SUM(F$3:F261)+I262</f>
        <v>-0.35847610341702851</v>
      </c>
      <c r="M262" s="21">
        <f>SUM(G$3:G261)+J262</f>
        <v>0</v>
      </c>
      <c r="N262" s="21"/>
      <c r="O262" s="21"/>
      <c r="P262" s="21"/>
      <c r="Q262" s="19">
        <f t="shared" ref="Q262:Q270" si="25">K262^2</f>
        <v>0.25336048928714933</v>
      </c>
      <c r="R262" s="19">
        <f t="shared" ref="R262:R270" si="26">L262^2</f>
        <v>0.12850511672105613</v>
      </c>
      <c r="S262" s="19">
        <f t="shared" ref="S262:S270" si="27">M262^2</f>
        <v>0</v>
      </c>
      <c r="T262" s="19">
        <f t="shared" ref="T262:T270" si="28">K262*L262</f>
        <v>0.18043868556478959</v>
      </c>
      <c r="U262" s="19">
        <f t="shared" ref="U262:U270" si="29">K262*M262</f>
        <v>0</v>
      </c>
      <c r="V262" s="19">
        <f t="shared" ref="V262:V270" si="30">L262*M262</f>
        <v>0</v>
      </c>
    </row>
    <row r="263" spans="1:22" x14ac:dyDescent="0.25">
      <c r="A263" s="26">
        <f>Wellpath!E263</f>
        <v>0</v>
      </c>
      <c r="B263" s="22">
        <v>0</v>
      </c>
      <c r="C263" s="22">
        <v>0</v>
      </c>
      <c r="D263" s="22" t="str">
        <f>IF(ABS(Wellpath!$L263)&lt;VerticalInc,"SING",((TAN((PI()/ 2) - Wellpath!$L263)) - TAN(Dip) * COS(Wellpath!$O263)) / GField)</f>
        <v>SING</v>
      </c>
      <c r="E263" s="20">
        <f>IF(D263="SING",(Wellpath!K264-Wellpath!K262)/2*Model!$W$8*(-SIN(Wellpath!M263)) / GField,Model!$W$8*((drdp!B263+drdp!K263)*'ABXY-TI2S'!$B263+(drdp!E263+drdp!N263)*'ABXY-TI2S'!$C263+(drdp!H263+drdp!Q263)*'ABXY-TI2S'!$D263))</f>
        <v>0</v>
      </c>
      <c r="F263" s="20">
        <f>IF(D263="SING",(Wellpath!K264-Wellpath!K262)/2*Model!$W$8*(COS(Wellpath!$M263) / GField),Model!$W$8*((drdp!C263+drdp!L263)*'ABXY-TI2S'!$B263+(drdp!F263+drdp!O263)*'ABXY-TI2S'!$C263+(drdp!I263+drdp!R263)*'ABXY-TI2S'!$D263))</f>
        <v>0</v>
      </c>
      <c r="G263" s="20">
        <f>IF(D263="SING",0,Model!$W$8*((drdp!D263+drdp!M263)*'ABXY-TI2S'!$B263+(drdp!G263+drdp!P263)*'ABXY-TI2S'!$C263+(drdp!J263+drdp!S263)*'ABXY-TI2S'!$D263))</f>
        <v>0</v>
      </c>
      <c r="H263" s="18">
        <f>IF(D263="SING",(Wellpath!K263-Wellpath!K262)/2*Model!$W$8*(-SIN(Wellpath!$M263) / GField),Model!$W$8*((drdp!B263)*'ABXY-TI2S'!$B263+(drdp!E263)*'ABXY-TI2S'!$C263+(drdp!H263)*'ABXY-TI2S'!$D263))</f>
        <v>0</v>
      </c>
      <c r="I263" s="18">
        <f>IF(D263="SING",(Wellpath!K263-Wellpath!K262)/2*Model!$W$8*(COS(Wellpath!$M263) / GField),Model!$W$8*((drdp!C263)*'ABXY-TI2S'!$B263+(drdp!F263)*'ABXY-TI2S'!$C263+(drdp!I263)*'ABXY-TI2S'!$D263))</f>
        <v>0</v>
      </c>
      <c r="J263" s="18">
        <f>IF(D263="SING",0,Model!$W$8*((drdp!D263)*'ABXY-TI2S'!$B263+(drdp!G263)*'ABXY-TI2S'!$C263+(drdp!J263)*'ABXY-TI2S'!$D263))</f>
        <v>0</v>
      </c>
      <c r="K263" s="21">
        <f>SUM(E$3:E262)+H263</f>
        <v>-0.5033492716664536</v>
      </c>
      <c r="L263" s="21">
        <f>SUM(F$3:F262)+I263</f>
        <v>-0.35847610341702851</v>
      </c>
      <c r="M263" s="21">
        <f>SUM(G$3:G262)+J263</f>
        <v>0</v>
      </c>
      <c r="N263" s="21"/>
      <c r="O263" s="21"/>
      <c r="P263" s="21"/>
      <c r="Q263" s="19">
        <f t="shared" si="25"/>
        <v>0.25336048928714933</v>
      </c>
      <c r="R263" s="19">
        <f t="shared" si="26"/>
        <v>0.12850511672105613</v>
      </c>
      <c r="S263" s="19">
        <f t="shared" si="27"/>
        <v>0</v>
      </c>
      <c r="T263" s="19">
        <f t="shared" si="28"/>
        <v>0.18043868556478959</v>
      </c>
      <c r="U263" s="19">
        <f t="shared" si="29"/>
        <v>0</v>
      </c>
      <c r="V263" s="19">
        <f t="shared" si="30"/>
        <v>0</v>
      </c>
    </row>
    <row r="264" spans="1:22" x14ac:dyDescent="0.25">
      <c r="A264" s="26">
        <f>Wellpath!E264</f>
        <v>0</v>
      </c>
      <c r="B264" s="22">
        <v>0</v>
      </c>
      <c r="C264" s="22">
        <v>0</v>
      </c>
      <c r="D264" s="22" t="str">
        <f>IF(ABS(Wellpath!$L264)&lt;VerticalInc,"SING",((TAN((PI()/ 2) - Wellpath!$L264)) - TAN(Dip) * COS(Wellpath!$O264)) / GField)</f>
        <v>SING</v>
      </c>
      <c r="E264" s="20">
        <f>IF(D264="SING",(Wellpath!K265-Wellpath!K263)/2*Model!$W$8*(-SIN(Wellpath!M264)) / GField,Model!$W$8*((drdp!B264+drdp!K264)*'ABXY-TI2S'!$B264+(drdp!E264+drdp!N264)*'ABXY-TI2S'!$C264+(drdp!H264+drdp!Q264)*'ABXY-TI2S'!$D264))</f>
        <v>0</v>
      </c>
      <c r="F264" s="20">
        <f>IF(D264="SING",(Wellpath!K265-Wellpath!K263)/2*Model!$W$8*(COS(Wellpath!$M264) / GField),Model!$W$8*((drdp!C264+drdp!L264)*'ABXY-TI2S'!$B264+(drdp!F264+drdp!O264)*'ABXY-TI2S'!$C264+(drdp!I264+drdp!R264)*'ABXY-TI2S'!$D264))</f>
        <v>0</v>
      </c>
      <c r="G264" s="20">
        <f>IF(D264="SING",0,Model!$W$8*((drdp!D264+drdp!M264)*'ABXY-TI2S'!$B264+(drdp!G264+drdp!P264)*'ABXY-TI2S'!$C264+(drdp!J264+drdp!S264)*'ABXY-TI2S'!$D264))</f>
        <v>0</v>
      </c>
      <c r="H264" s="18">
        <f>IF(D264="SING",(Wellpath!K264-Wellpath!K263)/2*Model!$W$8*(-SIN(Wellpath!$M264) / GField),Model!$W$8*((drdp!B264)*'ABXY-TI2S'!$B264+(drdp!E264)*'ABXY-TI2S'!$C264+(drdp!H264)*'ABXY-TI2S'!$D264))</f>
        <v>0</v>
      </c>
      <c r="I264" s="18">
        <f>IF(D264="SING",(Wellpath!K264-Wellpath!K263)/2*Model!$W$8*(COS(Wellpath!$M264) / GField),Model!$W$8*((drdp!C264)*'ABXY-TI2S'!$B264+(drdp!F264)*'ABXY-TI2S'!$C264+(drdp!I264)*'ABXY-TI2S'!$D264))</f>
        <v>0</v>
      </c>
      <c r="J264" s="18">
        <f>IF(D264="SING",0,Model!$W$8*((drdp!D264)*'ABXY-TI2S'!$B264+(drdp!G264)*'ABXY-TI2S'!$C264+(drdp!J264)*'ABXY-TI2S'!$D264))</f>
        <v>0</v>
      </c>
      <c r="K264" s="21">
        <f>SUM(E$3:E263)+H264</f>
        <v>-0.5033492716664536</v>
      </c>
      <c r="L264" s="21">
        <f>SUM(F$3:F263)+I264</f>
        <v>-0.35847610341702851</v>
      </c>
      <c r="M264" s="21">
        <f>SUM(G$3:G263)+J264</f>
        <v>0</v>
      </c>
      <c r="N264" s="21"/>
      <c r="O264" s="21"/>
      <c r="P264" s="21"/>
      <c r="Q264" s="19">
        <f t="shared" si="25"/>
        <v>0.25336048928714933</v>
      </c>
      <c r="R264" s="19">
        <f t="shared" si="26"/>
        <v>0.12850511672105613</v>
      </c>
      <c r="S264" s="19">
        <f t="shared" si="27"/>
        <v>0</v>
      </c>
      <c r="T264" s="19">
        <f t="shared" si="28"/>
        <v>0.18043868556478959</v>
      </c>
      <c r="U264" s="19">
        <f t="shared" si="29"/>
        <v>0</v>
      </c>
      <c r="V264" s="19">
        <f t="shared" si="30"/>
        <v>0</v>
      </c>
    </row>
    <row r="265" spans="1:22" x14ac:dyDescent="0.25">
      <c r="A265" s="26">
        <f>Wellpath!E265</f>
        <v>0</v>
      </c>
      <c r="B265" s="22">
        <v>0</v>
      </c>
      <c r="C265" s="22">
        <v>0</v>
      </c>
      <c r="D265" s="22" t="str">
        <f>IF(ABS(Wellpath!$L265)&lt;VerticalInc,"SING",((TAN((PI()/ 2) - Wellpath!$L265)) - TAN(Dip) * COS(Wellpath!$O265)) / GField)</f>
        <v>SING</v>
      </c>
      <c r="E265" s="20">
        <f>IF(D265="SING",(Wellpath!K266-Wellpath!K264)/2*Model!$W$8*(-SIN(Wellpath!M265)) / GField,Model!$W$8*((drdp!B265+drdp!K265)*'ABXY-TI2S'!$B265+(drdp!E265+drdp!N265)*'ABXY-TI2S'!$C265+(drdp!H265+drdp!Q265)*'ABXY-TI2S'!$D265))</f>
        <v>0</v>
      </c>
      <c r="F265" s="20">
        <f>IF(D265="SING",(Wellpath!K266-Wellpath!K264)/2*Model!$W$8*(COS(Wellpath!$M265) / GField),Model!$W$8*((drdp!C265+drdp!L265)*'ABXY-TI2S'!$B265+(drdp!F265+drdp!O265)*'ABXY-TI2S'!$C265+(drdp!I265+drdp!R265)*'ABXY-TI2S'!$D265))</f>
        <v>0</v>
      </c>
      <c r="G265" s="20">
        <f>IF(D265="SING",0,Model!$W$8*((drdp!D265+drdp!M265)*'ABXY-TI2S'!$B265+(drdp!G265+drdp!P265)*'ABXY-TI2S'!$C265+(drdp!J265+drdp!S265)*'ABXY-TI2S'!$D265))</f>
        <v>0</v>
      </c>
      <c r="H265" s="18">
        <f>IF(D265="SING",(Wellpath!K265-Wellpath!K264)/2*Model!$W$8*(-SIN(Wellpath!$M265) / GField),Model!$W$8*((drdp!B265)*'ABXY-TI2S'!$B265+(drdp!E265)*'ABXY-TI2S'!$C265+(drdp!H265)*'ABXY-TI2S'!$D265))</f>
        <v>0</v>
      </c>
      <c r="I265" s="18">
        <f>IF(D265="SING",(Wellpath!K265-Wellpath!K264)/2*Model!$W$8*(COS(Wellpath!$M265) / GField),Model!$W$8*((drdp!C265)*'ABXY-TI2S'!$B265+(drdp!F265)*'ABXY-TI2S'!$C265+(drdp!I265)*'ABXY-TI2S'!$D265))</f>
        <v>0</v>
      </c>
      <c r="J265" s="18">
        <f>IF(D265="SING",0,Model!$W$8*((drdp!D265)*'ABXY-TI2S'!$B265+(drdp!G265)*'ABXY-TI2S'!$C265+(drdp!J265)*'ABXY-TI2S'!$D265))</f>
        <v>0</v>
      </c>
      <c r="K265" s="21">
        <f>SUM(E$3:E264)+H265</f>
        <v>-0.5033492716664536</v>
      </c>
      <c r="L265" s="21">
        <f>SUM(F$3:F264)+I265</f>
        <v>-0.35847610341702851</v>
      </c>
      <c r="M265" s="21">
        <f>SUM(G$3:G264)+J265</f>
        <v>0</v>
      </c>
      <c r="N265" s="21"/>
      <c r="O265" s="21"/>
      <c r="P265" s="21"/>
      <c r="Q265" s="19">
        <f t="shared" si="25"/>
        <v>0.25336048928714933</v>
      </c>
      <c r="R265" s="19">
        <f t="shared" si="26"/>
        <v>0.12850511672105613</v>
      </c>
      <c r="S265" s="19">
        <f t="shared" si="27"/>
        <v>0</v>
      </c>
      <c r="T265" s="19">
        <f t="shared" si="28"/>
        <v>0.18043868556478959</v>
      </c>
      <c r="U265" s="19">
        <f t="shared" si="29"/>
        <v>0</v>
      </c>
      <c r="V265" s="19">
        <f t="shared" si="30"/>
        <v>0</v>
      </c>
    </row>
    <row r="266" spans="1:22" x14ac:dyDescent="0.25">
      <c r="A266" s="26">
        <f>Wellpath!E266</f>
        <v>0</v>
      </c>
      <c r="B266" s="22">
        <v>0</v>
      </c>
      <c r="C266" s="22">
        <v>0</v>
      </c>
      <c r="D266" s="22" t="str">
        <f>IF(ABS(Wellpath!$L266)&lt;VerticalInc,"SING",((TAN((PI()/ 2) - Wellpath!$L266)) - TAN(Dip) * COS(Wellpath!$O266)) / GField)</f>
        <v>SING</v>
      </c>
      <c r="E266" s="20">
        <f>IF(D266="SING",(Wellpath!K267-Wellpath!K265)/2*Model!$W$8*(-SIN(Wellpath!M266)) / GField,Model!$W$8*((drdp!B266+drdp!K266)*'ABXY-TI2S'!$B266+(drdp!E266+drdp!N266)*'ABXY-TI2S'!$C266+(drdp!H266+drdp!Q266)*'ABXY-TI2S'!$D266))</f>
        <v>0</v>
      </c>
      <c r="F266" s="20">
        <f>IF(D266="SING",(Wellpath!K267-Wellpath!K265)/2*Model!$W$8*(COS(Wellpath!$M266) / GField),Model!$W$8*((drdp!C266+drdp!L266)*'ABXY-TI2S'!$B266+(drdp!F266+drdp!O266)*'ABXY-TI2S'!$C266+(drdp!I266+drdp!R266)*'ABXY-TI2S'!$D266))</f>
        <v>0</v>
      </c>
      <c r="G266" s="20">
        <f>IF(D266="SING",0,Model!$W$8*((drdp!D266+drdp!M266)*'ABXY-TI2S'!$B266+(drdp!G266+drdp!P266)*'ABXY-TI2S'!$C266+(drdp!J266+drdp!S266)*'ABXY-TI2S'!$D266))</f>
        <v>0</v>
      </c>
      <c r="H266" s="18">
        <f>IF(D266="SING",(Wellpath!K266-Wellpath!K265)/2*Model!$W$8*(-SIN(Wellpath!$M266) / GField),Model!$W$8*((drdp!B266)*'ABXY-TI2S'!$B266+(drdp!E266)*'ABXY-TI2S'!$C266+(drdp!H266)*'ABXY-TI2S'!$D266))</f>
        <v>0</v>
      </c>
      <c r="I266" s="18">
        <f>IF(D266="SING",(Wellpath!K266-Wellpath!K265)/2*Model!$W$8*(COS(Wellpath!$M266) / GField),Model!$W$8*((drdp!C266)*'ABXY-TI2S'!$B266+(drdp!F266)*'ABXY-TI2S'!$C266+(drdp!I266)*'ABXY-TI2S'!$D266))</f>
        <v>0</v>
      </c>
      <c r="J266" s="18">
        <f>IF(D266="SING",0,Model!$W$8*((drdp!D266)*'ABXY-TI2S'!$B266+(drdp!G266)*'ABXY-TI2S'!$C266+(drdp!J266)*'ABXY-TI2S'!$D266))</f>
        <v>0</v>
      </c>
      <c r="K266" s="21">
        <f>SUM(E$3:E265)+H266</f>
        <v>-0.5033492716664536</v>
      </c>
      <c r="L266" s="21">
        <f>SUM(F$3:F265)+I266</f>
        <v>-0.35847610341702851</v>
      </c>
      <c r="M266" s="21">
        <f>SUM(G$3:G265)+J266</f>
        <v>0</v>
      </c>
      <c r="N266" s="21"/>
      <c r="O266" s="21"/>
      <c r="P266" s="21"/>
      <c r="Q266" s="19">
        <f t="shared" si="25"/>
        <v>0.25336048928714933</v>
      </c>
      <c r="R266" s="19">
        <f t="shared" si="26"/>
        <v>0.12850511672105613</v>
      </c>
      <c r="S266" s="19">
        <f t="shared" si="27"/>
        <v>0</v>
      </c>
      <c r="T266" s="19">
        <f t="shared" si="28"/>
        <v>0.18043868556478959</v>
      </c>
      <c r="U266" s="19">
        <f t="shared" si="29"/>
        <v>0</v>
      </c>
      <c r="V266" s="19">
        <f t="shared" si="30"/>
        <v>0</v>
      </c>
    </row>
    <row r="267" spans="1:22" x14ac:dyDescent="0.25">
      <c r="A267" s="26">
        <f>Wellpath!E267</f>
        <v>0</v>
      </c>
      <c r="B267" s="22">
        <v>0</v>
      </c>
      <c r="C267" s="22">
        <v>0</v>
      </c>
      <c r="D267" s="22" t="str">
        <f>IF(ABS(Wellpath!$L267)&lt;VerticalInc,"SING",((TAN((PI()/ 2) - Wellpath!$L267)) - TAN(Dip) * COS(Wellpath!$O267)) / GField)</f>
        <v>SING</v>
      </c>
      <c r="E267" s="20">
        <f>IF(D267="SING",(Wellpath!K268-Wellpath!K266)/2*Model!$W$8*(-SIN(Wellpath!M267)) / GField,Model!$W$8*((drdp!B267+drdp!K267)*'ABXY-TI2S'!$B267+(drdp!E267+drdp!N267)*'ABXY-TI2S'!$C267+(drdp!H267+drdp!Q267)*'ABXY-TI2S'!$D267))</f>
        <v>0</v>
      </c>
      <c r="F267" s="20">
        <f>IF(D267="SING",(Wellpath!K268-Wellpath!K266)/2*Model!$W$8*(COS(Wellpath!$M267) / GField),Model!$W$8*((drdp!C267+drdp!L267)*'ABXY-TI2S'!$B267+(drdp!F267+drdp!O267)*'ABXY-TI2S'!$C267+(drdp!I267+drdp!R267)*'ABXY-TI2S'!$D267))</f>
        <v>0</v>
      </c>
      <c r="G267" s="20">
        <f>IF(D267="SING",0,Model!$W$8*((drdp!D267+drdp!M267)*'ABXY-TI2S'!$B267+(drdp!G267+drdp!P267)*'ABXY-TI2S'!$C267+(drdp!J267+drdp!S267)*'ABXY-TI2S'!$D267))</f>
        <v>0</v>
      </c>
      <c r="H267" s="18">
        <f>IF(D267="SING",(Wellpath!K267-Wellpath!K266)/2*Model!$W$8*(-SIN(Wellpath!$M267) / GField),Model!$W$8*((drdp!B267)*'ABXY-TI2S'!$B267+(drdp!E267)*'ABXY-TI2S'!$C267+(drdp!H267)*'ABXY-TI2S'!$D267))</f>
        <v>0</v>
      </c>
      <c r="I267" s="18">
        <f>IF(D267="SING",(Wellpath!K267-Wellpath!K266)/2*Model!$W$8*(COS(Wellpath!$M267) / GField),Model!$W$8*((drdp!C267)*'ABXY-TI2S'!$B267+(drdp!F267)*'ABXY-TI2S'!$C267+(drdp!I267)*'ABXY-TI2S'!$D267))</f>
        <v>0</v>
      </c>
      <c r="J267" s="18">
        <f>IF(D267="SING",0,Model!$W$8*((drdp!D267)*'ABXY-TI2S'!$B267+(drdp!G267)*'ABXY-TI2S'!$C267+(drdp!J267)*'ABXY-TI2S'!$D267))</f>
        <v>0</v>
      </c>
      <c r="K267" s="21">
        <f>SUM(E$3:E266)+H267</f>
        <v>-0.5033492716664536</v>
      </c>
      <c r="L267" s="21">
        <f>SUM(F$3:F266)+I267</f>
        <v>-0.35847610341702851</v>
      </c>
      <c r="M267" s="21">
        <f>SUM(G$3:G266)+J267</f>
        <v>0</v>
      </c>
      <c r="N267" s="21"/>
      <c r="O267" s="21"/>
      <c r="P267" s="21"/>
      <c r="Q267" s="19">
        <f t="shared" si="25"/>
        <v>0.25336048928714933</v>
      </c>
      <c r="R267" s="19">
        <f t="shared" si="26"/>
        <v>0.12850511672105613</v>
      </c>
      <c r="S267" s="19">
        <f t="shared" si="27"/>
        <v>0</v>
      </c>
      <c r="T267" s="19">
        <f t="shared" si="28"/>
        <v>0.18043868556478959</v>
      </c>
      <c r="U267" s="19">
        <f t="shared" si="29"/>
        <v>0</v>
      </c>
      <c r="V267" s="19">
        <f t="shared" si="30"/>
        <v>0</v>
      </c>
    </row>
    <row r="268" spans="1:22" x14ac:dyDescent="0.25">
      <c r="A268" s="26">
        <f>Wellpath!E268</f>
        <v>0</v>
      </c>
      <c r="B268" s="22">
        <v>0</v>
      </c>
      <c r="C268" s="22">
        <v>0</v>
      </c>
      <c r="D268" s="22" t="str">
        <f>IF(ABS(Wellpath!$L268)&lt;VerticalInc,"SING",((TAN((PI()/ 2) - Wellpath!$L268)) - TAN(Dip) * COS(Wellpath!$O268)) / GField)</f>
        <v>SING</v>
      </c>
      <c r="E268" s="20">
        <f>IF(D268="SING",(Wellpath!K269-Wellpath!K267)/2*Model!$W$8*(-SIN(Wellpath!M268)) / GField,Model!$W$8*((drdp!B268+drdp!K268)*'ABXY-TI2S'!$B268+(drdp!E268+drdp!N268)*'ABXY-TI2S'!$C268+(drdp!H268+drdp!Q268)*'ABXY-TI2S'!$D268))</f>
        <v>0</v>
      </c>
      <c r="F268" s="20">
        <f>IF(D268="SING",(Wellpath!K269-Wellpath!K267)/2*Model!$W$8*(COS(Wellpath!$M268) / GField),Model!$W$8*((drdp!C268+drdp!L268)*'ABXY-TI2S'!$B268+(drdp!F268+drdp!O268)*'ABXY-TI2S'!$C268+(drdp!I268+drdp!R268)*'ABXY-TI2S'!$D268))</f>
        <v>0</v>
      </c>
      <c r="G268" s="20">
        <f>IF(D268="SING",0,Model!$W$8*((drdp!D268+drdp!M268)*'ABXY-TI2S'!$B268+(drdp!G268+drdp!P268)*'ABXY-TI2S'!$C268+(drdp!J268+drdp!S268)*'ABXY-TI2S'!$D268))</f>
        <v>0</v>
      </c>
      <c r="H268" s="18">
        <f>IF(D268="SING",(Wellpath!K268-Wellpath!K267)/2*Model!$W$8*(-SIN(Wellpath!$M268) / GField),Model!$W$8*((drdp!B268)*'ABXY-TI2S'!$B268+(drdp!E268)*'ABXY-TI2S'!$C268+(drdp!H268)*'ABXY-TI2S'!$D268))</f>
        <v>0</v>
      </c>
      <c r="I268" s="18">
        <f>IF(D268="SING",(Wellpath!K268-Wellpath!K267)/2*Model!$W$8*(COS(Wellpath!$M268) / GField),Model!$W$8*((drdp!C268)*'ABXY-TI2S'!$B268+(drdp!F268)*'ABXY-TI2S'!$C268+(drdp!I268)*'ABXY-TI2S'!$D268))</f>
        <v>0</v>
      </c>
      <c r="J268" s="18">
        <f>IF(D268="SING",0,Model!$W$8*((drdp!D268)*'ABXY-TI2S'!$B268+(drdp!G268)*'ABXY-TI2S'!$C268+(drdp!J268)*'ABXY-TI2S'!$D268))</f>
        <v>0</v>
      </c>
      <c r="K268" s="21">
        <f>SUM(E$3:E267)+H268</f>
        <v>-0.5033492716664536</v>
      </c>
      <c r="L268" s="21">
        <f>SUM(F$3:F267)+I268</f>
        <v>-0.35847610341702851</v>
      </c>
      <c r="M268" s="21">
        <f>SUM(G$3:G267)+J268</f>
        <v>0</v>
      </c>
      <c r="N268" s="21"/>
      <c r="O268" s="21"/>
      <c r="P268" s="21"/>
      <c r="Q268" s="19">
        <f t="shared" si="25"/>
        <v>0.25336048928714933</v>
      </c>
      <c r="R268" s="19">
        <f t="shared" si="26"/>
        <v>0.12850511672105613</v>
      </c>
      <c r="S268" s="19">
        <f t="shared" si="27"/>
        <v>0</v>
      </c>
      <c r="T268" s="19">
        <f t="shared" si="28"/>
        <v>0.18043868556478959</v>
      </c>
      <c r="U268" s="19">
        <f t="shared" si="29"/>
        <v>0</v>
      </c>
      <c r="V268" s="19">
        <f t="shared" si="30"/>
        <v>0</v>
      </c>
    </row>
    <row r="269" spans="1:22" x14ac:dyDescent="0.25">
      <c r="A269" s="26">
        <f>Wellpath!E269</f>
        <v>0</v>
      </c>
      <c r="B269" s="22">
        <v>0</v>
      </c>
      <c r="C269" s="22">
        <v>0</v>
      </c>
      <c r="D269" s="22" t="str">
        <f>IF(ABS(Wellpath!$L269)&lt;VerticalInc,"SING",((TAN((PI()/ 2) - Wellpath!$L269)) - TAN(Dip) * COS(Wellpath!$O269)) / GField)</f>
        <v>SING</v>
      </c>
      <c r="E269" s="20">
        <f>IF(D269="SING",(Wellpath!K270-Wellpath!K268)/2*Model!$W$8*(-SIN(Wellpath!M269)) / GField,Model!$W$8*((drdp!B269+drdp!K269)*'ABXY-TI2S'!$B269+(drdp!E269+drdp!N269)*'ABXY-TI2S'!$C269+(drdp!H269+drdp!Q269)*'ABXY-TI2S'!$D269))</f>
        <v>0</v>
      </c>
      <c r="F269" s="20">
        <f>IF(D269="SING",(Wellpath!K270-Wellpath!K268)/2*Model!$W$8*(COS(Wellpath!$M269) / GField),Model!$W$8*((drdp!C269+drdp!L269)*'ABXY-TI2S'!$B269+(drdp!F269+drdp!O269)*'ABXY-TI2S'!$C269+(drdp!I269+drdp!R269)*'ABXY-TI2S'!$D269))</f>
        <v>0</v>
      </c>
      <c r="G269" s="20">
        <f>IF(D269="SING",0,Model!$W$8*((drdp!D269+drdp!M269)*'ABXY-TI2S'!$B269+(drdp!G269+drdp!P269)*'ABXY-TI2S'!$C269+(drdp!J269+drdp!S269)*'ABXY-TI2S'!$D269))</f>
        <v>0</v>
      </c>
      <c r="H269" s="18">
        <f>IF(D269="SING",(Wellpath!K269-Wellpath!K268)/2*Model!$W$8*(-SIN(Wellpath!$M269) / GField),Model!$W$8*((drdp!B269)*'ABXY-TI2S'!$B269+(drdp!E269)*'ABXY-TI2S'!$C269+(drdp!H269)*'ABXY-TI2S'!$D269))</f>
        <v>0</v>
      </c>
      <c r="I269" s="18">
        <f>IF(D269="SING",(Wellpath!K269-Wellpath!K268)/2*Model!$W$8*(COS(Wellpath!$M269) / GField),Model!$W$8*((drdp!C269)*'ABXY-TI2S'!$B269+(drdp!F269)*'ABXY-TI2S'!$C269+(drdp!I269)*'ABXY-TI2S'!$D269))</f>
        <v>0</v>
      </c>
      <c r="J269" s="18">
        <f>IF(D269="SING",0,Model!$W$8*((drdp!D269)*'ABXY-TI2S'!$B269+(drdp!G269)*'ABXY-TI2S'!$C269+(drdp!J269)*'ABXY-TI2S'!$D269))</f>
        <v>0</v>
      </c>
      <c r="K269" s="21">
        <f>SUM(E$3:E268)+H269</f>
        <v>-0.5033492716664536</v>
      </c>
      <c r="L269" s="21">
        <f>SUM(F$3:F268)+I269</f>
        <v>-0.35847610341702851</v>
      </c>
      <c r="M269" s="21">
        <f>SUM(G$3:G268)+J269</f>
        <v>0</v>
      </c>
      <c r="N269" s="21"/>
      <c r="O269" s="21"/>
      <c r="P269" s="21"/>
      <c r="Q269" s="19">
        <f t="shared" si="25"/>
        <v>0.25336048928714933</v>
      </c>
      <c r="R269" s="19">
        <f t="shared" si="26"/>
        <v>0.12850511672105613</v>
      </c>
      <c r="S269" s="19">
        <f t="shared" si="27"/>
        <v>0</v>
      </c>
      <c r="T269" s="19">
        <f t="shared" si="28"/>
        <v>0.18043868556478959</v>
      </c>
      <c r="U269" s="19">
        <f t="shared" si="29"/>
        <v>0</v>
      </c>
      <c r="V269" s="19">
        <f t="shared" si="30"/>
        <v>0</v>
      </c>
    </row>
    <row r="270" spans="1:22" x14ac:dyDescent="0.25">
      <c r="A270" s="26">
        <f>Wellpath!E270</f>
        <v>0</v>
      </c>
      <c r="B270" s="22">
        <v>0</v>
      </c>
      <c r="C270" s="22">
        <v>0</v>
      </c>
      <c r="D270" s="22" t="str">
        <f>IF(ABS(Wellpath!$L270)&lt;VerticalInc,"SING",((TAN((PI()/ 2) - Wellpath!$L270)) - TAN(Dip) * COS(Wellpath!$O270)) / GField)</f>
        <v>SING</v>
      </c>
      <c r="E270" s="20">
        <f>IF(D270="SING",(Wellpath!K271-Wellpath!K269)/2*Model!$W$8*(-SIN(Wellpath!M270)) / GField,Model!$W$8*((drdp!B270+drdp!K270)*'ABXY-TI2S'!$B270+(drdp!E270+drdp!N270)*'ABXY-TI2S'!$C270+(drdp!H270+drdp!Q270)*'ABXY-TI2S'!$D270))</f>
        <v>0</v>
      </c>
      <c r="F270" s="20">
        <f>IF(D270="SING",(Wellpath!K271-Wellpath!K269)/2*Model!$W$8*(COS(Wellpath!$M270) / GField),Model!$W$8*((drdp!C270+drdp!L270)*'ABXY-TI2S'!$B270+(drdp!F270+drdp!O270)*'ABXY-TI2S'!$C270+(drdp!I270+drdp!R270)*'ABXY-TI2S'!$D270))</f>
        <v>0</v>
      </c>
      <c r="G270" s="20">
        <f>IF(D270="SING",0,Model!$W$8*((drdp!D270+drdp!M270)*'ABXY-TI2S'!$B270+(drdp!G270+drdp!P270)*'ABXY-TI2S'!$C270+(drdp!J270+drdp!S270)*'ABXY-TI2S'!$D270))</f>
        <v>0</v>
      </c>
      <c r="H270" s="18">
        <f>IF(D270="SING",(Wellpath!K270-Wellpath!K269)/2*Model!$W$8*(-SIN(Wellpath!$M270) / GField),Model!$W$8*((drdp!B270)*'ABXY-TI2S'!$B270+(drdp!E270)*'ABXY-TI2S'!$C270+(drdp!H270)*'ABXY-TI2S'!$D270))</f>
        <v>0</v>
      </c>
      <c r="I270" s="18">
        <f>IF(D270="SING",(Wellpath!K270-Wellpath!K269)/2*Model!$W$8*(COS(Wellpath!$M270) / GField),Model!$W$8*((drdp!C270)*'ABXY-TI2S'!$B270+(drdp!F270)*'ABXY-TI2S'!$C270+(drdp!I270)*'ABXY-TI2S'!$D270))</f>
        <v>0</v>
      </c>
      <c r="J270" s="18">
        <f>IF(D270="SING",0,Model!$W$8*((drdp!D270)*'ABXY-TI2S'!$B270+(drdp!G270)*'ABXY-TI2S'!$C270+(drdp!J270)*'ABXY-TI2S'!$D270))</f>
        <v>0</v>
      </c>
      <c r="K270" s="21">
        <f>SUM(E$3:E269)+H270</f>
        <v>-0.5033492716664536</v>
      </c>
      <c r="L270" s="21">
        <f>SUM(F$3:F269)+I270</f>
        <v>-0.35847610341702851</v>
      </c>
      <c r="M270" s="21">
        <f>SUM(G$3:G269)+J270</f>
        <v>0</v>
      </c>
      <c r="N270" s="21"/>
      <c r="O270" s="21"/>
      <c r="P270" s="21"/>
      <c r="Q270" s="19">
        <f t="shared" si="25"/>
        <v>0.25336048928714933</v>
      </c>
      <c r="R270" s="19">
        <f t="shared" si="26"/>
        <v>0.12850511672105613</v>
      </c>
      <c r="S270" s="19">
        <f t="shared" si="27"/>
        <v>0</v>
      </c>
      <c r="T270" s="19">
        <f t="shared" si="28"/>
        <v>0.18043868556478959</v>
      </c>
      <c r="U270" s="19">
        <f t="shared" si="29"/>
        <v>0</v>
      </c>
      <c r="V270" s="19">
        <f t="shared" si="30"/>
        <v>0</v>
      </c>
    </row>
    <row r="271" spans="1:22" x14ac:dyDescent="0.25">
      <c r="A271" s="26">
        <f>Wellpath!E271</f>
        <v>0</v>
      </c>
      <c r="B271" s="22">
        <v>0</v>
      </c>
      <c r="C271" s="22">
        <v>0</v>
      </c>
      <c r="D271" s="22" t="str">
        <f>IF(ABS(Wellpath!$L271)&lt;VerticalInc,"SING",((TAN((PI()/ 2) - Wellpath!$L271)) - TAN(Dip) * COS(Wellpath!$O271)) / GField)</f>
        <v>SING</v>
      </c>
      <c r="E271" s="20">
        <f>IF(D271="SING",(Wellpath!K272-Wellpath!K270)/2*Model!$W$8*(-SIN(Wellpath!M271)) / GField,Model!$W$8*((drdp!B271+drdp!K271)*'ABXY-TI2S'!$B271+(drdp!E271+drdp!N271)*'ABXY-TI2S'!$C271+(drdp!H271+drdp!Q271)*'ABXY-TI2S'!$D271))</f>
        <v>0</v>
      </c>
      <c r="F271" s="20">
        <f>IF(D271="SING",(Wellpath!K272-Wellpath!K270)/2*Model!$W$8*(COS(Wellpath!$M271) / GField),Model!$W$8*((drdp!C271+drdp!L271)*'ABXY-TI2S'!$B271+(drdp!F271+drdp!O271)*'ABXY-TI2S'!$C271+(drdp!I271+drdp!R271)*'ABXY-TI2S'!$D271))</f>
        <v>0</v>
      </c>
      <c r="G271" s="20">
        <f>IF(D271="SING",0,Model!$W$8*((drdp!D271+drdp!M271)*'ABXY-TI2S'!$B271+(drdp!G271+drdp!P271)*'ABXY-TI2S'!$C271+(drdp!J271+drdp!S271)*'ABXY-TI2S'!$D271))</f>
        <v>0</v>
      </c>
      <c r="H271" s="18">
        <f>IF(D271="SING",(Wellpath!K271-Wellpath!K270)/2*Model!$W$8*(-SIN(Wellpath!$M271) / GField),Model!$W$8*((drdp!B271)*'ABXY-TI2S'!$B271+(drdp!E271)*'ABXY-TI2S'!$C271+(drdp!H271)*'ABXY-TI2S'!$D271))</f>
        <v>0</v>
      </c>
      <c r="I271" s="18">
        <f>IF(D271="SING",(Wellpath!K271-Wellpath!K270)/2*Model!$W$8*(COS(Wellpath!$M271) / GField),Model!$W$8*((drdp!C271)*'ABXY-TI2S'!$B271+(drdp!F271)*'ABXY-TI2S'!$C271+(drdp!I271)*'ABXY-TI2S'!$D271))</f>
        <v>0</v>
      </c>
      <c r="J271" s="18">
        <f>IF(D271="SING",0,Model!$W$8*((drdp!D271)*'ABXY-TI2S'!$B271+(drdp!G271)*'ABXY-TI2S'!$C271+(drdp!J271)*'ABXY-TI2S'!$D271))</f>
        <v>0</v>
      </c>
      <c r="K271" s="21">
        <f>SUM(E$3:E270)+H271</f>
        <v>-0.5033492716664536</v>
      </c>
      <c r="L271" s="21">
        <f>SUM(F$3:F270)+I271</f>
        <v>-0.35847610341702851</v>
      </c>
      <c r="M271" s="21">
        <f>SUM(G$3:G270)+J271</f>
        <v>0</v>
      </c>
      <c r="N271" s="21"/>
      <c r="O271" s="21"/>
      <c r="P271" s="21"/>
      <c r="Q271" s="19">
        <f t="shared" ref="Q271" si="31">K271^2</f>
        <v>0.25336048928714933</v>
      </c>
      <c r="R271" s="19">
        <f t="shared" ref="R271" si="32">L271^2</f>
        <v>0.12850511672105613</v>
      </c>
      <c r="S271" s="19">
        <f t="shared" ref="S271" si="33">M271^2</f>
        <v>0</v>
      </c>
      <c r="T271" s="19">
        <f t="shared" ref="T271" si="34">K271*L271</f>
        <v>0.18043868556478959</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59999389629810485"/>
  </sheetPr>
  <dimension ref="A1:V271"/>
  <sheetViews>
    <sheetView workbookViewId="0">
      <pane ySplit="2" topLeftCell="A250" activePane="bottomLeft" state="frozen"/>
      <selection activeCell="H39" sqref="H39"/>
      <selection pane="bottomLeft" activeCell="N254" sqref="N254"/>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f>-SIN(Wellpath!$L3) / GField</f>
        <v>0</v>
      </c>
      <c r="D3" s="22">
        <f>TAN(Dip) * SIN(Wellpath!$L3) * SIN(Wellpath!$O3) / GField</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f>-SIN(Wellpath!$L4) / GField</f>
        <v>0</v>
      </c>
      <c r="D4" s="22">
        <f>TAN(Dip) * SIN(Wellpath!$L4) * SIN(Wellpath!$O4) / GField</f>
        <v>0</v>
      </c>
      <c r="E4" s="20">
        <f>Model!$W$9*((drdp!B4+drdp!K4)*ABZ!$B4+(drdp!E4+drdp!N4)*ABZ!$C4+(drdp!H4+drdp!Q4)*ABZ!$D4)</f>
        <v>0</v>
      </c>
      <c r="F4" s="20">
        <f>Model!$W$9*((drdp!C4+drdp!L4)*ABZ!$B4+(drdp!F4+drdp!O4)*ABZ!$C4+(drdp!I4+drdp!R4)*ABZ!$D4)</f>
        <v>0</v>
      </c>
      <c r="G4" s="20">
        <f>Model!$W$9*((drdp!D4+drdp!M4)*ABZ!$B4+(drdp!G4+drdp!P4)*ABZ!$C4+(drdp!J4+drdp!S4)*ABZ!$D4)</f>
        <v>0</v>
      </c>
      <c r="H4" s="18">
        <f>Model!$W$9*((drdp!B4)*ABZ!$B4+(drdp!E4)*ABZ!$C4+(drdp!H4)*ABZ!$D4)</f>
        <v>0</v>
      </c>
      <c r="I4" s="18">
        <f>Model!$W$9*((drdp!C4)*ABZ!$B4+(drdp!F4)*ABZ!$C4+(drdp!I4)*ABZ!$D4)</f>
        <v>0</v>
      </c>
      <c r="J4" s="18">
        <f>Model!$W$9*((drdp!D4)*ABZ!$B4+(drdp!G4)*ABZ!$C4+(drdp!J4)*ABZ!$D4)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f>-SIN(Wellpath!$L5) / GField</f>
        <v>0</v>
      </c>
      <c r="D5" s="22">
        <f>TAN(Dip) * SIN(Wellpath!$L5) * SIN(Wellpath!$O5) / GField</f>
        <v>0</v>
      </c>
      <c r="E5" s="20">
        <f>Model!$W$9*((drdp!B5+drdp!K5)*ABZ!$B5+(drdp!E5+drdp!N5)*ABZ!$C5+(drdp!H5+drdp!Q5)*ABZ!$D5)</f>
        <v>0</v>
      </c>
      <c r="F5" s="20">
        <f>Model!$W$9*((drdp!C5+drdp!L5)*ABZ!$B5+(drdp!F5+drdp!O5)*ABZ!$C5+(drdp!I5+drdp!R5)*ABZ!$D5)</f>
        <v>0</v>
      </c>
      <c r="G5" s="20">
        <f>Model!$W$9*((drdp!D5+drdp!M5)*ABZ!$B5+(drdp!G5+drdp!P5)*ABZ!$C5+(drdp!J5+drdp!S5)*ABZ!$D5)</f>
        <v>0</v>
      </c>
      <c r="H5" s="18">
        <f>Model!$W$9*((drdp!B5)*ABZ!$B5+(drdp!E5)*ABZ!$C5+(drdp!H5)*ABZ!$D5)</f>
        <v>0</v>
      </c>
      <c r="I5" s="18">
        <f>Model!$W$9*((drdp!C5)*ABZ!$B5+(drdp!F5)*ABZ!$C5+(drdp!I5)*ABZ!$D5)</f>
        <v>0</v>
      </c>
      <c r="J5" s="18">
        <f>Model!$W$9*((drdp!D5)*ABZ!$B5+(drdp!G5)*ABZ!$C5+(drdp!J5)*ABZ!$D5)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f>-SIN(Wellpath!$L6) / GField</f>
        <v>0</v>
      </c>
      <c r="D6" s="22">
        <f>TAN(Dip) * SIN(Wellpath!$L6) * SIN(Wellpath!$O6) / GField</f>
        <v>0</v>
      </c>
      <c r="E6" s="20">
        <f>Model!$W$9*((drdp!B6+drdp!K6)*ABZ!$B6+(drdp!E6+drdp!N6)*ABZ!$C6+(drdp!H6+drdp!Q6)*ABZ!$D6)</f>
        <v>0</v>
      </c>
      <c r="F6" s="20">
        <f>Model!$W$9*((drdp!C6+drdp!L6)*ABZ!$B6+(drdp!F6+drdp!O6)*ABZ!$C6+(drdp!I6+drdp!R6)*ABZ!$D6)</f>
        <v>0</v>
      </c>
      <c r="G6" s="20">
        <f>Model!$W$9*((drdp!D6+drdp!M6)*ABZ!$B6+(drdp!G6+drdp!P6)*ABZ!$C6+(drdp!J6+drdp!S6)*ABZ!$D6)</f>
        <v>0</v>
      </c>
      <c r="H6" s="18">
        <f>Model!$W$9*((drdp!B6)*ABZ!$B6+(drdp!E6)*ABZ!$C6+(drdp!H6)*ABZ!$D6)</f>
        <v>0</v>
      </c>
      <c r="I6" s="18">
        <f>Model!$W$9*((drdp!C6)*ABZ!$B6+(drdp!F6)*ABZ!$C6+(drdp!I6)*ABZ!$D6)</f>
        <v>0</v>
      </c>
      <c r="J6" s="18">
        <f>Model!$W$9*((drdp!D6)*ABZ!$B6+(drdp!G6)*ABZ!$C6+(drdp!J6)*ABZ!$D6)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f>-SIN(Wellpath!$L7) / GField</f>
        <v>0</v>
      </c>
      <c r="D7" s="22">
        <f>TAN(Dip) * SIN(Wellpath!$L7) * SIN(Wellpath!$O7) / GField</f>
        <v>0</v>
      </c>
      <c r="E7" s="20">
        <f>Model!$W$9*((drdp!B7+drdp!K7)*ABZ!$B7+(drdp!E7+drdp!N7)*ABZ!$C7+(drdp!H7+drdp!Q7)*ABZ!$D7)</f>
        <v>0</v>
      </c>
      <c r="F7" s="20">
        <f>Model!$W$9*((drdp!C7+drdp!L7)*ABZ!$B7+(drdp!F7+drdp!O7)*ABZ!$C7+(drdp!I7+drdp!R7)*ABZ!$D7)</f>
        <v>0</v>
      </c>
      <c r="G7" s="20">
        <f>Model!$W$9*((drdp!D7+drdp!M7)*ABZ!$B7+(drdp!G7+drdp!P7)*ABZ!$C7+(drdp!J7+drdp!S7)*ABZ!$D7)</f>
        <v>0</v>
      </c>
      <c r="H7" s="18">
        <f>Model!$W$9*((drdp!B7)*ABZ!$B7+(drdp!E7)*ABZ!$C7+(drdp!H7)*ABZ!$D7)</f>
        <v>0</v>
      </c>
      <c r="I7" s="18">
        <f>Model!$W$9*((drdp!C7)*ABZ!$B7+(drdp!F7)*ABZ!$C7+(drdp!I7)*ABZ!$D7)</f>
        <v>0</v>
      </c>
      <c r="J7" s="18">
        <f>Model!$W$9*((drdp!D7)*ABZ!$B7+(drdp!G7)*ABZ!$C7+(drdp!J7)*ABZ!$D7)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f>-SIN(Wellpath!$L8) / GField</f>
        <v>0</v>
      </c>
      <c r="D8" s="22">
        <f>TAN(Dip) * SIN(Wellpath!$L8) * SIN(Wellpath!$O8) / GField</f>
        <v>0</v>
      </c>
      <c r="E8" s="20">
        <f>Model!$W$9*((drdp!B8+drdp!K8)*ABZ!$B8+(drdp!E8+drdp!N8)*ABZ!$C8+(drdp!H8+drdp!Q8)*ABZ!$D8)</f>
        <v>0</v>
      </c>
      <c r="F8" s="20">
        <f>Model!$W$9*((drdp!C8+drdp!L8)*ABZ!$B8+(drdp!F8+drdp!O8)*ABZ!$C8+(drdp!I8+drdp!R8)*ABZ!$D8)</f>
        <v>0</v>
      </c>
      <c r="G8" s="20">
        <f>Model!$W$9*((drdp!D8+drdp!M8)*ABZ!$B8+(drdp!G8+drdp!P8)*ABZ!$C8+(drdp!J8+drdp!S8)*ABZ!$D8)</f>
        <v>0</v>
      </c>
      <c r="H8" s="18">
        <f>Model!$W$9*((drdp!B8)*ABZ!$B8+(drdp!E8)*ABZ!$C8+(drdp!H8)*ABZ!$D8)</f>
        <v>0</v>
      </c>
      <c r="I8" s="18">
        <f>Model!$W$9*((drdp!C8)*ABZ!$B8+(drdp!F8)*ABZ!$C8+(drdp!I8)*ABZ!$D8)</f>
        <v>0</v>
      </c>
      <c r="J8" s="18">
        <f>Model!$W$9*((drdp!D8)*ABZ!$B8+(drdp!G8)*ABZ!$C8+(drdp!J8)*ABZ!$D8)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f>-SIN(Wellpath!$L9) / GField</f>
        <v>0</v>
      </c>
      <c r="D9" s="22">
        <f>TAN(Dip) * SIN(Wellpath!$L9) * SIN(Wellpath!$O9) / GField</f>
        <v>0</v>
      </c>
      <c r="E9" s="20">
        <f>Model!$W$9*((drdp!B9+drdp!K9)*ABZ!$B9+(drdp!E9+drdp!N9)*ABZ!$C9+(drdp!H9+drdp!Q9)*ABZ!$D9)</f>
        <v>0</v>
      </c>
      <c r="F9" s="20">
        <f>Model!$W$9*((drdp!C9+drdp!L9)*ABZ!$B9+(drdp!F9+drdp!O9)*ABZ!$C9+(drdp!I9+drdp!R9)*ABZ!$D9)</f>
        <v>0</v>
      </c>
      <c r="G9" s="20">
        <f>Model!$W$9*((drdp!D9+drdp!M9)*ABZ!$B9+(drdp!G9+drdp!P9)*ABZ!$C9+(drdp!J9+drdp!S9)*ABZ!$D9)</f>
        <v>0</v>
      </c>
      <c r="H9" s="18">
        <f>Model!$W$9*((drdp!B9)*ABZ!$B9+(drdp!E9)*ABZ!$C9+(drdp!H9)*ABZ!$D9)</f>
        <v>0</v>
      </c>
      <c r="I9" s="18">
        <f>Model!$W$9*((drdp!C9)*ABZ!$B9+(drdp!F9)*ABZ!$C9+(drdp!I9)*ABZ!$D9)</f>
        <v>0</v>
      </c>
      <c r="J9" s="18">
        <f>Model!$W$9*((drdp!D9)*ABZ!$B9+(drdp!G9)*ABZ!$C9+(drdp!J9)*ABZ!$D9)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f>-SIN(Wellpath!$L10) / GField</f>
        <v>0</v>
      </c>
      <c r="D10" s="22">
        <f>TAN(Dip) * SIN(Wellpath!$L10) * SIN(Wellpath!$O10) / GField</f>
        <v>0</v>
      </c>
      <c r="E10" s="20">
        <f>Model!$W$9*((drdp!B10+drdp!K10)*ABZ!$B10+(drdp!E10+drdp!N10)*ABZ!$C10+(drdp!H10+drdp!Q10)*ABZ!$D10)</f>
        <v>0</v>
      </c>
      <c r="F10" s="20">
        <f>Model!$W$9*((drdp!C10+drdp!L10)*ABZ!$B10+(drdp!F10+drdp!O10)*ABZ!$C10+(drdp!I10+drdp!R10)*ABZ!$D10)</f>
        <v>0</v>
      </c>
      <c r="G10" s="20">
        <f>Model!$W$9*((drdp!D10+drdp!M10)*ABZ!$B10+(drdp!G10+drdp!P10)*ABZ!$C10+(drdp!J10+drdp!S10)*ABZ!$D10)</f>
        <v>0</v>
      </c>
      <c r="H10" s="18">
        <f>Model!$W$9*((drdp!B10)*ABZ!$B10+(drdp!E10)*ABZ!$C10+(drdp!H10)*ABZ!$D10)</f>
        <v>0</v>
      </c>
      <c r="I10" s="18">
        <f>Model!$W$9*((drdp!C10)*ABZ!$B10+(drdp!F10)*ABZ!$C10+(drdp!I10)*ABZ!$D10)</f>
        <v>0</v>
      </c>
      <c r="J10" s="18">
        <f>Model!$W$9*((drdp!D10)*ABZ!$B10+(drdp!G10)*ABZ!$C10+(drdp!J10)*ABZ!$D10)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f>-SIN(Wellpath!$L11) / GField</f>
        <v>0</v>
      </c>
      <c r="D11" s="22">
        <f>TAN(Dip) * SIN(Wellpath!$L11) * SIN(Wellpath!$O11) / GField</f>
        <v>0</v>
      </c>
      <c r="E11" s="20">
        <f>Model!$W$9*((drdp!B11+drdp!K11)*ABZ!$B11+(drdp!E11+drdp!N11)*ABZ!$C11+(drdp!H11+drdp!Q11)*ABZ!$D11)</f>
        <v>0</v>
      </c>
      <c r="F11" s="20">
        <f>Model!$W$9*((drdp!C11+drdp!L11)*ABZ!$B11+(drdp!F11+drdp!O11)*ABZ!$C11+(drdp!I11+drdp!R11)*ABZ!$D11)</f>
        <v>0</v>
      </c>
      <c r="G11" s="20">
        <f>Model!$W$9*((drdp!D11+drdp!M11)*ABZ!$B11+(drdp!G11+drdp!P11)*ABZ!$C11+(drdp!J11+drdp!S11)*ABZ!$D11)</f>
        <v>0</v>
      </c>
      <c r="H11" s="18">
        <f>Model!$W$9*((drdp!B11)*ABZ!$B11+(drdp!E11)*ABZ!$C11+(drdp!H11)*ABZ!$D11)</f>
        <v>0</v>
      </c>
      <c r="I11" s="18">
        <f>Model!$W$9*((drdp!C11)*ABZ!$B11+(drdp!F11)*ABZ!$C11+(drdp!I11)*ABZ!$D11)</f>
        <v>0</v>
      </c>
      <c r="J11" s="18">
        <f>Model!$W$9*((drdp!D11)*ABZ!$B11+(drdp!G11)*ABZ!$C11+(drdp!J11)*ABZ!$D11)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f>-SIN(Wellpath!$L12) / GField</f>
        <v>0</v>
      </c>
      <c r="D12" s="22">
        <f>TAN(Dip) * SIN(Wellpath!$L12) * SIN(Wellpath!$O12) / GField</f>
        <v>0</v>
      </c>
      <c r="E12" s="20">
        <f>Model!$W$9*((drdp!B12+drdp!K12)*ABZ!$B12+(drdp!E12+drdp!N12)*ABZ!$C12+(drdp!H12+drdp!Q12)*ABZ!$D12)</f>
        <v>0</v>
      </c>
      <c r="F12" s="20">
        <f>Model!$W$9*((drdp!C12+drdp!L12)*ABZ!$B12+(drdp!F12+drdp!O12)*ABZ!$C12+(drdp!I12+drdp!R12)*ABZ!$D12)</f>
        <v>0</v>
      </c>
      <c r="G12" s="20">
        <f>Model!$W$9*((drdp!D12+drdp!M12)*ABZ!$B12+(drdp!G12+drdp!P12)*ABZ!$C12+(drdp!J12+drdp!S12)*ABZ!$D12)</f>
        <v>0</v>
      </c>
      <c r="H12" s="18">
        <f>Model!$W$9*((drdp!B12)*ABZ!$B12+(drdp!E12)*ABZ!$C12+(drdp!H12)*ABZ!$D12)</f>
        <v>0</v>
      </c>
      <c r="I12" s="18">
        <f>Model!$W$9*((drdp!C12)*ABZ!$B12+(drdp!F12)*ABZ!$C12+(drdp!I12)*ABZ!$D12)</f>
        <v>0</v>
      </c>
      <c r="J12" s="18">
        <f>Model!$W$9*((drdp!D12)*ABZ!$B12+(drdp!G12)*ABZ!$C12+(drdp!J12)*ABZ!$D12)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f>-SIN(Wellpath!$L13) / GField</f>
        <v>0</v>
      </c>
      <c r="D13" s="22">
        <f>TAN(Dip) * SIN(Wellpath!$L13) * SIN(Wellpath!$O13) / GField</f>
        <v>0</v>
      </c>
      <c r="E13" s="20">
        <f>Model!$W$9*((drdp!B13+drdp!K13)*ABZ!$B13+(drdp!E13+drdp!N13)*ABZ!$C13+(drdp!H13+drdp!Q13)*ABZ!$D13)</f>
        <v>0</v>
      </c>
      <c r="F13" s="20">
        <f>Model!$W$9*((drdp!C13+drdp!L13)*ABZ!$B13+(drdp!F13+drdp!O13)*ABZ!$C13+(drdp!I13+drdp!R13)*ABZ!$D13)</f>
        <v>0</v>
      </c>
      <c r="G13" s="20">
        <f>Model!$W$9*((drdp!D13+drdp!M13)*ABZ!$B13+(drdp!G13+drdp!P13)*ABZ!$C13+(drdp!J13+drdp!S13)*ABZ!$D13)</f>
        <v>0</v>
      </c>
      <c r="H13" s="18">
        <f>Model!$W$9*((drdp!B13)*ABZ!$B13+(drdp!E13)*ABZ!$C13+(drdp!H13)*ABZ!$D13)</f>
        <v>0</v>
      </c>
      <c r="I13" s="18">
        <f>Model!$W$9*((drdp!C13)*ABZ!$B13+(drdp!F13)*ABZ!$C13+(drdp!I13)*ABZ!$D13)</f>
        <v>0</v>
      </c>
      <c r="J13" s="18">
        <f>Model!$W$9*((drdp!D13)*ABZ!$B13+(drdp!G13)*ABZ!$C13+(drdp!J13)*ABZ!$D13)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f>-SIN(Wellpath!$L14) / GField</f>
        <v>0</v>
      </c>
      <c r="D14" s="22">
        <f>TAN(Dip) * SIN(Wellpath!$L14) * SIN(Wellpath!$O14) / GField</f>
        <v>0</v>
      </c>
      <c r="E14" s="20">
        <f>Model!$W$9*((drdp!B14+drdp!K14)*ABZ!$B14+(drdp!E14+drdp!N14)*ABZ!$C14+(drdp!H14+drdp!Q14)*ABZ!$D14)</f>
        <v>0</v>
      </c>
      <c r="F14" s="20">
        <f>Model!$W$9*((drdp!C14+drdp!L14)*ABZ!$B14+(drdp!F14+drdp!O14)*ABZ!$C14+(drdp!I14+drdp!R14)*ABZ!$D14)</f>
        <v>0</v>
      </c>
      <c r="G14" s="20">
        <f>Model!$W$9*((drdp!D14+drdp!M14)*ABZ!$B14+(drdp!G14+drdp!P14)*ABZ!$C14+(drdp!J14+drdp!S14)*ABZ!$D14)</f>
        <v>0</v>
      </c>
      <c r="H14" s="18">
        <f>Model!$W$9*((drdp!B14)*ABZ!$B14+(drdp!E14)*ABZ!$C14+(drdp!H14)*ABZ!$D14)</f>
        <v>0</v>
      </c>
      <c r="I14" s="18">
        <f>Model!$W$9*((drdp!C14)*ABZ!$B14+(drdp!F14)*ABZ!$C14+(drdp!I14)*ABZ!$D14)</f>
        <v>0</v>
      </c>
      <c r="J14" s="18">
        <f>Model!$W$9*((drdp!D14)*ABZ!$B14+(drdp!G14)*ABZ!$C14+(drdp!J14)*ABZ!$D14)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f>-SIN(Wellpath!$L15) / GField</f>
        <v>0</v>
      </c>
      <c r="D15" s="22">
        <f>TAN(Dip) * SIN(Wellpath!$L15) * SIN(Wellpath!$O15) / GField</f>
        <v>0</v>
      </c>
      <c r="E15" s="20">
        <f>Model!$W$9*((drdp!B15+drdp!K15)*ABZ!$B15+(drdp!E15+drdp!N15)*ABZ!$C15+(drdp!H15+drdp!Q15)*ABZ!$D15)</f>
        <v>0</v>
      </c>
      <c r="F15" s="20">
        <f>Model!$W$9*((drdp!C15+drdp!L15)*ABZ!$B15+(drdp!F15+drdp!O15)*ABZ!$C15+(drdp!I15+drdp!R15)*ABZ!$D15)</f>
        <v>0</v>
      </c>
      <c r="G15" s="20">
        <f>Model!$W$9*((drdp!D15+drdp!M15)*ABZ!$B15+(drdp!G15+drdp!P15)*ABZ!$C15+(drdp!J15+drdp!S15)*ABZ!$D15)</f>
        <v>0</v>
      </c>
      <c r="H15" s="18">
        <f>Model!$W$9*((drdp!B15)*ABZ!$B15+(drdp!E15)*ABZ!$C15+(drdp!H15)*ABZ!$D15)</f>
        <v>0</v>
      </c>
      <c r="I15" s="18">
        <f>Model!$W$9*((drdp!C15)*ABZ!$B15+(drdp!F15)*ABZ!$C15+(drdp!I15)*ABZ!$D15)</f>
        <v>0</v>
      </c>
      <c r="J15" s="18">
        <f>Model!$W$9*((drdp!D15)*ABZ!$B15+(drdp!G15)*ABZ!$C15+(drdp!J15)*ABZ!$D15)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f>-SIN(Wellpath!$L16) / GField</f>
        <v>0</v>
      </c>
      <c r="D16" s="22">
        <f>TAN(Dip) * SIN(Wellpath!$L16) * SIN(Wellpath!$O16) / GField</f>
        <v>0</v>
      </c>
      <c r="E16" s="20">
        <f>Model!$W$9*((drdp!B16+drdp!K16)*ABZ!$B16+(drdp!E16+drdp!N16)*ABZ!$C16+(drdp!H16+drdp!Q16)*ABZ!$D16)</f>
        <v>0</v>
      </c>
      <c r="F16" s="20">
        <f>Model!$W$9*((drdp!C16+drdp!L16)*ABZ!$B16+(drdp!F16+drdp!O16)*ABZ!$C16+(drdp!I16+drdp!R16)*ABZ!$D16)</f>
        <v>0</v>
      </c>
      <c r="G16" s="20">
        <f>Model!$W$9*((drdp!D16+drdp!M16)*ABZ!$B16+(drdp!G16+drdp!P16)*ABZ!$C16+(drdp!J16+drdp!S16)*ABZ!$D16)</f>
        <v>0</v>
      </c>
      <c r="H16" s="18">
        <f>Model!$W$9*((drdp!B16)*ABZ!$B16+(drdp!E16)*ABZ!$C16+(drdp!H16)*ABZ!$D16)</f>
        <v>0</v>
      </c>
      <c r="I16" s="18">
        <f>Model!$W$9*((drdp!C16)*ABZ!$B16+(drdp!F16)*ABZ!$C16+(drdp!I16)*ABZ!$D16)</f>
        <v>0</v>
      </c>
      <c r="J16" s="18">
        <f>Model!$W$9*((drdp!D16)*ABZ!$B16+(drdp!G16)*ABZ!$C16+(drdp!J16)*ABZ!$D16)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f>-SIN(Wellpath!$L17) / GField</f>
        <v>0</v>
      </c>
      <c r="D17" s="22">
        <f>TAN(Dip) * SIN(Wellpath!$L17) * SIN(Wellpath!$O17) / GField</f>
        <v>0</v>
      </c>
      <c r="E17" s="20">
        <f>Model!$W$9*((drdp!B17+drdp!K17)*ABZ!$B17+(drdp!E17+drdp!N17)*ABZ!$C17+(drdp!H17+drdp!Q17)*ABZ!$D17)</f>
        <v>0</v>
      </c>
      <c r="F17" s="20">
        <f>Model!$W$9*((drdp!C17+drdp!L17)*ABZ!$B17+(drdp!F17+drdp!O17)*ABZ!$C17+(drdp!I17+drdp!R17)*ABZ!$D17)</f>
        <v>0</v>
      </c>
      <c r="G17" s="20">
        <f>Model!$W$9*((drdp!D17+drdp!M17)*ABZ!$B17+(drdp!G17+drdp!P17)*ABZ!$C17+(drdp!J17+drdp!S17)*ABZ!$D17)</f>
        <v>0</v>
      </c>
      <c r="H17" s="18">
        <f>Model!$W$9*((drdp!B17)*ABZ!$B17+(drdp!E17)*ABZ!$C17+(drdp!H17)*ABZ!$D17)</f>
        <v>0</v>
      </c>
      <c r="I17" s="18">
        <f>Model!$W$9*((drdp!C17)*ABZ!$B17+(drdp!F17)*ABZ!$C17+(drdp!I17)*ABZ!$D17)</f>
        <v>0</v>
      </c>
      <c r="J17" s="18">
        <f>Model!$W$9*((drdp!D17)*ABZ!$B17+(drdp!G17)*ABZ!$C17+(drdp!J17)*ABZ!$D17)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f>-SIN(Wellpath!$L18) / GField</f>
        <v>0</v>
      </c>
      <c r="D18" s="22">
        <f>TAN(Dip) * SIN(Wellpath!$L18) * SIN(Wellpath!$O18) / GField</f>
        <v>0</v>
      </c>
      <c r="E18" s="20">
        <f>Model!$W$9*((drdp!B18+drdp!K18)*ABZ!$B18+(drdp!E18+drdp!N18)*ABZ!$C18+(drdp!H18+drdp!Q18)*ABZ!$D18)</f>
        <v>0</v>
      </c>
      <c r="F18" s="20">
        <f>Model!$W$9*((drdp!C18+drdp!L18)*ABZ!$B18+(drdp!F18+drdp!O18)*ABZ!$C18+(drdp!I18+drdp!R18)*ABZ!$D18)</f>
        <v>0</v>
      </c>
      <c r="G18" s="20">
        <f>Model!$W$9*((drdp!D18+drdp!M18)*ABZ!$B18+(drdp!G18+drdp!P18)*ABZ!$C18+(drdp!J18+drdp!S18)*ABZ!$D18)</f>
        <v>0</v>
      </c>
      <c r="H18" s="18">
        <f>Model!$W$9*((drdp!B18)*ABZ!$B18+(drdp!E18)*ABZ!$C18+(drdp!H18)*ABZ!$D18)</f>
        <v>0</v>
      </c>
      <c r="I18" s="18">
        <f>Model!$W$9*((drdp!C18)*ABZ!$B18+(drdp!F18)*ABZ!$C18+(drdp!I18)*ABZ!$D18)</f>
        <v>0</v>
      </c>
      <c r="J18" s="18">
        <f>Model!$W$9*((drdp!D18)*ABZ!$B18+(drdp!G18)*ABZ!$C18+(drdp!J18)*ABZ!$D18)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f>-SIN(Wellpath!$L19) / GField</f>
        <v>0</v>
      </c>
      <c r="D19" s="22">
        <f>TAN(Dip) * SIN(Wellpath!$L19) * SIN(Wellpath!$O19) / GField</f>
        <v>0</v>
      </c>
      <c r="E19" s="20">
        <f>Model!$W$9*((drdp!B19+drdp!K19)*ABZ!$B19+(drdp!E19+drdp!N19)*ABZ!$C19+(drdp!H19+drdp!Q19)*ABZ!$D19)</f>
        <v>0</v>
      </c>
      <c r="F19" s="20">
        <f>Model!$W$9*((drdp!C19+drdp!L19)*ABZ!$B19+(drdp!F19+drdp!O19)*ABZ!$C19+(drdp!I19+drdp!R19)*ABZ!$D19)</f>
        <v>0</v>
      </c>
      <c r="G19" s="20">
        <f>Model!$W$9*((drdp!D19+drdp!M19)*ABZ!$B19+(drdp!G19+drdp!P19)*ABZ!$C19+(drdp!J19+drdp!S19)*ABZ!$D19)</f>
        <v>0</v>
      </c>
      <c r="H19" s="18">
        <f>Model!$W$9*((drdp!B19)*ABZ!$B19+(drdp!E19)*ABZ!$C19+(drdp!H19)*ABZ!$D19)</f>
        <v>0</v>
      </c>
      <c r="I19" s="18">
        <f>Model!$W$9*((drdp!C19)*ABZ!$B19+(drdp!F19)*ABZ!$C19+(drdp!I19)*ABZ!$D19)</f>
        <v>0</v>
      </c>
      <c r="J19" s="18">
        <f>Model!$W$9*((drdp!D19)*ABZ!$B19+(drdp!G19)*ABZ!$C19+(drdp!J19)*ABZ!$D19)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f>-SIN(Wellpath!$L20) / GField</f>
        <v>0</v>
      </c>
      <c r="D20" s="22">
        <f>TAN(Dip) * SIN(Wellpath!$L20) * SIN(Wellpath!$O20) / GField</f>
        <v>0</v>
      </c>
      <c r="E20" s="20">
        <f>Model!$W$9*((drdp!B20+drdp!K20)*ABZ!$B20+(drdp!E20+drdp!N20)*ABZ!$C20+(drdp!H20+drdp!Q20)*ABZ!$D20)</f>
        <v>0</v>
      </c>
      <c r="F20" s="20">
        <f>Model!$W$9*((drdp!C20+drdp!L20)*ABZ!$B20+(drdp!F20+drdp!O20)*ABZ!$C20+(drdp!I20+drdp!R20)*ABZ!$D20)</f>
        <v>0</v>
      </c>
      <c r="G20" s="20">
        <f>Model!$W$9*((drdp!D20+drdp!M20)*ABZ!$B20+(drdp!G20+drdp!P20)*ABZ!$C20+(drdp!J20+drdp!S20)*ABZ!$D20)</f>
        <v>0</v>
      </c>
      <c r="H20" s="18">
        <f>Model!$W$9*((drdp!B20)*ABZ!$B20+(drdp!E20)*ABZ!$C20+(drdp!H20)*ABZ!$D20)</f>
        <v>0</v>
      </c>
      <c r="I20" s="18">
        <f>Model!$W$9*((drdp!C20)*ABZ!$B20+(drdp!F20)*ABZ!$C20+(drdp!I20)*ABZ!$D20)</f>
        <v>0</v>
      </c>
      <c r="J20" s="18">
        <f>Model!$W$9*((drdp!D20)*ABZ!$B20+(drdp!G20)*ABZ!$C20+(drdp!J20)*ABZ!$D20)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f>-SIN(Wellpath!$L21) / GField</f>
        <v>0</v>
      </c>
      <c r="D21" s="22">
        <f>TAN(Dip) * SIN(Wellpath!$L21) * SIN(Wellpath!$O21) / GField</f>
        <v>0</v>
      </c>
      <c r="E21" s="20">
        <f>Model!$W$9*((drdp!B21+drdp!K21)*ABZ!$B21+(drdp!E21+drdp!N21)*ABZ!$C21+(drdp!H21+drdp!Q21)*ABZ!$D21)</f>
        <v>0</v>
      </c>
      <c r="F21" s="20">
        <f>Model!$W$9*((drdp!C21+drdp!L21)*ABZ!$B21+(drdp!F21+drdp!O21)*ABZ!$C21+(drdp!I21+drdp!R21)*ABZ!$D21)</f>
        <v>0</v>
      </c>
      <c r="G21" s="20">
        <f>Model!$W$9*((drdp!D21+drdp!M21)*ABZ!$B21+(drdp!G21+drdp!P21)*ABZ!$C21+(drdp!J21+drdp!S21)*ABZ!$D21)</f>
        <v>0</v>
      </c>
      <c r="H21" s="18">
        <f>Model!$W$9*((drdp!B21)*ABZ!$B21+(drdp!E21)*ABZ!$C21+(drdp!H21)*ABZ!$D21)</f>
        <v>0</v>
      </c>
      <c r="I21" s="18">
        <f>Model!$W$9*((drdp!C21)*ABZ!$B21+(drdp!F21)*ABZ!$C21+(drdp!I21)*ABZ!$D21)</f>
        <v>0</v>
      </c>
      <c r="J21" s="18">
        <f>Model!$W$9*((drdp!D21)*ABZ!$B21+(drdp!G21)*ABZ!$C21+(drdp!J21)*ABZ!$D21)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f>-SIN(Wellpath!$L22) / GField</f>
        <v>0</v>
      </c>
      <c r="D22" s="22">
        <f>TAN(Dip) * SIN(Wellpath!$L22) * SIN(Wellpath!$O22) / GField</f>
        <v>0</v>
      </c>
      <c r="E22" s="20">
        <f>Model!$W$9*((drdp!B22+drdp!K22)*ABZ!$B22+(drdp!E22+drdp!N22)*ABZ!$C22+(drdp!H22+drdp!Q22)*ABZ!$D22)</f>
        <v>0</v>
      </c>
      <c r="F22" s="20">
        <f>Model!$W$9*((drdp!C22+drdp!L22)*ABZ!$B22+(drdp!F22+drdp!O22)*ABZ!$C22+(drdp!I22+drdp!R22)*ABZ!$D22)</f>
        <v>0</v>
      </c>
      <c r="G22" s="20">
        <f>Model!$W$9*((drdp!D22+drdp!M22)*ABZ!$B22+(drdp!G22+drdp!P22)*ABZ!$C22+(drdp!J22+drdp!S22)*ABZ!$D22)</f>
        <v>0</v>
      </c>
      <c r="H22" s="18">
        <f>Model!$W$9*((drdp!B22)*ABZ!$B22+(drdp!E22)*ABZ!$C22+(drdp!H22)*ABZ!$D22)</f>
        <v>0</v>
      </c>
      <c r="I22" s="18">
        <f>Model!$W$9*((drdp!C22)*ABZ!$B22+(drdp!F22)*ABZ!$C22+(drdp!I22)*ABZ!$D22)</f>
        <v>0</v>
      </c>
      <c r="J22" s="18">
        <f>Model!$W$9*((drdp!D22)*ABZ!$B22+(drdp!G22)*ABZ!$C22+(drdp!J22)*ABZ!$D22)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f>-SIN(Wellpath!$L23) / GField</f>
        <v>0</v>
      </c>
      <c r="D23" s="22">
        <f>TAN(Dip) * SIN(Wellpath!$L23) * SIN(Wellpath!$O23) / GField</f>
        <v>0</v>
      </c>
      <c r="E23" s="20">
        <f>Model!$W$9*((drdp!B23+drdp!K23)*ABZ!$B23+(drdp!E23+drdp!N23)*ABZ!$C23+(drdp!H23+drdp!Q23)*ABZ!$D23)</f>
        <v>0</v>
      </c>
      <c r="F23" s="20">
        <f>Model!$W$9*((drdp!C23+drdp!L23)*ABZ!$B23+(drdp!F23+drdp!O23)*ABZ!$C23+(drdp!I23+drdp!R23)*ABZ!$D23)</f>
        <v>0</v>
      </c>
      <c r="G23" s="20">
        <f>Model!$W$9*((drdp!D23+drdp!M23)*ABZ!$B23+(drdp!G23+drdp!P23)*ABZ!$C23+(drdp!J23+drdp!S23)*ABZ!$D23)</f>
        <v>0</v>
      </c>
      <c r="H23" s="18">
        <f>Model!$W$9*((drdp!B23)*ABZ!$B23+(drdp!E23)*ABZ!$C23+(drdp!H23)*ABZ!$D23)</f>
        <v>0</v>
      </c>
      <c r="I23" s="18">
        <f>Model!$W$9*((drdp!C23)*ABZ!$B23+(drdp!F23)*ABZ!$C23+(drdp!I23)*ABZ!$D23)</f>
        <v>0</v>
      </c>
      <c r="J23" s="18">
        <f>Model!$W$9*((drdp!D23)*ABZ!$B23+(drdp!G23)*ABZ!$C23+(drdp!J23)*ABZ!$D23)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f>-SIN(Wellpath!$L24) / GField</f>
        <v>-3.5587582612309986E-3</v>
      </c>
      <c r="D24" s="22">
        <f>TAN(Dip) * SIN(Wellpath!$L24) * SIN(Wellpath!$O24) / GField</f>
        <v>0</v>
      </c>
      <c r="E24" s="20">
        <f>Model!$W$9*((drdp!B24+drdp!K24)*ABZ!$B24+(drdp!E24+drdp!N24)*ABZ!$C24+(drdp!H24+drdp!Q24)*ABZ!$D24)</f>
        <v>-4.3335534763556466E-4</v>
      </c>
      <c r="F24" s="20">
        <f>Model!$W$9*((drdp!C24+drdp!L24)*ABZ!$B24+(drdp!F24+drdp!O24)*ABZ!$C24+(drdp!I24+drdp!R24)*ABZ!$D24)</f>
        <v>-1.5133102202797758E-5</v>
      </c>
      <c r="G24" s="20">
        <f>Model!$W$9*((drdp!D24+drdp!M24)*ABZ!$B24+(drdp!G24+drdp!P24)*ABZ!$C24+(drdp!J24+drdp!S24)*ABZ!$D24)</f>
        <v>1.5142326498968959E-5</v>
      </c>
      <c r="H24" s="18">
        <f>Model!$W$9*((drdp!B24)*ABZ!$B24+(drdp!E24)*ABZ!$C24+(drdp!H24)*ABZ!$D24)</f>
        <v>-2.1667767381778233E-4</v>
      </c>
      <c r="I24" s="18">
        <f>Model!$W$9*((drdp!C24)*ABZ!$B24+(drdp!F24)*ABZ!$C24+(drdp!I24)*ABZ!$D24)</f>
        <v>-7.5665511013988789E-6</v>
      </c>
      <c r="J24" s="18">
        <f>Model!$W$9*((drdp!D24)*ABZ!$B24+(drdp!G24)*ABZ!$C24+(drdp!J24)*ABZ!$D24)</f>
        <v>7.5711632494844796E-6</v>
      </c>
      <c r="K24" s="21">
        <f>SUM(E$3:E23)+H24</f>
        <v>-2.1667767381778233E-4</v>
      </c>
      <c r="L24" s="21">
        <f>SUM(F$3:F23)+I24</f>
        <v>-7.5665511013988789E-6</v>
      </c>
      <c r="M24" s="21">
        <f>SUM(G$3:G23)+J24</f>
        <v>7.5711632494844796E-6</v>
      </c>
      <c r="N24" s="21"/>
      <c r="O24" s="21"/>
      <c r="P24" s="21"/>
      <c r="Q24" s="19">
        <f t="shared" si="1"/>
        <v>4.6949214331085275E-8</v>
      </c>
      <c r="R24" s="19">
        <f t="shared" si="1"/>
        <v>5.7252695570080588E-11</v>
      </c>
      <c r="S24" s="19">
        <f t="shared" si="1"/>
        <v>5.7322512950344385E-11</v>
      </c>
      <c r="T24" s="19">
        <f t="shared" si="2"/>
        <v>1.6395026914744879E-9</v>
      </c>
      <c r="U24" s="19">
        <f t="shared" si="3"/>
        <v>-1.6405020409929791E-9</v>
      </c>
      <c r="V24" s="19">
        <f t="shared" si="4"/>
        <v>-5.7287593624257502E-11</v>
      </c>
    </row>
    <row r="25" spans="1:22" x14ac:dyDescent="0.25">
      <c r="A25" s="26">
        <f>Wellpath!E25</f>
        <v>2200</v>
      </c>
      <c r="B25" s="22">
        <v>0</v>
      </c>
      <c r="C25" s="22">
        <f>-SIN(Wellpath!$L25) / GField</f>
        <v>-7.1131807237053745E-3</v>
      </c>
      <c r="D25" s="22">
        <f>TAN(Dip) * SIN(Wellpath!$L25) * SIN(Wellpath!$O25) / GField</f>
        <v>0</v>
      </c>
      <c r="E25" s="20">
        <f>Model!$W$9*((drdp!B25+drdp!K25)*ABZ!$B25+(drdp!E25+drdp!N25)*ABZ!$C25+(drdp!H25+drdp!Q25)*ABZ!$D25)</f>
        <v>-8.6459943157817627E-4</v>
      </c>
      <c r="F25" s="20">
        <f>Model!$W$9*((drdp!C25+drdp!L25)*ABZ!$B25+(drdp!F25+drdp!O25)*ABZ!$C25+(drdp!I25+drdp!R25)*ABZ!$D25)</f>
        <v>-3.0192477452837596E-5</v>
      </c>
      <c r="G25" s="20">
        <f>Model!$W$9*((drdp!D25+drdp!M25)*ABZ!$B25+(drdp!G25+drdp!P25)*ABZ!$C25+(drdp!J25+drdp!S25)*ABZ!$D25)</f>
        <v>6.0495534103274211E-5</v>
      </c>
      <c r="H25" s="18">
        <f>Model!$W$9*((drdp!B25)*ABZ!$B25+(drdp!E25)*ABZ!$C25+(drdp!H25)*ABZ!$D25)</f>
        <v>-4.3229971578908813E-4</v>
      </c>
      <c r="I25" s="18">
        <f>Model!$W$9*((drdp!C25)*ABZ!$B25+(drdp!F25)*ABZ!$C25+(drdp!I25)*ABZ!$D25)</f>
        <v>-1.5096238726418798E-5</v>
      </c>
      <c r="J25" s="18">
        <f>Model!$W$9*((drdp!D25)*ABZ!$B25+(drdp!G25)*ABZ!$C25+(drdp!J25)*ABZ!$D25)</f>
        <v>3.0247767051637105E-5</v>
      </c>
      <c r="K25" s="21">
        <f>SUM(E$3:E24)+H25</f>
        <v>-8.656550634246528E-4</v>
      </c>
      <c r="L25" s="21">
        <f>SUM(F$3:F24)+I25</f>
        <v>-3.0229340929216558E-5</v>
      </c>
      <c r="M25" s="21">
        <f>SUM(G$3:G24)+J25</f>
        <v>4.5390093550606061E-5</v>
      </c>
      <c r="N25" s="21"/>
      <c r="O25" s="21"/>
      <c r="P25" s="21"/>
      <c r="Q25" s="19">
        <f t="shared" si="1"/>
        <v>7.4935868883273962E-7</v>
      </c>
      <c r="R25" s="19">
        <f t="shared" si="1"/>
        <v>9.1381305301480741E-10</v>
      </c>
      <c r="S25" s="19">
        <f t="shared" si="1"/>
        <v>2.06026059253277E-9</v>
      </c>
      <c r="T25" s="19">
        <f t="shared" si="2"/>
        <v>2.616818203936641E-8</v>
      </c>
      <c r="U25" s="19">
        <f t="shared" si="3"/>
        <v>-3.9292164311400815E-8</v>
      </c>
      <c r="V25" s="19">
        <f t="shared" si="4"/>
        <v>-1.3721126127503044E-9</v>
      </c>
    </row>
    <row r="26" spans="1:22" x14ac:dyDescent="0.25">
      <c r="A26" s="26">
        <f>Wellpath!E26</f>
        <v>2300</v>
      </c>
      <c r="B26" s="22">
        <v>0</v>
      </c>
      <c r="C26" s="22">
        <f>-SIN(Wellpath!$L26) / GField</f>
        <v>-1.0658936871169408E-2</v>
      </c>
      <c r="D26" s="22">
        <f>TAN(Dip) * SIN(Wellpath!$L26) * SIN(Wellpath!$O26) / GField</f>
        <v>0</v>
      </c>
      <c r="E26" s="20">
        <f>Model!$W$9*((drdp!B26+drdp!K26)*ABZ!$B26+(drdp!E26+drdp!N26)*ABZ!$C26+(drdp!H26+drdp!Q26)*ABZ!$D26)</f>
        <v>-1.2916312739993671E-3</v>
      </c>
      <c r="F26" s="20">
        <f>Model!$W$9*((drdp!C26+drdp!L26)*ABZ!$B26+(drdp!F26+drdp!O26)*ABZ!$C26+(drdp!I26+drdp!R26)*ABZ!$D26)</f>
        <v>-4.5104757987664355E-5</v>
      </c>
      <c r="G26" s="20">
        <f>Model!$W$9*((drdp!D26+drdp!M26)*ABZ!$B26+(drdp!G26+drdp!P26)*ABZ!$C26+(drdp!J26+drdp!S26)*ABZ!$D26)</f>
        <v>1.3583866654435581E-4</v>
      </c>
      <c r="H26" s="18">
        <f>Model!$W$9*((drdp!B26)*ABZ!$B26+(drdp!E26)*ABZ!$C26+(drdp!H26)*ABZ!$D26)</f>
        <v>-6.4581563699968477E-4</v>
      </c>
      <c r="I26" s="18">
        <f>Model!$W$9*((drdp!C26)*ABZ!$B26+(drdp!F26)*ABZ!$C26+(drdp!I26)*ABZ!$D26)</f>
        <v>-2.2552378993832215E-5</v>
      </c>
      <c r="J26" s="18">
        <f>Model!$W$9*((drdp!D26)*ABZ!$B26+(drdp!G26)*ABZ!$C26+(drdp!J26)*ABZ!$D26)</f>
        <v>6.7919333272178014E-5</v>
      </c>
      <c r="K26" s="21">
        <f>SUM(E$3:E25)+H26</f>
        <v>-1.9437704162134258E-3</v>
      </c>
      <c r="L26" s="21">
        <f>SUM(F$3:F25)+I26</f>
        <v>-6.7877958649467576E-5</v>
      </c>
      <c r="M26" s="21">
        <f>SUM(G$3:G25)+J26</f>
        <v>1.4355719387442118E-4</v>
      </c>
      <c r="N26" s="21"/>
      <c r="O26" s="21"/>
      <c r="P26" s="21"/>
      <c r="Q26" s="19">
        <f t="shared" si="1"/>
        <v>3.7782434309465143E-6</v>
      </c>
      <c r="R26" s="19">
        <f t="shared" si="1"/>
        <v>4.6074172704188303E-9</v>
      </c>
      <c r="S26" s="19">
        <f t="shared" si="1"/>
        <v>2.0608667913098148E-8</v>
      </c>
      <c r="T26" s="19">
        <f t="shared" si="2"/>
        <v>1.3193916793579329E-7</v>
      </c>
      <c r="U26" s="19">
        <f t="shared" si="3"/>
        <v>-2.7904222648771513E-7</v>
      </c>
      <c r="V26" s="19">
        <f t="shared" si="4"/>
        <v>-9.7443692696415613E-9</v>
      </c>
    </row>
    <row r="27" spans="1:22" x14ac:dyDescent="0.25">
      <c r="A27" s="26">
        <f>Wellpath!E27</f>
        <v>2400</v>
      </c>
      <c r="B27" s="22">
        <v>0</v>
      </c>
      <c r="C27" s="22">
        <f>-SIN(Wellpath!$L27) / GField</f>
        <v>-1.4191706745939281E-2</v>
      </c>
      <c r="D27" s="22">
        <f>TAN(Dip) * SIN(Wellpath!$L27) * SIN(Wellpath!$O27) / GField</f>
        <v>0</v>
      </c>
      <c r="E27" s="20">
        <f>Model!$W$9*((drdp!B27+drdp!K27)*ABZ!$B27+(drdp!E27+drdp!N27)*ABZ!$C27+(drdp!H27+drdp!Q27)*ABZ!$D27)</f>
        <v>-1.7123704186879567E-3</v>
      </c>
      <c r="F27" s="20">
        <f>Model!$W$9*((drdp!C27+drdp!L27)*ABZ!$B27+(drdp!F27+drdp!O27)*ABZ!$C27+(drdp!I27+drdp!R27)*ABZ!$D27)</f>
        <v>-5.9797292675489682E-5</v>
      </c>
      <c r="G27" s="20">
        <f>Model!$W$9*((drdp!D27+drdp!M27)*ABZ!$B27+(drdp!G27+drdp!P27)*ABZ!$C27+(drdp!J27+drdp!S27)*ABZ!$D27)</f>
        <v>2.4080465965442625E-4</v>
      </c>
      <c r="H27" s="18">
        <f>Model!$W$9*((drdp!B27)*ABZ!$B27+(drdp!E27)*ABZ!$C27+(drdp!H27)*ABZ!$D27)</f>
        <v>-8.5618520934397681E-4</v>
      </c>
      <c r="I27" s="18">
        <f>Model!$W$9*((drdp!C27)*ABZ!$B27+(drdp!F27)*ABZ!$C27+(drdp!I27)*ABZ!$D27)</f>
        <v>-2.9898646337744784E-5</v>
      </c>
      <c r="J27" s="18">
        <f>Model!$W$9*((drdp!D27)*ABZ!$B27+(drdp!G27)*ABZ!$C27+(drdp!J27)*ABZ!$D27)</f>
        <v>1.2040232982721289E-4</v>
      </c>
      <c r="K27" s="21">
        <f>SUM(E$3:E26)+H27</f>
        <v>-3.4457712625570848E-3</v>
      </c>
      <c r="L27" s="21">
        <f>SUM(F$3:F26)+I27</f>
        <v>-1.2032898398104449E-4</v>
      </c>
      <c r="M27" s="21">
        <f>SUM(G$3:G26)+J27</f>
        <v>3.3187885697381187E-4</v>
      </c>
      <c r="N27" s="21"/>
      <c r="O27" s="21"/>
      <c r="P27" s="21"/>
      <c r="Q27" s="19">
        <f t="shared" si="1"/>
        <v>1.1873339593864246E-5</v>
      </c>
      <c r="R27" s="19">
        <f t="shared" si="1"/>
        <v>1.4479064385910461E-8</v>
      </c>
      <c r="S27" s="19">
        <f t="shared" si="1"/>
        <v>1.1014357570624387E-7</v>
      </c>
      <c r="T27" s="19">
        <f t="shared" si="2"/>
        <v>4.1462615505457489E-7</v>
      </c>
      <c r="U27" s="19">
        <f t="shared" si="3"/>
        <v>-1.1435786280106539E-6</v>
      </c>
      <c r="V27" s="19">
        <f t="shared" si="4"/>
        <v>-3.9934645664449161E-8</v>
      </c>
    </row>
    <row r="28" spans="1:22" x14ac:dyDescent="0.25">
      <c r="A28" s="26">
        <f>Wellpath!E28</f>
        <v>2500</v>
      </c>
      <c r="B28" s="22">
        <v>0</v>
      </c>
      <c r="C28" s="22">
        <f>-SIN(Wellpath!$L28) / GField</f>
        <v>-1.7707186212104067E-2</v>
      </c>
      <c r="D28" s="22">
        <f>TAN(Dip) * SIN(Wellpath!$L28) * SIN(Wellpath!$O28) / GField</f>
        <v>0</v>
      </c>
      <c r="E28" s="20">
        <f>Model!$W$9*((drdp!B28+drdp!K28)*ABZ!$B28+(drdp!E28+drdp!N28)*ABZ!$C28+(drdp!H28+drdp!Q28)*ABZ!$D28)</f>
        <v>-2.1247670668235745E-3</v>
      </c>
      <c r="F28" s="20">
        <f>Model!$W$9*((drdp!C28+drdp!L28)*ABZ!$B28+(drdp!F28+drdp!O28)*ABZ!$C28+(drdp!I28+drdp!R28)*ABZ!$D28)</f>
        <v>-7.4198500964202992E-5</v>
      </c>
      <c r="G28" s="20">
        <f>Model!$W$9*((drdp!D28+drdp!M28)*ABZ!$B28+(drdp!G28+drdp!P28)*ABZ!$C28+(drdp!J28+drdp!S28)*ABZ!$D28)</f>
        <v>3.7488212966619862E-4</v>
      </c>
      <c r="H28" s="18">
        <f>Model!$W$9*((drdp!B28)*ABZ!$B28+(drdp!E28)*ABZ!$C28+(drdp!H28)*ABZ!$D28)</f>
        <v>-1.0623835334117873E-3</v>
      </c>
      <c r="I28" s="18">
        <f>Model!$W$9*((drdp!C28)*ABZ!$B28+(drdp!F28)*ABZ!$C28+(drdp!I28)*ABZ!$D28)</f>
        <v>-3.7099250482101496E-5</v>
      </c>
      <c r="J28" s="18">
        <f>Model!$W$9*((drdp!D28)*ABZ!$B28+(drdp!G28)*ABZ!$C28+(drdp!J28)*ABZ!$D28)</f>
        <v>1.8744106483309931E-4</v>
      </c>
      <c r="K28" s="21">
        <f>SUM(E$3:E27)+H28</f>
        <v>-5.3643400053128513E-3</v>
      </c>
      <c r="L28" s="21">
        <f>SUM(F$3:F27)+I28</f>
        <v>-1.8732688080089088E-4</v>
      </c>
      <c r="M28" s="21">
        <f>SUM(G$3:G27)+J28</f>
        <v>6.3972225163412457E-4</v>
      </c>
      <c r="N28" s="21"/>
      <c r="O28" s="21"/>
      <c r="P28" s="21"/>
      <c r="Q28" s="19">
        <f t="shared" si="1"/>
        <v>2.8776143692599882E-5</v>
      </c>
      <c r="R28" s="19">
        <f t="shared" si="1"/>
        <v>3.5091360270591182E-8</v>
      </c>
      <c r="S28" s="19">
        <f t="shared" si="1"/>
        <v>4.0924455923583419E-7</v>
      </c>
      <c r="T28" s="19">
        <f t="shared" si="2"/>
        <v>1.0048850807506908E-6</v>
      </c>
      <c r="U28" s="19">
        <f t="shared" si="3"/>
        <v>-3.431687666729749E-6</v>
      </c>
      <c r="V28" s="19">
        <f t="shared" si="4"/>
        <v>-1.1983717397754318E-7</v>
      </c>
    </row>
    <row r="29" spans="1:22" x14ac:dyDescent="0.25">
      <c r="A29" s="26">
        <f>Wellpath!E29</f>
        <v>2600</v>
      </c>
      <c r="B29" s="22">
        <v>0</v>
      </c>
      <c r="C29" s="22">
        <f>-SIN(Wellpath!$L29) / GField</f>
        <v>-2.1201092199452348E-2</v>
      </c>
      <c r="D29" s="22">
        <f>TAN(Dip) * SIN(Wellpath!$L29) * SIN(Wellpath!$O29) / GField</f>
        <v>0</v>
      </c>
      <c r="E29" s="20">
        <f>Model!$W$9*((drdp!B29+drdp!K29)*ABZ!$B29+(drdp!E29+drdp!N29)*ABZ!$C29+(drdp!H29+drdp!Q29)*ABZ!$D29)</f>
        <v>-2.5268120633904646E-3</v>
      </c>
      <c r="F29" s="20">
        <f>Model!$W$9*((drdp!C29+drdp!L29)*ABZ!$B29+(drdp!F29+drdp!O29)*ABZ!$C29+(drdp!I29+drdp!R29)*ABZ!$D29)</f>
        <v>-8.8238221614625852E-5</v>
      </c>
      <c r="G29" s="20">
        <f>Model!$W$9*((drdp!D29+drdp!M29)*ABZ!$B29+(drdp!G29+drdp!P29)*ABZ!$C29+(drdp!J29+drdp!S29)*ABZ!$D29)</f>
        <v>5.3741786462319487E-4</v>
      </c>
      <c r="H29" s="18">
        <f>Model!$W$9*((drdp!B29)*ABZ!$B29+(drdp!E29)*ABZ!$C29+(drdp!H29)*ABZ!$D29)</f>
        <v>-1.2634060316952323E-3</v>
      </c>
      <c r="I29" s="18">
        <f>Model!$W$9*((drdp!C29)*ABZ!$B29+(drdp!F29)*ABZ!$C29+(drdp!I29)*ABZ!$D29)</f>
        <v>-4.4119110807312926E-5</v>
      </c>
      <c r="J29" s="18">
        <f>Model!$W$9*((drdp!D29)*ABZ!$B29+(drdp!G29)*ABZ!$C29+(drdp!J29)*ABZ!$D29)</f>
        <v>2.6870893231159743E-4</v>
      </c>
      <c r="K29" s="21">
        <f>SUM(E$3:E28)+H29</f>
        <v>-7.6901295704198706E-3</v>
      </c>
      <c r="L29" s="21">
        <f>SUM(F$3:F28)+I29</f>
        <v>-2.6854524209030529E-4</v>
      </c>
      <c r="M29" s="21">
        <f>SUM(G$3:G28)+J29</f>
        <v>1.0958722487788212E-3</v>
      </c>
      <c r="N29" s="21"/>
      <c r="O29" s="21"/>
      <c r="P29" s="21"/>
      <c r="Q29" s="19">
        <f t="shared" si="1"/>
        <v>5.9138092809846101E-5</v>
      </c>
      <c r="R29" s="19">
        <f t="shared" si="1"/>
        <v>7.2116547049340683E-8</v>
      </c>
      <c r="S29" s="19">
        <f t="shared" si="1"/>
        <v>1.2009359856435506E-6</v>
      </c>
      <c r="T29" s="19">
        <f t="shared" si="2"/>
        <v>2.0651477071942194E-6</v>
      </c>
      <c r="U29" s="19">
        <f t="shared" si="3"/>
        <v>-8.4273995857365346E-6</v>
      </c>
      <c r="V29" s="19">
        <f t="shared" si="4"/>
        <v>-2.942912783483558E-7</v>
      </c>
    </row>
    <row r="30" spans="1:22" x14ac:dyDescent="0.25">
      <c r="A30" s="26">
        <f>Wellpath!E30</f>
        <v>2700</v>
      </c>
      <c r="B30" s="22">
        <v>0</v>
      </c>
      <c r="C30" s="22">
        <f>-SIN(Wellpath!$L30) / GField</f>
        <v>-2.466916792173349E-2</v>
      </c>
      <c r="D30" s="22">
        <f>TAN(Dip) * SIN(Wellpath!$L30) * SIN(Wellpath!$O30) / GField</f>
        <v>0</v>
      </c>
      <c r="E30" s="20">
        <f>Model!$W$9*((drdp!B30+drdp!K30)*ABZ!$B30+(drdp!E30+drdp!N30)*ABZ!$C30+(drdp!H30+drdp!Q30)*ABZ!$D30)</f>
        <v>-2.9165466855787759E-3</v>
      </c>
      <c r="F30" s="20">
        <f>Model!$W$9*((drdp!C30+drdp!L30)*ABZ!$B30+(drdp!F30+drdp!O30)*ABZ!$C30+(drdp!I30+drdp!R30)*ABZ!$D30)</f>
        <v>-1.0184805451901725E-4</v>
      </c>
      <c r="G30" s="20">
        <f>Model!$W$9*((drdp!D30+drdp!M30)*ABZ!$B30+(drdp!G30+drdp!P30)*ABZ!$C30+(drdp!J30+drdp!S30)*ABZ!$D30)</f>
        <v>7.2762000676273946E-4</v>
      </c>
      <c r="H30" s="18">
        <f>Model!$W$9*((drdp!B30)*ABZ!$B30+(drdp!E30)*ABZ!$C30+(drdp!H30)*ABZ!$D30)</f>
        <v>-1.458273342789388E-3</v>
      </c>
      <c r="I30" s="18">
        <f>Model!$W$9*((drdp!C30)*ABZ!$B30+(drdp!F30)*ABZ!$C30+(drdp!I30)*ABZ!$D30)</f>
        <v>-5.0924027259508624E-5</v>
      </c>
      <c r="J30" s="18">
        <f>Model!$W$9*((drdp!D30)*ABZ!$B30+(drdp!G30)*ABZ!$C30+(drdp!J30)*ABZ!$D30)</f>
        <v>3.6381000338136973E-4</v>
      </c>
      <c r="K30" s="21">
        <f>SUM(E$3:E29)+H30</f>
        <v>-1.0411808944904491E-2</v>
      </c>
      <c r="L30" s="21">
        <f>SUM(F$3:F29)+I30</f>
        <v>-3.6358838015712684E-4</v>
      </c>
      <c r="M30" s="21">
        <f>SUM(G$3:G29)+J30</f>
        <v>1.7283911844717887E-3</v>
      </c>
      <c r="N30" s="21"/>
      <c r="O30" s="21"/>
      <c r="P30" s="21"/>
      <c r="Q30" s="19">
        <f t="shared" si="1"/>
        <v>1.0840576550519317E-4</v>
      </c>
      <c r="R30" s="19">
        <f t="shared" si="1"/>
        <v>1.3219651018528337E-7</v>
      </c>
      <c r="S30" s="19">
        <f t="shared" si="1"/>
        <v>2.9873360865597926E-6</v>
      </c>
      <c r="T30" s="19">
        <f t="shared" si="2"/>
        <v>3.785612748783308E-6</v>
      </c>
      <c r="U30" s="19">
        <f t="shared" si="3"/>
        <v>-1.7995678794777439E-5</v>
      </c>
      <c r="V30" s="19">
        <f t="shared" si="4"/>
        <v>-6.2842295103995541E-7</v>
      </c>
    </row>
    <row r="31" spans="1:22" x14ac:dyDescent="0.25">
      <c r="A31" s="26">
        <f>Wellpath!E31</f>
        <v>2800</v>
      </c>
      <c r="B31" s="22">
        <v>0</v>
      </c>
      <c r="C31" s="22">
        <f>-SIN(Wellpath!$L31) / GField</f>
        <v>-2.8107188062896013E-2</v>
      </c>
      <c r="D31" s="22">
        <f>TAN(Dip) * SIN(Wellpath!$L31) * SIN(Wellpath!$O31) / GField</f>
        <v>0</v>
      </c>
      <c r="E31" s="20">
        <f>Model!$W$9*((drdp!B31+drdp!K31)*ABZ!$B31+(drdp!E31+drdp!N31)*ABZ!$C31+(drdp!H31+drdp!Q31)*ABZ!$D31)</f>
        <v>-3.292072185485195E-3</v>
      </c>
      <c r="F31" s="20">
        <f>Model!$W$9*((drdp!C31+drdp!L31)*ABZ!$B31+(drdp!F31+drdp!O31)*ABZ!$C31+(drdp!I31+drdp!R31)*ABZ!$D31)</f>
        <v>-1.1496169393952265E-4</v>
      </c>
      <c r="G31" s="20">
        <f>Model!$W$9*((drdp!D31+drdp!M31)*ABZ!$B31+(drdp!G31+drdp!P31)*ABZ!$C31+(drdp!J31+drdp!S31)*ABZ!$D31)</f>
        <v>9.445619103673811E-4</v>
      </c>
      <c r="H31" s="18">
        <f>Model!$W$9*((drdp!B31)*ABZ!$B31+(drdp!E31)*ABZ!$C31+(drdp!H31)*ABZ!$D31)</f>
        <v>-1.6460360927425975E-3</v>
      </c>
      <c r="I31" s="18">
        <f>Model!$W$9*((drdp!C31)*ABZ!$B31+(drdp!F31)*ABZ!$C31+(drdp!I31)*ABZ!$D31)</f>
        <v>-5.7480846969761326E-5</v>
      </c>
      <c r="J31" s="18">
        <f>Model!$W$9*((drdp!D31)*ABZ!$B31+(drdp!G31)*ABZ!$C31+(drdp!J31)*ABZ!$D31)</f>
        <v>4.7228095518369055E-4</v>
      </c>
      <c r="K31" s="21">
        <f>SUM(E$3:E30)+H31</f>
        <v>-1.3516118380436478E-2</v>
      </c>
      <c r="L31" s="21">
        <f>SUM(F$3:F30)+I31</f>
        <v>-4.719932543863968E-4</v>
      </c>
      <c r="M31" s="21">
        <f>SUM(G$3:G30)+J31</f>
        <v>2.5644821430368492E-3</v>
      </c>
      <c r="N31" s="21"/>
      <c r="O31" s="21"/>
      <c r="P31" s="21"/>
      <c r="Q31" s="19">
        <f t="shared" si="1"/>
        <v>1.8268545607397281E-4</v>
      </c>
      <c r="R31" s="19">
        <f t="shared" si="1"/>
        <v>2.2277763218626188E-7</v>
      </c>
      <c r="S31" s="19">
        <f t="shared" si="1"/>
        <v>6.5765686619548708E-6</v>
      </c>
      <c r="T31" s="19">
        <f t="shared" si="2"/>
        <v>6.3795167010540085E-6</v>
      </c>
      <c r="U31" s="19">
        <f t="shared" si="3"/>
        <v>-3.4661844229801483E-5</v>
      </c>
      <c r="V31" s="19">
        <f t="shared" si="4"/>
        <v>-1.2104182725077635E-6</v>
      </c>
    </row>
    <row r="32" spans="1:22" x14ac:dyDescent="0.25">
      <c r="A32" s="26">
        <f>Wellpath!E32</f>
        <v>2900</v>
      </c>
      <c r="B32" s="22">
        <v>0</v>
      </c>
      <c r="C32" s="22">
        <f>-SIN(Wellpath!$L32) / GField</f>
        <v>-3.1510963924984314E-2</v>
      </c>
      <c r="D32" s="22">
        <f>TAN(Dip) * SIN(Wellpath!$L32) * SIN(Wellpath!$O32) / GField</f>
        <v>0</v>
      </c>
      <c r="E32" s="20">
        <f>Model!$W$9*((drdp!B32+drdp!K32)*ABZ!$B32+(drdp!E32+drdp!N32)*ABZ!$C32+(drdp!H32+drdp!Q32)*ABZ!$D32)</f>
        <v>-3.6515590406218687E-3</v>
      </c>
      <c r="F32" s="20">
        <f>Model!$W$9*((drdp!C32+drdp!L32)*ABZ!$B32+(drdp!F32+drdp!O32)*ABZ!$C32+(drdp!I32+drdp!R32)*ABZ!$D32)</f>
        <v>-1.2751525154306375E-4</v>
      </c>
      <c r="G32" s="20">
        <f>Model!$W$9*((drdp!D32+drdp!M32)*ABZ!$B32+(drdp!G32+drdp!P32)*ABZ!$C32+(drdp!J32+drdp!S32)*ABZ!$D32)</f>
        <v>1.1871866562896821E-3</v>
      </c>
      <c r="H32" s="18">
        <f>Model!$W$9*((drdp!B32)*ABZ!$B32+(drdp!E32)*ABZ!$C32+(drdp!H32)*ABZ!$D32)</f>
        <v>-1.8257795203109343E-3</v>
      </c>
      <c r="I32" s="18">
        <f>Model!$W$9*((drdp!C32)*ABZ!$B32+(drdp!F32)*ABZ!$C32+(drdp!I32)*ABZ!$D32)</f>
        <v>-6.3757625771531875E-5</v>
      </c>
      <c r="J32" s="18">
        <f>Model!$W$9*((drdp!D32)*ABZ!$B32+(drdp!G32)*ABZ!$C32+(drdp!J32)*ABZ!$D32)</f>
        <v>5.9359332814484106E-4</v>
      </c>
      <c r="K32" s="21">
        <f>SUM(E$3:E31)+H32</f>
        <v>-1.6987933993490009E-2</v>
      </c>
      <c r="L32" s="21">
        <f>SUM(F$3:F31)+I32</f>
        <v>-5.9323172712768993E-4</v>
      </c>
      <c r="M32" s="21">
        <f>SUM(G$3:G31)+J32</f>
        <v>3.6303564263653809E-3</v>
      </c>
      <c r="N32" s="21"/>
      <c r="O32" s="21"/>
      <c r="P32" s="21"/>
      <c r="Q32" s="19">
        <f t="shared" si="1"/>
        <v>2.885899013671734E-4</v>
      </c>
      <c r="R32" s="19">
        <f t="shared" si="1"/>
        <v>3.5192388207090194E-7</v>
      </c>
      <c r="S32" s="19">
        <f t="shared" si="1"/>
        <v>1.3179487782452419E-5</v>
      </c>
      <c r="T32" s="19">
        <f t="shared" si="2"/>
        <v>1.0077781423289272E-5</v>
      </c>
      <c r="U32" s="19">
        <f t="shared" si="3"/>
        <v>-6.1672255343937362E-5</v>
      </c>
      <c r="V32" s="19">
        <f t="shared" si="4"/>
        <v>-2.1536426129018432E-6</v>
      </c>
    </row>
    <row r="33" spans="1:22" x14ac:dyDescent="0.25">
      <c r="A33" s="26">
        <f>Wellpath!E33</f>
        <v>3000</v>
      </c>
      <c r="B33" s="22">
        <v>0</v>
      </c>
      <c r="C33" s="22">
        <f>-SIN(Wellpath!$L33) / GField</f>
        <v>-3.4876348531421915E-2</v>
      </c>
      <c r="D33" s="22">
        <f>TAN(Dip) * SIN(Wellpath!$L33) * SIN(Wellpath!$O33) / GField</f>
        <v>0</v>
      </c>
      <c r="E33" s="20">
        <f>Model!$W$9*((drdp!B33+drdp!K33)*ABZ!$B33+(drdp!E33+drdp!N33)*ABZ!$C33+(drdp!H33+drdp!Q33)*ABZ!$D33)</f>
        <v>-3.9932558671660571E-3</v>
      </c>
      <c r="F33" s="20">
        <f>Model!$W$9*((drdp!C33+drdp!L33)*ABZ!$B33+(drdp!F33+drdp!O33)*ABZ!$C33+(drdp!I33+drdp!R33)*ABZ!$D33)</f>
        <v>-1.394475676588751E-4</v>
      </c>
      <c r="G33" s="20">
        <f>Model!$W$9*((drdp!D33+drdp!M33)*ABZ!$B33+(drdp!G33+drdp!P33)*ABZ!$C33+(drdp!J33+drdp!S33)*ABZ!$D33)</f>
        <v>1.4543122011560603E-3</v>
      </c>
      <c r="H33" s="18">
        <f>Model!$W$9*((drdp!B33)*ABZ!$B33+(drdp!E33)*ABZ!$C33+(drdp!H33)*ABZ!$D33)</f>
        <v>-1.9966279335830324E-3</v>
      </c>
      <c r="I33" s="18">
        <f>Model!$W$9*((drdp!C33)*ABZ!$B33+(drdp!F33)*ABZ!$C33+(drdp!I33)*ABZ!$D33)</f>
        <v>-6.9723783829437672E-5</v>
      </c>
      <c r="J33" s="18">
        <f>Model!$W$9*((drdp!D33)*ABZ!$B33+(drdp!G33)*ABZ!$C33+(drdp!J33)*ABZ!$D33)</f>
        <v>7.2715610057803154E-4</v>
      </c>
      <c r="K33" s="21">
        <f>SUM(E$3:E32)+H33</f>
        <v>-2.0810341447383973E-2</v>
      </c>
      <c r="L33" s="21">
        <f>SUM(F$3:F32)+I33</f>
        <v>-7.2671313672865957E-4</v>
      </c>
      <c r="M33" s="21">
        <f>SUM(G$3:G32)+J33</f>
        <v>4.9511058550882536E-3</v>
      </c>
      <c r="N33" s="21"/>
      <c r="O33" s="21"/>
      <c r="P33" s="21"/>
      <c r="Q33" s="19">
        <f t="shared" si="1"/>
        <v>4.3307031115670731E-4</v>
      </c>
      <c r="R33" s="19">
        <f t="shared" si="1"/>
        <v>5.2811198309400745E-7</v>
      </c>
      <c r="S33" s="19">
        <f t="shared" si="1"/>
        <v>2.4513449188289185E-5</v>
      </c>
      <c r="T33" s="19">
        <f t="shared" si="2"/>
        <v>1.512314850962284E-5</v>
      </c>
      <c r="U33" s="19">
        <f t="shared" si="3"/>
        <v>-1.0303420338652856E-4</v>
      </c>
      <c r="V33" s="19">
        <f t="shared" si="4"/>
        <v>-3.5980336662268168E-6</v>
      </c>
    </row>
    <row r="34" spans="1:22" x14ac:dyDescent="0.25">
      <c r="A34" s="26">
        <f>Wellpath!E34</f>
        <v>3100</v>
      </c>
      <c r="B34" s="22">
        <v>0</v>
      </c>
      <c r="C34" s="22">
        <f>-SIN(Wellpath!$L34) / GField</f>
        <v>-3.8199241679463633E-2</v>
      </c>
      <c r="D34" s="22">
        <f>TAN(Dip) * SIN(Wellpath!$L34) * SIN(Wellpath!$O34) / GField</f>
        <v>0</v>
      </c>
      <c r="E34" s="20">
        <f>Model!$W$9*((drdp!B34+drdp!K34)*ABZ!$B34+(drdp!E34+drdp!N34)*ABZ!$C34+(drdp!H34+drdp!Q34)*ABZ!$D34)</f>
        <v>-4.3154979525260951E-3</v>
      </c>
      <c r="F34" s="20">
        <f>Model!$W$9*((drdp!C34+drdp!L34)*ABZ!$B34+(drdp!F34+drdp!O34)*ABZ!$C34+(drdp!I34+drdp!R34)*ABZ!$D34)</f>
        <v>-1.5070050924227306E-4</v>
      </c>
      <c r="G34" s="20">
        <f>Model!$W$9*((drdp!D34+drdp!M34)*ABZ!$B34+(drdp!G34+drdp!P34)*ABZ!$C34+(drdp!J34+drdp!S34)*ABZ!$D34)</f>
        <v>1.7446371361632977E-3</v>
      </c>
      <c r="H34" s="18">
        <f>Model!$W$9*((drdp!B34)*ABZ!$B34+(drdp!E34)*ABZ!$C34+(drdp!H34)*ABZ!$D34)</f>
        <v>-2.1577489762630436E-3</v>
      </c>
      <c r="I34" s="18">
        <f>Model!$W$9*((drdp!C34)*ABZ!$B34+(drdp!F34)*ABZ!$C34+(drdp!I34)*ABZ!$D34)</f>
        <v>-7.5350254621136379E-5</v>
      </c>
      <c r="J34" s="18">
        <f>Model!$W$9*((drdp!D34)*ABZ!$B34+(drdp!G34)*ABZ!$C34+(drdp!J34)*ABZ!$D34)</f>
        <v>8.7231856808164733E-4</v>
      </c>
      <c r="K34" s="21">
        <f>SUM(E$3:E33)+H34</f>
        <v>-2.4964718357230041E-2</v>
      </c>
      <c r="L34" s="21">
        <f>SUM(F$3:F33)+I34</f>
        <v>-8.7178717517923338E-4</v>
      </c>
      <c r="M34" s="21">
        <f>SUM(G$3:G33)+J34</f>
        <v>6.5505805237479299E-3</v>
      </c>
      <c r="N34" s="21"/>
      <c r="O34" s="21"/>
      <c r="P34" s="21"/>
      <c r="Q34" s="19">
        <f t="shared" si="1"/>
        <v>6.2323716265581862E-4</v>
      </c>
      <c r="R34" s="19">
        <f t="shared" si="1"/>
        <v>7.6001287880698729E-7</v>
      </c>
      <c r="S34" s="19">
        <f t="shared" si="1"/>
        <v>4.29101051981057E-5</v>
      </c>
      <c r="T34" s="19">
        <f t="shared" si="2"/>
        <v>2.1763921295794728E-5</v>
      </c>
      <c r="U34" s="19">
        <f t="shared" si="3"/>
        <v>-1.6353339785172351E-4</v>
      </c>
      <c r="V34" s="19">
        <f t="shared" si="4"/>
        <v>-5.7107120905823113E-6</v>
      </c>
    </row>
    <row r="35" spans="1:22" x14ac:dyDescent="0.25">
      <c r="A35" s="26">
        <f>Wellpath!E35</f>
        <v>3200</v>
      </c>
      <c r="B35" s="22">
        <v>0</v>
      </c>
      <c r="C35" s="22">
        <f>-SIN(Wellpath!$L35) / GField</f>
        <v>-4.1475594935661032E-2</v>
      </c>
      <c r="D35" s="22">
        <f>TAN(Dip) * SIN(Wellpath!$L35) * SIN(Wellpath!$O35) / GField</f>
        <v>0</v>
      </c>
      <c r="E35" s="20">
        <f>Model!$W$9*((drdp!B35+drdp!K35)*ABZ!$B35+(drdp!E35+drdp!N35)*ABZ!$C35+(drdp!H35+drdp!Q35)*ABZ!$D35)</f>
        <v>-4.6167153656537724E-3</v>
      </c>
      <c r="F35" s="20">
        <f>Model!$W$9*((drdp!C35+drdp!L35)*ABZ!$B35+(drdp!F35+drdp!O35)*ABZ!$C35+(drdp!I35+drdp!R35)*ABZ!$D35)</f>
        <v>-1.6121925309300523E-4</v>
      </c>
      <c r="G35" s="20">
        <f>Model!$W$9*((drdp!D35+drdp!M35)*ABZ!$B35+(drdp!G35+drdp!P35)*ABZ!$C35+(drdp!J35+drdp!S35)*ABZ!$D35)</f>
        <v>2.0567470274114011E-3</v>
      </c>
      <c r="H35" s="18">
        <f>Model!$W$9*((drdp!B35)*ABZ!$B35+(drdp!E35)*ABZ!$C35+(drdp!H35)*ABZ!$D35)</f>
        <v>-2.3083576828268862E-3</v>
      </c>
      <c r="I35" s="18">
        <f>Model!$W$9*((drdp!C35)*ABZ!$B35+(drdp!F35)*ABZ!$C35+(drdp!I35)*ABZ!$D35)</f>
        <v>-8.0609626546502614E-5</v>
      </c>
      <c r="J35" s="18">
        <f>Model!$W$9*((drdp!D35)*ABZ!$B35+(drdp!G35)*ABZ!$C35+(drdp!J35)*ABZ!$D35)</f>
        <v>1.0283735137057006E-3</v>
      </c>
      <c r="K35" s="21">
        <f>SUM(E$3:E34)+H35</f>
        <v>-2.9430825016319977E-2</v>
      </c>
      <c r="L35" s="21">
        <f>SUM(F$3:F34)+I35</f>
        <v>-1.0277470563468726E-3</v>
      </c>
      <c r="M35" s="21">
        <f>SUM(G$3:G34)+J35</f>
        <v>8.4512726055352809E-3</v>
      </c>
      <c r="N35" s="21"/>
      <c r="O35" s="21"/>
      <c r="P35" s="21"/>
      <c r="Q35" s="19">
        <f t="shared" si="1"/>
        <v>8.6617346114124577E-4</v>
      </c>
      <c r="R35" s="19">
        <f t="shared" si="1"/>
        <v>1.0562640118296617E-6</v>
      </c>
      <c r="S35" s="19">
        <f t="shared" si="1"/>
        <v>7.1424008653071097E-5</v>
      </c>
      <c r="T35" s="19">
        <f t="shared" si="2"/>
        <v>3.0247443776382755E-5</v>
      </c>
      <c r="U35" s="19">
        <f t="shared" si="3"/>
        <v>-2.4872792521872744E-4</v>
      </c>
      <c r="V35" s="19">
        <f t="shared" si="4"/>
        <v>-8.6857705427238489E-6</v>
      </c>
    </row>
    <row r="36" spans="1:22" x14ac:dyDescent="0.25">
      <c r="A36" s="26">
        <f>Wellpath!E36</f>
        <v>3300</v>
      </c>
      <c r="B36" s="22">
        <v>0</v>
      </c>
      <c r="C36" s="22">
        <f>-SIN(Wellpath!$L36) / GField</f>
        <v>-4.4701416568254951E-2</v>
      </c>
      <c r="D36" s="22">
        <f>TAN(Dip) * SIN(Wellpath!$L36) * SIN(Wellpath!$O36) / GField</f>
        <v>0</v>
      </c>
      <c r="E36" s="20">
        <f>Model!$W$9*((drdp!B36+drdp!K36)*ABZ!$B36+(drdp!E36+drdp!N36)*ABZ!$C36+(drdp!H36+drdp!Q36)*ABZ!$D36)</f>
        <v>-4.8954406055905907E-3</v>
      </c>
      <c r="F36" s="20">
        <f>Model!$W$9*((drdp!C36+drdp!L36)*ABZ!$B36+(drdp!F36+drdp!O36)*ABZ!$C36+(drdp!I36+drdp!R36)*ABZ!$D36)</f>
        <v>-1.7095255294837091E-4</v>
      </c>
      <c r="G36" s="20">
        <f>Model!$W$9*((drdp!D36+drdp!M36)*ABZ!$B36+(drdp!G36+drdp!P36)*ABZ!$C36+(drdp!J36+drdp!S36)*ABZ!$D36)</f>
        <v>2.389121306883383E-3</v>
      </c>
      <c r="H36" s="18">
        <f>Model!$W$9*((drdp!B36)*ABZ!$B36+(drdp!E36)*ABZ!$C36+(drdp!H36)*ABZ!$D36)</f>
        <v>-2.447720302795291E-3</v>
      </c>
      <c r="I36" s="18">
        <f>Model!$W$9*((drdp!C36)*ABZ!$B36+(drdp!F36)*ABZ!$C36+(drdp!I36)*ABZ!$D36)</f>
        <v>-8.5476276474185308E-5</v>
      </c>
      <c r="J36" s="18">
        <f>Model!$W$9*((drdp!D36)*ABZ!$B36+(drdp!G36)*ABZ!$C36+(drdp!J36)*ABZ!$D36)</f>
        <v>1.1945606534416893E-3</v>
      </c>
      <c r="K36" s="21">
        <f>SUM(E$3:E35)+H36</f>
        <v>-3.4186903001942152E-2</v>
      </c>
      <c r="L36" s="21">
        <f>SUM(F$3:F35)+I36</f>
        <v>-1.1938329593675606E-3</v>
      </c>
      <c r="M36" s="21">
        <f>SUM(G$3:G35)+J36</f>
        <v>1.067420677268267E-2</v>
      </c>
      <c r="N36" s="21"/>
      <c r="O36" s="21"/>
      <c r="P36" s="21"/>
      <c r="Q36" s="19">
        <f t="shared" si="1"/>
        <v>1.1687443368642015E-3</v>
      </c>
      <c r="R36" s="19">
        <f t="shared" si="1"/>
        <v>1.4252371348723075E-6</v>
      </c>
      <c r="S36" s="19">
        <f t="shared" si="1"/>
        <v>1.1393869022598458E-4</v>
      </c>
      <c r="T36" s="19">
        <f t="shared" si="2"/>
        <v>4.081345158242034E-5</v>
      </c>
      <c r="U36" s="19">
        <f t="shared" si="3"/>
        <v>-3.6491807156037643E-4</v>
      </c>
      <c r="V36" s="19">
        <f t="shared" si="4"/>
        <v>-1.274321986033301E-5</v>
      </c>
    </row>
    <row r="37" spans="1:22" x14ac:dyDescent="0.25">
      <c r="A37" s="26">
        <f>Wellpath!E37</f>
        <v>3400</v>
      </c>
      <c r="B37" s="22">
        <v>0</v>
      </c>
      <c r="C37" s="22">
        <f>-SIN(Wellpath!$L37) / GField</f>
        <v>-4.7872776410485825E-2</v>
      </c>
      <c r="D37" s="22">
        <f>TAN(Dip) * SIN(Wellpath!$L37) * SIN(Wellpath!$O37) / GField</f>
        <v>0</v>
      </c>
      <c r="E37" s="20">
        <f>Model!$W$9*((drdp!B37+drdp!K37)*ABZ!$B37+(drdp!E37+drdp!N37)*ABZ!$C37+(drdp!H37+drdp!Q37)*ABZ!$D37)</f>
        <v>-5.1503157509849131E-3</v>
      </c>
      <c r="F37" s="20">
        <f>Model!$W$9*((drdp!C37+drdp!L37)*ABZ!$B37+(drdp!F37+drdp!O37)*ABZ!$C37+(drdp!I37+drdp!R37)*ABZ!$D37)</f>
        <v>-1.7985298914986175E-4</v>
      </c>
      <c r="G37" s="20">
        <f>Model!$W$9*((drdp!D37+drdp!M37)*ABZ!$B37+(drdp!G37+drdp!P37)*ABZ!$C37+(drdp!J37+drdp!S37)*ABZ!$D37)</f>
        <v>2.7401406804997874E-3</v>
      </c>
      <c r="H37" s="18">
        <f>Model!$W$9*((drdp!B37)*ABZ!$B37+(drdp!E37)*ABZ!$C37+(drdp!H37)*ABZ!$D37)</f>
        <v>-2.5751578754924708E-3</v>
      </c>
      <c r="I37" s="18">
        <f>Model!$W$9*((drdp!C37)*ABZ!$B37+(drdp!F37)*ABZ!$C37+(drdp!I37)*ABZ!$D37)</f>
        <v>-8.9926494574931376E-5</v>
      </c>
      <c r="J37" s="18">
        <f>Model!$W$9*((drdp!D37)*ABZ!$B37+(drdp!G37)*ABZ!$C37+(drdp!J37)*ABZ!$D37)</f>
        <v>1.3700703402499015E-3</v>
      </c>
      <c r="K37" s="21">
        <f>SUM(E$3:E36)+H37</f>
        <v>-3.9209781180229927E-2</v>
      </c>
      <c r="L37" s="21">
        <f>SUM(F$3:F36)+I37</f>
        <v>-1.3692357304166776E-3</v>
      </c>
      <c r="M37" s="21">
        <f>SUM(G$3:G36)+J37</f>
        <v>1.3238837766374266E-2</v>
      </c>
      <c r="N37" s="21"/>
      <c r="O37" s="21"/>
      <c r="P37" s="21"/>
      <c r="Q37" s="19">
        <f t="shared" si="1"/>
        <v>1.5374069402015131E-3</v>
      </c>
      <c r="R37" s="19">
        <f t="shared" si="1"/>
        <v>1.8748064854496925E-6</v>
      </c>
      <c r="S37" s="19">
        <f t="shared" si="1"/>
        <v>1.7526682540437756E-4</v>
      </c>
      <c r="T37" s="19">
        <f t="shared" si="2"/>
        <v>5.3687433373790219E-5</v>
      </c>
      <c r="U37" s="19">
        <f t="shared" si="3"/>
        <v>-5.1909193190009893E-4</v>
      </c>
      <c r="V37" s="19">
        <f t="shared" si="4"/>
        <v>-1.8127089698909363E-5</v>
      </c>
    </row>
    <row r="38" spans="1:22" x14ac:dyDescent="0.25">
      <c r="A38" s="26">
        <f>Wellpath!E38</f>
        <v>3500</v>
      </c>
      <c r="B38" s="22">
        <v>0</v>
      </c>
      <c r="C38" s="22">
        <f>-SIN(Wellpath!$L38) / GField</f>
        <v>-5.0985810648896408E-2</v>
      </c>
      <c r="D38" s="22">
        <f>TAN(Dip) * SIN(Wellpath!$L38) * SIN(Wellpath!$O38) / GField</f>
        <v>0</v>
      </c>
      <c r="E38" s="20">
        <f>Model!$W$9*((drdp!B38+drdp!K38)*ABZ!$B38+(drdp!E38+drdp!N38)*ABZ!$C38+(drdp!H38+drdp!Q38)*ABZ!$D38)</f>
        <v>-5.3800990757483739E-3</v>
      </c>
      <c r="F38" s="20">
        <f>Model!$W$9*((drdp!C38+drdp!L38)*ABZ!$B38+(drdp!F38+drdp!O38)*ABZ!$C38+(drdp!I38+drdp!R38)*ABZ!$D38)</f>
        <v>-1.8787719966697396E-4</v>
      </c>
      <c r="G38" s="20">
        <f>Model!$W$9*((drdp!D38+drdp!M38)*ABZ!$B38+(drdp!G38+drdp!P38)*ABZ!$C38+(drdp!J38+drdp!S38)*ABZ!$D38)</f>
        <v>3.1080950171567148E-3</v>
      </c>
      <c r="H38" s="18">
        <f>Model!$W$9*((drdp!B38)*ABZ!$B38+(drdp!E38)*ABZ!$C38+(drdp!H38)*ABZ!$D38)</f>
        <v>-2.690049537874177E-3</v>
      </c>
      <c r="I38" s="18">
        <f>Model!$W$9*((drdp!C38)*ABZ!$B38+(drdp!F38)*ABZ!$C38+(drdp!I38)*ABZ!$D38)</f>
        <v>-9.393859983348664E-5</v>
      </c>
      <c r="J38" s="18">
        <f>Model!$W$9*((drdp!D38)*ABZ!$B38+(drdp!G38)*ABZ!$C38+(drdp!J38)*ABZ!$D38)</f>
        <v>1.5540475085783515E-3</v>
      </c>
      <c r="K38" s="21">
        <f>SUM(E$3:E37)+H38</f>
        <v>-4.4474988593596547E-2</v>
      </c>
      <c r="L38" s="21">
        <f>SUM(F$3:F37)+I38</f>
        <v>-1.5531008248250947E-3</v>
      </c>
      <c r="M38" s="21">
        <f>SUM(G$3:G37)+J38</f>
        <v>1.6162955615202503E-2</v>
      </c>
      <c r="N38" s="21"/>
      <c r="O38" s="21"/>
      <c r="P38" s="21"/>
      <c r="Q38" s="19">
        <f t="shared" si="1"/>
        <v>1.9780246104005431E-3</v>
      </c>
      <c r="R38" s="19">
        <f t="shared" si="1"/>
        <v>2.4121221720723897E-6</v>
      </c>
      <c r="S38" s="19">
        <f t="shared" si="1"/>
        <v>2.6124113421900614E-4</v>
      </c>
      <c r="T38" s="19">
        <f t="shared" si="2"/>
        <v>6.9074141468801473E-5</v>
      </c>
      <c r="U38" s="19">
        <f t="shared" si="3"/>
        <v>-7.188472666249386E-4</v>
      </c>
      <c r="V38" s="19">
        <f t="shared" si="4"/>
        <v>-2.5102699697582403E-5</v>
      </c>
    </row>
    <row r="39" spans="1:22" x14ac:dyDescent="0.25">
      <c r="A39" s="26">
        <f>Wellpath!E39</f>
        <v>3600</v>
      </c>
      <c r="B39" s="22">
        <v>0</v>
      </c>
      <c r="C39" s="22">
        <f>-SIN(Wellpath!$L39) / GField</f>
        <v>-5.4036726530793382E-2</v>
      </c>
      <c r="D39" s="22">
        <f>TAN(Dip) * SIN(Wellpath!$L39) * SIN(Wellpath!$O39) / GField</f>
        <v>0</v>
      </c>
      <c r="E39" s="20">
        <f>Model!$W$9*((drdp!B39+drdp!K39)*ABZ!$B39+(drdp!E39+drdp!N39)*ABZ!$C39+(drdp!H39+drdp!Q39)*ABZ!$D39)</f>
        <v>-5.5836710986204869E-3</v>
      </c>
      <c r="F39" s="20">
        <f>Model!$W$9*((drdp!C39+drdp!L39)*ABZ!$B39+(drdp!F39+drdp!O39)*ABZ!$C39+(drdp!I39+drdp!R39)*ABZ!$D39)</f>
        <v>-1.9498609135265983E-4</v>
      </c>
      <c r="G39" s="20">
        <f>Model!$W$9*((drdp!D39+drdp!M39)*ABZ!$B39+(drdp!G39+drdp!P39)*ABZ!$C39+(drdp!J39+drdp!S39)*ABZ!$D39)</f>
        <v>3.4911916803126298E-3</v>
      </c>
      <c r="H39" s="18">
        <f>Model!$W$9*((drdp!B39)*ABZ!$B39+(drdp!E39)*ABZ!$C39+(drdp!H39)*ABZ!$D39)</f>
        <v>-2.7918355493102434E-3</v>
      </c>
      <c r="I39" s="18">
        <f>Model!$W$9*((drdp!C39)*ABZ!$B39+(drdp!F39)*ABZ!$C39+(drdp!I39)*ABZ!$D39)</f>
        <v>-9.7493045676329916E-5</v>
      </c>
      <c r="J39" s="18">
        <f>Model!$W$9*((drdp!D39)*ABZ!$B39+(drdp!G39)*ABZ!$C39+(drdp!J39)*ABZ!$D39)</f>
        <v>1.7455958401563149E-3</v>
      </c>
      <c r="K39" s="21">
        <f>SUM(E$3:E38)+H39</f>
        <v>-4.9956873680780986E-2</v>
      </c>
      <c r="L39" s="21">
        <f>SUM(F$3:F38)+I39</f>
        <v>-1.7445324703349119E-3</v>
      </c>
      <c r="M39" s="21">
        <f>SUM(G$3:G38)+J39</f>
        <v>1.9462598963937181E-2</v>
      </c>
      <c r="N39" s="21"/>
      <c r="O39" s="21"/>
      <c r="P39" s="21"/>
      <c r="Q39" s="19">
        <f t="shared" si="1"/>
        <v>2.4956892279575081E-3</v>
      </c>
      <c r="R39" s="19">
        <f t="shared" si="1"/>
        <v>3.0433935400528301E-6</v>
      </c>
      <c r="S39" s="19">
        <f t="shared" si="1"/>
        <v>3.7879275843104862E-4</v>
      </c>
      <c r="T39" s="19">
        <f t="shared" si="2"/>
        <v>8.7151388252541993E-5</v>
      </c>
      <c r="U39" s="19">
        <f t="shared" si="3"/>
        <v>-9.7229059794110863E-4</v>
      </c>
      <c r="V39" s="19">
        <f t="shared" si="4"/>
        <v>-3.395313584969503E-5</v>
      </c>
    </row>
    <row r="40" spans="1:22" x14ac:dyDescent="0.25">
      <c r="A40" s="26">
        <f>Wellpath!E40</f>
        <v>3700</v>
      </c>
      <c r="B40" s="22">
        <v>0</v>
      </c>
      <c r="C40" s="22">
        <f>-SIN(Wellpath!$L40) / GField</f>
        <v>-5.4036726530793382E-2</v>
      </c>
      <c r="D40" s="22">
        <f>TAN(Dip) * SIN(Wellpath!$L40) * SIN(Wellpath!$O40) / GField</f>
        <v>0</v>
      </c>
      <c r="E40" s="20">
        <f>Model!$W$9*((drdp!B40+drdp!K40)*ABZ!$B40+(drdp!E40+drdp!N40)*ABZ!$C40+(drdp!H40+drdp!Q40)*ABZ!$D40)</f>
        <v>-5.5836710986204869E-3</v>
      </c>
      <c r="F40" s="20">
        <f>Model!$W$9*((drdp!C40+drdp!L40)*ABZ!$B40+(drdp!F40+drdp!O40)*ABZ!$C40+(drdp!I40+drdp!R40)*ABZ!$D40)</f>
        <v>-1.9498609135265983E-4</v>
      </c>
      <c r="G40" s="20">
        <f>Model!$W$9*((drdp!D40+drdp!M40)*ABZ!$B40+(drdp!G40+drdp!P40)*ABZ!$C40+(drdp!J40+drdp!S40)*ABZ!$D40)</f>
        <v>3.4911916803126298E-3</v>
      </c>
      <c r="H40" s="18">
        <f>Model!$W$9*((drdp!B40)*ABZ!$B40+(drdp!E40)*ABZ!$C40+(drdp!H40)*ABZ!$D40)</f>
        <v>-2.7918355493102434E-3</v>
      </c>
      <c r="I40" s="18">
        <f>Model!$W$9*((drdp!C40)*ABZ!$B40+(drdp!F40)*ABZ!$C40+(drdp!I40)*ABZ!$D40)</f>
        <v>-9.7493045676329916E-5</v>
      </c>
      <c r="J40" s="18">
        <f>Model!$W$9*((drdp!D40)*ABZ!$B40+(drdp!G40)*ABZ!$C40+(drdp!J40)*ABZ!$D40)</f>
        <v>1.7455958401563149E-3</v>
      </c>
      <c r="K40" s="21">
        <f>SUM(E$3:E39)+H40</f>
        <v>-5.5540544779401471E-2</v>
      </c>
      <c r="L40" s="21">
        <f>SUM(F$3:F39)+I40</f>
        <v>-1.9395185616875718E-3</v>
      </c>
      <c r="M40" s="21">
        <f>SUM(G$3:G39)+J40</f>
        <v>2.2953790644249811E-2</v>
      </c>
      <c r="N40" s="21"/>
      <c r="O40" s="21"/>
      <c r="P40" s="21"/>
      <c r="Q40" s="19">
        <f t="shared" si="1"/>
        <v>3.0847521143926998E-3</v>
      </c>
      <c r="R40" s="19">
        <f t="shared" si="1"/>
        <v>3.761732251130627E-6</v>
      </c>
      <c r="S40" s="19">
        <f t="shared" si="1"/>
        <v>5.2687650494005018E-4</v>
      </c>
      <c r="T40" s="19">
        <f t="shared" si="2"/>
        <v>1.0772191752588892E-4</v>
      </c>
      <c r="U40" s="19">
        <f t="shared" si="3"/>
        <v>-1.2748660371339632E-3</v>
      </c>
      <c r="V40" s="19">
        <f t="shared" si="4"/>
        <v>-4.4519303015613034E-5</v>
      </c>
    </row>
    <row r="41" spans="1:22" x14ac:dyDescent="0.25">
      <c r="A41" s="26">
        <f>Wellpath!E41</f>
        <v>3800</v>
      </c>
      <c r="B41" s="22">
        <v>0</v>
      </c>
      <c r="C41" s="22">
        <f>-SIN(Wellpath!$L41) / GField</f>
        <v>-5.4036726530793382E-2</v>
      </c>
      <c r="D41" s="22">
        <f>TAN(Dip) * SIN(Wellpath!$L41) * SIN(Wellpath!$O41) / GField</f>
        <v>0</v>
      </c>
      <c r="E41" s="20">
        <f>Model!$W$9*((drdp!B41+drdp!K41)*ABZ!$B41+(drdp!E41+drdp!N41)*ABZ!$C41+(drdp!H41+drdp!Q41)*ABZ!$D41)</f>
        <v>-5.5836710986204869E-3</v>
      </c>
      <c r="F41" s="20">
        <f>Model!$W$9*((drdp!C41+drdp!L41)*ABZ!$B41+(drdp!F41+drdp!O41)*ABZ!$C41+(drdp!I41+drdp!R41)*ABZ!$D41)</f>
        <v>-1.9498609135265983E-4</v>
      </c>
      <c r="G41" s="20">
        <f>Model!$W$9*((drdp!D41+drdp!M41)*ABZ!$B41+(drdp!G41+drdp!P41)*ABZ!$C41+(drdp!J41+drdp!S41)*ABZ!$D41)</f>
        <v>3.4911916803126298E-3</v>
      </c>
      <c r="H41" s="18">
        <f>Model!$W$9*((drdp!B41)*ABZ!$B41+(drdp!E41)*ABZ!$C41+(drdp!H41)*ABZ!$D41)</f>
        <v>-2.7918355493102434E-3</v>
      </c>
      <c r="I41" s="18">
        <f>Model!$W$9*((drdp!C41)*ABZ!$B41+(drdp!F41)*ABZ!$C41+(drdp!I41)*ABZ!$D41)</f>
        <v>-9.7493045676329916E-5</v>
      </c>
      <c r="J41" s="18">
        <f>Model!$W$9*((drdp!D41)*ABZ!$B41+(drdp!G41)*ABZ!$C41+(drdp!J41)*ABZ!$D41)</f>
        <v>1.7455958401563149E-3</v>
      </c>
      <c r="K41" s="21">
        <f>SUM(E$3:E40)+H41</f>
        <v>-6.1124215878021956E-2</v>
      </c>
      <c r="L41" s="21">
        <f>SUM(F$3:F40)+I41</f>
        <v>-2.1345046530402319E-3</v>
      </c>
      <c r="M41" s="21">
        <f>SUM(G$3:G40)+J41</f>
        <v>2.6444982324562442E-2</v>
      </c>
      <c r="N41" s="21"/>
      <c r="O41" s="21"/>
      <c r="P41" s="21"/>
      <c r="Q41" s="19">
        <f t="shared" si="1"/>
        <v>3.7361697667030315E-3</v>
      </c>
      <c r="R41" s="19">
        <f t="shared" si="1"/>
        <v>4.5561101138504008E-6</v>
      </c>
      <c r="S41" s="19">
        <f t="shared" si="1"/>
        <v>6.9933709014641991E-4</v>
      </c>
      <c r="T41" s="19">
        <f t="shared" si="2"/>
        <v>1.3046992320507348E-4</v>
      </c>
      <c r="U41" s="19">
        <f t="shared" si="3"/>
        <v>-1.6164288084970296E-3</v>
      </c>
      <c r="V41" s="19">
        <f t="shared" si="4"/>
        <v>-5.6446937821345221E-5</v>
      </c>
    </row>
    <row r="42" spans="1:22" x14ac:dyDescent="0.25">
      <c r="A42" s="26">
        <f>Wellpath!E42</f>
        <v>3900</v>
      </c>
      <c r="B42" s="22">
        <v>0</v>
      </c>
      <c r="C42" s="22">
        <f>-SIN(Wellpath!$L42) / GField</f>
        <v>-5.4036726530793382E-2</v>
      </c>
      <c r="D42" s="22">
        <f>TAN(Dip) * SIN(Wellpath!$L42) * SIN(Wellpath!$O42) / GField</f>
        <v>0</v>
      </c>
      <c r="E42" s="20">
        <f>Model!$W$9*((drdp!B42+drdp!K42)*ABZ!$B42+(drdp!E42+drdp!N42)*ABZ!$C42+(drdp!H42+drdp!Q42)*ABZ!$D42)</f>
        <v>-5.5836710986204869E-3</v>
      </c>
      <c r="F42" s="20">
        <f>Model!$W$9*((drdp!C42+drdp!L42)*ABZ!$B42+(drdp!F42+drdp!O42)*ABZ!$C42+(drdp!I42+drdp!R42)*ABZ!$D42)</f>
        <v>-1.9498609135265983E-4</v>
      </c>
      <c r="G42" s="20">
        <f>Model!$W$9*((drdp!D42+drdp!M42)*ABZ!$B42+(drdp!G42+drdp!P42)*ABZ!$C42+(drdp!J42+drdp!S42)*ABZ!$D42)</f>
        <v>3.4911916803126298E-3</v>
      </c>
      <c r="H42" s="18">
        <f>Model!$W$9*((drdp!B42)*ABZ!$B42+(drdp!E42)*ABZ!$C42+(drdp!H42)*ABZ!$D42)</f>
        <v>-2.7918355493102434E-3</v>
      </c>
      <c r="I42" s="18">
        <f>Model!$W$9*((drdp!C42)*ABZ!$B42+(drdp!F42)*ABZ!$C42+(drdp!I42)*ABZ!$D42)</f>
        <v>-9.7493045676329916E-5</v>
      </c>
      <c r="J42" s="18">
        <f>Model!$W$9*((drdp!D42)*ABZ!$B42+(drdp!G42)*ABZ!$C42+(drdp!J42)*ABZ!$D42)</f>
        <v>1.7455958401563149E-3</v>
      </c>
      <c r="K42" s="21">
        <f>SUM(E$3:E41)+H42</f>
        <v>-6.6707886976642441E-2</v>
      </c>
      <c r="L42" s="21">
        <f>SUM(F$3:F41)+I42</f>
        <v>-2.3294907443928915E-3</v>
      </c>
      <c r="M42" s="21">
        <f>SUM(G$3:G41)+J42</f>
        <v>2.9936174004875072E-2</v>
      </c>
      <c r="N42" s="21"/>
      <c r="O42" s="21"/>
      <c r="P42" s="21"/>
      <c r="Q42" s="19">
        <f t="shared" si="1"/>
        <v>4.4499421848885022E-3</v>
      </c>
      <c r="R42" s="19">
        <f t="shared" si="1"/>
        <v>5.4265271282121477E-6</v>
      </c>
      <c r="S42" s="19">
        <f t="shared" si="1"/>
        <v>8.9617451405015803E-4</v>
      </c>
      <c r="T42" s="19">
        <f t="shared" si="2"/>
        <v>1.5539540529009569E-4</v>
      </c>
      <c r="U42" s="19">
        <f t="shared" si="3"/>
        <v>-1.996978912030308E-3</v>
      </c>
      <c r="V42" s="19">
        <f t="shared" si="4"/>
        <v>-6.9736040266891558E-5</v>
      </c>
    </row>
    <row r="43" spans="1:22" x14ac:dyDescent="0.25">
      <c r="A43" s="26">
        <f>Wellpath!E43</f>
        <v>4000</v>
      </c>
      <c r="B43" s="22">
        <v>0</v>
      </c>
      <c r="C43" s="22">
        <f>-SIN(Wellpath!$L43) / GField</f>
        <v>-5.4036726530793382E-2</v>
      </c>
      <c r="D43" s="22">
        <f>TAN(Dip) * SIN(Wellpath!$L43) * SIN(Wellpath!$O43) / GField</f>
        <v>0</v>
      </c>
      <c r="E43" s="20">
        <f>Model!$W$9*((drdp!B43+drdp!K43)*ABZ!$B43+(drdp!E43+drdp!N43)*ABZ!$C43+(drdp!H43+drdp!Q43)*ABZ!$D43)</f>
        <v>-5.5836710986204869E-3</v>
      </c>
      <c r="F43" s="20">
        <f>Model!$W$9*((drdp!C43+drdp!L43)*ABZ!$B43+(drdp!F43+drdp!O43)*ABZ!$C43+(drdp!I43+drdp!R43)*ABZ!$D43)</f>
        <v>-1.9498609135265983E-4</v>
      </c>
      <c r="G43" s="20">
        <f>Model!$W$9*((drdp!D43+drdp!M43)*ABZ!$B43+(drdp!G43+drdp!P43)*ABZ!$C43+(drdp!J43+drdp!S43)*ABZ!$D43)</f>
        <v>3.4911916803126298E-3</v>
      </c>
      <c r="H43" s="18">
        <f>Model!$W$9*((drdp!B43)*ABZ!$B43+(drdp!E43)*ABZ!$C43+(drdp!H43)*ABZ!$D43)</f>
        <v>-2.7918355493102434E-3</v>
      </c>
      <c r="I43" s="18">
        <f>Model!$W$9*((drdp!C43)*ABZ!$B43+(drdp!F43)*ABZ!$C43+(drdp!I43)*ABZ!$D43)</f>
        <v>-9.7493045676329916E-5</v>
      </c>
      <c r="J43" s="18">
        <f>Model!$W$9*((drdp!D43)*ABZ!$B43+(drdp!G43)*ABZ!$C43+(drdp!J43)*ABZ!$D43)</f>
        <v>1.7455958401563149E-3</v>
      </c>
      <c r="K43" s="21">
        <f>SUM(E$3:E42)+H43</f>
        <v>-7.2291558075262927E-2</v>
      </c>
      <c r="L43" s="21">
        <f>SUM(F$3:F42)+I43</f>
        <v>-2.5244768357455512E-3</v>
      </c>
      <c r="M43" s="21">
        <f>SUM(G$3:G42)+J43</f>
        <v>3.3427365685187699E-2</v>
      </c>
      <c r="N43" s="21"/>
      <c r="O43" s="21"/>
      <c r="P43" s="21"/>
      <c r="Q43" s="19">
        <f t="shared" si="1"/>
        <v>5.2260693689491124E-3</v>
      </c>
      <c r="R43" s="19">
        <f t="shared" si="1"/>
        <v>6.372983294215871E-6</v>
      </c>
      <c r="S43" s="19">
        <f t="shared" si="1"/>
        <v>1.1173887766512641E-3</v>
      </c>
      <c r="T43" s="19">
        <f t="shared" si="2"/>
        <v>1.8249836378095551E-4</v>
      </c>
      <c r="U43" s="19">
        <f t="shared" si="3"/>
        <v>-2.4165163477337975E-3</v>
      </c>
      <c r="V43" s="19">
        <f t="shared" si="4"/>
        <v>-8.4386610352252058E-5</v>
      </c>
    </row>
    <row r="44" spans="1:22" s="36" customFormat="1" x14ac:dyDescent="0.25">
      <c r="A44" s="26">
        <f>Wellpath!E44</f>
        <v>4100</v>
      </c>
      <c r="B44" s="22">
        <v>0</v>
      </c>
      <c r="C44" s="22">
        <f>-SIN(Wellpath!$L44) / GField</f>
        <v>-5.4036726530793382E-2</v>
      </c>
      <c r="D44" s="22">
        <f>TAN(Dip) * SIN(Wellpath!$L44) * SIN(Wellpath!$O44) / GField</f>
        <v>0</v>
      </c>
      <c r="E44" s="20">
        <f>Model!$W$9*((drdp!B44+drdp!K44)*ABZ!$B44+(drdp!E44+drdp!N44)*ABZ!$C44+(drdp!H44+drdp!Q44)*ABZ!$D44)</f>
        <v>-5.5836710986204869E-3</v>
      </c>
      <c r="F44" s="20">
        <f>Model!$W$9*((drdp!C44+drdp!L44)*ABZ!$B44+(drdp!F44+drdp!O44)*ABZ!$C44+(drdp!I44+drdp!R44)*ABZ!$D44)</f>
        <v>-1.9498609135265983E-4</v>
      </c>
      <c r="G44" s="20">
        <f>Model!$W$9*((drdp!D44+drdp!M44)*ABZ!$B44+(drdp!G44+drdp!P44)*ABZ!$C44+(drdp!J44+drdp!S44)*ABZ!$D44)</f>
        <v>3.4911916803126298E-3</v>
      </c>
      <c r="H44" s="32">
        <f>Model!$W$9*((drdp!B44)*ABZ!$B44+(drdp!E44)*ABZ!$C44+(drdp!H44)*ABZ!$D44)</f>
        <v>-2.7918355493102434E-3</v>
      </c>
      <c r="I44" s="32">
        <f>Model!$W$9*((drdp!C44)*ABZ!$B44+(drdp!F44)*ABZ!$C44+(drdp!I44)*ABZ!$D44)</f>
        <v>-9.7493045676329916E-5</v>
      </c>
      <c r="J44" s="32">
        <f>Model!$W$9*((drdp!D44)*ABZ!$B44+(drdp!G44)*ABZ!$C44+(drdp!J44)*ABZ!$D44)</f>
        <v>1.7455958401563149E-3</v>
      </c>
      <c r="K44" s="34">
        <f>SUM(E$3:E43)+H44</f>
        <v>-7.7875229173883412E-2</v>
      </c>
      <c r="L44" s="34">
        <f>SUM(F$3:F43)+I44</f>
        <v>-2.7194629270982109E-3</v>
      </c>
      <c r="M44" s="34">
        <f>SUM(G$3:G43)+J44</f>
        <v>3.6918557365500329E-2</v>
      </c>
      <c r="N44" s="34"/>
      <c r="O44" s="34"/>
      <c r="P44" s="34"/>
      <c r="Q44" s="35">
        <f t="shared" si="1"/>
        <v>6.0645513188848617E-3</v>
      </c>
      <c r="R44" s="35">
        <f t="shared" si="1"/>
        <v>7.3954786118615691E-6</v>
      </c>
      <c r="S44" s="35">
        <f t="shared" si="1"/>
        <v>1.3629798779497386E-3</v>
      </c>
      <c r="T44" s="35">
        <f t="shared" si="2"/>
        <v>2.1177879867765296E-4</v>
      </c>
      <c r="U44" s="35">
        <f t="shared" si="3"/>
        <v>-2.8750411156074998E-3</v>
      </c>
      <c r="V44" s="35">
        <f t="shared" si="4"/>
        <v>-1.0039864807742674E-4</v>
      </c>
    </row>
    <row r="45" spans="1:22" x14ac:dyDescent="0.25">
      <c r="A45" s="26">
        <f>Wellpath!E45</f>
        <v>4200</v>
      </c>
      <c r="B45" s="22">
        <v>0</v>
      </c>
      <c r="C45" s="22">
        <f>-SIN(Wellpath!$L45) / GField</f>
        <v>-5.4036726530793382E-2</v>
      </c>
      <c r="D45" s="22">
        <f>TAN(Dip) * SIN(Wellpath!$L45) * SIN(Wellpath!$O45) / GField</f>
        <v>0</v>
      </c>
      <c r="E45" s="20">
        <f>Model!$W$9*((drdp!B45+drdp!K45)*ABZ!$B45+(drdp!E45+drdp!N45)*ABZ!$C45+(drdp!H45+drdp!Q45)*ABZ!$D45)</f>
        <v>-5.5836710986204869E-3</v>
      </c>
      <c r="F45" s="20">
        <f>Model!$W$9*((drdp!C45+drdp!L45)*ABZ!$B45+(drdp!F45+drdp!O45)*ABZ!$C45+(drdp!I45+drdp!R45)*ABZ!$D45)</f>
        <v>-1.9498609135265983E-4</v>
      </c>
      <c r="G45" s="20">
        <f>Model!$W$9*((drdp!D45+drdp!M45)*ABZ!$B45+(drdp!G45+drdp!P45)*ABZ!$C45+(drdp!J45+drdp!S45)*ABZ!$D45)</f>
        <v>3.4911916803126298E-3</v>
      </c>
      <c r="H45" s="18">
        <f>Model!$W$9*((drdp!B45)*ABZ!$B45+(drdp!E45)*ABZ!$C45+(drdp!H45)*ABZ!$D45)</f>
        <v>-2.7918355493102434E-3</v>
      </c>
      <c r="I45" s="18">
        <f>Model!$W$9*((drdp!C45)*ABZ!$B45+(drdp!F45)*ABZ!$C45+(drdp!I45)*ABZ!$D45)</f>
        <v>-9.7493045676329916E-5</v>
      </c>
      <c r="J45" s="18">
        <f>Model!$W$9*((drdp!D45)*ABZ!$B45+(drdp!G45)*ABZ!$C45+(drdp!J45)*ABZ!$D45)</f>
        <v>1.7455958401563149E-3</v>
      </c>
      <c r="K45" s="21">
        <f>SUM(E$3:E44)+H45</f>
        <v>-8.3458900272503897E-2</v>
      </c>
      <c r="L45" s="21">
        <f>SUM(F$3:F44)+I45</f>
        <v>-2.9144490184508706E-3</v>
      </c>
      <c r="M45" s="21">
        <f>SUM(G$3:G44)+J45</f>
        <v>4.0409749045812959E-2</v>
      </c>
      <c r="N45" s="21"/>
      <c r="O45" s="21"/>
      <c r="P45" s="21"/>
      <c r="Q45" s="19">
        <f t="shared" si="1"/>
        <v>6.9653880346957509E-3</v>
      </c>
      <c r="R45" s="19">
        <f t="shared" si="1"/>
        <v>8.4940130811492436E-6</v>
      </c>
      <c r="S45" s="19">
        <f t="shared" si="1"/>
        <v>1.6329478179455813E-3</v>
      </c>
      <c r="T45" s="19">
        <f t="shared" si="2"/>
        <v>2.4323670998018808E-4</v>
      </c>
      <c r="U45" s="19">
        <f t="shared" si="3"/>
        <v>-3.3725532156514133E-3</v>
      </c>
      <c r="V45" s="19">
        <f t="shared" si="4"/>
        <v>-1.1777215344241558E-4</v>
      </c>
    </row>
    <row r="46" spans="1:22" x14ac:dyDescent="0.25">
      <c r="A46" s="26">
        <f>Wellpath!E46</f>
        <v>4300</v>
      </c>
      <c r="B46" s="22">
        <v>0</v>
      </c>
      <c r="C46" s="22">
        <f>-SIN(Wellpath!$L46) / GField</f>
        <v>-5.4036726530793382E-2</v>
      </c>
      <c r="D46" s="22">
        <f>TAN(Dip) * SIN(Wellpath!$L46) * SIN(Wellpath!$O46) / GField</f>
        <v>0</v>
      </c>
      <c r="E46" s="20">
        <f>Model!$W$9*((drdp!B46+drdp!K46)*ABZ!$B46+(drdp!E46+drdp!N46)*ABZ!$C46+(drdp!H46+drdp!Q46)*ABZ!$D46)</f>
        <v>-5.5836710986204869E-3</v>
      </c>
      <c r="F46" s="20">
        <f>Model!$W$9*((drdp!C46+drdp!L46)*ABZ!$B46+(drdp!F46+drdp!O46)*ABZ!$C46+(drdp!I46+drdp!R46)*ABZ!$D46)</f>
        <v>-1.9498609135265983E-4</v>
      </c>
      <c r="G46" s="20">
        <f>Model!$W$9*((drdp!D46+drdp!M46)*ABZ!$B46+(drdp!G46+drdp!P46)*ABZ!$C46+(drdp!J46+drdp!S46)*ABZ!$D46)</f>
        <v>3.4911916803126298E-3</v>
      </c>
      <c r="H46" s="18">
        <f>Model!$W$9*((drdp!B46)*ABZ!$B46+(drdp!E46)*ABZ!$C46+(drdp!H46)*ABZ!$D46)</f>
        <v>-2.7918355493102434E-3</v>
      </c>
      <c r="I46" s="18">
        <f>Model!$W$9*((drdp!C46)*ABZ!$B46+(drdp!F46)*ABZ!$C46+(drdp!I46)*ABZ!$D46)</f>
        <v>-9.7493045676329916E-5</v>
      </c>
      <c r="J46" s="18">
        <f>Model!$W$9*((drdp!D46)*ABZ!$B46+(drdp!G46)*ABZ!$C46+(drdp!J46)*ABZ!$D46)</f>
        <v>1.7455958401563149E-3</v>
      </c>
      <c r="K46" s="21">
        <f>SUM(E$3:E45)+H46</f>
        <v>-8.9042571371124382E-2</v>
      </c>
      <c r="L46" s="21">
        <f>SUM(F$3:F45)+I46</f>
        <v>-3.1094351098035302E-3</v>
      </c>
      <c r="M46" s="21">
        <f>SUM(G$3:G45)+J46</f>
        <v>4.390094072612559E-2</v>
      </c>
      <c r="N46" s="21"/>
      <c r="O46" s="21"/>
      <c r="P46" s="21"/>
      <c r="Q46" s="19">
        <f t="shared" si="1"/>
        <v>7.9285795163817792E-3</v>
      </c>
      <c r="R46" s="19">
        <f t="shared" si="1"/>
        <v>9.6685867020788921E-6</v>
      </c>
      <c r="S46" s="19">
        <f t="shared" si="1"/>
        <v>1.9272925966387923E-3</v>
      </c>
      <c r="T46" s="19">
        <f t="shared" si="2"/>
        <v>2.768720976885608E-4</v>
      </c>
      <c r="U46" s="19">
        <f t="shared" si="3"/>
        <v>-3.9090526478655387E-3</v>
      </c>
      <c r="V46" s="19">
        <f t="shared" si="4"/>
        <v>-1.3650712644721859E-4</v>
      </c>
    </row>
    <row r="47" spans="1:22" x14ac:dyDescent="0.25">
      <c r="A47" s="26">
        <f>Wellpath!E47</f>
        <v>4400</v>
      </c>
      <c r="B47" s="22">
        <v>0</v>
      </c>
      <c r="C47" s="22">
        <f>-SIN(Wellpath!$L47) / GField</f>
        <v>-5.4036726530793382E-2</v>
      </c>
      <c r="D47" s="22">
        <f>TAN(Dip) * SIN(Wellpath!$L47) * SIN(Wellpath!$O47) / GField</f>
        <v>0</v>
      </c>
      <c r="E47" s="20">
        <f>Model!$W$9*((drdp!B47+drdp!K47)*ABZ!$B47+(drdp!E47+drdp!N47)*ABZ!$C47+(drdp!H47+drdp!Q47)*ABZ!$D47)</f>
        <v>-5.5836710986204869E-3</v>
      </c>
      <c r="F47" s="20">
        <f>Model!$W$9*((drdp!C47+drdp!L47)*ABZ!$B47+(drdp!F47+drdp!O47)*ABZ!$C47+(drdp!I47+drdp!R47)*ABZ!$D47)</f>
        <v>-1.9498609135265983E-4</v>
      </c>
      <c r="G47" s="20">
        <f>Model!$W$9*((drdp!D47+drdp!M47)*ABZ!$B47+(drdp!G47+drdp!P47)*ABZ!$C47+(drdp!J47+drdp!S47)*ABZ!$D47)</f>
        <v>3.4911916803126298E-3</v>
      </c>
      <c r="H47" s="18">
        <f>Model!$W$9*((drdp!B47)*ABZ!$B47+(drdp!E47)*ABZ!$C47+(drdp!H47)*ABZ!$D47)</f>
        <v>-2.7918355493102434E-3</v>
      </c>
      <c r="I47" s="18">
        <f>Model!$W$9*((drdp!C47)*ABZ!$B47+(drdp!F47)*ABZ!$C47+(drdp!I47)*ABZ!$D47)</f>
        <v>-9.7493045676329916E-5</v>
      </c>
      <c r="J47" s="18">
        <f>Model!$W$9*((drdp!D47)*ABZ!$B47+(drdp!G47)*ABZ!$C47+(drdp!J47)*ABZ!$D47)</f>
        <v>1.7455958401563149E-3</v>
      </c>
      <c r="K47" s="21">
        <f>SUM(E$3:E46)+H47</f>
        <v>-9.4626242469744867E-2</v>
      </c>
      <c r="L47" s="21">
        <f>SUM(F$3:F46)+I47</f>
        <v>-3.3044212011561899E-3</v>
      </c>
      <c r="M47" s="21">
        <f>SUM(G$3:G46)+J47</f>
        <v>4.739213240643822E-2</v>
      </c>
      <c r="N47" s="21"/>
      <c r="O47" s="21"/>
      <c r="P47" s="21"/>
      <c r="Q47" s="19">
        <f t="shared" si="1"/>
        <v>8.9541257639429474E-3</v>
      </c>
      <c r="R47" s="19">
        <f t="shared" si="1"/>
        <v>1.0919199474650517E-5</v>
      </c>
      <c r="S47" s="19">
        <f t="shared" si="1"/>
        <v>2.2460142140293717E-3</v>
      </c>
      <c r="T47" s="19">
        <f t="shared" si="2"/>
        <v>3.1268496180277119E-4</v>
      </c>
      <c r="U47" s="19">
        <f t="shared" si="3"/>
        <v>-4.4845394122498767E-3</v>
      </c>
      <c r="V47" s="19">
        <f t="shared" si="4"/>
        <v>-1.5660356709183576E-4</v>
      </c>
    </row>
    <row r="48" spans="1:22" x14ac:dyDescent="0.25">
      <c r="A48" s="26">
        <f>Wellpath!E48</f>
        <v>4500</v>
      </c>
      <c r="B48" s="22">
        <v>0</v>
      </c>
      <c r="C48" s="22">
        <f>-SIN(Wellpath!$L48) / GField</f>
        <v>-5.4036726530793382E-2</v>
      </c>
      <c r="D48" s="22">
        <f>TAN(Dip) * SIN(Wellpath!$L48) * SIN(Wellpath!$O48) / GField</f>
        <v>0</v>
      </c>
      <c r="E48" s="20">
        <f>Model!$W$9*((drdp!B48+drdp!K48)*ABZ!$B48+(drdp!E48+drdp!N48)*ABZ!$C48+(drdp!H48+drdp!Q48)*ABZ!$D48)</f>
        <v>-5.5836710986204869E-3</v>
      </c>
      <c r="F48" s="20">
        <f>Model!$W$9*((drdp!C48+drdp!L48)*ABZ!$B48+(drdp!F48+drdp!O48)*ABZ!$C48+(drdp!I48+drdp!R48)*ABZ!$D48)</f>
        <v>-1.9498609135265983E-4</v>
      </c>
      <c r="G48" s="20">
        <f>Model!$W$9*((drdp!D48+drdp!M48)*ABZ!$B48+(drdp!G48+drdp!P48)*ABZ!$C48+(drdp!J48+drdp!S48)*ABZ!$D48)</f>
        <v>3.4911916803126298E-3</v>
      </c>
      <c r="H48" s="18">
        <f>Model!$W$9*((drdp!B48)*ABZ!$B48+(drdp!E48)*ABZ!$C48+(drdp!H48)*ABZ!$D48)</f>
        <v>-2.7918355493102434E-3</v>
      </c>
      <c r="I48" s="18">
        <f>Model!$W$9*((drdp!C48)*ABZ!$B48+(drdp!F48)*ABZ!$C48+(drdp!I48)*ABZ!$D48)</f>
        <v>-9.7493045676329916E-5</v>
      </c>
      <c r="J48" s="18">
        <f>Model!$W$9*((drdp!D48)*ABZ!$B48+(drdp!G48)*ABZ!$C48+(drdp!J48)*ABZ!$D48)</f>
        <v>1.7455958401563149E-3</v>
      </c>
      <c r="K48" s="21">
        <f>SUM(E$3:E47)+H48</f>
        <v>-0.10020991356836535</v>
      </c>
      <c r="L48" s="21">
        <f>SUM(F$3:F47)+I48</f>
        <v>-3.4994072925088496E-3</v>
      </c>
      <c r="M48" s="21">
        <f>SUM(G$3:G47)+J48</f>
        <v>5.088332408675085E-2</v>
      </c>
      <c r="N48" s="21"/>
      <c r="O48" s="21"/>
      <c r="P48" s="21"/>
      <c r="Q48" s="19">
        <f t="shared" si="1"/>
        <v>1.0042026777379254E-2</v>
      </c>
      <c r="R48" s="19">
        <f t="shared" si="1"/>
        <v>1.2245851398864117E-5</v>
      </c>
      <c r="S48" s="19">
        <f t="shared" si="1"/>
        <v>2.589112670117319E-3</v>
      </c>
      <c r="T48" s="19">
        <f t="shared" si="2"/>
        <v>3.5067530232281923E-4</v>
      </c>
      <c r="U48" s="19">
        <f t="shared" si="3"/>
        <v>-5.099013508804426E-3</v>
      </c>
      <c r="V48" s="19">
        <f t="shared" si="4"/>
        <v>-1.7806147537626713E-4</v>
      </c>
    </row>
    <row r="49" spans="1:22" x14ac:dyDescent="0.25">
      <c r="A49" s="26">
        <f>Wellpath!E49</f>
        <v>4600</v>
      </c>
      <c r="B49" s="22">
        <v>0</v>
      </c>
      <c r="C49" s="22">
        <f>-SIN(Wellpath!$L49) / GField</f>
        <v>-5.4036726530793382E-2</v>
      </c>
      <c r="D49" s="22">
        <f>TAN(Dip) * SIN(Wellpath!$L49) * SIN(Wellpath!$O49) / GField</f>
        <v>0</v>
      </c>
      <c r="E49" s="20">
        <f>Model!$W$9*((drdp!B49+drdp!K49)*ABZ!$B49+(drdp!E49+drdp!N49)*ABZ!$C49+(drdp!H49+drdp!Q49)*ABZ!$D49)</f>
        <v>-5.5836710986204869E-3</v>
      </c>
      <c r="F49" s="20">
        <f>Model!$W$9*((drdp!C49+drdp!L49)*ABZ!$B49+(drdp!F49+drdp!O49)*ABZ!$C49+(drdp!I49+drdp!R49)*ABZ!$D49)</f>
        <v>-1.9498609135265983E-4</v>
      </c>
      <c r="G49" s="20">
        <f>Model!$W$9*((drdp!D49+drdp!M49)*ABZ!$B49+(drdp!G49+drdp!P49)*ABZ!$C49+(drdp!J49+drdp!S49)*ABZ!$D49)</f>
        <v>3.4911916803126298E-3</v>
      </c>
      <c r="H49" s="18">
        <f>Model!$W$9*((drdp!B49)*ABZ!$B49+(drdp!E49)*ABZ!$C49+(drdp!H49)*ABZ!$D49)</f>
        <v>-2.7918355493102434E-3</v>
      </c>
      <c r="I49" s="18">
        <f>Model!$W$9*((drdp!C49)*ABZ!$B49+(drdp!F49)*ABZ!$C49+(drdp!I49)*ABZ!$D49)</f>
        <v>-9.7493045676329916E-5</v>
      </c>
      <c r="J49" s="18">
        <f>Model!$W$9*((drdp!D49)*ABZ!$B49+(drdp!G49)*ABZ!$C49+(drdp!J49)*ABZ!$D49)</f>
        <v>1.7455958401563149E-3</v>
      </c>
      <c r="K49" s="21">
        <f>SUM(E$3:E48)+H49</f>
        <v>-0.10579358466698584</v>
      </c>
      <c r="L49" s="21">
        <f>SUM(F$3:F48)+I49</f>
        <v>-3.6943933838615092E-3</v>
      </c>
      <c r="M49" s="21">
        <f>SUM(G$3:G48)+J49</f>
        <v>5.437451576706348E-2</v>
      </c>
      <c r="N49" s="21"/>
      <c r="O49" s="21"/>
      <c r="P49" s="21"/>
      <c r="Q49" s="19">
        <f t="shared" si="1"/>
        <v>1.11922825566907E-2</v>
      </c>
      <c r="R49" s="19">
        <f t="shared" si="1"/>
        <v>1.3648542474719693E-5</v>
      </c>
      <c r="S49" s="19">
        <f t="shared" si="1"/>
        <v>2.9565879649026349E-3</v>
      </c>
      <c r="T49" s="19">
        <f t="shared" si="2"/>
        <v>3.9084311924870486E-4</v>
      </c>
      <c r="U49" s="19">
        <f t="shared" si="3"/>
        <v>-5.7524749375291867E-3</v>
      </c>
      <c r="V49" s="19">
        <f t="shared" si="4"/>
        <v>-2.0088085130051263E-4</v>
      </c>
    </row>
    <row r="50" spans="1:22" x14ac:dyDescent="0.25">
      <c r="A50" s="26">
        <f>Wellpath!E50</f>
        <v>4700</v>
      </c>
      <c r="B50" s="22">
        <v>0</v>
      </c>
      <c r="C50" s="22">
        <f>-SIN(Wellpath!$L50) / GField</f>
        <v>-5.4036726530793382E-2</v>
      </c>
      <c r="D50" s="22">
        <f>TAN(Dip) * SIN(Wellpath!$L50) * SIN(Wellpath!$O50) / GField</f>
        <v>0</v>
      </c>
      <c r="E50" s="20">
        <f>Model!$W$9*((drdp!B50+drdp!K50)*ABZ!$B50+(drdp!E50+drdp!N50)*ABZ!$C50+(drdp!H50+drdp!Q50)*ABZ!$D50)</f>
        <v>-5.5836710986204652E-3</v>
      </c>
      <c r="F50" s="20">
        <f>Model!$W$9*((drdp!C50+drdp!L50)*ABZ!$B50+(drdp!F50+drdp!O50)*ABZ!$C50+(drdp!I50+drdp!R50)*ABZ!$D50)</f>
        <v>-1.9498609135265907E-4</v>
      </c>
      <c r="G50" s="20">
        <f>Model!$W$9*((drdp!D50+drdp!M50)*ABZ!$B50+(drdp!G50+drdp!P50)*ABZ!$C50+(drdp!J50+drdp!S50)*ABZ!$D50)</f>
        <v>3.4911916803126173E-3</v>
      </c>
      <c r="H50" s="18">
        <f>Model!$W$9*((drdp!B50)*ABZ!$B50+(drdp!E50)*ABZ!$C50+(drdp!H50)*ABZ!$D50)</f>
        <v>-2.7918355493102434E-3</v>
      </c>
      <c r="I50" s="18">
        <f>Model!$W$9*((drdp!C50)*ABZ!$B50+(drdp!F50)*ABZ!$C50+(drdp!I50)*ABZ!$D50)</f>
        <v>-9.7493045676329916E-5</v>
      </c>
      <c r="J50" s="18">
        <f>Model!$W$9*((drdp!D50)*ABZ!$B50+(drdp!G50)*ABZ!$C50+(drdp!J50)*ABZ!$D50)</f>
        <v>1.7455958401563149E-3</v>
      </c>
      <c r="K50" s="21">
        <f>SUM(E$3:E49)+H50</f>
        <v>-0.11137725576560632</v>
      </c>
      <c r="L50" s="21">
        <f>SUM(F$3:F49)+I50</f>
        <v>-3.8893794752141689E-3</v>
      </c>
      <c r="M50" s="21">
        <f>SUM(G$3:G49)+J50</f>
        <v>5.7865707447376111E-2</v>
      </c>
      <c r="N50" s="21"/>
      <c r="O50" s="21"/>
      <c r="P50" s="21"/>
      <c r="Q50" s="19">
        <f t="shared" si="1"/>
        <v>1.2404893101877286E-2</v>
      </c>
      <c r="R50" s="19">
        <f t="shared" si="1"/>
        <v>1.5127272702217244E-5</v>
      </c>
      <c r="S50" s="19">
        <f t="shared" si="1"/>
        <v>3.3484400983853193E-3</v>
      </c>
      <c r="T50" s="19">
        <f t="shared" si="2"/>
        <v>4.331884125804282E-4</v>
      </c>
      <c r="U50" s="19">
        <f t="shared" si="3"/>
        <v>-6.4449236984241596E-3</v>
      </c>
      <c r="V50" s="19">
        <f t="shared" si="4"/>
        <v>-2.2506169486457233E-4</v>
      </c>
    </row>
    <row r="51" spans="1:22" x14ac:dyDescent="0.25">
      <c r="A51" s="26">
        <f>Wellpath!E51</f>
        <v>4800</v>
      </c>
      <c r="B51" s="22">
        <v>0</v>
      </c>
      <c r="C51" s="22">
        <f>-SIN(Wellpath!$L51) / GField</f>
        <v>-5.4036726530793382E-2</v>
      </c>
      <c r="D51" s="22">
        <f>TAN(Dip) * SIN(Wellpath!$L51) * SIN(Wellpath!$O51) / GField</f>
        <v>0</v>
      </c>
      <c r="E51" s="20">
        <f>Model!$W$9*((drdp!B51+drdp!K51)*ABZ!$B51+(drdp!E51+drdp!N51)*ABZ!$C51+(drdp!H51+drdp!Q51)*ABZ!$D51)</f>
        <v>-5.5836710986204652E-3</v>
      </c>
      <c r="F51" s="20">
        <f>Model!$W$9*((drdp!C51+drdp!L51)*ABZ!$B51+(drdp!F51+drdp!O51)*ABZ!$C51+(drdp!I51+drdp!R51)*ABZ!$D51)</f>
        <v>-1.9498609135265907E-4</v>
      </c>
      <c r="G51" s="20">
        <f>Model!$W$9*((drdp!D51+drdp!M51)*ABZ!$B51+(drdp!G51+drdp!P51)*ABZ!$C51+(drdp!J51+drdp!S51)*ABZ!$D51)</f>
        <v>3.4911916803126173E-3</v>
      </c>
      <c r="H51" s="18">
        <f>Model!$W$9*((drdp!B51)*ABZ!$B51+(drdp!E51)*ABZ!$C51+(drdp!H51)*ABZ!$D51)</f>
        <v>-2.7918355493102226E-3</v>
      </c>
      <c r="I51" s="18">
        <f>Model!$W$9*((drdp!C51)*ABZ!$B51+(drdp!F51)*ABZ!$C51+(drdp!I51)*ABZ!$D51)</f>
        <v>-9.749304567632917E-5</v>
      </c>
      <c r="J51" s="18">
        <f>Model!$W$9*((drdp!D51)*ABZ!$B51+(drdp!G51)*ABZ!$C51+(drdp!J51)*ABZ!$D51)</f>
        <v>1.7455958401563019E-3</v>
      </c>
      <c r="K51" s="21">
        <f>SUM(E$3:E50)+H51</f>
        <v>-0.11696092686422678</v>
      </c>
      <c r="L51" s="21">
        <f>SUM(F$3:F50)+I51</f>
        <v>-4.0843655665668268E-3</v>
      </c>
      <c r="M51" s="21">
        <f>SUM(G$3:G50)+J51</f>
        <v>6.1356899127688713E-2</v>
      </c>
      <c r="N51" s="21"/>
      <c r="O51" s="21"/>
      <c r="P51" s="21"/>
      <c r="Q51" s="19">
        <f t="shared" si="1"/>
        <v>1.3679858412939006E-2</v>
      </c>
      <c r="R51" s="19">
        <f t="shared" si="1"/>
        <v>1.6682042081356758E-5</v>
      </c>
      <c r="S51" s="19">
        <f t="shared" si="1"/>
        <v>3.7646690705653678E-3</v>
      </c>
      <c r="T51" s="19">
        <f t="shared" si="2"/>
        <v>4.777111823179888E-4</v>
      </c>
      <c r="U51" s="19">
        <f t="shared" si="3"/>
        <v>-7.1763597914893396E-3</v>
      </c>
      <c r="V51" s="19">
        <f t="shared" si="4"/>
        <v>-2.5060400606844596E-4</v>
      </c>
    </row>
    <row r="52" spans="1:22" x14ac:dyDescent="0.25">
      <c r="A52" s="26">
        <f>Wellpath!E52</f>
        <v>4900</v>
      </c>
      <c r="B52" s="22">
        <v>0</v>
      </c>
      <c r="C52" s="22">
        <f>-SIN(Wellpath!$L52) / GField</f>
        <v>-5.4036726530793382E-2</v>
      </c>
      <c r="D52" s="22">
        <f>TAN(Dip) * SIN(Wellpath!$L52) * SIN(Wellpath!$O52) / GField</f>
        <v>0</v>
      </c>
      <c r="E52" s="20">
        <f>Model!$W$9*((drdp!B52+drdp!K52)*ABZ!$B52+(drdp!E52+drdp!N52)*ABZ!$C52+(drdp!H52+drdp!Q52)*ABZ!$D52)</f>
        <v>-5.5836710986204869E-3</v>
      </c>
      <c r="F52" s="20">
        <f>Model!$W$9*((drdp!C52+drdp!L52)*ABZ!$B52+(drdp!F52+drdp!O52)*ABZ!$C52+(drdp!I52+drdp!R52)*ABZ!$D52)</f>
        <v>-1.9498609135265983E-4</v>
      </c>
      <c r="G52" s="20">
        <f>Model!$W$9*((drdp!D52+drdp!M52)*ABZ!$B52+(drdp!G52+drdp!P52)*ABZ!$C52+(drdp!J52+drdp!S52)*ABZ!$D52)</f>
        <v>3.4911916803126298E-3</v>
      </c>
      <c r="H52" s="18">
        <f>Model!$W$9*((drdp!B52)*ABZ!$B52+(drdp!E52)*ABZ!$C52+(drdp!H52)*ABZ!$D52)</f>
        <v>-2.7918355493102434E-3</v>
      </c>
      <c r="I52" s="18">
        <f>Model!$W$9*((drdp!C52)*ABZ!$B52+(drdp!F52)*ABZ!$C52+(drdp!I52)*ABZ!$D52)</f>
        <v>-9.7493045676329916E-5</v>
      </c>
      <c r="J52" s="18">
        <f>Model!$W$9*((drdp!D52)*ABZ!$B52+(drdp!G52)*ABZ!$C52+(drdp!J52)*ABZ!$D52)</f>
        <v>1.7455958401563149E-3</v>
      </c>
      <c r="K52" s="21">
        <f>SUM(E$3:E51)+H52</f>
        <v>-0.12254459796284727</v>
      </c>
      <c r="L52" s="21">
        <f>SUM(F$3:F51)+I52</f>
        <v>-4.2793516579194869E-3</v>
      </c>
      <c r="M52" s="21">
        <f>SUM(G$3:G51)+J52</f>
        <v>6.4848090808001344E-2</v>
      </c>
      <c r="N52" s="21"/>
      <c r="O52" s="21"/>
      <c r="P52" s="21"/>
      <c r="Q52" s="19">
        <f t="shared" si="1"/>
        <v>1.501717848987587E-2</v>
      </c>
      <c r="R52" s="19">
        <f t="shared" si="1"/>
        <v>1.8312850612138262E-5</v>
      </c>
      <c r="S52" s="19">
        <f t="shared" si="1"/>
        <v>4.2052748814427887E-3</v>
      </c>
      <c r="T52" s="19">
        <f t="shared" si="2"/>
        <v>5.2441142846138737E-4</v>
      </c>
      <c r="U52" s="19">
        <f t="shared" si="3"/>
        <v>-7.946783216724736E-3</v>
      </c>
      <c r="V52" s="19">
        <f t="shared" si="4"/>
        <v>-2.7750778491213401E-4</v>
      </c>
    </row>
    <row r="53" spans="1:22" x14ac:dyDescent="0.25">
      <c r="A53" s="26">
        <f>Wellpath!E53</f>
        <v>5000</v>
      </c>
      <c r="B53" s="22">
        <v>0</v>
      </c>
      <c r="C53" s="22">
        <f>-SIN(Wellpath!$L53) / GField</f>
        <v>-5.4036726530793382E-2</v>
      </c>
      <c r="D53" s="22">
        <f>TAN(Dip) * SIN(Wellpath!$L53) * SIN(Wellpath!$O53) / GField</f>
        <v>0</v>
      </c>
      <c r="E53" s="20">
        <f>Model!$W$9*((drdp!B53+drdp!K53)*ABZ!$B53+(drdp!E53+drdp!N53)*ABZ!$C53+(drdp!H53+drdp!Q53)*ABZ!$D53)</f>
        <v>-5.5836710986204869E-3</v>
      </c>
      <c r="F53" s="20">
        <f>Model!$W$9*((drdp!C53+drdp!L53)*ABZ!$B53+(drdp!F53+drdp!O53)*ABZ!$C53+(drdp!I53+drdp!R53)*ABZ!$D53)</f>
        <v>-1.9498609135265983E-4</v>
      </c>
      <c r="G53" s="20">
        <f>Model!$W$9*((drdp!D53+drdp!M53)*ABZ!$B53+(drdp!G53+drdp!P53)*ABZ!$C53+(drdp!J53+drdp!S53)*ABZ!$D53)</f>
        <v>3.4911916803126298E-3</v>
      </c>
      <c r="H53" s="18">
        <f>Model!$W$9*((drdp!B53)*ABZ!$B53+(drdp!E53)*ABZ!$C53+(drdp!H53)*ABZ!$D53)</f>
        <v>-2.7918355493102434E-3</v>
      </c>
      <c r="I53" s="18">
        <f>Model!$W$9*((drdp!C53)*ABZ!$B53+(drdp!F53)*ABZ!$C53+(drdp!I53)*ABZ!$D53)</f>
        <v>-9.7493045676329916E-5</v>
      </c>
      <c r="J53" s="18">
        <f>Model!$W$9*((drdp!D53)*ABZ!$B53+(drdp!G53)*ABZ!$C53+(drdp!J53)*ABZ!$D53)</f>
        <v>1.7455958401563149E-3</v>
      </c>
      <c r="K53" s="21">
        <f>SUM(E$3:E52)+H53</f>
        <v>-0.12812826906146776</v>
      </c>
      <c r="L53" s="21">
        <f>SUM(F$3:F52)+I53</f>
        <v>-4.474337749272147E-3</v>
      </c>
      <c r="M53" s="21">
        <f>SUM(G$3:G52)+J53</f>
        <v>6.8339282488313974E-2</v>
      </c>
      <c r="N53" s="21"/>
      <c r="O53" s="21"/>
      <c r="P53" s="21"/>
      <c r="Q53" s="19">
        <f t="shared" si="1"/>
        <v>1.6416853332687876E-2</v>
      </c>
      <c r="R53" s="19">
        <f t="shared" si="1"/>
        <v>2.0019698294561744E-5</v>
      </c>
      <c r="S53" s="19">
        <f t="shared" si="1"/>
        <v>4.6702575310175768E-3</v>
      </c>
      <c r="T53" s="19">
        <f t="shared" si="2"/>
        <v>5.7328915101062376E-4</v>
      </c>
      <c r="U53" s="19">
        <f t="shared" si="3"/>
        <v>-8.7561939741303448E-3</v>
      </c>
      <c r="V53" s="19">
        <f t="shared" si="4"/>
        <v>-3.0577303139563621E-4</v>
      </c>
    </row>
    <row r="54" spans="1:22" x14ac:dyDescent="0.25">
      <c r="A54" s="26">
        <f>Wellpath!E54</f>
        <v>5100</v>
      </c>
      <c r="B54" s="22">
        <v>0</v>
      </c>
      <c r="C54" s="22">
        <f>-SIN(Wellpath!$L54) / GField</f>
        <v>-5.3219313660267956E-2</v>
      </c>
      <c r="D54" s="22">
        <f>TAN(Dip) * SIN(Wellpath!$L54) * SIN(Wellpath!$O54) / GField</f>
        <v>8.3258029013685321E-3</v>
      </c>
      <c r="E54" s="20">
        <f>Model!$W$9*((drdp!B54+drdp!K54)*ABZ!$B54+(drdp!E54+drdp!N54)*ABZ!$C54+(drdp!H54+drdp!Q54)*ABZ!$D54)</f>
        <v>-5.5561304365226031E-3</v>
      </c>
      <c r="F54" s="20">
        <f>Model!$W$9*((drdp!C54+drdp!L54)*ABZ!$B54+(drdp!F54+drdp!O54)*ABZ!$C54+(drdp!I54+drdp!R54)*ABZ!$D54)</f>
        <v>-2.0785114575397811E-4</v>
      </c>
      <c r="G54" s="20">
        <f>Model!$W$9*((drdp!D54+drdp!M54)*ABZ!$B54+(drdp!G54+drdp!P54)*ABZ!$C54+(drdp!J54+drdp!S54)*ABZ!$D54)</f>
        <v>3.386368131121348E-3</v>
      </c>
      <c r="H54" s="18">
        <f>Model!$W$9*((drdp!B54)*ABZ!$B54+(drdp!E54)*ABZ!$C54+(drdp!H54)*ABZ!$D54)</f>
        <v>-2.7780652182613015E-3</v>
      </c>
      <c r="I54" s="18">
        <f>Model!$W$9*((drdp!C54)*ABZ!$B54+(drdp!F54)*ABZ!$C54+(drdp!I54)*ABZ!$D54)</f>
        <v>-1.0392557287698906E-4</v>
      </c>
      <c r="J54" s="18">
        <f>Model!$W$9*((drdp!D54)*ABZ!$B54+(drdp!G54)*ABZ!$C54+(drdp!J54)*ABZ!$D54)</f>
        <v>1.693184065560674E-3</v>
      </c>
      <c r="K54" s="21">
        <f>SUM(E$3:E53)+H54</f>
        <v>-0.13369816982903929</v>
      </c>
      <c r="L54" s="21">
        <f>SUM(F$3:F53)+I54</f>
        <v>-4.6757563678254668E-3</v>
      </c>
      <c r="M54" s="21">
        <f>SUM(G$3:G53)+J54</f>
        <v>7.1778062394030964E-2</v>
      </c>
      <c r="N54" s="21"/>
      <c r="O54" s="21"/>
      <c r="P54" s="21"/>
      <c r="Q54" s="19">
        <f t="shared" si="1"/>
        <v>1.7875200615634631E-2</v>
      </c>
      <c r="R54" s="19">
        <f t="shared" si="1"/>
        <v>2.1862697611260403E-5</v>
      </c>
      <c r="S54" s="19">
        <f t="shared" si="1"/>
        <v>5.1520902410414019E-3</v>
      </c>
      <c r="T54" s="19">
        <f t="shared" si="2"/>
        <v>6.2514006894474113E-4</v>
      </c>
      <c r="U54" s="19">
        <f t="shared" si="3"/>
        <v>-9.5965955759565302E-3</v>
      </c>
      <c r="V54" s="19">
        <f t="shared" si="4"/>
        <v>-3.3561673230906393E-4</v>
      </c>
    </row>
    <row r="55" spans="1:22" x14ac:dyDescent="0.25">
      <c r="A55" s="26">
        <f>Wellpath!E55</f>
        <v>5200</v>
      </c>
      <c r="B55" s="22">
        <v>0</v>
      </c>
      <c r="C55" s="22">
        <f>-SIN(Wellpath!$L55) / GField</f>
        <v>-5.2778376989518601E-2</v>
      </c>
      <c r="D55" s="22">
        <f>TAN(Dip) * SIN(Wellpath!$L55) * SIN(Wellpath!$O55) / GField</f>
        <v>1.6636936552447759E-2</v>
      </c>
      <c r="E55" s="20">
        <f>Model!$W$9*((drdp!B55+drdp!K55)*ABZ!$B55+(drdp!E55+drdp!N55)*ABZ!$C55+(drdp!H55+drdp!Q55)*ABZ!$D55)</f>
        <v>-5.5993763816888399E-3</v>
      </c>
      <c r="F55" s="20">
        <f>Model!$W$9*((drdp!C55+drdp!L55)*ABZ!$B55+(drdp!F55+drdp!O55)*ABZ!$C55+(drdp!I55+drdp!R55)*ABZ!$D55)</f>
        <v>-2.507829671782553E-4</v>
      </c>
      <c r="G55" s="20">
        <f>Model!$W$9*((drdp!D55+drdp!M55)*ABZ!$B55+(drdp!G55+drdp!P55)*ABZ!$C55+(drdp!J55+drdp!S55)*ABZ!$D55)</f>
        <v>3.330486605827502E-3</v>
      </c>
      <c r="H55" s="18">
        <f>Model!$W$9*((drdp!B55)*ABZ!$B55+(drdp!E55)*ABZ!$C55+(drdp!H55)*ABZ!$D55)</f>
        <v>-2.79968819084442E-3</v>
      </c>
      <c r="I55" s="18">
        <f>Model!$W$9*((drdp!C55)*ABZ!$B55+(drdp!F55)*ABZ!$C55+(drdp!I55)*ABZ!$D55)</f>
        <v>-1.2539148358912765E-4</v>
      </c>
      <c r="J55" s="18">
        <f>Model!$W$9*((drdp!D55)*ABZ!$B55+(drdp!G55)*ABZ!$C55+(drdp!J55)*ABZ!$D55)</f>
        <v>1.665243302913751E-3</v>
      </c>
      <c r="K55" s="21">
        <f>SUM(E$3:E54)+H55</f>
        <v>-0.13927592323814503</v>
      </c>
      <c r="L55" s="21">
        <f>SUM(F$3:F54)+I55</f>
        <v>-4.9050734242915839E-3</v>
      </c>
      <c r="M55" s="21">
        <f>SUM(G$3:G54)+J55</f>
        <v>7.5136489762505393E-2</v>
      </c>
      <c r="N55" s="21"/>
      <c r="O55" s="21"/>
      <c r="P55" s="21"/>
      <c r="Q55" s="19">
        <f t="shared" si="1"/>
        <v>1.9397782793837665E-2</v>
      </c>
      <c r="R55" s="19">
        <f t="shared" si="1"/>
        <v>2.4059745297691565E-5</v>
      </c>
      <c r="S55" s="19">
        <f t="shared" si="1"/>
        <v>5.6454920938310777E-3</v>
      </c>
      <c r="T55" s="19">
        <f t="shared" si="2"/>
        <v>6.8315862971909979E-4</v>
      </c>
      <c r="U55" s="19">
        <f t="shared" si="3"/>
        <v>-1.046470398054637E-2</v>
      </c>
      <c r="V55" s="19">
        <f t="shared" si="4"/>
        <v>-3.6854999912862188E-4</v>
      </c>
    </row>
    <row r="56" spans="1:22" x14ac:dyDescent="0.25">
      <c r="A56" s="26">
        <f>Wellpath!E56</f>
        <v>5300</v>
      </c>
      <c r="B56" s="22">
        <v>0</v>
      </c>
      <c r="C56" s="22">
        <f>-SIN(Wellpath!$L56) / GField</f>
        <v>-5.2717451773843974E-2</v>
      </c>
      <c r="D56" s="22">
        <f>TAN(Dip) * SIN(Wellpath!$L56) * SIN(Wellpath!$O56) / GField</f>
        <v>2.4891304433937986E-2</v>
      </c>
      <c r="E56" s="20">
        <f>Model!$W$9*((drdp!B56+drdp!K56)*ABZ!$B56+(drdp!E56+drdp!N56)*ABZ!$C56+(drdp!H56+drdp!Q56)*ABZ!$D56)</f>
        <v>-5.7119179067501649E-3</v>
      </c>
      <c r="F56" s="20">
        <f>Model!$W$9*((drdp!C56+drdp!L56)*ABZ!$B56+(drdp!F56+drdp!O56)*ABZ!$C56+(drdp!I56+drdp!R56)*ABZ!$D56)</f>
        <v>-3.237162033555314E-4</v>
      </c>
      <c r="G56" s="20">
        <f>Model!$W$9*((drdp!D56+drdp!M56)*ABZ!$B56+(drdp!G56+drdp!P56)*ABZ!$C56+(drdp!J56+drdp!S56)*ABZ!$D56)</f>
        <v>3.3228018868027443E-3</v>
      </c>
      <c r="H56" s="18">
        <f>Model!$W$9*((drdp!B56)*ABZ!$B56+(drdp!E56)*ABZ!$C56+(drdp!H56)*ABZ!$D56)</f>
        <v>-2.8559589533750825E-3</v>
      </c>
      <c r="I56" s="18">
        <f>Model!$W$9*((drdp!C56)*ABZ!$B56+(drdp!F56)*ABZ!$C56+(drdp!I56)*ABZ!$D56)</f>
        <v>-1.618581016777657E-4</v>
      </c>
      <c r="J56" s="18">
        <f>Model!$W$9*((drdp!D56)*ABZ!$B56+(drdp!G56)*ABZ!$C56+(drdp!J56)*ABZ!$D56)</f>
        <v>1.6614009434013722E-3</v>
      </c>
      <c r="K56" s="21">
        <f>SUM(E$3:E55)+H56</f>
        <v>-0.14493157038236454</v>
      </c>
      <c r="L56" s="21">
        <f>SUM(F$3:F55)+I56</f>
        <v>-5.1923230095584777E-3</v>
      </c>
      <c r="M56" s="21">
        <f>SUM(G$3:G55)+J56</f>
        <v>7.8463134008820531E-2</v>
      </c>
      <c r="N56" s="21"/>
      <c r="O56" s="21"/>
      <c r="P56" s="21"/>
      <c r="Q56" s="19">
        <f t="shared" si="1"/>
        <v>2.1005160093498287E-2</v>
      </c>
      <c r="R56" s="19">
        <f t="shared" si="1"/>
        <v>2.6960218235590406E-5</v>
      </c>
      <c r="S56" s="19">
        <f t="shared" si="1"/>
        <v>6.1564633984861287E-3</v>
      </c>
      <c r="T56" s="19">
        <f t="shared" si="2"/>
        <v>7.525315277077954E-4</v>
      </c>
      <c r="U56" s="19">
        <f t="shared" si="3"/>
        <v>-1.1371785229020274E-2</v>
      </c>
      <c r="V56" s="19">
        <f t="shared" si="4"/>
        <v>-4.0740593611606916E-4</v>
      </c>
    </row>
    <row r="57" spans="1:22" x14ac:dyDescent="0.25">
      <c r="A57" s="26">
        <f>Wellpath!E57</f>
        <v>5400</v>
      </c>
      <c r="B57" s="22">
        <v>0</v>
      </c>
      <c r="C57" s="22">
        <f>-SIN(Wellpath!$L57) / GField</f>
        <v>-5.306741997035478E-2</v>
      </c>
      <c r="D57" s="22">
        <f>TAN(Dip) * SIN(Wellpath!$L57) * SIN(Wellpath!$O57) / GField</f>
        <v>3.3087552267672599E-2</v>
      </c>
      <c r="E57" s="20">
        <f>Model!$W$9*((drdp!B57+drdp!K57)*ABZ!$B57+(drdp!E57+drdp!N57)*ABZ!$C57+(drdp!H57+drdp!Q57)*ABZ!$D57)</f>
        <v>-5.8949311543139895E-3</v>
      </c>
      <c r="F57" s="20">
        <f>Model!$W$9*((drdp!C57+drdp!L57)*ABZ!$B57+(drdp!F57+drdp!O57)*ABZ!$C57+(drdp!I57+drdp!R57)*ABZ!$D57)</f>
        <v>-4.2501112495526287E-4</v>
      </c>
      <c r="G57" s="20">
        <f>Model!$W$9*((drdp!D57+drdp!M57)*ABZ!$B57+(drdp!G57+drdp!P57)*ABZ!$C57+(drdp!J57+drdp!S57)*ABZ!$D57)</f>
        <v>3.3670655928294854E-3</v>
      </c>
      <c r="H57" s="18">
        <f>Model!$W$9*((drdp!B57)*ABZ!$B57+(drdp!E57)*ABZ!$C57+(drdp!H57)*ABZ!$D57)</f>
        <v>-2.9474655771569947E-3</v>
      </c>
      <c r="I57" s="18">
        <f>Model!$W$9*((drdp!C57)*ABZ!$B57+(drdp!F57)*ABZ!$C57+(drdp!I57)*ABZ!$D57)</f>
        <v>-2.1250556247763143E-4</v>
      </c>
      <c r="J57" s="18">
        <f>Model!$W$9*((drdp!D57)*ABZ!$B57+(drdp!G57)*ABZ!$C57+(drdp!J57)*ABZ!$D57)</f>
        <v>1.6835327964147427E-3</v>
      </c>
      <c r="K57" s="21">
        <f>SUM(E$3:E56)+H57</f>
        <v>-0.1507349949128966</v>
      </c>
      <c r="L57" s="21">
        <f>SUM(F$3:F56)+I57</f>
        <v>-5.5666866737138741E-3</v>
      </c>
      <c r="M57" s="21">
        <f>SUM(G$3:G56)+J57</f>
        <v>8.1808067748636637E-2</v>
      </c>
      <c r="N57" s="21"/>
      <c r="O57" s="21"/>
      <c r="P57" s="21"/>
      <c r="Q57" s="19">
        <f t="shared" si="1"/>
        <v>2.2721038691390964E-2</v>
      </c>
      <c r="R57" s="19">
        <f t="shared" si="1"/>
        <v>3.0988000523303638E-5</v>
      </c>
      <c r="S57" s="19">
        <f t="shared" si="1"/>
        <v>6.6925599487655217E-3</v>
      </c>
      <c r="T57" s="19">
        <f t="shared" si="2"/>
        <v>8.3909448744395009E-4</v>
      </c>
      <c r="U57" s="19">
        <f t="shared" si="3"/>
        <v>-1.2331338675924643E-2</v>
      </c>
      <c r="V57" s="19">
        <f t="shared" si="4"/>
        <v>-4.5539988053861733E-4</v>
      </c>
    </row>
    <row r="58" spans="1:22" x14ac:dyDescent="0.25">
      <c r="A58" s="26">
        <f>Wellpath!E58</f>
        <v>5500</v>
      </c>
      <c r="B58" s="22">
        <v>0</v>
      </c>
      <c r="C58" s="22">
        <f>-SIN(Wellpath!$L58) / GField</f>
        <v>-5.379502725842198E-2</v>
      </c>
      <c r="D58" s="22">
        <f>TAN(Dip) * SIN(Wellpath!$L58) * SIN(Wellpath!$O58) / GField</f>
        <v>4.1184214154113351E-2</v>
      </c>
      <c r="E58" s="20">
        <f>Model!$W$9*((drdp!B58+drdp!K58)*ABZ!$B58+(drdp!E58+drdp!N58)*ABZ!$C58+(drdp!H58+drdp!Q58)*ABZ!$D58)</f>
        <v>-3.8568762651082058E-3</v>
      </c>
      <c r="F58" s="20">
        <f>Model!$W$9*((drdp!C58+drdp!L58)*ABZ!$B58+(drdp!F58+drdp!O58)*ABZ!$C58+(drdp!I58+drdp!R58)*ABZ!$D58)</f>
        <v>-3.4779652701193788E-4</v>
      </c>
      <c r="G58" s="20">
        <f>Model!$W$9*((drdp!D58+drdp!M58)*ABZ!$B58+(drdp!G58+drdp!P58)*ABZ!$C58+(drdp!J58+drdp!S58)*ABZ!$D58)</f>
        <v>2.1718609763220361E-3</v>
      </c>
      <c r="H58" s="18">
        <f>Model!$W$9*((drdp!B58)*ABZ!$B58+(drdp!E58)*ABZ!$C58+(drdp!H58)*ABZ!$D58)</f>
        <v>-3.0722289828805233E-3</v>
      </c>
      <c r="I58" s="18">
        <f>Model!$W$9*((drdp!C58)*ABZ!$B58+(drdp!F58)*ABZ!$C58+(drdp!I58)*ABZ!$D58)</f>
        <v>-2.7704040705108993E-4</v>
      </c>
      <c r="J58" s="18">
        <f>Model!$W$9*((drdp!D58)*ABZ!$B58+(drdp!G58)*ABZ!$C58+(drdp!J58)*ABZ!$D58)</f>
        <v>1.7300151157575579E-3</v>
      </c>
      <c r="K58" s="21">
        <f>SUM(E$3:E57)+H58</f>
        <v>-0.15675468947293414</v>
      </c>
      <c r="L58" s="21">
        <f>SUM(F$3:F57)+I58</f>
        <v>-6.0562326432425954E-3</v>
      </c>
      <c r="M58" s="21">
        <f>SUM(G$3:G57)+J58</f>
        <v>8.5221615660808936E-2</v>
      </c>
      <c r="N58" s="21"/>
      <c r="O58" s="21"/>
      <c r="P58" s="21"/>
      <c r="Q58" s="19">
        <f t="shared" si="1"/>
        <v>2.4572032671756009E-2</v>
      </c>
      <c r="R58" s="19">
        <f t="shared" si="1"/>
        <v>3.6677953829077192E-5</v>
      </c>
      <c r="S58" s="19">
        <f t="shared" si="1"/>
        <v>7.2627237758386351E-3</v>
      </c>
      <c r="T58" s="19">
        <f t="shared" si="2"/>
        <v>9.4934286736734022E-4</v>
      </c>
      <c r="U58" s="19">
        <f t="shared" si="3"/>
        <v>-1.3358887899291846E-2</v>
      </c>
      <c r="V58" s="19">
        <f t="shared" si="4"/>
        <v>-5.1612193067486543E-4</v>
      </c>
    </row>
    <row r="59" spans="1:22" x14ac:dyDescent="0.25">
      <c r="A59" s="26">
        <f>Wellpath!E59</f>
        <v>5525.54</v>
      </c>
      <c r="B59" s="22">
        <v>0</v>
      </c>
      <c r="C59" s="22">
        <f>-SIN(Wellpath!$L59) / GField</f>
        <v>-5.4036726530793382E-2</v>
      </c>
      <c r="D59" s="22">
        <f>TAN(Dip) * SIN(Wellpath!$L59) * SIN(Wellpath!$O59) / GField</f>
        <v>4.323841965178863E-2</v>
      </c>
      <c r="E59" s="20">
        <f>Model!$W$9*((drdp!B59+drdp!K59)*ABZ!$B59+(drdp!E59+drdp!N59)*ABZ!$C59+(drdp!H59+drdp!Q59)*ABZ!$D59)</f>
        <v>-3.1092286005045587E-3</v>
      </c>
      <c r="F59" s="20">
        <f>Model!$W$9*((drdp!C59+drdp!L59)*ABZ!$B59+(drdp!F59+drdp!O59)*ABZ!$C59+(drdp!I59+drdp!R59)*ABZ!$D59)</f>
        <v>-2.958222358766458E-4</v>
      </c>
      <c r="G59" s="20">
        <f>Model!$W$9*((drdp!D59+drdp!M59)*ABZ!$B59+(drdp!G59+drdp!P59)*ABZ!$C59+(drdp!J59+drdp!S59)*ABZ!$D59)</f>
        <v>1.7455958401563154E-3</v>
      </c>
      <c r="H59" s="18">
        <f>Model!$W$9*((drdp!B59)*ABZ!$B59+(drdp!E59)*ABZ!$C59+(drdp!H59)*ABZ!$D59)</f>
        <v>-7.9409698456886122E-4</v>
      </c>
      <c r="I59" s="18">
        <f>Model!$W$9*((drdp!C59)*ABZ!$B59+(drdp!F59)*ABZ!$C59+(drdp!I59)*ABZ!$D59)</f>
        <v>-7.5552999042894972E-5</v>
      </c>
      <c r="J59" s="18">
        <f>Model!$W$9*((drdp!D59)*ABZ!$B59+(drdp!G59)*ABZ!$C59+(drdp!J59)*ABZ!$D59)</f>
        <v>4.4582517757592121E-4</v>
      </c>
      <c r="K59" s="21">
        <f>SUM(E$3:E58)+H59</f>
        <v>-0.15833343373973066</v>
      </c>
      <c r="L59" s="21">
        <f>SUM(F$3:F58)+I59</f>
        <v>-6.2025417622463379E-3</v>
      </c>
      <c r="M59" s="21">
        <f>SUM(G$3:G58)+J59</f>
        <v>8.6109286698949336E-2</v>
      </c>
      <c r="N59" s="21"/>
      <c r="O59" s="21"/>
      <c r="P59" s="21"/>
      <c r="Q59" s="19">
        <f t="shared" si="1"/>
        <v>2.506947623981368E-2</v>
      </c>
      <c r="R59" s="19">
        <f t="shared" si="1"/>
        <v>3.8471524312409906E-5</v>
      </c>
      <c r="S59" s="19">
        <f t="shared" si="1"/>
        <v>7.4148092558018533E-3</v>
      </c>
      <c r="T59" s="19">
        <f t="shared" si="2"/>
        <v>9.8206973513054272E-4</v>
      </c>
      <c r="U59" s="19">
        <f t="shared" si="3"/>
        <v>-1.3633979039923565E-2</v>
      </c>
      <c r="V59" s="19">
        <f t="shared" si="4"/>
        <v>-5.3409644686747636E-4</v>
      </c>
    </row>
    <row r="60" spans="1:22" x14ac:dyDescent="0.25">
      <c r="A60" s="26">
        <f>Wellpath!E60</f>
        <v>5600</v>
      </c>
      <c r="B60" s="22">
        <v>0</v>
      </c>
      <c r="C60" s="22">
        <f>-SIN(Wellpath!$L60) / GField</f>
        <v>-5.3386209458249352E-2</v>
      </c>
      <c r="D60" s="22">
        <f>TAN(Dip) * SIN(Wellpath!$L60) * SIN(Wellpath!$O60) / GField</f>
        <v>4.7972696608847419E-2</v>
      </c>
      <c r="E60" s="20">
        <f>Model!$W$9*((drdp!B60+drdp!K60)*ABZ!$B60+(drdp!E60+drdp!N60)*ABZ!$C60+(drdp!H60+drdp!Q60)*ABZ!$D60)</f>
        <v>-5.4816083063442709E-3</v>
      </c>
      <c r="F60" s="20">
        <f>Model!$W$9*((drdp!C60+drdp!L60)*ABZ!$B60+(drdp!F60+drdp!O60)*ABZ!$C60+(drdp!I60+drdp!R60)*ABZ!$D60)</f>
        <v>-6.97711934196068E-4</v>
      </c>
      <c r="G60" s="20">
        <f>Model!$W$9*((drdp!D60+drdp!M60)*ABZ!$B60+(drdp!G60+drdp!P60)*ABZ!$C60+(drdp!J60+drdp!S60)*ABZ!$D60)</f>
        <v>2.9724850167493306E-3</v>
      </c>
      <c r="H60" s="18">
        <f>Model!$W$9*((drdp!B60)*ABZ!$B60+(drdp!E60)*ABZ!$C60+(drdp!H60)*ABZ!$D60)</f>
        <v>-2.3395652555909365E-3</v>
      </c>
      <c r="I60" s="18">
        <f>Model!$W$9*((drdp!C60)*ABZ!$B60+(drdp!F60)*ABZ!$C60+(drdp!I60)*ABZ!$D60)</f>
        <v>-2.9778534116840116E-4</v>
      </c>
      <c r="J60" s="18">
        <f>Model!$W$9*((drdp!D60)*ABZ!$B60+(drdp!G60)*ABZ!$C60+(drdp!J60)*ABZ!$D60)</f>
        <v>1.2686646471807598E-3</v>
      </c>
      <c r="K60" s="21">
        <f>SUM(E$3:E59)+H60</f>
        <v>-0.16298813061125728</v>
      </c>
      <c r="L60" s="21">
        <f>SUM(F$3:F59)+I60</f>
        <v>-6.7205963402484897E-3</v>
      </c>
      <c r="M60" s="21">
        <f>SUM(G$3:G59)+J60</f>
        <v>8.8677722008710491E-2</v>
      </c>
      <c r="N60" s="21"/>
      <c r="O60" s="21"/>
      <c r="P60" s="21"/>
      <c r="Q60" s="19">
        <f t="shared" si="1"/>
        <v>2.656513072015226E-2</v>
      </c>
      <c r="R60" s="19">
        <f t="shared" si="1"/>
        <v>4.5166415168561396E-5</v>
      </c>
      <c r="S60" s="19">
        <f t="shared" si="1"/>
        <v>7.863738380654137E-3</v>
      </c>
      <c r="T60" s="19">
        <f t="shared" si="2"/>
        <v>1.0953774340899584E-3</v>
      </c>
      <c r="U60" s="19">
        <f t="shared" si="3"/>
        <v>-1.4453416137064469E-2</v>
      </c>
      <c r="V60" s="19">
        <f t="shared" si="4"/>
        <v>-5.9596717399331269E-4</v>
      </c>
    </row>
    <row r="61" spans="1:22" x14ac:dyDescent="0.25">
      <c r="A61" s="26">
        <f>Wellpath!E61</f>
        <v>5700</v>
      </c>
      <c r="B61" s="22">
        <v>0</v>
      </c>
      <c r="C61" s="22">
        <f>-SIN(Wellpath!$L61) / GField</f>
        <v>-5.2854497331905441E-2</v>
      </c>
      <c r="D61" s="22">
        <f>TAN(Dip) * SIN(Wellpath!$L61) * SIN(Wellpath!$O61) / GField</f>
        <v>5.4234283862049967E-2</v>
      </c>
      <c r="E61" s="20">
        <f>Model!$W$9*((drdp!B61+drdp!K61)*ABZ!$B61+(drdp!E61+drdp!N61)*ABZ!$C61+(drdp!H61+drdp!Q61)*ABZ!$D61)</f>
        <v>-6.3910192711670285E-3</v>
      </c>
      <c r="F61" s="20">
        <f>Model!$W$9*((drdp!C61+drdp!L61)*ABZ!$B61+(drdp!F61+drdp!O61)*ABZ!$C61+(drdp!I61+drdp!R61)*ABZ!$D61)</f>
        <v>-1.1270983429626559E-3</v>
      </c>
      <c r="G61" s="20">
        <f>Model!$W$9*((drdp!D61+drdp!M61)*ABZ!$B61+(drdp!G61+drdp!P61)*ABZ!$C61+(drdp!J61+drdp!S61)*ABZ!$D61)</f>
        <v>3.3401004141702362E-3</v>
      </c>
      <c r="H61" s="18">
        <f>Model!$W$9*((drdp!B61)*ABZ!$B61+(drdp!E61)*ABZ!$C61+(drdp!H61)*ABZ!$D61)</f>
        <v>-3.1955096355835142E-3</v>
      </c>
      <c r="I61" s="18">
        <f>Model!$W$9*((drdp!C61)*ABZ!$B61+(drdp!F61)*ABZ!$C61+(drdp!I61)*ABZ!$D61)</f>
        <v>-5.6354917148132794E-4</v>
      </c>
      <c r="J61" s="18">
        <f>Model!$W$9*((drdp!D61)*ABZ!$B61+(drdp!G61)*ABZ!$C61+(drdp!J61)*ABZ!$D61)</f>
        <v>1.6700502070851181E-3</v>
      </c>
      <c r="K61" s="21">
        <f>SUM(E$3:E60)+H61</f>
        <v>-0.16932568329759415</v>
      </c>
      <c r="L61" s="21">
        <f>SUM(F$3:F60)+I61</f>
        <v>-7.6840721047574849E-3</v>
      </c>
      <c r="M61" s="21">
        <f>SUM(G$3:G60)+J61</f>
        <v>9.2051592585364189E-2</v>
      </c>
      <c r="N61" s="21"/>
      <c r="O61" s="21"/>
      <c r="P61" s="21"/>
      <c r="Q61" s="19">
        <f t="shared" si="1"/>
        <v>2.8671187024197155E-2</v>
      </c>
      <c r="R61" s="19">
        <f t="shared" si="1"/>
        <v>5.9044964111112125E-5</v>
      </c>
      <c r="S61" s="19">
        <f t="shared" si="1"/>
        <v>8.473495697501875E-3</v>
      </c>
      <c r="T61" s="19">
        <f t="shared" si="2"/>
        <v>1.3011107596460436E-3</v>
      </c>
      <c r="U61" s="19">
        <f t="shared" si="3"/>
        <v>-1.5586698813148543E-2</v>
      </c>
      <c r="V61" s="19">
        <f t="shared" si="4"/>
        <v>-7.0733107478369785E-4</v>
      </c>
    </row>
    <row r="62" spans="1:22" x14ac:dyDescent="0.25">
      <c r="A62" s="26">
        <f>Wellpath!E62</f>
        <v>5800</v>
      </c>
      <c r="B62" s="22">
        <v>0</v>
      </c>
      <c r="C62" s="22">
        <f>-SIN(Wellpath!$L62) / GField</f>
        <v>-5.2702216454101759E-2</v>
      </c>
      <c r="D62" s="22">
        <f>TAN(Dip) * SIN(Wellpath!$L62) * SIN(Wellpath!$O62) / GField</f>
        <v>6.0341801891628785E-2</v>
      </c>
      <c r="E62" s="20">
        <f>Model!$W$9*((drdp!B62+drdp!K62)*ABZ!$B62+(drdp!E62+drdp!N62)*ABZ!$C62+(drdp!H62+drdp!Q62)*ABZ!$D62)</f>
        <v>-6.514873520275067E-3</v>
      </c>
      <c r="F62" s="20">
        <f>Model!$W$9*((drdp!C62+drdp!L62)*ABZ!$B62+(drdp!F62+drdp!O62)*ABZ!$C62+(drdp!I62+drdp!R62)*ABZ!$D62)</f>
        <v>-1.5072745276874246E-3</v>
      </c>
      <c r="G62" s="20">
        <f>Model!$W$9*((drdp!D62+drdp!M62)*ABZ!$B62+(drdp!G62+drdp!P62)*ABZ!$C62+(drdp!J62+drdp!S62)*ABZ!$D62)</f>
        <v>3.3208815878378629E-3</v>
      </c>
      <c r="H62" s="18">
        <f>Model!$W$9*((drdp!B62)*ABZ!$B62+(drdp!E62)*ABZ!$C62+(drdp!H62)*ABZ!$D62)</f>
        <v>-3.2574367601375335E-3</v>
      </c>
      <c r="I62" s="18">
        <f>Model!$W$9*((drdp!C62)*ABZ!$B62+(drdp!F62)*ABZ!$C62+(drdp!I62)*ABZ!$D62)</f>
        <v>-7.5363726384371232E-4</v>
      </c>
      <c r="J62" s="18">
        <f>Model!$W$9*((drdp!D62)*ABZ!$B62+(drdp!G62)*ABZ!$C62+(drdp!J62)*ABZ!$D62)</f>
        <v>1.6604407939189315E-3</v>
      </c>
      <c r="K62" s="21">
        <f>SUM(E$3:E61)+H62</f>
        <v>-0.1757786296933152</v>
      </c>
      <c r="L62" s="21">
        <f>SUM(F$3:F61)+I62</f>
        <v>-9.0012585400825254E-3</v>
      </c>
      <c r="M62" s="21">
        <f>SUM(G$3:G61)+J62</f>
        <v>9.5382083586368238E-2</v>
      </c>
      <c r="N62" s="21"/>
      <c r="O62" s="21"/>
      <c r="P62" s="21"/>
      <c r="Q62" s="19">
        <f t="shared" si="1"/>
        <v>3.0898126656859634E-2</v>
      </c>
      <c r="R62" s="19">
        <f t="shared" si="1"/>
        <v>8.1022655305408594E-5</v>
      </c>
      <c r="S62" s="19">
        <f t="shared" si="1"/>
        <v>9.0977418692769381E-3</v>
      </c>
      <c r="T62" s="19">
        <f t="shared" si="2"/>
        <v>1.5822288916909572E-3</v>
      </c>
      <c r="U62" s="19">
        <f t="shared" si="3"/>
        <v>-1.6766131950105061E-2</v>
      </c>
      <c r="V62" s="19">
        <f t="shared" si="4"/>
        <v>-8.5855879445266234E-4</v>
      </c>
    </row>
    <row r="63" spans="1:22" x14ac:dyDescent="0.25">
      <c r="A63" s="26">
        <f>Wellpath!E63</f>
        <v>5900</v>
      </c>
      <c r="B63" s="22">
        <v>0</v>
      </c>
      <c r="C63" s="22">
        <f>-SIN(Wellpath!$L63) / GField</f>
        <v>-5.2945788606351948E-2</v>
      </c>
      <c r="D63" s="22">
        <f>TAN(Dip) * SIN(Wellpath!$L63) * SIN(Wellpath!$O63) / GField</f>
        <v>6.6274311134642244E-2</v>
      </c>
      <c r="E63" s="20">
        <f>Model!$W$9*((drdp!B63+drdp!K63)*ABZ!$B63+(drdp!E63+drdp!N63)*ABZ!$C63+(drdp!H63+drdp!Q63)*ABZ!$D63)</f>
        <v>-6.6553813327210583E-3</v>
      </c>
      <c r="F63" s="20">
        <f>Model!$W$9*((drdp!C63+drdp!L63)*ABZ!$B63+(drdp!F63+drdp!O63)*ABZ!$C63+(drdp!I63+drdp!R63)*ABZ!$D63)</f>
        <v>-1.9345831244678773E-3</v>
      </c>
      <c r="G63" s="20">
        <f>Model!$W$9*((drdp!D63+drdp!M63)*ABZ!$B63+(drdp!G63+drdp!P63)*ABZ!$C63+(drdp!J63+drdp!S63)*ABZ!$D63)</f>
        <v>3.3516485462119837E-3</v>
      </c>
      <c r="H63" s="18">
        <f>Model!$W$9*((drdp!B63)*ABZ!$B63+(drdp!E63)*ABZ!$C63+(drdp!H63)*ABZ!$D63)</f>
        <v>-3.3276906663605292E-3</v>
      </c>
      <c r="I63" s="18">
        <f>Model!$W$9*((drdp!C63)*ABZ!$B63+(drdp!F63)*ABZ!$C63+(drdp!I63)*ABZ!$D63)</f>
        <v>-9.6729156223393867E-4</v>
      </c>
      <c r="J63" s="18">
        <f>Model!$W$9*((drdp!D63)*ABZ!$B63+(drdp!G63)*ABZ!$C63+(drdp!J63)*ABZ!$D63)</f>
        <v>1.6758242731059918E-3</v>
      </c>
      <c r="K63" s="21">
        <f>SUM(E$3:E62)+H63</f>
        <v>-0.18236375711981326</v>
      </c>
      <c r="L63" s="21">
        <f>SUM(F$3:F62)+I63</f>
        <v>-1.0722187366160176E-2</v>
      </c>
      <c r="M63" s="21">
        <f>SUM(G$3:G62)+J63</f>
        <v>9.8718348653393156E-2</v>
      </c>
      <c r="N63" s="21"/>
      <c r="O63" s="21"/>
      <c r="P63" s="21"/>
      <c r="Q63" s="19">
        <f t="shared" si="1"/>
        <v>3.3256539910854241E-2</v>
      </c>
      <c r="R63" s="19">
        <f t="shared" si="1"/>
        <v>1.1496530191504489E-4</v>
      </c>
      <c r="S63" s="19">
        <f t="shared" si="1"/>
        <v>9.74531236085289E-3</v>
      </c>
      <c r="T63" s="19">
        <f t="shared" si="2"/>
        <v>1.9553383726355648E-3</v>
      </c>
      <c r="U63" s="19">
        <f t="shared" si="3"/>
        <v>-1.8002648957096433E-2</v>
      </c>
      <c r="V63" s="19">
        <f t="shared" si="4"/>
        <v>-1.0584766307396075E-3</v>
      </c>
    </row>
    <row r="64" spans="1:22" x14ac:dyDescent="0.25">
      <c r="A64" s="26">
        <f>Wellpath!E64</f>
        <v>6000</v>
      </c>
      <c r="B64" s="22">
        <v>0</v>
      </c>
      <c r="C64" s="22">
        <f>-SIN(Wellpath!$L64) / GField</f>
        <v>-5.3568053159632582E-2</v>
      </c>
      <c r="D64" s="22">
        <f>TAN(Dip) * SIN(Wellpath!$L64) * SIN(Wellpath!$O64) / GField</f>
        <v>7.2018536381751166E-2</v>
      </c>
      <c r="E64" s="20">
        <f>Model!$W$9*((drdp!B64+drdp!K64)*ABZ!$B64+(drdp!E64+drdp!N64)*ABZ!$C64+(drdp!H64+drdp!Q64)*ABZ!$D64)</f>
        <v>-5.1440443358535702E-3</v>
      </c>
      <c r="F64" s="20">
        <f>Model!$W$9*((drdp!C64+drdp!L64)*ABZ!$B64+(drdp!F64+drdp!O64)*ABZ!$C64+(drdp!I64+drdp!R64)*ABZ!$D64)</f>
        <v>-1.8172458321131053E-3</v>
      </c>
      <c r="G64" s="20">
        <f>Model!$W$9*((drdp!D64+drdp!M64)*ABZ!$B64+(drdp!G64+drdp!P64)*ABZ!$C64+(drdp!J64+drdp!S64)*ABZ!$D64)</f>
        <v>2.5916976562889542E-3</v>
      </c>
      <c r="H64" s="18">
        <f>Model!$W$9*((drdp!B64)*ABZ!$B64+(drdp!E64)*ABZ!$C64+(drdp!H64)*ABZ!$D64)</f>
        <v>-3.4048479850765007E-3</v>
      </c>
      <c r="I64" s="18">
        <f>Model!$W$9*((drdp!C64)*ABZ!$B64+(drdp!F64)*ABZ!$C64+(drdp!I64)*ABZ!$D64)</f>
        <v>-1.2028367964741244E-3</v>
      </c>
      <c r="J64" s="18">
        <f>Model!$W$9*((drdp!D64)*ABZ!$B64+(drdp!G64)*ABZ!$C64+(drdp!J64)*ABZ!$D64)</f>
        <v>1.715447217559543E-3</v>
      </c>
      <c r="K64" s="21">
        <f>SUM(E$3:E63)+H64</f>
        <v>-0.18909629577125031</v>
      </c>
      <c r="L64" s="21">
        <f>SUM(F$3:F63)+I64</f>
        <v>-1.289231572486824E-2</v>
      </c>
      <c r="M64" s="21">
        <f>SUM(G$3:G63)+J64</f>
        <v>0.10210962014405869</v>
      </c>
      <c r="N64" s="21"/>
      <c r="O64" s="21"/>
      <c r="P64" s="21"/>
      <c r="Q64" s="19">
        <f t="shared" si="1"/>
        <v>3.5757409074408178E-2</v>
      </c>
      <c r="R64" s="19">
        <f t="shared" si="1"/>
        <v>1.662118047496849E-4</v>
      </c>
      <c r="S64" s="19">
        <f t="shared" si="1"/>
        <v>1.0426374525963957E-2</v>
      </c>
      <c r="T64" s="19">
        <f t="shared" si="2"/>
        <v>2.4378891474860259E-3</v>
      </c>
      <c r="U64" s="19">
        <f t="shared" si="3"/>
        <v>-1.9308550931850941E-2</v>
      </c>
      <c r="V64" s="19">
        <f t="shared" si="4"/>
        <v>-1.3164294614435707E-3</v>
      </c>
    </row>
    <row r="65" spans="1:22" x14ac:dyDescent="0.25">
      <c r="A65" s="26">
        <f>Wellpath!E65</f>
        <v>6051.08</v>
      </c>
      <c r="B65" s="22">
        <v>0</v>
      </c>
      <c r="C65" s="22">
        <f>-SIN(Wellpath!$L65) / GField</f>
        <v>-5.4036726530793382E-2</v>
      </c>
      <c r="D65" s="22">
        <f>TAN(Dip) * SIN(Wellpath!$L65) * SIN(Wellpath!$O65) / GField</f>
        <v>7.4891139675882526E-2</v>
      </c>
      <c r="E65" s="20">
        <f>Model!$W$9*((drdp!B65+drdp!K65)*ABZ!$B65+(drdp!E65+drdp!N65)*ABZ!$C65+(drdp!H65+drdp!Q65)*ABZ!$D65)</f>
        <v>-3.4475787095137964E-3</v>
      </c>
      <c r="F65" s="20">
        <f>Model!$W$9*((drdp!C65+drdp!L65)*ABZ!$B65+(drdp!F65+drdp!O65)*ABZ!$C65+(drdp!I65+drdp!R65)*ABZ!$D65)</f>
        <v>-1.3307665615409888E-3</v>
      </c>
      <c r="G65" s="20">
        <f>Model!$W$9*((drdp!D65+drdp!M65)*ABZ!$B65+(drdp!G65+drdp!P65)*ABZ!$C65+(drdp!J65+drdp!S65)*ABZ!$D65)</f>
        <v>1.7455958401563154E-3</v>
      </c>
      <c r="H65" s="18">
        <f>Model!$W$9*((drdp!B65)*ABZ!$B65+(drdp!E65)*ABZ!$C65+(drdp!H65)*ABZ!$D65)</f>
        <v>-1.7610232048196402E-3</v>
      </c>
      <c r="I65" s="18">
        <f>Model!$W$9*((drdp!C65)*ABZ!$B65+(drdp!F65)*ABZ!$C65+(drdp!I65)*ABZ!$D65)</f>
        <v>-6.7975555963513455E-4</v>
      </c>
      <c r="J65" s="18">
        <f>Model!$W$9*((drdp!D65)*ABZ!$B65+(drdp!G65)*ABZ!$C65+(drdp!J65)*ABZ!$D65)</f>
        <v>8.9165035515184241E-4</v>
      </c>
      <c r="K65" s="21">
        <f>SUM(E$3:E64)+H65</f>
        <v>-0.19259651532684702</v>
      </c>
      <c r="L65" s="21">
        <f>SUM(F$3:F64)+I65</f>
        <v>-1.4186480320142355E-2</v>
      </c>
      <c r="M65" s="21">
        <f>SUM(G$3:G64)+J65</f>
        <v>0.10387752093793995</v>
      </c>
      <c r="N65" s="21"/>
      <c r="O65" s="21"/>
      <c r="P65" s="21"/>
      <c r="Q65" s="19">
        <f t="shared" si="1"/>
        <v>3.7093417716044415E-2</v>
      </c>
      <c r="R65" s="19">
        <f t="shared" si="1"/>
        <v>2.0125622387378634E-4</v>
      </c>
      <c r="S65" s="19">
        <f t="shared" si="1"/>
        <v>1.0790539356212152E-2</v>
      </c>
      <c r="T65" s="19">
        <f t="shared" si="2"/>
        <v>2.7322666744123108E-3</v>
      </c>
      <c r="U65" s="19">
        <f t="shared" si="3"/>
        <v>-2.0006448553438822E-2</v>
      </c>
      <c r="V65" s="19">
        <f t="shared" si="4"/>
        <v>-1.4736564064912604E-3</v>
      </c>
    </row>
    <row r="66" spans="1:22" x14ac:dyDescent="0.25">
      <c r="A66" s="26">
        <f>Wellpath!E66</f>
        <v>6100</v>
      </c>
      <c r="B66" s="22">
        <v>0</v>
      </c>
      <c r="C66" s="22">
        <f>-SIN(Wellpath!$L66) / GField</f>
        <v>-5.3583196205867226E-2</v>
      </c>
      <c r="D66" s="22">
        <f>TAN(Dip) * SIN(Wellpath!$L66) * SIN(Wellpath!$O66) / GField</f>
        <v>7.6213575035010639E-2</v>
      </c>
      <c r="E66" s="20">
        <f>Model!$W$9*((drdp!B66+drdp!K66)*ABZ!$B66+(drdp!E66+drdp!N66)*ABZ!$C66+(drdp!H66+drdp!Q66)*ABZ!$D66)</f>
        <v>-5.0548339840455966E-3</v>
      </c>
      <c r="F66" s="20">
        <f>Model!$W$9*((drdp!C66+drdp!L66)*ABZ!$B66+(drdp!F66+drdp!O66)*ABZ!$C66+(drdp!I66+drdp!R66)*ABZ!$D66)</f>
        <v>-2.1897400931462688E-3</v>
      </c>
      <c r="G66" s="20">
        <f>Model!$W$9*((drdp!D66+drdp!M66)*ABZ!$B66+(drdp!G66+drdp!P66)*ABZ!$C66+(drdp!J66+drdp!S66)*ABZ!$D66)</f>
        <v>2.5560885349821287E-3</v>
      </c>
      <c r="H66" s="18">
        <f>Model!$W$9*((drdp!B66)*ABZ!$B66+(drdp!E66)*ABZ!$C66+(drdp!H66)*ABZ!$D66)</f>
        <v>-1.6605054962363179E-3</v>
      </c>
      <c r="I66" s="18">
        <f>Model!$W$9*((drdp!C66)*ABZ!$B66+(drdp!F66)*ABZ!$C66+(drdp!I66)*ABZ!$D66)</f>
        <v>-7.1932638568839849E-4</v>
      </c>
      <c r="J66" s="18">
        <f>Model!$W$9*((drdp!D66)*ABZ!$B66+(drdp!G66)*ABZ!$C66+(drdp!J66)*ABZ!$D66)</f>
        <v>8.3967130762373546E-4</v>
      </c>
      <c r="K66" s="21">
        <f>SUM(E$3:E65)+H66</f>
        <v>-0.19594357632777748</v>
      </c>
      <c r="L66" s="21">
        <f>SUM(F$3:F65)+I66</f>
        <v>-1.5556817707736608E-2</v>
      </c>
      <c r="M66" s="21">
        <f>SUM(G$3:G65)+J66</f>
        <v>0.10557113773056816</v>
      </c>
      <c r="N66" s="21"/>
      <c r="O66" s="21"/>
      <c r="P66" s="21"/>
      <c r="Q66" s="19">
        <f t="shared" si="1"/>
        <v>3.8393885104119556E-2</v>
      </c>
      <c r="R66" s="19">
        <f t="shared" si="1"/>
        <v>2.4201457719174728E-4</v>
      </c>
      <c r="S66" s="19">
        <f t="shared" si="1"/>
        <v>1.1145265121726592E-2</v>
      </c>
      <c r="T66" s="19">
        <f t="shared" si="2"/>
        <v>3.0482584979332084E-3</v>
      </c>
      <c r="U66" s="19">
        <f t="shared" si="3"/>
        <v>-2.0685986283919891E-2</v>
      </c>
      <c r="V66" s="19">
        <f t="shared" si="4"/>
        <v>-1.6423509448728029E-3</v>
      </c>
    </row>
    <row r="67" spans="1:22" x14ac:dyDescent="0.25">
      <c r="A67" s="26">
        <f>Wellpath!E67</f>
        <v>6200</v>
      </c>
      <c r="B67" s="22">
        <v>0</v>
      </c>
      <c r="C67" s="22">
        <f>-SIN(Wellpath!$L67) / GField</f>
        <v>-5.2945788606351948E-2</v>
      </c>
      <c r="D67" s="22">
        <f>TAN(Dip) * SIN(Wellpath!$L67) * SIN(Wellpath!$O67) / GField</f>
        <v>7.8786309701396412E-2</v>
      </c>
      <c r="E67" s="20">
        <f>Model!$W$9*((drdp!B67+drdp!K67)*ABZ!$B67+(drdp!E67+drdp!N67)*ABZ!$C67+(drdp!H67+drdp!Q67)*ABZ!$D67)</f>
        <v>-6.5484707138867681E-3</v>
      </c>
      <c r="F67" s="20">
        <f>Model!$W$9*((drdp!C67+drdp!L67)*ABZ!$B67+(drdp!F67+drdp!O67)*ABZ!$C67+(drdp!I67+drdp!R67)*ABZ!$D67)</f>
        <v>-3.5252693614445203E-3</v>
      </c>
      <c r="G67" s="20">
        <f>Model!$W$9*((drdp!D67+drdp!M67)*ABZ!$B67+(drdp!G67+drdp!P67)*ABZ!$C67+(drdp!J67+drdp!S67)*ABZ!$D67)</f>
        <v>3.3516485462119711E-3</v>
      </c>
      <c r="H67" s="18">
        <f>Model!$W$9*((drdp!B67)*ABZ!$B67+(drdp!E67)*ABZ!$C67+(drdp!H67)*ABZ!$D67)</f>
        <v>-3.2742353569433719E-3</v>
      </c>
      <c r="I67" s="18">
        <f>Model!$W$9*((drdp!C67)*ABZ!$B67+(drdp!F67)*ABZ!$C67+(drdp!I67)*ABZ!$D67)</f>
        <v>-1.7626346807222536E-3</v>
      </c>
      <c r="J67" s="18">
        <f>Model!$W$9*((drdp!D67)*ABZ!$B67+(drdp!G67)*ABZ!$C67+(drdp!J67)*ABZ!$D67)</f>
        <v>1.6758242731059795E-3</v>
      </c>
      <c r="K67" s="21">
        <f>SUM(E$3:E66)+H67</f>
        <v>-0.20261214017253015</v>
      </c>
      <c r="L67" s="21">
        <f>SUM(F$3:F66)+I67</f>
        <v>-1.8789866095916728E-2</v>
      </c>
      <c r="M67" s="21">
        <f>SUM(G$3:G66)+J67</f>
        <v>0.10896337923103253</v>
      </c>
      <c r="N67" s="21"/>
      <c r="O67" s="21"/>
      <c r="P67" s="21"/>
      <c r="Q67" s="19">
        <f t="shared" si="1"/>
        <v>4.105167934529301E-2</v>
      </c>
      <c r="R67" s="19">
        <f t="shared" si="1"/>
        <v>3.5305906790248097E-4</v>
      </c>
      <c r="S67" s="19">
        <f t="shared" si="1"/>
        <v>1.187301801344581E-2</v>
      </c>
      <c r="T67" s="19">
        <f t="shared" si="2"/>
        <v>3.8070549832489521E-3</v>
      </c>
      <c r="U67" s="19">
        <f t="shared" si="3"/>
        <v>-2.2077303466430522E-2</v>
      </c>
      <c r="V67" s="19">
        <f t="shared" si="4"/>
        <v>-2.0474073051096951E-3</v>
      </c>
    </row>
    <row r="68" spans="1:22" x14ac:dyDescent="0.25">
      <c r="A68" s="26">
        <f>Wellpath!E68</f>
        <v>6300</v>
      </c>
      <c r="B68" s="22">
        <v>0</v>
      </c>
      <c r="C68" s="22">
        <f>-SIN(Wellpath!$L68) / GField</f>
        <v>-5.2702216454101759E-2</v>
      </c>
      <c r="D68" s="22">
        <f>TAN(Dip) * SIN(Wellpath!$L68) * SIN(Wellpath!$O68) / GField</f>
        <v>8.1154597862835146E-2</v>
      </c>
      <c r="E68" s="20">
        <f>Model!$W$9*((drdp!B68+drdp!K68)*ABZ!$B68+(drdp!E68+drdp!N68)*ABZ!$C68+(drdp!H68+drdp!Q68)*ABZ!$D68)</f>
        <v>-6.278228724782421E-3</v>
      </c>
      <c r="F68" s="20">
        <f>Model!$W$9*((drdp!C68+drdp!L68)*ABZ!$B68+(drdp!F68+drdp!O68)*ABZ!$C68+(drdp!I68+drdp!R68)*ABZ!$D68)</f>
        <v>-4.1221678270903497E-3</v>
      </c>
      <c r="G68" s="20">
        <f>Model!$W$9*((drdp!D68+drdp!M68)*ABZ!$B68+(drdp!G68+drdp!P68)*ABZ!$C68+(drdp!J68+drdp!S68)*ABZ!$D68)</f>
        <v>3.3208815878378629E-3</v>
      </c>
      <c r="H68" s="18">
        <f>Model!$W$9*((drdp!B68)*ABZ!$B68+(drdp!E68)*ABZ!$C68+(drdp!H68)*ABZ!$D68)</f>
        <v>-3.1391143623912105E-3</v>
      </c>
      <c r="I68" s="18">
        <f>Model!$W$9*((drdp!C68)*ABZ!$B68+(drdp!F68)*ABZ!$C68+(drdp!I68)*ABZ!$D68)</f>
        <v>-2.0610839135451748E-3</v>
      </c>
      <c r="J68" s="18">
        <f>Model!$W$9*((drdp!D68)*ABZ!$B68+(drdp!G68)*ABZ!$C68+(drdp!J68)*ABZ!$D68)</f>
        <v>1.6604407939189315E-3</v>
      </c>
      <c r="K68" s="21">
        <f>SUM(E$3:E67)+H68</f>
        <v>-0.20902548989186473</v>
      </c>
      <c r="L68" s="21">
        <f>SUM(F$3:F67)+I68</f>
        <v>-2.2613584690184173E-2</v>
      </c>
      <c r="M68" s="21">
        <f>SUM(G$3:G67)+J68</f>
        <v>0.11229964429805746</v>
      </c>
      <c r="N68" s="21"/>
      <c r="O68" s="21"/>
      <c r="P68" s="21"/>
      <c r="Q68" s="19">
        <f t="shared" ref="Q68:S131" si="5">K68^2</f>
        <v>4.3691655424534043E-2</v>
      </c>
      <c r="R68" s="19">
        <f t="shared" si="5"/>
        <v>5.1137421254013197E-4</v>
      </c>
      <c r="S68" s="19">
        <f t="shared" si="5"/>
        <v>1.2611210109470229E-2</v>
      </c>
      <c r="T68" s="19">
        <f t="shared" ref="T68:T131" si="6">K68*L68</f>
        <v>4.7268156180769192E-3</v>
      </c>
      <c r="U68" s="19">
        <f t="shared" ref="U68:U131" si="7">K68*M68</f>
        <v>-2.3473488164083615E-2</v>
      </c>
      <c r="V68" s="19">
        <f t="shared" ref="V68:V131" si="8">L68*M68</f>
        <v>-2.5394975170116804E-3</v>
      </c>
    </row>
    <row r="69" spans="1:22" x14ac:dyDescent="0.25">
      <c r="A69" s="26">
        <f>Wellpath!E69</f>
        <v>6400</v>
      </c>
      <c r="B69" s="22">
        <v>0</v>
      </c>
      <c r="C69" s="22">
        <f>-SIN(Wellpath!$L69) / GField</f>
        <v>-5.283927648165343E-2</v>
      </c>
      <c r="D69" s="22">
        <f>TAN(Dip) * SIN(Wellpath!$L69) * SIN(Wellpath!$O69) / GField</f>
        <v>8.3273290287073323E-2</v>
      </c>
      <c r="E69" s="20">
        <f>Model!$W$9*((drdp!B69+drdp!K69)*ABZ!$B69+(drdp!E69+drdp!N69)*ABZ!$C69+(drdp!H69+drdp!Q69)*ABZ!$D69)</f>
        <v>-5.9773217483982408E-3</v>
      </c>
      <c r="F69" s="20">
        <f>Model!$W$9*((drdp!C69+drdp!L69)*ABZ!$B69+(drdp!F69+drdp!O69)*ABZ!$C69+(drdp!I69+drdp!R69)*ABZ!$D69)</f>
        <v>-4.7229778213514935E-3</v>
      </c>
      <c r="G69" s="20">
        <f>Model!$W$9*((drdp!D69+drdp!M69)*ABZ!$B69+(drdp!G69+drdp!P69)*ABZ!$C69+(drdp!J69+drdp!S69)*ABZ!$D69)</f>
        <v>3.3381769506787527E-3</v>
      </c>
      <c r="H69" s="18">
        <f>Model!$W$9*((drdp!B69)*ABZ!$B69+(drdp!E69)*ABZ!$C69+(drdp!H69)*ABZ!$D69)</f>
        <v>-2.9886608741991204E-3</v>
      </c>
      <c r="I69" s="18">
        <f>Model!$W$9*((drdp!C69)*ABZ!$B69+(drdp!F69)*ABZ!$C69+(drdp!I69)*ABZ!$D69)</f>
        <v>-2.3614889106757467E-3</v>
      </c>
      <c r="J69" s="18">
        <f>Model!$W$9*((drdp!D69)*ABZ!$B69+(drdp!G69)*ABZ!$C69+(drdp!J69)*ABZ!$D69)</f>
        <v>1.6690884753393764E-3</v>
      </c>
      <c r="K69" s="21">
        <f>SUM(E$3:E68)+H69</f>
        <v>-0.21515326512845509</v>
      </c>
      <c r="L69" s="21">
        <f>SUM(F$3:F68)+I69</f>
        <v>-2.7036157514405093E-2</v>
      </c>
      <c r="M69" s="21">
        <f>SUM(G$3:G68)+J69</f>
        <v>0.11562917356731577</v>
      </c>
      <c r="N69" s="21"/>
      <c r="O69" s="21"/>
      <c r="P69" s="21"/>
      <c r="Q69" s="19">
        <f t="shared" si="5"/>
        <v>4.6290927495435293E-2</v>
      </c>
      <c r="R69" s="19">
        <f t="shared" si="5"/>
        <v>7.3095381314372293E-4</v>
      </c>
      <c r="S69" s="19">
        <f t="shared" si="5"/>
        <v>1.3370105779860435E-2</v>
      </c>
      <c r="T69" s="19">
        <f t="shared" si="6"/>
        <v>5.8169175657514722E-3</v>
      </c>
      <c r="U69" s="19">
        <f t="shared" si="7"/>
        <v>-2.487799423711284E-2</v>
      </c>
      <c r="V69" s="19">
        <f t="shared" si="8"/>
        <v>-3.1261685498264347E-3</v>
      </c>
    </row>
    <row r="70" spans="1:22" x14ac:dyDescent="0.25">
      <c r="A70" s="26">
        <f>Wellpath!E70</f>
        <v>6500</v>
      </c>
      <c r="B70" s="22">
        <v>0</v>
      </c>
      <c r="C70" s="22">
        <f>-SIN(Wellpath!$L70) / GField</f>
        <v>-5.3371045234922185E-2</v>
      </c>
      <c r="D70" s="22">
        <f>TAN(Dip) * SIN(Wellpath!$L70) * SIN(Wellpath!$O70) / GField</f>
        <v>8.5172220917740737E-2</v>
      </c>
      <c r="E70" s="20">
        <f>Model!$W$9*((drdp!B70+drdp!K70)*ABZ!$B70+(drdp!E70+drdp!N70)*ABZ!$C70+(drdp!H70+drdp!Q70)*ABZ!$D70)</f>
        <v>-4.9914603893050245E-3</v>
      </c>
      <c r="F70" s="20">
        <f>Model!$W$9*((drdp!C70+drdp!L70)*ABZ!$B70+(drdp!F70+drdp!O70)*ABZ!$C70+(drdp!I70+drdp!R70)*ABZ!$D70)</f>
        <v>-4.7007130180111495E-3</v>
      </c>
      <c r="G70" s="20">
        <f>Model!$W$9*((drdp!D70+drdp!M70)*ABZ!$B70+(drdp!G70+drdp!P70)*ABZ!$C70+(drdp!J70+drdp!S70)*ABZ!$D70)</f>
        <v>3.0075782178767422E-3</v>
      </c>
      <c r="H70" s="18">
        <f>Model!$W$9*((drdp!B70)*ABZ!$B70+(drdp!E70)*ABZ!$C70+(drdp!H70)*ABZ!$D70)</f>
        <v>-2.8261014547078665E-3</v>
      </c>
      <c r="I70" s="18">
        <f>Model!$W$9*((drdp!C70)*ABZ!$B70+(drdp!F70)*ABZ!$C70+(drdp!I70)*ABZ!$D70)</f>
        <v>-2.6614839870972465E-3</v>
      </c>
      <c r="J70" s="18">
        <f>Model!$W$9*((drdp!D70)*ABZ!$B70+(drdp!G70)*ABZ!$C70+(drdp!J70)*ABZ!$D70)</f>
        <v>1.7028525749500326E-3</v>
      </c>
      <c r="K70" s="21">
        <f>SUM(E$3:E69)+H70</f>
        <v>-0.22096802745736208</v>
      </c>
      <c r="L70" s="21">
        <f>SUM(F$3:F69)+I70</f>
        <v>-3.2059130412178088E-2</v>
      </c>
      <c r="M70" s="21">
        <f>SUM(G$3:G69)+J70</f>
        <v>0.11900111461760518</v>
      </c>
      <c r="N70" s="21"/>
      <c r="O70" s="21"/>
      <c r="P70" s="21"/>
      <c r="Q70" s="19">
        <f t="shared" si="5"/>
        <v>4.8826869158397519E-2</v>
      </c>
      <c r="R70" s="19">
        <f t="shared" si="5"/>
        <v>1.0277878427850421E-3</v>
      </c>
      <c r="S70" s="19">
        <f t="shared" si="5"/>
        <v>1.4161265280232406E-2</v>
      </c>
      <c r="T70" s="19">
        <f t="shared" si="6"/>
        <v>7.0840428091773194E-3</v>
      </c>
      <c r="U70" s="19">
        <f t="shared" si="7"/>
        <v>-2.6295441562279673E-2</v>
      </c>
      <c r="V70" s="19">
        <f t="shared" si="8"/>
        <v>-3.8150722527203569E-3</v>
      </c>
    </row>
    <row r="71" spans="1:22" x14ac:dyDescent="0.25">
      <c r="A71" s="26">
        <f>Wellpath!E71</f>
        <v>6576.62</v>
      </c>
      <c r="B71" s="22">
        <v>0</v>
      </c>
      <c r="C71" s="22">
        <f>-SIN(Wellpath!$L71) / GField</f>
        <v>-5.4036726530793382E-2</v>
      </c>
      <c r="D71" s="22">
        <f>TAN(Dip) * SIN(Wellpath!$L71) * SIN(Wellpath!$O71) / GField</f>
        <v>8.6476839303577274E-2</v>
      </c>
      <c r="E71" s="20">
        <f>Model!$W$9*((drdp!B71+drdp!K71)*ABZ!$B71+(drdp!E71+drdp!N71)*ABZ!$C71+(drdp!H71+drdp!Q71)*ABZ!$D71)</f>
        <v>-2.6943425036339138E-3</v>
      </c>
      <c r="F71" s="20">
        <f>Model!$W$9*((drdp!C71+drdp!L71)*ABZ!$B71+(drdp!F71+drdp!O71)*ABZ!$C71+(drdp!I71+drdp!R71)*ABZ!$D71)</f>
        <v>-2.8893285949865739E-3</v>
      </c>
      <c r="G71" s="20">
        <f>Model!$W$9*((drdp!D71+drdp!M71)*ABZ!$B71+(drdp!G71+drdp!P71)*ABZ!$C71+(drdp!J71+drdp!S71)*ABZ!$D71)</f>
        <v>1.7455958401563149E-3</v>
      </c>
      <c r="H71" s="18">
        <f>Model!$W$9*((drdp!B71)*ABZ!$B71+(drdp!E71)*ABZ!$C71+(drdp!H71)*ABZ!$D71)</f>
        <v>-2.0644052262842969E-3</v>
      </c>
      <c r="I71" s="18">
        <f>Model!$W$9*((drdp!C71)*ABZ!$B71+(drdp!F71)*ABZ!$C71+(drdp!I71)*ABZ!$D71)</f>
        <v>-2.2138035694787041E-3</v>
      </c>
      <c r="J71" s="18">
        <f>Model!$W$9*((drdp!D71)*ABZ!$B71+(drdp!G71)*ABZ!$C71+(drdp!J71)*ABZ!$D71)</f>
        <v>1.3374755327277637E-3</v>
      </c>
      <c r="K71" s="21">
        <f>SUM(E$3:E70)+H71</f>
        <v>-0.22519779161824352</v>
      </c>
      <c r="L71" s="21">
        <f>SUM(F$3:F70)+I71</f>
        <v>-3.6312163012570689E-2</v>
      </c>
      <c r="M71" s="21">
        <f>SUM(G$3:G70)+J71</f>
        <v>0.12164331579325965</v>
      </c>
      <c r="N71" s="21"/>
      <c r="O71" s="21"/>
      <c r="P71" s="21"/>
      <c r="Q71" s="19">
        <f t="shared" si="5"/>
        <v>5.0714045349733831E-2</v>
      </c>
      <c r="R71" s="19">
        <f t="shared" si="5"/>
        <v>1.3185731826515067E-3</v>
      </c>
      <c r="S71" s="19">
        <f t="shared" si="5"/>
        <v>1.4797096277178694E-2</v>
      </c>
      <c r="T71" s="19">
        <f t="shared" si="6"/>
        <v>8.1774189193125832E-3</v>
      </c>
      <c r="U71" s="19">
        <f t="shared" si="7"/>
        <v>-2.739380608176268E-2</v>
      </c>
      <c r="V71" s="19">
        <f t="shared" si="8"/>
        <v>-4.4171319124744592E-3</v>
      </c>
    </row>
    <row r="72" spans="1:22" x14ac:dyDescent="0.25">
      <c r="A72" s="26">
        <f>Wellpath!E72</f>
        <v>6600</v>
      </c>
      <c r="B72" s="22">
        <v>0</v>
      </c>
      <c r="C72" s="22">
        <f>-SIN(Wellpath!$L72) / GField</f>
        <v>-5.3810145772687328E-2</v>
      </c>
      <c r="D72" s="22">
        <f>TAN(Dip) * SIN(Wellpath!$L72) * SIN(Wellpath!$O72) / GField</f>
        <v>8.6092069291673928E-2</v>
      </c>
      <c r="E72" s="20">
        <f>Model!$W$9*((drdp!B72+drdp!K72)*ABZ!$B72+(drdp!E72+drdp!N72)*ABZ!$C72+(drdp!H72+drdp!Q72)*ABZ!$D72)</f>
        <v>-3.2133823321496046E-3</v>
      </c>
      <c r="F72" s="20">
        <f>Model!$W$9*((drdp!C72+drdp!L72)*ABZ!$B72+(drdp!F72+drdp!O72)*ABZ!$C72+(drdp!I72+drdp!R72)*ABZ!$D72)</f>
        <v>-3.6288096049092019E-3</v>
      </c>
      <c r="G72" s="20">
        <f>Model!$W$9*((drdp!D72+drdp!M72)*ABZ!$B72+(drdp!G72+drdp!P72)*ABZ!$C72+(drdp!J72+drdp!S72)*ABZ!$D72)</f>
        <v>2.1356925708492934E-3</v>
      </c>
      <c r="H72" s="18">
        <f>Model!$W$9*((drdp!B72)*ABZ!$B72+(drdp!E72)*ABZ!$C72+(drdp!H72)*ABZ!$D72)</f>
        <v>-6.0892266919807512E-4</v>
      </c>
      <c r="I72" s="18">
        <f>Model!$W$9*((drdp!C72)*ABZ!$B72+(drdp!F72)*ABZ!$C72+(drdp!I72)*ABZ!$D72)</f>
        <v>-6.8764442018785863E-4</v>
      </c>
      <c r="J72" s="18">
        <f>Model!$W$9*((drdp!D72)*ABZ!$B72+(drdp!G72)*ABZ!$C72+(drdp!J72)*ABZ!$D72)</f>
        <v>4.0470491413889591E-4</v>
      </c>
      <c r="K72" s="21">
        <f>SUM(E$3:E71)+H72</f>
        <v>-0.2264366515647912</v>
      </c>
      <c r="L72" s="21">
        <f>SUM(F$3:F71)+I72</f>
        <v>-3.7675332458266417E-2</v>
      </c>
      <c r="M72" s="21">
        <f>SUM(G$3:G71)+J72</f>
        <v>0.12245614101482709</v>
      </c>
      <c r="N72" s="21"/>
      <c r="O72" s="21"/>
      <c r="P72" s="21"/>
      <c r="Q72" s="19">
        <f t="shared" si="5"/>
        <v>5.1273557171874658E-2</v>
      </c>
      <c r="R72" s="19">
        <f t="shared" si="5"/>
        <v>1.4194306758409029E-3</v>
      </c>
      <c r="S72" s="19">
        <f t="shared" si="5"/>
        <v>1.4995506472243217E-2</v>
      </c>
      <c r="T72" s="19">
        <f t="shared" si="6"/>
        <v>8.5310761284401408E-3</v>
      </c>
      <c r="U72" s="19">
        <f t="shared" si="7"/>
        <v>-2.772855853494334E-2</v>
      </c>
      <c r="V72" s="19">
        <f t="shared" si="8"/>
        <v>-4.6135758242899644E-3</v>
      </c>
    </row>
    <row r="73" spans="1:22" x14ac:dyDescent="0.25">
      <c r="A73" s="26">
        <f>Wellpath!E73</f>
        <v>6700</v>
      </c>
      <c r="B73" s="22">
        <v>0</v>
      </c>
      <c r="C73" s="22">
        <f>-SIN(Wellpath!$L73) / GField</f>
        <v>-5.3082616621349811E-2</v>
      </c>
      <c r="D73" s="22">
        <f>TAN(Dip) * SIN(Wellpath!$L73) * SIN(Wellpath!$O73) / GField</f>
        <v>8.4325742678784357E-2</v>
      </c>
      <c r="E73" s="20">
        <f>Model!$W$9*((drdp!B73+drdp!K73)*ABZ!$B73+(drdp!E73+drdp!N73)*ABZ!$C73+(drdp!H73+drdp!Q73)*ABZ!$D73)</f>
        <v>-4.4270766479129744E-3</v>
      </c>
      <c r="F73" s="20">
        <f>Model!$W$9*((drdp!C73+drdp!L73)*ABZ!$B73+(drdp!F73+drdp!O73)*ABZ!$C73+(drdp!I73+drdp!R73)*ABZ!$D73)</f>
        <v>-6.2911317699712093E-3</v>
      </c>
      <c r="G73" s="20">
        <f>Model!$W$9*((drdp!D73+drdp!M73)*ABZ!$B73+(drdp!G73+drdp!P73)*ABZ!$C73+(drdp!J73+drdp!S73)*ABZ!$D73)</f>
        <v>3.3689942883304018E-3</v>
      </c>
      <c r="H73" s="18">
        <f>Model!$W$9*((drdp!B73)*ABZ!$B73+(drdp!E73)*ABZ!$C73+(drdp!H73)*ABZ!$D73)</f>
        <v>-2.213538323956479E-3</v>
      </c>
      <c r="I73" s="18">
        <f>Model!$W$9*((drdp!C73)*ABZ!$B73+(drdp!F73)*ABZ!$C73+(drdp!I73)*ABZ!$D73)</f>
        <v>-3.1455658849855934E-3</v>
      </c>
      <c r="J73" s="18">
        <f>Model!$W$9*((drdp!D73)*ABZ!$B73+(drdp!G73)*ABZ!$C73+(drdp!J73)*ABZ!$D73)</f>
        <v>1.6844971441651944E-3</v>
      </c>
      <c r="K73" s="21">
        <f>SUM(E$3:E72)+H73</f>
        <v>-0.23125464955169922</v>
      </c>
      <c r="L73" s="21">
        <f>SUM(F$3:F72)+I73</f>
        <v>-4.3762063527973356E-2</v>
      </c>
      <c r="M73" s="21">
        <f>SUM(G$3:G72)+J73</f>
        <v>0.12587162581570269</v>
      </c>
      <c r="N73" s="21"/>
      <c r="O73" s="21"/>
      <c r="P73" s="21"/>
      <c r="Q73" s="19">
        <f t="shared" si="5"/>
        <v>5.3478712939279222E-2</v>
      </c>
      <c r="R73" s="19">
        <f t="shared" si="5"/>
        <v>1.9151182042263758E-3</v>
      </c>
      <c r="S73" s="19">
        <f t="shared" si="5"/>
        <v>1.584366618548827E-2</v>
      </c>
      <c r="T73" s="19">
        <f t="shared" si="6"/>
        <v>1.0120180664820677E-2</v>
      </c>
      <c r="U73" s="19">
        <f t="shared" si="7"/>
        <v>-2.910839871651294E-2</v>
      </c>
      <c r="V73" s="19">
        <f t="shared" si="8"/>
        <v>-5.5084020853160718E-3</v>
      </c>
    </row>
    <row r="74" spans="1:22" x14ac:dyDescent="0.25">
      <c r="A74" s="26">
        <f>Wellpath!E74</f>
        <v>6800</v>
      </c>
      <c r="B74" s="22">
        <v>0</v>
      </c>
      <c r="C74" s="22">
        <f>-SIN(Wellpath!$L74) / GField</f>
        <v>-5.2717451773843974E-2</v>
      </c>
      <c r="D74" s="22">
        <f>TAN(Dip) * SIN(Wellpath!$L74) * SIN(Wellpath!$O74) / GField</f>
        <v>8.2298278102454964E-2</v>
      </c>
      <c r="E74" s="20">
        <f>Model!$W$9*((drdp!B74+drdp!K74)*ABZ!$B74+(drdp!E74+drdp!N74)*ABZ!$C74+(drdp!H74+drdp!Q74)*ABZ!$D74)</f>
        <v>-3.6202283380947185E-3</v>
      </c>
      <c r="F74" s="20">
        <f>Model!$W$9*((drdp!C74+drdp!L74)*ABZ!$B74+(drdp!F74+drdp!O74)*ABZ!$C74+(drdp!I74+drdp!R74)*ABZ!$D74)</f>
        <v>-6.6386203416698803E-3</v>
      </c>
      <c r="G74" s="20">
        <f>Model!$W$9*((drdp!D74+drdp!M74)*ABZ!$B74+(drdp!G74+drdp!P74)*ABZ!$C74+(drdp!J74+drdp!S74)*ABZ!$D74)</f>
        <v>3.3228018868027322E-3</v>
      </c>
      <c r="H74" s="18">
        <f>Model!$W$9*((drdp!B74)*ABZ!$B74+(drdp!E74)*ABZ!$C74+(drdp!H74)*ABZ!$D74)</f>
        <v>-1.8101141690473796E-3</v>
      </c>
      <c r="I74" s="18">
        <f>Model!$W$9*((drdp!C74)*ABZ!$B74+(drdp!F74)*ABZ!$C74+(drdp!I74)*ABZ!$D74)</f>
        <v>-3.3193101708349775E-3</v>
      </c>
      <c r="J74" s="18">
        <f>Model!$W$9*((drdp!D74)*ABZ!$B74+(drdp!G74)*ABZ!$C74+(drdp!J74)*ABZ!$D74)</f>
        <v>1.6614009434013845E-3</v>
      </c>
      <c r="K74" s="21">
        <f>SUM(E$3:E73)+H74</f>
        <v>-0.2352783020447031</v>
      </c>
      <c r="L74" s="21">
        <f>SUM(F$3:F73)+I74</f>
        <v>-5.0226939583793949E-2</v>
      </c>
      <c r="M74" s="21">
        <f>SUM(G$3:G73)+J74</f>
        <v>0.12921752390326929</v>
      </c>
      <c r="N74" s="21"/>
      <c r="O74" s="21"/>
      <c r="P74" s="21"/>
      <c r="Q74" s="19">
        <f t="shared" si="5"/>
        <v>5.5355879413038545E-2</v>
      </c>
      <c r="R74" s="19">
        <f t="shared" si="5"/>
        <v>2.5227454599540873E-3</v>
      </c>
      <c r="S74" s="19">
        <f t="shared" si="5"/>
        <v>1.669716848369197E-2</v>
      </c>
      <c r="T74" s="19">
        <f t="shared" si="6"/>
        <v>1.1817309062176927E-2</v>
      </c>
      <c r="U74" s="19">
        <f t="shared" si="7"/>
        <v>-3.0402079618382035E-2</v>
      </c>
      <c r="V74" s="19">
        <f t="shared" si="8"/>
        <v>-6.490200766256957E-3</v>
      </c>
    </row>
    <row r="75" spans="1:22" x14ac:dyDescent="0.25">
      <c r="A75" s="26">
        <f>Wellpath!E75</f>
        <v>6900</v>
      </c>
      <c r="B75" s="22">
        <v>0</v>
      </c>
      <c r="C75" s="22">
        <f>-SIN(Wellpath!$L75) / GField</f>
        <v>-5.2763148096022082E-2</v>
      </c>
      <c r="D75" s="22">
        <f>TAN(Dip) * SIN(Wellpath!$L75) * SIN(Wellpath!$O75) / GField</f>
        <v>8.0065847690522232E-2</v>
      </c>
      <c r="E75" s="20">
        <f>Model!$W$9*((drdp!B75+drdp!K75)*ABZ!$B75+(drdp!E75+drdp!N75)*ABZ!$C75+(drdp!H75+drdp!Q75)*ABZ!$D75)</f>
        <v>-2.8008573290090022E-3</v>
      </c>
      <c r="F75" s="20">
        <f>Model!$W$9*((drdp!C75+drdp!L75)*ABZ!$B75+(drdp!F75+drdp!O75)*ABZ!$C75+(drdp!I75+drdp!R75)*ABZ!$D75)</f>
        <v>-6.9260378449589677E-3</v>
      </c>
      <c r="G75" s="20">
        <f>Model!$W$9*((drdp!D75+drdp!M75)*ABZ!$B75+(drdp!G75+drdp!P75)*ABZ!$C75+(drdp!J75+drdp!S75)*ABZ!$D75)</f>
        <v>3.3285648980646413E-3</v>
      </c>
      <c r="H75" s="18">
        <f>Model!$W$9*((drdp!B75)*ABZ!$B75+(drdp!E75)*ABZ!$C75+(drdp!H75)*ABZ!$D75)</f>
        <v>-1.4004286645044907E-3</v>
      </c>
      <c r="I75" s="18">
        <f>Model!$W$9*((drdp!C75)*ABZ!$B75+(drdp!F75)*ABZ!$C75+(drdp!I75)*ABZ!$D75)</f>
        <v>-3.4630189224794583E-3</v>
      </c>
      <c r="J75" s="18">
        <f>Model!$W$9*((drdp!D75)*ABZ!$B75+(drdp!G75)*ABZ!$C75+(drdp!J75)*ABZ!$D75)</f>
        <v>1.6642824490323083E-3</v>
      </c>
      <c r="K75" s="21">
        <f>SUM(E$3:E74)+H75</f>
        <v>-0.23848884487825492</v>
      </c>
      <c r="L75" s="21">
        <f>SUM(F$3:F74)+I75</f>
        <v>-5.7009268677108309E-2</v>
      </c>
      <c r="M75" s="21">
        <f>SUM(G$3:G74)+J75</f>
        <v>0.13254320729570293</v>
      </c>
      <c r="N75" s="21"/>
      <c r="O75" s="21"/>
      <c r="P75" s="21"/>
      <c r="Q75" s="19">
        <f t="shared" si="5"/>
        <v>5.6876929131364336E-2</v>
      </c>
      <c r="R75" s="19">
        <f t="shared" si="5"/>
        <v>3.2500567150987227E-3</v>
      </c>
      <c r="S75" s="19">
        <f t="shared" si="5"/>
        <v>1.7567701800231678E-2</v>
      </c>
      <c r="T75" s="19">
        <f t="shared" si="6"/>
        <v>1.3596074634157641E-2</v>
      </c>
      <c r="U75" s="19">
        <f t="shared" si="7"/>
        <v>-3.1610076404411283E-2</v>
      </c>
      <c r="V75" s="19">
        <f t="shared" si="8"/>
        <v>-7.5561913160463907E-3</v>
      </c>
    </row>
    <row r="76" spans="1:22" x14ac:dyDescent="0.25">
      <c r="A76" s="26">
        <f>Wellpath!E76</f>
        <v>7000</v>
      </c>
      <c r="B76" s="22">
        <v>0</v>
      </c>
      <c r="C76" s="22">
        <f>-SIN(Wellpath!$L76) / GField</f>
        <v>-5.3204131578832706E-2</v>
      </c>
      <c r="D76" s="22">
        <f>TAN(Dip) * SIN(Wellpath!$L76) * SIN(Wellpath!$O76) / GField</f>
        <v>7.7625335544203047E-2</v>
      </c>
      <c r="E76" s="20">
        <f>Model!$W$9*((drdp!B76+drdp!K76)*ABZ!$B76+(drdp!E76+drdp!N76)*ABZ!$C76+(drdp!H76+drdp!Q76)*ABZ!$D76)</f>
        <v>-1.979935738862462E-3</v>
      </c>
      <c r="F76" s="20">
        <f>Model!$W$9*((drdp!C76+drdp!L76)*ABZ!$B76+(drdp!F76+drdp!O76)*ABZ!$C76+(drdp!I76+drdp!R76)*ABZ!$D76)</f>
        <v>-7.1473873588046256E-3</v>
      </c>
      <c r="G76" s="20">
        <f>Model!$W$9*((drdp!D76+drdp!M76)*ABZ!$B76+(drdp!G76+drdp!P76)*ABZ!$C76+(drdp!J76+drdp!S76)*ABZ!$D76)</f>
        <v>3.3844363217862294E-3</v>
      </c>
      <c r="H76" s="18">
        <f>Model!$W$9*((drdp!B76)*ABZ!$B76+(drdp!E76)*ABZ!$C76+(drdp!H76)*ABZ!$D76)</f>
        <v>-9.8996786943123102E-4</v>
      </c>
      <c r="I76" s="18">
        <f>Model!$W$9*((drdp!C76)*ABZ!$B76+(drdp!F76)*ABZ!$C76+(drdp!I76)*ABZ!$D76)</f>
        <v>-3.5736936794023128E-3</v>
      </c>
      <c r="J76" s="18">
        <f>Model!$W$9*((drdp!D76)*ABZ!$B76+(drdp!G76)*ABZ!$C76+(drdp!J76)*ABZ!$D76)</f>
        <v>1.6922181608931147E-3</v>
      </c>
      <c r="K76" s="21">
        <f>SUM(E$3:E75)+H76</f>
        <v>-0.24087924141219066</v>
      </c>
      <c r="L76" s="21">
        <f>SUM(F$3:F75)+I76</f>
        <v>-6.4045981278990124E-2</v>
      </c>
      <c r="M76" s="21">
        <f>SUM(G$3:G75)+J76</f>
        <v>0.13589970790562839</v>
      </c>
      <c r="N76" s="21"/>
      <c r="O76" s="21"/>
      <c r="P76" s="21"/>
      <c r="Q76" s="19">
        <f t="shared" si="5"/>
        <v>5.802280894331243E-2</v>
      </c>
      <c r="R76" s="19">
        <f t="shared" si="5"/>
        <v>4.1018877179887538E-3</v>
      </c>
      <c r="S76" s="19">
        <f t="shared" si="5"/>
        <v>1.8468730608835113E-2</v>
      </c>
      <c r="T76" s="19">
        <f t="shared" si="6"/>
        <v>1.5427347385982506E-2</v>
      </c>
      <c r="U76" s="19">
        <f t="shared" si="7"/>
        <v>-3.2735418548446055E-2</v>
      </c>
      <c r="V76" s="19">
        <f t="shared" si="8"/>
        <v>-8.7038301483441018E-3</v>
      </c>
    </row>
    <row r="77" spans="1:22" x14ac:dyDescent="0.25">
      <c r="A77" s="26">
        <f>Wellpath!E77</f>
        <v>7100</v>
      </c>
      <c r="B77" s="22">
        <v>0</v>
      </c>
      <c r="C77" s="22">
        <f>-SIN(Wellpath!$L77) / GField</f>
        <v>-5.4021632652117957E-2</v>
      </c>
      <c r="D77" s="22">
        <f>TAN(Dip) * SIN(Wellpath!$L77) * SIN(Wellpath!$O77) / GField</f>
        <v>7.4960589375360015E-2</v>
      </c>
      <c r="E77" s="20">
        <f>Model!$W$9*((drdp!B77+drdp!K77)*ABZ!$B77+(drdp!E77+drdp!N77)*ABZ!$C77+(drdp!H77+drdp!Q77)*ABZ!$D77)</f>
        <v>-5.930788748396401E-4</v>
      </c>
      <c r="F77" s="20">
        <f>Model!$W$9*((drdp!C77+drdp!L77)*ABZ!$B77+(drdp!F77+drdp!O77)*ABZ!$C77+(drdp!I77+drdp!R77)*ABZ!$D77)</f>
        <v>-3.7291394437473455E-3</v>
      </c>
      <c r="G77" s="20">
        <f>Model!$W$9*((drdp!D77+drdp!M77)*ABZ!$B77+(drdp!G77+drdp!P77)*ABZ!$C77+(drdp!J77+drdp!S77)*ABZ!$D77)</f>
        <v>1.7823046038780053E-3</v>
      </c>
      <c r="H77" s="18">
        <f>Model!$W$9*((drdp!B77)*ABZ!$B77+(drdp!E77)*ABZ!$C77+(drdp!H77)*ABZ!$D77)</f>
        <v>-5.8053922752509201E-4</v>
      </c>
      <c r="I77" s="18">
        <f>Model!$W$9*((drdp!C77)*ABZ!$B77+(drdp!F77)*ABZ!$C77+(drdp!I77)*ABZ!$D77)</f>
        <v>-3.6502931125169395E-3</v>
      </c>
      <c r="J77" s="18">
        <f>Model!$W$9*((drdp!D77)*ABZ!$B77+(drdp!G77)*ABZ!$C77+(drdp!J77)*ABZ!$D77)</f>
        <v>1.7446207947122026E-3</v>
      </c>
      <c r="K77" s="21">
        <f>SUM(E$3:E76)+H77</f>
        <v>-0.242449748509147</v>
      </c>
      <c r="L77" s="21">
        <f>SUM(F$3:F76)+I77</f>
        <v>-7.1269968070909379E-2</v>
      </c>
      <c r="M77" s="21">
        <f>SUM(G$3:G76)+J77</f>
        <v>0.1393365468612337</v>
      </c>
      <c r="N77" s="21"/>
      <c r="O77" s="21"/>
      <c r="P77" s="21"/>
      <c r="Q77" s="19">
        <f t="shared" si="5"/>
        <v>5.8781880552148627E-2</v>
      </c>
      <c r="R77" s="19">
        <f t="shared" si="5"/>
        <v>5.0794083488284424E-3</v>
      </c>
      <c r="S77" s="19">
        <f t="shared" si="5"/>
        <v>1.9414673291212776E-2</v>
      </c>
      <c r="T77" s="19">
        <f t="shared" si="6"/>
        <v>1.7279385835046915E-2</v>
      </c>
      <c r="U77" s="19">
        <f t="shared" si="7"/>
        <v>-3.3782110744639084E-2</v>
      </c>
      <c r="V77" s="19">
        <f t="shared" si="8"/>
        <v>-9.9305112459108936E-3</v>
      </c>
    </row>
    <row r="78" spans="1:22" x14ac:dyDescent="0.25">
      <c r="A78" s="26">
        <f>Wellpath!E78</f>
        <v>7102.16</v>
      </c>
      <c r="B78" s="22">
        <v>0</v>
      </c>
      <c r="C78" s="22">
        <f>-SIN(Wellpath!$L78) / GField</f>
        <v>-5.4036726530793382E-2</v>
      </c>
      <c r="D78" s="22">
        <f>TAN(Dip) * SIN(Wellpath!$L78) * SIN(Wellpath!$O78) / GField</f>
        <v>7.489113967588254E-2</v>
      </c>
      <c r="E78" s="20">
        <f>Model!$W$9*((drdp!B78+drdp!K78)*ABZ!$B78+(drdp!E78+drdp!N78)*ABZ!$C78+(drdp!H78+drdp!Q78)*ABZ!$D78)</f>
        <v>-5.7131170595553461E-4</v>
      </c>
      <c r="F78" s="20">
        <f>Model!$W$9*((drdp!C78+drdp!L78)*ABZ!$B78+(drdp!F78+drdp!O78)*ABZ!$C78+(drdp!I78+drdp!R78)*ABZ!$D78)</f>
        <v>-3.6510740247558131E-3</v>
      </c>
      <c r="G78" s="20">
        <f>Model!$W$9*((drdp!D78+drdp!M78)*ABZ!$B78+(drdp!G78+drdp!P78)*ABZ!$C78+(drdp!J78+drdp!S78)*ABZ!$D78)</f>
        <v>1.7455958401563149E-3</v>
      </c>
      <c r="H78" s="18">
        <f>Model!$W$9*((drdp!B78)*ABZ!$B78+(drdp!E78)*ABZ!$C78+(drdp!H78)*ABZ!$D78)</f>
        <v>-1.2340332848645851E-5</v>
      </c>
      <c r="I78" s="18">
        <f>Model!$W$9*((drdp!C78)*ABZ!$B78+(drdp!F78)*ABZ!$C78+(drdp!I78)*ABZ!$D78)</f>
        <v>-7.8863198934765871E-5</v>
      </c>
      <c r="J78" s="18">
        <f>Model!$W$9*((drdp!D78)*ABZ!$B78+(drdp!G78)*ABZ!$C78+(drdp!J78)*ABZ!$D78)</f>
        <v>3.7704870147395676E-5</v>
      </c>
      <c r="K78" s="21">
        <f>SUM(E$3:E77)+H78</f>
        <v>-0.24247462848931017</v>
      </c>
      <c r="L78" s="21">
        <f>SUM(F$3:F77)+I78</f>
        <v>-7.142767760107456E-2</v>
      </c>
      <c r="M78" s="21">
        <f>SUM(G$3:G77)+J78</f>
        <v>0.1394119355405469</v>
      </c>
      <c r="N78" s="21"/>
      <c r="O78" s="21"/>
      <c r="P78" s="21"/>
      <c r="Q78" s="19">
        <f t="shared" si="5"/>
        <v>5.8793945461028986E-2</v>
      </c>
      <c r="R78" s="19">
        <f t="shared" si="5"/>
        <v>5.101913127483048E-3</v>
      </c>
      <c r="S78" s="19">
        <f t="shared" si="5"/>
        <v>1.9435687771161603E-2</v>
      </c>
      <c r="T78" s="19">
        <f t="shared" si="6"/>
        <v>1.7319399590174776E-2</v>
      </c>
      <c r="U78" s="19">
        <f t="shared" si="7"/>
        <v>-3.3803857277169766E-2</v>
      </c>
      <c r="V78" s="19">
        <f t="shared" si="8"/>
        <v>-9.9578707855319717E-3</v>
      </c>
    </row>
    <row r="79" spans="1:22" x14ac:dyDescent="0.25">
      <c r="A79" s="26">
        <f>Wellpath!E79</f>
        <v>7200</v>
      </c>
      <c r="B79" s="22">
        <v>0</v>
      </c>
      <c r="C79" s="22">
        <f>-SIN(Wellpath!$L79) / GField</f>
        <v>-5.2442970770972985E-2</v>
      </c>
      <c r="D79" s="22">
        <f>TAN(Dip) * SIN(Wellpath!$L79) * SIN(Wellpath!$O79) / GField</f>
        <v>6.8537701644103596E-2</v>
      </c>
      <c r="E79" s="20">
        <f>Model!$W$9*((drdp!B79+drdp!K79)*ABZ!$B79+(drdp!E79+drdp!N79)*ABZ!$C79+(drdp!H79+drdp!Q79)*ABZ!$D79)</f>
        <v>-1.005830474239624E-4</v>
      </c>
      <c r="F79" s="20">
        <f>Model!$W$9*((drdp!C79+drdp!L79)*ABZ!$B79+(drdp!F79+drdp!O79)*ABZ!$C79+(drdp!I79+drdp!R79)*ABZ!$D79)</f>
        <v>-6.8908483559789978E-3</v>
      </c>
      <c r="G79" s="20">
        <f>Model!$W$9*((drdp!D79+drdp!M79)*ABZ!$B79+(drdp!G79+drdp!P79)*ABZ!$C79+(drdp!J79+drdp!S79)*ABZ!$D79)</f>
        <v>3.2527771329739791E-3</v>
      </c>
      <c r="H79" s="18">
        <f>Model!$W$9*((drdp!B79)*ABZ!$B79+(drdp!E79)*ABZ!$C79+(drdp!H79)*ABZ!$D79)</f>
        <v>-4.9742445208049049E-5</v>
      </c>
      <c r="I79" s="18">
        <f>Model!$W$9*((drdp!C79)*ABZ!$B79+(drdp!F79)*ABZ!$C79+(drdp!I79)*ABZ!$D79)</f>
        <v>-3.4078073349625014E-3</v>
      </c>
      <c r="J79" s="18">
        <f>Model!$W$9*((drdp!D79)*ABZ!$B79+(drdp!G79)*ABZ!$C79+(drdp!J79)*ABZ!$D79)</f>
        <v>1.6086317968569161E-3</v>
      </c>
      <c r="K79" s="21">
        <f>SUM(E$3:E78)+H79</f>
        <v>-0.24308334230762513</v>
      </c>
      <c r="L79" s="21">
        <f>SUM(F$3:F78)+I79</f>
        <v>-7.8407695761858104E-2</v>
      </c>
      <c r="M79" s="21">
        <f>SUM(G$3:G78)+J79</f>
        <v>0.14272845830741274</v>
      </c>
      <c r="N79" s="21"/>
      <c r="O79" s="21"/>
      <c r="P79" s="21"/>
      <c r="Q79" s="19">
        <f t="shared" si="5"/>
        <v>5.9089511307446052E-2</v>
      </c>
      <c r="R79" s="19">
        <f t="shared" si="5"/>
        <v>6.1477667546841015E-3</v>
      </c>
      <c r="S79" s="19">
        <f t="shared" si="5"/>
        <v>2.0371412810810854E-2</v>
      </c>
      <c r="T79" s="19">
        <f t="shared" si="6"/>
        <v>1.905960474843188E-2</v>
      </c>
      <c r="U79" s="19">
        <f t="shared" si="7"/>
        <v>-3.4694910687780411E-2</v>
      </c>
      <c r="V79" s="19">
        <f t="shared" si="8"/>
        <v>-1.1191009535526666E-2</v>
      </c>
    </row>
    <row r="80" spans="1:22" x14ac:dyDescent="0.25">
      <c r="A80" s="26">
        <f>Wellpath!E80</f>
        <v>7300</v>
      </c>
      <c r="B80" s="22">
        <v>0</v>
      </c>
      <c r="C80" s="22">
        <f>-SIN(Wellpath!$L80) / GField</f>
        <v>-5.1155259637941382E-2</v>
      </c>
      <c r="D80" s="22">
        <f>TAN(Dip) * SIN(Wellpath!$L80) * SIN(Wellpath!$O80) / GField</f>
        <v>6.1859629657214081E-2</v>
      </c>
      <c r="E80" s="20">
        <f>Model!$W$9*((drdp!B80+drdp!K80)*ABZ!$B80+(drdp!E80+drdp!N80)*ABZ!$C80+(drdp!H80+drdp!Q80)*ABZ!$D80)</f>
        <v>9.0338062388014781E-4</v>
      </c>
      <c r="F80" s="20">
        <f>Model!$W$9*((drdp!C80+drdp!L80)*ABZ!$B80+(drdp!F80+drdp!O80)*ABZ!$C80+(drdp!I80+drdp!R80)*ABZ!$D80)</f>
        <v>-6.5274584239026776E-3</v>
      </c>
      <c r="G80" s="20">
        <f>Model!$W$9*((drdp!D80+drdp!M80)*ABZ!$B80+(drdp!G80+drdp!P80)*ABZ!$C80+(drdp!J80+drdp!S80)*ABZ!$D80)</f>
        <v>3.1287885678845206E-3</v>
      </c>
      <c r="H80" s="18">
        <f>Model!$W$9*((drdp!B80)*ABZ!$B80+(drdp!E80)*ABZ!$C80+(drdp!H80)*ABZ!$D80)</f>
        <v>4.516903119400739E-4</v>
      </c>
      <c r="I80" s="18">
        <f>Model!$W$9*((drdp!C80)*ABZ!$B80+(drdp!F80)*ABZ!$C80+(drdp!I80)*ABZ!$D80)</f>
        <v>-3.2637292119513388E-3</v>
      </c>
      <c r="J80" s="18">
        <f>Model!$W$9*((drdp!D80)*ABZ!$B80+(drdp!G80)*ABZ!$C80+(drdp!J80)*ABZ!$D80)</f>
        <v>1.5643942839422603E-3</v>
      </c>
      <c r="K80" s="21">
        <f>SUM(E$3:E79)+H80</f>
        <v>-0.24268249259790098</v>
      </c>
      <c r="L80" s="21">
        <f>SUM(F$3:F79)+I80</f>
        <v>-8.5154465994825942E-2</v>
      </c>
      <c r="M80" s="21">
        <f>SUM(G$3:G79)+J80</f>
        <v>0.14593699792747206</v>
      </c>
      <c r="N80" s="21"/>
      <c r="O80" s="21"/>
      <c r="P80" s="21"/>
      <c r="Q80" s="19">
        <f t="shared" si="5"/>
        <v>5.8894792213530264E-2</v>
      </c>
      <c r="R80" s="19">
        <f t="shared" si="5"/>
        <v>7.2512830788639682E-3</v>
      </c>
      <c r="S80" s="19">
        <f t="shared" si="5"/>
        <v>2.1297607364082982E-2</v>
      </c>
      <c r="T80" s="19">
        <f t="shared" si="6"/>
        <v>2.0665498063467558E-2</v>
      </c>
      <c r="U80" s="19">
        <f t="shared" si="7"/>
        <v>-3.5416354419293625E-2</v>
      </c>
      <c r="V80" s="19">
        <f t="shared" si="8"/>
        <v>-1.2427187127401903E-2</v>
      </c>
    </row>
    <row r="81" spans="1:22" x14ac:dyDescent="0.25">
      <c r="A81" s="26">
        <f>Wellpath!E81</f>
        <v>7400</v>
      </c>
      <c r="B81" s="22">
        <v>0</v>
      </c>
      <c r="C81" s="22">
        <f>-SIN(Wellpath!$L81) / GField</f>
        <v>-5.024420587543061E-2</v>
      </c>
      <c r="D81" s="22">
        <f>TAN(Dip) * SIN(Wellpath!$L81) * SIN(Wellpath!$O81) / GField</f>
        <v>5.5001813021148753E-2</v>
      </c>
      <c r="E81" s="20">
        <f>Model!$W$9*((drdp!B81+drdp!K81)*ABZ!$B81+(drdp!E81+drdp!N81)*ABZ!$C81+(drdp!H81+drdp!Q81)*ABZ!$D81)</f>
        <v>1.8385676122198965E-3</v>
      </c>
      <c r="F81" s="20">
        <f>Model!$W$9*((drdp!C81+drdp!L81)*ABZ!$B81+(drdp!F81+drdp!O81)*ABZ!$C81+(drdp!I81+drdp!R81)*ABZ!$D81)</f>
        <v>-5.9959793464116271E-3</v>
      </c>
      <c r="G81" s="20">
        <f>Model!$W$9*((drdp!D81+drdp!M81)*ABZ!$B81+(drdp!G81+drdp!P81)*ABZ!$C81+(drdp!J81+drdp!S81)*ABZ!$D81)</f>
        <v>3.0183361311639945E-3</v>
      </c>
      <c r="H81" s="18">
        <f>Model!$W$9*((drdp!B81)*ABZ!$B81+(drdp!E81)*ABZ!$C81+(drdp!H81)*ABZ!$D81)</f>
        <v>9.1928380610994823E-4</v>
      </c>
      <c r="I81" s="18">
        <f>Model!$W$9*((drdp!C81)*ABZ!$B81+(drdp!F81)*ABZ!$C81+(drdp!I81)*ABZ!$D81)</f>
        <v>-2.9979896732058135E-3</v>
      </c>
      <c r="J81" s="18">
        <f>Model!$W$9*((drdp!D81)*ABZ!$B81+(drdp!G81)*ABZ!$C81+(drdp!J81)*ABZ!$D81)</f>
        <v>1.5091680655819973E-3</v>
      </c>
      <c r="K81" s="21">
        <f>SUM(E$3:E80)+H81</f>
        <v>-0.24131151847985094</v>
      </c>
      <c r="L81" s="21">
        <f>SUM(F$3:F80)+I81</f>
        <v>-9.1416184879983098E-2</v>
      </c>
      <c r="M81" s="21">
        <f>SUM(G$3:G80)+J81</f>
        <v>0.1490105602769963</v>
      </c>
      <c r="N81" s="21"/>
      <c r="O81" s="21"/>
      <c r="P81" s="21"/>
      <c r="Q81" s="19">
        <f t="shared" si="5"/>
        <v>5.8231248951051438E-2</v>
      </c>
      <c r="R81" s="19">
        <f t="shared" si="5"/>
        <v>8.3569188580112502E-3</v>
      </c>
      <c r="S81" s="19">
        <f t="shared" si="5"/>
        <v>2.2204147074064349E-2</v>
      </c>
      <c r="T81" s="19">
        <f t="shared" si="6"/>
        <v>2.2059778387023513E-2</v>
      </c>
      <c r="U81" s="19">
        <f t="shared" si="7"/>
        <v>-3.5957964569975333E-2</v>
      </c>
      <c r="V81" s="19">
        <f t="shared" si="8"/>
        <v>-1.3621976927351759E-2</v>
      </c>
    </row>
    <row r="82" spans="1:22" x14ac:dyDescent="0.25">
      <c r="A82" s="26">
        <f>Wellpath!E82</f>
        <v>7500</v>
      </c>
      <c r="B82" s="22">
        <v>0</v>
      </c>
      <c r="C82" s="22">
        <f>-SIN(Wellpath!$L82) / GField</f>
        <v>-4.976337539843359E-2</v>
      </c>
      <c r="D82" s="22">
        <f>TAN(Dip) * SIN(Wellpath!$L82) * SIN(Wellpath!$O82) / GField</f>
        <v>4.8005042096156983E-2</v>
      </c>
      <c r="E82" s="20">
        <f>Model!$W$9*((drdp!B82+drdp!K82)*ABZ!$B82+(drdp!E82+drdp!N82)*ABZ!$C82+(drdp!H82+drdp!Q82)*ABZ!$D82)</f>
        <v>2.6930943123381363E-3</v>
      </c>
      <c r="F82" s="20">
        <f>Model!$W$9*((drdp!C82+drdp!L82)*ABZ!$B82+(drdp!F82+drdp!O82)*ABZ!$C82+(drdp!I82+drdp!R82)*ABZ!$D82)</f>
        <v>-5.3804266330158591E-3</v>
      </c>
      <c r="G82" s="20">
        <f>Model!$W$9*((drdp!D82+drdp!M82)*ABZ!$B82+(drdp!G82+drdp!P82)*ABZ!$C82+(drdp!J82+drdp!S82)*ABZ!$D82)</f>
        <v>2.9608423938199519E-3</v>
      </c>
      <c r="H82" s="18">
        <f>Model!$W$9*((drdp!B82)*ABZ!$B82+(drdp!E82)*ABZ!$C82+(drdp!H82)*ABZ!$D82)</f>
        <v>1.3465471561690682E-3</v>
      </c>
      <c r="I82" s="18">
        <f>Model!$W$9*((drdp!C82)*ABZ!$B82+(drdp!F82)*ABZ!$C82+(drdp!I82)*ABZ!$D82)</f>
        <v>-2.6902133165079296E-3</v>
      </c>
      <c r="J82" s="18">
        <f>Model!$W$9*((drdp!D82)*ABZ!$B82+(drdp!G82)*ABZ!$C82+(drdp!J82)*ABZ!$D82)</f>
        <v>1.4804211969099759E-3</v>
      </c>
      <c r="K82" s="21">
        <f>SUM(E$3:E81)+H82</f>
        <v>-0.23904568751757191</v>
      </c>
      <c r="L82" s="21">
        <f>SUM(F$3:F81)+I82</f>
        <v>-9.7104387869696829E-2</v>
      </c>
      <c r="M82" s="21">
        <f>SUM(G$3:G81)+J82</f>
        <v>0.15200014953948829</v>
      </c>
      <c r="N82" s="21"/>
      <c r="O82" s="21"/>
      <c r="P82" s="21"/>
      <c r="Q82" s="19">
        <f t="shared" si="5"/>
        <v>5.7142840720748635E-2</v>
      </c>
      <c r="R82" s="19">
        <f t="shared" si="5"/>
        <v>9.4292621435485245E-3</v>
      </c>
      <c r="S82" s="19">
        <f t="shared" si="5"/>
        <v>2.3104045460026802E-2</v>
      </c>
      <c r="T82" s="19">
        <f t="shared" si="6"/>
        <v>2.321238515928465E-2</v>
      </c>
      <c r="U82" s="19">
        <f t="shared" si="7"/>
        <v>-3.6334980249440721E-2</v>
      </c>
      <c r="V82" s="19">
        <f t="shared" si="8"/>
        <v>-1.475988147713439E-2</v>
      </c>
    </row>
    <row r="83" spans="1:22" x14ac:dyDescent="0.25">
      <c r="A83" s="26">
        <f>Wellpath!E83</f>
        <v>7600</v>
      </c>
      <c r="B83" s="22">
        <v>0</v>
      </c>
      <c r="C83" s="22">
        <f>-SIN(Wellpath!$L83) / GField</f>
        <v>-4.9701226346817687E-2</v>
      </c>
      <c r="D83" s="22">
        <f>TAN(Dip) * SIN(Wellpath!$L83) * SIN(Wellpath!$O83) / GField</f>
        <v>4.0870167407661577E-2</v>
      </c>
      <c r="E83" s="20">
        <f>Model!$W$9*((drdp!B83+drdp!K83)*ABZ!$B83+(drdp!E83+drdp!N83)*ABZ!$C83+(drdp!H83+drdp!Q83)*ABZ!$D83)</f>
        <v>3.4567850142030398E-3</v>
      </c>
      <c r="F83" s="20">
        <f>Model!$W$9*((drdp!C83+drdp!L83)*ABZ!$B83+(drdp!F83+drdp!O83)*ABZ!$C83+(drdp!I83+drdp!R83)*ABZ!$D83)</f>
        <v>-4.6845115436065241E-3</v>
      </c>
      <c r="G83" s="20">
        <f>Model!$W$9*((drdp!D83+drdp!M83)*ABZ!$B83+(drdp!G83+drdp!P83)*ABZ!$C83+(drdp!J83+drdp!S83)*ABZ!$D83)</f>
        <v>2.9534514707236148E-3</v>
      </c>
      <c r="H83" s="18">
        <f>Model!$W$9*((drdp!B83)*ABZ!$B83+(drdp!E83)*ABZ!$C83+(drdp!H83)*ABZ!$D83)</f>
        <v>1.7283925071015199E-3</v>
      </c>
      <c r="I83" s="18">
        <f>Model!$W$9*((drdp!C83)*ABZ!$B83+(drdp!F83)*ABZ!$C83+(drdp!I83)*ABZ!$D83)</f>
        <v>-2.342255771803262E-3</v>
      </c>
      <c r="J83" s="18">
        <f>Model!$W$9*((drdp!D83)*ABZ!$B83+(drdp!G83)*ABZ!$C83+(drdp!J83)*ABZ!$D83)</f>
        <v>1.4767257353618074E-3</v>
      </c>
      <c r="K83" s="21">
        <f>SUM(E$3:E82)+H83</f>
        <v>-0.23597074785430133</v>
      </c>
      <c r="L83" s="21">
        <f>SUM(F$3:F82)+I83</f>
        <v>-0.10213685695800802</v>
      </c>
      <c r="M83" s="21">
        <f>SUM(G$3:G82)+J83</f>
        <v>0.15495729647176007</v>
      </c>
      <c r="N83" s="21"/>
      <c r="O83" s="21"/>
      <c r="P83" s="21"/>
      <c r="Q83" s="19">
        <f t="shared" si="5"/>
        <v>5.5682193842918254E-2</v>
      </c>
      <c r="R83" s="19">
        <f t="shared" si="5"/>
        <v>1.0431937549260591E-2</v>
      </c>
      <c r="S83" s="19">
        <f t="shared" si="5"/>
        <v>2.4011763729836946E-2</v>
      </c>
      <c r="T83" s="19">
        <f t="shared" si="6"/>
        <v>2.4101310519868954E-2</v>
      </c>
      <c r="U83" s="19">
        <f t="shared" si="7"/>
        <v>-3.6565389133921912E-2</v>
      </c>
      <c r="V83" s="19">
        <f t="shared" si="8"/>
        <v>-1.5826851224335799E-2</v>
      </c>
    </row>
    <row r="84" spans="1:22" x14ac:dyDescent="0.25">
      <c r="A84" s="26">
        <f>Wellpath!E84</f>
        <v>7700</v>
      </c>
      <c r="B84" s="22">
        <v>0</v>
      </c>
      <c r="C84" s="22">
        <f>-SIN(Wellpath!$L84) / GField</f>
        <v>-5.0089259297645607E-2</v>
      </c>
      <c r="D84" s="22">
        <f>TAN(Dip) * SIN(Wellpath!$L84) * SIN(Wellpath!$O84) / GField</f>
        <v>3.3635798797363323E-2</v>
      </c>
      <c r="E84" s="20">
        <f>Model!$W$9*((drdp!B84+drdp!K84)*ABZ!$B84+(drdp!E84+drdp!N84)*ABZ!$C84+(drdp!H84+drdp!Q84)*ABZ!$D84)</f>
        <v>4.1224274254849282E-3</v>
      </c>
      <c r="F84" s="20">
        <f>Model!$W$9*((drdp!C84+drdp!L84)*ABZ!$B84+(drdp!F84+drdp!O84)*ABZ!$C84+(drdp!I84+drdp!R84)*ABZ!$D84)</f>
        <v>-3.9190371766420155E-3</v>
      </c>
      <c r="G84" s="20">
        <f>Model!$W$9*((drdp!D84+drdp!M84)*ABZ!$B84+(drdp!G84+drdp!P84)*ABZ!$C84+(drdp!J84+drdp!S84)*ABZ!$D84)</f>
        <v>2.9997485263799466E-3</v>
      </c>
      <c r="H84" s="18">
        <f>Model!$W$9*((drdp!B84)*ABZ!$B84+(drdp!E84)*ABZ!$C84+(drdp!H84)*ABZ!$D84)</f>
        <v>2.0612137127424641E-3</v>
      </c>
      <c r="I84" s="18">
        <f>Model!$W$9*((drdp!C84)*ABZ!$B84+(drdp!F84)*ABZ!$C84+(drdp!I84)*ABZ!$D84)</f>
        <v>-1.9595185883210077E-3</v>
      </c>
      <c r="J84" s="18">
        <f>Model!$W$9*((drdp!D84)*ABZ!$B84+(drdp!G84)*ABZ!$C84+(drdp!J84)*ABZ!$D84)</f>
        <v>1.4998742631899733E-3</v>
      </c>
      <c r="K84" s="21">
        <f>SUM(E$3:E83)+H84</f>
        <v>-0.23218114163445736</v>
      </c>
      <c r="L84" s="21">
        <f>SUM(F$3:F83)+I84</f>
        <v>-0.10643863131813229</v>
      </c>
      <c r="M84" s="21">
        <f>SUM(G$3:G83)+J84</f>
        <v>0.15793389647031186</v>
      </c>
      <c r="N84" s="21"/>
      <c r="O84" s="21"/>
      <c r="P84" s="21"/>
      <c r="Q84" s="19">
        <f t="shared" si="5"/>
        <v>5.3908082530679947E-2</v>
      </c>
      <c r="R84" s="19">
        <f t="shared" si="5"/>
        <v>1.1329182236877292E-2</v>
      </c>
      <c r="S84" s="19">
        <f t="shared" si="5"/>
        <v>2.4943115654295186E-2</v>
      </c>
      <c r="T84" s="19">
        <f t="shared" si="6"/>
        <v>2.4713042933453062E-2</v>
      </c>
      <c r="U84" s="19">
        <f t="shared" si="7"/>
        <v>-3.6669272385255205E-2</v>
      </c>
      <c r="V84" s="19">
        <f t="shared" si="8"/>
        <v>-1.68102677790396E-2</v>
      </c>
    </row>
    <row r="85" spans="1:22" x14ac:dyDescent="0.25">
      <c r="A85" s="26">
        <f>Wellpath!E85</f>
        <v>7800</v>
      </c>
      <c r="B85" s="22">
        <v>0</v>
      </c>
      <c r="C85" s="22">
        <f>-SIN(Wellpath!$L85) / GField</f>
        <v>-5.0893304678762331E-2</v>
      </c>
      <c r="D85" s="22">
        <f>TAN(Dip) * SIN(Wellpath!$L85) * SIN(Wellpath!$O85) / GField</f>
        <v>2.6287719047663971E-2</v>
      </c>
      <c r="E85" s="20">
        <f>Model!$W$9*((drdp!B85+drdp!K85)*ABZ!$B85+(drdp!E85+drdp!N85)*ABZ!$C85+(drdp!H85+drdp!Q85)*ABZ!$D85)</f>
        <v>4.683421074410719E-3</v>
      </c>
      <c r="F85" s="20">
        <f>Model!$W$9*((drdp!C85+drdp!L85)*ABZ!$B85+(drdp!F85+drdp!O85)*ABZ!$C85+(drdp!I85+drdp!R85)*ABZ!$D85)</f>
        <v>-3.0878558054067899E-3</v>
      </c>
      <c r="G85" s="20">
        <f>Model!$W$9*((drdp!D85+drdp!M85)*ABZ!$B85+(drdp!G85+drdp!P85)*ABZ!$C85+(drdp!J85+drdp!S85)*ABZ!$D85)</f>
        <v>3.096826920680096E-3</v>
      </c>
      <c r="H85" s="18">
        <f>Model!$W$9*((drdp!B85)*ABZ!$B85+(drdp!E85)*ABZ!$C85+(drdp!H85)*ABZ!$D85)</f>
        <v>2.3417105372053595E-3</v>
      </c>
      <c r="I85" s="18">
        <f>Model!$W$9*((drdp!C85)*ABZ!$B85+(drdp!F85)*ABZ!$C85+(drdp!I85)*ABZ!$D85)</f>
        <v>-1.5439279027033949E-3</v>
      </c>
      <c r="J85" s="18">
        <f>Model!$W$9*((drdp!D85)*ABZ!$B85+(drdp!G85)*ABZ!$C85+(drdp!J85)*ABZ!$D85)</f>
        <v>1.548413460340048E-3</v>
      </c>
      <c r="K85" s="21">
        <f>SUM(E$3:E84)+H85</f>
        <v>-0.22777821738450951</v>
      </c>
      <c r="L85" s="21">
        <f>SUM(F$3:F84)+I85</f>
        <v>-0.1099420778091567</v>
      </c>
      <c r="M85" s="21">
        <f>SUM(G$3:G84)+J85</f>
        <v>0.16098218419384186</v>
      </c>
      <c r="N85" s="21"/>
      <c r="O85" s="21"/>
      <c r="P85" s="21"/>
      <c r="Q85" s="19">
        <f t="shared" si="5"/>
        <v>5.1882916314864871E-2</v>
      </c>
      <c r="R85" s="19">
        <f t="shared" si="5"/>
        <v>1.2087260472994667E-2</v>
      </c>
      <c r="S85" s="19">
        <f t="shared" si="5"/>
        <v>2.5915263627820029E-2</v>
      </c>
      <c r="T85" s="19">
        <f t="shared" si="6"/>
        <v>2.5042410498918755E-2</v>
      </c>
      <c r="U85" s="19">
        <f t="shared" si="7"/>
        <v>-3.6668234946338064E-2</v>
      </c>
      <c r="V85" s="19">
        <f t="shared" si="8"/>
        <v>-1.7698715820527358E-2</v>
      </c>
    </row>
    <row r="86" spans="1:22" x14ac:dyDescent="0.25">
      <c r="A86" s="26">
        <f>Wellpath!E86</f>
        <v>7900</v>
      </c>
      <c r="B86" s="22">
        <v>0</v>
      </c>
      <c r="C86" s="22">
        <f>-SIN(Wellpath!$L86) / GField</f>
        <v>-5.207619142796284E-2</v>
      </c>
      <c r="D86" s="22">
        <f>TAN(Dip) * SIN(Wellpath!$L86) * SIN(Wellpath!$O86) / GField</f>
        <v>1.8874800276866707E-2</v>
      </c>
      <c r="E86" s="20">
        <f>Model!$W$9*((drdp!B86+drdp!K86)*ABZ!$B86+(drdp!E86+drdp!N86)*ABZ!$C86+(drdp!H86+drdp!Q86)*ABZ!$D86)</f>
        <v>5.130758740308803E-3</v>
      </c>
      <c r="F86" s="20">
        <f>Model!$W$9*((drdp!C86+drdp!L86)*ABZ!$B86+(drdp!F86+drdp!O86)*ABZ!$C86+(drdp!I86+drdp!R86)*ABZ!$D86)</f>
        <v>-2.2032628762845168E-3</v>
      </c>
      <c r="G86" s="20">
        <f>Model!$W$9*((drdp!D86+drdp!M86)*ABZ!$B86+(drdp!G86+drdp!P86)*ABZ!$C86+(drdp!J86+drdp!S86)*ABZ!$D86)</f>
        <v>3.2424557585647492E-3</v>
      </c>
      <c r="H86" s="18">
        <f>Model!$W$9*((drdp!B86)*ABZ!$B86+(drdp!E86)*ABZ!$C86+(drdp!H86)*ABZ!$D86)</f>
        <v>2.5653793701544015E-3</v>
      </c>
      <c r="I86" s="18">
        <f>Model!$W$9*((drdp!C86)*ABZ!$B86+(drdp!F86)*ABZ!$C86+(drdp!I86)*ABZ!$D86)</f>
        <v>-1.1016314381422584E-3</v>
      </c>
      <c r="J86" s="18">
        <f>Model!$W$9*((drdp!D86)*ABZ!$B86+(drdp!G86)*ABZ!$C86+(drdp!J86)*ABZ!$D86)</f>
        <v>1.6212278792823746E-3</v>
      </c>
      <c r="K86" s="21">
        <f>SUM(E$3:E85)+H86</f>
        <v>-0.22287112747714974</v>
      </c>
      <c r="L86" s="21">
        <f>SUM(F$3:F85)+I86</f>
        <v>-0.11258763715000235</v>
      </c>
      <c r="M86" s="21">
        <f>SUM(G$3:G85)+J86</f>
        <v>0.16415182553346427</v>
      </c>
      <c r="N86" s="21"/>
      <c r="O86" s="21"/>
      <c r="P86" s="21"/>
      <c r="Q86" s="19">
        <f t="shared" si="5"/>
        <v>4.9671539462935926E-2</v>
      </c>
      <c r="R86" s="19">
        <f t="shared" si="5"/>
        <v>1.2675976039020589E-2</v>
      </c>
      <c r="S86" s="19">
        <f t="shared" si="5"/>
        <v>2.6945821825968892E-2</v>
      </c>
      <c r="T86" s="19">
        <f t="shared" si="6"/>
        <v>2.5092533631609255E-2</v>
      </c>
      <c r="U86" s="19">
        <f t="shared" si="7"/>
        <v>-3.6584702434075557E-2</v>
      </c>
      <c r="V86" s="19">
        <f t="shared" si="8"/>
        <v>-1.8481466170672166E-2</v>
      </c>
    </row>
    <row r="87" spans="1:22" x14ac:dyDescent="0.25">
      <c r="A87" s="26">
        <f>Wellpath!E87</f>
        <v>8000</v>
      </c>
      <c r="B87" s="22">
        <v>0</v>
      </c>
      <c r="C87" s="22">
        <f>-SIN(Wellpath!$L87) / GField</f>
        <v>-5.3628615549301303E-2</v>
      </c>
      <c r="D87" s="22">
        <f>TAN(Dip) * SIN(Wellpath!$L87) * SIN(Wellpath!$O87) / GField</f>
        <v>1.1424969177052572E-2</v>
      </c>
      <c r="E87" s="20">
        <f>Model!$W$9*((drdp!B87+drdp!K87)*ABZ!$B87+(drdp!E87+drdp!N87)*ABZ!$C87+(drdp!H87+drdp!Q87)*ABZ!$D87)</f>
        <v>5.4620053324186124E-3</v>
      </c>
      <c r="F87" s="20">
        <f>Model!$W$9*((drdp!C87+drdp!L87)*ABZ!$B87+(drdp!F87+drdp!O87)*ABZ!$C87+(drdp!I87+drdp!R87)*ABZ!$D87)</f>
        <v>-1.2765101588809076E-3</v>
      </c>
      <c r="G87" s="20">
        <f>Model!$W$9*((drdp!D87+drdp!M87)*ABZ!$B87+(drdp!G87+drdp!P87)*ABZ!$C87+(drdp!J87+drdp!S87)*ABZ!$D87)</f>
        <v>3.4386565474248472E-3</v>
      </c>
      <c r="H87" s="18">
        <f>Model!$W$9*((drdp!B87)*ABZ!$B87+(drdp!E87)*ABZ!$C87+(drdp!H87)*ABZ!$D87)</f>
        <v>2.7310026662093062E-3</v>
      </c>
      <c r="I87" s="18">
        <f>Model!$W$9*((drdp!C87)*ABZ!$B87+(drdp!F87)*ABZ!$C87+(drdp!I87)*ABZ!$D87)</f>
        <v>-6.3825507944045379E-4</v>
      </c>
      <c r="J87" s="18">
        <f>Model!$W$9*((drdp!D87)*ABZ!$B87+(drdp!G87)*ABZ!$C87+(drdp!J87)*ABZ!$D87)</f>
        <v>1.7193282737124236E-3</v>
      </c>
      <c r="K87" s="21">
        <f>SUM(E$3:E86)+H87</f>
        <v>-0.21757474544078603</v>
      </c>
      <c r="L87" s="21">
        <f>SUM(F$3:F86)+I87</f>
        <v>-0.11432752366758506</v>
      </c>
      <c r="M87" s="21">
        <f>SUM(G$3:G86)+J87</f>
        <v>0.16749238168645908</v>
      </c>
      <c r="N87" s="21"/>
      <c r="O87" s="21"/>
      <c r="P87" s="21"/>
      <c r="Q87" s="19">
        <f t="shared" si="5"/>
        <v>4.7338769853622842E-2</v>
      </c>
      <c r="R87" s="19">
        <f t="shared" si="5"/>
        <v>1.3070782667962222E-2</v>
      </c>
      <c r="S87" s="19">
        <f t="shared" si="5"/>
        <v>2.8053697923002493E-2</v>
      </c>
      <c r="T87" s="19">
        <f t="shared" si="6"/>
        <v>2.487478185885026E-2</v>
      </c>
      <c r="U87" s="19">
        <f t="shared" si="7"/>
        <v>-3.6442112308702306E-2</v>
      </c>
      <c r="V87" s="19">
        <f t="shared" si="8"/>
        <v>-1.9148989231398839E-2</v>
      </c>
    </row>
    <row r="88" spans="1:22" x14ac:dyDescent="0.25">
      <c r="A88" s="26">
        <f>Wellpath!E88</f>
        <v>8100</v>
      </c>
      <c r="B88" s="22">
        <v>0</v>
      </c>
      <c r="C88" s="22">
        <f>-SIN(Wellpath!$L88) / GField</f>
        <v>-5.5492939331437875E-2</v>
      </c>
      <c r="D88" s="22">
        <f>TAN(Dip) * SIN(Wellpath!$L88) * SIN(Wellpath!$O88) / GField</f>
        <v>3.935657786881556E-3</v>
      </c>
      <c r="E88" s="20">
        <f>Model!$W$9*((drdp!B88+drdp!K88)*ABZ!$B88+(drdp!E88+drdp!N88)*ABZ!$C88+(drdp!H88+drdp!Q88)*ABZ!$D88)</f>
        <v>5.6734082578047424E-3</v>
      </c>
      <c r="F88" s="20">
        <f>Model!$W$9*((drdp!C88+drdp!L88)*ABZ!$B88+(drdp!F88+drdp!O88)*ABZ!$C88+(drdp!I88+drdp!R88)*ABZ!$D88)</f>
        <v>-3.1461013761637077E-4</v>
      </c>
      <c r="G88" s="20">
        <f>Model!$W$9*((drdp!D88+drdp!M88)*ABZ!$B88+(drdp!G88+drdp!P88)*ABZ!$C88+(drdp!J88+drdp!S88)*ABZ!$D88)</f>
        <v>3.6818923581366852E-3</v>
      </c>
      <c r="H88" s="18">
        <f>Model!$W$9*((drdp!B88)*ABZ!$B88+(drdp!E88)*ABZ!$C88+(drdp!H88)*ABZ!$D88)</f>
        <v>2.8367041289023712E-3</v>
      </c>
      <c r="I88" s="18">
        <f>Model!$W$9*((drdp!C88)*ABZ!$B88+(drdp!F88)*ABZ!$C88+(drdp!I88)*ABZ!$D88)</f>
        <v>-1.5730506880818539E-4</v>
      </c>
      <c r="J88" s="18">
        <f>Model!$W$9*((drdp!D88)*ABZ!$B88+(drdp!G88)*ABZ!$C88+(drdp!J88)*ABZ!$D88)</f>
        <v>1.8409461790683426E-3</v>
      </c>
      <c r="K88" s="21">
        <f>SUM(E$3:E87)+H88</f>
        <v>-0.21200703864567436</v>
      </c>
      <c r="L88" s="21">
        <f>SUM(F$3:F87)+I88</f>
        <v>-0.11512308381583369</v>
      </c>
      <c r="M88" s="21">
        <f>SUM(G$3:G87)+J88</f>
        <v>0.17105265613923984</v>
      </c>
      <c r="N88" s="21"/>
      <c r="O88" s="21"/>
      <c r="P88" s="21"/>
      <c r="Q88" s="19">
        <f t="shared" si="5"/>
        <v>4.4946984435308458E-2</v>
      </c>
      <c r="R88" s="19">
        <f t="shared" si="5"/>
        <v>1.325332442726747E-2</v>
      </c>
      <c r="S88" s="19">
        <f t="shared" si="5"/>
        <v>2.9259011172289025E-2</v>
      </c>
      <c r="T88" s="19">
        <f t="shared" si="6"/>
        <v>2.4406904079552663E-2</v>
      </c>
      <c r="U88" s="19">
        <f t="shared" si="7"/>
        <v>-3.6264367080557067E-2</v>
      </c>
      <c r="V88" s="19">
        <f t="shared" si="8"/>
        <v>-1.9692109269638689E-2</v>
      </c>
    </row>
    <row r="89" spans="1:22" x14ac:dyDescent="0.25">
      <c r="A89" s="26">
        <f>Wellpath!E89</f>
        <v>8200</v>
      </c>
      <c r="B89" s="22">
        <v>0</v>
      </c>
      <c r="C89" s="22">
        <f>-SIN(Wellpath!$L89) / GField</f>
        <v>-5.761060131899659E-2</v>
      </c>
      <c r="D89" s="22">
        <f>TAN(Dip) * SIN(Wellpath!$L89) * SIN(Wellpath!$O89) / GField</f>
        <v>-3.5713700692116307E-3</v>
      </c>
      <c r="E89" s="20">
        <f>Model!$W$9*((drdp!B89+drdp!K89)*ABZ!$B89+(drdp!E89+drdp!N89)*ABZ!$C89+(drdp!H89+drdp!Q89)*ABZ!$D89)</f>
        <v>5.7616873129189561E-3</v>
      </c>
      <c r="F89" s="20">
        <f>Model!$W$9*((drdp!C89+drdp!L89)*ABZ!$B89+(drdp!F89+drdp!O89)*ABZ!$C89+(drdp!I89+drdp!R89)*ABZ!$D89)</f>
        <v>6.7180147167024569E-4</v>
      </c>
      <c r="G89" s="20">
        <f>Model!$W$9*((drdp!D89+drdp!M89)*ABZ!$B89+(drdp!G89+drdp!P89)*ABZ!$C89+(drdp!J89+drdp!S89)*ABZ!$D89)</f>
        <v>3.9682629856062643E-3</v>
      </c>
      <c r="H89" s="18">
        <f>Model!$W$9*((drdp!B89)*ABZ!$B89+(drdp!E89)*ABZ!$C89+(drdp!H89)*ABZ!$D89)</f>
        <v>2.880843656459478E-3</v>
      </c>
      <c r="I89" s="18">
        <f>Model!$W$9*((drdp!C89)*ABZ!$B89+(drdp!F89)*ABZ!$C89+(drdp!I89)*ABZ!$D89)</f>
        <v>3.3590073583512285E-4</v>
      </c>
      <c r="J89" s="18">
        <f>Model!$W$9*((drdp!D89)*ABZ!$B89+(drdp!G89)*ABZ!$C89+(drdp!J89)*ABZ!$D89)</f>
        <v>1.9841314928031322E-3</v>
      </c>
      <c r="K89" s="21">
        <f>SUM(E$3:E88)+H89</f>
        <v>-0.20628949086031251</v>
      </c>
      <c r="L89" s="21">
        <f>SUM(F$3:F88)+I89</f>
        <v>-0.11494448814880674</v>
      </c>
      <c r="M89" s="21">
        <f>SUM(G$3:G88)+J89</f>
        <v>0.1748777338111113</v>
      </c>
      <c r="N89" s="21"/>
      <c r="O89" s="21"/>
      <c r="P89" s="21"/>
      <c r="Q89" s="19">
        <f t="shared" si="5"/>
        <v>4.255535403940696E-2</v>
      </c>
      <c r="R89" s="19">
        <f t="shared" si="5"/>
        <v>1.3212235355791174E-2</v>
      </c>
      <c r="S89" s="19">
        <f t="shared" si="5"/>
        <v>3.05822217829099E-2</v>
      </c>
      <c r="T89" s="19">
        <f t="shared" si="6"/>
        <v>2.3711839937416566E-2</v>
      </c>
      <c r="U89" s="19">
        <f t="shared" si="7"/>
        <v>-3.6075438670699407E-2</v>
      </c>
      <c r="V89" s="19">
        <f t="shared" si="8"/>
        <v>-2.0101231601541463E-2</v>
      </c>
    </row>
    <row r="90" spans="1:22" x14ac:dyDescent="0.25">
      <c r="A90" s="26">
        <f>Wellpath!E90</f>
        <v>8300</v>
      </c>
      <c r="B90" s="22">
        <v>0</v>
      </c>
      <c r="C90" s="22">
        <f>-SIN(Wellpath!$L90) / GField</f>
        <v>-5.9937415151195689E-2</v>
      </c>
      <c r="D90" s="22">
        <f>TAN(Dip) * SIN(Wellpath!$L90) * SIN(Wellpath!$O90) / GField</f>
        <v>-1.107465090443226E-2</v>
      </c>
      <c r="E90" s="20">
        <f>Model!$W$9*((drdp!B90+drdp!K90)*ABZ!$B90+(drdp!E90+drdp!N90)*ABZ!$C90+(drdp!H90+drdp!Q90)*ABZ!$D90)</f>
        <v>5.7259245337410881E-3</v>
      </c>
      <c r="F90" s="20">
        <f>Model!$W$9*((drdp!C90+drdp!L90)*ABZ!$B90+(drdp!F90+drdp!O90)*ABZ!$C90+(drdp!I90+drdp!R90)*ABZ!$D90)</f>
        <v>1.6717603566828007E-3</v>
      </c>
      <c r="G90" s="20">
        <f>Model!$W$9*((drdp!D90+drdp!M90)*ABZ!$B90+(drdp!G90+drdp!P90)*ABZ!$C90+(drdp!J90+drdp!S90)*ABZ!$D90)</f>
        <v>4.2952816734464104E-3</v>
      </c>
      <c r="H90" s="18">
        <f>Model!$W$9*((drdp!B90)*ABZ!$B90+(drdp!E90)*ABZ!$C90+(drdp!H90)*ABZ!$D90)</f>
        <v>2.862962266870544E-3</v>
      </c>
      <c r="I90" s="18">
        <f>Model!$W$9*((drdp!C90)*ABZ!$B90+(drdp!F90)*ABZ!$C90+(drdp!I90)*ABZ!$D90)</f>
        <v>8.3588017834140035E-4</v>
      </c>
      <c r="J90" s="18">
        <f>Model!$W$9*((drdp!D90)*ABZ!$B90+(drdp!G90)*ABZ!$C90+(drdp!J90)*ABZ!$D90)</f>
        <v>2.1476408367232052E-3</v>
      </c>
      <c r="K90" s="21">
        <f>SUM(E$3:E89)+H90</f>
        <v>-0.20054568493698249</v>
      </c>
      <c r="L90" s="21">
        <f>SUM(F$3:F89)+I90</f>
        <v>-0.11377270723463023</v>
      </c>
      <c r="M90" s="21">
        <f>SUM(G$3:G89)+J90</f>
        <v>0.17900950614063763</v>
      </c>
      <c r="N90" s="21"/>
      <c r="O90" s="21"/>
      <c r="P90" s="21"/>
      <c r="Q90" s="19">
        <f t="shared" si="5"/>
        <v>4.021857174684345E-2</v>
      </c>
      <c r="R90" s="19">
        <f t="shared" si="5"/>
        <v>1.2944228911496882E-2</v>
      </c>
      <c r="S90" s="19">
        <f t="shared" si="5"/>
        <v>3.2044403288714982E-2</v>
      </c>
      <c r="T90" s="19">
        <f t="shared" si="6"/>
        <v>2.2816625499503702E-2</v>
      </c>
      <c r="U90" s="19">
        <f t="shared" si="7"/>
        <v>-3.589958401920515E-2</v>
      </c>
      <c r="V90" s="19">
        <f t="shared" si="8"/>
        <v>-2.0366396134354509E-2</v>
      </c>
    </row>
    <row r="91" spans="1:22" x14ac:dyDescent="0.25">
      <c r="A91" s="26">
        <f>Wellpath!E91</f>
        <v>8400</v>
      </c>
      <c r="B91" s="22">
        <v>0</v>
      </c>
      <c r="C91" s="22">
        <f>-SIN(Wellpath!$L91) / GField</f>
        <v>-6.2428788631637651E-2</v>
      </c>
      <c r="D91" s="22">
        <f>TAN(Dip) * SIN(Wellpath!$L91) * SIN(Wellpath!$O91) / GField</f>
        <v>-1.8532250374831128E-2</v>
      </c>
      <c r="E91" s="20">
        <f>Model!$W$9*((drdp!B91+drdp!K91)*ABZ!$B91+(drdp!E91+drdp!N91)*ABZ!$C91+(drdp!H91+drdp!Q91)*ABZ!$D91)</f>
        <v>5.5673104376151557E-3</v>
      </c>
      <c r="F91" s="20">
        <f>Model!$W$9*((drdp!C91+drdp!L91)*ABZ!$B91+(drdp!F91+drdp!O91)*ABZ!$C91+(drdp!I91+drdp!R91)*ABZ!$D91)</f>
        <v>2.6715375973389746E-3</v>
      </c>
      <c r="G91" s="20">
        <f>Model!$W$9*((drdp!D91+drdp!M91)*ABZ!$B91+(drdp!G91+drdp!P91)*ABZ!$C91+(drdp!J91+drdp!S91)*ABZ!$D91)</f>
        <v>4.6597803483188743E-3</v>
      </c>
      <c r="H91" s="18">
        <f>Model!$W$9*((drdp!B91)*ABZ!$B91+(drdp!E91)*ABZ!$C91+(drdp!H91)*ABZ!$D91)</f>
        <v>2.7836552188075779E-3</v>
      </c>
      <c r="I91" s="18">
        <f>Model!$W$9*((drdp!C91)*ABZ!$B91+(drdp!F91)*ABZ!$C91+(drdp!I91)*ABZ!$D91)</f>
        <v>1.3357687986694873E-3</v>
      </c>
      <c r="J91" s="18">
        <f>Model!$W$9*((drdp!D91)*ABZ!$B91+(drdp!G91)*ABZ!$C91+(drdp!J91)*ABZ!$D91)</f>
        <v>2.3298901741594371E-3</v>
      </c>
      <c r="K91" s="21">
        <f>SUM(E$3:E90)+H91</f>
        <v>-0.19489906745130436</v>
      </c>
      <c r="L91" s="21">
        <f>SUM(F$3:F90)+I91</f>
        <v>-0.11160105825761933</v>
      </c>
      <c r="M91" s="21">
        <f>SUM(G$3:G90)+J91</f>
        <v>0.18348703715152029</v>
      </c>
      <c r="N91" s="21"/>
      <c r="O91" s="21"/>
      <c r="P91" s="21"/>
      <c r="Q91" s="19">
        <f t="shared" si="5"/>
        <v>3.7985646493388085E-2</v>
      </c>
      <c r="R91" s="19">
        <f t="shared" si="5"/>
        <v>1.2454796204220544E-2</v>
      </c>
      <c r="S91" s="19">
        <f t="shared" si="5"/>
        <v>3.366749280264339E-2</v>
      </c>
      <c r="T91" s="19">
        <f t="shared" si="6"/>
        <v>2.1750942180988699E-2</v>
      </c>
      <c r="U91" s="19">
        <f t="shared" si="7"/>
        <v>-3.5761452430234139E-2</v>
      </c>
      <c r="V91" s="19">
        <f t="shared" si="8"/>
        <v>-2.0477347522664779E-2</v>
      </c>
    </row>
    <row r="92" spans="1:22" x14ac:dyDescent="0.25">
      <c r="A92" s="26">
        <f>Wellpath!E92</f>
        <v>8500</v>
      </c>
      <c r="B92" s="22">
        <v>0</v>
      </c>
      <c r="C92" s="22">
        <f>-SIN(Wellpath!$L92) / GField</f>
        <v>-6.5026580001271692E-2</v>
      </c>
      <c r="D92" s="22">
        <f>TAN(Dip) * SIN(Wellpath!$L92) * SIN(Wellpath!$O92) / GField</f>
        <v>-2.5932506911571868E-2</v>
      </c>
      <c r="E92" s="20">
        <f>Model!$W$9*((drdp!B92+drdp!K92)*ABZ!$B92+(drdp!E92+drdp!N92)*ABZ!$C92+(drdp!H92+drdp!Q92)*ABZ!$D92)</f>
        <v>5.2872608553713955E-3</v>
      </c>
      <c r="F92" s="20">
        <f>Model!$W$9*((drdp!C92+drdp!L92)*ABZ!$B92+(drdp!F92+drdp!O92)*ABZ!$C92+(drdp!I92+drdp!R92)*ABZ!$D92)</f>
        <v>3.66115620538649E-3</v>
      </c>
      <c r="G92" s="20">
        <f>Model!$W$9*((drdp!D92+drdp!M92)*ABZ!$B92+(drdp!G92+drdp!P92)*ABZ!$C92+(drdp!J92+drdp!S92)*ABZ!$D92)</f>
        <v>5.0556553084378994E-3</v>
      </c>
      <c r="H92" s="18">
        <f>Model!$W$9*((drdp!B92)*ABZ!$B92+(drdp!E92)*ABZ!$C92+(drdp!H92)*ABZ!$D92)</f>
        <v>2.6436304276856977E-3</v>
      </c>
      <c r="I92" s="18">
        <f>Model!$W$9*((drdp!C92)*ABZ!$B92+(drdp!F92)*ABZ!$C92+(drdp!I92)*ABZ!$D92)</f>
        <v>1.830578102693245E-3</v>
      </c>
      <c r="J92" s="18">
        <f>Model!$W$9*((drdp!D92)*ABZ!$B92+(drdp!G92)*ABZ!$C92+(drdp!J92)*ABZ!$D92)</f>
        <v>2.5278276542189497E-3</v>
      </c>
      <c r="K92" s="21">
        <f>SUM(E$3:E91)+H92</f>
        <v>-0.18947178180481108</v>
      </c>
      <c r="L92" s="21">
        <f>SUM(F$3:F91)+I92</f>
        <v>-0.10843471135625661</v>
      </c>
      <c r="M92" s="21">
        <f>SUM(G$3:G91)+J92</f>
        <v>0.18834475497989867</v>
      </c>
      <c r="N92" s="21"/>
      <c r="O92" s="21"/>
      <c r="P92" s="21"/>
      <c r="Q92" s="19">
        <f t="shared" si="5"/>
        <v>3.5899556100289942E-2</v>
      </c>
      <c r="R92" s="19">
        <f t="shared" si="5"/>
        <v>1.1758086626914686E-2</v>
      </c>
      <c r="S92" s="19">
        <f t="shared" si="5"/>
        <v>3.547374672843806E-2</v>
      </c>
      <c r="T92" s="19">
        <f t="shared" si="6"/>
        <v>2.0545317970160324E-2</v>
      </c>
      <c r="U92" s="19">
        <f t="shared" si="7"/>
        <v>-3.5686016319631968E-2</v>
      </c>
      <c r="V92" s="19">
        <f t="shared" si="8"/>
        <v>-2.0423109141710187E-2</v>
      </c>
    </row>
    <row r="93" spans="1:22" x14ac:dyDescent="0.25">
      <c r="A93" s="26">
        <f>Wellpath!E93</f>
        <v>8600</v>
      </c>
      <c r="B93" s="22">
        <v>0</v>
      </c>
      <c r="C93" s="22">
        <f>-SIN(Wellpath!$L93) / GField</f>
        <v>-6.7714940160768233E-2</v>
      </c>
      <c r="D93" s="22">
        <f>TAN(Dip) * SIN(Wellpath!$L93) * SIN(Wellpath!$O93) / GField</f>
        <v>-3.3271180351361417E-2</v>
      </c>
      <c r="E93" s="20">
        <f>Model!$W$9*((drdp!B93+drdp!K93)*ABZ!$B93+(drdp!E93+drdp!N93)*ABZ!$C93+(drdp!H93+drdp!Q93)*ABZ!$D93)</f>
        <v>4.888872963500406E-3</v>
      </c>
      <c r="F93" s="20">
        <f>Model!$W$9*((drdp!C93+drdp!L93)*ABZ!$B93+(drdp!F93+drdp!O93)*ABZ!$C93+(drdp!I93+drdp!R93)*ABZ!$D93)</f>
        <v>4.6322099476746514E-3</v>
      </c>
      <c r="G93" s="20">
        <f>Model!$W$9*((drdp!D93+drdp!M93)*ABZ!$B93+(drdp!G93+drdp!P93)*ABZ!$C93+(drdp!J93+drdp!S93)*ABZ!$D93)</f>
        <v>5.4823231071010363E-3</v>
      </c>
      <c r="H93" s="18">
        <f>Model!$W$9*((drdp!B93)*ABZ!$B93+(drdp!E93)*ABZ!$C93+(drdp!H93)*ABZ!$D93)</f>
        <v>2.444436481750203E-3</v>
      </c>
      <c r="I93" s="18">
        <f>Model!$W$9*((drdp!C93)*ABZ!$B93+(drdp!F93)*ABZ!$C93+(drdp!I93)*ABZ!$D93)</f>
        <v>2.3161049738373257E-3</v>
      </c>
      <c r="J93" s="18">
        <f>Model!$W$9*((drdp!D93)*ABZ!$B93+(drdp!G93)*ABZ!$C93+(drdp!J93)*ABZ!$D93)</f>
        <v>2.7411615535505181E-3</v>
      </c>
      <c r="K93" s="21">
        <f>SUM(E$3:E92)+H93</f>
        <v>-0.18438371489537519</v>
      </c>
      <c r="L93" s="21">
        <f>SUM(F$3:F92)+I93</f>
        <v>-0.10428802827972604</v>
      </c>
      <c r="M93" s="21">
        <f>SUM(G$3:G92)+J93</f>
        <v>0.19361374418766816</v>
      </c>
      <c r="N93" s="21"/>
      <c r="O93" s="21"/>
      <c r="P93" s="21"/>
      <c r="Q93" s="19">
        <f t="shared" si="5"/>
        <v>3.3997354318619007E-2</v>
      </c>
      <c r="R93" s="19">
        <f t="shared" si="5"/>
        <v>1.0875992842472938E-2</v>
      </c>
      <c r="S93" s="19">
        <f t="shared" si="5"/>
        <v>3.748628193836781E-2</v>
      </c>
      <c r="T93" s="19">
        <f t="shared" si="6"/>
        <v>1.9229014073329831E-2</v>
      </c>
      <c r="U93" s="19">
        <f t="shared" si="7"/>
        <v>-3.5699221408125113E-2</v>
      </c>
      <c r="V93" s="19">
        <f t="shared" si="8"/>
        <v>-2.0191595629187181E-2</v>
      </c>
    </row>
    <row r="94" spans="1:22" x14ac:dyDescent="0.25">
      <c r="A94" s="26">
        <f>Wellpath!E94</f>
        <v>8700</v>
      </c>
      <c r="B94" s="22">
        <v>0</v>
      </c>
      <c r="C94" s="22">
        <f>-SIN(Wellpath!$L94) / GField</f>
        <v>-7.0450399583635442E-2</v>
      </c>
      <c r="D94" s="22">
        <f>TAN(Dip) * SIN(Wellpath!$L94) * SIN(Wellpath!$O94) / GField</f>
        <v>-4.0532474313755625E-2</v>
      </c>
      <c r="E94" s="20">
        <f>Model!$W$9*((drdp!B94+drdp!K94)*ABZ!$B94+(drdp!E94+drdp!N94)*ABZ!$C94+(drdp!H94+drdp!Q94)*ABZ!$D94)</f>
        <v>4.3753219780108456E-3</v>
      </c>
      <c r="F94" s="20">
        <f>Model!$W$9*((drdp!C94+drdp!L94)*ABZ!$B94+(drdp!F94+drdp!O94)*ABZ!$C94+(drdp!I94+drdp!R94)*ABZ!$D94)</f>
        <v>5.574447042386156E-3</v>
      </c>
      <c r="G94" s="20">
        <f>Model!$W$9*((drdp!D94+drdp!M94)*ABZ!$B94+(drdp!G94+drdp!P94)*ABZ!$C94+(drdp!J94+drdp!S94)*ABZ!$D94)</f>
        <v>5.9342050795777087E-3</v>
      </c>
      <c r="H94" s="18">
        <f>Model!$W$9*((drdp!B94)*ABZ!$B94+(drdp!E94)*ABZ!$C94+(drdp!H94)*ABZ!$D94)</f>
        <v>2.1876609890054228E-3</v>
      </c>
      <c r="I94" s="18">
        <f>Model!$W$9*((drdp!C94)*ABZ!$B94+(drdp!F94)*ABZ!$C94+(drdp!I94)*ABZ!$D94)</f>
        <v>2.787223521193078E-3</v>
      </c>
      <c r="J94" s="18">
        <f>Model!$W$9*((drdp!D94)*ABZ!$B94+(drdp!G94)*ABZ!$C94+(drdp!J94)*ABZ!$D94)</f>
        <v>2.9671025397888543E-3</v>
      </c>
      <c r="K94" s="21">
        <f>SUM(E$3:E93)+H94</f>
        <v>-0.17975161742461956</v>
      </c>
      <c r="L94" s="21">
        <f>SUM(F$3:F93)+I94</f>
        <v>-9.9184699784695643E-2</v>
      </c>
      <c r="M94" s="21">
        <f>SUM(G$3:G93)+J94</f>
        <v>0.19932200828100752</v>
      </c>
      <c r="N94" s="21"/>
      <c r="O94" s="21"/>
      <c r="P94" s="21"/>
      <c r="Q94" s="19">
        <f t="shared" si="5"/>
        <v>3.2310643966766799E-2</v>
      </c>
      <c r="R94" s="19">
        <f t="shared" si="5"/>
        <v>9.8376046713802047E-3</v>
      </c>
      <c r="S94" s="19">
        <f t="shared" si="5"/>
        <v>3.9729262985174027E-2</v>
      </c>
      <c r="T94" s="19">
        <f t="shared" si="6"/>
        <v>1.7828610210074359E-2</v>
      </c>
      <c r="U94" s="19">
        <f t="shared" si="7"/>
        <v>-3.5828453376834518E-2</v>
      </c>
      <c r="V94" s="19">
        <f t="shared" si="8"/>
        <v>-1.976969355183435E-2</v>
      </c>
    </row>
    <row r="95" spans="1:22" x14ac:dyDescent="0.25">
      <c r="A95" s="26">
        <f>Wellpath!E95</f>
        <v>8800</v>
      </c>
      <c r="B95" s="22">
        <v>0</v>
      </c>
      <c r="C95" s="22">
        <f>-SIN(Wellpath!$L95) / GField</f>
        <v>-7.3178943269653296E-2</v>
      </c>
      <c r="D95" s="22">
        <f>TAN(Dip) * SIN(Wellpath!$L95) * SIN(Wellpath!$O95) / GField</f>
        <v>-4.7670591742682691E-2</v>
      </c>
      <c r="E95" s="20">
        <f>Model!$W$9*((drdp!B95+drdp!K95)*ABZ!$B95+(drdp!E95+drdp!N95)*ABZ!$C95+(drdp!H95+drdp!Q95)*ABZ!$D95)</f>
        <v>3.7538848565704871E-3</v>
      </c>
      <c r="F95" s="20">
        <f>Model!$W$9*((drdp!C95+drdp!L95)*ABZ!$B95+(drdp!F95+drdp!O95)*ABZ!$C95+(drdp!I95+drdp!R95)*ABZ!$D95)</f>
        <v>6.4738832528274818E-3</v>
      </c>
      <c r="G95" s="20">
        <f>Model!$W$9*((drdp!D95+drdp!M95)*ABZ!$B95+(drdp!G95+drdp!P95)*ABZ!$C95+(drdp!J95+drdp!S95)*ABZ!$D95)</f>
        <v>6.4027699384906203E-3</v>
      </c>
      <c r="H95" s="18">
        <f>Model!$W$9*((drdp!B95)*ABZ!$B95+(drdp!E95)*ABZ!$C95+(drdp!H95)*ABZ!$D95)</f>
        <v>1.8769424282852436E-3</v>
      </c>
      <c r="I95" s="18">
        <f>Model!$W$9*((drdp!C95)*ABZ!$B95+(drdp!F95)*ABZ!$C95+(drdp!I95)*ABZ!$D95)</f>
        <v>3.2369416264137409E-3</v>
      </c>
      <c r="J95" s="18">
        <f>Model!$W$9*((drdp!D95)*ABZ!$B95+(drdp!G95)*ABZ!$C95+(drdp!J95)*ABZ!$D95)</f>
        <v>3.2013849692453101E-3</v>
      </c>
      <c r="K95" s="21">
        <f>SUM(E$3:E94)+H95</f>
        <v>-0.17568701400732889</v>
      </c>
      <c r="L95" s="21">
        <f>SUM(F$3:F94)+I95</f>
        <v>-9.3160534637088815E-2</v>
      </c>
      <c r="M95" s="21">
        <f>SUM(G$3:G94)+J95</f>
        <v>0.20549049579004167</v>
      </c>
      <c r="N95" s="21"/>
      <c r="O95" s="21"/>
      <c r="P95" s="21"/>
      <c r="Q95" s="19">
        <f t="shared" si="5"/>
        <v>3.0865926890811378E-2</v>
      </c>
      <c r="R95" s="19">
        <f t="shared" si="5"/>
        <v>8.6788852138682242E-3</v>
      </c>
      <c r="S95" s="19">
        <f t="shared" si="5"/>
        <v>4.2226343860037131E-2</v>
      </c>
      <c r="T95" s="19">
        <f t="shared" si="6"/>
        <v>1.6367096153716471E-2</v>
      </c>
      <c r="U95" s="19">
        <f t="shared" si="7"/>
        <v>-3.6102011612238007E-2</v>
      </c>
      <c r="V95" s="19">
        <f t="shared" si="8"/>
        <v>-1.9143604450640731E-2</v>
      </c>
    </row>
    <row r="96" spans="1:22" x14ac:dyDescent="0.25">
      <c r="A96" s="26">
        <f>Wellpath!E96</f>
        <v>8900</v>
      </c>
      <c r="B96" s="22">
        <v>0</v>
      </c>
      <c r="C96" s="22">
        <f>-SIN(Wellpath!$L96) / GField</f>
        <v>-7.5898655119857869E-2</v>
      </c>
      <c r="D96" s="22">
        <f>TAN(Dip) * SIN(Wellpath!$L96) * SIN(Wellpath!$O96) / GField</f>
        <v>-5.4670414290446827E-2</v>
      </c>
      <c r="E96" s="20">
        <f>Model!$W$9*((drdp!B96+drdp!K96)*ABZ!$B96+(drdp!E96+drdp!N96)*ABZ!$C96+(drdp!H96+drdp!Q96)*ABZ!$D96)</f>
        <v>3.0317675837070778E-3</v>
      </c>
      <c r="F96" s="20">
        <f>Model!$W$9*((drdp!C96+drdp!L96)*ABZ!$B96+(drdp!F96+drdp!O96)*ABZ!$C96+(drdp!I96+drdp!R96)*ABZ!$D96)</f>
        <v>7.3219995656808572E-3</v>
      </c>
      <c r="G96" s="20">
        <f>Model!$W$9*((drdp!D96+drdp!M96)*ABZ!$B96+(drdp!G96+drdp!P96)*ABZ!$C96+(drdp!J96+drdp!S96)*ABZ!$D96)</f>
        <v>6.8875345529655083E-3</v>
      </c>
      <c r="H96" s="18">
        <f>Model!$W$9*((drdp!B96)*ABZ!$B96+(drdp!E96)*ABZ!$C96+(drdp!H96)*ABZ!$D96)</f>
        <v>1.5158837918535389E-3</v>
      </c>
      <c r="I96" s="18">
        <f>Model!$W$9*((drdp!C96)*ABZ!$B96+(drdp!F96)*ABZ!$C96+(drdp!I96)*ABZ!$D96)</f>
        <v>3.6609997828404286E-3</v>
      </c>
      <c r="J96" s="18">
        <f>Model!$W$9*((drdp!D96)*ABZ!$B96+(drdp!G96)*ABZ!$C96+(drdp!J96)*ABZ!$D96)</f>
        <v>3.4437672764827541E-3</v>
      </c>
      <c r="K96" s="21">
        <f>SUM(E$3:E95)+H96</f>
        <v>-0.17229418778719008</v>
      </c>
      <c r="L96" s="21">
        <f>SUM(F$3:F95)+I96</f>
        <v>-8.6262593227834652E-2</v>
      </c>
      <c r="M96" s="21">
        <f>SUM(G$3:G95)+J96</f>
        <v>0.21213564803576976</v>
      </c>
      <c r="N96" s="21"/>
      <c r="O96" s="21"/>
      <c r="P96" s="21"/>
      <c r="Q96" s="19">
        <f t="shared" si="5"/>
        <v>2.968528714524752E-2</v>
      </c>
      <c r="R96" s="19">
        <f t="shared" si="5"/>
        <v>7.4412349903908645E-3</v>
      </c>
      <c r="S96" s="19">
        <f t="shared" si="5"/>
        <v>4.5001533167555986E-2</v>
      </c>
      <c r="T96" s="19">
        <f t="shared" si="6"/>
        <v>1.4862543436606535E-2</v>
      </c>
      <c r="U96" s="19">
        <f t="shared" si="7"/>
        <v>-3.6549739179032176E-2</v>
      </c>
      <c r="V96" s="19">
        <f t="shared" si="8"/>
        <v>-1.8299371115632707E-2</v>
      </c>
    </row>
    <row r="97" spans="1:22" x14ac:dyDescent="0.25">
      <c r="A97" s="26">
        <f>Wellpath!E97</f>
        <v>9000</v>
      </c>
      <c r="B97" s="22">
        <v>0</v>
      </c>
      <c r="C97" s="22">
        <f>-SIN(Wellpath!$L97) / GField</f>
        <v>-7.8570484597267093E-2</v>
      </c>
      <c r="D97" s="22">
        <f>TAN(Dip) * SIN(Wellpath!$L97) * SIN(Wellpath!$O97) / GField</f>
        <v>-6.153448920132832E-2</v>
      </c>
      <c r="E97" s="20">
        <f>Model!$W$9*((drdp!B97+drdp!K97)*ABZ!$B97+(drdp!E97+drdp!N97)*ABZ!$C97+(drdp!H97+drdp!Q97)*ABZ!$D97)</f>
        <v>2.2142602649419373E-3</v>
      </c>
      <c r="F97" s="20">
        <f>Model!$W$9*((drdp!C97+drdp!L97)*ABZ!$B97+(drdp!F97+drdp!O97)*ABZ!$C97+(drdp!I97+drdp!R97)*ABZ!$D97)</f>
        <v>8.1115206098488074E-3</v>
      </c>
      <c r="G97" s="20">
        <f>Model!$W$9*((drdp!D97+drdp!M97)*ABZ!$B97+(drdp!G97+drdp!P97)*ABZ!$C97+(drdp!J97+drdp!S97)*ABZ!$D97)</f>
        <v>7.3809878946577917E-3</v>
      </c>
      <c r="H97" s="18">
        <f>Model!$W$9*((drdp!B97)*ABZ!$B97+(drdp!E97)*ABZ!$C97+(drdp!H97)*ABZ!$D97)</f>
        <v>1.1071301324709687E-3</v>
      </c>
      <c r="I97" s="18">
        <f>Model!$W$9*((drdp!C97)*ABZ!$B97+(drdp!F97)*ABZ!$C97+(drdp!I97)*ABZ!$D97)</f>
        <v>4.0557603049244037E-3</v>
      </c>
      <c r="J97" s="18">
        <f>Model!$W$9*((drdp!D97)*ABZ!$B97+(drdp!G97)*ABZ!$C97+(drdp!J97)*ABZ!$D97)</f>
        <v>3.6904939473288959E-3</v>
      </c>
      <c r="K97" s="21">
        <f>SUM(E$3:E96)+H97</f>
        <v>-0.16967117386286559</v>
      </c>
      <c r="L97" s="21">
        <f>SUM(F$3:F96)+I97</f>
        <v>-7.8545833140069826E-2</v>
      </c>
      <c r="M97" s="21">
        <f>SUM(G$3:G96)+J97</f>
        <v>0.2192699092595814</v>
      </c>
      <c r="N97" s="21"/>
      <c r="O97" s="21"/>
      <c r="P97" s="21"/>
      <c r="Q97" s="19">
        <f t="shared" si="5"/>
        <v>2.8788307240002763E-2</v>
      </c>
      <c r="R97" s="19">
        <f t="shared" si="5"/>
        <v>6.1694479036676917E-3</v>
      </c>
      <c r="S97" s="19">
        <f t="shared" si="5"/>
        <v>4.8079293106705057E-2</v>
      </c>
      <c r="T97" s="19">
        <f t="shared" si="6"/>
        <v>1.3326963710912418E-2</v>
      </c>
      <c r="U97" s="19">
        <f t="shared" si="7"/>
        <v>-3.7203782896877195E-2</v>
      </c>
      <c r="V97" s="19">
        <f t="shared" si="8"/>
        <v>-1.7222737705341332E-2</v>
      </c>
    </row>
    <row r="98" spans="1:22" x14ac:dyDescent="0.25">
      <c r="A98" s="26">
        <f>Wellpath!E98</f>
        <v>9100</v>
      </c>
      <c r="B98" s="22">
        <v>0</v>
      </c>
      <c r="C98" s="22">
        <f>-SIN(Wellpath!$L98) / GField</f>
        <v>-8.1169614754745212E-2</v>
      </c>
      <c r="D98" s="22">
        <f>TAN(Dip) * SIN(Wellpath!$L98) * SIN(Wellpath!$O98) / GField</f>
        <v>-6.82194162070376E-2</v>
      </c>
      <c r="E98" s="20">
        <f>Model!$W$9*((drdp!B98+drdp!K98)*ABZ!$B98+(drdp!E98+drdp!N98)*ABZ!$C98+(drdp!H98+drdp!Q98)*ABZ!$D98)</f>
        <v>1.313178443932801E-3</v>
      </c>
      <c r="F98" s="20">
        <f>Model!$W$9*((drdp!C98+drdp!L98)*ABZ!$B98+(drdp!F98+drdp!O98)*ABZ!$C98+(drdp!I98+drdp!R98)*ABZ!$D98)</f>
        <v>8.8311537742830695E-3</v>
      </c>
      <c r="G98" s="20">
        <f>Model!$W$9*((drdp!D98+drdp!M98)*ABZ!$B98+(drdp!G98+drdp!P98)*ABZ!$C98+(drdp!J98+drdp!S98)*ABZ!$D98)</f>
        <v>7.8773945644772265E-3</v>
      </c>
      <c r="H98" s="18">
        <f>Model!$W$9*((drdp!B98)*ABZ!$B98+(drdp!E98)*ABZ!$C98+(drdp!H98)*ABZ!$D98)</f>
        <v>6.5658922196640051E-4</v>
      </c>
      <c r="I98" s="18">
        <f>Model!$W$9*((drdp!C98)*ABZ!$B98+(drdp!F98)*ABZ!$C98+(drdp!I98)*ABZ!$D98)</f>
        <v>4.4155768871415348E-3</v>
      </c>
      <c r="J98" s="18">
        <f>Model!$W$9*((drdp!D98)*ABZ!$B98+(drdp!G98)*ABZ!$C98+(drdp!J98)*ABZ!$D98)</f>
        <v>3.9386972822386132E-3</v>
      </c>
      <c r="K98" s="21">
        <f>SUM(E$3:E97)+H98</f>
        <v>-0.16790745450842823</v>
      </c>
      <c r="L98" s="21">
        <f>SUM(F$3:F97)+I98</f>
        <v>-7.0074495948003884E-2</v>
      </c>
      <c r="M98" s="21">
        <f>SUM(G$3:G97)+J98</f>
        <v>0.22689910048914891</v>
      </c>
      <c r="N98" s="21"/>
      <c r="O98" s="21"/>
      <c r="P98" s="21"/>
      <c r="Q98" s="19">
        <f t="shared" si="5"/>
        <v>2.8192913279499895E-2</v>
      </c>
      <c r="R98" s="19">
        <f t="shared" si="5"/>
        <v>4.9104349823668129E-3</v>
      </c>
      <c r="S98" s="19">
        <f t="shared" si="5"/>
        <v>5.1483201802784893E-2</v>
      </c>
      <c r="T98" s="19">
        <f t="shared" si="6"/>
        <v>1.1766030240590501E-2</v>
      </c>
      <c r="U98" s="19">
        <f t="shared" si="7"/>
        <v>-3.8098050393385055E-2</v>
      </c>
      <c r="V98" s="19">
        <f t="shared" si="8"/>
        <v>-1.5899840097832591E-2</v>
      </c>
    </row>
    <row r="99" spans="1:22" x14ac:dyDescent="0.25">
      <c r="A99" s="26">
        <f>Wellpath!E99</f>
        <v>9200</v>
      </c>
      <c r="B99" s="22">
        <v>0</v>
      </c>
      <c r="C99" s="22">
        <f>-SIN(Wellpath!$L99) / GField</f>
        <v>-8.3672926957424607E-2</v>
      </c>
      <c r="D99" s="22">
        <f>TAN(Dip) * SIN(Wellpath!$L99) * SIN(Wellpath!$O99) / GField</f>
        <v>-7.4723468588990108E-2</v>
      </c>
      <c r="E99" s="20">
        <f>Model!$W$9*((drdp!B99+drdp!K99)*ABZ!$B99+(drdp!E99+drdp!N99)*ABZ!$C99+(drdp!H99+drdp!Q99)*ABZ!$D99)</f>
        <v>3.365226909384722E-4</v>
      </c>
      <c r="F99" s="20">
        <f>Model!$W$9*((drdp!C99+drdp!L99)*ABZ!$B99+(drdp!F99+drdp!O99)*ABZ!$C99+(drdp!I99+drdp!R99)*ABZ!$D99)</f>
        <v>9.4745958903572156E-3</v>
      </c>
      <c r="G99" s="20">
        <f>Model!$W$9*((drdp!D99+drdp!M99)*ABZ!$B99+(drdp!G99+drdp!P99)*ABZ!$C99+(drdp!J99+drdp!S99)*ABZ!$D99)</f>
        <v>8.3707727554585137E-3</v>
      </c>
      <c r="H99" s="18">
        <f>Model!$W$9*((drdp!B99)*ABZ!$B99+(drdp!E99)*ABZ!$C99+(drdp!H99)*ABZ!$D99)</f>
        <v>1.682613454692361E-4</v>
      </c>
      <c r="I99" s="18">
        <f>Model!$W$9*((drdp!C99)*ABZ!$B99+(drdp!F99)*ABZ!$C99+(drdp!I99)*ABZ!$D99)</f>
        <v>4.7372979451786078E-3</v>
      </c>
      <c r="J99" s="18">
        <f>Model!$W$9*((drdp!D99)*ABZ!$B99+(drdp!G99)*ABZ!$C99+(drdp!J99)*ABZ!$D99)</f>
        <v>4.1853863777292569E-3</v>
      </c>
      <c r="K99" s="21">
        <f>SUM(E$3:E98)+H99</f>
        <v>-0.16708260394099259</v>
      </c>
      <c r="L99" s="21">
        <f>SUM(F$3:F98)+I99</f>
        <v>-6.0921621115683743E-2</v>
      </c>
      <c r="M99" s="21">
        <f>SUM(G$3:G98)+J99</f>
        <v>0.23502318414911677</v>
      </c>
      <c r="N99" s="21"/>
      <c r="O99" s="21"/>
      <c r="P99" s="21"/>
      <c r="Q99" s="19">
        <f t="shared" si="5"/>
        <v>2.791659653970259E-2</v>
      </c>
      <c r="R99" s="19">
        <f t="shared" si="5"/>
        <v>3.7114439193629231E-3</v>
      </c>
      <c r="S99" s="19">
        <f t="shared" si="5"/>
        <v>5.523589708758965E-2</v>
      </c>
      <c r="T99" s="19">
        <f t="shared" si="6"/>
        <v>1.0178943092314997E-2</v>
      </c>
      <c r="U99" s="19">
        <f t="shared" si="7"/>
        <v>-3.9268285594137843E-2</v>
      </c>
      <c r="V99" s="19">
        <f t="shared" si="8"/>
        <v>-1.4317993378134062E-2</v>
      </c>
    </row>
    <row r="100" spans="1:22" x14ac:dyDescent="0.25">
      <c r="A100" s="26">
        <f>Wellpath!E100</f>
        <v>9300</v>
      </c>
      <c r="B100" s="22">
        <v>0</v>
      </c>
      <c r="C100" s="22">
        <f>-SIN(Wellpath!$L100) / GField</f>
        <v>-8.6068866689685691E-2</v>
      </c>
      <c r="D100" s="22">
        <f>TAN(Dip) * SIN(Wellpath!$L100) * SIN(Wellpath!$O100) / GField</f>
        <v>-8.1019275835835569E-2</v>
      </c>
      <c r="E100" s="20">
        <f>Model!$W$9*((drdp!B100+drdp!K100)*ABZ!$B100+(drdp!E100+drdp!N100)*ABZ!$C100+(drdp!H100+drdp!Q100)*ABZ!$D100)</f>
        <v>-6.9857558604959459E-4</v>
      </c>
      <c r="F100" s="20">
        <f>Model!$W$9*((drdp!C100+drdp!L100)*ABZ!$B100+(drdp!F100+drdp!O100)*ABZ!$C100+(drdp!I100+drdp!R100)*ABZ!$D100)</f>
        <v>9.9588689940558802E-3</v>
      </c>
      <c r="G100" s="20">
        <f>Model!$W$9*((drdp!D100+drdp!M100)*ABZ!$B100+(drdp!G100+drdp!P100)*ABZ!$C100+(drdp!J100+drdp!S100)*ABZ!$D100)</f>
        <v>8.7905958535664293E-3</v>
      </c>
      <c r="H100" s="18">
        <f>Model!$W$9*((drdp!B100)*ABZ!$B100+(drdp!E100)*ABZ!$C100+(drdp!H100)*ABZ!$D100)</f>
        <v>-3.519272473801496E-4</v>
      </c>
      <c r="I100" s="18">
        <f>Model!$W$9*((drdp!C100)*ABZ!$B100+(drdp!F100)*ABZ!$C100+(drdp!I100)*ABZ!$D100)</f>
        <v>5.0170624655193593E-3</v>
      </c>
      <c r="J100" s="18">
        <f>Model!$W$9*((drdp!D100)*ABZ!$B100+(drdp!G100)*ABZ!$C100+(drdp!J100)*ABZ!$D100)</f>
        <v>4.4285117650208917E-3</v>
      </c>
      <c r="K100" s="21">
        <f>SUM(E$3:E99)+H100</f>
        <v>-0.16726626984290349</v>
      </c>
      <c r="L100" s="21">
        <f>SUM(F$3:F99)+I100</f>
        <v>-5.1167260704985777E-2</v>
      </c>
      <c r="M100" s="21">
        <f>SUM(G$3:G99)+J100</f>
        <v>0.24363708229186692</v>
      </c>
      <c r="N100" s="21"/>
      <c r="O100" s="21"/>
      <c r="P100" s="21"/>
      <c r="Q100" s="19">
        <f t="shared" si="5"/>
        <v>2.7978005027159008E-2</v>
      </c>
      <c r="R100" s="19">
        <f t="shared" si="5"/>
        <v>2.6180885680519815E-3</v>
      </c>
      <c r="S100" s="19">
        <f t="shared" si="5"/>
        <v>5.9359027867693932E-2</v>
      </c>
      <c r="T100" s="19">
        <f t="shared" si="6"/>
        <v>8.5585568362023436E-3</v>
      </c>
      <c r="U100" s="19">
        <f t="shared" si="7"/>
        <v>-4.0752265950369099E-2</v>
      </c>
      <c r="V100" s="19">
        <f t="shared" si="8"/>
        <v>-1.2466242107030028E-2</v>
      </c>
    </row>
    <row r="101" spans="1:22" x14ac:dyDescent="0.25">
      <c r="A101" s="26">
        <f>Wellpath!E101</f>
        <v>9398.5</v>
      </c>
      <c r="B101" s="22">
        <v>0</v>
      </c>
      <c r="C101" s="22">
        <f>-SIN(Wellpath!$L101) / GField</f>
        <v>-8.8310014508974896E-2</v>
      </c>
      <c r="D101" s="22">
        <f>TAN(Dip) * SIN(Wellpath!$L101) * SIN(Wellpath!$O101) / GField</f>
        <v>-8.7008706143928569E-2</v>
      </c>
      <c r="E101" s="20">
        <f>Model!$W$9*((drdp!B101+drdp!K101)*ABZ!$B101+(drdp!E101+drdp!N101)*ABZ!$C101+(drdp!H101+drdp!Q101)*ABZ!$D101)</f>
        <v>-8.9065444884065003E-4</v>
      </c>
      <c r="F101" s="20">
        <f>Model!$W$9*((drdp!C101+drdp!L101)*ABZ!$B101+(drdp!F101+drdp!O101)*ABZ!$C101+(drdp!I101+drdp!R101)*ABZ!$D101)</f>
        <v>5.2489657278124531E-3</v>
      </c>
      <c r="G101" s="20">
        <f>Model!$W$9*((drdp!D101+drdp!M101)*ABZ!$B101+(drdp!G101+drdp!P101)*ABZ!$C101+(drdp!J101+drdp!S101)*ABZ!$D101)</f>
        <v>4.6621425257350911E-3</v>
      </c>
      <c r="H101" s="18">
        <f>Model!$W$9*((drdp!B101)*ABZ!$B101+(drdp!E101)*ABZ!$C101+(drdp!H101)*ABZ!$D101)</f>
        <v>-8.7729463210803218E-4</v>
      </c>
      <c r="I101" s="18">
        <f>Model!$W$9*((drdp!C101)*ABZ!$B101+(drdp!F101)*ABZ!$C101+(drdp!I101)*ABZ!$D101)</f>
        <v>5.1702312418952182E-3</v>
      </c>
      <c r="J101" s="18">
        <f>Model!$W$9*((drdp!D101)*ABZ!$B101+(drdp!G101)*ABZ!$C101+(drdp!J101)*ABZ!$D101)</f>
        <v>4.5922103878490213E-3</v>
      </c>
      <c r="K101" s="21">
        <f>SUM(E$3:E100)+H101</f>
        <v>-0.16849021281368098</v>
      </c>
      <c r="L101" s="21">
        <f>SUM(F$3:F100)+I101</f>
        <v>-4.1055222934554041E-2</v>
      </c>
      <c r="M101" s="21">
        <f>SUM(G$3:G100)+J101</f>
        <v>0.25259137676826149</v>
      </c>
      <c r="N101" s="21"/>
      <c r="O101" s="21"/>
      <c r="P101" s="21"/>
      <c r="Q101" s="19">
        <f t="shared" si="5"/>
        <v>2.8388951813999509E-2</v>
      </c>
      <c r="R101" s="19">
        <f t="shared" si="5"/>
        <v>1.6855313302059321E-3</v>
      </c>
      <c r="S101" s="19">
        <f t="shared" si="5"/>
        <v>6.3802403617685827E-2</v>
      </c>
      <c r="T101" s="19">
        <f t="shared" si="6"/>
        <v>6.9174032493561268E-3</v>
      </c>
      <c r="U101" s="19">
        <f t="shared" si="7"/>
        <v>-4.2559174826585056E-2</v>
      </c>
      <c r="V101" s="19">
        <f t="shared" si="8"/>
        <v>-1.037019528456691E-2</v>
      </c>
    </row>
    <row r="102" spans="1:22" x14ac:dyDescent="0.25">
      <c r="A102" s="26">
        <f>Wellpath!E102</f>
        <v>9400</v>
      </c>
      <c r="B102" s="22">
        <v>0</v>
      </c>
      <c r="C102" s="22">
        <f>-SIN(Wellpath!$L102) / GField</f>
        <v>-8.8310014508974896E-2</v>
      </c>
      <c r="D102" s="22">
        <f>TAN(Dip) * SIN(Wellpath!$L102) * SIN(Wellpath!$O102) / GField</f>
        <v>-8.7008706143928569E-2</v>
      </c>
      <c r="E102" s="20">
        <f>Model!$W$9*((drdp!B102+drdp!K102)*ABZ!$B102+(drdp!E102+drdp!N102)*ABZ!$C102+(drdp!H102+drdp!Q102)*ABZ!$D102)</f>
        <v>-9.0401426557326799E-4</v>
      </c>
      <c r="F102" s="20">
        <f>Model!$W$9*((drdp!C102+drdp!L102)*ABZ!$B102+(drdp!F102+drdp!O102)*ABZ!$C102+(drdp!I102+drdp!R102)*ABZ!$D102)</f>
        <v>5.3277002137296888E-3</v>
      </c>
      <c r="G102" s="20">
        <f>Model!$W$9*((drdp!D102+drdp!M102)*ABZ!$B102+(drdp!G102+drdp!P102)*ABZ!$C102+(drdp!J102+drdp!S102)*ABZ!$D102)</f>
        <v>4.7320746636211608E-3</v>
      </c>
      <c r="H102" s="18">
        <f>Model!$W$9*((drdp!B102)*ABZ!$B102+(drdp!E102)*ABZ!$C102+(drdp!H102)*ABZ!$D102)</f>
        <v>-1.335981673261805E-5</v>
      </c>
      <c r="I102" s="18">
        <f>Model!$W$9*((drdp!C102)*ABZ!$B102+(drdp!F102)*ABZ!$C102+(drdp!I102)*ABZ!$D102)</f>
        <v>7.8734485917235738E-5</v>
      </c>
      <c r="J102" s="18">
        <f>Model!$W$9*((drdp!D102)*ABZ!$B102+(drdp!G102)*ABZ!$C102+(drdp!J102)*ABZ!$D102)</f>
        <v>6.9932137886069838E-5</v>
      </c>
      <c r="K102" s="21">
        <f>SUM(E$3:E101)+H102</f>
        <v>-0.16851693244714622</v>
      </c>
      <c r="L102" s="21">
        <f>SUM(F$3:F101)+I102</f>
        <v>-4.0897753962719573E-2</v>
      </c>
      <c r="M102" s="21">
        <f>SUM(G$3:G101)+J102</f>
        <v>0.25273124104403361</v>
      </c>
      <c r="N102" s="21"/>
      <c r="O102" s="21"/>
      <c r="P102" s="21"/>
      <c r="Q102" s="19">
        <f t="shared" si="5"/>
        <v>2.8397956521396043E-2</v>
      </c>
      <c r="R102" s="19">
        <f t="shared" si="5"/>
        <v>1.6726262791951444E-3</v>
      </c>
      <c r="S102" s="19">
        <f t="shared" si="5"/>
        <v>6.3873080199657414E-2</v>
      </c>
      <c r="T102" s="19">
        <f t="shared" si="6"/>
        <v>6.8919640417756207E-3</v>
      </c>
      <c r="U102" s="19">
        <f t="shared" si="7"/>
        <v>-4.2589493474300841E-2</v>
      </c>
      <c r="V102" s="19">
        <f t="shared" si="8"/>
        <v>-1.0336140114911661E-2</v>
      </c>
    </row>
    <row r="103" spans="1:22" x14ac:dyDescent="0.25">
      <c r="A103" s="26">
        <f>Wellpath!E103</f>
        <v>9500</v>
      </c>
      <c r="B103" s="22">
        <v>0</v>
      </c>
      <c r="C103" s="22">
        <f>-SIN(Wellpath!$L103) / GField</f>
        <v>-8.8310014508974896E-2</v>
      </c>
      <c r="D103" s="22">
        <f>TAN(Dip) * SIN(Wellpath!$L103) * SIN(Wellpath!$O103) / GField</f>
        <v>-8.7008706143928569E-2</v>
      </c>
      <c r="E103" s="20">
        <f>Model!$W$9*((drdp!B103+drdp!K103)*ABZ!$B103+(drdp!E103+drdp!N103)*ABZ!$C103+(drdp!H103+drdp!Q103)*ABZ!$D103)</f>
        <v>-1.781308897681286E-3</v>
      </c>
      <c r="F103" s="20">
        <f>Model!$W$9*((drdp!C103+drdp!L103)*ABZ!$B103+(drdp!F103+drdp!O103)*ABZ!$C103+(drdp!I103+drdp!R103)*ABZ!$D103)</f>
        <v>1.049793145562483E-2</v>
      </c>
      <c r="G103" s="20">
        <f>Model!$W$9*((drdp!D103+drdp!M103)*ABZ!$B103+(drdp!G103+drdp!P103)*ABZ!$C103+(drdp!J103+drdp!S103)*ABZ!$D103)</f>
        <v>9.324285051470111E-3</v>
      </c>
      <c r="H103" s="18">
        <f>Model!$W$9*((drdp!B103)*ABZ!$B103+(drdp!E103)*ABZ!$C103+(drdp!H103)*ABZ!$D103)</f>
        <v>-8.9065444884065003E-4</v>
      </c>
      <c r="I103" s="18">
        <f>Model!$W$9*((drdp!C103)*ABZ!$B103+(drdp!F103)*ABZ!$C103+(drdp!I103)*ABZ!$D103)</f>
        <v>5.2489657278124531E-3</v>
      </c>
      <c r="J103" s="18">
        <f>Model!$W$9*((drdp!D103)*ABZ!$B103+(drdp!G103)*ABZ!$C103+(drdp!J103)*ABZ!$D103)</f>
        <v>4.6621425257350902E-3</v>
      </c>
      <c r="K103" s="21">
        <f>SUM(E$3:E102)+H103</f>
        <v>-0.17029824134482752</v>
      </c>
      <c r="L103" s="21">
        <f>SUM(F$3:F102)+I103</f>
        <v>-3.0399822507094661E-2</v>
      </c>
      <c r="M103" s="21">
        <f>SUM(G$3:G102)+J103</f>
        <v>0.26205552609550381</v>
      </c>
      <c r="N103" s="21"/>
      <c r="O103" s="21"/>
      <c r="P103" s="21"/>
      <c r="Q103" s="19">
        <f t="shared" si="5"/>
        <v>2.9001491005141121E-2</v>
      </c>
      <c r="R103" s="19">
        <f t="shared" si="5"/>
        <v>9.2414920846285915E-4</v>
      </c>
      <c r="S103" s="19">
        <f t="shared" si="5"/>
        <v>6.8673098757191284E-2</v>
      </c>
      <c r="T103" s="19">
        <f t="shared" si="6"/>
        <v>5.1770363101531266E-3</v>
      </c>
      <c r="U103" s="19">
        <f t="shared" si="7"/>
        <v>-4.4627595228757852E-2</v>
      </c>
      <c r="V103" s="19">
        <f t="shared" si="8"/>
        <v>-7.966441480306629E-3</v>
      </c>
    </row>
    <row r="104" spans="1:22" x14ac:dyDescent="0.25">
      <c r="A104" s="26">
        <f>Wellpath!E104</f>
        <v>9600</v>
      </c>
      <c r="B104" s="22">
        <v>0</v>
      </c>
      <c r="C104" s="22">
        <f>-SIN(Wellpath!$L104) / GField</f>
        <v>-8.8310014508974896E-2</v>
      </c>
      <c r="D104" s="22">
        <f>TAN(Dip) * SIN(Wellpath!$L104) * SIN(Wellpath!$O104) / GField</f>
        <v>-8.7008706143928569E-2</v>
      </c>
      <c r="E104" s="20">
        <f>Model!$W$9*((drdp!B104+drdp!K104)*ABZ!$B104+(drdp!E104+drdp!N104)*ABZ!$C104+(drdp!H104+drdp!Q104)*ABZ!$D104)</f>
        <v>-1.781308897681286E-3</v>
      </c>
      <c r="F104" s="20">
        <f>Model!$W$9*((drdp!C104+drdp!L104)*ABZ!$B104+(drdp!F104+drdp!O104)*ABZ!$C104+(drdp!I104+drdp!R104)*ABZ!$D104)</f>
        <v>1.049793145562483E-2</v>
      </c>
      <c r="G104" s="20">
        <f>Model!$W$9*((drdp!D104+drdp!M104)*ABZ!$B104+(drdp!G104+drdp!P104)*ABZ!$C104+(drdp!J104+drdp!S104)*ABZ!$D104)</f>
        <v>9.324285051470111E-3</v>
      </c>
      <c r="H104" s="18">
        <f>Model!$W$9*((drdp!B104)*ABZ!$B104+(drdp!E104)*ABZ!$C104+(drdp!H104)*ABZ!$D104)</f>
        <v>-8.9065444884063626E-4</v>
      </c>
      <c r="I104" s="18">
        <f>Model!$W$9*((drdp!C104)*ABZ!$B104+(drdp!F104)*ABZ!$C104+(drdp!I104)*ABZ!$D104)</f>
        <v>5.248965727812375E-3</v>
      </c>
      <c r="J104" s="18">
        <f>Model!$W$9*((drdp!D104)*ABZ!$B104+(drdp!G104)*ABZ!$C104+(drdp!J104)*ABZ!$D104)</f>
        <v>4.6621425257350208E-3</v>
      </c>
      <c r="K104" s="21">
        <f>SUM(E$3:E103)+H104</f>
        <v>-0.17207955024250882</v>
      </c>
      <c r="L104" s="21">
        <f>SUM(F$3:F103)+I104</f>
        <v>-1.990189105146991E-2</v>
      </c>
      <c r="M104" s="21">
        <f>SUM(G$3:G103)+J104</f>
        <v>0.27137981114697385</v>
      </c>
      <c r="N104" s="21"/>
      <c r="O104" s="21"/>
      <c r="P104" s="21"/>
      <c r="Q104" s="19">
        <f t="shared" si="5"/>
        <v>2.9611371611664116E-2</v>
      </c>
      <c r="R104" s="19">
        <f t="shared" si="5"/>
        <v>3.9608526742457805E-4</v>
      </c>
      <c r="S104" s="19">
        <f t="shared" si="5"/>
        <v>7.3647001898167197E-2</v>
      </c>
      <c r="T104" s="19">
        <f t="shared" si="6"/>
        <v>3.424708461112353E-3</v>
      </c>
      <c r="U104" s="19">
        <f t="shared" si="7"/>
        <v>-4.6698915847068243E-2</v>
      </c>
      <c r="V104" s="19">
        <f t="shared" si="8"/>
        <v>-5.4009714350155532E-3</v>
      </c>
    </row>
    <row r="105" spans="1:22" x14ac:dyDescent="0.25">
      <c r="A105" s="26">
        <f>Wellpath!E105</f>
        <v>9700</v>
      </c>
      <c r="B105" s="22">
        <v>0</v>
      </c>
      <c r="C105" s="22">
        <f>-SIN(Wellpath!$L105) / GField</f>
        <v>-8.8310014508974896E-2</v>
      </c>
      <c r="D105" s="22">
        <f>TAN(Dip) * SIN(Wellpath!$L105) * SIN(Wellpath!$O105) / GField</f>
        <v>-8.7008706143928569E-2</v>
      </c>
      <c r="E105" s="20">
        <f>Model!$W$9*((drdp!B105+drdp!K105)*ABZ!$B105+(drdp!E105+drdp!N105)*ABZ!$C105+(drdp!H105+drdp!Q105)*ABZ!$D105)</f>
        <v>-1.7813088976813001E-3</v>
      </c>
      <c r="F105" s="20">
        <f>Model!$W$9*((drdp!C105+drdp!L105)*ABZ!$B105+(drdp!F105+drdp!O105)*ABZ!$C105+(drdp!I105+drdp!R105)*ABZ!$D105)</f>
        <v>1.0497931455624906E-2</v>
      </c>
      <c r="G105" s="20">
        <f>Model!$W$9*((drdp!D105+drdp!M105)*ABZ!$B105+(drdp!G105+drdp!P105)*ABZ!$C105+(drdp!J105+drdp!S105)*ABZ!$D105)</f>
        <v>9.3242850514701804E-3</v>
      </c>
      <c r="H105" s="18">
        <f>Model!$W$9*((drdp!B105)*ABZ!$B105+(drdp!E105)*ABZ!$C105+(drdp!H105)*ABZ!$D105)</f>
        <v>-8.9065444884065003E-4</v>
      </c>
      <c r="I105" s="18">
        <f>Model!$W$9*((drdp!C105)*ABZ!$B105+(drdp!F105)*ABZ!$C105+(drdp!I105)*ABZ!$D105)</f>
        <v>5.2489657278124531E-3</v>
      </c>
      <c r="J105" s="18">
        <f>Model!$W$9*((drdp!D105)*ABZ!$B105+(drdp!G105)*ABZ!$C105+(drdp!J105)*ABZ!$D105)</f>
        <v>4.6621425257350902E-3</v>
      </c>
      <c r="K105" s="21">
        <f>SUM(E$3:E104)+H105</f>
        <v>-0.17386085914019012</v>
      </c>
      <c r="L105" s="21">
        <f>SUM(F$3:F104)+I105</f>
        <v>-9.4039595958450017E-3</v>
      </c>
      <c r="M105" s="21">
        <f>SUM(G$3:G104)+J105</f>
        <v>0.280704096198444</v>
      </c>
      <c r="N105" s="21"/>
      <c r="O105" s="21"/>
      <c r="P105" s="21"/>
      <c r="Q105" s="19">
        <f t="shared" si="5"/>
        <v>3.0227598340965028E-2</v>
      </c>
      <c r="R105" s="19">
        <f t="shared" si="5"/>
        <v>8.8434456080285287E-5</v>
      </c>
      <c r="S105" s="19">
        <f t="shared" si="5"/>
        <v>7.8794789622585307E-2</v>
      </c>
      <c r="T105" s="19">
        <f t="shared" si="6"/>
        <v>1.634980494653247E-3</v>
      </c>
      <c r="U105" s="19">
        <f t="shared" si="7"/>
        <v>-4.8803455329232047E-2</v>
      </c>
      <c r="V105" s="19">
        <f t="shared" si="8"/>
        <v>-2.639729979038356E-3</v>
      </c>
    </row>
    <row r="106" spans="1:22" x14ac:dyDescent="0.25">
      <c r="A106" s="26">
        <f>Wellpath!E106</f>
        <v>9800</v>
      </c>
      <c r="B106" s="22">
        <v>0</v>
      </c>
      <c r="C106" s="22">
        <f>-SIN(Wellpath!$L106) / GField</f>
        <v>-8.8310014508974896E-2</v>
      </c>
      <c r="D106" s="22">
        <f>TAN(Dip) * SIN(Wellpath!$L106) * SIN(Wellpath!$O106) / GField</f>
        <v>-8.7008706143928569E-2</v>
      </c>
      <c r="E106" s="20">
        <f>Model!$W$9*((drdp!B106+drdp!K106)*ABZ!$B106+(drdp!E106+drdp!N106)*ABZ!$C106+(drdp!H106+drdp!Q106)*ABZ!$D106)</f>
        <v>-1.7813088976813001E-3</v>
      </c>
      <c r="F106" s="20">
        <f>Model!$W$9*((drdp!C106+drdp!L106)*ABZ!$B106+(drdp!F106+drdp!O106)*ABZ!$C106+(drdp!I106+drdp!R106)*ABZ!$D106)</f>
        <v>1.0497931455624906E-2</v>
      </c>
      <c r="G106" s="20">
        <f>Model!$W$9*((drdp!D106+drdp!M106)*ABZ!$B106+(drdp!G106+drdp!P106)*ABZ!$C106+(drdp!J106+drdp!S106)*ABZ!$D106)</f>
        <v>9.3242850514701804E-3</v>
      </c>
      <c r="H106" s="18">
        <f>Model!$W$9*((drdp!B106)*ABZ!$B106+(drdp!E106)*ABZ!$C106+(drdp!H106)*ABZ!$D106)</f>
        <v>-8.9065444884065003E-4</v>
      </c>
      <c r="I106" s="18">
        <f>Model!$W$9*((drdp!C106)*ABZ!$B106+(drdp!F106)*ABZ!$C106+(drdp!I106)*ABZ!$D106)</f>
        <v>5.2489657278124531E-3</v>
      </c>
      <c r="J106" s="18">
        <f>Model!$W$9*((drdp!D106)*ABZ!$B106+(drdp!G106)*ABZ!$C106+(drdp!J106)*ABZ!$D106)</f>
        <v>4.6621425257350902E-3</v>
      </c>
      <c r="K106" s="21">
        <f>SUM(E$3:E105)+H106</f>
        <v>-0.17564216803787142</v>
      </c>
      <c r="L106" s="21">
        <f>SUM(F$3:F105)+I106</f>
        <v>1.0939718597799053E-3</v>
      </c>
      <c r="M106" s="21">
        <f>SUM(G$3:G105)+J106</f>
        <v>0.2900283812499142</v>
      </c>
      <c r="N106" s="21"/>
      <c r="O106" s="21"/>
      <c r="P106" s="21"/>
      <c r="Q106" s="19">
        <f t="shared" si="5"/>
        <v>3.0850171193043858E-2</v>
      </c>
      <c r="R106" s="19">
        <f t="shared" si="5"/>
        <v>1.1967744299903048E-6</v>
      </c>
      <c r="S106" s="19">
        <f t="shared" si="5"/>
        <v>8.4116461930445585E-2</v>
      </c>
      <c r="T106" s="19">
        <f t="shared" si="6"/>
        <v>-1.9214758922416484E-4</v>
      </c>
      <c r="U106" s="19">
        <f t="shared" si="7"/>
        <v>-5.0941213675249265E-2</v>
      </c>
      <c r="V106" s="19">
        <f t="shared" si="8"/>
        <v>3.1728288762492403E-4</v>
      </c>
    </row>
    <row r="107" spans="1:22" x14ac:dyDescent="0.25">
      <c r="A107" s="26">
        <f>Wellpath!E107</f>
        <v>9900</v>
      </c>
      <c r="B107" s="22">
        <v>0</v>
      </c>
      <c r="C107" s="22">
        <f>-SIN(Wellpath!$L107) / GField</f>
        <v>-8.8310014508974896E-2</v>
      </c>
      <c r="D107" s="22">
        <f>TAN(Dip) * SIN(Wellpath!$L107) * SIN(Wellpath!$O107) / GField</f>
        <v>-8.7008706143928569E-2</v>
      </c>
      <c r="E107" s="20">
        <f>Model!$W$9*((drdp!B107+drdp!K107)*ABZ!$B107+(drdp!E107+drdp!N107)*ABZ!$C107+(drdp!H107+drdp!Q107)*ABZ!$D107)</f>
        <v>-1.7813088976813001E-3</v>
      </c>
      <c r="F107" s="20">
        <f>Model!$W$9*((drdp!C107+drdp!L107)*ABZ!$B107+(drdp!F107+drdp!O107)*ABZ!$C107+(drdp!I107+drdp!R107)*ABZ!$D107)</f>
        <v>1.0497931455624906E-2</v>
      </c>
      <c r="G107" s="20">
        <f>Model!$W$9*((drdp!D107+drdp!M107)*ABZ!$B107+(drdp!G107+drdp!P107)*ABZ!$C107+(drdp!J107+drdp!S107)*ABZ!$D107)</f>
        <v>9.3242850514701804E-3</v>
      </c>
      <c r="H107" s="18">
        <f>Model!$W$9*((drdp!B107)*ABZ!$B107+(drdp!E107)*ABZ!$C107+(drdp!H107)*ABZ!$D107)</f>
        <v>-8.9065444884065003E-4</v>
      </c>
      <c r="I107" s="18">
        <f>Model!$W$9*((drdp!C107)*ABZ!$B107+(drdp!F107)*ABZ!$C107+(drdp!I107)*ABZ!$D107)</f>
        <v>5.2489657278124531E-3</v>
      </c>
      <c r="J107" s="18">
        <f>Model!$W$9*((drdp!D107)*ABZ!$B107+(drdp!G107)*ABZ!$C107+(drdp!J107)*ABZ!$D107)</f>
        <v>4.6621425257350902E-3</v>
      </c>
      <c r="K107" s="21">
        <f>SUM(E$3:E106)+H107</f>
        <v>-0.17742347693555272</v>
      </c>
      <c r="L107" s="21">
        <f>SUM(F$3:F106)+I107</f>
        <v>1.1591903315404811E-2</v>
      </c>
      <c r="M107" s="21">
        <f>SUM(G$3:G106)+J107</f>
        <v>0.29935266630138441</v>
      </c>
      <c r="N107" s="21"/>
      <c r="O107" s="21"/>
      <c r="P107" s="21"/>
      <c r="Q107" s="19">
        <f t="shared" si="5"/>
        <v>3.1479090167900604E-2</v>
      </c>
      <c r="R107" s="19">
        <f t="shared" si="5"/>
        <v>1.3437222247369304E-4</v>
      </c>
      <c r="S107" s="19">
        <f t="shared" si="5"/>
        <v>8.9612018821748005E-2</v>
      </c>
      <c r="T107" s="19">
        <f t="shared" si="6"/>
        <v>-2.0566757905198826E-3</v>
      </c>
      <c r="U107" s="19">
        <f t="shared" si="7"/>
        <v>-5.3112190885119884E-2</v>
      </c>
      <c r="V107" s="19">
        <f t="shared" si="8"/>
        <v>3.470067164974288E-3</v>
      </c>
    </row>
    <row r="108" spans="1:22" x14ac:dyDescent="0.25">
      <c r="A108" s="26">
        <f>Wellpath!E108</f>
        <v>10000</v>
      </c>
      <c r="B108" s="22">
        <v>0</v>
      </c>
      <c r="C108" s="22">
        <f>-SIN(Wellpath!$L108) / GField</f>
        <v>-8.8310014508974896E-2</v>
      </c>
      <c r="D108" s="22">
        <f>TAN(Dip) * SIN(Wellpath!$L108) * SIN(Wellpath!$O108) / GField</f>
        <v>-8.7008706143928569E-2</v>
      </c>
      <c r="E108" s="20">
        <f>Model!$W$9*((drdp!B108+drdp!K108)*ABZ!$B108+(drdp!E108+drdp!N108)*ABZ!$C108+(drdp!H108+drdp!Q108)*ABZ!$D108)</f>
        <v>-1.7813088976813001E-3</v>
      </c>
      <c r="F108" s="20">
        <f>Model!$W$9*((drdp!C108+drdp!L108)*ABZ!$B108+(drdp!F108+drdp!O108)*ABZ!$C108+(drdp!I108+drdp!R108)*ABZ!$D108)</f>
        <v>1.0497931455624906E-2</v>
      </c>
      <c r="G108" s="20">
        <f>Model!$W$9*((drdp!D108+drdp!M108)*ABZ!$B108+(drdp!G108+drdp!P108)*ABZ!$C108+(drdp!J108+drdp!S108)*ABZ!$D108)</f>
        <v>9.3242850514701804E-3</v>
      </c>
      <c r="H108" s="18">
        <f>Model!$W$9*((drdp!B108)*ABZ!$B108+(drdp!E108)*ABZ!$C108+(drdp!H108)*ABZ!$D108)</f>
        <v>-8.9065444884065003E-4</v>
      </c>
      <c r="I108" s="18">
        <f>Model!$W$9*((drdp!C108)*ABZ!$B108+(drdp!F108)*ABZ!$C108+(drdp!I108)*ABZ!$D108)</f>
        <v>5.2489657278124531E-3</v>
      </c>
      <c r="J108" s="18">
        <f>Model!$W$9*((drdp!D108)*ABZ!$B108+(drdp!G108)*ABZ!$C108+(drdp!J108)*ABZ!$D108)</f>
        <v>4.6621425257350902E-3</v>
      </c>
      <c r="K108" s="21">
        <f>SUM(E$3:E107)+H108</f>
        <v>-0.17920478583323401</v>
      </c>
      <c r="L108" s="21">
        <f>SUM(F$3:F107)+I108</f>
        <v>2.2089834771029718E-2</v>
      </c>
      <c r="M108" s="21">
        <f>SUM(G$3:G107)+J108</f>
        <v>0.30867695135285461</v>
      </c>
      <c r="N108" s="21"/>
      <c r="O108" s="21"/>
      <c r="P108" s="21"/>
      <c r="Q108" s="19">
        <f t="shared" si="5"/>
        <v>3.2114355265535272E-2</v>
      </c>
      <c r="R108" s="19">
        <f t="shared" si="5"/>
        <v>4.8796080021139358E-4</v>
      </c>
      <c r="S108" s="19">
        <f t="shared" si="5"/>
        <v>9.5281460296492579E-2</v>
      </c>
      <c r="T108" s="19">
        <f t="shared" si="6"/>
        <v>-3.9586041092339068E-3</v>
      </c>
      <c r="U108" s="19">
        <f t="shared" si="7"/>
        <v>-5.5316386958843902E-2</v>
      </c>
      <c r="V108" s="19">
        <f t="shared" si="8"/>
        <v>6.8186228530097365E-3</v>
      </c>
    </row>
    <row r="109" spans="1:22" x14ac:dyDescent="0.25">
      <c r="A109" s="26">
        <f>Wellpath!E109</f>
        <v>10100</v>
      </c>
      <c r="B109" s="22">
        <v>0</v>
      </c>
      <c r="C109" s="22">
        <f>-SIN(Wellpath!$L109) / GField</f>
        <v>-8.8310014508974896E-2</v>
      </c>
      <c r="D109" s="22">
        <f>TAN(Dip) * SIN(Wellpath!$L109) * SIN(Wellpath!$O109) / GField</f>
        <v>-8.7008706143928569E-2</v>
      </c>
      <c r="E109" s="20">
        <f>Model!$W$9*((drdp!B109+drdp!K109)*ABZ!$B109+(drdp!E109+drdp!N109)*ABZ!$C109+(drdp!H109+drdp!Q109)*ABZ!$D109)</f>
        <v>-1.7813088976813001E-3</v>
      </c>
      <c r="F109" s="20">
        <f>Model!$W$9*((drdp!C109+drdp!L109)*ABZ!$B109+(drdp!F109+drdp!O109)*ABZ!$C109+(drdp!I109+drdp!R109)*ABZ!$D109)</f>
        <v>1.0497931455624906E-2</v>
      </c>
      <c r="G109" s="20">
        <f>Model!$W$9*((drdp!D109+drdp!M109)*ABZ!$B109+(drdp!G109+drdp!P109)*ABZ!$C109+(drdp!J109+drdp!S109)*ABZ!$D109)</f>
        <v>9.3242850514701804E-3</v>
      </c>
      <c r="H109" s="18">
        <f>Model!$W$9*((drdp!B109)*ABZ!$B109+(drdp!E109)*ABZ!$C109+(drdp!H109)*ABZ!$D109)</f>
        <v>-8.9065444884065003E-4</v>
      </c>
      <c r="I109" s="18">
        <f>Model!$W$9*((drdp!C109)*ABZ!$B109+(drdp!F109)*ABZ!$C109+(drdp!I109)*ABZ!$D109)</f>
        <v>5.2489657278124531E-3</v>
      </c>
      <c r="J109" s="18">
        <f>Model!$W$9*((drdp!D109)*ABZ!$B109+(drdp!G109)*ABZ!$C109+(drdp!J109)*ABZ!$D109)</f>
        <v>4.6621425257350902E-3</v>
      </c>
      <c r="K109" s="21">
        <f>SUM(E$3:E108)+H109</f>
        <v>-0.18098609473091531</v>
      </c>
      <c r="L109" s="21">
        <f>SUM(F$3:F108)+I109</f>
        <v>3.2587766226654623E-2</v>
      </c>
      <c r="M109" s="21">
        <f>SUM(G$3:G108)+J109</f>
        <v>0.31800123640432482</v>
      </c>
      <c r="N109" s="21"/>
      <c r="O109" s="21"/>
      <c r="P109" s="21"/>
      <c r="Q109" s="19">
        <f t="shared" si="5"/>
        <v>3.2755966485947849E-2</v>
      </c>
      <c r="R109" s="19">
        <f t="shared" si="5"/>
        <v>1.0619625076430917E-3</v>
      </c>
      <c r="S109" s="19">
        <f t="shared" si="5"/>
        <v>0.10112478635467928</v>
      </c>
      <c r="T109" s="19">
        <f t="shared" si="6"/>
        <v>-5.8979325453662364E-3</v>
      </c>
      <c r="U109" s="19">
        <f t="shared" si="7"/>
        <v>-5.7553801896421328E-2</v>
      </c>
      <c r="V109" s="19">
        <f t="shared" si="8"/>
        <v>1.0362949951731268E-2</v>
      </c>
    </row>
    <row r="110" spans="1:22" x14ac:dyDescent="0.25">
      <c r="A110" s="26">
        <f>Wellpath!E110</f>
        <v>10200</v>
      </c>
      <c r="B110" s="22">
        <v>0</v>
      </c>
      <c r="C110" s="22">
        <f>-SIN(Wellpath!$L110) / GField</f>
        <v>-8.8310014508974896E-2</v>
      </c>
      <c r="D110" s="22">
        <f>TAN(Dip) * SIN(Wellpath!$L110) * SIN(Wellpath!$O110) / GField</f>
        <v>-8.7008706143928569E-2</v>
      </c>
      <c r="E110" s="20">
        <f>Model!$W$9*((drdp!B110+drdp!K110)*ABZ!$B110+(drdp!E110+drdp!N110)*ABZ!$C110+(drdp!H110+drdp!Q110)*ABZ!$D110)</f>
        <v>-1.7813088976813001E-3</v>
      </c>
      <c r="F110" s="20">
        <f>Model!$W$9*((drdp!C110+drdp!L110)*ABZ!$B110+(drdp!F110+drdp!O110)*ABZ!$C110+(drdp!I110+drdp!R110)*ABZ!$D110)</f>
        <v>1.0497931455624906E-2</v>
      </c>
      <c r="G110" s="20">
        <f>Model!$W$9*((drdp!D110+drdp!M110)*ABZ!$B110+(drdp!G110+drdp!P110)*ABZ!$C110+(drdp!J110+drdp!S110)*ABZ!$D110)</f>
        <v>9.3242850514701804E-3</v>
      </c>
      <c r="H110" s="18">
        <f>Model!$W$9*((drdp!B110)*ABZ!$B110+(drdp!E110)*ABZ!$C110+(drdp!H110)*ABZ!$D110)</f>
        <v>-8.9065444884065003E-4</v>
      </c>
      <c r="I110" s="18">
        <f>Model!$W$9*((drdp!C110)*ABZ!$B110+(drdp!F110)*ABZ!$C110+(drdp!I110)*ABZ!$D110)</f>
        <v>5.2489657278124531E-3</v>
      </c>
      <c r="J110" s="18">
        <f>Model!$W$9*((drdp!D110)*ABZ!$B110+(drdp!G110)*ABZ!$C110+(drdp!J110)*ABZ!$D110)</f>
        <v>4.6621425257350902E-3</v>
      </c>
      <c r="K110" s="21">
        <f>SUM(E$3:E109)+H110</f>
        <v>-0.18276740362859661</v>
      </c>
      <c r="L110" s="21">
        <f>SUM(F$3:F109)+I110</f>
        <v>4.3085697682279531E-2</v>
      </c>
      <c r="M110" s="21">
        <f>SUM(G$3:G109)+J110</f>
        <v>0.32732552145579502</v>
      </c>
      <c r="N110" s="21"/>
      <c r="O110" s="21"/>
      <c r="P110" s="21"/>
      <c r="Q110" s="19">
        <f t="shared" si="5"/>
        <v>3.340392382913835E-2</v>
      </c>
      <c r="R110" s="19">
        <f t="shared" si="5"/>
        <v>1.8563773447687877E-3</v>
      </c>
      <c r="S110" s="19">
        <f t="shared" si="5"/>
        <v>0.10714199699630812</v>
      </c>
      <c r="T110" s="19">
        <f t="shared" si="6"/>
        <v>-7.8746610989168728E-3</v>
      </c>
      <c r="U110" s="19">
        <f t="shared" si="7"/>
        <v>-5.9824435697852153E-2</v>
      </c>
      <c r="V110" s="19">
        <f t="shared" si="8"/>
        <v>1.4103048461138886E-2</v>
      </c>
    </row>
    <row r="111" spans="1:22" x14ac:dyDescent="0.25">
      <c r="A111" s="26">
        <f>Wellpath!E111</f>
        <v>10300</v>
      </c>
      <c r="B111" s="22">
        <v>0</v>
      </c>
      <c r="C111" s="22">
        <f>-SIN(Wellpath!$L111) / GField</f>
        <v>-8.8310014508974896E-2</v>
      </c>
      <c r="D111" s="22">
        <f>TAN(Dip) * SIN(Wellpath!$L111) * SIN(Wellpath!$O111) / GField</f>
        <v>-8.7008706143928569E-2</v>
      </c>
      <c r="E111" s="20">
        <f>Model!$W$9*((drdp!B111+drdp!K111)*ABZ!$B111+(drdp!E111+drdp!N111)*ABZ!$C111+(drdp!H111+drdp!Q111)*ABZ!$D111)</f>
        <v>-1.7813088976813001E-3</v>
      </c>
      <c r="F111" s="20">
        <f>Model!$W$9*((drdp!C111+drdp!L111)*ABZ!$B111+(drdp!F111+drdp!O111)*ABZ!$C111+(drdp!I111+drdp!R111)*ABZ!$D111)</f>
        <v>1.0497931455624906E-2</v>
      </c>
      <c r="G111" s="20">
        <f>Model!$W$9*((drdp!D111+drdp!M111)*ABZ!$B111+(drdp!G111+drdp!P111)*ABZ!$C111+(drdp!J111+drdp!S111)*ABZ!$D111)</f>
        <v>9.3242850514701804E-3</v>
      </c>
      <c r="H111" s="18">
        <f>Model!$W$9*((drdp!B111)*ABZ!$B111+(drdp!E111)*ABZ!$C111+(drdp!H111)*ABZ!$D111)</f>
        <v>-8.9065444884065003E-4</v>
      </c>
      <c r="I111" s="18">
        <f>Model!$W$9*((drdp!C111)*ABZ!$B111+(drdp!F111)*ABZ!$C111+(drdp!I111)*ABZ!$D111)</f>
        <v>5.2489657278124531E-3</v>
      </c>
      <c r="J111" s="18">
        <f>Model!$W$9*((drdp!D111)*ABZ!$B111+(drdp!G111)*ABZ!$C111+(drdp!J111)*ABZ!$D111)</f>
        <v>4.6621425257350902E-3</v>
      </c>
      <c r="K111" s="21">
        <f>SUM(E$3:E110)+H111</f>
        <v>-0.18454871252627791</v>
      </c>
      <c r="L111" s="21">
        <f>SUM(F$3:F110)+I111</f>
        <v>5.3583629137904439E-2</v>
      </c>
      <c r="M111" s="21">
        <f>SUM(G$3:G110)+J111</f>
        <v>0.33664980650726523</v>
      </c>
      <c r="N111" s="21"/>
      <c r="O111" s="21"/>
      <c r="P111" s="21"/>
      <c r="Q111" s="19">
        <f t="shared" si="5"/>
        <v>3.4058227295106769E-2</v>
      </c>
      <c r="R111" s="19">
        <f t="shared" si="5"/>
        <v>2.8712053115884815E-3</v>
      </c>
      <c r="S111" s="19">
        <f t="shared" si="5"/>
        <v>0.11333309222137912</v>
      </c>
      <c r="T111" s="19">
        <f t="shared" si="6"/>
        <v>-9.8887897698858151E-3</v>
      </c>
      <c r="U111" s="19">
        <f t="shared" si="7"/>
        <v>-6.2128288363136372E-2</v>
      </c>
      <c r="V111" s="19">
        <f t="shared" si="8"/>
        <v>1.8038918381232588E-2</v>
      </c>
    </row>
    <row r="112" spans="1:22" x14ac:dyDescent="0.25">
      <c r="A112" s="26">
        <f>Wellpath!E112</f>
        <v>10400</v>
      </c>
      <c r="B112" s="22">
        <v>0</v>
      </c>
      <c r="C112" s="22">
        <f>-SIN(Wellpath!$L112) / GField</f>
        <v>-8.8310014508974896E-2</v>
      </c>
      <c r="D112" s="22">
        <f>TAN(Dip) * SIN(Wellpath!$L112) * SIN(Wellpath!$O112) / GField</f>
        <v>-8.7008706143928569E-2</v>
      </c>
      <c r="E112" s="20">
        <f>Model!$W$9*((drdp!B112+drdp!K112)*ABZ!$B112+(drdp!E112+drdp!N112)*ABZ!$C112+(drdp!H112+drdp!Q112)*ABZ!$D112)</f>
        <v>-1.7813088976813001E-3</v>
      </c>
      <c r="F112" s="20">
        <f>Model!$W$9*((drdp!C112+drdp!L112)*ABZ!$B112+(drdp!F112+drdp!O112)*ABZ!$C112+(drdp!I112+drdp!R112)*ABZ!$D112)</f>
        <v>1.0497931455624906E-2</v>
      </c>
      <c r="G112" s="20">
        <f>Model!$W$9*((drdp!D112+drdp!M112)*ABZ!$B112+(drdp!G112+drdp!P112)*ABZ!$C112+(drdp!J112+drdp!S112)*ABZ!$D112)</f>
        <v>9.3242850514701804E-3</v>
      </c>
      <c r="H112" s="18">
        <f>Model!$W$9*((drdp!B112)*ABZ!$B112+(drdp!E112)*ABZ!$C112+(drdp!H112)*ABZ!$D112)</f>
        <v>-8.9065444884065003E-4</v>
      </c>
      <c r="I112" s="18">
        <f>Model!$W$9*((drdp!C112)*ABZ!$B112+(drdp!F112)*ABZ!$C112+(drdp!I112)*ABZ!$D112)</f>
        <v>5.2489657278124531E-3</v>
      </c>
      <c r="J112" s="18">
        <f>Model!$W$9*((drdp!D112)*ABZ!$B112+(drdp!G112)*ABZ!$C112+(drdp!J112)*ABZ!$D112)</f>
        <v>4.6621425257350902E-3</v>
      </c>
      <c r="K112" s="21">
        <f>SUM(E$3:E111)+H112</f>
        <v>-0.18633002142395921</v>
      </c>
      <c r="L112" s="21">
        <f>SUM(F$3:F111)+I112</f>
        <v>6.4081560593529346E-2</v>
      </c>
      <c r="M112" s="21">
        <f>SUM(G$3:G111)+J112</f>
        <v>0.34597409155873543</v>
      </c>
      <c r="N112" s="21"/>
      <c r="O112" s="21"/>
      <c r="P112" s="21"/>
      <c r="Q112" s="19">
        <f t="shared" si="5"/>
        <v>3.4718876883853098E-2</v>
      </c>
      <c r="R112" s="19">
        <f t="shared" si="5"/>
        <v>4.1064464081021733E-3</v>
      </c>
      <c r="S112" s="19">
        <f t="shared" si="5"/>
        <v>0.11969807202989224</v>
      </c>
      <c r="T112" s="19">
        <f t="shared" si="6"/>
        <v>-1.1940318558273063E-2</v>
      </c>
      <c r="U112" s="19">
        <f t="shared" si="7"/>
        <v>-6.4465359892274005E-2</v>
      </c>
      <c r="V112" s="19">
        <f t="shared" si="8"/>
        <v>2.2170559712012376E-2</v>
      </c>
    </row>
    <row r="113" spans="1:22" x14ac:dyDescent="0.25">
      <c r="A113" s="26">
        <f>Wellpath!E113</f>
        <v>10500</v>
      </c>
      <c r="B113" s="22">
        <v>0</v>
      </c>
      <c r="C113" s="22">
        <f>-SIN(Wellpath!$L113) / GField</f>
        <v>-8.8310014508974896E-2</v>
      </c>
      <c r="D113" s="22">
        <f>TAN(Dip) * SIN(Wellpath!$L113) * SIN(Wellpath!$O113) / GField</f>
        <v>-8.7008706143928569E-2</v>
      </c>
      <c r="E113" s="20">
        <f>Model!$W$9*((drdp!B113+drdp!K113)*ABZ!$B113+(drdp!E113+drdp!N113)*ABZ!$C113+(drdp!H113+drdp!Q113)*ABZ!$D113)</f>
        <v>-1.7813088976813001E-3</v>
      </c>
      <c r="F113" s="20">
        <f>Model!$W$9*((drdp!C113+drdp!L113)*ABZ!$B113+(drdp!F113+drdp!O113)*ABZ!$C113+(drdp!I113+drdp!R113)*ABZ!$D113)</f>
        <v>1.0497931455624906E-2</v>
      </c>
      <c r="G113" s="20">
        <f>Model!$W$9*((drdp!D113+drdp!M113)*ABZ!$B113+(drdp!G113+drdp!P113)*ABZ!$C113+(drdp!J113+drdp!S113)*ABZ!$D113)</f>
        <v>9.3242850514701804E-3</v>
      </c>
      <c r="H113" s="18">
        <f>Model!$W$9*((drdp!B113)*ABZ!$B113+(drdp!E113)*ABZ!$C113+(drdp!H113)*ABZ!$D113)</f>
        <v>-8.9065444884065003E-4</v>
      </c>
      <c r="I113" s="18">
        <f>Model!$W$9*((drdp!C113)*ABZ!$B113+(drdp!F113)*ABZ!$C113+(drdp!I113)*ABZ!$D113)</f>
        <v>5.2489657278124531E-3</v>
      </c>
      <c r="J113" s="18">
        <f>Model!$W$9*((drdp!D113)*ABZ!$B113+(drdp!G113)*ABZ!$C113+(drdp!J113)*ABZ!$D113)</f>
        <v>4.6621425257350902E-3</v>
      </c>
      <c r="K113" s="21">
        <f>SUM(E$3:E112)+H113</f>
        <v>-0.18811133032164051</v>
      </c>
      <c r="L113" s="21">
        <f>SUM(F$3:F112)+I113</f>
        <v>7.4579492049154261E-2</v>
      </c>
      <c r="M113" s="21">
        <f>SUM(G$3:G112)+J113</f>
        <v>0.35529837661020564</v>
      </c>
      <c r="N113" s="21"/>
      <c r="O113" s="21"/>
      <c r="P113" s="21"/>
      <c r="Q113" s="19">
        <f t="shared" si="5"/>
        <v>3.538587259537735E-2</v>
      </c>
      <c r="R113" s="19">
        <f t="shared" si="5"/>
        <v>5.5621006343098637E-3</v>
      </c>
      <c r="S113" s="19">
        <f t="shared" si="5"/>
        <v>0.12623693642184752</v>
      </c>
      <c r="T113" s="19">
        <f t="shared" si="6"/>
        <v>-1.4029247464078619E-2</v>
      </c>
      <c r="U113" s="19">
        <f t="shared" si="7"/>
        <v>-6.683565028526503E-2</v>
      </c>
      <c r="V113" s="19">
        <f t="shared" si="8"/>
        <v>2.6497972453478246E-2</v>
      </c>
    </row>
    <row r="114" spans="1:22" x14ac:dyDescent="0.25">
      <c r="A114" s="26">
        <f>Wellpath!E114</f>
        <v>10600</v>
      </c>
      <c r="B114" s="22">
        <v>0</v>
      </c>
      <c r="C114" s="22">
        <f>-SIN(Wellpath!$L114) / GField</f>
        <v>-8.8310014508974896E-2</v>
      </c>
      <c r="D114" s="22">
        <f>TAN(Dip) * SIN(Wellpath!$L114) * SIN(Wellpath!$O114) / GField</f>
        <v>-8.7008706143928569E-2</v>
      </c>
      <c r="E114" s="20">
        <f>Model!$W$9*((drdp!B114+drdp!K114)*ABZ!$B114+(drdp!E114+drdp!N114)*ABZ!$C114+(drdp!H114+drdp!Q114)*ABZ!$D114)</f>
        <v>-1.7813088976813001E-3</v>
      </c>
      <c r="F114" s="20">
        <f>Model!$W$9*((drdp!C114+drdp!L114)*ABZ!$B114+(drdp!F114+drdp!O114)*ABZ!$C114+(drdp!I114+drdp!R114)*ABZ!$D114)</f>
        <v>1.0497931455624906E-2</v>
      </c>
      <c r="G114" s="20">
        <f>Model!$W$9*((drdp!D114+drdp!M114)*ABZ!$B114+(drdp!G114+drdp!P114)*ABZ!$C114+(drdp!J114+drdp!S114)*ABZ!$D114)</f>
        <v>9.3242850514701804E-3</v>
      </c>
      <c r="H114" s="18">
        <f>Model!$W$9*((drdp!B114)*ABZ!$B114+(drdp!E114)*ABZ!$C114+(drdp!H114)*ABZ!$D114)</f>
        <v>-8.9065444884065003E-4</v>
      </c>
      <c r="I114" s="18">
        <f>Model!$W$9*((drdp!C114)*ABZ!$B114+(drdp!F114)*ABZ!$C114+(drdp!I114)*ABZ!$D114)</f>
        <v>5.2489657278124531E-3</v>
      </c>
      <c r="J114" s="18">
        <f>Model!$W$9*((drdp!D114)*ABZ!$B114+(drdp!G114)*ABZ!$C114+(drdp!J114)*ABZ!$D114)</f>
        <v>4.6621425257350902E-3</v>
      </c>
      <c r="K114" s="21">
        <f>SUM(E$3:E113)+H114</f>
        <v>-0.18989263921932181</v>
      </c>
      <c r="L114" s="21">
        <f>SUM(F$3:F113)+I114</f>
        <v>8.5077423504779162E-2</v>
      </c>
      <c r="M114" s="21">
        <f>SUM(G$3:G113)+J114</f>
        <v>0.36462266166167584</v>
      </c>
      <c r="N114" s="21"/>
      <c r="O114" s="21"/>
      <c r="P114" s="21"/>
      <c r="Q114" s="19">
        <f t="shared" si="5"/>
        <v>3.6059214429679513E-2</v>
      </c>
      <c r="R114" s="19">
        <f t="shared" si="5"/>
        <v>7.2381679902115501E-3</v>
      </c>
      <c r="S114" s="19">
        <f t="shared" si="5"/>
        <v>0.13294968539724494</v>
      </c>
      <c r="T114" s="19">
        <f t="shared" si="6"/>
        <v>-1.6155576487302478E-2</v>
      </c>
      <c r="U114" s="19">
        <f t="shared" si="7"/>
        <v>-6.9239159542109449E-2</v>
      </c>
      <c r="V114" s="19">
        <f t="shared" si="8"/>
        <v>3.10211566056302E-2</v>
      </c>
    </row>
    <row r="115" spans="1:22" x14ac:dyDescent="0.25">
      <c r="A115" s="26">
        <f>Wellpath!E115</f>
        <v>10700</v>
      </c>
      <c r="B115" s="22">
        <v>0</v>
      </c>
      <c r="C115" s="22">
        <f>-SIN(Wellpath!$L115) / GField</f>
        <v>-8.8310014508974896E-2</v>
      </c>
      <c r="D115" s="22">
        <f>TAN(Dip) * SIN(Wellpath!$L115) * SIN(Wellpath!$O115) / GField</f>
        <v>-8.7008706143928569E-2</v>
      </c>
      <c r="E115" s="20">
        <f>Model!$W$9*((drdp!B115+drdp!K115)*ABZ!$B115+(drdp!E115+drdp!N115)*ABZ!$C115+(drdp!H115+drdp!Q115)*ABZ!$D115)</f>
        <v>-1.7813088976813001E-3</v>
      </c>
      <c r="F115" s="20">
        <f>Model!$W$9*((drdp!C115+drdp!L115)*ABZ!$B115+(drdp!F115+drdp!O115)*ABZ!$C115+(drdp!I115+drdp!R115)*ABZ!$D115)</f>
        <v>1.0497931455624906E-2</v>
      </c>
      <c r="G115" s="20">
        <f>Model!$W$9*((drdp!D115+drdp!M115)*ABZ!$B115+(drdp!G115+drdp!P115)*ABZ!$C115+(drdp!J115+drdp!S115)*ABZ!$D115)</f>
        <v>9.3242850514701804E-3</v>
      </c>
      <c r="H115" s="18">
        <f>Model!$W$9*((drdp!B115)*ABZ!$B115+(drdp!E115)*ABZ!$C115+(drdp!H115)*ABZ!$D115)</f>
        <v>-8.9065444884065003E-4</v>
      </c>
      <c r="I115" s="18">
        <f>Model!$W$9*((drdp!C115)*ABZ!$B115+(drdp!F115)*ABZ!$C115+(drdp!I115)*ABZ!$D115)</f>
        <v>5.2489657278124531E-3</v>
      </c>
      <c r="J115" s="18">
        <f>Model!$W$9*((drdp!D115)*ABZ!$B115+(drdp!G115)*ABZ!$C115+(drdp!J115)*ABZ!$D115)</f>
        <v>4.6621425257350902E-3</v>
      </c>
      <c r="K115" s="21">
        <f>SUM(E$3:E114)+H115</f>
        <v>-0.19167394811700311</v>
      </c>
      <c r="L115" s="21">
        <f>SUM(F$3:F114)+I115</f>
        <v>9.5575354960404063E-2</v>
      </c>
      <c r="M115" s="21">
        <f>SUM(G$3:G114)+J115</f>
        <v>0.37394694671314604</v>
      </c>
      <c r="N115" s="21"/>
      <c r="O115" s="21"/>
      <c r="P115" s="21"/>
      <c r="Q115" s="19">
        <f t="shared" si="5"/>
        <v>3.67389023867596E-2</v>
      </c>
      <c r="R115" s="19">
        <f t="shared" si="5"/>
        <v>9.1346484758072343E-3</v>
      </c>
      <c r="S115" s="19">
        <f t="shared" si="5"/>
        <v>0.13983631895608448</v>
      </c>
      <c r="T115" s="19">
        <f t="shared" si="6"/>
        <v>-1.8319305627944645E-2</v>
      </c>
      <c r="U115" s="19">
        <f t="shared" si="7"/>
        <v>-7.1675887662807289E-2</v>
      </c>
      <c r="V115" s="19">
        <f t="shared" si="8"/>
        <v>3.5740112168468237E-2</v>
      </c>
    </row>
    <row r="116" spans="1:22" x14ac:dyDescent="0.25">
      <c r="A116" s="26">
        <f>Wellpath!E116</f>
        <v>10800</v>
      </c>
      <c r="B116" s="22">
        <v>0</v>
      </c>
      <c r="C116" s="22">
        <f>-SIN(Wellpath!$L116) / GField</f>
        <v>-8.8310014508974896E-2</v>
      </c>
      <c r="D116" s="22">
        <f>TAN(Dip) * SIN(Wellpath!$L116) * SIN(Wellpath!$O116) / GField</f>
        <v>-8.7008706143928569E-2</v>
      </c>
      <c r="E116" s="20">
        <f>Model!$W$9*((drdp!B116+drdp!K116)*ABZ!$B116+(drdp!E116+drdp!N116)*ABZ!$C116+(drdp!H116+drdp!Q116)*ABZ!$D116)</f>
        <v>-1.7813088976813001E-3</v>
      </c>
      <c r="F116" s="20">
        <f>Model!$W$9*((drdp!C116+drdp!L116)*ABZ!$B116+(drdp!F116+drdp!O116)*ABZ!$C116+(drdp!I116+drdp!R116)*ABZ!$D116)</f>
        <v>1.0497931455624906E-2</v>
      </c>
      <c r="G116" s="20">
        <f>Model!$W$9*((drdp!D116+drdp!M116)*ABZ!$B116+(drdp!G116+drdp!P116)*ABZ!$C116+(drdp!J116+drdp!S116)*ABZ!$D116)</f>
        <v>9.3242850514701804E-3</v>
      </c>
      <c r="H116" s="18">
        <f>Model!$W$9*((drdp!B116)*ABZ!$B116+(drdp!E116)*ABZ!$C116+(drdp!H116)*ABZ!$D116)</f>
        <v>-8.9065444884065003E-4</v>
      </c>
      <c r="I116" s="18">
        <f>Model!$W$9*((drdp!C116)*ABZ!$B116+(drdp!F116)*ABZ!$C116+(drdp!I116)*ABZ!$D116)</f>
        <v>5.2489657278124531E-3</v>
      </c>
      <c r="J116" s="18">
        <f>Model!$W$9*((drdp!D116)*ABZ!$B116+(drdp!G116)*ABZ!$C116+(drdp!J116)*ABZ!$D116)</f>
        <v>4.6621425257350902E-3</v>
      </c>
      <c r="K116" s="21">
        <f>SUM(E$3:E115)+H116</f>
        <v>-0.19345525701468441</v>
      </c>
      <c r="L116" s="21">
        <f>SUM(F$3:F115)+I116</f>
        <v>0.10607328641602896</v>
      </c>
      <c r="M116" s="21">
        <f>SUM(G$3:G115)+J116</f>
        <v>0.38327123176461625</v>
      </c>
      <c r="N116" s="21"/>
      <c r="O116" s="21"/>
      <c r="P116" s="21"/>
      <c r="Q116" s="19">
        <f t="shared" si="5"/>
        <v>3.7424936466617605E-2</v>
      </c>
      <c r="R116" s="19">
        <f t="shared" si="5"/>
        <v>1.1251542091096915E-2</v>
      </c>
      <c r="S116" s="19">
        <f t="shared" si="5"/>
        <v>0.14689683709836618</v>
      </c>
      <c r="T116" s="19">
        <f t="shared" si="6"/>
        <v>-2.0520434886005117E-2</v>
      </c>
      <c r="U116" s="19">
        <f t="shared" si="7"/>
        <v>-7.4145834647358508E-2</v>
      </c>
      <c r="V116" s="19">
        <f t="shared" si="8"/>
        <v>4.065483914199236E-2</v>
      </c>
    </row>
    <row r="117" spans="1:22" x14ac:dyDescent="0.25">
      <c r="A117" s="26">
        <f>Wellpath!E117</f>
        <v>10900</v>
      </c>
      <c r="B117" s="22">
        <v>0</v>
      </c>
      <c r="C117" s="22">
        <f>-SIN(Wellpath!$L117) / GField</f>
        <v>-8.8310014508974896E-2</v>
      </c>
      <c r="D117" s="22">
        <f>TAN(Dip) * SIN(Wellpath!$L117) * SIN(Wellpath!$O117) / GField</f>
        <v>-8.7008706143928569E-2</v>
      </c>
      <c r="E117" s="20">
        <f>Model!$W$9*((drdp!B117+drdp!K117)*ABZ!$B117+(drdp!E117+drdp!N117)*ABZ!$C117+(drdp!H117+drdp!Q117)*ABZ!$D117)</f>
        <v>-1.7813088976813001E-3</v>
      </c>
      <c r="F117" s="20">
        <f>Model!$W$9*((drdp!C117+drdp!L117)*ABZ!$B117+(drdp!F117+drdp!O117)*ABZ!$C117+(drdp!I117+drdp!R117)*ABZ!$D117)</f>
        <v>1.0497931455624906E-2</v>
      </c>
      <c r="G117" s="20">
        <f>Model!$W$9*((drdp!D117+drdp!M117)*ABZ!$B117+(drdp!G117+drdp!P117)*ABZ!$C117+(drdp!J117+drdp!S117)*ABZ!$D117)</f>
        <v>9.3242850514701804E-3</v>
      </c>
      <c r="H117" s="18">
        <f>Model!$W$9*((drdp!B117)*ABZ!$B117+(drdp!E117)*ABZ!$C117+(drdp!H117)*ABZ!$D117)</f>
        <v>-8.9065444884065003E-4</v>
      </c>
      <c r="I117" s="18">
        <f>Model!$W$9*((drdp!C117)*ABZ!$B117+(drdp!F117)*ABZ!$C117+(drdp!I117)*ABZ!$D117)</f>
        <v>5.2489657278124531E-3</v>
      </c>
      <c r="J117" s="18">
        <f>Model!$W$9*((drdp!D117)*ABZ!$B117+(drdp!G117)*ABZ!$C117+(drdp!J117)*ABZ!$D117)</f>
        <v>4.6621425257350902E-3</v>
      </c>
      <c r="K117" s="21">
        <f>SUM(E$3:E116)+H117</f>
        <v>-0.19523656591236571</v>
      </c>
      <c r="L117" s="21">
        <f>SUM(F$3:F116)+I117</f>
        <v>0.11657121787165386</v>
      </c>
      <c r="M117" s="21">
        <f>SUM(G$3:G116)+J117</f>
        <v>0.39259551681608645</v>
      </c>
      <c r="N117" s="21"/>
      <c r="O117" s="21"/>
      <c r="P117" s="21"/>
      <c r="Q117" s="19">
        <f t="shared" si="5"/>
        <v>3.8117316669253519E-2</v>
      </c>
      <c r="R117" s="19">
        <f t="shared" si="5"/>
        <v>1.3588848836080594E-2</v>
      </c>
      <c r="S117" s="19">
        <f t="shared" si="5"/>
        <v>0.15413123982409002</v>
      </c>
      <c r="T117" s="19">
        <f t="shared" si="6"/>
        <v>-2.2758964261483893E-2</v>
      </c>
      <c r="U117" s="19">
        <f t="shared" si="7"/>
        <v>-7.6649000495763148E-2</v>
      </c>
      <c r="V117" s="19">
        <f t="shared" si="8"/>
        <v>4.5765337526202564E-2</v>
      </c>
    </row>
    <row r="118" spans="1:22" x14ac:dyDescent="0.25">
      <c r="A118" s="26">
        <f>Wellpath!E118</f>
        <v>11000</v>
      </c>
      <c r="B118" s="22">
        <v>0</v>
      </c>
      <c r="C118" s="22">
        <f>-SIN(Wellpath!$L118) / GField</f>
        <v>-8.8310014508974896E-2</v>
      </c>
      <c r="D118" s="22">
        <f>TAN(Dip) * SIN(Wellpath!$L118) * SIN(Wellpath!$O118) / GField</f>
        <v>-8.7008706143928569E-2</v>
      </c>
      <c r="E118" s="20">
        <f>Model!$W$9*((drdp!B118+drdp!K118)*ABZ!$B118+(drdp!E118+drdp!N118)*ABZ!$C118+(drdp!H118+drdp!Q118)*ABZ!$D118)</f>
        <v>-1.7813088976813001E-3</v>
      </c>
      <c r="F118" s="20">
        <f>Model!$W$9*((drdp!C118+drdp!L118)*ABZ!$B118+(drdp!F118+drdp!O118)*ABZ!$C118+(drdp!I118+drdp!R118)*ABZ!$D118)</f>
        <v>1.0497931455624906E-2</v>
      </c>
      <c r="G118" s="20">
        <f>Model!$W$9*((drdp!D118+drdp!M118)*ABZ!$B118+(drdp!G118+drdp!P118)*ABZ!$C118+(drdp!J118+drdp!S118)*ABZ!$D118)</f>
        <v>9.3242850514701804E-3</v>
      </c>
      <c r="H118" s="18">
        <f>Model!$W$9*((drdp!B118)*ABZ!$B118+(drdp!E118)*ABZ!$C118+(drdp!H118)*ABZ!$D118)</f>
        <v>-8.9065444884065003E-4</v>
      </c>
      <c r="I118" s="18">
        <f>Model!$W$9*((drdp!C118)*ABZ!$B118+(drdp!F118)*ABZ!$C118+(drdp!I118)*ABZ!$D118)</f>
        <v>5.2489657278124531E-3</v>
      </c>
      <c r="J118" s="18">
        <f>Model!$W$9*((drdp!D118)*ABZ!$B118+(drdp!G118)*ABZ!$C118+(drdp!J118)*ABZ!$D118)</f>
        <v>4.6621425257350902E-3</v>
      </c>
      <c r="K118" s="21">
        <f>SUM(E$3:E117)+H118</f>
        <v>-0.19701787481004701</v>
      </c>
      <c r="L118" s="21">
        <f>SUM(F$3:F117)+I118</f>
        <v>0.12706914932727875</v>
      </c>
      <c r="M118" s="21">
        <f>SUM(G$3:G117)+J118</f>
        <v>0.40191980186755666</v>
      </c>
      <c r="N118" s="21"/>
      <c r="O118" s="21"/>
      <c r="P118" s="21"/>
      <c r="Q118" s="19">
        <f t="shared" si="5"/>
        <v>3.8816042994667357E-2</v>
      </c>
      <c r="R118" s="19">
        <f t="shared" si="5"/>
        <v>1.6146568710758265E-2</v>
      </c>
      <c r="S118" s="19">
        <f t="shared" si="5"/>
        <v>0.16153952713325601</v>
      </c>
      <c r="T118" s="19">
        <f t="shared" si="6"/>
        <v>-2.5034893754380973E-2</v>
      </c>
      <c r="U118" s="19">
        <f t="shared" si="7"/>
        <v>-7.9185385208021181E-2</v>
      </c>
      <c r="V118" s="19">
        <f t="shared" si="8"/>
        <v>5.1071607321098847E-2</v>
      </c>
    </row>
    <row r="119" spans="1:22" x14ac:dyDescent="0.25">
      <c r="A119" s="26">
        <f>Wellpath!E119</f>
        <v>11100</v>
      </c>
      <c r="B119" s="22">
        <v>0</v>
      </c>
      <c r="C119" s="22">
        <f>-SIN(Wellpath!$L119) / GField</f>
        <v>-8.8310014508974896E-2</v>
      </c>
      <c r="D119" s="22">
        <f>TAN(Dip) * SIN(Wellpath!$L119) * SIN(Wellpath!$O119) / GField</f>
        <v>-8.7008706143928569E-2</v>
      </c>
      <c r="E119" s="20">
        <f>Model!$W$9*((drdp!B119+drdp!K119)*ABZ!$B119+(drdp!E119+drdp!N119)*ABZ!$C119+(drdp!H119+drdp!Q119)*ABZ!$D119)</f>
        <v>-1.7813088976813001E-3</v>
      </c>
      <c r="F119" s="20">
        <f>Model!$W$9*((drdp!C119+drdp!L119)*ABZ!$B119+(drdp!F119+drdp!O119)*ABZ!$C119+(drdp!I119+drdp!R119)*ABZ!$D119)</f>
        <v>1.0497931455624906E-2</v>
      </c>
      <c r="G119" s="20">
        <f>Model!$W$9*((drdp!D119+drdp!M119)*ABZ!$B119+(drdp!G119+drdp!P119)*ABZ!$C119+(drdp!J119+drdp!S119)*ABZ!$D119)</f>
        <v>9.3242850514701804E-3</v>
      </c>
      <c r="H119" s="18">
        <f>Model!$W$9*((drdp!B119)*ABZ!$B119+(drdp!E119)*ABZ!$C119+(drdp!H119)*ABZ!$D119)</f>
        <v>-8.9065444884065003E-4</v>
      </c>
      <c r="I119" s="18">
        <f>Model!$W$9*((drdp!C119)*ABZ!$B119+(drdp!F119)*ABZ!$C119+(drdp!I119)*ABZ!$D119)</f>
        <v>5.2489657278124531E-3</v>
      </c>
      <c r="J119" s="18">
        <f>Model!$W$9*((drdp!D119)*ABZ!$B119+(drdp!G119)*ABZ!$C119+(drdp!J119)*ABZ!$D119)</f>
        <v>4.6621425257350902E-3</v>
      </c>
      <c r="K119" s="21">
        <f>SUM(E$3:E118)+H119</f>
        <v>-0.19879918370772831</v>
      </c>
      <c r="L119" s="21">
        <f>SUM(F$3:F118)+I119</f>
        <v>0.13756708078290367</v>
      </c>
      <c r="M119" s="21">
        <f>SUM(G$3:G118)+J119</f>
        <v>0.41124408691902686</v>
      </c>
      <c r="N119" s="21"/>
      <c r="O119" s="21"/>
      <c r="P119" s="21"/>
      <c r="Q119" s="19">
        <f t="shared" si="5"/>
        <v>3.9521115442859106E-2</v>
      </c>
      <c r="R119" s="19">
        <f t="shared" si="5"/>
        <v>1.8924701715129943E-2</v>
      </c>
      <c r="S119" s="19">
        <f t="shared" si="5"/>
        <v>0.16912169902586413</v>
      </c>
      <c r="T119" s="19">
        <f t="shared" si="6"/>
        <v>-2.7348223364696368E-2</v>
      </c>
      <c r="U119" s="19">
        <f t="shared" si="7"/>
        <v>-8.1754988784132607E-2</v>
      </c>
      <c r="V119" s="19">
        <f t="shared" si="8"/>
        <v>5.6573648526681224E-2</v>
      </c>
    </row>
    <row r="120" spans="1:22" x14ac:dyDescent="0.25">
      <c r="A120" s="26">
        <f>Wellpath!E120</f>
        <v>11200</v>
      </c>
      <c r="B120" s="22">
        <v>0</v>
      </c>
      <c r="C120" s="22">
        <f>-SIN(Wellpath!$L120) / GField</f>
        <v>-8.8310014508974896E-2</v>
      </c>
      <c r="D120" s="22">
        <f>TAN(Dip) * SIN(Wellpath!$L120) * SIN(Wellpath!$O120) / GField</f>
        <v>-8.7008706143928569E-2</v>
      </c>
      <c r="E120" s="20">
        <f>Model!$W$9*((drdp!B120+drdp!K120)*ABZ!$B120+(drdp!E120+drdp!N120)*ABZ!$C120+(drdp!H120+drdp!Q120)*ABZ!$D120)</f>
        <v>-1.7813088976813001E-3</v>
      </c>
      <c r="F120" s="20">
        <f>Model!$W$9*((drdp!C120+drdp!L120)*ABZ!$B120+(drdp!F120+drdp!O120)*ABZ!$C120+(drdp!I120+drdp!R120)*ABZ!$D120)</f>
        <v>1.0497931455624906E-2</v>
      </c>
      <c r="G120" s="20">
        <f>Model!$W$9*((drdp!D120+drdp!M120)*ABZ!$B120+(drdp!G120+drdp!P120)*ABZ!$C120+(drdp!J120+drdp!S120)*ABZ!$D120)</f>
        <v>9.3242850514701804E-3</v>
      </c>
      <c r="H120" s="18">
        <f>Model!$W$9*((drdp!B120)*ABZ!$B120+(drdp!E120)*ABZ!$C120+(drdp!H120)*ABZ!$D120)</f>
        <v>-8.9065444884065003E-4</v>
      </c>
      <c r="I120" s="18">
        <f>Model!$W$9*((drdp!C120)*ABZ!$B120+(drdp!F120)*ABZ!$C120+(drdp!I120)*ABZ!$D120)</f>
        <v>5.2489657278124531E-3</v>
      </c>
      <c r="J120" s="18">
        <f>Model!$W$9*((drdp!D120)*ABZ!$B120+(drdp!G120)*ABZ!$C120+(drdp!J120)*ABZ!$D120)</f>
        <v>4.6621425257350902E-3</v>
      </c>
      <c r="K120" s="21">
        <f>SUM(E$3:E119)+H120</f>
        <v>-0.20058049260540961</v>
      </c>
      <c r="L120" s="21">
        <f>SUM(F$3:F119)+I120</f>
        <v>0.14806501223852858</v>
      </c>
      <c r="M120" s="21">
        <f>SUM(G$3:G119)+J120</f>
        <v>0.42056837197049707</v>
      </c>
      <c r="N120" s="21"/>
      <c r="O120" s="21"/>
      <c r="P120" s="21"/>
      <c r="Q120" s="19">
        <f t="shared" si="5"/>
        <v>4.0232534013828779E-2</v>
      </c>
      <c r="R120" s="19">
        <f t="shared" si="5"/>
        <v>2.192324784919562E-2</v>
      </c>
      <c r="S120" s="19">
        <f t="shared" si="5"/>
        <v>0.1768777555019144</v>
      </c>
      <c r="T120" s="19">
        <f t="shared" si="6"/>
        <v>-2.9698953092430067E-2</v>
      </c>
      <c r="U120" s="19">
        <f t="shared" si="7"/>
        <v>-8.435781122409744E-2</v>
      </c>
      <c r="V120" s="19">
        <f t="shared" si="8"/>
        <v>6.2271461142949687E-2</v>
      </c>
    </row>
    <row r="121" spans="1:22" x14ac:dyDescent="0.25">
      <c r="A121" s="26">
        <f>Wellpath!E121</f>
        <v>11300</v>
      </c>
      <c r="B121" s="22">
        <v>0</v>
      </c>
      <c r="C121" s="22">
        <f>-SIN(Wellpath!$L121) / GField</f>
        <v>-8.8310014508974896E-2</v>
      </c>
      <c r="D121" s="22">
        <f>TAN(Dip) * SIN(Wellpath!$L121) * SIN(Wellpath!$O121) / GField</f>
        <v>-8.7008706143928569E-2</v>
      </c>
      <c r="E121" s="20">
        <f>Model!$W$9*((drdp!B121+drdp!K121)*ABZ!$B121+(drdp!E121+drdp!N121)*ABZ!$C121+(drdp!H121+drdp!Q121)*ABZ!$D121)</f>
        <v>-1.7813088976813001E-3</v>
      </c>
      <c r="F121" s="20">
        <f>Model!$W$9*((drdp!C121+drdp!L121)*ABZ!$B121+(drdp!F121+drdp!O121)*ABZ!$C121+(drdp!I121+drdp!R121)*ABZ!$D121)</f>
        <v>1.0497931455624906E-2</v>
      </c>
      <c r="G121" s="20">
        <f>Model!$W$9*((drdp!D121+drdp!M121)*ABZ!$B121+(drdp!G121+drdp!P121)*ABZ!$C121+(drdp!J121+drdp!S121)*ABZ!$D121)</f>
        <v>9.3242850514701804E-3</v>
      </c>
      <c r="H121" s="18">
        <f>Model!$W$9*((drdp!B121)*ABZ!$B121+(drdp!E121)*ABZ!$C121+(drdp!H121)*ABZ!$D121)</f>
        <v>-8.9065444884065003E-4</v>
      </c>
      <c r="I121" s="18">
        <f>Model!$W$9*((drdp!C121)*ABZ!$B121+(drdp!F121)*ABZ!$C121+(drdp!I121)*ABZ!$D121)</f>
        <v>5.2489657278124531E-3</v>
      </c>
      <c r="J121" s="18">
        <f>Model!$W$9*((drdp!D121)*ABZ!$B121+(drdp!G121)*ABZ!$C121+(drdp!J121)*ABZ!$D121)</f>
        <v>4.6621425257350902E-3</v>
      </c>
      <c r="K121" s="21">
        <f>SUM(E$3:E120)+H121</f>
        <v>-0.20236180150309091</v>
      </c>
      <c r="L121" s="21">
        <f>SUM(F$3:F120)+I121</f>
        <v>0.1585629436941535</v>
      </c>
      <c r="M121" s="21">
        <f>SUM(G$3:G120)+J121</f>
        <v>0.42989265702196727</v>
      </c>
      <c r="N121" s="21"/>
      <c r="O121" s="21"/>
      <c r="P121" s="21"/>
      <c r="Q121" s="19">
        <f t="shared" si="5"/>
        <v>4.0950298707576369E-2</v>
      </c>
      <c r="R121" s="19">
        <f t="shared" si="5"/>
        <v>2.5142207112955291E-2</v>
      </c>
      <c r="S121" s="19">
        <f t="shared" si="5"/>
        <v>0.18480769656140678</v>
      </c>
      <c r="T121" s="19">
        <f t="shared" si="6"/>
        <v>-3.208708293758207E-2</v>
      </c>
      <c r="U121" s="19">
        <f t="shared" si="7"/>
        <v>-8.699385252791568E-2</v>
      </c>
      <c r="V121" s="19">
        <f t="shared" si="8"/>
        <v>6.8165045169904237E-2</v>
      </c>
    </row>
    <row r="122" spans="1:22" x14ac:dyDescent="0.25">
      <c r="A122" s="26">
        <f>Wellpath!E122</f>
        <v>11400</v>
      </c>
      <c r="B122" s="22">
        <v>0</v>
      </c>
      <c r="C122" s="22">
        <f>-SIN(Wellpath!$L122) / GField</f>
        <v>-8.8310014508974896E-2</v>
      </c>
      <c r="D122" s="22">
        <f>TAN(Dip) * SIN(Wellpath!$L122) * SIN(Wellpath!$O122) / GField</f>
        <v>-8.7008706143928569E-2</v>
      </c>
      <c r="E122" s="20">
        <f>Model!$W$9*((drdp!B122+drdp!K122)*ABZ!$B122+(drdp!E122+drdp!N122)*ABZ!$C122+(drdp!H122+drdp!Q122)*ABZ!$D122)</f>
        <v>-1.7813088976813001E-3</v>
      </c>
      <c r="F122" s="20">
        <f>Model!$W$9*((drdp!C122+drdp!L122)*ABZ!$B122+(drdp!F122+drdp!O122)*ABZ!$C122+(drdp!I122+drdp!R122)*ABZ!$D122)</f>
        <v>1.0497931455624906E-2</v>
      </c>
      <c r="G122" s="20">
        <f>Model!$W$9*((drdp!D122+drdp!M122)*ABZ!$B122+(drdp!G122+drdp!P122)*ABZ!$C122+(drdp!J122+drdp!S122)*ABZ!$D122)</f>
        <v>9.3242850514701804E-3</v>
      </c>
      <c r="H122" s="18">
        <f>Model!$W$9*((drdp!B122)*ABZ!$B122+(drdp!E122)*ABZ!$C122+(drdp!H122)*ABZ!$D122)</f>
        <v>-8.9065444884065003E-4</v>
      </c>
      <c r="I122" s="18">
        <f>Model!$W$9*((drdp!C122)*ABZ!$B122+(drdp!F122)*ABZ!$C122+(drdp!I122)*ABZ!$D122)</f>
        <v>5.2489657278124531E-3</v>
      </c>
      <c r="J122" s="18">
        <f>Model!$W$9*((drdp!D122)*ABZ!$B122+(drdp!G122)*ABZ!$C122+(drdp!J122)*ABZ!$D122)</f>
        <v>4.6621425257350902E-3</v>
      </c>
      <c r="K122" s="21">
        <f>SUM(E$3:E121)+H122</f>
        <v>-0.20414311040077221</v>
      </c>
      <c r="L122" s="21">
        <f>SUM(F$3:F121)+I122</f>
        <v>0.16906087514977841</v>
      </c>
      <c r="M122" s="21">
        <f>SUM(G$3:G121)+J122</f>
        <v>0.43921694207343748</v>
      </c>
      <c r="N122" s="21"/>
      <c r="O122" s="21"/>
      <c r="P122" s="21"/>
      <c r="Q122" s="19">
        <f t="shared" si="5"/>
        <v>4.1674409524101869E-2</v>
      </c>
      <c r="R122" s="19">
        <f t="shared" si="5"/>
        <v>2.8581579506408963E-2</v>
      </c>
      <c r="S122" s="19">
        <f t="shared" si="5"/>
        <v>0.19291152220434132</v>
      </c>
      <c r="T122" s="19">
        <f t="shared" si="6"/>
        <v>-3.4512612900152381E-2</v>
      </c>
      <c r="U122" s="19">
        <f t="shared" si="7"/>
        <v>-8.9663112695587313E-2</v>
      </c>
      <c r="V122" s="19">
        <f t="shared" si="8"/>
        <v>7.4254400607544874E-2</v>
      </c>
    </row>
    <row r="123" spans="1:22" x14ac:dyDescent="0.25">
      <c r="A123" s="26">
        <f>Wellpath!E123</f>
        <v>11500</v>
      </c>
      <c r="B123" s="22">
        <v>0</v>
      </c>
      <c r="C123" s="22">
        <f>-SIN(Wellpath!$L123) / GField</f>
        <v>-8.8310014508974896E-2</v>
      </c>
      <c r="D123" s="22">
        <f>TAN(Dip) * SIN(Wellpath!$L123) * SIN(Wellpath!$O123) / GField</f>
        <v>-8.7008706143928569E-2</v>
      </c>
      <c r="E123" s="20">
        <f>Model!$W$9*((drdp!B123+drdp!K123)*ABZ!$B123+(drdp!E123+drdp!N123)*ABZ!$C123+(drdp!H123+drdp!Q123)*ABZ!$D123)</f>
        <v>-1.7813088976813001E-3</v>
      </c>
      <c r="F123" s="20">
        <f>Model!$W$9*((drdp!C123+drdp!L123)*ABZ!$B123+(drdp!F123+drdp!O123)*ABZ!$C123+(drdp!I123+drdp!R123)*ABZ!$D123)</f>
        <v>1.0497931455624906E-2</v>
      </c>
      <c r="G123" s="20">
        <f>Model!$W$9*((drdp!D123+drdp!M123)*ABZ!$B123+(drdp!G123+drdp!P123)*ABZ!$C123+(drdp!J123+drdp!S123)*ABZ!$D123)</f>
        <v>9.3242850514701804E-3</v>
      </c>
      <c r="H123" s="18">
        <f>Model!$W$9*((drdp!B123)*ABZ!$B123+(drdp!E123)*ABZ!$C123+(drdp!H123)*ABZ!$D123)</f>
        <v>-8.9065444884065003E-4</v>
      </c>
      <c r="I123" s="18">
        <f>Model!$W$9*((drdp!C123)*ABZ!$B123+(drdp!F123)*ABZ!$C123+(drdp!I123)*ABZ!$D123)</f>
        <v>5.2489657278124531E-3</v>
      </c>
      <c r="J123" s="18">
        <f>Model!$W$9*((drdp!D123)*ABZ!$B123+(drdp!G123)*ABZ!$C123+(drdp!J123)*ABZ!$D123)</f>
        <v>4.6621425257350902E-3</v>
      </c>
      <c r="K123" s="21">
        <f>SUM(E$3:E122)+H123</f>
        <v>-0.20592441929845351</v>
      </c>
      <c r="L123" s="21">
        <f>SUM(F$3:F122)+I123</f>
        <v>0.17955880660540333</v>
      </c>
      <c r="M123" s="21">
        <f>SUM(G$3:G122)+J123</f>
        <v>0.44854122712490768</v>
      </c>
      <c r="N123" s="21"/>
      <c r="O123" s="21"/>
      <c r="P123" s="21"/>
      <c r="Q123" s="19">
        <f t="shared" si="5"/>
        <v>4.2404866463405293E-2</v>
      </c>
      <c r="R123" s="19">
        <f t="shared" si="5"/>
        <v>3.2241365029556636E-2</v>
      </c>
      <c r="S123" s="19">
        <f t="shared" si="5"/>
        <v>0.20118923243071801</v>
      </c>
      <c r="T123" s="19">
        <f t="shared" si="6"/>
        <v>-3.6975542980140996E-2</v>
      </c>
      <c r="U123" s="19">
        <f t="shared" si="7"/>
        <v>-9.2365591727112353E-2</v>
      </c>
      <c r="V123" s="19">
        <f t="shared" si="8"/>
        <v>8.053952745587159E-2</v>
      </c>
    </row>
    <row r="124" spans="1:22" x14ac:dyDescent="0.25">
      <c r="A124" s="26">
        <f>Wellpath!E124</f>
        <v>11600</v>
      </c>
      <c r="B124" s="22">
        <v>0</v>
      </c>
      <c r="C124" s="22">
        <f>-SIN(Wellpath!$L124) / GField</f>
        <v>-8.8310014508974896E-2</v>
      </c>
      <c r="D124" s="22">
        <f>TAN(Dip) * SIN(Wellpath!$L124) * SIN(Wellpath!$O124) / GField</f>
        <v>-8.7008706143928569E-2</v>
      </c>
      <c r="E124" s="20">
        <f>Model!$W$9*((drdp!B124+drdp!K124)*ABZ!$B124+(drdp!E124+drdp!N124)*ABZ!$C124+(drdp!H124+drdp!Q124)*ABZ!$D124)</f>
        <v>-1.7813088976813001E-3</v>
      </c>
      <c r="F124" s="20">
        <f>Model!$W$9*((drdp!C124+drdp!L124)*ABZ!$B124+(drdp!F124+drdp!O124)*ABZ!$C124+(drdp!I124+drdp!R124)*ABZ!$D124)</f>
        <v>1.0497931455624906E-2</v>
      </c>
      <c r="G124" s="20">
        <f>Model!$W$9*((drdp!D124+drdp!M124)*ABZ!$B124+(drdp!G124+drdp!P124)*ABZ!$C124+(drdp!J124+drdp!S124)*ABZ!$D124)</f>
        <v>9.3242850514701804E-3</v>
      </c>
      <c r="H124" s="18">
        <f>Model!$W$9*((drdp!B124)*ABZ!$B124+(drdp!E124)*ABZ!$C124+(drdp!H124)*ABZ!$D124)</f>
        <v>-8.9065444884065003E-4</v>
      </c>
      <c r="I124" s="18">
        <f>Model!$W$9*((drdp!C124)*ABZ!$B124+(drdp!F124)*ABZ!$C124+(drdp!I124)*ABZ!$D124)</f>
        <v>5.2489657278124531E-3</v>
      </c>
      <c r="J124" s="18">
        <f>Model!$W$9*((drdp!D124)*ABZ!$B124+(drdp!G124)*ABZ!$C124+(drdp!J124)*ABZ!$D124)</f>
        <v>4.6621425257350902E-3</v>
      </c>
      <c r="K124" s="21">
        <f>SUM(E$3:E123)+H124</f>
        <v>-0.20770572819613481</v>
      </c>
      <c r="L124" s="21">
        <f>SUM(F$3:F123)+I124</f>
        <v>0.19005673806102824</v>
      </c>
      <c r="M124" s="21">
        <f>SUM(G$3:G123)+J124</f>
        <v>0.45786551217637789</v>
      </c>
      <c r="N124" s="21"/>
      <c r="O124" s="21"/>
      <c r="P124" s="21"/>
      <c r="Q124" s="19">
        <f t="shared" si="5"/>
        <v>4.3141669525486634E-2</v>
      </c>
      <c r="R124" s="19">
        <f t="shared" si="5"/>
        <v>3.61215636823983E-2</v>
      </c>
      <c r="S124" s="19">
        <f t="shared" si="5"/>
        <v>0.20964082724053684</v>
      </c>
      <c r="T124" s="19">
        <f t="shared" si="6"/>
        <v>-3.9475873177547922E-2</v>
      </c>
      <c r="U124" s="19">
        <f t="shared" si="7"/>
        <v>-9.5101289622490801E-2</v>
      </c>
      <c r="V124" s="19">
        <f t="shared" si="8"/>
        <v>8.7020425714884386E-2</v>
      </c>
    </row>
    <row r="125" spans="1:22" x14ac:dyDescent="0.25">
      <c r="A125" s="26">
        <f>Wellpath!E125</f>
        <v>11700</v>
      </c>
      <c r="B125" s="22">
        <v>0</v>
      </c>
      <c r="C125" s="22">
        <f>-SIN(Wellpath!$L125) / GField</f>
        <v>-8.8310014508974896E-2</v>
      </c>
      <c r="D125" s="22">
        <f>TAN(Dip) * SIN(Wellpath!$L125) * SIN(Wellpath!$O125) / GField</f>
        <v>-8.7008706143928569E-2</v>
      </c>
      <c r="E125" s="20">
        <f>Model!$W$9*((drdp!B125+drdp!K125)*ABZ!$B125+(drdp!E125+drdp!N125)*ABZ!$C125+(drdp!H125+drdp!Q125)*ABZ!$D125)</f>
        <v>-1.7813088976813001E-3</v>
      </c>
      <c r="F125" s="20">
        <f>Model!$W$9*((drdp!C125+drdp!L125)*ABZ!$B125+(drdp!F125+drdp!O125)*ABZ!$C125+(drdp!I125+drdp!R125)*ABZ!$D125)</f>
        <v>1.0497931455624906E-2</v>
      </c>
      <c r="G125" s="20">
        <f>Model!$W$9*((drdp!D125+drdp!M125)*ABZ!$B125+(drdp!G125+drdp!P125)*ABZ!$C125+(drdp!J125+drdp!S125)*ABZ!$D125)</f>
        <v>9.3242850514701804E-3</v>
      </c>
      <c r="H125" s="18">
        <f>Model!$W$9*((drdp!B125)*ABZ!$B125+(drdp!E125)*ABZ!$C125+(drdp!H125)*ABZ!$D125)</f>
        <v>-8.9065444884065003E-4</v>
      </c>
      <c r="I125" s="18">
        <f>Model!$W$9*((drdp!C125)*ABZ!$B125+(drdp!F125)*ABZ!$C125+(drdp!I125)*ABZ!$D125)</f>
        <v>5.2489657278124531E-3</v>
      </c>
      <c r="J125" s="18">
        <f>Model!$W$9*((drdp!D125)*ABZ!$B125+(drdp!G125)*ABZ!$C125+(drdp!J125)*ABZ!$D125)</f>
        <v>4.6621425257350902E-3</v>
      </c>
      <c r="K125" s="21">
        <f>SUM(E$3:E124)+H125</f>
        <v>-0.20948703709381611</v>
      </c>
      <c r="L125" s="21">
        <f>SUM(F$3:F124)+I125</f>
        <v>0.20055466951665316</v>
      </c>
      <c r="M125" s="21">
        <f>SUM(G$3:G124)+J125</f>
        <v>0.46718979722784809</v>
      </c>
      <c r="N125" s="21"/>
      <c r="O125" s="21"/>
      <c r="P125" s="21"/>
      <c r="Q125" s="19">
        <f t="shared" si="5"/>
        <v>4.3884818710345885E-2</v>
      </c>
      <c r="R125" s="19">
        <f t="shared" si="5"/>
        <v>4.0222175464933965E-2</v>
      </c>
      <c r="S125" s="19">
        <f t="shared" si="5"/>
        <v>0.21826630663379781</v>
      </c>
      <c r="T125" s="19">
        <f t="shared" si="6"/>
        <v>-4.2013603492373153E-2</v>
      </c>
      <c r="U125" s="19">
        <f t="shared" si="7"/>
        <v>-9.7870206381722641E-2</v>
      </c>
      <c r="V125" s="19">
        <f t="shared" si="8"/>
        <v>9.3697095384583276E-2</v>
      </c>
    </row>
    <row r="126" spans="1:22" x14ac:dyDescent="0.25">
      <c r="A126" s="26">
        <f>Wellpath!E126</f>
        <v>11800</v>
      </c>
      <c r="B126" s="22">
        <v>0</v>
      </c>
      <c r="C126" s="22">
        <f>-SIN(Wellpath!$L126) / GField</f>
        <v>-8.8310014508974896E-2</v>
      </c>
      <c r="D126" s="22">
        <f>TAN(Dip) * SIN(Wellpath!$L126) * SIN(Wellpath!$O126) / GField</f>
        <v>-8.7008706143928569E-2</v>
      </c>
      <c r="E126" s="20">
        <f>Model!$W$9*((drdp!B126+drdp!K126)*ABZ!$B126+(drdp!E126+drdp!N126)*ABZ!$C126+(drdp!H126+drdp!Q126)*ABZ!$D126)</f>
        <v>-1.7813088976813001E-3</v>
      </c>
      <c r="F126" s="20">
        <f>Model!$W$9*((drdp!C126+drdp!L126)*ABZ!$B126+(drdp!F126+drdp!O126)*ABZ!$C126+(drdp!I126+drdp!R126)*ABZ!$D126)</f>
        <v>1.0497931455624906E-2</v>
      </c>
      <c r="G126" s="20">
        <f>Model!$W$9*((drdp!D126+drdp!M126)*ABZ!$B126+(drdp!G126+drdp!P126)*ABZ!$C126+(drdp!J126+drdp!S126)*ABZ!$D126)</f>
        <v>9.3242850514701804E-3</v>
      </c>
      <c r="H126" s="18">
        <f>Model!$W$9*((drdp!B126)*ABZ!$B126+(drdp!E126)*ABZ!$C126+(drdp!H126)*ABZ!$D126)</f>
        <v>-8.9065444884065003E-4</v>
      </c>
      <c r="I126" s="18">
        <f>Model!$W$9*((drdp!C126)*ABZ!$B126+(drdp!F126)*ABZ!$C126+(drdp!I126)*ABZ!$D126)</f>
        <v>5.2489657278124531E-3</v>
      </c>
      <c r="J126" s="18">
        <f>Model!$W$9*((drdp!D126)*ABZ!$B126+(drdp!G126)*ABZ!$C126+(drdp!J126)*ABZ!$D126)</f>
        <v>4.6621425257350902E-3</v>
      </c>
      <c r="K126" s="21">
        <f>SUM(E$3:E125)+H126</f>
        <v>-0.21126834599149741</v>
      </c>
      <c r="L126" s="21">
        <f>SUM(F$3:F125)+I126</f>
        <v>0.21105260097227807</v>
      </c>
      <c r="M126" s="21">
        <f>SUM(G$3:G125)+J126</f>
        <v>0.4765140822793183</v>
      </c>
      <c r="N126" s="21"/>
      <c r="O126" s="21"/>
      <c r="P126" s="21"/>
      <c r="Q126" s="19">
        <f t="shared" si="5"/>
        <v>4.4634314017983061E-2</v>
      </c>
      <c r="R126" s="19">
        <f t="shared" si="5"/>
        <v>4.4543200377163632E-2</v>
      </c>
      <c r="S126" s="19">
        <f t="shared" si="5"/>
        <v>0.22706567061050092</v>
      </c>
      <c r="T126" s="19">
        <f t="shared" si="6"/>
        <v>-4.4588733924616687E-2</v>
      </c>
      <c r="U126" s="19">
        <f t="shared" si="7"/>
        <v>-0.10067234200480789</v>
      </c>
      <c r="V126" s="19">
        <f t="shared" si="8"/>
        <v>0.10056953646496825</v>
      </c>
    </row>
    <row r="127" spans="1:22" x14ac:dyDescent="0.25">
      <c r="A127" s="26">
        <f>Wellpath!E127</f>
        <v>11900</v>
      </c>
      <c r="B127" s="22">
        <v>0</v>
      </c>
      <c r="C127" s="22">
        <f>-SIN(Wellpath!$L127) / GField</f>
        <v>-8.8310014508974896E-2</v>
      </c>
      <c r="D127" s="22">
        <f>TAN(Dip) * SIN(Wellpath!$L127) * SIN(Wellpath!$O127) / GField</f>
        <v>-8.7008706143928569E-2</v>
      </c>
      <c r="E127" s="20">
        <f>Model!$W$9*((drdp!B127+drdp!K127)*ABZ!$B127+(drdp!E127+drdp!N127)*ABZ!$C127+(drdp!H127+drdp!Q127)*ABZ!$D127)</f>
        <v>-1.7813088976813001E-3</v>
      </c>
      <c r="F127" s="20">
        <f>Model!$W$9*((drdp!C127+drdp!L127)*ABZ!$B127+(drdp!F127+drdp!O127)*ABZ!$C127+(drdp!I127+drdp!R127)*ABZ!$D127)</f>
        <v>1.0497931455624906E-2</v>
      </c>
      <c r="G127" s="20">
        <f>Model!$W$9*((drdp!D127+drdp!M127)*ABZ!$B127+(drdp!G127+drdp!P127)*ABZ!$C127+(drdp!J127+drdp!S127)*ABZ!$D127)</f>
        <v>9.3242850514701804E-3</v>
      </c>
      <c r="H127" s="18">
        <f>Model!$W$9*((drdp!B127)*ABZ!$B127+(drdp!E127)*ABZ!$C127+(drdp!H127)*ABZ!$D127)</f>
        <v>-8.9065444884065003E-4</v>
      </c>
      <c r="I127" s="18">
        <f>Model!$W$9*((drdp!C127)*ABZ!$B127+(drdp!F127)*ABZ!$C127+(drdp!I127)*ABZ!$D127)</f>
        <v>5.2489657278124531E-3</v>
      </c>
      <c r="J127" s="18">
        <f>Model!$W$9*((drdp!D127)*ABZ!$B127+(drdp!G127)*ABZ!$C127+(drdp!J127)*ABZ!$D127)</f>
        <v>4.6621425257350902E-3</v>
      </c>
      <c r="K127" s="21">
        <f>SUM(E$3:E126)+H127</f>
        <v>-0.21304965488917871</v>
      </c>
      <c r="L127" s="21">
        <f>SUM(F$3:F126)+I127</f>
        <v>0.22155053242790299</v>
      </c>
      <c r="M127" s="21">
        <f>SUM(G$3:G126)+J127</f>
        <v>0.4858383673307885</v>
      </c>
      <c r="N127" s="21"/>
      <c r="O127" s="21"/>
      <c r="P127" s="21"/>
      <c r="Q127" s="19">
        <f t="shared" si="5"/>
        <v>4.5390155448398146E-2</v>
      </c>
      <c r="R127" s="19">
        <f t="shared" si="5"/>
        <v>4.9084638419087293E-2</v>
      </c>
      <c r="S127" s="19">
        <f t="shared" si="5"/>
        <v>0.23603891917064618</v>
      </c>
      <c r="T127" s="19">
        <f t="shared" si="6"/>
        <v>-4.7201264474278526E-2</v>
      </c>
      <c r="U127" s="19">
        <f t="shared" si="7"/>
        <v>-0.10350769649174653</v>
      </c>
      <c r="V127" s="19">
        <f t="shared" si="8"/>
        <v>0.10763774895603929</v>
      </c>
    </row>
    <row r="128" spans="1:22" x14ac:dyDescent="0.25">
      <c r="A128" s="26">
        <f>Wellpath!E128</f>
        <v>12000</v>
      </c>
      <c r="B128" s="22">
        <v>0</v>
      </c>
      <c r="C128" s="22">
        <f>-SIN(Wellpath!$L128) / GField</f>
        <v>-8.8310014508974896E-2</v>
      </c>
      <c r="D128" s="22">
        <f>TAN(Dip) * SIN(Wellpath!$L128) * SIN(Wellpath!$O128) / GField</f>
        <v>-8.7008706143928569E-2</v>
      </c>
      <c r="E128" s="20">
        <f>Model!$W$9*((drdp!B128+drdp!K128)*ABZ!$B128+(drdp!E128+drdp!N128)*ABZ!$C128+(drdp!H128+drdp!Q128)*ABZ!$D128)</f>
        <v>-1.7813088976813001E-3</v>
      </c>
      <c r="F128" s="20">
        <f>Model!$W$9*((drdp!C128+drdp!L128)*ABZ!$B128+(drdp!F128+drdp!O128)*ABZ!$C128+(drdp!I128+drdp!R128)*ABZ!$D128)</f>
        <v>1.0497931455624906E-2</v>
      </c>
      <c r="G128" s="20">
        <f>Model!$W$9*((drdp!D128+drdp!M128)*ABZ!$B128+(drdp!G128+drdp!P128)*ABZ!$C128+(drdp!J128+drdp!S128)*ABZ!$D128)</f>
        <v>9.3242850514701804E-3</v>
      </c>
      <c r="H128" s="18">
        <f>Model!$W$9*((drdp!B128)*ABZ!$B128+(drdp!E128)*ABZ!$C128+(drdp!H128)*ABZ!$D128)</f>
        <v>-8.9065444884065003E-4</v>
      </c>
      <c r="I128" s="18">
        <f>Model!$W$9*((drdp!C128)*ABZ!$B128+(drdp!F128)*ABZ!$C128+(drdp!I128)*ABZ!$D128)</f>
        <v>5.2489657278124531E-3</v>
      </c>
      <c r="J128" s="18">
        <f>Model!$W$9*((drdp!D128)*ABZ!$B128+(drdp!G128)*ABZ!$C128+(drdp!J128)*ABZ!$D128)</f>
        <v>4.6621425257350902E-3</v>
      </c>
      <c r="K128" s="21">
        <f>SUM(E$3:E127)+H128</f>
        <v>-0.21483096378686001</v>
      </c>
      <c r="L128" s="21">
        <f>SUM(F$3:F127)+I128</f>
        <v>0.2320484638835279</v>
      </c>
      <c r="M128" s="21">
        <f>SUM(G$3:G127)+J128</f>
        <v>0.49516265238225871</v>
      </c>
      <c r="N128" s="21"/>
      <c r="O128" s="21"/>
      <c r="P128" s="21"/>
      <c r="Q128" s="19">
        <f t="shared" si="5"/>
        <v>4.6152343001591156E-2</v>
      </c>
      <c r="R128" s="19">
        <f t="shared" si="5"/>
        <v>5.3846489590704955E-2</v>
      </c>
      <c r="S128" s="19">
        <f t="shared" si="5"/>
        <v>0.24518605231423357</v>
      </c>
      <c r="T128" s="19">
        <f t="shared" si="6"/>
        <v>-4.9851195141358676E-2</v>
      </c>
      <c r="U128" s="19">
        <f t="shared" si="7"/>
        <v>-0.10637626984253858</v>
      </c>
      <c r="V128" s="19">
        <f t="shared" si="8"/>
        <v>0.11490173285779644</v>
      </c>
    </row>
    <row r="129" spans="1:22" x14ac:dyDescent="0.25">
      <c r="A129" s="26">
        <f>Wellpath!E129</f>
        <v>12100</v>
      </c>
      <c r="B129" s="22">
        <v>0</v>
      </c>
      <c r="C129" s="22">
        <f>-SIN(Wellpath!$L129) / GField</f>
        <v>-8.8310014508974896E-2</v>
      </c>
      <c r="D129" s="22">
        <f>TAN(Dip) * SIN(Wellpath!$L129) * SIN(Wellpath!$O129) / GField</f>
        <v>-8.7008706143928569E-2</v>
      </c>
      <c r="E129" s="20">
        <f>Model!$W$9*((drdp!B129+drdp!K129)*ABZ!$B129+(drdp!E129+drdp!N129)*ABZ!$C129+(drdp!H129+drdp!Q129)*ABZ!$D129)</f>
        <v>-1.7813088976813001E-3</v>
      </c>
      <c r="F129" s="20">
        <f>Model!$W$9*((drdp!C129+drdp!L129)*ABZ!$B129+(drdp!F129+drdp!O129)*ABZ!$C129+(drdp!I129+drdp!R129)*ABZ!$D129)</f>
        <v>1.0497931455624906E-2</v>
      </c>
      <c r="G129" s="20">
        <f>Model!$W$9*((drdp!D129+drdp!M129)*ABZ!$B129+(drdp!G129+drdp!P129)*ABZ!$C129+(drdp!J129+drdp!S129)*ABZ!$D129)</f>
        <v>9.3242850514701804E-3</v>
      </c>
      <c r="H129" s="18">
        <f>Model!$W$9*((drdp!B129)*ABZ!$B129+(drdp!E129)*ABZ!$C129+(drdp!H129)*ABZ!$D129)</f>
        <v>-8.9065444884065003E-4</v>
      </c>
      <c r="I129" s="18">
        <f>Model!$W$9*((drdp!C129)*ABZ!$B129+(drdp!F129)*ABZ!$C129+(drdp!I129)*ABZ!$D129)</f>
        <v>5.2489657278124531E-3</v>
      </c>
      <c r="J129" s="18">
        <f>Model!$W$9*((drdp!D129)*ABZ!$B129+(drdp!G129)*ABZ!$C129+(drdp!J129)*ABZ!$D129)</f>
        <v>4.6621425257350902E-3</v>
      </c>
      <c r="K129" s="21">
        <f>SUM(E$3:E128)+H129</f>
        <v>-0.21661227268454131</v>
      </c>
      <c r="L129" s="21">
        <f>SUM(F$3:F128)+I129</f>
        <v>0.24254639533915281</v>
      </c>
      <c r="M129" s="21">
        <f>SUM(G$3:G128)+J129</f>
        <v>0.50448693743372885</v>
      </c>
      <c r="N129" s="21"/>
      <c r="O129" s="21"/>
      <c r="P129" s="21"/>
      <c r="Q129" s="19">
        <f t="shared" si="5"/>
        <v>4.6920876677562083E-2</v>
      </c>
      <c r="R129" s="19">
        <f t="shared" si="5"/>
        <v>5.8828753892016611E-2</v>
      </c>
      <c r="S129" s="19">
        <f t="shared" si="5"/>
        <v>0.25450707004126305</v>
      </c>
      <c r="T129" s="19">
        <f t="shared" si="6"/>
        <v>-5.253852592585713E-2</v>
      </c>
      <c r="U129" s="19">
        <f t="shared" si="7"/>
        <v>-0.109278062057184</v>
      </c>
      <c r="V129" s="19">
        <f t="shared" si="8"/>
        <v>0.12236148817023965</v>
      </c>
    </row>
    <row r="130" spans="1:22" x14ac:dyDescent="0.25">
      <c r="A130" s="26">
        <f>Wellpath!E130</f>
        <v>12200</v>
      </c>
      <c r="B130" s="22">
        <v>0</v>
      </c>
      <c r="C130" s="22">
        <f>-SIN(Wellpath!$L130) / GField</f>
        <v>-8.8310014508974896E-2</v>
      </c>
      <c r="D130" s="22">
        <f>TAN(Dip) * SIN(Wellpath!$L130) * SIN(Wellpath!$O130) / GField</f>
        <v>-8.7008706143928569E-2</v>
      </c>
      <c r="E130" s="20">
        <f>Model!$W$9*((drdp!B130+drdp!K130)*ABZ!$B130+(drdp!E130+drdp!N130)*ABZ!$C130+(drdp!H130+drdp!Q130)*ABZ!$D130)</f>
        <v>-1.781308897681286E-3</v>
      </c>
      <c r="F130" s="20">
        <f>Model!$W$9*((drdp!C130+drdp!L130)*ABZ!$B130+(drdp!F130+drdp!O130)*ABZ!$C130+(drdp!I130+drdp!R130)*ABZ!$D130)</f>
        <v>1.049793145562483E-2</v>
      </c>
      <c r="G130" s="20">
        <f>Model!$W$9*((drdp!D130+drdp!M130)*ABZ!$B130+(drdp!G130+drdp!P130)*ABZ!$C130+(drdp!J130+drdp!S130)*ABZ!$D130)</f>
        <v>9.324285051470111E-3</v>
      </c>
      <c r="H130" s="18">
        <f>Model!$W$9*((drdp!B130)*ABZ!$B130+(drdp!E130)*ABZ!$C130+(drdp!H130)*ABZ!$D130)</f>
        <v>-8.9065444884065003E-4</v>
      </c>
      <c r="I130" s="18">
        <f>Model!$W$9*((drdp!C130)*ABZ!$B130+(drdp!F130)*ABZ!$C130+(drdp!I130)*ABZ!$D130)</f>
        <v>5.2489657278124531E-3</v>
      </c>
      <c r="J130" s="18">
        <f>Model!$W$9*((drdp!D130)*ABZ!$B130+(drdp!G130)*ABZ!$C130+(drdp!J130)*ABZ!$D130)</f>
        <v>4.6621425257350902E-3</v>
      </c>
      <c r="K130" s="21">
        <f>SUM(E$3:E129)+H130</f>
        <v>-0.21839358158222261</v>
      </c>
      <c r="L130" s="21">
        <f>SUM(F$3:F129)+I130</f>
        <v>0.25304432679477773</v>
      </c>
      <c r="M130" s="21">
        <f>SUM(G$3:G129)+J130</f>
        <v>0.51381122248519906</v>
      </c>
      <c r="N130" s="21"/>
      <c r="O130" s="21"/>
      <c r="P130" s="21"/>
      <c r="Q130" s="19">
        <f t="shared" si="5"/>
        <v>4.769575647631092E-2</v>
      </c>
      <c r="R130" s="19">
        <f t="shared" si="5"/>
        <v>6.4031431323022261E-2</v>
      </c>
      <c r="S130" s="19">
        <f t="shared" si="5"/>
        <v>0.26400197235173473</v>
      </c>
      <c r="T130" s="19">
        <f t="shared" si="6"/>
        <v>-5.5263256827773888E-2</v>
      </c>
      <c r="U130" s="19">
        <f t="shared" si="7"/>
        <v>-0.11221307313568285</v>
      </c>
      <c r="V130" s="19">
        <f t="shared" si="8"/>
        <v>0.13001701489336895</v>
      </c>
    </row>
    <row r="131" spans="1:22" x14ac:dyDescent="0.25">
      <c r="A131" s="26">
        <f>Wellpath!E131</f>
        <v>12300</v>
      </c>
      <c r="B131" s="22">
        <v>0</v>
      </c>
      <c r="C131" s="22">
        <f>-SIN(Wellpath!$L131) / GField</f>
        <v>-8.8310014508974896E-2</v>
      </c>
      <c r="D131" s="22">
        <f>TAN(Dip) * SIN(Wellpath!$L131) * SIN(Wellpath!$O131) / GField</f>
        <v>-8.7008706143928569E-2</v>
      </c>
      <c r="E131" s="20">
        <f>Model!$W$9*((drdp!B131+drdp!K131)*ABZ!$B131+(drdp!E131+drdp!N131)*ABZ!$C131+(drdp!H131+drdp!Q131)*ABZ!$D131)</f>
        <v>-1.781308897681286E-3</v>
      </c>
      <c r="F131" s="20">
        <f>Model!$W$9*((drdp!C131+drdp!L131)*ABZ!$B131+(drdp!F131+drdp!O131)*ABZ!$C131+(drdp!I131+drdp!R131)*ABZ!$D131)</f>
        <v>1.049793145562483E-2</v>
      </c>
      <c r="G131" s="20">
        <f>Model!$W$9*((drdp!D131+drdp!M131)*ABZ!$B131+(drdp!G131+drdp!P131)*ABZ!$C131+(drdp!J131+drdp!S131)*ABZ!$D131)</f>
        <v>9.324285051470111E-3</v>
      </c>
      <c r="H131" s="18">
        <f>Model!$W$9*((drdp!B131)*ABZ!$B131+(drdp!E131)*ABZ!$C131+(drdp!H131)*ABZ!$D131)</f>
        <v>-8.9065444884063626E-4</v>
      </c>
      <c r="I131" s="18">
        <f>Model!$W$9*((drdp!C131)*ABZ!$B131+(drdp!F131)*ABZ!$C131+(drdp!I131)*ABZ!$D131)</f>
        <v>5.248965727812375E-3</v>
      </c>
      <c r="J131" s="18">
        <f>Model!$W$9*((drdp!D131)*ABZ!$B131+(drdp!G131)*ABZ!$C131+(drdp!J131)*ABZ!$D131)</f>
        <v>4.6621425257350208E-3</v>
      </c>
      <c r="K131" s="21">
        <f>SUM(E$3:E130)+H131</f>
        <v>-0.22017489047990391</v>
      </c>
      <c r="L131" s="21">
        <f>SUM(F$3:F130)+I131</f>
        <v>0.26354225825040245</v>
      </c>
      <c r="M131" s="21">
        <f>SUM(G$3:G130)+J131</f>
        <v>0.52313550753666915</v>
      </c>
      <c r="N131" s="21"/>
      <c r="O131" s="21"/>
      <c r="P131" s="21"/>
      <c r="Q131" s="19">
        <f t="shared" si="5"/>
        <v>4.8476982397837681E-2</v>
      </c>
      <c r="R131" s="19">
        <f t="shared" si="5"/>
        <v>6.9454521883721823E-2</v>
      </c>
      <c r="S131" s="19">
        <f t="shared" si="5"/>
        <v>0.27367075924564843</v>
      </c>
      <c r="T131" s="19">
        <f t="shared" si="6"/>
        <v>-5.8025387847108909E-2</v>
      </c>
      <c r="U131" s="19">
        <f t="shared" si="7"/>
        <v>-0.11518130307803508</v>
      </c>
      <c r="V131" s="19">
        <f t="shared" si="8"/>
        <v>0.13786831302718422</v>
      </c>
    </row>
    <row r="132" spans="1:22" x14ac:dyDescent="0.25">
      <c r="A132" s="26">
        <f>Wellpath!E132</f>
        <v>12400</v>
      </c>
      <c r="B132" s="22">
        <v>0</v>
      </c>
      <c r="C132" s="22">
        <f>-SIN(Wellpath!$L132) / GField</f>
        <v>-8.8310014508974896E-2</v>
      </c>
      <c r="D132" s="22">
        <f>TAN(Dip) * SIN(Wellpath!$L132) * SIN(Wellpath!$O132) / GField</f>
        <v>-8.7008706143928569E-2</v>
      </c>
      <c r="E132" s="20">
        <f>Model!$W$9*((drdp!B132+drdp!K132)*ABZ!$B132+(drdp!E132+drdp!N132)*ABZ!$C132+(drdp!H132+drdp!Q132)*ABZ!$D132)</f>
        <v>-1.7813088976813001E-3</v>
      </c>
      <c r="F132" s="20">
        <f>Model!$W$9*((drdp!C132+drdp!L132)*ABZ!$B132+(drdp!F132+drdp!O132)*ABZ!$C132+(drdp!I132+drdp!R132)*ABZ!$D132)</f>
        <v>1.0497931455624906E-2</v>
      </c>
      <c r="G132" s="20">
        <f>Model!$W$9*((drdp!D132+drdp!M132)*ABZ!$B132+(drdp!G132+drdp!P132)*ABZ!$C132+(drdp!J132+drdp!S132)*ABZ!$D132)</f>
        <v>9.3242850514701804E-3</v>
      </c>
      <c r="H132" s="18">
        <f>Model!$W$9*((drdp!B132)*ABZ!$B132+(drdp!E132)*ABZ!$C132+(drdp!H132)*ABZ!$D132)</f>
        <v>-8.9065444884065003E-4</v>
      </c>
      <c r="I132" s="18">
        <f>Model!$W$9*((drdp!C132)*ABZ!$B132+(drdp!F132)*ABZ!$C132+(drdp!I132)*ABZ!$D132)</f>
        <v>5.2489657278124531E-3</v>
      </c>
      <c r="J132" s="18">
        <f>Model!$W$9*((drdp!D132)*ABZ!$B132+(drdp!G132)*ABZ!$C132+(drdp!J132)*ABZ!$D132)</f>
        <v>4.6621425257350902E-3</v>
      </c>
      <c r="K132" s="21">
        <f>SUM(E$3:E131)+H132</f>
        <v>-0.22195619937758521</v>
      </c>
      <c r="L132" s="21">
        <f>SUM(F$3:F131)+I132</f>
        <v>0.27404018970602739</v>
      </c>
      <c r="M132" s="21">
        <f>SUM(G$3:G131)+J132</f>
        <v>0.53245979258813925</v>
      </c>
      <c r="N132" s="21"/>
      <c r="O132" s="21"/>
      <c r="P132" s="21"/>
      <c r="Q132" s="19">
        <f t="shared" ref="Q132:S133" si="9">K132^2</f>
        <v>4.9264554442142353E-2</v>
      </c>
      <c r="R132" s="19">
        <f t="shared" si="9"/>
        <v>7.5098025574115476E-2</v>
      </c>
      <c r="S132" s="19">
        <f t="shared" si="9"/>
        <v>0.28351343072300428</v>
      </c>
      <c r="T132" s="19">
        <f t="shared" ref="T132:T133" si="10">K132*L132</f>
        <v>-6.0824918983862289E-2</v>
      </c>
      <c r="U132" s="19">
        <f t="shared" ref="U132:U133" si="11">K132*M132</f>
        <v>-0.1181827518842407</v>
      </c>
      <c r="V132" s="19">
        <f t="shared" ref="V132:V133" si="12">L132*M132</f>
        <v>0.14591538257168568</v>
      </c>
    </row>
    <row r="133" spans="1:22" x14ac:dyDescent="0.25">
      <c r="A133" s="26">
        <f>Wellpath!E133</f>
        <v>12500</v>
      </c>
      <c r="B133" s="22">
        <v>0</v>
      </c>
      <c r="C133" s="22">
        <f>-SIN(Wellpath!$L133) / GField</f>
        <v>-8.8310014508974896E-2</v>
      </c>
      <c r="D133" s="22">
        <f>TAN(Dip) * SIN(Wellpath!$L133) * SIN(Wellpath!$O133) / GField</f>
        <v>-8.7008706143928569E-2</v>
      </c>
      <c r="E133" s="20">
        <f>Model!$W$9*((drdp!B133+drdp!K133)*ABZ!$B133+(drdp!E133+drdp!N133)*ABZ!$C133+(drdp!H133+drdp!Q133)*ABZ!$D133)</f>
        <v>0.11044115165624052</v>
      </c>
      <c r="F133" s="20">
        <f>Model!$W$9*((drdp!C133+drdp!L133)*ABZ!$B133+(drdp!F133+drdp!O133)*ABZ!$C133+(drdp!I133+drdp!R133)*ABZ!$D133)</f>
        <v>-0.65087175024874377</v>
      </c>
      <c r="G133" s="20">
        <f>Model!$W$9*((drdp!D133+drdp!M133)*ABZ!$B133+(drdp!G133+drdp!P133)*ABZ!$C133+(drdp!J133+drdp!S133)*ABZ!$D133)</f>
        <v>-0.57810567319115092</v>
      </c>
      <c r="H133" s="18">
        <f>Model!$W$9*((drdp!B133)*ABZ!$B133+(drdp!E133)*ABZ!$C133+(drdp!H133)*ABZ!$D133)</f>
        <v>-8.9065444884065003E-4</v>
      </c>
      <c r="I133" s="18">
        <f>Model!$W$9*((drdp!C133)*ABZ!$B133+(drdp!F133)*ABZ!$C133+(drdp!I133)*ABZ!$D133)</f>
        <v>5.2489657278124531E-3</v>
      </c>
      <c r="J133" s="18">
        <f>Model!$W$9*((drdp!D133)*ABZ!$B133+(drdp!G133)*ABZ!$C133+(drdp!J133)*ABZ!$D133)</f>
        <v>4.6621425257350902E-3</v>
      </c>
      <c r="K133" s="21">
        <f>SUM(E$3:E132)+H133</f>
        <v>-0.22373750827526651</v>
      </c>
      <c r="L133" s="21">
        <f>SUM(F$3:F132)+I133</f>
        <v>0.28453812116165228</v>
      </c>
      <c r="M133" s="21">
        <f>SUM(G$3:G132)+J133</f>
        <v>0.54178407763960945</v>
      </c>
      <c r="N133" s="21"/>
      <c r="O133" s="21"/>
      <c r="P133" s="21"/>
      <c r="Q133" s="19">
        <f t="shared" si="9"/>
        <v>5.0058472609224948E-2</v>
      </c>
      <c r="R133" s="19">
        <f t="shared" si="9"/>
        <v>8.096194239420311E-2</v>
      </c>
      <c r="S133" s="19">
        <f t="shared" si="9"/>
        <v>0.29352998678380238</v>
      </c>
      <c r="T133" s="19">
        <f t="shared" si="10"/>
        <v>-6.366185023803396E-2</v>
      </c>
      <c r="U133" s="19">
        <f t="shared" si="11"/>
        <v>-0.12121741955429975</v>
      </c>
      <c r="V133" s="19">
        <f t="shared" si="12"/>
        <v>0.15415822352687322</v>
      </c>
    </row>
    <row r="134" spans="1:22" x14ac:dyDescent="0.25">
      <c r="A134" s="26">
        <f>Wellpath!E134</f>
        <v>0</v>
      </c>
      <c r="B134" s="22">
        <v>0</v>
      </c>
      <c r="C134" s="22">
        <f>-SIN(Wellpath!$L134) / GField</f>
        <v>0</v>
      </c>
      <c r="D134" s="22">
        <f>TAN(Dip) * SIN(Wellpath!$L134) * SIN(Wellpath!$O134) / GField</f>
        <v>0</v>
      </c>
      <c r="E134" s="20">
        <f>Model!$W$9*((drdp!B134+drdp!K134)*ABZ!$B134+(drdp!E134+drdp!N134)*ABZ!$C134+(drdp!H134+drdp!Q134)*ABZ!$D134)</f>
        <v>0</v>
      </c>
      <c r="F134" s="20">
        <f>Model!$W$9*((drdp!C134+drdp!L134)*ABZ!$B134+(drdp!F134+drdp!O134)*ABZ!$C134+(drdp!I134+drdp!R134)*ABZ!$D134)</f>
        <v>0</v>
      </c>
      <c r="G134" s="20">
        <f>Model!$W$9*((drdp!D134+drdp!M134)*ABZ!$B134+(drdp!G134+drdp!P134)*ABZ!$C134+(drdp!J134+drdp!S134)*ABZ!$D134)</f>
        <v>0</v>
      </c>
      <c r="H134" s="18">
        <f>Model!$W$9*((drdp!B134)*ABZ!$B134+(drdp!E134)*ABZ!$C134+(drdp!H134)*ABZ!$D134)</f>
        <v>0</v>
      </c>
      <c r="I134" s="18">
        <f>Model!$W$9*((drdp!C134)*ABZ!$B134+(drdp!F134)*ABZ!$C134+(drdp!I134)*ABZ!$D134)</f>
        <v>0</v>
      </c>
      <c r="J134" s="18">
        <f>Model!$W$9*((drdp!D134)*ABZ!$B134+(drdp!G134)*ABZ!$C134+(drdp!J134)*ABZ!$D134)</f>
        <v>0</v>
      </c>
      <c r="K134" s="21">
        <f>SUM(E$3:E133)+H134</f>
        <v>-0.11240570217018533</v>
      </c>
      <c r="L134" s="21">
        <f>SUM(F$3:F133)+I134</f>
        <v>-0.37158259481490397</v>
      </c>
      <c r="M134" s="21">
        <f>SUM(G$3:G133)+J134</f>
        <v>-4.098373807727651E-2</v>
      </c>
      <c r="N134" s="21"/>
      <c r="O134" s="21"/>
      <c r="P134" s="21"/>
      <c r="Q134" s="19">
        <f t="shared" ref="Q134:Q197" si="13">K134^2</f>
        <v>1.2635041880372408E-2</v>
      </c>
      <c r="R134" s="19">
        <f t="shared" ref="R134:R197" si="14">L134^2</f>
        <v>0.1380736247693771</v>
      </c>
      <c r="S134" s="19">
        <f t="shared" ref="S134:S197" si="15">M134^2</f>
        <v>1.6796667867868046E-3</v>
      </c>
      <c r="T134" s="19">
        <f t="shared" ref="T134:T197" si="16">K134*L134</f>
        <v>4.176800248438875E-2</v>
      </c>
      <c r="U134" s="19">
        <f t="shared" ref="U134:U197" si="17">K134*M134</f>
        <v>4.6068058561352272E-3</v>
      </c>
      <c r="V134" s="19">
        <f t="shared" ref="V134:V197" si="18">L134*M134</f>
        <v>1.5228843739968788E-2</v>
      </c>
    </row>
    <row r="135" spans="1:22" x14ac:dyDescent="0.25">
      <c r="A135" s="26">
        <f>Wellpath!E135</f>
        <v>0</v>
      </c>
      <c r="B135" s="22">
        <v>0</v>
      </c>
      <c r="C135" s="22">
        <f>-SIN(Wellpath!$L135) / GField</f>
        <v>0</v>
      </c>
      <c r="D135" s="22">
        <f>TAN(Dip) * SIN(Wellpath!$L135) * SIN(Wellpath!$O135) / GField</f>
        <v>0</v>
      </c>
      <c r="E135" s="20">
        <f>Model!$W$9*((drdp!B135+drdp!K135)*ABZ!$B135+(drdp!E135+drdp!N135)*ABZ!$C135+(drdp!H135+drdp!Q135)*ABZ!$D135)</f>
        <v>0</v>
      </c>
      <c r="F135" s="20">
        <f>Model!$W$9*((drdp!C135+drdp!L135)*ABZ!$B135+(drdp!F135+drdp!O135)*ABZ!$C135+(drdp!I135+drdp!R135)*ABZ!$D135)</f>
        <v>0</v>
      </c>
      <c r="G135" s="20">
        <f>Model!$W$9*((drdp!D135+drdp!M135)*ABZ!$B135+(drdp!G135+drdp!P135)*ABZ!$C135+(drdp!J135+drdp!S135)*ABZ!$D135)</f>
        <v>0</v>
      </c>
      <c r="H135" s="18">
        <f>Model!$W$9*((drdp!B135)*ABZ!$B135+(drdp!E135)*ABZ!$C135+(drdp!H135)*ABZ!$D135)</f>
        <v>0</v>
      </c>
      <c r="I135" s="18">
        <f>Model!$W$9*((drdp!C135)*ABZ!$B135+(drdp!F135)*ABZ!$C135+(drdp!I135)*ABZ!$D135)</f>
        <v>0</v>
      </c>
      <c r="J135" s="18">
        <f>Model!$W$9*((drdp!D135)*ABZ!$B135+(drdp!G135)*ABZ!$C135+(drdp!J135)*ABZ!$D135)</f>
        <v>0</v>
      </c>
      <c r="K135" s="21">
        <f>SUM(E$3:E134)+H135</f>
        <v>-0.11240570217018533</v>
      </c>
      <c r="L135" s="21">
        <f>SUM(F$3:F134)+I135</f>
        <v>-0.37158259481490397</v>
      </c>
      <c r="M135" s="21">
        <f>SUM(G$3:G134)+J135</f>
        <v>-4.098373807727651E-2</v>
      </c>
      <c r="N135" s="21"/>
      <c r="O135" s="21"/>
      <c r="P135" s="21"/>
      <c r="Q135" s="19">
        <f t="shared" si="13"/>
        <v>1.2635041880372408E-2</v>
      </c>
      <c r="R135" s="19">
        <f t="shared" si="14"/>
        <v>0.1380736247693771</v>
      </c>
      <c r="S135" s="19">
        <f t="shared" si="15"/>
        <v>1.6796667867868046E-3</v>
      </c>
      <c r="T135" s="19">
        <f t="shared" si="16"/>
        <v>4.176800248438875E-2</v>
      </c>
      <c r="U135" s="19">
        <f t="shared" si="17"/>
        <v>4.6068058561352272E-3</v>
      </c>
      <c r="V135" s="19">
        <f t="shared" si="18"/>
        <v>1.5228843739968788E-2</v>
      </c>
    </row>
    <row r="136" spans="1:22" x14ac:dyDescent="0.25">
      <c r="A136" s="26">
        <f>Wellpath!E136</f>
        <v>0</v>
      </c>
      <c r="B136" s="22">
        <v>0</v>
      </c>
      <c r="C136" s="22">
        <f>-SIN(Wellpath!$L136) / GField</f>
        <v>0</v>
      </c>
      <c r="D136" s="22">
        <f>TAN(Dip) * SIN(Wellpath!$L136) * SIN(Wellpath!$O136) / GField</f>
        <v>0</v>
      </c>
      <c r="E136" s="20">
        <f>Model!$W$9*((drdp!B136+drdp!K136)*ABZ!$B136+(drdp!E136+drdp!N136)*ABZ!$C136+(drdp!H136+drdp!Q136)*ABZ!$D136)</f>
        <v>0</v>
      </c>
      <c r="F136" s="20">
        <f>Model!$W$9*((drdp!C136+drdp!L136)*ABZ!$B136+(drdp!F136+drdp!O136)*ABZ!$C136+(drdp!I136+drdp!R136)*ABZ!$D136)</f>
        <v>0</v>
      </c>
      <c r="G136" s="20">
        <f>Model!$W$9*((drdp!D136+drdp!M136)*ABZ!$B136+(drdp!G136+drdp!P136)*ABZ!$C136+(drdp!J136+drdp!S136)*ABZ!$D136)</f>
        <v>0</v>
      </c>
      <c r="H136" s="18">
        <f>Model!$W$9*((drdp!B136)*ABZ!$B136+(drdp!E136)*ABZ!$C136+(drdp!H136)*ABZ!$D136)</f>
        <v>0</v>
      </c>
      <c r="I136" s="18">
        <f>Model!$W$9*((drdp!C136)*ABZ!$B136+(drdp!F136)*ABZ!$C136+(drdp!I136)*ABZ!$D136)</f>
        <v>0</v>
      </c>
      <c r="J136" s="18">
        <f>Model!$W$9*((drdp!D136)*ABZ!$B136+(drdp!G136)*ABZ!$C136+(drdp!J136)*ABZ!$D136)</f>
        <v>0</v>
      </c>
      <c r="K136" s="21">
        <f>SUM(E$3:E135)+H136</f>
        <v>-0.11240570217018533</v>
      </c>
      <c r="L136" s="21">
        <f>SUM(F$3:F135)+I136</f>
        <v>-0.37158259481490397</v>
      </c>
      <c r="M136" s="21">
        <f>SUM(G$3:G135)+J136</f>
        <v>-4.098373807727651E-2</v>
      </c>
      <c r="N136" s="21"/>
      <c r="O136" s="21"/>
      <c r="P136" s="21"/>
      <c r="Q136" s="19">
        <f t="shared" si="13"/>
        <v>1.2635041880372408E-2</v>
      </c>
      <c r="R136" s="19">
        <f t="shared" si="14"/>
        <v>0.1380736247693771</v>
      </c>
      <c r="S136" s="19">
        <f t="shared" si="15"/>
        <v>1.6796667867868046E-3</v>
      </c>
      <c r="T136" s="19">
        <f t="shared" si="16"/>
        <v>4.176800248438875E-2</v>
      </c>
      <c r="U136" s="19">
        <f t="shared" si="17"/>
        <v>4.6068058561352272E-3</v>
      </c>
      <c r="V136" s="19">
        <f t="shared" si="18"/>
        <v>1.5228843739968788E-2</v>
      </c>
    </row>
    <row r="137" spans="1:22" x14ac:dyDescent="0.25">
      <c r="A137" s="26">
        <f>Wellpath!E137</f>
        <v>0</v>
      </c>
      <c r="B137" s="22">
        <v>0</v>
      </c>
      <c r="C137" s="22">
        <f>-SIN(Wellpath!$L137) / GField</f>
        <v>0</v>
      </c>
      <c r="D137" s="22">
        <f>TAN(Dip) * SIN(Wellpath!$L137) * SIN(Wellpath!$O137) / GField</f>
        <v>0</v>
      </c>
      <c r="E137" s="20">
        <f>Model!$W$9*((drdp!B137+drdp!K137)*ABZ!$B137+(drdp!E137+drdp!N137)*ABZ!$C137+(drdp!H137+drdp!Q137)*ABZ!$D137)</f>
        <v>0</v>
      </c>
      <c r="F137" s="20">
        <f>Model!$W$9*((drdp!C137+drdp!L137)*ABZ!$B137+(drdp!F137+drdp!O137)*ABZ!$C137+(drdp!I137+drdp!R137)*ABZ!$D137)</f>
        <v>0</v>
      </c>
      <c r="G137" s="20">
        <f>Model!$W$9*((drdp!D137+drdp!M137)*ABZ!$B137+(drdp!G137+drdp!P137)*ABZ!$C137+(drdp!J137+drdp!S137)*ABZ!$D137)</f>
        <v>0</v>
      </c>
      <c r="H137" s="18">
        <f>Model!$W$9*((drdp!B137)*ABZ!$B137+(drdp!E137)*ABZ!$C137+(drdp!H137)*ABZ!$D137)</f>
        <v>0</v>
      </c>
      <c r="I137" s="18">
        <f>Model!$W$9*((drdp!C137)*ABZ!$B137+(drdp!F137)*ABZ!$C137+(drdp!I137)*ABZ!$D137)</f>
        <v>0</v>
      </c>
      <c r="J137" s="18">
        <f>Model!$W$9*((drdp!D137)*ABZ!$B137+(drdp!G137)*ABZ!$C137+(drdp!J137)*ABZ!$D137)</f>
        <v>0</v>
      </c>
      <c r="K137" s="21">
        <f>SUM(E$3:E136)+H137</f>
        <v>-0.11240570217018533</v>
      </c>
      <c r="L137" s="21">
        <f>SUM(F$3:F136)+I137</f>
        <v>-0.37158259481490397</v>
      </c>
      <c r="M137" s="21">
        <f>SUM(G$3:G136)+J137</f>
        <v>-4.098373807727651E-2</v>
      </c>
      <c r="N137" s="21"/>
      <c r="O137" s="21"/>
      <c r="P137" s="21"/>
      <c r="Q137" s="19">
        <f t="shared" si="13"/>
        <v>1.2635041880372408E-2</v>
      </c>
      <c r="R137" s="19">
        <f t="shared" si="14"/>
        <v>0.1380736247693771</v>
      </c>
      <c r="S137" s="19">
        <f t="shared" si="15"/>
        <v>1.6796667867868046E-3</v>
      </c>
      <c r="T137" s="19">
        <f t="shared" si="16"/>
        <v>4.176800248438875E-2</v>
      </c>
      <c r="U137" s="19">
        <f t="shared" si="17"/>
        <v>4.6068058561352272E-3</v>
      </c>
      <c r="V137" s="19">
        <f t="shared" si="18"/>
        <v>1.5228843739968788E-2</v>
      </c>
    </row>
    <row r="138" spans="1:22" x14ac:dyDescent="0.25">
      <c r="A138" s="26">
        <f>Wellpath!E138</f>
        <v>0</v>
      </c>
      <c r="B138" s="22">
        <v>0</v>
      </c>
      <c r="C138" s="22">
        <f>-SIN(Wellpath!$L138) / GField</f>
        <v>0</v>
      </c>
      <c r="D138" s="22">
        <f>TAN(Dip) * SIN(Wellpath!$L138) * SIN(Wellpath!$O138) / GField</f>
        <v>0</v>
      </c>
      <c r="E138" s="20">
        <f>Model!$W$9*((drdp!B138+drdp!K138)*ABZ!$B138+(drdp!E138+drdp!N138)*ABZ!$C138+(drdp!H138+drdp!Q138)*ABZ!$D138)</f>
        <v>0</v>
      </c>
      <c r="F138" s="20">
        <f>Model!$W$9*((drdp!C138+drdp!L138)*ABZ!$B138+(drdp!F138+drdp!O138)*ABZ!$C138+(drdp!I138+drdp!R138)*ABZ!$D138)</f>
        <v>0</v>
      </c>
      <c r="G138" s="20">
        <f>Model!$W$9*((drdp!D138+drdp!M138)*ABZ!$B138+(drdp!G138+drdp!P138)*ABZ!$C138+(drdp!J138+drdp!S138)*ABZ!$D138)</f>
        <v>0</v>
      </c>
      <c r="H138" s="18">
        <f>Model!$W$9*((drdp!B138)*ABZ!$B138+(drdp!E138)*ABZ!$C138+(drdp!H138)*ABZ!$D138)</f>
        <v>0</v>
      </c>
      <c r="I138" s="18">
        <f>Model!$W$9*((drdp!C138)*ABZ!$B138+(drdp!F138)*ABZ!$C138+(drdp!I138)*ABZ!$D138)</f>
        <v>0</v>
      </c>
      <c r="J138" s="18">
        <f>Model!$W$9*((drdp!D138)*ABZ!$B138+(drdp!G138)*ABZ!$C138+(drdp!J138)*ABZ!$D138)</f>
        <v>0</v>
      </c>
      <c r="K138" s="21">
        <f>SUM(E$3:E137)+H138</f>
        <v>-0.11240570217018533</v>
      </c>
      <c r="L138" s="21">
        <f>SUM(F$3:F137)+I138</f>
        <v>-0.37158259481490397</v>
      </c>
      <c r="M138" s="21">
        <f>SUM(G$3:G137)+J138</f>
        <v>-4.098373807727651E-2</v>
      </c>
      <c r="N138" s="21"/>
      <c r="O138" s="21"/>
      <c r="P138" s="21"/>
      <c r="Q138" s="19">
        <f t="shared" si="13"/>
        <v>1.2635041880372408E-2</v>
      </c>
      <c r="R138" s="19">
        <f t="shared" si="14"/>
        <v>0.1380736247693771</v>
      </c>
      <c r="S138" s="19">
        <f t="shared" si="15"/>
        <v>1.6796667867868046E-3</v>
      </c>
      <c r="T138" s="19">
        <f t="shared" si="16"/>
        <v>4.176800248438875E-2</v>
      </c>
      <c r="U138" s="19">
        <f t="shared" si="17"/>
        <v>4.6068058561352272E-3</v>
      </c>
      <c r="V138" s="19">
        <f t="shared" si="18"/>
        <v>1.5228843739968788E-2</v>
      </c>
    </row>
    <row r="139" spans="1:22" x14ac:dyDescent="0.25">
      <c r="A139" s="26">
        <f>Wellpath!E139</f>
        <v>0</v>
      </c>
      <c r="B139" s="22">
        <v>0</v>
      </c>
      <c r="C139" s="22">
        <f>-SIN(Wellpath!$L139) / GField</f>
        <v>0</v>
      </c>
      <c r="D139" s="22">
        <f>TAN(Dip) * SIN(Wellpath!$L139) * SIN(Wellpath!$O139) / GField</f>
        <v>0</v>
      </c>
      <c r="E139" s="20">
        <f>Model!$W$9*((drdp!B139+drdp!K139)*ABZ!$B139+(drdp!E139+drdp!N139)*ABZ!$C139+(drdp!H139+drdp!Q139)*ABZ!$D139)</f>
        <v>0</v>
      </c>
      <c r="F139" s="20">
        <f>Model!$W$9*((drdp!C139+drdp!L139)*ABZ!$B139+(drdp!F139+drdp!O139)*ABZ!$C139+(drdp!I139+drdp!R139)*ABZ!$D139)</f>
        <v>0</v>
      </c>
      <c r="G139" s="20">
        <f>Model!$W$9*((drdp!D139+drdp!M139)*ABZ!$B139+(drdp!G139+drdp!P139)*ABZ!$C139+(drdp!J139+drdp!S139)*ABZ!$D139)</f>
        <v>0</v>
      </c>
      <c r="H139" s="18">
        <f>Model!$W$9*((drdp!B139)*ABZ!$B139+(drdp!E139)*ABZ!$C139+(drdp!H139)*ABZ!$D139)</f>
        <v>0</v>
      </c>
      <c r="I139" s="18">
        <f>Model!$W$9*((drdp!C139)*ABZ!$B139+(drdp!F139)*ABZ!$C139+(drdp!I139)*ABZ!$D139)</f>
        <v>0</v>
      </c>
      <c r="J139" s="18">
        <f>Model!$W$9*((drdp!D139)*ABZ!$B139+(drdp!G139)*ABZ!$C139+(drdp!J139)*ABZ!$D139)</f>
        <v>0</v>
      </c>
      <c r="K139" s="21">
        <f>SUM(E$3:E138)+H139</f>
        <v>-0.11240570217018533</v>
      </c>
      <c r="L139" s="21">
        <f>SUM(F$3:F138)+I139</f>
        <v>-0.37158259481490397</v>
      </c>
      <c r="M139" s="21">
        <f>SUM(G$3:G138)+J139</f>
        <v>-4.098373807727651E-2</v>
      </c>
      <c r="N139" s="21"/>
      <c r="O139" s="21"/>
      <c r="P139" s="21"/>
      <c r="Q139" s="19">
        <f t="shared" si="13"/>
        <v>1.2635041880372408E-2</v>
      </c>
      <c r="R139" s="19">
        <f t="shared" si="14"/>
        <v>0.1380736247693771</v>
      </c>
      <c r="S139" s="19">
        <f t="shared" si="15"/>
        <v>1.6796667867868046E-3</v>
      </c>
      <c r="T139" s="19">
        <f t="shared" si="16"/>
        <v>4.176800248438875E-2</v>
      </c>
      <c r="U139" s="19">
        <f t="shared" si="17"/>
        <v>4.6068058561352272E-3</v>
      </c>
      <c r="V139" s="19">
        <f t="shared" si="18"/>
        <v>1.5228843739968788E-2</v>
      </c>
    </row>
    <row r="140" spans="1:22" x14ac:dyDescent="0.25">
      <c r="A140" s="26">
        <f>Wellpath!E140</f>
        <v>0</v>
      </c>
      <c r="B140" s="22">
        <v>0</v>
      </c>
      <c r="C140" s="22">
        <f>-SIN(Wellpath!$L140) / GField</f>
        <v>0</v>
      </c>
      <c r="D140" s="22">
        <f>TAN(Dip) * SIN(Wellpath!$L140) * SIN(Wellpath!$O140) / GField</f>
        <v>0</v>
      </c>
      <c r="E140" s="20">
        <f>Model!$W$9*((drdp!B140+drdp!K140)*ABZ!$B140+(drdp!E140+drdp!N140)*ABZ!$C140+(drdp!H140+drdp!Q140)*ABZ!$D140)</f>
        <v>0</v>
      </c>
      <c r="F140" s="20">
        <f>Model!$W$9*((drdp!C140+drdp!L140)*ABZ!$B140+(drdp!F140+drdp!O140)*ABZ!$C140+(drdp!I140+drdp!R140)*ABZ!$D140)</f>
        <v>0</v>
      </c>
      <c r="G140" s="20">
        <f>Model!$W$9*((drdp!D140+drdp!M140)*ABZ!$B140+(drdp!G140+drdp!P140)*ABZ!$C140+(drdp!J140+drdp!S140)*ABZ!$D140)</f>
        <v>0</v>
      </c>
      <c r="H140" s="18">
        <f>Model!$W$9*((drdp!B140)*ABZ!$B140+(drdp!E140)*ABZ!$C140+(drdp!H140)*ABZ!$D140)</f>
        <v>0</v>
      </c>
      <c r="I140" s="18">
        <f>Model!$W$9*((drdp!C140)*ABZ!$B140+(drdp!F140)*ABZ!$C140+(drdp!I140)*ABZ!$D140)</f>
        <v>0</v>
      </c>
      <c r="J140" s="18">
        <f>Model!$W$9*((drdp!D140)*ABZ!$B140+(drdp!G140)*ABZ!$C140+(drdp!J140)*ABZ!$D140)</f>
        <v>0</v>
      </c>
      <c r="K140" s="21">
        <f>SUM(E$3:E139)+H140</f>
        <v>-0.11240570217018533</v>
      </c>
      <c r="L140" s="21">
        <f>SUM(F$3:F139)+I140</f>
        <v>-0.37158259481490397</v>
      </c>
      <c r="M140" s="21">
        <f>SUM(G$3:G139)+J140</f>
        <v>-4.098373807727651E-2</v>
      </c>
      <c r="N140" s="21"/>
      <c r="O140" s="21"/>
      <c r="P140" s="21"/>
      <c r="Q140" s="19">
        <f t="shared" si="13"/>
        <v>1.2635041880372408E-2</v>
      </c>
      <c r="R140" s="19">
        <f t="shared" si="14"/>
        <v>0.1380736247693771</v>
      </c>
      <c r="S140" s="19">
        <f t="shared" si="15"/>
        <v>1.6796667867868046E-3</v>
      </c>
      <c r="T140" s="19">
        <f t="shared" si="16"/>
        <v>4.176800248438875E-2</v>
      </c>
      <c r="U140" s="19">
        <f t="shared" si="17"/>
        <v>4.6068058561352272E-3</v>
      </c>
      <c r="V140" s="19">
        <f t="shared" si="18"/>
        <v>1.5228843739968788E-2</v>
      </c>
    </row>
    <row r="141" spans="1:22" x14ac:dyDescent="0.25">
      <c r="A141" s="26">
        <f>Wellpath!E141</f>
        <v>0</v>
      </c>
      <c r="B141" s="22">
        <v>0</v>
      </c>
      <c r="C141" s="22">
        <f>-SIN(Wellpath!$L141) / GField</f>
        <v>0</v>
      </c>
      <c r="D141" s="22">
        <f>TAN(Dip) * SIN(Wellpath!$L141) * SIN(Wellpath!$O141) / GField</f>
        <v>0</v>
      </c>
      <c r="E141" s="20">
        <f>Model!$W$9*((drdp!B141+drdp!K141)*ABZ!$B141+(drdp!E141+drdp!N141)*ABZ!$C141+(drdp!H141+drdp!Q141)*ABZ!$D141)</f>
        <v>0</v>
      </c>
      <c r="F141" s="20">
        <f>Model!$W$9*((drdp!C141+drdp!L141)*ABZ!$B141+(drdp!F141+drdp!O141)*ABZ!$C141+(drdp!I141+drdp!R141)*ABZ!$D141)</f>
        <v>0</v>
      </c>
      <c r="G141" s="20">
        <f>Model!$W$9*((drdp!D141+drdp!M141)*ABZ!$B141+(drdp!G141+drdp!P141)*ABZ!$C141+(drdp!J141+drdp!S141)*ABZ!$D141)</f>
        <v>0</v>
      </c>
      <c r="H141" s="18">
        <f>Model!$W$9*((drdp!B141)*ABZ!$B141+(drdp!E141)*ABZ!$C141+(drdp!H141)*ABZ!$D141)</f>
        <v>0</v>
      </c>
      <c r="I141" s="18">
        <f>Model!$W$9*((drdp!C141)*ABZ!$B141+(drdp!F141)*ABZ!$C141+(drdp!I141)*ABZ!$D141)</f>
        <v>0</v>
      </c>
      <c r="J141" s="18">
        <f>Model!$W$9*((drdp!D141)*ABZ!$B141+(drdp!G141)*ABZ!$C141+(drdp!J141)*ABZ!$D141)</f>
        <v>0</v>
      </c>
      <c r="K141" s="21">
        <f>SUM(E$3:E140)+H141</f>
        <v>-0.11240570217018533</v>
      </c>
      <c r="L141" s="21">
        <f>SUM(F$3:F140)+I141</f>
        <v>-0.37158259481490397</v>
      </c>
      <c r="M141" s="21">
        <f>SUM(G$3:G140)+J141</f>
        <v>-4.098373807727651E-2</v>
      </c>
      <c r="N141" s="21"/>
      <c r="O141" s="21"/>
      <c r="P141" s="21"/>
      <c r="Q141" s="19">
        <f t="shared" si="13"/>
        <v>1.2635041880372408E-2</v>
      </c>
      <c r="R141" s="19">
        <f t="shared" si="14"/>
        <v>0.1380736247693771</v>
      </c>
      <c r="S141" s="19">
        <f t="shared" si="15"/>
        <v>1.6796667867868046E-3</v>
      </c>
      <c r="T141" s="19">
        <f t="shared" si="16"/>
        <v>4.176800248438875E-2</v>
      </c>
      <c r="U141" s="19">
        <f t="shared" si="17"/>
        <v>4.6068058561352272E-3</v>
      </c>
      <c r="V141" s="19">
        <f t="shared" si="18"/>
        <v>1.5228843739968788E-2</v>
      </c>
    </row>
    <row r="142" spans="1:22" x14ac:dyDescent="0.25">
      <c r="A142" s="26">
        <f>Wellpath!E142</f>
        <v>0</v>
      </c>
      <c r="B142" s="22">
        <v>0</v>
      </c>
      <c r="C142" s="22">
        <f>-SIN(Wellpath!$L142) / GField</f>
        <v>0</v>
      </c>
      <c r="D142" s="22">
        <f>TAN(Dip) * SIN(Wellpath!$L142) * SIN(Wellpath!$O142) / GField</f>
        <v>0</v>
      </c>
      <c r="E142" s="20">
        <f>Model!$W$9*((drdp!B142+drdp!K142)*ABZ!$B142+(drdp!E142+drdp!N142)*ABZ!$C142+(drdp!H142+drdp!Q142)*ABZ!$D142)</f>
        <v>0</v>
      </c>
      <c r="F142" s="20">
        <f>Model!$W$9*((drdp!C142+drdp!L142)*ABZ!$B142+(drdp!F142+drdp!O142)*ABZ!$C142+(drdp!I142+drdp!R142)*ABZ!$D142)</f>
        <v>0</v>
      </c>
      <c r="G142" s="20">
        <f>Model!$W$9*((drdp!D142+drdp!M142)*ABZ!$B142+(drdp!G142+drdp!P142)*ABZ!$C142+(drdp!J142+drdp!S142)*ABZ!$D142)</f>
        <v>0</v>
      </c>
      <c r="H142" s="18">
        <f>Model!$W$9*((drdp!B142)*ABZ!$B142+(drdp!E142)*ABZ!$C142+(drdp!H142)*ABZ!$D142)</f>
        <v>0</v>
      </c>
      <c r="I142" s="18">
        <f>Model!$W$9*((drdp!C142)*ABZ!$B142+(drdp!F142)*ABZ!$C142+(drdp!I142)*ABZ!$D142)</f>
        <v>0</v>
      </c>
      <c r="J142" s="18">
        <f>Model!$W$9*((drdp!D142)*ABZ!$B142+(drdp!G142)*ABZ!$C142+(drdp!J142)*ABZ!$D142)</f>
        <v>0</v>
      </c>
      <c r="K142" s="21">
        <f>SUM(E$3:E141)+H142</f>
        <v>-0.11240570217018533</v>
      </c>
      <c r="L142" s="21">
        <f>SUM(F$3:F141)+I142</f>
        <v>-0.37158259481490397</v>
      </c>
      <c r="M142" s="21">
        <f>SUM(G$3:G141)+J142</f>
        <v>-4.098373807727651E-2</v>
      </c>
      <c r="N142" s="21"/>
      <c r="O142" s="21"/>
      <c r="P142" s="21"/>
      <c r="Q142" s="19">
        <f t="shared" si="13"/>
        <v>1.2635041880372408E-2</v>
      </c>
      <c r="R142" s="19">
        <f t="shared" si="14"/>
        <v>0.1380736247693771</v>
      </c>
      <c r="S142" s="19">
        <f t="shared" si="15"/>
        <v>1.6796667867868046E-3</v>
      </c>
      <c r="T142" s="19">
        <f t="shared" si="16"/>
        <v>4.176800248438875E-2</v>
      </c>
      <c r="U142" s="19">
        <f t="shared" si="17"/>
        <v>4.6068058561352272E-3</v>
      </c>
      <c r="V142" s="19">
        <f t="shared" si="18"/>
        <v>1.5228843739968788E-2</v>
      </c>
    </row>
    <row r="143" spans="1:22" x14ac:dyDescent="0.25">
      <c r="A143" s="26">
        <f>Wellpath!E143</f>
        <v>0</v>
      </c>
      <c r="B143" s="22">
        <v>0</v>
      </c>
      <c r="C143" s="22">
        <f>-SIN(Wellpath!$L143) / GField</f>
        <v>0</v>
      </c>
      <c r="D143" s="22">
        <f>TAN(Dip) * SIN(Wellpath!$L143) * SIN(Wellpath!$O143) / GField</f>
        <v>0</v>
      </c>
      <c r="E143" s="20">
        <f>Model!$W$9*((drdp!B143+drdp!K143)*ABZ!$B143+(drdp!E143+drdp!N143)*ABZ!$C143+(drdp!H143+drdp!Q143)*ABZ!$D143)</f>
        <v>0</v>
      </c>
      <c r="F143" s="20">
        <f>Model!$W$9*((drdp!C143+drdp!L143)*ABZ!$B143+(drdp!F143+drdp!O143)*ABZ!$C143+(drdp!I143+drdp!R143)*ABZ!$D143)</f>
        <v>0</v>
      </c>
      <c r="G143" s="20">
        <f>Model!$W$9*((drdp!D143+drdp!M143)*ABZ!$B143+(drdp!G143+drdp!P143)*ABZ!$C143+(drdp!J143+drdp!S143)*ABZ!$D143)</f>
        <v>0</v>
      </c>
      <c r="H143" s="18">
        <f>Model!$W$9*((drdp!B143)*ABZ!$B143+(drdp!E143)*ABZ!$C143+(drdp!H143)*ABZ!$D143)</f>
        <v>0</v>
      </c>
      <c r="I143" s="18">
        <f>Model!$W$9*((drdp!C143)*ABZ!$B143+(drdp!F143)*ABZ!$C143+(drdp!I143)*ABZ!$D143)</f>
        <v>0</v>
      </c>
      <c r="J143" s="18">
        <f>Model!$W$9*((drdp!D143)*ABZ!$B143+(drdp!G143)*ABZ!$C143+(drdp!J143)*ABZ!$D143)</f>
        <v>0</v>
      </c>
      <c r="K143" s="21">
        <f>SUM(E$3:E142)+H143</f>
        <v>-0.11240570217018533</v>
      </c>
      <c r="L143" s="21">
        <f>SUM(F$3:F142)+I143</f>
        <v>-0.37158259481490397</v>
      </c>
      <c r="M143" s="21">
        <f>SUM(G$3:G142)+J143</f>
        <v>-4.098373807727651E-2</v>
      </c>
      <c r="N143" s="21"/>
      <c r="O143" s="21"/>
      <c r="P143" s="21"/>
      <c r="Q143" s="19">
        <f t="shared" si="13"/>
        <v>1.2635041880372408E-2</v>
      </c>
      <c r="R143" s="19">
        <f t="shared" si="14"/>
        <v>0.1380736247693771</v>
      </c>
      <c r="S143" s="19">
        <f t="shared" si="15"/>
        <v>1.6796667867868046E-3</v>
      </c>
      <c r="T143" s="19">
        <f t="shared" si="16"/>
        <v>4.176800248438875E-2</v>
      </c>
      <c r="U143" s="19">
        <f t="shared" si="17"/>
        <v>4.6068058561352272E-3</v>
      </c>
      <c r="V143" s="19">
        <f t="shared" si="18"/>
        <v>1.5228843739968788E-2</v>
      </c>
    </row>
    <row r="144" spans="1:22" x14ac:dyDescent="0.25">
      <c r="A144" s="26">
        <f>Wellpath!E144</f>
        <v>0</v>
      </c>
      <c r="B144" s="22">
        <v>0</v>
      </c>
      <c r="C144" s="22">
        <f>-SIN(Wellpath!$L144) / GField</f>
        <v>0</v>
      </c>
      <c r="D144" s="22">
        <f>TAN(Dip) * SIN(Wellpath!$L144) * SIN(Wellpath!$O144) / GField</f>
        <v>0</v>
      </c>
      <c r="E144" s="20">
        <f>Model!$W$9*((drdp!B144+drdp!K144)*ABZ!$B144+(drdp!E144+drdp!N144)*ABZ!$C144+(drdp!H144+drdp!Q144)*ABZ!$D144)</f>
        <v>0</v>
      </c>
      <c r="F144" s="20">
        <f>Model!$W$9*((drdp!C144+drdp!L144)*ABZ!$B144+(drdp!F144+drdp!O144)*ABZ!$C144+(drdp!I144+drdp!R144)*ABZ!$D144)</f>
        <v>0</v>
      </c>
      <c r="G144" s="20">
        <f>Model!$W$9*((drdp!D144+drdp!M144)*ABZ!$B144+(drdp!G144+drdp!P144)*ABZ!$C144+(drdp!J144+drdp!S144)*ABZ!$D144)</f>
        <v>0</v>
      </c>
      <c r="H144" s="18">
        <f>Model!$W$9*((drdp!B144)*ABZ!$B144+(drdp!E144)*ABZ!$C144+(drdp!H144)*ABZ!$D144)</f>
        <v>0</v>
      </c>
      <c r="I144" s="18">
        <f>Model!$W$9*((drdp!C144)*ABZ!$B144+(drdp!F144)*ABZ!$C144+(drdp!I144)*ABZ!$D144)</f>
        <v>0</v>
      </c>
      <c r="J144" s="18">
        <f>Model!$W$9*((drdp!D144)*ABZ!$B144+(drdp!G144)*ABZ!$C144+(drdp!J144)*ABZ!$D144)</f>
        <v>0</v>
      </c>
      <c r="K144" s="21">
        <f>SUM(E$3:E143)+H144</f>
        <v>-0.11240570217018533</v>
      </c>
      <c r="L144" s="21">
        <f>SUM(F$3:F143)+I144</f>
        <v>-0.37158259481490397</v>
      </c>
      <c r="M144" s="21">
        <f>SUM(G$3:G143)+J144</f>
        <v>-4.098373807727651E-2</v>
      </c>
      <c r="N144" s="21"/>
      <c r="O144" s="21"/>
      <c r="P144" s="21"/>
      <c r="Q144" s="19">
        <f t="shared" si="13"/>
        <v>1.2635041880372408E-2</v>
      </c>
      <c r="R144" s="19">
        <f t="shared" si="14"/>
        <v>0.1380736247693771</v>
      </c>
      <c r="S144" s="19">
        <f t="shared" si="15"/>
        <v>1.6796667867868046E-3</v>
      </c>
      <c r="T144" s="19">
        <f t="shared" si="16"/>
        <v>4.176800248438875E-2</v>
      </c>
      <c r="U144" s="19">
        <f t="shared" si="17"/>
        <v>4.6068058561352272E-3</v>
      </c>
      <c r="V144" s="19">
        <f t="shared" si="18"/>
        <v>1.5228843739968788E-2</v>
      </c>
    </row>
    <row r="145" spans="1:22" x14ac:dyDescent="0.25">
      <c r="A145" s="26">
        <f>Wellpath!E145</f>
        <v>0</v>
      </c>
      <c r="B145" s="22">
        <v>0</v>
      </c>
      <c r="C145" s="22">
        <f>-SIN(Wellpath!$L145) / GField</f>
        <v>0</v>
      </c>
      <c r="D145" s="22">
        <f>TAN(Dip) * SIN(Wellpath!$L145) * SIN(Wellpath!$O145) / GField</f>
        <v>0</v>
      </c>
      <c r="E145" s="20">
        <f>Model!$W$9*((drdp!B145+drdp!K145)*ABZ!$B145+(drdp!E145+drdp!N145)*ABZ!$C145+(drdp!H145+drdp!Q145)*ABZ!$D145)</f>
        <v>0</v>
      </c>
      <c r="F145" s="20">
        <f>Model!$W$9*((drdp!C145+drdp!L145)*ABZ!$B145+(drdp!F145+drdp!O145)*ABZ!$C145+(drdp!I145+drdp!R145)*ABZ!$D145)</f>
        <v>0</v>
      </c>
      <c r="G145" s="20">
        <f>Model!$W$9*((drdp!D145+drdp!M145)*ABZ!$B145+(drdp!G145+drdp!P145)*ABZ!$C145+(drdp!J145+drdp!S145)*ABZ!$D145)</f>
        <v>0</v>
      </c>
      <c r="H145" s="18">
        <f>Model!$W$9*((drdp!B145)*ABZ!$B145+(drdp!E145)*ABZ!$C145+(drdp!H145)*ABZ!$D145)</f>
        <v>0</v>
      </c>
      <c r="I145" s="18">
        <f>Model!$W$9*((drdp!C145)*ABZ!$B145+(drdp!F145)*ABZ!$C145+(drdp!I145)*ABZ!$D145)</f>
        <v>0</v>
      </c>
      <c r="J145" s="18">
        <f>Model!$W$9*((drdp!D145)*ABZ!$B145+(drdp!G145)*ABZ!$C145+(drdp!J145)*ABZ!$D145)</f>
        <v>0</v>
      </c>
      <c r="K145" s="21">
        <f>SUM(E$3:E144)+H145</f>
        <v>-0.11240570217018533</v>
      </c>
      <c r="L145" s="21">
        <f>SUM(F$3:F144)+I145</f>
        <v>-0.37158259481490397</v>
      </c>
      <c r="M145" s="21">
        <f>SUM(G$3:G144)+J145</f>
        <v>-4.098373807727651E-2</v>
      </c>
      <c r="N145" s="21"/>
      <c r="O145" s="21"/>
      <c r="P145" s="21"/>
      <c r="Q145" s="19">
        <f t="shared" si="13"/>
        <v>1.2635041880372408E-2</v>
      </c>
      <c r="R145" s="19">
        <f t="shared" si="14"/>
        <v>0.1380736247693771</v>
      </c>
      <c r="S145" s="19">
        <f t="shared" si="15"/>
        <v>1.6796667867868046E-3</v>
      </c>
      <c r="T145" s="19">
        <f t="shared" si="16"/>
        <v>4.176800248438875E-2</v>
      </c>
      <c r="U145" s="19">
        <f t="shared" si="17"/>
        <v>4.6068058561352272E-3</v>
      </c>
      <c r="V145" s="19">
        <f t="shared" si="18"/>
        <v>1.5228843739968788E-2</v>
      </c>
    </row>
    <row r="146" spans="1:22" x14ac:dyDescent="0.25">
      <c r="A146" s="26">
        <f>Wellpath!E146</f>
        <v>0</v>
      </c>
      <c r="B146" s="22">
        <v>0</v>
      </c>
      <c r="C146" s="22">
        <f>-SIN(Wellpath!$L146) / GField</f>
        <v>0</v>
      </c>
      <c r="D146" s="22">
        <f>TAN(Dip) * SIN(Wellpath!$L146) * SIN(Wellpath!$O146) / GField</f>
        <v>0</v>
      </c>
      <c r="E146" s="20">
        <f>Model!$W$9*((drdp!B146+drdp!K146)*ABZ!$B146+(drdp!E146+drdp!N146)*ABZ!$C146+(drdp!H146+drdp!Q146)*ABZ!$D146)</f>
        <v>0</v>
      </c>
      <c r="F146" s="20">
        <f>Model!$W$9*((drdp!C146+drdp!L146)*ABZ!$B146+(drdp!F146+drdp!O146)*ABZ!$C146+(drdp!I146+drdp!R146)*ABZ!$D146)</f>
        <v>0</v>
      </c>
      <c r="G146" s="20">
        <f>Model!$W$9*((drdp!D146+drdp!M146)*ABZ!$B146+(drdp!G146+drdp!P146)*ABZ!$C146+(drdp!J146+drdp!S146)*ABZ!$D146)</f>
        <v>0</v>
      </c>
      <c r="H146" s="18">
        <f>Model!$W$9*((drdp!B146)*ABZ!$B146+(drdp!E146)*ABZ!$C146+(drdp!H146)*ABZ!$D146)</f>
        <v>0</v>
      </c>
      <c r="I146" s="18">
        <f>Model!$W$9*((drdp!C146)*ABZ!$B146+(drdp!F146)*ABZ!$C146+(drdp!I146)*ABZ!$D146)</f>
        <v>0</v>
      </c>
      <c r="J146" s="18">
        <f>Model!$W$9*((drdp!D146)*ABZ!$B146+(drdp!G146)*ABZ!$C146+(drdp!J146)*ABZ!$D146)</f>
        <v>0</v>
      </c>
      <c r="K146" s="21">
        <f>SUM(E$3:E145)+H146</f>
        <v>-0.11240570217018533</v>
      </c>
      <c r="L146" s="21">
        <f>SUM(F$3:F145)+I146</f>
        <v>-0.37158259481490397</v>
      </c>
      <c r="M146" s="21">
        <f>SUM(G$3:G145)+J146</f>
        <v>-4.098373807727651E-2</v>
      </c>
      <c r="N146" s="21"/>
      <c r="O146" s="21"/>
      <c r="P146" s="21"/>
      <c r="Q146" s="19">
        <f t="shared" si="13"/>
        <v>1.2635041880372408E-2</v>
      </c>
      <c r="R146" s="19">
        <f t="shared" si="14"/>
        <v>0.1380736247693771</v>
      </c>
      <c r="S146" s="19">
        <f t="shared" si="15"/>
        <v>1.6796667867868046E-3</v>
      </c>
      <c r="T146" s="19">
        <f t="shared" si="16"/>
        <v>4.176800248438875E-2</v>
      </c>
      <c r="U146" s="19">
        <f t="shared" si="17"/>
        <v>4.6068058561352272E-3</v>
      </c>
      <c r="V146" s="19">
        <f t="shared" si="18"/>
        <v>1.5228843739968788E-2</v>
      </c>
    </row>
    <row r="147" spans="1:22" x14ac:dyDescent="0.25">
      <c r="A147" s="26">
        <f>Wellpath!E147</f>
        <v>0</v>
      </c>
      <c r="B147" s="22">
        <v>0</v>
      </c>
      <c r="C147" s="22">
        <f>-SIN(Wellpath!$L147) / GField</f>
        <v>0</v>
      </c>
      <c r="D147" s="22">
        <f>TAN(Dip) * SIN(Wellpath!$L147) * SIN(Wellpath!$O147) / GField</f>
        <v>0</v>
      </c>
      <c r="E147" s="20">
        <f>Model!$W$9*((drdp!B147+drdp!K147)*ABZ!$B147+(drdp!E147+drdp!N147)*ABZ!$C147+(drdp!H147+drdp!Q147)*ABZ!$D147)</f>
        <v>0</v>
      </c>
      <c r="F147" s="20">
        <f>Model!$W$9*((drdp!C147+drdp!L147)*ABZ!$B147+(drdp!F147+drdp!O147)*ABZ!$C147+(drdp!I147+drdp!R147)*ABZ!$D147)</f>
        <v>0</v>
      </c>
      <c r="G147" s="20">
        <f>Model!$W$9*((drdp!D147+drdp!M147)*ABZ!$B147+(drdp!G147+drdp!P147)*ABZ!$C147+(drdp!J147+drdp!S147)*ABZ!$D147)</f>
        <v>0</v>
      </c>
      <c r="H147" s="18">
        <f>Model!$W$9*((drdp!B147)*ABZ!$B147+(drdp!E147)*ABZ!$C147+(drdp!H147)*ABZ!$D147)</f>
        <v>0</v>
      </c>
      <c r="I147" s="18">
        <f>Model!$W$9*((drdp!C147)*ABZ!$B147+(drdp!F147)*ABZ!$C147+(drdp!I147)*ABZ!$D147)</f>
        <v>0</v>
      </c>
      <c r="J147" s="18">
        <f>Model!$W$9*((drdp!D147)*ABZ!$B147+(drdp!G147)*ABZ!$C147+(drdp!J147)*ABZ!$D147)</f>
        <v>0</v>
      </c>
      <c r="K147" s="21">
        <f>SUM(E$3:E146)+H147</f>
        <v>-0.11240570217018533</v>
      </c>
      <c r="L147" s="21">
        <f>SUM(F$3:F146)+I147</f>
        <v>-0.37158259481490397</v>
      </c>
      <c r="M147" s="21">
        <f>SUM(G$3:G146)+J147</f>
        <v>-4.098373807727651E-2</v>
      </c>
      <c r="N147" s="21"/>
      <c r="O147" s="21"/>
      <c r="P147" s="21"/>
      <c r="Q147" s="19">
        <f t="shared" si="13"/>
        <v>1.2635041880372408E-2</v>
      </c>
      <c r="R147" s="19">
        <f t="shared" si="14"/>
        <v>0.1380736247693771</v>
      </c>
      <c r="S147" s="19">
        <f t="shared" si="15"/>
        <v>1.6796667867868046E-3</v>
      </c>
      <c r="T147" s="19">
        <f t="shared" si="16"/>
        <v>4.176800248438875E-2</v>
      </c>
      <c r="U147" s="19">
        <f t="shared" si="17"/>
        <v>4.6068058561352272E-3</v>
      </c>
      <c r="V147" s="19">
        <f t="shared" si="18"/>
        <v>1.5228843739968788E-2</v>
      </c>
    </row>
    <row r="148" spans="1:22" x14ac:dyDescent="0.25">
      <c r="A148" s="26">
        <f>Wellpath!E148</f>
        <v>0</v>
      </c>
      <c r="B148" s="22">
        <v>0</v>
      </c>
      <c r="C148" s="22">
        <f>-SIN(Wellpath!$L148) / GField</f>
        <v>0</v>
      </c>
      <c r="D148" s="22">
        <f>TAN(Dip) * SIN(Wellpath!$L148) * SIN(Wellpath!$O148) / GField</f>
        <v>0</v>
      </c>
      <c r="E148" s="20">
        <f>Model!$W$9*((drdp!B148+drdp!K148)*ABZ!$B148+(drdp!E148+drdp!N148)*ABZ!$C148+(drdp!H148+drdp!Q148)*ABZ!$D148)</f>
        <v>0</v>
      </c>
      <c r="F148" s="20">
        <f>Model!$W$9*((drdp!C148+drdp!L148)*ABZ!$B148+(drdp!F148+drdp!O148)*ABZ!$C148+(drdp!I148+drdp!R148)*ABZ!$D148)</f>
        <v>0</v>
      </c>
      <c r="G148" s="20">
        <f>Model!$W$9*((drdp!D148+drdp!M148)*ABZ!$B148+(drdp!G148+drdp!P148)*ABZ!$C148+(drdp!J148+drdp!S148)*ABZ!$D148)</f>
        <v>0</v>
      </c>
      <c r="H148" s="18">
        <f>Model!$W$9*((drdp!B148)*ABZ!$B148+(drdp!E148)*ABZ!$C148+(drdp!H148)*ABZ!$D148)</f>
        <v>0</v>
      </c>
      <c r="I148" s="18">
        <f>Model!$W$9*((drdp!C148)*ABZ!$B148+(drdp!F148)*ABZ!$C148+(drdp!I148)*ABZ!$D148)</f>
        <v>0</v>
      </c>
      <c r="J148" s="18">
        <f>Model!$W$9*((drdp!D148)*ABZ!$B148+(drdp!G148)*ABZ!$C148+(drdp!J148)*ABZ!$D148)</f>
        <v>0</v>
      </c>
      <c r="K148" s="21">
        <f>SUM(E$3:E147)+H148</f>
        <v>-0.11240570217018533</v>
      </c>
      <c r="L148" s="21">
        <f>SUM(F$3:F147)+I148</f>
        <v>-0.37158259481490397</v>
      </c>
      <c r="M148" s="21">
        <f>SUM(G$3:G147)+J148</f>
        <v>-4.098373807727651E-2</v>
      </c>
      <c r="N148" s="21"/>
      <c r="O148" s="21"/>
      <c r="P148" s="21"/>
      <c r="Q148" s="19">
        <f t="shared" si="13"/>
        <v>1.2635041880372408E-2</v>
      </c>
      <c r="R148" s="19">
        <f t="shared" si="14"/>
        <v>0.1380736247693771</v>
      </c>
      <c r="S148" s="19">
        <f t="shared" si="15"/>
        <v>1.6796667867868046E-3</v>
      </c>
      <c r="T148" s="19">
        <f t="shared" si="16"/>
        <v>4.176800248438875E-2</v>
      </c>
      <c r="U148" s="19">
        <f t="shared" si="17"/>
        <v>4.6068058561352272E-3</v>
      </c>
      <c r="V148" s="19">
        <f t="shared" si="18"/>
        <v>1.5228843739968788E-2</v>
      </c>
    </row>
    <row r="149" spans="1:22" x14ac:dyDescent="0.25">
      <c r="A149" s="26">
        <f>Wellpath!E149</f>
        <v>0</v>
      </c>
      <c r="B149" s="22">
        <v>0</v>
      </c>
      <c r="C149" s="22">
        <f>-SIN(Wellpath!$L149) / GField</f>
        <v>0</v>
      </c>
      <c r="D149" s="22">
        <f>TAN(Dip) * SIN(Wellpath!$L149) * SIN(Wellpath!$O149) / GField</f>
        <v>0</v>
      </c>
      <c r="E149" s="20">
        <f>Model!$W$9*((drdp!B149+drdp!K149)*ABZ!$B149+(drdp!E149+drdp!N149)*ABZ!$C149+(drdp!H149+drdp!Q149)*ABZ!$D149)</f>
        <v>0</v>
      </c>
      <c r="F149" s="20">
        <f>Model!$W$9*((drdp!C149+drdp!L149)*ABZ!$B149+(drdp!F149+drdp!O149)*ABZ!$C149+(drdp!I149+drdp!R149)*ABZ!$D149)</f>
        <v>0</v>
      </c>
      <c r="G149" s="20">
        <f>Model!$W$9*((drdp!D149+drdp!M149)*ABZ!$B149+(drdp!G149+drdp!P149)*ABZ!$C149+(drdp!J149+drdp!S149)*ABZ!$D149)</f>
        <v>0</v>
      </c>
      <c r="H149" s="18">
        <f>Model!$W$9*((drdp!B149)*ABZ!$B149+(drdp!E149)*ABZ!$C149+(drdp!H149)*ABZ!$D149)</f>
        <v>0</v>
      </c>
      <c r="I149" s="18">
        <f>Model!$W$9*((drdp!C149)*ABZ!$B149+(drdp!F149)*ABZ!$C149+(drdp!I149)*ABZ!$D149)</f>
        <v>0</v>
      </c>
      <c r="J149" s="18">
        <f>Model!$W$9*((drdp!D149)*ABZ!$B149+(drdp!G149)*ABZ!$C149+(drdp!J149)*ABZ!$D149)</f>
        <v>0</v>
      </c>
      <c r="K149" s="21">
        <f>SUM(E$3:E148)+H149</f>
        <v>-0.11240570217018533</v>
      </c>
      <c r="L149" s="21">
        <f>SUM(F$3:F148)+I149</f>
        <v>-0.37158259481490397</v>
      </c>
      <c r="M149" s="21">
        <f>SUM(G$3:G148)+J149</f>
        <v>-4.098373807727651E-2</v>
      </c>
      <c r="N149" s="21"/>
      <c r="O149" s="21"/>
      <c r="P149" s="21"/>
      <c r="Q149" s="19">
        <f t="shared" si="13"/>
        <v>1.2635041880372408E-2</v>
      </c>
      <c r="R149" s="19">
        <f t="shared" si="14"/>
        <v>0.1380736247693771</v>
      </c>
      <c r="S149" s="19">
        <f t="shared" si="15"/>
        <v>1.6796667867868046E-3</v>
      </c>
      <c r="T149" s="19">
        <f t="shared" si="16"/>
        <v>4.176800248438875E-2</v>
      </c>
      <c r="U149" s="19">
        <f t="shared" si="17"/>
        <v>4.6068058561352272E-3</v>
      </c>
      <c r="V149" s="19">
        <f t="shared" si="18"/>
        <v>1.5228843739968788E-2</v>
      </c>
    </row>
    <row r="150" spans="1:22" x14ac:dyDescent="0.25">
      <c r="A150" s="26">
        <f>Wellpath!E150</f>
        <v>0</v>
      </c>
      <c r="B150" s="22">
        <v>0</v>
      </c>
      <c r="C150" s="22">
        <f>-SIN(Wellpath!$L150) / GField</f>
        <v>0</v>
      </c>
      <c r="D150" s="22">
        <f>TAN(Dip) * SIN(Wellpath!$L150) * SIN(Wellpath!$O150) / GField</f>
        <v>0</v>
      </c>
      <c r="E150" s="20">
        <f>Model!$W$9*((drdp!B150+drdp!K150)*ABZ!$B150+(drdp!E150+drdp!N150)*ABZ!$C150+(drdp!H150+drdp!Q150)*ABZ!$D150)</f>
        <v>0</v>
      </c>
      <c r="F150" s="20">
        <f>Model!$W$9*((drdp!C150+drdp!L150)*ABZ!$B150+(drdp!F150+drdp!O150)*ABZ!$C150+(drdp!I150+drdp!R150)*ABZ!$D150)</f>
        <v>0</v>
      </c>
      <c r="G150" s="20">
        <f>Model!$W$9*((drdp!D150+drdp!M150)*ABZ!$B150+(drdp!G150+drdp!P150)*ABZ!$C150+(drdp!J150+drdp!S150)*ABZ!$D150)</f>
        <v>0</v>
      </c>
      <c r="H150" s="18">
        <f>Model!$W$9*((drdp!B150)*ABZ!$B150+(drdp!E150)*ABZ!$C150+(drdp!H150)*ABZ!$D150)</f>
        <v>0</v>
      </c>
      <c r="I150" s="18">
        <f>Model!$W$9*((drdp!C150)*ABZ!$B150+(drdp!F150)*ABZ!$C150+(drdp!I150)*ABZ!$D150)</f>
        <v>0</v>
      </c>
      <c r="J150" s="18">
        <f>Model!$W$9*((drdp!D150)*ABZ!$B150+(drdp!G150)*ABZ!$C150+(drdp!J150)*ABZ!$D150)</f>
        <v>0</v>
      </c>
      <c r="K150" s="21">
        <f>SUM(E$3:E149)+H150</f>
        <v>-0.11240570217018533</v>
      </c>
      <c r="L150" s="21">
        <f>SUM(F$3:F149)+I150</f>
        <v>-0.37158259481490397</v>
      </c>
      <c r="M150" s="21">
        <f>SUM(G$3:G149)+J150</f>
        <v>-4.098373807727651E-2</v>
      </c>
      <c r="N150" s="21"/>
      <c r="O150" s="21"/>
      <c r="P150" s="21"/>
      <c r="Q150" s="19">
        <f t="shared" si="13"/>
        <v>1.2635041880372408E-2</v>
      </c>
      <c r="R150" s="19">
        <f t="shared" si="14"/>
        <v>0.1380736247693771</v>
      </c>
      <c r="S150" s="19">
        <f t="shared" si="15"/>
        <v>1.6796667867868046E-3</v>
      </c>
      <c r="T150" s="19">
        <f t="shared" si="16"/>
        <v>4.176800248438875E-2</v>
      </c>
      <c r="U150" s="19">
        <f t="shared" si="17"/>
        <v>4.6068058561352272E-3</v>
      </c>
      <c r="V150" s="19">
        <f t="shared" si="18"/>
        <v>1.5228843739968788E-2</v>
      </c>
    </row>
    <row r="151" spans="1:22" x14ac:dyDescent="0.25">
      <c r="A151" s="26">
        <f>Wellpath!E151</f>
        <v>0</v>
      </c>
      <c r="B151" s="22">
        <v>0</v>
      </c>
      <c r="C151" s="22">
        <f>-SIN(Wellpath!$L151) / GField</f>
        <v>0</v>
      </c>
      <c r="D151" s="22">
        <f>TAN(Dip) * SIN(Wellpath!$L151) * SIN(Wellpath!$O151) / GField</f>
        <v>0</v>
      </c>
      <c r="E151" s="20">
        <f>Model!$W$9*((drdp!B151+drdp!K151)*ABZ!$B151+(drdp!E151+drdp!N151)*ABZ!$C151+(drdp!H151+drdp!Q151)*ABZ!$D151)</f>
        <v>0</v>
      </c>
      <c r="F151" s="20">
        <f>Model!$W$9*((drdp!C151+drdp!L151)*ABZ!$B151+(drdp!F151+drdp!O151)*ABZ!$C151+(drdp!I151+drdp!R151)*ABZ!$D151)</f>
        <v>0</v>
      </c>
      <c r="G151" s="20">
        <f>Model!$W$9*((drdp!D151+drdp!M151)*ABZ!$B151+(drdp!G151+drdp!P151)*ABZ!$C151+(drdp!J151+drdp!S151)*ABZ!$D151)</f>
        <v>0</v>
      </c>
      <c r="H151" s="18">
        <f>Model!$W$9*((drdp!B151)*ABZ!$B151+(drdp!E151)*ABZ!$C151+(drdp!H151)*ABZ!$D151)</f>
        <v>0</v>
      </c>
      <c r="I151" s="18">
        <f>Model!$W$9*((drdp!C151)*ABZ!$B151+(drdp!F151)*ABZ!$C151+(drdp!I151)*ABZ!$D151)</f>
        <v>0</v>
      </c>
      <c r="J151" s="18">
        <f>Model!$W$9*((drdp!D151)*ABZ!$B151+(drdp!G151)*ABZ!$C151+(drdp!J151)*ABZ!$D151)</f>
        <v>0</v>
      </c>
      <c r="K151" s="21">
        <f>SUM(E$3:E150)+H151</f>
        <v>-0.11240570217018533</v>
      </c>
      <c r="L151" s="21">
        <f>SUM(F$3:F150)+I151</f>
        <v>-0.37158259481490397</v>
      </c>
      <c r="M151" s="21">
        <f>SUM(G$3:G150)+J151</f>
        <v>-4.098373807727651E-2</v>
      </c>
      <c r="N151" s="21"/>
      <c r="O151" s="21"/>
      <c r="P151" s="21"/>
      <c r="Q151" s="19">
        <f t="shared" si="13"/>
        <v>1.2635041880372408E-2</v>
      </c>
      <c r="R151" s="19">
        <f t="shared" si="14"/>
        <v>0.1380736247693771</v>
      </c>
      <c r="S151" s="19">
        <f t="shared" si="15"/>
        <v>1.6796667867868046E-3</v>
      </c>
      <c r="T151" s="19">
        <f t="shared" si="16"/>
        <v>4.176800248438875E-2</v>
      </c>
      <c r="U151" s="19">
        <f t="shared" si="17"/>
        <v>4.6068058561352272E-3</v>
      </c>
      <c r="V151" s="19">
        <f t="shared" si="18"/>
        <v>1.5228843739968788E-2</v>
      </c>
    </row>
    <row r="152" spans="1:22" x14ac:dyDescent="0.25">
      <c r="A152" s="26">
        <f>Wellpath!E152</f>
        <v>0</v>
      </c>
      <c r="B152" s="22">
        <v>0</v>
      </c>
      <c r="C152" s="22">
        <f>-SIN(Wellpath!$L152) / GField</f>
        <v>0</v>
      </c>
      <c r="D152" s="22">
        <f>TAN(Dip) * SIN(Wellpath!$L152) * SIN(Wellpath!$O152) / GField</f>
        <v>0</v>
      </c>
      <c r="E152" s="20">
        <f>Model!$W$9*((drdp!B152+drdp!K152)*ABZ!$B152+(drdp!E152+drdp!N152)*ABZ!$C152+(drdp!H152+drdp!Q152)*ABZ!$D152)</f>
        <v>0</v>
      </c>
      <c r="F152" s="20">
        <f>Model!$W$9*((drdp!C152+drdp!L152)*ABZ!$B152+(drdp!F152+drdp!O152)*ABZ!$C152+(drdp!I152+drdp!R152)*ABZ!$D152)</f>
        <v>0</v>
      </c>
      <c r="G152" s="20">
        <f>Model!$W$9*((drdp!D152+drdp!M152)*ABZ!$B152+(drdp!G152+drdp!P152)*ABZ!$C152+(drdp!J152+drdp!S152)*ABZ!$D152)</f>
        <v>0</v>
      </c>
      <c r="H152" s="18">
        <f>Model!$W$9*((drdp!B152)*ABZ!$B152+(drdp!E152)*ABZ!$C152+(drdp!H152)*ABZ!$D152)</f>
        <v>0</v>
      </c>
      <c r="I152" s="18">
        <f>Model!$W$9*((drdp!C152)*ABZ!$B152+(drdp!F152)*ABZ!$C152+(drdp!I152)*ABZ!$D152)</f>
        <v>0</v>
      </c>
      <c r="J152" s="18">
        <f>Model!$W$9*((drdp!D152)*ABZ!$B152+(drdp!G152)*ABZ!$C152+(drdp!J152)*ABZ!$D152)</f>
        <v>0</v>
      </c>
      <c r="K152" s="21">
        <f>SUM(E$3:E151)+H152</f>
        <v>-0.11240570217018533</v>
      </c>
      <c r="L152" s="21">
        <f>SUM(F$3:F151)+I152</f>
        <v>-0.37158259481490397</v>
      </c>
      <c r="M152" s="21">
        <f>SUM(G$3:G151)+J152</f>
        <v>-4.098373807727651E-2</v>
      </c>
      <c r="N152" s="21"/>
      <c r="O152" s="21"/>
      <c r="P152" s="21"/>
      <c r="Q152" s="19">
        <f t="shared" si="13"/>
        <v>1.2635041880372408E-2</v>
      </c>
      <c r="R152" s="19">
        <f t="shared" si="14"/>
        <v>0.1380736247693771</v>
      </c>
      <c r="S152" s="19">
        <f t="shared" si="15"/>
        <v>1.6796667867868046E-3</v>
      </c>
      <c r="T152" s="19">
        <f t="shared" si="16"/>
        <v>4.176800248438875E-2</v>
      </c>
      <c r="U152" s="19">
        <f t="shared" si="17"/>
        <v>4.6068058561352272E-3</v>
      </c>
      <c r="V152" s="19">
        <f t="shared" si="18"/>
        <v>1.5228843739968788E-2</v>
      </c>
    </row>
    <row r="153" spans="1:22" x14ac:dyDescent="0.25">
      <c r="A153" s="26">
        <f>Wellpath!E153</f>
        <v>0</v>
      </c>
      <c r="B153" s="22">
        <v>0</v>
      </c>
      <c r="C153" s="22">
        <f>-SIN(Wellpath!$L153) / GField</f>
        <v>0</v>
      </c>
      <c r="D153" s="22">
        <f>TAN(Dip) * SIN(Wellpath!$L153) * SIN(Wellpath!$O153) / GField</f>
        <v>0</v>
      </c>
      <c r="E153" s="20">
        <f>Model!$W$9*((drdp!B153+drdp!K153)*ABZ!$B153+(drdp!E153+drdp!N153)*ABZ!$C153+(drdp!H153+drdp!Q153)*ABZ!$D153)</f>
        <v>0</v>
      </c>
      <c r="F153" s="20">
        <f>Model!$W$9*((drdp!C153+drdp!L153)*ABZ!$B153+(drdp!F153+drdp!O153)*ABZ!$C153+(drdp!I153+drdp!R153)*ABZ!$D153)</f>
        <v>0</v>
      </c>
      <c r="G153" s="20">
        <f>Model!$W$9*((drdp!D153+drdp!M153)*ABZ!$B153+(drdp!G153+drdp!P153)*ABZ!$C153+(drdp!J153+drdp!S153)*ABZ!$D153)</f>
        <v>0</v>
      </c>
      <c r="H153" s="18">
        <f>Model!$W$9*((drdp!B153)*ABZ!$B153+(drdp!E153)*ABZ!$C153+(drdp!H153)*ABZ!$D153)</f>
        <v>0</v>
      </c>
      <c r="I153" s="18">
        <f>Model!$W$9*((drdp!C153)*ABZ!$B153+(drdp!F153)*ABZ!$C153+(drdp!I153)*ABZ!$D153)</f>
        <v>0</v>
      </c>
      <c r="J153" s="18">
        <f>Model!$W$9*((drdp!D153)*ABZ!$B153+(drdp!G153)*ABZ!$C153+(drdp!J153)*ABZ!$D153)</f>
        <v>0</v>
      </c>
      <c r="K153" s="21">
        <f>SUM(E$3:E152)+H153</f>
        <v>-0.11240570217018533</v>
      </c>
      <c r="L153" s="21">
        <f>SUM(F$3:F152)+I153</f>
        <v>-0.37158259481490397</v>
      </c>
      <c r="M153" s="21">
        <f>SUM(G$3:G152)+J153</f>
        <v>-4.098373807727651E-2</v>
      </c>
      <c r="N153" s="21"/>
      <c r="O153" s="21"/>
      <c r="P153" s="21"/>
      <c r="Q153" s="19">
        <f t="shared" si="13"/>
        <v>1.2635041880372408E-2</v>
      </c>
      <c r="R153" s="19">
        <f t="shared" si="14"/>
        <v>0.1380736247693771</v>
      </c>
      <c r="S153" s="19">
        <f t="shared" si="15"/>
        <v>1.6796667867868046E-3</v>
      </c>
      <c r="T153" s="19">
        <f t="shared" si="16"/>
        <v>4.176800248438875E-2</v>
      </c>
      <c r="U153" s="19">
        <f t="shared" si="17"/>
        <v>4.6068058561352272E-3</v>
      </c>
      <c r="V153" s="19">
        <f t="shared" si="18"/>
        <v>1.5228843739968788E-2</v>
      </c>
    </row>
    <row r="154" spans="1:22" x14ac:dyDescent="0.25">
      <c r="A154" s="26">
        <f>Wellpath!E154</f>
        <v>0</v>
      </c>
      <c r="B154" s="22">
        <v>0</v>
      </c>
      <c r="C154" s="22">
        <f>-SIN(Wellpath!$L154) / GField</f>
        <v>0</v>
      </c>
      <c r="D154" s="22">
        <f>TAN(Dip) * SIN(Wellpath!$L154) * SIN(Wellpath!$O154) / GField</f>
        <v>0</v>
      </c>
      <c r="E154" s="20">
        <f>Model!$W$9*((drdp!B154+drdp!K154)*ABZ!$B154+(drdp!E154+drdp!N154)*ABZ!$C154+(drdp!H154+drdp!Q154)*ABZ!$D154)</f>
        <v>0</v>
      </c>
      <c r="F154" s="20">
        <f>Model!$W$9*((drdp!C154+drdp!L154)*ABZ!$B154+(drdp!F154+drdp!O154)*ABZ!$C154+(drdp!I154+drdp!R154)*ABZ!$D154)</f>
        <v>0</v>
      </c>
      <c r="G154" s="20">
        <f>Model!$W$9*((drdp!D154+drdp!M154)*ABZ!$B154+(drdp!G154+drdp!P154)*ABZ!$C154+(drdp!J154+drdp!S154)*ABZ!$D154)</f>
        <v>0</v>
      </c>
      <c r="H154" s="18">
        <f>Model!$W$9*((drdp!B154)*ABZ!$B154+(drdp!E154)*ABZ!$C154+(drdp!H154)*ABZ!$D154)</f>
        <v>0</v>
      </c>
      <c r="I154" s="18">
        <f>Model!$W$9*((drdp!C154)*ABZ!$B154+(drdp!F154)*ABZ!$C154+(drdp!I154)*ABZ!$D154)</f>
        <v>0</v>
      </c>
      <c r="J154" s="18">
        <f>Model!$W$9*((drdp!D154)*ABZ!$B154+(drdp!G154)*ABZ!$C154+(drdp!J154)*ABZ!$D154)</f>
        <v>0</v>
      </c>
      <c r="K154" s="21">
        <f>SUM(E$3:E153)+H154</f>
        <v>-0.11240570217018533</v>
      </c>
      <c r="L154" s="21">
        <f>SUM(F$3:F153)+I154</f>
        <v>-0.37158259481490397</v>
      </c>
      <c r="M154" s="21">
        <f>SUM(G$3:G153)+J154</f>
        <v>-4.098373807727651E-2</v>
      </c>
      <c r="N154" s="21"/>
      <c r="O154" s="21"/>
      <c r="P154" s="21"/>
      <c r="Q154" s="19">
        <f t="shared" si="13"/>
        <v>1.2635041880372408E-2</v>
      </c>
      <c r="R154" s="19">
        <f t="shared" si="14"/>
        <v>0.1380736247693771</v>
      </c>
      <c r="S154" s="19">
        <f t="shared" si="15"/>
        <v>1.6796667867868046E-3</v>
      </c>
      <c r="T154" s="19">
        <f t="shared" si="16"/>
        <v>4.176800248438875E-2</v>
      </c>
      <c r="U154" s="19">
        <f t="shared" si="17"/>
        <v>4.6068058561352272E-3</v>
      </c>
      <c r="V154" s="19">
        <f t="shared" si="18"/>
        <v>1.5228843739968788E-2</v>
      </c>
    </row>
    <row r="155" spans="1:22" x14ac:dyDescent="0.25">
      <c r="A155" s="26">
        <f>Wellpath!E155</f>
        <v>0</v>
      </c>
      <c r="B155" s="22">
        <v>0</v>
      </c>
      <c r="C155" s="22">
        <f>-SIN(Wellpath!$L155) / GField</f>
        <v>0</v>
      </c>
      <c r="D155" s="22">
        <f>TAN(Dip) * SIN(Wellpath!$L155) * SIN(Wellpath!$O155) / GField</f>
        <v>0</v>
      </c>
      <c r="E155" s="20">
        <f>Model!$W$9*((drdp!B155+drdp!K155)*ABZ!$B155+(drdp!E155+drdp!N155)*ABZ!$C155+(drdp!H155+drdp!Q155)*ABZ!$D155)</f>
        <v>0</v>
      </c>
      <c r="F155" s="20">
        <f>Model!$W$9*((drdp!C155+drdp!L155)*ABZ!$B155+(drdp!F155+drdp!O155)*ABZ!$C155+(drdp!I155+drdp!R155)*ABZ!$D155)</f>
        <v>0</v>
      </c>
      <c r="G155" s="20">
        <f>Model!$W$9*((drdp!D155+drdp!M155)*ABZ!$B155+(drdp!G155+drdp!P155)*ABZ!$C155+(drdp!J155+drdp!S155)*ABZ!$D155)</f>
        <v>0</v>
      </c>
      <c r="H155" s="18">
        <f>Model!$W$9*((drdp!B155)*ABZ!$B155+(drdp!E155)*ABZ!$C155+(drdp!H155)*ABZ!$D155)</f>
        <v>0</v>
      </c>
      <c r="I155" s="18">
        <f>Model!$W$9*((drdp!C155)*ABZ!$B155+(drdp!F155)*ABZ!$C155+(drdp!I155)*ABZ!$D155)</f>
        <v>0</v>
      </c>
      <c r="J155" s="18">
        <f>Model!$W$9*((drdp!D155)*ABZ!$B155+(drdp!G155)*ABZ!$C155+(drdp!J155)*ABZ!$D155)</f>
        <v>0</v>
      </c>
      <c r="K155" s="21">
        <f>SUM(E$3:E154)+H155</f>
        <v>-0.11240570217018533</v>
      </c>
      <c r="L155" s="21">
        <f>SUM(F$3:F154)+I155</f>
        <v>-0.37158259481490397</v>
      </c>
      <c r="M155" s="21">
        <f>SUM(G$3:G154)+J155</f>
        <v>-4.098373807727651E-2</v>
      </c>
      <c r="N155" s="21"/>
      <c r="O155" s="21"/>
      <c r="P155" s="21"/>
      <c r="Q155" s="19">
        <f t="shared" si="13"/>
        <v>1.2635041880372408E-2</v>
      </c>
      <c r="R155" s="19">
        <f t="shared" si="14"/>
        <v>0.1380736247693771</v>
      </c>
      <c r="S155" s="19">
        <f t="shared" si="15"/>
        <v>1.6796667867868046E-3</v>
      </c>
      <c r="T155" s="19">
        <f t="shared" si="16"/>
        <v>4.176800248438875E-2</v>
      </c>
      <c r="U155" s="19">
        <f t="shared" si="17"/>
        <v>4.6068058561352272E-3</v>
      </c>
      <c r="V155" s="19">
        <f t="shared" si="18"/>
        <v>1.5228843739968788E-2</v>
      </c>
    </row>
    <row r="156" spans="1:22" x14ac:dyDescent="0.25">
      <c r="A156" s="26">
        <f>Wellpath!E156</f>
        <v>0</v>
      </c>
      <c r="B156" s="22">
        <v>0</v>
      </c>
      <c r="C156" s="22">
        <f>-SIN(Wellpath!$L156) / GField</f>
        <v>0</v>
      </c>
      <c r="D156" s="22">
        <f>TAN(Dip) * SIN(Wellpath!$L156) * SIN(Wellpath!$O156) / GField</f>
        <v>0</v>
      </c>
      <c r="E156" s="20">
        <f>Model!$W$9*((drdp!B156+drdp!K156)*ABZ!$B156+(drdp!E156+drdp!N156)*ABZ!$C156+(drdp!H156+drdp!Q156)*ABZ!$D156)</f>
        <v>0</v>
      </c>
      <c r="F156" s="20">
        <f>Model!$W$9*((drdp!C156+drdp!L156)*ABZ!$B156+(drdp!F156+drdp!O156)*ABZ!$C156+(drdp!I156+drdp!R156)*ABZ!$D156)</f>
        <v>0</v>
      </c>
      <c r="G156" s="20">
        <f>Model!$W$9*((drdp!D156+drdp!M156)*ABZ!$B156+(drdp!G156+drdp!P156)*ABZ!$C156+(drdp!J156+drdp!S156)*ABZ!$D156)</f>
        <v>0</v>
      </c>
      <c r="H156" s="18">
        <f>Model!$W$9*((drdp!B156)*ABZ!$B156+(drdp!E156)*ABZ!$C156+(drdp!H156)*ABZ!$D156)</f>
        <v>0</v>
      </c>
      <c r="I156" s="18">
        <f>Model!$W$9*((drdp!C156)*ABZ!$B156+(drdp!F156)*ABZ!$C156+(drdp!I156)*ABZ!$D156)</f>
        <v>0</v>
      </c>
      <c r="J156" s="18">
        <f>Model!$W$9*((drdp!D156)*ABZ!$B156+(drdp!G156)*ABZ!$C156+(drdp!J156)*ABZ!$D156)</f>
        <v>0</v>
      </c>
      <c r="K156" s="21">
        <f>SUM(E$3:E155)+H156</f>
        <v>-0.11240570217018533</v>
      </c>
      <c r="L156" s="21">
        <f>SUM(F$3:F155)+I156</f>
        <v>-0.37158259481490397</v>
      </c>
      <c r="M156" s="21">
        <f>SUM(G$3:G155)+J156</f>
        <v>-4.098373807727651E-2</v>
      </c>
      <c r="N156" s="21"/>
      <c r="O156" s="21"/>
      <c r="P156" s="21"/>
      <c r="Q156" s="19">
        <f t="shared" si="13"/>
        <v>1.2635041880372408E-2</v>
      </c>
      <c r="R156" s="19">
        <f t="shared" si="14"/>
        <v>0.1380736247693771</v>
      </c>
      <c r="S156" s="19">
        <f t="shared" si="15"/>
        <v>1.6796667867868046E-3</v>
      </c>
      <c r="T156" s="19">
        <f t="shared" si="16"/>
        <v>4.176800248438875E-2</v>
      </c>
      <c r="U156" s="19">
        <f t="shared" si="17"/>
        <v>4.6068058561352272E-3</v>
      </c>
      <c r="V156" s="19">
        <f t="shared" si="18"/>
        <v>1.5228843739968788E-2</v>
      </c>
    </row>
    <row r="157" spans="1:22" x14ac:dyDescent="0.25">
      <c r="A157" s="26">
        <f>Wellpath!E157</f>
        <v>0</v>
      </c>
      <c r="B157" s="22">
        <v>0</v>
      </c>
      <c r="C157" s="22">
        <f>-SIN(Wellpath!$L157) / GField</f>
        <v>0</v>
      </c>
      <c r="D157" s="22">
        <f>TAN(Dip) * SIN(Wellpath!$L157) * SIN(Wellpath!$O157) / GField</f>
        <v>0</v>
      </c>
      <c r="E157" s="20">
        <f>Model!$W$9*((drdp!B157+drdp!K157)*ABZ!$B157+(drdp!E157+drdp!N157)*ABZ!$C157+(drdp!H157+drdp!Q157)*ABZ!$D157)</f>
        <v>0</v>
      </c>
      <c r="F157" s="20">
        <f>Model!$W$9*((drdp!C157+drdp!L157)*ABZ!$B157+(drdp!F157+drdp!O157)*ABZ!$C157+(drdp!I157+drdp!R157)*ABZ!$D157)</f>
        <v>0</v>
      </c>
      <c r="G157" s="20">
        <f>Model!$W$9*((drdp!D157+drdp!M157)*ABZ!$B157+(drdp!G157+drdp!P157)*ABZ!$C157+(drdp!J157+drdp!S157)*ABZ!$D157)</f>
        <v>0</v>
      </c>
      <c r="H157" s="18">
        <f>Model!$W$9*((drdp!B157)*ABZ!$B157+(drdp!E157)*ABZ!$C157+(drdp!H157)*ABZ!$D157)</f>
        <v>0</v>
      </c>
      <c r="I157" s="18">
        <f>Model!$W$9*((drdp!C157)*ABZ!$B157+(drdp!F157)*ABZ!$C157+(drdp!I157)*ABZ!$D157)</f>
        <v>0</v>
      </c>
      <c r="J157" s="18">
        <f>Model!$W$9*((drdp!D157)*ABZ!$B157+(drdp!G157)*ABZ!$C157+(drdp!J157)*ABZ!$D157)</f>
        <v>0</v>
      </c>
      <c r="K157" s="21">
        <f>SUM(E$3:E156)+H157</f>
        <v>-0.11240570217018533</v>
      </c>
      <c r="L157" s="21">
        <f>SUM(F$3:F156)+I157</f>
        <v>-0.37158259481490397</v>
      </c>
      <c r="M157" s="21">
        <f>SUM(G$3:G156)+J157</f>
        <v>-4.098373807727651E-2</v>
      </c>
      <c r="N157" s="21"/>
      <c r="O157" s="21"/>
      <c r="P157" s="21"/>
      <c r="Q157" s="19">
        <f t="shared" si="13"/>
        <v>1.2635041880372408E-2</v>
      </c>
      <c r="R157" s="19">
        <f t="shared" si="14"/>
        <v>0.1380736247693771</v>
      </c>
      <c r="S157" s="19">
        <f t="shared" si="15"/>
        <v>1.6796667867868046E-3</v>
      </c>
      <c r="T157" s="19">
        <f t="shared" si="16"/>
        <v>4.176800248438875E-2</v>
      </c>
      <c r="U157" s="19">
        <f t="shared" si="17"/>
        <v>4.6068058561352272E-3</v>
      </c>
      <c r="V157" s="19">
        <f t="shared" si="18"/>
        <v>1.5228843739968788E-2</v>
      </c>
    </row>
    <row r="158" spans="1:22" x14ac:dyDescent="0.25">
      <c r="A158" s="26">
        <f>Wellpath!E158</f>
        <v>0</v>
      </c>
      <c r="B158" s="22">
        <v>0</v>
      </c>
      <c r="C158" s="22">
        <f>-SIN(Wellpath!$L158) / GField</f>
        <v>0</v>
      </c>
      <c r="D158" s="22">
        <f>TAN(Dip) * SIN(Wellpath!$L158) * SIN(Wellpath!$O158) / GField</f>
        <v>0</v>
      </c>
      <c r="E158" s="20">
        <f>Model!$W$9*((drdp!B158+drdp!K158)*ABZ!$B158+(drdp!E158+drdp!N158)*ABZ!$C158+(drdp!H158+drdp!Q158)*ABZ!$D158)</f>
        <v>0</v>
      </c>
      <c r="F158" s="20">
        <f>Model!$W$9*((drdp!C158+drdp!L158)*ABZ!$B158+(drdp!F158+drdp!O158)*ABZ!$C158+(drdp!I158+drdp!R158)*ABZ!$D158)</f>
        <v>0</v>
      </c>
      <c r="G158" s="20">
        <f>Model!$W$9*((drdp!D158+drdp!M158)*ABZ!$B158+(drdp!G158+drdp!P158)*ABZ!$C158+(drdp!J158+drdp!S158)*ABZ!$D158)</f>
        <v>0</v>
      </c>
      <c r="H158" s="18">
        <f>Model!$W$9*((drdp!B158)*ABZ!$B158+(drdp!E158)*ABZ!$C158+(drdp!H158)*ABZ!$D158)</f>
        <v>0</v>
      </c>
      <c r="I158" s="18">
        <f>Model!$W$9*((drdp!C158)*ABZ!$B158+(drdp!F158)*ABZ!$C158+(drdp!I158)*ABZ!$D158)</f>
        <v>0</v>
      </c>
      <c r="J158" s="18">
        <f>Model!$W$9*((drdp!D158)*ABZ!$B158+(drdp!G158)*ABZ!$C158+(drdp!J158)*ABZ!$D158)</f>
        <v>0</v>
      </c>
      <c r="K158" s="21">
        <f>SUM(E$3:E157)+H158</f>
        <v>-0.11240570217018533</v>
      </c>
      <c r="L158" s="21">
        <f>SUM(F$3:F157)+I158</f>
        <v>-0.37158259481490397</v>
      </c>
      <c r="M158" s="21">
        <f>SUM(G$3:G157)+J158</f>
        <v>-4.098373807727651E-2</v>
      </c>
      <c r="N158" s="21"/>
      <c r="O158" s="21"/>
      <c r="P158" s="21"/>
      <c r="Q158" s="19">
        <f t="shared" si="13"/>
        <v>1.2635041880372408E-2</v>
      </c>
      <c r="R158" s="19">
        <f t="shared" si="14"/>
        <v>0.1380736247693771</v>
      </c>
      <c r="S158" s="19">
        <f t="shared" si="15"/>
        <v>1.6796667867868046E-3</v>
      </c>
      <c r="T158" s="19">
        <f t="shared" si="16"/>
        <v>4.176800248438875E-2</v>
      </c>
      <c r="U158" s="19">
        <f t="shared" si="17"/>
        <v>4.6068058561352272E-3</v>
      </c>
      <c r="V158" s="19">
        <f t="shared" si="18"/>
        <v>1.5228843739968788E-2</v>
      </c>
    </row>
    <row r="159" spans="1:22" x14ac:dyDescent="0.25">
      <c r="A159" s="26">
        <f>Wellpath!E159</f>
        <v>0</v>
      </c>
      <c r="B159" s="22">
        <v>0</v>
      </c>
      <c r="C159" s="22">
        <f>-SIN(Wellpath!$L159) / GField</f>
        <v>0</v>
      </c>
      <c r="D159" s="22">
        <f>TAN(Dip) * SIN(Wellpath!$L159) * SIN(Wellpath!$O159) / GField</f>
        <v>0</v>
      </c>
      <c r="E159" s="20">
        <f>Model!$W$9*((drdp!B159+drdp!K159)*ABZ!$B159+(drdp!E159+drdp!N159)*ABZ!$C159+(drdp!H159+drdp!Q159)*ABZ!$D159)</f>
        <v>0</v>
      </c>
      <c r="F159" s="20">
        <f>Model!$W$9*((drdp!C159+drdp!L159)*ABZ!$B159+(drdp!F159+drdp!O159)*ABZ!$C159+(drdp!I159+drdp!R159)*ABZ!$D159)</f>
        <v>0</v>
      </c>
      <c r="G159" s="20">
        <f>Model!$W$9*((drdp!D159+drdp!M159)*ABZ!$B159+(drdp!G159+drdp!P159)*ABZ!$C159+(drdp!J159+drdp!S159)*ABZ!$D159)</f>
        <v>0</v>
      </c>
      <c r="H159" s="18">
        <f>Model!$W$9*((drdp!B159)*ABZ!$B159+(drdp!E159)*ABZ!$C159+(drdp!H159)*ABZ!$D159)</f>
        <v>0</v>
      </c>
      <c r="I159" s="18">
        <f>Model!$W$9*((drdp!C159)*ABZ!$B159+(drdp!F159)*ABZ!$C159+(drdp!I159)*ABZ!$D159)</f>
        <v>0</v>
      </c>
      <c r="J159" s="18">
        <f>Model!$W$9*((drdp!D159)*ABZ!$B159+(drdp!G159)*ABZ!$C159+(drdp!J159)*ABZ!$D159)</f>
        <v>0</v>
      </c>
      <c r="K159" s="21">
        <f>SUM(E$3:E158)+H159</f>
        <v>-0.11240570217018533</v>
      </c>
      <c r="L159" s="21">
        <f>SUM(F$3:F158)+I159</f>
        <v>-0.37158259481490397</v>
      </c>
      <c r="M159" s="21">
        <f>SUM(G$3:G158)+J159</f>
        <v>-4.098373807727651E-2</v>
      </c>
      <c r="N159" s="21"/>
      <c r="O159" s="21"/>
      <c r="P159" s="21"/>
      <c r="Q159" s="19">
        <f t="shared" si="13"/>
        <v>1.2635041880372408E-2</v>
      </c>
      <c r="R159" s="19">
        <f t="shared" si="14"/>
        <v>0.1380736247693771</v>
      </c>
      <c r="S159" s="19">
        <f t="shared" si="15"/>
        <v>1.6796667867868046E-3</v>
      </c>
      <c r="T159" s="19">
        <f t="shared" si="16"/>
        <v>4.176800248438875E-2</v>
      </c>
      <c r="U159" s="19">
        <f t="shared" si="17"/>
        <v>4.6068058561352272E-3</v>
      </c>
      <c r="V159" s="19">
        <f t="shared" si="18"/>
        <v>1.5228843739968788E-2</v>
      </c>
    </row>
    <row r="160" spans="1:22" x14ac:dyDescent="0.25">
      <c r="A160" s="26">
        <f>Wellpath!E160</f>
        <v>0</v>
      </c>
      <c r="B160" s="22">
        <v>0</v>
      </c>
      <c r="C160" s="22">
        <f>-SIN(Wellpath!$L160) / GField</f>
        <v>0</v>
      </c>
      <c r="D160" s="22">
        <f>TAN(Dip) * SIN(Wellpath!$L160) * SIN(Wellpath!$O160) / GField</f>
        <v>0</v>
      </c>
      <c r="E160" s="20">
        <f>Model!$W$9*((drdp!B160+drdp!K160)*ABZ!$B160+(drdp!E160+drdp!N160)*ABZ!$C160+(drdp!H160+drdp!Q160)*ABZ!$D160)</f>
        <v>0</v>
      </c>
      <c r="F160" s="20">
        <f>Model!$W$9*((drdp!C160+drdp!L160)*ABZ!$B160+(drdp!F160+drdp!O160)*ABZ!$C160+(drdp!I160+drdp!R160)*ABZ!$D160)</f>
        <v>0</v>
      </c>
      <c r="G160" s="20">
        <f>Model!$W$9*((drdp!D160+drdp!M160)*ABZ!$B160+(drdp!G160+drdp!P160)*ABZ!$C160+(drdp!J160+drdp!S160)*ABZ!$D160)</f>
        <v>0</v>
      </c>
      <c r="H160" s="18">
        <f>Model!$W$9*((drdp!B160)*ABZ!$B160+(drdp!E160)*ABZ!$C160+(drdp!H160)*ABZ!$D160)</f>
        <v>0</v>
      </c>
      <c r="I160" s="18">
        <f>Model!$W$9*((drdp!C160)*ABZ!$B160+(drdp!F160)*ABZ!$C160+(drdp!I160)*ABZ!$D160)</f>
        <v>0</v>
      </c>
      <c r="J160" s="18">
        <f>Model!$W$9*((drdp!D160)*ABZ!$B160+(drdp!G160)*ABZ!$C160+(drdp!J160)*ABZ!$D160)</f>
        <v>0</v>
      </c>
      <c r="K160" s="21">
        <f>SUM(E$3:E159)+H160</f>
        <v>-0.11240570217018533</v>
      </c>
      <c r="L160" s="21">
        <f>SUM(F$3:F159)+I160</f>
        <v>-0.37158259481490397</v>
      </c>
      <c r="M160" s="21">
        <f>SUM(G$3:G159)+J160</f>
        <v>-4.098373807727651E-2</v>
      </c>
      <c r="N160" s="21"/>
      <c r="O160" s="21"/>
      <c r="P160" s="21"/>
      <c r="Q160" s="19">
        <f t="shared" si="13"/>
        <v>1.2635041880372408E-2</v>
      </c>
      <c r="R160" s="19">
        <f t="shared" si="14"/>
        <v>0.1380736247693771</v>
      </c>
      <c r="S160" s="19">
        <f t="shared" si="15"/>
        <v>1.6796667867868046E-3</v>
      </c>
      <c r="T160" s="19">
        <f t="shared" si="16"/>
        <v>4.176800248438875E-2</v>
      </c>
      <c r="U160" s="19">
        <f t="shared" si="17"/>
        <v>4.6068058561352272E-3</v>
      </c>
      <c r="V160" s="19">
        <f t="shared" si="18"/>
        <v>1.5228843739968788E-2</v>
      </c>
    </row>
    <row r="161" spans="1:22" x14ac:dyDescent="0.25">
      <c r="A161" s="26">
        <f>Wellpath!E161</f>
        <v>0</v>
      </c>
      <c r="B161" s="22">
        <v>0</v>
      </c>
      <c r="C161" s="22">
        <f>-SIN(Wellpath!$L161) / GField</f>
        <v>0</v>
      </c>
      <c r="D161" s="22">
        <f>TAN(Dip) * SIN(Wellpath!$L161) * SIN(Wellpath!$O161) / GField</f>
        <v>0</v>
      </c>
      <c r="E161" s="20">
        <f>Model!$W$9*((drdp!B161+drdp!K161)*ABZ!$B161+(drdp!E161+drdp!N161)*ABZ!$C161+(drdp!H161+drdp!Q161)*ABZ!$D161)</f>
        <v>0</v>
      </c>
      <c r="F161" s="20">
        <f>Model!$W$9*((drdp!C161+drdp!L161)*ABZ!$B161+(drdp!F161+drdp!O161)*ABZ!$C161+(drdp!I161+drdp!R161)*ABZ!$D161)</f>
        <v>0</v>
      </c>
      <c r="G161" s="20">
        <f>Model!$W$9*((drdp!D161+drdp!M161)*ABZ!$B161+(drdp!G161+drdp!P161)*ABZ!$C161+(drdp!J161+drdp!S161)*ABZ!$D161)</f>
        <v>0</v>
      </c>
      <c r="H161" s="18">
        <f>Model!$W$9*((drdp!B161)*ABZ!$B161+(drdp!E161)*ABZ!$C161+(drdp!H161)*ABZ!$D161)</f>
        <v>0</v>
      </c>
      <c r="I161" s="18">
        <f>Model!$W$9*((drdp!C161)*ABZ!$B161+(drdp!F161)*ABZ!$C161+(drdp!I161)*ABZ!$D161)</f>
        <v>0</v>
      </c>
      <c r="J161" s="18">
        <f>Model!$W$9*((drdp!D161)*ABZ!$B161+(drdp!G161)*ABZ!$C161+(drdp!J161)*ABZ!$D161)</f>
        <v>0</v>
      </c>
      <c r="K161" s="21">
        <f>SUM(E$3:E160)+H161</f>
        <v>-0.11240570217018533</v>
      </c>
      <c r="L161" s="21">
        <f>SUM(F$3:F160)+I161</f>
        <v>-0.37158259481490397</v>
      </c>
      <c r="M161" s="21">
        <f>SUM(G$3:G160)+J161</f>
        <v>-4.098373807727651E-2</v>
      </c>
      <c r="N161" s="21"/>
      <c r="O161" s="21"/>
      <c r="P161" s="21"/>
      <c r="Q161" s="19">
        <f t="shared" si="13"/>
        <v>1.2635041880372408E-2</v>
      </c>
      <c r="R161" s="19">
        <f t="shared" si="14"/>
        <v>0.1380736247693771</v>
      </c>
      <c r="S161" s="19">
        <f t="shared" si="15"/>
        <v>1.6796667867868046E-3</v>
      </c>
      <c r="T161" s="19">
        <f t="shared" si="16"/>
        <v>4.176800248438875E-2</v>
      </c>
      <c r="U161" s="19">
        <f t="shared" si="17"/>
        <v>4.6068058561352272E-3</v>
      </c>
      <c r="V161" s="19">
        <f t="shared" si="18"/>
        <v>1.5228843739968788E-2</v>
      </c>
    </row>
    <row r="162" spans="1:22" x14ac:dyDescent="0.25">
      <c r="A162" s="26">
        <f>Wellpath!E162</f>
        <v>0</v>
      </c>
      <c r="B162" s="22">
        <v>0</v>
      </c>
      <c r="C162" s="22">
        <f>-SIN(Wellpath!$L162) / GField</f>
        <v>0</v>
      </c>
      <c r="D162" s="22">
        <f>TAN(Dip) * SIN(Wellpath!$L162) * SIN(Wellpath!$O162) / GField</f>
        <v>0</v>
      </c>
      <c r="E162" s="20">
        <f>Model!$W$9*((drdp!B162+drdp!K162)*ABZ!$B162+(drdp!E162+drdp!N162)*ABZ!$C162+(drdp!H162+drdp!Q162)*ABZ!$D162)</f>
        <v>0</v>
      </c>
      <c r="F162" s="20">
        <f>Model!$W$9*((drdp!C162+drdp!L162)*ABZ!$B162+(drdp!F162+drdp!O162)*ABZ!$C162+(drdp!I162+drdp!R162)*ABZ!$D162)</f>
        <v>0</v>
      </c>
      <c r="G162" s="20">
        <f>Model!$W$9*((drdp!D162+drdp!M162)*ABZ!$B162+(drdp!G162+drdp!P162)*ABZ!$C162+(drdp!J162+drdp!S162)*ABZ!$D162)</f>
        <v>0</v>
      </c>
      <c r="H162" s="18">
        <f>Model!$W$9*((drdp!B162)*ABZ!$B162+(drdp!E162)*ABZ!$C162+(drdp!H162)*ABZ!$D162)</f>
        <v>0</v>
      </c>
      <c r="I162" s="18">
        <f>Model!$W$9*((drdp!C162)*ABZ!$B162+(drdp!F162)*ABZ!$C162+(drdp!I162)*ABZ!$D162)</f>
        <v>0</v>
      </c>
      <c r="J162" s="18">
        <f>Model!$W$9*((drdp!D162)*ABZ!$B162+(drdp!G162)*ABZ!$C162+(drdp!J162)*ABZ!$D162)</f>
        <v>0</v>
      </c>
      <c r="K162" s="21">
        <f>SUM(E$3:E161)+H162</f>
        <v>-0.11240570217018533</v>
      </c>
      <c r="L162" s="21">
        <f>SUM(F$3:F161)+I162</f>
        <v>-0.37158259481490397</v>
      </c>
      <c r="M162" s="21">
        <f>SUM(G$3:G161)+J162</f>
        <v>-4.098373807727651E-2</v>
      </c>
      <c r="N162" s="21"/>
      <c r="O162" s="21"/>
      <c r="P162" s="21"/>
      <c r="Q162" s="19">
        <f t="shared" si="13"/>
        <v>1.2635041880372408E-2</v>
      </c>
      <c r="R162" s="19">
        <f t="shared" si="14"/>
        <v>0.1380736247693771</v>
      </c>
      <c r="S162" s="19">
        <f t="shared" si="15"/>
        <v>1.6796667867868046E-3</v>
      </c>
      <c r="T162" s="19">
        <f t="shared" si="16"/>
        <v>4.176800248438875E-2</v>
      </c>
      <c r="U162" s="19">
        <f t="shared" si="17"/>
        <v>4.6068058561352272E-3</v>
      </c>
      <c r="V162" s="19">
        <f t="shared" si="18"/>
        <v>1.5228843739968788E-2</v>
      </c>
    </row>
    <row r="163" spans="1:22" x14ac:dyDescent="0.25">
      <c r="A163" s="26">
        <f>Wellpath!E163</f>
        <v>0</v>
      </c>
      <c r="B163" s="22">
        <v>0</v>
      </c>
      <c r="C163" s="22">
        <f>-SIN(Wellpath!$L163) / GField</f>
        <v>0</v>
      </c>
      <c r="D163" s="22">
        <f>TAN(Dip) * SIN(Wellpath!$L163) * SIN(Wellpath!$O163) / GField</f>
        <v>0</v>
      </c>
      <c r="E163" s="20">
        <f>Model!$W$9*((drdp!B163+drdp!K163)*ABZ!$B163+(drdp!E163+drdp!N163)*ABZ!$C163+(drdp!H163+drdp!Q163)*ABZ!$D163)</f>
        <v>0</v>
      </c>
      <c r="F163" s="20">
        <f>Model!$W$9*((drdp!C163+drdp!L163)*ABZ!$B163+(drdp!F163+drdp!O163)*ABZ!$C163+(drdp!I163+drdp!R163)*ABZ!$D163)</f>
        <v>0</v>
      </c>
      <c r="G163" s="20">
        <f>Model!$W$9*((drdp!D163+drdp!M163)*ABZ!$B163+(drdp!G163+drdp!P163)*ABZ!$C163+(drdp!J163+drdp!S163)*ABZ!$D163)</f>
        <v>0</v>
      </c>
      <c r="H163" s="18">
        <f>Model!$W$9*((drdp!B163)*ABZ!$B163+(drdp!E163)*ABZ!$C163+(drdp!H163)*ABZ!$D163)</f>
        <v>0</v>
      </c>
      <c r="I163" s="18">
        <f>Model!$W$9*((drdp!C163)*ABZ!$B163+(drdp!F163)*ABZ!$C163+(drdp!I163)*ABZ!$D163)</f>
        <v>0</v>
      </c>
      <c r="J163" s="18">
        <f>Model!$W$9*((drdp!D163)*ABZ!$B163+(drdp!G163)*ABZ!$C163+(drdp!J163)*ABZ!$D163)</f>
        <v>0</v>
      </c>
      <c r="K163" s="21">
        <f>SUM(E$3:E162)+H163</f>
        <v>-0.11240570217018533</v>
      </c>
      <c r="L163" s="21">
        <f>SUM(F$3:F162)+I163</f>
        <v>-0.37158259481490397</v>
      </c>
      <c r="M163" s="21">
        <f>SUM(G$3:G162)+J163</f>
        <v>-4.098373807727651E-2</v>
      </c>
      <c r="N163" s="21"/>
      <c r="O163" s="21"/>
      <c r="P163" s="21"/>
      <c r="Q163" s="19">
        <f t="shared" si="13"/>
        <v>1.2635041880372408E-2</v>
      </c>
      <c r="R163" s="19">
        <f t="shared" si="14"/>
        <v>0.1380736247693771</v>
      </c>
      <c r="S163" s="19">
        <f t="shared" si="15"/>
        <v>1.6796667867868046E-3</v>
      </c>
      <c r="T163" s="19">
        <f t="shared" si="16"/>
        <v>4.176800248438875E-2</v>
      </c>
      <c r="U163" s="19">
        <f t="shared" si="17"/>
        <v>4.6068058561352272E-3</v>
      </c>
      <c r="V163" s="19">
        <f t="shared" si="18"/>
        <v>1.5228843739968788E-2</v>
      </c>
    </row>
    <row r="164" spans="1:22" x14ac:dyDescent="0.25">
      <c r="A164" s="26">
        <f>Wellpath!E164</f>
        <v>0</v>
      </c>
      <c r="B164" s="22">
        <v>0</v>
      </c>
      <c r="C164" s="22">
        <f>-SIN(Wellpath!$L164) / GField</f>
        <v>0</v>
      </c>
      <c r="D164" s="22">
        <f>TAN(Dip) * SIN(Wellpath!$L164) * SIN(Wellpath!$O164) / GField</f>
        <v>0</v>
      </c>
      <c r="E164" s="20">
        <f>Model!$W$9*((drdp!B164+drdp!K164)*ABZ!$B164+(drdp!E164+drdp!N164)*ABZ!$C164+(drdp!H164+drdp!Q164)*ABZ!$D164)</f>
        <v>0</v>
      </c>
      <c r="F164" s="20">
        <f>Model!$W$9*((drdp!C164+drdp!L164)*ABZ!$B164+(drdp!F164+drdp!O164)*ABZ!$C164+(drdp!I164+drdp!R164)*ABZ!$D164)</f>
        <v>0</v>
      </c>
      <c r="G164" s="20">
        <f>Model!$W$9*((drdp!D164+drdp!M164)*ABZ!$B164+(drdp!G164+drdp!P164)*ABZ!$C164+(drdp!J164+drdp!S164)*ABZ!$D164)</f>
        <v>0</v>
      </c>
      <c r="H164" s="18">
        <f>Model!$W$9*((drdp!B164)*ABZ!$B164+(drdp!E164)*ABZ!$C164+(drdp!H164)*ABZ!$D164)</f>
        <v>0</v>
      </c>
      <c r="I164" s="18">
        <f>Model!$W$9*((drdp!C164)*ABZ!$B164+(drdp!F164)*ABZ!$C164+(drdp!I164)*ABZ!$D164)</f>
        <v>0</v>
      </c>
      <c r="J164" s="18">
        <f>Model!$W$9*((drdp!D164)*ABZ!$B164+(drdp!G164)*ABZ!$C164+(drdp!J164)*ABZ!$D164)</f>
        <v>0</v>
      </c>
      <c r="K164" s="21">
        <f>SUM(E$3:E163)+H164</f>
        <v>-0.11240570217018533</v>
      </c>
      <c r="L164" s="21">
        <f>SUM(F$3:F163)+I164</f>
        <v>-0.37158259481490397</v>
      </c>
      <c r="M164" s="21">
        <f>SUM(G$3:G163)+J164</f>
        <v>-4.098373807727651E-2</v>
      </c>
      <c r="N164" s="21"/>
      <c r="O164" s="21"/>
      <c r="P164" s="21"/>
      <c r="Q164" s="19">
        <f t="shared" si="13"/>
        <v>1.2635041880372408E-2</v>
      </c>
      <c r="R164" s="19">
        <f t="shared" si="14"/>
        <v>0.1380736247693771</v>
      </c>
      <c r="S164" s="19">
        <f t="shared" si="15"/>
        <v>1.6796667867868046E-3</v>
      </c>
      <c r="T164" s="19">
        <f t="shared" si="16"/>
        <v>4.176800248438875E-2</v>
      </c>
      <c r="U164" s="19">
        <f t="shared" si="17"/>
        <v>4.6068058561352272E-3</v>
      </c>
      <c r="V164" s="19">
        <f t="shared" si="18"/>
        <v>1.5228843739968788E-2</v>
      </c>
    </row>
    <row r="165" spans="1:22" x14ac:dyDescent="0.25">
      <c r="A165" s="26">
        <f>Wellpath!E165</f>
        <v>0</v>
      </c>
      <c r="B165" s="22">
        <v>0</v>
      </c>
      <c r="C165" s="22">
        <f>-SIN(Wellpath!$L165) / GField</f>
        <v>0</v>
      </c>
      <c r="D165" s="22">
        <f>TAN(Dip) * SIN(Wellpath!$L165) * SIN(Wellpath!$O165) / GField</f>
        <v>0</v>
      </c>
      <c r="E165" s="20">
        <f>Model!$W$9*((drdp!B165+drdp!K165)*ABZ!$B165+(drdp!E165+drdp!N165)*ABZ!$C165+(drdp!H165+drdp!Q165)*ABZ!$D165)</f>
        <v>0</v>
      </c>
      <c r="F165" s="20">
        <f>Model!$W$9*((drdp!C165+drdp!L165)*ABZ!$B165+(drdp!F165+drdp!O165)*ABZ!$C165+(drdp!I165+drdp!R165)*ABZ!$D165)</f>
        <v>0</v>
      </c>
      <c r="G165" s="20">
        <f>Model!$W$9*((drdp!D165+drdp!M165)*ABZ!$B165+(drdp!G165+drdp!P165)*ABZ!$C165+(drdp!J165+drdp!S165)*ABZ!$D165)</f>
        <v>0</v>
      </c>
      <c r="H165" s="18">
        <f>Model!$W$9*((drdp!B165)*ABZ!$B165+(drdp!E165)*ABZ!$C165+(drdp!H165)*ABZ!$D165)</f>
        <v>0</v>
      </c>
      <c r="I165" s="18">
        <f>Model!$W$9*((drdp!C165)*ABZ!$B165+(drdp!F165)*ABZ!$C165+(drdp!I165)*ABZ!$D165)</f>
        <v>0</v>
      </c>
      <c r="J165" s="18">
        <f>Model!$W$9*((drdp!D165)*ABZ!$B165+(drdp!G165)*ABZ!$C165+(drdp!J165)*ABZ!$D165)</f>
        <v>0</v>
      </c>
      <c r="K165" s="21">
        <f>SUM(E$3:E164)+H165</f>
        <v>-0.11240570217018533</v>
      </c>
      <c r="L165" s="21">
        <f>SUM(F$3:F164)+I165</f>
        <v>-0.37158259481490397</v>
      </c>
      <c r="M165" s="21">
        <f>SUM(G$3:G164)+J165</f>
        <v>-4.098373807727651E-2</v>
      </c>
      <c r="N165" s="21"/>
      <c r="O165" s="21"/>
      <c r="P165" s="21"/>
      <c r="Q165" s="19">
        <f t="shared" si="13"/>
        <v>1.2635041880372408E-2</v>
      </c>
      <c r="R165" s="19">
        <f t="shared" si="14"/>
        <v>0.1380736247693771</v>
      </c>
      <c r="S165" s="19">
        <f t="shared" si="15"/>
        <v>1.6796667867868046E-3</v>
      </c>
      <c r="T165" s="19">
        <f t="shared" si="16"/>
        <v>4.176800248438875E-2</v>
      </c>
      <c r="U165" s="19">
        <f t="shared" si="17"/>
        <v>4.6068058561352272E-3</v>
      </c>
      <c r="V165" s="19">
        <f t="shared" si="18"/>
        <v>1.5228843739968788E-2</v>
      </c>
    </row>
    <row r="166" spans="1:22" x14ac:dyDescent="0.25">
      <c r="A166" s="26">
        <f>Wellpath!E166</f>
        <v>0</v>
      </c>
      <c r="B166" s="22">
        <v>0</v>
      </c>
      <c r="C166" s="22">
        <f>-SIN(Wellpath!$L166) / GField</f>
        <v>0</v>
      </c>
      <c r="D166" s="22">
        <f>TAN(Dip) * SIN(Wellpath!$L166) * SIN(Wellpath!$O166) / GField</f>
        <v>0</v>
      </c>
      <c r="E166" s="20">
        <f>Model!$W$9*((drdp!B166+drdp!K166)*ABZ!$B166+(drdp!E166+drdp!N166)*ABZ!$C166+(drdp!H166+drdp!Q166)*ABZ!$D166)</f>
        <v>0</v>
      </c>
      <c r="F166" s="20">
        <f>Model!$W$9*((drdp!C166+drdp!L166)*ABZ!$B166+(drdp!F166+drdp!O166)*ABZ!$C166+(drdp!I166+drdp!R166)*ABZ!$D166)</f>
        <v>0</v>
      </c>
      <c r="G166" s="20">
        <f>Model!$W$9*((drdp!D166+drdp!M166)*ABZ!$B166+(drdp!G166+drdp!P166)*ABZ!$C166+(drdp!J166+drdp!S166)*ABZ!$D166)</f>
        <v>0</v>
      </c>
      <c r="H166" s="18">
        <f>Model!$W$9*((drdp!B166)*ABZ!$B166+(drdp!E166)*ABZ!$C166+(drdp!H166)*ABZ!$D166)</f>
        <v>0</v>
      </c>
      <c r="I166" s="18">
        <f>Model!$W$9*((drdp!C166)*ABZ!$B166+(drdp!F166)*ABZ!$C166+(drdp!I166)*ABZ!$D166)</f>
        <v>0</v>
      </c>
      <c r="J166" s="18">
        <f>Model!$W$9*((drdp!D166)*ABZ!$B166+(drdp!G166)*ABZ!$C166+(drdp!J166)*ABZ!$D166)</f>
        <v>0</v>
      </c>
      <c r="K166" s="21">
        <f>SUM(E$3:E165)+H166</f>
        <v>-0.11240570217018533</v>
      </c>
      <c r="L166" s="21">
        <f>SUM(F$3:F165)+I166</f>
        <v>-0.37158259481490397</v>
      </c>
      <c r="M166" s="21">
        <f>SUM(G$3:G165)+J166</f>
        <v>-4.098373807727651E-2</v>
      </c>
      <c r="N166" s="21"/>
      <c r="O166" s="21"/>
      <c r="P166" s="21"/>
      <c r="Q166" s="19">
        <f t="shared" si="13"/>
        <v>1.2635041880372408E-2</v>
      </c>
      <c r="R166" s="19">
        <f t="shared" si="14"/>
        <v>0.1380736247693771</v>
      </c>
      <c r="S166" s="19">
        <f t="shared" si="15"/>
        <v>1.6796667867868046E-3</v>
      </c>
      <c r="T166" s="19">
        <f t="shared" si="16"/>
        <v>4.176800248438875E-2</v>
      </c>
      <c r="U166" s="19">
        <f t="shared" si="17"/>
        <v>4.6068058561352272E-3</v>
      </c>
      <c r="V166" s="19">
        <f t="shared" si="18"/>
        <v>1.5228843739968788E-2</v>
      </c>
    </row>
    <row r="167" spans="1:22" x14ac:dyDescent="0.25">
      <c r="A167" s="26">
        <f>Wellpath!E167</f>
        <v>0</v>
      </c>
      <c r="B167" s="22">
        <v>0</v>
      </c>
      <c r="C167" s="22">
        <f>-SIN(Wellpath!$L167) / GField</f>
        <v>0</v>
      </c>
      <c r="D167" s="22">
        <f>TAN(Dip) * SIN(Wellpath!$L167) * SIN(Wellpath!$O167) / GField</f>
        <v>0</v>
      </c>
      <c r="E167" s="20">
        <f>Model!$W$9*((drdp!B167+drdp!K167)*ABZ!$B167+(drdp!E167+drdp!N167)*ABZ!$C167+(drdp!H167+drdp!Q167)*ABZ!$D167)</f>
        <v>0</v>
      </c>
      <c r="F167" s="20">
        <f>Model!$W$9*((drdp!C167+drdp!L167)*ABZ!$B167+(drdp!F167+drdp!O167)*ABZ!$C167+(drdp!I167+drdp!R167)*ABZ!$D167)</f>
        <v>0</v>
      </c>
      <c r="G167" s="20">
        <f>Model!$W$9*((drdp!D167+drdp!M167)*ABZ!$B167+(drdp!G167+drdp!P167)*ABZ!$C167+(drdp!J167+drdp!S167)*ABZ!$D167)</f>
        <v>0</v>
      </c>
      <c r="H167" s="18">
        <f>Model!$W$9*((drdp!B167)*ABZ!$B167+(drdp!E167)*ABZ!$C167+(drdp!H167)*ABZ!$D167)</f>
        <v>0</v>
      </c>
      <c r="I167" s="18">
        <f>Model!$W$9*((drdp!C167)*ABZ!$B167+(drdp!F167)*ABZ!$C167+(drdp!I167)*ABZ!$D167)</f>
        <v>0</v>
      </c>
      <c r="J167" s="18">
        <f>Model!$W$9*((drdp!D167)*ABZ!$B167+(drdp!G167)*ABZ!$C167+(drdp!J167)*ABZ!$D167)</f>
        <v>0</v>
      </c>
      <c r="K167" s="21">
        <f>SUM(E$3:E166)+H167</f>
        <v>-0.11240570217018533</v>
      </c>
      <c r="L167" s="21">
        <f>SUM(F$3:F166)+I167</f>
        <v>-0.37158259481490397</v>
      </c>
      <c r="M167" s="21">
        <f>SUM(G$3:G166)+J167</f>
        <v>-4.098373807727651E-2</v>
      </c>
      <c r="N167" s="21"/>
      <c r="O167" s="21"/>
      <c r="P167" s="21"/>
      <c r="Q167" s="19">
        <f t="shared" si="13"/>
        <v>1.2635041880372408E-2</v>
      </c>
      <c r="R167" s="19">
        <f t="shared" si="14"/>
        <v>0.1380736247693771</v>
      </c>
      <c r="S167" s="19">
        <f t="shared" si="15"/>
        <v>1.6796667867868046E-3</v>
      </c>
      <c r="T167" s="19">
        <f t="shared" si="16"/>
        <v>4.176800248438875E-2</v>
      </c>
      <c r="U167" s="19">
        <f t="shared" si="17"/>
        <v>4.6068058561352272E-3</v>
      </c>
      <c r="V167" s="19">
        <f t="shared" si="18"/>
        <v>1.5228843739968788E-2</v>
      </c>
    </row>
    <row r="168" spans="1:22" x14ac:dyDescent="0.25">
      <c r="A168" s="26">
        <f>Wellpath!E168</f>
        <v>0</v>
      </c>
      <c r="B168" s="22">
        <v>0</v>
      </c>
      <c r="C168" s="22">
        <f>-SIN(Wellpath!$L168) / GField</f>
        <v>0</v>
      </c>
      <c r="D168" s="22">
        <f>TAN(Dip) * SIN(Wellpath!$L168) * SIN(Wellpath!$O168) / GField</f>
        <v>0</v>
      </c>
      <c r="E168" s="20">
        <f>Model!$W$9*((drdp!B168+drdp!K168)*ABZ!$B168+(drdp!E168+drdp!N168)*ABZ!$C168+(drdp!H168+drdp!Q168)*ABZ!$D168)</f>
        <v>0</v>
      </c>
      <c r="F168" s="20">
        <f>Model!$W$9*((drdp!C168+drdp!L168)*ABZ!$B168+(drdp!F168+drdp!O168)*ABZ!$C168+(drdp!I168+drdp!R168)*ABZ!$D168)</f>
        <v>0</v>
      </c>
      <c r="G168" s="20">
        <f>Model!$W$9*((drdp!D168+drdp!M168)*ABZ!$B168+(drdp!G168+drdp!P168)*ABZ!$C168+(drdp!J168+drdp!S168)*ABZ!$D168)</f>
        <v>0</v>
      </c>
      <c r="H168" s="18">
        <f>Model!$W$9*((drdp!B168)*ABZ!$B168+(drdp!E168)*ABZ!$C168+(drdp!H168)*ABZ!$D168)</f>
        <v>0</v>
      </c>
      <c r="I168" s="18">
        <f>Model!$W$9*((drdp!C168)*ABZ!$B168+(drdp!F168)*ABZ!$C168+(drdp!I168)*ABZ!$D168)</f>
        <v>0</v>
      </c>
      <c r="J168" s="18">
        <f>Model!$W$9*((drdp!D168)*ABZ!$B168+(drdp!G168)*ABZ!$C168+(drdp!J168)*ABZ!$D168)</f>
        <v>0</v>
      </c>
      <c r="K168" s="21">
        <f>SUM(E$3:E167)+H168</f>
        <v>-0.11240570217018533</v>
      </c>
      <c r="L168" s="21">
        <f>SUM(F$3:F167)+I168</f>
        <v>-0.37158259481490397</v>
      </c>
      <c r="M168" s="21">
        <f>SUM(G$3:G167)+J168</f>
        <v>-4.098373807727651E-2</v>
      </c>
      <c r="N168" s="21"/>
      <c r="O168" s="21"/>
      <c r="P168" s="21"/>
      <c r="Q168" s="19">
        <f t="shared" si="13"/>
        <v>1.2635041880372408E-2</v>
      </c>
      <c r="R168" s="19">
        <f t="shared" si="14"/>
        <v>0.1380736247693771</v>
      </c>
      <c r="S168" s="19">
        <f t="shared" si="15"/>
        <v>1.6796667867868046E-3</v>
      </c>
      <c r="T168" s="19">
        <f t="shared" si="16"/>
        <v>4.176800248438875E-2</v>
      </c>
      <c r="U168" s="19">
        <f t="shared" si="17"/>
        <v>4.6068058561352272E-3</v>
      </c>
      <c r="V168" s="19">
        <f t="shared" si="18"/>
        <v>1.5228843739968788E-2</v>
      </c>
    </row>
    <row r="169" spans="1:22" x14ac:dyDescent="0.25">
      <c r="A169" s="26">
        <f>Wellpath!E169</f>
        <v>0</v>
      </c>
      <c r="B169" s="22">
        <v>0</v>
      </c>
      <c r="C169" s="22">
        <f>-SIN(Wellpath!$L169) / GField</f>
        <v>0</v>
      </c>
      <c r="D169" s="22">
        <f>TAN(Dip) * SIN(Wellpath!$L169) * SIN(Wellpath!$O169) / GField</f>
        <v>0</v>
      </c>
      <c r="E169" s="20">
        <f>Model!$W$9*((drdp!B169+drdp!K169)*ABZ!$B169+(drdp!E169+drdp!N169)*ABZ!$C169+(drdp!H169+drdp!Q169)*ABZ!$D169)</f>
        <v>0</v>
      </c>
      <c r="F169" s="20">
        <f>Model!$W$9*((drdp!C169+drdp!L169)*ABZ!$B169+(drdp!F169+drdp!O169)*ABZ!$C169+(drdp!I169+drdp!R169)*ABZ!$D169)</f>
        <v>0</v>
      </c>
      <c r="G169" s="20">
        <f>Model!$W$9*((drdp!D169+drdp!M169)*ABZ!$B169+(drdp!G169+drdp!P169)*ABZ!$C169+(drdp!J169+drdp!S169)*ABZ!$D169)</f>
        <v>0</v>
      </c>
      <c r="H169" s="18">
        <f>Model!$W$9*((drdp!B169)*ABZ!$B169+(drdp!E169)*ABZ!$C169+(drdp!H169)*ABZ!$D169)</f>
        <v>0</v>
      </c>
      <c r="I169" s="18">
        <f>Model!$W$9*((drdp!C169)*ABZ!$B169+(drdp!F169)*ABZ!$C169+(drdp!I169)*ABZ!$D169)</f>
        <v>0</v>
      </c>
      <c r="J169" s="18">
        <f>Model!$W$9*((drdp!D169)*ABZ!$B169+(drdp!G169)*ABZ!$C169+(drdp!J169)*ABZ!$D169)</f>
        <v>0</v>
      </c>
      <c r="K169" s="21">
        <f>SUM(E$3:E168)+H169</f>
        <v>-0.11240570217018533</v>
      </c>
      <c r="L169" s="21">
        <f>SUM(F$3:F168)+I169</f>
        <v>-0.37158259481490397</v>
      </c>
      <c r="M169" s="21">
        <f>SUM(G$3:G168)+J169</f>
        <v>-4.098373807727651E-2</v>
      </c>
      <c r="N169" s="21"/>
      <c r="O169" s="21"/>
      <c r="P169" s="21"/>
      <c r="Q169" s="19">
        <f t="shared" si="13"/>
        <v>1.2635041880372408E-2</v>
      </c>
      <c r="R169" s="19">
        <f t="shared" si="14"/>
        <v>0.1380736247693771</v>
      </c>
      <c r="S169" s="19">
        <f t="shared" si="15"/>
        <v>1.6796667867868046E-3</v>
      </c>
      <c r="T169" s="19">
        <f t="shared" si="16"/>
        <v>4.176800248438875E-2</v>
      </c>
      <c r="U169" s="19">
        <f t="shared" si="17"/>
        <v>4.6068058561352272E-3</v>
      </c>
      <c r="V169" s="19">
        <f t="shared" si="18"/>
        <v>1.5228843739968788E-2</v>
      </c>
    </row>
    <row r="170" spans="1:22" x14ac:dyDescent="0.25">
      <c r="A170" s="26">
        <f>Wellpath!E170</f>
        <v>0</v>
      </c>
      <c r="B170" s="22">
        <v>0</v>
      </c>
      <c r="C170" s="22">
        <f>-SIN(Wellpath!$L170) / GField</f>
        <v>0</v>
      </c>
      <c r="D170" s="22">
        <f>TAN(Dip) * SIN(Wellpath!$L170) * SIN(Wellpath!$O170) / GField</f>
        <v>0</v>
      </c>
      <c r="E170" s="20">
        <f>Model!$W$9*((drdp!B170+drdp!K170)*ABZ!$B170+(drdp!E170+drdp!N170)*ABZ!$C170+(drdp!H170+drdp!Q170)*ABZ!$D170)</f>
        <v>0</v>
      </c>
      <c r="F170" s="20">
        <f>Model!$W$9*((drdp!C170+drdp!L170)*ABZ!$B170+(drdp!F170+drdp!O170)*ABZ!$C170+(drdp!I170+drdp!R170)*ABZ!$D170)</f>
        <v>0</v>
      </c>
      <c r="G170" s="20">
        <f>Model!$W$9*((drdp!D170+drdp!M170)*ABZ!$B170+(drdp!G170+drdp!P170)*ABZ!$C170+(drdp!J170+drdp!S170)*ABZ!$D170)</f>
        <v>0</v>
      </c>
      <c r="H170" s="18">
        <f>Model!$W$9*((drdp!B170)*ABZ!$B170+(drdp!E170)*ABZ!$C170+(drdp!H170)*ABZ!$D170)</f>
        <v>0</v>
      </c>
      <c r="I170" s="18">
        <f>Model!$W$9*((drdp!C170)*ABZ!$B170+(drdp!F170)*ABZ!$C170+(drdp!I170)*ABZ!$D170)</f>
        <v>0</v>
      </c>
      <c r="J170" s="18">
        <f>Model!$W$9*((drdp!D170)*ABZ!$B170+(drdp!G170)*ABZ!$C170+(drdp!J170)*ABZ!$D170)</f>
        <v>0</v>
      </c>
      <c r="K170" s="21">
        <f>SUM(E$3:E169)+H170</f>
        <v>-0.11240570217018533</v>
      </c>
      <c r="L170" s="21">
        <f>SUM(F$3:F169)+I170</f>
        <v>-0.37158259481490397</v>
      </c>
      <c r="M170" s="21">
        <f>SUM(G$3:G169)+J170</f>
        <v>-4.098373807727651E-2</v>
      </c>
      <c r="N170" s="21"/>
      <c r="O170" s="21"/>
      <c r="P170" s="21"/>
      <c r="Q170" s="19">
        <f t="shared" si="13"/>
        <v>1.2635041880372408E-2</v>
      </c>
      <c r="R170" s="19">
        <f t="shared" si="14"/>
        <v>0.1380736247693771</v>
      </c>
      <c r="S170" s="19">
        <f t="shared" si="15"/>
        <v>1.6796667867868046E-3</v>
      </c>
      <c r="T170" s="19">
        <f t="shared" si="16"/>
        <v>4.176800248438875E-2</v>
      </c>
      <c r="U170" s="19">
        <f t="shared" si="17"/>
        <v>4.6068058561352272E-3</v>
      </c>
      <c r="V170" s="19">
        <f t="shared" si="18"/>
        <v>1.5228843739968788E-2</v>
      </c>
    </row>
    <row r="171" spans="1:22" x14ac:dyDescent="0.25">
      <c r="A171" s="26">
        <f>Wellpath!E171</f>
        <v>0</v>
      </c>
      <c r="B171" s="22">
        <v>0</v>
      </c>
      <c r="C171" s="22">
        <f>-SIN(Wellpath!$L171) / GField</f>
        <v>0</v>
      </c>
      <c r="D171" s="22">
        <f>TAN(Dip) * SIN(Wellpath!$L171) * SIN(Wellpath!$O171) / GField</f>
        <v>0</v>
      </c>
      <c r="E171" s="20">
        <f>Model!$W$9*((drdp!B171+drdp!K171)*ABZ!$B171+(drdp!E171+drdp!N171)*ABZ!$C171+(drdp!H171+drdp!Q171)*ABZ!$D171)</f>
        <v>0</v>
      </c>
      <c r="F171" s="20">
        <f>Model!$W$9*((drdp!C171+drdp!L171)*ABZ!$B171+(drdp!F171+drdp!O171)*ABZ!$C171+(drdp!I171+drdp!R171)*ABZ!$D171)</f>
        <v>0</v>
      </c>
      <c r="G171" s="20">
        <f>Model!$W$9*((drdp!D171+drdp!M171)*ABZ!$B171+(drdp!G171+drdp!P171)*ABZ!$C171+(drdp!J171+drdp!S171)*ABZ!$D171)</f>
        <v>0</v>
      </c>
      <c r="H171" s="18">
        <f>Model!$W$9*((drdp!B171)*ABZ!$B171+(drdp!E171)*ABZ!$C171+(drdp!H171)*ABZ!$D171)</f>
        <v>0</v>
      </c>
      <c r="I171" s="18">
        <f>Model!$W$9*((drdp!C171)*ABZ!$B171+(drdp!F171)*ABZ!$C171+(drdp!I171)*ABZ!$D171)</f>
        <v>0</v>
      </c>
      <c r="J171" s="18">
        <f>Model!$W$9*((drdp!D171)*ABZ!$B171+(drdp!G171)*ABZ!$C171+(drdp!J171)*ABZ!$D171)</f>
        <v>0</v>
      </c>
      <c r="K171" s="21">
        <f>SUM(E$3:E170)+H171</f>
        <v>-0.11240570217018533</v>
      </c>
      <c r="L171" s="21">
        <f>SUM(F$3:F170)+I171</f>
        <v>-0.37158259481490397</v>
      </c>
      <c r="M171" s="21">
        <f>SUM(G$3:G170)+J171</f>
        <v>-4.098373807727651E-2</v>
      </c>
      <c r="N171" s="21"/>
      <c r="O171" s="21"/>
      <c r="P171" s="21"/>
      <c r="Q171" s="19">
        <f t="shared" si="13"/>
        <v>1.2635041880372408E-2</v>
      </c>
      <c r="R171" s="19">
        <f t="shared" si="14"/>
        <v>0.1380736247693771</v>
      </c>
      <c r="S171" s="19">
        <f t="shared" si="15"/>
        <v>1.6796667867868046E-3</v>
      </c>
      <c r="T171" s="19">
        <f t="shared" si="16"/>
        <v>4.176800248438875E-2</v>
      </c>
      <c r="U171" s="19">
        <f t="shared" si="17"/>
        <v>4.6068058561352272E-3</v>
      </c>
      <c r="V171" s="19">
        <f t="shared" si="18"/>
        <v>1.5228843739968788E-2</v>
      </c>
    </row>
    <row r="172" spans="1:22" x14ac:dyDescent="0.25">
      <c r="A172" s="26">
        <f>Wellpath!E172</f>
        <v>0</v>
      </c>
      <c r="B172" s="22">
        <v>0</v>
      </c>
      <c r="C172" s="22">
        <f>-SIN(Wellpath!$L172) / GField</f>
        <v>0</v>
      </c>
      <c r="D172" s="22">
        <f>TAN(Dip) * SIN(Wellpath!$L172) * SIN(Wellpath!$O172) / GField</f>
        <v>0</v>
      </c>
      <c r="E172" s="20">
        <f>Model!$W$9*((drdp!B172+drdp!K172)*ABZ!$B172+(drdp!E172+drdp!N172)*ABZ!$C172+(drdp!H172+drdp!Q172)*ABZ!$D172)</f>
        <v>0</v>
      </c>
      <c r="F172" s="20">
        <f>Model!$W$9*((drdp!C172+drdp!L172)*ABZ!$B172+(drdp!F172+drdp!O172)*ABZ!$C172+(drdp!I172+drdp!R172)*ABZ!$D172)</f>
        <v>0</v>
      </c>
      <c r="G172" s="20">
        <f>Model!$W$9*((drdp!D172+drdp!M172)*ABZ!$B172+(drdp!G172+drdp!P172)*ABZ!$C172+(drdp!J172+drdp!S172)*ABZ!$D172)</f>
        <v>0</v>
      </c>
      <c r="H172" s="18">
        <f>Model!$W$9*((drdp!B172)*ABZ!$B172+(drdp!E172)*ABZ!$C172+(drdp!H172)*ABZ!$D172)</f>
        <v>0</v>
      </c>
      <c r="I172" s="18">
        <f>Model!$W$9*((drdp!C172)*ABZ!$B172+(drdp!F172)*ABZ!$C172+(drdp!I172)*ABZ!$D172)</f>
        <v>0</v>
      </c>
      <c r="J172" s="18">
        <f>Model!$W$9*((drdp!D172)*ABZ!$B172+(drdp!G172)*ABZ!$C172+(drdp!J172)*ABZ!$D172)</f>
        <v>0</v>
      </c>
      <c r="K172" s="21">
        <f>SUM(E$3:E171)+H172</f>
        <v>-0.11240570217018533</v>
      </c>
      <c r="L172" s="21">
        <f>SUM(F$3:F171)+I172</f>
        <v>-0.37158259481490397</v>
      </c>
      <c r="M172" s="21">
        <f>SUM(G$3:G171)+J172</f>
        <v>-4.098373807727651E-2</v>
      </c>
      <c r="N172" s="21"/>
      <c r="O172" s="21"/>
      <c r="P172" s="21"/>
      <c r="Q172" s="19">
        <f t="shared" si="13"/>
        <v>1.2635041880372408E-2</v>
      </c>
      <c r="R172" s="19">
        <f t="shared" si="14"/>
        <v>0.1380736247693771</v>
      </c>
      <c r="S172" s="19">
        <f t="shared" si="15"/>
        <v>1.6796667867868046E-3</v>
      </c>
      <c r="T172" s="19">
        <f t="shared" si="16"/>
        <v>4.176800248438875E-2</v>
      </c>
      <c r="U172" s="19">
        <f t="shared" si="17"/>
        <v>4.6068058561352272E-3</v>
      </c>
      <c r="V172" s="19">
        <f t="shared" si="18"/>
        <v>1.5228843739968788E-2</v>
      </c>
    </row>
    <row r="173" spans="1:22" x14ac:dyDescent="0.25">
      <c r="A173" s="26">
        <f>Wellpath!E173</f>
        <v>0</v>
      </c>
      <c r="B173" s="22">
        <v>0</v>
      </c>
      <c r="C173" s="22">
        <f>-SIN(Wellpath!$L173) / GField</f>
        <v>0</v>
      </c>
      <c r="D173" s="22">
        <f>TAN(Dip) * SIN(Wellpath!$L173) * SIN(Wellpath!$O173) / GField</f>
        <v>0</v>
      </c>
      <c r="E173" s="20">
        <f>Model!$W$9*((drdp!B173+drdp!K173)*ABZ!$B173+(drdp!E173+drdp!N173)*ABZ!$C173+(drdp!H173+drdp!Q173)*ABZ!$D173)</f>
        <v>0</v>
      </c>
      <c r="F173" s="20">
        <f>Model!$W$9*((drdp!C173+drdp!L173)*ABZ!$B173+(drdp!F173+drdp!O173)*ABZ!$C173+(drdp!I173+drdp!R173)*ABZ!$D173)</f>
        <v>0</v>
      </c>
      <c r="G173" s="20">
        <f>Model!$W$9*((drdp!D173+drdp!M173)*ABZ!$B173+(drdp!G173+drdp!P173)*ABZ!$C173+(drdp!J173+drdp!S173)*ABZ!$D173)</f>
        <v>0</v>
      </c>
      <c r="H173" s="18">
        <f>Model!$W$9*((drdp!B173)*ABZ!$B173+(drdp!E173)*ABZ!$C173+(drdp!H173)*ABZ!$D173)</f>
        <v>0</v>
      </c>
      <c r="I173" s="18">
        <f>Model!$W$9*((drdp!C173)*ABZ!$B173+(drdp!F173)*ABZ!$C173+(drdp!I173)*ABZ!$D173)</f>
        <v>0</v>
      </c>
      <c r="J173" s="18">
        <f>Model!$W$9*((drdp!D173)*ABZ!$B173+(drdp!G173)*ABZ!$C173+(drdp!J173)*ABZ!$D173)</f>
        <v>0</v>
      </c>
      <c r="K173" s="21">
        <f>SUM(E$3:E172)+H173</f>
        <v>-0.11240570217018533</v>
      </c>
      <c r="L173" s="21">
        <f>SUM(F$3:F172)+I173</f>
        <v>-0.37158259481490397</v>
      </c>
      <c r="M173" s="21">
        <f>SUM(G$3:G172)+J173</f>
        <v>-4.098373807727651E-2</v>
      </c>
      <c r="N173" s="21"/>
      <c r="O173" s="21"/>
      <c r="P173" s="21"/>
      <c r="Q173" s="19">
        <f t="shared" si="13"/>
        <v>1.2635041880372408E-2</v>
      </c>
      <c r="R173" s="19">
        <f t="shared" si="14"/>
        <v>0.1380736247693771</v>
      </c>
      <c r="S173" s="19">
        <f t="shared" si="15"/>
        <v>1.6796667867868046E-3</v>
      </c>
      <c r="T173" s="19">
        <f t="shared" si="16"/>
        <v>4.176800248438875E-2</v>
      </c>
      <c r="U173" s="19">
        <f t="shared" si="17"/>
        <v>4.6068058561352272E-3</v>
      </c>
      <c r="V173" s="19">
        <f t="shared" si="18"/>
        <v>1.5228843739968788E-2</v>
      </c>
    </row>
    <row r="174" spans="1:22" x14ac:dyDescent="0.25">
      <c r="A174" s="26">
        <f>Wellpath!E174</f>
        <v>0</v>
      </c>
      <c r="B174" s="22">
        <v>0</v>
      </c>
      <c r="C174" s="22">
        <f>-SIN(Wellpath!$L174) / GField</f>
        <v>0</v>
      </c>
      <c r="D174" s="22">
        <f>TAN(Dip) * SIN(Wellpath!$L174) * SIN(Wellpath!$O174) / GField</f>
        <v>0</v>
      </c>
      <c r="E174" s="20">
        <f>Model!$W$9*((drdp!B174+drdp!K174)*ABZ!$B174+(drdp!E174+drdp!N174)*ABZ!$C174+(drdp!H174+drdp!Q174)*ABZ!$D174)</f>
        <v>0</v>
      </c>
      <c r="F174" s="20">
        <f>Model!$W$9*((drdp!C174+drdp!L174)*ABZ!$B174+(drdp!F174+drdp!O174)*ABZ!$C174+(drdp!I174+drdp!R174)*ABZ!$D174)</f>
        <v>0</v>
      </c>
      <c r="G174" s="20">
        <f>Model!$W$9*((drdp!D174+drdp!M174)*ABZ!$B174+(drdp!G174+drdp!P174)*ABZ!$C174+(drdp!J174+drdp!S174)*ABZ!$D174)</f>
        <v>0</v>
      </c>
      <c r="H174" s="18">
        <f>Model!$W$9*((drdp!B174)*ABZ!$B174+(drdp!E174)*ABZ!$C174+(drdp!H174)*ABZ!$D174)</f>
        <v>0</v>
      </c>
      <c r="I174" s="18">
        <f>Model!$W$9*((drdp!C174)*ABZ!$B174+(drdp!F174)*ABZ!$C174+(drdp!I174)*ABZ!$D174)</f>
        <v>0</v>
      </c>
      <c r="J174" s="18">
        <f>Model!$W$9*((drdp!D174)*ABZ!$B174+(drdp!G174)*ABZ!$C174+(drdp!J174)*ABZ!$D174)</f>
        <v>0</v>
      </c>
      <c r="K174" s="21">
        <f>SUM(E$3:E173)+H174</f>
        <v>-0.11240570217018533</v>
      </c>
      <c r="L174" s="21">
        <f>SUM(F$3:F173)+I174</f>
        <v>-0.37158259481490397</v>
      </c>
      <c r="M174" s="21">
        <f>SUM(G$3:G173)+J174</f>
        <v>-4.098373807727651E-2</v>
      </c>
      <c r="N174" s="21"/>
      <c r="O174" s="21"/>
      <c r="P174" s="21"/>
      <c r="Q174" s="19">
        <f t="shared" si="13"/>
        <v>1.2635041880372408E-2</v>
      </c>
      <c r="R174" s="19">
        <f t="shared" si="14"/>
        <v>0.1380736247693771</v>
      </c>
      <c r="S174" s="19">
        <f t="shared" si="15"/>
        <v>1.6796667867868046E-3</v>
      </c>
      <c r="T174" s="19">
        <f t="shared" si="16"/>
        <v>4.176800248438875E-2</v>
      </c>
      <c r="U174" s="19">
        <f t="shared" si="17"/>
        <v>4.6068058561352272E-3</v>
      </c>
      <c r="V174" s="19">
        <f t="shared" si="18"/>
        <v>1.5228843739968788E-2</v>
      </c>
    </row>
    <row r="175" spans="1:22" x14ac:dyDescent="0.25">
      <c r="A175" s="26">
        <f>Wellpath!E175</f>
        <v>0</v>
      </c>
      <c r="B175" s="22">
        <v>0</v>
      </c>
      <c r="C175" s="22">
        <f>-SIN(Wellpath!$L175) / GField</f>
        <v>0</v>
      </c>
      <c r="D175" s="22">
        <f>TAN(Dip) * SIN(Wellpath!$L175) * SIN(Wellpath!$O175) / GField</f>
        <v>0</v>
      </c>
      <c r="E175" s="20">
        <f>Model!$W$9*((drdp!B175+drdp!K175)*ABZ!$B175+(drdp!E175+drdp!N175)*ABZ!$C175+(drdp!H175+drdp!Q175)*ABZ!$D175)</f>
        <v>0</v>
      </c>
      <c r="F175" s="20">
        <f>Model!$W$9*((drdp!C175+drdp!L175)*ABZ!$B175+(drdp!F175+drdp!O175)*ABZ!$C175+(drdp!I175+drdp!R175)*ABZ!$D175)</f>
        <v>0</v>
      </c>
      <c r="G175" s="20">
        <f>Model!$W$9*((drdp!D175+drdp!M175)*ABZ!$B175+(drdp!G175+drdp!P175)*ABZ!$C175+(drdp!J175+drdp!S175)*ABZ!$D175)</f>
        <v>0</v>
      </c>
      <c r="H175" s="18">
        <f>Model!$W$9*((drdp!B175)*ABZ!$B175+(drdp!E175)*ABZ!$C175+(drdp!H175)*ABZ!$D175)</f>
        <v>0</v>
      </c>
      <c r="I175" s="18">
        <f>Model!$W$9*((drdp!C175)*ABZ!$B175+(drdp!F175)*ABZ!$C175+(drdp!I175)*ABZ!$D175)</f>
        <v>0</v>
      </c>
      <c r="J175" s="18">
        <f>Model!$W$9*((drdp!D175)*ABZ!$B175+(drdp!G175)*ABZ!$C175+(drdp!J175)*ABZ!$D175)</f>
        <v>0</v>
      </c>
      <c r="K175" s="21">
        <f>SUM(E$3:E174)+H175</f>
        <v>-0.11240570217018533</v>
      </c>
      <c r="L175" s="21">
        <f>SUM(F$3:F174)+I175</f>
        <v>-0.37158259481490397</v>
      </c>
      <c r="M175" s="21">
        <f>SUM(G$3:G174)+J175</f>
        <v>-4.098373807727651E-2</v>
      </c>
      <c r="N175" s="21"/>
      <c r="O175" s="21"/>
      <c r="P175" s="21"/>
      <c r="Q175" s="19">
        <f t="shared" si="13"/>
        <v>1.2635041880372408E-2</v>
      </c>
      <c r="R175" s="19">
        <f t="shared" si="14"/>
        <v>0.1380736247693771</v>
      </c>
      <c r="S175" s="19">
        <f t="shared" si="15"/>
        <v>1.6796667867868046E-3</v>
      </c>
      <c r="T175" s="19">
        <f t="shared" si="16"/>
        <v>4.176800248438875E-2</v>
      </c>
      <c r="U175" s="19">
        <f t="shared" si="17"/>
        <v>4.6068058561352272E-3</v>
      </c>
      <c r="V175" s="19">
        <f t="shared" si="18"/>
        <v>1.5228843739968788E-2</v>
      </c>
    </row>
    <row r="176" spans="1:22" x14ac:dyDescent="0.25">
      <c r="A176" s="26">
        <f>Wellpath!E176</f>
        <v>0</v>
      </c>
      <c r="B176" s="22">
        <v>0</v>
      </c>
      <c r="C176" s="22">
        <f>-SIN(Wellpath!$L176) / GField</f>
        <v>0</v>
      </c>
      <c r="D176" s="22">
        <f>TAN(Dip) * SIN(Wellpath!$L176) * SIN(Wellpath!$O176) / GField</f>
        <v>0</v>
      </c>
      <c r="E176" s="20">
        <f>Model!$W$9*((drdp!B176+drdp!K176)*ABZ!$B176+(drdp!E176+drdp!N176)*ABZ!$C176+(drdp!H176+drdp!Q176)*ABZ!$D176)</f>
        <v>0</v>
      </c>
      <c r="F176" s="20">
        <f>Model!$W$9*((drdp!C176+drdp!L176)*ABZ!$B176+(drdp!F176+drdp!O176)*ABZ!$C176+(drdp!I176+drdp!R176)*ABZ!$D176)</f>
        <v>0</v>
      </c>
      <c r="G176" s="20">
        <f>Model!$W$9*((drdp!D176+drdp!M176)*ABZ!$B176+(drdp!G176+drdp!P176)*ABZ!$C176+(drdp!J176+drdp!S176)*ABZ!$D176)</f>
        <v>0</v>
      </c>
      <c r="H176" s="18">
        <f>Model!$W$9*((drdp!B176)*ABZ!$B176+(drdp!E176)*ABZ!$C176+(drdp!H176)*ABZ!$D176)</f>
        <v>0</v>
      </c>
      <c r="I176" s="18">
        <f>Model!$W$9*((drdp!C176)*ABZ!$B176+(drdp!F176)*ABZ!$C176+(drdp!I176)*ABZ!$D176)</f>
        <v>0</v>
      </c>
      <c r="J176" s="18">
        <f>Model!$W$9*((drdp!D176)*ABZ!$B176+(drdp!G176)*ABZ!$C176+(drdp!J176)*ABZ!$D176)</f>
        <v>0</v>
      </c>
      <c r="K176" s="21">
        <f>SUM(E$3:E175)+H176</f>
        <v>-0.11240570217018533</v>
      </c>
      <c r="L176" s="21">
        <f>SUM(F$3:F175)+I176</f>
        <v>-0.37158259481490397</v>
      </c>
      <c r="M176" s="21">
        <f>SUM(G$3:G175)+J176</f>
        <v>-4.098373807727651E-2</v>
      </c>
      <c r="N176" s="21"/>
      <c r="O176" s="21"/>
      <c r="P176" s="21"/>
      <c r="Q176" s="19">
        <f t="shared" si="13"/>
        <v>1.2635041880372408E-2</v>
      </c>
      <c r="R176" s="19">
        <f t="shared" si="14"/>
        <v>0.1380736247693771</v>
      </c>
      <c r="S176" s="19">
        <f t="shared" si="15"/>
        <v>1.6796667867868046E-3</v>
      </c>
      <c r="T176" s="19">
        <f t="shared" si="16"/>
        <v>4.176800248438875E-2</v>
      </c>
      <c r="U176" s="19">
        <f t="shared" si="17"/>
        <v>4.6068058561352272E-3</v>
      </c>
      <c r="V176" s="19">
        <f t="shared" si="18"/>
        <v>1.5228843739968788E-2</v>
      </c>
    </row>
    <row r="177" spans="1:22" x14ac:dyDescent="0.25">
      <c r="A177" s="26">
        <f>Wellpath!E177</f>
        <v>0</v>
      </c>
      <c r="B177" s="22">
        <v>0</v>
      </c>
      <c r="C177" s="22">
        <f>-SIN(Wellpath!$L177) / GField</f>
        <v>0</v>
      </c>
      <c r="D177" s="22">
        <f>TAN(Dip) * SIN(Wellpath!$L177) * SIN(Wellpath!$O177) / GField</f>
        <v>0</v>
      </c>
      <c r="E177" s="20">
        <f>Model!$W$9*((drdp!B177+drdp!K177)*ABZ!$B177+(drdp!E177+drdp!N177)*ABZ!$C177+(drdp!H177+drdp!Q177)*ABZ!$D177)</f>
        <v>0</v>
      </c>
      <c r="F177" s="20">
        <f>Model!$W$9*((drdp!C177+drdp!L177)*ABZ!$B177+(drdp!F177+drdp!O177)*ABZ!$C177+(drdp!I177+drdp!R177)*ABZ!$D177)</f>
        <v>0</v>
      </c>
      <c r="G177" s="20">
        <f>Model!$W$9*((drdp!D177+drdp!M177)*ABZ!$B177+(drdp!G177+drdp!P177)*ABZ!$C177+(drdp!J177+drdp!S177)*ABZ!$D177)</f>
        <v>0</v>
      </c>
      <c r="H177" s="18">
        <f>Model!$W$9*((drdp!B177)*ABZ!$B177+(drdp!E177)*ABZ!$C177+(drdp!H177)*ABZ!$D177)</f>
        <v>0</v>
      </c>
      <c r="I177" s="18">
        <f>Model!$W$9*((drdp!C177)*ABZ!$B177+(drdp!F177)*ABZ!$C177+(drdp!I177)*ABZ!$D177)</f>
        <v>0</v>
      </c>
      <c r="J177" s="18">
        <f>Model!$W$9*((drdp!D177)*ABZ!$B177+(drdp!G177)*ABZ!$C177+(drdp!J177)*ABZ!$D177)</f>
        <v>0</v>
      </c>
      <c r="K177" s="21">
        <f>SUM(E$3:E176)+H177</f>
        <v>-0.11240570217018533</v>
      </c>
      <c r="L177" s="21">
        <f>SUM(F$3:F176)+I177</f>
        <v>-0.37158259481490397</v>
      </c>
      <c r="M177" s="21">
        <f>SUM(G$3:G176)+J177</f>
        <v>-4.098373807727651E-2</v>
      </c>
      <c r="N177" s="21"/>
      <c r="O177" s="21"/>
      <c r="P177" s="21"/>
      <c r="Q177" s="19">
        <f t="shared" si="13"/>
        <v>1.2635041880372408E-2</v>
      </c>
      <c r="R177" s="19">
        <f t="shared" si="14"/>
        <v>0.1380736247693771</v>
      </c>
      <c r="S177" s="19">
        <f t="shared" si="15"/>
        <v>1.6796667867868046E-3</v>
      </c>
      <c r="T177" s="19">
        <f t="shared" si="16"/>
        <v>4.176800248438875E-2</v>
      </c>
      <c r="U177" s="19">
        <f t="shared" si="17"/>
        <v>4.6068058561352272E-3</v>
      </c>
      <c r="V177" s="19">
        <f t="shared" si="18"/>
        <v>1.5228843739968788E-2</v>
      </c>
    </row>
    <row r="178" spans="1:22" x14ac:dyDescent="0.25">
      <c r="A178" s="26">
        <f>Wellpath!E178</f>
        <v>0</v>
      </c>
      <c r="B178" s="22">
        <v>0</v>
      </c>
      <c r="C178" s="22">
        <f>-SIN(Wellpath!$L178) / GField</f>
        <v>0</v>
      </c>
      <c r="D178" s="22">
        <f>TAN(Dip) * SIN(Wellpath!$L178) * SIN(Wellpath!$O178) / GField</f>
        <v>0</v>
      </c>
      <c r="E178" s="20">
        <f>Model!$W$9*((drdp!B178+drdp!K178)*ABZ!$B178+(drdp!E178+drdp!N178)*ABZ!$C178+(drdp!H178+drdp!Q178)*ABZ!$D178)</f>
        <v>0</v>
      </c>
      <c r="F178" s="20">
        <f>Model!$W$9*((drdp!C178+drdp!L178)*ABZ!$B178+(drdp!F178+drdp!O178)*ABZ!$C178+(drdp!I178+drdp!R178)*ABZ!$D178)</f>
        <v>0</v>
      </c>
      <c r="G178" s="20">
        <f>Model!$W$9*((drdp!D178+drdp!M178)*ABZ!$B178+(drdp!G178+drdp!P178)*ABZ!$C178+(drdp!J178+drdp!S178)*ABZ!$D178)</f>
        <v>0</v>
      </c>
      <c r="H178" s="18">
        <f>Model!$W$9*((drdp!B178)*ABZ!$B178+(drdp!E178)*ABZ!$C178+(drdp!H178)*ABZ!$D178)</f>
        <v>0</v>
      </c>
      <c r="I178" s="18">
        <f>Model!$W$9*((drdp!C178)*ABZ!$B178+(drdp!F178)*ABZ!$C178+(drdp!I178)*ABZ!$D178)</f>
        <v>0</v>
      </c>
      <c r="J178" s="18">
        <f>Model!$W$9*((drdp!D178)*ABZ!$B178+(drdp!G178)*ABZ!$C178+(drdp!J178)*ABZ!$D178)</f>
        <v>0</v>
      </c>
      <c r="K178" s="21">
        <f>SUM(E$3:E177)+H178</f>
        <v>-0.11240570217018533</v>
      </c>
      <c r="L178" s="21">
        <f>SUM(F$3:F177)+I178</f>
        <v>-0.37158259481490397</v>
      </c>
      <c r="M178" s="21">
        <f>SUM(G$3:G177)+J178</f>
        <v>-4.098373807727651E-2</v>
      </c>
      <c r="N178" s="21"/>
      <c r="O178" s="21"/>
      <c r="P178" s="21"/>
      <c r="Q178" s="19">
        <f t="shared" si="13"/>
        <v>1.2635041880372408E-2</v>
      </c>
      <c r="R178" s="19">
        <f t="shared" si="14"/>
        <v>0.1380736247693771</v>
      </c>
      <c r="S178" s="19">
        <f t="shared" si="15"/>
        <v>1.6796667867868046E-3</v>
      </c>
      <c r="T178" s="19">
        <f t="shared" si="16"/>
        <v>4.176800248438875E-2</v>
      </c>
      <c r="U178" s="19">
        <f t="shared" si="17"/>
        <v>4.6068058561352272E-3</v>
      </c>
      <c r="V178" s="19">
        <f t="shared" si="18"/>
        <v>1.5228843739968788E-2</v>
      </c>
    </row>
    <row r="179" spans="1:22" x14ac:dyDescent="0.25">
      <c r="A179" s="26">
        <f>Wellpath!E179</f>
        <v>0</v>
      </c>
      <c r="B179" s="22">
        <v>0</v>
      </c>
      <c r="C179" s="22">
        <f>-SIN(Wellpath!$L179) / GField</f>
        <v>0</v>
      </c>
      <c r="D179" s="22">
        <f>TAN(Dip) * SIN(Wellpath!$L179) * SIN(Wellpath!$O179) / GField</f>
        <v>0</v>
      </c>
      <c r="E179" s="20">
        <f>Model!$W$9*((drdp!B179+drdp!K179)*ABZ!$B179+(drdp!E179+drdp!N179)*ABZ!$C179+(drdp!H179+drdp!Q179)*ABZ!$D179)</f>
        <v>0</v>
      </c>
      <c r="F179" s="20">
        <f>Model!$W$9*((drdp!C179+drdp!L179)*ABZ!$B179+(drdp!F179+drdp!O179)*ABZ!$C179+(drdp!I179+drdp!R179)*ABZ!$D179)</f>
        <v>0</v>
      </c>
      <c r="G179" s="20">
        <f>Model!$W$9*((drdp!D179+drdp!M179)*ABZ!$B179+(drdp!G179+drdp!P179)*ABZ!$C179+(drdp!J179+drdp!S179)*ABZ!$D179)</f>
        <v>0</v>
      </c>
      <c r="H179" s="18">
        <f>Model!$W$9*((drdp!B179)*ABZ!$B179+(drdp!E179)*ABZ!$C179+(drdp!H179)*ABZ!$D179)</f>
        <v>0</v>
      </c>
      <c r="I179" s="18">
        <f>Model!$W$9*((drdp!C179)*ABZ!$B179+(drdp!F179)*ABZ!$C179+(drdp!I179)*ABZ!$D179)</f>
        <v>0</v>
      </c>
      <c r="J179" s="18">
        <f>Model!$W$9*((drdp!D179)*ABZ!$B179+(drdp!G179)*ABZ!$C179+(drdp!J179)*ABZ!$D179)</f>
        <v>0</v>
      </c>
      <c r="K179" s="21">
        <f>SUM(E$3:E178)+H179</f>
        <v>-0.11240570217018533</v>
      </c>
      <c r="L179" s="21">
        <f>SUM(F$3:F178)+I179</f>
        <v>-0.37158259481490397</v>
      </c>
      <c r="M179" s="21">
        <f>SUM(G$3:G178)+J179</f>
        <v>-4.098373807727651E-2</v>
      </c>
      <c r="N179" s="21"/>
      <c r="O179" s="21"/>
      <c r="P179" s="21"/>
      <c r="Q179" s="19">
        <f t="shared" si="13"/>
        <v>1.2635041880372408E-2</v>
      </c>
      <c r="R179" s="19">
        <f t="shared" si="14"/>
        <v>0.1380736247693771</v>
      </c>
      <c r="S179" s="19">
        <f t="shared" si="15"/>
        <v>1.6796667867868046E-3</v>
      </c>
      <c r="T179" s="19">
        <f t="shared" si="16"/>
        <v>4.176800248438875E-2</v>
      </c>
      <c r="U179" s="19">
        <f t="shared" si="17"/>
        <v>4.6068058561352272E-3</v>
      </c>
      <c r="V179" s="19">
        <f t="shared" si="18"/>
        <v>1.5228843739968788E-2</v>
      </c>
    </row>
    <row r="180" spans="1:22" x14ac:dyDescent="0.25">
      <c r="A180" s="26">
        <f>Wellpath!E180</f>
        <v>0</v>
      </c>
      <c r="B180" s="22">
        <v>0</v>
      </c>
      <c r="C180" s="22">
        <f>-SIN(Wellpath!$L180) / GField</f>
        <v>0</v>
      </c>
      <c r="D180" s="22">
        <f>TAN(Dip) * SIN(Wellpath!$L180) * SIN(Wellpath!$O180) / GField</f>
        <v>0</v>
      </c>
      <c r="E180" s="20">
        <f>Model!$W$9*((drdp!B180+drdp!K180)*ABZ!$B180+(drdp!E180+drdp!N180)*ABZ!$C180+(drdp!H180+drdp!Q180)*ABZ!$D180)</f>
        <v>0</v>
      </c>
      <c r="F180" s="20">
        <f>Model!$W$9*((drdp!C180+drdp!L180)*ABZ!$B180+(drdp!F180+drdp!O180)*ABZ!$C180+(drdp!I180+drdp!R180)*ABZ!$D180)</f>
        <v>0</v>
      </c>
      <c r="G180" s="20">
        <f>Model!$W$9*((drdp!D180+drdp!M180)*ABZ!$B180+(drdp!G180+drdp!P180)*ABZ!$C180+(drdp!J180+drdp!S180)*ABZ!$D180)</f>
        <v>0</v>
      </c>
      <c r="H180" s="18">
        <f>Model!$W$9*((drdp!B180)*ABZ!$B180+(drdp!E180)*ABZ!$C180+(drdp!H180)*ABZ!$D180)</f>
        <v>0</v>
      </c>
      <c r="I180" s="18">
        <f>Model!$W$9*((drdp!C180)*ABZ!$B180+(drdp!F180)*ABZ!$C180+(drdp!I180)*ABZ!$D180)</f>
        <v>0</v>
      </c>
      <c r="J180" s="18">
        <f>Model!$W$9*((drdp!D180)*ABZ!$B180+(drdp!G180)*ABZ!$C180+(drdp!J180)*ABZ!$D180)</f>
        <v>0</v>
      </c>
      <c r="K180" s="21">
        <f>SUM(E$3:E179)+H180</f>
        <v>-0.11240570217018533</v>
      </c>
      <c r="L180" s="21">
        <f>SUM(F$3:F179)+I180</f>
        <v>-0.37158259481490397</v>
      </c>
      <c r="M180" s="21">
        <f>SUM(G$3:G179)+J180</f>
        <v>-4.098373807727651E-2</v>
      </c>
      <c r="N180" s="21"/>
      <c r="O180" s="21"/>
      <c r="P180" s="21"/>
      <c r="Q180" s="19">
        <f t="shared" si="13"/>
        <v>1.2635041880372408E-2</v>
      </c>
      <c r="R180" s="19">
        <f t="shared" si="14"/>
        <v>0.1380736247693771</v>
      </c>
      <c r="S180" s="19">
        <f t="shared" si="15"/>
        <v>1.6796667867868046E-3</v>
      </c>
      <c r="T180" s="19">
        <f t="shared" si="16"/>
        <v>4.176800248438875E-2</v>
      </c>
      <c r="U180" s="19">
        <f t="shared" si="17"/>
        <v>4.6068058561352272E-3</v>
      </c>
      <c r="V180" s="19">
        <f t="shared" si="18"/>
        <v>1.5228843739968788E-2</v>
      </c>
    </row>
    <row r="181" spans="1:22" x14ac:dyDescent="0.25">
      <c r="A181" s="26">
        <f>Wellpath!E181</f>
        <v>0</v>
      </c>
      <c r="B181" s="22">
        <v>0</v>
      </c>
      <c r="C181" s="22">
        <f>-SIN(Wellpath!$L181) / GField</f>
        <v>0</v>
      </c>
      <c r="D181" s="22">
        <f>TAN(Dip) * SIN(Wellpath!$L181) * SIN(Wellpath!$O181) / GField</f>
        <v>0</v>
      </c>
      <c r="E181" s="20">
        <f>Model!$W$9*((drdp!B181+drdp!K181)*ABZ!$B181+(drdp!E181+drdp!N181)*ABZ!$C181+(drdp!H181+drdp!Q181)*ABZ!$D181)</f>
        <v>0</v>
      </c>
      <c r="F181" s="20">
        <f>Model!$W$9*((drdp!C181+drdp!L181)*ABZ!$B181+(drdp!F181+drdp!O181)*ABZ!$C181+(drdp!I181+drdp!R181)*ABZ!$D181)</f>
        <v>0</v>
      </c>
      <c r="G181" s="20">
        <f>Model!$W$9*((drdp!D181+drdp!M181)*ABZ!$B181+(drdp!G181+drdp!P181)*ABZ!$C181+(drdp!J181+drdp!S181)*ABZ!$D181)</f>
        <v>0</v>
      </c>
      <c r="H181" s="18">
        <f>Model!$W$9*((drdp!B181)*ABZ!$B181+(drdp!E181)*ABZ!$C181+(drdp!H181)*ABZ!$D181)</f>
        <v>0</v>
      </c>
      <c r="I181" s="18">
        <f>Model!$W$9*((drdp!C181)*ABZ!$B181+(drdp!F181)*ABZ!$C181+(drdp!I181)*ABZ!$D181)</f>
        <v>0</v>
      </c>
      <c r="J181" s="18">
        <f>Model!$W$9*((drdp!D181)*ABZ!$B181+(drdp!G181)*ABZ!$C181+(drdp!J181)*ABZ!$D181)</f>
        <v>0</v>
      </c>
      <c r="K181" s="21">
        <f>SUM(E$3:E180)+H181</f>
        <v>-0.11240570217018533</v>
      </c>
      <c r="L181" s="21">
        <f>SUM(F$3:F180)+I181</f>
        <v>-0.37158259481490397</v>
      </c>
      <c r="M181" s="21">
        <f>SUM(G$3:G180)+J181</f>
        <v>-4.098373807727651E-2</v>
      </c>
      <c r="N181" s="21"/>
      <c r="O181" s="21"/>
      <c r="P181" s="21"/>
      <c r="Q181" s="19">
        <f t="shared" si="13"/>
        <v>1.2635041880372408E-2</v>
      </c>
      <c r="R181" s="19">
        <f t="shared" si="14"/>
        <v>0.1380736247693771</v>
      </c>
      <c r="S181" s="19">
        <f t="shared" si="15"/>
        <v>1.6796667867868046E-3</v>
      </c>
      <c r="T181" s="19">
        <f t="shared" si="16"/>
        <v>4.176800248438875E-2</v>
      </c>
      <c r="U181" s="19">
        <f t="shared" si="17"/>
        <v>4.6068058561352272E-3</v>
      </c>
      <c r="V181" s="19">
        <f t="shared" si="18"/>
        <v>1.5228843739968788E-2</v>
      </c>
    </row>
    <row r="182" spans="1:22" x14ac:dyDescent="0.25">
      <c r="A182" s="26">
        <f>Wellpath!E182</f>
        <v>0</v>
      </c>
      <c r="B182" s="22">
        <v>0</v>
      </c>
      <c r="C182" s="22">
        <f>-SIN(Wellpath!$L182) / GField</f>
        <v>0</v>
      </c>
      <c r="D182" s="22">
        <f>TAN(Dip) * SIN(Wellpath!$L182) * SIN(Wellpath!$O182) / GField</f>
        <v>0</v>
      </c>
      <c r="E182" s="20">
        <f>Model!$W$9*((drdp!B182+drdp!K182)*ABZ!$B182+(drdp!E182+drdp!N182)*ABZ!$C182+(drdp!H182+drdp!Q182)*ABZ!$D182)</f>
        <v>0</v>
      </c>
      <c r="F182" s="20">
        <f>Model!$W$9*((drdp!C182+drdp!L182)*ABZ!$B182+(drdp!F182+drdp!O182)*ABZ!$C182+(drdp!I182+drdp!R182)*ABZ!$D182)</f>
        <v>0</v>
      </c>
      <c r="G182" s="20">
        <f>Model!$W$9*((drdp!D182+drdp!M182)*ABZ!$B182+(drdp!G182+drdp!P182)*ABZ!$C182+(drdp!J182+drdp!S182)*ABZ!$D182)</f>
        <v>0</v>
      </c>
      <c r="H182" s="18">
        <f>Model!$W$9*((drdp!B182)*ABZ!$B182+(drdp!E182)*ABZ!$C182+(drdp!H182)*ABZ!$D182)</f>
        <v>0</v>
      </c>
      <c r="I182" s="18">
        <f>Model!$W$9*((drdp!C182)*ABZ!$B182+(drdp!F182)*ABZ!$C182+(drdp!I182)*ABZ!$D182)</f>
        <v>0</v>
      </c>
      <c r="J182" s="18">
        <f>Model!$W$9*((drdp!D182)*ABZ!$B182+(drdp!G182)*ABZ!$C182+(drdp!J182)*ABZ!$D182)</f>
        <v>0</v>
      </c>
      <c r="K182" s="21">
        <f>SUM(E$3:E181)+H182</f>
        <v>-0.11240570217018533</v>
      </c>
      <c r="L182" s="21">
        <f>SUM(F$3:F181)+I182</f>
        <v>-0.37158259481490397</v>
      </c>
      <c r="M182" s="21">
        <f>SUM(G$3:G181)+J182</f>
        <v>-4.098373807727651E-2</v>
      </c>
      <c r="N182" s="21"/>
      <c r="O182" s="21"/>
      <c r="P182" s="21"/>
      <c r="Q182" s="19">
        <f t="shared" si="13"/>
        <v>1.2635041880372408E-2</v>
      </c>
      <c r="R182" s="19">
        <f t="shared" si="14"/>
        <v>0.1380736247693771</v>
      </c>
      <c r="S182" s="19">
        <f t="shared" si="15"/>
        <v>1.6796667867868046E-3</v>
      </c>
      <c r="T182" s="19">
        <f t="shared" si="16"/>
        <v>4.176800248438875E-2</v>
      </c>
      <c r="U182" s="19">
        <f t="shared" si="17"/>
        <v>4.6068058561352272E-3</v>
      </c>
      <c r="V182" s="19">
        <f t="shared" si="18"/>
        <v>1.5228843739968788E-2</v>
      </c>
    </row>
    <row r="183" spans="1:22" x14ac:dyDescent="0.25">
      <c r="A183" s="26">
        <f>Wellpath!E183</f>
        <v>0</v>
      </c>
      <c r="B183" s="22">
        <v>0</v>
      </c>
      <c r="C183" s="22">
        <f>-SIN(Wellpath!$L183) / GField</f>
        <v>0</v>
      </c>
      <c r="D183" s="22">
        <f>TAN(Dip) * SIN(Wellpath!$L183) * SIN(Wellpath!$O183) / GField</f>
        <v>0</v>
      </c>
      <c r="E183" s="20">
        <f>Model!$W$9*((drdp!B183+drdp!K183)*ABZ!$B183+(drdp!E183+drdp!N183)*ABZ!$C183+(drdp!H183+drdp!Q183)*ABZ!$D183)</f>
        <v>0</v>
      </c>
      <c r="F183" s="20">
        <f>Model!$W$9*((drdp!C183+drdp!L183)*ABZ!$B183+(drdp!F183+drdp!O183)*ABZ!$C183+(drdp!I183+drdp!R183)*ABZ!$D183)</f>
        <v>0</v>
      </c>
      <c r="G183" s="20">
        <f>Model!$W$9*((drdp!D183+drdp!M183)*ABZ!$B183+(drdp!G183+drdp!P183)*ABZ!$C183+(drdp!J183+drdp!S183)*ABZ!$D183)</f>
        <v>0</v>
      </c>
      <c r="H183" s="18">
        <f>Model!$W$9*((drdp!B183)*ABZ!$B183+(drdp!E183)*ABZ!$C183+(drdp!H183)*ABZ!$D183)</f>
        <v>0</v>
      </c>
      <c r="I183" s="18">
        <f>Model!$W$9*((drdp!C183)*ABZ!$B183+(drdp!F183)*ABZ!$C183+(drdp!I183)*ABZ!$D183)</f>
        <v>0</v>
      </c>
      <c r="J183" s="18">
        <f>Model!$W$9*((drdp!D183)*ABZ!$B183+(drdp!G183)*ABZ!$C183+(drdp!J183)*ABZ!$D183)</f>
        <v>0</v>
      </c>
      <c r="K183" s="21">
        <f>SUM(E$3:E182)+H183</f>
        <v>-0.11240570217018533</v>
      </c>
      <c r="L183" s="21">
        <f>SUM(F$3:F182)+I183</f>
        <v>-0.37158259481490397</v>
      </c>
      <c r="M183" s="21">
        <f>SUM(G$3:G182)+J183</f>
        <v>-4.098373807727651E-2</v>
      </c>
      <c r="N183" s="21"/>
      <c r="O183" s="21"/>
      <c r="P183" s="21"/>
      <c r="Q183" s="19">
        <f t="shared" si="13"/>
        <v>1.2635041880372408E-2</v>
      </c>
      <c r="R183" s="19">
        <f t="shared" si="14"/>
        <v>0.1380736247693771</v>
      </c>
      <c r="S183" s="19">
        <f t="shared" si="15"/>
        <v>1.6796667867868046E-3</v>
      </c>
      <c r="T183" s="19">
        <f t="shared" si="16"/>
        <v>4.176800248438875E-2</v>
      </c>
      <c r="U183" s="19">
        <f t="shared" si="17"/>
        <v>4.6068058561352272E-3</v>
      </c>
      <c r="V183" s="19">
        <f t="shared" si="18"/>
        <v>1.5228843739968788E-2</v>
      </c>
    </row>
    <row r="184" spans="1:22" x14ac:dyDescent="0.25">
      <c r="A184" s="26">
        <f>Wellpath!E184</f>
        <v>0</v>
      </c>
      <c r="B184" s="22">
        <v>0</v>
      </c>
      <c r="C184" s="22">
        <f>-SIN(Wellpath!$L184) / GField</f>
        <v>0</v>
      </c>
      <c r="D184" s="22">
        <f>TAN(Dip) * SIN(Wellpath!$L184) * SIN(Wellpath!$O184) / GField</f>
        <v>0</v>
      </c>
      <c r="E184" s="20">
        <f>Model!$W$9*((drdp!B184+drdp!K184)*ABZ!$B184+(drdp!E184+drdp!N184)*ABZ!$C184+(drdp!H184+drdp!Q184)*ABZ!$D184)</f>
        <v>0</v>
      </c>
      <c r="F184" s="20">
        <f>Model!$W$9*((drdp!C184+drdp!L184)*ABZ!$B184+(drdp!F184+drdp!O184)*ABZ!$C184+(drdp!I184+drdp!R184)*ABZ!$D184)</f>
        <v>0</v>
      </c>
      <c r="G184" s="20">
        <f>Model!$W$9*((drdp!D184+drdp!M184)*ABZ!$B184+(drdp!G184+drdp!P184)*ABZ!$C184+(drdp!J184+drdp!S184)*ABZ!$D184)</f>
        <v>0</v>
      </c>
      <c r="H184" s="18">
        <f>Model!$W$9*((drdp!B184)*ABZ!$B184+(drdp!E184)*ABZ!$C184+(drdp!H184)*ABZ!$D184)</f>
        <v>0</v>
      </c>
      <c r="I184" s="18">
        <f>Model!$W$9*((drdp!C184)*ABZ!$B184+(drdp!F184)*ABZ!$C184+(drdp!I184)*ABZ!$D184)</f>
        <v>0</v>
      </c>
      <c r="J184" s="18">
        <f>Model!$W$9*((drdp!D184)*ABZ!$B184+(drdp!G184)*ABZ!$C184+(drdp!J184)*ABZ!$D184)</f>
        <v>0</v>
      </c>
      <c r="K184" s="21">
        <f>SUM(E$3:E183)+H184</f>
        <v>-0.11240570217018533</v>
      </c>
      <c r="L184" s="21">
        <f>SUM(F$3:F183)+I184</f>
        <v>-0.37158259481490397</v>
      </c>
      <c r="M184" s="21">
        <f>SUM(G$3:G183)+J184</f>
        <v>-4.098373807727651E-2</v>
      </c>
      <c r="N184" s="21"/>
      <c r="O184" s="21"/>
      <c r="P184" s="21"/>
      <c r="Q184" s="19">
        <f t="shared" si="13"/>
        <v>1.2635041880372408E-2</v>
      </c>
      <c r="R184" s="19">
        <f t="shared" si="14"/>
        <v>0.1380736247693771</v>
      </c>
      <c r="S184" s="19">
        <f t="shared" si="15"/>
        <v>1.6796667867868046E-3</v>
      </c>
      <c r="T184" s="19">
        <f t="shared" si="16"/>
        <v>4.176800248438875E-2</v>
      </c>
      <c r="U184" s="19">
        <f t="shared" si="17"/>
        <v>4.6068058561352272E-3</v>
      </c>
      <c r="V184" s="19">
        <f t="shared" si="18"/>
        <v>1.5228843739968788E-2</v>
      </c>
    </row>
    <row r="185" spans="1:22" x14ac:dyDescent="0.25">
      <c r="A185" s="26">
        <f>Wellpath!E185</f>
        <v>0</v>
      </c>
      <c r="B185" s="22">
        <v>0</v>
      </c>
      <c r="C185" s="22">
        <f>-SIN(Wellpath!$L185) / GField</f>
        <v>0</v>
      </c>
      <c r="D185" s="22">
        <f>TAN(Dip) * SIN(Wellpath!$L185) * SIN(Wellpath!$O185) / GField</f>
        <v>0</v>
      </c>
      <c r="E185" s="20">
        <f>Model!$W$9*((drdp!B185+drdp!K185)*ABZ!$B185+(drdp!E185+drdp!N185)*ABZ!$C185+(drdp!H185+drdp!Q185)*ABZ!$D185)</f>
        <v>0</v>
      </c>
      <c r="F185" s="20">
        <f>Model!$W$9*((drdp!C185+drdp!L185)*ABZ!$B185+(drdp!F185+drdp!O185)*ABZ!$C185+(drdp!I185+drdp!R185)*ABZ!$D185)</f>
        <v>0</v>
      </c>
      <c r="G185" s="20">
        <f>Model!$W$9*((drdp!D185+drdp!M185)*ABZ!$B185+(drdp!G185+drdp!P185)*ABZ!$C185+(drdp!J185+drdp!S185)*ABZ!$D185)</f>
        <v>0</v>
      </c>
      <c r="H185" s="18">
        <f>Model!$W$9*((drdp!B185)*ABZ!$B185+(drdp!E185)*ABZ!$C185+(drdp!H185)*ABZ!$D185)</f>
        <v>0</v>
      </c>
      <c r="I185" s="18">
        <f>Model!$W$9*((drdp!C185)*ABZ!$B185+(drdp!F185)*ABZ!$C185+(drdp!I185)*ABZ!$D185)</f>
        <v>0</v>
      </c>
      <c r="J185" s="18">
        <f>Model!$W$9*((drdp!D185)*ABZ!$B185+(drdp!G185)*ABZ!$C185+(drdp!J185)*ABZ!$D185)</f>
        <v>0</v>
      </c>
      <c r="K185" s="21">
        <f>SUM(E$3:E184)+H185</f>
        <v>-0.11240570217018533</v>
      </c>
      <c r="L185" s="21">
        <f>SUM(F$3:F184)+I185</f>
        <v>-0.37158259481490397</v>
      </c>
      <c r="M185" s="21">
        <f>SUM(G$3:G184)+J185</f>
        <v>-4.098373807727651E-2</v>
      </c>
      <c r="N185" s="21"/>
      <c r="O185" s="21"/>
      <c r="P185" s="21"/>
      <c r="Q185" s="19">
        <f t="shared" si="13"/>
        <v>1.2635041880372408E-2</v>
      </c>
      <c r="R185" s="19">
        <f t="shared" si="14"/>
        <v>0.1380736247693771</v>
      </c>
      <c r="S185" s="19">
        <f t="shared" si="15"/>
        <v>1.6796667867868046E-3</v>
      </c>
      <c r="T185" s="19">
        <f t="shared" si="16"/>
        <v>4.176800248438875E-2</v>
      </c>
      <c r="U185" s="19">
        <f t="shared" si="17"/>
        <v>4.6068058561352272E-3</v>
      </c>
      <c r="V185" s="19">
        <f t="shared" si="18"/>
        <v>1.5228843739968788E-2</v>
      </c>
    </row>
    <row r="186" spans="1:22" x14ac:dyDescent="0.25">
      <c r="A186" s="26">
        <f>Wellpath!E186</f>
        <v>0</v>
      </c>
      <c r="B186" s="22">
        <v>0</v>
      </c>
      <c r="C186" s="22">
        <f>-SIN(Wellpath!$L186) / GField</f>
        <v>0</v>
      </c>
      <c r="D186" s="22">
        <f>TAN(Dip) * SIN(Wellpath!$L186) * SIN(Wellpath!$O186) / GField</f>
        <v>0</v>
      </c>
      <c r="E186" s="20">
        <f>Model!$W$9*((drdp!B186+drdp!K186)*ABZ!$B186+(drdp!E186+drdp!N186)*ABZ!$C186+(drdp!H186+drdp!Q186)*ABZ!$D186)</f>
        <v>0</v>
      </c>
      <c r="F186" s="20">
        <f>Model!$W$9*((drdp!C186+drdp!L186)*ABZ!$B186+(drdp!F186+drdp!O186)*ABZ!$C186+(drdp!I186+drdp!R186)*ABZ!$D186)</f>
        <v>0</v>
      </c>
      <c r="G186" s="20">
        <f>Model!$W$9*((drdp!D186+drdp!M186)*ABZ!$B186+(drdp!G186+drdp!P186)*ABZ!$C186+(drdp!J186+drdp!S186)*ABZ!$D186)</f>
        <v>0</v>
      </c>
      <c r="H186" s="18">
        <f>Model!$W$9*((drdp!B186)*ABZ!$B186+(drdp!E186)*ABZ!$C186+(drdp!H186)*ABZ!$D186)</f>
        <v>0</v>
      </c>
      <c r="I186" s="18">
        <f>Model!$W$9*((drdp!C186)*ABZ!$B186+(drdp!F186)*ABZ!$C186+(drdp!I186)*ABZ!$D186)</f>
        <v>0</v>
      </c>
      <c r="J186" s="18">
        <f>Model!$W$9*((drdp!D186)*ABZ!$B186+(drdp!G186)*ABZ!$C186+(drdp!J186)*ABZ!$D186)</f>
        <v>0</v>
      </c>
      <c r="K186" s="21">
        <f>SUM(E$3:E185)+H186</f>
        <v>-0.11240570217018533</v>
      </c>
      <c r="L186" s="21">
        <f>SUM(F$3:F185)+I186</f>
        <v>-0.37158259481490397</v>
      </c>
      <c r="M186" s="21">
        <f>SUM(G$3:G185)+J186</f>
        <v>-4.098373807727651E-2</v>
      </c>
      <c r="N186" s="21"/>
      <c r="O186" s="21"/>
      <c r="P186" s="21"/>
      <c r="Q186" s="19">
        <f t="shared" si="13"/>
        <v>1.2635041880372408E-2</v>
      </c>
      <c r="R186" s="19">
        <f t="shared" si="14"/>
        <v>0.1380736247693771</v>
      </c>
      <c r="S186" s="19">
        <f t="shared" si="15"/>
        <v>1.6796667867868046E-3</v>
      </c>
      <c r="T186" s="19">
        <f t="shared" si="16"/>
        <v>4.176800248438875E-2</v>
      </c>
      <c r="U186" s="19">
        <f t="shared" si="17"/>
        <v>4.6068058561352272E-3</v>
      </c>
      <c r="V186" s="19">
        <f t="shared" si="18"/>
        <v>1.5228843739968788E-2</v>
      </c>
    </row>
    <row r="187" spans="1:22" x14ac:dyDescent="0.25">
      <c r="A187" s="26">
        <f>Wellpath!E187</f>
        <v>0</v>
      </c>
      <c r="B187" s="22">
        <v>0</v>
      </c>
      <c r="C187" s="22">
        <f>-SIN(Wellpath!$L187) / GField</f>
        <v>0</v>
      </c>
      <c r="D187" s="22">
        <f>TAN(Dip) * SIN(Wellpath!$L187) * SIN(Wellpath!$O187) / GField</f>
        <v>0</v>
      </c>
      <c r="E187" s="20">
        <f>Model!$W$9*((drdp!B187+drdp!K187)*ABZ!$B187+(drdp!E187+drdp!N187)*ABZ!$C187+(drdp!H187+drdp!Q187)*ABZ!$D187)</f>
        <v>0</v>
      </c>
      <c r="F187" s="20">
        <f>Model!$W$9*((drdp!C187+drdp!L187)*ABZ!$B187+(drdp!F187+drdp!O187)*ABZ!$C187+(drdp!I187+drdp!R187)*ABZ!$D187)</f>
        <v>0</v>
      </c>
      <c r="G187" s="20">
        <f>Model!$W$9*((drdp!D187+drdp!M187)*ABZ!$B187+(drdp!G187+drdp!P187)*ABZ!$C187+(drdp!J187+drdp!S187)*ABZ!$D187)</f>
        <v>0</v>
      </c>
      <c r="H187" s="18">
        <f>Model!$W$9*((drdp!B187)*ABZ!$B187+(drdp!E187)*ABZ!$C187+(drdp!H187)*ABZ!$D187)</f>
        <v>0</v>
      </c>
      <c r="I187" s="18">
        <f>Model!$W$9*((drdp!C187)*ABZ!$B187+(drdp!F187)*ABZ!$C187+(drdp!I187)*ABZ!$D187)</f>
        <v>0</v>
      </c>
      <c r="J187" s="18">
        <f>Model!$W$9*((drdp!D187)*ABZ!$B187+(drdp!G187)*ABZ!$C187+(drdp!J187)*ABZ!$D187)</f>
        <v>0</v>
      </c>
      <c r="K187" s="21">
        <f>SUM(E$3:E186)+H187</f>
        <v>-0.11240570217018533</v>
      </c>
      <c r="L187" s="21">
        <f>SUM(F$3:F186)+I187</f>
        <v>-0.37158259481490397</v>
      </c>
      <c r="M187" s="21">
        <f>SUM(G$3:G186)+J187</f>
        <v>-4.098373807727651E-2</v>
      </c>
      <c r="N187" s="21"/>
      <c r="O187" s="21"/>
      <c r="P187" s="21"/>
      <c r="Q187" s="19">
        <f t="shared" si="13"/>
        <v>1.2635041880372408E-2</v>
      </c>
      <c r="R187" s="19">
        <f t="shared" si="14"/>
        <v>0.1380736247693771</v>
      </c>
      <c r="S187" s="19">
        <f t="shared" si="15"/>
        <v>1.6796667867868046E-3</v>
      </c>
      <c r="T187" s="19">
        <f t="shared" si="16"/>
        <v>4.176800248438875E-2</v>
      </c>
      <c r="U187" s="19">
        <f t="shared" si="17"/>
        <v>4.6068058561352272E-3</v>
      </c>
      <c r="V187" s="19">
        <f t="shared" si="18"/>
        <v>1.5228843739968788E-2</v>
      </c>
    </row>
    <row r="188" spans="1:22" x14ac:dyDescent="0.25">
      <c r="A188" s="26">
        <f>Wellpath!E188</f>
        <v>0</v>
      </c>
      <c r="B188" s="22">
        <v>0</v>
      </c>
      <c r="C188" s="22">
        <f>-SIN(Wellpath!$L188) / GField</f>
        <v>0</v>
      </c>
      <c r="D188" s="22">
        <f>TAN(Dip) * SIN(Wellpath!$L188) * SIN(Wellpath!$O188) / GField</f>
        <v>0</v>
      </c>
      <c r="E188" s="20">
        <f>Model!$W$9*((drdp!B188+drdp!K188)*ABZ!$B188+(drdp!E188+drdp!N188)*ABZ!$C188+(drdp!H188+drdp!Q188)*ABZ!$D188)</f>
        <v>0</v>
      </c>
      <c r="F188" s="20">
        <f>Model!$W$9*((drdp!C188+drdp!L188)*ABZ!$B188+(drdp!F188+drdp!O188)*ABZ!$C188+(drdp!I188+drdp!R188)*ABZ!$D188)</f>
        <v>0</v>
      </c>
      <c r="G188" s="20">
        <f>Model!$W$9*((drdp!D188+drdp!M188)*ABZ!$B188+(drdp!G188+drdp!P188)*ABZ!$C188+(drdp!J188+drdp!S188)*ABZ!$D188)</f>
        <v>0</v>
      </c>
      <c r="H188" s="18">
        <f>Model!$W$9*((drdp!B188)*ABZ!$B188+(drdp!E188)*ABZ!$C188+(drdp!H188)*ABZ!$D188)</f>
        <v>0</v>
      </c>
      <c r="I188" s="18">
        <f>Model!$W$9*((drdp!C188)*ABZ!$B188+(drdp!F188)*ABZ!$C188+(drdp!I188)*ABZ!$D188)</f>
        <v>0</v>
      </c>
      <c r="J188" s="18">
        <f>Model!$W$9*((drdp!D188)*ABZ!$B188+(drdp!G188)*ABZ!$C188+(drdp!J188)*ABZ!$D188)</f>
        <v>0</v>
      </c>
      <c r="K188" s="21">
        <f>SUM(E$3:E187)+H188</f>
        <v>-0.11240570217018533</v>
      </c>
      <c r="L188" s="21">
        <f>SUM(F$3:F187)+I188</f>
        <v>-0.37158259481490397</v>
      </c>
      <c r="M188" s="21">
        <f>SUM(G$3:G187)+J188</f>
        <v>-4.098373807727651E-2</v>
      </c>
      <c r="N188" s="21"/>
      <c r="O188" s="21"/>
      <c r="P188" s="21"/>
      <c r="Q188" s="19">
        <f t="shared" si="13"/>
        <v>1.2635041880372408E-2</v>
      </c>
      <c r="R188" s="19">
        <f t="shared" si="14"/>
        <v>0.1380736247693771</v>
      </c>
      <c r="S188" s="19">
        <f t="shared" si="15"/>
        <v>1.6796667867868046E-3</v>
      </c>
      <c r="T188" s="19">
        <f t="shared" si="16"/>
        <v>4.176800248438875E-2</v>
      </c>
      <c r="U188" s="19">
        <f t="shared" si="17"/>
        <v>4.6068058561352272E-3</v>
      </c>
      <c r="V188" s="19">
        <f t="shared" si="18"/>
        <v>1.5228843739968788E-2</v>
      </c>
    </row>
    <row r="189" spans="1:22" x14ac:dyDescent="0.25">
      <c r="A189" s="26">
        <f>Wellpath!E189</f>
        <v>0</v>
      </c>
      <c r="B189" s="22">
        <v>0</v>
      </c>
      <c r="C189" s="22">
        <f>-SIN(Wellpath!$L189) / GField</f>
        <v>0</v>
      </c>
      <c r="D189" s="22">
        <f>TAN(Dip) * SIN(Wellpath!$L189) * SIN(Wellpath!$O189) / GField</f>
        <v>0</v>
      </c>
      <c r="E189" s="20">
        <f>Model!$W$9*((drdp!B189+drdp!K189)*ABZ!$B189+(drdp!E189+drdp!N189)*ABZ!$C189+(drdp!H189+drdp!Q189)*ABZ!$D189)</f>
        <v>0</v>
      </c>
      <c r="F189" s="20">
        <f>Model!$W$9*((drdp!C189+drdp!L189)*ABZ!$B189+(drdp!F189+drdp!O189)*ABZ!$C189+(drdp!I189+drdp!R189)*ABZ!$D189)</f>
        <v>0</v>
      </c>
      <c r="G189" s="20">
        <f>Model!$W$9*((drdp!D189+drdp!M189)*ABZ!$B189+(drdp!G189+drdp!P189)*ABZ!$C189+(drdp!J189+drdp!S189)*ABZ!$D189)</f>
        <v>0</v>
      </c>
      <c r="H189" s="18">
        <f>Model!$W$9*((drdp!B189)*ABZ!$B189+(drdp!E189)*ABZ!$C189+(drdp!H189)*ABZ!$D189)</f>
        <v>0</v>
      </c>
      <c r="I189" s="18">
        <f>Model!$W$9*((drdp!C189)*ABZ!$B189+(drdp!F189)*ABZ!$C189+(drdp!I189)*ABZ!$D189)</f>
        <v>0</v>
      </c>
      <c r="J189" s="18">
        <f>Model!$W$9*((drdp!D189)*ABZ!$B189+(drdp!G189)*ABZ!$C189+(drdp!J189)*ABZ!$D189)</f>
        <v>0</v>
      </c>
      <c r="K189" s="21">
        <f>SUM(E$3:E188)+H189</f>
        <v>-0.11240570217018533</v>
      </c>
      <c r="L189" s="21">
        <f>SUM(F$3:F188)+I189</f>
        <v>-0.37158259481490397</v>
      </c>
      <c r="M189" s="21">
        <f>SUM(G$3:G188)+J189</f>
        <v>-4.098373807727651E-2</v>
      </c>
      <c r="N189" s="21"/>
      <c r="O189" s="21"/>
      <c r="P189" s="21"/>
      <c r="Q189" s="19">
        <f t="shared" si="13"/>
        <v>1.2635041880372408E-2</v>
      </c>
      <c r="R189" s="19">
        <f t="shared" si="14"/>
        <v>0.1380736247693771</v>
      </c>
      <c r="S189" s="19">
        <f t="shared" si="15"/>
        <v>1.6796667867868046E-3</v>
      </c>
      <c r="T189" s="19">
        <f t="shared" si="16"/>
        <v>4.176800248438875E-2</v>
      </c>
      <c r="U189" s="19">
        <f t="shared" si="17"/>
        <v>4.6068058561352272E-3</v>
      </c>
      <c r="V189" s="19">
        <f t="shared" si="18"/>
        <v>1.5228843739968788E-2</v>
      </c>
    </row>
    <row r="190" spans="1:22" x14ac:dyDescent="0.25">
      <c r="A190" s="26">
        <f>Wellpath!E190</f>
        <v>0</v>
      </c>
      <c r="B190" s="22">
        <v>0</v>
      </c>
      <c r="C190" s="22">
        <f>-SIN(Wellpath!$L190) / GField</f>
        <v>0</v>
      </c>
      <c r="D190" s="22">
        <f>TAN(Dip) * SIN(Wellpath!$L190) * SIN(Wellpath!$O190) / GField</f>
        <v>0</v>
      </c>
      <c r="E190" s="20">
        <f>Model!$W$9*((drdp!B190+drdp!K190)*ABZ!$B190+(drdp!E190+drdp!N190)*ABZ!$C190+(drdp!H190+drdp!Q190)*ABZ!$D190)</f>
        <v>0</v>
      </c>
      <c r="F190" s="20">
        <f>Model!$W$9*((drdp!C190+drdp!L190)*ABZ!$B190+(drdp!F190+drdp!O190)*ABZ!$C190+(drdp!I190+drdp!R190)*ABZ!$D190)</f>
        <v>0</v>
      </c>
      <c r="G190" s="20">
        <f>Model!$W$9*((drdp!D190+drdp!M190)*ABZ!$B190+(drdp!G190+drdp!P190)*ABZ!$C190+(drdp!J190+drdp!S190)*ABZ!$D190)</f>
        <v>0</v>
      </c>
      <c r="H190" s="18">
        <f>Model!$W$9*((drdp!B190)*ABZ!$B190+(drdp!E190)*ABZ!$C190+(drdp!H190)*ABZ!$D190)</f>
        <v>0</v>
      </c>
      <c r="I190" s="18">
        <f>Model!$W$9*((drdp!C190)*ABZ!$B190+(drdp!F190)*ABZ!$C190+(drdp!I190)*ABZ!$D190)</f>
        <v>0</v>
      </c>
      <c r="J190" s="18">
        <f>Model!$W$9*((drdp!D190)*ABZ!$B190+(drdp!G190)*ABZ!$C190+(drdp!J190)*ABZ!$D190)</f>
        <v>0</v>
      </c>
      <c r="K190" s="21">
        <f>SUM(E$3:E189)+H190</f>
        <v>-0.11240570217018533</v>
      </c>
      <c r="L190" s="21">
        <f>SUM(F$3:F189)+I190</f>
        <v>-0.37158259481490397</v>
      </c>
      <c r="M190" s="21">
        <f>SUM(G$3:G189)+J190</f>
        <v>-4.098373807727651E-2</v>
      </c>
      <c r="N190" s="21"/>
      <c r="O190" s="21"/>
      <c r="P190" s="21"/>
      <c r="Q190" s="19">
        <f t="shared" si="13"/>
        <v>1.2635041880372408E-2</v>
      </c>
      <c r="R190" s="19">
        <f t="shared" si="14"/>
        <v>0.1380736247693771</v>
      </c>
      <c r="S190" s="19">
        <f t="shared" si="15"/>
        <v>1.6796667867868046E-3</v>
      </c>
      <c r="T190" s="19">
        <f t="shared" si="16"/>
        <v>4.176800248438875E-2</v>
      </c>
      <c r="U190" s="19">
        <f t="shared" si="17"/>
        <v>4.6068058561352272E-3</v>
      </c>
      <c r="V190" s="19">
        <f t="shared" si="18"/>
        <v>1.5228843739968788E-2</v>
      </c>
    </row>
    <row r="191" spans="1:22" x14ac:dyDescent="0.25">
      <c r="A191" s="26">
        <f>Wellpath!E191</f>
        <v>0</v>
      </c>
      <c r="B191" s="22">
        <v>0</v>
      </c>
      <c r="C191" s="22">
        <f>-SIN(Wellpath!$L191) / GField</f>
        <v>0</v>
      </c>
      <c r="D191" s="22">
        <f>TAN(Dip) * SIN(Wellpath!$L191) * SIN(Wellpath!$O191) / GField</f>
        <v>0</v>
      </c>
      <c r="E191" s="20">
        <f>Model!$W$9*((drdp!B191+drdp!K191)*ABZ!$B191+(drdp!E191+drdp!N191)*ABZ!$C191+(drdp!H191+drdp!Q191)*ABZ!$D191)</f>
        <v>0</v>
      </c>
      <c r="F191" s="20">
        <f>Model!$W$9*((drdp!C191+drdp!L191)*ABZ!$B191+(drdp!F191+drdp!O191)*ABZ!$C191+(drdp!I191+drdp!R191)*ABZ!$D191)</f>
        <v>0</v>
      </c>
      <c r="G191" s="20">
        <f>Model!$W$9*((drdp!D191+drdp!M191)*ABZ!$B191+(drdp!G191+drdp!P191)*ABZ!$C191+(drdp!J191+drdp!S191)*ABZ!$D191)</f>
        <v>0</v>
      </c>
      <c r="H191" s="18">
        <f>Model!$W$9*((drdp!B191)*ABZ!$B191+(drdp!E191)*ABZ!$C191+(drdp!H191)*ABZ!$D191)</f>
        <v>0</v>
      </c>
      <c r="I191" s="18">
        <f>Model!$W$9*((drdp!C191)*ABZ!$B191+(drdp!F191)*ABZ!$C191+(drdp!I191)*ABZ!$D191)</f>
        <v>0</v>
      </c>
      <c r="J191" s="18">
        <f>Model!$W$9*((drdp!D191)*ABZ!$B191+(drdp!G191)*ABZ!$C191+(drdp!J191)*ABZ!$D191)</f>
        <v>0</v>
      </c>
      <c r="K191" s="21">
        <f>SUM(E$3:E190)+H191</f>
        <v>-0.11240570217018533</v>
      </c>
      <c r="L191" s="21">
        <f>SUM(F$3:F190)+I191</f>
        <v>-0.37158259481490397</v>
      </c>
      <c r="M191" s="21">
        <f>SUM(G$3:G190)+J191</f>
        <v>-4.098373807727651E-2</v>
      </c>
      <c r="N191" s="21"/>
      <c r="O191" s="21"/>
      <c r="P191" s="21"/>
      <c r="Q191" s="19">
        <f t="shared" si="13"/>
        <v>1.2635041880372408E-2</v>
      </c>
      <c r="R191" s="19">
        <f t="shared" si="14"/>
        <v>0.1380736247693771</v>
      </c>
      <c r="S191" s="19">
        <f t="shared" si="15"/>
        <v>1.6796667867868046E-3</v>
      </c>
      <c r="T191" s="19">
        <f t="shared" si="16"/>
        <v>4.176800248438875E-2</v>
      </c>
      <c r="U191" s="19">
        <f t="shared" si="17"/>
        <v>4.6068058561352272E-3</v>
      </c>
      <c r="V191" s="19">
        <f t="shared" si="18"/>
        <v>1.5228843739968788E-2</v>
      </c>
    </row>
    <row r="192" spans="1:22" x14ac:dyDescent="0.25">
      <c r="A192" s="26">
        <f>Wellpath!E192</f>
        <v>0</v>
      </c>
      <c r="B192" s="22">
        <v>0</v>
      </c>
      <c r="C192" s="22">
        <f>-SIN(Wellpath!$L192) / GField</f>
        <v>0</v>
      </c>
      <c r="D192" s="22">
        <f>TAN(Dip) * SIN(Wellpath!$L192) * SIN(Wellpath!$O192) / GField</f>
        <v>0</v>
      </c>
      <c r="E192" s="20">
        <f>Model!$W$9*((drdp!B192+drdp!K192)*ABZ!$B192+(drdp!E192+drdp!N192)*ABZ!$C192+(drdp!H192+drdp!Q192)*ABZ!$D192)</f>
        <v>0</v>
      </c>
      <c r="F192" s="20">
        <f>Model!$W$9*((drdp!C192+drdp!L192)*ABZ!$B192+(drdp!F192+drdp!O192)*ABZ!$C192+(drdp!I192+drdp!R192)*ABZ!$D192)</f>
        <v>0</v>
      </c>
      <c r="G192" s="20">
        <f>Model!$W$9*((drdp!D192+drdp!M192)*ABZ!$B192+(drdp!G192+drdp!P192)*ABZ!$C192+(drdp!J192+drdp!S192)*ABZ!$D192)</f>
        <v>0</v>
      </c>
      <c r="H192" s="18">
        <f>Model!$W$9*((drdp!B192)*ABZ!$B192+(drdp!E192)*ABZ!$C192+(drdp!H192)*ABZ!$D192)</f>
        <v>0</v>
      </c>
      <c r="I192" s="18">
        <f>Model!$W$9*((drdp!C192)*ABZ!$B192+(drdp!F192)*ABZ!$C192+(drdp!I192)*ABZ!$D192)</f>
        <v>0</v>
      </c>
      <c r="J192" s="18">
        <f>Model!$W$9*((drdp!D192)*ABZ!$B192+(drdp!G192)*ABZ!$C192+(drdp!J192)*ABZ!$D192)</f>
        <v>0</v>
      </c>
      <c r="K192" s="21">
        <f>SUM(E$3:E191)+H192</f>
        <v>-0.11240570217018533</v>
      </c>
      <c r="L192" s="21">
        <f>SUM(F$3:F191)+I192</f>
        <v>-0.37158259481490397</v>
      </c>
      <c r="M192" s="21">
        <f>SUM(G$3:G191)+J192</f>
        <v>-4.098373807727651E-2</v>
      </c>
      <c r="N192" s="21"/>
      <c r="O192" s="21"/>
      <c r="P192" s="21"/>
      <c r="Q192" s="19">
        <f t="shared" si="13"/>
        <v>1.2635041880372408E-2</v>
      </c>
      <c r="R192" s="19">
        <f t="shared" si="14"/>
        <v>0.1380736247693771</v>
      </c>
      <c r="S192" s="19">
        <f t="shared" si="15"/>
        <v>1.6796667867868046E-3</v>
      </c>
      <c r="T192" s="19">
        <f t="shared" si="16"/>
        <v>4.176800248438875E-2</v>
      </c>
      <c r="U192" s="19">
        <f t="shared" si="17"/>
        <v>4.6068058561352272E-3</v>
      </c>
      <c r="V192" s="19">
        <f t="shared" si="18"/>
        <v>1.5228843739968788E-2</v>
      </c>
    </row>
    <row r="193" spans="1:22" x14ac:dyDescent="0.25">
      <c r="A193" s="26">
        <f>Wellpath!E193</f>
        <v>0</v>
      </c>
      <c r="B193" s="22">
        <v>0</v>
      </c>
      <c r="C193" s="22">
        <f>-SIN(Wellpath!$L193) / GField</f>
        <v>0</v>
      </c>
      <c r="D193" s="22">
        <f>TAN(Dip) * SIN(Wellpath!$L193) * SIN(Wellpath!$O193) / GField</f>
        <v>0</v>
      </c>
      <c r="E193" s="20">
        <f>Model!$W$9*((drdp!B193+drdp!K193)*ABZ!$B193+(drdp!E193+drdp!N193)*ABZ!$C193+(drdp!H193+drdp!Q193)*ABZ!$D193)</f>
        <v>0</v>
      </c>
      <c r="F193" s="20">
        <f>Model!$W$9*((drdp!C193+drdp!L193)*ABZ!$B193+(drdp!F193+drdp!O193)*ABZ!$C193+(drdp!I193+drdp!R193)*ABZ!$D193)</f>
        <v>0</v>
      </c>
      <c r="G193" s="20">
        <f>Model!$W$9*((drdp!D193+drdp!M193)*ABZ!$B193+(drdp!G193+drdp!P193)*ABZ!$C193+(drdp!J193+drdp!S193)*ABZ!$D193)</f>
        <v>0</v>
      </c>
      <c r="H193" s="18">
        <f>Model!$W$9*((drdp!B193)*ABZ!$B193+(drdp!E193)*ABZ!$C193+(drdp!H193)*ABZ!$D193)</f>
        <v>0</v>
      </c>
      <c r="I193" s="18">
        <f>Model!$W$9*((drdp!C193)*ABZ!$B193+(drdp!F193)*ABZ!$C193+(drdp!I193)*ABZ!$D193)</f>
        <v>0</v>
      </c>
      <c r="J193" s="18">
        <f>Model!$W$9*((drdp!D193)*ABZ!$B193+(drdp!G193)*ABZ!$C193+(drdp!J193)*ABZ!$D193)</f>
        <v>0</v>
      </c>
      <c r="K193" s="21">
        <f>SUM(E$3:E192)+H193</f>
        <v>-0.11240570217018533</v>
      </c>
      <c r="L193" s="21">
        <f>SUM(F$3:F192)+I193</f>
        <v>-0.37158259481490397</v>
      </c>
      <c r="M193" s="21">
        <f>SUM(G$3:G192)+J193</f>
        <v>-4.098373807727651E-2</v>
      </c>
      <c r="N193" s="21"/>
      <c r="O193" s="21"/>
      <c r="P193" s="21"/>
      <c r="Q193" s="19">
        <f t="shared" si="13"/>
        <v>1.2635041880372408E-2</v>
      </c>
      <c r="R193" s="19">
        <f t="shared" si="14"/>
        <v>0.1380736247693771</v>
      </c>
      <c r="S193" s="19">
        <f t="shared" si="15"/>
        <v>1.6796667867868046E-3</v>
      </c>
      <c r="T193" s="19">
        <f t="shared" si="16"/>
        <v>4.176800248438875E-2</v>
      </c>
      <c r="U193" s="19">
        <f t="shared" si="17"/>
        <v>4.6068058561352272E-3</v>
      </c>
      <c r="V193" s="19">
        <f t="shared" si="18"/>
        <v>1.5228843739968788E-2</v>
      </c>
    </row>
    <row r="194" spans="1:22" x14ac:dyDescent="0.25">
      <c r="A194" s="26">
        <f>Wellpath!E194</f>
        <v>0</v>
      </c>
      <c r="B194" s="22">
        <v>0</v>
      </c>
      <c r="C194" s="22">
        <f>-SIN(Wellpath!$L194) / GField</f>
        <v>0</v>
      </c>
      <c r="D194" s="22">
        <f>TAN(Dip) * SIN(Wellpath!$L194) * SIN(Wellpath!$O194) / GField</f>
        <v>0</v>
      </c>
      <c r="E194" s="20">
        <f>Model!$W$9*((drdp!B194+drdp!K194)*ABZ!$B194+(drdp!E194+drdp!N194)*ABZ!$C194+(drdp!H194+drdp!Q194)*ABZ!$D194)</f>
        <v>0</v>
      </c>
      <c r="F194" s="20">
        <f>Model!$W$9*((drdp!C194+drdp!L194)*ABZ!$B194+(drdp!F194+drdp!O194)*ABZ!$C194+(drdp!I194+drdp!R194)*ABZ!$D194)</f>
        <v>0</v>
      </c>
      <c r="G194" s="20">
        <f>Model!$W$9*((drdp!D194+drdp!M194)*ABZ!$B194+(drdp!G194+drdp!P194)*ABZ!$C194+(drdp!J194+drdp!S194)*ABZ!$D194)</f>
        <v>0</v>
      </c>
      <c r="H194" s="18">
        <f>Model!$W$9*((drdp!B194)*ABZ!$B194+(drdp!E194)*ABZ!$C194+(drdp!H194)*ABZ!$D194)</f>
        <v>0</v>
      </c>
      <c r="I194" s="18">
        <f>Model!$W$9*((drdp!C194)*ABZ!$B194+(drdp!F194)*ABZ!$C194+(drdp!I194)*ABZ!$D194)</f>
        <v>0</v>
      </c>
      <c r="J194" s="18">
        <f>Model!$W$9*((drdp!D194)*ABZ!$B194+(drdp!G194)*ABZ!$C194+(drdp!J194)*ABZ!$D194)</f>
        <v>0</v>
      </c>
      <c r="K194" s="21">
        <f>SUM(E$3:E193)+H194</f>
        <v>-0.11240570217018533</v>
      </c>
      <c r="L194" s="21">
        <f>SUM(F$3:F193)+I194</f>
        <v>-0.37158259481490397</v>
      </c>
      <c r="M194" s="21">
        <f>SUM(G$3:G193)+J194</f>
        <v>-4.098373807727651E-2</v>
      </c>
      <c r="N194" s="21"/>
      <c r="O194" s="21"/>
      <c r="P194" s="21"/>
      <c r="Q194" s="19">
        <f t="shared" si="13"/>
        <v>1.2635041880372408E-2</v>
      </c>
      <c r="R194" s="19">
        <f t="shared" si="14"/>
        <v>0.1380736247693771</v>
      </c>
      <c r="S194" s="19">
        <f t="shared" si="15"/>
        <v>1.6796667867868046E-3</v>
      </c>
      <c r="T194" s="19">
        <f t="shared" si="16"/>
        <v>4.176800248438875E-2</v>
      </c>
      <c r="U194" s="19">
        <f t="shared" si="17"/>
        <v>4.6068058561352272E-3</v>
      </c>
      <c r="V194" s="19">
        <f t="shared" si="18"/>
        <v>1.5228843739968788E-2</v>
      </c>
    </row>
    <row r="195" spans="1:22" x14ac:dyDescent="0.25">
      <c r="A195" s="26">
        <f>Wellpath!E195</f>
        <v>0</v>
      </c>
      <c r="B195" s="22">
        <v>0</v>
      </c>
      <c r="C195" s="22">
        <f>-SIN(Wellpath!$L195) / GField</f>
        <v>0</v>
      </c>
      <c r="D195" s="22">
        <f>TAN(Dip) * SIN(Wellpath!$L195) * SIN(Wellpath!$O195) / GField</f>
        <v>0</v>
      </c>
      <c r="E195" s="20">
        <f>Model!$W$9*((drdp!B195+drdp!K195)*ABZ!$B195+(drdp!E195+drdp!N195)*ABZ!$C195+(drdp!H195+drdp!Q195)*ABZ!$D195)</f>
        <v>0</v>
      </c>
      <c r="F195" s="20">
        <f>Model!$W$9*((drdp!C195+drdp!L195)*ABZ!$B195+(drdp!F195+drdp!O195)*ABZ!$C195+(drdp!I195+drdp!R195)*ABZ!$D195)</f>
        <v>0</v>
      </c>
      <c r="G195" s="20">
        <f>Model!$W$9*((drdp!D195+drdp!M195)*ABZ!$B195+(drdp!G195+drdp!P195)*ABZ!$C195+(drdp!J195+drdp!S195)*ABZ!$D195)</f>
        <v>0</v>
      </c>
      <c r="H195" s="18">
        <f>Model!$W$9*((drdp!B195)*ABZ!$B195+(drdp!E195)*ABZ!$C195+(drdp!H195)*ABZ!$D195)</f>
        <v>0</v>
      </c>
      <c r="I195" s="18">
        <f>Model!$W$9*((drdp!C195)*ABZ!$B195+(drdp!F195)*ABZ!$C195+(drdp!I195)*ABZ!$D195)</f>
        <v>0</v>
      </c>
      <c r="J195" s="18">
        <f>Model!$W$9*((drdp!D195)*ABZ!$B195+(drdp!G195)*ABZ!$C195+(drdp!J195)*ABZ!$D195)</f>
        <v>0</v>
      </c>
      <c r="K195" s="21">
        <f>SUM(E$3:E194)+H195</f>
        <v>-0.11240570217018533</v>
      </c>
      <c r="L195" s="21">
        <f>SUM(F$3:F194)+I195</f>
        <v>-0.37158259481490397</v>
      </c>
      <c r="M195" s="21">
        <f>SUM(G$3:G194)+J195</f>
        <v>-4.098373807727651E-2</v>
      </c>
      <c r="N195" s="21"/>
      <c r="O195" s="21"/>
      <c r="P195" s="21"/>
      <c r="Q195" s="19">
        <f t="shared" si="13"/>
        <v>1.2635041880372408E-2</v>
      </c>
      <c r="R195" s="19">
        <f t="shared" si="14"/>
        <v>0.1380736247693771</v>
      </c>
      <c r="S195" s="19">
        <f t="shared" si="15"/>
        <v>1.6796667867868046E-3</v>
      </c>
      <c r="T195" s="19">
        <f t="shared" si="16"/>
        <v>4.176800248438875E-2</v>
      </c>
      <c r="U195" s="19">
        <f t="shared" si="17"/>
        <v>4.6068058561352272E-3</v>
      </c>
      <c r="V195" s="19">
        <f t="shared" si="18"/>
        <v>1.5228843739968788E-2</v>
      </c>
    </row>
    <row r="196" spans="1:22" x14ac:dyDescent="0.25">
      <c r="A196" s="26">
        <f>Wellpath!E196</f>
        <v>0</v>
      </c>
      <c r="B196" s="22">
        <v>0</v>
      </c>
      <c r="C196" s="22">
        <f>-SIN(Wellpath!$L196) / GField</f>
        <v>0</v>
      </c>
      <c r="D196" s="22">
        <f>TAN(Dip) * SIN(Wellpath!$L196) * SIN(Wellpath!$O196) / GField</f>
        <v>0</v>
      </c>
      <c r="E196" s="20">
        <f>Model!$W$9*((drdp!B196+drdp!K196)*ABZ!$B196+(drdp!E196+drdp!N196)*ABZ!$C196+(drdp!H196+drdp!Q196)*ABZ!$D196)</f>
        <v>0</v>
      </c>
      <c r="F196" s="20">
        <f>Model!$W$9*((drdp!C196+drdp!L196)*ABZ!$B196+(drdp!F196+drdp!O196)*ABZ!$C196+(drdp!I196+drdp!R196)*ABZ!$D196)</f>
        <v>0</v>
      </c>
      <c r="G196" s="20">
        <f>Model!$W$9*((drdp!D196+drdp!M196)*ABZ!$B196+(drdp!G196+drdp!P196)*ABZ!$C196+(drdp!J196+drdp!S196)*ABZ!$D196)</f>
        <v>0</v>
      </c>
      <c r="H196" s="18">
        <f>Model!$W$9*((drdp!B196)*ABZ!$B196+(drdp!E196)*ABZ!$C196+(drdp!H196)*ABZ!$D196)</f>
        <v>0</v>
      </c>
      <c r="I196" s="18">
        <f>Model!$W$9*((drdp!C196)*ABZ!$B196+(drdp!F196)*ABZ!$C196+(drdp!I196)*ABZ!$D196)</f>
        <v>0</v>
      </c>
      <c r="J196" s="18">
        <f>Model!$W$9*((drdp!D196)*ABZ!$B196+(drdp!G196)*ABZ!$C196+(drdp!J196)*ABZ!$D196)</f>
        <v>0</v>
      </c>
      <c r="K196" s="21">
        <f>SUM(E$3:E195)+H196</f>
        <v>-0.11240570217018533</v>
      </c>
      <c r="L196" s="21">
        <f>SUM(F$3:F195)+I196</f>
        <v>-0.37158259481490397</v>
      </c>
      <c r="M196" s="21">
        <f>SUM(G$3:G195)+J196</f>
        <v>-4.098373807727651E-2</v>
      </c>
      <c r="N196" s="21"/>
      <c r="O196" s="21"/>
      <c r="P196" s="21"/>
      <c r="Q196" s="19">
        <f t="shared" si="13"/>
        <v>1.2635041880372408E-2</v>
      </c>
      <c r="R196" s="19">
        <f t="shared" si="14"/>
        <v>0.1380736247693771</v>
      </c>
      <c r="S196" s="19">
        <f t="shared" si="15"/>
        <v>1.6796667867868046E-3</v>
      </c>
      <c r="T196" s="19">
        <f t="shared" si="16"/>
        <v>4.176800248438875E-2</v>
      </c>
      <c r="U196" s="19">
        <f t="shared" si="17"/>
        <v>4.6068058561352272E-3</v>
      </c>
      <c r="V196" s="19">
        <f t="shared" si="18"/>
        <v>1.5228843739968788E-2</v>
      </c>
    </row>
    <row r="197" spans="1:22" x14ac:dyDescent="0.25">
      <c r="A197" s="26">
        <f>Wellpath!E197</f>
        <v>0</v>
      </c>
      <c r="B197" s="22">
        <v>0</v>
      </c>
      <c r="C197" s="22">
        <f>-SIN(Wellpath!$L197) / GField</f>
        <v>0</v>
      </c>
      <c r="D197" s="22">
        <f>TAN(Dip) * SIN(Wellpath!$L197) * SIN(Wellpath!$O197) / GField</f>
        <v>0</v>
      </c>
      <c r="E197" s="20">
        <f>Model!$W$9*((drdp!B197+drdp!K197)*ABZ!$B197+(drdp!E197+drdp!N197)*ABZ!$C197+(drdp!H197+drdp!Q197)*ABZ!$D197)</f>
        <v>0</v>
      </c>
      <c r="F197" s="20">
        <f>Model!$W$9*((drdp!C197+drdp!L197)*ABZ!$B197+(drdp!F197+drdp!O197)*ABZ!$C197+(drdp!I197+drdp!R197)*ABZ!$D197)</f>
        <v>0</v>
      </c>
      <c r="G197" s="20">
        <f>Model!$W$9*((drdp!D197+drdp!M197)*ABZ!$B197+(drdp!G197+drdp!P197)*ABZ!$C197+(drdp!J197+drdp!S197)*ABZ!$D197)</f>
        <v>0</v>
      </c>
      <c r="H197" s="18">
        <f>Model!$W$9*((drdp!B197)*ABZ!$B197+(drdp!E197)*ABZ!$C197+(drdp!H197)*ABZ!$D197)</f>
        <v>0</v>
      </c>
      <c r="I197" s="18">
        <f>Model!$W$9*((drdp!C197)*ABZ!$B197+(drdp!F197)*ABZ!$C197+(drdp!I197)*ABZ!$D197)</f>
        <v>0</v>
      </c>
      <c r="J197" s="18">
        <f>Model!$W$9*((drdp!D197)*ABZ!$B197+(drdp!G197)*ABZ!$C197+(drdp!J197)*ABZ!$D197)</f>
        <v>0</v>
      </c>
      <c r="K197" s="21">
        <f>SUM(E$3:E196)+H197</f>
        <v>-0.11240570217018533</v>
      </c>
      <c r="L197" s="21">
        <f>SUM(F$3:F196)+I197</f>
        <v>-0.37158259481490397</v>
      </c>
      <c r="M197" s="21">
        <f>SUM(G$3:G196)+J197</f>
        <v>-4.098373807727651E-2</v>
      </c>
      <c r="N197" s="21"/>
      <c r="O197" s="21"/>
      <c r="P197" s="21"/>
      <c r="Q197" s="19">
        <f t="shared" si="13"/>
        <v>1.2635041880372408E-2</v>
      </c>
      <c r="R197" s="19">
        <f t="shared" si="14"/>
        <v>0.1380736247693771</v>
      </c>
      <c r="S197" s="19">
        <f t="shared" si="15"/>
        <v>1.6796667867868046E-3</v>
      </c>
      <c r="T197" s="19">
        <f t="shared" si="16"/>
        <v>4.176800248438875E-2</v>
      </c>
      <c r="U197" s="19">
        <f t="shared" si="17"/>
        <v>4.6068058561352272E-3</v>
      </c>
      <c r="V197" s="19">
        <f t="shared" si="18"/>
        <v>1.5228843739968788E-2</v>
      </c>
    </row>
    <row r="198" spans="1:22" x14ac:dyDescent="0.25">
      <c r="A198" s="26">
        <f>Wellpath!E198</f>
        <v>0</v>
      </c>
      <c r="B198" s="22">
        <v>0</v>
      </c>
      <c r="C198" s="22">
        <f>-SIN(Wellpath!$L198) / GField</f>
        <v>0</v>
      </c>
      <c r="D198" s="22">
        <f>TAN(Dip) * SIN(Wellpath!$L198) * SIN(Wellpath!$O198) / GField</f>
        <v>0</v>
      </c>
      <c r="E198" s="20">
        <f>Model!$W$9*((drdp!B198+drdp!K198)*ABZ!$B198+(drdp!E198+drdp!N198)*ABZ!$C198+(drdp!H198+drdp!Q198)*ABZ!$D198)</f>
        <v>0</v>
      </c>
      <c r="F198" s="20">
        <f>Model!$W$9*((drdp!C198+drdp!L198)*ABZ!$B198+(drdp!F198+drdp!O198)*ABZ!$C198+(drdp!I198+drdp!R198)*ABZ!$D198)</f>
        <v>0</v>
      </c>
      <c r="G198" s="20">
        <f>Model!$W$9*((drdp!D198+drdp!M198)*ABZ!$B198+(drdp!G198+drdp!P198)*ABZ!$C198+(drdp!J198+drdp!S198)*ABZ!$D198)</f>
        <v>0</v>
      </c>
      <c r="H198" s="18">
        <f>Model!$W$9*((drdp!B198)*ABZ!$B198+(drdp!E198)*ABZ!$C198+(drdp!H198)*ABZ!$D198)</f>
        <v>0</v>
      </c>
      <c r="I198" s="18">
        <f>Model!$W$9*((drdp!C198)*ABZ!$B198+(drdp!F198)*ABZ!$C198+(drdp!I198)*ABZ!$D198)</f>
        <v>0</v>
      </c>
      <c r="J198" s="18">
        <f>Model!$W$9*((drdp!D198)*ABZ!$B198+(drdp!G198)*ABZ!$C198+(drdp!J198)*ABZ!$D198)</f>
        <v>0</v>
      </c>
      <c r="K198" s="21">
        <f>SUM(E$3:E197)+H198</f>
        <v>-0.11240570217018533</v>
      </c>
      <c r="L198" s="21">
        <f>SUM(F$3:F197)+I198</f>
        <v>-0.37158259481490397</v>
      </c>
      <c r="M198" s="21">
        <f>SUM(G$3:G197)+J198</f>
        <v>-4.098373807727651E-2</v>
      </c>
      <c r="N198" s="21"/>
      <c r="O198" s="21"/>
      <c r="P198" s="21"/>
      <c r="Q198" s="19">
        <f t="shared" ref="Q198:Q261" si="19">K198^2</f>
        <v>1.2635041880372408E-2</v>
      </c>
      <c r="R198" s="19">
        <f t="shared" ref="R198:R261" si="20">L198^2</f>
        <v>0.1380736247693771</v>
      </c>
      <c r="S198" s="19">
        <f t="shared" ref="S198:S261" si="21">M198^2</f>
        <v>1.6796667867868046E-3</v>
      </c>
      <c r="T198" s="19">
        <f t="shared" ref="T198:T261" si="22">K198*L198</f>
        <v>4.176800248438875E-2</v>
      </c>
      <c r="U198" s="19">
        <f t="shared" ref="U198:U261" si="23">K198*M198</f>
        <v>4.6068058561352272E-3</v>
      </c>
      <c r="V198" s="19">
        <f t="shared" ref="V198:V261" si="24">L198*M198</f>
        <v>1.5228843739968788E-2</v>
      </c>
    </row>
    <row r="199" spans="1:22" x14ac:dyDescent="0.25">
      <c r="A199" s="26">
        <f>Wellpath!E199</f>
        <v>0</v>
      </c>
      <c r="B199" s="22">
        <v>0</v>
      </c>
      <c r="C199" s="22">
        <f>-SIN(Wellpath!$L199) / GField</f>
        <v>0</v>
      </c>
      <c r="D199" s="22">
        <f>TAN(Dip) * SIN(Wellpath!$L199) * SIN(Wellpath!$O199) / GField</f>
        <v>0</v>
      </c>
      <c r="E199" s="20">
        <f>Model!$W$9*((drdp!B199+drdp!K199)*ABZ!$B199+(drdp!E199+drdp!N199)*ABZ!$C199+(drdp!H199+drdp!Q199)*ABZ!$D199)</f>
        <v>0</v>
      </c>
      <c r="F199" s="20">
        <f>Model!$W$9*((drdp!C199+drdp!L199)*ABZ!$B199+(drdp!F199+drdp!O199)*ABZ!$C199+(drdp!I199+drdp!R199)*ABZ!$D199)</f>
        <v>0</v>
      </c>
      <c r="G199" s="20">
        <f>Model!$W$9*((drdp!D199+drdp!M199)*ABZ!$B199+(drdp!G199+drdp!P199)*ABZ!$C199+(drdp!J199+drdp!S199)*ABZ!$D199)</f>
        <v>0</v>
      </c>
      <c r="H199" s="18">
        <f>Model!$W$9*((drdp!B199)*ABZ!$B199+(drdp!E199)*ABZ!$C199+(drdp!H199)*ABZ!$D199)</f>
        <v>0</v>
      </c>
      <c r="I199" s="18">
        <f>Model!$W$9*((drdp!C199)*ABZ!$B199+(drdp!F199)*ABZ!$C199+(drdp!I199)*ABZ!$D199)</f>
        <v>0</v>
      </c>
      <c r="J199" s="18">
        <f>Model!$W$9*((drdp!D199)*ABZ!$B199+(drdp!G199)*ABZ!$C199+(drdp!J199)*ABZ!$D199)</f>
        <v>0</v>
      </c>
      <c r="K199" s="21">
        <f>SUM(E$3:E198)+H199</f>
        <v>-0.11240570217018533</v>
      </c>
      <c r="L199" s="21">
        <f>SUM(F$3:F198)+I199</f>
        <v>-0.37158259481490397</v>
      </c>
      <c r="M199" s="21">
        <f>SUM(G$3:G198)+J199</f>
        <v>-4.098373807727651E-2</v>
      </c>
      <c r="N199" s="21"/>
      <c r="O199" s="21"/>
      <c r="P199" s="21"/>
      <c r="Q199" s="19">
        <f t="shared" si="19"/>
        <v>1.2635041880372408E-2</v>
      </c>
      <c r="R199" s="19">
        <f t="shared" si="20"/>
        <v>0.1380736247693771</v>
      </c>
      <c r="S199" s="19">
        <f t="shared" si="21"/>
        <v>1.6796667867868046E-3</v>
      </c>
      <c r="T199" s="19">
        <f t="shared" si="22"/>
        <v>4.176800248438875E-2</v>
      </c>
      <c r="U199" s="19">
        <f t="shared" si="23"/>
        <v>4.6068058561352272E-3</v>
      </c>
      <c r="V199" s="19">
        <f t="shared" si="24"/>
        <v>1.5228843739968788E-2</v>
      </c>
    </row>
    <row r="200" spans="1:22" x14ac:dyDescent="0.25">
      <c r="A200" s="26">
        <f>Wellpath!E200</f>
        <v>0</v>
      </c>
      <c r="B200" s="22">
        <v>0</v>
      </c>
      <c r="C200" s="22">
        <f>-SIN(Wellpath!$L200) / GField</f>
        <v>0</v>
      </c>
      <c r="D200" s="22">
        <f>TAN(Dip) * SIN(Wellpath!$L200) * SIN(Wellpath!$O200) / GField</f>
        <v>0</v>
      </c>
      <c r="E200" s="20">
        <f>Model!$W$9*((drdp!B200+drdp!K200)*ABZ!$B200+(drdp!E200+drdp!N200)*ABZ!$C200+(drdp!H200+drdp!Q200)*ABZ!$D200)</f>
        <v>0</v>
      </c>
      <c r="F200" s="20">
        <f>Model!$W$9*((drdp!C200+drdp!L200)*ABZ!$B200+(drdp!F200+drdp!O200)*ABZ!$C200+(drdp!I200+drdp!R200)*ABZ!$D200)</f>
        <v>0</v>
      </c>
      <c r="G200" s="20">
        <f>Model!$W$9*((drdp!D200+drdp!M200)*ABZ!$B200+(drdp!G200+drdp!P200)*ABZ!$C200+(drdp!J200+drdp!S200)*ABZ!$D200)</f>
        <v>0</v>
      </c>
      <c r="H200" s="18">
        <f>Model!$W$9*((drdp!B200)*ABZ!$B200+(drdp!E200)*ABZ!$C200+(drdp!H200)*ABZ!$D200)</f>
        <v>0</v>
      </c>
      <c r="I200" s="18">
        <f>Model!$W$9*((drdp!C200)*ABZ!$B200+(drdp!F200)*ABZ!$C200+(drdp!I200)*ABZ!$D200)</f>
        <v>0</v>
      </c>
      <c r="J200" s="18">
        <f>Model!$W$9*((drdp!D200)*ABZ!$B200+(drdp!G200)*ABZ!$C200+(drdp!J200)*ABZ!$D200)</f>
        <v>0</v>
      </c>
      <c r="K200" s="21">
        <f>SUM(E$3:E199)+H200</f>
        <v>-0.11240570217018533</v>
      </c>
      <c r="L200" s="21">
        <f>SUM(F$3:F199)+I200</f>
        <v>-0.37158259481490397</v>
      </c>
      <c r="M200" s="21">
        <f>SUM(G$3:G199)+J200</f>
        <v>-4.098373807727651E-2</v>
      </c>
      <c r="N200" s="21"/>
      <c r="O200" s="21"/>
      <c r="P200" s="21"/>
      <c r="Q200" s="19">
        <f t="shared" si="19"/>
        <v>1.2635041880372408E-2</v>
      </c>
      <c r="R200" s="19">
        <f t="shared" si="20"/>
        <v>0.1380736247693771</v>
      </c>
      <c r="S200" s="19">
        <f t="shared" si="21"/>
        <v>1.6796667867868046E-3</v>
      </c>
      <c r="T200" s="19">
        <f t="shared" si="22"/>
        <v>4.176800248438875E-2</v>
      </c>
      <c r="U200" s="19">
        <f t="shared" si="23"/>
        <v>4.6068058561352272E-3</v>
      </c>
      <c r="V200" s="19">
        <f t="shared" si="24"/>
        <v>1.5228843739968788E-2</v>
      </c>
    </row>
    <row r="201" spans="1:22" x14ac:dyDescent="0.25">
      <c r="A201" s="26">
        <f>Wellpath!E201</f>
        <v>0</v>
      </c>
      <c r="B201" s="22">
        <v>0</v>
      </c>
      <c r="C201" s="22">
        <f>-SIN(Wellpath!$L201) / GField</f>
        <v>0</v>
      </c>
      <c r="D201" s="22">
        <f>TAN(Dip) * SIN(Wellpath!$L201) * SIN(Wellpath!$O201) / GField</f>
        <v>0</v>
      </c>
      <c r="E201" s="20">
        <f>Model!$W$9*((drdp!B201+drdp!K201)*ABZ!$B201+(drdp!E201+drdp!N201)*ABZ!$C201+(drdp!H201+drdp!Q201)*ABZ!$D201)</f>
        <v>0</v>
      </c>
      <c r="F201" s="20">
        <f>Model!$W$9*((drdp!C201+drdp!L201)*ABZ!$B201+(drdp!F201+drdp!O201)*ABZ!$C201+(drdp!I201+drdp!R201)*ABZ!$D201)</f>
        <v>0</v>
      </c>
      <c r="G201" s="20">
        <f>Model!$W$9*((drdp!D201+drdp!M201)*ABZ!$B201+(drdp!G201+drdp!P201)*ABZ!$C201+(drdp!J201+drdp!S201)*ABZ!$D201)</f>
        <v>0</v>
      </c>
      <c r="H201" s="18">
        <f>Model!$W$9*((drdp!B201)*ABZ!$B201+(drdp!E201)*ABZ!$C201+(drdp!H201)*ABZ!$D201)</f>
        <v>0</v>
      </c>
      <c r="I201" s="18">
        <f>Model!$W$9*((drdp!C201)*ABZ!$B201+(drdp!F201)*ABZ!$C201+(drdp!I201)*ABZ!$D201)</f>
        <v>0</v>
      </c>
      <c r="J201" s="18">
        <f>Model!$W$9*((drdp!D201)*ABZ!$B201+(drdp!G201)*ABZ!$C201+(drdp!J201)*ABZ!$D201)</f>
        <v>0</v>
      </c>
      <c r="K201" s="21">
        <f>SUM(E$3:E200)+H201</f>
        <v>-0.11240570217018533</v>
      </c>
      <c r="L201" s="21">
        <f>SUM(F$3:F200)+I201</f>
        <v>-0.37158259481490397</v>
      </c>
      <c r="M201" s="21">
        <f>SUM(G$3:G200)+J201</f>
        <v>-4.098373807727651E-2</v>
      </c>
      <c r="N201" s="21"/>
      <c r="O201" s="21"/>
      <c r="P201" s="21"/>
      <c r="Q201" s="19">
        <f t="shared" si="19"/>
        <v>1.2635041880372408E-2</v>
      </c>
      <c r="R201" s="19">
        <f t="shared" si="20"/>
        <v>0.1380736247693771</v>
      </c>
      <c r="S201" s="19">
        <f t="shared" si="21"/>
        <v>1.6796667867868046E-3</v>
      </c>
      <c r="T201" s="19">
        <f t="shared" si="22"/>
        <v>4.176800248438875E-2</v>
      </c>
      <c r="U201" s="19">
        <f t="shared" si="23"/>
        <v>4.6068058561352272E-3</v>
      </c>
      <c r="V201" s="19">
        <f t="shared" si="24"/>
        <v>1.5228843739968788E-2</v>
      </c>
    </row>
    <row r="202" spans="1:22" x14ac:dyDescent="0.25">
      <c r="A202" s="26">
        <f>Wellpath!E202</f>
        <v>0</v>
      </c>
      <c r="B202" s="22">
        <v>0</v>
      </c>
      <c r="C202" s="22">
        <f>-SIN(Wellpath!$L202) / GField</f>
        <v>0</v>
      </c>
      <c r="D202" s="22">
        <f>TAN(Dip) * SIN(Wellpath!$L202) * SIN(Wellpath!$O202) / GField</f>
        <v>0</v>
      </c>
      <c r="E202" s="20">
        <f>Model!$W$9*((drdp!B202+drdp!K202)*ABZ!$B202+(drdp!E202+drdp!N202)*ABZ!$C202+(drdp!H202+drdp!Q202)*ABZ!$D202)</f>
        <v>0</v>
      </c>
      <c r="F202" s="20">
        <f>Model!$W$9*((drdp!C202+drdp!L202)*ABZ!$B202+(drdp!F202+drdp!O202)*ABZ!$C202+(drdp!I202+drdp!R202)*ABZ!$D202)</f>
        <v>0</v>
      </c>
      <c r="G202" s="20">
        <f>Model!$W$9*((drdp!D202+drdp!M202)*ABZ!$B202+(drdp!G202+drdp!P202)*ABZ!$C202+(drdp!J202+drdp!S202)*ABZ!$D202)</f>
        <v>0</v>
      </c>
      <c r="H202" s="18">
        <f>Model!$W$9*((drdp!B202)*ABZ!$B202+(drdp!E202)*ABZ!$C202+(drdp!H202)*ABZ!$D202)</f>
        <v>0</v>
      </c>
      <c r="I202" s="18">
        <f>Model!$W$9*((drdp!C202)*ABZ!$B202+(drdp!F202)*ABZ!$C202+(drdp!I202)*ABZ!$D202)</f>
        <v>0</v>
      </c>
      <c r="J202" s="18">
        <f>Model!$W$9*((drdp!D202)*ABZ!$B202+(drdp!G202)*ABZ!$C202+(drdp!J202)*ABZ!$D202)</f>
        <v>0</v>
      </c>
      <c r="K202" s="21">
        <f>SUM(E$3:E201)+H202</f>
        <v>-0.11240570217018533</v>
      </c>
      <c r="L202" s="21">
        <f>SUM(F$3:F201)+I202</f>
        <v>-0.37158259481490397</v>
      </c>
      <c r="M202" s="21">
        <f>SUM(G$3:G201)+J202</f>
        <v>-4.098373807727651E-2</v>
      </c>
      <c r="N202" s="21"/>
      <c r="O202" s="21"/>
      <c r="P202" s="21"/>
      <c r="Q202" s="19">
        <f t="shared" si="19"/>
        <v>1.2635041880372408E-2</v>
      </c>
      <c r="R202" s="19">
        <f t="shared" si="20"/>
        <v>0.1380736247693771</v>
      </c>
      <c r="S202" s="19">
        <f t="shared" si="21"/>
        <v>1.6796667867868046E-3</v>
      </c>
      <c r="T202" s="19">
        <f t="shared" si="22"/>
        <v>4.176800248438875E-2</v>
      </c>
      <c r="U202" s="19">
        <f t="shared" si="23"/>
        <v>4.6068058561352272E-3</v>
      </c>
      <c r="V202" s="19">
        <f t="shared" si="24"/>
        <v>1.5228843739968788E-2</v>
      </c>
    </row>
    <row r="203" spans="1:22" x14ac:dyDescent="0.25">
      <c r="A203" s="26">
        <f>Wellpath!E203</f>
        <v>0</v>
      </c>
      <c r="B203" s="22">
        <v>0</v>
      </c>
      <c r="C203" s="22">
        <f>-SIN(Wellpath!$L203) / GField</f>
        <v>0</v>
      </c>
      <c r="D203" s="22">
        <f>TAN(Dip) * SIN(Wellpath!$L203) * SIN(Wellpath!$O203) / GField</f>
        <v>0</v>
      </c>
      <c r="E203" s="20">
        <f>Model!$W$9*((drdp!B203+drdp!K203)*ABZ!$B203+(drdp!E203+drdp!N203)*ABZ!$C203+(drdp!H203+drdp!Q203)*ABZ!$D203)</f>
        <v>0</v>
      </c>
      <c r="F203" s="20">
        <f>Model!$W$9*((drdp!C203+drdp!L203)*ABZ!$B203+(drdp!F203+drdp!O203)*ABZ!$C203+(drdp!I203+drdp!R203)*ABZ!$D203)</f>
        <v>0</v>
      </c>
      <c r="G203" s="20">
        <f>Model!$W$9*((drdp!D203+drdp!M203)*ABZ!$B203+(drdp!G203+drdp!P203)*ABZ!$C203+(drdp!J203+drdp!S203)*ABZ!$D203)</f>
        <v>0</v>
      </c>
      <c r="H203" s="18">
        <f>Model!$W$9*((drdp!B203)*ABZ!$B203+(drdp!E203)*ABZ!$C203+(drdp!H203)*ABZ!$D203)</f>
        <v>0</v>
      </c>
      <c r="I203" s="18">
        <f>Model!$W$9*((drdp!C203)*ABZ!$B203+(drdp!F203)*ABZ!$C203+(drdp!I203)*ABZ!$D203)</f>
        <v>0</v>
      </c>
      <c r="J203" s="18">
        <f>Model!$W$9*((drdp!D203)*ABZ!$B203+(drdp!G203)*ABZ!$C203+(drdp!J203)*ABZ!$D203)</f>
        <v>0</v>
      </c>
      <c r="K203" s="21">
        <f>SUM(E$3:E202)+H203</f>
        <v>-0.11240570217018533</v>
      </c>
      <c r="L203" s="21">
        <f>SUM(F$3:F202)+I203</f>
        <v>-0.37158259481490397</v>
      </c>
      <c r="M203" s="21">
        <f>SUM(G$3:G202)+J203</f>
        <v>-4.098373807727651E-2</v>
      </c>
      <c r="N203" s="21"/>
      <c r="O203" s="21"/>
      <c r="P203" s="21"/>
      <c r="Q203" s="19">
        <f t="shared" si="19"/>
        <v>1.2635041880372408E-2</v>
      </c>
      <c r="R203" s="19">
        <f t="shared" si="20"/>
        <v>0.1380736247693771</v>
      </c>
      <c r="S203" s="19">
        <f t="shared" si="21"/>
        <v>1.6796667867868046E-3</v>
      </c>
      <c r="T203" s="19">
        <f t="shared" si="22"/>
        <v>4.176800248438875E-2</v>
      </c>
      <c r="U203" s="19">
        <f t="shared" si="23"/>
        <v>4.6068058561352272E-3</v>
      </c>
      <c r="V203" s="19">
        <f t="shared" si="24"/>
        <v>1.5228843739968788E-2</v>
      </c>
    </row>
    <row r="204" spans="1:22" x14ac:dyDescent="0.25">
      <c r="A204" s="26">
        <f>Wellpath!E204</f>
        <v>0</v>
      </c>
      <c r="B204" s="22">
        <v>0</v>
      </c>
      <c r="C204" s="22">
        <f>-SIN(Wellpath!$L204) / GField</f>
        <v>0</v>
      </c>
      <c r="D204" s="22">
        <f>TAN(Dip) * SIN(Wellpath!$L204) * SIN(Wellpath!$O204) / GField</f>
        <v>0</v>
      </c>
      <c r="E204" s="20">
        <f>Model!$W$9*((drdp!B204+drdp!K204)*ABZ!$B204+(drdp!E204+drdp!N204)*ABZ!$C204+(drdp!H204+drdp!Q204)*ABZ!$D204)</f>
        <v>0</v>
      </c>
      <c r="F204" s="20">
        <f>Model!$W$9*((drdp!C204+drdp!L204)*ABZ!$B204+(drdp!F204+drdp!O204)*ABZ!$C204+(drdp!I204+drdp!R204)*ABZ!$D204)</f>
        <v>0</v>
      </c>
      <c r="G204" s="20">
        <f>Model!$W$9*((drdp!D204+drdp!M204)*ABZ!$B204+(drdp!G204+drdp!P204)*ABZ!$C204+(drdp!J204+drdp!S204)*ABZ!$D204)</f>
        <v>0</v>
      </c>
      <c r="H204" s="18">
        <f>Model!$W$9*((drdp!B204)*ABZ!$B204+(drdp!E204)*ABZ!$C204+(drdp!H204)*ABZ!$D204)</f>
        <v>0</v>
      </c>
      <c r="I204" s="18">
        <f>Model!$W$9*((drdp!C204)*ABZ!$B204+(drdp!F204)*ABZ!$C204+(drdp!I204)*ABZ!$D204)</f>
        <v>0</v>
      </c>
      <c r="J204" s="18">
        <f>Model!$W$9*((drdp!D204)*ABZ!$B204+(drdp!G204)*ABZ!$C204+(drdp!J204)*ABZ!$D204)</f>
        <v>0</v>
      </c>
      <c r="K204" s="21">
        <f>SUM(E$3:E203)+H204</f>
        <v>-0.11240570217018533</v>
      </c>
      <c r="L204" s="21">
        <f>SUM(F$3:F203)+I204</f>
        <v>-0.37158259481490397</v>
      </c>
      <c r="M204" s="21">
        <f>SUM(G$3:G203)+J204</f>
        <v>-4.098373807727651E-2</v>
      </c>
      <c r="N204" s="21"/>
      <c r="O204" s="21"/>
      <c r="P204" s="21"/>
      <c r="Q204" s="19">
        <f t="shared" si="19"/>
        <v>1.2635041880372408E-2</v>
      </c>
      <c r="R204" s="19">
        <f t="shared" si="20"/>
        <v>0.1380736247693771</v>
      </c>
      <c r="S204" s="19">
        <f t="shared" si="21"/>
        <v>1.6796667867868046E-3</v>
      </c>
      <c r="T204" s="19">
        <f t="shared" si="22"/>
        <v>4.176800248438875E-2</v>
      </c>
      <c r="U204" s="19">
        <f t="shared" si="23"/>
        <v>4.6068058561352272E-3</v>
      </c>
      <c r="V204" s="19">
        <f t="shared" si="24"/>
        <v>1.5228843739968788E-2</v>
      </c>
    </row>
    <row r="205" spans="1:22" x14ac:dyDescent="0.25">
      <c r="A205" s="26">
        <f>Wellpath!E205</f>
        <v>0</v>
      </c>
      <c r="B205" s="22">
        <v>0</v>
      </c>
      <c r="C205" s="22">
        <f>-SIN(Wellpath!$L205) / GField</f>
        <v>0</v>
      </c>
      <c r="D205" s="22">
        <f>TAN(Dip) * SIN(Wellpath!$L205) * SIN(Wellpath!$O205) / GField</f>
        <v>0</v>
      </c>
      <c r="E205" s="20">
        <f>Model!$W$9*((drdp!B205+drdp!K205)*ABZ!$B205+(drdp!E205+drdp!N205)*ABZ!$C205+(drdp!H205+drdp!Q205)*ABZ!$D205)</f>
        <v>0</v>
      </c>
      <c r="F205" s="20">
        <f>Model!$W$9*((drdp!C205+drdp!L205)*ABZ!$B205+(drdp!F205+drdp!O205)*ABZ!$C205+(drdp!I205+drdp!R205)*ABZ!$D205)</f>
        <v>0</v>
      </c>
      <c r="G205" s="20">
        <f>Model!$W$9*((drdp!D205+drdp!M205)*ABZ!$B205+(drdp!G205+drdp!P205)*ABZ!$C205+(drdp!J205+drdp!S205)*ABZ!$D205)</f>
        <v>0</v>
      </c>
      <c r="H205" s="18">
        <f>Model!$W$9*((drdp!B205)*ABZ!$B205+(drdp!E205)*ABZ!$C205+(drdp!H205)*ABZ!$D205)</f>
        <v>0</v>
      </c>
      <c r="I205" s="18">
        <f>Model!$W$9*((drdp!C205)*ABZ!$B205+(drdp!F205)*ABZ!$C205+(drdp!I205)*ABZ!$D205)</f>
        <v>0</v>
      </c>
      <c r="J205" s="18">
        <f>Model!$W$9*((drdp!D205)*ABZ!$B205+(drdp!G205)*ABZ!$C205+(drdp!J205)*ABZ!$D205)</f>
        <v>0</v>
      </c>
      <c r="K205" s="21">
        <f>SUM(E$3:E204)+H205</f>
        <v>-0.11240570217018533</v>
      </c>
      <c r="L205" s="21">
        <f>SUM(F$3:F204)+I205</f>
        <v>-0.37158259481490397</v>
      </c>
      <c r="M205" s="21">
        <f>SUM(G$3:G204)+J205</f>
        <v>-4.098373807727651E-2</v>
      </c>
      <c r="N205" s="21"/>
      <c r="O205" s="21"/>
      <c r="P205" s="21"/>
      <c r="Q205" s="19">
        <f t="shared" si="19"/>
        <v>1.2635041880372408E-2</v>
      </c>
      <c r="R205" s="19">
        <f t="shared" si="20"/>
        <v>0.1380736247693771</v>
      </c>
      <c r="S205" s="19">
        <f t="shared" si="21"/>
        <v>1.6796667867868046E-3</v>
      </c>
      <c r="T205" s="19">
        <f t="shared" si="22"/>
        <v>4.176800248438875E-2</v>
      </c>
      <c r="U205" s="19">
        <f t="shared" si="23"/>
        <v>4.6068058561352272E-3</v>
      </c>
      <c r="V205" s="19">
        <f t="shared" si="24"/>
        <v>1.5228843739968788E-2</v>
      </c>
    </row>
    <row r="206" spans="1:22" x14ac:dyDescent="0.25">
      <c r="A206" s="26">
        <f>Wellpath!E206</f>
        <v>0</v>
      </c>
      <c r="B206" s="22">
        <v>0</v>
      </c>
      <c r="C206" s="22">
        <f>-SIN(Wellpath!$L206) / GField</f>
        <v>0</v>
      </c>
      <c r="D206" s="22">
        <f>TAN(Dip) * SIN(Wellpath!$L206) * SIN(Wellpath!$O206) / GField</f>
        <v>0</v>
      </c>
      <c r="E206" s="20">
        <f>Model!$W$9*((drdp!B206+drdp!K206)*ABZ!$B206+(drdp!E206+drdp!N206)*ABZ!$C206+(drdp!H206+drdp!Q206)*ABZ!$D206)</f>
        <v>0</v>
      </c>
      <c r="F206" s="20">
        <f>Model!$W$9*((drdp!C206+drdp!L206)*ABZ!$B206+(drdp!F206+drdp!O206)*ABZ!$C206+(drdp!I206+drdp!R206)*ABZ!$D206)</f>
        <v>0</v>
      </c>
      <c r="G206" s="20">
        <f>Model!$W$9*((drdp!D206+drdp!M206)*ABZ!$B206+(drdp!G206+drdp!P206)*ABZ!$C206+(drdp!J206+drdp!S206)*ABZ!$D206)</f>
        <v>0</v>
      </c>
      <c r="H206" s="18">
        <f>Model!$W$9*((drdp!B206)*ABZ!$B206+(drdp!E206)*ABZ!$C206+(drdp!H206)*ABZ!$D206)</f>
        <v>0</v>
      </c>
      <c r="I206" s="18">
        <f>Model!$W$9*((drdp!C206)*ABZ!$B206+(drdp!F206)*ABZ!$C206+(drdp!I206)*ABZ!$D206)</f>
        <v>0</v>
      </c>
      <c r="J206" s="18">
        <f>Model!$W$9*((drdp!D206)*ABZ!$B206+(drdp!G206)*ABZ!$C206+(drdp!J206)*ABZ!$D206)</f>
        <v>0</v>
      </c>
      <c r="K206" s="21">
        <f>SUM(E$3:E205)+H206</f>
        <v>-0.11240570217018533</v>
      </c>
      <c r="L206" s="21">
        <f>SUM(F$3:F205)+I206</f>
        <v>-0.37158259481490397</v>
      </c>
      <c r="M206" s="21">
        <f>SUM(G$3:G205)+J206</f>
        <v>-4.098373807727651E-2</v>
      </c>
      <c r="N206" s="21"/>
      <c r="O206" s="21"/>
      <c r="P206" s="21"/>
      <c r="Q206" s="19">
        <f t="shared" si="19"/>
        <v>1.2635041880372408E-2</v>
      </c>
      <c r="R206" s="19">
        <f t="shared" si="20"/>
        <v>0.1380736247693771</v>
      </c>
      <c r="S206" s="19">
        <f t="shared" si="21"/>
        <v>1.6796667867868046E-3</v>
      </c>
      <c r="T206" s="19">
        <f t="shared" si="22"/>
        <v>4.176800248438875E-2</v>
      </c>
      <c r="U206" s="19">
        <f t="shared" si="23"/>
        <v>4.6068058561352272E-3</v>
      </c>
      <c r="V206" s="19">
        <f t="shared" si="24"/>
        <v>1.5228843739968788E-2</v>
      </c>
    </row>
    <row r="207" spans="1:22" x14ac:dyDescent="0.25">
      <c r="A207" s="26">
        <f>Wellpath!E207</f>
        <v>0</v>
      </c>
      <c r="B207" s="22">
        <v>0</v>
      </c>
      <c r="C207" s="22">
        <f>-SIN(Wellpath!$L207) / GField</f>
        <v>0</v>
      </c>
      <c r="D207" s="22">
        <f>TAN(Dip) * SIN(Wellpath!$L207) * SIN(Wellpath!$O207) / GField</f>
        <v>0</v>
      </c>
      <c r="E207" s="20">
        <f>Model!$W$9*((drdp!B207+drdp!K207)*ABZ!$B207+(drdp!E207+drdp!N207)*ABZ!$C207+(drdp!H207+drdp!Q207)*ABZ!$D207)</f>
        <v>0</v>
      </c>
      <c r="F207" s="20">
        <f>Model!$W$9*((drdp!C207+drdp!L207)*ABZ!$B207+(drdp!F207+drdp!O207)*ABZ!$C207+(drdp!I207+drdp!R207)*ABZ!$D207)</f>
        <v>0</v>
      </c>
      <c r="G207" s="20">
        <f>Model!$W$9*((drdp!D207+drdp!M207)*ABZ!$B207+(drdp!G207+drdp!P207)*ABZ!$C207+(drdp!J207+drdp!S207)*ABZ!$D207)</f>
        <v>0</v>
      </c>
      <c r="H207" s="18">
        <f>Model!$W$9*((drdp!B207)*ABZ!$B207+(drdp!E207)*ABZ!$C207+(drdp!H207)*ABZ!$D207)</f>
        <v>0</v>
      </c>
      <c r="I207" s="18">
        <f>Model!$W$9*((drdp!C207)*ABZ!$B207+(drdp!F207)*ABZ!$C207+(drdp!I207)*ABZ!$D207)</f>
        <v>0</v>
      </c>
      <c r="J207" s="18">
        <f>Model!$W$9*((drdp!D207)*ABZ!$B207+(drdp!G207)*ABZ!$C207+(drdp!J207)*ABZ!$D207)</f>
        <v>0</v>
      </c>
      <c r="K207" s="21">
        <f>SUM(E$3:E206)+H207</f>
        <v>-0.11240570217018533</v>
      </c>
      <c r="L207" s="21">
        <f>SUM(F$3:F206)+I207</f>
        <v>-0.37158259481490397</v>
      </c>
      <c r="M207" s="21">
        <f>SUM(G$3:G206)+J207</f>
        <v>-4.098373807727651E-2</v>
      </c>
      <c r="N207" s="21"/>
      <c r="O207" s="21"/>
      <c r="P207" s="21"/>
      <c r="Q207" s="19">
        <f t="shared" si="19"/>
        <v>1.2635041880372408E-2</v>
      </c>
      <c r="R207" s="19">
        <f t="shared" si="20"/>
        <v>0.1380736247693771</v>
      </c>
      <c r="S207" s="19">
        <f t="shared" si="21"/>
        <v>1.6796667867868046E-3</v>
      </c>
      <c r="T207" s="19">
        <f t="shared" si="22"/>
        <v>4.176800248438875E-2</v>
      </c>
      <c r="U207" s="19">
        <f t="shared" si="23"/>
        <v>4.6068058561352272E-3</v>
      </c>
      <c r="V207" s="19">
        <f t="shared" si="24"/>
        <v>1.5228843739968788E-2</v>
      </c>
    </row>
    <row r="208" spans="1:22" x14ac:dyDescent="0.25">
      <c r="A208" s="26">
        <f>Wellpath!E208</f>
        <v>0</v>
      </c>
      <c r="B208" s="22">
        <v>0</v>
      </c>
      <c r="C208" s="22">
        <f>-SIN(Wellpath!$L208) / GField</f>
        <v>0</v>
      </c>
      <c r="D208" s="22">
        <f>TAN(Dip) * SIN(Wellpath!$L208) * SIN(Wellpath!$O208) / GField</f>
        <v>0</v>
      </c>
      <c r="E208" s="20">
        <f>Model!$W$9*((drdp!B208+drdp!K208)*ABZ!$B208+(drdp!E208+drdp!N208)*ABZ!$C208+(drdp!H208+drdp!Q208)*ABZ!$D208)</f>
        <v>0</v>
      </c>
      <c r="F208" s="20">
        <f>Model!$W$9*((drdp!C208+drdp!L208)*ABZ!$B208+(drdp!F208+drdp!O208)*ABZ!$C208+(drdp!I208+drdp!R208)*ABZ!$D208)</f>
        <v>0</v>
      </c>
      <c r="G208" s="20">
        <f>Model!$W$9*((drdp!D208+drdp!M208)*ABZ!$B208+(drdp!G208+drdp!P208)*ABZ!$C208+(drdp!J208+drdp!S208)*ABZ!$D208)</f>
        <v>0</v>
      </c>
      <c r="H208" s="18">
        <f>Model!$W$9*((drdp!B208)*ABZ!$B208+(drdp!E208)*ABZ!$C208+(drdp!H208)*ABZ!$D208)</f>
        <v>0</v>
      </c>
      <c r="I208" s="18">
        <f>Model!$W$9*((drdp!C208)*ABZ!$B208+(drdp!F208)*ABZ!$C208+(drdp!I208)*ABZ!$D208)</f>
        <v>0</v>
      </c>
      <c r="J208" s="18">
        <f>Model!$W$9*((drdp!D208)*ABZ!$B208+(drdp!G208)*ABZ!$C208+(drdp!J208)*ABZ!$D208)</f>
        <v>0</v>
      </c>
      <c r="K208" s="21">
        <f>SUM(E$3:E207)+H208</f>
        <v>-0.11240570217018533</v>
      </c>
      <c r="L208" s="21">
        <f>SUM(F$3:F207)+I208</f>
        <v>-0.37158259481490397</v>
      </c>
      <c r="M208" s="21">
        <f>SUM(G$3:G207)+J208</f>
        <v>-4.098373807727651E-2</v>
      </c>
      <c r="N208" s="21"/>
      <c r="O208" s="21"/>
      <c r="P208" s="21"/>
      <c r="Q208" s="19">
        <f t="shared" si="19"/>
        <v>1.2635041880372408E-2</v>
      </c>
      <c r="R208" s="19">
        <f t="shared" si="20"/>
        <v>0.1380736247693771</v>
      </c>
      <c r="S208" s="19">
        <f t="shared" si="21"/>
        <v>1.6796667867868046E-3</v>
      </c>
      <c r="T208" s="19">
        <f t="shared" si="22"/>
        <v>4.176800248438875E-2</v>
      </c>
      <c r="U208" s="19">
        <f t="shared" si="23"/>
        <v>4.6068058561352272E-3</v>
      </c>
      <c r="V208" s="19">
        <f t="shared" si="24"/>
        <v>1.5228843739968788E-2</v>
      </c>
    </row>
    <row r="209" spans="1:22" x14ac:dyDescent="0.25">
      <c r="A209" s="26">
        <f>Wellpath!E209</f>
        <v>0</v>
      </c>
      <c r="B209" s="22">
        <v>0</v>
      </c>
      <c r="C209" s="22">
        <f>-SIN(Wellpath!$L209) / GField</f>
        <v>0</v>
      </c>
      <c r="D209" s="22">
        <f>TAN(Dip) * SIN(Wellpath!$L209) * SIN(Wellpath!$O209) / GField</f>
        <v>0</v>
      </c>
      <c r="E209" s="20">
        <f>Model!$W$9*((drdp!B209+drdp!K209)*ABZ!$B209+(drdp!E209+drdp!N209)*ABZ!$C209+(drdp!H209+drdp!Q209)*ABZ!$D209)</f>
        <v>0</v>
      </c>
      <c r="F209" s="20">
        <f>Model!$W$9*((drdp!C209+drdp!L209)*ABZ!$B209+(drdp!F209+drdp!O209)*ABZ!$C209+(drdp!I209+drdp!R209)*ABZ!$D209)</f>
        <v>0</v>
      </c>
      <c r="G209" s="20">
        <f>Model!$W$9*((drdp!D209+drdp!M209)*ABZ!$B209+(drdp!G209+drdp!P209)*ABZ!$C209+(drdp!J209+drdp!S209)*ABZ!$D209)</f>
        <v>0</v>
      </c>
      <c r="H209" s="18">
        <f>Model!$W$9*((drdp!B209)*ABZ!$B209+(drdp!E209)*ABZ!$C209+(drdp!H209)*ABZ!$D209)</f>
        <v>0</v>
      </c>
      <c r="I209" s="18">
        <f>Model!$W$9*((drdp!C209)*ABZ!$B209+(drdp!F209)*ABZ!$C209+(drdp!I209)*ABZ!$D209)</f>
        <v>0</v>
      </c>
      <c r="J209" s="18">
        <f>Model!$W$9*((drdp!D209)*ABZ!$B209+(drdp!G209)*ABZ!$C209+(drdp!J209)*ABZ!$D209)</f>
        <v>0</v>
      </c>
      <c r="K209" s="21">
        <f>SUM(E$3:E208)+H209</f>
        <v>-0.11240570217018533</v>
      </c>
      <c r="L209" s="21">
        <f>SUM(F$3:F208)+I209</f>
        <v>-0.37158259481490397</v>
      </c>
      <c r="M209" s="21">
        <f>SUM(G$3:G208)+J209</f>
        <v>-4.098373807727651E-2</v>
      </c>
      <c r="N209" s="21"/>
      <c r="O209" s="21"/>
      <c r="P209" s="21"/>
      <c r="Q209" s="19">
        <f t="shared" si="19"/>
        <v>1.2635041880372408E-2</v>
      </c>
      <c r="R209" s="19">
        <f t="shared" si="20"/>
        <v>0.1380736247693771</v>
      </c>
      <c r="S209" s="19">
        <f t="shared" si="21"/>
        <v>1.6796667867868046E-3</v>
      </c>
      <c r="T209" s="19">
        <f t="shared" si="22"/>
        <v>4.176800248438875E-2</v>
      </c>
      <c r="U209" s="19">
        <f t="shared" si="23"/>
        <v>4.6068058561352272E-3</v>
      </c>
      <c r="V209" s="19">
        <f t="shared" si="24"/>
        <v>1.5228843739968788E-2</v>
      </c>
    </row>
    <row r="210" spans="1:22" x14ac:dyDescent="0.25">
      <c r="A210" s="26">
        <f>Wellpath!E210</f>
        <v>0</v>
      </c>
      <c r="B210" s="22">
        <v>0</v>
      </c>
      <c r="C210" s="22">
        <f>-SIN(Wellpath!$L210) / GField</f>
        <v>0</v>
      </c>
      <c r="D210" s="22">
        <f>TAN(Dip) * SIN(Wellpath!$L210) * SIN(Wellpath!$O210) / GField</f>
        <v>0</v>
      </c>
      <c r="E210" s="20">
        <f>Model!$W$9*((drdp!B210+drdp!K210)*ABZ!$B210+(drdp!E210+drdp!N210)*ABZ!$C210+(drdp!H210+drdp!Q210)*ABZ!$D210)</f>
        <v>0</v>
      </c>
      <c r="F210" s="20">
        <f>Model!$W$9*((drdp!C210+drdp!L210)*ABZ!$B210+(drdp!F210+drdp!O210)*ABZ!$C210+(drdp!I210+drdp!R210)*ABZ!$D210)</f>
        <v>0</v>
      </c>
      <c r="G210" s="20">
        <f>Model!$W$9*((drdp!D210+drdp!M210)*ABZ!$B210+(drdp!G210+drdp!P210)*ABZ!$C210+(drdp!J210+drdp!S210)*ABZ!$D210)</f>
        <v>0</v>
      </c>
      <c r="H210" s="18">
        <f>Model!$W$9*((drdp!B210)*ABZ!$B210+(drdp!E210)*ABZ!$C210+(drdp!H210)*ABZ!$D210)</f>
        <v>0</v>
      </c>
      <c r="I210" s="18">
        <f>Model!$W$9*((drdp!C210)*ABZ!$B210+(drdp!F210)*ABZ!$C210+(drdp!I210)*ABZ!$D210)</f>
        <v>0</v>
      </c>
      <c r="J210" s="18">
        <f>Model!$W$9*((drdp!D210)*ABZ!$B210+(drdp!G210)*ABZ!$C210+(drdp!J210)*ABZ!$D210)</f>
        <v>0</v>
      </c>
      <c r="K210" s="21">
        <f>SUM(E$3:E209)+H210</f>
        <v>-0.11240570217018533</v>
      </c>
      <c r="L210" s="21">
        <f>SUM(F$3:F209)+I210</f>
        <v>-0.37158259481490397</v>
      </c>
      <c r="M210" s="21">
        <f>SUM(G$3:G209)+J210</f>
        <v>-4.098373807727651E-2</v>
      </c>
      <c r="N210" s="21"/>
      <c r="O210" s="21"/>
      <c r="P210" s="21"/>
      <c r="Q210" s="19">
        <f t="shared" si="19"/>
        <v>1.2635041880372408E-2</v>
      </c>
      <c r="R210" s="19">
        <f t="shared" si="20"/>
        <v>0.1380736247693771</v>
      </c>
      <c r="S210" s="19">
        <f t="shared" si="21"/>
        <v>1.6796667867868046E-3</v>
      </c>
      <c r="T210" s="19">
        <f t="shared" si="22"/>
        <v>4.176800248438875E-2</v>
      </c>
      <c r="U210" s="19">
        <f t="shared" si="23"/>
        <v>4.6068058561352272E-3</v>
      </c>
      <c r="V210" s="19">
        <f t="shared" si="24"/>
        <v>1.5228843739968788E-2</v>
      </c>
    </row>
    <row r="211" spans="1:22" x14ac:dyDescent="0.25">
      <c r="A211" s="26">
        <f>Wellpath!E211</f>
        <v>0</v>
      </c>
      <c r="B211" s="22">
        <v>0</v>
      </c>
      <c r="C211" s="22">
        <f>-SIN(Wellpath!$L211) / GField</f>
        <v>0</v>
      </c>
      <c r="D211" s="22">
        <f>TAN(Dip) * SIN(Wellpath!$L211) * SIN(Wellpath!$O211) / GField</f>
        <v>0</v>
      </c>
      <c r="E211" s="20">
        <f>Model!$W$9*((drdp!B211+drdp!K211)*ABZ!$B211+(drdp!E211+drdp!N211)*ABZ!$C211+(drdp!H211+drdp!Q211)*ABZ!$D211)</f>
        <v>0</v>
      </c>
      <c r="F211" s="20">
        <f>Model!$W$9*((drdp!C211+drdp!L211)*ABZ!$B211+(drdp!F211+drdp!O211)*ABZ!$C211+(drdp!I211+drdp!R211)*ABZ!$D211)</f>
        <v>0</v>
      </c>
      <c r="G211" s="20">
        <f>Model!$W$9*((drdp!D211+drdp!M211)*ABZ!$B211+(drdp!G211+drdp!P211)*ABZ!$C211+(drdp!J211+drdp!S211)*ABZ!$D211)</f>
        <v>0</v>
      </c>
      <c r="H211" s="18">
        <f>Model!$W$9*((drdp!B211)*ABZ!$B211+(drdp!E211)*ABZ!$C211+(drdp!H211)*ABZ!$D211)</f>
        <v>0</v>
      </c>
      <c r="I211" s="18">
        <f>Model!$W$9*((drdp!C211)*ABZ!$B211+(drdp!F211)*ABZ!$C211+(drdp!I211)*ABZ!$D211)</f>
        <v>0</v>
      </c>
      <c r="J211" s="18">
        <f>Model!$W$9*((drdp!D211)*ABZ!$B211+(drdp!G211)*ABZ!$C211+(drdp!J211)*ABZ!$D211)</f>
        <v>0</v>
      </c>
      <c r="K211" s="21">
        <f>SUM(E$3:E210)+H211</f>
        <v>-0.11240570217018533</v>
      </c>
      <c r="L211" s="21">
        <f>SUM(F$3:F210)+I211</f>
        <v>-0.37158259481490397</v>
      </c>
      <c r="M211" s="21">
        <f>SUM(G$3:G210)+J211</f>
        <v>-4.098373807727651E-2</v>
      </c>
      <c r="N211" s="21"/>
      <c r="O211" s="21"/>
      <c r="P211" s="21"/>
      <c r="Q211" s="19">
        <f t="shared" si="19"/>
        <v>1.2635041880372408E-2</v>
      </c>
      <c r="R211" s="19">
        <f t="shared" si="20"/>
        <v>0.1380736247693771</v>
      </c>
      <c r="S211" s="19">
        <f t="shared" si="21"/>
        <v>1.6796667867868046E-3</v>
      </c>
      <c r="T211" s="19">
        <f t="shared" si="22"/>
        <v>4.176800248438875E-2</v>
      </c>
      <c r="U211" s="19">
        <f t="shared" si="23"/>
        <v>4.6068058561352272E-3</v>
      </c>
      <c r="V211" s="19">
        <f t="shared" si="24"/>
        <v>1.5228843739968788E-2</v>
      </c>
    </row>
    <row r="212" spans="1:22" x14ac:dyDescent="0.25">
      <c r="A212" s="26">
        <f>Wellpath!E212</f>
        <v>0</v>
      </c>
      <c r="B212" s="22">
        <v>0</v>
      </c>
      <c r="C212" s="22">
        <f>-SIN(Wellpath!$L212) / GField</f>
        <v>0</v>
      </c>
      <c r="D212" s="22">
        <f>TAN(Dip) * SIN(Wellpath!$L212) * SIN(Wellpath!$O212) / GField</f>
        <v>0</v>
      </c>
      <c r="E212" s="20">
        <f>Model!$W$9*((drdp!B212+drdp!K212)*ABZ!$B212+(drdp!E212+drdp!N212)*ABZ!$C212+(drdp!H212+drdp!Q212)*ABZ!$D212)</f>
        <v>0</v>
      </c>
      <c r="F212" s="20">
        <f>Model!$W$9*((drdp!C212+drdp!L212)*ABZ!$B212+(drdp!F212+drdp!O212)*ABZ!$C212+(drdp!I212+drdp!R212)*ABZ!$D212)</f>
        <v>0</v>
      </c>
      <c r="G212" s="20">
        <f>Model!$W$9*((drdp!D212+drdp!M212)*ABZ!$B212+(drdp!G212+drdp!P212)*ABZ!$C212+(drdp!J212+drdp!S212)*ABZ!$D212)</f>
        <v>0</v>
      </c>
      <c r="H212" s="18">
        <f>Model!$W$9*((drdp!B212)*ABZ!$B212+(drdp!E212)*ABZ!$C212+(drdp!H212)*ABZ!$D212)</f>
        <v>0</v>
      </c>
      <c r="I212" s="18">
        <f>Model!$W$9*((drdp!C212)*ABZ!$B212+(drdp!F212)*ABZ!$C212+(drdp!I212)*ABZ!$D212)</f>
        <v>0</v>
      </c>
      <c r="J212" s="18">
        <f>Model!$W$9*((drdp!D212)*ABZ!$B212+(drdp!G212)*ABZ!$C212+(drdp!J212)*ABZ!$D212)</f>
        <v>0</v>
      </c>
      <c r="K212" s="21">
        <f>SUM(E$3:E211)+H212</f>
        <v>-0.11240570217018533</v>
      </c>
      <c r="L212" s="21">
        <f>SUM(F$3:F211)+I212</f>
        <v>-0.37158259481490397</v>
      </c>
      <c r="M212" s="21">
        <f>SUM(G$3:G211)+J212</f>
        <v>-4.098373807727651E-2</v>
      </c>
      <c r="N212" s="21"/>
      <c r="O212" s="21"/>
      <c r="P212" s="21"/>
      <c r="Q212" s="19">
        <f t="shared" si="19"/>
        <v>1.2635041880372408E-2</v>
      </c>
      <c r="R212" s="19">
        <f t="shared" si="20"/>
        <v>0.1380736247693771</v>
      </c>
      <c r="S212" s="19">
        <f t="shared" si="21"/>
        <v>1.6796667867868046E-3</v>
      </c>
      <c r="T212" s="19">
        <f t="shared" si="22"/>
        <v>4.176800248438875E-2</v>
      </c>
      <c r="U212" s="19">
        <f t="shared" si="23"/>
        <v>4.6068058561352272E-3</v>
      </c>
      <c r="V212" s="19">
        <f t="shared" si="24"/>
        <v>1.5228843739968788E-2</v>
      </c>
    </row>
    <row r="213" spans="1:22" x14ac:dyDescent="0.25">
      <c r="A213" s="26">
        <f>Wellpath!E213</f>
        <v>0</v>
      </c>
      <c r="B213" s="22">
        <v>0</v>
      </c>
      <c r="C213" s="22">
        <f>-SIN(Wellpath!$L213) / GField</f>
        <v>0</v>
      </c>
      <c r="D213" s="22">
        <f>TAN(Dip) * SIN(Wellpath!$L213) * SIN(Wellpath!$O213) / GField</f>
        <v>0</v>
      </c>
      <c r="E213" s="20">
        <f>Model!$W$9*((drdp!B213+drdp!K213)*ABZ!$B213+(drdp!E213+drdp!N213)*ABZ!$C213+(drdp!H213+drdp!Q213)*ABZ!$D213)</f>
        <v>0</v>
      </c>
      <c r="F213" s="20">
        <f>Model!$W$9*((drdp!C213+drdp!L213)*ABZ!$B213+(drdp!F213+drdp!O213)*ABZ!$C213+(drdp!I213+drdp!R213)*ABZ!$D213)</f>
        <v>0</v>
      </c>
      <c r="G213" s="20">
        <f>Model!$W$9*((drdp!D213+drdp!M213)*ABZ!$B213+(drdp!G213+drdp!P213)*ABZ!$C213+(drdp!J213+drdp!S213)*ABZ!$D213)</f>
        <v>0</v>
      </c>
      <c r="H213" s="18">
        <f>Model!$W$9*((drdp!B213)*ABZ!$B213+(drdp!E213)*ABZ!$C213+(drdp!H213)*ABZ!$D213)</f>
        <v>0</v>
      </c>
      <c r="I213" s="18">
        <f>Model!$W$9*((drdp!C213)*ABZ!$B213+(drdp!F213)*ABZ!$C213+(drdp!I213)*ABZ!$D213)</f>
        <v>0</v>
      </c>
      <c r="J213" s="18">
        <f>Model!$W$9*((drdp!D213)*ABZ!$B213+(drdp!G213)*ABZ!$C213+(drdp!J213)*ABZ!$D213)</f>
        <v>0</v>
      </c>
      <c r="K213" s="21">
        <f>SUM(E$3:E212)+H213</f>
        <v>-0.11240570217018533</v>
      </c>
      <c r="L213" s="21">
        <f>SUM(F$3:F212)+I213</f>
        <v>-0.37158259481490397</v>
      </c>
      <c r="M213" s="21">
        <f>SUM(G$3:G212)+J213</f>
        <v>-4.098373807727651E-2</v>
      </c>
      <c r="N213" s="21"/>
      <c r="O213" s="21"/>
      <c r="P213" s="21"/>
      <c r="Q213" s="19">
        <f t="shared" si="19"/>
        <v>1.2635041880372408E-2</v>
      </c>
      <c r="R213" s="19">
        <f t="shared" si="20"/>
        <v>0.1380736247693771</v>
      </c>
      <c r="S213" s="19">
        <f t="shared" si="21"/>
        <v>1.6796667867868046E-3</v>
      </c>
      <c r="T213" s="19">
        <f t="shared" si="22"/>
        <v>4.176800248438875E-2</v>
      </c>
      <c r="U213" s="19">
        <f t="shared" si="23"/>
        <v>4.6068058561352272E-3</v>
      </c>
      <c r="V213" s="19">
        <f t="shared" si="24"/>
        <v>1.5228843739968788E-2</v>
      </c>
    </row>
    <row r="214" spans="1:22" x14ac:dyDescent="0.25">
      <c r="A214" s="26">
        <f>Wellpath!E214</f>
        <v>0</v>
      </c>
      <c r="B214" s="22">
        <v>0</v>
      </c>
      <c r="C214" s="22">
        <f>-SIN(Wellpath!$L214) / GField</f>
        <v>0</v>
      </c>
      <c r="D214" s="22">
        <f>TAN(Dip) * SIN(Wellpath!$L214) * SIN(Wellpath!$O214) / GField</f>
        <v>0</v>
      </c>
      <c r="E214" s="20">
        <f>Model!$W$9*((drdp!B214+drdp!K214)*ABZ!$B214+(drdp!E214+drdp!N214)*ABZ!$C214+(drdp!H214+drdp!Q214)*ABZ!$D214)</f>
        <v>0</v>
      </c>
      <c r="F214" s="20">
        <f>Model!$W$9*((drdp!C214+drdp!L214)*ABZ!$B214+(drdp!F214+drdp!O214)*ABZ!$C214+(drdp!I214+drdp!R214)*ABZ!$D214)</f>
        <v>0</v>
      </c>
      <c r="G214" s="20">
        <f>Model!$W$9*((drdp!D214+drdp!M214)*ABZ!$B214+(drdp!G214+drdp!P214)*ABZ!$C214+(drdp!J214+drdp!S214)*ABZ!$D214)</f>
        <v>0</v>
      </c>
      <c r="H214" s="18">
        <f>Model!$W$9*((drdp!B214)*ABZ!$B214+(drdp!E214)*ABZ!$C214+(drdp!H214)*ABZ!$D214)</f>
        <v>0</v>
      </c>
      <c r="I214" s="18">
        <f>Model!$W$9*((drdp!C214)*ABZ!$B214+(drdp!F214)*ABZ!$C214+(drdp!I214)*ABZ!$D214)</f>
        <v>0</v>
      </c>
      <c r="J214" s="18">
        <f>Model!$W$9*((drdp!D214)*ABZ!$B214+(drdp!G214)*ABZ!$C214+(drdp!J214)*ABZ!$D214)</f>
        <v>0</v>
      </c>
      <c r="K214" s="21">
        <f>SUM(E$3:E213)+H214</f>
        <v>-0.11240570217018533</v>
      </c>
      <c r="L214" s="21">
        <f>SUM(F$3:F213)+I214</f>
        <v>-0.37158259481490397</v>
      </c>
      <c r="M214" s="21">
        <f>SUM(G$3:G213)+J214</f>
        <v>-4.098373807727651E-2</v>
      </c>
      <c r="N214" s="21"/>
      <c r="O214" s="21"/>
      <c r="P214" s="21"/>
      <c r="Q214" s="19">
        <f t="shared" si="19"/>
        <v>1.2635041880372408E-2</v>
      </c>
      <c r="R214" s="19">
        <f t="shared" si="20"/>
        <v>0.1380736247693771</v>
      </c>
      <c r="S214" s="19">
        <f t="shared" si="21"/>
        <v>1.6796667867868046E-3</v>
      </c>
      <c r="T214" s="19">
        <f t="shared" si="22"/>
        <v>4.176800248438875E-2</v>
      </c>
      <c r="U214" s="19">
        <f t="shared" si="23"/>
        <v>4.6068058561352272E-3</v>
      </c>
      <c r="V214" s="19">
        <f t="shared" si="24"/>
        <v>1.5228843739968788E-2</v>
      </c>
    </row>
    <row r="215" spans="1:22" x14ac:dyDescent="0.25">
      <c r="A215" s="26">
        <f>Wellpath!E215</f>
        <v>0</v>
      </c>
      <c r="B215" s="22">
        <v>0</v>
      </c>
      <c r="C215" s="22">
        <f>-SIN(Wellpath!$L215) / GField</f>
        <v>0</v>
      </c>
      <c r="D215" s="22">
        <f>TAN(Dip) * SIN(Wellpath!$L215) * SIN(Wellpath!$O215) / GField</f>
        <v>0</v>
      </c>
      <c r="E215" s="20">
        <f>Model!$W$9*((drdp!B215+drdp!K215)*ABZ!$B215+(drdp!E215+drdp!N215)*ABZ!$C215+(drdp!H215+drdp!Q215)*ABZ!$D215)</f>
        <v>0</v>
      </c>
      <c r="F215" s="20">
        <f>Model!$W$9*((drdp!C215+drdp!L215)*ABZ!$B215+(drdp!F215+drdp!O215)*ABZ!$C215+(drdp!I215+drdp!R215)*ABZ!$D215)</f>
        <v>0</v>
      </c>
      <c r="G215" s="20">
        <f>Model!$W$9*((drdp!D215+drdp!M215)*ABZ!$B215+(drdp!G215+drdp!P215)*ABZ!$C215+(drdp!J215+drdp!S215)*ABZ!$D215)</f>
        <v>0</v>
      </c>
      <c r="H215" s="18">
        <f>Model!$W$9*((drdp!B215)*ABZ!$B215+(drdp!E215)*ABZ!$C215+(drdp!H215)*ABZ!$D215)</f>
        <v>0</v>
      </c>
      <c r="I215" s="18">
        <f>Model!$W$9*((drdp!C215)*ABZ!$B215+(drdp!F215)*ABZ!$C215+(drdp!I215)*ABZ!$D215)</f>
        <v>0</v>
      </c>
      <c r="J215" s="18">
        <f>Model!$W$9*((drdp!D215)*ABZ!$B215+(drdp!G215)*ABZ!$C215+(drdp!J215)*ABZ!$D215)</f>
        <v>0</v>
      </c>
      <c r="K215" s="21">
        <f>SUM(E$3:E214)+H215</f>
        <v>-0.11240570217018533</v>
      </c>
      <c r="L215" s="21">
        <f>SUM(F$3:F214)+I215</f>
        <v>-0.37158259481490397</v>
      </c>
      <c r="M215" s="21">
        <f>SUM(G$3:G214)+J215</f>
        <v>-4.098373807727651E-2</v>
      </c>
      <c r="N215" s="21"/>
      <c r="O215" s="21"/>
      <c r="P215" s="21"/>
      <c r="Q215" s="19">
        <f t="shared" si="19"/>
        <v>1.2635041880372408E-2</v>
      </c>
      <c r="R215" s="19">
        <f t="shared" si="20"/>
        <v>0.1380736247693771</v>
      </c>
      <c r="S215" s="19">
        <f t="shared" si="21"/>
        <v>1.6796667867868046E-3</v>
      </c>
      <c r="T215" s="19">
        <f t="shared" si="22"/>
        <v>4.176800248438875E-2</v>
      </c>
      <c r="U215" s="19">
        <f t="shared" si="23"/>
        <v>4.6068058561352272E-3</v>
      </c>
      <c r="V215" s="19">
        <f t="shared" si="24"/>
        <v>1.5228843739968788E-2</v>
      </c>
    </row>
    <row r="216" spans="1:22" x14ac:dyDescent="0.25">
      <c r="A216" s="26">
        <f>Wellpath!E216</f>
        <v>0</v>
      </c>
      <c r="B216" s="22">
        <v>0</v>
      </c>
      <c r="C216" s="22">
        <f>-SIN(Wellpath!$L216) / GField</f>
        <v>0</v>
      </c>
      <c r="D216" s="22">
        <f>TAN(Dip) * SIN(Wellpath!$L216) * SIN(Wellpath!$O216) / GField</f>
        <v>0</v>
      </c>
      <c r="E216" s="20">
        <f>Model!$W$9*((drdp!B216+drdp!K216)*ABZ!$B216+(drdp!E216+drdp!N216)*ABZ!$C216+(drdp!H216+drdp!Q216)*ABZ!$D216)</f>
        <v>0</v>
      </c>
      <c r="F216" s="20">
        <f>Model!$W$9*((drdp!C216+drdp!L216)*ABZ!$B216+(drdp!F216+drdp!O216)*ABZ!$C216+(drdp!I216+drdp!R216)*ABZ!$D216)</f>
        <v>0</v>
      </c>
      <c r="G216" s="20">
        <f>Model!$W$9*((drdp!D216+drdp!M216)*ABZ!$B216+(drdp!G216+drdp!P216)*ABZ!$C216+(drdp!J216+drdp!S216)*ABZ!$D216)</f>
        <v>0</v>
      </c>
      <c r="H216" s="18">
        <f>Model!$W$9*((drdp!B216)*ABZ!$B216+(drdp!E216)*ABZ!$C216+(drdp!H216)*ABZ!$D216)</f>
        <v>0</v>
      </c>
      <c r="I216" s="18">
        <f>Model!$W$9*((drdp!C216)*ABZ!$B216+(drdp!F216)*ABZ!$C216+(drdp!I216)*ABZ!$D216)</f>
        <v>0</v>
      </c>
      <c r="J216" s="18">
        <f>Model!$W$9*((drdp!D216)*ABZ!$B216+(drdp!G216)*ABZ!$C216+(drdp!J216)*ABZ!$D216)</f>
        <v>0</v>
      </c>
      <c r="K216" s="21">
        <f>SUM(E$3:E215)+H216</f>
        <v>-0.11240570217018533</v>
      </c>
      <c r="L216" s="21">
        <f>SUM(F$3:F215)+I216</f>
        <v>-0.37158259481490397</v>
      </c>
      <c r="M216" s="21">
        <f>SUM(G$3:G215)+J216</f>
        <v>-4.098373807727651E-2</v>
      </c>
      <c r="N216" s="21"/>
      <c r="O216" s="21"/>
      <c r="P216" s="21"/>
      <c r="Q216" s="19">
        <f t="shared" si="19"/>
        <v>1.2635041880372408E-2</v>
      </c>
      <c r="R216" s="19">
        <f t="shared" si="20"/>
        <v>0.1380736247693771</v>
      </c>
      <c r="S216" s="19">
        <f t="shared" si="21"/>
        <v>1.6796667867868046E-3</v>
      </c>
      <c r="T216" s="19">
        <f t="shared" si="22"/>
        <v>4.176800248438875E-2</v>
      </c>
      <c r="U216" s="19">
        <f t="shared" si="23"/>
        <v>4.6068058561352272E-3</v>
      </c>
      <c r="V216" s="19">
        <f t="shared" si="24"/>
        <v>1.5228843739968788E-2</v>
      </c>
    </row>
    <row r="217" spans="1:22" x14ac:dyDescent="0.25">
      <c r="A217" s="26">
        <f>Wellpath!E217</f>
        <v>0</v>
      </c>
      <c r="B217" s="22">
        <v>0</v>
      </c>
      <c r="C217" s="22">
        <f>-SIN(Wellpath!$L217) / GField</f>
        <v>0</v>
      </c>
      <c r="D217" s="22">
        <f>TAN(Dip) * SIN(Wellpath!$L217) * SIN(Wellpath!$O217) / GField</f>
        <v>0</v>
      </c>
      <c r="E217" s="20">
        <f>Model!$W$9*((drdp!B217+drdp!K217)*ABZ!$B217+(drdp!E217+drdp!N217)*ABZ!$C217+(drdp!H217+drdp!Q217)*ABZ!$D217)</f>
        <v>0</v>
      </c>
      <c r="F217" s="20">
        <f>Model!$W$9*((drdp!C217+drdp!L217)*ABZ!$B217+(drdp!F217+drdp!O217)*ABZ!$C217+(drdp!I217+drdp!R217)*ABZ!$D217)</f>
        <v>0</v>
      </c>
      <c r="G217" s="20">
        <f>Model!$W$9*((drdp!D217+drdp!M217)*ABZ!$B217+(drdp!G217+drdp!P217)*ABZ!$C217+(drdp!J217+drdp!S217)*ABZ!$D217)</f>
        <v>0</v>
      </c>
      <c r="H217" s="18">
        <f>Model!$W$9*((drdp!B217)*ABZ!$B217+(drdp!E217)*ABZ!$C217+(drdp!H217)*ABZ!$D217)</f>
        <v>0</v>
      </c>
      <c r="I217" s="18">
        <f>Model!$W$9*((drdp!C217)*ABZ!$B217+(drdp!F217)*ABZ!$C217+(drdp!I217)*ABZ!$D217)</f>
        <v>0</v>
      </c>
      <c r="J217" s="18">
        <f>Model!$W$9*((drdp!D217)*ABZ!$B217+(drdp!G217)*ABZ!$C217+(drdp!J217)*ABZ!$D217)</f>
        <v>0</v>
      </c>
      <c r="K217" s="21">
        <f>SUM(E$3:E216)+H217</f>
        <v>-0.11240570217018533</v>
      </c>
      <c r="L217" s="21">
        <f>SUM(F$3:F216)+I217</f>
        <v>-0.37158259481490397</v>
      </c>
      <c r="M217" s="21">
        <f>SUM(G$3:G216)+J217</f>
        <v>-4.098373807727651E-2</v>
      </c>
      <c r="N217" s="21"/>
      <c r="O217" s="21"/>
      <c r="P217" s="21"/>
      <c r="Q217" s="19">
        <f t="shared" si="19"/>
        <v>1.2635041880372408E-2</v>
      </c>
      <c r="R217" s="19">
        <f t="shared" si="20"/>
        <v>0.1380736247693771</v>
      </c>
      <c r="S217" s="19">
        <f t="shared" si="21"/>
        <v>1.6796667867868046E-3</v>
      </c>
      <c r="T217" s="19">
        <f t="shared" si="22"/>
        <v>4.176800248438875E-2</v>
      </c>
      <c r="U217" s="19">
        <f t="shared" si="23"/>
        <v>4.6068058561352272E-3</v>
      </c>
      <c r="V217" s="19">
        <f t="shared" si="24"/>
        <v>1.5228843739968788E-2</v>
      </c>
    </row>
    <row r="218" spans="1:22" x14ac:dyDescent="0.25">
      <c r="A218" s="26">
        <f>Wellpath!E218</f>
        <v>0</v>
      </c>
      <c r="B218" s="22">
        <v>0</v>
      </c>
      <c r="C218" s="22">
        <f>-SIN(Wellpath!$L218) / GField</f>
        <v>0</v>
      </c>
      <c r="D218" s="22">
        <f>TAN(Dip) * SIN(Wellpath!$L218) * SIN(Wellpath!$O218) / GField</f>
        <v>0</v>
      </c>
      <c r="E218" s="20">
        <f>Model!$W$9*((drdp!B218+drdp!K218)*ABZ!$B218+(drdp!E218+drdp!N218)*ABZ!$C218+(drdp!H218+drdp!Q218)*ABZ!$D218)</f>
        <v>0</v>
      </c>
      <c r="F218" s="20">
        <f>Model!$W$9*((drdp!C218+drdp!L218)*ABZ!$B218+(drdp!F218+drdp!O218)*ABZ!$C218+(drdp!I218+drdp!R218)*ABZ!$D218)</f>
        <v>0</v>
      </c>
      <c r="G218" s="20">
        <f>Model!$W$9*((drdp!D218+drdp!M218)*ABZ!$B218+(drdp!G218+drdp!P218)*ABZ!$C218+(drdp!J218+drdp!S218)*ABZ!$D218)</f>
        <v>0</v>
      </c>
      <c r="H218" s="18">
        <f>Model!$W$9*((drdp!B218)*ABZ!$B218+(drdp!E218)*ABZ!$C218+(drdp!H218)*ABZ!$D218)</f>
        <v>0</v>
      </c>
      <c r="I218" s="18">
        <f>Model!$W$9*((drdp!C218)*ABZ!$B218+(drdp!F218)*ABZ!$C218+(drdp!I218)*ABZ!$D218)</f>
        <v>0</v>
      </c>
      <c r="J218" s="18">
        <f>Model!$W$9*((drdp!D218)*ABZ!$B218+(drdp!G218)*ABZ!$C218+(drdp!J218)*ABZ!$D218)</f>
        <v>0</v>
      </c>
      <c r="K218" s="21">
        <f>SUM(E$3:E217)+H218</f>
        <v>-0.11240570217018533</v>
      </c>
      <c r="L218" s="21">
        <f>SUM(F$3:F217)+I218</f>
        <v>-0.37158259481490397</v>
      </c>
      <c r="M218" s="21">
        <f>SUM(G$3:G217)+J218</f>
        <v>-4.098373807727651E-2</v>
      </c>
      <c r="N218" s="21"/>
      <c r="O218" s="21"/>
      <c r="P218" s="21"/>
      <c r="Q218" s="19">
        <f t="shared" si="19"/>
        <v>1.2635041880372408E-2</v>
      </c>
      <c r="R218" s="19">
        <f t="shared" si="20"/>
        <v>0.1380736247693771</v>
      </c>
      <c r="S218" s="19">
        <f t="shared" si="21"/>
        <v>1.6796667867868046E-3</v>
      </c>
      <c r="T218" s="19">
        <f t="shared" si="22"/>
        <v>4.176800248438875E-2</v>
      </c>
      <c r="U218" s="19">
        <f t="shared" si="23"/>
        <v>4.6068058561352272E-3</v>
      </c>
      <c r="V218" s="19">
        <f t="shared" si="24"/>
        <v>1.5228843739968788E-2</v>
      </c>
    </row>
    <row r="219" spans="1:22" x14ac:dyDescent="0.25">
      <c r="A219" s="26">
        <f>Wellpath!E219</f>
        <v>0</v>
      </c>
      <c r="B219" s="22">
        <v>0</v>
      </c>
      <c r="C219" s="22">
        <f>-SIN(Wellpath!$L219) / GField</f>
        <v>0</v>
      </c>
      <c r="D219" s="22">
        <f>TAN(Dip) * SIN(Wellpath!$L219) * SIN(Wellpath!$O219) / GField</f>
        <v>0</v>
      </c>
      <c r="E219" s="20">
        <f>Model!$W$9*((drdp!B219+drdp!K219)*ABZ!$B219+(drdp!E219+drdp!N219)*ABZ!$C219+(drdp!H219+drdp!Q219)*ABZ!$D219)</f>
        <v>0</v>
      </c>
      <c r="F219" s="20">
        <f>Model!$W$9*((drdp!C219+drdp!L219)*ABZ!$B219+(drdp!F219+drdp!O219)*ABZ!$C219+(drdp!I219+drdp!R219)*ABZ!$D219)</f>
        <v>0</v>
      </c>
      <c r="G219" s="20">
        <f>Model!$W$9*((drdp!D219+drdp!M219)*ABZ!$B219+(drdp!G219+drdp!P219)*ABZ!$C219+(drdp!J219+drdp!S219)*ABZ!$D219)</f>
        <v>0</v>
      </c>
      <c r="H219" s="18">
        <f>Model!$W$9*((drdp!B219)*ABZ!$B219+(drdp!E219)*ABZ!$C219+(drdp!H219)*ABZ!$D219)</f>
        <v>0</v>
      </c>
      <c r="I219" s="18">
        <f>Model!$W$9*((drdp!C219)*ABZ!$B219+(drdp!F219)*ABZ!$C219+(drdp!I219)*ABZ!$D219)</f>
        <v>0</v>
      </c>
      <c r="J219" s="18">
        <f>Model!$W$9*((drdp!D219)*ABZ!$B219+(drdp!G219)*ABZ!$C219+(drdp!J219)*ABZ!$D219)</f>
        <v>0</v>
      </c>
      <c r="K219" s="21">
        <f>SUM(E$3:E218)+H219</f>
        <v>-0.11240570217018533</v>
      </c>
      <c r="L219" s="21">
        <f>SUM(F$3:F218)+I219</f>
        <v>-0.37158259481490397</v>
      </c>
      <c r="M219" s="21">
        <f>SUM(G$3:G218)+J219</f>
        <v>-4.098373807727651E-2</v>
      </c>
      <c r="N219" s="21"/>
      <c r="O219" s="21"/>
      <c r="P219" s="21"/>
      <c r="Q219" s="19">
        <f t="shared" si="19"/>
        <v>1.2635041880372408E-2</v>
      </c>
      <c r="R219" s="19">
        <f t="shared" si="20"/>
        <v>0.1380736247693771</v>
      </c>
      <c r="S219" s="19">
        <f t="shared" si="21"/>
        <v>1.6796667867868046E-3</v>
      </c>
      <c r="T219" s="19">
        <f t="shared" si="22"/>
        <v>4.176800248438875E-2</v>
      </c>
      <c r="U219" s="19">
        <f t="shared" si="23"/>
        <v>4.6068058561352272E-3</v>
      </c>
      <c r="V219" s="19">
        <f t="shared" si="24"/>
        <v>1.5228843739968788E-2</v>
      </c>
    </row>
    <row r="220" spans="1:22" x14ac:dyDescent="0.25">
      <c r="A220" s="26">
        <f>Wellpath!E220</f>
        <v>0</v>
      </c>
      <c r="B220" s="22">
        <v>0</v>
      </c>
      <c r="C220" s="22">
        <f>-SIN(Wellpath!$L220) / GField</f>
        <v>0</v>
      </c>
      <c r="D220" s="22">
        <f>TAN(Dip) * SIN(Wellpath!$L220) * SIN(Wellpath!$O220) / GField</f>
        <v>0</v>
      </c>
      <c r="E220" s="20">
        <f>Model!$W$9*((drdp!B220+drdp!K220)*ABZ!$B220+(drdp!E220+drdp!N220)*ABZ!$C220+(drdp!H220+drdp!Q220)*ABZ!$D220)</f>
        <v>0</v>
      </c>
      <c r="F220" s="20">
        <f>Model!$W$9*((drdp!C220+drdp!L220)*ABZ!$B220+(drdp!F220+drdp!O220)*ABZ!$C220+(drdp!I220+drdp!R220)*ABZ!$D220)</f>
        <v>0</v>
      </c>
      <c r="G220" s="20">
        <f>Model!$W$9*((drdp!D220+drdp!M220)*ABZ!$B220+(drdp!G220+drdp!P220)*ABZ!$C220+(drdp!J220+drdp!S220)*ABZ!$D220)</f>
        <v>0</v>
      </c>
      <c r="H220" s="18">
        <f>Model!$W$9*((drdp!B220)*ABZ!$B220+(drdp!E220)*ABZ!$C220+(drdp!H220)*ABZ!$D220)</f>
        <v>0</v>
      </c>
      <c r="I220" s="18">
        <f>Model!$W$9*((drdp!C220)*ABZ!$B220+(drdp!F220)*ABZ!$C220+(drdp!I220)*ABZ!$D220)</f>
        <v>0</v>
      </c>
      <c r="J220" s="18">
        <f>Model!$W$9*((drdp!D220)*ABZ!$B220+(drdp!G220)*ABZ!$C220+(drdp!J220)*ABZ!$D220)</f>
        <v>0</v>
      </c>
      <c r="K220" s="21">
        <f>SUM(E$3:E219)+H220</f>
        <v>-0.11240570217018533</v>
      </c>
      <c r="L220" s="21">
        <f>SUM(F$3:F219)+I220</f>
        <v>-0.37158259481490397</v>
      </c>
      <c r="M220" s="21">
        <f>SUM(G$3:G219)+J220</f>
        <v>-4.098373807727651E-2</v>
      </c>
      <c r="N220" s="21"/>
      <c r="O220" s="21"/>
      <c r="P220" s="21"/>
      <c r="Q220" s="19">
        <f t="shared" si="19"/>
        <v>1.2635041880372408E-2</v>
      </c>
      <c r="R220" s="19">
        <f t="shared" si="20"/>
        <v>0.1380736247693771</v>
      </c>
      <c r="S220" s="19">
        <f t="shared" si="21"/>
        <v>1.6796667867868046E-3</v>
      </c>
      <c r="T220" s="19">
        <f t="shared" si="22"/>
        <v>4.176800248438875E-2</v>
      </c>
      <c r="U220" s="19">
        <f t="shared" si="23"/>
        <v>4.6068058561352272E-3</v>
      </c>
      <c r="V220" s="19">
        <f t="shared" si="24"/>
        <v>1.5228843739968788E-2</v>
      </c>
    </row>
    <row r="221" spans="1:22" x14ac:dyDescent="0.25">
      <c r="A221" s="26">
        <f>Wellpath!E221</f>
        <v>0</v>
      </c>
      <c r="B221" s="22">
        <v>0</v>
      </c>
      <c r="C221" s="22">
        <f>-SIN(Wellpath!$L221) / GField</f>
        <v>0</v>
      </c>
      <c r="D221" s="22">
        <f>TAN(Dip) * SIN(Wellpath!$L221) * SIN(Wellpath!$O221) / GField</f>
        <v>0</v>
      </c>
      <c r="E221" s="20">
        <f>Model!$W$9*((drdp!B221+drdp!K221)*ABZ!$B221+(drdp!E221+drdp!N221)*ABZ!$C221+(drdp!H221+drdp!Q221)*ABZ!$D221)</f>
        <v>0</v>
      </c>
      <c r="F221" s="20">
        <f>Model!$W$9*((drdp!C221+drdp!L221)*ABZ!$B221+(drdp!F221+drdp!O221)*ABZ!$C221+(drdp!I221+drdp!R221)*ABZ!$D221)</f>
        <v>0</v>
      </c>
      <c r="G221" s="20">
        <f>Model!$W$9*((drdp!D221+drdp!M221)*ABZ!$B221+(drdp!G221+drdp!P221)*ABZ!$C221+(drdp!J221+drdp!S221)*ABZ!$D221)</f>
        <v>0</v>
      </c>
      <c r="H221" s="18">
        <f>Model!$W$9*((drdp!B221)*ABZ!$B221+(drdp!E221)*ABZ!$C221+(drdp!H221)*ABZ!$D221)</f>
        <v>0</v>
      </c>
      <c r="I221" s="18">
        <f>Model!$W$9*((drdp!C221)*ABZ!$B221+(drdp!F221)*ABZ!$C221+(drdp!I221)*ABZ!$D221)</f>
        <v>0</v>
      </c>
      <c r="J221" s="18">
        <f>Model!$W$9*((drdp!D221)*ABZ!$B221+(drdp!G221)*ABZ!$C221+(drdp!J221)*ABZ!$D221)</f>
        <v>0</v>
      </c>
      <c r="K221" s="21">
        <f>SUM(E$3:E220)+H221</f>
        <v>-0.11240570217018533</v>
      </c>
      <c r="L221" s="21">
        <f>SUM(F$3:F220)+I221</f>
        <v>-0.37158259481490397</v>
      </c>
      <c r="M221" s="21">
        <f>SUM(G$3:G220)+J221</f>
        <v>-4.098373807727651E-2</v>
      </c>
      <c r="N221" s="21"/>
      <c r="O221" s="21"/>
      <c r="P221" s="21"/>
      <c r="Q221" s="19">
        <f t="shared" si="19"/>
        <v>1.2635041880372408E-2</v>
      </c>
      <c r="R221" s="19">
        <f t="shared" si="20"/>
        <v>0.1380736247693771</v>
      </c>
      <c r="S221" s="19">
        <f t="shared" si="21"/>
        <v>1.6796667867868046E-3</v>
      </c>
      <c r="T221" s="19">
        <f t="shared" si="22"/>
        <v>4.176800248438875E-2</v>
      </c>
      <c r="U221" s="19">
        <f t="shared" si="23"/>
        <v>4.6068058561352272E-3</v>
      </c>
      <c r="V221" s="19">
        <f t="shared" si="24"/>
        <v>1.5228843739968788E-2</v>
      </c>
    </row>
    <row r="222" spans="1:22" x14ac:dyDescent="0.25">
      <c r="A222" s="26">
        <f>Wellpath!E222</f>
        <v>0</v>
      </c>
      <c r="B222" s="22">
        <v>0</v>
      </c>
      <c r="C222" s="22">
        <f>-SIN(Wellpath!$L222) / GField</f>
        <v>0</v>
      </c>
      <c r="D222" s="22">
        <f>TAN(Dip) * SIN(Wellpath!$L222) * SIN(Wellpath!$O222) / GField</f>
        <v>0</v>
      </c>
      <c r="E222" s="20">
        <f>Model!$W$9*((drdp!B222+drdp!K222)*ABZ!$B222+(drdp!E222+drdp!N222)*ABZ!$C222+(drdp!H222+drdp!Q222)*ABZ!$D222)</f>
        <v>0</v>
      </c>
      <c r="F222" s="20">
        <f>Model!$W$9*((drdp!C222+drdp!L222)*ABZ!$B222+(drdp!F222+drdp!O222)*ABZ!$C222+(drdp!I222+drdp!R222)*ABZ!$D222)</f>
        <v>0</v>
      </c>
      <c r="G222" s="20">
        <f>Model!$W$9*((drdp!D222+drdp!M222)*ABZ!$B222+(drdp!G222+drdp!P222)*ABZ!$C222+(drdp!J222+drdp!S222)*ABZ!$D222)</f>
        <v>0</v>
      </c>
      <c r="H222" s="18">
        <f>Model!$W$9*((drdp!B222)*ABZ!$B222+(drdp!E222)*ABZ!$C222+(drdp!H222)*ABZ!$D222)</f>
        <v>0</v>
      </c>
      <c r="I222" s="18">
        <f>Model!$W$9*((drdp!C222)*ABZ!$B222+(drdp!F222)*ABZ!$C222+(drdp!I222)*ABZ!$D222)</f>
        <v>0</v>
      </c>
      <c r="J222" s="18">
        <f>Model!$W$9*((drdp!D222)*ABZ!$B222+(drdp!G222)*ABZ!$C222+(drdp!J222)*ABZ!$D222)</f>
        <v>0</v>
      </c>
      <c r="K222" s="21">
        <f>SUM(E$3:E221)+H222</f>
        <v>-0.11240570217018533</v>
      </c>
      <c r="L222" s="21">
        <f>SUM(F$3:F221)+I222</f>
        <v>-0.37158259481490397</v>
      </c>
      <c r="M222" s="21">
        <f>SUM(G$3:G221)+J222</f>
        <v>-4.098373807727651E-2</v>
      </c>
      <c r="N222" s="21"/>
      <c r="O222" s="21"/>
      <c r="P222" s="21"/>
      <c r="Q222" s="19">
        <f t="shared" si="19"/>
        <v>1.2635041880372408E-2</v>
      </c>
      <c r="R222" s="19">
        <f t="shared" si="20"/>
        <v>0.1380736247693771</v>
      </c>
      <c r="S222" s="19">
        <f t="shared" si="21"/>
        <v>1.6796667867868046E-3</v>
      </c>
      <c r="T222" s="19">
        <f t="shared" si="22"/>
        <v>4.176800248438875E-2</v>
      </c>
      <c r="U222" s="19">
        <f t="shared" si="23"/>
        <v>4.6068058561352272E-3</v>
      </c>
      <c r="V222" s="19">
        <f t="shared" si="24"/>
        <v>1.5228843739968788E-2</v>
      </c>
    </row>
    <row r="223" spans="1:22" x14ac:dyDescent="0.25">
      <c r="A223" s="26">
        <f>Wellpath!E223</f>
        <v>0</v>
      </c>
      <c r="B223" s="22">
        <v>0</v>
      </c>
      <c r="C223" s="22">
        <f>-SIN(Wellpath!$L223) / GField</f>
        <v>0</v>
      </c>
      <c r="D223" s="22">
        <f>TAN(Dip) * SIN(Wellpath!$L223) * SIN(Wellpath!$O223) / GField</f>
        <v>0</v>
      </c>
      <c r="E223" s="20">
        <f>Model!$W$9*((drdp!B223+drdp!K223)*ABZ!$B223+(drdp!E223+drdp!N223)*ABZ!$C223+(drdp!H223+drdp!Q223)*ABZ!$D223)</f>
        <v>0</v>
      </c>
      <c r="F223" s="20">
        <f>Model!$W$9*((drdp!C223+drdp!L223)*ABZ!$B223+(drdp!F223+drdp!O223)*ABZ!$C223+(drdp!I223+drdp!R223)*ABZ!$D223)</f>
        <v>0</v>
      </c>
      <c r="G223" s="20">
        <f>Model!$W$9*((drdp!D223+drdp!M223)*ABZ!$B223+(drdp!G223+drdp!P223)*ABZ!$C223+(drdp!J223+drdp!S223)*ABZ!$D223)</f>
        <v>0</v>
      </c>
      <c r="H223" s="18">
        <f>Model!$W$9*((drdp!B223)*ABZ!$B223+(drdp!E223)*ABZ!$C223+(drdp!H223)*ABZ!$D223)</f>
        <v>0</v>
      </c>
      <c r="I223" s="18">
        <f>Model!$W$9*((drdp!C223)*ABZ!$B223+(drdp!F223)*ABZ!$C223+(drdp!I223)*ABZ!$D223)</f>
        <v>0</v>
      </c>
      <c r="J223" s="18">
        <f>Model!$W$9*((drdp!D223)*ABZ!$B223+(drdp!G223)*ABZ!$C223+(drdp!J223)*ABZ!$D223)</f>
        <v>0</v>
      </c>
      <c r="K223" s="21">
        <f>SUM(E$3:E222)+H223</f>
        <v>-0.11240570217018533</v>
      </c>
      <c r="L223" s="21">
        <f>SUM(F$3:F222)+I223</f>
        <v>-0.37158259481490397</v>
      </c>
      <c r="M223" s="21">
        <f>SUM(G$3:G222)+J223</f>
        <v>-4.098373807727651E-2</v>
      </c>
      <c r="N223" s="21"/>
      <c r="O223" s="21"/>
      <c r="P223" s="21"/>
      <c r="Q223" s="19">
        <f t="shared" si="19"/>
        <v>1.2635041880372408E-2</v>
      </c>
      <c r="R223" s="19">
        <f t="shared" si="20"/>
        <v>0.1380736247693771</v>
      </c>
      <c r="S223" s="19">
        <f t="shared" si="21"/>
        <v>1.6796667867868046E-3</v>
      </c>
      <c r="T223" s="19">
        <f t="shared" si="22"/>
        <v>4.176800248438875E-2</v>
      </c>
      <c r="U223" s="19">
        <f t="shared" si="23"/>
        <v>4.6068058561352272E-3</v>
      </c>
      <c r="V223" s="19">
        <f t="shared" si="24"/>
        <v>1.5228843739968788E-2</v>
      </c>
    </row>
    <row r="224" spans="1:22" x14ac:dyDescent="0.25">
      <c r="A224" s="26">
        <f>Wellpath!E224</f>
        <v>0</v>
      </c>
      <c r="B224" s="22">
        <v>0</v>
      </c>
      <c r="C224" s="22">
        <f>-SIN(Wellpath!$L224) / GField</f>
        <v>0</v>
      </c>
      <c r="D224" s="22">
        <f>TAN(Dip) * SIN(Wellpath!$L224) * SIN(Wellpath!$O224) / GField</f>
        <v>0</v>
      </c>
      <c r="E224" s="20">
        <f>Model!$W$9*((drdp!B224+drdp!K224)*ABZ!$B224+(drdp!E224+drdp!N224)*ABZ!$C224+(drdp!H224+drdp!Q224)*ABZ!$D224)</f>
        <v>0</v>
      </c>
      <c r="F224" s="20">
        <f>Model!$W$9*((drdp!C224+drdp!L224)*ABZ!$B224+(drdp!F224+drdp!O224)*ABZ!$C224+(drdp!I224+drdp!R224)*ABZ!$D224)</f>
        <v>0</v>
      </c>
      <c r="G224" s="20">
        <f>Model!$W$9*((drdp!D224+drdp!M224)*ABZ!$B224+(drdp!G224+drdp!P224)*ABZ!$C224+(drdp!J224+drdp!S224)*ABZ!$D224)</f>
        <v>0</v>
      </c>
      <c r="H224" s="18">
        <f>Model!$W$9*((drdp!B224)*ABZ!$B224+(drdp!E224)*ABZ!$C224+(drdp!H224)*ABZ!$D224)</f>
        <v>0</v>
      </c>
      <c r="I224" s="18">
        <f>Model!$W$9*((drdp!C224)*ABZ!$B224+(drdp!F224)*ABZ!$C224+(drdp!I224)*ABZ!$D224)</f>
        <v>0</v>
      </c>
      <c r="J224" s="18">
        <f>Model!$W$9*((drdp!D224)*ABZ!$B224+(drdp!G224)*ABZ!$C224+(drdp!J224)*ABZ!$D224)</f>
        <v>0</v>
      </c>
      <c r="K224" s="21">
        <f>SUM(E$3:E223)+H224</f>
        <v>-0.11240570217018533</v>
      </c>
      <c r="L224" s="21">
        <f>SUM(F$3:F223)+I224</f>
        <v>-0.37158259481490397</v>
      </c>
      <c r="M224" s="21">
        <f>SUM(G$3:G223)+J224</f>
        <v>-4.098373807727651E-2</v>
      </c>
      <c r="N224" s="21"/>
      <c r="O224" s="21"/>
      <c r="P224" s="21"/>
      <c r="Q224" s="19">
        <f t="shared" si="19"/>
        <v>1.2635041880372408E-2</v>
      </c>
      <c r="R224" s="19">
        <f t="shared" si="20"/>
        <v>0.1380736247693771</v>
      </c>
      <c r="S224" s="19">
        <f t="shared" si="21"/>
        <v>1.6796667867868046E-3</v>
      </c>
      <c r="T224" s="19">
        <f t="shared" si="22"/>
        <v>4.176800248438875E-2</v>
      </c>
      <c r="U224" s="19">
        <f t="shared" si="23"/>
        <v>4.6068058561352272E-3</v>
      </c>
      <c r="V224" s="19">
        <f t="shared" si="24"/>
        <v>1.5228843739968788E-2</v>
      </c>
    </row>
    <row r="225" spans="1:22" x14ac:dyDescent="0.25">
      <c r="A225" s="26">
        <f>Wellpath!E225</f>
        <v>0</v>
      </c>
      <c r="B225" s="22">
        <v>0</v>
      </c>
      <c r="C225" s="22">
        <f>-SIN(Wellpath!$L225) / GField</f>
        <v>0</v>
      </c>
      <c r="D225" s="22">
        <f>TAN(Dip) * SIN(Wellpath!$L225) * SIN(Wellpath!$O225) / GField</f>
        <v>0</v>
      </c>
      <c r="E225" s="20">
        <f>Model!$W$9*((drdp!B225+drdp!K225)*ABZ!$B225+(drdp!E225+drdp!N225)*ABZ!$C225+(drdp!H225+drdp!Q225)*ABZ!$D225)</f>
        <v>0</v>
      </c>
      <c r="F225" s="20">
        <f>Model!$W$9*((drdp!C225+drdp!L225)*ABZ!$B225+(drdp!F225+drdp!O225)*ABZ!$C225+(drdp!I225+drdp!R225)*ABZ!$D225)</f>
        <v>0</v>
      </c>
      <c r="G225" s="20">
        <f>Model!$W$9*((drdp!D225+drdp!M225)*ABZ!$B225+(drdp!G225+drdp!P225)*ABZ!$C225+(drdp!J225+drdp!S225)*ABZ!$D225)</f>
        <v>0</v>
      </c>
      <c r="H225" s="18">
        <f>Model!$W$9*((drdp!B225)*ABZ!$B225+(drdp!E225)*ABZ!$C225+(drdp!H225)*ABZ!$D225)</f>
        <v>0</v>
      </c>
      <c r="I225" s="18">
        <f>Model!$W$9*((drdp!C225)*ABZ!$B225+(drdp!F225)*ABZ!$C225+(drdp!I225)*ABZ!$D225)</f>
        <v>0</v>
      </c>
      <c r="J225" s="18">
        <f>Model!$W$9*((drdp!D225)*ABZ!$B225+(drdp!G225)*ABZ!$C225+(drdp!J225)*ABZ!$D225)</f>
        <v>0</v>
      </c>
      <c r="K225" s="21">
        <f>SUM(E$3:E224)+H225</f>
        <v>-0.11240570217018533</v>
      </c>
      <c r="L225" s="21">
        <f>SUM(F$3:F224)+I225</f>
        <v>-0.37158259481490397</v>
      </c>
      <c r="M225" s="21">
        <f>SUM(G$3:G224)+J225</f>
        <v>-4.098373807727651E-2</v>
      </c>
      <c r="N225" s="21"/>
      <c r="O225" s="21"/>
      <c r="P225" s="21"/>
      <c r="Q225" s="19">
        <f t="shared" si="19"/>
        <v>1.2635041880372408E-2</v>
      </c>
      <c r="R225" s="19">
        <f t="shared" si="20"/>
        <v>0.1380736247693771</v>
      </c>
      <c r="S225" s="19">
        <f t="shared" si="21"/>
        <v>1.6796667867868046E-3</v>
      </c>
      <c r="T225" s="19">
        <f t="shared" si="22"/>
        <v>4.176800248438875E-2</v>
      </c>
      <c r="U225" s="19">
        <f t="shared" si="23"/>
        <v>4.6068058561352272E-3</v>
      </c>
      <c r="V225" s="19">
        <f t="shared" si="24"/>
        <v>1.5228843739968788E-2</v>
      </c>
    </row>
    <row r="226" spans="1:22" x14ac:dyDescent="0.25">
      <c r="A226" s="26">
        <f>Wellpath!E226</f>
        <v>0</v>
      </c>
      <c r="B226" s="22">
        <v>0</v>
      </c>
      <c r="C226" s="22">
        <f>-SIN(Wellpath!$L226) / GField</f>
        <v>0</v>
      </c>
      <c r="D226" s="22">
        <f>TAN(Dip) * SIN(Wellpath!$L226) * SIN(Wellpath!$O226) / GField</f>
        <v>0</v>
      </c>
      <c r="E226" s="20">
        <f>Model!$W$9*((drdp!B226+drdp!K226)*ABZ!$B226+(drdp!E226+drdp!N226)*ABZ!$C226+(drdp!H226+drdp!Q226)*ABZ!$D226)</f>
        <v>0</v>
      </c>
      <c r="F226" s="20">
        <f>Model!$W$9*((drdp!C226+drdp!L226)*ABZ!$B226+(drdp!F226+drdp!O226)*ABZ!$C226+(drdp!I226+drdp!R226)*ABZ!$D226)</f>
        <v>0</v>
      </c>
      <c r="G226" s="20">
        <f>Model!$W$9*((drdp!D226+drdp!M226)*ABZ!$B226+(drdp!G226+drdp!P226)*ABZ!$C226+(drdp!J226+drdp!S226)*ABZ!$D226)</f>
        <v>0</v>
      </c>
      <c r="H226" s="18">
        <f>Model!$W$9*((drdp!B226)*ABZ!$B226+(drdp!E226)*ABZ!$C226+(drdp!H226)*ABZ!$D226)</f>
        <v>0</v>
      </c>
      <c r="I226" s="18">
        <f>Model!$W$9*((drdp!C226)*ABZ!$B226+(drdp!F226)*ABZ!$C226+(drdp!I226)*ABZ!$D226)</f>
        <v>0</v>
      </c>
      <c r="J226" s="18">
        <f>Model!$W$9*((drdp!D226)*ABZ!$B226+(drdp!G226)*ABZ!$C226+(drdp!J226)*ABZ!$D226)</f>
        <v>0</v>
      </c>
      <c r="K226" s="21">
        <f>SUM(E$3:E225)+H226</f>
        <v>-0.11240570217018533</v>
      </c>
      <c r="L226" s="21">
        <f>SUM(F$3:F225)+I226</f>
        <v>-0.37158259481490397</v>
      </c>
      <c r="M226" s="21">
        <f>SUM(G$3:G225)+J226</f>
        <v>-4.098373807727651E-2</v>
      </c>
      <c r="N226" s="21"/>
      <c r="O226" s="21"/>
      <c r="P226" s="21"/>
      <c r="Q226" s="19">
        <f t="shared" si="19"/>
        <v>1.2635041880372408E-2</v>
      </c>
      <c r="R226" s="19">
        <f t="shared" si="20"/>
        <v>0.1380736247693771</v>
      </c>
      <c r="S226" s="19">
        <f t="shared" si="21"/>
        <v>1.6796667867868046E-3</v>
      </c>
      <c r="T226" s="19">
        <f t="shared" si="22"/>
        <v>4.176800248438875E-2</v>
      </c>
      <c r="U226" s="19">
        <f t="shared" si="23"/>
        <v>4.6068058561352272E-3</v>
      </c>
      <c r="V226" s="19">
        <f t="shared" si="24"/>
        <v>1.5228843739968788E-2</v>
      </c>
    </row>
    <row r="227" spans="1:22" x14ac:dyDescent="0.25">
      <c r="A227" s="26">
        <f>Wellpath!E227</f>
        <v>0</v>
      </c>
      <c r="B227" s="22">
        <v>0</v>
      </c>
      <c r="C227" s="22">
        <f>-SIN(Wellpath!$L227) / GField</f>
        <v>0</v>
      </c>
      <c r="D227" s="22">
        <f>TAN(Dip) * SIN(Wellpath!$L227) * SIN(Wellpath!$O227) / GField</f>
        <v>0</v>
      </c>
      <c r="E227" s="20">
        <f>Model!$W$9*((drdp!B227+drdp!K227)*ABZ!$B227+(drdp!E227+drdp!N227)*ABZ!$C227+(drdp!H227+drdp!Q227)*ABZ!$D227)</f>
        <v>0</v>
      </c>
      <c r="F227" s="20">
        <f>Model!$W$9*((drdp!C227+drdp!L227)*ABZ!$B227+(drdp!F227+drdp!O227)*ABZ!$C227+(drdp!I227+drdp!R227)*ABZ!$D227)</f>
        <v>0</v>
      </c>
      <c r="G227" s="20">
        <f>Model!$W$9*((drdp!D227+drdp!M227)*ABZ!$B227+(drdp!G227+drdp!P227)*ABZ!$C227+(drdp!J227+drdp!S227)*ABZ!$D227)</f>
        <v>0</v>
      </c>
      <c r="H227" s="18">
        <f>Model!$W$9*((drdp!B227)*ABZ!$B227+(drdp!E227)*ABZ!$C227+(drdp!H227)*ABZ!$D227)</f>
        <v>0</v>
      </c>
      <c r="I227" s="18">
        <f>Model!$W$9*((drdp!C227)*ABZ!$B227+(drdp!F227)*ABZ!$C227+(drdp!I227)*ABZ!$D227)</f>
        <v>0</v>
      </c>
      <c r="J227" s="18">
        <f>Model!$W$9*((drdp!D227)*ABZ!$B227+(drdp!G227)*ABZ!$C227+(drdp!J227)*ABZ!$D227)</f>
        <v>0</v>
      </c>
      <c r="K227" s="21">
        <f>SUM(E$3:E226)+H227</f>
        <v>-0.11240570217018533</v>
      </c>
      <c r="L227" s="21">
        <f>SUM(F$3:F226)+I227</f>
        <v>-0.37158259481490397</v>
      </c>
      <c r="M227" s="21">
        <f>SUM(G$3:G226)+J227</f>
        <v>-4.098373807727651E-2</v>
      </c>
      <c r="N227" s="21"/>
      <c r="O227" s="21"/>
      <c r="P227" s="21"/>
      <c r="Q227" s="19">
        <f t="shared" si="19"/>
        <v>1.2635041880372408E-2</v>
      </c>
      <c r="R227" s="19">
        <f t="shared" si="20"/>
        <v>0.1380736247693771</v>
      </c>
      <c r="S227" s="19">
        <f t="shared" si="21"/>
        <v>1.6796667867868046E-3</v>
      </c>
      <c r="T227" s="19">
        <f t="shared" si="22"/>
        <v>4.176800248438875E-2</v>
      </c>
      <c r="U227" s="19">
        <f t="shared" si="23"/>
        <v>4.6068058561352272E-3</v>
      </c>
      <c r="V227" s="19">
        <f t="shared" si="24"/>
        <v>1.5228843739968788E-2</v>
      </c>
    </row>
    <row r="228" spans="1:22" x14ac:dyDescent="0.25">
      <c r="A228" s="26">
        <f>Wellpath!E228</f>
        <v>0</v>
      </c>
      <c r="B228" s="22">
        <v>0</v>
      </c>
      <c r="C228" s="22">
        <f>-SIN(Wellpath!$L228) / GField</f>
        <v>0</v>
      </c>
      <c r="D228" s="22">
        <f>TAN(Dip) * SIN(Wellpath!$L228) * SIN(Wellpath!$O228) / GField</f>
        <v>0</v>
      </c>
      <c r="E228" s="20">
        <f>Model!$W$9*((drdp!B228+drdp!K228)*ABZ!$B228+(drdp!E228+drdp!N228)*ABZ!$C228+(drdp!H228+drdp!Q228)*ABZ!$D228)</f>
        <v>0</v>
      </c>
      <c r="F228" s="20">
        <f>Model!$W$9*((drdp!C228+drdp!L228)*ABZ!$B228+(drdp!F228+drdp!O228)*ABZ!$C228+(drdp!I228+drdp!R228)*ABZ!$D228)</f>
        <v>0</v>
      </c>
      <c r="G228" s="20">
        <f>Model!$W$9*((drdp!D228+drdp!M228)*ABZ!$B228+(drdp!G228+drdp!P228)*ABZ!$C228+(drdp!J228+drdp!S228)*ABZ!$D228)</f>
        <v>0</v>
      </c>
      <c r="H228" s="18">
        <f>Model!$W$9*((drdp!B228)*ABZ!$B228+(drdp!E228)*ABZ!$C228+(drdp!H228)*ABZ!$D228)</f>
        <v>0</v>
      </c>
      <c r="I228" s="18">
        <f>Model!$W$9*((drdp!C228)*ABZ!$B228+(drdp!F228)*ABZ!$C228+(drdp!I228)*ABZ!$D228)</f>
        <v>0</v>
      </c>
      <c r="J228" s="18">
        <f>Model!$W$9*((drdp!D228)*ABZ!$B228+(drdp!G228)*ABZ!$C228+(drdp!J228)*ABZ!$D228)</f>
        <v>0</v>
      </c>
      <c r="K228" s="21">
        <f>SUM(E$3:E227)+H228</f>
        <v>-0.11240570217018533</v>
      </c>
      <c r="L228" s="21">
        <f>SUM(F$3:F227)+I228</f>
        <v>-0.37158259481490397</v>
      </c>
      <c r="M228" s="21">
        <f>SUM(G$3:G227)+J228</f>
        <v>-4.098373807727651E-2</v>
      </c>
      <c r="N228" s="21"/>
      <c r="O228" s="21"/>
      <c r="P228" s="21"/>
      <c r="Q228" s="19">
        <f t="shared" si="19"/>
        <v>1.2635041880372408E-2</v>
      </c>
      <c r="R228" s="19">
        <f t="shared" si="20"/>
        <v>0.1380736247693771</v>
      </c>
      <c r="S228" s="19">
        <f t="shared" si="21"/>
        <v>1.6796667867868046E-3</v>
      </c>
      <c r="T228" s="19">
        <f t="shared" si="22"/>
        <v>4.176800248438875E-2</v>
      </c>
      <c r="U228" s="19">
        <f t="shared" si="23"/>
        <v>4.6068058561352272E-3</v>
      </c>
      <c r="V228" s="19">
        <f t="shared" si="24"/>
        <v>1.5228843739968788E-2</v>
      </c>
    </row>
    <row r="229" spans="1:22" x14ac:dyDescent="0.25">
      <c r="A229" s="26">
        <f>Wellpath!E229</f>
        <v>0</v>
      </c>
      <c r="B229" s="22">
        <v>0</v>
      </c>
      <c r="C229" s="22">
        <f>-SIN(Wellpath!$L229) / GField</f>
        <v>0</v>
      </c>
      <c r="D229" s="22">
        <f>TAN(Dip) * SIN(Wellpath!$L229) * SIN(Wellpath!$O229) / GField</f>
        <v>0</v>
      </c>
      <c r="E229" s="20">
        <f>Model!$W$9*((drdp!B229+drdp!K229)*ABZ!$B229+(drdp!E229+drdp!N229)*ABZ!$C229+(drdp!H229+drdp!Q229)*ABZ!$D229)</f>
        <v>0</v>
      </c>
      <c r="F229" s="20">
        <f>Model!$W$9*((drdp!C229+drdp!L229)*ABZ!$B229+(drdp!F229+drdp!O229)*ABZ!$C229+(drdp!I229+drdp!R229)*ABZ!$D229)</f>
        <v>0</v>
      </c>
      <c r="G229" s="20">
        <f>Model!$W$9*((drdp!D229+drdp!M229)*ABZ!$B229+(drdp!G229+drdp!P229)*ABZ!$C229+(drdp!J229+drdp!S229)*ABZ!$D229)</f>
        <v>0</v>
      </c>
      <c r="H229" s="18">
        <f>Model!$W$9*((drdp!B229)*ABZ!$B229+(drdp!E229)*ABZ!$C229+(drdp!H229)*ABZ!$D229)</f>
        <v>0</v>
      </c>
      <c r="I229" s="18">
        <f>Model!$W$9*((drdp!C229)*ABZ!$B229+(drdp!F229)*ABZ!$C229+(drdp!I229)*ABZ!$D229)</f>
        <v>0</v>
      </c>
      <c r="J229" s="18">
        <f>Model!$W$9*((drdp!D229)*ABZ!$B229+(drdp!G229)*ABZ!$C229+(drdp!J229)*ABZ!$D229)</f>
        <v>0</v>
      </c>
      <c r="K229" s="21">
        <f>SUM(E$3:E228)+H229</f>
        <v>-0.11240570217018533</v>
      </c>
      <c r="L229" s="21">
        <f>SUM(F$3:F228)+I229</f>
        <v>-0.37158259481490397</v>
      </c>
      <c r="M229" s="21">
        <f>SUM(G$3:G228)+J229</f>
        <v>-4.098373807727651E-2</v>
      </c>
      <c r="N229" s="21"/>
      <c r="O229" s="21"/>
      <c r="P229" s="21"/>
      <c r="Q229" s="19">
        <f t="shared" si="19"/>
        <v>1.2635041880372408E-2</v>
      </c>
      <c r="R229" s="19">
        <f t="shared" si="20"/>
        <v>0.1380736247693771</v>
      </c>
      <c r="S229" s="19">
        <f t="shared" si="21"/>
        <v>1.6796667867868046E-3</v>
      </c>
      <c r="T229" s="19">
        <f t="shared" si="22"/>
        <v>4.176800248438875E-2</v>
      </c>
      <c r="U229" s="19">
        <f t="shared" si="23"/>
        <v>4.6068058561352272E-3</v>
      </c>
      <c r="V229" s="19">
        <f t="shared" si="24"/>
        <v>1.5228843739968788E-2</v>
      </c>
    </row>
    <row r="230" spans="1:22" x14ac:dyDescent="0.25">
      <c r="A230" s="26">
        <f>Wellpath!E230</f>
        <v>0</v>
      </c>
      <c r="B230" s="22">
        <v>0</v>
      </c>
      <c r="C230" s="22">
        <f>-SIN(Wellpath!$L230) / GField</f>
        <v>0</v>
      </c>
      <c r="D230" s="22">
        <f>TAN(Dip) * SIN(Wellpath!$L230) * SIN(Wellpath!$O230) / GField</f>
        <v>0</v>
      </c>
      <c r="E230" s="20">
        <f>Model!$W$9*((drdp!B230+drdp!K230)*ABZ!$B230+(drdp!E230+drdp!N230)*ABZ!$C230+(drdp!H230+drdp!Q230)*ABZ!$D230)</f>
        <v>0</v>
      </c>
      <c r="F230" s="20">
        <f>Model!$W$9*((drdp!C230+drdp!L230)*ABZ!$B230+(drdp!F230+drdp!O230)*ABZ!$C230+(drdp!I230+drdp!R230)*ABZ!$D230)</f>
        <v>0</v>
      </c>
      <c r="G230" s="20">
        <f>Model!$W$9*((drdp!D230+drdp!M230)*ABZ!$B230+(drdp!G230+drdp!P230)*ABZ!$C230+(drdp!J230+drdp!S230)*ABZ!$D230)</f>
        <v>0</v>
      </c>
      <c r="H230" s="18">
        <f>Model!$W$9*((drdp!B230)*ABZ!$B230+(drdp!E230)*ABZ!$C230+(drdp!H230)*ABZ!$D230)</f>
        <v>0</v>
      </c>
      <c r="I230" s="18">
        <f>Model!$W$9*((drdp!C230)*ABZ!$B230+(drdp!F230)*ABZ!$C230+(drdp!I230)*ABZ!$D230)</f>
        <v>0</v>
      </c>
      <c r="J230" s="18">
        <f>Model!$W$9*((drdp!D230)*ABZ!$B230+(drdp!G230)*ABZ!$C230+(drdp!J230)*ABZ!$D230)</f>
        <v>0</v>
      </c>
      <c r="K230" s="21">
        <f>SUM(E$3:E229)+H230</f>
        <v>-0.11240570217018533</v>
      </c>
      <c r="L230" s="21">
        <f>SUM(F$3:F229)+I230</f>
        <v>-0.37158259481490397</v>
      </c>
      <c r="M230" s="21">
        <f>SUM(G$3:G229)+J230</f>
        <v>-4.098373807727651E-2</v>
      </c>
      <c r="N230" s="21"/>
      <c r="O230" s="21"/>
      <c r="P230" s="21"/>
      <c r="Q230" s="19">
        <f t="shared" si="19"/>
        <v>1.2635041880372408E-2</v>
      </c>
      <c r="R230" s="19">
        <f t="shared" si="20"/>
        <v>0.1380736247693771</v>
      </c>
      <c r="S230" s="19">
        <f t="shared" si="21"/>
        <v>1.6796667867868046E-3</v>
      </c>
      <c r="T230" s="19">
        <f t="shared" si="22"/>
        <v>4.176800248438875E-2</v>
      </c>
      <c r="U230" s="19">
        <f t="shared" si="23"/>
        <v>4.6068058561352272E-3</v>
      </c>
      <c r="V230" s="19">
        <f t="shared" si="24"/>
        <v>1.5228843739968788E-2</v>
      </c>
    </row>
    <row r="231" spans="1:22" x14ac:dyDescent="0.25">
      <c r="A231" s="26">
        <f>Wellpath!E231</f>
        <v>0</v>
      </c>
      <c r="B231" s="22">
        <v>0</v>
      </c>
      <c r="C231" s="22">
        <f>-SIN(Wellpath!$L231) / GField</f>
        <v>0</v>
      </c>
      <c r="D231" s="22">
        <f>TAN(Dip) * SIN(Wellpath!$L231) * SIN(Wellpath!$O231) / GField</f>
        <v>0</v>
      </c>
      <c r="E231" s="20">
        <f>Model!$W$9*((drdp!B231+drdp!K231)*ABZ!$B231+(drdp!E231+drdp!N231)*ABZ!$C231+(drdp!H231+drdp!Q231)*ABZ!$D231)</f>
        <v>0</v>
      </c>
      <c r="F231" s="20">
        <f>Model!$W$9*((drdp!C231+drdp!L231)*ABZ!$B231+(drdp!F231+drdp!O231)*ABZ!$C231+(drdp!I231+drdp!R231)*ABZ!$D231)</f>
        <v>0</v>
      </c>
      <c r="G231" s="20">
        <f>Model!$W$9*((drdp!D231+drdp!M231)*ABZ!$B231+(drdp!G231+drdp!P231)*ABZ!$C231+(drdp!J231+drdp!S231)*ABZ!$D231)</f>
        <v>0</v>
      </c>
      <c r="H231" s="18">
        <f>Model!$W$9*((drdp!B231)*ABZ!$B231+(drdp!E231)*ABZ!$C231+(drdp!H231)*ABZ!$D231)</f>
        <v>0</v>
      </c>
      <c r="I231" s="18">
        <f>Model!$W$9*((drdp!C231)*ABZ!$B231+(drdp!F231)*ABZ!$C231+(drdp!I231)*ABZ!$D231)</f>
        <v>0</v>
      </c>
      <c r="J231" s="18">
        <f>Model!$W$9*((drdp!D231)*ABZ!$B231+(drdp!G231)*ABZ!$C231+(drdp!J231)*ABZ!$D231)</f>
        <v>0</v>
      </c>
      <c r="K231" s="21">
        <f>SUM(E$3:E230)+H231</f>
        <v>-0.11240570217018533</v>
      </c>
      <c r="L231" s="21">
        <f>SUM(F$3:F230)+I231</f>
        <v>-0.37158259481490397</v>
      </c>
      <c r="M231" s="21">
        <f>SUM(G$3:G230)+J231</f>
        <v>-4.098373807727651E-2</v>
      </c>
      <c r="N231" s="21"/>
      <c r="O231" s="21"/>
      <c r="P231" s="21"/>
      <c r="Q231" s="19">
        <f t="shared" si="19"/>
        <v>1.2635041880372408E-2</v>
      </c>
      <c r="R231" s="19">
        <f t="shared" si="20"/>
        <v>0.1380736247693771</v>
      </c>
      <c r="S231" s="19">
        <f t="shared" si="21"/>
        <v>1.6796667867868046E-3</v>
      </c>
      <c r="T231" s="19">
        <f t="shared" si="22"/>
        <v>4.176800248438875E-2</v>
      </c>
      <c r="U231" s="19">
        <f t="shared" si="23"/>
        <v>4.6068058561352272E-3</v>
      </c>
      <c r="V231" s="19">
        <f t="shared" si="24"/>
        <v>1.5228843739968788E-2</v>
      </c>
    </row>
    <row r="232" spans="1:22" x14ac:dyDescent="0.25">
      <c r="A232" s="26">
        <f>Wellpath!E232</f>
        <v>0</v>
      </c>
      <c r="B232" s="22">
        <v>0</v>
      </c>
      <c r="C232" s="22">
        <f>-SIN(Wellpath!$L232) / GField</f>
        <v>0</v>
      </c>
      <c r="D232" s="22">
        <f>TAN(Dip) * SIN(Wellpath!$L232) * SIN(Wellpath!$O232) / GField</f>
        <v>0</v>
      </c>
      <c r="E232" s="20">
        <f>Model!$W$9*((drdp!B232+drdp!K232)*ABZ!$B232+(drdp!E232+drdp!N232)*ABZ!$C232+(drdp!H232+drdp!Q232)*ABZ!$D232)</f>
        <v>0</v>
      </c>
      <c r="F232" s="20">
        <f>Model!$W$9*((drdp!C232+drdp!L232)*ABZ!$B232+(drdp!F232+drdp!O232)*ABZ!$C232+(drdp!I232+drdp!R232)*ABZ!$D232)</f>
        <v>0</v>
      </c>
      <c r="G232" s="20">
        <f>Model!$W$9*((drdp!D232+drdp!M232)*ABZ!$B232+(drdp!G232+drdp!P232)*ABZ!$C232+(drdp!J232+drdp!S232)*ABZ!$D232)</f>
        <v>0</v>
      </c>
      <c r="H232" s="18">
        <f>Model!$W$9*((drdp!B232)*ABZ!$B232+(drdp!E232)*ABZ!$C232+(drdp!H232)*ABZ!$D232)</f>
        <v>0</v>
      </c>
      <c r="I232" s="18">
        <f>Model!$W$9*((drdp!C232)*ABZ!$B232+(drdp!F232)*ABZ!$C232+(drdp!I232)*ABZ!$D232)</f>
        <v>0</v>
      </c>
      <c r="J232" s="18">
        <f>Model!$W$9*((drdp!D232)*ABZ!$B232+(drdp!G232)*ABZ!$C232+(drdp!J232)*ABZ!$D232)</f>
        <v>0</v>
      </c>
      <c r="K232" s="21">
        <f>SUM(E$3:E231)+H232</f>
        <v>-0.11240570217018533</v>
      </c>
      <c r="L232" s="21">
        <f>SUM(F$3:F231)+I232</f>
        <v>-0.37158259481490397</v>
      </c>
      <c r="M232" s="21">
        <f>SUM(G$3:G231)+J232</f>
        <v>-4.098373807727651E-2</v>
      </c>
      <c r="N232" s="21"/>
      <c r="O232" s="21"/>
      <c r="P232" s="21"/>
      <c r="Q232" s="19">
        <f t="shared" si="19"/>
        <v>1.2635041880372408E-2</v>
      </c>
      <c r="R232" s="19">
        <f t="shared" si="20"/>
        <v>0.1380736247693771</v>
      </c>
      <c r="S232" s="19">
        <f t="shared" si="21"/>
        <v>1.6796667867868046E-3</v>
      </c>
      <c r="T232" s="19">
        <f t="shared" si="22"/>
        <v>4.176800248438875E-2</v>
      </c>
      <c r="U232" s="19">
        <f t="shared" si="23"/>
        <v>4.6068058561352272E-3</v>
      </c>
      <c r="V232" s="19">
        <f t="shared" si="24"/>
        <v>1.5228843739968788E-2</v>
      </c>
    </row>
    <row r="233" spans="1:22" x14ac:dyDescent="0.25">
      <c r="A233" s="26">
        <f>Wellpath!E233</f>
        <v>0</v>
      </c>
      <c r="B233" s="22">
        <v>0</v>
      </c>
      <c r="C233" s="22">
        <f>-SIN(Wellpath!$L233) / GField</f>
        <v>0</v>
      </c>
      <c r="D233" s="22">
        <f>TAN(Dip) * SIN(Wellpath!$L233) * SIN(Wellpath!$O233) / GField</f>
        <v>0</v>
      </c>
      <c r="E233" s="20">
        <f>Model!$W$9*((drdp!B233+drdp!K233)*ABZ!$B233+(drdp!E233+drdp!N233)*ABZ!$C233+(drdp!H233+drdp!Q233)*ABZ!$D233)</f>
        <v>0</v>
      </c>
      <c r="F233" s="20">
        <f>Model!$W$9*((drdp!C233+drdp!L233)*ABZ!$B233+(drdp!F233+drdp!O233)*ABZ!$C233+(drdp!I233+drdp!R233)*ABZ!$D233)</f>
        <v>0</v>
      </c>
      <c r="G233" s="20">
        <f>Model!$W$9*((drdp!D233+drdp!M233)*ABZ!$B233+(drdp!G233+drdp!P233)*ABZ!$C233+(drdp!J233+drdp!S233)*ABZ!$D233)</f>
        <v>0</v>
      </c>
      <c r="H233" s="18">
        <f>Model!$W$9*((drdp!B233)*ABZ!$B233+(drdp!E233)*ABZ!$C233+(drdp!H233)*ABZ!$D233)</f>
        <v>0</v>
      </c>
      <c r="I233" s="18">
        <f>Model!$W$9*((drdp!C233)*ABZ!$B233+(drdp!F233)*ABZ!$C233+(drdp!I233)*ABZ!$D233)</f>
        <v>0</v>
      </c>
      <c r="J233" s="18">
        <f>Model!$W$9*((drdp!D233)*ABZ!$B233+(drdp!G233)*ABZ!$C233+(drdp!J233)*ABZ!$D233)</f>
        <v>0</v>
      </c>
      <c r="K233" s="21">
        <f>SUM(E$3:E232)+H233</f>
        <v>-0.11240570217018533</v>
      </c>
      <c r="L233" s="21">
        <f>SUM(F$3:F232)+I233</f>
        <v>-0.37158259481490397</v>
      </c>
      <c r="M233" s="21">
        <f>SUM(G$3:G232)+J233</f>
        <v>-4.098373807727651E-2</v>
      </c>
      <c r="N233" s="21"/>
      <c r="O233" s="21"/>
      <c r="P233" s="21"/>
      <c r="Q233" s="19">
        <f t="shared" si="19"/>
        <v>1.2635041880372408E-2</v>
      </c>
      <c r="R233" s="19">
        <f t="shared" si="20"/>
        <v>0.1380736247693771</v>
      </c>
      <c r="S233" s="19">
        <f t="shared" si="21"/>
        <v>1.6796667867868046E-3</v>
      </c>
      <c r="T233" s="19">
        <f t="shared" si="22"/>
        <v>4.176800248438875E-2</v>
      </c>
      <c r="U233" s="19">
        <f t="shared" si="23"/>
        <v>4.6068058561352272E-3</v>
      </c>
      <c r="V233" s="19">
        <f t="shared" si="24"/>
        <v>1.5228843739968788E-2</v>
      </c>
    </row>
    <row r="234" spans="1:22" x14ac:dyDescent="0.25">
      <c r="A234" s="26">
        <f>Wellpath!E234</f>
        <v>0</v>
      </c>
      <c r="B234" s="22">
        <v>0</v>
      </c>
      <c r="C234" s="22">
        <f>-SIN(Wellpath!$L234) / GField</f>
        <v>0</v>
      </c>
      <c r="D234" s="22">
        <f>TAN(Dip) * SIN(Wellpath!$L234) * SIN(Wellpath!$O234) / GField</f>
        <v>0</v>
      </c>
      <c r="E234" s="20">
        <f>Model!$W$9*((drdp!B234+drdp!K234)*ABZ!$B234+(drdp!E234+drdp!N234)*ABZ!$C234+(drdp!H234+drdp!Q234)*ABZ!$D234)</f>
        <v>0</v>
      </c>
      <c r="F234" s="20">
        <f>Model!$W$9*((drdp!C234+drdp!L234)*ABZ!$B234+(drdp!F234+drdp!O234)*ABZ!$C234+(drdp!I234+drdp!R234)*ABZ!$D234)</f>
        <v>0</v>
      </c>
      <c r="G234" s="20">
        <f>Model!$W$9*((drdp!D234+drdp!M234)*ABZ!$B234+(drdp!G234+drdp!P234)*ABZ!$C234+(drdp!J234+drdp!S234)*ABZ!$D234)</f>
        <v>0</v>
      </c>
      <c r="H234" s="18">
        <f>Model!$W$9*((drdp!B234)*ABZ!$B234+(drdp!E234)*ABZ!$C234+(drdp!H234)*ABZ!$D234)</f>
        <v>0</v>
      </c>
      <c r="I234" s="18">
        <f>Model!$W$9*((drdp!C234)*ABZ!$B234+(drdp!F234)*ABZ!$C234+(drdp!I234)*ABZ!$D234)</f>
        <v>0</v>
      </c>
      <c r="J234" s="18">
        <f>Model!$W$9*((drdp!D234)*ABZ!$B234+(drdp!G234)*ABZ!$C234+(drdp!J234)*ABZ!$D234)</f>
        <v>0</v>
      </c>
      <c r="K234" s="21">
        <f>SUM(E$3:E233)+H234</f>
        <v>-0.11240570217018533</v>
      </c>
      <c r="L234" s="21">
        <f>SUM(F$3:F233)+I234</f>
        <v>-0.37158259481490397</v>
      </c>
      <c r="M234" s="21">
        <f>SUM(G$3:G233)+J234</f>
        <v>-4.098373807727651E-2</v>
      </c>
      <c r="N234" s="21"/>
      <c r="O234" s="21"/>
      <c r="P234" s="21"/>
      <c r="Q234" s="19">
        <f t="shared" si="19"/>
        <v>1.2635041880372408E-2</v>
      </c>
      <c r="R234" s="19">
        <f t="shared" si="20"/>
        <v>0.1380736247693771</v>
      </c>
      <c r="S234" s="19">
        <f t="shared" si="21"/>
        <v>1.6796667867868046E-3</v>
      </c>
      <c r="T234" s="19">
        <f t="shared" si="22"/>
        <v>4.176800248438875E-2</v>
      </c>
      <c r="U234" s="19">
        <f t="shared" si="23"/>
        <v>4.6068058561352272E-3</v>
      </c>
      <c r="V234" s="19">
        <f t="shared" si="24"/>
        <v>1.5228843739968788E-2</v>
      </c>
    </row>
    <row r="235" spans="1:22" x14ac:dyDescent="0.25">
      <c r="A235" s="26">
        <f>Wellpath!E235</f>
        <v>0</v>
      </c>
      <c r="B235" s="22">
        <v>0</v>
      </c>
      <c r="C235" s="22">
        <f>-SIN(Wellpath!$L235) / GField</f>
        <v>0</v>
      </c>
      <c r="D235" s="22">
        <f>TAN(Dip) * SIN(Wellpath!$L235) * SIN(Wellpath!$O235) / GField</f>
        <v>0</v>
      </c>
      <c r="E235" s="20">
        <f>Model!$W$9*((drdp!B235+drdp!K235)*ABZ!$B235+(drdp!E235+drdp!N235)*ABZ!$C235+(drdp!H235+drdp!Q235)*ABZ!$D235)</f>
        <v>0</v>
      </c>
      <c r="F235" s="20">
        <f>Model!$W$9*((drdp!C235+drdp!L235)*ABZ!$B235+(drdp!F235+drdp!O235)*ABZ!$C235+(drdp!I235+drdp!R235)*ABZ!$D235)</f>
        <v>0</v>
      </c>
      <c r="G235" s="20">
        <f>Model!$W$9*((drdp!D235+drdp!M235)*ABZ!$B235+(drdp!G235+drdp!P235)*ABZ!$C235+(drdp!J235+drdp!S235)*ABZ!$D235)</f>
        <v>0</v>
      </c>
      <c r="H235" s="18">
        <f>Model!$W$9*((drdp!B235)*ABZ!$B235+(drdp!E235)*ABZ!$C235+(drdp!H235)*ABZ!$D235)</f>
        <v>0</v>
      </c>
      <c r="I235" s="18">
        <f>Model!$W$9*((drdp!C235)*ABZ!$B235+(drdp!F235)*ABZ!$C235+(drdp!I235)*ABZ!$D235)</f>
        <v>0</v>
      </c>
      <c r="J235" s="18">
        <f>Model!$W$9*((drdp!D235)*ABZ!$B235+(drdp!G235)*ABZ!$C235+(drdp!J235)*ABZ!$D235)</f>
        <v>0</v>
      </c>
      <c r="K235" s="21">
        <f>SUM(E$3:E234)+H235</f>
        <v>-0.11240570217018533</v>
      </c>
      <c r="L235" s="21">
        <f>SUM(F$3:F234)+I235</f>
        <v>-0.37158259481490397</v>
      </c>
      <c r="M235" s="21">
        <f>SUM(G$3:G234)+J235</f>
        <v>-4.098373807727651E-2</v>
      </c>
      <c r="N235" s="21"/>
      <c r="O235" s="21"/>
      <c r="P235" s="21"/>
      <c r="Q235" s="19">
        <f t="shared" si="19"/>
        <v>1.2635041880372408E-2</v>
      </c>
      <c r="R235" s="19">
        <f t="shared" si="20"/>
        <v>0.1380736247693771</v>
      </c>
      <c r="S235" s="19">
        <f t="shared" si="21"/>
        <v>1.6796667867868046E-3</v>
      </c>
      <c r="T235" s="19">
        <f t="shared" si="22"/>
        <v>4.176800248438875E-2</v>
      </c>
      <c r="U235" s="19">
        <f t="shared" si="23"/>
        <v>4.6068058561352272E-3</v>
      </c>
      <c r="V235" s="19">
        <f t="shared" si="24"/>
        <v>1.5228843739968788E-2</v>
      </c>
    </row>
    <row r="236" spans="1:22" x14ac:dyDescent="0.25">
      <c r="A236" s="26">
        <f>Wellpath!E236</f>
        <v>0</v>
      </c>
      <c r="B236" s="22">
        <v>0</v>
      </c>
      <c r="C236" s="22">
        <f>-SIN(Wellpath!$L236) / GField</f>
        <v>0</v>
      </c>
      <c r="D236" s="22">
        <f>TAN(Dip) * SIN(Wellpath!$L236) * SIN(Wellpath!$O236) / GField</f>
        <v>0</v>
      </c>
      <c r="E236" s="20">
        <f>Model!$W$9*((drdp!B236+drdp!K236)*ABZ!$B236+(drdp!E236+drdp!N236)*ABZ!$C236+(drdp!H236+drdp!Q236)*ABZ!$D236)</f>
        <v>0</v>
      </c>
      <c r="F236" s="20">
        <f>Model!$W$9*((drdp!C236+drdp!L236)*ABZ!$B236+(drdp!F236+drdp!O236)*ABZ!$C236+(drdp!I236+drdp!R236)*ABZ!$D236)</f>
        <v>0</v>
      </c>
      <c r="G236" s="20">
        <f>Model!$W$9*((drdp!D236+drdp!M236)*ABZ!$B236+(drdp!G236+drdp!P236)*ABZ!$C236+(drdp!J236+drdp!S236)*ABZ!$D236)</f>
        <v>0</v>
      </c>
      <c r="H236" s="18">
        <f>Model!$W$9*((drdp!B236)*ABZ!$B236+(drdp!E236)*ABZ!$C236+(drdp!H236)*ABZ!$D236)</f>
        <v>0</v>
      </c>
      <c r="I236" s="18">
        <f>Model!$W$9*((drdp!C236)*ABZ!$B236+(drdp!F236)*ABZ!$C236+(drdp!I236)*ABZ!$D236)</f>
        <v>0</v>
      </c>
      <c r="J236" s="18">
        <f>Model!$W$9*((drdp!D236)*ABZ!$B236+(drdp!G236)*ABZ!$C236+(drdp!J236)*ABZ!$D236)</f>
        <v>0</v>
      </c>
      <c r="K236" s="21">
        <f>SUM(E$3:E235)+H236</f>
        <v>-0.11240570217018533</v>
      </c>
      <c r="L236" s="21">
        <f>SUM(F$3:F235)+I236</f>
        <v>-0.37158259481490397</v>
      </c>
      <c r="M236" s="21">
        <f>SUM(G$3:G235)+J236</f>
        <v>-4.098373807727651E-2</v>
      </c>
      <c r="N236" s="21"/>
      <c r="O236" s="21"/>
      <c r="P236" s="21"/>
      <c r="Q236" s="19">
        <f t="shared" si="19"/>
        <v>1.2635041880372408E-2</v>
      </c>
      <c r="R236" s="19">
        <f t="shared" si="20"/>
        <v>0.1380736247693771</v>
      </c>
      <c r="S236" s="19">
        <f t="shared" si="21"/>
        <v>1.6796667867868046E-3</v>
      </c>
      <c r="T236" s="19">
        <f t="shared" si="22"/>
        <v>4.176800248438875E-2</v>
      </c>
      <c r="U236" s="19">
        <f t="shared" si="23"/>
        <v>4.6068058561352272E-3</v>
      </c>
      <c r="V236" s="19">
        <f t="shared" si="24"/>
        <v>1.5228843739968788E-2</v>
      </c>
    </row>
    <row r="237" spans="1:22" x14ac:dyDescent="0.25">
      <c r="A237" s="26">
        <f>Wellpath!E237</f>
        <v>0</v>
      </c>
      <c r="B237" s="22">
        <v>0</v>
      </c>
      <c r="C237" s="22">
        <f>-SIN(Wellpath!$L237) / GField</f>
        <v>0</v>
      </c>
      <c r="D237" s="22">
        <f>TAN(Dip) * SIN(Wellpath!$L237) * SIN(Wellpath!$O237) / GField</f>
        <v>0</v>
      </c>
      <c r="E237" s="20">
        <f>Model!$W$9*((drdp!B237+drdp!K237)*ABZ!$B237+(drdp!E237+drdp!N237)*ABZ!$C237+(drdp!H237+drdp!Q237)*ABZ!$D237)</f>
        <v>0</v>
      </c>
      <c r="F237" s="20">
        <f>Model!$W$9*((drdp!C237+drdp!L237)*ABZ!$B237+(drdp!F237+drdp!O237)*ABZ!$C237+(drdp!I237+drdp!R237)*ABZ!$D237)</f>
        <v>0</v>
      </c>
      <c r="G237" s="20">
        <f>Model!$W$9*((drdp!D237+drdp!M237)*ABZ!$B237+(drdp!G237+drdp!P237)*ABZ!$C237+(drdp!J237+drdp!S237)*ABZ!$D237)</f>
        <v>0</v>
      </c>
      <c r="H237" s="18">
        <f>Model!$W$9*((drdp!B237)*ABZ!$B237+(drdp!E237)*ABZ!$C237+(drdp!H237)*ABZ!$D237)</f>
        <v>0</v>
      </c>
      <c r="I237" s="18">
        <f>Model!$W$9*((drdp!C237)*ABZ!$B237+(drdp!F237)*ABZ!$C237+(drdp!I237)*ABZ!$D237)</f>
        <v>0</v>
      </c>
      <c r="J237" s="18">
        <f>Model!$W$9*((drdp!D237)*ABZ!$B237+(drdp!G237)*ABZ!$C237+(drdp!J237)*ABZ!$D237)</f>
        <v>0</v>
      </c>
      <c r="K237" s="21">
        <f>SUM(E$3:E236)+H237</f>
        <v>-0.11240570217018533</v>
      </c>
      <c r="L237" s="21">
        <f>SUM(F$3:F236)+I237</f>
        <v>-0.37158259481490397</v>
      </c>
      <c r="M237" s="21">
        <f>SUM(G$3:G236)+J237</f>
        <v>-4.098373807727651E-2</v>
      </c>
      <c r="N237" s="21"/>
      <c r="O237" s="21"/>
      <c r="P237" s="21"/>
      <c r="Q237" s="19">
        <f t="shared" si="19"/>
        <v>1.2635041880372408E-2</v>
      </c>
      <c r="R237" s="19">
        <f t="shared" si="20"/>
        <v>0.1380736247693771</v>
      </c>
      <c r="S237" s="19">
        <f t="shared" si="21"/>
        <v>1.6796667867868046E-3</v>
      </c>
      <c r="T237" s="19">
        <f t="shared" si="22"/>
        <v>4.176800248438875E-2</v>
      </c>
      <c r="U237" s="19">
        <f t="shared" si="23"/>
        <v>4.6068058561352272E-3</v>
      </c>
      <c r="V237" s="19">
        <f t="shared" si="24"/>
        <v>1.5228843739968788E-2</v>
      </c>
    </row>
    <row r="238" spans="1:22" x14ac:dyDescent="0.25">
      <c r="A238" s="26">
        <f>Wellpath!E238</f>
        <v>0</v>
      </c>
      <c r="B238" s="22">
        <v>0</v>
      </c>
      <c r="C238" s="22">
        <f>-SIN(Wellpath!$L238) / GField</f>
        <v>0</v>
      </c>
      <c r="D238" s="22">
        <f>TAN(Dip) * SIN(Wellpath!$L238) * SIN(Wellpath!$O238) / GField</f>
        <v>0</v>
      </c>
      <c r="E238" s="20">
        <f>Model!$W$9*((drdp!B238+drdp!K238)*ABZ!$B238+(drdp!E238+drdp!N238)*ABZ!$C238+(drdp!H238+drdp!Q238)*ABZ!$D238)</f>
        <v>0</v>
      </c>
      <c r="F238" s="20">
        <f>Model!$W$9*((drdp!C238+drdp!L238)*ABZ!$B238+(drdp!F238+drdp!O238)*ABZ!$C238+(drdp!I238+drdp!R238)*ABZ!$D238)</f>
        <v>0</v>
      </c>
      <c r="G238" s="20">
        <f>Model!$W$9*((drdp!D238+drdp!M238)*ABZ!$B238+(drdp!G238+drdp!P238)*ABZ!$C238+(drdp!J238+drdp!S238)*ABZ!$D238)</f>
        <v>0</v>
      </c>
      <c r="H238" s="18">
        <f>Model!$W$9*((drdp!B238)*ABZ!$B238+(drdp!E238)*ABZ!$C238+(drdp!H238)*ABZ!$D238)</f>
        <v>0</v>
      </c>
      <c r="I238" s="18">
        <f>Model!$W$9*((drdp!C238)*ABZ!$B238+(drdp!F238)*ABZ!$C238+(drdp!I238)*ABZ!$D238)</f>
        <v>0</v>
      </c>
      <c r="J238" s="18">
        <f>Model!$W$9*((drdp!D238)*ABZ!$B238+(drdp!G238)*ABZ!$C238+(drdp!J238)*ABZ!$D238)</f>
        <v>0</v>
      </c>
      <c r="K238" s="21">
        <f>SUM(E$3:E237)+H238</f>
        <v>-0.11240570217018533</v>
      </c>
      <c r="L238" s="21">
        <f>SUM(F$3:F237)+I238</f>
        <v>-0.37158259481490397</v>
      </c>
      <c r="M238" s="21">
        <f>SUM(G$3:G237)+J238</f>
        <v>-4.098373807727651E-2</v>
      </c>
      <c r="N238" s="21"/>
      <c r="O238" s="21"/>
      <c r="P238" s="21"/>
      <c r="Q238" s="19">
        <f t="shared" si="19"/>
        <v>1.2635041880372408E-2</v>
      </c>
      <c r="R238" s="19">
        <f t="shared" si="20"/>
        <v>0.1380736247693771</v>
      </c>
      <c r="S238" s="19">
        <f t="shared" si="21"/>
        <v>1.6796667867868046E-3</v>
      </c>
      <c r="T238" s="19">
        <f t="shared" si="22"/>
        <v>4.176800248438875E-2</v>
      </c>
      <c r="U238" s="19">
        <f t="shared" si="23"/>
        <v>4.6068058561352272E-3</v>
      </c>
      <c r="V238" s="19">
        <f t="shared" si="24"/>
        <v>1.5228843739968788E-2</v>
      </c>
    </row>
    <row r="239" spans="1:22" x14ac:dyDescent="0.25">
      <c r="A239" s="26">
        <f>Wellpath!E239</f>
        <v>0</v>
      </c>
      <c r="B239" s="22">
        <v>0</v>
      </c>
      <c r="C239" s="22">
        <f>-SIN(Wellpath!$L239) / GField</f>
        <v>0</v>
      </c>
      <c r="D239" s="22">
        <f>TAN(Dip) * SIN(Wellpath!$L239) * SIN(Wellpath!$O239) / GField</f>
        <v>0</v>
      </c>
      <c r="E239" s="20">
        <f>Model!$W$9*((drdp!B239+drdp!K239)*ABZ!$B239+(drdp!E239+drdp!N239)*ABZ!$C239+(drdp!H239+drdp!Q239)*ABZ!$D239)</f>
        <v>0</v>
      </c>
      <c r="F239" s="20">
        <f>Model!$W$9*((drdp!C239+drdp!L239)*ABZ!$B239+(drdp!F239+drdp!O239)*ABZ!$C239+(drdp!I239+drdp!R239)*ABZ!$D239)</f>
        <v>0</v>
      </c>
      <c r="G239" s="20">
        <f>Model!$W$9*((drdp!D239+drdp!M239)*ABZ!$B239+(drdp!G239+drdp!P239)*ABZ!$C239+(drdp!J239+drdp!S239)*ABZ!$D239)</f>
        <v>0</v>
      </c>
      <c r="H239" s="18">
        <f>Model!$W$9*((drdp!B239)*ABZ!$B239+(drdp!E239)*ABZ!$C239+(drdp!H239)*ABZ!$D239)</f>
        <v>0</v>
      </c>
      <c r="I239" s="18">
        <f>Model!$W$9*((drdp!C239)*ABZ!$B239+(drdp!F239)*ABZ!$C239+(drdp!I239)*ABZ!$D239)</f>
        <v>0</v>
      </c>
      <c r="J239" s="18">
        <f>Model!$W$9*((drdp!D239)*ABZ!$B239+(drdp!G239)*ABZ!$C239+(drdp!J239)*ABZ!$D239)</f>
        <v>0</v>
      </c>
      <c r="K239" s="21">
        <f>SUM(E$3:E238)+H239</f>
        <v>-0.11240570217018533</v>
      </c>
      <c r="L239" s="21">
        <f>SUM(F$3:F238)+I239</f>
        <v>-0.37158259481490397</v>
      </c>
      <c r="M239" s="21">
        <f>SUM(G$3:G238)+J239</f>
        <v>-4.098373807727651E-2</v>
      </c>
      <c r="N239" s="21"/>
      <c r="O239" s="21"/>
      <c r="P239" s="21"/>
      <c r="Q239" s="19">
        <f t="shared" si="19"/>
        <v>1.2635041880372408E-2</v>
      </c>
      <c r="R239" s="19">
        <f t="shared" si="20"/>
        <v>0.1380736247693771</v>
      </c>
      <c r="S239" s="19">
        <f t="shared" si="21"/>
        <v>1.6796667867868046E-3</v>
      </c>
      <c r="T239" s="19">
        <f t="shared" si="22"/>
        <v>4.176800248438875E-2</v>
      </c>
      <c r="U239" s="19">
        <f t="shared" si="23"/>
        <v>4.6068058561352272E-3</v>
      </c>
      <c r="V239" s="19">
        <f t="shared" si="24"/>
        <v>1.5228843739968788E-2</v>
      </c>
    </row>
    <row r="240" spans="1:22" x14ac:dyDescent="0.25">
      <c r="A240" s="26">
        <f>Wellpath!E240</f>
        <v>0</v>
      </c>
      <c r="B240" s="22">
        <v>0</v>
      </c>
      <c r="C240" s="22">
        <f>-SIN(Wellpath!$L240) / GField</f>
        <v>0</v>
      </c>
      <c r="D240" s="22">
        <f>TAN(Dip) * SIN(Wellpath!$L240) * SIN(Wellpath!$O240) / GField</f>
        <v>0</v>
      </c>
      <c r="E240" s="20">
        <f>Model!$W$9*((drdp!B240+drdp!K240)*ABZ!$B240+(drdp!E240+drdp!N240)*ABZ!$C240+(drdp!H240+drdp!Q240)*ABZ!$D240)</f>
        <v>0</v>
      </c>
      <c r="F240" s="20">
        <f>Model!$W$9*((drdp!C240+drdp!L240)*ABZ!$B240+(drdp!F240+drdp!O240)*ABZ!$C240+(drdp!I240+drdp!R240)*ABZ!$D240)</f>
        <v>0</v>
      </c>
      <c r="G240" s="20">
        <f>Model!$W$9*((drdp!D240+drdp!M240)*ABZ!$B240+(drdp!G240+drdp!P240)*ABZ!$C240+(drdp!J240+drdp!S240)*ABZ!$D240)</f>
        <v>0</v>
      </c>
      <c r="H240" s="18">
        <f>Model!$W$9*((drdp!B240)*ABZ!$B240+(drdp!E240)*ABZ!$C240+(drdp!H240)*ABZ!$D240)</f>
        <v>0</v>
      </c>
      <c r="I240" s="18">
        <f>Model!$W$9*((drdp!C240)*ABZ!$B240+(drdp!F240)*ABZ!$C240+(drdp!I240)*ABZ!$D240)</f>
        <v>0</v>
      </c>
      <c r="J240" s="18">
        <f>Model!$W$9*((drdp!D240)*ABZ!$B240+(drdp!G240)*ABZ!$C240+(drdp!J240)*ABZ!$D240)</f>
        <v>0</v>
      </c>
      <c r="K240" s="21">
        <f>SUM(E$3:E239)+H240</f>
        <v>-0.11240570217018533</v>
      </c>
      <c r="L240" s="21">
        <f>SUM(F$3:F239)+I240</f>
        <v>-0.37158259481490397</v>
      </c>
      <c r="M240" s="21">
        <f>SUM(G$3:G239)+J240</f>
        <v>-4.098373807727651E-2</v>
      </c>
      <c r="N240" s="21"/>
      <c r="O240" s="21"/>
      <c r="P240" s="21"/>
      <c r="Q240" s="19">
        <f t="shared" si="19"/>
        <v>1.2635041880372408E-2</v>
      </c>
      <c r="R240" s="19">
        <f t="shared" si="20"/>
        <v>0.1380736247693771</v>
      </c>
      <c r="S240" s="19">
        <f t="shared" si="21"/>
        <v>1.6796667867868046E-3</v>
      </c>
      <c r="T240" s="19">
        <f t="shared" si="22"/>
        <v>4.176800248438875E-2</v>
      </c>
      <c r="U240" s="19">
        <f t="shared" si="23"/>
        <v>4.6068058561352272E-3</v>
      </c>
      <c r="V240" s="19">
        <f t="shared" si="24"/>
        <v>1.5228843739968788E-2</v>
      </c>
    </row>
    <row r="241" spans="1:22" x14ac:dyDescent="0.25">
      <c r="A241" s="26">
        <f>Wellpath!E241</f>
        <v>0</v>
      </c>
      <c r="B241" s="22">
        <v>0</v>
      </c>
      <c r="C241" s="22">
        <f>-SIN(Wellpath!$L241) / GField</f>
        <v>0</v>
      </c>
      <c r="D241" s="22">
        <f>TAN(Dip) * SIN(Wellpath!$L241) * SIN(Wellpath!$O241) / GField</f>
        <v>0</v>
      </c>
      <c r="E241" s="20">
        <f>Model!$W$9*((drdp!B241+drdp!K241)*ABZ!$B241+(drdp!E241+drdp!N241)*ABZ!$C241+(drdp!H241+drdp!Q241)*ABZ!$D241)</f>
        <v>0</v>
      </c>
      <c r="F241" s="20">
        <f>Model!$W$9*((drdp!C241+drdp!L241)*ABZ!$B241+(drdp!F241+drdp!O241)*ABZ!$C241+(drdp!I241+drdp!R241)*ABZ!$D241)</f>
        <v>0</v>
      </c>
      <c r="G241" s="20">
        <f>Model!$W$9*((drdp!D241+drdp!M241)*ABZ!$B241+(drdp!G241+drdp!P241)*ABZ!$C241+(drdp!J241+drdp!S241)*ABZ!$D241)</f>
        <v>0</v>
      </c>
      <c r="H241" s="18">
        <f>Model!$W$9*((drdp!B241)*ABZ!$B241+(drdp!E241)*ABZ!$C241+(drdp!H241)*ABZ!$D241)</f>
        <v>0</v>
      </c>
      <c r="I241" s="18">
        <f>Model!$W$9*((drdp!C241)*ABZ!$B241+(drdp!F241)*ABZ!$C241+(drdp!I241)*ABZ!$D241)</f>
        <v>0</v>
      </c>
      <c r="J241" s="18">
        <f>Model!$W$9*((drdp!D241)*ABZ!$B241+(drdp!G241)*ABZ!$C241+(drdp!J241)*ABZ!$D241)</f>
        <v>0</v>
      </c>
      <c r="K241" s="21">
        <f>SUM(E$3:E240)+H241</f>
        <v>-0.11240570217018533</v>
      </c>
      <c r="L241" s="21">
        <f>SUM(F$3:F240)+I241</f>
        <v>-0.37158259481490397</v>
      </c>
      <c r="M241" s="21">
        <f>SUM(G$3:G240)+J241</f>
        <v>-4.098373807727651E-2</v>
      </c>
      <c r="N241" s="21"/>
      <c r="O241" s="21"/>
      <c r="P241" s="21"/>
      <c r="Q241" s="19">
        <f t="shared" si="19"/>
        <v>1.2635041880372408E-2</v>
      </c>
      <c r="R241" s="19">
        <f t="shared" si="20"/>
        <v>0.1380736247693771</v>
      </c>
      <c r="S241" s="19">
        <f t="shared" si="21"/>
        <v>1.6796667867868046E-3</v>
      </c>
      <c r="T241" s="19">
        <f t="shared" si="22"/>
        <v>4.176800248438875E-2</v>
      </c>
      <c r="U241" s="19">
        <f t="shared" si="23"/>
        <v>4.6068058561352272E-3</v>
      </c>
      <c r="V241" s="19">
        <f t="shared" si="24"/>
        <v>1.5228843739968788E-2</v>
      </c>
    </row>
    <row r="242" spans="1:22" x14ac:dyDescent="0.25">
      <c r="A242" s="26">
        <f>Wellpath!E242</f>
        <v>0</v>
      </c>
      <c r="B242" s="22">
        <v>0</v>
      </c>
      <c r="C242" s="22">
        <f>-SIN(Wellpath!$L242) / GField</f>
        <v>0</v>
      </c>
      <c r="D242" s="22">
        <f>TAN(Dip) * SIN(Wellpath!$L242) * SIN(Wellpath!$O242) / GField</f>
        <v>0</v>
      </c>
      <c r="E242" s="20">
        <f>Model!$W$9*((drdp!B242+drdp!K242)*ABZ!$B242+(drdp!E242+drdp!N242)*ABZ!$C242+(drdp!H242+drdp!Q242)*ABZ!$D242)</f>
        <v>0</v>
      </c>
      <c r="F242" s="20">
        <f>Model!$W$9*((drdp!C242+drdp!L242)*ABZ!$B242+(drdp!F242+drdp!O242)*ABZ!$C242+(drdp!I242+drdp!R242)*ABZ!$D242)</f>
        <v>0</v>
      </c>
      <c r="G242" s="20">
        <f>Model!$W$9*((drdp!D242+drdp!M242)*ABZ!$B242+(drdp!G242+drdp!P242)*ABZ!$C242+(drdp!J242+drdp!S242)*ABZ!$D242)</f>
        <v>0</v>
      </c>
      <c r="H242" s="18">
        <f>Model!$W$9*((drdp!B242)*ABZ!$B242+(drdp!E242)*ABZ!$C242+(drdp!H242)*ABZ!$D242)</f>
        <v>0</v>
      </c>
      <c r="I242" s="18">
        <f>Model!$W$9*((drdp!C242)*ABZ!$B242+(drdp!F242)*ABZ!$C242+(drdp!I242)*ABZ!$D242)</f>
        <v>0</v>
      </c>
      <c r="J242" s="18">
        <f>Model!$W$9*((drdp!D242)*ABZ!$B242+(drdp!G242)*ABZ!$C242+(drdp!J242)*ABZ!$D242)</f>
        <v>0</v>
      </c>
      <c r="K242" s="21">
        <f>SUM(E$3:E241)+H242</f>
        <v>-0.11240570217018533</v>
      </c>
      <c r="L242" s="21">
        <f>SUM(F$3:F241)+I242</f>
        <v>-0.37158259481490397</v>
      </c>
      <c r="M242" s="21">
        <f>SUM(G$3:G241)+J242</f>
        <v>-4.098373807727651E-2</v>
      </c>
      <c r="N242" s="21"/>
      <c r="O242" s="21"/>
      <c r="P242" s="21"/>
      <c r="Q242" s="19">
        <f t="shared" si="19"/>
        <v>1.2635041880372408E-2</v>
      </c>
      <c r="R242" s="19">
        <f t="shared" si="20"/>
        <v>0.1380736247693771</v>
      </c>
      <c r="S242" s="19">
        <f t="shared" si="21"/>
        <v>1.6796667867868046E-3</v>
      </c>
      <c r="T242" s="19">
        <f t="shared" si="22"/>
        <v>4.176800248438875E-2</v>
      </c>
      <c r="U242" s="19">
        <f t="shared" si="23"/>
        <v>4.6068058561352272E-3</v>
      </c>
      <c r="V242" s="19">
        <f t="shared" si="24"/>
        <v>1.5228843739968788E-2</v>
      </c>
    </row>
    <row r="243" spans="1:22" x14ac:dyDescent="0.25">
      <c r="A243" s="26">
        <f>Wellpath!E243</f>
        <v>0</v>
      </c>
      <c r="B243" s="22">
        <v>0</v>
      </c>
      <c r="C243" s="22">
        <f>-SIN(Wellpath!$L243) / GField</f>
        <v>0</v>
      </c>
      <c r="D243" s="22">
        <f>TAN(Dip) * SIN(Wellpath!$L243) * SIN(Wellpath!$O243) / GField</f>
        <v>0</v>
      </c>
      <c r="E243" s="20">
        <f>Model!$W$9*((drdp!B243+drdp!K243)*ABZ!$B243+(drdp!E243+drdp!N243)*ABZ!$C243+(drdp!H243+drdp!Q243)*ABZ!$D243)</f>
        <v>0</v>
      </c>
      <c r="F243" s="20">
        <f>Model!$W$9*((drdp!C243+drdp!L243)*ABZ!$B243+(drdp!F243+drdp!O243)*ABZ!$C243+(drdp!I243+drdp!R243)*ABZ!$D243)</f>
        <v>0</v>
      </c>
      <c r="G243" s="20">
        <f>Model!$W$9*((drdp!D243+drdp!M243)*ABZ!$B243+(drdp!G243+drdp!P243)*ABZ!$C243+(drdp!J243+drdp!S243)*ABZ!$D243)</f>
        <v>0</v>
      </c>
      <c r="H243" s="18">
        <f>Model!$W$9*((drdp!B243)*ABZ!$B243+(drdp!E243)*ABZ!$C243+(drdp!H243)*ABZ!$D243)</f>
        <v>0</v>
      </c>
      <c r="I243" s="18">
        <f>Model!$W$9*((drdp!C243)*ABZ!$B243+(drdp!F243)*ABZ!$C243+(drdp!I243)*ABZ!$D243)</f>
        <v>0</v>
      </c>
      <c r="J243" s="18">
        <f>Model!$W$9*((drdp!D243)*ABZ!$B243+(drdp!G243)*ABZ!$C243+(drdp!J243)*ABZ!$D243)</f>
        <v>0</v>
      </c>
      <c r="K243" s="21">
        <f>SUM(E$3:E242)+H243</f>
        <v>-0.11240570217018533</v>
      </c>
      <c r="L243" s="21">
        <f>SUM(F$3:F242)+I243</f>
        <v>-0.37158259481490397</v>
      </c>
      <c r="M243" s="21">
        <f>SUM(G$3:G242)+J243</f>
        <v>-4.098373807727651E-2</v>
      </c>
      <c r="N243" s="21"/>
      <c r="O243" s="21"/>
      <c r="P243" s="21"/>
      <c r="Q243" s="19">
        <f t="shared" si="19"/>
        <v>1.2635041880372408E-2</v>
      </c>
      <c r="R243" s="19">
        <f t="shared" si="20"/>
        <v>0.1380736247693771</v>
      </c>
      <c r="S243" s="19">
        <f t="shared" si="21"/>
        <v>1.6796667867868046E-3</v>
      </c>
      <c r="T243" s="19">
        <f t="shared" si="22"/>
        <v>4.176800248438875E-2</v>
      </c>
      <c r="U243" s="19">
        <f t="shared" si="23"/>
        <v>4.6068058561352272E-3</v>
      </c>
      <c r="V243" s="19">
        <f t="shared" si="24"/>
        <v>1.5228843739968788E-2</v>
      </c>
    </row>
    <row r="244" spans="1:22" x14ac:dyDescent="0.25">
      <c r="A244" s="26">
        <f>Wellpath!E244</f>
        <v>0</v>
      </c>
      <c r="B244" s="22">
        <v>0</v>
      </c>
      <c r="C244" s="22">
        <f>-SIN(Wellpath!$L244) / GField</f>
        <v>0</v>
      </c>
      <c r="D244" s="22">
        <f>TAN(Dip) * SIN(Wellpath!$L244) * SIN(Wellpath!$O244) / GField</f>
        <v>0</v>
      </c>
      <c r="E244" s="20">
        <f>Model!$W$9*((drdp!B244+drdp!K244)*ABZ!$B244+(drdp!E244+drdp!N244)*ABZ!$C244+(drdp!H244+drdp!Q244)*ABZ!$D244)</f>
        <v>0</v>
      </c>
      <c r="F244" s="20">
        <f>Model!$W$9*((drdp!C244+drdp!L244)*ABZ!$B244+(drdp!F244+drdp!O244)*ABZ!$C244+(drdp!I244+drdp!R244)*ABZ!$D244)</f>
        <v>0</v>
      </c>
      <c r="G244" s="20">
        <f>Model!$W$9*((drdp!D244+drdp!M244)*ABZ!$B244+(drdp!G244+drdp!P244)*ABZ!$C244+(drdp!J244+drdp!S244)*ABZ!$D244)</f>
        <v>0</v>
      </c>
      <c r="H244" s="18">
        <f>Model!$W$9*((drdp!B244)*ABZ!$B244+(drdp!E244)*ABZ!$C244+(drdp!H244)*ABZ!$D244)</f>
        <v>0</v>
      </c>
      <c r="I244" s="18">
        <f>Model!$W$9*((drdp!C244)*ABZ!$B244+(drdp!F244)*ABZ!$C244+(drdp!I244)*ABZ!$D244)</f>
        <v>0</v>
      </c>
      <c r="J244" s="18">
        <f>Model!$W$9*((drdp!D244)*ABZ!$B244+(drdp!G244)*ABZ!$C244+(drdp!J244)*ABZ!$D244)</f>
        <v>0</v>
      </c>
      <c r="K244" s="21">
        <f>SUM(E$3:E243)+H244</f>
        <v>-0.11240570217018533</v>
      </c>
      <c r="L244" s="21">
        <f>SUM(F$3:F243)+I244</f>
        <v>-0.37158259481490397</v>
      </c>
      <c r="M244" s="21">
        <f>SUM(G$3:G243)+J244</f>
        <v>-4.098373807727651E-2</v>
      </c>
      <c r="N244" s="21"/>
      <c r="O244" s="21"/>
      <c r="P244" s="21"/>
      <c r="Q244" s="19">
        <f t="shared" si="19"/>
        <v>1.2635041880372408E-2</v>
      </c>
      <c r="R244" s="19">
        <f t="shared" si="20"/>
        <v>0.1380736247693771</v>
      </c>
      <c r="S244" s="19">
        <f t="shared" si="21"/>
        <v>1.6796667867868046E-3</v>
      </c>
      <c r="T244" s="19">
        <f t="shared" si="22"/>
        <v>4.176800248438875E-2</v>
      </c>
      <c r="U244" s="19">
        <f t="shared" si="23"/>
        <v>4.6068058561352272E-3</v>
      </c>
      <c r="V244" s="19">
        <f t="shared" si="24"/>
        <v>1.5228843739968788E-2</v>
      </c>
    </row>
    <row r="245" spans="1:22" x14ac:dyDescent="0.25">
      <c r="A245" s="26">
        <f>Wellpath!E245</f>
        <v>0</v>
      </c>
      <c r="B245" s="22">
        <v>0</v>
      </c>
      <c r="C245" s="22">
        <f>-SIN(Wellpath!$L245) / GField</f>
        <v>0</v>
      </c>
      <c r="D245" s="22">
        <f>TAN(Dip) * SIN(Wellpath!$L245) * SIN(Wellpath!$O245) / GField</f>
        <v>0</v>
      </c>
      <c r="E245" s="20">
        <f>Model!$W$9*((drdp!B245+drdp!K245)*ABZ!$B245+(drdp!E245+drdp!N245)*ABZ!$C245+(drdp!H245+drdp!Q245)*ABZ!$D245)</f>
        <v>0</v>
      </c>
      <c r="F245" s="20">
        <f>Model!$W$9*((drdp!C245+drdp!L245)*ABZ!$B245+(drdp!F245+drdp!O245)*ABZ!$C245+(drdp!I245+drdp!R245)*ABZ!$D245)</f>
        <v>0</v>
      </c>
      <c r="G245" s="20">
        <f>Model!$W$9*((drdp!D245+drdp!M245)*ABZ!$B245+(drdp!G245+drdp!P245)*ABZ!$C245+(drdp!J245+drdp!S245)*ABZ!$D245)</f>
        <v>0</v>
      </c>
      <c r="H245" s="18">
        <f>Model!$W$9*((drdp!B245)*ABZ!$B245+(drdp!E245)*ABZ!$C245+(drdp!H245)*ABZ!$D245)</f>
        <v>0</v>
      </c>
      <c r="I245" s="18">
        <f>Model!$W$9*((drdp!C245)*ABZ!$B245+(drdp!F245)*ABZ!$C245+(drdp!I245)*ABZ!$D245)</f>
        <v>0</v>
      </c>
      <c r="J245" s="18">
        <f>Model!$W$9*((drdp!D245)*ABZ!$B245+(drdp!G245)*ABZ!$C245+(drdp!J245)*ABZ!$D245)</f>
        <v>0</v>
      </c>
      <c r="K245" s="21">
        <f>SUM(E$3:E244)+H245</f>
        <v>-0.11240570217018533</v>
      </c>
      <c r="L245" s="21">
        <f>SUM(F$3:F244)+I245</f>
        <v>-0.37158259481490397</v>
      </c>
      <c r="M245" s="21">
        <f>SUM(G$3:G244)+J245</f>
        <v>-4.098373807727651E-2</v>
      </c>
      <c r="N245" s="21"/>
      <c r="O245" s="21"/>
      <c r="P245" s="21"/>
      <c r="Q245" s="19">
        <f t="shared" si="19"/>
        <v>1.2635041880372408E-2</v>
      </c>
      <c r="R245" s="19">
        <f t="shared" si="20"/>
        <v>0.1380736247693771</v>
      </c>
      <c r="S245" s="19">
        <f t="shared" si="21"/>
        <v>1.6796667867868046E-3</v>
      </c>
      <c r="T245" s="19">
        <f t="shared" si="22"/>
        <v>4.176800248438875E-2</v>
      </c>
      <c r="U245" s="19">
        <f t="shared" si="23"/>
        <v>4.6068058561352272E-3</v>
      </c>
      <c r="V245" s="19">
        <f t="shared" si="24"/>
        <v>1.5228843739968788E-2</v>
      </c>
    </row>
    <row r="246" spans="1:22" x14ac:dyDescent="0.25">
      <c r="A246" s="26">
        <f>Wellpath!E246</f>
        <v>0</v>
      </c>
      <c r="B246" s="22">
        <v>0</v>
      </c>
      <c r="C246" s="22">
        <f>-SIN(Wellpath!$L246) / GField</f>
        <v>0</v>
      </c>
      <c r="D246" s="22">
        <f>TAN(Dip) * SIN(Wellpath!$L246) * SIN(Wellpath!$O246) / GField</f>
        <v>0</v>
      </c>
      <c r="E246" s="20">
        <f>Model!$W$9*((drdp!B246+drdp!K246)*ABZ!$B246+(drdp!E246+drdp!N246)*ABZ!$C246+(drdp!H246+drdp!Q246)*ABZ!$D246)</f>
        <v>0</v>
      </c>
      <c r="F246" s="20">
        <f>Model!$W$9*((drdp!C246+drdp!L246)*ABZ!$B246+(drdp!F246+drdp!O246)*ABZ!$C246+(drdp!I246+drdp!R246)*ABZ!$D246)</f>
        <v>0</v>
      </c>
      <c r="G246" s="20">
        <f>Model!$W$9*((drdp!D246+drdp!M246)*ABZ!$B246+(drdp!G246+drdp!P246)*ABZ!$C246+(drdp!J246+drdp!S246)*ABZ!$D246)</f>
        <v>0</v>
      </c>
      <c r="H246" s="18">
        <f>Model!$W$9*((drdp!B246)*ABZ!$B246+(drdp!E246)*ABZ!$C246+(drdp!H246)*ABZ!$D246)</f>
        <v>0</v>
      </c>
      <c r="I246" s="18">
        <f>Model!$W$9*((drdp!C246)*ABZ!$B246+(drdp!F246)*ABZ!$C246+(drdp!I246)*ABZ!$D246)</f>
        <v>0</v>
      </c>
      <c r="J246" s="18">
        <f>Model!$W$9*((drdp!D246)*ABZ!$B246+(drdp!G246)*ABZ!$C246+(drdp!J246)*ABZ!$D246)</f>
        <v>0</v>
      </c>
      <c r="K246" s="21">
        <f>SUM(E$3:E245)+H246</f>
        <v>-0.11240570217018533</v>
      </c>
      <c r="L246" s="21">
        <f>SUM(F$3:F245)+I246</f>
        <v>-0.37158259481490397</v>
      </c>
      <c r="M246" s="21">
        <f>SUM(G$3:G245)+J246</f>
        <v>-4.098373807727651E-2</v>
      </c>
      <c r="N246" s="21"/>
      <c r="O246" s="21"/>
      <c r="P246" s="21"/>
      <c r="Q246" s="19">
        <f t="shared" si="19"/>
        <v>1.2635041880372408E-2</v>
      </c>
      <c r="R246" s="19">
        <f t="shared" si="20"/>
        <v>0.1380736247693771</v>
      </c>
      <c r="S246" s="19">
        <f t="shared" si="21"/>
        <v>1.6796667867868046E-3</v>
      </c>
      <c r="T246" s="19">
        <f t="shared" si="22"/>
        <v>4.176800248438875E-2</v>
      </c>
      <c r="U246" s="19">
        <f t="shared" si="23"/>
        <v>4.6068058561352272E-3</v>
      </c>
      <c r="V246" s="19">
        <f t="shared" si="24"/>
        <v>1.5228843739968788E-2</v>
      </c>
    </row>
    <row r="247" spans="1:22" x14ac:dyDescent="0.25">
      <c r="A247" s="26">
        <f>Wellpath!E247</f>
        <v>0</v>
      </c>
      <c r="B247" s="22">
        <v>0</v>
      </c>
      <c r="C247" s="22">
        <f>-SIN(Wellpath!$L247) / GField</f>
        <v>0</v>
      </c>
      <c r="D247" s="22">
        <f>TAN(Dip) * SIN(Wellpath!$L247) * SIN(Wellpath!$O247) / GField</f>
        <v>0</v>
      </c>
      <c r="E247" s="20">
        <f>Model!$W$9*((drdp!B247+drdp!K247)*ABZ!$B247+(drdp!E247+drdp!N247)*ABZ!$C247+(drdp!H247+drdp!Q247)*ABZ!$D247)</f>
        <v>0</v>
      </c>
      <c r="F247" s="20">
        <f>Model!$W$9*((drdp!C247+drdp!L247)*ABZ!$B247+(drdp!F247+drdp!O247)*ABZ!$C247+(drdp!I247+drdp!R247)*ABZ!$D247)</f>
        <v>0</v>
      </c>
      <c r="G247" s="20">
        <f>Model!$W$9*((drdp!D247+drdp!M247)*ABZ!$B247+(drdp!G247+drdp!P247)*ABZ!$C247+(drdp!J247+drdp!S247)*ABZ!$D247)</f>
        <v>0</v>
      </c>
      <c r="H247" s="18">
        <f>Model!$W$9*((drdp!B247)*ABZ!$B247+(drdp!E247)*ABZ!$C247+(drdp!H247)*ABZ!$D247)</f>
        <v>0</v>
      </c>
      <c r="I247" s="18">
        <f>Model!$W$9*((drdp!C247)*ABZ!$B247+(drdp!F247)*ABZ!$C247+(drdp!I247)*ABZ!$D247)</f>
        <v>0</v>
      </c>
      <c r="J247" s="18">
        <f>Model!$W$9*((drdp!D247)*ABZ!$B247+(drdp!G247)*ABZ!$C247+(drdp!J247)*ABZ!$D247)</f>
        <v>0</v>
      </c>
      <c r="K247" s="21">
        <f>SUM(E$3:E246)+H247</f>
        <v>-0.11240570217018533</v>
      </c>
      <c r="L247" s="21">
        <f>SUM(F$3:F246)+I247</f>
        <v>-0.37158259481490397</v>
      </c>
      <c r="M247" s="21">
        <f>SUM(G$3:G246)+J247</f>
        <v>-4.098373807727651E-2</v>
      </c>
      <c r="N247" s="21"/>
      <c r="O247" s="21"/>
      <c r="P247" s="21"/>
      <c r="Q247" s="19">
        <f t="shared" si="19"/>
        <v>1.2635041880372408E-2</v>
      </c>
      <c r="R247" s="19">
        <f t="shared" si="20"/>
        <v>0.1380736247693771</v>
      </c>
      <c r="S247" s="19">
        <f t="shared" si="21"/>
        <v>1.6796667867868046E-3</v>
      </c>
      <c r="T247" s="19">
        <f t="shared" si="22"/>
        <v>4.176800248438875E-2</v>
      </c>
      <c r="U247" s="19">
        <f t="shared" si="23"/>
        <v>4.6068058561352272E-3</v>
      </c>
      <c r="V247" s="19">
        <f t="shared" si="24"/>
        <v>1.5228843739968788E-2</v>
      </c>
    </row>
    <row r="248" spans="1:22" x14ac:dyDescent="0.25">
      <c r="A248" s="26">
        <f>Wellpath!E248</f>
        <v>0</v>
      </c>
      <c r="B248" s="22">
        <v>0</v>
      </c>
      <c r="C248" s="22">
        <f>-SIN(Wellpath!$L248) / GField</f>
        <v>0</v>
      </c>
      <c r="D248" s="22">
        <f>TAN(Dip) * SIN(Wellpath!$L248) * SIN(Wellpath!$O248) / GField</f>
        <v>0</v>
      </c>
      <c r="E248" s="20">
        <f>Model!$W$9*((drdp!B248+drdp!K248)*ABZ!$B248+(drdp!E248+drdp!N248)*ABZ!$C248+(drdp!H248+drdp!Q248)*ABZ!$D248)</f>
        <v>0</v>
      </c>
      <c r="F248" s="20">
        <f>Model!$W$9*((drdp!C248+drdp!L248)*ABZ!$B248+(drdp!F248+drdp!O248)*ABZ!$C248+(drdp!I248+drdp!R248)*ABZ!$D248)</f>
        <v>0</v>
      </c>
      <c r="G248" s="20">
        <f>Model!$W$9*((drdp!D248+drdp!M248)*ABZ!$B248+(drdp!G248+drdp!P248)*ABZ!$C248+(drdp!J248+drdp!S248)*ABZ!$D248)</f>
        <v>0</v>
      </c>
      <c r="H248" s="18">
        <f>Model!$W$9*((drdp!B248)*ABZ!$B248+(drdp!E248)*ABZ!$C248+(drdp!H248)*ABZ!$D248)</f>
        <v>0</v>
      </c>
      <c r="I248" s="18">
        <f>Model!$W$9*((drdp!C248)*ABZ!$B248+(drdp!F248)*ABZ!$C248+(drdp!I248)*ABZ!$D248)</f>
        <v>0</v>
      </c>
      <c r="J248" s="18">
        <f>Model!$W$9*((drdp!D248)*ABZ!$B248+(drdp!G248)*ABZ!$C248+(drdp!J248)*ABZ!$D248)</f>
        <v>0</v>
      </c>
      <c r="K248" s="21">
        <f>SUM(E$3:E247)+H248</f>
        <v>-0.11240570217018533</v>
      </c>
      <c r="L248" s="21">
        <f>SUM(F$3:F247)+I248</f>
        <v>-0.37158259481490397</v>
      </c>
      <c r="M248" s="21">
        <f>SUM(G$3:G247)+J248</f>
        <v>-4.098373807727651E-2</v>
      </c>
      <c r="N248" s="21"/>
      <c r="O248" s="21"/>
      <c r="P248" s="21"/>
      <c r="Q248" s="19">
        <f t="shared" si="19"/>
        <v>1.2635041880372408E-2</v>
      </c>
      <c r="R248" s="19">
        <f t="shared" si="20"/>
        <v>0.1380736247693771</v>
      </c>
      <c r="S248" s="19">
        <f t="shared" si="21"/>
        <v>1.6796667867868046E-3</v>
      </c>
      <c r="T248" s="19">
        <f t="shared" si="22"/>
        <v>4.176800248438875E-2</v>
      </c>
      <c r="U248" s="19">
        <f t="shared" si="23"/>
        <v>4.6068058561352272E-3</v>
      </c>
      <c r="V248" s="19">
        <f t="shared" si="24"/>
        <v>1.5228843739968788E-2</v>
      </c>
    </row>
    <row r="249" spans="1:22" x14ac:dyDescent="0.25">
      <c r="A249" s="26">
        <f>Wellpath!E249</f>
        <v>0</v>
      </c>
      <c r="B249" s="22">
        <v>0</v>
      </c>
      <c r="C249" s="22">
        <f>-SIN(Wellpath!$L249) / GField</f>
        <v>0</v>
      </c>
      <c r="D249" s="22">
        <f>TAN(Dip) * SIN(Wellpath!$L249) * SIN(Wellpath!$O249) / GField</f>
        <v>0</v>
      </c>
      <c r="E249" s="20">
        <f>Model!$W$9*((drdp!B249+drdp!K249)*ABZ!$B249+(drdp!E249+drdp!N249)*ABZ!$C249+(drdp!H249+drdp!Q249)*ABZ!$D249)</f>
        <v>0</v>
      </c>
      <c r="F249" s="20">
        <f>Model!$W$9*((drdp!C249+drdp!L249)*ABZ!$B249+(drdp!F249+drdp!O249)*ABZ!$C249+(drdp!I249+drdp!R249)*ABZ!$D249)</f>
        <v>0</v>
      </c>
      <c r="G249" s="20">
        <f>Model!$W$9*((drdp!D249+drdp!M249)*ABZ!$B249+(drdp!G249+drdp!P249)*ABZ!$C249+(drdp!J249+drdp!S249)*ABZ!$D249)</f>
        <v>0</v>
      </c>
      <c r="H249" s="18">
        <f>Model!$W$9*((drdp!B249)*ABZ!$B249+(drdp!E249)*ABZ!$C249+(drdp!H249)*ABZ!$D249)</f>
        <v>0</v>
      </c>
      <c r="I249" s="18">
        <f>Model!$W$9*((drdp!C249)*ABZ!$B249+(drdp!F249)*ABZ!$C249+(drdp!I249)*ABZ!$D249)</f>
        <v>0</v>
      </c>
      <c r="J249" s="18">
        <f>Model!$W$9*((drdp!D249)*ABZ!$B249+(drdp!G249)*ABZ!$C249+(drdp!J249)*ABZ!$D249)</f>
        <v>0</v>
      </c>
      <c r="K249" s="21">
        <f>SUM(E$3:E248)+H249</f>
        <v>-0.11240570217018533</v>
      </c>
      <c r="L249" s="21">
        <f>SUM(F$3:F248)+I249</f>
        <v>-0.37158259481490397</v>
      </c>
      <c r="M249" s="21">
        <f>SUM(G$3:G248)+J249</f>
        <v>-4.098373807727651E-2</v>
      </c>
      <c r="N249" s="21"/>
      <c r="O249" s="21"/>
      <c r="P249" s="21"/>
      <c r="Q249" s="19">
        <f t="shared" si="19"/>
        <v>1.2635041880372408E-2</v>
      </c>
      <c r="R249" s="19">
        <f t="shared" si="20"/>
        <v>0.1380736247693771</v>
      </c>
      <c r="S249" s="19">
        <f t="shared" si="21"/>
        <v>1.6796667867868046E-3</v>
      </c>
      <c r="T249" s="19">
        <f t="shared" si="22"/>
        <v>4.176800248438875E-2</v>
      </c>
      <c r="U249" s="19">
        <f t="shared" si="23"/>
        <v>4.6068058561352272E-3</v>
      </c>
      <c r="V249" s="19">
        <f t="shared" si="24"/>
        <v>1.5228843739968788E-2</v>
      </c>
    </row>
    <row r="250" spans="1:22" x14ac:dyDescent="0.25">
      <c r="A250" s="26">
        <f>Wellpath!E250</f>
        <v>0</v>
      </c>
      <c r="B250" s="22">
        <v>0</v>
      </c>
      <c r="C250" s="22">
        <f>-SIN(Wellpath!$L250) / GField</f>
        <v>0</v>
      </c>
      <c r="D250" s="22">
        <f>TAN(Dip) * SIN(Wellpath!$L250) * SIN(Wellpath!$O250) / GField</f>
        <v>0</v>
      </c>
      <c r="E250" s="20">
        <f>Model!$W$9*((drdp!B250+drdp!K250)*ABZ!$B250+(drdp!E250+drdp!N250)*ABZ!$C250+(drdp!H250+drdp!Q250)*ABZ!$D250)</f>
        <v>0</v>
      </c>
      <c r="F250" s="20">
        <f>Model!$W$9*((drdp!C250+drdp!L250)*ABZ!$B250+(drdp!F250+drdp!O250)*ABZ!$C250+(drdp!I250+drdp!R250)*ABZ!$D250)</f>
        <v>0</v>
      </c>
      <c r="G250" s="20">
        <f>Model!$W$9*((drdp!D250+drdp!M250)*ABZ!$B250+(drdp!G250+drdp!P250)*ABZ!$C250+(drdp!J250+drdp!S250)*ABZ!$D250)</f>
        <v>0</v>
      </c>
      <c r="H250" s="18">
        <f>Model!$W$9*((drdp!B250)*ABZ!$B250+(drdp!E250)*ABZ!$C250+(drdp!H250)*ABZ!$D250)</f>
        <v>0</v>
      </c>
      <c r="I250" s="18">
        <f>Model!$W$9*((drdp!C250)*ABZ!$B250+(drdp!F250)*ABZ!$C250+(drdp!I250)*ABZ!$D250)</f>
        <v>0</v>
      </c>
      <c r="J250" s="18">
        <f>Model!$W$9*((drdp!D250)*ABZ!$B250+(drdp!G250)*ABZ!$C250+(drdp!J250)*ABZ!$D250)</f>
        <v>0</v>
      </c>
      <c r="K250" s="21">
        <f>SUM(E$3:E249)+H250</f>
        <v>-0.11240570217018533</v>
      </c>
      <c r="L250" s="21">
        <f>SUM(F$3:F249)+I250</f>
        <v>-0.37158259481490397</v>
      </c>
      <c r="M250" s="21">
        <f>SUM(G$3:G249)+J250</f>
        <v>-4.098373807727651E-2</v>
      </c>
      <c r="N250" s="21"/>
      <c r="O250" s="21"/>
      <c r="P250" s="21"/>
      <c r="Q250" s="19">
        <f t="shared" si="19"/>
        <v>1.2635041880372408E-2</v>
      </c>
      <c r="R250" s="19">
        <f t="shared" si="20"/>
        <v>0.1380736247693771</v>
      </c>
      <c r="S250" s="19">
        <f t="shared" si="21"/>
        <v>1.6796667867868046E-3</v>
      </c>
      <c r="T250" s="19">
        <f t="shared" si="22"/>
        <v>4.176800248438875E-2</v>
      </c>
      <c r="U250" s="19">
        <f t="shared" si="23"/>
        <v>4.6068058561352272E-3</v>
      </c>
      <c r="V250" s="19">
        <f t="shared" si="24"/>
        <v>1.5228843739968788E-2</v>
      </c>
    </row>
    <row r="251" spans="1:22" x14ac:dyDescent="0.25">
      <c r="A251" s="26">
        <f>Wellpath!E251</f>
        <v>0</v>
      </c>
      <c r="B251" s="22">
        <v>0</v>
      </c>
      <c r="C251" s="22">
        <f>-SIN(Wellpath!$L251) / GField</f>
        <v>0</v>
      </c>
      <c r="D251" s="22">
        <f>TAN(Dip) * SIN(Wellpath!$L251) * SIN(Wellpath!$O251) / GField</f>
        <v>0</v>
      </c>
      <c r="E251" s="20">
        <f>Model!$W$9*((drdp!B251+drdp!K251)*ABZ!$B251+(drdp!E251+drdp!N251)*ABZ!$C251+(drdp!H251+drdp!Q251)*ABZ!$D251)</f>
        <v>0</v>
      </c>
      <c r="F251" s="20">
        <f>Model!$W$9*((drdp!C251+drdp!L251)*ABZ!$B251+(drdp!F251+drdp!O251)*ABZ!$C251+(drdp!I251+drdp!R251)*ABZ!$D251)</f>
        <v>0</v>
      </c>
      <c r="G251" s="20">
        <f>Model!$W$9*((drdp!D251+drdp!M251)*ABZ!$B251+(drdp!G251+drdp!P251)*ABZ!$C251+(drdp!J251+drdp!S251)*ABZ!$D251)</f>
        <v>0</v>
      </c>
      <c r="H251" s="18">
        <f>Model!$W$9*((drdp!B251)*ABZ!$B251+(drdp!E251)*ABZ!$C251+(drdp!H251)*ABZ!$D251)</f>
        <v>0</v>
      </c>
      <c r="I251" s="18">
        <f>Model!$W$9*((drdp!C251)*ABZ!$B251+(drdp!F251)*ABZ!$C251+(drdp!I251)*ABZ!$D251)</f>
        <v>0</v>
      </c>
      <c r="J251" s="18">
        <f>Model!$W$9*((drdp!D251)*ABZ!$B251+(drdp!G251)*ABZ!$C251+(drdp!J251)*ABZ!$D251)</f>
        <v>0</v>
      </c>
      <c r="K251" s="21">
        <f>SUM(E$3:E250)+H251</f>
        <v>-0.11240570217018533</v>
      </c>
      <c r="L251" s="21">
        <f>SUM(F$3:F250)+I251</f>
        <v>-0.37158259481490397</v>
      </c>
      <c r="M251" s="21">
        <f>SUM(G$3:G250)+J251</f>
        <v>-4.098373807727651E-2</v>
      </c>
      <c r="N251" s="21"/>
      <c r="O251" s="21"/>
      <c r="P251" s="21"/>
      <c r="Q251" s="19">
        <f t="shared" si="19"/>
        <v>1.2635041880372408E-2</v>
      </c>
      <c r="R251" s="19">
        <f t="shared" si="20"/>
        <v>0.1380736247693771</v>
      </c>
      <c r="S251" s="19">
        <f t="shared" si="21"/>
        <v>1.6796667867868046E-3</v>
      </c>
      <c r="T251" s="19">
        <f t="shared" si="22"/>
        <v>4.176800248438875E-2</v>
      </c>
      <c r="U251" s="19">
        <f t="shared" si="23"/>
        <v>4.6068058561352272E-3</v>
      </c>
      <c r="V251" s="19">
        <f t="shared" si="24"/>
        <v>1.5228843739968788E-2</v>
      </c>
    </row>
    <row r="252" spans="1:22" x14ac:dyDescent="0.25">
      <c r="A252" s="26">
        <f>Wellpath!E252</f>
        <v>0</v>
      </c>
      <c r="B252" s="22">
        <v>0</v>
      </c>
      <c r="C252" s="22">
        <f>-SIN(Wellpath!$L252) / GField</f>
        <v>0</v>
      </c>
      <c r="D252" s="22">
        <f>TAN(Dip) * SIN(Wellpath!$L252) * SIN(Wellpath!$O252) / GField</f>
        <v>0</v>
      </c>
      <c r="E252" s="20">
        <f>Model!$W$9*((drdp!B252+drdp!K252)*ABZ!$B252+(drdp!E252+drdp!N252)*ABZ!$C252+(drdp!H252+drdp!Q252)*ABZ!$D252)</f>
        <v>0</v>
      </c>
      <c r="F252" s="20">
        <f>Model!$W$9*((drdp!C252+drdp!L252)*ABZ!$B252+(drdp!F252+drdp!O252)*ABZ!$C252+(drdp!I252+drdp!R252)*ABZ!$D252)</f>
        <v>0</v>
      </c>
      <c r="G252" s="20">
        <f>Model!$W$9*((drdp!D252+drdp!M252)*ABZ!$B252+(drdp!G252+drdp!P252)*ABZ!$C252+(drdp!J252+drdp!S252)*ABZ!$D252)</f>
        <v>0</v>
      </c>
      <c r="H252" s="18">
        <f>Model!$W$9*((drdp!B252)*ABZ!$B252+(drdp!E252)*ABZ!$C252+(drdp!H252)*ABZ!$D252)</f>
        <v>0</v>
      </c>
      <c r="I252" s="18">
        <f>Model!$W$9*((drdp!C252)*ABZ!$B252+(drdp!F252)*ABZ!$C252+(drdp!I252)*ABZ!$D252)</f>
        <v>0</v>
      </c>
      <c r="J252" s="18">
        <f>Model!$W$9*((drdp!D252)*ABZ!$B252+(drdp!G252)*ABZ!$C252+(drdp!J252)*ABZ!$D252)</f>
        <v>0</v>
      </c>
      <c r="K252" s="21">
        <f>SUM(E$3:E251)+H252</f>
        <v>-0.11240570217018533</v>
      </c>
      <c r="L252" s="21">
        <f>SUM(F$3:F251)+I252</f>
        <v>-0.37158259481490397</v>
      </c>
      <c r="M252" s="21">
        <f>SUM(G$3:G251)+J252</f>
        <v>-4.098373807727651E-2</v>
      </c>
      <c r="N252" s="21"/>
      <c r="O252" s="21"/>
      <c r="P252" s="21"/>
      <c r="Q252" s="19">
        <f t="shared" si="19"/>
        <v>1.2635041880372408E-2</v>
      </c>
      <c r="R252" s="19">
        <f t="shared" si="20"/>
        <v>0.1380736247693771</v>
      </c>
      <c r="S252" s="19">
        <f t="shared" si="21"/>
        <v>1.6796667867868046E-3</v>
      </c>
      <c r="T252" s="19">
        <f t="shared" si="22"/>
        <v>4.176800248438875E-2</v>
      </c>
      <c r="U252" s="19">
        <f t="shared" si="23"/>
        <v>4.6068058561352272E-3</v>
      </c>
      <c r="V252" s="19">
        <f t="shared" si="24"/>
        <v>1.5228843739968788E-2</v>
      </c>
    </row>
    <row r="253" spans="1:22" x14ac:dyDescent="0.25">
      <c r="A253" s="26">
        <f>Wellpath!E253</f>
        <v>0</v>
      </c>
      <c r="B253" s="22">
        <v>0</v>
      </c>
      <c r="C253" s="22">
        <f>-SIN(Wellpath!$L253) / GField</f>
        <v>0</v>
      </c>
      <c r="D253" s="22">
        <f>TAN(Dip) * SIN(Wellpath!$L253) * SIN(Wellpath!$O253) / GField</f>
        <v>0</v>
      </c>
      <c r="E253" s="20">
        <f>Model!$W$9*((drdp!B253+drdp!K253)*ABZ!$B253+(drdp!E253+drdp!N253)*ABZ!$C253+(drdp!H253+drdp!Q253)*ABZ!$D253)</f>
        <v>0</v>
      </c>
      <c r="F253" s="20">
        <f>Model!$W$9*((drdp!C253+drdp!L253)*ABZ!$B253+(drdp!F253+drdp!O253)*ABZ!$C253+(drdp!I253+drdp!R253)*ABZ!$D253)</f>
        <v>0</v>
      </c>
      <c r="G253" s="20">
        <f>Model!$W$9*((drdp!D253+drdp!M253)*ABZ!$B253+(drdp!G253+drdp!P253)*ABZ!$C253+(drdp!J253+drdp!S253)*ABZ!$D253)</f>
        <v>0</v>
      </c>
      <c r="H253" s="18">
        <f>Model!$W$9*((drdp!B253)*ABZ!$B253+(drdp!E253)*ABZ!$C253+(drdp!H253)*ABZ!$D253)</f>
        <v>0</v>
      </c>
      <c r="I253" s="18">
        <f>Model!$W$9*((drdp!C253)*ABZ!$B253+(drdp!F253)*ABZ!$C253+(drdp!I253)*ABZ!$D253)</f>
        <v>0</v>
      </c>
      <c r="J253" s="18">
        <f>Model!$W$9*((drdp!D253)*ABZ!$B253+(drdp!G253)*ABZ!$C253+(drdp!J253)*ABZ!$D253)</f>
        <v>0</v>
      </c>
      <c r="K253" s="21">
        <f>SUM(E$3:E252)+H253</f>
        <v>-0.11240570217018533</v>
      </c>
      <c r="L253" s="21">
        <f>SUM(F$3:F252)+I253</f>
        <v>-0.37158259481490397</v>
      </c>
      <c r="M253" s="21">
        <f>SUM(G$3:G252)+J253</f>
        <v>-4.098373807727651E-2</v>
      </c>
      <c r="N253" s="21"/>
      <c r="O253" s="21"/>
      <c r="P253" s="21"/>
      <c r="Q253" s="19">
        <f t="shared" si="19"/>
        <v>1.2635041880372408E-2</v>
      </c>
      <c r="R253" s="19">
        <f t="shared" si="20"/>
        <v>0.1380736247693771</v>
      </c>
      <c r="S253" s="19">
        <f t="shared" si="21"/>
        <v>1.6796667867868046E-3</v>
      </c>
      <c r="T253" s="19">
        <f t="shared" si="22"/>
        <v>4.176800248438875E-2</v>
      </c>
      <c r="U253" s="19">
        <f t="shared" si="23"/>
        <v>4.6068058561352272E-3</v>
      </c>
      <c r="V253" s="19">
        <f t="shared" si="24"/>
        <v>1.5228843739968788E-2</v>
      </c>
    </row>
    <row r="254" spans="1:22" x14ac:dyDescent="0.25">
      <c r="A254" s="26">
        <f>Wellpath!E254</f>
        <v>0</v>
      </c>
      <c r="B254" s="22">
        <v>0</v>
      </c>
      <c r="C254" s="22">
        <f>-SIN(Wellpath!$L254) / GField</f>
        <v>0</v>
      </c>
      <c r="D254" s="22">
        <f>TAN(Dip) * SIN(Wellpath!$L254) * SIN(Wellpath!$O254) / GField</f>
        <v>0</v>
      </c>
      <c r="E254" s="20">
        <f>Model!$W$9*((drdp!B254+drdp!K254)*ABZ!$B254+(drdp!E254+drdp!N254)*ABZ!$C254+(drdp!H254+drdp!Q254)*ABZ!$D254)</f>
        <v>0</v>
      </c>
      <c r="F254" s="20">
        <f>Model!$W$9*((drdp!C254+drdp!L254)*ABZ!$B254+(drdp!F254+drdp!O254)*ABZ!$C254+(drdp!I254+drdp!R254)*ABZ!$D254)</f>
        <v>0</v>
      </c>
      <c r="G254" s="20">
        <f>Model!$W$9*((drdp!D254+drdp!M254)*ABZ!$B254+(drdp!G254+drdp!P254)*ABZ!$C254+(drdp!J254+drdp!S254)*ABZ!$D254)</f>
        <v>0</v>
      </c>
      <c r="H254" s="18">
        <f>Model!$W$9*((drdp!B254)*ABZ!$B254+(drdp!E254)*ABZ!$C254+(drdp!H254)*ABZ!$D254)</f>
        <v>0</v>
      </c>
      <c r="I254" s="18">
        <f>Model!$W$9*((drdp!C254)*ABZ!$B254+(drdp!F254)*ABZ!$C254+(drdp!I254)*ABZ!$D254)</f>
        <v>0</v>
      </c>
      <c r="J254" s="18">
        <f>Model!$W$9*((drdp!D254)*ABZ!$B254+(drdp!G254)*ABZ!$C254+(drdp!J254)*ABZ!$D254)</f>
        <v>0</v>
      </c>
      <c r="K254" s="21">
        <f>SUM(E$3:E253)+H254</f>
        <v>-0.11240570217018533</v>
      </c>
      <c r="L254" s="21">
        <f>SUM(F$3:F253)+I254</f>
        <v>-0.37158259481490397</v>
      </c>
      <c r="M254" s="21">
        <f>SUM(G$3:G253)+J254</f>
        <v>-4.098373807727651E-2</v>
      </c>
      <c r="N254" s="21"/>
      <c r="O254" s="21"/>
      <c r="P254" s="21"/>
      <c r="Q254" s="19">
        <f t="shared" si="19"/>
        <v>1.2635041880372408E-2</v>
      </c>
      <c r="R254" s="19">
        <f t="shared" si="20"/>
        <v>0.1380736247693771</v>
      </c>
      <c r="S254" s="19">
        <f t="shared" si="21"/>
        <v>1.6796667867868046E-3</v>
      </c>
      <c r="T254" s="19">
        <f t="shared" si="22"/>
        <v>4.176800248438875E-2</v>
      </c>
      <c r="U254" s="19">
        <f t="shared" si="23"/>
        <v>4.6068058561352272E-3</v>
      </c>
      <c r="V254" s="19">
        <f t="shared" si="24"/>
        <v>1.5228843739968788E-2</v>
      </c>
    </row>
    <row r="255" spans="1:22" x14ac:dyDescent="0.25">
      <c r="A255" s="26">
        <f>Wellpath!E255</f>
        <v>0</v>
      </c>
      <c r="B255" s="22">
        <v>0</v>
      </c>
      <c r="C255" s="22">
        <f>-SIN(Wellpath!$L255) / GField</f>
        <v>0</v>
      </c>
      <c r="D255" s="22">
        <f>TAN(Dip) * SIN(Wellpath!$L255) * SIN(Wellpath!$O255) / GField</f>
        <v>0</v>
      </c>
      <c r="E255" s="20">
        <f>Model!$W$9*((drdp!B255+drdp!K255)*ABZ!$B255+(drdp!E255+drdp!N255)*ABZ!$C255+(drdp!H255+drdp!Q255)*ABZ!$D255)</f>
        <v>0</v>
      </c>
      <c r="F255" s="20">
        <f>Model!$W$9*((drdp!C255+drdp!L255)*ABZ!$B255+(drdp!F255+drdp!O255)*ABZ!$C255+(drdp!I255+drdp!R255)*ABZ!$D255)</f>
        <v>0</v>
      </c>
      <c r="G255" s="20">
        <f>Model!$W$9*((drdp!D255+drdp!M255)*ABZ!$B255+(drdp!G255+drdp!P255)*ABZ!$C255+(drdp!J255+drdp!S255)*ABZ!$D255)</f>
        <v>0</v>
      </c>
      <c r="H255" s="18">
        <f>Model!$W$9*((drdp!B255)*ABZ!$B255+(drdp!E255)*ABZ!$C255+(drdp!H255)*ABZ!$D255)</f>
        <v>0</v>
      </c>
      <c r="I255" s="18">
        <f>Model!$W$9*((drdp!C255)*ABZ!$B255+(drdp!F255)*ABZ!$C255+(drdp!I255)*ABZ!$D255)</f>
        <v>0</v>
      </c>
      <c r="J255" s="18">
        <f>Model!$W$9*((drdp!D255)*ABZ!$B255+(drdp!G255)*ABZ!$C255+(drdp!J255)*ABZ!$D255)</f>
        <v>0</v>
      </c>
      <c r="K255" s="21">
        <f>SUM(E$3:E254)+H255</f>
        <v>-0.11240570217018533</v>
      </c>
      <c r="L255" s="21">
        <f>SUM(F$3:F254)+I255</f>
        <v>-0.37158259481490397</v>
      </c>
      <c r="M255" s="21">
        <f>SUM(G$3:G254)+J255</f>
        <v>-4.098373807727651E-2</v>
      </c>
      <c r="N255" s="21"/>
      <c r="O255" s="21"/>
      <c r="P255" s="21"/>
      <c r="Q255" s="19">
        <f t="shared" si="19"/>
        <v>1.2635041880372408E-2</v>
      </c>
      <c r="R255" s="19">
        <f t="shared" si="20"/>
        <v>0.1380736247693771</v>
      </c>
      <c r="S255" s="19">
        <f t="shared" si="21"/>
        <v>1.6796667867868046E-3</v>
      </c>
      <c r="T255" s="19">
        <f t="shared" si="22"/>
        <v>4.176800248438875E-2</v>
      </c>
      <c r="U255" s="19">
        <f t="shared" si="23"/>
        <v>4.6068058561352272E-3</v>
      </c>
      <c r="V255" s="19">
        <f t="shared" si="24"/>
        <v>1.5228843739968788E-2</v>
      </c>
    </row>
    <row r="256" spans="1:22" x14ac:dyDescent="0.25">
      <c r="A256" s="26">
        <f>Wellpath!E256</f>
        <v>0</v>
      </c>
      <c r="B256" s="22">
        <v>0</v>
      </c>
      <c r="C256" s="22">
        <f>-SIN(Wellpath!$L256) / GField</f>
        <v>0</v>
      </c>
      <c r="D256" s="22">
        <f>TAN(Dip) * SIN(Wellpath!$L256) * SIN(Wellpath!$O256) / GField</f>
        <v>0</v>
      </c>
      <c r="E256" s="20">
        <f>Model!$W$9*((drdp!B256+drdp!K256)*ABZ!$B256+(drdp!E256+drdp!N256)*ABZ!$C256+(drdp!H256+drdp!Q256)*ABZ!$D256)</f>
        <v>0</v>
      </c>
      <c r="F256" s="20">
        <f>Model!$W$9*((drdp!C256+drdp!L256)*ABZ!$B256+(drdp!F256+drdp!O256)*ABZ!$C256+(drdp!I256+drdp!R256)*ABZ!$D256)</f>
        <v>0</v>
      </c>
      <c r="G256" s="20">
        <f>Model!$W$9*((drdp!D256+drdp!M256)*ABZ!$B256+(drdp!G256+drdp!P256)*ABZ!$C256+(drdp!J256+drdp!S256)*ABZ!$D256)</f>
        <v>0</v>
      </c>
      <c r="H256" s="18">
        <f>Model!$W$9*((drdp!B256)*ABZ!$B256+(drdp!E256)*ABZ!$C256+(drdp!H256)*ABZ!$D256)</f>
        <v>0</v>
      </c>
      <c r="I256" s="18">
        <f>Model!$W$9*((drdp!C256)*ABZ!$B256+(drdp!F256)*ABZ!$C256+(drdp!I256)*ABZ!$D256)</f>
        <v>0</v>
      </c>
      <c r="J256" s="18">
        <f>Model!$W$9*((drdp!D256)*ABZ!$B256+(drdp!G256)*ABZ!$C256+(drdp!J256)*ABZ!$D256)</f>
        <v>0</v>
      </c>
      <c r="K256" s="21">
        <f>SUM(E$3:E255)+H256</f>
        <v>-0.11240570217018533</v>
      </c>
      <c r="L256" s="21">
        <f>SUM(F$3:F255)+I256</f>
        <v>-0.37158259481490397</v>
      </c>
      <c r="M256" s="21">
        <f>SUM(G$3:G255)+J256</f>
        <v>-4.098373807727651E-2</v>
      </c>
      <c r="N256" s="21"/>
      <c r="O256" s="21"/>
      <c r="P256" s="21"/>
      <c r="Q256" s="19">
        <f t="shared" si="19"/>
        <v>1.2635041880372408E-2</v>
      </c>
      <c r="R256" s="19">
        <f t="shared" si="20"/>
        <v>0.1380736247693771</v>
      </c>
      <c r="S256" s="19">
        <f t="shared" si="21"/>
        <v>1.6796667867868046E-3</v>
      </c>
      <c r="T256" s="19">
        <f t="shared" si="22"/>
        <v>4.176800248438875E-2</v>
      </c>
      <c r="U256" s="19">
        <f t="shared" si="23"/>
        <v>4.6068058561352272E-3</v>
      </c>
      <c r="V256" s="19">
        <f t="shared" si="24"/>
        <v>1.5228843739968788E-2</v>
      </c>
    </row>
    <row r="257" spans="1:22" x14ac:dyDescent="0.25">
      <c r="A257" s="26">
        <f>Wellpath!E257</f>
        <v>0</v>
      </c>
      <c r="B257" s="22">
        <v>0</v>
      </c>
      <c r="C257" s="22">
        <f>-SIN(Wellpath!$L257) / GField</f>
        <v>0</v>
      </c>
      <c r="D257" s="22">
        <f>TAN(Dip) * SIN(Wellpath!$L257) * SIN(Wellpath!$O257) / GField</f>
        <v>0</v>
      </c>
      <c r="E257" s="20">
        <f>Model!$W$9*((drdp!B257+drdp!K257)*ABZ!$B257+(drdp!E257+drdp!N257)*ABZ!$C257+(drdp!H257+drdp!Q257)*ABZ!$D257)</f>
        <v>0</v>
      </c>
      <c r="F257" s="20">
        <f>Model!$W$9*((drdp!C257+drdp!L257)*ABZ!$B257+(drdp!F257+drdp!O257)*ABZ!$C257+(drdp!I257+drdp!R257)*ABZ!$D257)</f>
        <v>0</v>
      </c>
      <c r="G257" s="20">
        <f>Model!$W$9*((drdp!D257+drdp!M257)*ABZ!$B257+(drdp!G257+drdp!P257)*ABZ!$C257+(drdp!J257+drdp!S257)*ABZ!$D257)</f>
        <v>0</v>
      </c>
      <c r="H257" s="18">
        <f>Model!$W$9*((drdp!B257)*ABZ!$B257+(drdp!E257)*ABZ!$C257+(drdp!H257)*ABZ!$D257)</f>
        <v>0</v>
      </c>
      <c r="I257" s="18">
        <f>Model!$W$9*((drdp!C257)*ABZ!$B257+(drdp!F257)*ABZ!$C257+(drdp!I257)*ABZ!$D257)</f>
        <v>0</v>
      </c>
      <c r="J257" s="18">
        <f>Model!$W$9*((drdp!D257)*ABZ!$B257+(drdp!G257)*ABZ!$C257+(drdp!J257)*ABZ!$D257)</f>
        <v>0</v>
      </c>
      <c r="K257" s="21">
        <f>SUM(E$3:E256)+H257</f>
        <v>-0.11240570217018533</v>
      </c>
      <c r="L257" s="21">
        <f>SUM(F$3:F256)+I257</f>
        <v>-0.37158259481490397</v>
      </c>
      <c r="M257" s="21">
        <f>SUM(G$3:G256)+J257</f>
        <v>-4.098373807727651E-2</v>
      </c>
      <c r="N257" s="21"/>
      <c r="O257" s="21"/>
      <c r="P257" s="21"/>
      <c r="Q257" s="19">
        <f t="shared" si="19"/>
        <v>1.2635041880372408E-2</v>
      </c>
      <c r="R257" s="19">
        <f t="shared" si="20"/>
        <v>0.1380736247693771</v>
      </c>
      <c r="S257" s="19">
        <f t="shared" si="21"/>
        <v>1.6796667867868046E-3</v>
      </c>
      <c r="T257" s="19">
        <f t="shared" si="22"/>
        <v>4.176800248438875E-2</v>
      </c>
      <c r="U257" s="19">
        <f t="shared" si="23"/>
        <v>4.6068058561352272E-3</v>
      </c>
      <c r="V257" s="19">
        <f t="shared" si="24"/>
        <v>1.5228843739968788E-2</v>
      </c>
    </row>
    <row r="258" spans="1:22" x14ac:dyDescent="0.25">
      <c r="A258" s="26">
        <f>Wellpath!E258</f>
        <v>0</v>
      </c>
      <c r="B258" s="22">
        <v>0</v>
      </c>
      <c r="C258" s="22">
        <f>-SIN(Wellpath!$L258) / GField</f>
        <v>0</v>
      </c>
      <c r="D258" s="22">
        <f>TAN(Dip) * SIN(Wellpath!$L258) * SIN(Wellpath!$O258) / GField</f>
        <v>0</v>
      </c>
      <c r="E258" s="20">
        <f>Model!$W$9*((drdp!B258+drdp!K258)*ABZ!$B258+(drdp!E258+drdp!N258)*ABZ!$C258+(drdp!H258+drdp!Q258)*ABZ!$D258)</f>
        <v>0</v>
      </c>
      <c r="F258" s="20">
        <f>Model!$W$9*((drdp!C258+drdp!L258)*ABZ!$B258+(drdp!F258+drdp!O258)*ABZ!$C258+(drdp!I258+drdp!R258)*ABZ!$D258)</f>
        <v>0</v>
      </c>
      <c r="G258" s="20">
        <f>Model!$W$9*((drdp!D258+drdp!M258)*ABZ!$B258+(drdp!G258+drdp!P258)*ABZ!$C258+(drdp!J258+drdp!S258)*ABZ!$D258)</f>
        <v>0</v>
      </c>
      <c r="H258" s="18">
        <f>Model!$W$9*((drdp!B258)*ABZ!$B258+(drdp!E258)*ABZ!$C258+(drdp!H258)*ABZ!$D258)</f>
        <v>0</v>
      </c>
      <c r="I258" s="18">
        <f>Model!$W$9*((drdp!C258)*ABZ!$B258+(drdp!F258)*ABZ!$C258+(drdp!I258)*ABZ!$D258)</f>
        <v>0</v>
      </c>
      <c r="J258" s="18">
        <f>Model!$W$9*((drdp!D258)*ABZ!$B258+(drdp!G258)*ABZ!$C258+(drdp!J258)*ABZ!$D258)</f>
        <v>0</v>
      </c>
      <c r="K258" s="21">
        <f>SUM(E$3:E257)+H258</f>
        <v>-0.11240570217018533</v>
      </c>
      <c r="L258" s="21">
        <f>SUM(F$3:F257)+I258</f>
        <v>-0.37158259481490397</v>
      </c>
      <c r="M258" s="21">
        <f>SUM(G$3:G257)+J258</f>
        <v>-4.098373807727651E-2</v>
      </c>
      <c r="N258" s="21"/>
      <c r="O258" s="21"/>
      <c r="P258" s="21"/>
      <c r="Q258" s="19">
        <f t="shared" si="19"/>
        <v>1.2635041880372408E-2</v>
      </c>
      <c r="R258" s="19">
        <f t="shared" si="20"/>
        <v>0.1380736247693771</v>
      </c>
      <c r="S258" s="19">
        <f t="shared" si="21"/>
        <v>1.6796667867868046E-3</v>
      </c>
      <c r="T258" s="19">
        <f t="shared" si="22"/>
        <v>4.176800248438875E-2</v>
      </c>
      <c r="U258" s="19">
        <f t="shared" si="23"/>
        <v>4.6068058561352272E-3</v>
      </c>
      <c r="V258" s="19">
        <f t="shared" si="24"/>
        <v>1.5228843739968788E-2</v>
      </c>
    </row>
    <row r="259" spans="1:22" x14ac:dyDescent="0.25">
      <c r="A259" s="26">
        <f>Wellpath!E259</f>
        <v>0</v>
      </c>
      <c r="B259" s="22">
        <v>0</v>
      </c>
      <c r="C259" s="22">
        <f>-SIN(Wellpath!$L259) / GField</f>
        <v>0</v>
      </c>
      <c r="D259" s="22">
        <f>TAN(Dip) * SIN(Wellpath!$L259) * SIN(Wellpath!$O259) / GField</f>
        <v>0</v>
      </c>
      <c r="E259" s="20">
        <f>Model!$W$9*((drdp!B259+drdp!K259)*ABZ!$B259+(drdp!E259+drdp!N259)*ABZ!$C259+(drdp!H259+drdp!Q259)*ABZ!$D259)</f>
        <v>0</v>
      </c>
      <c r="F259" s="20">
        <f>Model!$W$9*((drdp!C259+drdp!L259)*ABZ!$B259+(drdp!F259+drdp!O259)*ABZ!$C259+(drdp!I259+drdp!R259)*ABZ!$D259)</f>
        <v>0</v>
      </c>
      <c r="G259" s="20">
        <f>Model!$W$9*((drdp!D259+drdp!M259)*ABZ!$B259+(drdp!G259+drdp!P259)*ABZ!$C259+(drdp!J259+drdp!S259)*ABZ!$D259)</f>
        <v>0</v>
      </c>
      <c r="H259" s="18">
        <f>Model!$W$9*((drdp!B259)*ABZ!$B259+(drdp!E259)*ABZ!$C259+(drdp!H259)*ABZ!$D259)</f>
        <v>0</v>
      </c>
      <c r="I259" s="18">
        <f>Model!$W$9*((drdp!C259)*ABZ!$B259+(drdp!F259)*ABZ!$C259+(drdp!I259)*ABZ!$D259)</f>
        <v>0</v>
      </c>
      <c r="J259" s="18">
        <f>Model!$W$9*((drdp!D259)*ABZ!$B259+(drdp!G259)*ABZ!$C259+(drdp!J259)*ABZ!$D259)</f>
        <v>0</v>
      </c>
      <c r="K259" s="21">
        <f>SUM(E$3:E258)+H259</f>
        <v>-0.11240570217018533</v>
      </c>
      <c r="L259" s="21">
        <f>SUM(F$3:F258)+I259</f>
        <v>-0.37158259481490397</v>
      </c>
      <c r="M259" s="21">
        <f>SUM(G$3:G258)+J259</f>
        <v>-4.098373807727651E-2</v>
      </c>
      <c r="N259" s="21"/>
      <c r="O259" s="21"/>
      <c r="P259" s="21"/>
      <c r="Q259" s="19">
        <f t="shared" si="19"/>
        <v>1.2635041880372408E-2</v>
      </c>
      <c r="R259" s="19">
        <f t="shared" si="20"/>
        <v>0.1380736247693771</v>
      </c>
      <c r="S259" s="19">
        <f t="shared" si="21"/>
        <v>1.6796667867868046E-3</v>
      </c>
      <c r="T259" s="19">
        <f t="shared" si="22"/>
        <v>4.176800248438875E-2</v>
      </c>
      <c r="U259" s="19">
        <f t="shared" si="23"/>
        <v>4.6068058561352272E-3</v>
      </c>
      <c r="V259" s="19">
        <f t="shared" si="24"/>
        <v>1.5228843739968788E-2</v>
      </c>
    </row>
    <row r="260" spans="1:22" x14ac:dyDescent="0.25">
      <c r="A260" s="26">
        <f>Wellpath!E260</f>
        <v>0</v>
      </c>
      <c r="B260" s="22">
        <v>0</v>
      </c>
      <c r="C260" s="22">
        <f>-SIN(Wellpath!$L260) / GField</f>
        <v>0</v>
      </c>
      <c r="D260" s="22">
        <f>TAN(Dip) * SIN(Wellpath!$L260) * SIN(Wellpath!$O260) / GField</f>
        <v>0</v>
      </c>
      <c r="E260" s="20">
        <f>Model!$W$9*((drdp!B260+drdp!K260)*ABZ!$B260+(drdp!E260+drdp!N260)*ABZ!$C260+(drdp!H260+drdp!Q260)*ABZ!$D260)</f>
        <v>0</v>
      </c>
      <c r="F260" s="20">
        <f>Model!$W$9*((drdp!C260+drdp!L260)*ABZ!$B260+(drdp!F260+drdp!O260)*ABZ!$C260+(drdp!I260+drdp!R260)*ABZ!$D260)</f>
        <v>0</v>
      </c>
      <c r="G260" s="20">
        <f>Model!$W$9*((drdp!D260+drdp!M260)*ABZ!$B260+(drdp!G260+drdp!P260)*ABZ!$C260+(drdp!J260+drdp!S260)*ABZ!$D260)</f>
        <v>0</v>
      </c>
      <c r="H260" s="18">
        <f>Model!$W$9*((drdp!B260)*ABZ!$B260+(drdp!E260)*ABZ!$C260+(drdp!H260)*ABZ!$D260)</f>
        <v>0</v>
      </c>
      <c r="I260" s="18">
        <f>Model!$W$9*((drdp!C260)*ABZ!$B260+(drdp!F260)*ABZ!$C260+(drdp!I260)*ABZ!$D260)</f>
        <v>0</v>
      </c>
      <c r="J260" s="18">
        <f>Model!$W$9*((drdp!D260)*ABZ!$B260+(drdp!G260)*ABZ!$C260+(drdp!J260)*ABZ!$D260)</f>
        <v>0</v>
      </c>
      <c r="K260" s="21">
        <f>SUM(E$3:E259)+H260</f>
        <v>-0.11240570217018533</v>
      </c>
      <c r="L260" s="21">
        <f>SUM(F$3:F259)+I260</f>
        <v>-0.37158259481490397</v>
      </c>
      <c r="M260" s="21">
        <f>SUM(G$3:G259)+J260</f>
        <v>-4.098373807727651E-2</v>
      </c>
      <c r="N260" s="21"/>
      <c r="O260" s="21"/>
      <c r="P260" s="21"/>
      <c r="Q260" s="19">
        <f t="shared" si="19"/>
        <v>1.2635041880372408E-2</v>
      </c>
      <c r="R260" s="19">
        <f t="shared" si="20"/>
        <v>0.1380736247693771</v>
      </c>
      <c r="S260" s="19">
        <f t="shared" si="21"/>
        <v>1.6796667867868046E-3</v>
      </c>
      <c r="T260" s="19">
        <f t="shared" si="22"/>
        <v>4.176800248438875E-2</v>
      </c>
      <c r="U260" s="19">
        <f t="shared" si="23"/>
        <v>4.6068058561352272E-3</v>
      </c>
      <c r="V260" s="19">
        <f t="shared" si="24"/>
        <v>1.5228843739968788E-2</v>
      </c>
    </row>
    <row r="261" spans="1:22" x14ac:dyDescent="0.25">
      <c r="A261" s="26">
        <f>Wellpath!E261</f>
        <v>0</v>
      </c>
      <c r="B261" s="22">
        <v>0</v>
      </c>
      <c r="C261" s="22">
        <f>-SIN(Wellpath!$L261) / GField</f>
        <v>0</v>
      </c>
      <c r="D261" s="22">
        <f>TAN(Dip) * SIN(Wellpath!$L261) * SIN(Wellpath!$O261) / GField</f>
        <v>0</v>
      </c>
      <c r="E261" s="20">
        <f>Model!$W$9*((drdp!B261+drdp!K261)*ABZ!$B261+(drdp!E261+drdp!N261)*ABZ!$C261+(drdp!H261+drdp!Q261)*ABZ!$D261)</f>
        <v>0</v>
      </c>
      <c r="F261" s="20">
        <f>Model!$W$9*((drdp!C261+drdp!L261)*ABZ!$B261+(drdp!F261+drdp!O261)*ABZ!$C261+(drdp!I261+drdp!R261)*ABZ!$D261)</f>
        <v>0</v>
      </c>
      <c r="G261" s="20">
        <f>Model!$W$9*((drdp!D261+drdp!M261)*ABZ!$B261+(drdp!G261+drdp!P261)*ABZ!$C261+(drdp!J261+drdp!S261)*ABZ!$D261)</f>
        <v>0</v>
      </c>
      <c r="H261" s="18">
        <f>Model!$W$9*((drdp!B261)*ABZ!$B261+(drdp!E261)*ABZ!$C261+(drdp!H261)*ABZ!$D261)</f>
        <v>0</v>
      </c>
      <c r="I261" s="18">
        <f>Model!$W$9*((drdp!C261)*ABZ!$B261+(drdp!F261)*ABZ!$C261+(drdp!I261)*ABZ!$D261)</f>
        <v>0</v>
      </c>
      <c r="J261" s="18">
        <f>Model!$W$9*((drdp!D261)*ABZ!$B261+(drdp!G261)*ABZ!$C261+(drdp!J261)*ABZ!$D261)</f>
        <v>0</v>
      </c>
      <c r="K261" s="21">
        <f>SUM(E$3:E260)+H261</f>
        <v>-0.11240570217018533</v>
      </c>
      <c r="L261" s="21">
        <f>SUM(F$3:F260)+I261</f>
        <v>-0.37158259481490397</v>
      </c>
      <c r="M261" s="21">
        <f>SUM(G$3:G260)+J261</f>
        <v>-4.098373807727651E-2</v>
      </c>
      <c r="N261" s="21"/>
      <c r="O261" s="21"/>
      <c r="P261" s="21"/>
      <c r="Q261" s="19">
        <f t="shared" si="19"/>
        <v>1.2635041880372408E-2</v>
      </c>
      <c r="R261" s="19">
        <f t="shared" si="20"/>
        <v>0.1380736247693771</v>
      </c>
      <c r="S261" s="19">
        <f t="shared" si="21"/>
        <v>1.6796667867868046E-3</v>
      </c>
      <c r="T261" s="19">
        <f t="shared" si="22"/>
        <v>4.176800248438875E-2</v>
      </c>
      <c r="U261" s="19">
        <f t="shared" si="23"/>
        <v>4.6068058561352272E-3</v>
      </c>
      <c r="V261" s="19">
        <f t="shared" si="24"/>
        <v>1.5228843739968788E-2</v>
      </c>
    </row>
    <row r="262" spans="1:22" x14ac:dyDescent="0.25">
      <c r="A262" s="26">
        <f>Wellpath!E262</f>
        <v>0</v>
      </c>
      <c r="B262" s="22">
        <v>0</v>
      </c>
      <c r="C262" s="22">
        <f>-SIN(Wellpath!$L262) / GField</f>
        <v>0</v>
      </c>
      <c r="D262" s="22">
        <f>TAN(Dip) * SIN(Wellpath!$L262) * SIN(Wellpath!$O262) / GField</f>
        <v>0</v>
      </c>
      <c r="E262" s="20">
        <f>Model!$W$9*((drdp!B262+drdp!K262)*ABZ!$B262+(drdp!E262+drdp!N262)*ABZ!$C262+(drdp!H262+drdp!Q262)*ABZ!$D262)</f>
        <v>0</v>
      </c>
      <c r="F262" s="20">
        <f>Model!$W$9*((drdp!C262+drdp!L262)*ABZ!$B262+(drdp!F262+drdp!O262)*ABZ!$C262+(drdp!I262+drdp!R262)*ABZ!$D262)</f>
        <v>0</v>
      </c>
      <c r="G262" s="20">
        <f>Model!$W$9*((drdp!D262+drdp!M262)*ABZ!$B262+(drdp!G262+drdp!P262)*ABZ!$C262+(drdp!J262+drdp!S262)*ABZ!$D262)</f>
        <v>0</v>
      </c>
      <c r="H262" s="18">
        <f>Model!$W$9*((drdp!B262)*ABZ!$B262+(drdp!E262)*ABZ!$C262+(drdp!H262)*ABZ!$D262)</f>
        <v>0</v>
      </c>
      <c r="I262" s="18">
        <f>Model!$W$9*((drdp!C262)*ABZ!$B262+(drdp!F262)*ABZ!$C262+(drdp!I262)*ABZ!$D262)</f>
        <v>0</v>
      </c>
      <c r="J262" s="18">
        <f>Model!$W$9*((drdp!D262)*ABZ!$B262+(drdp!G262)*ABZ!$C262+(drdp!J262)*ABZ!$D262)</f>
        <v>0</v>
      </c>
      <c r="K262" s="21">
        <f>SUM(E$3:E261)+H262</f>
        <v>-0.11240570217018533</v>
      </c>
      <c r="L262" s="21">
        <f>SUM(F$3:F261)+I262</f>
        <v>-0.37158259481490397</v>
      </c>
      <c r="M262" s="21">
        <f>SUM(G$3:G261)+J262</f>
        <v>-4.098373807727651E-2</v>
      </c>
      <c r="N262" s="21"/>
      <c r="O262" s="21"/>
      <c r="P262" s="21"/>
      <c r="Q262" s="19">
        <f t="shared" ref="Q262:Q270" si="25">K262^2</f>
        <v>1.2635041880372408E-2</v>
      </c>
      <c r="R262" s="19">
        <f t="shared" ref="R262:R270" si="26">L262^2</f>
        <v>0.1380736247693771</v>
      </c>
      <c r="S262" s="19">
        <f t="shared" ref="S262:S270" si="27">M262^2</f>
        <v>1.6796667867868046E-3</v>
      </c>
      <c r="T262" s="19">
        <f t="shared" ref="T262:T270" si="28">K262*L262</f>
        <v>4.176800248438875E-2</v>
      </c>
      <c r="U262" s="19">
        <f t="shared" ref="U262:U270" si="29">K262*M262</f>
        <v>4.6068058561352272E-3</v>
      </c>
      <c r="V262" s="19">
        <f t="shared" ref="V262:V270" si="30">L262*M262</f>
        <v>1.5228843739968788E-2</v>
      </c>
    </row>
    <row r="263" spans="1:22" x14ac:dyDescent="0.25">
      <c r="A263" s="26">
        <f>Wellpath!E263</f>
        <v>0</v>
      </c>
      <c r="B263" s="22">
        <v>0</v>
      </c>
      <c r="C263" s="22">
        <f>-SIN(Wellpath!$L263) / GField</f>
        <v>0</v>
      </c>
      <c r="D263" s="22">
        <f>TAN(Dip) * SIN(Wellpath!$L263) * SIN(Wellpath!$O263) / GField</f>
        <v>0</v>
      </c>
      <c r="E263" s="20">
        <f>Model!$W$9*((drdp!B263+drdp!K263)*ABZ!$B263+(drdp!E263+drdp!N263)*ABZ!$C263+(drdp!H263+drdp!Q263)*ABZ!$D263)</f>
        <v>0</v>
      </c>
      <c r="F263" s="20">
        <f>Model!$W$9*((drdp!C263+drdp!L263)*ABZ!$B263+(drdp!F263+drdp!O263)*ABZ!$C263+(drdp!I263+drdp!R263)*ABZ!$D263)</f>
        <v>0</v>
      </c>
      <c r="G263" s="20">
        <f>Model!$W$9*((drdp!D263+drdp!M263)*ABZ!$B263+(drdp!G263+drdp!P263)*ABZ!$C263+(drdp!J263+drdp!S263)*ABZ!$D263)</f>
        <v>0</v>
      </c>
      <c r="H263" s="18">
        <f>Model!$W$9*((drdp!B263)*ABZ!$B263+(drdp!E263)*ABZ!$C263+(drdp!H263)*ABZ!$D263)</f>
        <v>0</v>
      </c>
      <c r="I263" s="18">
        <f>Model!$W$9*((drdp!C263)*ABZ!$B263+(drdp!F263)*ABZ!$C263+(drdp!I263)*ABZ!$D263)</f>
        <v>0</v>
      </c>
      <c r="J263" s="18">
        <f>Model!$W$9*((drdp!D263)*ABZ!$B263+(drdp!G263)*ABZ!$C263+(drdp!J263)*ABZ!$D263)</f>
        <v>0</v>
      </c>
      <c r="K263" s="21">
        <f>SUM(E$3:E262)+H263</f>
        <v>-0.11240570217018533</v>
      </c>
      <c r="L263" s="21">
        <f>SUM(F$3:F262)+I263</f>
        <v>-0.37158259481490397</v>
      </c>
      <c r="M263" s="21">
        <f>SUM(G$3:G262)+J263</f>
        <v>-4.098373807727651E-2</v>
      </c>
      <c r="N263" s="21"/>
      <c r="O263" s="21"/>
      <c r="P263" s="21"/>
      <c r="Q263" s="19">
        <f t="shared" si="25"/>
        <v>1.2635041880372408E-2</v>
      </c>
      <c r="R263" s="19">
        <f t="shared" si="26"/>
        <v>0.1380736247693771</v>
      </c>
      <c r="S263" s="19">
        <f t="shared" si="27"/>
        <v>1.6796667867868046E-3</v>
      </c>
      <c r="T263" s="19">
        <f t="shared" si="28"/>
        <v>4.176800248438875E-2</v>
      </c>
      <c r="U263" s="19">
        <f t="shared" si="29"/>
        <v>4.6068058561352272E-3</v>
      </c>
      <c r="V263" s="19">
        <f t="shared" si="30"/>
        <v>1.5228843739968788E-2</v>
      </c>
    </row>
    <row r="264" spans="1:22" x14ac:dyDescent="0.25">
      <c r="A264" s="26">
        <f>Wellpath!E264</f>
        <v>0</v>
      </c>
      <c r="B264" s="22">
        <v>0</v>
      </c>
      <c r="C264" s="22">
        <f>-SIN(Wellpath!$L264) / GField</f>
        <v>0</v>
      </c>
      <c r="D264" s="22">
        <f>TAN(Dip) * SIN(Wellpath!$L264) * SIN(Wellpath!$O264) / GField</f>
        <v>0</v>
      </c>
      <c r="E264" s="20">
        <f>Model!$W$9*((drdp!B264+drdp!K264)*ABZ!$B264+(drdp!E264+drdp!N264)*ABZ!$C264+(drdp!H264+drdp!Q264)*ABZ!$D264)</f>
        <v>0</v>
      </c>
      <c r="F264" s="20">
        <f>Model!$W$9*((drdp!C264+drdp!L264)*ABZ!$B264+(drdp!F264+drdp!O264)*ABZ!$C264+(drdp!I264+drdp!R264)*ABZ!$D264)</f>
        <v>0</v>
      </c>
      <c r="G264" s="20">
        <f>Model!$W$9*((drdp!D264+drdp!M264)*ABZ!$B264+(drdp!G264+drdp!P264)*ABZ!$C264+(drdp!J264+drdp!S264)*ABZ!$D264)</f>
        <v>0</v>
      </c>
      <c r="H264" s="18">
        <f>Model!$W$9*((drdp!B264)*ABZ!$B264+(drdp!E264)*ABZ!$C264+(drdp!H264)*ABZ!$D264)</f>
        <v>0</v>
      </c>
      <c r="I264" s="18">
        <f>Model!$W$9*((drdp!C264)*ABZ!$B264+(drdp!F264)*ABZ!$C264+(drdp!I264)*ABZ!$D264)</f>
        <v>0</v>
      </c>
      <c r="J264" s="18">
        <f>Model!$W$9*((drdp!D264)*ABZ!$B264+(drdp!G264)*ABZ!$C264+(drdp!J264)*ABZ!$D264)</f>
        <v>0</v>
      </c>
      <c r="K264" s="21">
        <f>SUM(E$3:E263)+H264</f>
        <v>-0.11240570217018533</v>
      </c>
      <c r="L264" s="21">
        <f>SUM(F$3:F263)+I264</f>
        <v>-0.37158259481490397</v>
      </c>
      <c r="M264" s="21">
        <f>SUM(G$3:G263)+J264</f>
        <v>-4.098373807727651E-2</v>
      </c>
      <c r="N264" s="21"/>
      <c r="O264" s="21"/>
      <c r="P264" s="21"/>
      <c r="Q264" s="19">
        <f t="shared" si="25"/>
        <v>1.2635041880372408E-2</v>
      </c>
      <c r="R264" s="19">
        <f t="shared" si="26"/>
        <v>0.1380736247693771</v>
      </c>
      <c r="S264" s="19">
        <f t="shared" si="27"/>
        <v>1.6796667867868046E-3</v>
      </c>
      <c r="T264" s="19">
        <f t="shared" si="28"/>
        <v>4.176800248438875E-2</v>
      </c>
      <c r="U264" s="19">
        <f t="shared" si="29"/>
        <v>4.6068058561352272E-3</v>
      </c>
      <c r="V264" s="19">
        <f t="shared" si="30"/>
        <v>1.5228843739968788E-2</v>
      </c>
    </row>
    <row r="265" spans="1:22" x14ac:dyDescent="0.25">
      <c r="A265" s="26">
        <f>Wellpath!E265</f>
        <v>0</v>
      </c>
      <c r="B265" s="22">
        <v>0</v>
      </c>
      <c r="C265" s="22">
        <f>-SIN(Wellpath!$L265) / GField</f>
        <v>0</v>
      </c>
      <c r="D265" s="22">
        <f>TAN(Dip) * SIN(Wellpath!$L265) * SIN(Wellpath!$O265) / GField</f>
        <v>0</v>
      </c>
      <c r="E265" s="20">
        <f>Model!$W$9*((drdp!B265+drdp!K265)*ABZ!$B265+(drdp!E265+drdp!N265)*ABZ!$C265+(drdp!H265+drdp!Q265)*ABZ!$D265)</f>
        <v>0</v>
      </c>
      <c r="F265" s="20">
        <f>Model!$W$9*((drdp!C265+drdp!L265)*ABZ!$B265+(drdp!F265+drdp!O265)*ABZ!$C265+(drdp!I265+drdp!R265)*ABZ!$D265)</f>
        <v>0</v>
      </c>
      <c r="G265" s="20">
        <f>Model!$W$9*((drdp!D265+drdp!M265)*ABZ!$B265+(drdp!G265+drdp!P265)*ABZ!$C265+(drdp!J265+drdp!S265)*ABZ!$D265)</f>
        <v>0</v>
      </c>
      <c r="H265" s="18">
        <f>Model!$W$9*((drdp!B265)*ABZ!$B265+(drdp!E265)*ABZ!$C265+(drdp!H265)*ABZ!$D265)</f>
        <v>0</v>
      </c>
      <c r="I265" s="18">
        <f>Model!$W$9*((drdp!C265)*ABZ!$B265+(drdp!F265)*ABZ!$C265+(drdp!I265)*ABZ!$D265)</f>
        <v>0</v>
      </c>
      <c r="J265" s="18">
        <f>Model!$W$9*((drdp!D265)*ABZ!$B265+(drdp!G265)*ABZ!$C265+(drdp!J265)*ABZ!$D265)</f>
        <v>0</v>
      </c>
      <c r="K265" s="21">
        <f>SUM(E$3:E264)+H265</f>
        <v>-0.11240570217018533</v>
      </c>
      <c r="L265" s="21">
        <f>SUM(F$3:F264)+I265</f>
        <v>-0.37158259481490397</v>
      </c>
      <c r="M265" s="21">
        <f>SUM(G$3:G264)+J265</f>
        <v>-4.098373807727651E-2</v>
      </c>
      <c r="N265" s="21"/>
      <c r="O265" s="21"/>
      <c r="P265" s="21"/>
      <c r="Q265" s="19">
        <f t="shared" si="25"/>
        <v>1.2635041880372408E-2</v>
      </c>
      <c r="R265" s="19">
        <f t="shared" si="26"/>
        <v>0.1380736247693771</v>
      </c>
      <c r="S265" s="19">
        <f t="shared" si="27"/>
        <v>1.6796667867868046E-3</v>
      </c>
      <c r="T265" s="19">
        <f t="shared" si="28"/>
        <v>4.176800248438875E-2</v>
      </c>
      <c r="U265" s="19">
        <f t="shared" si="29"/>
        <v>4.6068058561352272E-3</v>
      </c>
      <c r="V265" s="19">
        <f t="shared" si="30"/>
        <v>1.5228843739968788E-2</v>
      </c>
    </row>
    <row r="266" spans="1:22" x14ac:dyDescent="0.25">
      <c r="A266" s="26">
        <f>Wellpath!E266</f>
        <v>0</v>
      </c>
      <c r="B266" s="22">
        <v>0</v>
      </c>
      <c r="C266" s="22">
        <f>-SIN(Wellpath!$L266) / GField</f>
        <v>0</v>
      </c>
      <c r="D266" s="22">
        <f>TAN(Dip) * SIN(Wellpath!$L266) * SIN(Wellpath!$O266) / GField</f>
        <v>0</v>
      </c>
      <c r="E266" s="20">
        <f>Model!$W$9*((drdp!B266+drdp!K266)*ABZ!$B266+(drdp!E266+drdp!N266)*ABZ!$C266+(drdp!H266+drdp!Q266)*ABZ!$D266)</f>
        <v>0</v>
      </c>
      <c r="F266" s="20">
        <f>Model!$W$9*((drdp!C266+drdp!L266)*ABZ!$B266+(drdp!F266+drdp!O266)*ABZ!$C266+(drdp!I266+drdp!R266)*ABZ!$D266)</f>
        <v>0</v>
      </c>
      <c r="G266" s="20">
        <f>Model!$W$9*((drdp!D266+drdp!M266)*ABZ!$B266+(drdp!G266+drdp!P266)*ABZ!$C266+(drdp!J266+drdp!S266)*ABZ!$D266)</f>
        <v>0</v>
      </c>
      <c r="H266" s="18">
        <f>Model!$W$9*((drdp!B266)*ABZ!$B266+(drdp!E266)*ABZ!$C266+(drdp!H266)*ABZ!$D266)</f>
        <v>0</v>
      </c>
      <c r="I266" s="18">
        <f>Model!$W$9*((drdp!C266)*ABZ!$B266+(drdp!F266)*ABZ!$C266+(drdp!I266)*ABZ!$D266)</f>
        <v>0</v>
      </c>
      <c r="J266" s="18">
        <f>Model!$W$9*((drdp!D266)*ABZ!$B266+(drdp!G266)*ABZ!$C266+(drdp!J266)*ABZ!$D266)</f>
        <v>0</v>
      </c>
      <c r="K266" s="21">
        <f>SUM(E$3:E265)+H266</f>
        <v>-0.11240570217018533</v>
      </c>
      <c r="L266" s="21">
        <f>SUM(F$3:F265)+I266</f>
        <v>-0.37158259481490397</v>
      </c>
      <c r="M266" s="21">
        <f>SUM(G$3:G265)+J266</f>
        <v>-4.098373807727651E-2</v>
      </c>
      <c r="N266" s="21"/>
      <c r="O266" s="21"/>
      <c r="P266" s="21"/>
      <c r="Q266" s="19">
        <f t="shared" si="25"/>
        <v>1.2635041880372408E-2</v>
      </c>
      <c r="R266" s="19">
        <f t="shared" si="26"/>
        <v>0.1380736247693771</v>
      </c>
      <c r="S266" s="19">
        <f t="shared" si="27"/>
        <v>1.6796667867868046E-3</v>
      </c>
      <c r="T266" s="19">
        <f t="shared" si="28"/>
        <v>4.176800248438875E-2</v>
      </c>
      <c r="U266" s="19">
        <f t="shared" si="29"/>
        <v>4.6068058561352272E-3</v>
      </c>
      <c r="V266" s="19">
        <f t="shared" si="30"/>
        <v>1.5228843739968788E-2</v>
      </c>
    </row>
    <row r="267" spans="1:22" x14ac:dyDescent="0.25">
      <c r="A267" s="26">
        <f>Wellpath!E267</f>
        <v>0</v>
      </c>
      <c r="B267" s="22">
        <v>0</v>
      </c>
      <c r="C267" s="22">
        <f>-SIN(Wellpath!$L267) / GField</f>
        <v>0</v>
      </c>
      <c r="D267" s="22">
        <f>TAN(Dip) * SIN(Wellpath!$L267) * SIN(Wellpath!$O267) / GField</f>
        <v>0</v>
      </c>
      <c r="E267" s="20">
        <f>Model!$W$9*((drdp!B267+drdp!K267)*ABZ!$B267+(drdp!E267+drdp!N267)*ABZ!$C267+(drdp!H267+drdp!Q267)*ABZ!$D267)</f>
        <v>0</v>
      </c>
      <c r="F267" s="20">
        <f>Model!$W$9*((drdp!C267+drdp!L267)*ABZ!$B267+(drdp!F267+drdp!O267)*ABZ!$C267+(drdp!I267+drdp!R267)*ABZ!$D267)</f>
        <v>0</v>
      </c>
      <c r="G267" s="20">
        <f>Model!$W$9*((drdp!D267+drdp!M267)*ABZ!$B267+(drdp!G267+drdp!P267)*ABZ!$C267+(drdp!J267+drdp!S267)*ABZ!$D267)</f>
        <v>0</v>
      </c>
      <c r="H267" s="18">
        <f>Model!$W$9*((drdp!B267)*ABZ!$B267+(drdp!E267)*ABZ!$C267+(drdp!H267)*ABZ!$D267)</f>
        <v>0</v>
      </c>
      <c r="I267" s="18">
        <f>Model!$W$9*((drdp!C267)*ABZ!$B267+(drdp!F267)*ABZ!$C267+(drdp!I267)*ABZ!$D267)</f>
        <v>0</v>
      </c>
      <c r="J267" s="18">
        <f>Model!$W$9*((drdp!D267)*ABZ!$B267+(drdp!G267)*ABZ!$C267+(drdp!J267)*ABZ!$D267)</f>
        <v>0</v>
      </c>
      <c r="K267" s="21">
        <f>SUM(E$3:E266)+H267</f>
        <v>-0.11240570217018533</v>
      </c>
      <c r="L267" s="21">
        <f>SUM(F$3:F266)+I267</f>
        <v>-0.37158259481490397</v>
      </c>
      <c r="M267" s="21">
        <f>SUM(G$3:G266)+J267</f>
        <v>-4.098373807727651E-2</v>
      </c>
      <c r="N267" s="21"/>
      <c r="O267" s="21"/>
      <c r="P267" s="21"/>
      <c r="Q267" s="19">
        <f t="shared" si="25"/>
        <v>1.2635041880372408E-2</v>
      </c>
      <c r="R267" s="19">
        <f t="shared" si="26"/>
        <v>0.1380736247693771</v>
      </c>
      <c r="S267" s="19">
        <f t="shared" si="27"/>
        <v>1.6796667867868046E-3</v>
      </c>
      <c r="T267" s="19">
        <f t="shared" si="28"/>
        <v>4.176800248438875E-2</v>
      </c>
      <c r="U267" s="19">
        <f t="shared" si="29"/>
        <v>4.6068058561352272E-3</v>
      </c>
      <c r="V267" s="19">
        <f t="shared" si="30"/>
        <v>1.5228843739968788E-2</v>
      </c>
    </row>
    <row r="268" spans="1:22" x14ac:dyDescent="0.25">
      <c r="A268" s="26">
        <f>Wellpath!E268</f>
        <v>0</v>
      </c>
      <c r="B268" s="22">
        <v>0</v>
      </c>
      <c r="C268" s="22">
        <f>-SIN(Wellpath!$L268) / GField</f>
        <v>0</v>
      </c>
      <c r="D268" s="22">
        <f>TAN(Dip) * SIN(Wellpath!$L268) * SIN(Wellpath!$O268) / GField</f>
        <v>0</v>
      </c>
      <c r="E268" s="20">
        <f>Model!$W$9*((drdp!B268+drdp!K268)*ABZ!$B268+(drdp!E268+drdp!N268)*ABZ!$C268+(drdp!H268+drdp!Q268)*ABZ!$D268)</f>
        <v>0</v>
      </c>
      <c r="F268" s="20">
        <f>Model!$W$9*((drdp!C268+drdp!L268)*ABZ!$B268+(drdp!F268+drdp!O268)*ABZ!$C268+(drdp!I268+drdp!R268)*ABZ!$D268)</f>
        <v>0</v>
      </c>
      <c r="G268" s="20">
        <f>Model!$W$9*((drdp!D268+drdp!M268)*ABZ!$B268+(drdp!G268+drdp!P268)*ABZ!$C268+(drdp!J268+drdp!S268)*ABZ!$D268)</f>
        <v>0</v>
      </c>
      <c r="H268" s="18">
        <f>Model!$W$9*((drdp!B268)*ABZ!$B268+(drdp!E268)*ABZ!$C268+(drdp!H268)*ABZ!$D268)</f>
        <v>0</v>
      </c>
      <c r="I268" s="18">
        <f>Model!$W$9*((drdp!C268)*ABZ!$B268+(drdp!F268)*ABZ!$C268+(drdp!I268)*ABZ!$D268)</f>
        <v>0</v>
      </c>
      <c r="J268" s="18">
        <f>Model!$W$9*((drdp!D268)*ABZ!$B268+(drdp!G268)*ABZ!$C268+(drdp!J268)*ABZ!$D268)</f>
        <v>0</v>
      </c>
      <c r="K268" s="21">
        <f>SUM(E$3:E267)+H268</f>
        <v>-0.11240570217018533</v>
      </c>
      <c r="L268" s="21">
        <f>SUM(F$3:F267)+I268</f>
        <v>-0.37158259481490397</v>
      </c>
      <c r="M268" s="21">
        <f>SUM(G$3:G267)+J268</f>
        <v>-4.098373807727651E-2</v>
      </c>
      <c r="N268" s="21"/>
      <c r="O268" s="21"/>
      <c r="P268" s="21"/>
      <c r="Q268" s="19">
        <f t="shared" si="25"/>
        <v>1.2635041880372408E-2</v>
      </c>
      <c r="R268" s="19">
        <f t="shared" si="26"/>
        <v>0.1380736247693771</v>
      </c>
      <c r="S268" s="19">
        <f t="shared" si="27"/>
        <v>1.6796667867868046E-3</v>
      </c>
      <c r="T268" s="19">
        <f t="shared" si="28"/>
        <v>4.176800248438875E-2</v>
      </c>
      <c r="U268" s="19">
        <f t="shared" si="29"/>
        <v>4.6068058561352272E-3</v>
      </c>
      <c r="V268" s="19">
        <f t="shared" si="30"/>
        <v>1.5228843739968788E-2</v>
      </c>
    </row>
    <row r="269" spans="1:22" x14ac:dyDescent="0.25">
      <c r="A269" s="26">
        <f>Wellpath!E269</f>
        <v>0</v>
      </c>
      <c r="B269" s="22">
        <v>0</v>
      </c>
      <c r="C269" s="22">
        <f>-SIN(Wellpath!$L269) / GField</f>
        <v>0</v>
      </c>
      <c r="D269" s="22">
        <f>TAN(Dip) * SIN(Wellpath!$L269) * SIN(Wellpath!$O269) / GField</f>
        <v>0</v>
      </c>
      <c r="E269" s="20">
        <f>Model!$W$9*((drdp!B269+drdp!K269)*ABZ!$B269+(drdp!E269+drdp!N269)*ABZ!$C269+(drdp!H269+drdp!Q269)*ABZ!$D269)</f>
        <v>0</v>
      </c>
      <c r="F269" s="20">
        <f>Model!$W$9*((drdp!C269+drdp!L269)*ABZ!$B269+(drdp!F269+drdp!O269)*ABZ!$C269+(drdp!I269+drdp!R269)*ABZ!$D269)</f>
        <v>0</v>
      </c>
      <c r="G269" s="20">
        <f>Model!$W$9*((drdp!D269+drdp!M269)*ABZ!$B269+(drdp!G269+drdp!P269)*ABZ!$C269+(drdp!J269+drdp!S269)*ABZ!$D269)</f>
        <v>0</v>
      </c>
      <c r="H269" s="18">
        <f>Model!$W$9*((drdp!B269)*ABZ!$B269+(drdp!E269)*ABZ!$C269+(drdp!H269)*ABZ!$D269)</f>
        <v>0</v>
      </c>
      <c r="I269" s="18">
        <f>Model!$W$9*((drdp!C269)*ABZ!$B269+(drdp!F269)*ABZ!$C269+(drdp!I269)*ABZ!$D269)</f>
        <v>0</v>
      </c>
      <c r="J269" s="18">
        <f>Model!$W$9*((drdp!D269)*ABZ!$B269+(drdp!G269)*ABZ!$C269+(drdp!J269)*ABZ!$D269)</f>
        <v>0</v>
      </c>
      <c r="K269" s="21">
        <f>SUM(E$3:E268)+H269</f>
        <v>-0.11240570217018533</v>
      </c>
      <c r="L269" s="21">
        <f>SUM(F$3:F268)+I269</f>
        <v>-0.37158259481490397</v>
      </c>
      <c r="M269" s="21">
        <f>SUM(G$3:G268)+J269</f>
        <v>-4.098373807727651E-2</v>
      </c>
      <c r="N269" s="21"/>
      <c r="O269" s="21"/>
      <c r="P269" s="21"/>
      <c r="Q269" s="19">
        <f t="shared" si="25"/>
        <v>1.2635041880372408E-2</v>
      </c>
      <c r="R269" s="19">
        <f t="shared" si="26"/>
        <v>0.1380736247693771</v>
      </c>
      <c r="S269" s="19">
        <f t="shared" si="27"/>
        <v>1.6796667867868046E-3</v>
      </c>
      <c r="T269" s="19">
        <f t="shared" si="28"/>
        <v>4.176800248438875E-2</v>
      </c>
      <c r="U269" s="19">
        <f t="shared" si="29"/>
        <v>4.6068058561352272E-3</v>
      </c>
      <c r="V269" s="19">
        <f t="shared" si="30"/>
        <v>1.5228843739968788E-2</v>
      </c>
    </row>
    <row r="270" spans="1:22" x14ac:dyDescent="0.25">
      <c r="A270" s="26">
        <f>Wellpath!E270</f>
        <v>0</v>
      </c>
      <c r="B270" s="22">
        <v>0</v>
      </c>
      <c r="C270" s="22">
        <f>-SIN(Wellpath!$L270) / GField</f>
        <v>0</v>
      </c>
      <c r="D270" s="22">
        <f>TAN(Dip) * SIN(Wellpath!$L270) * SIN(Wellpath!$O270) / GField</f>
        <v>0</v>
      </c>
      <c r="E270" s="20">
        <f>Model!$W$9*((drdp!B270+drdp!K270)*ABZ!$B270+(drdp!E270+drdp!N270)*ABZ!$C270+(drdp!H270+drdp!Q270)*ABZ!$D270)</f>
        <v>0</v>
      </c>
      <c r="F270" s="20">
        <f>Model!$W$9*((drdp!C270+drdp!L270)*ABZ!$B270+(drdp!F270+drdp!O270)*ABZ!$C270+(drdp!I270+drdp!R270)*ABZ!$D270)</f>
        <v>0</v>
      </c>
      <c r="G270" s="20">
        <f>Model!$W$9*((drdp!D270+drdp!M270)*ABZ!$B270+(drdp!G270+drdp!P270)*ABZ!$C270+(drdp!J270+drdp!S270)*ABZ!$D270)</f>
        <v>0</v>
      </c>
      <c r="H270" s="18">
        <f>Model!$W$9*((drdp!B270)*ABZ!$B270+(drdp!E270)*ABZ!$C270+(drdp!H270)*ABZ!$D270)</f>
        <v>0</v>
      </c>
      <c r="I270" s="18">
        <f>Model!$W$9*((drdp!C270)*ABZ!$B270+(drdp!F270)*ABZ!$C270+(drdp!I270)*ABZ!$D270)</f>
        <v>0</v>
      </c>
      <c r="J270" s="18">
        <f>Model!$W$9*((drdp!D270)*ABZ!$B270+(drdp!G270)*ABZ!$C270+(drdp!J270)*ABZ!$D270)</f>
        <v>0</v>
      </c>
      <c r="K270" s="21">
        <f>SUM(E$3:E269)+H270</f>
        <v>-0.11240570217018533</v>
      </c>
      <c r="L270" s="21">
        <f>SUM(F$3:F269)+I270</f>
        <v>-0.37158259481490397</v>
      </c>
      <c r="M270" s="21">
        <f>SUM(G$3:G269)+J270</f>
        <v>-4.098373807727651E-2</v>
      </c>
      <c r="N270" s="21"/>
      <c r="O270" s="21"/>
      <c r="P270" s="21"/>
      <c r="Q270" s="19">
        <f t="shared" si="25"/>
        <v>1.2635041880372408E-2</v>
      </c>
      <c r="R270" s="19">
        <f t="shared" si="26"/>
        <v>0.1380736247693771</v>
      </c>
      <c r="S270" s="19">
        <f t="shared" si="27"/>
        <v>1.6796667867868046E-3</v>
      </c>
      <c r="T270" s="19">
        <f t="shared" si="28"/>
        <v>4.176800248438875E-2</v>
      </c>
      <c r="U270" s="19">
        <f t="shared" si="29"/>
        <v>4.6068058561352272E-3</v>
      </c>
      <c r="V270" s="19">
        <f t="shared" si="30"/>
        <v>1.5228843739968788E-2</v>
      </c>
    </row>
    <row r="271" spans="1:22" x14ac:dyDescent="0.25">
      <c r="A271" s="26">
        <f>Wellpath!E271</f>
        <v>0</v>
      </c>
      <c r="B271" s="22">
        <v>0</v>
      </c>
      <c r="C271" s="22">
        <f>-SIN(Wellpath!$L271) / GField</f>
        <v>0</v>
      </c>
      <c r="D271" s="22">
        <f>TAN(Dip) * SIN(Wellpath!$L271) * SIN(Wellpath!$O271) / GField</f>
        <v>0</v>
      </c>
      <c r="E271" s="20">
        <f>Model!$W$9*((drdp!B271+drdp!K271)*ABZ!$B271+(drdp!E271+drdp!N271)*ABZ!$C271+(drdp!H271+drdp!Q271)*ABZ!$D271)</f>
        <v>0</v>
      </c>
      <c r="F271" s="20">
        <f>Model!$W$9*((drdp!C271+drdp!L271)*ABZ!$B271+(drdp!F271+drdp!O271)*ABZ!$C271+(drdp!I271+drdp!R271)*ABZ!$D271)</f>
        <v>0</v>
      </c>
      <c r="G271" s="20">
        <f>Model!$W$9*((drdp!D271+drdp!M271)*ABZ!$B271+(drdp!G271+drdp!P271)*ABZ!$C271+(drdp!J271+drdp!S271)*ABZ!$D271)</f>
        <v>0</v>
      </c>
      <c r="H271" s="18">
        <f>Model!$W$9*((drdp!B271)*ABZ!$B271+(drdp!E271)*ABZ!$C271+(drdp!H271)*ABZ!$D271)</f>
        <v>0</v>
      </c>
      <c r="I271" s="18">
        <f>Model!$W$9*((drdp!C271)*ABZ!$B271+(drdp!F271)*ABZ!$C271+(drdp!I271)*ABZ!$D271)</f>
        <v>0</v>
      </c>
      <c r="J271" s="18">
        <f>Model!$W$9*((drdp!D271)*ABZ!$B271+(drdp!G271)*ABZ!$C271+(drdp!J271)*ABZ!$D271)</f>
        <v>0</v>
      </c>
      <c r="K271" s="21">
        <f>SUM(E$3:E270)+H271</f>
        <v>-0.11240570217018533</v>
      </c>
      <c r="L271" s="21">
        <f>SUM(F$3:F270)+I271</f>
        <v>-0.37158259481490397</v>
      </c>
      <c r="M271" s="21">
        <f>SUM(G$3:G270)+J271</f>
        <v>-4.098373807727651E-2</v>
      </c>
      <c r="N271" s="21"/>
      <c r="O271" s="21"/>
      <c r="P271" s="21"/>
      <c r="Q271" s="19">
        <f t="shared" ref="Q271" si="31">K271^2</f>
        <v>1.2635041880372408E-2</v>
      </c>
      <c r="R271" s="19">
        <f t="shared" ref="R271" si="32">L271^2</f>
        <v>0.1380736247693771</v>
      </c>
      <c r="S271" s="19">
        <f t="shared" ref="S271" si="33">M271^2</f>
        <v>1.6796667867868046E-3</v>
      </c>
      <c r="T271" s="19">
        <f t="shared" ref="T271" si="34">K271*L271</f>
        <v>4.176800248438875E-2</v>
      </c>
      <c r="U271" s="19">
        <f t="shared" ref="U271" si="35">K271*M271</f>
        <v>4.6068058561352272E-3</v>
      </c>
      <c r="V271" s="19">
        <f t="shared" ref="V271" si="36">L271*M271</f>
        <v>1.5228843739968788E-2</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sheetPr>
  <dimension ref="A1:V271"/>
  <sheetViews>
    <sheetView workbookViewId="0">
      <pane ySplit="2" topLeftCell="A252" activePane="bottomLeft" state="frozen"/>
      <selection activeCell="H39" sqref="H39"/>
      <selection pane="bottomLeft" activeCell="N256" sqref="N256"/>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f>SIN(Wellpath!$L3) * COS(Wellpath!$L3) / SQRT(2)</f>
        <v>0</v>
      </c>
      <c r="D3" s="22">
        <f>(-TAN(Dip) * SIN(Wellpath!$L3) * COS(Wellpath!$L3) * SIN(Wellpath!$O3)) / SQRT(2)</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f>SIN(Wellpath!$L4) * COS(Wellpath!$L4) / SQRT(2)</f>
        <v>0</v>
      </c>
      <c r="D4" s="22">
        <f>(-TAN(Dip) * SIN(Wellpath!$L4) * COS(Wellpath!$L4) * SIN(Wellpath!$O4)) / SQRT(2)</f>
        <v>0</v>
      </c>
      <c r="E4" s="20">
        <f>Model!$W$10*((drdp!B4+drdp!K4)*'ASXY-TI1S'!$B4+(drdp!E4+drdp!N4)*'ASXY-TI1S'!$C4+(drdp!H4+drdp!Q4)*'ASXY-TI1S'!$D4)</f>
        <v>0</v>
      </c>
      <c r="F4" s="20">
        <f>Model!$W$10*((drdp!C4+drdp!L4)*'ASXY-TI1S'!$B4+(drdp!F4+drdp!O4)*'ASXY-TI1S'!$C4+(drdp!I4+drdp!R4)*'ASXY-TI1S'!$D4)</f>
        <v>0</v>
      </c>
      <c r="G4" s="20">
        <f>Model!$W$10*((drdp!D4+drdp!M4)*'ASXY-TI1S'!$B4+(drdp!G4+drdp!P4)*'ASXY-TI1S'!$C4+(drdp!J4+drdp!S4)*'ASXY-TI1S'!$D4)</f>
        <v>0</v>
      </c>
      <c r="H4" s="18">
        <f>Model!$W$10*((drdp!B4)*'ASXY-TI1S'!$B4+(drdp!E4)*'ASXY-TI1S'!$C4+(drdp!H4)*'ASXY-TI1S'!$D4)</f>
        <v>0</v>
      </c>
      <c r="I4" s="18">
        <f>Model!$W$10*((drdp!C4)*'ASXY-TI1S'!$B4+(drdp!F4)*'ASXY-TI1S'!$C4+(drdp!I4)*'ASXY-TI1S'!$D4)</f>
        <v>0</v>
      </c>
      <c r="J4" s="18">
        <f>Model!$W$10*((drdp!D4)*'ASXY-TI1S'!$B4+(drdp!G4)*'ASXY-TI1S'!$C4+(drdp!J4)*'ASXY-TI1S'!$D4)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f>SIN(Wellpath!$L5) * COS(Wellpath!$L5) / SQRT(2)</f>
        <v>0</v>
      </c>
      <c r="D5" s="22">
        <f>(-TAN(Dip) * SIN(Wellpath!$L5) * COS(Wellpath!$L5) * SIN(Wellpath!$O5)) / SQRT(2)</f>
        <v>0</v>
      </c>
      <c r="E5" s="20">
        <f>Model!$W$10*((drdp!B5+drdp!K5)*'ASXY-TI1S'!$B5+(drdp!E5+drdp!N5)*'ASXY-TI1S'!$C5+(drdp!H5+drdp!Q5)*'ASXY-TI1S'!$D5)</f>
        <v>0</v>
      </c>
      <c r="F5" s="20">
        <f>Model!$W$10*((drdp!C5+drdp!L5)*'ASXY-TI1S'!$B5+(drdp!F5+drdp!O5)*'ASXY-TI1S'!$C5+(drdp!I5+drdp!R5)*'ASXY-TI1S'!$D5)</f>
        <v>0</v>
      </c>
      <c r="G5" s="20">
        <f>Model!$W$10*((drdp!D5+drdp!M5)*'ASXY-TI1S'!$B5+(drdp!G5+drdp!P5)*'ASXY-TI1S'!$C5+(drdp!J5+drdp!S5)*'ASXY-TI1S'!$D5)</f>
        <v>0</v>
      </c>
      <c r="H5" s="18">
        <f>Model!$W$10*((drdp!B5)*'ASXY-TI1S'!$B5+(drdp!E5)*'ASXY-TI1S'!$C5+(drdp!H5)*'ASXY-TI1S'!$D5)</f>
        <v>0</v>
      </c>
      <c r="I5" s="18">
        <f>Model!$W$10*((drdp!C5)*'ASXY-TI1S'!$B5+(drdp!F5)*'ASXY-TI1S'!$C5+(drdp!I5)*'ASXY-TI1S'!$D5)</f>
        <v>0</v>
      </c>
      <c r="J5" s="18">
        <f>Model!$W$10*((drdp!D5)*'ASXY-TI1S'!$B5+(drdp!G5)*'ASXY-TI1S'!$C5+(drdp!J5)*'ASXY-TI1S'!$D5)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f>SIN(Wellpath!$L6) * COS(Wellpath!$L6) / SQRT(2)</f>
        <v>0</v>
      </c>
      <c r="D6" s="22">
        <f>(-TAN(Dip) * SIN(Wellpath!$L6) * COS(Wellpath!$L6) * SIN(Wellpath!$O6)) / SQRT(2)</f>
        <v>0</v>
      </c>
      <c r="E6" s="20">
        <f>Model!$W$10*((drdp!B6+drdp!K6)*'ASXY-TI1S'!$B6+(drdp!E6+drdp!N6)*'ASXY-TI1S'!$C6+(drdp!H6+drdp!Q6)*'ASXY-TI1S'!$D6)</f>
        <v>0</v>
      </c>
      <c r="F6" s="20">
        <f>Model!$W$10*((drdp!C6+drdp!L6)*'ASXY-TI1S'!$B6+(drdp!F6+drdp!O6)*'ASXY-TI1S'!$C6+(drdp!I6+drdp!R6)*'ASXY-TI1S'!$D6)</f>
        <v>0</v>
      </c>
      <c r="G6" s="20">
        <f>Model!$W$10*((drdp!D6+drdp!M6)*'ASXY-TI1S'!$B6+(drdp!G6+drdp!P6)*'ASXY-TI1S'!$C6+(drdp!J6+drdp!S6)*'ASXY-TI1S'!$D6)</f>
        <v>0</v>
      </c>
      <c r="H6" s="18">
        <f>Model!$W$10*((drdp!B6)*'ASXY-TI1S'!$B6+(drdp!E6)*'ASXY-TI1S'!$C6+(drdp!H6)*'ASXY-TI1S'!$D6)</f>
        <v>0</v>
      </c>
      <c r="I6" s="18">
        <f>Model!$W$10*((drdp!C6)*'ASXY-TI1S'!$B6+(drdp!F6)*'ASXY-TI1S'!$C6+(drdp!I6)*'ASXY-TI1S'!$D6)</f>
        <v>0</v>
      </c>
      <c r="J6" s="18">
        <f>Model!$W$10*((drdp!D6)*'ASXY-TI1S'!$B6+(drdp!G6)*'ASXY-TI1S'!$C6+(drdp!J6)*'ASXY-TI1S'!$D6)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f>SIN(Wellpath!$L7) * COS(Wellpath!$L7) / SQRT(2)</f>
        <v>0</v>
      </c>
      <c r="D7" s="22">
        <f>(-TAN(Dip) * SIN(Wellpath!$L7) * COS(Wellpath!$L7) * SIN(Wellpath!$O7)) / SQRT(2)</f>
        <v>0</v>
      </c>
      <c r="E7" s="20">
        <f>Model!$W$10*((drdp!B7+drdp!K7)*'ASXY-TI1S'!$B7+(drdp!E7+drdp!N7)*'ASXY-TI1S'!$C7+(drdp!H7+drdp!Q7)*'ASXY-TI1S'!$D7)</f>
        <v>0</v>
      </c>
      <c r="F7" s="20">
        <f>Model!$W$10*((drdp!C7+drdp!L7)*'ASXY-TI1S'!$B7+(drdp!F7+drdp!O7)*'ASXY-TI1S'!$C7+(drdp!I7+drdp!R7)*'ASXY-TI1S'!$D7)</f>
        <v>0</v>
      </c>
      <c r="G7" s="20">
        <f>Model!$W$10*((drdp!D7+drdp!M7)*'ASXY-TI1S'!$B7+(drdp!G7+drdp!P7)*'ASXY-TI1S'!$C7+(drdp!J7+drdp!S7)*'ASXY-TI1S'!$D7)</f>
        <v>0</v>
      </c>
      <c r="H7" s="18">
        <f>Model!$W$10*((drdp!B7)*'ASXY-TI1S'!$B7+(drdp!E7)*'ASXY-TI1S'!$C7+(drdp!H7)*'ASXY-TI1S'!$D7)</f>
        <v>0</v>
      </c>
      <c r="I7" s="18">
        <f>Model!$W$10*((drdp!C7)*'ASXY-TI1S'!$B7+(drdp!F7)*'ASXY-TI1S'!$C7+(drdp!I7)*'ASXY-TI1S'!$D7)</f>
        <v>0</v>
      </c>
      <c r="J7" s="18">
        <f>Model!$W$10*((drdp!D7)*'ASXY-TI1S'!$B7+(drdp!G7)*'ASXY-TI1S'!$C7+(drdp!J7)*'ASXY-TI1S'!$D7)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f>SIN(Wellpath!$L8) * COS(Wellpath!$L8) / SQRT(2)</f>
        <v>0</v>
      </c>
      <c r="D8" s="22">
        <f>(-TAN(Dip) * SIN(Wellpath!$L8) * COS(Wellpath!$L8) * SIN(Wellpath!$O8)) / SQRT(2)</f>
        <v>0</v>
      </c>
      <c r="E8" s="20">
        <f>Model!$W$10*((drdp!B8+drdp!K8)*'ASXY-TI1S'!$B8+(drdp!E8+drdp!N8)*'ASXY-TI1S'!$C8+(drdp!H8+drdp!Q8)*'ASXY-TI1S'!$D8)</f>
        <v>0</v>
      </c>
      <c r="F8" s="20">
        <f>Model!$W$10*((drdp!C8+drdp!L8)*'ASXY-TI1S'!$B8+(drdp!F8+drdp!O8)*'ASXY-TI1S'!$C8+(drdp!I8+drdp!R8)*'ASXY-TI1S'!$D8)</f>
        <v>0</v>
      </c>
      <c r="G8" s="20">
        <f>Model!$W$10*((drdp!D8+drdp!M8)*'ASXY-TI1S'!$B8+(drdp!G8+drdp!P8)*'ASXY-TI1S'!$C8+(drdp!J8+drdp!S8)*'ASXY-TI1S'!$D8)</f>
        <v>0</v>
      </c>
      <c r="H8" s="18">
        <f>Model!$W$10*((drdp!B8)*'ASXY-TI1S'!$B8+(drdp!E8)*'ASXY-TI1S'!$C8+(drdp!H8)*'ASXY-TI1S'!$D8)</f>
        <v>0</v>
      </c>
      <c r="I8" s="18">
        <f>Model!$W$10*((drdp!C8)*'ASXY-TI1S'!$B8+(drdp!F8)*'ASXY-TI1S'!$C8+(drdp!I8)*'ASXY-TI1S'!$D8)</f>
        <v>0</v>
      </c>
      <c r="J8" s="18">
        <f>Model!$W$10*((drdp!D8)*'ASXY-TI1S'!$B8+(drdp!G8)*'ASXY-TI1S'!$C8+(drdp!J8)*'ASXY-TI1S'!$D8)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f>SIN(Wellpath!$L9) * COS(Wellpath!$L9) / SQRT(2)</f>
        <v>0</v>
      </c>
      <c r="D9" s="22">
        <f>(-TAN(Dip) * SIN(Wellpath!$L9) * COS(Wellpath!$L9) * SIN(Wellpath!$O9)) / SQRT(2)</f>
        <v>0</v>
      </c>
      <c r="E9" s="20">
        <f>Model!$W$10*((drdp!B9+drdp!K9)*'ASXY-TI1S'!$B9+(drdp!E9+drdp!N9)*'ASXY-TI1S'!$C9+(drdp!H9+drdp!Q9)*'ASXY-TI1S'!$D9)</f>
        <v>0</v>
      </c>
      <c r="F9" s="20">
        <f>Model!$W$10*((drdp!C9+drdp!L9)*'ASXY-TI1S'!$B9+(drdp!F9+drdp!O9)*'ASXY-TI1S'!$C9+(drdp!I9+drdp!R9)*'ASXY-TI1S'!$D9)</f>
        <v>0</v>
      </c>
      <c r="G9" s="20">
        <f>Model!$W$10*((drdp!D9+drdp!M9)*'ASXY-TI1S'!$B9+(drdp!G9+drdp!P9)*'ASXY-TI1S'!$C9+(drdp!J9+drdp!S9)*'ASXY-TI1S'!$D9)</f>
        <v>0</v>
      </c>
      <c r="H9" s="18">
        <f>Model!$W$10*((drdp!B9)*'ASXY-TI1S'!$B9+(drdp!E9)*'ASXY-TI1S'!$C9+(drdp!H9)*'ASXY-TI1S'!$D9)</f>
        <v>0</v>
      </c>
      <c r="I9" s="18">
        <f>Model!$W$10*((drdp!C9)*'ASXY-TI1S'!$B9+(drdp!F9)*'ASXY-TI1S'!$C9+(drdp!I9)*'ASXY-TI1S'!$D9)</f>
        <v>0</v>
      </c>
      <c r="J9" s="18">
        <f>Model!$W$10*((drdp!D9)*'ASXY-TI1S'!$B9+(drdp!G9)*'ASXY-TI1S'!$C9+(drdp!J9)*'ASXY-TI1S'!$D9)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f>SIN(Wellpath!$L10) * COS(Wellpath!$L10) / SQRT(2)</f>
        <v>0</v>
      </c>
      <c r="D10" s="22">
        <f>(-TAN(Dip) * SIN(Wellpath!$L10) * COS(Wellpath!$L10) * SIN(Wellpath!$O10)) / SQRT(2)</f>
        <v>0</v>
      </c>
      <c r="E10" s="20">
        <f>Model!$W$10*((drdp!B10+drdp!K10)*'ASXY-TI1S'!$B10+(drdp!E10+drdp!N10)*'ASXY-TI1S'!$C10+(drdp!H10+drdp!Q10)*'ASXY-TI1S'!$D10)</f>
        <v>0</v>
      </c>
      <c r="F10" s="20">
        <f>Model!$W$10*((drdp!C10+drdp!L10)*'ASXY-TI1S'!$B10+(drdp!F10+drdp!O10)*'ASXY-TI1S'!$C10+(drdp!I10+drdp!R10)*'ASXY-TI1S'!$D10)</f>
        <v>0</v>
      </c>
      <c r="G10" s="20">
        <f>Model!$W$10*((drdp!D10+drdp!M10)*'ASXY-TI1S'!$B10+(drdp!G10+drdp!P10)*'ASXY-TI1S'!$C10+(drdp!J10+drdp!S10)*'ASXY-TI1S'!$D10)</f>
        <v>0</v>
      </c>
      <c r="H10" s="18">
        <f>Model!$W$10*((drdp!B10)*'ASXY-TI1S'!$B10+(drdp!E10)*'ASXY-TI1S'!$C10+(drdp!H10)*'ASXY-TI1S'!$D10)</f>
        <v>0</v>
      </c>
      <c r="I10" s="18">
        <f>Model!$W$10*((drdp!C10)*'ASXY-TI1S'!$B10+(drdp!F10)*'ASXY-TI1S'!$C10+(drdp!I10)*'ASXY-TI1S'!$D10)</f>
        <v>0</v>
      </c>
      <c r="J10" s="18">
        <f>Model!$W$10*((drdp!D10)*'ASXY-TI1S'!$B10+(drdp!G10)*'ASXY-TI1S'!$C10+(drdp!J10)*'ASXY-TI1S'!$D10)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f>SIN(Wellpath!$L11) * COS(Wellpath!$L11) / SQRT(2)</f>
        <v>0</v>
      </c>
      <c r="D11" s="22">
        <f>(-TAN(Dip) * SIN(Wellpath!$L11) * COS(Wellpath!$L11) * SIN(Wellpath!$O11)) / SQRT(2)</f>
        <v>0</v>
      </c>
      <c r="E11" s="20">
        <f>Model!$W$10*((drdp!B11+drdp!K11)*'ASXY-TI1S'!$B11+(drdp!E11+drdp!N11)*'ASXY-TI1S'!$C11+(drdp!H11+drdp!Q11)*'ASXY-TI1S'!$D11)</f>
        <v>0</v>
      </c>
      <c r="F11" s="20">
        <f>Model!$W$10*((drdp!C11+drdp!L11)*'ASXY-TI1S'!$B11+(drdp!F11+drdp!O11)*'ASXY-TI1S'!$C11+(drdp!I11+drdp!R11)*'ASXY-TI1S'!$D11)</f>
        <v>0</v>
      </c>
      <c r="G11" s="20">
        <f>Model!$W$10*((drdp!D11+drdp!M11)*'ASXY-TI1S'!$B11+(drdp!G11+drdp!P11)*'ASXY-TI1S'!$C11+(drdp!J11+drdp!S11)*'ASXY-TI1S'!$D11)</f>
        <v>0</v>
      </c>
      <c r="H11" s="18">
        <f>Model!$W$10*((drdp!B11)*'ASXY-TI1S'!$B11+(drdp!E11)*'ASXY-TI1S'!$C11+(drdp!H11)*'ASXY-TI1S'!$D11)</f>
        <v>0</v>
      </c>
      <c r="I11" s="18">
        <f>Model!$W$10*((drdp!C11)*'ASXY-TI1S'!$B11+(drdp!F11)*'ASXY-TI1S'!$C11+(drdp!I11)*'ASXY-TI1S'!$D11)</f>
        <v>0</v>
      </c>
      <c r="J11" s="18">
        <f>Model!$W$10*((drdp!D11)*'ASXY-TI1S'!$B11+(drdp!G11)*'ASXY-TI1S'!$C11+(drdp!J11)*'ASXY-TI1S'!$D11)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f>SIN(Wellpath!$L12) * COS(Wellpath!$L12) / SQRT(2)</f>
        <v>0</v>
      </c>
      <c r="D12" s="22">
        <f>(-TAN(Dip) * SIN(Wellpath!$L12) * COS(Wellpath!$L12) * SIN(Wellpath!$O12)) / SQRT(2)</f>
        <v>0</v>
      </c>
      <c r="E12" s="20">
        <f>Model!$W$10*((drdp!B12+drdp!K12)*'ASXY-TI1S'!$B12+(drdp!E12+drdp!N12)*'ASXY-TI1S'!$C12+(drdp!H12+drdp!Q12)*'ASXY-TI1S'!$D12)</f>
        <v>0</v>
      </c>
      <c r="F12" s="20">
        <f>Model!$W$10*((drdp!C12+drdp!L12)*'ASXY-TI1S'!$B12+(drdp!F12+drdp!O12)*'ASXY-TI1S'!$C12+(drdp!I12+drdp!R12)*'ASXY-TI1S'!$D12)</f>
        <v>0</v>
      </c>
      <c r="G12" s="20">
        <f>Model!$W$10*((drdp!D12+drdp!M12)*'ASXY-TI1S'!$B12+(drdp!G12+drdp!P12)*'ASXY-TI1S'!$C12+(drdp!J12+drdp!S12)*'ASXY-TI1S'!$D12)</f>
        <v>0</v>
      </c>
      <c r="H12" s="18">
        <f>Model!$W$10*((drdp!B12)*'ASXY-TI1S'!$B12+(drdp!E12)*'ASXY-TI1S'!$C12+(drdp!H12)*'ASXY-TI1S'!$D12)</f>
        <v>0</v>
      </c>
      <c r="I12" s="18">
        <f>Model!$W$10*((drdp!C12)*'ASXY-TI1S'!$B12+(drdp!F12)*'ASXY-TI1S'!$C12+(drdp!I12)*'ASXY-TI1S'!$D12)</f>
        <v>0</v>
      </c>
      <c r="J12" s="18">
        <f>Model!$W$10*((drdp!D12)*'ASXY-TI1S'!$B12+(drdp!G12)*'ASXY-TI1S'!$C12+(drdp!J12)*'ASXY-TI1S'!$D12)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f>SIN(Wellpath!$L13) * COS(Wellpath!$L13) / SQRT(2)</f>
        <v>0</v>
      </c>
      <c r="D13" s="22">
        <f>(-TAN(Dip) * SIN(Wellpath!$L13) * COS(Wellpath!$L13) * SIN(Wellpath!$O13)) / SQRT(2)</f>
        <v>0</v>
      </c>
      <c r="E13" s="20">
        <f>Model!$W$10*((drdp!B13+drdp!K13)*'ASXY-TI1S'!$B13+(drdp!E13+drdp!N13)*'ASXY-TI1S'!$C13+(drdp!H13+drdp!Q13)*'ASXY-TI1S'!$D13)</f>
        <v>0</v>
      </c>
      <c r="F13" s="20">
        <f>Model!$W$10*((drdp!C13+drdp!L13)*'ASXY-TI1S'!$B13+(drdp!F13+drdp!O13)*'ASXY-TI1S'!$C13+(drdp!I13+drdp!R13)*'ASXY-TI1S'!$D13)</f>
        <v>0</v>
      </c>
      <c r="G13" s="20">
        <f>Model!$W$10*((drdp!D13+drdp!M13)*'ASXY-TI1S'!$B13+(drdp!G13+drdp!P13)*'ASXY-TI1S'!$C13+(drdp!J13+drdp!S13)*'ASXY-TI1S'!$D13)</f>
        <v>0</v>
      </c>
      <c r="H13" s="18">
        <f>Model!$W$10*((drdp!B13)*'ASXY-TI1S'!$B13+(drdp!E13)*'ASXY-TI1S'!$C13+(drdp!H13)*'ASXY-TI1S'!$D13)</f>
        <v>0</v>
      </c>
      <c r="I13" s="18">
        <f>Model!$W$10*((drdp!C13)*'ASXY-TI1S'!$B13+(drdp!F13)*'ASXY-TI1S'!$C13+(drdp!I13)*'ASXY-TI1S'!$D13)</f>
        <v>0</v>
      </c>
      <c r="J13" s="18">
        <f>Model!$W$10*((drdp!D13)*'ASXY-TI1S'!$B13+(drdp!G13)*'ASXY-TI1S'!$C13+(drdp!J13)*'ASXY-TI1S'!$D13)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f>SIN(Wellpath!$L14) * COS(Wellpath!$L14) / SQRT(2)</f>
        <v>0</v>
      </c>
      <c r="D14" s="22">
        <f>(-TAN(Dip) * SIN(Wellpath!$L14) * COS(Wellpath!$L14) * SIN(Wellpath!$O14)) / SQRT(2)</f>
        <v>0</v>
      </c>
      <c r="E14" s="20">
        <f>Model!$W$10*((drdp!B14+drdp!K14)*'ASXY-TI1S'!$B14+(drdp!E14+drdp!N14)*'ASXY-TI1S'!$C14+(drdp!H14+drdp!Q14)*'ASXY-TI1S'!$D14)</f>
        <v>0</v>
      </c>
      <c r="F14" s="20">
        <f>Model!$W$10*((drdp!C14+drdp!L14)*'ASXY-TI1S'!$B14+(drdp!F14+drdp!O14)*'ASXY-TI1S'!$C14+(drdp!I14+drdp!R14)*'ASXY-TI1S'!$D14)</f>
        <v>0</v>
      </c>
      <c r="G14" s="20">
        <f>Model!$W$10*((drdp!D14+drdp!M14)*'ASXY-TI1S'!$B14+(drdp!G14+drdp!P14)*'ASXY-TI1S'!$C14+(drdp!J14+drdp!S14)*'ASXY-TI1S'!$D14)</f>
        <v>0</v>
      </c>
      <c r="H14" s="18">
        <f>Model!$W$10*((drdp!B14)*'ASXY-TI1S'!$B14+(drdp!E14)*'ASXY-TI1S'!$C14+(drdp!H14)*'ASXY-TI1S'!$D14)</f>
        <v>0</v>
      </c>
      <c r="I14" s="18">
        <f>Model!$W$10*((drdp!C14)*'ASXY-TI1S'!$B14+(drdp!F14)*'ASXY-TI1S'!$C14+(drdp!I14)*'ASXY-TI1S'!$D14)</f>
        <v>0</v>
      </c>
      <c r="J14" s="18">
        <f>Model!$W$10*((drdp!D14)*'ASXY-TI1S'!$B14+(drdp!G14)*'ASXY-TI1S'!$C14+(drdp!J14)*'ASXY-TI1S'!$D14)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f>SIN(Wellpath!$L15) * COS(Wellpath!$L15) / SQRT(2)</f>
        <v>0</v>
      </c>
      <c r="D15" s="22">
        <f>(-TAN(Dip) * SIN(Wellpath!$L15) * COS(Wellpath!$L15) * SIN(Wellpath!$O15)) / SQRT(2)</f>
        <v>0</v>
      </c>
      <c r="E15" s="20">
        <f>Model!$W$10*((drdp!B15+drdp!K15)*'ASXY-TI1S'!$B15+(drdp!E15+drdp!N15)*'ASXY-TI1S'!$C15+(drdp!H15+drdp!Q15)*'ASXY-TI1S'!$D15)</f>
        <v>0</v>
      </c>
      <c r="F15" s="20">
        <f>Model!$W$10*((drdp!C15+drdp!L15)*'ASXY-TI1S'!$B15+(drdp!F15+drdp!O15)*'ASXY-TI1S'!$C15+(drdp!I15+drdp!R15)*'ASXY-TI1S'!$D15)</f>
        <v>0</v>
      </c>
      <c r="G15" s="20">
        <f>Model!$W$10*((drdp!D15+drdp!M15)*'ASXY-TI1S'!$B15+(drdp!G15+drdp!P15)*'ASXY-TI1S'!$C15+(drdp!J15+drdp!S15)*'ASXY-TI1S'!$D15)</f>
        <v>0</v>
      </c>
      <c r="H15" s="18">
        <f>Model!$W$10*((drdp!B15)*'ASXY-TI1S'!$B15+(drdp!E15)*'ASXY-TI1S'!$C15+(drdp!H15)*'ASXY-TI1S'!$D15)</f>
        <v>0</v>
      </c>
      <c r="I15" s="18">
        <f>Model!$W$10*((drdp!C15)*'ASXY-TI1S'!$B15+(drdp!F15)*'ASXY-TI1S'!$C15+(drdp!I15)*'ASXY-TI1S'!$D15)</f>
        <v>0</v>
      </c>
      <c r="J15" s="18">
        <f>Model!$W$10*((drdp!D15)*'ASXY-TI1S'!$B15+(drdp!G15)*'ASXY-TI1S'!$C15+(drdp!J15)*'ASXY-TI1S'!$D15)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f>SIN(Wellpath!$L16) * COS(Wellpath!$L16) / SQRT(2)</f>
        <v>0</v>
      </c>
      <c r="D16" s="22">
        <f>(-TAN(Dip) * SIN(Wellpath!$L16) * COS(Wellpath!$L16) * SIN(Wellpath!$O16)) / SQRT(2)</f>
        <v>0</v>
      </c>
      <c r="E16" s="20">
        <f>Model!$W$10*((drdp!B16+drdp!K16)*'ASXY-TI1S'!$B16+(drdp!E16+drdp!N16)*'ASXY-TI1S'!$C16+(drdp!H16+drdp!Q16)*'ASXY-TI1S'!$D16)</f>
        <v>0</v>
      </c>
      <c r="F16" s="20">
        <f>Model!$W$10*((drdp!C16+drdp!L16)*'ASXY-TI1S'!$B16+(drdp!F16+drdp!O16)*'ASXY-TI1S'!$C16+(drdp!I16+drdp!R16)*'ASXY-TI1S'!$D16)</f>
        <v>0</v>
      </c>
      <c r="G16" s="20">
        <f>Model!$W$10*((drdp!D16+drdp!M16)*'ASXY-TI1S'!$B16+(drdp!G16+drdp!P16)*'ASXY-TI1S'!$C16+(drdp!J16+drdp!S16)*'ASXY-TI1S'!$D16)</f>
        <v>0</v>
      </c>
      <c r="H16" s="18">
        <f>Model!$W$10*((drdp!B16)*'ASXY-TI1S'!$B16+(drdp!E16)*'ASXY-TI1S'!$C16+(drdp!H16)*'ASXY-TI1S'!$D16)</f>
        <v>0</v>
      </c>
      <c r="I16" s="18">
        <f>Model!$W$10*((drdp!C16)*'ASXY-TI1S'!$B16+(drdp!F16)*'ASXY-TI1S'!$C16+(drdp!I16)*'ASXY-TI1S'!$D16)</f>
        <v>0</v>
      </c>
      <c r="J16" s="18">
        <f>Model!$W$10*((drdp!D16)*'ASXY-TI1S'!$B16+(drdp!G16)*'ASXY-TI1S'!$C16+(drdp!J16)*'ASXY-TI1S'!$D16)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f>SIN(Wellpath!$L17) * COS(Wellpath!$L17) / SQRT(2)</f>
        <v>0</v>
      </c>
      <c r="D17" s="22">
        <f>(-TAN(Dip) * SIN(Wellpath!$L17) * COS(Wellpath!$L17) * SIN(Wellpath!$O17)) / SQRT(2)</f>
        <v>0</v>
      </c>
      <c r="E17" s="20">
        <f>Model!$W$10*((drdp!B17+drdp!K17)*'ASXY-TI1S'!$B17+(drdp!E17+drdp!N17)*'ASXY-TI1S'!$C17+(drdp!H17+drdp!Q17)*'ASXY-TI1S'!$D17)</f>
        <v>0</v>
      </c>
      <c r="F17" s="20">
        <f>Model!$W$10*((drdp!C17+drdp!L17)*'ASXY-TI1S'!$B17+(drdp!F17+drdp!O17)*'ASXY-TI1S'!$C17+(drdp!I17+drdp!R17)*'ASXY-TI1S'!$D17)</f>
        <v>0</v>
      </c>
      <c r="G17" s="20">
        <f>Model!$W$10*((drdp!D17+drdp!M17)*'ASXY-TI1S'!$B17+(drdp!G17+drdp!P17)*'ASXY-TI1S'!$C17+(drdp!J17+drdp!S17)*'ASXY-TI1S'!$D17)</f>
        <v>0</v>
      </c>
      <c r="H17" s="18">
        <f>Model!$W$10*((drdp!B17)*'ASXY-TI1S'!$B17+(drdp!E17)*'ASXY-TI1S'!$C17+(drdp!H17)*'ASXY-TI1S'!$D17)</f>
        <v>0</v>
      </c>
      <c r="I17" s="18">
        <f>Model!$W$10*((drdp!C17)*'ASXY-TI1S'!$B17+(drdp!F17)*'ASXY-TI1S'!$C17+(drdp!I17)*'ASXY-TI1S'!$D17)</f>
        <v>0</v>
      </c>
      <c r="J17" s="18">
        <f>Model!$W$10*((drdp!D17)*'ASXY-TI1S'!$B17+(drdp!G17)*'ASXY-TI1S'!$C17+(drdp!J17)*'ASXY-TI1S'!$D17)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f>SIN(Wellpath!$L18) * COS(Wellpath!$L18) / SQRT(2)</f>
        <v>0</v>
      </c>
      <c r="D18" s="22">
        <f>(-TAN(Dip) * SIN(Wellpath!$L18) * COS(Wellpath!$L18) * SIN(Wellpath!$O18)) / SQRT(2)</f>
        <v>0</v>
      </c>
      <c r="E18" s="20">
        <f>Model!$W$10*((drdp!B18+drdp!K18)*'ASXY-TI1S'!$B18+(drdp!E18+drdp!N18)*'ASXY-TI1S'!$C18+(drdp!H18+drdp!Q18)*'ASXY-TI1S'!$D18)</f>
        <v>0</v>
      </c>
      <c r="F18" s="20">
        <f>Model!$W$10*((drdp!C18+drdp!L18)*'ASXY-TI1S'!$B18+(drdp!F18+drdp!O18)*'ASXY-TI1S'!$C18+(drdp!I18+drdp!R18)*'ASXY-TI1S'!$D18)</f>
        <v>0</v>
      </c>
      <c r="G18" s="20">
        <f>Model!$W$10*((drdp!D18+drdp!M18)*'ASXY-TI1S'!$B18+(drdp!G18+drdp!P18)*'ASXY-TI1S'!$C18+(drdp!J18+drdp!S18)*'ASXY-TI1S'!$D18)</f>
        <v>0</v>
      </c>
      <c r="H18" s="18">
        <f>Model!$W$10*((drdp!B18)*'ASXY-TI1S'!$B18+(drdp!E18)*'ASXY-TI1S'!$C18+(drdp!H18)*'ASXY-TI1S'!$D18)</f>
        <v>0</v>
      </c>
      <c r="I18" s="18">
        <f>Model!$W$10*((drdp!C18)*'ASXY-TI1S'!$B18+(drdp!F18)*'ASXY-TI1S'!$C18+(drdp!I18)*'ASXY-TI1S'!$D18)</f>
        <v>0</v>
      </c>
      <c r="J18" s="18">
        <f>Model!$W$10*((drdp!D18)*'ASXY-TI1S'!$B18+(drdp!G18)*'ASXY-TI1S'!$C18+(drdp!J18)*'ASXY-TI1S'!$D18)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f>SIN(Wellpath!$L19) * COS(Wellpath!$L19) / SQRT(2)</f>
        <v>0</v>
      </c>
      <c r="D19" s="22">
        <f>(-TAN(Dip) * SIN(Wellpath!$L19) * COS(Wellpath!$L19) * SIN(Wellpath!$O19)) / SQRT(2)</f>
        <v>0</v>
      </c>
      <c r="E19" s="20">
        <f>Model!$W$10*((drdp!B19+drdp!K19)*'ASXY-TI1S'!$B19+(drdp!E19+drdp!N19)*'ASXY-TI1S'!$C19+(drdp!H19+drdp!Q19)*'ASXY-TI1S'!$D19)</f>
        <v>0</v>
      </c>
      <c r="F19" s="20">
        <f>Model!$W$10*((drdp!C19+drdp!L19)*'ASXY-TI1S'!$B19+(drdp!F19+drdp!O19)*'ASXY-TI1S'!$C19+(drdp!I19+drdp!R19)*'ASXY-TI1S'!$D19)</f>
        <v>0</v>
      </c>
      <c r="G19" s="20">
        <f>Model!$W$10*((drdp!D19+drdp!M19)*'ASXY-TI1S'!$B19+(drdp!G19+drdp!P19)*'ASXY-TI1S'!$C19+(drdp!J19+drdp!S19)*'ASXY-TI1S'!$D19)</f>
        <v>0</v>
      </c>
      <c r="H19" s="18">
        <f>Model!$W$10*((drdp!B19)*'ASXY-TI1S'!$B19+(drdp!E19)*'ASXY-TI1S'!$C19+(drdp!H19)*'ASXY-TI1S'!$D19)</f>
        <v>0</v>
      </c>
      <c r="I19" s="18">
        <f>Model!$W$10*((drdp!C19)*'ASXY-TI1S'!$B19+(drdp!F19)*'ASXY-TI1S'!$C19+(drdp!I19)*'ASXY-TI1S'!$D19)</f>
        <v>0</v>
      </c>
      <c r="J19" s="18">
        <f>Model!$W$10*((drdp!D19)*'ASXY-TI1S'!$B19+(drdp!G19)*'ASXY-TI1S'!$C19+(drdp!J19)*'ASXY-TI1S'!$D19)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f>SIN(Wellpath!$L20) * COS(Wellpath!$L20) / SQRT(2)</f>
        <v>0</v>
      </c>
      <c r="D20" s="22">
        <f>(-TAN(Dip) * SIN(Wellpath!$L20) * COS(Wellpath!$L20) * SIN(Wellpath!$O20)) / SQRT(2)</f>
        <v>0</v>
      </c>
      <c r="E20" s="20">
        <f>Model!$W$10*((drdp!B20+drdp!K20)*'ASXY-TI1S'!$B20+(drdp!E20+drdp!N20)*'ASXY-TI1S'!$C20+(drdp!H20+drdp!Q20)*'ASXY-TI1S'!$D20)</f>
        <v>0</v>
      </c>
      <c r="F20" s="20">
        <f>Model!$W$10*((drdp!C20+drdp!L20)*'ASXY-TI1S'!$B20+(drdp!F20+drdp!O20)*'ASXY-TI1S'!$C20+(drdp!I20+drdp!R20)*'ASXY-TI1S'!$D20)</f>
        <v>0</v>
      </c>
      <c r="G20" s="20">
        <f>Model!$W$10*((drdp!D20+drdp!M20)*'ASXY-TI1S'!$B20+(drdp!G20+drdp!P20)*'ASXY-TI1S'!$C20+(drdp!J20+drdp!S20)*'ASXY-TI1S'!$D20)</f>
        <v>0</v>
      </c>
      <c r="H20" s="18">
        <f>Model!$W$10*((drdp!B20)*'ASXY-TI1S'!$B20+(drdp!E20)*'ASXY-TI1S'!$C20+(drdp!H20)*'ASXY-TI1S'!$D20)</f>
        <v>0</v>
      </c>
      <c r="I20" s="18">
        <f>Model!$W$10*((drdp!C20)*'ASXY-TI1S'!$B20+(drdp!F20)*'ASXY-TI1S'!$C20+(drdp!I20)*'ASXY-TI1S'!$D20)</f>
        <v>0</v>
      </c>
      <c r="J20" s="18">
        <f>Model!$W$10*((drdp!D20)*'ASXY-TI1S'!$B20+(drdp!G20)*'ASXY-TI1S'!$C20+(drdp!J20)*'ASXY-TI1S'!$D20)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f>SIN(Wellpath!$L21) * COS(Wellpath!$L21) / SQRT(2)</f>
        <v>0</v>
      </c>
      <c r="D21" s="22">
        <f>(-TAN(Dip) * SIN(Wellpath!$L21) * COS(Wellpath!$L21) * SIN(Wellpath!$O21)) / SQRT(2)</f>
        <v>0</v>
      </c>
      <c r="E21" s="20">
        <f>Model!$W$10*((drdp!B21+drdp!K21)*'ASXY-TI1S'!$B21+(drdp!E21+drdp!N21)*'ASXY-TI1S'!$C21+(drdp!H21+drdp!Q21)*'ASXY-TI1S'!$D21)</f>
        <v>0</v>
      </c>
      <c r="F21" s="20">
        <f>Model!$W$10*((drdp!C21+drdp!L21)*'ASXY-TI1S'!$B21+(drdp!F21+drdp!O21)*'ASXY-TI1S'!$C21+(drdp!I21+drdp!R21)*'ASXY-TI1S'!$D21)</f>
        <v>0</v>
      </c>
      <c r="G21" s="20">
        <f>Model!$W$10*((drdp!D21+drdp!M21)*'ASXY-TI1S'!$B21+(drdp!G21+drdp!P21)*'ASXY-TI1S'!$C21+(drdp!J21+drdp!S21)*'ASXY-TI1S'!$D21)</f>
        <v>0</v>
      </c>
      <c r="H21" s="18">
        <f>Model!$W$10*((drdp!B21)*'ASXY-TI1S'!$B21+(drdp!E21)*'ASXY-TI1S'!$C21+(drdp!H21)*'ASXY-TI1S'!$D21)</f>
        <v>0</v>
      </c>
      <c r="I21" s="18">
        <f>Model!$W$10*((drdp!C21)*'ASXY-TI1S'!$B21+(drdp!F21)*'ASXY-TI1S'!$C21+(drdp!I21)*'ASXY-TI1S'!$D21)</f>
        <v>0</v>
      </c>
      <c r="J21" s="18">
        <f>Model!$W$10*((drdp!D21)*'ASXY-TI1S'!$B21+(drdp!G21)*'ASXY-TI1S'!$C21+(drdp!J21)*'ASXY-TI1S'!$D21)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f>SIN(Wellpath!$L22) * COS(Wellpath!$L22) / SQRT(2)</f>
        <v>0</v>
      </c>
      <c r="D22" s="22">
        <f>(-TAN(Dip) * SIN(Wellpath!$L22) * COS(Wellpath!$L22) * SIN(Wellpath!$O22)) / SQRT(2)</f>
        <v>0</v>
      </c>
      <c r="E22" s="20">
        <f>Model!$W$10*((drdp!B22+drdp!K22)*'ASXY-TI1S'!$B22+(drdp!E22+drdp!N22)*'ASXY-TI1S'!$C22+(drdp!H22+drdp!Q22)*'ASXY-TI1S'!$D22)</f>
        <v>0</v>
      </c>
      <c r="F22" s="20">
        <f>Model!$W$10*((drdp!C22+drdp!L22)*'ASXY-TI1S'!$B22+(drdp!F22+drdp!O22)*'ASXY-TI1S'!$C22+(drdp!I22+drdp!R22)*'ASXY-TI1S'!$D22)</f>
        <v>0</v>
      </c>
      <c r="G22" s="20">
        <f>Model!$W$10*((drdp!D22+drdp!M22)*'ASXY-TI1S'!$B22+(drdp!G22+drdp!P22)*'ASXY-TI1S'!$C22+(drdp!J22+drdp!S22)*'ASXY-TI1S'!$D22)</f>
        <v>0</v>
      </c>
      <c r="H22" s="18">
        <f>Model!$W$10*((drdp!B22)*'ASXY-TI1S'!$B22+(drdp!E22)*'ASXY-TI1S'!$C22+(drdp!H22)*'ASXY-TI1S'!$D22)</f>
        <v>0</v>
      </c>
      <c r="I22" s="18">
        <f>Model!$W$10*((drdp!C22)*'ASXY-TI1S'!$B22+(drdp!F22)*'ASXY-TI1S'!$C22+(drdp!I22)*'ASXY-TI1S'!$D22)</f>
        <v>0</v>
      </c>
      <c r="J22" s="18">
        <f>Model!$W$10*((drdp!D22)*'ASXY-TI1S'!$B22+(drdp!G22)*'ASXY-TI1S'!$C22+(drdp!J22)*'ASXY-TI1S'!$D22)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f>SIN(Wellpath!$L23) * COS(Wellpath!$L23) / SQRT(2)</f>
        <v>0</v>
      </c>
      <c r="D23" s="22">
        <f>(-TAN(Dip) * SIN(Wellpath!$L23) * COS(Wellpath!$L23) * SIN(Wellpath!$O23)) / SQRT(2)</f>
        <v>0</v>
      </c>
      <c r="E23" s="20">
        <f>Model!$W$10*((drdp!B23+drdp!K23)*'ASXY-TI1S'!$B23+(drdp!E23+drdp!N23)*'ASXY-TI1S'!$C23+(drdp!H23+drdp!Q23)*'ASXY-TI1S'!$D23)</f>
        <v>0</v>
      </c>
      <c r="F23" s="20">
        <f>Model!$W$10*((drdp!C23+drdp!L23)*'ASXY-TI1S'!$B23+(drdp!F23+drdp!O23)*'ASXY-TI1S'!$C23+(drdp!I23+drdp!R23)*'ASXY-TI1S'!$D23)</f>
        <v>0</v>
      </c>
      <c r="G23" s="20">
        <f>Model!$W$10*((drdp!D23+drdp!M23)*'ASXY-TI1S'!$B23+(drdp!G23+drdp!P23)*'ASXY-TI1S'!$C23+(drdp!J23+drdp!S23)*'ASXY-TI1S'!$D23)</f>
        <v>0</v>
      </c>
      <c r="H23" s="18">
        <f>Model!$W$10*((drdp!B23)*'ASXY-TI1S'!$B23+(drdp!E23)*'ASXY-TI1S'!$C23+(drdp!H23)*'ASXY-TI1S'!$D23)</f>
        <v>0</v>
      </c>
      <c r="I23" s="18">
        <f>Model!$W$10*((drdp!C23)*'ASXY-TI1S'!$B23+(drdp!F23)*'ASXY-TI1S'!$C23+(drdp!I23)*'ASXY-TI1S'!$D23)</f>
        <v>0</v>
      </c>
      <c r="J23" s="18">
        <f>Model!$W$10*((drdp!D23)*'ASXY-TI1S'!$B23+(drdp!G23)*'ASXY-TI1S'!$C23+(drdp!J23)*'ASXY-TI1S'!$D23)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f>SIN(Wellpath!$L24) * COS(Wellpath!$L24) / SQRT(2)</f>
        <v>2.4662637808066178E-2</v>
      </c>
      <c r="D24" s="22">
        <f>(-TAN(Dip) * SIN(Wellpath!$L24) * COS(Wellpath!$L24) * SIN(Wellpath!$O24)) / SQRT(2)</f>
        <v>0</v>
      </c>
      <c r="E24" s="20">
        <f>Model!$W$10*((drdp!B24+drdp!K24)*'ASXY-TI1S'!$B24+(drdp!E24+drdp!N24)*'ASXY-TI1S'!$C24+(drdp!H24+drdp!Q24)*'ASXY-TI1S'!$D24)</f>
        <v>3.7540081386518495E-4</v>
      </c>
      <c r="F24" s="20">
        <f>Model!$W$10*((drdp!C24+drdp!L24)*'ASXY-TI1S'!$B24+(drdp!F24+drdp!O24)*'ASXY-TI1S'!$C24+(drdp!I24+drdp!R24)*'ASXY-TI1S'!$D24)</f>
        <v>1.3109285288000617E-5</v>
      </c>
      <c r="G24" s="20">
        <f>Model!$W$10*((drdp!D24+drdp!M24)*'ASXY-TI1S'!$B24+(drdp!G24+drdp!P24)*'ASXY-TI1S'!$C24+(drdp!J24+drdp!S24)*'ASXY-TI1S'!$D24)</f>
        <v>-1.3117275978109546E-5</v>
      </c>
      <c r="H24" s="18">
        <f>Model!$W$10*((drdp!B24)*'ASXY-TI1S'!$B24+(drdp!E24)*'ASXY-TI1S'!$C24+(drdp!H24)*'ASXY-TI1S'!$D24)</f>
        <v>1.8770040693259248E-4</v>
      </c>
      <c r="I24" s="18">
        <f>Model!$W$10*((drdp!C24)*'ASXY-TI1S'!$B24+(drdp!F24)*'ASXY-TI1S'!$C24+(drdp!I24)*'ASXY-TI1S'!$D24)</f>
        <v>6.5546426440003083E-6</v>
      </c>
      <c r="J24" s="18">
        <f>Model!$W$10*((drdp!D24)*'ASXY-TI1S'!$B24+(drdp!G24)*'ASXY-TI1S'!$C24+(drdp!J24)*'ASXY-TI1S'!$D24)</f>
        <v>-6.5586379890547732E-6</v>
      </c>
      <c r="K24" s="21">
        <f>SUM(E$3:E23)+H24</f>
        <v>1.8770040693259248E-4</v>
      </c>
      <c r="L24" s="21">
        <f>SUM(F$3:F23)+I24</f>
        <v>6.5546426440003083E-6</v>
      </c>
      <c r="M24" s="21">
        <f>SUM(G$3:G23)+J24</f>
        <v>-6.5586379890547732E-6</v>
      </c>
      <c r="N24" s="21"/>
      <c r="O24" s="21"/>
      <c r="P24" s="21"/>
      <c r="Q24" s="19">
        <f t="shared" si="1"/>
        <v>3.5231442762660811E-8</v>
      </c>
      <c r="R24" s="19">
        <f t="shared" si="1"/>
        <v>4.296334019054735E-11</v>
      </c>
      <c r="S24" s="19">
        <f t="shared" si="1"/>
        <v>4.301573227147244E-11</v>
      </c>
      <c r="T24" s="19">
        <f t="shared" si="2"/>
        <v>1.2303090915765818E-9</v>
      </c>
      <c r="U24" s="19">
        <f t="shared" si="3"/>
        <v>-1.231059019469141E-9</v>
      </c>
      <c r="V24" s="19">
        <f t="shared" si="4"/>
        <v>-4.2989528249618847E-11</v>
      </c>
    </row>
    <row r="25" spans="1:22" x14ac:dyDescent="0.25">
      <c r="A25" s="26">
        <f>Wellpath!E25</f>
        <v>2200</v>
      </c>
      <c r="B25" s="22">
        <v>0</v>
      </c>
      <c r="C25" s="22">
        <f>SIN(Wellpath!$L25) * COS(Wellpath!$L25) / SQRT(2)</f>
        <v>4.9205121723811134E-2</v>
      </c>
      <c r="D25" s="22">
        <f>(-TAN(Dip) * SIN(Wellpath!$L25) * COS(Wellpath!$L25) * SIN(Wellpath!$O25)) / SQRT(2)</f>
        <v>0</v>
      </c>
      <c r="E25" s="20">
        <f>Model!$W$10*((drdp!B25+drdp!K25)*'ASXY-TI1S'!$B25+(drdp!E25+drdp!N25)*'ASXY-TI1S'!$C25+(drdp!H25+drdp!Q25)*'ASXY-TI1S'!$D25)</f>
        <v>7.4760367277335363E-4</v>
      </c>
      <c r="F25" s="20">
        <f>Model!$W$10*((drdp!C25+drdp!L25)*'ASXY-TI1S'!$B25+(drdp!F25+drdp!O25)*'ASXY-TI1S'!$C25+(drdp!I25+drdp!R25)*'ASXY-TI1S'!$D25)</f>
        <v>2.6106895528102276E-5</v>
      </c>
      <c r="G25" s="20">
        <f>Model!$W$10*((drdp!D25+drdp!M25)*'ASXY-TI1S'!$B25+(drdp!G25+drdp!P25)*'ASXY-TI1S'!$C25+(drdp!J25+drdp!S25)*'ASXY-TI1S'!$D25)</f>
        <v>-5.2309406911637696E-5</v>
      </c>
      <c r="H25" s="18">
        <f>Model!$W$10*((drdp!B25)*'ASXY-TI1S'!$B25+(drdp!E25)*'ASXY-TI1S'!$C25+(drdp!H25)*'ASXY-TI1S'!$D25)</f>
        <v>3.7380183638667682E-4</v>
      </c>
      <c r="I25" s="18">
        <f>Model!$W$10*((drdp!C25)*'ASXY-TI1S'!$B25+(drdp!F25)*'ASXY-TI1S'!$C25+(drdp!I25)*'ASXY-TI1S'!$D25)</f>
        <v>1.3053447764051138E-5</v>
      </c>
      <c r="J25" s="18">
        <f>Model!$W$10*((drdp!D25)*'ASXY-TI1S'!$B25+(drdp!G25)*'ASXY-TI1S'!$C25+(drdp!J25)*'ASXY-TI1S'!$D25)</f>
        <v>-2.6154703455818848E-5</v>
      </c>
      <c r="K25" s="21">
        <f>SUM(E$3:E24)+H25</f>
        <v>7.4920265025186172E-4</v>
      </c>
      <c r="L25" s="21">
        <f>SUM(F$3:F24)+I25</f>
        <v>2.6162733052051757E-5</v>
      </c>
      <c r="M25" s="21">
        <f>SUM(G$3:G24)+J25</f>
        <v>-3.9271979433928394E-5</v>
      </c>
      <c r="N25" s="21"/>
      <c r="O25" s="21"/>
      <c r="P25" s="21"/>
      <c r="Q25" s="19">
        <f t="shared" si="1"/>
        <v>5.6130461114441343E-7</v>
      </c>
      <c r="R25" s="19">
        <f t="shared" si="1"/>
        <v>6.8448860075292145E-10</v>
      </c>
      <c r="S25" s="19">
        <f t="shared" si="1"/>
        <v>1.5422883686588948E-9</v>
      </c>
      <c r="T25" s="19">
        <f t="shared" si="2"/>
        <v>1.9601188940429154E-8</v>
      </c>
      <c r="U25" s="19">
        <f t="shared" si="3"/>
        <v>-2.9422671072535762E-8</v>
      </c>
      <c r="V25" s="19">
        <f t="shared" si="4"/>
        <v>-1.0274623143555353E-9</v>
      </c>
    </row>
    <row r="26" spans="1:22" x14ac:dyDescent="0.25">
      <c r="A26" s="26">
        <f>Wellpath!E26</f>
        <v>2300</v>
      </c>
      <c r="B26" s="22">
        <v>0</v>
      </c>
      <c r="C26" s="22">
        <f>SIN(Wellpath!$L26) * COS(Wellpath!$L26) / SQRT(2)</f>
        <v>7.3507883232599228E-2</v>
      </c>
      <c r="D26" s="22">
        <f>(-TAN(Dip) * SIN(Wellpath!$L26) * COS(Wellpath!$L26) * SIN(Wellpath!$O26)) / SQRT(2)</f>
        <v>0</v>
      </c>
      <c r="E26" s="20">
        <f>Model!$W$10*((drdp!B26+drdp!K26)*'ASXY-TI1S'!$B26+(drdp!E26+drdp!N26)*'ASXY-TI1S'!$C26+(drdp!H26+drdp!Q26)*'ASXY-TI1S'!$D26)</f>
        <v>1.1134445444264825E-3</v>
      </c>
      <c r="F26" s="20">
        <f>Model!$W$10*((drdp!C26+drdp!L26)*'ASXY-TI1S'!$B26+(drdp!F26+drdp!O26)*'ASXY-TI1S'!$C26+(drdp!I26+drdp!R26)*'ASXY-TI1S'!$D26)</f>
        <v>3.8882340277761261E-5</v>
      </c>
      <c r="G26" s="20">
        <f>Model!$W$10*((drdp!D26+drdp!M26)*'ASXY-TI1S'!$B26+(drdp!G26+drdp!P26)*'ASXY-TI1S'!$C26+(drdp!J26+drdp!S26)*'ASXY-TI1S'!$D26)</f>
        <v>-1.170990709427923E-4</v>
      </c>
      <c r="H26" s="18">
        <f>Model!$W$10*((drdp!B26)*'ASXY-TI1S'!$B26+(drdp!E26)*'ASXY-TI1S'!$C26+(drdp!H26)*'ASXY-TI1S'!$D26)</f>
        <v>5.5672227221324224E-4</v>
      </c>
      <c r="I26" s="18">
        <f>Model!$W$10*((drdp!C26)*'ASXY-TI1S'!$B26+(drdp!F26)*'ASXY-TI1S'!$C26+(drdp!I26)*'ASXY-TI1S'!$D26)</f>
        <v>1.9441170138880661E-5</v>
      </c>
      <c r="J26" s="18">
        <f>Model!$W$10*((drdp!D26)*'ASXY-TI1S'!$B26+(drdp!G26)*'ASXY-TI1S'!$C26+(drdp!J26)*'ASXY-TI1S'!$D26)</f>
        <v>-5.8549535471396259E-5</v>
      </c>
      <c r="K26" s="21">
        <f>SUM(E$3:E25)+H26</f>
        <v>1.6797267588517808E-3</v>
      </c>
      <c r="L26" s="21">
        <f>SUM(F$3:F25)+I26</f>
        <v>5.8657350954983558E-5</v>
      </c>
      <c r="M26" s="21">
        <f>SUM(G$3:G25)+J26</f>
        <v>-1.2397621836114349E-4</v>
      </c>
      <c r="N26" s="21"/>
      <c r="O26" s="21"/>
      <c r="P26" s="21"/>
      <c r="Q26" s="19">
        <f t="shared" si="1"/>
        <v>2.8214819844027086E-6</v>
      </c>
      <c r="R26" s="19">
        <f t="shared" si="1"/>
        <v>3.4406848210561104E-9</v>
      </c>
      <c r="S26" s="19">
        <f t="shared" si="1"/>
        <v>1.5370102719129934E-8</v>
      </c>
      <c r="T26" s="19">
        <f t="shared" si="2"/>
        <v>9.8528322002445937E-8</v>
      </c>
      <c r="U26" s="19">
        <f t="shared" si="3"/>
        <v>-2.0824617144246419E-7</v>
      </c>
      <c r="V26" s="19">
        <f t="shared" si="4"/>
        <v>-7.2721165504812699E-9</v>
      </c>
    </row>
    <row r="27" spans="1:22" x14ac:dyDescent="0.25">
      <c r="A27" s="26">
        <f>Wellpath!E27</f>
        <v>2400</v>
      </c>
      <c r="B27" s="22">
        <v>0</v>
      </c>
      <c r="C27" s="22">
        <f>SIN(Wellpath!$L27) * COS(Wellpath!$L27) / SQRT(2)</f>
        <v>9.7452521723264685E-2</v>
      </c>
      <c r="D27" s="22">
        <f>(-TAN(Dip) * SIN(Wellpath!$L27) * COS(Wellpath!$L27) * SIN(Wellpath!$O27)) / SQRT(2)</f>
        <v>0</v>
      </c>
      <c r="E27" s="20">
        <f>Model!$W$10*((drdp!B27+drdp!K27)*'ASXY-TI1S'!$B27+(drdp!E27+drdp!N27)*'ASXY-TI1S'!$C27+(drdp!H27+drdp!Q27)*'ASXY-TI1S'!$D27)</f>
        <v>1.4698268715390098E-3</v>
      </c>
      <c r="F27" s="20">
        <f>Model!$W$10*((drdp!C27+drdp!L27)*'ASXY-TI1S'!$B27+(drdp!F27+drdp!O27)*'ASXY-TI1S'!$C27+(drdp!I27+drdp!R27)*'ASXY-TI1S'!$D27)</f>
        <v>5.1327485373790454E-5</v>
      </c>
      <c r="G27" s="20">
        <f>Model!$W$10*((drdp!D27+drdp!M27)*'ASXY-TI1S'!$B27+(drdp!G27+drdp!P27)*'ASXY-TI1S'!$C27+(drdp!J27+drdp!S27)*'ASXY-TI1S'!$D27)</f>
        <v>-2.0669660938377822E-4</v>
      </c>
      <c r="H27" s="18">
        <f>Model!$W$10*((drdp!B27)*'ASXY-TI1S'!$B27+(drdp!E27)*'ASXY-TI1S'!$C27+(drdp!H27)*'ASXY-TI1S'!$D27)</f>
        <v>7.3491343576950351E-4</v>
      </c>
      <c r="I27" s="18">
        <f>Model!$W$10*((drdp!C27)*'ASXY-TI1S'!$B27+(drdp!F27)*'ASXY-TI1S'!$C27+(drdp!I27)*'ASXY-TI1S'!$D27)</f>
        <v>2.566374268689518E-5</v>
      </c>
      <c r="J27" s="18">
        <f>Model!$W$10*((drdp!D27)*'ASXY-TI1S'!$B27+(drdp!G27)*'ASXY-TI1S'!$C27+(drdp!J27)*'ASXY-TI1S'!$D27)</f>
        <v>-1.0334830469188891E-4</v>
      </c>
      <c r="K27" s="21">
        <f>SUM(E$3:E26)+H27</f>
        <v>2.9713624668345246E-3</v>
      </c>
      <c r="L27" s="21">
        <f>SUM(F$3:F26)+I27</f>
        <v>1.0376226378075933E-4</v>
      </c>
      <c r="M27" s="21">
        <f>SUM(G$3:G26)+J27</f>
        <v>-2.8587405852442845E-4</v>
      </c>
      <c r="N27" s="21"/>
      <c r="O27" s="21"/>
      <c r="P27" s="21"/>
      <c r="Q27" s="19">
        <f t="shared" si="1"/>
        <v>8.8289949093129504E-6</v>
      </c>
      <c r="R27" s="19">
        <f t="shared" si="1"/>
        <v>1.076660738490788E-8</v>
      </c>
      <c r="S27" s="19">
        <f t="shared" si="1"/>
        <v>8.1723977337228348E-8</v>
      </c>
      <c r="T27" s="19">
        <f t="shared" si="2"/>
        <v>3.0831529607193171E-7</v>
      </c>
      <c r="U27" s="19">
        <f t="shared" si="3"/>
        <v>-8.4943544774114294E-7</v>
      </c>
      <c r="V27" s="19">
        <f t="shared" si="4"/>
        <v>-2.9662939468687976E-8</v>
      </c>
    </row>
    <row r="28" spans="1:22" x14ac:dyDescent="0.25">
      <c r="A28" s="26">
        <f>Wellpath!E28</f>
        <v>2500</v>
      </c>
      <c r="B28" s="22">
        <v>0</v>
      </c>
      <c r="C28" s="22">
        <f>SIN(Wellpath!$L28) * COS(Wellpath!$L28) / SQRT(2)</f>
        <v>0.1209223813239876</v>
      </c>
      <c r="D28" s="22">
        <f>(-TAN(Dip) * SIN(Wellpath!$L28) * COS(Wellpath!$L28) * SIN(Wellpath!$O28)) / SQRT(2)</f>
        <v>0</v>
      </c>
      <c r="E28" s="20">
        <f>Model!$W$10*((drdp!B28+drdp!K28)*'ASXY-TI1S'!$B28+(drdp!E28+drdp!N28)*'ASXY-TI1S'!$C28+(drdp!H28+drdp!Q28)*'ASXY-TI1S'!$D28)</f>
        <v>1.8137543876357138E-3</v>
      </c>
      <c r="F28" s="20">
        <f>Model!$W$10*((drdp!C28+drdp!L28)*'ASXY-TI1S'!$B28+(drdp!F28+drdp!O28)*'ASXY-TI1S'!$C28+(drdp!I28+drdp!R28)*'ASXY-TI1S'!$D28)</f>
        <v>6.3337698885272808E-5</v>
      </c>
      <c r="G28" s="20">
        <f>Model!$W$10*((drdp!D28+drdp!M28)*'ASXY-TI1S'!$B28+(drdp!G28+drdp!P28)*'ASXY-TI1S'!$C28+(drdp!J28+drdp!S28)*'ASXY-TI1S'!$D28)</f>
        <v>-3.2000877561829511E-4</v>
      </c>
      <c r="H28" s="18">
        <f>Model!$W$10*((drdp!B28)*'ASXY-TI1S'!$B28+(drdp!E28)*'ASXY-TI1S'!$C28+(drdp!H28)*'ASXY-TI1S'!$D28)</f>
        <v>9.0687719381785689E-4</v>
      </c>
      <c r="I28" s="18">
        <f>Model!$W$10*((drdp!C28)*'ASXY-TI1S'!$B28+(drdp!F28)*'ASXY-TI1S'!$C28+(drdp!I28)*'ASXY-TI1S'!$D28)</f>
        <v>3.1668849442636404E-5</v>
      </c>
      <c r="J28" s="18">
        <f>Model!$W$10*((drdp!D28)*'ASXY-TI1S'!$B28+(drdp!G28)*'ASXY-TI1S'!$C28+(drdp!J28)*'ASXY-TI1S'!$D28)</f>
        <v>-1.6000438780914756E-4</v>
      </c>
      <c r="K28" s="21">
        <f>SUM(E$3:E27)+H28</f>
        <v>4.6131530964218879E-3</v>
      </c>
      <c r="L28" s="21">
        <f>SUM(F$3:F27)+I28</f>
        <v>1.6109485591029102E-4</v>
      </c>
      <c r="M28" s="21">
        <f>SUM(G$3:G27)+J28</f>
        <v>-5.4922675102546533E-4</v>
      </c>
      <c r="N28" s="21"/>
      <c r="O28" s="21"/>
      <c r="P28" s="21"/>
      <c r="Q28" s="19">
        <f t="shared" si="1"/>
        <v>2.1281181491026853E-5</v>
      </c>
      <c r="R28" s="19">
        <f t="shared" si="1"/>
        <v>2.5951552600757425E-8</v>
      </c>
      <c r="S28" s="19">
        <f t="shared" si="1"/>
        <v>3.0165002404198847E-7</v>
      </c>
      <c r="T28" s="19">
        <f t="shared" si="2"/>
        <v>7.4315523336019691E-7</v>
      </c>
      <c r="U28" s="19">
        <f t="shared" si="3"/>
        <v>-2.5336670871308587E-6</v>
      </c>
      <c r="V28" s="19">
        <f t="shared" si="4"/>
        <v>-8.8477604318524622E-8</v>
      </c>
    </row>
    <row r="29" spans="1:22" x14ac:dyDescent="0.25">
      <c r="A29" s="26">
        <f>Wellpath!E29</f>
        <v>2600</v>
      </c>
      <c r="B29" s="22">
        <v>0</v>
      </c>
      <c r="C29" s="22">
        <f>SIN(Wellpath!$L29) * COS(Wellpath!$L29) / SQRT(2)</f>
        <v>0.14380311923797537</v>
      </c>
      <c r="D29" s="22">
        <f>(-TAN(Dip) * SIN(Wellpath!$L29) * COS(Wellpath!$L29) * SIN(Wellpath!$O29)) / SQRT(2)</f>
        <v>0</v>
      </c>
      <c r="E29" s="20">
        <f>Model!$W$10*((drdp!B29+drdp!K29)*'ASXY-TI1S'!$B29+(drdp!E29+drdp!N29)*'ASXY-TI1S'!$C29+(drdp!H29+drdp!Q29)*'ASXY-TI1S'!$D29)</f>
        <v>2.1423628381105272E-3</v>
      </c>
      <c r="F29" s="20">
        <f>Model!$W$10*((drdp!C29+drdp!L29)*'ASXY-TI1S'!$B29+(drdp!F29+drdp!O29)*'ASXY-TI1S'!$C29+(drdp!I29+drdp!R29)*'ASXY-TI1S'!$D29)</f>
        <v>7.4812958837344173E-5</v>
      </c>
      <c r="G29" s="20">
        <f>Model!$W$10*((drdp!D29+drdp!M29)*'ASXY-TI1S'!$B29+(drdp!G29+drdp!P29)*'ASXY-TI1S'!$C29+(drdp!J29+drdp!S29)*'ASXY-TI1S'!$D29)</f>
        <v>-4.5565084890428247E-4</v>
      </c>
      <c r="H29" s="18">
        <f>Model!$W$10*((drdp!B29)*'ASXY-TI1S'!$B29+(drdp!E29)*'ASXY-TI1S'!$C29+(drdp!H29)*'ASXY-TI1S'!$D29)</f>
        <v>1.0711814190552636E-3</v>
      </c>
      <c r="I29" s="18">
        <f>Model!$W$10*((drdp!C29)*'ASXY-TI1S'!$B29+(drdp!F29)*'ASXY-TI1S'!$C29+(drdp!I29)*'ASXY-TI1S'!$D29)</f>
        <v>3.7406479418672086E-5</v>
      </c>
      <c r="J29" s="18">
        <f>Model!$W$10*((drdp!D29)*'ASXY-TI1S'!$B29+(drdp!G29)*'ASXY-TI1S'!$C29+(drdp!J29)*'ASXY-TI1S'!$D29)</f>
        <v>-2.2782542445214124E-4</v>
      </c>
      <c r="K29" s="21">
        <f>SUM(E$3:E28)+H29</f>
        <v>6.5912117092950077E-3</v>
      </c>
      <c r="L29" s="21">
        <f>SUM(F$3:F28)+I29</f>
        <v>2.301701847715995E-4</v>
      </c>
      <c r="M29" s="21">
        <f>SUM(G$3:G28)+J29</f>
        <v>-9.3705656328675418E-4</v>
      </c>
      <c r="N29" s="21"/>
      <c r="O29" s="21"/>
      <c r="P29" s="21"/>
      <c r="Q29" s="19">
        <f t="shared" si="1"/>
        <v>4.3444071796747617E-5</v>
      </c>
      <c r="R29" s="19">
        <f t="shared" si="1"/>
        <v>5.2978313957792256E-8</v>
      </c>
      <c r="S29" s="19">
        <f t="shared" si="1"/>
        <v>8.7807500279878273E-7</v>
      </c>
      <c r="T29" s="19">
        <f t="shared" si="2"/>
        <v>1.517100416997162E-6</v>
      </c>
      <c r="U29" s="19">
        <f t="shared" si="3"/>
        <v>-6.1763381922073927E-6</v>
      </c>
      <c r="V29" s="19">
        <f t="shared" si="4"/>
        <v>-2.1568248231315222E-7</v>
      </c>
    </row>
    <row r="30" spans="1:22" x14ac:dyDescent="0.25">
      <c r="A30" s="26">
        <f>Wellpath!E30</f>
        <v>2700</v>
      </c>
      <c r="B30" s="22">
        <v>0</v>
      </c>
      <c r="C30" s="22">
        <f>SIN(Wellpath!$L30) * COS(Wellpath!$L30) / SQRT(2)</f>
        <v>0.16598326281007469</v>
      </c>
      <c r="D30" s="22">
        <f>(-TAN(Dip) * SIN(Wellpath!$L30) * COS(Wellpath!$L30) * SIN(Wellpath!$O30)) / SQRT(2)</f>
        <v>0</v>
      </c>
      <c r="E30" s="20">
        <f>Model!$W$10*((drdp!B30+drdp!K30)*'ASXY-TI1S'!$B30+(drdp!E30+drdp!N30)*'ASXY-TI1S'!$C30+(drdp!H30+drdp!Q30)*'ASXY-TI1S'!$D30)</f>
        <v>2.452950260352037E-3</v>
      </c>
      <c r="F30" s="20">
        <f>Model!$W$10*((drdp!C30+drdp!L30)*'ASXY-TI1S'!$B30+(drdp!F30+drdp!O30)*'ASXY-TI1S'!$C30+(drdp!I30+drdp!R30)*'ASXY-TI1S'!$D30)</f>
        <v>8.5658910616476049E-5</v>
      </c>
      <c r="G30" s="20">
        <f>Model!$W$10*((drdp!D30+drdp!M30)*'ASXY-TI1S'!$B30+(drdp!G30+drdp!P30)*'ASXY-TI1S'!$C30+(drdp!J30+drdp!S30)*'ASXY-TI1S'!$D30)</f>
        <v>-6.1196198019090636E-4</v>
      </c>
      <c r="H30" s="18">
        <f>Model!$W$10*((drdp!B30)*'ASXY-TI1S'!$B30+(drdp!E30)*'ASXY-TI1S'!$C30+(drdp!H30)*'ASXY-TI1S'!$D30)</f>
        <v>1.2264751301760185E-3</v>
      </c>
      <c r="I30" s="18">
        <f>Model!$W$10*((drdp!C30)*'ASXY-TI1S'!$B30+(drdp!F30)*'ASXY-TI1S'!$C30+(drdp!I30)*'ASXY-TI1S'!$D30)</f>
        <v>4.2829455308238024E-5</v>
      </c>
      <c r="J30" s="18">
        <f>Model!$W$10*((drdp!D30)*'ASXY-TI1S'!$B30+(drdp!G30)*'ASXY-TI1S'!$C30+(drdp!J30)*'ASXY-TI1S'!$D30)</f>
        <v>-3.0598099009545318E-4</v>
      </c>
      <c r="K30" s="21">
        <f>SUM(E$3:E29)+H30</f>
        <v>8.8888682585262901E-3</v>
      </c>
      <c r="L30" s="21">
        <f>SUM(F$3:F29)+I30</f>
        <v>3.1040611949850961E-4</v>
      </c>
      <c r="M30" s="21">
        <f>SUM(G$3:G29)+J30</f>
        <v>-1.4708629778343485E-3</v>
      </c>
      <c r="N30" s="21"/>
      <c r="O30" s="21"/>
      <c r="P30" s="21"/>
      <c r="Q30" s="19">
        <f t="shared" si="1"/>
        <v>7.90119789174362E-5</v>
      </c>
      <c r="R30" s="19">
        <f t="shared" si="1"/>
        <v>9.635195902212303E-8</v>
      </c>
      <c r="S30" s="19">
        <f t="shared" si="1"/>
        <v>2.1634378995637274E-6</v>
      </c>
      <c r="T30" s="19">
        <f t="shared" si="2"/>
        <v>2.7591591028626208E-6</v>
      </c>
      <c r="U30" s="19">
        <f t="shared" si="3"/>
        <v>-1.3074307236313199E-5</v>
      </c>
      <c r="V30" s="19">
        <f t="shared" si="4"/>
        <v>-4.5656486926358245E-7</v>
      </c>
    </row>
    <row r="31" spans="1:22" x14ac:dyDescent="0.25">
      <c r="A31" s="26">
        <f>Wellpath!E31</f>
        <v>2800</v>
      </c>
      <c r="B31" s="22">
        <v>0</v>
      </c>
      <c r="C31" s="22">
        <f>SIN(Wellpath!$L31) * COS(Wellpath!$L31) / SQRT(2)</f>
        <v>0.18735475261034254</v>
      </c>
      <c r="D31" s="22">
        <f>(-TAN(Dip) * SIN(Wellpath!$L31) * COS(Wellpath!$L31) * SIN(Wellpath!$O31)) / SQRT(2)</f>
        <v>0</v>
      </c>
      <c r="E31" s="20">
        <f>Model!$W$10*((drdp!B31+drdp!K31)*'ASXY-TI1S'!$B31+(drdp!E31+drdp!N31)*'ASXY-TI1S'!$C31+(drdp!H31+drdp!Q31)*'ASXY-TI1S'!$D31)</f>
        <v>2.7430054925219462E-3</v>
      </c>
      <c r="F31" s="20">
        <f>Model!$W$10*((drdp!C31+drdp!L31)*'ASXY-TI1S'!$B31+(drdp!F31+drdp!O31)*'ASXY-TI1S'!$C31+(drdp!I31+drdp!R31)*'ASXY-TI1S'!$D31)</f>
        <v>9.5787862518956806E-5</v>
      </c>
      <c r="G31" s="20">
        <f>Model!$W$10*((drdp!D31+drdp!M31)*'ASXY-TI1S'!$B31+(drdp!G31+drdp!P31)*'ASXY-TI1S'!$C31+(drdp!J31+drdp!S31)*'ASXY-TI1S'!$D31)</f>
        <v>-7.8702360160516616E-4</v>
      </c>
      <c r="H31" s="18">
        <f>Model!$W$10*((drdp!B31)*'ASXY-TI1S'!$B31+(drdp!E31)*'ASXY-TI1S'!$C31+(drdp!H31)*'ASXY-TI1S'!$D31)</f>
        <v>1.3715027462609731E-3</v>
      </c>
      <c r="I31" s="18">
        <f>Model!$W$10*((drdp!C31)*'ASXY-TI1S'!$B31+(drdp!F31)*'ASXY-TI1S'!$C31+(drdp!I31)*'ASXY-TI1S'!$D31)</f>
        <v>4.7893931259478403E-5</v>
      </c>
      <c r="J31" s="18">
        <f>Model!$W$10*((drdp!D31)*'ASXY-TI1S'!$B31+(drdp!G31)*'ASXY-TI1S'!$C31+(drdp!J31)*'ASXY-TI1S'!$D31)</f>
        <v>-3.9351180080258308E-4</v>
      </c>
      <c r="K31" s="21">
        <f>SUM(E$3:E30)+H31</f>
        <v>1.1486846134963282E-2</v>
      </c>
      <c r="L31" s="21">
        <f>SUM(F$3:F30)+I31</f>
        <v>4.0112950606622605E-4</v>
      </c>
      <c r="M31" s="21">
        <f>SUM(G$3:G30)+J31</f>
        <v>-2.1703557687323847E-3</v>
      </c>
      <c r="N31" s="21"/>
      <c r="O31" s="21"/>
      <c r="P31" s="21"/>
      <c r="Q31" s="19">
        <f t="shared" si="1"/>
        <v>1.3194763412832089E-4</v>
      </c>
      <c r="R31" s="19">
        <f t="shared" si="1"/>
        <v>1.6090488063693448E-7</v>
      </c>
      <c r="S31" s="19">
        <f t="shared" si="1"/>
        <v>4.7104441628699407E-6</v>
      </c>
      <c r="T31" s="19">
        <f t="shared" si="2"/>
        <v>4.6077129163765593E-6</v>
      </c>
      <c r="U31" s="19">
        <f t="shared" si="3"/>
        <v>-2.4930542773558856E-5</v>
      </c>
      <c r="V31" s="19">
        <f t="shared" si="4"/>
        <v>-8.7059373749960578E-7</v>
      </c>
    </row>
    <row r="32" spans="1:22" x14ac:dyDescent="0.25">
      <c r="A32" s="26">
        <f>Wellpath!E32</f>
        <v>2900</v>
      </c>
      <c r="B32" s="22">
        <v>0</v>
      </c>
      <c r="C32" s="22">
        <f>SIN(Wellpath!$L32) * COS(Wellpath!$L32) / SQRT(2)</f>
        <v>0.20781346888872668</v>
      </c>
      <c r="D32" s="22">
        <f>(-TAN(Dip) * SIN(Wellpath!$L32) * COS(Wellpath!$L32) * SIN(Wellpath!$O32)) / SQRT(2)</f>
        <v>0</v>
      </c>
      <c r="E32" s="20">
        <f>Model!$W$10*((drdp!B32+drdp!K32)*'ASXY-TI1S'!$B32+(drdp!E32+drdp!N32)*'ASXY-TI1S'!$C32+(drdp!H32+drdp!Q32)*'ASXY-TI1S'!$D32)</f>
        <v>3.0102345999718535E-3</v>
      </c>
      <c r="F32" s="20">
        <f>Model!$W$10*((drdp!C32+drdp!L32)*'ASXY-TI1S'!$B32+(drdp!F32+drdp!O32)*'ASXY-TI1S'!$C32+(drdp!I32+drdp!R32)*'ASXY-TI1S'!$D32)</f>
        <v>1.0511970858170052E-4</v>
      </c>
      <c r="G32" s="20">
        <f>Model!$W$10*((drdp!D32+drdp!M32)*'ASXY-TI1S'!$B32+(drdp!G32+drdp!P32)*'ASXY-TI1S'!$C32+(drdp!J32+drdp!S32)*'ASXY-TI1S'!$D32)</f>
        <v>-9.786806976505801E-4</v>
      </c>
      <c r="H32" s="18">
        <f>Model!$W$10*((drdp!B32)*'ASXY-TI1S'!$B32+(drdp!E32)*'ASXY-TI1S'!$C32+(drdp!H32)*'ASXY-TI1S'!$D32)</f>
        <v>1.5051172999859268E-3</v>
      </c>
      <c r="I32" s="18">
        <f>Model!$W$10*((drdp!C32)*'ASXY-TI1S'!$B32+(drdp!F32)*'ASXY-TI1S'!$C32+(drdp!I32)*'ASXY-TI1S'!$D32)</f>
        <v>5.2559854290850262E-5</v>
      </c>
      <c r="J32" s="18">
        <f>Model!$W$10*((drdp!D32)*'ASXY-TI1S'!$B32+(drdp!G32)*'ASXY-TI1S'!$C32+(drdp!J32)*'ASXY-TI1S'!$D32)</f>
        <v>-4.8934034882529005E-4</v>
      </c>
      <c r="K32" s="21">
        <f>SUM(E$3:E31)+H32</f>
        <v>1.4363466181210182E-2</v>
      </c>
      <c r="L32" s="21">
        <f>SUM(F$3:F31)+I32</f>
        <v>5.0158329161655469E-4</v>
      </c>
      <c r="M32" s="21">
        <f>SUM(G$3:G31)+J32</f>
        <v>-3.0532079183602581E-3</v>
      </c>
      <c r="N32" s="21"/>
      <c r="O32" s="21"/>
      <c r="P32" s="21"/>
      <c r="Q32" s="19">
        <f t="shared" si="1"/>
        <v>2.0630916073876863E-4</v>
      </c>
      <c r="R32" s="19">
        <f t="shared" si="1"/>
        <v>2.5158579842889772E-7</v>
      </c>
      <c r="S32" s="19">
        <f t="shared" si="1"/>
        <v>9.3220785927377813E-6</v>
      </c>
      <c r="T32" s="19">
        <f t="shared" si="2"/>
        <v>7.2044746461944677E-6</v>
      </c>
      <c r="U32" s="19">
        <f t="shared" si="3"/>
        <v>-4.3854648679570708E-5</v>
      </c>
      <c r="V32" s="19">
        <f t="shared" si="4"/>
        <v>-1.5314380776808673E-6</v>
      </c>
    </row>
    <row r="33" spans="1:22" x14ac:dyDescent="0.25">
      <c r="A33" s="26">
        <f>Wellpath!E33</f>
        <v>3000</v>
      </c>
      <c r="B33" s="22">
        <v>0</v>
      </c>
      <c r="C33" s="22">
        <f>SIN(Wellpath!$L33) * COS(Wellpath!$L33) / SQRT(2)</f>
        <v>0.22725973883602182</v>
      </c>
      <c r="D33" s="22">
        <f>(-TAN(Dip) * SIN(Wellpath!$L33) * COS(Wellpath!$L33) * SIN(Wellpath!$O33)) / SQRT(2)</f>
        <v>0</v>
      </c>
      <c r="E33" s="20">
        <f>Model!$W$10*((drdp!B33+drdp!K33)*'ASXY-TI1S'!$B33+(drdp!E33+drdp!N33)*'ASXY-TI1S'!$C33+(drdp!H33+drdp!Q33)*'ASXY-TI1S'!$D33)</f>
        <v>3.2525849310885801E-3</v>
      </c>
      <c r="F33" s="20">
        <f>Model!$W$10*((drdp!C33+drdp!L33)*'ASXY-TI1S'!$B33+(drdp!F33+drdp!O33)*'ASXY-TI1S'!$C33+(drdp!I33+drdp!R33)*'ASXY-TI1S'!$D33)</f>
        <v>1.1358276863087647E-4</v>
      </c>
      <c r="G33" s="20">
        <f>Model!$W$10*((drdp!D33+drdp!M33)*'ASXY-TI1S'!$B33+(drdp!G33+drdp!P33)*'ASXY-TI1S'!$C33+(drdp!J33+drdp!S33)*'ASXY-TI1S'!$D33)</f>
        <v>-1.1845657047604759E-3</v>
      </c>
      <c r="H33" s="18">
        <f>Model!$W$10*((drdp!B33)*'ASXY-TI1S'!$B33+(drdp!E33)*'ASXY-TI1S'!$C33+(drdp!H33)*'ASXY-TI1S'!$D33)</f>
        <v>1.6262924655442931E-3</v>
      </c>
      <c r="I33" s="18">
        <f>Model!$W$10*((drdp!C33)*'ASXY-TI1S'!$B33+(drdp!F33)*'ASXY-TI1S'!$C33+(drdp!I33)*'ASXY-TI1S'!$D33)</f>
        <v>5.6791384315438345E-5</v>
      </c>
      <c r="J33" s="18">
        <f>Model!$W$10*((drdp!D33)*'ASXY-TI1S'!$B33+(drdp!G33)*'ASXY-TI1S'!$C33+(drdp!J33)*'ASXY-TI1S'!$D33)</f>
        <v>-5.9228285238023906E-4</v>
      </c>
      <c r="K33" s="21">
        <f>SUM(E$3:E32)+H33</f>
        <v>1.7494875946740401E-2</v>
      </c>
      <c r="L33" s="21">
        <f>SUM(F$3:F32)+I33</f>
        <v>6.1093453022284332E-4</v>
      </c>
      <c r="M33" s="21">
        <f>SUM(G$3:G32)+J33</f>
        <v>-4.1348311195657872E-3</v>
      </c>
      <c r="N33" s="21"/>
      <c r="O33" s="21"/>
      <c r="P33" s="21"/>
      <c r="Q33" s="19">
        <f t="shared" si="1"/>
        <v>3.0607068439183588E-4</v>
      </c>
      <c r="R33" s="19">
        <f t="shared" si="1"/>
        <v>3.7324100021860629E-7</v>
      </c>
      <c r="S33" s="19">
        <f t="shared" si="1"/>
        <v>1.7096828387329663E-5</v>
      </c>
      <c r="T33" s="19">
        <f t="shared" si="2"/>
        <v>1.0688223817828769E-5</v>
      </c>
      <c r="U33" s="19">
        <f t="shared" si="3"/>
        <v>-7.2338357497525179E-5</v>
      </c>
      <c r="V33" s="19">
        <f t="shared" si="4"/>
        <v>-2.5261111075827176E-6</v>
      </c>
    </row>
    <row r="34" spans="1:22" x14ac:dyDescent="0.25">
      <c r="A34" s="26">
        <f>Wellpath!E34</f>
        <v>3100</v>
      </c>
      <c r="B34" s="22">
        <v>0</v>
      </c>
      <c r="C34" s="22">
        <f>SIN(Wellpath!$L34) * COS(Wellpath!$L34) / SQRT(2)</f>
        <v>0.24559882217977691</v>
      </c>
      <c r="D34" s="22">
        <f>(-TAN(Dip) * SIN(Wellpath!$L34) * COS(Wellpath!$L34) * SIN(Wellpath!$O34)) / SQRT(2)</f>
        <v>0</v>
      </c>
      <c r="E34" s="20">
        <f>Model!$W$10*((drdp!B34+drdp!K34)*'ASXY-TI1S'!$B34+(drdp!E34+drdp!N34)*'ASXY-TI1S'!$C34+(drdp!H34+drdp!Q34)*'ASXY-TI1S'!$D34)</f>
        <v>3.4682665403193481E-3</v>
      </c>
      <c r="F34" s="20">
        <f>Model!$W$10*((drdp!C34+drdp!L34)*'ASXY-TI1S'!$B34+(drdp!F34+drdp!O34)*'ASXY-TI1S'!$C34+(drdp!I34+drdp!R34)*'ASXY-TI1S'!$D34)</f>
        <v>1.2111453639043332E-4</v>
      </c>
      <c r="G34" s="20">
        <f>Model!$W$10*((drdp!D34+drdp!M34)*'ASXY-TI1S'!$B34+(drdp!G34+drdp!P34)*'ASXY-TI1S'!$C34+(drdp!J34+drdp!S34)*'ASXY-TI1S'!$D34)</f>
        <v>-1.4021247770055912E-3</v>
      </c>
      <c r="H34" s="18">
        <f>Model!$W$10*((drdp!B34)*'ASXY-TI1S'!$B34+(drdp!E34)*'ASXY-TI1S'!$C34+(drdp!H34)*'ASXY-TI1S'!$D34)</f>
        <v>1.7341332701596708E-3</v>
      </c>
      <c r="I34" s="18">
        <f>Model!$W$10*((drdp!C34)*'ASXY-TI1S'!$B34+(drdp!F34)*'ASXY-TI1S'!$C34+(drdp!I34)*'ASXY-TI1S'!$D34)</f>
        <v>6.0557268195216547E-5</v>
      </c>
      <c r="J34" s="18">
        <f>Model!$W$10*((drdp!D34)*'ASXY-TI1S'!$B34+(drdp!G34)*'ASXY-TI1S'!$C34+(drdp!J34)*'ASXY-TI1S'!$D34)</f>
        <v>-7.010623885027943E-4</v>
      </c>
      <c r="K34" s="21">
        <f>SUM(E$3:E33)+H34</f>
        <v>2.0855301682444361E-2</v>
      </c>
      <c r="L34" s="21">
        <f>SUM(F$3:F33)+I34</f>
        <v>7.2828318273349796E-4</v>
      </c>
      <c r="M34" s="21">
        <f>SUM(G$3:G33)+J34</f>
        <v>-5.4281763604488182E-3</v>
      </c>
      <c r="N34" s="21"/>
      <c r="O34" s="21"/>
      <c r="P34" s="21"/>
      <c r="Q34" s="19">
        <f t="shared" si="1"/>
        <v>4.3494360826576661E-4</v>
      </c>
      <c r="R34" s="19">
        <f t="shared" si="1"/>
        <v>5.3039639425243359E-7</v>
      </c>
      <c r="S34" s="19">
        <f t="shared" si="1"/>
        <v>2.9465098600135377E-5</v>
      </c>
      <c r="T34" s="19">
        <f t="shared" si="2"/>
        <v>1.5188565486157855E-5</v>
      </c>
      <c r="U34" s="19">
        <f t="shared" si="3"/>
        <v>-1.1320625558267295E-4</v>
      </c>
      <c r="V34" s="19">
        <f t="shared" si="4"/>
        <v>-3.9532495562264004E-6</v>
      </c>
    </row>
    <row r="35" spans="1:22" x14ac:dyDescent="0.25">
      <c r="A35" s="26">
        <f>Wellpath!E35</f>
        <v>3200</v>
      </c>
      <c r="B35" s="22">
        <v>0</v>
      </c>
      <c r="C35" s="22">
        <f>SIN(Wellpath!$L35) * COS(Wellpath!$L35) / SQRT(2)</f>
        <v>0.26274137274937942</v>
      </c>
      <c r="D35" s="22">
        <f>(-TAN(Dip) * SIN(Wellpath!$L35) * COS(Wellpath!$L35) * SIN(Wellpath!$O35)) / SQRT(2)</f>
        <v>0</v>
      </c>
      <c r="E35" s="20">
        <f>Model!$W$10*((drdp!B35+drdp!K35)*'ASXY-TI1S'!$B35+(drdp!E35+drdp!N35)*'ASXY-TI1S'!$C35+(drdp!H35+drdp!Q35)*'ASXY-TI1S'!$D35)</f>
        <v>3.6557707449606618E-3</v>
      </c>
      <c r="F35" s="20">
        <f>Model!$W$10*((drdp!C35+drdp!L35)*'ASXY-TI1S'!$B35+(drdp!F35+drdp!O35)*'ASXY-TI1S'!$C35+(drdp!I35+drdp!R35)*'ASXY-TI1S'!$D35)</f>
        <v>1.2766232749944614E-4</v>
      </c>
      <c r="G35" s="20">
        <f>Model!$W$10*((drdp!D35+drdp!M35)*'ASXY-TI1S'!$B35+(drdp!G35+drdp!P35)*'ASXY-TI1S'!$C35+(drdp!J35+drdp!S35)*'ASXY-TI1S'!$D35)</f>
        <v>-1.6286461297859631E-3</v>
      </c>
      <c r="H35" s="18">
        <f>Model!$W$10*((drdp!B35)*'ASXY-TI1S'!$B35+(drdp!E35)*'ASXY-TI1S'!$C35+(drdp!H35)*'ASXY-TI1S'!$D35)</f>
        <v>1.8278853724803309E-3</v>
      </c>
      <c r="I35" s="18">
        <f>Model!$W$10*((drdp!C35)*'ASXY-TI1S'!$B35+(drdp!F35)*'ASXY-TI1S'!$C35+(drdp!I35)*'ASXY-TI1S'!$D35)</f>
        <v>6.383116374972307E-5</v>
      </c>
      <c r="J35" s="18">
        <f>Model!$W$10*((drdp!D35)*'ASXY-TI1S'!$B35+(drdp!G35)*'ASXY-TI1S'!$C35+(drdp!J35)*'ASXY-TI1S'!$D35)</f>
        <v>-8.1432306489298155E-4</v>
      </c>
      <c r="K35" s="21">
        <f>SUM(E$3:E34)+H35</f>
        <v>2.4417320325084368E-2</v>
      </c>
      <c r="L35" s="21">
        <f>SUM(F$3:F34)+I35</f>
        <v>8.5267161467843786E-4</v>
      </c>
      <c r="M35" s="21">
        <f>SUM(G$3:G34)+J35</f>
        <v>-6.9435618138445959E-3</v>
      </c>
      <c r="N35" s="21"/>
      <c r="O35" s="21"/>
      <c r="P35" s="21"/>
      <c r="Q35" s="19">
        <f t="shared" si="1"/>
        <v>5.9620553185777824E-4</v>
      </c>
      <c r="R35" s="19">
        <f t="shared" si="1"/>
        <v>7.2704888247833439E-7</v>
      </c>
      <c r="S35" s="19">
        <f t="shared" si="1"/>
        <v>4.8213050662680852E-5</v>
      </c>
      <c r="T35" s="19">
        <f t="shared" si="2"/>
        <v>2.0819955947710329E-5</v>
      </c>
      <c r="U35" s="19">
        <f t="shared" si="3"/>
        <v>-1.6954317300566733E-4</v>
      </c>
      <c r="V35" s="19">
        <f t="shared" si="4"/>
        <v>-5.9205780634304141E-6</v>
      </c>
    </row>
    <row r="36" spans="1:22" x14ac:dyDescent="0.25">
      <c r="A36" s="26">
        <f>Wellpath!E36</f>
        <v>3300</v>
      </c>
      <c r="B36" s="22">
        <v>0</v>
      </c>
      <c r="C36" s="22">
        <f>SIN(Wellpath!$L36) * COS(Wellpath!$L36) / SQRT(2)</f>
        <v>0.27860387376161738</v>
      </c>
      <c r="D36" s="22">
        <f>(-TAN(Dip) * SIN(Wellpath!$L36) * COS(Wellpath!$L36) * SIN(Wellpath!$O36)) / SQRT(2)</f>
        <v>0</v>
      </c>
      <c r="E36" s="20">
        <f>Model!$W$10*((drdp!B36+drdp!K36)*'ASXY-TI1S'!$B36+(drdp!E36+drdp!N36)*'ASXY-TI1S'!$C36+(drdp!H36+drdp!Q36)*'ASXY-TI1S'!$D36)</f>
        <v>3.8138856136833051E-3</v>
      </c>
      <c r="F36" s="20">
        <f>Model!$W$10*((drdp!C36+drdp!L36)*'ASXY-TI1S'!$B36+(drdp!F36+drdp!O36)*'ASXY-TI1S'!$C36+(drdp!I36+drdp!R36)*'ASXY-TI1S'!$D36)</f>
        <v>1.3318382038332753E-4</v>
      </c>
      <c r="G36" s="20">
        <f>Model!$W$10*((drdp!D36+drdp!M36)*'ASXY-TI1S'!$B36+(drdp!G36+drdp!P36)*'ASXY-TI1S'!$C36+(drdp!J36+drdp!S36)*'ASXY-TI1S'!$D36)</f>
        <v>-1.8612901505251805E-3</v>
      </c>
      <c r="H36" s="18">
        <f>Model!$W$10*((drdp!B36)*'ASXY-TI1S'!$B36+(drdp!E36)*'ASXY-TI1S'!$C36+(drdp!H36)*'ASXY-TI1S'!$D36)</f>
        <v>1.9069428068416491E-3</v>
      </c>
      <c r="I36" s="18">
        <f>Model!$W$10*((drdp!C36)*'ASXY-TI1S'!$B36+(drdp!F36)*'ASXY-TI1S'!$C36+(drdp!I36)*'ASXY-TI1S'!$D36)</f>
        <v>6.659191019166363E-5</v>
      </c>
      <c r="J36" s="18">
        <f>Model!$W$10*((drdp!D36)*'ASXY-TI1S'!$B36+(drdp!G36)*'ASXY-TI1S'!$C36+(drdp!J36)*'ASXY-TI1S'!$D36)</f>
        <v>-9.306450752625885E-4</v>
      </c>
      <c r="K36" s="21">
        <f>SUM(E$3:E35)+H36</f>
        <v>2.8152148504406352E-2</v>
      </c>
      <c r="L36" s="21">
        <f>SUM(F$3:F35)+I36</f>
        <v>9.8309468861982447E-4</v>
      </c>
      <c r="M36" s="21">
        <f>SUM(G$3:G35)+J36</f>
        <v>-8.6885299540001657E-3</v>
      </c>
      <c r="N36" s="21"/>
      <c r="O36" s="21"/>
      <c r="P36" s="21"/>
      <c r="Q36" s="19">
        <f t="shared" si="1"/>
        <v>7.9254346541414878E-4</v>
      </c>
      <c r="R36" s="19">
        <f t="shared" si="1"/>
        <v>9.6647516679250954E-7</v>
      </c>
      <c r="S36" s="19">
        <f t="shared" si="1"/>
        <v>7.5490552761558121E-5</v>
      </c>
      <c r="T36" s="19">
        <f t="shared" si="2"/>
        <v>2.767622766791842E-5</v>
      </c>
      <c r="U36" s="19">
        <f t="shared" si="3"/>
        <v>-2.4460078554999553E-4</v>
      </c>
      <c r="V36" s="19">
        <f t="shared" si="4"/>
        <v>-8.5416476496918108E-6</v>
      </c>
    </row>
    <row r="37" spans="1:22" x14ac:dyDescent="0.25">
      <c r="A37" s="26">
        <f>Wellpath!E37</f>
        <v>3400</v>
      </c>
      <c r="B37" s="22">
        <v>0</v>
      </c>
      <c r="C37" s="22">
        <f>SIN(Wellpath!$L37) * COS(Wellpath!$L37) / SQRT(2)</f>
        <v>0.2931090447060522</v>
      </c>
      <c r="D37" s="22">
        <f>(-TAN(Dip) * SIN(Wellpath!$L37) * COS(Wellpath!$L37) * SIN(Wellpath!$O37)) / SQRT(2)</f>
        <v>0</v>
      </c>
      <c r="E37" s="20">
        <f>Model!$W$10*((drdp!B37+drdp!K37)*'ASXY-TI1S'!$B37+(drdp!E37+drdp!N37)*'ASXY-TI1S'!$C37+(drdp!H37+drdp!Q37)*'ASXY-TI1S'!$D37)</f>
        <v>3.9417082183661103E-3</v>
      </c>
      <c r="F37" s="20">
        <f>Model!$W$10*((drdp!C37+drdp!L37)*'ASXY-TI1S'!$B37+(drdp!F37+drdp!O37)*'ASXY-TI1S'!$C37+(drdp!I37+drdp!R37)*'ASXY-TI1S'!$D37)</f>
        <v>1.3764748409729057E-4</v>
      </c>
      <c r="G37" s="20">
        <f>Model!$W$10*((drdp!D37+drdp!M37)*'ASXY-TI1S'!$B37+(drdp!G37+drdp!P37)*'ASXY-TI1S'!$C37+(drdp!J37+drdp!S37)*'ASXY-TI1S'!$D37)</f>
        <v>-2.0971209459808042E-3</v>
      </c>
      <c r="H37" s="18">
        <f>Model!$W$10*((drdp!B37)*'ASXY-TI1S'!$B37+(drdp!E37)*'ASXY-TI1S'!$C37+(drdp!H37)*'ASXY-TI1S'!$D37)</f>
        <v>1.970854109183066E-3</v>
      </c>
      <c r="I37" s="18">
        <f>Model!$W$10*((drdp!C37)*'ASXY-TI1S'!$B37+(drdp!F37)*'ASXY-TI1S'!$C37+(drdp!I37)*'ASXY-TI1S'!$D37)</f>
        <v>6.8823742048645649E-5</v>
      </c>
      <c r="J37" s="18">
        <f>Model!$W$10*((drdp!D37)*'ASXY-TI1S'!$B37+(drdp!G37)*'ASXY-TI1S'!$C37+(drdp!J37)*'ASXY-TI1S'!$D37)</f>
        <v>-1.0485604729904082E-3</v>
      </c>
      <c r="K37" s="21">
        <f>SUM(E$3:E36)+H37</f>
        <v>3.2029945420431069E-2</v>
      </c>
      <c r="L37" s="21">
        <f>SUM(F$3:F36)+I37</f>
        <v>1.118510340860134E-3</v>
      </c>
      <c r="M37" s="21">
        <f>SUM(G$3:G36)+J37</f>
        <v>-1.0667735502253166E-2</v>
      </c>
      <c r="N37" s="21"/>
      <c r="O37" s="21"/>
      <c r="P37" s="21"/>
      <c r="Q37" s="19">
        <f t="shared" si="1"/>
        <v>1.0259174036357933E-3</v>
      </c>
      <c r="R37" s="19">
        <f t="shared" si="1"/>
        <v>1.2510653826110531E-6</v>
      </c>
      <c r="S37" s="19">
        <f t="shared" si="1"/>
        <v>1.1380058074603259E-4</v>
      </c>
      <c r="T37" s="19">
        <f t="shared" si="2"/>
        <v>3.5825825169937842E-5</v>
      </c>
      <c r="U37" s="19">
        <f t="shared" si="3"/>
        <v>-3.416869858967637E-4</v>
      </c>
      <c r="V37" s="19">
        <f t="shared" si="4"/>
        <v>-1.1931972472830941E-5</v>
      </c>
    </row>
    <row r="38" spans="1:22" x14ac:dyDescent="0.25">
      <c r="A38" s="26">
        <f>Wellpath!E38</f>
        <v>3500</v>
      </c>
      <c r="B38" s="22">
        <v>0</v>
      </c>
      <c r="C38" s="22">
        <f>SIN(Wellpath!$L38) * COS(Wellpath!$L38) / SQRT(2)</f>
        <v>0.30618621784789724</v>
      </c>
      <c r="D38" s="22">
        <f>(-TAN(Dip) * SIN(Wellpath!$L38) * COS(Wellpath!$L38) * SIN(Wellpath!$O38)) / SQRT(2)</f>
        <v>0</v>
      </c>
      <c r="E38" s="20">
        <f>Model!$W$10*((drdp!B38+drdp!K38)*'ASXY-TI1S'!$B38+(drdp!E38+drdp!N38)*'ASXY-TI1S'!$C38+(drdp!H38+drdp!Q38)*'ASXY-TI1S'!$D38)</f>
        <v>4.0386535162553567E-3</v>
      </c>
      <c r="F38" s="20">
        <f>Model!$W$10*((drdp!C38+drdp!L38)*'ASXY-TI1S'!$B38+(drdp!F38+drdp!O38)*'ASXY-TI1S'!$C38+(drdp!I38+drdp!R38)*'ASXY-TI1S'!$D38)</f>
        <v>1.4103288849818974E-4</v>
      </c>
      <c r="G38" s="20">
        <f>Model!$W$10*((drdp!D38+drdp!M38)*'ASXY-TI1S'!$B38+(drdp!G38+drdp!P38)*'ASXY-TI1S'!$C38+(drdp!J38+drdp!S38)*'ASXY-TI1S'!$D38)</f>
        <v>-2.3331389800009691E-3</v>
      </c>
      <c r="H38" s="18">
        <f>Model!$W$10*((drdp!B38)*'ASXY-TI1S'!$B38+(drdp!E38)*'ASXY-TI1S'!$C38+(drdp!H38)*'ASXY-TI1S'!$D38)</f>
        <v>2.019326758127671E-3</v>
      </c>
      <c r="I38" s="18">
        <f>Model!$W$10*((drdp!C38)*'ASXY-TI1S'!$B38+(drdp!F38)*'ASXY-TI1S'!$C38+(drdp!I38)*'ASXY-TI1S'!$D38)</f>
        <v>7.0516444249094611E-5</v>
      </c>
      <c r="J38" s="18">
        <f>Model!$W$10*((drdp!D38)*'ASXY-TI1S'!$B38+(drdp!G38)*'ASXY-TI1S'!$C38+(drdp!J38)*'ASXY-TI1S'!$D38)</f>
        <v>-1.1665694900004804E-3</v>
      </c>
      <c r="K38" s="21">
        <f>SUM(E$3:E37)+H38</f>
        <v>3.6020126287741788E-2</v>
      </c>
      <c r="L38" s="21">
        <f>SUM(F$3:F37)+I38</f>
        <v>1.2578505271578736E-3</v>
      </c>
      <c r="M38" s="21">
        <f>SUM(G$3:G37)+J38</f>
        <v>-1.2882865465244041E-2</v>
      </c>
      <c r="N38" s="21"/>
      <c r="O38" s="21"/>
      <c r="P38" s="21"/>
      <c r="Q38" s="19">
        <f t="shared" si="1"/>
        <v>1.2974494977848669E-3</v>
      </c>
      <c r="R38" s="19">
        <f t="shared" si="1"/>
        <v>1.5821879486713405E-6</v>
      </c>
      <c r="S38" s="19">
        <f t="shared" si="1"/>
        <v>1.6596822259557758E-4</v>
      </c>
      <c r="T38" s="19">
        <f t="shared" si="2"/>
        <v>4.5307934839329189E-5</v>
      </c>
      <c r="U38" s="19">
        <f t="shared" si="3"/>
        <v>-4.6404244100607775E-4</v>
      </c>
      <c r="V38" s="19">
        <f t="shared" si="4"/>
        <v>-1.6204719116761181E-5</v>
      </c>
    </row>
    <row r="39" spans="1:22" x14ac:dyDescent="0.25">
      <c r="A39" s="26">
        <f>Wellpath!E39</f>
        <v>3600</v>
      </c>
      <c r="B39" s="22">
        <v>0</v>
      </c>
      <c r="C39" s="22">
        <f>SIN(Wellpath!$L39) * COS(Wellpath!$L39) / SQRT(2)</f>
        <v>0.3177716825141183</v>
      </c>
      <c r="D39" s="22">
        <f>(-TAN(Dip) * SIN(Wellpath!$L39) * COS(Wellpath!$L39) * SIN(Wellpath!$O39)) / SQRT(2)</f>
        <v>0</v>
      </c>
      <c r="E39" s="20">
        <f>Model!$W$10*((drdp!B39+drdp!K39)*'ASXY-TI1S'!$B39+(drdp!E39+drdp!N39)*'ASXY-TI1S'!$C39+(drdp!H39+drdp!Q39)*'ASXY-TI1S'!$D39)</f>
        <v>4.1044597663659494E-3</v>
      </c>
      <c r="F39" s="20">
        <f>Model!$W$10*((drdp!C39+drdp!L39)*'ASXY-TI1S'!$B39+(drdp!F39+drdp!O39)*'ASXY-TI1S'!$C39+(drdp!I39+drdp!R39)*'ASXY-TI1S'!$D39)</f>
        <v>1.4333089338941808E-4</v>
      </c>
      <c r="G39" s="20">
        <f>Model!$W$10*((drdp!D39+drdp!M39)*'ASXY-TI1S'!$B39+(drdp!G39+drdp!P39)*'ASXY-TI1S'!$C39+(drdp!J39+drdp!S39)*'ASXY-TI1S'!$D39)</f>
        <v>-2.5663144435665256E-3</v>
      </c>
      <c r="H39" s="18">
        <f>Model!$W$10*((drdp!B39)*'ASXY-TI1S'!$B39+(drdp!E39)*'ASXY-TI1S'!$C39+(drdp!H39)*'ASXY-TI1S'!$D39)</f>
        <v>2.0522298831829747E-3</v>
      </c>
      <c r="I39" s="18">
        <f>Model!$W$10*((drdp!C39)*'ASXY-TI1S'!$B39+(drdp!F39)*'ASXY-TI1S'!$C39+(drdp!I39)*'ASXY-TI1S'!$D39)</f>
        <v>7.166544669470904E-5</v>
      </c>
      <c r="J39" s="18">
        <f>Model!$W$10*((drdp!D39)*'ASXY-TI1S'!$B39+(drdp!G39)*'ASXY-TI1S'!$C39+(drdp!J39)*'ASXY-TI1S'!$D39)</f>
        <v>-1.2831572217832628E-3</v>
      </c>
      <c r="K39" s="21">
        <f>SUM(E$3:E38)+H39</f>
        <v>4.0091682929052443E-2</v>
      </c>
      <c r="L39" s="21">
        <f>SUM(F$3:F38)+I39</f>
        <v>1.4000324181016777E-3</v>
      </c>
      <c r="M39" s="21">
        <f>SUM(G$3:G38)+J39</f>
        <v>-1.5332592177027794E-2</v>
      </c>
      <c r="N39" s="21"/>
      <c r="O39" s="21"/>
      <c r="P39" s="21"/>
      <c r="Q39" s="19">
        <f t="shared" si="1"/>
        <v>1.6073430400836751E-3</v>
      </c>
      <c r="R39" s="19">
        <f t="shared" si="1"/>
        <v>1.9600907717356309E-6</v>
      </c>
      <c r="S39" s="19">
        <f t="shared" si="1"/>
        <v>2.3508838286705392E-4</v>
      </c>
      <c r="T39" s="19">
        <f t="shared" si="2"/>
        <v>5.6129655796927041E-5</v>
      </c>
      <c r="U39" s="19">
        <f t="shared" si="3"/>
        <v>-6.147094240418682E-4</v>
      </c>
      <c r="V39" s="19">
        <f t="shared" si="4"/>
        <v>-2.1466126101371089E-5</v>
      </c>
    </row>
    <row r="40" spans="1:22" x14ac:dyDescent="0.25">
      <c r="A40" s="26">
        <f>Wellpath!E40</f>
        <v>3700</v>
      </c>
      <c r="B40" s="22">
        <v>0</v>
      </c>
      <c r="C40" s="22">
        <f>SIN(Wellpath!$L40) * COS(Wellpath!$L40) / SQRT(2)</f>
        <v>0.3177716825141183</v>
      </c>
      <c r="D40" s="22">
        <f>(-TAN(Dip) * SIN(Wellpath!$L40) * COS(Wellpath!$L40) * SIN(Wellpath!$O40)) / SQRT(2)</f>
        <v>0</v>
      </c>
      <c r="E40" s="20">
        <f>Model!$W$10*((drdp!B40+drdp!K40)*'ASXY-TI1S'!$B40+(drdp!E40+drdp!N40)*'ASXY-TI1S'!$C40+(drdp!H40+drdp!Q40)*'ASXY-TI1S'!$D40)</f>
        <v>4.1044597663659494E-3</v>
      </c>
      <c r="F40" s="20">
        <f>Model!$W$10*((drdp!C40+drdp!L40)*'ASXY-TI1S'!$B40+(drdp!F40+drdp!O40)*'ASXY-TI1S'!$C40+(drdp!I40+drdp!R40)*'ASXY-TI1S'!$D40)</f>
        <v>1.4333089338941808E-4</v>
      </c>
      <c r="G40" s="20">
        <f>Model!$W$10*((drdp!D40+drdp!M40)*'ASXY-TI1S'!$B40+(drdp!G40+drdp!P40)*'ASXY-TI1S'!$C40+(drdp!J40+drdp!S40)*'ASXY-TI1S'!$D40)</f>
        <v>-2.5663144435665256E-3</v>
      </c>
      <c r="H40" s="18">
        <f>Model!$W$10*((drdp!B40)*'ASXY-TI1S'!$B40+(drdp!E40)*'ASXY-TI1S'!$C40+(drdp!H40)*'ASXY-TI1S'!$D40)</f>
        <v>2.0522298831829747E-3</v>
      </c>
      <c r="I40" s="18">
        <f>Model!$W$10*((drdp!C40)*'ASXY-TI1S'!$B40+(drdp!F40)*'ASXY-TI1S'!$C40+(drdp!I40)*'ASXY-TI1S'!$D40)</f>
        <v>7.166544669470904E-5</v>
      </c>
      <c r="J40" s="18">
        <f>Model!$W$10*((drdp!D40)*'ASXY-TI1S'!$B40+(drdp!G40)*'ASXY-TI1S'!$C40+(drdp!J40)*'ASXY-TI1S'!$D40)</f>
        <v>-1.2831572217832628E-3</v>
      </c>
      <c r="K40" s="21">
        <f>SUM(E$3:E39)+H40</f>
        <v>4.419614269541839E-2</v>
      </c>
      <c r="L40" s="21">
        <f>SUM(F$3:F39)+I40</f>
        <v>1.5433633114910958E-3</v>
      </c>
      <c r="M40" s="21">
        <f>SUM(G$3:G39)+J40</f>
        <v>-1.7898906620594318E-2</v>
      </c>
      <c r="N40" s="21"/>
      <c r="O40" s="21"/>
      <c r="P40" s="21"/>
      <c r="Q40" s="19">
        <f t="shared" si="1"/>
        <v>1.9532990291537843E-3</v>
      </c>
      <c r="R40" s="19">
        <f t="shared" si="1"/>
        <v>2.3819703112567613E-6</v>
      </c>
      <c r="S40" s="19">
        <f t="shared" si="1"/>
        <v>3.2037085821275509E-4</v>
      </c>
      <c r="T40" s="19">
        <f t="shared" si="2"/>
        <v>6.8210705145533936E-5</v>
      </c>
      <c r="U40" s="19">
        <f t="shared" si="3"/>
        <v>-7.9106263109575544E-4</v>
      </c>
      <c r="V40" s="19">
        <f t="shared" si="4"/>
        <v>-2.7624515794030346E-5</v>
      </c>
    </row>
    <row r="41" spans="1:22" x14ac:dyDescent="0.25">
      <c r="A41" s="26">
        <f>Wellpath!E41</f>
        <v>3800</v>
      </c>
      <c r="B41" s="22">
        <v>0</v>
      </c>
      <c r="C41" s="22">
        <f>SIN(Wellpath!$L41) * COS(Wellpath!$L41) / SQRT(2)</f>
        <v>0.3177716825141183</v>
      </c>
      <c r="D41" s="22">
        <f>(-TAN(Dip) * SIN(Wellpath!$L41) * COS(Wellpath!$L41) * SIN(Wellpath!$O41)) / SQRT(2)</f>
        <v>0</v>
      </c>
      <c r="E41" s="20">
        <f>Model!$W$10*((drdp!B41+drdp!K41)*'ASXY-TI1S'!$B41+(drdp!E41+drdp!N41)*'ASXY-TI1S'!$C41+(drdp!H41+drdp!Q41)*'ASXY-TI1S'!$D41)</f>
        <v>4.1044597663659494E-3</v>
      </c>
      <c r="F41" s="20">
        <f>Model!$W$10*((drdp!C41+drdp!L41)*'ASXY-TI1S'!$B41+(drdp!F41+drdp!O41)*'ASXY-TI1S'!$C41+(drdp!I41+drdp!R41)*'ASXY-TI1S'!$D41)</f>
        <v>1.4333089338941808E-4</v>
      </c>
      <c r="G41" s="20">
        <f>Model!$W$10*((drdp!D41+drdp!M41)*'ASXY-TI1S'!$B41+(drdp!G41+drdp!P41)*'ASXY-TI1S'!$C41+(drdp!J41+drdp!S41)*'ASXY-TI1S'!$D41)</f>
        <v>-2.5663144435665256E-3</v>
      </c>
      <c r="H41" s="18">
        <f>Model!$W$10*((drdp!B41)*'ASXY-TI1S'!$B41+(drdp!E41)*'ASXY-TI1S'!$C41+(drdp!H41)*'ASXY-TI1S'!$D41)</f>
        <v>2.0522298831829747E-3</v>
      </c>
      <c r="I41" s="18">
        <f>Model!$W$10*((drdp!C41)*'ASXY-TI1S'!$B41+(drdp!F41)*'ASXY-TI1S'!$C41+(drdp!I41)*'ASXY-TI1S'!$D41)</f>
        <v>7.166544669470904E-5</v>
      </c>
      <c r="J41" s="18">
        <f>Model!$W$10*((drdp!D41)*'ASXY-TI1S'!$B41+(drdp!G41)*'ASXY-TI1S'!$C41+(drdp!J41)*'ASXY-TI1S'!$D41)</f>
        <v>-1.2831572217832628E-3</v>
      </c>
      <c r="K41" s="21">
        <f>SUM(E$3:E40)+H41</f>
        <v>4.8300602461784338E-2</v>
      </c>
      <c r="L41" s="21">
        <f>SUM(F$3:F40)+I41</f>
        <v>1.6866942048805139E-3</v>
      </c>
      <c r="M41" s="21">
        <f>SUM(G$3:G40)+J41</f>
        <v>-2.0465221064160845E-2</v>
      </c>
      <c r="N41" s="21"/>
      <c r="O41" s="21"/>
      <c r="P41" s="21"/>
      <c r="Q41" s="19">
        <f t="shared" si="1"/>
        <v>2.3329481981713271E-3</v>
      </c>
      <c r="R41" s="19">
        <f t="shared" si="1"/>
        <v>2.8449373407775089E-6</v>
      </c>
      <c r="S41" s="19">
        <f t="shared" si="1"/>
        <v>4.1882527320497275E-4</v>
      </c>
      <c r="T41" s="19">
        <f t="shared" si="2"/>
        <v>8.1468346264529121E-5</v>
      </c>
      <c r="U41" s="19">
        <f t="shared" si="3"/>
        <v>-9.8848250691256807E-4</v>
      </c>
      <c r="V41" s="19">
        <f t="shared" si="4"/>
        <v>-3.451856977051872E-5</v>
      </c>
    </row>
    <row r="42" spans="1:22" x14ac:dyDescent="0.25">
      <c r="A42" s="26">
        <f>Wellpath!E42</f>
        <v>3900</v>
      </c>
      <c r="B42" s="22">
        <v>0</v>
      </c>
      <c r="C42" s="22">
        <f>SIN(Wellpath!$L42) * COS(Wellpath!$L42) / SQRT(2)</f>
        <v>0.3177716825141183</v>
      </c>
      <c r="D42" s="22">
        <f>(-TAN(Dip) * SIN(Wellpath!$L42) * COS(Wellpath!$L42) * SIN(Wellpath!$O42)) / SQRT(2)</f>
        <v>0</v>
      </c>
      <c r="E42" s="20">
        <f>Model!$W$10*((drdp!B42+drdp!K42)*'ASXY-TI1S'!$B42+(drdp!E42+drdp!N42)*'ASXY-TI1S'!$C42+(drdp!H42+drdp!Q42)*'ASXY-TI1S'!$D42)</f>
        <v>4.1044597663659494E-3</v>
      </c>
      <c r="F42" s="20">
        <f>Model!$W$10*((drdp!C42+drdp!L42)*'ASXY-TI1S'!$B42+(drdp!F42+drdp!O42)*'ASXY-TI1S'!$C42+(drdp!I42+drdp!R42)*'ASXY-TI1S'!$D42)</f>
        <v>1.4333089338941808E-4</v>
      </c>
      <c r="G42" s="20">
        <f>Model!$W$10*((drdp!D42+drdp!M42)*'ASXY-TI1S'!$B42+(drdp!G42+drdp!P42)*'ASXY-TI1S'!$C42+(drdp!J42+drdp!S42)*'ASXY-TI1S'!$D42)</f>
        <v>-2.5663144435665256E-3</v>
      </c>
      <c r="H42" s="18">
        <f>Model!$W$10*((drdp!B42)*'ASXY-TI1S'!$B42+(drdp!E42)*'ASXY-TI1S'!$C42+(drdp!H42)*'ASXY-TI1S'!$D42)</f>
        <v>2.0522298831829747E-3</v>
      </c>
      <c r="I42" s="18">
        <f>Model!$W$10*((drdp!C42)*'ASXY-TI1S'!$B42+(drdp!F42)*'ASXY-TI1S'!$C42+(drdp!I42)*'ASXY-TI1S'!$D42)</f>
        <v>7.166544669470904E-5</v>
      </c>
      <c r="J42" s="18">
        <f>Model!$W$10*((drdp!D42)*'ASXY-TI1S'!$B42+(drdp!G42)*'ASXY-TI1S'!$C42+(drdp!J42)*'ASXY-TI1S'!$D42)</f>
        <v>-1.2831572217832628E-3</v>
      </c>
      <c r="K42" s="21">
        <f>SUM(E$3:E41)+H42</f>
        <v>5.2405062228150286E-2</v>
      </c>
      <c r="L42" s="21">
        <f>SUM(F$3:F41)+I42</f>
        <v>1.830025098269932E-3</v>
      </c>
      <c r="M42" s="21">
        <f>SUM(G$3:G41)+J42</f>
        <v>-2.3031535507727369E-2</v>
      </c>
      <c r="N42" s="21"/>
      <c r="O42" s="21"/>
      <c r="P42" s="21"/>
      <c r="Q42" s="19">
        <f t="shared" si="1"/>
        <v>2.7462905471363039E-3</v>
      </c>
      <c r="R42" s="19">
        <f t="shared" si="1"/>
        <v>3.3489918602978741E-6</v>
      </c>
      <c r="S42" s="19">
        <f t="shared" si="1"/>
        <v>5.3045162784370664E-4</v>
      </c>
      <c r="T42" s="19">
        <f t="shared" si="2"/>
        <v>9.590257915391263E-5</v>
      </c>
      <c r="U42" s="19">
        <f t="shared" si="3"/>
        <v>-1.2069690514923057E-3</v>
      </c>
      <c r="V42" s="19">
        <f t="shared" si="4"/>
        <v>-4.2148288030836205E-5</v>
      </c>
    </row>
    <row r="43" spans="1:22" x14ac:dyDescent="0.25">
      <c r="A43" s="26">
        <f>Wellpath!E43</f>
        <v>4000</v>
      </c>
      <c r="B43" s="22">
        <v>0</v>
      </c>
      <c r="C43" s="22">
        <f>SIN(Wellpath!$L43) * COS(Wellpath!$L43) / SQRT(2)</f>
        <v>0.3177716825141183</v>
      </c>
      <c r="D43" s="22">
        <f>(-TAN(Dip) * SIN(Wellpath!$L43) * COS(Wellpath!$L43) * SIN(Wellpath!$O43)) / SQRT(2)</f>
        <v>0</v>
      </c>
      <c r="E43" s="20">
        <f>Model!$W$10*((drdp!B43+drdp!K43)*'ASXY-TI1S'!$B43+(drdp!E43+drdp!N43)*'ASXY-TI1S'!$C43+(drdp!H43+drdp!Q43)*'ASXY-TI1S'!$D43)</f>
        <v>4.1044597663659494E-3</v>
      </c>
      <c r="F43" s="20">
        <f>Model!$W$10*((drdp!C43+drdp!L43)*'ASXY-TI1S'!$B43+(drdp!F43+drdp!O43)*'ASXY-TI1S'!$C43+(drdp!I43+drdp!R43)*'ASXY-TI1S'!$D43)</f>
        <v>1.4333089338941808E-4</v>
      </c>
      <c r="G43" s="20">
        <f>Model!$W$10*((drdp!D43+drdp!M43)*'ASXY-TI1S'!$B43+(drdp!G43+drdp!P43)*'ASXY-TI1S'!$C43+(drdp!J43+drdp!S43)*'ASXY-TI1S'!$D43)</f>
        <v>-2.5663144435665256E-3</v>
      </c>
      <c r="H43" s="18">
        <f>Model!$W$10*((drdp!B43)*'ASXY-TI1S'!$B43+(drdp!E43)*'ASXY-TI1S'!$C43+(drdp!H43)*'ASXY-TI1S'!$D43)</f>
        <v>2.0522298831829747E-3</v>
      </c>
      <c r="I43" s="18">
        <f>Model!$W$10*((drdp!C43)*'ASXY-TI1S'!$B43+(drdp!F43)*'ASXY-TI1S'!$C43+(drdp!I43)*'ASXY-TI1S'!$D43)</f>
        <v>7.166544669470904E-5</v>
      </c>
      <c r="J43" s="18">
        <f>Model!$W$10*((drdp!D43)*'ASXY-TI1S'!$B43+(drdp!G43)*'ASXY-TI1S'!$C43+(drdp!J43)*'ASXY-TI1S'!$D43)</f>
        <v>-1.2831572217832628E-3</v>
      </c>
      <c r="K43" s="21">
        <f>SUM(E$3:E42)+H43</f>
        <v>5.6509521994516233E-2</v>
      </c>
      <c r="L43" s="21">
        <f>SUM(F$3:F42)+I43</f>
        <v>1.9733559916593501E-3</v>
      </c>
      <c r="M43" s="21">
        <f>SUM(G$3:G42)+J43</f>
        <v>-2.5597849951293893E-2</v>
      </c>
      <c r="N43" s="21"/>
      <c r="O43" s="21"/>
      <c r="P43" s="21"/>
      <c r="Q43" s="19">
        <f t="shared" si="1"/>
        <v>3.193326076048714E-3</v>
      </c>
      <c r="R43" s="19">
        <f t="shared" si="1"/>
        <v>3.8941338698178574E-6</v>
      </c>
      <c r="S43" s="19">
        <f t="shared" si="1"/>
        <v>6.5524992212895674E-4</v>
      </c>
      <c r="T43" s="19">
        <f t="shared" si="2"/>
        <v>1.1151340381368444E-4</v>
      </c>
      <c r="U43" s="19">
        <f t="shared" si="3"/>
        <v>-1.4465222648349686E-3</v>
      </c>
      <c r="V43" s="19">
        <f t="shared" si="4"/>
        <v>-5.0513670574982805E-5</v>
      </c>
    </row>
    <row r="44" spans="1:22" s="36" customFormat="1" x14ac:dyDescent="0.25">
      <c r="A44" s="26">
        <f>Wellpath!E44</f>
        <v>4100</v>
      </c>
      <c r="B44" s="22">
        <v>0</v>
      </c>
      <c r="C44" s="22">
        <f>SIN(Wellpath!$L44) * COS(Wellpath!$L44) / SQRT(2)</f>
        <v>0.3177716825141183</v>
      </c>
      <c r="D44" s="22">
        <f>(-TAN(Dip) * SIN(Wellpath!$L44) * COS(Wellpath!$L44) * SIN(Wellpath!$O44)) / SQRT(2)</f>
        <v>0</v>
      </c>
      <c r="E44" s="20">
        <f>Model!$W$10*((drdp!B44+drdp!K44)*'ASXY-TI1S'!$B44+(drdp!E44+drdp!N44)*'ASXY-TI1S'!$C44+(drdp!H44+drdp!Q44)*'ASXY-TI1S'!$D44)</f>
        <v>4.1044597663659494E-3</v>
      </c>
      <c r="F44" s="20">
        <f>Model!$W$10*((drdp!C44+drdp!L44)*'ASXY-TI1S'!$B44+(drdp!F44+drdp!O44)*'ASXY-TI1S'!$C44+(drdp!I44+drdp!R44)*'ASXY-TI1S'!$D44)</f>
        <v>1.4333089338941808E-4</v>
      </c>
      <c r="G44" s="20">
        <f>Model!$W$10*((drdp!D44+drdp!M44)*'ASXY-TI1S'!$B44+(drdp!G44+drdp!P44)*'ASXY-TI1S'!$C44+(drdp!J44+drdp!S44)*'ASXY-TI1S'!$D44)</f>
        <v>-2.5663144435665256E-3</v>
      </c>
      <c r="H44" s="32">
        <f>Model!$W$10*((drdp!B44)*'ASXY-TI1S'!$B44+(drdp!E44)*'ASXY-TI1S'!$C44+(drdp!H44)*'ASXY-TI1S'!$D44)</f>
        <v>2.0522298831829747E-3</v>
      </c>
      <c r="I44" s="32">
        <f>Model!$W$10*((drdp!C44)*'ASXY-TI1S'!$B44+(drdp!F44)*'ASXY-TI1S'!$C44+(drdp!I44)*'ASXY-TI1S'!$D44)</f>
        <v>7.166544669470904E-5</v>
      </c>
      <c r="J44" s="32">
        <f>Model!$W$10*((drdp!D44)*'ASXY-TI1S'!$B44+(drdp!G44)*'ASXY-TI1S'!$C44+(drdp!J44)*'ASXY-TI1S'!$D44)</f>
        <v>-1.2831572217832628E-3</v>
      </c>
      <c r="K44" s="34">
        <f>SUM(E$3:E43)+H44</f>
        <v>6.0613981760882181E-2</v>
      </c>
      <c r="L44" s="34">
        <f>SUM(F$3:F43)+I44</f>
        <v>2.1166868850487678E-3</v>
      </c>
      <c r="M44" s="34">
        <f>SUM(G$3:G43)+J44</f>
        <v>-2.8164164394860417E-2</v>
      </c>
      <c r="N44" s="34"/>
      <c r="O44" s="34"/>
      <c r="P44" s="34"/>
      <c r="Q44" s="35">
        <f t="shared" si="1"/>
        <v>3.6740547849085578E-3</v>
      </c>
      <c r="R44" s="35">
        <f t="shared" si="1"/>
        <v>4.4803633693374553E-6</v>
      </c>
      <c r="S44" s="35">
        <f t="shared" si="1"/>
        <v>7.9322015606072323E-4</v>
      </c>
      <c r="T44" s="35">
        <f t="shared" si="2"/>
        <v>1.2830082024384453E-4</v>
      </c>
      <c r="U44" s="35">
        <f t="shared" si="3"/>
        <v>-1.7071421469405565E-3</v>
      </c>
      <c r="V44" s="35">
        <f t="shared" si="4"/>
        <v>-5.9614717402958513E-5</v>
      </c>
    </row>
    <row r="45" spans="1:22" x14ac:dyDescent="0.25">
      <c r="A45" s="26">
        <f>Wellpath!E45</f>
        <v>4200</v>
      </c>
      <c r="B45" s="22">
        <v>0</v>
      </c>
      <c r="C45" s="22">
        <f>SIN(Wellpath!$L45) * COS(Wellpath!$L45) / SQRT(2)</f>
        <v>0.3177716825141183</v>
      </c>
      <c r="D45" s="22">
        <f>(-TAN(Dip) * SIN(Wellpath!$L45) * COS(Wellpath!$L45) * SIN(Wellpath!$O45)) / SQRT(2)</f>
        <v>0</v>
      </c>
      <c r="E45" s="20">
        <f>Model!$W$10*((drdp!B45+drdp!K45)*'ASXY-TI1S'!$B45+(drdp!E45+drdp!N45)*'ASXY-TI1S'!$C45+(drdp!H45+drdp!Q45)*'ASXY-TI1S'!$D45)</f>
        <v>4.1044597663659494E-3</v>
      </c>
      <c r="F45" s="20">
        <f>Model!$W$10*((drdp!C45+drdp!L45)*'ASXY-TI1S'!$B45+(drdp!F45+drdp!O45)*'ASXY-TI1S'!$C45+(drdp!I45+drdp!R45)*'ASXY-TI1S'!$D45)</f>
        <v>1.4333089338941808E-4</v>
      </c>
      <c r="G45" s="20">
        <f>Model!$W$10*((drdp!D45+drdp!M45)*'ASXY-TI1S'!$B45+(drdp!G45+drdp!P45)*'ASXY-TI1S'!$C45+(drdp!J45+drdp!S45)*'ASXY-TI1S'!$D45)</f>
        <v>-2.5663144435665256E-3</v>
      </c>
      <c r="H45" s="18">
        <f>Model!$W$10*((drdp!B45)*'ASXY-TI1S'!$B45+(drdp!E45)*'ASXY-TI1S'!$C45+(drdp!H45)*'ASXY-TI1S'!$D45)</f>
        <v>2.0522298831829747E-3</v>
      </c>
      <c r="I45" s="18">
        <f>Model!$W$10*((drdp!C45)*'ASXY-TI1S'!$B45+(drdp!F45)*'ASXY-TI1S'!$C45+(drdp!I45)*'ASXY-TI1S'!$D45)</f>
        <v>7.166544669470904E-5</v>
      </c>
      <c r="J45" s="18">
        <f>Model!$W$10*((drdp!D45)*'ASXY-TI1S'!$B45+(drdp!G45)*'ASXY-TI1S'!$C45+(drdp!J45)*'ASXY-TI1S'!$D45)</f>
        <v>-1.2831572217832628E-3</v>
      </c>
      <c r="K45" s="21">
        <f>SUM(E$3:E44)+H45</f>
        <v>6.4718441527248136E-2</v>
      </c>
      <c r="L45" s="21">
        <f>SUM(F$3:F44)+I45</f>
        <v>2.2600177784381859E-3</v>
      </c>
      <c r="M45" s="21">
        <f>SUM(G$3:G44)+J45</f>
        <v>-3.0730478838426941E-2</v>
      </c>
      <c r="N45" s="21"/>
      <c r="O45" s="21"/>
      <c r="P45" s="21"/>
      <c r="Q45" s="19">
        <f t="shared" si="1"/>
        <v>4.1884766737158357E-3</v>
      </c>
      <c r="R45" s="19">
        <f t="shared" si="1"/>
        <v>5.1076803588566734E-6</v>
      </c>
      <c r="S45" s="19">
        <f t="shared" si="1"/>
        <v>9.44362329639006E-4</v>
      </c>
      <c r="T45" s="19">
        <f t="shared" si="2"/>
        <v>1.4626482844439296E-4</v>
      </c>
      <c r="U45" s="19">
        <f t="shared" si="3"/>
        <v>-1.9888286978090703E-3</v>
      </c>
      <c r="V45" s="19">
        <f t="shared" si="4"/>
        <v>-6.9451428514763342E-5</v>
      </c>
    </row>
    <row r="46" spans="1:22" x14ac:dyDescent="0.25">
      <c r="A46" s="26">
        <f>Wellpath!E46</f>
        <v>4300</v>
      </c>
      <c r="B46" s="22">
        <v>0</v>
      </c>
      <c r="C46" s="22">
        <f>SIN(Wellpath!$L46) * COS(Wellpath!$L46) / SQRT(2)</f>
        <v>0.3177716825141183</v>
      </c>
      <c r="D46" s="22">
        <f>(-TAN(Dip) * SIN(Wellpath!$L46) * COS(Wellpath!$L46) * SIN(Wellpath!$O46)) / SQRT(2)</f>
        <v>0</v>
      </c>
      <c r="E46" s="20">
        <f>Model!$W$10*((drdp!B46+drdp!K46)*'ASXY-TI1S'!$B46+(drdp!E46+drdp!N46)*'ASXY-TI1S'!$C46+(drdp!H46+drdp!Q46)*'ASXY-TI1S'!$D46)</f>
        <v>4.1044597663659494E-3</v>
      </c>
      <c r="F46" s="20">
        <f>Model!$W$10*((drdp!C46+drdp!L46)*'ASXY-TI1S'!$B46+(drdp!F46+drdp!O46)*'ASXY-TI1S'!$C46+(drdp!I46+drdp!R46)*'ASXY-TI1S'!$D46)</f>
        <v>1.4333089338941808E-4</v>
      </c>
      <c r="G46" s="20">
        <f>Model!$W$10*((drdp!D46+drdp!M46)*'ASXY-TI1S'!$B46+(drdp!G46+drdp!P46)*'ASXY-TI1S'!$C46+(drdp!J46+drdp!S46)*'ASXY-TI1S'!$D46)</f>
        <v>-2.5663144435665256E-3</v>
      </c>
      <c r="H46" s="18">
        <f>Model!$W$10*((drdp!B46)*'ASXY-TI1S'!$B46+(drdp!E46)*'ASXY-TI1S'!$C46+(drdp!H46)*'ASXY-TI1S'!$D46)</f>
        <v>2.0522298831829747E-3</v>
      </c>
      <c r="I46" s="18">
        <f>Model!$W$10*((drdp!C46)*'ASXY-TI1S'!$B46+(drdp!F46)*'ASXY-TI1S'!$C46+(drdp!I46)*'ASXY-TI1S'!$D46)</f>
        <v>7.166544669470904E-5</v>
      </c>
      <c r="J46" s="18">
        <f>Model!$W$10*((drdp!D46)*'ASXY-TI1S'!$B46+(drdp!G46)*'ASXY-TI1S'!$C46+(drdp!J46)*'ASXY-TI1S'!$D46)</f>
        <v>-1.2831572217832628E-3</v>
      </c>
      <c r="K46" s="21">
        <f>SUM(E$3:E45)+H46</f>
        <v>6.8822901293614083E-2</v>
      </c>
      <c r="L46" s="21">
        <f>SUM(F$3:F45)+I46</f>
        <v>2.403348671827604E-3</v>
      </c>
      <c r="M46" s="21">
        <f>SUM(G$3:G45)+J46</f>
        <v>-3.3296793281993468E-2</v>
      </c>
      <c r="N46" s="21"/>
      <c r="O46" s="21"/>
      <c r="P46" s="21"/>
      <c r="Q46" s="19">
        <f t="shared" si="1"/>
        <v>4.7365917424705469E-3</v>
      </c>
      <c r="R46" s="19">
        <f t="shared" si="1"/>
        <v>5.7760848383755082E-6</v>
      </c>
      <c r="S46" s="19">
        <f t="shared" si="1"/>
        <v>1.1086764428638054E-3</v>
      </c>
      <c r="T46" s="19">
        <f t="shared" si="2"/>
        <v>1.6540542841532969E-4</v>
      </c>
      <c r="U46" s="19">
        <f t="shared" si="3"/>
        <v>-2.291581917440509E-3</v>
      </c>
      <c r="V46" s="19">
        <f t="shared" si="4"/>
        <v>-8.0023803910397293E-5</v>
      </c>
    </row>
    <row r="47" spans="1:22" x14ac:dyDescent="0.25">
      <c r="A47" s="26">
        <f>Wellpath!E47</f>
        <v>4400</v>
      </c>
      <c r="B47" s="22">
        <v>0</v>
      </c>
      <c r="C47" s="22">
        <f>SIN(Wellpath!$L47) * COS(Wellpath!$L47) / SQRT(2)</f>
        <v>0.3177716825141183</v>
      </c>
      <c r="D47" s="22">
        <f>(-TAN(Dip) * SIN(Wellpath!$L47) * COS(Wellpath!$L47) * SIN(Wellpath!$O47)) / SQRT(2)</f>
        <v>0</v>
      </c>
      <c r="E47" s="20">
        <f>Model!$W$10*((drdp!B47+drdp!K47)*'ASXY-TI1S'!$B47+(drdp!E47+drdp!N47)*'ASXY-TI1S'!$C47+(drdp!H47+drdp!Q47)*'ASXY-TI1S'!$D47)</f>
        <v>4.1044597663659494E-3</v>
      </c>
      <c r="F47" s="20">
        <f>Model!$W$10*((drdp!C47+drdp!L47)*'ASXY-TI1S'!$B47+(drdp!F47+drdp!O47)*'ASXY-TI1S'!$C47+(drdp!I47+drdp!R47)*'ASXY-TI1S'!$D47)</f>
        <v>1.4333089338941808E-4</v>
      </c>
      <c r="G47" s="20">
        <f>Model!$W$10*((drdp!D47+drdp!M47)*'ASXY-TI1S'!$B47+(drdp!G47+drdp!P47)*'ASXY-TI1S'!$C47+(drdp!J47+drdp!S47)*'ASXY-TI1S'!$D47)</f>
        <v>-2.5663144435665256E-3</v>
      </c>
      <c r="H47" s="18">
        <f>Model!$W$10*((drdp!B47)*'ASXY-TI1S'!$B47+(drdp!E47)*'ASXY-TI1S'!$C47+(drdp!H47)*'ASXY-TI1S'!$D47)</f>
        <v>2.0522298831829747E-3</v>
      </c>
      <c r="I47" s="18">
        <f>Model!$W$10*((drdp!C47)*'ASXY-TI1S'!$B47+(drdp!F47)*'ASXY-TI1S'!$C47+(drdp!I47)*'ASXY-TI1S'!$D47)</f>
        <v>7.166544669470904E-5</v>
      </c>
      <c r="J47" s="18">
        <f>Model!$W$10*((drdp!D47)*'ASXY-TI1S'!$B47+(drdp!G47)*'ASXY-TI1S'!$C47+(drdp!J47)*'ASXY-TI1S'!$D47)</f>
        <v>-1.2831572217832628E-3</v>
      </c>
      <c r="K47" s="21">
        <f>SUM(E$3:E46)+H47</f>
        <v>7.2927361059980031E-2</v>
      </c>
      <c r="L47" s="21">
        <f>SUM(F$3:F46)+I47</f>
        <v>2.5466795652170221E-3</v>
      </c>
      <c r="M47" s="21">
        <f>SUM(G$3:G46)+J47</f>
        <v>-3.5863107725559992E-2</v>
      </c>
      <c r="N47" s="21"/>
      <c r="O47" s="21"/>
      <c r="P47" s="21"/>
      <c r="Q47" s="19">
        <f t="shared" si="1"/>
        <v>5.3183999911726914E-3</v>
      </c>
      <c r="R47" s="19">
        <f t="shared" si="1"/>
        <v>6.4855768078939607E-6</v>
      </c>
      <c r="S47" s="19">
        <f t="shared" si="1"/>
        <v>1.2861624957351209E-3</v>
      </c>
      <c r="T47" s="19">
        <f t="shared" si="2"/>
        <v>1.8572262015665474E-4</v>
      </c>
      <c r="U47" s="19">
        <f t="shared" si="3"/>
        <v>-2.6154018058348726E-3</v>
      </c>
      <c r="V47" s="19">
        <f t="shared" si="4"/>
        <v>-9.1331843589860344E-5</v>
      </c>
    </row>
    <row r="48" spans="1:22" x14ac:dyDescent="0.25">
      <c r="A48" s="26">
        <f>Wellpath!E48</f>
        <v>4500</v>
      </c>
      <c r="B48" s="22">
        <v>0</v>
      </c>
      <c r="C48" s="22">
        <f>SIN(Wellpath!$L48) * COS(Wellpath!$L48) / SQRT(2)</f>
        <v>0.3177716825141183</v>
      </c>
      <c r="D48" s="22">
        <f>(-TAN(Dip) * SIN(Wellpath!$L48) * COS(Wellpath!$L48) * SIN(Wellpath!$O48)) / SQRT(2)</f>
        <v>0</v>
      </c>
      <c r="E48" s="20">
        <f>Model!$W$10*((drdp!B48+drdp!K48)*'ASXY-TI1S'!$B48+(drdp!E48+drdp!N48)*'ASXY-TI1S'!$C48+(drdp!H48+drdp!Q48)*'ASXY-TI1S'!$D48)</f>
        <v>4.1044597663659494E-3</v>
      </c>
      <c r="F48" s="20">
        <f>Model!$W$10*((drdp!C48+drdp!L48)*'ASXY-TI1S'!$B48+(drdp!F48+drdp!O48)*'ASXY-TI1S'!$C48+(drdp!I48+drdp!R48)*'ASXY-TI1S'!$D48)</f>
        <v>1.4333089338941808E-4</v>
      </c>
      <c r="G48" s="20">
        <f>Model!$W$10*((drdp!D48+drdp!M48)*'ASXY-TI1S'!$B48+(drdp!G48+drdp!P48)*'ASXY-TI1S'!$C48+(drdp!J48+drdp!S48)*'ASXY-TI1S'!$D48)</f>
        <v>-2.5663144435665256E-3</v>
      </c>
      <c r="H48" s="18">
        <f>Model!$W$10*((drdp!B48)*'ASXY-TI1S'!$B48+(drdp!E48)*'ASXY-TI1S'!$C48+(drdp!H48)*'ASXY-TI1S'!$D48)</f>
        <v>2.0522298831829747E-3</v>
      </c>
      <c r="I48" s="18">
        <f>Model!$W$10*((drdp!C48)*'ASXY-TI1S'!$B48+(drdp!F48)*'ASXY-TI1S'!$C48+(drdp!I48)*'ASXY-TI1S'!$D48)</f>
        <v>7.166544669470904E-5</v>
      </c>
      <c r="J48" s="18">
        <f>Model!$W$10*((drdp!D48)*'ASXY-TI1S'!$B48+(drdp!G48)*'ASXY-TI1S'!$C48+(drdp!J48)*'ASXY-TI1S'!$D48)</f>
        <v>-1.2831572217832628E-3</v>
      </c>
      <c r="K48" s="21">
        <f>SUM(E$3:E47)+H48</f>
        <v>7.7031820826345979E-2</v>
      </c>
      <c r="L48" s="21">
        <f>SUM(F$3:F47)+I48</f>
        <v>2.6900104586064402E-3</v>
      </c>
      <c r="M48" s="21">
        <f>SUM(G$3:G47)+J48</f>
        <v>-3.8429422169126516E-2</v>
      </c>
      <c r="N48" s="21"/>
      <c r="O48" s="21"/>
      <c r="P48" s="21"/>
      <c r="Q48" s="19">
        <f t="shared" si="1"/>
        <v>5.9339014198222699E-3</v>
      </c>
      <c r="R48" s="19">
        <f t="shared" si="1"/>
        <v>7.2361562674120308E-6</v>
      </c>
      <c r="S48" s="19">
        <f t="shared" si="1"/>
        <v>1.4768204882529526E-3</v>
      </c>
      <c r="T48" s="19">
        <f t="shared" si="2"/>
        <v>2.0721640366836808E-4</v>
      </c>
      <c r="U48" s="19">
        <f t="shared" si="3"/>
        <v>-2.9602883629921617E-3</v>
      </c>
      <c r="V48" s="19">
        <f t="shared" si="4"/>
        <v>-1.0337554755315252E-4</v>
      </c>
    </row>
    <row r="49" spans="1:22" x14ac:dyDescent="0.25">
      <c r="A49" s="26">
        <f>Wellpath!E49</f>
        <v>4600</v>
      </c>
      <c r="B49" s="22">
        <v>0</v>
      </c>
      <c r="C49" s="22">
        <f>SIN(Wellpath!$L49) * COS(Wellpath!$L49) / SQRT(2)</f>
        <v>0.3177716825141183</v>
      </c>
      <c r="D49" s="22">
        <f>(-TAN(Dip) * SIN(Wellpath!$L49) * COS(Wellpath!$L49) * SIN(Wellpath!$O49)) / SQRT(2)</f>
        <v>0</v>
      </c>
      <c r="E49" s="20">
        <f>Model!$W$10*((drdp!B49+drdp!K49)*'ASXY-TI1S'!$B49+(drdp!E49+drdp!N49)*'ASXY-TI1S'!$C49+(drdp!H49+drdp!Q49)*'ASXY-TI1S'!$D49)</f>
        <v>4.1044597663659494E-3</v>
      </c>
      <c r="F49" s="20">
        <f>Model!$W$10*((drdp!C49+drdp!L49)*'ASXY-TI1S'!$B49+(drdp!F49+drdp!O49)*'ASXY-TI1S'!$C49+(drdp!I49+drdp!R49)*'ASXY-TI1S'!$D49)</f>
        <v>1.4333089338941808E-4</v>
      </c>
      <c r="G49" s="20">
        <f>Model!$W$10*((drdp!D49+drdp!M49)*'ASXY-TI1S'!$B49+(drdp!G49+drdp!P49)*'ASXY-TI1S'!$C49+(drdp!J49+drdp!S49)*'ASXY-TI1S'!$D49)</f>
        <v>-2.5663144435665256E-3</v>
      </c>
      <c r="H49" s="18">
        <f>Model!$W$10*((drdp!B49)*'ASXY-TI1S'!$B49+(drdp!E49)*'ASXY-TI1S'!$C49+(drdp!H49)*'ASXY-TI1S'!$D49)</f>
        <v>2.0522298831829747E-3</v>
      </c>
      <c r="I49" s="18">
        <f>Model!$W$10*((drdp!C49)*'ASXY-TI1S'!$B49+(drdp!F49)*'ASXY-TI1S'!$C49+(drdp!I49)*'ASXY-TI1S'!$D49)</f>
        <v>7.166544669470904E-5</v>
      </c>
      <c r="J49" s="18">
        <f>Model!$W$10*((drdp!D49)*'ASXY-TI1S'!$B49+(drdp!G49)*'ASXY-TI1S'!$C49+(drdp!J49)*'ASXY-TI1S'!$D49)</f>
        <v>-1.2831572217832628E-3</v>
      </c>
      <c r="K49" s="21">
        <f>SUM(E$3:E48)+H49</f>
        <v>8.1136280592711926E-2</v>
      </c>
      <c r="L49" s="21">
        <f>SUM(F$3:F48)+I49</f>
        <v>2.8333413519958583E-3</v>
      </c>
      <c r="M49" s="21">
        <f>SUM(G$3:G48)+J49</f>
        <v>-4.099573661269304E-2</v>
      </c>
      <c r="N49" s="21"/>
      <c r="O49" s="21"/>
      <c r="P49" s="21"/>
      <c r="Q49" s="19">
        <f t="shared" si="1"/>
        <v>6.5830960284192818E-3</v>
      </c>
      <c r="R49" s="19">
        <f t="shared" si="1"/>
        <v>8.0278232169297177E-6</v>
      </c>
      <c r="S49" s="19">
        <f t="shared" si="1"/>
        <v>1.6806504204173007E-3</v>
      </c>
      <c r="T49" s="19">
        <f t="shared" si="2"/>
        <v>2.2988677895046972E-4</v>
      </c>
      <c r="U49" s="19">
        <f t="shared" si="3"/>
        <v>-3.3262415889123761E-3</v>
      </c>
      <c r="V49" s="19">
        <f t="shared" si="4"/>
        <v>-1.161549158002738E-4</v>
      </c>
    </row>
    <row r="50" spans="1:22" x14ac:dyDescent="0.25">
      <c r="A50" s="26">
        <f>Wellpath!E50</f>
        <v>4700</v>
      </c>
      <c r="B50" s="22">
        <v>0</v>
      </c>
      <c r="C50" s="22">
        <f>SIN(Wellpath!$L50) * COS(Wellpath!$L50) / SQRT(2)</f>
        <v>0.3177716825141183</v>
      </c>
      <c r="D50" s="22">
        <f>(-TAN(Dip) * SIN(Wellpath!$L50) * COS(Wellpath!$L50) * SIN(Wellpath!$O50)) / SQRT(2)</f>
        <v>0</v>
      </c>
      <c r="E50" s="20">
        <f>Model!$W$10*((drdp!B50+drdp!K50)*'ASXY-TI1S'!$B50+(drdp!E50+drdp!N50)*'ASXY-TI1S'!$C50+(drdp!H50+drdp!Q50)*'ASXY-TI1S'!$D50)</f>
        <v>4.1044597663659347E-3</v>
      </c>
      <c r="F50" s="20">
        <f>Model!$W$10*((drdp!C50+drdp!L50)*'ASXY-TI1S'!$B50+(drdp!F50+drdp!O50)*'ASXY-TI1S'!$C50+(drdp!I50+drdp!R50)*'ASXY-TI1S'!$D50)</f>
        <v>1.4333089338941751E-4</v>
      </c>
      <c r="G50" s="20">
        <f>Model!$W$10*((drdp!D50+drdp!M50)*'ASXY-TI1S'!$B50+(drdp!G50+drdp!P50)*'ASXY-TI1S'!$C50+(drdp!J50+drdp!S50)*'ASXY-TI1S'!$D50)</f>
        <v>-2.5663144435665161E-3</v>
      </c>
      <c r="H50" s="18">
        <f>Model!$W$10*((drdp!B50)*'ASXY-TI1S'!$B50+(drdp!E50)*'ASXY-TI1S'!$C50+(drdp!H50)*'ASXY-TI1S'!$D50)</f>
        <v>2.0522298831829747E-3</v>
      </c>
      <c r="I50" s="18">
        <f>Model!$W$10*((drdp!C50)*'ASXY-TI1S'!$B50+(drdp!F50)*'ASXY-TI1S'!$C50+(drdp!I50)*'ASXY-TI1S'!$D50)</f>
        <v>7.166544669470904E-5</v>
      </c>
      <c r="J50" s="18">
        <f>Model!$W$10*((drdp!D50)*'ASXY-TI1S'!$B50+(drdp!G50)*'ASXY-TI1S'!$C50+(drdp!J50)*'ASXY-TI1S'!$D50)</f>
        <v>-1.2831572217832628E-3</v>
      </c>
      <c r="K50" s="21">
        <f>SUM(E$3:E49)+H50</f>
        <v>8.5240740359077874E-2</v>
      </c>
      <c r="L50" s="21">
        <f>SUM(F$3:F49)+I50</f>
        <v>2.9766722453852764E-3</v>
      </c>
      <c r="M50" s="21">
        <f>SUM(G$3:G49)+J50</f>
        <v>-4.3562051056259564E-2</v>
      </c>
      <c r="N50" s="21"/>
      <c r="O50" s="21"/>
      <c r="P50" s="21"/>
      <c r="Q50" s="19">
        <f t="shared" si="1"/>
        <v>7.2659838169637277E-3</v>
      </c>
      <c r="R50" s="19">
        <f t="shared" si="1"/>
        <v>8.8605776564470239E-6</v>
      </c>
      <c r="S50" s="19">
        <f t="shared" si="1"/>
        <v>1.8976522922281649E-3</v>
      </c>
      <c r="T50" s="19">
        <f t="shared" si="2"/>
        <v>2.5373374600295967E-4</v>
      </c>
      <c r="U50" s="19">
        <f t="shared" si="3"/>
        <v>-3.7132614835955154E-3</v>
      </c>
      <c r="V50" s="19">
        <f t="shared" si="4"/>
        <v>-1.2966994833122421E-4</v>
      </c>
    </row>
    <row r="51" spans="1:22" x14ac:dyDescent="0.25">
      <c r="A51" s="26">
        <f>Wellpath!E51</f>
        <v>4800</v>
      </c>
      <c r="B51" s="22">
        <v>0</v>
      </c>
      <c r="C51" s="22">
        <f>SIN(Wellpath!$L51) * COS(Wellpath!$L51) / SQRT(2)</f>
        <v>0.3177716825141183</v>
      </c>
      <c r="D51" s="22">
        <f>(-TAN(Dip) * SIN(Wellpath!$L51) * COS(Wellpath!$L51) * SIN(Wellpath!$O51)) / SQRT(2)</f>
        <v>0</v>
      </c>
      <c r="E51" s="20">
        <f>Model!$W$10*((drdp!B51+drdp!K51)*'ASXY-TI1S'!$B51+(drdp!E51+drdp!N51)*'ASXY-TI1S'!$C51+(drdp!H51+drdp!Q51)*'ASXY-TI1S'!$D51)</f>
        <v>4.1044597663659347E-3</v>
      </c>
      <c r="F51" s="20">
        <f>Model!$W$10*((drdp!C51+drdp!L51)*'ASXY-TI1S'!$B51+(drdp!F51+drdp!O51)*'ASXY-TI1S'!$C51+(drdp!I51+drdp!R51)*'ASXY-TI1S'!$D51)</f>
        <v>1.4333089338941751E-4</v>
      </c>
      <c r="G51" s="20">
        <f>Model!$W$10*((drdp!D51+drdp!M51)*'ASXY-TI1S'!$B51+(drdp!G51+drdp!P51)*'ASXY-TI1S'!$C51+(drdp!J51+drdp!S51)*'ASXY-TI1S'!$D51)</f>
        <v>-2.5663144435665161E-3</v>
      </c>
      <c r="H51" s="18">
        <f>Model!$W$10*((drdp!B51)*'ASXY-TI1S'!$B51+(drdp!E51)*'ASXY-TI1S'!$C51+(drdp!H51)*'ASXY-TI1S'!$D51)</f>
        <v>2.05222988318296E-3</v>
      </c>
      <c r="I51" s="18">
        <f>Model!$W$10*((drdp!C51)*'ASXY-TI1S'!$B51+(drdp!F51)*'ASXY-TI1S'!$C51+(drdp!I51)*'ASXY-TI1S'!$D51)</f>
        <v>7.1665446694708497E-5</v>
      </c>
      <c r="J51" s="18">
        <f>Model!$W$10*((drdp!D51)*'ASXY-TI1S'!$B51+(drdp!G51)*'ASXY-TI1S'!$C51+(drdp!J51)*'ASXY-TI1S'!$D51)</f>
        <v>-1.2831572217832533E-3</v>
      </c>
      <c r="K51" s="21">
        <f>SUM(E$3:E50)+H51</f>
        <v>8.9345200125443794E-2</v>
      </c>
      <c r="L51" s="21">
        <f>SUM(F$3:F50)+I51</f>
        <v>3.1200031387746937E-3</v>
      </c>
      <c r="M51" s="21">
        <f>SUM(G$3:G50)+J51</f>
        <v>-4.6128365499826067E-2</v>
      </c>
      <c r="N51" s="21"/>
      <c r="O51" s="21"/>
      <c r="P51" s="21"/>
      <c r="Q51" s="19">
        <f t="shared" si="1"/>
        <v>7.9825647854556009E-3</v>
      </c>
      <c r="R51" s="19">
        <f t="shared" si="1"/>
        <v>9.7344195859639401E-6</v>
      </c>
      <c r="S51" s="19">
        <f t="shared" si="1"/>
        <v>2.1278261036855439E-3</v>
      </c>
      <c r="T51" s="19">
        <f t="shared" si="2"/>
        <v>2.7875730482583778E-4</v>
      </c>
      <c r="U51" s="19">
        <f t="shared" si="3"/>
        <v>-4.1213480470415767E-3</v>
      </c>
      <c r="V51" s="19">
        <f t="shared" si="4"/>
        <v>-1.4392064514600361E-4</v>
      </c>
    </row>
    <row r="52" spans="1:22" x14ac:dyDescent="0.25">
      <c r="A52" s="26">
        <f>Wellpath!E52</f>
        <v>4900</v>
      </c>
      <c r="B52" s="22">
        <v>0</v>
      </c>
      <c r="C52" s="22">
        <f>SIN(Wellpath!$L52) * COS(Wellpath!$L52) / SQRT(2)</f>
        <v>0.3177716825141183</v>
      </c>
      <c r="D52" s="22">
        <f>(-TAN(Dip) * SIN(Wellpath!$L52) * COS(Wellpath!$L52) * SIN(Wellpath!$O52)) / SQRT(2)</f>
        <v>0</v>
      </c>
      <c r="E52" s="20">
        <f>Model!$W$10*((drdp!B52+drdp!K52)*'ASXY-TI1S'!$B52+(drdp!E52+drdp!N52)*'ASXY-TI1S'!$C52+(drdp!H52+drdp!Q52)*'ASXY-TI1S'!$D52)</f>
        <v>4.1044597663659494E-3</v>
      </c>
      <c r="F52" s="20">
        <f>Model!$W$10*((drdp!C52+drdp!L52)*'ASXY-TI1S'!$B52+(drdp!F52+drdp!O52)*'ASXY-TI1S'!$C52+(drdp!I52+drdp!R52)*'ASXY-TI1S'!$D52)</f>
        <v>1.4333089338941808E-4</v>
      </c>
      <c r="G52" s="20">
        <f>Model!$W$10*((drdp!D52+drdp!M52)*'ASXY-TI1S'!$B52+(drdp!G52+drdp!P52)*'ASXY-TI1S'!$C52+(drdp!J52+drdp!S52)*'ASXY-TI1S'!$D52)</f>
        <v>-2.5663144435665256E-3</v>
      </c>
      <c r="H52" s="18">
        <f>Model!$W$10*((drdp!B52)*'ASXY-TI1S'!$B52+(drdp!E52)*'ASXY-TI1S'!$C52+(drdp!H52)*'ASXY-TI1S'!$D52)</f>
        <v>2.0522298831829747E-3</v>
      </c>
      <c r="I52" s="18">
        <f>Model!$W$10*((drdp!C52)*'ASXY-TI1S'!$B52+(drdp!F52)*'ASXY-TI1S'!$C52+(drdp!I52)*'ASXY-TI1S'!$D52)</f>
        <v>7.166544669470904E-5</v>
      </c>
      <c r="J52" s="18">
        <f>Model!$W$10*((drdp!D52)*'ASXY-TI1S'!$B52+(drdp!G52)*'ASXY-TI1S'!$C52+(drdp!J52)*'ASXY-TI1S'!$D52)</f>
        <v>-1.2831572217832628E-3</v>
      </c>
      <c r="K52" s="21">
        <f>SUM(E$3:E51)+H52</f>
        <v>9.3449659891809742E-2</v>
      </c>
      <c r="L52" s="21">
        <f>SUM(F$3:F51)+I52</f>
        <v>3.2633340321641118E-3</v>
      </c>
      <c r="M52" s="21">
        <f>SUM(G$3:G51)+J52</f>
        <v>-4.8694679943392598E-2</v>
      </c>
      <c r="N52" s="21"/>
      <c r="O52" s="21"/>
      <c r="P52" s="21"/>
      <c r="Q52" s="19">
        <f t="shared" si="1"/>
        <v>8.7328389338949142E-3</v>
      </c>
      <c r="R52" s="19">
        <f t="shared" si="1"/>
        <v>1.064934900548048E-5</v>
      </c>
      <c r="S52" s="19">
        <f t="shared" si="1"/>
        <v>2.3711718547894415E-3</v>
      </c>
      <c r="T52" s="19">
        <f t="shared" si="2"/>
        <v>3.0495745541910435E-4</v>
      </c>
      <c r="U52" s="19">
        <f t="shared" si="3"/>
        <v>-4.5505012792505673E-3</v>
      </c>
      <c r="V52" s="19">
        <f t="shared" si="4"/>
        <v>-1.5890700624461226E-4</v>
      </c>
    </row>
    <row r="53" spans="1:22" x14ac:dyDescent="0.25">
      <c r="A53" s="26">
        <f>Wellpath!E53</f>
        <v>5000</v>
      </c>
      <c r="B53" s="22">
        <v>0</v>
      </c>
      <c r="C53" s="22">
        <f>SIN(Wellpath!$L53) * COS(Wellpath!$L53) / SQRT(2)</f>
        <v>0.3177716825141183</v>
      </c>
      <c r="D53" s="22">
        <f>(-TAN(Dip) * SIN(Wellpath!$L53) * COS(Wellpath!$L53) * SIN(Wellpath!$O53)) / SQRT(2)</f>
        <v>0</v>
      </c>
      <c r="E53" s="20">
        <f>Model!$W$10*((drdp!B53+drdp!K53)*'ASXY-TI1S'!$B53+(drdp!E53+drdp!N53)*'ASXY-TI1S'!$C53+(drdp!H53+drdp!Q53)*'ASXY-TI1S'!$D53)</f>
        <v>4.1044597663659494E-3</v>
      </c>
      <c r="F53" s="20">
        <f>Model!$W$10*((drdp!C53+drdp!L53)*'ASXY-TI1S'!$B53+(drdp!F53+drdp!O53)*'ASXY-TI1S'!$C53+(drdp!I53+drdp!R53)*'ASXY-TI1S'!$D53)</f>
        <v>1.4333089338941808E-4</v>
      </c>
      <c r="G53" s="20">
        <f>Model!$W$10*((drdp!D53+drdp!M53)*'ASXY-TI1S'!$B53+(drdp!G53+drdp!P53)*'ASXY-TI1S'!$C53+(drdp!J53+drdp!S53)*'ASXY-TI1S'!$D53)</f>
        <v>-2.5663144435665256E-3</v>
      </c>
      <c r="H53" s="18">
        <f>Model!$W$10*((drdp!B53)*'ASXY-TI1S'!$B53+(drdp!E53)*'ASXY-TI1S'!$C53+(drdp!H53)*'ASXY-TI1S'!$D53)</f>
        <v>2.0522298831829747E-3</v>
      </c>
      <c r="I53" s="18">
        <f>Model!$W$10*((drdp!C53)*'ASXY-TI1S'!$B53+(drdp!F53)*'ASXY-TI1S'!$C53+(drdp!I53)*'ASXY-TI1S'!$D53)</f>
        <v>7.166544669470904E-5</v>
      </c>
      <c r="J53" s="18">
        <f>Model!$W$10*((drdp!D53)*'ASXY-TI1S'!$B53+(drdp!G53)*'ASXY-TI1S'!$C53+(drdp!J53)*'ASXY-TI1S'!$D53)</f>
        <v>-1.2831572217832628E-3</v>
      </c>
      <c r="K53" s="21">
        <f>SUM(E$3:E52)+H53</f>
        <v>9.7554119658175689E-2</v>
      </c>
      <c r="L53" s="21">
        <f>SUM(F$3:F52)+I53</f>
        <v>3.4066649255535299E-3</v>
      </c>
      <c r="M53" s="21">
        <f>SUM(G$3:G52)+J53</f>
        <v>-5.1260994386959122E-2</v>
      </c>
      <c r="N53" s="21"/>
      <c r="O53" s="21"/>
      <c r="P53" s="21"/>
      <c r="Q53" s="19">
        <f t="shared" si="1"/>
        <v>9.5168062622816608E-3</v>
      </c>
      <c r="R53" s="19">
        <f t="shared" si="1"/>
        <v>1.1605365914996636E-5</v>
      </c>
      <c r="S53" s="19">
        <f t="shared" si="1"/>
        <v>2.6276895455398545E-3</v>
      </c>
      <c r="T53" s="19">
        <f t="shared" si="2"/>
        <v>3.3233419778275924E-4</v>
      </c>
      <c r="U53" s="19">
        <f t="shared" si="3"/>
        <v>-5.0007211802224824E-3</v>
      </c>
      <c r="V53" s="19">
        <f t="shared" si="4"/>
        <v>-1.7462903162705E-4</v>
      </c>
    </row>
    <row r="54" spans="1:22" x14ac:dyDescent="0.25">
      <c r="A54" s="26">
        <f>Wellpath!E54</f>
        <v>5100</v>
      </c>
      <c r="B54" s="22">
        <v>0</v>
      </c>
      <c r="C54" s="22">
        <f>SIN(Wellpath!$L54) * COS(Wellpath!$L54) / SQRT(2)</f>
        <v>0.3147939565964134</v>
      </c>
      <c r="D54" s="22">
        <f>(-TAN(Dip) * SIN(Wellpath!$L54) * COS(Wellpath!$L54) * SIN(Wellpath!$O54)) / SQRT(2)</f>
        <v>-4.9247392664524325E-2</v>
      </c>
      <c r="E54" s="20">
        <f>Model!$W$10*((drdp!B54+drdp!K54)*'ASXY-TI1S'!$B54+(drdp!E54+drdp!N54)*'ASXY-TI1S'!$C54+(drdp!H54+drdp!Q54)*'ASXY-TI1S'!$D54)</f>
        <v>4.1080863393031901E-3</v>
      </c>
      <c r="F54" s="20">
        <f>Model!$W$10*((drdp!C54+drdp!L54)*'ASXY-TI1S'!$B54+(drdp!F54+drdp!O54)*'ASXY-TI1S'!$C54+(drdp!I54+drdp!R54)*'ASXY-TI1S'!$D54)</f>
        <v>1.5368077877862823E-4</v>
      </c>
      <c r="G54" s="20">
        <f>Model!$W$10*((drdp!D54+drdp!M54)*'ASXY-TI1S'!$B54+(drdp!G54+drdp!P54)*'ASXY-TI1S'!$C54+(drdp!J54+drdp!S54)*'ASXY-TI1S'!$D54)</f>
        <v>-2.5038095880301229E-3</v>
      </c>
      <c r="H54" s="18">
        <f>Model!$W$10*((drdp!B54)*'ASXY-TI1S'!$B54+(drdp!E54)*'ASXY-TI1S'!$C54+(drdp!H54)*'ASXY-TI1S'!$D54)</f>
        <v>2.054043169651595E-3</v>
      </c>
      <c r="I54" s="18">
        <f>Model!$W$10*((drdp!C54)*'ASXY-TI1S'!$B54+(drdp!F54)*'ASXY-TI1S'!$C54+(drdp!I54)*'ASXY-TI1S'!$D54)</f>
        <v>7.6840389389314117E-5</v>
      </c>
      <c r="J54" s="18">
        <f>Model!$W$10*((drdp!D54)*'ASXY-TI1S'!$B54+(drdp!G54)*'ASXY-TI1S'!$C54+(drdp!J54)*'ASXY-TI1S'!$D54)</f>
        <v>-1.2519047940150615E-3</v>
      </c>
      <c r="K54" s="21">
        <f>SUM(E$3:E53)+H54</f>
        <v>0.10166039271101025</v>
      </c>
      <c r="L54" s="21">
        <f>SUM(F$3:F53)+I54</f>
        <v>3.5551707616375532E-3</v>
      </c>
      <c r="M54" s="21">
        <f>SUM(G$3:G53)+J54</f>
        <v>-5.379605640275744E-2</v>
      </c>
      <c r="N54" s="21"/>
      <c r="O54" s="21"/>
      <c r="P54" s="21"/>
      <c r="Q54" s="19">
        <f t="shared" si="1"/>
        <v>1.0334835446156827E-2</v>
      </c>
      <c r="R54" s="19">
        <f t="shared" si="1"/>
        <v>1.263923914440254E-5</v>
      </c>
      <c r="S54" s="19">
        <f t="shared" si="1"/>
        <v>2.89401568448866E-3</v>
      </c>
      <c r="T54" s="19">
        <f t="shared" si="2"/>
        <v>3.6142005578277509E-4</v>
      </c>
      <c r="U54" s="19">
        <f t="shared" si="3"/>
        <v>-5.4689282202079791E-3</v>
      </c>
      <c r="V54" s="19">
        <f t="shared" si="4"/>
        <v>-1.9125416681448795E-4</v>
      </c>
    </row>
    <row r="55" spans="1:22" x14ac:dyDescent="0.25">
      <c r="A55" s="26">
        <f>Wellpath!E55</f>
        <v>5200</v>
      </c>
      <c r="B55" s="22">
        <v>0</v>
      </c>
      <c r="C55" s="22">
        <f>SIN(Wellpath!$L55) * COS(Wellpath!$L55) / SQRT(2)</f>
        <v>0.31314857758991055</v>
      </c>
      <c r="D55" s="22">
        <f>(-TAN(Dip) * SIN(Wellpath!$L55) * COS(Wellpath!$L55) * SIN(Wellpath!$O55)) / SQRT(2)</f>
        <v>-9.8711504862819877E-2</v>
      </c>
      <c r="E55" s="20">
        <f>Model!$W$10*((drdp!B55+drdp!K55)*'ASXY-TI1S'!$B55+(drdp!E55+drdp!N55)*'ASXY-TI1S'!$C55+(drdp!H55+drdp!Q55)*'ASXY-TI1S'!$D55)</f>
        <v>4.1528293624504128E-3</v>
      </c>
      <c r="F55" s="20">
        <f>Model!$W$10*((drdp!C55+drdp!L55)*'ASXY-TI1S'!$B55+(drdp!F55+drdp!O55)*'ASXY-TI1S'!$C55+(drdp!I55+drdp!R55)*'ASXY-TI1S'!$D55)</f>
        <v>1.8599551069760023E-4</v>
      </c>
      <c r="G55" s="20">
        <f>Model!$W$10*((drdp!D55+drdp!M55)*'ASXY-TI1S'!$B55+(drdp!G55+drdp!P55)*'ASXY-TI1S'!$C55+(drdp!J55+drdp!S55)*'ASXY-TI1S'!$D55)</f>
        <v>-2.4700862426677381E-3</v>
      </c>
      <c r="H55" s="18">
        <f>Model!$W$10*((drdp!B55)*'ASXY-TI1S'!$B55+(drdp!E55)*'ASXY-TI1S'!$C55+(drdp!H55)*'ASXY-TI1S'!$D55)</f>
        <v>2.0764146812252064E-3</v>
      </c>
      <c r="I55" s="18">
        <f>Model!$W$10*((drdp!C55)*'ASXY-TI1S'!$B55+(drdp!F55)*'ASXY-TI1S'!$C55+(drdp!I55)*'ASXY-TI1S'!$D55)</f>
        <v>9.2997755348800114E-5</v>
      </c>
      <c r="J55" s="18">
        <f>Model!$W$10*((drdp!D55)*'ASXY-TI1S'!$B55+(drdp!G55)*'ASXY-TI1S'!$C55+(drdp!J55)*'ASXY-TI1S'!$D55)</f>
        <v>-1.2350431213338691E-3</v>
      </c>
      <c r="K55" s="21">
        <f>SUM(E$3:E54)+H55</f>
        <v>0.10579085056188706</v>
      </c>
      <c r="L55" s="21">
        <f>SUM(F$3:F54)+I55</f>
        <v>3.7250089063756674E-3</v>
      </c>
      <c r="M55" s="21">
        <f>SUM(G$3:G54)+J55</f>
        <v>-5.6283004318106372E-2</v>
      </c>
      <c r="N55" s="21"/>
      <c r="O55" s="21"/>
      <c r="P55" s="21"/>
      <c r="Q55" s="19">
        <f t="shared" si="1"/>
        <v>1.1191704062607518E-2</v>
      </c>
      <c r="R55" s="19">
        <f t="shared" si="1"/>
        <v>1.3875691352578046E-5</v>
      </c>
      <c r="S55" s="19">
        <f t="shared" si="1"/>
        <v>3.1677765750719807E-3</v>
      </c>
      <c r="T55" s="19">
        <f t="shared" si="2"/>
        <v>3.9407186055608658E-4</v>
      </c>
      <c r="U55" s="19">
        <f t="shared" si="3"/>
        <v>-5.9542268989908349E-3</v>
      </c>
      <c r="V55" s="19">
        <f t="shared" si="4"/>
        <v>-2.0965469236252637E-4</v>
      </c>
    </row>
    <row r="56" spans="1:22" x14ac:dyDescent="0.25">
      <c r="A56" s="26">
        <f>Wellpath!E56</f>
        <v>5300</v>
      </c>
      <c r="B56" s="22">
        <v>0</v>
      </c>
      <c r="C56" s="22">
        <f>SIN(Wellpath!$L56) * COS(Wellpath!$L56) / SQRT(2)</f>
        <v>0.312919106631452</v>
      </c>
      <c r="D56" s="22">
        <f>(-TAN(Dip) * SIN(Wellpath!$L56) * COS(Wellpath!$L56) * SIN(Wellpath!$O56)) / SQRT(2)</f>
        <v>-0.14774926488810119</v>
      </c>
      <c r="E56" s="20">
        <f>Model!$W$10*((drdp!B56+drdp!K56)*'ASXY-TI1S'!$B56+(drdp!E56+drdp!N56)*'ASXY-TI1S'!$C56+(drdp!H56+drdp!Q56)*'ASXY-TI1S'!$D56)</f>
        <v>4.2380848001725363E-3</v>
      </c>
      <c r="F56" s="20">
        <f>Model!$W$10*((drdp!C56+drdp!L56)*'ASXY-TI1S'!$B56+(drdp!F56+drdp!O56)*'ASXY-TI1S'!$C56+(drdp!I56+drdp!R56)*'ASXY-TI1S'!$D56)</f>
        <v>2.401884521815918E-4</v>
      </c>
      <c r="G56" s="20">
        <f>Model!$W$10*((drdp!D56+drdp!M56)*'ASXY-TI1S'!$B56+(drdp!G56+drdp!P56)*'ASXY-TI1S'!$C56+(drdp!J56+drdp!S56)*'ASXY-TI1S'!$D56)</f>
        <v>-2.4654269197043779E-3</v>
      </c>
      <c r="H56" s="18">
        <f>Model!$W$10*((drdp!B56)*'ASXY-TI1S'!$B56+(drdp!E56)*'ASXY-TI1S'!$C56+(drdp!H56)*'ASXY-TI1S'!$D56)</f>
        <v>2.1190424000862682E-3</v>
      </c>
      <c r="I56" s="18">
        <f>Model!$W$10*((drdp!C56)*'ASXY-TI1S'!$B56+(drdp!F56)*'ASXY-TI1S'!$C56+(drdp!I56)*'ASXY-TI1S'!$D56)</f>
        <v>1.200942260907959E-4</v>
      </c>
      <c r="J56" s="18">
        <f>Model!$W$10*((drdp!D56)*'ASXY-TI1S'!$B56+(drdp!G56)*'ASXY-TI1S'!$C56+(drdp!J56)*'ASXY-TI1S'!$D56)</f>
        <v>-1.232713459852189E-3</v>
      </c>
      <c r="K56" s="21">
        <f>SUM(E$3:E55)+H56</f>
        <v>0.10998630764319854</v>
      </c>
      <c r="L56" s="21">
        <f>SUM(F$3:F55)+I56</f>
        <v>3.9381008878152631E-3</v>
      </c>
      <c r="M56" s="21">
        <f>SUM(G$3:G55)+J56</f>
        <v>-5.8750760899292424E-2</v>
      </c>
      <c r="N56" s="21"/>
      <c r="O56" s="21"/>
      <c r="P56" s="21"/>
      <c r="Q56" s="19">
        <f t="shared" si="1"/>
        <v>1.2096987868984313E-2</v>
      </c>
      <c r="R56" s="19">
        <f t="shared" si="1"/>
        <v>1.5508638602611365E-5</v>
      </c>
      <c r="S56" s="19">
        <f t="shared" si="1"/>
        <v>3.4516519062458275E-3</v>
      </c>
      <c r="T56" s="19">
        <f t="shared" si="2"/>
        <v>4.3313717577720285E-4</v>
      </c>
      <c r="U56" s="19">
        <f t="shared" si="3"/>
        <v>-6.4617792625415761E-3</v>
      </c>
      <c r="V56" s="19">
        <f t="shared" si="4"/>
        <v>-2.3136642365732574E-4</v>
      </c>
    </row>
    <row r="57" spans="1:22" x14ac:dyDescent="0.25">
      <c r="A57" s="26">
        <f>Wellpath!E57</f>
        <v>5400</v>
      </c>
      <c r="B57" s="22">
        <v>0</v>
      </c>
      <c r="C57" s="22">
        <f>SIN(Wellpath!$L57) * COS(Wellpath!$L57) / SQRT(2)</f>
        <v>0.31423021991085109</v>
      </c>
      <c r="D57" s="22">
        <f>(-TAN(Dip) * SIN(Wellpath!$L57) * COS(Wellpath!$L57) * SIN(Wellpath!$O57)) / SQRT(2)</f>
        <v>-0.19592263635938412</v>
      </c>
      <c r="E57" s="20">
        <f>Model!$W$10*((drdp!B57+drdp!K57)*'ASXY-TI1S'!$B57+(drdp!E57+drdp!N57)*'ASXY-TI1S'!$C57+(drdp!H57+drdp!Q57)*'ASXY-TI1S'!$D57)</f>
        <v>4.3632362238785237E-3</v>
      </c>
      <c r="F57" s="20">
        <f>Model!$W$10*((drdp!C57+drdp!L57)*'ASXY-TI1S'!$B57+(drdp!F57+drdp!O57)*'ASXY-TI1S'!$C57+(drdp!I57+drdp!R57)*'ASXY-TI1S'!$D57)</f>
        <v>3.1457940515540608E-4</v>
      </c>
      <c r="G57" s="20">
        <f>Model!$W$10*((drdp!D57+drdp!M57)*'ASXY-TI1S'!$B57+(drdp!G57+drdp!P57)*'ASXY-TI1S'!$C57+(drdp!J57+drdp!S57)*'ASXY-TI1S'!$D57)</f>
        <v>-2.4921923900769107E-3</v>
      </c>
      <c r="H57" s="18">
        <f>Model!$W$10*((drdp!B57)*'ASXY-TI1S'!$B57+(drdp!E57)*'ASXY-TI1S'!$C57+(drdp!H57)*'ASXY-TI1S'!$D57)</f>
        <v>2.1816181119392619E-3</v>
      </c>
      <c r="I57" s="18">
        <f>Model!$W$10*((drdp!C57)*'ASXY-TI1S'!$B57+(drdp!F57)*'ASXY-TI1S'!$C57+(drdp!I57)*'ASXY-TI1S'!$D57)</f>
        <v>1.5728970257770304E-4</v>
      </c>
      <c r="J57" s="18">
        <f>Model!$W$10*((drdp!D57)*'ASXY-TI1S'!$B57+(drdp!G57)*'ASXY-TI1S'!$C57+(drdp!J57)*'ASXY-TI1S'!$D57)</f>
        <v>-1.2460961950384554E-3</v>
      </c>
      <c r="K57" s="21">
        <f>SUM(E$3:E56)+H57</f>
        <v>0.11428696815522407</v>
      </c>
      <c r="L57" s="21">
        <f>SUM(F$3:F56)+I57</f>
        <v>4.2154848164837628E-3</v>
      </c>
      <c r="M57" s="21">
        <f>SUM(G$3:G56)+J57</f>
        <v>-6.1229570554183065E-2</v>
      </c>
      <c r="N57" s="21"/>
      <c r="O57" s="21"/>
      <c r="P57" s="21"/>
      <c r="Q57" s="19">
        <f t="shared" si="1"/>
        <v>1.3061511090113201E-2</v>
      </c>
      <c r="R57" s="19">
        <f t="shared" si="1"/>
        <v>1.7770312238005143E-5</v>
      </c>
      <c r="S57" s="19">
        <f t="shared" si="1"/>
        <v>3.7490603102496817E-3</v>
      </c>
      <c r="T57" s="19">
        <f t="shared" si="2"/>
        <v>4.8177497898031036E-4</v>
      </c>
      <c r="U57" s="19">
        <f t="shared" si="3"/>
        <v>-6.9977419800839654E-3</v>
      </c>
      <c r="V57" s="19">
        <f t="shared" si="4"/>
        <v>-2.5811232499097999E-4</v>
      </c>
    </row>
    <row r="58" spans="1:22" x14ac:dyDescent="0.25">
      <c r="A58" s="26">
        <f>Wellpath!E58</f>
        <v>5500</v>
      </c>
      <c r="B58" s="22">
        <v>0</v>
      </c>
      <c r="C58" s="22">
        <f>SIN(Wellpath!$L58) * COS(Wellpath!$L58) / SQRT(2)</f>
        <v>0.31690111684525923</v>
      </c>
      <c r="D58" s="22">
        <f>(-TAN(Dip) * SIN(Wellpath!$L58) * COS(Wellpath!$L58) * SIN(Wellpath!$O58)) / SQRT(2)</f>
        <v>-0.2426120800931387</v>
      </c>
      <c r="E58" s="20">
        <f>Model!$W$10*((drdp!B58+drdp!K58)*'ASXY-TI1S'!$B58+(drdp!E58+drdp!N58)*'ASXY-TI1S'!$C58+(drdp!H58+drdp!Q58)*'ASXY-TI1S'!$D58)</f>
        <v>2.8400589660343817E-3</v>
      </c>
      <c r="F58" s="20">
        <f>Model!$W$10*((drdp!C58+drdp!L58)*'ASXY-TI1S'!$B58+(drdp!F58+drdp!O58)*'ASXY-TI1S'!$C58+(drdp!I58+drdp!R58)*'ASXY-TI1S'!$D58)</f>
        <v>2.5610431266146974E-4</v>
      </c>
      <c r="G58" s="20">
        <f>Model!$W$10*((drdp!D58+drdp!M58)*'ASXY-TI1S'!$B58+(drdp!G58+drdp!P58)*'ASXY-TI1S'!$C58+(drdp!J58+drdp!S58)*'ASXY-TI1S'!$D58)</f>
        <v>-1.5992769315897497E-3</v>
      </c>
      <c r="H58" s="18">
        <f>Model!$W$10*((drdp!B58)*'ASXY-TI1S'!$B58+(drdp!E58)*'ASXY-TI1S'!$C58+(drdp!H58)*'ASXY-TI1S'!$D58)</f>
        <v>2.2622741485059613E-3</v>
      </c>
      <c r="I58" s="18">
        <f>Model!$W$10*((drdp!C58)*'ASXY-TI1S'!$B58+(drdp!F58)*'ASXY-TI1S'!$C58+(drdp!I58)*'ASXY-TI1S'!$D58)</f>
        <v>2.0400216079454359E-4</v>
      </c>
      <c r="J58" s="18">
        <f>Model!$W$10*((drdp!D58)*'ASXY-TI1S'!$B58+(drdp!G58)*'ASXY-TI1S'!$C58+(drdp!J58)*'ASXY-TI1S'!$D58)</f>
        <v>-1.2739182185675889E-3</v>
      </c>
      <c r="K58" s="21">
        <f>SUM(E$3:E57)+H58</f>
        <v>0.1187308604156693</v>
      </c>
      <c r="L58" s="21">
        <f>SUM(F$3:F57)+I58</f>
        <v>4.5767766798560094E-3</v>
      </c>
      <c r="M58" s="21">
        <f>SUM(G$3:G57)+J58</f>
        <v>-6.3749584967789111E-2</v>
      </c>
      <c r="N58" s="21"/>
      <c r="O58" s="21"/>
      <c r="P58" s="21"/>
      <c r="Q58" s="19">
        <f t="shared" si="1"/>
        <v>1.4097017215045147E-2</v>
      </c>
      <c r="R58" s="19">
        <f t="shared" si="1"/>
        <v>2.0946884777273798E-5</v>
      </c>
      <c r="S58" s="19">
        <f t="shared" si="1"/>
        <v>4.0640095835653631E-3</v>
      </c>
      <c r="T58" s="19">
        <f t="shared" si="2"/>
        <v>5.4340463312967427E-4</v>
      </c>
      <c r="U58" s="19">
        <f t="shared" si="3"/>
        <v>-7.5690430743674186E-3</v>
      </c>
      <c r="V58" s="19">
        <f t="shared" si="4"/>
        <v>-2.9176761383107642E-4</v>
      </c>
    </row>
    <row r="59" spans="1:22" x14ac:dyDescent="0.25">
      <c r="A59" s="26">
        <f>Wellpath!E59</f>
        <v>5525.54</v>
      </c>
      <c r="B59" s="22">
        <v>0</v>
      </c>
      <c r="C59" s="22">
        <f>SIN(Wellpath!$L59) * COS(Wellpath!$L59) / SQRT(2)</f>
        <v>0.3177716825141183</v>
      </c>
      <c r="D59" s="22">
        <f>(-TAN(Dip) * SIN(Wellpath!$L59) * COS(Wellpath!$L59) * SIN(Wellpath!$O59)) / SQRT(2)</f>
        <v>-0.25427049793940687</v>
      </c>
      <c r="E59" s="20">
        <f>Model!$W$10*((drdp!B59+drdp!K59)*'ASXY-TI1S'!$B59+(drdp!E59+drdp!N59)*'ASXY-TI1S'!$C59+(drdp!H59+drdp!Q59)*'ASXY-TI1S'!$D59)</f>
        <v>2.2855400093960052E-3</v>
      </c>
      <c r="F59" s="20">
        <f>Model!$W$10*((drdp!C59+drdp!L59)*'ASXY-TI1S'!$B59+(drdp!F59+drdp!O59)*'ASXY-TI1S'!$C59+(drdp!I59+drdp!R59)*'ASXY-TI1S'!$D59)</f>
        <v>2.1745379405532851E-4</v>
      </c>
      <c r="G59" s="20">
        <f>Model!$W$10*((drdp!D59+drdp!M59)*'ASXY-TI1S'!$B59+(drdp!G59+drdp!P59)*'ASXY-TI1S'!$C59+(drdp!J59+drdp!S59)*'ASXY-TI1S'!$D59)</f>
        <v>-1.2831572217832632E-3</v>
      </c>
      <c r="H59" s="18">
        <f>Model!$W$10*((drdp!B59)*'ASXY-TI1S'!$B59+(drdp!E59)*'ASXY-TI1S'!$C59+(drdp!H59)*'ASXY-TI1S'!$D59)</f>
        <v>5.8372691839973757E-4</v>
      </c>
      <c r="I59" s="18">
        <f>Model!$W$10*((drdp!C59)*'ASXY-TI1S'!$B59+(drdp!F59)*'ASXY-TI1S'!$C59+(drdp!I59)*'ASXY-TI1S'!$D59)</f>
        <v>5.5537699001730725E-5</v>
      </c>
      <c r="J59" s="18">
        <f>Model!$W$10*((drdp!D59)*'ASXY-TI1S'!$B59+(drdp!G59)*'ASXY-TI1S'!$C59+(drdp!J59)*'ASXY-TI1S'!$D59)</f>
        <v>-3.2771835444344411E-4</v>
      </c>
      <c r="K59" s="21">
        <f>SUM(E$3:E58)+H59</f>
        <v>0.11989237215159745</v>
      </c>
      <c r="L59" s="21">
        <f>SUM(F$3:F58)+I59</f>
        <v>4.6844165307246667E-3</v>
      </c>
      <c r="M59" s="21">
        <f>SUM(G$3:G58)+J59</f>
        <v>-6.4402662035254715E-2</v>
      </c>
      <c r="N59" s="21"/>
      <c r="O59" s="21"/>
      <c r="P59" s="21"/>
      <c r="Q59" s="19">
        <f t="shared" si="1"/>
        <v>1.437418090013714E-2</v>
      </c>
      <c r="R59" s="19">
        <f t="shared" si="1"/>
        <v>2.1943758233326521E-5</v>
      </c>
      <c r="S59" s="19">
        <f t="shared" si="1"/>
        <v>4.1477028772272393E-3</v>
      </c>
      <c r="T59" s="19">
        <f t="shared" si="2"/>
        <v>5.6162581001473677E-4</v>
      </c>
      <c r="U59" s="19">
        <f t="shared" si="3"/>
        <v>-7.7213879242843154E-3</v>
      </c>
      <c r="V59" s="19">
        <f t="shared" si="4"/>
        <v>-3.0168889466062107E-4</v>
      </c>
    </row>
    <row r="60" spans="1:22" x14ac:dyDescent="0.25">
      <c r="A60" s="26">
        <f>Wellpath!E60</f>
        <v>5600</v>
      </c>
      <c r="B60" s="22">
        <v>0</v>
      </c>
      <c r="C60" s="22">
        <f>SIN(Wellpath!$L60) * COS(Wellpath!$L60) / SQRT(2)</f>
        <v>0.31540963649437531</v>
      </c>
      <c r="D60" s="22">
        <f>(-TAN(Dip) * SIN(Wellpath!$L60) * COS(Wellpath!$L60) * SIN(Wellpath!$O60)) / SQRT(2)</f>
        <v>-0.28342620599210627</v>
      </c>
      <c r="E60" s="20">
        <f>Model!$W$10*((drdp!B60+drdp!K60)*'ASXY-TI1S'!$B60+(drdp!E60+drdp!N60)*'ASXY-TI1S'!$C60+(drdp!H60+drdp!Q60)*'ASXY-TI1S'!$D60)</f>
        <v>4.0482179313103333E-3</v>
      </c>
      <c r="F60" s="20">
        <f>Model!$W$10*((drdp!C60+drdp!L60)*'ASXY-TI1S'!$B60+(drdp!F60+drdp!O60)*'ASXY-TI1S'!$C60+(drdp!I60+drdp!R60)*'ASXY-TI1S'!$D60)</f>
        <v>5.1526665260499338E-4</v>
      </c>
      <c r="G60" s="20">
        <f>Model!$W$10*((drdp!D60+drdp!M60)*'ASXY-TI1S'!$B60+(drdp!G60+drdp!P60)*'ASXY-TI1S'!$C60+(drdp!J60+drdp!S60)*'ASXY-TI1S'!$D60)</f>
        <v>-2.1952074049926091E-3</v>
      </c>
      <c r="H60" s="18">
        <f>Model!$W$10*((drdp!B60)*'ASXY-TI1S'!$B60+(drdp!E60)*'ASXY-TI1S'!$C60+(drdp!H60)*'ASXY-TI1S'!$D60)</f>
        <v>1.7277903655013621E-3</v>
      </c>
      <c r="I60" s="18">
        <f>Model!$W$10*((drdp!C60)*'ASXY-TI1S'!$B60+(drdp!F60)*'ASXY-TI1S'!$C60+(drdp!I60)*'ASXY-TI1S'!$D60)</f>
        <v>2.1991720138122105E-4</v>
      </c>
      <c r="J60" s="18">
        <f>Model!$W$10*((drdp!D60)*'ASXY-TI1S'!$B60+(drdp!G60)*'ASXY-TI1S'!$C60+(drdp!J60)*'ASXY-TI1S'!$D60)</f>
        <v>-9.3692045956522869E-4</v>
      </c>
      <c r="K60" s="21">
        <f>SUM(E$3:E59)+H60</f>
        <v>0.12332197560809507</v>
      </c>
      <c r="L60" s="21">
        <f>SUM(F$3:F59)+I60</f>
        <v>5.0662498271594851E-3</v>
      </c>
      <c r="M60" s="21">
        <f>SUM(G$3:G59)+J60</f>
        <v>-6.629502136215977E-2</v>
      </c>
      <c r="N60" s="21"/>
      <c r="O60" s="21"/>
      <c r="P60" s="21"/>
      <c r="Q60" s="19">
        <f t="shared" si="1"/>
        <v>1.5208309667883597E-2</v>
      </c>
      <c r="R60" s="19">
        <f t="shared" si="1"/>
        <v>2.5666887311193512E-5</v>
      </c>
      <c r="S60" s="19">
        <f t="shared" si="1"/>
        <v>4.39502985740922E-3</v>
      </c>
      <c r="T60" s="19">
        <f t="shared" si="2"/>
        <v>6.2477993760947791E-4</v>
      </c>
      <c r="U60" s="19">
        <f t="shared" si="3"/>
        <v>-8.1756330073624092E-3</v>
      </c>
      <c r="V60" s="19">
        <f t="shared" si="4"/>
        <v>-3.3586714051757631E-4</v>
      </c>
    </row>
    <row r="61" spans="1:22" x14ac:dyDescent="0.25">
      <c r="A61" s="26">
        <f>Wellpath!E61</f>
        <v>5700</v>
      </c>
      <c r="B61" s="22">
        <v>0</v>
      </c>
      <c r="C61" s="22">
        <f>SIN(Wellpath!$L61) * COS(Wellpath!$L61) / SQRT(2)</f>
        <v>0.31343455772120538</v>
      </c>
      <c r="D61" s="22">
        <f>(-TAN(Dip) * SIN(Wellpath!$L61) * COS(Wellpath!$L61) * SIN(Wellpath!$O61)) / SQRT(2)</f>
        <v>-0.32161688472565619</v>
      </c>
      <c r="E61" s="20">
        <f>Model!$W$10*((drdp!B61+drdp!K61)*'ASXY-TI1S'!$B61+(drdp!E61+drdp!N61)*'ASXY-TI1S'!$C61+(drdp!H61+drdp!Q61)*'ASXY-TI1S'!$D61)</f>
        <v>4.7374547100193813E-3</v>
      </c>
      <c r="F61" s="20">
        <f>Model!$W$10*((drdp!C61+drdp!L61)*'ASXY-TI1S'!$B61+(drdp!F61+drdp!O61)*'ASXY-TI1S'!$C61+(drdp!I61+drdp!R61)*'ASXY-TI1S'!$D61)</f>
        <v>8.3548134138992296E-4</v>
      </c>
      <c r="G61" s="20">
        <f>Model!$W$10*((drdp!D61+drdp!M61)*'ASXY-TI1S'!$B61+(drdp!G61+drdp!P61)*'ASXY-TI1S'!$C61+(drdp!J61+drdp!S61)*'ASXY-TI1S'!$D61)</f>
        <v>-2.4759077961846003E-3</v>
      </c>
      <c r="H61" s="18">
        <f>Model!$W$10*((drdp!B61)*'ASXY-TI1S'!$B61+(drdp!E61)*'ASXY-TI1S'!$C61+(drdp!H61)*'ASXY-TI1S'!$D61)</f>
        <v>2.3687273550096906E-3</v>
      </c>
      <c r="I61" s="18">
        <f>Model!$W$10*((drdp!C61)*'ASXY-TI1S'!$B61+(drdp!F61)*'ASXY-TI1S'!$C61+(drdp!I61)*'ASXY-TI1S'!$D61)</f>
        <v>4.1774067069496148E-4</v>
      </c>
      <c r="J61" s="18">
        <f>Model!$W$10*((drdp!D61)*'ASXY-TI1S'!$B61+(drdp!G61)*'ASXY-TI1S'!$C61+(drdp!J61)*'ASXY-TI1S'!$D61)</f>
        <v>-1.2379538980923002E-3</v>
      </c>
      <c r="K61" s="21">
        <f>SUM(E$3:E60)+H61</f>
        <v>0.12801113052891375</v>
      </c>
      <c r="L61" s="21">
        <f>SUM(F$3:F60)+I61</f>
        <v>5.7793399490782184E-3</v>
      </c>
      <c r="M61" s="21">
        <f>SUM(G$3:G60)+J61</f>
        <v>-6.8791262205679451E-2</v>
      </c>
      <c r="N61" s="21"/>
      <c r="O61" s="21"/>
      <c r="P61" s="21"/>
      <c r="Q61" s="19">
        <f t="shared" si="1"/>
        <v>1.6386849539290593E-2</v>
      </c>
      <c r="R61" s="19">
        <f t="shared" si="1"/>
        <v>3.3400770247011428E-5</v>
      </c>
      <c r="S61" s="19">
        <f t="shared" si="1"/>
        <v>4.7322377558505421E-3</v>
      </c>
      <c r="T61" s="19">
        <f t="shared" si="2"/>
        <v>7.3981984059241757E-4</v>
      </c>
      <c r="U61" s="19">
        <f t="shared" si="3"/>
        <v>-8.806047245459964E-3</v>
      </c>
      <c r="V61" s="19">
        <f t="shared" si="4"/>
        <v>-3.9756808981279788E-4</v>
      </c>
    </row>
    <row r="62" spans="1:22" x14ac:dyDescent="0.25">
      <c r="A62" s="26">
        <f>Wellpath!E62</f>
        <v>5800</v>
      </c>
      <c r="B62" s="22">
        <v>0</v>
      </c>
      <c r="C62" s="22">
        <f>SIN(Wellpath!$L62) * COS(Wellpath!$L62) / SQRT(2)</f>
        <v>0.31286164355374074</v>
      </c>
      <c r="D62" s="22">
        <f>(-TAN(Dip) * SIN(Wellpath!$L62) * COS(Wellpath!$L62) * SIN(Wellpath!$O62)) / SQRT(2)</f>
        <v>-0.35821330837670867</v>
      </c>
      <c r="E62" s="20">
        <f>Model!$W$10*((drdp!B62+drdp!K62)*'ASXY-TI1S'!$B62+(drdp!E62+drdp!N62)*'ASXY-TI1S'!$C62+(drdp!H62+drdp!Q62)*'ASXY-TI1S'!$D62)</f>
        <v>4.8343650756916302E-3</v>
      </c>
      <c r="F62" s="20">
        <f>Model!$W$10*((drdp!C62+drdp!L62)*'ASXY-TI1S'!$B62+(drdp!F62+drdp!O62)*'ASXY-TI1S'!$C62+(drdp!I62+drdp!R62)*'ASXY-TI1S'!$D62)</f>
        <v>1.1184737989854373E-3</v>
      </c>
      <c r="G62" s="20">
        <f>Model!$W$10*((drdp!D62+drdp!M62)*'ASXY-TI1S'!$B62+(drdp!G62+drdp!P62)*'ASXY-TI1S'!$C62+(drdp!J62+drdp!S62)*'ASXY-TI1S'!$D62)</f>
        <v>-2.4642618032088659E-3</v>
      </c>
      <c r="H62" s="18">
        <f>Model!$W$10*((drdp!B62)*'ASXY-TI1S'!$B62+(drdp!E62)*'ASXY-TI1S'!$C62+(drdp!H62)*'ASXY-TI1S'!$D62)</f>
        <v>2.4171825378458151E-3</v>
      </c>
      <c r="I62" s="18">
        <f>Model!$W$10*((drdp!C62)*'ASXY-TI1S'!$B62+(drdp!F62)*'ASXY-TI1S'!$C62+(drdp!I62)*'ASXY-TI1S'!$D62)</f>
        <v>5.5923689949271865E-4</v>
      </c>
      <c r="J62" s="18">
        <f>Model!$W$10*((drdp!D62)*'ASXY-TI1S'!$B62+(drdp!G62)*'ASXY-TI1S'!$C62+(drdp!J62)*'ASXY-TI1S'!$D62)</f>
        <v>-1.2321309016044329E-3</v>
      </c>
      <c r="K62" s="21">
        <f>SUM(E$3:E61)+H62</f>
        <v>0.13279704042176924</v>
      </c>
      <c r="L62" s="21">
        <f>SUM(F$3:F61)+I62</f>
        <v>6.7563175192658989E-3</v>
      </c>
      <c r="M62" s="21">
        <f>SUM(G$3:G61)+J62</f>
        <v>-7.1261347005376188E-2</v>
      </c>
      <c r="N62" s="21"/>
      <c r="O62" s="21"/>
      <c r="P62" s="21"/>
      <c r="Q62" s="19">
        <f t="shared" si="1"/>
        <v>1.7635053944781012E-2</v>
      </c>
      <c r="R62" s="19">
        <f t="shared" si="1"/>
        <v>4.5647826421139311E-5</v>
      </c>
      <c r="S62" s="19">
        <f t="shared" si="1"/>
        <v>5.0781795770206382E-3</v>
      </c>
      <c r="T62" s="19">
        <f t="shared" si="2"/>
        <v>8.9721897070826125E-4</v>
      </c>
      <c r="U62" s="19">
        <f t="shared" si="3"/>
        <v>-9.4632959787826661E-3</v>
      </c>
      <c r="V62" s="19">
        <f t="shared" si="4"/>
        <v>-4.8146428721890965E-4</v>
      </c>
    </row>
    <row r="63" spans="1:22" x14ac:dyDescent="0.25">
      <c r="A63" s="26">
        <f>Wellpath!E63</f>
        <v>5900</v>
      </c>
      <c r="B63" s="22">
        <v>0</v>
      </c>
      <c r="C63" s="22">
        <f>SIN(Wellpath!$L63) * COS(Wellpath!$L63) / SQRT(2)</f>
        <v>0.31377647349795662</v>
      </c>
      <c r="D63" s="22">
        <f>(-TAN(Dip) * SIN(Wellpath!$L63) * COS(Wellpath!$L63) * SIN(Wellpath!$O63)) / SQRT(2)</f>
        <v>-0.39276626486661814</v>
      </c>
      <c r="E63" s="20">
        <f>Model!$W$10*((drdp!B63+drdp!K63)*'ASXY-TI1S'!$B63+(drdp!E63+drdp!N63)*'ASXY-TI1S'!$C63+(drdp!H63+drdp!Q63)*'ASXY-TI1S'!$D63)</f>
        <v>4.9302837377013043E-3</v>
      </c>
      <c r="F63" s="20">
        <f>Model!$W$10*((drdp!C63+drdp!L63)*'ASXY-TI1S'!$B63+(drdp!F63+drdp!O63)*'ASXY-TI1S'!$C63+(drdp!I63+drdp!R63)*'ASXY-TI1S'!$D63)</f>
        <v>1.4331325646062896E-3</v>
      </c>
      <c r="G63" s="20">
        <f>Model!$W$10*((drdp!D63+drdp!M63)*'ASXY-TI1S'!$B63+(drdp!G63+drdp!P63)*'ASXY-TI1S'!$C63+(drdp!J63+drdp!S63)*'ASXY-TI1S'!$D63)</f>
        <v>-2.4828897843368319E-3</v>
      </c>
      <c r="H63" s="18">
        <f>Model!$W$10*((drdp!B63)*'ASXY-TI1S'!$B63+(drdp!E63)*'ASXY-TI1S'!$C63+(drdp!H63)*'ASXY-TI1S'!$D63)</f>
        <v>2.4651418688506521E-3</v>
      </c>
      <c r="I63" s="18">
        <f>Model!$W$10*((drdp!C63)*'ASXY-TI1S'!$B63+(drdp!F63)*'ASXY-TI1S'!$C63+(drdp!I63)*'ASXY-TI1S'!$D63)</f>
        <v>7.1656628230314481E-4</v>
      </c>
      <c r="J63" s="18">
        <f>Model!$W$10*((drdp!D63)*'ASXY-TI1S'!$B63+(drdp!G63)*'ASXY-TI1S'!$C63+(drdp!J63)*'ASXY-TI1S'!$D63)</f>
        <v>-1.2414448921684159E-3</v>
      </c>
      <c r="K63" s="21">
        <f>SUM(E$3:E62)+H63</f>
        <v>0.13767936482846571</v>
      </c>
      <c r="L63" s="21">
        <f>SUM(F$3:F62)+I63</f>
        <v>8.0321207010617627E-3</v>
      </c>
      <c r="M63" s="21">
        <f>SUM(G$3:G62)+J63</f>
        <v>-7.3734922799149047E-2</v>
      </c>
      <c r="N63" s="21"/>
      <c r="O63" s="21"/>
      <c r="P63" s="21"/>
      <c r="Q63" s="19">
        <f t="shared" si="1"/>
        <v>1.895560749956976E-2</v>
      </c>
      <c r="R63" s="19">
        <f t="shared" si="1"/>
        <v>6.4514962956424899E-5</v>
      </c>
      <c r="S63" s="19">
        <f t="shared" si="1"/>
        <v>5.43683884019647E-3</v>
      </c>
      <c r="T63" s="19">
        <f t="shared" si="2"/>
        <v>1.1058572763477542E-3</v>
      </c>
      <c r="U63" s="19">
        <f t="shared" si="3"/>
        <v>-1.0151777336662796E-2</v>
      </c>
      <c r="V63" s="19">
        <f t="shared" si="4"/>
        <v>-5.9224779980623595E-4</v>
      </c>
    </row>
    <row r="64" spans="1:22" x14ac:dyDescent="0.25">
      <c r="A64" s="26">
        <f>Wellpath!E64</f>
        <v>6000</v>
      </c>
      <c r="B64" s="22">
        <v>0</v>
      </c>
      <c r="C64" s="22">
        <f>SIN(Wellpath!$L64) * COS(Wellpath!$L64) / SQRT(2)</f>
        <v>0.31607598341109971</v>
      </c>
      <c r="D64" s="22">
        <f>(-TAN(Dip) * SIN(Wellpath!$L64) * COS(Wellpath!$L64) * SIN(Wellpath!$O64)) / SQRT(2)</f>
        <v>-0.42494226256189366</v>
      </c>
      <c r="E64" s="20">
        <f>Model!$W$10*((drdp!B64+drdp!K64)*'ASXY-TI1S'!$B64+(drdp!E64+drdp!N64)*'ASXY-TI1S'!$C64+(drdp!H64+drdp!Q64)*'ASXY-TI1S'!$D64)</f>
        <v>3.7940264212141818E-3</v>
      </c>
      <c r="F64" s="20">
        <f>Model!$W$10*((drdp!C64+drdp!L64)*'ASXY-TI1S'!$B64+(drdp!F64+drdp!O64)*'ASXY-TI1S'!$C64+(drdp!I64+drdp!R64)*'ASXY-TI1S'!$D64)</f>
        <v>1.340322565422526E-3</v>
      </c>
      <c r="G64" s="20">
        <f>Model!$W$10*((drdp!D64+drdp!M64)*'ASXY-TI1S'!$B64+(drdp!G64+drdp!P64)*'ASXY-TI1S'!$C64+(drdp!J64+drdp!S64)*'ASXY-TI1S'!$D64)</f>
        <v>-1.911525006739185E-3</v>
      </c>
      <c r="H64" s="18">
        <f>Model!$W$10*((drdp!B64)*'ASXY-TI1S'!$B64+(drdp!E64)*'ASXY-TI1S'!$C64+(drdp!H64)*'ASXY-TI1S'!$D64)</f>
        <v>2.5112698048809809E-3</v>
      </c>
      <c r="I64" s="18">
        <f>Model!$W$10*((drdp!C64)*'ASXY-TI1S'!$B64+(drdp!F64)*'ASXY-TI1S'!$C64+(drdp!I64)*'ASXY-TI1S'!$D64)</f>
        <v>8.8716081905118311E-4</v>
      </c>
      <c r="J64" s="18">
        <f>Model!$W$10*((drdp!D64)*'ASXY-TI1S'!$B64+(drdp!G64)*'ASXY-TI1S'!$C64+(drdp!J64)*'ASXY-TI1S'!$D64)</f>
        <v>-1.2652402745162745E-3</v>
      </c>
      <c r="K64" s="21">
        <f>SUM(E$3:E63)+H64</f>
        <v>0.14265577650219732</v>
      </c>
      <c r="L64" s="21">
        <f>SUM(F$3:F63)+I64</f>
        <v>9.6358478024160896E-3</v>
      </c>
      <c r="M64" s="21">
        <f>SUM(G$3:G63)+J64</f>
        <v>-7.6241607965833735E-2</v>
      </c>
      <c r="N64" s="21"/>
      <c r="O64" s="21"/>
      <c r="P64" s="21"/>
      <c r="Q64" s="19">
        <f t="shared" si="1"/>
        <v>2.0350670569444874E-2</v>
      </c>
      <c r="R64" s="19">
        <f t="shared" si="1"/>
        <v>9.2849562871326986E-5</v>
      </c>
      <c r="S64" s="19">
        <f t="shared" si="1"/>
        <v>5.8127827852158817E-3</v>
      </c>
      <c r="T64" s="19">
        <f t="shared" si="2"/>
        <v>1.3746093505106589E-3</v>
      </c>
      <c r="U64" s="19">
        <f t="shared" si="3"/>
        <v>-1.0876305786142125E-2</v>
      </c>
      <c r="V64" s="19">
        <f t="shared" si="4"/>
        <v>-7.3465253057024803E-4</v>
      </c>
    </row>
    <row r="65" spans="1:22" x14ac:dyDescent="0.25">
      <c r="A65" s="26">
        <f>Wellpath!E65</f>
        <v>6051.08</v>
      </c>
      <c r="B65" s="22">
        <v>0</v>
      </c>
      <c r="C65" s="22">
        <f>SIN(Wellpath!$L65) * COS(Wellpath!$L65) / SQRT(2)</f>
        <v>0.3177716825141183</v>
      </c>
      <c r="D65" s="22">
        <f>(-TAN(Dip) * SIN(Wellpath!$L65) * COS(Wellpath!$L65) * SIN(Wellpath!$O65)) / SQRT(2)</f>
        <v>-0.44040942129689031</v>
      </c>
      <c r="E65" s="20">
        <f>Model!$W$10*((drdp!B65+drdp!K65)*'ASXY-TI1S'!$B65+(drdp!E65+drdp!N65)*'ASXY-TI1S'!$C65+(drdp!H65+drdp!Q65)*'ASXY-TI1S'!$D65)</f>
        <v>2.5342553052731306E-3</v>
      </c>
      <c r="F65" s="20">
        <f>Model!$W$10*((drdp!C65+drdp!L65)*'ASXY-TI1S'!$B65+(drdp!F65+drdp!O65)*'ASXY-TI1S'!$C65+(drdp!I65+drdp!R65)*'ASXY-TI1S'!$D65)</f>
        <v>9.7822341498939947E-4</v>
      </c>
      <c r="G65" s="20">
        <f>Model!$W$10*((drdp!D65+drdp!M65)*'ASXY-TI1S'!$B65+(drdp!G65+drdp!P65)*'ASXY-TI1S'!$C65+(drdp!J65+drdp!S65)*'ASXY-TI1S'!$D65)</f>
        <v>-1.2831572217832632E-3</v>
      </c>
      <c r="H65" s="18">
        <f>Model!$W$10*((drdp!B65)*'ASXY-TI1S'!$B65+(drdp!E65)*'ASXY-TI1S'!$C65+(drdp!H65)*'ASXY-TI1S'!$D65)</f>
        <v>1.2944976099335101E-3</v>
      </c>
      <c r="I65" s="18">
        <f>Model!$W$10*((drdp!C65)*'ASXY-TI1S'!$B65+(drdp!F65)*'ASXY-TI1S'!$C65+(drdp!I65)*'ASXY-TI1S'!$D65)</f>
        <v>4.9967652037658341E-4</v>
      </c>
      <c r="J65" s="18">
        <f>Model!$W$10*((drdp!D65)*'ASXY-TI1S'!$B65+(drdp!G65)*'ASXY-TI1S'!$C65+(drdp!J65)*'ASXY-TI1S'!$D65)</f>
        <v>-6.5543670888688823E-4</v>
      </c>
      <c r="K65" s="21">
        <f>SUM(E$3:E64)+H65</f>
        <v>0.14523303072846402</v>
      </c>
      <c r="L65" s="21">
        <f>SUM(F$3:F64)+I65</f>
        <v>1.0588686069164016E-2</v>
      </c>
      <c r="M65" s="21">
        <f>SUM(G$3:G64)+J65</f>
        <v>-7.7543329406943542E-2</v>
      </c>
      <c r="N65" s="21"/>
      <c r="O65" s="21"/>
      <c r="P65" s="21"/>
      <c r="Q65" s="19">
        <f t="shared" si="1"/>
        <v>2.1092633214574975E-2</v>
      </c>
      <c r="R65" s="19">
        <f t="shared" si="1"/>
        <v>1.1212027267130812E-4</v>
      </c>
      <c r="S65" s="19">
        <f t="shared" si="1"/>
        <v>6.0129679355137551E-3</v>
      </c>
      <c r="T65" s="19">
        <f t="shared" si="2"/>
        <v>1.5378269692569565E-3</v>
      </c>
      <c r="U65" s="19">
        <f t="shared" si="3"/>
        <v>-1.126185274254604E-2</v>
      </c>
      <c r="V65" s="19">
        <f t="shared" si="4"/>
        <v>-8.2108197184789955E-4</v>
      </c>
    </row>
    <row r="66" spans="1:22" x14ac:dyDescent="0.25">
      <c r="A66" s="26">
        <f>Wellpath!E66</f>
        <v>6100</v>
      </c>
      <c r="B66" s="22">
        <v>0</v>
      </c>
      <c r="C66" s="22">
        <f>SIN(Wellpath!$L66) * COS(Wellpath!$L66) / SQRT(2)</f>
        <v>0.31613126214789977</v>
      </c>
      <c r="D66" s="22">
        <f>(-TAN(Dip) * SIN(Wellpath!$L66) * COS(Wellpath!$L66) * SIN(Wellpath!$O66)) / SQRT(2)</f>
        <v>-0.44964644468116677</v>
      </c>
      <c r="E66" s="20">
        <f>Model!$W$10*((drdp!B66+drdp!K66)*'ASXY-TI1S'!$B66+(drdp!E66+drdp!N66)*'ASXY-TI1S'!$C66+(drdp!H66+drdp!Q66)*'ASXY-TI1S'!$D66)</f>
        <v>3.7278269132755074E-3</v>
      </c>
      <c r="F66" s="20">
        <f>Model!$W$10*((drdp!C66+drdp!L66)*'ASXY-TI1S'!$B66+(drdp!F66+drdp!O66)*'ASXY-TI1S'!$C66+(drdp!I66+drdp!R66)*'ASXY-TI1S'!$D66)</f>
        <v>1.6148843024466463E-3</v>
      </c>
      <c r="G66" s="20">
        <f>Model!$W$10*((drdp!D66+drdp!M66)*'ASXY-TI1S'!$B66+(drdp!G66+drdp!P66)*'ASXY-TI1S'!$C66+(drdp!J66+drdp!S66)*'ASXY-TI1S'!$D66)</f>
        <v>-1.8850580777719545E-3</v>
      </c>
      <c r="H66" s="18">
        <f>Model!$W$10*((drdp!B66)*'ASXY-TI1S'!$B66+(drdp!E66)*'ASXY-TI1S'!$C66+(drdp!H66)*'ASXY-TI1S'!$D66)</f>
        <v>1.2245856338801988E-3</v>
      </c>
      <c r="I66" s="18">
        <f>Model!$W$10*((drdp!C66)*'ASXY-TI1S'!$B66+(drdp!F66)*'ASXY-TI1S'!$C66+(drdp!I66)*'ASXY-TI1S'!$D66)</f>
        <v>5.3048710767989891E-4</v>
      </c>
      <c r="J66" s="18">
        <f>Model!$W$10*((drdp!D66)*'ASXY-TI1S'!$B66+(drdp!G66)*'ASXY-TI1S'!$C66+(drdp!J66)*'ASXY-TI1S'!$D66)</f>
        <v>-6.1923879374566678E-4</v>
      </c>
      <c r="K66" s="21">
        <f>SUM(E$3:E65)+H66</f>
        <v>0.14769737405768385</v>
      </c>
      <c r="L66" s="21">
        <f>SUM(F$3:F65)+I66</f>
        <v>1.1597720071456732E-2</v>
      </c>
      <c r="M66" s="21">
        <f>SUM(G$3:G65)+J66</f>
        <v>-7.879028871358558E-2</v>
      </c>
      <c r="N66" s="21"/>
      <c r="O66" s="21"/>
      <c r="P66" s="21"/>
      <c r="Q66" s="19">
        <f t="shared" si="1"/>
        <v>2.1814514303535381E-2</v>
      </c>
      <c r="R66" s="19">
        <f t="shared" si="1"/>
        <v>1.3450711085587035E-4</v>
      </c>
      <c r="S66" s="19">
        <f t="shared" si="1"/>
        <v>6.2079095955701715E-3</v>
      </c>
      <c r="T66" s="19">
        <f t="shared" si="2"/>
        <v>1.7129527996102528E-3</v>
      </c>
      <c r="U66" s="19">
        <f t="shared" si="3"/>
        <v>-1.1637118744243355E-2</v>
      </c>
      <c r="V66" s="19">
        <f t="shared" si="4"/>
        <v>-9.1378771284942228E-4</v>
      </c>
    </row>
    <row r="67" spans="1:22" x14ac:dyDescent="0.25">
      <c r="A67" s="26">
        <f>Wellpath!E67</f>
        <v>6200</v>
      </c>
      <c r="B67" s="22">
        <v>0</v>
      </c>
      <c r="C67" s="22">
        <f>SIN(Wellpath!$L67) * COS(Wellpath!$L67) / SQRT(2)</f>
        <v>0.31377647349795662</v>
      </c>
      <c r="D67" s="22">
        <f>(-TAN(Dip) * SIN(Wellpath!$L67) * COS(Wellpath!$L67) * SIN(Wellpath!$O67)) / SQRT(2)</f>
        <v>-0.46691703096204668</v>
      </c>
      <c r="E67" s="20">
        <f>Model!$W$10*((drdp!B67+drdp!K67)*'ASXY-TI1S'!$B67+(drdp!E67+drdp!N67)*'ASXY-TI1S'!$C67+(drdp!H67+drdp!Q67)*'ASXY-TI1S'!$D67)</f>
        <v>4.8510847167774675E-3</v>
      </c>
      <c r="F67" s="20">
        <f>Model!$W$10*((drdp!C67+drdp!L67)*'ASXY-TI1S'!$B67+(drdp!F67+drdp!O67)*'ASXY-TI1S'!$C67+(drdp!I67+drdp!R67)*'ASXY-TI1S'!$D67)</f>
        <v>2.6115074906820587E-3</v>
      </c>
      <c r="G67" s="20">
        <f>Model!$W$10*((drdp!D67+drdp!M67)*'ASXY-TI1S'!$B67+(drdp!G67+drdp!P67)*'ASXY-TI1S'!$C67+(drdp!J67+drdp!S67)*'ASXY-TI1S'!$D67)</f>
        <v>-2.4828897843368223E-3</v>
      </c>
      <c r="H67" s="18">
        <f>Model!$W$10*((drdp!B67)*'ASXY-TI1S'!$B67+(drdp!E67)*'ASXY-TI1S'!$C67+(drdp!H67)*'ASXY-TI1S'!$D67)</f>
        <v>2.4255423583887251E-3</v>
      </c>
      <c r="I67" s="18">
        <f>Model!$W$10*((drdp!C67)*'ASXY-TI1S'!$B67+(drdp!F67)*'ASXY-TI1S'!$C67+(drdp!I67)*'ASXY-TI1S'!$D67)</f>
        <v>1.3057537453410244E-3</v>
      </c>
      <c r="J67" s="18">
        <f>Model!$W$10*((drdp!D67)*'ASXY-TI1S'!$B67+(drdp!G67)*'ASXY-TI1S'!$C67+(drdp!J67)*'ASXY-TI1S'!$D67)</f>
        <v>-1.2414448921684066E-3</v>
      </c>
      <c r="K67" s="21">
        <f>SUM(E$3:E66)+H67</f>
        <v>0.15262615769546789</v>
      </c>
      <c r="L67" s="21">
        <f>SUM(F$3:F66)+I67</f>
        <v>1.3987871011564504E-2</v>
      </c>
      <c r="M67" s="21">
        <f>SUM(G$3:G66)+J67</f>
        <v>-8.1297552889780272E-2</v>
      </c>
      <c r="N67" s="21"/>
      <c r="O67" s="21"/>
      <c r="P67" s="21"/>
      <c r="Q67" s="19">
        <f t="shared" si="1"/>
        <v>2.3294744012881834E-2</v>
      </c>
      <c r="R67" s="19">
        <f t="shared" si="1"/>
        <v>1.9566053543616658E-4</v>
      </c>
      <c r="S67" s="19">
        <f t="shared" si="1"/>
        <v>6.6092921058666211E-3</v>
      </c>
      <c r="T67" s="19">
        <f t="shared" si="2"/>
        <v>2.1349150068349079E-3</v>
      </c>
      <c r="U67" s="19">
        <f t="shared" si="3"/>
        <v>-1.2408133127611244E-2</v>
      </c>
      <c r="V67" s="19">
        <f t="shared" si="4"/>
        <v>-1.1371796833780895E-3</v>
      </c>
    </row>
    <row r="68" spans="1:22" x14ac:dyDescent="0.25">
      <c r="A68" s="26">
        <f>Wellpath!E68</f>
        <v>6300</v>
      </c>
      <c r="B68" s="22">
        <v>0</v>
      </c>
      <c r="C68" s="22">
        <f>SIN(Wellpath!$L68) * COS(Wellpath!$L68) / SQRT(2)</f>
        <v>0.31286164355374074</v>
      </c>
      <c r="D68" s="22">
        <f>(-TAN(Dip) * SIN(Wellpath!$L68) * COS(Wellpath!$L68) * SIN(Wellpath!$O68)) / SQRT(2)</f>
        <v>-0.481766471651562</v>
      </c>
      <c r="E68" s="20">
        <f>Model!$W$10*((drdp!B68+drdp!K68)*'ASXY-TI1S'!$B68+(drdp!E68+drdp!N68)*'ASXY-TI1S'!$C68+(drdp!H68+drdp!Q68)*'ASXY-TI1S'!$D68)</f>
        <v>4.6587626896877439E-3</v>
      </c>
      <c r="F68" s="20">
        <f>Model!$W$10*((drdp!C68+drdp!L68)*'ASXY-TI1S'!$B68+(drdp!F68+drdp!O68)*'ASXY-TI1S'!$C68+(drdp!I68+drdp!R68)*'ASXY-TI1S'!$D68)</f>
        <v>3.0588566481615821E-3</v>
      </c>
      <c r="G68" s="20">
        <f>Model!$W$10*((drdp!D68+drdp!M68)*'ASXY-TI1S'!$B68+(drdp!G68+drdp!P68)*'ASXY-TI1S'!$C68+(drdp!J68+drdp!S68)*'ASXY-TI1S'!$D68)</f>
        <v>-2.4642618032088659E-3</v>
      </c>
      <c r="H68" s="18">
        <f>Model!$W$10*((drdp!B68)*'ASXY-TI1S'!$B68+(drdp!E68)*'ASXY-TI1S'!$C68+(drdp!H68)*'ASXY-TI1S'!$D68)</f>
        <v>2.3293813448438719E-3</v>
      </c>
      <c r="I68" s="18">
        <f>Model!$W$10*((drdp!C68)*'ASXY-TI1S'!$B68+(drdp!F68)*'ASXY-TI1S'!$C68+(drdp!I68)*'ASXY-TI1S'!$D68)</f>
        <v>1.5294283240807911E-3</v>
      </c>
      <c r="J68" s="18">
        <f>Model!$W$10*((drdp!D68)*'ASXY-TI1S'!$B68+(drdp!G68)*'ASXY-TI1S'!$C68+(drdp!J68)*'ASXY-TI1S'!$D68)</f>
        <v>-1.2321309016044329E-3</v>
      </c>
      <c r="K68" s="21">
        <f>SUM(E$3:E67)+H68</f>
        <v>0.1573810813987005</v>
      </c>
      <c r="L68" s="21">
        <f>SUM(F$3:F67)+I68</f>
        <v>1.6823053080986326E-2</v>
      </c>
      <c r="M68" s="21">
        <f>SUM(G$3:G67)+J68</f>
        <v>-8.3771128683553117E-2</v>
      </c>
      <c r="N68" s="21"/>
      <c r="O68" s="21"/>
      <c r="P68" s="21"/>
      <c r="Q68" s="19">
        <f t="shared" ref="Q68:S131" si="5">K68^2</f>
        <v>2.4768804782224391E-2</v>
      </c>
      <c r="R68" s="19">
        <f t="shared" si="5"/>
        <v>2.8301511496568353E-4</v>
      </c>
      <c r="S68" s="19">
        <f t="shared" si="5"/>
        <v>7.0176020009164158E-3</v>
      </c>
      <c r="T68" s="19">
        <f t="shared" ref="T68:T131" si="6">K68*L68</f>
        <v>2.6476302863133682E-3</v>
      </c>
      <c r="U68" s="19">
        <f t="shared" ref="U68:U131" si="7">K68*M68</f>
        <v>-1.3183990822207286E-2</v>
      </c>
      <c r="V68" s="19">
        <f t="shared" ref="V68:V131" si="8">L68*M68</f>
        <v>-1.4092861444975503E-3</v>
      </c>
    </row>
    <row r="69" spans="1:22" x14ac:dyDescent="0.25">
      <c r="A69" s="26">
        <f>Wellpath!E69</f>
        <v>6400</v>
      </c>
      <c r="B69" s="22">
        <v>0</v>
      </c>
      <c r="C69" s="22">
        <f>SIN(Wellpath!$L69) * COS(Wellpath!$L69) / SQRT(2)</f>
        <v>0.31337743804919321</v>
      </c>
      <c r="D69" s="22">
        <f>(-TAN(Dip) * SIN(Wellpath!$L69) * COS(Wellpath!$L69) * SIN(Wellpath!$O69)) / SQRT(2)</f>
        <v>-0.49387448325774691</v>
      </c>
      <c r="E69" s="20">
        <f>Model!$W$10*((drdp!B69+drdp!K69)*'ASXY-TI1S'!$B69+(drdp!E69+drdp!N69)*'ASXY-TI1S'!$C69+(drdp!H69+drdp!Q69)*'ASXY-TI1S'!$D69)</f>
        <v>4.4312628328643773E-3</v>
      </c>
      <c r="F69" s="20">
        <f>Model!$W$10*((drdp!C69+drdp!L69)*'ASXY-TI1S'!$B69+(drdp!F69+drdp!O69)*'ASXY-TI1S'!$C69+(drdp!I69+drdp!R69)*'ASXY-TI1S'!$D69)</f>
        <v>3.5013601343789097E-3</v>
      </c>
      <c r="G69" s="20">
        <f>Model!$W$10*((drdp!D69+drdp!M69)*'ASXY-TI1S'!$B69+(drdp!G69+drdp!P69)*'ASXY-TI1S'!$C69+(drdp!J69+drdp!S69)*'ASXY-TI1S'!$D69)</f>
        <v>-2.4747437186280366E-3</v>
      </c>
      <c r="H69" s="18">
        <f>Model!$W$10*((drdp!B69)*'ASXY-TI1S'!$B69+(drdp!E69)*'ASXY-TI1S'!$C69+(drdp!H69)*'ASXY-TI1S'!$D69)</f>
        <v>2.2156314164321887E-3</v>
      </c>
      <c r="I69" s="18">
        <f>Model!$W$10*((drdp!C69)*'ASXY-TI1S'!$B69+(drdp!F69)*'ASXY-TI1S'!$C69+(drdp!I69)*'ASXY-TI1S'!$D69)</f>
        <v>1.7506800671894549E-3</v>
      </c>
      <c r="J69" s="18">
        <f>Model!$W$10*((drdp!D69)*'ASXY-TI1S'!$B69+(drdp!G69)*'ASXY-TI1S'!$C69+(drdp!J69)*'ASXY-TI1S'!$D69)</f>
        <v>-1.2373718593140183E-3</v>
      </c>
      <c r="K69" s="21">
        <f>SUM(E$3:E68)+H69</f>
        <v>0.16192609415997655</v>
      </c>
      <c r="L69" s="21">
        <f>SUM(F$3:F68)+I69</f>
        <v>2.0103161472256575E-2</v>
      </c>
      <c r="M69" s="21">
        <f>SUM(G$3:G68)+J69</f>
        <v>-8.6240631444471583E-2</v>
      </c>
      <c r="N69" s="21"/>
      <c r="O69" s="21"/>
      <c r="P69" s="21"/>
      <c r="Q69" s="19">
        <f t="shared" si="5"/>
        <v>2.6220059969905594E-2</v>
      </c>
      <c r="R69" s="19">
        <f t="shared" si="5"/>
        <v>4.0413710117962116E-4</v>
      </c>
      <c r="S69" s="19">
        <f t="shared" si="5"/>
        <v>7.4374465119411808E-3</v>
      </c>
      <c r="T69" s="19">
        <f t="shared" si="6"/>
        <v>3.2552264174698312E-3</v>
      </c>
      <c r="U69" s="19">
        <f t="shared" si="7"/>
        <v>-1.396460860769334E-2</v>
      </c>
      <c r="V69" s="19">
        <f t="shared" si="8"/>
        <v>-1.7337093393975801E-3</v>
      </c>
    </row>
    <row r="70" spans="1:22" x14ac:dyDescent="0.25">
      <c r="A70" s="26">
        <f>Wellpath!E70</f>
        <v>6500</v>
      </c>
      <c r="B70" s="22">
        <v>0</v>
      </c>
      <c r="C70" s="22">
        <f>SIN(Wellpath!$L70) * COS(Wellpath!$L70) / SQRT(2)</f>
        <v>0.31535385761695761</v>
      </c>
      <c r="D70" s="22">
        <f>(-TAN(Dip) * SIN(Wellpath!$L70) * COS(Wellpath!$L70) * SIN(Wellpath!$O70)) / SQRT(2)</f>
        <v>-0.503257680451767</v>
      </c>
      <c r="E70" s="20">
        <f>Model!$W$10*((drdp!B70+drdp!K70)*'ASXY-TI1S'!$B70+(drdp!E70+drdp!N70)*'ASXY-TI1S'!$C70+(drdp!H70+drdp!Q70)*'ASXY-TI1S'!$D70)</f>
        <v>3.686634489686784E-3</v>
      </c>
      <c r="F70" s="20">
        <f>Model!$W$10*((drdp!C70+drdp!L70)*'ASXY-TI1S'!$B70+(drdp!F70+drdp!O70)*'ASXY-TI1S'!$C70+(drdp!I70+drdp!R70)*'ASXY-TI1S'!$D70)</f>
        <v>3.4718918686505759E-3</v>
      </c>
      <c r="G70" s="20">
        <f>Model!$W$10*((drdp!D70+drdp!M70)*'ASXY-TI1S'!$B70+(drdp!G70+drdp!P70)*'ASXY-TI1S'!$C70+(drdp!J70+drdp!S70)*'ASXY-TI1S'!$D70)</f>
        <v>-2.2213622314247996E-3</v>
      </c>
      <c r="H70" s="18">
        <f>Model!$W$10*((drdp!B70)*'ASXY-TI1S'!$B70+(drdp!E70)*'ASXY-TI1S'!$C70+(drdp!H70)*'ASXY-TI1S'!$D70)</f>
        <v>2.0873256084740061E-3</v>
      </c>
      <c r="I70" s="18">
        <f>Model!$W$10*((drdp!C70)*'ASXY-TI1S'!$B70+(drdp!F70)*'ASXY-TI1S'!$C70+(drdp!I70)*'ASXY-TI1S'!$D70)</f>
        <v>1.9657410648004654E-3</v>
      </c>
      <c r="J70" s="18">
        <f>Model!$W$10*((drdp!D70)*'ASXY-TI1S'!$B70+(drdp!G70)*'ASXY-TI1S'!$C70+(drdp!J70)*'ASXY-TI1S'!$D70)</f>
        <v>-1.257707072486017E-3</v>
      </c>
      <c r="K70" s="21">
        <f>SUM(E$3:E69)+H70</f>
        <v>0.16622905118488274</v>
      </c>
      <c r="L70" s="21">
        <f>SUM(F$3:F69)+I70</f>
        <v>2.3819582604246492E-2</v>
      </c>
      <c r="M70" s="21">
        <f>SUM(G$3:G69)+J70</f>
        <v>-8.8735710376271607E-2</v>
      </c>
      <c r="N70" s="21"/>
      <c r="O70" s="21"/>
      <c r="P70" s="21"/>
      <c r="Q70" s="19">
        <f t="shared" si="5"/>
        <v>2.7632097457826365E-2</v>
      </c>
      <c r="R70" s="19">
        <f t="shared" si="5"/>
        <v>5.6737251544052209E-4</v>
      </c>
      <c r="S70" s="19">
        <f t="shared" si="5"/>
        <v>7.8740262959815562E-3</v>
      </c>
      <c r="T70" s="19">
        <f t="shared" si="6"/>
        <v>3.9595066159238326E-3</v>
      </c>
      <c r="U70" s="19">
        <f t="shared" si="7"/>
        <v>-1.4750452942064183E-2</v>
      </c>
      <c r="V70" s="19">
        <f t="shared" si="8"/>
        <v>-2.1136475832540941E-3</v>
      </c>
    </row>
    <row r="71" spans="1:22" x14ac:dyDescent="0.25">
      <c r="A71" s="26">
        <f>Wellpath!E71</f>
        <v>6576.62</v>
      </c>
      <c r="B71" s="22">
        <v>0</v>
      </c>
      <c r="C71" s="22">
        <f>SIN(Wellpath!$L71) * COS(Wellpath!$L71) / SQRT(2)</f>
        <v>0.3177716825141183</v>
      </c>
      <c r="D71" s="22">
        <f>(-TAN(Dip) * SIN(Wellpath!$L71) * COS(Wellpath!$L71) * SIN(Wellpath!$O71)) / SQRT(2)</f>
        <v>-0.50854099587881385</v>
      </c>
      <c r="E71" s="20">
        <f>Model!$W$10*((drdp!B71+drdp!K71)*'ASXY-TI1S'!$B71+(drdp!E71+drdp!N71)*'ASXY-TI1S'!$C71+(drdp!H71+drdp!Q71)*'ASXY-TI1S'!$D71)</f>
        <v>1.9805644364882667E-3</v>
      </c>
      <c r="F71" s="20">
        <f>Model!$W$10*((drdp!C71+drdp!L71)*'ASXY-TI1S'!$B71+(drdp!F71+drdp!O71)*'ASXY-TI1S'!$C71+(drdp!I71+drdp!R71)*'ASXY-TI1S'!$D71)</f>
        <v>2.1238953298776844E-3</v>
      </c>
      <c r="G71" s="20">
        <f>Model!$W$10*((drdp!D71+drdp!M71)*'ASXY-TI1S'!$B71+(drdp!G71+drdp!P71)*'ASXY-TI1S'!$C71+(drdp!J71+drdp!S71)*'ASXY-TI1S'!$D71)</f>
        <v>-1.2831572217832628E-3</v>
      </c>
      <c r="H71" s="18">
        <f>Model!$W$10*((drdp!B71)*'ASXY-TI1S'!$B71+(drdp!E71)*'ASXY-TI1S'!$C71+(drdp!H71)*'ASXY-TI1S'!$D71)</f>
        <v>1.517508471237304E-3</v>
      </c>
      <c r="I71" s="18">
        <f>Model!$W$10*((drdp!C71)*'ASXY-TI1S'!$B71+(drdp!F71)*'ASXY-TI1S'!$C71+(drdp!I71)*'ASXY-TI1S'!$D71)</f>
        <v>1.6273286017522755E-3</v>
      </c>
      <c r="J71" s="18">
        <f>Model!$W$10*((drdp!D71)*'ASXY-TI1S'!$B71+(drdp!G71)*'ASXY-TI1S'!$C71+(drdp!J71)*'ASXY-TI1S'!$D71)</f>
        <v>-9.8315506333033239E-4</v>
      </c>
      <c r="K71" s="21">
        <f>SUM(E$3:E70)+H71</f>
        <v>0.16934586853733283</v>
      </c>
      <c r="L71" s="21">
        <f>SUM(F$3:F70)+I71</f>
        <v>2.6953062009848879E-2</v>
      </c>
      <c r="M71" s="21">
        <f>SUM(G$3:G70)+J71</f>
        <v>-9.068252059854072E-2</v>
      </c>
      <c r="N71" s="21"/>
      <c r="O71" s="21"/>
      <c r="P71" s="21"/>
      <c r="Q71" s="19">
        <f t="shared" si="5"/>
        <v>2.8678023190663614E-2</v>
      </c>
      <c r="R71" s="19">
        <f t="shared" si="5"/>
        <v>7.264675517067589E-4</v>
      </c>
      <c r="S71" s="19">
        <f t="shared" si="5"/>
        <v>8.2233195421047619E-3</v>
      </c>
      <c r="T71" s="19">
        <f t="shared" si="6"/>
        <v>4.5643896957984478E-3</v>
      </c>
      <c r="U71" s="19">
        <f t="shared" si="7"/>
        <v>-1.5356710211914452E-2</v>
      </c>
      <c r="V71" s="19">
        <f t="shared" si="8"/>
        <v>-2.4441716009018662E-3</v>
      </c>
    </row>
    <row r="72" spans="1:22" x14ac:dyDescent="0.25">
      <c r="A72" s="26">
        <f>Wellpath!E72</f>
        <v>6600</v>
      </c>
      <c r="B72" s="22">
        <v>0</v>
      </c>
      <c r="C72" s="22">
        <f>SIN(Wellpath!$L72) * COS(Wellpath!$L72) / SQRT(2)</f>
        <v>0.31695581708292631</v>
      </c>
      <c r="D72" s="22">
        <f>(-TAN(Dip) * SIN(Wellpath!$L72) * COS(Wellpath!$L72) * SIN(Wellpath!$O72)) / SQRT(2)</f>
        <v>-0.50710478061096065</v>
      </c>
      <c r="E72" s="20">
        <f>Model!$W$10*((drdp!B72+drdp!K72)*'ASXY-TI1S'!$B72+(drdp!E72+drdp!N72)*'ASXY-TI1S'!$C72+(drdp!H72+drdp!Q72)*'ASXY-TI1S'!$D72)</f>
        <v>2.3659576834004835E-3</v>
      </c>
      <c r="F72" s="20">
        <f>Model!$W$10*((drdp!C72+drdp!L72)*'ASXY-TI1S'!$B72+(drdp!F72+drdp!O72)*'ASXY-TI1S'!$C72+(drdp!I72+drdp!R72)*'ASXY-TI1S'!$D72)</f>
        <v>2.671829579827503E-3</v>
      </c>
      <c r="G72" s="20">
        <f>Model!$W$10*((drdp!D72+drdp!M72)*'ASXY-TI1S'!$B72+(drdp!G72+drdp!P72)*'ASXY-TI1S'!$C72+(drdp!J72+drdp!S72)*'ASXY-TI1S'!$D72)</f>
        <v>-1.5724734018818178E-3</v>
      </c>
      <c r="H72" s="18">
        <f>Model!$W$10*((drdp!B72)*'ASXY-TI1S'!$B72+(drdp!E72)*'ASXY-TI1S'!$C72+(drdp!H72)*'ASXY-TI1S'!$D72)</f>
        <v>4.4833920115013671E-4</v>
      </c>
      <c r="I72" s="18">
        <f>Model!$W$10*((drdp!C72)*'ASXY-TI1S'!$B72+(drdp!F72)*'ASXY-TI1S'!$C72+(drdp!I72)*'ASXY-TI1S'!$D72)</f>
        <v>5.0630066117983191E-4</v>
      </c>
      <c r="J72" s="18">
        <f>Model!$W$10*((drdp!D72)*'ASXY-TI1S'!$B72+(drdp!G72)*'ASXY-TI1S'!$C72+(drdp!J72)*'ASXY-TI1S'!$D72)</f>
        <v>-2.979772097260275E-4</v>
      </c>
      <c r="K72" s="21">
        <f>SUM(E$3:E71)+H72</f>
        <v>0.17025726370373395</v>
      </c>
      <c r="L72" s="21">
        <f>SUM(F$3:F71)+I72</f>
        <v>2.795592939915412E-2</v>
      </c>
      <c r="M72" s="21">
        <f>SUM(G$3:G71)+J72</f>
        <v>-9.1280499966719691E-2</v>
      </c>
      <c r="N72" s="21"/>
      <c r="O72" s="21"/>
      <c r="P72" s="21"/>
      <c r="Q72" s="19">
        <f t="shared" si="5"/>
        <v>2.8987535843882802E-2</v>
      </c>
      <c r="R72" s="19">
        <f t="shared" si="5"/>
        <v>7.8153398857048963E-4</v>
      </c>
      <c r="S72" s="19">
        <f t="shared" si="5"/>
        <v>8.3321296741743142E-3</v>
      </c>
      <c r="T72" s="19">
        <f t="shared" si="6"/>
        <v>4.7597000437947521E-3</v>
      </c>
      <c r="U72" s="19">
        <f t="shared" si="7"/>
        <v>-1.5541168153842473E-2</v>
      </c>
      <c r="V72" s="19">
        <f t="shared" si="8"/>
        <v>-2.5518312125891057E-3</v>
      </c>
    </row>
    <row r="73" spans="1:22" x14ac:dyDescent="0.25">
      <c r="A73" s="26">
        <f>Wellpath!E73</f>
        <v>6700</v>
      </c>
      <c r="B73" s="22">
        <v>0</v>
      </c>
      <c r="C73" s="22">
        <f>SIN(Wellpath!$L73) * COS(Wellpath!$L73) / SQRT(2)</f>
        <v>0.31428676598893385</v>
      </c>
      <c r="D73" s="22">
        <f>(-TAN(Dip) * SIN(Wellpath!$L73) * COS(Wellpath!$L73) * SIN(Wellpath!$O73)) / SQRT(2)</f>
        <v>-0.49926824717737944</v>
      </c>
      <c r="E73" s="20">
        <f>Model!$W$10*((drdp!B73+drdp!K73)*'ASXY-TI1S'!$B73+(drdp!E73+drdp!N73)*'ASXY-TI1S'!$C73+(drdp!H73+drdp!Q73)*'ASXY-TI1S'!$D73)</f>
        <v>3.2764294862823542E-3</v>
      </c>
      <c r="F73" s="20">
        <f>Model!$W$10*((drdp!C73+drdp!L73)*'ASXY-TI1S'!$B73+(drdp!F73+drdp!O73)*'ASXY-TI1S'!$C73+(drdp!I73+drdp!R73)*'ASXY-TI1S'!$D73)</f>
        <v>4.6559956541386187E-3</v>
      </c>
      <c r="G73" s="20">
        <f>Model!$W$10*((drdp!D73+drdp!M73)*'ASXY-TI1S'!$B73+(drdp!G73+drdp!P73)*'ASXY-TI1S'!$C73+(drdp!J73+drdp!S73)*'ASXY-TI1S'!$D73)</f>
        <v>-2.4933546679401313E-3</v>
      </c>
      <c r="H73" s="18">
        <f>Model!$W$10*((drdp!B73)*'ASXY-TI1S'!$B73+(drdp!E73)*'ASXY-TI1S'!$C73+(drdp!H73)*'ASXY-TI1S'!$D73)</f>
        <v>1.6382147431411708E-3</v>
      </c>
      <c r="I73" s="18">
        <f>Model!$W$10*((drdp!C73)*'ASXY-TI1S'!$B73+(drdp!F73)*'ASXY-TI1S'!$C73+(drdp!I73)*'ASXY-TI1S'!$D73)</f>
        <v>2.3279978270693007E-3</v>
      </c>
      <c r="J73" s="18">
        <f>Model!$W$10*((drdp!D73)*'ASXY-TI1S'!$B73+(drdp!G73)*'ASXY-TI1S'!$C73+(drdp!J73)*'ASXY-TI1S'!$D73)</f>
        <v>-1.2466773339700611E-3</v>
      </c>
      <c r="K73" s="21">
        <f>SUM(E$3:E72)+H73</f>
        <v>0.17381309692912544</v>
      </c>
      <c r="L73" s="21">
        <f>SUM(F$3:F72)+I73</f>
        <v>3.2449456144871096E-2</v>
      </c>
      <c r="M73" s="21">
        <f>SUM(G$3:G72)+J73</f>
        <v>-9.3801673492845544E-2</v>
      </c>
      <c r="N73" s="21"/>
      <c r="O73" s="21"/>
      <c r="P73" s="21"/>
      <c r="Q73" s="19">
        <f t="shared" si="5"/>
        <v>3.0210992664093557E-2</v>
      </c>
      <c r="R73" s="19">
        <f t="shared" si="5"/>
        <v>1.0529672040979125E-3</v>
      </c>
      <c r="S73" s="19">
        <f t="shared" si="5"/>
        <v>8.7987539500584029E-3</v>
      </c>
      <c r="T73" s="19">
        <f t="shared" si="6"/>
        <v>5.6401404662058847E-3</v>
      </c>
      <c r="U73" s="19">
        <f t="shared" si="7"/>
        <v>-1.6303959366926139E-2</v>
      </c>
      <c r="V73" s="19">
        <f t="shared" si="8"/>
        <v>-3.043813290321609E-3</v>
      </c>
    </row>
    <row r="74" spans="1:22" x14ac:dyDescent="0.25">
      <c r="A74" s="26">
        <f>Wellpath!E74</f>
        <v>6800</v>
      </c>
      <c r="B74" s="22">
        <v>0</v>
      </c>
      <c r="C74" s="22">
        <f>SIN(Wellpath!$L74) * COS(Wellpath!$L74) / SQRT(2)</f>
        <v>0.312919106631452</v>
      </c>
      <c r="D74" s="22">
        <f>(-TAN(Dip) * SIN(Wellpath!$L74) * COS(Wellpath!$L74) * SIN(Wellpath!$O74)) / SQRT(2)</f>
        <v>-0.48850433385143877</v>
      </c>
      <c r="E74" s="20">
        <f>Model!$W$10*((drdp!B74+drdp!K74)*'ASXY-TI1S'!$B74+(drdp!E74+drdp!N74)*'ASXY-TI1S'!$C74+(drdp!H74+drdp!Q74)*'ASXY-TI1S'!$D74)</f>
        <v>2.6861091043870627E-3</v>
      </c>
      <c r="F74" s="20">
        <f>Model!$W$10*((drdp!C74+drdp!L74)*'ASXY-TI1S'!$B74+(drdp!F74+drdp!O74)*'ASXY-TI1S'!$C74+(drdp!I74+drdp!R74)*'ASXY-TI1S'!$D74)</f>
        <v>4.9256723264349146E-3</v>
      </c>
      <c r="G74" s="20">
        <f>Model!$W$10*((drdp!D74+drdp!M74)*'ASXY-TI1S'!$B74+(drdp!G74+drdp!P74)*'ASXY-TI1S'!$C74+(drdp!J74+drdp!S74)*'ASXY-TI1S'!$D74)</f>
        <v>-2.4654269197043688E-3</v>
      </c>
      <c r="H74" s="18">
        <f>Model!$W$10*((drdp!B74)*'ASXY-TI1S'!$B74+(drdp!E74)*'ASXY-TI1S'!$C74+(drdp!H74)*'ASXY-TI1S'!$D74)</f>
        <v>1.3430545521935465E-3</v>
      </c>
      <c r="I74" s="18">
        <f>Model!$W$10*((drdp!C74)*'ASXY-TI1S'!$B74+(drdp!F74)*'ASXY-TI1S'!$C74+(drdp!I74)*'ASXY-TI1S'!$D74)</f>
        <v>2.462836163217485E-3</v>
      </c>
      <c r="J74" s="18">
        <f>Model!$W$10*((drdp!D74)*'ASXY-TI1S'!$B74+(drdp!G74)*'ASXY-TI1S'!$C74+(drdp!J74)*'ASXY-TI1S'!$D74)</f>
        <v>-1.2327134598521981E-3</v>
      </c>
      <c r="K74" s="21">
        <f>SUM(E$3:E73)+H74</f>
        <v>0.17679436622446018</v>
      </c>
      <c r="L74" s="21">
        <f>SUM(F$3:F73)+I74</f>
        <v>3.7240290135157894E-2</v>
      </c>
      <c r="M74" s="21">
        <f>SUM(G$3:G73)+J74</f>
        <v>-9.6281064286667814E-2</v>
      </c>
      <c r="N74" s="21"/>
      <c r="O74" s="21"/>
      <c r="P74" s="21"/>
      <c r="Q74" s="19">
        <f t="shared" si="5"/>
        <v>3.1256247928708548E-2</v>
      </c>
      <c r="R74" s="19">
        <f t="shared" si="5"/>
        <v>1.3868392093507383E-3</v>
      </c>
      <c r="S74" s="19">
        <f t="shared" si="5"/>
        <v>9.270043340173461E-3</v>
      </c>
      <c r="T74" s="19">
        <f t="shared" si="6"/>
        <v>6.5838734924602562E-3</v>
      </c>
      <c r="U74" s="19">
        <f t="shared" si="7"/>
        <v>-1.7021949739977945E-2</v>
      </c>
      <c r="V74" s="19">
        <f t="shared" si="8"/>
        <v>-3.5855347685572986E-3</v>
      </c>
    </row>
    <row r="75" spans="1:22" x14ac:dyDescent="0.25">
      <c r="A75" s="26">
        <f>Wellpath!E75</f>
        <v>6900</v>
      </c>
      <c r="B75" s="22">
        <v>0</v>
      </c>
      <c r="C75" s="22">
        <f>SIN(Wellpath!$L75) * COS(Wellpath!$L75) / SQRT(2)</f>
        <v>0.3130912670671388</v>
      </c>
      <c r="D75" s="22">
        <f>(-TAN(Dip) * SIN(Wellpath!$L75) * COS(Wellpath!$L75) * SIN(Wellpath!$O75)) / SQRT(2)</f>
        <v>-0.47510276787521843</v>
      </c>
      <c r="E75" s="20">
        <f>Model!$W$10*((drdp!B75+drdp!K75)*'ASXY-TI1S'!$B75+(drdp!E75+drdp!N75)*'ASXY-TI1S'!$C75+(drdp!H75+drdp!Q75)*'ASXY-TI1S'!$D75)</f>
        <v>2.0775010629052659E-3</v>
      </c>
      <c r="F75" s="20">
        <f>Model!$W$10*((drdp!C75+drdp!L75)*'ASXY-TI1S'!$B75+(drdp!F75+drdp!O75)*'ASXY-TI1S'!$C75+(drdp!I75+drdp!R75)*'ASXY-TI1S'!$D75)</f>
        <v>5.1373023665276822E-3</v>
      </c>
      <c r="G75" s="20">
        <f>Model!$W$10*((drdp!D75+drdp!M75)*'ASXY-TI1S'!$B75+(drdp!G75+drdp!P75)*'ASXY-TI1S'!$C75+(drdp!J75+drdp!S75)*'ASXY-TI1S'!$D75)</f>
        <v>-2.4689215841369348E-3</v>
      </c>
      <c r="H75" s="18">
        <f>Model!$W$10*((drdp!B75)*'ASXY-TI1S'!$B75+(drdp!E75)*'ASXY-TI1S'!$C75+(drdp!H75)*'ASXY-TI1S'!$D75)</f>
        <v>1.0387505314526251E-3</v>
      </c>
      <c r="I75" s="18">
        <f>Model!$W$10*((drdp!C75)*'ASXY-TI1S'!$B75+(drdp!F75)*'ASXY-TI1S'!$C75+(drdp!I75)*'ASXY-TI1S'!$D75)</f>
        <v>2.568651183263822E-3</v>
      </c>
      <c r="J75" s="18">
        <f>Model!$W$10*((drdp!D75)*'ASXY-TI1S'!$B75+(drdp!G75)*'ASXY-TI1S'!$C75+(drdp!J75)*'ASXY-TI1S'!$D75)</f>
        <v>-1.2344607920684583E-3</v>
      </c>
      <c r="K75" s="21">
        <f>SUM(E$3:E74)+H75</f>
        <v>0.17917617130810634</v>
      </c>
      <c r="L75" s="21">
        <f>SUM(F$3:F74)+I75</f>
        <v>4.2271777481639142E-2</v>
      </c>
      <c r="M75" s="21">
        <f>SUM(G$3:G74)+J75</f>
        <v>-9.8748238538588454E-2</v>
      </c>
      <c r="N75" s="21"/>
      <c r="O75" s="21"/>
      <c r="P75" s="21"/>
      <c r="Q75" s="19">
        <f t="shared" si="5"/>
        <v>3.210410036463187E-2</v>
      </c>
      <c r="R75" s="19">
        <f t="shared" si="5"/>
        <v>1.7869031714572139E-3</v>
      </c>
      <c r="S75" s="19">
        <f t="shared" si="5"/>
        <v>9.7512146144739659E-3</v>
      </c>
      <c r="T75" s="19">
        <f t="shared" si="6"/>
        <v>7.5740952435483268E-3</v>
      </c>
      <c r="U75" s="19">
        <f t="shared" si="7"/>
        <v>-1.7693331304763874E-2</v>
      </c>
      <c r="V75" s="19">
        <f t="shared" si="8"/>
        <v>-4.1742635662070336E-3</v>
      </c>
    </row>
    <row r="76" spans="1:22" x14ac:dyDescent="0.25">
      <c r="A76" s="26">
        <f>Wellpath!E76</f>
        <v>7000</v>
      </c>
      <c r="B76" s="22">
        <v>0</v>
      </c>
      <c r="C76" s="22">
        <f>SIN(Wellpath!$L76) * COS(Wellpath!$L76) / SQRT(2)</f>
        <v>0.31473775541981136</v>
      </c>
      <c r="D76" s="22">
        <f>(-TAN(Dip) * SIN(Wellpath!$L76) * COS(Wellpath!$L76) * SIN(Wellpath!$O76)) / SQRT(2)</f>
        <v>-0.45920538777504077</v>
      </c>
      <c r="E76" s="20">
        <f>Model!$W$10*((drdp!B76+drdp!K76)*'ASXY-TI1S'!$B76+(drdp!E76+drdp!N76)*'ASXY-TI1S'!$C76+(drdp!H76+drdp!Q76)*'ASXY-TI1S'!$D76)</f>
        <v>1.4640792731521661E-3</v>
      </c>
      <c r="F76" s="20">
        <f>Model!$W$10*((drdp!C76+drdp!L76)*'ASXY-TI1S'!$B76+(drdp!F76+drdp!O76)*'ASXY-TI1S'!$C76+(drdp!I76+drdp!R76)*'ASXY-TI1S'!$D76)</f>
        <v>5.2851925867188846E-3</v>
      </c>
      <c r="G76" s="20">
        <f>Model!$W$10*((drdp!D76+drdp!M76)*'ASXY-TI1S'!$B76+(drdp!G76+drdp!P76)*'ASXY-TI1S'!$C76+(drdp!J76+drdp!S76)*'ASXY-TI1S'!$D76)</f>
        <v>-2.5026484308412113E-3</v>
      </c>
      <c r="H76" s="18">
        <f>Model!$W$10*((drdp!B76)*'ASXY-TI1S'!$B76+(drdp!E76)*'ASXY-TI1S'!$C76+(drdp!H76)*'ASXY-TI1S'!$D76)</f>
        <v>7.3203963657608305E-4</v>
      </c>
      <c r="I76" s="18">
        <f>Model!$W$10*((drdp!C76)*'ASXY-TI1S'!$B76+(drdp!F76)*'ASXY-TI1S'!$C76+(drdp!I76)*'ASXY-TI1S'!$D76)</f>
        <v>2.6425962933594423E-3</v>
      </c>
      <c r="J76" s="18">
        <f>Model!$W$10*((drdp!D76)*'ASXY-TI1S'!$B76+(drdp!G76)*'ASXY-TI1S'!$C76+(drdp!J76)*'ASXY-TI1S'!$D76)</f>
        <v>-1.2513242154206057E-3</v>
      </c>
      <c r="K76" s="21">
        <f>SUM(E$3:E75)+H76</f>
        <v>0.18094696147613507</v>
      </c>
      <c r="L76" s="21">
        <f>SUM(F$3:F75)+I76</f>
        <v>4.7483024958262447E-2</v>
      </c>
      <c r="M76" s="21">
        <f>SUM(G$3:G75)+J76</f>
        <v>-0.10123402354607754</v>
      </c>
      <c r="N76" s="21"/>
      <c r="O76" s="21"/>
      <c r="P76" s="21"/>
      <c r="Q76" s="19">
        <f t="shared" si="5"/>
        <v>3.2741802867445907E-2</v>
      </c>
      <c r="R76" s="19">
        <f t="shared" si="5"/>
        <v>2.2546376591869744E-3</v>
      </c>
      <c r="S76" s="19">
        <f t="shared" si="5"/>
        <v>1.0248327523327782E-2</v>
      </c>
      <c r="T76" s="19">
        <f t="shared" si="6"/>
        <v>8.5919090878930748E-3</v>
      </c>
      <c r="U76" s="19">
        <f t="shared" si="7"/>
        <v>-1.831798895866624E-2</v>
      </c>
      <c r="V76" s="19">
        <f t="shared" si="8"/>
        <v>-4.8068976666637278E-3</v>
      </c>
    </row>
    <row r="77" spans="1:22" x14ac:dyDescent="0.25">
      <c r="A77" s="26">
        <f>Wellpath!E77</f>
        <v>7100</v>
      </c>
      <c r="B77" s="22">
        <v>0</v>
      </c>
      <c r="C77" s="22">
        <f>SIN(Wellpath!$L77) * COS(Wellpath!$L77) / SQRT(2)</f>
        <v>0.31771756227521897</v>
      </c>
      <c r="D77" s="22">
        <f>(-TAN(Dip) * SIN(Wellpath!$L77) * COS(Wellpath!$L77) * SIN(Wellpath!$O77)) / SQRT(2)</f>
        <v>-0.4408659004518134</v>
      </c>
      <c r="E77" s="20">
        <f>Model!$W$10*((drdp!B77+drdp!K77)*'ASXY-TI1S'!$B77+(drdp!E77+drdp!N77)*'ASXY-TI1S'!$C77+(drdp!H77+drdp!Q77)*'ASXY-TI1S'!$D77)</f>
        <v>4.3600953243217247E-4</v>
      </c>
      <c r="F77" s="20">
        <f>Model!$W$10*((drdp!C77+drdp!L77)*'ASXY-TI1S'!$B77+(drdp!F77+drdp!O77)*'ASXY-TI1S'!$C77+(drdp!I77+drdp!R77)*'ASXY-TI1S'!$D77)</f>
        <v>2.7415246339406066E-3</v>
      </c>
      <c r="G77" s="20">
        <f>Model!$W$10*((drdp!D77+drdp!M77)*'ASXY-TI1S'!$B77+(drdp!G77+drdp!P77)*'ASXY-TI1S'!$C77+(drdp!J77+drdp!S77)*'ASXY-TI1S'!$D77)</f>
        <v>-1.3102840616244747E-3</v>
      </c>
      <c r="H77" s="18">
        <f>Model!$W$10*((drdp!B77)*'ASXY-TI1S'!$B77+(drdp!E77)*'ASXY-TI1S'!$C77+(drdp!H77)*'ASXY-TI1S'!$D77)</f>
        <v>4.267908500706421E-4</v>
      </c>
      <c r="I77" s="18">
        <f>Model!$W$10*((drdp!C77)*'ASXY-TI1S'!$B77+(drdp!F77)*'ASXY-TI1S'!$C77+(drdp!I77)*'ASXY-TI1S'!$D77)</f>
        <v>2.6835597434813792E-3</v>
      </c>
      <c r="J77" s="18">
        <f>Model!$W$10*((drdp!D77)*'ASXY-TI1S'!$B77+(drdp!G77)*'ASXY-TI1S'!$C77+(drdp!J77)*'ASXY-TI1S'!$D77)</f>
        <v>-1.2825803265705369E-3</v>
      </c>
      <c r="K77" s="21">
        <f>SUM(E$3:E76)+H77</f>
        <v>0.18210579196278179</v>
      </c>
      <c r="L77" s="21">
        <f>SUM(F$3:F76)+I77</f>
        <v>5.2809180995103261E-2</v>
      </c>
      <c r="M77" s="21">
        <f>SUM(G$3:G76)+J77</f>
        <v>-0.10376792808806867</v>
      </c>
      <c r="N77" s="21"/>
      <c r="O77" s="21"/>
      <c r="P77" s="21"/>
      <c r="Q77" s="19">
        <f t="shared" si="5"/>
        <v>3.3162519466391961E-2</v>
      </c>
      <c r="R77" s="19">
        <f t="shared" si="5"/>
        <v>2.7888095973735753E-3</v>
      </c>
      <c r="S77" s="19">
        <f t="shared" si="5"/>
        <v>1.0767782899690591E-2</v>
      </c>
      <c r="T77" s="19">
        <f t="shared" si="6"/>
        <v>9.6168577280191635E-3</v>
      </c>
      <c r="U77" s="19">
        <f t="shared" si="7"/>
        <v>-1.8896740724814735E-2</v>
      </c>
      <c r="V77" s="19">
        <f t="shared" si="8"/>
        <v>-5.4798992958896781E-3</v>
      </c>
    </row>
    <row r="78" spans="1:22" x14ac:dyDescent="0.25">
      <c r="A78" s="26">
        <f>Wellpath!E78</f>
        <v>7102.16</v>
      </c>
      <c r="B78" s="22">
        <v>0</v>
      </c>
      <c r="C78" s="22">
        <f>SIN(Wellpath!$L78) * COS(Wellpath!$L78) / SQRT(2)</f>
        <v>0.3177716825141183</v>
      </c>
      <c r="D78" s="22">
        <f>(-TAN(Dip) * SIN(Wellpath!$L78) * COS(Wellpath!$L78) * SIN(Wellpath!$O78)) / SQRT(2)</f>
        <v>-0.44040942129689031</v>
      </c>
      <c r="E78" s="20">
        <f>Model!$W$10*((drdp!B78+drdp!K78)*'ASXY-TI1S'!$B78+(drdp!E78+drdp!N78)*'ASXY-TI1S'!$C78+(drdp!H78+drdp!Q78)*'ASXY-TI1S'!$D78)</f>
        <v>4.199613246789782E-4</v>
      </c>
      <c r="F78" s="20">
        <f>Model!$W$10*((drdp!C78+drdp!L78)*'ASXY-TI1S'!$B78+(drdp!F78+drdp!O78)*'ASXY-TI1S'!$C78+(drdp!I78+drdp!R78)*'ASXY-TI1S'!$D78)</f>
        <v>2.6838411815367181E-3</v>
      </c>
      <c r="G78" s="20">
        <f>Model!$W$10*((drdp!D78+drdp!M78)*'ASXY-TI1S'!$B78+(drdp!G78+drdp!P78)*'ASXY-TI1S'!$C78+(drdp!J78+drdp!S78)*'ASXY-TI1S'!$D78)</f>
        <v>-1.2831572217832628E-3</v>
      </c>
      <c r="H78" s="18">
        <f>Model!$W$10*((drdp!B78)*'ASXY-TI1S'!$B78+(drdp!E78)*'ASXY-TI1S'!$C78+(drdp!H78)*'ASXY-TI1S'!$D78)</f>
        <v>9.0711646130705586E-6</v>
      </c>
      <c r="I78" s="18">
        <f>Model!$W$10*((drdp!C78)*'ASXY-TI1S'!$B78+(drdp!F78)*'ASXY-TI1S'!$C78+(drdp!I78)*'ASXY-TI1S'!$D78)</f>
        <v>5.7970969521222747E-5</v>
      </c>
      <c r="J78" s="18">
        <f>Model!$W$10*((drdp!D78)*'ASXY-TI1S'!$B78+(drdp!G78)*'ASXY-TI1S'!$C78+(drdp!J78)*'ASXY-TI1S'!$D78)</f>
        <v>-2.7716195990532645E-5</v>
      </c>
      <c r="K78" s="21">
        <f>SUM(E$3:E77)+H78</f>
        <v>0.18212408180975639</v>
      </c>
      <c r="L78" s="21">
        <f>SUM(F$3:F77)+I78</f>
        <v>5.2925116855083713E-2</v>
      </c>
      <c r="M78" s="21">
        <f>SUM(G$3:G77)+J78</f>
        <v>-0.10382334801911314</v>
      </c>
      <c r="N78" s="21"/>
      <c r="O78" s="21"/>
      <c r="P78" s="21"/>
      <c r="Q78" s="19">
        <f t="shared" si="5"/>
        <v>3.3169181175046837E-2</v>
      </c>
      <c r="R78" s="19">
        <f t="shared" si="5"/>
        <v>2.8010679941242664E-3</v>
      </c>
      <c r="S78" s="19">
        <f t="shared" si="5"/>
        <v>1.0779287593897884E-2</v>
      </c>
      <c r="T78" s="19">
        <f t="shared" si="6"/>
        <v>9.6389383119061828E-3</v>
      </c>
      <c r="U78" s="19">
        <f t="shared" si="7"/>
        <v>-1.8908731928395772E-2</v>
      </c>
      <c r="V78" s="19">
        <f t="shared" si="8"/>
        <v>-5.4948628261975866E-3</v>
      </c>
    </row>
    <row r="79" spans="1:22" x14ac:dyDescent="0.25">
      <c r="A79" s="26">
        <f>Wellpath!E79</f>
        <v>7200</v>
      </c>
      <c r="B79" s="22">
        <v>0</v>
      </c>
      <c r="C79" s="22">
        <f>SIN(Wellpath!$L79) * COS(Wellpath!$L79) / SQRT(2)</f>
        <v>0.31187894441396496</v>
      </c>
      <c r="D79" s="22">
        <f>(-TAN(Dip) * SIN(Wellpath!$L79) * COS(Wellpath!$L79) * SIN(Wellpath!$O79)) / SQRT(2)</f>
        <v>-0.40759449220892635</v>
      </c>
      <c r="E79" s="20">
        <f>Model!$W$10*((drdp!B79+drdp!K79)*'ASXY-TI1S'!$B79+(drdp!E79+drdp!N79)*'ASXY-TI1S'!$C79+(drdp!H79+drdp!Q79)*'ASXY-TI1S'!$D79)</f>
        <v>7.4771066063176406E-5</v>
      </c>
      <c r="F79" s="20">
        <f>Model!$W$10*((drdp!C79+drdp!L79)*'ASXY-TI1S'!$B79+(drdp!F79+drdp!O79)*'ASXY-TI1S'!$C79+(drdp!I79+drdp!R79)*'ASXY-TI1S'!$D79)</f>
        <v>5.1224942060513505E-3</v>
      </c>
      <c r="G79" s="20">
        <f>Model!$W$10*((drdp!D79+drdp!M79)*'ASXY-TI1S'!$B79+(drdp!G79+drdp!P79)*'ASXY-TI1S'!$C79+(drdp!J79+drdp!S79)*'ASXY-TI1S'!$D79)</f>
        <v>-2.4180378316957288E-3</v>
      </c>
      <c r="H79" s="18">
        <f>Model!$W$10*((drdp!B79)*'ASXY-TI1S'!$B79+(drdp!E79)*'ASXY-TI1S'!$C79+(drdp!H79)*'ASXY-TI1S'!$D79)</f>
        <v>3.6977361017090261E-5</v>
      </c>
      <c r="I79" s="18">
        <f>Model!$W$10*((drdp!C79)*'ASXY-TI1S'!$B79+(drdp!F79)*'ASXY-TI1S'!$C79+(drdp!I79)*'ASXY-TI1S'!$D79)</f>
        <v>2.533283628791252E-3</v>
      </c>
      <c r="J79" s="18">
        <f>Model!$W$10*((drdp!D79)*'ASXY-TI1S'!$B79+(drdp!G79)*'ASXY-TI1S'!$C79+(drdp!J79)*'ASXY-TI1S'!$D79)</f>
        <v>-1.1958189519465667E-3</v>
      </c>
      <c r="K79" s="21">
        <f>SUM(E$3:E78)+H79</f>
        <v>0.18257194933083939</v>
      </c>
      <c r="L79" s="21">
        <f>SUM(F$3:F78)+I79</f>
        <v>5.8084270695890457E-2</v>
      </c>
      <c r="M79" s="21">
        <f>SUM(G$3:G78)+J79</f>
        <v>-0.10627460799685244</v>
      </c>
      <c r="N79" s="21"/>
      <c r="O79" s="21"/>
      <c r="P79" s="21"/>
      <c r="Q79" s="19">
        <f t="shared" si="5"/>
        <v>3.3332516682462586E-2</v>
      </c>
      <c r="R79" s="19">
        <f t="shared" si="5"/>
        <v>3.373782502273479E-3</v>
      </c>
      <c r="S79" s="19">
        <f t="shared" si="5"/>
        <v>1.1294292304884653E-2</v>
      </c>
      <c r="T79" s="19">
        <f t="shared" si="6"/>
        <v>1.0604558526408871E-2</v>
      </c>
      <c r="U79" s="19">
        <f t="shared" si="7"/>
        <v>-1.9402762346356163E-2</v>
      </c>
      <c r="V79" s="19">
        <f t="shared" si="8"/>
        <v>-6.172883098988822E-3</v>
      </c>
    </row>
    <row r="80" spans="1:22" x14ac:dyDescent="0.25">
      <c r="A80" s="26">
        <f>Wellpath!E80</f>
        <v>7300</v>
      </c>
      <c r="B80" s="22">
        <v>0</v>
      </c>
      <c r="C80" s="22">
        <f>SIN(Wellpath!$L80) * COS(Wellpath!$L80) / SQRT(2)</f>
        <v>0.30686273283930843</v>
      </c>
      <c r="D80" s="22">
        <f>(-TAN(Dip) * SIN(Wellpath!$L80) * COS(Wellpath!$L80) * SIN(Wellpath!$O80)) / SQRT(2)</f>
        <v>-0.37107455114862054</v>
      </c>
      <c r="E80" s="20">
        <f>Model!$W$10*((drdp!B80+drdp!K80)*'ASXY-TI1S'!$B80+(drdp!E80+drdp!N80)*'ASXY-TI1S'!$C80+(drdp!H80+drdp!Q80)*'ASXY-TI1S'!$D80)</f>
        <v>-6.7738354032401073E-4</v>
      </c>
      <c r="F80" s="20">
        <f>Model!$W$10*((drdp!C80+drdp!L80)*'ASXY-TI1S'!$B80+(drdp!F80+drdp!O80)*'ASXY-TI1S'!$C80+(drdp!I80+drdp!R80)*'ASXY-TI1S'!$D80)</f>
        <v>4.8944960514092205E-3</v>
      </c>
      <c r="G80" s="20">
        <f>Model!$W$10*((drdp!D80+drdp!M80)*'ASXY-TI1S'!$B80+(drdp!G80+drdp!P80)*'ASXY-TI1S'!$C80+(drdp!J80+drdp!S80)*'ASXY-TI1S'!$D80)</f>
        <v>-2.3460652365287927E-3</v>
      </c>
      <c r="H80" s="18">
        <f>Model!$W$10*((drdp!B80)*'ASXY-TI1S'!$B80+(drdp!E80)*'ASXY-TI1S'!$C80+(drdp!H80)*'ASXY-TI1S'!$D80)</f>
        <v>-3.3869177016200536E-4</v>
      </c>
      <c r="I80" s="18">
        <f>Model!$W$10*((drdp!C80)*'ASXY-TI1S'!$B80+(drdp!F80)*'ASXY-TI1S'!$C80+(drdp!I80)*'ASXY-TI1S'!$D80)</f>
        <v>2.4472480257046103E-3</v>
      </c>
      <c r="J80" s="18">
        <f>Model!$W$10*((drdp!D80)*'ASXY-TI1S'!$B80+(drdp!G80)*'ASXY-TI1S'!$C80+(drdp!J80)*'ASXY-TI1S'!$D80)</f>
        <v>-1.1730326182643963E-3</v>
      </c>
      <c r="K80" s="21">
        <f>SUM(E$3:E79)+H80</f>
        <v>0.18227105126572349</v>
      </c>
      <c r="L80" s="21">
        <f>SUM(F$3:F79)+I80</f>
        <v>6.3120729298855163E-2</v>
      </c>
      <c r="M80" s="21">
        <f>SUM(G$3:G79)+J80</f>
        <v>-0.108669859494866</v>
      </c>
      <c r="N80" s="21"/>
      <c r="O80" s="21"/>
      <c r="P80" s="21"/>
      <c r="Q80" s="19">
        <f t="shared" si="5"/>
        <v>3.3222736129512001E-2</v>
      </c>
      <c r="R80" s="19">
        <f t="shared" si="5"/>
        <v>3.9842264672193531E-3</v>
      </c>
      <c r="S80" s="19">
        <f t="shared" si="5"/>
        <v>1.1809138362633918E-2</v>
      </c>
      <c r="T80" s="19">
        <f t="shared" si="6"/>
        <v>1.1505081685961484E-2</v>
      </c>
      <c r="U80" s="19">
        <f t="shared" si="7"/>
        <v>-1.9807369531027689E-2</v>
      </c>
      <c r="V80" s="19">
        <f t="shared" si="8"/>
        <v>-6.8593207841200626E-3</v>
      </c>
    </row>
    <row r="81" spans="1:22" x14ac:dyDescent="0.25">
      <c r="A81" s="26">
        <f>Wellpath!E81</f>
        <v>7400</v>
      </c>
      <c r="B81" s="22">
        <v>0</v>
      </c>
      <c r="C81" s="22">
        <f>SIN(Wellpath!$L81) * COS(Wellpath!$L81) / SQRT(2)</f>
        <v>0.30318145682137831</v>
      </c>
      <c r="D81" s="22">
        <f>(-TAN(Dip) * SIN(Wellpath!$L81) * COS(Wellpath!$L81) * SIN(Wellpath!$O81)) / SQRT(2)</f>
        <v>-0.33188960814530977</v>
      </c>
      <c r="E81" s="20">
        <f>Model!$W$10*((drdp!B81+drdp!K81)*'ASXY-TI1S'!$B81+(drdp!E81+drdp!N81)*'ASXY-TI1S'!$C81+(drdp!H81+drdp!Q81)*'ASXY-TI1S'!$D81)</f>
        <v>-1.3867758416747336E-3</v>
      </c>
      <c r="F81" s="20">
        <f>Model!$W$10*((drdp!C81+drdp!L81)*'ASXY-TI1S'!$B81+(drdp!F81+drdp!O81)*'ASXY-TI1S'!$C81+(drdp!I81+drdp!R81)*'ASXY-TI1S'!$D81)</f>
        <v>4.5225855440500411E-3</v>
      </c>
      <c r="G81" s="20">
        <f>Model!$W$10*((drdp!D81+drdp!M81)*'ASXY-TI1S'!$B81+(drdp!G81+drdp!P81)*'ASXY-TI1S'!$C81+(drdp!J81+drdp!S81)*'ASXY-TI1S'!$D81)</f>
        <v>-2.2766394887693601E-3</v>
      </c>
      <c r="H81" s="18">
        <f>Model!$W$10*((drdp!B81)*'ASXY-TI1S'!$B81+(drdp!E81)*'ASXY-TI1S'!$C81+(drdp!H81)*'ASXY-TI1S'!$D81)</f>
        <v>-6.9338792083736681E-4</v>
      </c>
      <c r="I81" s="18">
        <f>Model!$W$10*((drdp!C81)*'ASXY-TI1S'!$B81+(drdp!F81)*'ASXY-TI1S'!$C81+(drdp!I81)*'ASXY-TI1S'!$D81)</f>
        <v>2.2612927720250206E-3</v>
      </c>
      <c r="J81" s="18">
        <f>Model!$W$10*((drdp!D81)*'ASXY-TI1S'!$B81+(drdp!G81)*'ASXY-TI1S'!$C81+(drdp!J81)*'ASXY-TI1S'!$D81)</f>
        <v>-1.13831974438468E-3</v>
      </c>
      <c r="K81" s="21">
        <f>SUM(E$3:E80)+H81</f>
        <v>0.1812389715747241</v>
      </c>
      <c r="L81" s="21">
        <f>SUM(F$3:F80)+I81</f>
        <v>6.7829270096584793E-2</v>
      </c>
      <c r="M81" s="21">
        <f>SUM(G$3:G80)+J81</f>
        <v>-0.11098121185751507</v>
      </c>
      <c r="N81" s="21"/>
      <c r="O81" s="21"/>
      <c r="P81" s="21"/>
      <c r="Q81" s="19">
        <f t="shared" si="5"/>
        <v>3.2847564817463648E-2</v>
      </c>
      <c r="R81" s="19">
        <f t="shared" si="5"/>
        <v>4.6008098818354519E-3</v>
      </c>
      <c r="S81" s="19">
        <f t="shared" si="5"/>
        <v>1.2316829385362644E-2</v>
      </c>
      <c r="T81" s="19">
        <f t="shared" si="6"/>
        <v>1.2293307154969214E-2</v>
      </c>
      <c r="U81" s="19">
        <f t="shared" si="7"/>
        <v>-2.0114120701172605E-2</v>
      </c>
      <c r="V81" s="19">
        <f t="shared" si="8"/>
        <v>-7.5277745947296883E-3</v>
      </c>
    </row>
    <row r="82" spans="1:22" x14ac:dyDescent="0.25">
      <c r="A82" s="26">
        <f>Wellpath!E82</f>
        <v>7500</v>
      </c>
      <c r="B82" s="22">
        <v>0</v>
      </c>
      <c r="C82" s="22">
        <f>SIN(Wellpath!$L82) * COS(Wellpath!$L82) / SQRT(2)</f>
        <v>0.30119559396866996</v>
      </c>
      <c r="D82" s="22">
        <f>(-TAN(Dip) * SIN(Wellpath!$L82) * COS(Wellpath!$L82) * SIN(Wellpath!$O82)) / SQRT(2)</f>
        <v>-0.29055318398072594</v>
      </c>
      <c r="E82" s="20">
        <f>Model!$W$10*((drdp!B82+drdp!K82)*'ASXY-TI1S'!$B82+(drdp!E82+drdp!N82)*'ASXY-TI1S'!$C82+(drdp!H82+drdp!Q82)*'ASXY-TI1S'!$D82)</f>
        <v>-2.0375128659476556E-3</v>
      </c>
      <c r="F82" s="20">
        <f>Model!$W$10*((drdp!C82+drdp!L82)*'ASXY-TI1S'!$B82+(drdp!F82+drdp!O82)*'ASXY-TI1S'!$C82+(drdp!I82+drdp!R82)*'ASXY-TI1S'!$D82)</f>
        <v>4.0706663850696946E-3</v>
      </c>
      <c r="G82" s="20">
        <f>Model!$W$10*((drdp!D82+drdp!M82)*'ASXY-TI1S'!$B82+(drdp!G82+drdp!P82)*'ASXY-TI1S'!$C82+(drdp!J82+drdp!S82)*'ASXY-TI1S'!$D82)</f>
        <v>-2.2400828830289967E-3</v>
      </c>
      <c r="H82" s="18">
        <f>Model!$W$10*((drdp!B82)*'ASXY-TI1S'!$B82+(drdp!E82)*'ASXY-TI1S'!$C82+(drdp!H82)*'ASXY-TI1S'!$D82)</f>
        <v>-1.0187564329738278E-3</v>
      </c>
      <c r="I82" s="18">
        <f>Model!$W$10*((drdp!C82)*'ASXY-TI1S'!$B82+(drdp!F82)*'ASXY-TI1S'!$C82+(drdp!I82)*'ASXY-TI1S'!$D82)</f>
        <v>2.0353331925348473E-3</v>
      </c>
      <c r="J82" s="18">
        <f>Model!$W$10*((drdp!D82)*'ASXY-TI1S'!$B82+(drdp!G82)*'ASXY-TI1S'!$C82+(drdp!J82)*'ASXY-TI1S'!$D82)</f>
        <v>-1.1200414415144984E-3</v>
      </c>
      <c r="K82" s="21">
        <f>SUM(E$3:E81)+H82</f>
        <v>0.1795268272209129</v>
      </c>
      <c r="L82" s="21">
        <f>SUM(F$3:F81)+I82</f>
        <v>7.2125896061144654E-2</v>
      </c>
      <c r="M82" s="21">
        <f>SUM(G$3:G81)+J82</f>
        <v>-0.11323957304341424</v>
      </c>
      <c r="N82" s="21"/>
      <c r="O82" s="21"/>
      <c r="P82" s="21"/>
      <c r="Q82" s="19">
        <f t="shared" si="5"/>
        <v>3.2229881692007516E-2</v>
      </c>
      <c r="R82" s="19">
        <f t="shared" si="5"/>
        <v>5.2021448826230421E-3</v>
      </c>
      <c r="S82" s="19">
        <f t="shared" si="5"/>
        <v>1.2823200903054749E-2</v>
      </c>
      <c r="T82" s="19">
        <f t="shared" si="6"/>
        <v>1.2948533280322638E-2</v>
      </c>
      <c r="U82" s="19">
        <f t="shared" si="7"/>
        <v>-2.0329541264334974E-2</v>
      </c>
      <c r="V82" s="19">
        <f t="shared" si="8"/>
        <v>-8.167505675337694E-3</v>
      </c>
    </row>
    <row r="83" spans="1:22" x14ac:dyDescent="0.25">
      <c r="A83" s="26">
        <f>Wellpath!E83</f>
        <v>7600</v>
      </c>
      <c r="B83" s="22">
        <v>0</v>
      </c>
      <c r="C83" s="22">
        <f>SIN(Wellpath!$L83) * COS(Wellpath!$L83) / SQRT(2)</f>
        <v>0.30093677967772181</v>
      </c>
      <c r="D83" s="22">
        <f>(-TAN(Dip) * SIN(Wellpath!$L83) * COS(Wellpath!$L83) * SIN(Wellpath!$O83)) / SQRT(2)</f>
        <v>-0.24746545444825971</v>
      </c>
      <c r="E83" s="20">
        <f>Model!$W$10*((drdp!B83+drdp!K83)*'ASXY-TI1S'!$B83+(drdp!E83+drdp!N83)*'ASXY-TI1S'!$C83+(drdp!H83+drdp!Q83)*'ASXY-TI1S'!$D83)</f>
        <v>-2.6163181139469975E-3</v>
      </c>
      <c r="F83" s="20">
        <f>Model!$W$10*((drdp!C83+drdp!L83)*'ASXY-TI1S'!$B83+(drdp!F83+drdp!O83)*'ASXY-TI1S'!$C83+(drdp!I83+drdp!R83)*'ASXY-TI1S'!$D83)</f>
        <v>3.5455408294626646E-3</v>
      </c>
      <c r="G83" s="20">
        <f>Model!$W$10*((drdp!D83+drdp!M83)*'ASXY-TI1S'!$B83+(drdp!G83+drdp!P83)*'ASXY-TI1S'!$C83+(drdp!J83+drdp!S83)*'ASXY-TI1S'!$D83)</f>
        <v>-2.2353627864529165E-3</v>
      </c>
      <c r="H83" s="18">
        <f>Model!$W$10*((drdp!B83)*'ASXY-TI1S'!$B83+(drdp!E83)*'ASXY-TI1S'!$C83+(drdp!H83)*'ASXY-TI1S'!$D83)</f>
        <v>-1.3081590569734988E-3</v>
      </c>
      <c r="I83" s="18">
        <f>Model!$W$10*((drdp!C83)*'ASXY-TI1S'!$B83+(drdp!F83)*'ASXY-TI1S'!$C83+(drdp!I83)*'ASXY-TI1S'!$D83)</f>
        <v>1.7727704147313323E-3</v>
      </c>
      <c r="J83" s="18">
        <f>Model!$W$10*((drdp!D83)*'ASXY-TI1S'!$B83+(drdp!G83)*'ASXY-TI1S'!$C83+(drdp!J83)*'ASXY-TI1S'!$D83)</f>
        <v>-1.1176813932264583E-3</v>
      </c>
      <c r="K83" s="21">
        <f>SUM(E$3:E82)+H83</f>
        <v>0.17719991173096555</v>
      </c>
      <c r="L83" s="21">
        <f>SUM(F$3:F82)+I83</f>
        <v>7.5933999668410829E-2</v>
      </c>
      <c r="M83" s="21">
        <f>SUM(G$3:G82)+J83</f>
        <v>-0.11547729587815521</v>
      </c>
      <c r="N83" s="21"/>
      <c r="O83" s="21"/>
      <c r="P83" s="21"/>
      <c r="Q83" s="19">
        <f t="shared" si="5"/>
        <v>3.1399808717461987E-2</v>
      </c>
      <c r="R83" s="19">
        <f t="shared" si="5"/>
        <v>5.7659723056422158E-3</v>
      </c>
      <c r="S83" s="19">
        <f t="shared" si="5"/>
        <v>1.3335005863331003E-2</v>
      </c>
      <c r="T83" s="19">
        <f t="shared" si="6"/>
        <v>1.3455498038621566E-2</v>
      </c>
      <c r="U83" s="19">
        <f t="shared" si="7"/>
        <v>-2.0462566636539694E-2</v>
      </c>
      <c r="V83" s="19">
        <f t="shared" si="8"/>
        <v>-8.7686529469208161E-3</v>
      </c>
    </row>
    <row r="84" spans="1:22" x14ac:dyDescent="0.25">
      <c r="A84" s="26">
        <f>Wellpath!E84</f>
        <v>7700</v>
      </c>
      <c r="B84" s="22">
        <v>0</v>
      </c>
      <c r="C84" s="22">
        <f>SIN(Wellpath!$L84) * COS(Wellpath!$L84) / SQRT(2)</f>
        <v>0.30254472362902268</v>
      </c>
      <c r="D84" s="22">
        <f>(-TAN(Dip) * SIN(Wellpath!$L84) * COS(Wellpath!$L84) * SIN(Wellpath!$O84)) / SQRT(2)</f>
        <v>-0.20316398353425097</v>
      </c>
      <c r="E84" s="20">
        <f>Model!$W$10*((drdp!B84+drdp!K84)*'ASXY-TI1S'!$B84+(drdp!E84+drdp!N84)*'ASXY-TI1S'!$C84+(drdp!H84+drdp!Q84)*'ASXY-TI1S'!$D84)</f>
        <v>-3.112490291363386E-3</v>
      </c>
      <c r="F84" s="20">
        <f>Model!$W$10*((drdp!C84+drdp!L84)*'ASXY-TI1S'!$B84+(drdp!F84+drdp!O84)*'ASXY-TI1S'!$C84+(drdp!I84+drdp!R84)*'ASXY-TI1S'!$D84)</f>
        <v>2.9589278123812158E-3</v>
      </c>
      <c r="G84" s="20">
        <f>Model!$W$10*((drdp!D84+drdp!M84)*'ASXY-TI1S'!$B84+(drdp!G84+drdp!P84)*'ASXY-TI1S'!$C84+(drdp!J84+drdp!S84)*'ASXY-TI1S'!$D84)</f>
        <v>-2.2648520401280115E-3</v>
      </c>
      <c r="H84" s="18">
        <f>Model!$W$10*((drdp!B84)*'ASXY-TI1S'!$B84+(drdp!E84)*'ASXY-TI1S'!$C84+(drdp!H84)*'ASXY-TI1S'!$D84)</f>
        <v>-1.556245145681693E-3</v>
      </c>
      <c r="I84" s="18">
        <f>Model!$W$10*((drdp!C84)*'ASXY-TI1S'!$B84+(drdp!F84)*'ASXY-TI1S'!$C84+(drdp!I84)*'ASXY-TI1S'!$D84)</f>
        <v>1.4794639061906079E-3</v>
      </c>
      <c r="J84" s="18">
        <f>Model!$W$10*((drdp!D84)*'ASXY-TI1S'!$B84+(drdp!G84)*'ASXY-TI1S'!$C84+(drdp!J84)*'ASXY-TI1S'!$D84)</f>
        <v>-1.1324260200640058E-3</v>
      </c>
      <c r="K84" s="21">
        <f>SUM(E$3:E83)+H84</f>
        <v>0.17433550752831037</v>
      </c>
      <c r="L84" s="21">
        <f>SUM(F$3:F83)+I84</f>
        <v>7.9186233989332777E-2</v>
      </c>
      <c r="M84" s="21">
        <f>SUM(G$3:G83)+J84</f>
        <v>-0.11772740329144568</v>
      </c>
      <c r="N84" s="21"/>
      <c r="O84" s="21"/>
      <c r="P84" s="21"/>
      <c r="Q84" s="19">
        <f t="shared" si="5"/>
        <v>3.0392869185153562E-2</v>
      </c>
      <c r="R84" s="19">
        <f t="shared" si="5"/>
        <v>6.2704596534133615E-3</v>
      </c>
      <c r="S84" s="19">
        <f t="shared" si="5"/>
        <v>1.3859741485746695E-2</v>
      </c>
      <c r="T84" s="19">
        <f t="shared" si="6"/>
        <v>1.380497229178587E-2</v>
      </c>
      <c r="U84" s="19">
        <f t="shared" si="7"/>
        <v>-2.0524066602804258E-2</v>
      </c>
      <c r="V84" s="19">
        <f t="shared" si="8"/>
        <v>-9.3223897039929633E-3</v>
      </c>
    </row>
    <row r="85" spans="1:22" x14ac:dyDescent="0.25">
      <c r="A85" s="26">
        <f>Wellpath!E85</f>
        <v>7800</v>
      </c>
      <c r="B85" s="22">
        <v>0</v>
      </c>
      <c r="C85" s="22">
        <f>SIN(Wellpath!$L85) * COS(Wellpath!$L85) / SQRT(2)</f>
        <v>0.30581530633245135</v>
      </c>
      <c r="D85" s="22">
        <f>(-TAN(Dip) * SIN(Wellpath!$L85) * COS(Wellpath!$L85) * SIN(Wellpath!$O85)) / SQRT(2)</f>
        <v>-0.15796158068504262</v>
      </c>
      <c r="E85" s="20">
        <f>Model!$W$10*((drdp!B85+drdp!K85)*'ASXY-TI1S'!$B85+(drdp!E85+drdp!N85)*'ASXY-TI1S'!$C85+(drdp!H85+drdp!Q85)*'ASXY-TI1S'!$D85)</f>
        <v>-3.5178051896884682E-3</v>
      </c>
      <c r="F85" s="20">
        <f>Model!$W$10*((drdp!C85+drdp!L85)*'ASXY-TI1S'!$B85+(drdp!F85+drdp!O85)*'ASXY-TI1S'!$C85+(drdp!I85+drdp!R85)*'ASXY-TI1S'!$D85)</f>
        <v>2.319346265194918E-3</v>
      </c>
      <c r="G85" s="20">
        <f>Model!$W$10*((drdp!D85+drdp!M85)*'ASXY-TI1S'!$B85+(drdp!G85+drdp!P85)*'ASXY-TI1S'!$C85+(drdp!J85+drdp!S85)*'ASXY-TI1S'!$D85)</f>
        <v>-2.3260846377145617E-3</v>
      </c>
      <c r="H85" s="18">
        <f>Model!$W$10*((drdp!B85)*'ASXY-TI1S'!$B85+(drdp!E85)*'ASXY-TI1S'!$C85+(drdp!H85)*'ASXY-TI1S'!$D85)</f>
        <v>-1.7589025948442341E-3</v>
      </c>
      <c r="I85" s="18">
        <f>Model!$W$10*((drdp!C85)*'ASXY-TI1S'!$B85+(drdp!F85)*'ASXY-TI1S'!$C85+(drdp!I85)*'ASXY-TI1S'!$D85)</f>
        <v>1.159673132597459E-3</v>
      </c>
      <c r="J85" s="18">
        <f>Model!$W$10*((drdp!D85)*'ASXY-TI1S'!$B85+(drdp!G85)*'ASXY-TI1S'!$C85+(drdp!J85)*'ASXY-TI1S'!$D85)</f>
        <v>-1.1630423188572808E-3</v>
      </c>
      <c r="K85" s="21">
        <f>SUM(E$3:E84)+H85</f>
        <v>0.17102035978778446</v>
      </c>
      <c r="L85" s="21">
        <f>SUM(F$3:F84)+I85</f>
        <v>8.1825371028120847E-2</v>
      </c>
      <c r="M85" s="21">
        <f>SUM(G$3:G84)+J85</f>
        <v>-0.12002287163036696</v>
      </c>
      <c r="N85" s="21"/>
      <c r="O85" s="21"/>
      <c r="P85" s="21"/>
      <c r="Q85" s="19">
        <f t="shared" si="5"/>
        <v>2.9247963461943242E-2</v>
      </c>
      <c r="R85" s="19">
        <f t="shared" si="5"/>
        <v>6.6953913438896383E-3</v>
      </c>
      <c r="S85" s="19">
        <f t="shared" si="5"/>
        <v>1.4405489714399545E-2</v>
      </c>
      <c r="T85" s="19">
        <f t="shared" si="6"/>
        <v>1.3993804392998181E-2</v>
      </c>
      <c r="U85" s="19">
        <f t="shared" si="7"/>
        <v>-2.0526354688988425E-2</v>
      </c>
      <c r="V85" s="19">
        <f t="shared" si="8"/>
        <v>-9.8209160030152953E-3</v>
      </c>
    </row>
    <row r="86" spans="1:22" x14ac:dyDescent="0.25">
      <c r="A86" s="26">
        <f>Wellpath!E86</f>
        <v>7900</v>
      </c>
      <c r="B86" s="22">
        <v>0</v>
      </c>
      <c r="C86" s="22">
        <f>SIN(Wellpath!$L86) * COS(Wellpath!$L86) / SQRT(2)</f>
        <v>0.31047291592993692</v>
      </c>
      <c r="D86" s="22">
        <f>(-TAN(Dip) * SIN(Wellpath!$L86) * COS(Wellpath!$L86) * SIN(Wellpath!$O86)) / SQRT(2)</f>
        <v>-0.11252962474531768</v>
      </c>
      <c r="E86" s="20">
        <f>Model!$W$10*((drdp!B86+drdp!K86)*'ASXY-TI1S'!$B86+(drdp!E86+drdp!N86)*'ASXY-TI1S'!$C86+(drdp!H86+drdp!Q86)*'ASXY-TI1S'!$D86)</f>
        <v>-3.8236322188620326E-3</v>
      </c>
      <c r="F86" s="20">
        <f>Model!$W$10*((drdp!C86+drdp!L86)*'ASXY-TI1S'!$B86+(drdp!F86+drdp!O86)*'ASXY-TI1S'!$C86+(drdp!I86+drdp!R86)*'ASXY-TI1S'!$D86)</f>
        <v>1.6419534316043621E-3</v>
      </c>
      <c r="G86" s="20">
        <f>Model!$W$10*((drdp!D86+drdp!M86)*'ASXY-TI1S'!$B86+(drdp!G86+drdp!P86)*'ASXY-TI1S'!$C86+(drdp!J86+drdp!S86)*'ASXY-TI1S'!$D86)</f>
        <v>-2.4163986135775145E-3</v>
      </c>
      <c r="H86" s="18">
        <f>Model!$W$10*((drdp!B86)*'ASXY-TI1S'!$B86+(drdp!E86)*'ASXY-TI1S'!$C86+(drdp!H86)*'ASXY-TI1S'!$D86)</f>
        <v>-1.9118161094310163E-3</v>
      </c>
      <c r="I86" s="18">
        <f>Model!$W$10*((drdp!C86)*'ASXY-TI1S'!$B86+(drdp!F86)*'ASXY-TI1S'!$C86+(drdp!I86)*'ASXY-TI1S'!$D86)</f>
        <v>8.2097671580218105E-4</v>
      </c>
      <c r="J86" s="18">
        <f>Model!$W$10*((drdp!D86)*'ASXY-TI1S'!$B86+(drdp!G86)*'ASXY-TI1S'!$C86+(drdp!J86)*'ASXY-TI1S'!$D86)</f>
        <v>-1.2081993067887572E-3</v>
      </c>
      <c r="K86" s="21">
        <f>SUM(E$3:E85)+H86</f>
        <v>0.16734964108350922</v>
      </c>
      <c r="L86" s="21">
        <f>SUM(F$3:F85)+I86</f>
        <v>8.380602087652049E-2</v>
      </c>
      <c r="M86" s="21">
        <f>SUM(G$3:G85)+J86</f>
        <v>-0.122394113256013</v>
      </c>
      <c r="N86" s="21"/>
      <c r="O86" s="21"/>
      <c r="P86" s="21"/>
      <c r="Q86" s="19">
        <f t="shared" si="5"/>
        <v>2.8005902370779358E-2</v>
      </c>
      <c r="R86" s="19">
        <f t="shared" si="5"/>
        <v>7.0234491351557878E-3</v>
      </c>
      <c r="S86" s="19">
        <f t="shared" si="5"/>
        <v>1.4980318959725738E-2</v>
      </c>
      <c r="T86" s="19">
        <f t="shared" si="6"/>
        <v>1.4024907514322785E-2</v>
      </c>
      <c r="U86" s="19">
        <f t="shared" si="7"/>
        <v>-2.0482610924128154E-2</v>
      </c>
      <c r="V86" s="19">
        <f t="shared" si="8"/>
        <v>-1.0257363610696639E-2</v>
      </c>
    </row>
    <row r="87" spans="1:22" x14ac:dyDescent="0.25">
      <c r="A87" s="26">
        <f>Wellpath!E87</f>
        <v>8000</v>
      </c>
      <c r="B87" s="22">
        <v>0</v>
      </c>
      <c r="C87" s="22">
        <f>SIN(Wellpath!$L87) * COS(Wellpath!$L87) / SQRT(2)</f>
        <v>0.31629686721356892</v>
      </c>
      <c r="D87" s="22">
        <f>(-TAN(Dip) * SIN(Wellpath!$L87) * COS(Wellpath!$L87) * SIN(Wellpath!$O87)) / SQRT(2)</f>
        <v>-6.7383465370110529E-2</v>
      </c>
      <c r="E87" s="20">
        <f>Model!$W$10*((drdp!B87+drdp!K87)*'ASXY-TI1S'!$B87+(drdp!E87+drdp!N87)*'ASXY-TI1S'!$C87+(drdp!H87+drdp!Q87)*'ASXY-TI1S'!$D87)</f>
        <v>-4.0268035023195816E-3</v>
      </c>
      <c r="F87" s="20">
        <f>Model!$W$10*((drdp!C87+drdp!L87)*'ASXY-TI1S'!$B87+(drdp!F87+drdp!O87)*'ASXY-TI1S'!$C87+(drdp!I87+drdp!R87)*'ASXY-TI1S'!$D87)</f>
        <v>9.4109310879270547E-4</v>
      </c>
      <c r="G87" s="20">
        <f>Model!$W$10*((drdp!D87+drdp!M87)*'ASXY-TI1S'!$B87+(drdp!G87+drdp!P87)*'ASXY-TI1S'!$C87+(drdp!J87+drdp!S87)*'ASXY-TI1S'!$D87)</f>
        <v>-2.5351118107226536E-3</v>
      </c>
      <c r="H87" s="18">
        <f>Model!$W$10*((drdp!B87)*'ASXY-TI1S'!$B87+(drdp!E87)*'ASXY-TI1S'!$C87+(drdp!H87)*'ASXY-TI1S'!$D87)</f>
        <v>-2.0134017511597908E-3</v>
      </c>
      <c r="I87" s="18">
        <f>Model!$W$10*((drdp!C87)*'ASXY-TI1S'!$B87+(drdp!F87)*'ASXY-TI1S'!$C87+(drdp!I87)*'ASXY-TI1S'!$D87)</f>
        <v>4.7054655439635274E-4</v>
      </c>
      <c r="J87" s="18">
        <f>Model!$W$10*((drdp!D87)*'ASXY-TI1S'!$B87+(drdp!G87)*'ASXY-TI1S'!$C87+(drdp!J87)*'ASXY-TI1S'!$D87)</f>
        <v>-1.2675559053613268E-3</v>
      </c>
      <c r="K87" s="21">
        <f>SUM(E$3:E86)+H87</f>
        <v>0.16342442322291839</v>
      </c>
      <c r="L87" s="21">
        <f>SUM(F$3:F86)+I87</f>
        <v>8.5097544146719023E-2</v>
      </c>
      <c r="M87" s="21">
        <f>SUM(G$3:G86)+J87</f>
        <v>-0.12486986846816309</v>
      </c>
      <c r="N87" s="21"/>
      <c r="O87" s="21"/>
      <c r="P87" s="21"/>
      <c r="Q87" s="19">
        <f t="shared" si="5"/>
        <v>2.6707542105743547E-2</v>
      </c>
      <c r="R87" s="19">
        <f t="shared" si="5"/>
        <v>7.2415920198027929E-3</v>
      </c>
      <c r="S87" s="19">
        <f t="shared" si="5"/>
        <v>1.559248405125635E-2</v>
      </c>
      <c r="T87" s="19">
        <f t="shared" si="6"/>
        <v>1.3907017069864391E-2</v>
      </c>
      <c r="U87" s="19">
        <f t="shared" si="7"/>
        <v>-2.0406786232331237E-2</v>
      </c>
      <c r="V87" s="19">
        <f t="shared" si="8"/>
        <v>-1.0626119144564506E-2</v>
      </c>
    </row>
    <row r="88" spans="1:22" x14ac:dyDescent="0.25">
      <c r="A88" s="26">
        <f>Wellpath!E88</f>
        <v>8100</v>
      </c>
      <c r="B88" s="22">
        <v>0</v>
      </c>
      <c r="C88" s="22">
        <f>SIN(Wellpath!$L88) * COS(Wellpath!$L88) / SQRT(2)</f>
        <v>0.32283632666635331</v>
      </c>
      <c r="D88" s="22">
        <f>(-TAN(Dip) * SIN(Wellpath!$L88) * COS(Wellpath!$L88) * SIN(Wellpath!$O88)) / SQRT(2)</f>
        <v>-2.2896125493443917E-2</v>
      </c>
      <c r="E88" s="20">
        <f>Model!$W$10*((drdp!B88+drdp!K88)*'ASXY-TI1S'!$B88+(drdp!E88+drdp!N88)*'ASXY-TI1S'!$C88+(drdp!H88+drdp!Q88)*'ASXY-TI1S'!$D88)</f>
        <v>-4.1257101887523595E-3</v>
      </c>
      <c r="F88" s="20">
        <f>Model!$W$10*((drdp!C88+drdp!L88)*'ASXY-TI1S'!$B88+(drdp!F88+drdp!O88)*'ASXY-TI1S'!$C88+(drdp!I88+drdp!R88)*'ASXY-TI1S'!$D88)</f>
        <v>2.2878491927018219E-4</v>
      </c>
      <c r="G88" s="20">
        <f>Model!$W$10*((drdp!D88+drdp!M88)*'ASXY-TI1S'!$B88+(drdp!G88+drdp!P88)*'ASXY-TI1S'!$C88+(drdp!J88+drdp!S88)*'ASXY-TI1S'!$D88)</f>
        <v>-2.6774771223200718E-3</v>
      </c>
      <c r="H88" s="18">
        <f>Model!$W$10*((drdp!B88)*'ASXY-TI1S'!$B88+(drdp!E88)*'ASXY-TI1S'!$C88+(drdp!H88)*'ASXY-TI1S'!$D88)</f>
        <v>-2.0628550943761798E-3</v>
      </c>
      <c r="I88" s="18">
        <f>Model!$W$10*((drdp!C88)*'ASXY-TI1S'!$B88+(drdp!F88)*'ASXY-TI1S'!$C88+(drdp!I88)*'ASXY-TI1S'!$D88)</f>
        <v>1.1439245963509109E-4</v>
      </c>
      <c r="J88" s="18">
        <f>Model!$W$10*((drdp!D88)*'ASXY-TI1S'!$B88+(drdp!G88)*'ASXY-TI1S'!$C88+(drdp!J88)*'ASXY-TI1S'!$D88)</f>
        <v>-1.3387385611600359E-3</v>
      </c>
      <c r="K88" s="21">
        <f>SUM(E$3:E87)+H88</f>
        <v>0.15934816637738244</v>
      </c>
      <c r="L88" s="21">
        <f>SUM(F$3:F87)+I88</f>
        <v>8.5682483160750458E-2</v>
      </c>
      <c r="M88" s="21">
        <f>SUM(G$3:G87)+J88</f>
        <v>-0.12747616293468444</v>
      </c>
      <c r="N88" s="21"/>
      <c r="O88" s="21"/>
      <c r="P88" s="21"/>
      <c r="Q88" s="19">
        <f t="shared" si="5"/>
        <v>2.5391838127833955E-2</v>
      </c>
      <c r="R88" s="19">
        <f t="shared" si="5"/>
        <v>7.3414879205922863E-3</v>
      </c>
      <c r="S88" s="19">
        <f t="shared" si="5"/>
        <v>1.6250172116550218E-2</v>
      </c>
      <c r="T88" s="19">
        <f t="shared" si="6"/>
        <v>1.3653346582326534E-2</v>
      </c>
      <c r="U88" s="19">
        <f t="shared" si="7"/>
        <v>-2.0313092820466411E-2</v>
      </c>
      <c r="V88" s="19">
        <f t="shared" si="8"/>
        <v>-1.0922474184048181E-2</v>
      </c>
    </row>
    <row r="89" spans="1:22" x14ac:dyDescent="0.25">
      <c r="A89" s="26">
        <f>Wellpath!E89</f>
        <v>8200</v>
      </c>
      <c r="B89" s="22">
        <v>0</v>
      </c>
      <c r="C89" s="22">
        <f>SIN(Wellpath!$L89) * COS(Wellpath!$L89) / SQRT(2)</f>
        <v>0.32962624105055366</v>
      </c>
      <c r="D89" s="22">
        <f>(-TAN(Dip) * SIN(Wellpath!$L89) * COS(Wellpath!$L89) * SIN(Wellpath!$O89)) / SQRT(2)</f>
        <v>2.043403929766844E-2</v>
      </c>
      <c r="E89" s="20">
        <f>Model!$W$10*((drdp!B89+drdp!K89)*'ASXY-TI1S'!$B89+(drdp!E89+drdp!N89)*'ASXY-TI1S'!$C89+(drdp!H89+drdp!Q89)*'ASXY-TI1S'!$D89)</f>
        <v>-4.1207765749354686E-3</v>
      </c>
      <c r="F89" s="20">
        <f>Model!$W$10*((drdp!C89+drdp!L89)*'ASXY-TI1S'!$B89+(drdp!F89+drdp!O89)*'ASXY-TI1S'!$C89+(drdp!I89+drdp!R89)*'ASXY-TI1S'!$D89)</f>
        <v>-4.8047448900232647E-4</v>
      </c>
      <c r="G89" s="20">
        <f>Model!$W$10*((drdp!D89+drdp!M89)*'ASXY-TI1S'!$B89+(drdp!G89+drdp!P89)*'ASXY-TI1S'!$C89+(drdp!J89+drdp!S89)*'ASXY-TI1S'!$D89)</f>
        <v>-2.8381139527659384E-3</v>
      </c>
      <c r="H89" s="18">
        <f>Model!$W$10*((drdp!B89)*'ASXY-TI1S'!$B89+(drdp!E89)*'ASXY-TI1S'!$C89+(drdp!H89)*'ASXY-TI1S'!$D89)</f>
        <v>-2.0603882874677343E-3</v>
      </c>
      <c r="I89" s="18">
        <f>Model!$W$10*((drdp!C89)*'ASXY-TI1S'!$B89+(drdp!F89)*'ASXY-TI1S'!$C89+(drdp!I89)*'ASXY-TI1S'!$D89)</f>
        <v>-2.4023724450116324E-4</v>
      </c>
      <c r="J89" s="18">
        <f>Model!$W$10*((drdp!D89)*'ASXY-TI1S'!$B89+(drdp!G89)*'ASXY-TI1S'!$C89+(drdp!J89)*'ASXY-TI1S'!$D89)</f>
        <v>-1.4190569763829692E-3</v>
      </c>
      <c r="K89" s="21">
        <f>SUM(E$3:E88)+H89</f>
        <v>0.15522492299553853</v>
      </c>
      <c r="L89" s="21">
        <f>SUM(F$3:F88)+I89</f>
        <v>8.5556638375884397E-2</v>
      </c>
      <c r="M89" s="21">
        <f>SUM(G$3:G88)+J89</f>
        <v>-0.13023395847222746</v>
      </c>
      <c r="N89" s="21"/>
      <c r="O89" s="21"/>
      <c r="P89" s="21"/>
      <c r="Q89" s="19">
        <f t="shared" si="5"/>
        <v>2.4094776718970867E-2</v>
      </c>
      <c r="R89" s="19">
        <f t="shared" si="5"/>
        <v>7.3199383701818546E-3</v>
      </c>
      <c r="S89" s="19">
        <f t="shared" si="5"/>
        <v>1.6960883939345868E-2</v>
      </c>
      <c r="T89" s="19">
        <f t="shared" si="6"/>
        <v>1.3280522603653791E-2</v>
      </c>
      <c r="U89" s="19">
        <f t="shared" si="7"/>
        <v>-2.021555617525567E-2</v>
      </c>
      <c r="V89" s="19">
        <f t="shared" si="8"/>
        <v>-1.1142379689268312E-2</v>
      </c>
    </row>
    <row r="90" spans="1:22" x14ac:dyDescent="0.25">
      <c r="A90" s="26">
        <f>Wellpath!E90</f>
        <v>8300</v>
      </c>
      <c r="B90" s="22">
        <v>0</v>
      </c>
      <c r="C90" s="22">
        <f>SIN(Wellpath!$L90) * COS(Wellpath!$L90) / SQRT(2)</f>
        <v>0.33624925598197869</v>
      </c>
      <c r="D90" s="22">
        <f>(-TAN(Dip) * SIN(Wellpath!$L90) * COS(Wellpath!$L90) * SIN(Wellpath!$O90)) / SQRT(2)</f>
        <v>6.2128857533843902E-2</v>
      </c>
      <c r="E90" s="20">
        <f>Model!$W$10*((drdp!B90+drdp!K90)*'ASXY-TI1S'!$B90+(drdp!E90+drdp!N90)*'ASXY-TI1S'!$C90+(drdp!H90+drdp!Q90)*'ASXY-TI1S'!$D90)</f>
        <v>-4.0153088421952714E-3</v>
      </c>
      <c r="F90" s="20">
        <f>Model!$W$10*((drdp!C90+drdp!L90)*'ASXY-TI1S'!$B90+(drdp!F90+drdp!O90)*'ASXY-TI1S'!$C90+(drdp!I90+drdp!R90)*'ASXY-TI1S'!$D90)</f>
        <v>-1.1723231947372882E-3</v>
      </c>
      <c r="G90" s="20">
        <f>Model!$W$10*((drdp!D90+drdp!M90)*'ASXY-TI1S'!$B90+(drdp!G90+drdp!P90)*'ASXY-TI1S'!$C90+(drdp!J90+drdp!S90)*'ASXY-TI1S'!$D90)</f>
        <v>-3.0120694713103835E-3</v>
      </c>
      <c r="H90" s="18">
        <f>Model!$W$10*((drdp!B90)*'ASXY-TI1S'!$B90+(drdp!E90)*'ASXY-TI1S'!$C90+(drdp!H90)*'ASXY-TI1S'!$D90)</f>
        <v>-2.0076544210976357E-3</v>
      </c>
      <c r="I90" s="18">
        <f>Model!$W$10*((drdp!C90)*'ASXY-TI1S'!$B90+(drdp!F90)*'ASXY-TI1S'!$C90+(drdp!I90)*'ASXY-TI1S'!$D90)</f>
        <v>-5.8616159736864411E-4</v>
      </c>
      <c r="J90" s="18">
        <f>Model!$W$10*((drdp!D90)*'ASXY-TI1S'!$B90+(drdp!G90)*'ASXY-TI1S'!$C90+(drdp!J90)*'ASXY-TI1S'!$D90)</f>
        <v>-1.5060347356551918E-3</v>
      </c>
      <c r="K90" s="21">
        <f>SUM(E$3:E89)+H90</f>
        <v>0.15115688028697316</v>
      </c>
      <c r="L90" s="21">
        <f>SUM(F$3:F89)+I90</f>
        <v>8.4730239534014581E-2</v>
      </c>
      <c r="M90" s="21">
        <f>SUM(G$3:G89)+J90</f>
        <v>-0.1331590501842656</v>
      </c>
      <c r="N90" s="21"/>
      <c r="O90" s="21"/>
      <c r="P90" s="21"/>
      <c r="Q90" s="19">
        <f t="shared" si="5"/>
        <v>2.2848402458090337E-2</v>
      </c>
      <c r="R90" s="19">
        <f t="shared" si="5"/>
        <v>7.1792134914914875E-3</v>
      </c>
      <c r="S90" s="19">
        <f t="shared" si="5"/>
        <v>1.7731332645975765E-2</v>
      </c>
      <c r="T90" s="19">
        <f t="shared" si="6"/>
        <v>1.2807558673929603E-2</v>
      </c>
      <c r="U90" s="19">
        <f t="shared" si="7"/>
        <v>-2.0127906607830086E-2</v>
      </c>
      <c r="V90" s="19">
        <f t="shared" si="8"/>
        <v>-1.1282598218234694E-2</v>
      </c>
    </row>
    <row r="91" spans="1:22" x14ac:dyDescent="0.25">
      <c r="A91" s="26">
        <f>Wellpath!E91</f>
        <v>8400</v>
      </c>
      <c r="B91" s="22">
        <v>0</v>
      </c>
      <c r="C91" s="22">
        <f>SIN(Wellpath!$L91) * COS(Wellpath!$L91) / SQRT(2)</f>
        <v>0.34229188085055751</v>
      </c>
      <c r="D91" s="22">
        <f>(-TAN(Dip) * SIN(Wellpath!$L91) * COS(Wellpath!$L91) * SIN(Wellpath!$O91)) / SQRT(2)</f>
        <v>0.10161079489502813</v>
      </c>
      <c r="E91" s="20">
        <f>Model!$W$10*((drdp!B91+drdp!K91)*'ASXY-TI1S'!$B91+(drdp!E91+drdp!N91)*'ASXY-TI1S'!$C91+(drdp!H91+drdp!Q91)*'ASXY-TI1S'!$D91)</f>
        <v>-3.8156377905523087E-3</v>
      </c>
      <c r="F91" s="20">
        <f>Model!$W$10*((drdp!C91+drdp!L91)*'ASXY-TI1S'!$B91+(drdp!F91+drdp!O91)*'ASXY-TI1S'!$C91+(drdp!I91+drdp!R91)*'ASXY-TI1S'!$D91)</f>
        <v>-1.8309774404558815E-3</v>
      </c>
      <c r="G91" s="20">
        <f>Model!$W$10*((drdp!D91+drdp!M91)*'ASXY-TI1S'!$B91+(drdp!G91+drdp!P91)*'ASXY-TI1S'!$C91+(drdp!J91+drdp!S91)*'ASXY-TI1S'!$D91)</f>
        <v>-3.1936487451083924E-3</v>
      </c>
      <c r="H91" s="18">
        <f>Model!$W$10*((drdp!B91)*'ASXY-TI1S'!$B91+(drdp!E91)*'ASXY-TI1S'!$C91+(drdp!H91)*'ASXY-TI1S'!$D91)</f>
        <v>-1.9078188952761544E-3</v>
      </c>
      <c r="I91" s="18">
        <f>Model!$W$10*((drdp!C91)*'ASXY-TI1S'!$B91+(drdp!F91)*'ASXY-TI1S'!$C91+(drdp!I91)*'ASXY-TI1S'!$D91)</f>
        <v>-9.1548872022794076E-4</v>
      </c>
      <c r="J91" s="18">
        <f>Model!$W$10*((drdp!D91)*'ASXY-TI1S'!$B91+(drdp!G91)*'ASXY-TI1S'!$C91+(drdp!J91)*'ASXY-TI1S'!$D91)</f>
        <v>-1.5968243725541962E-3</v>
      </c>
      <c r="K91" s="21">
        <f>SUM(E$3:E90)+H91</f>
        <v>0.14724140697059934</v>
      </c>
      <c r="L91" s="21">
        <f>SUM(F$3:F90)+I91</f>
        <v>8.3228589216418E-2</v>
      </c>
      <c r="M91" s="21">
        <f>SUM(G$3:G90)+J91</f>
        <v>-0.136261909292475</v>
      </c>
      <c r="N91" s="21"/>
      <c r="O91" s="21"/>
      <c r="P91" s="21"/>
      <c r="Q91" s="19">
        <f t="shared" si="5"/>
        <v>2.1680031926681661E-2</v>
      </c>
      <c r="R91" s="19">
        <f t="shared" si="5"/>
        <v>6.9269980629552506E-3</v>
      </c>
      <c r="S91" s="19">
        <f t="shared" si="5"/>
        <v>1.8567307924030687E-2</v>
      </c>
      <c r="T91" s="19">
        <f t="shared" si="6"/>
        <v>1.2254694576403439E-2</v>
      </c>
      <c r="U91" s="19">
        <f t="shared" si="7"/>
        <v>-2.0063395240724206E-2</v>
      </c>
      <c r="V91" s="19">
        <f t="shared" si="8"/>
        <v>-1.1340886474348213E-2</v>
      </c>
    </row>
    <row r="92" spans="1:22" x14ac:dyDescent="0.25">
      <c r="A92" s="26">
        <f>Wellpath!E92</f>
        <v>8500</v>
      </c>
      <c r="B92" s="22">
        <v>0</v>
      </c>
      <c r="C92" s="22">
        <f>SIN(Wellpath!$L92) * COS(Wellpath!$L92) / SQRT(2)</f>
        <v>0.34733715413107302</v>
      </c>
      <c r="D92" s="22">
        <f>(-TAN(Dip) * SIN(Wellpath!$L92) * COS(Wellpath!$L92) * SIN(Wellpath!$O92)) / SQRT(2)</f>
        <v>0.13851755928073728</v>
      </c>
      <c r="E92" s="20">
        <f>Model!$W$10*((drdp!B92+drdp!K92)*'ASXY-TI1S'!$B92+(drdp!E92+drdp!N92)*'ASXY-TI1S'!$C92+(drdp!H92+drdp!Q92)*'ASXY-TI1S'!$D92)</f>
        <v>-3.5302143727561266E-3</v>
      </c>
      <c r="F92" s="20">
        <f>Model!$W$10*((drdp!C92+drdp!L92)*'ASXY-TI1S'!$B92+(drdp!F92+drdp!O92)*'ASXY-TI1S'!$C92+(drdp!I92+drdp!R92)*'ASXY-TI1S'!$D92)</f>
        <v>-2.4444918854401401E-3</v>
      </c>
      <c r="G92" s="20">
        <f>Model!$W$10*((drdp!D92+drdp!M92)*'ASXY-TI1S'!$B92+(drdp!G92+drdp!P92)*'ASXY-TI1S'!$C92+(drdp!J92+drdp!S92)*'ASXY-TI1S'!$D92)</f>
        <v>-3.3755752783441221E-3</v>
      </c>
      <c r="H92" s="18">
        <f>Model!$W$10*((drdp!B92)*'ASXY-TI1S'!$B92+(drdp!E92)*'ASXY-TI1S'!$C92+(drdp!H92)*'ASXY-TI1S'!$D92)</f>
        <v>-1.7651071863780633E-3</v>
      </c>
      <c r="I92" s="18">
        <f>Model!$W$10*((drdp!C92)*'ASXY-TI1S'!$B92+(drdp!F92)*'ASXY-TI1S'!$C92+(drdp!I92)*'ASXY-TI1S'!$D92)</f>
        <v>-1.22224594272007E-3</v>
      </c>
      <c r="J92" s="18">
        <f>Model!$W$10*((drdp!D92)*'ASXY-TI1S'!$B92+(drdp!G92)*'ASXY-TI1S'!$C92+(drdp!J92)*'ASXY-TI1S'!$D92)</f>
        <v>-1.687787639172061E-3</v>
      </c>
      <c r="K92" s="21">
        <f>SUM(E$3:E91)+H92</f>
        <v>0.14356848088894514</v>
      </c>
      <c r="L92" s="21">
        <f>SUM(F$3:F91)+I92</f>
        <v>8.1090854553469996E-2</v>
      </c>
      <c r="M92" s="21">
        <f>SUM(G$3:G91)+J92</f>
        <v>-0.13954652130420125</v>
      </c>
      <c r="N92" s="21"/>
      <c r="O92" s="21"/>
      <c r="P92" s="21"/>
      <c r="Q92" s="19">
        <f t="shared" si="5"/>
        <v>2.0611908704759405E-2</v>
      </c>
      <c r="R92" s="19">
        <f t="shared" si="5"/>
        <v>6.5757266922120252E-3</v>
      </c>
      <c r="S92" s="19">
        <f t="shared" si="5"/>
        <v>1.9473231608103894E-2</v>
      </c>
      <c r="T92" s="19">
        <f t="shared" si="6"/>
        <v>1.1642090802228087E-2</v>
      </c>
      <c r="U92" s="19">
        <f t="shared" si="7"/>
        <v>-2.0034482076980994E-2</v>
      </c>
      <c r="V92" s="19">
        <f t="shared" si="8"/>
        <v>-1.1315946662521685E-2</v>
      </c>
    </row>
    <row r="93" spans="1:22" x14ac:dyDescent="0.25">
      <c r="A93" s="26">
        <f>Wellpath!E93</f>
        <v>8600</v>
      </c>
      <c r="B93" s="22">
        <v>0</v>
      </c>
      <c r="C93" s="22">
        <f>SIN(Wellpath!$L93) * COS(Wellpath!$L93) / SQRT(2)</f>
        <v>0.35108091338283121</v>
      </c>
      <c r="D93" s="22">
        <f>(-TAN(Dip) * SIN(Wellpath!$L93) * COS(Wellpath!$L93) * SIN(Wellpath!$O93)) / SQRT(2)</f>
        <v>0.17250072671331076</v>
      </c>
      <c r="E93" s="20">
        <f>Model!$W$10*((drdp!B93+drdp!K93)*'ASXY-TI1S'!$B93+(drdp!E93+drdp!N93)*'ASXY-TI1S'!$C93+(drdp!H93+drdp!Q93)*'ASXY-TI1S'!$D93)</f>
        <v>-3.1684108066907255E-3</v>
      </c>
      <c r="F93" s="20">
        <f>Model!$W$10*((drdp!C93+drdp!L93)*'ASXY-TI1S'!$B93+(drdp!F93+drdp!O93)*'ASXY-TI1S'!$C93+(drdp!I93+drdp!R93)*'ASXY-TI1S'!$D93)</f>
        <v>-3.0020710635451204E-3</v>
      </c>
      <c r="G93" s="20">
        <f>Model!$W$10*((drdp!D93+drdp!M93)*'ASXY-TI1S'!$B93+(drdp!G93+drdp!P93)*'ASXY-TI1S'!$C93+(drdp!J93+drdp!S93)*'ASXY-TI1S'!$D93)</f>
        <v>-3.5530176193967204E-3</v>
      </c>
      <c r="H93" s="18">
        <f>Model!$W$10*((drdp!B93)*'ASXY-TI1S'!$B93+(drdp!E93)*'ASXY-TI1S'!$C93+(drdp!H93)*'ASXY-TI1S'!$D93)</f>
        <v>-1.5842054033453627E-3</v>
      </c>
      <c r="I93" s="18">
        <f>Model!$W$10*((drdp!C93)*'ASXY-TI1S'!$B93+(drdp!F93)*'ASXY-TI1S'!$C93+(drdp!I93)*'ASXY-TI1S'!$D93)</f>
        <v>-1.5010355317725602E-3</v>
      </c>
      <c r="J93" s="18">
        <f>Model!$W$10*((drdp!D93)*'ASXY-TI1S'!$B93+(drdp!G93)*'ASXY-TI1S'!$C93+(drdp!J93)*'ASXY-TI1S'!$D93)</f>
        <v>-1.7765088096983602E-3</v>
      </c>
      <c r="K93" s="21">
        <f>SUM(E$3:E92)+H93</f>
        <v>0.14021916829922171</v>
      </c>
      <c r="L93" s="21">
        <f>SUM(F$3:F92)+I93</f>
        <v>7.8367573078977362E-2</v>
      </c>
      <c r="M93" s="21">
        <f>SUM(G$3:G92)+J93</f>
        <v>-0.14301081775307167</v>
      </c>
      <c r="N93" s="21"/>
      <c r="O93" s="21"/>
      <c r="P93" s="21"/>
      <c r="Q93" s="19">
        <f t="shared" si="5"/>
        <v>1.9661415158525462E-2</v>
      </c>
      <c r="R93" s="19">
        <f t="shared" si="5"/>
        <v>6.1414765102888571E-3</v>
      </c>
      <c r="S93" s="19">
        <f t="shared" si="5"/>
        <v>2.045209399440228E-2</v>
      </c>
      <c r="T93" s="19">
        <f t="shared" si="6"/>
        <v>1.0988635918762682E-2</v>
      </c>
      <c r="U93" s="19">
        <f t="shared" si="7"/>
        <v>-2.005285792312728E-2</v>
      </c>
      <c r="V93" s="19">
        <f t="shared" si="8"/>
        <v>-1.1207410711348157E-2</v>
      </c>
    </row>
    <row r="94" spans="1:22" x14ac:dyDescent="0.25">
      <c r="A94" s="26">
        <f>Wellpath!E94</f>
        <v>8700</v>
      </c>
      <c r="B94" s="22">
        <v>0</v>
      </c>
      <c r="C94" s="22">
        <f>SIN(Wellpath!$L94) * COS(Wellpath!$L94) / SQRT(2)</f>
        <v>0.35318943205240177</v>
      </c>
      <c r="D94" s="22">
        <f>(-TAN(Dip) * SIN(Wellpath!$L94) * COS(Wellpath!$L94) * SIN(Wellpath!$O94)) / SQRT(2)</f>
        <v>0.20320170882152411</v>
      </c>
      <c r="E94" s="20">
        <f>Model!$W$10*((drdp!B94+drdp!K94)*'ASXY-TI1S'!$B94+(drdp!E94+drdp!N94)*'ASXY-TI1S'!$C94+(drdp!H94+drdp!Q94)*'ASXY-TI1S'!$D94)</f>
        <v>-2.7418536544734423E-3</v>
      </c>
      <c r="F94" s="20">
        <f>Model!$W$10*((drdp!C94+drdp!L94)*'ASXY-TI1S'!$B94+(drdp!F94+drdp!O94)*'ASXY-TI1S'!$C94+(drdp!I94+drdp!R94)*'ASXY-TI1S'!$D94)</f>
        <v>-3.4933013094007493E-3</v>
      </c>
      <c r="G94" s="20">
        <f>Model!$W$10*((drdp!D94+drdp!M94)*'ASXY-TI1S'!$B94+(drdp!G94+drdp!P94)*'ASXY-TI1S'!$C94+(drdp!J94+drdp!S94)*'ASXY-TI1S'!$D94)</f>
        <v>-3.7187484636804213E-3</v>
      </c>
      <c r="H94" s="18">
        <f>Model!$W$10*((drdp!B94)*'ASXY-TI1S'!$B94+(drdp!E94)*'ASXY-TI1S'!$C94+(drdp!H94)*'ASXY-TI1S'!$D94)</f>
        <v>-1.3709268272367211E-3</v>
      </c>
      <c r="I94" s="18">
        <f>Model!$W$10*((drdp!C94)*'ASXY-TI1S'!$B94+(drdp!F94)*'ASXY-TI1S'!$C94+(drdp!I94)*'ASXY-TI1S'!$D94)</f>
        <v>-1.7466506547003746E-3</v>
      </c>
      <c r="J94" s="18">
        <f>Model!$W$10*((drdp!D94)*'ASXY-TI1S'!$B94+(drdp!G94)*'ASXY-TI1S'!$C94+(drdp!J94)*'ASXY-TI1S'!$D94)</f>
        <v>-1.8593742318402107E-3</v>
      </c>
      <c r="K94" s="21">
        <f>SUM(E$3:E93)+H94</f>
        <v>0.13726403606863963</v>
      </c>
      <c r="L94" s="21">
        <f>SUM(F$3:F93)+I94</f>
        <v>7.5119886892504414E-2</v>
      </c>
      <c r="M94" s="21">
        <f>SUM(G$3:G93)+J94</f>
        <v>-0.14664670079461023</v>
      </c>
      <c r="N94" s="21"/>
      <c r="O94" s="21"/>
      <c r="P94" s="21"/>
      <c r="Q94" s="19">
        <f t="shared" si="5"/>
        <v>1.8841415597852802E-2</v>
      </c>
      <c r="R94" s="19">
        <f t="shared" si="5"/>
        <v>5.6429974067426563E-3</v>
      </c>
      <c r="S94" s="19">
        <f t="shared" si="5"/>
        <v>2.1505254853943938E-2</v>
      </c>
      <c r="T94" s="19">
        <f t="shared" si="6"/>
        <v>1.0311258863884855E-2</v>
      </c>
      <c r="U94" s="19">
        <f t="shared" si="7"/>
        <v>-2.0129318027218381E-2</v>
      </c>
      <c r="V94" s="19">
        <f t="shared" si="8"/>
        <v>-1.1016083576850058E-2</v>
      </c>
    </row>
    <row r="95" spans="1:22" x14ac:dyDescent="0.25">
      <c r="A95" s="26">
        <f>Wellpath!E95</f>
        <v>8800</v>
      </c>
      <c r="B95" s="22">
        <v>0</v>
      </c>
      <c r="C95" s="22">
        <f>SIN(Wellpath!$L95) * COS(Wellpath!$L95) / SQRT(2)</f>
        <v>0.35339409490350615</v>
      </c>
      <c r="D95" s="22">
        <f>(-TAN(Dip) * SIN(Wellpath!$L95) * COS(Wellpath!$L95) * SIN(Wellpath!$O95)) / SQRT(2)</f>
        <v>0.23020974162394081</v>
      </c>
      <c r="E95" s="20">
        <f>Model!$W$10*((drdp!B95+drdp!K95)*'ASXY-TI1S'!$B95+(drdp!E95+drdp!N95)*'ASXY-TI1S'!$C95+(drdp!H95+drdp!Q95)*'ASXY-TI1S'!$D95)</f>
        <v>-2.2660219627171009E-3</v>
      </c>
      <c r="F95" s="20">
        <f>Model!$W$10*((drdp!C95+drdp!L95)*'ASXY-TI1S'!$B95+(drdp!F95+drdp!O95)*'ASXY-TI1S'!$C95+(drdp!I95+drdp!R95)*'ASXY-TI1S'!$D95)</f>
        <v>-3.9079412916185816E-3</v>
      </c>
      <c r="G95" s="20">
        <f>Model!$W$10*((drdp!D95+drdp!M95)*'ASXY-TI1S'!$B95+(drdp!G95+drdp!P95)*'ASXY-TI1S'!$C95+(drdp!J95+drdp!S95)*'ASXY-TI1S'!$D95)</f>
        <v>-3.8650139408110892E-3</v>
      </c>
      <c r="H95" s="18">
        <f>Model!$W$10*((drdp!B95)*'ASXY-TI1S'!$B95+(drdp!E95)*'ASXY-TI1S'!$C95+(drdp!H95)*'ASXY-TI1S'!$D95)</f>
        <v>-1.1330109813585505E-3</v>
      </c>
      <c r="I95" s="18">
        <f>Model!$W$10*((drdp!C95)*'ASXY-TI1S'!$B95+(drdp!F95)*'ASXY-TI1S'!$C95+(drdp!I95)*'ASXY-TI1S'!$D95)</f>
        <v>-1.9539706458092908E-3</v>
      </c>
      <c r="J95" s="18">
        <f>Model!$W$10*((drdp!D95)*'ASXY-TI1S'!$B95+(drdp!G95)*'ASXY-TI1S'!$C95+(drdp!J95)*'ASXY-TI1S'!$D95)</f>
        <v>-1.9325069704055446E-3</v>
      </c>
      <c r="K95" s="21">
        <f>SUM(E$3:E94)+H95</f>
        <v>0.13476009826004437</v>
      </c>
      <c r="L95" s="21">
        <f>SUM(F$3:F94)+I95</f>
        <v>7.1419265591994754E-2</v>
      </c>
      <c r="M95" s="21">
        <f>SUM(G$3:G94)+J95</f>
        <v>-0.15043858199685597</v>
      </c>
      <c r="N95" s="21"/>
      <c r="O95" s="21"/>
      <c r="P95" s="21"/>
      <c r="Q95" s="19">
        <f t="shared" si="5"/>
        <v>1.8160284083056814E-2</v>
      </c>
      <c r="R95" s="19">
        <f t="shared" si="5"/>
        <v>5.1007114976998856E-3</v>
      </c>
      <c r="S95" s="19">
        <f t="shared" si="5"/>
        <v>2.2631766953224757E-2</v>
      </c>
      <c r="T95" s="19">
        <f t="shared" si="6"/>
        <v>9.6244672488374188E-3</v>
      </c>
      <c r="U95" s="19">
        <f t="shared" si="7"/>
        <v>-2.0273118091998055E-2</v>
      </c>
      <c r="V95" s="19">
        <f t="shared" si="8"/>
        <v>-1.0744213042916537E-2</v>
      </c>
    </row>
    <row r="96" spans="1:22" x14ac:dyDescent="0.25">
      <c r="A96" s="26">
        <f>Wellpath!E96</f>
        <v>8900</v>
      </c>
      <c r="B96" s="22">
        <v>0</v>
      </c>
      <c r="C96" s="22">
        <f>SIN(Wellpath!$L96) * COS(Wellpath!$L96) / SQRT(2)</f>
        <v>0.35148544407398363</v>
      </c>
      <c r="D96" s="22">
        <f>(-TAN(Dip) * SIN(Wellpath!$L96) * COS(Wellpath!$L96) * SIN(Wellpath!$O96)) / SQRT(2)</f>
        <v>0.25317780419483077</v>
      </c>
      <c r="E96" s="20">
        <f>Model!$W$10*((drdp!B96+drdp!K96)*'ASXY-TI1S'!$B96+(drdp!E96+drdp!N96)*'ASXY-TI1S'!$C96+(drdp!H96+drdp!Q96)*'ASXY-TI1S'!$D96)</f>
        <v>-1.7550083295375558E-3</v>
      </c>
      <c r="F96" s="20">
        <f>Model!$W$10*((drdp!C96+drdp!L96)*'ASXY-TI1S'!$B96+(drdp!F96+drdp!O96)*'ASXY-TI1S'!$C96+(drdp!I96+drdp!R96)*'ASXY-TI1S'!$D96)</f>
        <v>-4.2385076929042798E-3</v>
      </c>
      <c r="G96" s="20">
        <f>Model!$W$10*((drdp!D96+drdp!M96)*'ASXY-TI1S'!$B96+(drdp!G96+drdp!P96)*'ASXY-TI1S'!$C96+(drdp!J96+drdp!S96)*'ASXY-TI1S'!$D96)</f>
        <v>-3.9870076371923092E-3</v>
      </c>
      <c r="H96" s="18">
        <f>Model!$W$10*((drdp!B96)*'ASXY-TI1S'!$B96+(drdp!E96)*'ASXY-TI1S'!$C96+(drdp!H96)*'ASXY-TI1S'!$D96)</f>
        <v>-8.7750416476877792E-4</v>
      </c>
      <c r="I96" s="18">
        <f>Model!$W$10*((drdp!C96)*'ASXY-TI1S'!$B96+(drdp!F96)*'ASXY-TI1S'!$C96+(drdp!I96)*'ASXY-TI1S'!$D96)</f>
        <v>-2.1192538464521399E-3</v>
      </c>
      <c r="J96" s="18">
        <f>Model!$W$10*((drdp!D96)*'ASXY-TI1S'!$B96+(drdp!G96)*'ASXY-TI1S'!$C96+(drdp!J96)*'ASXY-TI1S'!$D96)</f>
        <v>-1.9935038185961546E-3</v>
      </c>
      <c r="K96" s="21">
        <f>SUM(E$3:E95)+H96</f>
        <v>0.13274958311391702</v>
      </c>
      <c r="L96" s="21">
        <f>SUM(F$3:F95)+I96</f>
        <v>6.7346041099733328E-2</v>
      </c>
      <c r="M96" s="21">
        <f>SUM(G$3:G95)+J96</f>
        <v>-0.15436459278585768</v>
      </c>
      <c r="N96" s="21"/>
      <c r="O96" s="21"/>
      <c r="P96" s="21"/>
      <c r="Q96" s="19">
        <f t="shared" si="5"/>
        <v>1.7622451816918763E-2</v>
      </c>
      <c r="R96" s="19">
        <f t="shared" si="5"/>
        <v>4.5354892518069704E-3</v>
      </c>
      <c r="S96" s="19">
        <f t="shared" si="5"/>
        <v>2.3828427505943665E-2</v>
      </c>
      <c r="T96" s="19">
        <f t="shared" si="6"/>
        <v>8.9401588803623214E-3</v>
      </c>
      <c r="U96" s="19">
        <f t="shared" si="7"/>
        <v>-2.0491835339872169E-2</v>
      </c>
      <c r="V96" s="19">
        <f t="shared" si="8"/>
        <v>-1.039584421009997E-2</v>
      </c>
    </row>
    <row r="97" spans="1:22" x14ac:dyDescent="0.25">
      <c r="A97" s="26">
        <f>Wellpath!E97</f>
        <v>9000</v>
      </c>
      <c r="B97" s="22">
        <v>0</v>
      </c>
      <c r="C97" s="22">
        <f>SIN(Wellpath!$L97) * COS(Wellpath!$L97) / SQRT(2)</f>
        <v>0.34729098803167308</v>
      </c>
      <c r="D97" s="22">
        <f>(-TAN(Dip) * SIN(Wellpath!$L97) * COS(Wellpath!$L97) * SIN(Wellpath!$O97)) / SQRT(2)</f>
        <v>0.27198984023444545</v>
      </c>
      <c r="E97" s="20">
        <f>Model!$W$10*((drdp!B97+drdp!K97)*'ASXY-TI1S'!$B97+(drdp!E97+drdp!N97)*'ASXY-TI1S'!$C97+(drdp!H97+drdp!Q97)*'ASXY-TI1S'!$D97)</f>
        <v>-1.2234120724732478E-3</v>
      </c>
      <c r="F97" s="20">
        <f>Model!$W$10*((drdp!C97+drdp!L97)*'ASXY-TI1S'!$B97+(drdp!F97+drdp!O97)*'ASXY-TI1S'!$C97+(drdp!I97+drdp!R97)*'ASXY-TI1S'!$D97)</f>
        <v>-4.4817370375676308E-3</v>
      </c>
      <c r="G97" s="20">
        <f>Model!$W$10*((drdp!D97+drdp!M97)*'ASXY-TI1S'!$B97+(drdp!G97+drdp!P97)*'ASXY-TI1S'!$C97+(drdp!J97+drdp!S97)*'ASXY-TI1S'!$D97)</f>
        <v>-4.0781067339164083E-3</v>
      </c>
      <c r="H97" s="18">
        <f>Model!$W$10*((drdp!B97)*'ASXY-TI1S'!$B97+(drdp!E97)*'ASXY-TI1S'!$C97+(drdp!H97)*'ASXY-TI1S'!$D97)</f>
        <v>-6.1170603623662389E-4</v>
      </c>
      <c r="I97" s="18">
        <f>Model!$W$10*((drdp!C97)*'ASXY-TI1S'!$B97+(drdp!F97)*'ASXY-TI1S'!$C97+(drdp!I97)*'ASXY-TI1S'!$D97)</f>
        <v>-2.2408685187838154E-3</v>
      </c>
      <c r="J97" s="18">
        <f>Model!$W$10*((drdp!D97)*'ASXY-TI1S'!$B97+(drdp!G97)*'ASXY-TI1S'!$C97+(drdp!J97)*'ASXY-TI1S'!$D97)</f>
        <v>-2.0390533669582041E-3</v>
      </c>
      <c r="K97" s="21">
        <f>SUM(E$3:E96)+H97</f>
        <v>0.13126037291291162</v>
      </c>
      <c r="L97" s="21">
        <f>SUM(F$3:F96)+I97</f>
        <v>6.2985918734497381E-2</v>
      </c>
      <c r="M97" s="21">
        <f>SUM(G$3:G96)+J97</f>
        <v>-0.15839714997141205</v>
      </c>
      <c r="N97" s="21"/>
      <c r="O97" s="21"/>
      <c r="P97" s="21"/>
      <c r="Q97" s="19">
        <f t="shared" si="5"/>
        <v>1.7229285497236624E-2</v>
      </c>
      <c r="R97" s="19">
        <f t="shared" si="5"/>
        <v>3.9672259588287078E-3</v>
      </c>
      <c r="S97" s="19">
        <f t="shared" si="5"/>
        <v>2.5089657119066001E-2</v>
      </c>
      <c r="T97" s="19">
        <f t="shared" si="6"/>
        <v>8.2675551813524723E-3</v>
      </c>
      <c r="U97" s="19">
        <f t="shared" si="7"/>
        <v>-2.0791268973589933E-2</v>
      </c>
      <c r="V97" s="19">
        <f t="shared" si="8"/>
        <v>-9.9767900158753541E-3</v>
      </c>
    </row>
    <row r="98" spans="1:22" x14ac:dyDescent="0.25">
      <c r="A98" s="26">
        <f>Wellpath!E98</f>
        <v>9100</v>
      </c>
      <c r="B98" s="22">
        <v>0</v>
      </c>
      <c r="C98" s="22">
        <f>SIN(Wellpath!$L98) * COS(Wellpath!$L98) / SQRT(2)</f>
        <v>0.34069481401084167</v>
      </c>
      <c r="D98" s="22">
        <f>(-TAN(Dip) * SIN(Wellpath!$L98) * COS(Wellpath!$L98) * SIN(Wellpath!$O98)) / SQRT(2)</f>
        <v>0.28633869197002854</v>
      </c>
      <c r="E98" s="20">
        <f>Model!$W$10*((drdp!B98+drdp!K98)*'ASXY-TI1S'!$B98+(drdp!E98+drdp!N98)*'ASXY-TI1S'!$C98+(drdp!H98+drdp!Q98)*'ASXY-TI1S'!$D98)</f>
        <v>-6.8897870075910594E-4</v>
      </c>
      <c r="F98" s="20">
        <f>Model!$W$10*((drdp!C98+drdp!L98)*'ASXY-TI1S'!$B98+(drdp!F98+drdp!O98)*'ASXY-TI1S'!$C98+(drdp!I98+drdp!R98)*'ASXY-TI1S'!$D98)</f>
        <v>-4.6333968408643657E-3</v>
      </c>
      <c r="G98" s="20">
        <f>Model!$W$10*((drdp!D98+drdp!M98)*'ASXY-TI1S'!$B98+(drdp!G98+drdp!P98)*'ASXY-TI1S'!$C98+(drdp!J98+drdp!S98)*'ASXY-TI1S'!$D98)</f>
        <v>-4.1329928140962507E-3</v>
      </c>
      <c r="H98" s="18">
        <f>Model!$W$10*((drdp!B98)*'ASXY-TI1S'!$B98+(drdp!E98)*'ASXY-TI1S'!$C98+(drdp!H98)*'ASXY-TI1S'!$D98)</f>
        <v>-3.4448935037955297E-4</v>
      </c>
      <c r="I98" s="18">
        <f>Model!$W$10*((drdp!C98)*'ASXY-TI1S'!$B98+(drdp!F98)*'ASXY-TI1S'!$C98+(drdp!I98)*'ASXY-TI1S'!$D98)</f>
        <v>-2.3166984204321828E-3</v>
      </c>
      <c r="J98" s="18">
        <f>Model!$W$10*((drdp!D98)*'ASXY-TI1S'!$B98+(drdp!G98)*'ASXY-TI1S'!$C98+(drdp!J98)*'ASXY-TI1S'!$D98)</f>
        <v>-2.0664964070481254E-3</v>
      </c>
      <c r="K98" s="21">
        <f>SUM(E$3:E97)+H98</f>
        <v>0.13030417752629542</v>
      </c>
      <c r="L98" s="21">
        <f>SUM(F$3:F97)+I98</f>
        <v>5.8428351795281386E-2</v>
      </c>
      <c r="M98" s="21">
        <f>SUM(G$3:G97)+J98</f>
        <v>-0.16250269974541837</v>
      </c>
      <c r="N98" s="21"/>
      <c r="O98" s="21"/>
      <c r="P98" s="21"/>
      <c r="Q98" s="19">
        <f t="shared" si="5"/>
        <v>1.6979178680804313E-2</v>
      </c>
      <c r="R98" s="19">
        <f t="shared" si="5"/>
        <v>3.4138722935131613E-3</v>
      </c>
      <c r="S98" s="19">
        <f t="shared" si="5"/>
        <v>2.6407127424549596E-2</v>
      </c>
      <c r="T98" s="19">
        <f t="shared" si="6"/>
        <v>7.6134583249011876E-3</v>
      </c>
      <c r="U98" s="19">
        <f t="shared" si="7"/>
        <v>-2.1174780636129275E-2</v>
      </c>
      <c r="V98" s="19">
        <f t="shared" si="8"/>
        <v>-9.4947649084082871E-3</v>
      </c>
    </row>
    <row r="99" spans="1:22" x14ac:dyDescent="0.25">
      <c r="A99" s="26">
        <f>Wellpath!E99</f>
        <v>9200</v>
      </c>
      <c r="B99" s="22">
        <v>0</v>
      </c>
      <c r="C99" s="22">
        <f>SIN(Wellpath!$L99) * COS(Wellpath!$L99) / SQRT(2)</f>
        <v>0.33163660914275817</v>
      </c>
      <c r="D99" s="22">
        <f>(-TAN(Dip) * SIN(Wellpath!$L99) * COS(Wellpath!$L99) * SIN(Wellpath!$O99)) / SQRT(2)</f>
        <v>0.29616554179881199</v>
      </c>
      <c r="E99" s="20">
        <f>Model!$W$10*((drdp!B99+drdp!K99)*'ASXY-TI1S'!$B99+(drdp!E99+drdp!N99)*'ASXY-TI1S'!$C99+(drdp!H99+drdp!Q99)*'ASXY-TI1S'!$D99)</f>
        <v>-1.6672543942919881E-4</v>
      </c>
      <c r="F99" s="20">
        <f>Model!$W$10*((drdp!C99+drdp!L99)*'ASXY-TI1S'!$B99+(drdp!F99+drdp!O99)*'ASXY-TI1S'!$C99+(drdp!I99+drdp!R99)*'ASXY-TI1S'!$D99)</f>
        <v>-4.6940554255900319E-3</v>
      </c>
      <c r="G99" s="20">
        <f>Model!$W$10*((drdp!D99+drdp!M99)*'ASXY-TI1S'!$B99+(drdp!G99+drdp!P99)*'ASXY-TI1S'!$C99+(drdp!J99+drdp!S99)*'ASXY-TI1S'!$D99)</f>
        <v>-4.14718176097955E-3</v>
      </c>
      <c r="H99" s="18">
        <f>Model!$W$10*((drdp!B99)*'ASXY-TI1S'!$B99+(drdp!E99)*'ASXY-TI1S'!$C99+(drdp!H99)*'ASXY-TI1S'!$D99)</f>
        <v>-8.3362719714599406E-5</v>
      </c>
      <c r="I99" s="18">
        <f>Model!$W$10*((drdp!C99)*'ASXY-TI1S'!$B99+(drdp!F99)*'ASXY-TI1S'!$C99+(drdp!I99)*'ASXY-TI1S'!$D99)</f>
        <v>-2.3470277127950159E-3</v>
      </c>
      <c r="J99" s="18">
        <f>Model!$W$10*((drdp!D99)*'ASXY-TI1S'!$B99+(drdp!G99)*'ASXY-TI1S'!$C99+(drdp!J99)*'ASXY-TI1S'!$D99)</f>
        <v>-2.073590880489775E-3</v>
      </c>
      <c r="K99" s="21">
        <f>SUM(E$3:E98)+H99</f>
        <v>0.12987632545620129</v>
      </c>
      <c r="L99" s="21">
        <f>SUM(F$3:F98)+I99</f>
        <v>5.3764625662054186E-2</v>
      </c>
      <c r="M99" s="21">
        <f>SUM(G$3:G98)+J99</f>
        <v>-0.16664278703295629</v>
      </c>
      <c r="N99" s="21"/>
      <c r="O99" s="21"/>
      <c r="P99" s="21"/>
      <c r="Q99" s="19">
        <f t="shared" si="5"/>
        <v>1.6867859914005117E-2</v>
      </c>
      <c r="R99" s="19">
        <f t="shared" si="5"/>
        <v>2.8906349725808154E-3</v>
      </c>
      <c r="S99" s="19">
        <f t="shared" si="5"/>
        <v>2.7769818470111226E-2</v>
      </c>
      <c r="T99" s="19">
        <f t="shared" si="6"/>
        <v>6.982752020515781E-3</v>
      </c>
      <c r="U99" s="19">
        <f t="shared" si="7"/>
        <v>-2.164295284362067E-2</v>
      </c>
      <c r="V99" s="19">
        <f t="shared" si="8"/>
        <v>-8.9594870641083128E-3</v>
      </c>
    </row>
    <row r="100" spans="1:22" x14ac:dyDescent="0.25">
      <c r="A100" s="26">
        <f>Wellpath!E100</f>
        <v>9300</v>
      </c>
      <c r="B100" s="22">
        <v>0</v>
      </c>
      <c r="C100" s="22">
        <f>SIN(Wellpath!$L100) * COS(Wellpath!$L100) / SQRT(2)</f>
        <v>0.32006213749287821</v>
      </c>
      <c r="D100" s="22">
        <f>(-TAN(Dip) * SIN(Wellpath!$L100) * COS(Wellpath!$L100) * SIN(Wellpath!$O100)) / SQRT(2)</f>
        <v>0.30128435053798813</v>
      </c>
      <c r="E100" s="20">
        <f>Model!$W$10*((drdp!B100+drdp!K100)*'ASXY-TI1S'!$B100+(drdp!E100+drdp!N100)*'ASXY-TI1S'!$C100+(drdp!H100+drdp!Q100)*'ASXY-TI1S'!$D100)</f>
        <v>3.2472194050942439E-4</v>
      </c>
      <c r="F100" s="20">
        <f>Model!$W$10*((drdp!C100+drdp!L100)*'ASXY-TI1S'!$B100+(drdp!F100+drdp!O100)*'ASXY-TI1S'!$C100+(drdp!I100+drdp!R100)*'ASXY-TI1S'!$D100)</f>
        <v>-4.629224567260181E-3</v>
      </c>
      <c r="G100" s="20">
        <f>Model!$W$10*((drdp!D100+drdp!M100)*'ASXY-TI1S'!$B100+(drdp!G100+drdp!P100)*'ASXY-TI1S'!$C100+(drdp!J100+drdp!S100)*'ASXY-TI1S'!$D100)</f>
        <v>-4.0861710612393716E-3</v>
      </c>
      <c r="H100" s="18">
        <f>Model!$W$10*((drdp!B100)*'ASXY-TI1S'!$B100+(drdp!E100)*'ASXY-TI1S'!$C100+(drdp!H100)*'ASXY-TI1S'!$D100)</f>
        <v>1.6358787934983666E-4</v>
      </c>
      <c r="I100" s="18">
        <f>Model!$W$10*((drdp!C100)*'ASXY-TI1S'!$B100+(drdp!F100)*'ASXY-TI1S'!$C100+(drdp!I100)*'ASXY-TI1S'!$D100)</f>
        <v>-2.3321030565542581E-3</v>
      </c>
      <c r="J100" s="18">
        <f>Model!$W$10*((drdp!D100)*'ASXY-TI1S'!$B100+(drdp!G100)*'ASXY-TI1S'!$C100+(drdp!J100)*'ASXY-TI1S'!$D100)</f>
        <v>-2.0585244641004486E-3</v>
      </c>
      <c r="K100" s="21">
        <f>SUM(E$3:E99)+H100</f>
        <v>0.12995655061583652</v>
      </c>
      <c r="L100" s="21">
        <f>SUM(F$3:F99)+I100</f>
        <v>4.9085494892704917E-2</v>
      </c>
      <c r="M100" s="21">
        <f>SUM(G$3:G99)+J100</f>
        <v>-0.17077490237754653</v>
      </c>
      <c r="N100" s="21"/>
      <c r="O100" s="21"/>
      <c r="P100" s="21"/>
      <c r="Q100" s="19">
        <f t="shared" si="5"/>
        <v>1.6888705047966482E-2</v>
      </c>
      <c r="R100" s="19">
        <f t="shared" si="5"/>
        <v>2.4093858088617606E-3</v>
      </c>
      <c r="S100" s="19">
        <f t="shared" si="5"/>
        <v>2.9164067282060547E-2</v>
      </c>
      <c r="T100" s="19">
        <f t="shared" si="6"/>
        <v>6.3789816015271915E-3</v>
      </c>
      <c r="U100" s="19">
        <f t="shared" si="7"/>
        <v>-2.2193317244742168E-2</v>
      </c>
      <c r="V100" s="19">
        <f t="shared" si="8"/>
        <v>-8.3825705984552409E-3</v>
      </c>
    </row>
    <row r="101" spans="1:22" x14ac:dyDescent="0.25">
      <c r="A101" s="26">
        <f>Wellpath!E101</f>
        <v>9398.5</v>
      </c>
      <c r="B101" s="22">
        <v>0</v>
      </c>
      <c r="C101" s="22">
        <f>SIN(Wellpath!$L101) * COS(Wellpath!$L101) / SQRT(2)</f>
        <v>0.30618621784789729</v>
      </c>
      <c r="D101" s="22">
        <f>(-TAN(Dip) * SIN(Wellpath!$L101) * COS(Wellpath!$L101) * SIN(Wellpath!$O101)) / SQRT(2)</f>
        <v>0.30167435485293798</v>
      </c>
      <c r="E101" s="20">
        <f>Model!$W$10*((drdp!B101+drdp!K101)*'ASXY-TI1S'!$B101+(drdp!E101+drdp!N101)*'ASXY-TI1S'!$C101+(drdp!H101+drdp!Q101)*'ASXY-TI1S'!$D101)</f>
        <v>3.8600678334194929E-4</v>
      </c>
      <c r="F101" s="20">
        <f>Model!$W$10*((drdp!C101+drdp!L101)*'ASXY-TI1S'!$B101+(drdp!F101+drdp!O101)*'ASXY-TI1S'!$C101+(drdp!I101+drdp!R101)*'ASXY-TI1S'!$D101)</f>
        <v>-2.2748849220956646E-3</v>
      </c>
      <c r="G101" s="20">
        <f>Model!$W$10*((drdp!D101+drdp!M101)*'ASXY-TI1S'!$B101+(drdp!G101+drdp!P101)*'ASXY-TI1S'!$C101+(drdp!J101+drdp!S101)*'ASXY-TI1S'!$D101)</f>
        <v>-2.0205576272405612E-3</v>
      </c>
      <c r="H101" s="18">
        <f>Model!$W$10*((drdp!B101)*'ASXY-TI1S'!$B101+(drdp!E101)*'ASXY-TI1S'!$C101+(drdp!H101)*'ASXY-TI1S'!$D101)</f>
        <v>3.8021668159181668E-4</v>
      </c>
      <c r="I101" s="18">
        <f>Model!$W$10*((drdp!C101)*'ASXY-TI1S'!$B101+(drdp!F101)*'ASXY-TI1S'!$C101+(drdp!I101)*'ASXY-TI1S'!$D101)</f>
        <v>-2.2407616482642083E-3</v>
      </c>
      <c r="J101" s="18">
        <f>Model!$W$10*((drdp!D101)*'ASXY-TI1S'!$B101+(drdp!G101)*'ASXY-TI1S'!$C101+(drdp!J101)*'ASXY-TI1S'!$D101)</f>
        <v>-1.9902492628319337E-3</v>
      </c>
      <c r="K101" s="21">
        <f>SUM(E$3:E100)+H101</f>
        <v>0.13049790135858794</v>
      </c>
      <c r="L101" s="21">
        <f>SUM(F$3:F100)+I101</f>
        <v>4.4547611733734789E-2</v>
      </c>
      <c r="M101" s="21">
        <f>SUM(G$3:G100)+J101</f>
        <v>-0.17479279823751737</v>
      </c>
      <c r="N101" s="21"/>
      <c r="O101" s="21"/>
      <c r="P101" s="21"/>
      <c r="Q101" s="19">
        <f t="shared" si="5"/>
        <v>1.7029702258995746E-2</v>
      </c>
      <c r="R101" s="19">
        <f t="shared" si="5"/>
        <v>1.9844897111795856E-3</v>
      </c>
      <c r="S101" s="19">
        <f t="shared" si="5"/>
        <v>3.0552522315701453E-2</v>
      </c>
      <c r="T101" s="19">
        <f t="shared" si="6"/>
        <v>5.8133698417895969E-3</v>
      </c>
      <c r="U101" s="19">
        <f t="shared" si="7"/>
        <v>-2.2810093342591105E-2</v>
      </c>
      <c r="V101" s="19">
        <f t="shared" si="8"/>
        <v>-7.7866017097379661E-3</v>
      </c>
    </row>
    <row r="102" spans="1:22" x14ac:dyDescent="0.25">
      <c r="A102" s="26">
        <f>Wellpath!E102</f>
        <v>9400</v>
      </c>
      <c r="B102" s="22">
        <v>0</v>
      </c>
      <c r="C102" s="22">
        <f>SIN(Wellpath!$L102) * COS(Wellpath!$L102) / SQRT(2)</f>
        <v>0.30618621784789729</v>
      </c>
      <c r="D102" s="22">
        <f>(-TAN(Dip) * SIN(Wellpath!$L102) * COS(Wellpath!$L102) * SIN(Wellpath!$O102)) / SQRT(2)</f>
        <v>0.30167435485293798</v>
      </c>
      <c r="E102" s="20">
        <f>Model!$W$10*((drdp!B102+drdp!K102)*'ASXY-TI1S'!$B102+(drdp!E102+drdp!N102)*'ASXY-TI1S'!$C102+(drdp!H102+drdp!Q102)*'ASXY-TI1S'!$D102)</f>
        <v>3.9179688509208212E-4</v>
      </c>
      <c r="F102" s="20">
        <f>Model!$W$10*((drdp!C102+drdp!L102)*'ASXY-TI1S'!$B102+(drdp!F102+drdp!O102)*'ASXY-TI1S'!$C102+(drdp!I102+drdp!R102)*'ASXY-TI1S'!$D102)</f>
        <v>-2.3090081959271204E-3</v>
      </c>
      <c r="G102" s="20">
        <f>Model!$W$10*((drdp!D102+drdp!M102)*'ASXY-TI1S'!$B102+(drdp!G102+drdp!P102)*'ASXY-TI1S'!$C102+(drdp!J102+drdp!S102)*'ASXY-TI1S'!$D102)</f>
        <v>-2.0508659916491879E-3</v>
      </c>
      <c r="H102" s="18">
        <f>Model!$W$10*((drdp!B102)*'ASXY-TI1S'!$B102+(drdp!E102)*'ASXY-TI1S'!$C102+(drdp!H102)*'ASXY-TI1S'!$D102)</f>
        <v>5.790101750132839E-6</v>
      </c>
      <c r="I102" s="18">
        <f>Model!$W$10*((drdp!C102)*'ASXY-TI1S'!$B102+(drdp!F102)*'ASXY-TI1S'!$C102+(drdp!I102)*'ASXY-TI1S'!$D102)</f>
        <v>-3.4123273831456179E-5</v>
      </c>
      <c r="J102" s="18">
        <f>Model!$W$10*((drdp!D102)*'ASXY-TI1S'!$B102+(drdp!G102)*'ASXY-TI1S'!$C102+(drdp!J102)*'ASXY-TI1S'!$D102)</f>
        <v>-3.0308364408627255E-5</v>
      </c>
      <c r="K102" s="21">
        <f>SUM(E$3:E101)+H102</f>
        <v>0.13050948156208819</v>
      </c>
      <c r="L102" s="21">
        <f>SUM(F$3:F101)+I102</f>
        <v>4.447936518607188E-2</v>
      </c>
      <c r="M102" s="21">
        <f>SUM(G$3:G101)+J102</f>
        <v>-0.17485341496633464</v>
      </c>
      <c r="N102" s="21"/>
      <c r="O102" s="21"/>
      <c r="P102" s="21"/>
      <c r="Q102" s="19">
        <f t="shared" si="5"/>
        <v>1.7032724777605038E-2</v>
      </c>
      <c r="R102" s="19">
        <f t="shared" si="5"/>
        <v>1.978413927355943E-3</v>
      </c>
      <c r="S102" s="19">
        <f t="shared" si="5"/>
        <v>3.0573716725389218E-2</v>
      </c>
      <c r="T102" s="19">
        <f t="shared" si="6"/>
        <v>5.8049788906450357E-3</v>
      </c>
      <c r="U102" s="19">
        <f t="shared" si="7"/>
        <v>-2.2820028536617007E-2</v>
      </c>
      <c r="V102" s="19">
        <f t="shared" si="8"/>
        <v>-7.7773688983193649E-3</v>
      </c>
    </row>
    <row r="103" spans="1:22" x14ac:dyDescent="0.25">
      <c r="A103" s="26">
        <f>Wellpath!E103</f>
        <v>9500</v>
      </c>
      <c r="B103" s="22">
        <v>0</v>
      </c>
      <c r="C103" s="22">
        <f>SIN(Wellpath!$L103) * COS(Wellpath!$L103) / SQRT(2)</f>
        <v>0.30618621784789729</v>
      </c>
      <c r="D103" s="22">
        <f>(-TAN(Dip) * SIN(Wellpath!$L103) * COS(Wellpath!$L103) * SIN(Wellpath!$O103)) / SQRT(2)</f>
        <v>0.30167435485293798</v>
      </c>
      <c r="E103" s="20">
        <f>Model!$W$10*((drdp!B103+drdp!K103)*'ASXY-TI1S'!$B103+(drdp!E103+drdp!N103)*'ASXY-TI1S'!$C103+(drdp!H103+drdp!Q103)*'ASXY-TI1S'!$D103)</f>
        <v>7.7201356668389273E-4</v>
      </c>
      <c r="F103" s="20">
        <f>Model!$W$10*((drdp!C103+drdp!L103)*'ASXY-TI1S'!$B103+(drdp!F103+drdp!O103)*'ASXY-TI1S'!$C103+(drdp!I103+drdp!R103)*'ASXY-TI1S'!$D103)</f>
        <v>-4.5497698441912945E-3</v>
      </c>
      <c r="G103" s="20">
        <f>Model!$W$10*((drdp!D103+drdp!M103)*'ASXY-TI1S'!$B103+(drdp!G103+drdp!P103)*'ASXY-TI1S'!$C103+(drdp!J103+drdp!S103)*'ASXY-TI1S'!$D103)</f>
        <v>-4.0411152544810921E-3</v>
      </c>
      <c r="H103" s="18">
        <f>Model!$W$10*((drdp!B103)*'ASXY-TI1S'!$B103+(drdp!E103)*'ASXY-TI1S'!$C103+(drdp!H103)*'ASXY-TI1S'!$D103)</f>
        <v>3.8600678334194929E-4</v>
      </c>
      <c r="I103" s="18">
        <f>Model!$W$10*((drdp!C103)*'ASXY-TI1S'!$B103+(drdp!F103)*'ASXY-TI1S'!$C103+(drdp!I103)*'ASXY-TI1S'!$D103)</f>
        <v>-2.2748849220956646E-3</v>
      </c>
      <c r="J103" s="18">
        <f>Model!$W$10*((drdp!D103)*'ASXY-TI1S'!$B103+(drdp!G103)*'ASXY-TI1S'!$C103+(drdp!J103)*'ASXY-TI1S'!$D103)</f>
        <v>-2.0205576272405612E-3</v>
      </c>
      <c r="K103" s="21">
        <f>SUM(E$3:E102)+H103</f>
        <v>0.13128149512877207</v>
      </c>
      <c r="L103" s="21">
        <f>SUM(F$3:F102)+I103</f>
        <v>3.992959534188055E-2</v>
      </c>
      <c r="M103" s="21">
        <f>SUM(G$3:G102)+J103</f>
        <v>-0.17889453022081578</v>
      </c>
      <c r="N103" s="21"/>
      <c r="O103" s="21"/>
      <c r="P103" s="21"/>
      <c r="Q103" s="19">
        <f t="shared" si="5"/>
        <v>1.7234830963245806E-2</v>
      </c>
      <c r="R103" s="19">
        <f t="shared" si="5"/>
        <v>1.594372584166329E-3</v>
      </c>
      <c r="S103" s="19">
        <f t="shared" si="5"/>
        <v>3.2003252942926372E-2</v>
      </c>
      <c r="T103" s="19">
        <f t="shared" si="6"/>
        <v>5.2420169763689314E-3</v>
      </c>
      <c r="U103" s="19">
        <f t="shared" si="7"/>
        <v>-2.3485541397747996E-2</v>
      </c>
      <c r="V103" s="19">
        <f t="shared" si="8"/>
        <v>-7.1431862005929946E-3</v>
      </c>
    </row>
    <row r="104" spans="1:22" x14ac:dyDescent="0.25">
      <c r="A104" s="26">
        <f>Wellpath!E104</f>
        <v>9600</v>
      </c>
      <c r="B104" s="22">
        <v>0</v>
      </c>
      <c r="C104" s="22">
        <f>SIN(Wellpath!$L104) * COS(Wellpath!$L104) / SQRT(2)</f>
        <v>0.30618621784789729</v>
      </c>
      <c r="D104" s="22">
        <f>(-TAN(Dip) * SIN(Wellpath!$L104) * COS(Wellpath!$L104) * SIN(Wellpath!$O104)) / SQRT(2)</f>
        <v>0.30167435485293798</v>
      </c>
      <c r="E104" s="20">
        <f>Model!$W$10*((drdp!B104+drdp!K104)*'ASXY-TI1S'!$B104+(drdp!E104+drdp!N104)*'ASXY-TI1S'!$C104+(drdp!H104+drdp!Q104)*'ASXY-TI1S'!$D104)</f>
        <v>7.7201356668389273E-4</v>
      </c>
      <c r="F104" s="20">
        <f>Model!$W$10*((drdp!C104+drdp!L104)*'ASXY-TI1S'!$B104+(drdp!F104+drdp!O104)*'ASXY-TI1S'!$C104+(drdp!I104+drdp!R104)*'ASXY-TI1S'!$D104)</f>
        <v>-4.5497698441912945E-3</v>
      </c>
      <c r="G104" s="20">
        <f>Model!$W$10*((drdp!D104+drdp!M104)*'ASXY-TI1S'!$B104+(drdp!G104+drdp!P104)*'ASXY-TI1S'!$C104+(drdp!J104+drdp!S104)*'ASXY-TI1S'!$D104)</f>
        <v>-4.0411152544810921E-3</v>
      </c>
      <c r="H104" s="18">
        <f>Model!$W$10*((drdp!B104)*'ASXY-TI1S'!$B104+(drdp!E104)*'ASXY-TI1S'!$C104+(drdp!H104)*'ASXY-TI1S'!$D104)</f>
        <v>3.8600678334194349E-4</v>
      </c>
      <c r="I104" s="18">
        <f>Model!$W$10*((drdp!C104)*'ASXY-TI1S'!$B104+(drdp!F104)*'ASXY-TI1S'!$C104+(drdp!I104)*'ASXY-TI1S'!$D104)</f>
        <v>-2.2748849220956303E-3</v>
      </c>
      <c r="J104" s="18">
        <f>Model!$W$10*((drdp!D104)*'ASXY-TI1S'!$B104+(drdp!G104)*'ASXY-TI1S'!$C104+(drdp!J104)*'ASXY-TI1S'!$D104)</f>
        <v>-2.0205576272405309E-3</v>
      </c>
      <c r="K104" s="21">
        <f>SUM(E$3:E103)+H104</f>
        <v>0.13205350869545596</v>
      </c>
      <c r="L104" s="21">
        <f>SUM(F$3:F103)+I104</f>
        <v>3.5379825497689282E-2</v>
      </c>
      <c r="M104" s="21">
        <f>SUM(G$3:G103)+J104</f>
        <v>-0.18293564547529684</v>
      </c>
      <c r="N104" s="21"/>
      <c r="O104" s="21"/>
      <c r="P104" s="21"/>
      <c r="Q104" s="19">
        <f t="shared" si="5"/>
        <v>1.7438129158780864E-2</v>
      </c>
      <c r="R104" s="19">
        <f t="shared" si="5"/>
        <v>1.2517320522469446E-3</v>
      </c>
      <c r="S104" s="19">
        <f t="shared" si="5"/>
        <v>3.3465450385463495E-2</v>
      </c>
      <c r="T104" s="19">
        <f t="shared" si="6"/>
        <v>4.6720300940028261E-3</v>
      </c>
      <c r="U104" s="19">
        <f t="shared" si="7"/>
        <v>-2.415729385048096E-2</v>
      </c>
      <c r="V104" s="19">
        <f t="shared" si="8"/>
        <v>-6.4722312142231541E-3</v>
      </c>
    </row>
    <row r="105" spans="1:22" x14ac:dyDescent="0.25">
      <c r="A105" s="26">
        <f>Wellpath!E105</f>
        <v>9700</v>
      </c>
      <c r="B105" s="22">
        <v>0</v>
      </c>
      <c r="C105" s="22">
        <f>SIN(Wellpath!$L105) * COS(Wellpath!$L105) / SQRT(2)</f>
        <v>0.30618621784789729</v>
      </c>
      <c r="D105" s="22">
        <f>(-TAN(Dip) * SIN(Wellpath!$L105) * COS(Wellpath!$L105) * SIN(Wellpath!$O105)) / SQRT(2)</f>
        <v>0.30167435485293798</v>
      </c>
      <c r="E105" s="20">
        <f>Model!$W$10*((drdp!B105+drdp!K105)*'ASXY-TI1S'!$B105+(drdp!E105+drdp!N105)*'ASXY-TI1S'!$C105+(drdp!H105+drdp!Q105)*'ASXY-TI1S'!$D105)</f>
        <v>7.7201356668389859E-4</v>
      </c>
      <c r="F105" s="20">
        <f>Model!$W$10*((drdp!C105+drdp!L105)*'ASXY-TI1S'!$B105+(drdp!F105+drdp!O105)*'ASXY-TI1S'!$C105+(drdp!I105+drdp!R105)*'ASXY-TI1S'!$D105)</f>
        <v>-4.5497698441913292E-3</v>
      </c>
      <c r="G105" s="20">
        <f>Model!$W$10*((drdp!D105+drdp!M105)*'ASXY-TI1S'!$B105+(drdp!G105+drdp!P105)*'ASXY-TI1S'!$C105+(drdp!J105+drdp!S105)*'ASXY-TI1S'!$D105)</f>
        <v>-4.0411152544811224E-3</v>
      </c>
      <c r="H105" s="18">
        <f>Model!$W$10*((drdp!B105)*'ASXY-TI1S'!$B105+(drdp!E105)*'ASXY-TI1S'!$C105+(drdp!H105)*'ASXY-TI1S'!$D105)</f>
        <v>3.8600678334194929E-4</v>
      </c>
      <c r="I105" s="18">
        <f>Model!$W$10*((drdp!C105)*'ASXY-TI1S'!$B105+(drdp!F105)*'ASXY-TI1S'!$C105+(drdp!I105)*'ASXY-TI1S'!$D105)</f>
        <v>-2.2748849220956646E-3</v>
      </c>
      <c r="J105" s="18">
        <f>Model!$W$10*((drdp!D105)*'ASXY-TI1S'!$B105+(drdp!G105)*'ASXY-TI1S'!$C105+(drdp!J105)*'ASXY-TI1S'!$D105)</f>
        <v>-2.0205576272405612E-3</v>
      </c>
      <c r="K105" s="21">
        <f>SUM(E$3:E104)+H105</f>
        <v>0.13282552226213984</v>
      </c>
      <c r="L105" s="21">
        <f>SUM(F$3:F104)+I105</f>
        <v>3.0830055653497956E-2</v>
      </c>
      <c r="M105" s="21">
        <f>SUM(G$3:G104)+J105</f>
        <v>-0.18697676072977795</v>
      </c>
      <c r="N105" s="21"/>
      <c r="O105" s="21"/>
      <c r="P105" s="21"/>
      <c r="Q105" s="19">
        <f t="shared" si="5"/>
        <v>1.7642619364210205E-2</v>
      </c>
      <c r="R105" s="19">
        <f t="shared" si="5"/>
        <v>9.5049233159778129E-4</v>
      </c>
      <c r="S105" s="19">
        <f t="shared" si="5"/>
        <v>3.4960309053000634E-2</v>
      </c>
      <c r="T105" s="19">
        <f t="shared" si="6"/>
        <v>4.0950182435467025E-3</v>
      </c>
      <c r="U105" s="19">
        <f t="shared" si="7"/>
        <v>-2.4835285894815914E-2</v>
      </c>
      <c r="V105" s="19">
        <f t="shared" si="8"/>
        <v>-5.7645039392098252E-3</v>
      </c>
    </row>
    <row r="106" spans="1:22" x14ac:dyDescent="0.25">
      <c r="A106" s="26">
        <f>Wellpath!E106</f>
        <v>9800</v>
      </c>
      <c r="B106" s="22">
        <v>0</v>
      </c>
      <c r="C106" s="22">
        <f>SIN(Wellpath!$L106) * COS(Wellpath!$L106) / SQRT(2)</f>
        <v>0.30618621784789729</v>
      </c>
      <c r="D106" s="22">
        <f>(-TAN(Dip) * SIN(Wellpath!$L106) * COS(Wellpath!$L106) * SIN(Wellpath!$O106)) / SQRT(2)</f>
        <v>0.30167435485293798</v>
      </c>
      <c r="E106" s="20">
        <f>Model!$W$10*((drdp!B106+drdp!K106)*'ASXY-TI1S'!$B106+(drdp!E106+drdp!N106)*'ASXY-TI1S'!$C106+(drdp!H106+drdp!Q106)*'ASXY-TI1S'!$D106)</f>
        <v>7.7201356668389859E-4</v>
      </c>
      <c r="F106" s="20">
        <f>Model!$W$10*((drdp!C106+drdp!L106)*'ASXY-TI1S'!$B106+(drdp!F106+drdp!O106)*'ASXY-TI1S'!$C106+(drdp!I106+drdp!R106)*'ASXY-TI1S'!$D106)</f>
        <v>-4.5497698441913292E-3</v>
      </c>
      <c r="G106" s="20">
        <f>Model!$W$10*((drdp!D106+drdp!M106)*'ASXY-TI1S'!$B106+(drdp!G106+drdp!P106)*'ASXY-TI1S'!$C106+(drdp!J106+drdp!S106)*'ASXY-TI1S'!$D106)</f>
        <v>-4.0411152544811224E-3</v>
      </c>
      <c r="H106" s="18">
        <f>Model!$W$10*((drdp!B106)*'ASXY-TI1S'!$B106+(drdp!E106)*'ASXY-TI1S'!$C106+(drdp!H106)*'ASXY-TI1S'!$D106)</f>
        <v>3.8600678334194929E-4</v>
      </c>
      <c r="I106" s="18">
        <f>Model!$W$10*((drdp!C106)*'ASXY-TI1S'!$B106+(drdp!F106)*'ASXY-TI1S'!$C106+(drdp!I106)*'ASXY-TI1S'!$D106)</f>
        <v>-2.2748849220956646E-3</v>
      </c>
      <c r="J106" s="18">
        <f>Model!$W$10*((drdp!D106)*'ASXY-TI1S'!$B106+(drdp!G106)*'ASXY-TI1S'!$C106+(drdp!J106)*'ASXY-TI1S'!$D106)</f>
        <v>-2.0205576272405612E-3</v>
      </c>
      <c r="K106" s="21">
        <f>SUM(E$3:E105)+H106</f>
        <v>0.13359753582882375</v>
      </c>
      <c r="L106" s="21">
        <f>SUM(F$3:F105)+I106</f>
        <v>2.6280285809306626E-2</v>
      </c>
      <c r="M106" s="21">
        <f>SUM(G$3:G105)+J106</f>
        <v>-0.19101787598425907</v>
      </c>
      <c r="N106" s="21"/>
      <c r="O106" s="21"/>
      <c r="P106" s="21"/>
      <c r="Q106" s="19">
        <f t="shared" si="5"/>
        <v>1.7848301579533845E-2</v>
      </c>
      <c r="R106" s="19">
        <f t="shared" si="5"/>
        <v>6.9065342221884317E-4</v>
      </c>
      <c r="S106" s="19">
        <f t="shared" si="5"/>
        <v>3.648782894553778E-2</v>
      </c>
      <c r="T106" s="19">
        <f t="shared" si="6"/>
        <v>3.5109814250005702E-3</v>
      </c>
      <c r="U106" s="19">
        <f t="shared" si="7"/>
        <v>-2.5519517530752864E-2</v>
      </c>
      <c r="V106" s="19">
        <f t="shared" si="8"/>
        <v>-5.0200043755530164E-3</v>
      </c>
    </row>
    <row r="107" spans="1:22" x14ac:dyDescent="0.25">
      <c r="A107" s="26">
        <f>Wellpath!E107</f>
        <v>9900</v>
      </c>
      <c r="B107" s="22">
        <v>0</v>
      </c>
      <c r="C107" s="22">
        <f>SIN(Wellpath!$L107) * COS(Wellpath!$L107) / SQRT(2)</f>
        <v>0.30618621784789729</v>
      </c>
      <c r="D107" s="22">
        <f>(-TAN(Dip) * SIN(Wellpath!$L107) * COS(Wellpath!$L107) * SIN(Wellpath!$O107)) / SQRT(2)</f>
        <v>0.30167435485293798</v>
      </c>
      <c r="E107" s="20">
        <f>Model!$W$10*((drdp!B107+drdp!K107)*'ASXY-TI1S'!$B107+(drdp!E107+drdp!N107)*'ASXY-TI1S'!$C107+(drdp!H107+drdp!Q107)*'ASXY-TI1S'!$D107)</f>
        <v>7.7201356668389859E-4</v>
      </c>
      <c r="F107" s="20">
        <f>Model!$W$10*((drdp!C107+drdp!L107)*'ASXY-TI1S'!$B107+(drdp!F107+drdp!O107)*'ASXY-TI1S'!$C107+(drdp!I107+drdp!R107)*'ASXY-TI1S'!$D107)</f>
        <v>-4.5497698441913292E-3</v>
      </c>
      <c r="G107" s="20">
        <f>Model!$W$10*((drdp!D107+drdp!M107)*'ASXY-TI1S'!$B107+(drdp!G107+drdp!P107)*'ASXY-TI1S'!$C107+(drdp!J107+drdp!S107)*'ASXY-TI1S'!$D107)</f>
        <v>-4.0411152544811224E-3</v>
      </c>
      <c r="H107" s="18">
        <f>Model!$W$10*((drdp!B107)*'ASXY-TI1S'!$B107+(drdp!E107)*'ASXY-TI1S'!$C107+(drdp!H107)*'ASXY-TI1S'!$D107)</f>
        <v>3.8600678334194929E-4</v>
      </c>
      <c r="I107" s="18">
        <f>Model!$W$10*((drdp!C107)*'ASXY-TI1S'!$B107+(drdp!F107)*'ASXY-TI1S'!$C107+(drdp!I107)*'ASXY-TI1S'!$D107)</f>
        <v>-2.2748849220956646E-3</v>
      </c>
      <c r="J107" s="18">
        <f>Model!$W$10*((drdp!D107)*'ASXY-TI1S'!$B107+(drdp!G107)*'ASXY-TI1S'!$C107+(drdp!J107)*'ASXY-TI1S'!$D107)</f>
        <v>-2.0205576272405612E-3</v>
      </c>
      <c r="K107" s="21">
        <f>SUM(E$3:E106)+H107</f>
        <v>0.13436954939550766</v>
      </c>
      <c r="L107" s="21">
        <f>SUM(F$3:F106)+I107</f>
        <v>2.1730515965115296E-2</v>
      </c>
      <c r="M107" s="21">
        <f>SUM(G$3:G106)+J107</f>
        <v>-0.19505899123874018</v>
      </c>
      <c r="N107" s="21"/>
      <c r="O107" s="21"/>
      <c r="P107" s="21"/>
      <c r="Q107" s="19">
        <f t="shared" si="5"/>
        <v>1.8055175804751772E-2</v>
      </c>
      <c r="R107" s="19">
        <f t="shared" si="5"/>
        <v>4.7221532411013072E-4</v>
      </c>
      <c r="S107" s="19">
        <f t="shared" si="5"/>
        <v>3.804801006307492E-2</v>
      </c>
      <c r="T107" s="19">
        <f t="shared" si="6"/>
        <v>2.9199196383644277E-3</v>
      </c>
      <c r="U107" s="19">
        <f t="shared" si="7"/>
        <v>-2.6209988758291794E-2</v>
      </c>
      <c r="V107" s="19">
        <f t="shared" si="8"/>
        <v>-4.2387325232527279E-3</v>
      </c>
    </row>
    <row r="108" spans="1:22" x14ac:dyDescent="0.25">
      <c r="A108" s="26">
        <f>Wellpath!E108</f>
        <v>10000</v>
      </c>
      <c r="B108" s="22">
        <v>0</v>
      </c>
      <c r="C108" s="22">
        <f>SIN(Wellpath!$L108) * COS(Wellpath!$L108) / SQRT(2)</f>
        <v>0.30618621784789729</v>
      </c>
      <c r="D108" s="22">
        <f>(-TAN(Dip) * SIN(Wellpath!$L108) * COS(Wellpath!$L108) * SIN(Wellpath!$O108)) / SQRT(2)</f>
        <v>0.30167435485293798</v>
      </c>
      <c r="E108" s="20">
        <f>Model!$W$10*((drdp!B108+drdp!K108)*'ASXY-TI1S'!$B108+(drdp!E108+drdp!N108)*'ASXY-TI1S'!$C108+(drdp!H108+drdp!Q108)*'ASXY-TI1S'!$D108)</f>
        <v>7.7201356668389859E-4</v>
      </c>
      <c r="F108" s="20">
        <f>Model!$W$10*((drdp!C108+drdp!L108)*'ASXY-TI1S'!$B108+(drdp!F108+drdp!O108)*'ASXY-TI1S'!$C108+(drdp!I108+drdp!R108)*'ASXY-TI1S'!$D108)</f>
        <v>-4.5497698441913292E-3</v>
      </c>
      <c r="G108" s="20">
        <f>Model!$W$10*((drdp!D108+drdp!M108)*'ASXY-TI1S'!$B108+(drdp!G108+drdp!P108)*'ASXY-TI1S'!$C108+(drdp!J108+drdp!S108)*'ASXY-TI1S'!$D108)</f>
        <v>-4.0411152544811224E-3</v>
      </c>
      <c r="H108" s="18">
        <f>Model!$W$10*((drdp!B108)*'ASXY-TI1S'!$B108+(drdp!E108)*'ASXY-TI1S'!$C108+(drdp!H108)*'ASXY-TI1S'!$D108)</f>
        <v>3.8600678334194929E-4</v>
      </c>
      <c r="I108" s="18">
        <f>Model!$W$10*((drdp!C108)*'ASXY-TI1S'!$B108+(drdp!F108)*'ASXY-TI1S'!$C108+(drdp!I108)*'ASXY-TI1S'!$D108)</f>
        <v>-2.2748849220956646E-3</v>
      </c>
      <c r="J108" s="18">
        <f>Model!$W$10*((drdp!D108)*'ASXY-TI1S'!$B108+(drdp!G108)*'ASXY-TI1S'!$C108+(drdp!J108)*'ASXY-TI1S'!$D108)</f>
        <v>-2.0205576272405612E-3</v>
      </c>
      <c r="K108" s="21">
        <f>SUM(E$3:E107)+H108</f>
        <v>0.13514156296219157</v>
      </c>
      <c r="L108" s="21">
        <f>SUM(F$3:F107)+I108</f>
        <v>1.7180746120923965E-2</v>
      </c>
      <c r="M108" s="21">
        <f>SUM(G$3:G107)+J108</f>
        <v>-0.1991001064932213</v>
      </c>
      <c r="N108" s="21"/>
      <c r="O108" s="21"/>
      <c r="P108" s="21"/>
      <c r="Q108" s="19">
        <f t="shared" si="5"/>
        <v>1.826324203986399E-2</v>
      </c>
      <c r="R108" s="19">
        <f t="shared" si="5"/>
        <v>2.9517803727164389E-4</v>
      </c>
      <c r="S108" s="19">
        <f t="shared" si="5"/>
        <v>3.9640852405612062E-2</v>
      </c>
      <c r="T108" s="19">
        <f t="shared" si="6"/>
        <v>2.3218328836382748E-3</v>
      </c>
      <c r="U108" s="19">
        <f t="shared" si="7"/>
        <v>-2.6906699577432712E-2</v>
      </c>
      <c r="V108" s="19">
        <f t="shared" si="8"/>
        <v>-3.4206883823089604E-3</v>
      </c>
    </row>
    <row r="109" spans="1:22" x14ac:dyDescent="0.25">
      <c r="A109" s="26">
        <f>Wellpath!E109</f>
        <v>10100</v>
      </c>
      <c r="B109" s="22">
        <v>0</v>
      </c>
      <c r="C109" s="22">
        <f>SIN(Wellpath!$L109) * COS(Wellpath!$L109) / SQRT(2)</f>
        <v>0.30618621784789729</v>
      </c>
      <c r="D109" s="22">
        <f>(-TAN(Dip) * SIN(Wellpath!$L109) * COS(Wellpath!$L109) * SIN(Wellpath!$O109)) / SQRT(2)</f>
        <v>0.30167435485293798</v>
      </c>
      <c r="E109" s="20">
        <f>Model!$W$10*((drdp!B109+drdp!K109)*'ASXY-TI1S'!$B109+(drdp!E109+drdp!N109)*'ASXY-TI1S'!$C109+(drdp!H109+drdp!Q109)*'ASXY-TI1S'!$D109)</f>
        <v>7.7201356668389859E-4</v>
      </c>
      <c r="F109" s="20">
        <f>Model!$W$10*((drdp!C109+drdp!L109)*'ASXY-TI1S'!$B109+(drdp!F109+drdp!O109)*'ASXY-TI1S'!$C109+(drdp!I109+drdp!R109)*'ASXY-TI1S'!$D109)</f>
        <v>-4.5497698441913292E-3</v>
      </c>
      <c r="G109" s="20">
        <f>Model!$W$10*((drdp!D109+drdp!M109)*'ASXY-TI1S'!$B109+(drdp!G109+drdp!P109)*'ASXY-TI1S'!$C109+(drdp!J109+drdp!S109)*'ASXY-TI1S'!$D109)</f>
        <v>-4.0411152544811224E-3</v>
      </c>
      <c r="H109" s="18">
        <f>Model!$W$10*((drdp!B109)*'ASXY-TI1S'!$B109+(drdp!E109)*'ASXY-TI1S'!$C109+(drdp!H109)*'ASXY-TI1S'!$D109)</f>
        <v>3.8600678334194929E-4</v>
      </c>
      <c r="I109" s="18">
        <f>Model!$W$10*((drdp!C109)*'ASXY-TI1S'!$B109+(drdp!F109)*'ASXY-TI1S'!$C109+(drdp!I109)*'ASXY-TI1S'!$D109)</f>
        <v>-2.2748849220956646E-3</v>
      </c>
      <c r="J109" s="18">
        <f>Model!$W$10*((drdp!D109)*'ASXY-TI1S'!$B109+(drdp!G109)*'ASXY-TI1S'!$C109+(drdp!J109)*'ASXY-TI1S'!$D109)</f>
        <v>-2.0205576272405612E-3</v>
      </c>
      <c r="K109" s="21">
        <f>SUM(E$3:E108)+H109</f>
        <v>0.13591357652887548</v>
      </c>
      <c r="L109" s="21">
        <f>SUM(F$3:F108)+I109</f>
        <v>1.2630976276732635E-2</v>
      </c>
      <c r="M109" s="21">
        <f>SUM(G$3:G108)+J109</f>
        <v>-0.20314122174770241</v>
      </c>
      <c r="N109" s="21"/>
      <c r="O109" s="21"/>
      <c r="P109" s="21"/>
      <c r="Q109" s="19">
        <f t="shared" si="5"/>
        <v>1.8472500284870491E-2</v>
      </c>
      <c r="R109" s="19">
        <f t="shared" si="5"/>
        <v>1.5954156170338264E-4</v>
      </c>
      <c r="S109" s="19">
        <f t="shared" si="5"/>
        <v>4.1266355973149205E-2</v>
      </c>
      <c r="T109" s="19">
        <f t="shared" si="6"/>
        <v>1.7167211608221117E-3</v>
      </c>
      <c r="U109" s="19">
        <f t="shared" si="7"/>
        <v>-2.7609649988175614E-2</v>
      </c>
      <c r="V109" s="19">
        <f t="shared" si="8"/>
        <v>-2.5658719527217127E-3</v>
      </c>
    </row>
    <row r="110" spans="1:22" x14ac:dyDescent="0.25">
      <c r="A110" s="26">
        <f>Wellpath!E110</f>
        <v>10200</v>
      </c>
      <c r="B110" s="22">
        <v>0</v>
      </c>
      <c r="C110" s="22">
        <f>SIN(Wellpath!$L110) * COS(Wellpath!$L110) / SQRT(2)</f>
        <v>0.30618621784789729</v>
      </c>
      <c r="D110" s="22">
        <f>(-TAN(Dip) * SIN(Wellpath!$L110) * COS(Wellpath!$L110) * SIN(Wellpath!$O110)) / SQRT(2)</f>
        <v>0.30167435485293798</v>
      </c>
      <c r="E110" s="20">
        <f>Model!$W$10*((drdp!B110+drdp!K110)*'ASXY-TI1S'!$B110+(drdp!E110+drdp!N110)*'ASXY-TI1S'!$C110+(drdp!H110+drdp!Q110)*'ASXY-TI1S'!$D110)</f>
        <v>7.7201356668389859E-4</v>
      </c>
      <c r="F110" s="20">
        <f>Model!$W$10*((drdp!C110+drdp!L110)*'ASXY-TI1S'!$B110+(drdp!F110+drdp!O110)*'ASXY-TI1S'!$C110+(drdp!I110+drdp!R110)*'ASXY-TI1S'!$D110)</f>
        <v>-4.5497698441913292E-3</v>
      </c>
      <c r="G110" s="20">
        <f>Model!$W$10*((drdp!D110+drdp!M110)*'ASXY-TI1S'!$B110+(drdp!G110+drdp!P110)*'ASXY-TI1S'!$C110+(drdp!J110+drdp!S110)*'ASXY-TI1S'!$D110)</f>
        <v>-4.0411152544811224E-3</v>
      </c>
      <c r="H110" s="18">
        <f>Model!$W$10*((drdp!B110)*'ASXY-TI1S'!$B110+(drdp!E110)*'ASXY-TI1S'!$C110+(drdp!H110)*'ASXY-TI1S'!$D110)</f>
        <v>3.8600678334194929E-4</v>
      </c>
      <c r="I110" s="18">
        <f>Model!$W$10*((drdp!C110)*'ASXY-TI1S'!$B110+(drdp!F110)*'ASXY-TI1S'!$C110+(drdp!I110)*'ASXY-TI1S'!$D110)</f>
        <v>-2.2748849220956646E-3</v>
      </c>
      <c r="J110" s="18">
        <f>Model!$W$10*((drdp!D110)*'ASXY-TI1S'!$B110+(drdp!G110)*'ASXY-TI1S'!$C110+(drdp!J110)*'ASXY-TI1S'!$D110)</f>
        <v>-2.0205576272405612E-3</v>
      </c>
      <c r="K110" s="21">
        <f>SUM(E$3:E109)+H110</f>
        <v>0.13668559009555939</v>
      </c>
      <c r="L110" s="21">
        <f>SUM(F$3:F109)+I110</f>
        <v>8.0812064325413054E-3</v>
      </c>
      <c r="M110" s="21">
        <f>SUM(G$3:G109)+J110</f>
        <v>-0.20718233700218353</v>
      </c>
      <c r="N110" s="21"/>
      <c r="O110" s="21"/>
      <c r="P110" s="21"/>
      <c r="Q110" s="19">
        <f t="shared" si="5"/>
        <v>1.8682950539771283E-2</v>
      </c>
      <c r="R110" s="19">
        <f t="shared" si="5"/>
        <v>6.5305897405346973E-5</v>
      </c>
      <c r="S110" s="19">
        <f t="shared" si="5"/>
        <v>4.2924520765686341E-2</v>
      </c>
      <c r="T110" s="19">
        <f t="shared" si="6"/>
        <v>1.1045844699159387E-3</v>
      </c>
      <c r="U110" s="19">
        <f t="shared" si="7"/>
        <v>-2.8318839990520504E-2</v>
      </c>
      <c r="V110" s="19">
        <f t="shared" si="8"/>
        <v>-1.674283234490986E-3</v>
      </c>
    </row>
    <row r="111" spans="1:22" x14ac:dyDescent="0.25">
      <c r="A111" s="26">
        <f>Wellpath!E111</f>
        <v>10300</v>
      </c>
      <c r="B111" s="22">
        <v>0</v>
      </c>
      <c r="C111" s="22">
        <f>SIN(Wellpath!$L111) * COS(Wellpath!$L111) / SQRT(2)</f>
        <v>0.30618621784789729</v>
      </c>
      <c r="D111" s="22">
        <f>(-TAN(Dip) * SIN(Wellpath!$L111) * COS(Wellpath!$L111) * SIN(Wellpath!$O111)) / SQRT(2)</f>
        <v>0.30167435485293798</v>
      </c>
      <c r="E111" s="20">
        <f>Model!$W$10*((drdp!B111+drdp!K111)*'ASXY-TI1S'!$B111+(drdp!E111+drdp!N111)*'ASXY-TI1S'!$C111+(drdp!H111+drdp!Q111)*'ASXY-TI1S'!$D111)</f>
        <v>7.7201356668389859E-4</v>
      </c>
      <c r="F111" s="20">
        <f>Model!$W$10*((drdp!C111+drdp!L111)*'ASXY-TI1S'!$B111+(drdp!F111+drdp!O111)*'ASXY-TI1S'!$C111+(drdp!I111+drdp!R111)*'ASXY-TI1S'!$D111)</f>
        <v>-4.5497698441913292E-3</v>
      </c>
      <c r="G111" s="20">
        <f>Model!$W$10*((drdp!D111+drdp!M111)*'ASXY-TI1S'!$B111+(drdp!G111+drdp!P111)*'ASXY-TI1S'!$C111+(drdp!J111+drdp!S111)*'ASXY-TI1S'!$D111)</f>
        <v>-4.0411152544811224E-3</v>
      </c>
      <c r="H111" s="18">
        <f>Model!$W$10*((drdp!B111)*'ASXY-TI1S'!$B111+(drdp!E111)*'ASXY-TI1S'!$C111+(drdp!H111)*'ASXY-TI1S'!$D111)</f>
        <v>3.8600678334194929E-4</v>
      </c>
      <c r="I111" s="18">
        <f>Model!$W$10*((drdp!C111)*'ASXY-TI1S'!$B111+(drdp!F111)*'ASXY-TI1S'!$C111+(drdp!I111)*'ASXY-TI1S'!$D111)</f>
        <v>-2.2748849220956646E-3</v>
      </c>
      <c r="J111" s="18">
        <f>Model!$W$10*((drdp!D111)*'ASXY-TI1S'!$B111+(drdp!G111)*'ASXY-TI1S'!$C111+(drdp!J111)*'ASXY-TI1S'!$D111)</f>
        <v>-2.0205576272405612E-3</v>
      </c>
      <c r="K111" s="21">
        <f>SUM(E$3:E110)+H111</f>
        <v>0.1374576036622433</v>
      </c>
      <c r="L111" s="21">
        <f>SUM(F$3:F110)+I111</f>
        <v>3.5314365883499766E-3</v>
      </c>
      <c r="M111" s="21">
        <f>SUM(G$3:G110)+J111</f>
        <v>-0.21122345225666464</v>
      </c>
      <c r="N111" s="21"/>
      <c r="O111" s="21"/>
      <c r="P111" s="21"/>
      <c r="Q111" s="19">
        <f t="shared" si="5"/>
        <v>1.8894592804566363E-2</v>
      </c>
      <c r="R111" s="19">
        <f t="shared" si="5"/>
        <v>1.2471044377536922E-5</v>
      </c>
      <c r="S111" s="19">
        <f t="shared" si="5"/>
        <v>4.4615346783223486E-2</v>
      </c>
      <c r="T111" s="19">
        <f t="shared" si="6"/>
        <v>4.8542281091975572E-4</v>
      </c>
      <c r="U111" s="19">
        <f t="shared" si="7"/>
        <v>-2.9034269584467379E-2</v>
      </c>
      <c r="V111" s="19">
        <f t="shared" si="8"/>
        <v>-7.4592222761677991E-4</v>
      </c>
    </row>
    <row r="112" spans="1:22" x14ac:dyDescent="0.25">
      <c r="A112" s="26">
        <f>Wellpath!E112</f>
        <v>10400</v>
      </c>
      <c r="B112" s="22">
        <v>0</v>
      </c>
      <c r="C112" s="22">
        <f>SIN(Wellpath!$L112) * COS(Wellpath!$L112) / SQRT(2)</f>
        <v>0.30618621784789729</v>
      </c>
      <c r="D112" s="22">
        <f>(-TAN(Dip) * SIN(Wellpath!$L112) * COS(Wellpath!$L112) * SIN(Wellpath!$O112)) / SQRT(2)</f>
        <v>0.30167435485293798</v>
      </c>
      <c r="E112" s="20">
        <f>Model!$W$10*((drdp!B112+drdp!K112)*'ASXY-TI1S'!$B112+(drdp!E112+drdp!N112)*'ASXY-TI1S'!$C112+(drdp!H112+drdp!Q112)*'ASXY-TI1S'!$D112)</f>
        <v>7.7201356668389859E-4</v>
      </c>
      <c r="F112" s="20">
        <f>Model!$W$10*((drdp!C112+drdp!L112)*'ASXY-TI1S'!$B112+(drdp!F112+drdp!O112)*'ASXY-TI1S'!$C112+(drdp!I112+drdp!R112)*'ASXY-TI1S'!$D112)</f>
        <v>-4.5497698441913292E-3</v>
      </c>
      <c r="G112" s="20">
        <f>Model!$W$10*((drdp!D112+drdp!M112)*'ASXY-TI1S'!$B112+(drdp!G112+drdp!P112)*'ASXY-TI1S'!$C112+(drdp!J112+drdp!S112)*'ASXY-TI1S'!$D112)</f>
        <v>-4.0411152544811224E-3</v>
      </c>
      <c r="H112" s="18">
        <f>Model!$W$10*((drdp!B112)*'ASXY-TI1S'!$B112+(drdp!E112)*'ASXY-TI1S'!$C112+(drdp!H112)*'ASXY-TI1S'!$D112)</f>
        <v>3.8600678334194929E-4</v>
      </c>
      <c r="I112" s="18">
        <f>Model!$W$10*((drdp!C112)*'ASXY-TI1S'!$B112+(drdp!F112)*'ASXY-TI1S'!$C112+(drdp!I112)*'ASXY-TI1S'!$D112)</f>
        <v>-2.2748849220956646E-3</v>
      </c>
      <c r="J112" s="18">
        <f>Model!$W$10*((drdp!D112)*'ASXY-TI1S'!$B112+(drdp!G112)*'ASXY-TI1S'!$C112+(drdp!J112)*'ASXY-TI1S'!$D112)</f>
        <v>-2.0205576272405612E-3</v>
      </c>
      <c r="K112" s="21">
        <f>SUM(E$3:E111)+H112</f>
        <v>0.13822961722892721</v>
      </c>
      <c r="L112" s="21">
        <f>SUM(F$3:F111)+I112</f>
        <v>-1.0183332558413526E-3</v>
      </c>
      <c r="M112" s="21">
        <f>SUM(G$3:G111)+J112</f>
        <v>-0.21526456751114575</v>
      </c>
      <c r="N112" s="21"/>
      <c r="O112" s="21"/>
      <c r="P112" s="21"/>
      <c r="Q112" s="19">
        <f t="shared" si="5"/>
        <v>1.910742707925573E-2</v>
      </c>
      <c r="R112" s="19">
        <f t="shared" si="5"/>
        <v>1.0370026199524496E-6</v>
      </c>
      <c r="S112" s="19">
        <f t="shared" si="5"/>
        <v>4.6338834025760625E-2</v>
      </c>
      <c r="T112" s="19">
        <f t="shared" si="6"/>
        <v>-1.4076381616643738E-4</v>
      </c>
      <c r="U112" s="19">
        <f t="shared" si="7"/>
        <v>-2.9755938770016237E-2</v>
      </c>
      <c r="V112" s="19">
        <f t="shared" si="8"/>
        <v>2.1921106790090571E-4</v>
      </c>
    </row>
    <row r="113" spans="1:22" x14ac:dyDescent="0.25">
      <c r="A113" s="26">
        <f>Wellpath!E113</f>
        <v>10500</v>
      </c>
      <c r="B113" s="22">
        <v>0</v>
      </c>
      <c r="C113" s="22">
        <f>SIN(Wellpath!$L113) * COS(Wellpath!$L113) / SQRT(2)</f>
        <v>0.30618621784789729</v>
      </c>
      <c r="D113" s="22">
        <f>(-TAN(Dip) * SIN(Wellpath!$L113) * COS(Wellpath!$L113) * SIN(Wellpath!$O113)) / SQRT(2)</f>
        <v>0.30167435485293798</v>
      </c>
      <c r="E113" s="20">
        <f>Model!$W$10*((drdp!B113+drdp!K113)*'ASXY-TI1S'!$B113+(drdp!E113+drdp!N113)*'ASXY-TI1S'!$C113+(drdp!H113+drdp!Q113)*'ASXY-TI1S'!$D113)</f>
        <v>7.7201356668389859E-4</v>
      </c>
      <c r="F113" s="20">
        <f>Model!$W$10*((drdp!C113+drdp!L113)*'ASXY-TI1S'!$B113+(drdp!F113+drdp!O113)*'ASXY-TI1S'!$C113+(drdp!I113+drdp!R113)*'ASXY-TI1S'!$D113)</f>
        <v>-4.5497698441913292E-3</v>
      </c>
      <c r="G113" s="20">
        <f>Model!$W$10*((drdp!D113+drdp!M113)*'ASXY-TI1S'!$B113+(drdp!G113+drdp!P113)*'ASXY-TI1S'!$C113+(drdp!J113+drdp!S113)*'ASXY-TI1S'!$D113)</f>
        <v>-4.0411152544811224E-3</v>
      </c>
      <c r="H113" s="18">
        <f>Model!$W$10*((drdp!B113)*'ASXY-TI1S'!$B113+(drdp!E113)*'ASXY-TI1S'!$C113+(drdp!H113)*'ASXY-TI1S'!$D113)</f>
        <v>3.8600678334194929E-4</v>
      </c>
      <c r="I113" s="18">
        <f>Model!$W$10*((drdp!C113)*'ASXY-TI1S'!$B113+(drdp!F113)*'ASXY-TI1S'!$C113+(drdp!I113)*'ASXY-TI1S'!$D113)</f>
        <v>-2.2748849220956646E-3</v>
      </c>
      <c r="J113" s="18">
        <f>Model!$W$10*((drdp!D113)*'ASXY-TI1S'!$B113+(drdp!G113)*'ASXY-TI1S'!$C113+(drdp!J113)*'ASXY-TI1S'!$D113)</f>
        <v>-2.0205576272405612E-3</v>
      </c>
      <c r="K113" s="21">
        <f>SUM(E$3:E112)+H113</f>
        <v>0.13900163079561112</v>
      </c>
      <c r="L113" s="21">
        <f>SUM(F$3:F112)+I113</f>
        <v>-5.5681031000326814E-3</v>
      </c>
      <c r="M113" s="21">
        <f>SUM(G$3:G112)+J113</f>
        <v>-0.21930568276562687</v>
      </c>
      <c r="N113" s="21"/>
      <c r="O113" s="21"/>
      <c r="P113" s="21"/>
      <c r="Q113" s="19">
        <f t="shared" si="5"/>
        <v>1.9321453363839385E-2</v>
      </c>
      <c r="R113" s="19">
        <f t="shared" si="5"/>
        <v>3.1003772132593555E-5</v>
      </c>
      <c r="S113" s="19">
        <f t="shared" si="5"/>
        <v>4.8094982493297772E-2</v>
      </c>
      <c r="T113" s="19">
        <f t="shared" si="6"/>
        <v>-7.7397541134264049E-4</v>
      </c>
      <c r="U113" s="19">
        <f t="shared" si="7"/>
        <v>-3.0483847547167084E-2</v>
      </c>
      <c r="V113" s="19">
        <f t="shared" si="8"/>
        <v>1.2211166520620707E-3</v>
      </c>
    </row>
    <row r="114" spans="1:22" x14ac:dyDescent="0.25">
      <c r="A114" s="26">
        <f>Wellpath!E114</f>
        <v>10600</v>
      </c>
      <c r="B114" s="22">
        <v>0</v>
      </c>
      <c r="C114" s="22">
        <f>SIN(Wellpath!$L114) * COS(Wellpath!$L114) / SQRT(2)</f>
        <v>0.30618621784789729</v>
      </c>
      <c r="D114" s="22">
        <f>(-TAN(Dip) * SIN(Wellpath!$L114) * COS(Wellpath!$L114) * SIN(Wellpath!$O114)) / SQRT(2)</f>
        <v>0.30167435485293798</v>
      </c>
      <c r="E114" s="20">
        <f>Model!$W$10*((drdp!B114+drdp!K114)*'ASXY-TI1S'!$B114+(drdp!E114+drdp!N114)*'ASXY-TI1S'!$C114+(drdp!H114+drdp!Q114)*'ASXY-TI1S'!$D114)</f>
        <v>7.7201356668389859E-4</v>
      </c>
      <c r="F114" s="20">
        <f>Model!$W$10*((drdp!C114+drdp!L114)*'ASXY-TI1S'!$B114+(drdp!F114+drdp!O114)*'ASXY-TI1S'!$C114+(drdp!I114+drdp!R114)*'ASXY-TI1S'!$D114)</f>
        <v>-4.5497698441913292E-3</v>
      </c>
      <c r="G114" s="20">
        <f>Model!$W$10*((drdp!D114+drdp!M114)*'ASXY-TI1S'!$B114+(drdp!G114+drdp!P114)*'ASXY-TI1S'!$C114+(drdp!J114+drdp!S114)*'ASXY-TI1S'!$D114)</f>
        <v>-4.0411152544811224E-3</v>
      </c>
      <c r="H114" s="18">
        <f>Model!$W$10*((drdp!B114)*'ASXY-TI1S'!$B114+(drdp!E114)*'ASXY-TI1S'!$C114+(drdp!H114)*'ASXY-TI1S'!$D114)</f>
        <v>3.8600678334194929E-4</v>
      </c>
      <c r="I114" s="18">
        <f>Model!$W$10*((drdp!C114)*'ASXY-TI1S'!$B114+(drdp!F114)*'ASXY-TI1S'!$C114+(drdp!I114)*'ASXY-TI1S'!$D114)</f>
        <v>-2.2748849220956646E-3</v>
      </c>
      <c r="J114" s="18">
        <f>Model!$W$10*((drdp!D114)*'ASXY-TI1S'!$B114+(drdp!G114)*'ASXY-TI1S'!$C114+(drdp!J114)*'ASXY-TI1S'!$D114)</f>
        <v>-2.0205576272405612E-3</v>
      </c>
      <c r="K114" s="21">
        <f>SUM(E$3:E113)+H114</f>
        <v>0.13977364436229503</v>
      </c>
      <c r="L114" s="21">
        <f>SUM(F$3:F113)+I114</f>
        <v>-1.0117872944224011E-2</v>
      </c>
      <c r="M114" s="21">
        <f>SUM(G$3:G113)+J114</f>
        <v>-0.22334679802010798</v>
      </c>
      <c r="N114" s="21"/>
      <c r="O114" s="21"/>
      <c r="P114" s="21"/>
      <c r="Q114" s="19">
        <f t="shared" si="5"/>
        <v>1.953667165831733E-2</v>
      </c>
      <c r="R114" s="19">
        <f t="shared" si="5"/>
        <v>1.0237135291546027E-4</v>
      </c>
      <c r="S114" s="19">
        <f t="shared" si="5"/>
        <v>4.9883792185834913E-2</v>
      </c>
      <c r="T114" s="19">
        <f t="shared" si="6"/>
        <v>-1.414211974608854E-3</v>
      </c>
      <c r="U114" s="19">
        <f t="shared" si="7"/>
        <v>-3.1217995915919915E-2</v>
      </c>
      <c r="V114" s="19">
        <f t="shared" si="8"/>
        <v>2.2597945248667155E-3</v>
      </c>
    </row>
    <row r="115" spans="1:22" x14ac:dyDescent="0.25">
      <c r="A115" s="26">
        <f>Wellpath!E115</f>
        <v>10700</v>
      </c>
      <c r="B115" s="22">
        <v>0</v>
      </c>
      <c r="C115" s="22">
        <f>SIN(Wellpath!$L115) * COS(Wellpath!$L115) / SQRT(2)</f>
        <v>0.30618621784789729</v>
      </c>
      <c r="D115" s="22">
        <f>(-TAN(Dip) * SIN(Wellpath!$L115) * COS(Wellpath!$L115) * SIN(Wellpath!$O115)) / SQRT(2)</f>
        <v>0.30167435485293798</v>
      </c>
      <c r="E115" s="20">
        <f>Model!$W$10*((drdp!B115+drdp!K115)*'ASXY-TI1S'!$B115+(drdp!E115+drdp!N115)*'ASXY-TI1S'!$C115+(drdp!H115+drdp!Q115)*'ASXY-TI1S'!$D115)</f>
        <v>7.7201356668389859E-4</v>
      </c>
      <c r="F115" s="20">
        <f>Model!$W$10*((drdp!C115+drdp!L115)*'ASXY-TI1S'!$B115+(drdp!F115+drdp!O115)*'ASXY-TI1S'!$C115+(drdp!I115+drdp!R115)*'ASXY-TI1S'!$D115)</f>
        <v>-4.5497698441913292E-3</v>
      </c>
      <c r="G115" s="20">
        <f>Model!$W$10*((drdp!D115+drdp!M115)*'ASXY-TI1S'!$B115+(drdp!G115+drdp!P115)*'ASXY-TI1S'!$C115+(drdp!J115+drdp!S115)*'ASXY-TI1S'!$D115)</f>
        <v>-4.0411152544811224E-3</v>
      </c>
      <c r="H115" s="18">
        <f>Model!$W$10*((drdp!B115)*'ASXY-TI1S'!$B115+(drdp!E115)*'ASXY-TI1S'!$C115+(drdp!H115)*'ASXY-TI1S'!$D115)</f>
        <v>3.8600678334194929E-4</v>
      </c>
      <c r="I115" s="18">
        <f>Model!$W$10*((drdp!C115)*'ASXY-TI1S'!$B115+(drdp!F115)*'ASXY-TI1S'!$C115+(drdp!I115)*'ASXY-TI1S'!$D115)</f>
        <v>-2.2748849220956646E-3</v>
      </c>
      <c r="J115" s="18">
        <f>Model!$W$10*((drdp!D115)*'ASXY-TI1S'!$B115+(drdp!G115)*'ASXY-TI1S'!$C115+(drdp!J115)*'ASXY-TI1S'!$D115)</f>
        <v>-2.0205576272405612E-3</v>
      </c>
      <c r="K115" s="21">
        <f>SUM(E$3:E114)+H115</f>
        <v>0.14054565792897894</v>
      </c>
      <c r="L115" s="21">
        <f>SUM(F$3:F114)+I115</f>
        <v>-1.4667642788415342E-2</v>
      </c>
      <c r="M115" s="21">
        <f>SUM(G$3:G114)+J115</f>
        <v>-0.2273879132745891</v>
      </c>
      <c r="N115" s="21"/>
      <c r="O115" s="21"/>
      <c r="P115" s="21"/>
      <c r="Q115" s="19">
        <f t="shared" si="5"/>
        <v>1.9753081962689562E-2</v>
      </c>
      <c r="R115" s="19">
        <f t="shared" si="5"/>
        <v>2.1513974496855257E-4</v>
      </c>
      <c r="S115" s="19">
        <f t="shared" si="5"/>
        <v>5.1705263103372055E-2</v>
      </c>
      <c r="T115" s="19">
        <f t="shared" si="6"/>
        <v>-2.0614735059650774E-3</v>
      </c>
      <c r="U115" s="19">
        <f t="shared" si="7"/>
        <v>-3.1958383876274726E-2</v>
      </c>
      <c r="V115" s="19">
        <f t="shared" si="8"/>
        <v>3.3352446863148398E-3</v>
      </c>
    </row>
    <row r="116" spans="1:22" x14ac:dyDescent="0.25">
      <c r="A116" s="26">
        <f>Wellpath!E116</f>
        <v>10800</v>
      </c>
      <c r="B116" s="22">
        <v>0</v>
      </c>
      <c r="C116" s="22">
        <f>SIN(Wellpath!$L116) * COS(Wellpath!$L116) / SQRT(2)</f>
        <v>0.30618621784789729</v>
      </c>
      <c r="D116" s="22">
        <f>(-TAN(Dip) * SIN(Wellpath!$L116) * COS(Wellpath!$L116) * SIN(Wellpath!$O116)) / SQRT(2)</f>
        <v>0.30167435485293798</v>
      </c>
      <c r="E116" s="20">
        <f>Model!$W$10*((drdp!B116+drdp!K116)*'ASXY-TI1S'!$B116+(drdp!E116+drdp!N116)*'ASXY-TI1S'!$C116+(drdp!H116+drdp!Q116)*'ASXY-TI1S'!$D116)</f>
        <v>7.7201356668389859E-4</v>
      </c>
      <c r="F116" s="20">
        <f>Model!$W$10*((drdp!C116+drdp!L116)*'ASXY-TI1S'!$B116+(drdp!F116+drdp!O116)*'ASXY-TI1S'!$C116+(drdp!I116+drdp!R116)*'ASXY-TI1S'!$D116)</f>
        <v>-4.5497698441913292E-3</v>
      </c>
      <c r="G116" s="20">
        <f>Model!$W$10*((drdp!D116+drdp!M116)*'ASXY-TI1S'!$B116+(drdp!G116+drdp!P116)*'ASXY-TI1S'!$C116+(drdp!J116+drdp!S116)*'ASXY-TI1S'!$D116)</f>
        <v>-4.0411152544811224E-3</v>
      </c>
      <c r="H116" s="18">
        <f>Model!$W$10*((drdp!B116)*'ASXY-TI1S'!$B116+(drdp!E116)*'ASXY-TI1S'!$C116+(drdp!H116)*'ASXY-TI1S'!$D116)</f>
        <v>3.8600678334194929E-4</v>
      </c>
      <c r="I116" s="18">
        <f>Model!$W$10*((drdp!C116)*'ASXY-TI1S'!$B116+(drdp!F116)*'ASXY-TI1S'!$C116+(drdp!I116)*'ASXY-TI1S'!$D116)</f>
        <v>-2.2748849220956646E-3</v>
      </c>
      <c r="J116" s="18">
        <f>Model!$W$10*((drdp!D116)*'ASXY-TI1S'!$B116+(drdp!G116)*'ASXY-TI1S'!$C116+(drdp!J116)*'ASXY-TI1S'!$D116)</f>
        <v>-2.0205576272405612E-3</v>
      </c>
      <c r="K116" s="21">
        <f>SUM(E$3:E115)+H116</f>
        <v>0.14131767149566285</v>
      </c>
      <c r="L116" s="21">
        <f>SUM(F$3:F115)+I116</f>
        <v>-1.9217412632606672E-2</v>
      </c>
      <c r="M116" s="21">
        <f>SUM(G$3:G115)+J116</f>
        <v>-0.23142902852907021</v>
      </c>
      <c r="N116" s="21"/>
      <c r="O116" s="21"/>
      <c r="P116" s="21"/>
      <c r="Q116" s="19">
        <f t="shared" si="5"/>
        <v>1.9970684276956082E-2</v>
      </c>
      <c r="R116" s="19">
        <f t="shared" si="5"/>
        <v>3.6930894829187048E-4</v>
      </c>
      <c r="S116" s="19">
        <f t="shared" si="5"/>
        <v>5.3559395245909192E-2</v>
      </c>
      <c r="T116" s="19">
        <f t="shared" si="6"/>
        <v>-2.7157600054113109E-3</v>
      </c>
      <c r="U116" s="19">
        <f t="shared" si="7"/>
        <v>-3.2705011428231533E-2</v>
      </c>
      <c r="V116" s="19">
        <f t="shared" si="8"/>
        <v>4.4474671364064435E-3</v>
      </c>
    </row>
    <row r="117" spans="1:22" x14ac:dyDescent="0.25">
      <c r="A117" s="26">
        <f>Wellpath!E117</f>
        <v>10900</v>
      </c>
      <c r="B117" s="22">
        <v>0</v>
      </c>
      <c r="C117" s="22">
        <f>SIN(Wellpath!$L117) * COS(Wellpath!$L117) / SQRT(2)</f>
        <v>0.30618621784789729</v>
      </c>
      <c r="D117" s="22">
        <f>(-TAN(Dip) * SIN(Wellpath!$L117) * COS(Wellpath!$L117) * SIN(Wellpath!$O117)) / SQRT(2)</f>
        <v>0.30167435485293798</v>
      </c>
      <c r="E117" s="20">
        <f>Model!$W$10*((drdp!B117+drdp!K117)*'ASXY-TI1S'!$B117+(drdp!E117+drdp!N117)*'ASXY-TI1S'!$C117+(drdp!H117+drdp!Q117)*'ASXY-TI1S'!$D117)</f>
        <v>7.7201356668389859E-4</v>
      </c>
      <c r="F117" s="20">
        <f>Model!$W$10*((drdp!C117+drdp!L117)*'ASXY-TI1S'!$B117+(drdp!F117+drdp!O117)*'ASXY-TI1S'!$C117+(drdp!I117+drdp!R117)*'ASXY-TI1S'!$D117)</f>
        <v>-4.5497698441913292E-3</v>
      </c>
      <c r="G117" s="20">
        <f>Model!$W$10*((drdp!D117+drdp!M117)*'ASXY-TI1S'!$B117+(drdp!G117+drdp!P117)*'ASXY-TI1S'!$C117+(drdp!J117+drdp!S117)*'ASXY-TI1S'!$D117)</f>
        <v>-4.0411152544811224E-3</v>
      </c>
      <c r="H117" s="18">
        <f>Model!$W$10*((drdp!B117)*'ASXY-TI1S'!$B117+(drdp!E117)*'ASXY-TI1S'!$C117+(drdp!H117)*'ASXY-TI1S'!$D117)</f>
        <v>3.8600678334194929E-4</v>
      </c>
      <c r="I117" s="18">
        <f>Model!$W$10*((drdp!C117)*'ASXY-TI1S'!$B117+(drdp!F117)*'ASXY-TI1S'!$C117+(drdp!I117)*'ASXY-TI1S'!$D117)</f>
        <v>-2.2748849220956646E-3</v>
      </c>
      <c r="J117" s="18">
        <f>Model!$W$10*((drdp!D117)*'ASXY-TI1S'!$B117+(drdp!G117)*'ASXY-TI1S'!$C117+(drdp!J117)*'ASXY-TI1S'!$D117)</f>
        <v>-2.0205576272405612E-3</v>
      </c>
      <c r="K117" s="21">
        <f>SUM(E$3:E116)+H117</f>
        <v>0.14208968506234676</v>
      </c>
      <c r="L117" s="21">
        <f>SUM(F$3:F116)+I117</f>
        <v>-2.3767182476798002E-2</v>
      </c>
      <c r="M117" s="21">
        <f>SUM(G$3:G116)+J117</f>
        <v>-0.23547014378355133</v>
      </c>
      <c r="N117" s="21"/>
      <c r="O117" s="21"/>
      <c r="P117" s="21"/>
      <c r="Q117" s="19">
        <f t="shared" si="5"/>
        <v>2.0189478601116889E-2</v>
      </c>
      <c r="R117" s="19">
        <f t="shared" si="5"/>
        <v>5.6487896288541397E-4</v>
      </c>
      <c r="S117" s="19">
        <f t="shared" si="5"/>
        <v>5.5446188613446336E-2</v>
      </c>
      <c r="T117" s="19">
        <f t="shared" si="6"/>
        <v>-3.3770714729475545E-3</v>
      </c>
      <c r="U117" s="19">
        <f t="shared" si="7"/>
        <v>-3.345787857179032E-2</v>
      </c>
      <c r="V117" s="19">
        <f t="shared" si="8"/>
        <v>5.5964618751415274E-3</v>
      </c>
    </row>
    <row r="118" spans="1:22" x14ac:dyDescent="0.25">
      <c r="A118" s="26">
        <f>Wellpath!E118</f>
        <v>11000</v>
      </c>
      <c r="B118" s="22">
        <v>0</v>
      </c>
      <c r="C118" s="22">
        <f>SIN(Wellpath!$L118) * COS(Wellpath!$L118) / SQRT(2)</f>
        <v>0.30618621784789729</v>
      </c>
      <c r="D118" s="22">
        <f>(-TAN(Dip) * SIN(Wellpath!$L118) * COS(Wellpath!$L118) * SIN(Wellpath!$O118)) / SQRT(2)</f>
        <v>0.30167435485293798</v>
      </c>
      <c r="E118" s="20">
        <f>Model!$W$10*((drdp!B118+drdp!K118)*'ASXY-TI1S'!$B118+(drdp!E118+drdp!N118)*'ASXY-TI1S'!$C118+(drdp!H118+drdp!Q118)*'ASXY-TI1S'!$D118)</f>
        <v>7.7201356668389859E-4</v>
      </c>
      <c r="F118" s="20">
        <f>Model!$W$10*((drdp!C118+drdp!L118)*'ASXY-TI1S'!$B118+(drdp!F118+drdp!O118)*'ASXY-TI1S'!$C118+(drdp!I118+drdp!R118)*'ASXY-TI1S'!$D118)</f>
        <v>-4.5497698441913292E-3</v>
      </c>
      <c r="G118" s="20">
        <f>Model!$W$10*((drdp!D118+drdp!M118)*'ASXY-TI1S'!$B118+(drdp!G118+drdp!P118)*'ASXY-TI1S'!$C118+(drdp!J118+drdp!S118)*'ASXY-TI1S'!$D118)</f>
        <v>-4.0411152544811224E-3</v>
      </c>
      <c r="H118" s="18">
        <f>Model!$W$10*((drdp!B118)*'ASXY-TI1S'!$B118+(drdp!E118)*'ASXY-TI1S'!$C118+(drdp!H118)*'ASXY-TI1S'!$D118)</f>
        <v>3.8600678334194929E-4</v>
      </c>
      <c r="I118" s="18">
        <f>Model!$W$10*((drdp!C118)*'ASXY-TI1S'!$B118+(drdp!F118)*'ASXY-TI1S'!$C118+(drdp!I118)*'ASXY-TI1S'!$D118)</f>
        <v>-2.2748849220956646E-3</v>
      </c>
      <c r="J118" s="18">
        <f>Model!$W$10*((drdp!D118)*'ASXY-TI1S'!$B118+(drdp!G118)*'ASXY-TI1S'!$C118+(drdp!J118)*'ASXY-TI1S'!$D118)</f>
        <v>-2.0205576272405612E-3</v>
      </c>
      <c r="K118" s="21">
        <f>SUM(E$3:E117)+H118</f>
        <v>0.14286169862903067</v>
      </c>
      <c r="L118" s="21">
        <f>SUM(F$3:F117)+I118</f>
        <v>-2.8316952320989332E-2</v>
      </c>
      <c r="M118" s="21">
        <f>SUM(G$3:G117)+J118</f>
        <v>-0.23951125903803244</v>
      </c>
      <c r="N118" s="21"/>
      <c r="O118" s="21"/>
      <c r="P118" s="21"/>
      <c r="Q118" s="19">
        <f t="shared" si="5"/>
        <v>2.0409464935171984E-2</v>
      </c>
      <c r="R118" s="19">
        <f t="shared" si="5"/>
        <v>8.0184978874918314E-4</v>
      </c>
      <c r="S118" s="19">
        <f t="shared" si="5"/>
        <v>5.7365643205983474E-2</v>
      </c>
      <c r="T118" s="19">
        <f t="shared" si="6"/>
        <v>-4.0454079085738082E-3</v>
      </c>
      <c r="U118" s="19">
        <f t="shared" si="7"/>
        <v>-3.4216985306951088E-2</v>
      </c>
      <c r="V118" s="19">
        <f t="shared" si="8"/>
        <v>6.7822289025200894E-3</v>
      </c>
    </row>
    <row r="119" spans="1:22" x14ac:dyDescent="0.25">
      <c r="A119" s="26">
        <f>Wellpath!E119</f>
        <v>11100</v>
      </c>
      <c r="B119" s="22">
        <v>0</v>
      </c>
      <c r="C119" s="22">
        <f>SIN(Wellpath!$L119) * COS(Wellpath!$L119) / SQRT(2)</f>
        <v>0.30618621784789729</v>
      </c>
      <c r="D119" s="22">
        <f>(-TAN(Dip) * SIN(Wellpath!$L119) * COS(Wellpath!$L119) * SIN(Wellpath!$O119)) / SQRT(2)</f>
        <v>0.30167435485293798</v>
      </c>
      <c r="E119" s="20">
        <f>Model!$W$10*((drdp!B119+drdp!K119)*'ASXY-TI1S'!$B119+(drdp!E119+drdp!N119)*'ASXY-TI1S'!$C119+(drdp!H119+drdp!Q119)*'ASXY-TI1S'!$D119)</f>
        <v>7.7201356668389859E-4</v>
      </c>
      <c r="F119" s="20">
        <f>Model!$W$10*((drdp!C119+drdp!L119)*'ASXY-TI1S'!$B119+(drdp!F119+drdp!O119)*'ASXY-TI1S'!$C119+(drdp!I119+drdp!R119)*'ASXY-TI1S'!$D119)</f>
        <v>-4.5497698441913292E-3</v>
      </c>
      <c r="G119" s="20">
        <f>Model!$W$10*((drdp!D119+drdp!M119)*'ASXY-TI1S'!$B119+(drdp!G119+drdp!P119)*'ASXY-TI1S'!$C119+(drdp!J119+drdp!S119)*'ASXY-TI1S'!$D119)</f>
        <v>-4.0411152544811224E-3</v>
      </c>
      <c r="H119" s="18">
        <f>Model!$W$10*((drdp!B119)*'ASXY-TI1S'!$B119+(drdp!E119)*'ASXY-TI1S'!$C119+(drdp!H119)*'ASXY-TI1S'!$D119)</f>
        <v>3.8600678334194929E-4</v>
      </c>
      <c r="I119" s="18">
        <f>Model!$W$10*((drdp!C119)*'ASXY-TI1S'!$B119+(drdp!F119)*'ASXY-TI1S'!$C119+(drdp!I119)*'ASXY-TI1S'!$D119)</f>
        <v>-2.2748849220956646E-3</v>
      </c>
      <c r="J119" s="18">
        <f>Model!$W$10*((drdp!D119)*'ASXY-TI1S'!$B119+(drdp!G119)*'ASXY-TI1S'!$C119+(drdp!J119)*'ASXY-TI1S'!$D119)</f>
        <v>-2.0205576272405612E-3</v>
      </c>
      <c r="K119" s="21">
        <f>SUM(E$3:E118)+H119</f>
        <v>0.14363371219571458</v>
      </c>
      <c r="L119" s="21">
        <f>SUM(F$3:F118)+I119</f>
        <v>-3.2866722165180662E-2</v>
      </c>
      <c r="M119" s="21">
        <f>SUM(G$3:G118)+J119</f>
        <v>-0.24355237429251356</v>
      </c>
      <c r="N119" s="21"/>
      <c r="O119" s="21"/>
      <c r="P119" s="21"/>
      <c r="Q119" s="19">
        <f t="shared" si="5"/>
        <v>2.0630643279121369E-2</v>
      </c>
      <c r="R119" s="19">
        <f t="shared" si="5"/>
        <v>1.0802214258831778E-3</v>
      </c>
      <c r="S119" s="19">
        <f t="shared" si="5"/>
        <v>5.9317759023520621E-2</v>
      </c>
      <c r="T119" s="19">
        <f t="shared" si="6"/>
        <v>-4.7207693122900719E-3</v>
      </c>
      <c r="U119" s="19">
        <f t="shared" si="7"/>
        <v>-3.4982331633713844E-2</v>
      </c>
      <c r="V119" s="19">
        <f t="shared" si="8"/>
        <v>8.004768218542133E-3</v>
      </c>
    </row>
    <row r="120" spans="1:22" x14ac:dyDescent="0.25">
      <c r="A120" s="26">
        <f>Wellpath!E120</f>
        <v>11200</v>
      </c>
      <c r="B120" s="22">
        <v>0</v>
      </c>
      <c r="C120" s="22">
        <f>SIN(Wellpath!$L120) * COS(Wellpath!$L120) / SQRT(2)</f>
        <v>0.30618621784789729</v>
      </c>
      <c r="D120" s="22">
        <f>(-TAN(Dip) * SIN(Wellpath!$L120) * COS(Wellpath!$L120) * SIN(Wellpath!$O120)) / SQRT(2)</f>
        <v>0.30167435485293798</v>
      </c>
      <c r="E120" s="20">
        <f>Model!$W$10*((drdp!B120+drdp!K120)*'ASXY-TI1S'!$B120+(drdp!E120+drdp!N120)*'ASXY-TI1S'!$C120+(drdp!H120+drdp!Q120)*'ASXY-TI1S'!$D120)</f>
        <v>7.7201356668389859E-4</v>
      </c>
      <c r="F120" s="20">
        <f>Model!$W$10*((drdp!C120+drdp!L120)*'ASXY-TI1S'!$B120+(drdp!F120+drdp!O120)*'ASXY-TI1S'!$C120+(drdp!I120+drdp!R120)*'ASXY-TI1S'!$D120)</f>
        <v>-4.5497698441913292E-3</v>
      </c>
      <c r="G120" s="20">
        <f>Model!$W$10*((drdp!D120+drdp!M120)*'ASXY-TI1S'!$B120+(drdp!G120+drdp!P120)*'ASXY-TI1S'!$C120+(drdp!J120+drdp!S120)*'ASXY-TI1S'!$D120)</f>
        <v>-4.0411152544811224E-3</v>
      </c>
      <c r="H120" s="18">
        <f>Model!$W$10*((drdp!B120)*'ASXY-TI1S'!$B120+(drdp!E120)*'ASXY-TI1S'!$C120+(drdp!H120)*'ASXY-TI1S'!$D120)</f>
        <v>3.8600678334194929E-4</v>
      </c>
      <c r="I120" s="18">
        <f>Model!$W$10*((drdp!C120)*'ASXY-TI1S'!$B120+(drdp!F120)*'ASXY-TI1S'!$C120+(drdp!I120)*'ASXY-TI1S'!$D120)</f>
        <v>-2.2748849220956646E-3</v>
      </c>
      <c r="J120" s="18">
        <f>Model!$W$10*((drdp!D120)*'ASXY-TI1S'!$B120+(drdp!G120)*'ASXY-TI1S'!$C120+(drdp!J120)*'ASXY-TI1S'!$D120)</f>
        <v>-2.0205576272405612E-3</v>
      </c>
      <c r="K120" s="21">
        <f>SUM(E$3:E119)+H120</f>
        <v>0.14440572576239849</v>
      </c>
      <c r="L120" s="21">
        <f>SUM(F$3:F119)+I120</f>
        <v>-3.7416492009371985E-2</v>
      </c>
      <c r="M120" s="21">
        <f>SUM(G$3:G119)+J120</f>
        <v>-0.24759348954699467</v>
      </c>
      <c r="N120" s="21"/>
      <c r="O120" s="21"/>
      <c r="P120" s="21"/>
      <c r="Q120" s="19">
        <f t="shared" si="5"/>
        <v>2.0853013632965038E-2</v>
      </c>
      <c r="R120" s="19">
        <f t="shared" si="5"/>
        <v>1.3999938742873977E-3</v>
      </c>
      <c r="S120" s="19">
        <f t="shared" si="5"/>
        <v>6.1302536066057761E-2</v>
      </c>
      <c r="T120" s="19">
        <f t="shared" si="6"/>
        <v>-5.4031556840963453E-3</v>
      </c>
      <c r="U120" s="19">
        <f t="shared" si="7"/>
        <v>-3.5753917552078587E-2</v>
      </c>
      <c r="V120" s="19">
        <f t="shared" si="8"/>
        <v>9.2640798232076528E-3</v>
      </c>
    </row>
    <row r="121" spans="1:22" x14ac:dyDescent="0.25">
      <c r="A121" s="26">
        <f>Wellpath!E121</f>
        <v>11300</v>
      </c>
      <c r="B121" s="22">
        <v>0</v>
      </c>
      <c r="C121" s="22">
        <f>SIN(Wellpath!$L121) * COS(Wellpath!$L121) / SQRT(2)</f>
        <v>0.30618621784789729</v>
      </c>
      <c r="D121" s="22">
        <f>(-TAN(Dip) * SIN(Wellpath!$L121) * COS(Wellpath!$L121) * SIN(Wellpath!$O121)) / SQRT(2)</f>
        <v>0.30167435485293798</v>
      </c>
      <c r="E121" s="20">
        <f>Model!$W$10*((drdp!B121+drdp!K121)*'ASXY-TI1S'!$B121+(drdp!E121+drdp!N121)*'ASXY-TI1S'!$C121+(drdp!H121+drdp!Q121)*'ASXY-TI1S'!$D121)</f>
        <v>7.7201356668389859E-4</v>
      </c>
      <c r="F121" s="20">
        <f>Model!$W$10*((drdp!C121+drdp!L121)*'ASXY-TI1S'!$B121+(drdp!F121+drdp!O121)*'ASXY-TI1S'!$C121+(drdp!I121+drdp!R121)*'ASXY-TI1S'!$D121)</f>
        <v>-4.5497698441913292E-3</v>
      </c>
      <c r="G121" s="20">
        <f>Model!$W$10*((drdp!D121+drdp!M121)*'ASXY-TI1S'!$B121+(drdp!G121+drdp!P121)*'ASXY-TI1S'!$C121+(drdp!J121+drdp!S121)*'ASXY-TI1S'!$D121)</f>
        <v>-4.0411152544811224E-3</v>
      </c>
      <c r="H121" s="18">
        <f>Model!$W$10*((drdp!B121)*'ASXY-TI1S'!$B121+(drdp!E121)*'ASXY-TI1S'!$C121+(drdp!H121)*'ASXY-TI1S'!$D121)</f>
        <v>3.8600678334194929E-4</v>
      </c>
      <c r="I121" s="18">
        <f>Model!$W$10*((drdp!C121)*'ASXY-TI1S'!$B121+(drdp!F121)*'ASXY-TI1S'!$C121+(drdp!I121)*'ASXY-TI1S'!$D121)</f>
        <v>-2.2748849220956646E-3</v>
      </c>
      <c r="J121" s="18">
        <f>Model!$W$10*((drdp!D121)*'ASXY-TI1S'!$B121+(drdp!G121)*'ASXY-TI1S'!$C121+(drdp!J121)*'ASXY-TI1S'!$D121)</f>
        <v>-2.0205576272405612E-3</v>
      </c>
      <c r="K121" s="21">
        <f>SUM(E$3:E120)+H121</f>
        <v>0.1451777393290824</v>
      </c>
      <c r="L121" s="21">
        <f>SUM(F$3:F120)+I121</f>
        <v>-4.1966261853563315E-2</v>
      </c>
      <c r="M121" s="21">
        <f>SUM(G$3:G120)+J121</f>
        <v>-0.25163460480147576</v>
      </c>
      <c r="N121" s="21"/>
      <c r="O121" s="21"/>
      <c r="P121" s="21"/>
      <c r="Q121" s="19">
        <f t="shared" si="5"/>
        <v>2.1076575996702998E-2</v>
      </c>
      <c r="R121" s="19">
        <f t="shared" si="5"/>
        <v>1.7611671339618435E-3</v>
      </c>
      <c r="S121" s="19">
        <f t="shared" si="5"/>
        <v>6.3319974333594889E-2</v>
      </c>
      <c r="T121" s="19">
        <f t="shared" si="6"/>
        <v>-6.0925670239926292E-3</v>
      </c>
      <c r="U121" s="19">
        <f t="shared" si="7"/>
        <v>-3.6531743062045312E-2</v>
      </c>
      <c r="V121" s="19">
        <f t="shared" si="8"/>
        <v>1.0560163716516652E-2</v>
      </c>
    </row>
    <row r="122" spans="1:22" x14ac:dyDescent="0.25">
      <c r="A122" s="26">
        <f>Wellpath!E122</f>
        <v>11400</v>
      </c>
      <c r="B122" s="22">
        <v>0</v>
      </c>
      <c r="C122" s="22">
        <f>SIN(Wellpath!$L122) * COS(Wellpath!$L122) / SQRT(2)</f>
        <v>0.30618621784789729</v>
      </c>
      <c r="D122" s="22">
        <f>(-TAN(Dip) * SIN(Wellpath!$L122) * COS(Wellpath!$L122) * SIN(Wellpath!$O122)) / SQRT(2)</f>
        <v>0.30167435485293798</v>
      </c>
      <c r="E122" s="20">
        <f>Model!$W$10*((drdp!B122+drdp!K122)*'ASXY-TI1S'!$B122+(drdp!E122+drdp!N122)*'ASXY-TI1S'!$C122+(drdp!H122+drdp!Q122)*'ASXY-TI1S'!$D122)</f>
        <v>7.7201356668389859E-4</v>
      </c>
      <c r="F122" s="20">
        <f>Model!$W$10*((drdp!C122+drdp!L122)*'ASXY-TI1S'!$B122+(drdp!F122+drdp!O122)*'ASXY-TI1S'!$C122+(drdp!I122+drdp!R122)*'ASXY-TI1S'!$D122)</f>
        <v>-4.5497698441913292E-3</v>
      </c>
      <c r="G122" s="20">
        <f>Model!$W$10*((drdp!D122+drdp!M122)*'ASXY-TI1S'!$B122+(drdp!G122+drdp!P122)*'ASXY-TI1S'!$C122+(drdp!J122+drdp!S122)*'ASXY-TI1S'!$D122)</f>
        <v>-4.0411152544811224E-3</v>
      </c>
      <c r="H122" s="18">
        <f>Model!$W$10*((drdp!B122)*'ASXY-TI1S'!$B122+(drdp!E122)*'ASXY-TI1S'!$C122+(drdp!H122)*'ASXY-TI1S'!$D122)</f>
        <v>3.8600678334194929E-4</v>
      </c>
      <c r="I122" s="18">
        <f>Model!$W$10*((drdp!C122)*'ASXY-TI1S'!$B122+(drdp!F122)*'ASXY-TI1S'!$C122+(drdp!I122)*'ASXY-TI1S'!$D122)</f>
        <v>-2.2748849220956646E-3</v>
      </c>
      <c r="J122" s="18">
        <f>Model!$W$10*((drdp!D122)*'ASXY-TI1S'!$B122+(drdp!G122)*'ASXY-TI1S'!$C122+(drdp!J122)*'ASXY-TI1S'!$D122)</f>
        <v>-2.0205576272405612E-3</v>
      </c>
      <c r="K122" s="21">
        <f>SUM(E$3:E121)+H122</f>
        <v>0.14594975289576631</v>
      </c>
      <c r="L122" s="21">
        <f>SUM(F$3:F121)+I122</f>
        <v>-4.6516031697754645E-2</v>
      </c>
      <c r="M122" s="21">
        <f>SUM(G$3:G121)+J122</f>
        <v>-0.2556757200559569</v>
      </c>
      <c r="N122" s="21"/>
      <c r="O122" s="21"/>
      <c r="P122" s="21"/>
      <c r="Q122" s="19">
        <f t="shared" si="5"/>
        <v>2.1301330370335245E-2</v>
      </c>
      <c r="R122" s="19">
        <f t="shared" si="5"/>
        <v>2.1637412049065148E-3</v>
      </c>
      <c r="S122" s="19">
        <f t="shared" si="5"/>
        <v>6.5370073826132039E-2</v>
      </c>
      <c r="T122" s="19">
        <f t="shared" si="6"/>
        <v>-6.7890033319789236E-3</v>
      </c>
      <c r="U122" s="19">
        <f t="shared" si="7"/>
        <v>-3.7315808163614031E-2</v>
      </c>
      <c r="V122" s="19">
        <f t="shared" si="8"/>
        <v>1.1893019898469134E-2</v>
      </c>
    </row>
    <row r="123" spans="1:22" x14ac:dyDescent="0.25">
      <c r="A123" s="26">
        <f>Wellpath!E123</f>
        <v>11500</v>
      </c>
      <c r="B123" s="22">
        <v>0</v>
      </c>
      <c r="C123" s="22">
        <f>SIN(Wellpath!$L123) * COS(Wellpath!$L123) / SQRT(2)</f>
        <v>0.30618621784789729</v>
      </c>
      <c r="D123" s="22">
        <f>(-TAN(Dip) * SIN(Wellpath!$L123) * COS(Wellpath!$L123) * SIN(Wellpath!$O123)) / SQRT(2)</f>
        <v>0.30167435485293798</v>
      </c>
      <c r="E123" s="20">
        <f>Model!$W$10*((drdp!B123+drdp!K123)*'ASXY-TI1S'!$B123+(drdp!E123+drdp!N123)*'ASXY-TI1S'!$C123+(drdp!H123+drdp!Q123)*'ASXY-TI1S'!$D123)</f>
        <v>7.7201356668389859E-4</v>
      </c>
      <c r="F123" s="20">
        <f>Model!$W$10*((drdp!C123+drdp!L123)*'ASXY-TI1S'!$B123+(drdp!F123+drdp!O123)*'ASXY-TI1S'!$C123+(drdp!I123+drdp!R123)*'ASXY-TI1S'!$D123)</f>
        <v>-4.5497698441913292E-3</v>
      </c>
      <c r="G123" s="20">
        <f>Model!$W$10*((drdp!D123+drdp!M123)*'ASXY-TI1S'!$B123+(drdp!G123+drdp!P123)*'ASXY-TI1S'!$C123+(drdp!J123+drdp!S123)*'ASXY-TI1S'!$D123)</f>
        <v>-4.0411152544811224E-3</v>
      </c>
      <c r="H123" s="18">
        <f>Model!$W$10*((drdp!B123)*'ASXY-TI1S'!$B123+(drdp!E123)*'ASXY-TI1S'!$C123+(drdp!H123)*'ASXY-TI1S'!$D123)</f>
        <v>3.8600678334194929E-4</v>
      </c>
      <c r="I123" s="18">
        <f>Model!$W$10*((drdp!C123)*'ASXY-TI1S'!$B123+(drdp!F123)*'ASXY-TI1S'!$C123+(drdp!I123)*'ASXY-TI1S'!$D123)</f>
        <v>-2.2748849220956646E-3</v>
      </c>
      <c r="J123" s="18">
        <f>Model!$W$10*((drdp!D123)*'ASXY-TI1S'!$B123+(drdp!G123)*'ASXY-TI1S'!$C123+(drdp!J123)*'ASXY-TI1S'!$D123)</f>
        <v>-2.0205576272405612E-3</v>
      </c>
      <c r="K123" s="21">
        <f>SUM(E$3:E122)+H123</f>
        <v>0.14672176646245022</v>
      </c>
      <c r="L123" s="21">
        <f>SUM(F$3:F122)+I123</f>
        <v>-5.1065801541945975E-2</v>
      </c>
      <c r="M123" s="21">
        <f>SUM(G$3:G122)+J123</f>
        <v>-0.25971683531043804</v>
      </c>
      <c r="N123" s="21"/>
      <c r="O123" s="21"/>
      <c r="P123" s="21"/>
      <c r="Q123" s="19">
        <f t="shared" si="5"/>
        <v>2.1527276753861783E-2</v>
      </c>
      <c r="R123" s="19">
        <f t="shared" si="5"/>
        <v>2.607716087121412E-3</v>
      </c>
      <c r="S123" s="19">
        <f t="shared" si="5"/>
        <v>6.7452834543669196E-2</v>
      </c>
      <c r="T123" s="19">
        <f t="shared" si="6"/>
        <v>-7.4924646080552276E-3</v>
      </c>
      <c r="U123" s="19">
        <f t="shared" si="7"/>
        <v>-3.8106112856784738E-2</v>
      </c>
      <c r="V123" s="19">
        <f t="shared" si="8"/>
        <v>1.3262648369065096E-2</v>
      </c>
    </row>
    <row r="124" spans="1:22" x14ac:dyDescent="0.25">
      <c r="A124" s="26">
        <f>Wellpath!E124</f>
        <v>11600</v>
      </c>
      <c r="B124" s="22">
        <v>0</v>
      </c>
      <c r="C124" s="22">
        <f>SIN(Wellpath!$L124) * COS(Wellpath!$L124) / SQRT(2)</f>
        <v>0.30618621784789729</v>
      </c>
      <c r="D124" s="22">
        <f>(-TAN(Dip) * SIN(Wellpath!$L124) * COS(Wellpath!$L124) * SIN(Wellpath!$O124)) / SQRT(2)</f>
        <v>0.30167435485293798</v>
      </c>
      <c r="E124" s="20">
        <f>Model!$W$10*((drdp!B124+drdp!K124)*'ASXY-TI1S'!$B124+(drdp!E124+drdp!N124)*'ASXY-TI1S'!$C124+(drdp!H124+drdp!Q124)*'ASXY-TI1S'!$D124)</f>
        <v>7.7201356668389859E-4</v>
      </c>
      <c r="F124" s="20">
        <f>Model!$W$10*((drdp!C124+drdp!L124)*'ASXY-TI1S'!$B124+(drdp!F124+drdp!O124)*'ASXY-TI1S'!$C124+(drdp!I124+drdp!R124)*'ASXY-TI1S'!$D124)</f>
        <v>-4.5497698441913292E-3</v>
      </c>
      <c r="G124" s="20">
        <f>Model!$W$10*((drdp!D124+drdp!M124)*'ASXY-TI1S'!$B124+(drdp!G124+drdp!P124)*'ASXY-TI1S'!$C124+(drdp!J124+drdp!S124)*'ASXY-TI1S'!$D124)</f>
        <v>-4.0411152544811224E-3</v>
      </c>
      <c r="H124" s="18">
        <f>Model!$W$10*((drdp!B124)*'ASXY-TI1S'!$B124+(drdp!E124)*'ASXY-TI1S'!$C124+(drdp!H124)*'ASXY-TI1S'!$D124)</f>
        <v>3.8600678334194929E-4</v>
      </c>
      <c r="I124" s="18">
        <f>Model!$W$10*((drdp!C124)*'ASXY-TI1S'!$B124+(drdp!F124)*'ASXY-TI1S'!$C124+(drdp!I124)*'ASXY-TI1S'!$D124)</f>
        <v>-2.2748849220956646E-3</v>
      </c>
      <c r="J124" s="18">
        <f>Model!$W$10*((drdp!D124)*'ASXY-TI1S'!$B124+(drdp!G124)*'ASXY-TI1S'!$C124+(drdp!J124)*'ASXY-TI1S'!$D124)</f>
        <v>-2.0205576272405612E-3</v>
      </c>
      <c r="K124" s="21">
        <f>SUM(E$3:E123)+H124</f>
        <v>0.14749378002913413</v>
      </c>
      <c r="L124" s="21">
        <f>SUM(F$3:F123)+I124</f>
        <v>-5.5615571386137305E-2</v>
      </c>
      <c r="M124" s="21">
        <f>SUM(G$3:G123)+J124</f>
        <v>-0.26375795056491919</v>
      </c>
      <c r="N124" s="21"/>
      <c r="O124" s="21"/>
      <c r="P124" s="21"/>
      <c r="Q124" s="19">
        <f t="shared" si="5"/>
        <v>2.1754415147282605E-2</v>
      </c>
      <c r="R124" s="19">
        <f t="shared" si="5"/>
        <v>3.0930917806065348E-3</v>
      </c>
      <c r="S124" s="19">
        <f t="shared" si="5"/>
        <v>6.9568256486206348E-2</v>
      </c>
      <c r="T124" s="19">
        <f t="shared" si="6"/>
        <v>-8.2029508522215421E-3</v>
      </c>
      <c r="U124" s="19">
        <f t="shared" si="7"/>
        <v>-3.8902657141557426E-2</v>
      </c>
      <c r="V124" s="19">
        <f t="shared" si="8"/>
        <v>1.4669049128304537E-2</v>
      </c>
    </row>
    <row r="125" spans="1:22" x14ac:dyDescent="0.25">
      <c r="A125" s="26">
        <f>Wellpath!E125</f>
        <v>11700</v>
      </c>
      <c r="B125" s="22">
        <v>0</v>
      </c>
      <c r="C125" s="22">
        <f>SIN(Wellpath!$L125) * COS(Wellpath!$L125) / SQRT(2)</f>
        <v>0.30618621784789729</v>
      </c>
      <c r="D125" s="22">
        <f>(-TAN(Dip) * SIN(Wellpath!$L125) * COS(Wellpath!$L125) * SIN(Wellpath!$O125)) / SQRT(2)</f>
        <v>0.30167435485293798</v>
      </c>
      <c r="E125" s="20">
        <f>Model!$W$10*((drdp!B125+drdp!K125)*'ASXY-TI1S'!$B125+(drdp!E125+drdp!N125)*'ASXY-TI1S'!$C125+(drdp!H125+drdp!Q125)*'ASXY-TI1S'!$D125)</f>
        <v>7.7201356668389859E-4</v>
      </c>
      <c r="F125" s="20">
        <f>Model!$W$10*((drdp!C125+drdp!L125)*'ASXY-TI1S'!$B125+(drdp!F125+drdp!O125)*'ASXY-TI1S'!$C125+(drdp!I125+drdp!R125)*'ASXY-TI1S'!$D125)</f>
        <v>-4.5497698441913292E-3</v>
      </c>
      <c r="G125" s="20">
        <f>Model!$W$10*((drdp!D125+drdp!M125)*'ASXY-TI1S'!$B125+(drdp!G125+drdp!P125)*'ASXY-TI1S'!$C125+(drdp!J125+drdp!S125)*'ASXY-TI1S'!$D125)</f>
        <v>-4.0411152544811224E-3</v>
      </c>
      <c r="H125" s="18">
        <f>Model!$W$10*((drdp!B125)*'ASXY-TI1S'!$B125+(drdp!E125)*'ASXY-TI1S'!$C125+(drdp!H125)*'ASXY-TI1S'!$D125)</f>
        <v>3.8600678334194929E-4</v>
      </c>
      <c r="I125" s="18">
        <f>Model!$W$10*((drdp!C125)*'ASXY-TI1S'!$B125+(drdp!F125)*'ASXY-TI1S'!$C125+(drdp!I125)*'ASXY-TI1S'!$D125)</f>
        <v>-2.2748849220956646E-3</v>
      </c>
      <c r="J125" s="18">
        <f>Model!$W$10*((drdp!D125)*'ASXY-TI1S'!$B125+(drdp!G125)*'ASXY-TI1S'!$C125+(drdp!J125)*'ASXY-TI1S'!$D125)</f>
        <v>-2.0205576272405612E-3</v>
      </c>
      <c r="K125" s="21">
        <f>SUM(E$3:E124)+H125</f>
        <v>0.14826579359581804</v>
      </c>
      <c r="L125" s="21">
        <f>SUM(F$3:F124)+I125</f>
        <v>-6.0165341230328635E-2</v>
      </c>
      <c r="M125" s="21">
        <f>SUM(G$3:G124)+J125</f>
        <v>-0.26779906581940033</v>
      </c>
      <c r="N125" s="21"/>
      <c r="O125" s="21"/>
      <c r="P125" s="21"/>
      <c r="Q125" s="19">
        <f t="shared" si="5"/>
        <v>2.1982745550597718E-2</v>
      </c>
      <c r="R125" s="19">
        <f t="shared" si="5"/>
        <v>3.6198682853618826E-3</v>
      </c>
      <c r="S125" s="19">
        <f t="shared" si="5"/>
        <v>7.1716339653743508E-2</v>
      </c>
      <c r="T125" s="19">
        <f t="shared" si="6"/>
        <v>-8.9204620644778663E-3</v>
      </c>
      <c r="U125" s="19">
        <f t="shared" si="7"/>
        <v>-3.9705441017932101E-2</v>
      </c>
      <c r="V125" s="19">
        <f t="shared" si="8"/>
        <v>1.6112222176187459E-2</v>
      </c>
    </row>
    <row r="126" spans="1:22" x14ac:dyDescent="0.25">
      <c r="A126" s="26">
        <f>Wellpath!E126</f>
        <v>11800</v>
      </c>
      <c r="B126" s="22">
        <v>0</v>
      </c>
      <c r="C126" s="22">
        <f>SIN(Wellpath!$L126) * COS(Wellpath!$L126) / SQRT(2)</f>
        <v>0.30618621784789729</v>
      </c>
      <c r="D126" s="22">
        <f>(-TAN(Dip) * SIN(Wellpath!$L126) * COS(Wellpath!$L126) * SIN(Wellpath!$O126)) / SQRT(2)</f>
        <v>0.30167435485293798</v>
      </c>
      <c r="E126" s="20">
        <f>Model!$W$10*((drdp!B126+drdp!K126)*'ASXY-TI1S'!$B126+(drdp!E126+drdp!N126)*'ASXY-TI1S'!$C126+(drdp!H126+drdp!Q126)*'ASXY-TI1S'!$D126)</f>
        <v>7.7201356668389859E-4</v>
      </c>
      <c r="F126" s="20">
        <f>Model!$W$10*((drdp!C126+drdp!L126)*'ASXY-TI1S'!$B126+(drdp!F126+drdp!O126)*'ASXY-TI1S'!$C126+(drdp!I126+drdp!R126)*'ASXY-TI1S'!$D126)</f>
        <v>-4.5497698441913292E-3</v>
      </c>
      <c r="G126" s="20">
        <f>Model!$W$10*((drdp!D126+drdp!M126)*'ASXY-TI1S'!$B126+(drdp!G126+drdp!P126)*'ASXY-TI1S'!$C126+(drdp!J126+drdp!S126)*'ASXY-TI1S'!$D126)</f>
        <v>-4.0411152544811224E-3</v>
      </c>
      <c r="H126" s="18">
        <f>Model!$W$10*((drdp!B126)*'ASXY-TI1S'!$B126+(drdp!E126)*'ASXY-TI1S'!$C126+(drdp!H126)*'ASXY-TI1S'!$D126)</f>
        <v>3.8600678334194929E-4</v>
      </c>
      <c r="I126" s="18">
        <f>Model!$W$10*((drdp!C126)*'ASXY-TI1S'!$B126+(drdp!F126)*'ASXY-TI1S'!$C126+(drdp!I126)*'ASXY-TI1S'!$D126)</f>
        <v>-2.2748849220956646E-3</v>
      </c>
      <c r="J126" s="18">
        <f>Model!$W$10*((drdp!D126)*'ASXY-TI1S'!$B126+(drdp!G126)*'ASXY-TI1S'!$C126+(drdp!J126)*'ASXY-TI1S'!$D126)</f>
        <v>-2.0205576272405612E-3</v>
      </c>
      <c r="K126" s="21">
        <f>SUM(E$3:E125)+H126</f>
        <v>0.14903780716250195</v>
      </c>
      <c r="L126" s="21">
        <f>SUM(F$3:F125)+I126</f>
        <v>-6.4715111074519965E-2</v>
      </c>
      <c r="M126" s="21">
        <f>SUM(G$3:G125)+J126</f>
        <v>-0.27184018107388147</v>
      </c>
      <c r="N126" s="21"/>
      <c r="O126" s="21"/>
      <c r="P126" s="21"/>
      <c r="Q126" s="19">
        <f t="shared" si="5"/>
        <v>2.2212267963807118E-2</v>
      </c>
      <c r="R126" s="19">
        <f t="shared" si="5"/>
        <v>4.1880456013874568E-3</v>
      </c>
      <c r="S126" s="19">
        <f t="shared" si="5"/>
        <v>7.3897084046280662E-2</v>
      </c>
      <c r="T126" s="19">
        <f t="shared" si="6"/>
        <v>-9.644998244824201E-3</v>
      </c>
      <c r="U126" s="19">
        <f t="shared" si="7"/>
        <v>-4.0514464485908758E-2</v>
      </c>
      <c r="V126" s="19">
        <f t="shared" si="8"/>
        <v>1.759216751271386E-2</v>
      </c>
    </row>
    <row r="127" spans="1:22" x14ac:dyDescent="0.25">
      <c r="A127" s="26">
        <f>Wellpath!E127</f>
        <v>11900</v>
      </c>
      <c r="B127" s="22">
        <v>0</v>
      </c>
      <c r="C127" s="22">
        <f>SIN(Wellpath!$L127) * COS(Wellpath!$L127) / SQRT(2)</f>
        <v>0.30618621784789729</v>
      </c>
      <c r="D127" s="22">
        <f>(-TAN(Dip) * SIN(Wellpath!$L127) * COS(Wellpath!$L127) * SIN(Wellpath!$O127)) / SQRT(2)</f>
        <v>0.30167435485293798</v>
      </c>
      <c r="E127" s="20">
        <f>Model!$W$10*((drdp!B127+drdp!K127)*'ASXY-TI1S'!$B127+(drdp!E127+drdp!N127)*'ASXY-TI1S'!$C127+(drdp!H127+drdp!Q127)*'ASXY-TI1S'!$D127)</f>
        <v>7.7201356668389859E-4</v>
      </c>
      <c r="F127" s="20">
        <f>Model!$W$10*((drdp!C127+drdp!L127)*'ASXY-TI1S'!$B127+(drdp!F127+drdp!O127)*'ASXY-TI1S'!$C127+(drdp!I127+drdp!R127)*'ASXY-TI1S'!$D127)</f>
        <v>-4.5497698441913292E-3</v>
      </c>
      <c r="G127" s="20">
        <f>Model!$W$10*((drdp!D127+drdp!M127)*'ASXY-TI1S'!$B127+(drdp!G127+drdp!P127)*'ASXY-TI1S'!$C127+(drdp!J127+drdp!S127)*'ASXY-TI1S'!$D127)</f>
        <v>-4.0411152544811224E-3</v>
      </c>
      <c r="H127" s="18">
        <f>Model!$W$10*((drdp!B127)*'ASXY-TI1S'!$B127+(drdp!E127)*'ASXY-TI1S'!$C127+(drdp!H127)*'ASXY-TI1S'!$D127)</f>
        <v>3.8600678334194929E-4</v>
      </c>
      <c r="I127" s="18">
        <f>Model!$W$10*((drdp!C127)*'ASXY-TI1S'!$B127+(drdp!F127)*'ASXY-TI1S'!$C127+(drdp!I127)*'ASXY-TI1S'!$D127)</f>
        <v>-2.2748849220956646E-3</v>
      </c>
      <c r="J127" s="18">
        <f>Model!$W$10*((drdp!D127)*'ASXY-TI1S'!$B127+(drdp!G127)*'ASXY-TI1S'!$C127+(drdp!J127)*'ASXY-TI1S'!$D127)</f>
        <v>-2.0205576272405612E-3</v>
      </c>
      <c r="K127" s="21">
        <f>SUM(E$3:E126)+H127</f>
        <v>0.14980982072918586</v>
      </c>
      <c r="L127" s="21">
        <f>SUM(F$3:F126)+I127</f>
        <v>-6.9264880918711302E-2</v>
      </c>
      <c r="M127" s="21">
        <f>SUM(G$3:G126)+J127</f>
        <v>-0.27588129632836261</v>
      </c>
      <c r="N127" s="21"/>
      <c r="O127" s="21"/>
      <c r="P127" s="21"/>
      <c r="Q127" s="19">
        <f t="shared" si="5"/>
        <v>2.2442982386910806E-2</v>
      </c>
      <c r="R127" s="19">
        <f t="shared" si="5"/>
        <v>4.797623728683257E-3</v>
      </c>
      <c r="S127" s="19">
        <f t="shared" si="5"/>
        <v>7.6110489663817824E-2</v>
      </c>
      <c r="T127" s="19">
        <f t="shared" si="6"/>
        <v>-1.0376559393260546E-2</v>
      </c>
      <c r="U127" s="19">
        <f t="shared" si="7"/>
        <v>-4.1329727545487402E-2</v>
      </c>
      <c r="V127" s="19">
        <f t="shared" si="8"/>
        <v>1.9108885137883742E-2</v>
      </c>
    </row>
    <row r="128" spans="1:22" x14ac:dyDescent="0.25">
      <c r="A128" s="26">
        <f>Wellpath!E128</f>
        <v>12000</v>
      </c>
      <c r="B128" s="22">
        <v>0</v>
      </c>
      <c r="C128" s="22">
        <f>SIN(Wellpath!$L128) * COS(Wellpath!$L128) / SQRT(2)</f>
        <v>0.30618621784789729</v>
      </c>
      <c r="D128" s="22">
        <f>(-TAN(Dip) * SIN(Wellpath!$L128) * COS(Wellpath!$L128) * SIN(Wellpath!$O128)) / SQRT(2)</f>
        <v>0.30167435485293798</v>
      </c>
      <c r="E128" s="20">
        <f>Model!$W$10*((drdp!B128+drdp!K128)*'ASXY-TI1S'!$B128+(drdp!E128+drdp!N128)*'ASXY-TI1S'!$C128+(drdp!H128+drdp!Q128)*'ASXY-TI1S'!$D128)</f>
        <v>7.7201356668389859E-4</v>
      </c>
      <c r="F128" s="20">
        <f>Model!$W$10*((drdp!C128+drdp!L128)*'ASXY-TI1S'!$B128+(drdp!F128+drdp!O128)*'ASXY-TI1S'!$C128+(drdp!I128+drdp!R128)*'ASXY-TI1S'!$D128)</f>
        <v>-4.5497698441913292E-3</v>
      </c>
      <c r="G128" s="20">
        <f>Model!$W$10*((drdp!D128+drdp!M128)*'ASXY-TI1S'!$B128+(drdp!G128+drdp!P128)*'ASXY-TI1S'!$C128+(drdp!J128+drdp!S128)*'ASXY-TI1S'!$D128)</f>
        <v>-4.0411152544811224E-3</v>
      </c>
      <c r="H128" s="18">
        <f>Model!$W$10*((drdp!B128)*'ASXY-TI1S'!$B128+(drdp!E128)*'ASXY-TI1S'!$C128+(drdp!H128)*'ASXY-TI1S'!$D128)</f>
        <v>3.8600678334194929E-4</v>
      </c>
      <c r="I128" s="18">
        <f>Model!$W$10*((drdp!C128)*'ASXY-TI1S'!$B128+(drdp!F128)*'ASXY-TI1S'!$C128+(drdp!I128)*'ASXY-TI1S'!$D128)</f>
        <v>-2.2748849220956646E-3</v>
      </c>
      <c r="J128" s="18">
        <f>Model!$W$10*((drdp!D128)*'ASXY-TI1S'!$B128+(drdp!G128)*'ASXY-TI1S'!$C128+(drdp!J128)*'ASXY-TI1S'!$D128)</f>
        <v>-2.0205576272405612E-3</v>
      </c>
      <c r="K128" s="21">
        <f>SUM(E$3:E127)+H128</f>
        <v>0.15058183429586977</v>
      </c>
      <c r="L128" s="21">
        <f>SUM(F$3:F127)+I128</f>
        <v>-7.3814650762902626E-2</v>
      </c>
      <c r="M128" s="21">
        <f>SUM(G$3:G127)+J128</f>
        <v>-0.27992241158284376</v>
      </c>
      <c r="N128" s="21"/>
      <c r="O128" s="21"/>
      <c r="P128" s="21"/>
      <c r="Q128" s="19">
        <f t="shared" si="5"/>
        <v>2.267488881990878E-2</v>
      </c>
      <c r="R128" s="19">
        <f t="shared" si="5"/>
        <v>5.4486026672492813E-3</v>
      </c>
      <c r="S128" s="19">
        <f t="shared" si="5"/>
        <v>7.835655650635498E-2</v>
      </c>
      <c r="T128" s="19">
        <f t="shared" si="6"/>
        <v>-1.11151455097869E-2</v>
      </c>
      <c r="U128" s="19">
        <f t="shared" si="7"/>
        <v>-4.2151230196668034E-2</v>
      </c>
      <c r="V128" s="19">
        <f t="shared" si="8"/>
        <v>2.0662375051697102E-2</v>
      </c>
    </row>
    <row r="129" spans="1:22" x14ac:dyDescent="0.25">
      <c r="A129" s="26">
        <f>Wellpath!E129</f>
        <v>12100</v>
      </c>
      <c r="B129" s="22">
        <v>0</v>
      </c>
      <c r="C129" s="22">
        <f>SIN(Wellpath!$L129) * COS(Wellpath!$L129) / SQRT(2)</f>
        <v>0.30618621784789729</v>
      </c>
      <c r="D129" s="22">
        <f>(-TAN(Dip) * SIN(Wellpath!$L129) * COS(Wellpath!$L129) * SIN(Wellpath!$O129)) / SQRT(2)</f>
        <v>0.30167435485293798</v>
      </c>
      <c r="E129" s="20">
        <f>Model!$W$10*((drdp!B129+drdp!K129)*'ASXY-TI1S'!$B129+(drdp!E129+drdp!N129)*'ASXY-TI1S'!$C129+(drdp!H129+drdp!Q129)*'ASXY-TI1S'!$D129)</f>
        <v>7.7201356668389859E-4</v>
      </c>
      <c r="F129" s="20">
        <f>Model!$W$10*((drdp!C129+drdp!L129)*'ASXY-TI1S'!$B129+(drdp!F129+drdp!O129)*'ASXY-TI1S'!$C129+(drdp!I129+drdp!R129)*'ASXY-TI1S'!$D129)</f>
        <v>-4.5497698441913292E-3</v>
      </c>
      <c r="G129" s="20">
        <f>Model!$W$10*((drdp!D129+drdp!M129)*'ASXY-TI1S'!$B129+(drdp!G129+drdp!P129)*'ASXY-TI1S'!$C129+(drdp!J129+drdp!S129)*'ASXY-TI1S'!$D129)</f>
        <v>-4.0411152544811224E-3</v>
      </c>
      <c r="H129" s="18">
        <f>Model!$W$10*((drdp!B129)*'ASXY-TI1S'!$B129+(drdp!E129)*'ASXY-TI1S'!$C129+(drdp!H129)*'ASXY-TI1S'!$D129)</f>
        <v>3.8600678334194929E-4</v>
      </c>
      <c r="I129" s="18">
        <f>Model!$W$10*((drdp!C129)*'ASXY-TI1S'!$B129+(drdp!F129)*'ASXY-TI1S'!$C129+(drdp!I129)*'ASXY-TI1S'!$D129)</f>
        <v>-2.2748849220956646E-3</v>
      </c>
      <c r="J129" s="18">
        <f>Model!$W$10*((drdp!D129)*'ASXY-TI1S'!$B129+(drdp!G129)*'ASXY-TI1S'!$C129+(drdp!J129)*'ASXY-TI1S'!$D129)</f>
        <v>-2.0205576272405612E-3</v>
      </c>
      <c r="K129" s="21">
        <f>SUM(E$3:E128)+H129</f>
        <v>0.15135384786255368</v>
      </c>
      <c r="L129" s="21">
        <f>SUM(F$3:F128)+I129</f>
        <v>-7.8364420607093949E-2</v>
      </c>
      <c r="M129" s="21">
        <f>SUM(G$3:G128)+J129</f>
        <v>-0.2839635268373249</v>
      </c>
      <c r="N129" s="21"/>
      <c r="O129" s="21"/>
      <c r="P129" s="21"/>
      <c r="Q129" s="19">
        <f t="shared" si="5"/>
        <v>2.2907987262801046E-2</v>
      </c>
      <c r="R129" s="19">
        <f t="shared" si="5"/>
        <v>6.1409824170855307E-3</v>
      </c>
      <c r="S129" s="19">
        <f t="shared" si="5"/>
        <v>8.0635284573892144E-2</v>
      </c>
      <c r="T129" s="19">
        <f t="shared" si="6"/>
        <v>-1.1860756594403265E-2</v>
      </c>
      <c r="U129" s="19">
        <f t="shared" si="7"/>
        <v>-4.2978972439450654E-2</v>
      </c>
      <c r="V129" s="19">
        <f t="shared" si="8"/>
        <v>2.225263725415394E-2</v>
      </c>
    </row>
    <row r="130" spans="1:22" x14ac:dyDescent="0.25">
      <c r="A130" s="26">
        <f>Wellpath!E130</f>
        <v>12200</v>
      </c>
      <c r="B130" s="22">
        <v>0</v>
      </c>
      <c r="C130" s="22">
        <f>SIN(Wellpath!$L130) * COS(Wellpath!$L130) / SQRT(2)</f>
        <v>0.30618621784789729</v>
      </c>
      <c r="D130" s="22">
        <f>(-TAN(Dip) * SIN(Wellpath!$L130) * COS(Wellpath!$L130) * SIN(Wellpath!$O130)) / SQRT(2)</f>
        <v>0.30167435485293798</v>
      </c>
      <c r="E130" s="20">
        <f>Model!$W$10*((drdp!B130+drdp!K130)*'ASXY-TI1S'!$B130+(drdp!E130+drdp!N130)*'ASXY-TI1S'!$C130+(drdp!H130+drdp!Q130)*'ASXY-TI1S'!$D130)</f>
        <v>7.7201356668389273E-4</v>
      </c>
      <c r="F130" s="20">
        <f>Model!$W$10*((drdp!C130+drdp!L130)*'ASXY-TI1S'!$B130+(drdp!F130+drdp!O130)*'ASXY-TI1S'!$C130+(drdp!I130+drdp!R130)*'ASXY-TI1S'!$D130)</f>
        <v>-4.5497698441912945E-3</v>
      </c>
      <c r="G130" s="20">
        <f>Model!$W$10*((drdp!D130+drdp!M130)*'ASXY-TI1S'!$B130+(drdp!G130+drdp!P130)*'ASXY-TI1S'!$C130+(drdp!J130+drdp!S130)*'ASXY-TI1S'!$D130)</f>
        <v>-4.0411152544810921E-3</v>
      </c>
      <c r="H130" s="18">
        <f>Model!$W$10*((drdp!B130)*'ASXY-TI1S'!$B130+(drdp!E130)*'ASXY-TI1S'!$C130+(drdp!H130)*'ASXY-TI1S'!$D130)</f>
        <v>3.8600678334194929E-4</v>
      </c>
      <c r="I130" s="18">
        <f>Model!$W$10*((drdp!C130)*'ASXY-TI1S'!$B130+(drdp!F130)*'ASXY-TI1S'!$C130+(drdp!I130)*'ASXY-TI1S'!$D130)</f>
        <v>-2.2748849220956646E-3</v>
      </c>
      <c r="J130" s="18">
        <f>Model!$W$10*((drdp!D130)*'ASXY-TI1S'!$B130+(drdp!G130)*'ASXY-TI1S'!$C130+(drdp!J130)*'ASXY-TI1S'!$D130)</f>
        <v>-2.0205576272405612E-3</v>
      </c>
      <c r="K130" s="21">
        <f>SUM(E$3:E129)+H130</f>
        <v>0.15212586142923759</v>
      </c>
      <c r="L130" s="21">
        <f>SUM(F$3:F129)+I130</f>
        <v>-8.2914190451285272E-2</v>
      </c>
      <c r="M130" s="21">
        <f>SUM(G$3:G129)+J130</f>
        <v>-0.28800464209180604</v>
      </c>
      <c r="N130" s="21"/>
      <c r="O130" s="21"/>
      <c r="P130" s="21"/>
      <c r="Q130" s="19">
        <f t="shared" si="5"/>
        <v>2.3142277715587599E-2</v>
      </c>
      <c r="R130" s="19">
        <f t="shared" si="5"/>
        <v>6.8747629781920061E-3</v>
      </c>
      <c r="S130" s="19">
        <f t="shared" si="5"/>
        <v>8.2946673866429302E-2</v>
      </c>
      <c r="T130" s="19">
        <f t="shared" si="6"/>
        <v>-1.2613392647109638E-2</v>
      </c>
      <c r="U130" s="19">
        <f t="shared" si="7"/>
        <v>-4.3812954273835254E-2</v>
      </c>
      <c r="V130" s="19">
        <f t="shared" si="8"/>
        <v>2.3879671745254256E-2</v>
      </c>
    </row>
    <row r="131" spans="1:22" x14ac:dyDescent="0.25">
      <c r="A131" s="26">
        <f>Wellpath!E131</f>
        <v>12300</v>
      </c>
      <c r="B131" s="22">
        <v>0</v>
      </c>
      <c r="C131" s="22">
        <f>SIN(Wellpath!$L131) * COS(Wellpath!$L131) / SQRT(2)</f>
        <v>0.30618621784789729</v>
      </c>
      <c r="D131" s="22">
        <f>(-TAN(Dip) * SIN(Wellpath!$L131) * COS(Wellpath!$L131) * SIN(Wellpath!$O131)) / SQRT(2)</f>
        <v>0.30167435485293798</v>
      </c>
      <c r="E131" s="20">
        <f>Model!$W$10*((drdp!B131+drdp!K131)*'ASXY-TI1S'!$B131+(drdp!E131+drdp!N131)*'ASXY-TI1S'!$C131+(drdp!H131+drdp!Q131)*'ASXY-TI1S'!$D131)</f>
        <v>7.7201356668389273E-4</v>
      </c>
      <c r="F131" s="20">
        <f>Model!$W$10*((drdp!C131+drdp!L131)*'ASXY-TI1S'!$B131+(drdp!F131+drdp!O131)*'ASXY-TI1S'!$C131+(drdp!I131+drdp!R131)*'ASXY-TI1S'!$D131)</f>
        <v>-4.5497698441912945E-3</v>
      </c>
      <c r="G131" s="20">
        <f>Model!$W$10*((drdp!D131+drdp!M131)*'ASXY-TI1S'!$B131+(drdp!G131+drdp!P131)*'ASXY-TI1S'!$C131+(drdp!J131+drdp!S131)*'ASXY-TI1S'!$D131)</f>
        <v>-4.0411152544810921E-3</v>
      </c>
      <c r="H131" s="18">
        <f>Model!$W$10*((drdp!B131)*'ASXY-TI1S'!$B131+(drdp!E131)*'ASXY-TI1S'!$C131+(drdp!H131)*'ASXY-TI1S'!$D131)</f>
        <v>3.8600678334194349E-4</v>
      </c>
      <c r="I131" s="18">
        <f>Model!$W$10*((drdp!C131)*'ASXY-TI1S'!$B131+(drdp!F131)*'ASXY-TI1S'!$C131+(drdp!I131)*'ASXY-TI1S'!$D131)</f>
        <v>-2.2748849220956303E-3</v>
      </c>
      <c r="J131" s="18">
        <f>Model!$W$10*((drdp!D131)*'ASXY-TI1S'!$B131+(drdp!G131)*'ASXY-TI1S'!$C131+(drdp!J131)*'ASXY-TI1S'!$D131)</f>
        <v>-2.0205576272405309E-3</v>
      </c>
      <c r="K131" s="21">
        <f>SUM(E$3:E130)+H131</f>
        <v>0.15289787499592147</v>
      </c>
      <c r="L131" s="21">
        <f>SUM(F$3:F130)+I131</f>
        <v>-8.7463960295476526E-2</v>
      </c>
      <c r="M131" s="21">
        <f>SUM(G$3:G130)+J131</f>
        <v>-0.29204575734628707</v>
      </c>
      <c r="N131" s="21"/>
      <c r="O131" s="21"/>
      <c r="P131" s="21"/>
      <c r="Q131" s="19">
        <f t="shared" si="5"/>
        <v>2.3377760178268429E-2</v>
      </c>
      <c r="R131" s="19">
        <f t="shared" si="5"/>
        <v>7.6499443505686944E-3</v>
      </c>
      <c r="S131" s="19">
        <f t="shared" si="5"/>
        <v>8.5290724383966385E-2</v>
      </c>
      <c r="T131" s="19">
        <f t="shared" si="6"/>
        <v>-1.3373053667906009E-2</v>
      </c>
      <c r="U131" s="19">
        <f t="shared" si="7"/>
        <v>-4.4653175699821815E-2</v>
      </c>
      <c r="V131" s="19">
        <f t="shared" si="8"/>
        <v>2.5543478524998026E-2</v>
      </c>
    </row>
    <row r="132" spans="1:22" x14ac:dyDescent="0.25">
      <c r="A132" s="26">
        <f>Wellpath!E132</f>
        <v>12400</v>
      </c>
      <c r="B132" s="22">
        <v>0</v>
      </c>
      <c r="C132" s="22">
        <f>SIN(Wellpath!$L132) * COS(Wellpath!$L132) / SQRT(2)</f>
        <v>0.30618621784789729</v>
      </c>
      <c r="D132" s="22">
        <f>(-TAN(Dip) * SIN(Wellpath!$L132) * COS(Wellpath!$L132) * SIN(Wellpath!$O132)) / SQRT(2)</f>
        <v>0.30167435485293798</v>
      </c>
      <c r="E132" s="20">
        <f>Model!$W$10*((drdp!B132+drdp!K132)*'ASXY-TI1S'!$B132+(drdp!E132+drdp!N132)*'ASXY-TI1S'!$C132+(drdp!H132+drdp!Q132)*'ASXY-TI1S'!$D132)</f>
        <v>7.7201356668389859E-4</v>
      </c>
      <c r="F132" s="20">
        <f>Model!$W$10*((drdp!C132+drdp!L132)*'ASXY-TI1S'!$B132+(drdp!F132+drdp!O132)*'ASXY-TI1S'!$C132+(drdp!I132+drdp!R132)*'ASXY-TI1S'!$D132)</f>
        <v>-4.5497698441913292E-3</v>
      </c>
      <c r="G132" s="20">
        <f>Model!$W$10*((drdp!D132+drdp!M132)*'ASXY-TI1S'!$B132+(drdp!G132+drdp!P132)*'ASXY-TI1S'!$C132+(drdp!J132+drdp!S132)*'ASXY-TI1S'!$D132)</f>
        <v>-4.0411152544811224E-3</v>
      </c>
      <c r="H132" s="18">
        <f>Model!$W$10*((drdp!B132)*'ASXY-TI1S'!$B132+(drdp!E132)*'ASXY-TI1S'!$C132+(drdp!H132)*'ASXY-TI1S'!$D132)</f>
        <v>3.8600678334194929E-4</v>
      </c>
      <c r="I132" s="18">
        <f>Model!$W$10*((drdp!C132)*'ASXY-TI1S'!$B132+(drdp!F132)*'ASXY-TI1S'!$C132+(drdp!I132)*'ASXY-TI1S'!$D132)</f>
        <v>-2.2748849220956646E-3</v>
      </c>
      <c r="J132" s="18">
        <f>Model!$W$10*((drdp!D132)*'ASXY-TI1S'!$B132+(drdp!G132)*'ASXY-TI1S'!$C132+(drdp!J132)*'ASXY-TI1S'!$D132)</f>
        <v>-2.0205576272405612E-3</v>
      </c>
      <c r="K132" s="21">
        <f>SUM(E$3:E131)+H132</f>
        <v>0.15366988856260536</v>
      </c>
      <c r="L132" s="21">
        <f>SUM(F$3:F131)+I132</f>
        <v>-9.2013730139667863E-2</v>
      </c>
      <c r="M132" s="21">
        <f>SUM(G$3:G131)+J132</f>
        <v>-0.29608687260076821</v>
      </c>
      <c r="N132" s="21"/>
      <c r="O132" s="21"/>
      <c r="P132" s="21"/>
      <c r="Q132" s="19">
        <f t="shared" ref="Q132:S133" si="9">K132^2</f>
        <v>2.3614434650843549E-2</v>
      </c>
      <c r="R132" s="19">
        <f t="shared" si="9"/>
        <v>8.4665265342156217E-3</v>
      </c>
      <c r="S132" s="19">
        <f t="shared" si="9"/>
        <v>8.7667436126503545E-2</v>
      </c>
      <c r="T132" s="19">
        <f t="shared" ref="T132:T133" si="10">K132*L132</f>
        <v>-1.4139739656792402E-2</v>
      </c>
      <c r="U132" s="19">
        <f t="shared" ref="U132:U133" si="11">K132*M132</f>
        <v>-4.5499636717410377E-2</v>
      </c>
      <c r="V132" s="19">
        <f t="shared" ref="V132:V133" si="12">L132*M132</f>
        <v>2.7244057593385305E-2</v>
      </c>
    </row>
    <row r="133" spans="1:22" x14ac:dyDescent="0.25">
      <c r="A133" s="26">
        <f>Wellpath!E133</f>
        <v>12500</v>
      </c>
      <c r="B133" s="22">
        <v>0</v>
      </c>
      <c r="C133" s="22">
        <f>SIN(Wellpath!$L133) * COS(Wellpath!$L133) / SQRT(2)</f>
        <v>0.30618621784789729</v>
      </c>
      <c r="D133" s="22">
        <f>(-TAN(Dip) * SIN(Wellpath!$L133) * COS(Wellpath!$L133) * SIN(Wellpath!$O133)) / SQRT(2)</f>
        <v>0.30167435485293798</v>
      </c>
      <c r="E133" s="20">
        <f>Model!$W$10*((drdp!B133+drdp!K133)*'ASXY-TI1S'!$B133+(drdp!E133+drdp!N133)*'ASXY-TI1S'!$C133+(drdp!H133+drdp!Q133)*'ASXY-TI1S'!$D133)</f>
        <v>-4.7864841134401689E-2</v>
      </c>
      <c r="F133" s="20">
        <f>Model!$W$10*((drdp!C133+drdp!L133)*'ASXY-TI1S'!$B133+(drdp!F133+drdp!O133)*'ASXY-TI1S'!$C133+(drdp!I133+drdp!R133)*'ASXY-TI1S'!$D133)</f>
        <v>0.28208573033986217</v>
      </c>
      <c r="G133" s="20">
        <f>Model!$W$10*((drdp!D133+drdp!M133)*'ASXY-TI1S'!$B133+(drdp!G133+drdp!P133)*'ASXY-TI1S'!$C133+(drdp!J133+drdp!S133)*'ASXY-TI1S'!$D133)</f>
        <v>0.25054914577782944</v>
      </c>
      <c r="H133" s="18">
        <f>Model!$W$10*((drdp!B133)*'ASXY-TI1S'!$B133+(drdp!E133)*'ASXY-TI1S'!$C133+(drdp!H133)*'ASXY-TI1S'!$D133)</f>
        <v>3.8600678334194929E-4</v>
      </c>
      <c r="I133" s="18">
        <f>Model!$W$10*((drdp!C133)*'ASXY-TI1S'!$B133+(drdp!F133)*'ASXY-TI1S'!$C133+(drdp!I133)*'ASXY-TI1S'!$D133)</f>
        <v>-2.2748849220956646E-3</v>
      </c>
      <c r="J133" s="18">
        <f>Model!$W$10*((drdp!D133)*'ASXY-TI1S'!$B133+(drdp!G133)*'ASXY-TI1S'!$C133+(drdp!J133)*'ASXY-TI1S'!$D133)</f>
        <v>-2.0205576272405612E-3</v>
      </c>
      <c r="K133" s="21">
        <f>SUM(E$3:E132)+H133</f>
        <v>0.15444190212928927</v>
      </c>
      <c r="L133" s="21">
        <f>SUM(F$3:F132)+I133</f>
        <v>-9.6563499983859186E-2</v>
      </c>
      <c r="M133" s="21">
        <f>SUM(G$3:G132)+J133</f>
        <v>-0.30012798785524936</v>
      </c>
      <c r="N133" s="21"/>
      <c r="O133" s="21"/>
      <c r="P133" s="21"/>
      <c r="Q133" s="19">
        <f t="shared" si="9"/>
        <v>2.3852301133312964E-2</v>
      </c>
      <c r="R133" s="19">
        <f t="shared" si="9"/>
        <v>9.3245095291327722E-3</v>
      </c>
      <c r="S133" s="19">
        <f t="shared" si="9"/>
        <v>9.00768090940407E-2</v>
      </c>
      <c r="T133" s="19">
        <f t="shared" si="10"/>
        <v>-1.4913450613768807E-2</v>
      </c>
      <c r="U133" s="19">
        <f t="shared" si="11"/>
        <v>-4.6352337326600941E-2</v>
      </c>
      <c r="V133" s="19">
        <f t="shared" si="12"/>
        <v>2.8981408950416062E-2</v>
      </c>
    </row>
    <row r="134" spans="1:22" x14ac:dyDescent="0.25">
      <c r="A134" s="26">
        <f>Wellpath!E134</f>
        <v>0</v>
      </c>
      <c r="B134" s="22">
        <v>0</v>
      </c>
      <c r="C134" s="22">
        <f>SIN(Wellpath!$L134) * COS(Wellpath!$L134) / SQRT(2)</f>
        <v>0</v>
      </c>
      <c r="D134" s="22">
        <f>(-TAN(Dip) * SIN(Wellpath!$L134) * COS(Wellpath!$L134) * SIN(Wellpath!$O134)) / SQRT(2)</f>
        <v>0</v>
      </c>
      <c r="E134" s="20">
        <f>Model!$W$10*((drdp!B134+drdp!K134)*'ASXY-TI1S'!$B134+(drdp!E134+drdp!N134)*'ASXY-TI1S'!$C134+(drdp!H134+drdp!Q134)*'ASXY-TI1S'!$D134)</f>
        <v>0</v>
      </c>
      <c r="F134" s="20">
        <f>Model!$W$10*((drdp!C134+drdp!L134)*'ASXY-TI1S'!$B134+(drdp!F134+drdp!O134)*'ASXY-TI1S'!$C134+(drdp!I134+drdp!R134)*'ASXY-TI1S'!$D134)</f>
        <v>0</v>
      </c>
      <c r="G134" s="20">
        <f>Model!$W$10*((drdp!D134+drdp!M134)*'ASXY-TI1S'!$B134+(drdp!G134+drdp!P134)*'ASXY-TI1S'!$C134+(drdp!J134+drdp!S134)*'ASXY-TI1S'!$D134)</f>
        <v>0</v>
      </c>
      <c r="H134" s="18">
        <f>Model!$W$10*((drdp!B134)*'ASXY-TI1S'!$B134+(drdp!E134)*'ASXY-TI1S'!$C134+(drdp!H134)*'ASXY-TI1S'!$D134)</f>
        <v>0</v>
      </c>
      <c r="I134" s="18">
        <f>Model!$W$10*((drdp!C134)*'ASXY-TI1S'!$B134+(drdp!F134)*'ASXY-TI1S'!$C134+(drdp!I134)*'ASXY-TI1S'!$D134)</f>
        <v>0</v>
      </c>
      <c r="J134" s="18">
        <f>Model!$W$10*((drdp!D134)*'ASXY-TI1S'!$B134+(drdp!G134)*'ASXY-TI1S'!$C134+(drdp!J134)*'ASXY-TI1S'!$D134)</f>
        <v>0</v>
      </c>
      <c r="K134" s="21">
        <f>SUM(E$3:E133)+H134</f>
        <v>0.10619105421154564</v>
      </c>
      <c r="L134" s="21">
        <f>SUM(F$3:F133)+I134</f>
        <v>0.18779711527809867</v>
      </c>
      <c r="M134" s="21">
        <f>SUM(G$3:G133)+J134</f>
        <v>-4.7558284450179344E-2</v>
      </c>
      <c r="N134" s="21"/>
      <c r="O134" s="21"/>
      <c r="P134" s="21"/>
      <c r="Q134" s="19">
        <f t="shared" ref="Q134:Q197" si="13">K134^2</f>
        <v>1.1276539994559425E-2</v>
      </c>
      <c r="R134" s="19">
        <f t="shared" ref="R134:R197" si="14">L134^2</f>
        <v>3.526775650677548E-2</v>
      </c>
      <c r="S134" s="19">
        <f t="shared" ref="S134:S197" si="15">M134^2</f>
        <v>2.2617904198441703E-3</v>
      </c>
      <c r="T134" s="19">
        <f t="shared" ref="T134:T197" si="16">K134*L134</f>
        <v>1.9942373649268461E-2</v>
      </c>
      <c r="U134" s="19">
        <f t="shared" ref="U134:U197" si="17">K134*M134</f>
        <v>-5.0502643622571024E-3</v>
      </c>
      <c r="V134" s="19">
        <f t="shared" ref="V134:V197" si="18">L134*M134</f>
        <v>-8.931308627318937E-3</v>
      </c>
    </row>
    <row r="135" spans="1:22" x14ac:dyDescent="0.25">
      <c r="A135" s="26">
        <f>Wellpath!E135</f>
        <v>0</v>
      </c>
      <c r="B135" s="22">
        <v>0</v>
      </c>
      <c r="C135" s="22">
        <f>SIN(Wellpath!$L135) * COS(Wellpath!$L135) / SQRT(2)</f>
        <v>0</v>
      </c>
      <c r="D135" s="22">
        <f>(-TAN(Dip) * SIN(Wellpath!$L135) * COS(Wellpath!$L135) * SIN(Wellpath!$O135)) / SQRT(2)</f>
        <v>0</v>
      </c>
      <c r="E135" s="20">
        <f>Model!$W$10*((drdp!B135+drdp!K135)*'ASXY-TI1S'!$B135+(drdp!E135+drdp!N135)*'ASXY-TI1S'!$C135+(drdp!H135+drdp!Q135)*'ASXY-TI1S'!$D135)</f>
        <v>0</v>
      </c>
      <c r="F135" s="20">
        <f>Model!$W$10*((drdp!C135+drdp!L135)*'ASXY-TI1S'!$B135+(drdp!F135+drdp!O135)*'ASXY-TI1S'!$C135+(drdp!I135+drdp!R135)*'ASXY-TI1S'!$D135)</f>
        <v>0</v>
      </c>
      <c r="G135" s="20">
        <f>Model!$W$10*((drdp!D135+drdp!M135)*'ASXY-TI1S'!$B135+(drdp!G135+drdp!P135)*'ASXY-TI1S'!$C135+(drdp!J135+drdp!S135)*'ASXY-TI1S'!$D135)</f>
        <v>0</v>
      </c>
      <c r="H135" s="18">
        <f>Model!$W$10*((drdp!B135)*'ASXY-TI1S'!$B135+(drdp!E135)*'ASXY-TI1S'!$C135+(drdp!H135)*'ASXY-TI1S'!$D135)</f>
        <v>0</v>
      </c>
      <c r="I135" s="18">
        <f>Model!$W$10*((drdp!C135)*'ASXY-TI1S'!$B135+(drdp!F135)*'ASXY-TI1S'!$C135+(drdp!I135)*'ASXY-TI1S'!$D135)</f>
        <v>0</v>
      </c>
      <c r="J135" s="18">
        <f>Model!$W$10*((drdp!D135)*'ASXY-TI1S'!$B135+(drdp!G135)*'ASXY-TI1S'!$C135+(drdp!J135)*'ASXY-TI1S'!$D135)</f>
        <v>0</v>
      </c>
      <c r="K135" s="21">
        <f>SUM(E$3:E134)+H135</f>
        <v>0.10619105421154564</v>
      </c>
      <c r="L135" s="21">
        <f>SUM(F$3:F134)+I135</f>
        <v>0.18779711527809867</v>
      </c>
      <c r="M135" s="21">
        <f>SUM(G$3:G134)+J135</f>
        <v>-4.7558284450179344E-2</v>
      </c>
      <c r="N135" s="21"/>
      <c r="O135" s="21"/>
      <c r="P135" s="21"/>
      <c r="Q135" s="19">
        <f t="shared" si="13"/>
        <v>1.1276539994559425E-2</v>
      </c>
      <c r="R135" s="19">
        <f t="shared" si="14"/>
        <v>3.526775650677548E-2</v>
      </c>
      <c r="S135" s="19">
        <f t="shared" si="15"/>
        <v>2.2617904198441703E-3</v>
      </c>
      <c r="T135" s="19">
        <f t="shared" si="16"/>
        <v>1.9942373649268461E-2</v>
      </c>
      <c r="U135" s="19">
        <f t="shared" si="17"/>
        <v>-5.0502643622571024E-3</v>
      </c>
      <c r="V135" s="19">
        <f t="shared" si="18"/>
        <v>-8.931308627318937E-3</v>
      </c>
    </row>
    <row r="136" spans="1:22" x14ac:dyDescent="0.25">
      <c r="A136" s="26">
        <f>Wellpath!E136</f>
        <v>0</v>
      </c>
      <c r="B136" s="22">
        <v>0</v>
      </c>
      <c r="C136" s="22">
        <f>SIN(Wellpath!$L136) * COS(Wellpath!$L136) / SQRT(2)</f>
        <v>0</v>
      </c>
      <c r="D136" s="22">
        <f>(-TAN(Dip) * SIN(Wellpath!$L136) * COS(Wellpath!$L136) * SIN(Wellpath!$O136)) / SQRT(2)</f>
        <v>0</v>
      </c>
      <c r="E136" s="20">
        <f>Model!$W$10*((drdp!B136+drdp!K136)*'ASXY-TI1S'!$B136+(drdp!E136+drdp!N136)*'ASXY-TI1S'!$C136+(drdp!H136+drdp!Q136)*'ASXY-TI1S'!$D136)</f>
        <v>0</v>
      </c>
      <c r="F136" s="20">
        <f>Model!$W$10*((drdp!C136+drdp!L136)*'ASXY-TI1S'!$B136+(drdp!F136+drdp!O136)*'ASXY-TI1S'!$C136+(drdp!I136+drdp!R136)*'ASXY-TI1S'!$D136)</f>
        <v>0</v>
      </c>
      <c r="G136" s="20">
        <f>Model!$W$10*((drdp!D136+drdp!M136)*'ASXY-TI1S'!$B136+(drdp!G136+drdp!P136)*'ASXY-TI1S'!$C136+(drdp!J136+drdp!S136)*'ASXY-TI1S'!$D136)</f>
        <v>0</v>
      </c>
      <c r="H136" s="18">
        <f>Model!$W$10*((drdp!B136)*'ASXY-TI1S'!$B136+(drdp!E136)*'ASXY-TI1S'!$C136+(drdp!H136)*'ASXY-TI1S'!$D136)</f>
        <v>0</v>
      </c>
      <c r="I136" s="18">
        <f>Model!$W$10*((drdp!C136)*'ASXY-TI1S'!$B136+(drdp!F136)*'ASXY-TI1S'!$C136+(drdp!I136)*'ASXY-TI1S'!$D136)</f>
        <v>0</v>
      </c>
      <c r="J136" s="18">
        <f>Model!$W$10*((drdp!D136)*'ASXY-TI1S'!$B136+(drdp!G136)*'ASXY-TI1S'!$C136+(drdp!J136)*'ASXY-TI1S'!$D136)</f>
        <v>0</v>
      </c>
      <c r="K136" s="21">
        <f>SUM(E$3:E135)+H136</f>
        <v>0.10619105421154564</v>
      </c>
      <c r="L136" s="21">
        <f>SUM(F$3:F135)+I136</f>
        <v>0.18779711527809867</v>
      </c>
      <c r="M136" s="21">
        <f>SUM(G$3:G135)+J136</f>
        <v>-4.7558284450179344E-2</v>
      </c>
      <c r="N136" s="21"/>
      <c r="O136" s="21"/>
      <c r="P136" s="21"/>
      <c r="Q136" s="19">
        <f t="shared" si="13"/>
        <v>1.1276539994559425E-2</v>
      </c>
      <c r="R136" s="19">
        <f t="shared" si="14"/>
        <v>3.526775650677548E-2</v>
      </c>
      <c r="S136" s="19">
        <f t="shared" si="15"/>
        <v>2.2617904198441703E-3</v>
      </c>
      <c r="T136" s="19">
        <f t="shared" si="16"/>
        <v>1.9942373649268461E-2</v>
      </c>
      <c r="U136" s="19">
        <f t="shared" si="17"/>
        <v>-5.0502643622571024E-3</v>
      </c>
      <c r="V136" s="19">
        <f t="shared" si="18"/>
        <v>-8.931308627318937E-3</v>
      </c>
    </row>
    <row r="137" spans="1:22" x14ac:dyDescent="0.25">
      <c r="A137" s="26">
        <f>Wellpath!E137</f>
        <v>0</v>
      </c>
      <c r="B137" s="22">
        <v>0</v>
      </c>
      <c r="C137" s="22">
        <f>SIN(Wellpath!$L137) * COS(Wellpath!$L137) / SQRT(2)</f>
        <v>0</v>
      </c>
      <c r="D137" s="22">
        <f>(-TAN(Dip) * SIN(Wellpath!$L137) * COS(Wellpath!$L137) * SIN(Wellpath!$O137)) / SQRT(2)</f>
        <v>0</v>
      </c>
      <c r="E137" s="20">
        <f>Model!$W$10*((drdp!B137+drdp!K137)*'ASXY-TI1S'!$B137+(drdp!E137+drdp!N137)*'ASXY-TI1S'!$C137+(drdp!H137+drdp!Q137)*'ASXY-TI1S'!$D137)</f>
        <v>0</v>
      </c>
      <c r="F137" s="20">
        <f>Model!$W$10*((drdp!C137+drdp!L137)*'ASXY-TI1S'!$B137+(drdp!F137+drdp!O137)*'ASXY-TI1S'!$C137+(drdp!I137+drdp!R137)*'ASXY-TI1S'!$D137)</f>
        <v>0</v>
      </c>
      <c r="G137" s="20">
        <f>Model!$W$10*((drdp!D137+drdp!M137)*'ASXY-TI1S'!$B137+(drdp!G137+drdp!P137)*'ASXY-TI1S'!$C137+(drdp!J137+drdp!S137)*'ASXY-TI1S'!$D137)</f>
        <v>0</v>
      </c>
      <c r="H137" s="18">
        <f>Model!$W$10*((drdp!B137)*'ASXY-TI1S'!$B137+(drdp!E137)*'ASXY-TI1S'!$C137+(drdp!H137)*'ASXY-TI1S'!$D137)</f>
        <v>0</v>
      </c>
      <c r="I137" s="18">
        <f>Model!$W$10*((drdp!C137)*'ASXY-TI1S'!$B137+(drdp!F137)*'ASXY-TI1S'!$C137+(drdp!I137)*'ASXY-TI1S'!$D137)</f>
        <v>0</v>
      </c>
      <c r="J137" s="18">
        <f>Model!$W$10*((drdp!D137)*'ASXY-TI1S'!$B137+(drdp!G137)*'ASXY-TI1S'!$C137+(drdp!J137)*'ASXY-TI1S'!$D137)</f>
        <v>0</v>
      </c>
      <c r="K137" s="21">
        <f>SUM(E$3:E136)+H137</f>
        <v>0.10619105421154564</v>
      </c>
      <c r="L137" s="21">
        <f>SUM(F$3:F136)+I137</f>
        <v>0.18779711527809867</v>
      </c>
      <c r="M137" s="21">
        <f>SUM(G$3:G136)+J137</f>
        <v>-4.7558284450179344E-2</v>
      </c>
      <c r="N137" s="21"/>
      <c r="O137" s="21"/>
      <c r="P137" s="21"/>
      <c r="Q137" s="19">
        <f t="shared" si="13"/>
        <v>1.1276539994559425E-2</v>
      </c>
      <c r="R137" s="19">
        <f t="shared" si="14"/>
        <v>3.526775650677548E-2</v>
      </c>
      <c r="S137" s="19">
        <f t="shared" si="15"/>
        <v>2.2617904198441703E-3</v>
      </c>
      <c r="T137" s="19">
        <f t="shared" si="16"/>
        <v>1.9942373649268461E-2</v>
      </c>
      <c r="U137" s="19">
        <f t="shared" si="17"/>
        <v>-5.0502643622571024E-3</v>
      </c>
      <c r="V137" s="19">
        <f t="shared" si="18"/>
        <v>-8.931308627318937E-3</v>
      </c>
    </row>
    <row r="138" spans="1:22" x14ac:dyDescent="0.25">
      <c r="A138" s="26">
        <f>Wellpath!E138</f>
        <v>0</v>
      </c>
      <c r="B138" s="22">
        <v>0</v>
      </c>
      <c r="C138" s="22">
        <f>SIN(Wellpath!$L138) * COS(Wellpath!$L138) / SQRT(2)</f>
        <v>0</v>
      </c>
      <c r="D138" s="22">
        <f>(-TAN(Dip) * SIN(Wellpath!$L138) * COS(Wellpath!$L138) * SIN(Wellpath!$O138)) / SQRT(2)</f>
        <v>0</v>
      </c>
      <c r="E138" s="20">
        <f>Model!$W$10*((drdp!B138+drdp!K138)*'ASXY-TI1S'!$B138+(drdp!E138+drdp!N138)*'ASXY-TI1S'!$C138+(drdp!H138+drdp!Q138)*'ASXY-TI1S'!$D138)</f>
        <v>0</v>
      </c>
      <c r="F138" s="20">
        <f>Model!$W$10*((drdp!C138+drdp!L138)*'ASXY-TI1S'!$B138+(drdp!F138+drdp!O138)*'ASXY-TI1S'!$C138+(drdp!I138+drdp!R138)*'ASXY-TI1S'!$D138)</f>
        <v>0</v>
      </c>
      <c r="G138" s="20">
        <f>Model!$W$10*((drdp!D138+drdp!M138)*'ASXY-TI1S'!$B138+(drdp!G138+drdp!P138)*'ASXY-TI1S'!$C138+(drdp!J138+drdp!S138)*'ASXY-TI1S'!$D138)</f>
        <v>0</v>
      </c>
      <c r="H138" s="18">
        <f>Model!$W$10*((drdp!B138)*'ASXY-TI1S'!$B138+(drdp!E138)*'ASXY-TI1S'!$C138+(drdp!H138)*'ASXY-TI1S'!$D138)</f>
        <v>0</v>
      </c>
      <c r="I138" s="18">
        <f>Model!$W$10*((drdp!C138)*'ASXY-TI1S'!$B138+(drdp!F138)*'ASXY-TI1S'!$C138+(drdp!I138)*'ASXY-TI1S'!$D138)</f>
        <v>0</v>
      </c>
      <c r="J138" s="18">
        <f>Model!$W$10*((drdp!D138)*'ASXY-TI1S'!$B138+(drdp!G138)*'ASXY-TI1S'!$C138+(drdp!J138)*'ASXY-TI1S'!$D138)</f>
        <v>0</v>
      </c>
      <c r="K138" s="21">
        <f>SUM(E$3:E137)+H138</f>
        <v>0.10619105421154564</v>
      </c>
      <c r="L138" s="21">
        <f>SUM(F$3:F137)+I138</f>
        <v>0.18779711527809867</v>
      </c>
      <c r="M138" s="21">
        <f>SUM(G$3:G137)+J138</f>
        <v>-4.7558284450179344E-2</v>
      </c>
      <c r="N138" s="21"/>
      <c r="O138" s="21"/>
      <c r="P138" s="21"/>
      <c r="Q138" s="19">
        <f t="shared" si="13"/>
        <v>1.1276539994559425E-2</v>
      </c>
      <c r="R138" s="19">
        <f t="shared" si="14"/>
        <v>3.526775650677548E-2</v>
      </c>
      <c r="S138" s="19">
        <f t="shared" si="15"/>
        <v>2.2617904198441703E-3</v>
      </c>
      <c r="T138" s="19">
        <f t="shared" si="16"/>
        <v>1.9942373649268461E-2</v>
      </c>
      <c r="U138" s="19">
        <f t="shared" si="17"/>
        <v>-5.0502643622571024E-3</v>
      </c>
      <c r="V138" s="19">
        <f t="shared" si="18"/>
        <v>-8.931308627318937E-3</v>
      </c>
    </row>
    <row r="139" spans="1:22" x14ac:dyDescent="0.25">
      <c r="A139" s="26">
        <f>Wellpath!E139</f>
        <v>0</v>
      </c>
      <c r="B139" s="22">
        <v>0</v>
      </c>
      <c r="C139" s="22">
        <f>SIN(Wellpath!$L139) * COS(Wellpath!$L139) / SQRT(2)</f>
        <v>0</v>
      </c>
      <c r="D139" s="22">
        <f>(-TAN(Dip) * SIN(Wellpath!$L139) * COS(Wellpath!$L139) * SIN(Wellpath!$O139)) / SQRT(2)</f>
        <v>0</v>
      </c>
      <c r="E139" s="20">
        <f>Model!$W$10*((drdp!B139+drdp!K139)*'ASXY-TI1S'!$B139+(drdp!E139+drdp!N139)*'ASXY-TI1S'!$C139+(drdp!H139+drdp!Q139)*'ASXY-TI1S'!$D139)</f>
        <v>0</v>
      </c>
      <c r="F139" s="20">
        <f>Model!$W$10*((drdp!C139+drdp!L139)*'ASXY-TI1S'!$B139+(drdp!F139+drdp!O139)*'ASXY-TI1S'!$C139+(drdp!I139+drdp!R139)*'ASXY-TI1S'!$D139)</f>
        <v>0</v>
      </c>
      <c r="G139" s="20">
        <f>Model!$W$10*((drdp!D139+drdp!M139)*'ASXY-TI1S'!$B139+(drdp!G139+drdp!P139)*'ASXY-TI1S'!$C139+(drdp!J139+drdp!S139)*'ASXY-TI1S'!$D139)</f>
        <v>0</v>
      </c>
      <c r="H139" s="18">
        <f>Model!$W$10*((drdp!B139)*'ASXY-TI1S'!$B139+(drdp!E139)*'ASXY-TI1S'!$C139+(drdp!H139)*'ASXY-TI1S'!$D139)</f>
        <v>0</v>
      </c>
      <c r="I139" s="18">
        <f>Model!$W$10*((drdp!C139)*'ASXY-TI1S'!$B139+(drdp!F139)*'ASXY-TI1S'!$C139+(drdp!I139)*'ASXY-TI1S'!$D139)</f>
        <v>0</v>
      </c>
      <c r="J139" s="18">
        <f>Model!$W$10*((drdp!D139)*'ASXY-TI1S'!$B139+(drdp!G139)*'ASXY-TI1S'!$C139+(drdp!J139)*'ASXY-TI1S'!$D139)</f>
        <v>0</v>
      </c>
      <c r="K139" s="21">
        <f>SUM(E$3:E138)+H139</f>
        <v>0.10619105421154564</v>
      </c>
      <c r="L139" s="21">
        <f>SUM(F$3:F138)+I139</f>
        <v>0.18779711527809867</v>
      </c>
      <c r="M139" s="21">
        <f>SUM(G$3:G138)+J139</f>
        <v>-4.7558284450179344E-2</v>
      </c>
      <c r="N139" s="21"/>
      <c r="O139" s="21"/>
      <c r="P139" s="21"/>
      <c r="Q139" s="19">
        <f t="shared" si="13"/>
        <v>1.1276539994559425E-2</v>
      </c>
      <c r="R139" s="19">
        <f t="shared" si="14"/>
        <v>3.526775650677548E-2</v>
      </c>
      <c r="S139" s="19">
        <f t="shared" si="15"/>
        <v>2.2617904198441703E-3</v>
      </c>
      <c r="T139" s="19">
        <f t="shared" si="16"/>
        <v>1.9942373649268461E-2</v>
      </c>
      <c r="U139" s="19">
        <f t="shared" si="17"/>
        <v>-5.0502643622571024E-3</v>
      </c>
      <c r="V139" s="19">
        <f t="shared" si="18"/>
        <v>-8.931308627318937E-3</v>
      </c>
    </row>
    <row r="140" spans="1:22" x14ac:dyDescent="0.25">
      <c r="A140" s="26">
        <f>Wellpath!E140</f>
        <v>0</v>
      </c>
      <c r="B140" s="22">
        <v>0</v>
      </c>
      <c r="C140" s="22">
        <f>SIN(Wellpath!$L140) * COS(Wellpath!$L140) / SQRT(2)</f>
        <v>0</v>
      </c>
      <c r="D140" s="22">
        <f>(-TAN(Dip) * SIN(Wellpath!$L140) * COS(Wellpath!$L140) * SIN(Wellpath!$O140)) / SQRT(2)</f>
        <v>0</v>
      </c>
      <c r="E140" s="20">
        <f>Model!$W$10*((drdp!B140+drdp!K140)*'ASXY-TI1S'!$B140+(drdp!E140+drdp!N140)*'ASXY-TI1S'!$C140+(drdp!H140+drdp!Q140)*'ASXY-TI1S'!$D140)</f>
        <v>0</v>
      </c>
      <c r="F140" s="20">
        <f>Model!$W$10*((drdp!C140+drdp!L140)*'ASXY-TI1S'!$B140+(drdp!F140+drdp!O140)*'ASXY-TI1S'!$C140+(drdp!I140+drdp!R140)*'ASXY-TI1S'!$D140)</f>
        <v>0</v>
      </c>
      <c r="G140" s="20">
        <f>Model!$W$10*((drdp!D140+drdp!M140)*'ASXY-TI1S'!$B140+(drdp!G140+drdp!P140)*'ASXY-TI1S'!$C140+(drdp!J140+drdp!S140)*'ASXY-TI1S'!$D140)</f>
        <v>0</v>
      </c>
      <c r="H140" s="18">
        <f>Model!$W$10*((drdp!B140)*'ASXY-TI1S'!$B140+(drdp!E140)*'ASXY-TI1S'!$C140+(drdp!H140)*'ASXY-TI1S'!$D140)</f>
        <v>0</v>
      </c>
      <c r="I140" s="18">
        <f>Model!$W$10*((drdp!C140)*'ASXY-TI1S'!$B140+(drdp!F140)*'ASXY-TI1S'!$C140+(drdp!I140)*'ASXY-TI1S'!$D140)</f>
        <v>0</v>
      </c>
      <c r="J140" s="18">
        <f>Model!$W$10*((drdp!D140)*'ASXY-TI1S'!$B140+(drdp!G140)*'ASXY-TI1S'!$C140+(drdp!J140)*'ASXY-TI1S'!$D140)</f>
        <v>0</v>
      </c>
      <c r="K140" s="21">
        <f>SUM(E$3:E139)+H140</f>
        <v>0.10619105421154564</v>
      </c>
      <c r="L140" s="21">
        <f>SUM(F$3:F139)+I140</f>
        <v>0.18779711527809867</v>
      </c>
      <c r="M140" s="21">
        <f>SUM(G$3:G139)+J140</f>
        <v>-4.7558284450179344E-2</v>
      </c>
      <c r="N140" s="21"/>
      <c r="O140" s="21"/>
      <c r="P140" s="21"/>
      <c r="Q140" s="19">
        <f t="shared" si="13"/>
        <v>1.1276539994559425E-2</v>
      </c>
      <c r="R140" s="19">
        <f t="shared" si="14"/>
        <v>3.526775650677548E-2</v>
      </c>
      <c r="S140" s="19">
        <f t="shared" si="15"/>
        <v>2.2617904198441703E-3</v>
      </c>
      <c r="T140" s="19">
        <f t="shared" si="16"/>
        <v>1.9942373649268461E-2</v>
      </c>
      <c r="U140" s="19">
        <f t="shared" si="17"/>
        <v>-5.0502643622571024E-3</v>
      </c>
      <c r="V140" s="19">
        <f t="shared" si="18"/>
        <v>-8.931308627318937E-3</v>
      </c>
    </row>
    <row r="141" spans="1:22" x14ac:dyDescent="0.25">
      <c r="A141" s="26">
        <f>Wellpath!E141</f>
        <v>0</v>
      </c>
      <c r="B141" s="22">
        <v>0</v>
      </c>
      <c r="C141" s="22">
        <f>SIN(Wellpath!$L141) * COS(Wellpath!$L141) / SQRT(2)</f>
        <v>0</v>
      </c>
      <c r="D141" s="22">
        <f>(-TAN(Dip) * SIN(Wellpath!$L141) * COS(Wellpath!$L141) * SIN(Wellpath!$O141)) / SQRT(2)</f>
        <v>0</v>
      </c>
      <c r="E141" s="20">
        <f>Model!$W$10*((drdp!B141+drdp!K141)*'ASXY-TI1S'!$B141+(drdp!E141+drdp!N141)*'ASXY-TI1S'!$C141+(drdp!H141+drdp!Q141)*'ASXY-TI1S'!$D141)</f>
        <v>0</v>
      </c>
      <c r="F141" s="20">
        <f>Model!$W$10*((drdp!C141+drdp!L141)*'ASXY-TI1S'!$B141+(drdp!F141+drdp!O141)*'ASXY-TI1S'!$C141+(drdp!I141+drdp!R141)*'ASXY-TI1S'!$D141)</f>
        <v>0</v>
      </c>
      <c r="G141" s="20">
        <f>Model!$W$10*((drdp!D141+drdp!M141)*'ASXY-TI1S'!$B141+(drdp!G141+drdp!P141)*'ASXY-TI1S'!$C141+(drdp!J141+drdp!S141)*'ASXY-TI1S'!$D141)</f>
        <v>0</v>
      </c>
      <c r="H141" s="18">
        <f>Model!$W$10*((drdp!B141)*'ASXY-TI1S'!$B141+(drdp!E141)*'ASXY-TI1S'!$C141+(drdp!H141)*'ASXY-TI1S'!$D141)</f>
        <v>0</v>
      </c>
      <c r="I141" s="18">
        <f>Model!$W$10*((drdp!C141)*'ASXY-TI1S'!$B141+(drdp!F141)*'ASXY-TI1S'!$C141+(drdp!I141)*'ASXY-TI1S'!$D141)</f>
        <v>0</v>
      </c>
      <c r="J141" s="18">
        <f>Model!$W$10*((drdp!D141)*'ASXY-TI1S'!$B141+(drdp!G141)*'ASXY-TI1S'!$C141+(drdp!J141)*'ASXY-TI1S'!$D141)</f>
        <v>0</v>
      </c>
      <c r="K141" s="21">
        <f>SUM(E$3:E140)+H141</f>
        <v>0.10619105421154564</v>
      </c>
      <c r="L141" s="21">
        <f>SUM(F$3:F140)+I141</f>
        <v>0.18779711527809867</v>
      </c>
      <c r="M141" s="21">
        <f>SUM(G$3:G140)+J141</f>
        <v>-4.7558284450179344E-2</v>
      </c>
      <c r="N141" s="21"/>
      <c r="O141" s="21"/>
      <c r="P141" s="21"/>
      <c r="Q141" s="19">
        <f t="shared" si="13"/>
        <v>1.1276539994559425E-2</v>
      </c>
      <c r="R141" s="19">
        <f t="shared" si="14"/>
        <v>3.526775650677548E-2</v>
      </c>
      <c r="S141" s="19">
        <f t="shared" si="15"/>
        <v>2.2617904198441703E-3</v>
      </c>
      <c r="T141" s="19">
        <f t="shared" si="16"/>
        <v>1.9942373649268461E-2</v>
      </c>
      <c r="U141" s="19">
        <f t="shared" si="17"/>
        <v>-5.0502643622571024E-3</v>
      </c>
      <c r="V141" s="19">
        <f t="shared" si="18"/>
        <v>-8.931308627318937E-3</v>
      </c>
    </row>
    <row r="142" spans="1:22" x14ac:dyDescent="0.25">
      <c r="A142" s="26">
        <f>Wellpath!E142</f>
        <v>0</v>
      </c>
      <c r="B142" s="22">
        <v>0</v>
      </c>
      <c r="C142" s="22">
        <f>SIN(Wellpath!$L142) * COS(Wellpath!$L142) / SQRT(2)</f>
        <v>0</v>
      </c>
      <c r="D142" s="22">
        <f>(-TAN(Dip) * SIN(Wellpath!$L142) * COS(Wellpath!$L142) * SIN(Wellpath!$O142)) / SQRT(2)</f>
        <v>0</v>
      </c>
      <c r="E142" s="20">
        <f>Model!$W$10*((drdp!B142+drdp!K142)*'ASXY-TI1S'!$B142+(drdp!E142+drdp!N142)*'ASXY-TI1S'!$C142+(drdp!H142+drdp!Q142)*'ASXY-TI1S'!$D142)</f>
        <v>0</v>
      </c>
      <c r="F142" s="20">
        <f>Model!$W$10*((drdp!C142+drdp!L142)*'ASXY-TI1S'!$B142+(drdp!F142+drdp!O142)*'ASXY-TI1S'!$C142+(drdp!I142+drdp!R142)*'ASXY-TI1S'!$D142)</f>
        <v>0</v>
      </c>
      <c r="G142" s="20">
        <f>Model!$W$10*((drdp!D142+drdp!M142)*'ASXY-TI1S'!$B142+(drdp!G142+drdp!P142)*'ASXY-TI1S'!$C142+(drdp!J142+drdp!S142)*'ASXY-TI1S'!$D142)</f>
        <v>0</v>
      </c>
      <c r="H142" s="18">
        <f>Model!$W$10*((drdp!B142)*'ASXY-TI1S'!$B142+(drdp!E142)*'ASXY-TI1S'!$C142+(drdp!H142)*'ASXY-TI1S'!$D142)</f>
        <v>0</v>
      </c>
      <c r="I142" s="18">
        <f>Model!$W$10*((drdp!C142)*'ASXY-TI1S'!$B142+(drdp!F142)*'ASXY-TI1S'!$C142+(drdp!I142)*'ASXY-TI1S'!$D142)</f>
        <v>0</v>
      </c>
      <c r="J142" s="18">
        <f>Model!$W$10*((drdp!D142)*'ASXY-TI1S'!$B142+(drdp!G142)*'ASXY-TI1S'!$C142+(drdp!J142)*'ASXY-TI1S'!$D142)</f>
        <v>0</v>
      </c>
      <c r="K142" s="21">
        <f>SUM(E$3:E141)+H142</f>
        <v>0.10619105421154564</v>
      </c>
      <c r="L142" s="21">
        <f>SUM(F$3:F141)+I142</f>
        <v>0.18779711527809867</v>
      </c>
      <c r="M142" s="21">
        <f>SUM(G$3:G141)+J142</f>
        <v>-4.7558284450179344E-2</v>
      </c>
      <c r="N142" s="21"/>
      <c r="O142" s="21"/>
      <c r="P142" s="21"/>
      <c r="Q142" s="19">
        <f t="shared" si="13"/>
        <v>1.1276539994559425E-2</v>
      </c>
      <c r="R142" s="19">
        <f t="shared" si="14"/>
        <v>3.526775650677548E-2</v>
      </c>
      <c r="S142" s="19">
        <f t="shared" si="15"/>
        <v>2.2617904198441703E-3</v>
      </c>
      <c r="T142" s="19">
        <f t="shared" si="16"/>
        <v>1.9942373649268461E-2</v>
      </c>
      <c r="U142" s="19">
        <f t="shared" si="17"/>
        <v>-5.0502643622571024E-3</v>
      </c>
      <c r="V142" s="19">
        <f t="shared" si="18"/>
        <v>-8.931308627318937E-3</v>
      </c>
    </row>
    <row r="143" spans="1:22" x14ac:dyDescent="0.25">
      <c r="A143" s="26">
        <f>Wellpath!E143</f>
        <v>0</v>
      </c>
      <c r="B143" s="22">
        <v>0</v>
      </c>
      <c r="C143" s="22">
        <f>SIN(Wellpath!$L143) * COS(Wellpath!$L143) / SQRT(2)</f>
        <v>0</v>
      </c>
      <c r="D143" s="22">
        <f>(-TAN(Dip) * SIN(Wellpath!$L143) * COS(Wellpath!$L143) * SIN(Wellpath!$O143)) / SQRT(2)</f>
        <v>0</v>
      </c>
      <c r="E143" s="20">
        <f>Model!$W$10*((drdp!B143+drdp!K143)*'ASXY-TI1S'!$B143+(drdp!E143+drdp!N143)*'ASXY-TI1S'!$C143+(drdp!H143+drdp!Q143)*'ASXY-TI1S'!$D143)</f>
        <v>0</v>
      </c>
      <c r="F143" s="20">
        <f>Model!$W$10*((drdp!C143+drdp!L143)*'ASXY-TI1S'!$B143+(drdp!F143+drdp!O143)*'ASXY-TI1S'!$C143+(drdp!I143+drdp!R143)*'ASXY-TI1S'!$D143)</f>
        <v>0</v>
      </c>
      <c r="G143" s="20">
        <f>Model!$W$10*((drdp!D143+drdp!M143)*'ASXY-TI1S'!$B143+(drdp!G143+drdp!P143)*'ASXY-TI1S'!$C143+(drdp!J143+drdp!S143)*'ASXY-TI1S'!$D143)</f>
        <v>0</v>
      </c>
      <c r="H143" s="18">
        <f>Model!$W$10*((drdp!B143)*'ASXY-TI1S'!$B143+(drdp!E143)*'ASXY-TI1S'!$C143+(drdp!H143)*'ASXY-TI1S'!$D143)</f>
        <v>0</v>
      </c>
      <c r="I143" s="18">
        <f>Model!$W$10*((drdp!C143)*'ASXY-TI1S'!$B143+(drdp!F143)*'ASXY-TI1S'!$C143+(drdp!I143)*'ASXY-TI1S'!$D143)</f>
        <v>0</v>
      </c>
      <c r="J143" s="18">
        <f>Model!$W$10*((drdp!D143)*'ASXY-TI1S'!$B143+(drdp!G143)*'ASXY-TI1S'!$C143+(drdp!J143)*'ASXY-TI1S'!$D143)</f>
        <v>0</v>
      </c>
      <c r="K143" s="21">
        <f>SUM(E$3:E142)+H143</f>
        <v>0.10619105421154564</v>
      </c>
      <c r="L143" s="21">
        <f>SUM(F$3:F142)+I143</f>
        <v>0.18779711527809867</v>
      </c>
      <c r="M143" s="21">
        <f>SUM(G$3:G142)+J143</f>
        <v>-4.7558284450179344E-2</v>
      </c>
      <c r="N143" s="21"/>
      <c r="O143" s="21"/>
      <c r="P143" s="21"/>
      <c r="Q143" s="19">
        <f t="shared" si="13"/>
        <v>1.1276539994559425E-2</v>
      </c>
      <c r="R143" s="19">
        <f t="shared" si="14"/>
        <v>3.526775650677548E-2</v>
      </c>
      <c r="S143" s="19">
        <f t="shared" si="15"/>
        <v>2.2617904198441703E-3</v>
      </c>
      <c r="T143" s="19">
        <f t="shared" si="16"/>
        <v>1.9942373649268461E-2</v>
      </c>
      <c r="U143" s="19">
        <f t="shared" si="17"/>
        <v>-5.0502643622571024E-3</v>
      </c>
      <c r="V143" s="19">
        <f t="shared" si="18"/>
        <v>-8.931308627318937E-3</v>
      </c>
    </row>
    <row r="144" spans="1:22" x14ac:dyDescent="0.25">
      <c r="A144" s="26">
        <f>Wellpath!E144</f>
        <v>0</v>
      </c>
      <c r="B144" s="22">
        <v>0</v>
      </c>
      <c r="C144" s="22">
        <f>SIN(Wellpath!$L144) * COS(Wellpath!$L144) / SQRT(2)</f>
        <v>0</v>
      </c>
      <c r="D144" s="22">
        <f>(-TAN(Dip) * SIN(Wellpath!$L144) * COS(Wellpath!$L144) * SIN(Wellpath!$O144)) / SQRT(2)</f>
        <v>0</v>
      </c>
      <c r="E144" s="20">
        <f>Model!$W$10*((drdp!B144+drdp!K144)*'ASXY-TI1S'!$B144+(drdp!E144+drdp!N144)*'ASXY-TI1S'!$C144+(drdp!H144+drdp!Q144)*'ASXY-TI1S'!$D144)</f>
        <v>0</v>
      </c>
      <c r="F144" s="20">
        <f>Model!$W$10*((drdp!C144+drdp!L144)*'ASXY-TI1S'!$B144+(drdp!F144+drdp!O144)*'ASXY-TI1S'!$C144+(drdp!I144+drdp!R144)*'ASXY-TI1S'!$D144)</f>
        <v>0</v>
      </c>
      <c r="G144" s="20">
        <f>Model!$W$10*((drdp!D144+drdp!M144)*'ASXY-TI1S'!$B144+(drdp!G144+drdp!P144)*'ASXY-TI1S'!$C144+(drdp!J144+drdp!S144)*'ASXY-TI1S'!$D144)</f>
        <v>0</v>
      </c>
      <c r="H144" s="18">
        <f>Model!$W$10*((drdp!B144)*'ASXY-TI1S'!$B144+(drdp!E144)*'ASXY-TI1S'!$C144+(drdp!H144)*'ASXY-TI1S'!$D144)</f>
        <v>0</v>
      </c>
      <c r="I144" s="18">
        <f>Model!$W$10*((drdp!C144)*'ASXY-TI1S'!$B144+(drdp!F144)*'ASXY-TI1S'!$C144+(drdp!I144)*'ASXY-TI1S'!$D144)</f>
        <v>0</v>
      </c>
      <c r="J144" s="18">
        <f>Model!$W$10*((drdp!D144)*'ASXY-TI1S'!$B144+(drdp!G144)*'ASXY-TI1S'!$C144+(drdp!J144)*'ASXY-TI1S'!$D144)</f>
        <v>0</v>
      </c>
      <c r="K144" s="21">
        <f>SUM(E$3:E143)+H144</f>
        <v>0.10619105421154564</v>
      </c>
      <c r="L144" s="21">
        <f>SUM(F$3:F143)+I144</f>
        <v>0.18779711527809867</v>
      </c>
      <c r="M144" s="21">
        <f>SUM(G$3:G143)+J144</f>
        <v>-4.7558284450179344E-2</v>
      </c>
      <c r="N144" s="21"/>
      <c r="O144" s="21"/>
      <c r="P144" s="21"/>
      <c r="Q144" s="19">
        <f t="shared" si="13"/>
        <v>1.1276539994559425E-2</v>
      </c>
      <c r="R144" s="19">
        <f t="shared" si="14"/>
        <v>3.526775650677548E-2</v>
      </c>
      <c r="S144" s="19">
        <f t="shared" si="15"/>
        <v>2.2617904198441703E-3</v>
      </c>
      <c r="T144" s="19">
        <f t="shared" si="16"/>
        <v>1.9942373649268461E-2</v>
      </c>
      <c r="U144" s="19">
        <f t="shared" si="17"/>
        <v>-5.0502643622571024E-3</v>
      </c>
      <c r="V144" s="19">
        <f t="shared" si="18"/>
        <v>-8.931308627318937E-3</v>
      </c>
    </row>
    <row r="145" spans="1:22" x14ac:dyDescent="0.25">
      <c r="A145" s="26">
        <f>Wellpath!E145</f>
        <v>0</v>
      </c>
      <c r="B145" s="22">
        <v>0</v>
      </c>
      <c r="C145" s="22">
        <f>SIN(Wellpath!$L145) * COS(Wellpath!$L145) / SQRT(2)</f>
        <v>0</v>
      </c>
      <c r="D145" s="22">
        <f>(-TAN(Dip) * SIN(Wellpath!$L145) * COS(Wellpath!$L145) * SIN(Wellpath!$O145)) / SQRT(2)</f>
        <v>0</v>
      </c>
      <c r="E145" s="20">
        <f>Model!$W$10*((drdp!B145+drdp!K145)*'ASXY-TI1S'!$B145+(drdp!E145+drdp!N145)*'ASXY-TI1S'!$C145+(drdp!H145+drdp!Q145)*'ASXY-TI1S'!$D145)</f>
        <v>0</v>
      </c>
      <c r="F145" s="20">
        <f>Model!$W$10*((drdp!C145+drdp!L145)*'ASXY-TI1S'!$B145+(drdp!F145+drdp!O145)*'ASXY-TI1S'!$C145+(drdp!I145+drdp!R145)*'ASXY-TI1S'!$D145)</f>
        <v>0</v>
      </c>
      <c r="G145" s="20">
        <f>Model!$W$10*((drdp!D145+drdp!M145)*'ASXY-TI1S'!$B145+(drdp!G145+drdp!P145)*'ASXY-TI1S'!$C145+(drdp!J145+drdp!S145)*'ASXY-TI1S'!$D145)</f>
        <v>0</v>
      </c>
      <c r="H145" s="18">
        <f>Model!$W$10*((drdp!B145)*'ASXY-TI1S'!$B145+(drdp!E145)*'ASXY-TI1S'!$C145+(drdp!H145)*'ASXY-TI1S'!$D145)</f>
        <v>0</v>
      </c>
      <c r="I145" s="18">
        <f>Model!$W$10*((drdp!C145)*'ASXY-TI1S'!$B145+(drdp!F145)*'ASXY-TI1S'!$C145+(drdp!I145)*'ASXY-TI1S'!$D145)</f>
        <v>0</v>
      </c>
      <c r="J145" s="18">
        <f>Model!$W$10*((drdp!D145)*'ASXY-TI1S'!$B145+(drdp!G145)*'ASXY-TI1S'!$C145+(drdp!J145)*'ASXY-TI1S'!$D145)</f>
        <v>0</v>
      </c>
      <c r="K145" s="21">
        <f>SUM(E$3:E144)+H145</f>
        <v>0.10619105421154564</v>
      </c>
      <c r="L145" s="21">
        <f>SUM(F$3:F144)+I145</f>
        <v>0.18779711527809867</v>
      </c>
      <c r="M145" s="21">
        <f>SUM(G$3:G144)+J145</f>
        <v>-4.7558284450179344E-2</v>
      </c>
      <c r="N145" s="21"/>
      <c r="O145" s="21"/>
      <c r="P145" s="21"/>
      <c r="Q145" s="19">
        <f t="shared" si="13"/>
        <v>1.1276539994559425E-2</v>
      </c>
      <c r="R145" s="19">
        <f t="shared" si="14"/>
        <v>3.526775650677548E-2</v>
      </c>
      <c r="S145" s="19">
        <f t="shared" si="15"/>
        <v>2.2617904198441703E-3</v>
      </c>
      <c r="T145" s="19">
        <f t="shared" si="16"/>
        <v>1.9942373649268461E-2</v>
      </c>
      <c r="U145" s="19">
        <f t="shared" si="17"/>
        <v>-5.0502643622571024E-3</v>
      </c>
      <c r="V145" s="19">
        <f t="shared" si="18"/>
        <v>-8.931308627318937E-3</v>
      </c>
    </row>
    <row r="146" spans="1:22" x14ac:dyDescent="0.25">
      <c r="A146" s="26">
        <f>Wellpath!E146</f>
        <v>0</v>
      </c>
      <c r="B146" s="22">
        <v>0</v>
      </c>
      <c r="C146" s="22">
        <f>SIN(Wellpath!$L146) * COS(Wellpath!$L146) / SQRT(2)</f>
        <v>0</v>
      </c>
      <c r="D146" s="22">
        <f>(-TAN(Dip) * SIN(Wellpath!$L146) * COS(Wellpath!$L146) * SIN(Wellpath!$O146)) / SQRT(2)</f>
        <v>0</v>
      </c>
      <c r="E146" s="20">
        <f>Model!$W$10*((drdp!B146+drdp!K146)*'ASXY-TI1S'!$B146+(drdp!E146+drdp!N146)*'ASXY-TI1S'!$C146+(drdp!H146+drdp!Q146)*'ASXY-TI1S'!$D146)</f>
        <v>0</v>
      </c>
      <c r="F146" s="20">
        <f>Model!$W$10*((drdp!C146+drdp!L146)*'ASXY-TI1S'!$B146+(drdp!F146+drdp!O146)*'ASXY-TI1S'!$C146+(drdp!I146+drdp!R146)*'ASXY-TI1S'!$D146)</f>
        <v>0</v>
      </c>
      <c r="G146" s="20">
        <f>Model!$W$10*((drdp!D146+drdp!M146)*'ASXY-TI1S'!$B146+(drdp!G146+drdp!P146)*'ASXY-TI1S'!$C146+(drdp!J146+drdp!S146)*'ASXY-TI1S'!$D146)</f>
        <v>0</v>
      </c>
      <c r="H146" s="18">
        <f>Model!$W$10*((drdp!B146)*'ASXY-TI1S'!$B146+(drdp!E146)*'ASXY-TI1S'!$C146+(drdp!H146)*'ASXY-TI1S'!$D146)</f>
        <v>0</v>
      </c>
      <c r="I146" s="18">
        <f>Model!$W$10*((drdp!C146)*'ASXY-TI1S'!$B146+(drdp!F146)*'ASXY-TI1S'!$C146+(drdp!I146)*'ASXY-TI1S'!$D146)</f>
        <v>0</v>
      </c>
      <c r="J146" s="18">
        <f>Model!$W$10*((drdp!D146)*'ASXY-TI1S'!$B146+(drdp!G146)*'ASXY-TI1S'!$C146+(drdp!J146)*'ASXY-TI1S'!$D146)</f>
        <v>0</v>
      </c>
      <c r="K146" s="21">
        <f>SUM(E$3:E145)+H146</f>
        <v>0.10619105421154564</v>
      </c>
      <c r="L146" s="21">
        <f>SUM(F$3:F145)+I146</f>
        <v>0.18779711527809867</v>
      </c>
      <c r="M146" s="21">
        <f>SUM(G$3:G145)+J146</f>
        <v>-4.7558284450179344E-2</v>
      </c>
      <c r="N146" s="21"/>
      <c r="O146" s="21"/>
      <c r="P146" s="21"/>
      <c r="Q146" s="19">
        <f t="shared" si="13"/>
        <v>1.1276539994559425E-2</v>
      </c>
      <c r="R146" s="19">
        <f t="shared" si="14"/>
        <v>3.526775650677548E-2</v>
      </c>
      <c r="S146" s="19">
        <f t="shared" si="15"/>
        <v>2.2617904198441703E-3</v>
      </c>
      <c r="T146" s="19">
        <f t="shared" si="16"/>
        <v>1.9942373649268461E-2</v>
      </c>
      <c r="U146" s="19">
        <f t="shared" si="17"/>
        <v>-5.0502643622571024E-3</v>
      </c>
      <c r="V146" s="19">
        <f t="shared" si="18"/>
        <v>-8.931308627318937E-3</v>
      </c>
    </row>
    <row r="147" spans="1:22" x14ac:dyDescent="0.25">
      <c r="A147" s="26">
        <f>Wellpath!E147</f>
        <v>0</v>
      </c>
      <c r="B147" s="22">
        <v>0</v>
      </c>
      <c r="C147" s="22">
        <f>SIN(Wellpath!$L147) * COS(Wellpath!$L147) / SQRT(2)</f>
        <v>0</v>
      </c>
      <c r="D147" s="22">
        <f>(-TAN(Dip) * SIN(Wellpath!$L147) * COS(Wellpath!$L147) * SIN(Wellpath!$O147)) / SQRT(2)</f>
        <v>0</v>
      </c>
      <c r="E147" s="20">
        <f>Model!$W$10*((drdp!B147+drdp!K147)*'ASXY-TI1S'!$B147+(drdp!E147+drdp!N147)*'ASXY-TI1S'!$C147+(drdp!H147+drdp!Q147)*'ASXY-TI1S'!$D147)</f>
        <v>0</v>
      </c>
      <c r="F147" s="20">
        <f>Model!$W$10*((drdp!C147+drdp!L147)*'ASXY-TI1S'!$B147+(drdp!F147+drdp!O147)*'ASXY-TI1S'!$C147+(drdp!I147+drdp!R147)*'ASXY-TI1S'!$D147)</f>
        <v>0</v>
      </c>
      <c r="G147" s="20">
        <f>Model!$W$10*((drdp!D147+drdp!M147)*'ASXY-TI1S'!$B147+(drdp!G147+drdp!P147)*'ASXY-TI1S'!$C147+(drdp!J147+drdp!S147)*'ASXY-TI1S'!$D147)</f>
        <v>0</v>
      </c>
      <c r="H147" s="18">
        <f>Model!$W$10*((drdp!B147)*'ASXY-TI1S'!$B147+(drdp!E147)*'ASXY-TI1S'!$C147+(drdp!H147)*'ASXY-TI1S'!$D147)</f>
        <v>0</v>
      </c>
      <c r="I147" s="18">
        <f>Model!$W$10*((drdp!C147)*'ASXY-TI1S'!$B147+(drdp!F147)*'ASXY-TI1S'!$C147+(drdp!I147)*'ASXY-TI1S'!$D147)</f>
        <v>0</v>
      </c>
      <c r="J147" s="18">
        <f>Model!$W$10*((drdp!D147)*'ASXY-TI1S'!$B147+(drdp!G147)*'ASXY-TI1S'!$C147+(drdp!J147)*'ASXY-TI1S'!$D147)</f>
        <v>0</v>
      </c>
      <c r="K147" s="21">
        <f>SUM(E$3:E146)+H147</f>
        <v>0.10619105421154564</v>
      </c>
      <c r="L147" s="21">
        <f>SUM(F$3:F146)+I147</f>
        <v>0.18779711527809867</v>
      </c>
      <c r="M147" s="21">
        <f>SUM(G$3:G146)+J147</f>
        <v>-4.7558284450179344E-2</v>
      </c>
      <c r="N147" s="21"/>
      <c r="O147" s="21"/>
      <c r="P147" s="21"/>
      <c r="Q147" s="19">
        <f t="shared" si="13"/>
        <v>1.1276539994559425E-2</v>
      </c>
      <c r="R147" s="19">
        <f t="shared" si="14"/>
        <v>3.526775650677548E-2</v>
      </c>
      <c r="S147" s="19">
        <f t="shared" si="15"/>
        <v>2.2617904198441703E-3</v>
      </c>
      <c r="T147" s="19">
        <f t="shared" si="16"/>
        <v>1.9942373649268461E-2</v>
      </c>
      <c r="U147" s="19">
        <f t="shared" si="17"/>
        <v>-5.0502643622571024E-3</v>
      </c>
      <c r="V147" s="19">
        <f t="shared" si="18"/>
        <v>-8.931308627318937E-3</v>
      </c>
    </row>
    <row r="148" spans="1:22" x14ac:dyDescent="0.25">
      <c r="A148" s="26">
        <f>Wellpath!E148</f>
        <v>0</v>
      </c>
      <c r="B148" s="22">
        <v>0</v>
      </c>
      <c r="C148" s="22">
        <f>SIN(Wellpath!$L148) * COS(Wellpath!$L148) / SQRT(2)</f>
        <v>0</v>
      </c>
      <c r="D148" s="22">
        <f>(-TAN(Dip) * SIN(Wellpath!$L148) * COS(Wellpath!$L148) * SIN(Wellpath!$O148)) / SQRT(2)</f>
        <v>0</v>
      </c>
      <c r="E148" s="20">
        <f>Model!$W$10*((drdp!B148+drdp!K148)*'ASXY-TI1S'!$B148+(drdp!E148+drdp!N148)*'ASXY-TI1S'!$C148+(drdp!H148+drdp!Q148)*'ASXY-TI1S'!$D148)</f>
        <v>0</v>
      </c>
      <c r="F148" s="20">
        <f>Model!$W$10*((drdp!C148+drdp!L148)*'ASXY-TI1S'!$B148+(drdp!F148+drdp!O148)*'ASXY-TI1S'!$C148+(drdp!I148+drdp!R148)*'ASXY-TI1S'!$D148)</f>
        <v>0</v>
      </c>
      <c r="G148" s="20">
        <f>Model!$W$10*((drdp!D148+drdp!M148)*'ASXY-TI1S'!$B148+(drdp!G148+drdp!P148)*'ASXY-TI1S'!$C148+(drdp!J148+drdp!S148)*'ASXY-TI1S'!$D148)</f>
        <v>0</v>
      </c>
      <c r="H148" s="18">
        <f>Model!$W$10*((drdp!B148)*'ASXY-TI1S'!$B148+(drdp!E148)*'ASXY-TI1S'!$C148+(drdp!H148)*'ASXY-TI1S'!$D148)</f>
        <v>0</v>
      </c>
      <c r="I148" s="18">
        <f>Model!$W$10*((drdp!C148)*'ASXY-TI1S'!$B148+(drdp!F148)*'ASXY-TI1S'!$C148+(drdp!I148)*'ASXY-TI1S'!$D148)</f>
        <v>0</v>
      </c>
      <c r="J148" s="18">
        <f>Model!$W$10*((drdp!D148)*'ASXY-TI1S'!$B148+(drdp!G148)*'ASXY-TI1S'!$C148+(drdp!J148)*'ASXY-TI1S'!$D148)</f>
        <v>0</v>
      </c>
      <c r="K148" s="21">
        <f>SUM(E$3:E147)+H148</f>
        <v>0.10619105421154564</v>
      </c>
      <c r="L148" s="21">
        <f>SUM(F$3:F147)+I148</f>
        <v>0.18779711527809867</v>
      </c>
      <c r="M148" s="21">
        <f>SUM(G$3:G147)+J148</f>
        <v>-4.7558284450179344E-2</v>
      </c>
      <c r="N148" s="21"/>
      <c r="O148" s="21"/>
      <c r="P148" s="21"/>
      <c r="Q148" s="19">
        <f t="shared" si="13"/>
        <v>1.1276539994559425E-2</v>
      </c>
      <c r="R148" s="19">
        <f t="shared" si="14"/>
        <v>3.526775650677548E-2</v>
      </c>
      <c r="S148" s="19">
        <f t="shared" si="15"/>
        <v>2.2617904198441703E-3</v>
      </c>
      <c r="T148" s="19">
        <f t="shared" si="16"/>
        <v>1.9942373649268461E-2</v>
      </c>
      <c r="U148" s="19">
        <f t="shared" si="17"/>
        <v>-5.0502643622571024E-3</v>
      </c>
      <c r="V148" s="19">
        <f t="shared" si="18"/>
        <v>-8.931308627318937E-3</v>
      </c>
    </row>
    <row r="149" spans="1:22" x14ac:dyDescent="0.25">
      <c r="A149" s="26">
        <f>Wellpath!E149</f>
        <v>0</v>
      </c>
      <c r="B149" s="22">
        <v>0</v>
      </c>
      <c r="C149" s="22">
        <f>SIN(Wellpath!$L149) * COS(Wellpath!$L149) / SQRT(2)</f>
        <v>0</v>
      </c>
      <c r="D149" s="22">
        <f>(-TAN(Dip) * SIN(Wellpath!$L149) * COS(Wellpath!$L149) * SIN(Wellpath!$O149)) / SQRT(2)</f>
        <v>0</v>
      </c>
      <c r="E149" s="20">
        <f>Model!$W$10*((drdp!B149+drdp!K149)*'ASXY-TI1S'!$B149+(drdp!E149+drdp!N149)*'ASXY-TI1S'!$C149+(drdp!H149+drdp!Q149)*'ASXY-TI1S'!$D149)</f>
        <v>0</v>
      </c>
      <c r="F149" s="20">
        <f>Model!$W$10*((drdp!C149+drdp!L149)*'ASXY-TI1S'!$B149+(drdp!F149+drdp!O149)*'ASXY-TI1S'!$C149+(drdp!I149+drdp!R149)*'ASXY-TI1S'!$D149)</f>
        <v>0</v>
      </c>
      <c r="G149" s="20">
        <f>Model!$W$10*((drdp!D149+drdp!M149)*'ASXY-TI1S'!$B149+(drdp!G149+drdp!P149)*'ASXY-TI1S'!$C149+(drdp!J149+drdp!S149)*'ASXY-TI1S'!$D149)</f>
        <v>0</v>
      </c>
      <c r="H149" s="18">
        <f>Model!$W$10*((drdp!B149)*'ASXY-TI1S'!$B149+(drdp!E149)*'ASXY-TI1S'!$C149+(drdp!H149)*'ASXY-TI1S'!$D149)</f>
        <v>0</v>
      </c>
      <c r="I149" s="18">
        <f>Model!$W$10*((drdp!C149)*'ASXY-TI1S'!$B149+(drdp!F149)*'ASXY-TI1S'!$C149+(drdp!I149)*'ASXY-TI1S'!$D149)</f>
        <v>0</v>
      </c>
      <c r="J149" s="18">
        <f>Model!$W$10*((drdp!D149)*'ASXY-TI1S'!$B149+(drdp!G149)*'ASXY-TI1S'!$C149+(drdp!J149)*'ASXY-TI1S'!$D149)</f>
        <v>0</v>
      </c>
      <c r="K149" s="21">
        <f>SUM(E$3:E148)+H149</f>
        <v>0.10619105421154564</v>
      </c>
      <c r="L149" s="21">
        <f>SUM(F$3:F148)+I149</f>
        <v>0.18779711527809867</v>
      </c>
      <c r="M149" s="21">
        <f>SUM(G$3:G148)+J149</f>
        <v>-4.7558284450179344E-2</v>
      </c>
      <c r="N149" s="21"/>
      <c r="O149" s="21"/>
      <c r="P149" s="21"/>
      <c r="Q149" s="19">
        <f t="shared" si="13"/>
        <v>1.1276539994559425E-2</v>
      </c>
      <c r="R149" s="19">
        <f t="shared" si="14"/>
        <v>3.526775650677548E-2</v>
      </c>
      <c r="S149" s="19">
        <f t="shared" si="15"/>
        <v>2.2617904198441703E-3</v>
      </c>
      <c r="T149" s="19">
        <f t="shared" si="16"/>
        <v>1.9942373649268461E-2</v>
      </c>
      <c r="U149" s="19">
        <f t="shared" si="17"/>
        <v>-5.0502643622571024E-3</v>
      </c>
      <c r="V149" s="19">
        <f t="shared" si="18"/>
        <v>-8.931308627318937E-3</v>
      </c>
    </row>
    <row r="150" spans="1:22" x14ac:dyDescent="0.25">
      <c r="A150" s="26">
        <f>Wellpath!E150</f>
        <v>0</v>
      </c>
      <c r="B150" s="22">
        <v>0</v>
      </c>
      <c r="C150" s="22">
        <f>SIN(Wellpath!$L150) * COS(Wellpath!$L150) / SQRT(2)</f>
        <v>0</v>
      </c>
      <c r="D150" s="22">
        <f>(-TAN(Dip) * SIN(Wellpath!$L150) * COS(Wellpath!$L150) * SIN(Wellpath!$O150)) / SQRT(2)</f>
        <v>0</v>
      </c>
      <c r="E150" s="20">
        <f>Model!$W$10*((drdp!B150+drdp!K150)*'ASXY-TI1S'!$B150+(drdp!E150+drdp!N150)*'ASXY-TI1S'!$C150+(drdp!H150+drdp!Q150)*'ASXY-TI1S'!$D150)</f>
        <v>0</v>
      </c>
      <c r="F150" s="20">
        <f>Model!$W$10*((drdp!C150+drdp!L150)*'ASXY-TI1S'!$B150+(drdp!F150+drdp!O150)*'ASXY-TI1S'!$C150+(drdp!I150+drdp!R150)*'ASXY-TI1S'!$D150)</f>
        <v>0</v>
      </c>
      <c r="G150" s="20">
        <f>Model!$W$10*((drdp!D150+drdp!M150)*'ASXY-TI1S'!$B150+(drdp!G150+drdp!P150)*'ASXY-TI1S'!$C150+(drdp!J150+drdp!S150)*'ASXY-TI1S'!$D150)</f>
        <v>0</v>
      </c>
      <c r="H150" s="18">
        <f>Model!$W$10*((drdp!B150)*'ASXY-TI1S'!$B150+(drdp!E150)*'ASXY-TI1S'!$C150+(drdp!H150)*'ASXY-TI1S'!$D150)</f>
        <v>0</v>
      </c>
      <c r="I150" s="18">
        <f>Model!$W$10*((drdp!C150)*'ASXY-TI1S'!$B150+(drdp!F150)*'ASXY-TI1S'!$C150+(drdp!I150)*'ASXY-TI1S'!$D150)</f>
        <v>0</v>
      </c>
      <c r="J150" s="18">
        <f>Model!$W$10*((drdp!D150)*'ASXY-TI1S'!$B150+(drdp!G150)*'ASXY-TI1S'!$C150+(drdp!J150)*'ASXY-TI1S'!$D150)</f>
        <v>0</v>
      </c>
      <c r="K150" s="21">
        <f>SUM(E$3:E149)+H150</f>
        <v>0.10619105421154564</v>
      </c>
      <c r="L150" s="21">
        <f>SUM(F$3:F149)+I150</f>
        <v>0.18779711527809867</v>
      </c>
      <c r="M150" s="21">
        <f>SUM(G$3:G149)+J150</f>
        <v>-4.7558284450179344E-2</v>
      </c>
      <c r="N150" s="21"/>
      <c r="O150" s="21"/>
      <c r="P150" s="21"/>
      <c r="Q150" s="19">
        <f t="shared" si="13"/>
        <v>1.1276539994559425E-2</v>
      </c>
      <c r="R150" s="19">
        <f t="shared" si="14"/>
        <v>3.526775650677548E-2</v>
      </c>
      <c r="S150" s="19">
        <f t="shared" si="15"/>
        <v>2.2617904198441703E-3</v>
      </c>
      <c r="T150" s="19">
        <f t="shared" si="16"/>
        <v>1.9942373649268461E-2</v>
      </c>
      <c r="U150" s="19">
        <f t="shared" si="17"/>
        <v>-5.0502643622571024E-3</v>
      </c>
      <c r="V150" s="19">
        <f t="shared" si="18"/>
        <v>-8.931308627318937E-3</v>
      </c>
    </row>
    <row r="151" spans="1:22" x14ac:dyDescent="0.25">
      <c r="A151" s="26">
        <f>Wellpath!E151</f>
        <v>0</v>
      </c>
      <c r="B151" s="22">
        <v>0</v>
      </c>
      <c r="C151" s="22">
        <f>SIN(Wellpath!$L151) * COS(Wellpath!$L151) / SQRT(2)</f>
        <v>0</v>
      </c>
      <c r="D151" s="22">
        <f>(-TAN(Dip) * SIN(Wellpath!$L151) * COS(Wellpath!$L151) * SIN(Wellpath!$O151)) / SQRT(2)</f>
        <v>0</v>
      </c>
      <c r="E151" s="20">
        <f>Model!$W$10*((drdp!B151+drdp!K151)*'ASXY-TI1S'!$B151+(drdp!E151+drdp!N151)*'ASXY-TI1S'!$C151+(drdp!H151+drdp!Q151)*'ASXY-TI1S'!$D151)</f>
        <v>0</v>
      </c>
      <c r="F151" s="20">
        <f>Model!$W$10*((drdp!C151+drdp!L151)*'ASXY-TI1S'!$B151+(drdp!F151+drdp!O151)*'ASXY-TI1S'!$C151+(drdp!I151+drdp!R151)*'ASXY-TI1S'!$D151)</f>
        <v>0</v>
      </c>
      <c r="G151" s="20">
        <f>Model!$W$10*((drdp!D151+drdp!M151)*'ASXY-TI1S'!$B151+(drdp!G151+drdp!P151)*'ASXY-TI1S'!$C151+(drdp!J151+drdp!S151)*'ASXY-TI1S'!$D151)</f>
        <v>0</v>
      </c>
      <c r="H151" s="18">
        <f>Model!$W$10*((drdp!B151)*'ASXY-TI1S'!$B151+(drdp!E151)*'ASXY-TI1S'!$C151+(drdp!H151)*'ASXY-TI1S'!$D151)</f>
        <v>0</v>
      </c>
      <c r="I151" s="18">
        <f>Model!$W$10*((drdp!C151)*'ASXY-TI1S'!$B151+(drdp!F151)*'ASXY-TI1S'!$C151+(drdp!I151)*'ASXY-TI1S'!$D151)</f>
        <v>0</v>
      </c>
      <c r="J151" s="18">
        <f>Model!$W$10*((drdp!D151)*'ASXY-TI1S'!$B151+(drdp!G151)*'ASXY-TI1S'!$C151+(drdp!J151)*'ASXY-TI1S'!$D151)</f>
        <v>0</v>
      </c>
      <c r="K151" s="21">
        <f>SUM(E$3:E150)+H151</f>
        <v>0.10619105421154564</v>
      </c>
      <c r="L151" s="21">
        <f>SUM(F$3:F150)+I151</f>
        <v>0.18779711527809867</v>
      </c>
      <c r="M151" s="21">
        <f>SUM(G$3:G150)+J151</f>
        <v>-4.7558284450179344E-2</v>
      </c>
      <c r="N151" s="21"/>
      <c r="O151" s="21"/>
      <c r="P151" s="21"/>
      <c r="Q151" s="19">
        <f t="shared" si="13"/>
        <v>1.1276539994559425E-2</v>
      </c>
      <c r="R151" s="19">
        <f t="shared" si="14"/>
        <v>3.526775650677548E-2</v>
      </c>
      <c r="S151" s="19">
        <f t="shared" si="15"/>
        <v>2.2617904198441703E-3</v>
      </c>
      <c r="T151" s="19">
        <f t="shared" si="16"/>
        <v>1.9942373649268461E-2</v>
      </c>
      <c r="U151" s="19">
        <f t="shared" si="17"/>
        <v>-5.0502643622571024E-3</v>
      </c>
      <c r="V151" s="19">
        <f t="shared" si="18"/>
        <v>-8.931308627318937E-3</v>
      </c>
    </row>
    <row r="152" spans="1:22" x14ac:dyDescent="0.25">
      <c r="A152" s="26">
        <f>Wellpath!E152</f>
        <v>0</v>
      </c>
      <c r="B152" s="22">
        <v>0</v>
      </c>
      <c r="C152" s="22">
        <f>SIN(Wellpath!$L152) * COS(Wellpath!$L152) / SQRT(2)</f>
        <v>0</v>
      </c>
      <c r="D152" s="22">
        <f>(-TAN(Dip) * SIN(Wellpath!$L152) * COS(Wellpath!$L152) * SIN(Wellpath!$O152)) / SQRT(2)</f>
        <v>0</v>
      </c>
      <c r="E152" s="20">
        <f>Model!$W$10*((drdp!B152+drdp!K152)*'ASXY-TI1S'!$B152+(drdp!E152+drdp!N152)*'ASXY-TI1S'!$C152+(drdp!H152+drdp!Q152)*'ASXY-TI1S'!$D152)</f>
        <v>0</v>
      </c>
      <c r="F152" s="20">
        <f>Model!$W$10*((drdp!C152+drdp!L152)*'ASXY-TI1S'!$B152+(drdp!F152+drdp!O152)*'ASXY-TI1S'!$C152+(drdp!I152+drdp!R152)*'ASXY-TI1S'!$D152)</f>
        <v>0</v>
      </c>
      <c r="G152" s="20">
        <f>Model!$W$10*((drdp!D152+drdp!M152)*'ASXY-TI1S'!$B152+(drdp!G152+drdp!P152)*'ASXY-TI1S'!$C152+(drdp!J152+drdp!S152)*'ASXY-TI1S'!$D152)</f>
        <v>0</v>
      </c>
      <c r="H152" s="18">
        <f>Model!$W$10*((drdp!B152)*'ASXY-TI1S'!$B152+(drdp!E152)*'ASXY-TI1S'!$C152+(drdp!H152)*'ASXY-TI1S'!$D152)</f>
        <v>0</v>
      </c>
      <c r="I152" s="18">
        <f>Model!$W$10*((drdp!C152)*'ASXY-TI1S'!$B152+(drdp!F152)*'ASXY-TI1S'!$C152+(drdp!I152)*'ASXY-TI1S'!$D152)</f>
        <v>0</v>
      </c>
      <c r="J152" s="18">
        <f>Model!$W$10*((drdp!D152)*'ASXY-TI1S'!$B152+(drdp!G152)*'ASXY-TI1S'!$C152+(drdp!J152)*'ASXY-TI1S'!$D152)</f>
        <v>0</v>
      </c>
      <c r="K152" s="21">
        <f>SUM(E$3:E151)+H152</f>
        <v>0.10619105421154564</v>
      </c>
      <c r="L152" s="21">
        <f>SUM(F$3:F151)+I152</f>
        <v>0.18779711527809867</v>
      </c>
      <c r="M152" s="21">
        <f>SUM(G$3:G151)+J152</f>
        <v>-4.7558284450179344E-2</v>
      </c>
      <c r="N152" s="21"/>
      <c r="O152" s="21"/>
      <c r="P152" s="21"/>
      <c r="Q152" s="19">
        <f t="shared" si="13"/>
        <v>1.1276539994559425E-2</v>
      </c>
      <c r="R152" s="19">
        <f t="shared" si="14"/>
        <v>3.526775650677548E-2</v>
      </c>
      <c r="S152" s="19">
        <f t="shared" si="15"/>
        <v>2.2617904198441703E-3</v>
      </c>
      <c r="T152" s="19">
        <f t="shared" si="16"/>
        <v>1.9942373649268461E-2</v>
      </c>
      <c r="U152" s="19">
        <f t="shared" si="17"/>
        <v>-5.0502643622571024E-3</v>
      </c>
      <c r="V152" s="19">
        <f t="shared" si="18"/>
        <v>-8.931308627318937E-3</v>
      </c>
    </row>
    <row r="153" spans="1:22" x14ac:dyDescent="0.25">
      <c r="A153" s="26">
        <f>Wellpath!E153</f>
        <v>0</v>
      </c>
      <c r="B153" s="22">
        <v>0</v>
      </c>
      <c r="C153" s="22">
        <f>SIN(Wellpath!$L153) * COS(Wellpath!$L153) / SQRT(2)</f>
        <v>0</v>
      </c>
      <c r="D153" s="22">
        <f>(-TAN(Dip) * SIN(Wellpath!$L153) * COS(Wellpath!$L153) * SIN(Wellpath!$O153)) / SQRT(2)</f>
        <v>0</v>
      </c>
      <c r="E153" s="20">
        <f>Model!$W$10*((drdp!B153+drdp!K153)*'ASXY-TI1S'!$B153+(drdp!E153+drdp!N153)*'ASXY-TI1S'!$C153+(drdp!H153+drdp!Q153)*'ASXY-TI1S'!$D153)</f>
        <v>0</v>
      </c>
      <c r="F153" s="20">
        <f>Model!$W$10*((drdp!C153+drdp!L153)*'ASXY-TI1S'!$B153+(drdp!F153+drdp!O153)*'ASXY-TI1S'!$C153+(drdp!I153+drdp!R153)*'ASXY-TI1S'!$D153)</f>
        <v>0</v>
      </c>
      <c r="G153" s="20">
        <f>Model!$W$10*((drdp!D153+drdp!M153)*'ASXY-TI1S'!$B153+(drdp!G153+drdp!P153)*'ASXY-TI1S'!$C153+(drdp!J153+drdp!S153)*'ASXY-TI1S'!$D153)</f>
        <v>0</v>
      </c>
      <c r="H153" s="18">
        <f>Model!$W$10*((drdp!B153)*'ASXY-TI1S'!$B153+(drdp!E153)*'ASXY-TI1S'!$C153+(drdp!H153)*'ASXY-TI1S'!$D153)</f>
        <v>0</v>
      </c>
      <c r="I153" s="18">
        <f>Model!$W$10*((drdp!C153)*'ASXY-TI1S'!$B153+(drdp!F153)*'ASXY-TI1S'!$C153+(drdp!I153)*'ASXY-TI1S'!$D153)</f>
        <v>0</v>
      </c>
      <c r="J153" s="18">
        <f>Model!$W$10*((drdp!D153)*'ASXY-TI1S'!$B153+(drdp!G153)*'ASXY-TI1S'!$C153+(drdp!J153)*'ASXY-TI1S'!$D153)</f>
        <v>0</v>
      </c>
      <c r="K153" s="21">
        <f>SUM(E$3:E152)+H153</f>
        <v>0.10619105421154564</v>
      </c>
      <c r="L153" s="21">
        <f>SUM(F$3:F152)+I153</f>
        <v>0.18779711527809867</v>
      </c>
      <c r="M153" s="21">
        <f>SUM(G$3:G152)+J153</f>
        <v>-4.7558284450179344E-2</v>
      </c>
      <c r="N153" s="21"/>
      <c r="O153" s="21"/>
      <c r="P153" s="21"/>
      <c r="Q153" s="19">
        <f t="shared" si="13"/>
        <v>1.1276539994559425E-2</v>
      </c>
      <c r="R153" s="19">
        <f t="shared" si="14"/>
        <v>3.526775650677548E-2</v>
      </c>
      <c r="S153" s="19">
        <f t="shared" si="15"/>
        <v>2.2617904198441703E-3</v>
      </c>
      <c r="T153" s="19">
        <f t="shared" si="16"/>
        <v>1.9942373649268461E-2</v>
      </c>
      <c r="U153" s="19">
        <f t="shared" si="17"/>
        <v>-5.0502643622571024E-3</v>
      </c>
      <c r="V153" s="19">
        <f t="shared" si="18"/>
        <v>-8.931308627318937E-3</v>
      </c>
    </row>
    <row r="154" spans="1:22" x14ac:dyDescent="0.25">
      <c r="A154" s="26">
        <f>Wellpath!E154</f>
        <v>0</v>
      </c>
      <c r="B154" s="22">
        <v>0</v>
      </c>
      <c r="C154" s="22">
        <f>SIN(Wellpath!$L154) * COS(Wellpath!$L154) / SQRT(2)</f>
        <v>0</v>
      </c>
      <c r="D154" s="22">
        <f>(-TAN(Dip) * SIN(Wellpath!$L154) * COS(Wellpath!$L154) * SIN(Wellpath!$O154)) / SQRT(2)</f>
        <v>0</v>
      </c>
      <c r="E154" s="20">
        <f>Model!$W$10*((drdp!B154+drdp!K154)*'ASXY-TI1S'!$B154+(drdp!E154+drdp!N154)*'ASXY-TI1S'!$C154+(drdp!H154+drdp!Q154)*'ASXY-TI1S'!$D154)</f>
        <v>0</v>
      </c>
      <c r="F154" s="20">
        <f>Model!$W$10*((drdp!C154+drdp!L154)*'ASXY-TI1S'!$B154+(drdp!F154+drdp!O154)*'ASXY-TI1S'!$C154+(drdp!I154+drdp!R154)*'ASXY-TI1S'!$D154)</f>
        <v>0</v>
      </c>
      <c r="G154" s="20">
        <f>Model!$W$10*((drdp!D154+drdp!M154)*'ASXY-TI1S'!$B154+(drdp!G154+drdp!P154)*'ASXY-TI1S'!$C154+(drdp!J154+drdp!S154)*'ASXY-TI1S'!$D154)</f>
        <v>0</v>
      </c>
      <c r="H154" s="18">
        <f>Model!$W$10*((drdp!B154)*'ASXY-TI1S'!$B154+(drdp!E154)*'ASXY-TI1S'!$C154+(drdp!H154)*'ASXY-TI1S'!$D154)</f>
        <v>0</v>
      </c>
      <c r="I154" s="18">
        <f>Model!$W$10*((drdp!C154)*'ASXY-TI1S'!$B154+(drdp!F154)*'ASXY-TI1S'!$C154+(drdp!I154)*'ASXY-TI1S'!$D154)</f>
        <v>0</v>
      </c>
      <c r="J154" s="18">
        <f>Model!$W$10*((drdp!D154)*'ASXY-TI1S'!$B154+(drdp!G154)*'ASXY-TI1S'!$C154+(drdp!J154)*'ASXY-TI1S'!$D154)</f>
        <v>0</v>
      </c>
      <c r="K154" s="21">
        <f>SUM(E$3:E153)+H154</f>
        <v>0.10619105421154564</v>
      </c>
      <c r="L154" s="21">
        <f>SUM(F$3:F153)+I154</f>
        <v>0.18779711527809867</v>
      </c>
      <c r="M154" s="21">
        <f>SUM(G$3:G153)+J154</f>
        <v>-4.7558284450179344E-2</v>
      </c>
      <c r="N154" s="21"/>
      <c r="O154" s="21"/>
      <c r="P154" s="21"/>
      <c r="Q154" s="19">
        <f t="shared" si="13"/>
        <v>1.1276539994559425E-2</v>
      </c>
      <c r="R154" s="19">
        <f t="shared" si="14"/>
        <v>3.526775650677548E-2</v>
      </c>
      <c r="S154" s="19">
        <f t="shared" si="15"/>
        <v>2.2617904198441703E-3</v>
      </c>
      <c r="T154" s="19">
        <f t="shared" si="16"/>
        <v>1.9942373649268461E-2</v>
      </c>
      <c r="U154" s="19">
        <f t="shared" si="17"/>
        <v>-5.0502643622571024E-3</v>
      </c>
      <c r="V154" s="19">
        <f t="shared" si="18"/>
        <v>-8.931308627318937E-3</v>
      </c>
    </row>
    <row r="155" spans="1:22" x14ac:dyDescent="0.25">
      <c r="A155" s="26">
        <f>Wellpath!E155</f>
        <v>0</v>
      </c>
      <c r="B155" s="22">
        <v>0</v>
      </c>
      <c r="C155" s="22">
        <f>SIN(Wellpath!$L155) * COS(Wellpath!$L155) / SQRT(2)</f>
        <v>0</v>
      </c>
      <c r="D155" s="22">
        <f>(-TAN(Dip) * SIN(Wellpath!$L155) * COS(Wellpath!$L155) * SIN(Wellpath!$O155)) / SQRT(2)</f>
        <v>0</v>
      </c>
      <c r="E155" s="20">
        <f>Model!$W$10*((drdp!B155+drdp!K155)*'ASXY-TI1S'!$B155+(drdp!E155+drdp!N155)*'ASXY-TI1S'!$C155+(drdp!H155+drdp!Q155)*'ASXY-TI1S'!$D155)</f>
        <v>0</v>
      </c>
      <c r="F155" s="20">
        <f>Model!$W$10*((drdp!C155+drdp!L155)*'ASXY-TI1S'!$B155+(drdp!F155+drdp!O155)*'ASXY-TI1S'!$C155+(drdp!I155+drdp!R155)*'ASXY-TI1S'!$D155)</f>
        <v>0</v>
      </c>
      <c r="G155" s="20">
        <f>Model!$W$10*((drdp!D155+drdp!M155)*'ASXY-TI1S'!$B155+(drdp!G155+drdp!P155)*'ASXY-TI1S'!$C155+(drdp!J155+drdp!S155)*'ASXY-TI1S'!$D155)</f>
        <v>0</v>
      </c>
      <c r="H155" s="18">
        <f>Model!$W$10*((drdp!B155)*'ASXY-TI1S'!$B155+(drdp!E155)*'ASXY-TI1S'!$C155+(drdp!H155)*'ASXY-TI1S'!$D155)</f>
        <v>0</v>
      </c>
      <c r="I155" s="18">
        <f>Model!$W$10*((drdp!C155)*'ASXY-TI1S'!$B155+(drdp!F155)*'ASXY-TI1S'!$C155+(drdp!I155)*'ASXY-TI1S'!$D155)</f>
        <v>0</v>
      </c>
      <c r="J155" s="18">
        <f>Model!$W$10*((drdp!D155)*'ASXY-TI1S'!$B155+(drdp!G155)*'ASXY-TI1S'!$C155+(drdp!J155)*'ASXY-TI1S'!$D155)</f>
        <v>0</v>
      </c>
      <c r="K155" s="21">
        <f>SUM(E$3:E154)+H155</f>
        <v>0.10619105421154564</v>
      </c>
      <c r="L155" s="21">
        <f>SUM(F$3:F154)+I155</f>
        <v>0.18779711527809867</v>
      </c>
      <c r="M155" s="21">
        <f>SUM(G$3:G154)+J155</f>
        <v>-4.7558284450179344E-2</v>
      </c>
      <c r="N155" s="21"/>
      <c r="O155" s="21"/>
      <c r="P155" s="21"/>
      <c r="Q155" s="19">
        <f t="shared" si="13"/>
        <v>1.1276539994559425E-2</v>
      </c>
      <c r="R155" s="19">
        <f t="shared" si="14"/>
        <v>3.526775650677548E-2</v>
      </c>
      <c r="S155" s="19">
        <f t="shared" si="15"/>
        <v>2.2617904198441703E-3</v>
      </c>
      <c r="T155" s="19">
        <f t="shared" si="16"/>
        <v>1.9942373649268461E-2</v>
      </c>
      <c r="U155" s="19">
        <f t="shared" si="17"/>
        <v>-5.0502643622571024E-3</v>
      </c>
      <c r="V155" s="19">
        <f t="shared" si="18"/>
        <v>-8.931308627318937E-3</v>
      </c>
    </row>
    <row r="156" spans="1:22" x14ac:dyDescent="0.25">
      <c r="A156" s="26">
        <f>Wellpath!E156</f>
        <v>0</v>
      </c>
      <c r="B156" s="22">
        <v>0</v>
      </c>
      <c r="C156" s="22">
        <f>SIN(Wellpath!$L156) * COS(Wellpath!$L156) / SQRT(2)</f>
        <v>0</v>
      </c>
      <c r="D156" s="22">
        <f>(-TAN(Dip) * SIN(Wellpath!$L156) * COS(Wellpath!$L156) * SIN(Wellpath!$O156)) / SQRT(2)</f>
        <v>0</v>
      </c>
      <c r="E156" s="20">
        <f>Model!$W$10*((drdp!B156+drdp!K156)*'ASXY-TI1S'!$B156+(drdp!E156+drdp!N156)*'ASXY-TI1S'!$C156+(drdp!H156+drdp!Q156)*'ASXY-TI1S'!$D156)</f>
        <v>0</v>
      </c>
      <c r="F156" s="20">
        <f>Model!$W$10*((drdp!C156+drdp!L156)*'ASXY-TI1S'!$B156+(drdp!F156+drdp!O156)*'ASXY-TI1S'!$C156+(drdp!I156+drdp!R156)*'ASXY-TI1S'!$D156)</f>
        <v>0</v>
      </c>
      <c r="G156" s="20">
        <f>Model!$W$10*((drdp!D156+drdp!M156)*'ASXY-TI1S'!$B156+(drdp!G156+drdp!P156)*'ASXY-TI1S'!$C156+(drdp!J156+drdp!S156)*'ASXY-TI1S'!$D156)</f>
        <v>0</v>
      </c>
      <c r="H156" s="18">
        <f>Model!$W$10*((drdp!B156)*'ASXY-TI1S'!$B156+(drdp!E156)*'ASXY-TI1S'!$C156+(drdp!H156)*'ASXY-TI1S'!$D156)</f>
        <v>0</v>
      </c>
      <c r="I156" s="18">
        <f>Model!$W$10*((drdp!C156)*'ASXY-TI1S'!$B156+(drdp!F156)*'ASXY-TI1S'!$C156+(drdp!I156)*'ASXY-TI1S'!$D156)</f>
        <v>0</v>
      </c>
      <c r="J156" s="18">
        <f>Model!$W$10*((drdp!D156)*'ASXY-TI1S'!$B156+(drdp!G156)*'ASXY-TI1S'!$C156+(drdp!J156)*'ASXY-TI1S'!$D156)</f>
        <v>0</v>
      </c>
      <c r="K156" s="21">
        <f>SUM(E$3:E155)+H156</f>
        <v>0.10619105421154564</v>
      </c>
      <c r="L156" s="21">
        <f>SUM(F$3:F155)+I156</f>
        <v>0.18779711527809867</v>
      </c>
      <c r="M156" s="21">
        <f>SUM(G$3:G155)+J156</f>
        <v>-4.7558284450179344E-2</v>
      </c>
      <c r="N156" s="21"/>
      <c r="O156" s="21"/>
      <c r="P156" s="21"/>
      <c r="Q156" s="19">
        <f t="shared" si="13"/>
        <v>1.1276539994559425E-2</v>
      </c>
      <c r="R156" s="19">
        <f t="shared" si="14"/>
        <v>3.526775650677548E-2</v>
      </c>
      <c r="S156" s="19">
        <f t="shared" si="15"/>
        <v>2.2617904198441703E-3</v>
      </c>
      <c r="T156" s="19">
        <f t="shared" si="16"/>
        <v>1.9942373649268461E-2</v>
      </c>
      <c r="U156" s="19">
        <f t="shared" si="17"/>
        <v>-5.0502643622571024E-3</v>
      </c>
      <c r="V156" s="19">
        <f t="shared" si="18"/>
        <v>-8.931308627318937E-3</v>
      </c>
    </row>
    <row r="157" spans="1:22" x14ac:dyDescent="0.25">
      <c r="A157" s="26">
        <f>Wellpath!E157</f>
        <v>0</v>
      </c>
      <c r="B157" s="22">
        <v>0</v>
      </c>
      <c r="C157" s="22">
        <f>SIN(Wellpath!$L157) * COS(Wellpath!$L157) / SQRT(2)</f>
        <v>0</v>
      </c>
      <c r="D157" s="22">
        <f>(-TAN(Dip) * SIN(Wellpath!$L157) * COS(Wellpath!$L157) * SIN(Wellpath!$O157)) / SQRT(2)</f>
        <v>0</v>
      </c>
      <c r="E157" s="20">
        <f>Model!$W$10*((drdp!B157+drdp!K157)*'ASXY-TI1S'!$B157+(drdp!E157+drdp!N157)*'ASXY-TI1S'!$C157+(drdp!H157+drdp!Q157)*'ASXY-TI1S'!$D157)</f>
        <v>0</v>
      </c>
      <c r="F157" s="20">
        <f>Model!$W$10*((drdp!C157+drdp!L157)*'ASXY-TI1S'!$B157+(drdp!F157+drdp!O157)*'ASXY-TI1S'!$C157+(drdp!I157+drdp!R157)*'ASXY-TI1S'!$D157)</f>
        <v>0</v>
      </c>
      <c r="G157" s="20">
        <f>Model!$W$10*((drdp!D157+drdp!M157)*'ASXY-TI1S'!$B157+(drdp!G157+drdp!P157)*'ASXY-TI1S'!$C157+(drdp!J157+drdp!S157)*'ASXY-TI1S'!$D157)</f>
        <v>0</v>
      </c>
      <c r="H157" s="18">
        <f>Model!$W$10*((drdp!B157)*'ASXY-TI1S'!$B157+(drdp!E157)*'ASXY-TI1S'!$C157+(drdp!H157)*'ASXY-TI1S'!$D157)</f>
        <v>0</v>
      </c>
      <c r="I157" s="18">
        <f>Model!$W$10*((drdp!C157)*'ASXY-TI1S'!$B157+(drdp!F157)*'ASXY-TI1S'!$C157+(drdp!I157)*'ASXY-TI1S'!$D157)</f>
        <v>0</v>
      </c>
      <c r="J157" s="18">
        <f>Model!$W$10*((drdp!D157)*'ASXY-TI1S'!$B157+(drdp!G157)*'ASXY-TI1S'!$C157+(drdp!J157)*'ASXY-TI1S'!$D157)</f>
        <v>0</v>
      </c>
      <c r="K157" s="21">
        <f>SUM(E$3:E156)+H157</f>
        <v>0.10619105421154564</v>
      </c>
      <c r="L157" s="21">
        <f>SUM(F$3:F156)+I157</f>
        <v>0.18779711527809867</v>
      </c>
      <c r="M157" s="21">
        <f>SUM(G$3:G156)+J157</f>
        <v>-4.7558284450179344E-2</v>
      </c>
      <c r="N157" s="21"/>
      <c r="O157" s="21"/>
      <c r="P157" s="21"/>
      <c r="Q157" s="19">
        <f t="shared" si="13"/>
        <v>1.1276539994559425E-2</v>
      </c>
      <c r="R157" s="19">
        <f t="shared" si="14"/>
        <v>3.526775650677548E-2</v>
      </c>
      <c r="S157" s="19">
        <f t="shared" si="15"/>
        <v>2.2617904198441703E-3</v>
      </c>
      <c r="T157" s="19">
        <f t="shared" si="16"/>
        <v>1.9942373649268461E-2</v>
      </c>
      <c r="U157" s="19">
        <f t="shared" si="17"/>
        <v>-5.0502643622571024E-3</v>
      </c>
      <c r="V157" s="19">
        <f t="shared" si="18"/>
        <v>-8.931308627318937E-3</v>
      </c>
    </row>
    <row r="158" spans="1:22" x14ac:dyDescent="0.25">
      <c r="A158" s="26">
        <f>Wellpath!E158</f>
        <v>0</v>
      </c>
      <c r="B158" s="22">
        <v>0</v>
      </c>
      <c r="C158" s="22">
        <f>SIN(Wellpath!$L158) * COS(Wellpath!$L158) / SQRT(2)</f>
        <v>0</v>
      </c>
      <c r="D158" s="22">
        <f>(-TAN(Dip) * SIN(Wellpath!$L158) * COS(Wellpath!$L158) * SIN(Wellpath!$O158)) / SQRT(2)</f>
        <v>0</v>
      </c>
      <c r="E158" s="20">
        <f>Model!$W$10*((drdp!B158+drdp!K158)*'ASXY-TI1S'!$B158+(drdp!E158+drdp!N158)*'ASXY-TI1S'!$C158+(drdp!H158+drdp!Q158)*'ASXY-TI1S'!$D158)</f>
        <v>0</v>
      </c>
      <c r="F158" s="20">
        <f>Model!$W$10*((drdp!C158+drdp!L158)*'ASXY-TI1S'!$B158+(drdp!F158+drdp!O158)*'ASXY-TI1S'!$C158+(drdp!I158+drdp!R158)*'ASXY-TI1S'!$D158)</f>
        <v>0</v>
      </c>
      <c r="G158" s="20">
        <f>Model!$W$10*((drdp!D158+drdp!M158)*'ASXY-TI1S'!$B158+(drdp!G158+drdp!P158)*'ASXY-TI1S'!$C158+(drdp!J158+drdp!S158)*'ASXY-TI1S'!$D158)</f>
        <v>0</v>
      </c>
      <c r="H158" s="18">
        <f>Model!$W$10*((drdp!B158)*'ASXY-TI1S'!$B158+(drdp!E158)*'ASXY-TI1S'!$C158+(drdp!H158)*'ASXY-TI1S'!$D158)</f>
        <v>0</v>
      </c>
      <c r="I158" s="18">
        <f>Model!$W$10*((drdp!C158)*'ASXY-TI1S'!$B158+(drdp!F158)*'ASXY-TI1S'!$C158+(drdp!I158)*'ASXY-TI1S'!$D158)</f>
        <v>0</v>
      </c>
      <c r="J158" s="18">
        <f>Model!$W$10*((drdp!D158)*'ASXY-TI1S'!$B158+(drdp!G158)*'ASXY-TI1S'!$C158+(drdp!J158)*'ASXY-TI1S'!$D158)</f>
        <v>0</v>
      </c>
      <c r="K158" s="21">
        <f>SUM(E$3:E157)+H158</f>
        <v>0.10619105421154564</v>
      </c>
      <c r="L158" s="21">
        <f>SUM(F$3:F157)+I158</f>
        <v>0.18779711527809867</v>
      </c>
      <c r="M158" s="21">
        <f>SUM(G$3:G157)+J158</f>
        <v>-4.7558284450179344E-2</v>
      </c>
      <c r="N158" s="21"/>
      <c r="O158" s="21"/>
      <c r="P158" s="21"/>
      <c r="Q158" s="19">
        <f t="shared" si="13"/>
        <v>1.1276539994559425E-2</v>
      </c>
      <c r="R158" s="19">
        <f t="shared" si="14"/>
        <v>3.526775650677548E-2</v>
      </c>
      <c r="S158" s="19">
        <f t="shared" si="15"/>
        <v>2.2617904198441703E-3</v>
      </c>
      <c r="T158" s="19">
        <f t="shared" si="16"/>
        <v>1.9942373649268461E-2</v>
      </c>
      <c r="U158" s="19">
        <f t="shared" si="17"/>
        <v>-5.0502643622571024E-3</v>
      </c>
      <c r="V158" s="19">
        <f t="shared" si="18"/>
        <v>-8.931308627318937E-3</v>
      </c>
    </row>
    <row r="159" spans="1:22" x14ac:dyDescent="0.25">
      <c r="A159" s="26">
        <f>Wellpath!E159</f>
        <v>0</v>
      </c>
      <c r="B159" s="22">
        <v>0</v>
      </c>
      <c r="C159" s="22">
        <f>SIN(Wellpath!$L159) * COS(Wellpath!$L159) / SQRT(2)</f>
        <v>0</v>
      </c>
      <c r="D159" s="22">
        <f>(-TAN(Dip) * SIN(Wellpath!$L159) * COS(Wellpath!$L159) * SIN(Wellpath!$O159)) / SQRT(2)</f>
        <v>0</v>
      </c>
      <c r="E159" s="20">
        <f>Model!$W$10*((drdp!B159+drdp!K159)*'ASXY-TI1S'!$B159+(drdp!E159+drdp!N159)*'ASXY-TI1S'!$C159+(drdp!H159+drdp!Q159)*'ASXY-TI1S'!$D159)</f>
        <v>0</v>
      </c>
      <c r="F159" s="20">
        <f>Model!$W$10*((drdp!C159+drdp!L159)*'ASXY-TI1S'!$B159+(drdp!F159+drdp!O159)*'ASXY-TI1S'!$C159+(drdp!I159+drdp!R159)*'ASXY-TI1S'!$D159)</f>
        <v>0</v>
      </c>
      <c r="G159" s="20">
        <f>Model!$W$10*((drdp!D159+drdp!M159)*'ASXY-TI1S'!$B159+(drdp!G159+drdp!P159)*'ASXY-TI1S'!$C159+(drdp!J159+drdp!S159)*'ASXY-TI1S'!$D159)</f>
        <v>0</v>
      </c>
      <c r="H159" s="18">
        <f>Model!$W$10*((drdp!B159)*'ASXY-TI1S'!$B159+(drdp!E159)*'ASXY-TI1S'!$C159+(drdp!H159)*'ASXY-TI1S'!$D159)</f>
        <v>0</v>
      </c>
      <c r="I159" s="18">
        <f>Model!$W$10*((drdp!C159)*'ASXY-TI1S'!$B159+(drdp!F159)*'ASXY-TI1S'!$C159+(drdp!I159)*'ASXY-TI1S'!$D159)</f>
        <v>0</v>
      </c>
      <c r="J159" s="18">
        <f>Model!$W$10*((drdp!D159)*'ASXY-TI1S'!$B159+(drdp!G159)*'ASXY-TI1S'!$C159+(drdp!J159)*'ASXY-TI1S'!$D159)</f>
        <v>0</v>
      </c>
      <c r="K159" s="21">
        <f>SUM(E$3:E158)+H159</f>
        <v>0.10619105421154564</v>
      </c>
      <c r="L159" s="21">
        <f>SUM(F$3:F158)+I159</f>
        <v>0.18779711527809867</v>
      </c>
      <c r="M159" s="21">
        <f>SUM(G$3:G158)+J159</f>
        <v>-4.7558284450179344E-2</v>
      </c>
      <c r="N159" s="21"/>
      <c r="O159" s="21"/>
      <c r="P159" s="21"/>
      <c r="Q159" s="19">
        <f t="shared" si="13"/>
        <v>1.1276539994559425E-2</v>
      </c>
      <c r="R159" s="19">
        <f t="shared" si="14"/>
        <v>3.526775650677548E-2</v>
      </c>
      <c r="S159" s="19">
        <f t="shared" si="15"/>
        <v>2.2617904198441703E-3</v>
      </c>
      <c r="T159" s="19">
        <f t="shared" si="16"/>
        <v>1.9942373649268461E-2</v>
      </c>
      <c r="U159" s="19">
        <f t="shared" si="17"/>
        <v>-5.0502643622571024E-3</v>
      </c>
      <c r="V159" s="19">
        <f t="shared" si="18"/>
        <v>-8.931308627318937E-3</v>
      </c>
    </row>
    <row r="160" spans="1:22" x14ac:dyDescent="0.25">
      <c r="A160" s="26">
        <f>Wellpath!E160</f>
        <v>0</v>
      </c>
      <c r="B160" s="22">
        <v>0</v>
      </c>
      <c r="C160" s="22">
        <f>SIN(Wellpath!$L160) * COS(Wellpath!$L160) / SQRT(2)</f>
        <v>0</v>
      </c>
      <c r="D160" s="22">
        <f>(-TAN(Dip) * SIN(Wellpath!$L160) * COS(Wellpath!$L160) * SIN(Wellpath!$O160)) / SQRT(2)</f>
        <v>0</v>
      </c>
      <c r="E160" s="20">
        <f>Model!$W$10*((drdp!B160+drdp!K160)*'ASXY-TI1S'!$B160+(drdp!E160+drdp!N160)*'ASXY-TI1S'!$C160+(drdp!H160+drdp!Q160)*'ASXY-TI1S'!$D160)</f>
        <v>0</v>
      </c>
      <c r="F160" s="20">
        <f>Model!$W$10*((drdp!C160+drdp!L160)*'ASXY-TI1S'!$B160+(drdp!F160+drdp!O160)*'ASXY-TI1S'!$C160+(drdp!I160+drdp!R160)*'ASXY-TI1S'!$D160)</f>
        <v>0</v>
      </c>
      <c r="G160" s="20">
        <f>Model!$W$10*((drdp!D160+drdp!M160)*'ASXY-TI1S'!$B160+(drdp!G160+drdp!P160)*'ASXY-TI1S'!$C160+(drdp!J160+drdp!S160)*'ASXY-TI1S'!$D160)</f>
        <v>0</v>
      </c>
      <c r="H160" s="18">
        <f>Model!$W$10*((drdp!B160)*'ASXY-TI1S'!$B160+(drdp!E160)*'ASXY-TI1S'!$C160+(drdp!H160)*'ASXY-TI1S'!$D160)</f>
        <v>0</v>
      </c>
      <c r="I160" s="18">
        <f>Model!$W$10*((drdp!C160)*'ASXY-TI1S'!$B160+(drdp!F160)*'ASXY-TI1S'!$C160+(drdp!I160)*'ASXY-TI1S'!$D160)</f>
        <v>0</v>
      </c>
      <c r="J160" s="18">
        <f>Model!$W$10*((drdp!D160)*'ASXY-TI1S'!$B160+(drdp!G160)*'ASXY-TI1S'!$C160+(drdp!J160)*'ASXY-TI1S'!$D160)</f>
        <v>0</v>
      </c>
      <c r="K160" s="21">
        <f>SUM(E$3:E159)+H160</f>
        <v>0.10619105421154564</v>
      </c>
      <c r="L160" s="21">
        <f>SUM(F$3:F159)+I160</f>
        <v>0.18779711527809867</v>
      </c>
      <c r="M160" s="21">
        <f>SUM(G$3:G159)+J160</f>
        <v>-4.7558284450179344E-2</v>
      </c>
      <c r="N160" s="21"/>
      <c r="O160" s="21"/>
      <c r="P160" s="21"/>
      <c r="Q160" s="19">
        <f t="shared" si="13"/>
        <v>1.1276539994559425E-2</v>
      </c>
      <c r="R160" s="19">
        <f t="shared" si="14"/>
        <v>3.526775650677548E-2</v>
      </c>
      <c r="S160" s="19">
        <f t="shared" si="15"/>
        <v>2.2617904198441703E-3</v>
      </c>
      <c r="T160" s="19">
        <f t="shared" si="16"/>
        <v>1.9942373649268461E-2</v>
      </c>
      <c r="U160" s="19">
        <f t="shared" si="17"/>
        <v>-5.0502643622571024E-3</v>
      </c>
      <c r="V160" s="19">
        <f t="shared" si="18"/>
        <v>-8.931308627318937E-3</v>
      </c>
    </row>
    <row r="161" spans="1:22" x14ac:dyDescent="0.25">
      <c r="A161" s="26">
        <f>Wellpath!E161</f>
        <v>0</v>
      </c>
      <c r="B161" s="22">
        <v>0</v>
      </c>
      <c r="C161" s="22">
        <f>SIN(Wellpath!$L161) * COS(Wellpath!$L161) / SQRT(2)</f>
        <v>0</v>
      </c>
      <c r="D161" s="22">
        <f>(-TAN(Dip) * SIN(Wellpath!$L161) * COS(Wellpath!$L161) * SIN(Wellpath!$O161)) / SQRT(2)</f>
        <v>0</v>
      </c>
      <c r="E161" s="20">
        <f>Model!$W$10*((drdp!B161+drdp!K161)*'ASXY-TI1S'!$B161+(drdp!E161+drdp!N161)*'ASXY-TI1S'!$C161+(drdp!H161+drdp!Q161)*'ASXY-TI1S'!$D161)</f>
        <v>0</v>
      </c>
      <c r="F161" s="20">
        <f>Model!$W$10*((drdp!C161+drdp!L161)*'ASXY-TI1S'!$B161+(drdp!F161+drdp!O161)*'ASXY-TI1S'!$C161+(drdp!I161+drdp!R161)*'ASXY-TI1S'!$D161)</f>
        <v>0</v>
      </c>
      <c r="G161" s="20">
        <f>Model!$W$10*((drdp!D161+drdp!M161)*'ASXY-TI1S'!$B161+(drdp!G161+drdp!P161)*'ASXY-TI1S'!$C161+(drdp!J161+drdp!S161)*'ASXY-TI1S'!$D161)</f>
        <v>0</v>
      </c>
      <c r="H161" s="18">
        <f>Model!$W$10*((drdp!B161)*'ASXY-TI1S'!$B161+(drdp!E161)*'ASXY-TI1S'!$C161+(drdp!H161)*'ASXY-TI1S'!$D161)</f>
        <v>0</v>
      </c>
      <c r="I161" s="18">
        <f>Model!$W$10*((drdp!C161)*'ASXY-TI1S'!$B161+(drdp!F161)*'ASXY-TI1S'!$C161+(drdp!I161)*'ASXY-TI1S'!$D161)</f>
        <v>0</v>
      </c>
      <c r="J161" s="18">
        <f>Model!$W$10*((drdp!D161)*'ASXY-TI1S'!$B161+(drdp!G161)*'ASXY-TI1S'!$C161+(drdp!J161)*'ASXY-TI1S'!$D161)</f>
        <v>0</v>
      </c>
      <c r="K161" s="21">
        <f>SUM(E$3:E160)+H161</f>
        <v>0.10619105421154564</v>
      </c>
      <c r="L161" s="21">
        <f>SUM(F$3:F160)+I161</f>
        <v>0.18779711527809867</v>
      </c>
      <c r="M161" s="21">
        <f>SUM(G$3:G160)+J161</f>
        <v>-4.7558284450179344E-2</v>
      </c>
      <c r="N161" s="21"/>
      <c r="O161" s="21"/>
      <c r="P161" s="21"/>
      <c r="Q161" s="19">
        <f t="shared" si="13"/>
        <v>1.1276539994559425E-2</v>
      </c>
      <c r="R161" s="19">
        <f t="shared" si="14"/>
        <v>3.526775650677548E-2</v>
      </c>
      <c r="S161" s="19">
        <f t="shared" si="15"/>
        <v>2.2617904198441703E-3</v>
      </c>
      <c r="T161" s="19">
        <f t="shared" si="16"/>
        <v>1.9942373649268461E-2</v>
      </c>
      <c r="U161" s="19">
        <f t="shared" si="17"/>
        <v>-5.0502643622571024E-3</v>
      </c>
      <c r="V161" s="19">
        <f t="shared" si="18"/>
        <v>-8.931308627318937E-3</v>
      </c>
    </row>
    <row r="162" spans="1:22" x14ac:dyDescent="0.25">
      <c r="A162" s="26">
        <f>Wellpath!E162</f>
        <v>0</v>
      </c>
      <c r="B162" s="22">
        <v>0</v>
      </c>
      <c r="C162" s="22">
        <f>SIN(Wellpath!$L162) * COS(Wellpath!$L162) / SQRT(2)</f>
        <v>0</v>
      </c>
      <c r="D162" s="22">
        <f>(-TAN(Dip) * SIN(Wellpath!$L162) * COS(Wellpath!$L162) * SIN(Wellpath!$O162)) / SQRT(2)</f>
        <v>0</v>
      </c>
      <c r="E162" s="20">
        <f>Model!$W$10*((drdp!B162+drdp!K162)*'ASXY-TI1S'!$B162+(drdp!E162+drdp!N162)*'ASXY-TI1S'!$C162+(drdp!H162+drdp!Q162)*'ASXY-TI1S'!$D162)</f>
        <v>0</v>
      </c>
      <c r="F162" s="20">
        <f>Model!$W$10*((drdp!C162+drdp!L162)*'ASXY-TI1S'!$B162+(drdp!F162+drdp!O162)*'ASXY-TI1S'!$C162+(drdp!I162+drdp!R162)*'ASXY-TI1S'!$D162)</f>
        <v>0</v>
      </c>
      <c r="G162" s="20">
        <f>Model!$W$10*((drdp!D162+drdp!M162)*'ASXY-TI1S'!$B162+(drdp!G162+drdp!P162)*'ASXY-TI1S'!$C162+(drdp!J162+drdp!S162)*'ASXY-TI1S'!$D162)</f>
        <v>0</v>
      </c>
      <c r="H162" s="18">
        <f>Model!$W$10*((drdp!B162)*'ASXY-TI1S'!$B162+(drdp!E162)*'ASXY-TI1S'!$C162+(drdp!H162)*'ASXY-TI1S'!$D162)</f>
        <v>0</v>
      </c>
      <c r="I162" s="18">
        <f>Model!$W$10*((drdp!C162)*'ASXY-TI1S'!$B162+(drdp!F162)*'ASXY-TI1S'!$C162+(drdp!I162)*'ASXY-TI1S'!$D162)</f>
        <v>0</v>
      </c>
      <c r="J162" s="18">
        <f>Model!$W$10*((drdp!D162)*'ASXY-TI1S'!$B162+(drdp!G162)*'ASXY-TI1S'!$C162+(drdp!J162)*'ASXY-TI1S'!$D162)</f>
        <v>0</v>
      </c>
      <c r="K162" s="21">
        <f>SUM(E$3:E161)+H162</f>
        <v>0.10619105421154564</v>
      </c>
      <c r="L162" s="21">
        <f>SUM(F$3:F161)+I162</f>
        <v>0.18779711527809867</v>
      </c>
      <c r="M162" s="21">
        <f>SUM(G$3:G161)+J162</f>
        <v>-4.7558284450179344E-2</v>
      </c>
      <c r="N162" s="21"/>
      <c r="O162" s="21"/>
      <c r="P162" s="21"/>
      <c r="Q162" s="19">
        <f t="shared" si="13"/>
        <v>1.1276539994559425E-2</v>
      </c>
      <c r="R162" s="19">
        <f t="shared" si="14"/>
        <v>3.526775650677548E-2</v>
      </c>
      <c r="S162" s="19">
        <f t="shared" si="15"/>
        <v>2.2617904198441703E-3</v>
      </c>
      <c r="T162" s="19">
        <f t="shared" si="16"/>
        <v>1.9942373649268461E-2</v>
      </c>
      <c r="U162" s="19">
        <f t="shared" si="17"/>
        <v>-5.0502643622571024E-3</v>
      </c>
      <c r="V162" s="19">
        <f t="shared" si="18"/>
        <v>-8.931308627318937E-3</v>
      </c>
    </row>
    <row r="163" spans="1:22" x14ac:dyDescent="0.25">
      <c r="A163" s="26">
        <f>Wellpath!E163</f>
        <v>0</v>
      </c>
      <c r="B163" s="22">
        <v>0</v>
      </c>
      <c r="C163" s="22">
        <f>SIN(Wellpath!$L163) * COS(Wellpath!$L163) / SQRT(2)</f>
        <v>0</v>
      </c>
      <c r="D163" s="22">
        <f>(-TAN(Dip) * SIN(Wellpath!$L163) * COS(Wellpath!$L163) * SIN(Wellpath!$O163)) / SQRT(2)</f>
        <v>0</v>
      </c>
      <c r="E163" s="20">
        <f>Model!$W$10*((drdp!B163+drdp!K163)*'ASXY-TI1S'!$B163+(drdp!E163+drdp!N163)*'ASXY-TI1S'!$C163+(drdp!H163+drdp!Q163)*'ASXY-TI1S'!$D163)</f>
        <v>0</v>
      </c>
      <c r="F163" s="20">
        <f>Model!$W$10*((drdp!C163+drdp!L163)*'ASXY-TI1S'!$B163+(drdp!F163+drdp!O163)*'ASXY-TI1S'!$C163+(drdp!I163+drdp!R163)*'ASXY-TI1S'!$D163)</f>
        <v>0</v>
      </c>
      <c r="G163" s="20">
        <f>Model!$W$10*((drdp!D163+drdp!M163)*'ASXY-TI1S'!$B163+(drdp!G163+drdp!P163)*'ASXY-TI1S'!$C163+(drdp!J163+drdp!S163)*'ASXY-TI1S'!$D163)</f>
        <v>0</v>
      </c>
      <c r="H163" s="18">
        <f>Model!$W$10*((drdp!B163)*'ASXY-TI1S'!$B163+(drdp!E163)*'ASXY-TI1S'!$C163+(drdp!H163)*'ASXY-TI1S'!$D163)</f>
        <v>0</v>
      </c>
      <c r="I163" s="18">
        <f>Model!$W$10*((drdp!C163)*'ASXY-TI1S'!$B163+(drdp!F163)*'ASXY-TI1S'!$C163+(drdp!I163)*'ASXY-TI1S'!$D163)</f>
        <v>0</v>
      </c>
      <c r="J163" s="18">
        <f>Model!$W$10*((drdp!D163)*'ASXY-TI1S'!$B163+(drdp!G163)*'ASXY-TI1S'!$C163+(drdp!J163)*'ASXY-TI1S'!$D163)</f>
        <v>0</v>
      </c>
      <c r="K163" s="21">
        <f>SUM(E$3:E162)+H163</f>
        <v>0.10619105421154564</v>
      </c>
      <c r="L163" s="21">
        <f>SUM(F$3:F162)+I163</f>
        <v>0.18779711527809867</v>
      </c>
      <c r="M163" s="21">
        <f>SUM(G$3:G162)+J163</f>
        <v>-4.7558284450179344E-2</v>
      </c>
      <c r="N163" s="21"/>
      <c r="O163" s="21"/>
      <c r="P163" s="21"/>
      <c r="Q163" s="19">
        <f t="shared" si="13"/>
        <v>1.1276539994559425E-2</v>
      </c>
      <c r="R163" s="19">
        <f t="shared" si="14"/>
        <v>3.526775650677548E-2</v>
      </c>
      <c r="S163" s="19">
        <f t="shared" si="15"/>
        <v>2.2617904198441703E-3</v>
      </c>
      <c r="T163" s="19">
        <f t="shared" si="16"/>
        <v>1.9942373649268461E-2</v>
      </c>
      <c r="U163" s="19">
        <f t="shared" si="17"/>
        <v>-5.0502643622571024E-3</v>
      </c>
      <c r="V163" s="19">
        <f t="shared" si="18"/>
        <v>-8.931308627318937E-3</v>
      </c>
    </row>
    <row r="164" spans="1:22" x14ac:dyDescent="0.25">
      <c r="A164" s="26">
        <f>Wellpath!E164</f>
        <v>0</v>
      </c>
      <c r="B164" s="22">
        <v>0</v>
      </c>
      <c r="C164" s="22">
        <f>SIN(Wellpath!$L164) * COS(Wellpath!$L164) / SQRT(2)</f>
        <v>0</v>
      </c>
      <c r="D164" s="22">
        <f>(-TAN(Dip) * SIN(Wellpath!$L164) * COS(Wellpath!$L164) * SIN(Wellpath!$O164)) / SQRT(2)</f>
        <v>0</v>
      </c>
      <c r="E164" s="20">
        <f>Model!$W$10*((drdp!B164+drdp!K164)*'ASXY-TI1S'!$B164+(drdp!E164+drdp!N164)*'ASXY-TI1S'!$C164+(drdp!H164+drdp!Q164)*'ASXY-TI1S'!$D164)</f>
        <v>0</v>
      </c>
      <c r="F164" s="20">
        <f>Model!$W$10*((drdp!C164+drdp!L164)*'ASXY-TI1S'!$B164+(drdp!F164+drdp!O164)*'ASXY-TI1S'!$C164+(drdp!I164+drdp!R164)*'ASXY-TI1S'!$D164)</f>
        <v>0</v>
      </c>
      <c r="G164" s="20">
        <f>Model!$W$10*((drdp!D164+drdp!M164)*'ASXY-TI1S'!$B164+(drdp!G164+drdp!P164)*'ASXY-TI1S'!$C164+(drdp!J164+drdp!S164)*'ASXY-TI1S'!$D164)</f>
        <v>0</v>
      </c>
      <c r="H164" s="18">
        <f>Model!$W$10*((drdp!B164)*'ASXY-TI1S'!$B164+(drdp!E164)*'ASXY-TI1S'!$C164+(drdp!H164)*'ASXY-TI1S'!$D164)</f>
        <v>0</v>
      </c>
      <c r="I164" s="18">
        <f>Model!$W$10*((drdp!C164)*'ASXY-TI1S'!$B164+(drdp!F164)*'ASXY-TI1S'!$C164+(drdp!I164)*'ASXY-TI1S'!$D164)</f>
        <v>0</v>
      </c>
      <c r="J164" s="18">
        <f>Model!$W$10*((drdp!D164)*'ASXY-TI1S'!$B164+(drdp!G164)*'ASXY-TI1S'!$C164+(drdp!J164)*'ASXY-TI1S'!$D164)</f>
        <v>0</v>
      </c>
      <c r="K164" s="21">
        <f>SUM(E$3:E163)+H164</f>
        <v>0.10619105421154564</v>
      </c>
      <c r="L164" s="21">
        <f>SUM(F$3:F163)+I164</f>
        <v>0.18779711527809867</v>
      </c>
      <c r="M164" s="21">
        <f>SUM(G$3:G163)+J164</f>
        <v>-4.7558284450179344E-2</v>
      </c>
      <c r="N164" s="21"/>
      <c r="O164" s="21"/>
      <c r="P164" s="21"/>
      <c r="Q164" s="19">
        <f t="shared" si="13"/>
        <v>1.1276539994559425E-2</v>
      </c>
      <c r="R164" s="19">
        <f t="shared" si="14"/>
        <v>3.526775650677548E-2</v>
      </c>
      <c r="S164" s="19">
        <f t="shared" si="15"/>
        <v>2.2617904198441703E-3</v>
      </c>
      <c r="T164" s="19">
        <f t="shared" si="16"/>
        <v>1.9942373649268461E-2</v>
      </c>
      <c r="U164" s="19">
        <f t="shared" si="17"/>
        <v>-5.0502643622571024E-3</v>
      </c>
      <c r="V164" s="19">
        <f t="shared" si="18"/>
        <v>-8.931308627318937E-3</v>
      </c>
    </row>
    <row r="165" spans="1:22" x14ac:dyDescent="0.25">
      <c r="A165" s="26">
        <f>Wellpath!E165</f>
        <v>0</v>
      </c>
      <c r="B165" s="22">
        <v>0</v>
      </c>
      <c r="C165" s="22">
        <f>SIN(Wellpath!$L165) * COS(Wellpath!$L165) / SQRT(2)</f>
        <v>0</v>
      </c>
      <c r="D165" s="22">
        <f>(-TAN(Dip) * SIN(Wellpath!$L165) * COS(Wellpath!$L165) * SIN(Wellpath!$O165)) / SQRT(2)</f>
        <v>0</v>
      </c>
      <c r="E165" s="20">
        <f>Model!$W$10*((drdp!B165+drdp!K165)*'ASXY-TI1S'!$B165+(drdp!E165+drdp!N165)*'ASXY-TI1S'!$C165+(drdp!H165+drdp!Q165)*'ASXY-TI1S'!$D165)</f>
        <v>0</v>
      </c>
      <c r="F165" s="20">
        <f>Model!$W$10*((drdp!C165+drdp!L165)*'ASXY-TI1S'!$B165+(drdp!F165+drdp!O165)*'ASXY-TI1S'!$C165+(drdp!I165+drdp!R165)*'ASXY-TI1S'!$D165)</f>
        <v>0</v>
      </c>
      <c r="G165" s="20">
        <f>Model!$W$10*((drdp!D165+drdp!M165)*'ASXY-TI1S'!$B165+(drdp!G165+drdp!P165)*'ASXY-TI1S'!$C165+(drdp!J165+drdp!S165)*'ASXY-TI1S'!$D165)</f>
        <v>0</v>
      </c>
      <c r="H165" s="18">
        <f>Model!$W$10*((drdp!B165)*'ASXY-TI1S'!$B165+(drdp!E165)*'ASXY-TI1S'!$C165+(drdp!H165)*'ASXY-TI1S'!$D165)</f>
        <v>0</v>
      </c>
      <c r="I165" s="18">
        <f>Model!$W$10*((drdp!C165)*'ASXY-TI1S'!$B165+(drdp!F165)*'ASXY-TI1S'!$C165+(drdp!I165)*'ASXY-TI1S'!$D165)</f>
        <v>0</v>
      </c>
      <c r="J165" s="18">
        <f>Model!$W$10*((drdp!D165)*'ASXY-TI1S'!$B165+(drdp!G165)*'ASXY-TI1S'!$C165+(drdp!J165)*'ASXY-TI1S'!$D165)</f>
        <v>0</v>
      </c>
      <c r="K165" s="21">
        <f>SUM(E$3:E164)+H165</f>
        <v>0.10619105421154564</v>
      </c>
      <c r="L165" s="21">
        <f>SUM(F$3:F164)+I165</f>
        <v>0.18779711527809867</v>
      </c>
      <c r="M165" s="21">
        <f>SUM(G$3:G164)+J165</f>
        <v>-4.7558284450179344E-2</v>
      </c>
      <c r="N165" s="21"/>
      <c r="O165" s="21"/>
      <c r="P165" s="21"/>
      <c r="Q165" s="19">
        <f t="shared" si="13"/>
        <v>1.1276539994559425E-2</v>
      </c>
      <c r="R165" s="19">
        <f t="shared" si="14"/>
        <v>3.526775650677548E-2</v>
      </c>
      <c r="S165" s="19">
        <f t="shared" si="15"/>
        <v>2.2617904198441703E-3</v>
      </c>
      <c r="T165" s="19">
        <f t="shared" si="16"/>
        <v>1.9942373649268461E-2</v>
      </c>
      <c r="U165" s="19">
        <f t="shared" si="17"/>
        <v>-5.0502643622571024E-3</v>
      </c>
      <c r="V165" s="19">
        <f t="shared" si="18"/>
        <v>-8.931308627318937E-3</v>
      </c>
    </row>
    <row r="166" spans="1:22" x14ac:dyDescent="0.25">
      <c r="A166" s="26">
        <f>Wellpath!E166</f>
        <v>0</v>
      </c>
      <c r="B166" s="22">
        <v>0</v>
      </c>
      <c r="C166" s="22">
        <f>SIN(Wellpath!$L166) * COS(Wellpath!$L166) / SQRT(2)</f>
        <v>0</v>
      </c>
      <c r="D166" s="22">
        <f>(-TAN(Dip) * SIN(Wellpath!$L166) * COS(Wellpath!$L166) * SIN(Wellpath!$O166)) / SQRT(2)</f>
        <v>0</v>
      </c>
      <c r="E166" s="20">
        <f>Model!$W$10*((drdp!B166+drdp!K166)*'ASXY-TI1S'!$B166+(drdp!E166+drdp!N166)*'ASXY-TI1S'!$C166+(drdp!H166+drdp!Q166)*'ASXY-TI1S'!$D166)</f>
        <v>0</v>
      </c>
      <c r="F166" s="20">
        <f>Model!$W$10*((drdp!C166+drdp!L166)*'ASXY-TI1S'!$B166+(drdp!F166+drdp!O166)*'ASXY-TI1S'!$C166+(drdp!I166+drdp!R166)*'ASXY-TI1S'!$D166)</f>
        <v>0</v>
      </c>
      <c r="G166" s="20">
        <f>Model!$W$10*((drdp!D166+drdp!M166)*'ASXY-TI1S'!$B166+(drdp!G166+drdp!P166)*'ASXY-TI1S'!$C166+(drdp!J166+drdp!S166)*'ASXY-TI1S'!$D166)</f>
        <v>0</v>
      </c>
      <c r="H166" s="18">
        <f>Model!$W$10*((drdp!B166)*'ASXY-TI1S'!$B166+(drdp!E166)*'ASXY-TI1S'!$C166+(drdp!H166)*'ASXY-TI1S'!$D166)</f>
        <v>0</v>
      </c>
      <c r="I166" s="18">
        <f>Model!$W$10*((drdp!C166)*'ASXY-TI1S'!$B166+(drdp!F166)*'ASXY-TI1S'!$C166+(drdp!I166)*'ASXY-TI1S'!$D166)</f>
        <v>0</v>
      </c>
      <c r="J166" s="18">
        <f>Model!$W$10*((drdp!D166)*'ASXY-TI1S'!$B166+(drdp!G166)*'ASXY-TI1S'!$C166+(drdp!J166)*'ASXY-TI1S'!$D166)</f>
        <v>0</v>
      </c>
      <c r="K166" s="21">
        <f>SUM(E$3:E165)+H166</f>
        <v>0.10619105421154564</v>
      </c>
      <c r="L166" s="21">
        <f>SUM(F$3:F165)+I166</f>
        <v>0.18779711527809867</v>
      </c>
      <c r="M166" s="21">
        <f>SUM(G$3:G165)+J166</f>
        <v>-4.7558284450179344E-2</v>
      </c>
      <c r="N166" s="21"/>
      <c r="O166" s="21"/>
      <c r="P166" s="21"/>
      <c r="Q166" s="19">
        <f t="shared" si="13"/>
        <v>1.1276539994559425E-2</v>
      </c>
      <c r="R166" s="19">
        <f t="shared" si="14"/>
        <v>3.526775650677548E-2</v>
      </c>
      <c r="S166" s="19">
        <f t="shared" si="15"/>
        <v>2.2617904198441703E-3</v>
      </c>
      <c r="T166" s="19">
        <f t="shared" si="16"/>
        <v>1.9942373649268461E-2</v>
      </c>
      <c r="U166" s="19">
        <f t="shared" si="17"/>
        <v>-5.0502643622571024E-3</v>
      </c>
      <c r="V166" s="19">
        <f t="shared" si="18"/>
        <v>-8.931308627318937E-3</v>
      </c>
    </row>
    <row r="167" spans="1:22" x14ac:dyDescent="0.25">
      <c r="A167" s="26">
        <f>Wellpath!E167</f>
        <v>0</v>
      </c>
      <c r="B167" s="22">
        <v>0</v>
      </c>
      <c r="C167" s="22">
        <f>SIN(Wellpath!$L167) * COS(Wellpath!$L167) / SQRT(2)</f>
        <v>0</v>
      </c>
      <c r="D167" s="22">
        <f>(-TAN(Dip) * SIN(Wellpath!$L167) * COS(Wellpath!$L167) * SIN(Wellpath!$O167)) / SQRT(2)</f>
        <v>0</v>
      </c>
      <c r="E167" s="20">
        <f>Model!$W$10*((drdp!B167+drdp!K167)*'ASXY-TI1S'!$B167+(drdp!E167+drdp!N167)*'ASXY-TI1S'!$C167+(drdp!H167+drdp!Q167)*'ASXY-TI1S'!$D167)</f>
        <v>0</v>
      </c>
      <c r="F167" s="20">
        <f>Model!$W$10*((drdp!C167+drdp!L167)*'ASXY-TI1S'!$B167+(drdp!F167+drdp!O167)*'ASXY-TI1S'!$C167+(drdp!I167+drdp!R167)*'ASXY-TI1S'!$D167)</f>
        <v>0</v>
      </c>
      <c r="G167" s="20">
        <f>Model!$W$10*((drdp!D167+drdp!M167)*'ASXY-TI1S'!$B167+(drdp!G167+drdp!P167)*'ASXY-TI1S'!$C167+(drdp!J167+drdp!S167)*'ASXY-TI1S'!$D167)</f>
        <v>0</v>
      </c>
      <c r="H167" s="18">
        <f>Model!$W$10*((drdp!B167)*'ASXY-TI1S'!$B167+(drdp!E167)*'ASXY-TI1S'!$C167+(drdp!H167)*'ASXY-TI1S'!$D167)</f>
        <v>0</v>
      </c>
      <c r="I167" s="18">
        <f>Model!$W$10*((drdp!C167)*'ASXY-TI1S'!$B167+(drdp!F167)*'ASXY-TI1S'!$C167+(drdp!I167)*'ASXY-TI1S'!$D167)</f>
        <v>0</v>
      </c>
      <c r="J167" s="18">
        <f>Model!$W$10*((drdp!D167)*'ASXY-TI1S'!$B167+(drdp!G167)*'ASXY-TI1S'!$C167+(drdp!J167)*'ASXY-TI1S'!$D167)</f>
        <v>0</v>
      </c>
      <c r="K167" s="21">
        <f>SUM(E$3:E166)+H167</f>
        <v>0.10619105421154564</v>
      </c>
      <c r="L167" s="21">
        <f>SUM(F$3:F166)+I167</f>
        <v>0.18779711527809867</v>
      </c>
      <c r="M167" s="21">
        <f>SUM(G$3:G166)+J167</f>
        <v>-4.7558284450179344E-2</v>
      </c>
      <c r="N167" s="21"/>
      <c r="O167" s="21"/>
      <c r="P167" s="21"/>
      <c r="Q167" s="19">
        <f t="shared" si="13"/>
        <v>1.1276539994559425E-2</v>
      </c>
      <c r="R167" s="19">
        <f t="shared" si="14"/>
        <v>3.526775650677548E-2</v>
      </c>
      <c r="S167" s="19">
        <f t="shared" si="15"/>
        <v>2.2617904198441703E-3</v>
      </c>
      <c r="T167" s="19">
        <f t="shared" si="16"/>
        <v>1.9942373649268461E-2</v>
      </c>
      <c r="U167" s="19">
        <f t="shared" si="17"/>
        <v>-5.0502643622571024E-3</v>
      </c>
      <c r="V167" s="19">
        <f t="shared" si="18"/>
        <v>-8.931308627318937E-3</v>
      </c>
    </row>
    <row r="168" spans="1:22" x14ac:dyDescent="0.25">
      <c r="A168" s="26">
        <f>Wellpath!E168</f>
        <v>0</v>
      </c>
      <c r="B168" s="22">
        <v>0</v>
      </c>
      <c r="C168" s="22">
        <f>SIN(Wellpath!$L168) * COS(Wellpath!$L168) / SQRT(2)</f>
        <v>0</v>
      </c>
      <c r="D168" s="22">
        <f>(-TAN(Dip) * SIN(Wellpath!$L168) * COS(Wellpath!$L168) * SIN(Wellpath!$O168)) / SQRT(2)</f>
        <v>0</v>
      </c>
      <c r="E168" s="20">
        <f>Model!$W$10*((drdp!B168+drdp!K168)*'ASXY-TI1S'!$B168+(drdp!E168+drdp!N168)*'ASXY-TI1S'!$C168+(drdp!H168+drdp!Q168)*'ASXY-TI1S'!$D168)</f>
        <v>0</v>
      </c>
      <c r="F168" s="20">
        <f>Model!$W$10*((drdp!C168+drdp!L168)*'ASXY-TI1S'!$B168+(drdp!F168+drdp!O168)*'ASXY-TI1S'!$C168+(drdp!I168+drdp!R168)*'ASXY-TI1S'!$D168)</f>
        <v>0</v>
      </c>
      <c r="G168" s="20">
        <f>Model!$W$10*((drdp!D168+drdp!M168)*'ASXY-TI1S'!$B168+(drdp!G168+drdp!P168)*'ASXY-TI1S'!$C168+(drdp!J168+drdp!S168)*'ASXY-TI1S'!$D168)</f>
        <v>0</v>
      </c>
      <c r="H168" s="18">
        <f>Model!$W$10*((drdp!B168)*'ASXY-TI1S'!$B168+(drdp!E168)*'ASXY-TI1S'!$C168+(drdp!H168)*'ASXY-TI1S'!$D168)</f>
        <v>0</v>
      </c>
      <c r="I168" s="18">
        <f>Model!$W$10*((drdp!C168)*'ASXY-TI1S'!$B168+(drdp!F168)*'ASXY-TI1S'!$C168+(drdp!I168)*'ASXY-TI1S'!$D168)</f>
        <v>0</v>
      </c>
      <c r="J168" s="18">
        <f>Model!$W$10*((drdp!D168)*'ASXY-TI1S'!$B168+(drdp!G168)*'ASXY-TI1S'!$C168+(drdp!J168)*'ASXY-TI1S'!$D168)</f>
        <v>0</v>
      </c>
      <c r="K168" s="21">
        <f>SUM(E$3:E167)+H168</f>
        <v>0.10619105421154564</v>
      </c>
      <c r="L168" s="21">
        <f>SUM(F$3:F167)+I168</f>
        <v>0.18779711527809867</v>
      </c>
      <c r="M168" s="21">
        <f>SUM(G$3:G167)+J168</f>
        <v>-4.7558284450179344E-2</v>
      </c>
      <c r="N168" s="21"/>
      <c r="O168" s="21"/>
      <c r="P168" s="21"/>
      <c r="Q168" s="19">
        <f t="shared" si="13"/>
        <v>1.1276539994559425E-2</v>
      </c>
      <c r="R168" s="19">
        <f t="shared" si="14"/>
        <v>3.526775650677548E-2</v>
      </c>
      <c r="S168" s="19">
        <f t="shared" si="15"/>
        <v>2.2617904198441703E-3</v>
      </c>
      <c r="T168" s="19">
        <f t="shared" si="16"/>
        <v>1.9942373649268461E-2</v>
      </c>
      <c r="U168" s="19">
        <f t="shared" si="17"/>
        <v>-5.0502643622571024E-3</v>
      </c>
      <c r="V168" s="19">
        <f t="shared" si="18"/>
        <v>-8.931308627318937E-3</v>
      </c>
    </row>
    <row r="169" spans="1:22" x14ac:dyDescent="0.25">
      <c r="A169" s="26">
        <f>Wellpath!E169</f>
        <v>0</v>
      </c>
      <c r="B169" s="22">
        <v>0</v>
      </c>
      <c r="C169" s="22">
        <f>SIN(Wellpath!$L169) * COS(Wellpath!$L169) / SQRT(2)</f>
        <v>0</v>
      </c>
      <c r="D169" s="22">
        <f>(-TAN(Dip) * SIN(Wellpath!$L169) * COS(Wellpath!$L169) * SIN(Wellpath!$O169)) / SQRT(2)</f>
        <v>0</v>
      </c>
      <c r="E169" s="20">
        <f>Model!$W$10*((drdp!B169+drdp!K169)*'ASXY-TI1S'!$B169+(drdp!E169+drdp!N169)*'ASXY-TI1S'!$C169+(drdp!H169+drdp!Q169)*'ASXY-TI1S'!$D169)</f>
        <v>0</v>
      </c>
      <c r="F169" s="20">
        <f>Model!$W$10*((drdp!C169+drdp!L169)*'ASXY-TI1S'!$B169+(drdp!F169+drdp!O169)*'ASXY-TI1S'!$C169+(drdp!I169+drdp!R169)*'ASXY-TI1S'!$D169)</f>
        <v>0</v>
      </c>
      <c r="G169" s="20">
        <f>Model!$W$10*((drdp!D169+drdp!M169)*'ASXY-TI1S'!$B169+(drdp!G169+drdp!P169)*'ASXY-TI1S'!$C169+(drdp!J169+drdp!S169)*'ASXY-TI1S'!$D169)</f>
        <v>0</v>
      </c>
      <c r="H169" s="18">
        <f>Model!$W$10*((drdp!B169)*'ASXY-TI1S'!$B169+(drdp!E169)*'ASXY-TI1S'!$C169+(drdp!H169)*'ASXY-TI1S'!$D169)</f>
        <v>0</v>
      </c>
      <c r="I169" s="18">
        <f>Model!$W$10*((drdp!C169)*'ASXY-TI1S'!$B169+(drdp!F169)*'ASXY-TI1S'!$C169+(drdp!I169)*'ASXY-TI1S'!$D169)</f>
        <v>0</v>
      </c>
      <c r="J169" s="18">
        <f>Model!$W$10*((drdp!D169)*'ASXY-TI1S'!$B169+(drdp!G169)*'ASXY-TI1S'!$C169+(drdp!J169)*'ASXY-TI1S'!$D169)</f>
        <v>0</v>
      </c>
      <c r="K169" s="21">
        <f>SUM(E$3:E168)+H169</f>
        <v>0.10619105421154564</v>
      </c>
      <c r="L169" s="21">
        <f>SUM(F$3:F168)+I169</f>
        <v>0.18779711527809867</v>
      </c>
      <c r="M169" s="21">
        <f>SUM(G$3:G168)+J169</f>
        <v>-4.7558284450179344E-2</v>
      </c>
      <c r="N169" s="21"/>
      <c r="O169" s="21"/>
      <c r="P169" s="21"/>
      <c r="Q169" s="19">
        <f t="shared" si="13"/>
        <v>1.1276539994559425E-2</v>
      </c>
      <c r="R169" s="19">
        <f t="shared" si="14"/>
        <v>3.526775650677548E-2</v>
      </c>
      <c r="S169" s="19">
        <f t="shared" si="15"/>
        <v>2.2617904198441703E-3</v>
      </c>
      <c r="T169" s="19">
        <f t="shared" si="16"/>
        <v>1.9942373649268461E-2</v>
      </c>
      <c r="U169" s="19">
        <f t="shared" si="17"/>
        <v>-5.0502643622571024E-3</v>
      </c>
      <c r="V169" s="19">
        <f t="shared" si="18"/>
        <v>-8.931308627318937E-3</v>
      </c>
    </row>
    <row r="170" spans="1:22" x14ac:dyDescent="0.25">
      <c r="A170" s="26">
        <f>Wellpath!E170</f>
        <v>0</v>
      </c>
      <c r="B170" s="22">
        <v>0</v>
      </c>
      <c r="C170" s="22">
        <f>SIN(Wellpath!$L170) * COS(Wellpath!$L170) / SQRT(2)</f>
        <v>0</v>
      </c>
      <c r="D170" s="22">
        <f>(-TAN(Dip) * SIN(Wellpath!$L170) * COS(Wellpath!$L170) * SIN(Wellpath!$O170)) / SQRT(2)</f>
        <v>0</v>
      </c>
      <c r="E170" s="20">
        <f>Model!$W$10*((drdp!B170+drdp!K170)*'ASXY-TI1S'!$B170+(drdp!E170+drdp!N170)*'ASXY-TI1S'!$C170+(drdp!H170+drdp!Q170)*'ASXY-TI1S'!$D170)</f>
        <v>0</v>
      </c>
      <c r="F170" s="20">
        <f>Model!$W$10*((drdp!C170+drdp!L170)*'ASXY-TI1S'!$B170+(drdp!F170+drdp!O170)*'ASXY-TI1S'!$C170+(drdp!I170+drdp!R170)*'ASXY-TI1S'!$D170)</f>
        <v>0</v>
      </c>
      <c r="G170" s="20">
        <f>Model!$W$10*((drdp!D170+drdp!M170)*'ASXY-TI1S'!$B170+(drdp!G170+drdp!P170)*'ASXY-TI1S'!$C170+(drdp!J170+drdp!S170)*'ASXY-TI1S'!$D170)</f>
        <v>0</v>
      </c>
      <c r="H170" s="18">
        <f>Model!$W$10*((drdp!B170)*'ASXY-TI1S'!$B170+(drdp!E170)*'ASXY-TI1S'!$C170+(drdp!H170)*'ASXY-TI1S'!$D170)</f>
        <v>0</v>
      </c>
      <c r="I170" s="18">
        <f>Model!$W$10*((drdp!C170)*'ASXY-TI1S'!$B170+(drdp!F170)*'ASXY-TI1S'!$C170+(drdp!I170)*'ASXY-TI1S'!$D170)</f>
        <v>0</v>
      </c>
      <c r="J170" s="18">
        <f>Model!$W$10*((drdp!D170)*'ASXY-TI1S'!$B170+(drdp!G170)*'ASXY-TI1S'!$C170+(drdp!J170)*'ASXY-TI1S'!$D170)</f>
        <v>0</v>
      </c>
      <c r="K170" s="21">
        <f>SUM(E$3:E169)+H170</f>
        <v>0.10619105421154564</v>
      </c>
      <c r="L170" s="21">
        <f>SUM(F$3:F169)+I170</f>
        <v>0.18779711527809867</v>
      </c>
      <c r="M170" s="21">
        <f>SUM(G$3:G169)+J170</f>
        <v>-4.7558284450179344E-2</v>
      </c>
      <c r="N170" s="21"/>
      <c r="O170" s="21"/>
      <c r="P170" s="21"/>
      <c r="Q170" s="19">
        <f t="shared" si="13"/>
        <v>1.1276539994559425E-2</v>
      </c>
      <c r="R170" s="19">
        <f t="shared" si="14"/>
        <v>3.526775650677548E-2</v>
      </c>
      <c r="S170" s="19">
        <f t="shared" si="15"/>
        <v>2.2617904198441703E-3</v>
      </c>
      <c r="T170" s="19">
        <f t="shared" si="16"/>
        <v>1.9942373649268461E-2</v>
      </c>
      <c r="U170" s="19">
        <f t="shared" si="17"/>
        <v>-5.0502643622571024E-3</v>
      </c>
      <c r="V170" s="19">
        <f t="shared" si="18"/>
        <v>-8.931308627318937E-3</v>
      </c>
    </row>
    <row r="171" spans="1:22" x14ac:dyDescent="0.25">
      <c r="A171" s="26">
        <f>Wellpath!E171</f>
        <v>0</v>
      </c>
      <c r="B171" s="22">
        <v>0</v>
      </c>
      <c r="C171" s="22">
        <f>SIN(Wellpath!$L171) * COS(Wellpath!$L171) / SQRT(2)</f>
        <v>0</v>
      </c>
      <c r="D171" s="22">
        <f>(-TAN(Dip) * SIN(Wellpath!$L171) * COS(Wellpath!$L171) * SIN(Wellpath!$O171)) / SQRT(2)</f>
        <v>0</v>
      </c>
      <c r="E171" s="20">
        <f>Model!$W$10*((drdp!B171+drdp!K171)*'ASXY-TI1S'!$B171+(drdp!E171+drdp!N171)*'ASXY-TI1S'!$C171+(drdp!H171+drdp!Q171)*'ASXY-TI1S'!$D171)</f>
        <v>0</v>
      </c>
      <c r="F171" s="20">
        <f>Model!$W$10*((drdp!C171+drdp!L171)*'ASXY-TI1S'!$B171+(drdp!F171+drdp!O171)*'ASXY-TI1S'!$C171+(drdp!I171+drdp!R171)*'ASXY-TI1S'!$D171)</f>
        <v>0</v>
      </c>
      <c r="G171" s="20">
        <f>Model!$W$10*((drdp!D171+drdp!M171)*'ASXY-TI1S'!$B171+(drdp!G171+drdp!P171)*'ASXY-TI1S'!$C171+(drdp!J171+drdp!S171)*'ASXY-TI1S'!$D171)</f>
        <v>0</v>
      </c>
      <c r="H171" s="18">
        <f>Model!$W$10*((drdp!B171)*'ASXY-TI1S'!$B171+(drdp!E171)*'ASXY-TI1S'!$C171+(drdp!H171)*'ASXY-TI1S'!$D171)</f>
        <v>0</v>
      </c>
      <c r="I171" s="18">
        <f>Model!$W$10*((drdp!C171)*'ASXY-TI1S'!$B171+(drdp!F171)*'ASXY-TI1S'!$C171+(drdp!I171)*'ASXY-TI1S'!$D171)</f>
        <v>0</v>
      </c>
      <c r="J171" s="18">
        <f>Model!$W$10*((drdp!D171)*'ASXY-TI1S'!$B171+(drdp!G171)*'ASXY-TI1S'!$C171+(drdp!J171)*'ASXY-TI1S'!$D171)</f>
        <v>0</v>
      </c>
      <c r="K171" s="21">
        <f>SUM(E$3:E170)+H171</f>
        <v>0.10619105421154564</v>
      </c>
      <c r="L171" s="21">
        <f>SUM(F$3:F170)+I171</f>
        <v>0.18779711527809867</v>
      </c>
      <c r="M171" s="21">
        <f>SUM(G$3:G170)+J171</f>
        <v>-4.7558284450179344E-2</v>
      </c>
      <c r="N171" s="21"/>
      <c r="O171" s="21"/>
      <c r="P171" s="21"/>
      <c r="Q171" s="19">
        <f t="shared" si="13"/>
        <v>1.1276539994559425E-2</v>
      </c>
      <c r="R171" s="19">
        <f t="shared" si="14"/>
        <v>3.526775650677548E-2</v>
      </c>
      <c r="S171" s="19">
        <f t="shared" si="15"/>
        <v>2.2617904198441703E-3</v>
      </c>
      <c r="T171" s="19">
        <f t="shared" si="16"/>
        <v>1.9942373649268461E-2</v>
      </c>
      <c r="U171" s="19">
        <f t="shared" si="17"/>
        <v>-5.0502643622571024E-3</v>
      </c>
      <c r="V171" s="19">
        <f t="shared" si="18"/>
        <v>-8.931308627318937E-3</v>
      </c>
    </row>
    <row r="172" spans="1:22" x14ac:dyDescent="0.25">
      <c r="A172" s="26">
        <f>Wellpath!E172</f>
        <v>0</v>
      </c>
      <c r="B172" s="22">
        <v>0</v>
      </c>
      <c r="C172" s="22">
        <f>SIN(Wellpath!$L172) * COS(Wellpath!$L172) / SQRT(2)</f>
        <v>0</v>
      </c>
      <c r="D172" s="22">
        <f>(-TAN(Dip) * SIN(Wellpath!$L172) * COS(Wellpath!$L172) * SIN(Wellpath!$O172)) / SQRT(2)</f>
        <v>0</v>
      </c>
      <c r="E172" s="20">
        <f>Model!$W$10*((drdp!B172+drdp!K172)*'ASXY-TI1S'!$B172+(drdp!E172+drdp!N172)*'ASXY-TI1S'!$C172+(drdp!H172+drdp!Q172)*'ASXY-TI1S'!$D172)</f>
        <v>0</v>
      </c>
      <c r="F172" s="20">
        <f>Model!$W$10*((drdp!C172+drdp!L172)*'ASXY-TI1S'!$B172+(drdp!F172+drdp!O172)*'ASXY-TI1S'!$C172+(drdp!I172+drdp!R172)*'ASXY-TI1S'!$D172)</f>
        <v>0</v>
      </c>
      <c r="G172" s="20">
        <f>Model!$W$10*((drdp!D172+drdp!M172)*'ASXY-TI1S'!$B172+(drdp!G172+drdp!P172)*'ASXY-TI1S'!$C172+(drdp!J172+drdp!S172)*'ASXY-TI1S'!$D172)</f>
        <v>0</v>
      </c>
      <c r="H172" s="18">
        <f>Model!$W$10*((drdp!B172)*'ASXY-TI1S'!$B172+(drdp!E172)*'ASXY-TI1S'!$C172+(drdp!H172)*'ASXY-TI1S'!$D172)</f>
        <v>0</v>
      </c>
      <c r="I172" s="18">
        <f>Model!$W$10*((drdp!C172)*'ASXY-TI1S'!$B172+(drdp!F172)*'ASXY-TI1S'!$C172+(drdp!I172)*'ASXY-TI1S'!$D172)</f>
        <v>0</v>
      </c>
      <c r="J172" s="18">
        <f>Model!$W$10*((drdp!D172)*'ASXY-TI1S'!$B172+(drdp!G172)*'ASXY-TI1S'!$C172+(drdp!J172)*'ASXY-TI1S'!$D172)</f>
        <v>0</v>
      </c>
      <c r="K172" s="21">
        <f>SUM(E$3:E171)+H172</f>
        <v>0.10619105421154564</v>
      </c>
      <c r="L172" s="21">
        <f>SUM(F$3:F171)+I172</f>
        <v>0.18779711527809867</v>
      </c>
      <c r="M172" s="21">
        <f>SUM(G$3:G171)+J172</f>
        <v>-4.7558284450179344E-2</v>
      </c>
      <c r="N172" s="21"/>
      <c r="O172" s="21"/>
      <c r="P172" s="21"/>
      <c r="Q172" s="19">
        <f t="shared" si="13"/>
        <v>1.1276539994559425E-2</v>
      </c>
      <c r="R172" s="19">
        <f t="shared" si="14"/>
        <v>3.526775650677548E-2</v>
      </c>
      <c r="S172" s="19">
        <f t="shared" si="15"/>
        <v>2.2617904198441703E-3</v>
      </c>
      <c r="T172" s="19">
        <f t="shared" si="16"/>
        <v>1.9942373649268461E-2</v>
      </c>
      <c r="U172" s="19">
        <f t="shared" si="17"/>
        <v>-5.0502643622571024E-3</v>
      </c>
      <c r="V172" s="19">
        <f t="shared" si="18"/>
        <v>-8.931308627318937E-3</v>
      </c>
    </row>
    <row r="173" spans="1:22" x14ac:dyDescent="0.25">
      <c r="A173" s="26">
        <f>Wellpath!E173</f>
        <v>0</v>
      </c>
      <c r="B173" s="22">
        <v>0</v>
      </c>
      <c r="C173" s="22">
        <f>SIN(Wellpath!$L173) * COS(Wellpath!$L173) / SQRT(2)</f>
        <v>0</v>
      </c>
      <c r="D173" s="22">
        <f>(-TAN(Dip) * SIN(Wellpath!$L173) * COS(Wellpath!$L173) * SIN(Wellpath!$O173)) / SQRT(2)</f>
        <v>0</v>
      </c>
      <c r="E173" s="20">
        <f>Model!$W$10*((drdp!B173+drdp!K173)*'ASXY-TI1S'!$B173+(drdp!E173+drdp!N173)*'ASXY-TI1S'!$C173+(drdp!H173+drdp!Q173)*'ASXY-TI1S'!$D173)</f>
        <v>0</v>
      </c>
      <c r="F173" s="20">
        <f>Model!$W$10*((drdp!C173+drdp!L173)*'ASXY-TI1S'!$B173+(drdp!F173+drdp!O173)*'ASXY-TI1S'!$C173+(drdp!I173+drdp!R173)*'ASXY-TI1S'!$D173)</f>
        <v>0</v>
      </c>
      <c r="G173" s="20">
        <f>Model!$W$10*((drdp!D173+drdp!M173)*'ASXY-TI1S'!$B173+(drdp!G173+drdp!P173)*'ASXY-TI1S'!$C173+(drdp!J173+drdp!S173)*'ASXY-TI1S'!$D173)</f>
        <v>0</v>
      </c>
      <c r="H173" s="18">
        <f>Model!$W$10*((drdp!B173)*'ASXY-TI1S'!$B173+(drdp!E173)*'ASXY-TI1S'!$C173+(drdp!H173)*'ASXY-TI1S'!$D173)</f>
        <v>0</v>
      </c>
      <c r="I173" s="18">
        <f>Model!$W$10*((drdp!C173)*'ASXY-TI1S'!$B173+(drdp!F173)*'ASXY-TI1S'!$C173+(drdp!I173)*'ASXY-TI1S'!$D173)</f>
        <v>0</v>
      </c>
      <c r="J173" s="18">
        <f>Model!$W$10*((drdp!D173)*'ASXY-TI1S'!$B173+(drdp!G173)*'ASXY-TI1S'!$C173+(drdp!J173)*'ASXY-TI1S'!$D173)</f>
        <v>0</v>
      </c>
      <c r="K173" s="21">
        <f>SUM(E$3:E172)+H173</f>
        <v>0.10619105421154564</v>
      </c>
      <c r="L173" s="21">
        <f>SUM(F$3:F172)+I173</f>
        <v>0.18779711527809867</v>
      </c>
      <c r="M173" s="21">
        <f>SUM(G$3:G172)+J173</f>
        <v>-4.7558284450179344E-2</v>
      </c>
      <c r="N173" s="21"/>
      <c r="O173" s="21"/>
      <c r="P173" s="21"/>
      <c r="Q173" s="19">
        <f t="shared" si="13"/>
        <v>1.1276539994559425E-2</v>
      </c>
      <c r="R173" s="19">
        <f t="shared" si="14"/>
        <v>3.526775650677548E-2</v>
      </c>
      <c r="S173" s="19">
        <f t="shared" si="15"/>
        <v>2.2617904198441703E-3</v>
      </c>
      <c r="T173" s="19">
        <f t="shared" si="16"/>
        <v>1.9942373649268461E-2</v>
      </c>
      <c r="U173" s="19">
        <f t="shared" si="17"/>
        <v>-5.0502643622571024E-3</v>
      </c>
      <c r="V173" s="19">
        <f t="shared" si="18"/>
        <v>-8.931308627318937E-3</v>
      </c>
    </row>
    <row r="174" spans="1:22" x14ac:dyDescent="0.25">
      <c r="A174" s="26">
        <f>Wellpath!E174</f>
        <v>0</v>
      </c>
      <c r="B174" s="22">
        <v>0</v>
      </c>
      <c r="C174" s="22">
        <f>SIN(Wellpath!$L174) * COS(Wellpath!$L174) / SQRT(2)</f>
        <v>0</v>
      </c>
      <c r="D174" s="22">
        <f>(-TAN(Dip) * SIN(Wellpath!$L174) * COS(Wellpath!$L174) * SIN(Wellpath!$O174)) / SQRT(2)</f>
        <v>0</v>
      </c>
      <c r="E174" s="20">
        <f>Model!$W$10*((drdp!B174+drdp!K174)*'ASXY-TI1S'!$B174+(drdp!E174+drdp!N174)*'ASXY-TI1S'!$C174+(drdp!H174+drdp!Q174)*'ASXY-TI1S'!$D174)</f>
        <v>0</v>
      </c>
      <c r="F174" s="20">
        <f>Model!$W$10*((drdp!C174+drdp!L174)*'ASXY-TI1S'!$B174+(drdp!F174+drdp!O174)*'ASXY-TI1S'!$C174+(drdp!I174+drdp!R174)*'ASXY-TI1S'!$D174)</f>
        <v>0</v>
      </c>
      <c r="G174" s="20">
        <f>Model!$W$10*((drdp!D174+drdp!M174)*'ASXY-TI1S'!$B174+(drdp!G174+drdp!P174)*'ASXY-TI1S'!$C174+(drdp!J174+drdp!S174)*'ASXY-TI1S'!$D174)</f>
        <v>0</v>
      </c>
      <c r="H174" s="18">
        <f>Model!$W$10*((drdp!B174)*'ASXY-TI1S'!$B174+(drdp!E174)*'ASXY-TI1S'!$C174+(drdp!H174)*'ASXY-TI1S'!$D174)</f>
        <v>0</v>
      </c>
      <c r="I174" s="18">
        <f>Model!$W$10*((drdp!C174)*'ASXY-TI1S'!$B174+(drdp!F174)*'ASXY-TI1S'!$C174+(drdp!I174)*'ASXY-TI1S'!$D174)</f>
        <v>0</v>
      </c>
      <c r="J174" s="18">
        <f>Model!$W$10*((drdp!D174)*'ASXY-TI1S'!$B174+(drdp!G174)*'ASXY-TI1S'!$C174+(drdp!J174)*'ASXY-TI1S'!$D174)</f>
        <v>0</v>
      </c>
      <c r="K174" s="21">
        <f>SUM(E$3:E173)+H174</f>
        <v>0.10619105421154564</v>
      </c>
      <c r="L174" s="21">
        <f>SUM(F$3:F173)+I174</f>
        <v>0.18779711527809867</v>
      </c>
      <c r="M174" s="21">
        <f>SUM(G$3:G173)+J174</f>
        <v>-4.7558284450179344E-2</v>
      </c>
      <c r="N174" s="21"/>
      <c r="O174" s="21"/>
      <c r="P174" s="21"/>
      <c r="Q174" s="19">
        <f t="shared" si="13"/>
        <v>1.1276539994559425E-2</v>
      </c>
      <c r="R174" s="19">
        <f t="shared" si="14"/>
        <v>3.526775650677548E-2</v>
      </c>
      <c r="S174" s="19">
        <f t="shared" si="15"/>
        <v>2.2617904198441703E-3</v>
      </c>
      <c r="T174" s="19">
        <f t="shared" si="16"/>
        <v>1.9942373649268461E-2</v>
      </c>
      <c r="U174" s="19">
        <f t="shared" si="17"/>
        <v>-5.0502643622571024E-3</v>
      </c>
      <c r="V174" s="19">
        <f t="shared" si="18"/>
        <v>-8.931308627318937E-3</v>
      </c>
    </row>
    <row r="175" spans="1:22" x14ac:dyDescent="0.25">
      <c r="A175" s="26">
        <f>Wellpath!E175</f>
        <v>0</v>
      </c>
      <c r="B175" s="22">
        <v>0</v>
      </c>
      <c r="C175" s="22">
        <f>SIN(Wellpath!$L175) * COS(Wellpath!$L175) / SQRT(2)</f>
        <v>0</v>
      </c>
      <c r="D175" s="22">
        <f>(-TAN(Dip) * SIN(Wellpath!$L175) * COS(Wellpath!$L175) * SIN(Wellpath!$O175)) / SQRT(2)</f>
        <v>0</v>
      </c>
      <c r="E175" s="20">
        <f>Model!$W$10*((drdp!B175+drdp!K175)*'ASXY-TI1S'!$B175+(drdp!E175+drdp!N175)*'ASXY-TI1S'!$C175+(drdp!H175+drdp!Q175)*'ASXY-TI1S'!$D175)</f>
        <v>0</v>
      </c>
      <c r="F175" s="20">
        <f>Model!$W$10*((drdp!C175+drdp!L175)*'ASXY-TI1S'!$B175+(drdp!F175+drdp!O175)*'ASXY-TI1S'!$C175+(drdp!I175+drdp!R175)*'ASXY-TI1S'!$D175)</f>
        <v>0</v>
      </c>
      <c r="G175" s="20">
        <f>Model!$W$10*((drdp!D175+drdp!M175)*'ASXY-TI1S'!$B175+(drdp!G175+drdp!P175)*'ASXY-TI1S'!$C175+(drdp!J175+drdp!S175)*'ASXY-TI1S'!$D175)</f>
        <v>0</v>
      </c>
      <c r="H175" s="18">
        <f>Model!$W$10*((drdp!B175)*'ASXY-TI1S'!$B175+(drdp!E175)*'ASXY-TI1S'!$C175+(drdp!H175)*'ASXY-TI1S'!$D175)</f>
        <v>0</v>
      </c>
      <c r="I175" s="18">
        <f>Model!$W$10*((drdp!C175)*'ASXY-TI1S'!$B175+(drdp!F175)*'ASXY-TI1S'!$C175+(drdp!I175)*'ASXY-TI1S'!$D175)</f>
        <v>0</v>
      </c>
      <c r="J175" s="18">
        <f>Model!$W$10*((drdp!D175)*'ASXY-TI1S'!$B175+(drdp!G175)*'ASXY-TI1S'!$C175+(drdp!J175)*'ASXY-TI1S'!$D175)</f>
        <v>0</v>
      </c>
      <c r="K175" s="21">
        <f>SUM(E$3:E174)+H175</f>
        <v>0.10619105421154564</v>
      </c>
      <c r="L175" s="21">
        <f>SUM(F$3:F174)+I175</f>
        <v>0.18779711527809867</v>
      </c>
      <c r="M175" s="21">
        <f>SUM(G$3:G174)+J175</f>
        <v>-4.7558284450179344E-2</v>
      </c>
      <c r="N175" s="21"/>
      <c r="O175" s="21"/>
      <c r="P175" s="21"/>
      <c r="Q175" s="19">
        <f t="shared" si="13"/>
        <v>1.1276539994559425E-2</v>
      </c>
      <c r="R175" s="19">
        <f t="shared" si="14"/>
        <v>3.526775650677548E-2</v>
      </c>
      <c r="S175" s="19">
        <f t="shared" si="15"/>
        <v>2.2617904198441703E-3</v>
      </c>
      <c r="T175" s="19">
        <f t="shared" si="16"/>
        <v>1.9942373649268461E-2</v>
      </c>
      <c r="U175" s="19">
        <f t="shared" si="17"/>
        <v>-5.0502643622571024E-3</v>
      </c>
      <c r="V175" s="19">
        <f t="shared" si="18"/>
        <v>-8.931308627318937E-3</v>
      </c>
    </row>
    <row r="176" spans="1:22" x14ac:dyDescent="0.25">
      <c r="A176" s="26">
        <f>Wellpath!E176</f>
        <v>0</v>
      </c>
      <c r="B176" s="22">
        <v>0</v>
      </c>
      <c r="C176" s="22">
        <f>SIN(Wellpath!$L176) * COS(Wellpath!$L176) / SQRT(2)</f>
        <v>0</v>
      </c>
      <c r="D176" s="22">
        <f>(-TAN(Dip) * SIN(Wellpath!$L176) * COS(Wellpath!$L176) * SIN(Wellpath!$O176)) / SQRT(2)</f>
        <v>0</v>
      </c>
      <c r="E176" s="20">
        <f>Model!$W$10*((drdp!B176+drdp!K176)*'ASXY-TI1S'!$B176+(drdp!E176+drdp!N176)*'ASXY-TI1S'!$C176+(drdp!H176+drdp!Q176)*'ASXY-TI1S'!$D176)</f>
        <v>0</v>
      </c>
      <c r="F176" s="20">
        <f>Model!$W$10*((drdp!C176+drdp!L176)*'ASXY-TI1S'!$B176+(drdp!F176+drdp!O176)*'ASXY-TI1S'!$C176+(drdp!I176+drdp!R176)*'ASXY-TI1S'!$D176)</f>
        <v>0</v>
      </c>
      <c r="G176" s="20">
        <f>Model!$W$10*((drdp!D176+drdp!M176)*'ASXY-TI1S'!$B176+(drdp!G176+drdp!P176)*'ASXY-TI1S'!$C176+(drdp!J176+drdp!S176)*'ASXY-TI1S'!$D176)</f>
        <v>0</v>
      </c>
      <c r="H176" s="18">
        <f>Model!$W$10*((drdp!B176)*'ASXY-TI1S'!$B176+(drdp!E176)*'ASXY-TI1S'!$C176+(drdp!H176)*'ASXY-TI1S'!$D176)</f>
        <v>0</v>
      </c>
      <c r="I176" s="18">
        <f>Model!$W$10*((drdp!C176)*'ASXY-TI1S'!$B176+(drdp!F176)*'ASXY-TI1S'!$C176+(drdp!I176)*'ASXY-TI1S'!$D176)</f>
        <v>0</v>
      </c>
      <c r="J176" s="18">
        <f>Model!$W$10*((drdp!D176)*'ASXY-TI1S'!$B176+(drdp!G176)*'ASXY-TI1S'!$C176+(drdp!J176)*'ASXY-TI1S'!$D176)</f>
        <v>0</v>
      </c>
      <c r="K176" s="21">
        <f>SUM(E$3:E175)+H176</f>
        <v>0.10619105421154564</v>
      </c>
      <c r="L176" s="21">
        <f>SUM(F$3:F175)+I176</f>
        <v>0.18779711527809867</v>
      </c>
      <c r="M176" s="21">
        <f>SUM(G$3:G175)+J176</f>
        <v>-4.7558284450179344E-2</v>
      </c>
      <c r="N176" s="21"/>
      <c r="O176" s="21"/>
      <c r="P176" s="21"/>
      <c r="Q176" s="19">
        <f t="shared" si="13"/>
        <v>1.1276539994559425E-2</v>
      </c>
      <c r="R176" s="19">
        <f t="shared" si="14"/>
        <v>3.526775650677548E-2</v>
      </c>
      <c r="S176" s="19">
        <f t="shared" si="15"/>
        <v>2.2617904198441703E-3</v>
      </c>
      <c r="T176" s="19">
        <f t="shared" si="16"/>
        <v>1.9942373649268461E-2</v>
      </c>
      <c r="U176" s="19">
        <f t="shared" si="17"/>
        <v>-5.0502643622571024E-3</v>
      </c>
      <c r="V176" s="19">
        <f t="shared" si="18"/>
        <v>-8.931308627318937E-3</v>
      </c>
    </row>
    <row r="177" spans="1:22" x14ac:dyDescent="0.25">
      <c r="A177" s="26">
        <f>Wellpath!E177</f>
        <v>0</v>
      </c>
      <c r="B177" s="22">
        <v>0</v>
      </c>
      <c r="C177" s="22">
        <f>SIN(Wellpath!$L177) * COS(Wellpath!$L177) / SQRT(2)</f>
        <v>0</v>
      </c>
      <c r="D177" s="22">
        <f>(-TAN(Dip) * SIN(Wellpath!$L177) * COS(Wellpath!$L177) * SIN(Wellpath!$O177)) / SQRT(2)</f>
        <v>0</v>
      </c>
      <c r="E177" s="20">
        <f>Model!$W$10*((drdp!B177+drdp!K177)*'ASXY-TI1S'!$B177+(drdp!E177+drdp!N177)*'ASXY-TI1S'!$C177+(drdp!H177+drdp!Q177)*'ASXY-TI1S'!$D177)</f>
        <v>0</v>
      </c>
      <c r="F177" s="20">
        <f>Model!$W$10*((drdp!C177+drdp!L177)*'ASXY-TI1S'!$B177+(drdp!F177+drdp!O177)*'ASXY-TI1S'!$C177+(drdp!I177+drdp!R177)*'ASXY-TI1S'!$D177)</f>
        <v>0</v>
      </c>
      <c r="G177" s="20">
        <f>Model!$W$10*((drdp!D177+drdp!M177)*'ASXY-TI1S'!$B177+(drdp!G177+drdp!P177)*'ASXY-TI1S'!$C177+(drdp!J177+drdp!S177)*'ASXY-TI1S'!$D177)</f>
        <v>0</v>
      </c>
      <c r="H177" s="18">
        <f>Model!$W$10*((drdp!B177)*'ASXY-TI1S'!$B177+(drdp!E177)*'ASXY-TI1S'!$C177+(drdp!H177)*'ASXY-TI1S'!$D177)</f>
        <v>0</v>
      </c>
      <c r="I177" s="18">
        <f>Model!$W$10*((drdp!C177)*'ASXY-TI1S'!$B177+(drdp!F177)*'ASXY-TI1S'!$C177+(drdp!I177)*'ASXY-TI1S'!$D177)</f>
        <v>0</v>
      </c>
      <c r="J177" s="18">
        <f>Model!$W$10*((drdp!D177)*'ASXY-TI1S'!$B177+(drdp!G177)*'ASXY-TI1S'!$C177+(drdp!J177)*'ASXY-TI1S'!$D177)</f>
        <v>0</v>
      </c>
      <c r="K177" s="21">
        <f>SUM(E$3:E176)+H177</f>
        <v>0.10619105421154564</v>
      </c>
      <c r="L177" s="21">
        <f>SUM(F$3:F176)+I177</f>
        <v>0.18779711527809867</v>
      </c>
      <c r="M177" s="21">
        <f>SUM(G$3:G176)+J177</f>
        <v>-4.7558284450179344E-2</v>
      </c>
      <c r="N177" s="21"/>
      <c r="O177" s="21"/>
      <c r="P177" s="21"/>
      <c r="Q177" s="19">
        <f t="shared" si="13"/>
        <v>1.1276539994559425E-2</v>
      </c>
      <c r="R177" s="19">
        <f t="shared" si="14"/>
        <v>3.526775650677548E-2</v>
      </c>
      <c r="S177" s="19">
        <f t="shared" si="15"/>
        <v>2.2617904198441703E-3</v>
      </c>
      <c r="T177" s="19">
        <f t="shared" si="16"/>
        <v>1.9942373649268461E-2</v>
      </c>
      <c r="U177" s="19">
        <f t="shared" si="17"/>
        <v>-5.0502643622571024E-3</v>
      </c>
      <c r="V177" s="19">
        <f t="shared" si="18"/>
        <v>-8.931308627318937E-3</v>
      </c>
    </row>
    <row r="178" spans="1:22" x14ac:dyDescent="0.25">
      <c r="A178" s="26">
        <f>Wellpath!E178</f>
        <v>0</v>
      </c>
      <c r="B178" s="22">
        <v>0</v>
      </c>
      <c r="C178" s="22">
        <f>SIN(Wellpath!$L178) * COS(Wellpath!$L178) / SQRT(2)</f>
        <v>0</v>
      </c>
      <c r="D178" s="22">
        <f>(-TAN(Dip) * SIN(Wellpath!$L178) * COS(Wellpath!$L178) * SIN(Wellpath!$O178)) / SQRT(2)</f>
        <v>0</v>
      </c>
      <c r="E178" s="20">
        <f>Model!$W$10*((drdp!B178+drdp!K178)*'ASXY-TI1S'!$B178+(drdp!E178+drdp!N178)*'ASXY-TI1S'!$C178+(drdp!H178+drdp!Q178)*'ASXY-TI1S'!$D178)</f>
        <v>0</v>
      </c>
      <c r="F178" s="20">
        <f>Model!$W$10*((drdp!C178+drdp!L178)*'ASXY-TI1S'!$B178+(drdp!F178+drdp!O178)*'ASXY-TI1S'!$C178+(drdp!I178+drdp!R178)*'ASXY-TI1S'!$D178)</f>
        <v>0</v>
      </c>
      <c r="G178" s="20">
        <f>Model!$W$10*((drdp!D178+drdp!M178)*'ASXY-TI1S'!$B178+(drdp!G178+drdp!P178)*'ASXY-TI1S'!$C178+(drdp!J178+drdp!S178)*'ASXY-TI1S'!$D178)</f>
        <v>0</v>
      </c>
      <c r="H178" s="18">
        <f>Model!$W$10*((drdp!B178)*'ASXY-TI1S'!$B178+(drdp!E178)*'ASXY-TI1S'!$C178+(drdp!H178)*'ASXY-TI1S'!$D178)</f>
        <v>0</v>
      </c>
      <c r="I178" s="18">
        <f>Model!$W$10*((drdp!C178)*'ASXY-TI1S'!$B178+(drdp!F178)*'ASXY-TI1S'!$C178+(drdp!I178)*'ASXY-TI1S'!$D178)</f>
        <v>0</v>
      </c>
      <c r="J178" s="18">
        <f>Model!$W$10*((drdp!D178)*'ASXY-TI1S'!$B178+(drdp!G178)*'ASXY-TI1S'!$C178+(drdp!J178)*'ASXY-TI1S'!$D178)</f>
        <v>0</v>
      </c>
      <c r="K178" s="21">
        <f>SUM(E$3:E177)+H178</f>
        <v>0.10619105421154564</v>
      </c>
      <c r="L178" s="21">
        <f>SUM(F$3:F177)+I178</f>
        <v>0.18779711527809867</v>
      </c>
      <c r="M178" s="21">
        <f>SUM(G$3:G177)+J178</f>
        <v>-4.7558284450179344E-2</v>
      </c>
      <c r="N178" s="21"/>
      <c r="O178" s="21"/>
      <c r="P178" s="21"/>
      <c r="Q178" s="19">
        <f t="shared" si="13"/>
        <v>1.1276539994559425E-2</v>
      </c>
      <c r="R178" s="19">
        <f t="shared" si="14"/>
        <v>3.526775650677548E-2</v>
      </c>
      <c r="S178" s="19">
        <f t="shared" si="15"/>
        <v>2.2617904198441703E-3</v>
      </c>
      <c r="T178" s="19">
        <f t="shared" si="16"/>
        <v>1.9942373649268461E-2</v>
      </c>
      <c r="U178" s="19">
        <f t="shared" si="17"/>
        <v>-5.0502643622571024E-3</v>
      </c>
      <c r="V178" s="19">
        <f t="shared" si="18"/>
        <v>-8.931308627318937E-3</v>
      </c>
    </row>
    <row r="179" spans="1:22" x14ac:dyDescent="0.25">
      <c r="A179" s="26">
        <f>Wellpath!E179</f>
        <v>0</v>
      </c>
      <c r="B179" s="22">
        <v>0</v>
      </c>
      <c r="C179" s="22">
        <f>SIN(Wellpath!$L179) * COS(Wellpath!$L179) / SQRT(2)</f>
        <v>0</v>
      </c>
      <c r="D179" s="22">
        <f>(-TAN(Dip) * SIN(Wellpath!$L179) * COS(Wellpath!$L179) * SIN(Wellpath!$O179)) / SQRT(2)</f>
        <v>0</v>
      </c>
      <c r="E179" s="20">
        <f>Model!$W$10*((drdp!B179+drdp!K179)*'ASXY-TI1S'!$B179+(drdp!E179+drdp!N179)*'ASXY-TI1S'!$C179+(drdp!H179+drdp!Q179)*'ASXY-TI1S'!$D179)</f>
        <v>0</v>
      </c>
      <c r="F179" s="20">
        <f>Model!$W$10*((drdp!C179+drdp!L179)*'ASXY-TI1S'!$B179+(drdp!F179+drdp!O179)*'ASXY-TI1S'!$C179+(drdp!I179+drdp!R179)*'ASXY-TI1S'!$D179)</f>
        <v>0</v>
      </c>
      <c r="G179" s="20">
        <f>Model!$W$10*((drdp!D179+drdp!M179)*'ASXY-TI1S'!$B179+(drdp!G179+drdp!P179)*'ASXY-TI1S'!$C179+(drdp!J179+drdp!S179)*'ASXY-TI1S'!$D179)</f>
        <v>0</v>
      </c>
      <c r="H179" s="18">
        <f>Model!$W$10*((drdp!B179)*'ASXY-TI1S'!$B179+(drdp!E179)*'ASXY-TI1S'!$C179+(drdp!H179)*'ASXY-TI1S'!$D179)</f>
        <v>0</v>
      </c>
      <c r="I179" s="18">
        <f>Model!$W$10*((drdp!C179)*'ASXY-TI1S'!$B179+(drdp!F179)*'ASXY-TI1S'!$C179+(drdp!I179)*'ASXY-TI1S'!$D179)</f>
        <v>0</v>
      </c>
      <c r="J179" s="18">
        <f>Model!$W$10*((drdp!D179)*'ASXY-TI1S'!$B179+(drdp!G179)*'ASXY-TI1S'!$C179+(drdp!J179)*'ASXY-TI1S'!$D179)</f>
        <v>0</v>
      </c>
      <c r="K179" s="21">
        <f>SUM(E$3:E178)+H179</f>
        <v>0.10619105421154564</v>
      </c>
      <c r="L179" s="21">
        <f>SUM(F$3:F178)+I179</f>
        <v>0.18779711527809867</v>
      </c>
      <c r="M179" s="21">
        <f>SUM(G$3:G178)+J179</f>
        <v>-4.7558284450179344E-2</v>
      </c>
      <c r="N179" s="21"/>
      <c r="O179" s="21"/>
      <c r="P179" s="21"/>
      <c r="Q179" s="19">
        <f t="shared" si="13"/>
        <v>1.1276539994559425E-2</v>
      </c>
      <c r="R179" s="19">
        <f t="shared" si="14"/>
        <v>3.526775650677548E-2</v>
      </c>
      <c r="S179" s="19">
        <f t="shared" si="15"/>
        <v>2.2617904198441703E-3</v>
      </c>
      <c r="T179" s="19">
        <f t="shared" si="16"/>
        <v>1.9942373649268461E-2</v>
      </c>
      <c r="U179" s="19">
        <f t="shared" si="17"/>
        <v>-5.0502643622571024E-3</v>
      </c>
      <c r="V179" s="19">
        <f t="shared" si="18"/>
        <v>-8.931308627318937E-3</v>
      </c>
    </row>
    <row r="180" spans="1:22" x14ac:dyDescent="0.25">
      <c r="A180" s="26">
        <f>Wellpath!E180</f>
        <v>0</v>
      </c>
      <c r="B180" s="22">
        <v>0</v>
      </c>
      <c r="C180" s="22">
        <f>SIN(Wellpath!$L180) * COS(Wellpath!$L180) / SQRT(2)</f>
        <v>0</v>
      </c>
      <c r="D180" s="22">
        <f>(-TAN(Dip) * SIN(Wellpath!$L180) * COS(Wellpath!$L180) * SIN(Wellpath!$O180)) / SQRT(2)</f>
        <v>0</v>
      </c>
      <c r="E180" s="20">
        <f>Model!$W$10*((drdp!B180+drdp!K180)*'ASXY-TI1S'!$B180+(drdp!E180+drdp!N180)*'ASXY-TI1S'!$C180+(drdp!H180+drdp!Q180)*'ASXY-TI1S'!$D180)</f>
        <v>0</v>
      </c>
      <c r="F180" s="20">
        <f>Model!$W$10*((drdp!C180+drdp!L180)*'ASXY-TI1S'!$B180+(drdp!F180+drdp!O180)*'ASXY-TI1S'!$C180+(drdp!I180+drdp!R180)*'ASXY-TI1S'!$D180)</f>
        <v>0</v>
      </c>
      <c r="G180" s="20">
        <f>Model!$W$10*((drdp!D180+drdp!M180)*'ASXY-TI1S'!$B180+(drdp!G180+drdp!P180)*'ASXY-TI1S'!$C180+(drdp!J180+drdp!S180)*'ASXY-TI1S'!$D180)</f>
        <v>0</v>
      </c>
      <c r="H180" s="18">
        <f>Model!$W$10*((drdp!B180)*'ASXY-TI1S'!$B180+(drdp!E180)*'ASXY-TI1S'!$C180+(drdp!H180)*'ASXY-TI1S'!$D180)</f>
        <v>0</v>
      </c>
      <c r="I180" s="18">
        <f>Model!$W$10*((drdp!C180)*'ASXY-TI1S'!$B180+(drdp!F180)*'ASXY-TI1S'!$C180+(drdp!I180)*'ASXY-TI1S'!$D180)</f>
        <v>0</v>
      </c>
      <c r="J180" s="18">
        <f>Model!$W$10*((drdp!D180)*'ASXY-TI1S'!$B180+(drdp!G180)*'ASXY-TI1S'!$C180+(drdp!J180)*'ASXY-TI1S'!$D180)</f>
        <v>0</v>
      </c>
      <c r="K180" s="21">
        <f>SUM(E$3:E179)+H180</f>
        <v>0.10619105421154564</v>
      </c>
      <c r="L180" s="21">
        <f>SUM(F$3:F179)+I180</f>
        <v>0.18779711527809867</v>
      </c>
      <c r="M180" s="21">
        <f>SUM(G$3:G179)+J180</f>
        <v>-4.7558284450179344E-2</v>
      </c>
      <c r="N180" s="21"/>
      <c r="O180" s="21"/>
      <c r="P180" s="21"/>
      <c r="Q180" s="19">
        <f t="shared" si="13"/>
        <v>1.1276539994559425E-2</v>
      </c>
      <c r="R180" s="19">
        <f t="shared" si="14"/>
        <v>3.526775650677548E-2</v>
      </c>
      <c r="S180" s="19">
        <f t="shared" si="15"/>
        <v>2.2617904198441703E-3</v>
      </c>
      <c r="T180" s="19">
        <f t="shared" si="16"/>
        <v>1.9942373649268461E-2</v>
      </c>
      <c r="U180" s="19">
        <f t="shared" si="17"/>
        <v>-5.0502643622571024E-3</v>
      </c>
      <c r="V180" s="19">
        <f t="shared" si="18"/>
        <v>-8.931308627318937E-3</v>
      </c>
    </row>
    <row r="181" spans="1:22" x14ac:dyDescent="0.25">
      <c r="A181" s="26">
        <f>Wellpath!E181</f>
        <v>0</v>
      </c>
      <c r="B181" s="22">
        <v>0</v>
      </c>
      <c r="C181" s="22">
        <f>SIN(Wellpath!$L181) * COS(Wellpath!$L181) / SQRT(2)</f>
        <v>0</v>
      </c>
      <c r="D181" s="22">
        <f>(-TAN(Dip) * SIN(Wellpath!$L181) * COS(Wellpath!$L181) * SIN(Wellpath!$O181)) / SQRT(2)</f>
        <v>0</v>
      </c>
      <c r="E181" s="20">
        <f>Model!$W$10*((drdp!B181+drdp!K181)*'ASXY-TI1S'!$B181+(drdp!E181+drdp!N181)*'ASXY-TI1S'!$C181+(drdp!H181+drdp!Q181)*'ASXY-TI1S'!$D181)</f>
        <v>0</v>
      </c>
      <c r="F181" s="20">
        <f>Model!$W$10*((drdp!C181+drdp!L181)*'ASXY-TI1S'!$B181+(drdp!F181+drdp!O181)*'ASXY-TI1S'!$C181+(drdp!I181+drdp!R181)*'ASXY-TI1S'!$D181)</f>
        <v>0</v>
      </c>
      <c r="G181" s="20">
        <f>Model!$W$10*((drdp!D181+drdp!M181)*'ASXY-TI1S'!$B181+(drdp!G181+drdp!P181)*'ASXY-TI1S'!$C181+(drdp!J181+drdp!S181)*'ASXY-TI1S'!$D181)</f>
        <v>0</v>
      </c>
      <c r="H181" s="18">
        <f>Model!$W$10*((drdp!B181)*'ASXY-TI1S'!$B181+(drdp!E181)*'ASXY-TI1S'!$C181+(drdp!H181)*'ASXY-TI1S'!$D181)</f>
        <v>0</v>
      </c>
      <c r="I181" s="18">
        <f>Model!$W$10*((drdp!C181)*'ASXY-TI1S'!$B181+(drdp!F181)*'ASXY-TI1S'!$C181+(drdp!I181)*'ASXY-TI1S'!$D181)</f>
        <v>0</v>
      </c>
      <c r="J181" s="18">
        <f>Model!$W$10*((drdp!D181)*'ASXY-TI1S'!$B181+(drdp!G181)*'ASXY-TI1S'!$C181+(drdp!J181)*'ASXY-TI1S'!$D181)</f>
        <v>0</v>
      </c>
      <c r="K181" s="21">
        <f>SUM(E$3:E180)+H181</f>
        <v>0.10619105421154564</v>
      </c>
      <c r="L181" s="21">
        <f>SUM(F$3:F180)+I181</f>
        <v>0.18779711527809867</v>
      </c>
      <c r="M181" s="21">
        <f>SUM(G$3:G180)+J181</f>
        <v>-4.7558284450179344E-2</v>
      </c>
      <c r="N181" s="21"/>
      <c r="O181" s="21"/>
      <c r="P181" s="21"/>
      <c r="Q181" s="19">
        <f t="shared" si="13"/>
        <v>1.1276539994559425E-2</v>
      </c>
      <c r="R181" s="19">
        <f t="shared" si="14"/>
        <v>3.526775650677548E-2</v>
      </c>
      <c r="S181" s="19">
        <f t="shared" si="15"/>
        <v>2.2617904198441703E-3</v>
      </c>
      <c r="T181" s="19">
        <f t="shared" si="16"/>
        <v>1.9942373649268461E-2</v>
      </c>
      <c r="U181" s="19">
        <f t="shared" si="17"/>
        <v>-5.0502643622571024E-3</v>
      </c>
      <c r="V181" s="19">
        <f t="shared" si="18"/>
        <v>-8.931308627318937E-3</v>
      </c>
    </row>
    <row r="182" spans="1:22" x14ac:dyDescent="0.25">
      <c r="A182" s="26">
        <f>Wellpath!E182</f>
        <v>0</v>
      </c>
      <c r="B182" s="22">
        <v>0</v>
      </c>
      <c r="C182" s="22">
        <f>SIN(Wellpath!$L182) * COS(Wellpath!$L182) / SQRT(2)</f>
        <v>0</v>
      </c>
      <c r="D182" s="22">
        <f>(-TAN(Dip) * SIN(Wellpath!$L182) * COS(Wellpath!$L182) * SIN(Wellpath!$O182)) / SQRT(2)</f>
        <v>0</v>
      </c>
      <c r="E182" s="20">
        <f>Model!$W$10*((drdp!B182+drdp!K182)*'ASXY-TI1S'!$B182+(drdp!E182+drdp!N182)*'ASXY-TI1S'!$C182+(drdp!H182+drdp!Q182)*'ASXY-TI1S'!$D182)</f>
        <v>0</v>
      </c>
      <c r="F182" s="20">
        <f>Model!$W$10*((drdp!C182+drdp!L182)*'ASXY-TI1S'!$B182+(drdp!F182+drdp!O182)*'ASXY-TI1S'!$C182+(drdp!I182+drdp!R182)*'ASXY-TI1S'!$D182)</f>
        <v>0</v>
      </c>
      <c r="G182" s="20">
        <f>Model!$W$10*((drdp!D182+drdp!M182)*'ASXY-TI1S'!$B182+(drdp!G182+drdp!P182)*'ASXY-TI1S'!$C182+(drdp!J182+drdp!S182)*'ASXY-TI1S'!$D182)</f>
        <v>0</v>
      </c>
      <c r="H182" s="18">
        <f>Model!$W$10*((drdp!B182)*'ASXY-TI1S'!$B182+(drdp!E182)*'ASXY-TI1S'!$C182+(drdp!H182)*'ASXY-TI1S'!$D182)</f>
        <v>0</v>
      </c>
      <c r="I182" s="18">
        <f>Model!$W$10*((drdp!C182)*'ASXY-TI1S'!$B182+(drdp!F182)*'ASXY-TI1S'!$C182+(drdp!I182)*'ASXY-TI1S'!$D182)</f>
        <v>0</v>
      </c>
      <c r="J182" s="18">
        <f>Model!$W$10*((drdp!D182)*'ASXY-TI1S'!$B182+(drdp!G182)*'ASXY-TI1S'!$C182+(drdp!J182)*'ASXY-TI1S'!$D182)</f>
        <v>0</v>
      </c>
      <c r="K182" s="21">
        <f>SUM(E$3:E181)+H182</f>
        <v>0.10619105421154564</v>
      </c>
      <c r="L182" s="21">
        <f>SUM(F$3:F181)+I182</f>
        <v>0.18779711527809867</v>
      </c>
      <c r="M182" s="21">
        <f>SUM(G$3:G181)+J182</f>
        <v>-4.7558284450179344E-2</v>
      </c>
      <c r="N182" s="21"/>
      <c r="O182" s="21"/>
      <c r="P182" s="21"/>
      <c r="Q182" s="19">
        <f t="shared" si="13"/>
        <v>1.1276539994559425E-2</v>
      </c>
      <c r="R182" s="19">
        <f t="shared" si="14"/>
        <v>3.526775650677548E-2</v>
      </c>
      <c r="S182" s="19">
        <f t="shared" si="15"/>
        <v>2.2617904198441703E-3</v>
      </c>
      <c r="T182" s="19">
        <f t="shared" si="16"/>
        <v>1.9942373649268461E-2</v>
      </c>
      <c r="U182" s="19">
        <f t="shared" si="17"/>
        <v>-5.0502643622571024E-3</v>
      </c>
      <c r="V182" s="19">
        <f t="shared" si="18"/>
        <v>-8.931308627318937E-3</v>
      </c>
    </row>
    <row r="183" spans="1:22" x14ac:dyDescent="0.25">
      <c r="A183" s="26">
        <f>Wellpath!E183</f>
        <v>0</v>
      </c>
      <c r="B183" s="22">
        <v>0</v>
      </c>
      <c r="C183" s="22">
        <f>SIN(Wellpath!$L183) * COS(Wellpath!$L183) / SQRT(2)</f>
        <v>0</v>
      </c>
      <c r="D183" s="22">
        <f>(-TAN(Dip) * SIN(Wellpath!$L183) * COS(Wellpath!$L183) * SIN(Wellpath!$O183)) / SQRT(2)</f>
        <v>0</v>
      </c>
      <c r="E183" s="20">
        <f>Model!$W$10*((drdp!B183+drdp!K183)*'ASXY-TI1S'!$B183+(drdp!E183+drdp!N183)*'ASXY-TI1S'!$C183+(drdp!H183+drdp!Q183)*'ASXY-TI1S'!$D183)</f>
        <v>0</v>
      </c>
      <c r="F183" s="20">
        <f>Model!$W$10*((drdp!C183+drdp!L183)*'ASXY-TI1S'!$B183+(drdp!F183+drdp!O183)*'ASXY-TI1S'!$C183+(drdp!I183+drdp!R183)*'ASXY-TI1S'!$D183)</f>
        <v>0</v>
      </c>
      <c r="G183" s="20">
        <f>Model!$W$10*((drdp!D183+drdp!M183)*'ASXY-TI1S'!$B183+(drdp!G183+drdp!P183)*'ASXY-TI1S'!$C183+(drdp!J183+drdp!S183)*'ASXY-TI1S'!$D183)</f>
        <v>0</v>
      </c>
      <c r="H183" s="18">
        <f>Model!$W$10*((drdp!B183)*'ASXY-TI1S'!$B183+(drdp!E183)*'ASXY-TI1S'!$C183+(drdp!H183)*'ASXY-TI1S'!$D183)</f>
        <v>0</v>
      </c>
      <c r="I183" s="18">
        <f>Model!$W$10*((drdp!C183)*'ASXY-TI1S'!$B183+(drdp!F183)*'ASXY-TI1S'!$C183+(drdp!I183)*'ASXY-TI1S'!$D183)</f>
        <v>0</v>
      </c>
      <c r="J183" s="18">
        <f>Model!$W$10*((drdp!D183)*'ASXY-TI1S'!$B183+(drdp!G183)*'ASXY-TI1S'!$C183+(drdp!J183)*'ASXY-TI1S'!$D183)</f>
        <v>0</v>
      </c>
      <c r="K183" s="21">
        <f>SUM(E$3:E182)+H183</f>
        <v>0.10619105421154564</v>
      </c>
      <c r="L183" s="21">
        <f>SUM(F$3:F182)+I183</f>
        <v>0.18779711527809867</v>
      </c>
      <c r="M183" s="21">
        <f>SUM(G$3:G182)+J183</f>
        <v>-4.7558284450179344E-2</v>
      </c>
      <c r="N183" s="21"/>
      <c r="O183" s="21"/>
      <c r="P183" s="21"/>
      <c r="Q183" s="19">
        <f t="shared" si="13"/>
        <v>1.1276539994559425E-2</v>
      </c>
      <c r="R183" s="19">
        <f t="shared" si="14"/>
        <v>3.526775650677548E-2</v>
      </c>
      <c r="S183" s="19">
        <f t="shared" si="15"/>
        <v>2.2617904198441703E-3</v>
      </c>
      <c r="T183" s="19">
        <f t="shared" si="16"/>
        <v>1.9942373649268461E-2</v>
      </c>
      <c r="U183" s="19">
        <f t="shared" si="17"/>
        <v>-5.0502643622571024E-3</v>
      </c>
      <c r="V183" s="19">
        <f t="shared" si="18"/>
        <v>-8.931308627318937E-3</v>
      </c>
    </row>
    <row r="184" spans="1:22" x14ac:dyDescent="0.25">
      <c r="A184" s="26">
        <f>Wellpath!E184</f>
        <v>0</v>
      </c>
      <c r="B184" s="22">
        <v>0</v>
      </c>
      <c r="C184" s="22">
        <f>SIN(Wellpath!$L184) * COS(Wellpath!$L184) / SQRT(2)</f>
        <v>0</v>
      </c>
      <c r="D184" s="22">
        <f>(-TAN(Dip) * SIN(Wellpath!$L184) * COS(Wellpath!$L184) * SIN(Wellpath!$O184)) / SQRT(2)</f>
        <v>0</v>
      </c>
      <c r="E184" s="20">
        <f>Model!$W$10*((drdp!B184+drdp!K184)*'ASXY-TI1S'!$B184+(drdp!E184+drdp!N184)*'ASXY-TI1S'!$C184+(drdp!H184+drdp!Q184)*'ASXY-TI1S'!$D184)</f>
        <v>0</v>
      </c>
      <c r="F184" s="20">
        <f>Model!$W$10*((drdp!C184+drdp!L184)*'ASXY-TI1S'!$B184+(drdp!F184+drdp!O184)*'ASXY-TI1S'!$C184+(drdp!I184+drdp!R184)*'ASXY-TI1S'!$D184)</f>
        <v>0</v>
      </c>
      <c r="G184" s="20">
        <f>Model!$W$10*((drdp!D184+drdp!M184)*'ASXY-TI1S'!$B184+(drdp!G184+drdp!P184)*'ASXY-TI1S'!$C184+(drdp!J184+drdp!S184)*'ASXY-TI1S'!$D184)</f>
        <v>0</v>
      </c>
      <c r="H184" s="18">
        <f>Model!$W$10*((drdp!B184)*'ASXY-TI1S'!$B184+(drdp!E184)*'ASXY-TI1S'!$C184+(drdp!H184)*'ASXY-TI1S'!$D184)</f>
        <v>0</v>
      </c>
      <c r="I184" s="18">
        <f>Model!$W$10*((drdp!C184)*'ASXY-TI1S'!$B184+(drdp!F184)*'ASXY-TI1S'!$C184+(drdp!I184)*'ASXY-TI1S'!$D184)</f>
        <v>0</v>
      </c>
      <c r="J184" s="18">
        <f>Model!$W$10*((drdp!D184)*'ASXY-TI1S'!$B184+(drdp!G184)*'ASXY-TI1S'!$C184+(drdp!J184)*'ASXY-TI1S'!$D184)</f>
        <v>0</v>
      </c>
      <c r="K184" s="21">
        <f>SUM(E$3:E183)+H184</f>
        <v>0.10619105421154564</v>
      </c>
      <c r="L184" s="21">
        <f>SUM(F$3:F183)+I184</f>
        <v>0.18779711527809867</v>
      </c>
      <c r="M184" s="21">
        <f>SUM(G$3:G183)+J184</f>
        <v>-4.7558284450179344E-2</v>
      </c>
      <c r="N184" s="21"/>
      <c r="O184" s="21"/>
      <c r="P184" s="21"/>
      <c r="Q184" s="19">
        <f t="shared" si="13"/>
        <v>1.1276539994559425E-2</v>
      </c>
      <c r="R184" s="19">
        <f t="shared" si="14"/>
        <v>3.526775650677548E-2</v>
      </c>
      <c r="S184" s="19">
        <f t="shared" si="15"/>
        <v>2.2617904198441703E-3</v>
      </c>
      <c r="T184" s="19">
        <f t="shared" si="16"/>
        <v>1.9942373649268461E-2</v>
      </c>
      <c r="U184" s="19">
        <f t="shared" si="17"/>
        <v>-5.0502643622571024E-3</v>
      </c>
      <c r="V184" s="19">
        <f t="shared" si="18"/>
        <v>-8.931308627318937E-3</v>
      </c>
    </row>
    <row r="185" spans="1:22" x14ac:dyDescent="0.25">
      <c r="A185" s="26">
        <f>Wellpath!E185</f>
        <v>0</v>
      </c>
      <c r="B185" s="22">
        <v>0</v>
      </c>
      <c r="C185" s="22">
        <f>SIN(Wellpath!$L185) * COS(Wellpath!$L185) / SQRT(2)</f>
        <v>0</v>
      </c>
      <c r="D185" s="22">
        <f>(-TAN(Dip) * SIN(Wellpath!$L185) * COS(Wellpath!$L185) * SIN(Wellpath!$O185)) / SQRT(2)</f>
        <v>0</v>
      </c>
      <c r="E185" s="20">
        <f>Model!$W$10*((drdp!B185+drdp!K185)*'ASXY-TI1S'!$B185+(drdp!E185+drdp!N185)*'ASXY-TI1S'!$C185+(drdp!H185+drdp!Q185)*'ASXY-TI1S'!$D185)</f>
        <v>0</v>
      </c>
      <c r="F185" s="20">
        <f>Model!$W$10*((drdp!C185+drdp!L185)*'ASXY-TI1S'!$B185+(drdp!F185+drdp!O185)*'ASXY-TI1S'!$C185+(drdp!I185+drdp!R185)*'ASXY-TI1S'!$D185)</f>
        <v>0</v>
      </c>
      <c r="G185" s="20">
        <f>Model!$W$10*((drdp!D185+drdp!M185)*'ASXY-TI1S'!$B185+(drdp!G185+drdp!P185)*'ASXY-TI1S'!$C185+(drdp!J185+drdp!S185)*'ASXY-TI1S'!$D185)</f>
        <v>0</v>
      </c>
      <c r="H185" s="18">
        <f>Model!$W$10*((drdp!B185)*'ASXY-TI1S'!$B185+(drdp!E185)*'ASXY-TI1S'!$C185+(drdp!H185)*'ASXY-TI1S'!$D185)</f>
        <v>0</v>
      </c>
      <c r="I185" s="18">
        <f>Model!$W$10*((drdp!C185)*'ASXY-TI1S'!$B185+(drdp!F185)*'ASXY-TI1S'!$C185+(drdp!I185)*'ASXY-TI1S'!$D185)</f>
        <v>0</v>
      </c>
      <c r="J185" s="18">
        <f>Model!$W$10*((drdp!D185)*'ASXY-TI1S'!$B185+(drdp!G185)*'ASXY-TI1S'!$C185+(drdp!J185)*'ASXY-TI1S'!$D185)</f>
        <v>0</v>
      </c>
      <c r="K185" s="21">
        <f>SUM(E$3:E184)+H185</f>
        <v>0.10619105421154564</v>
      </c>
      <c r="L185" s="21">
        <f>SUM(F$3:F184)+I185</f>
        <v>0.18779711527809867</v>
      </c>
      <c r="M185" s="21">
        <f>SUM(G$3:G184)+J185</f>
        <v>-4.7558284450179344E-2</v>
      </c>
      <c r="N185" s="21"/>
      <c r="O185" s="21"/>
      <c r="P185" s="21"/>
      <c r="Q185" s="19">
        <f t="shared" si="13"/>
        <v>1.1276539994559425E-2</v>
      </c>
      <c r="R185" s="19">
        <f t="shared" si="14"/>
        <v>3.526775650677548E-2</v>
      </c>
      <c r="S185" s="19">
        <f t="shared" si="15"/>
        <v>2.2617904198441703E-3</v>
      </c>
      <c r="T185" s="19">
        <f t="shared" si="16"/>
        <v>1.9942373649268461E-2</v>
      </c>
      <c r="U185" s="19">
        <f t="shared" si="17"/>
        <v>-5.0502643622571024E-3</v>
      </c>
      <c r="V185" s="19">
        <f t="shared" si="18"/>
        <v>-8.931308627318937E-3</v>
      </c>
    </row>
    <row r="186" spans="1:22" x14ac:dyDescent="0.25">
      <c r="A186" s="26">
        <f>Wellpath!E186</f>
        <v>0</v>
      </c>
      <c r="B186" s="22">
        <v>0</v>
      </c>
      <c r="C186" s="22">
        <f>SIN(Wellpath!$L186) * COS(Wellpath!$L186) / SQRT(2)</f>
        <v>0</v>
      </c>
      <c r="D186" s="22">
        <f>(-TAN(Dip) * SIN(Wellpath!$L186) * COS(Wellpath!$L186) * SIN(Wellpath!$O186)) / SQRT(2)</f>
        <v>0</v>
      </c>
      <c r="E186" s="20">
        <f>Model!$W$10*((drdp!B186+drdp!K186)*'ASXY-TI1S'!$B186+(drdp!E186+drdp!N186)*'ASXY-TI1S'!$C186+(drdp!H186+drdp!Q186)*'ASXY-TI1S'!$D186)</f>
        <v>0</v>
      </c>
      <c r="F186" s="20">
        <f>Model!$W$10*((drdp!C186+drdp!L186)*'ASXY-TI1S'!$B186+(drdp!F186+drdp!O186)*'ASXY-TI1S'!$C186+(drdp!I186+drdp!R186)*'ASXY-TI1S'!$D186)</f>
        <v>0</v>
      </c>
      <c r="G186" s="20">
        <f>Model!$W$10*((drdp!D186+drdp!M186)*'ASXY-TI1S'!$B186+(drdp!G186+drdp!P186)*'ASXY-TI1S'!$C186+(drdp!J186+drdp!S186)*'ASXY-TI1S'!$D186)</f>
        <v>0</v>
      </c>
      <c r="H186" s="18">
        <f>Model!$W$10*((drdp!B186)*'ASXY-TI1S'!$B186+(drdp!E186)*'ASXY-TI1S'!$C186+(drdp!H186)*'ASXY-TI1S'!$D186)</f>
        <v>0</v>
      </c>
      <c r="I186" s="18">
        <f>Model!$W$10*((drdp!C186)*'ASXY-TI1S'!$B186+(drdp!F186)*'ASXY-TI1S'!$C186+(drdp!I186)*'ASXY-TI1S'!$D186)</f>
        <v>0</v>
      </c>
      <c r="J186" s="18">
        <f>Model!$W$10*((drdp!D186)*'ASXY-TI1S'!$B186+(drdp!G186)*'ASXY-TI1S'!$C186+(drdp!J186)*'ASXY-TI1S'!$D186)</f>
        <v>0</v>
      </c>
      <c r="K186" s="21">
        <f>SUM(E$3:E185)+H186</f>
        <v>0.10619105421154564</v>
      </c>
      <c r="L186" s="21">
        <f>SUM(F$3:F185)+I186</f>
        <v>0.18779711527809867</v>
      </c>
      <c r="M186" s="21">
        <f>SUM(G$3:G185)+J186</f>
        <v>-4.7558284450179344E-2</v>
      </c>
      <c r="N186" s="21"/>
      <c r="O186" s="21"/>
      <c r="P186" s="21"/>
      <c r="Q186" s="19">
        <f t="shared" si="13"/>
        <v>1.1276539994559425E-2</v>
      </c>
      <c r="R186" s="19">
        <f t="shared" si="14"/>
        <v>3.526775650677548E-2</v>
      </c>
      <c r="S186" s="19">
        <f t="shared" si="15"/>
        <v>2.2617904198441703E-3</v>
      </c>
      <c r="T186" s="19">
        <f t="shared" si="16"/>
        <v>1.9942373649268461E-2</v>
      </c>
      <c r="U186" s="19">
        <f t="shared" si="17"/>
        <v>-5.0502643622571024E-3</v>
      </c>
      <c r="V186" s="19">
        <f t="shared" si="18"/>
        <v>-8.931308627318937E-3</v>
      </c>
    </row>
    <row r="187" spans="1:22" x14ac:dyDescent="0.25">
      <c r="A187" s="26">
        <f>Wellpath!E187</f>
        <v>0</v>
      </c>
      <c r="B187" s="22">
        <v>0</v>
      </c>
      <c r="C187" s="22">
        <f>SIN(Wellpath!$L187) * COS(Wellpath!$L187) / SQRT(2)</f>
        <v>0</v>
      </c>
      <c r="D187" s="22">
        <f>(-TAN(Dip) * SIN(Wellpath!$L187) * COS(Wellpath!$L187) * SIN(Wellpath!$O187)) / SQRT(2)</f>
        <v>0</v>
      </c>
      <c r="E187" s="20">
        <f>Model!$W$10*((drdp!B187+drdp!K187)*'ASXY-TI1S'!$B187+(drdp!E187+drdp!N187)*'ASXY-TI1S'!$C187+(drdp!H187+drdp!Q187)*'ASXY-TI1S'!$D187)</f>
        <v>0</v>
      </c>
      <c r="F187" s="20">
        <f>Model!$W$10*((drdp!C187+drdp!L187)*'ASXY-TI1S'!$B187+(drdp!F187+drdp!O187)*'ASXY-TI1S'!$C187+(drdp!I187+drdp!R187)*'ASXY-TI1S'!$D187)</f>
        <v>0</v>
      </c>
      <c r="G187" s="20">
        <f>Model!$W$10*((drdp!D187+drdp!M187)*'ASXY-TI1S'!$B187+(drdp!G187+drdp!P187)*'ASXY-TI1S'!$C187+(drdp!J187+drdp!S187)*'ASXY-TI1S'!$D187)</f>
        <v>0</v>
      </c>
      <c r="H187" s="18">
        <f>Model!$W$10*((drdp!B187)*'ASXY-TI1S'!$B187+(drdp!E187)*'ASXY-TI1S'!$C187+(drdp!H187)*'ASXY-TI1S'!$D187)</f>
        <v>0</v>
      </c>
      <c r="I187" s="18">
        <f>Model!$W$10*((drdp!C187)*'ASXY-TI1S'!$B187+(drdp!F187)*'ASXY-TI1S'!$C187+(drdp!I187)*'ASXY-TI1S'!$D187)</f>
        <v>0</v>
      </c>
      <c r="J187" s="18">
        <f>Model!$W$10*((drdp!D187)*'ASXY-TI1S'!$B187+(drdp!G187)*'ASXY-TI1S'!$C187+(drdp!J187)*'ASXY-TI1S'!$D187)</f>
        <v>0</v>
      </c>
      <c r="K187" s="21">
        <f>SUM(E$3:E186)+H187</f>
        <v>0.10619105421154564</v>
      </c>
      <c r="L187" s="21">
        <f>SUM(F$3:F186)+I187</f>
        <v>0.18779711527809867</v>
      </c>
      <c r="M187" s="21">
        <f>SUM(G$3:G186)+J187</f>
        <v>-4.7558284450179344E-2</v>
      </c>
      <c r="N187" s="21"/>
      <c r="O187" s="21"/>
      <c r="P187" s="21"/>
      <c r="Q187" s="19">
        <f t="shared" si="13"/>
        <v>1.1276539994559425E-2</v>
      </c>
      <c r="R187" s="19">
        <f t="shared" si="14"/>
        <v>3.526775650677548E-2</v>
      </c>
      <c r="S187" s="19">
        <f t="shared" si="15"/>
        <v>2.2617904198441703E-3</v>
      </c>
      <c r="T187" s="19">
        <f t="shared" si="16"/>
        <v>1.9942373649268461E-2</v>
      </c>
      <c r="U187" s="19">
        <f t="shared" si="17"/>
        <v>-5.0502643622571024E-3</v>
      </c>
      <c r="V187" s="19">
        <f t="shared" si="18"/>
        <v>-8.931308627318937E-3</v>
      </c>
    </row>
    <row r="188" spans="1:22" x14ac:dyDescent="0.25">
      <c r="A188" s="26">
        <f>Wellpath!E188</f>
        <v>0</v>
      </c>
      <c r="B188" s="22">
        <v>0</v>
      </c>
      <c r="C188" s="22">
        <f>SIN(Wellpath!$L188) * COS(Wellpath!$L188) / SQRT(2)</f>
        <v>0</v>
      </c>
      <c r="D188" s="22">
        <f>(-TAN(Dip) * SIN(Wellpath!$L188) * COS(Wellpath!$L188) * SIN(Wellpath!$O188)) / SQRT(2)</f>
        <v>0</v>
      </c>
      <c r="E188" s="20">
        <f>Model!$W$10*((drdp!B188+drdp!K188)*'ASXY-TI1S'!$B188+(drdp!E188+drdp!N188)*'ASXY-TI1S'!$C188+(drdp!H188+drdp!Q188)*'ASXY-TI1S'!$D188)</f>
        <v>0</v>
      </c>
      <c r="F188" s="20">
        <f>Model!$W$10*((drdp!C188+drdp!L188)*'ASXY-TI1S'!$B188+(drdp!F188+drdp!O188)*'ASXY-TI1S'!$C188+(drdp!I188+drdp!R188)*'ASXY-TI1S'!$D188)</f>
        <v>0</v>
      </c>
      <c r="G188" s="20">
        <f>Model!$W$10*((drdp!D188+drdp!M188)*'ASXY-TI1S'!$B188+(drdp!G188+drdp!P188)*'ASXY-TI1S'!$C188+(drdp!J188+drdp!S188)*'ASXY-TI1S'!$D188)</f>
        <v>0</v>
      </c>
      <c r="H188" s="18">
        <f>Model!$W$10*((drdp!B188)*'ASXY-TI1S'!$B188+(drdp!E188)*'ASXY-TI1S'!$C188+(drdp!H188)*'ASXY-TI1S'!$D188)</f>
        <v>0</v>
      </c>
      <c r="I188" s="18">
        <f>Model!$W$10*((drdp!C188)*'ASXY-TI1S'!$B188+(drdp!F188)*'ASXY-TI1S'!$C188+(drdp!I188)*'ASXY-TI1S'!$D188)</f>
        <v>0</v>
      </c>
      <c r="J188" s="18">
        <f>Model!$W$10*((drdp!D188)*'ASXY-TI1S'!$B188+(drdp!G188)*'ASXY-TI1S'!$C188+(drdp!J188)*'ASXY-TI1S'!$D188)</f>
        <v>0</v>
      </c>
      <c r="K188" s="21">
        <f>SUM(E$3:E187)+H188</f>
        <v>0.10619105421154564</v>
      </c>
      <c r="L188" s="21">
        <f>SUM(F$3:F187)+I188</f>
        <v>0.18779711527809867</v>
      </c>
      <c r="M188" s="21">
        <f>SUM(G$3:G187)+J188</f>
        <v>-4.7558284450179344E-2</v>
      </c>
      <c r="N188" s="21"/>
      <c r="O188" s="21"/>
      <c r="P188" s="21"/>
      <c r="Q188" s="19">
        <f t="shared" si="13"/>
        <v>1.1276539994559425E-2</v>
      </c>
      <c r="R188" s="19">
        <f t="shared" si="14"/>
        <v>3.526775650677548E-2</v>
      </c>
      <c r="S188" s="19">
        <f t="shared" si="15"/>
        <v>2.2617904198441703E-3</v>
      </c>
      <c r="T188" s="19">
        <f t="shared" si="16"/>
        <v>1.9942373649268461E-2</v>
      </c>
      <c r="U188" s="19">
        <f t="shared" si="17"/>
        <v>-5.0502643622571024E-3</v>
      </c>
      <c r="V188" s="19">
        <f t="shared" si="18"/>
        <v>-8.931308627318937E-3</v>
      </c>
    </row>
    <row r="189" spans="1:22" x14ac:dyDescent="0.25">
      <c r="A189" s="26">
        <f>Wellpath!E189</f>
        <v>0</v>
      </c>
      <c r="B189" s="22">
        <v>0</v>
      </c>
      <c r="C189" s="22">
        <f>SIN(Wellpath!$L189) * COS(Wellpath!$L189) / SQRT(2)</f>
        <v>0</v>
      </c>
      <c r="D189" s="22">
        <f>(-TAN(Dip) * SIN(Wellpath!$L189) * COS(Wellpath!$L189) * SIN(Wellpath!$O189)) / SQRT(2)</f>
        <v>0</v>
      </c>
      <c r="E189" s="20">
        <f>Model!$W$10*((drdp!B189+drdp!K189)*'ASXY-TI1S'!$B189+(drdp!E189+drdp!N189)*'ASXY-TI1S'!$C189+(drdp!H189+drdp!Q189)*'ASXY-TI1S'!$D189)</f>
        <v>0</v>
      </c>
      <c r="F189" s="20">
        <f>Model!$W$10*((drdp!C189+drdp!L189)*'ASXY-TI1S'!$B189+(drdp!F189+drdp!O189)*'ASXY-TI1S'!$C189+(drdp!I189+drdp!R189)*'ASXY-TI1S'!$D189)</f>
        <v>0</v>
      </c>
      <c r="G189" s="20">
        <f>Model!$W$10*((drdp!D189+drdp!M189)*'ASXY-TI1S'!$B189+(drdp!G189+drdp!P189)*'ASXY-TI1S'!$C189+(drdp!J189+drdp!S189)*'ASXY-TI1S'!$D189)</f>
        <v>0</v>
      </c>
      <c r="H189" s="18">
        <f>Model!$W$10*((drdp!B189)*'ASXY-TI1S'!$B189+(drdp!E189)*'ASXY-TI1S'!$C189+(drdp!H189)*'ASXY-TI1S'!$D189)</f>
        <v>0</v>
      </c>
      <c r="I189" s="18">
        <f>Model!$W$10*((drdp!C189)*'ASXY-TI1S'!$B189+(drdp!F189)*'ASXY-TI1S'!$C189+(drdp!I189)*'ASXY-TI1S'!$D189)</f>
        <v>0</v>
      </c>
      <c r="J189" s="18">
        <f>Model!$W$10*((drdp!D189)*'ASXY-TI1S'!$B189+(drdp!G189)*'ASXY-TI1S'!$C189+(drdp!J189)*'ASXY-TI1S'!$D189)</f>
        <v>0</v>
      </c>
      <c r="K189" s="21">
        <f>SUM(E$3:E188)+H189</f>
        <v>0.10619105421154564</v>
      </c>
      <c r="L189" s="21">
        <f>SUM(F$3:F188)+I189</f>
        <v>0.18779711527809867</v>
      </c>
      <c r="M189" s="21">
        <f>SUM(G$3:G188)+J189</f>
        <v>-4.7558284450179344E-2</v>
      </c>
      <c r="N189" s="21"/>
      <c r="O189" s="21"/>
      <c r="P189" s="21"/>
      <c r="Q189" s="19">
        <f t="shared" si="13"/>
        <v>1.1276539994559425E-2</v>
      </c>
      <c r="R189" s="19">
        <f t="shared" si="14"/>
        <v>3.526775650677548E-2</v>
      </c>
      <c r="S189" s="19">
        <f t="shared" si="15"/>
        <v>2.2617904198441703E-3</v>
      </c>
      <c r="T189" s="19">
        <f t="shared" si="16"/>
        <v>1.9942373649268461E-2</v>
      </c>
      <c r="U189" s="19">
        <f t="shared" si="17"/>
        <v>-5.0502643622571024E-3</v>
      </c>
      <c r="V189" s="19">
        <f t="shared" si="18"/>
        <v>-8.931308627318937E-3</v>
      </c>
    </row>
    <row r="190" spans="1:22" x14ac:dyDescent="0.25">
      <c r="A190" s="26">
        <f>Wellpath!E190</f>
        <v>0</v>
      </c>
      <c r="B190" s="22">
        <v>0</v>
      </c>
      <c r="C190" s="22">
        <f>SIN(Wellpath!$L190) * COS(Wellpath!$L190) / SQRT(2)</f>
        <v>0</v>
      </c>
      <c r="D190" s="22">
        <f>(-TAN(Dip) * SIN(Wellpath!$L190) * COS(Wellpath!$L190) * SIN(Wellpath!$O190)) / SQRT(2)</f>
        <v>0</v>
      </c>
      <c r="E190" s="20">
        <f>Model!$W$10*((drdp!B190+drdp!K190)*'ASXY-TI1S'!$B190+(drdp!E190+drdp!N190)*'ASXY-TI1S'!$C190+(drdp!H190+drdp!Q190)*'ASXY-TI1S'!$D190)</f>
        <v>0</v>
      </c>
      <c r="F190" s="20">
        <f>Model!$W$10*((drdp!C190+drdp!L190)*'ASXY-TI1S'!$B190+(drdp!F190+drdp!O190)*'ASXY-TI1S'!$C190+(drdp!I190+drdp!R190)*'ASXY-TI1S'!$D190)</f>
        <v>0</v>
      </c>
      <c r="G190" s="20">
        <f>Model!$W$10*((drdp!D190+drdp!M190)*'ASXY-TI1S'!$B190+(drdp!G190+drdp!P190)*'ASXY-TI1S'!$C190+(drdp!J190+drdp!S190)*'ASXY-TI1S'!$D190)</f>
        <v>0</v>
      </c>
      <c r="H190" s="18">
        <f>Model!$W$10*((drdp!B190)*'ASXY-TI1S'!$B190+(drdp!E190)*'ASXY-TI1S'!$C190+(drdp!H190)*'ASXY-TI1S'!$D190)</f>
        <v>0</v>
      </c>
      <c r="I190" s="18">
        <f>Model!$W$10*((drdp!C190)*'ASXY-TI1S'!$B190+(drdp!F190)*'ASXY-TI1S'!$C190+(drdp!I190)*'ASXY-TI1S'!$D190)</f>
        <v>0</v>
      </c>
      <c r="J190" s="18">
        <f>Model!$W$10*((drdp!D190)*'ASXY-TI1S'!$B190+(drdp!G190)*'ASXY-TI1S'!$C190+(drdp!J190)*'ASXY-TI1S'!$D190)</f>
        <v>0</v>
      </c>
      <c r="K190" s="21">
        <f>SUM(E$3:E189)+H190</f>
        <v>0.10619105421154564</v>
      </c>
      <c r="L190" s="21">
        <f>SUM(F$3:F189)+I190</f>
        <v>0.18779711527809867</v>
      </c>
      <c r="M190" s="21">
        <f>SUM(G$3:G189)+J190</f>
        <v>-4.7558284450179344E-2</v>
      </c>
      <c r="N190" s="21"/>
      <c r="O190" s="21"/>
      <c r="P190" s="21"/>
      <c r="Q190" s="19">
        <f t="shared" si="13"/>
        <v>1.1276539994559425E-2</v>
      </c>
      <c r="R190" s="19">
        <f t="shared" si="14"/>
        <v>3.526775650677548E-2</v>
      </c>
      <c r="S190" s="19">
        <f t="shared" si="15"/>
        <v>2.2617904198441703E-3</v>
      </c>
      <c r="T190" s="19">
        <f t="shared" si="16"/>
        <v>1.9942373649268461E-2</v>
      </c>
      <c r="U190" s="19">
        <f t="shared" si="17"/>
        <v>-5.0502643622571024E-3</v>
      </c>
      <c r="V190" s="19">
        <f t="shared" si="18"/>
        <v>-8.931308627318937E-3</v>
      </c>
    </row>
    <row r="191" spans="1:22" x14ac:dyDescent="0.25">
      <c r="A191" s="26">
        <f>Wellpath!E191</f>
        <v>0</v>
      </c>
      <c r="B191" s="22">
        <v>0</v>
      </c>
      <c r="C191" s="22">
        <f>SIN(Wellpath!$L191) * COS(Wellpath!$L191) / SQRT(2)</f>
        <v>0</v>
      </c>
      <c r="D191" s="22">
        <f>(-TAN(Dip) * SIN(Wellpath!$L191) * COS(Wellpath!$L191) * SIN(Wellpath!$O191)) / SQRT(2)</f>
        <v>0</v>
      </c>
      <c r="E191" s="20">
        <f>Model!$W$10*((drdp!B191+drdp!K191)*'ASXY-TI1S'!$B191+(drdp!E191+drdp!N191)*'ASXY-TI1S'!$C191+(drdp!H191+drdp!Q191)*'ASXY-TI1S'!$D191)</f>
        <v>0</v>
      </c>
      <c r="F191" s="20">
        <f>Model!$W$10*((drdp!C191+drdp!L191)*'ASXY-TI1S'!$B191+(drdp!F191+drdp!O191)*'ASXY-TI1S'!$C191+(drdp!I191+drdp!R191)*'ASXY-TI1S'!$D191)</f>
        <v>0</v>
      </c>
      <c r="G191" s="20">
        <f>Model!$W$10*((drdp!D191+drdp!M191)*'ASXY-TI1S'!$B191+(drdp!G191+drdp!P191)*'ASXY-TI1S'!$C191+(drdp!J191+drdp!S191)*'ASXY-TI1S'!$D191)</f>
        <v>0</v>
      </c>
      <c r="H191" s="18">
        <f>Model!$W$10*((drdp!B191)*'ASXY-TI1S'!$B191+(drdp!E191)*'ASXY-TI1S'!$C191+(drdp!H191)*'ASXY-TI1S'!$D191)</f>
        <v>0</v>
      </c>
      <c r="I191" s="18">
        <f>Model!$W$10*((drdp!C191)*'ASXY-TI1S'!$B191+(drdp!F191)*'ASXY-TI1S'!$C191+(drdp!I191)*'ASXY-TI1S'!$D191)</f>
        <v>0</v>
      </c>
      <c r="J191" s="18">
        <f>Model!$W$10*((drdp!D191)*'ASXY-TI1S'!$B191+(drdp!G191)*'ASXY-TI1S'!$C191+(drdp!J191)*'ASXY-TI1S'!$D191)</f>
        <v>0</v>
      </c>
      <c r="K191" s="21">
        <f>SUM(E$3:E190)+H191</f>
        <v>0.10619105421154564</v>
      </c>
      <c r="L191" s="21">
        <f>SUM(F$3:F190)+I191</f>
        <v>0.18779711527809867</v>
      </c>
      <c r="M191" s="21">
        <f>SUM(G$3:G190)+J191</f>
        <v>-4.7558284450179344E-2</v>
      </c>
      <c r="N191" s="21"/>
      <c r="O191" s="21"/>
      <c r="P191" s="21"/>
      <c r="Q191" s="19">
        <f t="shared" si="13"/>
        <v>1.1276539994559425E-2</v>
      </c>
      <c r="R191" s="19">
        <f t="shared" si="14"/>
        <v>3.526775650677548E-2</v>
      </c>
      <c r="S191" s="19">
        <f t="shared" si="15"/>
        <v>2.2617904198441703E-3</v>
      </c>
      <c r="T191" s="19">
        <f t="shared" si="16"/>
        <v>1.9942373649268461E-2</v>
      </c>
      <c r="U191" s="19">
        <f t="shared" si="17"/>
        <v>-5.0502643622571024E-3</v>
      </c>
      <c r="V191" s="19">
        <f t="shared" si="18"/>
        <v>-8.931308627318937E-3</v>
      </c>
    </row>
    <row r="192" spans="1:22" x14ac:dyDescent="0.25">
      <c r="A192" s="26">
        <f>Wellpath!E192</f>
        <v>0</v>
      </c>
      <c r="B192" s="22">
        <v>0</v>
      </c>
      <c r="C192" s="22">
        <f>SIN(Wellpath!$L192) * COS(Wellpath!$L192) / SQRT(2)</f>
        <v>0</v>
      </c>
      <c r="D192" s="22">
        <f>(-TAN(Dip) * SIN(Wellpath!$L192) * COS(Wellpath!$L192) * SIN(Wellpath!$O192)) / SQRT(2)</f>
        <v>0</v>
      </c>
      <c r="E192" s="20">
        <f>Model!$W$10*((drdp!B192+drdp!K192)*'ASXY-TI1S'!$B192+(drdp!E192+drdp!N192)*'ASXY-TI1S'!$C192+(drdp!H192+drdp!Q192)*'ASXY-TI1S'!$D192)</f>
        <v>0</v>
      </c>
      <c r="F192" s="20">
        <f>Model!$W$10*((drdp!C192+drdp!L192)*'ASXY-TI1S'!$B192+(drdp!F192+drdp!O192)*'ASXY-TI1S'!$C192+(drdp!I192+drdp!R192)*'ASXY-TI1S'!$D192)</f>
        <v>0</v>
      </c>
      <c r="G192" s="20">
        <f>Model!$W$10*((drdp!D192+drdp!M192)*'ASXY-TI1S'!$B192+(drdp!G192+drdp!P192)*'ASXY-TI1S'!$C192+(drdp!J192+drdp!S192)*'ASXY-TI1S'!$D192)</f>
        <v>0</v>
      </c>
      <c r="H192" s="18">
        <f>Model!$W$10*((drdp!B192)*'ASXY-TI1S'!$B192+(drdp!E192)*'ASXY-TI1S'!$C192+(drdp!H192)*'ASXY-TI1S'!$D192)</f>
        <v>0</v>
      </c>
      <c r="I192" s="18">
        <f>Model!$W$10*((drdp!C192)*'ASXY-TI1S'!$B192+(drdp!F192)*'ASXY-TI1S'!$C192+(drdp!I192)*'ASXY-TI1S'!$D192)</f>
        <v>0</v>
      </c>
      <c r="J192" s="18">
        <f>Model!$W$10*((drdp!D192)*'ASXY-TI1S'!$B192+(drdp!G192)*'ASXY-TI1S'!$C192+(drdp!J192)*'ASXY-TI1S'!$D192)</f>
        <v>0</v>
      </c>
      <c r="K192" s="21">
        <f>SUM(E$3:E191)+H192</f>
        <v>0.10619105421154564</v>
      </c>
      <c r="L192" s="21">
        <f>SUM(F$3:F191)+I192</f>
        <v>0.18779711527809867</v>
      </c>
      <c r="M192" s="21">
        <f>SUM(G$3:G191)+J192</f>
        <v>-4.7558284450179344E-2</v>
      </c>
      <c r="N192" s="21"/>
      <c r="O192" s="21"/>
      <c r="P192" s="21"/>
      <c r="Q192" s="19">
        <f t="shared" si="13"/>
        <v>1.1276539994559425E-2</v>
      </c>
      <c r="R192" s="19">
        <f t="shared" si="14"/>
        <v>3.526775650677548E-2</v>
      </c>
      <c r="S192" s="19">
        <f t="shared" si="15"/>
        <v>2.2617904198441703E-3</v>
      </c>
      <c r="T192" s="19">
        <f t="shared" si="16"/>
        <v>1.9942373649268461E-2</v>
      </c>
      <c r="U192" s="19">
        <f t="shared" si="17"/>
        <v>-5.0502643622571024E-3</v>
      </c>
      <c r="V192" s="19">
        <f t="shared" si="18"/>
        <v>-8.931308627318937E-3</v>
      </c>
    </row>
    <row r="193" spans="1:22" x14ac:dyDescent="0.25">
      <c r="A193" s="26">
        <f>Wellpath!E193</f>
        <v>0</v>
      </c>
      <c r="B193" s="22">
        <v>0</v>
      </c>
      <c r="C193" s="22">
        <f>SIN(Wellpath!$L193) * COS(Wellpath!$L193) / SQRT(2)</f>
        <v>0</v>
      </c>
      <c r="D193" s="22">
        <f>(-TAN(Dip) * SIN(Wellpath!$L193) * COS(Wellpath!$L193) * SIN(Wellpath!$O193)) / SQRT(2)</f>
        <v>0</v>
      </c>
      <c r="E193" s="20">
        <f>Model!$W$10*((drdp!B193+drdp!K193)*'ASXY-TI1S'!$B193+(drdp!E193+drdp!N193)*'ASXY-TI1S'!$C193+(drdp!H193+drdp!Q193)*'ASXY-TI1S'!$D193)</f>
        <v>0</v>
      </c>
      <c r="F193" s="20">
        <f>Model!$W$10*((drdp!C193+drdp!L193)*'ASXY-TI1S'!$B193+(drdp!F193+drdp!O193)*'ASXY-TI1S'!$C193+(drdp!I193+drdp!R193)*'ASXY-TI1S'!$D193)</f>
        <v>0</v>
      </c>
      <c r="G193" s="20">
        <f>Model!$W$10*((drdp!D193+drdp!M193)*'ASXY-TI1S'!$B193+(drdp!G193+drdp!P193)*'ASXY-TI1S'!$C193+(drdp!J193+drdp!S193)*'ASXY-TI1S'!$D193)</f>
        <v>0</v>
      </c>
      <c r="H193" s="18">
        <f>Model!$W$10*((drdp!B193)*'ASXY-TI1S'!$B193+(drdp!E193)*'ASXY-TI1S'!$C193+(drdp!H193)*'ASXY-TI1S'!$D193)</f>
        <v>0</v>
      </c>
      <c r="I193" s="18">
        <f>Model!$W$10*((drdp!C193)*'ASXY-TI1S'!$B193+(drdp!F193)*'ASXY-TI1S'!$C193+(drdp!I193)*'ASXY-TI1S'!$D193)</f>
        <v>0</v>
      </c>
      <c r="J193" s="18">
        <f>Model!$W$10*((drdp!D193)*'ASXY-TI1S'!$B193+(drdp!G193)*'ASXY-TI1S'!$C193+(drdp!J193)*'ASXY-TI1S'!$D193)</f>
        <v>0</v>
      </c>
      <c r="K193" s="21">
        <f>SUM(E$3:E192)+H193</f>
        <v>0.10619105421154564</v>
      </c>
      <c r="L193" s="21">
        <f>SUM(F$3:F192)+I193</f>
        <v>0.18779711527809867</v>
      </c>
      <c r="M193" s="21">
        <f>SUM(G$3:G192)+J193</f>
        <v>-4.7558284450179344E-2</v>
      </c>
      <c r="N193" s="21"/>
      <c r="O193" s="21"/>
      <c r="P193" s="21"/>
      <c r="Q193" s="19">
        <f t="shared" si="13"/>
        <v>1.1276539994559425E-2</v>
      </c>
      <c r="R193" s="19">
        <f t="shared" si="14"/>
        <v>3.526775650677548E-2</v>
      </c>
      <c r="S193" s="19">
        <f t="shared" si="15"/>
        <v>2.2617904198441703E-3</v>
      </c>
      <c r="T193" s="19">
        <f t="shared" si="16"/>
        <v>1.9942373649268461E-2</v>
      </c>
      <c r="U193" s="19">
        <f t="shared" si="17"/>
        <v>-5.0502643622571024E-3</v>
      </c>
      <c r="V193" s="19">
        <f t="shared" si="18"/>
        <v>-8.931308627318937E-3</v>
      </c>
    </row>
    <row r="194" spans="1:22" x14ac:dyDescent="0.25">
      <c r="A194" s="26">
        <f>Wellpath!E194</f>
        <v>0</v>
      </c>
      <c r="B194" s="22">
        <v>0</v>
      </c>
      <c r="C194" s="22">
        <f>SIN(Wellpath!$L194) * COS(Wellpath!$L194) / SQRT(2)</f>
        <v>0</v>
      </c>
      <c r="D194" s="22">
        <f>(-TAN(Dip) * SIN(Wellpath!$L194) * COS(Wellpath!$L194) * SIN(Wellpath!$O194)) / SQRT(2)</f>
        <v>0</v>
      </c>
      <c r="E194" s="20">
        <f>Model!$W$10*((drdp!B194+drdp!K194)*'ASXY-TI1S'!$B194+(drdp!E194+drdp!N194)*'ASXY-TI1S'!$C194+(drdp!H194+drdp!Q194)*'ASXY-TI1S'!$D194)</f>
        <v>0</v>
      </c>
      <c r="F194" s="20">
        <f>Model!$W$10*((drdp!C194+drdp!L194)*'ASXY-TI1S'!$B194+(drdp!F194+drdp!O194)*'ASXY-TI1S'!$C194+(drdp!I194+drdp!R194)*'ASXY-TI1S'!$D194)</f>
        <v>0</v>
      </c>
      <c r="G194" s="20">
        <f>Model!$W$10*((drdp!D194+drdp!M194)*'ASXY-TI1S'!$B194+(drdp!G194+drdp!P194)*'ASXY-TI1S'!$C194+(drdp!J194+drdp!S194)*'ASXY-TI1S'!$D194)</f>
        <v>0</v>
      </c>
      <c r="H194" s="18">
        <f>Model!$W$10*((drdp!B194)*'ASXY-TI1S'!$B194+(drdp!E194)*'ASXY-TI1S'!$C194+(drdp!H194)*'ASXY-TI1S'!$D194)</f>
        <v>0</v>
      </c>
      <c r="I194" s="18">
        <f>Model!$W$10*((drdp!C194)*'ASXY-TI1S'!$B194+(drdp!F194)*'ASXY-TI1S'!$C194+(drdp!I194)*'ASXY-TI1S'!$D194)</f>
        <v>0</v>
      </c>
      <c r="J194" s="18">
        <f>Model!$W$10*((drdp!D194)*'ASXY-TI1S'!$B194+(drdp!G194)*'ASXY-TI1S'!$C194+(drdp!J194)*'ASXY-TI1S'!$D194)</f>
        <v>0</v>
      </c>
      <c r="K194" s="21">
        <f>SUM(E$3:E193)+H194</f>
        <v>0.10619105421154564</v>
      </c>
      <c r="L194" s="21">
        <f>SUM(F$3:F193)+I194</f>
        <v>0.18779711527809867</v>
      </c>
      <c r="M194" s="21">
        <f>SUM(G$3:G193)+J194</f>
        <v>-4.7558284450179344E-2</v>
      </c>
      <c r="N194" s="21"/>
      <c r="O194" s="21"/>
      <c r="P194" s="21"/>
      <c r="Q194" s="19">
        <f t="shared" si="13"/>
        <v>1.1276539994559425E-2</v>
      </c>
      <c r="R194" s="19">
        <f t="shared" si="14"/>
        <v>3.526775650677548E-2</v>
      </c>
      <c r="S194" s="19">
        <f t="shared" si="15"/>
        <v>2.2617904198441703E-3</v>
      </c>
      <c r="T194" s="19">
        <f t="shared" si="16"/>
        <v>1.9942373649268461E-2</v>
      </c>
      <c r="U194" s="19">
        <f t="shared" si="17"/>
        <v>-5.0502643622571024E-3</v>
      </c>
      <c r="V194" s="19">
        <f t="shared" si="18"/>
        <v>-8.931308627318937E-3</v>
      </c>
    </row>
    <row r="195" spans="1:22" x14ac:dyDescent="0.25">
      <c r="A195" s="26">
        <f>Wellpath!E195</f>
        <v>0</v>
      </c>
      <c r="B195" s="22">
        <v>0</v>
      </c>
      <c r="C195" s="22">
        <f>SIN(Wellpath!$L195) * COS(Wellpath!$L195) / SQRT(2)</f>
        <v>0</v>
      </c>
      <c r="D195" s="22">
        <f>(-TAN(Dip) * SIN(Wellpath!$L195) * COS(Wellpath!$L195) * SIN(Wellpath!$O195)) / SQRT(2)</f>
        <v>0</v>
      </c>
      <c r="E195" s="20">
        <f>Model!$W$10*((drdp!B195+drdp!K195)*'ASXY-TI1S'!$B195+(drdp!E195+drdp!N195)*'ASXY-TI1S'!$C195+(drdp!H195+drdp!Q195)*'ASXY-TI1S'!$D195)</f>
        <v>0</v>
      </c>
      <c r="F195" s="20">
        <f>Model!$W$10*((drdp!C195+drdp!L195)*'ASXY-TI1S'!$B195+(drdp!F195+drdp!O195)*'ASXY-TI1S'!$C195+(drdp!I195+drdp!R195)*'ASXY-TI1S'!$D195)</f>
        <v>0</v>
      </c>
      <c r="G195" s="20">
        <f>Model!$W$10*((drdp!D195+drdp!M195)*'ASXY-TI1S'!$B195+(drdp!G195+drdp!P195)*'ASXY-TI1S'!$C195+(drdp!J195+drdp!S195)*'ASXY-TI1S'!$D195)</f>
        <v>0</v>
      </c>
      <c r="H195" s="18">
        <f>Model!$W$10*((drdp!B195)*'ASXY-TI1S'!$B195+(drdp!E195)*'ASXY-TI1S'!$C195+(drdp!H195)*'ASXY-TI1S'!$D195)</f>
        <v>0</v>
      </c>
      <c r="I195" s="18">
        <f>Model!$W$10*((drdp!C195)*'ASXY-TI1S'!$B195+(drdp!F195)*'ASXY-TI1S'!$C195+(drdp!I195)*'ASXY-TI1S'!$D195)</f>
        <v>0</v>
      </c>
      <c r="J195" s="18">
        <f>Model!$W$10*((drdp!D195)*'ASXY-TI1S'!$B195+(drdp!G195)*'ASXY-TI1S'!$C195+(drdp!J195)*'ASXY-TI1S'!$D195)</f>
        <v>0</v>
      </c>
      <c r="K195" s="21">
        <f>SUM(E$3:E194)+H195</f>
        <v>0.10619105421154564</v>
      </c>
      <c r="L195" s="21">
        <f>SUM(F$3:F194)+I195</f>
        <v>0.18779711527809867</v>
      </c>
      <c r="M195" s="21">
        <f>SUM(G$3:G194)+J195</f>
        <v>-4.7558284450179344E-2</v>
      </c>
      <c r="N195" s="21"/>
      <c r="O195" s="21"/>
      <c r="P195" s="21"/>
      <c r="Q195" s="19">
        <f t="shared" si="13"/>
        <v>1.1276539994559425E-2</v>
      </c>
      <c r="R195" s="19">
        <f t="shared" si="14"/>
        <v>3.526775650677548E-2</v>
      </c>
      <c r="S195" s="19">
        <f t="shared" si="15"/>
        <v>2.2617904198441703E-3</v>
      </c>
      <c r="T195" s="19">
        <f t="shared" si="16"/>
        <v>1.9942373649268461E-2</v>
      </c>
      <c r="U195" s="19">
        <f t="shared" si="17"/>
        <v>-5.0502643622571024E-3</v>
      </c>
      <c r="V195" s="19">
        <f t="shared" si="18"/>
        <v>-8.931308627318937E-3</v>
      </c>
    </row>
    <row r="196" spans="1:22" x14ac:dyDescent="0.25">
      <c r="A196" s="26">
        <f>Wellpath!E196</f>
        <v>0</v>
      </c>
      <c r="B196" s="22">
        <v>0</v>
      </c>
      <c r="C196" s="22">
        <f>SIN(Wellpath!$L196) * COS(Wellpath!$L196) / SQRT(2)</f>
        <v>0</v>
      </c>
      <c r="D196" s="22">
        <f>(-TAN(Dip) * SIN(Wellpath!$L196) * COS(Wellpath!$L196) * SIN(Wellpath!$O196)) / SQRT(2)</f>
        <v>0</v>
      </c>
      <c r="E196" s="20">
        <f>Model!$W$10*((drdp!B196+drdp!K196)*'ASXY-TI1S'!$B196+(drdp!E196+drdp!N196)*'ASXY-TI1S'!$C196+(drdp!H196+drdp!Q196)*'ASXY-TI1S'!$D196)</f>
        <v>0</v>
      </c>
      <c r="F196" s="20">
        <f>Model!$W$10*((drdp!C196+drdp!L196)*'ASXY-TI1S'!$B196+(drdp!F196+drdp!O196)*'ASXY-TI1S'!$C196+(drdp!I196+drdp!R196)*'ASXY-TI1S'!$D196)</f>
        <v>0</v>
      </c>
      <c r="G196" s="20">
        <f>Model!$W$10*((drdp!D196+drdp!M196)*'ASXY-TI1S'!$B196+(drdp!G196+drdp!P196)*'ASXY-TI1S'!$C196+(drdp!J196+drdp!S196)*'ASXY-TI1S'!$D196)</f>
        <v>0</v>
      </c>
      <c r="H196" s="18">
        <f>Model!$W$10*((drdp!B196)*'ASXY-TI1S'!$B196+(drdp!E196)*'ASXY-TI1S'!$C196+(drdp!H196)*'ASXY-TI1S'!$D196)</f>
        <v>0</v>
      </c>
      <c r="I196" s="18">
        <f>Model!$W$10*((drdp!C196)*'ASXY-TI1S'!$B196+(drdp!F196)*'ASXY-TI1S'!$C196+(drdp!I196)*'ASXY-TI1S'!$D196)</f>
        <v>0</v>
      </c>
      <c r="J196" s="18">
        <f>Model!$W$10*((drdp!D196)*'ASXY-TI1S'!$B196+(drdp!G196)*'ASXY-TI1S'!$C196+(drdp!J196)*'ASXY-TI1S'!$D196)</f>
        <v>0</v>
      </c>
      <c r="K196" s="21">
        <f>SUM(E$3:E195)+H196</f>
        <v>0.10619105421154564</v>
      </c>
      <c r="L196" s="21">
        <f>SUM(F$3:F195)+I196</f>
        <v>0.18779711527809867</v>
      </c>
      <c r="M196" s="21">
        <f>SUM(G$3:G195)+J196</f>
        <v>-4.7558284450179344E-2</v>
      </c>
      <c r="N196" s="21"/>
      <c r="O196" s="21"/>
      <c r="P196" s="21"/>
      <c r="Q196" s="19">
        <f t="shared" si="13"/>
        <v>1.1276539994559425E-2</v>
      </c>
      <c r="R196" s="19">
        <f t="shared" si="14"/>
        <v>3.526775650677548E-2</v>
      </c>
      <c r="S196" s="19">
        <f t="shared" si="15"/>
        <v>2.2617904198441703E-3</v>
      </c>
      <c r="T196" s="19">
        <f t="shared" si="16"/>
        <v>1.9942373649268461E-2</v>
      </c>
      <c r="U196" s="19">
        <f t="shared" si="17"/>
        <v>-5.0502643622571024E-3</v>
      </c>
      <c r="V196" s="19">
        <f t="shared" si="18"/>
        <v>-8.931308627318937E-3</v>
      </c>
    </row>
    <row r="197" spans="1:22" x14ac:dyDescent="0.25">
      <c r="A197" s="26">
        <f>Wellpath!E197</f>
        <v>0</v>
      </c>
      <c r="B197" s="22">
        <v>0</v>
      </c>
      <c r="C197" s="22">
        <f>SIN(Wellpath!$L197) * COS(Wellpath!$L197) / SQRT(2)</f>
        <v>0</v>
      </c>
      <c r="D197" s="22">
        <f>(-TAN(Dip) * SIN(Wellpath!$L197) * COS(Wellpath!$L197) * SIN(Wellpath!$O197)) / SQRT(2)</f>
        <v>0</v>
      </c>
      <c r="E197" s="20">
        <f>Model!$W$10*((drdp!B197+drdp!K197)*'ASXY-TI1S'!$B197+(drdp!E197+drdp!N197)*'ASXY-TI1S'!$C197+(drdp!H197+drdp!Q197)*'ASXY-TI1S'!$D197)</f>
        <v>0</v>
      </c>
      <c r="F197" s="20">
        <f>Model!$W$10*((drdp!C197+drdp!L197)*'ASXY-TI1S'!$B197+(drdp!F197+drdp!O197)*'ASXY-TI1S'!$C197+(drdp!I197+drdp!R197)*'ASXY-TI1S'!$D197)</f>
        <v>0</v>
      </c>
      <c r="G197" s="20">
        <f>Model!$W$10*((drdp!D197+drdp!M197)*'ASXY-TI1S'!$B197+(drdp!G197+drdp!P197)*'ASXY-TI1S'!$C197+(drdp!J197+drdp!S197)*'ASXY-TI1S'!$D197)</f>
        <v>0</v>
      </c>
      <c r="H197" s="18">
        <f>Model!$W$10*((drdp!B197)*'ASXY-TI1S'!$B197+(drdp!E197)*'ASXY-TI1S'!$C197+(drdp!H197)*'ASXY-TI1S'!$D197)</f>
        <v>0</v>
      </c>
      <c r="I197" s="18">
        <f>Model!$W$10*((drdp!C197)*'ASXY-TI1S'!$B197+(drdp!F197)*'ASXY-TI1S'!$C197+(drdp!I197)*'ASXY-TI1S'!$D197)</f>
        <v>0</v>
      </c>
      <c r="J197" s="18">
        <f>Model!$W$10*((drdp!D197)*'ASXY-TI1S'!$B197+(drdp!G197)*'ASXY-TI1S'!$C197+(drdp!J197)*'ASXY-TI1S'!$D197)</f>
        <v>0</v>
      </c>
      <c r="K197" s="21">
        <f>SUM(E$3:E196)+H197</f>
        <v>0.10619105421154564</v>
      </c>
      <c r="L197" s="21">
        <f>SUM(F$3:F196)+I197</f>
        <v>0.18779711527809867</v>
      </c>
      <c r="M197" s="21">
        <f>SUM(G$3:G196)+J197</f>
        <v>-4.7558284450179344E-2</v>
      </c>
      <c r="N197" s="21"/>
      <c r="O197" s="21"/>
      <c r="P197" s="21"/>
      <c r="Q197" s="19">
        <f t="shared" si="13"/>
        <v>1.1276539994559425E-2</v>
      </c>
      <c r="R197" s="19">
        <f t="shared" si="14"/>
        <v>3.526775650677548E-2</v>
      </c>
      <c r="S197" s="19">
        <f t="shared" si="15"/>
        <v>2.2617904198441703E-3</v>
      </c>
      <c r="T197" s="19">
        <f t="shared" si="16"/>
        <v>1.9942373649268461E-2</v>
      </c>
      <c r="U197" s="19">
        <f t="shared" si="17"/>
        <v>-5.0502643622571024E-3</v>
      </c>
      <c r="V197" s="19">
        <f t="shared" si="18"/>
        <v>-8.931308627318937E-3</v>
      </c>
    </row>
    <row r="198" spans="1:22" x14ac:dyDescent="0.25">
      <c r="A198" s="26">
        <f>Wellpath!E198</f>
        <v>0</v>
      </c>
      <c r="B198" s="22">
        <v>0</v>
      </c>
      <c r="C198" s="22">
        <f>SIN(Wellpath!$L198) * COS(Wellpath!$L198) / SQRT(2)</f>
        <v>0</v>
      </c>
      <c r="D198" s="22">
        <f>(-TAN(Dip) * SIN(Wellpath!$L198) * COS(Wellpath!$L198) * SIN(Wellpath!$O198)) / SQRT(2)</f>
        <v>0</v>
      </c>
      <c r="E198" s="20">
        <f>Model!$W$10*((drdp!B198+drdp!K198)*'ASXY-TI1S'!$B198+(drdp!E198+drdp!N198)*'ASXY-TI1S'!$C198+(drdp!H198+drdp!Q198)*'ASXY-TI1S'!$D198)</f>
        <v>0</v>
      </c>
      <c r="F198" s="20">
        <f>Model!$W$10*((drdp!C198+drdp!L198)*'ASXY-TI1S'!$B198+(drdp!F198+drdp!O198)*'ASXY-TI1S'!$C198+(drdp!I198+drdp!R198)*'ASXY-TI1S'!$D198)</f>
        <v>0</v>
      </c>
      <c r="G198" s="20">
        <f>Model!$W$10*((drdp!D198+drdp!M198)*'ASXY-TI1S'!$B198+(drdp!G198+drdp!P198)*'ASXY-TI1S'!$C198+(drdp!J198+drdp!S198)*'ASXY-TI1S'!$D198)</f>
        <v>0</v>
      </c>
      <c r="H198" s="18">
        <f>Model!$W$10*((drdp!B198)*'ASXY-TI1S'!$B198+(drdp!E198)*'ASXY-TI1S'!$C198+(drdp!H198)*'ASXY-TI1S'!$D198)</f>
        <v>0</v>
      </c>
      <c r="I198" s="18">
        <f>Model!$W$10*((drdp!C198)*'ASXY-TI1S'!$B198+(drdp!F198)*'ASXY-TI1S'!$C198+(drdp!I198)*'ASXY-TI1S'!$D198)</f>
        <v>0</v>
      </c>
      <c r="J198" s="18">
        <f>Model!$W$10*((drdp!D198)*'ASXY-TI1S'!$B198+(drdp!G198)*'ASXY-TI1S'!$C198+(drdp!J198)*'ASXY-TI1S'!$D198)</f>
        <v>0</v>
      </c>
      <c r="K198" s="21">
        <f>SUM(E$3:E197)+H198</f>
        <v>0.10619105421154564</v>
      </c>
      <c r="L198" s="21">
        <f>SUM(F$3:F197)+I198</f>
        <v>0.18779711527809867</v>
      </c>
      <c r="M198" s="21">
        <f>SUM(G$3:G197)+J198</f>
        <v>-4.7558284450179344E-2</v>
      </c>
      <c r="N198" s="21"/>
      <c r="O198" s="21"/>
      <c r="P198" s="21"/>
      <c r="Q198" s="19">
        <f t="shared" ref="Q198:Q261" si="19">K198^2</f>
        <v>1.1276539994559425E-2</v>
      </c>
      <c r="R198" s="19">
        <f t="shared" ref="R198:R261" si="20">L198^2</f>
        <v>3.526775650677548E-2</v>
      </c>
      <c r="S198" s="19">
        <f t="shared" ref="S198:S261" si="21">M198^2</f>
        <v>2.2617904198441703E-3</v>
      </c>
      <c r="T198" s="19">
        <f t="shared" ref="T198:T261" si="22">K198*L198</f>
        <v>1.9942373649268461E-2</v>
      </c>
      <c r="U198" s="19">
        <f t="shared" ref="U198:U261" si="23">K198*M198</f>
        <v>-5.0502643622571024E-3</v>
      </c>
      <c r="V198" s="19">
        <f t="shared" ref="V198:V261" si="24">L198*M198</f>
        <v>-8.931308627318937E-3</v>
      </c>
    </row>
    <row r="199" spans="1:22" x14ac:dyDescent="0.25">
      <c r="A199" s="26">
        <f>Wellpath!E199</f>
        <v>0</v>
      </c>
      <c r="B199" s="22">
        <v>0</v>
      </c>
      <c r="C199" s="22">
        <f>SIN(Wellpath!$L199) * COS(Wellpath!$L199) / SQRT(2)</f>
        <v>0</v>
      </c>
      <c r="D199" s="22">
        <f>(-TAN(Dip) * SIN(Wellpath!$L199) * COS(Wellpath!$L199) * SIN(Wellpath!$O199)) / SQRT(2)</f>
        <v>0</v>
      </c>
      <c r="E199" s="20">
        <f>Model!$W$10*((drdp!B199+drdp!K199)*'ASXY-TI1S'!$B199+(drdp!E199+drdp!N199)*'ASXY-TI1S'!$C199+(drdp!H199+drdp!Q199)*'ASXY-TI1S'!$D199)</f>
        <v>0</v>
      </c>
      <c r="F199" s="20">
        <f>Model!$W$10*((drdp!C199+drdp!L199)*'ASXY-TI1S'!$B199+(drdp!F199+drdp!O199)*'ASXY-TI1S'!$C199+(drdp!I199+drdp!R199)*'ASXY-TI1S'!$D199)</f>
        <v>0</v>
      </c>
      <c r="G199" s="20">
        <f>Model!$W$10*((drdp!D199+drdp!M199)*'ASXY-TI1S'!$B199+(drdp!G199+drdp!P199)*'ASXY-TI1S'!$C199+(drdp!J199+drdp!S199)*'ASXY-TI1S'!$D199)</f>
        <v>0</v>
      </c>
      <c r="H199" s="18">
        <f>Model!$W$10*((drdp!B199)*'ASXY-TI1S'!$B199+(drdp!E199)*'ASXY-TI1S'!$C199+(drdp!H199)*'ASXY-TI1S'!$D199)</f>
        <v>0</v>
      </c>
      <c r="I199" s="18">
        <f>Model!$W$10*((drdp!C199)*'ASXY-TI1S'!$B199+(drdp!F199)*'ASXY-TI1S'!$C199+(drdp!I199)*'ASXY-TI1S'!$D199)</f>
        <v>0</v>
      </c>
      <c r="J199" s="18">
        <f>Model!$W$10*((drdp!D199)*'ASXY-TI1S'!$B199+(drdp!G199)*'ASXY-TI1S'!$C199+(drdp!J199)*'ASXY-TI1S'!$D199)</f>
        <v>0</v>
      </c>
      <c r="K199" s="21">
        <f>SUM(E$3:E198)+H199</f>
        <v>0.10619105421154564</v>
      </c>
      <c r="L199" s="21">
        <f>SUM(F$3:F198)+I199</f>
        <v>0.18779711527809867</v>
      </c>
      <c r="M199" s="21">
        <f>SUM(G$3:G198)+J199</f>
        <v>-4.7558284450179344E-2</v>
      </c>
      <c r="N199" s="21"/>
      <c r="O199" s="21"/>
      <c r="P199" s="21"/>
      <c r="Q199" s="19">
        <f t="shared" si="19"/>
        <v>1.1276539994559425E-2</v>
      </c>
      <c r="R199" s="19">
        <f t="shared" si="20"/>
        <v>3.526775650677548E-2</v>
      </c>
      <c r="S199" s="19">
        <f t="shared" si="21"/>
        <v>2.2617904198441703E-3</v>
      </c>
      <c r="T199" s="19">
        <f t="shared" si="22"/>
        <v>1.9942373649268461E-2</v>
      </c>
      <c r="U199" s="19">
        <f t="shared" si="23"/>
        <v>-5.0502643622571024E-3</v>
      </c>
      <c r="V199" s="19">
        <f t="shared" si="24"/>
        <v>-8.931308627318937E-3</v>
      </c>
    </row>
    <row r="200" spans="1:22" x14ac:dyDescent="0.25">
      <c r="A200" s="26">
        <f>Wellpath!E200</f>
        <v>0</v>
      </c>
      <c r="B200" s="22">
        <v>0</v>
      </c>
      <c r="C200" s="22">
        <f>SIN(Wellpath!$L200) * COS(Wellpath!$L200) / SQRT(2)</f>
        <v>0</v>
      </c>
      <c r="D200" s="22">
        <f>(-TAN(Dip) * SIN(Wellpath!$L200) * COS(Wellpath!$L200) * SIN(Wellpath!$O200)) / SQRT(2)</f>
        <v>0</v>
      </c>
      <c r="E200" s="20">
        <f>Model!$W$10*((drdp!B200+drdp!K200)*'ASXY-TI1S'!$B200+(drdp!E200+drdp!N200)*'ASXY-TI1S'!$C200+(drdp!H200+drdp!Q200)*'ASXY-TI1S'!$D200)</f>
        <v>0</v>
      </c>
      <c r="F200" s="20">
        <f>Model!$W$10*((drdp!C200+drdp!L200)*'ASXY-TI1S'!$B200+(drdp!F200+drdp!O200)*'ASXY-TI1S'!$C200+(drdp!I200+drdp!R200)*'ASXY-TI1S'!$D200)</f>
        <v>0</v>
      </c>
      <c r="G200" s="20">
        <f>Model!$W$10*((drdp!D200+drdp!M200)*'ASXY-TI1S'!$B200+(drdp!G200+drdp!P200)*'ASXY-TI1S'!$C200+(drdp!J200+drdp!S200)*'ASXY-TI1S'!$D200)</f>
        <v>0</v>
      </c>
      <c r="H200" s="18">
        <f>Model!$W$10*((drdp!B200)*'ASXY-TI1S'!$B200+(drdp!E200)*'ASXY-TI1S'!$C200+(drdp!H200)*'ASXY-TI1S'!$D200)</f>
        <v>0</v>
      </c>
      <c r="I200" s="18">
        <f>Model!$W$10*((drdp!C200)*'ASXY-TI1S'!$B200+(drdp!F200)*'ASXY-TI1S'!$C200+(drdp!I200)*'ASXY-TI1S'!$D200)</f>
        <v>0</v>
      </c>
      <c r="J200" s="18">
        <f>Model!$W$10*((drdp!D200)*'ASXY-TI1S'!$B200+(drdp!G200)*'ASXY-TI1S'!$C200+(drdp!J200)*'ASXY-TI1S'!$D200)</f>
        <v>0</v>
      </c>
      <c r="K200" s="21">
        <f>SUM(E$3:E199)+H200</f>
        <v>0.10619105421154564</v>
      </c>
      <c r="L200" s="21">
        <f>SUM(F$3:F199)+I200</f>
        <v>0.18779711527809867</v>
      </c>
      <c r="M200" s="21">
        <f>SUM(G$3:G199)+J200</f>
        <v>-4.7558284450179344E-2</v>
      </c>
      <c r="N200" s="21"/>
      <c r="O200" s="21"/>
      <c r="P200" s="21"/>
      <c r="Q200" s="19">
        <f t="shared" si="19"/>
        <v>1.1276539994559425E-2</v>
      </c>
      <c r="R200" s="19">
        <f t="shared" si="20"/>
        <v>3.526775650677548E-2</v>
      </c>
      <c r="S200" s="19">
        <f t="shared" si="21"/>
        <v>2.2617904198441703E-3</v>
      </c>
      <c r="T200" s="19">
        <f t="shared" si="22"/>
        <v>1.9942373649268461E-2</v>
      </c>
      <c r="U200" s="19">
        <f t="shared" si="23"/>
        <v>-5.0502643622571024E-3</v>
      </c>
      <c r="V200" s="19">
        <f t="shared" si="24"/>
        <v>-8.931308627318937E-3</v>
      </c>
    </row>
    <row r="201" spans="1:22" x14ac:dyDescent="0.25">
      <c r="A201" s="26">
        <f>Wellpath!E201</f>
        <v>0</v>
      </c>
      <c r="B201" s="22">
        <v>0</v>
      </c>
      <c r="C201" s="22">
        <f>SIN(Wellpath!$L201) * COS(Wellpath!$L201) / SQRT(2)</f>
        <v>0</v>
      </c>
      <c r="D201" s="22">
        <f>(-TAN(Dip) * SIN(Wellpath!$L201) * COS(Wellpath!$L201) * SIN(Wellpath!$O201)) / SQRT(2)</f>
        <v>0</v>
      </c>
      <c r="E201" s="20">
        <f>Model!$W$10*((drdp!B201+drdp!K201)*'ASXY-TI1S'!$B201+(drdp!E201+drdp!N201)*'ASXY-TI1S'!$C201+(drdp!H201+drdp!Q201)*'ASXY-TI1S'!$D201)</f>
        <v>0</v>
      </c>
      <c r="F201" s="20">
        <f>Model!$W$10*((drdp!C201+drdp!L201)*'ASXY-TI1S'!$B201+(drdp!F201+drdp!O201)*'ASXY-TI1S'!$C201+(drdp!I201+drdp!R201)*'ASXY-TI1S'!$D201)</f>
        <v>0</v>
      </c>
      <c r="G201" s="20">
        <f>Model!$W$10*((drdp!D201+drdp!M201)*'ASXY-TI1S'!$B201+(drdp!G201+drdp!P201)*'ASXY-TI1S'!$C201+(drdp!J201+drdp!S201)*'ASXY-TI1S'!$D201)</f>
        <v>0</v>
      </c>
      <c r="H201" s="18">
        <f>Model!$W$10*((drdp!B201)*'ASXY-TI1S'!$B201+(drdp!E201)*'ASXY-TI1S'!$C201+(drdp!H201)*'ASXY-TI1S'!$D201)</f>
        <v>0</v>
      </c>
      <c r="I201" s="18">
        <f>Model!$W$10*((drdp!C201)*'ASXY-TI1S'!$B201+(drdp!F201)*'ASXY-TI1S'!$C201+(drdp!I201)*'ASXY-TI1S'!$D201)</f>
        <v>0</v>
      </c>
      <c r="J201" s="18">
        <f>Model!$W$10*((drdp!D201)*'ASXY-TI1S'!$B201+(drdp!G201)*'ASXY-TI1S'!$C201+(drdp!J201)*'ASXY-TI1S'!$D201)</f>
        <v>0</v>
      </c>
      <c r="K201" s="21">
        <f>SUM(E$3:E200)+H201</f>
        <v>0.10619105421154564</v>
      </c>
      <c r="L201" s="21">
        <f>SUM(F$3:F200)+I201</f>
        <v>0.18779711527809867</v>
      </c>
      <c r="M201" s="21">
        <f>SUM(G$3:G200)+J201</f>
        <v>-4.7558284450179344E-2</v>
      </c>
      <c r="N201" s="21"/>
      <c r="O201" s="21"/>
      <c r="P201" s="21"/>
      <c r="Q201" s="19">
        <f t="shared" si="19"/>
        <v>1.1276539994559425E-2</v>
      </c>
      <c r="R201" s="19">
        <f t="shared" si="20"/>
        <v>3.526775650677548E-2</v>
      </c>
      <c r="S201" s="19">
        <f t="shared" si="21"/>
        <v>2.2617904198441703E-3</v>
      </c>
      <c r="T201" s="19">
        <f t="shared" si="22"/>
        <v>1.9942373649268461E-2</v>
      </c>
      <c r="U201" s="19">
        <f t="shared" si="23"/>
        <v>-5.0502643622571024E-3</v>
      </c>
      <c r="V201" s="19">
        <f t="shared" si="24"/>
        <v>-8.931308627318937E-3</v>
      </c>
    </row>
    <row r="202" spans="1:22" x14ac:dyDescent="0.25">
      <c r="A202" s="26">
        <f>Wellpath!E202</f>
        <v>0</v>
      </c>
      <c r="B202" s="22">
        <v>0</v>
      </c>
      <c r="C202" s="22">
        <f>SIN(Wellpath!$L202) * COS(Wellpath!$L202) / SQRT(2)</f>
        <v>0</v>
      </c>
      <c r="D202" s="22">
        <f>(-TAN(Dip) * SIN(Wellpath!$L202) * COS(Wellpath!$L202) * SIN(Wellpath!$O202)) / SQRT(2)</f>
        <v>0</v>
      </c>
      <c r="E202" s="20">
        <f>Model!$W$10*((drdp!B202+drdp!K202)*'ASXY-TI1S'!$B202+(drdp!E202+drdp!N202)*'ASXY-TI1S'!$C202+(drdp!H202+drdp!Q202)*'ASXY-TI1S'!$D202)</f>
        <v>0</v>
      </c>
      <c r="F202" s="20">
        <f>Model!$W$10*((drdp!C202+drdp!L202)*'ASXY-TI1S'!$B202+(drdp!F202+drdp!O202)*'ASXY-TI1S'!$C202+(drdp!I202+drdp!R202)*'ASXY-TI1S'!$D202)</f>
        <v>0</v>
      </c>
      <c r="G202" s="20">
        <f>Model!$W$10*((drdp!D202+drdp!M202)*'ASXY-TI1S'!$B202+(drdp!G202+drdp!P202)*'ASXY-TI1S'!$C202+(drdp!J202+drdp!S202)*'ASXY-TI1S'!$D202)</f>
        <v>0</v>
      </c>
      <c r="H202" s="18">
        <f>Model!$W$10*((drdp!B202)*'ASXY-TI1S'!$B202+(drdp!E202)*'ASXY-TI1S'!$C202+(drdp!H202)*'ASXY-TI1S'!$D202)</f>
        <v>0</v>
      </c>
      <c r="I202" s="18">
        <f>Model!$W$10*((drdp!C202)*'ASXY-TI1S'!$B202+(drdp!F202)*'ASXY-TI1S'!$C202+(drdp!I202)*'ASXY-TI1S'!$D202)</f>
        <v>0</v>
      </c>
      <c r="J202" s="18">
        <f>Model!$W$10*((drdp!D202)*'ASXY-TI1S'!$B202+(drdp!G202)*'ASXY-TI1S'!$C202+(drdp!J202)*'ASXY-TI1S'!$D202)</f>
        <v>0</v>
      </c>
      <c r="K202" s="21">
        <f>SUM(E$3:E201)+H202</f>
        <v>0.10619105421154564</v>
      </c>
      <c r="L202" s="21">
        <f>SUM(F$3:F201)+I202</f>
        <v>0.18779711527809867</v>
      </c>
      <c r="M202" s="21">
        <f>SUM(G$3:G201)+J202</f>
        <v>-4.7558284450179344E-2</v>
      </c>
      <c r="N202" s="21"/>
      <c r="O202" s="21"/>
      <c r="P202" s="21"/>
      <c r="Q202" s="19">
        <f t="shared" si="19"/>
        <v>1.1276539994559425E-2</v>
      </c>
      <c r="R202" s="19">
        <f t="shared" si="20"/>
        <v>3.526775650677548E-2</v>
      </c>
      <c r="S202" s="19">
        <f t="shared" si="21"/>
        <v>2.2617904198441703E-3</v>
      </c>
      <c r="T202" s="19">
        <f t="shared" si="22"/>
        <v>1.9942373649268461E-2</v>
      </c>
      <c r="U202" s="19">
        <f t="shared" si="23"/>
        <v>-5.0502643622571024E-3</v>
      </c>
      <c r="V202" s="19">
        <f t="shared" si="24"/>
        <v>-8.931308627318937E-3</v>
      </c>
    </row>
    <row r="203" spans="1:22" x14ac:dyDescent="0.25">
      <c r="A203" s="26">
        <f>Wellpath!E203</f>
        <v>0</v>
      </c>
      <c r="B203" s="22">
        <v>0</v>
      </c>
      <c r="C203" s="22">
        <f>SIN(Wellpath!$L203) * COS(Wellpath!$L203) / SQRT(2)</f>
        <v>0</v>
      </c>
      <c r="D203" s="22">
        <f>(-TAN(Dip) * SIN(Wellpath!$L203) * COS(Wellpath!$L203) * SIN(Wellpath!$O203)) / SQRT(2)</f>
        <v>0</v>
      </c>
      <c r="E203" s="20">
        <f>Model!$W$10*((drdp!B203+drdp!K203)*'ASXY-TI1S'!$B203+(drdp!E203+drdp!N203)*'ASXY-TI1S'!$C203+(drdp!H203+drdp!Q203)*'ASXY-TI1S'!$D203)</f>
        <v>0</v>
      </c>
      <c r="F203" s="20">
        <f>Model!$W$10*((drdp!C203+drdp!L203)*'ASXY-TI1S'!$B203+(drdp!F203+drdp!O203)*'ASXY-TI1S'!$C203+(drdp!I203+drdp!R203)*'ASXY-TI1S'!$D203)</f>
        <v>0</v>
      </c>
      <c r="G203" s="20">
        <f>Model!$W$10*((drdp!D203+drdp!M203)*'ASXY-TI1S'!$B203+(drdp!G203+drdp!P203)*'ASXY-TI1S'!$C203+(drdp!J203+drdp!S203)*'ASXY-TI1S'!$D203)</f>
        <v>0</v>
      </c>
      <c r="H203" s="18">
        <f>Model!$W$10*((drdp!B203)*'ASXY-TI1S'!$B203+(drdp!E203)*'ASXY-TI1S'!$C203+(drdp!H203)*'ASXY-TI1S'!$D203)</f>
        <v>0</v>
      </c>
      <c r="I203" s="18">
        <f>Model!$W$10*((drdp!C203)*'ASXY-TI1S'!$B203+(drdp!F203)*'ASXY-TI1S'!$C203+(drdp!I203)*'ASXY-TI1S'!$D203)</f>
        <v>0</v>
      </c>
      <c r="J203" s="18">
        <f>Model!$W$10*((drdp!D203)*'ASXY-TI1S'!$B203+(drdp!G203)*'ASXY-TI1S'!$C203+(drdp!J203)*'ASXY-TI1S'!$D203)</f>
        <v>0</v>
      </c>
      <c r="K203" s="21">
        <f>SUM(E$3:E202)+H203</f>
        <v>0.10619105421154564</v>
      </c>
      <c r="L203" s="21">
        <f>SUM(F$3:F202)+I203</f>
        <v>0.18779711527809867</v>
      </c>
      <c r="M203" s="21">
        <f>SUM(G$3:G202)+J203</f>
        <v>-4.7558284450179344E-2</v>
      </c>
      <c r="N203" s="21"/>
      <c r="O203" s="21"/>
      <c r="P203" s="21"/>
      <c r="Q203" s="19">
        <f t="shared" si="19"/>
        <v>1.1276539994559425E-2</v>
      </c>
      <c r="R203" s="19">
        <f t="shared" si="20"/>
        <v>3.526775650677548E-2</v>
      </c>
      <c r="S203" s="19">
        <f t="shared" si="21"/>
        <v>2.2617904198441703E-3</v>
      </c>
      <c r="T203" s="19">
        <f t="shared" si="22"/>
        <v>1.9942373649268461E-2</v>
      </c>
      <c r="U203" s="19">
        <f t="shared" si="23"/>
        <v>-5.0502643622571024E-3</v>
      </c>
      <c r="V203" s="19">
        <f t="shared" si="24"/>
        <v>-8.931308627318937E-3</v>
      </c>
    </row>
    <row r="204" spans="1:22" x14ac:dyDescent="0.25">
      <c r="A204" s="26">
        <f>Wellpath!E204</f>
        <v>0</v>
      </c>
      <c r="B204" s="22">
        <v>0</v>
      </c>
      <c r="C204" s="22">
        <f>SIN(Wellpath!$L204) * COS(Wellpath!$L204) / SQRT(2)</f>
        <v>0</v>
      </c>
      <c r="D204" s="22">
        <f>(-TAN(Dip) * SIN(Wellpath!$L204) * COS(Wellpath!$L204) * SIN(Wellpath!$O204)) / SQRT(2)</f>
        <v>0</v>
      </c>
      <c r="E204" s="20">
        <f>Model!$W$10*((drdp!B204+drdp!K204)*'ASXY-TI1S'!$B204+(drdp!E204+drdp!N204)*'ASXY-TI1S'!$C204+(drdp!H204+drdp!Q204)*'ASXY-TI1S'!$D204)</f>
        <v>0</v>
      </c>
      <c r="F204" s="20">
        <f>Model!$W$10*((drdp!C204+drdp!L204)*'ASXY-TI1S'!$B204+(drdp!F204+drdp!O204)*'ASXY-TI1S'!$C204+(drdp!I204+drdp!R204)*'ASXY-TI1S'!$D204)</f>
        <v>0</v>
      </c>
      <c r="G204" s="20">
        <f>Model!$W$10*((drdp!D204+drdp!M204)*'ASXY-TI1S'!$B204+(drdp!G204+drdp!P204)*'ASXY-TI1S'!$C204+(drdp!J204+drdp!S204)*'ASXY-TI1S'!$D204)</f>
        <v>0</v>
      </c>
      <c r="H204" s="18">
        <f>Model!$W$10*((drdp!B204)*'ASXY-TI1S'!$B204+(drdp!E204)*'ASXY-TI1S'!$C204+(drdp!H204)*'ASXY-TI1S'!$D204)</f>
        <v>0</v>
      </c>
      <c r="I204" s="18">
        <f>Model!$W$10*((drdp!C204)*'ASXY-TI1S'!$B204+(drdp!F204)*'ASXY-TI1S'!$C204+(drdp!I204)*'ASXY-TI1S'!$D204)</f>
        <v>0</v>
      </c>
      <c r="J204" s="18">
        <f>Model!$W$10*((drdp!D204)*'ASXY-TI1S'!$B204+(drdp!G204)*'ASXY-TI1S'!$C204+(drdp!J204)*'ASXY-TI1S'!$D204)</f>
        <v>0</v>
      </c>
      <c r="K204" s="21">
        <f>SUM(E$3:E203)+H204</f>
        <v>0.10619105421154564</v>
      </c>
      <c r="L204" s="21">
        <f>SUM(F$3:F203)+I204</f>
        <v>0.18779711527809867</v>
      </c>
      <c r="M204" s="21">
        <f>SUM(G$3:G203)+J204</f>
        <v>-4.7558284450179344E-2</v>
      </c>
      <c r="N204" s="21"/>
      <c r="O204" s="21"/>
      <c r="P204" s="21"/>
      <c r="Q204" s="19">
        <f t="shared" si="19"/>
        <v>1.1276539994559425E-2</v>
      </c>
      <c r="R204" s="19">
        <f t="shared" si="20"/>
        <v>3.526775650677548E-2</v>
      </c>
      <c r="S204" s="19">
        <f t="shared" si="21"/>
        <v>2.2617904198441703E-3</v>
      </c>
      <c r="T204" s="19">
        <f t="shared" si="22"/>
        <v>1.9942373649268461E-2</v>
      </c>
      <c r="U204" s="19">
        <f t="shared" si="23"/>
        <v>-5.0502643622571024E-3</v>
      </c>
      <c r="V204" s="19">
        <f t="shared" si="24"/>
        <v>-8.931308627318937E-3</v>
      </c>
    </row>
    <row r="205" spans="1:22" x14ac:dyDescent="0.25">
      <c r="A205" s="26">
        <f>Wellpath!E205</f>
        <v>0</v>
      </c>
      <c r="B205" s="22">
        <v>0</v>
      </c>
      <c r="C205" s="22">
        <f>SIN(Wellpath!$L205) * COS(Wellpath!$L205) / SQRT(2)</f>
        <v>0</v>
      </c>
      <c r="D205" s="22">
        <f>(-TAN(Dip) * SIN(Wellpath!$L205) * COS(Wellpath!$L205) * SIN(Wellpath!$O205)) / SQRT(2)</f>
        <v>0</v>
      </c>
      <c r="E205" s="20">
        <f>Model!$W$10*((drdp!B205+drdp!K205)*'ASXY-TI1S'!$B205+(drdp!E205+drdp!N205)*'ASXY-TI1S'!$C205+(drdp!H205+drdp!Q205)*'ASXY-TI1S'!$D205)</f>
        <v>0</v>
      </c>
      <c r="F205" s="20">
        <f>Model!$W$10*((drdp!C205+drdp!L205)*'ASXY-TI1S'!$B205+(drdp!F205+drdp!O205)*'ASXY-TI1S'!$C205+(drdp!I205+drdp!R205)*'ASXY-TI1S'!$D205)</f>
        <v>0</v>
      </c>
      <c r="G205" s="20">
        <f>Model!$W$10*((drdp!D205+drdp!M205)*'ASXY-TI1S'!$B205+(drdp!G205+drdp!P205)*'ASXY-TI1S'!$C205+(drdp!J205+drdp!S205)*'ASXY-TI1S'!$D205)</f>
        <v>0</v>
      </c>
      <c r="H205" s="18">
        <f>Model!$W$10*((drdp!B205)*'ASXY-TI1S'!$B205+(drdp!E205)*'ASXY-TI1S'!$C205+(drdp!H205)*'ASXY-TI1S'!$D205)</f>
        <v>0</v>
      </c>
      <c r="I205" s="18">
        <f>Model!$W$10*((drdp!C205)*'ASXY-TI1S'!$B205+(drdp!F205)*'ASXY-TI1S'!$C205+(drdp!I205)*'ASXY-TI1S'!$D205)</f>
        <v>0</v>
      </c>
      <c r="J205" s="18">
        <f>Model!$W$10*((drdp!D205)*'ASXY-TI1S'!$B205+(drdp!G205)*'ASXY-TI1S'!$C205+(drdp!J205)*'ASXY-TI1S'!$D205)</f>
        <v>0</v>
      </c>
      <c r="K205" s="21">
        <f>SUM(E$3:E204)+H205</f>
        <v>0.10619105421154564</v>
      </c>
      <c r="L205" s="21">
        <f>SUM(F$3:F204)+I205</f>
        <v>0.18779711527809867</v>
      </c>
      <c r="M205" s="21">
        <f>SUM(G$3:G204)+J205</f>
        <v>-4.7558284450179344E-2</v>
      </c>
      <c r="N205" s="21"/>
      <c r="O205" s="21"/>
      <c r="P205" s="21"/>
      <c r="Q205" s="19">
        <f t="shared" si="19"/>
        <v>1.1276539994559425E-2</v>
      </c>
      <c r="R205" s="19">
        <f t="shared" si="20"/>
        <v>3.526775650677548E-2</v>
      </c>
      <c r="S205" s="19">
        <f t="shared" si="21"/>
        <v>2.2617904198441703E-3</v>
      </c>
      <c r="T205" s="19">
        <f t="shared" si="22"/>
        <v>1.9942373649268461E-2</v>
      </c>
      <c r="U205" s="19">
        <f t="shared" si="23"/>
        <v>-5.0502643622571024E-3</v>
      </c>
      <c r="V205" s="19">
        <f t="shared" si="24"/>
        <v>-8.931308627318937E-3</v>
      </c>
    </row>
    <row r="206" spans="1:22" x14ac:dyDescent="0.25">
      <c r="A206" s="26">
        <f>Wellpath!E206</f>
        <v>0</v>
      </c>
      <c r="B206" s="22">
        <v>0</v>
      </c>
      <c r="C206" s="22">
        <f>SIN(Wellpath!$L206) * COS(Wellpath!$L206) / SQRT(2)</f>
        <v>0</v>
      </c>
      <c r="D206" s="22">
        <f>(-TAN(Dip) * SIN(Wellpath!$L206) * COS(Wellpath!$L206) * SIN(Wellpath!$O206)) / SQRT(2)</f>
        <v>0</v>
      </c>
      <c r="E206" s="20">
        <f>Model!$W$10*((drdp!B206+drdp!K206)*'ASXY-TI1S'!$B206+(drdp!E206+drdp!N206)*'ASXY-TI1S'!$C206+(drdp!H206+drdp!Q206)*'ASXY-TI1S'!$D206)</f>
        <v>0</v>
      </c>
      <c r="F206" s="20">
        <f>Model!$W$10*((drdp!C206+drdp!L206)*'ASXY-TI1S'!$B206+(drdp!F206+drdp!O206)*'ASXY-TI1S'!$C206+(drdp!I206+drdp!R206)*'ASXY-TI1S'!$D206)</f>
        <v>0</v>
      </c>
      <c r="G206" s="20">
        <f>Model!$W$10*((drdp!D206+drdp!M206)*'ASXY-TI1S'!$B206+(drdp!G206+drdp!P206)*'ASXY-TI1S'!$C206+(drdp!J206+drdp!S206)*'ASXY-TI1S'!$D206)</f>
        <v>0</v>
      </c>
      <c r="H206" s="18">
        <f>Model!$W$10*((drdp!B206)*'ASXY-TI1S'!$B206+(drdp!E206)*'ASXY-TI1S'!$C206+(drdp!H206)*'ASXY-TI1S'!$D206)</f>
        <v>0</v>
      </c>
      <c r="I206" s="18">
        <f>Model!$W$10*((drdp!C206)*'ASXY-TI1S'!$B206+(drdp!F206)*'ASXY-TI1S'!$C206+(drdp!I206)*'ASXY-TI1S'!$D206)</f>
        <v>0</v>
      </c>
      <c r="J206" s="18">
        <f>Model!$W$10*((drdp!D206)*'ASXY-TI1S'!$B206+(drdp!G206)*'ASXY-TI1S'!$C206+(drdp!J206)*'ASXY-TI1S'!$D206)</f>
        <v>0</v>
      </c>
      <c r="K206" s="21">
        <f>SUM(E$3:E205)+H206</f>
        <v>0.10619105421154564</v>
      </c>
      <c r="L206" s="21">
        <f>SUM(F$3:F205)+I206</f>
        <v>0.18779711527809867</v>
      </c>
      <c r="M206" s="21">
        <f>SUM(G$3:G205)+J206</f>
        <v>-4.7558284450179344E-2</v>
      </c>
      <c r="N206" s="21"/>
      <c r="O206" s="21"/>
      <c r="P206" s="21"/>
      <c r="Q206" s="19">
        <f t="shared" si="19"/>
        <v>1.1276539994559425E-2</v>
      </c>
      <c r="R206" s="19">
        <f t="shared" si="20"/>
        <v>3.526775650677548E-2</v>
      </c>
      <c r="S206" s="19">
        <f t="shared" si="21"/>
        <v>2.2617904198441703E-3</v>
      </c>
      <c r="T206" s="19">
        <f t="shared" si="22"/>
        <v>1.9942373649268461E-2</v>
      </c>
      <c r="U206" s="19">
        <f t="shared" si="23"/>
        <v>-5.0502643622571024E-3</v>
      </c>
      <c r="V206" s="19">
        <f t="shared" si="24"/>
        <v>-8.931308627318937E-3</v>
      </c>
    </row>
    <row r="207" spans="1:22" x14ac:dyDescent="0.25">
      <c r="A207" s="26">
        <f>Wellpath!E207</f>
        <v>0</v>
      </c>
      <c r="B207" s="22">
        <v>0</v>
      </c>
      <c r="C207" s="22">
        <f>SIN(Wellpath!$L207) * COS(Wellpath!$L207) / SQRT(2)</f>
        <v>0</v>
      </c>
      <c r="D207" s="22">
        <f>(-TAN(Dip) * SIN(Wellpath!$L207) * COS(Wellpath!$L207) * SIN(Wellpath!$O207)) / SQRT(2)</f>
        <v>0</v>
      </c>
      <c r="E207" s="20">
        <f>Model!$W$10*((drdp!B207+drdp!K207)*'ASXY-TI1S'!$B207+(drdp!E207+drdp!N207)*'ASXY-TI1S'!$C207+(drdp!H207+drdp!Q207)*'ASXY-TI1S'!$D207)</f>
        <v>0</v>
      </c>
      <c r="F207" s="20">
        <f>Model!$W$10*((drdp!C207+drdp!L207)*'ASXY-TI1S'!$B207+(drdp!F207+drdp!O207)*'ASXY-TI1S'!$C207+(drdp!I207+drdp!R207)*'ASXY-TI1S'!$D207)</f>
        <v>0</v>
      </c>
      <c r="G207" s="20">
        <f>Model!$W$10*((drdp!D207+drdp!M207)*'ASXY-TI1S'!$B207+(drdp!G207+drdp!P207)*'ASXY-TI1S'!$C207+(drdp!J207+drdp!S207)*'ASXY-TI1S'!$D207)</f>
        <v>0</v>
      </c>
      <c r="H207" s="18">
        <f>Model!$W$10*((drdp!B207)*'ASXY-TI1S'!$B207+(drdp!E207)*'ASXY-TI1S'!$C207+(drdp!H207)*'ASXY-TI1S'!$D207)</f>
        <v>0</v>
      </c>
      <c r="I207" s="18">
        <f>Model!$W$10*((drdp!C207)*'ASXY-TI1S'!$B207+(drdp!F207)*'ASXY-TI1S'!$C207+(drdp!I207)*'ASXY-TI1S'!$D207)</f>
        <v>0</v>
      </c>
      <c r="J207" s="18">
        <f>Model!$W$10*((drdp!D207)*'ASXY-TI1S'!$B207+(drdp!G207)*'ASXY-TI1S'!$C207+(drdp!J207)*'ASXY-TI1S'!$D207)</f>
        <v>0</v>
      </c>
      <c r="K207" s="21">
        <f>SUM(E$3:E206)+H207</f>
        <v>0.10619105421154564</v>
      </c>
      <c r="L207" s="21">
        <f>SUM(F$3:F206)+I207</f>
        <v>0.18779711527809867</v>
      </c>
      <c r="M207" s="21">
        <f>SUM(G$3:G206)+J207</f>
        <v>-4.7558284450179344E-2</v>
      </c>
      <c r="N207" s="21"/>
      <c r="O207" s="21"/>
      <c r="P207" s="21"/>
      <c r="Q207" s="19">
        <f t="shared" si="19"/>
        <v>1.1276539994559425E-2</v>
      </c>
      <c r="R207" s="19">
        <f t="shared" si="20"/>
        <v>3.526775650677548E-2</v>
      </c>
      <c r="S207" s="19">
        <f t="shared" si="21"/>
        <v>2.2617904198441703E-3</v>
      </c>
      <c r="T207" s="19">
        <f t="shared" si="22"/>
        <v>1.9942373649268461E-2</v>
      </c>
      <c r="U207" s="19">
        <f t="shared" si="23"/>
        <v>-5.0502643622571024E-3</v>
      </c>
      <c r="V207" s="19">
        <f t="shared" si="24"/>
        <v>-8.931308627318937E-3</v>
      </c>
    </row>
    <row r="208" spans="1:22" x14ac:dyDescent="0.25">
      <c r="A208" s="26">
        <f>Wellpath!E208</f>
        <v>0</v>
      </c>
      <c r="B208" s="22">
        <v>0</v>
      </c>
      <c r="C208" s="22">
        <f>SIN(Wellpath!$L208) * COS(Wellpath!$L208) / SQRT(2)</f>
        <v>0</v>
      </c>
      <c r="D208" s="22">
        <f>(-TAN(Dip) * SIN(Wellpath!$L208) * COS(Wellpath!$L208) * SIN(Wellpath!$O208)) / SQRT(2)</f>
        <v>0</v>
      </c>
      <c r="E208" s="20">
        <f>Model!$W$10*((drdp!B208+drdp!K208)*'ASXY-TI1S'!$B208+(drdp!E208+drdp!N208)*'ASXY-TI1S'!$C208+(drdp!H208+drdp!Q208)*'ASXY-TI1S'!$D208)</f>
        <v>0</v>
      </c>
      <c r="F208" s="20">
        <f>Model!$W$10*((drdp!C208+drdp!L208)*'ASXY-TI1S'!$B208+(drdp!F208+drdp!O208)*'ASXY-TI1S'!$C208+(drdp!I208+drdp!R208)*'ASXY-TI1S'!$D208)</f>
        <v>0</v>
      </c>
      <c r="G208" s="20">
        <f>Model!$W$10*((drdp!D208+drdp!M208)*'ASXY-TI1S'!$B208+(drdp!G208+drdp!P208)*'ASXY-TI1S'!$C208+(drdp!J208+drdp!S208)*'ASXY-TI1S'!$D208)</f>
        <v>0</v>
      </c>
      <c r="H208" s="18">
        <f>Model!$W$10*((drdp!B208)*'ASXY-TI1S'!$B208+(drdp!E208)*'ASXY-TI1S'!$C208+(drdp!H208)*'ASXY-TI1S'!$D208)</f>
        <v>0</v>
      </c>
      <c r="I208" s="18">
        <f>Model!$W$10*((drdp!C208)*'ASXY-TI1S'!$B208+(drdp!F208)*'ASXY-TI1S'!$C208+(drdp!I208)*'ASXY-TI1S'!$D208)</f>
        <v>0</v>
      </c>
      <c r="J208" s="18">
        <f>Model!$W$10*((drdp!D208)*'ASXY-TI1S'!$B208+(drdp!G208)*'ASXY-TI1S'!$C208+(drdp!J208)*'ASXY-TI1S'!$D208)</f>
        <v>0</v>
      </c>
      <c r="K208" s="21">
        <f>SUM(E$3:E207)+H208</f>
        <v>0.10619105421154564</v>
      </c>
      <c r="L208" s="21">
        <f>SUM(F$3:F207)+I208</f>
        <v>0.18779711527809867</v>
      </c>
      <c r="M208" s="21">
        <f>SUM(G$3:G207)+J208</f>
        <v>-4.7558284450179344E-2</v>
      </c>
      <c r="N208" s="21"/>
      <c r="O208" s="21"/>
      <c r="P208" s="21"/>
      <c r="Q208" s="19">
        <f t="shared" si="19"/>
        <v>1.1276539994559425E-2</v>
      </c>
      <c r="R208" s="19">
        <f t="shared" si="20"/>
        <v>3.526775650677548E-2</v>
      </c>
      <c r="S208" s="19">
        <f t="shared" si="21"/>
        <v>2.2617904198441703E-3</v>
      </c>
      <c r="T208" s="19">
        <f t="shared" si="22"/>
        <v>1.9942373649268461E-2</v>
      </c>
      <c r="U208" s="19">
        <f t="shared" si="23"/>
        <v>-5.0502643622571024E-3</v>
      </c>
      <c r="V208" s="19">
        <f t="shared" si="24"/>
        <v>-8.931308627318937E-3</v>
      </c>
    </row>
    <row r="209" spans="1:22" x14ac:dyDescent="0.25">
      <c r="A209" s="26">
        <f>Wellpath!E209</f>
        <v>0</v>
      </c>
      <c r="B209" s="22">
        <v>0</v>
      </c>
      <c r="C209" s="22">
        <f>SIN(Wellpath!$L209) * COS(Wellpath!$L209) / SQRT(2)</f>
        <v>0</v>
      </c>
      <c r="D209" s="22">
        <f>(-TAN(Dip) * SIN(Wellpath!$L209) * COS(Wellpath!$L209) * SIN(Wellpath!$O209)) / SQRT(2)</f>
        <v>0</v>
      </c>
      <c r="E209" s="20">
        <f>Model!$W$10*((drdp!B209+drdp!K209)*'ASXY-TI1S'!$B209+(drdp!E209+drdp!N209)*'ASXY-TI1S'!$C209+(drdp!H209+drdp!Q209)*'ASXY-TI1S'!$D209)</f>
        <v>0</v>
      </c>
      <c r="F209" s="20">
        <f>Model!$W$10*((drdp!C209+drdp!L209)*'ASXY-TI1S'!$B209+(drdp!F209+drdp!O209)*'ASXY-TI1S'!$C209+(drdp!I209+drdp!R209)*'ASXY-TI1S'!$D209)</f>
        <v>0</v>
      </c>
      <c r="G209" s="20">
        <f>Model!$W$10*((drdp!D209+drdp!M209)*'ASXY-TI1S'!$B209+(drdp!G209+drdp!P209)*'ASXY-TI1S'!$C209+(drdp!J209+drdp!S209)*'ASXY-TI1S'!$D209)</f>
        <v>0</v>
      </c>
      <c r="H209" s="18">
        <f>Model!$W$10*((drdp!B209)*'ASXY-TI1S'!$B209+(drdp!E209)*'ASXY-TI1S'!$C209+(drdp!H209)*'ASXY-TI1S'!$D209)</f>
        <v>0</v>
      </c>
      <c r="I209" s="18">
        <f>Model!$W$10*((drdp!C209)*'ASXY-TI1S'!$B209+(drdp!F209)*'ASXY-TI1S'!$C209+(drdp!I209)*'ASXY-TI1S'!$D209)</f>
        <v>0</v>
      </c>
      <c r="J209" s="18">
        <f>Model!$W$10*((drdp!D209)*'ASXY-TI1S'!$B209+(drdp!G209)*'ASXY-TI1S'!$C209+(drdp!J209)*'ASXY-TI1S'!$D209)</f>
        <v>0</v>
      </c>
      <c r="K209" s="21">
        <f>SUM(E$3:E208)+H209</f>
        <v>0.10619105421154564</v>
      </c>
      <c r="L209" s="21">
        <f>SUM(F$3:F208)+I209</f>
        <v>0.18779711527809867</v>
      </c>
      <c r="M209" s="21">
        <f>SUM(G$3:G208)+J209</f>
        <v>-4.7558284450179344E-2</v>
      </c>
      <c r="N209" s="21"/>
      <c r="O209" s="21"/>
      <c r="P209" s="21"/>
      <c r="Q209" s="19">
        <f t="shared" si="19"/>
        <v>1.1276539994559425E-2</v>
      </c>
      <c r="R209" s="19">
        <f t="shared" si="20"/>
        <v>3.526775650677548E-2</v>
      </c>
      <c r="S209" s="19">
        <f t="shared" si="21"/>
        <v>2.2617904198441703E-3</v>
      </c>
      <c r="T209" s="19">
        <f t="shared" si="22"/>
        <v>1.9942373649268461E-2</v>
      </c>
      <c r="U209" s="19">
        <f t="shared" si="23"/>
        <v>-5.0502643622571024E-3</v>
      </c>
      <c r="V209" s="19">
        <f t="shared" si="24"/>
        <v>-8.931308627318937E-3</v>
      </c>
    </row>
    <row r="210" spans="1:22" x14ac:dyDescent="0.25">
      <c r="A210" s="26">
        <f>Wellpath!E210</f>
        <v>0</v>
      </c>
      <c r="B210" s="22">
        <v>0</v>
      </c>
      <c r="C210" s="22">
        <f>SIN(Wellpath!$L210) * COS(Wellpath!$L210) / SQRT(2)</f>
        <v>0</v>
      </c>
      <c r="D210" s="22">
        <f>(-TAN(Dip) * SIN(Wellpath!$L210) * COS(Wellpath!$L210) * SIN(Wellpath!$O210)) / SQRT(2)</f>
        <v>0</v>
      </c>
      <c r="E210" s="20">
        <f>Model!$W$10*((drdp!B210+drdp!K210)*'ASXY-TI1S'!$B210+(drdp!E210+drdp!N210)*'ASXY-TI1S'!$C210+(drdp!H210+drdp!Q210)*'ASXY-TI1S'!$D210)</f>
        <v>0</v>
      </c>
      <c r="F210" s="20">
        <f>Model!$W$10*((drdp!C210+drdp!L210)*'ASXY-TI1S'!$B210+(drdp!F210+drdp!O210)*'ASXY-TI1S'!$C210+(drdp!I210+drdp!R210)*'ASXY-TI1S'!$D210)</f>
        <v>0</v>
      </c>
      <c r="G210" s="20">
        <f>Model!$W$10*((drdp!D210+drdp!M210)*'ASXY-TI1S'!$B210+(drdp!G210+drdp!P210)*'ASXY-TI1S'!$C210+(drdp!J210+drdp!S210)*'ASXY-TI1S'!$D210)</f>
        <v>0</v>
      </c>
      <c r="H210" s="18">
        <f>Model!$W$10*((drdp!B210)*'ASXY-TI1S'!$B210+(drdp!E210)*'ASXY-TI1S'!$C210+(drdp!H210)*'ASXY-TI1S'!$D210)</f>
        <v>0</v>
      </c>
      <c r="I210" s="18">
        <f>Model!$W$10*((drdp!C210)*'ASXY-TI1S'!$B210+(drdp!F210)*'ASXY-TI1S'!$C210+(drdp!I210)*'ASXY-TI1S'!$D210)</f>
        <v>0</v>
      </c>
      <c r="J210" s="18">
        <f>Model!$W$10*((drdp!D210)*'ASXY-TI1S'!$B210+(drdp!G210)*'ASXY-TI1S'!$C210+(drdp!J210)*'ASXY-TI1S'!$D210)</f>
        <v>0</v>
      </c>
      <c r="K210" s="21">
        <f>SUM(E$3:E209)+H210</f>
        <v>0.10619105421154564</v>
      </c>
      <c r="L210" s="21">
        <f>SUM(F$3:F209)+I210</f>
        <v>0.18779711527809867</v>
      </c>
      <c r="M210" s="21">
        <f>SUM(G$3:G209)+J210</f>
        <v>-4.7558284450179344E-2</v>
      </c>
      <c r="N210" s="21"/>
      <c r="O210" s="21"/>
      <c r="P210" s="21"/>
      <c r="Q210" s="19">
        <f t="shared" si="19"/>
        <v>1.1276539994559425E-2</v>
      </c>
      <c r="R210" s="19">
        <f t="shared" si="20"/>
        <v>3.526775650677548E-2</v>
      </c>
      <c r="S210" s="19">
        <f t="shared" si="21"/>
        <v>2.2617904198441703E-3</v>
      </c>
      <c r="T210" s="19">
        <f t="shared" si="22"/>
        <v>1.9942373649268461E-2</v>
      </c>
      <c r="U210" s="19">
        <f t="shared" si="23"/>
        <v>-5.0502643622571024E-3</v>
      </c>
      <c r="V210" s="19">
        <f t="shared" si="24"/>
        <v>-8.931308627318937E-3</v>
      </c>
    </row>
    <row r="211" spans="1:22" x14ac:dyDescent="0.25">
      <c r="A211" s="26">
        <f>Wellpath!E211</f>
        <v>0</v>
      </c>
      <c r="B211" s="22">
        <v>0</v>
      </c>
      <c r="C211" s="22">
        <f>SIN(Wellpath!$L211) * COS(Wellpath!$L211) / SQRT(2)</f>
        <v>0</v>
      </c>
      <c r="D211" s="22">
        <f>(-TAN(Dip) * SIN(Wellpath!$L211) * COS(Wellpath!$L211) * SIN(Wellpath!$O211)) / SQRT(2)</f>
        <v>0</v>
      </c>
      <c r="E211" s="20">
        <f>Model!$W$10*((drdp!B211+drdp!K211)*'ASXY-TI1S'!$B211+(drdp!E211+drdp!N211)*'ASXY-TI1S'!$C211+(drdp!H211+drdp!Q211)*'ASXY-TI1S'!$D211)</f>
        <v>0</v>
      </c>
      <c r="F211" s="20">
        <f>Model!$W$10*((drdp!C211+drdp!L211)*'ASXY-TI1S'!$B211+(drdp!F211+drdp!O211)*'ASXY-TI1S'!$C211+(drdp!I211+drdp!R211)*'ASXY-TI1S'!$D211)</f>
        <v>0</v>
      </c>
      <c r="G211" s="20">
        <f>Model!$W$10*((drdp!D211+drdp!M211)*'ASXY-TI1S'!$B211+(drdp!G211+drdp!P211)*'ASXY-TI1S'!$C211+(drdp!J211+drdp!S211)*'ASXY-TI1S'!$D211)</f>
        <v>0</v>
      </c>
      <c r="H211" s="18">
        <f>Model!$W$10*((drdp!B211)*'ASXY-TI1S'!$B211+(drdp!E211)*'ASXY-TI1S'!$C211+(drdp!H211)*'ASXY-TI1S'!$D211)</f>
        <v>0</v>
      </c>
      <c r="I211" s="18">
        <f>Model!$W$10*((drdp!C211)*'ASXY-TI1S'!$B211+(drdp!F211)*'ASXY-TI1S'!$C211+(drdp!I211)*'ASXY-TI1S'!$D211)</f>
        <v>0</v>
      </c>
      <c r="J211" s="18">
        <f>Model!$W$10*((drdp!D211)*'ASXY-TI1S'!$B211+(drdp!G211)*'ASXY-TI1S'!$C211+(drdp!J211)*'ASXY-TI1S'!$D211)</f>
        <v>0</v>
      </c>
      <c r="K211" s="21">
        <f>SUM(E$3:E210)+H211</f>
        <v>0.10619105421154564</v>
      </c>
      <c r="L211" s="21">
        <f>SUM(F$3:F210)+I211</f>
        <v>0.18779711527809867</v>
      </c>
      <c r="M211" s="21">
        <f>SUM(G$3:G210)+J211</f>
        <v>-4.7558284450179344E-2</v>
      </c>
      <c r="N211" s="21"/>
      <c r="O211" s="21"/>
      <c r="P211" s="21"/>
      <c r="Q211" s="19">
        <f t="shared" si="19"/>
        <v>1.1276539994559425E-2</v>
      </c>
      <c r="R211" s="19">
        <f t="shared" si="20"/>
        <v>3.526775650677548E-2</v>
      </c>
      <c r="S211" s="19">
        <f t="shared" si="21"/>
        <v>2.2617904198441703E-3</v>
      </c>
      <c r="T211" s="19">
        <f t="shared" si="22"/>
        <v>1.9942373649268461E-2</v>
      </c>
      <c r="U211" s="19">
        <f t="shared" si="23"/>
        <v>-5.0502643622571024E-3</v>
      </c>
      <c r="V211" s="19">
        <f t="shared" si="24"/>
        <v>-8.931308627318937E-3</v>
      </c>
    </row>
    <row r="212" spans="1:22" x14ac:dyDescent="0.25">
      <c r="A212" s="26">
        <f>Wellpath!E212</f>
        <v>0</v>
      </c>
      <c r="B212" s="22">
        <v>0</v>
      </c>
      <c r="C212" s="22">
        <f>SIN(Wellpath!$L212) * COS(Wellpath!$L212) / SQRT(2)</f>
        <v>0</v>
      </c>
      <c r="D212" s="22">
        <f>(-TAN(Dip) * SIN(Wellpath!$L212) * COS(Wellpath!$L212) * SIN(Wellpath!$O212)) / SQRT(2)</f>
        <v>0</v>
      </c>
      <c r="E212" s="20">
        <f>Model!$W$10*((drdp!B212+drdp!K212)*'ASXY-TI1S'!$B212+(drdp!E212+drdp!N212)*'ASXY-TI1S'!$C212+(drdp!H212+drdp!Q212)*'ASXY-TI1S'!$D212)</f>
        <v>0</v>
      </c>
      <c r="F212" s="20">
        <f>Model!$W$10*((drdp!C212+drdp!L212)*'ASXY-TI1S'!$B212+(drdp!F212+drdp!O212)*'ASXY-TI1S'!$C212+(drdp!I212+drdp!R212)*'ASXY-TI1S'!$D212)</f>
        <v>0</v>
      </c>
      <c r="G212" s="20">
        <f>Model!$W$10*((drdp!D212+drdp!M212)*'ASXY-TI1S'!$B212+(drdp!G212+drdp!P212)*'ASXY-TI1S'!$C212+(drdp!J212+drdp!S212)*'ASXY-TI1S'!$D212)</f>
        <v>0</v>
      </c>
      <c r="H212" s="18">
        <f>Model!$W$10*((drdp!B212)*'ASXY-TI1S'!$B212+(drdp!E212)*'ASXY-TI1S'!$C212+(drdp!H212)*'ASXY-TI1S'!$D212)</f>
        <v>0</v>
      </c>
      <c r="I212" s="18">
        <f>Model!$W$10*((drdp!C212)*'ASXY-TI1S'!$B212+(drdp!F212)*'ASXY-TI1S'!$C212+(drdp!I212)*'ASXY-TI1S'!$D212)</f>
        <v>0</v>
      </c>
      <c r="J212" s="18">
        <f>Model!$W$10*((drdp!D212)*'ASXY-TI1S'!$B212+(drdp!G212)*'ASXY-TI1S'!$C212+(drdp!J212)*'ASXY-TI1S'!$D212)</f>
        <v>0</v>
      </c>
      <c r="K212" s="21">
        <f>SUM(E$3:E211)+H212</f>
        <v>0.10619105421154564</v>
      </c>
      <c r="L212" s="21">
        <f>SUM(F$3:F211)+I212</f>
        <v>0.18779711527809867</v>
      </c>
      <c r="M212" s="21">
        <f>SUM(G$3:G211)+J212</f>
        <v>-4.7558284450179344E-2</v>
      </c>
      <c r="N212" s="21"/>
      <c r="O212" s="21"/>
      <c r="P212" s="21"/>
      <c r="Q212" s="19">
        <f t="shared" si="19"/>
        <v>1.1276539994559425E-2</v>
      </c>
      <c r="R212" s="19">
        <f t="shared" si="20"/>
        <v>3.526775650677548E-2</v>
      </c>
      <c r="S212" s="19">
        <f t="shared" si="21"/>
        <v>2.2617904198441703E-3</v>
      </c>
      <c r="T212" s="19">
        <f t="shared" si="22"/>
        <v>1.9942373649268461E-2</v>
      </c>
      <c r="U212" s="19">
        <f t="shared" si="23"/>
        <v>-5.0502643622571024E-3</v>
      </c>
      <c r="V212" s="19">
        <f t="shared" si="24"/>
        <v>-8.931308627318937E-3</v>
      </c>
    </row>
    <row r="213" spans="1:22" x14ac:dyDescent="0.25">
      <c r="A213" s="26">
        <f>Wellpath!E213</f>
        <v>0</v>
      </c>
      <c r="B213" s="22">
        <v>0</v>
      </c>
      <c r="C213" s="22">
        <f>SIN(Wellpath!$L213) * COS(Wellpath!$L213) / SQRT(2)</f>
        <v>0</v>
      </c>
      <c r="D213" s="22">
        <f>(-TAN(Dip) * SIN(Wellpath!$L213) * COS(Wellpath!$L213) * SIN(Wellpath!$O213)) / SQRT(2)</f>
        <v>0</v>
      </c>
      <c r="E213" s="20">
        <f>Model!$W$10*((drdp!B213+drdp!K213)*'ASXY-TI1S'!$B213+(drdp!E213+drdp!N213)*'ASXY-TI1S'!$C213+(drdp!H213+drdp!Q213)*'ASXY-TI1S'!$D213)</f>
        <v>0</v>
      </c>
      <c r="F213" s="20">
        <f>Model!$W$10*((drdp!C213+drdp!L213)*'ASXY-TI1S'!$B213+(drdp!F213+drdp!O213)*'ASXY-TI1S'!$C213+(drdp!I213+drdp!R213)*'ASXY-TI1S'!$D213)</f>
        <v>0</v>
      </c>
      <c r="G213" s="20">
        <f>Model!$W$10*((drdp!D213+drdp!M213)*'ASXY-TI1S'!$B213+(drdp!G213+drdp!P213)*'ASXY-TI1S'!$C213+(drdp!J213+drdp!S213)*'ASXY-TI1S'!$D213)</f>
        <v>0</v>
      </c>
      <c r="H213" s="18">
        <f>Model!$W$10*((drdp!B213)*'ASXY-TI1S'!$B213+(drdp!E213)*'ASXY-TI1S'!$C213+(drdp!H213)*'ASXY-TI1S'!$D213)</f>
        <v>0</v>
      </c>
      <c r="I213" s="18">
        <f>Model!$W$10*((drdp!C213)*'ASXY-TI1S'!$B213+(drdp!F213)*'ASXY-TI1S'!$C213+(drdp!I213)*'ASXY-TI1S'!$D213)</f>
        <v>0</v>
      </c>
      <c r="J213" s="18">
        <f>Model!$W$10*((drdp!D213)*'ASXY-TI1S'!$B213+(drdp!G213)*'ASXY-TI1S'!$C213+(drdp!J213)*'ASXY-TI1S'!$D213)</f>
        <v>0</v>
      </c>
      <c r="K213" s="21">
        <f>SUM(E$3:E212)+H213</f>
        <v>0.10619105421154564</v>
      </c>
      <c r="L213" s="21">
        <f>SUM(F$3:F212)+I213</f>
        <v>0.18779711527809867</v>
      </c>
      <c r="M213" s="21">
        <f>SUM(G$3:G212)+J213</f>
        <v>-4.7558284450179344E-2</v>
      </c>
      <c r="N213" s="21"/>
      <c r="O213" s="21"/>
      <c r="P213" s="21"/>
      <c r="Q213" s="19">
        <f t="shared" si="19"/>
        <v>1.1276539994559425E-2</v>
      </c>
      <c r="R213" s="19">
        <f t="shared" si="20"/>
        <v>3.526775650677548E-2</v>
      </c>
      <c r="S213" s="19">
        <f t="shared" si="21"/>
        <v>2.2617904198441703E-3</v>
      </c>
      <c r="T213" s="19">
        <f t="shared" si="22"/>
        <v>1.9942373649268461E-2</v>
      </c>
      <c r="U213" s="19">
        <f t="shared" si="23"/>
        <v>-5.0502643622571024E-3</v>
      </c>
      <c r="V213" s="19">
        <f t="shared" si="24"/>
        <v>-8.931308627318937E-3</v>
      </c>
    </row>
    <row r="214" spans="1:22" x14ac:dyDescent="0.25">
      <c r="A214" s="26">
        <f>Wellpath!E214</f>
        <v>0</v>
      </c>
      <c r="B214" s="22">
        <v>0</v>
      </c>
      <c r="C214" s="22">
        <f>SIN(Wellpath!$L214) * COS(Wellpath!$L214) / SQRT(2)</f>
        <v>0</v>
      </c>
      <c r="D214" s="22">
        <f>(-TAN(Dip) * SIN(Wellpath!$L214) * COS(Wellpath!$L214) * SIN(Wellpath!$O214)) / SQRT(2)</f>
        <v>0</v>
      </c>
      <c r="E214" s="20">
        <f>Model!$W$10*((drdp!B214+drdp!K214)*'ASXY-TI1S'!$B214+(drdp!E214+drdp!N214)*'ASXY-TI1S'!$C214+(drdp!H214+drdp!Q214)*'ASXY-TI1S'!$D214)</f>
        <v>0</v>
      </c>
      <c r="F214" s="20">
        <f>Model!$W$10*((drdp!C214+drdp!L214)*'ASXY-TI1S'!$B214+(drdp!F214+drdp!O214)*'ASXY-TI1S'!$C214+(drdp!I214+drdp!R214)*'ASXY-TI1S'!$D214)</f>
        <v>0</v>
      </c>
      <c r="G214" s="20">
        <f>Model!$W$10*((drdp!D214+drdp!M214)*'ASXY-TI1S'!$B214+(drdp!G214+drdp!P214)*'ASXY-TI1S'!$C214+(drdp!J214+drdp!S214)*'ASXY-TI1S'!$D214)</f>
        <v>0</v>
      </c>
      <c r="H214" s="18">
        <f>Model!$W$10*((drdp!B214)*'ASXY-TI1S'!$B214+(drdp!E214)*'ASXY-TI1S'!$C214+(drdp!H214)*'ASXY-TI1S'!$D214)</f>
        <v>0</v>
      </c>
      <c r="I214" s="18">
        <f>Model!$W$10*((drdp!C214)*'ASXY-TI1S'!$B214+(drdp!F214)*'ASXY-TI1S'!$C214+(drdp!I214)*'ASXY-TI1S'!$D214)</f>
        <v>0</v>
      </c>
      <c r="J214" s="18">
        <f>Model!$W$10*((drdp!D214)*'ASXY-TI1S'!$B214+(drdp!G214)*'ASXY-TI1S'!$C214+(drdp!J214)*'ASXY-TI1S'!$D214)</f>
        <v>0</v>
      </c>
      <c r="K214" s="21">
        <f>SUM(E$3:E213)+H214</f>
        <v>0.10619105421154564</v>
      </c>
      <c r="L214" s="21">
        <f>SUM(F$3:F213)+I214</f>
        <v>0.18779711527809867</v>
      </c>
      <c r="M214" s="21">
        <f>SUM(G$3:G213)+J214</f>
        <v>-4.7558284450179344E-2</v>
      </c>
      <c r="N214" s="21"/>
      <c r="O214" s="21"/>
      <c r="P214" s="21"/>
      <c r="Q214" s="19">
        <f t="shared" si="19"/>
        <v>1.1276539994559425E-2</v>
      </c>
      <c r="R214" s="19">
        <f t="shared" si="20"/>
        <v>3.526775650677548E-2</v>
      </c>
      <c r="S214" s="19">
        <f t="shared" si="21"/>
        <v>2.2617904198441703E-3</v>
      </c>
      <c r="T214" s="19">
        <f t="shared" si="22"/>
        <v>1.9942373649268461E-2</v>
      </c>
      <c r="U214" s="19">
        <f t="shared" si="23"/>
        <v>-5.0502643622571024E-3</v>
      </c>
      <c r="V214" s="19">
        <f t="shared" si="24"/>
        <v>-8.931308627318937E-3</v>
      </c>
    </row>
    <row r="215" spans="1:22" x14ac:dyDescent="0.25">
      <c r="A215" s="26">
        <f>Wellpath!E215</f>
        <v>0</v>
      </c>
      <c r="B215" s="22">
        <v>0</v>
      </c>
      <c r="C215" s="22">
        <f>SIN(Wellpath!$L215) * COS(Wellpath!$L215) / SQRT(2)</f>
        <v>0</v>
      </c>
      <c r="D215" s="22">
        <f>(-TAN(Dip) * SIN(Wellpath!$L215) * COS(Wellpath!$L215) * SIN(Wellpath!$O215)) / SQRT(2)</f>
        <v>0</v>
      </c>
      <c r="E215" s="20">
        <f>Model!$W$10*((drdp!B215+drdp!K215)*'ASXY-TI1S'!$B215+(drdp!E215+drdp!N215)*'ASXY-TI1S'!$C215+(drdp!H215+drdp!Q215)*'ASXY-TI1S'!$D215)</f>
        <v>0</v>
      </c>
      <c r="F215" s="20">
        <f>Model!$W$10*((drdp!C215+drdp!L215)*'ASXY-TI1S'!$B215+(drdp!F215+drdp!O215)*'ASXY-TI1S'!$C215+(drdp!I215+drdp!R215)*'ASXY-TI1S'!$D215)</f>
        <v>0</v>
      </c>
      <c r="G215" s="20">
        <f>Model!$W$10*((drdp!D215+drdp!M215)*'ASXY-TI1S'!$B215+(drdp!G215+drdp!P215)*'ASXY-TI1S'!$C215+(drdp!J215+drdp!S215)*'ASXY-TI1S'!$D215)</f>
        <v>0</v>
      </c>
      <c r="H215" s="18">
        <f>Model!$W$10*((drdp!B215)*'ASXY-TI1S'!$B215+(drdp!E215)*'ASXY-TI1S'!$C215+(drdp!H215)*'ASXY-TI1S'!$D215)</f>
        <v>0</v>
      </c>
      <c r="I215" s="18">
        <f>Model!$W$10*((drdp!C215)*'ASXY-TI1S'!$B215+(drdp!F215)*'ASXY-TI1S'!$C215+(drdp!I215)*'ASXY-TI1S'!$D215)</f>
        <v>0</v>
      </c>
      <c r="J215" s="18">
        <f>Model!$W$10*((drdp!D215)*'ASXY-TI1S'!$B215+(drdp!G215)*'ASXY-TI1S'!$C215+(drdp!J215)*'ASXY-TI1S'!$D215)</f>
        <v>0</v>
      </c>
      <c r="K215" s="21">
        <f>SUM(E$3:E214)+H215</f>
        <v>0.10619105421154564</v>
      </c>
      <c r="L215" s="21">
        <f>SUM(F$3:F214)+I215</f>
        <v>0.18779711527809867</v>
      </c>
      <c r="M215" s="21">
        <f>SUM(G$3:G214)+J215</f>
        <v>-4.7558284450179344E-2</v>
      </c>
      <c r="N215" s="21"/>
      <c r="O215" s="21"/>
      <c r="P215" s="21"/>
      <c r="Q215" s="19">
        <f t="shared" si="19"/>
        <v>1.1276539994559425E-2</v>
      </c>
      <c r="R215" s="19">
        <f t="shared" si="20"/>
        <v>3.526775650677548E-2</v>
      </c>
      <c r="S215" s="19">
        <f t="shared" si="21"/>
        <v>2.2617904198441703E-3</v>
      </c>
      <c r="T215" s="19">
        <f t="shared" si="22"/>
        <v>1.9942373649268461E-2</v>
      </c>
      <c r="U215" s="19">
        <f t="shared" si="23"/>
        <v>-5.0502643622571024E-3</v>
      </c>
      <c r="V215" s="19">
        <f t="shared" si="24"/>
        <v>-8.931308627318937E-3</v>
      </c>
    </row>
    <row r="216" spans="1:22" x14ac:dyDescent="0.25">
      <c r="A216" s="26">
        <f>Wellpath!E216</f>
        <v>0</v>
      </c>
      <c r="B216" s="22">
        <v>0</v>
      </c>
      <c r="C216" s="22">
        <f>SIN(Wellpath!$L216) * COS(Wellpath!$L216) / SQRT(2)</f>
        <v>0</v>
      </c>
      <c r="D216" s="22">
        <f>(-TAN(Dip) * SIN(Wellpath!$L216) * COS(Wellpath!$L216) * SIN(Wellpath!$O216)) / SQRT(2)</f>
        <v>0</v>
      </c>
      <c r="E216" s="20">
        <f>Model!$W$10*((drdp!B216+drdp!K216)*'ASXY-TI1S'!$B216+(drdp!E216+drdp!N216)*'ASXY-TI1S'!$C216+(drdp!H216+drdp!Q216)*'ASXY-TI1S'!$D216)</f>
        <v>0</v>
      </c>
      <c r="F216" s="20">
        <f>Model!$W$10*((drdp!C216+drdp!L216)*'ASXY-TI1S'!$B216+(drdp!F216+drdp!O216)*'ASXY-TI1S'!$C216+(drdp!I216+drdp!R216)*'ASXY-TI1S'!$D216)</f>
        <v>0</v>
      </c>
      <c r="G216" s="20">
        <f>Model!$W$10*((drdp!D216+drdp!M216)*'ASXY-TI1S'!$B216+(drdp!G216+drdp!P216)*'ASXY-TI1S'!$C216+(drdp!J216+drdp!S216)*'ASXY-TI1S'!$D216)</f>
        <v>0</v>
      </c>
      <c r="H216" s="18">
        <f>Model!$W$10*((drdp!B216)*'ASXY-TI1S'!$B216+(drdp!E216)*'ASXY-TI1S'!$C216+(drdp!H216)*'ASXY-TI1S'!$D216)</f>
        <v>0</v>
      </c>
      <c r="I216" s="18">
        <f>Model!$W$10*((drdp!C216)*'ASXY-TI1S'!$B216+(drdp!F216)*'ASXY-TI1S'!$C216+(drdp!I216)*'ASXY-TI1S'!$D216)</f>
        <v>0</v>
      </c>
      <c r="J216" s="18">
        <f>Model!$W$10*((drdp!D216)*'ASXY-TI1S'!$B216+(drdp!G216)*'ASXY-TI1S'!$C216+(drdp!J216)*'ASXY-TI1S'!$D216)</f>
        <v>0</v>
      </c>
      <c r="K216" s="21">
        <f>SUM(E$3:E215)+H216</f>
        <v>0.10619105421154564</v>
      </c>
      <c r="L216" s="21">
        <f>SUM(F$3:F215)+I216</f>
        <v>0.18779711527809867</v>
      </c>
      <c r="M216" s="21">
        <f>SUM(G$3:G215)+J216</f>
        <v>-4.7558284450179344E-2</v>
      </c>
      <c r="N216" s="21"/>
      <c r="O216" s="21"/>
      <c r="P216" s="21"/>
      <c r="Q216" s="19">
        <f t="shared" si="19"/>
        <v>1.1276539994559425E-2</v>
      </c>
      <c r="R216" s="19">
        <f t="shared" si="20"/>
        <v>3.526775650677548E-2</v>
      </c>
      <c r="S216" s="19">
        <f t="shared" si="21"/>
        <v>2.2617904198441703E-3</v>
      </c>
      <c r="T216" s="19">
        <f t="shared" si="22"/>
        <v>1.9942373649268461E-2</v>
      </c>
      <c r="U216" s="19">
        <f t="shared" si="23"/>
        <v>-5.0502643622571024E-3</v>
      </c>
      <c r="V216" s="19">
        <f t="shared" si="24"/>
        <v>-8.931308627318937E-3</v>
      </c>
    </row>
    <row r="217" spans="1:22" x14ac:dyDescent="0.25">
      <c r="A217" s="26">
        <f>Wellpath!E217</f>
        <v>0</v>
      </c>
      <c r="B217" s="22">
        <v>0</v>
      </c>
      <c r="C217" s="22">
        <f>SIN(Wellpath!$L217) * COS(Wellpath!$L217) / SQRT(2)</f>
        <v>0</v>
      </c>
      <c r="D217" s="22">
        <f>(-TAN(Dip) * SIN(Wellpath!$L217) * COS(Wellpath!$L217) * SIN(Wellpath!$O217)) / SQRT(2)</f>
        <v>0</v>
      </c>
      <c r="E217" s="20">
        <f>Model!$W$10*((drdp!B217+drdp!K217)*'ASXY-TI1S'!$B217+(drdp!E217+drdp!N217)*'ASXY-TI1S'!$C217+(drdp!H217+drdp!Q217)*'ASXY-TI1S'!$D217)</f>
        <v>0</v>
      </c>
      <c r="F217" s="20">
        <f>Model!$W$10*((drdp!C217+drdp!L217)*'ASXY-TI1S'!$B217+(drdp!F217+drdp!O217)*'ASXY-TI1S'!$C217+(drdp!I217+drdp!R217)*'ASXY-TI1S'!$D217)</f>
        <v>0</v>
      </c>
      <c r="G217" s="20">
        <f>Model!$W$10*((drdp!D217+drdp!M217)*'ASXY-TI1S'!$B217+(drdp!G217+drdp!P217)*'ASXY-TI1S'!$C217+(drdp!J217+drdp!S217)*'ASXY-TI1S'!$D217)</f>
        <v>0</v>
      </c>
      <c r="H217" s="18">
        <f>Model!$W$10*((drdp!B217)*'ASXY-TI1S'!$B217+(drdp!E217)*'ASXY-TI1S'!$C217+(drdp!H217)*'ASXY-TI1S'!$D217)</f>
        <v>0</v>
      </c>
      <c r="I217" s="18">
        <f>Model!$W$10*((drdp!C217)*'ASXY-TI1S'!$B217+(drdp!F217)*'ASXY-TI1S'!$C217+(drdp!I217)*'ASXY-TI1S'!$D217)</f>
        <v>0</v>
      </c>
      <c r="J217" s="18">
        <f>Model!$W$10*((drdp!D217)*'ASXY-TI1S'!$B217+(drdp!G217)*'ASXY-TI1S'!$C217+(drdp!J217)*'ASXY-TI1S'!$D217)</f>
        <v>0</v>
      </c>
      <c r="K217" s="21">
        <f>SUM(E$3:E216)+H217</f>
        <v>0.10619105421154564</v>
      </c>
      <c r="L217" s="21">
        <f>SUM(F$3:F216)+I217</f>
        <v>0.18779711527809867</v>
      </c>
      <c r="M217" s="21">
        <f>SUM(G$3:G216)+J217</f>
        <v>-4.7558284450179344E-2</v>
      </c>
      <c r="N217" s="21"/>
      <c r="O217" s="21"/>
      <c r="P217" s="21"/>
      <c r="Q217" s="19">
        <f t="shared" si="19"/>
        <v>1.1276539994559425E-2</v>
      </c>
      <c r="R217" s="19">
        <f t="shared" si="20"/>
        <v>3.526775650677548E-2</v>
      </c>
      <c r="S217" s="19">
        <f t="shared" si="21"/>
        <v>2.2617904198441703E-3</v>
      </c>
      <c r="T217" s="19">
        <f t="shared" si="22"/>
        <v>1.9942373649268461E-2</v>
      </c>
      <c r="U217" s="19">
        <f t="shared" si="23"/>
        <v>-5.0502643622571024E-3</v>
      </c>
      <c r="V217" s="19">
        <f t="shared" si="24"/>
        <v>-8.931308627318937E-3</v>
      </c>
    </row>
    <row r="218" spans="1:22" x14ac:dyDescent="0.25">
      <c r="A218" s="26">
        <f>Wellpath!E218</f>
        <v>0</v>
      </c>
      <c r="B218" s="22">
        <v>0</v>
      </c>
      <c r="C218" s="22">
        <f>SIN(Wellpath!$L218) * COS(Wellpath!$L218) / SQRT(2)</f>
        <v>0</v>
      </c>
      <c r="D218" s="22">
        <f>(-TAN(Dip) * SIN(Wellpath!$L218) * COS(Wellpath!$L218) * SIN(Wellpath!$O218)) / SQRT(2)</f>
        <v>0</v>
      </c>
      <c r="E218" s="20">
        <f>Model!$W$10*((drdp!B218+drdp!K218)*'ASXY-TI1S'!$B218+(drdp!E218+drdp!N218)*'ASXY-TI1S'!$C218+(drdp!H218+drdp!Q218)*'ASXY-TI1S'!$D218)</f>
        <v>0</v>
      </c>
      <c r="F218" s="20">
        <f>Model!$W$10*((drdp!C218+drdp!L218)*'ASXY-TI1S'!$B218+(drdp!F218+drdp!O218)*'ASXY-TI1S'!$C218+(drdp!I218+drdp!R218)*'ASXY-TI1S'!$D218)</f>
        <v>0</v>
      </c>
      <c r="G218" s="20">
        <f>Model!$W$10*((drdp!D218+drdp!M218)*'ASXY-TI1S'!$B218+(drdp!G218+drdp!P218)*'ASXY-TI1S'!$C218+(drdp!J218+drdp!S218)*'ASXY-TI1S'!$D218)</f>
        <v>0</v>
      </c>
      <c r="H218" s="18">
        <f>Model!$W$10*((drdp!B218)*'ASXY-TI1S'!$B218+(drdp!E218)*'ASXY-TI1S'!$C218+(drdp!H218)*'ASXY-TI1S'!$D218)</f>
        <v>0</v>
      </c>
      <c r="I218" s="18">
        <f>Model!$W$10*((drdp!C218)*'ASXY-TI1S'!$B218+(drdp!F218)*'ASXY-TI1S'!$C218+(drdp!I218)*'ASXY-TI1S'!$D218)</f>
        <v>0</v>
      </c>
      <c r="J218" s="18">
        <f>Model!$W$10*((drdp!D218)*'ASXY-TI1S'!$B218+(drdp!G218)*'ASXY-TI1S'!$C218+(drdp!J218)*'ASXY-TI1S'!$D218)</f>
        <v>0</v>
      </c>
      <c r="K218" s="21">
        <f>SUM(E$3:E217)+H218</f>
        <v>0.10619105421154564</v>
      </c>
      <c r="L218" s="21">
        <f>SUM(F$3:F217)+I218</f>
        <v>0.18779711527809867</v>
      </c>
      <c r="M218" s="21">
        <f>SUM(G$3:G217)+J218</f>
        <v>-4.7558284450179344E-2</v>
      </c>
      <c r="N218" s="21"/>
      <c r="O218" s="21"/>
      <c r="P218" s="21"/>
      <c r="Q218" s="19">
        <f t="shared" si="19"/>
        <v>1.1276539994559425E-2</v>
      </c>
      <c r="R218" s="19">
        <f t="shared" si="20"/>
        <v>3.526775650677548E-2</v>
      </c>
      <c r="S218" s="19">
        <f t="shared" si="21"/>
        <v>2.2617904198441703E-3</v>
      </c>
      <c r="T218" s="19">
        <f t="shared" si="22"/>
        <v>1.9942373649268461E-2</v>
      </c>
      <c r="U218" s="19">
        <f t="shared" si="23"/>
        <v>-5.0502643622571024E-3</v>
      </c>
      <c r="V218" s="19">
        <f t="shared" si="24"/>
        <v>-8.931308627318937E-3</v>
      </c>
    </row>
    <row r="219" spans="1:22" x14ac:dyDescent="0.25">
      <c r="A219" s="26">
        <f>Wellpath!E219</f>
        <v>0</v>
      </c>
      <c r="B219" s="22">
        <v>0</v>
      </c>
      <c r="C219" s="22">
        <f>SIN(Wellpath!$L219) * COS(Wellpath!$L219) / SQRT(2)</f>
        <v>0</v>
      </c>
      <c r="D219" s="22">
        <f>(-TAN(Dip) * SIN(Wellpath!$L219) * COS(Wellpath!$L219) * SIN(Wellpath!$O219)) / SQRT(2)</f>
        <v>0</v>
      </c>
      <c r="E219" s="20">
        <f>Model!$W$10*((drdp!B219+drdp!K219)*'ASXY-TI1S'!$B219+(drdp!E219+drdp!N219)*'ASXY-TI1S'!$C219+(drdp!H219+drdp!Q219)*'ASXY-TI1S'!$D219)</f>
        <v>0</v>
      </c>
      <c r="F219" s="20">
        <f>Model!$W$10*((drdp!C219+drdp!L219)*'ASXY-TI1S'!$B219+(drdp!F219+drdp!O219)*'ASXY-TI1S'!$C219+(drdp!I219+drdp!R219)*'ASXY-TI1S'!$D219)</f>
        <v>0</v>
      </c>
      <c r="G219" s="20">
        <f>Model!$W$10*((drdp!D219+drdp!M219)*'ASXY-TI1S'!$B219+(drdp!G219+drdp!P219)*'ASXY-TI1S'!$C219+(drdp!J219+drdp!S219)*'ASXY-TI1S'!$D219)</f>
        <v>0</v>
      </c>
      <c r="H219" s="18">
        <f>Model!$W$10*((drdp!B219)*'ASXY-TI1S'!$B219+(drdp!E219)*'ASXY-TI1S'!$C219+(drdp!H219)*'ASXY-TI1S'!$D219)</f>
        <v>0</v>
      </c>
      <c r="I219" s="18">
        <f>Model!$W$10*((drdp!C219)*'ASXY-TI1S'!$B219+(drdp!F219)*'ASXY-TI1S'!$C219+(drdp!I219)*'ASXY-TI1S'!$D219)</f>
        <v>0</v>
      </c>
      <c r="J219" s="18">
        <f>Model!$W$10*((drdp!D219)*'ASXY-TI1S'!$B219+(drdp!G219)*'ASXY-TI1S'!$C219+(drdp!J219)*'ASXY-TI1S'!$D219)</f>
        <v>0</v>
      </c>
      <c r="K219" s="21">
        <f>SUM(E$3:E218)+H219</f>
        <v>0.10619105421154564</v>
      </c>
      <c r="L219" s="21">
        <f>SUM(F$3:F218)+I219</f>
        <v>0.18779711527809867</v>
      </c>
      <c r="M219" s="21">
        <f>SUM(G$3:G218)+J219</f>
        <v>-4.7558284450179344E-2</v>
      </c>
      <c r="N219" s="21"/>
      <c r="O219" s="21"/>
      <c r="P219" s="21"/>
      <c r="Q219" s="19">
        <f t="shared" si="19"/>
        <v>1.1276539994559425E-2</v>
      </c>
      <c r="R219" s="19">
        <f t="shared" si="20"/>
        <v>3.526775650677548E-2</v>
      </c>
      <c r="S219" s="19">
        <f t="shared" si="21"/>
        <v>2.2617904198441703E-3</v>
      </c>
      <c r="T219" s="19">
        <f t="shared" si="22"/>
        <v>1.9942373649268461E-2</v>
      </c>
      <c r="U219" s="19">
        <f t="shared" si="23"/>
        <v>-5.0502643622571024E-3</v>
      </c>
      <c r="V219" s="19">
        <f t="shared" si="24"/>
        <v>-8.931308627318937E-3</v>
      </c>
    </row>
    <row r="220" spans="1:22" x14ac:dyDescent="0.25">
      <c r="A220" s="26">
        <f>Wellpath!E220</f>
        <v>0</v>
      </c>
      <c r="B220" s="22">
        <v>0</v>
      </c>
      <c r="C220" s="22">
        <f>SIN(Wellpath!$L220) * COS(Wellpath!$L220) / SQRT(2)</f>
        <v>0</v>
      </c>
      <c r="D220" s="22">
        <f>(-TAN(Dip) * SIN(Wellpath!$L220) * COS(Wellpath!$L220) * SIN(Wellpath!$O220)) / SQRT(2)</f>
        <v>0</v>
      </c>
      <c r="E220" s="20">
        <f>Model!$W$10*((drdp!B220+drdp!K220)*'ASXY-TI1S'!$B220+(drdp!E220+drdp!N220)*'ASXY-TI1S'!$C220+(drdp!H220+drdp!Q220)*'ASXY-TI1S'!$D220)</f>
        <v>0</v>
      </c>
      <c r="F220" s="20">
        <f>Model!$W$10*((drdp!C220+drdp!L220)*'ASXY-TI1S'!$B220+(drdp!F220+drdp!O220)*'ASXY-TI1S'!$C220+(drdp!I220+drdp!R220)*'ASXY-TI1S'!$D220)</f>
        <v>0</v>
      </c>
      <c r="G220" s="20">
        <f>Model!$W$10*((drdp!D220+drdp!M220)*'ASXY-TI1S'!$B220+(drdp!G220+drdp!P220)*'ASXY-TI1S'!$C220+(drdp!J220+drdp!S220)*'ASXY-TI1S'!$D220)</f>
        <v>0</v>
      </c>
      <c r="H220" s="18">
        <f>Model!$W$10*((drdp!B220)*'ASXY-TI1S'!$B220+(drdp!E220)*'ASXY-TI1S'!$C220+(drdp!H220)*'ASXY-TI1S'!$D220)</f>
        <v>0</v>
      </c>
      <c r="I220" s="18">
        <f>Model!$W$10*((drdp!C220)*'ASXY-TI1S'!$B220+(drdp!F220)*'ASXY-TI1S'!$C220+(drdp!I220)*'ASXY-TI1S'!$D220)</f>
        <v>0</v>
      </c>
      <c r="J220" s="18">
        <f>Model!$W$10*((drdp!D220)*'ASXY-TI1S'!$B220+(drdp!G220)*'ASXY-TI1S'!$C220+(drdp!J220)*'ASXY-TI1S'!$D220)</f>
        <v>0</v>
      </c>
      <c r="K220" s="21">
        <f>SUM(E$3:E219)+H220</f>
        <v>0.10619105421154564</v>
      </c>
      <c r="L220" s="21">
        <f>SUM(F$3:F219)+I220</f>
        <v>0.18779711527809867</v>
      </c>
      <c r="M220" s="21">
        <f>SUM(G$3:G219)+J220</f>
        <v>-4.7558284450179344E-2</v>
      </c>
      <c r="N220" s="21"/>
      <c r="O220" s="21"/>
      <c r="P220" s="21"/>
      <c r="Q220" s="19">
        <f t="shared" si="19"/>
        <v>1.1276539994559425E-2</v>
      </c>
      <c r="R220" s="19">
        <f t="shared" si="20"/>
        <v>3.526775650677548E-2</v>
      </c>
      <c r="S220" s="19">
        <f t="shared" si="21"/>
        <v>2.2617904198441703E-3</v>
      </c>
      <c r="T220" s="19">
        <f t="shared" si="22"/>
        <v>1.9942373649268461E-2</v>
      </c>
      <c r="U220" s="19">
        <f t="shared" si="23"/>
        <v>-5.0502643622571024E-3</v>
      </c>
      <c r="V220" s="19">
        <f t="shared" si="24"/>
        <v>-8.931308627318937E-3</v>
      </c>
    </row>
    <row r="221" spans="1:22" x14ac:dyDescent="0.25">
      <c r="A221" s="26">
        <f>Wellpath!E221</f>
        <v>0</v>
      </c>
      <c r="B221" s="22">
        <v>0</v>
      </c>
      <c r="C221" s="22">
        <f>SIN(Wellpath!$L221) * COS(Wellpath!$L221) / SQRT(2)</f>
        <v>0</v>
      </c>
      <c r="D221" s="22">
        <f>(-TAN(Dip) * SIN(Wellpath!$L221) * COS(Wellpath!$L221) * SIN(Wellpath!$O221)) / SQRT(2)</f>
        <v>0</v>
      </c>
      <c r="E221" s="20">
        <f>Model!$W$10*((drdp!B221+drdp!K221)*'ASXY-TI1S'!$B221+(drdp!E221+drdp!N221)*'ASXY-TI1S'!$C221+(drdp!H221+drdp!Q221)*'ASXY-TI1S'!$D221)</f>
        <v>0</v>
      </c>
      <c r="F221" s="20">
        <f>Model!$W$10*((drdp!C221+drdp!L221)*'ASXY-TI1S'!$B221+(drdp!F221+drdp!O221)*'ASXY-TI1S'!$C221+(drdp!I221+drdp!R221)*'ASXY-TI1S'!$D221)</f>
        <v>0</v>
      </c>
      <c r="G221" s="20">
        <f>Model!$W$10*((drdp!D221+drdp!M221)*'ASXY-TI1S'!$B221+(drdp!G221+drdp!P221)*'ASXY-TI1S'!$C221+(drdp!J221+drdp!S221)*'ASXY-TI1S'!$D221)</f>
        <v>0</v>
      </c>
      <c r="H221" s="18">
        <f>Model!$W$10*((drdp!B221)*'ASXY-TI1S'!$B221+(drdp!E221)*'ASXY-TI1S'!$C221+(drdp!H221)*'ASXY-TI1S'!$D221)</f>
        <v>0</v>
      </c>
      <c r="I221" s="18">
        <f>Model!$W$10*((drdp!C221)*'ASXY-TI1S'!$B221+(drdp!F221)*'ASXY-TI1S'!$C221+(drdp!I221)*'ASXY-TI1S'!$D221)</f>
        <v>0</v>
      </c>
      <c r="J221" s="18">
        <f>Model!$W$10*((drdp!D221)*'ASXY-TI1S'!$B221+(drdp!G221)*'ASXY-TI1S'!$C221+(drdp!J221)*'ASXY-TI1S'!$D221)</f>
        <v>0</v>
      </c>
      <c r="K221" s="21">
        <f>SUM(E$3:E220)+H221</f>
        <v>0.10619105421154564</v>
      </c>
      <c r="L221" s="21">
        <f>SUM(F$3:F220)+I221</f>
        <v>0.18779711527809867</v>
      </c>
      <c r="M221" s="21">
        <f>SUM(G$3:G220)+J221</f>
        <v>-4.7558284450179344E-2</v>
      </c>
      <c r="N221" s="21"/>
      <c r="O221" s="21"/>
      <c r="P221" s="21"/>
      <c r="Q221" s="19">
        <f t="shared" si="19"/>
        <v>1.1276539994559425E-2</v>
      </c>
      <c r="R221" s="19">
        <f t="shared" si="20"/>
        <v>3.526775650677548E-2</v>
      </c>
      <c r="S221" s="19">
        <f t="shared" si="21"/>
        <v>2.2617904198441703E-3</v>
      </c>
      <c r="T221" s="19">
        <f t="shared" si="22"/>
        <v>1.9942373649268461E-2</v>
      </c>
      <c r="U221" s="19">
        <f t="shared" si="23"/>
        <v>-5.0502643622571024E-3</v>
      </c>
      <c r="V221" s="19">
        <f t="shared" si="24"/>
        <v>-8.931308627318937E-3</v>
      </c>
    </row>
    <row r="222" spans="1:22" x14ac:dyDescent="0.25">
      <c r="A222" s="26">
        <f>Wellpath!E222</f>
        <v>0</v>
      </c>
      <c r="B222" s="22">
        <v>0</v>
      </c>
      <c r="C222" s="22">
        <f>SIN(Wellpath!$L222) * COS(Wellpath!$L222) / SQRT(2)</f>
        <v>0</v>
      </c>
      <c r="D222" s="22">
        <f>(-TAN(Dip) * SIN(Wellpath!$L222) * COS(Wellpath!$L222) * SIN(Wellpath!$O222)) / SQRT(2)</f>
        <v>0</v>
      </c>
      <c r="E222" s="20">
        <f>Model!$W$10*((drdp!B222+drdp!K222)*'ASXY-TI1S'!$B222+(drdp!E222+drdp!N222)*'ASXY-TI1S'!$C222+(drdp!H222+drdp!Q222)*'ASXY-TI1S'!$D222)</f>
        <v>0</v>
      </c>
      <c r="F222" s="20">
        <f>Model!$W$10*((drdp!C222+drdp!L222)*'ASXY-TI1S'!$B222+(drdp!F222+drdp!O222)*'ASXY-TI1S'!$C222+(drdp!I222+drdp!R222)*'ASXY-TI1S'!$D222)</f>
        <v>0</v>
      </c>
      <c r="G222" s="20">
        <f>Model!$W$10*((drdp!D222+drdp!M222)*'ASXY-TI1S'!$B222+(drdp!G222+drdp!P222)*'ASXY-TI1S'!$C222+(drdp!J222+drdp!S222)*'ASXY-TI1S'!$D222)</f>
        <v>0</v>
      </c>
      <c r="H222" s="18">
        <f>Model!$W$10*((drdp!B222)*'ASXY-TI1S'!$B222+(drdp!E222)*'ASXY-TI1S'!$C222+(drdp!H222)*'ASXY-TI1S'!$D222)</f>
        <v>0</v>
      </c>
      <c r="I222" s="18">
        <f>Model!$W$10*((drdp!C222)*'ASXY-TI1S'!$B222+(drdp!F222)*'ASXY-TI1S'!$C222+(drdp!I222)*'ASXY-TI1S'!$D222)</f>
        <v>0</v>
      </c>
      <c r="J222" s="18">
        <f>Model!$W$10*((drdp!D222)*'ASXY-TI1S'!$B222+(drdp!G222)*'ASXY-TI1S'!$C222+(drdp!J222)*'ASXY-TI1S'!$D222)</f>
        <v>0</v>
      </c>
      <c r="K222" s="21">
        <f>SUM(E$3:E221)+H222</f>
        <v>0.10619105421154564</v>
      </c>
      <c r="L222" s="21">
        <f>SUM(F$3:F221)+I222</f>
        <v>0.18779711527809867</v>
      </c>
      <c r="M222" s="21">
        <f>SUM(G$3:G221)+J222</f>
        <v>-4.7558284450179344E-2</v>
      </c>
      <c r="N222" s="21"/>
      <c r="O222" s="21"/>
      <c r="P222" s="21"/>
      <c r="Q222" s="19">
        <f t="shared" si="19"/>
        <v>1.1276539994559425E-2</v>
      </c>
      <c r="R222" s="19">
        <f t="shared" si="20"/>
        <v>3.526775650677548E-2</v>
      </c>
      <c r="S222" s="19">
        <f t="shared" si="21"/>
        <v>2.2617904198441703E-3</v>
      </c>
      <c r="T222" s="19">
        <f t="shared" si="22"/>
        <v>1.9942373649268461E-2</v>
      </c>
      <c r="U222" s="19">
        <f t="shared" si="23"/>
        <v>-5.0502643622571024E-3</v>
      </c>
      <c r="V222" s="19">
        <f t="shared" si="24"/>
        <v>-8.931308627318937E-3</v>
      </c>
    </row>
    <row r="223" spans="1:22" x14ac:dyDescent="0.25">
      <c r="A223" s="26">
        <f>Wellpath!E223</f>
        <v>0</v>
      </c>
      <c r="B223" s="22">
        <v>0</v>
      </c>
      <c r="C223" s="22">
        <f>SIN(Wellpath!$L223) * COS(Wellpath!$L223) / SQRT(2)</f>
        <v>0</v>
      </c>
      <c r="D223" s="22">
        <f>(-TAN(Dip) * SIN(Wellpath!$L223) * COS(Wellpath!$L223) * SIN(Wellpath!$O223)) / SQRT(2)</f>
        <v>0</v>
      </c>
      <c r="E223" s="20">
        <f>Model!$W$10*((drdp!B223+drdp!K223)*'ASXY-TI1S'!$B223+(drdp!E223+drdp!N223)*'ASXY-TI1S'!$C223+(drdp!H223+drdp!Q223)*'ASXY-TI1S'!$D223)</f>
        <v>0</v>
      </c>
      <c r="F223" s="20">
        <f>Model!$W$10*((drdp!C223+drdp!L223)*'ASXY-TI1S'!$B223+(drdp!F223+drdp!O223)*'ASXY-TI1S'!$C223+(drdp!I223+drdp!R223)*'ASXY-TI1S'!$D223)</f>
        <v>0</v>
      </c>
      <c r="G223" s="20">
        <f>Model!$W$10*((drdp!D223+drdp!M223)*'ASXY-TI1S'!$B223+(drdp!G223+drdp!P223)*'ASXY-TI1S'!$C223+(drdp!J223+drdp!S223)*'ASXY-TI1S'!$D223)</f>
        <v>0</v>
      </c>
      <c r="H223" s="18">
        <f>Model!$W$10*((drdp!B223)*'ASXY-TI1S'!$B223+(drdp!E223)*'ASXY-TI1S'!$C223+(drdp!H223)*'ASXY-TI1S'!$D223)</f>
        <v>0</v>
      </c>
      <c r="I223" s="18">
        <f>Model!$W$10*((drdp!C223)*'ASXY-TI1S'!$B223+(drdp!F223)*'ASXY-TI1S'!$C223+(drdp!I223)*'ASXY-TI1S'!$D223)</f>
        <v>0</v>
      </c>
      <c r="J223" s="18">
        <f>Model!$W$10*((drdp!D223)*'ASXY-TI1S'!$B223+(drdp!G223)*'ASXY-TI1S'!$C223+(drdp!J223)*'ASXY-TI1S'!$D223)</f>
        <v>0</v>
      </c>
      <c r="K223" s="21">
        <f>SUM(E$3:E222)+H223</f>
        <v>0.10619105421154564</v>
      </c>
      <c r="L223" s="21">
        <f>SUM(F$3:F222)+I223</f>
        <v>0.18779711527809867</v>
      </c>
      <c r="M223" s="21">
        <f>SUM(G$3:G222)+J223</f>
        <v>-4.7558284450179344E-2</v>
      </c>
      <c r="N223" s="21"/>
      <c r="O223" s="21"/>
      <c r="P223" s="21"/>
      <c r="Q223" s="19">
        <f t="shared" si="19"/>
        <v>1.1276539994559425E-2</v>
      </c>
      <c r="R223" s="19">
        <f t="shared" si="20"/>
        <v>3.526775650677548E-2</v>
      </c>
      <c r="S223" s="19">
        <f t="shared" si="21"/>
        <v>2.2617904198441703E-3</v>
      </c>
      <c r="T223" s="19">
        <f t="shared" si="22"/>
        <v>1.9942373649268461E-2</v>
      </c>
      <c r="U223" s="19">
        <f t="shared" si="23"/>
        <v>-5.0502643622571024E-3</v>
      </c>
      <c r="V223" s="19">
        <f t="shared" si="24"/>
        <v>-8.931308627318937E-3</v>
      </c>
    </row>
    <row r="224" spans="1:22" x14ac:dyDescent="0.25">
      <c r="A224" s="26">
        <f>Wellpath!E224</f>
        <v>0</v>
      </c>
      <c r="B224" s="22">
        <v>0</v>
      </c>
      <c r="C224" s="22">
        <f>SIN(Wellpath!$L224) * COS(Wellpath!$L224) / SQRT(2)</f>
        <v>0</v>
      </c>
      <c r="D224" s="22">
        <f>(-TAN(Dip) * SIN(Wellpath!$L224) * COS(Wellpath!$L224) * SIN(Wellpath!$O224)) / SQRT(2)</f>
        <v>0</v>
      </c>
      <c r="E224" s="20">
        <f>Model!$W$10*((drdp!B224+drdp!K224)*'ASXY-TI1S'!$B224+(drdp!E224+drdp!N224)*'ASXY-TI1S'!$C224+(drdp!H224+drdp!Q224)*'ASXY-TI1S'!$D224)</f>
        <v>0</v>
      </c>
      <c r="F224" s="20">
        <f>Model!$W$10*((drdp!C224+drdp!L224)*'ASXY-TI1S'!$B224+(drdp!F224+drdp!O224)*'ASXY-TI1S'!$C224+(drdp!I224+drdp!R224)*'ASXY-TI1S'!$D224)</f>
        <v>0</v>
      </c>
      <c r="G224" s="20">
        <f>Model!$W$10*((drdp!D224+drdp!M224)*'ASXY-TI1S'!$B224+(drdp!G224+drdp!P224)*'ASXY-TI1S'!$C224+(drdp!J224+drdp!S224)*'ASXY-TI1S'!$D224)</f>
        <v>0</v>
      </c>
      <c r="H224" s="18">
        <f>Model!$W$10*((drdp!B224)*'ASXY-TI1S'!$B224+(drdp!E224)*'ASXY-TI1S'!$C224+(drdp!H224)*'ASXY-TI1S'!$D224)</f>
        <v>0</v>
      </c>
      <c r="I224" s="18">
        <f>Model!$W$10*((drdp!C224)*'ASXY-TI1S'!$B224+(drdp!F224)*'ASXY-TI1S'!$C224+(drdp!I224)*'ASXY-TI1S'!$D224)</f>
        <v>0</v>
      </c>
      <c r="J224" s="18">
        <f>Model!$W$10*((drdp!D224)*'ASXY-TI1S'!$B224+(drdp!G224)*'ASXY-TI1S'!$C224+(drdp!J224)*'ASXY-TI1S'!$D224)</f>
        <v>0</v>
      </c>
      <c r="K224" s="21">
        <f>SUM(E$3:E223)+H224</f>
        <v>0.10619105421154564</v>
      </c>
      <c r="L224" s="21">
        <f>SUM(F$3:F223)+I224</f>
        <v>0.18779711527809867</v>
      </c>
      <c r="M224" s="21">
        <f>SUM(G$3:G223)+J224</f>
        <v>-4.7558284450179344E-2</v>
      </c>
      <c r="N224" s="21"/>
      <c r="O224" s="21"/>
      <c r="P224" s="21"/>
      <c r="Q224" s="19">
        <f t="shared" si="19"/>
        <v>1.1276539994559425E-2</v>
      </c>
      <c r="R224" s="19">
        <f t="shared" si="20"/>
        <v>3.526775650677548E-2</v>
      </c>
      <c r="S224" s="19">
        <f t="shared" si="21"/>
        <v>2.2617904198441703E-3</v>
      </c>
      <c r="T224" s="19">
        <f t="shared" si="22"/>
        <v>1.9942373649268461E-2</v>
      </c>
      <c r="U224" s="19">
        <f t="shared" si="23"/>
        <v>-5.0502643622571024E-3</v>
      </c>
      <c r="V224" s="19">
        <f t="shared" si="24"/>
        <v>-8.931308627318937E-3</v>
      </c>
    </row>
    <row r="225" spans="1:22" x14ac:dyDescent="0.25">
      <c r="A225" s="26">
        <f>Wellpath!E225</f>
        <v>0</v>
      </c>
      <c r="B225" s="22">
        <v>0</v>
      </c>
      <c r="C225" s="22">
        <f>SIN(Wellpath!$L225) * COS(Wellpath!$L225) / SQRT(2)</f>
        <v>0</v>
      </c>
      <c r="D225" s="22">
        <f>(-TAN(Dip) * SIN(Wellpath!$L225) * COS(Wellpath!$L225) * SIN(Wellpath!$O225)) / SQRT(2)</f>
        <v>0</v>
      </c>
      <c r="E225" s="20">
        <f>Model!$W$10*((drdp!B225+drdp!K225)*'ASXY-TI1S'!$B225+(drdp!E225+drdp!N225)*'ASXY-TI1S'!$C225+(drdp!H225+drdp!Q225)*'ASXY-TI1S'!$D225)</f>
        <v>0</v>
      </c>
      <c r="F225" s="20">
        <f>Model!$W$10*((drdp!C225+drdp!L225)*'ASXY-TI1S'!$B225+(drdp!F225+drdp!O225)*'ASXY-TI1S'!$C225+(drdp!I225+drdp!R225)*'ASXY-TI1S'!$D225)</f>
        <v>0</v>
      </c>
      <c r="G225" s="20">
        <f>Model!$W$10*((drdp!D225+drdp!M225)*'ASXY-TI1S'!$B225+(drdp!G225+drdp!P225)*'ASXY-TI1S'!$C225+(drdp!J225+drdp!S225)*'ASXY-TI1S'!$D225)</f>
        <v>0</v>
      </c>
      <c r="H225" s="18">
        <f>Model!$W$10*((drdp!B225)*'ASXY-TI1S'!$B225+(drdp!E225)*'ASXY-TI1S'!$C225+(drdp!H225)*'ASXY-TI1S'!$D225)</f>
        <v>0</v>
      </c>
      <c r="I225" s="18">
        <f>Model!$W$10*((drdp!C225)*'ASXY-TI1S'!$B225+(drdp!F225)*'ASXY-TI1S'!$C225+(drdp!I225)*'ASXY-TI1S'!$D225)</f>
        <v>0</v>
      </c>
      <c r="J225" s="18">
        <f>Model!$W$10*((drdp!D225)*'ASXY-TI1S'!$B225+(drdp!G225)*'ASXY-TI1S'!$C225+(drdp!J225)*'ASXY-TI1S'!$D225)</f>
        <v>0</v>
      </c>
      <c r="K225" s="21">
        <f>SUM(E$3:E224)+H225</f>
        <v>0.10619105421154564</v>
      </c>
      <c r="L225" s="21">
        <f>SUM(F$3:F224)+I225</f>
        <v>0.18779711527809867</v>
      </c>
      <c r="M225" s="21">
        <f>SUM(G$3:G224)+J225</f>
        <v>-4.7558284450179344E-2</v>
      </c>
      <c r="N225" s="21"/>
      <c r="O225" s="21"/>
      <c r="P225" s="21"/>
      <c r="Q225" s="19">
        <f t="shared" si="19"/>
        <v>1.1276539994559425E-2</v>
      </c>
      <c r="R225" s="19">
        <f t="shared" si="20"/>
        <v>3.526775650677548E-2</v>
      </c>
      <c r="S225" s="19">
        <f t="shared" si="21"/>
        <v>2.2617904198441703E-3</v>
      </c>
      <c r="T225" s="19">
        <f t="shared" si="22"/>
        <v>1.9942373649268461E-2</v>
      </c>
      <c r="U225" s="19">
        <f t="shared" si="23"/>
        <v>-5.0502643622571024E-3</v>
      </c>
      <c r="V225" s="19">
        <f t="shared" si="24"/>
        <v>-8.931308627318937E-3</v>
      </c>
    </row>
    <row r="226" spans="1:22" x14ac:dyDescent="0.25">
      <c r="A226" s="26">
        <f>Wellpath!E226</f>
        <v>0</v>
      </c>
      <c r="B226" s="22">
        <v>0</v>
      </c>
      <c r="C226" s="22">
        <f>SIN(Wellpath!$L226) * COS(Wellpath!$L226) / SQRT(2)</f>
        <v>0</v>
      </c>
      <c r="D226" s="22">
        <f>(-TAN(Dip) * SIN(Wellpath!$L226) * COS(Wellpath!$L226) * SIN(Wellpath!$O226)) / SQRT(2)</f>
        <v>0</v>
      </c>
      <c r="E226" s="20">
        <f>Model!$W$10*((drdp!B226+drdp!K226)*'ASXY-TI1S'!$B226+(drdp!E226+drdp!N226)*'ASXY-TI1S'!$C226+(drdp!H226+drdp!Q226)*'ASXY-TI1S'!$D226)</f>
        <v>0</v>
      </c>
      <c r="F226" s="20">
        <f>Model!$W$10*((drdp!C226+drdp!L226)*'ASXY-TI1S'!$B226+(drdp!F226+drdp!O226)*'ASXY-TI1S'!$C226+(drdp!I226+drdp!R226)*'ASXY-TI1S'!$D226)</f>
        <v>0</v>
      </c>
      <c r="G226" s="20">
        <f>Model!$W$10*((drdp!D226+drdp!M226)*'ASXY-TI1S'!$B226+(drdp!G226+drdp!P226)*'ASXY-TI1S'!$C226+(drdp!J226+drdp!S226)*'ASXY-TI1S'!$D226)</f>
        <v>0</v>
      </c>
      <c r="H226" s="18">
        <f>Model!$W$10*((drdp!B226)*'ASXY-TI1S'!$B226+(drdp!E226)*'ASXY-TI1S'!$C226+(drdp!H226)*'ASXY-TI1S'!$D226)</f>
        <v>0</v>
      </c>
      <c r="I226" s="18">
        <f>Model!$W$10*((drdp!C226)*'ASXY-TI1S'!$B226+(drdp!F226)*'ASXY-TI1S'!$C226+(drdp!I226)*'ASXY-TI1S'!$D226)</f>
        <v>0</v>
      </c>
      <c r="J226" s="18">
        <f>Model!$W$10*((drdp!D226)*'ASXY-TI1S'!$B226+(drdp!G226)*'ASXY-TI1S'!$C226+(drdp!J226)*'ASXY-TI1S'!$D226)</f>
        <v>0</v>
      </c>
      <c r="K226" s="21">
        <f>SUM(E$3:E225)+H226</f>
        <v>0.10619105421154564</v>
      </c>
      <c r="L226" s="21">
        <f>SUM(F$3:F225)+I226</f>
        <v>0.18779711527809867</v>
      </c>
      <c r="M226" s="21">
        <f>SUM(G$3:G225)+J226</f>
        <v>-4.7558284450179344E-2</v>
      </c>
      <c r="N226" s="21"/>
      <c r="O226" s="21"/>
      <c r="P226" s="21"/>
      <c r="Q226" s="19">
        <f t="shared" si="19"/>
        <v>1.1276539994559425E-2</v>
      </c>
      <c r="R226" s="19">
        <f t="shared" si="20"/>
        <v>3.526775650677548E-2</v>
      </c>
      <c r="S226" s="19">
        <f t="shared" si="21"/>
        <v>2.2617904198441703E-3</v>
      </c>
      <c r="T226" s="19">
        <f t="shared" si="22"/>
        <v>1.9942373649268461E-2</v>
      </c>
      <c r="U226" s="19">
        <f t="shared" si="23"/>
        <v>-5.0502643622571024E-3</v>
      </c>
      <c r="V226" s="19">
        <f t="shared" si="24"/>
        <v>-8.931308627318937E-3</v>
      </c>
    </row>
    <row r="227" spans="1:22" x14ac:dyDescent="0.25">
      <c r="A227" s="26">
        <f>Wellpath!E227</f>
        <v>0</v>
      </c>
      <c r="B227" s="22">
        <v>0</v>
      </c>
      <c r="C227" s="22">
        <f>SIN(Wellpath!$L227) * COS(Wellpath!$L227) / SQRT(2)</f>
        <v>0</v>
      </c>
      <c r="D227" s="22">
        <f>(-TAN(Dip) * SIN(Wellpath!$L227) * COS(Wellpath!$L227) * SIN(Wellpath!$O227)) / SQRT(2)</f>
        <v>0</v>
      </c>
      <c r="E227" s="20">
        <f>Model!$W$10*((drdp!B227+drdp!K227)*'ASXY-TI1S'!$B227+(drdp!E227+drdp!N227)*'ASXY-TI1S'!$C227+(drdp!H227+drdp!Q227)*'ASXY-TI1S'!$D227)</f>
        <v>0</v>
      </c>
      <c r="F227" s="20">
        <f>Model!$W$10*((drdp!C227+drdp!L227)*'ASXY-TI1S'!$B227+(drdp!F227+drdp!O227)*'ASXY-TI1S'!$C227+(drdp!I227+drdp!R227)*'ASXY-TI1S'!$D227)</f>
        <v>0</v>
      </c>
      <c r="G227" s="20">
        <f>Model!$W$10*((drdp!D227+drdp!M227)*'ASXY-TI1S'!$B227+(drdp!G227+drdp!P227)*'ASXY-TI1S'!$C227+(drdp!J227+drdp!S227)*'ASXY-TI1S'!$D227)</f>
        <v>0</v>
      </c>
      <c r="H227" s="18">
        <f>Model!$W$10*((drdp!B227)*'ASXY-TI1S'!$B227+(drdp!E227)*'ASXY-TI1S'!$C227+(drdp!H227)*'ASXY-TI1S'!$D227)</f>
        <v>0</v>
      </c>
      <c r="I227" s="18">
        <f>Model!$W$10*((drdp!C227)*'ASXY-TI1S'!$B227+(drdp!F227)*'ASXY-TI1S'!$C227+(drdp!I227)*'ASXY-TI1S'!$D227)</f>
        <v>0</v>
      </c>
      <c r="J227" s="18">
        <f>Model!$W$10*((drdp!D227)*'ASXY-TI1S'!$B227+(drdp!G227)*'ASXY-TI1S'!$C227+(drdp!J227)*'ASXY-TI1S'!$D227)</f>
        <v>0</v>
      </c>
      <c r="K227" s="21">
        <f>SUM(E$3:E226)+H227</f>
        <v>0.10619105421154564</v>
      </c>
      <c r="L227" s="21">
        <f>SUM(F$3:F226)+I227</f>
        <v>0.18779711527809867</v>
      </c>
      <c r="M227" s="21">
        <f>SUM(G$3:G226)+J227</f>
        <v>-4.7558284450179344E-2</v>
      </c>
      <c r="N227" s="21"/>
      <c r="O227" s="21"/>
      <c r="P227" s="21"/>
      <c r="Q227" s="19">
        <f t="shared" si="19"/>
        <v>1.1276539994559425E-2</v>
      </c>
      <c r="R227" s="19">
        <f t="shared" si="20"/>
        <v>3.526775650677548E-2</v>
      </c>
      <c r="S227" s="19">
        <f t="shared" si="21"/>
        <v>2.2617904198441703E-3</v>
      </c>
      <c r="T227" s="19">
        <f t="shared" si="22"/>
        <v>1.9942373649268461E-2</v>
      </c>
      <c r="U227" s="19">
        <f t="shared" si="23"/>
        <v>-5.0502643622571024E-3</v>
      </c>
      <c r="V227" s="19">
        <f t="shared" si="24"/>
        <v>-8.931308627318937E-3</v>
      </c>
    </row>
    <row r="228" spans="1:22" x14ac:dyDescent="0.25">
      <c r="A228" s="26">
        <f>Wellpath!E228</f>
        <v>0</v>
      </c>
      <c r="B228" s="22">
        <v>0</v>
      </c>
      <c r="C228" s="22">
        <f>SIN(Wellpath!$L228) * COS(Wellpath!$L228) / SQRT(2)</f>
        <v>0</v>
      </c>
      <c r="D228" s="22">
        <f>(-TAN(Dip) * SIN(Wellpath!$L228) * COS(Wellpath!$L228) * SIN(Wellpath!$O228)) / SQRT(2)</f>
        <v>0</v>
      </c>
      <c r="E228" s="20">
        <f>Model!$W$10*((drdp!B228+drdp!K228)*'ASXY-TI1S'!$B228+(drdp!E228+drdp!N228)*'ASXY-TI1S'!$C228+(drdp!H228+drdp!Q228)*'ASXY-TI1S'!$D228)</f>
        <v>0</v>
      </c>
      <c r="F228" s="20">
        <f>Model!$W$10*((drdp!C228+drdp!L228)*'ASXY-TI1S'!$B228+(drdp!F228+drdp!O228)*'ASXY-TI1S'!$C228+(drdp!I228+drdp!R228)*'ASXY-TI1S'!$D228)</f>
        <v>0</v>
      </c>
      <c r="G228" s="20">
        <f>Model!$W$10*((drdp!D228+drdp!M228)*'ASXY-TI1S'!$B228+(drdp!G228+drdp!P228)*'ASXY-TI1S'!$C228+(drdp!J228+drdp!S228)*'ASXY-TI1S'!$D228)</f>
        <v>0</v>
      </c>
      <c r="H228" s="18">
        <f>Model!$W$10*((drdp!B228)*'ASXY-TI1S'!$B228+(drdp!E228)*'ASXY-TI1S'!$C228+(drdp!H228)*'ASXY-TI1S'!$D228)</f>
        <v>0</v>
      </c>
      <c r="I228" s="18">
        <f>Model!$W$10*((drdp!C228)*'ASXY-TI1S'!$B228+(drdp!F228)*'ASXY-TI1S'!$C228+(drdp!I228)*'ASXY-TI1S'!$D228)</f>
        <v>0</v>
      </c>
      <c r="J228" s="18">
        <f>Model!$W$10*((drdp!D228)*'ASXY-TI1S'!$B228+(drdp!G228)*'ASXY-TI1S'!$C228+(drdp!J228)*'ASXY-TI1S'!$D228)</f>
        <v>0</v>
      </c>
      <c r="K228" s="21">
        <f>SUM(E$3:E227)+H228</f>
        <v>0.10619105421154564</v>
      </c>
      <c r="L228" s="21">
        <f>SUM(F$3:F227)+I228</f>
        <v>0.18779711527809867</v>
      </c>
      <c r="M228" s="21">
        <f>SUM(G$3:G227)+J228</f>
        <v>-4.7558284450179344E-2</v>
      </c>
      <c r="N228" s="21"/>
      <c r="O228" s="21"/>
      <c r="P228" s="21"/>
      <c r="Q228" s="19">
        <f t="shared" si="19"/>
        <v>1.1276539994559425E-2</v>
      </c>
      <c r="R228" s="19">
        <f t="shared" si="20"/>
        <v>3.526775650677548E-2</v>
      </c>
      <c r="S228" s="19">
        <f t="shared" si="21"/>
        <v>2.2617904198441703E-3</v>
      </c>
      <c r="T228" s="19">
        <f t="shared" si="22"/>
        <v>1.9942373649268461E-2</v>
      </c>
      <c r="U228" s="19">
        <f t="shared" si="23"/>
        <v>-5.0502643622571024E-3</v>
      </c>
      <c r="V228" s="19">
        <f t="shared" si="24"/>
        <v>-8.931308627318937E-3</v>
      </c>
    </row>
    <row r="229" spans="1:22" x14ac:dyDescent="0.25">
      <c r="A229" s="26">
        <f>Wellpath!E229</f>
        <v>0</v>
      </c>
      <c r="B229" s="22">
        <v>0</v>
      </c>
      <c r="C229" s="22">
        <f>SIN(Wellpath!$L229) * COS(Wellpath!$L229) / SQRT(2)</f>
        <v>0</v>
      </c>
      <c r="D229" s="22">
        <f>(-TAN(Dip) * SIN(Wellpath!$L229) * COS(Wellpath!$L229) * SIN(Wellpath!$O229)) / SQRT(2)</f>
        <v>0</v>
      </c>
      <c r="E229" s="20">
        <f>Model!$W$10*((drdp!B229+drdp!K229)*'ASXY-TI1S'!$B229+(drdp!E229+drdp!N229)*'ASXY-TI1S'!$C229+(drdp!H229+drdp!Q229)*'ASXY-TI1S'!$D229)</f>
        <v>0</v>
      </c>
      <c r="F229" s="20">
        <f>Model!$W$10*((drdp!C229+drdp!L229)*'ASXY-TI1S'!$B229+(drdp!F229+drdp!O229)*'ASXY-TI1S'!$C229+(drdp!I229+drdp!R229)*'ASXY-TI1S'!$D229)</f>
        <v>0</v>
      </c>
      <c r="G229" s="20">
        <f>Model!$W$10*((drdp!D229+drdp!M229)*'ASXY-TI1S'!$B229+(drdp!G229+drdp!P229)*'ASXY-TI1S'!$C229+(drdp!J229+drdp!S229)*'ASXY-TI1S'!$D229)</f>
        <v>0</v>
      </c>
      <c r="H229" s="18">
        <f>Model!$W$10*((drdp!B229)*'ASXY-TI1S'!$B229+(drdp!E229)*'ASXY-TI1S'!$C229+(drdp!H229)*'ASXY-TI1S'!$D229)</f>
        <v>0</v>
      </c>
      <c r="I229" s="18">
        <f>Model!$W$10*((drdp!C229)*'ASXY-TI1S'!$B229+(drdp!F229)*'ASXY-TI1S'!$C229+(drdp!I229)*'ASXY-TI1S'!$D229)</f>
        <v>0</v>
      </c>
      <c r="J229" s="18">
        <f>Model!$W$10*((drdp!D229)*'ASXY-TI1S'!$B229+(drdp!G229)*'ASXY-TI1S'!$C229+(drdp!J229)*'ASXY-TI1S'!$D229)</f>
        <v>0</v>
      </c>
      <c r="K229" s="21">
        <f>SUM(E$3:E228)+H229</f>
        <v>0.10619105421154564</v>
      </c>
      <c r="L229" s="21">
        <f>SUM(F$3:F228)+I229</f>
        <v>0.18779711527809867</v>
      </c>
      <c r="M229" s="21">
        <f>SUM(G$3:G228)+J229</f>
        <v>-4.7558284450179344E-2</v>
      </c>
      <c r="N229" s="21"/>
      <c r="O229" s="21"/>
      <c r="P229" s="21"/>
      <c r="Q229" s="19">
        <f t="shared" si="19"/>
        <v>1.1276539994559425E-2</v>
      </c>
      <c r="R229" s="19">
        <f t="shared" si="20"/>
        <v>3.526775650677548E-2</v>
      </c>
      <c r="S229" s="19">
        <f t="shared" si="21"/>
        <v>2.2617904198441703E-3</v>
      </c>
      <c r="T229" s="19">
        <f t="shared" si="22"/>
        <v>1.9942373649268461E-2</v>
      </c>
      <c r="U229" s="19">
        <f t="shared" si="23"/>
        <v>-5.0502643622571024E-3</v>
      </c>
      <c r="V229" s="19">
        <f t="shared" si="24"/>
        <v>-8.931308627318937E-3</v>
      </c>
    </row>
    <row r="230" spans="1:22" x14ac:dyDescent="0.25">
      <c r="A230" s="26">
        <f>Wellpath!E230</f>
        <v>0</v>
      </c>
      <c r="B230" s="22">
        <v>0</v>
      </c>
      <c r="C230" s="22">
        <f>SIN(Wellpath!$L230) * COS(Wellpath!$L230) / SQRT(2)</f>
        <v>0</v>
      </c>
      <c r="D230" s="22">
        <f>(-TAN(Dip) * SIN(Wellpath!$L230) * COS(Wellpath!$L230) * SIN(Wellpath!$O230)) / SQRT(2)</f>
        <v>0</v>
      </c>
      <c r="E230" s="20">
        <f>Model!$W$10*((drdp!B230+drdp!K230)*'ASXY-TI1S'!$B230+(drdp!E230+drdp!N230)*'ASXY-TI1S'!$C230+(drdp!H230+drdp!Q230)*'ASXY-TI1S'!$D230)</f>
        <v>0</v>
      </c>
      <c r="F230" s="20">
        <f>Model!$W$10*((drdp!C230+drdp!L230)*'ASXY-TI1S'!$B230+(drdp!F230+drdp!O230)*'ASXY-TI1S'!$C230+(drdp!I230+drdp!R230)*'ASXY-TI1S'!$D230)</f>
        <v>0</v>
      </c>
      <c r="G230" s="20">
        <f>Model!$W$10*((drdp!D230+drdp!M230)*'ASXY-TI1S'!$B230+(drdp!G230+drdp!P230)*'ASXY-TI1S'!$C230+(drdp!J230+drdp!S230)*'ASXY-TI1S'!$D230)</f>
        <v>0</v>
      </c>
      <c r="H230" s="18">
        <f>Model!$W$10*((drdp!B230)*'ASXY-TI1S'!$B230+(drdp!E230)*'ASXY-TI1S'!$C230+(drdp!H230)*'ASXY-TI1S'!$D230)</f>
        <v>0</v>
      </c>
      <c r="I230" s="18">
        <f>Model!$W$10*((drdp!C230)*'ASXY-TI1S'!$B230+(drdp!F230)*'ASXY-TI1S'!$C230+(drdp!I230)*'ASXY-TI1S'!$D230)</f>
        <v>0</v>
      </c>
      <c r="J230" s="18">
        <f>Model!$W$10*((drdp!D230)*'ASXY-TI1S'!$B230+(drdp!G230)*'ASXY-TI1S'!$C230+(drdp!J230)*'ASXY-TI1S'!$D230)</f>
        <v>0</v>
      </c>
      <c r="K230" s="21">
        <f>SUM(E$3:E229)+H230</f>
        <v>0.10619105421154564</v>
      </c>
      <c r="L230" s="21">
        <f>SUM(F$3:F229)+I230</f>
        <v>0.18779711527809867</v>
      </c>
      <c r="M230" s="21">
        <f>SUM(G$3:G229)+J230</f>
        <v>-4.7558284450179344E-2</v>
      </c>
      <c r="N230" s="21"/>
      <c r="O230" s="21"/>
      <c r="P230" s="21"/>
      <c r="Q230" s="19">
        <f t="shared" si="19"/>
        <v>1.1276539994559425E-2</v>
      </c>
      <c r="R230" s="19">
        <f t="shared" si="20"/>
        <v>3.526775650677548E-2</v>
      </c>
      <c r="S230" s="19">
        <f t="shared" si="21"/>
        <v>2.2617904198441703E-3</v>
      </c>
      <c r="T230" s="19">
        <f t="shared" si="22"/>
        <v>1.9942373649268461E-2</v>
      </c>
      <c r="U230" s="19">
        <f t="shared" si="23"/>
        <v>-5.0502643622571024E-3</v>
      </c>
      <c r="V230" s="19">
        <f t="shared" si="24"/>
        <v>-8.931308627318937E-3</v>
      </c>
    </row>
    <row r="231" spans="1:22" x14ac:dyDescent="0.25">
      <c r="A231" s="26">
        <f>Wellpath!E231</f>
        <v>0</v>
      </c>
      <c r="B231" s="22">
        <v>0</v>
      </c>
      <c r="C231" s="22">
        <f>SIN(Wellpath!$L231) * COS(Wellpath!$L231) / SQRT(2)</f>
        <v>0</v>
      </c>
      <c r="D231" s="22">
        <f>(-TAN(Dip) * SIN(Wellpath!$L231) * COS(Wellpath!$L231) * SIN(Wellpath!$O231)) / SQRT(2)</f>
        <v>0</v>
      </c>
      <c r="E231" s="20">
        <f>Model!$W$10*((drdp!B231+drdp!K231)*'ASXY-TI1S'!$B231+(drdp!E231+drdp!N231)*'ASXY-TI1S'!$C231+(drdp!H231+drdp!Q231)*'ASXY-TI1S'!$D231)</f>
        <v>0</v>
      </c>
      <c r="F231" s="20">
        <f>Model!$W$10*((drdp!C231+drdp!L231)*'ASXY-TI1S'!$B231+(drdp!F231+drdp!O231)*'ASXY-TI1S'!$C231+(drdp!I231+drdp!R231)*'ASXY-TI1S'!$D231)</f>
        <v>0</v>
      </c>
      <c r="G231" s="20">
        <f>Model!$W$10*((drdp!D231+drdp!M231)*'ASXY-TI1S'!$B231+(drdp!G231+drdp!P231)*'ASXY-TI1S'!$C231+(drdp!J231+drdp!S231)*'ASXY-TI1S'!$D231)</f>
        <v>0</v>
      </c>
      <c r="H231" s="18">
        <f>Model!$W$10*((drdp!B231)*'ASXY-TI1S'!$B231+(drdp!E231)*'ASXY-TI1S'!$C231+(drdp!H231)*'ASXY-TI1S'!$D231)</f>
        <v>0</v>
      </c>
      <c r="I231" s="18">
        <f>Model!$W$10*((drdp!C231)*'ASXY-TI1S'!$B231+(drdp!F231)*'ASXY-TI1S'!$C231+(drdp!I231)*'ASXY-TI1S'!$D231)</f>
        <v>0</v>
      </c>
      <c r="J231" s="18">
        <f>Model!$W$10*((drdp!D231)*'ASXY-TI1S'!$B231+(drdp!G231)*'ASXY-TI1S'!$C231+(drdp!J231)*'ASXY-TI1S'!$D231)</f>
        <v>0</v>
      </c>
      <c r="K231" s="21">
        <f>SUM(E$3:E230)+H231</f>
        <v>0.10619105421154564</v>
      </c>
      <c r="L231" s="21">
        <f>SUM(F$3:F230)+I231</f>
        <v>0.18779711527809867</v>
      </c>
      <c r="M231" s="21">
        <f>SUM(G$3:G230)+J231</f>
        <v>-4.7558284450179344E-2</v>
      </c>
      <c r="N231" s="21"/>
      <c r="O231" s="21"/>
      <c r="P231" s="21"/>
      <c r="Q231" s="19">
        <f t="shared" si="19"/>
        <v>1.1276539994559425E-2</v>
      </c>
      <c r="R231" s="19">
        <f t="shared" si="20"/>
        <v>3.526775650677548E-2</v>
      </c>
      <c r="S231" s="19">
        <f t="shared" si="21"/>
        <v>2.2617904198441703E-3</v>
      </c>
      <c r="T231" s="19">
        <f t="shared" si="22"/>
        <v>1.9942373649268461E-2</v>
      </c>
      <c r="U231" s="19">
        <f t="shared" si="23"/>
        <v>-5.0502643622571024E-3</v>
      </c>
      <c r="V231" s="19">
        <f t="shared" si="24"/>
        <v>-8.931308627318937E-3</v>
      </c>
    </row>
    <row r="232" spans="1:22" x14ac:dyDescent="0.25">
      <c r="A232" s="26">
        <f>Wellpath!E232</f>
        <v>0</v>
      </c>
      <c r="B232" s="22">
        <v>0</v>
      </c>
      <c r="C232" s="22">
        <f>SIN(Wellpath!$L232) * COS(Wellpath!$L232) / SQRT(2)</f>
        <v>0</v>
      </c>
      <c r="D232" s="22">
        <f>(-TAN(Dip) * SIN(Wellpath!$L232) * COS(Wellpath!$L232) * SIN(Wellpath!$O232)) / SQRT(2)</f>
        <v>0</v>
      </c>
      <c r="E232" s="20">
        <f>Model!$W$10*((drdp!B232+drdp!K232)*'ASXY-TI1S'!$B232+(drdp!E232+drdp!N232)*'ASXY-TI1S'!$C232+(drdp!H232+drdp!Q232)*'ASXY-TI1S'!$D232)</f>
        <v>0</v>
      </c>
      <c r="F232" s="20">
        <f>Model!$W$10*((drdp!C232+drdp!L232)*'ASXY-TI1S'!$B232+(drdp!F232+drdp!O232)*'ASXY-TI1S'!$C232+(drdp!I232+drdp!R232)*'ASXY-TI1S'!$D232)</f>
        <v>0</v>
      </c>
      <c r="G232" s="20">
        <f>Model!$W$10*((drdp!D232+drdp!M232)*'ASXY-TI1S'!$B232+(drdp!G232+drdp!P232)*'ASXY-TI1S'!$C232+(drdp!J232+drdp!S232)*'ASXY-TI1S'!$D232)</f>
        <v>0</v>
      </c>
      <c r="H232" s="18">
        <f>Model!$W$10*((drdp!B232)*'ASXY-TI1S'!$B232+(drdp!E232)*'ASXY-TI1S'!$C232+(drdp!H232)*'ASXY-TI1S'!$D232)</f>
        <v>0</v>
      </c>
      <c r="I232" s="18">
        <f>Model!$W$10*((drdp!C232)*'ASXY-TI1S'!$B232+(drdp!F232)*'ASXY-TI1S'!$C232+(drdp!I232)*'ASXY-TI1S'!$D232)</f>
        <v>0</v>
      </c>
      <c r="J232" s="18">
        <f>Model!$W$10*((drdp!D232)*'ASXY-TI1S'!$B232+(drdp!G232)*'ASXY-TI1S'!$C232+(drdp!J232)*'ASXY-TI1S'!$D232)</f>
        <v>0</v>
      </c>
      <c r="K232" s="21">
        <f>SUM(E$3:E231)+H232</f>
        <v>0.10619105421154564</v>
      </c>
      <c r="L232" s="21">
        <f>SUM(F$3:F231)+I232</f>
        <v>0.18779711527809867</v>
      </c>
      <c r="M232" s="21">
        <f>SUM(G$3:G231)+J232</f>
        <v>-4.7558284450179344E-2</v>
      </c>
      <c r="N232" s="21"/>
      <c r="O232" s="21"/>
      <c r="P232" s="21"/>
      <c r="Q232" s="19">
        <f t="shared" si="19"/>
        <v>1.1276539994559425E-2</v>
      </c>
      <c r="R232" s="19">
        <f t="shared" si="20"/>
        <v>3.526775650677548E-2</v>
      </c>
      <c r="S232" s="19">
        <f t="shared" si="21"/>
        <v>2.2617904198441703E-3</v>
      </c>
      <c r="T232" s="19">
        <f t="shared" si="22"/>
        <v>1.9942373649268461E-2</v>
      </c>
      <c r="U232" s="19">
        <f t="shared" si="23"/>
        <v>-5.0502643622571024E-3</v>
      </c>
      <c r="V232" s="19">
        <f t="shared" si="24"/>
        <v>-8.931308627318937E-3</v>
      </c>
    </row>
    <row r="233" spans="1:22" x14ac:dyDescent="0.25">
      <c r="A233" s="26">
        <f>Wellpath!E233</f>
        <v>0</v>
      </c>
      <c r="B233" s="22">
        <v>0</v>
      </c>
      <c r="C233" s="22">
        <f>SIN(Wellpath!$L233) * COS(Wellpath!$L233) / SQRT(2)</f>
        <v>0</v>
      </c>
      <c r="D233" s="22">
        <f>(-TAN(Dip) * SIN(Wellpath!$L233) * COS(Wellpath!$L233) * SIN(Wellpath!$O233)) / SQRT(2)</f>
        <v>0</v>
      </c>
      <c r="E233" s="20">
        <f>Model!$W$10*((drdp!B233+drdp!K233)*'ASXY-TI1S'!$B233+(drdp!E233+drdp!N233)*'ASXY-TI1S'!$C233+(drdp!H233+drdp!Q233)*'ASXY-TI1S'!$D233)</f>
        <v>0</v>
      </c>
      <c r="F233" s="20">
        <f>Model!$W$10*((drdp!C233+drdp!L233)*'ASXY-TI1S'!$B233+(drdp!F233+drdp!O233)*'ASXY-TI1S'!$C233+(drdp!I233+drdp!R233)*'ASXY-TI1S'!$D233)</f>
        <v>0</v>
      </c>
      <c r="G233" s="20">
        <f>Model!$W$10*((drdp!D233+drdp!M233)*'ASXY-TI1S'!$B233+(drdp!G233+drdp!P233)*'ASXY-TI1S'!$C233+(drdp!J233+drdp!S233)*'ASXY-TI1S'!$D233)</f>
        <v>0</v>
      </c>
      <c r="H233" s="18">
        <f>Model!$W$10*((drdp!B233)*'ASXY-TI1S'!$B233+(drdp!E233)*'ASXY-TI1S'!$C233+(drdp!H233)*'ASXY-TI1S'!$D233)</f>
        <v>0</v>
      </c>
      <c r="I233" s="18">
        <f>Model!$W$10*((drdp!C233)*'ASXY-TI1S'!$B233+(drdp!F233)*'ASXY-TI1S'!$C233+(drdp!I233)*'ASXY-TI1S'!$D233)</f>
        <v>0</v>
      </c>
      <c r="J233" s="18">
        <f>Model!$W$10*((drdp!D233)*'ASXY-TI1S'!$B233+(drdp!G233)*'ASXY-TI1S'!$C233+(drdp!J233)*'ASXY-TI1S'!$D233)</f>
        <v>0</v>
      </c>
      <c r="K233" s="21">
        <f>SUM(E$3:E232)+H233</f>
        <v>0.10619105421154564</v>
      </c>
      <c r="L233" s="21">
        <f>SUM(F$3:F232)+I233</f>
        <v>0.18779711527809867</v>
      </c>
      <c r="M233" s="21">
        <f>SUM(G$3:G232)+J233</f>
        <v>-4.7558284450179344E-2</v>
      </c>
      <c r="N233" s="21"/>
      <c r="O233" s="21"/>
      <c r="P233" s="21"/>
      <c r="Q233" s="19">
        <f t="shared" si="19"/>
        <v>1.1276539994559425E-2</v>
      </c>
      <c r="R233" s="19">
        <f t="shared" si="20"/>
        <v>3.526775650677548E-2</v>
      </c>
      <c r="S233" s="19">
        <f t="shared" si="21"/>
        <v>2.2617904198441703E-3</v>
      </c>
      <c r="T233" s="19">
        <f t="shared" si="22"/>
        <v>1.9942373649268461E-2</v>
      </c>
      <c r="U233" s="19">
        <f t="shared" si="23"/>
        <v>-5.0502643622571024E-3</v>
      </c>
      <c r="V233" s="19">
        <f t="shared" si="24"/>
        <v>-8.931308627318937E-3</v>
      </c>
    </row>
    <row r="234" spans="1:22" x14ac:dyDescent="0.25">
      <c r="A234" s="26">
        <f>Wellpath!E234</f>
        <v>0</v>
      </c>
      <c r="B234" s="22">
        <v>0</v>
      </c>
      <c r="C234" s="22">
        <f>SIN(Wellpath!$L234) * COS(Wellpath!$L234) / SQRT(2)</f>
        <v>0</v>
      </c>
      <c r="D234" s="22">
        <f>(-TAN(Dip) * SIN(Wellpath!$L234) * COS(Wellpath!$L234) * SIN(Wellpath!$O234)) / SQRT(2)</f>
        <v>0</v>
      </c>
      <c r="E234" s="20">
        <f>Model!$W$10*((drdp!B234+drdp!K234)*'ASXY-TI1S'!$B234+(drdp!E234+drdp!N234)*'ASXY-TI1S'!$C234+(drdp!H234+drdp!Q234)*'ASXY-TI1S'!$D234)</f>
        <v>0</v>
      </c>
      <c r="F234" s="20">
        <f>Model!$W$10*((drdp!C234+drdp!L234)*'ASXY-TI1S'!$B234+(drdp!F234+drdp!O234)*'ASXY-TI1S'!$C234+(drdp!I234+drdp!R234)*'ASXY-TI1S'!$D234)</f>
        <v>0</v>
      </c>
      <c r="G234" s="20">
        <f>Model!$W$10*((drdp!D234+drdp!M234)*'ASXY-TI1S'!$B234+(drdp!G234+drdp!P234)*'ASXY-TI1S'!$C234+(drdp!J234+drdp!S234)*'ASXY-TI1S'!$D234)</f>
        <v>0</v>
      </c>
      <c r="H234" s="18">
        <f>Model!$W$10*((drdp!B234)*'ASXY-TI1S'!$B234+(drdp!E234)*'ASXY-TI1S'!$C234+(drdp!H234)*'ASXY-TI1S'!$D234)</f>
        <v>0</v>
      </c>
      <c r="I234" s="18">
        <f>Model!$W$10*((drdp!C234)*'ASXY-TI1S'!$B234+(drdp!F234)*'ASXY-TI1S'!$C234+(drdp!I234)*'ASXY-TI1S'!$D234)</f>
        <v>0</v>
      </c>
      <c r="J234" s="18">
        <f>Model!$W$10*((drdp!D234)*'ASXY-TI1S'!$B234+(drdp!G234)*'ASXY-TI1S'!$C234+(drdp!J234)*'ASXY-TI1S'!$D234)</f>
        <v>0</v>
      </c>
      <c r="K234" s="21">
        <f>SUM(E$3:E233)+H234</f>
        <v>0.10619105421154564</v>
      </c>
      <c r="L234" s="21">
        <f>SUM(F$3:F233)+I234</f>
        <v>0.18779711527809867</v>
      </c>
      <c r="M234" s="21">
        <f>SUM(G$3:G233)+J234</f>
        <v>-4.7558284450179344E-2</v>
      </c>
      <c r="N234" s="21"/>
      <c r="O234" s="21"/>
      <c r="P234" s="21"/>
      <c r="Q234" s="19">
        <f t="shared" si="19"/>
        <v>1.1276539994559425E-2</v>
      </c>
      <c r="R234" s="19">
        <f t="shared" si="20"/>
        <v>3.526775650677548E-2</v>
      </c>
      <c r="S234" s="19">
        <f t="shared" si="21"/>
        <v>2.2617904198441703E-3</v>
      </c>
      <c r="T234" s="19">
        <f t="shared" si="22"/>
        <v>1.9942373649268461E-2</v>
      </c>
      <c r="U234" s="19">
        <f t="shared" si="23"/>
        <v>-5.0502643622571024E-3</v>
      </c>
      <c r="V234" s="19">
        <f t="shared" si="24"/>
        <v>-8.931308627318937E-3</v>
      </c>
    </row>
    <row r="235" spans="1:22" x14ac:dyDescent="0.25">
      <c r="A235" s="26">
        <f>Wellpath!E235</f>
        <v>0</v>
      </c>
      <c r="B235" s="22">
        <v>0</v>
      </c>
      <c r="C235" s="22">
        <f>SIN(Wellpath!$L235) * COS(Wellpath!$L235) / SQRT(2)</f>
        <v>0</v>
      </c>
      <c r="D235" s="22">
        <f>(-TAN(Dip) * SIN(Wellpath!$L235) * COS(Wellpath!$L235) * SIN(Wellpath!$O235)) / SQRT(2)</f>
        <v>0</v>
      </c>
      <c r="E235" s="20">
        <f>Model!$W$10*((drdp!B235+drdp!K235)*'ASXY-TI1S'!$B235+(drdp!E235+drdp!N235)*'ASXY-TI1S'!$C235+(drdp!H235+drdp!Q235)*'ASXY-TI1S'!$D235)</f>
        <v>0</v>
      </c>
      <c r="F235" s="20">
        <f>Model!$W$10*((drdp!C235+drdp!L235)*'ASXY-TI1S'!$B235+(drdp!F235+drdp!O235)*'ASXY-TI1S'!$C235+(drdp!I235+drdp!R235)*'ASXY-TI1S'!$D235)</f>
        <v>0</v>
      </c>
      <c r="G235" s="20">
        <f>Model!$W$10*((drdp!D235+drdp!M235)*'ASXY-TI1S'!$B235+(drdp!G235+drdp!P235)*'ASXY-TI1S'!$C235+(drdp!J235+drdp!S235)*'ASXY-TI1S'!$D235)</f>
        <v>0</v>
      </c>
      <c r="H235" s="18">
        <f>Model!$W$10*((drdp!B235)*'ASXY-TI1S'!$B235+(drdp!E235)*'ASXY-TI1S'!$C235+(drdp!H235)*'ASXY-TI1S'!$D235)</f>
        <v>0</v>
      </c>
      <c r="I235" s="18">
        <f>Model!$W$10*((drdp!C235)*'ASXY-TI1S'!$B235+(drdp!F235)*'ASXY-TI1S'!$C235+(drdp!I235)*'ASXY-TI1S'!$D235)</f>
        <v>0</v>
      </c>
      <c r="J235" s="18">
        <f>Model!$W$10*((drdp!D235)*'ASXY-TI1S'!$B235+(drdp!G235)*'ASXY-TI1S'!$C235+(drdp!J235)*'ASXY-TI1S'!$D235)</f>
        <v>0</v>
      </c>
      <c r="K235" s="21">
        <f>SUM(E$3:E234)+H235</f>
        <v>0.10619105421154564</v>
      </c>
      <c r="L235" s="21">
        <f>SUM(F$3:F234)+I235</f>
        <v>0.18779711527809867</v>
      </c>
      <c r="M235" s="21">
        <f>SUM(G$3:G234)+J235</f>
        <v>-4.7558284450179344E-2</v>
      </c>
      <c r="N235" s="21"/>
      <c r="O235" s="21"/>
      <c r="P235" s="21"/>
      <c r="Q235" s="19">
        <f t="shared" si="19"/>
        <v>1.1276539994559425E-2</v>
      </c>
      <c r="R235" s="19">
        <f t="shared" si="20"/>
        <v>3.526775650677548E-2</v>
      </c>
      <c r="S235" s="19">
        <f t="shared" si="21"/>
        <v>2.2617904198441703E-3</v>
      </c>
      <c r="T235" s="19">
        <f t="shared" si="22"/>
        <v>1.9942373649268461E-2</v>
      </c>
      <c r="U235" s="19">
        <f t="shared" si="23"/>
        <v>-5.0502643622571024E-3</v>
      </c>
      <c r="V235" s="19">
        <f t="shared" si="24"/>
        <v>-8.931308627318937E-3</v>
      </c>
    </row>
    <row r="236" spans="1:22" x14ac:dyDescent="0.25">
      <c r="A236" s="26">
        <f>Wellpath!E236</f>
        <v>0</v>
      </c>
      <c r="B236" s="22">
        <v>0</v>
      </c>
      <c r="C236" s="22">
        <f>SIN(Wellpath!$L236) * COS(Wellpath!$L236) / SQRT(2)</f>
        <v>0</v>
      </c>
      <c r="D236" s="22">
        <f>(-TAN(Dip) * SIN(Wellpath!$L236) * COS(Wellpath!$L236) * SIN(Wellpath!$O236)) / SQRT(2)</f>
        <v>0</v>
      </c>
      <c r="E236" s="20">
        <f>Model!$W$10*((drdp!B236+drdp!K236)*'ASXY-TI1S'!$B236+(drdp!E236+drdp!N236)*'ASXY-TI1S'!$C236+(drdp!H236+drdp!Q236)*'ASXY-TI1S'!$D236)</f>
        <v>0</v>
      </c>
      <c r="F236" s="20">
        <f>Model!$W$10*((drdp!C236+drdp!L236)*'ASXY-TI1S'!$B236+(drdp!F236+drdp!O236)*'ASXY-TI1S'!$C236+(drdp!I236+drdp!R236)*'ASXY-TI1S'!$D236)</f>
        <v>0</v>
      </c>
      <c r="G236" s="20">
        <f>Model!$W$10*((drdp!D236+drdp!M236)*'ASXY-TI1S'!$B236+(drdp!G236+drdp!P236)*'ASXY-TI1S'!$C236+(drdp!J236+drdp!S236)*'ASXY-TI1S'!$D236)</f>
        <v>0</v>
      </c>
      <c r="H236" s="18">
        <f>Model!$W$10*((drdp!B236)*'ASXY-TI1S'!$B236+(drdp!E236)*'ASXY-TI1S'!$C236+(drdp!H236)*'ASXY-TI1S'!$D236)</f>
        <v>0</v>
      </c>
      <c r="I236" s="18">
        <f>Model!$W$10*((drdp!C236)*'ASXY-TI1S'!$B236+(drdp!F236)*'ASXY-TI1S'!$C236+(drdp!I236)*'ASXY-TI1S'!$D236)</f>
        <v>0</v>
      </c>
      <c r="J236" s="18">
        <f>Model!$W$10*((drdp!D236)*'ASXY-TI1S'!$B236+(drdp!G236)*'ASXY-TI1S'!$C236+(drdp!J236)*'ASXY-TI1S'!$D236)</f>
        <v>0</v>
      </c>
      <c r="K236" s="21">
        <f>SUM(E$3:E235)+H236</f>
        <v>0.10619105421154564</v>
      </c>
      <c r="L236" s="21">
        <f>SUM(F$3:F235)+I236</f>
        <v>0.18779711527809867</v>
      </c>
      <c r="M236" s="21">
        <f>SUM(G$3:G235)+J236</f>
        <v>-4.7558284450179344E-2</v>
      </c>
      <c r="N236" s="21"/>
      <c r="O236" s="21"/>
      <c r="P236" s="21"/>
      <c r="Q236" s="19">
        <f t="shared" si="19"/>
        <v>1.1276539994559425E-2</v>
      </c>
      <c r="R236" s="19">
        <f t="shared" si="20"/>
        <v>3.526775650677548E-2</v>
      </c>
      <c r="S236" s="19">
        <f t="shared" si="21"/>
        <v>2.2617904198441703E-3</v>
      </c>
      <c r="T236" s="19">
        <f t="shared" si="22"/>
        <v>1.9942373649268461E-2</v>
      </c>
      <c r="U236" s="19">
        <f t="shared" si="23"/>
        <v>-5.0502643622571024E-3</v>
      </c>
      <c r="V236" s="19">
        <f t="shared" si="24"/>
        <v>-8.931308627318937E-3</v>
      </c>
    </row>
    <row r="237" spans="1:22" x14ac:dyDescent="0.25">
      <c r="A237" s="26">
        <f>Wellpath!E237</f>
        <v>0</v>
      </c>
      <c r="B237" s="22">
        <v>0</v>
      </c>
      <c r="C237" s="22">
        <f>SIN(Wellpath!$L237) * COS(Wellpath!$L237) / SQRT(2)</f>
        <v>0</v>
      </c>
      <c r="D237" s="22">
        <f>(-TAN(Dip) * SIN(Wellpath!$L237) * COS(Wellpath!$L237) * SIN(Wellpath!$O237)) / SQRT(2)</f>
        <v>0</v>
      </c>
      <c r="E237" s="20">
        <f>Model!$W$10*((drdp!B237+drdp!K237)*'ASXY-TI1S'!$B237+(drdp!E237+drdp!N237)*'ASXY-TI1S'!$C237+(drdp!H237+drdp!Q237)*'ASXY-TI1S'!$D237)</f>
        <v>0</v>
      </c>
      <c r="F237" s="20">
        <f>Model!$W$10*((drdp!C237+drdp!L237)*'ASXY-TI1S'!$B237+(drdp!F237+drdp!O237)*'ASXY-TI1S'!$C237+(drdp!I237+drdp!R237)*'ASXY-TI1S'!$D237)</f>
        <v>0</v>
      </c>
      <c r="G237" s="20">
        <f>Model!$W$10*((drdp!D237+drdp!M237)*'ASXY-TI1S'!$B237+(drdp!G237+drdp!P237)*'ASXY-TI1S'!$C237+(drdp!J237+drdp!S237)*'ASXY-TI1S'!$D237)</f>
        <v>0</v>
      </c>
      <c r="H237" s="18">
        <f>Model!$W$10*((drdp!B237)*'ASXY-TI1S'!$B237+(drdp!E237)*'ASXY-TI1S'!$C237+(drdp!H237)*'ASXY-TI1S'!$D237)</f>
        <v>0</v>
      </c>
      <c r="I237" s="18">
        <f>Model!$W$10*((drdp!C237)*'ASXY-TI1S'!$B237+(drdp!F237)*'ASXY-TI1S'!$C237+(drdp!I237)*'ASXY-TI1S'!$D237)</f>
        <v>0</v>
      </c>
      <c r="J237" s="18">
        <f>Model!$W$10*((drdp!D237)*'ASXY-TI1S'!$B237+(drdp!G237)*'ASXY-TI1S'!$C237+(drdp!J237)*'ASXY-TI1S'!$D237)</f>
        <v>0</v>
      </c>
      <c r="K237" s="21">
        <f>SUM(E$3:E236)+H237</f>
        <v>0.10619105421154564</v>
      </c>
      <c r="L237" s="21">
        <f>SUM(F$3:F236)+I237</f>
        <v>0.18779711527809867</v>
      </c>
      <c r="M237" s="21">
        <f>SUM(G$3:G236)+J237</f>
        <v>-4.7558284450179344E-2</v>
      </c>
      <c r="N237" s="21"/>
      <c r="O237" s="21"/>
      <c r="P237" s="21"/>
      <c r="Q237" s="19">
        <f t="shared" si="19"/>
        <v>1.1276539994559425E-2</v>
      </c>
      <c r="R237" s="19">
        <f t="shared" si="20"/>
        <v>3.526775650677548E-2</v>
      </c>
      <c r="S237" s="19">
        <f t="shared" si="21"/>
        <v>2.2617904198441703E-3</v>
      </c>
      <c r="T237" s="19">
        <f t="shared" si="22"/>
        <v>1.9942373649268461E-2</v>
      </c>
      <c r="U237" s="19">
        <f t="shared" si="23"/>
        <v>-5.0502643622571024E-3</v>
      </c>
      <c r="V237" s="19">
        <f t="shared" si="24"/>
        <v>-8.931308627318937E-3</v>
      </c>
    </row>
    <row r="238" spans="1:22" x14ac:dyDescent="0.25">
      <c r="A238" s="26">
        <f>Wellpath!E238</f>
        <v>0</v>
      </c>
      <c r="B238" s="22">
        <v>0</v>
      </c>
      <c r="C238" s="22">
        <f>SIN(Wellpath!$L238) * COS(Wellpath!$L238) / SQRT(2)</f>
        <v>0</v>
      </c>
      <c r="D238" s="22">
        <f>(-TAN(Dip) * SIN(Wellpath!$L238) * COS(Wellpath!$L238) * SIN(Wellpath!$O238)) / SQRT(2)</f>
        <v>0</v>
      </c>
      <c r="E238" s="20">
        <f>Model!$W$10*((drdp!B238+drdp!K238)*'ASXY-TI1S'!$B238+(drdp!E238+drdp!N238)*'ASXY-TI1S'!$C238+(drdp!H238+drdp!Q238)*'ASXY-TI1S'!$D238)</f>
        <v>0</v>
      </c>
      <c r="F238" s="20">
        <f>Model!$W$10*((drdp!C238+drdp!L238)*'ASXY-TI1S'!$B238+(drdp!F238+drdp!O238)*'ASXY-TI1S'!$C238+(drdp!I238+drdp!R238)*'ASXY-TI1S'!$D238)</f>
        <v>0</v>
      </c>
      <c r="G238" s="20">
        <f>Model!$W$10*((drdp!D238+drdp!M238)*'ASXY-TI1S'!$B238+(drdp!G238+drdp!P238)*'ASXY-TI1S'!$C238+(drdp!J238+drdp!S238)*'ASXY-TI1S'!$D238)</f>
        <v>0</v>
      </c>
      <c r="H238" s="18">
        <f>Model!$W$10*((drdp!B238)*'ASXY-TI1S'!$B238+(drdp!E238)*'ASXY-TI1S'!$C238+(drdp!H238)*'ASXY-TI1S'!$D238)</f>
        <v>0</v>
      </c>
      <c r="I238" s="18">
        <f>Model!$W$10*((drdp!C238)*'ASXY-TI1S'!$B238+(drdp!F238)*'ASXY-TI1S'!$C238+(drdp!I238)*'ASXY-TI1S'!$D238)</f>
        <v>0</v>
      </c>
      <c r="J238" s="18">
        <f>Model!$W$10*((drdp!D238)*'ASXY-TI1S'!$B238+(drdp!G238)*'ASXY-TI1S'!$C238+(drdp!J238)*'ASXY-TI1S'!$D238)</f>
        <v>0</v>
      </c>
      <c r="K238" s="21">
        <f>SUM(E$3:E237)+H238</f>
        <v>0.10619105421154564</v>
      </c>
      <c r="L238" s="21">
        <f>SUM(F$3:F237)+I238</f>
        <v>0.18779711527809867</v>
      </c>
      <c r="M238" s="21">
        <f>SUM(G$3:G237)+J238</f>
        <v>-4.7558284450179344E-2</v>
      </c>
      <c r="N238" s="21"/>
      <c r="O238" s="21"/>
      <c r="P238" s="21"/>
      <c r="Q238" s="19">
        <f t="shared" si="19"/>
        <v>1.1276539994559425E-2</v>
      </c>
      <c r="R238" s="19">
        <f t="shared" si="20"/>
        <v>3.526775650677548E-2</v>
      </c>
      <c r="S238" s="19">
        <f t="shared" si="21"/>
        <v>2.2617904198441703E-3</v>
      </c>
      <c r="T238" s="19">
        <f t="shared" si="22"/>
        <v>1.9942373649268461E-2</v>
      </c>
      <c r="U238" s="19">
        <f t="shared" si="23"/>
        <v>-5.0502643622571024E-3</v>
      </c>
      <c r="V238" s="19">
        <f t="shared" si="24"/>
        <v>-8.931308627318937E-3</v>
      </c>
    </row>
    <row r="239" spans="1:22" x14ac:dyDescent="0.25">
      <c r="A239" s="26">
        <f>Wellpath!E239</f>
        <v>0</v>
      </c>
      <c r="B239" s="22">
        <v>0</v>
      </c>
      <c r="C239" s="22">
        <f>SIN(Wellpath!$L239) * COS(Wellpath!$L239) / SQRT(2)</f>
        <v>0</v>
      </c>
      <c r="D239" s="22">
        <f>(-TAN(Dip) * SIN(Wellpath!$L239) * COS(Wellpath!$L239) * SIN(Wellpath!$O239)) / SQRT(2)</f>
        <v>0</v>
      </c>
      <c r="E239" s="20">
        <f>Model!$W$10*((drdp!B239+drdp!K239)*'ASXY-TI1S'!$B239+(drdp!E239+drdp!N239)*'ASXY-TI1S'!$C239+(drdp!H239+drdp!Q239)*'ASXY-TI1S'!$D239)</f>
        <v>0</v>
      </c>
      <c r="F239" s="20">
        <f>Model!$W$10*((drdp!C239+drdp!L239)*'ASXY-TI1S'!$B239+(drdp!F239+drdp!O239)*'ASXY-TI1S'!$C239+(drdp!I239+drdp!R239)*'ASXY-TI1S'!$D239)</f>
        <v>0</v>
      </c>
      <c r="G239" s="20">
        <f>Model!$W$10*((drdp!D239+drdp!M239)*'ASXY-TI1S'!$B239+(drdp!G239+drdp!P239)*'ASXY-TI1S'!$C239+(drdp!J239+drdp!S239)*'ASXY-TI1S'!$D239)</f>
        <v>0</v>
      </c>
      <c r="H239" s="18">
        <f>Model!$W$10*((drdp!B239)*'ASXY-TI1S'!$B239+(drdp!E239)*'ASXY-TI1S'!$C239+(drdp!H239)*'ASXY-TI1S'!$D239)</f>
        <v>0</v>
      </c>
      <c r="I239" s="18">
        <f>Model!$W$10*((drdp!C239)*'ASXY-TI1S'!$B239+(drdp!F239)*'ASXY-TI1S'!$C239+(drdp!I239)*'ASXY-TI1S'!$D239)</f>
        <v>0</v>
      </c>
      <c r="J239" s="18">
        <f>Model!$W$10*((drdp!D239)*'ASXY-TI1S'!$B239+(drdp!G239)*'ASXY-TI1S'!$C239+(drdp!J239)*'ASXY-TI1S'!$D239)</f>
        <v>0</v>
      </c>
      <c r="K239" s="21">
        <f>SUM(E$3:E238)+H239</f>
        <v>0.10619105421154564</v>
      </c>
      <c r="L239" s="21">
        <f>SUM(F$3:F238)+I239</f>
        <v>0.18779711527809867</v>
      </c>
      <c r="M239" s="21">
        <f>SUM(G$3:G238)+J239</f>
        <v>-4.7558284450179344E-2</v>
      </c>
      <c r="N239" s="21"/>
      <c r="O239" s="21"/>
      <c r="P239" s="21"/>
      <c r="Q239" s="19">
        <f t="shared" si="19"/>
        <v>1.1276539994559425E-2</v>
      </c>
      <c r="R239" s="19">
        <f t="shared" si="20"/>
        <v>3.526775650677548E-2</v>
      </c>
      <c r="S239" s="19">
        <f t="shared" si="21"/>
        <v>2.2617904198441703E-3</v>
      </c>
      <c r="T239" s="19">
        <f t="shared" si="22"/>
        <v>1.9942373649268461E-2</v>
      </c>
      <c r="U239" s="19">
        <f t="shared" si="23"/>
        <v>-5.0502643622571024E-3</v>
      </c>
      <c r="V239" s="19">
        <f t="shared" si="24"/>
        <v>-8.931308627318937E-3</v>
      </c>
    </row>
    <row r="240" spans="1:22" x14ac:dyDescent="0.25">
      <c r="A240" s="26">
        <f>Wellpath!E240</f>
        <v>0</v>
      </c>
      <c r="B240" s="22">
        <v>0</v>
      </c>
      <c r="C240" s="22">
        <f>SIN(Wellpath!$L240) * COS(Wellpath!$L240) / SQRT(2)</f>
        <v>0</v>
      </c>
      <c r="D240" s="22">
        <f>(-TAN(Dip) * SIN(Wellpath!$L240) * COS(Wellpath!$L240) * SIN(Wellpath!$O240)) / SQRT(2)</f>
        <v>0</v>
      </c>
      <c r="E240" s="20">
        <f>Model!$W$10*((drdp!B240+drdp!K240)*'ASXY-TI1S'!$B240+(drdp!E240+drdp!N240)*'ASXY-TI1S'!$C240+(drdp!H240+drdp!Q240)*'ASXY-TI1S'!$D240)</f>
        <v>0</v>
      </c>
      <c r="F240" s="20">
        <f>Model!$W$10*((drdp!C240+drdp!L240)*'ASXY-TI1S'!$B240+(drdp!F240+drdp!O240)*'ASXY-TI1S'!$C240+(drdp!I240+drdp!R240)*'ASXY-TI1S'!$D240)</f>
        <v>0</v>
      </c>
      <c r="G240" s="20">
        <f>Model!$W$10*((drdp!D240+drdp!M240)*'ASXY-TI1S'!$B240+(drdp!G240+drdp!P240)*'ASXY-TI1S'!$C240+(drdp!J240+drdp!S240)*'ASXY-TI1S'!$D240)</f>
        <v>0</v>
      </c>
      <c r="H240" s="18">
        <f>Model!$W$10*((drdp!B240)*'ASXY-TI1S'!$B240+(drdp!E240)*'ASXY-TI1S'!$C240+(drdp!H240)*'ASXY-TI1S'!$D240)</f>
        <v>0</v>
      </c>
      <c r="I240" s="18">
        <f>Model!$W$10*((drdp!C240)*'ASXY-TI1S'!$B240+(drdp!F240)*'ASXY-TI1S'!$C240+(drdp!I240)*'ASXY-TI1S'!$D240)</f>
        <v>0</v>
      </c>
      <c r="J240" s="18">
        <f>Model!$W$10*((drdp!D240)*'ASXY-TI1S'!$B240+(drdp!G240)*'ASXY-TI1S'!$C240+(drdp!J240)*'ASXY-TI1S'!$D240)</f>
        <v>0</v>
      </c>
      <c r="K240" s="21">
        <f>SUM(E$3:E239)+H240</f>
        <v>0.10619105421154564</v>
      </c>
      <c r="L240" s="21">
        <f>SUM(F$3:F239)+I240</f>
        <v>0.18779711527809867</v>
      </c>
      <c r="M240" s="21">
        <f>SUM(G$3:G239)+J240</f>
        <v>-4.7558284450179344E-2</v>
      </c>
      <c r="N240" s="21"/>
      <c r="O240" s="21"/>
      <c r="P240" s="21"/>
      <c r="Q240" s="19">
        <f t="shared" si="19"/>
        <v>1.1276539994559425E-2</v>
      </c>
      <c r="R240" s="19">
        <f t="shared" si="20"/>
        <v>3.526775650677548E-2</v>
      </c>
      <c r="S240" s="19">
        <f t="shared" si="21"/>
        <v>2.2617904198441703E-3</v>
      </c>
      <c r="T240" s="19">
        <f t="shared" si="22"/>
        <v>1.9942373649268461E-2</v>
      </c>
      <c r="U240" s="19">
        <f t="shared" si="23"/>
        <v>-5.0502643622571024E-3</v>
      </c>
      <c r="V240" s="19">
        <f t="shared" si="24"/>
        <v>-8.931308627318937E-3</v>
      </c>
    </row>
    <row r="241" spans="1:22" x14ac:dyDescent="0.25">
      <c r="A241" s="26">
        <f>Wellpath!E241</f>
        <v>0</v>
      </c>
      <c r="B241" s="22">
        <v>0</v>
      </c>
      <c r="C241" s="22">
        <f>SIN(Wellpath!$L241) * COS(Wellpath!$L241) / SQRT(2)</f>
        <v>0</v>
      </c>
      <c r="D241" s="22">
        <f>(-TAN(Dip) * SIN(Wellpath!$L241) * COS(Wellpath!$L241) * SIN(Wellpath!$O241)) / SQRT(2)</f>
        <v>0</v>
      </c>
      <c r="E241" s="20">
        <f>Model!$W$10*((drdp!B241+drdp!K241)*'ASXY-TI1S'!$B241+(drdp!E241+drdp!N241)*'ASXY-TI1S'!$C241+(drdp!H241+drdp!Q241)*'ASXY-TI1S'!$D241)</f>
        <v>0</v>
      </c>
      <c r="F241" s="20">
        <f>Model!$W$10*((drdp!C241+drdp!L241)*'ASXY-TI1S'!$B241+(drdp!F241+drdp!O241)*'ASXY-TI1S'!$C241+(drdp!I241+drdp!R241)*'ASXY-TI1S'!$D241)</f>
        <v>0</v>
      </c>
      <c r="G241" s="20">
        <f>Model!$W$10*((drdp!D241+drdp!M241)*'ASXY-TI1S'!$B241+(drdp!G241+drdp!P241)*'ASXY-TI1S'!$C241+(drdp!J241+drdp!S241)*'ASXY-TI1S'!$D241)</f>
        <v>0</v>
      </c>
      <c r="H241" s="18">
        <f>Model!$W$10*((drdp!B241)*'ASXY-TI1S'!$B241+(drdp!E241)*'ASXY-TI1S'!$C241+(drdp!H241)*'ASXY-TI1S'!$D241)</f>
        <v>0</v>
      </c>
      <c r="I241" s="18">
        <f>Model!$W$10*((drdp!C241)*'ASXY-TI1S'!$B241+(drdp!F241)*'ASXY-TI1S'!$C241+(drdp!I241)*'ASXY-TI1S'!$D241)</f>
        <v>0</v>
      </c>
      <c r="J241" s="18">
        <f>Model!$W$10*((drdp!D241)*'ASXY-TI1S'!$B241+(drdp!G241)*'ASXY-TI1S'!$C241+(drdp!J241)*'ASXY-TI1S'!$D241)</f>
        <v>0</v>
      </c>
      <c r="K241" s="21">
        <f>SUM(E$3:E240)+H241</f>
        <v>0.10619105421154564</v>
      </c>
      <c r="L241" s="21">
        <f>SUM(F$3:F240)+I241</f>
        <v>0.18779711527809867</v>
      </c>
      <c r="M241" s="21">
        <f>SUM(G$3:G240)+J241</f>
        <v>-4.7558284450179344E-2</v>
      </c>
      <c r="N241" s="21"/>
      <c r="O241" s="21"/>
      <c r="P241" s="21"/>
      <c r="Q241" s="19">
        <f t="shared" si="19"/>
        <v>1.1276539994559425E-2</v>
      </c>
      <c r="R241" s="19">
        <f t="shared" si="20"/>
        <v>3.526775650677548E-2</v>
      </c>
      <c r="S241" s="19">
        <f t="shared" si="21"/>
        <v>2.2617904198441703E-3</v>
      </c>
      <c r="T241" s="19">
        <f t="shared" si="22"/>
        <v>1.9942373649268461E-2</v>
      </c>
      <c r="U241" s="19">
        <f t="shared" si="23"/>
        <v>-5.0502643622571024E-3</v>
      </c>
      <c r="V241" s="19">
        <f t="shared" si="24"/>
        <v>-8.931308627318937E-3</v>
      </c>
    </row>
    <row r="242" spans="1:22" x14ac:dyDescent="0.25">
      <c r="A242" s="26">
        <f>Wellpath!E242</f>
        <v>0</v>
      </c>
      <c r="B242" s="22">
        <v>0</v>
      </c>
      <c r="C242" s="22">
        <f>SIN(Wellpath!$L242) * COS(Wellpath!$L242) / SQRT(2)</f>
        <v>0</v>
      </c>
      <c r="D242" s="22">
        <f>(-TAN(Dip) * SIN(Wellpath!$L242) * COS(Wellpath!$L242) * SIN(Wellpath!$O242)) / SQRT(2)</f>
        <v>0</v>
      </c>
      <c r="E242" s="20">
        <f>Model!$W$10*((drdp!B242+drdp!K242)*'ASXY-TI1S'!$B242+(drdp!E242+drdp!N242)*'ASXY-TI1S'!$C242+(drdp!H242+drdp!Q242)*'ASXY-TI1S'!$D242)</f>
        <v>0</v>
      </c>
      <c r="F242" s="20">
        <f>Model!$W$10*((drdp!C242+drdp!L242)*'ASXY-TI1S'!$B242+(drdp!F242+drdp!O242)*'ASXY-TI1S'!$C242+(drdp!I242+drdp!R242)*'ASXY-TI1S'!$D242)</f>
        <v>0</v>
      </c>
      <c r="G242" s="20">
        <f>Model!$W$10*((drdp!D242+drdp!M242)*'ASXY-TI1S'!$B242+(drdp!G242+drdp!P242)*'ASXY-TI1S'!$C242+(drdp!J242+drdp!S242)*'ASXY-TI1S'!$D242)</f>
        <v>0</v>
      </c>
      <c r="H242" s="18">
        <f>Model!$W$10*((drdp!B242)*'ASXY-TI1S'!$B242+(drdp!E242)*'ASXY-TI1S'!$C242+(drdp!H242)*'ASXY-TI1S'!$D242)</f>
        <v>0</v>
      </c>
      <c r="I242" s="18">
        <f>Model!$W$10*((drdp!C242)*'ASXY-TI1S'!$B242+(drdp!F242)*'ASXY-TI1S'!$C242+(drdp!I242)*'ASXY-TI1S'!$D242)</f>
        <v>0</v>
      </c>
      <c r="J242" s="18">
        <f>Model!$W$10*((drdp!D242)*'ASXY-TI1S'!$B242+(drdp!G242)*'ASXY-TI1S'!$C242+(drdp!J242)*'ASXY-TI1S'!$D242)</f>
        <v>0</v>
      </c>
      <c r="K242" s="21">
        <f>SUM(E$3:E241)+H242</f>
        <v>0.10619105421154564</v>
      </c>
      <c r="L242" s="21">
        <f>SUM(F$3:F241)+I242</f>
        <v>0.18779711527809867</v>
      </c>
      <c r="M242" s="21">
        <f>SUM(G$3:G241)+J242</f>
        <v>-4.7558284450179344E-2</v>
      </c>
      <c r="N242" s="21"/>
      <c r="O242" s="21"/>
      <c r="P242" s="21"/>
      <c r="Q242" s="19">
        <f t="shared" si="19"/>
        <v>1.1276539994559425E-2</v>
      </c>
      <c r="R242" s="19">
        <f t="shared" si="20"/>
        <v>3.526775650677548E-2</v>
      </c>
      <c r="S242" s="19">
        <f t="shared" si="21"/>
        <v>2.2617904198441703E-3</v>
      </c>
      <c r="T242" s="19">
        <f t="shared" si="22"/>
        <v>1.9942373649268461E-2</v>
      </c>
      <c r="U242" s="19">
        <f t="shared" si="23"/>
        <v>-5.0502643622571024E-3</v>
      </c>
      <c r="V242" s="19">
        <f t="shared" si="24"/>
        <v>-8.931308627318937E-3</v>
      </c>
    </row>
    <row r="243" spans="1:22" x14ac:dyDescent="0.25">
      <c r="A243" s="26">
        <f>Wellpath!E243</f>
        <v>0</v>
      </c>
      <c r="B243" s="22">
        <v>0</v>
      </c>
      <c r="C243" s="22">
        <f>SIN(Wellpath!$L243) * COS(Wellpath!$L243) / SQRT(2)</f>
        <v>0</v>
      </c>
      <c r="D243" s="22">
        <f>(-TAN(Dip) * SIN(Wellpath!$L243) * COS(Wellpath!$L243) * SIN(Wellpath!$O243)) / SQRT(2)</f>
        <v>0</v>
      </c>
      <c r="E243" s="20">
        <f>Model!$W$10*((drdp!B243+drdp!K243)*'ASXY-TI1S'!$B243+(drdp!E243+drdp!N243)*'ASXY-TI1S'!$C243+(drdp!H243+drdp!Q243)*'ASXY-TI1S'!$D243)</f>
        <v>0</v>
      </c>
      <c r="F243" s="20">
        <f>Model!$W$10*((drdp!C243+drdp!L243)*'ASXY-TI1S'!$B243+(drdp!F243+drdp!O243)*'ASXY-TI1S'!$C243+(drdp!I243+drdp!R243)*'ASXY-TI1S'!$D243)</f>
        <v>0</v>
      </c>
      <c r="G243" s="20">
        <f>Model!$W$10*((drdp!D243+drdp!M243)*'ASXY-TI1S'!$B243+(drdp!G243+drdp!P243)*'ASXY-TI1S'!$C243+(drdp!J243+drdp!S243)*'ASXY-TI1S'!$D243)</f>
        <v>0</v>
      </c>
      <c r="H243" s="18">
        <f>Model!$W$10*((drdp!B243)*'ASXY-TI1S'!$B243+(drdp!E243)*'ASXY-TI1S'!$C243+(drdp!H243)*'ASXY-TI1S'!$D243)</f>
        <v>0</v>
      </c>
      <c r="I243" s="18">
        <f>Model!$W$10*((drdp!C243)*'ASXY-TI1S'!$B243+(drdp!F243)*'ASXY-TI1S'!$C243+(drdp!I243)*'ASXY-TI1S'!$D243)</f>
        <v>0</v>
      </c>
      <c r="J243" s="18">
        <f>Model!$W$10*((drdp!D243)*'ASXY-TI1S'!$B243+(drdp!G243)*'ASXY-TI1S'!$C243+(drdp!J243)*'ASXY-TI1S'!$D243)</f>
        <v>0</v>
      </c>
      <c r="K243" s="21">
        <f>SUM(E$3:E242)+H243</f>
        <v>0.10619105421154564</v>
      </c>
      <c r="L243" s="21">
        <f>SUM(F$3:F242)+I243</f>
        <v>0.18779711527809867</v>
      </c>
      <c r="M243" s="21">
        <f>SUM(G$3:G242)+J243</f>
        <v>-4.7558284450179344E-2</v>
      </c>
      <c r="N243" s="21"/>
      <c r="O243" s="21"/>
      <c r="P243" s="21"/>
      <c r="Q243" s="19">
        <f t="shared" si="19"/>
        <v>1.1276539994559425E-2</v>
      </c>
      <c r="R243" s="19">
        <f t="shared" si="20"/>
        <v>3.526775650677548E-2</v>
      </c>
      <c r="S243" s="19">
        <f t="shared" si="21"/>
        <v>2.2617904198441703E-3</v>
      </c>
      <c r="T243" s="19">
        <f t="shared" si="22"/>
        <v>1.9942373649268461E-2</v>
      </c>
      <c r="U243" s="19">
        <f t="shared" si="23"/>
        <v>-5.0502643622571024E-3</v>
      </c>
      <c r="V243" s="19">
        <f t="shared" si="24"/>
        <v>-8.931308627318937E-3</v>
      </c>
    </row>
    <row r="244" spans="1:22" x14ac:dyDescent="0.25">
      <c r="A244" s="26">
        <f>Wellpath!E244</f>
        <v>0</v>
      </c>
      <c r="B244" s="22">
        <v>0</v>
      </c>
      <c r="C244" s="22">
        <f>SIN(Wellpath!$L244) * COS(Wellpath!$L244) / SQRT(2)</f>
        <v>0</v>
      </c>
      <c r="D244" s="22">
        <f>(-TAN(Dip) * SIN(Wellpath!$L244) * COS(Wellpath!$L244) * SIN(Wellpath!$O244)) / SQRT(2)</f>
        <v>0</v>
      </c>
      <c r="E244" s="20">
        <f>Model!$W$10*((drdp!B244+drdp!K244)*'ASXY-TI1S'!$B244+(drdp!E244+drdp!N244)*'ASXY-TI1S'!$C244+(drdp!H244+drdp!Q244)*'ASXY-TI1S'!$D244)</f>
        <v>0</v>
      </c>
      <c r="F244" s="20">
        <f>Model!$W$10*((drdp!C244+drdp!L244)*'ASXY-TI1S'!$B244+(drdp!F244+drdp!O244)*'ASXY-TI1S'!$C244+(drdp!I244+drdp!R244)*'ASXY-TI1S'!$D244)</f>
        <v>0</v>
      </c>
      <c r="G244" s="20">
        <f>Model!$W$10*((drdp!D244+drdp!M244)*'ASXY-TI1S'!$B244+(drdp!G244+drdp!P244)*'ASXY-TI1S'!$C244+(drdp!J244+drdp!S244)*'ASXY-TI1S'!$D244)</f>
        <v>0</v>
      </c>
      <c r="H244" s="18">
        <f>Model!$W$10*((drdp!B244)*'ASXY-TI1S'!$B244+(drdp!E244)*'ASXY-TI1S'!$C244+(drdp!H244)*'ASXY-TI1S'!$D244)</f>
        <v>0</v>
      </c>
      <c r="I244" s="18">
        <f>Model!$W$10*((drdp!C244)*'ASXY-TI1S'!$B244+(drdp!F244)*'ASXY-TI1S'!$C244+(drdp!I244)*'ASXY-TI1S'!$D244)</f>
        <v>0</v>
      </c>
      <c r="J244" s="18">
        <f>Model!$W$10*((drdp!D244)*'ASXY-TI1S'!$B244+(drdp!G244)*'ASXY-TI1S'!$C244+(drdp!J244)*'ASXY-TI1S'!$D244)</f>
        <v>0</v>
      </c>
      <c r="K244" s="21">
        <f>SUM(E$3:E243)+H244</f>
        <v>0.10619105421154564</v>
      </c>
      <c r="L244" s="21">
        <f>SUM(F$3:F243)+I244</f>
        <v>0.18779711527809867</v>
      </c>
      <c r="M244" s="21">
        <f>SUM(G$3:G243)+J244</f>
        <v>-4.7558284450179344E-2</v>
      </c>
      <c r="N244" s="21"/>
      <c r="O244" s="21"/>
      <c r="P244" s="21"/>
      <c r="Q244" s="19">
        <f t="shared" si="19"/>
        <v>1.1276539994559425E-2</v>
      </c>
      <c r="R244" s="19">
        <f t="shared" si="20"/>
        <v>3.526775650677548E-2</v>
      </c>
      <c r="S244" s="19">
        <f t="shared" si="21"/>
        <v>2.2617904198441703E-3</v>
      </c>
      <c r="T244" s="19">
        <f t="shared" si="22"/>
        <v>1.9942373649268461E-2</v>
      </c>
      <c r="U244" s="19">
        <f t="shared" si="23"/>
        <v>-5.0502643622571024E-3</v>
      </c>
      <c r="V244" s="19">
        <f t="shared" si="24"/>
        <v>-8.931308627318937E-3</v>
      </c>
    </row>
    <row r="245" spans="1:22" x14ac:dyDescent="0.25">
      <c r="A245" s="26">
        <f>Wellpath!E245</f>
        <v>0</v>
      </c>
      <c r="B245" s="22">
        <v>0</v>
      </c>
      <c r="C245" s="22">
        <f>SIN(Wellpath!$L245) * COS(Wellpath!$L245) / SQRT(2)</f>
        <v>0</v>
      </c>
      <c r="D245" s="22">
        <f>(-TAN(Dip) * SIN(Wellpath!$L245) * COS(Wellpath!$L245) * SIN(Wellpath!$O245)) / SQRT(2)</f>
        <v>0</v>
      </c>
      <c r="E245" s="20">
        <f>Model!$W$10*((drdp!B245+drdp!K245)*'ASXY-TI1S'!$B245+(drdp!E245+drdp!N245)*'ASXY-TI1S'!$C245+(drdp!H245+drdp!Q245)*'ASXY-TI1S'!$D245)</f>
        <v>0</v>
      </c>
      <c r="F245" s="20">
        <f>Model!$W$10*((drdp!C245+drdp!L245)*'ASXY-TI1S'!$B245+(drdp!F245+drdp!O245)*'ASXY-TI1S'!$C245+(drdp!I245+drdp!R245)*'ASXY-TI1S'!$D245)</f>
        <v>0</v>
      </c>
      <c r="G245" s="20">
        <f>Model!$W$10*((drdp!D245+drdp!M245)*'ASXY-TI1S'!$B245+(drdp!G245+drdp!P245)*'ASXY-TI1S'!$C245+(drdp!J245+drdp!S245)*'ASXY-TI1S'!$D245)</f>
        <v>0</v>
      </c>
      <c r="H245" s="18">
        <f>Model!$W$10*((drdp!B245)*'ASXY-TI1S'!$B245+(drdp!E245)*'ASXY-TI1S'!$C245+(drdp!H245)*'ASXY-TI1S'!$D245)</f>
        <v>0</v>
      </c>
      <c r="I245" s="18">
        <f>Model!$W$10*((drdp!C245)*'ASXY-TI1S'!$B245+(drdp!F245)*'ASXY-TI1S'!$C245+(drdp!I245)*'ASXY-TI1S'!$D245)</f>
        <v>0</v>
      </c>
      <c r="J245" s="18">
        <f>Model!$W$10*((drdp!D245)*'ASXY-TI1S'!$B245+(drdp!G245)*'ASXY-TI1S'!$C245+(drdp!J245)*'ASXY-TI1S'!$D245)</f>
        <v>0</v>
      </c>
      <c r="K245" s="21">
        <f>SUM(E$3:E244)+H245</f>
        <v>0.10619105421154564</v>
      </c>
      <c r="L245" s="21">
        <f>SUM(F$3:F244)+I245</f>
        <v>0.18779711527809867</v>
      </c>
      <c r="M245" s="21">
        <f>SUM(G$3:G244)+J245</f>
        <v>-4.7558284450179344E-2</v>
      </c>
      <c r="N245" s="21"/>
      <c r="O245" s="21"/>
      <c r="P245" s="21"/>
      <c r="Q245" s="19">
        <f t="shared" si="19"/>
        <v>1.1276539994559425E-2</v>
      </c>
      <c r="R245" s="19">
        <f t="shared" si="20"/>
        <v>3.526775650677548E-2</v>
      </c>
      <c r="S245" s="19">
        <f t="shared" si="21"/>
        <v>2.2617904198441703E-3</v>
      </c>
      <c r="T245" s="19">
        <f t="shared" si="22"/>
        <v>1.9942373649268461E-2</v>
      </c>
      <c r="U245" s="19">
        <f t="shared" si="23"/>
        <v>-5.0502643622571024E-3</v>
      </c>
      <c r="V245" s="19">
        <f t="shared" si="24"/>
        <v>-8.931308627318937E-3</v>
      </c>
    </row>
    <row r="246" spans="1:22" x14ac:dyDescent="0.25">
      <c r="A246" s="26">
        <f>Wellpath!E246</f>
        <v>0</v>
      </c>
      <c r="B246" s="22">
        <v>0</v>
      </c>
      <c r="C246" s="22">
        <f>SIN(Wellpath!$L246) * COS(Wellpath!$L246) / SQRT(2)</f>
        <v>0</v>
      </c>
      <c r="D246" s="22">
        <f>(-TAN(Dip) * SIN(Wellpath!$L246) * COS(Wellpath!$L246) * SIN(Wellpath!$O246)) / SQRT(2)</f>
        <v>0</v>
      </c>
      <c r="E246" s="20">
        <f>Model!$W$10*((drdp!B246+drdp!K246)*'ASXY-TI1S'!$B246+(drdp!E246+drdp!N246)*'ASXY-TI1S'!$C246+(drdp!H246+drdp!Q246)*'ASXY-TI1S'!$D246)</f>
        <v>0</v>
      </c>
      <c r="F246" s="20">
        <f>Model!$W$10*((drdp!C246+drdp!L246)*'ASXY-TI1S'!$B246+(drdp!F246+drdp!O246)*'ASXY-TI1S'!$C246+(drdp!I246+drdp!R246)*'ASXY-TI1S'!$D246)</f>
        <v>0</v>
      </c>
      <c r="G246" s="20">
        <f>Model!$W$10*((drdp!D246+drdp!M246)*'ASXY-TI1S'!$B246+(drdp!G246+drdp!P246)*'ASXY-TI1S'!$C246+(drdp!J246+drdp!S246)*'ASXY-TI1S'!$D246)</f>
        <v>0</v>
      </c>
      <c r="H246" s="18">
        <f>Model!$W$10*((drdp!B246)*'ASXY-TI1S'!$B246+(drdp!E246)*'ASXY-TI1S'!$C246+(drdp!H246)*'ASXY-TI1S'!$D246)</f>
        <v>0</v>
      </c>
      <c r="I246" s="18">
        <f>Model!$W$10*((drdp!C246)*'ASXY-TI1S'!$B246+(drdp!F246)*'ASXY-TI1S'!$C246+(drdp!I246)*'ASXY-TI1S'!$D246)</f>
        <v>0</v>
      </c>
      <c r="J246" s="18">
        <f>Model!$W$10*((drdp!D246)*'ASXY-TI1S'!$B246+(drdp!G246)*'ASXY-TI1S'!$C246+(drdp!J246)*'ASXY-TI1S'!$D246)</f>
        <v>0</v>
      </c>
      <c r="K246" s="21">
        <f>SUM(E$3:E245)+H246</f>
        <v>0.10619105421154564</v>
      </c>
      <c r="L246" s="21">
        <f>SUM(F$3:F245)+I246</f>
        <v>0.18779711527809867</v>
      </c>
      <c r="M246" s="21">
        <f>SUM(G$3:G245)+J246</f>
        <v>-4.7558284450179344E-2</v>
      </c>
      <c r="N246" s="21"/>
      <c r="O246" s="21"/>
      <c r="P246" s="21"/>
      <c r="Q246" s="19">
        <f t="shared" si="19"/>
        <v>1.1276539994559425E-2</v>
      </c>
      <c r="R246" s="19">
        <f t="shared" si="20"/>
        <v>3.526775650677548E-2</v>
      </c>
      <c r="S246" s="19">
        <f t="shared" si="21"/>
        <v>2.2617904198441703E-3</v>
      </c>
      <c r="T246" s="19">
        <f t="shared" si="22"/>
        <v>1.9942373649268461E-2</v>
      </c>
      <c r="U246" s="19">
        <f t="shared" si="23"/>
        <v>-5.0502643622571024E-3</v>
      </c>
      <c r="V246" s="19">
        <f t="shared" si="24"/>
        <v>-8.931308627318937E-3</v>
      </c>
    </row>
    <row r="247" spans="1:22" x14ac:dyDescent="0.25">
      <c r="A247" s="26">
        <f>Wellpath!E247</f>
        <v>0</v>
      </c>
      <c r="B247" s="22">
        <v>0</v>
      </c>
      <c r="C247" s="22">
        <f>SIN(Wellpath!$L247) * COS(Wellpath!$L247) / SQRT(2)</f>
        <v>0</v>
      </c>
      <c r="D247" s="22">
        <f>(-TAN(Dip) * SIN(Wellpath!$L247) * COS(Wellpath!$L247) * SIN(Wellpath!$O247)) / SQRT(2)</f>
        <v>0</v>
      </c>
      <c r="E247" s="20">
        <f>Model!$W$10*((drdp!B247+drdp!K247)*'ASXY-TI1S'!$B247+(drdp!E247+drdp!N247)*'ASXY-TI1S'!$C247+(drdp!H247+drdp!Q247)*'ASXY-TI1S'!$D247)</f>
        <v>0</v>
      </c>
      <c r="F247" s="20">
        <f>Model!$W$10*((drdp!C247+drdp!L247)*'ASXY-TI1S'!$B247+(drdp!F247+drdp!O247)*'ASXY-TI1S'!$C247+(drdp!I247+drdp!R247)*'ASXY-TI1S'!$D247)</f>
        <v>0</v>
      </c>
      <c r="G247" s="20">
        <f>Model!$W$10*((drdp!D247+drdp!M247)*'ASXY-TI1S'!$B247+(drdp!G247+drdp!P247)*'ASXY-TI1S'!$C247+(drdp!J247+drdp!S247)*'ASXY-TI1S'!$D247)</f>
        <v>0</v>
      </c>
      <c r="H247" s="18">
        <f>Model!$W$10*((drdp!B247)*'ASXY-TI1S'!$B247+(drdp!E247)*'ASXY-TI1S'!$C247+(drdp!H247)*'ASXY-TI1S'!$D247)</f>
        <v>0</v>
      </c>
      <c r="I247" s="18">
        <f>Model!$W$10*((drdp!C247)*'ASXY-TI1S'!$B247+(drdp!F247)*'ASXY-TI1S'!$C247+(drdp!I247)*'ASXY-TI1S'!$D247)</f>
        <v>0</v>
      </c>
      <c r="J247" s="18">
        <f>Model!$W$10*((drdp!D247)*'ASXY-TI1S'!$B247+(drdp!G247)*'ASXY-TI1S'!$C247+(drdp!J247)*'ASXY-TI1S'!$D247)</f>
        <v>0</v>
      </c>
      <c r="K247" s="21">
        <f>SUM(E$3:E246)+H247</f>
        <v>0.10619105421154564</v>
      </c>
      <c r="L247" s="21">
        <f>SUM(F$3:F246)+I247</f>
        <v>0.18779711527809867</v>
      </c>
      <c r="M247" s="21">
        <f>SUM(G$3:G246)+J247</f>
        <v>-4.7558284450179344E-2</v>
      </c>
      <c r="N247" s="21"/>
      <c r="O247" s="21"/>
      <c r="P247" s="21"/>
      <c r="Q247" s="19">
        <f t="shared" si="19"/>
        <v>1.1276539994559425E-2</v>
      </c>
      <c r="R247" s="19">
        <f t="shared" si="20"/>
        <v>3.526775650677548E-2</v>
      </c>
      <c r="S247" s="19">
        <f t="shared" si="21"/>
        <v>2.2617904198441703E-3</v>
      </c>
      <c r="T247" s="19">
        <f t="shared" si="22"/>
        <v>1.9942373649268461E-2</v>
      </c>
      <c r="U247" s="19">
        <f t="shared" si="23"/>
        <v>-5.0502643622571024E-3</v>
      </c>
      <c r="V247" s="19">
        <f t="shared" si="24"/>
        <v>-8.931308627318937E-3</v>
      </c>
    </row>
    <row r="248" spans="1:22" x14ac:dyDescent="0.25">
      <c r="A248" s="26">
        <f>Wellpath!E248</f>
        <v>0</v>
      </c>
      <c r="B248" s="22">
        <v>0</v>
      </c>
      <c r="C248" s="22">
        <f>SIN(Wellpath!$L248) * COS(Wellpath!$L248) / SQRT(2)</f>
        <v>0</v>
      </c>
      <c r="D248" s="22">
        <f>(-TAN(Dip) * SIN(Wellpath!$L248) * COS(Wellpath!$L248) * SIN(Wellpath!$O248)) / SQRT(2)</f>
        <v>0</v>
      </c>
      <c r="E248" s="20">
        <f>Model!$W$10*((drdp!B248+drdp!K248)*'ASXY-TI1S'!$B248+(drdp!E248+drdp!N248)*'ASXY-TI1S'!$C248+(drdp!H248+drdp!Q248)*'ASXY-TI1S'!$D248)</f>
        <v>0</v>
      </c>
      <c r="F248" s="20">
        <f>Model!$W$10*((drdp!C248+drdp!L248)*'ASXY-TI1S'!$B248+(drdp!F248+drdp!O248)*'ASXY-TI1S'!$C248+(drdp!I248+drdp!R248)*'ASXY-TI1S'!$D248)</f>
        <v>0</v>
      </c>
      <c r="G248" s="20">
        <f>Model!$W$10*((drdp!D248+drdp!M248)*'ASXY-TI1S'!$B248+(drdp!G248+drdp!P248)*'ASXY-TI1S'!$C248+(drdp!J248+drdp!S248)*'ASXY-TI1S'!$D248)</f>
        <v>0</v>
      </c>
      <c r="H248" s="18">
        <f>Model!$W$10*((drdp!B248)*'ASXY-TI1S'!$B248+(drdp!E248)*'ASXY-TI1S'!$C248+(drdp!H248)*'ASXY-TI1S'!$D248)</f>
        <v>0</v>
      </c>
      <c r="I248" s="18">
        <f>Model!$W$10*((drdp!C248)*'ASXY-TI1S'!$B248+(drdp!F248)*'ASXY-TI1S'!$C248+(drdp!I248)*'ASXY-TI1S'!$D248)</f>
        <v>0</v>
      </c>
      <c r="J248" s="18">
        <f>Model!$W$10*((drdp!D248)*'ASXY-TI1S'!$B248+(drdp!G248)*'ASXY-TI1S'!$C248+(drdp!J248)*'ASXY-TI1S'!$D248)</f>
        <v>0</v>
      </c>
      <c r="K248" s="21">
        <f>SUM(E$3:E247)+H248</f>
        <v>0.10619105421154564</v>
      </c>
      <c r="L248" s="21">
        <f>SUM(F$3:F247)+I248</f>
        <v>0.18779711527809867</v>
      </c>
      <c r="M248" s="21">
        <f>SUM(G$3:G247)+J248</f>
        <v>-4.7558284450179344E-2</v>
      </c>
      <c r="N248" s="21"/>
      <c r="O248" s="21"/>
      <c r="P248" s="21"/>
      <c r="Q248" s="19">
        <f t="shared" si="19"/>
        <v>1.1276539994559425E-2</v>
      </c>
      <c r="R248" s="19">
        <f t="shared" si="20"/>
        <v>3.526775650677548E-2</v>
      </c>
      <c r="S248" s="19">
        <f t="shared" si="21"/>
        <v>2.2617904198441703E-3</v>
      </c>
      <c r="T248" s="19">
        <f t="shared" si="22"/>
        <v>1.9942373649268461E-2</v>
      </c>
      <c r="U248" s="19">
        <f t="shared" si="23"/>
        <v>-5.0502643622571024E-3</v>
      </c>
      <c r="V248" s="19">
        <f t="shared" si="24"/>
        <v>-8.931308627318937E-3</v>
      </c>
    </row>
    <row r="249" spans="1:22" x14ac:dyDescent="0.25">
      <c r="A249" s="26">
        <f>Wellpath!E249</f>
        <v>0</v>
      </c>
      <c r="B249" s="22">
        <v>0</v>
      </c>
      <c r="C249" s="22">
        <f>SIN(Wellpath!$L249) * COS(Wellpath!$L249) / SQRT(2)</f>
        <v>0</v>
      </c>
      <c r="D249" s="22">
        <f>(-TAN(Dip) * SIN(Wellpath!$L249) * COS(Wellpath!$L249) * SIN(Wellpath!$O249)) / SQRT(2)</f>
        <v>0</v>
      </c>
      <c r="E249" s="20">
        <f>Model!$W$10*((drdp!B249+drdp!K249)*'ASXY-TI1S'!$B249+(drdp!E249+drdp!N249)*'ASXY-TI1S'!$C249+(drdp!H249+drdp!Q249)*'ASXY-TI1S'!$D249)</f>
        <v>0</v>
      </c>
      <c r="F249" s="20">
        <f>Model!$W$10*((drdp!C249+drdp!L249)*'ASXY-TI1S'!$B249+(drdp!F249+drdp!O249)*'ASXY-TI1S'!$C249+(drdp!I249+drdp!R249)*'ASXY-TI1S'!$D249)</f>
        <v>0</v>
      </c>
      <c r="G249" s="20">
        <f>Model!$W$10*((drdp!D249+drdp!M249)*'ASXY-TI1S'!$B249+(drdp!G249+drdp!P249)*'ASXY-TI1S'!$C249+(drdp!J249+drdp!S249)*'ASXY-TI1S'!$D249)</f>
        <v>0</v>
      </c>
      <c r="H249" s="18">
        <f>Model!$W$10*((drdp!B249)*'ASXY-TI1S'!$B249+(drdp!E249)*'ASXY-TI1S'!$C249+(drdp!H249)*'ASXY-TI1S'!$D249)</f>
        <v>0</v>
      </c>
      <c r="I249" s="18">
        <f>Model!$W$10*((drdp!C249)*'ASXY-TI1S'!$B249+(drdp!F249)*'ASXY-TI1S'!$C249+(drdp!I249)*'ASXY-TI1S'!$D249)</f>
        <v>0</v>
      </c>
      <c r="J249" s="18">
        <f>Model!$W$10*((drdp!D249)*'ASXY-TI1S'!$B249+(drdp!G249)*'ASXY-TI1S'!$C249+(drdp!J249)*'ASXY-TI1S'!$D249)</f>
        <v>0</v>
      </c>
      <c r="K249" s="21">
        <f>SUM(E$3:E248)+H249</f>
        <v>0.10619105421154564</v>
      </c>
      <c r="L249" s="21">
        <f>SUM(F$3:F248)+I249</f>
        <v>0.18779711527809867</v>
      </c>
      <c r="M249" s="21">
        <f>SUM(G$3:G248)+J249</f>
        <v>-4.7558284450179344E-2</v>
      </c>
      <c r="N249" s="21"/>
      <c r="O249" s="21"/>
      <c r="P249" s="21"/>
      <c r="Q249" s="19">
        <f t="shared" si="19"/>
        <v>1.1276539994559425E-2</v>
      </c>
      <c r="R249" s="19">
        <f t="shared" si="20"/>
        <v>3.526775650677548E-2</v>
      </c>
      <c r="S249" s="19">
        <f t="shared" si="21"/>
        <v>2.2617904198441703E-3</v>
      </c>
      <c r="T249" s="19">
        <f t="shared" si="22"/>
        <v>1.9942373649268461E-2</v>
      </c>
      <c r="U249" s="19">
        <f t="shared" si="23"/>
        <v>-5.0502643622571024E-3</v>
      </c>
      <c r="V249" s="19">
        <f t="shared" si="24"/>
        <v>-8.931308627318937E-3</v>
      </c>
    </row>
    <row r="250" spans="1:22" x14ac:dyDescent="0.25">
      <c r="A250" s="26">
        <f>Wellpath!E250</f>
        <v>0</v>
      </c>
      <c r="B250" s="22">
        <v>0</v>
      </c>
      <c r="C250" s="22">
        <f>SIN(Wellpath!$L250) * COS(Wellpath!$L250) / SQRT(2)</f>
        <v>0</v>
      </c>
      <c r="D250" s="22">
        <f>(-TAN(Dip) * SIN(Wellpath!$L250) * COS(Wellpath!$L250) * SIN(Wellpath!$O250)) / SQRT(2)</f>
        <v>0</v>
      </c>
      <c r="E250" s="20">
        <f>Model!$W$10*((drdp!B250+drdp!K250)*'ASXY-TI1S'!$B250+(drdp!E250+drdp!N250)*'ASXY-TI1S'!$C250+(drdp!H250+drdp!Q250)*'ASXY-TI1S'!$D250)</f>
        <v>0</v>
      </c>
      <c r="F250" s="20">
        <f>Model!$W$10*((drdp!C250+drdp!L250)*'ASXY-TI1S'!$B250+(drdp!F250+drdp!O250)*'ASXY-TI1S'!$C250+(drdp!I250+drdp!R250)*'ASXY-TI1S'!$D250)</f>
        <v>0</v>
      </c>
      <c r="G250" s="20">
        <f>Model!$W$10*((drdp!D250+drdp!M250)*'ASXY-TI1S'!$B250+(drdp!G250+drdp!P250)*'ASXY-TI1S'!$C250+(drdp!J250+drdp!S250)*'ASXY-TI1S'!$D250)</f>
        <v>0</v>
      </c>
      <c r="H250" s="18">
        <f>Model!$W$10*((drdp!B250)*'ASXY-TI1S'!$B250+(drdp!E250)*'ASXY-TI1S'!$C250+(drdp!H250)*'ASXY-TI1S'!$D250)</f>
        <v>0</v>
      </c>
      <c r="I250" s="18">
        <f>Model!$W$10*((drdp!C250)*'ASXY-TI1S'!$B250+(drdp!F250)*'ASXY-TI1S'!$C250+(drdp!I250)*'ASXY-TI1S'!$D250)</f>
        <v>0</v>
      </c>
      <c r="J250" s="18">
        <f>Model!$W$10*((drdp!D250)*'ASXY-TI1S'!$B250+(drdp!G250)*'ASXY-TI1S'!$C250+(drdp!J250)*'ASXY-TI1S'!$D250)</f>
        <v>0</v>
      </c>
      <c r="K250" s="21">
        <f>SUM(E$3:E249)+H250</f>
        <v>0.10619105421154564</v>
      </c>
      <c r="L250" s="21">
        <f>SUM(F$3:F249)+I250</f>
        <v>0.18779711527809867</v>
      </c>
      <c r="M250" s="21">
        <f>SUM(G$3:G249)+J250</f>
        <v>-4.7558284450179344E-2</v>
      </c>
      <c r="N250" s="21"/>
      <c r="O250" s="21"/>
      <c r="P250" s="21"/>
      <c r="Q250" s="19">
        <f t="shared" si="19"/>
        <v>1.1276539994559425E-2</v>
      </c>
      <c r="R250" s="19">
        <f t="shared" si="20"/>
        <v>3.526775650677548E-2</v>
      </c>
      <c r="S250" s="19">
        <f t="shared" si="21"/>
        <v>2.2617904198441703E-3</v>
      </c>
      <c r="T250" s="19">
        <f t="shared" si="22"/>
        <v>1.9942373649268461E-2</v>
      </c>
      <c r="U250" s="19">
        <f t="shared" si="23"/>
        <v>-5.0502643622571024E-3</v>
      </c>
      <c r="V250" s="19">
        <f t="shared" si="24"/>
        <v>-8.931308627318937E-3</v>
      </c>
    </row>
    <row r="251" spans="1:22" x14ac:dyDescent="0.25">
      <c r="A251" s="26">
        <f>Wellpath!E251</f>
        <v>0</v>
      </c>
      <c r="B251" s="22">
        <v>0</v>
      </c>
      <c r="C251" s="22">
        <f>SIN(Wellpath!$L251) * COS(Wellpath!$L251) / SQRT(2)</f>
        <v>0</v>
      </c>
      <c r="D251" s="22">
        <f>(-TAN(Dip) * SIN(Wellpath!$L251) * COS(Wellpath!$L251) * SIN(Wellpath!$O251)) / SQRT(2)</f>
        <v>0</v>
      </c>
      <c r="E251" s="20">
        <f>Model!$W$10*((drdp!B251+drdp!K251)*'ASXY-TI1S'!$B251+(drdp!E251+drdp!N251)*'ASXY-TI1S'!$C251+(drdp!H251+drdp!Q251)*'ASXY-TI1S'!$D251)</f>
        <v>0</v>
      </c>
      <c r="F251" s="20">
        <f>Model!$W$10*((drdp!C251+drdp!L251)*'ASXY-TI1S'!$B251+(drdp!F251+drdp!O251)*'ASXY-TI1S'!$C251+(drdp!I251+drdp!R251)*'ASXY-TI1S'!$D251)</f>
        <v>0</v>
      </c>
      <c r="G251" s="20">
        <f>Model!$W$10*((drdp!D251+drdp!M251)*'ASXY-TI1S'!$B251+(drdp!G251+drdp!P251)*'ASXY-TI1S'!$C251+(drdp!J251+drdp!S251)*'ASXY-TI1S'!$D251)</f>
        <v>0</v>
      </c>
      <c r="H251" s="18">
        <f>Model!$W$10*((drdp!B251)*'ASXY-TI1S'!$B251+(drdp!E251)*'ASXY-TI1S'!$C251+(drdp!H251)*'ASXY-TI1S'!$D251)</f>
        <v>0</v>
      </c>
      <c r="I251" s="18">
        <f>Model!$W$10*((drdp!C251)*'ASXY-TI1S'!$B251+(drdp!F251)*'ASXY-TI1S'!$C251+(drdp!I251)*'ASXY-TI1S'!$D251)</f>
        <v>0</v>
      </c>
      <c r="J251" s="18">
        <f>Model!$W$10*((drdp!D251)*'ASXY-TI1S'!$B251+(drdp!G251)*'ASXY-TI1S'!$C251+(drdp!J251)*'ASXY-TI1S'!$D251)</f>
        <v>0</v>
      </c>
      <c r="K251" s="21">
        <f>SUM(E$3:E250)+H251</f>
        <v>0.10619105421154564</v>
      </c>
      <c r="L251" s="21">
        <f>SUM(F$3:F250)+I251</f>
        <v>0.18779711527809867</v>
      </c>
      <c r="M251" s="21">
        <f>SUM(G$3:G250)+J251</f>
        <v>-4.7558284450179344E-2</v>
      </c>
      <c r="N251" s="21"/>
      <c r="O251" s="21"/>
      <c r="P251" s="21"/>
      <c r="Q251" s="19">
        <f t="shared" si="19"/>
        <v>1.1276539994559425E-2</v>
      </c>
      <c r="R251" s="19">
        <f t="shared" si="20"/>
        <v>3.526775650677548E-2</v>
      </c>
      <c r="S251" s="19">
        <f t="shared" si="21"/>
        <v>2.2617904198441703E-3</v>
      </c>
      <c r="T251" s="19">
        <f t="shared" si="22"/>
        <v>1.9942373649268461E-2</v>
      </c>
      <c r="U251" s="19">
        <f t="shared" si="23"/>
        <v>-5.0502643622571024E-3</v>
      </c>
      <c r="V251" s="19">
        <f t="shared" si="24"/>
        <v>-8.931308627318937E-3</v>
      </c>
    </row>
    <row r="252" spans="1:22" x14ac:dyDescent="0.25">
      <c r="A252" s="26">
        <f>Wellpath!E252</f>
        <v>0</v>
      </c>
      <c r="B252" s="22">
        <v>0</v>
      </c>
      <c r="C252" s="22">
        <f>SIN(Wellpath!$L252) * COS(Wellpath!$L252) / SQRT(2)</f>
        <v>0</v>
      </c>
      <c r="D252" s="22">
        <f>(-TAN(Dip) * SIN(Wellpath!$L252) * COS(Wellpath!$L252) * SIN(Wellpath!$O252)) / SQRT(2)</f>
        <v>0</v>
      </c>
      <c r="E252" s="20">
        <f>Model!$W$10*((drdp!B252+drdp!K252)*'ASXY-TI1S'!$B252+(drdp!E252+drdp!N252)*'ASXY-TI1S'!$C252+(drdp!H252+drdp!Q252)*'ASXY-TI1S'!$D252)</f>
        <v>0</v>
      </c>
      <c r="F252" s="20">
        <f>Model!$W$10*((drdp!C252+drdp!L252)*'ASXY-TI1S'!$B252+(drdp!F252+drdp!O252)*'ASXY-TI1S'!$C252+(drdp!I252+drdp!R252)*'ASXY-TI1S'!$D252)</f>
        <v>0</v>
      </c>
      <c r="G252" s="20">
        <f>Model!$W$10*((drdp!D252+drdp!M252)*'ASXY-TI1S'!$B252+(drdp!G252+drdp!P252)*'ASXY-TI1S'!$C252+(drdp!J252+drdp!S252)*'ASXY-TI1S'!$D252)</f>
        <v>0</v>
      </c>
      <c r="H252" s="18">
        <f>Model!$W$10*((drdp!B252)*'ASXY-TI1S'!$B252+(drdp!E252)*'ASXY-TI1S'!$C252+(drdp!H252)*'ASXY-TI1S'!$D252)</f>
        <v>0</v>
      </c>
      <c r="I252" s="18">
        <f>Model!$W$10*((drdp!C252)*'ASXY-TI1S'!$B252+(drdp!F252)*'ASXY-TI1S'!$C252+(drdp!I252)*'ASXY-TI1S'!$D252)</f>
        <v>0</v>
      </c>
      <c r="J252" s="18">
        <f>Model!$W$10*((drdp!D252)*'ASXY-TI1S'!$B252+(drdp!G252)*'ASXY-TI1S'!$C252+(drdp!J252)*'ASXY-TI1S'!$D252)</f>
        <v>0</v>
      </c>
      <c r="K252" s="21">
        <f>SUM(E$3:E251)+H252</f>
        <v>0.10619105421154564</v>
      </c>
      <c r="L252" s="21">
        <f>SUM(F$3:F251)+I252</f>
        <v>0.18779711527809867</v>
      </c>
      <c r="M252" s="21">
        <f>SUM(G$3:G251)+J252</f>
        <v>-4.7558284450179344E-2</v>
      </c>
      <c r="N252" s="21"/>
      <c r="O252" s="21"/>
      <c r="P252" s="21"/>
      <c r="Q252" s="19">
        <f t="shared" si="19"/>
        <v>1.1276539994559425E-2</v>
      </c>
      <c r="R252" s="19">
        <f t="shared" si="20"/>
        <v>3.526775650677548E-2</v>
      </c>
      <c r="S252" s="19">
        <f t="shared" si="21"/>
        <v>2.2617904198441703E-3</v>
      </c>
      <c r="T252" s="19">
        <f t="shared" si="22"/>
        <v>1.9942373649268461E-2</v>
      </c>
      <c r="U252" s="19">
        <f t="shared" si="23"/>
        <v>-5.0502643622571024E-3</v>
      </c>
      <c r="V252" s="19">
        <f t="shared" si="24"/>
        <v>-8.931308627318937E-3</v>
      </c>
    </row>
    <row r="253" spans="1:22" x14ac:dyDescent="0.25">
      <c r="A253" s="26">
        <f>Wellpath!E253</f>
        <v>0</v>
      </c>
      <c r="B253" s="22">
        <v>0</v>
      </c>
      <c r="C253" s="22">
        <f>SIN(Wellpath!$L253) * COS(Wellpath!$L253) / SQRT(2)</f>
        <v>0</v>
      </c>
      <c r="D253" s="22">
        <f>(-TAN(Dip) * SIN(Wellpath!$L253) * COS(Wellpath!$L253) * SIN(Wellpath!$O253)) / SQRT(2)</f>
        <v>0</v>
      </c>
      <c r="E253" s="20">
        <f>Model!$W$10*((drdp!B253+drdp!K253)*'ASXY-TI1S'!$B253+(drdp!E253+drdp!N253)*'ASXY-TI1S'!$C253+(drdp!H253+drdp!Q253)*'ASXY-TI1S'!$D253)</f>
        <v>0</v>
      </c>
      <c r="F253" s="20">
        <f>Model!$W$10*((drdp!C253+drdp!L253)*'ASXY-TI1S'!$B253+(drdp!F253+drdp!O253)*'ASXY-TI1S'!$C253+(drdp!I253+drdp!R253)*'ASXY-TI1S'!$D253)</f>
        <v>0</v>
      </c>
      <c r="G253" s="20">
        <f>Model!$W$10*((drdp!D253+drdp!M253)*'ASXY-TI1S'!$B253+(drdp!G253+drdp!P253)*'ASXY-TI1S'!$C253+(drdp!J253+drdp!S253)*'ASXY-TI1S'!$D253)</f>
        <v>0</v>
      </c>
      <c r="H253" s="18">
        <f>Model!$W$10*((drdp!B253)*'ASXY-TI1S'!$B253+(drdp!E253)*'ASXY-TI1S'!$C253+(drdp!H253)*'ASXY-TI1S'!$D253)</f>
        <v>0</v>
      </c>
      <c r="I253" s="18">
        <f>Model!$W$10*((drdp!C253)*'ASXY-TI1S'!$B253+(drdp!F253)*'ASXY-TI1S'!$C253+(drdp!I253)*'ASXY-TI1S'!$D253)</f>
        <v>0</v>
      </c>
      <c r="J253" s="18">
        <f>Model!$W$10*((drdp!D253)*'ASXY-TI1S'!$B253+(drdp!G253)*'ASXY-TI1S'!$C253+(drdp!J253)*'ASXY-TI1S'!$D253)</f>
        <v>0</v>
      </c>
      <c r="K253" s="21">
        <f>SUM(E$3:E252)+H253</f>
        <v>0.10619105421154564</v>
      </c>
      <c r="L253" s="21">
        <f>SUM(F$3:F252)+I253</f>
        <v>0.18779711527809867</v>
      </c>
      <c r="M253" s="21">
        <f>SUM(G$3:G252)+J253</f>
        <v>-4.7558284450179344E-2</v>
      </c>
      <c r="N253" s="21"/>
      <c r="O253" s="21"/>
      <c r="P253" s="21"/>
      <c r="Q253" s="19">
        <f t="shared" si="19"/>
        <v>1.1276539994559425E-2</v>
      </c>
      <c r="R253" s="19">
        <f t="shared" si="20"/>
        <v>3.526775650677548E-2</v>
      </c>
      <c r="S253" s="19">
        <f t="shared" si="21"/>
        <v>2.2617904198441703E-3</v>
      </c>
      <c r="T253" s="19">
        <f t="shared" si="22"/>
        <v>1.9942373649268461E-2</v>
      </c>
      <c r="U253" s="19">
        <f t="shared" si="23"/>
        <v>-5.0502643622571024E-3</v>
      </c>
      <c r="V253" s="19">
        <f t="shared" si="24"/>
        <v>-8.931308627318937E-3</v>
      </c>
    </row>
    <row r="254" spans="1:22" x14ac:dyDescent="0.25">
      <c r="A254" s="26">
        <f>Wellpath!E254</f>
        <v>0</v>
      </c>
      <c r="B254" s="22">
        <v>0</v>
      </c>
      <c r="C254" s="22">
        <f>SIN(Wellpath!$L254) * COS(Wellpath!$L254) / SQRT(2)</f>
        <v>0</v>
      </c>
      <c r="D254" s="22">
        <f>(-TAN(Dip) * SIN(Wellpath!$L254) * COS(Wellpath!$L254) * SIN(Wellpath!$O254)) / SQRT(2)</f>
        <v>0</v>
      </c>
      <c r="E254" s="20">
        <f>Model!$W$10*((drdp!B254+drdp!K254)*'ASXY-TI1S'!$B254+(drdp!E254+drdp!N254)*'ASXY-TI1S'!$C254+(drdp!H254+drdp!Q254)*'ASXY-TI1S'!$D254)</f>
        <v>0</v>
      </c>
      <c r="F254" s="20">
        <f>Model!$W$10*((drdp!C254+drdp!L254)*'ASXY-TI1S'!$B254+(drdp!F254+drdp!O254)*'ASXY-TI1S'!$C254+(drdp!I254+drdp!R254)*'ASXY-TI1S'!$D254)</f>
        <v>0</v>
      </c>
      <c r="G254" s="20">
        <f>Model!$W$10*((drdp!D254+drdp!M254)*'ASXY-TI1S'!$B254+(drdp!G254+drdp!P254)*'ASXY-TI1S'!$C254+(drdp!J254+drdp!S254)*'ASXY-TI1S'!$D254)</f>
        <v>0</v>
      </c>
      <c r="H254" s="18">
        <f>Model!$W$10*((drdp!B254)*'ASXY-TI1S'!$B254+(drdp!E254)*'ASXY-TI1S'!$C254+(drdp!H254)*'ASXY-TI1S'!$D254)</f>
        <v>0</v>
      </c>
      <c r="I254" s="18">
        <f>Model!$W$10*((drdp!C254)*'ASXY-TI1S'!$B254+(drdp!F254)*'ASXY-TI1S'!$C254+(drdp!I254)*'ASXY-TI1S'!$D254)</f>
        <v>0</v>
      </c>
      <c r="J254" s="18">
        <f>Model!$W$10*((drdp!D254)*'ASXY-TI1S'!$B254+(drdp!G254)*'ASXY-TI1S'!$C254+(drdp!J254)*'ASXY-TI1S'!$D254)</f>
        <v>0</v>
      </c>
      <c r="K254" s="21">
        <f>SUM(E$3:E253)+H254</f>
        <v>0.10619105421154564</v>
      </c>
      <c r="L254" s="21">
        <f>SUM(F$3:F253)+I254</f>
        <v>0.18779711527809867</v>
      </c>
      <c r="M254" s="21">
        <f>SUM(G$3:G253)+J254</f>
        <v>-4.7558284450179344E-2</v>
      </c>
      <c r="N254" s="21"/>
      <c r="O254" s="21"/>
      <c r="P254" s="21"/>
      <c r="Q254" s="19">
        <f t="shared" si="19"/>
        <v>1.1276539994559425E-2</v>
      </c>
      <c r="R254" s="19">
        <f t="shared" si="20"/>
        <v>3.526775650677548E-2</v>
      </c>
      <c r="S254" s="19">
        <f t="shared" si="21"/>
        <v>2.2617904198441703E-3</v>
      </c>
      <c r="T254" s="19">
        <f t="shared" si="22"/>
        <v>1.9942373649268461E-2</v>
      </c>
      <c r="U254" s="19">
        <f t="shared" si="23"/>
        <v>-5.0502643622571024E-3</v>
      </c>
      <c r="V254" s="19">
        <f t="shared" si="24"/>
        <v>-8.931308627318937E-3</v>
      </c>
    </row>
    <row r="255" spans="1:22" x14ac:dyDescent="0.25">
      <c r="A255" s="26">
        <f>Wellpath!E255</f>
        <v>0</v>
      </c>
      <c r="B255" s="22">
        <v>0</v>
      </c>
      <c r="C255" s="22">
        <f>SIN(Wellpath!$L255) * COS(Wellpath!$L255) / SQRT(2)</f>
        <v>0</v>
      </c>
      <c r="D255" s="22">
        <f>(-TAN(Dip) * SIN(Wellpath!$L255) * COS(Wellpath!$L255) * SIN(Wellpath!$O255)) / SQRT(2)</f>
        <v>0</v>
      </c>
      <c r="E255" s="20">
        <f>Model!$W$10*((drdp!B255+drdp!K255)*'ASXY-TI1S'!$B255+(drdp!E255+drdp!N255)*'ASXY-TI1S'!$C255+(drdp!H255+drdp!Q255)*'ASXY-TI1S'!$D255)</f>
        <v>0</v>
      </c>
      <c r="F255" s="20">
        <f>Model!$W$10*((drdp!C255+drdp!L255)*'ASXY-TI1S'!$B255+(drdp!F255+drdp!O255)*'ASXY-TI1S'!$C255+(drdp!I255+drdp!R255)*'ASXY-TI1S'!$D255)</f>
        <v>0</v>
      </c>
      <c r="G255" s="20">
        <f>Model!$W$10*((drdp!D255+drdp!M255)*'ASXY-TI1S'!$B255+(drdp!G255+drdp!P255)*'ASXY-TI1S'!$C255+(drdp!J255+drdp!S255)*'ASXY-TI1S'!$D255)</f>
        <v>0</v>
      </c>
      <c r="H255" s="18">
        <f>Model!$W$10*((drdp!B255)*'ASXY-TI1S'!$B255+(drdp!E255)*'ASXY-TI1S'!$C255+(drdp!H255)*'ASXY-TI1S'!$D255)</f>
        <v>0</v>
      </c>
      <c r="I255" s="18">
        <f>Model!$W$10*((drdp!C255)*'ASXY-TI1S'!$B255+(drdp!F255)*'ASXY-TI1S'!$C255+(drdp!I255)*'ASXY-TI1S'!$D255)</f>
        <v>0</v>
      </c>
      <c r="J255" s="18">
        <f>Model!$W$10*((drdp!D255)*'ASXY-TI1S'!$B255+(drdp!G255)*'ASXY-TI1S'!$C255+(drdp!J255)*'ASXY-TI1S'!$D255)</f>
        <v>0</v>
      </c>
      <c r="K255" s="21">
        <f>SUM(E$3:E254)+H255</f>
        <v>0.10619105421154564</v>
      </c>
      <c r="L255" s="21">
        <f>SUM(F$3:F254)+I255</f>
        <v>0.18779711527809867</v>
      </c>
      <c r="M255" s="21">
        <f>SUM(G$3:G254)+J255</f>
        <v>-4.7558284450179344E-2</v>
      </c>
      <c r="N255" s="21"/>
      <c r="O255" s="21"/>
      <c r="P255" s="21"/>
      <c r="Q255" s="19">
        <f t="shared" si="19"/>
        <v>1.1276539994559425E-2</v>
      </c>
      <c r="R255" s="19">
        <f t="shared" si="20"/>
        <v>3.526775650677548E-2</v>
      </c>
      <c r="S255" s="19">
        <f t="shared" si="21"/>
        <v>2.2617904198441703E-3</v>
      </c>
      <c r="T255" s="19">
        <f t="shared" si="22"/>
        <v>1.9942373649268461E-2</v>
      </c>
      <c r="U255" s="19">
        <f t="shared" si="23"/>
        <v>-5.0502643622571024E-3</v>
      </c>
      <c r="V255" s="19">
        <f t="shared" si="24"/>
        <v>-8.931308627318937E-3</v>
      </c>
    </row>
    <row r="256" spans="1:22" x14ac:dyDescent="0.25">
      <c r="A256" s="26">
        <f>Wellpath!E256</f>
        <v>0</v>
      </c>
      <c r="B256" s="22">
        <v>0</v>
      </c>
      <c r="C256" s="22">
        <f>SIN(Wellpath!$L256) * COS(Wellpath!$L256) / SQRT(2)</f>
        <v>0</v>
      </c>
      <c r="D256" s="22">
        <f>(-TAN(Dip) * SIN(Wellpath!$L256) * COS(Wellpath!$L256) * SIN(Wellpath!$O256)) / SQRT(2)</f>
        <v>0</v>
      </c>
      <c r="E256" s="20">
        <f>Model!$W$10*((drdp!B256+drdp!K256)*'ASXY-TI1S'!$B256+(drdp!E256+drdp!N256)*'ASXY-TI1S'!$C256+(drdp!H256+drdp!Q256)*'ASXY-TI1S'!$D256)</f>
        <v>0</v>
      </c>
      <c r="F256" s="20">
        <f>Model!$W$10*((drdp!C256+drdp!L256)*'ASXY-TI1S'!$B256+(drdp!F256+drdp!O256)*'ASXY-TI1S'!$C256+(drdp!I256+drdp!R256)*'ASXY-TI1S'!$D256)</f>
        <v>0</v>
      </c>
      <c r="G256" s="20">
        <f>Model!$W$10*((drdp!D256+drdp!M256)*'ASXY-TI1S'!$B256+(drdp!G256+drdp!P256)*'ASXY-TI1S'!$C256+(drdp!J256+drdp!S256)*'ASXY-TI1S'!$D256)</f>
        <v>0</v>
      </c>
      <c r="H256" s="18">
        <f>Model!$W$10*((drdp!B256)*'ASXY-TI1S'!$B256+(drdp!E256)*'ASXY-TI1S'!$C256+(drdp!H256)*'ASXY-TI1S'!$D256)</f>
        <v>0</v>
      </c>
      <c r="I256" s="18">
        <f>Model!$W$10*((drdp!C256)*'ASXY-TI1S'!$B256+(drdp!F256)*'ASXY-TI1S'!$C256+(drdp!I256)*'ASXY-TI1S'!$D256)</f>
        <v>0</v>
      </c>
      <c r="J256" s="18">
        <f>Model!$W$10*((drdp!D256)*'ASXY-TI1S'!$B256+(drdp!G256)*'ASXY-TI1S'!$C256+(drdp!J256)*'ASXY-TI1S'!$D256)</f>
        <v>0</v>
      </c>
      <c r="K256" s="21">
        <f>SUM(E$3:E255)+H256</f>
        <v>0.10619105421154564</v>
      </c>
      <c r="L256" s="21">
        <f>SUM(F$3:F255)+I256</f>
        <v>0.18779711527809867</v>
      </c>
      <c r="M256" s="21">
        <f>SUM(G$3:G255)+J256</f>
        <v>-4.7558284450179344E-2</v>
      </c>
      <c r="N256" s="21"/>
      <c r="O256" s="21"/>
      <c r="P256" s="21"/>
      <c r="Q256" s="19">
        <f t="shared" si="19"/>
        <v>1.1276539994559425E-2</v>
      </c>
      <c r="R256" s="19">
        <f t="shared" si="20"/>
        <v>3.526775650677548E-2</v>
      </c>
      <c r="S256" s="19">
        <f t="shared" si="21"/>
        <v>2.2617904198441703E-3</v>
      </c>
      <c r="T256" s="19">
        <f t="shared" si="22"/>
        <v>1.9942373649268461E-2</v>
      </c>
      <c r="U256" s="19">
        <f t="shared" si="23"/>
        <v>-5.0502643622571024E-3</v>
      </c>
      <c r="V256" s="19">
        <f t="shared" si="24"/>
        <v>-8.931308627318937E-3</v>
      </c>
    </row>
    <row r="257" spans="1:22" x14ac:dyDescent="0.25">
      <c r="A257" s="26">
        <f>Wellpath!E257</f>
        <v>0</v>
      </c>
      <c r="B257" s="22">
        <v>0</v>
      </c>
      <c r="C257" s="22">
        <f>SIN(Wellpath!$L257) * COS(Wellpath!$L257) / SQRT(2)</f>
        <v>0</v>
      </c>
      <c r="D257" s="22">
        <f>(-TAN(Dip) * SIN(Wellpath!$L257) * COS(Wellpath!$L257) * SIN(Wellpath!$O257)) / SQRT(2)</f>
        <v>0</v>
      </c>
      <c r="E257" s="20">
        <f>Model!$W$10*((drdp!B257+drdp!K257)*'ASXY-TI1S'!$B257+(drdp!E257+drdp!N257)*'ASXY-TI1S'!$C257+(drdp!H257+drdp!Q257)*'ASXY-TI1S'!$D257)</f>
        <v>0</v>
      </c>
      <c r="F257" s="20">
        <f>Model!$W$10*((drdp!C257+drdp!L257)*'ASXY-TI1S'!$B257+(drdp!F257+drdp!O257)*'ASXY-TI1S'!$C257+(drdp!I257+drdp!R257)*'ASXY-TI1S'!$D257)</f>
        <v>0</v>
      </c>
      <c r="G257" s="20">
        <f>Model!$W$10*((drdp!D257+drdp!M257)*'ASXY-TI1S'!$B257+(drdp!G257+drdp!P257)*'ASXY-TI1S'!$C257+(drdp!J257+drdp!S257)*'ASXY-TI1S'!$D257)</f>
        <v>0</v>
      </c>
      <c r="H257" s="18">
        <f>Model!$W$10*((drdp!B257)*'ASXY-TI1S'!$B257+(drdp!E257)*'ASXY-TI1S'!$C257+(drdp!H257)*'ASXY-TI1S'!$D257)</f>
        <v>0</v>
      </c>
      <c r="I257" s="18">
        <f>Model!$W$10*((drdp!C257)*'ASXY-TI1S'!$B257+(drdp!F257)*'ASXY-TI1S'!$C257+(drdp!I257)*'ASXY-TI1S'!$D257)</f>
        <v>0</v>
      </c>
      <c r="J257" s="18">
        <f>Model!$W$10*((drdp!D257)*'ASXY-TI1S'!$B257+(drdp!G257)*'ASXY-TI1S'!$C257+(drdp!J257)*'ASXY-TI1S'!$D257)</f>
        <v>0</v>
      </c>
      <c r="K257" s="21">
        <f>SUM(E$3:E256)+H257</f>
        <v>0.10619105421154564</v>
      </c>
      <c r="L257" s="21">
        <f>SUM(F$3:F256)+I257</f>
        <v>0.18779711527809867</v>
      </c>
      <c r="M257" s="21">
        <f>SUM(G$3:G256)+J257</f>
        <v>-4.7558284450179344E-2</v>
      </c>
      <c r="N257" s="21"/>
      <c r="O257" s="21"/>
      <c r="P257" s="21"/>
      <c r="Q257" s="19">
        <f t="shared" si="19"/>
        <v>1.1276539994559425E-2</v>
      </c>
      <c r="R257" s="19">
        <f t="shared" si="20"/>
        <v>3.526775650677548E-2</v>
      </c>
      <c r="S257" s="19">
        <f t="shared" si="21"/>
        <v>2.2617904198441703E-3</v>
      </c>
      <c r="T257" s="19">
        <f t="shared" si="22"/>
        <v>1.9942373649268461E-2</v>
      </c>
      <c r="U257" s="19">
        <f t="shared" si="23"/>
        <v>-5.0502643622571024E-3</v>
      </c>
      <c r="V257" s="19">
        <f t="shared" si="24"/>
        <v>-8.931308627318937E-3</v>
      </c>
    </row>
    <row r="258" spans="1:22" x14ac:dyDescent="0.25">
      <c r="A258" s="26">
        <f>Wellpath!E258</f>
        <v>0</v>
      </c>
      <c r="B258" s="22">
        <v>0</v>
      </c>
      <c r="C258" s="22">
        <f>SIN(Wellpath!$L258) * COS(Wellpath!$L258) / SQRT(2)</f>
        <v>0</v>
      </c>
      <c r="D258" s="22">
        <f>(-TAN(Dip) * SIN(Wellpath!$L258) * COS(Wellpath!$L258) * SIN(Wellpath!$O258)) / SQRT(2)</f>
        <v>0</v>
      </c>
      <c r="E258" s="20">
        <f>Model!$W$10*((drdp!B258+drdp!K258)*'ASXY-TI1S'!$B258+(drdp!E258+drdp!N258)*'ASXY-TI1S'!$C258+(drdp!H258+drdp!Q258)*'ASXY-TI1S'!$D258)</f>
        <v>0</v>
      </c>
      <c r="F258" s="20">
        <f>Model!$W$10*((drdp!C258+drdp!L258)*'ASXY-TI1S'!$B258+(drdp!F258+drdp!O258)*'ASXY-TI1S'!$C258+(drdp!I258+drdp!R258)*'ASXY-TI1S'!$D258)</f>
        <v>0</v>
      </c>
      <c r="G258" s="20">
        <f>Model!$W$10*((drdp!D258+drdp!M258)*'ASXY-TI1S'!$B258+(drdp!G258+drdp!P258)*'ASXY-TI1S'!$C258+(drdp!J258+drdp!S258)*'ASXY-TI1S'!$D258)</f>
        <v>0</v>
      </c>
      <c r="H258" s="18">
        <f>Model!$W$10*((drdp!B258)*'ASXY-TI1S'!$B258+(drdp!E258)*'ASXY-TI1S'!$C258+(drdp!H258)*'ASXY-TI1S'!$D258)</f>
        <v>0</v>
      </c>
      <c r="I258" s="18">
        <f>Model!$W$10*((drdp!C258)*'ASXY-TI1S'!$B258+(drdp!F258)*'ASXY-TI1S'!$C258+(drdp!I258)*'ASXY-TI1S'!$D258)</f>
        <v>0</v>
      </c>
      <c r="J258" s="18">
        <f>Model!$W$10*((drdp!D258)*'ASXY-TI1S'!$B258+(drdp!G258)*'ASXY-TI1S'!$C258+(drdp!J258)*'ASXY-TI1S'!$D258)</f>
        <v>0</v>
      </c>
      <c r="K258" s="21">
        <f>SUM(E$3:E257)+H258</f>
        <v>0.10619105421154564</v>
      </c>
      <c r="L258" s="21">
        <f>SUM(F$3:F257)+I258</f>
        <v>0.18779711527809867</v>
      </c>
      <c r="M258" s="21">
        <f>SUM(G$3:G257)+J258</f>
        <v>-4.7558284450179344E-2</v>
      </c>
      <c r="N258" s="21"/>
      <c r="O258" s="21"/>
      <c r="P258" s="21"/>
      <c r="Q258" s="19">
        <f t="shared" si="19"/>
        <v>1.1276539994559425E-2</v>
      </c>
      <c r="R258" s="19">
        <f t="shared" si="20"/>
        <v>3.526775650677548E-2</v>
      </c>
      <c r="S258" s="19">
        <f t="shared" si="21"/>
        <v>2.2617904198441703E-3</v>
      </c>
      <c r="T258" s="19">
        <f t="shared" si="22"/>
        <v>1.9942373649268461E-2</v>
      </c>
      <c r="U258" s="19">
        <f t="shared" si="23"/>
        <v>-5.0502643622571024E-3</v>
      </c>
      <c r="V258" s="19">
        <f t="shared" si="24"/>
        <v>-8.931308627318937E-3</v>
      </c>
    </row>
    <row r="259" spans="1:22" x14ac:dyDescent="0.25">
      <c r="A259" s="26">
        <f>Wellpath!E259</f>
        <v>0</v>
      </c>
      <c r="B259" s="22">
        <v>0</v>
      </c>
      <c r="C259" s="22">
        <f>SIN(Wellpath!$L259) * COS(Wellpath!$L259) / SQRT(2)</f>
        <v>0</v>
      </c>
      <c r="D259" s="22">
        <f>(-TAN(Dip) * SIN(Wellpath!$L259) * COS(Wellpath!$L259) * SIN(Wellpath!$O259)) / SQRT(2)</f>
        <v>0</v>
      </c>
      <c r="E259" s="20">
        <f>Model!$W$10*((drdp!B259+drdp!K259)*'ASXY-TI1S'!$B259+(drdp!E259+drdp!N259)*'ASXY-TI1S'!$C259+(drdp!H259+drdp!Q259)*'ASXY-TI1S'!$D259)</f>
        <v>0</v>
      </c>
      <c r="F259" s="20">
        <f>Model!$W$10*((drdp!C259+drdp!L259)*'ASXY-TI1S'!$B259+(drdp!F259+drdp!O259)*'ASXY-TI1S'!$C259+(drdp!I259+drdp!R259)*'ASXY-TI1S'!$D259)</f>
        <v>0</v>
      </c>
      <c r="G259" s="20">
        <f>Model!$W$10*((drdp!D259+drdp!M259)*'ASXY-TI1S'!$B259+(drdp!G259+drdp!P259)*'ASXY-TI1S'!$C259+(drdp!J259+drdp!S259)*'ASXY-TI1S'!$D259)</f>
        <v>0</v>
      </c>
      <c r="H259" s="18">
        <f>Model!$W$10*((drdp!B259)*'ASXY-TI1S'!$B259+(drdp!E259)*'ASXY-TI1S'!$C259+(drdp!H259)*'ASXY-TI1S'!$D259)</f>
        <v>0</v>
      </c>
      <c r="I259" s="18">
        <f>Model!$W$10*((drdp!C259)*'ASXY-TI1S'!$B259+(drdp!F259)*'ASXY-TI1S'!$C259+(drdp!I259)*'ASXY-TI1S'!$D259)</f>
        <v>0</v>
      </c>
      <c r="J259" s="18">
        <f>Model!$W$10*((drdp!D259)*'ASXY-TI1S'!$B259+(drdp!G259)*'ASXY-TI1S'!$C259+(drdp!J259)*'ASXY-TI1S'!$D259)</f>
        <v>0</v>
      </c>
      <c r="K259" s="21">
        <f>SUM(E$3:E258)+H259</f>
        <v>0.10619105421154564</v>
      </c>
      <c r="L259" s="21">
        <f>SUM(F$3:F258)+I259</f>
        <v>0.18779711527809867</v>
      </c>
      <c r="M259" s="21">
        <f>SUM(G$3:G258)+J259</f>
        <v>-4.7558284450179344E-2</v>
      </c>
      <c r="N259" s="21"/>
      <c r="O259" s="21"/>
      <c r="P259" s="21"/>
      <c r="Q259" s="19">
        <f t="shared" si="19"/>
        <v>1.1276539994559425E-2</v>
      </c>
      <c r="R259" s="19">
        <f t="shared" si="20"/>
        <v>3.526775650677548E-2</v>
      </c>
      <c r="S259" s="19">
        <f t="shared" si="21"/>
        <v>2.2617904198441703E-3</v>
      </c>
      <c r="T259" s="19">
        <f t="shared" si="22"/>
        <v>1.9942373649268461E-2</v>
      </c>
      <c r="U259" s="19">
        <f t="shared" si="23"/>
        <v>-5.0502643622571024E-3</v>
      </c>
      <c r="V259" s="19">
        <f t="shared" si="24"/>
        <v>-8.931308627318937E-3</v>
      </c>
    </row>
    <row r="260" spans="1:22" x14ac:dyDescent="0.25">
      <c r="A260" s="26">
        <f>Wellpath!E260</f>
        <v>0</v>
      </c>
      <c r="B260" s="22">
        <v>0</v>
      </c>
      <c r="C260" s="22">
        <f>SIN(Wellpath!$L260) * COS(Wellpath!$L260) / SQRT(2)</f>
        <v>0</v>
      </c>
      <c r="D260" s="22">
        <f>(-TAN(Dip) * SIN(Wellpath!$L260) * COS(Wellpath!$L260) * SIN(Wellpath!$O260)) / SQRT(2)</f>
        <v>0</v>
      </c>
      <c r="E260" s="20">
        <f>Model!$W$10*((drdp!B260+drdp!K260)*'ASXY-TI1S'!$B260+(drdp!E260+drdp!N260)*'ASXY-TI1S'!$C260+(drdp!H260+drdp!Q260)*'ASXY-TI1S'!$D260)</f>
        <v>0</v>
      </c>
      <c r="F260" s="20">
        <f>Model!$W$10*((drdp!C260+drdp!L260)*'ASXY-TI1S'!$B260+(drdp!F260+drdp!O260)*'ASXY-TI1S'!$C260+(drdp!I260+drdp!R260)*'ASXY-TI1S'!$D260)</f>
        <v>0</v>
      </c>
      <c r="G260" s="20">
        <f>Model!$W$10*((drdp!D260+drdp!M260)*'ASXY-TI1S'!$B260+(drdp!G260+drdp!P260)*'ASXY-TI1S'!$C260+(drdp!J260+drdp!S260)*'ASXY-TI1S'!$D260)</f>
        <v>0</v>
      </c>
      <c r="H260" s="18">
        <f>Model!$W$10*((drdp!B260)*'ASXY-TI1S'!$B260+(drdp!E260)*'ASXY-TI1S'!$C260+(drdp!H260)*'ASXY-TI1S'!$D260)</f>
        <v>0</v>
      </c>
      <c r="I260" s="18">
        <f>Model!$W$10*((drdp!C260)*'ASXY-TI1S'!$B260+(drdp!F260)*'ASXY-TI1S'!$C260+(drdp!I260)*'ASXY-TI1S'!$D260)</f>
        <v>0</v>
      </c>
      <c r="J260" s="18">
        <f>Model!$W$10*((drdp!D260)*'ASXY-TI1S'!$B260+(drdp!G260)*'ASXY-TI1S'!$C260+(drdp!J260)*'ASXY-TI1S'!$D260)</f>
        <v>0</v>
      </c>
      <c r="K260" s="21">
        <f>SUM(E$3:E259)+H260</f>
        <v>0.10619105421154564</v>
      </c>
      <c r="L260" s="21">
        <f>SUM(F$3:F259)+I260</f>
        <v>0.18779711527809867</v>
      </c>
      <c r="M260" s="21">
        <f>SUM(G$3:G259)+J260</f>
        <v>-4.7558284450179344E-2</v>
      </c>
      <c r="N260" s="21"/>
      <c r="O260" s="21"/>
      <c r="P260" s="21"/>
      <c r="Q260" s="19">
        <f t="shared" si="19"/>
        <v>1.1276539994559425E-2</v>
      </c>
      <c r="R260" s="19">
        <f t="shared" si="20"/>
        <v>3.526775650677548E-2</v>
      </c>
      <c r="S260" s="19">
        <f t="shared" si="21"/>
        <v>2.2617904198441703E-3</v>
      </c>
      <c r="T260" s="19">
        <f t="shared" si="22"/>
        <v>1.9942373649268461E-2</v>
      </c>
      <c r="U260" s="19">
        <f t="shared" si="23"/>
        <v>-5.0502643622571024E-3</v>
      </c>
      <c r="V260" s="19">
        <f t="shared" si="24"/>
        <v>-8.931308627318937E-3</v>
      </c>
    </row>
    <row r="261" spans="1:22" x14ac:dyDescent="0.25">
      <c r="A261" s="26">
        <f>Wellpath!E261</f>
        <v>0</v>
      </c>
      <c r="B261" s="22">
        <v>0</v>
      </c>
      <c r="C261" s="22">
        <f>SIN(Wellpath!$L261) * COS(Wellpath!$L261) / SQRT(2)</f>
        <v>0</v>
      </c>
      <c r="D261" s="22">
        <f>(-TAN(Dip) * SIN(Wellpath!$L261) * COS(Wellpath!$L261) * SIN(Wellpath!$O261)) / SQRT(2)</f>
        <v>0</v>
      </c>
      <c r="E261" s="20">
        <f>Model!$W$10*((drdp!B261+drdp!K261)*'ASXY-TI1S'!$B261+(drdp!E261+drdp!N261)*'ASXY-TI1S'!$C261+(drdp!H261+drdp!Q261)*'ASXY-TI1S'!$D261)</f>
        <v>0</v>
      </c>
      <c r="F261" s="20">
        <f>Model!$W$10*((drdp!C261+drdp!L261)*'ASXY-TI1S'!$B261+(drdp!F261+drdp!O261)*'ASXY-TI1S'!$C261+(drdp!I261+drdp!R261)*'ASXY-TI1S'!$D261)</f>
        <v>0</v>
      </c>
      <c r="G261" s="20">
        <f>Model!$W$10*((drdp!D261+drdp!M261)*'ASXY-TI1S'!$B261+(drdp!G261+drdp!P261)*'ASXY-TI1S'!$C261+(drdp!J261+drdp!S261)*'ASXY-TI1S'!$D261)</f>
        <v>0</v>
      </c>
      <c r="H261" s="18">
        <f>Model!$W$10*((drdp!B261)*'ASXY-TI1S'!$B261+(drdp!E261)*'ASXY-TI1S'!$C261+(drdp!H261)*'ASXY-TI1S'!$D261)</f>
        <v>0</v>
      </c>
      <c r="I261" s="18">
        <f>Model!$W$10*((drdp!C261)*'ASXY-TI1S'!$B261+(drdp!F261)*'ASXY-TI1S'!$C261+(drdp!I261)*'ASXY-TI1S'!$D261)</f>
        <v>0</v>
      </c>
      <c r="J261" s="18">
        <f>Model!$W$10*((drdp!D261)*'ASXY-TI1S'!$B261+(drdp!G261)*'ASXY-TI1S'!$C261+(drdp!J261)*'ASXY-TI1S'!$D261)</f>
        <v>0</v>
      </c>
      <c r="K261" s="21">
        <f>SUM(E$3:E260)+H261</f>
        <v>0.10619105421154564</v>
      </c>
      <c r="L261" s="21">
        <f>SUM(F$3:F260)+I261</f>
        <v>0.18779711527809867</v>
      </c>
      <c r="M261" s="21">
        <f>SUM(G$3:G260)+J261</f>
        <v>-4.7558284450179344E-2</v>
      </c>
      <c r="N261" s="21"/>
      <c r="O261" s="21"/>
      <c r="P261" s="21"/>
      <c r="Q261" s="19">
        <f t="shared" si="19"/>
        <v>1.1276539994559425E-2</v>
      </c>
      <c r="R261" s="19">
        <f t="shared" si="20"/>
        <v>3.526775650677548E-2</v>
      </c>
      <c r="S261" s="19">
        <f t="shared" si="21"/>
        <v>2.2617904198441703E-3</v>
      </c>
      <c r="T261" s="19">
        <f t="shared" si="22"/>
        <v>1.9942373649268461E-2</v>
      </c>
      <c r="U261" s="19">
        <f t="shared" si="23"/>
        <v>-5.0502643622571024E-3</v>
      </c>
      <c r="V261" s="19">
        <f t="shared" si="24"/>
        <v>-8.931308627318937E-3</v>
      </c>
    </row>
    <row r="262" spans="1:22" x14ac:dyDescent="0.25">
      <c r="A262" s="26">
        <f>Wellpath!E262</f>
        <v>0</v>
      </c>
      <c r="B262" s="22">
        <v>0</v>
      </c>
      <c r="C262" s="22">
        <f>SIN(Wellpath!$L262) * COS(Wellpath!$L262) / SQRT(2)</f>
        <v>0</v>
      </c>
      <c r="D262" s="22">
        <f>(-TAN(Dip) * SIN(Wellpath!$L262) * COS(Wellpath!$L262) * SIN(Wellpath!$O262)) / SQRT(2)</f>
        <v>0</v>
      </c>
      <c r="E262" s="20">
        <f>Model!$W$10*((drdp!B262+drdp!K262)*'ASXY-TI1S'!$B262+(drdp!E262+drdp!N262)*'ASXY-TI1S'!$C262+(drdp!H262+drdp!Q262)*'ASXY-TI1S'!$D262)</f>
        <v>0</v>
      </c>
      <c r="F262" s="20">
        <f>Model!$W$10*((drdp!C262+drdp!L262)*'ASXY-TI1S'!$B262+(drdp!F262+drdp!O262)*'ASXY-TI1S'!$C262+(drdp!I262+drdp!R262)*'ASXY-TI1S'!$D262)</f>
        <v>0</v>
      </c>
      <c r="G262" s="20">
        <f>Model!$W$10*((drdp!D262+drdp!M262)*'ASXY-TI1S'!$B262+(drdp!G262+drdp!P262)*'ASXY-TI1S'!$C262+(drdp!J262+drdp!S262)*'ASXY-TI1S'!$D262)</f>
        <v>0</v>
      </c>
      <c r="H262" s="18">
        <f>Model!$W$10*((drdp!B262)*'ASXY-TI1S'!$B262+(drdp!E262)*'ASXY-TI1S'!$C262+(drdp!H262)*'ASXY-TI1S'!$D262)</f>
        <v>0</v>
      </c>
      <c r="I262" s="18">
        <f>Model!$W$10*((drdp!C262)*'ASXY-TI1S'!$B262+(drdp!F262)*'ASXY-TI1S'!$C262+(drdp!I262)*'ASXY-TI1S'!$D262)</f>
        <v>0</v>
      </c>
      <c r="J262" s="18">
        <f>Model!$W$10*((drdp!D262)*'ASXY-TI1S'!$B262+(drdp!G262)*'ASXY-TI1S'!$C262+(drdp!J262)*'ASXY-TI1S'!$D262)</f>
        <v>0</v>
      </c>
      <c r="K262" s="21">
        <f>SUM(E$3:E261)+H262</f>
        <v>0.10619105421154564</v>
      </c>
      <c r="L262" s="21">
        <f>SUM(F$3:F261)+I262</f>
        <v>0.18779711527809867</v>
      </c>
      <c r="M262" s="21">
        <f>SUM(G$3:G261)+J262</f>
        <v>-4.7558284450179344E-2</v>
      </c>
      <c r="N262" s="21"/>
      <c r="O262" s="21"/>
      <c r="P262" s="21"/>
      <c r="Q262" s="19">
        <f t="shared" ref="Q262:Q270" si="25">K262^2</f>
        <v>1.1276539994559425E-2</v>
      </c>
      <c r="R262" s="19">
        <f t="shared" ref="R262:R270" si="26">L262^2</f>
        <v>3.526775650677548E-2</v>
      </c>
      <c r="S262" s="19">
        <f t="shared" ref="S262:S270" si="27">M262^2</f>
        <v>2.2617904198441703E-3</v>
      </c>
      <c r="T262" s="19">
        <f t="shared" ref="T262:T270" si="28">K262*L262</f>
        <v>1.9942373649268461E-2</v>
      </c>
      <c r="U262" s="19">
        <f t="shared" ref="U262:U270" si="29">K262*M262</f>
        <v>-5.0502643622571024E-3</v>
      </c>
      <c r="V262" s="19">
        <f t="shared" ref="V262:V270" si="30">L262*M262</f>
        <v>-8.931308627318937E-3</v>
      </c>
    </row>
    <row r="263" spans="1:22" x14ac:dyDescent="0.25">
      <c r="A263" s="26">
        <f>Wellpath!E263</f>
        <v>0</v>
      </c>
      <c r="B263" s="22">
        <v>0</v>
      </c>
      <c r="C263" s="22">
        <f>SIN(Wellpath!$L263) * COS(Wellpath!$L263) / SQRT(2)</f>
        <v>0</v>
      </c>
      <c r="D263" s="22">
        <f>(-TAN(Dip) * SIN(Wellpath!$L263) * COS(Wellpath!$L263) * SIN(Wellpath!$O263)) / SQRT(2)</f>
        <v>0</v>
      </c>
      <c r="E263" s="20">
        <f>Model!$W$10*((drdp!B263+drdp!K263)*'ASXY-TI1S'!$B263+(drdp!E263+drdp!N263)*'ASXY-TI1S'!$C263+(drdp!H263+drdp!Q263)*'ASXY-TI1S'!$D263)</f>
        <v>0</v>
      </c>
      <c r="F263" s="20">
        <f>Model!$W$10*((drdp!C263+drdp!L263)*'ASXY-TI1S'!$B263+(drdp!F263+drdp!O263)*'ASXY-TI1S'!$C263+(drdp!I263+drdp!R263)*'ASXY-TI1S'!$D263)</f>
        <v>0</v>
      </c>
      <c r="G263" s="20">
        <f>Model!$W$10*((drdp!D263+drdp!M263)*'ASXY-TI1S'!$B263+(drdp!G263+drdp!P263)*'ASXY-TI1S'!$C263+(drdp!J263+drdp!S263)*'ASXY-TI1S'!$D263)</f>
        <v>0</v>
      </c>
      <c r="H263" s="18">
        <f>Model!$W$10*((drdp!B263)*'ASXY-TI1S'!$B263+(drdp!E263)*'ASXY-TI1S'!$C263+(drdp!H263)*'ASXY-TI1S'!$D263)</f>
        <v>0</v>
      </c>
      <c r="I263" s="18">
        <f>Model!$W$10*((drdp!C263)*'ASXY-TI1S'!$B263+(drdp!F263)*'ASXY-TI1S'!$C263+(drdp!I263)*'ASXY-TI1S'!$D263)</f>
        <v>0</v>
      </c>
      <c r="J263" s="18">
        <f>Model!$W$10*((drdp!D263)*'ASXY-TI1S'!$B263+(drdp!G263)*'ASXY-TI1S'!$C263+(drdp!J263)*'ASXY-TI1S'!$D263)</f>
        <v>0</v>
      </c>
      <c r="K263" s="21">
        <f>SUM(E$3:E262)+H263</f>
        <v>0.10619105421154564</v>
      </c>
      <c r="L263" s="21">
        <f>SUM(F$3:F262)+I263</f>
        <v>0.18779711527809867</v>
      </c>
      <c r="M263" s="21">
        <f>SUM(G$3:G262)+J263</f>
        <v>-4.7558284450179344E-2</v>
      </c>
      <c r="N263" s="21"/>
      <c r="O263" s="21"/>
      <c r="P263" s="21"/>
      <c r="Q263" s="19">
        <f t="shared" si="25"/>
        <v>1.1276539994559425E-2</v>
      </c>
      <c r="R263" s="19">
        <f t="shared" si="26"/>
        <v>3.526775650677548E-2</v>
      </c>
      <c r="S263" s="19">
        <f t="shared" si="27"/>
        <v>2.2617904198441703E-3</v>
      </c>
      <c r="T263" s="19">
        <f t="shared" si="28"/>
        <v>1.9942373649268461E-2</v>
      </c>
      <c r="U263" s="19">
        <f t="shared" si="29"/>
        <v>-5.0502643622571024E-3</v>
      </c>
      <c r="V263" s="19">
        <f t="shared" si="30"/>
        <v>-8.931308627318937E-3</v>
      </c>
    </row>
    <row r="264" spans="1:22" x14ac:dyDescent="0.25">
      <c r="A264" s="26">
        <f>Wellpath!E264</f>
        <v>0</v>
      </c>
      <c r="B264" s="22">
        <v>0</v>
      </c>
      <c r="C264" s="22">
        <f>SIN(Wellpath!$L264) * COS(Wellpath!$L264) / SQRT(2)</f>
        <v>0</v>
      </c>
      <c r="D264" s="22">
        <f>(-TAN(Dip) * SIN(Wellpath!$L264) * COS(Wellpath!$L264) * SIN(Wellpath!$O264)) / SQRT(2)</f>
        <v>0</v>
      </c>
      <c r="E264" s="20">
        <f>Model!$W$10*((drdp!B264+drdp!K264)*'ASXY-TI1S'!$B264+(drdp!E264+drdp!N264)*'ASXY-TI1S'!$C264+(drdp!H264+drdp!Q264)*'ASXY-TI1S'!$D264)</f>
        <v>0</v>
      </c>
      <c r="F264" s="20">
        <f>Model!$W$10*((drdp!C264+drdp!L264)*'ASXY-TI1S'!$B264+(drdp!F264+drdp!O264)*'ASXY-TI1S'!$C264+(drdp!I264+drdp!R264)*'ASXY-TI1S'!$D264)</f>
        <v>0</v>
      </c>
      <c r="G264" s="20">
        <f>Model!$W$10*((drdp!D264+drdp!M264)*'ASXY-TI1S'!$B264+(drdp!G264+drdp!P264)*'ASXY-TI1S'!$C264+(drdp!J264+drdp!S264)*'ASXY-TI1S'!$D264)</f>
        <v>0</v>
      </c>
      <c r="H264" s="18">
        <f>Model!$W$10*((drdp!B264)*'ASXY-TI1S'!$B264+(drdp!E264)*'ASXY-TI1S'!$C264+(drdp!H264)*'ASXY-TI1S'!$D264)</f>
        <v>0</v>
      </c>
      <c r="I264" s="18">
        <f>Model!$W$10*((drdp!C264)*'ASXY-TI1S'!$B264+(drdp!F264)*'ASXY-TI1S'!$C264+(drdp!I264)*'ASXY-TI1S'!$D264)</f>
        <v>0</v>
      </c>
      <c r="J264" s="18">
        <f>Model!$W$10*((drdp!D264)*'ASXY-TI1S'!$B264+(drdp!G264)*'ASXY-TI1S'!$C264+(drdp!J264)*'ASXY-TI1S'!$D264)</f>
        <v>0</v>
      </c>
      <c r="K264" s="21">
        <f>SUM(E$3:E263)+H264</f>
        <v>0.10619105421154564</v>
      </c>
      <c r="L264" s="21">
        <f>SUM(F$3:F263)+I264</f>
        <v>0.18779711527809867</v>
      </c>
      <c r="M264" s="21">
        <f>SUM(G$3:G263)+J264</f>
        <v>-4.7558284450179344E-2</v>
      </c>
      <c r="N264" s="21"/>
      <c r="O264" s="21"/>
      <c r="P264" s="21"/>
      <c r="Q264" s="19">
        <f t="shared" si="25"/>
        <v>1.1276539994559425E-2</v>
      </c>
      <c r="R264" s="19">
        <f t="shared" si="26"/>
        <v>3.526775650677548E-2</v>
      </c>
      <c r="S264" s="19">
        <f t="shared" si="27"/>
        <v>2.2617904198441703E-3</v>
      </c>
      <c r="T264" s="19">
        <f t="shared" si="28"/>
        <v>1.9942373649268461E-2</v>
      </c>
      <c r="U264" s="19">
        <f t="shared" si="29"/>
        <v>-5.0502643622571024E-3</v>
      </c>
      <c r="V264" s="19">
        <f t="shared" si="30"/>
        <v>-8.931308627318937E-3</v>
      </c>
    </row>
    <row r="265" spans="1:22" x14ac:dyDescent="0.25">
      <c r="A265" s="26">
        <f>Wellpath!E265</f>
        <v>0</v>
      </c>
      <c r="B265" s="22">
        <v>0</v>
      </c>
      <c r="C265" s="22">
        <f>SIN(Wellpath!$L265) * COS(Wellpath!$L265) / SQRT(2)</f>
        <v>0</v>
      </c>
      <c r="D265" s="22">
        <f>(-TAN(Dip) * SIN(Wellpath!$L265) * COS(Wellpath!$L265) * SIN(Wellpath!$O265)) / SQRT(2)</f>
        <v>0</v>
      </c>
      <c r="E265" s="20">
        <f>Model!$W$10*((drdp!B265+drdp!K265)*'ASXY-TI1S'!$B265+(drdp!E265+drdp!N265)*'ASXY-TI1S'!$C265+(drdp!H265+drdp!Q265)*'ASXY-TI1S'!$D265)</f>
        <v>0</v>
      </c>
      <c r="F265" s="20">
        <f>Model!$W$10*((drdp!C265+drdp!L265)*'ASXY-TI1S'!$B265+(drdp!F265+drdp!O265)*'ASXY-TI1S'!$C265+(drdp!I265+drdp!R265)*'ASXY-TI1S'!$D265)</f>
        <v>0</v>
      </c>
      <c r="G265" s="20">
        <f>Model!$W$10*((drdp!D265+drdp!M265)*'ASXY-TI1S'!$B265+(drdp!G265+drdp!P265)*'ASXY-TI1S'!$C265+(drdp!J265+drdp!S265)*'ASXY-TI1S'!$D265)</f>
        <v>0</v>
      </c>
      <c r="H265" s="18">
        <f>Model!$W$10*((drdp!B265)*'ASXY-TI1S'!$B265+(drdp!E265)*'ASXY-TI1S'!$C265+(drdp!H265)*'ASXY-TI1S'!$D265)</f>
        <v>0</v>
      </c>
      <c r="I265" s="18">
        <f>Model!$W$10*((drdp!C265)*'ASXY-TI1S'!$B265+(drdp!F265)*'ASXY-TI1S'!$C265+(drdp!I265)*'ASXY-TI1S'!$D265)</f>
        <v>0</v>
      </c>
      <c r="J265" s="18">
        <f>Model!$W$10*((drdp!D265)*'ASXY-TI1S'!$B265+(drdp!G265)*'ASXY-TI1S'!$C265+(drdp!J265)*'ASXY-TI1S'!$D265)</f>
        <v>0</v>
      </c>
      <c r="K265" s="21">
        <f>SUM(E$3:E264)+H265</f>
        <v>0.10619105421154564</v>
      </c>
      <c r="L265" s="21">
        <f>SUM(F$3:F264)+I265</f>
        <v>0.18779711527809867</v>
      </c>
      <c r="M265" s="21">
        <f>SUM(G$3:G264)+J265</f>
        <v>-4.7558284450179344E-2</v>
      </c>
      <c r="N265" s="21"/>
      <c r="O265" s="21"/>
      <c r="P265" s="21"/>
      <c r="Q265" s="19">
        <f t="shared" si="25"/>
        <v>1.1276539994559425E-2</v>
      </c>
      <c r="R265" s="19">
        <f t="shared" si="26"/>
        <v>3.526775650677548E-2</v>
      </c>
      <c r="S265" s="19">
        <f t="shared" si="27"/>
        <v>2.2617904198441703E-3</v>
      </c>
      <c r="T265" s="19">
        <f t="shared" si="28"/>
        <v>1.9942373649268461E-2</v>
      </c>
      <c r="U265" s="19">
        <f t="shared" si="29"/>
        <v>-5.0502643622571024E-3</v>
      </c>
      <c r="V265" s="19">
        <f t="shared" si="30"/>
        <v>-8.931308627318937E-3</v>
      </c>
    </row>
    <row r="266" spans="1:22" x14ac:dyDescent="0.25">
      <c r="A266" s="26">
        <f>Wellpath!E266</f>
        <v>0</v>
      </c>
      <c r="B266" s="22">
        <v>0</v>
      </c>
      <c r="C266" s="22">
        <f>SIN(Wellpath!$L266) * COS(Wellpath!$L266) / SQRT(2)</f>
        <v>0</v>
      </c>
      <c r="D266" s="22">
        <f>(-TAN(Dip) * SIN(Wellpath!$L266) * COS(Wellpath!$L266) * SIN(Wellpath!$O266)) / SQRT(2)</f>
        <v>0</v>
      </c>
      <c r="E266" s="20">
        <f>Model!$W$10*((drdp!B266+drdp!K266)*'ASXY-TI1S'!$B266+(drdp!E266+drdp!N266)*'ASXY-TI1S'!$C266+(drdp!H266+drdp!Q266)*'ASXY-TI1S'!$D266)</f>
        <v>0</v>
      </c>
      <c r="F266" s="20">
        <f>Model!$W$10*((drdp!C266+drdp!L266)*'ASXY-TI1S'!$B266+(drdp!F266+drdp!O266)*'ASXY-TI1S'!$C266+(drdp!I266+drdp!R266)*'ASXY-TI1S'!$D266)</f>
        <v>0</v>
      </c>
      <c r="G266" s="20">
        <f>Model!$W$10*((drdp!D266+drdp!M266)*'ASXY-TI1S'!$B266+(drdp!G266+drdp!P266)*'ASXY-TI1S'!$C266+(drdp!J266+drdp!S266)*'ASXY-TI1S'!$D266)</f>
        <v>0</v>
      </c>
      <c r="H266" s="18">
        <f>Model!$W$10*((drdp!B266)*'ASXY-TI1S'!$B266+(drdp!E266)*'ASXY-TI1S'!$C266+(drdp!H266)*'ASXY-TI1S'!$D266)</f>
        <v>0</v>
      </c>
      <c r="I266" s="18">
        <f>Model!$W$10*((drdp!C266)*'ASXY-TI1S'!$B266+(drdp!F266)*'ASXY-TI1S'!$C266+(drdp!I266)*'ASXY-TI1S'!$D266)</f>
        <v>0</v>
      </c>
      <c r="J266" s="18">
        <f>Model!$W$10*((drdp!D266)*'ASXY-TI1S'!$B266+(drdp!G266)*'ASXY-TI1S'!$C266+(drdp!J266)*'ASXY-TI1S'!$D266)</f>
        <v>0</v>
      </c>
      <c r="K266" s="21">
        <f>SUM(E$3:E265)+H266</f>
        <v>0.10619105421154564</v>
      </c>
      <c r="L266" s="21">
        <f>SUM(F$3:F265)+I266</f>
        <v>0.18779711527809867</v>
      </c>
      <c r="M266" s="21">
        <f>SUM(G$3:G265)+J266</f>
        <v>-4.7558284450179344E-2</v>
      </c>
      <c r="N266" s="21"/>
      <c r="O266" s="21"/>
      <c r="P266" s="21"/>
      <c r="Q266" s="19">
        <f t="shared" si="25"/>
        <v>1.1276539994559425E-2</v>
      </c>
      <c r="R266" s="19">
        <f t="shared" si="26"/>
        <v>3.526775650677548E-2</v>
      </c>
      <c r="S266" s="19">
        <f t="shared" si="27"/>
        <v>2.2617904198441703E-3</v>
      </c>
      <c r="T266" s="19">
        <f t="shared" si="28"/>
        <v>1.9942373649268461E-2</v>
      </c>
      <c r="U266" s="19">
        <f t="shared" si="29"/>
        <v>-5.0502643622571024E-3</v>
      </c>
      <c r="V266" s="19">
        <f t="shared" si="30"/>
        <v>-8.931308627318937E-3</v>
      </c>
    </row>
    <row r="267" spans="1:22" x14ac:dyDescent="0.25">
      <c r="A267" s="26">
        <f>Wellpath!E267</f>
        <v>0</v>
      </c>
      <c r="B267" s="22">
        <v>0</v>
      </c>
      <c r="C267" s="22">
        <f>SIN(Wellpath!$L267) * COS(Wellpath!$L267) / SQRT(2)</f>
        <v>0</v>
      </c>
      <c r="D267" s="22">
        <f>(-TAN(Dip) * SIN(Wellpath!$L267) * COS(Wellpath!$L267) * SIN(Wellpath!$O267)) / SQRT(2)</f>
        <v>0</v>
      </c>
      <c r="E267" s="20">
        <f>Model!$W$10*((drdp!B267+drdp!K267)*'ASXY-TI1S'!$B267+(drdp!E267+drdp!N267)*'ASXY-TI1S'!$C267+(drdp!H267+drdp!Q267)*'ASXY-TI1S'!$D267)</f>
        <v>0</v>
      </c>
      <c r="F267" s="20">
        <f>Model!$W$10*((drdp!C267+drdp!L267)*'ASXY-TI1S'!$B267+(drdp!F267+drdp!O267)*'ASXY-TI1S'!$C267+(drdp!I267+drdp!R267)*'ASXY-TI1S'!$D267)</f>
        <v>0</v>
      </c>
      <c r="G267" s="20">
        <f>Model!$W$10*((drdp!D267+drdp!M267)*'ASXY-TI1S'!$B267+(drdp!G267+drdp!P267)*'ASXY-TI1S'!$C267+(drdp!J267+drdp!S267)*'ASXY-TI1S'!$D267)</f>
        <v>0</v>
      </c>
      <c r="H267" s="18">
        <f>Model!$W$10*((drdp!B267)*'ASXY-TI1S'!$B267+(drdp!E267)*'ASXY-TI1S'!$C267+(drdp!H267)*'ASXY-TI1S'!$D267)</f>
        <v>0</v>
      </c>
      <c r="I267" s="18">
        <f>Model!$W$10*((drdp!C267)*'ASXY-TI1S'!$B267+(drdp!F267)*'ASXY-TI1S'!$C267+(drdp!I267)*'ASXY-TI1S'!$D267)</f>
        <v>0</v>
      </c>
      <c r="J267" s="18">
        <f>Model!$W$10*((drdp!D267)*'ASXY-TI1S'!$B267+(drdp!G267)*'ASXY-TI1S'!$C267+(drdp!J267)*'ASXY-TI1S'!$D267)</f>
        <v>0</v>
      </c>
      <c r="K267" s="21">
        <f>SUM(E$3:E266)+H267</f>
        <v>0.10619105421154564</v>
      </c>
      <c r="L267" s="21">
        <f>SUM(F$3:F266)+I267</f>
        <v>0.18779711527809867</v>
      </c>
      <c r="M267" s="21">
        <f>SUM(G$3:G266)+J267</f>
        <v>-4.7558284450179344E-2</v>
      </c>
      <c r="N267" s="21"/>
      <c r="O267" s="21"/>
      <c r="P267" s="21"/>
      <c r="Q267" s="19">
        <f t="shared" si="25"/>
        <v>1.1276539994559425E-2</v>
      </c>
      <c r="R267" s="19">
        <f t="shared" si="26"/>
        <v>3.526775650677548E-2</v>
      </c>
      <c r="S267" s="19">
        <f t="shared" si="27"/>
        <v>2.2617904198441703E-3</v>
      </c>
      <c r="T267" s="19">
        <f t="shared" si="28"/>
        <v>1.9942373649268461E-2</v>
      </c>
      <c r="U267" s="19">
        <f t="shared" si="29"/>
        <v>-5.0502643622571024E-3</v>
      </c>
      <c r="V267" s="19">
        <f t="shared" si="30"/>
        <v>-8.931308627318937E-3</v>
      </c>
    </row>
    <row r="268" spans="1:22" x14ac:dyDescent="0.25">
      <c r="A268" s="26">
        <f>Wellpath!E268</f>
        <v>0</v>
      </c>
      <c r="B268" s="22">
        <v>0</v>
      </c>
      <c r="C268" s="22">
        <f>SIN(Wellpath!$L268) * COS(Wellpath!$L268) / SQRT(2)</f>
        <v>0</v>
      </c>
      <c r="D268" s="22">
        <f>(-TAN(Dip) * SIN(Wellpath!$L268) * COS(Wellpath!$L268) * SIN(Wellpath!$O268)) / SQRT(2)</f>
        <v>0</v>
      </c>
      <c r="E268" s="20">
        <f>Model!$W$10*((drdp!B268+drdp!K268)*'ASXY-TI1S'!$B268+(drdp!E268+drdp!N268)*'ASXY-TI1S'!$C268+(drdp!H268+drdp!Q268)*'ASXY-TI1S'!$D268)</f>
        <v>0</v>
      </c>
      <c r="F268" s="20">
        <f>Model!$W$10*((drdp!C268+drdp!L268)*'ASXY-TI1S'!$B268+(drdp!F268+drdp!O268)*'ASXY-TI1S'!$C268+(drdp!I268+drdp!R268)*'ASXY-TI1S'!$D268)</f>
        <v>0</v>
      </c>
      <c r="G268" s="20">
        <f>Model!$W$10*((drdp!D268+drdp!M268)*'ASXY-TI1S'!$B268+(drdp!G268+drdp!P268)*'ASXY-TI1S'!$C268+(drdp!J268+drdp!S268)*'ASXY-TI1S'!$D268)</f>
        <v>0</v>
      </c>
      <c r="H268" s="18">
        <f>Model!$W$10*((drdp!B268)*'ASXY-TI1S'!$B268+(drdp!E268)*'ASXY-TI1S'!$C268+(drdp!H268)*'ASXY-TI1S'!$D268)</f>
        <v>0</v>
      </c>
      <c r="I268" s="18">
        <f>Model!$W$10*((drdp!C268)*'ASXY-TI1S'!$B268+(drdp!F268)*'ASXY-TI1S'!$C268+(drdp!I268)*'ASXY-TI1S'!$D268)</f>
        <v>0</v>
      </c>
      <c r="J268" s="18">
        <f>Model!$W$10*((drdp!D268)*'ASXY-TI1S'!$B268+(drdp!G268)*'ASXY-TI1S'!$C268+(drdp!J268)*'ASXY-TI1S'!$D268)</f>
        <v>0</v>
      </c>
      <c r="K268" s="21">
        <f>SUM(E$3:E267)+H268</f>
        <v>0.10619105421154564</v>
      </c>
      <c r="L268" s="21">
        <f>SUM(F$3:F267)+I268</f>
        <v>0.18779711527809867</v>
      </c>
      <c r="M268" s="21">
        <f>SUM(G$3:G267)+J268</f>
        <v>-4.7558284450179344E-2</v>
      </c>
      <c r="N268" s="21"/>
      <c r="O268" s="21"/>
      <c r="P268" s="21"/>
      <c r="Q268" s="19">
        <f t="shared" si="25"/>
        <v>1.1276539994559425E-2</v>
      </c>
      <c r="R268" s="19">
        <f t="shared" si="26"/>
        <v>3.526775650677548E-2</v>
      </c>
      <c r="S268" s="19">
        <f t="shared" si="27"/>
        <v>2.2617904198441703E-3</v>
      </c>
      <c r="T268" s="19">
        <f t="shared" si="28"/>
        <v>1.9942373649268461E-2</v>
      </c>
      <c r="U268" s="19">
        <f t="shared" si="29"/>
        <v>-5.0502643622571024E-3</v>
      </c>
      <c r="V268" s="19">
        <f t="shared" si="30"/>
        <v>-8.931308627318937E-3</v>
      </c>
    </row>
    <row r="269" spans="1:22" x14ac:dyDescent="0.25">
      <c r="A269" s="26">
        <f>Wellpath!E269</f>
        <v>0</v>
      </c>
      <c r="B269" s="22">
        <v>0</v>
      </c>
      <c r="C269" s="22">
        <f>SIN(Wellpath!$L269) * COS(Wellpath!$L269) / SQRT(2)</f>
        <v>0</v>
      </c>
      <c r="D269" s="22">
        <f>(-TAN(Dip) * SIN(Wellpath!$L269) * COS(Wellpath!$L269) * SIN(Wellpath!$O269)) / SQRT(2)</f>
        <v>0</v>
      </c>
      <c r="E269" s="20">
        <f>Model!$W$10*((drdp!B269+drdp!K269)*'ASXY-TI1S'!$B269+(drdp!E269+drdp!N269)*'ASXY-TI1S'!$C269+(drdp!H269+drdp!Q269)*'ASXY-TI1S'!$D269)</f>
        <v>0</v>
      </c>
      <c r="F269" s="20">
        <f>Model!$W$10*((drdp!C269+drdp!L269)*'ASXY-TI1S'!$B269+(drdp!F269+drdp!O269)*'ASXY-TI1S'!$C269+(drdp!I269+drdp!R269)*'ASXY-TI1S'!$D269)</f>
        <v>0</v>
      </c>
      <c r="G269" s="20">
        <f>Model!$W$10*((drdp!D269+drdp!M269)*'ASXY-TI1S'!$B269+(drdp!G269+drdp!P269)*'ASXY-TI1S'!$C269+(drdp!J269+drdp!S269)*'ASXY-TI1S'!$D269)</f>
        <v>0</v>
      </c>
      <c r="H269" s="18">
        <f>Model!$W$10*((drdp!B269)*'ASXY-TI1S'!$B269+(drdp!E269)*'ASXY-TI1S'!$C269+(drdp!H269)*'ASXY-TI1S'!$D269)</f>
        <v>0</v>
      </c>
      <c r="I269" s="18">
        <f>Model!$W$10*((drdp!C269)*'ASXY-TI1S'!$B269+(drdp!F269)*'ASXY-TI1S'!$C269+(drdp!I269)*'ASXY-TI1S'!$D269)</f>
        <v>0</v>
      </c>
      <c r="J269" s="18">
        <f>Model!$W$10*((drdp!D269)*'ASXY-TI1S'!$B269+(drdp!G269)*'ASXY-TI1S'!$C269+(drdp!J269)*'ASXY-TI1S'!$D269)</f>
        <v>0</v>
      </c>
      <c r="K269" s="21">
        <f>SUM(E$3:E268)+H269</f>
        <v>0.10619105421154564</v>
      </c>
      <c r="L269" s="21">
        <f>SUM(F$3:F268)+I269</f>
        <v>0.18779711527809867</v>
      </c>
      <c r="M269" s="21">
        <f>SUM(G$3:G268)+J269</f>
        <v>-4.7558284450179344E-2</v>
      </c>
      <c r="N269" s="21"/>
      <c r="O269" s="21"/>
      <c r="P269" s="21"/>
      <c r="Q269" s="19">
        <f t="shared" si="25"/>
        <v>1.1276539994559425E-2</v>
      </c>
      <c r="R269" s="19">
        <f t="shared" si="26"/>
        <v>3.526775650677548E-2</v>
      </c>
      <c r="S269" s="19">
        <f t="shared" si="27"/>
        <v>2.2617904198441703E-3</v>
      </c>
      <c r="T269" s="19">
        <f t="shared" si="28"/>
        <v>1.9942373649268461E-2</v>
      </c>
      <c r="U269" s="19">
        <f t="shared" si="29"/>
        <v>-5.0502643622571024E-3</v>
      </c>
      <c r="V269" s="19">
        <f t="shared" si="30"/>
        <v>-8.931308627318937E-3</v>
      </c>
    </row>
    <row r="270" spans="1:22" x14ac:dyDescent="0.25">
      <c r="A270" s="26">
        <f>Wellpath!E270</f>
        <v>0</v>
      </c>
      <c r="B270" s="22">
        <v>0</v>
      </c>
      <c r="C270" s="22">
        <f>SIN(Wellpath!$L270) * COS(Wellpath!$L270) / SQRT(2)</f>
        <v>0</v>
      </c>
      <c r="D270" s="22">
        <f>(-TAN(Dip) * SIN(Wellpath!$L270) * COS(Wellpath!$L270) * SIN(Wellpath!$O270)) / SQRT(2)</f>
        <v>0</v>
      </c>
      <c r="E270" s="20">
        <f>Model!$W$10*((drdp!B270+drdp!K270)*'ASXY-TI1S'!$B270+(drdp!E270+drdp!N270)*'ASXY-TI1S'!$C270+(drdp!H270+drdp!Q270)*'ASXY-TI1S'!$D270)</f>
        <v>0</v>
      </c>
      <c r="F270" s="20">
        <f>Model!$W$10*((drdp!C270+drdp!L270)*'ASXY-TI1S'!$B270+(drdp!F270+drdp!O270)*'ASXY-TI1S'!$C270+(drdp!I270+drdp!R270)*'ASXY-TI1S'!$D270)</f>
        <v>0</v>
      </c>
      <c r="G270" s="20">
        <f>Model!$W$10*((drdp!D270+drdp!M270)*'ASXY-TI1S'!$B270+(drdp!G270+drdp!P270)*'ASXY-TI1S'!$C270+(drdp!J270+drdp!S270)*'ASXY-TI1S'!$D270)</f>
        <v>0</v>
      </c>
      <c r="H270" s="18">
        <f>Model!$W$10*((drdp!B270)*'ASXY-TI1S'!$B270+(drdp!E270)*'ASXY-TI1S'!$C270+(drdp!H270)*'ASXY-TI1S'!$D270)</f>
        <v>0</v>
      </c>
      <c r="I270" s="18">
        <f>Model!$W$10*((drdp!C270)*'ASXY-TI1S'!$B270+(drdp!F270)*'ASXY-TI1S'!$C270+(drdp!I270)*'ASXY-TI1S'!$D270)</f>
        <v>0</v>
      </c>
      <c r="J270" s="18">
        <f>Model!$W$10*((drdp!D270)*'ASXY-TI1S'!$B270+(drdp!G270)*'ASXY-TI1S'!$C270+(drdp!J270)*'ASXY-TI1S'!$D270)</f>
        <v>0</v>
      </c>
      <c r="K270" s="21">
        <f>SUM(E$3:E269)+H270</f>
        <v>0.10619105421154564</v>
      </c>
      <c r="L270" s="21">
        <f>SUM(F$3:F269)+I270</f>
        <v>0.18779711527809867</v>
      </c>
      <c r="M270" s="21">
        <f>SUM(G$3:G269)+J270</f>
        <v>-4.7558284450179344E-2</v>
      </c>
      <c r="N270" s="21"/>
      <c r="O270" s="21"/>
      <c r="P270" s="21"/>
      <c r="Q270" s="19">
        <f t="shared" si="25"/>
        <v>1.1276539994559425E-2</v>
      </c>
      <c r="R270" s="19">
        <f t="shared" si="26"/>
        <v>3.526775650677548E-2</v>
      </c>
      <c r="S270" s="19">
        <f t="shared" si="27"/>
        <v>2.2617904198441703E-3</v>
      </c>
      <c r="T270" s="19">
        <f t="shared" si="28"/>
        <v>1.9942373649268461E-2</v>
      </c>
      <c r="U270" s="19">
        <f t="shared" si="29"/>
        <v>-5.0502643622571024E-3</v>
      </c>
      <c r="V270" s="19">
        <f t="shared" si="30"/>
        <v>-8.931308627318937E-3</v>
      </c>
    </row>
    <row r="271" spans="1:22" x14ac:dyDescent="0.25">
      <c r="A271" s="26">
        <f>Wellpath!E271</f>
        <v>0</v>
      </c>
      <c r="B271" s="22">
        <v>0</v>
      </c>
      <c r="C271" s="22">
        <f>SIN(Wellpath!$L271) * COS(Wellpath!$L271) / SQRT(2)</f>
        <v>0</v>
      </c>
      <c r="D271" s="22">
        <f>(-TAN(Dip) * SIN(Wellpath!$L271) * COS(Wellpath!$L271) * SIN(Wellpath!$O271)) / SQRT(2)</f>
        <v>0</v>
      </c>
      <c r="E271" s="20">
        <f>Model!$W$10*((drdp!B271+drdp!K271)*'ASXY-TI1S'!$B271+(drdp!E271+drdp!N271)*'ASXY-TI1S'!$C271+(drdp!H271+drdp!Q271)*'ASXY-TI1S'!$D271)</f>
        <v>0</v>
      </c>
      <c r="F271" s="20">
        <f>Model!$W$10*((drdp!C271+drdp!L271)*'ASXY-TI1S'!$B271+(drdp!F271+drdp!O271)*'ASXY-TI1S'!$C271+(drdp!I271+drdp!R271)*'ASXY-TI1S'!$D271)</f>
        <v>0</v>
      </c>
      <c r="G271" s="20">
        <f>Model!$W$10*((drdp!D271+drdp!M271)*'ASXY-TI1S'!$B271+(drdp!G271+drdp!P271)*'ASXY-TI1S'!$C271+(drdp!J271+drdp!S271)*'ASXY-TI1S'!$D271)</f>
        <v>0</v>
      </c>
      <c r="H271" s="18">
        <f>Model!$W$10*((drdp!B271)*'ASXY-TI1S'!$B271+(drdp!E271)*'ASXY-TI1S'!$C271+(drdp!H271)*'ASXY-TI1S'!$D271)</f>
        <v>0</v>
      </c>
      <c r="I271" s="18">
        <f>Model!$W$10*((drdp!C271)*'ASXY-TI1S'!$B271+(drdp!F271)*'ASXY-TI1S'!$C271+(drdp!I271)*'ASXY-TI1S'!$D271)</f>
        <v>0</v>
      </c>
      <c r="J271" s="18">
        <f>Model!$W$10*((drdp!D271)*'ASXY-TI1S'!$B271+(drdp!G271)*'ASXY-TI1S'!$C271+(drdp!J271)*'ASXY-TI1S'!$D271)</f>
        <v>0</v>
      </c>
      <c r="K271" s="21">
        <f>SUM(E$3:E270)+H271</f>
        <v>0.10619105421154564</v>
      </c>
      <c r="L271" s="21">
        <f>SUM(F$3:F270)+I271</f>
        <v>0.18779711527809867</v>
      </c>
      <c r="M271" s="21">
        <f>SUM(G$3:G270)+J271</f>
        <v>-4.7558284450179344E-2</v>
      </c>
      <c r="N271" s="21"/>
      <c r="O271" s="21"/>
      <c r="P271" s="21"/>
      <c r="Q271" s="19">
        <f t="shared" ref="Q271" si="31">K271^2</f>
        <v>1.1276539994559425E-2</v>
      </c>
      <c r="R271" s="19">
        <f t="shared" ref="R271" si="32">L271^2</f>
        <v>3.526775650677548E-2</v>
      </c>
      <c r="S271" s="19">
        <f t="shared" ref="S271" si="33">M271^2</f>
        <v>2.2617904198441703E-3</v>
      </c>
      <c r="T271" s="19">
        <f t="shared" ref="T271" si="34">K271*L271</f>
        <v>1.9942373649268461E-2</v>
      </c>
      <c r="U271" s="19">
        <f t="shared" ref="U271" si="35">K271*M271</f>
        <v>-5.0502643622571024E-3</v>
      </c>
      <c r="V271" s="19">
        <f t="shared" ref="V271" si="36">L271*M271</f>
        <v>-8.931308627318937E-3</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sheetPr>
  <dimension ref="A1:V271"/>
  <sheetViews>
    <sheetView workbookViewId="0">
      <pane ySplit="2" topLeftCell="A243" activePane="bottomLeft" state="frozen"/>
      <selection activeCell="H39" sqref="H39"/>
      <selection pane="bottomLeft" activeCell="N247" sqref="N247"/>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f>SIN(Wellpath!$L3) * COS(Wellpath!$L3) / 2</f>
        <v>0</v>
      </c>
      <c r="D3" s="22">
        <f>(-TAN(Dip) * SIN(Wellpath!$L3) * COS(Wellpath!$L3) * SIN(Wellpath!$O3)) / 2</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f>SIN(Wellpath!$L4) * COS(Wellpath!$L4) / 2</f>
        <v>0</v>
      </c>
      <c r="D4" s="22">
        <f>(-TAN(Dip) * SIN(Wellpath!$L4) * COS(Wellpath!$L4) * SIN(Wellpath!$O4)) / 2</f>
        <v>0</v>
      </c>
      <c r="E4" s="20">
        <f>Model!$W$11*((drdp!B4+drdp!K4)*'ASXY-TI2S'!$B4+(drdp!E4+drdp!N4)*'ASXY-TI2S'!$C4+(drdp!H4+drdp!Q4)*'ASXY-TI2S'!$D4)</f>
        <v>0</v>
      </c>
      <c r="F4" s="20">
        <f>Model!$W$11*((drdp!C4+drdp!L4)*'ASXY-TI2S'!$B4+(drdp!F4+drdp!O4)*'ASXY-TI2S'!$C4+(drdp!I4+drdp!R4)*'ASXY-TI2S'!$D4)</f>
        <v>0</v>
      </c>
      <c r="G4" s="20">
        <f>Model!$W$11*((drdp!D4+drdp!M4)*'ASXY-TI2S'!$B4+(drdp!G4+drdp!P4)*'ASXY-TI2S'!$C4+(drdp!J4+drdp!S4)*'ASXY-TI2S'!$D4)</f>
        <v>0</v>
      </c>
      <c r="H4" s="18">
        <f>Model!$W$11*((drdp!B4)*'ASXY-TI2S'!$B4+(drdp!E4)*'ASXY-TI2S'!$C4+(drdp!H4)*'ASXY-TI2S'!$D4)</f>
        <v>0</v>
      </c>
      <c r="I4" s="18">
        <f>Model!$W$11*((drdp!C4)*'ASXY-TI2S'!$B4+(drdp!F4)*'ASXY-TI2S'!$C4+(drdp!I4)*'ASXY-TI2S'!$D4)</f>
        <v>0</v>
      </c>
      <c r="J4" s="18">
        <f>Model!$W$11*((drdp!D4)*'ASXY-TI2S'!$B4+(drdp!G4)*'ASXY-TI2S'!$C4+(drdp!J4)*'ASXY-TI2S'!$D4)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f>SIN(Wellpath!$L5) * COS(Wellpath!$L5) / 2</f>
        <v>0</v>
      </c>
      <c r="D5" s="22">
        <f>(-TAN(Dip) * SIN(Wellpath!$L5) * COS(Wellpath!$L5) * SIN(Wellpath!$O5)) / 2</f>
        <v>0</v>
      </c>
      <c r="E5" s="20">
        <f>Model!$W$11*((drdp!B5+drdp!K5)*'ASXY-TI2S'!$B5+(drdp!E5+drdp!N5)*'ASXY-TI2S'!$C5+(drdp!H5+drdp!Q5)*'ASXY-TI2S'!$D5)</f>
        <v>0</v>
      </c>
      <c r="F5" s="20">
        <f>Model!$W$11*((drdp!C5+drdp!L5)*'ASXY-TI2S'!$B5+(drdp!F5+drdp!O5)*'ASXY-TI2S'!$C5+(drdp!I5+drdp!R5)*'ASXY-TI2S'!$D5)</f>
        <v>0</v>
      </c>
      <c r="G5" s="20">
        <f>Model!$W$11*((drdp!D5+drdp!M5)*'ASXY-TI2S'!$B5+(drdp!G5+drdp!P5)*'ASXY-TI2S'!$C5+(drdp!J5+drdp!S5)*'ASXY-TI2S'!$D5)</f>
        <v>0</v>
      </c>
      <c r="H5" s="18">
        <f>Model!$W$11*((drdp!B5)*'ASXY-TI2S'!$B5+(drdp!E5)*'ASXY-TI2S'!$C5+(drdp!H5)*'ASXY-TI2S'!$D5)</f>
        <v>0</v>
      </c>
      <c r="I5" s="18">
        <f>Model!$W$11*((drdp!C5)*'ASXY-TI2S'!$B5+(drdp!F5)*'ASXY-TI2S'!$C5+(drdp!I5)*'ASXY-TI2S'!$D5)</f>
        <v>0</v>
      </c>
      <c r="J5" s="18">
        <f>Model!$W$11*((drdp!D5)*'ASXY-TI2S'!$B5+(drdp!G5)*'ASXY-TI2S'!$C5+(drdp!J5)*'ASXY-TI2S'!$D5)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f>SIN(Wellpath!$L6) * COS(Wellpath!$L6) / 2</f>
        <v>0</v>
      </c>
      <c r="D6" s="22">
        <f>(-TAN(Dip) * SIN(Wellpath!$L6) * COS(Wellpath!$L6) * SIN(Wellpath!$O6)) / 2</f>
        <v>0</v>
      </c>
      <c r="E6" s="20">
        <f>Model!$W$11*((drdp!B6+drdp!K6)*'ASXY-TI2S'!$B6+(drdp!E6+drdp!N6)*'ASXY-TI2S'!$C6+(drdp!H6+drdp!Q6)*'ASXY-TI2S'!$D6)</f>
        <v>0</v>
      </c>
      <c r="F6" s="20">
        <f>Model!$W$11*((drdp!C6+drdp!L6)*'ASXY-TI2S'!$B6+(drdp!F6+drdp!O6)*'ASXY-TI2S'!$C6+(drdp!I6+drdp!R6)*'ASXY-TI2S'!$D6)</f>
        <v>0</v>
      </c>
      <c r="G6" s="20">
        <f>Model!$W$11*((drdp!D6+drdp!M6)*'ASXY-TI2S'!$B6+(drdp!G6+drdp!P6)*'ASXY-TI2S'!$C6+(drdp!J6+drdp!S6)*'ASXY-TI2S'!$D6)</f>
        <v>0</v>
      </c>
      <c r="H6" s="18">
        <f>Model!$W$11*((drdp!B6)*'ASXY-TI2S'!$B6+(drdp!E6)*'ASXY-TI2S'!$C6+(drdp!H6)*'ASXY-TI2S'!$D6)</f>
        <v>0</v>
      </c>
      <c r="I6" s="18">
        <f>Model!$W$11*((drdp!C6)*'ASXY-TI2S'!$B6+(drdp!F6)*'ASXY-TI2S'!$C6+(drdp!I6)*'ASXY-TI2S'!$D6)</f>
        <v>0</v>
      </c>
      <c r="J6" s="18">
        <f>Model!$W$11*((drdp!D6)*'ASXY-TI2S'!$B6+(drdp!G6)*'ASXY-TI2S'!$C6+(drdp!J6)*'ASXY-TI2S'!$D6)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f>SIN(Wellpath!$L7) * COS(Wellpath!$L7) / 2</f>
        <v>0</v>
      </c>
      <c r="D7" s="22">
        <f>(-TAN(Dip) * SIN(Wellpath!$L7) * COS(Wellpath!$L7) * SIN(Wellpath!$O7)) / 2</f>
        <v>0</v>
      </c>
      <c r="E7" s="20">
        <f>Model!$W$11*((drdp!B7+drdp!K7)*'ASXY-TI2S'!$B7+(drdp!E7+drdp!N7)*'ASXY-TI2S'!$C7+(drdp!H7+drdp!Q7)*'ASXY-TI2S'!$D7)</f>
        <v>0</v>
      </c>
      <c r="F7" s="20">
        <f>Model!$W$11*((drdp!C7+drdp!L7)*'ASXY-TI2S'!$B7+(drdp!F7+drdp!O7)*'ASXY-TI2S'!$C7+(drdp!I7+drdp!R7)*'ASXY-TI2S'!$D7)</f>
        <v>0</v>
      </c>
      <c r="G7" s="20">
        <f>Model!$W$11*((drdp!D7+drdp!M7)*'ASXY-TI2S'!$B7+(drdp!G7+drdp!P7)*'ASXY-TI2S'!$C7+(drdp!J7+drdp!S7)*'ASXY-TI2S'!$D7)</f>
        <v>0</v>
      </c>
      <c r="H7" s="18">
        <f>Model!$W$11*((drdp!B7)*'ASXY-TI2S'!$B7+(drdp!E7)*'ASXY-TI2S'!$C7+(drdp!H7)*'ASXY-TI2S'!$D7)</f>
        <v>0</v>
      </c>
      <c r="I7" s="18">
        <f>Model!$W$11*((drdp!C7)*'ASXY-TI2S'!$B7+(drdp!F7)*'ASXY-TI2S'!$C7+(drdp!I7)*'ASXY-TI2S'!$D7)</f>
        <v>0</v>
      </c>
      <c r="J7" s="18">
        <f>Model!$W$11*((drdp!D7)*'ASXY-TI2S'!$B7+(drdp!G7)*'ASXY-TI2S'!$C7+(drdp!J7)*'ASXY-TI2S'!$D7)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f>SIN(Wellpath!$L8) * COS(Wellpath!$L8) / 2</f>
        <v>0</v>
      </c>
      <c r="D8" s="22">
        <f>(-TAN(Dip) * SIN(Wellpath!$L8) * COS(Wellpath!$L8) * SIN(Wellpath!$O8)) / 2</f>
        <v>0</v>
      </c>
      <c r="E8" s="20">
        <f>Model!$W$11*((drdp!B8+drdp!K8)*'ASXY-TI2S'!$B8+(drdp!E8+drdp!N8)*'ASXY-TI2S'!$C8+(drdp!H8+drdp!Q8)*'ASXY-TI2S'!$D8)</f>
        <v>0</v>
      </c>
      <c r="F8" s="20">
        <f>Model!$W$11*((drdp!C8+drdp!L8)*'ASXY-TI2S'!$B8+(drdp!F8+drdp!O8)*'ASXY-TI2S'!$C8+(drdp!I8+drdp!R8)*'ASXY-TI2S'!$D8)</f>
        <v>0</v>
      </c>
      <c r="G8" s="20">
        <f>Model!$W$11*((drdp!D8+drdp!M8)*'ASXY-TI2S'!$B8+(drdp!G8+drdp!P8)*'ASXY-TI2S'!$C8+(drdp!J8+drdp!S8)*'ASXY-TI2S'!$D8)</f>
        <v>0</v>
      </c>
      <c r="H8" s="18">
        <f>Model!$W$11*((drdp!B8)*'ASXY-TI2S'!$B8+(drdp!E8)*'ASXY-TI2S'!$C8+(drdp!H8)*'ASXY-TI2S'!$D8)</f>
        <v>0</v>
      </c>
      <c r="I8" s="18">
        <f>Model!$W$11*((drdp!C8)*'ASXY-TI2S'!$B8+(drdp!F8)*'ASXY-TI2S'!$C8+(drdp!I8)*'ASXY-TI2S'!$D8)</f>
        <v>0</v>
      </c>
      <c r="J8" s="18">
        <f>Model!$W$11*((drdp!D8)*'ASXY-TI2S'!$B8+(drdp!G8)*'ASXY-TI2S'!$C8+(drdp!J8)*'ASXY-TI2S'!$D8)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f>SIN(Wellpath!$L9) * COS(Wellpath!$L9) / 2</f>
        <v>0</v>
      </c>
      <c r="D9" s="22">
        <f>(-TAN(Dip) * SIN(Wellpath!$L9) * COS(Wellpath!$L9) * SIN(Wellpath!$O9)) / 2</f>
        <v>0</v>
      </c>
      <c r="E9" s="20">
        <f>Model!$W$11*((drdp!B9+drdp!K9)*'ASXY-TI2S'!$B9+(drdp!E9+drdp!N9)*'ASXY-TI2S'!$C9+(drdp!H9+drdp!Q9)*'ASXY-TI2S'!$D9)</f>
        <v>0</v>
      </c>
      <c r="F9" s="20">
        <f>Model!$W$11*((drdp!C9+drdp!L9)*'ASXY-TI2S'!$B9+(drdp!F9+drdp!O9)*'ASXY-TI2S'!$C9+(drdp!I9+drdp!R9)*'ASXY-TI2S'!$D9)</f>
        <v>0</v>
      </c>
      <c r="G9" s="20">
        <f>Model!$W$11*((drdp!D9+drdp!M9)*'ASXY-TI2S'!$B9+(drdp!G9+drdp!P9)*'ASXY-TI2S'!$C9+(drdp!J9+drdp!S9)*'ASXY-TI2S'!$D9)</f>
        <v>0</v>
      </c>
      <c r="H9" s="18">
        <f>Model!$W$11*((drdp!B9)*'ASXY-TI2S'!$B9+(drdp!E9)*'ASXY-TI2S'!$C9+(drdp!H9)*'ASXY-TI2S'!$D9)</f>
        <v>0</v>
      </c>
      <c r="I9" s="18">
        <f>Model!$W$11*((drdp!C9)*'ASXY-TI2S'!$B9+(drdp!F9)*'ASXY-TI2S'!$C9+(drdp!I9)*'ASXY-TI2S'!$D9)</f>
        <v>0</v>
      </c>
      <c r="J9" s="18">
        <f>Model!$W$11*((drdp!D9)*'ASXY-TI2S'!$B9+(drdp!G9)*'ASXY-TI2S'!$C9+(drdp!J9)*'ASXY-TI2S'!$D9)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f>SIN(Wellpath!$L10) * COS(Wellpath!$L10) / 2</f>
        <v>0</v>
      </c>
      <c r="D10" s="22">
        <f>(-TAN(Dip) * SIN(Wellpath!$L10) * COS(Wellpath!$L10) * SIN(Wellpath!$O10)) / 2</f>
        <v>0</v>
      </c>
      <c r="E10" s="20">
        <f>Model!$W$11*((drdp!B10+drdp!K10)*'ASXY-TI2S'!$B10+(drdp!E10+drdp!N10)*'ASXY-TI2S'!$C10+(drdp!H10+drdp!Q10)*'ASXY-TI2S'!$D10)</f>
        <v>0</v>
      </c>
      <c r="F10" s="20">
        <f>Model!$W$11*((drdp!C10+drdp!L10)*'ASXY-TI2S'!$B10+(drdp!F10+drdp!O10)*'ASXY-TI2S'!$C10+(drdp!I10+drdp!R10)*'ASXY-TI2S'!$D10)</f>
        <v>0</v>
      </c>
      <c r="G10" s="20">
        <f>Model!$W$11*((drdp!D10+drdp!M10)*'ASXY-TI2S'!$B10+(drdp!G10+drdp!P10)*'ASXY-TI2S'!$C10+(drdp!J10+drdp!S10)*'ASXY-TI2S'!$D10)</f>
        <v>0</v>
      </c>
      <c r="H10" s="18">
        <f>Model!$W$11*((drdp!B10)*'ASXY-TI2S'!$B10+(drdp!E10)*'ASXY-TI2S'!$C10+(drdp!H10)*'ASXY-TI2S'!$D10)</f>
        <v>0</v>
      </c>
      <c r="I10" s="18">
        <f>Model!$W$11*((drdp!C10)*'ASXY-TI2S'!$B10+(drdp!F10)*'ASXY-TI2S'!$C10+(drdp!I10)*'ASXY-TI2S'!$D10)</f>
        <v>0</v>
      </c>
      <c r="J10" s="18">
        <f>Model!$W$11*((drdp!D10)*'ASXY-TI2S'!$B10+(drdp!G10)*'ASXY-TI2S'!$C10+(drdp!J10)*'ASXY-TI2S'!$D10)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f>SIN(Wellpath!$L11) * COS(Wellpath!$L11) / 2</f>
        <v>0</v>
      </c>
      <c r="D11" s="22">
        <f>(-TAN(Dip) * SIN(Wellpath!$L11) * COS(Wellpath!$L11) * SIN(Wellpath!$O11)) / 2</f>
        <v>0</v>
      </c>
      <c r="E11" s="20">
        <f>Model!$W$11*((drdp!B11+drdp!K11)*'ASXY-TI2S'!$B11+(drdp!E11+drdp!N11)*'ASXY-TI2S'!$C11+(drdp!H11+drdp!Q11)*'ASXY-TI2S'!$D11)</f>
        <v>0</v>
      </c>
      <c r="F11" s="20">
        <f>Model!$W$11*((drdp!C11+drdp!L11)*'ASXY-TI2S'!$B11+(drdp!F11+drdp!O11)*'ASXY-TI2S'!$C11+(drdp!I11+drdp!R11)*'ASXY-TI2S'!$D11)</f>
        <v>0</v>
      </c>
      <c r="G11" s="20">
        <f>Model!$W$11*((drdp!D11+drdp!M11)*'ASXY-TI2S'!$B11+(drdp!G11+drdp!P11)*'ASXY-TI2S'!$C11+(drdp!J11+drdp!S11)*'ASXY-TI2S'!$D11)</f>
        <v>0</v>
      </c>
      <c r="H11" s="18">
        <f>Model!$W$11*((drdp!B11)*'ASXY-TI2S'!$B11+(drdp!E11)*'ASXY-TI2S'!$C11+(drdp!H11)*'ASXY-TI2S'!$D11)</f>
        <v>0</v>
      </c>
      <c r="I11" s="18">
        <f>Model!$W$11*((drdp!C11)*'ASXY-TI2S'!$B11+(drdp!F11)*'ASXY-TI2S'!$C11+(drdp!I11)*'ASXY-TI2S'!$D11)</f>
        <v>0</v>
      </c>
      <c r="J11" s="18">
        <f>Model!$W$11*((drdp!D11)*'ASXY-TI2S'!$B11+(drdp!G11)*'ASXY-TI2S'!$C11+(drdp!J11)*'ASXY-TI2S'!$D11)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f>SIN(Wellpath!$L12) * COS(Wellpath!$L12) / 2</f>
        <v>0</v>
      </c>
      <c r="D12" s="22">
        <f>(-TAN(Dip) * SIN(Wellpath!$L12) * COS(Wellpath!$L12) * SIN(Wellpath!$O12)) / 2</f>
        <v>0</v>
      </c>
      <c r="E12" s="20">
        <f>Model!$W$11*((drdp!B12+drdp!K12)*'ASXY-TI2S'!$B12+(drdp!E12+drdp!N12)*'ASXY-TI2S'!$C12+(drdp!H12+drdp!Q12)*'ASXY-TI2S'!$D12)</f>
        <v>0</v>
      </c>
      <c r="F12" s="20">
        <f>Model!$W$11*((drdp!C12+drdp!L12)*'ASXY-TI2S'!$B12+(drdp!F12+drdp!O12)*'ASXY-TI2S'!$C12+(drdp!I12+drdp!R12)*'ASXY-TI2S'!$D12)</f>
        <v>0</v>
      </c>
      <c r="G12" s="20">
        <f>Model!$W$11*((drdp!D12+drdp!M12)*'ASXY-TI2S'!$B12+(drdp!G12+drdp!P12)*'ASXY-TI2S'!$C12+(drdp!J12+drdp!S12)*'ASXY-TI2S'!$D12)</f>
        <v>0</v>
      </c>
      <c r="H12" s="18">
        <f>Model!$W$11*((drdp!B12)*'ASXY-TI2S'!$B12+(drdp!E12)*'ASXY-TI2S'!$C12+(drdp!H12)*'ASXY-TI2S'!$D12)</f>
        <v>0</v>
      </c>
      <c r="I12" s="18">
        <f>Model!$W$11*((drdp!C12)*'ASXY-TI2S'!$B12+(drdp!F12)*'ASXY-TI2S'!$C12+(drdp!I12)*'ASXY-TI2S'!$D12)</f>
        <v>0</v>
      </c>
      <c r="J12" s="18">
        <f>Model!$W$11*((drdp!D12)*'ASXY-TI2S'!$B12+(drdp!G12)*'ASXY-TI2S'!$C12+(drdp!J12)*'ASXY-TI2S'!$D12)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f>SIN(Wellpath!$L13) * COS(Wellpath!$L13) / 2</f>
        <v>0</v>
      </c>
      <c r="D13" s="22">
        <f>(-TAN(Dip) * SIN(Wellpath!$L13) * COS(Wellpath!$L13) * SIN(Wellpath!$O13)) / 2</f>
        <v>0</v>
      </c>
      <c r="E13" s="20">
        <f>Model!$W$11*((drdp!B13+drdp!K13)*'ASXY-TI2S'!$B13+(drdp!E13+drdp!N13)*'ASXY-TI2S'!$C13+(drdp!H13+drdp!Q13)*'ASXY-TI2S'!$D13)</f>
        <v>0</v>
      </c>
      <c r="F13" s="20">
        <f>Model!$W$11*((drdp!C13+drdp!L13)*'ASXY-TI2S'!$B13+(drdp!F13+drdp!O13)*'ASXY-TI2S'!$C13+(drdp!I13+drdp!R13)*'ASXY-TI2S'!$D13)</f>
        <v>0</v>
      </c>
      <c r="G13" s="20">
        <f>Model!$W$11*((drdp!D13+drdp!M13)*'ASXY-TI2S'!$B13+(drdp!G13+drdp!P13)*'ASXY-TI2S'!$C13+(drdp!J13+drdp!S13)*'ASXY-TI2S'!$D13)</f>
        <v>0</v>
      </c>
      <c r="H13" s="18">
        <f>Model!$W$11*((drdp!B13)*'ASXY-TI2S'!$B13+(drdp!E13)*'ASXY-TI2S'!$C13+(drdp!H13)*'ASXY-TI2S'!$D13)</f>
        <v>0</v>
      </c>
      <c r="I13" s="18">
        <f>Model!$W$11*((drdp!C13)*'ASXY-TI2S'!$B13+(drdp!F13)*'ASXY-TI2S'!$C13+(drdp!I13)*'ASXY-TI2S'!$D13)</f>
        <v>0</v>
      </c>
      <c r="J13" s="18">
        <f>Model!$W$11*((drdp!D13)*'ASXY-TI2S'!$B13+(drdp!G13)*'ASXY-TI2S'!$C13+(drdp!J13)*'ASXY-TI2S'!$D13)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f>SIN(Wellpath!$L14) * COS(Wellpath!$L14) / 2</f>
        <v>0</v>
      </c>
      <c r="D14" s="22">
        <f>(-TAN(Dip) * SIN(Wellpath!$L14) * COS(Wellpath!$L14) * SIN(Wellpath!$O14)) / 2</f>
        <v>0</v>
      </c>
      <c r="E14" s="20">
        <f>Model!$W$11*((drdp!B14+drdp!K14)*'ASXY-TI2S'!$B14+(drdp!E14+drdp!N14)*'ASXY-TI2S'!$C14+(drdp!H14+drdp!Q14)*'ASXY-TI2S'!$D14)</f>
        <v>0</v>
      </c>
      <c r="F14" s="20">
        <f>Model!$W$11*((drdp!C14+drdp!L14)*'ASXY-TI2S'!$B14+(drdp!F14+drdp!O14)*'ASXY-TI2S'!$C14+(drdp!I14+drdp!R14)*'ASXY-TI2S'!$D14)</f>
        <v>0</v>
      </c>
      <c r="G14" s="20">
        <f>Model!$W$11*((drdp!D14+drdp!M14)*'ASXY-TI2S'!$B14+(drdp!G14+drdp!P14)*'ASXY-TI2S'!$C14+(drdp!J14+drdp!S14)*'ASXY-TI2S'!$D14)</f>
        <v>0</v>
      </c>
      <c r="H14" s="18">
        <f>Model!$W$11*((drdp!B14)*'ASXY-TI2S'!$B14+(drdp!E14)*'ASXY-TI2S'!$C14+(drdp!H14)*'ASXY-TI2S'!$D14)</f>
        <v>0</v>
      </c>
      <c r="I14" s="18">
        <f>Model!$W$11*((drdp!C14)*'ASXY-TI2S'!$B14+(drdp!F14)*'ASXY-TI2S'!$C14+(drdp!I14)*'ASXY-TI2S'!$D14)</f>
        <v>0</v>
      </c>
      <c r="J14" s="18">
        <f>Model!$W$11*((drdp!D14)*'ASXY-TI2S'!$B14+(drdp!G14)*'ASXY-TI2S'!$C14+(drdp!J14)*'ASXY-TI2S'!$D14)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f>SIN(Wellpath!$L15) * COS(Wellpath!$L15) / 2</f>
        <v>0</v>
      </c>
      <c r="D15" s="22">
        <f>(-TAN(Dip) * SIN(Wellpath!$L15) * COS(Wellpath!$L15) * SIN(Wellpath!$O15)) / 2</f>
        <v>0</v>
      </c>
      <c r="E15" s="20">
        <f>Model!$W$11*((drdp!B15+drdp!K15)*'ASXY-TI2S'!$B15+(drdp!E15+drdp!N15)*'ASXY-TI2S'!$C15+(drdp!H15+drdp!Q15)*'ASXY-TI2S'!$D15)</f>
        <v>0</v>
      </c>
      <c r="F15" s="20">
        <f>Model!$W$11*((drdp!C15+drdp!L15)*'ASXY-TI2S'!$B15+(drdp!F15+drdp!O15)*'ASXY-TI2S'!$C15+(drdp!I15+drdp!R15)*'ASXY-TI2S'!$D15)</f>
        <v>0</v>
      </c>
      <c r="G15" s="20">
        <f>Model!$W$11*((drdp!D15+drdp!M15)*'ASXY-TI2S'!$B15+(drdp!G15+drdp!P15)*'ASXY-TI2S'!$C15+(drdp!J15+drdp!S15)*'ASXY-TI2S'!$D15)</f>
        <v>0</v>
      </c>
      <c r="H15" s="18">
        <f>Model!$W$11*((drdp!B15)*'ASXY-TI2S'!$B15+(drdp!E15)*'ASXY-TI2S'!$C15+(drdp!H15)*'ASXY-TI2S'!$D15)</f>
        <v>0</v>
      </c>
      <c r="I15" s="18">
        <f>Model!$W$11*((drdp!C15)*'ASXY-TI2S'!$B15+(drdp!F15)*'ASXY-TI2S'!$C15+(drdp!I15)*'ASXY-TI2S'!$D15)</f>
        <v>0</v>
      </c>
      <c r="J15" s="18">
        <f>Model!$W$11*((drdp!D15)*'ASXY-TI2S'!$B15+(drdp!G15)*'ASXY-TI2S'!$C15+(drdp!J15)*'ASXY-TI2S'!$D15)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f>SIN(Wellpath!$L16) * COS(Wellpath!$L16) / 2</f>
        <v>0</v>
      </c>
      <c r="D16" s="22">
        <f>(-TAN(Dip) * SIN(Wellpath!$L16) * COS(Wellpath!$L16) * SIN(Wellpath!$O16)) / 2</f>
        <v>0</v>
      </c>
      <c r="E16" s="20">
        <f>Model!$W$11*((drdp!B16+drdp!K16)*'ASXY-TI2S'!$B16+(drdp!E16+drdp!N16)*'ASXY-TI2S'!$C16+(drdp!H16+drdp!Q16)*'ASXY-TI2S'!$D16)</f>
        <v>0</v>
      </c>
      <c r="F16" s="20">
        <f>Model!$W$11*((drdp!C16+drdp!L16)*'ASXY-TI2S'!$B16+(drdp!F16+drdp!O16)*'ASXY-TI2S'!$C16+(drdp!I16+drdp!R16)*'ASXY-TI2S'!$D16)</f>
        <v>0</v>
      </c>
      <c r="G16" s="20">
        <f>Model!$W$11*((drdp!D16+drdp!M16)*'ASXY-TI2S'!$B16+(drdp!G16+drdp!P16)*'ASXY-TI2S'!$C16+(drdp!J16+drdp!S16)*'ASXY-TI2S'!$D16)</f>
        <v>0</v>
      </c>
      <c r="H16" s="18">
        <f>Model!$W$11*((drdp!B16)*'ASXY-TI2S'!$B16+(drdp!E16)*'ASXY-TI2S'!$C16+(drdp!H16)*'ASXY-TI2S'!$D16)</f>
        <v>0</v>
      </c>
      <c r="I16" s="18">
        <f>Model!$W$11*((drdp!C16)*'ASXY-TI2S'!$B16+(drdp!F16)*'ASXY-TI2S'!$C16+(drdp!I16)*'ASXY-TI2S'!$D16)</f>
        <v>0</v>
      </c>
      <c r="J16" s="18">
        <f>Model!$W$11*((drdp!D16)*'ASXY-TI2S'!$B16+(drdp!G16)*'ASXY-TI2S'!$C16+(drdp!J16)*'ASXY-TI2S'!$D16)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f>SIN(Wellpath!$L17) * COS(Wellpath!$L17) / 2</f>
        <v>0</v>
      </c>
      <c r="D17" s="22">
        <f>(-TAN(Dip) * SIN(Wellpath!$L17) * COS(Wellpath!$L17) * SIN(Wellpath!$O17)) / 2</f>
        <v>0</v>
      </c>
      <c r="E17" s="20">
        <f>Model!$W$11*((drdp!B17+drdp!K17)*'ASXY-TI2S'!$B17+(drdp!E17+drdp!N17)*'ASXY-TI2S'!$C17+(drdp!H17+drdp!Q17)*'ASXY-TI2S'!$D17)</f>
        <v>0</v>
      </c>
      <c r="F17" s="20">
        <f>Model!$W$11*((drdp!C17+drdp!L17)*'ASXY-TI2S'!$B17+(drdp!F17+drdp!O17)*'ASXY-TI2S'!$C17+(drdp!I17+drdp!R17)*'ASXY-TI2S'!$D17)</f>
        <v>0</v>
      </c>
      <c r="G17" s="20">
        <f>Model!$W$11*((drdp!D17+drdp!M17)*'ASXY-TI2S'!$B17+(drdp!G17+drdp!P17)*'ASXY-TI2S'!$C17+(drdp!J17+drdp!S17)*'ASXY-TI2S'!$D17)</f>
        <v>0</v>
      </c>
      <c r="H17" s="18">
        <f>Model!$W$11*((drdp!B17)*'ASXY-TI2S'!$B17+(drdp!E17)*'ASXY-TI2S'!$C17+(drdp!H17)*'ASXY-TI2S'!$D17)</f>
        <v>0</v>
      </c>
      <c r="I17" s="18">
        <f>Model!$W$11*((drdp!C17)*'ASXY-TI2S'!$B17+(drdp!F17)*'ASXY-TI2S'!$C17+(drdp!I17)*'ASXY-TI2S'!$D17)</f>
        <v>0</v>
      </c>
      <c r="J17" s="18">
        <f>Model!$W$11*((drdp!D17)*'ASXY-TI2S'!$B17+(drdp!G17)*'ASXY-TI2S'!$C17+(drdp!J17)*'ASXY-TI2S'!$D17)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f>SIN(Wellpath!$L18) * COS(Wellpath!$L18) / 2</f>
        <v>0</v>
      </c>
      <c r="D18" s="22">
        <f>(-TAN(Dip) * SIN(Wellpath!$L18) * COS(Wellpath!$L18) * SIN(Wellpath!$O18)) / 2</f>
        <v>0</v>
      </c>
      <c r="E18" s="20">
        <f>Model!$W$11*((drdp!B18+drdp!K18)*'ASXY-TI2S'!$B18+(drdp!E18+drdp!N18)*'ASXY-TI2S'!$C18+(drdp!H18+drdp!Q18)*'ASXY-TI2S'!$D18)</f>
        <v>0</v>
      </c>
      <c r="F18" s="20">
        <f>Model!$W$11*((drdp!C18+drdp!L18)*'ASXY-TI2S'!$B18+(drdp!F18+drdp!O18)*'ASXY-TI2S'!$C18+(drdp!I18+drdp!R18)*'ASXY-TI2S'!$D18)</f>
        <v>0</v>
      </c>
      <c r="G18" s="20">
        <f>Model!$W$11*((drdp!D18+drdp!M18)*'ASXY-TI2S'!$B18+(drdp!G18+drdp!P18)*'ASXY-TI2S'!$C18+(drdp!J18+drdp!S18)*'ASXY-TI2S'!$D18)</f>
        <v>0</v>
      </c>
      <c r="H18" s="18">
        <f>Model!$W$11*((drdp!B18)*'ASXY-TI2S'!$B18+(drdp!E18)*'ASXY-TI2S'!$C18+(drdp!H18)*'ASXY-TI2S'!$D18)</f>
        <v>0</v>
      </c>
      <c r="I18" s="18">
        <f>Model!$W$11*((drdp!C18)*'ASXY-TI2S'!$B18+(drdp!F18)*'ASXY-TI2S'!$C18+(drdp!I18)*'ASXY-TI2S'!$D18)</f>
        <v>0</v>
      </c>
      <c r="J18" s="18">
        <f>Model!$W$11*((drdp!D18)*'ASXY-TI2S'!$B18+(drdp!G18)*'ASXY-TI2S'!$C18+(drdp!J18)*'ASXY-TI2S'!$D18)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f>SIN(Wellpath!$L19) * COS(Wellpath!$L19) / 2</f>
        <v>0</v>
      </c>
      <c r="D19" s="22">
        <f>(-TAN(Dip) * SIN(Wellpath!$L19) * COS(Wellpath!$L19) * SIN(Wellpath!$O19)) / 2</f>
        <v>0</v>
      </c>
      <c r="E19" s="20">
        <f>Model!$W$11*((drdp!B19+drdp!K19)*'ASXY-TI2S'!$B19+(drdp!E19+drdp!N19)*'ASXY-TI2S'!$C19+(drdp!H19+drdp!Q19)*'ASXY-TI2S'!$D19)</f>
        <v>0</v>
      </c>
      <c r="F19" s="20">
        <f>Model!$W$11*((drdp!C19+drdp!L19)*'ASXY-TI2S'!$B19+(drdp!F19+drdp!O19)*'ASXY-TI2S'!$C19+(drdp!I19+drdp!R19)*'ASXY-TI2S'!$D19)</f>
        <v>0</v>
      </c>
      <c r="G19" s="20">
        <f>Model!$W$11*((drdp!D19+drdp!M19)*'ASXY-TI2S'!$B19+(drdp!G19+drdp!P19)*'ASXY-TI2S'!$C19+(drdp!J19+drdp!S19)*'ASXY-TI2S'!$D19)</f>
        <v>0</v>
      </c>
      <c r="H19" s="18">
        <f>Model!$W$11*((drdp!B19)*'ASXY-TI2S'!$B19+(drdp!E19)*'ASXY-TI2S'!$C19+(drdp!H19)*'ASXY-TI2S'!$D19)</f>
        <v>0</v>
      </c>
      <c r="I19" s="18">
        <f>Model!$W$11*((drdp!C19)*'ASXY-TI2S'!$B19+(drdp!F19)*'ASXY-TI2S'!$C19+(drdp!I19)*'ASXY-TI2S'!$D19)</f>
        <v>0</v>
      </c>
      <c r="J19" s="18">
        <f>Model!$W$11*((drdp!D19)*'ASXY-TI2S'!$B19+(drdp!G19)*'ASXY-TI2S'!$C19+(drdp!J19)*'ASXY-TI2S'!$D19)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f>SIN(Wellpath!$L20) * COS(Wellpath!$L20) / 2</f>
        <v>0</v>
      </c>
      <c r="D20" s="22">
        <f>(-TAN(Dip) * SIN(Wellpath!$L20) * COS(Wellpath!$L20) * SIN(Wellpath!$O20)) / 2</f>
        <v>0</v>
      </c>
      <c r="E20" s="20">
        <f>Model!$W$11*((drdp!B20+drdp!K20)*'ASXY-TI2S'!$B20+(drdp!E20+drdp!N20)*'ASXY-TI2S'!$C20+(drdp!H20+drdp!Q20)*'ASXY-TI2S'!$D20)</f>
        <v>0</v>
      </c>
      <c r="F20" s="20">
        <f>Model!$W$11*((drdp!C20+drdp!L20)*'ASXY-TI2S'!$B20+(drdp!F20+drdp!O20)*'ASXY-TI2S'!$C20+(drdp!I20+drdp!R20)*'ASXY-TI2S'!$D20)</f>
        <v>0</v>
      </c>
      <c r="G20" s="20">
        <f>Model!$W$11*((drdp!D20+drdp!M20)*'ASXY-TI2S'!$B20+(drdp!G20+drdp!P20)*'ASXY-TI2S'!$C20+(drdp!J20+drdp!S20)*'ASXY-TI2S'!$D20)</f>
        <v>0</v>
      </c>
      <c r="H20" s="18">
        <f>Model!$W$11*((drdp!B20)*'ASXY-TI2S'!$B20+(drdp!E20)*'ASXY-TI2S'!$C20+(drdp!H20)*'ASXY-TI2S'!$D20)</f>
        <v>0</v>
      </c>
      <c r="I20" s="18">
        <f>Model!$W$11*((drdp!C20)*'ASXY-TI2S'!$B20+(drdp!F20)*'ASXY-TI2S'!$C20+(drdp!I20)*'ASXY-TI2S'!$D20)</f>
        <v>0</v>
      </c>
      <c r="J20" s="18">
        <f>Model!$W$11*((drdp!D20)*'ASXY-TI2S'!$B20+(drdp!G20)*'ASXY-TI2S'!$C20+(drdp!J20)*'ASXY-TI2S'!$D20)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f>SIN(Wellpath!$L21) * COS(Wellpath!$L21) / 2</f>
        <v>0</v>
      </c>
      <c r="D21" s="22">
        <f>(-TAN(Dip) * SIN(Wellpath!$L21) * COS(Wellpath!$L21) * SIN(Wellpath!$O21)) / 2</f>
        <v>0</v>
      </c>
      <c r="E21" s="20">
        <f>Model!$W$11*((drdp!B21+drdp!K21)*'ASXY-TI2S'!$B21+(drdp!E21+drdp!N21)*'ASXY-TI2S'!$C21+(drdp!H21+drdp!Q21)*'ASXY-TI2S'!$D21)</f>
        <v>0</v>
      </c>
      <c r="F21" s="20">
        <f>Model!$W$11*((drdp!C21+drdp!L21)*'ASXY-TI2S'!$B21+(drdp!F21+drdp!O21)*'ASXY-TI2S'!$C21+(drdp!I21+drdp!R21)*'ASXY-TI2S'!$D21)</f>
        <v>0</v>
      </c>
      <c r="G21" s="20">
        <f>Model!$W$11*((drdp!D21+drdp!M21)*'ASXY-TI2S'!$B21+(drdp!G21+drdp!P21)*'ASXY-TI2S'!$C21+(drdp!J21+drdp!S21)*'ASXY-TI2S'!$D21)</f>
        <v>0</v>
      </c>
      <c r="H21" s="18">
        <f>Model!$W$11*((drdp!B21)*'ASXY-TI2S'!$B21+(drdp!E21)*'ASXY-TI2S'!$C21+(drdp!H21)*'ASXY-TI2S'!$D21)</f>
        <v>0</v>
      </c>
      <c r="I21" s="18">
        <f>Model!$W$11*((drdp!C21)*'ASXY-TI2S'!$B21+(drdp!F21)*'ASXY-TI2S'!$C21+(drdp!I21)*'ASXY-TI2S'!$D21)</f>
        <v>0</v>
      </c>
      <c r="J21" s="18">
        <f>Model!$W$11*((drdp!D21)*'ASXY-TI2S'!$B21+(drdp!G21)*'ASXY-TI2S'!$C21+(drdp!J21)*'ASXY-TI2S'!$D21)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f>SIN(Wellpath!$L22) * COS(Wellpath!$L22) / 2</f>
        <v>0</v>
      </c>
      <c r="D22" s="22">
        <f>(-TAN(Dip) * SIN(Wellpath!$L22) * COS(Wellpath!$L22) * SIN(Wellpath!$O22)) / 2</f>
        <v>0</v>
      </c>
      <c r="E22" s="20">
        <f>Model!$W$11*((drdp!B22+drdp!K22)*'ASXY-TI2S'!$B22+(drdp!E22+drdp!N22)*'ASXY-TI2S'!$C22+(drdp!H22+drdp!Q22)*'ASXY-TI2S'!$D22)</f>
        <v>0</v>
      </c>
      <c r="F22" s="20">
        <f>Model!$W$11*((drdp!C22+drdp!L22)*'ASXY-TI2S'!$B22+(drdp!F22+drdp!O22)*'ASXY-TI2S'!$C22+(drdp!I22+drdp!R22)*'ASXY-TI2S'!$D22)</f>
        <v>0</v>
      </c>
      <c r="G22" s="20">
        <f>Model!$W$11*((drdp!D22+drdp!M22)*'ASXY-TI2S'!$B22+(drdp!G22+drdp!P22)*'ASXY-TI2S'!$C22+(drdp!J22+drdp!S22)*'ASXY-TI2S'!$D22)</f>
        <v>0</v>
      </c>
      <c r="H22" s="18">
        <f>Model!$W$11*((drdp!B22)*'ASXY-TI2S'!$B22+(drdp!E22)*'ASXY-TI2S'!$C22+(drdp!H22)*'ASXY-TI2S'!$D22)</f>
        <v>0</v>
      </c>
      <c r="I22" s="18">
        <f>Model!$W$11*((drdp!C22)*'ASXY-TI2S'!$B22+(drdp!F22)*'ASXY-TI2S'!$C22+(drdp!I22)*'ASXY-TI2S'!$D22)</f>
        <v>0</v>
      </c>
      <c r="J22" s="18">
        <f>Model!$W$11*((drdp!D22)*'ASXY-TI2S'!$B22+(drdp!G22)*'ASXY-TI2S'!$C22+(drdp!J22)*'ASXY-TI2S'!$D22)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f>SIN(Wellpath!$L23) * COS(Wellpath!$L23) / 2</f>
        <v>0</v>
      </c>
      <c r="D23" s="22">
        <f>(-TAN(Dip) * SIN(Wellpath!$L23) * COS(Wellpath!$L23) * SIN(Wellpath!$O23)) / 2</f>
        <v>0</v>
      </c>
      <c r="E23" s="20">
        <f>Model!$W$11*((drdp!B23+drdp!K23)*'ASXY-TI2S'!$B23+(drdp!E23+drdp!N23)*'ASXY-TI2S'!$C23+(drdp!H23+drdp!Q23)*'ASXY-TI2S'!$D23)</f>
        <v>0</v>
      </c>
      <c r="F23" s="20">
        <f>Model!$W$11*((drdp!C23+drdp!L23)*'ASXY-TI2S'!$B23+(drdp!F23+drdp!O23)*'ASXY-TI2S'!$C23+(drdp!I23+drdp!R23)*'ASXY-TI2S'!$D23)</f>
        <v>0</v>
      </c>
      <c r="G23" s="20">
        <f>Model!$W$11*((drdp!D23+drdp!M23)*'ASXY-TI2S'!$B23+(drdp!G23+drdp!P23)*'ASXY-TI2S'!$C23+(drdp!J23+drdp!S23)*'ASXY-TI2S'!$D23)</f>
        <v>0</v>
      </c>
      <c r="H23" s="18">
        <f>Model!$W$11*((drdp!B23)*'ASXY-TI2S'!$B23+(drdp!E23)*'ASXY-TI2S'!$C23+(drdp!H23)*'ASXY-TI2S'!$D23)</f>
        <v>0</v>
      </c>
      <c r="I23" s="18">
        <f>Model!$W$11*((drdp!C23)*'ASXY-TI2S'!$B23+(drdp!F23)*'ASXY-TI2S'!$C23+(drdp!I23)*'ASXY-TI2S'!$D23)</f>
        <v>0</v>
      </c>
      <c r="J23" s="18">
        <f>Model!$W$11*((drdp!D23)*'ASXY-TI2S'!$B23+(drdp!G23)*'ASXY-TI2S'!$C23+(drdp!J23)*'ASXY-TI2S'!$D23)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f>SIN(Wellpath!$L24) * COS(Wellpath!$L24) / 2</f>
        <v>1.7439118436031326E-2</v>
      </c>
      <c r="D24" s="22">
        <f>(-TAN(Dip) * SIN(Wellpath!$L24) * COS(Wellpath!$L24) * SIN(Wellpath!$O24)) / 2</f>
        <v>0</v>
      </c>
      <c r="E24" s="20">
        <f>Model!$W$11*((drdp!B24+drdp!K24)*'ASXY-TI2S'!$B24+(drdp!E24+drdp!N24)*'ASXY-TI2S'!$C24+(drdp!H24+drdp!Q24)*'ASXY-TI2S'!$D24)</f>
        <v>2.6544846114702123E-4</v>
      </c>
      <c r="F24" s="20">
        <f>Model!$W$11*((drdp!C24+drdp!L24)*'ASXY-TI2S'!$B24+(drdp!F24+drdp!O24)*'ASXY-TI2S'!$C24+(drdp!I24+drdp!R24)*'ASXY-TI2S'!$D24)</f>
        <v>9.269664523654281E-6</v>
      </c>
      <c r="G24" s="20">
        <f>Model!$W$11*((drdp!D24+drdp!M24)*'ASXY-TI2S'!$B24+(drdp!G24+drdp!P24)*'ASXY-TI2S'!$C24+(drdp!J24+drdp!S24)*'ASXY-TI2S'!$D24)</f>
        <v>-9.2753147948166635E-6</v>
      </c>
      <c r="H24" s="18">
        <f>Model!$W$11*((drdp!B24)*'ASXY-TI2S'!$B24+(drdp!E24)*'ASXY-TI2S'!$C24+(drdp!H24)*'ASXY-TI2S'!$D24)</f>
        <v>1.3272423057351061E-4</v>
      </c>
      <c r="I24" s="18">
        <f>Model!$W$11*((drdp!C24)*'ASXY-TI2S'!$B24+(drdp!F24)*'ASXY-TI2S'!$C24+(drdp!I24)*'ASXY-TI2S'!$D24)</f>
        <v>4.6348322618271405E-6</v>
      </c>
      <c r="J24" s="18">
        <f>Model!$W$11*((drdp!D24)*'ASXY-TI2S'!$B24+(drdp!G24)*'ASXY-TI2S'!$C24+(drdp!J24)*'ASXY-TI2S'!$D24)</f>
        <v>-4.6376573974083317E-6</v>
      </c>
      <c r="K24" s="21">
        <f>SUM(E$3:E23)+H24</f>
        <v>1.3272423057351061E-4</v>
      </c>
      <c r="L24" s="21">
        <f>SUM(F$3:F23)+I24</f>
        <v>4.6348322618271405E-6</v>
      </c>
      <c r="M24" s="21">
        <f>SUM(G$3:G23)+J24</f>
        <v>-4.6376573974083317E-6</v>
      </c>
      <c r="N24" s="21"/>
      <c r="O24" s="21"/>
      <c r="P24" s="21"/>
      <c r="Q24" s="19">
        <f t="shared" si="1"/>
        <v>1.7615721381330409E-8</v>
      </c>
      <c r="R24" s="19">
        <f t="shared" si="1"/>
        <v>2.1481670095273688E-11</v>
      </c>
      <c r="S24" s="19">
        <f t="shared" si="1"/>
        <v>2.150786613573622E-11</v>
      </c>
      <c r="T24" s="19">
        <f t="shared" si="2"/>
        <v>6.151545457882911E-10</v>
      </c>
      <c r="U24" s="19">
        <f t="shared" si="3"/>
        <v>-6.155295097345706E-10</v>
      </c>
      <c r="V24" s="19">
        <f t="shared" si="4"/>
        <v>-2.1494764124809426E-11</v>
      </c>
    </row>
    <row r="25" spans="1:22" x14ac:dyDescent="0.25">
      <c r="A25" s="26">
        <f>Wellpath!E25</f>
        <v>2200</v>
      </c>
      <c r="B25" s="22">
        <v>0</v>
      </c>
      <c r="C25" s="22">
        <f>SIN(Wellpath!$L25) * COS(Wellpath!$L25) / 2</f>
        <v>3.4793275240016359E-2</v>
      </c>
      <c r="D25" s="22">
        <f>(-TAN(Dip) * SIN(Wellpath!$L25) * COS(Wellpath!$L25) * SIN(Wellpath!$O25)) / 2</f>
        <v>0</v>
      </c>
      <c r="E25" s="20">
        <f>Model!$W$11*((drdp!B25+drdp!K25)*'ASXY-TI2S'!$B25+(drdp!E25+drdp!N25)*'ASXY-TI2S'!$C25+(drdp!H25+drdp!Q25)*'ASXY-TI2S'!$D25)</f>
        <v>5.2863562665800713E-4</v>
      </c>
      <c r="F25" s="20">
        <f>Model!$W$11*((drdp!C25+drdp!L25)*'ASXY-TI2S'!$B25+(drdp!F25+drdp!O25)*'ASXY-TI2S'!$C25+(drdp!I25+drdp!R25)*'ASXY-TI2S'!$D25)</f>
        <v>1.8460362863649873E-5</v>
      </c>
      <c r="G25" s="20">
        <f>Model!$W$11*((drdp!D25+drdp!M25)*'ASXY-TI2S'!$B25+(drdp!G25+drdp!P25)*'ASXY-TI2S'!$C25+(drdp!J25+drdp!S25)*'ASXY-TI2S'!$D25)</f>
        <v>-3.698833634706548E-5</v>
      </c>
      <c r="H25" s="18">
        <f>Model!$W$11*((drdp!B25)*'ASXY-TI2S'!$B25+(drdp!E25)*'ASXY-TI2S'!$C25+(drdp!H25)*'ASXY-TI2S'!$D25)</f>
        <v>2.6431781332900356E-4</v>
      </c>
      <c r="I25" s="18">
        <f>Model!$W$11*((drdp!C25)*'ASXY-TI2S'!$B25+(drdp!F25)*'ASXY-TI2S'!$C25+(drdp!I25)*'ASXY-TI2S'!$D25)</f>
        <v>9.2301814318249366E-6</v>
      </c>
      <c r="J25" s="18">
        <f>Model!$W$11*((drdp!D25)*'ASXY-TI2S'!$B25+(drdp!G25)*'ASXY-TI2S'!$C25+(drdp!J25)*'ASXY-TI2S'!$D25)</f>
        <v>-1.849416817353274E-5</v>
      </c>
      <c r="K25" s="21">
        <f>SUM(E$3:E24)+H25</f>
        <v>5.2976627447602479E-4</v>
      </c>
      <c r="L25" s="21">
        <f>SUM(F$3:F24)+I25</f>
        <v>1.8499845955479218E-5</v>
      </c>
      <c r="M25" s="21">
        <f>SUM(G$3:G24)+J25</f>
        <v>-2.7769482968349404E-5</v>
      </c>
      <c r="N25" s="21"/>
      <c r="O25" s="21"/>
      <c r="P25" s="21"/>
      <c r="Q25" s="19">
        <f t="shared" si="1"/>
        <v>2.8065230557220682E-7</v>
      </c>
      <c r="R25" s="19">
        <f t="shared" si="1"/>
        <v>3.4224430037646078E-10</v>
      </c>
      <c r="S25" s="19">
        <f t="shared" si="1"/>
        <v>7.711441843294476E-10</v>
      </c>
      <c r="T25" s="19">
        <f t="shared" si="2"/>
        <v>9.8005944702145804E-9</v>
      </c>
      <c r="U25" s="19">
        <f t="shared" si="3"/>
        <v>-1.4711335536267886E-8</v>
      </c>
      <c r="V25" s="19">
        <f t="shared" si="4"/>
        <v>-5.1373115717776774E-10</v>
      </c>
    </row>
    <row r="26" spans="1:22" x14ac:dyDescent="0.25">
      <c r="A26" s="26">
        <f>Wellpath!E26</f>
        <v>2300</v>
      </c>
      <c r="B26" s="22">
        <v>0</v>
      </c>
      <c r="C26" s="22">
        <f>SIN(Wellpath!$L26) * COS(Wellpath!$L26) / 2</f>
        <v>5.1977922704439829E-2</v>
      </c>
      <c r="D26" s="22">
        <f>(-TAN(Dip) * SIN(Wellpath!$L26) * COS(Wellpath!$L26) * SIN(Wellpath!$O26)) / 2</f>
        <v>0</v>
      </c>
      <c r="E26" s="20">
        <f>Model!$W$11*((drdp!B26+drdp!K26)*'ASXY-TI2S'!$B26+(drdp!E26+drdp!N26)*'ASXY-TI2S'!$C26+(drdp!H26+drdp!Q26)*'ASXY-TI2S'!$D26)</f>
        <v>7.8732418783913178E-4</v>
      </c>
      <c r="F26" s="20">
        <f>Model!$W$11*((drdp!C26+drdp!L26)*'ASXY-TI2S'!$B26+(drdp!F26+drdp!O26)*'ASXY-TI2S'!$C26+(drdp!I26+drdp!R26)*'ASXY-TI2S'!$D26)</f>
        <v>2.7493966478807815E-5</v>
      </c>
      <c r="G26" s="20">
        <f>Model!$W$11*((drdp!D26+drdp!M26)*'ASXY-TI2S'!$B26+(drdp!G26+drdp!P26)*'ASXY-TI2S'!$C26+(drdp!J26+drdp!S26)*'ASXY-TI2S'!$D26)</f>
        <v>-8.280154713429304E-5</v>
      </c>
      <c r="H26" s="18">
        <f>Model!$W$11*((drdp!B26)*'ASXY-TI2S'!$B26+(drdp!E26)*'ASXY-TI2S'!$C26+(drdp!H26)*'ASXY-TI2S'!$D26)</f>
        <v>3.9366209391956665E-4</v>
      </c>
      <c r="I26" s="18">
        <f>Model!$W$11*((drdp!C26)*'ASXY-TI2S'!$B26+(drdp!F26)*'ASXY-TI2S'!$C26+(drdp!I26)*'ASXY-TI2S'!$D26)</f>
        <v>1.3746983239403929E-5</v>
      </c>
      <c r="J26" s="18">
        <f>Model!$W$11*((drdp!D26)*'ASXY-TI2S'!$B26+(drdp!G26)*'ASXY-TI2S'!$C26+(drdp!J26)*'ASXY-TI2S'!$D26)</f>
        <v>-4.1400773567146595E-5</v>
      </c>
      <c r="K26" s="21">
        <f>SUM(E$3:E25)+H26</f>
        <v>1.1877461817245949E-3</v>
      </c>
      <c r="L26" s="21">
        <f>SUM(F$3:F25)+I26</f>
        <v>4.1477010626708087E-5</v>
      </c>
      <c r="M26" s="21">
        <f>SUM(G$3:G25)+J26</f>
        <v>-8.7664424709028735E-5</v>
      </c>
      <c r="N26" s="21"/>
      <c r="O26" s="21"/>
      <c r="P26" s="21"/>
      <c r="Q26" s="19">
        <f t="shared" si="1"/>
        <v>1.4107409922013545E-6</v>
      </c>
      <c r="R26" s="19">
        <f t="shared" si="1"/>
        <v>1.7203424105280556E-9</v>
      </c>
      <c r="S26" s="19">
        <f t="shared" si="1"/>
        <v>7.685051359564967E-9</v>
      </c>
      <c r="T26" s="19">
        <f t="shared" si="2"/>
        <v>4.9264161001222982E-8</v>
      </c>
      <c r="U26" s="19">
        <f t="shared" si="3"/>
        <v>-1.0412308572123212E-7</v>
      </c>
      <c r="V26" s="19">
        <f t="shared" si="4"/>
        <v>-3.6360582752406358E-9</v>
      </c>
    </row>
    <row r="27" spans="1:22" x14ac:dyDescent="0.25">
      <c r="A27" s="26">
        <f>Wellpath!E27</f>
        <v>2400</v>
      </c>
      <c r="B27" s="22">
        <v>0</v>
      </c>
      <c r="C27" s="22">
        <f>SIN(Wellpath!$L27) * COS(Wellpath!$L27) / 2</f>
        <v>6.8909338954249791E-2</v>
      </c>
      <c r="D27" s="22">
        <f>(-TAN(Dip) * SIN(Wellpath!$L27) * COS(Wellpath!$L27) * SIN(Wellpath!$O27)) / 2</f>
        <v>0</v>
      </c>
      <c r="E27" s="20">
        <f>Model!$W$11*((drdp!B27+drdp!K27)*'ASXY-TI2S'!$B27+(drdp!E27+drdp!N27)*'ASXY-TI2S'!$C27+(drdp!H27+drdp!Q27)*'ASXY-TI2S'!$D27)</f>
        <v>1.0393245480354422E-3</v>
      </c>
      <c r="F27" s="20">
        <f>Model!$W$11*((drdp!C27+drdp!L27)*'ASXY-TI2S'!$B27+(drdp!F27+drdp!O27)*'ASXY-TI2S'!$C27+(drdp!I27+drdp!R27)*'ASXY-TI2S'!$D27)</f>
        <v>3.6294012969060567E-5</v>
      </c>
      <c r="G27" s="20">
        <f>Model!$W$11*((drdp!D27+drdp!M27)*'ASXY-TI2S'!$B27+(drdp!G27+drdp!P27)*'ASXY-TI2S'!$C27+(drdp!J27+drdp!S27)*'ASXY-TI2S'!$D27)</f>
        <v>-1.4615657414353652E-4</v>
      </c>
      <c r="H27" s="18">
        <f>Model!$W$11*((drdp!B27)*'ASXY-TI2S'!$B27+(drdp!E27)*'ASXY-TI2S'!$C27+(drdp!H27)*'ASXY-TI2S'!$D27)</f>
        <v>5.1966227401772013E-4</v>
      </c>
      <c r="I27" s="18">
        <f>Model!$W$11*((drdp!C27)*'ASXY-TI2S'!$B27+(drdp!F27)*'ASXY-TI2S'!$C27+(drdp!I27)*'ASXY-TI2S'!$D27)</f>
        <v>1.814700648453025E-5</v>
      </c>
      <c r="J27" s="18">
        <f>Model!$W$11*((drdp!D27)*'ASXY-TI2S'!$B27+(drdp!G27)*'ASXY-TI2S'!$C27+(drdp!J27)*'ASXY-TI2S'!$D27)</f>
        <v>-7.3078287071768138E-5</v>
      </c>
      <c r="K27" s="21">
        <f>SUM(E$3:E26)+H27</f>
        <v>2.1010705496618803E-3</v>
      </c>
      <c r="L27" s="21">
        <f>SUM(F$3:F26)+I27</f>
        <v>7.3371000350642217E-5</v>
      </c>
      <c r="M27" s="21">
        <f>SUM(G$3:G26)+J27</f>
        <v>-2.0214348534794332E-4</v>
      </c>
      <c r="N27" s="21"/>
      <c r="O27" s="21"/>
      <c r="P27" s="21"/>
      <c r="Q27" s="19">
        <f t="shared" si="1"/>
        <v>4.4144974546564761E-6</v>
      </c>
      <c r="R27" s="19">
        <f t="shared" si="1"/>
        <v>5.38330369245394E-9</v>
      </c>
      <c r="S27" s="19">
        <f t="shared" si="1"/>
        <v>4.0861988668614174E-8</v>
      </c>
      <c r="T27" s="19">
        <f t="shared" si="2"/>
        <v>1.5415764803596586E-7</v>
      </c>
      <c r="U27" s="19">
        <f t="shared" si="3"/>
        <v>-4.2471772387057152E-7</v>
      </c>
      <c r="V27" s="19">
        <f t="shared" si="4"/>
        <v>-1.483146973434399E-8</v>
      </c>
    </row>
    <row r="28" spans="1:22" x14ac:dyDescent="0.25">
      <c r="A28" s="26">
        <f>Wellpath!E28</f>
        <v>2500</v>
      </c>
      <c r="B28" s="22">
        <v>0</v>
      </c>
      <c r="C28" s="22">
        <f>SIN(Wellpath!$L28) * COS(Wellpath!$L28) / 2</f>
        <v>8.5505035831417164E-2</v>
      </c>
      <c r="D28" s="22">
        <f>(-TAN(Dip) * SIN(Wellpath!$L28) * COS(Wellpath!$L28) * SIN(Wellpath!$O28)) / 2</f>
        <v>0</v>
      </c>
      <c r="E28" s="20">
        <f>Model!$W$11*((drdp!B28+drdp!K28)*'ASXY-TI2S'!$B28+(drdp!E28+drdp!N28)*'ASXY-TI2S'!$C28+(drdp!H28+drdp!Q28)*'ASXY-TI2S'!$D28)</f>
        <v>1.2825180269040674E-3</v>
      </c>
      <c r="F28" s="20">
        <f>Model!$W$11*((drdp!C28+drdp!L28)*'ASXY-TI2S'!$B28+(drdp!F28+drdp!O28)*'ASXY-TI2S'!$C28+(drdp!I28+drdp!R28)*'ASXY-TI2S'!$D28)</f>
        <v>4.4786516386528042E-5</v>
      </c>
      <c r="G28" s="20">
        <f>Model!$W$11*((drdp!D28+drdp!M28)*'ASXY-TI2S'!$B28+(drdp!G28+drdp!P28)*'ASXY-TI2S'!$C28+(drdp!J28+drdp!S28)*'ASXY-TI2S'!$D28)</f>
        <v>-2.2628037527890076E-4</v>
      </c>
      <c r="H28" s="18">
        <f>Model!$W$11*((drdp!B28)*'ASXY-TI2S'!$B28+(drdp!E28)*'ASXY-TI2S'!$C28+(drdp!H28)*'ASXY-TI2S'!$D28)</f>
        <v>6.4125901345203368E-4</v>
      </c>
      <c r="I28" s="18">
        <f>Model!$W$11*((drdp!C28)*'ASXY-TI2S'!$B28+(drdp!F28)*'ASXY-TI2S'!$C28+(drdp!I28)*'ASXY-TI2S'!$D28)</f>
        <v>2.2393258193264021E-5</v>
      </c>
      <c r="J28" s="18">
        <f>Model!$W$11*((drdp!D28)*'ASXY-TI2S'!$B28+(drdp!G28)*'ASXY-TI2S'!$C28+(drdp!J28)*'ASXY-TI2S'!$D28)</f>
        <v>-1.1314018763945038E-4</v>
      </c>
      <c r="K28" s="21">
        <f>SUM(E$3:E27)+H28</f>
        <v>3.2619918371316363E-3</v>
      </c>
      <c r="L28" s="21">
        <f>SUM(F$3:F27)+I28</f>
        <v>1.1391126502843656E-4</v>
      </c>
      <c r="M28" s="21">
        <f>SUM(G$3:G27)+J28</f>
        <v>-3.883619600591621E-4</v>
      </c>
      <c r="N28" s="21"/>
      <c r="O28" s="21"/>
      <c r="P28" s="21"/>
      <c r="Q28" s="19">
        <f t="shared" si="1"/>
        <v>1.0640590745513428E-5</v>
      </c>
      <c r="R28" s="19">
        <f t="shared" si="1"/>
        <v>1.2975776300378714E-8</v>
      </c>
      <c r="S28" s="19">
        <f t="shared" si="1"/>
        <v>1.5082501202099421E-7</v>
      </c>
      <c r="T28" s="19">
        <f t="shared" si="2"/>
        <v>3.7157761668009851E-7</v>
      </c>
      <c r="U28" s="19">
        <f t="shared" si="3"/>
        <v>-1.2668335435654293E-6</v>
      </c>
      <c r="V28" s="19">
        <f t="shared" si="4"/>
        <v>-4.4238802159262311E-8</v>
      </c>
    </row>
    <row r="29" spans="1:22" x14ac:dyDescent="0.25">
      <c r="A29" s="26">
        <f>Wellpath!E29</f>
        <v>2600</v>
      </c>
      <c r="B29" s="22">
        <v>0</v>
      </c>
      <c r="C29" s="22">
        <f>SIN(Wellpath!$L29) * COS(Wellpath!$L29) / 2</f>
        <v>0.10168416076895007</v>
      </c>
      <c r="D29" s="22">
        <f>(-TAN(Dip) * SIN(Wellpath!$L29) * COS(Wellpath!$L29) * SIN(Wellpath!$O29)) / 2</f>
        <v>0</v>
      </c>
      <c r="E29" s="20">
        <f>Model!$W$11*((drdp!B29+drdp!K29)*'ASXY-TI2S'!$B29+(drdp!E29+drdp!N29)*'ASXY-TI2S'!$C29+(drdp!H29+drdp!Q29)*'ASXY-TI2S'!$D29)</f>
        <v>1.5148792905900117E-3</v>
      </c>
      <c r="F29" s="20">
        <f>Model!$W$11*((drdp!C29+drdp!L29)*'ASXY-TI2S'!$B29+(drdp!F29+drdp!O29)*'ASXY-TI2S'!$C29+(drdp!I29+drdp!R29)*'ASXY-TI2S'!$D29)</f>
        <v>5.290075051451612E-5</v>
      </c>
      <c r="G29" s="20">
        <f>Model!$W$11*((drdp!D29+drdp!M29)*'ASXY-TI2S'!$B29+(drdp!G29+drdp!P29)*'ASXY-TI2S'!$C29+(drdp!J29+drdp!S29)*'ASXY-TI2S'!$D29)</f>
        <v>-3.2219380511362515E-4</v>
      </c>
      <c r="H29" s="18">
        <f>Model!$W$11*((drdp!B29)*'ASXY-TI2S'!$B29+(drdp!E29)*'ASXY-TI2S'!$C29+(drdp!H29)*'ASXY-TI2S'!$D29)</f>
        <v>7.5743964529500585E-4</v>
      </c>
      <c r="I29" s="18">
        <f>Model!$W$11*((drdp!C29)*'ASXY-TI2S'!$B29+(drdp!F29)*'ASXY-TI2S'!$C29+(drdp!I29)*'ASXY-TI2S'!$D29)</f>
        <v>2.645037525725806E-5</v>
      </c>
      <c r="J29" s="18">
        <f>Model!$W$11*((drdp!D29)*'ASXY-TI2S'!$B29+(drdp!G29)*'ASXY-TI2S'!$C29+(drdp!J29)*'ASXY-TI2S'!$D29)</f>
        <v>-1.6109690255681258E-4</v>
      </c>
      <c r="K29" s="21">
        <f>SUM(E$3:E28)+H29</f>
        <v>4.6606904958786761E-3</v>
      </c>
      <c r="L29" s="21">
        <f>SUM(F$3:F28)+I29</f>
        <v>1.6275489847895864E-4</v>
      </c>
      <c r="M29" s="21">
        <f>SUM(G$3:G28)+J29</f>
        <v>-6.6259905025542508E-4</v>
      </c>
      <c r="N29" s="21"/>
      <c r="O29" s="21"/>
      <c r="P29" s="21"/>
      <c r="Q29" s="19">
        <f t="shared" si="1"/>
        <v>2.1722035898373819E-5</v>
      </c>
      <c r="R29" s="19">
        <f t="shared" si="1"/>
        <v>2.6489156978896135E-8</v>
      </c>
      <c r="S29" s="19">
        <f t="shared" si="1"/>
        <v>4.3903750139939131E-7</v>
      </c>
      <c r="T29" s="19">
        <f t="shared" si="2"/>
        <v>7.5855020849858131E-7</v>
      </c>
      <c r="U29" s="19">
        <f t="shared" si="3"/>
        <v>-3.0881690961036968E-6</v>
      </c>
      <c r="V29" s="19">
        <f t="shared" si="4"/>
        <v>-1.0784124115657612E-7</v>
      </c>
    </row>
    <row r="30" spans="1:22" x14ac:dyDescent="0.25">
      <c r="A30" s="26">
        <f>Wellpath!E30</f>
        <v>2700</v>
      </c>
      <c r="B30" s="22">
        <v>0</v>
      </c>
      <c r="C30" s="22">
        <f>SIN(Wellpath!$L30) * COS(Wellpath!$L30) / 2</f>
        <v>0.1173678906964727</v>
      </c>
      <c r="D30" s="22">
        <f>(-TAN(Dip) * SIN(Wellpath!$L30) * COS(Wellpath!$L30) * SIN(Wellpath!$O30)) / 2</f>
        <v>0</v>
      </c>
      <c r="E30" s="20">
        <f>Model!$W$11*((drdp!B30+drdp!K30)*'ASXY-TI2S'!$B30+(drdp!E30+drdp!N30)*'ASXY-TI2S'!$C30+(drdp!H30+drdp!Q30)*'ASXY-TI2S'!$D30)</f>
        <v>1.7344977630082323E-3</v>
      </c>
      <c r="F30" s="20">
        <f>Model!$W$11*((drdp!C30+drdp!L30)*'ASXY-TI2S'!$B30+(drdp!F30+drdp!O30)*'ASXY-TI2S'!$C30+(drdp!I30+drdp!R30)*'ASXY-TI2S'!$D30)</f>
        <v>6.0569996565962567E-5</v>
      </c>
      <c r="G30" s="20">
        <f>Model!$W$11*((drdp!D30+drdp!M30)*'ASXY-TI2S'!$B30+(drdp!G30+drdp!P30)*'ASXY-TI2S'!$C30+(drdp!J30+drdp!S30)*'ASXY-TI2S'!$D30)</f>
        <v>-4.3272246602133754E-4</v>
      </c>
      <c r="H30" s="18">
        <f>Model!$W$11*((drdp!B30)*'ASXY-TI2S'!$B30+(drdp!E30)*'ASXY-TI2S'!$C30+(drdp!H30)*'ASXY-TI2S'!$D30)</f>
        <v>8.6724888150411616E-4</v>
      </c>
      <c r="I30" s="18">
        <f>Model!$W$11*((drdp!C30)*'ASXY-TI2S'!$B30+(drdp!F30)*'ASXY-TI2S'!$C30+(drdp!I30)*'ASXY-TI2S'!$D30)</f>
        <v>3.0284998282981283E-5</v>
      </c>
      <c r="J30" s="18">
        <f>Model!$W$11*((drdp!D30)*'ASXY-TI2S'!$B30+(drdp!G30)*'ASXY-TI2S'!$C30+(drdp!J30)*'ASXY-TI2S'!$D30)</f>
        <v>-2.1636123301066877E-4</v>
      </c>
      <c r="K30" s="21">
        <f>SUM(E$3:E29)+H30</f>
        <v>6.2853790226777978E-3</v>
      </c>
      <c r="L30" s="21">
        <f>SUM(F$3:F29)+I30</f>
        <v>2.1949027201919799E-4</v>
      </c>
      <c r="M30" s="21">
        <f>SUM(G$3:G29)+J30</f>
        <v>-1.0400571858229064E-3</v>
      </c>
      <c r="N30" s="21"/>
      <c r="O30" s="21"/>
      <c r="P30" s="21"/>
      <c r="Q30" s="19">
        <f t="shared" si="1"/>
        <v>3.9505989458718107E-5</v>
      </c>
      <c r="R30" s="19">
        <f t="shared" si="1"/>
        <v>4.8175979511061528E-8</v>
      </c>
      <c r="S30" s="19">
        <f t="shared" si="1"/>
        <v>1.0817189497818637E-6</v>
      </c>
      <c r="T30" s="19">
        <f t="shared" si="2"/>
        <v>1.3795795514313106E-6</v>
      </c>
      <c r="U30" s="19">
        <f t="shared" si="3"/>
        <v>-6.5371536181566002E-6</v>
      </c>
      <c r="V30" s="19">
        <f t="shared" si="4"/>
        <v>-2.2828243463179128E-7</v>
      </c>
    </row>
    <row r="31" spans="1:22" x14ac:dyDescent="0.25">
      <c r="A31" s="26">
        <f>Wellpath!E31</f>
        <v>2800</v>
      </c>
      <c r="B31" s="22">
        <v>0</v>
      </c>
      <c r="C31" s="22">
        <f>SIN(Wellpath!$L31) * COS(Wellpath!$L31) / 2</f>
        <v>0.13247981605830123</v>
      </c>
      <c r="D31" s="22">
        <f>(-TAN(Dip) * SIN(Wellpath!$L31) * COS(Wellpath!$L31) * SIN(Wellpath!$O31)) / 2</f>
        <v>0</v>
      </c>
      <c r="E31" s="20">
        <f>Model!$W$11*((drdp!B31+drdp!K31)*'ASXY-TI2S'!$B31+(drdp!E31+drdp!N31)*'ASXY-TI2S'!$C31+(drdp!H31+drdp!Q31)*'ASXY-TI2S'!$D31)</f>
        <v>1.939597784594214E-3</v>
      </c>
      <c r="F31" s="20">
        <f>Model!$W$11*((drdp!C31+drdp!L31)*'ASXY-TI2S'!$B31+(drdp!F31+drdp!O31)*'ASXY-TI2S'!$C31+(drdp!I31+drdp!R31)*'ASXY-TI2S'!$D31)</f>
        <v>6.7732247142519091E-5</v>
      </c>
      <c r="G31" s="20">
        <f>Model!$W$11*((drdp!D31+drdp!M31)*'ASXY-TI2S'!$B31+(drdp!G31+drdp!P31)*'ASXY-TI2S'!$C31+(drdp!J31+drdp!S31)*'ASXY-TI2S'!$D31)</f>
        <v>-5.5650972564887276E-4</v>
      </c>
      <c r="H31" s="18">
        <f>Model!$W$11*((drdp!B31)*'ASXY-TI2S'!$B31+(drdp!E31)*'ASXY-TI2S'!$C31+(drdp!H31)*'ASXY-TI2S'!$D31)</f>
        <v>9.6979889229710698E-4</v>
      </c>
      <c r="I31" s="18">
        <f>Model!$W$11*((drdp!C31)*'ASXY-TI2S'!$B31+(drdp!F31)*'ASXY-TI2S'!$C31+(drdp!I31)*'ASXY-TI2S'!$D31)</f>
        <v>3.3866123571259545E-5</v>
      </c>
      <c r="J31" s="18">
        <f>Model!$W$11*((drdp!D31)*'ASXY-TI2S'!$B31+(drdp!G31)*'ASXY-TI2S'!$C31+(drdp!J31)*'ASXY-TI2S'!$D31)</f>
        <v>-2.7825486282443638E-4</v>
      </c>
      <c r="K31" s="21">
        <f>SUM(E$3:E30)+H31</f>
        <v>8.1224267964790202E-3</v>
      </c>
      <c r="L31" s="21">
        <f>SUM(F$3:F30)+I31</f>
        <v>2.8364139387343881E-4</v>
      </c>
      <c r="M31" s="21">
        <f>SUM(G$3:G30)+J31</f>
        <v>-1.5346732816580117E-3</v>
      </c>
      <c r="N31" s="21"/>
      <c r="O31" s="21"/>
      <c r="P31" s="21"/>
      <c r="Q31" s="19">
        <f t="shared" si="1"/>
        <v>6.5973817064160443E-5</v>
      </c>
      <c r="R31" s="19">
        <f t="shared" si="1"/>
        <v>8.0452440318467255E-8</v>
      </c>
      <c r="S31" s="19">
        <f t="shared" si="1"/>
        <v>2.3552220814349708E-6</v>
      </c>
      <c r="T31" s="19">
        <f t="shared" si="2"/>
        <v>2.3038564581882796E-6</v>
      </c>
      <c r="U31" s="19">
        <f t="shared" si="3"/>
        <v>-1.2465271386779428E-5</v>
      </c>
      <c r="V31" s="19">
        <f t="shared" si="4"/>
        <v>-4.35296868749803E-7</v>
      </c>
    </row>
    <row r="32" spans="1:22" x14ac:dyDescent="0.25">
      <c r="A32" s="26">
        <f>Wellpath!E32</f>
        <v>2900</v>
      </c>
      <c r="B32" s="22">
        <v>0</v>
      </c>
      <c r="C32" s="22">
        <f>SIN(Wellpath!$L32) * COS(Wellpath!$L32) / 2</f>
        <v>0.14694631307311826</v>
      </c>
      <c r="D32" s="22">
        <f>(-TAN(Dip) * SIN(Wellpath!$L32) * COS(Wellpath!$L32) * SIN(Wellpath!$O32)) / 2</f>
        <v>0</v>
      </c>
      <c r="E32" s="20">
        <f>Model!$W$11*((drdp!B32+drdp!K32)*'ASXY-TI2S'!$B32+(drdp!E32+drdp!N32)*'ASXY-TI2S'!$C32+(drdp!H32+drdp!Q32)*'ASXY-TI2S'!$D32)</f>
        <v>2.1285572986024718E-3</v>
      </c>
      <c r="F32" s="20">
        <f>Model!$W$11*((drdp!C32+drdp!L32)*'ASXY-TI2S'!$B32+(drdp!F32+drdp!O32)*'ASXY-TI2S'!$C32+(drdp!I32+drdp!R32)*'ASXY-TI2S'!$D32)</f>
        <v>7.4330858774474155E-5</v>
      </c>
      <c r="G32" s="20">
        <f>Model!$W$11*((drdp!D32+drdp!M32)*'ASXY-TI2S'!$B32+(drdp!G32+drdp!P32)*'ASXY-TI2S'!$C32+(drdp!J32+drdp!S32)*'ASXY-TI2S'!$D32)</f>
        <v>-6.9203175792510653E-4</v>
      </c>
      <c r="H32" s="18">
        <f>Model!$W$11*((drdp!B32)*'ASXY-TI2S'!$B32+(drdp!E32)*'ASXY-TI2S'!$C32+(drdp!H32)*'ASXY-TI2S'!$D32)</f>
        <v>1.0642786493012359E-3</v>
      </c>
      <c r="I32" s="18">
        <f>Model!$W$11*((drdp!C32)*'ASXY-TI2S'!$B32+(drdp!F32)*'ASXY-TI2S'!$C32+(drdp!I32)*'ASXY-TI2S'!$D32)</f>
        <v>3.7165429387237078E-5</v>
      </c>
      <c r="J32" s="18">
        <f>Model!$W$11*((drdp!D32)*'ASXY-TI2S'!$B32+(drdp!G32)*'ASXY-TI2S'!$C32+(drdp!J32)*'ASXY-TI2S'!$D32)</f>
        <v>-3.4601587896255327E-4</v>
      </c>
      <c r="K32" s="21">
        <f>SUM(E$3:E31)+H32</f>
        <v>1.0156504338077363E-2</v>
      </c>
      <c r="L32" s="21">
        <f>SUM(F$3:F31)+I32</f>
        <v>3.5467294683193544E-4</v>
      </c>
      <c r="M32" s="21">
        <f>SUM(G$3:G31)+J32</f>
        <v>-2.1589440234450015E-3</v>
      </c>
      <c r="N32" s="21"/>
      <c r="O32" s="21"/>
      <c r="P32" s="21"/>
      <c r="Q32" s="19">
        <f t="shared" si="1"/>
        <v>1.031545803693843E-4</v>
      </c>
      <c r="R32" s="19">
        <f t="shared" si="1"/>
        <v>1.2579289921444891E-7</v>
      </c>
      <c r="S32" s="19">
        <f t="shared" si="1"/>
        <v>4.6610392963688906E-6</v>
      </c>
      <c r="T32" s="19">
        <f t="shared" si="2"/>
        <v>3.6022373230972343E-6</v>
      </c>
      <c r="U32" s="19">
        <f t="shared" si="3"/>
        <v>-2.1927324339785354E-5</v>
      </c>
      <c r="V32" s="19">
        <f t="shared" si="4"/>
        <v>-7.6571903884043377E-7</v>
      </c>
    </row>
    <row r="33" spans="1:22" x14ac:dyDescent="0.25">
      <c r="A33" s="26">
        <f>Wellpath!E33</f>
        <v>3000</v>
      </c>
      <c r="B33" s="22">
        <v>0</v>
      </c>
      <c r="C33" s="22">
        <f>SIN(Wellpath!$L33) * COS(Wellpath!$L33) / 2</f>
        <v>0.16069690242163484</v>
      </c>
      <c r="D33" s="22">
        <f>(-TAN(Dip) * SIN(Wellpath!$L33) * COS(Wellpath!$L33) * SIN(Wellpath!$O33)) / 2</f>
        <v>0</v>
      </c>
      <c r="E33" s="20">
        <f>Model!$W$11*((drdp!B33+drdp!K33)*'ASXY-TI2S'!$B33+(drdp!E33+drdp!N33)*'ASXY-TI2S'!$C33+(drdp!H33+drdp!Q33)*'ASXY-TI2S'!$D33)</f>
        <v>2.2999248611579146E-3</v>
      </c>
      <c r="F33" s="20">
        <f>Model!$W$11*((drdp!C33+drdp!L33)*'ASXY-TI2S'!$B33+(drdp!F33+drdp!O33)*'ASXY-TI2S'!$C33+(drdp!I33+drdp!R33)*'ASXY-TI2S'!$D33)</f>
        <v>8.031514592483544E-5</v>
      </c>
      <c r="G33" s="20">
        <f>Model!$W$11*((drdp!D33+drdp!M33)*'ASXY-TI2S'!$B33+(drdp!G33+drdp!P33)*'ASXY-TI2S'!$C33+(drdp!J33+drdp!S33)*'ASXY-TI2S'!$D33)</f>
        <v>-8.3761444259715433E-4</v>
      </c>
      <c r="H33" s="18">
        <f>Model!$W$11*((drdp!B33)*'ASXY-TI2S'!$B33+(drdp!E33)*'ASXY-TI2S'!$C33+(drdp!H33)*'ASXY-TI2S'!$D33)</f>
        <v>1.1499624305789595E-3</v>
      </c>
      <c r="I33" s="18">
        <f>Model!$W$11*((drdp!C33)*'ASXY-TI2S'!$B33+(drdp!F33)*'ASXY-TI2S'!$C33+(drdp!I33)*'ASXY-TI2S'!$D33)</f>
        <v>4.0157572962417795E-5</v>
      </c>
      <c r="J33" s="18">
        <f>Model!$W$11*((drdp!D33)*'ASXY-TI2S'!$B33+(drdp!G33)*'ASXY-TI2S'!$C33+(drdp!J33)*'ASXY-TI2S'!$D33)</f>
        <v>-4.1880722129857798E-4</v>
      </c>
      <c r="K33" s="21">
        <f>SUM(E$3:E32)+H33</f>
        <v>1.2370745417957558E-2</v>
      </c>
      <c r="L33" s="21">
        <f>SUM(F$3:F32)+I33</f>
        <v>4.3199594918159033E-4</v>
      </c>
      <c r="M33" s="21">
        <f>SUM(G$3:G32)+J33</f>
        <v>-2.9237671237061329E-3</v>
      </c>
      <c r="N33" s="21"/>
      <c r="O33" s="21"/>
      <c r="P33" s="21"/>
      <c r="Q33" s="19">
        <f t="shared" si="1"/>
        <v>1.5303534219591791E-4</v>
      </c>
      <c r="R33" s="19">
        <f t="shared" si="1"/>
        <v>1.8662050010930317E-7</v>
      </c>
      <c r="S33" s="19">
        <f t="shared" si="1"/>
        <v>8.5484141936648331E-6</v>
      </c>
      <c r="T33" s="19">
        <f t="shared" si="2"/>
        <v>5.3441119089143846E-6</v>
      </c>
      <c r="U33" s="19">
        <f t="shared" si="3"/>
        <v>-3.6169178748762589E-5</v>
      </c>
      <c r="V33" s="19">
        <f t="shared" si="4"/>
        <v>-1.263055553791359E-6</v>
      </c>
    </row>
    <row r="34" spans="1:22" x14ac:dyDescent="0.25">
      <c r="A34" s="26">
        <f>Wellpath!E34</f>
        <v>3100</v>
      </c>
      <c r="B34" s="22">
        <v>0</v>
      </c>
      <c r="C34" s="22">
        <f>SIN(Wellpath!$L34) * COS(Wellpath!$L34) / 2</f>
        <v>0.17366459261474931</v>
      </c>
      <c r="D34" s="22">
        <f>(-TAN(Dip) * SIN(Wellpath!$L34) * COS(Wellpath!$L34) * SIN(Wellpath!$O34)) / 2</f>
        <v>0</v>
      </c>
      <c r="E34" s="20">
        <f>Model!$W$11*((drdp!B34+drdp!K34)*'ASXY-TI2S'!$B34+(drdp!E34+drdp!N34)*'ASXY-TI2S'!$C34+(drdp!H34+drdp!Q34)*'ASXY-TI2S'!$D34)</f>
        <v>2.4524347896222177E-3</v>
      </c>
      <c r="F34" s="20">
        <f>Model!$W$11*((drdp!C34+drdp!L34)*'ASXY-TI2S'!$B34+(drdp!F34+drdp!O34)*'ASXY-TI2S'!$C34+(drdp!I34+drdp!R34)*'ASXY-TI2S'!$D34)</f>
        <v>8.5640909981940278E-5</v>
      </c>
      <c r="G34" s="20">
        <f>Model!$W$11*((drdp!D34+drdp!M34)*'ASXY-TI2S'!$B34+(drdp!G34+drdp!P34)*'ASXY-TI2S'!$C34+(drdp!J34+drdp!S34)*'ASXY-TI2S'!$D34)</f>
        <v>-9.9145193789032938E-4</v>
      </c>
      <c r="H34" s="18">
        <f>Model!$W$11*((drdp!B34)*'ASXY-TI2S'!$B34+(drdp!E34)*'ASXY-TI2S'!$C34+(drdp!H34)*'ASXY-TI2S'!$D34)</f>
        <v>1.2262173948111067E-3</v>
      </c>
      <c r="I34" s="18">
        <f>Model!$W$11*((drdp!C34)*'ASXY-TI2S'!$B34+(drdp!F34)*'ASXY-TI2S'!$C34+(drdp!I34)*'ASXY-TI2S'!$D34)</f>
        <v>4.2820454990970064E-5</v>
      </c>
      <c r="J34" s="18">
        <f>Model!$W$11*((drdp!D34)*'ASXY-TI2S'!$B34+(drdp!G34)*'ASXY-TI2S'!$C34+(drdp!J34)*'ASXY-TI2S'!$D34)</f>
        <v>-4.9572596894516372E-4</v>
      </c>
      <c r="K34" s="21">
        <f>SUM(E$3:E33)+H34</f>
        <v>1.4746925243347621E-2</v>
      </c>
      <c r="L34" s="21">
        <f>SUM(F$3:F33)+I34</f>
        <v>5.1497397713497802E-4</v>
      </c>
      <c r="M34" s="21">
        <f>SUM(G$3:G33)+J34</f>
        <v>-3.8383003139498724E-3</v>
      </c>
      <c r="N34" s="21"/>
      <c r="O34" s="21"/>
      <c r="P34" s="21"/>
      <c r="Q34" s="19">
        <f t="shared" si="1"/>
        <v>2.1747180413288328E-4</v>
      </c>
      <c r="R34" s="19">
        <f t="shared" si="1"/>
        <v>2.6519819712621685E-7</v>
      </c>
      <c r="S34" s="19">
        <f t="shared" si="1"/>
        <v>1.4732549300067689E-5</v>
      </c>
      <c r="T34" s="19">
        <f t="shared" si="2"/>
        <v>7.5942827430789283E-6</v>
      </c>
      <c r="U34" s="19">
        <f t="shared" si="3"/>
        <v>-5.6603127791336473E-5</v>
      </c>
      <c r="V34" s="19">
        <f t="shared" si="4"/>
        <v>-1.9766247781132006E-6</v>
      </c>
    </row>
    <row r="35" spans="1:22" x14ac:dyDescent="0.25">
      <c r="A35" s="26">
        <f>Wellpath!E35</f>
        <v>3200</v>
      </c>
      <c r="B35" s="22">
        <v>0</v>
      </c>
      <c r="C35" s="22">
        <f>SIN(Wellpath!$L35) * COS(Wellpath!$L35) / 2</f>
        <v>0.18578620636934856</v>
      </c>
      <c r="D35" s="22">
        <f>(-TAN(Dip) * SIN(Wellpath!$L35) * COS(Wellpath!$L35) * SIN(Wellpath!$O35)) / 2</f>
        <v>0</v>
      </c>
      <c r="E35" s="20">
        <f>Model!$W$11*((drdp!B35+drdp!K35)*'ASXY-TI2S'!$B35+(drdp!E35+drdp!N35)*'ASXY-TI2S'!$C35+(drdp!H35+drdp!Q35)*'ASXY-TI2S'!$D35)</f>
        <v>2.5850202842250805E-3</v>
      </c>
      <c r="F35" s="20">
        <f>Model!$W$11*((drdp!C35+drdp!L35)*'ASXY-TI2S'!$B35+(drdp!F35+drdp!O35)*'ASXY-TI2S'!$C35+(drdp!I35+drdp!R35)*'ASXY-TI2S'!$D35)</f>
        <v>9.0270897476916231E-5</v>
      </c>
      <c r="G35" s="20">
        <f>Model!$W$11*((drdp!D35+drdp!M35)*'ASXY-TI2S'!$B35+(drdp!G35+drdp!P35)*'ASXY-TI2S'!$C35+(drdp!J35+drdp!S35)*'ASXY-TI2S'!$D35)</f>
        <v>-1.1516267225248806E-3</v>
      </c>
      <c r="H35" s="18">
        <f>Model!$W$11*((drdp!B35)*'ASXY-TI2S'!$B35+(drdp!E35)*'ASXY-TI2S'!$C35+(drdp!H35)*'ASXY-TI2S'!$D35)</f>
        <v>1.2925101421125402E-3</v>
      </c>
      <c r="I35" s="18">
        <f>Model!$W$11*((drdp!C35)*'ASXY-TI2S'!$B35+(drdp!F35)*'ASXY-TI2S'!$C35+(drdp!I35)*'ASXY-TI2S'!$D35)</f>
        <v>4.5135448738458116E-5</v>
      </c>
      <c r="J35" s="18">
        <f>Model!$W$11*((drdp!D35)*'ASXY-TI2S'!$B35+(drdp!G35)*'ASXY-TI2S'!$C35+(drdp!J35)*'ASXY-TI2S'!$D35)</f>
        <v>-5.7581336126244032E-4</v>
      </c>
      <c r="K35" s="21">
        <f>SUM(E$3:E34)+H35</f>
        <v>1.7265652780271271E-2</v>
      </c>
      <c r="L35" s="21">
        <f>SUM(F$3:F34)+I35</f>
        <v>6.0292988086440636E-4</v>
      </c>
      <c r="M35" s="21">
        <f>SUM(G$3:G34)+J35</f>
        <v>-4.9098396441574791E-3</v>
      </c>
      <c r="N35" s="21"/>
      <c r="O35" s="21"/>
      <c r="P35" s="21"/>
      <c r="Q35" s="19">
        <f t="shared" si="1"/>
        <v>2.9810276592888907E-4</v>
      </c>
      <c r="R35" s="19">
        <f t="shared" si="1"/>
        <v>3.6352444123916725E-7</v>
      </c>
      <c r="S35" s="19">
        <f t="shared" si="1"/>
        <v>2.4106525331340443E-5</v>
      </c>
      <c r="T35" s="19">
        <f t="shared" si="2"/>
        <v>1.0409977973855164E-5</v>
      </c>
      <c r="U35" s="19">
        <f t="shared" si="3"/>
        <v>-8.4771586502833691E-5</v>
      </c>
      <c r="V35" s="19">
        <f t="shared" si="4"/>
        <v>-2.9602890317152083E-6</v>
      </c>
    </row>
    <row r="36" spans="1:22" x14ac:dyDescent="0.25">
      <c r="A36" s="26">
        <f>Wellpath!E36</f>
        <v>3300</v>
      </c>
      <c r="B36" s="22">
        <v>0</v>
      </c>
      <c r="C36" s="22">
        <f>SIN(Wellpath!$L36) * COS(Wellpath!$L36) / 2</f>
        <v>0.1970026884016805</v>
      </c>
      <c r="D36" s="22">
        <f>(-TAN(Dip) * SIN(Wellpath!$L36) * COS(Wellpath!$L36) * SIN(Wellpath!$O36)) / 2</f>
        <v>0</v>
      </c>
      <c r="E36" s="20">
        <f>Model!$W$11*((drdp!B36+drdp!K36)*'ASXY-TI2S'!$B36+(drdp!E36+drdp!N36)*'ASXY-TI2S'!$C36+(drdp!H36+drdp!Q36)*'ASXY-TI2S'!$D36)</f>
        <v>2.6968243801052823E-3</v>
      </c>
      <c r="F36" s="20">
        <f>Model!$W$11*((drdp!C36+drdp!L36)*'ASXY-TI2S'!$B36+(drdp!F36+drdp!O36)*'ASXY-TI2S'!$C36+(drdp!I36+drdp!R36)*'ASXY-TI2S'!$D36)</f>
        <v>9.4175182537382032E-5</v>
      </c>
      <c r="G36" s="20">
        <f>Model!$W$11*((drdp!D36+drdp!M36)*'ASXY-TI2S'!$B36+(drdp!G36+drdp!P36)*'ASXY-TI2S'!$C36+(drdp!J36+drdp!S36)*'ASXY-TI2S'!$D36)</f>
        <v>-1.316130887192085E-3</v>
      </c>
      <c r="H36" s="18">
        <f>Model!$W$11*((drdp!B36)*'ASXY-TI2S'!$B36+(drdp!E36)*'ASXY-TI2S'!$C36+(drdp!H36)*'ASXY-TI2S'!$D36)</f>
        <v>1.3484121900526388E-3</v>
      </c>
      <c r="I36" s="18">
        <f>Model!$W$11*((drdp!C36)*'ASXY-TI2S'!$B36+(drdp!F36)*'ASXY-TI2S'!$C36+(drdp!I36)*'ASXY-TI2S'!$D36)</f>
        <v>4.7087591268690921E-5</v>
      </c>
      <c r="J36" s="18">
        <f>Model!$W$11*((drdp!D36)*'ASXY-TI2S'!$B36+(drdp!G36)*'ASXY-TI2S'!$C36+(drdp!J36)*'ASXY-TI2S'!$D36)</f>
        <v>-6.580654435960413E-4</v>
      </c>
      <c r="K36" s="21">
        <f>SUM(E$3:E35)+H36</f>
        <v>1.9906575112436452E-2</v>
      </c>
      <c r="L36" s="21">
        <f>SUM(F$3:F35)+I36</f>
        <v>6.9515292087155543E-4</v>
      </c>
      <c r="M36" s="21">
        <f>SUM(G$3:G35)+J36</f>
        <v>-6.1437184490159601E-3</v>
      </c>
      <c r="N36" s="21"/>
      <c r="O36" s="21"/>
      <c r="P36" s="21"/>
      <c r="Q36" s="19">
        <f t="shared" si="1"/>
        <v>3.9627173270707434E-4</v>
      </c>
      <c r="R36" s="19">
        <f t="shared" si="1"/>
        <v>4.8323758339625498E-7</v>
      </c>
      <c r="S36" s="19">
        <f t="shared" si="1"/>
        <v>3.7745276380779074E-5</v>
      </c>
      <c r="T36" s="19">
        <f t="shared" si="2"/>
        <v>1.3838113833959212E-5</v>
      </c>
      <c r="U36" s="19">
        <f t="shared" si="3"/>
        <v>-1.2230039277499779E-4</v>
      </c>
      <c r="V36" s="19">
        <f t="shared" si="4"/>
        <v>-4.2708238248459071E-6</v>
      </c>
    </row>
    <row r="37" spans="1:22" x14ac:dyDescent="0.25">
      <c r="A37" s="26">
        <f>Wellpath!E37</f>
        <v>3400</v>
      </c>
      <c r="B37" s="22">
        <v>0</v>
      </c>
      <c r="C37" s="22">
        <f>SIN(Wellpath!$L37) * COS(Wellpath!$L37) / 2</f>
        <v>0.20725939313876043</v>
      </c>
      <c r="D37" s="22">
        <f>(-TAN(Dip) * SIN(Wellpath!$L37) * COS(Wellpath!$L37) * SIN(Wellpath!$O37)) / 2</f>
        <v>0</v>
      </c>
      <c r="E37" s="20">
        <f>Model!$W$11*((drdp!B37+drdp!K37)*'ASXY-TI2S'!$B37+(drdp!E37+drdp!N37)*'ASXY-TI2S'!$C37+(drdp!H37+drdp!Q37)*'ASXY-TI2S'!$D37)</f>
        <v>2.7872086106654217E-3</v>
      </c>
      <c r="F37" s="20">
        <f>Model!$W$11*((drdp!C37+drdp!L37)*'ASXY-TI2S'!$B37+(drdp!F37+drdp!O37)*'ASXY-TI2S'!$C37+(drdp!I37+drdp!R37)*'ASXY-TI2S'!$D37)</f>
        <v>9.7331469418461601E-5</v>
      </c>
      <c r="G37" s="20">
        <f>Model!$W$11*((drdp!D37+drdp!M37)*'ASXY-TI2S'!$B37+(drdp!G37+drdp!P37)*'ASXY-TI2S'!$C37+(drdp!J37+drdp!S37)*'ASXY-TI2S'!$D37)</f>
        <v>-1.4828884418713743E-3</v>
      </c>
      <c r="H37" s="18">
        <f>Model!$W$11*((drdp!B37)*'ASXY-TI2S'!$B37+(drdp!E37)*'ASXY-TI2S'!$C37+(drdp!H37)*'ASXY-TI2S'!$D37)</f>
        <v>1.3936043053327184E-3</v>
      </c>
      <c r="I37" s="18">
        <f>Model!$W$11*((drdp!C37)*'ASXY-TI2S'!$B37+(drdp!F37)*'ASXY-TI2S'!$C37+(drdp!I37)*'ASXY-TI2S'!$D37)</f>
        <v>4.8665734709231072E-5</v>
      </c>
      <c r="J37" s="18">
        <f>Model!$W$11*((drdp!D37)*'ASXY-TI2S'!$B37+(drdp!G37)*'ASXY-TI2S'!$C37+(drdp!J37)*'ASXY-TI2S'!$D37)</f>
        <v>-7.4144422093569136E-4</v>
      </c>
      <c r="K37" s="21">
        <f>SUM(E$3:E36)+H37</f>
        <v>2.2648591607821809E-2</v>
      </c>
      <c r="L37" s="21">
        <f>SUM(F$3:F36)+I37</f>
        <v>7.9090624684947767E-4</v>
      </c>
      <c r="M37" s="21">
        <f>SUM(G$3:G36)+J37</f>
        <v>-7.5432281135476955E-3</v>
      </c>
      <c r="N37" s="21"/>
      <c r="O37" s="21"/>
      <c r="P37" s="21"/>
      <c r="Q37" s="19">
        <f t="shared" si="1"/>
        <v>5.1295870181789654E-4</v>
      </c>
      <c r="R37" s="19">
        <f t="shared" si="1"/>
        <v>6.2553269130552689E-7</v>
      </c>
      <c r="S37" s="19">
        <f t="shared" si="1"/>
        <v>5.6900290373016323E-5</v>
      </c>
      <c r="T37" s="19">
        <f t="shared" si="2"/>
        <v>1.7912912584968924E-5</v>
      </c>
      <c r="U37" s="19">
        <f t="shared" si="3"/>
        <v>-1.7084349294838188E-4</v>
      </c>
      <c r="V37" s="19">
        <f t="shared" si="4"/>
        <v>-5.9659862364154737E-6</v>
      </c>
    </row>
    <row r="38" spans="1:22" x14ac:dyDescent="0.25">
      <c r="A38" s="26">
        <f>Wellpath!E38</f>
        <v>3500</v>
      </c>
      <c r="B38" s="22">
        <v>0</v>
      </c>
      <c r="C38" s="22">
        <f>SIN(Wellpath!$L38) * COS(Wellpath!$L38) / 2</f>
        <v>0.21650635094610965</v>
      </c>
      <c r="D38" s="22">
        <f>(-TAN(Dip) * SIN(Wellpath!$L38) * COS(Wellpath!$L38) * SIN(Wellpath!$O38)) / 2</f>
        <v>0</v>
      </c>
      <c r="E38" s="20">
        <f>Model!$W$11*((drdp!B38+drdp!K38)*'ASXY-TI2S'!$B38+(drdp!E38+drdp!N38)*'ASXY-TI2S'!$C38+(drdp!H38+drdp!Q38)*'ASXY-TI2S'!$D38)</f>
        <v>2.8557592882070574E-3</v>
      </c>
      <c r="F38" s="20">
        <f>Model!$W$11*((drdp!C38+drdp!L38)*'ASXY-TI2S'!$B38+(drdp!F38+drdp!O38)*'ASXY-TI2S'!$C38+(drdp!I38+drdp!R38)*'ASXY-TI2S'!$D38)</f>
        <v>9.9725311827396205E-5</v>
      </c>
      <c r="G38" s="20">
        <f>Model!$W$11*((drdp!D38+drdp!M38)*'ASXY-TI2S'!$B38+(drdp!G38+drdp!P38)*'ASXY-TI2S'!$C38+(drdp!J38+drdp!S38)*'ASXY-TI2S'!$D38)</f>
        <v>-1.6497783942093502E-3</v>
      </c>
      <c r="H38" s="18">
        <f>Model!$W$11*((drdp!B38)*'ASXY-TI2S'!$B38+(drdp!E38)*'ASXY-TI2S'!$C38+(drdp!H38)*'ASXY-TI2S'!$D38)</f>
        <v>1.4278796441035233E-3</v>
      </c>
      <c r="I38" s="18">
        <f>Model!$W$11*((drdp!C38)*'ASXY-TI2S'!$B38+(drdp!F38)*'ASXY-TI2S'!$C38+(drdp!I38)*'ASXY-TI2S'!$D38)</f>
        <v>4.986265591369792E-5</v>
      </c>
      <c r="J38" s="18">
        <f>Model!$W$11*((drdp!D38)*'ASXY-TI2S'!$B38+(drdp!G38)*'ASXY-TI2S'!$C38+(drdp!J38)*'ASXY-TI2S'!$D38)</f>
        <v>-8.2488919710467198E-4</v>
      </c>
      <c r="K38" s="21">
        <f>SUM(E$3:E37)+H38</f>
        <v>2.5470075557258037E-2</v>
      </c>
      <c r="L38" s="21">
        <f>SUM(F$3:F37)+I38</f>
        <v>8.8943463747240606E-4</v>
      </c>
      <c r="M38" s="21">
        <f>SUM(G$3:G37)+J38</f>
        <v>-9.10956153158805E-3</v>
      </c>
      <c r="N38" s="21"/>
      <c r="O38" s="21"/>
      <c r="P38" s="21"/>
      <c r="Q38" s="19">
        <f t="shared" si="1"/>
        <v>6.4872474889243325E-4</v>
      </c>
      <c r="R38" s="19">
        <f t="shared" si="1"/>
        <v>7.9109397433567036E-7</v>
      </c>
      <c r="S38" s="19">
        <f t="shared" si="1"/>
        <v>8.2984111297788819E-5</v>
      </c>
      <c r="T38" s="19">
        <f t="shared" si="2"/>
        <v>2.2653967419664591E-5</v>
      </c>
      <c r="U38" s="19">
        <f t="shared" si="3"/>
        <v>-2.3202122050303888E-4</v>
      </c>
      <c r="V38" s="19">
        <f t="shared" si="4"/>
        <v>-8.1023595583805937E-6</v>
      </c>
    </row>
    <row r="39" spans="1:22" x14ac:dyDescent="0.25">
      <c r="A39" s="26">
        <f>Wellpath!E39</f>
        <v>3600</v>
      </c>
      <c r="B39" s="22">
        <v>0</v>
      </c>
      <c r="C39" s="22">
        <f>SIN(Wellpath!$L39) * COS(Wellpath!$L39) / 2</f>
        <v>0.22469851157479173</v>
      </c>
      <c r="D39" s="22">
        <f>(-TAN(Dip) * SIN(Wellpath!$L39) * COS(Wellpath!$L39) * SIN(Wellpath!$O39)) / 2</f>
        <v>0</v>
      </c>
      <c r="E39" s="20">
        <f>Model!$W$11*((drdp!B39+drdp!K39)*'ASXY-TI2S'!$B39+(drdp!E39+drdp!N39)*'ASXY-TI2S'!$C39+(drdp!H39+drdp!Q39)*'ASXY-TI2S'!$D39)</f>
        <v>2.9022913339047159E-3</v>
      </c>
      <c r="F39" s="20">
        <f>Model!$W$11*((drdp!C39+drdp!L39)*'ASXY-TI2S'!$B39+(drdp!F39+drdp!O39)*'ASXY-TI2S'!$C39+(drdp!I39+drdp!R39)*'ASXY-TI2S'!$D39)</f>
        <v>1.0135024666918364E-4</v>
      </c>
      <c r="G39" s="20">
        <f>Model!$W$11*((drdp!D39+drdp!M39)*'ASXY-TI2S'!$B39+(drdp!G39+drdp!P39)*'ASXY-TI2S'!$C39+(drdp!J39+drdp!S39)*'ASXY-TI2S'!$D39)</f>
        <v>-1.814658345702872E-3</v>
      </c>
      <c r="H39" s="18">
        <f>Model!$W$11*((drdp!B39)*'ASXY-TI2S'!$B39+(drdp!E39)*'ASXY-TI2S'!$C39+(drdp!H39)*'ASXY-TI2S'!$D39)</f>
        <v>1.451145666952358E-3</v>
      </c>
      <c r="I39" s="18">
        <f>Model!$W$11*((drdp!C39)*'ASXY-TI2S'!$B39+(drdp!F39)*'ASXY-TI2S'!$C39+(drdp!I39)*'ASXY-TI2S'!$D39)</f>
        <v>5.0675123334591819E-5</v>
      </c>
      <c r="J39" s="18">
        <f>Model!$W$11*((drdp!D39)*'ASXY-TI2S'!$B39+(drdp!G39)*'ASXY-TI2S'!$C39+(drdp!J39)*'ASXY-TI2S'!$D39)</f>
        <v>-9.0732917285143598E-4</v>
      </c>
      <c r="K39" s="21">
        <f>SUM(E$3:E38)+H39</f>
        <v>2.834910086831393E-2</v>
      </c>
      <c r="L39" s="21">
        <f>SUM(F$3:F38)+I39</f>
        <v>9.8997241672069613E-4</v>
      </c>
      <c r="M39" s="21">
        <f>SUM(G$3:G38)+J39</f>
        <v>-1.0841779901544165E-2</v>
      </c>
      <c r="N39" s="21"/>
      <c r="O39" s="21"/>
      <c r="P39" s="21"/>
      <c r="Q39" s="19">
        <f t="shared" si="1"/>
        <v>8.0367152004183766E-4</v>
      </c>
      <c r="R39" s="19">
        <f t="shared" si="1"/>
        <v>9.8004538586781567E-7</v>
      </c>
      <c r="S39" s="19">
        <f t="shared" si="1"/>
        <v>1.17544191433527E-4</v>
      </c>
      <c r="T39" s="19">
        <f t="shared" si="2"/>
        <v>2.8064827898463527E-5</v>
      </c>
      <c r="U39" s="19">
        <f t="shared" si="3"/>
        <v>-3.0735471202093421E-4</v>
      </c>
      <c r="V39" s="19">
        <f t="shared" si="4"/>
        <v>-1.0733063050685548E-5</v>
      </c>
    </row>
    <row r="40" spans="1:22" x14ac:dyDescent="0.25">
      <c r="A40" s="26">
        <f>Wellpath!E40</f>
        <v>3700</v>
      </c>
      <c r="B40" s="22">
        <v>0</v>
      </c>
      <c r="C40" s="22">
        <f>SIN(Wellpath!$L40) * COS(Wellpath!$L40) / 2</f>
        <v>0.22469851157479173</v>
      </c>
      <c r="D40" s="22">
        <f>(-TAN(Dip) * SIN(Wellpath!$L40) * COS(Wellpath!$L40) * SIN(Wellpath!$O40)) / 2</f>
        <v>0</v>
      </c>
      <c r="E40" s="20">
        <f>Model!$W$11*((drdp!B40+drdp!K40)*'ASXY-TI2S'!$B40+(drdp!E40+drdp!N40)*'ASXY-TI2S'!$C40+(drdp!H40+drdp!Q40)*'ASXY-TI2S'!$D40)</f>
        <v>2.9022913339047159E-3</v>
      </c>
      <c r="F40" s="20">
        <f>Model!$W$11*((drdp!C40+drdp!L40)*'ASXY-TI2S'!$B40+(drdp!F40+drdp!O40)*'ASXY-TI2S'!$C40+(drdp!I40+drdp!R40)*'ASXY-TI2S'!$D40)</f>
        <v>1.0135024666918364E-4</v>
      </c>
      <c r="G40" s="20">
        <f>Model!$W$11*((drdp!D40+drdp!M40)*'ASXY-TI2S'!$B40+(drdp!G40+drdp!P40)*'ASXY-TI2S'!$C40+(drdp!J40+drdp!S40)*'ASXY-TI2S'!$D40)</f>
        <v>-1.814658345702872E-3</v>
      </c>
      <c r="H40" s="18">
        <f>Model!$W$11*((drdp!B40)*'ASXY-TI2S'!$B40+(drdp!E40)*'ASXY-TI2S'!$C40+(drdp!H40)*'ASXY-TI2S'!$D40)</f>
        <v>1.451145666952358E-3</v>
      </c>
      <c r="I40" s="18">
        <f>Model!$W$11*((drdp!C40)*'ASXY-TI2S'!$B40+(drdp!F40)*'ASXY-TI2S'!$C40+(drdp!I40)*'ASXY-TI2S'!$D40)</f>
        <v>5.0675123334591819E-5</v>
      </c>
      <c r="J40" s="18">
        <f>Model!$W$11*((drdp!D40)*'ASXY-TI2S'!$B40+(drdp!G40)*'ASXY-TI2S'!$C40+(drdp!J40)*'ASXY-TI2S'!$D40)</f>
        <v>-9.0732917285143598E-4</v>
      </c>
      <c r="K40" s="21">
        <f>SUM(E$3:E39)+H40</f>
        <v>3.1251392202218641E-2</v>
      </c>
      <c r="L40" s="21">
        <f>SUM(F$3:F39)+I40</f>
        <v>1.09132266338988E-3</v>
      </c>
      <c r="M40" s="21">
        <f>SUM(G$3:G39)+J40</f>
        <v>-1.2656438247247038E-2</v>
      </c>
      <c r="N40" s="21"/>
      <c r="O40" s="21"/>
      <c r="P40" s="21"/>
      <c r="Q40" s="19">
        <f t="shared" si="1"/>
        <v>9.7664951457689195E-4</v>
      </c>
      <c r="R40" s="19">
        <f t="shared" si="1"/>
        <v>1.1909851556283813E-6</v>
      </c>
      <c r="S40" s="19">
        <f t="shared" si="1"/>
        <v>1.6018542910637768E-4</v>
      </c>
      <c r="T40" s="19">
        <f t="shared" si="2"/>
        <v>3.4105352572766975E-5</v>
      </c>
      <c r="U40" s="19">
        <f t="shared" si="3"/>
        <v>-3.9553131554787783E-4</v>
      </c>
      <c r="V40" s="19">
        <f t="shared" si="4"/>
        <v>-1.3812257897015181E-5</v>
      </c>
    </row>
    <row r="41" spans="1:22" x14ac:dyDescent="0.25">
      <c r="A41" s="26">
        <f>Wellpath!E41</f>
        <v>3800</v>
      </c>
      <c r="B41" s="22">
        <v>0</v>
      </c>
      <c r="C41" s="22">
        <f>SIN(Wellpath!$L41) * COS(Wellpath!$L41) / 2</f>
        <v>0.22469851157479173</v>
      </c>
      <c r="D41" s="22">
        <f>(-TAN(Dip) * SIN(Wellpath!$L41) * COS(Wellpath!$L41) * SIN(Wellpath!$O41)) / 2</f>
        <v>0</v>
      </c>
      <c r="E41" s="20">
        <f>Model!$W$11*((drdp!B41+drdp!K41)*'ASXY-TI2S'!$B41+(drdp!E41+drdp!N41)*'ASXY-TI2S'!$C41+(drdp!H41+drdp!Q41)*'ASXY-TI2S'!$D41)</f>
        <v>2.9022913339047159E-3</v>
      </c>
      <c r="F41" s="20">
        <f>Model!$W$11*((drdp!C41+drdp!L41)*'ASXY-TI2S'!$B41+(drdp!F41+drdp!O41)*'ASXY-TI2S'!$C41+(drdp!I41+drdp!R41)*'ASXY-TI2S'!$D41)</f>
        <v>1.0135024666918364E-4</v>
      </c>
      <c r="G41" s="20">
        <f>Model!$W$11*((drdp!D41+drdp!M41)*'ASXY-TI2S'!$B41+(drdp!G41+drdp!P41)*'ASXY-TI2S'!$C41+(drdp!J41+drdp!S41)*'ASXY-TI2S'!$D41)</f>
        <v>-1.814658345702872E-3</v>
      </c>
      <c r="H41" s="18">
        <f>Model!$W$11*((drdp!B41)*'ASXY-TI2S'!$B41+(drdp!E41)*'ASXY-TI2S'!$C41+(drdp!H41)*'ASXY-TI2S'!$D41)</f>
        <v>1.451145666952358E-3</v>
      </c>
      <c r="I41" s="18">
        <f>Model!$W$11*((drdp!C41)*'ASXY-TI2S'!$B41+(drdp!F41)*'ASXY-TI2S'!$C41+(drdp!I41)*'ASXY-TI2S'!$D41)</f>
        <v>5.0675123334591819E-5</v>
      </c>
      <c r="J41" s="18">
        <f>Model!$W$11*((drdp!D41)*'ASXY-TI2S'!$B41+(drdp!G41)*'ASXY-TI2S'!$C41+(drdp!J41)*'ASXY-TI2S'!$D41)</f>
        <v>-9.0732917285143598E-4</v>
      </c>
      <c r="K41" s="21">
        <f>SUM(E$3:E40)+H41</f>
        <v>3.4153683536123358E-2</v>
      </c>
      <c r="L41" s="21">
        <f>SUM(F$3:F40)+I41</f>
        <v>1.1926729100590636E-3</v>
      </c>
      <c r="M41" s="21">
        <f>SUM(G$3:G40)+J41</f>
        <v>-1.4471096592949911E-2</v>
      </c>
      <c r="N41" s="21"/>
      <c r="O41" s="21"/>
      <c r="P41" s="21"/>
      <c r="Q41" s="19">
        <f t="shared" si="1"/>
        <v>1.1664740990856637E-3</v>
      </c>
      <c r="R41" s="19">
        <f t="shared" si="1"/>
        <v>1.4224686703887551E-6</v>
      </c>
      <c r="S41" s="19">
        <f t="shared" si="1"/>
        <v>2.0941263660248651E-4</v>
      </c>
      <c r="T41" s="19">
        <f t="shared" si="2"/>
        <v>4.0734173132264574E-5</v>
      </c>
      <c r="U41" s="19">
        <f t="shared" si="3"/>
        <v>-4.9424125345628415E-4</v>
      </c>
      <c r="V41" s="19">
        <f t="shared" si="4"/>
        <v>-1.725928488525937E-5</v>
      </c>
    </row>
    <row r="42" spans="1:22" x14ac:dyDescent="0.25">
      <c r="A42" s="26">
        <f>Wellpath!E42</f>
        <v>3900</v>
      </c>
      <c r="B42" s="22">
        <v>0</v>
      </c>
      <c r="C42" s="22">
        <f>SIN(Wellpath!$L42) * COS(Wellpath!$L42) / 2</f>
        <v>0.22469851157479173</v>
      </c>
      <c r="D42" s="22">
        <f>(-TAN(Dip) * SIN(Wellpath!$L42) * COS(Wellpath!$L42) * SIN(Wellpath!$O42)) / 2</f>
        <v>0</v>
      </c>
      <c r="E42" s="20">
        <f>Model!$W$11*((drdp!B42+drdp!K42)*'ASXY-TI2S'!$B42+(drdp!E42+drdp!N42)*'ASXY-TI2S'!$C42+(drdp!H42+drdp!Q42)*'ASXY-TI2S'!$D42)</f>
        <v>2.9022913339047159E-3</v>
      </c>
      <c r="F42" s="20">
        <f>Model!$W$11*((drdp!C42+drdp!L42)*'ASXY-TI2S'!$B42+(drdp!F42+drdp!O42)*'ASXY-TI2S'!$C42+(drdp!I42+drdp!R42)*'ASXY-TI2S'!$D42)</f>
        <v>1.0135024666918364E-4</v>
      </c>
      <c r="G42" s="20">
        <f>Model!$W$11*((drdp!D42+drdp!M42)*'ASXY-TI2S'!$B42+(drdp!G42+drdp!P42)*'ASXY-TI2S'!$C42+(drdp!J42+drdp!S42)*'ASXY-TI2S'!$D42)</f>
        <v>-1.814658345702872E-3</v>
      </c>
      <c r="H42" s="18">
        <f>Model!$W$11*((drdp!B42)*'ASXY-TI2S'!$B42+(drdp!E42)*'ASXY-TI2S'!$C42+(drdp!H42)*'ASXY-TI2S'!$D42)</f>
        <v>1.451145666952358E-3</v>
      </c>
      <c r="I42" s="18">
        <f>Model!$W$11*((drdp!C42)*'ASXY-TI2S'!$B42+(drdp!F42)*'ASXY-TI2S'!$C42+(drdp!I42)*'ASXY-TI2S'!$D42)</f>
        <v>5.0675123334591819E-5</v>
      </c>
      <c r="J42" s="18">
        <f>Model!$W$11*((drdp!D42)*'ASXY-TI2S'!$B42+(drdp!G42)*'ASXY-TI2S'!$C42+(drdp!J42)*'ASXY-TI2S'!$D42)</f>
        <v>-9.0732917285143598E-4</v>
      </c>
      <c r="K42" s="21">
        <f>SUM(E$3:E41)+H42</f>
        <v>3.7055974870028076E-2</v>
      </c>
      <c r="L42" s="21">
        <f>SUM(F$3:F41)+I42</f>
        <v>1.2940231567282472E-3</v>
      </c>
      <c r="M42" s="21">
        <f>SUM(G$3:G41)+J42</f>
        <v>-1.6285754938652783E-2</v>
      </c>
      <c r="N42" s="21"/>
      <c r="O42" s="21"/>
      <c r="P42" s="21"/>
      <c r="Q42" s="19">
        <f t="shared" si="1"/>
        <v>1.3731452735681522E-3</v>
      </c>
      <c r="R42" s="19">
        <f t="shared" si="1"/>
        <v>1.6744959301489377E-6</v>
      </c>
      <c r="S42" s="19">
        <f t="shared" si="1"/>
        <v>2.6522581392185354E-4</v>
      </c>
      <c r="T42" s="19">
        <f t="shared" si="2"/>
        <v>4.7951289576956329E-5</v>
      </c>
      <c r="U42" s="19">
        <f t="shared" si="3"/>
        <v>-6.0348452574615315E-4</v>
      </c>
      <c r="V42" s="19">
        <f t="shared" si="4"/>
        <v>-2.1074144015418116E-5</v>
      </c>
    </row>
    <row r="43" spans="1:22" x14ac:dyDescent="0.25">
      <c r="A43" s="26">
        <f>Wellpath!E43</f>
        <v>4000</v>
      </c>
      <c r="B43" s="22">
        <v>0</v>
      </c>
      <c r="C43" s="22">
        <f>SIN(Wellpath!$L43) * COS(Wellpath!$L43) / 2</f>
        <v>0.22469851157479173</v>
      </c>
      <c r="D43" s="22">
        <f>(-TAN(Dip) * SIN(Wellpath!$L43) * COS(Wellpath!$L43) * SIN(Wellpath!$O43)) / 2</f>
        <v>0</v>
      </c>
      <c r="E43" s="20">
        <f>Model!$W$11*((drdp!B43+drdp!K43)*'ASXY-TI2S'!$B43+(drdp!E43+drdp!N43)*'ASXY-TI2S'!$C43+(drdp!H43+drdp!Q43)*'ASXY-TI2S'!$D43)</f>
        <v>2.9022913339047159E-3</v>
      </c>
      <c r="F43" s="20">
        <f>Model!$W$11*((drdp!C43+drdp!L43)*'ASXY-TI2S'!$B43+(drdp!F43+drdp!O43)*'ASXY-TI2S'!$C43+(drdp!I43+drdp!R43)*'ASXY-TI2S'!$D43)</f>
        <v>1.0135024666918364E-4</v>
      </c>
      <c r="G43" s="20">
        <f>Model!$W$11*((drdp!D43+drdp!M43)*'ASXY-TI2S'!$B43+(drdp!G43+drdp!P43)*'ASXY-TI2S'!$C43+(drdp!J43+drdp!S43)*'ASXY-TI2S'!$D43)</f>
        <v>-1.814658345702872E-3</v>
      </c>
      <c r="H43" s="18">
        <f>Model!$W$11*((drdp!B43)*'ASXY-TI2S'!$B43+(drdp!E43)*'ASXY-TI2S'!$C43+(drdp!H43)*'ASXY-TI2S'!$D43)</f>
        <v>1.451145666952358E-3</v>
      </c>
      <c r="I43" s="18">
        <f>Model!$W$11*((drdp!C43)*'ASXY-TI2S'!$B43+(drdp!F43)*'ASXY-TI2S'!$C43+(drdp!I43)*'ASXY-TI2S'!$D43)</f>
        <v>5.0675123334591819E-5</v>
      </c>
      <c r="J43" s="18">
        <f>Model!$W$11*((drdp!D43)*'ASXY-TI2S'!$B43+(drdp!G43)*'ASXY-TI2S'!$C43+(drdp!J43)*'ASXY-TI2S'!$D43)</f>
        <v>-9.0732917285143598E-4</v>
      </c>
      <c r="K43" s="21">
        <f>SUM(E$3:E42)+H43</f>
        <v>3.9958266203932793E-2</v>
      </c>
      <c r="L43" s="21">
        <f>SUM(F$3:F42)+I43</f>
        <v>1.3953734033974308E-3</v>
      </c>
      <c r="M43" s="21">
        <f>SUM(G$3:G42)+J43</f>
        <v>-1.8100413284355656E-2</v>
      </c>
      <c r="N43" s="21"/>
      <c r="O43" s="21"/>
      <c r="P43" s="21"/>
      <c r="Q43" s="19">
        <f t="shared" si="1"/>
        <v>1.5966630380243577E-3</v>
      </c>
      <c r="R43" s="19">
        <f t="shared" si="1"/>
        <v>1.9470669349089291E-6</v>
      </c>
      <c r="S43" s="19">
        <f t="shared" si="1"/>
        <v>3.276249610644787E-4</v>
      </c>
      <c r="T43" s="19">
        <f t="shared" si="2"/>
        <v>5.5756701906842239E-5</v>
      </c>
      <c r="U43" s="19">
        <f t="shared" si="3"/>
        <v>-7.2326113241748475E-4</v>
      </c>
      <c r="V43" s="19">
        <f t="shared" si="4"/>
        <v>-2.525683528749142E-5</v>
      </c>
    </row>
    <row r="44" spans="1:22" s="36" customFormat="1" x14ac:dyDescent="0.25">
      <c r="A44" s="26">
        <f>Wellpath!E44</f>
        <v>4100</v>
      </c>
      <c r="B44" s="22">
        <v>0</v>
      </c>
      <c r="C44" s="22">
        <f>SIN(Wellpath!$L44) * COS(Wellpath!$L44) / 2</f>
        <v>0.22469851157479173</v>
      </c>
      <c r="D44" s="22">
        <f>(-TAN(Dip) * SIN(Wellpath!$L44) * COS(Wellpath!$L44) * SIN(Wellpath!$O44)) / 2</f>
        <v>0</v>
      </c>
      <c r="E44" s="20">
        <f>Model!$W$11*((drdp!B44+drdp!K44)*'ASXY-TI2S'!$B44+(drdp!E44+drdp!N44)*'ASXY-TI2S'!$C44+(drdp!H44+drdp!Q44)*'ASXY-TI2S'!$D44)</f>
        <v>2.9022913339047159E-3</v>
      </c>
      <c r="F44" s="20">
        <f>Model!$W$11*((drdp!C44+drdp!L44)*'ASXY-TI2S'!$B44+(drdp!F44+drdp!O44)*'ASXY-TI2S'!$C44+(drdp!I44+drdp!R44)*'ASXY-TI2S'!$D44)</f>
        <v>1.0135024666918364E-4</v>
      </c>
      <c r="G44" s="20">
        <f>Model!$W$11*((drdp!D44+drdp!M44)*'ASXY-TI2S'!$B44+(drdp!G44+drdp!P44)*'ASXY-TI2S'!$C44+(drdp!J44+drdp!S44)*'ASXY-TI2S'!$D44)</f>
        <v>-1.814658345702872E-3</v>
      </c>
      <c r="H44" s="32">
        <f>Model!$W$11*((drdp!B44)*'ASXY-TI2S'!$B44+(drdp!E44)*'ASXY-TI2S'!$C44+(drdp!H44)*'ASXY-TI2S'!$D44)</f>
        <v>1.451145666952358E-3</v>
      </c>
      <c r="I44" s="32">
        <f>Model!$W$11*((drdp!C44)*'ASXY-TI2S'!$B44+(drdp!F44)*'ASXY-TI2S'!$C44+(drdp!I44)*'ASXY-TI2S'!$D44)</f>
        <v>5.0675123334591819E-5</v>
      </c>
      <c r="J44" s="32">
        <f>Model!$W$11*((drdp!D44)*'ASXY-TI2S'!$B44+(drdp!G44)*'ASXY-TI2S'!$C44+(drdp!J44)*'ASXY-TI2S'!$D44)</f>
        <v>-9.0732917285143598E-4</v>
      </c>
      <c r="K44" s="34">
        <f>SUM(E$3:E43)+H44</f>
        <v>4.2860557537837511E-2</v>
      </c>
      <c r="L44" s="34">
        <f>SUM(F$3:F43)+I44</f>
        <v>1.4967236500666144E-3</v>
      </c>
      <c r="M44" s="34">
        <f>SUM(G$3:G43)+J44</f>
        <v>-1.9915071630058529E-2</v>
      </c>
      <c r="N44" s="34"/>
      <c r="O44" s="34"/>
      <c r="P44" s="34"/>
      <c r="Q44" s="35">
        <f t="shared" si="1"/>
        <v>1.83702739245428E-3</v>
      </c>
      <c r="R44" s="35">
        <f t="shared" si="1"/>
        <v>2.2401816846687293E-6</v>
      </c>
      <c r="S44" s="35">
        <f t="shared" si="1"/>
        <v>3.9661007803036211E-4</v>
      </c>
      <c r="T44" s="35">
        <f t="shared" si="2"/>
        <v>6.4150410121922304E-5</v>
      </c>
      <c r="U44" s="35">
        <f t="shared" si="3"/>
        <v>-8.5357107347027903E-4</v>
      </c>
      <c r="V44" s="35">
        <f t="shared" si="4"/>
        <v>-2.9807358701479284E-5</v>
      </c>
    </row>
    <row r="45" spans="1:22" x14ac:dyDescent="0.25">
      <c r="A45" s="26">
        <f>Wellpath!E45</f>
        <v>4200</v>
      </c>
      <c r="B45" s="22">
        <v>0</v>
      </c>
      <c r="C45" s="22">
        <f>SIN(Wellpath!$L45) * COS(Wellpath!$L45) / 2</f>
        <v>0.22469851157479173</v>
      </c>
      <c r="D45" s="22">
        <f>(-TAN(Dip) * SIN(Wellpath!$L45) * COS(Wellpath!$L45) * SIN(Wellpath!$O45)) / 2</f>
        <v>0</v>
      </c>
      <c r="E45" s="20">
        <f>Model!$W$11*((drdp!B45+drdp!K45)*'ASXY-TI2S'!$B45+(drdp!E45+drdp!N45)*'ASXY-TI2S'!$C45+(drdp!H45+drdp!Q45)*'ASXY-TI2S'!$D45)</f>
        <v>2.9022913339047159E-3</v>
      </c>
      <c r="F45" s="20">
        <f>Model!$W$11*((drdp!C45+drdp!L45)*'ASXY-TI2S'!$B45+(drdp!F45+drdp!O45)*'ASXY-TI2S'!$C45+(drdp!I45+drdp!R45)*'ASXY-TI2S'!$D45)</f>
        <v>1.0135024666918364E-4</v>
      </c>
      <c r="G45" s="20">
        <f>Model!$W$11*((drdp!D45+drdp!M45)*'ASXY-TI2S'!$B45+(drdp!G45+drdp!P45)*'ASXY-TI2S'!$C45+(drdp!J45+drdp!S45)*'ASXY-TI2S'!$D45)</f>
        <v>-1.814658345702872E-3</v>
      </c>
      <c r="H45" s="18">
        <f>Model!$W$11*((drdp!B45)*'ASXY-TI2S'!$B45+(drdp!E45)*'ASXY-TI2S'!$C45+(drdp!H45)*'ASXY-TI2S'!$D45)</f>
        <v>1.451145666952358E-3</v>
      </c>
      <c r="I45" s="18">
        <f>Model!$W$11*((drdp!C45)*'ASXY-TI2S'!$B45+(drdp!F45)*'ASXY-TI2S'!$C45+(drdp!I45)*'ASXY-TI2S'!$D45)</f>
        <v>5.0675123334591819E-5</v>
      </c>
      <c r="J45" s="18">
        <f>Model!$W$11*((drdp!D45)*'ASXY-TI2S'!$B45+(drdp!G45)*'ASXY-TI2S'!$C45+(drdp!J45)*'ASXY-TI2S'!$D45)</f>
        <v>-9.0732917285143598E-4</v>
      </c>
      <c r="K45" s="21">
        <f>SUM(E$3:E44)+H45</f>
        <v>4.5762848871742229E-2</v>
      </c>
      <c r="L45" s="21">
        <f>SUM(F$3:F44)+I45</f>
        <v>1.598073896735798E-3</v>
      </c>
      <c r="M45" s="21">
        <f>SUM(G$3:G44)+J45</f>
        <v>-2.1729729975761402E-2</v>
      </c>
      <c r="N45" s="21"/>
      <c r="O45" s="21"/>
      <c r="P45" s="21"/>
      <c r="Q45" s="19">
        <f t="shared" si="1"/>
        <v>2.0942383368579192E-3</v>
      </c>
      <c r="R45" s="19">
        <f t="shared" si="1"/>
        <v>2.553840179428338E-6</v>
      </c>
      <c r="S45" s="19">
        <f t="shared" si="1"/>
        <v>4.721811648195036E-4</v>
      </c>
      <c r="T45" s="19">
        <f t="shared" si="2"/>
        <v>7.3132414222196518E-5</v>
      </c>
      <c r="U45" s="19">
        <f t="shared" si="3"/>
        <v>-9.9441434890453601E-4</v>
      </c>
      <c r="V45" s="19">
        <f t="shared" si="4"/>
        <v>-3.4725714257381698E-5</v>
      </c>
    </row>
    <row r="46" spans="1:22" x14ac:dyDescent="0.25">
      <c r="A46" s="26">
        <f>Wellpath!E46</f>
        <v>4300</v>
      </c>
      <c r="B46" s="22">
        <v>0</v>
      </c>
      <c r="C46" s="22">
        <f>SIN(Wellpath!$L46) * COS(Wellpath!$L46) / 2</f>
        <v>0.22469851157479173</v>
      </c>
      <c r="D46" s="22">
        <f>(-TAN(Dip) * SIN(Wellpath!$L46) * COS(Wellpath!$L46) * SIN(Wellpath!$O46)) / 2</f>
        <v>0</v>
      </c>
      <c r="E46" s="20">
        <f>Model!$W$11*((drdp!B46+drdp!K46)*'ASXY-TI2S'!$B46+(drdp!E46+drdp!N46)*'ASXY-TI2S'!$C46+(drdp!H46+drdp!Q46)*'ASXY-TI2S'!$D46)</f>
        <v>2.9022913339047159E-3</v>
      </c>
      <c r="F46" s="20">
        <f>Model!$W$11*((drdp!C46+drdp!L46)*'ASXY-TI2S'!$B46+(drdp!F46+drdp!O46)*'ASXY-TI2S'!$C46+(drdp!I46+drdp!R46)*'ASXY-TI2S'!$D46)</f>
        <v>1.0135024666918364E-4</v>
      </c>
      <c r="G46" s="20">
        <f>Model!$W$11*((drdp!D46+drdp!M46)*'ASXY-TI2S'!$B46+(drdp!G46+drdp!P46)*'ASXY-TI2S'!$C46+(drdp!J46+drdp!S46)*'ASXY-TI2S'!$D46)</f>
        <v>-1.814658345702872E-3</v>
      </c>
      <c r="H46" s="18">
        <f>Model!$W$11*((drdp!B46)*'ASXY-TI2S'!$B46+(drdp!E46)*'ASXY-TI2S'!$C46+(drdp!H46)*'ASXY-TI2S'!$D46)</f>
        <v>1.451145666952358E-3</v>
      </c>
      <c r="I46" s="18">
        <f>Model!$W$11*((drdp!C46)*'ASXY-TI2S'!$B46+(drdp!F46)*'ASXY-TI2S'!$C46+(drdp!I46)*'ASXY-TI2S'!$D46)</f>
        <v>5.0675123334591819E-5</v>
      </c>
      <c r="J46" s="18">
        <f>Model!$W$11*((drdp!D46)*'ASXY-TI2S'!$B46+(drdp!G46)*'ASXY-TI2S'!$C46+(drdp!J46)*'ASXY-TI2S'!$D46)</f>
        <v>-9.0732917285143598E-4</v>
      </c>
      <c r="K46" s="21">
        <f>SUM(E$3:E45)+H46</f>
        <v>4.8665140205646946E-2</v>
      </c>
      <c r="L46" s="21">
        <f>SUM(F$3:F45)+I46</f>
        <v>1.6994241434049816E-3</v>
      </c>
      <c r="M46" s="21">
        <f>SUM(G$3:G45)+J46</f>
        <v>-2.3544388321464275E-2</v>
      </c>
      <c r="N46" s="21"/>
      <c r="O46" s="21"/>
      <c r="P46" s="21"/>
      <c r="Q46" s="19">
        <f t="shared" si="1"/>
        <v>2.3682958712352748E-3</v>
      </c>
      <c r="R46" s="19">
        <f t="shared" si="1"/>
        <v>2.8880424191877554E-6</v>
      </c>
      <c r="S46" s="19">
        <f t="shared" si="1"/>
        <v>5.5433822143190334E-4</v>
      </c>
      <c r="T46" s="19">
        <f t="shared" si="2"/>
        <v>8.2702714207664888E-5</v>
      </c>
      <c r="U46" s="19">
        <f t="shared" si="3"/>
        <v>-1.1457909587202556E-3</v>
      </c>
      <c r="V46" s="19">
        <f t="shared" si="4"/>
        <v>-4.001190195519868E-5</v>
      </c>
    </row>
    <row r="47" spans="1:22" x14ac:dyDescent="0.25">
      <c r="A47" s="26">
        <f>Wellpath!E47</f>
        <v>4400</v>
      </c>
      <c r="B47" s="22">
        <v>0</v>
      </c>
      <c r="C47" s="22">
        <f>SIN(Wellpath!$L47) * COS(Wellpath!$L47) / 2</f>
        <v>0.22469851157479173</v>
      </c>
      <c r="D47" s="22">
        <f>(-TAN(Dip) * SIN(Wellpath!$L47) * COS(Wellpath!$L47) * SIN(Wellpath!$O47)) / 2</f>
        <v>0</v>
      </c>
      <c r="E47" s="20">
        <f>Model!$W$11*((drdp!B47+drdp!K47)*'ASXY-TI2S'!$B47+(drdp!E47+drdp!N47)*'ASXY-TI2S'!$C47+(drdp!H47+drdp!Q47)*'ASXY-TI2S'!$D47)</f>
        <v>2.9022913339047159E-3</v>
      </c>
      <c r="F47" s="20">
        <f>Model!$W$11*((drdp!C47+drdp!L47)*'ASXY-TI2S'!$B47+(drdp!F47+drdp!O47)*'ASXY-TI2S'!$C47+(drdp!I47+drdp!R47)*'ASXY-TI2S'!$D47)</f>
        <v>1.0135024666918364E-4</v>
      </c>
      <c r="G47" s="20">
        <f>Model!$W$11*((drdp!D47+drdp!M47)*'ASXY-TI2S'!$B47+(drdp!G47+drdp!P47)*'ASXY-TI2S'!$C47+(drdp!J47+drdp!S47)*'ASXY-TI2S'!$D47)</f>
        <v>-1.814658345702872E-3</v>
      </c>
      <c r="H47" s="18">
        <f>Model!$W$11*((drdp!B47)*'ASXY-TI2S'!$B47+(drdp!E47)*'ASXY-TI2S'!$C47+(drdp!H47)*'ASXY-TI2S'!$D47)</f>
        <v>1.451145666952358E-3</v>
      </c>
      <c r="I47" s="18">
        <f>Model!$W$11*((drdp!C47)*'ASXY-TI2S'!$B47+(drdp!F47)*'ASXY-TI2S'!$C47+(drdp!I47)*'ASXY-TI2S'!$D47)</f>
        <v>5.0675123334591819E-5</v>
      </c>
      <c r="J47" s="18">
        <f>Model!$W$11*((drdp!D47)*'ASXY-TI2S'!$B47+(drdp!G47)*'ASXY-TI2S'!$C47+(drdp!J47)*'ASXY-TI2S'!$D47)</f>
        <v>-9.0732917285143598E-4</v>
      </c>
      <c r="K47" s="21">
        <f>SUM(E$3:E46)+H47</f>
        <v>5.1567431539551664E-2</v>
      </c>
      <c r="L47" s="21">
        <f>SUM(F$3:F46)+I47</f>
        <v>1.8007743900741652E-3</v>
      </c>
      <c r="M47" s="21">
        <f>SUM(G$3:G46)+J47</f>
        <v>-2.5359046667167148E-2</v>
      </c>
      <c r="N47" s="21"/>
      <c r="O47" s="21"/>
      <c r="P47" s="21"/>
      <c r="Q47" s="19">
        <f t="shared" si="1"/>
        <v>2.6591999955863478E-3</v>
      </c>
      <c r="R47" s="19">
        <f t="shared" si="1"/>
        <v>3.2427884039469816E-6</v>
      </c>
      <c r="S47" s="19">
        <f t="shared" si="1"/>
        <v>6.4308124786756121E-4</v>
      </c>
      <c r="T47" s="19">
        <f t="shared" si="2"/>
        <v>9.2861310078327426E-5</v>
      </c>
      <c r="U47" s="19">
        <f t="shared" si="3"/>
        <v>-1.3077009029174376E-3</v>
      </c>
      <c r="V47" s="19">
        <f t="shared" si="4"/>
        <v>-4.5665921794930213E-5</v>
      </c>
    </row>
    <row r="48" spans="1:22" x14ac:dyDescent="0.25">
      <c r="A48" s="26">
        <f>Wellpath!E48</f>
        <v>4500</v>
      </c>
      <c r="B48" s="22">
        <v>0</v>
      </c>
      <c r="C48" s="22">
        <f>SIN(Wellpath!$L48) * COS(Wellpath!$L48) / 2</f>
        <v>0.22469851157479173</v>
      </c>
      <c r="D48" s="22">
        <f>(-TAN(Dip) * SIN(Wellpath!$L48) * COS(Wellpath!$L48) * SIN(Wellpath!$O48)) / 2</f>
        <v>0</v>
      </c>
      <c r="E48" s="20">
        <f>Model!$W$11*((drdp!B48+drdp!K48)*'ASXY-TI2S'!$B48+(drdp!E48+drdp!N48)*'ASXY-TI2S'!$C48+(drdp!H48+drdp!Q48)*'ASXY-TI2S'!$D48)</f>
        <v>2.9022913339047159E-3</v>
      </c>
      <c r="F48" s="20">
        <f>Model!$W$11*((drdp!C48+drdp!L48)*'ASXY-TI2S'!$B48+(drdp!F48+drdp!O48)*'ASXY-TI2S'!$C48+(drdp!I48+drdp!R48)*'ASXY-TI2S'!$D48)</f>
        <v>1.0135024666918364E-4</v>
      </c>
      <c r="G48" s="20">
        <f>Model!$W$11*((drdp!D48+drdp!M48)*'ASXY-TI2S'!$B48+(drdp!G48+drdp!P48)*'ASXY-TI2S'!$C48+(drdp!J48+drdp!S48)*'ASXY-TI2S'!$D48)</f>
        <v>-1.814658345702872E-3</v>
      </c>
      <c r="H48" s="18">
        <f>Model!$W$11*((drdp!B48)*'ASXY-TI2S'!$B48+(drdp!E48)*'ASXY-TI2S'!$C48+(drdp!H48)*'ASXY-TI2S'!$D48)</f>
        <v>1.451145666952358E-3</v>
      </c>
      <c r="I48" s="18">
        <f>Model!$W$11*((drdp!C48)*'ASXY-TI2S'!$B48+(drdp!F48)*'ASXY-TI2S'!$C48+(drdp!I48)*'ASXY-TI2S'!$D48)</f>
        <v>5.0675123334591819E-5</v>
      </c>
      <c r="J48" s="18">
        <f>Model!$W$11*((drdp!D48)*'ASXY-TI2S'!$B48+(drdp!G48)*'ASXY-TI2S'!$C48+(drdp!J48)*'ASXY-TI2S'!$D48)</f>
        <v>-9.0732917285143598E-4</v>
      </c>
      <c r="K48" s="21">
        <f>SUM(E$3:E47)+H48</f>
        <v>5.4469722873456382E-2</v>
      </c>
      <c r="L48" s="21">
        <f>SUM(F$3:F47)+I48</f>
        <v>1.9021246367433488E-3</v>
      </c>
      <c r="M48" s="21">
        <f>SUM(G$3:G47)+J48</f>
        <v>-2.717370501287002E-2</v>
      </c>
      <c r="N48" s="21"/>
      <c r="O48" s="21"/>
      <c r="P48" s="21"/>
      <c r="Q48" s="19">
        <f t="shared" si="1"/>
        <v>2.9669507099111376E-3</v>
      </c>
      <c r="R48" s="19">
        <f t="shared" si="1"/>
        <v>3.6180781337060167E-6</v>
      </c>
      <c r="S48" s="19">
        <f t="shared" si="1"/>
        <v>7.3841024412647728E-4</v>
      </c>
      <c r="T48" s="19">
        <f t="shared" si="2"/>
        <v>1.0360820183418411E-4</v>
      </c>
      <c r="U48" s="19">
        <f t="shared" si="3"/>
        <v>-1.4801441814960826E-3</v>
      </c>
      <c r="V48" s="19">
        <f t="shared" si="4"/>
        <v>-5.1687773776576302E-5</v>
      </c>
    </row>
    <row r="49" spans="1:22" x14ac:dyDescent="0.25">
      <c r="A49" s="26">
        <f>Wellpath!E49</f>
        <v>4600</v>
      </c>
      <c r="B49" s="22">
        <v>0</v>
      </c>
      <c r="C49" s="22">
        <f>SIN(Wellpath!$L49) * COS(Wellpath!$L49) / 2</f>
        <v>0.22469851157479173</v>
      </c>
      <c r="D49" s="22">
        <f>(-TAN(Dip) * SIN(Wellpath!$L49) * COS(Wellpath!$L49) * SIN(Wellpath!$O49)) / 2</f>
        <v>0</v>
      </c>
      <c r="E49" s="20">
        <f>Model!$W$11*((drdp!B49+drdp!K49)*'ASXY-TI2S'!$B49+(drdp!E49+drdp!N49)*'ASXY-TI2S'!$C49+(drdp!H49+drdp!Q49)*'ASXY-TI2S'!$D49)</f>
        <v>2.9022913339047159E-3</v>
      </c>
      <c r="F49" s="20">
        <f>Model!$W$11*((drdp!C49+drdp!L49)*'ASXY-TI2S'!$B49+(drdp!F49+drdp!O49)*'ASXY-TI2S'!$C49+(drdp!I49+drdp!R49)*'ASXY-TI2S'!$D49)</f>
        <v>1.0135024666918364E-4</v>
      </c>
      <c r="G49" s="20">
        <f>Model!$W$11*((drdp!D49+drdp!M49)*'ASXY-TI2S'!$B49+(drdp!G49+drdp!P49)*'ASXY-TI2S'!$C49+(drdp!J49+drdp!S49)*'ASXY-TI2S'!$D49)</f>
        <v>-1.814658345702872E-3</v>
      </c>
      <c r="H49" s="18">
        <f>Model!$W$11*((drdp!B49)*'ASXY-TI2S'!$B49+(drdp!E49)*'ASXY-TI2S'!$C49+(drdp!H49)*'ASXY-TI2S'!$D49)</f>
        <v>1.451145666952358E-3</v>
      </c>
      <c r="I49" s="18">
        <f>Model!$W$11*((drdp!C49)*'ASXY-TI2S'!$B49+(drdp!F49)*'ASXY-TI2S'!$C49+(drdp!I49)*'ASXY-TI2S'!$D49)</f>
        <v>5.0675123334591819E-5</v>
      </c>
      <c r="J49" s="18">
        <f>Model!$W$11*((drdp!D49)*'ASXY-TI2S'!$B49+(drdp!G49)*'ASXY-TI2S'!$C49+(drdp!J49)*'ASXY-TI2S'!$D49)</f>
        <v>-9.0732917285143598E-4</v>
      </c>
      <c r="K49" s="21">
        <f>SUM(E$3:E48)+H49</f>
        <v>5.7372014207361099E-2</v>
      </c>
      <c r="L49" s="21">
        <f>SUM(F$3:F48)+I49</f>
        <v>2.0034748834125322E-3</v>
      </c>
      <c r="M49" s="21">
        <f>SUM(G$3:G48)+J49</f>
        <v>-2.8988363358572893E-2</v>
      </c>
      <c r="N49" s="21"/>
      <c r="O49" s="21"/>
      <c r="P49" s="21"/>
      <c r="Q49" s="19">
        <f t="shared" si="1"/>
        <v>3.2915480142096439E-3</v>
      </c>
      <c r="R49" s="19">
        <f t="shared" si="1"/>
        <v>4.0139116084648597E-6</v>
      </c>
      <c r="S49" s="19">
        <f t="shared" si="1"/>
        <v>8.4032521020865154E-4</v>
      </c>
      <c r="T49" s="19">
        <f t="shared" si="2"/>
        <v>1.1494338947523493E-4</v>
      </c>
      <c r="U49" s="19">
        <f t="shared" si="3"/>
        <v>-1.66312079445619E-3</v>
      </c>
      <c r="V49" s="19">
        <f t="shared" si="4"/>
        <v>-5.8077457900136949E-5</v>
      </c>
    </row>
    <row r="50" spans="1:22" x14ac:dyDescent="0.25">
      <c r="A50" s="26">
        <f>Wellpath!E50</f>
        <v>4700</v>
      </c>
      <c r="B50" s="22">
        <v>0</v>
      </c>
      <c r="C50" s="22">
        <f>SIN(Wellpath!$L50) * COS(Wellpath!$L50) / 2</f>
        <v>0.22469851157479173</v>
      </c>
      <c r="D50" s="22">
        <f>(-TAN(Dip) * SIN(Wellpath!$L50) * COS(Wellpath!$L50) * SIN(Wellpath!$O50)) / 2</f>
        <v>0</v>
      </c>
      <c r="E50" s="20">
        <f>Model!$W$11*((drdp!B50+drdp!K50)*'ASXY-TI2S'!$B50+(drdp!E50+drdp!N50)*'ASXY-TI2S'!$C50+(drdp!H50+drdp!Q50)*'ASXY-TI2S'!$D50)</f>
        <v>2.9022913339047051E-3</v>
      </c>
      <c r="F50" s="20">
        <f>Model!$W$11*((drdp!C50+drdp!L50)*'ASXY-TI2S'!$B50+(drdp!F50+drdp!O50)*'ASXY-TI2S'!$C50+(drdp!I50+drdp!R50)*'ASXY-TI2S'!$D50)</f>
        <v>1.0135024666918325E-4</v>
      </c>
      <c r="G50" s="20">
        <f>Model!$W$11*((drdp!D50+drdp!M50)*'ASXY-TI2S'!$B50+(drdp!G50+drdp!P50)*'ASXY-TI2S'!$C50+(drdp!J50+drdp!S50)*'ASXY-TI2S'!$D50)</f>
        <v>-1.8146583457028652E-3</v>
      </c>
      <c r="H50" s="18">
        <f>Model!$W$11*((drdp!B50)*'ASXY-TI2S'!$B50+(drdp!E50)*'ASXY-TI2S'!$C50+(drdp!H50)*'ASXY-TI2S'!$D50)</f>
        <v>1.451145666952358E-3</v>
      </c>
      <c r="I50" s="18">
        <f>Model!$W$11*((drdp!C50)*'ASXY-TI2S'!$B50+(drdp!F50)*'ASXY-TI2S'!$C50+(drdp!I50)*'ASXY-TI2S'!$D50)</f>
        <v>5.0675123334591819E-5</v>
      </c>
      <c r="J50" s="18">
        <f>Model!$W$11*((drdp!D50)*'ASXY-TI2S'!$B50+(drdp!G50)*'ASXY-TI2S'!$C50+(drdp!J50)*'ASXY-TI2S'!$D50)</f>
        <v>-9.0732917285143598E-4</v>
      </c>
      <c r="K50" s="21">
        <f>SUM(E$3:E49)+H50</f>
        <v>6.0274305541265817E-2</v>
      </c>
      <c r="L50" s="21">
        <f>SUM(F$3:F49)+I50</f>
        <v>2.1048251300817161E-3</v>
      </c>
      <c r="M50" s="21">
        <f>SUM(G$3:G49)+J50</f>
        <v>-3.0803021704275766E-2</v>
      </c>
      <c r="N50" s="21"/>
      <c r="O50" s="21"/>
      <c r="P50" s="21"/>
      <c r="Q50" s="19">
        <f t="shared" si="1"/>
        <v>3.6329919084818673E-3</v>
      </c>
      <c r="R50" s="19">
        <f t="shared" si="1"/>
        <v>4.4302888282235128E-6</v>
      </c>
      <c r="S50" s="19">
        <f t="shared" si="1"/>
        <v>9.4882614611408388E-4</v>
      </c>
      <c r="T50" s="19">
        <f t="shared" si="2"/>
        <v>1.2686687300147992E-4</v>
      </c>
      <c r="U50" s="19">
        <f t="shared" si="3"/>
        <v>-1.8566307417977601E-3</v>
      </c>
      <c r="V50" s="19">
        <f t="shared" si="4"/>
        <v>-6.483497416561216E-5</v>
      </c>
    </row>
    <row r="51" spans="1:22" x14ac:dyDescent="0.25">
      <c r="A51" s="26">
        <f>Wellpath!E51</f>
        <v>4800</v>
      </c>
      <c r="B51" s="22">
        <v>0</v>
      </c>
      <c r="C51" s="22">
        <f>SIN(Wellpath!$L51) * COS(Wellpath!$L51) / 2</f>
        <v>0.22469851157479173</v>
      </c>
      <c r="D51" s="22">
        <f>(-TAN(Dip) * SIN(Wellpath!$L51) * COS(Wellpath!$L51) * SIN(Wellpath!$O51)) / 2</f>
        <v>0</v>
      </c>
      <c r="E51" s="20">
        <f>Model!$W$11*((drdp!B51+drdp!K51)*'ASXY-TI2S'!$B51+(drdp!E51+drdp!N51)*'ASXY-TI2S'!$C51+(drdp!H51+drdp!Q51)*'ASXY-TI2S'!$D51)</f>
        <v>2.9022913339047051E-3</v>
      </c>
      <c r="F51" s="20">
        <f>Model!$W$11*((drdp!C51+drdp!L51)*'ASXY-TI2S'!$B51+(drdp!F51+drdp!O51)*'ASXY-TI2S'!$C51+(drdp!I51+drdp!R51)*'ASXY-TI2S'!$D51)</f>
        <v>1.0135024666918325E-4</v>
      </c>
      <c r="G51" s="20">
        <f>Model!$W$11*((drdp!D51+drdp!M51)*'ASXY-TI2S'!$B51+(drdp!G51+drdp!P51)*'ASXY-TI2S'!$C51+(drdp!J51+drdp!S51)*'ASXY-TI2S'!$D51)</f>
        <v>-1.8146583457028652E-3</v>
      </c>
      <c r="H51" s="18">
        <f>Model!$W$11*((drdp!B51)*'ASXY-TI2S'!$B51+(drdp!E51)*'ASXY-TI2S'!$C51+(drdp!H51)*'ASXY-TI2S'!$D51)</f>
        <v>1.4511456669523473E-3</v>
      </c>
      <c r="I51" s="18">
        <f>Model!$W$11*((drdp!C51)*'ASXY-TI2S'!$B51+(drdp!F51)*'ASXY-TI2S'!$C51+(drdp!I51)*'ASXY-TI2S'!$D51)</f>
        <v>5.0675123334591433E-5</v>
      </c>
      <c r="J51" s="18">
        <f>Model!$W$11*((drdp!D51)*'ASXY-TI2S'!$B51+(drdp!G51)*'ASXY-TI2S'!$C51+(drdp!J51)*'ASXY-TI2S'!$D51)</f>
        <v>-9.0732917285142925E-4</v>
      </c>
      <c r="K51" s="21">
        <f>SUM(E$3:E50)+H51</f>
        <v>6.3176596875170507E-2</v>
      </c>
      <c r="L51" s="21">
        <f>SUM(F$3:F50)+I51</f>
        <v>2.206175376750899E-3</v>
      </c>
      <c r="M51" s="21">
        <f>SUM(G$3:G50)+J51</f>
        <v>-3.2617680049978622E-2</v>
      </c>
      <c r="N51" s="21"/>
      <c r="O51" s="21"/>
      <c r="P51" s="21"/>
      <c r="Q51" s="19">
        <f t="shared" si="1"/>
        <v>3.9912823927278039E-3</v>
      </c>
      <c r="R51" s="19">
        <f t="shared" si="1"/>
        <v>4.8672097929819709E-6</v>
      </c>
      <c r="S51" s="19">
        <f t="shared" si="1"/>
        <v>1.0639130518427734E-3</v>
      </c>
      <c r="T51" s="19">
        <f t="shared" si="2"/>
        <v>1.3937865241291897E-4</v>
      </c>
      <c r="U51" s="19">
        <f t="shared" si="3"/>
        <v>-2.060674023520791E-3</v>
      </c>
      <c r="V51" s="19">
        <f t="shared" si="4"/>
        <v>-7.1960322573001874E-5</v>
      </c>
    </row>
    <row r="52" spans="1:22" x14ac:dyDescent="0.25">
      <c r="A52" s="26">
        <f>Wellpath!E52</f>
        <v>4900</v>
      </c>
      <c r="B52" s="22">
        <v>0</v>
      </c>
      <c r="C52" s="22">
        <f>SIN(Wellpath!$L52) * COS(Wellpath!$L52) / 2</f>
        <v>0.22469851157479173</v>
      </c>
      <c r="D52" s="22">
        <f>(-TAN(Dip) * SIN(Wellpath!$L52) * COS(Wellpath!$L52) * SIN(Wellpath!$O52)) / 2</f>
        <v>0</v>
      </c>
      <c r="E52" s="20">
        <f>Model!$W$11*((drdp!B52+drdp!K52)*'ASXY-TI2S'!$B52+(drdp!E52+drdp!N52)*'ASXY-TI2S'!$C52+(drdp!H52+drdp!Q52)*'ASXY-TI2S'!$D52)</f>
        <v>2.9022913339047159E-3</v>
      </c>
      <c r="F52" s="20">
        <f>Model!$W$11*((drdp!C52+drdp!L52)*'ASXY-TI2S'!$B52+(drdp!F52+drdp!O52)*'ASXY-TI2S'!$C52+(drdp!I52+drdp!R52)*'ASXY-TI2S'!$D52)</f>
        <v>1.0135024666918364E-4</v>
      </c>
      <c r="G52" s="20">
        <f>Model!$W$11*((drdp!D52+drdp!M52)*'ASXY-TI2S'!$B52+(drdp!G52+drdp!P52)*'ASXY-TI2S'!$C52+(drdp!J52+drdp!S52)*'ASXY-TI2S'!$D52)</f>
        <v>-1.814658345702872E-3</v>
      </c>
      <c r="H52" s="18">
        <f>Model!$W$11*((drdp!B52)*'ASXY-TI2S'!$B52+(drdp!E52)*'ASXY-TI2S'!$C52+(drdp!H52)*'ASXY-TI2S'!$D52)</f>
        <v>1.451145666952358E-3</v>
      </c>
      <c r="I52" s="18">
        <f>Model!$W$11*((drdp!C52)*'ASXY-TI2S'!$B52+(drdp!F52)*'ASXY-TI2S'!$C52+(drdp!I52)*'ASXY-TI2S'!$D52)</f>
        <v>5.0675123334591819E-5</v>
      </c>
      <c r="J52" s="18">
        <f>Model!$W$11*((drdp!D52)*'ASXY-TI2S'!$B52+(drdp!G52)*'ASXY-TI2S'!$C52+(drdp!J52)*'ASXY-TI2S'!$D52)</f>
        <v>-9.0732917285143598E-4</v>
      </c>
      <c r="K52" s="21">
        <f>SUM(E$3:E51)+H52</f>
        <v>6.6078888209075232E-2</v>
      </c>
      <c r="L52" s="21">
        <f>SUM(F$3:F51)+I52</f>
        <v>2.3075256234200829E-3</v>
      </c>
      <c r="M52" s="21">
        <f>SUM(G$3:G51)+J52</f>
        <v>-3.4432338395681494E-2</v>
      </c>
      <c r="N52" s="21"/>
      <c r="O52" s="21"/>
      <c r="P52" s="21"/>
      <c r="Q52" s="19">
        <f t="shared" si="1"/>
        <v>4.3664194669474615E-3</v>
      </c>
      <c r="R52" s="19">
        <f t="shared" si="1"/>
        <v>5.3246745027402416E-6</v>
      </c>
      <c r="S52" s="19">
        <f t="shared" si="1"/>
        <v>1.1855859273947221E-3</v>
      </c>
      <c r="T52" s="19">
        <f t="shared" si="2"/>
        <v>1.5247872770955228E-4</v>
      </c>
      <c r="U52" s="19">
        <f t="shared" si="3"/>
        <v>-2.2752506396252863E-3</v>
      </c>
      <c r="V52" s="19">
        <f t="shared" si="4"/>
        <v>-7.94535031223062E-5</v>
      </c>
    </row>
    <row r="53" spans="1:22" x14ac:dyDescent="0.25">
      <c r="A53" s="26">
        <f>Wellpath!E53</f>
        <v>5000</v>
      </c>
      <c r="B53" s="22">
        <v>0</v>
      </c>
      <c r="C53" s="22">
        <f>SIN(Wellpath!$L53) * COS(Wellpath!$L53) / 2</f>
        <v>0.22469851157479173</v>
      </c>
      <c r="D53" s="22">
        <f>(-TAN(Dip) * SIN(Wellpath!$L53) * COS(Wellpath!$L53) * SIN(Wellpath!$O53)) / 2</f>
        <v>0</v>
      </c>
      <c r="E53" s="20">
        <f>Model!$W$11*((drdp!B53+drdp!K53)*'ASXY-TI2S'!$B53+(drdp!E53+drdp!N53)*'ASXY-TI2S'!$C53+(drdp!H53+drdp!Q53)*'ASXY-TI2S'!$D53)</f>
        <v>2.9022913339047159E-3</v>
      </c>
      <c r="F53" s="20">
        <f>Model!$W$11*((drdp!C53+drdp!L53)*'ASXY-TI2S'!$B53+(drdp!F53+drdp!O53)*'ASXY-TI2S'!$C53+(drdp!I53+drdp!R53)*'ASXY-TI2S'!$D53)</f>
        <v>1.0135024666918364E-4</v>
      </c>
      <c r="G53" s="20">
        <f>Model!$W$11*((drdp!D53+drdp!M53)*'ASXY-TI2S'!$B53+(drdp!G53+drdp!P53)*'ASXY-TI2S'!$C53+(drdp!J53+drdp!S53)*'ASXY-TI2S'!$D53)</f>
        <v>-1.814658345702872E-3</v>
      </c>
      <c r="H53" s="18">
        <f>Model!$W$11*((drdp!B53)*'ASXY-TI2S'!$B53+(drdp!E53)*'ASXY-TI2S'!$C53+(drdp!H53)*'ASXY-TI2S'!$D53)</f>
        <v>1.451145666952358E-3</v>
      </c>
      <c r="I53" s="18">
        <f>Model!$W$11*((drdp!C53)*'ASXY-TI2S'!$B53+(drdp!F53)*'ASXY-TI2S'!$C53+(drdp!I53)*'ASXY-TI2S'!$D53)</f>
        <v>5.0675123334591819E-5</v>
      </c>
      <c r="J53" s="18">
        <f>Model!$W$11*((drdp!D53)*'ASXY-TI2S'!$B53+(drdp!G53)*'ASXY-TI2S'!$C53+(drdp!J53)*'ASXY-TI2S'!$D53)</f>
        <v>-9.0732917285143598E-4</v>
      </c>
      <c r="K53" s="21">
        <f>SUM(E$3:E52)+H53</f>
        <v>6.8981179542979942E-2</v>
      </c>
      <c r="L53" s="21">
        <f>SUM(F$3:F52)+I53</f>
        <v>2.4088758700892667E-3</v>
      </c>
      <c r="M53" s="21">
        <f>SUM(G$3:G52)+J53</f>
        <v>-3.6246996741384367E-2</v>
      </c>
      <c r="N53" s="21"/>
      <c r="O53" s="21"/>
      <c r="P53" s="21"/>
      <c r="Q53" s="19">
        <f t="shared" si="1"/>
        <v>4.7584031311408348E-3</v>
      </c>
      <c r="R53" s="19">
        <f t="shared" si="1"/>
        <v>5.8026829574983216E-6</v>
      </c>
      <c r="S53" s="19">
        <f t="shared" si="1"/>
        <v>1.313844772769929E-3</v>
      </c>
      <c r="T53" s="19">
        <f t="shared" si="2"/>
        <v>1.6616709889137973E-4</v>
      </c>
      <c r="U53" s="19">
        <f t="shared" si="3"/>
        <v>-2.5003605901112438E-3</v>
      </c>
      <c r="V53" s="19">
        <f t="shared" si="4"/>
        <v>-8.7314515813525083E-5</v>
      </c>
    </row>
    <row r="54" spans="1:22" x14ac:dyDescent="0.25">
      <c r="A54" s="26">
        <f>Wellpath!E54</f>
        <v>5100</v>
      </c>
      <c r="B54" s="22">
        <v>0</v>
      </c>
      <c r="C54" s="22">
        <f>SIN(Wellpath!$L54) * COS(Wellpath!$L54) / 2</f>
        <v>0.22259294138586766</v>
      </c>
      <c r="D54" s="22">
        <f>(-TAN(Dip) * SIN(Wellpath!$L54) * COS(Wellpath!$L54) * SIN(Wellpath!$O54)) / 2</f>
        <v>-3.4823165308841789E-2</v>
      </c>
      <c r="E54" s="20">
        <f>Model!$W$11*((drdp!B54+drdp!K54)*'ASXY-TI2S'!$B54+(drdp!E54+drdp!N54)*'ASXY-TI2S'!$C54+(drdp!H54+drdp!Q54)*'ASXY-TI2S'!$D54)</f>
        <v>2.9048557082211068E-3</v>
      </c>
      <c r="F54" s="20">
        <f>Model!$W$11*((drdp!C54+drdp!L54)*'ASXY-TI2S'!$B54+(drdp!F54+drdp!O54)*'ASXY-TI2S'!$C54+(drdp!I54+drdp!R54)*'ASXY-TI2S'!$D54)</f>
        <v>1.0866872081239776E-4</v>
      </c>
      <c r="G54" s="20">
        <f>Model!$W$11*((drdp!D54+drdp!M54)*'ASXY-TI2S'!$B54+(drdp!G54+drdp!P54)*'ASXY-TI2S'!$C54+(drdp!J54+drdp!S54)*'ASXY-TI2S'!$D54)</f>
        <v>-1.7704607384959961E-3</v>
      </c>
      <c r="H54" s="18">
        <f>Model!$W$11*((drdp!B54)*'ASXY-TI2S'!$B54+(drdp!E54)*'ASXY-TI2S'!$C54+(drdp!H54)*'ASXY-TI2S'!$D54)</f>
        <v>1.4524278541105534E-3</v>
      </c>
      <c r="I54" s="18">
        <f>Model!$W$11*((drdp!C54)*'ASXY-TI2S'!$B54+(drdp!F54)*'ASXY-TI2S'!$C54+(drdp!I54)*'ASXY-TI2S'!$D54)</f>
        <v>5.4334360406198882E-5</v>
      </c>
      <c r="J54" s="18">
        <f>Model!$W$11*((drdp!D54)*'ASXY-TI2S'!$B54+(drdp!G54)*'ASXY-TI2S'!$C54+(drdp!J54)*'ASXY-TI2S'!$D54)</f>
        <v>-8.8523036924799804E-4</v>
      </c>
      <c r="K54" s="21">
        <f>SUM(E$3:E53)+H54</f>
        <v>7.188475306404285E-2</v>
      </c>
      <c r="L54" s="21">
        <f>SUM(F$3:F53)+I54</f>
        <v>2.5138853538300577E-3</v>
      </c>
      <c r="M54" s="21">
        <f>SUM(G$3:G53)+J54</f>
        <v>-3.8039556283483808E-2</v>
      </c>
      <c r="N54" s="21"/>
      <c r="O54" s="21"/>
      <c r="P54" s="21"/>
      <c r="Q54" s="19">
        <f t="shared" si="1"/>
        <v>5.167417723078418E-3</v>
      </c>
      <c r="R54" s="19">
        <f t="shared" si="1"/>
        <v>6.3196195722012744E-6</v>
      </c>
      <c r="S54" s="19">
        <f t="shared" si="1"/>
        <v>1.4470078422443324E-3</v>
      </c>
      <c r="T54" s="19">
        <f t="shared" si="2"/>
        <v>1.8071002789138768E-4</v>
      </c>
      <c r="U54" s="19">
        <f t="shared" si="3"/>
        <v>-2.734464110103993E-3</v>
      </c>
      <c r="V54" s="19">
        <f t="shared" si="4"/>
        <v>-9.5627083407244081E-5</v>
      </c>
    </row>
    <row r="55" spans="1:22" x14ac:dyDescent="0.25">
      <c r="A55" s="26">
        <f>Wellpath!E55</f>
        <v>5200</v>
      </c>
      <c r="B55" s="22">
        <v>0</v>
      </c>
      <c r="C55" s="22">
        <f>SIN(Wellpath!$L55) * COS(Wellpath!$L55) / 2</f>
        <v>0.22142948273274748</v>
      </c>
      <c r="D55" s="22">
        <f>(-TAN(Dip) * SIN(Wellpath!$L55) * COS(Wellpath!$L55) * SIN(Wellpath!$O55)) / 2</f>
        <v>-6.9799574469628797E-2</v>
      </c>
      <c r="E55" s="20">
        <f>Model!$W$11*((drdp!B55+drdp!K55)*'ASXY-TI2S'!$B55+(drdp!E55+drdp!N55)*'ASXY-TI2S'!$C55+(drdp!H55+drdp!Q55)*'ASXY-TI2S'!$D55)</f>
        <v>2.9364938032992935E-3</v>
      </c>
      <c r="F55" s="20">
        <f>Model!$W$11*((drdp!C55+drdp!L55)*'ASXY-TI2S'!$B55+(drdp!F55+drdp!O55)*'ASXY-TI2S'!$C55+(drdp!I55+drdp!R55)*'ASXY-TI2S'!$D55)</f>
        <v>1.3151868688452816E-4</v>
      </c>
      <c r="G55" s="20">
        <f>Model!$W$11*((drdp!D55+drdp!M55)*'ASXY-TI2S'!$B55+(drdp!G55+drdp!P55)*'ASXY-TI2S'!$C55+(drdp!J55+drdp!S55)*'ASXY-TI2S'!$D55)</f>
        <v>-1.7466147323059577E-3</v>
      </c>
      <c r="H55" s="18">
        <f>Model!$W$11*((drdp!B55)*'ASXY-TI2S'!$B55+(drdp!E55)*'ASXY-TI2S'!$C55+(drdp!H55)*'ASXY-TI2S'!$D55)</f>
        <v>1.4682469016496467E-3</v>
      </c>
      <c r="I55" s="18">
        <f>Model!$W$11*((drdp!C55)*'ASXY-TI2S'!$B55+(drdp!F55)*'ASXY-TI2S'!$C55+(drdp!I55)*'ASXY-TI2S'!$D55)</f>
        <v>6.5759343442264081E-5</v>
      </c>
      <c r="J55" s="18">
        <f>Model!$W$11*((drdp!D55)*'ASXY-TI2S'!$B55+(drdp!G55)*'ASXY-TI2S'!$C55+(drdp!J55)*'ASXY-TI2S'!$D55)</f>
        <v>-8.7330736615297885E-4</v>
      </c>
      <c r="K55" s="21">
        <f>SUM(E$3:E54)+H55</f>
        <v>7.4805427819803053E-2</v>
      </c>
      <c r="L55" s="21">
        <f>SUM(F$3:F54)+I55</f>
        <v>2.6339790576785206E-3</v>
      </c>
      <c r="M55" s="21">
        <f>SUM(G$3:G54)+J55</f>
        <v>-3.9798094018884782E-2</v>
      </c>
      <c r="N55" s="21"/>
      <c r="O55" s="21"/>
      <c r="P55" s="21"/>
      <c r="Q55" s="19">
        <f t="shared" si="1"/>
        <v>5.5958520313037644E-3</v>
      </c>
      <c r="R55" s="19">
        <f t="shared" si="1"/>
        <v>6.9378456762890279E-6</v>
      </c>
      <c r="S55" s="19">
        <f t="shared" si="1"/>
        <v>1.5838882875359927E-3</v>
      </c>
      <c r="T55" s="19">
        <f t="shared" si="2"/>
        <v>1.9703593027804343E-4</v>
      </c>
      <c r="U55" s="19">
        <f t="shared" si="3"/>
        <v>-2.9771134494954213E-3</v>
      </c>
      <c r="V55" s="19">
        <f t="shared" si="4"/>
        <v>-1.0482734618126331E-4</v>
      </c>
    </row>
    <row r="56" spans="1:22" x14ac:dyDescent="0.25">
      <c r="A56" s="26">
        <f>Wellpath!E56</f>
        <v>5300</v>
      </c>
      <c r="B56" s="22">
        <v>0</v>
      </c>
      <c r="C56" s="22">
        <f>SIN(Wellpath!$L56) * COS(Wellpath!$L56) / 2</f>
        <v>0.22126722226193607</v>
      </c>
      <c r="D56" s="22">
        <f>(-TAN(Dip) * SIN(Wellpath!$L56) * COS(Wellpath!$L56) * SIN(Wellpath!$O56)) / 2</f>
        <v>-0.10447450711770383</v>
      </c>
      <c r="E56" s="20">
        <f>Model!$W$11*((drdp!B56+drdp!K56)*'ASXY-TI2S'!$B56+(drdp!E56+drdp!N56)*'ASXY-TI2S'!$C56+(drdp!H56+drdp!Q56)*'ASXY-TI2S'!$D56)</f>
        <v>2.9967785014456344E-3</v>
      </c>
      <c r="F56" s="20">
        <f>Model!$W$11*((drdp!C56+drdp!L56)*'ASXY-TI2S'!$B56+(drdp!F56+drdp!O56)*'ASXY-TI2S'!$C56+(drdp!I56+drdp!R56)*'ASXY-TI2S'!$D56)</f>
        <v>1.6983888330030449E-4</v>
      </c>
      <c r="G56" s="20">
        <f>Model!$W$11*((drdp!D56+drdp!M56)*'ASXY-TI2S'!$B56+(drdp!G56+drdp!P56)*'ASXY-TI2S'!$C56+(drdp!J56+drdp!S56)*'ASXY-TI2S'!$D56)</f>
        <v>-1.7433200934428275E-3</v>
      </c>
      <c r="H56" s="18">
        <f>Model!$W$11*((drdp!B56)*'ASXY-TI2S'!$B56+(drdp!E56)*'ASXY-TI2S'!$C56+(drdp!H56)*'ASXY-TI2S'!$D56)</f>
        <v>1.4983892507228172E-3</v>
      </c>
      <c r="I56" s="18">
        <f>Model!$W$11*((drdp!C56)*'ASXY-TI2S'!$B56+(drdp!F56)*'ASXY-TI2S'!$C56+(drdp!I56)*'ASXY-TI2S'!$D56)</f>
        <v>8.4919441650152245E-5</v>
      </c>
      <c r="J56" s="18">
        <f>Model!$W$11*((drdp!D56)*'ASXY-TI2S'!$B56+(drdp!G56)*'ASXY-TI2S'!$C56+(drdp!J56)*'ASXY-TI2S'!$D56)</f>
        <v>-8.7166004672141375E-4</v>
      </c>
      <c r="K56" s="21">
        <f>SUM(E$3:E55)+H56</f>
        <v>7.7772063972175509E-2</v>
      </c>
      <c r="L56" s="21">
        <f>SUM(F$3:F55)+I56</f>
        <v>2.7846578427709371E-3</v>
      </c>
      <c r="M56" s="21">
        <f>SUM(G$3:G55)+J56</f>
        <v>-4.1543061431759176E-2</v>
      </c>
      <c r="N56" s="21"/>
      <c r="O56" s="21"/>
      <c r="P56" s="21"/>
      <c r="Q56" s="19">
        <f t="shared" si="1"/>
        <v>6.0484939344921601E-3</v>
      </c>
      <c r="R56" s="19">
        <f t="shared" si="1"/>
        <v>7.7543193013056892E-6</v>
      </c>
      <c r="S56" s="19">
        <f t="shared" si="1"/>
        <v>1.7258259531229168E-3</v>
      </c>
      <c r="T56" s="19">
        <f t="shared" si="2"/>
        <v>2.1656858788860156E-4</v>
      </c>
      <c r="U56" s="19">
        <f t="shared" si="3"/>
        <v>-3.230889631270792E-3</v>
      </c>
      <c r="V56" s="19">
        <f t="shared" si="4"/>
        <v>-1.1568321182866302E-4</v>
      </c>
    </row>
    <row r="57" spans="1:22" x14ac:dyDescent="0.25">
      <c r="A57" s="26">
        <f>Wellpath!E57</f>
        <v>5400</v>
      </c>
      <c r="B57" s="22">
        <v>0</v>
      </c>
      <c r="C57" s="22">
        <f>SIN(Wellpath!$L57) * COS(Wellpath!$L57) / 2</f>
        <v>0.2221943193527029</v>
      </c>
      <c r="D57" s="22">
        <f>(-TAN(Dip) * SIN(Wellpath!$L57) * COS(Wellpath!$L57) * SIN(Wellpath!$O57)) / 2</f>
        <v>-0.13853822475766656</v>
      </c>
      <c r="E57" s="20">
        <f>Model!$W$11*((drdp!B57+drdp!K57)*'ASXY-TI2S'!$B57+(drdp!E57+drdp!N57)*'ASXY-TI2S'!$C57+(drdp!H57+drdp!Q57)*'ASXY-TI2S'!$D57)</f>
        <v>3.0852739218232886E-3</v>
      </c>
      <c r="F57" s="20">
        <f>Model!$W$11*((drdp!C57+drdp!L57)*'ASXY-TI2S'!$B57+(drdp!F57+drdp!O57)*'ASXY-TI2S'!$C57+(drdp!I57+drdp!R57)*'ASXY-TI2S'!$D57)</f>
        <v>2.224412306070177E-4</v>
      </c>
      <c r="G57" s="20">
        <f>Model!$W$11*((drdp!D57+drdp!M57)*'ASXY-TI2S'!$B57+(drdp!G57+drdp!P57)*'ASXY-TI2S'!$C57+(drdp!J57+drdp!S57)*'ASXY-TI2S'!$D57)</f>
        <v>-1.7622461390448929E-3</v>
      </c>
      <c r="H57" s="18">
        <f>Model!$W$11*((drdp!B57)*'ASXY-TI2S'!$B57+(drdp!E57)*'ASXY-TI2S'!$C57+(drdp!H57)*'ASXY-TI2S'!$D57)</f>
        <v>1.5426369609116443E-3</v>
      </c>
      <c r="I57" s="18">
        <f>Model!$W$11*((drdp!C57)*'ASXY-TI2S'!$B57+(drdp!F57)*'ASXY-TI2S'!$C57+(drdp!I57)*'ASXY-TI2S'!$D57)</f>
        <v>1.1122061530350885E-4</v>
      </c>
      <c r="J57" s="18">
        <f>Model!$W$11*((drdp!D57)*'ASXY-TI2S'!$B57+(drdp!G57)*'ASXY-TI2S'!$C57+(drdp!J57)*'ASXY-TI2S'!$D57)</f>
        <v>-8.8112306952244643E-4</v>
      </c>
      <c r="K57" s="21">
        <f>SUM(E$3:E56)+H57</f>
        <v>8.0813090183809971E-2</v>
      </c>
      <c r="L57" s="21">
        <f>SUM(F$3:F56)+I57</f>
        <v>2.9807978997245977E-3</v>
      </c>
      <c r="M57" s="21">
        <f>SUM(G$3:G56)+J57</f>
        <v>-4.3295844548003039E-2</v>
      </c>
      <c r="N57" s="21"/>
      <c r="O57" s="21"/>
      <c r="P57" s="21"/>
      <c r="Q57" s="19">
        <f t="shared" si="1"/>
        <v>6.5307555450566032E-3</v>
      </c>
      <c r="R57" s="19">
        <f t="shared" si="1"/>
        <v>8.8851561190025731E-6</v>
      </c>
      <c r="S57" s="19">
        <f t="shared" si="1"/>
        <v>1.8745301551248445E-3</v>
      </c>
      <c r="T57" s="19">
        <f t="shared" si="2"/>
        <v>2.4088748949015526E-4</v>
      </c>
      <c r="U57" s="19">
        <f t="shared" si="3"/>
        <v>-3.498870990041987E-3</v>
      </c>
      <c r="V57" s="19">
        <f t="shared" si="4"/>
        <v>-1.2905616249549013E-4</v>
      </c>
    </row>
    <row r="58" spans="1:22" x14ac:dyDescent="0.25">
      <c r="A58" s="26">
        <f>Wellpath!E58</f>
        <v>5500</v>
      </c>
      <c r="B58" s="22">
        <v>0</v>
      </c>
      <c r="C58" s="22">
        <f>SIN(Wellpath!$L58) * COS(Wellpath!$L58) / 2</f>
        <v>0.22408292868687327</v>
      </c>
      <c r="D58" s="22">
        <f>(-TAN(Dip) * SIN(Wellpath!$L58) * COS(Wellpath!$L58) * SIN(Wellpath!$O58)) / 2</f>
        <v>-0.17155264703163217</v>
      </c>
      <c r="E58" s="20">
        <f>Model!$W$11*((drdp!B58+drdp!K58)*'ASXY-TI2S'!$B58+(drdp!E58+drdp!N58)*'ASXY-TI2S'!$C58+(drdp!H58+drdp!Q58)*'ASXY-TI2S'!$D58)</f>
        <v>2.0082249538525662E-3</v>
      </c>
      <c r="F58" s="20">
        <f>Model!$W$11*((drdp!C58+drdp!L58)*'ASXY-TI2S'!$B58+(drdp!F58+drdp!O58)*'ASXY-TI2S'!$C58+(drdp!I58+drdp!R58)*'ASXY-TI2S'!$D58)</f>
        <v>1.8109309617404525E-4</v>
      </c>
      <c r="G58" s="20">
        <f>Model!$W$11*((drdp!D58+drdp!M58)*'ASXY-TI2S'!$B58+(drdp!G58+drdp!P58)*'ASXY-TI2S'!$C58+(drdp!J58+drdp!S58)*'ASXY-TI2S'!$D58)</f>
        <v>-1.1308595633223264E-3</v>
      </c>
      <c r="H58" s="18">
        <f>Model!$W$11*((drdp!B58)*'ASXY-TI2S'!$B58+(drdp!E58)*'ASXY-TI2S'!$C58+(drdp!H58)*'ASXY-TI2S'!$D58)</f>
        <v>1.5996693913115881E-3</v>
      </c>
      <c r="I58" s="18">
        <f>Model!$W$11*((drdp!C58)*'ASXY-TI2S'!$B58+(drdp!F58)*'ASXY-TI2S'!$C58+(drdp!I58)*'ASXY-TI2S'!$D58)</f>
        <v>1.4425131127453029E-4</v>
      </c>
      <c r="J58" s="18">
        <f>Model!$W$11*((drdp!D58)*'ASXY-TI2S'!$B58+(drdp!G58)*'ASXY-TI2S'!$C58+(drdp!J58)*'ASXY-TI2S'!$D58)</f>
        <v>-9.0079621102622854E-4</v>
      </c>
      <c r="K58" s="21">
        <f>SUM(E$3:E57)+H58</f>
        <v>8.3955396536033206E-2</v>
      </c>
      <c r="L58" s="21">
        <f>SUM(F$3:F57)+I58</f>
        <v>3.2362698263026369E-3</v>
      </c>
      <c r="M58" s="21">
        <f>SUM(G$3:G57)+J58</f>
        <v>-4.5077763828551713E-2</v>
      </c>
      <c r="N58" s="21"/>
      <c r="O58" s="21"/>
      <c r="P58" s="21"/>
      <c r="Q58" s="19">
        <f t="shared" si="1"/>
        <v>7.0485086075225767E-3</v>
      </c>
      <c r="R58" s="19">
        <f t="shared" si="1"/>
        <v>1.0473442388636901E-5</v>
      </c>
      <c r="S58" s="19">
        <f t="shared" si="1"/>
        <v>2.032004791782685E-3</v>
      </c>
      <c r="T58" s="19">
        <f t="shared" si="2"/>
        <v>2.7170231656483719E-4</v>
      </c>
      <c r="U58" s="19">
        <f t="shared" si="3"/>
        <v>-3.7845215371837136E-3</v>
      </c>
      <c r="V58" s="19">
        <f t="shared" si="4"/>
        <v>-1.4588380691553835E-4</v>
      </c>
    </row>
    <row r="59" spans="1:22" x14ac:dyDescent="0.25">
      <c r="A59" s="26">
        <f>Wellpath!E59</f>
        <v>5525.54</v>
      </c>
      <c r="B59" s="22">
        <v>0</v>
      </c>
      <c r="C59" s="22">
        <f>SIN(Wellpath!$L59) * COS(Wellpath!$L59) / 2</f>
        <v>0.22469851157479173</v>
      </c>
      <c r="D59" s="22">
        <f>(-TAN(Dip) * SIN(Wellpath!$L59) * COS(Wellpath!$L59) * SIN(Wellpath!$O59)) / 2</f>
        <v>-0.17979639334863468</v>
      </c>
      <c r="E59" s="20">
        <f>Model!$W$11*((drdp!B59+drdp!K59)*'ASXY-TI2S'!$B59+(drdp!E59+drdp!N59)*'ASXY-TI2S'!$C59+(drdp!H59+drdp!Q59)*'ASXY-TI2S'!$D59)</f>
        <v>1.6161208393170813E-3</v>
      </c>
      <c r="F59" s="20">
        <f>Model!$W$11*((drdp!C59+drdp!L59)*'ASXY-TI2S'!$B59+(drdp!F59+drdp!O59)*'ASXY-TI2S'!$C59+(drdp!I59+drdp!R59)*'ASXY-TI2S'!$D59)</f>
        <v>1.5376305237126586E-4</v>
      </c>
      <c r="G59" s="20">
        <f>Model!$W$11*((drdp!D59+drdp!M59)*'ASXY-TI2S'!$B59+(drdp!G59+drdp!P59)*'ASXY-TI2S'!$C59+(drdp!J59+drdp!S59)*'ASXY-TI2S'!$D59)</f>
        <v>-9.0732917285143619E-4</v>
      </c>
      <c r="H59" s="18">
        <f>Model!$W$11*((drdp!B59)*'ASXY-TI2S'!$B59+(drdp!E59)*'ASXY-TI2S'!$C59+(drdp!H59)*'ASXY-TI2S'!$D59)</f>
        <v>4.127572623615809E-4</v>
      </c>
      <c r="I59" s="18">
        <f>Model!$W$11*((drdp!C59)*'ASXY-TI2S'!$B59+(drdp!F59)*'ASXY-TI2S'!$C59+(drdp!I59)*'ASXY-TI2S'!$D59)</f>
        <v>3.9271083575621146E-5</v>
      </c>
      <c r="J59" s="18">
        <f>Model!$W$11*((drdp!D59)*'ASXY-TI2S'!$B59+(drdp!G59)*'ASXY-TI2S'!$C59+(drdp!J59)*'ASXY-TI2S'!$D59)</f>
        <v>-2.3173187074625591E-4</v>
      </c>
      <c r="K59" s="21">
        <f>SUM(E$3:E58)+H59</f>
        <v>8.4776709360935759E-2</v>
      </c>
      <c r="L59" s="21">
        <f>SUM(F$3:F58)+I59</f>
        <v>3.3123826947777731E-3</v>
      </c>
      <c r="M59" s="21">
        <f>SUM(G$3:G58)+J59</f>
        <v>-4.553955905159407E-2</v>
      </c>
      <c r="N59" s="21"/>
      <c r="O59" s="21"/>
      <c r="P59" s="21"/>
      <c r="Q59" s="19">
        <f t="shared" si="1"/>
        <v>7.1870904500685728E-3</v>
      </c>
      <c r="R59" s="19">
        <f t="shared" si="1"/>
        <v>1.0971879116663262E-5</v>
      </c>
      <c r="S59" s="19">
        <f t="shared" si="1"/>
        <v>2.0738514386136235E-3</v>
      </c>
      <c r="T59" s="19">
        <f t="shared" si="2"/>
        <v>2.8081290500736844E-4</v>
      </c>
      <c r="U59" s="19">
        <f t="shared" si="3"/>
        <v>-3.8606939621421616E-3</v>
      </c>
      <c r="V59" s="19">
        <f t="shared" si="4"/>
        <v>-1.508444473303107E-4</v>
      </c>
    </row>
    <row r="60" spans="1:22" x14ac:dyDescent="0.25">
      <c r="A60" s="26">
        <f>Wellpath!E60</f>
        <v>5600</v>
      </c>
      <c r="B60" s="22">
        <v>0</v>
      </c>
      <c r="C60" s="22">
        <f>SIN(Wellpath!$L60) * COS(Wellpath!$L60) / 2</f>
        <v>0.22302829281675676</v>
      </c>
      <c r="D60" s="22">
        <f>(-TAN(Dip) * SIN(Wellpath!$L60) * COS(Wellpath!$L60) * SIN(Wellpath!$O60)) / 2</f>
        <v>-0.20041259222299365</v>
      </c>
      <c r="E60" s="20">
        <f>Model!$W$11*((drdp!B60+drdp!K60)*'ASXY-TI2S'!$B60+(drdp!E60+drdp!N60)*'ASXY-TI2S'!$C60+(drdp!H60+drdp!Q60)*'ASXY-TI2S'!$D60)</f>
        <v>2.8625223509505145E-3</v>
      </c>
      <c r="F60" s="20">
        <f>Model!$W$11*((drdp!C60+drdp!L60)*'ASXY-TI2S'!$B60+(drdp!F60+drdp!O60)*'ASXY-TI2S'!$C60+(drdp!I60+drdp!R60)*'ASXY-TI2S'!$D60)</f>
        <v>3.6434854417628391E-4</v>
      </c>
      <c r="G60" s="20">
        <f>Model!$W$11*((drdp!D60+drdp!M60)*'ASXY-TI2S'!$B60+(drdp!G60+drdp!P60)*'ASXY-TI2S'!$C60+(drdp!J60+drdp!S60)*'ASXY-TI2S'!$D60)</f>
        <v>-1.5522460421811977E-3</v>
      </c>
      <c r="H60" s="18">
        <f>Model!$W$11*((drdp!B60)*'ASXY-TI2S'!$B60+(drdp!E60)*'ASXY-TI2S'!$C60+(drdp!H60)*'ASXY-TI2S'!$D60)</f>
        <v>1.221732283914797E-3</v>
      </c>
      <c r="I60" s="18">
        <f>Model!$W$11*((drdp!C60)*'ASXY-TI2S'!$B60+(drdp!F60)*'ASXY-TI2S'!$C60+(drdp!I60)*'ASXY-TI2S'!$D60)</f>
        <v>1.5550494439622902E-4</v>
      </c>
      <c r="J60" s="18">
        <f>Model!$W$11*((drdp!D60)*'ASXY-TI2S'!$B60+(drdp!G60)*'ASXY-TI2S'!$C60+(drdp!J60)*'ASXY-TI2S'!$D60)</f>
        <v>-6.625028103909897E-4</v>
      </c>
      <c r="K60" s="21">
        <f>SUM(E$3:E59)+H60</f>
        <v>8.7201805221806067E-2</v>
      </c>
      <c r="L60" s="21">
        <f>SUM(F$3:F59)+I60</f>
        <v>3.5823796079696465E-3</v>
      </c>
      <c r="M60" s="21">
        <f>SUM(G$3:G59)+J60</f>
        <v>-4.6877659164090237E-2</v>
      </c>
      <c r="N60" s="21"/>
      <c r="O60" s="21"/>
      <c r="P60" s="21"/>
      <c r="Q60" s="19">
        <f t="shared" si="1"/>
        <v>7.6041548339418038E-3</v>
      </c>
      <c r="R60" s="19">
        <f t="shared" si="1"/>
        <v>1.2833443655596758E-5</v>
      </c>
      <c r="S60" s="19">
        <f t="shared" si="1"/>
        <v>2.1975149287046135E-3</v>
      </c>
      <c r="T60" s="19">
        <f t="shared" si="2"/>
        <v>3.1238996880473912E-4</v>
      </c>
      <c r="U60" s="19">
        <f t="shared" si="3"/>
        <v>-4.0878165036812089E-3</v>
      </c>
      <c r="V60" s="19">
        <f t="shared" si="4"/>
        <v>-1.6793357025878829E-4</v>
      </c>
    </row>
    <row r="61" spans="1:22" x14ac:dyDescent="0.25">
      <c r="A61" s="26">
        <f>Wellpath!E61</f>
        <v>5700</v>
      </c>
      <c r="B61" s="22">
        <v>0</v>
      </c>
      <c r="C61" s="22">
        <f>SIN(Wellpath!$L61) * COS(Wellpath!$L61) / 2</f>
        <v>0.22163170122287068</v>
      </c>
      <c r="D61" s="22">
        <f>(-TAN(Dip) * SIN(Wellpath!$L61) * COS(Wellpath!$L61) * SIN(Wellpath!$O61)) / 2</f>
        <v>-0.22741748013360366</v>
      </c>
      <c r="E61" s="20">
        <f>Model!$W$11*((drdp!B61+drdp!K61)*'ASXY-TI2S'!$B61+(drdp!E61+drdp!N61)*'ASXY-TI2S'!$C61+(drdp!H61+drdp!Q61)*'ASXY-TI2S'!$D61)</f>
        <v>3.3498863510188536E-3</v>
      </c>
      <c r="F61" s="20">
        <f>Model!$W$11*((drdp!C61+drdp!L61)*'ASXY-TI2S'!$B61+(drdp!F61+drdp!O61)*'ASXY-TI2S'!$C61+(drdp!I61+drdp!R61)*'ASXY-TI2S'!$D61)</f>
        <v>5.9077452205164764E-4</v>
      </c>
      <c r="G61" s="20">
        <f>Model!$W$11*((drdp!D61+drdp!M61)*'ASXY-TI2S'!$B61+(drdp!G61+drdp!P61)*'ASXY-TI2S'!$C61+(drdp!J61+drdp!S61)*'ASXY-TI2S'!$D61)</f>
        <v>-1.7507311922747716E-3</v>
      </c>
      <c r="H61" s="18">
        <f>Model!$W$11*((drdp!B61)*'ASXY-TI2S'!$B61+(drdp!E61)*'ASXY-TI2S'!$C61+(drdp!H61)*'ASXY-TI2S'!$D61)</f>
        <v>1.6749431755094268E-3</v>
      </c>
      <c r="I61" s="18">
        <f>Model!$W$11*((drdp!C61)*'ASXY-TI2S'!$B61+(drdp!F61)*'ASXY-TI2S'!$C61+(drdp!I61)*'ASXY-TI2S'!$D61)</f>
        <v>2.9538726102582382E-4</v>
      </c>
      <c r="J61" s="18">
        <f>Model!$W$11*((drdp!D61)*'ASXY-TI2S'!$B61+(drdp!G61)*'ASXY-TI2S'!$C61+(drdp!J61)*'ASXY-TI2S'!$D61)</f>
        <v>-8.7536559613738579E-4</v>
      </c>
      <c r="K61" s="21">
        <f>SUM(E$3:E60)+H61</f>
        <v>9.0517538464351205E-2</v>
      </c>
      <c r="L61" s="21">
        <f>SUM(F$3:F60)+I61</f>
        <v>4.0866104687755254E-3</v>
      </c>
      <c r="M61" s="21">
        <f>SUM(G$3:G60)+J61</f>
        <v>-4.8642767992017825E-2</v>
      </c>
      <c r="N61" s="21"/>
      <c r="O61" s="21"/>
      <c r="P61" s="21"/>
      <c r="Q61" s="19">
        <f t="shared" si="1"/>
        <v>8.1934247696453001E-3</v>
      </c>
      <c r="R61" s="19">
        <f t="shared" si="1"/>
        <v>1.6700385123505721E-5</v>
      </c>
      <c r="S61" s="19">
        <f t="shared" si="1"/>
        <v>2.3661188779252737E-3</v>
      </c>
      <c r="T61" s="19">
        <f t="shared" si="2"/>
        <v>3.6990992029620895E-4</v>
      </c>
      <c r="U61" s="19">
        <f t="shared" si="3"/>
        <v>-4.4030236227299855E-3</v>
      </c>
      <c r="V61" s="19">
        <f t="shared" si="4"/>
        <v>-1.987840449063991E-4</v>
      </c>
    </row>
    <row r="62" spans="1:22" x14ac:dyDescent="0.25">
      <c r="A62" s="26">
        <f>Wellpath!E62</f>
        <v>5800</v>
      </c>
      <c r="B62" s="22">
        <v>0</v>
      </c>
      <c r="C62" s="22">
        <f>SIN(Wellpath!$L62) * COS(Wellpath!$L62) / 2</f>
        <v>0.2212265897300186</v>
      </c>
      <c r="D62" s="22">
        <f>(-TAN(Dip) * SIN(Wellpath!$L62) * COS(Wellpath!$L62) * SIN(Wellpath!$O62)) / 2</f>
        <v>-0.25329505946443864</v>
      </c>
      <c r="E62" s="20">
        <f>Model!$W$11*((drdp!B62+drdp!K62)*'ASXY-TI2S'!$B62+(drdp!E62+drdp!N62)*'ASXY-TI2S'!$C62+(drdp!H62+drdp!Q62)*'ASXY-TI2S'!$D62)</f>
        <v>3.4184123277529689E-3</v>
      </c>
      <c r="F62" s="20">
        <f>Model!$W$11*((drdp!C62+drdp!L62)*'ASXY-TI2S'!$B62+(drdp!F62+drdp!O62)*'ASXY-TI2S'!$C62+(drdp!I62+drdp!R62)*'ASXY-TI2S'!$D62)</f>
        <v>7.9088040784208193E-4</v>
      </c>
      <c r="G62" s="20">
        <f>Model!$W$11*((drdp!D62+drdp!M62)*'ASXY-TI2S'!$B62+(drdp!G62+drdp!P62)*'ASXY-TI2S'!$C62+(drdp!J62+drdp!S62)*'ASXY-TI2S'!$D62)</f>
        <v>-1.7424962316679787E-3</v>
      </c>
      <c r="H62" s="18">
        <f>Model!$W$11*((drdp!B62)*'ASXY-TI2S'!$B62+(drdp!E62)*'ASXY-TI2S'!$C62+(drdp!H62)*'ASXY-TI2S'!$D62)</f>
        <v>1.7092061638764844E-3</v>
      </c>
      <c r="I62" s="18">
        <f>Model!$W$11*((drdp!C62)*'ASXY-TI2S'!$B62+(drdp!F62)*'ASXY-TI2S'!$C62+(drdp!I62)*'ASXY-TI2S'!$D62)</f>
        <v>3.9544020392104096E-4</v>
      </c>
      <c r="J62" s="18">
        <f>Model!$W$11*((drdp!D62)*'ASXY-TI2S'!$B62+(drdp!G62)*'ASXY-TI2S'!$C62+(drdp!J62)*'ASXY-TI2S'!$D62)</f>
        <v>-8.7124811583398935E-4</v>
      </c>
      <c r="K62" s="21">
        <f>SUM(E$3:E61)+H62</f>
        <v>9.3901687803737116E-2</v>
      </c>
      <c r="L62" s="21">
        <f>SUM(F$3:F61)+I62</f>
        <v>4.77743793372239E-3</v>
      </c>
      <c r="M62" s="21">
        <f>SUM(G$3:G61)+J62</f>
        <v>-5.0389381703989197E-2</v>
      </c>
      <c r="N62" s="21"/>
      <c r="O62" s="21"/>
      <c r="P62" s="21"/>
      <c r="Q62" s="19">
        <f t="shared" si="1"/>
        <v>8.817526972390511E-3</v>
      </c>
      <c r="R62" s="19">
        <f t="shared" si="1"/>
        <v>2.2823913210569659E-5</v>
      </c>
      <c r="S62" s="19">
        <f t="shared" si="1"/>
        <v>2.5390897885103213E-3</v>
      </c>
      <c r="T62" s="19">
        <f t="shared" si="2"/>
        <v>4.4860948535413079E-4</v>
      </c>
      <c r="U62" s="19">
        <f t="shared" si="3"/>
        <v>-4.7316479893913365E-3</v>
      </c>
      <c r="V62" s="19">
        <f t="shared" si="4"/>
        <v>-2.4073214360945496E-4</v>
      </c>
    </row>
    <row r="63" spans="1:22" x14ac:dyDescent="0.25">
      <c r="A63" s="26">
        <f>Wellpath!E63</f>
        <v>5900</v>
      </c>
      <c r="B63" s="22">
        <v>0</v>
      </c>
      <c r="C63" s="22">
        <f>SIN(Wellpath!$L63) * COS(Wellpath!$L63) / 2</f>
        <v>0.22187347218720616</v>
      </c>
      <c r="D63" s="22">
        <f>(-TAN(Dip) * SIN(Wellpath!$L63) * COS(Wellpath!$L63) * SIN(Wellpath!$O63)) / 2</f>
        <v>-0.27772768930849734</v>
      </c>
      <c r="E63" s="20">
        <f>Model!$W$11*((drdp!B63+drdp!K63)*'ASXY-TI2S'!$B63+(drdp!E63+drdp!N63)*'ASXY-TI2S'!$C63+(drdp!H63+drdp!Q63)*'ASXY-TI2S'!$D63)</f>
        <v>3.4862370641023503E-3</v>
      </c>
      <c r="F63" s="20">
        <f>Model!$W$11*((drdp!C63+drdp!L63)*'ASXY-TI2S'!$B63+(drdp!F63+drdp!O63)*'ASXY-TI2S'!$C63+(drdp!I63+drdp!R63)*'ASXY-TI2S'!$D63)</f>
        <v>1.0133777547723752E-3</v>
      </c>
      <c r="G63" s="20">
        <f>Model!$W$11*((drdp!D63+drdp!M63)*'ASXY-TI2S'!$B63+(drdp!G63+drdp!P63)*'ASXY-TI2S'!$C63+(drdp!J63+drdp!S63)*'ASXY-TI2S'!$D63)</f>
        <v>-1.7556682034433784E-3</v>
      </c>
      <c r="H63" s="18">
        <f>Model!$W$11*((drdp!B63)*'ASXY-TI2S'!$B63+(drdp!E63)*'ASXY-TI2S'!$C63+(drdp!H63)*'ASXY-TI2S'!$D63)</f>
        <v>1.7431185320511751E-3</v>
      </c>
      <c r="I63" s="18">
        <f>Model!$W$11*((drdp!C63)*'ASXY-TI2S'!$B63+(drdp!F63)*'ASXY-TI2S'!$C63+(drdp!I63)*'ASXY-TI2S'!$D63)</f>
        <v>5.0668887738618761E-4</v>
      </c>
      <c r="J63" s="18">
        <f>Model!$W$11*((drdp!D63)*'ASXY-TI2S'!$B63+(drdp!G63)*'ASXY-TI2S'!$C63+(drdp!J63)*'ASXY-TI2S'!$D63)</f>
        <v>-8.778341017216892E-4</v>
      </c>
      <c r="K63" s="21">
        <f>SUM(E$3:E62)+H63</f>
        <v>9.7354012499664772E-2</v>
      </c>
      <c r="L63" s="21">
        <f>SUM(F$3:F62)+I63</f>
        <v>5.679567015029619E-3</v>
      </c>
      <c r="M63" s="21">
        <f>SUM(G$3:G62)+J63</f>
        <v>-5.2138463921544878E-2</v>
      </c>
      <c r="N63" s="21"/>
      <c r="O63" s="21"/>
      <c r="P63" s="21"/>
      <c r="Q63" s="19">
        <f t="shared" si="1"/>
        <v>9.4778037497848851E-3</v>
      </c>
      <c r="R63" s="19">
        <f t="shared" si="1"/>
        <v>3.2257481478212456E-5</v>
      </c>
      <c r="S63" s="19">
        <f t="shared" si="1"/>
        <v>2.7184194200982367E-3</v>
      </c>
      <c r="T63" s="19">
        <f t="shared" si="2"/>
        <v>5.529286381738773E-4</v>
      </c>
      <c r="U63" s="19">
        <f t="shared" si="3"/>
        <v>-5.0758886683314004E-3</v>
      </c>
      <c r="V63" s="19">
        <f t="shared" si="4"/>
        <v>-2.9612389990311814E-4</v>
      </c>
    </row>
    <row r="64" spans="1:22" x14ac:dyDescent="0.25">
      <c r="A64" s="26">
        <f>Wellpath!E64</f>
        <v>6000</v>
      </c>
      <c r="B64" s="22">
        <v>0</v>
      </c>
      <c r="C64" s="22">
        <f>SIN(Wellpath!$L64) * COS(Wellpath!$L64) / 2</f>
        <v>0.22349947124019531</v>
      </c>
      <c r="D64" s="22">
        <f>(-TAN(Dip) * SIN(Wellpath!$L64) * COS(Wellpath!$L64) * SIN(Wellpath!$O64)) / 2</f>
        <v>-0.30047955547026939</v>
      </c>
      <c r="E64" s="20">
        <f>Model!$W$11*((drdp!B64+drdp!K64)*'ASXY-TI2S'!$B64+(drdp!E64+drdp!N64)*'ASXY-TI2S'!$C64+(drdp!H64+drdp!Q64)*'ASXY-TI2S'!$D64)</f>
        <v>2.6827818104414765E-3</v>
      </c>
      <c r="F64" s="20">
        <f>Model!$W$11*((drdp!C64+drdp!L64)*'ASXY-TI2S'!$B64+(drdp!F64+drdp!O64)*'ASXY-TI2S'!$C64+(drdp!I64+drdp!R64)*'ASXY-TI2S'!$D64)</f>
        <v>9.4775117498761797E-4</v>
      </c>
      <c r="G64" s="20">
        <f>Model!$W$11*((drdp!D64+drdp!M64)*'ASXY-TI2S'!$B64+(drdp!G64+drdp!P64)*'ASXY-TI2S'!$C64+(drdp!J64+drdp!S64)*'ASXY-TI2S'!$D64)</f>
        <v>-1.3516522946729387E-3</v>
      </c>
      <c r="H64" s="18">
        <f>Model!$W$11*((drdp!B64)*'ASXY-TI2S'!$B64+(drdp!E64)*'ASXY-TI2S'!$C64+(drdp!H64)*'ASXY-TI2S'!$D64)</f>
        <v>1.7757359084203598E-3</v>
      </c>
      <c r="I64" s="18">
        <f>Model!$W$11*((drdp!C64)*'ASXY-TI2S'!$B64+(drdp!F64)*'ASXY-TI2S'!$C64+(drdp!I64)*'ASXY-TI2S'!$D64)</f>
        <v>6.2731743115410315E-4</v>
      </c>
      <c r="J64" s="18">
        <f>Model!$W$11*((drdp!D64)*'ASXY-TI2S'!$B64+(drdp!G64)*'ASXY-TI2S'!$C64+(drdp!J64)*'ASXY-TI2S'!$D64)</f>
        <v>-8.9465997794078663E-4</v>
      </c>
      <c r="K64" s="21">
        <f>SUM(E$3:E63)+H64</f>
        <v>0.10087286694013631</v>
      </c>
      <c r="L64" s="21">
        <f>SUM(F$3:F63)+I64</f>
        <v>6.8135733235699094E-3</v>
      </c>
      <c r="M64" s="21">
        <f>SUM(G$3:G63)+J64</f>
        <v>-5.3910958001207356E-2</v>
      </c>
      <c r="N64" s="21"/>
      <c r="O64" s="21"/>
      <c r="P64" s="21"/>
      <c r="Q64" s="19">
        <f t="shared" si="1"/>
        <v>1.0175335284722444E-2</v>
      </c>
      <c r="R64" s="19">
        <f t="shared" si="1"/>
        <v>4.64247814356635E-5</v>
      </c>
      <c r="S64" s="19">
        <f t="shared" si="1"/>
        <v>2.9063913926079435E-3</v>
      </c>
      <c r="T64" s="19">
        <f t="shared" si="2"/>
        <v>6.8730467525532975E-4</v>
      </c>
      <c r="U64" s="19">
        <f t="shared" si="3"/>
        <v>-5.4381528930710667E-3</v>
      </c>
      <c r="V64" s="19">
        <f t="shared" si="4"/>
        <v>-3.6732626528512418E-4</v>
      </c>
    </row>
    <row r="65" spans="1:22" x14ac:dyDescent="0.25">
      <c r="A65" s="26">
        <f>Wellpath!E65</f>
        <v>6051.08</v>
      </c>
      <c r="B65" s="22">
        <v>0</v>
      </c>
      <c r="C65" s="22">
        <f>SIN(Wellpath!$L65) * COS(Wellpath!$L65) / 2</f>
        <v>0.22469851157479173</v>
      </c>
      <c r="D65" s="22">
        <f>(-TAN(Dip) * SIN(Wellpath!$L65) * COS(Wellpath!$L65) * SIN(Wellpath!$O65)) / 2</f>
        <v>-0.31141648829747426</v>
      </c>
      <c r="E65" s="20">
        <f>Model!$W$11*((drdp!B65+drdp!K65)*'ASXY-TI2S'!$B65+(drdp!E65+drdp!N65)*'ASXY-TI2S'!$C65+(drdp!H65+drdp!Q65)*'ASXY-TI2S'!$D65)</f>
        <v>1.7919891116166149E-3</v>
      </c>
      <c r="F65" s="20">
        <f>Model!$W$11*((drdp!C65+drdp!L65)*'ASXY-TI2S'!$B65+(drdp!F65+drdp!O65)*'ASXY-TI2S'!$C65+(drdp!I65+drdp!R65)*'ASXY-TI2S'!$D65)</f>
        <v>6.9170841025446676E-4</v>
      </c>
      <c r="G65" s="20">
        <f>Model!$W$11*((drdp!D65+drdp!M65)*'ASXY-TI2S'!$B65+(drdp!G65+drdp!P65)*'ASXY-TI2S'!$C65+(drdp!J65+drdp!S65)*'ASXY-TI2S'!$D65)</f>
        <v>-9.0732917285143619E-4</v>
      </c>
      <c r="H65" s="18">
        <f>Model!$W$11*((drdp!B65)*'ASXY-TI2S'!$B65+(drdp!E65)*'ASXY-TI2S'!$C65+(drdp!H65)*'ASXY-TI2S'!$D65)</f>
        <v>9.1534803821376328E-4</v>
      </c>
      <c r="I65" s="18">
        <f>Model!$W$11*((drdp!C65)*'ASXY-TI2S'!$B65+(drdp!F65)*'ASXY-TI2S'!$C65+(drdp!I65)*'ASXY-TI2S'!$D65)</f>
        <v>3.5332465595798023E-4</v>
      </c>
      <c r="J65" s="18">
        <f>Model!$W$11*((drdp!D65)*'ASXY-TI2S'!$B65+(drdp!G65)*'ASXY-TI2S'!$C65+(drdp!J65)*'ASXY-TI2S'!$D65)</f>
        <v>-4.6346374149251182E-4</v>
      </c>
      <c r="K65" s="21">
        <f>SUM(E$3:E64)+H65</f>
        <v>0.10269526088037119</v>
      </c>
      <c r="L65" s="21">
        <f>SUM(F$3:F64)+I65</f>
        <v>7.4873317233614045E-3</v>
      </c>
      <c r="M65" s="21">
        <f>SUM(G$3:G64)+J65</f>
        <v>-5.4831414059432017E-2</v>
      </c>
      <c r="N65" s="21"/>
      <c r="O65" s="21"/>
      <c r="P65" s="21"/>
      <c r="Q65" s="19">
        <f t="shared" si="1"/>
        <v>1.0546316607287496E-2</v>
      </c>
      <c r="R65" s="19">
        <f t="shared" si="1"/>
        <v>5.6060136335654058E-5</v>
      </c>
      <c r="S65" s="19">
        <f t="shared" si="1"/>
        <v>3.0064839677568789E-3</v>
      </c>
      <c r="T65" s="19">
        <f t="shared" si="2"/>
        <v>7.689134846284786E-4</v>
      </c>
      <c r="U65" s="19">
        <f t="shared" si="3"/>
        <v>-5.6309263712730232E-3</v>
      </c>
      <c r="V65" s="19">
        <f t="shared" si="4"/>
        <v>-4.1054098592394989E-4</v>
      </c>
    </row>
    <row r="66" spans="1:22" x14ac:dyDescent="0.25">
      <c r="A66" s="26">
        <f>Wellpath!E66</f>
        <v>6100</v>
      </c>
      <c r="B66" s="22">
        <v>0</v>
      </c>
      <c r="C66" s="22">
        <f>SIN(Wellpath!$L66) * COS(Wellpath!$L66) / 2</f>
        <v>0.22353855920984206</v>
      </c>
      <c r="D66" s="22">
        <f>(-TAN(Dip) * SIN(Wellpath!$L66) * COS(Wellpath!$L66) * SIN(Wellpath!$O66)) / 2</f>
        <v>-0.31794805017047484</v>
      </c>
      <c r="E66" s="20">
        <f>Model!$W$11*((drdp!B66+drdp!K66)*'ASXY-TI2S'!$B66+(drdp!E66+drdp!N66)*'ASXY-TI2S'!$C66+(drdp!H66+drdp!Q66)*'ASXY-TI2S'!$D66)</f>
        <v>2.6359716894668274E-3</v>
      </c>
      <c r="F66" s="20">
        <f>Model!$W$11*((drdp!C66+drdp!L66)*'ASXY-TI2S'!$B66+(drdp!F66+drdp!O66)*'ASXY-TI2S'!$C66+(drdp!I66+drdp!R66)*'ASXY-TI2S'!$D66)</f>
        <v>1.1418956410917311E-3</v>
      </c>
      <c r="G66" s="20">
        <f>Model!$W$11*((drdp!D66+drdp!M66)*'ASXY-TI2S'!$B66+(drdp!G66+drdp!P66)*'ASXY-TI2S'!$C66+(drdp!J66+drdp!S66)*'ASXY-TI2S'!$D66)</f>
        <v>-1.3329373497230272E-3</v>
      </c>
      <c r="H66" s="18">
        <f>Model!$W$11*((drdp!B66)*'ASXY-TI2S'!$B66+(drdp!E66)*'ASXY-TI2S'!$C66+(drdp!H66)*'ASXY-TI2S'!$D66)</f>
        <v>8.6591280586031537E-4</v>
      </c>
      <c r="I66" s="18">
        <f>Model!$W$11*((drdp!C66)*'ASXY-TI2S'!$B66+(drdp!F66)*'ASXY-TI2S'!$C66+(drdp!I66)*'ASXY-TI2S'!$D66)</f>
        <v>3.7511103117249484E-4</v>
      </c>
      <c r="J66" s="18">
        <f>Model!$W$11*((drdp!D66)*'ASXY-TI2S'!$B66+(drdp!G66)*'ASXY-TI2S'!$C66+(drdp!J66)*'ASXY-TI2S'!$D66)</f>
        <v>-4.3786795023133891E-4</v>
      </c>
      <c r="K66" s="21">
        <f>SUM(E$3:E65)+H66</f>
        <v>0.10443781475963436</v>
      </c>
      <c r="L66" s="21">
        <f>SUM(F$3:F65)+I66</f>
        <v>8.2008265088303854E-3</v>
      </c>
      <c r="M66" s="21">
        <f>SUM(G$3:G65)+J66</f>
        <v>-5.5713147441022279E-2</v>
      </c>
      <c r="N66" s="21"/>
      <c r="O66" s="21"/>
      <c r="P66" s="21"/>
      <c r="Q66" s="19">
        <f t="shared" si="1"/>
        <v>1.0907257151767701E-2</v>
      </c>
      <c r="R66" s="19">
        <f t="shared" si="1"/>
        <v>6.7253555427935173E-5</v>
      </c>
      <c r="S66" s="19">
        <f t="shared" si="1"/>
        <v>3.1039547977850875E-3</v>
      </c>
      <c r="T66" s="19">
        <f t="shared" si="2"/>
        <v>8.5647639980512673E-4</v>
      </c>
      <c r="U66" s="19">
        <f t="shared" si="3"/>
        <v>-5.8185593721216816E-3</v>
      </c>
      <c r="V66" s="19">
        <f t="shared" si="4"/>
        <v>-4.5689385642471125E-4</v>
      </c>
    </row>
    <row r="67" spans="1:22" x14ac:dyDescent="0.25">
      <c r="A67" s="26">
        <f>Wellpath!E67</f>
        <v>6200</v>
      </c>
      <c r="B67" s="22">
        <v>0</v>
      </c>
      <c r="C67" s="22">
        <f>SIN(Wellpath!$L67) * COS(Wellpath!$L67) / 2</f>
        <v>0.22187347218720616</v>
      </c>
      <c r="D67" s="22">
        <f>(-TAN(Dip) * SIN(Wellpath!$L67) * COS(Wellpath!$L67) * SIN(Wellpath!$O67)) / 2</f>
        <v>-0.33016019884475239</v>
      </c>
      <c r="E67" s="20">
        <f>Model!$W$11*((drdp!B67+drdp!K67)*'ASXY-TI2S'!$B67+(drdp!E67+drdp!N67)*'ASXY-TI2S'!$C67+(drdp!H67+drdp!Q67)*'ASXY-TI2S'!$D67)</f>
        <v>3.4302348993437708E-3</v>
      </c>
      <c r="F67" s="20">
        <f>Model!$W$11*((drdp!C67+drdp!L67)*'ASXY-TI2S'!$B67+(drdp!F67+drdp!O67)*'ASXY-TI2S'!$C67+(drdp!I67+drdp!R67)*'ASXY-TI2S'!$D67)</f>
        <v>1.8466146557807486E-3</v>
      </c>
      <c r="G67" s="20">
        <f>Model!$W$11*((drdp!D67+drdp!M67)*'ASXY-TI2S'!$B67+(drdp!G67+drdp!P67)*'ASXY-TI2S'!$C67+(drdp!J67+drdp!S67)*'ASXY-TI2S'!$D67)</f>
        <v>-1.7556682034433719E-3</v>
      </c>
      <c r="H67" s="18">
        <f>Model!$W$11*((drdp!B67)*'ASXY-TI2S'!$B67+(drdp!E67)*'ASXY-TI2S'!$C67+(drdp!H67)*'ASXY-TI2S'!$D67)</f>
        <v>1.7151174496718789E-3</v>
      </c>
      <c r="I67" s="18">
        <f>Model!$W$11*((drdp!C67)*'ASXY-TI2S'!$B67+(drdp!F67)*'ASXY-TI2S'!$C67+(drdp!I67)*'ASXY-TI2S'!$D67)</f>
        <v>9.2330732789037073E-4</v>
      </c>
      <c r="J67" s="18">
        <f>Model!$W$11*((drdp!D67)*'ASXY-TI2S'!$B67+(drdp!G67)*'ASXY-TI2S'!$C67+(drdp!J67)*'ASXY-TI2S'!$D67)</f>
        <v>-8.7783410172168259E-4</v>
      </c>
      <c r="K67" s="21">
        <f>SUM(E$3:E66)+H67</f>
        <v>0.10792299109291276</v>
      </c>
      <c r="L67" s="21">
        <f>SUM(F$3:F66)+I67</f>
        <v>9.8909184466399926E-3</v>
      </c>
      <c r="M67" s="21">
        <f>SUM(G$3:G66)+J67</f>
        <v>-5.7486050942235647E-2</v>
      </c>
      <c r="N67" s="21"/>
      <c r="O67" s="21"/>
      <c r="P67" s="21"/>
      <c r="Q67" s="19">
        <f t="shared" si="1"/>
        <v>1.1647372006440926E-2</v>
      </c>
      <c r="R67" s="19">
        <f t="shared" si="1"/>
        <v>9.7830267718083288E-5</v>
      </c>
      <c r="S67" s="19">
        <f t="shared" si="1"/>
        <v>3.3046460529333119E-3</v>
      </c>
      <c r="T67" s="19">
        <f t="shared" si="2"/>
        <v>1.0674575034174544E-3</v>
      </c>
      <c r="U67" s="19">
        <f t="shared" si="3"/>
        <v>-6.2040665638056266E-3</v>
      </c>
      <c r="V67" s="19">
        <f t="shared" si="4"/>
        <v>-5.6858984168904495E-4</v>
      </c>
    </row>
    <row r="68" spans="1:22" x14ac:dyDescent="0.25">
      <c r="A68" s="26">
        <f>Wellpath!E68</f>
        <v>6300</v>
      </c>
      <c r="B68" s="22">
        <v>0</v>
      </c>
      <c r="C68" s="22">
        <f>SIN(Wellpath!$L68) * COS(Wellpath!$L68) / 2</f>
        <v>0.2212265897300186</v>
      </c>
      <c r="D68" s="22">
        <f>(-TAN(Dip) * SIN(Wellpath!$L68) * COS(Wellpath!$L68) * SIN(Wellpath!$O68)) / 2</f>
        <v>-0.34066033905313614</v>
      </c>
      <c r="E68" s="20">
        <f>Model!$W$11*((drdp!B68+drdp!K68)*'ASXY-TI2S'!$B68+(drdp!E68+drdp!N68)*'ASXY-TI2S'!$C68+(drdp!H68+drdp!Q68)*'ASXY-TI2S'!$D68)</f>
        <v>3.2942426898170834E-3</v>
      </c>
      <c r="F68" s="20">
        <f>Model!$W$11*((drdp!C68+drdp!L68)*'ASXY-TI2S'!$B68+(drdp!F68+drdp!O68)*'ASXY-TI2S'!$C68+(drdp!I68+drdp!R68)*'ASXY-TI2S'!$D68)</f>
        <v>2.1629382785926083E-3</v>
      </c>
      <c r="G68" s="20">
        <f>Model!$W$11*((drdp!D68+drdp!M68)*'ASXY-TI2S'!$B68+(drdp!G68+drdp!P68)*'ASXY-TI2S'!$C68+(drdp!J68+drdp!S68)*'ASXY-TI2S'!$D68)</f>
        <v>-1.7424962316679787E-3</v>
      </c>
      <c r="H68" s="18">
        <f>Model!$W$11*((drdp!B68)*'ASXY-TI2S'!$B68+(drdp!E68)*'ASXY-TI2S'!$C68+(drdp!H68)*'ASXY-TI2S'!$D68)</f>
        <v>1.6471213449085417E-3</v>
      </c>
      <c r="I68" s="18">
        <f>Model!$W$11*((drdp!C68)*'ASXY-TI2S'!$B68+(drdp!F68)*'ASXY-TI2S'!$C68+(drdp!I68)*'ASXY-TI2S'!$D68)</f>
        <v>1.0814691392963041E-3</v>
      </c>
      <c r="J68" s="18">
        <f>Model!$W$11*((drdp!D68)*'ASXY-TI2S'!$B68+(drdp!G68)*'ASXY-TI2S'!$C68+(drdp!J68)*'ASXY-TI2S'!$D68)</f>
        <v>-8.7124811583398935E-4</v>
      </c>
      <c r="K68" s="21">
        <f>SUM(E$3:E67)+H68</f>
        <v>0.11128522988749319</v>
      </c>
      <c r="L68" s="21">
        <f>SUM(F$3:F67)+I68</f>
        <v>1.1895694913826674E-2</v>
      </c>
      <c r="M68" s="21">
        <f>SUM(G$3:G67)+J68</f>
        <v>-5.9235133159791328E-2</v>
      </c>
      <c r="N68" s="21"/>
      <c r="O68" s="21"/>
      <c r="P68" s="21"/>
      <c r="Q68" s="19">
        <f t="shared" ref="Q68:S131" si="5">K68^2</f>
        <v>1.2384402391112208E-2</v>
      </c>
      <c r="R68" s="19">
        <f t="shared" si="5"/>
        <v>1.4150755748284182E-4</v>
      </c>
      <c r="S68" s="19">
        <f t="shared" si="5"/>
        <v>3.5088010004582101E-3</v>
      </c>
      <c r="T68" s="19">
        <f t="shared" ref="T68:T131" si="6">K68*L68</f>
        <v>1.323815143156685E-3</v>
      </c>
      <c r="U68" s="19">
        <f t="shared" ref="U68:U131" si="7">K68*M68</f>
        <v>-6.5919954111036492E-3</v>
      </c>
      <c r="V68" s="19">
        <f t="shared" ref="V68:V131" si="8">L68*M68</f>
        <v>-7.0464307224877545E-4</v>
      </c>
    </row>
    <row r="69" spans="1:22" x14ac:dyDescent="0.25">
      <c r="A69" s="26">
        <f>Wellpath!E69</f>
        <v>6400</v>
      </c>
      <c r="B69" s="22">
        <v>0</v>
      </c>
      <c r="C69" s="22">
        <f>SIN(Wellpath!$L69) * COS(Wellpath!$L69) / 2</f>
        <v>0.22159131151545175</v>
      </c>
      <c r="D69" s="22">
        <f>(-TAN(Dip) * SIN(Wellpath!$L69) * COS(Wellpath!$L69) * SIN(Wellpath!$O69)) / 2</f>
        <v>-0.34922199616655492</v>
      </c>
      <c r="E69" s="20">
        <f>Model!$W$11*((drdp!B69+drdp!K69)*'ASXY-TI2S'!$B69+(drdp!E69+drdp!N69)*'ASXY-TI2S'!$C69+(drdp!H69+drdp!Q69)*'ASXY-TI2S'!$D69)</f>
        <v>3.1333759983383125E-3</v>
      </c>
      <c r="F69" s="20">
        <f>Model!$W$11*((drdp!C69+drdp!L69)*'ASXY-TI2S'!$B69+(drdp!F69+drdp!O69)*'ASXY-TI2S'!$C69+(drdp!I69+drdp!R69)*'ASXY-TI2S'!$D69)</f>
        <v>2.4758354943955683E-3</v>
      </c>
      <c r="G69" s="20">
        <f>Model!$W$11*((drdp!D69+drdp!M69)*'ASXY-TI2S'!$B69+(drdp!G69+drdp!P69)*'ASXY-TI2S'!$C69+(drdp!J69+drdp!S69)*'ASXY-TI2S'!$D69)</f>
        <v>-1.7499080651406981E-3</v>
      </c>
      <c r="H69" s="18">
        <f>Model!$W$11*((drdp!B69)*'ASXY-TI2S'!$B69+(drdp!E69)*'ASXY-TI2S'!$C69+(drdp!H69)*'ASXY-TI2S'!$D69)</f>
        <v>1.5666879991691563E-3</v>
      </c>
      <c r="I69" s="18">
        <f>Model!$W$11*((drdp!C69)*'ASXY-TI2S'!$B69+(drdp!F69)*'ASXY-TI2S'!$C69+(drdp!I69)*'ASXY-TI2S'!$D69)</f>
        <v>1.2379177471977842E-3</v>
      </c>
      <c r="J69" s="18">
        <f>Model!$W$11*((drdp!D69)*'ASXY-TI2S'!$B69+(drdp!G69)*'ASXY-TI2S'!$C69+(drdp!J69)*'ASXY-TI2S'!$D69)</f>
        <v>-8.7495403257034903E-4</v>
      </c>
      <c r="K69" s="21">
        <f>SUM(E$3:E68)+H69</f>
        <v>0.11449903923157088</v>
      </c>
      <c r="L69" s="21">
        <f>SUM(F$3:F68)+I69</f>
        <v>1.4215081800320764E-2</v>
      </c>
      <c r="M69" s="21">
        <f>SUM(G$3:G68)+J69</f>
        <v>-6.0981335308195668E-2</v>
      </c>
      <c r="N69" s="21"/>
      <c r="O69" s="21"/>
      <c r="P69" s="21"/>
      <c r="Q69" s="19">
        <f t="shared" si="5"/>
        <v>1.3110029984952809E-2</v>
      </c>
      <c r="R69" s="19">
        <f t="shared" si="5"/>
        <v>2.0206855058981061E-4</v>
      </c>
      <c r="S69" s="19">
        <f t="shared" si="5"/>
        <v>3.7187232559705917E-3</v>
      </c>
      <c r="T69" s="19">
        <f t="shared" si="6"/>
        <v>1.6276132087349165E-3</v>
      </c>
      <c r="U69" s="19">
        <f t="shared" si="7"/>
        <v>-6.9823043038466743E-3</v>
      </c>
      <c r="V69" s="19">
        <f t="shared" si="8"/>
        <v>-8.6685466969879026E-4</v>
      </c>
    </row>
    <row r="70" spans="1:22" x14ac:dyDescent="0.25">
      <c r="A70" s="26">
        <f>Wellpath!E70</f>
        <v>6500</v>
      </c>
      <c r="B70" s="22">
        <v>0</v>
      </c>
      <c r="C70" s="22">
        <f>SIN(Wellpath!$L70) * COS(Wellpath!$L70) / 2</f>
        <v>0.22298885119428771</v>
      </c>
      <c r="D70" s="22">
        <f>(-TAN(Dip) * SIN(Wellpath!$L70) * COS(Wellpath!$L70) * SIN(Wellpath!$O70)) / 2</f>
        <v>-0.35585691853165707</v>
      </c>
      <c r="E70" s="20">
        <f>Model!$W$11*((drdp!B70+drdp!K70)*'ASXY-TI2S'!$B70+(drdp!E70+drdp!N70)*'ASXY-TI2S'!$C70+(drdp!H70+drdp!Q70)*'ASXY-TI2S'!$D70)</f>
        <v>2.606844247413732E-3</v>
      </c>
      <c r="F70" s="20">
        <f>Model!$W$11*((drdp!C70+drdp!L70)*'ASXY-TI2S'!$B70+(drdp!F70+drdp!O70)*'ASXY-TI2S'!$C70+(drdp!I70+drdp!R70)*'ASXY-TI2S'!$D70)</f>
        <v>2.4549982838692566E-3</v>
      </c>
      <c r="G70" s="20">
        <f>Model!$W$11*((drdp!D70+drdp!M70)*'ASXY-TI2S'!$B70+(drdp!G70+drdp!P70)*'ASXY-TI2S'!$C70+(drdp!J70+drdp!S70)*'ASXY-TI2S'!$D70)</f>
        <v>-1.5707402973121568E-3</v>
      </c>
      <c r="H70" s="18">
        <f>Model!$W$11*((drdp!B70)*'ASXY-TI2S'!$B70+(drdp!E70)*'ASXY-TI2S'!$C70+(drdp!H70)*'ASXY-TI2S'!$D70)</f>
        <v>1.4759620922963064E-3</v>
      </c>
      <c r="I70" s="18">
        <f>Model!$W$11*((drdp!C70)*'ASXY-TI2S'!$B70+(drdp!F70)*'ASXY-TI2S'!$C70+(drdp!I70)*'ASXY-TI2S'!$D70)</f>
        <v>1.3899888369772735E-3</v>
      </c>
      <c r="J70" s="18">
        <f>Model!$W$11*((drdp!D70)*'ASXY-TI2S'!$B70+(drdp!G70)*'ASXY-TI2S'!$C70+(drdp!J70)*'ASXY-TI2S'!$D70)</f>
        <v>-8.8933319970114339E-4</v>
      </c>
      <c r="K70" s="21">
        <f>SUM(E$3:E69)+H70</f>
        <v>0.11754168932303634</v>
      </c>
      <c r="L70" s="21">
        <f>SUM(F$3:F69)+I70</f>
        <v>1.684298838449582E-2</v>
      </c>
      <c r="M70" s="21">
        <f>SUM(G$3:G69)+J70</f>
        <v>-6.2745622540467158E-2</v>
      </c>
      <c r="N70" s="21"/>
      <c r="O70" s="21"/>
      <c r="P70" s="21"/>
      <c r="Q70" s="19">
        <f t="shared" si="5"/>
        <v>1.3816048728913195E-2</v>
      </c>
      <c r="R70" s="19">
        <f t="shared" si="5"/>
        <v>2.836862577202611E-4</v>
      </c>
      <c r="S70" s="19">
        <f t="shared" si="5"/>
        <v>3.9370131479907807E-3</v>
      </c>
      <c r="T70" s="19">
        <f t="shared" si="6"/>
        <v>1.9797533079619176E-3</v>
      </c>
      <c r="U70" s="19">
        <f t="shared" si="7"/>
        <v>-7.3752264710320965E-3</v>
      </c>
      <c r="V70" s="19">
        <f t="shared" si="8"/>
        <v>-1.0568237916270475E-3</v>
      </c>
    </row>
    <row r="71" spans="1:22" x14ac:dyDescent="0.25">
      <c r="A71" s="26">
        <f>Wellpath!E71</f>
        <v>6576.62</v>
      </c>
      <c r="B71" s="22">
        <v>0</v>
      </c>
      <c r="C71" s="22">
        <f>SIN(Wellpath!$L71) * COS(Wellpath!$L71) / 2</f>
        <v>0.22469851157479173</v>
      </c>
      <c r="D71" s="22">
        <f>(-TAN(Dip) * SIN(Wellpath!$L71) * COS(Wellpath!$L71) * SIN(Wellpath!$O71)) / 2</f>
        <v>-0.35959278669726941</v>
      </c>
      <c r="E71" s="20">
        <f>Model!$W$11*((drdp!B71+drdp!K71)*'ASXY-TI2S'!$B71+(drdp!E71+drdp!N71)*'ASXY-TI2S'!$C71+(drdp!H71+drdp!Q71)*'ASXY-TI2S'!$D71)</f>
        <v>1.4004705436177665E-3</v>
      </c>
      <c r="F71" s="20">
        <f>Model!$W$11*((drdp!C71+drdp!L71)*'ASXY-TI2S'!$B71+(drdp!F71+drdp!O71)*'ASXY-TI2S'!$C71+(drdp!I71+drdp!R71)*'ASXY-TI2S'!$D71)</f>
        <v>1.5018207902869501E-3</v>
      </c>
      <c r="G71" s="20">
        <f>Model!$W$11*((drdp!D71+drdp!M71)*'ASXY-TI2S'!$B71+(drdp!G71+drdp!P71)*'ASXY-TI2S'!$C71+(drdp!J71+drdp!S71)*'ASXY-TI2S'!$D71)</f>
        <v>-9.0732917285143598E-4</v>
      </c>
      <c r="H71" s="18">
        <f>Model!$W$11*((drdp!B71)*'ASXY-TI2S'!$B71+(drdp!E71)*'ASXY-TI2S'!$C71+(drdp!H71)*'ASXY-TI2S'!$D71)</f>
        <v>1.0730405305199285E-3</v>
      </c>
      <c r="I71" s="18">
        <f>Model!$W$11*((drdp!C71)*'ASXY-TI2S'!$B71+(drdp!F71)*'ASXY-TI2S'!$C71+(drdp!I71)*'ASXY-TI2S'!$D71)</f>
        <v>1.1506950895178566E-3</v>
      </c>
      <c r="J71" s="18">
        <f>Model!$W$11*((drdp!D71)*'ASXY-TI2S'!$B71+(drdp!G71)*'ASXY-TI2S'!$C71+(drdp!J71)*'ASXY-TI2S'!$D71)</f>
        <v>-6.9519561223876773E-4</v>
      </c>
      <c r="K71" s="21">
        <f>SUM(E$3:E70)+H71</f>
        <v>0.11974561200867369</v>
      </c>
      <c r="L71" s="21">
        <f>SUM(F$3:F70)+I71</f>
        <v>1.9058692920905659E-2</v>
      </c>
      <c r="M71" s="21">
        <f>SUM(G$3:G70)+J71</f>
        <v>-6.4122225250316953E-2</v>
      </c>
      <c r="N71" s="21"/>
      <c r="O71" s="21"/>
      <c r="P71" s="21"/>
      <c r="Q71" s="19">
        <f t="shared" si="5"/>
        <v>1.4339011595331816E-2</v>
      </c>
      <c r="R71" s="19">
        <f t="shared" si="5"/>
        <v>3.632337758533795E-4</v>
      </c>
      <c r="S71" s="19">
        <f t="shared" si="5"/>
        <v>4.1116597710523853E-3</v>
      </c>
      <c r="T71" s="19">
        <f t="shared" si="6"/>
        <v>2.2821948478992248E-3</v>
      </c>
      <c r="U71" s="19">
        <f t="shared" si="7"/>
        <v>-7.678355105957233E-3</v>
      </c>
      <c r="V71" s="19">
        <f t="shared" si="8"/>
        <v>-1.2220858004509338E-3</v>
      </c>
    </row>
    <row r="72" spans="1:22" x14ac:dyDescent="0.25">
      <c r="A72" s="26">
        <f>Wellpath!E72</f>
        <v>6600</v>
      </c>
      <c r="B72" s="22">
        <v>0</v>
      </c>
      <c r="C72" s="22">
        <f>SIN(Wellpath!$L72) * COS(Wellpath!$L72) / 2</f>
        <v>0.22412160759586017</v>
      </c>
      <c r="D72" s="22">
        <f>(-TAN(Dip) * SIN(Wellpath!$L72) * COS(Wellpath!$L72) * SIN(Wellpath!$O72)) / 2</f>
        <v>-0.35857722914212675</v>
      </c>
      <c r="E72" s="20">
        <f>Model!$W$11*((drdp!B72+drdp!K72)*'ASXY-TI2S'!$B72+(drdp!E72+drdp!N72)*'ASXY-TI2S'!$C72+(drdp!H72+drdp!Q72)*'ASXY-TI2S'!$D72)</f>
        <v>1.6729847219328969E-3</v>
      </c>
      <c r="F72" s="20">
        <f>Model!$W$11*((drdp!C72+drdp!L72)*'ASXY-TI2S'!$B72+(drdp!F72+drdp!O72)*'ASXY-TI2S'!$C72+(drdp!I72+drdp!R72)*'ASXY-TI2S'!$D72)</f>
        <v>1.8892688140708315E-3</v>
      </c>
      <c r="G72" s="20">
        <f>Model!$W$11*((drdp!D72+drdp!M72)*'ASXY-TI2S'!$B72+(drdp!G72+drdp!P72)*'ASXY-TI2S'!$C72+(drdp!J72+drdp!S72)*'ASXY-TI2S'!$D72)</f>
        <v>-1.1119066057061126E-3</v>
      </c>
      <c r="H72" s="18">
        <f>Model!$W$11*((drdp!B72)*'ASXY-TI2S'!$B72+(drdp!E72)*'ASXY-TI2S'!$C72+(drdp!H72)*'ASXY-TI2S'!$D72)</f>
        <v>3.1702368940502123E-4</v>
      </c>
      <c r="I72" s="18">
        <f>Model!$W$11*((drdp!C72)*'ASXY-TI2S'!$B72+(drdp!F72)*'ASXY-TI2S'!$C72+(drdp!I72)*'ASXY-TI2S'!$D72)</f>
        <v>3.5800863083949175E-4</v>
      </c>
      <c r="J72" s="18">
        <f>Model!$W$11*((drdp!D72)*'ASXY-TI2S'!$B72+(drdp!G72)*'ASXY-TI2S'!$C72+(drdp!J72)*'ASXY-TI2S'!$D72)</f>
        <v>-2.1070170563632011E-4</v>
      </c>
      <c r="K72" s="21">
        <f>SUM(E$3:E71)+H72</f>
        <v>0.12039006571117654</v>
      </c>
      <c r="L72" s="21">
        <f>SUM(F$3:F71)+I72</f>
        <v>1.9767827252514247E-2</v>
      </c>
      <c r="M72" s="21">
        <f>SUM(G$3:G71)+J72</f>
        <v>-6.4545060516565944E-2</v>
      </c>
      <c r="N72" s="21"/>
      <c r="O72" s="21"/>
      <c r="P72" s="21"/>
      <c r="Q72" s="19">
        <f t="shared" si="5"/>
        <v>1.4493767921941405E-2</v>
      </c>
      <c r="R72" s="19">
        <f t="shared" si="5"/>
        <v>3.9076699428524498E-4</v>
      </c>
      <c r="S72" s="19">
        <f t="shared" si="5"/>
        <v>4.1660648370871597E-3</v>
      </c>
      <c r="T72" s="19">
        <f t="shared" si="6"/>
        <v>2.3798500218973765E-3</v>
      </c>
      <c r="U72" s="19">
        <f t="shared" si="7"/>
        <v>-7.7705840769212407E-3</v>
      </c>
      <c r="V72" s="19">
        <f t="shared" si="8"/>
        <v>-1.2759156062945535E-3</v>
      </c>
    </row>
    <row r="73" spans="1:22" x14ac:dyDescent="0.25">
      <c r="A73" s="26">
        <f>Wellpath!E73</f>
        <v>6700</v>
      </c>
      <c r="B73" s="22">
        <v>0</v>
      </c>
      <c r="C73" s="22">
        <f>SIN(Wellpath!$L73) * COS(Wellpath!$L73) / 2</f>
        <v>0.22223430346796472</v>
      </c>
      <c r="D73" s="22">
        <f>(-TAN(Dip) * SIN(Wellpath!$L73) * COS(Wellpath!$L73) * SIN(Wellpath!$O73)) / 2</f>
        <v>-0.35303596321024638</v>
      </c>
      <c r="E73" s="20">
        <f>Model!$W$11*((drdp!B73+drdp!K73)*'ASXY-TI2S'!$B73+(drdp!E73+drdp!N73)*'ASXY-TI2S'!$C73+(drdp!H73+drdp!Q73)*'ASXY-TI2S'!$D73)</f>
        <v>2.316785507829809E-3</v>
      </c>
      <c r="F73" s="20">
        <f>Model!$W$11*((drdp!C73+drdp!L73)*'ASXY-TI2S'!$B73+(drdp!F73+drdp!O73)*'ASXY-TI2S'!$C73+(drdp!I73+drdp!R73)*'ASXY-TI2S'!$D73)</f>
        <v>3.2922861002165123E-3</v>
      </c>
      <c r="G73" s="20">
        <f>Model!$W$11*((drdp!D73+drdp!M73)*'ASXY-TI2S'!$B73+(drdp!G73+drdp!P73)*'ASXY-TI2S'!$C73+(drdp!J73+drdp!S73)*'ASXY-TI2S'!$D73)</f>
        <v>-1.7630679936035995E-3</v>
      </c>
      <c r="H73" s="18">
        <f>Model!$W$11*((drdp!B73)*'ASXY-TI2S'!$B73+(drdp!E73)*'ASXY-TI2S'!$C73+(drdp!H73)*'ASXY-TI2S'!$D73)</f>
        <v>1.1583927539149002E-3</v>
      </c>
      <c r="I73" s="18">
        <f>Model!$W$11*((drdp!C73)*'ASXY-TI2S'!$B73+(drdp!F73)*'ASXY-TI2S'!$C73+(drdp!I73)*'ASXY-TI2S'!$D73)</f>
        <v>1.6461430501082499E-3</v>
      </c>
      <c r="J73" s="18">
        <f>Model!$W$11*((drdp!D73)*'ASXY-TI2S'!$B73+(drdp!G73)*'ASXY-TI2S'!$C73+(drdp!J73)*'ASXY-TI2S'!$D73)</f>
        <v>-8.8153399680179637E-4</v>
      </c>
      <c r="K73" s="21">
        <f>SUM(E$3:E72)+H73</f>
        <v>0.12290441949761931</v>
      </c>
      <c r="L73" s="21">
        <f>SUM(F$3:F72)+I73</f>
        <v>2.2945230485853837E-2</v>
      </c>
      <c r="M73" s="21">
        <f>SUM(G$3:G72)+J73</f>
        <v>-6.6327799413437527E-2</v>
      </c>
      <c r="N73" s="21"/>
      <c r="O73" s="21"/>
      <c r="P73" s="21"/>
      <c r="Q73" s="19">
        <f t="shared" si="5"/>
        <v>1.5105496332046785E-2</v>
      </c>
      <c r="R73" s="19">
        <f t="shared" si="5"/>
        <v>5.2648360204895627E-4</v>
      </c>
      <c r="S73" s="19">
        <f t="shared" si="5"/>
        <v>4.3993769750292032E-3</v>
      </c>
      <c r="T73" s="19">
        <f t="shared" si="6"/>
        <v>2.8200702331029432E-3</v>
      </c>
      <c r="U73" s="19">
        <f t="shared" si="7"/>
        <v>-8.1519796834630745E-3</v>
      </c>
      <c r="V73" s="19">
        <f t="shared" si="8"/>
        <v>-1.5219066451608049E-3</v>
      </c>
    </row>
    <row r="74" spans="1:22" x14ac:dyDescent="0.25">
      <c r="A74" s="26">
        <f>Wellpath!E74</f>
        <v>6800</v>
      </c>
      <c r="B74" s="22">
        <v>0</v>
      </c>
      <c r="C74" s="22">
        <f>SIN(Wellpath!$L74) * COS(Wellpath!$L74) / 2</f>
        <v>0.22126722226193607</v>
      </c>
      <c r="D74" s="22">
        <f>(-TAN(Dip) * SIN(Wellpath!$L74) * COS(Wellpath!$L74) * SIN(Wellpath!$O74)) / 2</f>
        <v>-0.34542472710536948</v>
      </c>
      <c r="E74" s="20">
        <f>Model!$W$11*((drdp!B74+drdp!K74)*'ASXY-TI2S'!$B74+(drdp!E74+drdp!N74)*'ASXY-TI2S'!$C74+(drdp!H74+drdp!Q74)*'ASXY-TI2S'!$D74)</f>
        <v>1.8993659627190159E-3</v>
      </c>
      <c r="F74" s="20">
        <f>Model!$W$11*((drdp!C74+drdp!L74)*'ASXY-TI2S'!$B74+(drdp!F74+drdp!O74)*'ASXY-TI2S'!$C74+(drdp!I74+drdp!R74)*'ASXY-TI2S'!$D74)</f>
        <v>3.4829763039250453E-3</v>
      </c>
      <c r="G74" s="20">
        <f>Model!$W$11*((drdp!D74+drdp!M74)*'ASXY-TI2S'!$B74+(drdp!G74+drdp!P74)*'ASXY-TI2S'!$C74+(drdp!J74+drdp!S74)*'ASXY-TI2S'!$D74)</f>
        <v>-1.743320093442821E-3</v>
      </c>
      <c r="H74" s="18">
        <f>Model!$W$11*((drdp!B74)*'ASXY-TI2S'!$B74+(drdp!E74)*'ASXY-TI2S'!$C74+(drdp!H74)*'ASXY-TI2S'!$D74)</f>
        <v>9.4968298135951869E-4</v>
      </c>
      <c r="I74" s="18">
        <f>Model!$W$11*((drdp!C74)*'ASXY-TI2S'!$B74+(drdp!F74)*'ASXY-TI2S'!$C74+(drdp!I74)*'ASXY-TI2S'!$D74)</f>
        <v>1.7414881519625426E-3</v>
      </c>
      <c r="J74" s="18">
        <f>Model!$W$11*((drdp!D74)*'ASXY-TI2S'!$B74+(drdp!G74)*'ASXY-TI2S'!$C74+(drdp!J74)*'ASXY-TI2S'!$D74)</f>
        <v>-8.7166004672142015E-4</v>
      </c>
      <c r="K74" s="21">
        <f>SUM(E$3:E73)+H74</f>
        <v>0.12501249523289373</v>
      </c>
      <c r="L74" s="21">
        <f>SUM(F$3:F73)+I74</f>
        <v>2.6332861687924643E-2</v>
      </c>
      <c r="M74" s="21">
        <f>SUM(G$3:G73)+J74</f>
        <v>-6.8080993456960739E-2</v>
      </c>
      <c r="N74" s="21"/>
      <c r="O74" s="21"/>
      <c r="P74" s="21"/>
      <c r="Q74" s="19">
        <f t="shared" si="5"/>
        <v>1.5628123964354278E-2</v>
      </c>
      <c r="R74" s="19">
        <f t="shared" si="5"/>
        <v>6.9341960467536948E-4</v>
      </c>
      <c r="S74" s="19">
        <f t="shared" si="5"/>
        <v>4.6350216700867313E-3</v>
      </c>
      <c r="T74" s="19">
        <f t="shared" si="6"/>
        <v>3.2919367462301294E-3</v>
      </c>
      <c r="U74" s="19">
        <f t="shared" si="7"/>
        <v>-8.5109748699889742E-3</v>
      </c>
      <c r="V74" s="19">
        <f t="shared" si="8"/>
        <v>-1.7927673842786497E-3</v>
      </c>
    </row>
    <row r="75" spans="1:22" x14ac:dyDescent="0.25">
      <c r="A75" s="26">
        <f>Wellpath!E75</f>
        <v>6900</v>
      </c>
      <c r="B75" s="22">
        <v>0</v>
      </c>
      <c r="C75" s="22">
        <f>SIN(Wellpath!$L75) * COS(Wellpath!$L75) / 2</f>
        <v>0.22138895807346223</v>
      </c>
      <c r="D75" s="22">
        <f>(-TAN(Dip) * SIN(Wellpath!$L75) * COS(Wellpath!$L75) * SIN(Wellpath!$O75)) / 2</f>
        <v>-0.33594838892506518</v>
      </c>
      <c r="E75" s="20">
        <f>Model!$W$11*((drdp!B75+drdp!K75)*'ASXY-TI2S'!$B75+(drdp!E75+drdp!N75)*'ASXY-TI2S'!$C75+(drdp!H75+drdp!Q75)*'ASXY-TI2S'!$D75)</f>
        <v>1.4690150895025737E-3</v>
      </c>
      <c r="F75" s="20">
        <f>Model!$W$11*((drdp!C75+drdp!L75)*'ASXY-TI2S'!$B75+(drdp!F75+drdp!O75)*'ASXY-TI2S'!$C75+(drdp!I75+drdp!R75)*'ASXY-TI2S'!$D75)</f>
        <v>3.6326213403774228E-3</v>
      </c>
      <c r="G75" s="20">
        <f>Model!$W$11*((drdp!D75+drdp!M75)*'ASXY-TI2S'!$B75+(drdp!G75+drdp!P75)*'ASXY-TI2S'!$C75+(drdp!J75+drdp!S75)*'ASXY-TI2S'!$D75)</f>
        <v>-1.7457911943610598E-3</v>
      </c>
      <c r="H75" s="18">
        <f>Model!$W$11*((drdp!B75)*'ASXY-TI2S'!$B75+(drdp!E75)*'ASXY-TI2S'!$C75+(drdp!H75)*'ASXY-TI2S'!$D75)</f>
        <v>7.3450754475128143E-4</v>
      </c>
      <c r="I75" s="18">
        <f>Model!$W$11*((drdp!C75)*'ASXY-TI2S'!$B75+(drdp!F75)*'ASXY-TI2S'!$C75+(drdp!I75)*'ASXY-TI2S'!$D75)</f>
        <v>1.816310670188698E-3</v>
      </c>
      <c r="J75" s="18">
        <f>Model!$W$11*((drdp!D75)*'ASXY-TI2S'!$B75+(drdp!G75)*'ASXY-TI2S'!$C75+(drdp!J75)*'ASXY-TI2S'!$D75)</f>
        <v>-8.7289559718052351E-4</v>
      </c>
      <c r="K75" s="21">
        <f>SUM(E$3:E74)+H75</f>
        <v>0.12669668575900453</v>
      </c>
      <c r="L75" s="21">
        <f>SUM(F$3:F74)+I75</f>
        <v>2.9890660510075842E-2</v>
      </c>
      <c r="M75" s="21">
        <f>SUM(G$3:G74)+J75</f>
        <v>-6.9825549100862666E-2</v>
      </c>
      <c r="N75" s="21"/>
      <c r="O75" s="21"/>
      <c r="P75" s="21"/>
      <c r="Q75" s="19">
        <f t="shared" si="5"/>
        <v>1.6052050182315942E-2</v>
      </c>
      <c r="R75" s="19">
        <f t="shared" si="5"/>
        <v>8.934515857286074E-4</v>
      </c>
      <c r="S75" s="19">
        <f t="shared" si="5"/>
        <v>4.8756073072369829E-3</v>
      </c>
      <c r="T75" s="19">
        <f t="shared" si="6"/>
        <v>3.7870476217741651E-3</v>
      </c>
      <c r="U75" s="19">
        <f t="shared" si="7"/>
        <v>-8.8466656523819385E-3</v>
      </c>
      <c r="V75" s="19">
        <f t="shared" si="8"/>
        <v>-2.0871317831035172E-3</v>
      </c>
    </row>
    <row r="76" spans="1:22" x14ac:dyDescent="0.25">
      <c r="A76" s="26">
        <f>Wellpath!E76</f>
        <v>7000</v>
      </c>
      <c r="B76" s="22">
        <v>0</v>
      </c>
      <c r="C76" s="22">
        <f>SIN(Wellpath!$L76) * COS(Wellpath!$L76) / 2</f>
        <v>0.22255320115278168</v>
      </c>
      <c r="D76" s="22">
        <f>(-TAN(Dip) * SIN(Wellpath!$L76) * COS(Wellpath!$L76) * SIN(Wellpath!$O76)) / 2</f>
        <v>-0.32470724365312947</v>
      </c>
      <c r="E76" s="20">
        <f>Model!$W$11*((drdp!B76+drdp!K76)*'ASXY-TI2S'!$B76+(drdp!E76+drdp!N76)*'ASXY-TI2S'!$C76+(drdp!H76+drdp!Q76)*'ASXY-TI2S'!$D76)</f>
        <v>1.0352603822405685E-3</v>
      </c>
      <c r="F76" s="20">
        <f>Model!$W$11*((drdp!C76+drdp!L76)*'ASXY-TI2S'!$B76+(drdp!F76+drdp!O76)*'ASXY-TI2S'!$C76+(drdp!I76+drdp!R76)*'ASXY-TI2S'!$D76)</f>
        <v>3.7371955179457939E-3</v>
      </c>
      <c r="G76" s="20">
        <f>Model!$W$11*((drdp!D76+drdp!M76)*'ASXY-TI2S'!$B76+(drdp!G76+drdp!P76)*'ASXY-TI2S'!$C76+(drdp!J76+drdp!S76)*'ASXY-TI2S'!$D76)</f>
        <v>-1.7696396763736933E-3</v>
      </c>
      <c r="H76" s="18">
        <f>Model!$W$11*((drdp!B76)*'ASXY-TI2S'!$B76+(drdp!E76)*'ASXY-TI2S'!$C76+(drdp!H76)*'ASXY-TI2S'!$D76)</f>
        <v>5.1763019112028425E-4</v>
      </c>
      <c r="I76" s="18">
        <f>Model!$W$11*((drdp!C76)*'ASXY-TI2S'!$B76+(drdp!F76)*'ASXY-TI2S'!$C76+(drdp!I76)*'ASXY-TI2S'!$D76)</f>
        <v>1.868597758972897E-3</v>
      </c>
      <c r="J76" s="18">
        <f>Model!$W$11*((drdp!D76)*'ASXY-TI2S'!$B76+(drdp!G76)*'ASXY-TI2S'!$C76+(drdp!J76)*'ASXY-TI2S'!$D76)</f>
        <v>-8.8481983818684666E-4</v>
      </c>
      <c r="K76" s="21">
        <f>SUM(E$3:E75)+H76</f>
        <v>0.12794882349487607</v>
      </c>
      <c r="L76" s="21">
        <f>SUM(F$3:F75)+I76</f>
        <v>3.3575568939237466E-2</v>
      </c>
      <c r="M76" s="21">
        <f>SUM(G$3:G75)+J76</f>
        <v>-7.1583264536230054E-2</v>
      </c>
      <c r="N76" s="21"/>
      <c r="O76" s="21"/>
      <c r="P76" s="21"/>
      <c r="Q76" s="19">
        <f t="shared" si="5"/>
        <v>1.637090143372295E-2</v>
      </c>
      <c r="R76" s="19">
        <f t="shared" si="5"/>
        <v>1.1273188295934876E-3</v>
      </c>
      <c r="S76" s="19">
        <f t="shared" si="5"/>
        <v>5.124163761663891E-3</v>
      </c>
      <c r="T76" s="19">
        <f t="shared" si="6"/>
        <v>4.2959545439465383E-3</v>
      </c>
      <c r="U76" s="19">
        <f t="shared" si="7"/>
        <v>-9.158994479333122E-3</v>
      </c>
      <c r="V76" s="19">
        <f t="shared" si="8"/>
        <v>-2.4034488333318648E-3</v>
      </c>
    </row>
    <row r="77" spans="1:22" x14ac:dyDescent="0.25">
      <c r="A77" s="26">
        <f>Wellpath!E77</f>
        <v>7100</v>
      </c>
      <c r="B77" s="22">
        <v>0</v>
      </c>
      <c r="C77" s="22">
        <f>SIN(Wellpath!$L77) * COS(Wellpath!$L77) / 2</f>
        <v>0.22466024278686655</v>
      </c>
      <c r="D77" s="22">
        <f>(-TAN(Dip) * SIN(Wellpath!$L77) * COS(Wellpath!$L77) * SIN(Wellpath!$O77)) / 2</f>
        <v>-0.31173926780339067</v>
      </c>
      <c r="E77" s="20">
        <f>Model!$W$11*((drdp!B77+drdp!K77)*'ASXY-TI2S'!$B77+(drdp!E77+drdp!N77)*'ASXY-TI2S'!$C77+(drdp!H77+drdp!Q77)*'ASXY-TI2S'!$D77)</f>
        <v>3.0830529704476518E-4</v>
      </c>
      <c r="F77" s="20">
        <f>Model!$W$11*((drdp!C77+drdp!L77)*'ASXY-TI2S'!$B77+(drdp!F77+drdp!O77)*'ASXY-TI2S'!$C77+(drdp!I77+drdp!R77)*'ASXY-TI2S'!$D77)</f>
        <v>1.9385506594493701E-3</v>
      </c>
      <c r="G77" s="20">
        <f>Model!$W$11*((drdp!D77+drdp!M77)*'ASXY-TI2S'!$B77+(drdp!G77+drdp!P77)*'ASXY-TI2S'!$C77+(drdp!J77+drdp!S77)*'ASXY-TI2S'!$D77)</f>
        <v>-9.2651074525531814E-4</v>
      </c>
      <c r="H77" s="18">
        <f>Model!$W$11*((drdp!B77)*'ASXY-TI2S'!$B77+(drdp!E77)*'ASXY-TI2S'!$C77+(drdp!H77)*'ASXY-TI2S'!$D77)</f>
        <v>3.0178670423332212E-4</v>
      </c>
      <c r="I77" s="18">
        <f>Model!$W$11*((drdp!C77)*'ASXY-TI2S'!$B77+(drdp!F77)*'ASXY-TI2S'!$C77+(drdp!I77)*'ASXY-TI2S'!$D77)</f>
        <v>1.8975632923349153E-3</v>
      </c>
      <c r="J77" s="18">
        <f>Model!$W$11*((drdp!D77)*'ASXY-TI2S'!$B77+(drdp!G77)*'ASXY-TI2S'!$C77+(drdp!J77)*'ASXY-TI2S'!$D77)</f>
        <v>-9.0692124633448329E-4</v>
      </c>
      <c r="K77" s="21">
        <f>SUM(E$3:E76)+H77</f>
        <v>0.12876824039022966</v>
      </c>
      <c r="L77" s="21">
        <f>SUM(F$3:F76)+I77</f>
        <v>3.7341729990545282E-2</v>
      </c>
      <c r="M77" s="21">
        <f>SUM(G$3:G76)+J77</f>
        <v>-7.3375005620751388E-2</v>
      </c>
      <c r="N77" s="21"/>
      <c r="O77" s="21"/>
      <c r="P77" s="21"/>
      <c r="Q77" s="19">
        <f t="shared" si="5"/>
        <v>1.6581259733195974E-2</v>
      </c>
      <c r="R77" s="19">
        <f t="shared" si="5"/>
        <v>1.3944047986867889E-3</v>
      </c>
      <c r="S77" s="19">
        <f t="shared" si="5"/>
        <v>5.3838914498452982E-3</v>
      </c>
      <c r="T77" s="19">
        <f t="shared" si="6"/>
        <v>4.8084288640095835E-3</v>
      </c>
      <c r="U77" s="19">
        <f t="shared" si="7"/>
        <v>-9.4483703624073673E-3</v>
      </c>
      <c r="V77" s="19">
        <f t="shared" si="8"/>
        <v>-2.7399496479448408E-3</v>
      </c>
    </row>
    <row r="78" spans="1:22" x14ac:dyDescent="0.25">
      <c r="A78" s="26">
        <f>Wellpath!E78</f>
        <v>7102.16</v>
      </c>
      <c r="B78" s="22">
        <v>0</v>
      </c>
      <c r="C78" s="22">
        <f>SIN(Wellpath!$L78) * COS(Wellpath!$L78) / 2</f>
        <v>0.22469851157479173</v>
      </c>
      <c r="D78" s="22">
        <f>(-TAN(Dip) * SIN(Wellpath!$L78) * COS(Wellpath!$L78) * SIN(Wellpath!$O78)) / 2</f>
        <v>-0.31141648829747426</v>
      </c>
      <c r="E78" s="20">
        <f>Model!$W$11*((drdp!B78+drdp!K78)*'ASXY-TI2S'!$B78+(drdp!E78+drdp!N78)*'ASXY-TI2S'!$C78+(drdp!H78+drdp!Q78)*'ASXY-TI2S'!$D78)</f>
        <v>2.9695750051659099E-4</v>
      </c>
      <c r="F78" s="20">
        <f>Model!$W$11*((drdp!C78+drdp!L78)*'ASXY-TI2S'!$B78+(drdp!F78+drdp!O78)*'ASXY-TI2S'!$C78+(drdp!I78+drdp!R78)*'ASXY-TI2S'!$D78)</f>
        <v>1.8977622990923298E-3</v>
      </c>
      <c r="G78" s="20">
        <f>Model!$W$11*((drdp!D78+drdp!M78)*'ASXY-TI2S'!$B78+(drdp!G78+drdp!P78)*'ASXY-TI2S'!$C78+(drdp!J78+drdp!S78)*'ASXY-TI2S'!$D78)</f>
        <v>-9.0732917285143598E-4</v>
      </c>
      <c r="H78" s="18">
        <f>Model!$W$11*((drdp!B78)*'ASXY-TI2S'!$B78+(drdp!E78)*'ASXY-TI2S'!$C78+(drdp!H78)*'ASXY-TI2S'!$D78)</f>
        <v>6.4142820111616382E-6</v>
      </c>
      <c r="I78" s="18">
        <f>Model!$W$11*((drdp!C78)*'ASXY-TI2S'!$B78+(drdp!F78)*'ASXY-TI2S'!$C78+(drdp!I78)*'ASXY-TI2S'!$D78)</f>
        <v>4.0991665660415279E-5</v>
      </c>
      <c r="J78" s="18">
        <f>Model!$W$11*((drdp!D78)*'ASXY-TI2S'!$B78+(drdp!G78)*'ASXY-TI2S'!$C78+(drdp!J78)*'ASXY-TI2S'!$D78)</f>
        <v>-1.9598310133601035E-5</v>
      </c>
      <c r="K78" s="21">
        <f>SUM(E$3:E77)+H78</f>
        <v>0.12878117326505228</v>
      </c>
      <c r="L78" s="21">
        <f>SUM(F$3:F77)+I78</f>
        <v>3.7423709023320144E-2</v>
      </c>
      <c r="M78" s="21">
        <f>SUM(G$3:G77)+J78</f>
        <v>-7.3414193429805819E-2</v>
      </c>
      <c r="N78" s="21"/>
      <c r="O78" s="21"/>
      <c r="P78" s="21"/>
      <c r="Q78" s="19">
        <f t="shared" si="5"/>
        <v>1.6584590587523419E-2</v>
      </c>
      <c r="R78" s="19">
        <f t="shared" si="5"/>
        <v>1.4005339970621336E-3</v>
      </c>
      <c r="S78" s="19">
        <f t="shared" si="5"/>
        <v>5.3896437969489439E-3</v>
      </c>
      <c r="T78" s="19">
        <f t="shared" si="6"/>
        <v>4.8194691559530923E-3</v>
      </c>
      <c r="U78" s="19">
        <f t="shared" si="7"/>
        <v>-9.4543659641978858E-3</v>
      </c>
      <c r="V78" s="19">
        <f t="shared" si="8"/>
        <v>-2.7474314130987946E-3</v>
      </c>
    </row>
    <row r="79" spans="1:22" x14ac:dyDescent="0.25">
      <c r="A79" s="26">
        <f>Wellpath!E79</f>
        <v>7200</v>
      </c>
      <c r="B79" s="22">
        <v>0</v>
      </c>
      <c r="C79" s="22">
        <f>SIN(Wellpath!$L79) * COS(Wellpath!$L79) / 2</f>
        <v>0.22053171650441694</v>
      </c>
      <c r="D79" s="22">
        <f>(-TAN(Dip) * SIN(Wellpath!$L79) * COS(Wellpath!$L79) * SIN(Wellpath!$O79)) / 2</f>
        <v>-0.28821282941521925</v>
      </c>
      <c r="E79" s="20">
        <f>Model!$W$11*((drdp!B79+drdp!K79)*'ASXY-TI2S'!$B79+(drdp!E79+drdp!N79)*'ASXY-TI2S'!$C79+(drdp!H79+drdp!Q79)*'ASXY-TI2S'!$D79)</f>
        <v>5.2871127849819513E-5</v>
      </c>
      <c r="F79" s="20">
        <f>Model!$W$11*((drdp!C79+drdp!L79)*'ASXY-TI2S'!$B79+(drdp!F79+drdp!O79)*'ASXY-TI2S'!$C79+(drdp!I79+drdp!R79)*'ASXY-TI2S'!$D79)</f>
        <v>3.6221503896877102E-3</v>
      </c>
      <c r="G79" s="20">
        <f>Model!$W$11*((drdp!D79+drdp!M79)*'ASXY-TI2S'!$B79+(drdp!G79+drdp!P79)*'ASXY-TI2S'!$C79+(drdp!J79+drdp!S79)*'ASXY-TI2S'!$D79)</f>
        <v>-1.7098109479576652E-3</v>
      </c>
      <c r="H79" s="18">
        <f>Model!$W$11*((drdp!B79)*'ASXY-TI2S'!$B79+(drdp!E79)*'ASXY-TI2S'!$C79+(drdp!H79)*'ASXY-TI2S'!$D79)</f>
        <v>2.6146942725567613E-5</v>
      </c>
      <c r="I79" s="18">
        <f>Model!$W$11*((drdp!C79)*'ASXY-TI2S'!$B79+(drdp!F79)*'ASXY-TI2S'!$C79+(drdp!I79)*'ASXY-TI2S'!$D79)</f>
        <v>1.7913020325871589E-3</v>
      </c>
      <c r="J79" s="18">
        <f>Model!$W$11*((drdp!D79)*'ASXY-TI2S'!$B79+(drdp!G79)*'ASXY-TI2S'!$C79+(drdp!J79)*'ASXY-TI2S'!$D79)</f>
        <v>-8.455716899928075E-4</v>
      </c>
      <c r="K79" s="21">
        <f>SUM(E$3:E78)+H79</f>
        <v>0.12909786342628327</v>
      </c>
      <c r="L79" s="21">
        <f>SUM(F$3:F78)+I79</f>
        <v>4.1071781689339219E-2</v>
      </c>
      <c r="M79" s="21">
        <f>SUM(G$3:G78)+J79</f>
        <v>-7.5147495982516466E-2</v>
      </c>
      <c r="N79" s="21"/>
      <c r="O79" s="21"/>
      <c r="P79" s="21"/>
      <c r="Q79" s="19">
        <f t="shared" si="5"/>
        <v>1.6666258341231286E-2</v>
      </c>
      <c r="R79" s="19">
        <f t="shared" si="5"/>
        <v>1.6868912511367404E-3</v>
      </c>
      <c r="S79" s="19">
        <f t="shared" si="5"/>
        <v>5.6471461524423283E-3</v>
      </c>
      <c r="T79" s="19">
        <f t="shared" si="6"/>
        <v>5.3022792632044366E-3</v>
      </c>
      <c r="U79" s="19">
        <f t="shared" si="7"/>
        <v>-9.7013811731780815E-3</v>
      </c>
      <c r="V79" s="19">
        <f t="shared" si="8"/>
        <v>-3.0864415494944123E-3</v>
      </c>
    </row>
    <row r="80" spans="1:22" x14ac:dyDescent="0.25">
      <c r="A80" s="26">
        <f>Wellpath!E80</f>
        <v>7300</v>
      </c>
      <c r="B80" s="22">
        <v>0</v>
      </c>
      <c r="C80" s="22">
        <f>SIN(Wellpath!$L80) * COS(Wellpath!$L80) / 2</f>
        <v>0.21698471928411087</v>
      </c>
      <c r="D80" s="22">
        <f>(-TAN(Dip) * SIN(Wellpath!$L80) * COS(Wellpath!$L80) * SIN(Wellpath!$O80)) / 2</f>
        <v>-0.26238933144294396</v>
      </c>
      <c r="E80" s="20">
        <f>Model!$W$11*((drdp!B80+drdp!K80)*'ASXY-TI2S'!$B80+(drdp!E80+drdp!N80)*'ASXY-TI2S'!$C80+(drdp!H80+drdp!Q80)*'ASXY-TI2S'!$D80)</f>
        <v>-4.7898249482725922E-4</v>
      </c>
      <c r="F80" s="20">
        <f>Model!$W$11*((drdp!C80+drdp!L80)*'ASXY-TI2S'!$B80+(drdp!F80+drdp!O80)*'ASXY-TI2S'!$C80+(drdp!I80+drdp!R80)*'ASXY-TI2S'!$D80)</f>
        <v>3.4609313484422408E-3</v>
      </c>
      <c r="G80" s="20">
        <f>Model!$W$11*((drdp!D80+drdp!M80)*'ASXY-TI2S'!$B80+(drdp!G80+drdp!P80)*'ASXY-TI2S'!$C80+(drdp!J80+drdp!S80)*'ASXY-TI2S'!$D80)</f>
        <v>-1.6589186378555311E-3</v>
      </c>
      <c r="H80" s="18">
        <f>Model!$W$11*((drdp!B80)*'ASXY-TI2S'!$B80+(drdp!E80)*'ASXY-TI2S'!$C80+(drdp!H80)*'ASXY-TI2S'!$D80)</f>
        <v>-2.3949124741362961E-4</v>
      </c>
      <c r="I80" s="18">
        <f>Model!$W$11*((drdp!C80)*'ASXY-TI2S'!$B80+(drdp!F80)*'ASXY-TI2S'!$C80+(drdp!I80)*'ASXY-TI2S'!$D80)</f>
        <v>1.7304656742211204E-3</v>
      </c>
      <c r="J80" s="18">
        <f>Model!$W$11*((drdp!D80)*'ASXY-TI2S'!$B80+(drdp!G80)*'ASXY-TI2S'!$C80+(drdp!J80)*'ASXY-TI2S'!$D80)</f>
        <v>-8.2945931892776555E-4</v>
      </c>
      <c r="K80" s="21">
        <f>SUM(E$3:E79)+H80</f>
        <v>0.1288850963639939</v>
      </c>
      <c r="L80" s="21">
        <f>SUM(F$3:F79)+I80</f>
        <v>4.463309572066089E-2</v>
      </c>
      <c r="M80" s="21">
        <f>SUM(G$3:G79)+J80</f>
        <v>-7.684119455940909E-2</v>
      </c>
      <c r="N80" s="21"/>
      <c r="O80" s="21"/>
      <c r="P80" s="21"/>
      <c r="Q80" s="19">
        <f t="shared" si="5"/>
        <v>1.6611368064755994E-2</v>
      </c>
      <c r="R80" s="19">
        <f t="shared" si="5"/>
        <v>1.9921132336096774E-3</v>
      </c>
      <c r="S80" s="19">
        <f t="shared" si="5"/>
        <v>5.9045691813169607E-3</v>
      </c>
      <c r="T80" s="19">
        <f t="shared" si="6"/>
        <v>5.7525408429807421E-3</v>
      </c>
      <c r="U80" s="19">
        <f t="shared" si="7"/>
        <v>-9.9036847655138444E-3</v>
      </c>
      <c r="V80" s="19">
        <f t="shared" si="8"/>
        <v>-3.4296603920600326E-3</v>
      </c>
    </row>
    <row r="81" spans="1:22" x14ac:dyDescent="0.25">
      <c r="A81" s="26">
        <f>Wellpath!E81</f>
        <v>7400</v>
      </c>
      <c r="B81" s="22">
        <v>0</v>
      </c>
      <c r="C81" s="22">
        <f>SIN(Wellpath!$L81) * COS(Wellpath!$L81) / 2</f>
        <v>0.21438166404841308</v>
      </c>
      <c r="D81" s="22">
        <f>(-TAN(Dip) * SIN(Wellpath!$L81) * COS(Wellpath!$L81) * SIN(Wellpath!$O81)) / 2</f>
        <v>-0.23468139252489456</v>
      </c>
      <c r="E81" s="20">
        <f>Model!$W$11*((drdp!B81+drdp!K81)*'ASXY-TI2S'!$B81+(drdp!E81+drdp!N81)*'ASXY-TI2S'!$C81+(drdp!H81+drdp!Q81)*'ASXY-TI2S'!$D81)</f>
        <v>-9.8059860163388622E-4</v>
      </c>
      <c r="F81" s="20">
        <f>Model!$W$11*((drdp!C81+drdp!L81)*'ASXY-TI2S'!$B81+(drdp!F81+drdp!O81)*'ASXY-TI2S'!$C81+(drdp!I81+drdp!R81)*'ASXY-TI2S'!$D81)</f>
        <v>3.1979509066940351E-3</v>
      </c>
      <c r="G81" s="20">
        <f>Model!$W$11*((drdp!D81+drdp!M81)*'ASXY-TI2S'!$B81+(drdp!G81+drdp!P81)*'ASXY-TI2S'!$C81+(drdp!J81+drdp!S81)*'ASXY-TI2S'!$D81)</f>
        <v>-1.6098272208258896E-3</v>
      </c>
      <c r="H81" s="18">
        <f>Model!$W$11*((drdp!B81)*'ASXY-TI2S'!$B81+(drdp!E81)*'ASXY-TI2S'!$C81+(drdp!H81)*'ASXY-TI2S'!$D81)</f>
        <v>-4.9029930081694311E-4</v>
      </c>
      <c r="I81" s="18">
        <f>Model!$W$11*((drdp!C81)*'ASXY-TI2S'!$B81+(drdp!F81)*'ASXY-TI2S'!$C81+(drdp!I81)*'ASXY-TI2S'!$D81)</f>
        <v>1.5989754533470176E-3</v>
      </c>
      <c r="J81" s="18">
        <f>Model!$W$11*((drdp!D81)*'ASXY-TI2S'!$B81+(drdp!G81)*'ASXY-TI2S'!$C81+(drdp!J81)*'ASXY-TI2S'!$D81)</f>
        <v>-8.0491361041294478E-4</v>
      </c>
      <c r="K81" s="21">
        <f>SUM(E$3:E80)+H81</f>
        <v>0.12815530581576332</v>
      </c>
      <c r="L81" s="21">
        <f>SUM(F$3:F80)+I81</f>
        <v>4.7962536848229029E-2</v>
      </c>
      <c r="M81" s="21">
        <f>SUM(G$3:G80)+J81</f>
        <v>-7.8475567488749801E-2</v>
      </c>
      <c r="N81" s="21"/>
      <c r="O81" s="21"/>
      <c r="P81" s="21"/>
      <c r="Q81" s="19">
        <f t="shared" si="5"/>
        <v>1.6423782408731817E-2</v>
      </c>
      <c r="R81" s="19">
        <f t="shared" si="5"/>
        <v>2.3004049409177272E-3</v>
      </c>
      <c r="S81" s="19">
        <f t="shared" si="5"/>
        <v>6.1584146926813247E-3</v>
      </c>
      <c r="T81" s="19">
        <f t="shared" si="6"/>
        <v>6.1466535774846081E-3</v>
      </c>
      <c r="U81" s="19">
        <f t="shared" si="7"/>
        <v>-1.0057060350586304E-2</v>
      </c>
      <c r="V81" s="19">
        <f t="shared" si="8"/>
        <v>-3.7638872973648463E-3</v>
      </c>
    </row>
    <row r="82" spans="1:22" x14ac:dyDescent="0.25">
      <c r="A82" s="26">
        <f>Wellpath!E82</f>
        <v>7500</v>
      </c>
      <c r="B82" s="22">
        <v>0</v>
      </c>
      <c r="C82" s="22">
        <f>SIN(Wellpath!$L82) * COS(Wellpath!$L82) / 2</f>
        <v>0.21297744695875653</v>
      </c>
      <c r="D82" s="22">
        <f>(-TAN(Dip) * SIN(Wellpath!$L82) * COS(Wellpath!$L82) * SIN(Wellpath!$O82)) / 2</f>
        <v>-0.20545212668811388</v>
      </c>
      <c r="E82" s="20">
        <f>Model!$W$11*((drdp!B82+drdp!K82)*'ASXY-TI2S'!$B82+(drdp!E82+drdp!N82)*'ASXY-TI2S'!$C82+(drdp!H82+drdp!Q82)*'ASXY-TI2S'!$D82)</f>
        <v>-1.4407391642664242E-3</v>
      </c>
      <c r="F82" s="20">
        <f>Model!$W$11*((drdp!C82+drdp!L82)*'ASXY-TI2S'!$B82+(drdp!F82+drdp!O82)*'ASXY-TI2S'!$C82+(drdp!I82+drdp!R82)*'ASXY-TI2S'!$D82)</f>
        <v>2.8783958048309113E-3</v>
      </c>
      <c r="G82" s="20">
        <f>Model!$W$11*((drdp!D82+drdp!M82)*'ASXY-TI2S'!$B82+(drdp!G82+drdp!P82)*'ASXY-TI2S'!$C82+(drdp!J82+drdp!S82)*'ASXY-TI2S'!$D82)</f>
        <v>-1.5839777970097155E-3</v>
      </c>
      <c r="H82" s="18">
        <f>Model!$W$11*((drdp!B82)*'ASXY-TI2S'!$B82+(drdp!E82)*'ASXY-TI2S'!$C82+(drdp!H82)*'ASXY-TI2S'!$D82)</f>
        <v>-7.2036958213321208E-4</v>
      </c>
      <c r="I82" s="18">
        <f>Model!$W$11*((drdp!C82)*'ASXY-TI2S'!$B82+(drdp!F82)*'ASXY-TI2S'!$C82+(drdp!I82)*'ASXY-TI2S'!$D82)</f>
        <v>1.4391979024154556E-3</v>
      </c>
      <c r="J82" s="18">
        <f>Model!$W$11*((drdp!D82)*'ASXY-TI2S'!$B82+(drdp!G82)*'ASXY-TI2S'!$C82+(drdp!J82)*'ASXY-TI2S'!$D82)</f>
        <v>-7.9198889850485774E-4</v>
      </c>
      <c r="K82" s="21">
        <f>SUM(E$3:E81)+H82</f>
        <v>0.12694463693281319</v>
      </c>
      <c r="L82" s="21">
        <f>SUM(F$3:F81)+I82</f>
        <v>5.1000710203991509E-2</v>
      </c>
      <c r="M82" s="21">
        <f>SUM(G$3:G81)+J82</f>
        <v>-8.0072469997667609E-2</v>
      </c>
      <c r="N82" s="21"/>
      <c r="O82" s="21"/>
      <c r="P82" s="21"/>
      <c r="Q82" s="19">
        <f t="shared" si="5"/>
        <v>1.6114940846003758E-2</v>
      </c>
      <c r="R82" s="19">
        <f t="shared" si="5"/>
        <v>2.6010724413115236E-3</v>
      </c>
      <c r="S82" s="19">
        <f t="shared" si="5"/>
        <v>6.4116004515273797E-3</v>
      </c>
      <c r="T82" s="19">
        <f t="shared" si="6"/>
        <v>6.4742666401613226E-3</v>
      </c>
      <c r="U82" s="19">
        <f t="shared" si="7"/>
        <v>-1.0164770632167492E-2</v>
      </c>
      <c r="V82" s="19">
        <f t="shared" si="8"/>
        <v>-4.0837528376688505E-3</v>
      </c>
    </row>
    <row r="83" spans="1:22" x14ac:dyDescent="0.25">
      <c r="A83" s="26">
        <f>Wellpath!E83</f>
        <v>7600</v>
      </c>
      <c r="B83" s="22">
        <v>0</v>
      </c>
      <c r="C83" s="22">
        <f>SIN(Wellpath!$L83) * COS(Wellpath!$L83) / 2</f>
        <v>0.2127944376185591</v>
      </c>
      <c r="D83" s="22">
        <f>(-TAN(Dip) * SIN(Wellpath!$L83) * COS(Wellpath!$L83) * SIN(Wellpath!$O83)) / 2</f>
        <v>-0.17498450094977513</v>
      </c>
      <c r="E83" s="20">
        <f>Model!$W$11*((drdp!B83+drdp!K83)*'ASXY-TI2S'!$B83+(drdp!E83+drdp!N83)*'ASXY-TI2S'!$C83+(drdp!H83+drdp!Q83)*'ASXY-TI2S'!$D83)</f>
        <v>-1.8500162801131201E-3</v>
      </c>
      <c r="F83" s="20">
        <f>Model!$W$11*((drdp!C83+drdp!L83)*'ASXY-TI2S'!$B83+(drdp!F83+drdp!O83)*'ASXY-TI2S'!$C83+(drdp!I83+drdp!R83)*'ASXY-TI2S'!$D83)</f>
        <v>2.5070759634868269E-3</v>
      </c>
      <c r="G83" s="20">
        <f>Model!$W$11*((drdp!D83+drdp!M83)*'ASXY-TI2S'!$B83+(drdp!G83+drdp!P83)*'ASXY-TI2S'!$C83+(drdp!J83+drdp!S83)*'ASXY-TI2S'!$D83)</f>
        <v>-1.5806401847129135E-3</v>
      </c>
      <c r="H83" s="18">
        <f>Model!$W$11*((drdp!B83)*'ASXY-TI2S'!$B83+(drdp!E83)*'ASXY-TI2S'!$C83+(drdp!H83)*'ASXY-TI2S'!$D83)</f>
        <v>-9.2500814005656005E-4</v>
      </c>
      <c r="I83" s="18">
        <f>Model!$W$11*((drdp!C83)*'ASXY-TI2S'!$B83+(drdp!F83)*'ASXY-TI2S'!$C83+(drdp!I83)*'ASXY-TI2S'!$D83)</f>
        <v>1.2535379817434134E-3</v>
      </c>
      <c r="J83" s="18">
        <f>Model!$W$11*((drdp!D83)*'ASXY-TI2S'!$B83+(drdp!G83)*'ASXY-TI2S'!$C83+(drdp!J83)*'ASXY-TI2S'!$D83)</f>
        <v>-7.9032009235645675E-4</v>
      </c>
      <c r="K83" s="21">
        <f>SUM(E$3:E82)+H83</f>
        <v>0.1252992592106234</v>
      </c>
      <c r="L83" s="21">
        <f>SUM(F$3:F82)+I83</f>
        <v>5.3693446088150375E-2</v>
      </c>
      <c r="M83" s="21">
        <f>SUM(G$3:G82)+J83</f>
        <v>-8.1654778988528923E-2</v>
      </c>
      <c r="N83" s="21"/>
      <c r="O83" s="21"/>
      <c r="P83" s="21"/>
      <c r="Q83" s="19">
        <f t="shared" si="5"/>
        <v>1.5699904358730993E-2</v>
      </c>
      <c r="R83" s="19">
        <f t="shared" si="5"/>
        <v>2.8829861528211109E-3</v>
      </c>
      <c r="S83" s="19">
        <f t="shared" si="5"/>
        <v>6.6675029316655048E-3</v>
      </c>
      <c r="T83" s="19">
        <f t="shared" si="6"/>
        <v>6.7277490193107872E-3</v>
      </c>
      <c r="U83" s="19">
        <f t="shared" si="7"/>
        <v>-1.023128331826985E-2</v>
      </c>
      <c r="V83" s="19">
        <f t="shared" si="8"/>
        <v>-4.3843264734604115E-3</v>
      </c>
    </row>
    <row r="84" spans="1:22" x14ac:dyDescent="0.25">
      <c r="A84" s="26">
        <f>Wellpath!E84</f>
        <v>7700</v>
      </c>
      <c r="B84" s="22">
        <v>0</v>
      </c>
      <c r="C84" s="22">
        <f>SIN(Wellpath!$L84) * COS(Wellpath!$L84) / 2</f>
        <v>0.21393142569029186</v>
      </c>
      <c r="D84" s="22">
        <f>(-TAN(Dip) * SIN(Wellpath!$L84) * COS(Wellpath!$L84) * SIN(Wellpath!$O84)) / 2</f>
        <v>-0.14365863044994095</v>
      </c>
      <c r="E84" s="20">
        <f>Model!$W$11*((drdp!B84+drdp!K84)*'ASXY-TI2S'!$B84+(drdp!E84+drdp!N84)*'ASXY-TI2S'!$C84+(drdp!H84+drdp!Q84)*'ASXY-TI2S'!$D84)</f>
        <v>-2.2008629914003434E-3</v>
      </c>
      <c r="F84" s="20">
        <f>Model!$W$11*((drdp!C84+drdp!L84)*'ASXY-TI2S'!$B84+(drdp!F84+drdp!O84)*'ASXY-TI2S'!$C84+(drdp!I84+drdp!R84)*'ASXY-TI2S'!$D84)</f>
        <v>2.0922779211762347E-3</v>
      </c>
      <c r="G84" s="20">
        <f>Model!$W$11*((drdp!D84+drdp!M84)*'ASXY-TI2S'!$B84+(drdp!G84+drdp!P84)*'ASXY-TI2S'!$C84+(drdp!J84+drdp!S84)*'ASXY-TI2S'!$D84)</f>
        <v>-1.6014922359587039E-3</v>
      </c>
      <c r="H84" s="18">
        <f>Model!$W$11*((drdp!B84)*'ASXY-TI2S'!$B84+(drdp!E84)*'ASXY-TI2S'!$C84+(drdp!H84)*'ASXY-TI2S'!$D84)</f>
        <v>-1.1004314957001717E-3</v>
      </c>
      <c r="I84" s="18">
        <f>Model!$W$11*((drdp!C84)*'ASXY-TI2S'!$B84+(drdp!F84)*'ASXY-TI2S'!$C84+(drdp!I84)*'ASXY-TI2S'!$D84)</f>
        <v>1.0461389605881174E-3</v>
      </c>
      <c r="J84" s="18">
        <f>Model!$W$11*((drdp!D84)*'ASXY-TI2S'!$B84+(drdp!G84)*'ASXY-TI2S'!$C84+(drdp!J84)*'ASXY-TI2S'!$D84)</f>
        <v>-8.0074611797935195E-4</v>
      </c>
      <c r="K84" s="21">
        <f>SUM(E$3:E83)+H84</f>
        <v>0.12327381957486666</v>
      </c>
      <c r="L84" s="21">
        <f>SUM(F$3:F83)+I84</f>
        <v>5.5993123030481907E-2</v>
      </c>
      <c r="M84" s="21">
        <f>SUM(G$3:G83)+J84</f>
        <v>-8.3245845198864743E-2</v>
      </c>
      <c r="N84" s="21"/>
      <c r="O84" s="21"/>
      <c r="P84" s="21"/>
      <c r="Q84" s="19">
        <f t="shared" si="5"/>
        <v>1.5196434592576779E-2</v>
      </c>
      <c r="R84" s="19">
        <f t="shared" si="5"/>
        <v>3.1352298267066834E-3</v>
      </c>
      <c r="S84" s="19">
        <f t="shared" si="5"/>
        <v>6.9298707428733525E-3</v>
      </c>
      <c r="T84" s="19">
        <f t="shared" si="6"/>
        <v>6.9024861458929377E-3</v>
      </c>
      <c r="U84" s="19">
        <f t="shared" si="7"/>
        <v>-1.0262033301402133E-2</v>
      </c>
      <c r="V84" s="19">
        <f t="shared" si="8"/>
        <v>-4.6611948519964851E-3</v>
      </c>
    </row>
    <row r="85" spans="1:22" x14ac:dyDescent="0.25">
      <c r="A85" s="26">
        <f>Wellpath!E85</f>
        <v>7800</v>
      </c>
      <c r="B85" s="22">
        <v>0</v>
      </c>
      <c r="C85" s="22">
        <f>SIN(Wellpath!$L85) * COS(Wellpath!$L85) / 2</f>
        <v>0.21624407689831768</v>
      </c>
      <c r="D85" s="22">
        <f>(-TAN(Dip) * SIN(Wellpath!$L85) * COS(Wellpath!$L85) * SIN(Wellpath!$O85)) / 2</f>
        <v>-0.11169570486933961</v>
      </c>
      <c r="E85" s="20">
        <f>Model!$W$11*((drdp!B85+drdp!K85)*'ASXY-TI2S'!$B85+(drdp!E85+drdp!N85)*'ASXY-TI2S'!$C85+(drdp!H85+drdp!Q85)*'ASXY-TI2S'!$D85)</f>
        <v>-2.4874639045219448E-3</v>
      </c>
      <c r="F85" s="20">
        <f>Model!$W$11*((drdp!C85+drdp!L85)*'ASXY-TI2S'!$B85+(drdp!F85+drdp!O85)*'ASXY-TI2S'!$C85+(drdp!I85+drdp!R85)*'ASXY-TI2S'!$D85)</f>
        <v>1.6400254720390192E-3</v>
      </c>
      <c r="G85" s="20">
        <f>Model!$W$11*((drdp!D85+drdp!M85)*'ASXY-TI2S'!$B85+(drdp!G85+drdp!P85)*'ASXY-TI2S'!$C85+(drdp!J85+drdp!S85)*'ASXY-TI2S'!$D85)</f>
        <v>-1.6447902209418201E-3</v>
      </c>
      <c r="H85" s="18">
        <f>Model!$W$11*((drdp!B85)*'ASXY-TI2S'!$B85+(drdp!E85)*'ASXY-TI2S'!$C85+(drdp!H85)*'ASXY-TI2S'!$D85)</f>
        <v>-1.2437319522609724E-3</v>
      </c>
      <c r="I85" s="18">
        <f>Model!$W$11*((drdp!C85)*'ASXY-TI2S'!$B85+(drdp!F85)*'ASXY-TI2S'!$C85+(drdp!I85)*'ASXY-TI2S'!$D85)</f>
        <v>8.2001273601950962E-4</v>
      </c>
      <c r="J85" s="18">
        <f>Model!$W$11*((drdp!D85)*'ASXY-TI2S'!$B85+(drdp!G85)*'ASXY-TI2S'!$C85+(drdp!J85)*'ASXY-TI2S'!$D85)</f>
        <v>-8.2239511047091005E-4</v>
      </c>
      <c r="K85" s="21">
        <f>SUM(E$3:E84)+H85</f>
        <v>0.12092965612690551</v>
      </c>
      <c r="L85" s="21">
        <f>SUM(F$3:F84)+I85</f>
        <v>5.7859274727089537E-2</v>
      </c>
      <c r="M85" s="21">
        <f>SUM(G$3:G84)+J85</f>
        <v>-8.486898642731501E-2</v>
      </c>
      <c r="N85" s="21"/>
      <c r="O85" s="21"/>
      <c r="P85" s="21"/>
      <c r="Q85" s="19">
        <f t="shared" si="5"/>
        <v>1.4623981730971616E-2</v>
      </c>
      <c r="R85" s="19">
        <f t="shared" si="5"/>
        <v>3.3476956719448218E-3</v>
      </c>
      <c r="S85" s="19">
        <f t="shared" si="5"/>
        <v>7.2027448571997795E-3</v>
      </c>
      <c r="T85" s="19">
        <f t="shared" si="6"/>
        <v>6.9969021964990923E-3</v>
      </c>
      <c r="U85" s="19">
        <f t="shared" si="7"/>
        <v>-1.0263177344494214E-2</v>
      </c>
      <c r="V85" s="19">
        <f t="shared" si="8"/>
        <v>-4.910458001507652E-3</v>
      </c>
    </row>
    <row r="86" spans="1:22" x14ac:dyDescent="0.25">
      <c r="A86" s="26">
        <f>Wellpath!E86</f>
        <v>7900</v>
      </c>
      <c r="B86" s="22">
        <v>0</v>
      </c>
      <c r="C86" s="22">
        <f>SIN(Wellpath!$L86) * COS(Wellpath!$L86) / 2</f>
        <v>0.21953750422881929</v>
      </c>
      <c r="D86" s="22">
        <f>(-TAN(Dip) * SIN(Wellpath!$L86) * COS(Wellpath!$L86) * SIN(Wellpath!$O86)) / 2</f>
        <v>-7.9570460741791652E-2</v>
      </c>
      <c r="E86" s="20">
        <f>Model!$W$11*((drdp!B86+drdp!K86)*'ASXY-TI2S'!$B86+(drdp!E86+drdp!N86)*'ASXY-TI2S'!$C86+(drdp!H86+drdp!Q86)*'ASXY-TI2S'!$D86)</f>
        <v>-2.7037162707207081E-3</v>
      </c>
      <c r="F86" s="20">
        <f>Model!$W$11*((drdp!C86+drdp!L86)*'ASXY-TI2S'!$B86+(drdp!F86+drdp!O86)*'ASXY-TI2S'!$C86+(drdp!I86+drdp!R86)*'ASXY-TI2S'!$D86)</f>
        <v>1.1610364058799662E-3</v>
      </c>
      <c r="G86" s="20">
        <f>Model!$W$11*((drdp!D86+drdp!M86)*'ASXY-TI2S'!$B86+(drdp!G86+drdp!P86)*'ASXY-TI2S'!$C86+(drdp!J86+drdp!S86)*'ASXY-TI2S'!$D86)</f>
        <v>-1.7086518457104325E-3</v>
      </c>
      <c r="H86" s="18">
        <f>Model!$W$11*((drdp!B86)*'ASXY-TI2S'!$B86+(drdp!E86)*'ASXY-TI2S'!$C86+(drdp!H86)*'ASXY-TI2S'!$D86)</f>
        <v>-1.3518581353603541E-3</v>
      </c>
      <c r="I86" s="18">
        <f>Model!$W$11*((drdp!C86)*'ASXY-TI2S'!$B86+(drdp!F86)*'ASXY-TI2S'!$C86+(drdp!I86)*'ASXY-TI2S'!$D86)</f>
        <v>5.805182029399831E-4</v>
      </c>
      <c r="J86" s="18">
        <f>Model!$W$11*((drdp!D86)*'ASXY-TI2S'!$B86+(drdp!G86)*'ASXY-TI2S'!$C86+(drdp!J86)*'ASXY-TI2S'!$D86)</f>
        <v>-8.5432592285521625E-4</v>
      </c>
      <c r="K86" s="21">
        <f>SUM(E$3:E85)+H86</f>
        <v>0.11833406603928419</v>
      </c>
      <c r="L86" s="21">
        <f>SUM(F$3:F85)+I86</f>
        <v>5.9259805666049034E-2</v>
      </c>
      <c r="M86" s="21">
        <f>SUM(G$3:G85)+J86</f>
        <v>-8.6545707460641122E-2</v>
      </c>
      <c r="N86" s="21"/>
      <c r="O86" s="21"/>
      <c r="P86" s="21"/>
      <c r="Q86" s="19">
        <f t="shared" si="5"/>
        <v>1.4002951185389672E-2</v>
      </c>
      <c r="R86" s="19">
        <f t="shared" si="5"/>
        <v>3.5117245675778974E-3</v>
      </c>
      <c r="S86" s="19">
        <f t="shared" si="5"/>
        <v>7.4901594798628722E-3</v>
      </c>
      <c r="T86" s="19">
        <f t="shared" si="6"/>
        <v>7.0124537571613936E-3</v>
      </c>
      <c r="U86" s="19">
        <f t="shared" si="7"/>
        <v>-1.0241305462064077E-2</v>
      </c>
      <c r="V86" s="19">
        <f t="shared" si="8"/>
        <v>-5.1286818053483231E-3</v>
      </c>
    </row>
    <row r="87" spans="1:22" x14ac:dyDescent="0.25">
      <c r="A87" s="26">
        <f>Wellpath!E87</f>
        <v>8000</v>
      </c>
      <c r="B87" s="22">
        <v>0</v>
      </c>
      <c r="C87" s="22">
        <f>SIN(Wellpath!$L87) * COS(Wellpath!$L87) / 2</f>
        <v>0.22365565967477558</v>
      </c>
      <c r="D87" s="22">
        <f>(-TAN(Dip) * SIN(Wellpath!$L87) * COS(Wellpath!$L87) * SIN(Wellpath!$O87)) / 2</f>
        <v>-4.7647305303054048E-2</v>
      </c>
      <c r="E87" s="20">
        <f>Model!$W$11*((drdp!B87+drdp!K87)*'ASXY-TI2S'!$B87+(drdp!E87+drdp!N87)*'ASXY-TI2S'!$C87+(drdp!H87+drdp!Q87)*'ASXY-TI2S'!$D87)</f>
        <v>-2.8473800629959163E-3</v>
      </c>
      <c r="F87" s="20">
        <f>Model!$W$11*((drdp!C87+drdp!L87)*'ASXY-TI2S'!$B87+(drdp!F87+drdp!O87)*'ASXY-TI2S'!$C87+(drdp!I87+drdp!R87)*'ASXY-TI2S'!$D87)</f>
        <v>6.654533189552513E-4</v>
      </c>
      <c r="G87" s="20">
        <f>Model!$W$11*((drdp!D87+drdp!M87)*'ASXY-TI2S'!$B87+(drdp!G87+drdp!P87)*'ASXY-TI2S'!$C87+(drdp!J87+drdp!S87)*'ASXY-TI2S'!$D87)</f>
        <v>-1.792594752428096E-3</v>
      </c>
      <c r="H87" s="18">
        <f>Model!$W$11*((drdp!B87)*'ASXY-TI2S'!$B87+(drdp!E87)*'ASXY-TI2S'!$C87+(drdp!H87)*'ASXY-TI2S'!$D87)</f>
        <v>-1.4236900314979581E-3</v>
      </c>
      <c r="I87" s="18">
        <f>Model!$W$11*((drdp!C87)*'ASXY-TI2S'!$B87+(drdp!F87)*'ASXY-TI2S'!$C87+(drdp!I87)*'ASXY-TI2S'!$D87)</f>
        <v>3.3272665947762565E-4</v>
      </c>
      <c r="J87" s="18">
        <f>Model!$W$11*((drdp!D87)*'ASXY-TI2S'!$B87+(drdp!G87)*'ASXY-TI2S'!$C87+(drdp!J87)*'ASXY-TI2S'!$D87)</f>
        <v>-8.9629737621404798E-4</v>
      </c>
      <c r="K87" s="21">
        <f>SUM(E$3:E86)+H87</f>
        <v>0.11555851787242588</v>
      </c>
      <c r="L87" s="21">
        <f>SUM(F$3:F86)+I87</f>
        <v>6.0173050528466637E-2</v>
      </c>
      <c r="M87" s="21">
        <f>SUM(G$3:G86)+J87</f>
        <v>-8.8296330759710398E-2</v>
      </c>
      <c r="N87" s="21"/>
      <c r="O87" s="21"/>
      <c r="P87" s="21"/>
      <c r="Q87" s="19">
        <f t="shared" si="5"/>
        <v>1.3353771052871772E-2</v>
      </c>
      <c r="R87" s="19">
        <f t="shared" si="5"/>
        <v>3.6207960099013991E-3</v>
      </c>
      <c r="S87" s="19">
        <f t="shared" si="5"/>
        <v>7.7962420256281802E-3</v>
      </c>
      <c r="T87" s="19">
        <f t="shared" si="6"/>
        <v>6.9535085349321972E-3</v>
      </c>
      <c r="U87" s="19">
        <f t="shared" si="7"/>
        <v>-1.020339311616562E-2</v>
      </c>
      <c r="V87" s="19">
        <f t="shared" si="8"/>
        <v>-5.3130595722822565E-3</v>
      </c>
    </row>
    <row r="88" spans="1:22" x14ac:dyDescent="0.25">
      <c r="A88" s="26">
        <f>Wellpath!E88</f>
        <v>8100</v>
      </c>
      <c r="B88" s="22">
        <v>0</v>
      </c>
      <c r="C88" s="22">
        <f>SIN(Wellpath!$L88) * COS(Wellpath!$L88) / 2</f>
        <v>0.2282797557991339</v>
      </c>
      <c r="D88" s="22">
        <f>(-TAN(Dip) * SIN(Wellpath!$L88) * COS(Wellpath!$L88) * SIN(Wellpath!$O88)) / 2</f>
        <v>-1.6190005599312381E-2</v>
      </c>
      <c r="E88" s="20">
        <f>Model!$W$11*((drdp!B88+drdp!K88)*'ASXY-TI2S'!$B88+(drdp!E88+drdp!N88)*'ASXY-TI2S'!$C88+(drdp!H88+drdp!Q88)*'ASXY-TI2S'!$D88)</f>
        <v>-2.9173176516772243E-3</v>
      </c>
      <c r="F88" s="20">
        <f>Model!$W$11*((drdp!C88+drdp!L88)*'ASXY-TI2S'!$B88+(drdp!F88+drdp!O88)*'ASXY-TI2S'!$C88+(drdp!I88+drdp!R88)*'ASXY-TI2S'!$D88)</f>
        <v>1.6177536784916266E-4</v>
      </c>
      <c r="G88" s="20">
        <f>Model!$W$11*((drdp!D88+drdp!M88)*'ASXY-TI2S'!$B88+(drdp!G88+drdp!P88)*'ASXY-TI2S'!$C88+(drdp!J88+drdp!S88)*'ASXY-TI2S'!$D88)</f>
        <v>-1.8932622296643662E-3</v>
      </c>
      <c r="H88" s="18">
        <f>Model!$W$11*((drdp!B88)*'ASXY-TI2S'!$B88+(drdp!E88)*'ASXY-TI2S'!$C88+(drdp!H88)*'ASXY-TI2S'!$D88)</f>
        <v>-1.4586588258386122E-3</v>
      </c>
      <c r="I88" s="18">
        <f>Model!$W$11*((drdp!C88)*'ASXY-TI2S'!$B88+(drdp!F88)*'ASXY-TI2S'!$C88+(drdp!I88)*'ASXY-TI2S'!$D88)</f>
        <v>8.0887683924581329E-5</v>
      </c>
      <c r="J88" s="18">
        <f>Model!$W$11*((drdp!D88)*'ASXY-TI2S'!$B88+(drdp!G88)*'ASXY-TI2S'!$C88+(drdp!J88)*'ASXY-TI2S'!$D88)</f>
        <v>-9.4663111483218312E-4</v>
      </c>
      <c r="K88" s="21">
        <f>SUM(E$3:E87)+H88</f>
        <v>0.11267616901508933</v>
      </c>
      <c r="L88" s="21">
        <f>SUM(F$3:F87)+I88</f>
        <v>6.0586664871868846E-2</v>
      </c>
      <c r="M88" s="21">
        <f>SUM(G$3:G87)+J88</f>
        <v>-9.0139259250756637E-2</v>
      </c>
      <c r="N88" s="21"/>
      <c r="O88" s="21"/>
      <c r="P88" s="21"/>
      <c r="Q88" s="19">
        <f t="shared" si="5"/>
        <v>1.2695919063916976E-2</v>
      </c>
      <c r="R88" s="19">
        <f t="shared" si="5"/>
        <v>3.6707439602961466E-3</v>
      </c>
      <c r="S88" s="19">
        <f t="shared" si="5"/>
        <v>8.1250860582751157E-3</v>
      </c>
      <c r="T88" s="19">
        <f t="shared" si="6"/>
        <v>6.826673291163269E-3</v>
      </c>
      <c r="U88" s="19">
        <f t="shared" si="7"/>
        <v>-1.0156546410233209E-2</v>
      </c>
      <c r="V88" s="19">
        <f t="shared" si="8"/>
        <v>-5.4612370920240957E-3</v>
      </c>
    </row>
    <row r="89" spans="1:22" x14ac:dyDescent="0.25">
      <c r="A89" s="26">
        <f>Wellpath!E89</f>
        <v>8200</v>
      </c>
      <c r="B89" s="22">
        <v>0</v>
      </c>
      <c r="C89" s="22">
        <f>SIN(Wellpath!$L89) * COS(Wellpath!$L89) / 2</f>
        <v>0.23308095030387804</v>
      </c>
      <c r="D89" s="22">
        <f>(-TAN(Dip) * SIN(Wellpath!$L89) * COS(Wellpath!$L89) * SIN(Wellpath!$O89)) / 2</f>
        <v>1.4449047754413752E-2</v>
      </c>
      <c r="E89" s="20">
        <f>Model!$W$11*((drdp!B89+drdp!K89)*'ASXY-TI2S'!$B89+(drdp!E89+drdp!N89)*'ASXY-TI2S'!$C89+(drdp!H89+drdp!Q89)*'ASXY-TI2S'!$D89)</f>
        <v>-2.9138290598915459E-3</v>
      </c>
      <c r="F89" s="20">
        <f>Model!$W$11*((drdp!C89+drdp!L89)*'ASXY-TI2S'!$B89+(drdp!F89+drdp!O89)*'ASXY-TI2S'!$C89+(drdp!I89+drdp!R89)*'ASXY-TI2S'!$D89)</f>
        <v>-3.3974676936068631E-4</v>
      </c>
      <c r="G89" s="20">
        <f>Model!$W$11*((drdp!D89+drdp!M89)*'ASXY-TI2S'!$B89+(drdp!G89+drdp!P89)*'ASXY-TI2S'!$C89+(drdp!J89+drdp!S89)*'ASXY-TI2S'!$D89)</f>
        <v>-2.0068496217809525E-3</v>
      </c>
      <c r="H89" s="18">
        <f>Model!$W$11*((drdp!B89)*'ASXY-TI2S'!$B89+(drdp!E89)*'ASXY-TI2S'!$C89+(drdp!H89)*'ASXY-TI2S'!$D89)</f>
        <v>-1.4569145299457729E-3</v>
      </c>
      <c r="I89" s="18">
        <f>Model!$W$11*((drdp!C89)*'ASXY-TI2S'!$B89+(drdp!F89)*'ASXY-TI2S'!$C89+(drdp!I89)*'ASXY-TI2S'!$D89)</f>
        <v>-1.6987338468034315E-4</v>
      </c>
      <c r="J89" s="18">
        <f>Model!$W$11*((drdp!D89)*'ASXY-TI2S'!$B89+(drdp!G89)*'ASXY-TI2S'!$C89+(drdp!J89)*'ASXY-TI2S'!$D89)</f>
        <v>-1.0034248108904762E-3</v>
      </c>
      <c r="K89" s="21">
        <f>SUM(E$3:E88)+H89</f>
        <v>0.10976059565930493</v>
      </c>
      <c r="L89" s="21">
        <f>SUM(F$3:F88)+I89</f>
        <v>6.0497679171113088E-2</v>
      </c>
      <c r="M89" s="21">
        <f>SUM(G$3:G88)+J89</f>
        <v>-9.2089315176479294E-2</v>
      </c>
      <c r="N89" s="21"/>
      <c r="O89" s="21"/>
      <c r="P89" s="21"/>
      <c r="Q89" s="19">
        <f t="shared" si="5"/>
        <v>1.2047388359485428E-2</v>
      </c>
      <c r="R89" s="19">
        <f t="shared" si="5"/>
        <v>3.6599691850909303E-3</v>
      </c>
      <c r="S89" s="19">
        <f t="shared" si="5"/>
        <v>8.4804419696729392E-3</v>
      </c>
      <c r="T89" s="19">
        <f t="shared" si="6"/>
        <v>6.6402613018268974E-3</v>
      </c>
      <c r="U89" s="19">
        <f t="shared" si="7"/>
        <v>-1.0107778087627837E-2</v>
      </c>
      <c r="V89" s="19">
        <f t="shared" si="8"/>
        <v>-5.5711898446341602E-3</v>
      </c>
    </row>
    <row r="90" spans="1:22" x14ac:dyDescent="0.25">
      <c r="A90" s="26">
        <f>Wellpath!E90</f>
        <v>8300</v>
      </c>
      <c r="B90" s="22">
        <v>0</v>
      </c>
      <c r="C90" s="22">
        <f>SIN(Wellpath!$L90) * COS(Wellpath!$L90) / 2</f>
        <v>0.23776412907378841</v>
      </c>
      <c r="D90" s="22">
        <f>(-TAN(Dip) * SIN(Wellpath!$L90) * COS(Wellpath!$L90) * SIN(Wellpath!$O90)) / 2</f>
        <v>4.393173646955395E-2</v>
      </c>
      <c r="E90" s="20">
        <f>Model!$W$11*((drdp!B90+drdp!K90)*'ASXY-TI2S'!$B90+(drdp!E90+drdp!N90)*'ASXY-TI2S'!$C90+(drdp!H90+drdp!Q90)*'ASXY-TI2S'!$D90)</f>
        <v>-2.8392521108745812E-3</v>
      </c>
      <c r="F90" s="20">
        <f>Model!$W$11*((drdp!C90+drdp!L90)*'ASXY-TI2S'!$B90+(drdp!F90+drdp!O90)*'ASXY-TI2S'!$C90+(drdp!I90+drdp!R90)*'ASXY-TI2S'!$D90)</f>
        <v>-8.2895768074101408E-4</v>
      </c>
      <c r="G90" s="20">
        <f>Model!$W$11*((drdp!D90+drdp!M90)*'ASXY-TI2S'!$B90+(drdp!G90+drdp!P90)*'ASXY-TI2S'!$C90+(drdp!J90+drdp!S90)*'ASXY-TI2S'!$D90)</f>
        <v>-2.1298547485685509E-3</v>
      </c>
      <c r="H90" s="18">
        <f>Model!$W$11*((drdp!B90)*'ASXY-TI2S'!$B90+(drdp!E90)*'ASXY-TI2S'!$C90+(drdp!H90)*'ASXY-TI2S'!$D90)</f>
        <v>-1.4196260554372906E-3</v>
      </c>
      <c r="I90" s="18">
        <f>Model!$W$11*((drdp!C90)*'ASXY-TI2S'!$B90+(drdp!F90)*'ASXY-TI2S'!$C90+(drdp!I90)*'ASXY-TI2S'!$D90)</f>
        <v>-4.1447884037050704E-4</v>
      </c>
      <c r="J90" s="18">
        <f>Model!$W$11*((drdp!D90)*'ASXY-TI2S'!$B90+(drdp!G90)*'ASXY-TI2S'!$C90+(drdp!J90)*'ASXY-TI2S'!$D90)</f>
        <v>-1.0649273742842755E-3</v>
      </c>
      <c r="K90" s="21">
        <f>SUM(E$3:E89)+H90</f>
        <v>0.10688405507392187</v>
      </c>
      <c r="L90" s="21">
        <f>SUM(F$3:F89)+I90</f>
        <v>5.9913326946062238E-2</v>
      </c>
      <c r="M90" s="21">
        <f>SUM(G$3:G89)+J90</f>
        <v>-9.415766736165404E-2</v>
      </c>
      <c r="N90" s="21"/>
      <c r="O90" s="21"/>
      <c r="P90" s="21"/>
      <c r="Q90" s="19">
        <f t="shared" si="5"/>
        <v>1.1424201229045165E-2</v>
      </c>
      <c r="R90" s="19">
        <f t="shared" si="5"/>
        <v>3.5896067457457477E-3</v>
      </c>
      <c r="S90" s="19">
        <f t="shared" si="5"/>
        <v>8.8656663229878911E-3</v>
      </c>
      <c r="T90" s="19">
        <f t="shared" si="6"/>
        <v>6.4037793369648034E-3</v>
      </c>
      <c r="U90" s="19">
        <f t="shared" si="7"/>
        <v>-1.0063953303915046E-2</v>
      </c>
      <c r="V90" s="19">
        <f t="shared" si="8"/>
        <v>-5.6412991091173521E-3</v>
      </c>
    </row>
    <row r="91" spans="1:22" x14ac:dyDescent="0.25">
      <c r="A91" s="26">
        <f>Wellpath!E91</f>
        <v>8400</v>
      </c>
      <c r="B91" s="22">
        <v>0</v>
      </c>
      <c r="C91" s="22">
        <f>SIN(Wellpath!$L91) * COS(Wellpath!$L91) / 2</f>
        <v>0.24203691009452696</v>
      </c>
      <c r="D91" s="22">
        <f>(-TAN(Dip) * SIN(Wellpath!$L91) * COS(Wellpath!$L91) * SIN(Wellpath!$O91)) / 2</f>
        <v>7.1849682112029814E-2</v>
      </c>
      <c r="E91" s="20">
        <f>Model!$W$11*((drdp!B91+drdp!K91)*'ASXY-TI2S'!$B91+(drdp!E91+drdp!N91)*'ASXY-TI2S'!$C91+(drdp!H91+drdp!Q91)*'ASXY-TI2S'!$D91)</f>
        <v>-2.6980633562511932E-3</v>
      </c>
      <c r="F91" s="20">
        <f>Model!$W$11*((drdp!C91+drdp!L91)*'ASXY-TI2S'!$B91+(drdp!F91+drdp!O91)*'ASXY-TI2S'!$C91+(drdp!I91+drdp!R91)*'ASXY-TI2S'!$D91)</f>
        <v>-1.2946965643459416E-3</v>
      </c>
      <c r="G91" s="20">
        <f>Model!$W$11*((drdp!D91+drdp!M91)*'ASXY-TI2S'!$B91+(drdp!G91+drdp!P91)*'ASXY-TI2S'!$C91+(drdp!J91+drdp!S91)*'ASXY-TI2S'!$D91)</f>
        <v>-2.2582506843940526E-3</v>
      </c>
      <c r="H91" s="18">
        <f>Model!$W$11*((drdp!B91)*'ASXY-TI2S'!$B91+(drdp!E91)*'ASXY-TI2S'!$C91+(drdp!H91)*'ASXY-TI2S'!$D91)</f>
        <v>-1.3490316781255966E-3</v>
      </c>
      <c r="I91" s="18">
        <f>Model!$W$11*((drdp!C91)*'ASXY-TI2S'!$B91+(drdp!F91)*'ASXY-TI2S'!$C91+(drdp!I91)*'ASXY-TI2S'!$D91)</f>
        <v>-6.4734828217297082E-4</v>
      </c>
      <c r="J91" s="18">
        <f>Model!$W$11*((drdp!D91)*'ASXY-TI2S'!$B91+(drdp!G91)*'ASXY-TI2S'!$C91+(drdp!J91)*'ASXY-TI2S'!$D91)</f>
        <v>-1.1291253421970263E-3</v>
      </c>
      <c r="K91" s="21">
        <f>SUM(E$3:E90)+H91</f>
        <v>0.10411539734035898</v>
      </c>
      <c r="L91" s="21">
        <f>SUM(F$3:F90)+I91</f>
        <v>5.8851499823518755E-2</v>
      </c>
      <c r="M91" s="21">
        <f>SUM(G$3:G90)+J91</f>
        <v>-9.6351720078135347E-2</v>
      </c>
      <c r="N91" s="21"/>
      <c r="O91" s="21"/>
      <c r="P91" s="21"/>
      <c r="Q91" s="19">
        <f t="shared" si="5"/>
        <v>1.0840015963340829E-2</v>
      </c>
      <c r="R91" s="19">
        <f t="shared" si="5"/>
        <v>3.4634990314776279E-3</v>
      </c>
      <c r="S91" s="19">
        <f t="shared" si="5"/>
        <v>9.2836539620153504E-3</v>
      </c>
      <c r="T91" s="19">
        <f t="shared" si="6"/>
        <v>6.1273472882017212E-3</v>
      </c>
      <c r="U91" s="19">
        <f t="shared" si="7"/>
        <v>-1.0031697620362105E-2</v>
      </c>
      <c r="V91" s="19">
        <f t="shared" si="8"/>
        <v>-5.6704432371741109E-3</v>
      </c>
    </row>
    <row r="92" spans="1:22" x14ac:dyDescent="0.25">
      <c r="A92" s="26">
        <f>Wellpath!E92</f>
        <v>8500</v>
      </c>
      <c r="B92" s="22">
        <v>0</v>
      </c>
      <c r="C92" s="22">
        <f>SIN(Wellpath!$L92) * COS(Wellpath!$L92) / 2</f>
        <v>0.24560445704411882</v>
      </c>
      <c r="D92" s="22">
        <f>(-TAN(Dip) * SIN(Wellpath!$L92) * COS(Wellpath!$L92) * SIN(Wellpath!$O92)) / 2</f>
        <v>9.7946705480818921E-2</v>
      </c>
      <c r="E92" s="20">
        <f>Model!$W$11*((drdp!B92+drdp!K92)*'ASXY-TI2S'!$B92+(drdp!E92+drdp!N92)*'ASXY-TI2S'!$C92+(drdp!H92+drdp!Q92)*'ASXY-TI2S'!$D92)</f>
        <v>-2.496238522018072E-3</v>
      </c>
      <c r="F92" s="20">
        <f>Model!$W$11*((drdp!C92+drdp!L92)*'ASXY-TI2S'!$B92+(drdp!F92+drdp!O92)*'ASXY-TI2S'!$C92+(drdp!I92+drdp!R92)*'ASXY-TI2S'!$D92)</f>
        <v>-1.7285167887502123E-3</v>
      </c>
      <c r="G92" s="20">
        <f>Model!$W$11*((drdp!D92+drdp!M92)*'ASXY-TI2S'!$B92+(drdp!G92+drdp!P92)*'ASXY-TI2S'!$C92+(drdp!J92+drdp!S92)*'ASXY-TI2S'!$D92)</f>
        <v>-2.3868921697227968E-3</v>
      </c>
      <c r="H92" s="18">
        <f>Model!$W$11*((drdp!B92)*'ASXY-TI2S'!$B92+(drdp!E92)*'ASXY-TI2S'!$C92+(drdp!H92)*'ASXY-TI2S'!$D92)</f>
        <v>-1.248119261009036E-3</v>
      </c>
      <c r="I92" s="18">
        <f>Model!$W$11*((drdp!C92)*'ASXY-TI2S'!$B92+(drdp!F92)*'ASXY-TI2S'!$C92+(drdp!I92)*'ASXY-TI2S'!$D92)</f>
        <v>-8.6425839437510616E-4</v>
      </c>
      <c r="J92" s="18">
        <f>Model!$W$11*((drdp!D92)*'ASXY-TI2S'!$B92+(drdp!G92)*'ASXY-TI2S'!$C92+(drdp!J92)*'ASXY-TI2S'!$D92)</f>
        <v>-1.1934460848613984E-3</v>
      </c>
      <c r="K92" s="21">
        <f>SUM(E$3:E91)+H92</f>
        <v>0.10151824640122434</v>
      </c>
      <c r="L92" s="21">
        <f>SUM(F$3:F91)+I92</f>
        <v>5.7339893146970675E-2</v>
      </c>
      <c r="M92" s="21">
        <f>SUM(G$3:G91)+J92</f>
        <v>-9.8674291505193773E-2</v>
      </c>
      <c r="N92" s="21"/>
      <c r="O92" s="21"/>
      <c r="P92" s="21"/>
      <c r="Q92" s="19">
        <f t="shared" si="5"/>
        <v>1.0305954352379697E-2</v>
      </c>
      <c r="R92" s="19">
        <f t="shared" si="5"/>
        <v>3.2878633461060148E-3</v>
      </c>
      <c r="S92" s="19">
        <f t="shared" si="5"/>
        <v>9.7366158040519558E-3</v>
      </c>
      <c r="T92" s="19">
        <f t="shared" si="6"/>
        <v>5.8210454011140434E-3</v>
      </c>
      <c r="U92" s="19">
        <f t="shared" si="7"/>
        <v>-1.0017241038490499E-2</v>
      </c>
      <c r="V92" s="19">
        <f t="shared" si="8"/>
        <v>-5.657973331260847E-3</v>
      </c>
    </row>
    <row r="93" spans="1:22" x14ac:dyDescent="0.25">
      <c r="A93" s="26">
        <f>Wellpath!E93</f>
        <v>8600</v>
      </c>
      <c r="B93" s="22">
        <v>0</v>
      </c>
      <c r="C93" s="22">
        <f>SIN(Wellpath!$L93) * COS(Wellpath!$L93) / 2</f>
        <v>0.2482516945981669</v>
      </c>
      <c r="D93" s="22">
        <f>(-TAN(Dip) * SIN(Wellpath!$L93) * COS(Wellpath!$L93) * SIN(Wellpath!$O93)) / 2</f>
        <v>0.12197643361858948</v>
      </c>
      <c r="E93" s="20">
        <f>Model!$W$11*((drdp!B93+drdp!K93)*'ASXY-TI2S'!$B93+(drdp!E93+drdp!N93)*'ASXY-TI2S'!$C93+(drdp!H93+drdp!Q93)*'ASXY-TI2S'!$D93)</f>
        <v>-2.2404047669957517E-3</v>
      </c>
      <c r="F93" s="20">
        <f>Model!$W$11*((drdp!C93+drdp!L93)*'ASXY-TI2S'!$B93+(drdp!F93+drdp!O93)*'ASXY-TI2S'!$C93+(drdp!I93+drdp!R93)*'ASXY-TI2S'!$D93)</f>
        <v>-2.1227848066366658E-3</v>
      </c>
      <c r="G93" s="20">
        <f>Model!$W$11*((drdp!D93+drdp!M93)*'ASXY-TI2S'!$B93+(drdp!G93+drdp!P93)*'ASXY-TI2S'!$C93+(drdp!J93+drdp!S93)*'ASXY-TI2S'!$D93)</f>
        <v>-2.512362852350705E-3</v>
      </c>
      <c r="H93" s="18">
        <f>Model!$W$11*((drdp!B93)*'ASXY-TI2S'!$B93+(drdp!E93)*'ASXY-TI2S'!$C93+(drdp!H93)*'ASXY-TI2S'!$D93)</f>
        <v>-1.1202023834978759E-3</v>
      </c>
      <c r="I93" s="18">
        <f>Model!$W$11*((drdp!C93)*'ASXY-TI2S'!$B93+(drdp!F93)*'ASXY-TI2S'!$C93+(drdp!I93)*'ASXY-TI2S'!$D93)</f>
        <v>-1.0613924033183329E-3</v>
      </c>
      <c r="J93" s="18">
        <f>Model!$W$11*((drdp!D93)*'ASXY-TI2S'!$B93+(drdp!G93)*'ASXY-TI2S'!$C93+(drdp!J93)*'ASXY-TI2S'!$D93)</f>
        <v>-1.2561814261753525E-3</v>
      </c>
      <c r="K93" s="21">
        <f>SUM(E$3:E92)+H93</f>
        <v>9.9149924756717439E-2</v>
      </c>
      <c r="L93" s="21">
        <f>SUM(F$3:F92)+I93</f>
        <v>5.5414242349277242E-2</v>
      </c>
      <c r="M93" s="21">
        <f>SUM(G$3:G92)+J93</f>
        <v>-0.10112391901623052</v>
      </c>
      <c r="N93" s="21"/>
      <c r="O93" s="21"/>
      <c r="P93" s="21"/>
      <c r="Q93" s="19">
        <f t="shared" si="5"/>
        <v>9.8307075792627291E-3</v>
      </c>
      <c r="R93" s="19">
        <f t="shared" si="5"/>
        <v>3.0707382551444311E-3</v>
      </c>
      <c r="S93" s="19">
        <f t="shared" si="5"/>
        <v>1.0226046997201149E-2</v>
      </c>
      <c r="T93" s="19">
        <f t="shared" si="6"/>
        <v>5.4943179593813438E-3</v>
      </c>
      <c r="U93" s="19">
        <f t="shared" si="7"/>
        <v>-1.0026428961563643E-2</v>
      </c>
      <c r="V93" s="19">
        <f t="shared" si="8"/>
        <v>-5.6037053556740836E-3</v>
      </c>
    </row>
    <row r="94" spans="1:22" x14ac:dyDescent="0.25">
      <c r="A94" s="26">
        <f>Wellpath!E94</f>
        <v>8700</v>
      </c>
      <c r="B94" s="22">
        <v>0</v>
      </c>
      <c r="C94" s="22">
        <f>SIN(Wellpath!$L94) * COS(Wellpath!$L94) / 2</f>
        <v>0.24974264244767866</v>
      </c>
      <c r="D94" s="22">
        <f>(-TAN(Dip) * SIN(Wellpath!$L94) * COS(Wellpath!$L94) * SIN(Wellpath!$O94)) / 2</f>
        <v>0.143685306256394</v>
      </c>
      <c r="E94" s="20">
        <f>Model!$W$11*((drdp!B94+drdp!K94)*'ASXY-TI2S'!$B94+(drdp!E94+drdp!N94)*'ASXY-TI2S'!$C94+(drdp!H94+drdp!Q94)*'ASXY-TI2S'!$D94)</f>
        <v>-1.9387833120992886E-3</v>
      </c>
      <c r="F94" s="20">
        <f>Model!$W$11*((drdp!C94+drdp!L94)*'ASXY-TI2S'!$B94+(drdp!F94+drdp!O94)*'ASXY-TI2S'!$C94+(drdp!I94+drdp!R94)*'ASXY-TI2S'!$D94)</f>
        <v>-2.4701370446051155E-3</v>
      </c>
      <c r="G94" s="20">
        <f>Model!$W$11*((drdp!D94+drdp!M94)*'ASXY-TI2S'!$B94+(drdp!G94+drdp!P94)*'ASXY-TI2S'!$C94+(drdp!J94+drdp!S94)*'ASXY-TI2S'!$D94)</f>
        <v>-2.6295522561954813E-3</v>
      </c>
      <c r="H94" s="18">
        <f>Model!$W$11*((drdp!B94)*'ASXY-TI2S'!$B94+(drdp!E94)*'ASXY-TI2S'!$C94+(drdp!H94)*'ASXY-TI2S'!$D94)</f>
        <v>-9.693916560496443E-4</v>
      </c>
      <c r="I94" s="18">
        <f>Model!$W$11*((drdp!C94)*'ASXY-TI2S'!$B94+(drdp!F94)*'ASXY-TI2S'!$C94+(drdp!I94)*'ASXY-TI2S'!$D94)</f>
        <v>-1.2350685223025577E-3</v>
      </c>
      <c r="J94" s="18">
        <f>Model!$W$11*((drdp!D94)*'ASXY-TI2S'!$B94+(drdp!G94)*'ASXY-TI2S'!$C94+(drdp!J94)*'ASXY-TI2S'!$D94)</f>
        <v>-1.3147761280977407E-3</v>
      </c>
      <c r="K94" s="21">
        <f>SUM(E$3:E93)+H94</f>
        <v>9.7060330717169921E-2</v>
      </c>
      <c r="L94" s="21">
        <f>SUM(F$3:F93)+I94</f>
        <v>5.3117781423656349E-2</v>
      </c>
      <c r="M94" s="21">
        <f>SUM(G$3:G93)+J94</f>
        <v>-0.10369487657050362</v>
      </c>
      <c r="N94" s="21"/>
      <c r="O94" s="21"/>
      <c r="P94" s="21"/>
      <c r="Q94" s="19">
        <f t="shared" si="5"/>
        <v>9.4207077989263994E-3</v>
      </c>
      <c r="R94" s="19">
        <f t="shared" si="5"/>
        <v>2.8214987033713316E-3</v>
      </c>
      <c r="S94" s="19">
        <f t="shared" si="5"/>
        <v>1.0752627426971981E-2</v>
      </c>
      <c r="T94" s="19">
        <f t="shared" si="6"/>
        <v>5.1556294319424299E-3</v>
      </c>
      <c r="U94" s="19">
        <f t="shared" si="7"/>
        <v>-1.0064659013609195E-2</v>
      </c>
      <c r="V94" s="19">
        <f t="shared" si="8"/>
        <v>-5.5080417884250353E-3</v>
      </c>
    </row>
    <row r="95" spans="1:22" x14ac:dyDescent="0.25">
      <c r="A95" s="26">
        <f>Wellpath!E95</f>
        <v>8800</v>
      </c>
      <c r="B95" s="22">
        <v>0</v>
      </c>
      <c r="C95" s="22">
        <f>SIN(Wellpath!$L95) * COS(Wellpath!$L95) / 2</f>
        <v>0.24988736093755157</v>
      </c>
      <c r="D95" s="22">
        <f>(-TAN(Dip) * SIN(Wellpath!$L95) * COS(Wellpath!$L95) * SIN(Wellpath!$O95)) / 2</f>
        <v>0.16278286939749156</v>
      </c>
      <c r="E95" s="20">
        <f>Model!$W$11*((drdp!B95+drdp!K95)*'ASXY-TI2S'!$B95+(drdp!E95+drdp!N95)*'ASXY-TI2S'!$C95+(drdp!H95+drdp!Q95)*'ASXY-TI2S'!$D95)</f>
        <v>-1.6023194961549123E-3</v>
      </c>
      <c r="F95" s="20">
        <f>Model!$W$11*((drdp!C95+drdp!L95)*'ASXY-TI2S'!$B95+(drdp!F95+drdp!O95)*'ASXY-TI2S'!$C95+(drdp!I95+drdp!R95)*'ASXY-TI2S'!$D95)</f>
        <v>-2.7633317877824143E-3</v>
      </c>
      <c r="G95" s="20">
        <f>Model!$W$11*((drdp!D95+drdp!M95)*'ASXY-TI2S'!$B95+(drdp!G95+drdp!P95)*'ASXY-TI2S'!$C95+(drdp!J95+drdp!S95)*'ASXY-TI2S'!$D95)</f>
        <v>-2.7329775669280632E-3</v>
      </c>
      <c r="H95" s="18">
        <f>Model!$W$11*((drdp!B95)*'ASXY-TI2S'!$B95+(drdp!E95)*'ASXY-TI2S'!$C95+(drdp!H95)*'ASXY-TI2S'!$D95)</f>
        <v>-8.0115974807745617E-4</v>
      </c>
      <c r="I95" s="18">
        <f>Model!$W$11*((drdp!C95)*'ASXY-TI2S'!$B95+(drdp!F95)*'ASXY-TI2S'!$C95+(drdp!I95)*'ASXY-TI2S'!$D95)</f>
        <v>-1.3816658938912072E-3</v>
      </c>
      <c r="J95" s="18">
        <f>Model!$W$11*((drdp!D95)*'ASXY-TI2S'!$B95+(drdp!G95)*'ASXY-TI2S'!$C95+(drdp!J95)*'ASXY-TI2S'!$D95)</f>
        <v>-1.3664887834640316E-3</v>
      </c>
      <c r="K95" s="21">
        <f>SUM(E$3:E94)+H95</f>
        <v>9.5289779313042819E-2</v>
      </c>
      <c r="L95" s="21">
        <f>SUM(F$3:F94)+I95</f>
        <v>5.0501047007462586E-2</v>
      </c>
      <c r="M95" s="21">
        <f>SUM(G$3:G94)+J95</f>
        <v>-0.10637614148206538</v>
      </c>
      <c r="N95" s="21"/>
      <c r="O95" s="21"/>
      <c r="P95" s="21"/>
      <c r="Q95" s="19">
        <f t="shared" si="5"/>
        <v>9.0801420415284034E-3</v>
      </c>
      <c r="R95" s="19">
        <f t="shared" si="5"/>
        <v>2.5503557488499458E-3</v>
      </c>
      <c r="S95" s="19">
        <f t="shared" si="5"/>
        <v>1.1315883476612391E-2</v>
      </c>
      <c r="T95" s="19">
        <f t="shared" si="6"/>
        <v>4.8122336244187111E-3</v>
      </c>
      <c r="U95" s="19">
        <f t="shared" si="7"/>
        <v>-1.0136559045999029E-2</v>
      </c>
      <c r="V95" s="19">
        <f t="shared" si="8"/>
        <v>-5.3721065214582748E-3</v>
      </c>
    </row>
    <row r="96" spans="1:22" x14ac:dyDescent="0.25">
      <c r="A96" s="26">
        <f>Wellpath!E96</f>
        <v>8900</v>
      </c>
      <c r="B96" s="22">
        <v>0</v>
      </c>
      <c r="C96" s="22">
        <f>SIN(Wellpath!$L96) * COS(Wellpath!$L96) / 2</f>
        <v>0.24853774099307885</v>
      </c>
      <c r="D96" s="22">
        <f>(-TAN(Dip) * SIN(Wellpath!$L96) * COS(Wellpath!$L96) * SIN(Wellpath!$O96)) / 2</f>
        <v>0.17902374219208478</v>
      </c>
      <c r="E96" s="20">
        <f>Model!$W$11*((drdp!B96+drdp!K96)*'ASXY-TI2S'!$B96+(drdp!E96+drdp!N96)*'ASXY-TI2S'!$C96+(drdp!H96+drdp!Q96)*'ASXY-TI2S'!$D96)</f>
        <v>-1.2409782908548808E-3</v>
      </c>
      <c r="F96" s="20">
        <f>Model!$W$11*((drdp!C96+drdp!L96)*'ASXY-TI2S'!$B96+(drdp!F96+drdp!O96)*'ASXY-TI2S'!$C96+(drdp!I96+drdp!R96)*'ASXY-TI2S'!$D96)</f>
        <v>-2.9970775317639652E-3</v>
      </c>
      <c r="G96" s="20">
        <f>Model!$W$11*((drdp!D96+drdp!M96)*'ASXY-TI2S'!$B96+(drdp!G96+drdp!P96)*'ASXY-TI2S'!$C96+(drdp!J96+drdp!S96)*'ASXY-TI2S'!$D96)</f>
        <v>-2.8192401369012362E-3</v>
      </c>
      <c r="H96" s="18">
        <f>Model!$W$11*((drdp!B96)*'ASXY-TI2S'!$B96+(drdp!E96)*'ASXY-TI2S'!$C96+(drdp!H96)*'ASXY-TI2S'!$D96)</f>
        <v>-6.2048914542744038E-4</v>
      </c>
      <c r="I96" s="18">
        <f>Model!$W$11*((drdp!C96)*'ASXY-TI2S'!$B96+(drdp!F96)*'ASXY-TI2S'!$C96+(drdp!I96)*'ASXY-TI2S'!$D96)</f>
        <v>-1.4985387658819826E-3</v>
      </c>
      <c r="J96" s="18">
        <f>Model!$W$11*((drdp!D96)*'ASXY-TI2S'!$B96+(drdp!G96)*'ASXY-TI2S'!$C96+(drdp!J96)*'ASXY-TI2S'!$D96)</f>
        <v>-1.4096200684506181E-3</v>
      </c>
      <c r="K96" s="21">
        <f>SUM(E$3:E95)+H96</f>
        <v>9.3868130419537926E-2</v>
      </c>
      <c r="L96" s="21">
        <f>SUM(F$3:F95)+I96</f>
        <v>4.7620842347689395E-2</v>
      </c>
      <c r="M96" s="21">
        <f>SUM(G$3:G95)+J96</f>
        <v>-0.10915225033398003</v>
      </c>
      <c r="N96" s="21"/>
      <c r="O96" s="21"/>
      <c r="P96" s="21"/>
      <c r="Q96" s="19">
        <f t="shared" si="5"/>
        <v>8.8112259084593813E-3</v>
      </c>
      <c r="R96" s="19">
        <f t="shared" si="5"/>
        <v>2.2677446259034874E-3</v>
      </c>
      <c r="S96" s="19">
        <f t="shared" si="5"/>
        <v>1.1914213752971844E-2</v>
      </c>
      <c r="T96" s="19">
        <f t="shared" si="6"/>
        <v>4.4700794401811624E-3</v>
      </c>
      <c r="U96" s="19">
        <f t="shared" si="7"/>
        <v>-1.0245917669936089E-2</v>
      </c>
      <c r="V96" s="19">
        <f t="shared" si="8"/>
        <v>-5.1979221050499902E-3</v>
      </c>
    </row>
    <row r="97" spans="1:22" x14ac:dyDescent="0.25">
      <c r="A97" s="26">
        <f>Wellpath!E97</f>
        <v>9000</v>
      </c>
      <c r="B97" s="22">
        <v>0</v>
      </c>
      <c r="C97" s="22">
        <f>SIN(Wellpath!$L97) * COS(Wellpath!$L97) / 2</f>
        <v>0.24557181268217218</v>
      </c>
      <c r="D97" s="22">
        <f>(-TAN(Dip) * SIN(Wellpath!$L97) * COS(Wellpath!$L97) * SIN(Wellpath!$O97)) / 2</f>
        <v>0.19232586044362204</v>
      </c>
      <c r="E97" s="20">
        <f>Model!$W$11*((drdp!B97+drdp!K97)*'ASXY-TI2S'!$B97+(drdp!E97+drdp!N97)*'ASXY-TI2S'!$C97+(drdp!H97+drdp!Q97)*'ASXY-TI2S'!$D97)</f>
        <v>-8.650829726313216E-4</v>
      </c>
      <c r="F97" s="20">
        <f>Model!$W$11*((drdp!C97+drdp!L97)*'ASXY-TI2S'!$B97+(drdp!F97+drdp!O97)*'ASXY-TI2S'!$C97+(drdp!I97+drdp!R97)*'ASXY-TI2S'!$D97)</f>
        <v>-3.1690666507589805E-3</v>
      </c>
      <c r="G97" s="20">
        <f>Model!$W$11*((drdp!D97+drdp!M97)*'ASXY-TI2S'!$B97+(drdp!G97+drdp!P97)*'ASXY-TI2S'!$C97+(drdp!J97+drdp!S97)*'ASXY-TI2S'!$D97)</f>
        <v>-2.8836569259548164E-3</v>
      </c>
      <c r="H97" s="18">
        <f>Model!$W$11*((drdp!B97)*'ASXY-TI2S'!$B97+(drdp!E97)*'ASXY-TI2S'!$C97+(drdp!H97)*'ASXY-TI2S'!$D97)</f>
        <v>-4.325414863156608E-4</v>
      </c>
      <c r="I97" s="18">
        <f>Model!$W$11*((drdp!C97)*'ASXY-TI2S'!$B97+(drdp!F97)*'ASXY-TI2S'!$C97+(drdp!I97)*'ASXY-TI2S'!$D97)</f>
        <v>-1.5845333253794902E-3</v>
      </c>
      <c r="J97" s="18">
        <f>Model!$W$11*((drdp!D97)*'ASXY-TI2S'!$B97+(drdp!G97)*'ASXY-TI2S'!$C97+(drdp!J97)*'ASXY-TI2S'!$D97)</f>
        <v>-1.4418284629774082E-3</v>
      </c>
      <c r="K97" s="21">
        <f>SUM(E$3:E96)+H97</f>
        <v>9.2815099787794814E-2</v>
      </c>
      <c r="L97" s="21">
        <f>SUM(F$3:F96)+I97</f>
        <v>4.4537770256427918E-2</v>
      </c>
      <c r="M97" s="21">
        <f>SUM(G$3:G96)+J97</f>
        <v>-0.11200369886540806</v>
      </c>
      <c r="N97" s="21"/>
      <c r="O97" s="21"/>
      <c r="P97" s="21"/>
      <c r="Q97" s="19">
        <f t="shared" si="5"/>
        <v>8.6146427486183084E-3</v>
      </c>
      <c r="R97" s="19">
        <f t="shared" si="5"/>
        <v>1.9836129794143552E-3</v>
      </c>
      <c r="S97" s="19">
        <f t="shared" si="5"/>
        <v>1.2544828559533011E-2</v>
      </c>
      <c r="T97" s="19">
        <f t="shared" si="6"/>
        <v>4.133777590676237E-3</v>
      </c>
      <c r="U97" s="19">
        <f t="shared" si="7"/>
        <v>-1.039563448679497E-2</v>
      </c>
      <c r="V97" s="19">
        <f t="shared" si="8"/>
        <v>-4.9883950079376805E-3</v>
      </c>
    </row>
    <row r="98" spans="1:22" x14ac:dyDescent="0.25">
      <c r="A98" s="26">
        <f>Wellpath!E98</f>
        <v>9100</v>
      </c>
      <c r="B98" s="22">
        <v>0</v>
      </c>
      <c r="C98" s="22">
        <f>SIN(Wellpath!$L98) * COS(Wellpath!$L98) / 2</f>
        <v>0.24090761330215574</v>
      </c>
      <c r="D98" s="22">
        <f>(-TAN(Dip) * SIN(Wellpath!$L98) * COS(Wellpath!$L98) * SIN(Wellpath!$O98)) / 2</f>
        <v>0.20247203080809323</v>
      </c>
      <c r="E98" s="20">
        <f>Model!$W$11*((drdp!B98+drdp!K98)*'ASXY-TI2S'!$B98+(drdp!E98+drdp!N98)*'ASXY-TI2S'!$C98+(drdp!H98+drdp!Q98)*'ASXY-TI2S'!$D98)</f>
        <v>-4.8718151139986099E-4</v>
      </c>
      <c r="F98" s="20">
        <f>Model!$W$11*((drdp!C98+drdp!L98)*'ASXY-TI2S'!$B98+(drdp!F98+drdp!O98)*'ASXY-TI2S'!$C98+(drdp!I98+drdp!R98)*'ASXY-TI2S'!$D98)</f>
        <v>-3.2763063261035202E-3</v>
      </c>
      <c r="G98" s="20">
        <f>Model!$W$11*((drdp!D98+drdp!M98)*'ASXY-TI2S'!$B98+(drdp!G98+drdp!P98)*'ASXY-TI2S'!$C98+(drdp!J98+drdp!S98)*'ASXY-TI2S'!$D98)</f>
        <v>-2.9224672454427315E-3</v>
      </c>
      <c r="H98" s="18">
        <f>Model!$W$11*((drdp!B98)*'ASXY-TI2S'!$B98+(drdp!E98)*'ASXY-TI2S'!$C98+(drdp!H98)*'ASXY-TI2S'!$D98)</f>
        <v>-2.4359075569993049E-4</v>
      </c>
      <c r="I98" s="18">
        <f>Model!$W$11*((drdp!C98)*'ASXY-TI2S'!$B98+(drdp!F98)*'ASXY-TI2S'!$C98+(drdp!I98)*'ASXY-TI2S'!$D98)</f>
        <v>-1.6381531630517601E-3</v>
      </c>
      <c r="J98" s="18">
        <f>Model!$W$11*((drdp!D98)*'ASXY-TI2S'!$B98+(drdp!G98)*'ASXY-TI2S'!$C98+(drdp!J98)*'ASXY-TI2S'!$D98)</f>
        <v>-1.4612336227213657E-3</v>
      </c>
      <c r="K98" s="21">
        <f>SUM(E$3:E97)+H98</f>
        <v>9.2138967545779216E-2</v>
      </c>
      <c r="L98" s="21">
        <f>SUM(F$3:F97)+I98</f>
        <v>4.1315083767996669E-2</v>
      </c>
      <c r="M98" s="21">
        <f>SUM(G$3:G97)+J98</f>
        <v>-0.11490676095110683</v>
      </c>
      <c r="N98" s="21"/>
      <c r="O98" s="21"/>
      <c r="P98" s="21"/>
      <c r="Q98" s="19">
        <f t="shared" si="5"/>
        <v>8.4895893404021549E-3</v>
      </c>
      <c r="R98" s="19">
        <f t="shared" si="5"/>
        <v>1.7069361467565818E-3</v>
      </c>
      <c r="S98" s="19">
        <f t="shared" si="5"/>
        <v>1.3203563712274808E-2</v>
      </c>
      <c r="T98" s="19">
        <f t="shared" si="6"/>
        <v>3.8067291624505947E-3</v>
      </c>
      <c r="U98" s="19">
        <f t="shared" si="7"/>
        <v>-1.0587390318064643E-2</v>
      </c>
      <c r="V98" s="19">
        <f t="shared" si="8"/>
        <v>-4.747382454204147E-3</v>
      </c>
    </row>
    <row r="99" spans="1:22" x14ac:dyDescent="0.25">
      <c r="A99" s="26">
        <f>Wellpath!E99</f>
        <v>9200</v>
      </c>
      <c r="B99" s="22">
        <v>0</v>
      </c>
      <c r="C99" s="22">
        <f>SIN(Wellpath!$L99) * COS(Wellpath!$L99) / 2</f>
        <v>0.23450249521455691</v>
      </c>
      <c r="D99" s="22">
        <f>(-TAN(Dip) * SIN(Wellpath!$L99) * COS(Wellpath!$L99) * SIN(Wellpath!$O99)) / 2</f>
        <v>0.20942066295972786</v>
      </c>
      <c r="E99" s="20">
        <f>Model!$W$11*((drdp!B99+drdp!K99)*'ASXY-TI2S'!$B99+(drdp!E99+drdp!N99)*'ASXY-TI2S'!$C99+(drdp!H99+drdp!Q99)*'ASXY-TI2S'!$D99)</f>
        <v>-1.1789268881669357E-4</v>
      </c>
      <c r="F99" s="20">
        <f>Model!$W$11*((drdp!C99+drdp!L99)*'ASXY-TI2S'!$B99+(drdp!F99+drdp!O99)*'ASXY-TI2S'!$C99+(drdp!I99+drdp!R99)*'ASXY-TI2S'!$D99)</f>
        <v>-3.319198422700217E-3</v>
      </c>
      <c r="G99" s="20">
        <f>Model!$W$11*((drdp!D99+drdp!M99)*'ASXY-TI2S'!$B99+(drdp!G99+drdp!P99)*'ASXY-TI2S'!$C99+(drdp!J99+drdp!S99)*'ASXY-TI2S'!$D99)</f>
        <v>-2.9325003460018081E-3</v>
      </c>
      <c r="H99" s="18">
        <f>Model!$W$11*((drdp!B99)*'ASXY-TI2S'!$B99+(drdp!E99)*'ASXY-TI2S'!$C99+(drdp!H99)*'ASXY-TI2S'!$D99)</f>
        <v>-5.8946344408346787E-5</v>
      </c>
      <c r="I99" s="18">
        <f>Model!$W$11*((drdp!C99)*'ASXY-TI2S'!$B99+(drdp!F99)*'ASXY-TI2S'!$C99+(drdp!I99)*'ASXY-TI2S'!$D99)</f>
        <v>-1.6595992113501085E-3</v>
      </c>
      <c r="J99" s="18">
        <f>Model!$W$11*((drdp!D99)*'ASXY-TI2S'!$B99+(drdp!G99)*'ASXY-TI2S'!$C99+(drdp!J99)*'ASXY-TI2S'!$D99)</f>
        <v>-1.4662501730009041E-3</v>
      </c>
      <c r="K99" s="21">
        <f>SUM(E$3:E98)+H99</f>
        <v>9.1836430445670941E-2</v>
      </c>
      <c r="L99" s="21">
        <f>SUM(F$3:F98)+I99</f>
        <v>3.8017331393594804E-2</v>
      </c>
      <c r="M99" s="21">
        <f>SUM(G$3:G98)+J99</f>
        <v>-0.1178342447468291</v>
      </c>
      <c r="N99" s="21"/>
      <c r="O99" s="21"/>
      <c r="P99" s="21"/>
      <c r="Q99" s="19">
        <f t="shared" si="5"/>
        <v>8.4339299570025568E-3</v>
      </c>
      <c r="R99" s="19">
        <f t="shared" si="5"/>
        <v>1.445317486290409E-3</v>
      </c>
      <c r="S99" s="19">
        <f t="shared" si="5"/>
        <v>1.3884909235055622E-2</v>
      </c>
      <c r="T99" s="19">
        <f t="shared" si="6"/>
        <v>3.4913760102578914E-3</v>
      </c>
      <c r="U99" s="19">
        <f t="shared" si="7"/>
        <v>-1.0821476421810337E-2</v>
      </c>
      <c r="V99" s="19">
        <f t="shared" si="8"/>
        <v>-4.4797435320541599E-3</v>
      </c>
    </row>
    <row r="100" spans="1:22" x14ac:dyDescent="0.25">
      <c r="A100" s="26">
        <f>Wellpath!E100</f>
        <v>9300</v>
      </c>
      <c r="B100" s="22">
        <v>0</v>
      </c>
      <c r="C100" s="22">
        <f>SIN(Wellpath!$L100) * COS(Wellpath!$L100) / 2</f>
        <v>0.22631810782227535</v>
      </c>
      <c r="D100" s="22">
        <f>(-TAN(Dip) * SIN(Wellpath!$L100) * COS(Wellpath!$L100) * SIN(Wellpath!$O100)) / 2</f>
        <v>0.21304020733079626</v>
      </c>
      <c r="E100" s="20">
        <f>Model!$W$11*((drdp!B100+drdp!K100)*'ASXY-TI2S'!$B100+(drdp!E100+drdp!N100)*'ASXY-TI2S'!$C100+(drdp!H100+drdp!Q100)*'ASXY-TI2S'!$D100)</f>
        <v>2.2961308613426868E-4</v>
      </c>
      <c r="F100" s="20">
        <f>Model!$W$11*((drdp!C100+drdp!L100)*'ASXY-TI2S'!$B100+(drdp!F100+drdp!O100)*'ASXY-TI2S'!$C100+(drdp!I100+drdp!R100)*'ASXY-TI2S'!$D100)</f>
        <v>-3.2733560831450345E-3</v>
      </c>
      <c r="G100" s="20">
        <f>Model!$W$11*((drdp!D100+drdp!M100)*'ASXY-TI2S'!$B100+(drdp!G100+drdp!P100)*'ASXY-TI2S'!$C100+(drdp!J100+drdp!S100)*'ASXY-TI2S'!$D100)</f>
        <v>-2.8893592664905911E-3</v>
      </c>
      <c r="H100" s="18">
        <f>Model!$W$11*((drdp!B100)*'ASXY-TI2S'!$B100+(drdp!E100)*'ASXY-TI2S'!$C100+(drdp!H100)*'ASXY-TI2S'!$D100)</f>
        <v>1.1567409880819623E-4</v>
      </c>
      <c r="I100" s="18">
        <f>Model!$W$11*((drdp!C100)*'ASXY-TI2S'!$B100+(drdp!F100)*'ASXY-TI2S'!$C100+(drdp!I100)*'ASXY-TI2S'!$D100)</f>
        <v>-1.6490458857153908E-3</v>
      </c>
      <c r="J100" s="18">
        <f>Model!$W$11*((drdp!D100)*'ASXY-TI2S'!$B100+(drdp!G100)*'ASXY-TI2S'!$C100+(drdp!J100)*'ASXY-TI2S'!$D100)</f>
        <v>-1.4555966078038309E-3</v>
      </c>
      <c r="K100" s="21">
        <f>SUM(E$3:E99)+H100</f>
        <v>9.1893158200070796E-2</v>
      </c>
      <c r="L100" s="21">
        <f>SUM(F$3:F99)+I100</f>
        <v>3.4708686296529304E-2</v>
      </c>
      <c r="M100" s="21">
        <f>SUM(G$3:G99)+J100</f>
        <v>-0.12075609152763382</v>
      </c>
      <c r="N100" s="21"/>
      <c r="O100" s="21"/>
      <c r="P100" s="21"/>
      <c r="Q100" s="19">
        <f t="shared" si="5"/>
        <v>8.4443525239832392E-3</v>
      </c>
      <c r="R100" s="19">
        <f t="shared" si="5"/>
        <v>1.2046929044308811E-3</v>
      </c>
      <c r="S100" s="19">
        <f t="shared" si="5"/>
        <v>1.4582033641030277E-2</v>
      </c>
      <c r="T100" s="19">
        <f t="shared" si="6"/>
        <v>3.1894908007635966E-3</v>
      </c>
      <c r="U100" s="19">
        <f t="shared" si="7"/>
        <v>-1.1096658622371084E-2</v>
      </c>
      <c r="V100" s="19">
        <f t="shared" si="8"/>
        <v>-4.1912852992276222E-3</v>
      </c>
    </row>
    <row r="101" spans="1:22" x14ac:dyDescent="0.25">
      <c r="A101" s="26">
        <f>Wellpath!E101</f>
        <v>9398.5</v>
      </c>
      <c r="B101" s="22">
        <v>0</v>
      </c>
      <c r="C101" s="22">
        <f>SIN(Wellpath!$L101) * COS(Wellpath!$L101) / 2</f>
        <v>0.2165063509461097</v>
      </c>
      <c r="D101" s="22">
        <f>(-TAN(Dip) * SIN(Wellpath!$L101) * COS(Wellpath!$L101) * SIN(Wellpath!$O101)) / 2</f>
        <v>0.21331598202658933</v>
      </c>
      <c r="E101" s="20">
        <f>Model!$W$11*((drdp!B101+drdp!K101)*'ASXY-TI2S'!$B101+(drdp!E101+drdp!N101)*'ASXY-TI2S'!$C101+(drdp!H101+drdp!Q101)*'ASXY-TI2S'!$D101)</f>
        <v>2.7294801408509883E-4</v>
      </c>
      <c r="F101" s="20">
        <f>Model!$W$11*((drdp!C101+drdp!L101)*'ASXY-TI2S'!$B101+(drdp!F101+drdp!O101)*'ASXY-TI2S'!$C101+(drdp!I101+drdp!R101)*'ASXY-TI2S'!$D101)</f>
        <v>-1.6085865548328753E-3</v>
      </c>
      <c r="G101" s="20">
        <f>Model!$W$11*((drdp!D101+drdp!M101)*'ASXY-TI2S'!$B101+(drdp!G101+drdp!P101)*'ASXY-TI2S'!$C101+(drdp!J101+drdp!S101)*'ASXY-TI2S'!$D101)</f>
        <v>-1.4287500000000014E-3</v>
      </c>
      <c r="H101" s="18">
        <f>Model!$W$11*((drdp!B101)*'ASXY-TI2S'!$B101+(drdp!E101)*'ASXY-TI2S'!$C101+(drdp!H101)*'ASXY-TI2S'!$D101)</f>
        <v>2.6885379387381981E-4</v>
      </c>
      <c r="I101" s="18">
        <f>Model!$W$11*((drdp!C101)*'ASXY-TI2S'!$B101+(drdp!F101)*'ASXY-TI2S'!$C101+(drdp!I101)*'ASXY-TI2S'!$D101)</f>
        <v>-1.584457756510367E-3</v>
      </c>
      <c r="J101" s="18">
        <f>Model!$W$11*((drdp!D101)*'ASXY-TI2S'!$B101+(drdp!G101)*'ASXY-TI2S'!$C101+(drdp!J101)*'ASXY-TI2S'!$D101)</f>
        <v>-1.4073187499999877E-3</v>
      </c>
      <c r="K101" s="21">
        <f>SUM(E$3:E100)+H101</f>
        <v>9.2275950981270685E-2</v>
      </c>
      <c r="L101" s="21">
        <f>SUM(F$3:F100)+I101</f>
        <v>3.1499918342589292E-2</v>
      </c>
      <c r="M101" s="21">
        <f>SUM(G$3:G100)+J101</f>
        <v>-0.12359717293632057</v>
      </c>
      <c r="N101" s="21"/>
      <c r="O101" s="21"/>
      <c r="P101" s="21"/>
      <c r="Q101" s="19">
        <f t="shared" si="5"/>
        <v>8.5148511294978711E-3</v>
      </c>
      <c r="R101" s="19">
        <f t="shared" si="5"/>
        <v>9.9224485558979322E-4</v>
      </c>
      <c r="S101" s="19">
        <f t="shared" si="5"/>
        <v>1.5276261157850734E-2</v>
      </c>
      <c r="T101" s="19">
        <f t="shared" si="6"/>
        <v>2.9066849208947989E-3</v>
      </c>
      <c r="U101" s="19">
        <f t="shared" si="7"/>
        <v>-1.1405046671295552E-2</v>
      </c>
      <c r="V101" s="19">
        <f t="shared" si="8"/>
        <v>-3.8933008548689852E-3</v>
      </c>
    </row>
    <row r="102" spans="1:22" x14ac:dyDescent="0.25">
      <c r="A102" s="26">
        <f>Wellpath!E102</f>
        <v>9400</v>
      </c>
      <c r="B102" s="22">
        <v>0</v>
      </c>
      <c r="C102" s="22">
        <f>SIN(Wellpath!$L102) * COS(Wellpath!$L102) / 2</f>
        <v>0.2165063509461097</v>
      </c>
      <c r="D102" s="22">
        <f>(-TAN(Dip) * SIN(Wellpath!$L102) * COS(Wellpath!$L102) * SIN(Wellpath!$O102)) / 2</f>
        <v>0.21331598202658933</v>
      </c>
      <c r="E102" s="20">
        <f>Model!$W$11*((drdp!B102+drdp!K102)*'ASXY-TI2S'!$B102+(drdp!E102+drdp!N102)*'ASXY-TI2S'!$C102+(drdp!H102+drdp!Q102)*'ASXY-TI2S'!$D102)</f>
        <v>2.7704223429637789E-4</v>
      </c>
      <c r="F102" s="20">
        <f>Model!$W$11*((drdp!C102+drdp!L102)*'ASXY-TI2S'!$B102+(drdp!F102+drdp!O102)*'ASXY-TI2S'!$C102+(drdp!I102+drdp!R102)*'ASXY-TI2S'!$D102)</f>
        <v>-1.6327153531553833E-3</v>
      </c>
      <c r="G102" s="20">
        <f>Model!$W$11*((drdp!D102+drdp!M102)*'ASXY-TI2S'!$B102+(drdp!G102+drdp!P102)*'ASXY-TI2S'!$C102+(drdp!J102+drdp!S102)*'ASXY-TI2S'!$D102)</f>
        <v>-1.4501812500000144E-3</v>
      </c>
      <c r="H102" s="18">
        <f>Model!$W$11*((drdp!B102)*'ASXY-TI2S'!$B102+(drdp!E102)*'ASXY-TI2S'!$C102+(drdp!H102)*'ASXY-TI2S'!$D102)</f>
        <v>4.0942202112790265E-6</v>
      </c>
      <c r="I102" s="18">
        <f>Model!$W$11*((drdp!C102)*'ASXY-TI2S'!$B102+(drdp!F102)*'ASXY-TI2S'!$C102+(drdp!I102)*'ASXY-TI2S'!$D102)</f>
        <v>-2.4128798322508133E-5</v>
      </c>
      <c r="J102" s="18">
        <f>Model!$W$11*((drdp!D102)*'ASXY-TI2S'!$B102+(drdp!G102)*'ASXY-TI2S'!$C102+(drdp!J102)*'ASXY-TI2S'!$D102)</f>
        <v>-2.1431250000013338E-5</v>
      </c>
      <c r="K102" s="21">
        <f>SUM(E$3:E101)+H102</f>
        <v>9.2284139421693251E-2</v>
      </c>
      <c r="L102" s="21">
        <f>SUM(F$3:F101)+I102</f>
        <v>3.1451660745944271E-2</v>
      </c>
      <c r="M102" s="21">
        <f>SUM(G$3:G101)+J102</f>
        <v>-0.1236400354363206</v>
      </c>
      <c r="N102" s="21"/>
      <c r="O102" s="21"/>
      <c r="P102" s="21"/>
      <c r="Q102" s="19">
        <f t="shared" si="5"/>
        <v>8.5163623888025175E-3</v>
      </c>
      <c r="R102" s="19">
        <f t="shared" si="5"/>
        <v>9.8920696367797169E-4</v>
      </c>
      <c r="S102" s="19">
        <f t="shared" si="5"/>
        <v>1.5286858362694614E-2</v>
      </c>
      <c r="T102" s="19">
        <f t="shared" si="6"/>
        <v>2.9024894453225179E-3</v>
      </c>
      <c r="U102" s="19">
        <f t="shared" si="7"/>
        <v>-1.1410014268308505E-2</v>
      </c>
      <c r="V102" s="19">
        <f t="shared" si="8"/>
        <v>-3.8886844491596833E-3</v>
      </c>
    </row>
    <row r="103" spans="1:22" x14ac:dyDescent="0.25">
      <c r="A103" s="26">
        <f>Wellpath!E103</f>
        <v>9500</v>
      </c>
      <c r="B103" s="22">
        <v>0</v>
      </c>
      <c r="C103" s="22">
        <f>SIN(Wellpath!$L103) * COS(Wellpath!$L103) / 2</f>
        <v>0.2165063509461097</v>
      </c>
      <c r="D103" s="22">
        <f>(-TAN(Dip) * SIN(Wellpath!$L103) * COS(Wellpath!$L103) * SIN(Wellpath!$O103)) / 2</f>
        <v>0.21331598202658933</v>
      </c>
      <c r="E103" s="20">
        <f>Model!$W$11*((drdp!B103+drdp!K103)*'ASXY-TI2S'!$B103+(drdp!E103+drdp!N103)*'ASXY-TI2S'!$C103+(drdp!H103+drdp!Q103)*'ASXY-TI2S'!$D103)</f>
        <v>5.4589602817019364E-4</v>
      </c>
      <c r="F103" s="20">
        <f>Model!$W$11*((drdp!C103+drdp!L103)*'ASXY-TI2S'!$B103+(drdp!F103+drdp!O103)*'ASXY-TI2S'!$C103+(drdp!I103+drdp!R103)*'ASXY-TI2S'!$D103)</f>
        <v>-3.2171731096657273E-3</v>
      </c>
      <c r="G103" s="20">
        <f>Model!$W$11*((drdp!D103+drdp!M103)*'ASXY-TI2S'!$B103+(drdp!G103+drdp!P103)*'ASXY-TI2S'!$C103+(drdp!J103+drdp!S103)*'ASXY-TI2S'!$D103)</f>
        <v>-2.8574999999999807E-3</v>
      </c>
      <c r="H103" s="18">
        <f>Model!$W$11*((drdp!B103)*'ASXY-TI2S'!$B103+(drdp!E103)*'ASXY-TI2S'!$C103+(drdp!H103)*'ASXY-TI2S'!$D103)</f>
        <v>2.7294801408509883E-4</v>
      </c>
      <c r="I103" s="18">
        <f>Model!$W$11*((drdp!C103)*'ASXY-TI2S'!$B103+(drdp!F103)*'ASXY-TI2S'!$C103+(drdp!I103)*'ASXY-TI2S'!$D103)</f>
        <v>-1.6085865548328753E-3</v>
      </c>
      <c r="J103" s="18">
        <f>Model!$W$11*((drdp!D103)*'ASXY-TI2S'!$B103+(drdp!G103)*'ASXY-TI2S'!$C103+(drdp!J103)*'ASXY-TI2S'!$D103)</f>
        <v>-1.4287500000000012E-3</v>
      </c>
      <c r="K103" s="21">
        <f>SUM(E$3:E102)+H103</f>
        <v>9.2830035449863457E-2</v>
      </c>
      <c r="L103" s="21">
        <f>SUM(F$3:F102)+I103</f>
        <v>2.8234487636278522E-2</v>
      </c>
      <c r="M103" s="21">
        <f>SUM(G$3:G102)+J103</f>
        <v>-0.12649753543632061</v>
      </c>
      <c r="N103" s="21"/>
      <c r="O103" s="21"/>
      <c r="P103" s="21"/>
      <c r="Q103" s="19">
        <f t="shared" si="5"/>
        <v>8.6174154816229063E-3</v>
      </c>
      <c r="R103" s="19">
        <f t="shared" si="5"/>
        <v>7.971862920831647E-4</v>
      </c>
      <c r="S103" s="19">
        <f t="shared" si="5"/>
        <v>1.6001626471463189E-2</v>
      </c>
      <c r="T103" s="19">
        <f t="shared" si="6"/>
        <v>2.6210084881844666E-3</v>
      </c>
      <c r="U103" s="19">
        <f t="shared" si="7"/>
        <v>-1.1742770698874002E-2</v>
      </c>
      <c r="V103" s="19">
        <f t="shared" si="8"/>
        <v>-3.5715931002964986E-3</v>
      </c>
    </row>
    <row r="104" spans="1:22" x14ac:dyDescent="0.25">
      <c r="A104" s="26">
        <f>Wellpath!E104</f>
        <v>9600</v>
      </c>
      <c r="B104" s="22">
        <v>0</v>
      </c>
      <c r="C104" s="22">
        <f>SIN(Wellpath!$L104) * COS(Wellpath!$L104) / 2</f>
        <v>0.2165063509461097</v>
      </c>
      <c r="D104" s="22">
        <f>(-TAN(Dip) * SIN(Wellpath!$L104) * COS(Wellpath!$L104) * SIN(Wellpath!$O104)) / 2</f>
        <v>0.21331598202658933</v>
      </c>
      <c r="E104" s="20">
        <f>Model!$W$11*((drdp!B104+drdp!K104)*'ASXY-TI2S'!$B104+(drdp!E104+drdp!N104)*'ASXY-TI2S'!$C104+(drdp!H104+drdp!Q104)*'ASXY-TI2S'!$D104)</f>
        <v>5.4589602817019364E-4</v>
      </c>
      <c r="F104" s="20">
        <f>Model!$W$11*((drdp!C104+drdp!L104)*'ASXY-TI2S'!$B104+(drdp!F104+drdp!O104)*'ASXY-TI2S'!$C104+(drdp!I104+drdp!R104)*'ASXY-TI2S'!$D104)</f>
        <v>-3.2171731096657273E-3</v>
      </c>
      <c r="G104" s="20">
        <f>Model!$W$11*((drdp!D104+drdp!M104)*'ASXY-TI2S'!$B104+(drdp!G104+drdp!P104)*'ASXY-TI2S'!$C104+(drdp!J104+drdp!S104)*'ASXY-TI2S'!$D104)</f>
        <v>-2.8574999999999807E-3</v>
      </c>
      <c r="H104" s="18">
        <f>Model!$W$11*((drdp!B104)*'ASXY-TI2S'!$B104+(drdp!E104)*'ASXY-TI2S'!$C104+(drdp!H104)*'ASXY-TI2S'!$D104)</f>
        <v>2.729480140850946E-4</v>
      </c>
      <c r="I104" s="18">
        <f>Model!$W$11*((drdp!C104)*'ASXY-TI2S'!$B104+(drdp!F104)*'ASXY-TI2S'!$C104+(drdp!I104)*'ASXY-TI2S'!$D104)</f>
        <v>-1.6085865548328511E-3</v>
      </c>
      <c r="J104" s="18">
        <f>Model!$W$11*((drdp!D104)*'ASXY-TI2S'!$B104+(drdp!G104)*'ASXY-TI2S'!$C104+(drdp!J104)*'ASXY-TI2S'!$D104)</f>
        <v>-1.4287499999999797E-3</v>
      </c>
      <c r="K104" s="21">
        <f>SUM(E$3:E103)+H104</f>
        <v>9.3375931478033636E-2</v>
      </c>
      <c r="L104" s="21">
        <f>SUM(F$3:F103)+I104</f>
        <v>2.5017314526612818E-2</v>
      </c>
      <c r="M104" s="21">
        <f>SUM(G$3:G103)+J104</f>
        <v>-0.12935503543632057</v>
      </c>
      <c r="N104" s="21"/>
      <c r="O104" s="21"/>
      <c r="P104" s="21"/>
      <c r="Q104" s="19">
        <f t="shared" si="5"/>
        <v>8.7190645793904335E-3</v>
      </c>
      <c r="R104" s="19">
        <f t="shared" si="5"/>
        <v>6.2586602612347273E-4</v>
      </c>
      <c r="S104" s="19">
        <f t="shared" si="5"/>
        <v>1.6732725192731751E-2</v>
      </c>
      <c r="T104" s="19">
        <f t="shared" si="6"/>
        <v>2.3360150470014139E-3</v>
      </c>
      <c r="U104" s="19">
        <f t="shared" si="7"/>
        <v>-1.2078646925240482E-2</v>
      </c>
      <c r="V104" s="19">
        <f t="shared" si="8"/>
        <v>-3.2361156071115784E-3</v>
      </c>
    </row>
    <row r="105" spans="1:22" x14ac:dyDescent="0.25">
      <c r="A105" s="26">
        <f>Wellpath!E105</f>
        <v>9700</v>
      </c>
      <c r="B105" s="22">
        <v>0</v>
      </c>
      <c r="C105" s="22">
        <f>SIN(Wellpath!$L105) * COS(Wellpath!$L105) / 2</f>
        <v>0.2165063509461097</v>
      </c>
      <c r="D105" s="22">
        <f>(-TAN(Dip) * SIN(Wellpath!$L105) * COS(Wellpath!$L105) * SIN(Wellpath!$O105)) / 2</f>
        <v>0.21331598202658933</v>
      </c>
      <c r="E105" s="20">
        <f>Model!$W$11*((drdp!B105+drdp!K105)*'ASXY-TI2S'!$B105+(drdp!E105+drdp!N105)*'ASXY-TI2S'!$C105+(drdp!H105+drdp!Q105)*'ASXY-TI2S'!$D105)</f>
        <v>5.4589602817019765E-4</v>
      </c>
      <c r="F105" s="20">
        <f>Model!$W$11*((drdp!C105+drdp!L105)*'ASXY-TI2S'!$B105+(drdp!F105+drdp!O105)*'ASXY-TI2S'!$C105+(drdp!I105+drdp!R105)*'ASXY-TI2S'!$D105)</f>
        <v>-3.2171731096657507E-3</v>
      </c>
      <c r="G105" s="20">
        <f>Model!$W$11*((drdp!D105+drdp!M105)*'ASXY-TI2S'!$B105+(drdp!G105+drdp!P105)*'ASXY-TI2S'!$C105+(drdp!J105+drdp!S105)*'ASXY-TI2S'!$D105)</f>
        <v>-2.8575000000000024E-3</v>
      </c>
      <c r="H105" s="18">
        <f>Model!$W$11*((drdp!B105)*'ASXY-TI2S'!$B105+(drdp!E105)*'ASXY-TI2S'!$C105+(drdp!H105)*'ASXY-TI2S'!$D105)</f>
        <v>2.7294801408509883E-4</v>
      </c>
      <c r="I105" s="18">
        <f>Model!$W$11*((drdp!C105)*'ASXY-TI2S'!$B105+(drdp!F105)*'ASXY-TI2S'!$C105+(drdp!I105)*'ASXY-TI2S'!$D105)</f>
        <v>-1.6085865548328753E-3</v>
      </c>
      <c r="J105" s="18">
        <f>Model!$W$11*((drdp!D105)*'ASXY-TI2S'!$B105+(drdp!G105)*'ASXY-TI2S'!$C105+(drdp!J105)*'ASXY-TI2S'!$D105)</f>
        <v>-1.4287500000000012E-3</v>
      </c>
      <c r="K105" s="21">
        <f>SUM(E$3:E104)+H105</f>
        <v>9.3921827506203842E-2</v>
      </c>
      <c r="L105" s="21">
        <f>SUM(F$3:F104)+I105</f>
        <v>2.1800141416947066E-2</v>
      </c>
      <c r="M105" s="21">
        <f>SUM(G$3:G104)+J105</f>
        <v>-0.13221253543632058</v>
      </c>
      <c r="N105" s="21"/>
      <c r="O105" s="21"/>
      <c r="P105" s="21"/>
      <c r="Q105" s="19">
        <f t="shared" si="5"/>
        <v>8.8213096821051079E-3</v>
      </c>
      <c r="R105" s="19">
        <f t="shared" si="5"/>
        <v>4.7524616579889081E-4</v>
      </c>
      <c r="S105" s="19">
        <f t="shared" si="5"/>
        <v>1.7480154526500327E-2</v>
      </c>
      <c r="T105" s="19">
        <f t="shared" si="6"/>
        <v>2.0475091217733526E-3</v>
      </c>
      <c r="U105" s="19">
        <f t="shared" si="7"/>
        <v>-1.2417642947407964E-2</v>
      </c>
      <c r="V105" s="19">
        <f t="shared" si="8"/>
        <v>-2.8822519696049139E-3</v>
      </c>
    </row>
    <row r="106" spans="1:22" x14ac:dyDescent="0.25">
      <c r="A106" s="26">
        <f>Wellpath!E106</f>
        <v>9800</v>
      </c>
      <c r="B106" s="22">
        <v>0</v>
      </c>
      <c r="C106" s="22">
        <f>SIN(Wellpath!$L106) * COS(Wellpath!$L106) / 2</f>
        <v>0.2165063509461097</v>
      </c>
      <c r="D106" s="22">
        <f>(-TAN(Dip) * SIN(Wellpath!$L106) * COS(Wellpath!$L106) * SIN(Wellpath!$O106)) / 2</f>
        <v>0.21331598202658933</v>
      </c>
      <c r="E106" s="20">
        <f>Model!$W$11*((drdp!B106+drdp!K106)*'ASXY-TI2S'!$B106+(drdp!E106+drdp!N106)*'ASXY-TI2S'!$C106+(drdp!H106+drdp!Q106)*'ASXY-TI2S'!$D106)</f>
        <v>5.4589602817019765E-4</v>
      </c>
      <c r="F106" s="20">
        <f>Model!$W$11*((drdp!C106+drdp!L106)*'ASXY-TI2S'!$B106+(drdp!F106+drdp!O106)*'ASXY-TI2S'!$C106+(drdp!I106+drdp!R106)*'ASXY-TI2S'!$D106)</f>
        <v>-3.2171731096657507E-3</v>
      </c>
      <c r="G106" s="20">
        <f>Model!$W$11*((drdp!D106+drdp!M106)*'ASXY-TI2S'!$B106+(drdp!G106+drdp!P106)*'ASXY-TI2S'!$C106+(drdp!J106+drdp!S106)*'ASXY-TI2S'!$D106)</f>
        <v>-2.8575000000000024E-3</v>
      </c>
      <c r="H106" s="18">
        <f>Model!$W$11*((drdp!B106)*'ASXY-TI2S'!$B106+(drdp!E106)*'ASXY-TI2S'!$C106+(drdp!H106)*'ASXY-TI2S'!$D106)</f>
        <v>2.7294801408509883E-4</v>
      </c>
      <c r="I106" s="18">
        <f>Model!$W$11*((drdp!C106)*'ASXY-TI2S'!$B106+(drdp!F106)*'ASXY-TI2S'!$C106+(drdp!I106)*'ASXY-TI2S'!$D106)</f>
        <v>-1.6085865548328753E-3</v>
      </c>
      <c r="J106" s="18">
        <f>Model!$W$11*((drdp!D106)*'ASXY-TI2S'!$B106+(drdp!G106)*'ASXY-TI2S'!$C106+(drdp!J106)*'ASXY-TI2S'!$D106)</f>
        <v>-1.4287500000000012E-3</v>
      </c>
      <c r="K106" s="21">
        <f>SUM(E$3:E105)+H106</f>
        <v>9.4467723534374035E-2</v>
      </c>
      <c r="L106" s="21">
        <f>SUM(F$3:F105)+I106</f>
        <v>1.8582968307281317E-2</v>
      </c>
      <c r="M106" s="21">
        <f>SUM(G$3:G105)+J106</f>
        <v>-0.1350700354363206</v>
      </c>
      <c r="N106" s="21"/>
      <c r="O106" s="21"/>
      <c r="P106" s="21"/>
      <c r="Q106" s="19">
        <f t="shared" si="5"/>
        <v>8.924150789766926E-3</v>
      </c>
      <c r="R106" s="19">
        <f t="shared" si="5"/>
        <v>3.4532671110942186E-4</v>
      </c>
      <c r="S106" s="19">
        <f t="shared" si="5"/>
        <v>1.82439144727689E-2</v>
      </c>
      <c r="T106" s="19">
        <f t="shared" si="6"/>
        <v>1.7554907125002862E-3</v>
      </c>
      <c r="U106" s="19">
        <f t="shared" si="7"/>
        <v>-1.2759758765376439E-2</v>
      </c>
      <c r="V106" s="19">
        <f t="shared" si="8"/>
        <v>-2.5100021877765099E-3</v>
      </c>
    </row>
    <row r="107" spans="1:22" x14ac:dyDescent="0.25">
      <c r="A107" s="26">
        <f>Wellpath!E107</f>
        <v>9900</v>
      </c>
      <c r="B107" s="22">
        <v>0</v>
      </c>
      <c r="C107" s="22">
        <f>SIN(Wellpath!$L107) * COS(Wellpath!$L107) / 2</f>
        <v>0.2165063509461097</v>
      </c>
      <c r="D107" s="22">
        <f>(-TAN(Dip) * SIN(Wellpath!$L107) * COS(Wellpath!$L107) * SIN(Wellpath!$O107)) / 2</f>
        <v>0.21331598202658933</v>
      </c>
      <c r="E107" s="20">
        <f>Model!$W$11*((drdp!B107+drdp!K107)*'ASXY-TI2S'!$B107+(drdp!E107+drdp!N107)*'ASXY-TI2S'!$C107+(drdp!H107+drdp!Q107)*'ASXY-TI2S'!$D107)</f>
        <v>5.4589602817019765E-4</v>
      </c>
      <c r="F107" s="20">
        <f>Model!$W$11*((drdp!C107+drdp!L107)*'ASXY-TI2S'!$B107+(drdp!F107+drdp!O107)*'ASXY-TI2S'!$C107+(drdp!I107+drdp!R107)*'ASXY-TI2S'!$D107)</f>
        <v>-3.2171731096657507E-3</v>
      </c>
      <c r="G107" s="20">
        <f>Model!$W$11*((drdp!D107+drdp!M107)*'ASXY-TI2S'!$B107+(drdp!G107+drdp!P107)*'ASXY-TI2S'!$C107+(drdp!J107+drdp!S107)*'ASXY-TI2S'!$D107)</f>
        <v>-2.8575000000000024E-3</v>
      </c>
      <c r="H107" s="18">
        <f>Model!$W$11*((drdp!B107)*'ASXY-TI2S'!$B107+(drdp!E107)*'ASXY-TI2S'!$C107+(drdp!H107)*'ASXY-TI2S'!$D107)</f>
        <v>2.7294801408509883E-4</v>
      </c>
      <c r="I107" s="18">
        <f>Model!$W$11*((drdp!C107)*'ASXY-TI2S'!$B107+(drdp!F107)*'ASXY-TI2S'!$C107+(drdp!I107)*'ASXY-TI2S'!$D107)</f>
        <v>-1.6085865548328753E-3</v>
      </c>
      <c r="J107" s="18">
        <f>Model!$W$11*((drdp!D107)*'ASXY-TI2S'!$B107+(drdp!G107)*'ASXY-TI2S'!$C107+(drdp!J107)*'ASXY-TI2S'!$D107)</f>
        <v>-1.4287500000000012E-3</v>
      </c>
      <c r="K107" s="21">
        <f>SUM(E$3:E106)+H107</f>
        <v>9.5013619562544227E-2</v>
      </c>
      <c r="L107" s="21">
        <f>SUM(F$3:F106)+I107</f>
        <v>1.5365795197615564E-2</v>
      </c>
      <c r="M107" s="21">
        <f>SUM(G$3:G106)+J107</f>
        <v>-0.13792753543632061</v>
      </c>
      <c r="N107" s="21"/>
      <c r="O107" s="21"/>
      <c r="P107" s="21"/>
      <c r="Q107" s="19">
        <f t="shared" si="5"/>
        <v>9.0275879023758877E-3</v>
      </c>
      <c r="R107" s="19">
        <f t="shared" si="5"/>
        <v>2.3610766205506555E-4</v>
      </c>
      <c r="S107" s="19">
        <f t="shared" si="5"/>
        <v>1.9024005031537478E-2</v>
      </c>
      <c r="T107" s="19">
        <f t="shared" si="6"/>
        <v>1.4599598191822143E-3</v>
      </c>
      <c r="U107" s="19">
        <f t="shared" si="7"/>
        <v>-1.3104994379145904E-2</v>
      </c>
      <c r="V107" s="19">
        <f t="shared" si="8"/>
        <v>-2.1193662616263657E-3</v>
      </c>
    </row>
    <row r="108" spans="1:22" x14ac:dyDescent="0.25">
      <c r="A108" s="26">
        <f>Wellpath!E108</f>
        <v>10000</v>
      </c>
      <c r="B108" s="22">
        <v>0</v>
      </c>
      <c r="C108" s="22">
        <f>SIN(Wellpath!$L108) * COS(Wellpath!$L108) / 2</f>
        <v>0.2165063509461097</v>
      </c>
      <c r="D108" s="22">
        <f>(-TAN(Dip) * SIN(Wellpath!$L108) * COS(Wellpath!$L108) * SIN(Wellpath!$O108)) / 2</f>
        <v>0.21331598202658933</v>
      </c>
      <c r="E108" s="20">
        <f>Model!$W$11*((drdp!B108+drdp!K108)*'ASXY-TI2S'!$B108+(drdp!E108+drdp!N108)*'ASXY-TI2S'!$C108+(drdp!H108+drdp!Q108)*'ASXY-TI2S'!$D108)</f>
        <v>5.4589602817019765E-4</v>
      </c>
      <c r="F108" s="20">
        <f>Model!$W$11*((drdp!C108+drdp!L108)*'ASXY-TI2S'!$B108+(drdp!F108+drdp!O108)*'ASXY-TI2S'!$C108+(drdp!I108+drdp!R108)*'ASXY-TI2S'!$D108)</f>
        <v>-3.2171731096657507E-3</v>
      </c>
      <c r="G108" s="20">
        <f>Model!$W$11*((drdp!D108+drdp!M108)*'ASXY-TI2S'!$B108+(drdp!G108+drdp!P108)*'ASXY-TI2S'!$C108+(drdp!J108+drdp!S108)*'ASXY-TI2S'!$D108)</f>
        <v>-2.8575000000000024E-3</v>
      </c>
      <c r="H108" s="18">
        <f>Model!$W$11*((drdp!B108)*'ASXY-TI2S'!$B108+(drdp!E108)*'ASXY-TI2S'!$C108+(drdp!H108)*'ASXY-TI2S'!$D108)</f>
        <v>2.7294801408509883E-4</v>
      </c>
      <c r="I108" s="18">
        <f>Model!$W$11*((drdp!C108)*'ASXY-TI2S'!$B108+(drdp!F108)*'ASXY-TI2S'!$C108+(drdp!I108)*'ASXY-TI2S'!$D108)</f>
        <v>-1.6085865548328753E-3</v>
      </c>
      <c r="J108" s="18">
        <f>Model!$W$11*((drdp!D108)*'ASXY-TI2S'!$B108+(drdp!G108)*'ASXY-TI2S'!$C108+(drdp!J108)*'ASXY-TI2S'!$D108)</f>
        <v>-1.4287500000000012E-3</v>
      </c>
      <c r="K108" s="21">
        <f>SUM(E$3:E107)+H108</f>
        <v>9.5559515590714419E-2</v>
      </c>
      <c r="L108" s="21">
        <f>SUM(F$3:F107)+I108</f>
        <v>1.2148622087949815E-2</v>
      </c>
      <c r="M108" s="21">
        <f>SUM(G$3:G107)+J108</f>
        <v>-0.14078503543632062</v>
      </c>
      <c r="N108" s="21"/>
      <c r="O108" s="21"/>
      <c r="P108" s="21"/>
      <c r="Q108" s="19">
        <f t="shared" si="5"/>
        <v>9.131621019931993E-3</v>
      </c>
      <c r="R108" s="19">
        <f t="shared" si="5"/>
        <v>1.4758901863582213E-4</v>
      </c>
      <c r="S108" s="19">
        <f t="shared" si="5"/>
        <v>1.9820426202806052E-2</v>
      </c>
      <c r="T108" s="19">
        <f t="shared" si="6"/>
        <v>1.160916441819138E-3</v>
      </c>
      <c r="U108" s="19">
        <f t="shared" si="7"/>
        <v>-1.3453349788716363E-2</v>
      </c>
      <c r="V108" s="19">
        <f t="shared" si="8"/>
        <v>-1.7103441911544821E-3</v>
      </c>
    </row>
    <row r="109" spans="1:22" x14ac:dyDescent="0.25">
      <c r="A109" s="26">
        <f>Wellpath!E109</f>
        <v>10100</v>
      </c>
      <c r="B109" s="22">
        <v>0</v>
      </c>
      <c r="C109" s="22">
        <f>SIN(Wellpath!$L109) * COS(Wellpath!$L109) / 2</f>
        <v>0.2165063509461097</v>
      </c>
      <c r="D109" s="22">
        <f>(-TAN(Dip) * SIN(Wellpath!$L109) * COS(Wellpath!$L109) * SIN(Wellpath!$O109)) / 2</f>
        <v>0.21331598202658933</v>
      </c>
      <c r="E109" s="20">
        <f>Model!$W$11*((drdp!B109+drdp!K109)*'ASXY-TI2S'!$B109+(drdp!E109+drdp!N109)*'ASXY-TI2S'!$C109+(drdp!H109+drdp!Q109)*'ASXY-TI2S'!$D109)</f>
        <v>5.4589602817019765E-4</v>
      </c>
      <c r="F109" s="20">
        <f>Model!$W$11*((drdp!C109+drdp!L109)*'ASXY-TI2S'!$B109+(drdp!F109+drdp!O109)*'ASXY-TI2S'!$C109+(drdp!I109+drdp!R109)*'ASXY-TI2S'!$D109)</f>
        <v>-3.2171731096657507E-3</v>
      </c>
      <c r="G109" s="20">
        <f>Model!$W$11*((drdp!D109+drdp!M109)*'ASXY-TI2S'!$B109+(drdp!G109+drdp!P109)*'ASXY-TI2S'!$C109+(drdp!J109+drdp!S109)*'ASXY-TI2S'!$D109)</f>
        <v>-2.8575000000000024E-3</v>
      </c>
      <c r="H109" s="18">
        <f>Model!$W$11*((drdp!B109)*'ASXY-TI2S'!$B109+(drdp!E109)*'ASXY-TI2S'!$C109+(drdp!H109)*'ASXY-TI2S'!$D109)</f>
        <v>2.7294801408509883E-4</v>
      </c>
      <c r="I109" s="18">
        <f>Model!$W$11*((drdp!C109)*'ASXY-TI2S'!$B109+(drdp!F109)*'ASXY-TI2S'!$C109+(drdp!I109)*'ASXY-TI2S'!$D109)</f>
        <v>-1.6085865548328753E-3</v>
      </c>
      <c r="J109" s="18">
        <f>Model!$W$11*((drdp!D109)*'ASXY-TI2S'!$B109+(drdp!G109)*'ASXY-TI2S'!$C109+(drdp!J109)*'ASXY-TI2S'!$D109)</f>
        <v>-1.4287500000000012E-3</v>
      </c>
      <c r="K109" s="21">
        <f>SUM(E$3:E108)+H109</f>
        <v>9.6105411618884612E-2</v>
      </c>
      <c r="L109" s="21">
        <f>SUM(F$3:F108)+I109</f>
        <v>8.931448978284063E-3</v>
      </c>
      <c r="M109" s="21">
        <f>SUM(G$3:G108)+J109</f>
        <v>-0.14364253543632063</v>
      </c>
      <c r="N109" s="21"/>
      <c r="O109" s="21"/>
      <c r="P109" s="21"/>
      <c r="Q109" s="19">
        <f t="shared" si="5"/>
        <v>9.2362501424352421E-3</v>
      </c>
      <c r="R109" s="19">
        <f t="shared" si="5"/>
        <v>7.9770780851691429E-5</v>
      </c>
      <c r="S109" s="19">
        <f t="shared" si="5"/>
        <v>2.063317798657463E-2</v>
      </c>
      <c r="T109" s="19">
        <f t="shared" si="6"/>
        <v>8.5836058041105631E-4</v>
      </c>
      <c r="U109" s="19">
        <f t="shared" si="7"/>
        <v>-1.3804824994087814E-2</v>
      </c>
      <c r="V109" s="19">
        <f t="shared" si="8"/>
        <v>-1.2829359763608583E-3</v>
      </c>
    </row>
    <row r="110" spans="1:22" x14ac:dyDescent="0.25">
      <c r="A110" s="26">
        <f>Wellpath!E110</f>
        <v>10200</v>
      </c>
      <c r="B110" s="22">
        <v>0</v>
      </c>
      <c r="C110" s="22">
        <f>SIN(Wellpath!$L110) * COS(Wellpath!$L110) / 2</f>
        <v>0.2165063509461097</v>
      </c>
      <c r="D110" s="22">
        <f>(-TAN(Dip) * SIN(Wellpath!$L110) * COS(Wellpath!$L110) * SIN(Wellpath!$O110)) / 2</f>
        <v>0.21331598202658933</v>
      </c>
      <c r="E110" s="20">
        <f>Model!$W$11*((drdp!B110+drdp!K110)*'ASXY-TI2S'!$B110+(drdp!E110+drdp!N110)*'ASXY-TI2S'!$C110+(drdp!H110+drdp!Q110)*'ASXY-TI2S'!$D110)</f>
        <v>5.4589602817019765E-4</v>
      </c>
      <c r="F110" s="20">
        <f>Model!$W$11*((drdp!C110+drdp!L110)*'ASXY-TI2S'!$B110+(drdp!F110+drdp!O110)*'ASXY-TI2S'!$C110+(drdp!I110+drdp!R110)*'ASXY-TI2S'!$D110)</f>
        <v>-3.2171731096657507E-3</v>
      </c>
      <c r="G110" s="20">
        <f>Model!$W$11*((drdp!D110+drdp!M110)*'ASXY-TI2S'!$B110+(drdp!G110+drdp!P110)*'ASXY-TI2S'!$C110+(drdp!J110+drdp!S110)*'ASXY-TI2S'!$D110)</f>
        <v>-2.8575000000000024E-3</v>
      </c>
      <c r="H110" s="18">
        <f>Model!$W$11*((drdp!B110)*'ASXY-TI2S'!$B110+(drdp!E110)*'ASXY-TI2S'!$C110+(drdp!H110)*'ASXY-TI2S'!$D110)</f>
        <v>2.7294801408509883E-4</v>
      </c>
      <c r="I110" s="18">
        <f>Model!$W$11*((drdp!C110)*'ASXY-TI2S'!$B110+(drdp!F110)*'ASXY-TI2S'!$C110+(drdp!I110)*'ASXY-TI2S'!$D110)</f>
        <v>-1.6085865548328753E-3</v>
      </c>
      <c r="J110" s="18">
        <f>Model!$W$11*((drdp!D110)*'ASXY-TI2S'!$B110+(drdp!G110)*'ASXY-TI2S'!$C110+(drdp!J110)*'ASXY-TI2S'!$D110)</f>
        <v>-1.4287500000000012E-3</v>
      </c>
      <c r="K110" s="21">
        <f>SUM(E$3:E109)+H110</f>
        <v>9.6651307647054804E-2</v>
      </c>
      <c r="L110" s="21">
        <f>SUM(F$3:F109)+I110</f>
        <v>5.7142758686183131E-3</v>
      </c>
      <c r="M110" s="21">
        <f>SUM(G$3:G109)+J110</f>
        <v>-0.14650003543632065</v>
      </c>
      <c r="N110" s="21"/>
      <c r="O110" s="21"/>
      <c r="P110" s="21"/>
      <c r="Q110" s="19">
        <f t="shared" si="5"/>
        <v>9.3414752698856348E-3</v>
      </c>
      <c r="R110" s="19">
        <f t="shared" si="5"/>
        <v>3.2652948702673574E-5</v>
      </c>
      <c r="S110" s="19">
        <f t="shared" si="5"/>
        <v>2.1462260382843205E-2</v>
      </c>
      <c r="T110" s="19">
        <f t="shared" si="6"/>
        <v>5.5229223495796987E-4</v>
      </c>
      <c r="U110" s="19">
        <f t="shared" si="7"/>
        <v>-1.4159419995260257E-2</v>
      </c>
      <c r="V110" s="19">
        <f t="shared" si="8"/>
        <v>-8.3714161724549486E-4</v>
      </c>
    </row>
    <row r="111" spans="1:22" x14ac:dyDescent="0.25">
      <c r="A111" s="26">
        <f>Wellpath!E111</f>
        <v>10300</v>
      </c>
      <c r="B111" s="22">
        <v>0</v>
      </c>
      <c r="C111" s="22">
        <f>SIN(Wellpath!$L111) * COS(Wellpath!$L111) / 2</f>
        <v>0.2165063509461097</v>
      </c>
      <c r="D111" s="22">
        <f>(-TAN(Dip) * SIN(Wellpath!$L111) * COS(Wellpath!$L111) * SIN(Wellpath!$O111)) / 2</f>
        <v>0.21331598202658933</v>
      </c>
      <c r="E111" s="20">
        <f>Model!$W$11*((drdp!B111+drdp!K111)*'ASXY-TI2S'!$B111+(drdp!E111+drdp!N111)*'ASXY-TI2S'!$C111+(drdp!H111+drdp!Q111)*'ASXY-TI2S'!$D111)</f>
        <v>5.4589602817019765E-4</v>
      </c>
      <c r="F111" s="20">
        <f>Model!$W$11*((drdp!C111+drdp!L111)*'ASXY-TI2S'!$B111+(drdp!F111+drdp!O111)*'ASXY-TI2S'!$C111+(drdp!I111+drdp!R111)*'ASXY-TI2S'!$D111)</f>
        <v>-3.2171731096657507E-3</v>
      </c>
      <c r="G111" s="20">
        <f>Model!$W$11*((drdp!D111+drdp!M111)*'ASXY-TI2S'!$B111+(drdp!G111+drdp!P111)*'ASXY-TI2S'!$C111+(drdp!J111+drdp!S111)*'ASXY-TI2S'!$D111)</f>
        <v>-2.8575000000000024E-3</v>
      </c>
      <c r="H111" s="18">
        <f>Model!$W$11*((drdp!B111)*'ASXY-TI2S'!$B111+(drdp!E111)*'ASXY-TI2S'!$C111+(drdp!H111)*'ASXY-TI2S'!$D111)</f>
        <v>2.7294801408509883E-4</v>
      </c>
      <c r="I111" s="18">
        <f>Model!$W$11*((drdp!C111)*'ASXY-TI2S'!$B111+(drdp!F111)*'ASXY-TI2S'!$C111+(drdp!I111)*'ASXY-TI2S'!$D111)</f>
        <v>-1.6085865548328753E-3</v>
      </c>
      <c r="J111" s="18">
        <f>Model!$W$11*((drdp!D111)*'ASXY-TI2S'!$B111+(drdp!G111)*'ASXY-TI2S'!$C111+(drdp!J111)*'ASXY-TI2S'!$D111)</f>
        <v>-1.4287500000000012E-3</v>
      </c>
      <c r="K111" s="21">
        <f>SUM(E$3:E110)+H111</f>
        <v>9.7197203675224997E-2</v>
      </c>
      <c r="L111" s="21">
        <f>SUM(F$3:F110)+I111</f>
        <v>2.4971027589525624E-3</v>
      </c>
      <c r="M111" s="21">
        <f>SUM(G$3:G110)+J111</f>
        <v>-0.14935753543632066</v>
      </c>
      <c r="N111" s="21"/>
      <c r="O111" s="21"/>
      <c r="P111" s="21"/>
      <c r="Q111" s="19">
        <f t="shared" si="5"/>
        <v>9.4472964022831712E-3</v>
      </c>
      <c r="R111" s="19">
        <f t="shared" si="5"/>
        <v>6.2355221887684989E-6</v>
      </c>
      <c r="S111" s="19">
        <f t="shared" si="5"/>
        <v>2.2307673391611781E-2</v>
      </c>
      <c r="T111" s="19">
        <f t="shared" si="6"/>
        <v>2.4271140545987848E-4</v>
      </c>
      <c r="U111" s="19">
        <f t="shared" si="7"/>
        <v>-1.4517134792233695E-2</v>
      </c>
      <c r="V111" s="19">
        <f t="shared" si="8"/>
        <v>-3.7296111380839142E-4</v>
      </c>
    </row>
    <row r="112" spans="1:22" x14ac:dyDescent="0.25">
      <c r="A112" s="26">
        <f>Wellpath!E112</f>
        <v>10400</v>
      </c>
      <c r="B112" s="22">
        <v>0</v>
      </c>
      <c r="C112" s="22">
        <f>SIN(Wellpath!$L112) * COS(Wellpath!$L112) / 2</f>
        <v>0.2165063509461097</v>
      </c>
      <c r="D112" s="22">
        <f>(-TAN(Dip) * SIN(Wellpath!$L112) * COS(Wellpath!$L112) * SIN(Wellpath!$O112)) / 2</f>
        <v>0.21331598202658933</v>
      </c>
      <c r="E112" s="20">
        <f>Model!$W$11*((drdp!B112+drdp!K112)*'ASXY-TI2S'!$B112+(drdp!E112+drdp!N112)*'ASXY-TI2S'!$C112+(drdp!H112+drdp!Q112)*'ASXY-TI2S'!$D112)</f>
        <v>5.4589602817019765E-4</v>
      </c>
      <c r="F112" s="20">
        <f>Model!$W$11*((drdp!C112+drdp!L112)*'ASXY-TI2S'!$B112+(drdp!F112+drdp!O112)*'ASXY-TI2S'!$C112+(drdp!I112+drdp!R112)*'ASXY-TI2S'!$D112)</f>
        <v>-3.2171731096657507E-3</v>
      </c>
      <c r="G112" s="20">
        <f>Model!$W$11*((drdp!D112+drdp!M112)*'ASXY-TI2S'!$B112+(drdp!G112+drdp!P112)*'ASXY-TI2S'!$C112+(drdp!J112+drdp!S112)*'ASXY-TI2S'!$D112)</f>
        <v>-2.8575000000000024E-3</v>
      </c>
      <c r="H112" s="18">
        <f>Model!$W$11*((drdp!B112)*'ASXY-TI2S'!$B112+(drdp!E112)*'ASXY-TI2S'!$C112+(drdp!H112)*'ASXY-TI2S'!$D112)</f>
        <v>2.7294801408509883E-4</v>
      </c>
      <c r="I112" s="18">
        <f>Model!$W$11*((drdp!C112)*'ASXY-TI2S'!$B112+(drdp!F112)*'ASXY-TI2S'!$C112+(drdp!I112)*'ASXY-TI2S'!$D112)</f>
        <v>-1.6085865548328753E-3</v>
      </c>
      <c r="J112" s="18">
        <f>Model!$W$11*((drdp!D112)*'ASXY-TI2S'!$B112+(drdp!G112)*'ASXY-TI2S'!$C112+(drdp!J112)*'ASXY-TI2S'!$D112)</f>
        <v>-1.4287500000000012E-3</v>
      </c>
      <c r="K112" s="21">
        <f>SUM(E$3:E111)+H112</f>
        <v>9.7743099703395189E-2</v>
      </c>
      <c r="L112" s="21">
        <f>SUM(F$3:F111)+I112</f>
        <v>-7.2007035071318826E-4</v>
      </c>
      <c r="M112" s="21">
        <f>SUM(G$3:G111)+J112</f>
        <v>-0.15221503543632067</v>
      </c>
      <c r="N112" s="21"/>
      <c r="O112" s="21"/>
      <c r="P112" s="21"/>
      <c r="Q112" s="19">
        <f t="shared" si="5"/>
        <v>9.553713539627853E-3</v>
      </c>
      <c r="R112" s="19">
        <f t="shared" si="5"/>
        <v>5.1850130997621392E-7</v>
      </c>
      <c r="S112" s="19">
        <f t="shared" si="5"/>
        <v>2.3169417012880358E-2</v>
      </c>
      <c r="T112" s="19">
        <f t="shared" si="6"/>
        <v>-7.0381908083217904E-5</v>
      </c>
      <c r="U112" s="19">
        <f t="shared" si="7"/>
        <v>-1.4877969385008124E-2</v>
      </c>
      <c r="V112" s="19">
        <f t="shared" si="8"/>
        <v>1.0960553395045181E-4</v>
      </c>
    </row>
    <row r="113" spans="1:22" x14ac:dyDescent="0.25">
      <c r="A113" s="26">
        <f>Wellpath!E113</f>
        <v>10500</v>
      </c>
      <c r="B113" s="22">
        <v>0</v>
      </c>
      <c r="C113" s="22">
        <f>SIN(Wellpath!$L113) * COS(Wellpath!$L113) / 2</f>
        <v>0.2165063509461097</v>
      </c>
      <c r="D113" s="22">
        <f>(-TAN(Dip) * SIN(Wellpath!$L113) * COS(Wellpath!$L113) * SIN(Wellpath!$O113)) / 2</f>
        <v>0.21331598202658933</v>
      </c>
      <c r="E113" s="20">
        <f>Model!$W$11*((drdp!B113+drdp!K113)*'ASXY-TI2S'!$B113+(drdp!E113+drdp!N113)*'ASXY-TI2S'!$C113+(drdp!H113+drdp!Q113)*'ASXY-TI2S'!$D113)</f>
        <v>5.4589602817019765E-4</v>
      </c>
      <c r="F113" s="20">
        <f>Model!$W$11*((drdp!C113+drdp!L113)*'ASXY-TI2S'!$B113+(drdp!F113+drdp!O113)*'ASXY-TI2S'!$C113+(drdp!I113+drdp!R113)*'ASXY-TI2S'!$D113)</f>
        <v>-3.2171731096657507E-3</v>
      </c>
      <c r="G113" s="20">
        <f>Model!$W$11*((drdp!D113+drdp!M113)*'ASXY-TI2S'!$B113+(drdp!G113+drdp!P113)*'ASXY-TI2S'!$C113+(drdp!J113+drdp!S113)*'ASXY-TI2S'!$D113)</f>
        <v>-2.8575000000000024E-3</v>
      </c>
      <c r="H113" s="18">
        <f>Model!$W$11*((drdp!B113)*'ASXY-TI2S'!$B113+(drdp!E113)*'ASXY-TI2S'!$C113+(drdp!H113)*'ASXY-TI2S'!$D113)</f>
        <v>2.7294801408509883E-4</v>
      </c>
      <c r="I113" s="18">
        <f>Model!$W$11*((drdp!C113)*'ASXY-TI2S'!$B113+(drdp!F113)*'ASXY-TI2S'!$C113+(drdp!I113)*'ASXY-TI2S'!$D113)</f>
        <v>-1.6085865548328753E-3</v>
      </c>
      <c r="J113" s="18">
        <f>Model!$W$11*((drdp!D113)*'ASXY-TI2S'!$B113+(drdp!G113)*'ASXY-TI2S'!$C113+(drdp!J113)*'ASXY-TI2S'!$D113)</f>
        <v>-1.4287500000000012E-3</v>
      </c>
      <c r="K113" s="21">
        <f>SUM(E$3:E112)+H113</f>
        <v>9.8288995731565382E-2</v>
      </c>
      <c r="L113" s="21">
        <f>SUM(F$3:F112)+I113</f>
        <v>-3.937243460378939E-3</v>
      </c>
      <c r="M113" s="21">
        <f>SUM(G$3:G112)+J113</f>
        <v>-0.15507253543632069</v>
      </c>
      <c r="N113" s="21"/>
      <c r="O113" s="21"/>
      <c r="P113" s="21"/>
      <c r="Q113" s="19">
        <f t="shared" si="5"/>
        <v>9.6607266819196784E-3</v>
      </c>
      <c r="R113" s="19">
        <f t="shared" si="5"/>
        <v>1.5501886066296723E-5</v>
      </c>
      <c r="S113" s="19">
        <f t="shared" si="5"/>
        <v>2.4047491246648935E-2</v>
      </c>
      <c r="T113" s="19">
        <f t="shared" si="6"/>
        <v>-3.8698770567131927E-4</v>
      </c>
      <c r="U113" s="19">
        <f t="shared" si="7"/>
        <v>-1.5241923773583545E-2</v>
      </c>
      <c r="V113" s="19">
        <f t="shared" si="8"/>
        <v>6.1055832603103494E-4</v>
      </c>
    </row>
    <row r="114" spans="1:22" x14ac:dyDescent="0.25">
      <c r="A114" s="26">
        <f>Wellpath!E114</f>
        <v>10600</v>
      </c>
      <c r="B114" s="22">
        <v>0</v>
      </c>
      <c r="C114" s="22">
        <f>SIN(Wellpath!$L114) * COS(Wellpath!$L114) / 2</f>
        <v>0.2165063509461097</v>
      </c>
      <c r="D114" s="22">
        <f>(-TAN(Dip) * SIN(Wellpath!$L114) * COS(Wellpath!$L114) * SIN(Wellpath!$O114)) / 2</f>
        <v>0.21331598202658933</v>
      </c>
      <c r="E114" s="20">
        <f>Model!$W$11*((drdp!B114+drdp!K114)*'ASXY-TI2S'!$B114+(drdp!E114+drdp!N114)*'ASXY-TI2S'!$C114+(drdp!H114+drdp!Q114)*'ASXY-TI2S'!$D114)</f>
        <v>5.4589602817019765E-4</v>
      </c>
      <c r="F114" s="20">
        <f>Model!$W$11*((drdp!C114+drdp!L114)*'ASXY-TI2S'!$B114+(drdp!F114+drdp!O114)*'ASXY-TI2S'!$C114+(drdp!I114+drdp!R114)*'ASXY-TI2S'!$D114)</f>
        <v>-3.2171731096657507E-3</v>
      </c>
      <c r="G114" s="20">
        <f>Model!$W$11*((drdp!D114+drdp!M114)*'ASXY-TI2S'!$B114+(drdp!G114+drdp!P114)*'ASXY-TI2S'!$C114+(drdp!J114+drdp!S114)*'ASXY-TI2S'!$D114)</f>
        <v>-2.8575000000000024E-3</v>
      </c>
      <c r="H114" s="18">
        <f>Model!$W$11*((drdp!B114)*'ASXY-TI2S'!$B114+(drdp!E114)*'ASXY-TI2S'!$C114+(drdp!H114)*'ASXY-TI2S'!$D114)</f>
        <v>2.7294801408509883E-4</v>
      </c>
      <c r="I114" s="18">
        <f>Model!$W$11*((drdp!C114)*'ASXY-TI2S'!$B114+(drdp!F114)*'ASXY-TI2S'!$C114+(drdp!I114)*'ASXY-TI2S'!$D114)</f>
        <v>-1.6085865548328753E-3</v>
      </c>
      <c r="J114" s="18">
        <f>Model!$W$11*((drdp!D114)*'ASXY-TI2S'!$B114+(drdp!G114)*'ASXY-TI2S'!$C114+(drdp!J114)*'ASXY-TI2S'!$D114)</f>
        <v>-1.4287500000000012E-3</v>
      </c>
      <c r="K114" s="21">
        <f>SUM(E$3:E113)+H114</f>
        <v>9.8834891759735574E-2</v>
      </c>
      <c r="L114" s="21">
        <f>SUM(F$3:F113)+I114</f>
        <v>-7.1544165700446897E-3</v>
      </c>
      <c r="M114" s="21">
        <f>SUM(G$3:G113)+J114</f>
        <v>-0.1579300354363207</v>
      </c>
      <c r="N114" s="21"/>
      <c r="O114" s="21"/>
      <c r="P114" s="21"/>
      <c r="Q114" s="19">
        <f t="shared" si="5"/>
        <v>9.7683358291586475E-3</v>
      </c>
      <c r="R114" s="19">
        <f t="shared" si="5"/>
        <v>5.1185676457730019E-5</v>
      </c>
      <c r="S114" s="19">
        <f t="shared" si="5"/>
        <v>2.4941896092917512E-2</v>
      </c>
      <c r="T114" s="19">
        <f t="shared" si="6"/>
        <v>-7.0710598730442558E-4</v>
      </c>
      <c r="U114" s="19">
        <f t="shared" si="7"/>
        <v>-1.5608997957959959E-2</v>
      </c>
      <c r="V114" s="19">
        <f t="shared" si="8"/>
        <v>1.1298972624333577E-3</v>
      </c>
    </row>
    <row r="115" spans="1:22" x14ac:dyDescent="0.25">
      <c r="A115" s="26">
        <f>Wellpath!E115</f>
        <v>10700</v>
      </c>
      <c r="B115" s="22">
        <v>0</v>
      </c>
      <c r="C115" s="22">
        <f>SIN(Wellpath!$L115) * COS(Wellpath!$L115) / 2</f>
        <v>0.2165063509461097</v>
      </c>
      <c r="D115" s="22">
        <f>(-TAN(Dip) * SIN(Wellpath!$L115) * COS(Wellpath!$L115) * SIN(Wellpath!$O115)) / 2</f>
        <v>0.21331598202658933</v>
      </c>
      <c r="E115" s="20">
        <f>Model!$W$11*((drdp!B115+drdp!K115)*'ASXY-TI2S'!$B115+(drdp!E115+drdp!N115)*'ASXY-TI2S'!$C115+(drdp!H115+drdp!Q115)*'ASXY-TI2S'!$D115)</f>
        <v>5.4589602817019765E-4</v>
      </c>
      <c r="F115" s="20">
        <f>Model!$W$11*((drdp!C115+drdp!L115)*'ASXY-TI2S'!$B115+(drdp!F115+drdp!O115)*'ASXY-TI2S'!$C115+(drdp!I115+drdp!R115)*'ASXY-TI2S'!$D115)</f>
        <v>-3.2171731096657507E-3</v>
      </c>
      <c r="G115" s="20">
        <f>Model!$W$11*((drdp!D115+drdp!M115)*'ASXY-TI2S'!$B115+(drdp!G115+drdp!P115)*'ASXY-TI2S'!$C115+(drdp!J115+drdp!S115)*'ASXY-TI2S'!$D115)</f>
        <v>-2.8575000000000024E-3</v>
      </c>
      <c r="H115" s="18">
        <f>Model!$W$11*((drdp!B115)*'ASXY-TI2S'!$B115+(drdp!E115)*'ASXY-TI2S'!$C115+(drdp!H115)*'ASXY-TI2S'!$D115)</f>
        <v>2.7294801408509883E-4</v>
      </c>
      <c r="I115" s="18">
        <f>Model!$W$11*((drdp!C115)*'ASXY-TI2S'!$B115+(drdp!F115)*'ASXY-TI2S'!$C115+(drdp!I115)*'ASXY-TI2S'!$D115)</f>
        <v>-1.6085865548328753E-3</v>
      </c>
      <c r="J115" s="18">
        <f>Model!$W$11*((drdp!D115)*'ASXY-TI2S'!$B115+(drdp!G115)*'ASXY-TI2S'!$C115+(drdp!J115)*'ASXY-TI2S'!$D115)</f>
        <v>-1.4287500000000012E-3</v>
      </c>
      <c r="K115" s="21">
        <f>SUM(E$3:E114)+H115</f>
        <v>9.9380787787905767E-2</v>
      </c>
      <c r="L115" s="21">
        <f>SUM(F$3:F114)+I115</f>
        <v>-1.0371589679710441E-2</v>
      </c>
      <c r="M115" s="21">
        <f>SUM(G$3:G114)+J115</f>
        <v>-0.16078753543632071</v>
      </c>
      <c r="N115" s="21"/>
      <c r="O115" s="21"/>
      <c r="P115" s="21"/>
      <c r="Q115" s="19">
        <f t="shared" si="5"/>
        <v>9.8765409813447603E-3</v>
      </c>
      <c r="R115" s="19">
        <f t="shared" si="5"/>
        <v>1.0756987248427614E-4</v>
      </c>
      <c r="S115" s="19">
        <f t="shared" si="5"/>
        <v>2.585263155168609E-2</v>
      </c>
      <c r="T115" s="19">
        <f t="shared" si="6"/>
        <v>-1.030736752982537E-3</v>
      </c>
      <c r="U115" s="19">
        <f t="shared" si="7"/>
        <v>-1.5979191938137367E-2</v>
      </c>
      <c r="V115" s="19">
        <f t="shared" si="8"/>
        <v>1.6676223431574208E-3</v>
      </c>
    </row>
    <row r="116" spans="1:22" x14ac:dyDescent="0.25">
      <c r="A116" s="26">
        <f>Wellpath!E116</f>
        <v>10800</v>
      </c>
      <c r="B116" s="22">
        <v>0</v>
      </c>
      <c r="C116" s="22">
        <f>SIN(Wellpath!$L116) * COS(Wellpath!$L116) / 2</f>
        <v>0.2165063509461097</v>
      </c>
      <c r="D116" s="22">
        <f>(-TAN(Dip) * SIN(Wellpath!$L116) * COS(Wellpath!$L116) * SIN(Wellpath!$O116)) / 2</f>
        <v>0.21331598202658933</v>
      </c>
      <c r="E116" s="20">
        <f>Model!$W$11*((drdp!B116+drdp!K116)*'ASXY-TI2S'!$B116+(drdp!E116+drdp!N116)*'ASXY-TI2S'!$C116+(drdp!H116+drdp!Q116)*'ASXY-TI2S'!$D116)</f>
        <v>5.4589602817019765E-4</v>
      </c>
      <c r="F116" s="20">
        <f>Model!$W$11*((drdp!C116+drdp!L116)*'ASXY-TI2S'!$B116+(drdp!F116+drdp!O116)*'ASXY-TI2S'!$C116+(drdp!I116+drdp!R116)*'ASXY-TI2S'!$D116)</f>
        <v>-3.2171731096657507E-3</v>
      </c>
      <c r="G116" s="20">
        <f>Model!$W$11*((drdp!D116+drdp!M116)*'ASXY-TI2S'!$B116+(drdp!G116+drdp!P116)*'ASXY-TI2S'!$C116+(drdp!J116+drdp!S116)*'ASXY-TI2S'!$D116)</f>
        <v>-2.8575000000000024E-3</v>
      </c>
      <c r="H116" s="18">
        <f>Model!$W$11*((drdp!B116)*'ASXY-TI2S'!$B116+(drdp!E116)*'ASXY-TI2S'!$C116+(drdp!H116)*'ASXY-TI2S'!$D116)</f>
        <v>2.7294801408509883E-4</v>
      </c>
      <c r="I116" s="18">
        <f>Model!$W$11*((drdp!C116)*'ASXY-TI2S'!$B116+(drdp!F116)*'ASXY-TI2S'!$C116+(drdp!I116)*'ASXY-TI2S'!$D116)</f>
        <v>-1.6085865548328753E-3</v>
      </c>
      <c r="J116" s="18">
        <f>Model!$W$11*((drdp!D116)*'ASXY-TI2S'!$B116+(drdp!G116)*'ASXY-TI2S'!$C116+(drdp!J116)*'ASXY-TI2S'!$D116)</f>
        <v>-1.4287500000000012E-3</v>
      </c>
      <c r="K116" s="21">
        <f>SUM(E$3:E115)+H116</f>
        <v>9.9926683816075959E-2</v>
      </c>
      <c r="L116" s="21">
        <f>SUM(F$3:F115)+I116</f>
        <v>-1.358876278937619E-2</v>
      </c>
      <c r="M116" s="21">
        <f>SUM(G$3:G115)+J116</f>
        <v>-0.16364503543632072</v>
      </c>
      <c r="N116" s="21"/>
      <c r="O116" s="21"/>
      <c r="P116" s="21"/>
      <c r="Q116" s="19">
        <f t="shared" si="5"/>
        <v>9.9853421384780167E-3</v>
      </c>
      <c r="R116" s="19">
        <f t="shared" si="5"/>
        <v>1.8465447414593497E-4</v>
      </c>
      <c r="S116" s="19">
        <f t="shared" si="5"/>
        <v>2.6779697622954665E-2</v>
      </c>
      <c r="T116" s="19">
        <f t="shared" si="6"/>
        <v>-1.3578800027056529E-3</v>
      </c>
      <c r="U116" s="19">
        <f t="shared" si="7"/>
        <v>-1.6352505714115766E-2</v>
      </c>
      <c r="V116" s="19">
        <f t="shared" si="8"/>
        <v>2.2237335682032231E-3</v>
      </c>
    </row>
    <row r="117" spans="1:22" x14ac:dyDescent="0.25">
      <c r="A117" s="26">
        <f>Wellpath!E117</f>
        <v>10900</v>
      </c>
      <c r="B117" s="22">
        <v>0</v>
      </c>
      <c r="C117" s="22">
        <f>SIN(Wellpath!$L117) * COS(Wellpath!$L117) / 2</f>
        <v>0.2165063509461097</v>
      </c>
      <c r="D117" s="22">
        <f>(-TAN(Dip) * SIN(Wellpath!$L117) * COS(Wellpath!$L117) * SIN(Wellpath!$O117)) / 2</f>
        <v>0.21331598202658933</v>
      </c>
      <c r="E117" s="20">
        <f>Model!$W$11*((drdp!B117+drdp!K117)*'ASXY-TI2S'!$B117+(drdp!E117+drdp!N117)*'ASXY-TI2S'!$C117+(drdp!H117+drdp!Q117)*'ASXY-TI2S'!$D117)</f>
        <v>5.4589602817019765E-4</v>
      </c>
      <c r="F117" s="20">
        <f>Model!$W$11*((drdp!C117+drdp!L117)*'ASXY-TI2S'!$B117+(drdp!F117+drdp!O117)*'ASXY-TI2S'!$C117+(drdp!I117+drdp!R117)*'ASXY-TI2S'!$D117)</f>
        <v>-3.2171731096657507E-3</v>
      </c>
      <c r="G117" s="20">
        <f>Model!$W$11*((drdp!D117+drdp!M117)*'ASXY-TI2S'!$B117+(drdp!G117+drdp!P117)*'ASXY-TI2S'!$C117+(drdp!J117+drdp!S117)*'ASXY-TI2S'!$D117)</f>
        <v>-2.8575000000000024E-3</v>
      </c>
      <c r="H117" s="18">
        <f>Model!$W$11*((drdp!B117)*'ASXY-TI2S'!$B117+(drdp!E117)*'ASXY-TI2S'!$C117+(drdp!H117)*'ASXY-TI2S'!$D117)</f>
        <v>2.7294801408509883E-4</v>
      </c>
      <c r="I117" s="18">
        <f>Model!$W$11*((drdp!C117)*'ASXY-TI2S'!$B117+(drdp!F117)*'ASXY-TI2S'!$C117+(drdp!I117)*'ASXY-TI2S'!$D117)</f>
        <v>-1.6085865548328753E-3</v>
      </c>
      <c r="J117" s="18">
        <f>Model!$W$11*((drdp!D117)*'ASXY-TI2S'!$B117+(drdp!G117)*'ASXY-TI2S'!$C117+(drdp!J117)*'ASXY-TI2S'!$D117)</f>
        <v>-1.4287500000000012E-3</v>
      </c>
      <c r="K117" s="21">
        <f>SUM(E$3:E116)+H117</f>
        <v>0.10047257984424615</v>
      </c>
      <c r="L117" s="21">
        <f>SUM(F$3:F116)+I117</f>
        <v>-1.6805935899041943E-2</v>
      </c>
      <c r="M117" s="21">
        <f>SUM(G$3:G116)+J117</f>
        <v>-0.16650253543632074</v>
      </c>
      <c r="N117" s="21"/>
      <c r="O117" s="21"/>
      <c r="P117" s="21"/>
      <c r="Q117" s="19">
        <f t="shared" si="5"/>
        <v>1.0094739300558419E-2</v>
      </c>
      <c r="R117" s="19">
        <f t="shared" si="5"/>
        <v>2.8243948144270672E-4</v>
      </c>
      <c r="S117" s="19">
        <f t="shared" si="5"/>
        <v>2.7723094306723244E-2</v>
      </c>
      <c r="T117" s="19">
        <f t="shared" si="6"/>
        <v>-1.6885357364737742E-3</v>
      </c>
      <c r="U117" s="19">
        <f t="shared" si="7"/>
        <v>-1.672893928589516E-2</v>
      </c>
      <c r="V117" s="19">
        <f t="shared" si="8"/>
        <v>2.7982309375707659E-3</v>
      </c>
    </row>
    <row r="118" spans="1:22" x14ac:dyDescent="0.25">
      <c r="A118" s="26">
        <f>Wellpath!E118</f>
        <v>11000</v>
      </c>
      <c r="B118" s="22">
        <v>0</v>
      </c>
      <c r="C118" s="22">
        <f>SIN(Wellpath!$L118) * COS(Wellpath!$L118) / 2</f>
        <v>0.2165063509461097</v>
      </c>
      <c r="D118" s="22">
        <f>(-TAN(Dip) * SIN(Wellpath!$L118) * COS(Wellpath!$L118) * SIN(Wellpath!$O118)) / 2</f>
        <v>0.21331598202658933</v>
      </c>
      <c r="E118" s="20">
        <f>Model!$W$11*((drdp!B118+drdp!K118)*'ASXY-TI2S'!$B118+(drdp!E118+drdp!N118)*'ASXY-TI2S'!$C118+(drdp!H118+drdp!Q118)*'ASXY-TI2S'!$D118)</f>
        <v>5.4589602817019765E-4</v>
      </c>
      <c r="F118" s="20">
        <f>Model!$W$11*((drdp!C118+drdp!L118)*'ASXY-TI2S'!$B118+(drdp!F118+drdp!O118)*'ASXY-TI2S'!$C118+(drdp!I118+drdp!R118)*'ASXY-TI2S'!$D118)</f>
        <v>-3.2171731096657507E-3</v>
      </c>
      <c r="G118" s="20">
        <f>Model!$W$11*((drdp!D118+drdp!M118)*'ASXY-TI2S'!$B118+(drdp!G118+drdp!P118)*'ASXY-TI2S'!$C118+(drdp!J118+drdp!S118)*'ASXY-TI2S'!$D118)</f>
        <v>-2.8575000000000024E-3</v>
      </c>
      <c r="H118" s="18">
        <f>Model!$W$11*((drdp!B118)*'ASXY-TI2S'!$B118+(drdp!E118)*'ASXY-TI2S'!$C118+(drdp!H118)*'ASXY-TI2S'!$D118)</f>
        <v>2.7294801408509883E-4</v>
      </c>
      <c r="I118" s="18">
        <f>Model!$W$11*((drdp!C118)*'ASXY-TI2S'!$B118+(drdp!F118)*'ASXY-TI2S'!$C118+(drdp!I118)*'ASXY-TI2S'!$D118)</f>
        <v>-1.6085865548328753E-3</v>
      </c>
      <c r="J118" s="18">
        <f>Model!$W$11*((drdp!D118)*'ASXY-TI2S'!$B118+(drdp!G118)*'ASXY-TI2S'!$C118+(drdp!J118)*'ASXY-TI2S'!$D118)</f>
        <v>-1.4287500000000012E-3</v>
      </c>
      <c r="K118" s="21">
        <f>SUM(E$3:E117)+H118</f>
        <v>0.10101847587241634</v>
      </c>
      <c r="L118" s="21">
        <f>SUM(F$3:F117)+I118</f>
        <v>-2.0023109008707692E-2</v>
      </c>
      <c r="M118" s="21">
        <f>SUM(G$3:G117)+J118</f>
        <v>-0.16936003543632075</v>
      </c>
      <c r="N118" s="21"/>
      <c r="O118" s="21"/>
      <c r="P118" s="21"/>
      <c r="Q118" s="19">
        <f t="shared" si="5"/>
        <v>1.0204732467585962E-2</v>
      </c>
      <c r="R118" s="19">
        <f t="shared" si="5"/>
        <v>4.0092489437459114E-4</v>
      </c>
      <c r="S118" s="19">
        <f t="shared" si="5"/>
        <v>2.868282160299182E-2</v>
      </c>
      <c r="T118" s="19">
        <f t="shared" si="6"/>
        <v>-2.0227039542869002E-3</v>
      </c>
      <c r="U118" s="19">
        <f t="shared" si="7"/>
        <v>-1.7108492653475544E-2</v>
      </c>
      <c r="V118" s="19">
        <f t="shared" si="8"/>
        <v>3.3911144512600478E-3</v>
      </c>
    </row>
    <row r="119" spans="1:22" x14ac:dyDescent="0.25">
      <c r="A119" s="26">
        <f>Wellpath!E119</f>
        <v>11100</v>
      </c>
      <c r="B119" s="22">
        <v>0</v>
      </c>
      <c r="C119" s="22">
        <f>SIN(Wellpath!$L119) * COS(Wellpath!$L119) / 2</f>
        <v>0.2165063509461097</v>
      </c>
      <c r="D119" s="22">
        <f>(-TAN(Dip) * SIN(Wellpath!$L119) * COS(Wellpath!$L119) * SIN(Wellpath!$O119)) / 2</f>
        <v>0.21331598202658933</v>
      </c>
      <c r="E119" s="20">
        <f>Model!$W$11*((drdp!B119+drdp!K119)*'ASXY-TI2S'!$B119+(drdp!E119+drdp!N119)*'ASXY-TI2S'!$C119+(drdp!H119+drdp!Q119)*'ASXY-TI2S'!$D119)</f>
        <v>5.4589602817019765E-4</v>
      </c>
      <c r="F119" s="20">
        <f>Model!$W$11*((drdp!C119+drdp!L119)*'ASXY-TI2S'!$B119+(drdp!F119+drdp!O119)*'ASXY-TI2S'!$C119+(drdp!I119+drdp!R119)*'ASXY-TI2S'!$D119)</f>
        <v>-3.2171731096657507E-3</v>
      </c>
      <c r="G119" s="20">
        <f>Model!$W$11*((drdp!D119+drdp!M119)*'ASXY-TI2S'!$B119+(drdp!G119+drdp!P119)*'ASXY-TI2S'!$C119+(drdp!J119+drdp!S119)*'ASXY-TI2S'!$D119)</f>
        <v>-2.8575000000000024E-3</v>
      </c>
      <c r="H119" s="18">
        <f>Model!$W$11*((drdp!B119)*'ASXY-TI2S'!$B119+(drdp!E119)*'ASXY-TI2S'!$C119+(drdp!H119)*'ASXY-TI2S'!$D119)</f>
        <v>2.7294801408509883E-4</v>
      </c>
      <c r="I119" s="18">
        <f>Model!$W$11*((drdp!C119)*'ASXY-TI2S'!$B119+(drdp!F119)*'ASXY-TI2S'!$C119+(drdp!I119)*'ASXY-TI2S'!$D119)</f>
        <v>-1.6085865548328753E-3</v>
      </c>
      <c r="J119" s="18">
        <f>Model!$W$11*((drdp!D119)*'ASXY-TI2S'!$B119+(drdp!G119)*'ASXY-TI2S'!$C119+(drdp!J119)*'ASXY-TI2S'!$D119)</f>
        <v>-1.4287500000000012E-3</v>
      </c>
      <c r="K119" s="21">
        <f>SUM(E$3:E118)+H119</f>
        <v>0.10156437190058654</v>
      </c>
      <c r="L119" s="21">
        <f>SUM(F$3:F118)+I119</f>
        <v>-2.3240282118373444E-2</v>
      </c>
      <c r="M119" s="21">
        <f>SUM(G$3:G118)+J119</f>
        <v>-0.17221753543632076</v>
      </c>
      <c r="N119" s="21"/>
      <c r="O119" s="21"/>
      <c r="P119" s="21"/>
      <c r="Q119" s="19">
        <f t="shared" si="5"/>
        <v>1.0315321639560652E-2</v>
      </c>
      <c r="R119" s="19">
        <f t="shared" si="5"/>
        <v>5.4011071294158847E-4</v>
      </c>
      <c r="S119" s="19">
        <f t="shared" si="5"/>
        <v>2.9658879511760397E-2</v>
      </c>
      <c r="T119" s="19">
        <f t="shared" si="6"/>
        <v>-2.3603846561450316E-3</v>
      </c>
      <c r="U119" s="19">
        <f t="shared" si="7"/>
        <v>-1.7491165816856922E-2</v>
      </c>
      <c r="V119" s="19">
        <f t="shared" si="8"/>
        <v>4.0023841092710699E-3</v>
      </c>
    </row>
    <row r="120" spans="1:22" x14ac:dyDescent="0.25">
      <c r="A120" s="26">
        <f>Wellpath!E120</f>
        <v>11200</v>
      </c>
      <c r="B120" s="22">
        <v>0</v>
      </c>
      <c r="C120" s="22">
        <f>SIN(Wellpath!$L120) * COS(Wellpath!$L120) / 2</f>
        <v>0.2165063509461097</v>
      </c>
      <c r="D120" s="22">
        <f>(-TAN(Dip) * SIN(Wellpath!$L120) * COS(Wellpath!$L120) * SIN(Wellpath!$O120)) / 2</f>
        <v>0.21331598202658933</v>
      </c>
      <c r="E120" s="20">
        <f>Model!$W$11*((drdp!B120+drdp!K120)*'ASXY-TI2S'!$B120+(drdp!E120+drdp!N120)*'ASXY-TI2S'!$C120+(drdp!H120+drdp!Q120)*'ASXY-TI2S'!$D120)</f>
        <v>5.4589602817019765E-4</v>
      </c>
      <c r="F120" s="20">
        <f>Model!$W$11*((drdp!C120+drdp!L120)*'ASXY-TI2S'!$B120+(drdp!F120+drdp!O120)*'ASXY-TI2S'!$C120+(drdp!I120+drdp!R120)*'ASXY-TI2S'!$D120)</f>
        <v>-3.2171731096657507E-3</v>
      </c>
      <c r="G120" s="20">
        <f>Model!$W$11*((drdp!D120+drdp!M120)*'ASXY-TI2S'!$B120+(drdp!G120+drdp!P120)*'ASXY-TI2S'!$C120+(drdp!J120+drdp!S120)*'ASXY-TI2S'!$D120)</f>
        <v>-2.8575000000000024E-3</v>
      </c>
      <c r="H120" s="18">
        <f>Model!$W$11*((drdp!B120)*'ASXY-TI2S'!$B120+(drdp!E120)*'ASXY-TI2S'!$C120+(drdp!H120)*'ASXY-TI2S'!$D120)</f>
        <v>2.7294801408509883E-4</v>
      </c>
      <c r="I120" s="18">
        <f>Model!$W$11*((drdp!C120)*'ASXY-TI2S'!$B120+(drdp!F120)*'ASXY-TI2S'!$C120+(drdp!I120)*'ASXY-TI2S'!$D120)</f>
        <v>-1.6085865548328753E-3</v>
      </c>
      <c r="J120" s="18">
        <f>Model!$W$11*((drdp!D120)*'ASXY-TI2S'!$B120+(drdp!G120)*'ASXY-TI2S'!$C120+(drdp!J120)*'ASXY-TI2S'!$D120)</f>
        <v>-1.4287500000000012E-3</v>
      </c>
      <c r="K120" s="21">
        <f>SUM(E$3:E119)+H120</f>
        <v>0.10211026792875673</v>
      </c>
      <c r="L120" s="21">
        <f>SUM(F$3:F119)+I120</f>
        <v>-2.6457455228039196E-2</v>
      </c>
      <c r="M120" s="21">
        <f>SUM(G$3:G119)+J120</f>
        <v>-0.17507503543632078</v>
      </c>
      <c r="N120" s="21"/>
      <c r="O120" s="21"/>
      <c r="P120" s="21"/>
      <c r="Q120" s="19">
        <f t="shared" si="5"/>
        <v>1.0426506816482484E-2</v>
      </c>
      <c r="R120" s="19">
        <f t="shared" si="5"/>
        <v>6.9999693714369862E-4</v>
      </c>
      <c r="S120" s="19">
        <f t="shared" si="5"/>
        <v>3.0651268033028974E-2</v>
      </c>
      <c r="T120" s="19">
        <f t="shared" si="6"/>
        <v>-2.7015778420481679E-3</v>
      </c>
      <c r="U120" s="19">
        <f t="shared" si="7"/>
        <v>-1.7876958776039294E-2</v>
      </c>
      <c r="V120" s="19">
        <f t="shared" si="8"/>
        <v>4.6320399116038325E-3</v>
      </c>
    </row>
    <row r="121" spans="1:22" x14ac:dyDescent="0.25">
      <c r="A121" s="26">
        <f>Wellpath!E121</f>
        <v>11300</v>
      </c>
      <c r="B121" s="22">
        <v>0</v>
      </c>
      <c r="C121" s="22">
        <f>SIN(Wellpath!$L121) * COS(Wellpath!$L121) / 2</f>
        <v>0.2165063509461097</v>
      </c>
      <c r="D121" s="22">
        <f>(-TAN(Dip) * SIN(Wellpath!$L121) * COS(Wellpath!$L121) * SIN(Wellpath!$O121)) / 2</f>
        <v>0.21331598202658933</v>
      </c>
      <c r="E121" s="20">
        <f>Model!$W$11*((drdp!B121+drdp!K121)*'ASXY-TI2S'!$B121+(drdp!E121+drdp!N121)*'ASXY-TI2S'!$C121+(drdp!H121+drdp!Q121)*'ASXY-TI2S'!$D121)</f>
        <v>5.4589602817019765E-4</v>
      </c>
      <c r="F121" s="20">
        <f>Model!$W$11*((drdp!C121+drdp!L121)*'ASXY-TI2S'!$B121+(drdp!F121+drdp!O121)*'ASXY-TI2S'!$C121+(drdp!I121+drdp!R121)*'ASXY-TI2S'!$D121)</f>
        <v>-3.2171731096657507E-3</v>
      </c>
      <c r="G121" s="20">
        <f>Model!$W$11*((drdp!D121+drdp!M121)*'ASXY-TI2S'!$B121+(drdp!G121+drdp!P121)*'ASXY-TI2S'!$C121+(drdp!J121+drdp!S121)*'ASXY-TI2S'!$D121)</f>
        <v>-2.8575000000000024E-3</v>
      </c>
      <c r="H121" s="18">
        <f>Model!$W$11*((drdp!B121)*'ASXY-TI2S'!$B121+(drdp!E121)*'ASXY-TI2S'!$C121+(drdp!H121)*'ASXY-TI2S'!$D121)</f>
        <v>2.7294801408509883E-4</v>
      </c>
      <c r="I121" s="18">
        <f>Model!$W$11*((drdp!C121)*'ASXY-TI2S'!$B121+(drdp!F121)*'ASXY-TI2S'!$C121+(drdp!I121)*'ASXY-TI2S'!$D121)</f>
        <v>-1.6085865548328753E-3</v>
      </c>
      <c r="J121" s="18">
        <f>Model!$W$11*((drdp!D121)*'ASXY-TI2S'!$B121+(drdp!G121)*'ASXY-TI2S'!$C121+(drdp!J121)*'ASXY-TI2S'!$D121)</f>
        <v>-1.4287500000000012E-3</v>
      </c>
      <c r="K121" s="21">
        <f>SUM(E$3:E120)+H121</f>
        <v>0.10265616395692692</v>
      </c>
      <c r="L121" s="21">
        <f>SUM(F$3:F120)+I121</f>
        <v>-2.9674628337704949E-2</v>
      </c>
      <c r="M121" s="21">
        <f>SUM(G$3:G120)+J121</f>
        <v>-0.17793253543632079</v>
      </c>
      <c r="N121" s="21"/>
      <c r="O121" s="21"/>
      <c r="P121" s="21"/>
      <c r="Q121" s="19">
        <f t="shared" si="5"/>
        <v>1.0538287998351463E-2</v>
      </c>
      <c r="R121" s="19">
        <f t="shared" si="5"/>
        <v>8.8058356698092163E-4</v>
      </c>
      <c r="S121" s="19">
        <f t="shared" si="5"/>
        <v>3.1659987166797555E-2</v>
      </c>
      <c r="T121" s="19">
        <f t="shared" si="6"/>
        <v>-3.046283511996309E-3</v>
      </c>
      <c r="U121" s="19">
        <f t="shared" si="7"/>
        <v>-1.8265871531022656E-2</v>
      </c>
      <c r="V121" s="19">
        <f t="shared" si="8"/>
        <v>5.2800818582583349E-3</v>
      </c>
    </row>
    <row r="122" spans="1:22" x14ac:dyDescent="0.25">
      <c r="A122" s="26">
        <f>Wellpath!E122</f>
        <v>11400</v>
      </c>
      <c r="B122" s="22">
        <v>0</v>
      </c>
      <c r="C122" s="22">
        <f>SIN(Wellpath!$L122) * COS(Wellpath!$L122) / 2</f>
        <v>0.2165063509461097</v>
      </c>
      <c r="D122" s="22">
        <f>(-TAN(Dip) * SIN(Wellpath!$L122) * COS(Wellpath!$L122) * SIN(Wellpath!$O122)) / 2</f>
        <v>0.21331598202658933</v>
      </c>
      <c r="E122" s="20">
        <f>Model!$W$11*((drdp!B122+drdp!K122)*'ASXY-TI2S'!$B122+(drdp!E122+drdp!N122)*'ASXY-TI2S'!$C122+(drdp!H122+drdp!Q122)*'ASXY-TI2S'!$D122)</f>
        <v>5.4589602817019765E-4</v>
      </c>
      <c r="F122" s="20">
        <f>Model!$W$11*((drdp!C122+drdp!L122)*'ASXY-TI2S'!$B122+(drdp!F122+drdp!O122)*'ASXY-TI2S'!$C122+(drdp!I122+drdp!R122)*'ASXY-TI2S'!$D122)</f>
        <v>-3.2171731096657507E-3</v>
      </c>
      <c r="G122" s="20">
        <f>Model!$W$11*((drdp!D122+drdp!M122)*'ASXY-TI2S'!$B122+(drdp!G122+drdp!P122)*'ASXY-TI2S'!$C122+(drdp!J122+drdp!S122)*'ASXY-TI2S'!$D122)</f>
        <v>-2.8575000000000024E-3</v>
      </c>
      <c r="H122" s="18">
        <f>Model!$W$11*((drdp!B122)*'ASXY-TI2S'!$B122+(drdp!E122)*'ASXY-TI2S'!$C122+(drdp!H122)*'ASXY-TI2S'!$D122)</f>
        <v>2.7294801408509883E-4</v>
      </c>
      <c r="I122" s="18">
        <f>Model!$W$11*((drdp!C122)*'ASXY-TI2S'!$B122+(drdp!F122)*'ASXY-TI2S'!$C122+(drdp!I122)*'ASXY-TI2S'!$D122)</f>
        <v>-1.6085865548328753E-3</v>
      </c>
      <c r="J122" s="18">
        <f>Model!$W$11*((drdp!D122)*'ASXY-TI2S'!$B122+(drdp!G122)*'ASXY-TI2S'!$C122+(drdp!J122)*'ASXY-TI2S'!$D122)</f>
        <v>-1.4287500000000012E-3</v>
      </c>
      <c r="K122" s="21">
        <f>SUM(E$3:E121)+H122</f>
        <v>0.10320205998509711</v>
      </c>
      <c r="L122" s="21">
        <f>SUM(F$3:F121)+I122</f>
        <v>-3.2891801447370701E-2</v>
      </c>
      <c r="M122" s="21">
        <f>SUM(G$3:G121)+J122</f>
        <v>-0.1807900354363208</v>
      </c>
      <c r="N122" s="21"/>
      <c r="O122" s="21"/>
      <c r="P122" s="21"/>
      <c r="Q122" s="19">
        <f t="shared" si="5"/>
        <v>1.0650665185167583E-2</v>
      </c>
      <c r="R122" s="19">
        <f t="shared" si="5"/>
        <v>1.0818706024532574E-3</v>
      </c>
      <c r="S122" s="19">
        <f t="shared" si="5"/>
        <v>3.268503691306613E-2</v>
      </c>
      <c r="T122" s="19">
        <f t="shared" si="6"/>
        <v>-3.3945016659894553E-3</v>
      </c>
      <c r="U122" s="19">
        <f t="shared" si="7"/>
        <v>-1.8657904081807012E-2</v>
      </c>
      <c r="V122" s="19">
        <f t="shared" si="8"/>
        <v>5.9465099492345772E-3</v>
      </c>
    </row>
    <row r="123" spans="1:22" x14ac:dyDescent="0.25">
      <c r="A123" s="26">
        <f>Wellpath!E123</f>
        <v>11500</v>
      </c>
      <c r="B123" s="22">
        <v>0</v>
      </c>
      <c r="C123" s="22">
        <f>SIN(Wellpath!$L123) * COS(Wellpath!$L123) / 2</f>
        <v>0.2165063509461097</v>
      </c>
      <c r="D123" s="22">
        <f>(-TAN(Dip) * SIN(Wellpath!$L123) * COS(Wellpath!$L123) * SIN(Wellpath!$O123)) / 2</f>
        <v>0.21331598202658933</v>
      </c>
      <c r="E123" s="20">
        <f>Model!$W$11*((drdp!B123+drdp!K123)*'ASXY-TI2S'!$B123+(drdp!E123+drdp!N123)*'ASXY-TI2S'!$C123+(drdp!H123+drdp!Q123)*'ASXY-TI2S'!$D123)</f>
        <v>5.4589602817019765E-4</v>
      </c>
      <c r="F123" s="20">
        <f>Model!$W$11*((drdp!C123+drdp!L123)*'ASXY-TI2S'!$B123+(drdp!F123+drdp!O123)*'ASXY-TI2S'!$C123+(drdp!I123+drdp!R123)*'ASXY-TI2S'!$D123)</f>
        <v>-3.2171731096657507E-3</v>
      </c>
      <c r="G123" s="20">
        <f>Model!$W$11*((drdp!D123+drdp!M123)*'ASXY-TI2S'!$B123+(drdp!G123+drdp!P123)*'ASXY-TI2S'!$C123+(drdp!J123+drdp!S123)*'ASXY-TI2S'!$D123)</f>
        <v>-2.8575000000000024E-3</v>
      </c>
      <c r="H123" s="18">
        <f>Model!$W$11*((drdp!B123)*'ASXY-TI2S'!$B123+(drdp!E123)*'ASXY-TI2S'!$C123+(drdp!H123)*'ASXY-TI2S'!$D123)</f>
        <v>2.7294801408509883E-4</v>
      </c>
      <c r="I123" s="18">
        <f>Model!$W$11*((drdp!C123)*'ASXY-TI2S'!$B123+(drdp!F123)*'ASXY-TI2S'!$C123+(drdp!I123)*'ASXY-TI2S'!$D123)</f>
        <v>-1.6085865548328753E-3</v>
      </c>
      <c r="J123" s="18">
        <f>Model!$W$11*((drdp!D123)*'ASXY-TI2S'!$B123+(drdp!G123)*'ASXY-TI2S'!$C123+(drdp!J123)*'ASXY-TI2S'!$D123)</f>
        <v>-1.4287500000000012E-3</v>
      </c>
      <c r="K123" s="21">
        <f>SUM(E$3:E122)+H123</f>
        <v>0.10374795601326731</v>
      </c>
      <c r="L123" s="21">
        <f>SUM(F$3:F122)+I123</f>
        <v>-3.6108974557036454E-2</v>
      </c>
      <c r="M123" s="21">
        <f>SUM(G$3:G122)+J123</f>
        <v>-0.18364753543632081</v>
      </c>
      <c r="N123" s="21"/>
      <c r="O123" s="21"/>
      <c r="P123" s="21"/>
      <c r="Q123" s="19">
        <f t="shared" si="5"/>
        <v>1.0763638376930848E-2</v>
      </c>
      <c r="R123" s="19">
        <f t="shared" si="5"/>
        <v>1.303858043560706E-3</v>
      </c>
      <c r="S123" s="19">
        <f t="shared" si="5"/>
        <v>3.3726417271834709E-2</v>
      </c>
      <c r="T123" s="19">
        <f t="shared" si="6"/>
        <v>-3.7462323040276064E-3</v>
      </c>
      <c r="U123" s="19">
        <f t="shared" si="7"/>
        <v>-1.9053056428392362E-2</v>
      </c>
      <c r="V123" s="19">
        <f t="shared" si="8"/>
        <v>6.6313241845325586E-3</v>
      </c>
    </row>
    <row r="124" spans="1:22" x14ac:dyDescent="0.25">
      <c r="A124" s="26">
        <f>Wellpath!E124</f>
        <v>11600</v>
      </c>
      <c r="B124" s="22">
        <v>0</v>
      </c>
      <c r="C124" s="22">
        <f>SIN(Wellpath!$L124) * COS(Wellpath!$L124) / 2</f>
        <v>0.2165063509461097</v>
      </c>
      <c r="D124" s="22">
        <f>(-TAN(Dip) * SIN(Wellpath!$L124) * COS(Wellpath!$L124) * SIN(Wellpath!$O124)) / 2</f>
        <v>0.21331598202658933</v>
      </c>
      <c r="E124" s="20">
        <f>Model!$W$11*((drdp!B124+drdp!K124)*'ASXY-TI2S'!$B124+(drdp!E124+drdp!N124)*'ASXY-TI2S'!$C124+(drdp!H124+drdp!Q124)*'ASXY-TI2S'!$D124)</f>
        <v>5.4589602817019765E-4</v>
      </c>
      <c r="F124" s="20">
        <f>Model!$W$11*((drdp!C124+drdp!L124)*'ASXY-TI2S'!$B124+(drdp!F124+drdp!O124)*'ASXY-TI2S'!$C124+(drdp!I124+drdp!R124)*'ASXY-TI2S'!$D124)</f>
        <v>-3.2171731096657507E-3</v>
      </c>
      <c r="G124" s="20">
        <f>Model!$W$11*((drdp!D124+drdp!M124)*'ASXY-TI2S'!$B124+(drdp!G124+drdp!P124)*'ASXY-TI2S'!$C124+(drdp!J124+drdp!S124)*'ASXY-TI2S'!$D124)</f>
        <v>-2.8575000000000024E-3</v>
      </c>
      <c r="H124" s="18">
        <f>Model!$W$11*((drdp!B124)*'ASXY-TI2S'!$B124+(drdp!E124)*'ASXY-TI2S'!$C124+(drdp!H124)*'ASXY-TI2S'!$D124)</f>
        <v>2.7294801408509883E-4</v>
      </c>
      <c r="I124" s="18">
        <f>Model!$W$11*((drdp!C124)*'ASXY-TI2S'!$B124+(drdp!F124)*'ASXY-TI2S'!$C124+(drdp!I124)*'ASXY-TI2S'!$D124)</f>
        <v>-1.6085865548328753E-3</v>
      </c>
      <c r="J124" s="18">
        <f>Model!$W$11*((drdp!D124)*'ASXY-TI2S'!$B124+(drdp!G124)*'ASXY-TI2S'!$C124+(drdp!J124)*'ASXY-TI2S'!$D124)</f>
        <v>-1.4287500000000012E-3</v>
      </c>
      <c r="K124" s="21">
        <f>SUM(E$3:E123)+H124</f>
        <v>0.1042938520414375</v>
      </c>
      <c r="L124" s="21">
        <f>SUM(F$3:F123)+I124</f>
        <v>-3.9326147666702206E-2</v>
      </c>
      <c r="M124" s="21">
        <f>SUM(G$3:G123)+J124</f>
        <v>-0.18650503543632083</v>
      </c>
      <c r="N124" s="21"/>
      <c r="O124" s="21"/>
      <c r="P124" s="21"/>
      <c r="Q124" s="19">
        <f t="shared" si="5"/>
        <v>1.0877207573641256E-2</v>
      </c>
      <c r="R124" s="19">
        <f t="shared" si="5"/>
        <v>1.5465458903032674E-3</v>
      </c>
      <c r="S124" s="19">
        <f t="shared" si="5"/>
        <v>3.4784128243103285E-2</v>
      </c>
      <c r="T124" s="19">
        <f t="shared" si="6"/>
        <v>-4.1014754261107624E-3</v>
      </c>
      <c r="U124" s="19">
        <f t="shared" si="7"/>
        <v>-1.9451328570778702E-2</v>
      </c>
      <c r="V124" s="19">
        <f t="shared" si="8"/>
        <v>7.3345245641522807E-3</v>
      </c>
    </row>
    <row r="125" spans="1:22" x14ac:dyDescent="0.25">
      <c r="A125" s="26">
        <f>Wellpath!E125</f>
        <v>11700</v>
      </c>
      <c r="B125" s="22">
        <v>0</v>
      </c>
      <c r="C125" s="22">
        <f>SIN(Wellpath!$L125) * COS(Wellpath!$L125) / 2</f>
        <v>0.2165063509461097</v>
      </c>
      <c r="D125" s="22">
        <f>(-TAN(Dip) * SIN(Wellpath!$L125) * COS(Wellpath!$L125) * SIN(Wellpath!$O125)) / 2</f>
        <v>0.21331598202658933</v>
      </c>
      <c r="E125" s="20">
        <f>Model!$W$11*((drdp!B125+drdp!K125)*'ASXY-TI2S'!$B125+(drdp!E125+drdp!N125)*'ASXY-TI2S'!$C125+(drdp!H125+drdp!Q125)*'ASXY-TI2S'!$D125)</f>
        <v>5.4589602817019765E-4</v>
      </c>
      <c r="F125" s="20">
        <f>Model!$W$11*((drdp!C125+drdp!L125)*'ASXY-TI2S'!$B125+(drdp!F125+drdp!O125)*'ASXY-TI2S'!$C125+(drdp!I125+drdp!R125)*'ASXY-TI2S'!$D125)</f>
        <v>-3.2171731096657507E-3</v>
      </c>
      <c r="G125" s="20">
        <f>Model!$W$11*((drdp!D125+drdp!M125)*'ASXY-TI2S'!$B125+(drdp!G125+drdp!P125)*'ASXY-TI2S'!$C125+(drdp!J125+drdp!S125)*'ASXY-TI2S'!$D125)</f>
        <v>-2.8575000000000024E-3</v>
      </c>
      <c r="H125" s="18">
        <f>Model!$W$11*((drdp!B125)*'ASXY-TI2S'!$B125+(drdp!E125)*'ASXY-TI2S'!$C125+(drdp!H125)*'ASXY-TI2S'!$D125)</f>
        <v>2.7294801408509883E-4</v>
      </c>
      <c r="I125" s="18">
        <f>Model!$W$11*((drdp!C125)*'ASXY-TI2S'!$B125+(drdp!F125)*'ASXY-TI2S'!$C125+(drdp!I125)*'ASXY-TI2S'!$D125)</f>
        <v>-1.6085865548328753E-3</v>
      </c>
      <c r="J125" s="18">
        <f>Model!$W$11*((drdp!D125)*'ASXY-TI2S'!$B125+(drdp!G125)*'ASXY-TI2S'!$C125+(drdp!J125)*'ASXY-TI2S'!$D125)</f>
        <v>-1.4287500000000012E-3</v>
      </c>
      <c r="K125" s="21">
        <f>SUM(E$3:E124)+H125</f>
        <v>0.10483974806960769</v>
      </c>
      <c r="L125" s="21">
        <f>SUM(F$3:F124)+I125</f>
        <v>-4.2543320776367959E-2</v>
      </c>
      <c r="M125" s="21">
        <f>SUM(G$3:G124)+J125</f>
        <v>-0.18936253543632084</v>
      </c>
      <c r="N125" s="21"/>
      <c r="O125" s="21"/>
      <c r="P125" s="21"/>
      <c r="Q125" s="19">
        <f t="shared" si="5"/>
        <v>1.0991372775298809E-2</v>
      </c>
      <c r="R125" s="19">
        <f t="shared" si="5"/>
        <v>1.8099341426809415E-3</v>
      </c>
      <c r="S125" s="19">
        <f t="shared" si="5"/>
        <v>3.5858169826871865E-2</v>
      </c>
      <c r="T125" s="19">
        <f t="shared" si="6"/>
        <v>-4.4602310322389236E-3</v>
      </c>
      <c r="U125" s="19">
        <f t="shared" si="7"/>
        <v>-1.9852720508966037E-2</v>
      </c>
      <c r="V125" s="19">
        <f t="shared" si="8"/>
        <v>8.0561110880937419E-3</v>
      </c>
    </row>
    <row r="126" spans="1:22" x14ac:dyDescent="0.25">
      <c r="A126" s="26">
        <f>Wellpath!E126</f>
        <v>11800</v>
      </c>
      <c r="B126" s="22">
        <v>0</v>
      </c>
      <c r="C126" s="22">
        <f>SIN(Wellpath!$L126) * COS(Wellpath!$L126) / 2</f>
        <v>0.2165063509461097</v>
      </c>
      <c r="D126" s="22">
        <f>(-TAN(Dip) * SIN(Wellpath!$L126) * COS(Wellpath!$L126) * SIN(Wellpath!$O126)) / 2</f>
        <v>0.21331598202658933</v>
      </c>
      <c r="E126" s="20">
        <f>Model!$W$11*((drdp!B126+drdp!K126)*'ASXY-TI2S'!$B126+(drdp!E126+drdp!N126)*'ASXY-TI2S'!$C126+(drdp!H126+drdp!Q126)*'ASXY-TI2S'!$D126)</f>
        <v>5.4589602817019765E-4</v>
      </c>
      <c r="F126" s="20">
        <f>Model!$W$11*((drdp!C126+drdp!L126)*'ASXY-TI2S'!$B126+(drdp!F126+drdp!O126)*'ASXY-TI2S'!$C126+(drdp!I126+drdp!R126)*'ASXY-TI2S'!$D126)</f>
        <v>-3.2171731096657507E-3</v>
      </c>
      <c r="G126" s="20">
        <f>Model!$W$11*((drdp!D126+drdp!M126)*'ASXY-TI2S'!$B126+(drdp!G126+drdp!P126)*'ASXY-TI2S'!$C126+(drdp!J126+drdp!S126)*'ASXY-TI2S'!$D126)</f>
        <v>-2.8575000000000024E-3</v>
      </c>
      <c r="H126" s="18">
        <f>Model!$W$11*((drdp!B126)*'ASXY-TI2S'!$B126+(drdp!E126)*'ASXY-TI2S'!$C126+(drdp!H126)*'ASXY-TI2S'!$D126)</f>
        <v>2.7294801408509883E-4</v>
      </c>
      <c r="I126" s="18">
        <f>Model!$W$11*((drdp!C126)*'ASXY-TI2S'!$B126+(drdp!F126)*'ASXY-TI2S'!$C126+(drdp!I126)*'ASXY-TI2S'!$D126)</f>
        <v>-1.6085865548328753E-3</v>
      </c>
      <c r="J126" s="18">
        <f>Model!$W$11*((drdp!D126)*'ASXY-TI2S'!$B126+(drdp!G126)*'ASXY-TI2S'!$C126+(drdp!J126)*'ASXY-TI2S'!$D126)</f>
        <v>-1.4287500000000012E-3</v>
      </c>
      <c r="K126" s="21">
        <f>SUM(E$3:E125)+H126</f>
        <v>0.10538564409777788</v>
      </c>
      <c r="L126" s="21">
        <f>SUM(F$3:F125)+I126</f>
        <v>-4.5760493886033711E-2</v>
      </c>
      <c r="M126" s="21">
        <f>SUM(G$3:G125)+J126</f>
        <v>-0.19222003543632085</v>
      </c>
      <c r="N126" s="21"/>
      <c r="O126" s="21"/>
      <c r="P126" s="21"/>
      <c r="Q126" s="19">
        <f t="shared" si="5"/>
        <v>1.1106133981903507E-2</v>
      </c>
      <c r="R126" s="19">
        <f t="shared" si="5"/>
        <v>2.0940228006937288E-3</v>
      </c>
      <c r="S126" s="19">
        <f t="shared" si="5"/>
        <v>3.6948542023140442E-2</v>
      </c>
      <c r="T126" s="19">
        <f t="shared" si="6"/>
        <v>-4.8224991224120892E-3</v>
      </c>
      <c r="U126" s="19">
        <f t="shared" si="7"/>
        <v>-2.0257232242954362E-2</v>
      </c>
      <c r="V126" s="19">
        <f t="shared" si="8"/>
        <v>8.7960837563569438E-3</v>
      </c>
    </row>
    <row r="127" spans="1:22" x14ac:dyDescent="0.25">
      <c r="A127" s="26">
        <f>Wellpath!E127</f>
        <v>11900</v>
      </c>
      <c r="B127" s="22">
        <v>0</v>
      </c>
      <c r="C127" s="22">
        <f>SIN(Wellpath!$L127) * COS(Wellpath!$L127) / 2</f>
        <v>0.2165063509461097</v>
      </c>
      <c r="D127" s="22">
        <f>(-TAN(Dip) * SIN(Wellpath!$L127) * COS(Wellpath!$L127) * SIN(Wellpath!$O127)) / 2</f>
        <v>0.21331598202658933</v>
      </c>
      <c r="E127" s="20">
        <f>Model!$W$11*((drdp!B127+drdp!K127)*'ASXY-TI2S'!$B127+(drdp!E127+drdp!N127)*'ASXY-TI2S'!$C127+(drdp!H127+drdp!Q127)*'ASXY-TI2S'!$D127)</f>
        <v>5.4589602817019765E-4</v>
      </c>
      <c r="F127" s="20">
        <f>Model!$W$11*((drdp!C127+drdp!L127)*'ASXY-TI2S'!$B127+(drdp!F127+drdp!O127)*'ASXY-TI2S'!$C127+(drdp!I127+drdp!R127)*'ASXY-TI2S'!$D127)</f>
        <v>-3.2171731096657507E-3</v>
      </c>
      <c r="G127" s="20">
        <f>Model!$W$11*((drdp!D127+drdp!M127)*'ASXY-TI2S'!$B127+(drdp!G127+drdp!P127)*'ASXY-TI2S'!$C127+(drdp!J127+drdp!S127)*'ASXY-TI2S'!$D127)</f>
        <v>-2.8575000000000024E-3</v>
      </c>
      <c r="H127" s="18">
        <f>Model!$W$11*((drdp!B127)*'ASXY-TI2S'!$B127+(drdp!E127)*'ASXY-TI2S'!$C127+(drdp!H127)*'ASXY-TI2S'!$D127)</f>
        <v>2.7294801408509883E-4</v>
      </c>
      <c r="I127" s="18">
        <f>Model!$W$11*((drdp!C127)*'ASXY-TI2S'!$B127+(drdp!F127)*'ASXY-TI2S'!$C127+(drdp!I127)*'ASXY-TI2S'!$D127)</f>
        <v>-1.6085865548328753E-3</v>
      </c>
      <c r="J127" s="18">
        <f>Model!$W$11*((drdp!D127)*'ASXY-TI2S'!$B127+(drdp!G127)*'ASXY-TI2S'!$C127+(drdp!J127)*'ASXY-TI2S'!$D127)</f>
        <v>-1.4287500000000012E-3</v>
      </c>
      <c r="K127" s="21">
        <f>SUM(E$3:E126)+H127</f>
        <v>0.10593154012594808</v>
      </c>
      <c r="L127" s="21">
        <f>SUM(F$3:F126)+I127</f>
        <v>-4.8977666995699463E-2</v>
      </c>
      <c r="M127" s="21">
        <f>SUM(G$3:G126)+J127</f>
        <v>-0.19507753543632086</v>
      </c>
      <c r="N127" s="21"/>
      <c r="O127" s="21"/>
      <c r="P127" s="21"/>
      <c r="Q127" s="19">
        <f t="shared" si="5"/>
        <v>1.1221491193455347E-2</v>
      </c>
      <c r="R127" s="19">
        <f t="shared" si="5"/>
        <v>2.3988118643416285E-3</v>
      </c>
      <c r="S127" s="19">
        <f t="shared" si="5"/>
        <v>3.8055244831909023E-2</v>
      </c>
      <c r="T127" s="19">
        <f t="shared" si="6"/>
        <v>-5.1882796966302601E-3</v>
      </c>
      <c r="U127" s="19">
        <f t="shared" si="7"/>
        <v>-2.066486377274368E-2</v>
      </c>
      <c r="V127" s="19">
        <f t="shared" si="8"/>
        <v>9.5544425689418847E-3</v>
      </c>
    </row>
    <row r="128" spans="1:22" x14ac:dyDescent="0.25">
      <c r="A128" s="26">
        <f>Wellpath!E128</f>
        <v>12000</v>
      </c>
      <c r="B128" s="22">
        <v>0</v>
      </c>
      <c r="C128" s="22">
        <f>SIN(Wellpath!$L128) * COS(Wellpath!$L128) / 2</f>
        <v>0.2165063509461097</v>
      </c>
      <c r="D128" s="22">
        <f>(-TAN(Dip) * SIN(Wellpath!$L128) * COS(Wellpath!$L128) * SIN(Wellpath!$O128)) / 2</f>
        <v>0.21331598202658933</v>
      </c>
      <c r="E128" s="20">
        <f>Model!$W$11*((drdp!B128+drdp!K128)*'ASXY-TI2S'!$B128+(drdp!E128+drdp!N128)*'ASXY-TI2S'!$C128+(drdp!H128+drdp!Q128)*'ASXY-TI2S'!$D128)</f>
        <v>5.4589602817019765E-4</v>
      </c>
      <c r="F128" s="20">
        <f>Model!$W$11*((drdp!C128+drdp!L128)*'ASXY-TI2S'!$B128+(drdp!F128+drdp!O128)*'ASXY-TI2S'!$C128+(drdp!I128+drdp!R128)*'ASXY-TI2S'!$D128)</f>
        <v>-3.2171731096657507E-3</v>
      </c>
      <c r="G128" s="20">
        <f>Model!$W$11*((drdp!D128+drdp!M128)*'ASXY-TI2S'!$B128+(drdp!G128+drdp!P128)*'ASXY-TI2S'!$C128+(drdp!J128+drdp!S128)*'ASXY-TI2S'!$D128)</f>
        <v>-2.8575000000000024E-3</v>
      </c>
      <c r="H128" s="18">
        <f>Model!$W$11*((drdp!B128)*'ASXY-TI2S'!$B128+(drdp!E128)*'ASXY-TI2S'!$C128+(drdp!H128)*'ASXY-TI2S'!$D128)</f>
        <v>2.7294801408509883E-4</v>
      </c>
      <c r="I128" s="18">
        <f>Model!$W$11*((drdp!C128)*'ASXY-TI2S'!$B128+(drdp!F128)*'ASXY-TI2S'!$C128+(drdp!I128)*'ASXY-TI2S'!$D128)</f>
        <v>-1.6085865548328753E-3</v>
      </c>
      <c r="J128" s="18">
        <f>Model!$W$11*((drdp!D128)*'ASXY-TI2S'!$B128+(drdp!G128)*'ASXY-TI2S'!$C128+(drdp!J128)*'ASXY-TI2S'!$D128)</f>
        <v>-1.4287500000000012E-3</v>
      </c>
      <c r="K128" s="21">
        <f>SUM(E$3:E127)+H128</f>
        <v>0.10647743615411827</v>
      </c>
      <c r="L128" s="21">
        <f>SUM(F$3:F127)+I128</f>
        <v>-5.2194840105365216E-2</v>
      </c>
      <c r="M128" s="21">
        <f>SUM(G$3:G127)+J128</f>
        <v>-0.19793503543632088</v>
      </c>
      <c r="N128" s="21"/>
      <c r="O128" s="21"/>
      <c r="P128" s="21"/>
      <c r="Q128" s="19">
        <f t="shared" si="5"/>
        <v>1.1337444409954333E-2</v>
      </c>
      <c r="R128" s="19">
        <f t="shared" si="5"/>
        <v>2.7243013336246411E-3</v>
      </c>
      <c r="S128" s="19">
        <f t="shared" si="5"/>
        <v>3.9178278253177601E-2</v>
      </c>
      <c r="T128" s="19">
        <f t="shared" si="6"/>
        <v>-5.5575727548934362E-3</v>
      </c>
      <c r="U128" s="19">
        <f t="shared" si="7"/>
        <v>-2.1075615098333993E-2</v>
      </c>
      <c r="V128" s="19">
        <f t="shared" si="8"/>
        <v>1.0331187525848566E-2</v>
      </c>
    </row>
    <row r="129" spans="1:22" x14ac:dyDescent="0.25">
      <c r="A129" s="26">
        <f>Wellpath!E129</f>
        <v>12100</v>
      </c>
      <c r="B129" s="22">
        <v>0</v>
      </c>
      <c r="C129" s="22">
        <f>SIN(Wellpath!$L129) * COS(Wellpath!$L129) / 2</f>
        <v>0.2165063509461097</v>
      </c>
      <c r="D129" s="22">
        <f>(-TAN(Dip) * SIN(Wellpath!$L129) * COS(Wellpath!$L129) * SIN(Wellpath!$O129)) / 2</f>
        <v>0.21331598202658933</v>
      </c>
      <c r="E129" s="20">
        <f>Model!$W$11*((drdp!B129+drdp!K129)*'ASXY-TI2S'!$B129+(drdp!E129+drdp!N129)*'ASXY-TI2S'!$C129+(drdp!H129+drdp!Q129)*'ASXY-TI2S'!$D129)</f>
        <v>5.4589602817019765E-4</v>
      </c>
      <c r="F129" s="20">
        <f>Model!$W$11*((drdp!C129+drdp!L129)*'ASXY-TI2S'!$B129+(drdp!F129+drdp!O129)*'ASXY-TI2S'!$C129+(drdp!I129+drdp!R129)*'ASXY-TI2S'!$D129)</f>
        <v>-3.2171731096657507E-3</v>
      </c>
      <c r="G129" s="20">
        <f>Model!$W$11*((drdp!D129+drdp!M129)*'ASXY-TI2S'!$B129+(drdp!G129+drdp!P129)*'ASXY-TI2S'!$C129+(drdp!J129+drdp!S129)*'ASXY-TI2S'!$D129)</f>
        <v>-2.8575000000000024E-3</v>
      </c>
      <c r="H129" s="18">
        <f>Model!$W$11*((drdp!B129)*'ASXY-TI2S'!$B129+(drdp!E129)*'ASXY-TI2S'!$C129+(drdp!H129)*'ASXY-TI2S'!$D129)</f>
        <v>2.7294801408509883E-4</v>
      </c>
      <c r="I129" s="18">
        <f>Model!$W$11*((drdp!C129)*'ASXY-TI2S'!$B129+(drdp!F129)*'ASXY-TI2S'!$C129+(drdp!I129)*'ASXY-TI2S'!$D129)</f>
        <v>-1.6085865548328753E-3</v>
      </c>
      <c r="J129" s="18">
        <f>Model!$W$11*((drdp!D129)*'ASXY-TI2S'!$B129+(drdp!G129)*'ASXY-TI2S'!$C129+(drdp!J129)*'ASXY-TI2S'!$D129)</f>
        <v>-1.4287500000000012E-3</v>
      </c>
      <c r="K129" s="21">
        <f>SUM(E$3:E128)+H129</f>
        <v>0.10702333218228846</v>
      </c>
      <c r="L129" s="21">
        <f>SUM(F$3:F128)+I129</f>
        <v>-5.5412013215030968E-2</v>
      </c>
      <c r="M129" s="21">
        <f>SUM(G$3:G128)+J129</f>
        <v>-0.20079253543632089</v>
      </c>
      <c r="N129" s="21"/>
      <c r="O129" s="21"/>
      <c r="P129" s="21"/>
      <c r="Q129" s="19">
        <f t="shared" si="5"/>
        <v>1.1453993631400461E-2</v>
      </c>
      <c r="R129" s="19">
        <f t="shared" si="5"/>
        <v>3.0704912085427667E-3</v>
      </c>
      <c r="S129" s="19">
        <f t="shared" si="5"/>
        <v>4.0317642286946183E-2</v>
      </c>
      <c r="T129" s="19">
        <f t="shared" si="6"/>
        <v>-5.9303782972016175E-3</v>
      </c>
      <c r="U129" s="19">
        <f t="shared" si="7"/>
        <v>-2.1489486219725299E-2</v>
      </c>
      <c r="V129" s="19">
        <f t="shared" si="8"/>
        <v>1.1126318627076987E-2</v>
      </c>
    </row>
    <row r="130" spans="1:22" x14ac:dyDescent="0.25">
      <c r="A130" s="26">
        <f>Wellpath!E130</f>
        <v>12200</v>
      </c>
      <c r="B130" s="22">
        <v>0</v>
      </c>
      <c r="C130" s="22">
        <f>SIN(Wellpath!$L130) * COS(Wellpath!$L130) / 2</f>
        <v>0.2165063509461097</v>
      </c>
      <c r="D130" s="22">
        <f>(-TAN(Dip) * SIN(Wellpath!$L130) * COS(Wellpath!$L130) * SIN(Wellpath!$O130)) / 2</f>
        <v>0.21331598202658933</v>
      </c>
      <c r="E130" s="20">
        <f>Model!$W$11*((drdp!B130+drdp!K130)*'ASXY-TI2S'!$B130+(drdp!E130+drdp!N130)*'ASXY-TI2S'!$C130+(drdp!H130+drdp!Q130)*'ASXY-TI2S'!$D130)</f>
        <v>5.4589602817019364E-4</v>
      </c>
      <c r="F130" s="20">
        <f>Model!$W$11*((drdp!C130+drdp!L130)*'ASXY-TI2S'!$B130+(drdp!F130+drdp!O130)*'ASXY-TI2S'!$C130+(drdp!I130+drdp!R130)*'ASXY-TI2S'!$D130)</f>
        <v>-3.2171731096657273E-3</v>
      </c>
      <c r="G130" s="20">
        <f>Model!$W$11*((drdp!D130+drdp!M130)*'ASXY-TI2S'!$B130+(drdp!G130+drdp!P130)*'ASXY-TI2S'!$C130+(drdp!J130+drdp!S130)*'ASXY-TI2S'!$D130)</f>
        <v>-2.8574999999999807E-3</v>
      </c>
      <c r="H130" s="18">
        <f>Model!$W$11*((drdp!B130)*'ASXY-TI2S'!$B130+(drdp!E130)*'ASXY-TI2S'!$C130+(drdp!H130)*'ASXY-TI2S'!$D130)</f>
        <v>2.7294801408509883E-4</v>
      </c>
      <c r="I130" s="18">
        <f>Model!$W$11*((drdp!C130)*'ASXY-TI2S'!$B130+(drdp!F130)*'ASXY-TI2S'!$C130+(drdp!I130)*'ASXY-TI2S'!$D130)</f>
        <v>-1.6085865548328753E-3</v>
      </c>
      <c r="J130" s="18">
        <f>Model!$W$11*((drdp!D130)*'ASXY-TI2S'!$B130+(drdp!G130)*'ASXY-TI2S'!$C130+(drdp!J130)*'ASXY-TI2S'!$D130)</f>
        <v>-1.4287500000000012E-3</v>
      </c>
      <c r="K130" s="21">
        <f>SUM(E$3:E129)+H130</f>
        <v>0.10756922821045865</v>
      </c>
      <c r="L130" s="21">
        <f>SUM(F$3:F129)+I130</f>
        <v>-5.8629186324696721E-2</v>
      </c>
      <c r="M130" s="21">
        <f>SUM(G$3:G129)+J130</f>
        <v>-0.2036500354363209</v>
      </c>
      <c r="N130" s="21"/>
      <c r="O130" s="21"/>
      <c r="P130" s="21"/>
      <c r="Q130" s="19">
        <f t="shared" si="5"/>
        <v>1.1571138857793734E-2</v>
      </c>
      <c r="R130" s="19">
        <f t="shared" si="5"/>
        <v>3.4373814890960048E-3</v>
      </c>
      <c r="S130" s="19">
        <f t="shared" si="5"/>
        <v>4.1473336933214762E-2</v>
      </c>
      <c r="T130" s="19">
        <f t="shared" si="6"/>
        <v>-6.3066963235548033E-3</v>
      </c>
      <c r="U130" s="19">
        <f t="shared" si="7"/>
        <v>-2.1906477136917596E-2</v>
      </c>
      <c r="V130" s="19">
        <f t="shared" si="8"/>
        <v>1.1939835872627149E-2</v>
      </c>
    </row>
    <row r="131" spans="1:22" x14ac:dyDescent="0.25">
      <c r="A131" s="26">
        <f>Wellpath!E131</f>
        <v>12300</v>
      </c>
      <c r="B131" s="22">
        <v>0</v>
      </c>
      <c r="C131" s="22">
        <f>SIN(Wellpath!$L131) * COS(Wellpath!$L131) / 2</f>
        <v>0.2165063509461097</v>
      </c>
      <c r="D131" s="22">
        <f>(-TAN(Dip) * SIN(Wellpath!$L131) * COS(Wellpath!$L131) * SIN(Wellpath!$O131)) / 2</f>
        <v>0.21331598202658933</v>
      </c>
      <c r="E131" s="20">
        <f>Model!$W$11*((drdp!B131+drdp!K131)*'ASXY-TI2S'!$B131+(drdp!E131+drdp!N131)*'ASXY-TI2S'!$C131+(drdp!H131+drdp!Q131)*'ASXY-TI2S'!$D131)</f>
        <v>5.4589602817019364E-4</v>
      </c>
      <c r="F131" s="20">
        <f>Model!$W$11*((drdp!C131+drdp!L131)*'ASXY-TI2S'!$B131+(drdp!F131+drdp!O131)*'ASXY-TI2S'!$C131+(drdp!I131+drdp!R131)*'ASXY-TI2S'!$D131)</f>
        <v>-3.2171731096657273E-3</v>
      </c>
      <c r="G131" s="20">
        <f>Model!$W$11*((drdp!D131+drdp!M131)*'ASXY-TI2S'!$B131+(drdp!G131+drdp!P131)*'ASXY-TI2S'!$C131+(drdp!J131+drdp!S131)*'ASXY-TI2S'!$D131)</f>
        <v>-2.8574999999999807E-3</v>
      </c>
      <c r="H131" s="18">
        <f>Model!$W$11*((drdp!B131)*'ASXY-TI2S'!$B131+(drdp!E131)*'ASXY-TI2S'!$C131+(drdp!H131)*'ASXY-TI2S'!$D131)</f>
        <v>2.729480140850946E-4</v>
      </c>
      <c r="I131" s="18">
        <f>Model!$W$11*((drdp!C131)*'ASXY-TI2S'!$B131+(drdp!F131)*'ASXY-TI2S'!$C131+(drdp!I131)*'ASXY-TI2S'!$D131)</f>
        <v>-1.6085865548328511E-3</v>
      </c>
      <c r="J131" s="18">
        <f>Model!$W$11*((drdp!D131)*'ASXY-TI2S'!$B131+(drdp!G131)*'ASXY-TI2S'!$C131+(drdp!J131)*'ASXY-TI2S'!$D131)</f>
        <v>-1.4287499999999797E-3</v>
      </c>
      <c r="K131" s="21">
        <f>SUM(E$3:E130)+H131</f>
        <v>0.10811512423862883</v>
      </c>
      <c r="L131" s="21">
        <f>SUM(F$3:F130)+I131</f>
        <v>-6.1846359434362418E-2</v>
      </c>
      <c r="M131" s="21">
        <f>SUM(G$3:G130)+J131</f>
        <v>-0.20650753543632086</v>
      </c>
      <c r="N131" s="21"/>
      <c r="O131" s="21"/>
      <c r="P131" s="21"/>
      <c r="Q131" s="19">
        <f t="shared" si="5"/>
        <v>1.1688880089134148E-2</v>
      </c>
      <c r="R131" s="19">
        <f t="shared" si="5"/>
        <v>3.8249721752843494E-3</v>
      </c>
      <c r="S131" s="19">
        <f t="shared" si="5"/>
        <v>4.2645362191983317E-2</v>
      </c>
      <c r="T131" s="19">
        <f t="shared" si="6"/>
        <v>-6.6865268339529873E-3</v>
      </c>
      <c r="U131" s="19">
        <f t="shared" si="7"/>
        <v>-2.2326587849910876E-2</v>
      </c>
      <c r="V131" s="19">
        <f t="shared" si="8"/>
        <v>1.2771739262499034E-2</v>
      </c>
    </row>
    <row r="132" spans="1:22" x14ac:dyDescent="0.25">
      <c r="A132" s="26">
        <f>Wellpath!E132</f>
        <v>12400</v>
      </c>
      <c r="B132" s="22">
        <v>0</v>
      </c>
      <c r="C132" s="22">
        <f>SIN(Wellpath!$L132) * COS(Wellpath!$L132) / 2</f>
        <v>0.2165063509461097</v>
      </c>
      <c r="D132" s="22">
        <f>(-TAN(Dip) * SIN(Wellpath!$L132) * COS(Wellpath!$L132) * SIN(Wellpath!$O132)) / 2</f>
        <v>0.21331598202658933</v>
      </c>
      <c r="E132" s="20">
        <f>Model!$W$11*((drdp!B132+drdp!K132)*'ASXY-TI2S'!$B132+(drdp!E132+drdp!N132)*'ASXY-TI2S'!$C132+(drdp!H132+drdp!Q132)*'ASXY-TI2S'!$D132)</f>
        <v>5.4589602817019765E-4</v>
      </c>
      <c r="F132" s="20">
        <f>Model!$W$11*((drdp!C132+drdp!L132)*'ASXY-TI2S'!$B132+(drdp!F132+drdp!O132)*'ASXY-TI2S'!$C132+(drdp!I132+drdp!R132)*'ASXY-TI2S'!$D132)</f>
        <v>-3.2171731096657507E-3</v>
      </c>
      <c r="G132" s="20">
        <f>Model!$W$11*((drdp!D132+drdp!M132)*'ASXY-TI2S'!$B132+(drdp!G132+drdp!P132)*'ASXY-TI2S'!$C132+(drdp!J132+drdp!S132)*'ASXY-TI2S'!$D132)</f>
        <v>-2.8575000000000024E-3</v>
      </c>
      <c r="H132" s="18">
        <f>Model!$W$11*((drdp!B132)*'ASXY-TI2S'!$B132+(drdp!E132)*'ASXY-TI2S'!$C132+(drdp!H132)*'ASXY-TI2S'!$D132)</f>
        <v>2.7294801408509883E-4</v>
      </c>
      <c r="I132" s="18">
        <f>Model!$W$11*((drdp!C132)*'ASXY-TI2S'!$B132+(drdp!F132)*'ASXY-TI2S'!$C132+(drdp!I132)*'ASXY-TI2S'!$D132)</f>
        <v>-1.6085865548328753E-3</v>
      </c>
      <c r="J132" s="18">
        <f>Model!$W$11*((drdp!D132)*'ASXY-TI2S'!$B132+(drdp!G132)*'ASXY-TI2S'!$C132+(drdp!J132)*'ASXY-TI2S'!$D132)</f>
        <v>-1.4287500000000012E-3</v>
      </c>
      <c r="K132" s="21">
        <f>SUM(E$3:E131)+H132</f>
        <v>0.10866102026679904</v>
      </c>
      <c r="L132" s="21">
        <f>SUM(F$3:F131)+I132</f>
        <v>-6.5063532544028163E-2</v>
      </c>
      <c r="M132" s="21">
        <f>SUM(G$3:G131)+J132</f>
        <v>-0.20936503543632087</v>
      </c>
      <c r="N132" s="21"/>
      <c r="O132" s="21"/>
      <c r="P132" s="21"/>
      <c r="Q132" s="19">
        <f t="shared" ref="Q132:S133" si="9">K132^2</f>
        <v>1.180721732542171E-2</v>
      </c>
      <c r="R132" s="19">
        <f t="shared" si="9"/>
        <v>4.2332632671078117E-3</v>
      </c>
      <c r="S132" s="19">
        <f t="shared" si="9"/>
        <v>4.3833718063251897E-2</v>
      </c>
      <c r="T132" s="19">
        <f t="shared" ref="T132:T133" si="10">K132*L132</f>
        <v>-7.0698698283961827E-3</v>
      </c>
      <c r="U132" s="19">
        <f t="shared" ref="U132:U133" si="11">K132*M132</f>
        <v>-2.2749818358705161E-2</v>
      </c>
      <c r="V132" s="19">
        <f t="shared" ref="V132:V133" si="12">L132*M132</f>
        <v>1.3622028796692673E-2</v>
      </c>
    </row>
    <row r="133" spans="1:22" x14ac:dyDescent="0.25">
      <c r="A133" s="26">
        <f>Wellpath!E133</f>
        <v>12500</v>
      </c>
      <c r="B133" s="22">
        <v>0</v>
      </c>
      <c r="C133" s="22">
        <f>SIN(Wellpath!$L133) * COS(Wellpath!$L133) / 2</f>
        <v>0.2165063509461097</v>
      </c>
      <c r="D133" s="22">
        <f>(-TAN(Dip) * SIN(Wellpath!$L133) * COS(Wellpath!$L133) * SIN(Wellpath!$O133)) / 2</f>
        <v>0.21331598202658933</v>
      </c>
      <c r="E133" s="20">
        <f>Model!$W$11*((drdp!B133+drdp!K133)*'ASXY-TI2S'!$B133+(drdp!E133+drdp!N133)*'ASXY-TI2S'!$C133+(drdp!H133+drdp!Q133)*'ASXY-TI2S'!$D133)</f>
        <v>-3.3845553746552244E-2</v>
      </c>
      <c r="F133" s="20">
        <f>Model!$W$11*((drdp!C133+drdp!L133)*'ASXY-TI2S'!$B133+(drdp!F133+drdp!O133)*'ASXY-TI2S'!$C133+(drdp!I133+drdp!R133)*'ASXY-TI2S'!$D133)</f>
        <v>0.19946473279927643</v>
      </c>
      <c r="G133" s="20">
        <f>Model!$W$11*((drdp!D133+drdp!M133)*'ASXY-TI2S'!$B133+(drdp!G133+drdp!P133)*'ASXY-TI2S'!$C133+(drdp!J133+drdp!S133)*'ASXY-TI2S'!$D133)</f>
        <v>0.17716500000000002</v>
      </c>
      <c r="H133" s="18">
        <f>Model!$W$11*((drdp!B133)*'ASXY-TI2S'!$B133+(drdp!E133)*'ASXY-TI2S'!$C133+(drdp!H133)*'ASXY-TI2S'!$D133)</f>
        <v>2.7294801408509883E-4</v>
      </c>
      <c r="I133" s="18">
        <f>Model!$W$11*((drdp!C133)*'ASXY-TI2S'!$B133+(drdp!F133)*'ASXY-TI2S'!$C133+(drdp!I133)*'ASXY-TI2S'!$D133)</f>
        <v>-1.6085865548328753E-3</v>
      </c>
      <c r="J133" s="18">
        <f>Model!$W$11*((drdp!D133)*'ASXY-TI2S'!$B133+(drdp!G133)*'ASXY-TI2S'!$C133+(drdp!J133)*'ASXY-TI2S'!$D133)</f>
        <v>-1.4287500000000012E-3</v>
      </c>
      <c r="K133" s="21">
        <f>SUM(E$3:E132)+H133</f>
        <v>0.10920691629496923</v>
      </c>
      <c r="L133" s="21">
        <f>SUM(F$3:F132)+I133</f>
        <v>-6.8280705653693916E-2</v>
      </c>
      <c r="M133" s="21">
        <f>SUM(G$3:G132)+J133</f>
        <v>-0.21222253543632089</v>
      </c>
      <c r="N133" s="21"/>
      <c r="O133" s="21"/>
      <c r="P133" s="21"/>
      <c r="Q133" s="19">
        <f t="shared" si="9"/>
        <v>1.1926150566656416E-2</v>
      </c>
      <c r="R133" s="19">
        <f t="shared" si="9"/>
        <v>4.6622547645663879E-3</v>
      </c>
      <c r="S133" s="19">
        <f t="shared" si="9"/>
        <v>4.5038404547020475E-2</v>
      </c>
      <c r="T133" s="19">
        <f t="shared" si="10"/>
        <v>-7.4567253068843833E-3</v>
      </c>
      <c r="U133" s="19">
        <f t="shared" si="11"/>
        <v>-2.3176168663300436E-2</v>
      </c>
      <c r="V133" s="19">
        <f t="shared" si="12"/>
        <v>1.4490704475208054E-2</v>
      </c>
    </row>
    <row r="134" spans="1:22" x14ac:dyDescent="0.25">
      <c r="A134" s="26">
        <f>Wellpath!E134</f>
        <v>0</v>
      </c>
      <c r="B134" s="22">
        <v>0</v>
      </c>
      <c r="C134" s="22">
        <f>SIN(Wellpath!$L134) * COS(Wellpath!$L134) / 2</f>
        <v>0</v>
      </c>
      <c r="D134" s="22">
        <f>(-TAN(Dip) * SIN(Wellpath!$L134) * COS(Wellpath!$L134) * SIN(Wellpath!$O134)) / 2</f>
        <v>0</v>
      </c>
      <c r="E134" s="20">
        <f>Model!$W$11*((drdp!B134+drdp!K134)*'ASXY-TI2S'!$B134+(drdp!E134+drdp!N134)*'ASXY-TI2S'!$C134+(drdp!H134+drdp!Q134)*'ASXY-TI2S'!$D134)</f>
        <v>0</v>
      </c>
      <c r="F134" s="20">
        <f>Model!$W$11*((drdp!C134+drdp!L134)*'ASXY-TI2S'!$B134+(drdp!F134+drdp!O134)*'ASXY-TI2S'!$C134+(drdp!I134+drdp!R134)*'ASXY-TI2S'!$D134)</f>
        <v>0</v>
      </c>
      <c r="G134" s="20">
        <f>Model!$W$11*((drdp!D134+drdp!M134)*'ASXY-TI2S'!$B134+(drdp!G134+drdp!P134)*'ASXY-TI2S'!$C134+(drdp!J134+drdp!S134)*'ASXY-TI2S'!$D134)</f>
        <v>0</v>
      </c>
      <c r="H134" s="18">
        <f>Model!$W$11*((drdp!B134)*'ASXY-TI2S'!$B134+(drdp!E134)*'ASXY-TI2S'!$C134+(drdp!H134)*'ASXY-TI2S'!$D134)</f>
        <v>0</v>
      </c>
      <c r="I134" s="18">
        <f>Model!$W$11*((drdp!C134)*'ASXY-TI2S'!$B134+(drdp!F134)*'ASXY-TI2S'!$C134+(drdp!I134)*'ASXY-TI2S'!$D134)</f>
        <v>0</v>
      </c>
      <c r="J134" s="18">
        <f>Model!$W$11*((drdp!D134)*'ASXY-TI2S'!$B134+(drdp!G134)*'ASXY-TI2S'!$C134+(drdp!J134)*'ASXY-TI2S'!$D134)</f>
        <v>0</v>
      </c>
      <c r="K134" s="21">
        <f>SUM(E$3:E133)+H134</f>
        <v>7.5088414534331877E-2</v>
      </c>
      <c r="L134" s="21">
        <f>SUM(F$3:F133)+I134</f>
        <v>0.1327926137004154</v>
      </c>
      <c r="M134" s="21">
        <f>SUM(G$3:G133)+J134</f>
        <v>-3.3628785436320863E-2</v>
      </c>
      <c r="N134" s="21"/>
      <c r="O134" s="21"/>
      <c r="P134" s="21"/>
      <c r="Q134" s="19">
        <f t="shared" ref="Q134:Q197" si="13">K134^2</f>
        <v>5.6382699972796629E-3</v>
      </c>
      <c r="R134" s="19">
        <f t="shared" ref="R134:R197" si="14">L134^2</f>
        <v>1.763387825338775E-2</v>
      </c>
      <c r="S134" s="19">
        <f t="shared" ref="S134:S197" si="15">M134^2</f>
        <v>1.1308952099221062E-3</v>
      </c>
      <c r="T134" s="19">
        <f t="shared" ref="T134:T197" si="16">K134*L134</f>
        <v>9.971186824634189E-3</v>
      </c>
      <c r="U134" s="19">
        <f t="shared" ref="U134:U197" si="17">K134*M134</f>
        <v>-2.5251321811285638E-3</v>
      </c>
      <c r="V134" s="19">
        <f t="shared" ref="V134:V197" si="18">L134*M134</f>
        <v>-4.4656543136595119E-3</v>
      </c>
    </row>
    <row r="135" spans="1:22" x14ac:dyDescent="0.25">
      <c r="A135" s="26">
        <f>Wellpath!E135</f>
        <v>0</v>
      </c>
      <c r="B135" s="22">
        <v>0</v>
      </c>
      <c r="C135" s="22">
        <f>SIN(Wellpath!$L135) * COS(Wellpath!$L135) / 2</f>
        <v>0</v>
      </c>
      <c r="D135" s="22">
        <f>(-TAN(Dip) * SIN(Wellpath!$L135) * COS(Wellpath!$L135) * SIN(Wellpath!$O135)) / 2</f>
        <v>0</v>
      </c>
      <c r="E135" s="20">
        <f>Model!$W$11*((drdp!B135+drdp!K135)*'ASXY-TI2S'!$B135+(drdp!E135+drdp!N135)*'ASXY-TI2S'!$C135+(drdp!H135+drdp!Q135)*'ASXY-TI2S'!$D135)</f>
        <v>0</v>
      </c>
      <c r="F135" s="20">
        <f>Model!$W$11*((drdp!C135+drdp!L135)*'ASXY-TI2S'!$B135+(drdp!F135+drdp!O135)*'ASXY-TI2S'!$C135+(drdp!I135+drdp!R135)*'ASXY-TI2S'!$D135)</f>
        <v>0</v>
      </c>
      <c r="G135" s="20">
        <f>Model!$W$11*((drdp!D135+drdp!M135)*'ASXY-TI2S'!$B135+(drdp!G135+drdp!P135)*'ASXY-TI2S'!$C135+(drdp!J135+drdp!S135)*'ASXY-TI2S'!$D135)</f>
        <v>0</v>
      </c>
      <c r="H135" s="18">
        <f>Model!$W$11*((drdp!B135)*'ASXY-TI2S'!$B135+(drdp!E135)*'ASXY-TI2S'!$C135+(drdp!H135)*'ASXY-TI2S'!$D135)</f>
        <v>0</v>
      </c>
      <c r="I135" s="18">
        <f>Model!$W$11*((drdp!C135)*'ASXY-TI2S'!$B135+(drdp!F135)*'ASXY-TI2S'!$C135+(drdp!I135)*'ASXY-TI2S'!$D135)</f>
        <v>0</v>
      </c>
      <c r="J135" s="18">
        <f>Model!$W$11*((drdp!D135)*'ASXY-TI2S'!$B135+(drdp!G135)*'ASXY-TI2S'!$C135+(drdp!J135)*'ASXY-TI2S'!$D135)</f>
        <v>0</v>
      </c>
      <c r="K135" s="21">
        <f>SUM(E$3:E134)+H135</f>
        <v>7.5088414534331877E-2</v>
      </c>
      <c r="L135" s="21">
        <f>SUM(F$3:F134)+I135</f>
        <v>0.1327926137004154</v>
      </c>
      <c r="M135" s="21">
        <f>SUM(G$3:G134)+J135</f>
        <v>-3.3628785436320863E-2</v>
      </c>
      <c r="N135" s="21"/>
      <c r="O135" s="21"/>
      <c r="P135" s="21"/>
      <c r="Q135" s="19">
        <f t="shared" si="13"/>
        <v>5.6382699972796629E-3</v>
      </c>
      <c r="R135" s="19">
        <f t="shared" si="14"/>
        <v>1.763387825338775E-2</v>
      </c>
      <c r="S135" s="19">
        <f t="shared" si="15"/>
        <v>1.1308952099221062E-3</v>
      </c>
      <c r="T135" s="19">
        <f t="shared" si="16"/>
        <v>9.971186824634189E-3</v>
      </c>
      <c r="U135" s="19">
        <f t="shared" si="17"/>
        <v>-2.5251321811285638E-3</v>
      </c>
      <c r="V135" s="19">
        <f t="shared" si="18"/>
        <v>-4.4656543136595119E-3</v>
      </c>
    </row>
    <row r="136" spans="1:22" x14ac:dyDescent="0.25">
      <c r="A136" s="26">
        <f>Wellpath!E136</f>
        <v>0</v>
      </c>
      <c r="B136" s="22">
        <v>0</v>
      </c>
      <c r="C136" s="22">
        <f>SIN(Wellpath!$L136) * COS(Wellpath!$L136) / 2</f>
        <v>0</v>
      </c>
      <c r="D136" s="22">
        <f>(-TAN(Dip) * SIN(Wellpath!$L136) * COS(Wellpath!$L136) * SIN(Wellpath!$O136)) / 2</f>
        <v>0</v>
      </c>
      <c r="E136" s="20">
        <f>Model!$W$11*((drdp!B136+drdp!K136)*'ASXY-TI2S'!$B136+(drdp!E136+drdp!N136)*'ASXY-TI2S'!$C136+(drdp!H136+drdp!Q136)*'ASXY-TI2S'!$D136)</f>
        <v>0</v>
      </c>
      <c r="F136" s="20">
        <f>Model!$W$11*((drdp!C136+drdp!L136)*'ASXY-TI2S'!$B136+(drdp!F136+drdp!O136)*'ASXY-TI2S'!$C136+(drdp!I136+drdp!R136)*'ASXY-TI2S'!$D136)</f>
        <v>0</v>
      </c>
      <c r="G136" s="20">
        <f>Model!$W$11*((drdp!D136+drdp!M136)*'ASXY-TI2S'!$B136+(drdp!G136+drdp!P136)*'ASXY-TI2S'!$C136+(drdp!J136+drdp!S136)*'ASXY-TI2S'!$D136)</f>
        <v>0</v>
      </c>
      <c r="H136" s="18">
        <f>Model!$W$11*((drdp!B136)*'ASXY-TI2S'!$B136+(drdp!E136)*'ASXY-TI2S'!$C136+(drdp!H136)*'ASXY-TI2S'!$D136)</f>
        <v>0</v>
      </c>
      <c r="I136" s="18">
        <f>Model!$W$11*((drdp!C136)*'ASXY-TI2S'!$B136+(drdp!F136)*'ASXY-TI2S'!$C136+(drdp!I136)*'ASXY-TI2S'!$D136)</f>
        <v>0</v>
      </c>
      <c r="J136" s="18">
        <f>Model!$W$11*((drdp!D136)*'ASXY-TI2S'!$B136+(drdp!G136)*'ASXY-TI2S'!$C136+(drdp!J136)*'ASXY-TI2S'!$D136)</f>
        <v>0</v>
      </c>
      <c r="K136" s="21">
        <f>SUM(E$3:E135)+H136</f>
        <v>7.5088414534331877E-2</v>
      </c>
      <c r="L136" s="21">
        <f>SUM(F$3:F135)+I136</f>
        <v>0.1327926137004154</v>
      </c>
      <c r="M136" s="21">
        <f>SUM(G$3:G135)+J136</f>
        <v>-3.3628785436320863E-2</v>
      </c>
      <c r="N136" s="21"/>
      <c r="O136" s="21"/>
      <c r="P136" s="21"/>
      <c r="Q136" s="19">
        <f t="shared" si="13"/>
        <v>5.6382699972796629E-3</v>
      </c>
      <c r="R136" s="19">
        <f t="shared" si="14"/>
        <v>1.763387825338775E-2</v>
      </c>
      <c r="S136" s="19">
        <f t="shared" si="15"/>
        <v>1.1308952099221062E-3</v>
      </c>
      <c r="T136" s="19">
        <f t="shared" si="16"/>
        <v>9.971186824634189E-3</v>
      </c>
      <c r="U136" s="19">
        <f t="shared" si="17"/>
        <v>-2.5251321811285638E-3</v>
      </c>
      <c r="V136" s="19">
        <f t="shared" si="18"/>
        <v>-4.4656543136595119E-3</v>
      </c>
    </row>
    <row r="137" spans="1:22" x14ac:dyDescent="0.25">
      <c r="A137" s="26">
        <f>Wellpath!E137</f>
        <v>0</v>
      </c>
      <c r="B137" s="22">
        <v>0</v>
      </c>
      <c r="C137" s="22">
        <f>SIN(Wellpath!$L137) * COS(Wellpath!$L137) / 2</f>
        <v>0</v>
      </c>
      <c r="D137" s="22">
        <f>(-TAN(Dip) * SIN(Wellpath!$L137) * COS(Wellpath!$L137) * SIN(Wellpath!$O137)) / 2</f>
        <v>0</v>
      </c>
      <c r="E137" s="20">
        <f>Model!$W$11*((drdp!B137+drdp!K137)*'ASXY-TI2S'!$B137+(drdp!E137+drdp!N137)*'ASXY-TI2S'!$C137+(drdp!H137+drdp!Q137)*'ASXY-TI2S'!$D137)</f>
        <v>0</v>
      </c>
      <c r="F137" s="20">
        <f>Model!$W$11*((drdp!C137+drdp!L137)*'ASXY-TI2S'!$B137+(drdp!F137+drdp!O137)*'ASXY-TI2S'!$C137+(drdp!I137+drdp!R137)*'ASXY-TI2S'!$D137)</f>
        <v>0</v>
      </c>
      <c r="G137" s="20">
        <f>Model!$W$11*((drdp!D137+drdp!M137)*'ASXY-TI2S'!$B137+(drdp!G137+drdp!P137)*'ASXY-TI2S'!$C137+(drdp!J137+drdp!S137)*'ASXY-TI2S'!$D137)</f>
        <v>0</v>
      </c>
      <c r="H137" s="18">
        <f>Model!$W$11*((drdp!B137)*'ASXY-TI2S'!$B137+(drdp!E137)*'ASXY-TI2S'!$C137+(drdp!H137)*'ASXY-TI2S'!$D137)</f>
        <v>0</v>
      </c>
      <c r="I137" s="18">
        <f>Model!$W$11*((drdp!C137)*'ASXY-TI2S'!$B137+(drdp!F137)*'ASXY-TI2S'!$C137+(drdp!I137)*'ASXY-TI2S'!$D137)</f>
        <v>0</v>
      </c>
      <c r="J137" s="18">
        <f>Model!$W$11*((drdp!D137)*'ASXY-TI2S'!$B137+(drdp!G137)*'ASXY-TI2S'!$C137+(drdp!J137)*'ASXY-TI2S'!$D137)</f>
        <v>0</v>
      </c>
      <c r="K137" s="21">
        <f>SUM(E$3:E136)+H137</f>
        <v>7.5088414534331877E-2</v>
      </c>
      <c r="L137" s="21">
        <f>SUM(F$3:F136)+I137</f>
        <v>0.1327926137004154</v>
      </c>
      <c r="M137" s="21">
        <f>SUM(G$3:G136)+J137</f>
        <v>-3.3628785436320863E-2</v>
      </c>
      <c r="N137" s="21"/>
      <c r="O137" s="21"/>
      <c r="P137" s="21"/>
      <c r="Q137" s="19">
        <f t="shared" si="13"/>
        <v>5.6382699972796629E-3</v>
      </c>
      <c r="R137" s="19">
        <f t="shared" si="14"/>
        <v>1.763387825338775E-2</v>
      </c>
      <c r="S137" s="19">
        <f t="shared" si="15"/>
        <v>1.1308952099221062E-3</v>
      </c>
      <c r="T137" s="19">
        <f t="shared" si="16"/>
        <v>9.971186824634189E-3</v>
      </c>
      <c r="U137" s="19">
        <f t="shared" si="17"/>
        <v>-2.5251321811285638E-3</v>
      </c>
      <c r="V137" s="19">
        <f t="shared" si="18"/>
        <v>-4.4656543136595119E-3</v>
      </c>
    </row>
    <row r="138" spans="1:22" x14ac:dyDescent="0.25">
      <c r="A138" s="26">
        <f>Wellpath!E138</f>
        <v>0</v>
      </c>
      <c r="B138" s="22">
        <v>0</v>
      </c>
      <c r="C138" s="22">
        <f>SIN(Wellpath!$L138) * COS(Wellpath!$L138) / 2</f>
        <v>0</v>
      </c>
      <c r="D138" s="22">
        <f>(-TAN(Dip) * SIN(Wellpath!$L138) * COS(Wellpath!$L138) * SIN(Wellpath!$O138)) / 2</f>
        <v>0</v>
      </c>
      <c r="E138" s="20">
        <f>Model!$W$11*((drdp!B138+drdp!K138)*'ASXY-TI2S'!$B138+(drdp!E138+drdp!N138)*'ASXY-TI2S'!$C138+(drdp!H138+drdp!Q138)*'ASXY-TI2S'!$D138)</f>
        <v>0</v>
      </c>
      <c r="F138" s="20">
        <f>Model!$W$11*((drdp!C138+drdp!L138)*'ASXY-TI2S'!$B138+(drdp!F138+drdp!O138)*'ASXY-TI2S'!$C138+(drdp!I138+drdp!R138)*'ASXY-TI2S'!$D138)</f>
        <v>0</v>
      </c>
      <c r="G138" s="20">
        <f>Model!$W$11*((drdp!D138+drdp!M138)*'ASXY-TI2S'!$B138+(drdp!G138+drdp!P138)*'ASXY-TI2S'!$C138+(drdp!J138+drdp!S138)*'ASXY-TI2S'!$D138)</f>
        <v>0</v>
      </c>
      <c r="H138" s="18">
        <f>Model!$W$11*((drdp!B138)*'ASXY-TI2S'!$B138+(drdp!E138)*'ASXY-TI2S'!$C138+(drdp!H138)*'ASXY-TI2S'!$D138)</f>
        <v>0</v>
      </c>
      <c r="I138" s="18">
        <f>Model!$W$11*((drdp!C138)*'ASXY-TI2S'!$B138+(drdp!F138)*'ASXY-TI2S'!$C138+(drdp!I138)*'ASXY-TI2S'!$D138)</f>
        <v>0</v>
      </c>
      <c r="J138" s="18">
        <f>Model!$W$11*((drdp!D138)*'ASXY-TI2S'!$B138+(drdp!G138)*'ASXY-TI2S'!$C138+(drdp!J138)*'ASXY-TI2S'!$D138)</f>
        <v>0</v>
      </c>
      <c r="K138" s="21">
        <f>SUM(E$3:E137)+H138</f>
        <v>7.5088414534331877E-2</v>
      </c>
      <c r="L138" s="21">
        <f>SUM(F$3:F137)+I138</f>
        <v>0.1327926137004154</v>
      </c>
      <c r="M138" s="21">
        <f>SUM(G$3:G137)+J138</f>
        <v>-3.3628785436320863E-2</v>
      </c>
      <c r="N138" s="21"/>
      <c r="O138" s="21"/>
      <c r="P138" s="21"/>
      <c r="Q138" s="19">
        <f t="shared" si="13"/>
        <v>5.6382699972796629E-3</v>
      </c>
      <c r="R138" s="19">
        <f t="shared" si="14"/>
        <v>1.763387825338775E-2</v>
      </c>
      <c r="S138" s="19">
        <f t="shared" si="15"/>
        <v>1.1308952099221062E-3</v>
      </c>
      <c r="T138" s="19">
        <f t="shared" si="16"/>
        <v>9.971186824634189E-3</v>
      </c>
      <c r="U138" s="19">
        <f t="shared" si="17"/>
        <v>-2.5251321811285638E-3</v>
      </c>
      <c r="V138" s="19">
        <f t="shared" si="18"/>
        <v>-4.4656543136595119E-3</v>
      </c>
    </row>
    <row r="139" spans="1:22" x14ac:dyDescent="0.25">
      <c r="A139" s="26">
        <f>Wellpath!E139</f>
        <v>0</v>
      </c>
      <c r="B139" s="22">
        <v>0</v>
      </c>
      <c r="C139" s="22">
        <f>SIN(Wellpath!$L139) * COS(Wellpath!$L139) / 2</f>
        <v>0</v>
      </c>
      <c r="D139" s="22">
        <f>(-TAN(Dip) * SIN(Wellpath!$L139) * COS(Wellpath!$L139) * SIN(Wellpath!$O139)) / 2</f>
        <v>0</v>
      </c>
      <c r="E139" s="20">
        <f>Model!$W$11*((drdp!B139+drdp!K139)*'ASXY-TI2S'!$B139+(drdp!E139+drdp!N139)*'ASXY-TI2S'!$C139+(drdp!H139+drdp!Q139)*'ASXY-TI2S'!$D139)</f>
        <v>0</v>
      </c>
      <c r="F139" s="20">
        <f>Model!$W$11*((drdp!C139+drdp!L139)*'ASXY-TI2S'!$B139+(drdp!F139+drdp!O139)*'ASXY-TI2S'!$C139+(drdp!I139+drdp!R139)*'ASXY-TI2S'!$D139)</f>
        <v>0</v>
      </c>
      <c r="G139" s="20">
        <f>Model!$W$11*((drdp!D139+drdp!M139)*'ASXY-TI2S'!$B139+(drdp!G139+drdp!P139)*'ASXY-TI2S'!$C139+(drdp!J139+drdp!S139)*'ASXY-TI2S'!$D139)</f>
        <v>0</v>
      </c>
      <c r="H139" s="18">
        <f>Model!$W$11*((drdp!B139)*'ASXY-TI2S'!$B139+(drdp!E139)*'ASXY-TI2S'!$C139+(drdp!H139)*'ASXY-TI2S'!$D139)</f>
        <v>0</v>
      </c>
      <c r="I139" s="18">
        <f>Model!$W$11*((drdp!C139)*'ASXY-TI2S'!$B139+(drdp!F139)*'ASXY-TI2S'!$C139+(drdp!I139)*'ASXY-TI2S'!$D139)</f>
        <v>0</v>
      </c>
      <c r="J139" s="18">
        <f>Model!$W$11*((drdp!D139)*'ASXY-TI2S'!$B139+(drdp!G139)*'ASXY-TI2S'!$C139+(drdp!J139)*'ASXY-TI2S'!$D139)</f>
        <v>0</v>
      </c>
      <c r="K139" s="21">
        <f>SUM(E$3:E138)+H139</f>
        <v>7.5088414534331877E-2</v>
      </c>
      <c r="L139" s="21">
        <f>SUM(F$3:F138)+I139</f>
        <v>0.1327926137004154</v>
      </c>
      <c r="M139" s="21">
        <f>SUM(G$3:G138)+J139</f>
        <v>-3.3628785436320863E-2</v>
      </c>
      <c r="N139" s="21"/>
      <c r="O139" s="21"/>
      <c r="P139" s="21"/>
      <c r="Q139" s="19">
        <f t="shared" si="13"/>
        <v>5.6382699972796629E-3</v>
      </c>
      <c r="R139" s="19">
        <f t="shared" si="14"/>
        <v>1.763387825338775E-2</v>
      </c>
      <c r="S139" s="19">
        <f t="shared" si="15"/>
        <v>1.1308952099221062E-3</v>
      </c>
      <c r="T139" s="19">
        <f t="shared" si="16"/>
        <v>9.971186824634189E-3</v>
      </c>
      <c r="U139" s="19">
        <f t="shared" si="17"/>
        <v>-2.5251321811285638E-3</v>
      </c>
      <c r="V139" s="19">
        <f t="shared" si="18"/>
        <v>-4.4656543136595119E-3</v>
      </c>
    </row>
    <row r="140" spans="1:22" x14ac:dyDescent="0.25">
      <c r="A140" s="26">
        <f>Wellpath!E140</f>
        <v>0</v>
      </c>
      <c r="B140" s="22">
        <v>0</v>
      </c>
      <c r="C140" s="22">
        <f>SIN(Wellpath!$L140) * COS(Wellpath!$L140) / 2</f>
        <v>0</v>
      </c>
      <c r="D140" s="22">
        <f>(-TAN(Dip) * SIN(Wellpath!$L140) * COS(Wellpath!$L140) * SIN(Wellpath!$O140)) / 2</f>
        <v>0</v>
      </c>
      <c r="E140" s="20">
        <f>Model!$W$11*((drdp!B140+drdp!K140)*'ASXY-TI2S'!$B140+(drdp!E140+drdp!N140)*'ASXY-TI2S'!$C140+(drdp!H140+drdp!Q140)*'ASXY-TI2S'!$D140)</f>
        <v>0</v>
      </c>
      <c r="F140" s="20">
        <f>Model!$W$11*((drdp!C140+drdp!L140)*'ASXY-TI2S'!$B140+(drdp!F140+drdp!O140)*'ASXY-TI2S'!$C140+(drdp!I140+drdp!R140)*'ASXY-TI2S'!$D140)</f>
        <v>0</v>
      </c>
      <c r="G140" s="20">
        <f>Model!$W$11*((drdp!D140+drdp!M140)*'ASXY-TI2S'!$B140+(drdp!G140+drdp!P140)*'ASXY-TI2S'!$C140+(drdp!J140+drdp!S140)*'ASXY-TI2S'!$D140)</f>
        <v>0</v>
      </c>
      <c r="H140" s="18">
        <f>Model!$W$11*((drdp!B140)*'ASXY-TI2S'!$B140+(drdp!E140)*'ASXY-TI2S'!$C140+(drdp!H140)*'ASXY-TI2S'!$D140)</f>
        <v>0</v>
      </c>
      <c r="I140" s="18">
        <f>Model!$W$11*((drdp!C140)*'ASXY-TI2S'!$B140+(drdp!F140)*'ASXY-TI2S'!$C140+(drdp!I140)*'ASXY-TI2S'!$D140)</f>
        <v>0</v>
      </c>
      <c r="J140" s="18">
        <f>Model!$W$11*((drdp!D140)*'ASXY-TI2S'!$B140+(drdp!G140)*'ASXY-TI2S'!$C140+(drdp!J140)*'ASXY-TI2S'!$D140)</f>
        <v>0</v>
      </c>
      <c r="K140" s="21">
        <f>SUM(E$3:E139)+H140</f>
        <v>7.5088414534331877E-2</v>
      </c>
      <c r="L140" s="21">
        <f>SUM(F$3:F139)+I140</f>
        <v>0.1327926137004154</v>
      </c>
      <c r="M140" s="21">
        <f>SUM(G$3:G139)+J140</f>
        <v>-3.3628785436320863E-2</v>
      </c>
      <c r="N140" s="21"/>
      <c r="O140" s="21"/>
      <c r="P140" s="21"/>
      <c r="Q140" s="19">
        <f t="shared" si="13"/>
        <v>5.6382699972796629E-3</v>
      </c>
      <c r="R140" s="19">
        <f t="shared" si="14"/>
        <v>1.763387825338775E-2</v>
      </c>
      <c r="S140" s="19">
        <f t="shared" si="15"/>
        <v>1.1308952099221062E-3</v>
      </c>
      <c r="T140" s="19">
        <f t="shared" si="16"/>
        <v>9.971186824634189E-3</v>
      </c>
      <c r="U140" s="19">
        <f t="shared" si="17"/>
        <v>-2.5251321811285638E-3</v>
      </c>
      <c r="V140" s="19">
        <f t="shared" si="18"/>
        <v>-4.4656543136595119E-3</v>
      </c>
    </row>
    <row r="141" spans="1:22" x14ac:dyDescent="0.25">
      <c r="A141" s="26">
        <f>Wellpath!E141</f>
        <v>0</v>
      </c>
      <c r="B141" s="22">
        <v>0</v>
      </c>
      <c r="C141" s="22">
        <f>SIN(Wellpath!$L141) * COS(Wellpath!$L141) / 2</f>
        <v>0</v>
      </c>
      <c r="D141" s="22">
        <f>(-TAN(Dip) * SIN(Wellpath!$L141) * COS(Wellpath!$L141) * SIN(Wellpath!$O141)) / 2</f>
        <v>0</v>
      </c>
      <c r="E141" s="20">
        <f>Model!$W$11*((drdp!B141+drdp!K141)*'ASXY-TI2S'!$B141+(drdp!E141+drdp!N141)*'ASXY-TI2S'!$C141+(drdp!H141+drdp!Q141)*'ASXY-TI2S'!$D141)</f>
        <v>0</v>
      </c>
      <c r="F141" s="20">
        <f>Model!$W$11*((drdp!C141+drdp!L141)*'ASXY-TI2S'!$B141+(drdp!F141+drdp!O141)*'ASXY-TI2S'!$C141+(drdp!I141+drdp!R141)*'ASXY-TI2S'!$D141)</f>
        <v>0</v>
      </c>
      <c r="G141" s="20">
        <f>Model!$W$11*((drdp!D141+drdp!M141)*'ASXY-TI2S'!$B141+(drdp!G141+drdp!P141)*'ASXY-TI2S'!$C141+(drdp!J141+drdp!S141)*'ASXY-TI2S'!$D141)</f>
        <v>0</v>
      </c>
      <c r="H141" s="18">
        <f>Model!$W$11*((drdp!B141)*'ASXY-TI2S'!$B141+(drdp!E141)*'ASXY-TI2S'!$C141+(drdp!H141)*'ASXY-TI2S'!$D141)</f>
        <v>0</v>
      </c>
      <c r="I141" s="18">
        <f>Model!$W$11*((drdp!C141)*'ASXY-TI2S'!$B141+(drdp!F141)*'ASXY-TI2S'!$C141+(drdp!I141)*'ASXY-TI2S'!$D141)</f>
        <v>0</v>
      </c>
      <c r="J141" s="18">
        <f>Model!$W$11*((drdp!D141)*'ASXY-TI2S'!$B141+(drdp!G141)*'ASXY-TI2S'!$C141+(drdp!J141)*'ASXY-TI2S'!$D141)</f>
        <v>0</v>
      </c>
      <c r="K141" s="21">
        <f>SUM(E$3:E140)+H141</f>
        <v>7.5088414534331877E-2</v>
      </c>
      <c r="L141" s="21">
        <f>SUM(F$3:F140)+I141</f>
        <v>0.1327926137004154</v>
      </c>
      <c r="M141" s="21">
        <f>SUM(G$3:G140)+J141</f>
        <v>-3.3628785436320863E-2</v>
      </c>
      <c r="N141" s="21"/>
      <c r="O141" s="21"/>
      <c r="P141" s="21"/>
      <c r="Q141" s="19">
        <f t="shared" si="13"/>
        <v>5.6382699972796629E-3</v>
      </c>
      <c r="R141" s="19">
        <f t="shared" si="14"/>
        <v>1.763387825338775E-2</v>
      </c>
      <c r="S141" s="19">
        <f t="shared" si="15"/>
        <v>1.1308952099221062E-3</v>
      </c>
      <c r="T141" s="19">
        <f t="shared" si="16"/>
        <v>9.971186824634189E-3</v>
      </c>
      <c r="U141" s="19">
        <f t="shared" si="17"/>
        <v>-2.5251321811285638E-3</v>
      </c>
      <c r="V141" s="19">
        <f t="shared" si="18"/>
        <v>-4.4656543136595119E-3</v>
      </c>
    </row>
    <row r="142" spans="1:22" x14ac:dyDescent="0.25">
      <c r="A142" s="26">
        <f>Wellpath!E142</f>
        <v>0</v>
      </c>
      <c r="B142" s="22">
        <v>0</v>
      </c>
      <c r="C142" s="22">
        <f>SIN(Wellpath!$L142) * COS(Wellpath!$L142) / 2</f>
        <v>0</v>
      </c>
      <c r="D142" s="22">
        <f>(-TAN(Dip) * SIN(Wellpath!$L142) * COS(Wellpath!$L142) * SIN(Wellpath!$O142)) / 2</f>
        <v>0</v>
      </c>
      <c r="E142" s="20">
        <f>Model!$W$11*((drdp!B142+drdp!K142)*'ASXY-TI2S'!$B142+(drdp!E142+drdp!N142)*'ASXY-TI2S'!$C142+(drdp!H142+drdp!Q142)*'ASXY-TI2S'!$D142)</f>
        <v>0</v>
      </c>
      <c r="F142" s="20">
        <f>Model!$W$11*((drdp!C142+drdp!L142)*'ASXY-TI2S'!$B142+(drdp!F142+drdp!O142)*'ASXY-TI2S'!$C142+(drdp!I142+drdp!R142)*'ASXY-TI2S'!$D142)</f>
        <v>0</v>
      </c>
      <c r="G142" s="20">
        <f>Model!$W$11*((drdp!D142+drdp!M142)*'ASXY-TI2S'!$B142+(drdp!G142+drdp!P142)*'ASXY-TI2S'!$C142+(drdp!J142+drdp!S142)*'ASXY-TI2S'!$D142)</f>
        <v>0</v>
      </c>
      <c r="H142" s="18">
        <f>Model!$W$11*((drdp!B142)*'ASXY-TI2S'!$B142+(drdp!E142)*'ASXY-TI2S'!$C142+(drdp!H142)*'ASXY-TI2S'!$D142)</f>
        <v>0</v>
      </c>
      <c r="I142" s="18">
        <f>Model!$W$11*((drdp!C142)*'ASXY-TI2S'!$B142+(drdp!F142)*'ASXY-TI2S'!$C142+(drdp!I142)*'ASXY-TI2S'!$D142)</f>
        <v>0</v>
      </c>
      <c r="J142" s="18">
        <f>Model!$W$11*((drdp!D142)*'ASXY-TI2S'!$B142+(drdp!G142)*'ASXY-TI2S'!$C142+(drdp!J142)*'ASXY-TI2S'!$D142)</f>
        <v>0</v>
      </c>
      <c r="K142" s="21">
        <f>SUM(E$3:E141)+H142</f>
        <v>7.5088414534331877E-2</v>
      </c>
      <c r="L142" s="21">
        <f>SUM(F$3:F141)+I142</f>
        <v>0.1327926137004154</v>
      </c>
      <c r="M142" s="21">
        <f>SUM(G$3:G141)+J142</f>
        <v>-3.3628785436320863E-2</v>
      </c>
      <c r="N142" s="21"/>
      <c r="O142" s="21"/>
      <c r="P142" s="21"/>
      <c r="Q142" s="19">
        <f t="shared" si="13"/>
        <v>5.6382699972796629E-3</v>
      </c>
      <c r="R142" s="19">
        <f t="shared" si="14"/>
        <v>1.763387825338775E-2</v>
      </c>
      <c r="S142" s="19">
        <f t="shared" si="15"/>
        <v>1.1308952099221062E-3</v>
      </c>
      <c r="T142" s="19">
        <f t="shared" si="16"/>
        <v>9.971186824634189E-3</v>
      </c>
      <c r="U142" s="19">
        <f t="shared" si="17"/>
        <v>-2.5251321811285638E-3</v>
      </c>
      <c r="V142" s="19">
        <f t="shared" si="18"/>
        <v>-4.4656543136595119E-3</v>
      </c>
    </row>
    <row r="143" spans="1:22" x14ac:dyDescent="0.25">
      <c r="A143" s="26">
        <f>Wellpath!E143</f>
        <v>0</v>
      </c>
      <c r="B143" s="22">
        <v>0</v>
      </c>
      <c r="C143" s="22">
        <f>SIN(Wellpath!$L143) * COS(Wellpath!$L143) / 2</f>
        <v>0</v>
      </c>
      <c r="D143" s="22">
        <f>(-TAN(Dip) * SIN(Wellpath!$L143) * COS(Wellpath!$L143) * SIN(Wellpath!$O143)) / 2</f>
        <v>0</v>
      </c>
      <c r="E143" s="20">
        <f>Model!$W$11*((drdp!B143+drdp!K143)*'ASXY-TI2S'!$B143+(drdp!E143+drdp!N143)*'ASXY-TI2S'!$C143+(drdp!H143+drdp!Q143)*'ASXY-TI2S'!$D143)</f>
        <v>0</v>
      </c>
      <c r="F143" s="20">
        <f>Model!$W$11*((drdp!C143+drdp!L143)*'ASXY-TI2S'!$B143+(drdp!F143+drdp!O143)*'ASXY-TI2S'!$C143+(drdp!I143+drdp!R143)*'ASXY-TI2S'!$D143)</f>
        <v>0</v>
      </c>
      <c r="G143" s="20">
        <f>Model!$W$11*((drdp!D143+drdp!M143)*'ASXY-TI2S'!$B143+(drdp!G143+drdp!P143)*'ASXY-TI2S'!$C143+(drdp!J143+drdp!S143)*'ASXY-TI2S'!$D143)</f>
        <v>0</v>
      </c>
      <c r="H143" s="18">
        <f>Model!$W$11*((drdp!B143)*'ASXY-TI2S'!$B143+(drdp!E143)*'ASXY-TI2S'!$C143+(drdp!H143)*'ASXY-TI2S'!$D143)</f>
        <v>0</v>
      </c>
      <c r="I143" s="18">
        <f>Model!$W$11*((drdp!C143)*'ASXY-TI2S'!$B143+(drdp!F143)*'ASXY-TI2S'!$C143+(drdp!I143)*'ASXY-TI2S'!$D143)</f>
        <v>0</v>
      </c>
      <c r="J143" s="18">
        <f>Model!$W$11*((drdp!D143)*'ASXY-TI2S'!$B143+(drdp!G143)*'ASXY-TI2S'!$C143+(drdp!J143)*'ASXY-TI2S'!$D143)</f>
        <v>0</v>
      </c>
      <c r="K143" s="21">
        <f>SUM(E$3:E142)+H143</f>
        <v>7.5088414534331877E-2</v>
      </c>
      <c r="L143" s="21">
        <f>SUM(F$3:F142)+I143</f>
        <v>0.1327926137004154</v>
      </c>
      <c r="M143" s="21">
        <f>SUM(G$3:G142)+J143</f>
        <v>-3.3628785436320863E-2</v>
      </c>
      <c r="N143" s="21"/>
      <c r="O143" s="21"/>
      <c r="P143" s="21"/>
      <c r="Q143" s="19">
        <f t="shared" si="13"/>
        <v>5.6382699972796629E-3</v>
      </c>
      <c r="R143" s="19">
        <f t="shared" si="14"/>
        <v>1.763387825338775E-2</v>
      </c>
      <c r="S143" s="19">
        <f t="shared" si="15"/>
        <v>1.1308952099221062E-3</v>
      </c>
      <c r="T143" s="19">
        <f t="shared" si="16"/>
        <v>9.971186824634189E-3</v>
      </c>
      <c r="U143" s="19">
        <f t="shared" si="17"/>
        <v>-2.5251321811285638E-3</v>
      </c>
      <c r="V143" s="19">
        <f t="shared" si="18"/>
        <v>-4.4656543136595119E-3</v>
      </c>
    </row>
    <row r="144" spans="1:22" x14ac:dyDescent="0.25">
      <c r="A144" s="26">
        <f>Wellpath!E144</f>
        <v>0</v>
      </c>
      <c r="B144" s="22">
        <v>0</v>
      </c>
      <c r="C144" s="22">
        <f>SIN(Wellpath!$L144) * COS(Wellpath!$L144) / 2</f>
        <v>0</v>
      </c>
      <c r="D144" s="22">
        <f>(-TAN(Dip) * SIN(Wellpath!$L144) * COS(Wellpath!$L144) * SIN(Wellpath!$O144)) / 2</f>
        <v>0</v>
      </c>
      <c r="E144" s="20">
        <f>Model!$W$11*((drdp!B144+drdp!K144)*'ASXY-TI2S'!$B144+(drdp!E144+drdp!N144)*'ASXY-TI2S'!$C144+(drdp!H144+drdp!Q144)*'ASXY-TI2S'!$D144)</f>
        <v>0</v>
      </c>
      <c r="F144" s="20">
        <f>Model!$W$11*((drdp!C144+drdp!L144)*'ASXY-TI2S'!$B144+(drdp!F144+drdp!O144)*'ASXY-TI2S'!$C144+(drdp!I144+drdp!R144)*'ASXY-TI2S'!$D144)</f>
        <v>0</v>
      </c>
      <c r="G144" s="20">
        <f>Model!$W$11*((drdp!D144+drdp!M144)*'ASXY-TI2S'!$B144+(drdp!G144+drdp!P144)*'ASXY-TI2S'!$C144+(drdp!J144+drdp!S144)*'ASXY-TI2S'!$D144)</f>
        <v>0</v>
      </c>
      <c r="H144" s="18">
        <f>Model!$W$11*((drdp!B144)*'ASXY-TI2S'!$B144+(drdp!E144)*'ASXY-TI2S'!$C144+(drdp!H144)*'ASXY-TI2S'!$D144)</f>
        <v>0</v>
      </c>
      <c r="I144" s="18">
        <f>Model!$W$11*((drdp!C144)*'ASXY-TI2S'!$B144+(drdp!F144)*'ASXY-TI2S'!$C144+(drdp!I144)*'ASXY-TI2S'!$D144)</f>
        <v>0</v>
      </c>
      <c r="J144" s="18">
        <f>Model!$W$11*((drdp!D144)*'ASXY-TI2S'!$B144+(drdp!G144)*'ASXY-TI2S'!$C144+(drdp!J144)*'ASXY-TI2S'!$D144)</f>
        <v>0</v>
      </c>
      <c r="K144" s="21">
        <f>SUM(E$3:E143)+H144</f>
        <v>7.5088414534331877E-2</v>
      </c>
      <c r="L144" s="21">
        <f>SUM(F$3:F143)+I144</f>
        <v>0.1327926137004154</v>
      </c>
      <c r="M144" s="21">
        <f>SUM(G$3:G143)+J144</f>
        <v>-3.3628785436320863E-2</v>
      </c>
      <c r="N144" s="21"/>
      <c r="O144" s="21"/>
      <c r="P144" s="21"/>
      <c r="Q144" s="19">
        <f t="shared" si="13"/>
        <v>5.6382699972796629E-3</v>
      </c>
      <c r="R144" s="19">
        <f t="shared" si="14"/>
        <v>1.763387825338775E-2</v>
      </c>
      <c r="S144" s="19">
        <f t="shared" si="15"/>
        <v>1.1308952099221062E-3</v>
      </c>
      <c r="T144" s="19">
        <f t="shared" si="16"/>
        <v>9.971186824634189E-3</v>
      </c>
      <c r="U144" s="19">
        <f t="shared" si="17"/>
        <v>-2.5251321811285638E-3</v>
      </c>
      <c r="V144" s="19">
        <f t="shared" si="18"/>
        <v>-4.4656543136595119E-3</v>
      </c>
    </row>
    <row r="145" spans="1:22" x14ac:dyDescent="0.25">
      <c r="A145" s="26">
        <f>Wellpath!E145</f>
        <v>0</v>
      </c>
      <c r="B145" s="22">
        <v>0</v>
      </c>
      <c r="C145" s="22">
        <f>SIN(Wellpath!$L145) * COS(Wellpath!$L145) / 2</f>
        <v>0</v>
      </c>
      <c r="D145" s="22">
        <f>(-TAN(Dip) * SIN(Wellpath!$L145) * COS(Wellpath!$L145) * SIN(Wellpath!$O145)) / 2</f>
        <v>0</v>
      </c>
      <c r="E145" s="20">
        <f>Model!$W$11*((drdp!B145+drdp!K145)*'ASXY-TI2S'!$B145+(drdp!E145+drdp!N145)*'ASXY-TI2S'!$C145+(drdp!H145+drdp!Q145)*'ASXY-TI2S'!$D145)</f>
        <v>0</v>
      </c>
      <c r="F145" s="20">
        <f>Model!$W$11*((drdp!C145+drdp!L145)*'ASXY-TI2S'!$B145+(drdp!F145+drdp!O145)*'ASXY-TI2S'!$C145+(drdp!I145+drdp!R145)*'ASXY-TI2S'!$D145)</f>
        <v>0</v>
      </c>
      <c r="G145" s="20">
        <f>Model!$W$11*((drdp!D145+drdp!M145)*'ASXY-TI2S'!$B145+(drdp!G145+drdp!P145)*'ASXY-TI2S'!$C145+(drdp!J145+drdp!S145)*'ASXY-TI2S'!$D145)</f>
        <v>0</v>
      </c>
      <c r="H145" s="18">
        <f>Model!$W$11*((drdp!B145)*'ASXY-TI2S'!$B145+(drdp!E145)*'ASXY-TI2S'!$C145+(drdp!H145)*'ASXY-TI2S'!$D145)</f>
        <v>0</v>
      </c>
      <c r="I145" s="18">
        <f>Model!$W$11*((drdp!C145)*'ASXY-TI2S'!$B145+(drdp!F145)*'ASXY-TI2S'!$C145+(drdp!I145)*'ASXY-TI2S'!$D145)</f>
        <v>0</v>
      </c>
      <c r="J145" s="18">
        <f>Model!$W$11*((drdp!D145)*'ASXY-TI2S'!$B145+(drdp!G145)*'ASXY-TI2S'!$C145+(drdp!J145)*'ASXY-TI2S'!$D145)</f>
        <v>0</v>
      </c>
      <c r="K145" s="21">
        <f>SUM(E$3:E144)+H145</f>
        <v>7.5088414534331877E-2</v>
      </c>
      <c r="L145" s="21">
        <f>SUM(F$3:F144)+I145</f>
        <v>0.1327926137004154</v>
      </c>
      <c r="M145" s="21">
        <f>SUM(G$3:G144)+J145</f>
        <v>-3.3628785436320863E-2</v>
      </c>
      <c r="N145" s="21"/>
      <c r="O145" s="21"/>
      <c r="P145" s="21"/>
      <c r="Q145" s="19">
        <f t="shared" si="13"/>
        <v>5.6382699972796629E-3</v>
      </c>
      <c r="R145" s="19">
        <f t="shared" si="14"/>
        <v>1.763387825338775E-2</v>
      </c>
      <c r="S145" s="19">
        <f t="shared" si="15"/>
        <v>1.1308952099221062E-3</v>
      </c>
      <c r="T145" s="19">
        <f t="shared" si="16"/>
        <v>9.971186824634189E-3</v>
      </c>
      <c r="U145" s="19">
        <f t="shared" si="17"/>
        <v>-2.5251321811285638E-3</v>
      </c>
      <c r="V145" s="19">
        <f t="shared" si="18"/>
        <v>-4.4656543136595119E-3</v>
      </c>
    </row>
    <row r="146" spans="1:22" x14ac:dyDescent="0.25">
      <c r="A146" s="26">
        <f>Wellpath!E146</f>
        <v>0</v>
      </c>
      <c r="B146" s="22">
        <v>0</v>
      </c>
      <c r="C146" s="22">
        <f>SIN(Wellpath!$L146) * COS(Wellpath!$L146) / 2</f>
        <v>0</v>
      </c>
      <c r="D146" s="22">
        <f>(-TAN(Dip) * SIN(Wellpath!$L146) * COS(Wellpath!$L146) * SIN(Wellpath!$O146)) / 2</f>
        <v>0</v>
      </c>
      <c r="E146" s="20">
        <f>Model!$W$11*((drdp!B146+drdp!K146)*'ASXY-TI2S'!$B146+(drdp!E146+drdp!N146)*'ASXY-TI2S'!$C146+(drdp!H146+drdp!Q146)*'ASXY-TI2S'!$D146)</f>
        <v>0</v>
      </c>
      <c r="F146" s="20">
        <f>Model!$W$11*((drdp!C146+drdp!L146)*'ASXY-TI2S'!$B146+(drdp!F146+drdp!O146)*'ASXY-TI2S'!$C146+(drdp!I146+drdp!R146)*'ASXY-TI2S'!$D146)</f>
        <v>0</v>
      </c>
      <c r="G146" s="20">
        <f>Model!$W$11*((drdp!D146+drdp!M146)*'ASXY-TI2S'!$B146+(drdp!G146+drdp!P146)*'ASXY-TI2S'!$C146+(drdp!J146+drdp!S146)*'ASXY-TI2S'!$D146)</f>
        <v>0</v>
      </c>
      <c r="H146" s="18">
        <f>Model!$W$11*((drdp!B146)*'ASXY-TI2S'!$B146+(drdp!E146)*'ASXY-TI2S'!$C146+(drdp!H146)*'ASXY-TI2S'!$D146)</f>
        <v>0</v>
      </c>
      <c r="I146" s="18">
        <f>Model!$W$11*((drdp!C146)*'ASXY-TI2S'!$B146+(drdp!F146)*'ASXY-TI2S'!$C146+(drdp!I146)*'ASXY-TI2S'!$D146)</f>
        <v>0</v>
      </c>
      <c r="J146" s="18">
        <f>Model!$W$11*((drdp!D146)*'ASXY-TI2S'!$B146+(drdp!G146)*'ASXY-TI2S'!$C146+(drdp!J146)*'ASXY-TI2S'!$D146)</f>
        <v>0</v>
      </c>
      <c r="K146" s="21">
        <f>SUM(E$3:E145)+H146</f>
        <v>7.5088414534331877E-2</v>
      </c>
      <c r="L146" s="21">
        <f>SUM(F$3:F145)+I146</f>
        <v>0.1327926137004154</v>
      </c>
      <c r="M146" s="21">
        <f>SUM(G$3:G145)+J146</f>
        <v>-3.3628785436320863E-2</v>
      </c>
      <c r="N146" s="21"/>
      <c r="O146" s="21"/>
      <c r="P146" s="21"/>
      <c r="Q146" s="19">
        <f t="shared" si="13"/>
        <v>5.6382699972796629E-3</v>
      </c>
      <c r="R146" s="19">
        <f t="shared" si="14"/>
        <v>1.763387825338775E-2</v>
      </c>
      <c r="S146" s="19">
        <f t="shared" si="15"/>
        <v>1.1308952099221062E-3</v>
      </c>
      <c r="T146" s="19">
        <f t="shared" si="16"/>
        <v>9.971186824634189E-3</v>
      </c>
      <c r="U146" s="19">
        <f t="shared" si="17"/>
        <v>-2.5251321811285638E-3</v>
      </c>
      <c r="V146" s="19">
        <f t="shared" si="18"/>
        <v>-4.4656543136595119E-3</v>
      </c>
    </row>
    <row r="147" spans="1:22" x14ac:dyDescent="0.25">
      <c r="A147" s="26">
        <f>Wellpath!E147</f>
        <v>0</v>
      </c>
      <c r="B147" s="22">
        <v>0</v>
      </c>
      <c r="C147" s="22">
        <f>SIN(Wellpath!$L147) * COS(Wellpath!$L147) / 2</f>
        <v>0</v>
      </c>
      <c r="D147" s="22">
        <f>(-TAN(Dip) * SIN(Wellpath!$L147) * COS(Wellpath!$L147) * SIN(Wellpath!$O147)) / 2</f>
        <v>0</v>
      </c>
      <c r="E147" s="20">
        <f>Model!$W$11*((drdp!B147+drdp!K147)*'ASXY-TI2S'!$B147+(drdp!E147+drdp!N147)*'ASXY-TI2S'!$C147+(drdp!H147+drdp!Q147)*'ASXY-TI2S'!$D147)</f>
        <v>0</v>
      </c>
      <c r="F147" s="20">
        <f>Model!$W$11*((drdp!C147+drdp!L147)*'ASXY-TI2S'!$B147+(drdp!F147+drdp!O147)*'ASXY-TI2S'!$C147+(drdp!I147+drdp!R147)*'ASXY-TI2S'!$D147)</f>
        <v>0</v>
      </c>
      <c r="G147" s="20">
        <f>Model!$W$11*((drdp!D147+drdp!M147)*'ASXY-TI2S'!$B147+(drdp!G147+drdp!P147)*'ASXY-TI2S'!$C147+(drdp!J147+drdp!S147)*'ASXY-TI2S'!$D147)</f>
        <v>0</v>
      </c>
      <c r="H147" s="18">
        <f>Model!$W$11*((drdp!B147)*'ASXY-TI2S'!$B147+(drdp!E147)*'ASXY-TI2S'!$C147+(drdp!H147)*'ASXY-TI2S'!$D147)</f>
        <v>0</v>
      </c>
      <c r="I147" s="18">
        <f>Model!$W$11*((drdp!C147)*'ASXY-TI2S'!$B147+(drdp!F147)*'ASXY-TI2S'!$C147+(drdp!I147)*'ASXY-TI2S'!$D147)</f>
        <v>0</v>
      </c>
      <c r="J147" s="18">
        <f>Model!$W$11*((drdp!D147)*'ASXY-TI2S'!$B147+(drdp!G147)*'ASXY-TI2S'!$C147+(drdp!J147)*'ASXY-TI2S'!$D147)</f>
        <v>0</v>
      </c>
      <c r="K147" s="21">
        <f>SUM(E$3:E146)+H147</f>
        <v>7.5088414534331877E-2</v>
      </c>
      <c r="L147" s="21">
        <f>SUM(F$3:F146)+I147</f>
        <v>0.1327926137004154</v>
      </c>
      <c r="M147" s="21">
        <f>SUM(G$3:G146)+J147</f>
        <v>-3.3628785436320863E-2</v>
      </c>
      <c r="N147" s="21"/>
      <c r="O147" s="21"/>
      <c r="P147" s="21"/>
      <c r="Q147" s="19">
        <f t="shared" si="13"/>
        <v>5.6382699972796629E-3</v>
      </c>
      <c r="R147" s="19">
        <f t="shared" si="14"/>
        <v>1.763387825338775E-2</v>
      </c>
      <c r="S147" s="19">
        <f t="shared" si="15"/>
        <v>1.1308952099221062E-3</v>
      </c>
      <c r="T147" s="19">
        <f t="shared" si="16"/>
        <v>9.971186824634189E-3</v>
      </c>
      <c r="U147" s="19">
        <f t="shared" si="17"/>
        <v>-2.5251321811285638E-3</v>
      </c>
      <c r="V147" s="19">
        <f t="shared" si="18"/>
        <v>-4.4656543136595119E-3</v>
      </c>
    </row>
    <row r="148" spans="1:22" x14ac:dyDescent="0.25">
      <c r="A148" s="26">
        <f>Wellpath!E148</f>
        <v>0</v>
      </c>
      <c r="B148" s="22">
        <v>0</v>
      </c>
      <c r="C148" s="22">
        <f>SIN(Wellpath!$L148) * COS(Wellpath!$L148) / 2</f>
        <v>0</v>
      </c>
      <c r="D148" s="22">
        <f>(-TAN(Dip) * SIN(Wellpath!$L148) * COS(Wellpath!$L148) * SIN(Wellpath!$O148)) / 2</f>
        <v>0</v>
      </c>
      <c r="E148" s="20">
        <f>Model!$W$11*((drdp!B148+drdp!K148)*'ASXY-TI2S'!$B148+(drdp!E148+drdp!N148)*'ASXY-TI2S'!$C148+(drdp!H148+drdp!Q148)*'ASXY-TI2S'!$D148)</f>
        <v>0</v>
      </c>
      <c r="F148" s="20">
        <f>Model!$W$11*((drdp!C148+drdp!L148)*'ASXY-TI2S'!$B148+(drdp!F148+drdp!O148)*'ASXY-TI2S'!$C148+(drdp!I148+drdp!R148)*'ASXY-TI2S'!$D148)</f>
        <v>0</v>
      </c>
      <c r="G148" s="20">
        <f>Model!$W$11*((drdp!D148+drdp!M148)*'ASXY-TI2S'!$B148+(drdp!G148+drdp!P148)*'ASXY-TI2S'!$C148+(drdp!J148+drdp!S148)*'ASXY-TI2S'!$D148)</f>
        <v>0</v>
      </c>
      <c r="H148" s="18">
        <f>Model!$W$11*((drdp!B148)*'ASXY-TI2S'!$B148+(drdp!E148)*'ASXY-TI2S'!$C148+(drdp!H148)*'ASXY-TI2S'!$D148)</f>
        <v>0</v>
      </c>
      <c r="I148" s="18">
        <f>Model!$W$11*((drdp!C148)*'ASXY-TI2S'!$B148+(drdp!F148)*'ASXY-TI2S'!$C148+(drdp!I148)*'ASXY-TI2S'!$D148)</f>
        <v>0</v>
      </c>
      <c r="J148" s="18">
        <f>Model!$W$11*((drdp!D148)*'ASXY-TI2S'!$B148+(drdp!G148)*'ASXY-TI2S'!$C148+(drdp!J148)*'ASXY-TI2S'!$D148)</f>
        <v>0</v>
      </c>
      <c r="K148" s="21">
        <f>SUM(E$3:E147)+H148</f>
        <v>7.5088414534331877E-2</v>
      </c>
      <c r="L148" s="21">
        <f>SUM(F$3:F147)+I148</f>
        <v>0.1327926137004154</v>
      </c>
      <c r="M148" s="21">
        <f>SUM(G$3:G147)+J148</f>
        <v>-3.3628785436320863E-2</v>
      </c>
      <c r="N148" s="21"/>
      <c r="O148" s="21"/>
      <c r="P148" s="21"/>
      <c r="Q148" s="19">
        <f t="shared" si="13"/>
        <v>5.6382699972796629E-3</v>
      </c>
      <c r="R148" s="19">
        <f t="shared" si="14"/>
        <v>1.763387825338775E-2</v>
      </c>
      <c r="S148" s="19">
        <f t="shared" si="15"/>
        <v>1.1308952099221062E-3</v>
      </c>
      <c r="T148" s="19">
        <f t="shared" si="16"/>
        <v>9.971186824634189E-3</v>
      </c>
      <c r="U148" s="19">
        <f t="shared" si="17"/>
        <v>-2.5251321811285638E-3</v>
      </c>
      <c r="V148" s="19">
        <f t="shared" si="18"/>
        <v>-4.4656543136595119E-3</v>
      </c>
    </row>
    <row r="149" spans="1:22" x14ac:dyDescent="0.25">
      <c r="A149" s="26">
        <f>Wellpath!E149</f>
        <v>0</v>
      </c>
      <c r="B149" s="22">
        <v>0</v>
      </c>
      <c r="C149" s="22">
        <f>SIN(Wellpath!$L149) * COS(Wellpath!$L149) / 2</f>
        <v>0</v>
      </c>
      <c r="D149" s="22">
        <f>(-TAN(Dip) * SIN(Wellpath!$L149) * COS(Wellpath!$L149) * SIN(Wellpath!$O149)) / 2</f>
        <v>0</v>
      </c>
      <c r="E149" s="20">
        <f>Model!$W$11*((drdp!B149+drdp!K149)*'ASXY-TI2S'!$B149+(drdp!E149+drdp!N149)*'ASXY-TI2S'!$C149+(drdp!H149+drdp!Q149)*'ASXY-TI2S'!$D149)</f>
        <v>0</v>
      </c>
      <c r="F149" s="20">
        <f>Model!$W$11*((drdp!C149+drdp!L149)*'ASXY-TI2S'!$B149+(drdp!F149+drdp!O149)*'ASXY-TI2S'!$C149+(drdp!I149+drdp!R149)*'ASXY-TI2S'!$D149)</f>
        <v>0</v>
      </c>
      <c r="G149" s="20">
        <f>Model!$W$11*((drdp!D149+drdp!M149)*'ASXY-TI2S'!$B149+(drdp!G149+drdp!P149)*'ASXY-TI2S'!$C149+(drdp!J149+drdp!S149)*'ASXY-TI2S'!$D149)</f>
        <v>0</v>
      </c>
      <c r="H149" s="18">
        <f>Model!$W$11*((drdp!B149)*'ASXY-TI2S'!$B149+(drdp!E149)*'ASXY-TI2S'!$C149+(drdp!H149)*'ASXY-TI2S'!$D149)</f>
        <v>0</v>
      </c>
      <c r="I149" s="18">
        <f>Model!$W$11*((drdp!C149)*'ASXY-TI2S'!$B149+(drdp!F149)*'ASXY-TI2S'!$C149+(drdp!I149)*'ASXY-TI2S'!$D149)</f>
        <v>0</v>
      </c>
      <c r="J149" s="18">
        <f>Model!$W$11*((drdp!D149)*'ASXY-TI2S'!$B149+(drdp!G149)*'ASXY-TI2S'!$C149+(drdp!J149)*'ASXY-TI2S'!$D149)</f>
        <v>0</v>
      </c>
      <c r="K149" s="21">
        <f>SUM(E$3:E148)+H149</f>
        <v>7.5088414534331877E-2</v>
      </c>
      <c r="L149" s="21">
        <f>SUM(F$3:F148)+I149</f>
        <v>0.1327926137004154</v>
      </c>
      <c r="M149" s="21">
        <f>SUM(G$3:G148)+J149</f>
        <v>-3.3628785436320863E-2</v>
      </c>
      <c r="N149" s="21"/>
      <c r="O149" s="21"/>
      <c r="P149" s="21"/>
      <c r="Q149" s="19">
        <f t="shared" si="13"/>
        <v>5.6382699972796629E-3</v>
      </c>
      <c r="R149" s="19">
        <f t="shared" si="14"/>
        <v>1.763387825338775E-2</v>
      </c>
      <c r="S149" s="19">
        <f t="shared" si="15"/>
        <v>1.1308952099221062E-3</v>
      </c>
      <c r="T149" s="19">
        <f t="shared" si="16"/>
        <v>9.971186824634189E-3</v>
      </c>
      <c r="U149" s="19">
        <f t="shared" si="17"/>
        <v>-2.5251321811285638E-3</v>
      </c>
      <c r="V149" s="19">
        <f t="shared" si="18"/>
        <v>-4.4656543136595119E-3</v>
      </c>
    </row>
    <row r="150" spans="1:22" x14ac:dyDescent="0.25">
      <c r="A150" s="26">
        <f>Wellpath!E150</f>
        <v>0</v>
      </c>
      <c r="B150" s="22">
        <v>0</v>
      </c>
      <c r="C150" s="22">
        <f>SIN(Wellpath!$L150) * COS(Wellpath!$L150) / 2</f>
        <v>0</v>
      </c>
      <c r="D150" s="22">
        <f>(-TAN(Dip) * SIN(Wellpath!$L150) * COS(Wellpath!$L150) * SIN(Wellpath!$O150)) / 2</f>
        <v>0</v>
      </c>
      <c r="E150" s="20">
        <f>Model!$W$11*((drdp!B150+drdp!K150)*'ASXY-TI2S'!$B150+(drdp!E150+drdp!N150)*'ASXY-TI2S'!$C150+(drdp!H150+drdp!Q150)*'ASXY-TI2S'!$D150)</f>
        <v>0</v>
      </c>
      <c r="F150" s="20">
        <f>Model!$W$11*((drdp!C150+drdp!L150)*'ASXY-TI2S'!$B150+(drdp!F150+drdp!O150)*'ASXY-TI2S'!$C150+(drdp!I150+drdp!R150)*'ASXY-TI2S'!$D150)</f>
        <v>0</v>
      </c>
      <c r="G150" s="20">
        <f>Model!$W$11*((drdp!D150+drdp!M150)*'ASXY-TI2S'!$B150+(drdp!G150+drdp!P150)*'ASXY-TI2S'!$C150+(drdp!J150+drdp!S150)*'ASXY-TI2S'!$D150)</f>
        <v>0</v>
      </c>
      <c r="H150" s="18">
        <f>Model!$W$11*((drdp!B150)*'ASXY-TI2S'!$B150+(drdp!E150)*'ASXY-TI2S'!$C150+(drdp!H150)*'ASXY-TI2S'!$D150)</f>
        <v>0</v>
      </c>
      <c r="I150" s="18">
        <f>Model!$W$11*((drdp!C150)*'ASXY-TI2S'!$B150+(drdp!F150)*'ASXY-TI2S'!$C150+(drdp!I150)*'ASXY-TI2S'!$D150)</f>
        <v>0</v>
      </c>
      <c r="J150" s="18">
        <f>Model!$W$11*((drdp!D150)*'ASXY-TI2S'!$B150+(drdp!G150)*'ASXY-TI2S'!$C150+(drdp!J150)*'ASXY-TI2S'!$D150)</f>
        <v>0</v>
      </c>
      <c r="K150" s="21">
        <f>SUM(E$3:E149)+H150</f>
        <v>7.5088414534331877E-2</v>
      </c>
      <c r="L150" s="21">
        <f>SUM(F$3:F149)+I150</f>
        <v>0.1327926137004154</v>
      </c>
      <c r="M150" s="21">
        <f>SUM(G$3:G149)+J150</f>
        <v>-3.3628785436320863E-2</v>
      </c>
      <c r="N150" s="21"/>
      <c r="O150" s="21"/>
      <c r="P150" s="21"/>
      <c r="Q150" s="19">
        <f t="shared" si="13"/>
        <v>5.6382699972796629E-3</v>
      </c>
      <c r="R150" s="19">
        <f t="shared" si="14"/>
        <v>1.763387825338775E-2</v>
      </c>
      <c r="S150" s="19">
        <f t="shared" si="15"/>
        <v>1.1308952099221062E-3</v>
      </c>
      <c r="T150" s="19">
        <f t="shared" si="16"/>
        <v>9.971186824634189E-3</v>
      </c>
      <c r="U150" s="19">
        <f t="shared" si="17"/>
        <v>-2.5251321811285638E-3</v>
      </c>
      <c r="V150" s="19">
        <f t="shared" si="18"/>
        <v>-4.4656543136595119E-3</v>
      </c>
    </row>
    <row r="151" spans="1:22" x14ac:dyDescent="0.25">
      <c r="A151" s="26">
        <f>Wellpath!E151</f>
        <v>0</v>
      </c>
      <c r="B151" s="22">
        <v>0</v>
      </c>
      <c r="C151" s="22">
        <f>SIN(Wellpath!$L151) * COS(Wellpath!$L151) / 2</f>
        <v>0</v>
      </c>
      <c r="D151" s="22">
        <f>(-TAN(Dip) * SIN(Wellpath!$L151) * COS(Wellpath!$L151) * SIN(Wellpath!$O151)) / 2</f>
        <v>0</v>
      </c>
      <c r="E151" s="20">
        <f>Model!$W$11*((drdp!B151+drdp!K151)*'ASXY-TI2S'!$B151+(drdp!E151+drdp!N151)*'ASXY-TI2S'!$C151+(drdp!H151+drdp!Q151)*'ASXY-TI2S'!$D151)</f>
        <v>0</v>
      </c>
      <c r="F151" s="20">
        <f>Model!$W$11*((drdp!C151+drdp!L151)*'ASXY-TI2S'!$B151+(drdp!F151+drdp!O151)*'ASXY-TI2S'!$C151+(drdp!I151+drdp!R151)*'ASXY-TI2S'!$D151)</f>
        <v>0</v>
      </c>
      <c r="G151" s="20">
        <f>Model!$W$11*((drdp!D151+drdp!M151)*'ASXY-TI2S'!$B151+(drdp!G151+drdp!P151)*'ASXY-TI2S'!$C151+(drdp!J151+drdp!S151)*'ASXY-TI2S'!$D151)</f>
        <v>0</v>
      </c>
      <c r="H151" s="18">
        <f>Model!$W$11*((drdp!B151)*'ASXY-TI2S'!$B151+(drdp!E151)*'ASXY-TI2S'!$C151+(drdp!H151)*'ASXY-TI2S'!$D151)</f>
        <v>0</v>
      </c>
      <c r="I151" s="18">
        <f>Model!$W$11*((drdp!C151)*'ASXY-TI2S'!$B151+(drdp!F151)*'ASXY-TI2S'!$C151+(drdp!I151)*'ASXY-TI2S'!$D151)</f>
        <v>0</v>
      </c>
      <c r="J151" s="18">
        <f>Model!$W$11*((drdp!D151)*'ASXY-TI2S'!$B151+(drdp!G151)*'ASXY-TI2S'!$C151+(drdp!J151)*'ASXY-TI2S'!$D151)</f>
        <v>0</v>
      </c>
      <c r="K151" s="21">
        <f>SUM(E$3:E150)+H151</f>
        <v>7.5088414534331877E-2</v>
      </c>
      <c r="L151" s="21">
        <f>SUM(F$3:F150)+I151</f>
        <v>0.1327926137004154</v>
      </c>
      <c r="M151" s="21">
        <f>SUM(G$3:G150)+J151</f>
        <v>-3.3628785436320863E-2</v>
      </c>
      <c r="N151" s="21"/>
      <c r="O151" s="21"/>
      <c r="P151" s="21"/>
      <c r="Q151" s="19">
        <f t="shared" si="13"/>
        <v>5.6382699972796629E-3</v>
      </c>
      <c r="R151" s="19">
        <f t="shared" si="14"/>
        <v>1.763387825338775E-2</v>
      </c>
      <c r="S151" s="19">
        <f t="shared" si="15"/>
        <v>1.1308952099221062E-3</v>
      </c>
      <c r="T151" s="19">
        <f t="shared" si="16"/>
        <v>9.971186824634189E-3</v>
      </c>
      <c r="U151" s="19">
        <f t="shared" si="17"/>
        <v>-2.5251321811285638E-3</v>
      </c>
      <c r="V151" s="19">
        <f t="shared" si="18"/>
        <v>-4.4656543136595119E-3</v>
      </c>
    </row>
    <row r="152" spans="1:22" x14ac:dyDescent="0.25">
      <c r="A152" s="26">
        <f>Wellpath!E152</f>
        <v>0</v>
      </c>
      <c r="B152" s="22">
        <v>0</v>
      </c>
      <c r="C152" s="22">
        <f>SIN(Wellpath!$L152) * COS(Wellpath!$L152) / 2</f>
        <v>0</v>
      </c>
      <c r="D152" s="22">
        <f>(-TAN(Dip) * SIN(Wellpath!$L152) * COS(Wellpath!$L152) * SIN(Wellpath!$O152)) / 2</f>
        <v>0</v>
      </c>
      <c r="E152" s="20">
        <f>Model!$W$11*((drdp!B152+drdp!K152)*'ASXY-TI2S'!$B152+(drdp!E152+drdp!N152)*'ASXY-TI2S'!$C152+(drdp!H152+drdp!Q152)*'ASXY-TI2S'!$D152)</f>
        <v>0</v>
      </c>
      <c r="F152" s="20">
        <f>Model!$W$11*((drdp!C152+drdp!L152)*'ASXY-TI2S'!$B152+(drdp!F152+drdp!O152)*'ASXY-TI2S'!$C152+(drdp!I152+drdp!R152)*'ASXY-TI2S'!$D152)</f>
        <v>0</v>
      </c>
      <c r="G152" s="20">
        <f>Model!$W$11*((drdp!D152+drdp!M152)*'ASXY-TI2S'!$B152+(drdp!G152+drdp!P152)*'ASXY-TI2S'!$C152+(drdp!J152+drdp!S152)*'ASXY-TI2S'!$D152)</f>
        <v>0</v>
      </c>
      <c r="H152" s="18">
        <f>Model!$W$11*((drdp!B152)*'ASXY-TI2S'!$B152+(drdp!E152)*'ASXY-TI2S'!$C152+(drdp!H152)*'ASXY-TI2S'!$D152)</f>
        <v>0</v>
      </c>
      <c r="I152" s="18">
        <f>Model!$W$11*((drdp!C152)*'ASXY-TI2S'!$B152+(drdp!F152)*'ASXY-TI2S'!$C152+(drdp!I152)*'ASXY-TI2S'!$D152)</f>
        <v>0</v>
      </c>
      <c r="J152" s="18">
        <f>Model!$W$11*((drdp!D152)*'ASXY-TI2S'!$B152+(drdp!G152)*'ASXY-TI2S'!$C152+(drdp!J152)*'ASXY-TI2S'!$D152)</f>
        <v>0</v>
      </c>
      <c r="K152" s="21">
        <f>SUM(E$3:E151)+H152</f>
        <v>7.5088414534331877E-2</v>
      </c>
      <c r="L152" s="21">
        <f>SUM(F$3:F151)+I152</f>
        <v>0.1327926137004154</v>
      </c>
      <c r="M152" s="21">
        <f>SUM(G$3:G151)+J152</f>
        <v>-3.3628785436320863E-2</v>
      </c>
      <c r="N152" s="21"/>
      <c r="O152" s="21"/>
      <c r="P152" s="21"/>
      <c r="Q152" s="19">
        <f t="shared" si="13"/>
        <v>5.6382699972796629E-3</v>
      </c>
      <c r="R152" s="19">
        <f t="shared" si="14"/>
        <v>1.763387825338775E-2</v>
      </c>
      <c r="S152" s="19">
        <f t="shared" si="15"/>
        <v>1.1308952099221062E-3</v>
      </c>
      <c r="T152" s="19">
        <f t="shared" si="16"/>
        <v>9.971186824634189E-3</v>
      </c>
      <c r="U152" s="19">
        <f t="shared" si="17"/>
        <v>-2.5251321811285638E-3</v>
      </c>
      <c r="V152" s="19">
        <f t="shared" si="18"/>
        <v>-4.4656543136595119E-3</v>
      </c>
    </row>
    <row r="153" spans="1:22" x14ac:dyDescent="0.25">
      <c r="A153" s="26">
        <f>Wellpath!E153</f>
        <v>0</v>
      </c>
      <c r="B153" s="22">
        <v>0</v>
      </c>
      <c r="C153" s="22">
        <f>SIN(Wellpath!$L153) * COS(Wellpath!$L153) / 2</f>
        <v>0</v>
      </c>
      <c r="D153" s="22">
        <f>(-TAN(Dip) * SIN(Wellpath!$L153) * COS(Wellpath!$L153) * SIN(Wellpath!$O153)) / 2</f>
        <v>0</v>
      </c>
      <c r="E153" s="20">
        <f>Model!$W$11*((drdp!B153+drdp!K153)*'ASXY-TI2S'!$B153+(drdp!E153+drdp!N153)*'ASXY-TI2S'!$C153+(drdp!H153+drdp!Q153)*'ASXY-TI2S'!$D153)</f>
        <v>0</v>
      </c>
      <c r="F153" s="20">
        <f>Model!$W$11*((drdp!C153+drdp!L153)*'ASXY-TI2S'!$B153+(drdp!F153+drdp!O153)*'ASXY-TI2S'!$C153+(drdp!I153+drdp!R153)*'ASXY-TI2S'!$D153)</f>
        <v>0</v>
      </c>
      <c r="G153" s="20">
        <f>Model!$W$11*((drdp!D153+drdp!M153)*'ASXY-TI2S'!$B153+(drdp!G153+drdp!P153)*'ASXY-TI2S'!$C153+(drdp!J153+drdp!S153)*'ASXY-TI2S'!$D153)</f>
        <v>0</v>
      </c>
      <c r="H153" s="18">
        <f>Model!$W$11*((drdp!B153)*'ASXY-TI2S'!$B153+(drdp!E153)*'ASXY-TI2S'!$C153+(drdp!H153)*'ASXY-TI2S'!$D153)</f>
        <v>0</v>
      </c>
      <c r="I153" s="18">
        <f>Model!$W$11*((drdp!C153)*'ASXY-TI2S'!$B153+(drdp!F153)*'ASXY-TI2S'!$C153+(drdp!I153)*'ASXY-TI2S'!$D153)</f>
        <v>0</v>
      </c>
      <c r="J153" s="18">
        <f>Model!$W$11*((drdp!D153)*'ASXY-TI2S'!$B153+(drdp!G153)*'ASXY-TI2S'!$C153+(drdp!J153)*'ASXY-TI2S'!$D153)</f>
        <v>0</v>
      </c>
      <c r="K153" s="21">
        <f>SUM(E$3:E152)+H153</f>
        <v>7.5088414534331877E-2</v>
      </c>
      <c r="L153" s="21">
        <f>SUM(F$3:F152)+I153</f>
        <v>0.1327926137004154</v>
      </c>
      <c r="M153" s="21">
        <f>SUM(G$3:G152)+J153</f>
        <v>-3.3628785436320863E-2</v>
      </c>
      <c r="N153" s="21"/>
      <c r="O153" s="21"/>
      <c r="P153" s="21"/>
      <c r="Q153" s="19">
        <f t="shared" si="13"/>
        <v>5.6382699972796629E-3</v>
      </c>
      <c r="R153" s="19">
        <f t="shared" si="14"/>
        <v>1.763387825338775E-2</v>
      </c>
      <c r="S153" s="19">
        <f t="shared" si="15"/>
        <v>1.1308952099221062E-3</v>
      </c>
      <c r="T153" s="19">
        <f t="shared" si="16"/>
        <v>9.971186824634189E-3</v>
      </c>
      <c r="U153" s="19">
        <f t="shared" si="17"/>
        <v>-2.5251321811285638E-3</v>
      </c>
      <c r="V153" s="19">
        <f t="shared" si="18"/>
        <v>-4.4656543136595119E-3</v>
      </c>
    </row>
    <row r="154" spans="1:22" x14ac:dyDescent="0.25">
      <c r="A154" s="26">
        <f>Wellpath!E154</f>
        <v>0</v>
      </c>
      <c r="B154" s="22">
        <v>0</v>
      </c>
      <c r="C154" s="22">
        <f>SIN(Wellpath!$L154) * COS(Wellpath!$L154) / 2</f>
        <v>0</v>
      </c>
      <c r="D154" s="22">
        <f>(-TAN(Dip) * SIN(Wellpath!$L154) * COS(Wellpath!$L154) * SIN(Wellpath!$O154)) / 2</f>
        <v>0</v>
      </c>
      <c r="E154" s="20">
        <f>Model!$W$11*((drdp!B154+drdp!K154)*'ASXY-TI2S'!$B154+(drdp!E154+drdp!N154)*'ASXY-TI2S'!$C154+(drdp!H154+drdp!Q154)*'ASXY-TI2S'!$D154)</f>
        <v>0</v>
      </c>
      <c r="F154" s="20">
        <f>Model!$W$11*((drdp!C154+drdp!L154)*'ASXY-TI2S'!$B154+(drdp!F154+drdp!O154)*'ASXY-TI2S'!$C154+(drdp!I154+drdp!R154)*'ASXY-TI2S'!$D154)</f>
        <v>0</v>
      </c>
      <c r="G154" s="20">
        <f>Model!$W$11*((drdp!D154+drdp!M154)*'ASXY-TI2S'!$B154+(drdp!G154+drdp!P154)*'ASXY-TI2S'!$C154+(drdp!J154+drdp!S154)*'ASXY-TI2S'!$D154)</f>
        <v>0</v>
      </c>
      <c r="H154" s="18">
        <f>Model!$W$11*((drdp!B154)*'ASXY-TI2S'!$B154+(drdp!E154)*'ASXY-TI2S'!$C154+(drdp!H154)*'ASXY-TI2S'!$D154)</f>
        <v>0</v>
      </c>
      <c r="I154" s="18">
        <f>Model!$W$11*((drdp!C154)*'ASXY-TI2S'!$B154+(drdp!F154)*'ASXY-TI2S'!$C154+(drdp!I154)*'ASXY-TI2S'!$D154)</f>
        <v>0</v>
      </c>
      <c r="J154" s="18">
        <f>Model!$W$11*((drdp!D154)*'ASXY-TI2S'!$B154+(drdp!G154)*'ASXY-TI2S'!$C154+(drdp!J154)*'ASXY-TI2S'!$D154)</f>
        <v>0</v>
      </c>
      <c r="K154" s="21">
        <f>SUM(E$3:E153)+H154</f>
        <v>7.5088414534331877E-2</v>
      </c>
      <c r="L154" s="21">
        <f>SUM(F$3:F153)+I154</f>
        <v>0.1327926137004154</v>
      </c>
      <c r="M154" s="21">
        <f>SUM(G$3:G153)+J154</f>
        <v>-3.3628785436320863E-2</v>
      </c>
      <c r="N154" s="21"/>
      <c r="O154" s="21"/>
      <c r="P154" s="21"/>
      <c r="Q154" s="19">
        <f t="shared" si="13"/>
        <v>5.6382699972796629E-3</v>
      </c>
      <c r="R154" s="19">
        <f t="shared" si="14"/>
        <v>1.763387825338775E-2</v>
      </c>
      <c r="S154" s="19">
        <f t="shared" si="15"/>
        <v>1.1308952099221062E-3</v>
      </c>
      <c r="T154" s="19">
        <f t="shared" si="16"/>
        <v>9.971186824634189E-3</v>
      </c>
      <c r="U154" s="19">
        <f t="shared" si="17"/>
        <v>-2.5251321811285638E-3</v>
      </c>
      <c r="V154" s="19">
        <f t="shared" si="18"/>
        <v>-4.4656543136595119E-3</v>
      </c>
    </row>
    <row r="155" spans="1:22" x14ac:dyDescent="0.25">
      <c r="A155" s="26">
        <f>Wellpath!E155</f>
        <v>0</v>
      </c>
      <c r="B155" s="22">
        <v>0</v>
      </c>
      <c r="C155" s="22">
        <f>SIN(Wellpath!$L155) * COS(Wellpath!$L155) / 2</f>
        <v>0</v>
      </c>
      <c r="D155" s="22">
        <f>(-TAN(Dip) * SIN(Wellpath!$L155) * COS(Wellpath!$L155) * SIN(Wellpath!$O155)) / 2</f>
        <v>0</v>
      </c>
      <c r="E155" s="20">
        <f>Model!$W$11*((drdp!B155+drdp!K155)*'ASXY-TI2S'!$B155+(drdp!E155+drdp!N155)*'ASXY-TI2S'!$C155+(drdp!H155+drdp!Q155)*'ASXY-TI2S'!$D155)</f>
        <v>0</v>
      </c>
      <c r="F155" s="20">
        <f>Model!$W$11*((drdp!C155+drdp!L155)*'ASXY-TI2S'!$B155+(drdp!F155+drdp!O155)*'ASXY-TI2S'!$C155+(drdp!I155+drdp!R155)*'ASXY-TI2S'!$D155)</f>
        <v>0</v>
      </c>
      <c r="G155" s="20">
        <f>Model!$W$11*((drdp!D155+drdp!M155)*'ASXY-TI2S'!$B155+(drdp!G155+drdp!P155)*'ASXY-TI2S'!$C155+(drdp!J155+drdp!S155)*'ASXY-TI2S'!$D155)</f>
        <v>0</v>
      </c>
      <c r="H155" s="18">
        <f>Model!$W$11*((drdp!B155)*'ASXY-TI2S'!$B155+(drdp!E155)*'ASXY-TI2S'!$C155+(drdp!H155)*'ASXY-TI2S'!$D155)</f>
        <v>0</v>
      </c>
      <c r="I155" s="18">
        <f>Model!$W$11*((drdp!C155)*'ASXY-TI2S'!$B155+(drdp!F155)*'ASXY-TI2S'!$C155+(drdp!I155)*'ASXY-TI2S'!$D155)</f>
        <v>0</v>
      </c>
      <c r="J155" s="18">
        <f>Model!$W$11*((drdp!D155)*'ASXY-TI2S'!$B155+(drdp!G155)*'ASXY-TI2S'!$C155+(drdp!J155)*'ASXY-TI2S'!$D155)</f>
        <v>0</v>
      </c>
      <c r="K155" s="21">
        <f>SUM(E$3:E154)+H155</f>
        <v>7.5088414534331877E-2</v>
      </c>
      <c r="L155" s="21">
        <f>SUM(F$3:F154)+I155</f>
        <v>0.1327926137004154</v>
      </c>
      <c r="M155" s="21">
        <f>SUM(G$3:G154)+J155</f>
        <v>-3.3628785436320863E-2</v>
      </c>
      <c r="N155" s="21"/>
      <c r="O155" s="21"/>
      <c r="P155" s="21"/>
      <c r="Q155" s="19">
        <f t="shared" si="13"/>
        <v>5.6382699972796629E-3</v>
      </c>
      <c r="R155" s="19">
        <f t="shared" si="14"/>
        <v>1.763387825338775E-2</v>
      </c>
      <c r="S155" s="19">
        <f t="shared" si="15"/>
        <v>1.1308952099221062E-3</v>
      </c>
      <c r="T155" s="19">
        <f t="shared" si="16"/>
        <v>9.971186824634189E-3</v>
      </c>
      <c r="U155" s="19">
        <f t="shared" si="17"/>
        <v>-2.5251321811285638E-3</v>
      </c>
      <c r="V155" s="19">
        <f t="shared" si="18"/>
        <v>-4.4656543136595119E-3</v>
      </c>
    </row>
    <row r="156" spans="1:22" x14ac:dyDescent="0.25">
      <c r="A156" s="26">
        <f>Wellpath!E156</f>
        <v>0</v>
      </c>
      <c r="B156" s="22">
        <v>0</v>
      </c>
      <c r="C156" s="22">
        <f>SIN(Wellpath!$L156) * COS(Wellpath!$L156) / 2</f>
        <v>0</v>
      </c>
      <c r="D156" s="22">
        <f>(-TAN(Dip) * SIN(Wellpath!$L156) * COS(Wellpath!$L156) * SIN(Wellpath!$O156)) / 2</f>
        <v>0</v>
      </c>
      <c r="E156" s="20">
        <f>Model!$W$11*((drdp!B156+drdp!K156)*'ASXY-TI2S'!$B156+(drdp!E156+drdp!N156)*'ASXY-TI2S'!$C156+(drdp!H156+drdp!Q156)*'ASXY-TI2S'!$D156)</f>
        <v>0</v>
      </c>
      <c r="F156" s="20">
        <f>Model!$W$11*((drdp!C156+drdp!L156)*'ASXY-TI2S'!$B156+(drdp!F156+drdp!O156)*'ASXY-TI2S'!$C156+(drdp!I156+drdp!R156)*'ASXY-TI2S'!$D156)</f>
        <v>0</v>
      </c>
      <c r="G156" s="20">
        <f>Model!$W$11*((drdp!D156+drdp!M156)*'ASXY-TI2S'!$B156+(drdp!G156+drdp!P156)*'ASXY-TI2S'!$C156+(drdp!J156+drdp!S156)*'ASXY-TI2S'!$D156)</f>
        <v>0</v>
      </c>
      <c r="H156" s="18">
        <f>Model!$W$11*((drdp!B156)*'ASXY-TI2S'!$B156+(drdp!E156)*'ASXY-TI2S'!$C156+(drdp!H156)*'ASXY-TI2S'!$D156)</f>
        <v>0</v>
      </c>
      <c r="I156" s="18">
        <f>Model!$W$11*((drdp!C156)*'ASXY-TI2S'!$B156+(drdp!F156)*'ASXY-TI2S'!$C156+(drdp!I156)*'ASXY-TI2S'!$D156)</f>
        <v>0</v>
      </c>
      <c r="J156" s="18">
        <f>Model!$W$11*((drdp!D156)*'ASXY-TI2S'!$B156+(drdp!G156)*'ASXY-TI2S'!$C156+(drdp!J156)*'ASXY-TI2S'!$D156)</f>
        <v>0</v>
      </c>
      <c r="K156" s="21">
        <f>SUM(E$3:E155)+H156</f>
        <v>7.5088414534331877E-2</v>
      </c>
      <c r="L156" s="21">
        <f>SUM(F$3:F155)+I156</f>
        <v>0.1327926137004154</v>
      </c>
      <c r="M156" s="21">
        <f>SUM(G$3:G155)+J156</f>
        <v>-3.3628785436320863E-2</v>
      </c>
      <c r="N156" s="21"/>
      <c r="O156" s="21"/>
      <c r="P156" s="21"/>
      <c r="Q156" s="19">
        <f t="shared" si="13"/>
        <v>5.6382699972796629E-3</v>
      </c>
      <c r="R156" s="19">
        <f t="shared" si="14"/>
        <v>1.763387825338775E-2</v>
      </c>
      <c r="S156" s="19">
        <f t="shared" si="15"/>
        <v>1.1308952099221062E-3</v>
      </c>
      <c r="T156" s="19">
        <f t="shared" si="16"/>
        <v>9.971186824634189E-3</v>
      </c>
      <c r="U156" s="19">
        <f t="shared" si="17"/>
        <v>-2.5251321811285638E-3</v>
      </c>
      <c r="V156" s="19">
        <f t="shared" si="18"/>
        <v>-4.4656543136595119E-3</v>
      </c>
    </row>
    <row r="157" spans="1:22" x14ac:dyDescent="0.25">
      <c r="A157" s="26">
        <f>Wellpath!E157</f>
        <v>0</v>
      </c>
      <c r="B157" s="22">
        <v>0</v>
      </c>
      <c r="C157" s="22">
        <f>SIN(Wellpath!$L157) * COS(Wellpath!$L157) / 2</f>
        <v>0</v>
      </c>
      <c r="D157" s="22">
        <f>(-TAN(Dip) * SIN(Wellpath!$L157) * COS(Wellpath!$L157) * SIN(Wellpath!$O157)) / 2</f>
        <v>0</v>
      </c>
      <c r="E157" s="20">
        <f>Model!$W$11*((drdp!B157+drdp!K157)*'ASXY-TI2S'!$B157+(drdp!E157+drdp!N157)*'ASXY-TI2S'!$C157+(drdp!H157+drdp!Q157)*'ASXY-TI2S'!$D157)</f>
        <v>0</v>
      </c>
      <c r="F157" s="20">
        <f>Model!$W$11*((drdp!C157+drdp!L157)*'ASXY-TI2S'!$B157+(drdp!F157+drdp!O157)*'ASXY-TI2S'!$C157+(drdp!I157+drdp!R157)*'ASXY-TI2S'!$D157)</f>
        <v>0</v>
      </c>
      <c r="G157" s="20">
        <f>Model!$W$11*((drdp!D157+drdp!M157)*'ASXY-TI2S'!$B157+(drdp!G157+drdp!P157)*'ASXY-TI2S'!$C157+(drdp!J157+drdp!S157)*'ASXY-TI2S'!$D157)</f>
        <v>0</v>
      </c>
      <c r="H157" s="18">
        <f>Model!$W$11*((drdp!B157)*'ASXY-TI2S'!$B157+(drdp!E157)*'ASXY-TI2S'!$C157+(drdp!H157)*'ASXY-TI2S'!$D157)</f>
        <v>0</v>
      </c>
      <c r="I157" s="18">
        <f>Model!$W$11*((drdp!C157)*'ASXY-TI2S'!$B157+(drdp!F157)*'ASXY-TI2S'!$C157+(drdp!I157)*'ASXY-TI2S'!$D157)</f>
        <v>0</v>
      </c>
      <c r="J157" s="18">
        <f>Model!$W$11*((drdp!D157)*'ASXY-TI2S'!$B157+(drdp!G157)*'ASXY-TI2S'!$C157+(drdp!J157)*'ASXY-TI2S'!$D157)</f>
        <v>0</v>
      </c>
      <c r="K157" s="21">
        <f>SUM(E$3:E156)+H157</f>
        <v>7.5088414534331877E-2</v>
      </c>
      <c r="L157" s="21">
        <f>SUM(F$3:F156)+I157</f>
        <v>0.1327926137004154</v>
      </c>
      <c r="M157" s="21">
        <f>SUM(G$3:G156)+J157</f>
        <v>-3.3628785436320863E-2</v>
      </c>
      <c r="N157" s="21"/>
      <c r="O157" s="21"/>
      <c r="P157" s="21"/>
      <c r="Q157" s="19">
        <f t="shared" si="13"/>
        <v>5.6382699972796629E-3</v>
      </c>
      <c r="R157" s="19">
        <f t="shared" si="14"/>
        <v>1.763387825338775E-2</v>
      </c>
      <c r="S157" s="19">
        <f t="shared" si="15"/>
        <v>1.1308952099221062E-3</v>
      </c>
      <c r="T157" s="19">
        <f t="shared" si="16"/>
        <v>9.971186824634189E-3</v>
      </c>
      <c r="U157" s="19">
        <f t="shared" si="17"/>
        <v>-2.5251321811285638E-3</v>
      </c>
      <c r="V157" s="19">
        <f t="shared" si="18"/>
        <v>-4.4656543136595119E-3</v>
      </c>
    </row>
    <row r="158" spans="1:22" x14ac:dyDescent="0.25">
      <c r="A158" s="26">
        <f>Wellpath!E158</f>
        <v>0</v>
      </c>
      <c r="B158" s="22">
        <v>0</v>
      </c>
      <c r="C158" s="22">
        <f>SIN(Wellpath!$L158) * COS(Wellpath!$L158) / 2</f>
        <v>0</v>
      </c>
      <c r="D158" s="22">
        <f>(-TAN(Dip) * SIN(Wellpath!$L158) * COS(Wellpath!$L158) * SIN(Wellpath!$O158)) / 2</f>
        <v>0</v>
      </c>
      <c r="E158" s="20">
        <f>Model!$W$11*((drdp!B158+drdp!K158)*'ASXY-TI2S'!$B158+(drdp!E158+drdp!N158)*'ASXY-TI2S'!$C158+(drdp!H158+drdp!Q158)*'ASXY-TI2S'!$D158)</f>
        <v>0</v>
      </c>
      <c r="F158" s="20">
        <f>Model!$W$11*((drdp!C158+drdp!L158)*'ASXY-TI2S'!$B158+(drdp!F158+drdp!O158)*'ASXY-TI2S'!$C158+(drdp!I158+drdp!R158)*'ASXY-TI2S'!$D158)</f>
        <v>0</v>
      </c>
      <c r="G158" s="20">
        <f>Model!$W$11*((drdp!D158+drdp!M158)*'ASXY-TI2S'!$B158+(drdp!G158+drdp!P158)*'ASXY-TI2S'!$C158+(drdp!J158+drdp!S158)*'ASXY-TI2S'!$D158)</f>
        <v>0</v>
      </c>
      <c r="H158" s="18">
        <f>Model!$W$11*((drdp!B158)*'ASXY-TI2S'!$B158+(drdp!E158)*'ASXY-TI2S'!$C158+(drdp!H158)*'ASXY-TI2S'!$D158)</f>
        <v>0</v>
      </c>
      <c r="I158" s="18">
        <f>Model!$W$11*((drdp!C158)*'ASXY-TI2S'!$B158+(drdp!F158)*'ASXY-TI2S'!$C158+(drdp!I158)*'ASXY-TI2S'!$D158)</f>
        <v>0</v>
      </c>
      <c r="J158" s="18">
        <f>Model!$W$11*((drdp!D158)*'ASXY-TI2S'!$B158+(drdp!G158)*'ASXY-TI2S'!$C158+(drdp!J158)*'ASXY-TI2S'!$D158)</f>
        <v>0</v>
      </c>
      <c r="K158" s="21">
        <f>SUM(E$3:E157)+H158</f>
        <v>7.5088414534331877E-2</v>
      </c>
      <c r="L158" s="21">
        <f>SUM(F$3:F157)+I158</f>
        <v>0.1327926137004154</v>
      </c>
      <c r="M158" s="21">
        <f>SUM(G$3:G157)+J158</f>
        <v>-3.3628785436320863E-2</v>
      </c>
      <c r="N158" s="21"/>
      <c r="O158" s="21"/>
      <c r="P158" s="21"/>
      <c r="Q158" s="19">
        <f t="shared" si="13"/>
        <v>5.6382699972796629E-3</v>
      </c>
      <c r="R158" s="19">
        <f t="shared" si="14"/>
        <v>1.763387825338775E-2</v>
      </c>
      <c r="S158" s="19">
        <f t="shared" si="15"/>
        <v>1.1308952099221062E-3</v>
      </c>
      <c r="T158" s="19">
        <f t="shared" si="16"/>
        <v>9.971186824634189E-3</v>
      </c>
      <c r="U158" s="19">
        <f t="shared" si="17"/>
        <v>-2.5251321811285638E-3</v>
      </c>
      <c r="V158" s="19">
        <f t="shared" si="18"/>
        <v>-4.4656543136595119E-3</v>
      </c>
    </row>
    <row r="159" spans="1:22" x14ac:dyDescent="0.25">
      <c r="A159" s="26">
        <f>Wellpath!E159</f>
        <v>0</v>
      </c>
      <c r="B159" s="22">
        <v>0</v>
      </c>
      <c r="C159" s="22">
        <f>SIN(Wellpath!$L159) * COS(Wellpath!$L159) / 2</f>
        <v>0</v>
      </c>
      <c r="D159" s="22">
        <f>(-TAN(Dip) * SIN(Wellpath!$L159) * COS(Wellpath!$L159) * SIN(Wellpath!$O159)) / 2</f>
        <v>0</v>
      </c>
      <c r="E159" s="20">
        <f>Model!$W$11*((drdp!B159+drdp!K159)*'ASXY-TI2S'!$B159+(drdp!E159+drdp!N159)*'ASXY-TI2S'!$C159+(drdp!H159+drdp!Q159)*'ASXY-TI2S'!$D159)</f>
        <v>0</v>
      </c>
      <c r="F159" s="20">
        <f>Model!$W$11*((drdp!C159+drdp!L159)*'ASXY-TI2S'!$B159+(drdp!F159+drdp!O159)*'ASXY-TI2S'!$C159+(drdp!I159+drdp!R159)*'ASXY-TI2S'!$D159)</f>
        <v>0</v>
      </c>
      <c r="G159" s="20">
        <f>Model!$W$11*((drdp!D159+drdp!M159)*'ASXY-TI2S'!$B159+(drdp!G159+drdp!P159)*'ASXY-TI2S'!$C159+(drdp!J159+drdp!S159)*'ASXY-TI2S'!$D159)</f>
        <v>0</v>
      </c>
      <c r="H159" s="18">
        <f>Model!$W$11*((drdp!B159)*'ASXY-TI2S'!$B159+(drdp!E159)*'ASXY-TI2S'!$C159+(drdp!H159)*'ASXY-TI2S'!$D159)</f>
        <v>0</v>
      </c>
      <c r="I159" s="18">
        <f>Model!$W$11*((drdp!C159)*'ASXY-TI2S'!$B159+(drdp!F159)*'ASXY-TI2S'!$C159+(drdp!I159)*'ASXY-TI2S'!$D159)</f>
        <v>0</v>
      </c>
      <c r="J159" s="18">
        <f>Model!$W$11*((drdp!D159)*'ASXY-TI2S'!$B159+(drdp!G159)*'ASXY-TI2S'!$C159+(drdp!J159)*'ASXY-TI2S'!$D159)</f>
        <v>0</v>
      </c>
      <c r="K159" s="21">
        <f>SUM(E$3:E158)+H159</f>
        <v>7.5088414534331877E-2</v>
      </c>
      <c r="L159" s="21">
        <f>SUM(F$3:F158)+I159</f>
        <v>0.1327926137004154</v>
      </c>
      <c r="M159" s="21">
        <f>SUM(G$3:G158)+J159</f>
        <v>-3.3628785436320863E-2</v>
      </c>
      <c r="N159" s="21"/>
      <c r="O159" s="21"/>
      <c r="P159" s="21"/>
      <c r="Q159" s="19">
        <f t="shared" si="13"/>
        <v>5.6382699972796629E-3</v>
      </c>
      <c r="R159" s="19">
        <f t="shared" si="14"/>
        <v>1.763387825338775E-2</v>
      </c>
      <c r="S159" s="19">
        <f t="shared" si="15"/>
        <v>1.1308952099221062E-3</v>
      </c>
      <c r="T159" s="19">
        <f t="shared" si="16"/>
        <v>9.971186824634189E-3</v>
      </c>
      <c r="U159" s="19">
        <f t="shared" si="17"/>
        <v>-2.5251321811285638E-3</v>
      </c>
      <c r="V159" s="19">
        <f t="shared" si="18"/>
        <v>-4.4656543136595119E-3</v>
      </c>
    </row>
    <row r="160" spans="1:22" x14ac:dyDescent="0.25">
      <c r="A160" s="26">
        <f>Wellpath!E160</f>
        <v>0</v>
      </c>
      <c r="B160" s="22">
        <v>0</v>
      </c>
      <c r="C160" s="22">
        <f>SIN(Wellpath!$L160) * COS(Wellpath!$L160) / 2</f>
        <v>0</v>
      </c>
      <c r="D160" s="22">
        <f>(-TAN(Dip) * SIN(Wellpath!$L160) * COS(Wellpath!$L160) * SIN(Wellpath!$O160)) / 2</f>
        <v>0</v>
      </c>
      <c r="E160" s="20">
        <f>Model!$W$11*((drdp!B160+drdp!K160)*'ASXY-TI2S'!$B160+(drdp!E160+drdp!N160)*'ASXY-TI2S'!$C160+(drdp!H160+drdp!Q160)*'ASXY-TI2S'!$D160)</f>
        <v>0</v>
      </c>
      <c r="F160" s="20">
        <f>Model!$W$11*((drdp!C160+drdp!L160)*'ASXY-TI2S'!$B160+(drdp!F160+drdp!O160)*'ASXY-TI2S'!$C160+(drdp!I160+drdp!R160)*'ASXY-TI2S'!$D160)</f>
        <v>0</v>
      </c>
      <c r="G160" s="20">
        <f>Model!$W$11*((drdp!D160+drdp!M160)*'ASXY-TI2S'!$B160+(drdp!G160+drdp!P160)*'ASXY-TI2S'!$C160+(drdp!J160+drdp!S160)*'ASXY-TI2S'!$D160)</f>
        <v>0</v>
      </c>
      <c r="H160" s="18">
        <f>Model!$W$11*((drdp!B160)*'ASXY-TI2S'!$B160+(drdp!E160)*'ASXY-TI2S'!$C160+(drdp!H160)*'ASXY-TI2S'!$D160)</f>
        <v>0</v>
      </c>
      <c r="I160" s="18">
        <f>Model!$W$11*((drdp!C160)*'ASXY-TI2S'!$B160+(drdp!F160)*'ASXY-TI2S'!$C160+(drdp!I160)*'ASXY-TI2S'!$D160)</f>
        <v>0</v>
      </c>
      <c r="J160" s="18">
        <f>Model!$W$11*((drdp!D160)*'ASXY-TI2S'!$B160+(drdp!G160)*'ASXY-TI2S'!$C160+(drdp!J160)*'ASXY-TI2S'!$D160)</f>
        <v>0</v>
      </c>
      <c r="K160" s="21">
        <f>SUM(E$3:E159)+H160</f>
        <v>7.5088414534331877E-2</v>
      </c>
      <c r="L160" s="21">
        <f>SUM(F$3:F159)+I160</f>
        <v>0.1327926137004154</v>
      </c>
      <c r="M160" s="21">
        <f>SUM(G$3:G159)+J160</f>
        <v>-3.3628785436320863E-2</v>
      </c>
      <c r="N160" s="21"/>
      <c r="O160" s="21"/>
      <c r="P160" s="21"/>
      <c r="Q160" s="19">
        <f t="shared" si="13"/>
        <v>5.6382699972796629E-3</v>
      </c>
      <c r="R160" s="19">
        <f t="shared" si="14"/>
        <v>1.763387825338775E-2</v>
      </c>
      <c r="S160" s="19">
        <f t="shared" si="15"/>
        <v>1.1308952099221062E-3</v>
      </c>
      <c r="T160" s="19">
        <f t="shared" si="16"/>
        <v>9.971186824634189E-3</v>
      </c>
      <c r="U160" s="19">
        <f t="shared" si="17"/>
        <v>-2.5251321811285638E-3</v>
      </c>
      <c r="V160" s="19">
        <f t="shared" si="18"/>
        <v>-4.4656543136595119E-3</v>
      </c>
    </row>
    <row r="161" spans="1:22" x14ac:dyDescent="0.25">
      <c r="A161" s="26">
        <f>Wellpath!E161</f>
        <v>0</v>
      </c>
      <c r="B161" s="22">
        <v>0</v>
      </c>
      <c r="C161" s="22">
        <f>SIN(Wellpath!$L161) * COS(Wellpath!$L161) / 2</f>
        <v>0</v>
      </c>
      <c r="D161" s="22">
        <f>(-TAN(Dip) * SIN(Wellpath!$L161) * COS(Wellpath!$L161) * SIN(Wellpath!$O161)) / 2</f>
        <v>0</v>
      </c>
      <c r="E161" s="20">
        <f>Model!$W$11*((drdp!B161+drdp!K161)*'ASXY-TI2S'!$B161+(drdp!E161+drdp!N161)*'ASXY-TI2S'!$C161+(drdp!H161+drdp!Q161)*'ASXY-TI2S'!$D161)</f>
        <v>0</v>
      </c>
      <c r="F161" s="20">
        <f>Model!$W$11*((drdp!C161+drdp!L161)*'ASXY-TI2S'!$B161+(drdp!F161+drdp!O161)*'ASXY-TI2S'!$C161+(drdp!I161+drdp!R161)*'ASXY-TI2S'!$D161)</f>
        <v>0</v>
      </c>
      <c r="G161" s="20">
        <f>Model!$W$11*((drdp!D161+drdp!M161)*'ASXY-TI2S'!$B161+(drdp!G161+drdp!P161)*'ASXY-TI2S'!$C161+(drdp!J161+drdp!S161)*'ASXY-TI2S'!$D161)</f>
        <v>0</v>
      </c>
      <c r="H161" s="18">
        <f>Model!$W$11*((drdp!B161)*'ASXY-TI2S'!$B161+(drdp!E161)*'ASXY-TI2S'!$C161+(drdp!H161)*'ASXY-TI2S'!$D161)</f>
        <v>0</v>
      </c>
      <c r="I161" s="18">
        <f>Model!$W$11*((drdp!C161)*'ASXY-TI2S'!$B161+(drdp!F161)*'ASXY-TI2S'!$C161+(drdp!I161)*'ASXY-TI2S'!$D161)</f>
        <v>0</v>
      </c>
      <c r="J161" s="18">
        <f>Model!$W$11*((drdp!D161)*'ASXY-TI2S'!$B161+(drdp!G161)*'ASXY-TI2S'!$C161+(drdp!J161)*'ASXY-TI2S'!$D161)</f>
        <v>0</v>
      </c>
      <c r="K161" s="21">
        <f>SUM(E$3:E160)+H161</f>
        <v>7.5088414534331877E-2</v>
      </c>
      <c r="L161" s="21">
        <f>SUM(F$3:F160)+I161</f>
        <v>0.1327926137004154</v>
      </c>
      <c r="M161" s="21">
        <f>SUM(G$3:G160)+J161</f>
        <v>-3.3628785436320863E-2</v>
      </c>
      <c r="N161" s="21"/>
      <c r="O161" s="21"/>
      <c r="P161" s="21"/>
      <c r="Q161" s="19">
        <f t="shared" si="13"/>
        <v>5.6382699972796629E-3</v>
      </c>
      <c r="R161" s="19">
        <f t="shared" si="14"/>
        <v>1.763387825338775E-2</v>
      </c>
      <c r="S161" s="19">
        <f t="shared" si="15"/>
        <v>1.1308952099221062E-3</v>
      </c>
      <c r="T161" s="19">
        <f t="shared" si="16"/>
        <v>9.971186824634189E-3</v>
      </c>
      <c r="U161" s="19">
        <f t="shared" si="17"/>
        <v>-2.5251321811285638E-3</v>
      </c>
      <c r="V161" s="19">
        <f t="shared" si="18"/>
        <v>-4.4656543136595119E-3</v>
      </c>
    </row>
    <row r="162" spans="1:22" x14ac:dyDescent="0.25">
      <c r="A162" s="26">
        <f>Wellpath!E162</f>
        <v>0</v>
      </c>
      <c r="B162" s="22">
        <v>0</v>
      </c>
      <c r="C162" s="22">
        <f>SIN(Wellpath!$L162) * COS(Wellpath!$L162) / 2</f>
        <v>0</v>
      </c>
      <c r="D162" s="22">
        <f>(-TAN(Dip) * SIN(Wellpath!$L162) * COS(Wellpath!$L162) * SIN(Wellpath!$O162)) / 2</f>
        <v>0</v>
      </c>
      <c r="E162" s="20">
        <f>Model!$W$11*((drdp!B162+drdp!K162)*'ASXY-TI2S'!$B162+(drdp!E162+drdp!N162)*'ASXY-TI2S'!$C162+(drdp!H162+drdp!Q162)*'ASXY-TI2S'!$D162)</f>
        <v>0</v>
      </c>
      <c r="F162" s="20">
        <f>Model!$W$11*((drdp!C162+drdp!L162)*'ASXY-TI2S'!$B162+(drdp!F162+drdp!O162)*'ASXY-TI2S'!$C162+(drdp!I162+drdp!R162)*'ASXY-TI2S'!$D162)</f>
        <v>0</v>
      </c>
      <c r="G162" s="20">
        <f>Model!$W$11*((drdp!D162+drdp!M162)*'ASXY-TI2S'!$B162+(drdp!G162+drdp!P162)*'ASXY-TI2S'!$C162+(drdp!J162+drdp!S162)*'ASXY-TI2S'!$D162)</f>
        <v>0</v>
      </c>
      <c r="H162" s="18">
        <f>Model!$W$11*((drdp!B162)*'ASXY-TI2S'!$B162+(drdp!E162)*'ASXY-TI2S'!$C162+(drdp!H162)*'ASXY-TI2S'!$D162)</f>
        <v>0</v>
      </c>
      <c r="I162" s="18">
        <f>Model!$W$11*((drdp!C162)*'ASXY-TI2S'!$B162+(drdp!F162)*'ASXY-TI2S'!$C162+(drdp!I162)*'ASXY-TI2S'!$D162)</f>
        <v>0</v>
      </c>
      <c r="J162" s="18">
        <f>Model!$W$11*((drdp!D162)*'ASXY-TI2S'!$B162+(drdp!G162)*'ASXY-TI2S'!$C162+(drdp!J162)*'ASXY-TI2S'!$D162)</f>
        <v>0</v>
      </c>
      <c r="K162" s="21">
        <f>SUM(E$3:E161)+H162</f>
        <v>7.5088414534331877E-2</v>
      </c>
      <c r="L162" s="21">
        <f>SUM(F$3:F161)+I162</f>
        <v>0.1327926137004154</v>
      </c>
      <c r="M162" s="21">
        <f>SUM(G$3:G161)+J162</f>
        <v>-3.3628785436320863E-2</v>
      </c>
      <c r="N162" s="21"/>
      <c r="O162" s="21"/>
      <c r="P162" s="21"/>
      <c r="Q162" s="19">
        <f t="shared" si="13"/>
        <v>5.6382699972796629E-3</v>
      </c>
      <c r="R162" s="19">
        <f t="shared" si="14"/>
        <v>1.763387825338775E-2</v>
      </c>
      <c r="S162" s="19">
        <f t="shared" si="15"/>
        <v>1.1308952099221062E-3</v>
      </c>
      <c r="T162" s="19">
        <f t="shared" si="16"/>
        <v>9.971186824634189E-3</v>
      </c>
      <c r="U162" s="19">
        <f t="shared" si="17"/>
        <v>-2.5251321811285638E-3</v>
      </c>
      <c r="V162" s="19">
        <f t="shared" si="18"/>
        <v>-4.4656543136595119E-3</v>
      </c>
    </row>
    <row r="163" spans="1:22" x14ac:dyDescent="0.25">
      <c r="A163" s="26">
        <f>Wellpath!E163</f>
        <v>0</v>
      </c>
      <c r="B163" s="22">
        <v>0</v>
      </c>
      <c r="C163" s="22">
        <f>SIN(Wellpath!$L163) * COS(Wellpath!$L163) / 2</f>
        <v>0</v>
      </c>
      <c r="D163" s="22">
        <f>(-TAN(Dip) * SIN(Wellpath!$L163) * COS(Wellpath!$L163) * SIN(Wellpath!$O163)) / 2</f>
        <v>0</v>
      </c>
      <c r="E163" s="20">
        <f>Model!$W$11*((drdp!B163+drdp!K163)*'ASXY-TI2S'!$B163+(drdp!E163+drdp!N163)*'ASXY-TI2S'!$C163+(drdp!H163+drdp!Q163)*'ASXY-TI2S'!$D163)</f>
        <v>0</v>
      </c>
      <c r="F163" s="20">
        <f>Model!$W$11*((drdp!C163+drdp!L163)*'ASXY-TI2S'!$B163+(drdp!F163+drdp!O163)*'ASXY-TI2S'!$C163+(drdp!I163+drdp!R163)*'ASXY-TI2S'!$D163)</f>
        <v>0</v>
      </c>
      <c r="G163" s="20">
        <f>Model!$W$11*((drdp!D163+drdp!M163)*'ASXY-TI2S'!$B163+(drdp!G163+drdp!P163)*'ASXY-TI2S'!$C163+(drdp!J163+drdp!S163)*'ASXY-TI2S'!$D163)</f>
        <v>0</v>
      </c>
      <c r="H163" s="18">
        <f>Model!$W$11*((drdp!B163)*'ASXY-TI2S'!$B163+(drdp!E163)*'ASXY-TI2S'!$C163+(drdp!H163)*'ASXY-TI2S'!$D163)</f>
        <v>0</v>
      </c>
      <c r="I163" s="18">
        <f>Model!$W$11*((drdp!C163)*'ASXY-TI2S'!$B163+(drdp!F163)*'ASXY-TI2S'!$C163+(drdp!I163)*'ASXY-TI2S'!$D163)</f>
        <v>0</v>
      </c>
      <c r="J163" s="18">
        <f>Model!$W$11*((drdp!D163)*'ASXY-TI2S'!$B163+(drdp!G163)*'ASXY-TI2S'!$C163+(drdp!J163)*'ASXY-TI2S'!$D163)</f>
        <v>0</v>
      </c>
      <c r="K163" s="21">
        <f>SUM(E$3:E162)+H163</f>
        <v>7.5088414534331877E-2</v>
      </c>
      <c r="L163" s="21">
        <f>SUM(F$3:F162)+I163</f>
        <v>0.1327926137004154</v>
      </c>
      <c r="M163" s="21">
        <f>SUM(G$3:G162)+J163</f>
        <v>-3.3628785436320863E-2</v>
      </c>
      <c r="N163" s="21"/>
      <c r="O163" s="21"/>
      <c r="P163" s="21"/>
      <c r="Q163" s="19">
        <f t="shared" si="13"/>
        <v>5.6382699972796629E-3</v>
      </c>
      <c r="R163" s="19">
        <f t="shared" si="14"/>
        <v>1.763387825338775E-2</v>
      </c>
      <c r="S163" s="19">
        <f t="shared" si="15"/>
        <v>1.1308952099221062E-3</v>
      </c>
      <c r="T163" s="19">
        <f t="shared" si="16"/>
        <v>9.971186824634189E-3</v>
      </c>
      <c r="U163" s="19">
        <f t="shared" si="17"/>
        <v>-2.5251321811285638E-3</v>
      </c>
      <c r="V163" s="19">
        <f t="shared" si="18"/>
        <v>-4.4656543136595119E-3</v>
      </c>
    </row>
    <row r="164" spans="1:22" x14ac:dyDescent="0.25">
      <c r="A164" s="26">
        <f>Wellpath!E164</f>
        <v>0</v>
      </c>
      <c r="B164" s="22">
        <v>0</v>
      </c>
      <c r="C164" s="22">
        <f>SIN(Wellpath!$L164) * COS(Wellpath!$L164) / 2</f>
        <v>0</v>
      </c>
      <c r="D164" s="22">
        <f>(-TAN(Dip) * SIN(Wellpath!$L164) * COS(Wellpath!$L164) * SIN(Wellpath!$O164)) / 2</f>
        <v>0</v>
      </c>
      <c r="E164" s="20">
        <f>Model!$W$11*((drdp!B164+drdp!K164)*'ASXY-TI2S'!$B164+(drdp!E164+drdp!N164)*'ASXY-TI2S'!$C164+(drdp!H164+drdp!Q164)*'ASXY-TI2S'!$D164)</f>
        <v>0</v>
      </c>
      <c r="F164" s="20">
        <f>Model!$W$11*((drdp!C164+drdp!L164)*'ASXY-TI2S'!$B164+(drdp!F164+drdp!O164)*'ASXY-TI2S'!$C164+(drdp!I164+drdp!R164)*'ASXY-TI2S'!$D164)</f>
        <v>0</v>
      </c>
      <c r="G164" s="20">
        <f>Model!$W$11*((drdp!D164+drdp!M164)*'ASXY-TI2S'!$B164+(drdp!G164+drdp!P164)*'ASXY-TI2S'!$C164+(drdp!J164+drdp!S164)*'ASXY-TI2S'!$D164)</f>
        <v>0</v>
      </c>
      <c r="H164" s="18">
        <f>Model!$W$11*((drdp!B164)*'ASXY-TI2S'!$B164+(drdp!E164)*'ASXY-TI2S'!$C164+(drdp!H164)*'ASXY-TI2S'!$D164)</f>
        <v>0</v>
      </c>
      <c r="I164" s="18">
        <f>Model!$W$11*((drdp!C164)*'ASXY-TI2S'!$B164+(drdp!F164)*'ASXY-TI2S'!$C164+(drdp!I164)*'ASXY-TI2S'!$D164)</f>
        <v>0</v>
      </c>
      <c r="J164" s="18">
        <f>Model!$W$11*((drdp!D164)*'ASXY-TI2S'!$B164+(drdp!G164)*'ASXY-TI2S'!$C164+(drdp!J164)*'ASXY-TI2S'!$D164)</f>
        <v>0</v>
      </c>
      <c r="K164" s="21">
        <f>SUM(E$3:E163)+H164</f>
        <v>7.5088414534331877E-2</v>
      </c>
      <c r="L164" s="21">
        <f>SUM(F$3:F163)+I164</f>
        <v>0.1327926137004154</v>
      </c>
      <c r="M164" s="21">
        <f>SUM(G$3:G163)+J164</f>
        <v>-3.3628785436320863E-2</v>
      </c>
      <c r="N164" s="21"/>
      <c r="O164" s="21"/>
      <c r="P164" s="21"/>
      <c r="Q164" s="19">
        <f t="shared" si="13"/>
        <v>5.6382699972796629E-3</v>
      </c>
      <c r="R164" s="19">
        <f t="shared" si="14"/>
        <v>1.763387825338775E-2</v>
      </c>
      <c r="S164" s="19">
        <f t="shared" si="15"/>
        <v>1.1308952099221062E-3</v>
      </c>
      <c r="T164" s="19">
        <f t="shared" si="16"/>
        <v>9.971186824634189E-3</v>
      </c>
      <c r="U164" s="19">
        <f t="shared" si="17"/>
        <v>-2.5251321811285638E-3</v>
      </c>
      <c r="V164" s="19">
        <f t="shared" si="18"/>
        <v>-4.4656543136595119E-3</v>
      </c>
    </row>
    <row r="165" spans="1:22" x14ac:dyDescent="0.25">
      <c r="A165" s="26">
        <f>Wellpath!E165</f>
        <v>0</v>
      </c>
      <c r="B165" s="22">
        <v>0</v>
      </c>
      <c r="C165" s="22">
        <f>SIN(Wellpath!$L165) * COS(Wellpath!$L165) / 2</f>
        <v>0</v>
      </c>
      <c r="D165" s="22">
        <f>(-TAN(Dip) * SIN(Wellpath!$L165) * COS(Wellpath!$L165) * SIN(Wellpath!$O165)) / 2</f>
        <v>0</v>
      </c>
      <c r="E165" s="20">
        <f>Model!$W$11*((drdp!B165+drdp!K165)*'ASXY-TI2S'!$B165+(drdp!E165+drdp!N165)*'ASXY-TI2S'!$C165+(drdp!H165+drdp!Q165)*'ASXY-TI2S'!$D165)</f>
        <v>0</v>
      </c>
      <c r="F165" s="20">
        <f>Model!$W$11*((drdp!C165+drdp!L165)*'ASXY-TI2S'!$B165+(drdp!F165+drdp!O165)*'ASXY-TI2S'!$C165+(drdp!I165+drdp!R165)*'ASXY-TI2S'!$D165)</f>
        <v>0</v>
      </c>
      <c r="G165" s="20">
        <f>Model!$W$11*((drdp!D165+drdp!M165)*'ASXY-TI2S'!$B165+(drdp!G165+drdp!P165)*'ASXY-TI2S'!$C165+(drdp!J165+drdp!S165)*'ASXY-TI2S'!$D165)</f>
        <v>0</v>
      </c>
      <c r="H165" s="18">
        <f>Model!$W$11*((drdp!B165)*'ASXY-TI2S'!$B165+(drdp!E165)*'ASXY-TI2S'!$C165+(drdp!H165)*'ASXY-TI2S'!$D165)</f>
        <v>0</v>
      </c>
      <c r="I165" s="18">
        <f>Model!$W$11*((drdp!C165)*'ASXY-TI2S'!$B165+(drdp!F165)*'ASXY-TI2S'!$C165+(drdp!I165)*'ASXY-TI2S'!$D165)</f>
        <v>0</v>
      </c>
      <c r="J165" s="18">
        <f>Model!$W$11*((drdp!D165)*'ASXY-TI2S'!$B165+(drdp!G165)*'ASXY-TI2S'!$C165+(drdp!J165)*'ASXY-TI2S'!$D165)</f>
        <v>0</v>
      </c>
      <c r="K165" s="21">
        <f>SUM(E$3:E164)+H165</f>
        <v>7.5088414534331877E-2</v>
      </c>
      <c r="L165" s="21">
        <f>SUM(F$3:F164)+I165</f>
        <v>0.1327926137004154</v>
      </c>
      <c r="M165" s="21">
        <f>SUM(G$3:G164)+J165</f>
        <v>-3.3628785436320863E-2</v>
      </c>
      <c r="N165" s="21"/>
      <c r="O165" s="21"/>
      <c r="P165" s="21"/>
      <c r="Q165" s="19">
        <f t="shared" si="13"/>
        <v>5.6382699972796629E-3</v>
      </c>
      <c r="R165" s="19">
        <f t="shared" si="14"/>
        <v>1.763387825338775E-2</v>
      </c>
      <c r="S165" s="19">
        <f t="shared" si="15"/>
        <v>1.1308952099221062E-3</v>
      </c>
      <c r="T165" s="19">
        <f t="shared" si="16"/>
        <v>9.971186824634189E-3</v>
      </c>
      <c r="U165" s="19">
        <f t="shared" si="17"/>
        <v>-2.5251321811285638E-3</v>
      </c>
      <c r="V165" s="19">
        <f t="shared" si="18"/>
        <v>-4.4656543136595119E-3</v>
      </c>
    </row>
    <row r="166" spans="1:22" x14ac:dyDescent="0.25">
      <c r="A166" s="26">
        <f>Wellpath!E166</f>
        <v>0</v>
      </c>
      <c r="B166" s="22">
        <v>0</v>
      </c>
      <c r="C166" s="22">
        <f>SIN(Wellpath!$L166) * COS(Wellpath!$L166) / 2</f>
        <v>0</v>
      </c>
      <c r="D166" s="22">
        <f>(-TAN(Dip) * SIN(Wellpath!$L166) * COS(Wellpath!$L166) * SIN(Wellpath!$O166)) / 2</f>
        <v>0</v>
      </c>
      <c r="E166" s="20">
        <f>Model!$W$11*((drdp!B166+drdp!K166)*'ASXY-TI2S'!$B166+(drdp!E166+drdp!N166)*'ASXY-TI2S'!$C166+(drdp!H166+drdp!Q166)*'ASXY-TI2S'!$D166)</f>
        <v>0</v>
      </c>
      <c r="F166" s="20">
        <f>Model!$W$11*((drdp!C166+drdp!L166)*'ASXY-TI2S'!$B166+(drdp!F166+drdp!O166)*'ASXY-TI2S'!$C166+(drdp!I166+drdp!R166)*'ASXY-TI2S'!$D166)</f>
        <v>0</v>
      </c>
      <c r="G166" s="20">
        <f>Model!$W$11*((drdp!D166+drdp!M166)*'ASXY-TI2S'!$B166+(drdp!G166+drdp!P166)*'ASXY-TI2S'!$C166+(drdp!J166+drdp!S166)*'ASXY-TI2S'!$D166)</f>
        <v>0</v>
      </c>
      <c r="H166" s="18">
        <f>Model!$W$11*((drdp!B166)*'ASXY-TI2S'!$B166+(drdp!E166)*'ASXY-TI2S'!$C166+(drdp!H166)*'ASXY-TI2S'!$D166)</f>
        <v>0</v>
      </c>
      <c r="I166" s="18">
        <f>Model!$W$11*((drdp!C166)*'ASXY-TI2S'!$B166+(drdp!F166)*'ASXY-TI2S'!$C166+(drdp!I166)*'ASXY-TI2S'!$D166)</f>
        <v>0</v>
      </c>
      <c r="J166" s="18">
        <f>Model!$W$11*((drdp!D166)*'ASXY-TI2S'!$B166+(drdp!G166)*'ASXY-TI2S'!$C166+(drdp!J166)*'ASXY-TI2S'!$D166)</f>
        <v>0</v>
      </c>
      <c r="K166" s="21">
        <f>SUM(E$3:E165)+H166</f>
        <v>7.5088414534331877E-2</v>
      </c>
      <c r="L166" s="21">
        <f>SUM(F$3:F165)+I166</f>
        <v>0.1327926137004154</v>
      </c>
      <c r="M166" s="21">
        <f>SUM(G$3:G165)+J166</f>
        <v>-3.3628785436320863E-2</v>
      </c>
      <c r="N166" s="21"/>
      <c r="O166" s="21"/>
      <c r="P166" s="21"/>
      <c r="Q166" s="19">
        <f t="shared" si="13"/>
        <v>5.6382699972796629E-3</v>
      </c>
      <c r="R166" s="19">
        <f t="shared" si="14"/>
        <v>1.763387825338775E-2</v>
      </c>
      <c r="S166" s="19">
        <f t="shared" si="15"/>
        <v>1.1308952099221062E-3</v>
      </c>
      <c r="T166" s="19">
        <f t="shared" si="16"/>
        <v>9.971186824634189E-3</v>
      </c>
      <c r="U166" s="19">
        <f t="shared" si="17"/>
        <v>-2.5251321811285638E-3</v>
      </c>
      <c r="V166" s="19">
        <f t="shared" si="18"/>
        <v>-4.4656543136595119E-3</v>
      </c>
    </row>
    <row r="167" spans="1:22" x14ac:dyDescent="0.25">
      <c r="A167" s="26">
        <f>Wellpath!E167</f>
        <v>0</v>
      </c>
      <c r="B167" s="22">
        <v>0</v>
      </c>
      <c r="C167" s="22">
        <f>SIN(Wellpath!$L167) * COS(Wellpath!$L167) / 2</f>
        <v>0</v>
      </c>
      <c r="D167" s="22">
        <f>(-TAN(Dip) * SIN(Wellpath!$L167) * COS(Wellpath!$L167) * SIN(Wellpath!$O167)) / 2</f>
        <v>0</v>
      </c>
      <c r="E167" s="20">
        <f>Model!$W$11*((drdp!B167+drdp!K167)*'ASXY-TI2S'!$B167+(drdp!E167+drdp!N167)*'ASXY-TI2S'!$C167+(drdp!H167+drdp!Q167)*'ASXY-TI2S'!$D167)</f>
        <v>0</v>
      </c>
      <c r="F167" s="20">
        <f>Model!$W$11*((drdp!C167+drdp!L167)*'ASXY-TI2S'!$B167+(drdp!F167+drdp!O167)*'ASXY-TI2S'!$C167+(drdp!I167+drdp!R167)*'ASXY-TI2S'!$D167)</f>
        <v>0</v>
      </c>
      <c r="G167" s="20">
        <f>Model!$W$11*((drdp!D167+drdp!M167)*'ASXY-TI2S'!$B167+(drdp!G167+drdp!P167)*'ASXY-TI2S'!$C167+(drdp!J167+drdp!S167)*'ASXY-TI2S'!$D167)</f>
        <v>0</v>
      </c>
      <c r="H167" s="18">
        <f>Model!$W$11*((drdp!B167)*'ASXY-TI2S'!$B167+(drdp!E167)*'ASXY-TI2S'!$C167+(drdp!H167)*'ASXY-TI2S'!$D167)</f>
        <v>0</v>
      </c>
      <c r="I167" s="18">
        <f>Model!$W$11*((drdp!C167)*'ASXY-TI2S'!$B167+(drdp!F167)*'ASXY-TI2S'!$C167+(drdp!I167)*'ASXY-TI2S'!$D167)</f>
        <v>0</v>
      </c>
      <c r="J167" s="18">
        <f>Model!$W$11*((drdp!D167)*'ASXY-TI2S'!$B167+(drdp!G167)*'ASXY-TI2S'!$C167+(drdp!J167)*'ASXY-TI2S'!$D167)</f>
        <v>0</v>
      </c>
      <c r="K167" s="21">
        <f>SUM(E$3:E166)+H167</f>
        <v>7.5088414534331877E-2</v>
      </c>
      <c r="L167" s="21">
        <f>SUM(F$3:F166)+I167</f>
        <v>0.1327926137004154</v>
      </c>
      <c r="M167" s="21">
        <f>SUM(G$3:G166)+J167</f>
        <v>-3.3628785436320863E-2</v>
      </c>
      <c r="N167" s="21"/>
      <c r="O167" s="21"/>
      <c r="P167" s="21"/>
      <c r="Q167" s="19">
        <f t="shared" si="13"/>
        <v>5.6382699972796629E-3</v>
      </c>
      <c r="R167" s="19">
        <f t="shared" si="14"/>
        <v>1.763387825338775E-2</v>
      </c>
      <c r="S167" s="19">
        <f t="shared" si="15"/>
        <v>1.1308952099221062E-3</v>
      </c>
      <c r="T167" s="19">
        <f t="shared" si="16"/>
        <v>9.971186824634189E-3</v>
      </c>
      <c r="U167" s="19">
        <f t="shared" si="17"/>
        <v>-2.5251321811285638E-3</v>
      </c>
      <c r="V167" s="19">
        <f t="shared" si="18"/>
        <v>-4.4656543136595119E-3</v>
      </c>
    </row>
    <row r="168" spans="1:22" x14ac:dyDescent="0.25">
      <c r="A168" s="26">
        <f>Wellpath!E168</f>
        <v>0</v>
      </c>
      <c r="B168" s="22">
        <v>0</v>
      </c>
      <c r="C168" s="22">
        <f>SIN(Wellpath!$L168) * COS(Wellpath!$L168) / 2</f>
        <v>0</v>
      </c>
      <c r="D168" s="22">
        <f>(-TAN(Dip) * SIN(Wellpath!$L168) * COS(Wellpath!$L168) * SIN(Wellpath!$O168)) / 2</f>
        <v>0</v>
      </c>
      <c r="E168" s="20">
        <f>Model!$W$11*((drdp!B168+drdp!K168)*'ASXY-TI2S'!$B168+(drdp!E168+drdp!N168)*'ASXY-TI2S'!$C168+(drdp!H168+drdp!Q168)*'ASXY-TI2S'!$D168)</f>
        <v>0</v>
      </c>
      <c r="F168" s="20">
        <f>Model!$W$11*((drdp!C168+drdp!L168)*'ASXY-TI2S'!$B168+(drdp!F168+drdp!O168)*'ASXY-TI2S'!$C168+(drdp!I168+drdp!R168)*'ASXY-TI2S'!$D168)</f>
        <v>0</v>
      </c>
      <c r="G168" s="20">
        <f>Model!$W$11*((drdp!D168+drdp!M168)*'ASXY-TI2S'!$B168+(drdp!G168+drdp!P168)*'ASXY-TI2S'!$C168+(drdp!J168+drdp!S168)*'ASXY-TI2S'!$D168)</f>
        <v>0</v>
      </c>
      <c r="H168" s="18">
        <f>Model!$W$11*((drdp!B168)*'ASXY-TI2S'!$B168+(drdp!E168)*'ASXY-TI2S'!$C168+(drdp!H168)*'ASXY-TI2S'!$D168)</f>
        <v>0</v>
      </c>
      <c r="I168" s="18">
        <f>Model!$W$11*((drdp!C168)*'ASXY-TI2S'!$B168+(drdp!F168)*'ASXY-TI2S'!$C168+(drdp!I168)*'ASXY-TI2S'!$D168)</f>
        <v>0</v>
      </c>
      <c r="J168" s="18">
        <f>Model!$W$11*((drdp!D168)*'ASXY-TI2S'!$B168+(drdp!G168)*'ASXY-TI2S'!$C168+(drdp!J168)*'ASXY-TI2S'!$D168)</f>
        <v>0</v>
      </c>
      <c r="K168" s="21">
        <f>SUM(E$3:E167)+H168</f>
        <v>7.5088414534331877E-2</v>
      </c>
      <c r="L168" s="21">
        <f>SUM(F$3:F167)+I168</f>
        <v>0.1327926137004154</v>
      </c>
      <c r="M168" s="21">
        <f>SUM(G$3:G167)+J168</f>
        <v>-3.3628785436320863E-2</v>
      </c>
      <c r="N168" s="21"/>
      <c r="O168" s="21"/>
      <c r="P168" s="21"/>
      <c r="Q168" s="19">
        <f t="shared" si="13"/>
        <v>5.6382699972796629E-3</v>
      </c>
      <c r="R168" s="19">
        <f t="shared" si="14"/>
        <v>1.763387825338775E-2</v>
      </c>
      <c r="S168" s="19">
        <f t="shared" si="15"/>
        <v>1.1308952099221062E-3</v>
      </c>
      <c r="T168" s="19">
        <f t="shared" si="16"/>
        <v>9.971186824634189E-3</v>
      </c>
      <c r="U168" s="19">
        <f t="shared" si="17"/>
        <v>-2.5251321811285638E-3</v>
      </c>
      <c r="V168" s="19">
        <f t="shared" si="18"/>
        <v>-4.4656543136595119E-3</v>
      </c>
    </row>
    <row r="169" spans="1:22" x14ac:dyDescent="0.25">
      <c r="A169" s="26">
        <f>Wellpath!E169</f>
        <v>0</v>
      </c>
      <c r="B169" s="22">
        <v>0</v>
      </c>
      <c r="C169" s="22">
        <f>SIN(Wellpath!$L169) * COS(Wellpath!$L169) / 2</f>
        <v>0</v>
      </c>
      <c r="D169" s="22">
        <f>(-TAN(Dip) * SIN(Wellpath!$L169) * COS(Wellpath!$L169) * SIN(Wellpath!$O169)) / 2</f>
        <v>0</v>
      </c>
      <c r="E169" s="20">
        <f>Model!$W$11*((drdp!B169+drdp!K169)*'ASXY-TI2S'!$B169+(drdp!E169+drdp!N169)*'ASXY-TI2S'!$C169+(drdp!H169+drdp!Q169)*'ASXY-TI2S'!$D169)</f>
        <v>0</v>
      </c>
      <c r="F169" s="20">
        <f>Model!$W$11*((drdp!C169+drdp!L169)*'ASXY-TI2S'!$B169+(drdp!F169+drdp!O169)*'ASXY-TI2S'!$C169+(drdp!I169+drdp!R169)*'ASXY-TI2S'!$D169)</f>
        <v>0</v>
      </c>
      <c r="G169" s="20">
        <f>Model!$W$11*((drdp!D169+drdp!M169)*'ASXY-TI2S'!$B169+(drdp!G169+drdp!P169)*'ASXY-TI2S'!$C169+(drdp!J169+drdp!S169)*'ASXY-TI2S'!$D169)</f>
        <v>0</v>
      </c>
      <c r="H169" s="18">
        <f>Model!$W$11*((drdp!B169)*'ASXY-TI2S'!$B169+(drdp!E169)*'ASXY-TI2S'!$C169+(drdp!H169)*'ASXY-TI2S'!$D169)</f>
        <v>0</v>
      </c>
      <c r="I169" s="18">
        <f>Model!$W$11*((drdp!C169)*'ASXY-TI2S'!$B169+(drdp!F169)*'ASXY-TI2S'!$C169+(drdp!I169)*'ASXY-TI2S'!$D169)</f>
        <v>0</v>
      </c>
      <c r="J169" s="18">
        <f>Model!$W$11*((drdp!D169)*'ASXY-TI2S'!$B169+(drdp!G169)*'ASXY-TI2S'!$C169+(drdp!J169)*'ASXY-TI2S'!$D169)</f>
        <v>0</v>
      </c>
      <c r="K169" s="21">
        <f>SUM(E$3:E168)+H169</f>
        <v>7.5088414534331877E-2</v>
      </c>
      <c r="L169" s="21">
        <f>SUM(F$3:F168)+I169</f>
        <v>0.1327926137004154</v>
      </c>
      <c r="M169" s="21">
        <f>SUM(G$3:G168)+J169</f>
        <v>-3.3628785436320863E-2</v>
      </c>
      <c r="N169" s="21"/>
      <c r="O169" s="21"/>
      <c r="P169" s="21"/>
      <c r="Q169" s="19">
        <f t="shared" si="13"/>
        <v>5.6382699972796629E-3</v>
      </c>
      <c r="R169" s="19">
        <f t="shared" si="14"/>
        <v>1.763387825338775E-2</v>
      </c>
      <c r="S169" s="19">
        <f t="shared" si="15"/>
        <v>1.1308952099221062E-3</v>
      </c>
      <c r="T169" s="19">
        <f t="shared" si="16"/>
        <v>9.971186824634189E-3</v>
      </c>
      <c r="U169" s="19">
        <f t="shared" si="17"/>
        <v>-2.5251321811285638E-3</v>
      </c>
      <c r="V169" s="19">
        <f t="shared" si="18"/>
        <v>-4.4656543136595119E-3</v>
      </c>
    </row>
    <row r="170" spans="1:22" x14ac:dyDescent="0.25">
      <c r="A170" s="26">
        <f>Wellpath!E170</f>
        <v>0</v>
      </c>
      <c r="B170" s="22">
        <v>0</v>
      </c>
      <c r="C170" s="22">
        <f>SIN(Wellpath!$L170) * COS(Wellpath!$L170) / 2</f>
        <v>0</v>
      </c>
      <c r="D170" s="22">
        <f>(-TAN(Dip) * SIN(Wellpath!$L170) * COS(Wellpath!$L170) * SIN(Wellpath!$O170)) / 2</f>
        <v>0</v>
      </c>
      <c r="E170" s="20">
        <f>Model!$W$11*((drdp!B170+drdp!K170)*'ASXY-TI2S'!$B170+(drdp!E170+drdp!N170)*'ASXY-TI2S'!$C170+(drdp!H170+drdp!Q170)*'ASXY-TI2S'!$D170)</f>
        <v>0</v>
      </c>
      <c r="F170" s="20">
        <f>Model!$W$11*((drdp!C170+drdp!L170)*'ASXY-TI2S'!$B170+(drdp!F170+drdp!O170)*'ASXY-TI2S'!$C170+(drdp!I170+drdp!R170)*'ASXY-TI2S'!$D170)</f>
        <v>0</v>
      </c>
      <c r="G170" s="20">
        <f>Model!$W$11*((drdp!D170+drdp!M170)*'ASXY-TI2S'!$B170+(drdp!G170+drdp!P170)*'ASXY-TI2S'!$C170+(drdp!J170+drdp!S170)*'ASXY-TI2S'!$D170)</f>
        <v>0</v>
      </c>
      <c r="H170" s="18">
        <f>Model!$W$11*((drdp!B170)*'ASXY-TI2S'!$B170+(drdp!E170)*'ASXY-TI2S'!$C170+(drdp!H170)*'ASXY-TI2S'!$D170)</f>
        <v>0</v>
      </c>
      <c r="I170" s="18">
        <f>Model!$W$11*((drdp!C170)*'ASXY-TI2S'!$B170+(drdp!F170)*'ASXY-TI2S'!$C170+(drdp!I170)*'ASXY-TI2S'!$D170)</f>
        <v>0</v>
      </c>
      <c r="J170" s="18">
        <f>Model!$W$11*((drdp!D170)*'ASXY-TI2S'!$B170+(drdp!G170)*'ASXY-TI2S'!$C170+(drdp!J170)*'ASXY-TI2S'!$D170)</f>
        <v>0</v>
      </c>
      <c r="K170" s="21">
        <f>SUM(E$3:E169)+H170</f>
        <v>7.5088414534331877E-2</v>
      </c>
      <c r="L170" s="21">
        <f>SUM(F$3:F169)+I170</f>
        <v>0.1327926137004154</v>
      </c>
      <c r="M170" s="21">
        <f>SUM(G$3:G169)+J170</f>
        <v>-3.3628785436320863E-2</v>
      </c>
      <c r="N170" s="21"/>
      <c r="O170" s="21"/>
      <c r="P170" s="21"/>
      <c r="Q170" s="19">
        <f t="shared" si="13"/>
        <v>5.6382699972796629E-3</v>
      </c>
      <c r="R170" s="19">
        <f t="shared" si="14"/>
        <v>1.763387825338775E-2</v>
      </c>
      <c r="S170" s="19">
        <f t="shared" si="15"/>
        <v>1.1308952099221062E-3</v>
      </c>
      <c r="T170" s="19">
        <f t="shared" si="16"/>
        <v>9.971186824634189E-3</v>
      </c>
      <c r="U170" s="19">
        <f t="shared" si="17"/>
        <v>-2.5251321811285638E-3</v>
      </c>
      <c r="V170" s="19">
        <f t="shared" si="18"/>
        <v>-4.4656543136595119E-3</v>
      </c>
    </row>
    <row r="171" spans="1:22" x14ac:dyDescent="0.25">
      <c r="A171" s="26">
        <f>Wellpath!E171</f>
        <v>0</v>
      </c>
      <c r="B171" s="22">
        <v>0</v>
      </c>
      <c r="C171" s="22">
        <f>SIN(Wellpath!$L171) * COS(Wellpath!$L171) / 2</f>
        <v>0</v>
      </c>
      <c r="D171" s="22">
        <f>(-TAN(Dip) * SIN(Wellpath!$L171) * COS(Wellpath!$L171) * SIN(Wellpath!$O171)) / 2</f>
        <v>0</v>
      </c>
      <c r="E171" s="20">
        <f>Model!$W$11*((drdp!B171+drdp!K171)*'ASXY-TI2S'!$B171+(drdp!E171+drdp!N171)*'ASXY-TI2S'!$C171+(drdp!H171+drdp!Q171)*'ASXY-TI2S'!$D171)</f>
        <v>0</v>
      </c>
      <c r="F171" s="20">
        <f>Model!$W$11*((drdp!C171+drdp!L171)*'ASXY-TI2S'!$B171+(drdp!F171+drdp!O171)*'ASXY-TI2S'!$C171+(drdp!I171+drdp!R171)*'ASXY-TI2S'!$D171)</f>
        <v>0</v>
      </c>
      <c r="G171" s="20">
        <f>Model!$W$11*((drdp!D171+drdp!M171)*'ASXY-TI2S'!$B171+(drdp!G171+drdp!P171)*'ASXY-TI2S'!$C171+(drdp!J171+drdp!S171)*'ASXY-TI2S'!$D171)</f>
        <v>0</v>
      </c>
      <c r="H171" s="18">
        <f>Model!$W$11*((drdp!B171)*'ASXY-TI2S'!$B171+(drdp!E171)*'ASXY-TI2S'!$C171+(drdp!H171)*'ASXY-TI2S'!$D171)</f>
        <v>0</v>
      </c>
      <c r="I171" s="18">
        <f>Model!$W$11*((drdp!C171)*'ASXY-TI2S'!$B171+(drdp!F171)*'ASXY-TI2S'!$C171+(drdp!I171)*'ASXY-TI2S'!$D171)</f>
        <v>0</v>
      </c>
      <c r="J171" s="18">
        <f>Model!$W$11*((drdp!D171)*'ASXY-TI2S'!$B171+(drdp!G171)*'ASXY-TI2S'!$C171+(drdp!J171)*'ASXY-TI2S'!$D171)</f>
        <v>0</v>
      </c>
      <c r="K171" s="21">
        <f>SUM(E$3:E170)+H171</f>
        <v>7.5088414534331877E-2</v>
      </c>
      <c r="L171" s="21">
        <f>SUM(F$3:F170)+I171</f>
        <v>0.1327926137004154</v>
      </c>
      <c r="M171" s="21">
        <f>SUM(G$3:G170)+J171</f>
        <v>-3.3628785436320863E-2</v>
      </c>
      <c r="N171" s="21"/>
      <c r="O171" s="21"/>
      <c r="P171" s="21"/>
      <c r="Q171" s="19">
        <f t="shared" si="13"/>
        <v>5.6382699972796629E-3</v>
      </c>
      <c r="R171" s="19">
        <f t="shared" si="14"/>
        <v>1.763387825338775E-2</v>
      </c>
      <c r="S171" s="19">
        <f t="shared" si="15"/>
        <v>1.1308952099221062E-3</v>
      </c>
      <c r="T171" s="19">
        <f t="shared" si="16"/>
        <v>9.971186824634189E-3</v>
      </c>
      <c r="U171" s="19">
        <f t="shared" si="17"/>
        <v>-2.5251321811285638E-3</v>
      </c>
      <c r="V171" s="19">
        <f t="shared" si="18"/>
        <v>-4.4656543136595119E-3</v>
      </c>
    </row>
    <row r="172" spans="1:22" x14ac:dyDescent="0.25">
      <c r="A172" s="26">
        <f>Wellpath!E172</f>
        <v>0</v>
      </c>
      <c r="B172" s="22">
        <v>0</v>
      </c>
      <c r="C172" s="22">
        <f>SIN(Wellpath!$L172) * COS(Wellpath!$L172) / 2</f>
        <v>0</v>
      </c>
      <c r="D172" s="22">
        <f>(-TAN(Dip) * SIN(Wellpath!$L172) * COS(Wellpath!$L172) * SIN(Wellpath!$O172)) / 2</f>
        <v>0</v>
      </c>
      <c r="E172" s="20">
        <f>Model!$W$11*((drdp!B172+drdp!K172)*'ASXY-TI2S'!$B172+(drdp!E172+drdp!N172)*'ASXY-TI2S'!$C172+(drdp!H172+drdp!Q172)*'ASXY-TI2S'!$D172)</f>
        <v>0</v>
      </c>
      <c r="F172" s="20">
        <f>Model!$W$11*((drdp!C172+drdp!L172)*'ASXY-TI2S'!$B172+(drdp!F172+drdp!O172)*'ASXY-TI2S'!$C172+(drdp!I172+drdp!R172)*'ASXY-TI2S'!$D172)</f>
        <v>0</v>
      </c>
      <c r="G172" s="20">
        <f>Model!$W$11*((drdp!D172+drdp!M172)*'ASXY-TI2S'!$B172+(drdp!G172+drdp!P172)*'ASXY-TI2S'!$C172+(drdp!J172+drdp!S172)*'ASXY-TI2S'!$D172)</f>
        <v>0</v>
      </c>
      <c r="H172" s="18">
        <f>Model!$W$11*((drdp!B172)*'ASXY-TI2S'!$B172+(drdp!E172)*'ASXY-TI2S'!$C172+(drdp!H172)*'ASXY-TI2S'!$D172)</f>
        <v>0</v>
      </c>
      <c r="I172" s="18">
        <f>Model!$W$11*((drdp!C172)*'ASXY-TI2S'!$B172+(drdp!F172)*'ASXY-TI2S'!$C172+(drdp!I172)*'ASXY-TI2S'!$D172)</f>
        <v>0</v>
      </c>
      <c r="J172" s="18">
        <f>Model!$W$11*((drdp!D172)*'ASXY-TI2S'!$B172+(drdp!G172)*'ASXY-TI2S'!$C172+(drdp!J172)*'ASXY-TI2S'!$D172)</f>
        <v>0</v>
      </c>
      <c r="K172" s="21">
        <f>SUM(E$3:E171)+H172</f>
        <v>7.5088414534331877E-2</v>
      </c>
      <c r="L172" s="21">
        <f>SUM(F$3:F171)+I172</f>
        <v>0.1327926137004154</v>
      </c>
      <c r="M172" s="21">
        <f>SUM(G$3:G171)+J172</f>
        <v>-3.3628785436320863E-2</v>
      </c>
      <c r="N172" s="21"/>
      <c r="O172" s="21"/>
      <c r="P172" s="21"/>
      <c r="Q172" s="19">
        <f t="shared" si="13"/>
        <v>5.6382699972796629E-3</v>
      </c>
      <c r="R172" s="19">
        <f t="shared" si="14"/>
        <v>1.763387825338775E-2</v>
      </c>
      <c r="S172" s="19">
        <f t="shared" si="15"/>
        <v>1.1308952099221062E-3</v>
      </c>
      <c r="T172" s="19">
        <f t="shared" si="16"/>
        <v>9.971186824634189E-3</v>
      </c>
      <c r="U172" s="19">
        <f t="shared" si="17"/>
        <v>-2.5251321811285638E-3</v>
      </c>
      <c r="V172" s="19">
        <f t="shared" si="18"/>
        <v>-4.4656543136595119E-3</v>
      </c>
    </row>
    <row r="173" spans="1:22" x14ac:dyDescent="0.25">
      <c r="A173" s="26">
        <f>Wellpath!E173</f>
        <v>0</v>
      </c>
      <c r="B173" s="22">
        <v>0</v>
      </c>
      <c r="C173" s="22">
        <f>SIN(Wellpath!$L173) * COS(Wellpath!$L173) / 2</f>
        <v>0</v>
      </c>
      <c r="D173" s="22">
        <f>(-TAN(Dip) * SIN(Wellpath!$L173) * COS(Wellpath!$L173) * SIN(Wellpath!$O173)) / 2</f>
        <v>0</v>
      </c>
      <c r="E173" s="20">
        <f>Model!$W$11*((drdp!B173+drdp!K173)*'ASXY-TI2S'!$B173+(drdp!E173+drdp!N173)*'ASXY-TI2S'!$C173+(drdp!H173+drdp!Q173)*'ASXY-TI2S'!$D173)</f>
        <v>0</v>
      </c>
      <c r="F173" s="20">
        <f>Model!$W$11*((drdp!C173+drdp!L173)*'ASXY-TI2S'!$B173+(drdp!F173+drdp!O173)*'ASXY-TI2S'!$C173+(drdp!I173+drdp!R173)*'ASXY-TI2S'!$D173)</f>
        <v>0</v>
      </c>
      <c r="G173" s="20">
        <f>Model!$W$11*((drdp!D173+drdp!M173)*'ASXY-TI2S'!$B173+(drdp!G173+drdp!P173)*'ASXY-TI2S'!$C173+(drdp!J173+drdp!S173)*'ASXY-TI2S'!$D173)</f>
        <v>0</v>
      </c>
      <c r="H173" s="18">
        <f>Model!$W$11*((drdp!B173)*'ASXY-TI2S'!$B173+(drdp!E173)*'ASXY-TI2S'!$C173+(drdp!H173)*'ASXY-TI2S'!$D173)</f>
        <v>0</v>
      </c>
      <c r="I173" s="18">
        <f>Model!$W$11*((drdp!C173)*'ASXY-TI2S'!$B173+(drdp!F173)*'ASXY-TI2S'!$C173+(drdp!I173)*'ASXY-TI2S'!$D173)</f>
        <v>0</v>
      </c>
      <c r="J173" s="18">
        <f>Model!$W$11*((drdp!D173)*'ASXY-TI2S'!$B173+(drdp!G173)*'ASXY-TI2S'!$C173+(drdp!J173)*'ASXY-TI2S'!$D173)</f>
        <v>0</v>
      </c>
      <c r="K173" s="21">
        <f>SUM(E$3:E172)+H173</f>
        <v>7.5088414534331877E-2</v>
      </c>
      <c r="L173" s="21">
        <f>SUM(F$3:F172)+I173</f>
        <v>0.1327926137004154</v>
      </c>
      <c r="M173" s="21">
        <f>SUM(G$3:G172)+J173</f>
        <v>-3.3628785436320863E-2</v>
      </c>
      <c r="N173" s="21"/>
      <c r="O173" s="21"/>
      <c r="P173" s="21"/>
      <c r="Q173" s="19">
        <f t="shared" si="13"/>
        <v>5.6382699972796629E-3</v>
      </c>
      <c r="R173" s="19">
        <f t="shared" si="14"/>
        <v>1.763387825338775E-2</v>
      </c>
      <c r="S173" s="19">
        <f t="shared" si="15"/>
        <v>1.1308952099221062E-3</v>
      </c>
      <c r="T173" s="19">
        <f t="shared" si="16"/>
        <v>9.971186824634189E-3</v>
      </c>
      <c r="U173" s="19">
        <f t="shared" si="17"/>
        <v>-2.5251321811285638E-3</v>
      </c>
      <c r="V173" s="19">
        <f t="shared" si="18"/>
        <v>-4.4656543136595119E-3</v>
      </c>
    </row>
    <row r="174" spans="1:22" x14ac:dyDescent="0.25">
      <c r="A174" s="26">
        <f>Wellpath!E174</f>
        <v>0</v>
      </c>
      <c r="B174" s="22">
        <v>0</v>
      </c>
      <c r="C174" s="22">
        <f>SIN(Wellpath!$L174) * COS(Wellpath!$L174) / 2</f>
        <v>0</v>
      </c>
      <c r="D174" s="22">
        <f>(-TAN(Dip) * SIN(Wellpath!$L174) * COS(Wellpath!$L174) * SIN(Wellpath!$O174)) / 2</f>
        <v>0</v>
      </c>
      <c r="E174" s="20">
        <f>Model!$W$11*((drdp!B174+drdp!K174)*'ASXY-TI2S'!$B174+(drdp!E174+drdp!N174)*'ASXY-TI2S'!$C174+(drdp!H174+drdp!Q174)*'ASXY-TI2S'!$D174)</f>
        <v>0</v>
      </c>
      <c r="F174" s="20">
        <f>Model!$W$11*((drdp!C174+drdp!L174)*'ASXY-TI2S'!$B174+(drdp!F174+drdp!O174)*'ASXY-TI2S'!$C174+(drdp!I174+drdp!R174)*'ASXY-TI2S'!$D174)</f>
        <v>0</v>
      </c>
      <c r="G174" s="20">
        <f>Model!$W$11*((drdp!D174+drdp!M174)*'ASXY-TI2S'!$B174+(drdp!G174+drdp!P174)*'ASXY-TI2S'!$C174+(drdp!J174+drdp!S174)*'ASXY-TI2S'!$D174)</f>
        <v>0</v>
      </c>
      <c r="H174" s="18">
        <f>Model!$W$11*((drdp!B174)*'ASXY-TI2S'!$B174+(drdp!E174)*'ASXY-TI2S'!$C174+(drdp!H174)*'ASXY-TI2S'!$D174)</f>
        <v>0</v>
      </c>
      <c r="I174" s="18">
        <f>Model!$W$11*((drdp!C174)*'ASXY-TI2S'!$B174+(drdp!F174)*'ASXY-TI2S'!$C174+(drdp!I174)*'ASXY-TI2S'!$D174)</f>
        <v>0</v>
      </c>
      <c r="J174" s="18">
        <f>Model!$W$11*((drdp!D174)*'ASXY-TI2S'!$B174+(drdp!G174)*'ASXY-TI2S'!$C174+(drdp!J174)*'ASXY-TI2S'!$D174)</f>
        <v>0</v>
      </c>
      <c r="K174" s="21">
        <f>SUM(E$3:E173)+H174</f>
        <v>7.5088414534331877E-2</v>
      </c>
      <c r="L174" s="21">
        <f>SUM(F$3:F173)+I174</f>
        <v>0.1327926137004154</v>
      </c>
      <c r="M174" s="21">
        <f>SUM(G$3:G173)+J174</f>
        <v>-3.3628785436320863E-2</v>
      </c>
      <c r="N174" s="21"/>
      <c r="O174" s="21"/>
      <c r="P174" s="21"/>
      <c r="Q174" s="19">
        <f t="shared" si="13"/>
        <v>5.6382699972796629E-3</v>
      </c>
      <c r="R174" s="19">
        <f t="shared" si="14"/>
        <v>1.763387825338775E-2</v>
      </c>
      <c r="S174" s="19">
        <f t="shared" si="15"/>
        <v>1.1308952099221062E-3</v>
      </c>
      <c r="T174" s="19">
        <f t="shared" si="16"/>
        <v>9.971186824634189E-3</v>
      </c>
      <c r="U174" s="19">
        <f t="shared" si="17"/>
        <v>-2.5251321811285638E-3</v>
      </c>
      <c r="V174" s="19">
        <f t="shared" si="18"/>
        <v>-4.4656543136595119E-3</v>
      </c>
    </row>
    <row r="175" spans="1:22" x14ac:dyDescent="0.25">
      <c r="A175" s="26">
        <f>Wellpath!E175</f>
        <v>0</v>
      </c>
      <c r="B175" s="22">
        <v>0</v>
      </c>
      <c r="C175" s="22">
        <f>SIN(Wellpath!$L175) * COS(Wellpath!$L175) / 2</f>
        <v>0</v>
      </c>
      <c r="D175" s="22">
        <f>(-TAN(Dip) * SIN(Wellpath!$L175) * COS(Wellpath!$L175) * SIN(Wellpath!$O175)) / 2</f>
        <v>0</v>
      </c>
      <c r="E175" s="20">
        <f>Model!$W$11*((drdp!B175+drdp!K175)*'ASXY-TI2S'!$B175+(drdp!E175+drdp!N175)*'ASXY-TI2S'!$C175+(drdp!H175+drdp!Q175)*'ASXY-TI2S'!$D175)</f>
        <v>0</v>
      </c>
      <c r="F175" s="20">
        <f>Model!$W$11*((drdp!C175+drdp!L175)*'ASXY-TI2S'!$B175+(drdp!F175+drdp!O175)*'ASXY-TI2S'!$C175+(drdp!I175+drdp!R175)*'ASXY-TI2S'!$D175)</f>
        <v>0</v>
      </c>
      <c r="G175" s="20">
        <f>Model!$W$11*((drdp!D175+drdp!M175)*'ASXY-TI2S'!$B175+(drdp!G175+drdp!P175)*'ASXY-TI2S'!$C175+(drdp!J175+drdp!S175)*'ASXY-TI2S'!$D175)</f>
        <v>0</v>
      </c>
      <c r="H175" s="18">
        <f>Model!$W$11*((drdp!B175)*'ASXY-TI2S'!$B175+(drdp!E175)*'ASXY-TI2S'!$C175+(drdp!H175)*'ASXY-TI2S'!$D175)</f>
        <v>0</v>
      </c>
      <c r="I175" s="18">
        <f>Model!$W$11*((drdp!C175)*'ASXY-TI2S'!$B175+(drdp!F175)*'ASXY-TI2S'!$C175+(drdp!I175)*'ASXY-TI2S'!$D175)</f>
        <v>0</v>
      </c>
      <c r="J175" s="18">
        <f>Model!$W$11*((drdp!D175)*'ASXY-TI2S'!$B175+(drdp!G175)*'ASXY-TI2S'!$C175+(drdp!J175)*'ASXY-TI2S'!$D175)</f>
        <v>0</v>
      </c>
      <c r="K175" s="21">
        <f>SUM(E$3:E174)+H175</f>
        <v>7.5088414534331877E-2</v>
      </c>
      <c r="L175" s="21">
        <f>SUM(F$3:F174)+I175</f>
        <v>0.1327926137004154</v>
      </c>
      <c r="M175" s="21">
        <f>SUM(G$3:G174)+J175</f>
        <v>-3.3628785436320863E-2</v>
      </c>
      <c r="N175" s="21"/>
      <c r="O175" s="21"/>
      <c r="P175" s="21"/>
      <c r="Q175" s="19">
        <f t="shared" si="13"/>
        <v>5.6382699972796629E-3</v>
      </c>
      <c r="R175" s="19">
        <f t="shared" si="14"/>
        <v>1.763387825338775E-2</v>
      </c>
      <c r="S175" s="19">
        <f t="shared" si="15"/>
        <v>1.1308952099221062E-3</v>
      </c>
      <c r="T175" s="19">
        <f t="shared" si="16"/>
        <v>9.971186824634189E-3</v>
      </c>
      <c r="U175" s="19">
        <f t="shared" si="17"/>
        <v>-2.5251321811285638E-3</v>
      </c>
      <c r="V175" s="19">
        <f t="shared" si="18"/>
        <v>-4.4656543136595119E-3</v>
      </c>
    </row>
    <row r="176" spans="1:22" x14ac:dyDescent="0.25">
      <c r="A176" s="26">
        <f>Wellpath!E176</f>
        <v>0</v>
      </c>
      <c r="B176" s="22">
        <v>0</v>
      </c>
      <c r="C176" s="22">
        <f>SIN(Wellpath!$L176) * COS(Wellpath!$L176) / 2</f>
        <v>0</v>
      </c>
      <c r="D176" s="22">
        <f>(-TAN(Dip) * SIN(Wellpath!$L176) * COS(Wellpath!$L176) * SIN(Wellpath!$O176)) / 2</f>
        <v>0</v>
      </c>
      <c r="E176" s="20">
        <f>Model!$W$11*((drdp!B176+drdp!K176)*'ASXY-TI2S'!$B176+(drdp!E176+drdp!N176)*'ASXY-TI2S'!$C176+(drdp!H176+drdp!Q176)*'ASXY-TI2S'!$D176)</f>
        <v>0</v>
      </c>
      <c r="F176" s="20">
        <f>Model!$W$11*((drdp!C176+drdp!L176)*'ASXY-TI2S'!$B176+(drdp!F176+drdp!O176)*'ASXY-TI2S'!$C176+(drdp!I176+drdp!R176)*'ASXY-TI2S'!$D176)</f>
        <v>0</v>
      </c>
      <c r="G176" s="20">
        <f>Model!$W$11*((drdp!D176+drdp!M176)*'ASXY-TI2S'!$B176+(drdp!G176+drdp!P176)*'ASXY-TI2S'!$C176+(drdp!J176+drdp!S176)*'ASXY-TI2S'!$D176)</f>
        <v>0</v>
      </c>
      <c r="H176" s="18">
        <f>Model!$W$11*((drdp!B176)*'ASXY-TI2S'!$B176+(drdp!E176)*'ASXY-TI2S'!$C176+(drdp!H176)*'ASXY-TI2S'!$D176)</f>
        <v>0</v>
      </c>
      <c r="I176" s="18">
        <f>Model!$W$11*((drdp!C176)*'ASXY-TI2S'!$B176+(drdp!F176)*'ASXY-TI2S'!$C176+(drdp!I176)*'ASXY-TI2S'!$D176)</f>
        <v>0</v>
      </c>
      <c r="J176" s="18">
        <f>Model!$W$11*((drdp!D176)*'ASXY-TI2S'!$B176+(drdp!G176)*'ASXY-TI2S'!$C176+(drdp!J176)*'ASXY-TI2S'!$D176)</f>
        <v>0</v>
      </c>
      <c r="K176" s="21">
        <f>SUM(E$3:E175)+H176</f>
        <v>7.5088414534331877E-2</v>
      </c>
      <c r="L176" s="21">
        <f>SUM(F$3:F175)+I176</f>
        <v>0.1327926137004154</v>
      </c>
      <c r="M176" s="21">
        <f>SUM(G$3:G175)+J176</f>
        <v>-3.3628785436320863E-2</v>
      </c>
      <c r="N176" s="21"/>
      <c r="O176" s="21"/>
      <c r="P176" s="21"/>
      <c r="Q176" s="19">
        <f t="shared" si="13"/>
        <v>5.6382699972796629E-3</v>
      </c>
      <c r="R176" s="19">
        <f t="shared" si="14"/>
        <v>1.763387825338775E-2</v>
      </c>
      <c r="S176" s="19">
        <f t="shared" si="15"/>
        <v>1.1308952099221062E-3</v>
      </c>
      <c r="T176" s="19">
        <f t="shared" si="16"/>
        <v>9.971186824634189E-3</v>
      </c>
      <c r="U176" s="19">
        <f t="shared" si="17"/>
        <v>-2.5251321811285638E-3</v>
      </c>
      <c r="V176" s="19">
        <f t="shared" si="18"/>
        <v>-4.4656543136595119E-3</v>
      </c>
    </row>
    <row r="177" spans="1:22" x14ac:dyDescent="0.25">
      <c r="A177" s="26">
        <f>Wellpath!E177</f>
        <v>0</v>
      </c>
      <c r="B177" s="22">
        <v>0</v>
      </c>
      <c r="C177" s="22">
        <f>SIN(Wellpath!$L177) * COS(Wellpath!$L177) / 2</f>
        <v>0</v>
      </c>
      <c r="D177" s="22">
        <f>(-TAN(Dip) * SIN(Wellpath!$L177) * COS(Wellpath!$L177) * SIN(Wellpath!$O177)) / 2</f>
        <v>0</v>
      </c>
      <c r="E177" s="20">
        <f>Model!$W$11*((drdp!B177+drdp!K177)*'ASXY-TI2S'!$B177+(drdp!E177+drdp!N177)*'ASXY-TI2S'!$C177+(drdp!H177+drdp!Q177)*'ASXY-TI2S'!$D177)</f>
        <v>0</v>
      </c>
      <c r="F177" s="20">
        <f>Model!$W$11*((drdp!C177+drdp!L177)*'ASXY-TI2S'!$B177+(drdp!F177+drdp!O177)*'ASXY-TI2S'!$C177+(drdp!I177+drdp!R177)*'ASXY-TI2S'!$D177)</f>
        <v>0</v>
      </c>
      <c r="G177" s="20">
        <f>Model!$W$11*((drdp!D177+drdp!M177)*'ASXY-TI2S'!$B177+(drdp!G177+drdp!P177)*'ASXY-TI2S'!$C177+(drdp!J177+drdp!S177)*'ASXY-TI2S'!$D177)</f>
        <v>0</v>
      </c>
      <c r="H177" s="18">
        <f>Model!$W$11*((drdp!B177)*'ASXY-TI2S'!$B177+(drdp!E177)*'ASXY-TI2S'!$C177+(drdp!H177)*'ASXY-TI2S'!$D177)</f>
        <v>0</v>
      </c>
      <c r="I177" s="18">
        <f>Model!$W$11*((drdp!C177)*'ASXY-TI2S'!$B177+(drdp!F177)*'ASXY-TI2S'!$C177+(drdp!I177)*'ASXY-TI2S'!$D177)</f>
        <v>0</v>
      </c>
      <c r="J177" s="18">
        <f>Model!$W$11*((drdp!D177)*'ASXY-TI2S'!$B177+(drdp!G177)*'ASXY-TI2S'!$C177+(drdp!J177)*'ASXY-TI2S'!$D177)</f>
        <v>0</v>
      </c>
      <c r="K177" s="21">
        <f>SUM(E$3:E176)+H177</f>
        <v>7.5088414534331877E-2</v>
      </c>
      <c r="L177" s="21">
        <f>SUM(F$3:F176)+I177</f>
        <v>0.1327926137004154</v>
      </c>
      <c r="M177" s="21">
        <f>SUM(G$3:G176)+J177</f>
        <v>-3.3628785436320863E-2</v>
      </c>
      <c r="N177" s="21"/>
      <c r="O177" s="21"/>
      <c r="P177" s="21"/>
      <c r="Q177" s="19">
        <f t="shared" si="13"/>
        <v>5.6382699972796629E-3</v>
      </c>
      <c r="R177" s="19">
        <f t="shared" si="14"/>
        <v>1.763387825338775E-2</v>
      </c>
      <c r="S177" s="19">
        <f t="shared" si="15"/>
        <v>1.1308952099221062E-3</v>
      </c>
      <c r="T177" s="19">
        <f t="shared" si="16"/>
        <v>9.971186824634189E-3</v>
      </c>
      <c r="U177" s="19">
        <f t="shared" si="17"/>
        <v>-2.5251321811285638E-3</v>
      </c>
      <c r="V177" s="19">
        <f t="shared" si="18"/>
        <v>-4.4656543136595119E-3</v>
      </c>
    </row>
    <row r="178" spans="1:22" x14ac:dyDescent="0.25">
      <c r="A178" s="26">
        <f>Wellpath!E178</f>
        <v>0</v>
      </c>
      <c r="B178" s="22">
        <v>0</v>
      </c>
      <c r="C178" s="22">
        <f>SIN(Wellpath!$L178) * COS(Wellpath!$L178) / 2</f>
        <v>0</v>
      </c>
      <c r="D178" s="22">
        <f>(-TAN(Dip) * SIN(Wellpath!$L178) * COS(Wellpath!$L178) * SIN(Wellpath!$O178)) / 2</f>
        <v>0</v>
      </c>
      <c r="E178" s="20">
        <f>Model!$W$11*((drdp!B178+drdp!K178)*'ASXY-TI2S'!$B178+(drdp!E178+drdp!N178)*'ASXY-TI2S'!$C178+(drdp!H178+drdp!Q178)*'ASXY-TI2S'!$D178)</f>
        <v>0</v>
      </c>
      <c r="F178" s="20">
        <f>Model!$W$11*((drdp!C178+drdp!L178)*'ASXY-TI2S'!$B178+(drdp!F178+drdp!O178)*'ASXY-TI2S'!$C178+(drdp!I178+drdp!R178)*'ASXY-TI2S'!$D178)</f>
        <v>0</v>
      </c>
      <c r="G178" s="20">
        <f>Model!$W$11*((drdp!D178+drdp!M178)*'ASXY-TI2S'!$B178+(drdp!G178+drdp!P178)*'ASXY-TI2S'!$C178+(drdp!J178+drdp!S178)*'ASXY-TI2S'!$D178)</f>
        <v>0</v>
      </c>
      <c r="H178" s="18">
        <f>Model!$W$11*((drdp!B178)*'ASXY-TI2S'!$B178+(drdp!E178)*'ASXY-TI2S'!$C178+(drdp!H178)*'ASXY-TI2S'!$D178)</f>
        <v>0</v>
      </c>
      <c r="I178" s="18">
        <f>Model!$W$11*((drdp!C178)*'ASXY-TI2S'!$B178+(drdp!F178)*'ASXY-TI2S'!$C178+(drdp!I178)*'ASXY-TI2S'!$D178)</f>
        <v>0</v>
      </c>
      <c r="J178" s="18">
        <f>Model!$W$11*((drdp!D178)*'ASXY-TI2S'!$B178+(drdp!G178)*'ASXY-TI2S'!$C178+(drdp!J178)*'ASXY-TI2S'!$D178)</f>
        <v>0</v>
      </c>
      <c r="K178" s="21">
        <f>SUM(E$3:E177)+H178</f>
        <v>7.5088414534331877E-2</v>
      </c>
      <c r="L178" s="21">
        <f>SUM(F$3:F177)+I178</f>
        <v>0.1327926137004154</v>
      </c>
      <c r="M178" s="21">
        <f>SUM(G$3:G177)+J178</f>
        <v>-3.3628785436320863E-2</v>
      </c>
      <c r="N178" s="21"/>
      <c r="O178" s="21"/>
      <c r="P178" s="21"/>
      <c r="Q178" s="19">
        <f t="shared" si="13"/>
        <v>5.6382699972796629E-3</v>
      </c>
      <c r="R178" s="19">
        <f t="shared" si="14"/>
        <v>1.763387825338775E-2</v>
      </c>
      <c r="S178" s="19">
        <f t="shared" si="15"/>
        <v>1.1308952099221062E-3</v>
      </c>
      <c r="T178" s="19">
        <f t="shared" si="16"/>
        <v>9.971186824634189E-3</v>
      </c>
      <c r="U178" s="19">
        <f t="shared" si="17"/>
        <v>-2.5251321811285638E-3</v>
      </c>
      <c r="V178" s="19">
        <f t="shared" si="18"/>
        <v>-4.4656543136595119E-3</v>
      </c>
    </row>
    <row r="179" spans="1:22" x14ac:dyDescent="0.25">
      <c r="A179" s="26">
        <f>Wellpath!E179</f>
        <v>0</v>
      </c>
      <c r="B179" s="22">
        <v>0</v>
      </c>
      <c r="C179" s="22">
        <f>SIN(Wellpath!$L179) * COS(Wellpath!$L179) / 2</f>
        <v>0</v>
      </c>
      <c r="D179" s="22">
        <f>(-TAN(Dip) * SIN(Wellpath!$L179) * COS(Wellpath!$L179) * SIN(Wellpath!$O179)) / 2</f>
        <v>0</v>
      </c>
      <c r="E179" s="20">
        <f>Model!$W$11*((drdp!B179+drdp!K179)*'ASXY-TI2S'!$B179+(drdp!E179+drdp!N179)*'ASXY-TI2S'!$C179+(drdp!H179+drdp!Q179)*'ASXY-TI2S'!$D179)</f>
        <v>0</v>
      </c>
      <c r="F179" s="20">
        <f>Model!$W$11*((drdp!C179+drdp!L179)*'ASXY-TI2S'!$B179+(drdp!F179+drdp!O179)*'ASXY-TI2S'!$C179+(drdp!I179+drdp!R179)*'ASXY-TI2S'!$D179)</f>
        <v>0</v>
      </c>
      <c r="G179" s="20">
        <f>Model!$W$11*((drdp!D179+drdp!M179)*'ASXY-TI2S'!$B179+(drdp!G179+drdp!P179)*'ASXY-TI2S'!$C179+(drdp!J179+drdp!S179)*'ASXY-TI2S'!$D179)</f>
        <v>0</v>
      </c>
      <c r="H179" s="18">
        <f>Model!$W$11*((drdp!B179)*'ASXY-TI2S'!$B179+(drdp!E179)*'ASXY-TI2S'!$C179+(drdp!H179)*'ASXY-TI2S'!$D179)</f>
        <v>0</v>
      </c>
      <c r="I179" s="18">
        <f>Model!$W$11*((drdp!C179)*'ASXY-TI2S'!$B179+(drdp!F179)*'ASXY-TI2S'!$C179+(drdp!I179)*'ASXY-TI2S'!$D179)</f>
        <v>0</v>
      </c>
      <c r="J179" s="18">
        <f>Model!$W$11*((drdp!D179)*'ASXY-TI2S'!$B179+(drdp!G179)*'ASXY-TI2S'!$C179+(drdp!J179)*'ASXY-TI2S'!$D179)</f>
        <v>0</v>
      </c>
      <c r="K179" s="21">
        <f>SUM(E$3:E178)+H179</f>
        <v>7.5088414534331877E-2</v>
      </c>
      <c r="L179" s="21">
        <f>SUM(F$3:F178)+I179</f>
        <v>0.1327926137004154</v>
      </c>
      <c r="M179" s="21">
        <f>SUM(G$3:G178)+J179</f>
        <v>-3.3628785436320863E-2</v>
      </c>
      <c r="N179" s="21"/>
      <c r="O179" s="21"/>
      <c r="P179" s="21"/>
      <c r="Q179" s="19">
        <f t="shared" si="13"/>
        <v>5.6382699972796629E-3</v>
      </c>
      <c r="R179" s="19">
        <f t="shared" si="14"/>
        <v>1.763387825338775E-2</v>
      </c>
      <c r="S179" s="19">
        <f t="shared" si="15"/>
        <v>1.1308952099221062E-3</v>
      </c>
      <c r="T179" s="19">
        <f t="shared" si="16"/>
        <v>9.971186824634189E-3</v>
      </c>
      <c r="U179" s="19">
        <f t="shared" si="17"/>
        <v>-2.5251321811285638E-3</v>
      </c>
      <c r="V179" s="19">
        <f t="shared" si="18"/>
        <v>-4.4656543136595119E-3</v>
      </c>
    </row>
    <row r="180" spans="1:22" x14ac:dyDescent="0.25">
      <c r="A180" s="26">
        <f>Wellpath!E180</f>
        <v>0</v>
      </c>
      <c r="B180" s="22">
        <v>0</v>
      </c>
      <c r="C180" s="22">
        <f>SIN(Wellpath!$L180) * COS(Wellpath!$L180) / 2</f>
        <v>0</v>
      </c>
      <c r="D180" s="22">
        <f>(-TAN(Dip) * SIN(Wellpath!$L180) * COS(Wellpath!$L180) * SIN(Wellpath!$O180)) / 2</f>
        <v>0</v>
      </c>
      <c r="E180" s="20">
        <f>Model!$W$11*((drdp!B180+drdp!K180)*'ASXY-TI2S'!$B180+(drdp!E180+drdp!N180)*'ASXY-TI2S'!$C180+(drdp!H180+drdp!Q180)*'ASXY-TI2S'!$D180)</f>
        <v>0</v>
      </c>
      <c r="F180" s="20">
        <f>Model!$W$11*((drdp!C180+drdp!L180)*'ASXY-TI2S'!$B180+(drdp!F180+drdp!O180)*'ASXY-TI2S'!$C180+(drdp!I180+drdp!R180)*'ASXY-TI2S'!$D180)</f>
        <v>0</v>
      </c>
      <c r="G180" s="20">
        <f>Model!$W$11*((drdp!D180+drdp!M180)*'ASXY-TI2S'!$B180+(drdp!G180+drdp!P180)*'ASXY-TI2S'!$C180+(drdp!J180+drdp!S180)*'ASXY-TI2S'!$D180)</f>
        <v>0</v>
      </c>
      <c r="H180" s="18">
        <f>Model!$W$11*((drdp!B180)*'ASXY-TI2S'!$B180+(drdp!E180)*'ASXY-TI2S'!$C180+(drdp!H180)*'ASXY-TI2S'!$D180)</f>
        <v>0</v>
      </c>
      <c r="I180" s="18">
        <f>Model!$W$11*((drdp!C180)*'ASXY-TI2S'!$B180+(drdp!F180)*'ASXY-TI2S'!$C180+(drdp!I180)*'ASXY-TI2S'!$D180)</f>
        <v>0</v>
      </c>
      <c r="J180" s="18">
        <f>Model!$W$11*((drdp!D180)*'ASXY-TI2S'!$B180+(drdp!G180)*'ASXY-TI2S'!$C180+(drdp!J180)*'ASXY-TI2S'!$D180)</f>
        <v>0</v>
      </c>
      <c r="K180" s="21">
        <f>SUM(E$3:E179)+H180</f>
        <v>7.5088414534331877E-2</v>
      </c>
      <c r="L180" s="21">
        <f>SUM(F$3:F179)+I180</f>
        <v>0.1327926137004154</v>
      </c>
      <c r="M180" s="21">
        <f>SUM(G$3:G179)+J180</f>
        <v>-3.3628785436320863E-2</v>
      </c>
      <c r="N180" s="21"/>
      <c r="O180" s="21"/>
      <c r="P180" s="21"/>
      <c r="Q180" s="19">
        <f t="shared" si="13"/>
        <v>5.6382699972796629E-3</v>
      </c>
      <c r="R180" s="19">
        <f t="shared" si="14"/>
        <v>1.763387825338775E-2</v>
      </c>
      <c r="S180" s="19">
        <f t="shared" si="15"/>
        <v>1.1308952099221062E-3</v>
      </c>
      <c r="T180" s="19">
        <f t="shared" si="16"/>
        <v>9.971186824634189E-3</v>
      </c>
      <c r="U180" s="19">
        <f t="shared" si="17"/>
        <v>-2.5251321811285638E-3</v>
      </c>
      <c r="V180" s="19">
        <f t="shared" si="18"/>
        <v>-4.4656543136595119E-3</v>
      </c>
    </row>
    <row r="181" spans="1:22" x14ac:dyDescent="0.25">
      <c r="A181" s="26">
        <f>Wellpath!E181</f>
        <v>0</v>
      </c>
      <c r="B181" s="22">
        <v>0</v>
      </c>
      <c r="C181" s="22">
        <f>SIN(Wellpath!$L181) * COS(Wellpath!$L181) / 2</f>
        <v>0</v>
      </c>
      <c r="D181" s="22">
        <f>(-TAN(Dip) * SIN(Wellpath!$L181) * COS(Wellpath!$L181) * SIN(Wellpath!$O181)) / 2</f>
        <v>0</v>
      </c>
      <c r="E181" s="20">
        <f>Model!$W$11*((drdp!B181+drdp!K181)*'ASXY-TI2S'!$B181+(drdp!E181+drdp!N181)*'ASXY-TI2S'!$C181+(drdp!H181+drdp!Q181)*'ASXY-TI2S'!$D181)</f>
        <v>0</v>
      </c>
      <c r="F181" s="20">
        <f>Model!$W$11*((drdp!C181+drdp!L181)*'ASXY-TI2S'!$B181+(drdp!F181+drdp!O181)*'ASXY-TI2S'!$C181+(drdp!I181+drdp!R181)*'ASXY-TI2S'!$D181)</f>
        <v>0</v>
      </c>
      <c r="G181" s="20">
        <f>Model!$W$11*((drdp!D181+drdp!M181)*'ASXY-TI2S'!$B181+(drdp!G181+drdp!P181)*'ASXY-TI2S'!$C181+(drdp!J181+drdp!S181)*'ASXY-TI2S'!$D181)</f>
        <v>0</v>
      </c>
      <c r="H181" s="18">
        <f>Model!$W$11*((drdp!B181)*'ASXY-TI2S'!$B181+(drdp!E181)*'ASXY-TI2S'!$C181+(drdp!H181)*'ASXY-TI2S'!$D181)</f>
        <v>0</v>
      </c>
      <c r="I181" s="18">
        <f>Model!$W$11*((drdp!C181)*'ASXY-TI2S'!$B181+(drdp!F181)*'ASXY-TI2S'!$C181+(drdp!I181)*'ASXY-TI2S'!$D181)</f>
        <v>0</v>
      </c>
      <c r="J181" s="18">
        <f>Model!$W$11*((drdp!D181)*'ASXY-TI2S'!$B181+(drdp!G181)*'ASXY-TI2S'!$C181+(drdp!J181)*'ASXY-TI2S'!$D181)</f>
        <v>0</v>
      </c>
      <c r="K181" s="21">
        <f>SUM(E$3:E180)+H181</f>
        <v>7.5088414534331877E-2</v>
      </c>
      <c r="L181" s="21">
        <f>SUM(F$3:F180)+I181</f>
        <v>0.1327926137004154</v>
      </c>
      <c r="M181" s="21">
        <f>SUM(G$3:G180)+J181</f>
        <v>-3.3628785436320863E-2</v>
      </c>
      <c r="N181" s="21"/>
      <c r="O181" s="21"/>
      <c r="P181" s="21"/>
      <c r="Q181" s="19">
        <f t="shared" si="13"/>
        <v>5.6382699972796629E-3</v>
      </c>
      <c r="R181" s="19">
        <f t="shared" si="14"/>
        <v>1.763387825338775E-2</v>
      </c>
      <c r="S181" s="19">
        <f t="shared" si="15"/>
        <v>1.1308952099221062E-3</v>
      </c>
      <c r="T181" s="19">
        <f t="shared" si="16"/>
        <v>9.971186824634189E-3</v>
      </c>
      <c r="U181" s="19">
        <f t="shared" si="17"/>
        <v>-2.5251321811285638E-3</v>
      </c>
      <c r="V181" s="19">
        <f t="shared" si="18"/>
        <v>-4.4656543136595119E-3</v>
      </c>
    </row>
    <row r="182" spans="1:22" x14ac:dyDescent="0.25">
      <c r="A182" s="26">
        <f>Wellpath!E182</f>
        <v>0</v>
      </c>
      <c r="B182" s="22">
        <v>0</v>
      </c>
      <c r="C182" s="22">
        <f>SIN(Wellpath!$L182) * COS(Wellpath!$L182) / 2</f>
        <v>0</v>
      </c>
      <c r="D182" s="22">
        <f>(-TAN(Dip) * SIN(Wellpath!$L182) * COS(Wellpath!$L182) * SIN(Wellpath!$O182)) / 2</f>
        <v>0</v>
      </c>
      <c r="E182" s="20">
        <f>Model!$W$11*((drdp!B182+drdp!K182)*'ASXY-TI2S'!$B182+(drdp!E182+drdp!N182)*'ASXY-TI2S'!$C182+(drdp!H182+drdp!Q182)*'ASXY-TI2S'!$D182)</f>
        <v>0</v>
      </c>
      <c r="F182" s="20">
        <f>Model!$W$11*((drdp!C182+drdp!L182)*'ASXY-TI2S'!$B182+(drdp!F182+drdp!O182)*'ASXY-TI2S'!$C182+(drdp!I182+drdp!R182)*'ASXY-TI2S'!$D182)</f>
        <v>0</v>
      </c>
      <c r="G182" s="20">
        <f>Model!$W$11*((drdp!D182+drdp!M182)*'ASXY-TI2S'!$B182+(drdp!G182+drdp!P182)*'ASXY-TI2S'!$C182+(drdp!J182+drdp!S182)*'ASXY-TI2S'!$D182)</f>
        <v>0</v>
      </c>
      <c r="H182" s="18">
        <f>Model!$W$11*((drdp!B182)*'ASXY-TI2S'!$B182+(drdp!E182)*'ASXY-TI2S'!$C182+(drdp!H182)*'ASXY-TI2S'!$D182)</f>
        <v>0</v>
      </c>
      <c r="I182" s="18">
        <f>Model!$W$11*((drdp!C182)*'ASXY-TI2S'!$B182+(drdp!F182)*'ASXY-TI2S'!$C182+(drdp!I182)*'ASXY-TI2S'!$D182)</f>
        <v>0</v>
      </c>
      <c r="J182" s="18">
        <f>Model!$W$11*((drdp!D182)*'ASXY-TI2S'!$B182+(drdp!G182)*'ASXY-TI2S'!$C182+(drdp!J182)*'ASXY-TI2S'!$D182)</f>
        <v>0</v>
      </c>
      <c r="K182" s="21">
        <f>SUM(E$3:E181)+H182</f>
        <v>7.5088414534331877E-2</v>
      </c>
      <c r="L182" s="21">
        <f>SUM(F$3:F181)+I182</f>
        <v>0.1327926137004154</v>
      </c>
      <c r="M182" s="21">
        <f>SUM(G$3:G181)+J182</f>
        <v>-3.3628785436320863E-2</v>
      </c>
      <c r="N182" s="21"/>
      <c r="O182" s="21"/>
      <c r="P182" s="21"/>
      <c r="Q182" s="19">
        <f t="shared" si="13"/>
        <v>5.6382699972796629E-3</v>
      </c>
      <c r="R182" s="19">
        <f t="shared" si="14"/>
        <v>1.763387825338775E-2</v>
      </c>
      <c r="S182" s="19">
        <f t="shared" si="15"/>
        <v>1.1308952099221062E-3</v>
      </c>
      <c r="T182" s="19">
        <f t="shared" si="16"/>
        <v>9.971186824634189E-3</v>
      </c>
      <c r="U182" s="19">
        <f t="shared" si="17"/>
        <v>-2.5251321811285638E-3</v>
      </c>
      <c r="V182" s="19">
        <f t="shared" si="18"/>
        <v>-4.4656543136595119E-3</v>
      </c>
    </row>
    <row r="183" spans="1:22" x14ac:dyDescent="0.25">
      <c r="A183" s="26">
        <f>Wellpath!E183</f>
        <v>0</v>
      </c>
      <c r="B183" s="22">
        <v>0</v>
      </c>
      <c r="C183" s="22">
        <f>SIN(Wellpath!$L183) * COS(Wellpath!$L183) / 2</f>
        <v>0</v>
      </c>
      <c r="D183" s="22">
        <f>(-TAN(Dip) * SIN(Wellpath!$L183) * COS(Wellpath!$L183) * SIN(Wellpath!$O183)) / 2</f>
        <v>0</v>
      </c>
      <c r="E183" s="20">
        <f>Model!$W$11*((drdp!B183+drdp!K183)*'ASXY-TI2S'!$B183+(drdp!E183+drdp!N183)*'ASXY-TI2S'!$C183+(drdp!H183+drdp!Q183)*'ASXY-TI2S'!$D183)</f>
        <v>0</v>
      </c>
      <c r="F183" s="20">
        <f>Model!$W$11*((drdp!C183+drdp!L183)*'ASXY-TI2S'!$B183+(drdp!F183+drdp!O183)*'ASXY-TI2S'!$C183+(drdp!I183+drdp!R183)*'ASXY-TI2S'!$D183)</f>
        <v>0</v>
      </c>
      <c r="G183" s="20">
        <f>Model!$W$11*((drdp!D183+drdp!M183)*'ASXY-TI2S'!$B183+(drdp!G183+drdp!P183)*'ASXY-TI2S'!$C183+(drdp!J183+drdp!S183)*'ASXY-TI2S'!$D183)</f>
        <v>0</v>
      </c>
      <c r="H183" s="18">
        <f>Model!$W$11*((drdp!B183)*'ASXY-TI2S'!$B183+(drdp!E183)*'ASXY-TI2S'!$C183+(drdp!H183)*'ASXY-TI2S'!$D183)</f>
        <v>0</v>
      </c>
      <c r="I183" s="18">
        <f>Model!$W$11*((drdp!C183)*'ASXY-TI2S'!$B183+(drdp!F183)*'ASXY-TI2S'!$C183+(drdp!I183)*'ASXY-TI2S'!$D183)</f>
        <v>0</v>
      </c>
      <c r="J183" s="18">
        <f>Model!$W$11*((drdp!D183)*'ASXY-TI2S'!$B183+(drdp!G183)*'ASXY-TI2S'!$C183+(drdp!J183)*'ASXY-TI2S'!$D183)</f>
        <v>0</v>
      </c>
      <c r="K183" s="21">
        <f>SUM(E$3:E182)+H183</f>
        <v>7.5088414534331877E-2</v>
      </c>
      <c r="L183" s="21">
        <f>SUM(F$3:F182)+I183</f>
        <v>0.1327926137004154</v>
      </c>
      <c r="M183" s="21">
        <f>SUM(G$3:G182)+J183</f>
        <v>-3.3628785436320863E-2</v>
      </c>
      <c r="N183" s="21"/>
      <c r="O183" s="21"/>
      <c r="P183" s="21"/>
      <c r="Q183" s="19">
        <f t="shared" si="13"/>
        <v>5.6382699972796629E-3</v>
      </c>
      <c r="R183" s="19">
        <f t="shared" si="14"/>
        <v>1.763387825338775E-2</v>
      </c>
      <c r="S183" s="19">
        <f t="shared" si="15"/>
        <v>1.1308952099221062E-3</v>
      </c>
      <c r="T183" s="19">
        <f t="shared" si="16"/>
        <v>9.971186824634189E-3</v>
      </c>
      <c r="U183" s="19">
        <f t="shared" si="17"/>
        <v>-2.5251321811285638E-3</v>
      </c>
      <c r="V183" s="19">
        <f t="shared" si="18"/>
        <v>-4.4656543136595119E-3</v>
      </c>
    </row>
    <row r="184" spans="1:22" x14ac:dyDescent="0.25">
      <c r="A184" s="26">
        <f>Wellpath!E184</f>
        <v>0</v>
      </c>
      <c r="B184" s="22">
        <v>0</v>
      </c>
      <c r="C184" s="22">
        <f>SIN(Wellpath!$L184) * COS(Wellpath!$L184) / 2</f>
        <v>0</v>
      </c>
      <c r="D184" s="22">
        <f>(-TAN(Dip) * SIN(Wellpath!$L184) * COS(Wellpath!$L184) * SIN(Wellpath!$O184)) / 2</f>
        <v>0</v>
      </c>
      <c r="E184" s="20">
        <f>Model!$W$11*((drdp!B184+drdp!K184)*'ASXY-TI2S'!$B184+(drdp!E184+drdp!N184)*'ASXY-TI2S'!$C184+(drdp!H184+drdp!Q184)*'ASXY-TI2S'!$D184)</f>
        <v>0</v>
      </c>
      <c r="F184" s="20">
        <f>Model!$W$11*((drdp!C184+drdp!L184)*'ASXY-TI2S'!$B184+(drdp!F184+drdp!O184)*'ASXY-TI2S'!$C184+(drdp!I184+drdp!R184)*'ASXY-TI2S'!$D184)</f>
        <v>0</v>
      </c>
      <c r="G184" s="20">
        <f>Model!$W$11*((drdp!D184+drdp!M184)*'ASXY-TI2S'!$B184+(drdp!G184+drdp!P184)*'ASXY-TI2S'!$C184+(drdp!J184+drdp!S184)*'ASXY-TI2S'!$D184)</f>
        <v>0</v>
      </c>
      <c r="H184" s="18">
        <f>Model!$W$11*((drdp!B184)*'ASXY-TI2S'!$B184+(drdp!E184)*'ASXY-TI2S'!$C184+(drdp!H184)*'ASXY-TI2S'!$D184)</f>
        <v>0</v>
      </c>
      <c r="I184" s="18">
        <f>Model!$W$11*((drdp!C184)*'ASXY-TI2S'!$B184+(drdp!F184)*'ASXY-TI2S'!$C184+(drdp!I184)*'ASXY-TI2S'!$D184)</f>
        <v>0</v>
      </c>
      <c r="J184" s="18">
        <f>Model!$W$11*((drdp!D184)*'ASXY-TI2S'!$B184+(drdp!G184)*'ASXY-TI2S'!$C184+(drdp!J184)*'ASXY-TI2S'!$D184)</f>
        <v>0</v>
      </c>
      <c r="K184" s="21">
        <f>SUM(E$3:E183)+H184</f>
        <v>7.5088414534331877E-2</v>
      </c>
      <c r="L184" s="21">
        <f>SUM(F$3:F183)+I184</f>
        <v>0.1327926137004154</v>
      </c>
      <c r="M184" s="21">
        <f>SUM(G$3:G183)+J184</f>
        <v>-3.3628785436320863E-2</v>
      </c>
      <c r="N184" s="21"/>
      <c r="O184" s="21"/>
      <c r="P184" s="21"/>
      <c r="Q184" s="19">
        <f t="shared" si="13"/>
        <v>5.6382699972796629E-3</v>
      </c>
      <c r="R184" s="19">
        <f t="shared" si="14"/>
        <v>1.763387825338775E-2</v>
      </c>
      <c r="S184" s="19">
        <f t="shared" si="15"/>
        <v>1.1308952099221062E-3</v>
      </c>
      <c r="T184" s="19">
        <f t="shared" si="16"/>
        <v>9.971186824634189E-3</v>
      </c>
      <c r="U184" s="19">
        <f t="shared" si="17"/>
        <v>-2.5251321811285638E-3</v>
      </c>
      <c r="V184" s="19">
        <f t="shared" si="18"/>
        <v>-4.4656543136595119E-3</v>
      </c>
    </row>
    <row r="185" spans="1:22" x14ac:dyDescent="0.25">
      <c r="A185" s="26">
        <f>Wellpath!E185</f>
        <v>0</v>
      </c>
      <c r="B185" s="22">
        <v>0</v>
      </c>
      <c r="C185" s="22">
        <f>SIN(Wellpath!$L185) * COS(Wellpath!$L185) / 2</f>
        <v>0</v>
      </c>
      <c r="D185" s="22">
        <f>(-TAN(Dip) * SIN(Wellpath!$L185) * COS(Wellpath!$L185) * SIN(Wellpath!$O185)) / 2</f>
        <v>0</v>
      </c>
      <c r="E185" s="20">
        <f>Model!$W$11*((drdp!B185+drdp!K185)*'ASXY-TI2S'!$B185+(drdp!E185+drdp!N185)*'ASXY-TI2S'!$C185+(drdp!H185+drdp!Q185)*'ASXY-TI2S'!$D185)</f>
        <v>0</v>
      </c>
      <c r="F185" s="20">
        <f>Model!$W$11*((drdp!C185+drdp!L185)*'ASXY-TI2S'!$B185+(drdp!F185+drdp!O185)*'ASXY-TI2S'!$C185+(drdp!I185+drdp!R185)*'ASXY-TI2S'!$D185)</f>
        <v>0</v>
      </c>
      <c r="G185" s="20">
        <f>Model!$W$11*((drdp!D185+drdp!M185)*'ASXY-TI2S'!$B185+(drdp!G185+drdp!P185)*'ASXY-TI2S'!$C185+(drdp!J185+drdp!S185)*'ASXY-TI2S'!$D185)</f>
        <v>0</v>
      </c>
      <c r="H185" s="18">
        <f>Model!$W$11*((drdp!B185)*'ASXY-TI2S'!$B185+(drdp!E185)*'ASXY-TI2S'!$C185+(drdp!H185)*'ASXY-TI2S'!$D185)</f>
        <v>0</v>
      </c>
      <c r="I185" s="18">
        <f>Model!$W$11*((drdp!C185)*'ASXY-TI2S'!$B185+(drdp!F185)*'ASXY-TI2S'!$C185+(drdp!I185)*'ASXY-TI2S'!$D185)</f>
        <v>0</v>
      </c>
      <c r="J185" s="18">
        <f>Model!$W$11*((drdp!D185)*'ASXY-TI2S'!$B185+(drdp!G185)*'ASXY-TI2S'!$C185+(drdp!J185)*'ASXY-TI2S'!$D185)</f>
        <v>0</v>
      </c>
      <c r="K185" s="21">
        <f>SUM(E$3:E184)+H185</f>
        <v>7.5088414534331877E-2</v>
      </c>
      <c r="L185" s="21">
        <f>SUM(F$3:F184)+I185</f>
        <v>0.1327926137004154</v>
      </c>
      <c r="M185" s="21">
        <f>SUM(G$3:G184)+J185</f>
        <v>-3.3628785436320863E-2</v>
      </c>
      <c r="N185" s="21"/>
      <c r="O185" s="21"/>
      <c r="P185" s="21"/>
      <c r="Q185" s="19">
        <f t="shared" si="13"/>
        <v>5.6382699972796629E-3</v>
      </c>
      <c r="R185" s="19">
        <f t="shared" si="14"/>
        <v>1.763387825338775E-2</v>
      </c>
      <c r="S185" s="19">
        <f t="shared" si="15"/>
        <v>1.1308952099221062E-3</v>
      </c>
      <c r="T185" s="19">
        <f t="shared" si="16"/>
        <v>9.971186824634189E-3</v>
      </c>
      <c r="U185" s="19">
        <f t="shared" si="17"/>
        <v>-2.5251321811285638E-3</v>
      </c>
      <c r="V185" s="19">
        <f t="shared" si="18"/>
        <v>-4.4656543136595119E-3</v>
      </c>
    </row>
    <row r="186" spans="1:22" x14ac:dyDescent="0.25">
      <c r="A186" s="26">
        <f>Wellpath!E186</f>
        <v>0</v>
      </c>
      <c r="B186" s="22">
        <v>0</v>
      </c>
      <c r="C186" s="22">
        <f>SIN(Wellpath!$L186) * COS(Wellpath!$L186) / 2</f>
        <v>0</v>
      </c>
      <c r="D186" s="22">
        <f>(-TAN(Dip) * SIN(Wellpath!$L186) * COS(Wellpath!$L186) * SIN(Wellpath!$O186)) / 2</f>
        <v>0</v>
      </c>
      <c r="E186" s="20">
        <f>Model!$W$11*((drdp!B186+drdp!K186)*'ASXY-TI2S'!$B186+(drdp!E186+drdp!N186)*'ASXY-TI2S'!$C186+(drdp!H186+drdp!Q186)*'ASXY-TI2S'!$D186)</f>
        <v>0</v>
      </c>
      <c r="F186" s="20">
        <f>Model!$W$11*((drdp!C186+drdp!L186)*'ASXY-TI2S'!$B186+(drdp!F186+drdp!O186)*'ASXY-TI2S'!$C186+(drdp!I186+drdp!R186)*'ASXY-TI2S'!$D186)</f>
        <v>0</v>
      </c>
      <c r="G186" s="20">
        <f>Model!$W$11*((drdp!D186+drdp!M186)*'ASXY-TI2S'!$B186+(drdp!G186+drdp!P186)*'ASXY-TI2S'!$C186+(drdp!J186+drdp!S186)*'ASXY-TI2S'!$D186)</f>
        <v>0</v>
      </c>
      <c r="H186" s="18">
        <f>Model!$W$11*((drdp!B186)*'ASXY-TI2S'!$B186+(drdp!E186)*'ASXY-TI2S'!$C186+(drdp!H186)*'ASXY-TI2S'!$D186)</f>
        <v>0</v>
      </c>
      <c r="I186" s="18">
        <f>Model!$W$11*((drdp!C186)*'ASXY-TI2S'!$B186+(drdp!F186)*'ASXY-TI2S'!$C186+(drdp!I186)*'ASXY-TI2S'!$D186)</f>
        <v>0</v>
      </c>
      <c r="J186" s="18">
        <f>Model!$W$11*((drdp!D186)*'ASXY-TI2S'!$B186+(drdp!G186)*'ASXY-TI2S'!$C186+(drdp!J186)*'ASXY-TI2S'!$D186)</f>
        <v>0</v>
      </c>
      <c r="K186" s="21">
        <f>SUM(E$3:E185)+H186</f>
        <v>7.5088414534331877E-2</v>
      </c>
      <c r="L186" s="21">
        <f>SUM(F$3:F185)+I186</f>
        <v>0.1327926137004154</v>
      </c>
      <c r="M186" s="21">
        <f>SUM(G$3:G185)+J186</f>
        <v>-3.3628785436320863E-2</v>
      </c>
      <c r="N186" s="21"/>
      <c r="O186" s="21"/>
      <c r="P186" s="21"/>
      <c r="Q186" s="19">
        <f t="shared" si="13"/>
        <v>5.6382699972796629E-3</v>
      </c>
      <c r="R186" s="19">
        <f t="shared" si="14"/>
        <v>1.763387825338775E-2</v>
      </c>
      <c r="S186" s="19">
        <f t="shared" si="15"/>
        <v>1.1308952099221062E-3</v>
      </c>
      <c r="T186" s="19">
        <f t="shared" si="16"/>
        <v>9.971186824634189E-3</v>
      </c>
      <c r="U186" s="19">
        <f t="shared" si="17"/>
        <v>-2.5251321811285638E-3</v>
      </c>
      <c r="V186" s="19">
        <f t="shared" si="18"/>
        <v>-4.4656543136595119E-3</v>
      </c>
    </row>
    <row r="187" spans="1:22" x14ac:dyDescent="0.25">
      <c r="A187" s="26">
        <f>Wellpath!E187</f>
        <v>0</v>
      </c>
      <c r="B187" s="22">
        <v>0</v>
      </c>
      <c r="C187" s="22">
        <f>SIN(Wellpath!$L187) * COS(Wellpath!$L187) / 2</f>
        <v>0</v>
      </c>
      <c r="D187" s="22">
        <f>(-TAN(Dip) * SIN(Wellpath!$L187) * COS(Wellpath!$L187) * SIN(Wellpath!$O187)) / 2</f>
        <v>0</v>
      </c>
      <c r="E187" s="20">
        <f>Model!$W$11*((drdp!B187+drdp!K187)*'ASXY-TI2S'!$B187+(drdp!E187+drdp!N187)*'ASXY-TI2S'!$C187+(drdp!H187+drdp!Q187)*'ASXY-TI2S'!$D187)</f>
        <v>0</v>
      </c>
      <c r="F187" s="20">
        <f>Model!$W$11*((drdp!C187+drdp!L187)*'ASXY-TI2S'!$B187+(drdp!F187+drdp!O187)*'ASXY-TI2S'!$C187+(drdp!I187+drdp!R187)*'ASXY-TI2S'!$D187)</f>
        <v>0</v>
      </c>
      <c r="G187" s="20">
        <f>Model!$W$11*((drdp!D187+drdp!M187)*'ASXY-TI2S'!$B187+(drdp!G187+drdp!P187)*'ASXY-TI2S'!$C187+(drdp!J187+drdp!S187)*'ASXY-TI2S'!$D187)</f>
        <v>0</v>
      </c>
      <c r="H187" s="18">
        <f>Model!$W$11*((drdp!B187)*'ASXY-TI2S'!$B187+(drdp!E187)*'ASXY-TI2S'!$C187+(drdp!H187)*'ASXY-TI2S'!$D187)</f>
        <v>0</v>
      </c>
      <c r="I187" s="18">
        <f>Model!$W$11*((drdp!C187)*'ASXY-TI2S'!$B187+(drdp!F187)*'ASXY-TI2S'!$C187+(drdp!I187)*'ASXY-TI2S'!$D187)</f>
        <v>0</v>
      </c>
      <c r="J187" s="18">
        <f>Model!$W$11*((drdp!D187)*'ASXY-TI2S'!$B187+(drdp!G187)*'ASXY-TI2S'!$C187+(drdp!J187)*'ASXY-TI2S'!$D187)</f>
        <v>0</v>
      </c>
      <c r="K187" s="21">
        <f>SUM(E$3:E186)+H187</f>
        <v>7.5088414534331877E-2</v>
      </c>
      <c r="L187" s="21">
        <f>SUM(F$3:F186)+I187</f>
        <v>0.1327926137004154</v>
      </c>
      <c r="M187" s="21">
        <f>SUM(G$3:G186)+J187</f>
        <v>-3.3628785436320863E-2</v>
      </c>
      <c r="N187" s="21"/>
      <c r="O187" s="21"/>
      <c r="P187" s="21"/>
      <c r="Q187" s="19">
        <f t="shared" si="13"/>
        <v>5.6382699972796629E-3</v>
      </c>
      <c r="R187" s="19">
        <f t="shared" si="14"/>
        <v>1.763387825338775E-2</v>
      </c>
      <c r="S187" s="19">
        <f t="shared" si="15"/>
        <v>1.1308952099221062E-3</v>
      </c>
      <c r="T187" s="19">
        <f t="shared" si="16"/>
        <v>9.971186824634189E-3</v>
      </c>
      <c r="U187" s="19">
        <f t="shared" si="17"/>
        <v>-2.5251321811285638E-3</v>
      </c>
      <c r="V187" s="19">
        <f t="shared" si="18"/>
        <v>-4.4656543136595119E-3</v>
      </c>
    </row>
    <row r="188" spans="1:22" x14ac:dyDescent="0.25">
      <c r="A188" s="26">
        <f>Wellpath!E188</f>
        <v>0</v>
      </c>
      <c r="B188" s="22">
        <v>0</v>
      </c>
      <c r="C188" s="22">
        <f>SIN(Wellpath!$L188) * COS(Wellpath!$L188) / 2</f>
        <v>0</v>
      </c>
      <c r="D188" s="22">
        <f>(-TAN(Dip) * SIN(Wellpath!$L188) * COS(Wellpath!$L188) * SIN(Wellpath!$O188)) / 2</f>
        <v>0</v>
      </c>
      <c r="E188" s="20">
        <f>Model!$W$11*((drdp!B188+drdp!K188)*'ASXY-TI2S'!$B188+(drdp!E188+drdp!N188)*'ASXY-TI2S'!$C188+(drdp!H188+drdp!Q188)*'ASXY-TI2S'!$D188)</f>
        <v>0</v>
      </c>
      <c r="F188" s="20">
        <f>Model!$W$11*((drdp!C188+drdp!L188)*'ASXY-TI2S'!$B188+(drdp!F188+drdp!O188)*'ASXY-TI2S'!$C188+(drdp!I188+drdp!R188)*'ASXY-TI2S'!$D188)</f>
        <v>0</v>
      </c>
      <c r="G188" s="20">
        <f>Model!$W$11*((drdp!D188+drdp!M188)*'ASXY-TI2S'!$B188+(drdp!G188+drdp!P188)*'ASXY-TI2S'!$C188+(drdp!J188+drdp!S188)*'ASXY-TI2S'!$D188)</f>
        <v>0</v>
      </c>
      <c r="H188" s="18">
        <f>Model!$W$11*((drdp!B188)*'ASXY-TI2S'!$B188+(drdp!E188)*'ASXY-TI2S'!$C188+(drdp!H188)*'ASXY-TI2S'!$D188)</f>
        <v>0</v>
      </c>
      <c r="I188" s="18">
        <f>Model!$W$11*((drdp!C188)*'ASXY-TI2S'!$B188+(drdp!F188)*'ASXY-TI2S'!$C188+(drdp!I188)*'ASXY-TI2S'!$D188)</f>
        <v>0</v>
      </c>
      <c r="J188" s="18">
        <f>Model!$W$11*((drdp!D188)*'ASXY-TI2S'!$B188+(drdp!G188)*'ASXY-TI2S'!$C188+(drdp!J188)*'ASXY-TI2S'!$D188)</f>
        <v>0</v>
      </c>
      <c r="K188" s="21">
        <f>SUM(E$3:E187)+H188</f>
        <v>7.5088414534331877E-2</v>
      </c>
      <c r="L188" s="21">
        <f>SUM(F$3:F187)+I188</f>
        <v>0.1327926137004154</v>
      </c>
      <c r="M188" s="21">
        <f>SUM(G$3:G187)+J188</f>
        <v>-3.3628785436320863E-2</v>
      </c>
      <c r="N188" s="21"/>
      <c r="O188" s="21"/>
      <c r="P188" s="21"/>
      <c r="Q188" s="19">
        <f t="shared" si="13"/>
        <v>5.6382699972796629E-3</v>
      </c>
      <c r="R188" s="19">
        <f t="shared" si="14"/>
        <v>1.763387825338775E-2</v>
      </c>
      <c r="S188" s="19">
        <f t="shared" si="15"/>
        <v>1.1308952099221062E-3</v>
      </c>
      <c r="T188" s="19">
        <f t="shared" si="16"/>
        <v>9.971186824634189E-3</v>
      </c>
      <c r="U188" s="19">
        <f t="shared" si="17"/>
        <v>-2.5251321811285638E-3</v>
      </c>
      <c r="V188" s="19">
        <f t="shared" si="18"/>
        <v>-4.4656543136595119E-3</v>
      </c>
    </row>
    <row r="189" spans="1:22" x14ac:dyDescent="0.25">
      <c r="A189" s="26">
        <f>Wellpath!E189</f>
        <v>0</v>
      </c>
      <c r="B189" s="22">
        <v>0</v>
      </c>
      <c r="C189" s="22">
        <f>SIN(Wellpath!$L189) * COS(Wellpath!$L189) / 2</f>
        <v>0</v>
      </c>
      <c r="D189" s="22">
        <f>(-TAN(Dip) * SIN(Wellpath!$L189) * COS(Wellpath!$L189) * SIN(Wellpath!$O189)) / 2</f>
        <v>0</v>
      </c>
      <c r="E189" s="20">
        <f>Model!$W$11*((drdp!B189+drdp!K189)*'ASXY-TI2S'!$B189+(drdp!E189+drdp!N189)*'ASXY-TI2S'!$C189+(drdp!H189+drdp!Q189)*'ASXY-TI2S'!$D189)</f>
        <v>0</v>
      </c>
      <c r="F189" s="20">
        <f>Model!$W$11*((drdp!C189+drdp!L189)*'ASXY-TI2S'!$B189+(drdp!F189+drdp!O189)*'ASXY-TI2S'!$C189+(drdp!I189+drdp!R189)*'ASXY-TI2S'!$D189)</f>
        <v>0</v>
      </c>
      <c r="G189" s="20">
        <f>Model!$W$11*((drdp!D189+drdp!M189)*'ASXY-TI2S'!$B189+(drdp!G189+drdp!P189)*'ASXY-TI2S'!$C189+(drdp!J189+drdp!S189)*'ASXY-TI2S'!$D189)</f>
        <v>0</v>
      </c>
      <c r="H189" s="18">
        <f>Model!$W$11*((drdp!B189)*'ASXY-TI2S'!$B189+(drdp!E189)*'ASXY-TI2S'!$C189+(drdp!H189)*'ASXY-TI2S'!$D189)</f>
        <v>0</v>
      </c>
      <c r="I189" s="18">
        <f>Model!$W$11*((drdp!C189)*'ASXY-TI2S'!$B189+(drdp!F189)*'ASXY-TI2S'!$C189+(drdp!I189)*'ASXY-TI2S'!$D189)</f>
        <v>0</v>
      </c>
      <c r="J189" s="18">
        <f>Model!$W$11*((drdp!D189)*'ASXY-TI2S'!$B189+(drdp!G189)*'ASXY-TI2S'!$C189+(drdp!J189)*'ASXY-TI2S'!$D189)</f>
        <v>0</v>
      </c>
      <c r="K189" s="21">
        <f>SUM(E$3:E188)+H189</f>
        <v>7.5088414534331877E-2</v>
      </c>
      <c r="L189" s="21">
        <f>SUM(F$3:F188)+I189</f>
        <v>0.1327926137004154</v>
      </c>
      <c r="M189" s="21">
        <f>SUM(G$3:G188)+J189</f>
        <v>-3.3628785436320863E-2</v>
      </c>
      <c r="N189" s="21"/>
      <c r="O189" s="21"/>
      <c r="P189" s="21"/>
      <c r="Q189" s="19">
        <f t="shared" si="13"/>
        <v>5.6382699972796629E-3</v>
      </c>
      <c r="R189" s="19">
        <f t="shared" si="14"/>
        <v>1.763387825338775E-2</v>
      </c>
      <c r="S189" s="19">
        <f t="shared" si="15"/>
        <v>1.1308952099221062E-3</v>
      </c>
      <c r="T189" s="19">
        <f t="shared" si="16"/>
        <v>9.971186824634189E-3</v>
      </c>
      <c r="U189" s="19">
        <f t="shared" si="17"/>
        <v>-2.5251321811285638E-3</v>
      </c>
      <c r="V189" s="19">
        <f t="shared" si="18"/>
        <v>-4.4656543136595119E-3</v>
      </c>
    </row>
    <row r="190" spans="1:22" x14ac:dyDescent="0.25">
      <c r="A190" s="26">
        <f>Wellpath!E190</f>
        <v>0</v>
      </c>
      <c r="B190" s="22">
        <v>0</v>
      </c>
      <c r="C190" s="22">
        <f>SIN(Wellpath!$L190) * COS(Wellpath!$L190) / 2</f>
        <v>0</v>
      </c>
      <c r="D190" s="22">
        <f>(-TAN(Dip) * SIN(Wellpath!$L190) * COS(Wellpath!$L190) * SIN(Wellpath!$O190)) / 2</f>
        <v>0</v>
      </c>
      <c r="E190" s="20">
        <f>Model!$W$11*((drdp!B190+drdp!K190)*'ASXY-TI2S'!$B190+(drdp!E190+drdp!N190)*'ASXY-TI2S'!$C190+(drdp!H190+drdp!Q190)*'ASXY-TI2S'!$D190)</f>
        <v>0</v>
      </c>
      <c r="F190" s="20">
        <f>Model!$W$11*((drdp!C190+drdp!L190)*'ASXY-TI2S'!$B190+(drdp!F190+drdp!O190)*'ASXY-TI2S'!$C190+(drdp!I190+drdp!R190)*'ASXY-TI2S'!$D190)</f>
        <v>0</v>
      </c>
      <c r="G190" s="20">
        <f>Model!$W$11*((drdp!D190+drdp!M190)*'ASXY-TI2S'!$B190+(drdp!G190+drdp!P190)*'ASXY-TI2S'!$C190+(drdp!J190+drdp!S190)*'ASXY-TI2S'!$D190)</f>
        <v>0</v>
      </c>
      <c r="H190" s="18">
        <f>Model!$W$11*((drdp!B190)*'ASXY-TI2S'!$B190+(drdp!E190)*'ASXY-TI2S'!$C190+(drdp!H190)*'ASXY-TI2S'!$D190)</f>
        <v>0</v>
      </c>
      <c r="I190" s="18">
        <f>Model!$W$11*((drdp!C190)*'ASXY-TI2S'!$B190+(drdp!F190)*'ASXY-TI2S'!$C190+(drdp!I190)*'ASXY-TI2S'!$D190)</f>
        <v>0</v>
      </c>
      <c r="J190" s="18">
        <f>Model!$W$11*((drdp!D190)*'ASXY-TI2S'!$B190+(drdp!G190)*'ASXY-TI2S'!$C190+(drdp!J190)*'ASXY-TI2S'!$D190)</f>
        <v>0</v>
      </c>
      <c r="K190" s="21">
        <f>SUM(E$3:E189)+H190</f>
        <v>7.5088414534331877E-2</v>
      </c>
      <c r="L190" s="21">
        <f>SUM(F$3:F189)+I190</f>
        <v>0.1327926137004154</v>
      </c>
      <c r="M190" s="21">
        <f>SUM(G$3:G189)+J190</f>
        <v>-3.3628785436320863E-2</v>
      </c>
      <c r="N190" s="21"/>
      <c r="O190" s="21"/>
      <c r="P190" s="21"/>
      <c r="Q190" s="19">
        <f t="shared" si="13"/>
        <v>5.6382699972796629E-3</v>
      </c>
      <c r="R190" s="19">
        <f t="shared" si="14"/>
        <v>1.763387825338775E-2</v>
      </c>
      <c r="S190" s="19">
        <f t="shared" si="15"/>
        <v>1.1308952099221062E-3</v>
      </c>
      <c r="T190" s="19">
        <f t="shared" si="16"/>
        <v>9.971186824634189E-3</v>
      </c>
      <c r="U190" s="19">
        <f t="shared" si="17"/>
        <v>-2.5251321811285638E-3</v>
      </c>
      <c r="V190" s="19">
        <f t="shared" si="18"/>
        <v>-4.4656543136595119E-3</v>
      </c>
    </row>
    <row r="191" spans="1:22" x14ac:dyDescent="0.25">
      <c r="A191" s="26">
        <f>Wellpath!E191</f>
        <v>0</v>
      </c>
      <c r="B191" s="22">
        <v>0</v>
      </c>
      <c r="C191" s="22">
        <f>SIN(Wellpath!$L191) * COS(Wellpath!$L191) / 2</f>
        <v>0</v>
      </c>
      <c r="D191" s="22">
        <f>(-TAN(Dip) * SIN(Wellpath!$L191) * COS(Wellpath!$L191) * SIN(Wellpath!$O191)) / 2</f>
        <v>0</v>
      </c>
      <c r="E191" s="20">
        <f>Model!$W$11*((drdp!B191+drdp!K191)*'ASXY-TI2S'!$B191+(drdp!E191+drdp!N191)*'ASXY-TI2S'!$C191+(drdp!H191+drdp!Q191)*'ASXY-TI2S'!$D191)</f>
        <v>0</v>
      </c>
      <c r="F191" s="20">
        <f>Model!$W$11*((drdp!C191+drdp!L191)*'ASXY-TI2S'!$B191+(drdp!F191+drdp!O191)*'ASXY-TI2S'!$C191+(drdp!I191+drdp!R191)*'ASXY-TI2S'!$D191)</f>
        <v>0</v>
      </c>
      <c r="G191" s="20">
        <f>Model!$W$11*((drdp!D191+drdp!M191)*'ASXY-TI2S'!$B191+(drdp!G191+drdp!P191)*'ASXY-TI2S'!$C191+(drdp!J191+drdp!S191)*'ASXY-TI2S'!$D191)</f>
        <v>0</v>
      </c>
      <c r="H191" s="18">
        <f>Model!$W$11*((drdp!B191)*'ASXY-TI2S'!$B191+(drdp!E191)*'ASXY-TI2S'!$C191+(drdp!H191)*'ASXY-TI2S'!$D191)</f>
        <v>0</v>
      </c>
      <c r="I191" s="18">
        <f>Model!$W$11*((drdp!C191)*'ASXY-TI2S'!$B191+(drdp!F191)*'ASXY-TI2S'!$C191+(drdp!I191)*'ASXY-TI2S'!$D191)</f>
        <v>0</v>
      </c>
      <c r="J191" s="18">
        <f>Model!$W$11*((drdp!D191)*'ASXY-TI2S'!$B191+(drdp!G191)*'ASXY-TI2S'!$C191+(drdp!J191)*'ASXY-TI2S'!$D191)</f>
        <v>0</v>
      </c>
      <c r="K191" s="21">
        <f>SUM(E$3:E190)+H191</f>
        <v>7.5088414534331877E-2</v>
      </c>
      <c r="L191" s="21">
        <f>SUM(F$3:F190)+I191</f>
        <v>0.1327926137004154</v>
      </c>
      <c r="M191" s="21">
        <f>SUM(G$3:G190)+J191</f>
        <v>-3.3628785436320863E-2</v>
      </c>
      <c r="N191" s="21"/>
      <c r="O191" s="21"/>
      <c r="P191" s="21"/>
      <c r="Q191" s="19">
        <f t="shared" si="13"/>
        <v>5.6382699972796629E-3</v>
      </c>
      <c r="R191" s="19">
        <f t="shared" si="14"/>
        <v>1.763387825338775E-2</v>
      </c>
      <c r="S191" s="19">
        <f t="shared" si="15"/>
        <v>1.1308952099221062E-3</v>
      </c>
      <c r="T191" s="19">
        <f t="shared" si="16"/>
        <v>9.971186824634189E-3</v>
      </c>
      <c r="U191" s="19">
        <f t="shared" si="17"/>
        <v>-2.5251321811285638E-3</v>
      </c>
      <c r="V191" s="19">
        <f t="shared" si="18"/>
        <v>-4.4656543136595119E-3</v>
      </c>
    </row>
    <row r="192" spans="1:22" x14ac:dyDescent="0.25">
      <c r="A192" s="26">
        <f>Wellpath!E192</f>
        <v>0</v>
      </c>
      <c r="B192" s="22">
        <v>0</v>
      </c>
      <c r="C192" s="22">
        <f>SIN(Wellpath!$L192) * COS(Wellpath!$L192) / 2</f>
        <v>0</v>
      </c>
      <c r="D192" s="22">
        <f>(-TAN(Dip) * SIN(Wellpath!$L192) * COS(Wellpath!$L192) * SIN(Wellpath!$O192)) / 2</f>
        <v>0</v>
      </c>
      <c r="E192" s="20">
        <f>Model!$W$11*((drdp!B192+drdp!K192)*'ASXY-TI2S'!$B192+(drdp!E192+drdp!N192)*'ASXY-TI2S'!$C192+(drdp!H192+drdp!Q192)*'ASXY-TI2S'!$D192)</f>
        <v>0</v>
      </c>
      <c r="F192" s="20">
        <f>Model!$W$11*((drdp!C192+drdp!L192)*'ASXY-TI2S'!$B192+(drdp!F192+drdp!O192)*'ASXY-TI2S'!$C192+(drdp!I192+drdp!R192)*'ASXY-TI2S'!$D192)</f>
        <v>0</v>
      </c>
      <c r="G192" s="20">
        <f>Model!$W$11*((drdp!D192+drdp!M192)*'ASXY-TI2S'!$B192+(drdp!G192+drdp!P192)*'ASXY-TI2S'!$C192+(drdp!J192+drdp!S192)*'ASXY-TI2S'!$D192)</f>
        <v>0</v>
      </c>
      <c r="H192" s="18">
        <f>Model!$W$11*((drdp!B192)*'ASXY-TI2S'!$B192+(drdp!E192)*'ASXY-TI2S'!$C192+(drdp!H192)*'ASXY-TI2S'!$D192)</f>
        <v>0</v>
      </c>
      <c r="I192" s="18">
        <f>Model!$W$11*((drdp!C192)*'ASXY-TI2S'!$B192+(drdp!F192)*'ASXY-TI2S'!$C192+(drdp!I192)*'ASXY-TI2S'!$D192)</f>
        <v>0</v>
      </c>
      <c r="J192" s="18">
        <f>Model!$W$11*((drdp!D192)*'ASXY-TI2S'!$B192+(drdp!G192)*'ASXY-TI2S'!$C192+(drdp!J192)*'ASXY-TI2S'!$D192)</f>
        <v>0</v>
      </c>
      <c r="K192" s="21">
        <f>SUM(E$3:E191)+H192</f>
        <v>7.5088414534331877E-2</v>
      </c>
      <c r="L192" s="21">
        <f>SUM(F$3:F191)+I192</f>
        <v>0.1327926137004154</v>
      </c>
      <c r="M192" s="21">
        <f>SUM(G$3:G191)+J192</f>
        <v>-3.3628785436320863E-2</v>
      </c>
      <c r="N192" s="21"/>
      <c r="O192" s="21"/>
      <c r="P192" s="21"/>
      <c r="Q192" s="19">
        <f t="shared" si="13"/>
        <v>5.6382699972796629E-3</v>
      </c>
      <c r="R192" s="19">
        <f t="shared" si="14"/>
        <v>1.763387825338775E-2</v>
      </c>
      <c r="S192" s="19">
        <f t="shared" si="15"/>
        <v>1.1308952099221062E-3</v>
      </c>
      <c r="T192" s="19">
        <f t="shared" si="16"/>
        <v>9.971186824634189E-3</v>
      </c>
      <c r="U192" s="19">
        <f t="shared" si="17"/>
        <v>-2.5251321811285638E-3</v>
      </c>
      <c r="V192" s="19">
        <f t="shared" si="18"/>
        <v>-4.4656543136595119E-3</v>
      </c>
    </row>
    <row r="193" spans="1:22" x14ac:dyDescent="0.25">
      <c r="A193" s="26">
        <f>Wellpath!E193</f>
        <v>0</v>
      </c>
      <c r="B193" s="22">
        <v>0</v>
      </c>
      <c r="C193" s="22">
        <f>SIN(Wellpath!$L193) * COS(Wellpath!$L193) / 2</f>
        <v>0</v>
      </c>
      <c r="D193" s="22">
        <f>(-TAN(Dip) * SIN(Wellpath!$L193) * COS(Wellpath!$L193) * SIN(Wellpath!$O193)) / 2</f>
        <v>0</v>
      </c>
      <c r="E193" s="20">
        <f>Model!$W$11*((drdp!B193+drdp!K193)*'ASXY-TI2S'!$B193+(drdp!E193+drdp!N193)*'ASXY-TI2S'!$C193+(drdp!H193+drdp!Q193)*'ASXY-TI2S'!$D193)</f>
        <v>0</v>
      </c>
      <c r="F193" s="20">
        <f>Model!$W$11*((drdp!C193+drdp!L193)*'ASXY-TI2S'!$B193+(drdp!F193+drdp!O193)*'ASXY-TI2S'!$C193+(drdp!I193+drdp!R193)*'ASXY-TI2S'!$D193)</f>
        <v>0</v>
      </c>
      <c r="G193" s="20">
        <f>Model!$W$11*((drdp!D193+drdp!M193)*'ASXY-TI2S'!$B193+(drdp!G193+drdp!P193)*'ASXY-TI2S'!$C193+(drdp!J193+drdp!S193)*'ASXY-TI2S'!$D193)</f>
        <v>0</v>
      </c>
      <c r="H193" s="18">
        <f>Model!$W$11*((drdp!B193)*'ASXY-TI2S'!$B193+(drdp!E193)*'ASXY-TI2S'!$C193+(drdp!H193)*'ASXY-TI2S'!$D193)</f>
        <v>0</v>
      </c>
      <c r="I193" s="18">
        <f>Model!$W$11*((drdp!C193)*'ASXY-TI2S'!$B193+(drdp!F193)*'ASXY-TI2S'!$C193+(drdp!I193)*'ASXY-TI2S'!$D193)</f>
        <v>0</v>
      </c>
      <c r="J193" s="18">
        <f>Model!$W$11*((drdp!D193)*'ASXY-TI2S'!$B193+(drdp!G193)*'ASXY-TI2S'!$C193+(drdp!J193)*'ASXY-TI2S'!$D193)</f>
        <v>0</v>
      </c>
      <c r="K193" s="21">
        <f>SUM(E$3:E192)+H193</f>
        <v>7.5088414534331877E-2</v>
      </c>
      <c r="L193" s="21">
        <f>SUM(F$3:F192)+I193</f>
        <v>0.1327926137004154</v>
      </c>
      <c r="M193" s="21">
        <f>SUM(G$3:G192)+J193</f>
        <v>-3.3628785436320863E-2</v>
      </c>
      <c r="N193" s="21"/>
      <c r="O193" s="21"/>
      <c r="P193" s="21"/>
      <c r="Q193" s="19">
        <f t="shared" si="13"/>
        <v>5.6382699972796629E-3</v>
      </c>
      <c r="R193" s="19">
        <f t="shared" si="14"/>
        <v>1.763387825338775E-2</v>
      </c>
      <c r="S193" s="19">
        <f t="shared" si="15"/>
        <v>1.1308952099221062E-3</v>
      </c>
      <c r="T193" s="19">
        <f t="shared" si="16"/>
        <v>9.971186824634189E-3</v>
      </c>
      <c r="U193" s="19">
        <f t="shared" si="17"/>
        <v>-2.5251321811285638E-3</v>
      </c>
      <c r="V193" s="19">
        <f t="shared" si="18"/>
        <v>-4.4656543136595119E-3</v>
      </c>
    </row>
    <row r="194" spans="1:22" x14ac:dyDescent="0.25">
      <c r="A194" s="26">
        <f>Wellpath!E194</f>
        <v>0</v>
      </c>
      <c r="B194" s="22">
        <v>0</v>
      </c>
      <c r="C194" s="22">
        <f>SIN(Wellpath!$L194) * COS(Wellpath!$L194) / 2</f>
        <v>0</v>
      </c>
      <c r="D194" s="22">
        <f>(-TAN(Dip) * SIN(Wellpath!$L194) * COS(Wellpath!$L194) * SIN(Wellpath!$O194)) / 2</f>
        <v>0</v>
      </c>
      <c r="E194" s="20">
        <f>Model!$W$11*((drdp!B194+drdp!K194)*'ASXY-TI2S'!$B194+(drdp!E194+drdp!N194)*'ASXY-TI2S'!$C194+(drdp!H194+drdp!Q194)*'ASXY-TI2S'!$D194)</f>
        <v>0</v>
      </c>
      <c r="F194" s="20">
        <f>Model!$W$11*((drdp!C194+drdp!L194)*'ASXY-TI2S'!$B194+(drdp!F194+drdp!O194)*'ASXY-TI2S'!$C194+(drdp!I194+drdp!R194)*'ASXY-TI2S'!$D194)</f>
        <v>0</v>
      </c>
      <c r="G194" s="20">
        <f>Model!$W$11*((drdp!D194+drdp!M194)*'ASXY-TI2S'!$B194+(drdp!G194+drdp!P194)*'ASXY-TI2S'!$C194+(drdp!J194+drdp!S194)*'ASXY-TI2S'!$D194)</f>
        <v>0</v>
      </c>
      <c r="H194" s="18">
        <f>Model!$W$11*((drdp!B194)*'ASXY-TI2S'!$B194+(drdp!E194)*'ASXY-TI2S'!$C194+(drdp!H194)*'ASXY-TI2S'!$D194)</f>
        <v>0</v>
      </c>
      <c r="I194" s="18">
        <f>Model!$W$11*((drdp!C194)*'ASXY-TI2S'!$B194+(drdp!F194)*'ASXY-TI2S'!$C194+(drdp!I194)*'ASXY-TI2S'!$D194)</f>
        <v>0</v>
      </c>
      <c r="J194" s="18">
        <f>Model!$W$11*((drdp!D194)*'ASXY-TI2S'!$B194+(drdp!G194)*'ASXY-TI2S'!$C194+(drdp!J194)*'ASXY-TI2S'!$D194)</f>
        <v>0</v>
      </c>
      <c r="K194" s="21">
        <f>SUM(E$3:E193)+H194</f>
        <v>7.5088414534331877E-2</v>
      </c>
      <c r="L194" s="21">
        <f>SUM(F$3:F193)+I194</f>
        <v>0.1327926137004154</v>
      </c>
      <c r="M194" s="21">
        <f>SUM(G$3:G193)+J194</f>
        <v>-3.3628785436320863E-2</v>
      </c>
      <c r="N194" s="21"/>
      <c r="O194" s="21"/>
      <c r="P194" s="21"/>
      <c r="Q194" s="19">
        <f t="shared" si="13"/>
        <v>5.6382699972796629E-3</v>
      </c>
      <c r="R194" s="19">
        <f t="shared" si="14"/>
        <v>1.763387825338775E-2</v>
      </c>
      <c r="S194" s="19">
        <f t="shared" si="15"/>
        <v>1.1308952099221062E-3</v>
      </c>
      <c r="T194" s="19">
        <f t="shared" si="16"/>
        <v>9.971186824634189E-3</v>
      </c>
      <c r="U194" s="19">
        <f t="shared" si="17"/>
        <v>-2.5251321811285638E-3</v>
      </c>
      <c r="V194" s="19">
        <f t="shared" si="18"/>
        <v>-4.4656543136595119E-3</v>
      </c>
    </row>
    <row r="195" spans="1:22" x14ac:dyDescent="0.25">
      <c r="A195" s="26">
        <f>Wellpath!E195</f>
        <v>0</v>
      </c>
      <c r="B195" s="22">
        <v>0</v>
      </c>
      <c r="C195" s="22">
        <f>SIN(Wellpath!$L195) * COS(Wellpath!$L195) / 2</f>
        <v>0</v>
      </c>
      <c r="D195" s="22">
        <f>(-TAN(Dip) * SIN(Wellpath!$L195) * COS(Wellpath!$L195) * SIN(Wellpath!$O195)) / 2</f>
        <v>0</v>
      </c>
      <c r="E195" s="20">
        <f>Model!$W$11*((drdp!B195+drdp!K195)*'ASXY-TI2S'!$B195+(drdp!E195+drdp!N195)*'ASXY-TI2S'!$C195+(drdp!H195+drdp!Q195)*'ASXY-TI2S'!$D195)</f>
        <v>0</v>
      </c>
      <c r="F195" s="20">
        <f>Model!$W$11*((drdp!C195+drdp!L195)*'ASXY-TI2S'!$B195+(drdp!F195+drdp!O195)*'ASXY-TI2S'!$C195+(drdp!I195+drdp!R195)*'ASXY-TI2S'!$D195)</f>
        <v>0</v>
      </c>
      <c r="G195" s="20">
        <f>Model!$W$11*((drdp!D195+drdp!M195)*'ASXY-TI2S'!$B195+(drdp!G195+drdp!P195)*'ASXY-TI2S'!$C195+(drdp!J195+drdp!S195)*'ASXY-TI2S'!$D195)</f>
        <v>0</v>
      </c>
      <c r="H195" s="18">
        <f>Model!$W$11*((drdp!B195)*'ASXY-TI2S'!$B195+(drdp!E195)*'ASXY-TI2S'!$C195+(drdp!H195)*'ASXY-TI2S'!$D195)</f>
        <v>0</v>
      </c>
      <c r="I195" s="18">
        <f>Model!$W$11*((drdp!C195)*'ASXY-TI2S'!$B195+(drdp!F195)*'ASXY-TI2S'!$C195+(drdp!I195)*'ASXY-TI2S'!$D195)</f>
        <v>0</v>
      </c>
      <c r="J195" s="18">
        <f>Model!$W$11*((drdp!D195)*'ASXY-TI2S'!$B195+(drdp!G195)*'ASXY-TI2S'!$C195+(drdp!J195)*'ASXY-TI2S'!$D195)</f>
        <v>0</v>
      </c>
      <c r="K195" s="21">
        <f>SUM(E$3:E194)+H195</f>
        <v>7.5088414534331877E-2</v>
      </c>
      <c r="L195" s="21">
        <f>SUM(F$3:F194)+I195</f>
        <v>0.1327926137004154</v>
      </c>
      <c r="M195" s="21">
        <f>SUM(G$3:G194)+J195</f>
        <v>-3.3628785436320863E-2</v>
      </c>
      <c r="N195" s="21"/>
      <c r="O195" s="21"/>
      <c r="P195" s="21"/>
      <c r="Q195" s="19">
        <f t="shared" si="13"/>
        <v>5.6382699972796629E-3</v>
      </c>
      <c r="R195" s="19">
        <f t="shared" si="14"/>
        <v>1.763387825338775E-2</v>
      </c>
      <c r="S195" s="19">
        <f t="shared" si="15"/>
        <v>1.1308952099221062E-3</v>
      </c>
      <c r="T195" s="19">
        <f t="shared" si="16"/>
        <v>9.971186824634189E-3</v>
      </c>
      <c r="U195" s="19">
        <f t="shared" si="17"/>
        <v>-2.5251321811285638E-3</v>
      </c>
      <c r="V195" s="19">
        <f t="shared" si="18"/>
        <v>-4.4656543136595119E-3</v>
      </c>
    </row>
    <row r="196" spans="1:22" x14ac:dyDescent="0.25">
      <c r="A196" s="26">
        <f>Wellpath!E196</f>
        <v>0</v>
      </c>
      <c r="B196" s="22">
        <v>0</v>
      </c>
      <c r="C196" s="22">
        <f>SIN(Wellpath!$L196) * COS(Wellpath!$L196) / 2</f>
        <v>0</v>
      </c>
      <c r="D196" s="22">
        <f>(-TAN(Dip) * SIN(Wellpath!$L196) * COS(Wellpath!$L196) * SIN(Wellpath!$O196)) / 2</f>
        <v>0</v>
      </c>
      <c r="E196" s="20">
        <f>Model!$W$11*((drdp!B196+drdp!K196)*'ASXY-TI2S'!$B196+(drdp!E196+drdp!N196)*'ASXY-TI2S'!$C196+(drdp!H196+drdp!Q196)*'ASXY-TI2S'!$D196)</f>
        <v>0</v>
      </c>
      <c r="F196" s="20">
        <f>Model!$W$11*((drdp!C196+drdp!L196)*'ASXY-TI2S'!$B196+(drdp!F196+drdp!O196)*'ASXY-TI2S'!$C196+(drdp!I196+drdp!R196)*'ASXY-TI2S'!$D196)</f>
        <v>0</v>
      </c>
      <c r="G196" s="20">
        <f>Model!$W$11*((drdp!D196+drdp!M196)*'ASXY-TI2S'!$B196+(drdp!G196+drdp!P196)*'ASXY-TI2S'!$C196+(drdp!J196+drdp!S196)*'ASXY-TI2S'!$D196)</f>
        <v>0</v>
      </c>
      <c r="H196" s="18">
        <f>Model!$W$11*((drdp!B196)*'ASXY-TI2S'!$B196+(drdp!E196)*'ASXY-TI2S'!$C196+(drdp!H196)*'ASXY-TI2S'!$D196)</f>
        <v>0</v>
      </c>
      <c r="I196" s="18">
        <f>Model!$W$11*((drdp!C196)*'ASXY-TI2S'!$B196+(drdp!F196)*'ASXY-TI2S'!$C196+(drdp!I196)*'ASXY-TI2S'!$D196)</f>
        <v>0</v>
      </c>
      <c r="J196" s="18">
        <f>Model!$W$11*((drdp!D196)*'ASXY-TI2S'!$B196+(drdp!G196)*'ASXY-TI2S'!$C196+(drdp!J196)*'ASXY-TI2S'!$D196)</f>
        <v>0</v>
      </c>
      <c r="K196" s="21">
        <f>SUM(E$3:E195)+H196</f>
        <v>7.5088414534331877E-2</v>
      </c>
      <c r="L196" s="21">
        <f>SUM(F$3:F195)+I196</f>
        <v>0.1327926137004154</v>
      </c>
      <c r="M196" s="21">
        <f>SUM(G$3:G195)+J196</f>
        <v>-3.3628785436320863E-2</v>
      </c>
      <c r="N196" s="21"/>
      <c r="O196" s="21"/>
      <c r="P196" s="21"/>
      <c r="Q196" s="19">
        <f t="shared" si="13"/>
        <v>5.6382699972796629E-3</v>
      </c>
      <c r="R196" s="19">
        <f t="shared" si="14"/>
        <v>1.763387825338775E-2</v>
      </c>
      <c r="S196" s="19">
        <f t="shared" si="15"/>
        <v>1.1308952099221062E-3</v>
      </c>
      <c r="T196" s="19">
        <f t="shared" si="16"/>
        <v>9.971186824634189E-3</v>
      </c>
      <c r="U196" s="19">
        <f t="shared" si="17"/>
        <v>-2.5251321811285638E-3</v>
      </c>
      <c r="V196" s="19">
        <f t="shared" si="18"/>
        <v>-4.4656543136595119E-3</v>
      </c>
    </row>
    <row r="197" spans="1:22" x14ac:dyDescent="0.25">
      <c r="A197" s="26">
        <f>Wellpath!E197</f>
        <v>0</v>
      </c>
      <c r="B197" s="22">
        <v>0</v>
      </c>
      <c r="C197" s="22">
        <f>SIN(Wellpath!$L197) * COS(Wellpath!$L197) / 2</f>
        <v>0</v>
      </c>
      <c r="D197" s="22">
        <f>(-TAN(Dip) * SIN(Wellpath!$L197) * COS(Wellpath!$L197) * SIN(Wellpath!$O197)) / 2</f>
        <v>0</v>
      </c>
      <c r="E197" s="20">
        <f>Model!$W$11*((drdp!B197+drdp!K197)*'ASXY-TI2S'!$B197+(drdp!E197+drdp!N197)*'ASXY-TI2S'!$C197+(drdp!H197+drdp!Q197)*'ASXY-TI2S'!$D197)</f>
        <v>0</v>
      </c>
      <c r="F197" s="20">
        <f>Model!$W$11*((drdp!C197+drdp!L197)*'ASXY-TI2S'!$B197+(drdp!F197+drdp!O197)*'ASXY-TI2S'!$C197+(drdp!I197+drdp!R197)*'ASXY-TI2S'!$D197)</f>
        <v>0</v>
      </c>
      <c r="G197" s="20">
        <f>Model!$W$11*((drdp!D197+drdp!M197)*'ASXY-TI2S'!$B197+(drdp!G197+drdp!P197)*'ASXY-TI2S'!$C197+(drdp!J197+drdp!S197)*'ASXY-TI2S'!$D197)</f>
        <v>0</v>
      </c>
      <c r="H197" s="18">
        <f>Model!$W$11*((drdp!B197)*'ASXY-TI2S'!$B197+(drdp!E197)*'ASXY-TI2S'!$C197+(drdp!H197)*'ASXY-TI2S'!$D197)</f>
        <v>0</v>
      </c>
      <c r="I197" s="18">
        <f>Model!$W$11*((drdp!C197)*'ASXY-TI2S'!$B197+(drdp!F197)*'ASXY-TI2S'!$C197+(drdp!I197)*'ASXY-TI2S'!$D197)</f>
        <v>0</v>
      </c>
      <c r="J197" s="18">
        <f>Model!$W$11*((drdp!D197)*'ASXY-TI2S'!$B197+(drdp!G197)*'ASXY-TI2S'!$C197+(drdp!J197)*'ASXY-TI2S'!$D197)</f>
        <v>0</v>
      </c>
      <c r="K197" s="21">
        <f>SUM(E$3:E196)+H197</f>
        <v>7.5088414534331877E-2</v>
      </c>
      <c r="L197" s="21">
        <f>SUM(F$3:F196)+I197</f>
        <v>0.1327926137004154</v>
      </c>
      <c r="M197" s="21">
        <f>SUM(G$3:G196)+J197</f>
        <v>-3.3628785436320863E-2</v>
      </c>
      <c r="N197" s="21"/>
      <c r="O197" s="21"/>
      <c r="P197" s="21"/>
      <c r="Q197" s="19">
        <f t="shared" si="13"/>
        <v>5.6382699972796629E-3</v>
      </c>
      <c r="R197" s="19">
        <f t="shared" si="14"/>
        <v>1.763387825338775E-2</v>
      </c>
      <c r="S197" s="19">
        <f t="shared" si="15"/>
        <v>1.1308952099221062E-3</v>
      </c>
      <c r="T197" s="19">
        <f t="shared" si="16"/>
        <v>9.971186824634189E-3</v>
      </c>
      <c r="U197" s="19">
        <f t="shared" si="17"/>
        <v>-2.5251321811285638E-3</v>
      </c>
      <c r="V197" s="19">
        <f t="shared" si="18"/>
        <v>-4.4656543136595119E-3</v>
      </c>
    </row>
    <row r="198" spans="1:22" x14ac:dyDescent="0.25">
      <c r="A198" s="26">
        <f>Wellpath!E198</f>
        <v>0</v>
      </c>
      <c r="B198" s="22">
        <v>0</v>
      </c>
      <c r="C198" s="22">
        <f>SIN(Wellpath!$L198) * COS(Wellpath!$L198) / 2</f>
        <v>0</v>
      </c>
      <c r="D198" s="22">
        <f>(-TAN(Dip) * SIN(Wellpath!$L198) * COS(Wellpath!$L198) * SIN(Wellpath!$O198)) / 2</f>
        <v>0</v>
      </c>
      <c r="E198" s="20">
        <f>Model!$W$11*((drdp!B198+drdp!K198)*'ASXY-TI2S'!$B198+(drdp!E198+drdp!N198)*'ASXY-TI2S'!$C198+(drdp!H198+drdp!Q198)*'ASXY-TI2S'!$D198)</f>
        <v>0</v>
      </c>
      <c r="F198" s="20">
        <f>Model!$W$11*((drdp!C198+drdp!L198)*'ASXY-TI2S'!$B198+(drdp!F198+drdp!O198)*'ASXY-TI2S'!$C198+(drdp!I198+drdp!R198)*'ASXY-TI2S'!$D198)</f>
        <v>0</v>
      </c>
      <c r="G198" s="20">
        <f>Model!$W$11*((drdp!D198+drdp!M198)*'ASXY-TI2S'!$B198+(drdp!G198+drdp!P198)*'ASXY-TI2S'!$C198+(drdp!J198+drdp!S198)*'ASXY-TI2S'!$D198)</f>
        <v>0</v>
      </c>
      <c r="H198" s="18">
        <f>Model!$W$11*((drdp!B198)*'ASXY-TI2S'!$B198+(drdp!E198)*'ASXY-TI2S'!$C198+(drdp!H198)*'ASXY-TI2S'!$D198)</f>
        <v>0</v>
      </c>
      <c r="I198" s="18">
        <f>Model!$W$11*((drdp!C198)*'ASXY-TI2S'!$B198+(drdp!F198)*'ASXY-TI2S'!$C198+(drdp!I198)*'ASXY-TI2S'!$D198)</f>
        <v>0</v>
      </c>
      <c r="J198" s="18">
        <f>Model!$W$11*((drdp!D198)*'ASXY-TI2S'!$B198+(drdp!G198)*'ASXY-TI2S'!$C198+(drdp!J198)*'ASXY-TI2S'!$D198)</f>
        <v>0</v>
      </c>
      <c r="K198" s="21">
        <f>SUM(E$3:E197)+H198</f>
        <v>7.5088414534331877E-2</v>
      </c>
      <c r="L198" s="21">
        <f>SUM(F$3:F197)+I198</f>
        <v>0.1327926137004154</v>
      </c>
      <c r="M198" s="21">
        <f>SUM(G$3:G197)+J198</f>
        <v>-3.3628785436320863E-2</v>
      </c>
      <c r="N198" s="21"/>
      <c r="O198" s="21"/>
      <c r="P198" s="21"/>
      <c r="Q198" s="19">
        <f t="shared" ref="Q198:Q261" si="19">K198^2</f>
        <v>5.6382699972796629E-3</v>
      </c>
      <c r="R198" s="19">
        <f t="shared" ref="R198:R261" si="20">L198^2</f>
        <v>1.763387825338775E-2</v>
      </c>
      <c r="S198" s="19">
        <f t="shared" ref="S198:S261" si="21">M198^2</f>
        <v>1.1308952099221062E-3</v>
      </c>
      <c r="T198" s="19">
        <f t="shared" ref="T198:T261" si="22">K198*L198</f>
        <v>9.971186824634189E-3</v>
      </c>
      <c r="U198" s="19">
        <f t="shared" ref="U198:U261" si="23">K198*M198</f>
        <v>-2.5251321811285638E-3</v>
      </c>
      <c r="V198" s="19">
        <f t="shared" ref="V198:V261" si="24">L198*M198</f>
        <v>-4.4656543136595119E-3</v>
      </c>
    </row>
    <row r="199" spans="1:22" x14ac:dyDescent="0.25">
      <c r="A199" s="26">
        <f>Wellpath!E199</f>
        <v>0</v>
      </c>
      <c r="B199" s="22">
        <v>0</v>
      </c>
      <c r="C199" s="22">
        <f>SIN(Wellpath!$L199) * COS(Wellpath!$L199) / 2</f>
        <v>0</v>
      </c>
      <c r="D199" s="22">
        <f>(-TAN(Dip) * SIN(Wellpath!$L199) * COS(Wellpath!$L199) * SIN(Wellpath!$O199)) / 2</f>
        <v>0</v>
      </c>
      <c r="E199" s="20">
        <f>Model!$W$11*((drdp!B199+drdp!K199)*'ASXY-TI2S'!$B199+(drdp!E199+drdp!N199)*'ASXY-TI2S'!$C199+(drdp!H199+drdp!Q199)*'ASXY-TI2S'!$D199)</f>
        <v>0</v>
      </c>
      <c r="F199" s="20">
        <f>Model!$W$11*((drdp!C199+drdp!L199)*'ASXY-TI2S'!$B199+(drdp!F199+drdp!O199)*'ASXY-TI2S'!$C199+(drdp!I199+drdp!R199)*'ASXY-TI2S'!$D199)</f>
        <v>0</v>
      </c>
      <c r="G199" s="20">
        <f>Model!$W$11*((drdp!D199+drdp!M199)*'ASXY-TI2S'!$B199+(drdp!G199+drdp!P199)*'ASXY-TI2S'!$C199+(drdp!J199+drdp!S199)*'ASXY-TI2S'!$D199)</f>
        <v>0</v>
      </c>
      <c r="H199" s="18">
        <f>Model!$W$11*((drdp!B199)*'ASXY-TI2S'!$B199+(drdp!E199)*'ASXY-TI2S'!$C199+(drdp!H199)*'ASXY-TI2S'!$D199)</f>
        <v>0</v>
      </c>
      <c r="I199" s="18">
        <f>Model!$W$11*((drdp!C199)*'ASXY-TI2S'!$B199+(drdp!F199)*'ASXY-TI2S'!$C199+(drdp!I199)*'ASXY-TI2S'!$D199)</f>
        <v>0</v>
      </c>
      <c r="J199" s="18">
        <f>Model!$W$11*((drdp!D199)*'ASXY-TI2S'!$B199+(drdp!G199)*'ASXY-TI2S'!$C199+(drdp!J199)*'ASXY-TI2S'!$D199)</f>
        <v>0</v>
      </c>
      <c r="K199" s="21">
        <f>SUM(E$3:E198)+H199</f>
        <v>7.5088414534331877E-2</v>
      </c>
      <c r="L199" s="21">
        <f>SUM(F$3:F198)+I199</f>
        <v>0.1327926137004154</v>
      </c>
      <c r="M199" s="21">
        <f>SUM(G$3:G198)+J199</f>
        <v>-3.3628785436320863E-2</v>
      </c>
      <c r="N199" s="21"/>
      <c r="O199" s="21"/>
      <c r="P199" s="21"/>
      <c r="Q199" s="19">
        <f t="shared" si="19"/>
        <v>5.6382699972796629E-3</v>
      </c>
      <c r="R199" s="19">
        <f t="shared" si="20"/>
        <v>1.763387825338775E-2</v>
      </c>
      <c r="S199" s="19">
        <f t="shared" si="21"/>
        <v>1.1308952099221062E-3</v>
      </c>
      <c r="T199" s="19">
        <f t="shared" si="22"/>
        <v>9.971186824634189E-3</v>
      </c>
      <c r="U199" s="19">
        <f t="shared" si="23"/>
        <v>-2.5251321811285638E-3</v>
      </c>
      <c r="V199" s="19">
        <f t="shared" si="24"/>
        <v>-4.4656543136595119E-3</v>
      </c>
    </row>
    <row r="200" spans="1:22" x14ac:dyDescent="0.25">
      <c r="A200" s="26">
        <f>Wellpath!E200</f>
        <v>0</v>
      </c>
      <c r="B200" s="22">
        <v>0</v>
      </c>
      <c r="C200" s="22">
        <f>SIN(Wellpath!$L200) * COS(Wellpath!$L200) / 2</f>
        <v>0</v>
      </c>
      <c r="D200" s="22">
        <f>(-TAN(Dip) * SIN(Wellpath!$L200) * COS(Wellpath!$L200) * SIN(Wellpath!$O200)) / 2</f>
        <v>0</v>
      </c>
      <c r="E200" s="20">
        <f>Model!$W$11*((drdp!B200+drdp!K200)*'ASXY-TI2S'!$B200+(drdp!E200+drdp!N200)*'ASXY-TI2S'!$C200+(drdp!H200+drdp!Q200)*'ASXY-TI2S'!$D200)</f>
        <v>0</v>
      </c>
      <c r="F200" s="20">
        <f>Model!$W$11*((drdp!C200+drdp!L200)*'ASXY-TI2S'!$B200+(drdp!F200+drdp!O200)*'ASXY-TI2S'!$C200+(drdp!I200+drdp!R200)*'ASXY-TI2S'!$D200)</f>
        <v>0</v>
      </c>
      <c r="G200" s="20">
        <f>Model!$W$11*((drdp!D200+drdp!M200)*'ASXY-TI2S'!$B200+(drdp!G200+drdp!P200)*'ASXY-TI2S'!$C200+(drdp!J200+drdp!S200)*'ASXY-TI2S'!$D200)</f>
        <v>0</v>
      </c>
      <c r="H200" s="18">
        <f>Model!$W$11*((drdp!B200)*'ASXY-TI2S'!$B200+(drdp!E200)*'ASXY-TI2S'!$C200+(drdp!H200)*'ASXY-TI2S'!$D200)</f>
        <v>0</v>
      </c>
      <c r="I200" s="18">
        <f>Model!$W$11*((drdp!C200)*'ASXY-TI2S'!$B200+(drdp!F200)*'ASXY-TI2S'!$C200+(drdp!I200)*'ASXY-TI2S'!$D200)</f>
        <v>0</v>
      </c>
      <c r="J200" s="18">
        <f>Model!$W$11*((drdp!D200)*'ASXY-TI2S'!$B200+(drdp!G200)*'ASXY-TI2S'!$C200+(drdp!J200)*'ASXY-TI2S'!$D200)</f>
        <v>0</v>
      </c>
      <c r="K200" s="21">
        <f>SUM(E$3:E199)+H200</f>
        <v>7.5088414534331877E-2</v>
      </c>
      <c r="L200" s="21">
        <f>SUM(F$3:F199)+I200</f>
        <v>0.1327926137004154</v>
      </c>
      <c r="M200" s="21">
        <f>SUM(G$3:G199)+J200</f>
        <v>-3.3628785436320863E-2</v>
      </c>
      <c r="N200" s="21"/>
      <c r="O200" s="21"/>
      <c r="P200" s="21"/>
      <c r="Q200" s="19">
        <f t="shared" si="19"/>
        <v>5.6382699972796629E-3</v>
      </c>
      <c r="R200" s="19">
        <f t="shared" si="20"/>
        <v>1.763387825338775E-2</v>
      </c>
      <c r="S200" s="19">
        <f t="shared" si="21"/>
        <v>1.1308952099221062E-3</v>
      </c>
      <c r="T200" s="19">
        <f t="shared" si="22"/>
        <v>9.971186824634189E-3</v>
      </c>
      <c r="U200" s="19">
        <f t="shared" si="23"/>
        <v>-2.5251321811285638E-3</v>
      </c>
      <c r="V200" s="19">
        <f t="shared" si="24"/>
        <v>-4.4656543136595119E-3</v>
      </c>
    </row>
    <row r="201" spans="1:22" x14ac:dyDescent="0.25">
      <c r="A201" s="26">
        <f>Wellpath!E201</f>
        <v>0</v>
      </c>
      <c r="B201" s="22">
        <v>0</v>
      </c>
      <c r="C201" s="22">
        <f>SIN(Wellpath!$L201) * COS(Wellpath!$L201) / 2</f>
        <v>0</v>
      </c>
      <c r="D201" s="22">
        <f>(-TAN(Dip) * SIN(Wellpath!$L201) * COS(Wellpath!$L201) * SIN(Wellpath!$O201)) / 2</f>
        <v>0</v>
      </c>
      <c r="E201" s="20">
        <f>Model!$W$11*((drdp!B201+drdp!K201)*'ASXY-TI2S'!$B201+(drdp!E201+drdp!N201)*'ASXY-TI2S'!$C201+(drdp!H201+drdp!Q201)*'ASXY-TI2S'!$D201)</f>
        <v>0</v>
      </c>
      <c r="F201" s="20">
        <f>Model!$W$11*((drdp!C201+drdp!L201)*'ASXY-TI2S'!$B201+(drdp!F201+drdp!O201)*'ASXY-TI2S'!$C201+(drdp!I201+drdp!R201)*'ASXY-TI2S'!$D201)</f>
        <v>0</v>
      </c>
      <c r="G201" s="20">
        <f>Model!$W$11*((drdp!D201+drdp!M201)*'ASXY-TI2S'!$B201+(drdp!G201+drdp!P201)*'ASXY-TI2S'!$C201+(drdp!J201+drdp!S201)*'ASXY-TI2S'!$D201)</f>
        <v>0</v>
      </c>
      <c r="H201" s="18">
        <f>Model!$W$11*((drdp!B201)*'ASXY-TI2S'!$B201+(drdp!E201)*'ASXY-TI2S'!$C201+(drdp!H201)*'ASXY-TI2S'!$D201)</f>
        <v>0</v>
      </c>
      <c r="I201" s="18">
        <f>Model!$W$11*((drdp!C201)*'ASXY-TI2S'!$B201+(drdp!F201)*'ASXY-TI2S'!$C201+(drdp!I201)*'ASXY-TI2S'!$D201)</f>
        <v>0</v>
      </c>
      <c r="J201" s="18">
        <f>Model!$W$11*((drdp!D201)*'ASXY-TI2S'!$B201+(drdp!G201)*'ASXY-TI2S'!$C201+(drdp!J201)*'ASXY-TI2S'!$D201)</f>
        <v>0</v>
      </c>
      <c r="K201" s="21">
        <f>SUM(E$3:E200)+H201</f>
        <v>7.5088414534331877E-2</v>
      </c>
      <c r="L201" s="21">
        <f>SUM(F$3:F200)+I201</f>
        <v>0.1327926137004154</v>
      </c>
      <c r="M201" s="21">
        <f>SUM(G$3:G200)+J201</f>
        <v>-3.3628785436320863E-2</v>
      </c>
      <c r="N201" s="21"/>
      <c r="O201" s="21"/>
      <c r="P201" s="21"/>
      <c r="Q201" s="19">
        <f t="shared" si="19"/>
        <v>5.6382699972796629E-3</v>
      </c>
      <c r="R201" s="19">
        <f t="shared" si="20"/>
        <v>1.763387825338775E-2</v>
      </c>
      <c r="S201" s="19">
        <f t="shared" si="21"/>
        <v>1.1308952099221062E-3</v>
      </c>
      <c r="T201" s="19">
        <f t="shared" si="22"/>
        <v>9.971186824634189E-3</v>
      </c>
      <c r="U201" s="19">
        <f t="shared" si="23"/>
        <v>-2.5251321811285638E-3</v>
      </c>
      <c r="V201" s="19">
        <f t="shared" si="24"/>
        <v>-4.4656543136595119E-3</v>
      </c>
    </row>
    <row r="202" spans="1:22" x14ac:dyDescent="0.25">
      <c r="A202" s="26">
        <f>Wellpath!E202</f>
        <v>0</v>
      </c>
      <c r="B202" s="22">
        <v>0</v>
      </c>
      <c r="C202" s="22">
        <f>SIN(Wellpath!$L202) * COS(Wellpath!$L202) / 2</f>
        <v>0</v>
      </c>
      <c r="D202" s="22">
        <f>(-TAN(Dip) * SIN(Wellpath!$L202) * COS(Wellpath!$L202) * SIN(Wellpath!$O202)) / 2</f>
        <v>0</v>
      </c>
      <c r="E202" s="20">
        <f>Model!$W$11*((drdp!B202+drdp!K202)*'ASXY-TI2S'!$B202+(drdp!E202+drdp!N202)*'ASXY-TI2S'!$C202+(drdp!H202+drdp!Q202)*'ASXY-TI2S'!$D202)</f>
        <v>0</v>
      </c>
      <c r="F202" s="20">
        <f>Model!$W$11*((drdp!C202+drdp!L202)*'ASXY-TI2S'!$B202+(drdp!F202+drdp!O202)*'ASXY-TI2S'!$C202+(drdp!I202+drdp!R202)*'ASXY-TI2S'!$D202)</f>
        <v>0</v>
      </c>
      <c r="G202" s="20">
        <f>Model!$W$11*((drdp!D202+drdp!M202)*'ASXY-TI2S'!$B202+(drdp!G202+drdp!P202)*'ASXY-TI2S'!$C202+(drdp!J202+drdp!S202)*'ASXY-TI2S'!$D202)</f>
        <v>0</v>
      </c>
      <c r="H202" s="18">
        <f>Model!$W$11*((drdp!B202)*'ASXY-TI2S'!$B202+(drdp!E202)*'ASXY-TI2S'!$C202+(drdp!H202)*'ASXY-TI2S'!$D202)</f>
        <v>0</v>
      </c>
      <c r="I202" s="18">
        <f>Model!$W$11*((drdp!C202)*'ASXY-TI2S'!$B202+(drdp!F202)*'ASXY-TI2S'!$C202+(drdp!I202)*'ASXY-TI2S'!$D202)</f>
        <v>0</v>
      </c>
      <c r="J202" s="18">
        <f>Model!$W$11*((drdp!D202)*'ASXY-TI2S'!$B202+(drdp!G202)*'ASXY-TI2S'!$C202+(drdp!J202)*'ASXY-TI2S'!$D202)</f>
        <v>0</v>
      </c>
      <c r="K202" s="21">
        <f>SUM(E$3:E201)+H202</f>
        <v>7.5088414534331877E-2</v>
      </c>
      <c r="L202" s="21">
        <f>SUM(F$3:F201)+I202</f>
        <v>0.1327926137004154</v>
      </c>
      <c r="M202" s="21">
        <f>SUM(G$3:G201)+J202</f>
        <v>-3.3628785436320863E-2</v>
      </c>
      <c r="N202" s="21"/>
      <c r="O202" s="21"/>
      <c r="P202" s="21"/>
      <c r="Q202" s="19">
        <f t="shared" si="19"/>
        <v>5.6382699972796629E-3</v>
      </c>
      <c r="R202" s="19">
        <f t="shared" si="20"/>
        <v>1.763387825338775E-2</v>
      </c>
      <c r="S202" s="19">
        <f t="shared" si="21"/>
        <v>1.1308952099221062E-3</v>
      </c>
      <c r="T202" s="19">
        <f t="shared" si="22"/>
        <v>9.971186824634189E-3</v>
      </c>
      <c r="U202" s="19">
        <f t="shared" si="23"/>
        <v>-2.5251321811285638E-3</v>
      </c>
      <c r="V202" s="19">
        <f t="shared" si="24"/>
        <v>-4.4656543136595119E-3</v>
      </c>
    </row>
    <row r="203" spans="1:22" x14ac:dyDescent="0.25">
      <c r="A203" s="26">
        <f>Wellpath!E203</f>
        <v>0</v>
      </c>
      <c r="B203" s="22">
        <v>0</v>
      </c>
      <c r="C203" s="22">
        <f>SIN(Wellpath!$L203) * COS(Wellpath!$L203) / 2</f>
        <v>0</v>
      </c>
      <c r="D203" s="22">
        <f>(-TAN(Dip) * SIN(Wellpath!$L203) * COS(Wellpath!$L203) * SIN(Wellpath!$O203)) / 2</f>
        <v>0</v>
      </c>
      <c r="E203" s="20">
        <f>Model!$W$11*((drdp!B203+drdp!K203)*'ASXY-TI2S'!$B203+(drdp!E203+drdp!N203)*'ASXY-TI2S'!$C203+(drdp!H203+drdp!Q203)*'ASXY-TI2S'!$D203)</f>
        <v>0</v>
      </c>
      <c r="F203" s="20">
        <f>Model!$W$11*((drdp!C203+drdp!L203)*'ASXY-TI2S'!$B203+(drdp!F203+drdp!O203)*'ASXY-TI2S'!$C203+(drdp!I203+drdp!R203)*'ASXY-TI2S'!$D203)</f>
        <v>0</v>
      </c>
      <c r="G203" s="20">
        <f>Model!$W$11*((drdp!D203+drdp!M203)*'ASXY-TI2S'!$B203+(drdp!G203+drdp!P203)*'ASXY-TI2S'!$C203+(drdp!J203+drdp!S203)*'ASXY-TI2S'!$D203)</f>
        <v>0</v>
      </c>
      <c r="H203" s="18">
        <f>Model!$W$11*((drdp!B203)*'ASXY-TI2S'!$B203+(drdp!E203)*'ASXY-TI2S'!$C203+(drdp!H203)*'ASXY-TI2S'!$D203)</f>
        <v>0</v>
      </c>
      <c r="I203" s="18">
        <f>Model!$W$11*((drdp!C203)*'ASXY-TI2S'!$B203+(drdp!F203)*'ASXY-TI2S'!$C203+(drdp!I203)*'ASXY-TI2S'!$D203)</f>
        <v>0</v>
      </c>
      <c r="J203" s="18">
        <f>Model!$W$11*((drdp!D203)*'ASXY-TI2S'!$B203+(drdp!G203)*'ASXY-TI2S'!$C203+(drdp!J203)*'ASXY-TI2S'!$D203)</f>
        <v>0</v>
      </c>
      <c r="K203" s="21">
        <f>SUM(E$3:E202)+H203</f>
        <v>7.5088414534331877E-2</v>
      </c>
      <c r="L203" s="21">
        <f>SUM(F$3:F202)+I203</f>
        <v>0.1327926137004154</v>
      </c>
      <c r="M203" s="21">
        <f>SUM(G$3:G202)+J203</f>
        <v>-3.3628785436320863E-2</v>
      </c>
      <c r="N203" s="21"/>
      <c r="O203" s="21"/>
      <c r="P203" s="21"/>
      <c r="Q203" s="19">
        <f t="shared" si="19"/>
        <v>5.6382699972796629E-3</v>
      </c>
      <c r="R203" s="19">
        <f t="shared" si="20"/>
        <v>1.763387825338775E-2</v>
      </c>
      <c r="S203" s="19">
        <f t="shared" si="21"/>
        <v>1.1308952099221062E-3</v>
      </c>
      <c r="T203" s="19">
        <f t="shared" si="22"/>
        <v>9.971186824634189E-3</v>
      </c>
      <c r="U203" s="19">
        <f t="shared" si="23"/>
        <v>-2.5251321811285638E-3</v>
      </c>
      <c r="V203" s="19">
        <f t="shared" si="24"/>
        <v>-4.4656543136595119E-3</v>
      </c>
    </row>
    <row r="204" spans="1:22" x14ac:dyDescent="0.25">
      <c r="A204" s="26">
        <f>Wellpath!E204</f>
        <v>0</v>
      </c>
      <c r="B204" s="22">
        <v>0</v>
      </c>
      <c r="C204" s="22">
        <f>SIN(Wellpath!$L204) * COS(Wellpath!$L204) / 2</f>
        <v>0</v>
      </c>
      <c r="D204" s="22">
        <f>(-TAN(Dip) * SIN(Wellpath!$L204) * COS(Wellpath!$L204) * SIN(Wellpath!$O204)) / 2</f>
        <v>0</v>
      </c>
      <c r="E204" s="20">
        <f>Model!$W$11*((drdp!B204+drdp!K204)*'ASXY-TI2S'!$B204+(drdp!E204+drdp!N204)*'ASXY-TI2S'!$C204+(drdp!H204+drdp!Q204)*'ASXY-TI2S'!$D204)</f>
        <v>0</v>
      </c>
      <c r="F204" s="20">
        <f>Model!$W$11*((drdp!C204+drdp!L204)*'ASXY-TI2S'!$B204+(drdp!F204+drdp!O204)*'ASXY-TI2S'!$C204+(drdp!I204+drdp!R204)*'ASXY-TI2S'!$D204)</f>
        <v>0</v>
      </c>
      <c r="G204" s="20">
        <f>Model!$W$11*((drdp!D204+drdp!M204)*'ASXY-TI2S'!$B204+(drdp!G204+drdp!P204)*'ASXY-TI2S'!$C204+(drdp!J204+drdp!S204)*'ASXY-TI2S'!$D204)</f>
        <v>0</v>
      </c>
      <c r="H204" s="18">
        <f>Model!$W$11*((drdp!B204)*'ASXY-TI2S'!$B204+(drdp!E204)*'ASXY-TI2S'!$C204+(drdp!H204)*'ASXY-TI2S'!$D204)</f>
        <v>0</v>
      </c>
      <c r="I204" s="18">
        <f>Model!$W$11*((drdp!C204)*'ASXY-TI2S'!$B204+(drdp!F204)*'ASXY-TI2S'!$C204+(drdp!I204)*'ASXY-TI2S'!$D204)</f>
        <v>0</v>
      </c>
      <c r="J204" s="18">
        <f>Model!$W$11*((drdp!D204)*'ASXY-TI2S'!$B204+(drdp!G204)*'ASXY-TI2S'!$C204+(drdp!J204)*'ASXY-TI2S'!$D204)</f>
        <v>0</v>
      </c>
      <c r="K204" s="21">
        <f>SUM(E$3:E203)+H204</f>
        <v>7.5088414534331877E-2</v>
      </c>
      <c r="L204" s="21">
        <f>SUM(F$3:F203)+I204</f>
        <v>0.1327926137004154</v>
      </c>
      <c r="M204" s="21">
        <f>SUM(G$3:G203)+J204</f>
        <v>-3.3628785436320863E-2</v>
      </c>
      <c r="N204" s="21"/>
      <c r="O204" s="21"/>
      <c r="P204" s="21"/>
      <c r="Q204" s="19">
        <f t="shared" si="19"/>
        <v>5.6382699972796629E-3</v>
      </c>
      <c r="R204" s="19">
        <f t="shared" si="20"/>
        <v>1.763387825338775E-2</v>
      </c>
      <c r="S204" s="19">
        <f t="shared" si="21"/>
        <v>1.1308952099221062E-3</v>
      </c>
      <c r="T204" s="19">
        <f t="shared" si="22"/>
        <v>9.971186824634189E-3</v>
      </c>
      <c r="U204" s="19">
        <f t="shared" si="23"/>
        <v>-2.5251321811285638E-3</v>
      </c>
      <c r="V204" s="19">
        <f t="shared" si="24"/>
        <v>-4.4656543136595119E-3</v>
      </c>
    </row>
    <row r="205" spans="1:22" x14ac:dyDescent="0.25">
      <c r="A205" s="26">
        <f>Wellpath!E205</f>
        <v>0</v>
      </c>
      <c r="B205" s="22">
        <v>0</v>
      </c>
      <c r="C205" s="22">
        <f>SIN(Wellpath!$L205) * COS(Wellpath!$L205) / 2</f>
        <v>0</v>
      </c>
      <c r="D205" s="22">
        <f>(-TAN(Dip) * SIN(Wellpath!$L205) * COS(Wellpath!$L205) * SIN(Wellpath!$O205)) / 2</f>
        <v>0</v>
      </c>
      <c r="E205" s="20">
        <f>Model!$W$11*((drdp!B205+drdp!K205)*'ASXY-TI2S'!$B205+(drdp!E205+drdp!N205)*'ASXY-TI2S'!$C205+(drdp!H205+drdp!Q205)*'ASXY-TI2S'!$D205)</f>
        <v>0</v>
      </c>
      <c r="F205" s="20">
        <f>Model!$W$11*((drdp!C205+drdp!L205)*'ASXY-TI2S'!$B205+(drdp!F205+drdp!O205)*'ASXY-TI2S'!$C205+(drdp!I205+drdp!R205)*'ASXY-TI2S'!$D205)</f>
        <v>0</v>
      </c>
      <c r="G205" s="20">
        <f>Model!$W$11*((drdp!D205+drdp!M205)*'ASXY-TI2S'!$B205+(drdp!G205+drdp!P205)*'ASXY-TI2S'!$C205+(drdp!J205+drdp!S205)*'ASXY-TI2S'!$D205)</f>
        <v>0</v>
      </c>
      <c r="H205" s="18">
        <f>Model!$W$11*((drdp!B205)*'ASXY-TI2S'!$B205+(drdp!E205)*'ASXY-TI2S'!$C205+(drdp!H205)*'ASXY-TI2S'!$D205)</f>
        <v>0</v>
      </c>
      <c r="I205" s="18">
        <f>Model!$W$11*((drdp!C205)*'ASXY-TI2S'!$B205+(drdp!F205)*'ASXY-TI2S'!$C205+(drdp!I205)*'ASXY-TI2S'!$D205)</f>
        <v>0</v>
      </c>
      <c r="J205" s="18">
        <f>Model!$W$11*((drdp!D205)*'ASXY-TI2S'!$B205+(drdp!G205)*'ASXY-TI2S'!$C205+(drdp!J205)*'ASXY-TI2S'!$D205)</f>
        <v>0</v>
      </c>
      <c r="K205" s="21">
        <f>SUM(E$3:E204)+H205</f>
        <v>7.5088414534331877E-2</v>
      </c>
      <c r="L205" s="21">
        <f>SUM(F$3:F204)+I205</f>
        <v>0.1327926137004154</v>
      </c>
      <c r="M205" s="21">
        <f>SUM(G$3:G204)+J205</f>
        <v>-3.3628785436320863E-2</v>
      </c>
      <c r="N205" s="21"/>
      <c r="O205" s="21"/>
      <c r="P205" s="21"/>
      <c r="Q205" s="19">
        <f t="shared" si="19"/>
        <v>5.6382699972796629E-3</v>
      </c>
      <c r="R205" s="19">
        <f t="shared" si="20"/>
        <v>1.763387825338775E-2</v>
      </c>
      <c r="S205" s="19">
        <f t="shared" si="21"/>
        <v>1.1308952099221062E-3</v>
      </c>
      <c r="T205" s="19">
        <f t="shared" si="22"/>
        <v>9.971186824634189E-3</v>
      </c>
      <c r="U205" s="19">
        <f t="shared" si="23"/>
        <v>-2.5251321811285638E-3</v>
      </c>
      <c r="V205" s="19">
        <f t="shared" si="24"/>
        <v>-4.4656543136595119E-3</v>
      </c>
    </row>
    <row r="206" spans="1:22" x14ac:dyDescent="0.25">
      <c r="A206" s="26">
        <f>Wellpath!E206</f>
        <v>0</v>
      </c>
      <c r="B206" s="22">
        <v>0</v>
      </c>
      <c r="C206" s="22">
        <f>SIN(Wellpath!$L206) * COS(Wellpath!$L206) / 2</f>
        <v>0</v>
      </c>
      <c r="D206" s="22">
        <f>(-TAN(Dip) * SIN(Wellpath!$L206) * COS(Wellpath!$L206) * SIN(Wellpath!$O206)) / 2</f>
        <v>0</v>
      </c>
      <c r="E206" s="20">
        <f>Model!$W$11*((drdp!B206+drdp!K206)*'ASXY-TI2S'!$B206+(drdp!E206+drdp!N206)*'ASXY-TI2S'!$C206+(drdp!H206+drdp!Q206)*'ASXY-TI2S'!$D206)</f>
        <v>0</v>
      </c>
      <c r="F206" s="20">
        <f>Model!$W$11*((drdp!C206+drdp!L206)*'ASXY-TI2S'!$B206+(drdp!F206+drdp!O206)*'ASXY-TI2S'!$C206+(drdp!I206+drdp!R206)*'ASXY-TI2S'!$D206)</f>
        <v>0</v>
      </c>
      <c r="G206" s="20">
        <f>Model!$W$11*((drdp!D206+drdp!M206)*'ASXY-TI2S'!$B206+(drdp!G206+drdp!P206)*'ASXY-TI2S'!$C206+(drdp!J206+drdp!S206)*'ASXY-TI2S'!$D206)</f>
        <v>0</v>
      </c>
      <c r="H206" s="18">
        <f>Model!$W$11*((drdp!B206)*'ASXY-TI2S'!$B206+(drdp!E206)*'ASXY-TI2S'!$C206+(drdp!H206)*'ASXY-TI2S'!$D206)</f>
        <v>0</v>
      </c>
      <c r="I206" s="18">
        <f>Model!$W$11*((drdp!C206)*'ASXY-TI2S'!$B206+(drdp!F206)*'ASXY-TI2S'!$C206+(drdp!I206)*'ASXY-TI2S'!$D206)</f>
        <v>0</v>
      </c>
      <c r="J206" s="18">
        <f>Model!$W$11*((drdp!D206)*'ASXY-TI2S'!$B206+(drdp!G206)*'ASXY-TI2S'!$C206+(drdp!J206)*'ASXY-TI2S'!$D206)</f>
        <v>0</v>
      </c>
      <c r="K206" s="21">
        <f>SUM(E$3:E205)+H206</f>
        <v>7.5088414534331877E-2</v>
      </c>
      <c r="L206" s="21">
        <f>SUM(F$3:F205)+I206</f>
        <v>0.1327926137004154</v>
      </c>
      <c r="M206" s="21">
        <f>SUM(G$3:G205)+J206</f>
        <v>-3.3628785436320863E-2</v>
      </c>
      <c r="N206" s="21"/>
      <c r="O206" s="21"/>
      <c r="P206" s="21"/>
      <c r="Q206" s="19">
        <f t="shared" si="19"/>
        <v>5.6382699972796629E-3</v>
      </c>
      <c r="R206" s="19">
        <f t="shared" si="20"/>
        <v>1.763387825338775E-2</v>
      </c>
      <c r="S206" s="19">
        <f t="shared" si="21"/>
        <v>1.1308952099221062E-3</v>
      </c>
      <c r="T206" s="19">
        <f t="shared" si="22"/>
        <v>9.971186824634189E-3</v>
      </c>
      <c r="U206" s="19">
        <f t="shared" si="23"/>
        <v>-2.5251321811285638E-3</v>
      </c>
      <c r="V206" s="19">
        <f t="shared" si="24"/>
        <v>-4.4656543136595119E-3</v>
      </c>
    </row>
    <row r="207" spans="1:22" x14ac:dyDescent="0.25">
      <c r="A207" s="26">
        <f>Wellpath!E207</f>
        <v>0</v>
      </c>
      <c r="B207" s="22">
        <v>0</v>
      </c>
      <c r="C207" s="22">
        <f>SIN(Wellpath!$L207) * COS(Wellpath!$L207) / 2</f>
        <v>0</v>
      </c>
      <c r="D207" s="22">
        <f>(-TAN(Dip) * SIN(Wellpath!$L207) * COS(Wellpath!$L207) * SIN(Wellpath!$O207)) / 2</f>
        <v>0</v>
      </c>
      <c r="E207" s="20">
        <f>Model!$W$11*((drdp!B207+drdp!K207)*'ASXY-TI2S'!$B207+(drdp!E207+drdp!N207)*'ASXY-TI2S'!$C207+(drdp!H207+drdp!Q207)*'ASXY-TI2S'!$D207)</f>
        <v>0</v>
      </c>
      <c r="F207" s="20">
        <f>Model!$W$11*((drdp!C207+drdp!L207)*'ASXY-TI2S'!$B207+(drdp!F207+drdp!O207)*'ASXY-TI2S'!$C207+(drdp!I207+drdp!R207)*'ASXY-TI2S'!$D207)</f>
        <v>0</v>
      </c>
      <c r="G207" s="20">
        <f>Model!$W$11*((drdp!D207+drdp!M207)*'ASXY-TI2S'!$B207+(drdp!G207+drdp!P207)*'ASXY-TI2S'!$C207+(drdp!J207+drdp!S207)*'ASXY-TI2S'!$D207)</f>
        <v>0</v>
      </c>
      <c r="H207" s="18">
        <f>Model!$W$11*((drdp!B207)*'ASXY-TI2S'!$B207+(drdp!E207)*'ASXY-TI2S'!$C207+(drdp!H207)*'ASXY-TI2S'!$D207)</f>
        <v>0</v>
      </c>
      <c r="I207" s="18">
        <f>Model!$W$11*((drdp!C207)*'ASXY-TI2S'!$B207+(drdp!F207)*'ASXY-TI2S'!$C207+(drdp!I207)*'ASXY-TI2S'!$D207)</f>
        <v>0</v>
      </c>
      <c r="J207" s="18">
        <f>Model!$W$11*((drdp!D207)*'ASXY-TI2S'!$B207+(drdp!G207)*'ASXY-TI2S'!$C207+(drdp!J207)*'ASXY-TI2S'!$D207)</f>
        <v>0</v>
      </c>
      <c r="K207" s="21">
        <f>SUM(E$3:E206)+H207</f>
        <v>7.5088414534331877E-2</v>
      </c>
      <c r="L207" s="21">
        <f>SUM(F$3:F206)+I207</f>
        <v>0.1327926137004154</v>
      </c>
      <c r="M207" s="21">
        <f>SUM(G$3:G206)+J207</f>
        <v>-3.3628785436320863E-2</v>
      </c>
      <c r="N207" s="21"/>
      <c r="O207" s="21"/>
      <c r="P207" s="21"/>
      <c r="Q207" s="19">
        <f t="shared" si="19"/>
        <v>5.6382699972796629E-3</v>
      </c>
      <c r="R207" s="19">
        <f t="shared" si="20"/>
        <v>1.763387825338775E-2</v>
      </c>
      <c r="S207" s="19">
        <f t="shared" si="21"/>
        <v>1.1308952099221062E-3</v>
      </c>
      <c r="T207" s="19">
        <f t="shared" si="22"/>
        <v>9.971186824634189E-3</v>
      </c>
      <c r="U207" s="19">
        <f t="shared" si="23"/>
        <v>-2.5251321811285638E-3</v>
      </c>
      <c r="V207" s="19">
        <f t="shared" si="24"/>
        <v>-4.4656543136595119E-3</v>
      </c>
    </row>
    <row r="208" spans="1:22" x14ac:dyDescent="0.25">
      <c r="A208" s="26">
        <f>Wellpath!E208</f>
        <v>0</v>
      </c>
      <c r="B208" s="22">
        <v>0</v>
      </c>
      <c r="C208" s="22">
        <f>SIN(Wellpath!$L208) * COS(Wellpath!$L208) / 2</f>
        <v>0</v>
      </c>
      <c r="D208" s="22">
        <f>(-TAN(Dip) * SIN(Wellpath!$L208) * COS(Wellpath!$L208) * SIN(Wellpath!$O208)) / 2</f>
        <v>0</v>
      </c>
      <c r="E208" s="20">
        <f>Model!$W$11*((drdp!B208+drdp!K208)*'ASXY-TI2S'!$B208+(drdp!E208+drdp!N208)*'ASXY-TI2S'!$C208+(drdp!H208+drdp!Q208)*'ASXY-TI2S'!$D208)</f>
        <v>0</v>
      </c>
      <c r="F208" s="20">
        <f>Model!$W$11*((drdp!C208+drdp!L208)*'ASXY-TI2S'!$B208+(drdp!F208+drdp!O208)*'ASXY-TI2S'!$C208+(drdp!I208+drdp!R208)*'ASXY-TI2S'!$D208)</f>
        <v>0</v>
      </c>
      <c r="G208" s="20">
        <f>Model!$W$11*((drdp!D208+drdp!M208)*'ASXY-TI2S'!$B208+(drdp!G208+drdp!P208)*'ASXY-TI2S'!$C208+(drdp!J208+drdp!S208)*'ASXY-TI2S'!$D208)</f>
        <v>0</v>
      </c>
      <c r="H208" s="18">
        <f>Model!$W$11*((drdp!B208)*'ASXY-TI2S'!$B208+(drdp!E208)*'ASXY-TI2S'!$C208+(drdp!H208)*'ASXY-TI2S'!$D208)</f>
        <v>0</v>
      </c>
      <c r="I208" s="18">
        <f>Model!$W$11*((drdp!C208)*'ASXY-TI2S'!$B208+(drdp!F208)*'ASXY-TI2S'!$C208+(drdp!I208)*'ASXY-TI2S'!$D208)</f>
        <v>0</v>
      </c>
      <c r="J208" s="18">
        <f>Model!$W$11*((drdp!D208)*'ASXY-TI2S'!$B208+(drdp!G208)*'ASXY-TI2S'!$C208+(drdp!J208)*'ASXY-TI2S'!$D208)</f>
        <v>0</v>
      </c>
      <c r="K208" s="21">
        <f>SUM(E$3:E207)+H208</f>
        <v>7.5088414534331877E-2</v>
      </c>
      <c r="L208" s="21">
        <f>SUM(F$3:F207)+I208</f>
        <v>0.1327926137004154</v>
      </c>
      <c r="M208" s="21">
        <f>SUM(G$3:G207)+J208</f>
        <v>-3.3628785436320863E-2</v>
      </c>
      <c r="N208" s="21"/>
      <c r="O208" s="21"/>
      <c r="P208" s="21"/>
      <c r="Q208" s="19">
        <f t="shared" si="19"/>
        <v>5.6382699972796629E-3</v>
      </c>
      <c r="R208" s="19">
        <f t="shared" si="20"/>
        <v>1.763387825338775E-2</v>
      </c>
      <c r="S208" s="19">
        <f t="shared" si="21"/>
        <v>1.1308952099221062E-3</v>
      </c>
      <c r="T208" s="19">
        <f t="shared" si="22"/>
        <v>9.971186824634189E-3</v>
      </c>
      <c r="U208" s="19">
        <f t="shared" si="23"/>
        <v>-2.5251321811285638E-3</v>
      </c>
      <c r="V208" s="19">
        <f t="shared" si="24"/>
        <v>-4.4656543136595119E-3</v>
      </c>
    </row>
    <row r="209" spans="1:22" x14ac:dyDescent="0.25">
      <c r="A209" s="26">
        <f>Wellpath!E209</f>
        <v>0</v>
      </c>
      <c r="B209" s="22">
        <v>0</v>
      </c>
      <c r="C209" s="22">
        <f>SIN(Wellpath!$L209) * COS(Wellpath!$L209) / 2</f>
        <v>0</v>
      </c>
      <c r="D209" s="22">
        <f>(-TAN(Dip) * SIN(Wellpath!$L209) * COS(Wellpath!$L209) * SIN(Wellpath!$O209)) / 2</f>
        <v>0</v>
      </c>
      <c r="E209" s="20">
        <f>Model!$W$11*((drdp!B209+drdp!K209)*'ASXY-TI2S'!$B209+(drdp!E209+drdp!N209)*'ASXY-TI2S'!$C209+(drdp!H209+drdp!Q209)*'ASXY-TI2S'!$D209)</f>
        <v>0</v>
      </c>
      <c r="F209" s="20">
        <f>Model!$W$11*((drdp!C209+drdp!L209)*'ASXY-TI2S'!$B209+(drdp!F209+drdp!O209)*'ASXY-TI2S'!$C209+(drdp!I209+drdp!R209)*'ASXY-TI2S'!$D209)</f>
        <v>0</v>
      </c>
      <c r="G209" s="20">
        <f>Model!$W$11*((drdp!D209+drdp!M209)*'ASXY-TI2S'!$B209+(drdp!G209+drdp!P209)*'ASXY-TI2S'!$C209+(drdp!J209+drdp!S209)*'ASXY-TI2S'!$D209)</f>
        <v>0</v>
      </c>
      <c r="H209" s="18">
        <f>Model!$W$11*((drdp!B209)*'ASXY-TI2S'!$B209+(drdp!E209)*'ASXY-TI2S'!$C209+(drdp!H209)*'ASXY-TI2S'!$D209)</f>
        <v>0</v>
      </c>
      <c r="I209" s="18">
        <f>Model!$W$11*((drdp!C209)*'ASXY-TI2S'!$B209+(drdp!F209)*'ASXY-TI2S'!$C209+(drdp!I209)*'ASXY-TI2S'!$D209)</f>
        <v>0</v>
      </c>
      <c r="J209" s="18">
        <f>Model!$W$11*((drdp!D209)*'ASXY-TI2S'!$B209+(drdp!G209)*'ASXY-TI2S'!$C209+(drdp!J209)*'ASXY-TI2S'!$D209)</f>
        <v>0</v>
      </c>
      <c r="K209" s="21">
        <f>SUM(E$3:E208)+H209</f>
        <v>7.5088414534331877E-2</v>
      </c>
      <c r="L209" s="21">
        <f>SUM(F$3:F208)+I209</f>
        <v>0.1327926137004154</v>
      </c>
      <c r="M209" s="21">
        <f>SUM(G$3:G208)+J209</f>
        <v>-3.3628785436320863E-2</v>
      </c>
      <c r="N209" s="21"/>
      <c r="O209" s="21"/>
      <c r="P209" s="21"/>
      <c r="Q209" s="19">
        <f t="shared" si="19"/>
        <v>5.6382699972796629E-3</v>
      </c>
      <c r="R209" s="19">
        <f t="shared" si="20"/>
        <v>1.763387825338775E-2</v>
      </c>
      <c r="S209" s="19">
        <f t="shared" si="21"/>
        <v>1.1308952099221062E-3</v>
      </c>
      <c r="T209" s="19">
        <f t="shared" si="22"/>
        <v>9.971186824634189E-3</v>
      </c>
      <c r="U209" s="19">
        <f t="shared" si="23"/>
        <v>-2.5251321811285638E-3</v>
      </c>
      <c r="V209" s="19">
        <f t="shared" si="24"/>
        <v>-4.4656543136595119E-3</v>
      </c>
    </row>
    <row r="210" spans="1:22" x14ac:dyDescent="0.25">
      <c r="A210" s="26">
        <f>Wellpath!E210</f>
        <v>0</v>
      </c>
      <c r="B210" s="22">
        <v>0</v>
      </c>
      <c r="C210" s="22">
        <f>SIN(Wellpath!$L210) * COS(Wellpath!$L210) / 2</f>
        <v>0</v>
      </c>
      <c r="D210" s="22">
        <f>(-TAN(Dip) * SIN(Wellpath!$L210) * COS(Wellpath!$L210) * SIN(Wellpath!$O210)) / 2</f>
        <v>0</v>
      </c>
      <c r="E210" s="20">
        <f>Model!$W$11*((drdp!B210+drdp!K210)*'ASXY-TI2S'!$B210+(drdp!E210+drdp!N210)*'ASXY-TI2S'!$C210+(drdp!H210+drdp!Q210)*'ASXY-TI2S'!$D210)</f>
        <v>0</v>
      </c>
      <c r="F210" s="20">
        <f>Model!$W$11*((drdp!C210+drdp!L210)*'ASXY-TI2S'!$B210+(drdp!F210+drdp!O210)*'ASXY-TI2S'!$C210+(drdp!I210+drdp!R210)*'ASXY-TI2S'!$D210)</f>
        <v>0</v>
      </c>
      <c r="G210" s="20">
        <f>Model!$W$11*((drdp!D210+drdp!M210)*'ASXY-TI2S'!$B210+(drdp!G210+drdp!P210)*'ASXY-TI2S'!$C210+(drdp!J210+drdp!S210)*'ASXY-TI2S'!$D210)</f>
        <v>0</v>
      </c>
      <c r="H210" s="18">
        <f>Model!$W$11*((drdp!B210)*'ASXY-TI2S'!$B210+(drdp!E210)*'ASXY-TI2S'!$C210+(drdp!H210)*'ASXY-TI2S'!$D210)</f>
        <v>0</v>
      </c>
      <c r="I210" s="18">
        <f>Model!$W$11*((drdp!C210)*'ASXY-TI2S'!$B210+(drdp!F210)*'ASXY-TI2S'!$C210+(drdp!I210)*'ASXY-TI2S'!$D210)</f>
        <v>0</v>
      </c>
      <c r="J210" s="18">
        <f>Model!$W$11*((drdp!D210)*'ASXY-TI2S'!$B210+(drdp!G210)*'ASXY-TI2S'!$C210+(drdp!J210)*'ASXY-TI2S'!$D210)</f>
        <v>0</v>
      </c>
      <c r="K210" s="21">
        <f>SUM(E$3:E209)+H210</f>
        <v>7.5088414534331877E-2</v>
      </c>
      <c r="L210" s="21">
        <f>SUM(F$3:F209)+I210</f>
        <v>0.1327926137004154</v>
      </c>
      <c r="M210" s="21">
        <f>SUM(G$3:G209)+J210</f>
        <v>-3.3628785436320863E-2</v>
      </c>
      <c r="N210" s="21"/>
      <c r="O210" s="21"/>
      <c r="P210" s="21"/>
      <c r="Q210" s="19">
        <f t="shared" si="19"/>
        <v>5.6382699972796629E-3</v>
      </c>
      <c r="R210" s="19">
        <f t="shared" si="20"/>
        <v>1.763387825338775E-2</v>
      </c>
      <c r="S210" s="19">
        <f t="shared" si="21"/>
        <v>1.1308952099221062E-3</v>
      </c>
      <c r="T210" s="19">
        <f t="shared" si="22"/>
        <v>9.971186824634189E-3</v>
      </c>
      <c r="U210" s="19">
        <f t="shared" si="23"/>
        <v>-2.5251321811285638E-3</v>
      </c>
      <c r="V210" s="19">
        <f t="shared" si="24"/>
        <v>-4.4656543136595119E-3</v>
      </c>
    </row>
    <row r="211" spans="1:22" x14ac:dyDescent="0.25">
      <c r="A211" s="26">
        <f>Wellpath!E211</f>
        <v>0</v>
      </c>
      <c r="B211" s="22">
        <v>0</v>
      </c>
      <c r="C211" s="22">
        <f>SIN(Wellpath!$L211) * COS(Wellpath!$L211) / 2</f>
        <v>0</v>
      </c>
      <c r="D211" s="22">
        <f>(-TAN(Dip) * SIN(Wellpath!$L211) * COS(Wellpath!$L211) * SIN(Wellpath!$O211)) / 2</f>
        <v>0</v>
      </c>
      <c r="E211" s="20">
        <f>Model!$W$11*((drdp!B211+drdp!K211)*'ASXY-TI2S'!$B211+(drdp!E211+drdp!N211)*'ASXY-TI2S'!$C211+(drdp!H211+drdp!Q211)*'ASXY-TI2S'!$D211)</f>
        <v>0</v>
      </c>
      <c r="F211" s="20">
        <f>Model!$W$11*((drdp!C211+drdp!L211)*'ASXY-TI2S'!$B211+(drdp!F211+drdp!O211)*'ASXY-TI2S'!$C211+(drdp!I211+drdp!R211)*'ASXY-TI2S'!$D211)</f>
        <v>0</v>
      </c>
      <c r="G211" s="20">
        <f>Model!$W$11*((drdp!D211+drdp!M211)*'ASXY-TI2S'!$B211+(drdp!G211+drdp!P211)*'ASXY-TI2S'!$C211+(drdp!J211+drdp!S211)*'ASXY-TI2S'!$D211)</f>
        <v>0</v>
      </c>
      <c r="H211" s="18">
        <f>Model!$W$11*((drdp!B211)*'ASXY-TI2S'!$B211+(drdp!E211)*'ASXY-TI2S'!$C211+(drdp!H211)*'ASXY-TI2S'!$D211)</f>
        <v>0</v>
      </c>
      <c r="I211" s="18">
        <f>Model!$W$11*((drdp!C211)*'ASXY-TI2S'!$B211+(drdp!F211)*'ASXY-TI2S'!$C211+(drdp!I211)*'ASXY-TI2S'!$D211)</f>
        <v>0</v>
      </c>
      <c r="J211" s="18">
        <f>Model!$W$11*((drdp!D211)*'ASXY-TI2S'!$B211+(drdp!G211)*'ASXY-TI2S'!$C211+(drdp!J211)*'ASXY-TI2S'!$D211)</f>
        <v>0</v>
      </c>
      <c r="K211" s="21">
        <f>SUM(E$3:E210)+H211</f>
        <v>7.5088414534331877E-2</v>
      </c>
      <c r="L211" s="21">
        <f>SUM(F$3:F210)+I211</f>
        <v>0.1327926137004154</v>
      </c>
      <c r="M211" s="21">
        <f>SUM(G$3:G210)+J211</f>
        <v>-3.3628785436320863E-2</v>
      </c>
      <c r="N211" s="21"/>
      <c r="O211" s="21"/>
      <c r="P211" s="21"/>
      <c r="Q211" s="19">
        <f t="shared" si="19"/>
        <v>5.6382699972796629E-3</v>
      </c>
      <c r="R211" s="19">
        <f t="shared" si="20"/>
        <v>1.763387825338775E-2</v>
      </c>
      <c r="S211" s="19">
        <f t="shared" si="21"/>
        <v>1.1308952099221062E-3</v>
      </c>
      <c r="T211" s="19">
        <f t="shared" si="22"/>
        <v>9.971186824634189E-3</v>
      </c>
      <c r="U211" s="19">
        <f t="shared" si="23"/>
        <v>-2.5251321811285638E-3</v>
      </c>
      <c r="V211" s="19">
        <f t="shared" si="24"/>
        <v>-4.4656543136595119E-3</v>
      </c>
    </row>
    <row r="212" spans="1:22" x14ac:dyDescent="0.25">
      <c r="A212" s="26">
        <f>Wellpath!E212</f>
        <v>0</v>
      </c>
      <c r="B212" s="22">
        <v>0</v>
      </c>
      <c r="C212" s="22">
        <f>SIN(Wellpath!$L212) * COS(Wellpath!$L212) / 2</f>
        <v>0</v>
      </c>
      <c r="D212" s="22">
        <f>(-TAN(Dip) * SIN(Wellpath!$L212) * COS(Wellpath!$L212) * SIN(Wellpath!$O212)) / 2</f>
        <v>0</v>
      </c>
      <c r="E212" s="20">
        <f>Model!$W$11*((drdp!B212+drdp!K212)*'ASXY-TI2S'!$B212+(drdp!E212+drdp!N212)*'ASXY-TI2S'!$C212+(drdp!H212+drdp!Q212)*'ASXY-TI2S'!$D212)</f>
        <v>0</v>
      </c>
      <c r="F212" s="20">
        <f>Model!$W$11*((drdp!C212+drdp!L212)*'ASXY-TI2S'!$B212+(drdp!F212+drdp!O212)*'ASXY-TI2S'!$C212+(drdp!I212+drdp!R212)*'ASXY-TI2S'!$D212)</f>
        <v>0</v>
      </c>
      <c r="G212" s="20">
        <f>Model!$W$11*((drdp!D212+drdp!M212)*'ASXY-TI2S'!$B212+(drdp!G212+drdp!P212)*'ASXY-TI2S'!$C212+(drdp!J212+drdp!S212)*'ASXY-TI2S'!$D212)</f>
        <v>0</v>
      </c>
      <c r="H212" s="18">
        <f>Model!$W$11*((drdp!B212)*'ASXY-TI2S'!$B212+(drdp!E212)*'ASXY-TI2S'!$C212+(drdp!H212)*'ASXY-TI2S'!$D212)</f>
        <v>0</v>
      </c>
      <c r="I212" s="18">
        <f>Model!$W$11*((drdp!C212)*'ASXY-TI2S'!$B212+(drdp!F212)*'ASXY-TI2S'!$C212+(drdp!I212)*'ASXY-TI2S'!$D212)</f>
        <v>0</v>
      </c>
      <c r="J212" s="18">
        <f>Model!$W$11*((drdp!D212)*'ASXY-TI2S'!$B212+(drdp!G212)*'ASXY-TI2S'!$C212+(drdp!J212)*'ASXY-TI2S'!$D212)</f>
        <v>0</v>
      </c>
      <c r="K212" s="21">
        <f>SUM(E$3:E211)+H212</f>
        <v>7.5088414534331877E-2</v>
      </c>
      <c r="L212" s="21">
        <f>SUM(F$3:F211)+I212</f>
        <v>0.1327926137004154</v>
      </c>
      <c r="M212" s="21">
        <f>SUM(G$3:G211)+J212</f>
        <v>-3.3628785436320863E-2</v>
      </c>
      <c r="N212" s="21"/>
      <c r="O212" s="21"/>
      <c r="P212" s="21"/>
      <c r="Q212" s="19">
        <f t="shared" si="19"/>
        <v>5.6382699972796629E-3</v>
      </c>
      <c r="R212" s="19">
        <f t="shared" si="20"/>
        <v>1.763387825338775E-2</v>
      </c>
      <c r="S212" s="19">
        <f t="shared" si="21"/>
        <v>1.1308952099221062E-3</v>
      </c>
      <c r="T212" s="19">
        <f t="shared" si="22"/>
        <v>9.971186824634189E-3</v>
      </c>
      <c r="U212" s="19">
        <f t="shared" si="23"/>
        <v>-2.5251321811285638E-3</v>
      </c>
      <c r="V212" s="19">
        <f t="shared" si="24"/>
        <v>-4.4656543136595119E-3</v>
      </c>
    </row>
    <row r="213" spans="1:22" x14ac:dyDescent="0.25">
      <c r="A213" s="26">
        <f>Wellpath!E213</f>
        <v>0</v>
      </c>
      <c r="B213" s="22">
        <v>0</v>
      </c>
      <c r="C213" s="22">
        <f>SIN(Wellpath!$L213) * COS(Wellpath!$L213) / 2</f>
        <v>0</v>
      </c>
      <c r="D213" s="22">
        <f>(-TAN(Dip) * SIN(Wellpath!$L213) * COS(Wellpath!$L213) * SIN(Wellpath!$O213)) / 2</f>
        <v>0</v>
      </c>
      <c r="E213" s="20">
        <f>Model!$W$11*((drdp!B213+drdp!K213)*'ASXY-TI2S'!$B213+(drdp!E213+drdp!N213)*'ASXY-TI2S'!$C213+(drdp!H213+drdp!Q213)*'ASXY-TI2S'!$D213)</f>
        <v>0</v>
      </c>
      <c r="F213" s="20">
        <f>Model!$W$11*((drdp!C213+drdp!L213)*'ASXY-TI2S'!$B213+(drdp!F213+drdp!O213)*'ASXY-TI2S'!$C213+(drdp!I213+drdp!R213)*'ASXY-TI2S'!$D213)</f>
        <v>0</v>
      </c>
      <c r="G213" s="20">
        <f>Model!$W$11*((drdp!D213+drdp!M213)*'ASXY-TI2S'!$B213+(drdp!G213+drdp!P213)*'ASXY-TI2S'!$C213+(drdp!J213+drdp!S213)*'ASXY-TI2S'!$D213)</f>
        <v>0</v>
      </c>
      <c r="H213" s="18">
        <f>Model!$W$11*((drdp!B213)*'ASXY-TI2S'!$B213+(drdp!E213)*'ASXY-TI2S'!$C213+(drdp!H213)*'ASXY-TI2S'!$D213)</f>
        <v>0</v>
      </c>
      <c r="I213" s="18">
        <f>Model!$W$11*((drdp!C213)*'ASXY-TI2S'!$B213+(drdp!F213)*'ASXY-TI2S'!$C213+(drdp!I213)*'ASXY-TI2S'!$D213)</f>
        <v>0</v>
      </c>
      <c r="J213" s="18">
        <f>Model!$W$11*((drdp!D213)*'ASXY-TI2S'!$B213+(drdp!G213)*'ASXY-TI2S'!$C213+(drdp!J213)*'ASXY-TI2S'!$D213)</f>
        <v>0</v>
      </c>
      <c r="K213" s="21">
        <f>SUM(E$3:E212)+H213</f>
        <v>7.5088414534331877E-2</v>
      </c>
      <c r="L213" s="21">
        <f>SUM(F$3:F212)+I213</f>
        <v>0.1327926137004154</v>
      </c>
      <c r="M213" s="21">
        <f>SUM(G$3:G212)+J213</f>
        <v>-3.3628785436320863E-2</v>
      </c>
      <c r="N213" s="21"/>
      <c r="O213" s="21"/>
      <c r="P213" s="21"/>
      <c r="Q213" s="19">
        <f t="shared" si="19"/>
        <v>5.6382699972796629E-3</v>
      </c>
      <c r="R213" s="19">
        <f t="shared" si="20"/>
        <v>1.763387825338775E-2</v>
      </c>
      <c r="S213" s="19">
        <f t="shared" si="21"/>
        <v>1.1308952099221062E-3</v>
      </c>
      <c r="T213" s="19">
        <f t="shared" si="22"/>
        <v>9.971186824634189E-3</v>
      </c>
      <c r="U213" s="19">
        <f t="shared" si="23"/>
        <v>-2.5251321811285638E-3</v>
      </c>
      <c r="V213" s="19">
        <f t="shared" si="24"/>
        <v>-4.4656543136595119E-3</v>
      </c>
    </row>
    <row r="214" spans="1:22" x14ac:dyDescent="0.25">
      <c r="A214" s="26">
        <f>Wellpath!E214</f>
        <v>0</v>
      </c>
      <c r="B214" s="22">
        <v>0</v>
      </c>
      <c r="C214" s="22">
        <f>SIN(Wellpath!$L214) * COS(Wellpath!$L214) / 2</f>
        <v>0</v>
      </c>
      <c r="D214" s="22">
        <f>(-TAN(Dip) * SIN(Wellpath!$L214) * COS(Wellpath!$L214) * SIN(Wellpath!$O214)) / 2</f>
        <v>0</v>
      </c>
      <c r="E214" s="20">
        <f>Model!$W$11*((drdp!B214+drdp!K214)*'ASXY-TI2S'!$B214+(drdp!E214+drdp!N214)*'ASXY-TI2S'!$C214+(drdp!H214+drdp!Q214)*'ASXY-TI2S'!$D214)</f>
        <v>0</v>
      </c>
      <c r="F214" s="20">
        <f>Model!$W$11*((drdp!C214+drdp!L214)*'ASXY-TI2S'!$B214+(drdp!F214+drdp!O214)*'ASXY-TI2S'!$C214+(drdp!I214+drdp!R214)*'ASXY-TI2S'!$D214)</f>
        <v>0</v>
      </c>
      <c r="G214" s="20">
        <f>Model!$W$11*((drdp!D214+drdp!M214)*'ASXY-TI2S'!$B214+(drdp!G214+drdp!P214)*'ASXY-TI2S'!$C214+(drdp!J214+drdp!S214)*'ASXY-TI2S'!$D214)</f>
        <v>0</v>
      </c>
      <c r="H214" s="18">
        <f>Model!$W$11*((drdp!B214)*'ASXY-TI2S'!$B214+(drdp!E214)*'ASXY-TI2S'!$C214+(drdp!H214)*'ASXY-TI2S'!$D214)</f>
        <v>0</v>
      </c>
      <c r="I214" s="18">
        <f>Model!$W$11*((drdp!C214)*'ASXY-TI2S'!$B214+(drdp!F214)*'ASXY-TI2S'!$C214+(drdp!I214)*'ASXY-TI2S'!$D214)</f>
        <v>0</v>
      </c>
      <c r="J214" s="18">
        <f>Model!$W$11*((drdp!D214)*'ASXY-TI2S'!$B214+(drdp!G214)*'ASXY-TI2S'!$C214+(drdp!J214)*'ASXY-TI2S'!$D214)</f>
        <v>0</v>
      </c>
      <c r="K214" s="21">
        <f>SUM(E$3:E213)+H214</f>
        <v>7.5088414534331877E-2</v>
      </c>
      <c r="L214" s="21">
        <f>SUM(F$3:F213)+I214</f>
        <v>0.1327926137004154</v>
      </c>
      <c r="M214" s="21">
        <f>SUM(G$3:G213)+J214</f>
        <v>-3.3628785436320863E-2</v>
      </c>
      <c r="N214" s="21"/>
      <c r="O214" s="21"/>
      <c r="P214" s="21"/>
      <c r="Q214" s="19">
        <f t="shared" si="19"/>
        <v>5.6382699972796629E-3</v>
      </c>
      <c r="R214" s="19">
        <f t="shared" si="20"/>
        <v>1.763387825338775E-2</v>
      </c>
      <c r="S214" s="19">
        <f t="shared" si="21"/>
        <v>1.1308952099221062E-3</v>
      </c>
      <c r="T214" s="19">
        <f t="shared" si="22"/>
        <v>9.971186824634189E-3</v>
      </c>
      <c r="U214" s="19">
        <f t="shared" si="23"/>
        <v>-2.5251321811285638E-3</v>
      </c>
      <c r="V214" s="19">
        <f t="shared" si="24"/>
        <v>-4.4656543136595119E-3</v>
      </c>
    </row>
    <row r="215" spans="1:22" x14ac:dyDescent="0.25">
      <c r="A215" s="26">
        <f>Wellpath!E215</f>
        <v>0</v>
      </c>
      <c r="B215" s="22">
        <v>0</v>
      </c>
      <c r="C215" s="22">
        <f>SIN(Wellpath!$L215) * COS(Wellpath!$L215) / 2</f>
        <v>0</v>
      </c>
      <c r="D215" s="22">
        <f>(-TAN(Dip) * SIN(Wellpath!$L215) * COS(Wellpath!$L215) * SIN(Wellpath!$O215)) / 2</f>
        <v>0</v>
      </c>
      <c r="E215" s="20">
        <f>Model!$W$11*((drdp!B215+drdp!K215)*'ASXY-TI2S'!$B215+(drdp!E215+drdp!N215)*'ASXY-TI2S'!$C215+(drdp!H215+drdp!Q215)*'ASXY-TI2S'!$D215)</f>
        <v>0</v>
      </c>
      <c r="F215" s="20">
        <f>Model!$W$11*((drdp!C215+drdp!L215)*'ASXY-TI2S'!$B215+(drdp!F215+drdp!O215)*'ASXY-TI2S'!$C215+(drdp!I215+drdp!R215)*'ASXY-TI2S'!$D215)</f>
        <v>0</v>
      </c>
      <c r="G215" s="20">
        <f>Model!$W$11*((drdp!D215+drdp!M215)*'ASXY-TI2S'!$B215+(drdp!G215+drdp!P215)*'ASXY-TI2S'!$C215+(drdp!J215+drdp!S215)*'ASXY-TI2S'!$D215)</f>
        <v>0</v>
      </c>
      <c r="H215" s="18">
        <f>Model!$W$11*((drdp!B215)*'ASXY-TI2S'!$B215+(drdp!E215)*'ASXY-TI2S'!$C215+(drdp!H215)*'ASXY-TI2S'!$D215)</f>
        <v>0</v>
      </c>
      <c r="I215" s="18">
        <f>Model!$W$11*((drdp!C215)*'ASXY-TI2S'!$B215+(drdp!F215)*'ASXY-TI2S'!$C215+(drdp!I215)*'ASXY-TI2S'!$D215)</f>
        <v>0</v>
      </c>
      <c r="J215" s="18">
        <f>Model!$W$11*((drdp!D215)*'ASXY-TI2S'!$B215+(drdp!G215)*'ASXY-TI2S'!$C215+(drdp!J215)*'ASXY-TI2S'!$D215)</f>
        <v>0</v>
      </c>
      <c r="K215" s="21">
        <f>SUM(E$3:E214)+H215</f>
        <v>7.5088414534331877E-2</v>
      </c>
      <c r="L215" s="21">
        <f>SUM(F$3:F214)+I215</f>
        <v>0.1327926137004154</v>
      </c>
      <c r="M215" s="21">
        <f>SUM(G$3:G214)+J215</f>
        <v>-3.3628785436320863E-2</v>
      </c>
      <c r="N215" s="21"/>
      <c r="O215" s="21"/>
      <c r="P215" s="21"/>
      <c r="Q215" s="19">
        <f t="shared" si="19"/>
        <v>5.6382699972796629E-3</v>
      </c>
      <c r="R215" s="19">
        <f t="shared" si="20"/>
        <v>1.763387825338775E-2</v>
      </c>
      <c r="S215" s="19">
        <f t="shared" si="21"/>
        <v>1.1308952099221062E-3</v>
      </c>
      <c r="T215" s="19">
        <f t="shared" si="22"/>
        <v>9.971186824634189E-3</v>
      </c>
      <c r="U215" s="19">
        <f t="shared" si="23"/>
        <v>-2.5251321811285638E-3</v>
      </c>
      <c r="V215" s="19">
        <f t="shared" si="24"/>
        <v>-4.4656543136595119E-3</v>
      </c>
    </row>
    <row r="216" spans="1:22" x14ac:dyDescent="0.25">
      <c r="A216" s="26">
        <f>Wellpath!E216</f>
        <v>0</v>
      </c>
      <c r="B216" s="22">
        <v>0</v>
      </c>
      <c r="C216" s="22">
        <f>SIN(Wellpath!$L216) * COS(Wellpath!$L216) / 2</f>
        <v>0</v>
      </c>
      <c r="D216" s="22">
        <f>(-TAN(Dip) * SIN(Wellpath!$L216) * COS(Wellpath!$L216) * SIN(Wellpath!$O216)) / 2</f>
        <v>0</v>
      </c>
      <c r="E216" s="20">
        <f>Model!$W$11*((drdp!B216+drdp!K216)*'ASXY-TI2S'!$B216+(drdp!E216+drdp!N216)*'ASXY-TI2S'!$C216+(drdp!H216+drdp!Q216)*'ASXY-TI2S'!$D216)</f>
        <v>0</v>
      </c>
      <c r="F216" s="20">
        <f>Model!$W$11*((drdp!C216+drdp!L216)*'ASXY-TI2S'!$B216+(drdp!F216+drdp!O216)*'ASXY-TI2S'!$C216+(drdp!I216+drdp!R216)*'ASXY-TI2S'!$D216)</f>
        <v>0</v>
      </c>
      <c r="G216" s="20">
        <f>Model!$W$11*((drdp!D216+drdp!M216)*'ASXY-TI2S'!$B216+(drdp!G216+drdp!P216)*'ASXY-TI2S'!$C216+(drdp!J216+drdp!S216)*'ASXY-TI2S'!$D216)</f>
        <v>0</v>
      </c>
      <c r="H216" s="18">
        <f>Model!$W$11*((drdp!B216)*'ASXY-TI2S'!$B216+(drdp!E216)*'ASXY-TI2S'!$C216+(drdp!H216)*'ASXY-TI2S'!$D216)</f>
        <v>0</v>
      </c>
      <c r="I216" s="18">
        <f>Model!$W$11*((drdp!C216)*'ASXY-TI2S'!$B216+(drdp!F216)*'ASXY-TI2S'!$C216+(drdp!I216)*'ASXY-TI2S'!$D216)</f>
        <v>0</v>
      </c>
      <c r="J216" s="18">
        <f>Model!$W$11*((drdp!D216)*'ASXY-TI2S'!$B216+(drdp!G216)*'ASXY-TI2S'!$C216+(drdp!J216)*'ASXY-TI2S'!$D216)</f>
        <v>0</v>
      </c>
      <c r="K216" s="21">
        <f>SUM(E$3:E215)+H216</f>
        <v>7.5088414534331877E-2</v>
      </c>
      <c r="L216" s="21">
        <f>SUM(F$3:F215)+I216</f>
        <v>0.1327926137004154</v>
      </c>
      <c r="M216" s="21">
        <f>SUM(G$3:G215)+J216</f>
        <v>-3.3628785436320863E-2</v>
      </c>
      <c r="N216" s="21"/>
      <c r="O216" s="21"/>
      <c r="P216" s="21"/>
      <c r="Q216" s="19">
        <f t="shared" si="19"/>
        <v>5.6382699972796629E-3</v>
      </c>
      <c r="R216" s="19">
        <f t="shared" si="20"/>
        <v>1.763387825338775E-2</v>
      </c>
      <c r="S216" s="19">
        <f t="shared" si="21"/>
        <v>1.1308952099221062E-3</v>
      </c>
      <c r="T216" s="19">
        <f t="shared" si="22"/>
        <v>9.971186824634189E-3</v>
      </c>
      <c r="U216" s="19">
        <f t="shared" si="23"/>
        <v>-2.5251321811285638E-3</v>
      </c>
      <c r="V216" s="19">
        <f t="shared" si="24"/>
        <v>-4.4656543136595119E-3</v>
      </c>
    </row>
    <row r="217" spans="1:22" x14ac:dyDescent="0.25">
      <c r="A217" s="26">
        <f>Wellpath!E217</f>
        <v>0</v>
      </c>
      <c r="B217" s="22">
        <v>0</v>
      </c>
      <c r="C217" s="22">
        <f>SIN(Wellpath!$L217) * COS(Wellpath!$L217) / 2</f>
        <v>0</v>
      </c>
      <c r="D217" s="22">
        <f>(-TAN(Dip) * SIN(Wellpath!$L217) * COS(Wellpath!$L217) * SIN(Wellpath!$O217)) / 2</f>
        <v>0</v>
      </c>
      <c r="E217" s="20">
        <f>Model!$W$11*((drdp!B217+drdp!K217)*'ASXY-TI2S'!$B217+(drdp!E217+drdp!N217)*'ASXY-TI2S'!$C217+(drdp!H217+drdp!Q217)*'ASXY-TI2S'!$D217)</f>
        <v>0</v>
      </c>
      <c r="F217" s="20">
        <f>Model!$W$11*((drdp!C217+drdp!L217)*'ASXY-TI2S'!$B217+(drdp!F217+drdp!O217)*'ASXY-TI2S'!$C217+(drdp!I217+drdp!R217)*'ASXY-TI2S'!$D217)</f>
        <v>0</v>
      </c>
      <c r="G217" s="20">
        <f>Model!$W$11*((drdp!D217+drdp!M217)*'ASXY-TI2S'!$B217+(drdp!G217+drdp!P217)*'ASXY-TI2S'!$C217+(drdp!J217+drdp!S217)*'ASXY-TI2S'!$D217)</f>
        <v>0</v>
      </c>
      <c r="H217" s="18">
        <f>Model!$W$11*((drdp!B217)*'ASXY-TI2S'!$B217+(drdp!E217)*'ASXY-TI2S'!$C217+(drdp!H217)*'ASXY-TI2S'!$D217)</f>
        <v>0</v>
      </c>
      <c r="I217" s="18">
        <f>Model!$W$11*((drdp!C217)*'ASXY-TI2S'!$B217+(drdp!F217)*'ASXY-TI2S'!$C217+(drdp!I217)*'ASXY-TI2S'!$D217)</f>
        <v>0</v>
      </c>
      <c r="J217" s="18">
        <f>Model!$W$11*((drdp!D217)*'ASXY-TI2S'!$B217+(drdp!G217)*'ASXY-TI2S'!$C217+(drdp!J217)*'ASXY-TI2S'!$D217)</f>
        <v>0</v>
      </c>
      <c r="K217" s="21">
        <f>SUM(E$3:E216)+H217</f>
        <v>7.5088414534331877E-2</v>
      </c>
      <c r="L217" s="21">
        <f>SUM(F$3:F216)+I217</f>
        <v>0.1327926137004154</v>
      </c>
      <c r="M217" s="21">
        <f>SUM(G$3:G216)+J217</f>
        <v>-3.3628785436320863E-2</v>
      </c>
      <c r="N217" s="21"/>
      <c r="O217" s="21"/>
      <c r="P217" s="21"/>
      <c r="Q217" s="19">
        <f t="shared" si="19"/>
        <v>5.6382699972796629E-3</v>
      </c>
      <c r="R217" s="19">
        <f t="shared" si="20"/>
        <v>1.763387825338775E-2</v>
      </c>
      <c r="S217" s="19">
        <f t="shared" si="21"/>
        <v>1.1308952099221062E-3</v>
      </c>
      <c r="T217" s="19">
        <f t="shared" si="22"/>
        <v>9.971186824634189E-3</v>
      </c>
      <c r="U217" s="19">
        <f t="shared" si="23"/>
        <v>-2.5251321811285638E-3</v>
      </c>
      <c r="V217" s="19">
        <f t="shared" si="24"/>
        <v>-4.4656543136595119E-3</v>
      </c>
    </row>
    <row r="218" spans="1:22" x14ac:dyDescent="0.25">
      <c r="A218" s="26">
        <f>Wellpath!E218</f>
        <v>0</v>
      </c>
      <c r="B218" s="22">
        <v>0</v>
      </c>
      <c r="C218" s="22">
        <f>SIN(Wellpath!$L218) * COS(Wellpath!$L218) / 2</f>
        <v>0</v>
      </c>
      <c r="D218" s="22">
        <f>(-TAN(Dip) * SIN(Wellpath!$L218) * COS(Wellpath!$L218) * SIN(Wellpath!$O218)) / 2</f>
        <v>0</v>
      </c>
      <c r="E218" s="20">
        <f>Model!$W$11*((drdp!B218+drdp!K218)*'ASXY-TI2S'!$B218+(drdp!E218+drdp!N218)*'ASXY-TI2S'!$C218+(drdp!H218+drdp!Q218)*'ASXY-TI2S'!$D218)</f>
        <v>0</v>
      </c>
      <c r="F218" s="20">
        <f>Model!$W$11*((drdp!C218+drdp!L218)*'ASXY-TI2S'!$B218+(drdp!F218+drdp!O218)*'ASXY-TI2S'!$C218+(drdp!I218+drdp!R218)*'ASXY-TI2S'!$D218)</f>
        <v>0</v>
      </c>
      <c r="G218" s="20">
        <f>Model!$W$11*((drdp!D218+drdp!M218)*'ASXY-TI2S'!$B218+(drdp!G218+drdp!P218)*'ASXY-TI2S'!$C218+(drdp!J218+drdp!S218)*'ASXY-TI2S'!$D218)</f>
        <v>0</v>
      </c>
      <c r="H218" s="18">
        <f>Model!$W$11*((drdp!B218)*'ASXY-TI2S'!$B218+(drdp!E218)*'ASXY-TI2S'!$C218+(drdp!H218)*'ASXY-TI2S'!$D218)</f>
        <v>0</v>
      </c>
      <c r="I218" s="18">
        <f>Model!$W$11*((drdp!C218)*'ASXY-TI2S'!$B218+(drdp!F218)*'ASXY-TI2S'!$C218+(drdp!I218)*'ASXY-TI2S'!$D218)</f>
        <v>0</v>
      </c>
      <c r="J218" s="18">
        <f>Model!$W$11*((drdp!D218)*'ASXY-TI2S'!$B218+(drdp!G218)*'ASXY-TI2S'!$C218+(drdp!J218)*'ASXY-TI2S'!$D218)</f>
        <v>0</v>
      </c>
      <c r="K218" s="21">
        <f>SUM(E$3:E217)+H218</f>
        <v>7.5088414534331877E-2</v>
      </c>
      <c r="L218" s="21">
        <f>SUM(F$3:F217)+I218</f>
        <v>0.1327926137004154</v>
      </c>
      <c r="M218" s="21">
        <f>SUM(G$3:G217)+J218</f>
        <v>-3.3628785436320863E-2</v>
      </c>
      <c r="N218" s="21"/>
      <c r="O218" s="21"/>
      <c r="P218" s="21"/>
      <c r="Q218" s="19">
        <f t="shared" si="19"/>
        <v>5.6382699972796629E-3</v>
      </c>
      <c r="R218" s="19">
        <f t="shared" si="20"/>
        <v>1.763387825338775E-2</v>
      </c>
      <c r="S218" s="19">
        <f t="shared" si="21"/>
        <v>1.1308952099221062E-3</v>
      </c>
      <c r="T218" s="19">
        <f t="shared" si="22"/>
        <v>9.971186824634189E-3</v>
      </c>
      <c r="U218" s="19">
        <f t="shared" si="23"/>
        <v>-2.5251321811285638E-3</v>
      </c>
      <c r="V218" s="19">
        <f t="shared" si="24"/>
        <v>-4.4656543136595119E-3</v>
      </c>
    </row>
    <row r="219" spans="1:22" x14ac:dyDescent="0.25">
      <c r="A219" s="26">
        <f>Wellpath!E219</f>
        <v>0</v>
      </c>
      <c r="B219" s="22">
        <v>0</v>
      </c>
      <c r="C219" s="22">
        <f>SIN(Wellpath!$L219) * COS(Wellpath!$L219) / 2</f>
        <v>0</v>
      </c>
      <c r="D219" s="22">
        <f>(-TAN(Dip) * SIN(Wellpath!$L219) * COS(Wellpath!$L219) * SIN(Wellpath!$O219)) / 2</f>
        <v>0</v>
      </c>
      <c r="E219" s="20">
        <f>Model!$W$11*((drdp!B219+drdp!K219)*'ASXY-TI2S'!$B219+(drdp!E219+drdp!N219)*'ASXY-TI2S'!$C219+(drdp!H219+drdp!Q219)*'ASXY-TI2S'!$D219)</f>
        <v>0</v>
      </c>
      <c r="F219" s="20">
        <f>Model!$W$11*((drdp!C219+drdp!L219)*'ASXY-TI2S'!$B219+(drdp!F219+drdp!O219)*'ASXY-TI2S'!$C219+(drdp!I219+drdp!R219)*'ASXY-TI2S'!$D219)</f>
        <v>0</v>
      </c>
      <c r="G219" s="20">
        <f>Model!$W$11*((drdp!D219+drdp!M219)*'ASXY-TI2S'!$B219+(drdp!G219+drdp!P219)*'ASXY-TI2S'!$C219+(drdp!J219+drdp!S219)*'ASXY-TI2S'!$D219)</f>
        <v>0</v>
      </c>
      <c r="H219" s="18">
        <f>Model!$W$11*((drdp!B219)*'ASXY-TI2S'!$B219+(drdp!E219)*'ASXY-TI2S'!$C219+(drdp!H219)*'ASXY-TI2S'!$D219)</f>
        <v>0</v>
      </c>
      <c r="I219" s="18">
        <f>Model!$W$11*((drdp!C219)*'ASXY-TI2S'!$B219+(drdp!F219)*'ASXY-TI2S'!$C219+(drdp!I219)*'ASXY-TI2S'!$D219)</f>
        <v>0</v>
      </c>
      <c r="J219" s="18">
        <f>Model!$W$11*((drdp!D219)*'ASXY-TI2S'!$B219+(drdp!G219)*'ASXY-TI2S'!$C219+(drdp!J219)*'ASXY-TI2S'!$D219)</f>
        <v>0</v>
      </c>
      <c r="K219" s="21">
        <f>SUM(E$3:E218)+H219</f>
        <v>7.5088414534331877E-2</v>
      </c>
      <c r="L219" s="21">
        <f>SUM(F$3:F218)+I219</f>
        <v>0.1327926137004154</v>
      </c>
      <c r="M219" s="21">
        <f>SUM(G$3:G218)+J219</f>
        <v>-3.3628785436320863E-2</v>
      </c>
      <c r="N219" s="21"/>
      <c r="O219" s="21"/>
      <c r="P219" s="21"/>
      <c r="Q219" s="19">
        <f t="shared" si="19"/>
        <v>5.6382699972796629E-3</v>
      </c>
      <c r="R219" s="19">
        <f t="shared" si="20"/>
        <v>1.763387825338775E-2</v>
      </c>
      <c r="S219" s="19">
        <f t="shared" si="21"/>
        <v>1.1308952099221062E-3</v>
      </c>
      <c r="T219" s="19">
        <f t="shared" si="22"/>
        <v>9.971186824634189E-3</v>
      </c>
      <c r="U219" s="19">
        <f t="shared" si="23"/>
        <v>-2.5251321811285638E-3</v>
      </c>
      <c r="V219" s="19">
        <f t="shared" si="24"/>
        <v>-4.4656543136595119E-3</v>
      </c>
    </row>
    <row r="220" spans="1:22" x14ac:dyDescent="0.25">
      <c r="A220" s="26">
        <f>Wellpath!E220</f>
        <v>0</v>
      </c>
      <c r="B220" s="22">
        <v>0</v>
      </c>
      <c r="C220" s="22">
        <f>SIN(Wellpath!$L220) * COS(Wellpath!$L220) / 2</f>
        <v>0</v>
      </c>
      <c r="D220" s="22">
        <f>(-TAN(Dip) * SIN(Wellpath!$L220) * COS(Wellpath!$L220) * SIN(Wellpath!$O220)) / 2</f>
        <v>0</v>
      </c>
      <c r="E220" s="20">
        <f>Model!$W$11*((drdp!B220+drdp!K220)*'ASXY-TI2S'!$B220+(drdp!E220+drdp!N220)*'ASXY-TI2S'!$C220+(drdp!H220+drdp!Q220)*'ASXY-TI2S'!$D220)</f>
        <v>0</v>
      </c>
      <c r="F220" s="20">
        <f>Model!$W$11*((drdp!C220+drdp!L220)*'ASXY-TI2S'!$B220+(drdp!F220+drdp!O220)*'ASXY-TI2S'!$C220+(drdp!I220+drdp!R220)*'ASXY-TI2S'!$D220)</f>
        <v>0</v>
      </c>
      <c r="G220" s="20">
        <f>Model!$W$11*((drdp!D220+drdp!M220)*'ASXY-TI2S'!$B220+(drdp!G220+drdp!P220)*'ASXY-TI2S'!$C220+(drdp!J220+drdp!S220)*'ASXY-TI2S'!$D220)</f>
        <v>0</v>
      </c>
      <c r="H220" s="18">
        <f>Model!$W$11*((drdp!B220)*'ASXY-TI2S'!$B220+(drdp!E220)*'ASXY-TI2S'!$C220+(drdp!H220)*'ASXY-TI2S'!$D220)</f>
        <v>0</v>
      </c>
      <c r="I220" s="18">
        <f>Model!$W$11*((drdp!C220)*'ASXY-TI2S'!$B220+(drdp!F220)*'ASXY-TI2S'!$C220+(drdp!I220)*'ASXY-TI2S'!$D220)</f>
        <v>0</v>
      </c>
      <c r="J220" s="18">
        <f>Model!$W$11*((drdp!D220)*'ASXY-TI2S'!$B220+(drdp!G220)*'ASXY-TI2S'!$C220+(drdp!J220)*'ASXY-TI2S'!$D220)</f>
        <v>0</v>
      </c>
      <c r="K220" s="21">
        <f>SUM(E$3:E219)+H220</f>
        <v>7.5088414534331877E-2</v>
      </c>
      <c r="L220" s="21">
        <f>SUM(F$3:F219)+I220</f>
        <v>0.1327926137004154</v>
      </c>
      <c r="M220" s="21">
        <f>SUM(G$3:G219)+J220</f>
        <v>-3.3628785436320863E-2</v>
      </c>
      <c r="N220" s="21"/>
      <c r="O220" s="21"/>
      <c r="P220" s="21"/>
      <c r="Q220" s="19">
        <f t="shared" si="19"/>
        <v>5.6382699972796629E-3</v>
      </c>
      <c r="R220" s="19">
        <f t="shared" si="20"/>
        <v>1.763387825338775E-2</v>
      </c>
      <c r="S220" s="19">
        <f t="shared" si="21"/>
        <v>1.1308952099221062E-3</v>
      </c>
      <c r="T220" s="19">
        <f t="shared" si="22"/>
        <v>9.971186824634189E-3</v>
      </c>
      <c r="U220" s="19">
        <f t="shared" si="23"/>
        <v>-2.5251321811285638E-3</v>
      </c>
      <c r="V220" s="19">
        <f t="shared" si="24"/>
        <v>-4.4656543136595119E-3</v>
      </c>
    </row>
    <row r="221" spans="1:22" x14ac:dyDescent="0.25">
      <c r="A221" s="26">
        <f>Wellpath!E221</f>
        <v>0</v>
      </c>
      <c r="B221" s="22">
        <v>0</v>
      </c>
      <c r="C221" s="22">
        <f>SIN(Wellpath!$L221) * COS(Wellpath!$L221) / 2</f>
        <v>0</v>
      </c>
      <c r="D221" s="22">
        <f>(-TAN(Dip) * SIN(Wellpath!$L221) * COS(Wellpath!$L221) * SIN(Wellpath!$O221)) / 2</f>
        <v>0</v>
      </c>
      <c r="E221" s="20">
        <f>Model!$W$11*((drdp!B221+drdp!K221)*'ASXY-TI2S'!$B221+(drdp!E221+drdp!N221)*'ASXY-TI2S'!$C221+(drdp!H221+drdp!Q221)*'ASXY-TI2S'!$D221)</f>
        <v>0</v>
      </c>
      <c r="F221" s="20">
        <f>Model!$W$11*((drdp!C221+drdp!L221)*'ASXY-TI2S'!$B221+(drdp!F221+drdp!O221)*'ASXY-TI2S'!$C221+(drdp!I221+drdp!R221)*'ASXY-TI2S'!$D221)</f>
        <v>0</v>
      </c>
      <c r="G221" s="20">
        <f>Model!$W$11*((drdp!D221+drdp!M221)*'ASXY-TI2S'!$B221+(drdp!G221+drdp!P221)*'ASXY-TI2S'!$C221+(drdp!J221+drdp!S221)*'ASXY-TI2S'!$D221)</f>
        <v>0</v>
      </c>
      <c r="H221" s="18">
        <f>Model!$W$11*((drdp!B221)*'ASXY-TI2S'!$B221+(drdp!E221)*'ASXY-TI2S'!$C221+(drdp!H221)*'ASXY-TI2S'!$D221)</f>
        <v>0</v>
      </c>
      <c r="I221" s="18">
        <f>Model!$W$11*((drdp!C221)*'ASXY-TI2S'!$B221+(drdp!F221)*'ASXY-TI2S'!$C221+(drdp!I221)*'ASXY-TI2S'!$D221)</f>
        <v>0</v>
      </c>
      <c r="J221" s="18">
        <f>Model!$W$11*((drdp!D221)*'ASXY-TI2S'!$B221+(drdp!G221)*'ASXY-TI2S'!$C221+(drdp!J221)*'ASXY-TI2S'!$D221)</f>
        <v>0</v>
      </c>
      <c r="K221" s="21">
        <f>SUM(E$3:E220)+H221</f>
        <v>7.5088414534331877E-2</v>
      </c>
      <c r="L221" s="21">
        <f>SUM(F$3:F220)+I221</f>
        <v>0.1327926137004154</v>
      </c>
      <c r="M221" s="21">
        <f>SUM(G$3:G220)+J221</f>
        <v>-3.3628785436320863E-2</v>
      </c>
      <c r="N221" s="21"/>
      <c r="O221" s="21"/>
      <c r="P221" s="21"/>
      <c r="Q221" s="19">
        <f t="shared" si="19"/>
        <v>5.6382699972796629E-3</v>
      </c>
      <c r="R221" s="19">
        <f t="shared" si="20"/>
        <v>1.763387825338775E-2</v>
      </c>
      <c r="S221" s="19">
        <f t="shared" si="21"/>
        <v>1.1308952099221062E-3</v>
      </c>
      <c r="T221" s="19">
        <f t="shared" si="22"/>
        <v>9.971186824634189E-3</v>
      </c>
      <c r="U221" s="19">
        <f t="shared" si="23"/>
        <v>-2.5251321811285638E-3</v>
      </c>
      <c r="V221" s="19">
        <f t="shared" si="24"/>
        <v>-4.4656543136595119E-3</v>
      </c>
    </row>
    <row r="222" spans="1:22" x14ac:dyDescent="0.25">
      <c r="A222" s="26">
        <f>Wellpath!E222</f>
        <v>0</v>
      </c>
      <c r="B222" s="22">
        <v>0</v>
      </c>
      <c r="C222" s="22">
        <f>SIN(Wellpath!$L222) * COS(Wellpath!$L222) / 2</f>
        <v>0</v>
      </c>
      <c r="D222" s="22">
        <f>(-TAN(Dip) * SIN(Wellpath!$L222) * COS(Wellpath!$L222) * SIN(Wellpath!$O222)) / 2</f>
        <v>0</v>
      </c>
      <c r="E222" s="20">
        <f>Model!$W$11*((drdp!B222+drdp!K222)*'ASXY-TI2S'!$B222+(drdp!E222+drdp!N222)*'ASXY-TI2S'!$C222+(drdp!H222+drdp!Q222)*'ASXY-TI2S'!$D222)</f>
        <v>0</v>
      </c>
      <c r="F222" s="20">
        <f>Model!$W$11*((drdp!C222+drdp!L222)*'ASXY-TI2S'!$B222+(drdp!F222+drdp!O222)*'ASXY-TI2S'!$C222+(drdp!I222+drdp!R222)*'ASXY-TI2S'!$D222)</f>
        <v>0</v>
      </c>
      <c r="G222" s="20">
        <f>Model!$W$11*((drdp!D222+drdp!M222)*'ASXY-TI2S'!$B222+(drdp!G222+drdp!P222)*'ASXY-TI2S'!$C222+(drdp!J222+drdp!S222)*'ASXY-TI2S'!$D222)</f>
        <v>0</v>
      </c>
      <c r="H222" s="18">
        <f>Model!$W$11*((drdp!B222)*'ASXY-TI2S'!$B222+(drdp!E222)*'ASXY-TI2S'!$C222+(drdp!H222)*'ASXY-TI2S'!$D222)</f>
        <v>0</v>
      </c>
      <c r="I222" s="18">
        <f>Model!$W$11*((drdp!C222)*'ASXY-TI2S'!$B222+(drdp!F222)*'ASXY-TI2S'!$C222+(drdp!I222)*'ASXY-TI2S'!$D222)</f>
        <v>0</v>
      </c>
      <c r="J222" s="18">
        <f>Model!$W$11*((drdp!D222)*'ASXY-TI2S'!$B222+(drdp!G222)*'ASXY-TI2S'!$C222+(drdp!J222)*'ASXY-TI2S'!$D222)</f>
        <v>0</v>
      </c>
      <c r="K222" s="21">
        <f>SUM(E$3:E221)+H222</f>
        <v>7.5088414534331877E-2</v>
      </c>
      <c r="L222" s="21">
        <f>SUM(F$3:F221)+I222</f>
        <v>0.1327926137004154</v>
      </c>
      <c r="M222" s="21">
        <f>SUM(G$3:G221)+J222</f>
        <v>-3.3628785436320863E-2</v>
      </c>
      <c r="N222" s="21"/>
      <c r="O222" s="21"/>
      <c r="P222" s="21"/>
      <c r="Q222" s="19">
        <f t="shared" si="19"/>
        <v>5.6382699972796629E-3</v>
      </c>
      <c r="R222" s="19">
        <f t="shared" si="20"/>
        <v>1.763387825338775E-2</v>
      </c>
      <c r="S222" s="19">
        <f t="shared" si="21"/>
        <v>1.1308952099221062E-3</v>
      </c>
      <c r="T222" s="19">
        <f t="shared" si="22"/>
        <v>9.971186824634189E-3</v>
      </c>
      <c r="U222" s="19">
        <f t="shared" si="23"/>
        <v>-2.5251321811285638E-3</v>
      </c>
      <c r="V222" s="19">
        <f t="shared" si="24"/>
        <v>-4.4656543136595119E-3</v>
      </c>
    </row>
    <row r="223" spans="1:22" x14ac:dyDescent="0.25">
      <c r="A223" s="26">
        <f>Wellpath!E223</f>
        <v>0</v>
      </c>
      <c r="B223" s="22">
        <v>0</v>
      </c>
      <c r="C223" s="22">
        <f>SIN(Wellpath!$L223) * COS(Wellpath!$L223) / 2</f>
        <v>0</v>
      </c>
      <c r="D223" s="22">
        <f>(-TAN(Dip) * SIN(Wellpath!$L223) * COS(Wellpath!$L223) * SIN(Wellpath!$O223)) / 2</f>
        <v>0</v>
      </c>
      <c r="E223" s="20">
        <f>Model!$W$11*((drdp!B223+drdp!K223)*'ASXY-TI2S'!$B223+(drdp!E223+drdp!N223)*'ASXY-TI2S'!$C223+(drdp!H223+drdp!Q223)*'ASXY-TI2S'!$D223)</f>
        <v>0</v>
      </c>
      <c r="F223" s="20">
        <f>Model!$W$11*((drdp!C223+drdp!L223)*'ASXY-TI2S'!$B223+(drdp!F223+drdp!O223)*'ASXY-TI2S'!$C223+(drdp!I223+drdp!R223)*'ASXY-TI2S'!$D223)</f>
        <v>0</v>
      </c>
      <c r="G223" s="20">
        <f>Model!$W$11*((drdp!D223+drdp!M223)*'ASXY-TI2S'!$B223+(drdp!G223+drdp!P223)*'ASXY-TI2S'!$C223+(drdp!J223+drdp!S223)*'ASXY-TI2S'!$D223)</f>
        <v>0</v>
      </c>
      <c r="H223" s="18">
        <f>Model!$W$11*((drdp!B223)*'ASXY-TI2S'!$B223+(drdp!E223)*'ASXY-TI2S'!$C223+(drdp!H223)*'ASXY-TI2S'!$D223)</f>
        <v>0</v>
      </c>
      <c r="I223" s="18">
        <f>Model!$W$11*((drdp!C223)*'ASXY-TI2S'!$B223+(drdp!F223)*'ASXY-TI2S'!$C223+(drdp!I223)*'ASXY-TI2S'!$D223)</f>
        <v>0</v>
      </c>
      <c r="J223" s="18">
        <f>Model!$W$11*((drdp!D223)*'ASXY-TI2S'!$B223+(drdp!G223)*'ASXY-TI2S'!$C223+(drdp!J223)*'ASXY-TI2S'!$D223)</f>
        <v>0</v>
      </c>
      <c r="K223" s="21">
        <f>SUM(E$3:E222)+H223</f>
        <v>7.5088414534331877E-2</v>
      </c>
      <c r="L223" s="21">
        <f>SUM(F$3:F222)+I223</f>
        <v>0.1327926137004154</v>
      </c>
      <c r="M223" s="21">
        <f>SUM(G$3:G222)+J223</f>
        <v>-3.3628785436320863E-2</v>
      </c>
      <c r="N223" s="21"/>
      <c r="O223" s="21"/>
      <c r="P223" s="21"/>
      <c r="Q223" s="19">
        <f t="shared" si="19"/>
        <v>5.6382699972796629E-3</v>
      </c>
      <c r="R223" s="19">
        <f t="shared" si="20"/>
        <v>1.763387825338775E-2</v>
      </c>
      <c r="S223" s="19">
        <f t="shared" si="21"/>
        <v>1.1308952099221062E-3</v>
      </c>
      <c r="T223" s="19">
        <f t="shared" si="22"/>
        <v>9.971186824634189E-3</v>
      </c>
      <c r="U223" s="19">
        <f t="shared" si="23"/>
        <v>-2.5251321811285638E-3</v>
      </c>
      <c r="V223" s="19">
        <f t="shared" si="24"/>
        <v>-4.4656543136595119E-3</v>
      </c>
    </row>
    <row r="224" spans="1:22" x14ac:dyDescent="0.25">
      <c r="A224" s="26">
        <f>Wellpath!E224</f>
        <v>0</v>
      </c>
      <c r="B224" s="22">
        <v>0</v>
      </c>
      <c r="C224" s="22">
        <f>SIN(Wellpath!$L224) * COS(Wellpath!$L224) / 2</f>
        <v>0</v>
      </c>
      <c r="D224" s="22">
        <f>(-TAN(Dip) * SIN(Wellpath!$L224) * COS(Wellpath!$L224) * SIN(Wellpath!$O224)) / 2</f>
        <v>0</v>
      </c>
      <c r="E224" s="20">
        <f>Model!$W$11*((drdp!B224+drdp!K224)*'ASXY-TI2S'!$B224+(drdp!E224+drdp!N224)*'ASXY-TI2S'!$C224+(drdp!H224+drdp!Q224)*'ASXY-TI2S'!$D224)</f>
        <v>0</v>
      </c>
      <c r="F224" s="20">
        <f>Model!$W$11*((drdp!C224+drdp!L224)*'ASXY-TI2S'!$B224+(drdp!F224+drdp!O224)*'ASXY-TI2S'!$C224+(drdp!I224+drdp!R224)*'ASXY-TI2S'!$D224)</f>
        <v>0</v>
      </c>
      <c r="G224" s="20">
        <f>Model!$W$11*((drdp!D224+drdp!M224)*'ASXY-TI2S'!$B224+(drdp!G224+drdp!P224)*'ASXY-TI2S'!$C224+(drdp!J224+drdp!S224)*'ASXY-TI2S'!$D224)</f>
        <v>0</v>
      </c>
      <c r="H224" s="18">
        <f>Model!$W$11*((drdp!B224)*'ASXY-TI2S'!$B224+(drdp!E224)*'ASXY-TI2S'!$C224+(drdp!H224)*'ASXY-TI2S'!$D224)</f>
        <v>0</v>
      </c>
      <c r="I224" s="18">
        <f>Model!$W$11*((drdp!C224)*'ASXY-TI2S'!$B224+(drdp!F224)*'ASXY-TI2S'!$C224+(drdp!I224)*'ASXY-TI2S'!$D224)</f>
        <v>0</v>
      </c>
      <c r="J224" s="18">
        <f>Model!$W$11*((drdp!D224)*'ASXY-TI2S'!$B224+(drdp!G224)*'ASXY-TI2S'!$C224+(drdp!J224)*'ASXY-TI2S'!$D224)</f>
        <v>0</v>
      </c>
      <c r="K224" s="21">
        <f>SUM(E$3:E223)+H224</f>
        <v>7.5088414534331877E-2</v>
      </c>
      <c r="L224" s="21">
        <f>SUM(F$3:F223)+I224</f>
        <v>0.1327926137004154</v>
      </c>
      <c r="M224" s="21">
        <f>SUM(G$3:G223)+J224</f>
        <v>-3.3628785436320863E-2</v>
      </c>
      <c r="N224" s="21"/>
      <c r="O224" s="21"/>
      <c r="P224" s="21"/>
      <c r="Q224" s="19">
        <f t="shared" si="19"/>
        <v>5.6382699972796629E-3</v>
      </c>
      <c r="R224" s="19">
        <f t="shared" si="20"/>
        <v>1.763387825338775E-2</v>
      </c>
      <c r="S224" s="19">
        <f t="shared" si="21"/>
        <v>1.1308952099221062E-3</v>
      </c>
      <c r="T224" s="19">
        <f t="shared" si="22"/>
        <v>9.971186824634189E-3</v>
      </c>
      <c r="U224" s="19">
        <f t="shared" si="23"/>
        <v>-2.5251321811285638E-3</v>
      </c>
      <c r="V224" s="19">
        <f t="shared" si="24"/>
        <v>-4.4656543136595119E-3</v>
      </c>
    </row>
    <row r="225" spans="1:22" x14ac:dyDescent="0.25">
      <c r="A225" s="26">
        <f>Wellpath!E225</f>
        <v>0</v>
      </c>
      <c r="B225" s="22">
        <v>0</v>
      </c>
      <c r="C225" s="22">
        <f>SIN(Wellpath!$L225) * COS(Wellpath!$L225) / 2</f>
        <v>0</v>
      </c>
      <c r="D225" s="22">
        <f>(-TAN(Dip) * SIN(Wellpath!$L225) * COS(Wellpath!$L225) * SIN(Wellpath!$O225)) / 2</f>
        <v>0</v>
      </c>
      <c r="E225" s="20">
        <f>Model!$W$11*((drdp!B225+drdp!K225)*'ASXY-TI2S'!$B225+(drdp!E225+drdp!N225)*'ASXY-TI2S'!$C225+(drdp!H225+drdp!Q225)*'ASXY-TI2S'!$D225)</f>
        <v>0</v>
      </c>
      <c r="F225" s="20">
        <f>Model!$W$11*((drdp!C225+drdp!L225)*'ASXY-TI2S'!$B225+(drdp!F225+drdp!O225)*'ASXY-TI2S'!$C225+(drdp!I225+drdp!R225)*'ASXY-TI2S'!$D225)</f>
        <v>0</v>
      </c>
      <c r="G225" s="20">
        <f>Model!$W$11*((drdp!D225+drdp!M225)*'ASXY-TI2S'!$B225+(drdp!G225+drdp!P225)*'ASXY-TI2S'!$C225+(drdp!J225+drdp!S225)*'ASXY-TI2S'!$D225)</f>
        <v>0</v>
      </c>
      <c r="H225" s="18">
        <f>Model!$W$11*((drdp!B225)*'ASXY-TI2S'!$B225+(drdp!E225)*'ASXY-TI2S'!$C225+(drdp!H225)*'ASXY-TI2S'!$D225)</f>
        <v>0</v>
      </c>
      <c r="I225" s="18">
        <f>Model!$W$11*((drdp!C225)*'ASXY-TI2S'!$B225+(drdp!F225)*'ASXY-TI2S'!$C225+(drdp!I225)*'ASXY-TI2S'!$D225)</f>
        <v>0</v>
      </c>
      <c r="J225" s="18">
        <f>Model!$W$11*((drdp!D225)*'ASXY-TI2S'!$B225+(drdp!G225)*'ASXY-TI2S'!$C225+(drdp!J225)*'ASXY-TI2S'!$D225)</f>
        <v>0</v>
      </c>
      <c r="K225" s="21">
        <f>SUM(E$3:E224)+H225</f>
        <v>7.5088414534331877E-2</v>
      </c>
      <c r="L225" s="21">
        <f>SUM(F$3:F224)+I225</f>
        <v>0.1327926137004154</v>
      </c>
      <c r="M225" s="21">
        <f>SUM(G$3:G224)+J225</f>
        <v>-3.3628785436320863E-2</v>
      </c>
      <c r="N225" s="21"/>
      <c r="O225" s="21"/>
      <c r="P225" s="21"/>
      <c r="Q225" s="19">
        <f t="shared" si="19"/>
        <v>5.6382699972796629E-3</v>
      </c>
      <c r="R225" s="19">
        <f t="shared" si="20"/>
        <v>1.763387825338775E-2</v>
      </c>
      <c r="S225" s="19">
        <f t="shared" si="21"/>
        <v>1.1308952099221062E-3</v>
      </c>
      <c r="T225" s="19">
        <f t="shared" si="22"/>
        <v>9.971186824634189E-3</v>
      </c>
      <c r="U225" s="19">
        <f t="shared" si="23"/>
        <v>-2.5251321811285638E-3</v>
      </c>
      <c r="V225" s="19">
        <f t="shared" si="24"/>
        <v>-4.4656543136595119E-3</v>
      </c>
    </row>
    <row r="226" spans="1:22" x14ac:dyDescent="0.25">
      <c r="A226" s="26">
        <f>Wellpath!E226</f>
        <v>0</v>
      </c>
      <c r="B226" s="22">
        <v>0</v>
      </c>
      <c r="C226" s="22">
        <f>SIN(Wellpath!$L226) * COS(Wellpath!$L226) / 2</f>
        <v>0</v>
      </c>
      <c r="D226" s="22">
        <f>(-TAN(Dip) * SIN(Wellpath!$L226) * COS(Wellpath!$L226) * SIN(Wellpath!$O226)) / 2</f>
        <v>0</v>
      </c>
      <c r="E226" s="20">
        <f>Model!$W$11*((drdp!B226+drdp!K226)*'ASXY-TI2S'!$B226+(drdp!E226+drdp!N226)*'ASXY-TI2S'!$C226+(drdp!H226+drdp!Q226)*'ASXY-TI2S'!$D226)</f>
        <v>0</v>
      </c>
      <c r="F226" s="20">
        <f>Model!$W$11*((drdp!C226+drdp!L226)*'ASXY-TI2S'!$B226+(drdp!F226+drdp!O226)*'ASXY-TI2S'!$C226+(drdp!I226+drdp!R226)*'ASXY-TI2S'!$D226)</f>
        <v>0</v>
      </c>
      <c r="G226" s="20">
        <f>Model!$W$11*((drdp!D226+drdp!M226)*'ASXY-TI2S'!$B226+(drdp!G226+drdp!P226)*'ASXY-TI2S'!$C226+(drdp!J226+drdp!S226)*'ASXY-TI2S'!$D226)</f>
        <v>0</v>
      </c>
      <c r="H226" s="18">
        <f>Model!$W$11*((drdp!B226)*'ASXY-TI2S'!$B226+(drdp!E226)*'ASXY-TI2S'!$C226+(drdp!H226)*'ASXY-TI2S'!$D226)</f>
        <v>0</v>
      </c>
      <c r="I226" s="18">
        <f>Model!$W$11*((drdp!C226)*'ASXY-TI2S'!$B226+(drdp!F226)*'ASXY-TI2S'!$C226+(drdp!I226)*'ASXY-TI2S'!$D226)</f>
        <v>0</v>
      </c>
      <c r="J226" s="18">
        <f>Model!$W$11*((drdp!D226)*'ASXY-TI2S'!$B226+(drdp!G226)*'ASXY-TI2S'!$C226+(drdp!J226)*'ASXY-TI2S'!$D226)</f>
        <v>0</v>
      </c>
      <c r="K226" s="21">
        <f>SUM(E$3:E225)+H226</f>
        <v>7.5088414534331877E-2</v>
      </c>
      <c r="L226" s="21">
        <f>SUM(F$3:F225)+I226</f>
        <v>0.1327926137004154</v>
      </c>
      <c r="M226" s="21">
        <f>SUM(G$3:G225)+J226</f>
        <v>-3.3628785436320863E-2</v>
      </c>
      <c r="N226" s="21"/>
      <c r="O226" s="21"/>
      <c r="P226" s="21"/>
      <c r="Q226" s="19">
        <f t="shared" si="19"/>
        <v>5.6382699972796629E-3</v>
      </c>
      <c r="R226" s="19">
        <f t="shared" si="20"/>
        <v>1.763387825338775E-2</v>
      </c>
      <c r="S226" s="19">
        <f t="shared" si="21"/>
        <v>1.1308952099221062E-3</v>
      </c>
      <c r="T226" s="19">
        <f t="shared" si="22"/>
        <v>9.971186824634189E-3</v>
      </c>
      <c r="U226" s="19">
        <f t="shared" si="23"/>
        <v>-2.5251321811285638E-3</v>
      </c>
      <c r="V226" s="19">
        <f t="shared" si="24"/>
        <v>-4.4656543136595119E-3</v>
      </c>
    </row>
    <row r="227" spans="1:22" x14ac:dyDescent="0.25">
      <c r="A227" s="26">
        <f>Wellpath!E227</f>
        <v>0</v>
      </c>
      <c r="B227" s="22">
        <v>0</v>
      </c>
      <c r="C227" s="22">
        <f>SIN(Wellpath!$L227) * COS(Wellpath!$L227) / 2</f>
        <v>0</v>
      </c>
      <c r="D227" s="22">
        <f>(-TAN(Dip) * SIN(Wellpath!$L227) * COS(Wellpath!$L227) * SIN(Wellpath!$O227)) / 2</f>
        <v>0</v>
      </c>
      <c r="E227" s="20">
        <f>Model!$W$11*((drdp!B227+drdp!K227)*'ASXY-TI2S'!$B227+(drdp!E227+drdp!N227)*'ASXY-TI2S'!$C227+(drdp!H227+drdp!Q227)*'ASXY-TI2S'!$D227)</f>
        <v>0</v>
      </c>
      <c r="F227" s="20">
        <f>Model!$W$11*((drdp!C227+drdp!L227)*'ASXY-TI2S'!$B227+(drdp!F227+drdp!O227)*'ASXY-TI2S'!$C227+(drdp!I227+drdp!R227)*'ASXY-TI2S'!$D227)</f>
        <v>0</v>
      </c>
      <c r="G227" s="20">
        <f>Model!$W$11*((drdp!D227+drdp!M227)*'ASXY-TI2S'!$B227+(drdp!G227+drdp!P227)*'ASXY-TI2S'!$C227+(drdp!J227+drdp!S227)*'ASXY-TI2S'!$D227)</f>
        <v>0</v>
      </c>
      <c r="H227" s="18">
        <f>Model!$W$11*((drdp!B227)*'ASXY-TI2S'!$B227+(drdp!E227)*'ASXY-TI2S'!$C227+(drdp!H227)*'ASXY-TI2S'!$D227)</f>
        <v>0</v>
      </c>
      <c r="I227" s="18">
        <f>Model!$W$11*((drdp!C227)*'ASXY-TI2S'!$B227+(drdp!F227)*'ASXY-TI2S'!$C227+(drdp!I227)*'ASXY-TI2S'!$D227)</f>
        <v>0</v>
      </c>
      <c r="J227" s="18">
        <f>Model!$W$11*((drdp!D227)*'ASXY-TI2S'!$B227+(drdp!G227)*'ASXY-TI2S'!$C227+(drdp!J227)*'ASXY-TI2S'!$D227)</f>
        <v>0</v>
      </c>
      <c r="K227" s="21">
        <f>SUM(E$3:E226)+H227</f>
        <v>7.5088414534331877E-2</v>
      </c>
      <c r="L227" s="21">
        <f>SUM(F$3:F226)+I227</f>
        <v>0.1327926137004154</v>
      </c>
      <c r="M227" s="21">
        <f>SUM(G$3:G226)+J227</f>
        <v>-3.3628785436320863E-2</v>
      </c>
      <c r="N227" s="21"/>
      <c r="O227" s="21"/>
      <c r="P227" s="21"/>
      <c r="Q227" s="19">
        <f t="shared" si="19"/>
        <v>5.6382699972796629E-3</v>
      </c>
      <c r="R227" s="19">
        <f t="shared" si="20"/>
        <v>1.763387825338775E-2</v>
      </c>
      <c r="S227" s="19">
        <f t="shared" si="21"/>
        <v>1.1308952099221062E-3</v>
      </c>
      <c r="T227" s="19">
        <f t="shared" si="22"/>
        <v>9.971186824634189E-3</v>
      </c>
      <c r="U227" s="19">
        <f t="shared" si="23"/>
        <v>-2.5251321811285638E-3</v>
      </c>
      <c r="V227" s="19">
        <f t="shared" si="24"/>
        <v>-4.4656543136595119E-3</v>
      </c>
    </row>
    <row r="228" spans="1:22" x14ac:dyDescent="0.25">
      <c r="A228" s="26">
        <f>Wellpath!E228</f>
        <v>0</v>
      </c>
      <c r="B228" s="22">
        <v>0</v>
      </c>
      <c r="C228" s="22">
        <f>SIN(Wellpath!$L228) * COS(Wellpath!$L228) / 2</f>
        <v>0</v>
      </c>
      <c r="D228" s="22">
        <f>(-TAN(Dip) * SIN(Wellpath!$L228) * COS(Wellpath!$L228) * SIN(Wellpath!$O228)) / 2</f>
        <v>0</v>
      </c>
      <c r="E228" s="20">
        <f>Model!$W$11*((drdp!B228+drdp!K228)*'ASXY-TI2S'!$B228+(drdp!E228+drdp!N228)*'ASXY-TI2S'!$C228+(drdp!H228+drdp!Q228)*'ASXY-TI2S'!$D228)</f>
        <v>0</v>
      </c>
      <c r="F228" s="20">
        <f>Model!$W$11*((drdp!C228+drdp!L228)*'ASXY-TI2S'!$B228+(drdp!F228+drdp!O228)*'ASXY-TI2S'!$C228+(drdp!I228+drdp!R228)*'ASXY-TI2S'!$D228)</f>
        <v>0</v>
      </c>
      <c r="G228" s="20">
        <f>Model!$W$11*((drdp!D228+drdp!M228)*'ASXY-TI2S'!$B228+(drdp!G228+drdp!P228)*'ASXY-TI2S'!$C228+(drdp!J228+drdp!S228)*'ASXY-TI2S'!$D228)</f>
        <v>0</v>
      </c>
      <c r="H228" s="18">
        <f>Model!$W$11*((drdp!B228)*'ASXY-TI2S'!$B228+(drdp!E228)*'ASXY-TI2S'!$C228+(drdp!H228)*'ASXY-TI2S'!$D228)</f>
        <v>0</v>
      </c>
      <c r="I228" s="18">
        <f>Model!$W$11*((drdp!C228)*'ASXY-TI2S'!$B228+(drdp!F228)*'ASXY-TI2S'!$C228+(drdp!I228)*'ASXY-TI2S'!$D228)</f>
        <v>0</v>
      </c>
      <c r="J228" s="18">
        <f>Model!$W$11*((drdp!D228)*'ASXY-TI2S'!$B228+(drdp!G228)*'ASXY-TI2S'!$C228+(drdp!J228)*'ASXY-TI2S'!$D228)</f>
        <v>0</v>
      </c>
      <c r="K228" s="21">
        <f>SUM(E$3:E227)+H228</f>
        <v>7.5088414534331877E-2</v>
      </c>
      <c r="L228" s="21">
        <f>SUM(F$3:F227)+I228</f>
        <v>0.1327926137004154</v>
      </c>
      <c r="M228" s="21">
        <f>SUM(G$3:G227)+J228</f>
        <v>-3.3628785436320863E-2</v>
      </c>
      <c r="N228" s="21"/>
      <c r="O228" s="21"/>
      <c r="P228" s="21"/>
      <c r="Q228" s="19">
        <f t="shared" si="19"/>
        <v>5.6382699972796629E-3</v>
      </c>
      <c r="R228" s="19">
        <f t="shared" si="20"/>
        <v>1.763387825338775E-2</v>
      </c>
      <c r="S228" s="19">
        <f t="shared" si="21"/>
        <v>1.1308952099221062E-3</v>
      </c>
      <c r="T228" s="19">
        <f t="shared" si="22"/>
        <v>9.971186824634189E-3</v>
      </c>
      <c r="U228" s="19">
        <f t="shared" si="23"/>
        <v>-2.5251321811285638E-3</v>
      </c>
      <c r="V228" s="19">
        <f t="shared" si="24"/>
        <v>-4.4656543136595119E-3</v>
      </c>
    </row>
    <row r="229" spans="1:22" x14ac:dyDescent="0.25">
      <c r="A229" s="26">
        <f>Wellpath!E229</f>
        <v>0</v>
      </c>
      <c r="B229" s="22">
        <v>0</v>
      </c>
      <c r="C229" s="22">
        <f>SIN(Wellpath!$L229) * COS(Wellpath!$L229) / 2</f>
        <v>0</v>
      </c>
      <c r="D229" s="22">
        <f>(-TAN(Dip) * SIN(Wellpath!$L229) * COS(Wellpath!$L229) * SIN(Wellpath!$O229)) / 2</f>
        <v>0</v>
      </c>
      <c r="E229" s="20">
        <f>Model!$W$11*((drdp!B229+drdp!K229)*'ASXY-TI2S'!$B229+(drdp!E229+drdp!N229)*'ASXY-TI2S'!$C229+(drdp!H229+drdp!Q229)*'ASXY-TI2S'!$D229)</f>
        <v>0</v>
      </c>
      <c r="F229" s="20">
        <f>Model!$W$11*((drdp!C229+drdp!L229)*'ASXY-TI2S'!$B229+(drdp!F229+drdp!O229)*'ASXY-TI2S'!$C229+(drdp!I229+drdp!R229)*'ASXY-TI2S'!$D229)</f>
        <v>0</v>
      </c>
      <c r="G229" s="20">
        <f>Model!$W$11*((drdp!D229+drdp!M229)*'ASXY-TI2S'!$B229+(drdp!G229+drdp!P229)*'ASXY-TI2S'!$C229+(drdp!J229+drdp!S229)*'ASXY-TI2S'!$D229)</f>
        <v>0</v>
      </c>
      <c r="H229" s="18">
        <f>Model!$W$11*((drdp!B229)*'ASXY-TI2S'!$B229+(drdp!E229)*'ASXY-TI2S'!$C229+(drdp!H229)*'ASXY-TI2S'!$D229)</f>
        <v>0</v>
      </c>
      <c r="I229" s="18">
        <f>Model!$W$11*((drdp!C229)*'ASXY-TI2S'!$B229+(drdp!F229)*'ASXY-TI2S'!$C229+(drdp!I229)*'ASXY-TI2S'!$D229)</f>
        <v>0</v>
      </c>
      <c r="J229" s="18">
        <f>Model!$W$11*((drdp!D229)*'ASXY-TI2S'!$B229+(drdp!G229)*'ASXY-TI2S'!$C229+(drdp!J229)*'ASXY-TI2S'!$D229)</f>
        <v>0</v>
      </c>
      <c r="K229" s="21">
        <f>SUM(E$3:E228)+H229</f>
        <v>7.5088414534331877E-2</v>
      </c>
      <c r="L229" s="21">
        <f>SUM(F$3:F228)+I229</f>
        <v>0.1327926137004154</v>
      </c>
      <c r="M229" s="21">
        <f>SUM(G$3:G228)+J229</f>
        <v>-3.3628785436320863E-2</v>
      </c>
      <c r="N229" s="21"/>
      <c r="O229" s="21"/>
      <c r="P229" s="21"/>
      <c r="Q229" s="19">
        <f t="shared" si="19"/>
        <v>5.6382699972796629E-3</v>
      </c>
      <c r="R229" s="19">
        <f t="shared" si="20"/>
        <v>1.763387825338775E-2</v>
      </c>
      <c r="S229" s="19">
        <f t="shared" si="21"/>
        <v>1.1308952099221062E-3</v>
      </c>
      <c r="T229" s="19">
        <f t="shared" si="22"/>
        <v>9.971186824634189E-3</v>
      </c>
      <c r="U229" s="19">
        <f t="shared" si="23"/>
        <v>-2.5251321811285638E-3</v>
      </c>
      <c r="V229" s="19">
        <f t="shared" si="24"/>
        <v>-4.4656543136595119E-3</v>
      </c>
    </row>
    <row r="230" spans="1:22" x14ac:dyDescent="0.25">
      <c r="A230" s="26">
        <f>Wellpath!E230</f>
        <v>0</v>
      </c>
      <c r="B230" s="22">
        <v>0</v>
      </c>
      <c r="C230" s="22">
        <f>SIN(Wellpath!$L230) * COS(Wellpath!$L230) / 2</f>
        <v>0</v>
      </c>
      <c r="D230" s="22">
        <f>(-TAN(Dip) * SIN(Wellpath!$L230) * COS(Wellpath!$L230) * SIN(Wellpath!$O230)) / 2</f>
        <v>0</v>
      </c>
      <c r="E230" s="20">
        <f>Model!$W$11*((drdp!B230+drdp!K230)*'ASXY-TI2S'!$B230+(drdp!E230+drdp!N230)*'ASXY-TI2S'!$C230+(drdp!H230+drdp!Q230)*'ASXY-TI2S'!$D230)</f>
        <v>0</v>
      </c>
      <c r="F230" s="20">
        <f>Model!$W$11*((drdp!C230+drdp!L230)*'ASXY-TI2S'!$B230+(drdp!F230+drdp!O230)*'ASXY-TI2S'!$C230+(drdp!I230+drdp!R230)*'ASXY-TI2S'!$D230)</f>
        <v>0</v>
      </c>
      <c r="G230" s="20">
        <f>Model!$W$11*((drdp!D230+drdp!M230)*'ASXY-TI2S'!$B230+(drdp!G230+drdp!P230)*'ASXY-TI2S'!$C230+(drdp!J230+drdp!S230)*'ASXY-TI2S'!$D230)</f>
        <v>0</v>
      </c>
      <c r="H230" s="18">
        <f>Model!$W$11*((drdp!B230)*'ASXY-TI2S'!$B230+(drdp!E230)*'ASXY-TI2S'!$C230+(drdp!H230)*'ASXY-TI2S'!$D230)</f>
        <v>0</v>
      </c>
      <c r="I230" s="18">
        <f>Model!$W$11*((drdp!C230)*'ASXY-TI2S'!$B230+(drdp!F230)*'ASXY-TI2S'!$C230+(drdp!I230)*'ASXY-TI2S'!$D230)</f>
        <v>0</v>
      </c>
      <c r="J230" s="18">
        <f>Model!$W$11*((drdp!D230)*'ASXY-TI2S'!$B230+(drdp!G230)*'ASXY-TI2S'!$C230+(drdp!J230)*'ASXY-TI2S'!$D230)</f>
        <v>0</v>
      </c>
      <c r="K230" s="21">
        <f>SUM(E$3:E229)+H230</f>
        <v>7.5088414534331877E-2</v>
      </c>
      <c r="L230" s="21">
        <f>SUM(F$3:F229)+I230</f>
        <v>0.1327926137004154</v>
      </c>
      <c r="M230" s="21">
        <f>SUM(G$3:G229)+J230</f>
        <v>-3.3628785436320863E-2</v>
      </c>
      <c r="N230" s="21"/>
      <c r="O230" s="21"/>
      <c r="P230" s="21"/>
      <c r="Q230" s="19">
        <f t="shared" si="19"/>
        <v>5.6382699972796629E-3</v>
      </c>
      <c r="R230" s="19">
        <f t="shared" si="20"/>
        <v>1.763387825338775E-2</v>
      </c>
      <c r="S230" s="19">
        <f t="shared" si="21"/>
        <v>1.1308952099221062E-3</v>
      </c>
      <c r="T230" s="19">
        <f t="shared" si="22"/>
        <v>9.971186824634189E-3</v>
      </c>
      <c r="U230" s="19">
        <f t="shared" si="23"/>
        <v>-2.5251321811285638E-3</v>
      </c>
      <c r="V230" s="19">
        <f t="shared" si="24"/>
        <v>-4.4656543136595119E-3</v>
      </c>
    </row>
    <row r="231" spans="1:22" x14ac:dyDescent="0.25">
      <c r="A231" s="26">
        <f>Wellpath!E231</f>
        <v>0</v>
      </c>
      <c r="B231" s="22">
        <v>0</v>
      </c>
      <c r="C231" s="22">
        <f>SIN(Wellpath!$L231) * COS(Wellpath!$L231) / 2</f>
        <v>0</v>
      </c>
      <c r="D231" s="22">
        <f>(-TAN(Dip) * SIN(Wellpath!$L231) * COS(Wellpath!$L231) * SIN(Wellpath!$O231)) / 2</f>
        <v>0</v>
      </c>
      <c r="E231" s="20">
        <f>Model!$W$11*((drdp!B231+drdp!K231)*'ASXY-TI2S'!$B231+(drdp!E231+drdp!N231)*'ASXY-TI2S'!$C231+(drdp!H231+drdp!Q231)*'ASXY-TI2S'!$D231)</f>
        <v>0</v>
      </c>
      <c r="F231" s="20">
        <f>Model!$W$11*((drdp!C231+drdp!L231)*'ASXY-TI2S'!$B231+(drdp!F231+drdp!O231)*'ASXY-TI2S'!$C231+(drdp!I231+drdp!R231)*'ASXY-TI2S'!$D231)</f>
        <v>0</v>
      </c>
      <c r="G231" s="20">
        <f>Model!$W$11*((drdp!D231+drdp!M231)*'ASXY-TI2S'!$B231+(drdp!G231+drdp!P231)*'ASXY-TI2S'!$C231+(drdp!J231+drdp!S231)*'ASXY-TI2S'!$D231)</f>
        <v>0</v>
      </c>
      <c r="H231" s="18">
        <f>Model!$W$11*((drdp!B231)*'ASXY-TI2S'!$B231+(drdp!E231)*'ASXY-TI2S'!$C231+(drdp!H231)*'ASXY-TI2S'!$D231)</f>
        <v>0</v>
      </c>
      <c r="I231" s="18">
        <f>Model!$W$11*((drdp!C231)*'ASXY-TI2S'!$B231+(drdp!F231)*'ASXY-TI2S'!$C231+(drdp!I231)*'ASXY-TI2S'!$D231)</f>
        <v>0</v>
      </c>
      <c r="J231" s="18">
        <f>Model!$W$11*((drdp!D231)*'ASXY-TI2S'!$B231+(drdp!G231)*'ASXY-TI2S'!$C231+(drdp!J231)*'ASXY-TI2S'!$D231)</f>
        <v>0</v>
      </c>
      <c r="K231" s="21">
        <f>SUM(E$3:E230)+H231</f>
        <v>7.5088414534331877E-2</v>
      </c>
      <c r="L231" s="21">
        <f>SUM(F$3:F230)+I231</f>
        <v>0.1327926137004154</v>
      </c>
      <c r="M231" s="21">
        <f>SUM(G$3:G230)+J231</f>
        <v>-3.3628785436320863E-2</v>
      </c>
      <c r="N231" s="21"/>
      <c r="O231" s="21"/>
      <c r="P231" s="21"/>
      <c r="Q231" s="19">
        <f t="shared" si="19"/>
        <v>5.6382699972796629E-3</v>
      </c>
      <c r="R231" s="19">
        <f t="shared" si="20"/>
        <v>1.763387825338775E-2</v>
      </c>
      <c r="S231" s="19">
        <f t="shared" si="21"/>
        <v>1.1308952099221062E-3</v>
      </c>
      <c r="T231" s="19">
        <f t="shared" si="22"/>
        <v>9.971186824634189E-3</v>
      </c>
      <c r="U231" s="19">
        <f t="shared" si="23"/>
        <v>-2.5251321811285638E-3</v>
      </c>
      <c r="V231" s="19">
        <f t="shared" si="24"/>
        <v>-4.4656543136595119E-3</v>
      </c>
    </row>
    <row r="232" spans="1:22" x14ac:dyDescent="0.25">
      <c r="A232" s="26">
        <f>Wellpath!E232</f>
        <v>0</v>
      </c>
      <c r="B232" s="22">
        <v>0</v>
      </c>
      <c r="C232" s="22">
        <f>SIN(Wellpath!$L232) * COS(Wellpath!$L232) / 2</f>
        <v>0</v>
      </c>
      <c r="D232" s="22">
        <f>(-TAN(Dip) * SIN(Wellpath!$L232) * COS(Wellpath!$L232) * SIN(Wellpath!$O232)) / 2</f>
        <v>0</v>
      </c>
      <c r="E232" s="20">
        <f>Model!$W$11*((drdp!B232+drdp!K232)*'ASXY-TI2S'!$B232+(drdp!E232+drdp!N232)*'ASXY-TI2S'!$C232+(drdp!H232+drdp!Q232)*'ASXY-TI2S'!$D232)</f>
        <v>0</v>
      </c>
      <c r="F232" s="20">
        <f>Model!$W$11*((drdp!C232+drdp!L232)*'ASXY-TI2S'!$B232+(drdp!F232+drdp!O232)*'ASXY-TI2S'!$C232+(drdp!I232+drdp!R232)*'ASXY-TI2S'!$D232)</f>
        <v>0</v>
      </c>
      <c r="G232" s="20">
        <f>Model!$W$11*((drdp!D232+drdp!M232)*'ASXY-TI2S'!$B232+(drdp!G232+drdp!P232)*'ASXY-TI2S'!$C232+(drdp!J232+drdp!S232)*'ASXY-TI2S'!$D232)</f>
        <v>0</v>
      </c>
      <c r="H232" s="18">
        <f>Model!$W$11*((drdp!B232)*'ASXY-TI2S'!$B232+(drdp!E232)*'ASXY-TI2S'!$C232+(drdp!H232)*'ASXY-TI2S'!$D232)</f>
        <v>0</v>
      </c>
      <c r="I232" s="18">
        <f>Model!$W$11*((drdp!C232)*'ASXY-TI2S'!$B232+(drdp!F232)*'ASXY-TI2S'!$C232+(drdp!I232)*'ASXY-TI2S'!$D232)</f>
        <v>0</v>
      </c>
      <c r="J232" s="18">
        <f>Model!$W$11*((drdp!D232)*'ASXY-TI2S'!$B232+(drdp!G232)*'ASXY-TI2S'!$C232+(drdp!J232)*'ASXY-TI2S'!$D232)</f>
        <v>0</v>
      </c>
      <c r="K232" s="21">
        <f>SUM(E$3:E231)+H232</f>
        <v>7.5088414534331877E-2</v>
      </c>
      <c r="L232" s="21">
        <f>SUM(F$3:F231)+I232</f>
        <v>0.1327926137004154</v>
      </c>
      <c r="M232" s="21">
        <f>SUM(G$3:G231)+J232</f>
        <v>-3.3628785436320863E-2</v>
      </c>
      <c r="N232" s="21"/>
      <c r="O232" s="21"/>
      <c r="P232" s="21"/>
      <c r="Q232" s="19">
        <f t="shared" si="19"/>
        <v>5.6382699972796629E-3</v>
      </c>
      <c r="R232" s="19">
        <f t="shared" si="20"/>
        <v>1.763387825338775E-2</v>
      </c>
      <c r="S232" s="19">
        <f t="shared" si="21"/>
        <v>1.1308952099221062E-3</v>
      </c>
      <c r="T232" s="19">
        <f t="shared" si="22"/>
        <v>9.971186824634189E-3</v>
      </c>
      <c r="U232" s="19">
        <f t="shared" si="23"/>
        <v>-2.5251321811285638E-3</v>
      </c>
      <c r="V232" s="19">
        <f t="shared" si="24"/>
        <v>-4.4656543136595119E-3</v>
      </c>
    </row>
    <row r="233" spans="1:22" x14ac:dyDescent="0.25">
      <c r="A233" s="26">
        <f>Wellpath!E233</f>
        <v>0</v>
      </c>
      <c r="B233" s="22">
        <v>0</v>
      </c>
      <c r="C233" s="22">
        <f>SIN(Wellpath!$L233) * COS(Wellpath!$L233) / 2</f>
        <v>0</v>
      </c>
      <c r="D233" s="22">
        <f>(-TAN(Dip) * SIN(Wellpath!$L233) * COS(Wellpath!$L233) * SIN(Wellpath!$O233)) / 2</f>
        <v>0</v>
      </c>
      <c r="E233" s="20">
        <f>Model!$W$11*((drdp!B233+drdp!K233)*'ASXY-TI2S'!$B233+(drdp!E233+drdp!N233)*'ASXY-TI2S'!$C233+(drdp!H233+drdp!Q233)*'ASXY-TI2S'!$D233)</f>
        <v>0</v>
      </c>
      <c r="F233" s="20">
        <f>Model!$W$11*((drdp!C233+drdp!L233)*'ASXY-TI2S'!$B233+(drdp!F233+drdp!O233)*'ASXY-TI2S'!$C233+(drdp!I233+drdp!R233)*'ASXY-TI2S'!$D233)</f>
        <v>0</v>
      </c>
      <c r="G233" s="20">
        <f>Model!$W$11*((drdp!D233+drdp!M233)*'ASXY-TI2S'!$B233+(drdp!G233+drdp!P233)*'ASXY-TI2S'!$C233+(drdp!J233+drdp!S233)*'ASXY-TI2S'!$D233)</f>
        <v>0</v>
      </c>
      <c r="H233" s="18">
        <f>Model!$W$11*((drdp!B233)*'ASXY-TI2S'!$B233+(drdp!E233)*'ASXY-TI2S'!$C233+(drdp!H233)*'ASXY-TI2S'!$D233)</f>
        <v>0</v>
      </c>
      <c r="I233" s="18">
        <f>Model!$W$11*((drdp!C233)*'ASXY-TI2S'!$B233+(drdp!F233)*'ASXY-TI2S'!$C233+(drdp!I233)*'ASXY-TI2S'!$D233)</f>
        <v>0</v>
      </c>
      <c r="J233" s="18">
        <f>Model!$W$11*((drdp!D233)*'ASXY-TI2S'!$B233+(drdp!G233)*'ASXY-TI2S'!$C233+(drdp!J233)*'ASXY-TI2S'!$D233)</f>
        <v>0</v>
      </c>
      <c r="K233" s="21">
        <f>SUM(E$3:E232)+H233</f>
        <v>7.5088414534331877E-2</v>
      </c>
      <c r="L233" s="21">
        <f>SUM(F$3:F232)+I233</f>
        <v>0.1327926137004154</v>
      </c>
      <c r="M233" s="21">
        <f>SUM(G$3:G232)+J233</f>
        <v>-3.3628785436320863E-2</v>
      </c>
      <c r="N233" s="21"/>
      <c r="O233" s="21"/>
      <c r="P233" s="21"/>
      <c r="Q233" s="19">
        <f t="shared" si="19"/>
        <v>5.6382699972796629E-3</v>
      </c>
      <c r="R233" s="19">
        <f t="shared" si="20"/>
        <v>1.763387825338775E-2</v>
      </c>
      <c r="S233" s="19">
        <f t="shared" si="21"/>
        <v>1.1308952099221062E-3</v>
      </c>
      <c r="T233" s="19">
        <f t="shared" si="22"/>
        <v>9.971186824634189E-3</v>
      </c>
      <c r="U233" s="19">
        <f t="shared" si="23"/>
        <v>-2.5251321811285638E-3</v>
      </c>
      <c r="V233" s="19">
        <f t="shared" si="24"/>
        <v>-4.4656543136595119E-3</v>
      </c>
    </row>
    <row r="234" spans="1:22" x14ac:dyDescent="0.25">
      <c r="A234" s="26">
        <f>Wellpath!E234</f>
        <v>0</v>
      </c>
      <c r="B234" s="22">
        <v>0</v>
      </c>
      <c r="C234" s="22">
        <f>SIN(Wellpath!$L234) * COS(Wellpath!$L234) / 2</f>
        <v>0</v>
      </c>
      <c r="D234" s="22">
        <f>(-TAN(Dip) * SIN(Wellpath!$L234) * COS(Wellpath!$L234) * SIN(Wellpath!$O234)) / 2</f>
        <v>0</v>
      </c>
      <c r="E234" s="20">
        <f>Model!$W$11*((drdp!B234+drdp!K234)*'ASXY-TI2S'!$B234+(drdp!E234+drdp!N234)*'ASXY-TI2S'!$C234+(drdp!H234+drdp!Q234)*'ASXY-TI2S'!$D234)</f>
        <v>0</v>
      </c>
      <c r="F234" s="20">
        <f>Model!$W$11*((drdp!C234+drdp!L234)*'ASXY-TI2S'!$B234+(drdp!F234+drdp!O234)*'ASXY-TI2S'!$C234+(drdp!I234+drdp!R234)*'ASXY-TI2S'!$D234)</f>
        <v>0</v>
      </c>
      <c r="G234" s="20">
        <f>Model!$W$11*((drdp!D234+drdp!M234)*'ASXY-TI2S'!$B234+(drdp!G234+drdp!P234)*'ASXY-TI2S'!$C234+(drdp!J234+drdp!S234)*'ASXY-TI2S'!$D234)</f>
        <v>0</v>
      </c>
      <c r="H234" s="18">
        <f>Model!$W$11*((drdp!B234)*'ASXY-TI2S'!$B234+(drdp!E234)*'ASXY-TI2S'!$C234+(drdp!H234)*'ASXY-TI2S'!$D234)</f>
        <v>0</v>
      </c>
      <c r="I234" s="18">
        <f>Model!$W$11*((drdp!C234)*'ASXY-TI2S'!$B234+(drdp!F234)*'ASXY-TI2S'!$C234+(drdp!I234)*'ASXY-TI2S'!$D234)</f>
        <v>0</v>
      </c>
      <c r="J234" s="18">
        <f>Model!$W$11*((drdp!D234)*'ASXY-TI2S'!$B234+(drdp!G234)*'ASXY-TI2S'!$C234+(drdp!J234)*'ASXY-TI2S'!$D234)</f>
        <v>0</v>
      </c>
      <c r="K234" s="21">
        <f>SUM(E$3:E233)+H234</f>
        <v>7.5088414534331877E-2</v>
      </c>
      <c r="L234" s="21">
        <f>SUM(F$3:F233)+I234</f>
        <v>0.1327926137004154</v>
      </c>
      <c r="M234" s="21">
        <f>SUM(G$3:G233)+J234</f>
        <v>-3.3628785436320863E-2</v>
      </c>
      <c r="N234" s="21"/>
      <c r="O234" s="21"/>
      <c r="P234" s="21"/>
      <c r="Q234" s="19">
        <f t="shared" si="19"/>
        <v>5.6382699972796629E-3</v>
      </c>
      <c r="R234" s="19">
        <f t="shared" si="20"/>
        <v>1.763387825338775E-2</v>
      </c>
      <c r="S234" s="19">
        <f t="shared" si="21"/>
        <v>1.1308952099221062E-3</v>
      </c>
      <c r="T234" s="19">
        <f t="shared" si="22"/>
        <v>9.971186824634189E-3</v>
      </c>
      <c r="U234" s="19">
        <f t="shared" si="23"/>
        <v>-2.5251321811285638E-3</v>
      </c>
      <c r="V234" s="19">
        <f t="shared" si="24"/>
        <v>-4.4656543136595119E-3</v>
      </c>
    </row>
    <row r="235" spans="1:22" x14ac:dyDescent="0.25">
      <c r="A235" s="26">
        <f>Wellpath!E235</f>
        <v>0</v>
      </c>
      <c r="B235" s="22">
        <v>0</v>
      </c>
      <c r="C235" s="22">
        <f>SIN(Wellpath!$L235) * COS(Wellpath!$L235) / 2</f>
        <v>0</v>
      </c>
      <c r="D235" s="22">
        <f>(-TAN(Dip) * SIN(Wellpath!$L235) * COS(Wellpath!$L235) * SIN(Wellpath!$O235)) / 2</f>
        <v>0</v>
      </c>
      <c r="E235" s="20">
        <f>Model!$W$11*((drdp!B235+drdp!K235)*'ASXY-TI2S'!$B235+(drdp!E235+drdp!N235)*'ASXY-TI2S'!$C235+(drdp!H235+drdp!Q235)*'ASXY-TI2S'!$D235)</f>
        <v>0</v>
      </c>
      <c r="F235" s="20">
        <f>Model!$W$11*((drdp!C235+drdp!L235)*'ASXY-TI2S'!$B235+(drdp!F235+drdp!O235)*'ASXY-TI2S'!$C235+(drdp!I235+drdp!R235)*'ASXY-TI2S'!$D235)</f>
        <v>0</v>
      </c>
      <c r="G235" s="20">
        <f>Model!$W$11*((drdp!D235+drdp!M235)*'ASXY-TI2S'!$B235+(drdp!G235+drdp!P235)*'ASXY-TI2S'!$C235+(drdp!J235+drdp!S235)*'ASXY-TI2S'!$D235)</f>
        <v>0</v>
      </c>
      <c r="H235" s="18">
        <f>Model!$W$11*((drdp!B235)*'ASXY-TI2S'!$B235+(drdp!E235)*'ASXY-TI2S'!$C235+(drdp!H235)*'ASXY-TI2S'!$D235)</f>
        <v>0</v>
      </c>
      <c r="I235" s="18">
        <f>Model!$W$11*((drdp!C235)*'ASXY-TI2S'!$B235+(drdp!F235)*'ASXY-TI2S'!$C235+(drdp!I235)*'ASXY-TI2S'!$D235)</f>
        <v>0</v>
      </c>
      <c r="J235" s="18">
        <f>Model!$W$11*((drdp!D235)*'ASXY-TI2S'!$B235+(drdp!G235)*'ASXY-TI2S'!$C235+(drdp!J235)*'ASXY-TI2S'!$D235)</f>
        <v>0</v>
      </c>
      <c r="K235" s="21">
        <f>SUM(E$3:E234)+H235</f>
        <v>7.5088414534331877E-2</v>
      </c>
      <c r="L235" s="21">
        <f>SUM(F$3:F234)+I235</f>
        <v>0.1327926137004154</v>
      </c>
      <c r="M235" s="21">
        <f>SUM(G$3:G234)+J235</f>
        <v>-3.3628785436320863E-2</v>
      </c>
      <c r="N235" s="21"/>
      <c r="O235" s="21"/>
      <c r="P235" s="21"/>
      <c r="Q235" s="19">
        <f t="shared" si="19"/>
        <v>5.6382699972796629E-3</v>
      </c>
      <c r="R235" s="19">
        <f t="shared" si="20"/>
        <v>1.763387825338775E-2</v>
      </c>
      <c r="S235" s="19">
        <f t="shared" si="21"/>
        <v>1.1308952099221062E-3</v>
      </c>
      <c r="T235" s="19">
        <f t="shared" si="22"/>
        <v>9.971186824634189E-3</v>
      </c>
      <c r="U235" s="19">
        <f t="shared" si="23"/>
        <v>-2.5251321811285638E-3</v>
      </c>
      <c r="V235" s="19">
        <f t="shared" si="24"/>
        <v>-4.4656543136595119E-3</v>
      </c>
    </row>
    <row r="236" spans="1:22" x14ac:dyDescent="0.25">
      <c r="A236" s="26">
        <f>Wellpath!E236</f>
        <v>0</v>
      </c>
      <c r="B236" s="22">
        <v>0</v>
      </c>
      <c r="C236" s="22">
        <f>SIN(Wellpath!$L236) * COS(Wellpath!$L236) / 2</f>
        <v>0</v>
      </c>
      <c r="D236" s="22">
        <f>(-TAN(Dip) * SIN(Wellpath!$L236) * COS(Wellpath!$L236) * SIN(Wellpath!$O236)) / 2</f>
        <v>0</v>
      </c>
      <c r="E236" s="20">
        <f>Model!$W$11*((drdp!B236+drdp!K236)*'ASXY-TI2S'!$B236+(drdp!E236+drdp!N236)*'ASXY-TI2S'!$C236+(drdp!H236+drdp!Q236)*'ASXY-TI2S'!$D236)</f>
        <v>0</v>
      </c>
      <c r="F236" s="20">
        <f>Model!$W$11*((drdp!C236+drdp!L236)*'ASXY-TI2S'!$B236+(drdp!F236+drdp!O236)*'ASXY-TI2S'!$C236+(drdp!I236+drdp!R236)*'ASXY-TI2S'!$D236)</f>
        <v>0</v>
      </c>
      <c r="G236" s="20">
        <f>Model!$W$11*((drdp!D236+drdp!M236)*'ASXY-TI2S'!$B236+(drdp!G236+drdp!P236)*'ASXY-TI2S'!$C236+(drdp!J236+drdp!S236)*'ASXY-TI2S'!$D236)</f>
        <v>0</v>
      </c>
      <c r="H236" s="18">
        <f>Model!$W$11*((drdp!B236)*'ASXY-TI2S'!$B236+(drdp!E236)*'ASXY-TI2S'!$C236+(drdp!H236)*'ASXY-TI2S'!$D236)</f>
        <v>0</v>
      </c>
      <c r="I236" s="18">
        <f>Model!$W$11*((drdp!C236)*'ASXY-TI2S'!$B236+(drdp!F236)*'ASXY-TI2S'!$C236+(drdp!I236)*'ASXY-TI2S'!$D236)</f>
        <v>0</v>
      </c>
      <c r="J236" s="18">
        <f>Model!$W$11*((drdp!D236)*'ASXY-TI2S'!$B236+(drdp!G236)*'ASXY-TI2S'!$C236+(drdp!J236)*'ASXY-TI2S'!$D236)</f>
        <v>0</v>
      </c>
      <c r="K236" s="21">
        <f>SUM(E$3:E235)+H236</f>
        <v>7.5088414534331877E-2</v>
      </c>
      <c r="L236" s="21">
        <f>SUM(F$3:F235)+I236</f>
        <v>0.1327926137004154</v>
      </c>
      <c r="M236" s="21">
        <f>SUM(G$3:G235)+J236</f>
        <v>-3.3628785436320863E-2</v>
      </c>
      <c r="N236" s="21"/>
      <c r="O236" s="21"/>
      <c r="P236" s="21"/>
      <c r="Q236" s="19">
        <f t="shared" si="19"/>
        <v>5.6382699972796629E-3</v>
      </c>
      <c r="R236" s="19">
        <f t="shared" si="20"/>
        <v>1.763387825338775E-2</v>
      </c>
      <c r="S236" s="19">
        <f t="shared" si="21"/>
        <v>1.1308952099221062E-3</v>
      </c>
      <c r="T236" s="19">
        <f t="shared" si="22"/>
        <v>9.971186824634189E-3</v>
      </c>
      <c r="U236" s="19">
        <f t="shared" si="23"/>
        <v>-2.5251321811285638E-3</v>
      </c>
      <c r="V236" s="19">
        <f t="shared" si="24"/>
        <v>-4.4656543136595119E-3</v>
      </c>
    </row>
    <row r="237" spans="1:22" x14ac:dyDescent="0.25">
      <c r="A237" s="26">
        <f>Wellpath!E237</f>
        <v>0</v>
      </c>
      <c r="B237" s="22">
        <v>0</v>
      </c>
      <c r="C237" s="22">
        <f>SIN(Wellpath!$L237) * COS(Wellpath!$L237) / 2</f>
        <v>0</v>
      </c>
      <c r="D237" s="22">
        <f>(-TAN(Dip) * SIN(Wellpath!$L237) * COS(Wellpath!$L237) * SIN(Wellpath!$O237)) / 2</f>
        <v>0</v>
      </c>
      <c r="E237" s="20">
        <f>Model!$W$11*((drdp!B237+drdp!K237)*'ASXY-TI2S'!$B237+(drdp!E237+drdp!N237)*'ASXY-TI2S'!$C237+(drdp!H237+drdp!Q237)*'ASXY-TI2S'!$D237)</f>
        <v>0</v>
      </c>
      <c r="F237" s="20">
        <f>Model!$W$11*((drdp!C237+drdp!L237)*'ASXY-TI2S'!$B237+(drdp!F237+drdp!O237)*'ASXY-TI2S'!$C237+(drdp!I237+drdp!R237)*'ASXY-TI2S'!$D237)</f>
        <v>0</v>
      </c>
      <c r="G237" s="20">
        <f>Model!$W$11*((drdp!D237+drdp!M237)*'ASXY-TI2S'!$B237+(drdp!G237+drdp!P237)*'ASXY-TI2S'!$C237+(drdp!J237+drdp!S237)*'ASXY-TI2S'!$D237)</f>
        <v>0</v>
      </c>
      <c r="H237" s="18">
        <f>Model!$W$11*((drdp!B237)*'ASXY-TI2S'!$B237+(drdp!E237)*'ASXY-TI2S'!$C237+(drdp!H237)*'ASXY-TI2S'!$D237)</f>
        <v>0</v>
      </c>
      <c r="I237" s="18">
        <f>Model!$W$11*((drdp!C237)*'ASXY-TI2S'!$B237+(drdp!F237)*'ASXY-TI2S'!$C237+(drdp!I237)*'ASXY-TI2S'!$D237)</f>
        <v>0</v>
      </c>
      <c r="J237" s="18">
        <f>Model!$W$11*((drdp!D237)*'ASXY-TI2S'!$B237+(drdp!G237)*'ASXY-TI2S'!$C237+(drdp!J237)*'ASXY-TI2S'!$D237)</f>
        <v>0</v>
      </c>
      <c r="K237" s="21">
        <f>SUM(E$3:E236)+H237</f>
        <v>7.5088414534331877E-2</v>
      </c>
      <c r="L237" s="21">
        <f>SUM(F$3:F236)+I237</f>
        <v>0.1327926137004154</v>
      </c>
      <c r="M237" s="21">
        <f>SUM(G$3:G236)+J237</f>
        <v>-3.3628785436320863E-2</v>
      </c>
      <c r="N237" s="21"/>
      <c r="O237" s="21"/>
      <c r="P237" s="21"/>
      <c r="Q237" s="19">
        <f t="shared" si="19"/>
        <v>5.6382699972796629E-3</v>
      </c>
      <c r="R237" s="19">
        <f t="shared" si="20"/>
        <v>1.763387825338775E-2</v>
      </c>
      <c r="S237" s="19">
        <f t="shared" si="21"/>
        <v>1.1308952099221062E-3</v>
      </c>
      <c r="T237" s="19">
        <f t="shared" si="22"/>
        <v>9.971186824634189E-3</v>
      </c>
      <c r="U237" s="19">
        <f t="shared" si="23"/>
        <v>-2.5251321811285638E-3</v>
      </c>
      <c r="V237" s="19">
        <f t="shared" si="24"/>
        <v>-4.4656543136595119E-3</v>
      </c>
    </row>
    <row r="238" spans="1:22" x14ac:dyDescent="0.25">
      <c r="A238" s="26">
        <f>Wellpath!E238</f>
        <v>0</v>
      </c>
      <c r="B238" s="22">
        <v>0</v>
      </c>
      <c r="C238" s="22">
        <f>SIN(Wellpath!$L238) * COS(Wellpath!$L238) / 2</f>
        <v>0</v>
      </c>
      <c r="D238" s="22">
        <f>(-TAN(Dip) * SIN(Wellpath!$L238) * COS(Wellpath!$L238) * SIN(Wellpath!$O238)) / 2</f>
        <v>0</v>
      </c>
      <c r="E238" s="20">
        <f>Model!$W$11*((drdp!B238+drdp!K238)*'ASXY-TI2S'!$B238+(drdp!E238+drdp!N238)*'ASXY-TI2S'!$C238+(drdp!H238+drdp!Q238)*'ASXY-TI2S'!$D238)</f>
        <v>0</v>
      </c>
      <c r="F238" s="20">
        <f>Model!$W$11*((drdp!C238+drdp!L238)*'ASXY-TI2S'!$B238+(drdp!F238+drdp!O238)*'ASXY-TI2S'!$C238+(drdp!I238+drdp!R238)*'ASXY-TI2S'!$D238)</f>
        <v>0</v>
      </c>
      <c r="G238" s="20">
        <f>Model!$W$11*((drdp!D238+drdp!M238)*'ASXY-TI2S'!$B238+(drdp!G238+drdp!P238)*'ASXY-TI2S'!$C238+(drdp!J238+drdp!S238)*'ASXY-TI2S'!$D238)</f>
        <v>0</v>
      </c>
      <c r="H238" s="18">
        <f>Model!$W$11*((drdp!B238)*'ASXY-TI2S'!$B238+(drdp!E238)*'ASXY-TI2S'!$C238+(drdp!H238)*'ASXY-TI2S'!$D238)</f>
        <v>0</v>
      </c>
      <c r="I238" s="18">
        <f>Model!$W$11*((drdp!C238)*'ASXY-TI2S'!$B238+(drdp!F238)*'ASXY-TI2S'!$C238+(drdp!I238)*'ASXY-TI2S'!$D238)</f>
        <v>0</v>
      </c>
      <c r="J238" s="18">
        <f>Model!$W$11*((drdp!D238)*'ASXY-TI2S'!$B238+(drdp!G238)*'ASXY-TI2S'!$C238+(drdp!J238)*'ASXY-TI2S'!$D238)</f>
        <v>0</v>
      </c>
      <c r="K238" s="21">
        <f>SUM(E$3:E237)+H238</f>
        <v>7.5088414534331877E-2</v>
      </c>
      <c r="L238" s="21">
        <f>SUM(F$3:F237)+I238</f>
        <v>0.1327926137004154</v>
      </c>
      <c r="M238" s="21">
        <f>SUM(G$3:G237)+J238</f>
        <v>-3.3628785436320863E-2</v>
      </c>
      <c r="N238" s="21"/>
      <c r="O238" s="21"/>
      <c r="P238" s="21"/>
      <c r="Q238" s="19">
        <f t="shared" si="19"/>
        <v>5.6382699972796629E-3</v>
      </c>
      <c r="R238" s="19">
        <f t="shared" si="20"/>
        <v>1.763387825338775E-2</v>
      </c>
      <c r="S238" s="19">
        <f t="shared" si="21"/>
        <v>1.1308952099221062E-3</v>
      </c>
      <c r="T238" s="19">
        <f t="shared" si="22"/>
        <v>9.971186824634189E-3</v>
      </c>
      <c r="U238" s="19">
        <f t="shared" si="23"/>
        <v>-2.5251321811285638E-3</v>
      </c>
      <c r="V238" s="19">
        <f t="shared" si="24"/>
        <v>-4.4656543136595119E-3</v>
      </c>
    </row>
    <row r="239" spans="1:22" x14ac:dyDescent="0.25">
      <c r="A239" s="26">
        <f>Wellpath!E239</f>
        <v>0</v>
      </c>
      <c r="B239" s="22">
        <v>0</v>
      </c>
      <c r="C239" s="22">
        <f>SIN(Wellpath!$L239) * COS(Wellpath!$L239) / 2</f>
        <v>0</v>
      </c>
      <c r="D239" s="22">
        <f>(-TAN(Dip) * SIN(Wellpath!$L239) * COS(Wellpath!$L239) * SIN(Wellpath!$O239)) / 2</f>
        <v>0</v>
      </c>
      <c r="E239" s="20">
        <f>Model!$W$11*((drdp!B239+drdp!K239)*'ASXY-TI2S'!$B239+(drdp!E239+drdp!N239)*'ASXY-TI2S'!$C239+(drdp!H239+drdp!Q239)*'ASXY-TI2S'!$D239)</f>
        <v>0</v>
      </c>
      <c r="F239" s="20">
        <f>Model!$W$11*((drdp!C239+drdp!L239)*'ASXY-TI2S'!$B239+(drdp!F239+drdp!O239)*'ASXY-TI2S'!$C239+(drdp!I239+drdp!R239)*'ASXY-TI2S'!$D239)</f>
        <v>0</v>
      </c>
      <c r="G239" s="20">
        <f>Model!$W$11*((drdp!D239+drdp!M239)*'ASXY-TI2S'!$B239+(drdp!G239+drdp!P239)*'ASXY-TI2S'!$C239+(drdp!J239+drdp!S239)*'ASXY-TI2S'!$D239)</f>
        <v>0</v>
      </c>
      <c r="H239" s="18">
        <f>Model!$W$11*((drdp!B239)*'ASXY-TI2S'!$B239+(drdp!E239)*'ASXY-TI2S'!$C239+(drdp!H239)*'ASXY-TI2S'!$D239)</f>
        <v>0</v>
      </c>
      <c r="I239" s="18">
        <f>Model!$W$11*((drdp!C239)*'ASXY-TI2S'!$B239+(drdp!F239)*'ASXY-TI2S'!$C239+(drdp!I239)*'ASXY-TI2S'!$D239)</f>
        <v>0</v>
      </c>
      <c r="J239" s="18">
        <f>Model!$W$11*((drdp!D239)*'ASXY-TI2S'!$B239+(drdp!G239)*'ASXY-TI2S'!$C239+(drdp!J239)*'ASXY-TI2S'!$D239)</f>
        <v>0</v>
      </c>
      <c r="K239" s="21">
        <f>SUM(E$3:E238)+H239</f>
        <v>7.5088414534331877E-2</v>
      </c>
      <c r="L239" s="21">
        <f>SUM(F$3:F238)+I239</f>
        <v>0.1327926137004154</v>
      </c>
      <c r="M239" s="21">
        <f>SUM(G$3:G238)+J239</f>
        <v>-3.3628785436320863E-2</v>
      </c>
      <c r="N239" s="21"/>
      <c r="O239" s="21"/>
      <c r="P239" s="21"/>
      <c r="Q239" s="19">
        <f t="shared" si="19"/>
        <v>5.6382699972796629E-3</v>
      </c>
      <c r="R239" s="19">
        <f t="shared" si="20"/>
        <v>1.763387825338775E-2</v>
      </c>
      <c r="S239" s="19">
        <f t="shared" si="21"/>
        <v>1.1308952099221062E-3</v>
      </c>
      <c r="T239" s="19">
        <f t="shared" si="22"/>
        <v>9.971186824634189E-3</v>
      </c>
      <c r="U239" s="19">
        <f t="shared" si="23"/>
        <v>-2.5251321811285638E-3</v>
      </c>
      <c r="V239" s="19">
        <f t="shared" si="24"/>
        <v>-4.4656543136595119E-3</v>
      </c>
    </row>
    <row r="240" spans="1:22" x14ac:dyDescent="0.25">
      <c r="A240" s="26">
        <f>Wellpath!E240</f>
        <v>0</v>
      </c>
      <c r="B240" s="22">
        <v>0</v>
      </c>
      <c r="C240" s="22">
        <f>SIN(Wellpath!$L240) * COS(Wellpath!$L240) / 2</f>
        <v>0</v>
      </c>
      <c r="D240" s="22">
        <f>(-TAN(Dip) * SIN(Wellpath!$L240) * COS(Wellpath!$L240) * SIN(Wellpath!$O240)) / 2</f>
        <v>0</v>
      </c>
      <c r="E240" s="20">
        <f>Model!$W$11*((drdp!B240+drdp!K240)*'ASXY-TI2S'!$B240+(drdp!E240+drdp!N240)*'ASXY-TI2S'!$C240+(drdp!H240+drdp!Q240)*'ASXY-TI2S'!$D240)</f>
        <v>0</v>
      </c>
      <c r="F240" s="20">
        <f>Model!$W$11*((drdp!C240+drdp!L240)*'ASXY-TI2S'!$B240+(drdp!F240+drdp!O240)*'ASXY-TI2S'!$C240+(drdp!I240+drdp!R240)*'ASXY-TI2S'!$D240)</f>
        <v>0</v>
      </c>
      <c r="G240" s="20">
        <f>Model!$W$11*((drdp!D240+drdp!M240)*'ASXY-TI2S'!$B240+(drdp!G240+drdp!P240)*'ASXY-TI2S'!$C240+(drdp!J240+drdp!S240)*'ASXY-TI2S'!$D240)</f>
        <v>0</v>
      </c>
      <c r="H240" s="18">
        <f>Model!$W$11*((drdp!B240)*'ASXY-TI2S'!$B240+(drdp!E240)*'ASXY-TI2S'!$C240+(drdp!H240)*'ASXY-TI2S'!$D240)</f>
        <v>0</v>
      </c>
      <c r="I240" s="18">
        <f>Model!$W$11*((drdp!C240)*'ASXY-TI2S'!$B240+(drdp!F240)*'ASXY-TI2S'!$C240+(drdp!I240)*'ASXY-TI2S'!$D240)</f>
        <v>0</v>
      </c>
      <c r="J240" s="18">
        <f>Model!$W$11*((drdp!D240)*'ASXY-TI2S'!$B240+(drdp!G240)*'ASXY-TI2S'!$C240+(drdp!J240)*'ASXY-TI2S'!$D240)</f>
        <v>0</v>
      </c>
      <c r="K240" s="21">
        <f>SUM(E$3:E239)+H240</f>
        <v>7.5088414534331877E-2</v>
      </c>
      <c r="L240" s="21">
        <f>SUM(F$3:F239)+I240</f>
        <v>0.1327926137004154</v>
      </c>
      <c r="M240" s="21">
        <f>SUM(G$3:G239)+J240</f>
        <v>-3.3628785436320863E-2</v>
      </c>
      <c r="N240" s="21"/>
      <c r="O240" s="21"/>
      <c r="P240" s="21"/>
      <c r="Q240" s="19">
        <f t="shared" si="19"/>
        <v>5.6382699972796629E-3</v>
      </c>
      <c r="R240" s="19">
        <f t="shared" si="20"/>
        <v>1.763387825338775E-2</v>
      </c>
      <c r="S240" s="19">
        <f t="shared" si="21"/>
        <v>1.1308952099221062E-3</v>
      </c>
      <c r="T240" s="19">
        <f t="shared" si="22"/>
        <v>9.971186824634189E-3</v>
      </c>
      <c r="U240" s="19">
        <f t="shared" si="23"/>
        <v>-2.5251321811285638E-3</v>
      </c>
      <c r="V240" s="19">
        <f t="shared" si="24"/>
        <v>-4.4656543136595119E-3</v>
      </c>
    </row>
    <row r="241" spans="1:22" x14ac:dyDescent="0.25">
      <c r="A241" s="26">
        <f>Wellpath!E241</f>
        <v>0</v>
      </c>
      <c r="B241" s="22">
        <v>0</v>
      </c>
      <c r="C241" s="22">
        <f>SIN(Wellpath!$L241) * COS(Wellpath!$L241) / 2</f>
        <v>0</v>
      </c>
      <c r="D241" s="22">
        <f>(-TAN(Dip) * SIN(Wellpath!$L241) * COS(Wellpath!$L241) * SIN(Wellpath!$O241)) / 2</f>
        <v>0</v>
      </c>
      <c r="E241" s="20">
        <f>Model!$W$11*((drdp!B241+drdp!K241)*'ASXY-TI2S'!$B241+(drdp!E241+drdp!N241)*'ASXY-TI2S'!$C241+(drdp!H241+drdp!Q241)*'ASXY-TI2S'!$D241)</f>
        <v>0</v>
      </c>
      <c r="F241" s="20">
        <f>Model!$W$11*((drdp!C241+drdp!L241)*'ASXY-TI2S'!$B241+(drdp!F241+drdp!O241)*'ASXY-TI2S'!$C241+(drdp!I241+drdp!R241)*'ASXY-TI2S'!$D241)</f>
        <v>0</v>
      </c>
      <c r="G241" s="20">
        <f>Model!$W$11*((drdp!D241+drdp!M241)*'ASXY-TI2S'!$B241+(drdp!G241+drdp!P241)*'ASXY-TI2S'!$C241+(drdp!J241+drdp!S241)*'ASXY-TI2S'!$D241)</f>
        <v>0</v>
      </c>
      <c r="H241" s="18">
        <f>Model!$W$11*((drdp!B241)*'ASXY-TI2S'!$B241+(drdp!E241)*'ASXY-TI2S'!$C241+(drdp!H241)*'ASXY-TI2S'!$D241)</f>
        <v>0</v>
      </c>
      <c r="I241" s="18">
        <f>Model!$W$11*((drdp!C241)*'ASXY-TI2S'!$B241+(drdp!F241)*'ASXY-TI2S'!$C241+(drdp!I241)*'ASXY-TI2S'!$D241)</f>
        <v>0</v>
      </c>
      <c r="J241" s="18">
        <f>Model!$W$11*((drdp!D241)*'ASXY-TI2S'!$B241+(drdp!G241)*'ASXY-TI2S'!$C241+(drdp!J241)*'ASXY-TI2S'!$D241)</f>
        <v>0</v>
      </c>
      <c r="K241" s="21">
        <f>SUM(E$3:E240)+H241</f>
        <v>7.5088414534331877E-2</v>
      </c>
      <c r="L241" s="21">
        <f>SUM(F$3:F240)+I241</f>
        <v>0.1327926137004154</v>
      </c>
      <c r="M241" s="21">
        <f>SUM(G$3:G240)+J241</f>
        <v>-3.3628785436320863E-2</v>
      </c>
      <c r="N241" s="21"/>
      <c r="O241" s="21"/>
      <c r="P241" s="21"/>
      <c r="Q241" s="19">
        <f t="shared" si="19"/>
        <v>5.6382699972796629E-3</v>
      </c>
      <c r="R241" s="19">
        <f t="shared" si="20"/>
        <v>1.763387825338775E-2</v>
      </c>
      <c r="S241" s="19">
        <f t="shared" si="21"/>
        <v>1.1308952099221062E-3</v>
      </c>
      <c r="T241" s="19">
        <f t="shared" si="22"/>
        <v>9.971186824634189E-3</v>
      </c>
      <c r="U241" s="19">
        <f t="shared" si="23"/>
        <v>-2.5251321811285638E-3</v>
      </c>
      <c r="V241" s="19">
        <f t="shared" si="24"/>
        <v>-4.4656543136595119E-3</v>
      </c>
    </row>
    <row r="242" spans="1:22" x14ac:dyDescent="0.25">
      <c r="A242" s="26">
        <f>Wellpath!E242</f>
        <v>0</v>
      </c>
      <c r="B242" s="22">
        <v>0</v>
      </c>
      <c r="C242" s="22">
        <f>SIN(Wellpath!$L242) * COS(Wellpath!$L242) / 2</f>
        <v>0</v>
      </c>
      <c r="D242" s="22">
        <f>(-TAN(Dip) * SIN(Wellpath!$L242) * COS(Wellpath!$L242) * SIN(Wellpath!$O242)) / 2</f>
        <v>0</v>
      </c>
      <c r="E242" s="20">
        <f>Model!$W$11*((drdp!B242+drdp!K242)*'ASXY-TI2S'!$B242+(drdp!E242+drdp!N242)*'ASXY-TI2S'!$C242+(drdp!H242+drdp!Q242)*'ASXY-TI2S'!$D242)</f>
        <v>0</v>
      </c>
      <c r="F242" s="20">
        <f>Model!$W$11*((drdp!C242+drdp!L242)*'ASXY-TI2S'!$B242+(drdp!F242+drdp!O242)*'ASXY-TI2S'!$C242+(drdp!I242+drdp!R242)*'ASXY-TI2S'!$D242)</f>
        <v>0</v>
      </c>
      <c r="G242" s="20">
        <f>Model!$W$11*((drdp!D242+drdp!M242)*'ASXY-TI2S'!$B242+(drdp!G242+drdp!P242)*'ASXY-TI2S'!$C242+(drdp!J242+drdp!S242)*'ASXY-TI2S'!$D242)</f>
        <v>0</v>
      </c>
      <c r="H242" s="18">
        <f>Model!$W$11*((drdp!B242)*'ASXY-TI2S'!$B242+(drdp!E242)*'ASXY-TI2S'!$C242+(drdp!H242)*'ASXY-TI2S'!$D242)</f>
        <v>0</v>
      </c>
      <c r="I242" s="18">
        <f>Model!$W$11*((drdp!C242)*'ASXY-TI2S'!$B242+(drdp!F242)*'ASXY-TI2S'!$C242+(drdp!I242)*'ASXY-TI2S'!$D242)</f>
        <v>0</v>
      </c>
      <c r="J242" s="18">
        <f>Model!$W$11*((drdp!D242)*'ASXY-TI2S'!$B242+(drdp!G242)*'ASXY-TI2S'!$C242+(drdp!J242)*'ASXY-TI2S'!$D242)</f>
        <v>0</v>
      </c>
      <c r="K242" s="21">
        <f>SUM(E$3:E241)+H242</f>
        <v>7.5088414534331877E-2</v>
      </c>
      <c r="L242" s="21">
        <f>SUM(F$3:F241)+I242</f>
        <v>0.1327926137004154</v>
      </c>
      <c r="M242" s="21">
        <f>SUM(G$3:G241)+J242</f>
        <v>-3.3628785436320863E-2</v>
      </c>
      <c r="N242" s="21"/>
      <c r="O242" s="21"/>
      <c r="P242" s="21"/>
      <c r="Q242" s="19">
        <f t="shared" si="19"/>
        <v>5.6382699972796629E-3</v>
      </c>
      <c r="R242" s="19">
        <f t="shared" si="20"/>
        <v>1.763387825338775E-2</v>
      </c>
      <c r="S242" s="19">
        <f t="shared" si="21"/>
        <v>1.1308952099221062E-3</v>
      </c>
      <c r="T242" s="19">
        <f t="shared" si="22"/>
        <v>9.971186824634189E-3</v>
      </c>
      <c r="U242" s="19">
        <f t="shared" si="23"/>
        <v>-2.5251321811285638E-3</v>
      </c>
      <c r="V242" s="19">
        <f t="shared" si="24"/>
        <v>-4.4656543136595119E-3</v>
      </c>
    </row>
    <row r="243" spans="1:22" x14ac:dyDescent="0.25">
      <c r="A243" s="26">
        <f>Wellpath!E243</f>
        <v>0</v>
      </c>
      <c r="B243" s="22">
        <v>0</v>
      </c>
      <c r="C243" s="22">
        <f>SIN(Wellpath!$L243) * COS(Wellpath!$L243) / 2</f>
        <v>0</v>
      </c>
      <c r="D243" s="22">
        <f>(-TAN(Dip) * SIN(Wellpath!$L243) * COS(Wellpath!$L243) * SIN(Wellpath!$O243)) / 2</f>
        <v>0</v>
      </c>
      <c r="E243" s="20">
        <f>Model!$W$11*((drdp!B243+drdp!K243)*'ASXY-TI2S'!$B243+(drdp!E243+drdp!N243)*'ASXY-TI2S'!$C243+(drdp!H243+drdp!Q243)*'ASXY-TI2S'!$D243)</f>
        <v>0</v>
      </c>
      <c r="F243" s="20">
        <f>Model!$W$11*((drdp!C243+drdp!L243)*'ASXY-TI2S'!$B243+(drdp!F243+drdp!O243)*'ASXY-TI2S'!$C243+(drdp!I243+drdp!R243)*'ASXY-TI2S'!$D243)</f>
        <v>0</v>
      </c>
      <c r="G243" s="20">
        <f>Model!$W$11*((drdp!D243+drdp!M243)*'ASXY-TI2S'!$B243+(drdp!G243+drdp!P243)*'ASXY-TI2S'!$C243+(drdp!J243+drdp!S243)*'ASXY-TI2S'!$D243)</f>
        <v>0</v>
      </c>
      <c r="H243" s="18">
        <f>Model!$W$11*((drdp!B243)*'ASXY-TI2S'!$B243+(drdp!E243)*'ASXY-TI2S'!$C243+(drdp!H243)*'ASXY-TI2S'!$D243)</f>
        <v>0</v>
      </c>
      <c r="I243" s="18">
        <f>Model!$W$11*((drdp!C243)*'ASXY-TI2S'!$B243+(drdp!F243)*'ASXY-TI2S'!$C243+(drdp!I243)*'ASXY-TI2S'!$D243)</f>
        <v>0</v>
      </c>
      <c r="J243" s="18">
        <f>Model!$W$11*((drdp!D243)*'ASXY-TI2S'!$B243+(drdp!G243)*'ASXY-TI2S'!$C243+(drdp!J243)*'ASXY-TI2S'!$D243)</f>
        <v>0</v>
      </c>
      <c r="K243" s="21">
        <f>SUM(E$3:E242)+H243</f>
        <v>7.5088414534331877E-2</v>
      </c>
      <c r="L243" s="21">
        <f>SUM(F$3:F242)+I243</f>
        <v>0.1327926137004154</v>
      </c>
      <c r="M243" s="21">
        <f>SUM(G$3:G242)+J243</f>
        <v>-3.3628785436320863E-2</v>
      </c>
      <c r="N243" s="21"/>
      <c r="O243" s="21"/>
      <c r="P243" s="21"/>
      <c r="Q243" s="19">
        <f t="shared" si="19"/>
        <v>5.6382699972796629E-3</v>
      </c>
      <c r="R243" s="19">
        <f t="shared" si="20"/>
        <v>1.763387825338775E-2</v>
      </c>
      <c r="S243" s="19">
        <f t="shared" si="21"/>
        <v>1.1308952099221062E-3</v>
      </c>
      <c r="T243" s="19">
        <f t="shared" si="22"/>
        <v>9.971186824634189E-3</v>
      </c>
      <c r="U243" s="19">
        <f t="shared" si="23"/>
        <v>-2.5251321811285638E-3</v>
      </c>
      <c r="V243" s="19">
        <f t="shared" si="24"/>
        <v>-4.4656543136595119E-3</v>
      </c>
    </row>
    <row r="244" spans="1:22" x14ac:dyDescent="0.25">
      <c r="A244" s="26">
        <f>Wellpath!E244</f>
        <v>0</v>
      </c>
      <c r="B244" s="22">
        <v>0</v>
      </c>
      <c r="C244" s="22">
        <f>SIN(Wellpath!$L244) * COS(Wellpath!$L244) / 2</f>
        <v>0</v>
      </c>
      <c r="D244" s="22">
        <f>(-TAN(Dip) * SIN(Wellpath!$L244) * COS(Wellpath!$L244) * SIN(Wellpath!$O244)) / 2</f>
        <v>0</v>
      </c>
      <c r="E244" s="20">
        <f>Model!$W$11*((drdp!B244+drdp!K244)*'ASXY-TI2S'!$B244+(drdp!E244+drdp!N244)*'ASXY-TI2S'!$C244+(drdp!H244+drdp!Q244)*'ASXY-TI2S'!$D244)</f>
        <v>0</v>
      </c>
      <c r="F244" s="20">
        <f>Model!$W$11*((drdp!C244+drdp!L244)*'ASXY-TI2S'!$B244+(drdp!F244+drdp!O244)*'ASXY-TI2S'!$C244+(drdp!I244+drdp!R244)*'ASXY-TI2S'!$D244)</f>
        <v>0</v>
      </c>
      <c r="G244" s="20">
        <f>Model!$W$11*((drdp!D244+drdp!M244)*'ASXY-TI2S'!$B244+(drdp!G244+drdp!P244)*'ASXY-TI2S'!$C244+(drdp!J244+drdp!S244)*'ASXY-TI2S'!$D244)</f>
        <v>0</v>
      </c>
      <c r="H244" s="18">
        <f>Model!$W$11*((drdp!B244)*'ASXY-TI2S'!$B244+(drdp!E244)*'ASXY-TI2S'!$C244+(drdp!H244)*'ASXY-TI2S'!$D244)</f>
        <v>0</v>
      </c>
      <c r="I244" s="18">
        <f>Model!$W$11*((drdp!C244)*'ASXY-TI2S'!$B244+(drdp!F244)*'ASXY-TI2S'!$C244+(drdp!I244)*'ASXY-TI2S'!$D244)</f>
        <v>0</v>
      </c>
      <c r="J244" s="18">
        <f>Model!$W$11*((drdp!D244)*'ASXY-TI2S'!$B244+(drdp!G244)*'ASXY-TI2S'!$C244+(drdp!J244)*'ASXY-TI2S'!$D244)</f>
        <v>0</v>
      </c>
      <c r="K244" s="21">
        <f>SUM(E$3:E243)+H244</f>
        <v>7.5088414534331877E-2</v>
      </c>
      <c r="L244" s="21">
        <f>SUM(F$3:F243)+I244</f>
        <v>0.1327926137004154</v>
      </c>
      <c r="M244" s="21">
        <f>SUM(G$3:G243)+J244</f>
        <v>-3.3628785436320863E-2</v>
      </c>
      <c r="N244" s="21"/>
      <c r="O244" s="21"/>
      <c r="P244" s="21"/>
      <c r="Q244" s="19">
        <f t="shared" si="19"/>
        <v>5.6382699972796629E-3</v>
      </c>
      <c r="R244" s="19">
        <f t="shared" si="20"/>
        <v>1.763387825338775E-2</v>
      </c>
      <c r="S244" s="19">
        <f t="shared" si="21"/>
        <v>1.1308952099221062E-3</v>
      </c>
      <c r="T244" s="19">
        <f t="shared" si="22"/>
        <v>9.971186824634189E-3</v>
      </c>
      <c r="U244" s="19">
        <f t="shared" si="23"/>
        <v>-2.5251321811285638E-3</v>
      </c>
      <c r="V244" s="19">
        <f t="shared" si="24"/>
        <v>-4.4656543136595119E-3</v>
      </c>
    </row>
    <row r="245" spans="1:22" x14ac:dyDescent="0.25">
      <c r="A245" s="26">
        <f>Wellpath!E245</f>
        <v>0</v>
      </c>
      <c r="B245" s="22">
        <v>0</v>
      </c>
      <c r="C245" s="22">
        <f>SIN(Wellpath!$L245) * COS(Wellpath!$L245) / 2</f>
        <v>0</v>
      </c>
      <c r="D245" s="22">
        <f>(-TAN(Dip) * SIN(Wellpath!$L245) * COS(Wellpath!$L245) * SIN(Wellpath!$O245)) / 2</f>
        <v>0</v>
      </c>
      <c r="E245" s="20">
        <f>Model!$W$11*((drdp!B245+drdp!K245)*'ASXY-TI2S'!$B245+(drdp!E245+drdp!N245)*'ASXY-TI2S'!$C245+(drdp!H245+drdp!Q245)*'ASXY-TI2S'!$D245)</f>
        <v>0</v>
      </c>
      <c r="F245" s="20">
        <f>Model!$W$11*((drdp!C245+drdp!L245)*'ASXY-TI2S'!$B245+(drdp!F245+drdp!O245)*'ASXY-TI2S'!$C245+(drdp!I245+drdp!R245)*'ASXY-TI2S'!$D245)</f>
        <v>0</v>
      </c>
      <c r="G245" s="20">
        <f>Model!$W$11*((drdp!D245+drdp!M245)*'ASXY-TI2S'!$B245+(drdp!G245+drdp!P245)*'ASXY-TI2S'!$C245+(drdp!J245+drdp!S245)*'ASXY-TI2S'!$D245)</f>
        <v>0</v>
      </c>
      <c r="H245" s="18">
        <f>Model!$W$11*((drdp!B245)*'ASXY-TI2S'!$B245+(drdp!E245)*'ASXY-TI2S'!$C245+(drdp!H245)*'ASXY-TI2S'!$D245)</f>
        <v>0</v>
      </c>
      <c r="I245" s="18">
        <f>Model!$W$11*((drdp!C245)*'ASXY-TI2S'!$B245+(drdp!F245)*'ASXY-TI2S'!$C245+(drdp!I245)*'ASXY-TI2S'!$D245)</f>
        <v>0</v>
      </c>
      <c r="J245" s="18">
        <f>Model!$W$11*((drdp!D245)*'ASXY-TI2S'!$B245+(drdp!G245)*'ASXY-TI2S'!$C245+(drdp!J245)*'ASXY-TI2S'!$D245)</f>
        <v>0</v>
      </c>
      <c r="K245" s="21">
        <f>SUM(E$3:E244)+H245</f>
        <v>7.5088414534331877E-2</v>
      </c>
      <c r="L245" s="21">
        <f>SUM(F$3:F244)+I245</f>
        <v>0.1327926137004154</v>
      </c>
      <c r="M245" s="21">
        <f>SUM(G$3:G244)+J245</f>
        <v>-3.3628785436320863E-2</v>
      </c>
      <c r="N245" s="21"/>
      <c r="O245" s="21"/>
      <c r="P245" s="21"/>
      <c r="Q245" s="19">
        <f t="shared" si="19"/>
        <v>5.6382699972796629E-3</v>
      </c>
      <c r="R245" s="19">
        <f t="shared" si="20"/>
        <v>1.763387825338775E-2</v>
      </c>
      <c r="S245" s="19">
        <f t="shared" si="21"/>
        <v>1.1308952099221062E-3</v>
      </c>
      <c r="T245" s="19">
        <f t="shared" si="22"/>
        <v>9.971186824634189E-3</v>
      </c>
      <c r="U245" s="19">
        <f t="shared" si="23"/>
        <v>-2.5251321811285638E-3</v>
      </c>
      <c r="V245" s="19">
        <f t="shared" si="24"/>
        <v>-4.4656543136595119E-3</v>
      </c>
    </row>
    <row r="246" spans="1:22" x14ac:dyDescent="0.25">
      <c r="A246" s="26">
        <f>Wellpath!E246</f>
        <v>0</v>
      </c>
      <c r="B246" s="22">
        <v>0</v>
      </c>
      <c r="C246" s="22">
        <f>SIN(Wellpath!$L246) * COS(Wellpath!$L246) / 2</f>
        <v>0</v>
      </c>
      <c r="D246" s="22">
        <f>(-TAN(Dip) * SIN(Wellpath!$L246) * COS(Wellpath!$L246) * SIN(Wellpath!$O246)) / 2</f>
        <v>0</v>
      </c>
      <c r="E246" s="20">
        <f>Model!$W$11*((drdp!B246+drdp!K246)*'ASXY-TI2S'!$B246+(drdp!E246+drdp!N246)*'ASXY-TI2S'!$C246+(drdp!H246+drdp!Q246)*'ASXY-TI2S'!$D246)</f>
        <v>0</v>
      </c>
      <c r="F246" s="20">
        <f>Model!$W$11*((drdp!C246+drdp!L246)*'ASXY-TI2S'!$B246+(drdp!F246+drdp!O246)*'ASXY-TI2S'!$C246+(drdp!I246+drdp!R246)*'ASXY-TI2S'!$D246)</f>
        <v>0</v>
      </c>
      <c r="G246" s="20">
        <f>Model!$W$11*((drdp!D246+drdp!M246)*'ASXY-TI2S'!$B246+(drdp!G246+drdp!P246)*'ASXY-TI2S'!$C246+(drdp!J246+drdp!S246)*'ASXY-TI2S'!$D246)</f>
        <v>0</v>
      </c>
      <c r="H246" s="18">
        <f>Model!$W$11*((drdp!B246)*'ASXY-TI2S'!$B246+(drdp!E246)*'ASXY-TI2S'!$C246+(drdp!H246)*'ASXY-TI2S'!$D246)</f>
        <v>0</v>
      </c>
      <c r="I246" s="18">
        <f>Model!$W$11*((drdp!C246)*'ASXY-TI2S'!$B246+(drdp!F246)*'ASXY-TI2S'!$C246+(drdp!I246)*'ASXY-TI2S'!$D246)</f>
        <v>0</v>
      </c>
      <c r="J246" s="18">
        <f>Model!$W$11*((drdp!D246)*'ASXY-TI2S'!$B246+(drdp!G246)*'ASXY-TI2S'!$C246+(drdp!J246)*'ASXY-TI2S'!$D246)</f>
        <v>0</v>
      </c>
      <c r="K246" s="21">
        <f>SUM(E$3:E245)+H246</f>
        <v>7.5088414534331877E-2</v>
      </c>
      <c r="L246" s="21">
        <f>SUM(F$3:F245)+I246</f>
        <v>0.1327926137004154</v>
      </c>
      <c r="M246" s="21">
        <f>SUM(G$3:G245)+J246</f>
        <v>-3.3628785436320863E-2</v>
      </c>
      <c r="N246" s="21"/>
      <c r="O246" s="21"/>
      <c r="P246" s="21"/>
      <c r="Q246" s="19">
        <f t="shared" si="19"/>
        <v>5.6382699972796629E-3</v>
      </c>
      <c r="R246" s="19">
        <f t="shared" si="20"/>
        <v>1.763387825338775E-2</v>
      </c>
      <c r="S246" s="19">
        <f t="shared" si="21"/>
        <v>1.1308952099221062E-3</v>
      </c>
      <c r="T246" s="19">
        <f t="shared" si="22"/>
        <v>9.971186824634189E-3</v>
      </c>
      <c r="U246" s="19">
        <f t="shared" si="23"/>
        <v>-2.5251321811285638E-3</v>
      </c>
      <c r="V246" s="19">
        <f t="shared" si="24"/>
        <v>-4.4656543136595119E-3</v>
      </c>
    </row>
    <row r="247" spans="1:22" x14ac:dyDescent="0.25">
      <c r="A247" s="26">
        <f>Wellpath!E247</f>
        <v>0</v>
      </c>
      <c r="B247" s="22">
        <v>0</v>
      </c>
      <c r="C247" s="22">
        <f>SIN(Wellpath!$L247) * COS(Wellpath!$L247) / 2</f>
        <v>0</v>
      </c>
      <c r="D247" s="22">
        <f>(-TAN(Dip) * SIN(Wellpath!$L247) * COS(Wellpath!$L247) * SIN(Wellpath!$O247)) / 2</f>
        <v>0</v>
      </c>
      <c r="E247" s="20">
        <f>Model!$W$11*((drdp!B247+drdp!K247)*'ASXY-TI2S'!$B247+(drdp!E247+drdp!N247)*'ASXY-TI2S'!$C247+(drdp!H247+drdp!Q247)*'ASXY-TI2S'!$D247)</f>
        <v>0</v>
      </c>
      <c r="F247" s="20">
        <f>Model!$W$11*((drdp!C247+drdp!L247)*'ASXY-TI2S'!$B247+(drdp!F247+drdp!O247)*'ASXY-TI2S'!$C247+(drdp!I247+drdp!R247)*'ASXY-TI2S'!$D247)</f>
        <v>0</v>
      </c>
      <c r="G247" s="20">
        <f>Model!$W$11*((drdp!D247+drdp!M247)*'ASXY-TI2S'!$B247+(drdp!G247+drdp!P247)*'ASXY-TI2S'!$C247+(drdp!J247+drdp!S247)*'ASXY-TI2S'!$D247)</f>
        <v>0</v>
      </c>
      <c r="H247" s="18">
        <f>Model!$W$11*((drdp!B247)*'ASXY-TI2S'!$B247+(drdp!E247)*'ASXY-TI2S'!$C247+(drdp!H247)*'ASXY-TI2S'!$D247)</f>
        <v>0</v>
      </c>
      <c r="I247" s="18">
        <f>Model!$W$11*((drdp!C247)*'ASXY-TI2S'!$B247+(drdp!F247)*'ASXY-TI2S'!$C247+(drdp!I247)*'ASXY-TI2S'!$D247)</f>
        <v>0</v>
      </c>
      <c r="J247" s="18">
        <f>Model!$W$11*((drdp!D247)*'ASXY-TI2S'!$B247+(drdp!G247)*'ASXY-TI2S'!$C247+(drdp!J247)*'ASXY-TI2S'!$D247)</f>
        <v>0</v>
      </c>
      <c r="K247" s="21">
        <f>SUM(E$3:E246)+H247</f>
        <v>7.5088414534331877E-2</v>
      </c>
      <c r="L247" s="21">
        <f>SUM(F$3:F246)+I247</f>
        <v>0.1327926137004154</v>
      </c>
      <c r="M247" s="21">
        <f>SUM(G$3:G246)+J247</f>
        <v>-3.3628785436320863E-2</v>
      </c>
      <c r="N247" s="21"/>
      <c r="O247" s="21"/>
      <c r="P247" s="21"/>
      <c r="Q247" s="19">
        <f t="shared" si="19"/>
        <v>5.6382699972796629E-3</v>
      </c>
      <c r="R247" s="19">
        <f t="shared" si="20"/>
        <v>1.763387825338775E-2</v>
      </c>
      <c r="S247" s="19">
        <f t="shared" si="21"/>
        <v>1.1308952099221062E-3</v>
      </c>
      <c r="T247" s="19">
        <f t="shared" si="22"/>
        <v>9.971186824634189E-3</v>
      </c>
      <c r="U247" s="19">
        <f t="shared" si="23"/>
        <v>-2.5251321811285638E-3</v>
      </c>
      <c r="V247" s="19">
        <f t="shared" si="24"/>
        <v>-4.4656543136595119E-3</v>
      </c>
    </row>
    <row r="248" spans="1:22" x14ac:dyDescent="0.25">
      <c r="A248" s="26">
        <f>Wellpath!E248</f>
        <v>0</v>
      </c>
      <c r="B248" s="22">
        <v>0</v>
      </c>
      <c r="C248" s="22">
        <f>SIN(Wellpath!$L248) * COS(Wellpath!$L248) / 2</f>
        <v>0</v>
      </c>
      <c r="D248" s="22">
        <f>(-TAN(Dip) * SIN(Wellpath!$L248) * COS(Wellpath!$L248) * SIN(Wellpath!$O248)) / 2</f>
        <v>0</v>
      </c>
      <c r="E248" s="20">
        <f>Model!$W$11*((drdp!B248+drdp!K248)*'ASXY-TI2S'!$B248+(drdp!E248+drdp!N248)*'ASXY-TI2S'!$C248+(drdp!H248+drdp!Q248)*'ASXY-TI2S'!$D248)</f>
        <v>0</v>
      </c>
      <c r="F248" s="20">
        <f>Model!$W$11*((drdp!C248+drdp!L248)*'ASXY-TI2S'!$B248+(drdp!F248+drdp!O248)*'ASXY-TI2S'!$C248+(drdp!I248+drdp!R248)*'ASXY-TI2S'!$D248)</f>
        <v>0</v>
      </c>
      <c r="G248" s="20">
        <f>Model!$W$11*((drdp!D248+drdp!M248)*'ASXY-TI2S'!$B248+(drdp!G248+drdp!P248)*'ASXY-TI2S'!$C248+(drdp!J248+drdp!S248)*'ASXY-TI2S'!$D248)</f>
        <v>0</v>
      </c>
      <c r="H248" s="18">
        <f>Model!$W$11*((drdp!B248)*'ASXY-TI2S'!$B248+(drdp!E248)*'ASXY-TI2S'!$C248+(drdp!H248)*'ASXY-TI2S'!$D248)</f>
        <v>0</v>
      </c>
      <c r="I248" s="18">
        <f>Model!$W$11*((drdp!C248)*'ASXY-TI2S'!$B248+(drdp!F248)*'ASXY-TI2S'!$C248+(drdp!I248)*'ASXY-TI2S'!$D248)</f>
        <v>0</v>
      </c>
      <c r="J248" s="18">
        <f>Model!$W$11*((drdp!D248)*'ASXY-TI2S'!$B248+(drdp!G248)*'ASXY-TI2S'!$C248+(drdp!J248)*'ASXY-TI2S'!$D248)</f>
        <v>0</v>
      </c>
      <c r="K248" s="21">
        <f>SUM(E$3:E247)+H248</f>
        <v>7.5088414534331877E-2</v>
      </c>
      <c r="L248" s="21">
        <f>SUM(F$3:F247)+I248</f>
        <v>0.1327926137004154</v>
      </c>
      <c r="M248" s="21">
        <f>SUM(G$3:G247)+J248</f>
        <v>-3.3628785436320863E-2</v>
      </c>
      <c r="N248" s="21"/>
      <c r="O248" s="21"/>
      <c r="P248" s="21"/>
      <c r="Q248" s="19">
        <f t="shared" si="19"/>
        <v>5.6382699972796629E-3</v>
      </c>
      <c r="R248" s="19">
        <f t="shared" si="20"/>
        <v>1.763387825338775E-2</v>
      </c>
      <c r="S248" s="19">
        <f t="shared" si="21"/>
        <v>1.1308952099221062E-3</v>
      </c>
      <c r="T248" s="19">
        <f t="shared" si="22"/>
        <v>9.971186824634189E-3</v>
      </c>
      <c r="U248" s="19">
        <f t="shared" si="23"/>
        <v>-2.5251321811285638E-3</v>
      </c>
      <c r="V248" s="19">
        <f t="shared" si="24"/>
        <v>-4.4656543136595119E-3</v>
      </c>
    </row>
    <row r="249" spans="1:22" x14ac:dyDescent="0.25">
      <c r="A249" s="26">
        <f>Wellpath!E249</f>
        <v>0</v>
      </c>
      <c r="B249" s="22">
        <v>0</v>
      </c>
      <c r="C249" s="22">
        <f>SIN(Wellpath!$L249) * COS(Wellpath!$L249) / 2</f>
        <v>0</v>
      </c>
      <c r="D249" s="22">
        <f>(-TAN(Dip) * SIN(Wellpath!$L249) * COS(Wellpath!$L249) * SIN(Wellpath!$O249)) / 2</f>
        <v>0</v>
      </c>
      <c r="E249" s="20">
        <f>Model!$W$11*((drdp!B249+drdp!K249)*'ASXY-TI2S'!$B249+(drdp!E249+drdp!N249)*'ASXY-TI2S'!$C249+(drdp!H249+drdp!Q249)*'ASXY-TI2S'!$D249)</f>
        <v>0</v>
      </c>
      <c r="F249" s="20">
        <f>Model!$W$11*((drdp!C249+drdp!L249)*'ASXY-TI2S'!$B249+(drdp!F249+drdp!O249)*'ASXY-TI2S'!$C249+(drdp!I249+drdp!R249)*'ASXY-TI2S'!$D249)</f>
        <v>0</v>
      </c>
      <c r="G249" s="20">
        <f>Model!$W$11*((drdp!D249+drdp!M249)*'ASXY-TI2S'!$B249+(drdp!G249+drdp!P249)*'ASXY-TI2S'!$C249+(drdp!J249+drdp!S249)*'ASXY-TI2S'!$D249)</f>
        <v>0</v>
      </c>
      <c r="H249" s="18">
        <f>Model!$W$11*((drdp!B249)*'ASXY-TI2S'!$B249+(drdp!E249)*'ASXY-TI2S'!$C249+(drdp!H249)*'ASXY-TI2S'!$D249)</f>
        <v>0</v>
      </c>
      <c r="I249" s="18">
        <f>Model!$W$11*((drdp!C249)*'ASXY-TI2S'!$B249+(drdp!F249)*'ASXY-TI2S'!$C249+(drdp!I249)*'ASXY-TI2S'!$D249)</f>
        <v>0</v>
      </c>
      <c r="J249" s="18">
        <f>Model!$W$11*((drdp!D249)*'ASXY-TI2S'!$B249+(drdp!G249)*'ASXY-TI2S'!$C249+(drdp!J249)*'ASXY-TI2S'!$D249)</f>
        <v>0</v>
      </c>
      <c r="K249" s="21">
        <f>SUM(E$3:E248)+H249</f>
        <v>7.5088414534331877E-2</v>
      </c>
      <c r="L249" s="21">
        <f>SUM(F$3:F248)+I249</f>
        <v>0.1327926137004154</v>
      </c>
      <c r="M249" s="21">
        <f>SUM(G$3:G248)+J249</f>
        <v>-3.3628785436320863E-2</v>
      </c>
      <c r="N249" s="21"/>
      <c r="O249" s="21"/>
      <c r="P249" s="21"/>
      <c r="Q249" s="19">
        <f t="shared" si="19"/>
        <v>5.6382699972796629E-3</v>
      </c>
      <c r="R249" s="19">
        <f t="shared" si="20"/>
        <v>1.763387825338775E-2</v>
      </c>
      <c r="S249" s="19">
        <f t="shared" si="21"/>
        <v>1.1308952099221062E-3</v>
      </c>
      <c r="T249" s="19">
        <f t="shared" si="22"/>
        <v>9.971186824634189E-3</v>
      </c>
      <c r="U249" s="19">
        <f t="shared" si="23"/>
        <v>-2.5251321811285638E-3</v>
      </c>
      <c r="V249" s="19">
        <f t="shared" si="24"/>
        <v>-4.4656543136595119E-3</v>
      </c>
    </row>
    <row r="250" spans="1:22" x14ac:dyDescent="0.25">
      <c r="A250" s="26">
        <f>Wellpath!E250</f>
        <v>0</v>
      </c>
      <c r="B250" s="22">
        <v>0</v>
      </c>
      <c r="C250" s="22">
        <f>SIN(Wellpath!$L250) * COS(Wellpath!$L250) / 2</f>
        <v>0</v>
      </c>
      <c r="D250" s="22">
        <f>(-TAN(Dip) * SIN(Wellpath!$L250) * COS(Wellpath!$L250) * SIN(Wellpath!$O250)) / 2</f>
        <v>0</v>
      </c>
      <c r="E250" s="20">
        <f>Model!$W$11*((drdp!B250+drdp!K250)*'ASXY-TI2S'!$B250+(drdp!E250+drdp!N250)*'ASXY-TI2S'!$C250+(drdp!H250+drdp!Q250)*'ASXY-TI2S'!$D250)</f>
        <v>0</v>
      </c>
      <c r="F250" s="20">
        <f>Model!$W$11*((drdp!C250+drdp!L250)*'ASXY-TI2S'!$B250+(drdp!F250+drdp!O250)*'ASXY-TI2S'!$C250+(drdp!I250+drdp!R250)*'ASXY-TI2S'!$D250)</f>
        <v>0</v>
      </c>
      <c r="G250" s="20">
        <f>Model!$W$11*((drdp!D250+drdp!M250)*'ASXY-TI2S'!$B250+(drdp!G250+drdp!P250)*'ASXY-TI2S'!$C250+(drdp!J250+drdp!S250)*'ASXY-TI2S'!$D250)</f>
        <v>0</v>
      </c>
      <c r="H250" s="18">
        <f>Model!$W$11*((drdp!B250)*'ASXY-TI2S'!$B250+(drdp!E250)*'ASXY-TI2S'!$C250+(drdp!H250)*'ASXY-TI2S'!$D250)</f>
        <v>0</v>
      </c>
      <c r="I250" s="18">
        <f>Model!$W$11*((drdp!C250)*'ASXY-TI2S'!$B250+(drdp!F250)*'ASXY-TI2S'!$C250+(drdp!I250)*'ASXY-TI2S'!$D250)</f>
        <v>0</v>
      </c>
      <c r="J250" s="18">
        <f>Model!$W$11*((drdp!D250)*'ASXY-TI2S'!$B250+(drdp!G250)*'ASXY-TI2S'!$C250+(drdp!J250)*'ASXY-TI2S'!$D250)</f>
        <v>0</v>
      </c>
      <c r="K250" s="21">
        <f>SUM(E$3:E249)+H250</f>
        <v>7.5088414534331877E-2</v>
      </c>
      <c r="L250" s="21">
        <f>SUM(F$3:F249)+I250</f>
        <v>0.1327926137004154</v>
      </c>
      <c r="M250" s="21">
        <f>SUM(G$3:G249)+J250</f>
        <v>-3.3628785436320863E-2</v>
      </c>
      <c r="N250" s="21"/>
      <c r="O250" s="21"/>
      <c r="P250" s="21"/>
      <c r="Q250" s="19">
        <f t="shared" si="19"/>
        <v>5.6382699972796629E-3</v>
      </c>
      <c r="R250" s="19">
        <f t="shared" si="20"/>
        <v>1.763387825338775E-2</v>
      </c>
      <c r="S250" s="19">
        <f t="shared" si="21"/>
        <v>1.1308952099221062E-3</v>
      </c>
      <c r="T250" s="19">
        <f t="shared" si="22"/>
        <v>9.971186824634189E-3</v>
      </c>
      <c r="U250" s="19">
        <f t="shared" si="23"/>
        <v>-2.5251321811285638E-3</v>
      </c>
      <c r="V250" s="19">
        <f t="shared" si="24"/>
        <v>-4.4656543136595119E-3</v>
      </c>
    </row>
    <row r="251" spans="1:22" x14ac:dyDescent="0.25">
      <c r="A251" s="26">
        <f>Wellpath!E251</f>
        <v>0</v>
      </c>
      <c r="B251" s="22">
        <v>0</v>
      </c>
      <c r="C251" s="22">
        <f>SIN(Wellpath!$L251) * COS(Wellpath!$L251) / 2</f>
        <v>0</v>
      </c>
      <c r="D251" s="22">
        <f>(-TAN(Dip) * SIN(Wellpath!$L251) * COS(Wellpath!$L251) * SIN(Wellpath!$O251)) / 2</f>
        <v>0</v>
      </c>
      <c r="E251" s="20">
        <f>Model!$W$11*((drdp!B251+drdp!K251)*'ASXY-TI2S'!$B251+(drdp!E251+drdp!N251)*'ASXY-TI2S'!$C251+(drdp!H251+drdp!Q251)*'ASXY-TI2S'!$D251)</f>
        <v>0</v>
      </c>
      <c r="F251" s="20">
        <f>Model!$W$11*((drdp!C251+drdp!L251)*'ASXY-TI2S'!$B251+(drdp!F251+drdp!O251)*'ASXY-TI2S'!$C251+(drdp!I251+drdp!R251)*'ASXY-TI2S'!$D251)</f>
        <v>0</v>
      </c>
      <c r="G251" s="20">
        <f>Model!$W$11*((drdp!D251+drdp!M251)*'ASXY-TI2S'!$B251+(drdp!G251+drdp!P251)*'ASXY-TI2S'!$C251+(drdp!J251+drdp!S251)*'ASXY-TI2S'!$D251)</f>
        <v>0</v>
      </c>
      <c r="H251" s="18">
        <f>Model!$W$11*((drdp!B251)*'ASXY-TI2S'!$B251+(drdp!E251)*'ASXY-TI2S'!$C251+(drdp!H251)*'ASXY-TI2S'!$D251)</f>
        <v>0</v>
      </c>
      <c r="I251" s="18">
        <f>Model!$W$11*((drdp!C251)*'ASXY-TI2S'!$B251+(drdp!F251)*'ASXY-TI2S'!$C251+(drdp!I251)*'ASXY-TI2S'!$D251)</f>
        <v>0</v>
      </c>
      <c r="J251" s="18">
        <f>Model!$W$11*((drdp!D251)*'ASXY-TI2S'!$B251+(drdp!G251)*'ASXY-TI2S'!$C251+(drdp!J251)*'ASXY-TI2S'!$D251)</f>
        <v>0</v>
      </c>
      <c r="K251" s="21">
        <f>SUM(E$3:E250)+H251</f>
        <v>7.5088414534331877E-2</v>
      </c>
      <c r="L251" s="21">
        <f>SUM(F$3:F250)+I251</f>
        <v>0.1327926137004154</v>
      </c>
      <c r="M251" s="21">
        <f>SUM(G$3:G250)+J251</f>
        <v>-3.3628785436320863E-2</v>
      </c>
      <c r="N251" s="21"/>
      <c r="O251" s="21"/>
      <c r="P251" s="21"/>
      <c r="Q251" s="19">
        <f t="shared" si="19"/>
        <v>5.6382699972796629E-3</v>
      </c>
      <c r="R251" s="19">
        <f t="shared" si="20"/>
        <v>1.763387825338775E-2</v>
      </c>
      <c r="S251" s="19">
        <f t="shared" si="21"/>
        <v>1.1308952099221062E-3</v>
      </c>
      <c r="T251" s="19">
        <f t="shared" si="22"/>
        <v>9.971186824634189E-3</v>
      </c>
      <c r="U251" s="19">
        <f t="shared" si="23"/>
        <v>-2.5251321811285638E-3</v>
      </c>
      <c r="V251" s="19">
        <f t="shared" si="24"/>
        <v>-4.4656543136595119E-3</v>
      </c>
    </row>
    <row r="252" spans="1:22" x14ac:dyDescent="0.25">
      <c r="A252" s="26">
        <f>Wellpath!E252</f>
        <v>0</v>
      </c>
      <c r="B252" s="22">
        <v>0</v>
      </c>
      <c r="C252" s="22">
        <f>SIN(Wellpath!$L252) * COS(Wellpath!$L252) / 2</f>
        <v>0</v>
      </c>
      <c r="D252" s="22">
        <f>(-TAN(Dip) * SIN(Wellpath!$L252) * COS(Wellpath!$L252) * SIN(Wellpath!$O252)) / 2</f>
        <v>0</v>
      </c>
      <c r="E252" s="20">
        <f>Model!$W$11*((drdp!B252+drdp!K252)*'ASXY-TI2S'!$B252+(drdp!E252+drdp!N252)*'ASXY-TI2S'!$C252+(drdp!H252+drdp!Q252)*'ASXY-TI2S'!$D252)</f>
        <v>0</v>
      </c>
      <c r="F252" s="20">
        <f>Model!$W$11*((drdp!C252+drdp!L252)*'ASXY-TI2S'!$B252+(drdp!F252+drdp!O252)*'ASXY-TI2S'!$C252+(drdp!I252+drdp!R252)*'ASXY-TI2S'!$D252)</f>
        <v>0</v>
      </c>
      <c r="G252" s="20">
        <f>Model!$W$11*((drdp!D252+drdp!M252)*'ASXY-TI2S'!$B252+(drdp!G252+drdp!P252)*'ASXY-TI2S'!$C252+(drdp!J252+drdp!S252)*'ASXY-TI2S'!$D252)</f>
        <v>0</v>
      </c>
      <c r="H252" s="18">
        <f>Model!$W$11*((drdp!B252)*'ASXY-TI2S'!$B252+(drdp!E252)*'ASXY-TI2S'!$C252+(drdp!H252)*'ASXY-TI2S'!$D252)</f>
        <v>0</v>
      </c>
      <c r="I252" s="18">
        <f>Model!$W$11*((drdp!C252)*'ASXY-TI2S'!$B252+(drdp!F252)*'ASXY-TI2S'!$C252+(drdp!I252)*'ASXY-TI2S'!$D252)</f>
        <v>0</v>
      </c>
      <c r="J252" s="18">
        <f>Model!$W$11*((drdp!D252)*'ASXY-TI2S'!$B252+(drdp!G252)*'ASXY-TI2S'!$C252+(drdp!J252)*'ASXY-TI2S'!$D252)</f>
        <v>0</v>
      </c>
      <c r="K252" s="21">
        <f>SUM(E$3:E251)+H252</f>
        <v>7.5088414534331877E-2</v>
      </c>
      <c r="L252" s="21">
        <f>SUM(F$3:F251)+I252</f>
        <v>0.1327926137004154</v>
      </c>
      <c r="M252" s="21">
        <f>SUM(G$3:G251)+J252</f>
        <v>-3.3628785436320863E-2</v>
      </c>
      <c r="N252" s="21"/>
      <c r="O252" s="21"/>
      <c r="P252" s="21"/>
      <c r="Q252" s="19">
        <f t="shared" si="19"/>
        <v>5.6382699972796629E-3</v>
      </c>
      <c r="R252" s="19">
        <f t="shared" si="20"/>
        <v>1.763387825338775E-2</v>
      </c>
      <c r="S252" s="19">
        <f t="shared" si="21"/>
        <v>1.1308952099221062E-3</v>
      </c>
      <c r="T252" s="19">
        <f t="shared" si="22"/>
        <v>9.971186824634189E-3</v>
      </c>
      <c r="U252" s="19">
        <f t="shared" si="23"/>
        <v>-2.5251321811285638E-3</v>
      </c>
      <c r="V252" s="19">
        <f t="shared" si="24"/>
        <v>-4.4656543136595119E-3</v>
      </c>
    </row>
    <row r="253" spans="1:22" x14ac:dyDescent="0.25">
      <c r="A253" s="26">
        <f>Wellpath!E253</f>
        <v>0</v>
      </c>
      <c r="B253" s="22">
        <v>0</v>
      </c>
      <c r="C253" s="22">
        <f>SIN(Wellpath!$L253) * COS(Wellpath!$L253) / 2</f>
        <v>0</v>
      </c>
      <c r="D253" s="22">
        <f>(-TAN(Dip) * SIN(Wellpath!$L253) * COS(Wellpath!$L253) * SIN(Wellpath!$O253)) / 2</f>
        <v>0</v>
      </c>
      <c r="E253" s="20">
        <f>Model!$W$11*((drdp!B253+drdp!K253)*'ASXY-TI2S'!$B253+(drdp!E253+drdp!N253)*'ASXY-TI2S'!$C253+(drdp!H253+drdp!Q253)*'ASXY-TI2S'!$D253)</f>
        <v>0</v>
      </c>
      <c r="F253" s="20">
        <f>Model!$W$11*((drdp!C253+drdp!L253)*'ASXY-TI2S'!$B253+(drdp!F253+drdp!O253)*'ASXY-TI2S'!$C253+(drdp!I253+drdp!R253)*'ASXY-TI2S'!$D253)</f>
        <v>0</v>
      </c>
      <c r="G253" s="20">
        <f>Model!$W$11*((drdp!D253+drdp!M253)*'ASXY-TI2S'!$B253+(drdp!G253+drdp!P253)*'ASXY-TI2S'!$C253+(drdp!J253+drdp!S253)*'ASXY-TI2S'!$D253)</f>
        <v>0</v>
      </c>
      <c r="H253" s="18">
        <f>Model!$W$11*((drdp!B253)*'ASXY-TI2S'!$B253+(drdp!E253)*'ASXY-TI2S'!$C253+(drdp!H253)*'ASXY-TI2S'!$D253)</f>
        <v>0</v>
      </c>
      <c r="I253" s="18">
        <f>Model!$W$11*((drdp!C253)*'ASXY-TI2S'!$B253+(drdp!F253)*'ASXY-TI2S'!$C253+(drdp!I253)*'ASXY-TI2S'!$D253)</f>
        <v>0</v>
      </c>
      <c r="J253" s="18">
        <f>Model!$W$11*((drdp!D253)*'ASXY-TI2S'!$B253+(drdp!G253)*'ASXY-TI2S'!$C253+(drdp!J253)*'ASXY-TI2S'!$D253)</f>
        <v>0</v>
      </c>
      <c r="K253" s="21">
        <f>SUM(E$3:E252)+H253</f>
        <v>7.5088414534331877E-2</v>
      </c>
      <c r="L253" s="21">
        <f>SUM(F$3:F252)+I253</f>
        <v>0.1327926137004154</v>
      </c>
      <c r="M253" s="21">
        <f>SUM(G$3:G252)+J253</f>
        <v>-3.3628785436320863E-2</v>
      </c>
      <c r="N253" s="21"/>
      <c r="O253" s="21"/>
      <c r="P253" s="21"/>
      <c r="Q253" s="19">
        <f t="shared" si="19"/>
        <v>5.6382699972796629E-3</v>
      </c>
      <c r="R253" s="19">
        <f t="shared" si="20"/>
        <v>1.763387825338775E-2</v>
      </c>
      <c r="S253" s="19">
        <f t="shared" si="21"/>
        <v>1.1308952099221062E-3</v>
      </c>
      <c r="T253" s="19">
        <f t="shared" si="22"/>
        <v>9.971186824634189E-3</v>
      </c>
      <c r="U253" s="19">
        <f t="shared" si="23"/>
        <v>-2.5251321811285638E-3</v>
      </c>
      <c r="V253" s="19">
        <f t="shared" si="24"/>
        <v>-4.4656543136595119E-3</v>
      </c>
    </row>
    <row r="254" spans="1:22" x14ac:dyDescent="0.25">
      <c r="A254" s="26">
        <f>Wellpath!E254</f>
        <v>0</v>
      </c>
      <c r="B254" s="22">
        <v>0</v>
      </c>
      <c r="C254" s="22">
        <f>SIN(Wellpath!$L254) * COS(Wellpath!$L254) / 2</f>
        <v>0</v>
      </c>
      <c r="D254" s="22">
        <f>(-TAN(Dip) * SIN(Wellpath!$L254) * COS(Wellpath!$L254) * SIN(Wellpath!$O254)) / 2</f>
        <v>0</v>
      </c>
      <c r="E254" s="20">
        <f>Model!$W$11*((drdp!B254+drdp!K254)*'ASXY-TI2S'!$B254+(drdp!E254+drdp!N254)*'ASXY-TI2S'!$C254+(drdp!H254+drdp!Q254)*'ASXY-TI2S'!$D254)</f>
        <v>0</v>
      </c>
      <c r="F254" s="20">
        <f>Model!$W$11*((drdp!C254+drdp!L254)*'ASXY-TI2S'!$B254+(drdp!F254+drdp!O254)*'ASXY-TI2S'!$C254+(drdp!I254+drdp!R254)*'ASXY-TI2S'!$D254)</f>
        <v>0</v>
      </c>
      <c r="G254" s="20">
        <f>Model!$W$11*((drdp!D254+drdp!M254)*'ASXY-TI2S'!$B254+(drdp!G254+drdp!P254)*'ASXY-TI2S'!$C254+(drdp!J254+drdp!S254)*'ASXY-TI2S'!$D254)</f>
        <v>0</v>
      </c>
      <c r="H254" s="18">
        <f>Model!$W$11*((drdp!B254)*'ASXY-TI2S'!$B254+(drdp!E254)*'ASXY-TI2S'!$C254+(drdp!H254)*'ASXY-TI2S'!$D254)</f>
        <v>0</v>
      </c>
      <c r="I254" s="18">
        <f>Model!$W$11*((drdp!C254)*'ASXY-TI2S'!$B254+(drdp!F254)*'ASXY-TI2S'!$C254+(drdp!I254)*'ASXY-TI2S'!$D254)</f>
        <v>0</v>
      </c>
      <c r="J254" s="18">
        <f>Model!$W$11*((drdp!D254)*'ASXY-TI2S'!$B254+(drdp!G254)*'ASXY-TI2S'!$C254+(drdp!J254)*'ASXY-TI2S'!$D254)</f>
        <v>0</v>
      </c>
      <c r="K254" s="21">
        <f>SUM(E$3:E253)+H254</f>
        <v>7.5088414534331877E-2</v>
      </c>
      <c r="L254" s="21">
        <f>SUM(F$3:F253)+I254</f>
        <v>0.1327926137004154</v>
      </c>
      <c r="M254" s="21">
        <f>SUM(G$3:G253)+J254</f>
        <v>-3.3628785436320863E-2</v>
      </c>
      <c r="N254" s="21"/>
      <c r="O254" s="21"/>
      <c r="P254" s="21"/>
      <c r="Q254" s="19">
        <f t="shared" si="19"/>
        <v>5.6382699972796629E-3</v>
      </c>
      <c r="R254" s="19">
        <f t="shared" si="20"/>
        <v>1.763387825338775E-2</v>
      </c>
      <c r="S254" s="19">
        <f t="shared" si="21"/>
        <v>1.1308952099221062E-3</v>
      </c>
      <c r="T254" s="19">
        <f t="shared" si="22"/>
        <v>9.971186824634189E-3</v>
      </c>
      <c r="U254" s="19">
        <f t="shared" si="23"/>
        <v>-2.5251321811285638E-3</v>
      </c>
      <c r="V254" s="19">
        <f t="shared" si="24"/>
        <v>-4.4656543136595119E-3</v>
      </c>
    </row>
    <row r="255" spans="1:22" x14ac:dyDescent="0.25">
      <c r="A255" s="26">
        <f>Wellpath!E255</f>
        <v>0</v>
      </c>
      <c r="B255" s="22">
        <v>0</v>
      </c>
      <c r="C255" s="22">
        <f>SIN(Wellpath!$L255) * COS(Wellpath!$L255) / 2</f>
        <v>0</v>
      </c>
      <c r="D255" s="22">
        <f>(-TAN(Dip) * SIN(Wellpath!$L255) * COS(Wellpath!$L255) * SIN(Wellpath!$O255)) / 2</f>
        <v>0</v>
      </c>
      <c r="E255" s="20">
        <f>Model!$W$11*((drdp!B255+drdp!K255)*'ASXY-TI2S'!$B255+(drdp!E255+drdp!N255)*'ASXY-TI2S'!$C255+(drdp!H255+drdp!Q255)*'ASXY-TI2S'!$D255)</f>
        <v>0</v>
      </c>
      <c r="F255" s="20">
        <f>Model!$W$11*((drdp!C255+drdp!L255)*'ASXY-TI2S'!$B255+(drdp!F255+drdp!O255)*'ASXY-TI2S'!$C255+(drdp!I255+drdp!R255)*'ASXY-TI2S'!$D255)</f>
        <v>0</v>
      </c>
      <c r="G255" s="20">
        <f>Model!$W$11*((drdp!D255+drdp!M255)*'ASXY-TI2S'!$B255+(drdp!G255+drdp!P255)*'ASXY-TI2S'!$C255+(drdp!J255+drdp!S255)*'ASXY-TI2S'!$D255)</f>
        <v>0</v>
      </c>
      <c r="H255" s="18">
        <f>Model!$W$11*((drdp!B255)*'ASXY-TI2S'!$B255+(drdp!E255)*'ASXY-TI2S'!$C255+(drdp!H255)*'ASXY-TI2S'!$D255)</f>
        <v>0</v>
      </c>
      <c r="I255" s="18">
        <f>Model!$W$11*((drdp!C255)*'ASXY-TI2S'!$B255+(drdp!F255)*'ASXY-TI2S'!$C255+(drdp!I255)*'ASXY-TI2S'!$D255)</f>
        <v>0</v>
      </c>
      <c r="J255" s="18">
        <f>Model!$W$11*((drdp!D255)*'ASXY-TI2S'!$B255+(drdp!G255)*'ASXY-TI2S'!$C255+(drdp!J255)*'ASXY-TI2S'!$D255)</f>
        <v>0</v>
      </c>
      <c r="K255" s="21">
        <f>SUM(E$3:E254)+H255</f>
        <v>7.5088414534331877E-2</v>
      </c>
      <c r="L255" s="21">
        <f>SUM(F$3:F254)+I255</f>
        <v>0.1327926137004154</v>
      </c>
      <c r="M255" s="21">
        <f>SUM(G$3:G254)+J255</f>
        <v>-3.3628785436320863E-2</v>
      </c>
      <c r="N255" s="21"/>
      <c r="O255" s="21"/>
      <c r="P255" s="21"/>
      <c r="Q255" s="19">
        <f t="shared" si="19"/>
        <v>5.6382699972796629E-3</v>
      </c>
      <c r="R255" s="19">
        <f t="shared" si="20"/>
        <v>1.763387825338775E-2</v>
      </c>
      <c r="S255" s="19">
        <f t="shared" si="21"/>
        <v>1.1308952099221062E-3</v>
      </c>
      <c r="T255" s="19">
        <f t="shared" si="22"/>
        <v>9.971186824634189E-3</v>
      </c>
      <c r="U255" s="19">
        <f t="shared" si="23"/>
        <v>-2.5251321811285638E-3</v>
      </c>
      <c r="V255" s="19">
        <f t="shared" si="24"/>
        <v>-4.4656543136595119E-3</v>
      </c>
    </row>
    <row r="256" spans="1:22" x14ac:dyDescent="0.25">
      <c r="A256" s="26">
        <f>Wellpath!E256</f>
        <v>0</v>
      </c>
      <c r="B256" s="22">
        <v>0</v>
      </c>
      <c r="C256" s="22">
        <f>SIN(Wellpath!$L256) * COS(Wellpath!$L256) / 2</f>
        <v>0</v>
      </c>
      <c r="D256" s="22">
        <f>(-TAN(Dip) * SIN(Wellpath!$L256) * COS(Wellpath!$L256) * SIN(Wellpath!$O256)) / 2</f>
        <v>0</v>
      </c>
      <c r="E256" s="20">
        <f>Model!$W$11*((drdp!B256+drdp!K256)*'ASXY-TI2S'!$B256+(drdp!E256+drdp!N256)*'ASXY-TI2S'!$C256+(drdp!H256+drdp!Q256)*'ASXY-TI2S'!$D256)</f>
        <v>0</v>
      </c>
      <c r="F256" s="20">
        <f>Model!$W$11*((drdp!C256+drdp!L256)*'ASXY-TI2S'!$B256+(drdp!F256+drdp!O256)*'ASXY-TI2S'!$C256+(drdp!I256+drdp!R256)*'ASXY-TI2S'!$D256)</f>
        <v>0</v>
      </c>
      <c r="G256" s="20">
        <f>Model!$W$11*((drdp!D256+drdp!M256)*'ASXY-TI2S'!$B256+(drdp!G256+drdp!P256)*'ASXY-TI2S'!$C256+(drdp!J256+drdp!S256)*'ASXY-TI2S'!$D256)</f>
        <v>0</v>
      </c>
      <c r="H256" s="18">
        <f>Model!$W$11*((drdp!B256)*'ASXY-TI2S'!$B256+(drdp!E256)*'ASXY-TI2S'!$C256+(drdp!H256)*'ASXY-TI2S'!$D256)</f>
        <v>0</v>
      </c>
      <c r="I256" s="18">
        <f>Model!$W$11*((drdp!C256)*'ASXY-TI2S'!$B256+(drdp!F256)*'ASXY-TI2S'!$C256+(drdp!I256)*'ASXY-TI2S'!$D256)</f>
        <v>0</v>
      </c>
      <c r="J256" s="18">
        <f>Model!$W$11*((drdp!D256)*'ASXY-TI2S'!$B256+(drdp!G256)*'ASXY-TI2S'!$C256+(drdp!J256)*'ASXY-TI2S'!$D256)</f>
        <v>0</v>
      </c>
      <c r="K256" s="21">
        <f>SUM(E$3:E255)+H256</f>
        <v>7.5088414534331877E-2</v>
      </c>
      <c r="L256" s="21">
        <f>SUM(F$3:F255)+I256</f>
        <v>0.1327926137004154</v>
      </c>
      <c r="M256" s="21">
        <f>SUM(G$3:G255)+J256</f>
        <v>-3.3628785436320863E-2</v>
      </c>
      <c r="N256" s="21"/>
      <c r="O256" s="21"/>
      <c r="P256" s="21"/>
      <c r="Q256" s="19">
        <f t="shared" si="19"/>
        <v>5.6382699972796629E-3</v>
      </c>
      <c r="R256" s="19">
        <f t="shared" si="20"/>
        <v>1.763387825338775E-2</v>
      </c>
      <c r="S256" s="19">
        <f t="shared" si="21"/>
        <v>1.1308952099221062E-3</v>
      </c>
      <c r="T256" s="19">
        <f t="shared" si="22"/>
        <v>9.971186824634189E-3</v>
      </c>
      <c r="U256" s="19">
        <f t="shared" si="23"/>
        <v>-2.5251321811285638E-3</v>
      </c>
      <c r="V256" s="19">
        <f t="shared" si="24"/>
        <v>-4.4656543136595119E-3</v>
      </c>
    </row>
    <row r="257" spans="1:22" x14ac:dyDescent="0.25">
      <c r="A257" s="26">
        <f>Wellpath!E257</f>
        <v>0</v>
      </c>
      <c r="B257" s="22">
        <v>0</v>
      </c>
      <c r="C257" s="22">
        <f>SIN(Wellpath!$L257) * COS(Wellpath!$L257) / 2</f>
        <v>0</v>
      </c>
      <c r="D257" s="22">
        <f>(-TAN(Dip) * SIN(Wellpath!$L257) * COS(Wellpath!$L257) * SIN(Wellpath!$O257)) / 2</f>
        <v>0</v>
      </c>
      <c r="E257" s="20">
        <f>Model!$W$11*((drdp!B257+drdp!K257)*'ASXY-TI2S'!$B257+(drdp!E257+drdp!N257)*'ASXY-TI2S'!$C257+(drdp!H257+drdp!Q257)*'ASXY-TI2S'!$D257)</f>
        <v>0</v>
      </c>
      <c r="F257" s="20">
        <f>Model!$W$11*((drdp!C257+drdp!L257)*'ASXY-TI2S'!$B257+(drdp!F257+drdp!O257)*'ASXY-TI2S'!$C257+(drdp!I257+drdp!R257)*'ASXY-TI2S'!$D257)</f>
        <v>0</v>
      </c>
      <c r="G257" s="20">
        <f>Model!$W$11*((drdp!D257+drdp!M257)*'ASXY-TI2S'!$B257+(drdp!G257+drdp!P257)*'ASXY-TI2S'!$C257+(drdp!J257+drdp!S257)*'ASXY-TI2S'!$D257)</f>
        <v>0</v>
      </c>
      <c r="H257" s="18">
        <f>Model!$W$11*((drdp!B257)*'ASXY-TI2S'!$B257+(drdp!E257)*'ASXY-TI2S'!$C257+(drdp!H257)*'ASXY-TI2S'!$D257)</f>
        <v>0</v>
      </c>
      <c r="I257" s="18">
        <f>Model!$W$11*((drdp!C257)*'ASXY-TI2S'!$B257+(drdp!F257)*'ASXY-TI2S'!$C257+(drdp!I257)*'ASXY-TI2S'!$D257)</f>
        <v>0</v>
      </c>
      <c r="J257" s="18">
        <f>Model!$W$11*((drdp!D257)*'ASXY-TI2S'!$B257+(drdp!G257)*'ASXY-TI2S'!$C257+(drdp!J257)*'ASXY-TI2S'!$D257)</f>
        <v>0</v>
      </c>
      <c r="K257" s="21">
        <f>SUM(E$3:E256)+H257</f>
        <v>7.5088414534331877E-2</v>
      </c>
      <c r="L257" s="21">
        <f>SUM(F$3:F256)+I257</f>
        <v>0.1327926137004154</v>
      </c>
      <c r="M257" s="21">
        <f>SUM(G$3:G256)+J257</f>
        <v>-3.3628785436320863E-2</v>
      </c>
      <c r="N257" s="21"/>
      <c r="O257" s="21"/>
      <c r="P257" s="21"/>
      <c r="Q257" s="19">
        <f t="shared" si="19"/>
        <v>5.6382699972796629E-3</v>
      </c>
      <c r="R257" s="19">
        <f t="shared" si="20"/>
        <v>1.763387825338775E-2</v>
      </c>
      <c r="S257" s="19">
        <f t="shared" si="21"/>
        <v>1.1308952099221062E-3</v>
      </c>
      <c r="T257" s="19">
        <f t="shared" si="22"/>
        <v>9.971186824634189E-3</v>
      </c>
      <c r="U257" s="19">
        <f t="shared" si="23"/>
        <v>-2.5251321811285638E-3</v>
      </c>
      <c r="V257" s="19">
        <f t="shared" si="24"/>
        <v>-4.4656543136595119E-3</v>
      </c>
    </row>
    <row r="258" spans="1:22" x14ac:dyDescent="0.25">
      <c r="A258" s="26">
        <f>Wellpath!E258</f>
        <v>0</v>
      </c>
      <c r="B258" s="22">
        <v>0</v>
      </c>
      <c r="C258" s="22">
        <f>SIN(Wellpath!$L258) * COS(Wellpath!$L258) / 2</f>
        <v>0</v>
      </c>
      <c r="D258" s="22">
        <f>(-TAN(Dip) * SIN(Wellpath!$L258) * COS(Wellpath!$L258) * SIN(Wellpath!$O258)) / 2</f>
        <v>0</v>
      </c>
      <c r="E258" s="20">
        <f>Model!$W$11*((drdp!B258+drdp!K258)*'ASXY-TI2S'!$B258+(drdp!E258+drdp!N258)*'ASXY-TI2S'!$C258+(drdp!H258+drdp!Q258)*'ASXY-TI2S'!$D258)</f>
        <v>0</v>
      </c>
      <c r="F258" s="20">
        <f>Model!$W$11*((drdp!C258+drdp!L258)*'ASXY-TI2S'!$B258+(drdp!F258+drdp!O258)*'ASXY-TI2S'!$C258+(drdp!I258+drdp!R258)*'ASXY-TI2S'!$D258)</f>
        <v>0</v>
      </c>
      <c r="G258" s="20">
        <f>Model!$W$11*((drdp!D258+drdp!M258)*'ASXY-TI2S'!$B258+(drdp!G258+drdp!P258)*'ASXY-TI2S'!$C258+(drdp!J258+drdp!S258)*'ASXY-TI2S'!$D258)</f>
        <v>0</v>
      </c>
      <c r="H258" s="18">
        <f>Model!$W$11*((drdp!B258)*'ASXY-TI2S'!$B258+(drdp!E258)*'ASXY-TI2S'!$C258+(drdp!H258)*'ASXY-TI2S'!$D258)</f>
        <v>0</v>
      </c>
      <c r="I258" s="18">
        <f>Model!$W$11*((drdp!C258)*'ASXY-TI2S'!$B258+(drdp!F258)*'ASXY-TI2S'!$C258+(drdp!I258)*'ASXY-TI2S'!$D258)</f>
        <v>0</v>
      </c>
      <c r="J258" s="18">
        <f>Model!$W$11*((drdp!D258)*'ASXY-TI2S'!$B258+(drdp!G258)*'ASXY-TI2S'!$C258+(drdp!J258)*'ASXY-TI2S'!$D258)</f>
        <v>0</v>
      </c>
      <c r="K258" s="21">
        <f>SUM(E$3:E257)+H258</f>
        <v>7.5088414534331877E-2</v>
      </c>
      <c r="L258" s="21">
        <f>SUM(F$3:F257)+I258</f>
        <v>0.1327926137004154</v>
      </c>
      <c r="M258" s="21">
        <f>SUM(G$3:G257)+J258</f>
        <v>-3.3628785436320863E-2</v>
      </c>
      <c r="N258" s="21"/>
      <c r="O258" s="21"/>
      <c r="P258" s="21"/>
      <c r="Q258" s="19">
        <f t="shared" si="19"/>
        <v>5.6382699972796629E-3</v>
      </c>
      <c r="R258" s="19">
        <f t="shared" si="20"/>
        <v>1.763387825338775E-2</v>
      </c>
      <c r="S258" s="19">
        <f t="shared" si="21"/>
        <v>1.1308952099221062E-3</v>
      </c>
      <c r="T258" s="19">
        <f t="shared" si="22"/>
        <v>9.971186824634189E-3</v>
      </c>
      <c r="U258" s="19">
        <f t="shared" si="23"/>
        <v>-2.5251321811285638E-3</v>
      </c>
      <c r="V258" s="19">
        <f t="shared" si="24"/>
        <v>-4.4656543136595119E-3</v>
      </c>
    </row>
    <row r="259" spans="1:22" x14ac:dyDescent="0.25">
      <c r="A259" s="26">
        <f>Wellpath!E259</f>
        <v>0</v>
      </c>
      <c r="B259" s="22">
        <v>0</v>
      </c>
      <c r="C259" s="22">
        <f>SIN(Wellpath!$L259) * COS(Wellpath!$L259) / 2</f>
        <v>0</v>
      </c>
      <c r="D259" s="22">
        <f>(-TAN(Dip) * SIN(Wellpath!$L259) * COS(Wellpath!$L259) * SIN(Wellpath!$O259)) / 2</f>
        <v>0</v>
      </c>
      <c r="E259" s="20">
        <f>Model!$W$11*((drdp!B259+drdp!K259)*'ASXY-TI2S'!$B259+(drdp!E259+drdp!N259)*'ASXY-TI2S'!$C259+(drdp!H259+drdp!Q259)*'ASXY-TI2S'!$D259)</f>
        <v>0</v>
      </c>
      <c r="F259" s="20">
        <f>Model!$W$11*((drdp!C259+drdp!L259)*'ASXY-TI2S'!$B259+(drdp!F259+drdp!O259)*'ASXY-TI2S'!$C259+(drdp!I259+drdp!R259)*'ASXY-TI2S'!$D259)</f>
        <v>0</v>
      </c>
      <c r="G259" s="20">
        <f>Model!$W$11*((drdp!D259+drdp!M259)*'ASXY-TI2S'!$B259+(drdp!G259+drdp!P259)*'ASXY-TI2S'!$C259+(drdp!J259+drdp!S259)*'ASXY-TI2S'!$D259)</f>
        <v>0</v>
      </c>
      <c r="H259" s="18">
        <f>Model!$W$11*((drdp!B259)*'ASXY-TI2S'!$B259+(drdp!E259)*'ASXY-TI2S'!$C259+(drdp!H259)*'ASXY-TI2S'!$D259)</f>
        <v>0</v>
      </c>
      <c r="I259" s="18">
        <f>Model!$W$11*((drdp!C259)*'ASXY-TI2S'!$B259+(drdp!F259)*'ASXY-TI2S'!$C259+(drdp!I259)*'ASXY-TI2S'!$D259)</f>
        <v>0</v>
      </c>
      <c r="J259" s="18">
        <f>Model!$W$11*((drdp!D259)*'ASXY-TI2S'!$B259+(drdp!G259)*'ASXY-TI2S'!$C259+(drdp!J259)*'ASXY-TI2S'!$D259)</f>
        <v>0</v>
      </c>
      <c r="K259" s="21">
        <f>SUM(E$3:E258)+H259</f>
        <v>7.5088414534331877E-2</v>
      </c>
      <c r="L259" s="21">
        <f>SUM(F$3:F258)+I259</f>
        <v>0.1327926137004154</v>
      </c>
      <c r="M259" s="21">
        <f>SUM(G$3:G258)+J259</f>
        <v>-3.3628785436320863E-2</v>
      </c>
      <c r="N259" s="21"/>
      <c r="O259" s="21"/>
      <c r="P259" s="21"/>
      <c r="Q259" s="19">
        <f t="shared" si="19"/>
        <v>5.6382699972796629E-3</v>
      </c>
      <c r="R259" s="19">
        <f t="shared" si="20"/>
        <v>1.763387825338775E-2</v>
      </c>
      <c r="S259" s="19">
        <f t="shared" si="21"/>
        <v>1.1308952099221062E-3</v>
      </c>
      <c r="T259" s="19">
        <f t="shared" si="22"/>
        <v>9.971186824634189E-3</v>
      </c>
      <c r="U259" s="19">
        <f t="shared" si="23"/>
        <v>-2.5251321811285638E-3</v>
      </c>
      <c r="V259" s="19">
        <f t="shared" si="24"/>
        <v>-4.4656543136595119E-3</v>
      </c>
    </row>
    <row r="260" spans="1:22" x14ac:dyDescent="0.25">
      <c r="A260" s="26">
        <f>Wellpath!E260</f>
        <v>0</v>
      </c>
      <c r="B260" s="22">
        <v>0</v>
      </c>
      <c r="C260" s="22">
        <f>SIN(Wellpath!$L260) * COS(Wellpath!$L260) / 2</f>
        <v>0</v>
      </c>
      <c r="D260" s="22">
        <f>(-TAN(Dip) * SIN(Wellpath!$L260) * COS(Wellpath!$L260) * SIN(Wellpath!$O260)) / 2</f>
        <v>0</v>
      </c>
      <c r="E260" s="20">
        <f>Model!$W$11*((drdp!B260+drdp!K260)*'ASXY-TI2S'!$B260+(drdp!E260+drdp!N260)*'ASXY-TI2S'!$C260+(drdp!H260+drdp!Q260)*'ASXY-TI2S'!$D260)</f>
        <v>0</v>
      </c>
      <c r="F260" s="20">
        <f>Model!$W$11*((drdp!C260+drdp!L260)*'ASXY-TI2S'!$B260+(drdp!F260+drdp!O260)*'ASXY-TI2S'!$C260+(drdp!I260+drdp!R260)*'ASXY-TI2S'!$D260)</f>
        <v>0</v>
      </c>
      <c r="G260" s="20">
        <f>Model!$W$11*((drdp!D260+drdp!M260)*'ASXY-TI2S'!$B260+(drdp!G260+drdp!P260)*'ASXY-TI2S'!$C260+(drdp!J260+drdp!S260)*'ASXY-TI2S'!$D260)</f>
        <v>0</v>
      </c>
      <c r="H260" s="18">
        <f>Model!$W$11*((drdp!B260)*'ASXY-TI2S'!$B260+(drdp!E260)*'ASXY-TI2S'!$C260+(drdp!H260)*'ASXY-TI2S'!$D260)</f>
        <v>0</v>
      </c>
      <c r="I260" s="18">
        <f>Model!$W$11*((drdp!C260)*'ASXY-TI2S'!$B260+(drdp!F260)*'ASXY-TI2S'!$C260+(drdp!I260)*'ASXY-TI2S'!$D260)</f>
        <v>0</v>
      </c>
      <c r="J260" s="18">
        <f>Model!$W$11*((drdp!D260)*'ASXY-TI2S'!$B260+(drdp!G260)*'ASXY-TI2S'!$C260+(drdp!J260)*'ASXY-TI2S'!$D260)</f>
        <v>0</v>
      </c>
      <c r="K260" s="21">
        <f>SUM(E$3:E259)+H260</f>
        <v>7.5088414534331877E-2</v>
      </c>
      <c r="L260" s="21">
        <f>SUM(F$3:F259)+I260</f>
        <v>0.1327926137004154</v>
      </c>
      <c r="M260" s="21">
        <f>SUM(G$3:G259)+J260</f>
        <v>-3.3628785436320863E-2</v>
      </c>
      <c r="N260" s="21"/>
      <c r="O260" s="21"/>
      <c r="P260" s="21"/>
      <c r="Q260" s="19">
        <f t="shared" si="19"/>
        <v>5.6382699972796629E-3</v>
      </c>
      <c r="R260" s="19">
        <f t="shared" si="20"/>
        <v>1.763387825338775E-2</v>
      </c>
      <c r="S260" s="19">
        <f t="shared" si="21"/>
        <v>1.1308952099221062E-3</v>
      </c>
      <c r="T260" s="19">
        <f t="shared" si="22"/>
        <v>9.971186824634189E-3</v>
      </c>
      <c r="U260" s="19">
        <f t="shared" si="23"/>
        <v>-2.5251321811285638E-3</v>
      </c>
      <c r="V260" s="19">
        <f t="shared" si="24"/>
        <v>-4.4656543136595119E-3</v>
      </c>
    </row>
    <row r="261" spans="1:22" x14ac:dyDescent="0.25">
      <c r="A261" s="26">
        <f>Wellpath!E261</f>
        <v>0</v>
      </c>
      <c r="B261" s="22">
        <v>0</v>
      </c>
      <c r="C261" s="22">
        <f>SIN(Wellpath!$L261) * COS(Wellpath!$L261) / 2</f>
        <v>0</v>
      </c>
      <c r="D261" s="22">
        <f>(-TAN(Dip) * SIN(Wellpath!$L261) * COS(Wellpath!$L261) * SIN(Wellpath!$O261)) / 2</f>
        <v>0</v>
      </c>
      <c r="E261" s="20">
        <f>Model!$W$11*((drdp!B261+drdp!K261)*'ASXY-TI2S'!$B261+(drdp!E261+drdp!N261)*'ASXY-TI2S'!$C261+(drdp!H261+drdp!Q261)*'ASXY-TI2S'!$D261)</f>
        <v>0</v>
      </c>
      <c r="F261" s="20">
        <f>Model!$W$11*((drdp!C261+drdp!L261)*'ASXY-TI2S'!$B261+(drdp!F261+drdp!O261)*'ASXY-TI2S'!$C261+(drdp!I261+drdp!R261)*'ASXY-TI2S'!$D261)</f>
        <v>0</v>
      </c>
      <c r="G261" s="20">
        <f>Model!$W$11*((drdp!D261+drdp!M261)*'ASXY-TI2S'!$B261+(drdp!G261+drdp!P261)*'ASXY-TI2S'!$C261+(drdp!J261+drdp!S261)*'ASXY-TI2S'!$D261)</f>
        <v>0</v>
      </c>
      <c r="H261" s="18">
        <f>Model!$W$11*((drdp!B261)*'ASXY-TI2S'!$B261+(drdp!E261)*'ASXY-TI2S'!$C261+(drdp!H261)*'ASXY-TI2S'!$D261)</f>
        <v>0</v>
      </c>
      <c r="I261" s="18">
        <f>Model!$W$11*((drdp!C261)*'ASXY-TI2S'!$B261+(drdp!F261)*'ASXY-TI2S'!$C261+(drdp!I261)*'ASXY-TI2S'!$D261)</f>
        <v>0</v>
      </c>
      <c r="J261" s="18">
        <f>Model!$W$11*((drdp!D261)*'ASXY-TI2S'!$B261+(drdp!G261)*'ASXY-TI2S'!$C261+(drdp!J261)*'ASXY-TI2S'!$D261)</f>
        <v>0</v>
      </c>
      <c r="K261" s="21">
        <f>SUM(E$3:E260)+H261</f>
        <v>7.5088414534331877E-2</v>
      </c>
      <c r="L261" s="21">
        <f>SUM(F$3:F260)+I261</f>
        <v>0.1327926137004154</v>
      </c>
      <c r="M261" s="21">
        <f>SUM(G$3:G260)+J261</f>
        <v>-3.3628785436320863E-2</v>
      </c>
      <c r="N261" s="21"/>
      <c r="O261" s="21"/>
      <c r="P261" s="21"/>
      <c r="Q261" s="19">
        <f t="shared" si="19"/>
        <v>5.6382699972796629E-3</v>
      </c>
      <c r="R261" s="19">
        <f t="shared" si="20"/>
        <v>1.763387825338775E-2</v>
      </c>
      <c r="S261" s="19">
        <f t="shared" si="21"/>
        <v>1.1308952099221062E-3</v>
      </c>
      <c r="T261" s="19">
        <f t="shared" si="22"/>
        <v>9.971186824634189E-3</v>
      </c>
      <c r="U261" s="19">
        <f t="shared" si="23"/>
        <v>-2.5251321811285638E-3</v>
      </c>
      <c r="V261" s="19">
        <f t="shared" si="24"/>
        <v>-4.4656543136595119E-3</v>
      </c>
    </row>
    <row r="262" spans="1:22" x14ac:dyDescent="0.25">
      <c r="A262" s="26">
        <f>Wellpath!E262</f>
        <v>0</v>
      </c>
      <c r="B262" s="22">
        <v>0</v>
      </c>
      <c r="C262" s="22">
        <f>SIN(Wellpath!$L262) * COS(Wellpath!$L262) / 2</f>
        <v>0</v>
      </c>
      <c r="D262" s="22">
        <f>(-TAN(Dip) * SIN(Wellpath!$L262) * COS(Wellpath!$L262) * SIN(Wellpath!$O262)) / 2</f>
        <v>0</v>
      </c>
      <c r="E262" s="20">
        <f>Model!$W$11*((drdp!B262+drdp!K262)*'ASXY-TI2S'!$B262+(drdp!E262+drdp!N262)*'ASXY-TI2S'!$C262+(drdp!H262+drdp!Q262)*'ASXY-TI2S'!$D262)</f>
        <v>0</v>
      </c>
      <c r="F262" s="20">
        <f>Model!$W$11*((drdp!C262+drdp!L262)*'ASXY-TI2S'!$B262+(drdp!F262+drdp!O262)*'ASXY-TI2S'!$C262+(drdp!I262+drdp!R262)*'ASXY-TI2S'!$D262)</f>
        <v>0</v>
      </c>
      <c r="G262" s="20">
        <f>Model!$W$11*((drdp!D262+drdp!M262)*'ASXY-TI2S'!$B262+(drdp!G262+drdp!P262)*'ASXY-TI2S'!$C262+(drdp!J262+drdp!S262)*'ASXY-TI2S'!$D262)</f>
        <v>0</v>
      </c>
      <c r="H262" s="18">
        <f>Model!$W$11*((drdp!B262)*'ASXY-TI2S'!$B262+(drdp!E262)*'ASXY-TI2S'!$C262+(drdp!H262)*'ASXY-TI2S'!$D262)</f>
        <v>0</v>
      </c>
      <c r="I262" s="18">
        <f>Model!$W$11*((drdp!C262)*'ASXY-TI2S'!$B262+(drdp!F262)*'ASXY-TI2S'!$C262+(drdp!I262)*'ASXY-TI2S'!$D262)</f>
        <v>0</v>
      </c>
      <c r="J262" s="18">
        <f>Model!$W$11*((drdp!D262)*'ASXY-TI2S'!$B262+(drdp!G262)*'ASXY-TI2S'!$C262+(drdp!J262)*'ASXY-TI2S'!$D262)</f>
        <v>0</v>
      </c>
      <c r="K262" s="21">
        <f>SUM(E$3:E261)+H262</f>
        <v>7.5088414534331877E-2</v>
      </c>
      <c r="L262" s="21">
        <f>SUM(F$3:F261)+I262</f>
        <v>0.1327926137004154</v>
      </c>
      <c r="M262" s="21">
        <f>SUM(G$3:G261)+J262</f>
        <v>-3.3628785436320863E-2</v>
      </c>
      <c r="N262" s="21"/>
      <c r="O262" s="21"/>
      <c r="P262" s="21"/>
      <c r="Q262" s="19">
        <f t="shared" ref="Q262:Q270" si="25">K262^2</f>
        <v>5.6382699972796629E-3</v>
      </c>
      <c r="R262" s="19">
        <f t="shared" ref="R262:R270" si="26">L262^2</f>
        <v>1.763387825338775E-2</v>
      </c>
      <c r="S262" s="19">
        <f t="shared" ref="S262:S270" si="27">M262^2</f>
        <v>1.1308952099221062E-3</v>
      </c>
      <c r="T262" s="19">
        <f t="shared" ref="T262:T270" si="28">K262*L262</f>
        <v>9.971186824634189E-3</v>
      </c>
      <c r="U262" s="19">
        <f t="shared" ref="U262:U270" si="29">K262*M262</f>
        <v>-2.5251321811285638E-3</v>
      </c>
      <c r="V262" s="19">
        <f t="shared" ref="V262:V270" si="30">L262*M262</f>
        <v>-4.4656543136595119E-3</v>
      </c>
    </row>
    <row r="263" spans="1:22" x14ac:dyDescent="0.25">
      <c r="A263" s="26">
        <f>Wellpath!E263</f>
        <v>0</v>
      </c>
      <c r="B263" s="22">
        <v>0</v>
      </c>
      <c r="C263" s="22">
        <f>SIN(Wellpath!$L263) * COS(Wellpath!$L263) / 2</f>
        <v>0</v>
      </c>
      <c r="D263" s="22">
        <f>(-TAN(Dip) * SIN(Wellpath!$L263) * COS(Wellpath!$L263) * SIN(Wellpath!$O263)) / 2</f>
        <v>0</v>
      </c>
      <c r="E263" s="20">
        <f>Model!$W$11*((drdp!B263+drdp!K263)*'ASXY-TI2S'!$B263+(drdp!E263+drdp!N263)*'ASXY-TI2S'!$C263+(drdp!H263+drdp!Q263)*'ASXY-TI2S'!$D263)</f>
        <v>0</v>
      </c>
      <c r="F263" s="20">
        <f>Model!$W$11*((drdp!C263+drdp!L263)*'ASXY-TI2S'!$B263+(drdp!F263+drdp!O263)*'ASXY-TI2S'!$C263+(drdp!I263+drdp!R263)*'ASXY-TI2S'!$D263)</f>
        <v>0</v>
      </c>
      <c r="G263" s="20">
        <f>Model!$W$11*((drdp!D263+drdp!M263)*'ASXY-TI2S'!$B263+(drdp!G263+drdp!P263)*'ASXY-TI2S'!$C263+(drdp!J263+drdp!S263)*'ASXY-TI2S'!$D263)</f>
        <v>0</v>
      </c>
      <c r="H263" s="18">
        <f>Model!$W$11*((drdp!B263)*'ASXY-TI2S'!$B263+(drdp!E263)*'ASXY-TI2S'!$C263+(drdp!H263)*'ASXY-TI2S'!$D263)</f>
        <v>0</v>
      </c>
      <c r="I263" s="18">
        <f>Model!$W$11*((drdp!C263)*'ASXY-TI2S'!$B263+(drdp!F263)*'ASXY-TI2S'!$C263+(drdp!I263)*'ASXY-TI2S'!$D263)</f>
        <v>0</v>
      </c>
      <c r="J263" s="18">
        <f>Model!$W$11*((drdp!D263)*'ASXY-TI2S'!$B263+(drdp!G263)*'ASXY-TI2S'!$C263+(drdp!J263)*'ASXY-TI2S'!$D263)</f>
        <v>0</v>
      </c>
      <c r="K263" s="21">
        <f>SUM(E$3:E262)+H263</f>
        <v>7.5088414534331877E-2</v>
      </c>
      <c r="L263" s="21">
        <f>SUM(F$3:F262)+I263</f>
        <v>0.1327926137004154</v>
      </c>
      <c r="M263" s="21">
        <f>SUM(G$3:G262)+J263</f>
        <v>-3.3628785436320863E-2</v>
      </c>
      <c r="N263" s="21"/>
      <c r="O263" s="21"/>
      <c r="P263" s="21"/>
      <c r="Q263" s="19">
        <f t="shared" si="25"/>
        <v>5.6382699972796629E-3</v>
      </c>
      <c r="R263" s="19">
        <f t="shared" si="26"/>
        <v>1.763387825338775E-2</v>
      </c>
      <c r="S263" s="19">
        <f t="shared" si="27"/>
        <v>1.1308952099221062E-3</v>
      </c>
      <c r="T263" s="19">
        <f t="shared" si="28"/>
        <v>9.971186824634189E-3</v>
      </c>
      <c r="U263" s="19">
        <f t="shared" si="29"/>
        <v>-2.5251321811285638E-3</v>
      </c>
      <c r="V263" s="19">
        <f t="shared" si="30"/>
        <v>-4.4656543136595119E-3</v>
      </c>
    </row>
    <row r="264" spans="1:22" x14ac:dyDescent="0.25">
      <c r="A264" s="26">
        <f>Wellpath!E264</f>
        <v>0</v>
      </c>
      <c r="B264" s="22">
        <v>0</v>
      </c>
      <c r="C264" s="22">
        <f>SIN(Wellpath!$L264) * COS(Wellpath!$L264) / 2</f>
        <v>0</v>
      </c>
      <c r="D264" s="22">
        <f>(-TAN(Dip) * SIN(Wellpath!$L264) * COS(Wellpath!$L264) * SIN(Wellpath!$O264)) / 2</f>
        <v>0</v>
      </c>
      <c r="E264" s="20">
        <f>Model!$W$11*((drdp!B264+drdp!K264)*'ASXY-TI2S'!$B264+(drdp!E264+drdp!N264)*'ASXY-TI2S'!$C264+(drdp!H264+drdp!Q264)*'ASXY-TI2S'!$D264)</f>
        <v>0</v>
      </c>
      <c r="F264" s="20">
        <f>Model!$W$11*((drdp!C264+drdp!L264)*'ASXY-TI2S'!$B264+(drdp!F264+drdp!O264)*'ASXY-TI2S'!$C264+(drdp!I264+drdp!R264)*'ASXY-TI2S'!$D264)</f>
        <v>0</v>
      </c>
      <c r="G264" s="20">
        <f>Model!$W$11*((drdp!D264+drdp!M264)*'ASXY-TI2S'!$B264+(drdp!G264+drdp!P264)*'ASXY-TI2S'!$C264+(drdp!J264+drdp!S264)*'ASXY-TI2S'!$D264)</f>
        <v>0</v>
      </c>
      <c r="H264" s="18">
        <f>Model!$W$11*((drdp!B264)*'ASXY-TI2S'!$B264+(drdp!E264)*'ASXY-TI2S'!$C264+(drdp!H264)*'ASXY-TI2S'!$D264)</f>
        <v>0</v>
      </c>
      <c r="I264" s="18">
        <f>Model!$W$11*((drdp!C264)*'ASXY-TI2S'!$B264+(drdp!F264)*'ASXY-TI2S'!$C264+(drdp!I264)*'ASXY-TI2S'!$D264)</f>
        <v>0</v>
      </c>
      <c r="J264" s="18">
        <f>Model!$W$11*((drdp!D264)*'ASXY-TI2S'!$B264+(drdp!G264)*'ASXY-TI2S'!$C264+(drdp!J264)*'ASXY-TI2S'!$D264)</f>
        <v>0</v>
      </c>
      <c r="K264" s="21">
        <f>SUM(E$3:E263)+H264</f>
        <v>7.5088414534331877E-2</v>
      </c>
      <c r="L264" s="21">
        <f>SUM(F$3:F263)+I264</f>
        <v>0.1327926137004154</v>
      </c>
      <c r="M264" s="21">
        <f>SUM(G$3:G263)+J264</f>
        <v>-3.3628785436320863E-2</v>
      </c>
      <c r="N264" s="21"/>
      <c r="O264" s="21"/>
      <c r="P264" s="21"/>
      <c r="Q264" s="19">
        <f t="shared" si="25"/>
        <v>5.6382699972796629E-3</v>
      </c>
      <c r="R264" s="19">
        <f t="shared" si="26"/>
        <v>1.763387825338775E-2</v>
      </c>
      <c r="S264" s="19">
        <f t="shared" si="27"/>
        <v>1.1308952099221062E-3</v>
      </c>
      <c r="T264" s="19">
        <f t="shared" si="28"/>
        <v>9.971186824634189E-3</v>
      </c>
      <c r="U264" s="19">
        <f t="shared" si="29"/>
        <v>-2.5251321811285638E-3</v>
      </c>
      <c r="V264" s="19">
        <f t="shared" si="30"/>
        <v>-4.4656543136595119E-3</v>
      </c>
    </row>
    <row r="265" spans="1:22" x14ac:dyDescent="0.25">
      <c r="A265" s="26">
        <f>Wellpath!E265</f>
        <v>0</v>
      </c>
      <c r="B265" s="22">
        <v>0</v>
      </c>
      <c r="C265" s="22">
        <f>SIN(Wellpath!$L265) * COS(Wellpath!$L265) / 2</f>
        <v>0</v>
      </c>
      <c r="D265" s="22">
        <f>(-TAN(Dip) * SIN(Wellpath!$L265) * COS(Wellpath!$L265) * SIN(Wellpath!$O265)) / 2</f>
        <v>0</v>
      </c>
      <c r="E265" s="20">
        <f>Model!$W$11*((drdp!B265+drdp!K265)*'ASXY-TI2S'!$B265+(drdp!E265+drdp!N265)*'ASXY-TI2S'!$C265+(drdp!H265+drdp!Q265)*'ASXY-TI2S'!$D265)</f>
        <v>0</v>
      </c>
      <c r="F265" s="20">
        <f>Model!$W$11*((drdp!C265+drdp!L265)*'ASXY-TI2S'!$B265+(drdp!F265+drdp!O265)*'ASXY-TI2S'!$C265+(drdp!I265+drdp!R265)*'ASXY-TI2S'!$D265)</f>
        <v>0</v>
      </c>
      <c r="G265" s="20">
        <f>Model!$W$11*((drdp!D265+drdp!M265)*'ASXY-TI2S'!$B265+(drdp!G265+drdp!P265)*'ASXY-TI2S'!$C265+(drdp!J265+drdp!S265)*'ASXY-TI2S'!$D265)</f>
        <v>0</v>
      </c>
      <c r="H265" s="18">
        <f>Model!$W$11*((drdp!B265)*'ASXY-TI2S'!$B265+(drdp!E265)*'ASXY-TI2S'!$C265+(drdp!H265)*'ASXY-TI2S'!$D265)</f>
        <v>0</v>
      </c>
      <c r="I265" s="18">
        <f>Model!$W$11*((drdp!C265)*'ASXY-TI2S'!$B265+(drdp!F265)*'ASXY-TI2S'!$C265+(drdp!I265)*'ASXY-TI2S'!$D265)</f>
        <v>0</v>
      </c>
      <c r="J265" s="18">
        <f>Model!$W$11*((drdp!D265)*'ASXY-TI2S'!$B265+(drdp!G265)*'ASXY-TI2S'!$C265+(drdp!J265)*'ASXY-TI2S'!$D265)</f>
        <v>0</v>
      </c>
      <c r="K265" s="21">
        <f>SUM(E$3:E264)+H265</f>
        <v>7.5088414534331877E-2</v>
      </c>
      <c r="L265" s="21">
        <f>SUM(F$3:F264)+I265</f>
        <v>0.1327926137004154</v>
      </c>
      <c r="M265" s="21">
        <f>SUM(G$3:G264)+J265</f>
        <v>-3.3628785436320863E-2</v>
      </c>
      <c r="N265" s="21"/>
      <c r="O265" s="21"/>
      <c r="P265" s="21"/>
      <c r="Q265" s="19">
        <f t="shared" si="25"/>
        <v>5.6382699972796629E-3</v>
      </c>
      <c r="R265" s="19">
        <f t="shared" si="26"/>
        <v>1.763387825338775E-2</v>
      </c>
      <c r="S265" s="19">
        <f t="shared" si="27"/>
        <v>1.1308952099221062E-3</v>
      </c>
      <c r="T265" s="19">
        <f t="shared" si="28"/>
        <v>9.971186824634189E-3</v>
      </c>
      <c r="U265" s="19">
        <f t="shared" si="29"/>
        <v>-2.5251321811285638E-3</v>
      </c>
      <c r="V265" s="19">
        <f t="shared" si="30"/>
        <v>-4.4656543136595119E-3</v>
      </c>
    </row>
    <row r="266" spans="1:22" x14ac:dyDescent="0.25">
      <c r="A266" s="26">
        <f>Wellpath!E266</f>
        <v>0</v>
      </c>
      <c r="B266" s="22">
        <v>0</v>
      </c>
      <c r="C266" s="22">
        <f>SIN(Wellpath!$L266) * COS(Wellpath!$L266) / 2</f>
        <v>0</v>
      </c>
      <c r="D266" s="22">
        <f>(-TAN(Dip) * SIN(Wellpath!$L266) * COS(Wellpath!$L266) * SIN(Wellpath!$O266)) / 2</f>
        <v>0</v>
      </c>
      <c r="E266" s="20">
        <f>Model!$W$11*((drdp!B266+drdp!K266)*'ASXY-TI2S'!$B266+(drdp!E266+drdp!N266)*'ASXY-TI2S'!$C266+(drdp!H266+drdp!Q266)*'ASXY-TI2S'!$D266)</f>
        <v>0</v>
      </c>
      <c r="F266" s="20">
        <f>Model!$W$11*((drdp!C266+drdp!L266)*'ASXY-TI2S'!$B266+(drdp!F266+drdp!O266)*'ASXY-TI2S'!$C266+(drdp!I266+drdp!R266)*'ASXY-TI2S'!$D266)</f>
        <v>0</v>
      </c>
      <c r="G266" s="20">
        <f>Model!$W$11*((drdp!D266+drdp!M266)*'ASXY-TI2S'!$B266+(drdp!G266+drdp!P266)*'ASXY-TI2S'!$C266+(drdp!J266+drdp!S266)*'ASXY-TI2S'!$D266)</f>
        <v>0</v>
      </c>
      <c r="H266" s="18">
        <f>Model!$W$11*((drdp!B266)*'ASXY-TI2S'!$B266+(drdp!E266)*'ASXY-TI2S'!$C266+(drdp!H266)*'ASXY-TI2S'!$D266)</f>
        <v>0</v>
      </c>
      <c r="I266" s="18">
        <f>Model!$W$11*((drdp!C266)*'ASXY-TI2S'!$B266+(drdp!F266)*'ASXY-TI2S'!$C266+(drdp!I266)*'ASXY-TI2S'!$D266)</f>
        <v>0</v>
      </c>
      <c r="J266" s="18">
        <f>Model!$W$11*((drdp!D266)*'ASXY-TI2S'!$B266+(drdp!G266)*'ASXY-TI2S'!$C266+(drdp!J266)*'ASXY-TI2S'!$D266)</f>
        <v>0</v>
      </c>
      <c r="K266" s="21">
        <f>SUM(E$3:E265)+H266</f>
        <v>7.5088414534331877E-2</v>
      </c>
      <c r="L266" s="21">
        <f>SUM(F$3:F265)+I266</f>
        <v>0.1327926137004154</v>
      </c>
      <c r="M266" s="21">
        <f>SUM(G$3:G265)+J266</f>
        <v>-3.3628785436320863E-2</v>
      </c>
      <c r="N266" s="21"/>
      <c r="O266" s="21"/>
      <c r="P266" s="21"/>
      <c r="Q266" s="19">
        <f t="shared" si="25"/>
        <v>5.6382699972796629E-3</v>
      </c>
      <c r="R266" s="19">
        <f t="shared" si="26"/>
        <v>1.763387825338775E-2</v>
      </c>
      <c r="S266" s="19">
        <f t="shared" si="27"/>
        <v>1.1308952099221062E-3</v>
      </c>
      <c r="T266" s="19">
        <f t="shared" si="28"/>
        <v>9.971186824634189E-3</v>
      </c>
      <c r="U266" s="19">
        <f t="shared" si="29"/>
        <v>-2.5251321811285638E-3</v>
      </c>
      <c r="V266" s="19">
        <f t="shared" si="30"/>
        <v>-4.4656543136595119E-3</v>
      </c>
    </row>
    <row r="267" spans="1:22" x14ac:dyDescent="0.25">
      <c r="A267" s="26">
        <f>Wellpath!E267</f>
        <v>0</v>
      </c>
      <c r="B267" s="22">
        <v>0</v>
      </c>
      <c r="C267" s="22">
        <f>SIN(Wellpath!$L267) * COS(Wellpath!$L267) / 2</f>
        <v>0</v>
      </c>
      <c r="D267" s="22">
        <f>(-TAN(Dip) * SIN(Wellpath!$L267) * COS(Wellpath!$L267) * SIN(Wellpath!$O267)) / 2</f>
        <v>0</v>
      </c>
      <c r="E267" s="20">
        <f>Model!$W$11*((drdp!B267+drdp!K267)*'ASXY-TI2S'!$B267+(drdp!E267+drdp!N267)*'ASXY-TI2S'!$C267+(drdp!H267+drdp!Q267)*'ASXY-TI2S'!$D267)</f>
        <v>0</v>
      </c>
      <c r="F267" s="20">
        <f>Model!$W$11*((drdp!C267+drdp!L267)*'ASXY-TI2S'!$B267+(drdp!F267+drdp!O267)*'ASXY-TI2S'!$C267+(drdp!I267+drdp!R267)*'ASXY-TI2S'!$D267)</f>
        <v>0</v>
      </c>
      <c r="G267" s="20">
        <f>Model!$W$11*((drdp!D267+drdp!M267)*'ASXY-TI2S'!$B267+(drdp!G267+drdp!P267)*'ASXY-TI2S'!$C267+(drdp!J267+drdp!S267)*'ASXY-TI2S'!$D267)</f>
        <v>0</v>
      </c>
      <c r="H267" s="18">
        <f>Model!$W$11*((drdp!B267)*'ASXY-TI2S'!$B267+(drdp!E267)*'ASXY-TI2S'!$C267+(drdp!H267)*'ASXY-TI2S'!$D267)</f>
        <v>0</v>
      </c>
      <c r="I267" s="18">
        <f>Model!$W$11*((drdp!C267)*'ASXY-TI2S'!$B267+(drdp!F267)*'ASXY-TI2S'!$C267+(drdp!I267)*'ASXY-TI2S'!$D267)</f>
        <v>0</v>
      </c>
      <c r="J267" s="18">
        <f>Model!$W$11*((drdp!D267)*'ASXY-TI2S'!$B267+(drdp!G267)*'ASXY-TI2S'!$C267+(drdp!J267)*'ASXY-TI2S'!$D267)</f>
        <v>0</v>
      </c>
      <c r="K267" s="21">
        <f>SUM(E$3:E266)+H267</f>
        <v>7.5088414534331877E-2</v>
      </c>
      <c r="L267" s="21">
        <f>SUM(F$3:F266)+I267</f>
        <v>0.1327926137004154</v>
      </c>
      <c r="M267" s="21">
        <f>SUM(G$3:G266)+J267</f>
        <v>-3.3628785436320863E-2</v>
      </c>
      <c r="N267" s="21"/>
      <c r="O267" s="21"/>
      <c r="P267" s="21"/>
      <c r="Q267" s="19">
        <f t="shared" si="25"/>
        <v>5.6382699972796629E-3</v>
      </c>
      <c r="R267" s="19">
        <f t="shared" si="26"/>
        <v>1.763387825338775E-2</v>
      </c>
      <c r="S267" s="19">
        <f t="shared" si="27"/>
        <v>1.1308952099221062E-3</v>
      </c>
      <c r="T267" s="19">
        <f t="shared" si="28"/>
        <v>9.971186824634189E-3</v>
      </c>
      <c r="U267" s="19">
        <f t="shared" si="29"/>
        <v>-2.5251321811285638E-3</v>
      </c>
      <c r="V267" s="19">
        <f t="shared" si="30"/>
        <v>-4.4656543136595119E-3</v>
      </c>
    </row>
    <row r="268" spans="1:22" x14ac:dyDescent="0.25">
      <c r="A268" s="26">
        <f>Wellpath!E268</f>
        <v>0</v>
      </c>
      <c r="B268" s="22">
        <v>0</v>
      </c>
      <c r="C268" s="22">
        <f>SIN(Wellpath!$L268) * COS(Wellpath!$L268) / 2</f>
        <v>0</v>
      </c>
      <c r="D268" s="22">
        <f>(-TAN(Dip) * SIN(Wellpath!$L268) * COS(Wellpath!$L268) * SIN(Wellpath!$O268)) / 2</f>
        <v>0</v>
      </c>
      <c r="E268" s="20">
        <f>Model!$W$11*((drdp!B268+drdp!K268)*'ASXY-TI2S'!$B268+(drdp!E268+drdp!N268)*'ASXY-TI2S'!$C268+(drdp!H268+drdp!Q268)*'ASXY-TI2S'!$D268)</f>
        <v>0</v>
      </c>
      <c r="F268" s="20">
        <f>Model!$W$11*((drdp!C268+drdp!L268)*'ASXY-TI2S'!$B268+(drdp!F268+drdp!O268)*'ASXY-TI2S'!$C268+(drdp!I268+drdp!R268)*'ASXY-TI2S'!$D268)</f>
        <v>0</v>
      </c>
      <c r="G268" s="20">
        <f>Model!$W$11*((drdp!D268+drdp!M268)*'ASXY-TI2S'!$B268+(drdp!G268+drdp!P268)*'ASXY-TI2S'!$C268+(drdp!J268+drdp!S268)*'ASXY-TI2S'!$D268)</f>
        <v>0</v>
      </c>
      <c r="H268" s="18">
        <f>Model!$W$11*((drdp!B268)*'ASXY-TI2S'!$B268+(drdp!E268)*'ASXY-TI2S'!$C268+(drdp!H268)*'ASXY-TI2S'!$D268)</f>
        <v>0</v>
      </c>
      <c r="I268" s="18">
        <f>Model!$W$11*((drdp!C268)*'ASXY-TI2S'!$B268+(drdp!F268)*'ASXY-TI2S'!$C268+(drdp!I268)*'ASXY-TI2S'!$D268)</f>
        <v>0</v>
      </c>
      <c r="J268" s="18">
        <f>Model!$W$11*((drdp!D268)*'ASXY-TI2S'!$B268+(drdp!G268)*'ASXY-TI2S'!$C268+(drdp!J268)*'ASXY-TI2S'!$D268)</f>
        <v>0</v>
      </c>
      <c r="K268" s="21">
        <f>SUM(E$3:E267)+H268</f>
        <v>7.5088414534331877E-2</v>
      </c>
      <c r="L268" s="21">
        <f>SUM(F$3:F267)+I268</f>
        <v>0.1327926137004154</v>
      </c>
      <c r="M268" s="21">
        <f>SUM(G$3:G267)+J268</f>
        <v>-3.3628785436320863E-2</v>
      </c>
      <c r="N268" s="21"/>
      <c r="O268" s="21"/>
      <c r="P268" s="21"/>
      <c r="Q268" s="19">
        <f t="shared" si="25"/>
        <v>5.6382699972796629E-3</v>
      </c>
      <c r="R268" s="19">
        <f t="shared" si="26"/>
        <v>1.763387825338775E-2</v>
      </c>
      <c r="S268" s="19">
        <f t="shared" si="27"/>
        <v>1.1308952099221062E-3</v>
      </c>
      <c r="T268" s="19">
        <f t="shared" si="28"/>
        <v>9.971186824634189E-3</v>
      </c>
      <c r="U268" s="19">
        <f t="shared" si="29"/>
        <v>-2.5251321811285638E-3</v>
      </c>
      <c r="V268" s="19">
        <f t="shared" si="30"/>
        <v>-4.4656543136595119E-3</v>
      </c>
    </row>
    <row r="269" spans="1:22" x14ac:dyDescent="0.25">
      <c r="A269" s="26">
        <f>Wellpath!E269</f>
        <v>0</v>
      </c>
      <c r="B269" s="22">
        <v>0</v>
      </c>
      <c r="C269" s="22">
        <f>SIN(Wellpath!$L269) * COS(Wellpath!$L269) / 2</f>
        <v>0</v>
      </c>
      <c r="D269" s="22">
        <f>(-TAN(Dip) * SIN(Wellpath!$L269) * COS(Wellpath!$L269) * SIN(Wellpath!$O269)) / 2</f>
        <v>0</v>
      </c>
      <c r="E269" s="20">
        <f>Model!$W$11*((drdp!B269+drdp!K269)*'ASXY-TI2S'!$B269+(drdp!E269+drdp!N269)*'ASXY-TI2S'!$C269+(drdp!H269+drdp!Q269)*'ASXY-TI2S'!$D269)</f>
        <v>0</v>
      </c>
      <c r="F269" s="20">
        <f>Model!$W$11*((drdp!C269+drdp!L269)*'ASXY-TI2S'!$B269+(drdp!F269+drdp!O269)*'ASXY-TI2S'!$C269+(drdp!I269+drdp!R269)*'ASXY-TI2S'!$D269)</f>
        <v>0</v>
      </c>
      <c r="G269" s="20">
        <f>Model!$W$11*((drdp!D269+drdp!M269)*'ASXY-TI2S'!$B269+(drdp!G269+drdp!P269)*'ASXY-TI2S'!$C269+(drdp!J269+drdp!S269)*'ASXY-TI2S'!$D269)</f>
        <v>0</v>
      </c>
      <c r="H269" s="18">
        <f>Model!$W$11*((drdp!B269)*'ASXY-TI2S'!$B269+(drdp!E269)*'ASXY-TI2S'!$C269+(drdp!H269)*'ASXY-TI2S'!$D269)</f>
        <v>0</v>
      </c>
      <c r="I269" s="18">
        <f>Model!$W$11*((drdp!C269)*'ASXY-TI2S'!$B269+(drdp!F269)*'ASXY-TI2S'!$C269+(drdp!I269)*'ASXY-TI2S'!$D269)</f>
        <v>0</v>
      </c>
      <c r="J269" s="18">
        <f>Model!$W$11*((drdp!D269)*'ASXY-TI2S'!$B269+(drdp!G269)*'ASXY-TI2S'!$C269+(drdp!J269)*'ASXY-TI2S'!$D269)</f>
        <v>0</v>
      </c>
      <c r="K269" s="21">
        <f>SUM(E$3:E268)+H269</f>
        <v>7.5088414534331877E-2</v>
      </c>
      <c r="L269" s="21">
        <f>SUM(F$3:F268)+I269</f>
        <v>0.1327926137004154</v>
      </c>
      <c r="M269" s="21">
        <f>SUM(G$3:G268)+J269</f>
        <v>-3.3628785436320863E-2</v>
      </c>
      <c r="N269" s="21"/>
      <c r="O269" s="21"/>
      <c r="P269" s="21"/>
      <c r="Q269" s="19">
        <f t="shared" si="25"/>
        <v>5.6382699972796629E-3</v>
      </c>
      <c r="R269" s="19">
        <f t="shared" si="26"/>
        <v>1.763387825338775E-2</v>
      </c>
      <c r="S269" s="19">
        <f t="shared" si="27"/>
        <v>1.1308952099221062E-3</v>
      </c>
      <c r="T269" s="19">
        <f t="shared" si="28"/>
        <v>9.971186824634189E-3</v>
      </c>
      <c r="U269" s="19">
        <f t="shared" si="29"/>
        <v>-2.5251321811285638E-3</v>
      </c>
      <c r="V269" s="19">
        <f t="shared" si="30"/>
        <v>-4.4656543136595119E-3</v>
      </c>
    </row>
    <row r="270" spans="1:22" x14ac:dyDescent="0.25">
      <c r="A270" s="26">
        <f>Wellpath!E270</f>
        <v>0</v>
      </c>
      <c r="B270" s="22">
        <v>0</v>
      </c>
      <c r="C270" s="22">
        <f>SIN(Wellpath!$L270) * COS(Wellpath!$L270) / 2</f>
        <v>0</v>
      </c>
      <c r="D270" s="22">
        <f>(-TAN(Dip) * SIN(Wellpath!$L270) * COS(Wellpath!$L270) * SIN(Wellpath!$O270)) / 2</f>
        <v>0</v>
      </c>
      <c r="E270" s="20">
        <f>Model!$W$11*((drdp!B270+drdp!K270)*'ASXY-TI2S'!$B270+(drdp!E270+drdp!N270)*'ASXY-TI2S'!$C270+(drdp!H270+drdp!Q270)*'ASXY-TI2S'!$D270)</f>
        <v>0</v>
      </c>
      <c r="F270" s="20">
        <f>Model!$W$11*((drdp!C270+drdp!L270)*'ASXY-TI2S'!$B270+(drdp!F270+drdp!O270)*'ASXY-TI2S'!$C270+(drdp!I270+drdp!R270)*'ASXY-TI2S'!$D270)</f>
        <v>0</v>
      </c>
      <c r="G270" s="20">
        <f>Model!$W$11*((drdp!D270+drdp!M270)*'ASXY-TI2S'!$B270+(drdp!G270+drdp!P270)*'ASXY-TI2S'!$C270+(drdp!J270+drdp!S270)*'ASXY-TI2S'!$D270)</f>
        <v>0</v>
      </c>
      <c r="H270" s="18">
        <f>Model!$W$11*((drdp!B270)*'ASXY-TI2S'!$B270+(drdp!E270)*'ASXY-TI2S'!$C270+(drdp!H270)*'ASXY-TI2S'!$D270)</f>
        <v>0</v>
      </c>
      <c r="I270" s="18">
        <f>Model!$W$11*((drdp!C270)*'ASXY-TI2S'!$B270+(drdp!F270)*'ASXY-TI2S'!$C270+(drdp!I270)*'ASXY-TI2S'!$D270)</f>
        <v>0</v>
      </c>
      <c r="J270" s="18">
        <f>Model!$W$11*((drdp!D270)*'ASXY-TI2S'!$B270+(drdp!G270)*'ASXY-TI2S'!$C270+(drdp!J270)*'ASXY-TI2S'!$D270)</f>
        <v>0</v>
      </c>
      <c r="K270" s="21">
        <f>SUM(E$3:E269)+H270</f>
        <v>7.5088414534331877E-2</v>
      </c>
      <c r="L270" s="21">
        <f>SUM(F$3:F269)+I270</f>
        <v>0.1327926137004154</v>
      </c>
      <c r="M270" s="21">
        <f>SUM(G$3:G269)+J270</f>
        <v>-3.3628785436320863E-2</v>
      </c>
      <c r="N270" s="21"/>
      <c r="O270" s="21"/>
      <c r="P270" s="21"/>
      <c r="Q270" s="19">
        <f t="shared" si="25"/>
        <v>5.6382699972796629E-3</v>
      </c>
      <c r="R270" s="19">
        <f t="shared" si="26"/>
        <v>1.763387825338775E-2</v>
      </c>
      <c r="S270" s="19">
        <f t="shared" si="27"/>
        <v>1.1308952099221062E-3</v>
      </c>
      <c r="T270" s="19">
        <f t="shared" si="28"/>
        <v>9.971186824634189E-3</v>
      </c>
      <c r="U270" s="19">
        <f t="shared" si="29"/>
        <v>-2.5251321811285638E-3</v>
      </c>
      <c r="V270" s="19">
        <f t="shared" si="30"/>
        <v>-4.4656543136595119E-3</v>
      </c>
    </row>
    <row r="271" spans="1:22" x14ac:dyDescent="0.25">
      <c r="A271" s="26">
        <f>Wellpath!E271</f>
        <v>0</v>
      </c>
      <c r="B271" s="22">
        <v>0</v>
      </c>
      <c r="C271" s="22">
        <f>SIN(Wellpath!$L271) * COS(Wellpath!$L271) / 2</f>
        <v>0</v>
      </c>
      <c r="D271" s="22">
        <f>(-TAN(Dip) * SIN(Wellpath!$L271) * COS(Wellpath!$L271) * SIN(Wellpath!$O271)) / 2</f>
        <v>0</v>
      </c>
      <c r="E271" s="20">
        <f>Model!$W$11*((drdp!B271+drdp!K271)*'ASXY-TI2S'!$B271+(drdp!E271+drdp!N271)*'ASXY-TI2S'!$C271+(drdp!H271+drdp!Q271)*'ASXY-TI2S'!$D271)</f>
        <v>0</v>
      </c>
      <c r="F271" s="20">
        <f>Model!$W$11*((drdp!C271+drdp!L271)*'ASXY-TI2S'!$B271+(drdp!F271+drdp!O271)*'ASXY-TI2S'!$C271+(drdp!I271+drdp!R271)*'ASXY-TI2S'!$D271)</f>
        <v>0</v>
      </c>
      <c r="G271" s="20">
        <f>Model!$W$11*((drdp!D271+drdp!M271)*'ASXY-TI2S'!$B271+(drdp!G271+drdp!P271)*'ASXY-TI2S'!$C271+(drdp!J271+drdp!S271)*'ASXY-TI2S'!$D271)</f>
        <v>0</v>
      </c>
      <c r="H271" s="18">
        <f>Model!$W$11*((drdp!B271)*'ASXY-TI2S'!$B271+(drdp!E271)*'ASXY-TI2S'!$C271+(drdp!H271)*'ASXY-TI2S'!$D271)</f>
        <v>0</v>
      </c>
      <c r="I271" s="18">
        <f>Model!$W$11*((drdp!C271)*'ASXY-TI2S'!$B271+(drdp!F271)*'ASXY-TI2S'!$C271+(drdp!I271)*'ASXY-TI2S'!$D271)</f>
        <v>0</v>
      </c>
      <c r="J271" s="18">
        <f>Model!$W$11*((drdp!D271)*'ASXY-TI2S'!$B271+(drdp!G271)*'ASXY-TI2S'!$C271+(drdp!J271)*'ASXY-TI2S'!$D271)</f>
        <v>0</v>
      </c>
      <c r="K271" s="21">
        <f>SUM(E$3:E270)+H271</f>
        <v>7.5088414534331877E-2</v>
      </c>
      <c r="L271" s="21">
        <f>SUM(F$3:F270)+I271</f>
        <v>0.1327926137004154</v>
      </c>
      <c r="M271" s="21">
        <f>SUM(G$3:G270)+J271</f>
        <v>-3.3628785436320863E-2</v>
      </c>
      <c r="N271" s="21"/>
      <c r="O271" s="21"/>
      <c r="P271" s="21"/>
      <c r="Q271" s="19">
        <f t="shared" ref="Q271" si="31">K271^2</f>
        <v>5.6382699972796629E-3</v>
      </c>
      <c r="R271" s="19">
        <f t="shared" ref="R271" si="32">L271^2</f>
        <v>1.763387825338775E-2</v>
      </c>
      <c r="S271" s="19">
        <f t="shared" ref="S271" si="33">M271^2</f>
        <v>1.1308952099221062E-3</v>
      </c>
      <c r="T271" s="19">
        <f t="shared" ref="T271" si="34">K271*L271</f>
        <v>9.971186824634189E-3</v>
      </c>
      <c r="U271" s="19">
        <f t="shared" ref="U271" si="35">K271*M271</f>
        <v>-2.5251321811285638E-3</v>
      </c>
      <c r="V271" s="19">
        <f t="shared" ref="V271" si="36">L271*M271</f>
        <v>-4.4656543136595119E-3</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sheetPr>
  <dimension ref="A1:V271"/>
  <sheetViews>
    <sheetView workbookViewId="0">
      <pane ySplit="2" topLeftCell="A238" activePane="bottomLeft" state="frozen"/>
      <selection activeCell="H39" sqref="H39"/>
      <selection pane="bottomLeft" activeCell="N243" sqref="N243"/>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v>0</v>
      </c>
      <c r="D3" s="22">
        <f>(TAN(Dip) * SIN(Wellpath!$L3) * COS(Wellpath!$O3) - COS(Wellpath!$L3)) / 2</f>
        <v>-0.5</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f>(TAN(Dip) * SIN(Wellpath!$L4) * COS(Wellpath!$O4) - COS(Wellpath!$L4)) / 2</f>
        <v>-0.5</v>
      </c>
      <c r="E4" s="20">
        <f>Model!$W$12*((drdp!B4+drdp!K4)*'ASXY-TI3S'!$B4+(drdp!E4+drdp!N4)*'ASXY-TI3S'!$C4+(drdp!H4+drdp!Q4)*'ASXY-TI3S'!$D4)</f>
        <v>0</v>
      </c>
      <c r="F4" s="20">
        <f>Model!$W$12*((drdp!C4+drdp!L4)*'ASXY-TI3S'!$B4+(drdp!F4+drdp!O4)*'ASXY-TI3S'!$C4+(drdp!I4+drdp!R4)*'ASXY-TI3S'!$D4)</f>
        <v>0</v>
      </c>
      <c r="G4" s="20">
        <f>Model!$W$12*((drdp!D4+drdp!M4)*'ASXY-TI3S'!$B4+(drdp!G4+drdp!P4)*'ASXY-TI3S'!$C4+(drdp!J4+drdp!S4)*'ASXY-TI3S'!$D4)</f>
        <v>0</v>
      </c>
      <c r="H4" s="18">
        <f>Model!$W$12*((drdp!B4)*'ASXY-TI3S'!$B4+(drdp!E4)*'ASXY-TI3S'!$C4+(drdp!H4)*'ASXY-TI3S'!$D4)</f>
        <v>0</v>
      </c>
      <c r="I4" s="18">
        <f>Model!$W$12*((drdp!C4)*'ASXY-TI3S'!$B4+(drdp!F4)*'ASXY-TI3S'!$C4+(drdp!I4)*'ASXY-TI3S'!$D4)</f>
        <v>0</v>
      </c>
      <c r="J4" s="18">
        <f>Model!$W$12*((drdp!D4)*'ASXY-TI3S'!$B4+(drdp!G4)*'ASXY-TI3S'!$C4+(drdp!J4)*'ASXY-TI3S'!$D4)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f>(TAN(Dip) * SIN(Wellpath!$L5) * COS(Wellpath!$O5) - COS(Wellpath!$L5)) / 2</f>
        <v>-0.5</v>
      </c>
      <c r="E5" s="20">
        <f>Model!$W$12*((drdp!B5+drdp!K5)*'ASXY-TI3S'!$B5+(drdp!E5+drdp!N5)*'ASXY-TI3S'!$C5+(drdp!H5+drdp!Q5)*'ASXY-TI3S'!$D5)</f>
        <v>0</v>
      </c>
      <c r="F5" s="20">
        <f>Model!$W$12*((drdp!C5+drdp!L5)*'ASXY-TI3S'!$B5+(drdp!F5+drdp!O5)*'ASXY-TI3S'!$C5+(drdp!I5+drdp!R5)*'ASXY-TI3S'!$D5)</f>
        <v>0</v>
      </c>
      <c r="G5" s="20">
        <f>Model!$W$12*((drdp!D5+drdp!M5)*'ASXY-TI3S'!$B5+(drdp!G5+drdp!P5)*'ASXY-TI3S'!$C5+(drdp!J5+drdp!S5)*'ASXY-TI3S'!$D5)</f>
        <v>0</v>
      </c>
      <c r="H5" s="18">
        <f>Model!$W$12*((drdp!B5)*'ASXY-TI3S'!$B5+(drdp!E5)*'ASXY-TI3S'!$C5+(drdp!H5)*'ASXY-TI3S'!$D5)</f>
        <v>0</v>
      </c>
      <c r="I5" s="18">
        <f>Model!$W$12*((drdp!C5)*'ASXY-TI3S'!$B5+(drdp!F5)*'ASXY-TI3S'!$C5+(drdp!I5)*'ASXY-TI3S'!$D5)</f>
        <v>0</v>
      </c>
      <c r="J5" s="18">
        <f>Model!$W$12*((drdp!D5)*'ASXY-TI3S'!$B5+(drdp!G5)*'ASXY-TI3S'!$C5+(drdp!J5)*'ASXY-TI3S'!$D5)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f>(TAN(Dip) * SIN(Wellpath!$L6) * COS(Wellpath!$O6) - COS(Wellpath!$L6)) / 2</f>
        <v>-0.5</v>
      </c>
      <c r="E6" s="20">
        <f>Model!$W$12*((drdp!B6+drdp!K6)*'ASXY-TI3S'!$B6+(drdp!E6+drdp!N6)*'ASXY-TI3S'!$C6+(drdp!H6+drdp!Q6)*'ASXY-TI3S'!$D6)</f>
        <v>0</v>
      </c>
      <c r="F6" s="20">
        <f>Model!$W$12*((drdp!C6+drdp!L6)*'ASXY-TI3S'!$B6+(drdp!F6+drdp!O6)*'ASXY-TI3S'!$C6+(drdp!I6+drdp!R6)*'ASXY-TI3S'!$D6)</f>
        <v>0</v>
      </c>
      <c r="G6" s="20">
        <f>Model!$W$12*((drdp!D6+drdp!M6)*'ASXY-TI3S'!$B6+(drdp!G6+drdp!P6)*'ASXY-TI3S'!$C6+(drdp!J6+drdp!S6)*'ASXY-TI3S'!$D6)</f>
        <v>0</v>
      </c>
      <c r="H6" s="18">
        <f>Model!$W$12*((drdp!B6)*'ASXY-TI3S'!$B6+(drdp!E6)*'ASXY-TI3S'!$C6+(drdp!H6)*'ASXY-TI3S'!$D6)</f>
        <v>0</v>
      </c>
      <c r="I6" s="18">
        <f>Model!$W$12*((drdp!C6)*'ASXY-TI3S'!$B6+(drdp!F6)*'ASXY-TI3S'!$C6+(drdp!I6)*'ASXY-TI3S'!$D6)</f>
        <v>0</v>
      </c>
      <c r="J6" s="18">
        <f>Model!$W$12*((drdp!D6)*'ASXY-TI3S'!$B6+(drdp!G6)*'ASXY-TI3S'!$C6+(drdp!J6)*'ASXY-TI3S'!$D6)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f>(TAN(Dip) * SIN(Wellpath!$L7) * COS(Wellpath!$O7) - COS(Wellpath!$L7)) / 2</f>
        <v>-0.5</v>
      </c>
      <c r="E7" s="20">
        <f>Model!$W$12*((drdp!B7+drdp!K7)*'ASXY-TI3S'!$B7+(drdp!E7+drdp!N7)*'ASXY-TI3S'!$C7+(drdp!H7+drdp!Q7)*'ASXY-TI3S'!$D7)</f>
        <v>0</v>
      </c>
      <c r="F7" s="20">
        <f>Model!$W$12*((drdp!C7+drdp!L7)*'ASXY-TI3S'!$B7+(drdp!F7+drdp!O7)*'ASXY-TI3S'!$C7+(drdp!I7+drdp!R7)*'ASXY-TI3S'!$D7)</f>
        <v>0</v>
      </c>
      <c r="G7" s="20">
        <f>Model!$W$12*((drdp!D7+drdp!M7)*'ASXY-TI3S'!$B7+(drdp!G7+drdp!P7)*'ASXY-TI3S'!$C7+(drdp!J7+drdp!S7)*'ASXY-TI3S'!$D7)</f>
        <v>0</v>
      </c>
      <c r="H7" s="18">
        <f>Model!$W$12*((drdp!B7)*'ASXY-TI3S'!$B7+(drdp!E7)*'ASXY-TI3S'!$C7+(drdp!H7)*'ASXY-TI3S'!$D7)</f>
        <v>0</v>
      </c>
      <c r="I7" s="18">
        <f>Model!$W$12*((drdp!C7)*'ASXY-TI3S'!$B7+(drdp!F7)*'ASXY-TI3S'!$C7+(drdp!I7)*'ASXY-TI3S'!$D7)</f>
        <v>0</v>
      </c>
      <c r="J7" s="18">
        <f>Model!$W$12*((drdp!D7)*'ASXY-TI3S'!$B7+(drdp!G7)*'ASXY-TI3S'!$C7+(drdp!J7)*'ASXY-TI3S'!$D7)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f>(TAN(Dip) * SIN(Wellpath!$L8) * COS(Wellpath!$O8) - COS(Wellpath!$L8)) / 2</f>
        <v>-0.5</v>
      </c>
      <c r="E8" s="20">
        <f>Model!$W$12*((drdp!B8+drdp!K8)*'ASXY-TI3S'!$B8+(drdp!E8+drdp!N8)*'ASXY-TI3S'!$C8+(drdp!H8+drdp!Q8)*'ASXY-TI3S'!$D8)</f>
        <v>0</v>
      </c>
      <c r="F8" s="20">
        <f>Model!$W$12*((drdp!C8+drdp!L8)*'ASXY-TI3S'!$B8+(drdp!F8+drdp!O8)*'ASXY-TI3S'!$C8+(drdp!I8+drdp!R8)*'ASXY-TI3S'!$D8)</f>
        <v>0</v>
      </c>
      <c r="G8" s="20">
        <f>Model!$W$12*((drdp!D8+drdp!M8)*'ASXY-TI3S'!$B8+(drdp!G8+drdp!P8)*'ASXY-TI3S'!$C8+(drdp!J8+drdp!S8)*'ASXY-TI3S'!$D8)</f>
        <v>0</v>
      </c>
      <c r="H8" s="18">
        <f>Model!$W$12*((drdp!B8)*'ASXY-TI3S'!$B8+(drdp!E8)*'ASXY-TI3S'!$C8+(drdp!H8)*'ASXY-TI3S'!$D8)</f>
        <v>0</v>
      </c>
      <c r="I8" s="18">
        <f>Model!$W$12*((drdp!C8)*'ASXY-TI3S'!$B8+(drdp!F8)*'ASXY-TI3S'!$C8+(drdp!I8)*'ASXY-TI3S'!$D8)</f>
        <v>0</v>
      </c>
      <c r="J8" s="18">
        <f>Model!$W$12*((drdp!D8)*'ASXY-TI3S'!$B8+(drdp!G8)*'ASXY-TI3S'!$C8+(drdp!J8)*'ASXY-TI3S'!$D8)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f>(TAN(Dip) * SIN(Wellpath!$L9) * COS(Wellpath!$O9) - COS(Wellpath!$L9)) / 2</f>
        <v>-0.5</v>
      </c>
      <c r="E9" s="20">
        <f>Model!$W$12*((drdp!B9+drdp!K9)*'ASXY-TI3S'!$B9+(drdp!E9+drdp!N9)*'ASXY-TI3S'!$C9+(drdp!H9+drdp!Q9)*'ASXY-TI3S'!$D9)</f>
        <v>0</v>
      </c>
      <c r="F9" s="20">
        <f>Model!$W$12*((drdp!C9+drdp!L9)*'ASXY-TI3S'!$B9+(drdp!F9+drdp!O9)*'ASXY-TI3S'!$C9+(drdp!I9+drdp!R9)*'ASXY-TI3S'!$D9)</f>
        <v>0</v>
      </c>
      <c r="G9" s="20">
        <f>Model!$W$12*((drdp!D9+drdp!M9)*'ASXY-TI3S'!$B9+(drdp!G9+drdp!P9)*'ASXY-TI3S'!$C9+(drdp!J9+drdp!S9)*'ASXY-TI3S'!$D9)</f>
        <v>0</v>
      </c>
      <c r="H9" s="18">
        <f>Model!$W$12*((drdp!B9)*'ASXY-TI3S'!$B9+(drdp!E9)*'ASXY-TI3S'!$C9+(drdp!H9)*'ASXY-TI3S'!$D9)</f>
        <v>0</v>
      </c>
      <c r="I9" s="18">
        <f>Model!$W$12*((drdp!C9)*'ASXY-TI3S'!$B9+(drdp!F9)*'ASXY-TI3S'!$C9+(drdp!I9)*'ASXY-TI3S'!$D9)</f>
        <v>0</v>
      </c>
      <c r="J9" s="18">
        <f>Model!$W$12*((drdp!D9)*'ASXY-TI3S'!$B9+(drdp!G9)*'ASXY-TI3S'!$C9+(drdp!J9)*'ASXY-TI3S'!$D9)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f>(TAN(Dip) * SIN(Wellpath!$L10) * COS(Wellpath!$O10) - COS(Wellpath!$L10)) / 2</f>
        <v>-0.5</v>
      </c>
      <c r="E10" s="20">
        <f>Model!$W$12*((drdp!B10+drdp!K10)*'ASXY-TI3S'!$B10+(drdp!E10+drdp!N10)*'ASXY-TI3S'!$C10+(drdp!H10+drdp!Q10)*'ASXY-TI3S'!$D10)</f>
        <v>0</v>
      </c>
      <c r="F10" s="20">
        <f>Model!$W$12*((drdp!C10+drdp!L10)*'ASXY-TI3S'!$B10+(drdp!F10+drdp!O10)*'ASXY-TI3S'!$C10+(drdp!I10+drdp!R10)*'ASXY-TI3S'!$D10)</f>
        <v>0</v>
      </c>
      <c r="G10" s="20">
        <f>Model!$W$12*((drdp!D10+drdp!M10)*'ASXY-TI3S'!$B10+(drdp!G10+drdp!P10)*'ASXY-TI3S'!$C10+(drdp!J10+drdp!S10)*'ASXY-TI3S'!$D10)</f>
        <v>0</v>
      </c>
      <c r="H10" s="18">
        <f>Model!$W$12*((drdp!B10)*'ASXY-TI3S'!$B10+(drdp!E10)*'ASXY-TI3S'!$C10+(drdp!H10)*'ASXY-TI3S'!$D10)</f>
        <v>0</v>
      </c>
      <c r="I10" s="18">
        <f>Model!$W$12*((drdp!C10)*'ASXY-TI3S'!$B10+(drdp!F10)*'ASXY-TI3S'!$C10+(drdp!I10)*'ASXY-TI3S'!$D10)</f>
        <v>0</v>
      </c>
      <c r="J10" s="18">
        <f>Model!$W$12*((drdp!D10)*'ASXY-TI3S'!$B10+(drdp!G10)*'ASXY-TI3S'!$C10+(drdp!J10)*'ASXY-TI3S'!$D10)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f>(TAN(Dip) * SIN(Wellpath!$L11) * COS(Wellpath!$O11) - COS(Wellpath!$L11)) / 2</f>
        <v>-0.5</v>
      </c>
      <c r="E11" s="20">
        <f>Model!$W$12*((drdp!B11+drdp!K11)*'ASXY-TI3S'!$B11+(drdp!E11+drdp!N11)*'ASXY-TI3S'!$C11+(drdp!H11+drdp!Q11)*'ASXY-TI3S'!$D11)</f>
        <v>0</v>
      </c>
      <c r="F11" s="20">
        <f>Model!$W$12*((drdp!C11+drdp!L11)*'ASXY-TI3S'!$B11+(drdp!F11+drdp!O11)*'ASXY-TI3S'!$C11+(drdp!I11+drdp!R11)*'ASXY-TI3S'!$D11)</f>
        <v>0</v>
      </c>
      <c r="G11" s="20">
        <f>Model!$W$12*((drdp!D11+drdp!M11)*'ASXY-TI3S'!$B11+(drdp!G11+drdp!P11)*'ASXY-TI3S'!$C11+(drdp!J11+drdp!S11)*'ASXY-TI3S'!$D11)</f>
        <v>0</v>
      </c>
      <c r="H11" s="18">
        <f>Model!$W$12*((drdp!B11)*'ASXY-TI3S'!$B11+(drdp!E11)*'ASXY-TI3S'!$C11+(drdp!H11)*'ASXY-TI3S'!$D11)</f>
        <v>0</v>
      </c>
      <c r="I11" s="18">
        <f>Model!$W$12*((drdp!C11)*'ASXY-TI3S'!$B11+(drdp!F11)*'ASXY-TI3S'!$C11+(drdp!I11)*'ASXY-TI3S'!$D11)</f>
        <v>0</v>
      </c>
      <c r="J11" s="18">
        <f>Model!$W$12*((drdp!D11)*'ASXY-TI3S'!$B11+(drdp!G11)*'ASXY-TI3S'!$C11+(drdp!J11)*'ASXY-TI3S'!$D11)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f>(TAN(Dip) * SIN(Wellpath!$L12) * COS(Wellpath!$O12) - COS(Wellpath!$L12)) / 2</f>
        <v>-0.5</v>
      </c>
      <c r="E12" s="20">
        <f>Model!$W$12*((drdp!B12+drdp!K12)*'ASXY-TI3S'!$B12+(drdp!E12+drdp!N12)*'ASXY-TI3S'!$C12+(drdp!H12+drdp!Q12)*'ASXY-TI3S'!$D12)</f>
        <v>0</v>
      </c>
      <c r="F12" s="20">
        <f>Model!$W$12*((drdp!C12+drdp!L12)*'ASXY-TI3S'!$B12+(drdp!F12+drdp!O12)*'ASXY-TI3S'!$C12+(drdp!I12+drdp!R12)*'ASXY-TI3S'!$D12)</f>
        <v>0</v>
      </c>
      <c r="G12" s="20">
        <f>Model!$W$12*((drdp!D12+drdp!M12)*'ASXY-TI3S'!$B12+(drdp!G12+drdp!P12)*'ASXY-TI3S'!$C12+(drdp!J12+drdp!S12)*'ASXY-TI3S'!$D12)</f>
        <v>0</v>
      </c>
      <c r="H12" s="18">
        <f>Model!$W$12*((drdp!B12)*'ASXY-TI3S'!$B12+(drdp!E12)*'ASXY-TI3S'!$C12+(drdp!H12)*'ASXY-TI3S'!$D12)</f>
        <v>0</v>
      </c>
      <c r="I12" s="18">
        <f>Model!$W$12*((drdp!C12)*'ASXY-TI3S'!$B12+(drdp!F12)*'ASXY-TI3S'!$C12+(drdp!I12)*'ASXY-TI3S'!$D12)</f>
        <v>0</v>
      </c>
      <c r="J12" s="18">
        <f>Model!$W$12*((drdp!D12)*'ASXY-TI3S'!$B12+(drdp!G12)*'ASXY-TI3S'!$C12+(drdp!J12)*'ASXY-TI3S'!$D12)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f>(TAN(Dip) * SIN(Wellpath!$L13) * COS(Wellpath!$O13) - COS(Wellpath!$L13)) / 2</f>
        <v>-0.5</v>
      </c>
      <c r="E13" s="20">
        <f>Model!$W$12*((drdp!B13+drdp!K13)*'ASXY-TI3S'!$B13+(drdp!E13+drdp!N13)*'ASXY-TI3S'!$C13+(drdp!H13+drdp!Q13)*'ASXY-TI3S'!$D13)</f>
        <v>0</v>
      </c>
      <c r="F13" s="20">
        <f>Model!$W$12*((drdp!C13+drdp!L13)*'ASXY-TI3S'!$B13+(drdp!F13+drdp!O13)*'ASXY-TI3S'!$C13+(drdp!I13+drdp!R13)*'ASXY-TI3S'!$D13)</f>
        <v>0</v>
      </c>
      <c r="G13" s="20">
        <f>Model!$W$12*((drdp!D13+drdp!M13)*'ASXY-TI3S'!$B13+(drdp!G13+drdp!P13)*'ASXY-TI3S'!$C13+(drdp!J13+drdp!S13)*'ASXY-TI3S'!$D13)</f>
        <v>0</v>
      </c>
      <c r="H13" s="18">
        <f>Model!$W$12*((drdp!B13)*'ASXY-TI3S'!$B13+(drdp!E13)*'ASXY-TI3S'!$C13+(drdp!H13)*'ASXY-TI3S'!$D13)</f>
        <v>0</v>
      </c>
      <c r="I13" s="18">
        <f>Model!$W$12*((drdp!C13)*'ASXY-TI3S'!$B13+(drdp!F13)*'ASXY-TI3S'!$C13+(drdp!I13)*'ASXY-TI3S'!$D13)</f>
        <v>0</v>
      </c>
      <c r="J13" s="18">
        <f>Model!$W$12*((drdp!D13)*'ASXY-TI3S'!$B13+(drdp!G13)*'ASXY-TI3S'!$C13+(drdp!J13)*'ASXY-TI3S'!$D13)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f>(TAN(Dip) * SIN(Wellpath!$L14) * COS(Wellpath!$O14) - COS(Wellpath!$L14)) / 2</f>
        <v>-0.5</v>
      </c>
      <c r="E14" s="20">
        <f>Model!$W$12*((drdp!B14+drdp!K14)*'ASXY-TI3S'!$B14+(drdp!E14+drdp!N14)*'ASXY-TI3S'!$C14+(drdp!H14+drdp!Q14)*'ASXY-TI3S'!$D14)</f>
        <v>0</v>
      </c>
      <c r="F14" s="20">
        <f>Model!$W$12*((drdp!C14+drdp!L14)*'ASXY-TI3S'!$B14+(drdp!F14+drdp!O14)*'ASXY-TI3S'!$C14+(drdp!I14+drdp!R14)*'ASXY-TI3S'!$D14)</f>
        <v>0</v>
      </c>
      <c r="G14" s="20">
        <f>Model!$W$12*((drdp!D14+drdp!M14)*'ASXY-TI3S'!$B14+(drdp!G14+drdp!P14)*'ASXY-TI3S'!$C14+(drdp!J14+drdp!S14)*'ASXY-TI3S'!$D14)</f>
        <v>0</v>
      </c>
      <c r="H14" s="18">
        <f>Model!$W$12*((drdp!B14)*'ASXY-TI3S'!$B14+(drdp!E14)*'ASXY-TI3S'!$C14+(drdp!H14)*'ASXY-TI3S'!$D14)</f>
        <v>0</v>
      </c>
      <c r="I14" s="18">
        <f>Model!$W$12*((drdp!C14)*'ASXY-TI3S'!$B14+(drdp!F14)*'ASXY-TI3S'!$C14+(drdp!I14)*'ASXY-TI3S'!$D14)</f>
        <v>0</v>
      </c>
      <c r="J14" s="18">
        <f>Model!$W$12*((drdp!D14)*'ASXY-TI3S'!$B14+(drdp!G14)*'ASXY-TI3S'!$C14+(drdp!J14)*'ASXY-TI3S'!$D14)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f>(TAN(Dip) * SIN(Wellpath!$L15) * COS(Wellpath!$O15) - COS(Wellpath!$L15)) / 2</f>
        <v>-0.5</v>
      </c>
      <c r="E15" s="20">
        <f>Model!$W$12*((drdp!B15+drdp!K15)*'ASXY-TI3S'!$B15+(drdp!E15+drdp!N15)*'ASXY-TI3S'!$C15+(drdp!H15+drdp!Q15)*'ASXY-TI3S'!$D15)</f>
        <v>0</v>
      </c>
      <c r="F15" s="20">
        <f>Model!$W$12*((drdp!C15+drdp!L15)*'ASXY-TI3S'!$B15+(drdp!F15+drdp!O15)*'ASXY-TI3S'!$C15+(drdp!I15+drdp!R15)*'ASXY-TI3S'!$D15)</f>
        <v>0</v>
      </c>
      <c r="G15" s="20">
        <f>Model!$W$12*((drdp!D15+drdp!M15)*'ASXY-TI3S'!$B15+(drdp!G15+drdp!P15)*'ASXY-TI3S'!$C15+(drdp!J15+drdp!S15)*'ASXY-TI3S'!$D15)</f>
        <v>0</v>
      </c>
      <c r="H15" s="18">
        <f>Model!$W$12*((drdp!B15)*'ASXY-TI3S'!$B15+(drdp!E15)*'ASXY-TI3S'!$C15+(drdp!H15)*'ASXY-TI3S'!$D15)</f>
        <v>0</v>
      </c>
      <c r="I15" s="18">
        <f>Model!$W$12*((drdp!C15)*'ASXY-TI3S'!$B15+(drdp!F15)*'ASXY-TI3S'!$C15+(drdp!I15)*'ASXY-TI3S'!$D15)</f>
        <v>0</v>
      </c>
      <c r="J15" s="18">
        <f>Model!$W$12*((drdp!D15)*'ASXY-TI3S'!$B15+(drdp!G15)*'ASXY-TI3S'!$C15+(drdp!J15)*'ASXY-TI3S'!$D15)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f>(TAN(Dip) * SIN(Wellpath!$L16) * COS(Wellpath!$O16) - COS(Wellpath!$L16)) / 2</f>
        <v>-0.5</v>
      </c>
      <c r="E16" s="20">
        <f>Model!$W$12*((drdp!B16+drdp!K16)*'ASXY-TI3S'!$B16+(drdp!E16+drdp!N16)*'ASXY-TI3S'!$C16+(drdp!H16+drdp!Q16)*'ASXY-TI3S'!$D16)</f>
        <v>0</v>
      </c>
      <c r="F16" s="20">
        <f>Model!$W$12*((drdp!C16+drdp!L16)*'ASXY-TI3S'!$B16+(drdp!F16+drdp!O16)*'ASXY-TI3S'!$C16+(drdp!I16+drdp!R16)*'ASXY-TI3S'!$D16)</f>
        <v>0</v>
      </c>
      <c r="G16" s="20">
        <f>Model!$W$12*((drdp!D16+drdp!M16)*'ASXY-TI3S'!$B16+(drdp!G16+drdp!P16)*'ASXY-TI3S'!$C16+(drdp!J16+drdp!S16)*'ASXY-TI3S'!$D16)</f>
        <v>0</v>
      </c>
      <c r="H16" s="18">
        <f>Model!$W$12*((drdp!B16)*'ASXY-TI3S'!$B16+(drdp!E16)*'ASXY-TI3S'!$C16+(drdp!H16)*'ASXY-TI3S'!$D16)</f>
        <v>0</v>
      </c>
      <c r="I16" s="18">
        <f>Model!$W$12*((drdp!C16)*'ASXY-TI3S'!$B16+(drdp!F16)*'ASXY-TI3S'!$C16+(drdp!I16)*'ASXY-TI3S'!$D16)</f>
        <v>0</v>
      </c>
      <c r="J16" s="18">
        <f>Model!$W$12*((drdp!D16)*'ASXY-TI3S'!$B16+(drdp!G16)*'ASXY-TI3S'!$C16+(drdp!J16)*'ASXY-TI3S'!$D16)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f>(TAN(Dip) * SIN(Wellpath!$L17) * COS(Wellpath!$O17) - COS(Wellpath!$L17)) / 2</f>
        <v>-0.5</v>
      </c>
      <c r="E17" s="20">
        <f>Model!$W$12*((drdp!B17+drdp!K17)*'ASXY-TI3S'!$B17+(drdp!E17+drdp!N17)*'ASXY-TI3S'!$C17+(drdp!H17+drdp!Q17)*'ASXY-TI3S'!$D17)</f>
        <v>0</v>
      </c>
      <c r="F17" s="20">
        <f>Model!$W$12*((drdp!C17+drdp!L17)*'ASXY-TI3S'!$B17+(drdp!F17+drdp!O17)*'ASXY-TI3S'!$C17+(drdp!I17+drdp!R17)*'ASXY-TI3S'!$D17)</f>
        <v>0</v>
      </c>
      <c r="G17" s="20">
        <f>Model!$W$12*((drdp!D17+drdp!M17)*'ASXY-TI3S'!$B17+(drdp!G17+drdp!P17)*'ASXY-TI3S'!$C17+(drdp!J17+drdp!S17)*'ASXY-TI3S'!$D17)</f>
        <v>0</v>
      </c>
      <c r="H17" s="18">
        <f>Model!$W$12*((drdp!B17)*'ASXY-TI3S'!$B17+(drdp!E17)*'ASXY-TI3S'!$C17+(drdp!H17)*'ASXY-TI3S'!$D17)</f>
        <v>0</v>
      </c>
      <c r="I17" s="18">
        <f>Model!$W$12*((drdp!C17)*'ASXY-TI3S'!$B17+(drdp!F17)*'ASXY-TI3S'!$C17+(drdp!I17)*'ASXY-TI3S'!$D17)</f>
        <v>0</v>
      </c>
      <c r="J17" s="18">
        <f>Model!$W$12*((drdp!D17)*'ASXY-TI3S'!$B17+(drdp!G17)*'ASXY-TI3S'!$C17+(drdp!J17)*'ASXY-TI3S'!$D17)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f>(TAN(Dip) * SIN(Wellpath!$L18) * COS(Wellpath!$O18) - COS(Wellpath!$L18)) / 2</f>
        <v>-0.5</v>
      </c>
      <c r="E18" s="20">
        <f>Model!$W$12*((drdp!B18+drdp!K18)*'ASXY-TI3S'!$B18+(drdp!E18+drdp!N18)*'ASXY-TI3S'!$C18+(drdp!H18+drdp!Q18)*'ASXY-TI3S'!$D18)</f>
        <v>0</v>
      </c>
      <c r="F18" s="20">
        <f>Model!$W$12*((drdp!C18+drdp!L18)*'ASXY-TI3S'!$B18+(drdp!F18+drdp!O18)*'ASXY-TI3S'!$C18+(drdp!I18+drdp!R18)*'ASXY-TI3S'!$D18)</f>
        <v>0</v>
      </c>
      <c r="G18" s="20">
        <f>Model!$W$12*((drdp!D18+drdp!M18)*'ASXY-TI3S'!$B18+(drdp!G18+drdp!P18)*'ASXY-TI3S'!$C18+(drdp!J18+drdp!S18)*'ASXY-TI3S'!$D18)</f>
        <v>0</v>
      </c>
      <c r="H18" s="18">
        <f>Model!$W$12*((drdp!B18)*'ASXY-TI3S'!$B18+(drdp!E18)*'ASXY-TI3S'!$C18+(drdp!H18)*'ASXY-TI3S'!$D18)</f>
        <v>0</v>
      </c>
      <c r="I18" s="18">
        <f>Model!$W$12*((drdp!C18)*'ASXY-TI3S'!$B18+(drdp!F18)*'ASXY-TI3S'!$C18+(drdp!I18)*'ASXY-TI3S'!$D18)</f>
        <v>0</v>
      </c>
      <c r="J18" s="18">
        <f>Model!$W$12*((drdp!D18)*'ASXY-TI3S'!$B18+(drdp!G18)*'ASXY-TI3S'!$C18+(drdp!J18)*'ASXY-TI3S'!$D18)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f>(TAN(Dip) * SIN(Wellpath!$L19) * COS(Wellpath!$O19) - COS(Wellpath!$L19)) / 2</f>
        <v>-0.5</v>
      </c>
      <c r="E19" s="20">
        <f>Model!$W$12*((drdp!B19+drdp!K19)*'ASXY-TI3S'!$B19+(drdp!E19+drdp!N19)*'ASXY-TI3S'!$C19+(drdp!H19+drdp!Q19)*'ASXY-TI3S'!$D19)</f>
        <v>0</v>
      </c>
      <c r="F19" s="20">
        <f>Model!$W$12*((drdp!C19+drdp!L19)*'ASXY-TI3S'!$B19+(drdp!F19+drdp!O19)*'ASXY-TI3S'!$C19+(drdp!I19+drdp!R19)*'ASXY-TI3S'!$D19)</f>
        <v>0</v>
      </c>
      <c r="G19" s="20">
        <f>Model!$W$12*((drdp!D19+drdp!M19)*'ASXY-TI3S'!$B19+(drdp!G19+drdp!P19)*'ASXY-TI3S'!$C19+(drdp!J19+drdp!S19)*'ASXY-TI3S'!$D19)</f>
        <v>0</v>
      </c>
      <c r="H19" s="18">
        <f>Model!$W$12*((drdp!B19)*'ASXY-TI3S'!$B19+(drdp!E19)*'ASXY-TI3S'!$C19+(drdp!H19)*'ASXY-TI3S'!$D19)</f>
        <v>0</v>
      </c>
      <c r="I19" s="18">
        <f>Model!$W$12*((drdp!C19)*'ASXY-TI3S'!$B19+(drdp!F19)*'ASXY-TI3S'!$C19+(drdp!I19)*'ASXY-TI3S'!$D19)</f>
        <v>0</v>
      </c>
      <c r="J19" s="18">
        <f>Model!$W$12*((drdp!D19)*'ASXY-TI3S'!$B19+(drdp!G19)*'ASXY-TI3S'!$C19+(drdp!J19)*'ASXY-TI3S'!$D19)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f>(TAN(Dip) * SIN(Wellpath!$L20) * COS(Wellpath!$O20) - COS(Wellpath!$L20)) / 2</f>
        <v>-0.5</v>
      </c>
      <c r="E20" s="20">
        <f>Model!$W$12*((drdp!B20+drdp!K20)*'ASXY-TI3S'!$B20+(drdp!E20+drdp!N20)*'ASXY-TI3S'!$C20+(drdp!H20+drdp!Q20)*'ASXY-TI3S'!$D20)</f>
        <v>0</v>
      </c>
      <c r="F20" s="20">
        <f>Model!$W$12*((drdp!C20+drdp!L20)*'ASXY-TI3S'!$B20+(drdp!F20+drdp!O20)*'ASXY-TI3S'!$C20+(drdp!I20+drdp!R20)*'ASXY-TI3S'!$D20)</f>
        <v>0</v>
      </c>
      <c r="G20" s="20">
        <f>Model!$W$12*((drdp!D20+drdp!M20)*'ASXY-TI3S'!$B20+(drdp!G20+drdp!P20)*'ASXY-TI3S'!$C20+(drdp!J20+drdp!S20)*'ASXY-TI3S'!$D20)</f>
        <v>0</v>
      </c>
      <c r="H20" s="18">
        <f>Model!$W$12*((drdp!B20)*'ASXY-TI3S'!$B20+(drdp!E20)*'ASXY-TI3S'!$C20+(drdp!H20)*'ASXY-TI3S'!$D20)</f>
        <v>0</v>
      </c>
      <c r="I20" s="18">
        <f>Model!$W$12*((drdp!C20)*'ASXY-TI3S'!$B20+(drdp!F20)*'ASXY-TI3S'!$C20+(drdp!I20)*'ASXY-TI3S'!$D20)</f>
        <v>0</v>
      </c>
      <c r="J20" s="18">
        <f>Model!$W$12*((drdp!D20)*'ASXY-TI3S'!$B20+(drdp!G20)*'ASXY-TI3S'!$C20+(drdp!J20)*'ASXY-TI3S'!$D20)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f>(TAN(Dip) * SIN(Wellpath!$L21) * COS(Wellpath!$O21) - COS(Wellpath!$L21)) / 2</f>
        <v>-0.5</v>
      </c>
      <c r="E21" s="20">
        <f>Model!$W$12*((drdp!B21+drdp!K21)*'ASXY-TI3S'!$B21+(drdp!E21+drdp!N21)*'ASXY-TI3S'!$C21+(drdp!H21+drdp!Q21)*'ASXY-TI3S'!$D21)</f>
        <v>0</v>
      </c>
      <c r="F21" s="20">
        <f>Model!$W$12*((drdp!C21+drdp!L21)*'ASXY-TI3S'!$B21+(drdp!F21+drdp!O21)*'ASXY-TI3S'!$C21+(drdp!I21+drdp!R21)*'ASXY-TI3S'!$D21)</f>
        <v>0</v>
      </c>
      <c r="G21" s="20">
        <f>Model!$W$12*((drdp!D21+drdp!M21)*'ASXY-TI3S'!$B21+(drdp!G21+drdp!P21)*'ASXY-TI3S'!$C21+(drdp!J21+drdp!S21)*'ASXY-TI3S'!$D21)</f>
        <v>0</v>
      </c>
      <c r="H21" s="18">
        <f>Model!$W$12*((drdp!B21)*'ASXY-TI3S'!$B21+(drdp!E21)*'ASXY-TI3S'!$C21+(drdp!H21)*'ASXY-TI3S'!$D21)</f>
        <v>0</v>
      </c>
      <c r="I21" s="18">
        <f>Model!$W$12*((drdp!C21)*'ASXY-TI3S'!$B21+(drdp!F21)*'ASXY-TI3S'!$C21+(drdp!I21)*'ASXY-TI3S'!$D21)</f>
        <v>0</v>
      </c>
      <c r="J21" s="18">
        <f>Model!$W$12*((drdp!D21)*'ASXY-TI3S'!$B21+(drdp!G21)*'ASXY-TI3S'!$C21+(drdp!J21)*'ASXY-TI3S'!$D21)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f>(TAN(Dip) * SIN(Wellpath!$L22) * COS(Wellpath!$O22) - COS(Wellpath!$L22)) / 2</f>
        <v>-0.5</v>
      </c>
      <c r="E22" s="20">
        <f>Model!$W$12*((drdp!B22+drdp!K22)*'ASXY-TI3S'!$B22+(drdp!E22+drdp!N22)*'ASXY-TI3S'!$C22+(drdp!H22+drdp!Q22)*'ASXY-TI3S'!$D22)</f>
        <v>0</v>
      </c>
      <c r="F22" s="20">
        <f>Model!$W$12*((drdp!C22+drdp!L22)*'ASXY-TI3S'!$B22+(drdp!F22+drdp!O22)*'ASXY-TI3S'!$C22+(drdp!I22+drdp!R22)*'ASXY-TI3S'!$D22)</f>
        <v>0</v>
      </c>
      <c r="G22" s="20">
        <f>Model!$W$12*((drdp!D22+drdp!M22)*'ASXY-TI3S'!$B22+(drdp!G22+drdp!P22)*'ASXY-TI3S'!$C22+(drdp!J22+drdp!S22)*'ASXY-TI3S'!$D22)</f>
        <v>0</v>
      </c>
      <c r="H22" s="18">
        <f>Model!$W$12*((drdp!B22)*'ASXY-TI3S'!$B22+(drdp!E22)*'ASXY-TI3S'!$C22+(drdp!H22)*'ASXY-TI3S'!$D22)</f>
        <v>0</v>
      </c>
      <c r="I22" s="18">
        <f>Model!$W$12*((drdp!C22)*'ASXY-TI3S'!$B22+(drdp!F22)*'ASXY-TI3S'!$C22+(drdp!I22)*'ASXY-TI3S'!$D22)</f>
        <v>0</v>
      </c>
      <c r="J22" s="18">
        <f>Model!$W$12*((drdp!D22)*'ASXY-TI3S'!$B22+(drdp!G22)*'ASXY-TI3S'!$C22+(drdp!J22)*'ASXY-TI3S'!$D22)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f>(TAN(Dip) * SIN(Wellpath!$L23) * COS(Wellpath!$O23) - COS(Wellpath!$L23)) / 2</f>
        <v>-0.5</v>
      </c>
      <c r="E23" s="20">
        <f>Model!$W$12*((drdp!B23+drdp!K23)*'ASXY-TI3S'!$B23+(drdp!E23+drdp!N23)*'ASXY-TI3S'!$C23+(drdp!H23+drdp!Q23)*'ASXY-TI3S'!$D23)</f>
        <v>0</v>
      </c>
      <c r="F23" s="20">
        <f>Model!$W$12*((drdp!C23+drdp!L23)*'ASXY-TI3S'!$B23+(drdp!F23+drdp!O23)*'ASXY-TI3S'!$C23+(drdp!I23+drdp!R23)*'ASXY-TI3S'!$D23)</f>
        <v>0</v>
      </c>
      <c r="G23" s="20">
        <f>Model!$W$12*((drdp!D23+drdp!M23)*'ASXY-TI3S'!$B23+(drdp!G23+drdp!P23)*'ASXY-TI3S'!$C23+(drdp!J23+drdp!S23)*'ASXY-TI3S'!$D23)</f>
        <v>0</v>
      </c>
      <c r="H23" s="18">
        <f>Model!$W$12*((drdp!B23)*'ASXY-TI3S'!$B23+(drdp!E23)*'ASXY-TI3S'!$C23+(drdp!H23)*'ASXY-TI3S'!$D23)</f>
        <v>0</v>
      </c>
      <c r="I23" s="18">
        <f>Model!$W$12*((drdp!C23)*'ASXY-TI3S'!$B23+(drdp!F23)*'ASXY-TI3S'!$C23+(drdp!I23)*'ASXY-TI3S'!$D23)</f>
        <v>0</v>
      </c>
      <c r="J23" s="18">
        <f>Model!$W$12*((drdp!D23)*'ASXY-TI3S'!$B23+(drdp!G23)*'ASXY-TI3S'!$C23+(drdp!J23)*'ASXY-TI3S'!$D23)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f>(TAN(Dip) * SIN(Wellpath!$L24) * COS(Wellpath!$O24) - COS(Wellpath!$L24)) / 2</f>
        <v>-0.47176997869996457</v>
      </c>
      <c r="E24" s="20">
        <f>Model!$W$12*((drdp!B24+drdp!K24)*'ASXY-TI3S'!$B24+(drdp!E24+drdp!N24)*'ASXY-TI3S'!$C24+(drdp!H24+drdp!Q24)*'ASXY-TI3S'!$D24)</f>
        <v>8.7569646326211739E-6</v>
      </c>
      <c r="F24" s="20">
        <f>Model!$W$12*((drdp!C24+drdp!L24)*'ASXY-TI3S'!$B24+(drdp!F24+drdp!O24)*'ASXY-TI3S'!$C24+(drdp!I24+drdp!R24)*'ASXY-TI3S'!$D24)</f>
        <v>-2.5076665720927396E-4</v>
      </c>
      <c r="G24" s="20">
        <f>Model!$W$12*((drdp!D24+drdp!M24)*'ASXY-TI3S'!$B24+(drdp!G24+drdp!P24)*'ASXY-TI3S'!$C24+(drdp!J24+drdp!S24)*'ASXY-TI3S'!$D24)</f>
        <v>0</v>
      </c>
      <c r="H24" s="18">
        <f>Model!$W$12*((drdp!B24)*'ASXY-TI3S'!$B24+(drdp!E24)*'ASXY-TI3S'!$C24+(drdp!H24)*'ASXY-TI3S'!$D24)</f>
        <v>4.378482316310587E-6</v>
      </c>
      <c r="I24" s="18">
        <f>Model!$W$12*((drdp!C24)*'ASXY-TI3S'!$B24+(drdp!F24)*'ASXY-TI3S'!$C24+(drdp!I24)*'ASXY-TI3S'!$D24)</f>
        <v>-1.2538332860463698E-4</v>
      </c>
      <c r="J24" s="18">
        <f>Model!$W$12*((drdp!D24)*'ASXY-TI3S'!$B24+(drdp!G24)*'ASXY-TI3S'!$C24+(drdp!J24)*'ASXY-TI3S'!$D24)</f>
        <v>0</v>
      </c>
      <c r="K24" s="21">
        <f>SUM(E$3:E23)+H24</f>
        <v>4.378482316310587E-6</v>
      </c>
      <c r="L24" s="21">
        <f>SUM(F$3:F23)+I24</f>
        <v>-1.2538332860463698E-4</v>
      </c>
      <c r="M24" s="21">
        <f>SUM(G$3:G23)+J24</f>
        <v>0</v>
      </c>
      <c r="N24" s="21"/>
      <c r="O24" s="21"/>
      <c r="P24" s="21"/>
      <c r="Q24" s="19">
        <f t="shared" si="1"/>
        <v>1.9171107394244522E-11</v>
      </c>
      <c r="R24" s="19">
        <f t="shared" si="1"/>
        <v>1.5720979091978377E-8</v>
      </c>
      <c r="S24" s="19">
        <f t="shared" si="1"/>
        <v>0</v>
      </c>
      <c r="T24" s="19">
        <f t="shared" si="2"/>
        <v>-5.4898868705556235E-10</v>
      </c>
      <c r="U24" s="19">
        <f t="shared" si="3"/>
        <v>0</v>
      </c>
      <c r="V24" s="19">
        <f t="shared" si="4"/>
        <v>0</v>
      </c>
    </row>
    <row r="25" spans="1:22" x14ac:dyDescent="0.25">
      <c r="A25" s="26">
        <f>Wellpath!E25</f>
        <v>2200</v>
      </c>
      <c r="B25" s="22">
        <v>0</v>
      </c>
      <c r="C25" s="22">
        <v>0</v>
      </c>
      <c r="D25" s="22">
        <f>(TAN(Dip) * SIN(Wellpath!$L25) * COS(Wellpath!$O25) - COS(Wellpath!$L25)) / 2</f>
        <v>-0.44296517835147753</v>
      </c>
      <c r="E25" s="20">
        <f>Model!$W$12*((drdp!B25+drdp!K25)*'ASXY-TI3S'!$B25+(drdp!E25+drdp!N25)*'ASXY-TI3S'!$C25+(drdp!H25+drdp!Q25)*'ASXY-TI3S'!$D25)</f>
        <v>1.6434565889408248E-5</v>
      </c>
      <c r="F25" s="20">
        <f>Model!$W$12*((drdp!C25+drdp!L25)*'ASXY-TI3S'!$B25+(drdp!F25+drdp!O25)*'ASXY-TI3S'!$C25+(drdp!I25+drdp!R25)*'ASXY-TI3S'!$D25)</f>
        <v>-4.7062439140385979E-4</v>
      </c>
      <c r="G25" s="20">
        <f>Model!$W$12*((drdp!D25+drdp!M25)*'ASXY-TI3S'!$B25+(drdp!G25+drdp!P25)*'ASXY-TI3S'!$C25+(drdp!J25+drdp!S25)*'ASXY-TI3S'!$D25)</f>
        <v>0</v>
      </c>
      <c r="H25" s="18">
        <f>Model!$W$12*((drdp!B25)*'ASXY-TI3S'!$B25+(drdp!E25)*'ASXY-TI3S'!$C25+(drdp!H25)*'ASXY-TI3S'!$D25)</f>
        <v>8.2172829447041241E-6</v>
      </c>
      <c r="I25" s="18">
        <f>Model!$W$12*((drdp!C25)*'ASXY-TI3S'!$B25+(drdp!F25)*'ASXY-TI3S'!$C25+(drdp!I25)*'ASXY-TI3S'!$D25)</f>
        <v>-2.3531219570192989E-4</v>
      </c>
      <c r="J25" s="18">
        <f>Model!$W$12*((drdp!D25)*'ASXY-TI3S'!$B25+(drdp!G25)*'ASXY-TI3S'!$C25+(drdp!J25)*'ASXY-TI3S'!$D25)</f>
        <v>0</v>
      </c>
      <c r="K25" s="21">
        <f>SUM(E$3:E24)+H25</f>
        <v>1.6974247577325296E-5</v>
      </c>
      <c r="L25" s="21">
        <f>SUM(F$3:F24)+I25</f>
        <v>-4.8607885291120383E-4</v>
      </c>
      <c r="M25" s="21">
        <f>SUM(G$3:G24)+J25</f>
        <v>0</v>
      </c>
      <c r="N25" s="21"/>
      <c r="O25" s="21"/>
      <c r="P25" s="21"/>
      <c r="Q25" s="19">
        <f t="shared" si="1"/>
        <v>2.8812508081633371E-10</v>
      </c>
      <c r="R25" s="19">
        <f t="shared" si="1"/>
        <v>2.3627265124747173E-7</v>
      </c>
      <c r="S25" s="19">
        <f t="shared" si="1"/>
        <v>0</v>
      </c>
      <c r="T25" s="19">
        <f t="shared" si="2"/>
        <v>-8.2508227914170601E-9</v>
      </c>
      <c r="U25" s="19">
        <f t="shared" si="3"/>
        <v>0</v>
      </c>
      <c r="V25" s="19">
        <f t="shared" si="4"/>
        <v>0</v>
      </c>
    </row>
    <row r="26" spans="1:22" x14ac:dyDescent="0.25">
      <c r="A26" s="26">
        <f>Wellpath!E26</f>
        <v>2300</v>
      </c>
      <c r="B26" s="22">
        <v>0</v>
      </c>
      <c r="C26" s="22">
        <v>0</v>
      </c>
      <c r="D26" s="22">
        <f>(TAN(Dip) * SIN(Wellpath!$L26) * COS(Wellpath!$O26) - COS(Wellpath!$L26)) / 2</f>
        <v>-0.41362069316672417</v>
      </c>
      <c r="E26" s="20">
        <f>Model!$W$12*((drdp!B26+drdp!K26)*'ASXY-TI3S'!$B26+(drdp!E26+drdp!N26)*'ASXY-TI3S'!$C26+(drdp!H26+drdp!Q26)*'ASXY-TI3S'!$D26)</f>
        <v>2.2995399268787888E-5</v>
      </c>
      <c r="F26" s="20">
        <f>Model!$W$12*((drdp!C26+drdp!L26)*'ASXY-TI3S'!$B26+(drdp!F26+drdp!O26)*'ASXY-TI3S'!$C26+(drdp!I26+drdp!R26)*'ASXY-TI3S'!$D26)</f>
        <v>-6.5850207780278227E-4</v>
      </c>
      <c r="G26" s="20">
        <f>Model!$W$12*((drdp!D26+drdp!M26)*'ASXY-TI3S'!$B26+(drdp!G26+drdp!P26)*'ASXY-TI3S'!$C26+(drdp!J26+drdp!S26)*'ASXY-TI3S'!$D26)</f>
        <v>0</v>
      </c>
      <c r="H26" s="18">
        <f>Model!$W$12*((drdp!B26)*'ASXY-TI3S'!$B26+(drdp!E26)*'ASXY-TI3S'!$C26+(drdp!H26)*'ASXY-TI3S'!$D26)</f>
        <v>1.1497699634393965E-5</v>
      </c>
      <c r="I26" s="18">
        <f>Model!$W$12*((drdp!C26)*'ASXY-TI3S'!$B26+(drdp!F26)*'ASXY-TI3S'!$C26+(drdp!I26)*'ASXY-TI3S'!$D26)</f>
        <v>-3.2925103890139173E-4</v>
      </c>
      <c r="J26" s="18">
        <f>Model!$W$12*((drdp!D26)*'ASXY-TI3S'!$B26+(drdp!G26)*'ASXY-TI3S'!$C26+(drdp!J26)*'ASXY-TI3S'!$D26)</f>
        <v>0</v>
      </c>
      <c r="K26" s="21">
        <f>SUM(E$3:E25)+H26</f>
        <v>3.6689230156423387E-5</v>
      </c>
      <c r="L26" s="21">
        <f>SUM(F$3:F25)+I26</f>
        <v>-1.0506420875145254E-3</v>
      </c>
      <c r="M26" s="21">
        <f>SUM(G$3:G25)+J26</f>
        <v>0</v>
      </c>
      <c r="N26" s="21"/>
      <c r="O26" s="21"/>
      <c r="P26" s="21"/>
      <c r="Q26" s="19">
        <f t="shared" si="1"/>
        <v>1.3460996094710073E-9</v>
      </c>
      <c r="R26" s="19">
        <f t="shared" si="1"/>
        <v>1.1038487960568796E-6</v>
      </c>
      <c r="S26" s="19">
        <f t="shared" si="1"/>
        <v>0</v>
      </c>
      <c r="T26" s="19">
        <f t="shared" si="2"/>
        <v>-3.8547249360845542E-8</v>
      </c>
      <c r="U26" s="19">
        <f t="shared" si="3"/>
        <v>0</v>
      </c>
      <c r="V26" s="19">
        <f t="shared" si="4"/>
        <v>0</v>
      </c>
    </row>
    <row r="27" spans="1:22" x14ac:dyDescent="0.25">
      <c r="A27" s="26">
        <f>Wellpath!E27</f>
        <v>2400</v>
      </c>
      <c r="B27" s="22">
        <v>0</v>
      </c>
      <c r="C27" s="22">
        <v>0</v>
      </c>
      <c r="D27" s="22">
        <f>(TAN(Dip) * SIN(Wellpath!$L27) * COS(Wellpath!$O27) - COS(Wellpath!$L27)) / 2</f>
        <v>-0.38377227488073073</v>
      </c>
      <c r="E27" s="20">
        <f>Model!$W$12*((drdp!B27+drdp!K27)*'ASXY-TI3S'!$B27+(drdp!E27+drdp!N27)*'ASXY-TI3S'!$C27+(drdp!H27+drdp!Q27)*'ASXY-TI3S'!$D27)</f>
        <v>2.8407501050028502E-5</v>
      </c>
      <c r="F27" s="20">
        <f>Model!$W$12*((drdp!C27+drdp!L27)*'ASXY-TI3S'!$B27+(drdp!F27+drdp!O27)*'ASXY-TI3S'!$C27+(drdp!I27+drdp!R27)*'ASXY-TI3S'!$D27)</f>
        <v>-8.1348439520330721E-4</v>
      </c>
      <c r="G27" s="20">
        <f>Model!$W$12*((drdp!D27+drdp!M27)*'ASXY-TI3S'!$B27+(drdp!G27+drdp!P27)*'ASXY-TI3S'!$C27+(drdp!J27+drdp!S27)*'ASXY-TI3S'!$D27)</f>
        <v>0</v>
      </c>
      <c r="H27" s="18">
        <f>Model!$W$12*((drdp!B27)*'ASXY-TI3S'!$B27+(drdp!E27)*'ASXY-TI3S'!$C27+(drdp!H27)*'ASXY-TI3S'!$D27)</f>
        <v>1.4203750525014222E-5</v>
      </c>
      <c r="I27" s="18">
        <f>Model!$W$12*((drdp!C27)*'ASXY-TI3S'!$B27+(drdp!F27)*'ASXY-TI3S'!$C27+(drdp!I27)*'ASXY-TI3S'!$D27)</f>
        <v>-4.0674219760165284E-4</v>
      </c>
      <c r="J27" s="18">
        <f>Model!$W$12*((drdp!D27)*'ASXY-TI3S'!$B27+(drdp!G27)*'ASXY-TI3S'!$C27+(drdp!J27)*'ASXY-TI3S'!$D27)</f>
        <v>0</v>
      </c>
      <c r="K27" s="21">
        <f>SUM(E$3:E26)+H27</f>
        <v>6.2390680315831533E-5</v>
      </c>
      <c r="L27" s="21">
        <f>SUM(F$3:F26)+I27</f>
        <v>-1.7866353240175688E-3</v>
      </c>
      <c r="M27" s="21">
        <f>SUM(G$3:G26)+J27</f>
        <v>0</v>
      </c>
      <c r="N27" s="21"/>
      <c r="O27" s="21"/>
      <c r="P27" s="21"/>
      <c r="Q27" s="19">
        <f t="shared" si="1"/>
        <v>3.8925969902722884E-9</v>
      </c>
      <c r="R27" s="19">
        <f t="shared" si="1"/>
        <v>3.1920657810273632E-6</v>
      </c>
      <c r="S27" s="19">
        <f t="shared" si="1"/>
        <v>0</v>
      </c>
      <c r="T27" s="19">
        <f t="shared" si="2"/>
        <v>-1.1146939334175222E-7</v>
      </c>
      <c r="U27" s="19">
        <f t="shared" si="3"/>
        <v>0</v>
      </c>
      <c r="V27" s="19">
        <f t="shared" si="4"/>
        <v>0</v>
      </c>
    </row>
    <row r="28" spans="1:22" x14ac:dyDescent="0.25">
      <c r="A28" s="26">
        <f>Wellpath!E28</f>
        <v>2500</v>
      </c>
      <c r="B28" s="22">
        <v>0</v>
      </c>
      <c r="C28" s="22">
        <v>0</v>
      </c>
      <c r="D28" s="22">
        <f>(TAN(Dip) * SIN(Wellpath!$L28) * COS(Wellpath!$O28) - COS(Wellpath!$L28)) / 2</f>
        <v>-0.35345628919338218</v>
      </c>
      <c r="E28" s="20">
        <f>Model!$W$12*((drdp!B28+drdp!K28)*'ASXY-TI3S'!$B28+(drdp!E28+drdp!N28)*'ASXY-TI3S'!$C28+(drdp!H28+drdp!Q28)*'ASXY-TI3S'!$D28)</f>
        <v>3.2644504017274471E-5</v>
      </c>
      <c r="F28" s="20">
        <f>Model!$W$12*((drdp!C28+drdp!L28)*'ASXY-TI3S'!$B28+(drdp!F28+drdp!O28)*'ASXY-TI3S'!$C28+(drdp!I28+drdp!R28)*'ASXY-TI3S'!$D28)</f>
        <v>-9.3481628533382763E-4</v>
      </c>
      <c r="G28" s="20">
        <f>Model!$W$12*((drdp!D28+drdp!M28)*'ASXY-TI3S'!$B28+(drdp!G28+drdp!P28)*'ASXY-TI3S'!$C28+(drdp!J28+drdp!S28)*'ASXY-TI3S'!$D28)</f>
        <v>0</v>
      </c>
      <c r="H28" s="18">
        <f>Model!$W$12*((drdp!B28)*'ASXY-TI3S'!$B28+(drdp!E28)*'ASXY-TI3S'!$C28+(drdp!H28)*'ASXY-TI3S'!$D28)</f>
        <v>1.6322252008637236E-5</v>
      </c>
      <c r="I28" s="18">
        <f>Model!$W$12*((drdp!C28)*'ASXY-TI3S'!$B28+(drdp!F28)*'ASXY-TI3S'!$C28+(drdp!I28)*'ASXY-TI3S'!$D28)</f>
        <v>-4.6740814266691381E-4</v>
      </c>
      <c r="J28" s="18">
        <f>Model!$W$12*((drdp!D28)*'ASXY-TI3S'!$B28+(drdp!G28)*'ASXY-TI3S'!$C28+(drdp!J28)*'ASXY-TI3S'!$D28)</f>
        <v>0</v>
      </c>
      <c r="K28" s="21">
        <f>SUM(E$3:E27)+H28</f>
        <v>9.2916682849483043E-5</v>
      </c>
      <c r="L28" s="21">
        <f>SUM(F$3:F27)+I28</f>
        <v>-2.6607856642861371E-3</v>
      </c>
      <c r="M28" s="21">
        <f>SUM(G$3:G27)+J28</f>
        <v>0</v>
      </c>
      <c r="N28" s="21"/>
      <c r="O28" s="21"/>
      <c r="P28" s="21"/>
      <c r="Q28" s="19">
        <f t="shared" si="1"/>
        <v>8.6335099517514159E-9</v>
      </c>
      <c r="R28" s="19">
        <f t="shared" si="1"/>
        <v>7.0797803512706202E-6</v>
      </c>
      <c r="S28" s="19">
        <f t="shared" si="1"/>
        <v>0</v>
      </c>
      <c r="T28" s="19">
        <f t="shared" si="2"/>
        <v>-2.4723137769892605E-7</v>
      </c>
      <c r="U28" s="19">
        <f t="shared" si="3"/>
        <v>0</v>
      </c>
      <c r="V28" s="19">
        <f t="shared" si="4"/>
        <v>0</v>
      </c>
    </row>
    <row r="29" spans="1:22" x14ac:dyDescent="0.25">
      <c r="A29" s="26">
        <f>Wellpath!E29</f>
        <v>2600</v>
      </c>
      <c r="B29" s="22">
        <v>0</v>
      </c>
      <c r="C29" s="22">
        <v>0</v>
      </c>
      <c r="D29" s="22">
        <f>(TAN(Dip) * SIN(Wellpath!$L29) * COS(Wellpath!$O29) - COS(Wellpath!$L29)) / 2</f>
        <v>-0.32270967146341911</v>
      </c>
      <c r="E29" s="20">
        <f>Model!$W$12*((drdp!B29+drdp!K29)*'ASXY-TI3S'!$B29+(drdp!E29+drdp!N29)*'ASXY-TI3S'!$C29+(drdp!H29+drdp!Q29)*'ASXY-TI3S'!$D29)</f>
        <v>3.5685765917971334E-5</v>
      </c>
      <c r="F29" s="20">
        <f>Model!$W$12*((drdp!C29+drdp!L29)*'ASXY-TI3S'!$B29+(drdp!F29+drdp!O29)*'ASXY-TI3S'!$C29+(drdp!I29+drdp!R29)*'ASXY-TI3S'!$D29)</f>
        <v>-1.0219066314218644E-3</v>
      </c>
      <c r="G29" s="20">
        <f>Model!$W$12*((drdp!D29+drdp!M29)*'ASXY-TI3S'!$B29+(drdp!G29+drdp!P29)*'ASXY-TI3S'!$C29+(drdp!J29+drdp!S29)*'ASXY-TI3S'!$D29)</f>
        <v>0</v>
      </c>
      <c r="H29" s="18">
        <f>Model!$W$12*((drdp!B29)*'ASXY-TI3S'!$B29+(drdp!E29)*'ASXY-TI3S'!$C29+(drdp!H29)*'ASXY-TI3S'!$D29)</f>
        <v>1.7842882958985667E-5</v>
      </c>
      <c r="I29" s="18">
        <f>Model!$W$12*((drdp!C29)*'ASXY-TI3S'!$B29+(drdp!F29)*'ASXY-TI3S'!$C29+(drdp!I29)*'ASXY-TI3S'!$D29)</f>
        <v>-5.1095331571093219E-4</v>
      </c>
      <c r="J29" s="18">
        <f>Model!$W$12*((drdp!D29)*'ASXY-TI3S'!$B29+(drdp!G29)*'ASXY-TI3S'!$C29+(drdp!J29)*'ASXY-TI3S'!$D29)</f>
        <v>0</v>
      </c>
      <c r="K29" s="21">
        <f>SUM(E$3:E28)+H29</f>
        <v>1.2708181781710595E-4</v>
      </c>
      <c r="L29" s="21">
        <f>SUM(F$3:F28)+I29</f>
        <v>-3.6391471226639828E-3</v>
      </c>
      <c r="M29" s="21">
        <f>SUM(G$3:G28)+J29</f>
        <v>0</v>
      </c>
      <c r="N29" s="21"/>
      <c r="O29" s="21"/>
      <c r="P29" s="21"/>
      <c r="Q29" s="19">
        <f t="shared" si="1"/>
        <v>1.6149788419700105E-8</v>
      </c>
      <c r="R29" s="19">
        <f t="shared" si="1"/>
        <v>1.3243391780393545E-5</v>
      </c>
      <c r="S29" s="19">
        <f t="shared" si="1"/>
        <v>0</v>
      </c>
      <c r="T29" s="19">
        <f t="shared" si="2"/>
        <v>-4.6246943165202959E-7</v>
      </c>
      <c r="U29" s="19">
        <f t="shared" si="3"/>
        <v>0</v>
      </c>
      <c r="V29" s="19">
        <f t="shared" si="4"/>
        <v>0</v>
      </c>
    </row>
    <row r="30" spans="1:22" x14ac:dyDescent="0.25">
      <c r="A30" s="26">
        <f>Wellpath!E30</f>
        <v>2700</v>
      </c>
      <c r="B30" s="22">
        <v>0</v>
      </c>
      <c r="C30" s="22">
        <v>0</v>
      </c>
      <c r="D30" s="22">
        <f>(TAN(Dip) * SIN(Wellpath!$L30) * COS(Wellpath!$O30) - COS(Wellpath!$L30)) / 2</f>
        <v>-0.29156988170839199</v>
      </c>
      <c r="E30" s="20">
        <f>Model!$W$12*((drdp!B30+drdp!K30)*'ASXY-TI3S'!$B30+(drdp!E30+drdp!N30)*'ASXY-TI3S'!$C30+(drdp!H30+drdp!Q30)*'ASXY-TI3S'!$D30)</f>
        <v>3.7516470029845487E-5</v>
      </c>
      <c r="F30" s="20">
        <f>Model!$W$12*((drdp!C30+drdp!L30)*'ASXY-TI3S'!$B30+(drdp!F30+drdp!O30)*'ASXY-TI3S'!$C30+(drdp!I30+drdp!R30)*'ASXY-TI3S'!$D30)</f>
        <v>-1.0743311380555678E-3</v>
      </c>
      <c r="G30" s="20">
        <f>Model!$W$12*((drdp!D30+drdp!M30)*'ASXY-TI3S'!$B30+(drdp!G30+drdp!P30)*'ASXY-TI3S'!$C30+(drdp!J30+drdp!S30)*'ASXY-TI3S'!$D30)</f>
        <v>0</v>
      </c>
      <c r="H30" s="18">
        <f>Model!$W$12*((drdp!B30)*'ASXY-TI3S'!$B30+(drdp!E30)*'ASXY-TI3S'!$C30+(drdp!H30)*'ASXY-TI3S'!$D30)</f>
        <v>1.8758235014922744E-5</v>
      </c>
      <c r="I30" s="18">
        <f>Model!$W$12*((drdp!C30)*'ASXY-TI3S'!$B30+(drdp!F30)*'ASXY-TI3S'!$C30+(drdp!I30)*'ASXY-TI3S'!$D30)</f>
        <v>-5.3716556902778391E-4</v>
      </c>
      <c r="J30" s="18">
        <f>Model!$W$12*((drdp!D30)*'ASXY-TI3S'!$B30+(drdp!G30)*'ASXY-TI3S'!$C30+(drdp!J30)*'ASXY-TI3S'!$D30)</f>
        <v>0</v>
      </c>
      <c r="K30" s="21">
        <f>SUM(E$3:E29)+H30</f>
        <v>1.6368293579101435E-4</v>
      </c>
      <c r="L30" s="21">
        <f>SUM(F$3:F29)+I30</f>
        <v>-4.6872660074026989E-3</v>
      </c>
      <c r="M30" s="21">
        <f>SUM(G$3:G29)+J30</f>
        <v>0</v>
      </c>
      <c r="N30" s="21"/>
      <c r="O30" s="21"/>
      <c r="P30" s="21"/>
      <c r="Q30" s="19">
        <f t="shared" si="1"/>
        <v>2.6792103469165325E-8</v>
      </c>
      <c r="R30" s="19">
        <f t="shared" si="1"/>
        <v>2.1970462624152838E-5</v>
      </c>
      <c r="S30" s="19">
        <f t="shared" si="1"/>
        <v>0</v>
      </c>
      <c r="T30" s="19">
        <f t="shared" si="2"/>
        <v>-7.6722546092510013E-7</v>
      </c>
      <c r="U30" s="19">
        <f t="shared" si="3"/>
        <v>0</v>
      </c>
      <c r="V30" s="19">
        <f t="shared" si="4"/>
        <v>0</v>
      </c>
    </row>
    <row r="31" spans="1:22" x14ac:dyDescent="0.25">
      <c r="A31" s="26">
        <f>Wellpath!E31</f>
        <v>2800</v>
      </c>
      <c r="B31" s="22">
        <v>0</v>
      </c>
      <c r="C31" s="22">
        <v>0</v>
      </c>
      <c r="D31" s="22">
        <f>(TAN(Dip) * SIN(Wellpath!$L31) * COS(Wellpath!$O31) - COS(Wellpath!$L31)) / 2</f>
        <v>-0.2600748589654005</v>
      </c>
      <c r="E31" s="20">
        <f>Model!$W$12*((drdp!B31+drdp!K31)*'ASXY-TI3S'!$B31+(drdp!E31+drdp!N31)*'ASXY-TI3S'!$C31+(drdp!H31+drdp!Q31)*'ASXY-TI3S'!$D31)</f>
        <v>3.8127697346485653E-5</v>
      </c>
      <c r="F31" s="20">
        <f>Model!$W$12*((drdp!C31+drdp!L31)*'ASXY-TI3S'!$B31+(drdp!F31+drdp!O31)*'ASXY-TI3S'!$C31+(drdp!I31+drdp!R31)*'ASXY-TI3S'!$D31)</f>
        <v>-1.0918343983083126E-3</v>
      </c>
      <c r="G31" s="20">
        <f>Model!$W$12*((drdp!D31+drdp!M31)*'ASXY-TI3S'!$B31+(drdp!G31+drdp!P31)*'ASXY-TI3S'!$C31+(drdp!J31+drdp!S31)*'ASXY-TI3S'!$D31)</f>
        <v>0</v>
      </c>
      <c r="H31" s="18">
        <f>Model!$W$12*((drdp!B31)*'ASXY-TI3S'!$B31+(drdp!E31)*'ASXY-TI3S'!$C31+(drdp!H31)*'ASXY-TI3S'!$D31)</f>
        <v>1.9063848673242827E-5</v>
      </c>
      <c r="I31" s="18">
        <f>Model!$W$12*((drdp!C31)*'ASXY-TI3S'!$B31+(drdp!F31)*'ASXY-TI3S'!$C31+(drdp!I31)*'ASXY-TI3S'!$D31)</f>
        <v>-5.4591719915415631E-4</v>
      </c>
      <c r="J31" s="18">
        <f>Model!$W$12*((drdp!D31)*'ASXY-TI3S'!$B31+(drdp!G31)*'ASXY-TI3S'!$C31+(drdp!J31)*'ASXY-TI3S'!$D31)</f>
        <v>0</v>
      </c>
      <c r="K31" s="21">
        <f>SUM(E$3:E30)+H31</f>
        <v>2.0150501947917992E-4</v>
      </c>
      <c r="L31" s="21">
        <f>SUM(F$3:F30)+I31</f>
        <v>-5.7703487755846397E-3</v>
      </c>
      <c r="M31" s="21">
        <f>SUM(G$3:G30)+J31</f>
        <v>0</v>
      </c>
      <c r="N31" s="21"/>
      <c r="O31" s="21"/>
      <c r="P31" s="21"/>
      <c r="Q31" s="19">
        <f t="shared" si="1"/>
        <v>4.0604272875304682E-8</v>
      </c>
      <c r="R31" s="19">
        <f t="shared" si="1"/>
        <v>3.3296924991891148E-5</v>
      </c>
      <c r="S31" s="19">
        <f t="shared" si="1"/>
        <v>0</v>
      </c>
      <c r="T31" s="19">
        <f t="shared" si="2"/>
        <v>-1.1627542424258449E-6</v>
      </c>
      <c r="U31" s="19">
        <f t="shared" si="3"/>
        <v>0</v>
      </c>
      <c r="V31" s="19">
        <f t="shared" si="4"/>
        <v>0</v>
      </c>
    </row>
    <row r="32" spans="1:22" x14ac:dyDescent="0.25">
      <c r="A32" s="26">
        <f>Wellpath!E32</f>
        <v>2900</v>
      </c>
      <c r="B32" s="22">
        <v>0</v>
      </c>
      <c r="C32" s="22">
        <v>0</v>
      </c>
      <c r="D32" s="22">
        <f>(TAN(Dip) * SIN(Wellpath!$L32) * COS(Wellpath!$O32) - COS(Wellpath!$L32)) / 2</f>
        <v>-0.22826297506822055</v>
      </c>
      <c r="E32" s="20">
        <f>Model!$W$12*((drdp!B32+drdp!K32)*'ASXY-TI3S'!$B32+(drdp!E32+drdp!N32)*'ASXY-TI3S'!$C32+(drdp!H32+drdp!Q32)*'ASXY-TI3S'!$D32)</f>
        <v>3.7516470029845494E-5</v>
      </c>
      <c r="F32" s="20">
        <f>Model!$W$12*((drdp!C32+drdp!L32)*'ASXY-TI3S'!$B32+(drdp!F32+drdp!O32)*'ASXY-TI3S'!$C32+(drdp!I32+drdp!R32)*'ASXY-TI3S'!$D32)</f>
        <v>-1.0743311380555678E-3</v>
      </c>
      <c r="G32" s="20">
        <f>Model!$W$12*((drdp!D32+drdp!M32)*'ASXY-TI3S'!$B32+(drdp!G32+drdp!P32)*'ASXY-TI3S'!$C32+(drdp!J32+drdp!S32)*'ASXY-TI3S'!$D32)</f>
        <v>0</v>
      </c>
      <c r="H32" s="18">
        <f>Model!$W$12*((drdp!B32)*'ASXY-TI3S'!$B32+(drdp!E32)*'ASXY-TI3S'!$C32+(drdp!H32)*'ASXY-TI3S'!$D32)</f>
        <v>1.8758235014922747E-5</v>
      </c>
      <c r="I32" s="18">
        <f>Model!$W$12*((drdp!C32)*'ASXY-TI3S'!$B32+(drdp!F32)*'ASXY-TI3S'!$C32+(drdp!I32)*'ASXY-TI3S'!$D32)</f>
        <v>-5.3716556902778391E-4</v>
      </c>
      <c r="J32" s="18">
        <f>Model!$W$12*((drdp!D32)*'ASXY-TI3S'!$B32+(drdp!G32)*'ASXY-TI3S'!$C32+(drdp!J32)*'ASXY-TI3S'!$D32)</f>
        <v>0</v>
      </c>
      <c r="K32" s="21">
        <f>SUM(E$3:E31)+H32</f>
        <v>2.3932710316734547E-4</v>
      </c>
      <c r="L32" s="21">
        <f>SUM(F$3:F31)+I32</f>
        <v>-6.8534315437665796E-3</v>
      </c>
      <c r="M32" s="21">
        <f>SUM(G$3:G31)+J32</f>
        <v>0</v>
      </c>
      <c r="N32" s="21"/>
      <c r="O32" s="21"/>
      <c r="P32" s="21"/>
      <c r="Q32" s="19">
        <f t="shared" si="1"/>
        <v>5.7277462310473222E-8</v>
      </c>
      <c r="R32" s="19">
        <f t="shared" si="1"/>
        <v>4.6969523925094759E-5</v>
      </c>
      <c r="S32" s="19">
        <f t="shared" si="1"/>
        <v>0</v>
      </c>
      <c r="T32" s="19">
        <f t="shared" si="2"/>
        <v>-1.6402119181253639E-6</v>
      </c>
      <c r="U32" s="19">
        <f t="shared" si="3"/>
        <v>0</v>
      </c>
      <c r="V32" s="19">
        <f t="shared" si="4"/>
        <v>0</v>
      </c>
    </row>
    <row r="33" spans="1:22" x14ac:dyDescent="0.25">
      <c r="A33" s="26">
        <f>Wellpath!E33</f>
        <v>3000</v>
      </c>
      <c r="B33" s="22">
        <v>0</v>
      </c>
      <c r="C33" s="22">
        <v>0</v>
      </c>
      <c r="D33" s="22">
        <f>(TAN(Dip) * SIN(Wellpath!$L33) * COS(Wellpath!$O33) - COS(Wellpath!$L33)) / 2</f>
        <v>-0.19617298789713589</v>
      </c>
      <c r="E33" s="20">
        <f>Model!$W$12*((drdp!B33+drdp!K33)*'ASXY-TI3S'!$B33+(drdp!E33+drdp!N33)*'ASXY-TI3S'!$C33+(drdp!H33+drdp!Q33)*'ASXY-TI3S'!$D33)</f>
        <v>3.5685765917971266E-5</v>
      </c>
      <c r="F33" s="20">
        <f>Model!$W$12*((drdp!C33+drdp!L33)*'ASXY-TI3S'!$B33+(drdp!F33+drdp!O33)*'ASXY-TI3S'!$C33+(drdp!I33+drdp!R33)*'ASXY-TI3S'!$D33)</f>
        <v>-1.0219066314218624E-3</v>
      </c>
      <c r="G33" s="20">
        <f>Model!$W$12*((drdp!D33+drdp!M33)*'ASXY-TI3S'!$B33+(drdp!G33+drdp!P33)*'ASXY-TI3S'!$C33+(drdp!J33+drdp!S33)*'ASXY-TI3S'!$D33)</f>
        <v>0</v>
      </c>
      <c r="H33" s="18">
        <f>Model!$W$12*((drdp!B33)*'ASXY-TI3S'!$B33+(drdp!E33)*'ASXY-TI3S'!$C33+(drdp!H33)*'ASXY-TI3S'!$D33)</f>
        <v>1.7842882958985664E-5</v>
      </c>
      <c r="I33" s="18">
        <f>Model!$W$12*((drdp!C33)*'ASXY-TI3S'!$B33+(drdp!F33)*'ASXY-TI3S'!$C33+(drdp!I33)*'ASXY-TI3S'!$D33)</f>
        <v>-5.1095331571093219E-4</v>
      </c>
      <c r="J33" s="18">
        <f>Model!$W$12*((drdp!D33)*'ASXY-TI3S'!$B33+(drdp!G33)*'ASXY-TI3S'!$C33+(drdp!J33)*'ASXY-TI3S'!$D33)</f>
        <v>0</v>
      </c>
      <c r="K33" s="21">
        <f>SUM(E$3:E32)+H33</f>
        <v>2.759282211412539E-4</v>
      </c>
      <c r="L33" s="21">
        <f>SUM(F$3:F32)+I33</f>
        <v>-7.9015504285052957E-3</v>
      </c>
      <c r="M33" s="21">
        <f>SUM(G$3:G32)+J33</f>
        <v>0</v>
      </c>
      <c r="N33" s="21"/>
      <c r="O33" s="21"/>
      <c r="P33" s="21"/>
      <c r="Q33" s="19">
        <f t="shared" si="1"/>
        <v>7.6136383222176716E-8</v>
      </c>
      <c r="R33" s="19">
        <f t="shared" si="1"/>
        <v>6.2434499174212225E-5</v>
      </c>
      <c r="S33" s="19">
        <f t="shared" si="1"/>
        <v>0</v>
      </c>
      <c r="T33" s="19">
        <f t="shared" si="2"/>
        <v>-2.1802607539953789E-6</v>
      </c>
      <c r="U33" s="19">
        <f t="shared" si="3"/>
        <v>0</v>
      </c>
      <c r="V33" s="19">
        <f t="shared" si="4"/>
        <v>0</v>
      </c>
    </row>
    <row r="34" spans="1:22" x14ac:dyDescent="0.25">
      <c r="A34" s="26">
        <f>Wellpath!E34</f>
        <v>3100</v>
      </c>
      <c r="B34" s="22">
        <v>0</v>
      </c>
      <c r="C34" s="22">
        <v>0</v>
      </c>
      <c r="D34" s="22">
        <f>(TAN(Dip) * SIN(Wellpath!$L34) * COS(Wellpath!$O34) - COS(Wellpath!$L34)) / 2</f>
        <v>-0.16384399415843076</v>
      </c>
      <c r="E34" s="20">
        <f>Model!$W$12*((drdp!B34+drdp!K34)*'ASXY-TI3S'!$B34+(drdp!E34+drdp!N34)*'ASXY-TI3S'!$C34+(drdp!H34+drdp!Q34)*'ASXY-TI3S'!$D34)</f>
        <v>3.264450401727441E-5</v>
      </c>
      <c r="F34" s="20">
        <f>Model!$W$12*((drdp!C34+drdp!L34)*'ASXY-TI3S'!$B34+(drdp!F34+drdp!O34)*'ASXY-TI3S'!$C34+(drdp!I34+drdp!R34)*'ASXY-TI3S'!$D34)</f>
        <v>-9.3481628533382611E-4</v>
      </c>
      <c r="G34" s="20">
        <f>Model!$W$12*((drdp!D34+drdp!M34)*'ASXY-TI3S'!$B34+(drdp!G34+drdp!P34)*'ASXY-TI3S'!$C34+(drdp!J34+drdp!S34)*'ASXY-TI3S'!$D34)</f>
        <v>0</v>
      </c>
      <c r="H34" s="18">
        <f>Model!$W$12*((drdp!B34)*'ASXY-TI3S'!$B34+(drdp!E34)*'ASXY-TI3S'!$C34+(drdp!H34)*'ASXY-TI3S'!$D34)</f>
        <v>1.6322252008637178E-5</v>
      </c>
      <c r="I34" s="18">
        <f>Model!$W$12*((drdp!C34)*'ASXY-TI3S'!$B34+(drdp!F34)*'ASXY-TI3S'!$C34+(drdp!I34)*'ASXY-TI3S'!$D34)</f>
        <v>-4.6740814266691219E-4</v>
      </c>
      <c r="J34" s="18">
        <f>Model!$W$12*((drdp!D34)*'ASXY-TI3S'!$B34+(drdp!G34)*'ASXY-TI3S'!$C34+(drdp!J34)*'ASXY-TI3S'!$D34)</f>
        <v>0</v>
      </c>
      <c r="K34" s="21">
        <f>SUM(E$3:E33)+H34</f>
        <v>3.1009335610887671E-4</v>
      </c>
      <c r="L34" s="21">
        <f>SUM(F$3:F33)+I34</f>
        <v>-8.8799118868831371E-3</v>
      </c>
      <c r="M34" s="21">
        <f>SUM(G$3:G33)+J34</f>
        <v>0</v>
      </c>
      <c r="N34" s="21"/>
      <c r="O34" s="21"/>
      <c r="P34" s="21"/>
      <c r="Q34" s="19">
        <f t="shared" si="1"/>
        <v>9.6157889502866627E-8</v>
      </c>
      <c r="R34" s="19">
        <f t="shared" si="1"/>
        <v>7.885283511880844E-5</v>
      </c>
      <c r="S34" s="19">
        <f t="shared" si="1"/>
        <v>0</v>
      </c>
      <c r="T34" s="19">
        <f t="shared" si="2"/>
        <v>-2.7536016789546999E-6</v>
      </c>
      <c r="U34" s="19">
        <f t="shared" si="3"/>
        <v>0</v>
      </c>
      <c r="V34" s="19">
        <f t="shared" si="4"/>
        <v>0</v>
      </c>
    </row>
    <row r="35" spans="1:22" x14ac:dyDescent="0.25">
      <c r="A35" s="26">
        <f>Wellpath!E35</f>
        <v>3200</v>
      </c>
      <c r="B35" s="22">
        <v>0</v>
      </c>
      <c r="C35" s="22">
        <v>0</v>
      </c>
      <c r="D35" s="22">
        <f>(TAN(Dip) * SIN(Wellpath!$L35) * COS(Wellpath!$O35) - COS(Wellpath!$L35)) / 2</f>
        <v>-0.1313153817510761</v>
      </c>
      <c r="E35" s="20">
        <f>Model!$W$12*((drdp!B35+drdp!K35)*'ASXY-TI3S'!$B35+(drdp!E35+drdp!N35)*'ASXY-TI3S'!$C35+(drdp!H35+drdp!Q35)*'ASXY-TI3S'!$D35)</f>
        <v>2.8407501050028535E-5</v>
      </c>
      <c r="F35" s="20">
        <f>Model!$W$12*((drdp!C35+drdp!L35)*'ASXY-TI3S'!$B35+(drdp!F35+drdp!O35)*'ASXY-TI3S'!$C35+(drdp!I35+drdp!R35)*'ASXY-TI3S'!$D35)</f>
        <v>-8.1348439520330818E-4</v>
      </c>
      <c r="G35" s="20">
        <f>Model!$W$12*((drdp!D35+drdp!M35)*'ASXY-TI3S'!$B35+(drdp!G35+drdp!P35)*'ASXY-TI3S'!$C35+(drdp!J35+drdp!S35)*'ASXY-TI3S'!$D35)</f>
        <v>0</v>
      </c>
      <c r="H35" s="18">
        <f>Model!$W$12*((drdp!B35)*'ASXY-TI3S'!$B35+(drdp!E35)*'ASXY-TI3S'!$C35+(drdp!H35)*'ASXY-TI3S'!$D35)</f>
        <v>1.4203750525014268E-5</v>
      </c>
      <c r="I35" s="18">
        <f>Model!$W$12*((drdp!C35)*'ASXY-TI3S'!$B35+(drdp!F35)*'ASXY-TI3S'!$C35+(drdp!I35)*'ASXY-TI3S'!$D35)</f>
        <v>-4.0674219760165409E-4</v>
      </c>
      <c r="J35" s="18">
        <f>Model!$W$12*((drdp!D35)*'ASXY-TI3S'!$B35+(drdp!G35)*'ASXY-TI3S'!$C35+(drdp!J35)*'ASXY-TI3S'!$D35)</f>
        <v>0</v>
      </c>
      <c r="K35" s="21">
        <f>SUM(E$3:E34)+H35</f>
        <v>3.4061935864252818E-4</v>
      </c>
      <c r="L35" s="21">
        <f>SUM(F$3:F34)+I35</f>
        <v>-9.7540622271517045E-3</v>
      </c>
      <c r="M35" s="21">
        <f>SUM(G$3:G34)+J35</f>
        <v>0</v>
      </c>
      <c r="N35" s="21"/>
      <c r="O35" s="21"/>
      <c r="P35" s="21"/>
      <c r="Q35" s="19">
        <f t="shared" si="1"/>
        <v>1.1602154748204723E-7</v>
      </c>
      <c r="R35" s="19">
        <f t="shared" si="1"/>
        <v>9.5141729931147673E-5</v>
      </c>
      <c r="S35" s="19">
        <f t="shared" si="1"/>
        <v>0</v>
      </c>
      <c r="T35" s="19">
        <f t="shared" si="2"/>
        <v>-3.3224224199717237E-6</v>
      </c>
      <c r="U35" s="19">
        <f t="shared" si="3"/>
        <v>0</v>
      </c>
      <c r="V35" s="19">
        <f t="shared" si="4"/>
        <v>0</v>
      </c>
    </row>
    <row r="36" spans="1:22" x14ac:dyDescent="0.25">
      <c r="A36" s="26">
        <f>Wellpath!E36</f>
        <v>3300</v>
      </c>
      <c r="B36" s="22">
        <v>0</v>
      </c>
      <c r="C36" s="22">
        <v>0</v>
      </c>
      <c r="D36" s="22">
        <f>(TAN(Dip) * SIN(Wellpath!$L36) * COS(Wellpath!$O36) - COS(Wellpath!$L36)) / 2</f>
        <v>-9.8626781778641759E-2</v>
      </c>
      <c r="E36" s="20">
        <f>Model!$W$12*((drdp!B36+drdp!K36)*'ASXY-TI3S'!$B36+(drdp!E36+drdp!N36)*'ASXY-TI3S'!$C36+(drdp!H36+drdp!Q36)*'ASXY-TI3S'!$D36)</f>
        <v>2.299539926878796E-5</v>
      </c>
      <c r="F36" s="20">
        <f>Model!$W$12*((drdp!C36+drdp!L36)*'ASXY-TI3S'!$B36+(drdp!F36+drdp!O36)*'ASXY-TI3S'!$C36+(drdp!I36+drdp!R36)*'ASXY-TI3S'!$D36)</f>
        <v>-6.5850207780278433E-4</v>
      </c>
      <c r="G36" s="20">
        <f>Model!$W$12*((drdp!D36+drdp!M36)*'ASXY-TI3S'!$B36+(drdp!G36+drdp!P36)*'ASXY-TI3S'!$C36+(drdp!J36+drdp!S36)*'ASXY-TI3S'!$D36)</f>
        <v>0</v>
      </c>
      <c r="H36" s="18">
        <f>Model!$W$12*((drdp!B36)*'ASXY-TI3S'!$B36+(drdp!E36)*'ASXY-TI3S'!$C36+(drdp!H36)*'ASXY-TI3S'!$D36)</f>
        <v>1.1497699634393959E-5</v>
      </c>
      <c r="I36" s="18">
        <f>Model!$W$12*((drdp!C36)*'ASXY-TI3S'!$B36+(drdp!F36)*'ASXY-TI3S'!$C36+(drdp!I36)*'ASXY-TI3S'!$D36)</f>
        <v>-3.2925103890139157E-4</v>
      </c>
      <c r="J36" s="18">
        <f>Model!$W$12*((drdp!D36)*'ASXY-TI3S'!$B36+(drdp!G36)*'ASXY-TI3S'!$C36+(drdp!J36)*'ASXY-TI3S'!$D36)</f>
        <v>0</v>
      </c>
      <c r="K36" s="21">
        <f>SUM(E$3:E35)+H36</f>
        <v>3.663208088019364E-4</v>
      </c>
      <c r="L36" s="21">
        <f>SUM(F$3:F35)+I36</f>
        <v>-1.0490055463654752E-2</v>
      </c>
      <c r="M36" s="21">
        <f>SUM(G$3:G35)+J36</f>
        <v>0</v>
      </c>
      <c r="N36" s="21"/>
      <c r="O36" s="21"/>
      <c r="P36" s="21"/>
      <c r="Q36" s="19">
        <f t="shared" si="1"/>
        <v>1.3419093496130485E-7</v>
      </c>
      <c r="R36" s="19">
        <f t="shared" si="1"/>
        <v>1.1004126363055291E-4</v>
      </c>
      <c r="S36" s="19">
        <f t="shared" si="1"/>
        <v>0</v>
      </c>
      <c r="T36" s="19">
        <f t="shared" si="2"/>
        <v>-3.8427256018231802E-6</v>
      </c>
      <c r="U36" s="19">
        <f t="shared" si="3"/>
        <v>0</v>
      </c>
      <c r="V36" s="19">
        <f t="shared" si="4"/>
        <v>0</v>
      </c>
    </row>
    <row r="37" spans="1:22" x14ac:dyDescent="0.25">
      <c r="A37" s="26">
        <f>Wellpath!E37</f>
        <v>3400</v>
      </c>
      <c r="B37" s="22">
        <v>0</v>
      </c>
      <c r="C37" s="22">
        <v>0</v>
      </c>
      <c r="D37" s="22">
        <f>(TAN(Dip) * SIN(Wellpath!$L37) * COS(Wellpath!$O37) - COS(Wellpath!$L37)) / 2</f>
        <v>-6.5818020264901189E-2</v>
      </c>
      <c r="E37" s="20">
        <f>Model!$W$12*((drdp!B37+drdp!K37)*'ASXY-TI3S'!$B37+(drdp!E37+drdp!N37)*'ASXY-TI3S'!$C37+(drdp!H37+drdp!Q37)*'ASXY-TI3S'!$D37)</f>
        <v>1.6434565889408197E-5</v>
      </c>
      <c r="F37" s="20">
        <f>Model!$W$12*((drdp!C37+drdp!L37)*'ASXY-TI3S'!$B37+(drdp!F37+drdp!O37)*'ASXY-TI3S'!$C37+(drdp!I37+drdp!R37)*'ASXY-TI3S'!$D37)</f>
        <v>-4.7062439140385843E-4</v>
      </c>
      <c r="G37" s="20">
        <f>Model!$W$12*((drdp!D37+drdp!M37)*'ASXY-TI3S'!$B37+(drdp!G37+drdp!P37)*'ASXY-TI3S'!$C37+(drdp!J37+drdp!S37)*'ASXY-TI3S'!$D37)</f>
        <v>0</v>
      </c>
      <c r="H37" s="18">
        <f>Model!$W$12*((drdp!B37)*'ASXY-TI3S'!$B37+(drdp!E37)*'ASXY-TI3S'!$C37+(drdp!H37)*'ASXY-TI3S'!$D37)</f>
        <v>8.2172829447041462E-6</v>
      </c>
      <c r="I37" s="18">
        <f>Model!$W$12*((drdp!C37)*'ASXY-TI3S'!$B37+(drdp!F37)*'ASXY-TI3S'!$C37+(drdp!I37)*'ASXY-TI3S'!$D37)</f>
        <v>-2.3531219570193052E-4</v>
      </c>
      <c r="J37" s="18">
        <f>Model!$W$12*((drdp!D37)*'ASXY-TI3S'!$B37+(drdp!G37)*'ASXY-TI3S'!$C37+(drdp!J37)*'ASXY-TI3S'!$D37)</f>
        <v>0</v>
      </c>
      <c r="K37" s="21">
        <f>SUM(E$3:E36)+H37</f>
        <v>3.8603579138103456E-4</v>
      </c>
      <c r="L37" s="21">
        <f>SUM(F$3:F36)+I37</f>
        <v>-1.1054618698258075E-2</v>
      </c>
      <c r="M37" s="21">
        <f>SUM(G$3:G36)+J37</f>
        <v>0</v>
      </c>
      <c r="N37" s="21"/>
      <c r="O37" s="21"/>
      <c r="P37" s="21"/>
      <c r="Q37" s="19">
        <f t="shared" si="1"/>
        <v>1.4902363222718163E-7</v>
      </c>
      <c r="R37" s="19">
        <f t="shared" si="1"/>
        <v>1.2220459456387705E-4</v>
      </c>
      <c r="S37" s="19">
        <f t="shared" si="1"/>
        <v>0</v>
      </c>
      <c r="T37" s="19">
        <f t="shared" si="2"/>
        <v>-4.2674784775976385E-6</v>
      </c>
      <c r="U37" s="19">
        <f t="shared" si="3"/>
        <v>0</v>
      </c>
      <c r="V37" s="19">
        <f t="shared" si="4"/>
        <v>0</v>
      </c>
    </row>
    <row r="38" spans="1:22" x14ac:dyDescent="0.25">
      <c r="A38" s="26">
        <f>Wellpath!E38</f>
        <v>3500</v>
      </c>
      <c r="B38" s="22">
        <v>0</v>
      </c>
      <c r="C38" s="22">
        <v>0</v>
      </c>
      <c r="D38" s="22">
        <f>(TAN(Dip) * SIN(Wellpath!$L38) * COS(Wellpath!$O38) - COS(Wellpath!$L38)) / 2</f>
        <v>-3.2929069631956742E-2</v>
      </c>
      <c r="E38" s="20">
        <f>Model!$W$12*((drdp!B38+drdp!K38)*'ASXY-TI3S'!$B38+(drdp!E38+drdp!N38)*'ASXY-TI3S'!$C38+(drdp!H38+drdp!Q38)*'ASXY-TI3S'!$D38)</f>
        <v>8.7569646326211434E-6</v>
      </c>
      <c r="F38" s="20">
        <f>Model!$W$12*((drdp!C38+drdp!L38)*'ASXY-TI3S'!$B38+(drdp!F38+drdp!O38)*'ASXY-TI3S'!$C38+(drdp!I38+drdp!R38)*'ASXY-TI3S'!$D38)</f>
        <v>-2.5076665720927304E-4</v>
      </c>
      <c r="G38" s="20">
        <f>Model!$W$12*((drdp!D38+drdp!M38)*'ASXY-TI3S'!$B38+(drdp!G38+drdp!P38)*'ASXY-TI3S'!$C38+(drdp!J38+drdp!S38)*'ASXY-TI3S'!$D38)</f>
        <v>0</v>
      </c>
      <c r="H38" s="18">
        <f>Model!$W$12*((drdp!B38)*'ASXY-TI3S'!$B38+(drdp!E38)*'ASXY-TI3S'!$C38+(drdp!H38)*'ASXY-TI3S'!$D38)</f>
        <v>4.3784823163105556E-6</v>
      </c>
      <c r="I38" s="18">
        <f>Model!$W$12*((drdp!C38)*'ASXY-TI3S'!$B38+(drdp!F38)*'ASXY-TI3S'!$C38+(drdp!I38)*'ASXY-TI3S'!$D38)</f>
        <v>-1.2538332860463606E-4</v>
      </c>
      <c r="J38" s="18">
        <f>Model!$W$12*((drdp!D38)*'ASXY-TI3S'!$B38+(drdp!G38)*'ASXY-TI3S'!$C38+(drdp!J38)*'ASXY-TI3S'!$D38)</f>
        <v>0</v>
      </c>
      <c r="K38" s="21">
        <f>SUM(E$3:E37)+H38</f>
        <v>3.9863155664204917E-4</v>
      </c>
      <c r="L38" s="21">
        <f>SUM(F$3:F37)+I38</f>
        <v>-1.141531422256464E-2</v>
      </c>
      <c r="M38" s="21">
        <f>SUM(G$3:G37)+J38</f>
        <v>0</v>
      </c>
      <c r="N38" s="21"/>
      <c r="O38" s="21"/>
      <c r="P38" s="21"/>
      <c r="Q38" s="19">
        <f t="shared" si="1"/>
        <v>1.5890711795086326E-7</v>
      </c>
      <c r="R38" s="19">
        <f t="shared" si="1"/>
        <v>1.3030939879988654E-4</v>
      </c>
      <c r="S38" s="19">
        <f t="shared" si="1"/>
        <v>0</v>
      </c>
      <c r="T38" s="19">
        <f t="shared" si="2"/>
        <v>-4.5505044780990658E-6</v>
      </c>
      <c r="U38" s="19">
        <f t="shared" si="3"/>
        <v>0</v>
      </c>
      <c r="V38" s="19">
        <f t="shared" si="4"/>
        <v>0</v>
      </c>
    </row>
    <row r="39" spans="1:22" x14ac:dyDescent="0.25">
      <c r="A39" s="26">
        <f>Wellpath!E39</f>
        <v>3600</v>
      </c>
      <c r="B39" s="22">
        <v>0</v>
      </c>
      <c r="C39" s="22">
        <v>0</v>
      </c>
      <c r="D39" s="22">
        <f>(TAN(Dip) * SIN(Wellpath!$L39) * COS(Wellpath!$O39) - COS(Wellpath!$L39)) / 2</f>
        <v>5.5511151231257827E-17</v>
      </c>
      <c r="E39" s="20">
        <f>Model!$W$12*((drdp!B39+drdp!K39)*'ASXY-TI3S'!$B39+(drdp!E39+drdp!N39)*'ASXY-TI3S'!$C39+(drdp!H39+drdp!Q39)*'ASXY-TI3S'!$D39)</f>
        <v>-1.5645666649355678E-20</v>
      </c>
      <c r="F39" s="20">
        <f>Model!$W$12*((drdp!C39+drdp!L39)*'ASXY-TI3S'!$B39+(drdp!F39+drdp!O39)*'ASXY-TI3S'!$C39+(drdp!I39+drdp!R39)*'ASXY-TI3S'!$D39)</f>
        <v>4.4803327295101478E-19</v>
      </c>
      <c r="G39" s="20">
        <f>Model!$W$12*((drdp!D39+drdp!M39)*'ASXY-TI3S'!$B39+(drdp!G39+drdp!P39)*'ASXY-TI3S'!$C39+(drdp!J39+drdp!S39)*'ASXY-TI3S'!$D39)</f>
        <v>0</v>
      </c>
      <c r="H39" s="18">
        <f>Model!$W$12*((drdp!B39)*'ASXY-TI3S'!$B39+(drdp!E39)*'ASXY-TI3S'!$C39+(drdp!H39)*'ASXY-TI3S'!$D39)</f>
        <v>-7.822833324677839E-21</v>
      </c>
      <c r="I39" s="18">
        <f>Model!$W$12*((drdp!C39)*'ASXY-TI3S'!$B39+(drdp!F39)*'ASXY-TI3S'!$C39+(drdp!I39)*'ASXY-TI3S'!$D39)</f>
        <v>2.2401663647550739E-19</v>
      </c>
      <c r="J39" s="18">
        <f>Model!$W$12*((drdp!D39)*'ASXY-TI3S'!$B39+(drdp!G39)*'ASXY-TI3S'!$C39+(drdp!J39)*'ASXY-TI3S'!$D39)</f>
        <v>0</v>
      </c>
      <c r="K39" s="21">
        <f>SUM(E$3:E38)+H39</f>
        <v>4.0301003895835974E-4</v>
      </c>
      <c r="L39" s="21">
        <f>SUM(F$3:F38)+I39</f>
        <v>-1.1540697551169276E-2</v>
      </c>
      <c r="M39" s="21">
        <f>SUM(G$3:G38)+J39</f>
        <v>0</v>
      </c>
      <c r="N39" s="21"/>
      <c r="O39" s="21"/>
      <c r="P39" s="21"/>
      <c r="Q39" s="19">
        <f t="shared" si="1"/>
        <v>1.6241709150121862E-7</v>
      </c>
      <c r="R39" s="19">
        <f t="shared" si="1"/>
        <v>1.3318769996756451E-4</v>
      </c>
      <c r="S39" s="19">
        <f t="shared" si="1"/>
        <v>0</v>
      </c>
      <c r="T39" s="19">
        <f t="shared" si="2"/>
        <v>-4.6510169697033771E-6</v>
      </c>
      <c r="U39" s="19">
        <f t="shared" si="3"/>
        <v>0</v>
      </c>
      <c r="V39" s="19">
        <f t="shared" si="4"/>
        <v>0</v>
      </c>
    </row>
    <row r="40" spans="1:22" x14ac:dyDescent="0.25">
      <c r="A40" s="26">
        <f>Wellpath!E40</f>
        <v>3700</v>
      </c>
      <c r="B40" s="22">
        <v>0</v>
      </c>
      <c r="C40" s="22">
        <v>0</v>
      </c>
      <c r="D40" s="22">
        <f>(TAN(Dip) * SIN(Wellpath!$L40) * COS(Wellpath!$O40) - COS(Wellpath!$L40)) / 2</f>
        <v>5.5511151231257827E-17</v>
      </c>
      <c r="E40" s="20">
        <f>Model!$W$12*((drdp!B40+drdp!K40)*'ASXY-TI3S'!$B40+(drdp!E40+drdp!N40)*'ASXY-TI3S'!$C40+(drdp!H40+drdp!Q40)*'ASXY-TI3S'!$D40)</f>
        <v>-1.5645666649355678E-20</v>
      </c>
      <c r="F40" s="20">
        <f>Model!$W$12*((drdp!C40+drdp!L40)*'ASXY-TI3S'!$B40+(drdp!F40+drdp!O40)*'ASXY-TI3S'!$C40+(drdp!I40+drdp!R40)*'ASXY-TI3S'!$D40)</f>
        <v>4.4803327295101478E-19</v>
      </c>
      <c r="G40" s="20">
        <f>Model!$W$12*((drdp!D40+drdp!M40)*'ASXY-TI3S'!$B40+(drdp!G40+drdp!P40)*'ASXY-TI3S'!$C40+(drdp!J40+drdp!S40)*'ASXY-TI3S'!$D40)</f>
        <v>0</v>
      </c>
      <c r="H40" s="18">
        <f>Model!$W$12*((drdp!B40)*'ASXY-TI3S'!$B40+(drdp!E40)*'ASXY-TI3S'!$C40+(drdp!H40)*'ASXY-TI3S'!$D40)</f>
        <v>-7.822833324677839E-21</v>
      </c>
      <c r="I40" s="18">
        <f>Model!$W$12*((drdp!C40)*'ASXY-TI3S'!$B40+(drdp!F40)*'ASXY-TI3S'!$C40+(drdp!I40)*'ASXY-TI3S'!$D40)</f>
        <v>2.2401663647550739E-19</v>
      </c>
      <c r="J40" s="18">
        <f>Model!$W$12*((drdp!D40)*'ASXY-TI3S'!$B40+(drdp!G40)*'ASXY-TI3S'!$C40+(drdp!J40)*'ASXY-TI3S'!$D40)</f>
        <v>0</v>
      </c>
      <c r="K40" s="21">
        <f>SUM(E$3:E39)+H40</f>
        <v>4.0301003895835974E-4</v>
      </c>
      <c r="L40" s="21">
        <f>SUM(F$3:F39)+I40</f>
        <v>-1.1540697551169276E-2</v>
      </c>
      <c r="M40" s="21">
        <f>SUM(G$3:G39)+J40</f>
        <v>0</v>
      </c>
      <c r="N40" s="21"/>
      <c r="O40" s="21"/>
      <c r="P40" s="21"/>
      <c r="Q40" s="19">
        <f t="shared" si="1"/>
        <v>1.6241709150121862E-7</v>
      </c>
      <c r="R40" s="19">
        <f t="shared" si="1"/>
        <v>1.3318769996756451E-4</v>
      </c>
      <c r="S40" s="19">
        <f t="shared" si="1"/>
        <v>0</v>
      </c>
      <c r="T40" s="19">
        <f t="shared" si="2"/>
        <v>-4.6510169697033771E-6</v>
      </c>
      <c r="U40" s="19">
        <f t="shared" si="3"/>
        <v>0</v>
      </c>
      <c r="V40" s="19">
        <f t="shared" si="4"/>
        <v>0</v>
      </c>
    </row>
    <row r="41" spans="1:22" x14ac:dyDescent="0.25">
      <c r="A41" s="26">
        <f>Wellpath!E41</f>
        <v>3800</v>
      </c>
      <c r="B41" s="22">
        <v>0</v>
      </c>
      <c r="C41" s="22">
        <v>0</v>
      </c>
      <c r="D41" s="22">
        <f>(TAN(Dip) * SIN(Wellpath!$L41) * COS(Wellpath!$O41) - COS(Wellpath!$L41)) / 2</f>
        <v>5.5511151231257827E-17</v>
      </c>
      <c r="E41" s="20">
        <f>Model!$W$12*((drdp!B41+drdp!K41)*'ASXY-TI3S'!$B41+(drdp!E41+drdp!N41)*'ASXY-TI3S'!$C41+(drdp!H41+drdp!Q41)*'ASXY-TI3S'!$D41)</f>
        <v>-1.5645666649355678E-20</v>
      </c>
      <c r="F41" s="20">
        <f>Model!$W$12*((drdp!C41+drdp!L41)*'ASXY-TI3S'!$B41+(drdp!F41+drdp!O41)*'ASXY-TI3S'!$C41+(drdp!I41+drdp!R41)*'ASXY-TI3S'!$D41)</f>
        <v>4.4803327295101478E-19</v>
      </c>
      <c r="G41" s="20">
        <f>Model!$W$12*((drdp!D41+drdp!M41)*'ASXY-TI3S'!$B41+(drdp!G41+drdp!P41)*'ASXY-TI3S'!$C41+(drdp!J41+drdp!S41)*'ASXY-TI3S'!$D41)</f>
        <v>0</v>
      </c>
      <c r="H41" s="18">
        <f>Model!$W$12*((drdp!B41)*'ASXY-TI3S'!$B41+(drdp!E41)*'ASXY-TI3S'!$C41+(drdp!H41)*'ASXY-TI3S'!$D41)</f>
        <v>-7.822833324677839E-21</v>
      </c>
      <c r="I41" s="18">
        <f>Model!$W$12*((drdp!C41)*'ASXY-TI3S'!$B41+(drdp!F41)*'ASXY-TI3S'!$C41+(drdp!I41)*'ASXY-TI3S'!$D41)</f>
        <v>2.2401663647550739E-19</v>
      </c>
      <c r="J41" s="18">
        <f>Model!$W$12*((drdp!D41)*'ASXY-TI3S'!$B41+(drdp!G41)*'ASXY-TI3S'!$C41+(drdp!J41)*'ASXY-TI3S'!$D41)</f>
        <v>0</v>
      </c>
      <c r="K41" s="21">
        <f>SUM(E$3:E40)+H41</f>
        <v>4.0301003895835974E-4</v>
      </c>
      <c r="L41" s="21">
        <f>SUM(F$3:F40)+I41</f>
        <v>-1.1540697551169276E-2</v>
      </c>
      <c r="M41" s="21">
        <f>SUM(G$3:G40)+J41</f>
        <v>0</v>
      </c>
      <c r="N41" s="21"/>
      <c r="O41" s="21"/>
      <c r="P41" s="21"/>
      <c r="Q41" s="19">
        <f t="shared" si="1"/>
        <v>1.6241709150121862E-7</v>
      </c>
      <c r="R41" s="19">
        <f t="shared" si="1"/>
        <v>1.3318769996756451E-4</v>
      </c>
      <c r="S41" s="19">
        <f t="shared" si="1"/>
        <v>0</v>
      </c>
      <c r="T41" s="19">
        <f t="shared" si="2"/>
        <v>-4.6510169697033771E-6</v>
      </c>
      <c r="U41" s="19">
        <f t="shared" si="3"/>
        <v>0</v>
      </c>
      <c r="V41" s="19">
        <f t="shared" si="4"/>
        <v>0</v>
      </c>
    </row>
    <row r="42" spans="1:22" x14ac:dyDescent="0.25">
      <c r="A42" s="26">
        <f>Wellpath!E42</f>
        <v>3900</v>
      </c>
      <c r="B42" s="22">
        <v>0</v>
      </c>
      <c r="C42" s="22">
        <v>0</v>
      </c>
      <c r="D42" s="22">
        <f>(TAN(Dip) * SIN(Wellpath!$L42) * COS(Wellpath!$O42) - COS(Wellpath!$L42)) / 2</f>
        <v>5.5511151231257827E-17</v>
      </c>
      <c r="E42" s="20">
        <f>Model!$W$12*((drdp!B42+drdp!K42)*'ASXY-TI3S'!$B42+(drdp!E42+drdp!N42)*'ASXY-TI3S'!$C42+(drdp!H42+drdp!Q42)*'ASXY-TI3S'!$D42)</f>
        <v>-1.5645666649355678E-20</v>
      </c>
      <c r="F42" s="20">
        <f>Model!$W$12*((drdp!C42+drdp!L42)*'ASXY-TI3S'!$B42+(drdp!F42+drdp!O42)*'ASXY-TI3S'!$C42+(drdp!I42+drdp!R42)*'ASXY-TI3S'!$D42)</f>
        <v>4.4803327295101478E-19</v>
      </c>
      <c r="G42" s="20">
        <f>Model!$W$12*((drdp!D42+drdp!M42)*'ASXY-TI3S'!$B42+(drdp!G42+drdp!P42)*'ASXY-TI3S'!$C42+(drdp!J42+drdp!S42)*'ASXY-TI3S'!$D42)</f>
        <v>0</v>
      </c>
      <c r="H42" s="18">
        <f>Model!$W$12*((drdp!B42)*'ASXY-TI3S'!$B42+(drdp!E42)*'ASXY-TI3S'!$C42+(drdp!H42)*'ASXY-TI3S'!$D42)</f>
        <v>-7.822833324677839E-21</v>
      </c>
      <c r="I42" s="18">
        <f>Model!$W$12*((drdp!C42)*'ASXY-TI3S'!$B42+(drdp!F42)*'ASXY-TI3S'!$C42+(drdp!I42)*'ASXY-TI3S'!$D42)</f>
        <v>2.2401663647550739E-19</v>
      </c>
      <c r="J42" s="18">
        <f>Model!$W$12*((drdp!D42)*'ASXY-TI3S'!$B42+(drdp!G42)*'ASXY-TI3S'!$C42+(drdp!J42)*'ASXY-TI3S'!$D42)</f>
        <v>0</v>
      </c>
      <c r="K42" s="21">
        <f>SUM(E$3:E41)+H42</f>
        <v>4.0301003895835974E-4</v>
      </c>
      <c r="L42" s="21">
        <f>SUM(F$3:F41)+I42</f>
        <v>-1.1540697551169276E-2</v>
      </c>
      <c r="M42" s="21">
        <f>SUM(G$3:G41)+J42</f>
        <v>0</v>
      </c>
      <c r="N42" s="21"/>
      <c r="O42" s="21"/>
      <c r="P42" s="21"/>
      <c r="Q42" s="19">
        <f t="shared" si="1"/>
        <v>1.6241709150121862E-7</v>
      </c>
      <c r="R42" s="19">
        <f t="shared" si="1"/>
        <v>1.3318769996756451E-4</v>
      </c>
      <c r="S42" s="19">
        <f t="shared" si="1"/>
        <v>0</v>
      </c>
      <c r="T42" s="19">
        <f t="shared" si="2"/>
        <v>-4.6510169697033771E-6</v>
      </c>
      <c r="U42" s="19">
        <f t="shared" si="3"/>
        <v>0</v>
      </c>
      <c r="V42" s="19">
        <f t="shared" si="4"/>
        <v>0</v>
      </c>
    </row>
    <row r="43" spans="1:22" x14ac:dyDescent="0.25">
      <c r="A43" s="26">
        <f>Wellpath!E43</f>
        <v>4000</v>
      </c>
      <c r="B43" s="22">
        <v>0</v>
      </c>
      <c r="C43" s="22">
        <v>0</v>
      </c>
      <c r="D43" s="22">
        <f>(TAN(Dip) * SIN(Wellpath!$L43) * COS(Wellpath!$O43) - COS(Wellpath!$L43)) / 2</f>
        <v>5.5511151231257827E-17</v>
      </c>
      <c r="E43" s="20">
        <f>Model!$W$12*((drdp!B43+drdp!K43)*'ASXY-TI3S'!$B43+(drdp!E43+drdp!N43)*'ASXY-TI3S'!$C43+(drdp!H43+drdp!Q43)*'ASXY-TI3S'!$D43)</f>
        <v>-1.5645666649355678E-20</v>
      </c>
      <c r="F43" s="20">
        <f>Model!$W$12*((drdp!C43+drdp!L43)*'ASXY-TI3S'!$B43+(drdp!F43+drdp!O43)*'ASXY-TI3S'!$C43+(drdp!I43+drdp!R43)*'ASXY-TI3S'!$D43)</f>
        <v>4.4803327295101478E-19</v>
      </c>
      <c r="G43" s="20">
        <f>Model!$W$12*((drdp!D43+drdp!M43)*'ASXY-TI3S'!$B43+(drdp!G43+drdp!P43)*'ASXY-TI3S'!$C43+(drdp!J43+drdp!S43)*'ASXY-TI3S'!$D43)</f>
        <v>0</v>
      </c>
      <c r="H43" s="18">
        <f>Model!$W$12*((drdp!B43)*'ASXY-TI3S'!$B43+(drdp!E43)*'ASXY-TI3S'!$C43+(drdp!H43)*'ASXY-TI3S'!$D43)</f>
        <v>-7.822833324677839E-21</v>
      </c>
      <c r="I43" s="18">
        <f>Model!$W$12*((drdp!C43)*'ASXY-TI3S'!$B43+(drdp!F43)*'ASXY-TI3S'!$C43+(drdp!I43)*'ASXY-TI3S'!$D43)</f>
        <v>2.2401663647550739E-19</v>
      </c>
      <c r="J43" s="18">
        <f>Model!$W$12*((drdp!D43)*'ASXY-TI3S'!$B43+(drdp!G43)*'ASXY-TI3S'!$C43+(drdp!J43)*'ASXY-TI3S'!$D43)</f>
        <v>0</v>
      </c>
      <c r="K43" s="21">
        <f>SUM(E$3:E42)+H43</f>
        <v>4.0301003895835974E-4</v>
      </c>
      <c r="L43" s="21">
        <f>SUM(F$3:F42)+I43</f>
        <v>-1.1540697551169276E-2</v>
      </c>
      <c r="M43" s="21">
        <f>SUM(G$3:G42)+J43</f>
        <v>0</v>
      </c>
      <c r="N43" s="21"/>
      <c r="O43" s="21"/>
      <c r="P43" s="21"/>
      <c r="Q43" s="19">
        <f t="shared" si="1"/>
        <v>1.6241709150121862E-7</v>
      </c>
      <c r="R43" s="19">
        <f t="shared" si="1"/>
        <v>1.3318769996756451E-4</v>
      </c>
      <c r="S43" s="19">
        <f t="shared" si="1"/>
        <v>0</v>
      </c>
      <c r="T43" s="19">
        <f t="shared" si="2"/>
        <v>-4.6510169697033771E-6</v>
      </c>
      <c r="U43" s="19">
        <f t="shared" si="3"/>
        <v>0</v>
      </c>
      <c r="V43" s="19">
        <f t="shared" si="4"/>
        <v>0</v>
      </c>
    </row>
    <row r="44" spans="1:22" s="36" customFormat="1" x14ac:dyDescent="0.25">
      <c r="A44" s="26">
        <f>Wellpath!E44</f>
        <v>4100</v>
      </c>
      <c r="B44" s="22">
        <v>0</v>
      </c>
      <c r="C44" s="22">
        <v>0</v>
      </c>
      <c r="D44" s="22">
        <f>(TAN(Dip) * SIN(Wellpath!$L44) * COS(Wellpath!$O44) - COS(Wellpath!$L44)) / 2</f>
        <v>5.5511151231257827E-17</v>
      </c>
      <c r="E44" s="20">
        <f>Model!$W$12*((drdp!B44+drdp!K44)*'ASXY-TI3S'!$B44+(drdp!E44+drdp!N44)*'ASXY-TI3S'!$C44+(drdp!H44+drdp!Q44)*'ASXY-TI3S'!$D44)</f>
        <v>-1.5645666649355678E-20</v>
      </c>
      <c r="F44" s="20">
        <f>Model!$W$12*((drdp!C44+drdp!L44)*'ASXY-TI3S'!$B44+(drdp!F44+drdp!O44)*'ASXY-TI3S'!$C44+(drdp!I44+drdp!R44)*'ASXY-TI3S'!$D44)</f>
        <v>4.4803327295101478E-19</v>
      </c>
      <c r="G44" s="20">
        <f>Model!$W$12*((drdp!D44+drdp!M44)*'ASXY-TI3S'!$B44+(drdp!G44+drdp!P44)*'ASXY-TI3S'!$C44+(drdp!J44+drdp!S44)*'ASXY-TI3S'!$D44)</f>
        <v>0</v>
      </c>
      <c r="H44" s="32">
        <f>Model!$W$12*((drdp!B44)*'ASXY-TI3S'!$B44+(drdp!E44)*'ASXY-TI3S'!$C44+(drdp!H44)*'ASXY-TI3S'!$D44)</f>
        <v>-7.822833324677839E-21</v>
      </c>
      <c r="I44" s="32">
        <f>Model!$W$12*((drdp!C44)*'ASXY-TI3S'!$B44+(drdp!F44)*'ASXY-TI3S'!$C44+(drdp!I44)*'ASXY-TI3S'!$D44)</f>
        <v>2.2401663647550739E-19</v>
      </c>
      <c r="J44" s="32">
        <f>Model!$W$12*((drdp!D44)*'ASXY-TI3S'!$B44+(drdp!G44)*'ASXY-TI3S'!$C44+(drdp!J44)*'ASXY-TI3S'!$D44)</f>
        <v>0</v>
      </c>
      <c r="K44" s="34">
        <f>SUM(E$3:E43)+H44</f>
        <v>4.0301003895835974E-4</v>
      </c>
      <c r="L44" s="34">
        <f>SUM(F$3:F43)+I44</f>
        <v>-1.1540697551169276E-2</v>
      </c>
      <c r="M44" s="34">
        <f>SUM(G$3:G43)+J44</f>
        <v>0</v>
      </c>
      <c r="N44" s="34"/>
      <c r="O44" s="34"/>
      <c r="P44" s="34"/>
      <c r="Q44" s="35">
        <f t="shared" si="1"/>
        <v>1.6241709150121862E-7</v>
      </c>
      <c r="R44" s="35">
        <f t="shared" si="1"/>
        <v>1.3318769996756451E-4</v>
      </c>
      <c r="S44" s="35">
        <f t="shared" si="1"/>
        <v>0</v>
      </c>
      <c r="T44" s="35">
        <f t="shared" si="2"/>
        <v>-4.6510169697033771E-6</v>
      </c>
      <c r="U44" s="35">
        <f t="shared" si="3"/>
        <v>0</v>
      </c>
      <c r="V44" s="35">
        <f t="shared" si="4"/>
        <v>0</v>
      </c>
    </row>
    <row r="45" spans="1:22" x14ac:dyDescent="0.25">
      <c r="A45" s="26">
        <f>Wellpath!E45</f>
        <v>4200</v>
      </c>
      <c r="B45" s="22">
        <v>0</v>
      </c>
      <c r="C45" s="22">
        <v>0</v>
      </c>
      <c r="D45" s="22">
        <f>(TAN(Dip) * SIN(Wellpath!$L45) * COS(Wellpath!$O45) - COS(Wellpath!$L45)) / 2</f>
        <v>5.5511151231257827E-17</v>
      </c>
      <c r="E45" s="20">
        <f>Model!$W$12*((drdp!B45+drdp!K45)*'ASXY-TI3S'!$B45+(drdp!E45+drdp!N45)*'ASXY-TI3S'!$C45+(drdp!H45+drdp!Q45)*'ASXY-TI3S'!$D45)</f>
        <v>-1.5645666649355678E-20</v>
      </c>
      <c r="F45" s="20">
        <f>Model!$W$12*((drdp!C45+drdp!L45)*'ASXY-TI3S'!$B45+(drdp!F45+drdp!O45)*'ASXY-TI3S'!$C45+(drdp!I45+drdp!R45)*'ASXY-TI3S'!$D45)</f>
        <v>4.4803327295101478E-19</v>
      </c>
      <c r="G45" s="20">
        <f>Model!$W$12*((drdp!D45+drdp!M45)*'ASXY-TI3S'!$B45+(drdp!G45+drdp!P45)*'ASXY-TI3S'!$C45+(drdp!J45+drdp!S45)*'ASXY-TI3S'!$D45)</f>
        <v>0</v>
      </c>
      <c r="H45" s="18">
        <f>Model!$W$12*((drdp!B45)*'ASXY-TI3S'!$B45+(drdp!E45)*'ASXY-TI3S'!$C45+(drdp!H45)*'ASXY-TI3S'!$D45)</f>
        <v>-7.822833324677839E-21</v>
      </c>
      <c r="I45" s="18">
        <f>Model!$W$12*((drdp!C45)*'ASXY-TI3S'!$B45+(drdp!F45)*'ASXY-TI3S'!$C45+(drdp!I45)*'ASXY-TI3S'!$D45)</f>
        <v>2.2401663647550739E-19</v>
      </c>
      <c r="J45" s="18">
        <f>Model!$W$12*((drdp!D45)*'ASXY-TI3S'!$B45+(drdp!G45)*'ASXY-TI3S'!$C45+(drdp!J45)*'ASXY-TI3S'!$D45)</f>
        <v>0</v>
      </c>
      <c r="K45" s="21">
        <f>SUM(E$3:E44)+H45</f>
        <v>4.0301003895835974E-4</v>
      </c>
      <c r="L45" s="21">
        <f>SUM(F$3:F44)+I45</f>
        <v>-1.1540697551169276E-2</v>
      </c>
      <c r="M45" s="21">
        <f>SUM(G$3:G44)+J45</f>
        <v>0</v>
      </c>
      <c r="N45" s="21"/>
      <c r="O45" s="21"/>
      <c r="P45" s="21"/>
      <c r="Q45" s="19">
        <f t="shared" si="1"/>
        <v>1.6241709150121862E-7</v>
      </c>
      <c r="R45" s="19">
        <f t="shared" si="1"/>
        <v>1.3318769996756451E-4</v>
      </c>
      <c r="S45" s="19">
        <f t="shared" si="1"/>
        <v>0</v>
      </c>
      <c r="T45" s="19">
        <f t="shared" si="2"/>
        <v>-4.6510169697033771E-6</v>
      </c>
      <c r="U45" s="19">
        <f t="shared" si="3"/>
        <v>0</v>
      </c>
      <c r="V45" s="19">
        <f t="shared" si="4"/>
        <v>0</v>
      </c>
    </row>
    <row r="46" spans="1:22" x14ac:dyDescent="0.25">
      <c r="A46" s="26">
        <f>Wellpath!E46</f>
        <v>4300</v>
      </c>
      <c r="B46" s="22">
        <v>0</v>
      </c>
      <c r="C46" s="22">
        <v>0</v>
      </c>
      <c r="D46" s="22">
        <f>(TAN(Dip) * SIN(Wellpath!$L46) * COS(Wellpath!$O46) - COS(Wellpath!$L46)) / 2</f>
        <v>5.5511151231257827E-17</v>
      </c>
      <c r="E46" s="20">
        <f>Model!$W$12*((drdp!B46+drdp!K46)*'ASXY-TI3S'!$B46+(drdp!E46+drdp!N46)*'ASXY-TI3S'!$C46+(drdp!H46+drdp!Q46)*'ASXY-TI3S'!$D46)</f>
        <v>-1.5645666649355678E-20</v>
      </c>
      <c r="F46" s="20">
        <f>Model!$W$12*((drdp!C46+drdp!L46)*'ASXY-TI3S'!$B46+(drdp!F46+drdp!O46)*'ASXY-TI3S'!$C46+(drdp!I46+drdp!R46)*'ASXY-TI3S'!$D46)</f>
        <v>4.4803327295101478E-19</v>
      </c>
      <c r="G46" s="20">
        <f>Model!$W$12*((drdp!D46+drdp!M46)*'ASXY-TI3S'!$B46+(drdp!G46+drdp!P46)*'ASXY-TI3S'!$C46+(drdp!J46+drdp!S46)*'ASXY-TI3S'!$D46)</f>
        <v>0</v>
      </c>
      <c r="H46" s="18">
        <f>Model!$W$12*((drdp!B46)*'ASXY-TI3S'!$B46+(drdp!E46)*'ASXY-TI3S'!$C46+(drdp!H46)*'ASXY-TI3S'!$D46)</f>
        <v>-7.822833324677839E-21</v>
      </c>
      <c r="I46" s="18">
        <f>Model!$W$12*((drdp!C46)*'ASXY-TI3S'!$B46+(drdp!F46)*'ASXY-TI3S'!$C46+(drdp!I46)*'ASXY-TI3S'!$D46)</f>
        <v>2.2401663647550739E-19</v>
      </c>
      <c r="J46" s="18">
        <f>Model!$W$12*((drdp!D46)*'ASXY-TI3S'!$B46+(drdp!G46)*'ASXY-TI3S'!$C46+(drdp!J46)*'ASXY-TI3S'!$D46)</f>
        <v>0</v>
      </c>
      <c r="K46" s="21">
        <f>SUM(E$3:E45)+H46</f>
        <v>4.0301003895835974E-4</v>
      </c>
      <c r="L46" s="21">
        <f>SUM(F$3:F45)+I46</f>
        <v>-1.1540697551169276E-2</v>
      </c>
      <c r="M46" s="21">
        <f>SUM(G$3:G45)+J46</f>
        <v>0</v>
      </c>
      <c r="N46" s="21"/>
      <c r="O46" s="21"/>
      <c r="P46" s="21"/>
      <c r="Q46" s="19">
        <f t="shared" si="1"/>
        <v>1.6241709150121862E-7</v>
      </c>
      <c r="R46" s="19">
        <f t="shared" si="1"/>
        <v>1.3318769996756451E-4</v>
      </c>
      <c r="S46" s="19">
        <f t="shared" si="1"/>
        <v>0</v>
      </c>
      <c r="T46" s="19">
        <f t="shared" si="2"/>
        <v>-4.6510169697033771E-6</v>
      </c>
      <c r="U46" s="19">
        <f t="shared" si="3"/>
        <v>0</v>
      </c>
      <c r="V46" s="19">
        <f t="shared" si="4"/>
        <v>0</v>
      </c>
    </row>
    <row r="47" spans="1:22" x14ac:dyDescent="0.25">
      <c r="A47" s="26">
        <f>Wellpath!E47</f>
        <v>4400</v>
      </c>
      <c r="B47" s="22">
        <v>0</v>
      </c>
      <c r="C47" s="22">
        <v>0</v>
      </c>
      <c r="D47" s="22">
        <f>(TAN(Dip) * SIN(Wellpath!$L47) * COS(Wellpath!$O47) - COS(Wellpath!$L47)) / 2</f>
        <v>5.5511151231257827E-17</v>
      </c>
      <c r="E47" s="20">
        <f>Model!$W$12*((drdp!B47+drdp!K47)*'ASXY-TI3S'!$B47+(drdp!E47+drdp!N47)*'ASXY-TI3S'!$C47+(drdp!H47+drdp!Q47)*'ASXY-TI3S'!$D47)</f>
        <v>-1.5645666649355678E-20</v>
      </c>
      <c r="F47" s="20">
        <f>Model!$W$12*((drdp!C47+drdp!L47)*'ASXY-TI3S'!$B47+(drdp!F47+drdp!O47)*'ASXY-TI3S'!$C47+(drdp!I47+drdp!R47)*'ASXY-TI3S'!$D47)</f>
        <v>4.4803327295101478E-19</v>
      </c>
      <c r="G47" s="20">
        <f>Model!$W$12*((drdp!D47+drdp!M47)*'ASXY-TI3S'!$B47+(drdp!G47+drdp!P47)*'ASXY-TI3S'!$C47+(drdp!J47+drdp!S47)*'ASXY-TI3S'!$D47)</f>
        <v>0</v>
      </c>
      <c r="H47" s="18">
        <f>Model!$W$12*((drdp!B47)*'ASXY-TI3S'!$B47+(drdp!E47)*'ASXY-TI3S'!$C47+(drdp!H47)*'ASXY-TI3S'!$D47)</f>
        <v>-7.822833324677839E-21</v>
      </c>
      <c r="I47" s="18">
        <f>Model!$W$12*((drdp!C47)*'ASXY-TI3S'!$B47+(drdp!F47)*'ASXY-TI3S'!$C47+(drdp!I47)*'ASXY-TI3S'!$D47)</f>
        <v>2.2401663647550739E-19</v>
      </c>
      <c r="J47" s="18">
        <f>Model!$W$12*((drdp!D47)*'ASXY-TI3S'!$B47+(drdp!G47)*'ASXY-TI3S'!$C47+(drdp!J47)*'ASXY-TI3S'!$D47)</f>
        <v>0</v>
      </c>
      <c r="K47" s="21">
        <f>SUM(E$3:E46)+H47</f>
        <v>4.0301003895835974E-4</v>
      </c>
      <c r="L47" s="21">
        <f>SUM(F$3:F46)+I47</f>
        <v>-1.1540697551169276E-2</v>
      </c>
      <c r="M47" s="21">
        <f>SUM(G$3:G46)+J47</f>
        <v>0</v>
      </c>
      <c r="N47" s="21"/>
      <c r="O47" s="21"/>
      <c r="P47" s="21"/>
      <c r="Q47" s="19">
        <f t="shared" si="1"/>
        <v>1.6241709150121862E-7</v>
      </c>
      <c r="R47" s="19">
        <f t="shared" si="1"/>
        <v>1.3318769996756451E-4</v>
      </c>
      <c r="S47" s="19">
        <f t="shared" si="1"/>
        <v>0</v>
      </c>
      <c r="T47" s="19">
        <f t="shared" si="2"/>
        <v>-4.6510169697033771E-6</v>
      </c>
      <c r="U47" s="19">
        <f t="shared" si="3"/>
        <v>0</v>
      </c>
      <c r="V47" s="19">
        <f t="shared" si="4"/>
        <v>0</v>
      </c>
    </row>
    <row r="48" spans="1:22" x14ac:dyDescent="0.25">
      <c r="A48" s="26">
        <f>Wellpath!E48</f>
        <v>4500</v>
      </c>
      <c r="B48" s="22">
        <v>0</v>
      </c>
      <c r="C48" s="22">
        <v>0</v>
      </c>
      <c r="D48" s="22">
        <f>(TAN(Dip) * SIN(Wellpath!$L48) * COS(Wellpath!$O48) - COS(Wellpath!$L48)) / 2</f>
        <v>5.5511151231257827E-17</v>
      </c>
      <c r="E48" s="20">
        <f>Model!$W$12*((drdp!B48+drdp!K48)*'ASXY-TI3S'!$B48+(drdp!E48+drdp!N48)*'ASXY-TI3S'!$C48+(drdp!H48+drdp!Q48)*'ASXY-TI3S'!$D48)</f>
        <v>-1.5645666649355678E-20</v>
      </c>
      <c r="F48" s="20">
        <f>Model!$W$12*((drdp!C48+drdp!L48)*'ASXY-TI3S'!$B48+(drdp!F48+drdp!O48)*'ASXY-TI3S'!$C48+(drdp!I48+drdp!R48)*'ASXY-TI3S'!$D48)</f>
        <v>4.4803327295101478E-19</v>
      </c>
      <c r="G48" s="20">
        <f>Model!$W$12*((drdp!D48+drdp!M48)*'ASXY-TI3S'!$B48+(drdp!G48+drdp!P48)*'ASXY-TI3S'!$C48+(drdp!J48+drdp!S48)*'ASXY-TI3S'!$D48)</f>
        <v>0</v>
      </c>
      <c r="H48" s="18">
        <f>Model!$W$12*((drdp!B48)*'ASXY-TI3S'!$B48+(drdp!E48)*'ASXY-TI3S'!$C48+(drdp!H48)*'ASXY-TI3S'!$D48)</f>
        <v>-7.822833324677839E-21</v>
      </c>
      <c r="I48" s="18">
        <f>Model!$W$12*((drdp!C48)*'ASXY-TI3S'!$B48+(drdp!F48)*'ASXY-TI3S'!$C48+(drdp!I48)*'ASXY-TI3S'!$D48)</f>
        <v>2.2401663647550739E-19</v>
      </c>
      <c r="J48" s="18">
        <f>Model!$W$12*((drdp!D48)*'ASXY-TI3S'!$B48+(drdp!G48)*'ASXY-TI3S'!$C48+(drdp!J48)*'ASXY-TI3S'!$D48)</f>
        <v>0</v>
      </c>
      <c r="K48" s="21">
        <f>SUM(E$3:E47)+H48</f>
        <v>4.0301003895835974E-4</v>
      </c>
      <c r="L48" s="21">
        <f>SUM(F$3:F47)+I48</f>
        <v>-1.1540697551169276E-2</v>
      </c>
      <c r="M48" s="21">
        <f>SUM(G$3:G47)+J48</f>
        <v>0</v>
      </c>
      <c r="N48" s="21"/>
      <c r="O48" s="21"/>
      <c r="P48" s="21"/>
      <c r="Q48" s="19">
        <f t="shared" si="1"/>
        <v>1.6241709150121862E-7</v>
      </c>
      <c r="R48" s="19">
        <f t="shared" si="1"/>
        <v>1.3318769996756451E-4</v>
      </c>
      <c r="S48" s="19">
        <f t="shared" si="1"/>
        <v>0</v>
      </c>
      <c r="T48" s="19">
        <f t="shared" si="2"/>
        <v>-4.6510169697033771E-6</v>
      </c>
      <c r="U48" s="19">
        <f t="shared" si="3"/>
        <v>0</v>
      </c>
      <c r="V48" s="19">
        <f t="shared" si="4"/>
        <v>0</v>
      </c>
    </row>
    <row r="49" spans="1:22" x14ac:dyDescent="0.25">
      <c r="A49" s="26">
        <f>Wellpath!E49</f>
        <v>4600</v>
      </c>
      <c r="B49" s="22">
        <v>0</v>
      </c>
      <c r="C49" s="22">
        <v>0</v>
      </c>
      <c r="D49" s="22">
        <f>(TAN(Dip) * SIN(Wellpath!$L49) * COS(Wellpath!$O49) - COS(Wellpath!$L49)) / 2</f>
        <v>5.5511151231257827E-17</v>
      </c>
      <c r="E49" s="20">
        <f>Model!$W$12*((drdp!B49+drdp!K49)*'ASXY-TI3S'!$B49+(drdp!E49+drdp!N49)*'ASXY-TI3S'!$C49+(drdp!H49+drdp!Q49)*'ASXY-TI3S'!$D49)</f>
        <v>-1.5645666649355678E-20</v>
      </c>
      <c r="F49" s="20">
        <f>Model!$W$12*((drdp!C49+drdp!L49)*'ASXY-TI3S'!$B49+(drdp!F49+drdp!O49)*'ASXY-TI3S'!$C49+(drdp!I49+drdp!R49)*'ASXY-TI3S'!$D49)</f>
        <v>4.4803327295101478E-19</v>
      </c>
      <c r="G49" s="20">
        <f>Model!$W$12*((drdp!D49+drdp!M49)*'ASXY-TI3S'!$B49+(drdp!G49+drdp!P49)*'ASXY-TI3S'!$C49+(drdp!J49+drdp!S49)*'ASXY-TI3S'!$D49)</f>
        <v>0</v>
      </c>
      <c r="H49" s="18">
        <f>Model!$W$12*((drdp!B49)*'ASXY-TI3S'!$B49+(drdp!E49)*'ASXY-TI3S'!$C49+(drdp!H49)*'ASXY-TI3S'!$D49)</f>
        <v>-7.822833324677839E-21</v>
      </c>
      <c r="I49" s="18">
        <f>Model!$W$12*((drdp!C49)*'ASXY-TI3S'!$B49+(drdp!F49)*'ASXY-TI3S'!$C49+(drdp!I49)*'ASXY-TI3S'!$D49)</f>
        <v>2.2401663647550739E-19</v>
      </c>
      <c r="J49" s="18">
        <f>Model!$W$12*((drdp!D49)*'ASXY-TI3S'!$B49+(drdp!G49)*'ASXY-TI3S'!$C49+(drdp!J49)*'ASXY-TI3S'!$D49)</f>
        <v>0</v>
      </c>
      <c r="K49" s="21">
        <f>SUM(E$3:E48)+H49</f>
        <v>4.0301003895835974E-4</v>
      </c>
      <c r="L49" s="21">
        <f>SUM(F$3:F48)+I49</f>
        <v>-1.1540697551169276E-2</v>
      </c>
      <c r="M49" s="21">
        <f>SUM(G$3:G48)+J49</f>
        <v>0</v>
      </c>
      <c r="N49" s="21"/>
      <c r="O49" s="21"/>
      <c r="P49" s="21"/>
      <c r="Q49" s="19">
        <f t="shared" si="1"/>
        <v>1.6241709150121862E-7</v>
      </c>
      <c r="R49" s="19">
        <f t="shared" si="1"/>
        <v>1.3318769996756451E-4</v>
      </c>
      <c r="S49" s="19">
        <f t="shared" si="1"/>
        <v>0</v>
      </c>
      <c r="T49" s="19">
        <f t="shared" si="2"/>
        <v>-4.6510169697033771E-6</v>
      </c>
      <c r="U49" s="19">
        <f t="shared" si="3"/>
        <v>0</v>
      </c>
      <c r="V49" s="19">
        <f t="shared" si="4"/>
        <v>0</v>
      </c>
    </row>
    <row r="50" spans="1:22" x14ac:dyDescent="0.25">
      <c r="A50" s="26">
        <f>Wellpath!E50</f>
        <v>4700</v>
      </c>
      <c r="B50" s="22">
        <v>0</v>
      </c>
      <c r="C50" s="22">
        <v>0</v>
      </c>
      <c r="D50" s="22">
        <f>(TAN(Dip) * SIN(Wellpath!$L50) * COS(Wellpath!$O50) - COS(Wellpath!$L50)) / 2</f>
        <v>5.5511151231257827E-17</v>
      </c>
      <c r="E50" s="20">
        <f>Model!$W$12*((drdp!B50+drdp!K50)*'ASXY-TI3S'!$B50+(drdp!E50+drdp!N50)*'ASXY-TI3S'!$C50+(drdp!H50+drdp!Q50)*'ASXY-TI3S'!$D50)</f>
        <v>-1.5645666649355621E-20</v>
      </c>
      <c r="F50" s="20">
        <f>Model!$W$12*((drdp!C50+drdp!L50)*'ASXY-TI3S'!$B50+(drdp!F50+drdp!O50)*'ASXY-TI3S'!$C50+(drdp!I50+drdp!R50)*'ASXY-TI3S'!$D50)</f>
        <v>4.4803327295101314E-19</v>
      </c>
      <c r="G50" s="20">
        <f>Model!$W$12*((drdp!D50+drdp!M50)*'ASXY-TI3S'!$B50+(drdp!G50+drdp!P50)*'ASXY-TI3S'!$C50+(drdp!J50+drdp!S50)*'ASXY-TI3S'!$D50)</f>
        <v>0</v>
      </c>
      <c r="H50" s="18">
        <f>Model!$W$12*((drdp!B50)*'ASXY-TI3S'!$B50+(drdp!E50)*'ASXY-TI3S'!$C50+(drdp!H50)*'ASXY-TI3S'!$D50)</f>
        <v>-7.822833324677839E-21</v>
      </c>
      <c r="I50" s="18">
        <f>Model!$W$12*((drdp!C50)*'ASXY-TI3S'!$B50+(drdp!F50)*'ASXY-TI3S'!$C50+(drdp!I50)*'ASXY-TI3S'!$D50)</f>
        <v>2.2401663647550739E-19</v>
      </c>
      <c r="J50" s="18">
        <f>Model!$W$12*((drdp!D50)*'ASXY-TI3S'!$B50+(drdp!G50)*'ASXY-TI3S'!$C50+(drdp!J50)*'ASXY-TI3S'!$D50)</f>
        <v>0</v>
      </c>
      <c r="K50" s="21">
        <f>SUM(E$3:E49)+H50</f>
        <v>4.0301003895835974E-4</v>
      </c>
      <c r="L50" s="21">
        <f>SUM(F$3:F49)+I50</f>
        <v>-1.1540697551169276E-2</v>
      </c>
      <c r="M50" s="21">
        <f>SUM(G$3:G49)+J50</f>
        <v>0</v>
      </c>
      <c r="N50" s="21"/>
      <c r="O50" s="21"/>
      <c r="P50" s="21"/>
      <c r="Q50" s="19">
        <f t="shared" si="1"/>
        <v>1.6241709150121862E-7</v>
      </c>
      <c r="R50" s="19">
        <f t="shared" si="1"/>
        <v>1.3318769996756451E-4</v>
      </c>
      <c r="S50" s="19">
        <f t="shared" si="1"/>
        <v>0</v>
      </c>
      <c r="T50" s="19">
        <f t="shared" si="2"/>
        <v>-4.6510169697033771E-6</v>
      </c>
      <c r="U50" s="19">
        <f t="shared" si="3"/>
        <v>0</v>
      </c>
      <c r="V50" s="19">
        <f t="shared" si="4"/>
        <v>0</v>
      </c>
    </row>
    <row r="51" spans="1:22" x14ac:dyDescent="0.25">
      <c r="A51" s="26">
        <f>Wellpath!E51</f>
        <v>4800</v>
      </c>
      <c r="B51" s="22">
        <v>0</v>
      </c>
      <c r="C51" s="22">
        <v>0</v>
      </c>
      <c r="D51" s="22">
        <f>(TAN(Dip) * SIN(Wellpath!$L51) * COS(Wellpath!$O51) - COS(Wellpath!$L51)) / 2</f>
        <v>5.5511151231257827E-17</v>
      </c>
      <c r="E51" s="20">
        <f>Model!$W$12*((drdp!B51+drdp!K51)*'ASXY-TI3S'!$B51+(drdp!E51+drdp!N51)*'ASXY-TI3S'!$C51+(drdp!H51+drdp!Q51)*'ASXY-TI3S'!$D51)</f>
        <v>-1.5645666649355621E-20</v>
      </c>
      <c r="F51" s="20">
        <f>Model!$W$12*((drdp!C51+drdp!L51)*'ASXY-TI3S'!$B51+(drdp!F51+drdp!O51)*'ASXY-TI3S'!$C51+(drdp!I51+drdp!R51)*'ASXY-TI3S'!$D51)</f>
        <v>4.4803327295101314E-19</v>
      </c>
      <c r="G51" s="20">
        <f>Model!$W$12*((drdp!D51+drdp!M51)*'ASXY-TI3S'!$B51+(drdp!G51+drdp!P51)*'ASXY-TI3S'!$C51+(drdp!J51+drdp!S51)*'ASXY-TI3S'!$D51)</f>
        <v>0</v>
      </c>
      <c r="H51" s="18">
        <f>Model!$W$12*((drdp!B51)*'ASXY-TI3S'!$B51+(drdp!E51)*'ASXY-TI3S'!$C51+(drdp!H51)*'ASXY-TI3S'!$D51)</f>
        <v>-7.8228333246777803E-21</v>
      </c>
      <c r="I51" s="18">
        <f>Model!$W$12*((drdp!C51)*'ASXY-TI3S'!$B51+(drdp!F51)*'ASXY-TI3S'!$C51+(drdp!I51)*'ASXY-TI3S'!$D51)</f>
        <v>2.240166364755057E-19</v>
      </c>
      <c r="J51" s="18">
        <f>Model!$W$12*((drdp!D51)*'ASXY-TI3S'!$B51+(drdp!G51)*'ASXY-TI3S'!$C51+(drdp!J51)*'ASXY-TI3S'!$D51)</f>
        <v>0</v>
      </c>
      <c r="K51" s="21">
        <f>SUM(E$3:E50)+H51</f>
        <v>4.0301003895835974E-4</v>
      </c>
      <c r="L51" s="21">
        <f>SUM(F$3:F50)+I51</f>
        <v>-1.1540697551169276E-2</v>
      </c>
      <c r="M51" s="21">
        <f>SUM(G$3:G50)+J51</f>
        <v>0</v>
      </c>
      <c r="N51" s="21"/>
      <c r="O51" s="21"/>
      <c r="P51" s="21"/>
      <c r="Q51" s="19">
        <f t="shared" si="1"/>
        <v>1.6241709150121862E-7</v>
      </c>
      <c r="R51" s="19">
        <f t="shared" si="1"/>
        <v>1.3318769996756451E-4</v>
      </c>
      <c r="S51" s="19">
        <f t="shared" si="1"/>
        <v>0</v>
      </c>
      <c r="T51" s="19">
        <f t="shared" si="2"/>
        <v>-4.6510169697033771E-6</v>
      </c>
      <c r="U51" s="19">
        <f t="shared" si="3"/>
        <v>0</v>
      </c>
      <c r="V51" s="19">
        <f t="shared" si="4"/>
        <v>0</v>
      </c>
    </row>
    <row r="52" spans="1:22" x14ac:dyDescent="0.25">
      <c r="A52" s="26">
        <f>Wellpath!E52</f>
        <v>4900</v>
      </c>
      <c r="B52" s="22">
        <v>0</v>
      </c>
      <c r="C52" s="22">
        <v>0</v>
      </c>
      <c r="D52" s="22">
        <f>(TAN(Dip) * SIN(Wellpath!$L52) * COS(Wellpath!$O52) - COS(Wellpath!$L52)) / 2</f>
        <v>5.5511151231257827E-17</v>
      </c>
      <c r="E52" s="20">
        <f>Model!$W$12*((drdp!B52+drdp!K52)*'ASXY-TI3S'!$B52+(drdp!E52+drdp!N52)*'ASXY-TI3S'!$C52+(drdp!H52+drdp!Q52)*'ASXY-TI3S'!$D52)</f>
        <v>-1.5645666649355678E-20</v>
      </c>
      <c r="F52" s="20">
        <f>Model!$W$12*((drdp!C52+drdp!L52)*'ASXY-TI3S'!$B52+(drdp!F52+drdp!O52)*'ASXY-TI3S'!$C52+(drdp!I52+drdp!R52)*'ASXY-TI3S'!$D52)</f>
        <v>4.4803327295101478E-19</v>
      </c>
      <c r="G52" s="20">
        <f>Model!$W$12*((drdp!D52+drdp!M52)*'ASXY-TI3S'!$B52+(drdp!G52+drdp!P52)*'ASXY-TI3S'!$C52+(drdp!J52+drdp!S52)*'ASXY-TI3S'!$D52)</f>
        <v>0</v>
      </c>
      <c r="H52" s="18">
        <f>Model!$W$12*((drdp!B52)*'ASXY-TI3S'!$B52+(drdp!E52)*'ASXY-TI3S'!$C52+(drdp!H52)*'ASXY-TI3S'!$D52)</f>
        <v>-7.822833324677839E-21</v>
      </c>
      <c r="I52" s="18">
        <f>Model!$W$12*((drdp!C52)*'ASXY-TI3S'!$B52+(drdp!F52)*'ASXY-TI3S'!$C52+(drdp!I52)*'ASXY-TI3S'!$D52)</f>
        <v>2.2401663647550739E-19</v>
      </c>
      <c r="J52" s="18">
        <f>Model!$W$12*((drdp!D52)*'ASXY-TI3S'!$B52+(drdp!G52)*'ASXY-TI3S'!$C52+(drdp!J52)*'ASXY-TI3S'!$D52)</f>
        <v>0</v>
      </c>
      <c r="K52" s="21">
        <f>SUM(E$3:E51)+H52</f>
        <v>4.0301003895835974E-4</v>
      </c>
      <c r="L52" s="21">
        <f>SUM(F$3:F51)+I52</f>
        <v>-1.1540697551169276E-2</v>
      </c>
      <c r="M52" s="21">
        <f>SUM(G$3:G51)+J52</f>
        <v>0</v>
      </c>
      <c r="N52" s="21"/>
      <c r="O52" s="21"/>
      <c r="P52" s="21"/>
      <c r="Q52" s="19">
        <f t="shared" si="1"/>
        <v>1.6241709150121862E-7</v>
      </c>
      <c r="R52" s="19">
        <f t="shared" si="1"/>
        <v>1.3318769996756451E-4</v>
      </c>
      <c r="S52" s="19">
        <f t="shared" si="1"/>
        <v>0</v>
      </c>
      <c r="T52" s="19">
        <f t="shared" si="2"/>
        <v>-4.6510169697033771E-6</v>
      </c>
      <c r="U52" s="19">
        <f t="shared" si="3"/>
        <v>0</v>
      </c>
      <c r="V52" s="19">
        <f t="shared" si="4"/>
        <v>0</v>
      </c>
    </row>
    <row r="53" spans="1:22" x14ac:dyDescent="0.25">
      <c r="A53" s="26">
        <f>Wellpath!E53</f>
        <v>5000</v>
      </c>
      <c r="B53" s="22">
        <v>0</v>
      </c>
      <c r="C53" s="22">
        <v>0</v>
      </c>
      <c r="D53" s="22">
        <f>(TAN(Dip) * SIN(Wellpath!$L53) * COS(Wellpath!$O53) - COS(Wellpath!$L53)) / 2</f>
        <v>5.5511151231257827E-17</v>
      </c>
      <c r="E53" s="20">
        <f>Model!$W$12*((drdp!B53+drdp!K53)*'ASXY-TI3S'!$B53+(drdp!E53+drdp!N53)*'ASXY-TI3S'!$C53+(drdp!H53+drdp!Q53)*'ASXY-TI3S'!$D53)</f>
        <v>-1.5645666649355678E-20</v>
      </c>
      <c r="F53" s="20">
        <f>Model!$W$12*((drdp!C53+drdp!L53)*'ASXY-TI3S'!$B53+(drdp!F53+drdp!O53)*'ASXY-TI3S'!$C53+(drdp!I53+drdp!R53)*'ASXY-TI3S'!$D53)</f>
        <v>4.4803327295101478E-19</v>
      </c>
      <c r="G53" s="20">
        <f>Model!$W$12*((drdp!D53+drdp!M53)*'ASXY-TI3S'!$B53+(drdp!G53+drdp!P53)*'ASXY-TI3S'!$C53+(drdp!J53+drdp!S53)*'ASXY-TI3S'!$D53)</f>
        <v>0</v>
      </c>
      <c r="H53" s="18">
        <f>Model!$W$12*((drdp!B53)*'ASXY-TI3S'!$B53+(drdp!E53)*'ASXY-TI3S'!$C53+(drdp!H53)*'ASXY-TI3S'!$D53)</f>
        <v>-7.822833324677839E-21</v>
      </c>
      <c r="I53" s="18">
        <f>Model!$W$12*((drdp!C53)*'ASXY-TI3S'!$B53+(drdp!F53)*'ASXY-TI3S'!$C53+(drdp!I53)*'ASXY-TI3S'!$D53)</f>
        <v>2.2401663647550739E-19</v>
      </c>
      <c r="J53" s="18">
        <f>Model!$W$12*((drdp!D53)*'ASXY-TI3S'!$B53+(drdp!G53)*'ASXY-TI3S'!$C53+(drdp!J53)*'ASXY-TI3S'!$D53)</f>
        <v>0</v>
      </c>
      <c r="K53" s="21">
        <f>SUM(E$3:E52)+H53</f>
        <v>4.0301003895835974E-4</v>
      </c>
      <c r="L53" s="21">
        <f>SUM(F$3:F52)+I53</f>
        <v>-1.1540697551169276E-2</v>
      </c>
      <c r="M53" s="21">
        <f>SUM(G$3:G52)+J53</f>
        <v>0</v>
      </c>
      <c r="N53" s="21"/>
      <c r="O53" s="21"/>
      <c r="P53" s="21"/>
      <c r="Q53" s="19">
        <f t="shared" si="1"/>
        <v>1.6241709150121862E-7</v>
      </c>
      <c r="R53" s="19">
        <f t="shared" si="1"/>
        <v>1.3318769996756451E-4</v>
      </c>
      <c r="S53" s="19">
        <f t="shared" si="1"/>
        <v>0</v>
      </c>
      <c r="T53" s="19">
        <f t="shared" si="2"/>
        <v>-4.6510169697033771E-6</v>
      </c>
      <c r="U53" s="19">
        <f t="shared" si="3"/>
        <v>0</v>
      </c>
      <c r="V53" s="19">
        <f t="shared" si="4"/>
        <v>0</v>
      </c>
    </row>
    <row r="54" spans="1:22" x14ac:dyDescent="0.25">
      <c r="A54" s="26">
        <f>Wellpath!E54</f>
        <v>5100</v>
      </c>
      <c r="B54" s="22">
        <v>0</v>
      </c>
      <c r="C54" s="22">
        <v>0</v>
      </c>
      <c r="D54" s="22">
        <f>(TAN(Dip) * SIN(Wellpath!$L54) * COS(Wellpath!$O54) - COS(Wellpath!$L54)) / 2</f>
        <v>-1.0892726506464889E-2</v>
      </c>
      <c r="E54" s="20">
        <f>Model!$W$12*((drdp!B54+drdp!K54)*'ASXY-TI3S'!$B54+(drdp!E54+drdp!N54)*'ASXY-TI3S'!$C54+(drdp!H54+drdp!Q54)*'ASXY-TI3S'!$D54)</f>
        <v>1.1473499037020907E-5</v>
      </c>
      <c r="F54" s="20">
        <f>Model!$W$12*((drdp!C54+drdp!L54)*'ASXY-TI3S'!$B54+(drdp!F54+drdp!O54)*'ASXY-TI3S'!$C54+(drdp!I54+drdp!R54)*'ASXY-TI3S'!$D54)</f>
        <v>-8.587554244658529E-5</v>
      </c>
      <c r="G54" s="20">
        <f>Model!$W$12*((drdp!D54+drdp!M54)*'ASXY-TI3S'!$B54+(drdp!G54+drdp!P54)*'ASXY-TI3S'!$C54+(drdp!J54+drdp!S54)*'ASXY-TI3S'!$D54)</f>
        <v>0</v>
      </c>
      <c r="H54" s="18">
        <f>Model!$W$12*((drdp!B54)*'ASXY-TI3S'!$B54+(drdp!E54)*'ASXY-TI3S'!$C54+(drdp!H54)*'ASXY-TI3S'!$D54)</f>
        <v>5.7367495185104533E-6</v>
      </c>
      <c r="I54" s="18">
        <f>Model!$W$12*((drdp!C54)*'ASXY-TI3S'!$B54+(drdp!F54)*'ASXY-TI3S'!$C54+(drdp!I54)*'ASXY-TI3S'!$D54)</f>
        <v>-4.2937771223292645E-5</v>
      </c>
      <c r="J54" s="18">
        <f>Model!$W$12*((drdp!D54)*'ASXY-TI3S'!$B54+(drdp!G54)*'ASXY-TI3S'!$C54+(drdp!J54)*'ASXY-TI3S'!$D54)</f>
        <v>0</v>
      </c>
      <c r="K54" s="21">
        <f>SUM(E$3:E53)+H54</f>
        <v>4.087467884768702E-4</v>
      </c>
      <c r="L54" s="21">
        <f>SUM(F$3:F53)+I54</f>
        <v>-1.1583635322392569E-2</v>
      </c>
      <c r="M54" s="21">
        <f>SUM(G$3:G53)+J54</f>
        <v>0</v>
      </c>
      <c r="N54" s="21"/>
      <c r="O54" s="21"/>
      <c r="P54" s="21"/>
      <c r="Q54" s="19">
        <f t="shared" si="1"/>
        <v>1.6707393709015526E-7</v>
      </c>
      <c r="R54" s="19">
        <f t="shared" si="1"/>
        <v>1.3418060728218081E-4</v>
      </c>
      <c r="S54" s="19">
        <f t="shared" si="1"/>
        <v>0</v>
      </c>
      <c r="T54" s="19">
        <f t="shared" si="2"/>
        <v>-4.7347737369151975E-6</v>
      </c>
      <c r="U54" s="19">
        <f t="shared" si="3"/>
        <v>0</v>
      </c>
      <c r="V54" s="19">
        <f t="shared" si="4"/>
        <v>0</v>
      </c>
    </row>
    <row r="55" spans="1:22" x14ac:dyDescent="0.25">
      <c r="A55" s="26">
        <f>Wellpath!E55</f>
        <v>5200</v>
      </c>
      <c r="B55" s="22">
        <v>0</v>
      </c>
      <c r="C55" s="22">
        <v>0</v>
      </c>
      <c r="D55" s="22">
        <f>(TAN(Dip) * SIN(Wellpath!$L55) * COS(Wellpath!$O55) - COS(Wellpath!$L55)) / 2</f>
        <v>-2.1781501134211678E-2</v>
      </c>
      <c r="E55" s="20">
        <f>Model!$W$12*((drdp!B55+drdp!K55)*'ASXY-TI3S'!$B55+(drdp!E55+drdp!N55)*'ASXY-TI3S'!$C55+(drdp!H55+drdp!Q55)*'ASXY-TI3S'!$D55)</f>
        <v>3.9700012343780379E-5</v>
      </c>
      <c r="F55" s="20">
        <f>Model!$W$12*((drdp!C55+drdp!L55)*'ASXY-TI3S'!$B55+(drdp!F55+drdp!O55)*'ASXY-TI3S'!$C55+(drdp!I55+drdp!R55)*'ASXY-TI3S'!$D55)</f>
        <v>-1.6716078149715203E-4</v>
      </c>
      <c r="G55" s="20">
        <f>Model!$W$12*((drdp!D55+drdp!M55)*'ASXY-TI3S'!$B55+(drdp!G55+drdp!P55)*'ASXY-TI3S'!$C55+(drdp!J55+drdp!S55)*'ASXY-TI3S'!$D55)</f>
        <v>0</v>
      </c>
      <c r="H55" s="18">
        <f>Model!$W$12*((drdp!B55)*'ASXY-TI3S'!$B55+(drdp!E55)*'ASXY-TI3S'!$C55+(drdp!H55)*'ASXY-TI3S'!$D55)</f>
        <v>1.9850006171890189E-5</v>
      </c>
      <c r="I55" s="18">
        <f>Model!$W$12*((drdp!C55)*'ASXY-TI3S'!$B55+(drdp!F55)*'ASXY-TI3S'!$C55+(drdp!I55)*'ASXY-TI3S'!$D55)</f>
        <v>-8.3580390748576016E-5</v>
      </c>
      <c r="J55" s="18">
        <f>Model!$W$12*((drdp!D55)*'ASXY-TI3S'!$B55+(drdp!G55)*'ASXY-TI3S'!$C55+(drdp!J55)*'ASXY-TI3S'!$D55)</f>
        <v>0</v>
      </c>
      <c r="K55" s="21">
        <f>SUM(E$3:E54)+H55</f>
        <v>4.3433354416727083E-4</v>
      </c>
      <c r="L55" s="21">
        <f>SUM(F$3:F54)+I55</f>
        <v>-1.1710153484364437E-2</v>
      </c>
      <c r="M55" s="21">
        <f>SUM(G$3:G54)+J55</f>
        <v>0</v>
      </c>
      <c r="N55" s="21"/>
      <c r="O55" s="21"/>
      <c r="P55" s="21"/>
      <c r="Q55" s="19">
        <f t="shared" si="1"/>
        <v>1.886456275889026E-7</v>
      </c>
      <c r="R55" s="19">
        <f t="shared" si="1"/>
        <v>1.3712769462737257E-4</v>
      </c>
      <c r="S55" s="19">
        <f t="shared" si="1"/>
        <v>0</v>
      </c>
      <c r="T55" s="19">
        <f t="shared" si="2"/>
        <v>-5.0861124656067213E-6</v>
      </c>
      <c r="U55" s="19">
        <f t="shared" si="3"/>
        <v>0</v>
      </c>
      <c r="V55" s="19">
        <f t="shared" si="4"/>
        <v>0</v>
      </c>
    </row>
    <row r="56" spans="1:22" x14ac:dyDescent="0.25">
      <c r="A56" s="26">
        <f>Wellpath!E56</f>
        <v>5300</v>
      </c>
      <c r="B56" s="22">
        <v>0</v>
      </c>
      <c r="C56" s="22">
        <v>0</v>
      </c>
      <c r="D56" s="22">
        <f>(TAN(Dip) * SIN(Wellpath!$L56) * COS(Wellpath!$O56) - COS(Wellpath!$L56)) / 2</f>
        <v>-3.2741278950225661E-2</v>
      </c>
      <c r="E56" s="20">
        <f>Model!$W$12*((drdp!B56+drdp!K56)*'ASXY-TI3S'!$B56+(drdp!E56+drdp!N56)*'ASXY-TI3S'!$C56+(drdp!H56+drdp!Q56)*'ASXY-TI3S'!$D56)</f>
        <v>8.4664994686357858E-5</v>
      </c>
      <c r="F56" s="20">
        <f>Model!$W$12*((drdp!C56+drdp!L56)*'ASXY-TI3S'!$B56+(drdp!F56+drdp!O56)*'ASXY-TI3S'!$C56+(drdp!I56+drdp!R56)*'ASXY-TI3S'!$D56)</f>
        <v>-2.436723595413247E-4</v>
      </c>
      <c r="G56" s="20">
        <f>Model!$W$12*((drdp!D56+drdp!M56)*'ASXY-TI3S'!$B56+(drdp!G56+drdp!P56)*'ASXY-TI3S'!$C56+(drdp!J56+drdp!S56)*'ASXY-TI3S'!$D56)</f>
        <v>0</v>
      </c>
      <c r="H56" s="18">
        <f>Model!$W$12*((drdp!B56)*'ASXY-TI3S'!$B56+(drdp!E56)*'ASXY-TI3S'!$C56+(drdp!H56)*'ASXY-TI3S'!$D56)</f>
        <v>4.2332497343178929E-5</v>
      </c>
      <c r="I56" s="18">
        <f>Model!$W$12*((drdp!C56)*'ASXY-TI3S'!$B56+(drdp!F56)*'ASXY-TI3S'!$C56+(drdp!I56)*'ASXY-TI3S'!$D56)</f>
        <v>-1.2183617977066235E-4</v>
      </c>
      <c r="J56" s="18">
        <f>Model!$W$12*((drdp!D56)*'ASXY-TI3S'!$B56+(drdp!G56)*'ASXY-TI3S'!$C56+(drdp!J56)*'ASXY-TI3S'!$D56)</f>
        <v>0</v>
      </c>
      <c r="K56" s="21">
        <f>SUM(E$3:E55)+H56</f>
        <v>4.9651604768233997E-4</v>
      </c>
      <c r="L56" s="21">
        <f>SUM(F$3:F55)+I56</f>
        <v>-1.1915570054883674E-2</v>
      </c>
      <c r="M56" s="21">
        <f>SUM(G$3:G55)+J56</f>
        <v>0</v>
      </c>
      <c r="N56" s="21"/>
      <c r="O56" s="21"/>
      <c r="P56" s="21"/>
      <c r="Q56" s="19">
        <f t="shared" si="1"/>
        <v>2.4652818560609168E-7</v>
      </c>
      <c r="R56" s="19">
        <f t="shared" si="1"/>
        <v>1.4198080973284053E-4</v>
      </c>
      <c r="S56" s="19">
        <f t="shared" si="1"/>
        <v>0</v>
      </c>
      <c r="T56" s="19">
        <f t="shared" si="2"/>
        <v>-5.9162717495328849E-6</v>
      </c>
      <c r="U56" s="19">
        <f t="shared" si="3"/>
        <v>0</v>
      </c>
      <c r="V56" s="19">
        <f t="shared" si="4"/>
        <v>0</v>
      </c>
    </row>
    <row r="57" spans="1:22" x14ac:dyDescent="0.25">
      <c r="A57" s="26">
        <f>Wellpath!E57</f>
        <v>5400</v>
      </c>
      <c r="B57" s="22">
        <v>0</v>
      </c>
      <c r="C57" s="22">
        <v>0</v>
      </c>
      <c r="D57" s="22">
        <f>(TAN(Dip) * SIN(Wellpath!$L57) * COS(Wellpath!$O57) - COS(Wellpath!$L57)) / 2</f>
        <v>-4.3443929790108304E-2</v>
      </c>
      <c r="E57" s="20">
        <f>Model!$W$12*((drdp!B57+drdp!K57)*'ASXY-TI3S'!$B57+(drdp!E57+drdp!N57)*'ASXY-TI3S'!$C57+(drdp!H57+drdp!Q57)*'ASXY-TI3S'!$D57)</f>
        <v>1.4523500540836905E-4</v>
      </c>
      <c r="F57" s="20">
        <f>Model!$W$12*((drdp!C57+drdp!L57)*'ASXY-TI3S'!$B57+(drdp!F57+drdp!O57)*'ASXY-TI3S'!$C57+(drdp!I57+drdp!R57)*'ASXY-TI3S'!$D57)</f>
        <v>-3.1245354396793935E-4</v>
      </c>
      <c r="G57" s="20">
        <f>Model!$W$12*((drdp!D57+drdp!M57)*'ASXY-TI3S'!$B57+(drdp!G57+drdp!P57)*'ASXY-TI3S'!$C57+(drdp!J57+drdp!S57)*'ASXY-TI3S'!$D57)</f>
        <v>0</v>
      </c>
      <c r="H57" s="18">
        <f>Model!$W$12*((drdp!B57)*'ASXY-TI3S'!$B57+(drdp!E57)*'ASXY-TI3S'!$C57+(drdp!H57)*'ASXY-TI3S'!$D57)</f>
        <v>7.2617502704184526E-5</v>
      </c>
      <c r="I57" s="18">
        <f>Model!$W$12*((drdp!C57)*'ASXY-TI3S'!$B57+(drdp!F57)*'ASXY-TI3S'!$C57+(drdp!I57)*'ASXY-TI3S'!$D57)</f>
        <v>-1.5622677198396967E-4</v>
      </c>
      <c r="J57" s="18">
        <f>Model!$W$12*((drdp!D57)*'ASXY-TI3S'!$B57+(drdp!G57)*'ASXY-TI3S'!$C57+(drdp!J57)*'ASXY-TI3S'!$D57)</f>
        <v>0</v>
      </c>
      <c r="K57" s="21">
        <f>SUM(E$3:E56)+H57</f>
        <v>6.1146604772970351E-4</v>
      </c>
      <c r="L57" s="21">
        <f>SUM(F$3:F56)+I57</f>
        <v>-1.2193633006638307E-2</v>
      </c>
      <c r="M57" s="21">
        <f>SUM(G$3:G56)+J57</f>
        <v>0</v>
      </c>
      <c r="N57" s="21"/>
      <c r="O57" s="21"/>
      <c r="P57" s="21"/>
      <c r="Q57" s="19">
        <f t="shared" si="1"/>
        <v>3.7389072752618403E-7</v>
      </c>
      <c r="R57" s="19">
        <f t="shared" si="1"/>
        <v>1.4868468590057915E-4</v>
      </c>
      <c r="S57" s="19">
        <f t="shared" si="1"/>
        <v>0</v>
      </c>
      <c r="T57" s="19">
        <f t="shared" si="2"/>
        <v>-7.4559925820355871E-6</v>
      </c>
      <c r="U57" s="19">
        <f t="shared" si="3"/>
        <v>0</v>
      </c>
      <c r="V57" s="19">
        <f t="shared" si="4"/>
        <v>0</v>
      </c>
    </row>
    <row r="58" spans="1:22" x14ac:dyDescent="0.25">
      <c r="A58" s="26">
        <f>Wellpath!E58</f>
        <v>5500</v>
      </c>
      <c r="B58" s="22">
        <v>0</v>
      </c>
      <c r="C58" s="22">
        <v>0</v>
      </c>
      <c r="D58" s="22">
        <f>(TAN(Dip) * SIN(Wellpath!$L58) * COS(Wellpath!$O58) - COS(Wellpath!$L58)) / 2</f>
        <v>-5.4071079044302139E-2</v>
      </c>
      <c r="E58" s="20">
        <f>Model!$W$12*((drdp!B58+drdp!K58)*'ASXY-TI3S'!$B58+(drdp!E58+drdp!N58)*'ASXY-TI3S'!$C58+(drdp!H58+drdp!Q58)*'ASXY-TI3S'!$D58)</f>
        <v>1.3882306169464301E-4</v>
      </c>
      <c r="F58" s="20">
        <f>Model!$W$12*((drdp!C58+drdp!L58)*'ASXY-TI3S'!$B58+(drdp!F58+drdp!O58)*'ASXY-TI3S'!$C58+(drdp!I58+drdp!R58)*'ASXY-TI3S'!$D58)</f>
        <v>-2.3492409737396996E-4</v>
      </c>
      <c r="G58" s="20">
        <f>Model!$W$12*((drdp!D58+drdp!M58)*'ASXY-TI3S'!$B58+(drdp!G58+drdp!P58)*'ASXY-TI3S'!$C58+(drdp!J58+drdp!S58)*'ASXY-TI3S'!$D58)</f>
        <v>0</v>
      </c>
      <c r="H58" s="18">
        <f>Model!$W$12*((drdp!B58)*'ASXY-TI3S'!$B58+(drdp!E58)*'ASXY-TI3S'!$C58+(drdp!H58)*'ASXY-TI3S'!$D58)</f>
        <v>1.1058074055651035E-4</v>
      </c>
      <c r="I58" s="18">
        <f>Model!$W$12*((drdp!C58)*'ASXY-TI3S'!$B58+(drdp!F58)*'ASXY-TI3S'!$C58+(drdp!I58)*'ASXY-TI3S'!$D58)</f>
        <v>-1.8713087252984718E-4</v>
      </c>
      <c r="J58" s="18">
        <f>Model!$W$12*((drdp!D58)*'ASXY-TI3S'!$B58+(drdp!G58)*'ASXY-TI3S'!$C58+(drdp!J58)*'ASXY-TI3S'!$D58)</f>
        <v>0</v>
      </c>
      <c r="K58" s="21">
        <f>SUM(E$3:E57)+H58</f>
        <v>7.9466429099039827E-4</v>
      </c>
      <c r="L58" s="21">
        <f>SUM(F$3:F57)+I58</f>
        <v>-1.2536990651152123E-2</v>
      </c>
      <c r="M58" s="21">
        <f>SUM(G$3:G57)+J58</f>
        <v>0</v>
      </c>
      <c r="N58" s="21"/>
      <c r="O58" s="21"/>
      <c r="P58" s="21"/>
      <c r="Q58" s="19">
        <f t="shared" si="1"/>
        <v>6.3149133537527236E-7</v>
      </c>
      <c r="R58" s="19">
        <f t="shared" si="1"/>
        <v>1.5717613458707572E-4</v>
      </c>
      <c r="S58" s="19">
        <f t="shared" si="1"/>
        <v>0</v>
      </c>
      <c r="T58" s="19">
        <f t="shared" si="2"/>
        <v>-9.9626987869510536E-6</v>
      </c>
      <c r="U58" s="19">
        <f t="shared" si="3"/>
        <v>0</v>
      </c>
      <c r="V58" s="19">
        <f t="shared" si="4"/>
        <v>0</v>
      </c>
    </row>
    <row r="59" spans="1:22" x14ac:dyDescent="0.25">
      <c r="A59" s="26">
        <f>Wellpath!E59</f>
        <v>5525.54</v>
      </c>
      <c r="B59" s="22">
        <v>0</v>
      </c>
      <c r="C59" s="22">
        <v>0</v>
      </c>
      <c r="D59" s="22">
        <f>(TAN(Dip) * SIN(Wellpath!$L59) * COS(Wellpath!$O59) - COS(Wellpath!$L59)) / 2</f>
        <v>-5.6808450626966267E-2</v>
      </c>
      <c r="E59" s="20">
        <f>Model!$W$12*((drdp!B59+drdp!K59)*'ASXY-TI3S'!$B59+(drdp!E59+drdp!N59)*'ASXY-TI3S'!$C59+(drdp!H59+drdp!Q59)*'ASXY-TI3S'!$D59)</f>
        <v>1.2155905956737022E-4</v>
      </c>
      <c r="F59" s="20">
        <f>Model!$W$12*((drdp!C59+drdp!L59)*'ASXY-TI3S'!$B59+(drdp!F59+drdp!O59)*'ASXY-TI3S'!$C59+(drdp!I59+drdp!R59)*'ASXY-TI3S'!$D59)</f>
        <v>-1.9453516034342042E-4</v>
      </c>
      <c r="G59" s="20">
        <f>Model!$W$12*((drdp!D59+drdp!M59)*'ASXY-TI3S'!$B59+(drdp!G59+drdp!P59)*'ASXY-TI3S'!$C59+(drdp!J59+drdp!S59)*'ASXY-TI3S'!$D59)</f>
        <v>0</v>
      </c>
      <c r="H59" s="18">
        <f>Model!$W$12*((drdp!B59)*'ASXY-TI3S'!$B59+(drdp!E59)*'ASXY-TI3S'!$C59+(drdp!H59)*'ASXY-TI3S'!$D59)</f>
        <v>3.1046183813506239E-5</v>
      </c>
      <c r="I59" s="18">
        <f>Model!$W$12*((drdp!C59)*'ASXY-TI3S'!$B59+(drdp!F59)*'ASXY-TI3S'!$C59+(drdp!I59)*'ASXY-TI3S'!$D59)</f>
        <v>-4.9684279951709391E-5</v>
      </c>
      <c r="J59" s="18">
        <f>Model!$W$12*((drdp!D59)*'ASXY-TI3S'!$B59+(drdp!G59)*'ASXY-TI3S'!$C59+(drdp!J59)*'ASXY-TI3S'!$D59)</f>
        <v>0</v>
      </c>
      <c r="K59" s="21">
        <f>SUM(E$3:E58)+H59</f>
        <v>8.5395279594203727E-4</v>
      </c>
      <c r="L59" s="21">
        <f>SUM(F$3:F58)+I59</f>
        <v>-1.2634468155947954E-2</v>
      </c>
      <c r="M59" s="21">
        <f>SUM(G$3:G58)+J59</f>
        <v>0</v>
      </c>
      <c r="N59" s="21"/>
      <c r="O59" s="21"/>
      <c r="P59" s="21"/>
      <c r="Q59" s="19">
        <f t="shared" si="1"/>
        <v>7.2923537769722273E-7</v>
      </c>
      <c r="R59" s="19">
        <f t="shared" si="1"/>
        <v>1.5962978558366287E-4</v>
      </c>
      <c r="S59" s="19">
        <f t="shared" si="1"/>
        <v>0</v>
      </c>
      <c r="T59" s="19">
        <f t="shared" si="2"/>
        <v>-1.0789239407012391E-5</v>
      </c>
      <c r="U59" s="19">
        <f t="shared" si="3"/>
        <v>0</v>
      </c>
      <c r="V59" s="19">
        <f t="shared" si="4"/>
        <v>0</v>
      </c>
    </row>
    <row r="60" spans="1:22" x14ac:dyDescent="0.25">
      <c r="A60" s="26">
        <f>Wellpath!E60</f>
        <v>5600</v>
      </c>
      <c r="B60" s="22">
        <v>0</v>
      </c>
      <c r="C60" s="22">
        <v>0</v>
      </c>
      <c r="D60" s="22">
        <f>(TAN(Dip) * SIN(Wellpath!$L60) * COS(Wellpath!$O60) - COS(Wellpath!$L60)) / 2</f>
        <v>-7.9356132010837299E-2</v>
      </c>
      <c r="E60" s="20">
        <f>Model!$W$12*((drdp!B60+drdp!K60)*'ASXY-TI3S'!$B60+(drdp!E60+drdp!N60)*'ASXY-TI3S'!$C60+(drdp!H60+drdp!Q60)*'ASXY-TI3S'!$D60)</f>
        <v>3.2588482358729989E-4</v>
      </c>
      <c r="F60" s="20">
        <f>Model!$W$12*((drdp!C60+drdp!L60)*'ASXY-TI3S'!$B60+(drdp!F60+drdp!O60)*'ASXY-TI3S'!$C60+(drdp!I60+drdp!R60)*'ASXY-TI3S'!$D60)</f>
        <v>-4.4591800736331586E-4</v>
      </c>
      <c r="G60" s="20">
        <f>Model!$W$12*((drdp!D60+drdp!M60)*'ASXY-TI3S'!$B60+(drdp!G60+drdp!P60)*'ASXY-TI3S'!$C60+(drdp!J60+drdp!S60)*'ASXY-TI3S'!$D60)</f>
        <v>0</v>
      </c>
      <c r="H60" s="18">
        <f>Model!$W$12*((drdp!B60)*'ASXY-TI3S'!$B60+(drdp!E60)*'ASXY-TI3S'!$C60+(drdp!H60)*'ASXY-TI3S'!$D60)</f>
        <v>1.3908852438559191E-4</v>
      </c>
      <c r="I60" s="18">
        <f>Model!$W$12*((drdp!C60)*'ASXY-TI3S'!$B60+(drdp!F60)*'ASXY-TI3S'!$C60+(drdp!I60)*'ASXY-TI3S'!$D60)</f>
        <v>-1.903190119699216E-4</v>
      </c>
      <c r="J60" s="18">
        <f>Model!$W$12*((drdp!D60)*'ASXY-TI3S'!$B60+(drdp!G60)*'ASXY-TI3S'!$C60+(drdp!J60)*'ASXY-TI3S'!$D60)</f>
        <v>0</v>
      </c>
      <c r="K60" s="21">
        <f>SUM(E$3:E59)+H60</f>
        <v>1.0835541960814931E-3</v>
      </c>
      <c r="L60" s="21">
        <f>SUM(F$3:F59)+I60</f>
        <v>-1.2969638048309586E-2</v>
      </c>
      <c r="M60" s="21">
        <f>SUM(G$3:G59)+J60</f>
        <v>0</v>
      </c>
      <c r="N60" s="21"/>
      <c r="O60" s="21"/>
      <c r="P60" s="21"/>
      <c r="Q60" s="19">
        <f t="shared" si="1"/>
        <v>1.1740896958458108E-6</v>
      </c>
      <c r="R60" s="19">
        <f t="shared" si="1"/>
        <v>1.6821151110415968E-4</v>
      </c>
      <c r="S60" s="19">
        <f t="shared" si="1"/>
        <v>0</v>
      </c>
      <c r="T60" s="19">
        <f t="shared" si="2"/>
        <v>-1.4053305728904038E-5</v>
      </c>
      <c r="U60" s="19">
        <f t="shared" si="3"/>
        <v>0</v>
      </c>
      <c r="V60" s="19">
        <f t="shared" si="4"/>
        <v>0</v>
      </c>
    </row>
    <row r="61" spans="1:22" x14ac:dyDescent="0.25">
      <c r="A61" s="26">
        <f>Wellpath!E61</f>
        <v>5700</v>
      </c>
      <c r="B61" s="22">
        <v>0</v>
      </c>
      <c r="C61" s="22">
        <v>0</v>
      </c>
      <c r="D61" s="22">
        <f>(TAN(Dip) * SIN(Wellpath!$L61) * COS(Wellpath!$O61) - COS(Wellpath!$L61)) / 2</f>
        <v>-0.10931929084502701</v>
      </c>
      <c r="E61" s="20">
        <f>Model!$W$12*((drdp!B61+drdp!K61)*'ASXY-TI3S'!$B61+(drdp!E61+drdp!N61)*'ASXY-TI3S'!$C61+(drdp!H61+drdp!Q61)*'ASXY-TI3S'!$D61)</f>
        <v>5.7647829994605373E-4</v>
      </c>
      <c r="F61" s="20">
        <f>Model!$W$12*((drdp!C61+drdp!L61)*'ASXY-TI3S'!$B61+(drdp!F61+drdp!O61)*'ASXY-TI3S'!$C61+(drdp!I61+drdp!R61)*'ASXY-TI3S'!$D61)</f>
        <v>-6.4294692576148161E-4</v>
      </c>
      <c r="G61" s="20">
        <f>Model!$W$12*((drdp!D61+drdp!M61)*'ASXY-TI3S'!$B61+(drdp!G61+drdp!P61)*'ASXY-TI3S'!$C61+(drdp!J61+drdp!S61)*'ASXY-TI3S'!$D61)</f>
        <v>0</v>
      </c>
      <c r="H61" s="18">
        <f>Model!$W$12*((drdp!B61)*'ASXY-TI3S'!$B61+(drdp!E61)*'ASXY-TI3S'!$C61+(drdp!H61)*'ASXY-TI3S'!$D61)</f>
        <v>2.8823914997302687E-4</v>
      </c>
      <c r="I61" s="18">
        <f>Model!$W$12*((drdp!C61)*'ASXY-TI3S'!$B61+(drdp!F61)*'ASXY-TI3S'!$C61+(drdp!I61)*'ASXY-TI3S'!$D61)</f>
        <v>-3.2147346288074081E-4</v>
      </c>
      <c r="J61" s="18">
        <f>Model!$W$12*((drdp!D61)*'ASXY-TI3S'!$B61+(drdp!G61)*'ASXY-TI3S'!$C61+(drdp!J61)*'ASXY-TI3S'!$D61)</f>
        <v>0</v>
      </c>
      <c r="K61" s="21">
        <f>SUM(E$3:E60)+H61</f>
        <v>1.558589645256228E-3</v>
      </c>
      <c r="L61" s="21">
        <f>SUM(F$3:F60)+I61</f>
        <v>-1.3546710506583723E-2</v>
      </c>
      <c r="M61" s="21">
        <f>SUM(G$3:G60)+J61</f>
        <v>0</v>
      </c>
      <c r="N61" s="21"/>
      <c r="O61" s="21"/>
      <c r="P61" s="21"/>
      <c r="Q61" s="19">
        <f t="shared" si="1"/>
        <v>2.4292016822999347E-6</v>
      </c>
      <c r="R61" s="19">
        <f t="shared" si="1"/>
        <v>1.8351336554918581E-4</v>
      </c>
      <c r="S61" s="19">
        <f t="shared" si="1"/>
        <v>0</v>
      </c>
      <c r="T61" s="19">
        <f t="shared" si="2"/>
        <v>-2.1113762722845141E-5</v>
      </c>
      <c r="U61" s="19">
        <f t="shared" si="3"/>
        <v>0</v>
      </c>
      <c r="V61" s="19">
        <f t="shared" si="4"/>
        <v>0</v>
      </c>
    </row>
    <row r="62" spans="1:22" x14ac:dyDescent="0.25">
      <c r="A62" s="26">
        <f>Wellpath!E62</f>
        <v>5800</v>
      </c>
      <c r="B62" s="22">
        <v>0</v>
      </c>
      <c r="C62" s="22">
        <v>0</v>
      </c>
      <c r="D62" s="22">
        <f>(TAN(Dip) * SIN(Wellpath!$L62) * COS(Wellpath!$O62) - COS(Wellpath!$L62)) / 2</f>
        <v>-0.13910888838481561</v>
      </c>
      <c r="E62" s="20">
        <f>Model!$W$12*((drdp!B62+drdp!K62)*'ASXY-TI3S'!$B62+(drdp!E62+drdp!N62)*'ASXY-TI3S'!$C62+(drdp!H62+drdp!Q62)*'ASXY-TI3S'!$D62)</f>
        <v>8.1015212019398591E-4</v>
      </c>
      <c r="F62" s="20">
        <f>Model!$W$12*((drdp!C62+drdp!L62)*'ASXY-TI3S'!$B62+(drdp!F62+drdp!O62)*'ASXY-TI3S'!$C62+(drdp!I62+drdp!R62)*'ASXY-TI3S'!$D62)</f>
        <v>-7.3769881755487629E-4</v>
      </c>
      <c r="G62" s="20">
        <f>Model!$W$12*((drdp!D62+drdp!M62)*'ASXY-TI3S'!$B62+(drdp!G62+drdp!P62)*'ASXY-TI3S'!$C62+(drdp!J62+drdp!S62)*'ASXY-TI3S'!$D62)</f>
        <v>0</v>
      </c>
      <c r="H62" s="18">
        <f>Model!$W$12*((drdp!B62)*'ASXY-TI3S'!$B62+(drdp!E62)*'ASXY-TI3S'!$C62+(drdp!H62)*'ASXY-TI3S'!$D62)</f>
        <v>4.0507606009699296E-4</v>
      </c>
      <c r="I62" s="18">
        <f>Model!$W$12*((drdp!C62)*'ASXY-TI3S'!$B62+(drdp!F62)*'ASXY-TI3S'!$C62+(drdp!I62)*'ASXY-TI3S'!$D62)</f>
        <v>-3.6884940877743815E-4</v>
      </c>
      <c r="J62" s="18">
        <f>Model!$W$12*((drdp!D62)*'ASXY-TI3S'!$B62+(drdp!G62)*'ASXY-TI3S'!$C62+(drdp!J62)*'ASXY-TI3S'!$D62)</f>
        <v>0</v>
      </c>
      <c r="K62" s="21">
        <f>SUM(E$3:E61)+H62</f>
        <v>2.2519048553262476E-3</v>
      </c>
      <c r="L62" s="21">
        <f>SUM(F$3:F61)+I62</f>
        <v>-1.4237033378241901E-2</v>
      </c>
      <c r="M62" s="21">
        <f>SUM(G$3:G61)+J62</f>
        <v>0</v>
      </c>
      <c r="N62" s="21"/>
      <c r="O62" s="21"/>
      <c r="P62" s="21"/>
      <c r="Q62" s="19">
        <f t="shared" si="1"/>
        <v>5.0710754774419288E-6</v>
      </c>
      <c r="R62" s="19">
        <f t="shared" si="1"/>
        <v>2.02693119413174E-4</v>
      </c>
      <c r="S62" s="19">
        <f t="shared" si="1"/>
        <v>0</v>
      </c>
      <c r="T62" s="19">
        <f t="shared" si="2"/>
        <v>-3.2060444589904789E-5</v>
      </c>
      <c r="U62" s="19">
        <f t="shared" si="3"/>
        <v>0</v>
      </c>
      <c r="V62" s="19">
        <f t="shared" si="4"/>
        <v>0</v>
      </c>
    </row>
    <row r="63" spans="1:22" x14ac:dyDescent="0.25">
      <c r="A63" s="26">
        <f>Wellpath!E63</f>
        <v>5900</v>
      </c>
      <c r="B63" s="22">
        <v>0</v>
      </c>
      <c r="C63" s="22">
        <v>0</v>
      </c>
      <c r="D63" s="22">
        <f>(TAN(Dip) * SIN(Wellpath!$L63) * COS(Wellpath!$O63) - COS(Wellpath!$L63)) / 2</f>
        <v>-0.1684610204864001</v>
      </c>
      <c r="E63" s="20">
        <f>Model!$W$12*((drdp!B63+drdp!K63)*'ASXY-TI3S'!$B63+(drdp!E63+drdp!N63)*'ASXY-TI3S'!$C63+(drdp!H63+drdp!Q63)*'ASXY-TI3S'!$D63)</f>
        <v>1.071003025317903E-3</v>
      </c>
      <c r="F63" s="20">
        <f>Model!$W$12*((drdp!C63+drdp!L63)*'ASXY-TI3S'!$B63+(drdp!F63+drdp!O63)*'ASXY-TI3S'!$C63+(drdp!I63+drdp!R63)*'ASXY-TI3S'!$D63)</f>
        <v>-7.9365824746402988E-4</v>
      </c>
      <c r="G63" s="20">
        <f>Model!$W$12*((drdp!D63+drdp!M63)*'ASXY-TI3S'!$B63+(drdp!G63+drdp!P63)*'ASXY-TI3S'!$C63+(drdp!J63+drdp!S63)*'ASXY-TI3S'!$D63)</f>
        <v>0</v>
      </c>
      <c r="H63" s="18">
        <f>Model!$W$12*((drdp!B63)*'ASXY-TI3S'!$B63+(drdp!E63)*'ASXY-TI3S'!$C63+(drdp!H63)*'ASXY-TI3S'!$D63)</f>
        <v>5.355015126589515E-4</v>
      </c>
      <c r="I63" s="18">
        <f>Model!$W$12*((drdp!C63)*'ASXY-TI3S'!$B63+(drdp!F63)*'ASXY-TI3S'!$C63+(drdp!I63)*'ASXY-TI3S'!$D63)</f>
        <v>-3.9682912373201494E-4</v>
      </c>
      <c r="J63" s="18">
        <f>Model!$W$12*((drdp!D63)*'ASXY-TI3S'!$B63+(drdp!G63)*'ASXY-TI3S'!$C63+(drdp!J63)*'ASXY-TI3S'!$D63)</f>
        <v>0</v>
      </c>
      <c r="K63" s="21">
        <f>SUM(E$3:E62)+H63</f>
        <v>3.1924824280821925E-3</v>
      </c>
      <c r="L63" s="21">
        <f>SUM(F$3:F62)+I63</f>
        <v>-1.5002711910751355E-2</v>
      </c>
      <c r="M63" s="21">
        <f>SUM(G$3:G62)+J63</f>
        <v>0</v>
      </c>
      <c r="N63" s="21"/>
      <c r="O63" s="21"/>
      <c r="P63" s="21"/>
      <c r="Q63" s="19">
        <f t="shared" si="1"/>
        <v>1.0191944053613571E-5</v>
      </c>
      <c r="R63" s="19">
        <f t="shared" si="1"/>
        <v>2.2508136467700056E-4</v>
      </c>
      <c r="S63" s="19">
        <f t="shared" si="1"/>
        <v>0</v>
      </c>
      <c r="T63" s="19">
        <f t="shared" si="2"/>
        <v>-4.7895894148653117E-5</v>
      </c>
      <c r="U63" s="19">
        <f t="shared" si="3"/>
        <v>0</v>
      </c>
      <c r="V63" s="19">
        <f t="shared" si="4"/>
        <v>0</v>
      </c>
    </row>
    <row r="64" spans="1:22" x14ac:dyDescent="0.25">
      <c r="A64" s="26">
        <f>Wellpath!E64</f>
        <v>6000</v>
      </c>
      <c r="B64" s="22">
        <v>0</v>
      </c>
      <c r="C64" s="22">
        <v>0</v>
      </c>
      <c r="D64" s="22">
        <f>(TAN(Dip) * SIN(Wellpath!$L64) * COS(Wellpath!$O64) - COS(Wellpath!$L64)) / 2</f>
        <v>-0.19743806433125002</v>
      </c>
      <c r="E64" s="20">
        <f>Model!$W$12*((drdp!B64+drdp!K64)*'ASXY-TI3S'!$B64+(drdp!E64+drdp!N64)*'ASXY-TI3S'!$C64+(drdp!H64+drdp!Q64)*'ASXY-TI3S'!$D64)</f>
        <v>1.0250997060098298E-3</v>
      </c>
      <c r="F64" s="20">
        <f>Model!$W$12*((drdp!C64+drdp!L64)*'ASXY-TI3S'!$B64+(drdp!F64+drdp!O64)*'ASXY-TI3S'!$C64+(drdp!I64+drdp!R64)*'ASXY-TI3S'!$D64)</f>
        <v>-6.1229516028352268E-4</v>
      </c>
      <c r="G64" s="20">
        <f>Model!$W$12*((drdp!D64+drdp!M64)*'ASXY-TI3S'!$B64+(drdp!G64+drdp!P64)*'ASXY-TI3S'!$C64+(drdp!J64+drdp!S64)*'ASXY-TI3S'!$D64)</f>
        <v>0</v>
      </c>
      <c r="H64" s="18">
        <f>Model!$W$12*((drdp!B64)*'ASXY-TI3S'!$B64+(drdp!E64)*'ASXY-TI3S'!$C64+(drdp!H64)*'ASXY-TI3S'!$D64)</f>
        <v>6.7851449960936675E-4</v>
      </c>
      <c r="I64" s="18">
        <f>Model!$W$12*((drdp!C64)*'ASXY-TI3S'!$B64+(drdp!F64)*'ASXY-TI3S'!$C64+(drdp!I64)*'ASXY-TI3S'!$D64)</f>
        <v>-4.0527876640423854E-4</v>
      </c>
      <c r="J64" s="18">
        <f>Model!$W$12*((drdp!D64)*'ASXY-TI3S'!$B64+(drdp!G64)*'ASXY-TI3S'!$C64+(drdp!J64)*'ASXY-TI3S'!$D64)</f>
        <v>0</v>
      </c>
      <c r="K64" s="21">
        <f>SUM(E$3:E63)+H64</f>
        <v>4.4064984403505104E-3</v>
      </c>
      <c r="L64" s="21">
        <f>SUM(F$3:F63)+I64</f>
        <v>-1.5804819800887607E-2</v>
      </c>
      <c r="M64" s="21">
        <f>SUM(G$3:G63)+J64</f>
        <v>0</v>
      </c>
      <c r="N64" s="21"/>
      <c r="O64" s="21"/>
      <c r="P64" s="21"/>
      <c r="Q64" s="19">
        <f t="shared" si="1"/>
        <v>1.9417228504811482E-5</v>
      </c>
      <c r="R64" s="19">
        <f t="shared" si="1"/>
        <v>2.4979232893852901E-4</v>
      </c>
      <c r="S64" s="19">
        <f t="shared" si="1"/>
        <v>0</v>
      </c>
      <c r="T64" s="19">
        <f t="shared" si="2"/>
        <v>-6.9643913802632112E-5</v>
      </c>
      <c r="U64" s="19">
        <f t="shared" si="3"/>
        <v>0</v>
      </c>
      <c r="V64" s="19">
        <f t="shared" si="4"/>
        <v>0</v>
      </c>
    </row>
    <row r="65" spans="1:22" x14ac:dyDescent="0.25">
      <c r="A65" s="26">
        <f>Wellpath!E65</f>
        <v>6051.08</v>
      </c>
      <c r="B65" s="22">
        <v>0</v>
      </c>
      <c r="C65" s="22">
        <v>0</v>
      </c>
      <c r="D65" s="22">
        <f>(TAN(Dip) * SIN(Wellpath!$L65) * COS(Wellpath!$O65) - COS(Wellpath!$L65)) / 2</f>
        <v>-0.21201202403910641</v>
      </c>
      <c r="E65" s="20">
        <f>Model!$W$12*((drdp!B65+drdp!K65)*'ASXY-TI3S'!$B65+(drdp!E65+drdp!N65)*'ASXY-TI3S'!$C65+(drdp!H65+drdp!Q65)*'ASXY-TI3S'!$D65)</f>
        <v>7.5589260777213479E-4</v>
      </c>
      <c r="F65" s="20">
        <f>Model!$W$12*((drdp!C65+drdp!L65)*'ASXY-TI3S'!$B65+(drdp!F65+drdp!O65)*'ASXY-TI3S'!$C65+(drdp!I65+drdp!R65)*'ASXY-TI3S'!$D65)</f>
        <v>-4.0191522887563495E-4</v>
      </c>
      <c r="G65" s="20">
        <f>Model!$W$12*((drdp!D65+drdp!M65)*'ASXY-TI3S'!$B65+(drdp!G65+drdp!P65)*'ASXY-TI3S'!$C65+(drdp!J65+drdp!S65)*'ASXY-TI3S'!$D65)</f>
        <v>0</v>
      </c>
      <c r="H65" s="18">
        <f>Model!$W$12*((drdp!B65)*'ASXY-TI3S'!$B65+(drdp!E65)*'ASXY-TI3S'!$C65+(drdp!H65)*'ASXY-TI3S'!$D65)</f>
        <v>3.8610994405000493E-4</v>
      </c>
      <c r="I65" s="18">
        <f>Model!$W$12*((drdp!C65)*'ASXY-TI3S'!$B65+(drdp!F65)*'ASXY-TI3S'!$C65+(drdp!I65)*'ASXY-TI3S'!$D65)</f>
        <v>-2.0529829890967354E-4</v>
      </c>
      <c r="J65" s="18">
        <f>Model!$W$12*((drdp!D65)*'ASXY-TI3S'!$B65+(drdp!G65)*'ASXY-TI3S'!$C65+(drdp!J65)*'ASXY-TI3S'!$D65)</f>
        <v>0</v>
      </c>
      <c r="K65" s="21">
        <f>SUM(E$3:E64)+H65</f>
        <v>5.1391935908009787E-3</v>
      </c>
      <c r="L65" s="21">
        <f>SUM(F$3:F64)+I65</f>
        <v>-1.6217134493676566E-2</v>
      </c>
      <c r="M65" s="21">
        <f>SUM(G$3:G64)+J65</f>
        <v>0</v>
      </c>
      <c r="N65" s="21"/>
      <c r="O65" s="21"/>
      <c r="P65" s="21"/>
      <c r="Q65" s="19">
        <f t="shared" si="1"/>
        <v>2.6411310763729859E-5</v>
      </c>
      <c r="R65" s="19">
        <f t="shared" si="1"/>
        <v>2.629954511859943E-4</v>
      </c>
      <c r="S65" s="19">
        <f t="shared" si="1"/>
        <v>0</v>
      </c>
      <c r="T65" s="19">
        <f t="shared" si="2"/>
        <v>-8.3342993651060076E-5</v>
      </c>
      <c r="U65" s="19">
        <f t="shared" si="3"/>
        <v>0</v>
      </c>
      <c r="V65" s="19">
        <f t="shared" si="4"/>
        <v>0</v>
      </c>
    </row>
    <row r="66" spans="1:22" x14ac:dyDescent="0.25">
      <c r="A66" s="26">
        <f>Wellpath!E66</f>
        <v>6100</v>
      </c>
      <c r="B66" s="22">
        <v>0</v>
      </c>
      <c r="C66" s="22">
        <v>0</v>
      </c>
      <c r="D66" s="22">
        <f>(TAN(Dip) * SIN(Wellpath!$L66) * COS(Wellpath!$O66) - COS(Wellpath!$L66)) / 2</f>
        <v>-0.23268980594786606</v>
      </c>
      <c r="E66" s="20">
        <f>Model!$W$12*((drdp!B66+drdp!K66)*'ASXY-TI3S'!$B66+(drdp!E66+drdp!N66)*'ASXY-TI3S'!$C66+(drdp!H66+drdp!Q66)*'ASXY-TI3S'!$D66)</f>
        <v>1.2546262256547562E-3</v>
      </c>
      <c r="F66" s="20">
        <f>Model!$W$12*((drdp!C66+drdp!L66)*'ASXY-TI3S'!$B66+(drdp!F66+drdp!O66)*'ASXY-TI3S'!$C66+(drdp!I66+drdp!R66)*'ASXY-TI3S'!$D66)</f>
        <v>-5.9252338477550884E-4</v>
      </c>
      <c r="G66" s="20">
        <f>Model!$W$12*((drdp!D66+drdp!M66)*'ASXY-TI3S'!$B66+(drdp!G66+drdp!P66)*'ASXY-TI3S'!$C66+(drdp!J66+drdp!S66)*'ASXY-TI3S'!$D66)</f>
        <v>0</v>
      </c>
      <c r="H66" s="18">
        <f>Model!$W$12*((drdp!B66)*'ASXY-TI3S'!$B66+(drdp!E66)*'ASXY-TI3S'!$C66+(drdp!H66)*'ASXY-TI3S'!$D66)</f>
        <v>4.1214286166418981E-4</v>
      </c>
      <c r="I66" s="18">
        <f>Model!$W$12*((drdp!C66)*'ASXY-TI3S'!$B66+(drdp!F66)*'ASXY-TI3S'!$C66+(drdp!I66)*'ASXY-TI3S'!$D66)</f>
        <v>-1.9464305656203407E-4</v>
      </c>
      <c r="J66" s="18">
        <f>Model!$W$12*((drdp!D66)*'ASXY-TI3S'!$B66+(drdp!G66)*'ASXY-TI3S'!$C66+(drdp!J66)*'ASXY-TI3S'!$D66)</f>
        <v>0</v>
      </c>
      <c r="K66" s="21">
        <f>SUM(E$3:E65)+H66</f>
        <v>5.9211191161872984E-3</v>
      </c>
      <c r="L66" s="21">
        <f>SUM(F$3:F65)+I66</f>
        <v>-1.6608394480204562E-2</v>
      </c>
      <c r="M66" s="21">
        <f>SUM(G$3:G65)+J66</f>
        <v>0</v>
      </c>
      <c r="N66" s="21"/>
      <c r="O66" s="21"/>
      <c r="P66" s="21"/>
      <c r="Q66" s="19">
        <f t="shared" si="1"/>
        <v>3.5059651588078656E-5</v>
      </c>
      <c r="R66" s="19">
        <f t="shared" si="1"/>
        <v>2.7583876721008939E-4</v>
      </c>
      <c r="S66" s="19">
        <f t="shared" si="1"/>
        <v>0</v>
      </c>
      <c r="T66" s="19">
        <f t="shared" si="2"/>
        <v>-9.8340282045918844E-5</v>
      </c>
      <c r="U66" s="19">
        <f t="shared" si="3"/>
        <v>0</v>
      </c>
      <c r="V66" s="19">
        <f t="shared" si="4"/>
        <v>0</v>
      </c>
    </row>
    <row r="67" spans="1:22" x14ac:dyDescent="0.25">
      <c r="A67" s="26">
        <f>Wellpath!E67</f>
        <v>6200</v>
      </c>
      <c r="B67" s="22">
        <v>0</v>
      </c>
      <c r="C67" s="22">
        <v>0</v>
      </c>
      <c r="D67" s="22">
        <f>(TAN(Dip) * SIN(Wellpath!$L67) * COS(Wellpath!$O67) - COS(Wellpath!$L67)) / 2</f>
        <v>-0.27444516892126103</v>
      </c>
      <c r="E67" s="20">
        <f>Model!$W$12*((drdp!B67+drdp!K67)*'ASXY-TI3S'!$B67+(drdp!E67+drdp!N67)*'ASXY-TI3S'!$C67+(drdp!H67+drdp!Q67)*'ASXY-TI3S'!$D67)</f>
        <v>2.0459594744333415E-3</v>
      </c>
      <c r="F67" s="20">
        <f>Model!$W$12*((drdp!C67+drdp!L67)*'ASXY-TI3S'!$B67+(drdp!F67+drdp!O67)*'ASXY-TI3S'!$C67+(drdp!I67+drdp!R67)*'ASXY-TI3S'!$D67)</f>
        <v>-7.2813105870208716E-4</v>
      </c>
      <c r="G67" s="20">
        <f>Model!$W$12*((drdp!D67+drdp!M67)*'ASXY-TI3S'!$B67+(drdp!G67+drdp!P67)*'ASXY-TI3S'!$C67+(drdp!J67+drdp!S67)*'ASXY-TI3S'!$D67)</f>
        <v>0</v>
      </c>
      <c r="H67" s="18">
        <f>Model!$W$12*((drdp!B67)*'ASXY-TI3S'!$B67+(drdp!E67)*'ASXY-TI3S'!$C67+(drdp!H67)*'ASXY-TI3S'!$D67)</f>
        <v>1.0229797372166669E-3</v>
      </c>
      <c r="I67" s="18">
        <f>Model!$W$12*((drdp!C67)*'ASXY-TI3S'!$B67+(drdp!F67)*'ASXY-TI3S'!$C67+(drdp!I67)*'ASXY-TI3S'!$D67)</f>
        <v>-3.6406552935104223E-4</v>
      </c>
      <c r="J67" s="18">
        <f>Model!$W$12*((drdp!D67)*'ASXY-TI3S'!$B67+(drdp!G67)*'ASXY-TI3S'!$C67+(drdp!J67)*'ASXY-TI3S'!$D67)</f>
        <v>0</v>
      </c>
      <c r="K67" s="21">
        <f>SUM(E$3:E66)+H67</f>
        <v>7.7865822173945314E-3</v>
      </c>
      <c r="L67" s="21">
        <f>SUM(F$3:F66)+I67</f>
        <v>-1.7370340337769078E-2</v>
      </c>
      <c r="M67" s="21">
        <f>SUM(G$3:G66)+J67</f>
        <v>0</v>
      </c>
      <c r="N67" s="21"/>
      <c r="O67" s="21"/>
      <c r="P67" s="21"/>
      <c r="Q67" s="19">
        <f t="shared" si="1"/>
        <v>6.0630862628244735E-5</v>
      </c>
      <c r="R67" s="19">
        <f t="shared" si="1"/>
        <v>3.0172872344992759E-4</v>
      </c>
      <c r="S67" s="19">
        <f t="shared" si="1"/>
        <v>0</v>
      </c>
      <c r="T67" s="19">
        <f t="shared" si="2"/>
        <v>-1.3525558318416362E-4</v>
      </c>
      <c r="U67" s="19">
        <f t="shared" si="3"/>
        <v>0</v>
      </c>
      <c r="V67" s="19">
        <f t="shared" si="4"/>
        <v>0</v>
      </c>
    </row>
    <row r="68" spans="1:22" x14ac:dyDescent="0.25">
      <c r="A68" s="26">
        <f>Wellpath!E68</f>
        <v>6300</v>
      </c>
      <c r="B68" s="22">
        <v>0</v>
      </c>
      <c r="C68" s="22">
        <v>0</v>
      </c>
      <c r="D68" s="22">
        <f>(TAN(Dip) * SIN(Wellpath!$L68) * COS(Wellpath!$O68) - COS(Wellpath!$L68)) / 2</f>
        <v>-0.31544126883480572</v>
      </c>
      <c r="E68" s="20">
        <f>Model!$W$12*((drdp!B68+drdp!K68)*'ASXY-TI3S'!$B68+(drdp!E68+drdp!N68)*'ASXY-TI3S'!$C68+(drdp!H68+drdp!Q68)*'ASXY-TI3S'!$D68)</f>
        <v>2.4128610811058417E-3</v>
      </c>
      <c r="F68" s="20">
        <f>Model!$W$12*((drdp!C68+drdp!L68)*'ASXY-TI3S'!$B68+(drdp!F68+drdp!O68)*'ASXY-TI3S'!$C68+(drdp!I68+drdp!R68)*'ASXY-TI3S'!$D68)</f>
        <v>-5.9265552482250304E-4</v>
      </c>
      <c r="G68" s="20">
        <f>Model!$W$12*((drdp!D68+drdp!M68)*'ASXY-TI3S'!$B68+(drdp!G68+drdp!P68)*'ASXY-TI3S'!$C68+(drdp!J68+drdp!S68)*'ASXY-TI3S'!$D68)</f>
        <v>0</v>
      </c>
      <c r="H68" s="18">
        <f>Model!$W$12*((drdp!B68)*'ASXY-TI3S'!$B68+(drdp!E68)*'ASXY-TI3S'!$C68+(drdp!H68)*'ASXY-TI3S'!$D68)</f>
        <v>1.2064305405529209E-3</v>
      </c>
      <c r="I68" s="18">
        <f>Model!$W$12*((drdp!C68)*'ASXY-TI3S'!$B68+(drdp!F68)*'ASXY-TI3S'!$C68+(drdp!I68)*'ASXY-TI3S'!$D68)</f>
        <v>-2.9632776241125152E-4</v>
      </c>
      <c r="J68" s="18">
        <f>Model!$W$12*((drdp!D68)*'ASXY-TI3S'!$B68+(drdp!G68)*'ASXY-TI3S'!$C68+(drdp!J68)*'ASXY-TI3S'!$D68)</f>
        <v>0</v>
      </c>
      <c r="K68" s="21">
        <f>SUM(E$3:E67)+H68</f>
        <v>1.0015992495164128E-2</v>
      </c>
      <c r="L68" s="21">
        <f>SUM(F$3:F67)+I68</f>
        <v>-1.8030733629531375E-2</v>
      </c>
      <c r="M68" s="21">
        <f>SUM(G$3:G67)+J68</f>
        <v>0</v>
      </c>
      <c r="N68" s="21"/>
      <c r="O68" s="21"/>
      <c r="P68" s="21"/>
      <c r="Q68" s="19">
        <f t="shared" ref="Q68:S131" si="5">K68^2</f>
        <v>1.0032010566318414E-4</v>
      </c>
      <c r="R68" s="19">
        <f t="shared" si="5"/>
        <v>3.2510735521911366E-4</v>
      </c>
      <c r="S68" s="19">
        <f t="shared" si="5"/>
        <v>0</v>
      </c>
      <c r="T68" s="19">
        <f t="shared" ref="T68:T131" si="6">K68*L68</f>
        <v>-1.8059569271568972E-4</v>
      </c>
      <c r="U68" s="19">
        <f t="shared" ref="U68:U131" si="7">K68*M68</f>
        <v>0</v>
      </c>
      <c r="V68" s="19">
        <f t="shared" ref="V68:V131" si="8">L68*M68</f>
        <v>0</v>
      </c>
    </row>
    <row r="69" spans="1:22" x14ac:dyDescent="0.25">
      <c r="A69" s="26">
        <f>Wellpath!E69</f>
        <v>6400</v>
      </c>
      <c r="B69" s="22">
        <v>0</v>
      </c>
      <c r="C69" s="22">
        <v>0</v>
      </c>
      <c r="D69" s="22">
        <f>(TAN(Dip) * SIN(Wellpath!$L69) * COS(Wellpath!$O69) - COS(Wellpath!$L69)) / 2</f>
        <v>-0.35556630610094198</v>
      </c>
      <c r="E69" s="20">
        <f>Model!$W$12*((drdp!B69+drdp!K69)*'ASXY-TI3S'!$B69+(drdp!E69+drdp!N69)*'ASXY-TI3S'!$C69+(drdp!H69+drdp!Q69)*'ASXY-TI3S'!$D69)</f>
        <v>2.7805148616208797E-3</v>
      </c>
      <c r="F69" s="20">
        <f>Model!$W$12*((drdp!C69+drdp!L69)*'ASXY-TI3S'!$B69+(drdp!F69+drdp!O69)*'ASXY-TI3S'!$C69+(drdp!I69+drdp!R69)*'ASXY-TI3S'!$D69)</f>
        <v>-3.912707684338363E-4</v>
      </c>
      <c r="G69" s="20">
        <f>Model!$W$12*((drdp!D69+drdp!M69)*'ASXY-TI3S'!$B69+(drdp!G69+drdp!P69)*'ASXY-TI3S'!$C69+(drdp!J69+drdp!S69)*'ASXY-TI3S'!$D69)</f>
        <v>0</v>
      </c>
      <c r="H69" s="18">
        <f>Model!$W$12*((drdp!B69)*'ASXY-TI3S'!$B69+(drdp!E69)*'ASXY-TI3S'!$C69+(drdp!H69)*'ASXY-TI3S'!$D69)</f>
        <v>1.3902574308104398E-3</v>
      </c>
      <c r="I69" s="18">
        <f>Model!$W$12*((drdp!C69)*'ASXY-TI3S'!$B69+(drdp!F69)*'ASXY-TI3S'!$C69+(drdp!I69)*'ASXY-TI3S'!$D69)</f>
        <v>-1.9563538421691815E-4</v>
      </c>
      <c r="J69" s="18">
        <f>Model!$W$12*((drdp!D69)*'ASXY-TI3S'!$B69+(drdp!G69)*'ASXY-TI3S'!$C69+(drdp!J69)*'ASXY-TI3S'!$D69)</f>
        <v>0</v>
      </c>
      <c r="K69" s="21">
        <f>SUM(E$3:E68)+H69</f>
        <v>1.2612680466527488E-2</v>
      </c>
      <c r="L69" s="21">
        <f>SUM(F$3:F68)+I69</f>
        <v>-1.8522696776159545E-2</v>
      </c>
      <c r="M69" s="21">
        <f>SUM(G$3:G68)+J69</f>
        <v>0</v>
      </c>
      <c r="N69" s="21"/>
      <c r="O69" s="21"/>
      <c r="P69" s="21"/>
      <c r="Q69" s="19">
        <f t="shared" si="5"/>
        <v>1.5907970855072405E-4</v>
      </c>
      <c r="R69" s="19">
        <f t="shared" si="5"/>
        <v>3.4309029586155118E-4</v>
      </c>
      <c r="S69" s="19">
        <f t="shared" si="5"/>
        <v>0</v>
      </c>
      <c r="T69" s="19">
        <f t="shared" si="6"/>
        <v>-2.3362085581607917E-4</v>
      </c>
      <c r="U69" s="19">
        <f t="shared" si="7"/>
        <v>0</v>
      </c>
      <c r="V69" s="19">
        <f t="shared" si="8"/>
        <v>0</v>
      </c>
    </row>
    <row r="70" spans="1:22" x14ac:dyDescent="0.25">
      <c r="A70" s="26">
        <f>Wellpath!E70</f>
        <v>6500</v>
      </c>
      <c r="B70" s="22">
        <v>0</v>
      </c>
      <c r="C70" s="22">
        <v>0</v>
      </c>
      <c r="D70" s="22">
        <f>(TAN(Dip) * SIN(Wellpath!$L70) * COS(Wellpath!$O70) - COS(Wellpath!$L70)) / 2</f>
        <v>-0.39471803177275661</v>
      </c>
      <c r="E70" s="20">
        <f>Model!$W$12*((drdp!B70+drdp!K70)*'ASXY-TI3S'!$B70+(drdp!E70+drdp!N70)*'ASXY-TI3S'!$C70+(drdp!H70+drdp!Q70)*'ASXY-TI3S'!$D70)</f>
        <v>2.7781854288274786E-3</v>
      </c>
      <c r="F70" s="20">
        <f>Model!$W$12*((drdp!C70+drdp!L70)*'ASXY-TI3S'!$B70+(drdp!F70+drdp!O70)*'ASXY-TI3S'!$C70+(drdp!I70+drdp!R70)*'ASXY-TI3S'!$D70)</f>
        <v>-1.1109778979556372E-4</v>
      </c>
      <c r="G70" s="20">
        <f>Model!$W$12*((drdp!D70+drdp!M70)*'ASXY-TI3S'!$B70+(drdp!G70+drdp!P70)*'ASXY-TI3S'!$C70+(drdp!J70+drdp!S70)*'ASXY-TI3S'!$D70)</f>
        <v>0</v>
      </c>
      <c r="H70" s="18">
        <f>Model!$W$12*((drdp!B70)*'ASXY-TI3S'!$B70+(drdp!E70)*'ASXY-TI3S'!$C70+(drdp!H70)*'ASXY-TI3S'!$D70)</f>
        <v>1.5729732922814422E-3</v>
      </c>
      <c r="I70" s="18">
        <f>Model!$W$12*((drdp!C70)*'ASXY-TI3S'!$B70+(drdp!F70)*'ASXY-TI3S'!$C70+(drdp!I70)*'ASXY-TI3S'!$D70)</f>
        <v>-6.2902157057843905E-5</v>
      </c>
      <c r="J70" s="18">
        <f>Model!$W$12*((drdp!D70)*'ASXY-TI3S'!$B70+(drdp!G70)*'ASXY-TI3S'!$C70+(drdp!J70)*'ASXY-TI3S'!$D70)</f>
        <v>0</v>
      </c>
      <c r="K70" s="21">
        <f>SUM(E$3:E69)+H70</f>
        <v>1.557591118961937E-2</v>
      </c>
      <c r="L70" s="21">
        <f>SUM(F$3:F69)+I70</f>
        <v>-1.8781234317434305E-2</v>
      </c>
      <c r="M70" s="21">
        <f>SUM(G$3:G69)+J70</f>
        <v>0</v>
      </c>
      <c r="N70" s="21"/>
      <c r="O70" s="21"/>
      <c r="P70" s="21"/>
      <c r="Q70" s="19">
        <f t="shared" si="5"/>
        <v>2.4260900938690989E-4</v>
      </c>
      <c r="R70" s="19">
        <f t="shared" si="5"/>
        <v>3.5273476248637206E-4</v>
      </c>
      <c r="S70" s="19">
        <f t="shared" si="5"/>
        <v>0</v>
      </c>
      <c r="T70" s="19">
        <f t="shared" si="6"/>
        <v>-2.925348377597883E-4</v>
      </c>
      <c r="U70" s="19">
        <f t="shared" si="7"/>
        <v>0</v>
      </c>
      <c r="V70" s="19">
        <f t="shared" si="8"/>
        <v>0</v>
      </c>
    </row>
    <row r="71" spans="1:22" x14ac:dyDescent="0.25">
      <c r="A71" s="26">
        <f>Wellpath!E71</f>
        <v>6576.62</v>
      </c>
      <c r="B71" s="22">
        <v>0</v>
      </c>
      <c r="C71" s="22">
        <v>0</v>
      </c>
      <c r="D71" s="22">
        <f>(TAN(Dip) * SIN(Wellpath!$L71) * COS(Wellpath!$O71) - COS(Wellpath!$L71)) / 2</f>
        <v>-0.42402404807821298</v>
      </c>
      <c r="E71" s="20">
        <f>Model!$W$12*((drdp!B71+drdp!K71)*'ASXY-TI3S'!$B71+(drdp!E71+drdp!N71)*'ASXY-TI3S'!$C71+(drdp!H71+drdp!Q71)*'ASXY-TI3S'!$D71)</f>
        <v>1.7111596306027062E-3</v>
      </c>
      <c r="F71" s="20">
        <f>Model!$W$12*((drdp!C71+drdp!L71)*'ASXY-TI3S'!$B71+(drdp!F71+drdp!O71)*'ASXY-TI3S'!$C71+(drdp!I71+drdp!R71)*'ASXY-TI3S'!$D71)</f>
        <v>5.9755011023861267E-5</v>
      </c>
      <c r="G71" s="20">
        <f>Model!$W$12*((drdp!D71+drdp!M71)*'ASXY-TI3S'!$B71+(drdp!G71+drdp!P71)*'ASXY-TI3S'!$C71+(drdp!J71+drdp!S71)*'ASXY-TI3S'!$D71)</f>
        <v>0</v>
      </c>
      <c r="H71" s="18">
        <f>Model!$W$12*((drdp!B71)*'ASXY-TI3S'!$B71+(drdp!E71)*'ASXY-TI3S'!$C71+(drdp!H71)*'ASXY-TI3S'!$D71)</f>
        <v>1.3110905089677885E-3</v>
      </c>
      <c r="I71" s="18">
        <f>Model!$W$12*((drdp!C71)*'ASXY-TI3S'!$B71+(drdp!F71)*'ASXY-TI3S'!$C71+(drdp!I71)*'ASXY-TI3S'!$D71)</f>
        <v>4.5784289446482333E-5</v>
      </c>
      <c r="J71" s="18">
        <f>Model!$W$12*((drdp!D71)*'ASXY-TI3S'!$B71+(drdp!G71)*'ASXY-TI3S'!$C71+(drdp!J71)*'ASXY-TI3S'!$D71)</f>
        <v>0</v>
      </c>
      <c r="K71" s="21">
        <f>SUM(E$3:E70)+H71</f>
        <v>1.8092213835133195E-2</v>
      </c>
      <c r="L71" s="21">
        <f>SUM(F$3:F70)+I71</f>
        <v>-1.8783645660725545E-2</v>
      </c>
      <c r="M71" s="21">
        <f>SUM(G$3:G70)+J71</f>
        <v>0</v>
      </c>
      <c r="N71" s="21"/>
      <c r="O71" s="21"/>
      <c r="P71" s="21"/>
      <c r="Q71" s="19">
        <f t="shared" si="5"/>
        <v>3.2732820145618495E-4</v>
      </c>
      <c r="R71" s="19">
        <f t="shared" si="5"/>
        <v>3.528253443076936E-4</v>
      </c>
      <c r="S71" s="19">
        <f t="shared" si="5"/>
        <v>0</v>
      </c>
      <c r="T71" s="19">
        <f t="shared" si="6"/>
        <v>-3.3983773389721828E-4</v>
      </c>
      <c r="U71" s="19">
        <f t="shared" si="7"/>
        <v>0</v>
      </c>
      <c r="V71" s="19">
        <f t="shared" si="8"/>
        <v>0</v>
      </c>
    </row>
    <row r="72" spans="1:22" x14ac:dyDescent="0.25">
      <c r="A72" s="26">
        <f>Wellpath!E72</f>
        <v>6600</v>
      </c>
      <c r="B72" s="22">
        <v>0</v>
      </c>
      <c r="C72" s="22">
        <v>0</v>
      </c>
      <c r="D72" s="22">
        <f>(TAN(Dip) * SIN(Wellpath!$L72) * COS(Wellpath!$O72) - COS(Wellpath!$L72)) / 2</f>
        <v>-0.43429589449224326</v>
      </c>
      <c r="E72" s="20">
        <f>Model!$W$12*((drdp!B72+drdp!K72)*'ASXY-TI3S'!$B72+(drdp!E72+drdp!N72)*'ASXY-TI3S'!$C72+(drdp!H72+drdp!Q72)*'ASXY-TI3S'!$D72)</f>
        <v>2.1510453551453184E-3</v>
      </c>
      <c r="F72" s="20">
        <f>Model!$W$12*((drdp!C72+drdp!L72)*'ASXY-TI3S'!$B72+(drdp!F72+drdp!O72)*'ASXY-TI3S'!$C72+(drdp!I72+drdp!R72)*'ASXY-TI3S'!$D72)</f>
        <v>1.2402849480430849E-4</v>
      </c>
      <c r="G72" s="20">
        <f>Model!$W$12*((drdp!D72+drdp!M72)*'ASXY-TI3S'!$B72+(drdp!G72+drdp!P72)*'ASXY-TI3S'!$C72+(drdp!J72+drdp!S72)*'ASXY-TI3S'!$D72)</f>
        <v>0</v>
      </c>
      <c r="H72" s="18">
        <f>Model!$W$12*((drdp!B72)*'ASXY-TI3S'!$B72+(drdp!E72)*'ASXY-TI3S'!$C72+(drdp!H72)*'ASXY-TI3S'!$D72)</f>
        <v>4.0761420330116761E-4</v>
      </c>
      <c r="I72" s="18">
        <f>Model!$W$12*((drdp!C72)*'ASXY-TI3S'!$B72+(drdp!F72)*'ASXY-TI3S'!$C72+(drdp!I72)*'ASXY-TI3S'!$D72)</f>
        <v>2.3502887084817328E-5</v>
      </c>
      <c r="J72" s="18">
        <f>Model!$W$12*((drdp!D72)*'ASXY-TI3S'!$B72+(drdp!G72)*'ASXY-TI3S'!$C72+(drdp!J72)*'ASXY-TI3S'!$D72)</f>
        <v>0</v>
      </c>
      <c r="K72" s="21">
        <f>SUM(E$3:E71)+H72</f>
        <v>1.889989716006928E-2</v>
      </c>
      <c r="L72" s="21">
        <f>SUM(F$3:F71)+I72</f>
        <v>-1.8746172052063349E-2</v>
      </c>
      <c r="M72" s="21">
        <f>SUM(G$3:G71)+J72</f>
        <v>0</v>
      </c>
      <c r="N72" s="21"/>
      <c r="O72" s="21"/>
      <c r="P72" s="21"/>
      <c r="Q72" s="19">
        <f t="shared" si="5"/>
        <v>3.5720611266119482E-4</v>
      </c>
      <c r="R72" s="19">
        <f t="shared" si="5"/>
        <v>3.5141896660556099E-4</v>
      </c>
      <c r="S72" s="19">
        <f t="shared" si="5"/>
        <v>0</v>
      </c>
      <c r="T72" s="19">
        <f t="shared" si="6"/>
        <v>-3.5430072392896218E-4</v>
      </c>
      <c r="U72" s="19">
        <f t="shared" si="7"/>
        <v>0</v>
      </c>
      <c r="V72" s="19">
        <f t="shared" si="8"/>
        <v>0</v>
      </c>
    </row>
    <row r="73" spans="1:22" x14ac:dyDescent="0.25">
      <c r="A73" s="26">
        <f>Wellpath!E73</f>
        <v>6700</v>
      </c>
      <c r="B73" s="22">
        <v>0</v>
      </c>
      <c r="C73" s="22">
        <v>0</v>
      </c>
      <c r="D73" s="22">
        <f>(TAN(Dip) * SIN(Wellpath!$L73) * COS(Wellpath!$O73) - COS(Wellpath!$L73)) / 2</f>
        <v>-0.47731404633539443</v>
      </c>
      <c r="E73" s="20">
        <f>Model!$W$12*((drdp!B73+drdp!K73)*'ASXY-TI3S'!$B73+(drdp!E73+drdp!N73)*'ASXY-TI3S'!$C73+(drdp!H73+drdp!Q73)*'ASXY-TI3S'!$D73)</f>
        <v>3.7406059840187928E-3</v>
      </c>
      <c r="F73" s="20">
        <f>Model!$W$12*((drdp!C73+drdp!L73)*'ASXY-TI3S'!$B73+(drdp!F73+drdp!O73)*'ASXY-TI3S'!$C73+(drdp!I73+drdp!R73)*'ASXY-TI3S'!$D73)</f>
        <v>5.8910806542810691E-4</v>
      </c>
      <c r="G73" s="20">
        <f>Model!$W$12*((drdp!D73+drdp!M73)*'ASXY-TI3S'!$B73+(drdp!G73+drdp!P73)*'ASXY-TI3S'!$C73+(drdp!J73+drdp!S73)*'ASXY-TI3S'!$D73)</f>
        <v>0</v>
      </c>
      <c r="H73" s="18">
        <f>Model!$W$12*((drdp!B73)*'ASXY-TI3S'!$B73+(drdp!E73)*'ASXY-TI3S'!$C73+(drdp!H73)*'ASXY-TI3S'!$D73)</f>
        <v>1.8703029920093895E-3</v>
      </c>
      <c r="I73" s="18">
        <f>Model!$W$12*((drdp!C73)*'ASXY-TI3S'!$B73+(drdp!F73)*'ASXY-TI3S'!$C73+(drdp!I73)*'ASXY-TI3S'!$D73)</f>
        <v>2.9455403271405232E-4</v>
      </c>
      <c r="J73" s="18">
        <f>Model!$W$12*((drdp!D73)*'ASXY-TI3S'!$B73+(drdp!G73)*'ASXY-TI3S'!$C73+(drdp!J73)*'ASXY-TI3S'!$D73)</f>
        <v>0</v>
      </c>
      <c r="K73" s="21">
        <f>SUM(E$3:E72)+H73</f>
        <v>2.2513631303922817E-2</v>
      </c>
      <c r="L73" s="21">
        <f>SUM(F$3:F72)+I73</f>
        <v>-1.8351092411629806E-2</v>
      </c>
      <c r="M73" s="21">
        <f>SUM(G$3:G72)+J73</f>
        <v>0</v>
      </c>
      <c r="N73" s="21"/>
      <c r="O73" s="21"/>
      <c r="P73" s="21"/>
      <c r="Q73" s="19">
        <f t="shared" si="5"/>
        <v>5.0686359448897343E-4</v>
      </c>
      <c r="R73" s="19">
        <f t="shared" si="5"/>
        <v>3.3676259270017708E-4</v>
      </c>
      <c r="S73" s="19">
        <f t="shared" si="5"/>
        <v>0</v>
      </c>
      <c r="T73" s="19">
        <f t="shared" si="6"/>
        <v>-4.1314972857964927E-4</v>
      </c>
      <c r="U73" s="19">
        <f t="shared" si="7"/>
        <v>0</v>
      </c>
      <c r="V73" s="19">
        <f t="shared" si="8"/>
        <v>0</v>
      </c>
    </row>
    <row r="74" spans="1:22" x14ac:dyDescent="0.25">
      <c r="A74" s="26">
        <f>Wellpath!E74</f>
        <v>6800</v>
      </c>
      <c r="B74" s="22">
        <v>0</v>
      </c>
      <c r="C74" s="22">
        <v>0</v>
      </c>
      <c r="D74" s="22">
        <f>(TAN(Dip) * SIN(Wellpath!$L74) * COS(Wellpath!$O74) - COS(Wellpath!$L74)) / 2</f>
        <v>-0.51901285147475928</v>
      </c>
      <c r="E74" s="20">
        <f>Model!$W$12*((drdp!B74+drdp!K74)*'ASXY-TI3S'!$B74+(drdp!E74+drdp!N74)*'ASXY-TI3S'!$C74+(drdp!H74+drdp!Q74)*'ASXY-TI3S'!$D74)</f>
        <v>3.9551684114363835E-3</v>
      </c>
      <c r="F74" s="20">
        <f>Model!$W$12*((drdp!C74+drdp!L74)*'ASXY-TI3S'!$B74+(drdp!F74+drdp!O74)*'ASXY-TI3S'!$C74+(drdp!I74+drdp!R74)*'ASXY-TI3S'!$D74)</f>
        <v>1.0383568597370956E-3</v>
      </c>
      <c r="G74" s="20">
        <f>Model!$W$12*((drdp!D74+drdp!M74)*'ASXY-TI3S'!$B74+(drdp!G74+drdp!P74)*'ASXY-TI3S'!$C74+(drdp!J74+drdp!S74)*'ASXY-TI3S'!$D74)</f>
        <v>0</v>
      </c>
      <c r="H74" s="18">
        <f>Model!$W$12*((drdp!B74)*'ASXY-TI3S'!$B74+(drdp!E74)*'ASXY-TI3S'!$C74+(drdp!H74)*'ASXY-TI3S'!$D74)</f>
        <v>1.9775842057182143E-3</v>
      </c>
      <c r="I74" s="18">
        <f>Model!$W$12*((drdp!C74)*'ASXY-TI3S'!$B74+(drdp!F74)*'ASXY-TI3S'!$C74+(drdp!I74)*'ASXY-TI3S'!$D74)</f>
        <v>5.1917842986855354E-4</v>
      </c>
      <c r="J74" s="18">
        <f>Model!$W$12*((drdp!D74)*'ASXY-TI3S'!$B74+(drdp!G74)*'ASXY-TI3S'!$C74+(drdp!J74)*'ASXY-TI3S'!$D74)</f>
        <v>0</v>
      </c>
      <c r="K74" s="21">
        <f>SUM(E$3:E73)+H74</f>
        <v>2.6361518501650433E-2</v>
      </c>
      <c r="L74" s="21">
        <f>SUM(F$3:F73)+I74</f>
        <v>-1.7537359949047201E-2</v>
      </c>
      <c r="M74" s="21">
        <f>SUM(G$3:G73)+J74</f>
        <v>0</v>
      </c>
      <c r="N74" s="21"/>
      <c r="O74" s="21"/>
      <c r="P74" s="21"/>
      <c r="Q74" s="19">
        <f t="shared" si="5"/>
        <v>6.9492965771285808E-4</v>
      </c>
      <c r="R74" s="19">
        <f t="shared" si="5"/>
        <v>3.0755899398244484E-4</v>
      </c>
      <c r="S74" s="19">
        <f t="shared" si="5"/>
        <v>0</v>
      </c>
      <c r="T74" s="19">
        <f t="shared" si="6"/>
        <v>-4.6231143876691107E-4</v>
      </c>
      <c r="U74" s="19">
        <f t="shared" si="7"/>
        <v>0</v>
      </c>
      <c r="V74" s="19">
        <f t="shared" si="8"/>
        <v>0</v>
      </c>
    </row>
    <row r="75" spans="1:22" x14ac:dyDescent="0.25">
      <c r="A75" s="26">
        <f>Wellpath!E75</f>
        <v>6900</v>
      </c>
      <c r="B75" s="22">
        <v>0</v>
      </c>
      <c r="C75" s="22">
        <v>0</v>
      </c>
      <c r="D75" s="22">
        <f>(TAN(Dip) * SIN(Wellpath!$L75) * COS(Wellpath!$O75) - COS(Wellpath!$L75)) / 2</f>
        <v>-0.55937364993397909</v>
      </c>
      <c r="E75" s="20">
        <f>Model!$W$12*((drdp!B75+drdp!K75)*'ASXY-TI3S'!$B75+(drdp!E75+drdp!N75)*'ASXY-TI3S'!$C75+(drdp!H75+drdp!Q75)*'ASXY-TI3S'!$D75)</f>
        <v>4.1311338114446271E-3</v>
      </c>
      <c r="F75" s="20">
        <f>Model!$W$12*((drdp!C75+drdp!L75)*'ASXY-TI3S'!$B75+(drdp!F75+drdp!O75)*'ASXY-TI3S'!$C75+(drdp!I75+drdp!R75)*'ASXY-TI3S'!$D75)</f>
        <v>1.5462114754418996E-3</v>
      </c>
      <c r="G75" s="20">
        <f>Model!$W$12*((drdp!D75+drdp!M75)*'ASXY-TI3S'!$B75+(drdp!G75+drdp!P75)*'ASXY-TI3S'!$C75+(drdp!J75+drdp!S75)*'ASXY-TI3S'!$D75)</f>
        <v>0</v>
      </c>
      <c r="H75" s="18">
        <f>Model!$W$12*((drdp!B75)*'ASXY-TI3S'!$B75+(drdp!E75)*'ASXY-TI3S'!$C75+(drdp!H75)*'ASXY-TI3S'!$D75)</f>
        <v>2.0655669057222984E-3</v>
      </c>
      <c r="I75" s="18">
        <f>Model!$W$12*((drdp!C75)*'ASXY-TI3S'!$B75+(drdp!F75)*'ASXY-TI3S'!$C75+(drdp!I75)*'ASXY-TI3S'!$D75)</f>
        <v>7.7310573772094407E-4</v>
      </c>
      <c r="J75" s="18">
        <f>Model!$W$12*((drdp!D75)*'ASXY-TI3S'!$B75+(drdp!G75)*'ASXY-TI3S'!$C75+(drdp!J75)*'ASXY-TI3S'!$D75)</f>
        <v>0</v>
      </c>
      <c r="K75" s="21">
        <f>SUM(E$3:E74)+H75</f>
        <v>3.04046696130909E-2</v>
      </c>
      <c r="L75" s="21">
        <f>SUM(F$3:F74)+I75</f>
        <v>-1.6245075781457716E-2</v>
      </c>
      <c r="M75" s="21">
        <f>SUM(G$3:G74)+J75</f>
        <v>0</v>
      </c>
      <c r="N75" s="21"/>
      <c r="O75" s="21"/>
      <c r="P75" s="21"/>
      <c r="Q75" s="19">
        <f t="shared" si="5"/>
        <v>9.244439342812131E-4</v>
      </c>
      <c r="R75" s="19">
        <f t="shared" si="5"/>
        <v>2.6390248714530402E-4</v>
      </c>
      <c r="S75" s="19">
        <f t="shared" si="5"/>
        <v>0</v>
      </c>
      <c r="T75" s="19">
        <f t="shared" si="6"/>
        <v>-4.939261619748463E-4</v>
      </c>
      <c r="U75" s="19">
        <f t="shared" si="7"/>
        <v>0</v>
      </c>
      <c r="V75" s="19">
        <f t="shared" si="8"/>
        <v>0</v>
      </c>
    </row>
    <row r="76" spans="1:22" x14ac:dyDescent="0.25">
      <c r="A76" s="26">
        <f>Wellpath!E76</f>
        <v>7000</v>
      </c>
      <c r="B76" s="22">
        <v>0</v>
      </c>
      <c r="C76" s="22">
        <v>0</v>
      </c>
      <c r="D76" s="22">
        <f>(TAN(Dip) * SIN(Wellpath!$L76) * COS(Wellpath!$O76) - COS(Wellpath!$L76)) / 2</f>
        <v>-0.59808564133997266</v>
      </c>
      <c r="E76" s="20">
        <f>Model!$W$12*((drdp!B76+drdp!K76)*'ASXY-TI3S'!$B76+(drdp!E76+drdp!N76)*'ASXY-TI3S'!$C76+(drdp!H76+drdp!Q76)*'ASXY-TI3S'!$D76)</f>
        <v>4.2648898037163895E-3</v>
      </c>
      <c r="F76" s="20">
        <f>Model!$W$12*((drdp!C76+drdp!L76)*'ASXY-TI3S'!$B76+(drdp!F76+drdp!O76)*'ASXY-TI3S'!$C76+(drdp!I76+drdp!R76)*'ASXY-TI3S'!$D76)</f>
        <v>2.1041363661891679E-3</v>
      </c>
      <c r="G76" s="20">
        <f>Model!$W$12*((drdp!D76+drdp!M76)*'ASXY-TI3S'!$B76+(drdp!G76+drdp!P76)*'ASXY-TI3S'!$C76+(drdp!J76+drdp!S76)*'ASXY-TI3S'!$D76)</f>
        <v>0</v>
      </c>
      <c r="H76" s="18">
        <f>Model!$W$12*((drdp!B76)*'ASXY-TI3S'!$B76+(drdp!E76)*'ASXY-TI3S'!$C76+(drdp!H76)*'ASXY-TI3S'!$D76)</f>
        <v>2.1324449018581947E-3</v>
      </c>
      <c r="I76" s="18">
        <f>Model!$W$12*((drdp!C76)*'ASXY-TI3S'!$B76+(drdp!F76)*'ASXY-TI3S'!$C76+(drdp!I76)*'ASXY-TI3S'!$D76)</f>
        <v>1.052068183094584E-3</v>
      </c>
      <c r="J76" s="18">
        <f>Model!$W$12*((drdp!D76)*'ASXY-TI3S'!$B76+(drdp!G76)*'ASXY-TI3S'!$C76+(drdp!J76)*'ASXY-TI3S'!$D76)</f>
        <v>0</v>
      </c>
      <c r="K76" s="21">
        <f>SUM(E$3:E75)+H76</f>
        <v>3.4602681420671424E-2</v>
      </c>
      <c r="L76" s="21">
        <f>SUM(F$3:F75)+I76</f>
        <v>-1.4419901860642174E-2</v>
      </c>
      <c r="M76" s="21">
        <f>SUM(G$3:G75)+J76</f>
        <v>0</v>
      </c>
      <c r="N76" s="21"/>
      <c r="O76" s="21"/>
      <c r="P76" s="21"/>
      <c r="Q76" s="19">
        <f t="shared" si="5"/>
        <v>1.1973455615004794E-3</v>
      </c>
      <c r="R76" s="19">
        <f t="shared" si="5"/>
        <v>2.0793356967055163E-4</v>
      </c>
      <c r="S76" s="19">
        <f t="shared" si="5"/>
        <v>0</v>
      </c>
      <c r="T76" s="19">
        <f t="shared" si="6"/>
        <v>-4.9896727020114825E-4</v>
      </c>
      <c r="U76" s="19">
        <f t="shared" si="7"/>
        <v>0</v>
      </c>
      <c r="V76" s="19">
        <f t="shared" si="8"/>
        <v>0</v>
      </c>
    </row>
    <row r="77" spans="1:22" x14ac:dyDescent="0.25">
      <c r="A77" s="26">
        <f>Wellpath!E77</f>
        <v>7100</v>
      </c>
      <c r="B77" s="22">
        <v>0</v>
      </c>
      <c r="C77" s="22">
        <v>0</v>
      </c>
      <c r="D77" s="22">
        <f>(TAN(Dip) * SIN(Wellpath!$L77) * COS(Wellpath!$O77) - COS(Wellpath!$L77)) / 2</f>
        <v>-0.63525374528235301</v>
      </c>
      <c r="E77" s="20">
        <f>Model!$W$12*((drdp!B77+drdp!K77)*'ASXY-TI3S'!$B77+(drdp!E77+drdp!N77)*'ASXY-TI3S'!$C77+(drdp!H77+drdp!Q77)*'ASXY-TI3S'!$D77)</f>
        <v>2.2246362122009069E-3</v>
      </c>
      <c r="F77" s="20">
        <f>Model!$W$12*((drdp!C77+drdp!L77)*'ASXY-TI3S'!$B77+(drdp!F77+drdp!O77)*'ASXY-TI3S'!$C77+(drdp!I77+drdp!R77)*'ASXY-TI3S'!$D77)</f>
        <v>1.3836369136224372E-3</v>
      </c>
      <c r="G77" s="20">
        <f>Model!$W$12*((drdp!D77+drdp!M77)*'ASXY-TI3S'!$B77+(drdp!G77+drdp!P77)*'ASXY-TI3S'!$C77+(drdp!J77+drdp!S77)*'ASXY-TI3S'!$D77)</f>
        <v>0</v>
      </c>
      <c r="H77" s="18">
        <f>Model!$W$12*((drdp!B77)*'ASXY-TI3S'!$B77+(drdp!E77)*'ASXY-TI3S'!$C77+(drdp!H77)*'ASXY-TI3S'!$D77)</f>
        <v>2.1776000510971838E-3</v>
      </c>
      <c r="I77" s="18">
        <f>Model!$W$12*((drdp!C77)*'ASXY-TI3S'!$B77+(drdp!F77)*'ASXY-TI3S'!$C77+(drdp!I77)*'ASXY-TI3S'!$D77)</f>
        <v>1.354382256873945E-3</v>
      </c>
      <c r="J77" s="18">
        <f>Model!$W$12*((drdp!D77)*'ASXY-TI3S'!$B77+(drdp!G77)*'ASXY-TI3S'!$C77+(drdp!J77)*'ASXY-TI3S'!$D77)</f>
        <v>0</v>
      </c>
      <c r="K77" s="21">
        <f>SUM(E$3:E76)+H77</f>
        <v>3.8912726373626805E-2</v>
      </c>
      <c r="L77" s="21">
        <f>SUM(F$3:F76)+I77</f>
        <v>-1.2013451420673645E-2</v>
      </c>
      <c r="M77" s="21">
        <f>SUM(G$3:G76)+J77</f>
        <v>0</v>
      </c>
      <c r="N77" s="21"/>
      <c r="O77" s="21"/>
      <c r="P77" s="21"/>
      <c r="Q77" s="19">
        <f t="shared" si="5"/>
        <v>1.5142002738287512E-3</v>
      </c>
      <c r="R77" s="19">
        <f t="shared" si="5"/>
        <v>1.443230150368856E-4</v>
      </c>
      <c r="S77" s="19">
        <f t="shared" si="5"/>
        <v>0</v>
      </c>
      <c r="T77" s="19">
        <f t="shared" si="6"/>
        <v>-4.6747614793553175E-4</v>
      </c>
      <c r="U77" s="19">
        <f t="shared" si="7"/>
        <v>0</v>
      </c>
      <c r="V77" s="19">
        <f t="shared" si="8"/>
        <v>0</v>
      </c>
    </row>
    <row r="78" spans="1:22" x14ac:dyDescent="0.25">
      <c r="A78" s="26">
        <f>Wellpath!E78</f>
        <v>7102.16</v>
      </c>
      <c r="B78" s="22">
        <v>0</v>
      </c>
      <c r="C78" s="22">
        <v>0</v>
      </c>
      <c r="D78" s="22">
        <f>(TAN(Dip) * SIN(Wellpath!$L78) * COS(Wellpath!$O78) - COS(Wellpath!$L78)) / 2</f>
        <v>-0.63603607211731938</v>
      </c>
      <c r="E78" s="20">
        <f>Model!$W$12*((drdp!B78+drdp!K78)*'ASXY-TI3S'!$B78+(drdp!E78+drdp!N78)*'ASXY-TI3S'!$C78+(drdp!H78+drdp!Q78)*'ASXY-TI3S'!$D78)</f>
        <v>2.178045306780613E-3</v>
      </c>
      <c r="F78" s="20">
        <f>Model!$W$12*((drdp!C78+drdp!L78)*'ASXY-TI3S'!$B78+(drdp!F78+drdp!O78)*'ASXY-TI3S'!$C78+(drdp!I78+drdp!R78)*'ASXY-TI3S'!$D78)</f>
        <v>1.3609937592771535E-3</v>
      </c>
      <c r="G78" s="20">
        <f>Model!$W$12*((drdp!D78+drdp!M78)*'ASXY-TI3S'!$B78+(drdp!G78+drdp!P78)*'ASXY-TI3S'!$C78+(drdp!J78+drdp!S78)*'ASXY-TI3S'!$D78)</f>
        <v>0</v>
      </c>
      <c r="H78" s="18">
        <f>Model!$W$12*((drdp!B78)*'ASXY-TI3S'!$B78+(drdp!E78)*'ASXY-TI3S'!$C78+(drdp!H78)*'ASXY-TI3S'!$D78)</f>
        <v>4.7045778626485283E-5</v>
      </c>
      <c r="I78" s="18">
        <f>Model!$W$12*((drdp!C78)*'ASXY-TI3S'!$B78+(drdp!F78)*'ASXY-TI3S'!$C78+(drdp!I78)*'ASXY-TI3S'!$D78)</f>
        <v>2.939746520040154E-5</v>
      </c>
      <c r="J78" s="18">
        <f>Model!$W$12*((drdp!D78)*'ASXY-TI3S'!$B78+(drdp!G78)*'ASXY-TI3S'!$C78+(drdp!J78)*'ASXY-TI3S'!$D78)</f>
        <v>0</v>
      </c>
      <c r="K78" s="21">
        <f>SUM(E$3:E77)+H78</f>
        <v>3.9006808313357011E-2</v>
      </c>
      <c r="L78" s="21">
        <f>SUM(F$3:F77)+I78</f>
        <v>-1.1954799298724752E-2</v>
      </c>
      <c r="M78" s="21">
        <f>SUM(G$3:G77)+J78</f>
        <v>0</v>
      </c>
      <c r="N78" s="21"/>
      <c r="O78" s="21"/>
      <c r="P78" s="21"/>
      <c r="Q78" s="19">
        <f t="shared" si="5"/>
        <v>1.5215310947949777E-3</v>
      </c>
      <c r="R78" s="19">
        <f t="shared" si="5"/>
        <v>1.4291722627278981E-4</v>
      </c>
      <c r="S78" s="19">
        <f t="shared" si="5"/>
        <v>0</v>
      </c>
      <c r="T78" s="19">
        <f t="shared" si="6"/>
        <v>-4.6631856467001123E-4</v>
      </c>
      <c r="U78" s="19">
        <f t="shared" si="7"/>
        <v>0</v>
      </c>
      <c r="V78" s="19">
        <f t="shared" si="8"/>
        <v>0</v>
      </c>
    </row>
    <row r="79" spans="1:22" x14ac:dyDescent="0.25">
      <c r="A79" s="26">
        <f>Wellpath!E79</f>
        <v>7200</v>
      </c>
      <c r="B79" s="22">
        <v>0</v>
      </c>
      <c r="C79" s="22">
        <v>0</v>
      </c>
      <c r="D79" s="22">
        <f>(TAN(Dip) * SIN(Wellpath!$L79) * COS(Wellpath!$O79) - COS(Wellpath!$L79)) / 2</f>
        <v>-0.66631379719494876</v>
      </c>
      <c r="E79" s="20">
        <f>Model!$W$12*((drdp!B79+drdp!K79)*'ASXY-TI3S'!$B79+(drdp!E79+drdp!N79)*'ASXY-TI3S'!$C79+(drdp!H79+drdp!Q79)*'ASXY-TI3S'!$D79)</f>
        <v>4.1121599807851881E-3</v>
      </c>
      <c r="F79" s="20">
        <f>Model!$W$12*((drdp!C79+drdp!L79)*'ASXY-TI3S'!$B79+(drdp!F79+drdp!O79)*'ASXY-TI3S'!$C79+(drdp!I79+drdp!R79)*'ASXY-TI3S'!$D79)</f>
        <v>3.1269591110502223E-3</v>
      </c>
      <c r="G79" s="20">
        <f>Model!$W$12*((drdp!D79+drdp!M79)*'ASXY-TI3S'!$B79+(drdp!G79+drdp!P79)*'ASXY-TI3S'!$C79+(drdp!J79+drdp!S79)*'ASXY-TI3S'!$D79)</f>
        <v>0</v>
      </c>
      <c r="H79" s="18">
        <f>Model!$W$12*((drdp!B79)*'ASXY-TI3S'!$B79+(drdp!E79)*'ASXY-TI3S'!$C79+(drdp!H79)*'ASXY-TI3S'!$D79)</f>
        <v>2.0336318869794813E-3</v>
      </c>
      <c r="I79" s="18">
        <f>Model!$W$12*((drdp!C79)*'ASXY-TI3S'!$B79+(drdp!F79)*'ASXY-TI3S'!$C79+(drdp!I79)*'ASXY-TI3S'!$D79)</f>
        <v>1.5464096210329155E-3</v>
      </c>
      <c r="J79" s="18">
        <f>Model!$W$12*((drdp!D79)*'ASXY-TI3S'!$B79+(drdp!G79)*'ASXY-TI3S'!$C79+(drdp!J79)*'ASXY-TI3S'!$D79)</f>
        <v>0</v>
      </c>
      <c r="K79" s="21">
        <f>SUM(E$3:E78)+H79</f>
        <v>4.3171439728490621E-2</v>
      </c>
      <c r="L79" s="21">
        <f>SUM(F$3:F78)+I79</f>
        <v>-9.0767933836150838E-3</v>
      </c>
      <c r="M79" s="21">
        <f>SUM(G$3:G78)+J79</f>
        <v>0</v>
      </c>
      <c r="N79" s="21"/>
      <c r="O79" s="21"/>
      <c r="P79" s="21"/>
      <c r="Q79" s="19">
        <f t="shared" si="5"/>
        <v>1.8637732082306983E-3</v>
      </c>
      <c r="R79" s="19">
        <f t="shared" si="5"/>
        <v>8.2388178128838568E-5</v>
      </c>
      <c r="S79" s="19">
        <f t="shared" si="5"/>
        <v>0</v>
      </c>
      <c r="T79" s="19">
        <f t="shared" si="6"/>
        <v>-3.9185823848870104E-4</v>
      </c>
      <c r="U79" s="19">
        <f t="shared" si="7"/>
        <v>0</v>
      </c>
      <c r="V79" s="19">
        <f t="shared" si="8"/>
        <v>0</v>
      </c>
    </row>
    <row r="80" spans="1:22" x14ac:dyDescent="0.25">
      <c r="A80" s="26">
        <f>Wellpath!E80</f>
        <v>7300</v>
      </c>
      <c r="B80" s="22">
        <v>0</v>
      </c>
      <c r="C80" s="22">
        <v>0</v>
      </c>
      <c r="D80" s="22">
        <f>(TAN(Dip) * SIN(Wellpath!$L80) * COS(Wellpath!$O80) - COS(Wellpath!$L80)) / 2</f>
        <v>-0.69545949783261074</v>
      </c>
      <c r="E80" s="20">
        <f>Model!$W$12*((drdp!B80+drdp!K80)*'ASXY-TI3S'!$B80+(drdp!E80+drdp!N80)*'ASXY-TI3S'!$C80+(drdp!H80+drdp!Q80)*'ASXY-TI3S'!$D80)</f>
        <v>3.8936769739713129E-3</v>
      </c>
      <c r="F80" s="20">
        <f>Model!$W$12*((drdp!C80+drdp!L80)*'ASXY-TI3S'!$B80+(drdp!F80+drdp!O80)*'ASXY-TI3S'!$C80+(drdp!I80+drdp!R80)*'ASXY-TI3S'!$D80)</f>
        <v>3.6207615491530686E-3</v>
      </c>
      <c r="G80" s="20">
        <f>Model!$W$12*((drdp!D80+drdp!M80)*'ASXY-TI3S'!$B80+(drdp!G80+drdp!P80)*'ASXY-TI3S'!$C80+(drdp!J80+drdp!S80)*'ASXY-TI3S'!$D80)</f>
        <v>0</v>
      </c>
      <c r="H80" s="18">
        <f>Model!$W$12*((drdp!B80)*'ASXY-TI3S'!$B80+(drdp!E80)*'ASXY-TI3S'!$C80+(drdp!H80)*'ASXY-TI3S'!$D80)</f>
        <v>1.9468384869856564E-3</v>
      </c>
      <c r="I80" s="18">
        <f>Model!$W$12*((drdp!C80)*'ASXY-TI3S'!$B80+(drdp!F80)*'ASXY-TI3S'!$C80+(drdp!I80)*'ASXY-TI3S'!$D80)</f>
        <v>1.8103807745765343E-3</v>
      </c>
      <c r="J80" s="18">
        <f>Model!$W$12*((drdp!D80)*'ASXY-TI3S'!$B80+(drdp!G80)*'ASXY-TI3S'!$C80+(drdp!J80)*'ASXY-TI3S'!$D80)</f>
        <v>0</v>
      </c>
      <c r="K80" s="21">
        <f>SUM(E$3:E79)+H80</f>
        <v>4.7196806309281983E-2</v>
      </c>
      <c r="L80" s="21">
        <f>SUM(F$3:F79)+I80</f>
        <v>-5.6858631190212436E-3</v>
      </c>
      <c r="M80" s="21">
        <f>SUM(G$3:G79)+J80</f>
        <v>0</v>
      </c>
      <c r="N80" s="21"/>
      <c r="O80" s="21"/>
      <c r="P80" s="21"/>
      <c r="Q80" s="19">
        <f t="shared" si="5"/>
        <v>2.2275385257958798E-3</v>
      </c>
      <c r="R80" s="19">
        <f t="shared" si="5"/>
        <v>3.2329039408245982E-5</v>
      </c>
      <c r="S80" s="19">
        <f t="shared" si="5"/>
        <v>0</v>
      </c>
      <c r="T80" s="19">
        <f t="shared" si="6"/>
        <v>-2.6835458032953557E-4</v>
      </c>
      <c r="U80" s="19">
        <f t="shared" si="7"/>
        <v>0</v>
      </c>
      <c r="V80" s="19">
        <f t="shared" si="8"/>
        <v>0</v>
      </c>
    </row>
    <row r="81" spans="1:22" x14ac:dyDescent="0.25">
      <c r="A81" s="26">
        <f>Wellpath!E81</f>
        <v>7400</v>
      </c>
      <c r="B81" s="22">
        <v>0</v>
      </c>
      <c r="C81" s="22">
        <v>0</v>
      </c>
      <c r="D81" s="22">
        <f>(TAN(Dip) * SIN(Wellpath!$L81) * COS(Wellpath!$O81) - COS(Wellpath!$L81)) / 2</f>
        <v>-0.72268652539862899</v>
      </c>
      <c r="E81" s="20">
        <f>Model!$W$12*((drdp!B81+drdp!K81)*'ASXY-TI3S'!$B81+(drdp!E81+drdp!N81)*'ASXY-TI3S'!$C81+(drdp!H81+drdp!Q81)*'ASXY-TI3S'!$D81)</f>
        <v>3.571706136544298E-3</v>
      </c>
      <c r="F81" s="20">
        <f>Model!$W$12*((drdp!C81+drdp!L81)*'ASXY-TI3S'!$B81+(drdp!F81+drdp!O81)*'ASXY-TI3S'!$C81+(drdp!I81+drdp!R81)*'ASXY-TI3S'!$D81)</f>
        <v>4.0856787782790355E-3</v>
      </c>
      <c r="G81" s="20">
        <f>Model!$W$12*((drdp!D81+drdp!M81)*'ASXY-TI3S'!$B81+(drdp!G81+drdp!P81)*'ASXY-TI3S'!$C81+(drdp!J81+drdp!S81)*'ASXY-TI3S'!$D81)</f>
        <v>0</v>
      </c>
      <c r="H81" s="18">
        <f>Model!$W$12*((drdp!B81)*'ASXY-TI3S'!$B81+(drdp!E81)*'ASXY-TI3S'!$C81+(drdp!H81)*'ASXY-TI3S'!$D81)</f>
        <v>1.785853068272149E-3</v>
      </c>
      <c r="I81" s="18">
        <f>Model!$W$12*((drdp!C81)*'ASXY-TI3S'!$B81+(drdp!F81)*'ASXY-TI3S'!$C81+(drdp!I81)*'ASXY-TI3S'!$D81)</f>
        <v>2.0428393891395178E-3</v>
      </c>
      <c r="J81" s="18">
        <f>Model!$W$12*((drdp!D81)*'ASXY-TI3S'!$B81+(drdp!G81)*'ASXY-TI3S'!$C81+(drdp!J81)*'ASXY-TI3S'!$D81)</f>
        <v>0</v>
      </c>
      <c r="K81" s="21">
        <f>SUM(E$3:E80)+H81</f>
        <v>5.0929497864539784E-2</v>
      </c>
      <c r="L81" s="21">
        <f>SUM(F$3:F80)+I81</f>
        <v>-1.8326429553051915E-3</v>
      </c>
      <c r="M81" s="21">
        <f>SUM(G$3:G80)+J81</f>
        <v>0</v>
      </c>
      <c r="N81" s="21"/>
      <c r="O81" s="21"/>
      <c r="P81" s="21"/>
      <c r="Q81" s="19">
        <f t="shared" si="5"/>
        <v>2.5938137527341623E-3</v>
      </c>
      <c r="R81" s="19">
        <f t="shared" si="5"/>
        <v>3.3585802016297461E-6</v>
      </c>
      <c r="S81" s="19">
        <f t="shared" si="5"/>
        <v>0</v>
      </c>
      <c r="T81" s="19">
        <f t="shared" si="6"/>
        <v>-9.333558547867963E-5</v>
      </c>
      <c r="U81" s="19">
        <f t="shared" si="7"/>
        <v>0</v>
      </c>
      <c r="V81" s="19">
        <f t="shared" si="8"/>
        <v>0</v>
      </c>
    </row>
    <row r="82" spans="1:22" x14ac:dyDescent="0.25">
      <c r="A82" s="26">
        <f>Wellpath!E82</f>
        <v>7500</v>
      </c>
      <c r="B82" s="22">
        <v>0</v>
      </c>
      <c r="C82" s="22">
        <v>0</v>
      </c>
      <c r="D82" s="22">
        <f>(TAN(Dip) * SIN(Wellpath!$L82) * COS(Wellpath!$O82) - COS(Wellpath!$L82)) / 2</f>
        <v>-0.74799127833998802</v>
      </c>
      <c r="E82" s="20">
        <f>Model!$W$12*((drdp!B82+drdp!K82)*'ASXY-TI3S'!$B82+(drdp!E82+drdp!N82)*'ASXY-TI3S'!$C82+(drdp!H82+drdp!Q82)*'ASXY-TI3S'!$D82)</f>
        <v>3.1963923786733745E-3</v>
      </c>
      <c r="F82" s="20">
        <f>Model!$W$12*((drdp!C82+drdp!L82)*'ASXY-TI3S'!$B82+(drdp!F82+drdp!O82)*'ASXY-TI3S'!$C82+(drdp!I82+drdp!R82)*'ASXY-TI3S'!$D82)</f>
        <v>4.5530720140540219E-3</v>
      </c>
      <c r="G82" s="20">
        <f>Model!$W$12*((drdp!D82+drdp!M82)*'ASXY-TI3S'!$B82+(drdp!G82+drdp!P82)*'ASXY-TI3S'!$C82+(drdp!J82+drdp!S82)*'ASXY-TI3S'!$D82)</f>
        <v>0</v>
      </c>
      <c r="H82" s="18">
        <f>Model!$W$12*((drdp!B82)*'ASXY-TI3S'!$B82+(drdp!E82)*'ASXY-TI3S'!$C82+(drdp!H82)*'ASXY-TI3S'!$D82)</f>
        <v>1.5981961893366872E-3</v>
      </c>
      <c r="I82" s="18">
        <f>Model!$W$12*((drdp!C82)*'ASXY-TI3S'!$B82+(drdp!F82)*'ASXY-TI3S'!$C82+(drdp!I82)*'ASXY-TI3S'!$D82)</f>
        <v>2.2765360070270109E-3</v>
      </c>
      <c r="J82" s="18">
        <f>Model!$W$12*((drdp!D82)*'ASXY-TI3S'!$B82+(drdp!G82)*'ASXY-TI3S'!$C82+(drdp!J82)*'ASXY-TI3S'!$D82)</f>
        <v>0</v>
      </c>
      <c r="K82" s="21">
        <f>SUM(E$3:E81)+H82</f>
        <v>5.4313547122148621E-2</v>
      </c>
      <c r="L82" s="21">
        <f>SUM(F$3:F81)+I82</f>
        <v>2.4867324408613372E-3</v>
      </c>
      <c r="M82" s="21">
        <f>SUM(G$3:G81)+J82</f>
        <v>0</v>
      </c>
      <c r="N82" s="21"/>
      <c r="O82" s="21"/>
      <c r="P82" s="21"/>
      <c r="Q82" s="19">
        <f t="shared" si="5"/>
        <v>2.9499614009898586E-3</v>
      </c>
      <c r="R82" s="19">
        <f t="shared" si="5"/>
        <v>6.1838382324321839E-6</v>
      </c>
      <c r="S82" s="19">
        <f t="shared" si="5"/>
        <v>0</v>
      </c>
      <c r="T82" s="19">
        <f t="shared" si="6"/>
        <v>1.350632596068979E-4</v>
      </c>
      <c r="U82" s="19">
        <f t="shared" si="7"/>
        <v>0</v>
      </c>
      <c r="V82" s="19">
        <f t="shared" si="8"/>
        <v>0</v>
      </c>
    </row>
    <row r="83" spans="1:22" x14ac:dyDescent="0.25">
      <c r="A83" s="26">
        <f>Wellpath!E83</f>
        <v>7600</v>
      </c>
      <c r="B83" s="22">
        <v>0</v>
      </c>
      <c r="C83" s="22">
        <v>0</v>
      </c>
      <c r="D83" s="22">
        <f>(TAN(Dip) * SIN(Wellpath!$L83) * COS(Wellpath!$O83) - COS(Wellpath!$L83)) / 2</f>
        <v>-0.77116712741204363</v>
      </c>
      <c r="E83" s="20">
        <f>Model!$W$12*((drdp!B83+drdp!K83)*'ASXY-TI3S'!$B83+(drdp!E83+drdp!N83)*'ASXY-TI3S'!$C83+(drdp!H83+drdp!Q83)*'ASXY-TI3S'!$D83)</f>
        <v>2.7701081518246079E-3</v>
      </c>
      <c r="F83" s="20">
        <f>Model!$W$12*((drdp!C83+drdp!L83)*'ASXY-TI3S'!$B83+(drdp!F83+drdp!O83)*'ASXY-TI3S'!$C83+(drdp!I83+drdp!R83)*'ASXY-TI3S'!$D83)</f>
        <v>5.013904859096174E-3</v>
      </c>
      <c r="G83" s="20">
        <f>Model!$W$12*((drdp!D83+drdp!M83)*'ASXY-TI3S'!$B83+(drdp!G83+drdp!P83)*'ASXY-TI3S'!$C83+(drdp!J83+drdp!S83)*'ASXY-TI3S'!$D83)</f>
        <v>0</v>
      </c>
      <c r="H83" s="18">
        <f>Model!$W$12*((drdp!B83)*'ASXY-TI3S'!$B83+(drdp!E83)*'ASXY-TI3S'!$C83+(drdp!H83)*'ASXY-TI3S'!$D83)</f>
        <v>1.3850540759123039E-3</v>
      </c>
      <c r="I83" s="18">
        <f>Model!$W$12*((drdp!C83)*'ASXY-TI3S'!$B83+(drdp!F83)*'ASXY-TI3S'!$C83+(drdp!I83)*'ASXY-TI3S'!$D83)</f>
        <v>2.506952429548087E-3</v>
      </c>
      <c r="J83" s="18">
        <f>Model!$W$12*((drdp!D83)*'ASXY-TI3S'!$B83+(drdp!G83)*'ASXY-TI3S'!$C83+(drdp!J83)*'ASXY-TI3S'!$D83)</f>
        <v>0</v>
      </c>
      <c r="K83" s="21">
        <f>SUM(E$3:E82)+H83</f>
        <v>5.7296797387397611E-2</v>
      </c>
      <c r="L83" s="21">
        <f>SUM(F$3:F82)+I83</f>
        <v>7.2702208774364351E-3</v>
      </c>
      <c r="M83" s="21">
        <f>SUM(G$3:G82)+J83</f>
        <v>0</v>
      </c>
      <c r="N83" s="21"/>
      <c r="O83" s="21"/>
      <c r="P83" s="21"/>
      <c r="Q83" s="19">
        <f t="shared" si="5"/>
        <v>3.2829229908524936E-3</v>
      </c>
      <c r="R83" s="19">
        <f t="shared" si="5"/>
        <v>5.2856111606712611E-5</v>
      </c>
      <c r="S83" s="19">
        <f t="shared" si="5"/>
        <v>0</v>
      </c>
      <c r="T83" s="19">
        <f t="shared" si="6"/>
        <v>4.165603725761035E-4</v>
      </c>
      <c r="U83" s="19">
        <f t="shared" si="7"/>
        <v>0</v>
      </c>
      <c r="V83" s="19">
        <f t="shared" si="8"/>
        <v>0</v>
      </c>
    </row>
    <row r="84" spans="1:22" x14ac:dyDescent="0.25">
      <c r="A84" s="26">
        <f>Wellpath!E84</f>
        <v>7700</v>
      </c>
      <c r="B84" s="22">
        <v>0</v>
      </c>
      <c r="C84" s="22">
        <v>0</v>
      </c>
      <c r="D84" s="22">
        <f>(TAN(Dip) * SIN(Wellpath!$L84) * COS(Wellpath!$O84) - COS(Wellpath!$L84)) / 2</f>
        <v>-0.79229293253156796</v>
      </c>
      <c r="E84" s="20">
        <f>Model!$W$12*((drdp!B84+drdp!K84)*'ASXY-TI3S'!$B84+(drdp!E84+drdp!N84)*'ASXY-TI3S'!$C84+(drdp!H84+drdp!Q84)*'ASXY-TI3S'!$D84)</f>
        <v>2.2993521169539376E-3</v>
      </c>
      <c r="F84" s="20">
        <f>Model!$W$12*((drdp!C84+drdp!L84)*'ASXY-TI3S'!$B84+(drdp!F84+drdp!O84)*'ASXY-TI3S'!$C84+(drdp!I84+drdp!R84)*'ASXY-TI3S'!$D84)</f>
        <v>5.4672712249832622E-3</v>
      </c>
      <c r="G84" s="20">
        <f>Model!$W$12*((drdp!D84+drdp!M84)*'ASXY-TI3S'!$B84+(drdp!G84+drdp!P84)*'ASXY-TI3S'!$C84+(drdp!J84+drdp!S84)*'ASXY-TI3S'!$D84)</f>
        <v>0</v>
      </c>
      <c r="H84" s="18">
        <f>Model!$W$12*((drdp!B84)*'ASXY-TI3S'!$B84+(drdp!E84)*'ASXY-TI3S'!$C84+(drdp!H84)*'ASXY-TI3S'!$D84)</f>
        <v>1.1496760584769688E-3</v>
      </c>
      <c r="I84" s="18">
        <f>Model!$W$12*((drdp!C84)*'ASXY-TI3S'!$B84+(drdp!F84)*'ASXY-TI3S'!$C84+(drdp!I84)*'ASXY-TI3S'!$D84)</f>
        <v>2.7336356124916311E-3</v>
      </c>
      <c r="J84" s="18">
        <f>Model!$W$12*((drdp!D84)*'ASXY-TI3S'!$B84+(drdp!G84)*'ASXY-TI3S'!$C84+(drdp!J84)*'ASXY-TI3S'!$D84)</f>
        <v>0</v>
      </c>
      <c r="K84" s="21">
        <f>SUM(E$3:E83)+H84</f>
        <v>5.9831527521786887E-2</v>
      </c>
      <c r="L84" s="21">
        <f>SUM(F$3:F83)+I84</f>
        <v>1.2510808919476153E-2</v>
      </c>
      <c r="M84" s="21">
        <f>SUM(G$3:G83)+J84</f>
        <v>0</v>
      </c>
      <c r="N84" s="21"/>
      <c r="O84" s="21"/>
      <c r="P84" s="21"/>
      <c r="Q84" s="19">
        <f t="shared" si="5"/>
        <v>3.5798116855903419E-3</v>
      </c>
      <c r="R84" s="19">
        <f t="shared" si="5"/>
        <v>1.5652033981964408E-4</v>
      </c>
      <c r="S84" s="19">
        <f t="shared" si="5"/>
        <v>0</v>
      </c>
      <c r="T84" s="19">
        <f t="shared" si="6"/>
        <v>7.4854080818545434E-4</v>
      </c>
      <c r="U84" s="19">
        <f t="shared" si="7"/>
        <v>0</v>
      </c>
      <c r="V84" s="19">
        <f t="shared" si="8"/>
        <v>0</v>
      </c>
    </row>
    <row r="85" spans="1:22" x14ac:dyDescent="0.25">
      <c r="A85" s="26">
        <f>Wellpath!E85</f>
        <v>7800</v>
      </c>
      <c r="B85" s="22">
        <v>0</v>
      </c>
      <c r="C85" s="22">
        <v>0</v>
      </c>
      <c r="D85" s="22">
        <f>(TAN(Dip) * SIN(Wellpath!$L85) * COS(Wellpath!$O85) - COS(Wellpath!$L85)) / 2</f>
        <v>-0.81125853578356732</v>
      </c>
      <c r="E85" s="20">
        <f>Model!$W$12*((drdp!B85+drdp!K85)*'ASXY-TI3S'!$B85+(drdp!E85+drdp!N85)*'ASXY-TI3S'!$C85+(drdp!H85+drdp!Q85)*'ASXY-TI3S'!$D85)</f>
        <v>1.7865848922774344E-3</v>
      </c>
      <c r="F85" s="20">
        <f>Model!$W$12*((drdp!C85+drdp!L85)*'ASXY-TI3S'!$B85+(drdp!F85+drdp!O85)*'ASXY-TI3S'!$C85+(drdp!I85+drdp!R85)*'ASXY-TI3S'!$D85)</f>
        <v>5.9062762800131657E-3</v>
      </c>
      <c r="G85" s="20">
        <f>Model!$W$12*((drdp!D85+drdp!M85)*'ASXY-TI3S'!$B85+(drdp!G85+drdp!P85)*'ASXY-TI3S'!$C85+(drdp!J85+drdp!S85)*'ASXY-TI3S'!$D85)</f>
        <v>0</v>
      </c>
      <c r="H85" s="18">
        <f>Model!$W$12*((drdp!B85)*'ASXY-TI3S'!$B85+(drdp!E85)*'ASXY-TI3S'!$C85+(drdp!H85)*'ASXY-TI3S'!$D85)</f>
        <v>8.9329244613871718E-4</v>
      </c>
      <c r="I85" s="18">
        <f>Model!$W$12*((drdp!C85)*'ASXY-TI3S'!$B85+(drdp!F85)*'ASXY-TI3S'!$C85+(drdp!I85)*'ASXY-TI3S'!$D85)</f>
        <v>2.9531381400065828E-3</v>
      </c>
      <c r="J85" s="18">
        <f>Model!$W$12*((drdp!D85)*'ASXY-TI3S'!$B85+(drdp!G85)*'ASXY-TI3S'!$C85+(drdp!J85)*'ASXY-TI3S'!$D85)</f>
        <v>0</v>
      </c>
      <c r="K85" s="21">
        <f>SUM(E$3:E84)+H85</f>
        <v>6.1874496026402576E-2</v>
      </c>
      <c r="L85" s="21">
        <f>SUM(F$3:F84)+I85</f>
        <v>1.8197582671974365E-2</v>
      </c>
      <c r="M85" s="21">
        <f>SUM(G$3:G84)+J85</f>
        <v>0</v>
      </c>
      <c r="N85" s="21"/>
      <c r="O85" s="21"/>
      <c r="P85" s="21"/>
      <c r="Q85" s="19">
        <f t="shared" si="5"/>
        <v>3.828453258521308E-3</v>
      </c>
      <c r="R85" s="19">
        <f t="shared" si="5"/>
        <v>3.3115201510334168E-4</v>
      </c>
      <c r="S85" s="19">
        <f t="shared" si="5"/>
        <v>0</v>
      </c>
      <c r="T85" s="19">
        <f t="shared" si="6"/>
        <v>1.1259662567272102E-3</v>
      </c>
      <c r="U85" s="19">
        <f t="shared" si="7"/>
        <v>0</v>
      </c>
      <c r="V85" s="19">
        <f t="shared" si="8"/>
        <v>0</v>
      </c>
    </row>
    <row r="86" spans="1:22" x14ac:dyDescent="0.25">
      <c r="A86" s="26">
        <f>Wellpath!E86</f>
        <v>7900</v>
      </c>
      <c r="B86" s="22">
        <v>0</v>
      </c>
      <c r="C86" s="22">
        <v>0</v>
      </c>
      <c r="D86" s="22">
        <f>(TAN(Dip) * SIN(Wellpath!$L86) * COS(Wellpath!$O86) - COS(Wellpath!$L86)) / 2</f>
        <v>-0.82790308617811426</v>
      </c>
      <c r="E86" s="20">
        <f>Model!$W$12*((drdp!B86+drdp!K86)*'ASXY-TI3S'!$B86+(drdp!E86+drdp!N86)*'ASXY-TI3S'!$C86+(drdp!H86+drdp!Q86)*'ASXY-TI3S'!$D86)</f>
        <v>1.239418916711126E-3</v>
      </c>
      <c r="F86" s="20">
        <f>Model!$W$12*((drdp!C86+drdp!L86)*'ASXY-TI3S'!$B86+(drdp!F86+drdp!O86)*'ASXY-TI3S'!$C86+(drdp!I86+drdp!R86)*'ASXY-TI3S'!$D86)</f>
        <v>6.3232124727800199E-3</v>
      </c>
      <c r="G86" s="20">
        <f>Model!$W$12*((drdp!D86+drdp!M86)*'ASXY-TI3S'!$B86+(drdp!G86+drdp!P86)*'ASXY-TI3S'!$C86+(drdp!J86+drdp!S86)*'ASXY-TI3S'!$D86)</f>
        <v>0</v>
      </c>
      <c r="H86" s="18">
        <f>Model!$W$12*((drdp!B86)*'ASXY-TI3S'!$B86+(drdp!E86)*'ASXY-TI3S'!$C86+(drdp!H86)*'ASXY-TI3S'!$D86)</f>
        <v>6.19709458355563E-4</v>
      </c>
      <c r="I86" s="18">
        <f>Model!$W$12*((drdp!C86)*'ASXY-TI3S'!$B86+(drdp!F86)*'ASXY-TI3S'!$C86+(drdp!I86)*'ASXY-TI3S'!$D86)</f>
        <v>3.16160623639001E-3</v>
      </c>
      <c r="J86" s="18">
        <f>Model!$W$12*((drdp!D86)*'ASXY-TI3S'!$B86+(drdp!G86)*'ASXY-TI3S'!$C86+(drdp!J86)*'ASXY-TI3S'!$D86)</f>
        <v>0</v>
      </c>
      <c r="K86" s="21">
        <f>SUM(E$3:E85)+H86</f>
        <v>6.3387497930896847E-2</v>
      </c>
      <c r="L86" s="21">
        <f>SUM(F$3:F85)+I86</f>
        <v>2.4312327048370958E-2</v>
      </c>
      <c r="M86" s="21">
        <f>SUM(G$3:G85)+J86</f>
        <v>0</v>
      </c>
      <c r="N86" s="21"/>
      <c r="O86" s="21"/>
      <c r="P86" s="21"/>
      <c r="Q86" s="19">
        <f t="shared" si="5"/>
        <v>4.0179748939394517E-3</v>
      </c>
      <c r="R86" s="19">
        <f t="shared" si="5"/>
        <v>5.910892465069501E-4</v>
      </c>
      <c r="S86" s="19">
        <f t="shared" si="5"/>
        <v>0</v>
      </c>
      <c r="T86" s="19">
        <f t="shared" si="6"/>
        <v>1.5410975804739015E-3</v>
      </c>
      <c r="U86" s="19">
        <f t="shared" si="7"/>
        <v>0</v>
      </c>
      <c r="V86" s="19">
        <f t="shared" si="8"/>
        <v>0</v>
      </c>
    </row>
    <row r="87" spans="1:22" x14ac:dyDescent="0.25">
      <c r="A87" s="26">
        <f>Wellpath!E87</f>
        <v>8000</v>
      </c>
      <c r="B87" s="22">
        <v>0</v>
      </c>
      <c r="C87" s="22">
        <v>0</v>
      </c>
      <c r="D87" s="22">
        <f>(TAN(Dip) * SIN(Wellpath!$L87) * COS(Wellpath!$O87) - COS(Wellpath!$L87)) / 2</f>
        <v>-0.84234412694587379</v>
      </c>
      <c r="E87" s="20">
        <f>Model!$W$12*((drdp!B87+drdp!K87)*'ASXY-TI3S'!$B87+(drdp!E87+drdp!N87)*'ASXY-TI3S'!$C87+(drdp!H87+drdp!Q87)*'ASXY-TI3S'!$D87)</f>
        <v>6.646813756757084E-4</v>
      </c>
      <c r="F87" s="20">
        <f>Model!$W$12*((drdp!C87+drdp!L87)*'ASXY-TI3S'!$B87+(drdp!F87+drdp!O87)*'ASXY-TI3S'!$C87+(drdp!I87+drdp!R87)*'ASXY-TI3S'!$D87)</f>
        <v>6.7185689262497638E-3</v>
      </c>
      <c r="G87" s="20">
        <f>Model!$W$12*((drdp!D87+drdp!M87)*'ASXY-TI3S'!$B87+(drdp!G87+drdp!P87)*'ASXY-TI3S'!$C87+(drdp!J87+drdp!S87)*'ASXY-TI3S'!$D87)</f>
        <v>0</v>
      </c>
      <c r="H87" s="18">
        <f>Model!$W$12*((drdp!B87)*'ASXY-TI3S'!$B87+(drdp!E87)*'ASXY-TI3S'!$C87+(drdp!H87)*'ASXY-TI3S'!$D87)</f>
        <v>3.323406878378542E-4</v>
      </c>
      <c r="I87" s="18">
        <f>Model!$W$12*((drdp!C87)*'ASXY-TI3S'!$B87+(drdp!F87)*'ASXY-TI3S'!$C87+(drdp!I87)*'ASXY-TI3S'!$D87)</f>
        <v>3.3592844631248819E-3</v>
      </c>
      <c r="J87" s="18">
        <f>Model!$W$12*((drdp!D87)*'ASXY-TI3S'!$B87+(drdp!G87)*'ASXY-TI3S'!$C87+(drdp!J87)*'ASXY-TI3S'!$D87)</f>
        <v>0</v>
      </c>
      <c r="K87" s="21">
        <f>SUM(E$3:E86)+H87</f>
        <v>6.4339548077090275E-2</v>
      </c>
      <c r="L87" s="21">
        <f>SUM(F$3:F86)+I87</f>
        <v>3.0833217747885854E-2</v>
      </c>
      <c r="M87" s="21">
        <f>SUM(G$3:G86)+J87</f>
        <v>0</v>
      </c>
      <c r="N87" s="21"/>
      <c r="O87" s="21"/>
      <c r="P87" s="21"/>
      <c r="Q87" s="19">
        <f t="shared" si="5"/>
        <v>4.1395774467642109E-3</v>
      </c>
      <c r="R87" s="19">
        <f t="shared" si="5"/>
        <v>9.506873166885432E-4</v>
      </c>
      <c r="S87" s="19">
        <f t="shared" si="5"/>
        <v>0</v>
      </c>
      <c r="T87" s="19">
        <f t="shared" si="6"/>
        <v>1.9837952956614949E-3</v>
      </c>
      <c r="U87" s="19">
        <f t="shared" si="7"/>
        <v>0</v>
      </c>
      <c r="V87" s="19">
        <f t="shared" si="8"/>
        <v>0</v>
      </c>
    </row>
    <row r="88" spans="1:22" x14ac:dyDescent="0.25">
      <c r="A88" s="26">
        <f>Wellpath!E88</f>
        <v>8100</v>
      </c>
      <c r="B88" s="22">
        <v>0</v>
      </c>
      <c r="C88" s="22">
        <v>0</v>
      </c>
      <c r="D88" s="22">
        <f>(TAN(Dip) * SIN(Wellpath!$L88) * COS(Wellpath!$O88) - COS(Wellpath!$L88)) / 2</f>
        <v>-0.85450088561042115</v>
      </c>
      <c r="E88" s="20">
        <f>Model!$W$12*((drdp!B88+drdp!K88)*'ASXY-TI3S'!$B88+(drdp!E88+drdp!N88)*'ASXY-TI3S'!$C88+(drdp!H88+drdp!Q88)*'ASXY-TI3S'!$D88)</f>
        <v>6.6791406142813382E-5</v>
      </c>
      <c r="F88" s="20">
        <f>Model!$W$12*((drdp!C88+drdp!L88)*'ASXY-TI3S'!$B88+(drdp!F88+drdp!O88)*'ASXY-TI3S'!$C88+(drdp!I88+drdp!R88)*'ASXY-TI3S'!$D88)</f>
        <v>7.0865784631579942E-3</v>
      </c>
      <c r="G88" s="20">
        <f>Model!$W$12*((drdp!D88+drdp!M88)*'ASXY-TI3S'!$B88+(drdp!G88+drdp!P88)*'ASXY-TI3S'!$C88+(drdp!J88+drdp!S88)*'ASXY-TI3S'!$D88)</f>
        <v>0</v>
      </c>
      <c r="H88" s="18">
        <f>Model!$W$12*((drdp!B88)*'ASXY-TI3S'!$B88+(drdp!E88)*'ASXY-TI3S'!$C88+(drdp!H88)*'ASXY-TI3S'!$D88)</f>
        <v>3.3395703071406691E-5</v>
      </c>
      <c r="I88" s="18">
        <f>Model!$W$12*((drdp!C88)*'ASXY-TI3S'!$B88+(drdp!F88)*'ASXY-TI3S'!$C88+(drdp!I88)*'ASXY-TI3S'!$D88)</f>
        <v>3.5432892315789971E-3</v>
      </c>
      <c r="J88" s="18">
        <f>Model!$W$12*((drdp!D88)*'ASXY-TI3S'!$B88+(drdp!G88)*'ASXY-TI3S'!$C88+(drdp!J88)*'ASXY-TI3S'!$D88)</f>
        <v>0</v>
      </c>
      <c r="K88" s="21">
        <f>SUM(E$3:E87)+H88</f>
        <v>6.4705284467999544E-2</v>
      </c>
      <c r="L88" s="21">
        <f>SUM(F$3:F87)+I88</f>
        <v>3.7735791442589733E-2</v>
      </c>
      <c r="M88" s="21">
        <f>SUM(G$3:G87)+J88</f>
        <v>0</v>
      </c>
      <c r="N88" s="21"/>
      <c r="O88" s="21"/>
      <c r="P88" s="21"/>
      <c r="Q88" s="19">
        <f t="shared" si="5"/>
        <v>4.1867738380847426E-3</v>
      </c>
      <c r="R88" s="19">
        <f t="shared" si="5"/>
        <v>1.4239899557986285E-3</v>
      </c>
      <c r="S88" s="19">
        <f t="shared" si="5"/>
        <v>0</v>
      </c>
      <c r="T88" s="19">
        <f t="shared" si="6"/>
        <v>2.4417051199178714E-3</v>
      </c>
      <c r="U88" s="19">
        <f t="shared" si="7"/>
        <v>0</v>
      </c>
      <c r="V88" s="19">
        <f t="shared" si="8"/>
        <v>0</v>
      </c>
    </row>
    <row r="89" spans="1:22" x14ac:dyDescent="0.25">
      <c r="A89" s="26">
        <f>Wellpath!E89</f>
        <v>8200</v>
      </c>
      <c r="B89" s="22">
        <v>0</v>
      </c>
      <c r="C89" s="22">
        <v>0</v>
      </c>
      <c r="D89" s="22">
        <f>(TAN(Dip) * SIN(Wellpath!$L89) * COS(Wellpath!$O89) - COS(Wellpath!$L89)) / 2</f>
        <v>-0.86428555365862114</v>
      </c>
      <c r="E89" s="20">
        <f>Model!$W$12*((drdp!B89+drdp!K89)*'ASXY-TI3S'!$B89+(drdp!E89+drdp!N89)*'ASXY-TI3S'!$C89+(drdp!H89+drdp!Q89)*'ASXY-TI3S'!$D89)</f>
        <v>-5.4759868415054605E-4</v>
      </c>
      <c r="F89" s="20">
        <f>Model!$W$12*((drdp!C89+drdp!L89)*'ASXY-TI3S'!$B89+(drdp!F89+drdp!O89)*'ASXY-TI3S'!$C89+(drdp!I89+drdp!R89)*'ASXY-TI3S'!$D89)</f>
        <v>7.4214073316264525E-3</v>
      </c>
      <c r="G89" s="20">
        <f>Model!$W$12*((drdp!D89+drdp!M89)*'ASXY-TI3S'!$B89+(drdp!G89+drdp!P89)*'ASXY-TI3S'!$C89+(drdp!J89+drdp!S89)*'ASXY-TI3S'!$D89)</f>
        <v>0</v>
      </c>
      <c r="H89" s="18">
        <f>Model!$W$12*((drdp!B89)*'ASXY-TI3S'!$B89+(drdp!E89)*'ASXY-TI3S'!$C89+(drdp!H89)*'ASXY-TI3S'!$D89)</f>
        <v>-2.7379934207527303E-4</v>
      </c>
      <c r="I89" s="18">
        <f>Model!$W$12*((drdp!C89)*'ASXY-TI3S'!$B89+(drdp!F89)*'ASXY-TI3S'!$C89+(drdp!I89)*'ASXY-TI3S'!$D89)</f>
        <v>3.7107036658132263E-3</v>
      </c>
      <c r="J89" s="18">
        <f>Model!$W$12*((drdp!D89)*'ASXY-TI3S'!$B89+(drdp!G89)*'ASXY-TI3S'!$C89+(drdp!J89)*'ASXY-TI3S'!$D89)</f>
        <v>0</v>
      </c>
      <c r="K89" s="21">
        <f>SUM(E$3:E88)+H89</f>
        <v>6.4464880828995666E-2</v>
      </c>
      <c r="L89" s="21">
        <f>SUM(F$3:F88)+I89</f>
        <v>4.4989784339981957E-2</v>
      </c>
      <c r="M89" s="21">
        <f>SUM(G$3:G88)+J89</f>
        <v>0</v>
      </c>
      <c r="N89" s="21"/>
      <c r="O89" s="21"/>
      <c r="P89" s="21"/>
      <c r="Q89" s="19">
        <f t="shared" si="5"/>
        <v>4.1557208602966134E-3</v>
      </c>
      <c r="R89" s="19">
        <f t="shared" si="5"/>
        <v>2.0240806949580856E-3</v>
      </c>
      <c r="S89" s="19">
        <f t="shared" si="5"/>
        <v>0</v>
      </c>
      <c r="T89" s="19">
        <f t="shared" si="6"/>
        <v>2.9002610859991521E-3</v>
      </c>
      <c r="U89" s="19">
        <f t="shared" si="7"/>
        <v>0</v>
      </c>
      <c r="V89" s="19">
        <f t="shared" si="8"/>
        <v>0</v>
      </c>
    </row>
    <row r="90" spans="1:22" x14ac:dyDescent="0.25">
      <c r="A90" s="26">
        <f>Wellpath!E90</f>
        <v>8300</v>
      </c>
      <c r="B90" s="22">
        <v>0</v>
      </c>
      <c r="C90" s="22">
        <v>0</v>
      </c>
      <c r="D90" s="22">
        <f>(TAN(Dip) * SIN(Wellpath!$L90) * COS(Wellpath!$O90) - COS(Wellpath!$L90)) / 2</f>
        <v>-0.87168968182433437</v>
      </c>
      <c r="E90" s="20">
        <f>Model!$W$12*((drdp!B90+drdp!K90)*'ASXY-TI3S'!$B90+(drdp!E90+drdp!N90)*'ASXY-TI3S'!$C90+(drdp!H90+drdp!Q90)*'ASXY-TI3S'!$D90)</f>
        <v>-1.1716835705576781E-3</v>
      </c>
      <c r="F90" s="20">
        <f>Model!$W$12*((drdp!C90+drdp!L90)*'ASXY-TI3S'!$B90+(drdp!F90+drdp!O90)*'ASXY-TI3S'!$C90+(drdp!I90+drdp!R90)*'ASXY-TI3S'!$D90)</f>
        <v>7.7200551982173141E-3</v>
      </c>
      <c r="G90" s="20">
        <f>Model!$W$12*((drdp!D90+drdp!M90)*'ASXY-TI3S'!$B90+(drdp!G90+drdp!P90)*'ASXY-TI3S'!$C90+(drdp!J90+drdp!S90)*'ASXY-TI3S'!$D90)</f>
        <v>0</v>
      </c>
      <c r="H90" s="18">
        <f>Model!$W$12*((drdp!B90)*'ASXY-TI3S'!$B90+(drdp!E90)*'ASXY-TI3S'!$C90+(drdp!H90)*'ASXY-TI3S'!$D90)</f>
        <v>-5.8584178527883906E-4</v>
      </c>
      <c r="I90" s="18">
        <f>Model!$W$12*((drdp!C90)*'ASXY-TI3S'!$B90+(drdp!F90)*'ASXY-TI3S'!$C90+(drdp!I90)*'ASXY-TI3S'!$D90)</f>
        <v>3.860027599108657E-3</v>
      </c>
      <c r="J90" s="18">
        <f>Model!$W$12*((drdp!D90)*'ASXY-TI3S'!$B90+(drdp!G90)*'ASXY-TI3S'!$C90+(drdp!J90)*'ASXY-TI3S'!$D90)</f>
        <v>0</v>
      </c>
      <c r="K90" s="21">
        <f>SUM(E$3:E89)+H90</f>
        <v>6.3605239701641544E-2</v>
      </c>
      <c r="L90" s="21">
        <f>SUM(F$3:F89)+I90</f>
        <v>5.2560515604903837E-2</v>
      </c>
      <c r="M90" s="21">
        <f>SUM(G$3:G89)+J90</f>
        <v>0</v>
      </c>
      <c r="N90" s="21"/>
      <c r="O90" s="21"/>
      <c r="P90" s="21"/>
      <c r="Q90" s="19">
        <f t="shared" si="5"/>
        <v>4.0456265175032782E-3</v>
      </c>
      <c r="R90" s="19">
        <f t="shared" si="5"/>
        <v>2.7626078006533399E-3</v>
      </c>
      <c r="S90" s="19">
        <f t="shared" si="5"/>
        <v>0</v>
      </c>
      <c r="T90" s="19">
        <f t="shared" si="6"/>
        <v>3.3431241938917796E-3</v>
      </c>
      <c r="U90" s="19">
        <f t="shared" si="7"/>
        <v>0</v>
      </c>
      <c r="V90" s="19">
        <f t="shared" si="8"/>
        <v>0</v>
      </c>
    </row>
    <row r="91" spans="1:22" x14ac:dyDescent="0.25">
      <c r="A91" s="26">
        <f>Wellpath!E91</f>
        <v>8400</v>
      </c>
      <c r="B91" s="22">
        <v>0</v>
      </c>
      <c r="C91" s="22">
        <v>0</v>
      </c>
      <c r="D91" s="22">
        <f>(TAN(Dip) * SIN(Wellpath!$L91) * COS(Wellpath!$O91) - COS(Wellpath!$L91)) / 2</f>
        <v>-0.87671930259180086</v>
      </c>
      <c r="E91" s="20">
        <f>Model!$W$12*((drdp!B91+drdp!K91)*'ASXY-TI3S'!$B91+(drdp!E91+drdp!N91)*'ASXY-TI3S'!$C91+(drdp!H91+drdp!Q91)*'ASXY-TI3S'!$D91)</f>
        <v>-1.796940134368998E-3</v>
      </c>
      <c r="F91" s="20">
        <f>Model!$W$12*((drdp!C91+drdp!L91)*'ASXY-TI3S'!$B91+(drdp!F91+drdp!O91)*'ASXY-TI3S'!$C91+(drdp!I91+drdp!R91)*'ASXY-TI3S'!$D91)</f>
        <v>7.9801461743823198E-3</v>
      </c>
      <c r="G91" s="20">
        <f>Model!$W$12*((drdp!D91+drdp!M91)*'ASXY-TI3S'!$B91+(drdp!G91+drdp!P91)*'ASXY-TI3S'!$C91+(drdp!J91+drdp!S91)*'ASXY-TI3S'!$D91)</f>
        <v>0</v>
      </c>
      <c r="H91" s="18">
        <f>Model!$W$12*((drdp!B91)*'ASXY-TI3S'!$B91+(drdp!E91)*'ASXY-TI3S'!$C91+(drdp!H91)*'ASXY-TI3S'!$D91)</f>
        <v>-8.9847006718449902E-4</v>
      </c>
      <c r="I91" s="18">
        <f>Model!$W$12*((drdp!C91)*'ASXY-TI3S'!$B91+(drdp!F91)*'ASXY-TI3S'!$C91+(drdp!I91)*'ASXY-TI3S'!$D91)</f>
        <v>3.9900730871911599E-3</v>
      </c>
      <c r="J91" s="18">
        <f>Model!$W$12*((drdp!D91)*'ASXY-TI3S'!$B91+(drdp!G91)*'ASXY-TI3S'!$C91+(drdp!J91)*'ASXY-TI3S'!$D91)</f>
        <v>0</v>
      </c>
      <c r="K91" s="21">
        <f>SUM(E$3:E90)+H91</f>
        <v>6.2120927849178213E-2</v>
      </c>
      <c r="L91" s="21">
        <f>SUM(F$3:F90)+I91</f>
        <v>6.0410616291203659E-2</v>
      </c>
      <c r="M91" s="21">
        <f>SUM(G$3:G90)+J91</f>
        <v>0</v>
      </c>
      <c r="N91" s="21"/>
      <c r="O91" s="21"/>
      <c r="P91" s="21"/>
      <c r="Q91" s="19">
        <f t="shared" si="5"/>
        <v>3.8590096768428054E-3</v>
      </c>
      <c r="R91" s="19">
        <f t="shared" si="5"/>
        <v>3.6494425606830409E-3</v>
      </c>
      <c r="S91" s="19">
        <f t="shared" si="5"/>
        <v>0</v>
      </c>
      <c r="T91" s="19">
        <f t="shared" si="6"/>
        <v>3.7527635359502526E-3</v>
      </c>
      <c r="U91" s="19">
        <f t="shared" si="7"/>
        <v>0</v>
      </c>
      <c r="V91" s="19">
        <f t="shared" si="8"/>
        <v>0</v>
      </c>
    </row>
    <row r="92" spans="1:22" x14ac:dyDescent="0.25">
      <c r="A92" s="26">
        <f>Wellpath!E92</f>
        <v>8500</v>
      </c>
      <c r="B92" s="22">
        <v>0</v>
      </c>
      <c r="C92" s="22">
        <v>0</v>
      </c>
      <c r="D92" s="22">
        <f>(TAN(Dip) * SIN(Wellpath!$L92) * COS(Wellpath!$O92) - COS(Wellpath!$L92)) / 2</f>
        <v>-0.87930904036440083</v>
      </c>
      <c r="E92" s="20">
        <f>Model!$W$12*((drdp!B92+drdp!K92)*'ASXY-TI3S'!$B92+(drdp!E92+drdp!N92)*'ASXY-TI3S'!$C92+(drdp!H92+drdp!Q92)*'ASXY-TI3S'!$D92)</f>
        <v>-2.4170443824641707E-3</v>
      </c>
      <c r="F92" s="20">
        <f>Model!$W$12*((drdp!C92+drdp!L92)*'ASXY-TI3S'!$B92+(drdp!F92+drdp!O92)*'ASXY-TI3S'!$C92+(drdp!I92+drdp!R92)*'ASXY-TI3S'!$D92)</f>
        <v>8.1965647538376676E-3</v>
      </c>
      <c r="G92" s="20">
        <f>Model!$W$12*((drdp!D92+drdp!M92)*'ASXY-TI3S'!$B92+(drdp!G92+drdp!P92)*'ASXY-TI3S'!$C92+(drdp!J92+drdp!S92)*'ASXY-TI3S'!$D92)</f>
        <v>0</v>
      </c>
      <c r="H92" s="18">
        <f>Model!$W$12*((drdp!B92)*'ASXY-TI3S'!$B92+(drdp!E92)*'ASXY-TI3S'!$C92+(drdp!H92)*'ASXY-TI3S'!$D92)</f>
        <v>-1.2085221912320854E-3</v>
      </c>
      <c r="I92" s="18">
        <f>Model!$W$12*((drdp!C92)*'ASXY-TI3S'!$B92+(drdp!F92)*'ASXY-TI3S'!$C92+(drdp!I92)*'ASXY-TI3S'!$D92)</f>
        <v>4.0982823769188338E-3</v>
      </c>
      <c r="J92" s="18">
        <f>Model!$W$12*((drdp!D92)*'ASXY-TI3S'!$B92+(drdp!G92)*'ASXY-TI3S'!$C92+(drdp!J92)*'ASXY-TI3S'!$D92)</f>
        <v>0</v>
      </c>
      <c r="K92" s="21">
        <f>SUM(E$3:E91)+H92</f>
        <v>6.0013935590761631E-2</v>
      </c>
      <c r="L92" s="21">
        <f>SUM(F$3:F91)+I92</f>
        <v>6.8498971755313651E-2</v>
      </c>
      <c r="M92" s="21">
        <f>SUM(G$3:G91)+J92</f>
        <v>0</v>
      </c>
      <c r="N92" s="21"/>
      <c r="O92" s="21"/>
      <c r="P92" s="21"/>
      <c r="Q92" s="19">
        <f t="shared" si="5"/>
        <v>3.6016724650920857E-3</v>
      </c>
      <c r="R92" s="19">
        <f t="shared" si="5"/>
        <v>4.6921091315352574E-3</v>
      </c>
      <c r="S92" s="19">
        <f t="shared" si="5"/>
        <v>0</v>
      </c>
      <c r="T92" s="19">
        <f t="shared" si="6"/>
        <v>4.1108928789567933E-3</v>
      </c>
      <c r="U92" s="19">
        <f t="shared" si="7"/>
        <v>0</v>
      </c>
      <c r="V92" s="19">
        <f t="shared" si="8"/>
        <v>0</v>
      </c>
    </row>
    <row r="93" spans="1:22" x14ac:dyDescent="0.25">
      <c r="A93" s="26">
        <f>Wellpath!E93</f>
        <v>8600</v>
      </c>
      <c r="B93" s="22">
        <v>0</v>
      </c>
      <c r="C93" s="22">
        <v>0</v>
      </c>
      <c r="D93" s="22">
        <f>(TAN(Dip) * SIN(Wellpath!$L93) * COS(Wellpath!$O93) - COS(Wellpath!$L93)) / 2</f>
        <v>-0.87953390014546595</v>
      </c>
      <c r="E93" s="20">
        <f>Model!$W$12*((drdp!B93+drdp!K93)*'ASXY-TI3S'!$B93+(drdp!E93+drdp!N93)*'ASXY-TI3S'!$C93+(drdp!H93+drdp!Q93)*'ASXY-TI3S'!$D93)</f>
        <v>-3.0268240307256863E-3</v>
      </c>
      <c r="F93" s="20">
        <f>Model!$W$12*((drdp!C93+drdp!L93)*'ASXY-TI3S'!$B93+(drdp!F93+drdp!O93)*'ASXY-TI3S'!$C93+(drdp!I93+drdp!R93)*'ASXY-TI3S'!$D93)</f>
        <v>8.3706373076793822E-3</v>
      </c>
      <c r="G93" s="20">
        <f>Model!$W$12*((drdp!D93+drdp!M93)*'ASXY-TI3S'!$B93+(drdp!G93+drdp!P93)*'ASXY-TI3S'!$C93+(drdp!J93+drdp!S93)*'ASXY-TI3S'!$D93)</f>
        <v>0</v>
      </c>
      <c r="H93" s="18">
        <f>Model!$W$12*((drdp!B93)*'ASXY-TI3S'!$B93+(drdp!E93)*'ASXY-TI3S'!$C93+(drdp!H93)*'ASXY-TI3S'!$D93)</f>
        <v>-1.5134120153628432E-3</v>
      </c>
      <c r="I93" s="18">
        <f>Model!$W$12*((drdp!C93)*'ASXY-TI3S'!$B93+(drdp!F93)*'ASXY-TI3S'!$C93+(drdp!I93)*'ASXY-TI3S'!$D93)</f>
        <v>4.1853186538396911E-3</v>
      </c>
      <c r="J93" s="18">
        <f>Model!$W$12*((drdp!D93)*'ASXY-TI3S'!$B93+(drdp!G93)*'ASXY-TI3S'!$C93+(drdp!J93)*'ASXY-TI3S'!$D93)</f>
        <v>0</v>
      </c>
      <c r="K93" s="21">
        <f>SUM(E$3:E92)+H93</f>
        <v>5.7292001384166701E-2</v>
      </c>
      <c r="L93" s="21">
        <f>SUM(F$3:F92)+I93</f>
        <v>7.6782572786072173E-2</v>
      </c>
      <c r="M93" s="21">
        <f>SUM(G$3:G92)+J93</f>
        <v>0</v>
      </c>
      <c r="N93" s="21"/>
      <c r="O93" s="21"/>
      <c r="P93" s="21"/>
      <c r="Q93" s="19">
        <f t="shared" si="5"/>
        <v>3.2823734226033593E-3</v>
      </c>
      <c r="R93" s="19">
        <f t="shared" si="5"/>
        <v>5.8955634836484715E-3</v>
      </c>
      <c r="S93" s="19">
        <f t="shared" si="5"/>
        <v>0</v>
      </c>
      <c r="T93" s="19">
        <f t="shared" si="6"/>
        <v>4.3990272663395275E-3</v>
      </c>
      <c r="U93" s="19">
        <f t="shared" si="7"/>
        <v>0</v>
      </c>
      <c r="V93" s="19">
        <f t="shared" si="8"/>
        <v>0</v>
      </c>
    </row>
    <row r="94" spans="1:22" x14ac:dyDescent="0.25">
      <c r="A94" s="26">
        <f>Wellpath!E94</f>
        <v>8700</v>
      </c>
      <c r="B94" s="22">
        <v>0</v>
      </c>
      <c r="C94" s="22">
        <v>0</v>
      </c>
      <c r="D94" s="22">
        <f>(TAN(Dip) * SIN(Wellpath!$L94) * COS(Wellpath!$O94) - COS(Wellpath!$L94)) / 2</f>
        <v>-0.87734446799131838</v>
      </c>
      <c r="E94" s="20">
        <f>Model!$W$12*((drdp!B94+drdp!K94)*'ASXY-TI3S'!$B94+(drdp!E94+drdp!N94)*'ASXY-TI3S'!$C94+(drdp!H94+drdp!Q94)*'ASXY-TI3S'!$D94)</f>
        <v>-3.6198046337641188E-3</v>
      </c>
      <c r="F94" s="20">
        <f>Model!$W$12*((drdp!C94+drdp!L94)*'ASXY-TI3S'!$B94+(drdp!F94+drdp!O94)*'ASXY-TI3S'!$C94+(drdp!I94+drdp!R94)*'ASXY-TI3S'!$D94)</f>
        <v>8.4988413636863189E-3</v>
      </c>
      <c r="G94" s="20">
        <f>Model!$W$12*((drdp!D94+drdp!M94)*'ASXY-TI3S'!$B94+(drdp!G94+drdp!P94)*'ASXY-TI3S'!$C94+(drdp!J94+drdp!S94)*'ASXY-TI3S'!$D94)</f>
        <v>0</v>
      </c>
      <c r="H94" s="18">
        <f>Model!$W$12*((drdp!B94)*'ASXY-TI3S'!$B94+(drdp!E94)*'ASXY-TI3S'!$C94+(drdp!H94)*'ASXY-TI3S'!$D94)</f>
        <v>-1.8099023168820594E-3</v>
      </c>
      <c r="I94" s="18">
        <f>Model!$W$12*((drdp!C94)*'ASXY-TI3S'!$B94+(drdp!F94)*'ASXY-TI3S'!$C94+(drdp!I94)*'ASXY-TI3S'!$D94)</f>
        <v>4.2494206818431595E-3</v>
      </c>
      <c r="J94" s="18">
        <f>Model!$W$12*((drdp!D94)*'ASXY-TI3S'!$B94+(drdp!G94)*'ASXY-TI3S'!$C94+(drdp!J94)*'ASXY-TI3S'!$D94)</f>
        <v>0</v>
      </c>
      <c r="K94" s="21">
        <f>SUM(E$3:E93)+H94</f>
        <v>5.3968687051921801E-2</v>
      </c>
      <c r="L94" s="21">
        <f>SUM(F$3:F93)+I94</f>
        <v>8.5217312121755012E-2</v>
      </c>
      <c r="M94" s="21">
        <f>SUM(G$3:G93)+J94</f>
        <v>0</v>
      </c>
      <c r="N94" s="21"/>
      <c r="O94" s="21"/>
      <c r="P94" s="21"/>
      <c r="Q94" s="19">
        <f t="shared" si="5"/>
        <v>2.912619182108272E-3</v>
      </c>
      <c r="R94" s="19">
        <f t="shared" si="5"/>
        <v>7.2619902852566138E-3</v>
      </c>
      <c r="S94" s="19">
        <f t="shared" si="5"/>
        <v>0</v>
      </c>
      <c r="T94" s="19">
        <f t="shared" si="6"/>
        <v>4.5990664493049385E-3</v>
      </c>
      <c r="U94" s="19">
        <f t="shared" si="7"/>
        <v>0</v>
      </c>
      <c r="V94" s="19">
        <f t="shared" si="8"/>
        <v>0</v>
      </c>
    </row>
    <row r="95" spans="1:22" x14ac:dyDescent="0.25">
      <c r="A95" s="26">
        <f>Wellpath!E95</f>
        <v>8800</v>
      </c>
      <c r="B95" s="22">
        <v>0</v>
      </c>
      <c r="C95" s="22">
        <v>0</v>
      </c>
      <c r="D95" s="22">
        <f>(TAN(Dip) * SIN(Wellpath!$L95) * COS(Wellpath!$O95) - COS(Wellpath!$L95)) / 2</f>
        <v>-0.87271270208322238</v>
      </c>
      <c r="E95" s="20">
        <f>Model!$W$12*((drdp!B95+drdp!K95)*'ASXY-TI3S'!$B95+(drdp!E95+drdp!N95)*'ASXY-TI3S'!$C95+(drdp!H95+drdp!Q95)*'ASXY-TI3S'!$D95)</f>
        <v>-4.1871229924802539E-3</v>
      </c>
      <c r="F95" s="20">
        <f>Model!$W$12*((drdp!C95+drdp!L95)*'ASXY-TI3S'!$B95+(drdp!F95+drdp!O95)*'ASXY-TI3S'!$C95+(drdp!I95+drdp!R95)*'ASXY-TI3S'!$D95)</f>
        <v>8.5772740963516968E-3</v>
      </c>
      <c r="G95" s="20">
        <f>Model!$W$12*((drdp!D95+drdp!M95)*'ASXY-TI3S'!$B95+(drdp!G95+drdp!P95)*'ASXY-TI3S'!$C95+(drdp!J95+drdp!S95)*'ASXY-TI3S'!$D95)</f>
        <v>0</v>
      </c>
      <c r="H95" s="18">
        <f>Model!$W$12*((drdp!B95)*'ASXY-TI3S'!$B95+(drdp!E95)*'ASXY-TI3S'!$C95+(drdp!H95)*'ASXY-TI3S'!$D95)</f>
        <v>-2.093561496240127E-3</v>
      </c>
      <c r="I95" s="18">
        <f>Model!$W$12*((drdp!C95)*'ASXY-TI3S'!$B95+(drdp!F95)*'ASXY-TI3S'!$C95+(drdp!I95)*'ASXY-TI3S'!$D95)</f>
        <v>4.2886370481758484E-3</v>
      </c>
      <c r="J95" s="18">
        <f>Model!$W$12*((drdp!D95)*'ASXY-TI3S'!$B95+(drdp!G95)*'ASXY-TI3S'!$C95+(drdp!J95)*'ASXY-TI3S'!$D95)</f>
        <v>0</v>
      </c>
      <c r="K95" s="21">
        <f>SUM(E$3:E94)+H95</f>
        <v>5.0065223238799611E-2</v>
      </c>
      <c r="L95" s="21">
        <f>SUM(F$3:F94)+I95</f>
        <v>9.3755369851774031E-2</v>
      </c>
      <c r="M95" s="21">
        <f>SUM(G$3:G94)+J95</f>
        <v>0</v>
      </c>
      <c r="N95" s="21"/>
      <c r="O95" s="21"/>
      <c r="P95" s="21"/>
      <c r="Q95" s="19">
        <f t="shared" si="5"/>
        <v>2.5065265779508406E-3</v>
      </c>
      <c r="R95" s="19">
        <f t="shared" si="5"/>
        <v>8.7900693760429392E-3</v>
      </c>
      <c r="S95" s="19">
        <f t="shared" si="5"/>
        <v>0</v>
      </c>
      <c r="T95" s="19">
        <f t="shared" si="6"/>
        <v>4.6938835214652896E-3</v>
      </c>
      <c r="U95" s="19">
        <f t="shared" si="7"/>
        <v>0</v>
      </c>
      <c r="V95" s="19">
        <f t="shared" si="8"/>
        <v>0</v>
      </c>
    </row>
    <row r="96" spans="1:22" x14ac:dyDescent="0.25">
      <c r="A96" s="26">
        <f>Wellpath!E96</f>
        <v>8900</v>
      </c>
      <c r="B96" s="22">
        <v>0</v>
      </c>
      <c r="C96" s="22">
        <v>0</v>
      </c>
      <c r="D96" s="22">
        <f>(TAN(Dip) * SIN(Wellpath!$L96) * COS(Wellpath!$O96) - COS(Wellpath!$L96)) / 2</f>
        <v>-0.86575108135592194</v>
      </c>
      <c r="E96" s="20">
        <f>Model!$W$12*((drdp!B96+drdp!K96)*'ASXY-TI3S'!$B96+(drdp!E96+drdp!N96)*'ASXY-TI3S'!$C96+(drdp!H96+drdp!Q96)*'ASXY-TI3S'!$D96)</f>
        <v>-4.7235411320284467E-3</v>
      </c>
      <c r="F96" s="20">
        <f>Model!$W$12*((drdp!C96+drdp!L96)*'ASXY-TI3S'!$B96+(drdp!F96+drdp!O96)*'ASXY-TI3S'!$C96+(drdp!I96+drdp!R96)*'ASXY-TI3S'!$D96)</f>
        <v>8.6098785662671751E-3</v>
      </c>
      <c r="G96" s="20">
        <f>Model!$W$12*((drdp!D96+drdp!M96)*'ASXY-TI3S'!$B96+(drdp!G96+drdp!P96)*'ASXY-TI3S'!$C96+(drdp!J96+drdp!S96)*'ASXY-TI3S'!$D96)</f>
        <v>0</v>
      </c>
      <c r="H96" s="18">
        <f>Model!$W$12*((drdp!B96)*'ASXY-TI3S'!$B96+(drdp!E96)*'ASXY-TI3S'!$C96+(drdp!H96)*'ASXY-TI3S'!$D96)</f>
        <v>-2.3617705660142234E-3</v>
      </c>
      <c r="I96" s="18">
        <f>Model!$W$12*((drdp!C96)*'ASXY-TI3S'!$B96+(drdp!F96)*'ASXY-TI3S'!$C96+(drdp!I96)*'ASXY-TI3S'!$D96)</f>
        <v>4.3049392831335876E-3</v>
      </c>
      <c r="J96" s="18">
        <f>Model!$W$12*((drdp!D96)*'ASXY-TI3S'!$B96+(drdp!G96)*'ASXY-TI3S'!$C96+(drdp!J96)*'ASXY-TI3S'!$D96)</f>
        <v>0</v>
      </c>
      <c r="K96" s="21">
        <f>SUM(E$3:E95)+H96</f>
        <v>4.5609891176545264E-2</v>
      </c>
      <c r="L96" s="21">
        <f>SUM(F$3:F95)+I96</f>
        <v>0.10234894618308348</v>
      </c>
      <c r="M96" s="21">
        <f>SUM(G$3:G95)+J96</f>
        <v>0</v>
      </c>
      <c r="N96" s="21"/>
      <c r="O96" s="21"/>
      <c r="P96" s="21"/>
      <c r="Q96" s="19">
        <f t="shared" si="5"/>
        <v>2.0802621731363016E-3</v>
      </c>
      <c r="R96" s="19">
        <f t="shared" si="5"/>
        <v>1.0475306784787718E-2</v>
      </c>
      <c r="S96" s="19">
        <f t="shared" si="5"/>
        <v>0</v>
      </c>
      <c r="T96" s="19">
        <f t="shared" si="6"/>
        <v>4.6681242974445248E-3</v>
      </c>
      <c r="U96" s="19">
        <f t="shared" si="7"/>
        <v>0</v>
      </c>
      <c r="V96" s="19">
        <f t="shared" si="8"/>
        <v>0</v>
      </c>
    </row>
    <row r="97" spans="1:22" x14ac:dyDescent="0.25">
      <c r="A97" s="26">
        <f>Wellpath!E97</f>
        <v>9000</v>
      </c>
      <c r="B97" s="22">
        <v>0</v>
      </c>
      <c r="C97" s="22">
        <v>0</v>
      </c>
      <c r="D97" s="22">
        <f>(TAN(Dip) * SIN(Wellpath!$L97) * COS(Wellpath!$O97) - COS(Wellpath!$L97)) / 2</f>
        <v>-0.85637712517209352</v>
      </c>
      <c r="E97" s="20">
        <f>Model!$W$12*((drdp!B97+drdp!K97)*'ASXY-TI3S'!$B97+(drdp!E97+drdp!N97)*'ASXY-TI3S'!$C97+(drdp!H97+drdp!Q97)*'ASXY-TI3S'!$D97)</f>
        <v>-5.2243427472345692E-3</v>
      </c>
      <c r="F97" s="20">
        <f>Model!$W$12*((drdp!C97+drdp!L97)*'ASXY-TI3S'!$B97+(drdp!F97+drdp!O97)*'ASXY-TI3S'!$C97+(drdp!I97+drdp!R97)*'ASXY-TI3S'!$D97)</f>
        <v>8.5925343070924164E-3</v>
      </c>
      <c r="G97" s="20">
        <f>Model!$W$12*((drdp!D97+drdp!M97)*'ASXY-TI3S'!$B97+(drdp!G97+drdp!P97)*'ASXY-TI3S'!$C97+(drdp!J97+drdp!S97)*'ASXY-TI3S'!$D97)</f>
        <v>0</v>
      </c>
      <c r="H97" s="18">
        <f>Model!$W$12*((drdp!B97)*'ASXY-TI3S'!$B97+(drdp!E97)*'ASXY-TI3S'!$C97+(drdp!H97)*'ASXY-TI3S'!$D97)</f>
        <v>-2.6121713736172846E-3</v>
      </c>
      <c r="I97" s="18">
        <f>Model!$W$12*((drdp!C97)*'ASXY-TI3S'!$B97+(drdp!F97)*'ASXY-TI3S'!$C97+(drdp!I97)*'ASXY-TI3S'!$D97)</f>
        <v>4.2962671535462082E-3</v>
      </c>
      <c r="J97" s="18">
        <f>Model!$W$12*((drdp!D97)*'ASXY-TI3S'!$B97+(drdp!G97)*'ASXY-TI3S'!$C97+(drdp!J97)*'ASXY-TI3S'!$D97)</f>
        <v>0</v>
      </c>
      <c r="K97" s="21">
        <f>SUM(E$3:E96)+H97</f>
        <v>4.063594923691375E-2</v>
      </c>
      <c r="L97" s="21">
        <f>SUM(F$3:F96)+I97</f>
        <v>0.11095015261976326</v>
      </c>
      <c r="M97" s="21">
        <f>SUM(G$3:G96)+J97</f>
        <v>0</v>
      </c>
      <c r="N97" s="21"/>
      <c r="O97" s="21"/>
      <c r="P97" s="21"/>
      <c r="Q97" s="19">
        <f t="shared" si="5"/>
        <v>1.6512803703850312E-3</v>
      </c>
      <c r="R97" s="19">
        <f t="shared" si="5"/>
        <v>1.2309936366348761E-2</v>
      </c>
      <c r="S97" s="19">
        <f t="shared" si="5"/>
        <v>0</v>
      </c>
      <c r="T97" s="19">
        <f t="shared" si="6"/>
        <v>4.5085647696845327E-3</v>
      </c>
      <c r="U97" s="19">
        <f t="shared" si="7"/>
        <v>0</v>
      </c>
      <c r="V97" s="19">
        <f t="shared" si="8"/>
        <v>0</v>
      </c>
    </row>
    <row r="98" spans="1:22" x14ac:dyDescent="0.25">
      <c r="A98" s="26">
        <f>Wellpath!E98</f>
        <v>9100</v>
      </c>
      <c r="B98" s="22">
        <v>0</v>
      </c>
      <c r="C98" s="22">
        <v>0</v>
      </c>
      <c r="D98" s="22">
        <f>(TAN(Dip) * SIN(Wellpath!$L98) * COS(Wellpath!$O98) - COS(Wellpath!$L98)) / 2</f>
        <v>-0.84467494721251835</v>
      </c>
      <c r="E98" s="20">
        <f>Model!$W$12*((drdp!B98+drdp!K98)*'ASXY-TI3S'!$B98+(drdp!E98+drdp!N98)*'ASXY-TI3S'!$C98+(drdp!H98+drdp!Q98)*'ASXY-TI3S'!$D98)</f>
        <v>-5.6824100869002593E-3</v>
      </c>
      <c r="F98" s="20">
        <f>Model!$W$12*((drdp!C98+drdp!L98)*'ASXY-TI3S'!$B98+(drdp!F98+drdp!O98)*'ASXY-TI3S'!$C98+(drdp!I98+drdp!R98)*'ASXY-TI3S'!$D98)</f>
        <v>8.5268609960420239E-3</v>
      </c>
      <c r="G98" s="20">
        <f>Model!$W$12*((drdp!D98+drdp!M98)*'ASXY-TI3S'!$B98+(drdp!G98+drdp!P98)*'ASXY-TI3S'!$C98+(drdp!J98+drdp!S98)*'ASXY-TI3S'!$D98)</f>
        <v>0</v>
      </c>
      <c r="H98" s="18">
        <f>Model!$W$12*((drdp!B98)*'ASXY-TI3S'!$B98+(drdp!E98)*'ASXY-TI3S'!$C98+(drdp!H98)*'ASXY-TI3S'!$D98)</f>
        <v>-2.8412050434501296E-3</v>
      </c>
      <c r="I98" s="18">
        <f>Model!$W$12*((drdp!C98)*'ASXY-TI3S'!$B98+(drdp!F98)*'ASXY-TI3S'!$C98+(drdp!I98)*'ASXY-TI3S'!$D98)</f>
        <v>4.2634304980210119E-3</v>
      </c>
      <c r="J98" s="18">
        <f>Model!$W$12*((drdp!D98)*'ASXY-TI3S'!$B98+(drdp!G98)*'ASXY-TI3S'!$C98+(drdp!J98)*'ASXY-TI3S'!$D98)</f>
        <v>0</v>
      </c>
      <c r="K98" s="21">
        <f>SUM(E$3:E97)+H98</f>
        <v>3.5182572819846339E-2</v>
      </c>
      <c r="L98" s="21">
        <f>SUM(F$3:F97)+I98</f>
        <v>0.11950985027133049</v>
      </c>
      <c r="M98" s="21">
        <f>SUM(G$3:G97)+J98</f>
        <v>0</v>
      </c>
      <c r="N98" s="21"/>
      <c r="O98" s="21"/>
      <c r="P98" s="21"/>
      <c r="Q98" s="19">
        <f t="shared" si="5"/>
        <v>1.2378134302237903E-3</v>
      </c>
      <c r="R98" s="19">
        <f t="shared" si="5"/>
        <v>1.4282604311875832E-2</v>
      </c>
      <c r="S98" s="19">
        <f t="shared" si="5"/>
        <v>0</v>
      </c>
      <c r="T98" s="19">
        <f t="shared" si="6"/>
        <v>4.2046640098600176E-3</v>
      </c>
      <c r="U98" s="19">
        <f t="shared" si="7"/>
        <v>0</v>
      </c>
      <c r="V98" s="19">
        <f t="shared" si="8"/>
        <v>0</v>
      </c>
    </row>
    <row r="99" spans="1:22" x14ac:dyDescent="0.25">
      <c r="A99" s="26">
        <f>Wellpath!E99</f>
        <v>9200</v>
      </c>
      <c r="B99" s="22">
        <v>0</v>
      </c>
      <c r="C99" s="22">
        <v>0</v>
      </c>
      <c r="D99" s="22">
        <f>(TAN(Dip) * SIN(Wellpath!$L99) * COS(Wellpath!$O99) - COS(Wellpath!$L99)) / 2</f>
        <v>-0.83062663711570406</v>
      </c>
      <c r="E99" s="20">
        <f>Model!$W$12*((drdp!B99+drdp!K99)*'ASXY-TI3S'!$B99+(drdp!E99+drdp!N99)*'ASXY-TI3S'!$C99+(drdp!H99+drdp!Q99)*'ASXY-TI3S'!$D99)</f>
        <v>-6.0936750720450199E-3</v>
      </c>
      <c r="F99" s="20">
        <f>Model!$W$12*((drdp!C99+drdp!L99)*'ASXY-TI3S'!$B99+(drdp!F99+drdp!O99)*'ASXY-TI3S'!$C99+(drdp!I99+drdp!R99)*'ASXY-TI3S'!$D99)</f>
        <v>8.4118985066571721E-3</v>
      </c>
      <c r="G99" s="20">
        <f>Model!$W$12*((drdp!D99+drdp!M99)*'ASXY-TI3S'!$B99+(drdp!G99+drdp!P99)*'ASXY-TI3S'!$C99+(drdp!J99+drdp!S99)*'ASXY-TI3S'!$D99)</f>
        <v>0</v>
      </c>
      <c r="H99" s="18">
        <f>Model!$W$12*((drdp!B99)*'ASXY-TI3S'!$B99+(drdp!E99)*'ASXY-TI3S'!$C99+(drdp!H99)*'ASXY-TI3S'!$D99)</f>
        <v>-3.04683753602251E-3</v>
      </c>
      <c r="I99" s="18">
        <f>Model!$W$12*((drdp!C99)*'ASXY-TI3S'!$B99+(drdp!F99)*'ASXY-TI3S'!$C99+(drdp!I99)*'ASXY-TI3S'!$D99)</f>
        <v>4.205949253328586E-3</v>
      </c>
      <c r="J99" s="18">
        <f>Model!$W$12*((drdp!D99)*'ASXY-TI3S'!$B99+(drdp!G99)*'ASXY-TI3S'!$C99+(drdp!J99)*'ASXY-TI3S'!$D99)</f>
        <v>0</v>
      </c>
      <c r="K99" s="21">
        <f>SUM(E$3:E98)+H99</f>
        <v>2.9294530240373703E-2</v>
      </c>
      <c r="L99" s="21">
        <f>SUM(F$3:F98)+I99</f>
        <v>0.12797923002268008</v>
      </c>
      <c r="M99" s="21">
        <f>SUM(G$3:G98)+J99</f>
        <v>0</v>
      </c>
      <c r="N99" s="21"/>
      <c r="O99" s="21"/>
      <c r="P99" s="21"/>
      <c r="Q99" s="19">
        <f t="shared" si="5"/>
        <v>8.5816950200416934E-4</v>
      </c>
      <c r="R99" s="19">
        <f t="shared" si="5"/>
        <v>1.6378683317198058E-2</v>
      </c>
      <c r="S99" s="19">
        <f t="shared" si="5"/>
        <v>0</v>
      </c>
      <c r="T99" s="19">
        <f t="shared" si="6"/>
        <v>3.7490914240391436E-3</v>
      </c>
      <c r="U99" s="19">
        <f t="shared" si="7"/>
        <v>0</v>
      </c>
      <c r="V99" s="19">
        <f t="shared" si="8"/>
        <v>0</v>
      </c>
    </row>
    <row r="100" spans="1:22" x14ac:dyDescent="0.25">
      <c r="A100" s="26">
        <f>Wellpath!E100</f>
        <v>9300</v>
      </c>
      <c r="B100" s="22">
        <v>0</v>
      </c>
      <c r="C100" s="22">
        <v>0</v>
      </c>
      <c r="D100" s="22">
        <f>(TAN(Dip) * SIN(Wellpath!$L100) * COS(Wellpath!$O100) - COS(Wellpath!$L100)) / 2</f>
        <v>-0.81431954607563162</v>
      </c>
      <c r="E100" s="20">
        <f>Model!$W$12*((drdp!B100+drdp!K100)*'ASXY-TI3S'!$B100+(drdp!E100+drdp!N100)*'ASXY-TI3S'!$C100+(drdp!H100+drdp!Q100)*'ASXY-TI3S'!$D100)</f>
        <v>-6.404864954063446E-3</v>
      </c>
      <c r="F100" s="20">
        <f>Model!$W$12*((drdp!C100+drdp!L100)*'ASXY-TI3S'!$B100+(drdp!F100+drdp!O100)*'ASXY-TI3S'!$C100+(drdp!I100+drdp!R100)*'ASXY-TI3S'!$D100)</f>
        <v>8.1890116450088635E-3</v>
      </c>
      <c r="G100" s="20">
        <f>Model!$W$12*((drdp!D100+drdp!M100)*'ASXY-TI3S'!$B100+(drdp!G100+drdp!P100)*'ASXY-TI3S'!$C100+(drdp!J100+drdp!S100)*'ASXY-TI3S'!$D100)</f>
        <v>0</v>
      </c>
      <c r="H100" s="18">
        <f>Model!$W$12*((drdp!B100)*'ASXY-TI3S'!$B100+(drdp!E100)*'ASXY-TI3S'!$C100+(drdp!H100)*'ASXY-TI3S'!$D100)</f>
        <v>-3.2266322186717761E-3</v>
      </c>
      <c r="I100" s="18">
        <f>Model!$W$12*((drdp!C100)*'ASXY-TI3S'!$B100+(drdp!F100)*'ASXY-TI3S'!$C100+(drdp!I100)*'ASXY-TI3S'!$D100)</f>
        <v>4.1254466725485659E-3</v>
      </c>
      <c r="J100" s="18">
        <f>Model!$W$12*((drdp!D100)*'ASXY-TI3S'!$B100+(drdp!G100)*'ASXY-TI3S'!$C100+(drdp!J100)*'ASXY-TI3S'!$D100)</f>
        <v>0</v>
      </c>
      <c r="K100" s="21">
        <f>SUM(E$3:E99)+H100</f>
        <v>2.302106048567942E-2</v>
      </c>
      <c r="L100" s="21">
        <f>SUM(F$3:F99)+I100</f>
        <v>0.13631062594855725</v>
      </c>
      <c r="M100" s="21">
        <f>SUM(G$3:G99)+J100</f>
        <v>0</v>
      </c>
      <c r="N100" s="21"/>
      <c r="O100" s="21"/>
      <c r="P100" s="21"/>
      <c r="Q100" s="19">
        <f t="shared" si="5"/>
        <v>5.2996922588531038E-4</v>
      </c>
      <c r="R100" s="19">
        <f t="shared" si="5"/>
        <v>1.858058674648749E-2</v>
      </c>
      <c r="S100" s="19">
        <f t="shared" si="5"/>
        <v>0</v>
      </c>
      <c r="T100" s="19">
        <f t="shared" si="6"/>
        <v>3.1380151648025593E-3</v>
      </c>
      <c r="U100" s="19">
        <f t="shared" si="7"/>
        <v>0</v>
      </c>
      <c r="V100" s="19">
        <f t="shared" si="8"/>
        <v>0</v>
      </c>
    </row>
    <row r="101" spans="1:22" x14ac:dyDescent="0.25">
      <c r="A101" s="26">
        <f>Wellpath!E101</f>
        <v>9398.5</v>
      </c>
      <c r="B101" s="22">
        <v>0</v>
      </c>
      <c r="C101" s="22">
        <v>0</v>
      </c>
      <c r="D101" s="22">
        <f>(TAN(Dip) * SIN(Wellpath!$L101) * COS(Wellpath!$O101) - COS(Wellpath!$L101)) / 2</f>
        <v>-0.79606401241596458</v>
      </c>
      <c r="E101" s="20">
        <f>Model!$W$12*((drdp!B101+drdp!K101)*'ASXY-TI3S'!$B101+(drdp!E101+drdp!N101)*'ASXY-TI3S'!$C101+(drdp!H101+drdp!Q101)*'ASXY-TI3S'!$D101)</f>
        <v>-3.3767669696025192E-3</v>
      </c>
      <c r="F101" s="20">
        <f>Model!$W$12*((drdp!C101+drdp!L101)*'ASXY-TI3S'!$B101+(drdp!F101+drdp!O101)*'ASXY-TI3S'!$C101+(drdp!I101+drdp!R101)*'ASXY-TI3S'!$D101)</f>
        <v>4.0242741673772661E-3</v>
      </c>
      <c r="G101" s="20">
        <f>Model!$W$12*((drdp!D101+drdp!M101)*'ASXY-TI3S'!$B101+(drdp!G101+drdp!P101)*'ASXY-TI3S'!$C101+(drdp!J101+drdp!S101)*'ASXY-TI3S'!$D101)</f>
        <v>0</v>
      </c>
      <c r="H101" s="18">
        <f>Model!$W$12*((drdp!B101)*'ASXY-TI3S'!$B101+(drdp!E101)*'ASXY-TI3S'!$C101+(drdp!H101)*'ASXY-TI3S'!$D101)</f>
        <v>-3.3261154650584502E-3</v>
      </c>
      <c r="I101" s="18">
        <f>Model!$W$12*((drdp!C101)*'ASXY-TI3S'!$B101+(drdp!F101)*'ASXY-TI3S'!$C101+(drdp!I101)*'ASXY-TI3S'!$D101)</f>
        <v>3.9639100548665698E-3</v>
      </c>
      <c r="J101" s="18">
        <f>Model!$W$12*((drdp!D101)*'ASXY-TI3S'!$B101+(drdp!G101)*'ASXY-TI3S'!$C101+(drdp!J101)*'ASXY-TI3S'!$D101)</f>
        <v>0</v>
      </c>
      <c r="K101" s="21">
        <f>SUM(E$3:E100)+H101</f>
        <v>1.6516712285229298E-2</v>
      </c>
      <c r="L101" s="21">
        <f>SUM(F$3:F100)+I101</f>
        <v>0.14433810097588412</v>
      </c>
      <c r="M101" s="21">
        <f>SUM(G$3:G100)+J101</f>
        <v>0</v>
      </c>
      <c r="N101" s="21"/>
      <c r="O101" s="21"/>
      <c r="P101" s="21"/>
      <c r="Q101" s="19">
        <f t="shared" si="5"/>
        <v>2.7280178471304441E-4</v>
      </c>
      <c r="R101" s="19">
        <f t="shared" si="5"/>
        <v>2.083348739332452E-2</v>
      </c>
      <c r="S101" s="19">
        <f t="shared" si="5"/>
        <v>0</v>
      </c>
      <c r="T101" s="19">
        <f t="shared" si="6"/>
        <v>2.3839908856150521E-3</v>
      </c>
      <c r="U101" s="19">
        <f t="shared" si="7"/>
        <v>0</v>
      </c>
      <c r="V101" s="19">
        <f t="shared" si="8"/>
        <v>0</v>
      </c>
    </row>
    <row r="102" spans="1:22" x14ac:dyDescent="0.25">
      <c r="A102" s="26">
        <f>Wellpath!E102</f>
        <v>9400</v>
      </c>
      <c r="B102" s="22">
        <v>0</v>
      </c>
      <c r="C102" s="22">
        <v>0</v>
      </c>
      <c r="D102" s="22">
        <f>(TAN(Dip) * SIN(Wellpath!$L102) * COS(Wellpath!$O102) - COS(Wellpath!$L102)) / 2</f>
        <v>-0.79606401241596458</v>
      </c>
      <c r="E102" s="20">
        <f>Model!$W$12*((drdp!B102+drdp!K102)*'ASXY-TI3S'!$B102+(drdp!E102+drdp!N102)*'ASXY-TI3S'!$C102+(drdp!H102+drdp!Q102)*'ASXY-TI3S'!$D102)</f>
        <v>-3.4274184741465885E-3</v>
      </c>
      <c r="F102" s="20">
        <f>Model!$W$12*((drdp!C102+drdp!L102)*'ASXY-TI3S'!$B102+(drdp!F102+drdp!O102)*'ASXY-TI3S'!$C102+(drdp!I102+drdp!R102)*'ASXY-TI3S'!$D102)</f>
        <v>4.0846382798879624E-3</v>
      </c>
      <c r="G102" s="20">
        <f>Model!$W$12*((drdp!D102+drdp!M102)*'ASXY-TI3S'!$B102+(drdp!G102+drdp!P102)*'ASXY-TI3S'!$C102+(drdp!J102+drdp!S102)*'ASXY-TI3S'!$D102)</f>
        <v>0</v>
      </c>
      <c r="H102" s="18">
        <f>Model!$W$12*((drdp!B102)*'ASXY-TI3S'!$B102+(drdp!E102)*'ASXY-TI3S'!$C102+(drdp!H102)*'ASXY-TI3S'!$D102)</f>
        <v>-5.0651504544069278E-5</v>
      </c>
      <c r="I102" s="18">
        <f>Model!$W$12*((drdp!C102)*'ASXY-TI3S'!$B102+(drdp!F102)*'ASXY-TI3S'!$C102+(drdp!I102)*'ASXY-TI3S'!$D102)</f>
        <v>6.036411251069652E-5</v>
      </c>
      <c r="J102" s="18">
        <f>Model!$W$12*((drdp!D102)*'ASXY-TI3S'!$B102+(drdp!G102)*'ASXY-TI3S'!$C102+(drdp!J102)*'ASXY-TI3S'!$D102)</f>
        <v>0</v>
      </c>
      <c r="K102" s="21">
        <f>SUM(E$3:E101)+H102</f>
        <v>1.6415409276141161E-2</v>
      </c>
      <c r="L102" s="21">
        <f>SUM(F$3:F101)+I102</f>
        <v>0.14445882920090553</v>
      </c>
      <c r="M102" s="21">
        <f>SUM(G$3:G101)+J102</f>
        <v>0</v>
      </c>
      <c r="N102" s="21"/>
      <c r="O102" s="21"/>
      <c r="P102" s="21"/>
      <c r="Q102" s="19">
        <f t="shared" si="5"/>
        <v>2.6946566170322128E-4</v>
      </c>
      <c r="R102" s="19">
        <f t="shared" si="5"/>
        <v>2.0868353334096396E-2</v>
      </c>
      <c r="S102" s="19">
        <f t="shared" si="5"/>
        <v>0</v>
      </c>
      <c r="T102" s="19">
        <f t="shared" si="6"/>
        <v>2.3713508048850362E-3</v>
      </c>
      <c r="U102" s="19">
        <f t="shared" si="7"/>
        <v>0</v>
      </c>
      <c r="V102" s="19">
        <f t="shared" si="8"/>
        <v>0</v>
      </c>
    </row>
    <row r="103" spans="1:22" x14ac:dyDescent="0.25">
      <c r="A103" s="26">
        <f>Wellpath!E103</f>
        <v>9500</v>
      </c>
      <c r="B103" s="22">
        <v>0</v>
      </c>
      <c r="C103" s="22">
        <v>0</v>
      </c>
      <c r="D103" s="22">
        <f>(TAN(Dip) * SIN(Wellpath!$L103) * COS(Wellpath!$O103) - COS(Wellpath!$L103)) / 2</f>
        <v>-0.79606401241596458</v>
      </c>
      <c r="E103" s="20">
        <f>Model!$W$12*((drdp!B103+drdp!K103)*'ASXY-TI3S'!$B103+(drdp!E103+drdp!N103)*'ASXY-TI3S'!$C103+(drdp!H103+drdp!Q103)*'ASXY-TI3S'!$D103)</f>
        <v>-6.753533939204988E-3</v>
      </c>
      <c r="F103" s="20">
        <f>Model!$W$12*((drdp!C103+drdp!L103)*'ASXY-TI3S'!$B103+(drdp!F103+drdp!O103)*'ASXY-TI3S'!$C103+(drdp!I103+drdp!R103)*'ASXY-TI3S'!$D103)</f>
        <v>8.0485483347544715E-3</v>
      </c>
      <c r="G103" s="20">
        <f>Model!$W$12*((drdp!D103+drdp!M103)*'ASXY-TI3S'!$B103+(drdp!G103+drdp!P103)*'ASXY-TI3S'!$C103+(drdp!J103+drdp!S103)*'ASXY-TI3S'!$D103)</f>
        <v>0</v>
      </c>
      <c r="H103" s="18">
        <f>Model!$W$12*((drdp!B103)*'ASXY-TI3S'!$B103+(drdp!E103)*'ASXY-TI3S'!$C103+(drdp!H103)*'ASXY-TI3S'!$D103)</f>
        <v>-3.3767669696025192E-3</v>
      </c>
      <c r="I103" s="18">
        <f>Model!$W$12*((drdp!C103)*'ASXY-TI3S'!$B103+(drdp!F103)*'ASXY-TI3S'!$C103+(drdp!I103)*'ASXY-TI3S'!$D103)</f>
        <v>4.0242741673772661E-3</v>
      </c>
      <c r="J103" s="18">
        <f>Model!$W$12*((drdp!D103)*'ASXY-TI3S'!$B103+(drdp!G103)*'ASXY-TI3S'!$C103+(drdp!J103)*'ASXY-TI3S'!$D103)</f>
        <v>0</v>
      </c>
      <c r="K103" s="21">
        <f>SUM(E$3:E102)+H103</f>
        <v>9.6618753369361217E-3</v>
      </c>
      <c r="L103" s="21">
        <f>SUM(F$3:F102)+I103</f>
        <v>0.15250737753566007</v>
      </c>
      <c r="M103" s="21">
        <f>SUM(G$3:G102)+J103</f>
        <v>0</v>
      </c>
      <c r="N103" s="21"/>
      <c r="O103" s="21"/>
      <c r="P103" s="21"/>
      <c r="Q103" s="19">
        <f t="shared" si="5"/>
        <v>9.3351835026494491E-5</v>
      </c>
      <c r="R103" s="19">
        <f t="shared" si="5"/>
        <v>2.3258500202804355E-2</v>
      </c>
      <c r="S103" s="19">
        <f t="shared" si="5"/>
        <v>0</v>
      </c>
      <c r="T103" s="19">
        <f t="shared" si="6"/>
        <v>1.4735072697125999E-3</v>
      </c>
      <c r="U103" s="19">
        <f t="shared" si="7"/>
        <v>0</v>
      </c>
      <c r="V103" s="19">
        <f t="shared" si="8"/>
        <v>0</v>
      </c>
    </row>
    <row r="104" spans="1:22" x14ac:dyDescent="0.25">
      <c r="A104" s="26">
        <f>Wellpath!E104</f>
        <v>9600</v>
      </c>
      <c r="B104" s="22">
        <v>0</v>
      </c>
      <c r="C104" s="22">
        <v>0</v>
      </c>
      <c r="D104" s="22">
        <f>(TAN(Dip) * SIN(Wellpath!$L104) * COS(Wellpath!$O104) - COS(Wellpath!$L104)) / 2</f>
        <v>-0.79606401241596458</v>
      </c>
      <c r="E104" s="20">
        <f>Model!$W$12*((drdp!B104+drdp!K104)*'ASXY-TI3S'!$B104+(drdp!E104+drdp!N104)*'ASXY-TI3S'!$C104+(drdp!H104+drdp!Q104)*'ASXY-TI3S'!$D104)</f>
        <v>-6.753533939204988E-3</v>
      </c>
      <c r="F104" s="20">
        <f>Model!$W$12*((drdp!C104+drdp!L104)*'ASXY-TI3S'!$B104+(drdp!F104+drdp!O104)*'ASXY-TI3S'!$C104+(drdp!I104+drdp!R104)*'ASXY-TI3S'!$D104)</f>
        <v>8.0485483347544715E-3</v>
      </c>
      <c r="G104" s="20">
        <f>Model!$W$12*((drdp!D104+drdp!M104)*'ASXY-TI3S'!$B104+(drdp!G104+drdp!P104)*'ASXY-TI3S'!$C104+(drdp!J104+drdp!S104)*'ASXY-TI3S'!$D104)</f>
        <v>0</v>
      </c>
      <c r="H104" s="18">
        <f>Model!$W$12*((drdp!B104)*'ASXY-TI3S'!$B104+(drdp!E104)*'ASXY-TI3S'!$C104+(drdp!H104)*'ASXY-TI3S'!$D104)</f>
        <v>-3.3767669696024684E-3</v>
      </c>
      <c r="I104" s="18">
        <f>Model!$W$12*((drdp!C104)*'ASXY-TI3S'!$B104+(drdp!F104)*'ASXY-TI3S'!$C104+(drdp!I104)*'ASXY-TI3S'!$D104)</f>
        <v>4.0242741673772054E-3</v>
      </c>
      <c r="J104" s="18">
        <f>Model!$W$12*((drdp!D104)*'ASXY-TI3S'!$B104+(drdp!G104)*'ASXY-TI3S'!$C104+(drdp!J104)*'ASXY-TI3S'!$D104)</f>
        <v>0</v>
      </c>
      <c r="K104" s="21">
        <f>SUM(E$3:E103)+H104</f>
        <v>2.9083413977311848E-3</v>
      </c>
      <c r="L104" s="21">
        <f>SUM(F$3:F103)+I104</f>
        <v>0.16055592587041448</v>
      </c>
      <c r="M104" s="21">
        <f>SUM(G$3:G103)+J104</f>
        <v>0</v>
      </c>
      <c r="N104" s="21"/>
      <c r="O104" s="21"/>
      <c r="P104" s="21"/>
      <c r="Q104" s="19">
        <f t="shared" si="5"/>
        <v>8.4584496857569822E-6</v>
      </c>
      <c r="R104" s="19">
        <f t="shared" si="5"/>
        <v>2.5778205332106029E-2</v>
      </c>
      <c r="S104" s="19">
        <f t="shared" si="5"/>
        <v>0</v>
      </c>
      <c r="T104" s="19">
        <f t="shared" si="6"/>
        <v>4.6695144585998577E-4</v>
      </c>
      <c r="U104" s="19">
        <f t="shared" si="7"/>
        <v>0</v>
      </c>
      <c r="V104" s="19">
        <f t="shared" si="8"/>
        <v>0</v>
      </c>
    </row>
    <row r="105" spans="1:22" x14ac:dyDescent="0.25">
      <c r="A105" s="26">
        <f>Wellpath!E105</f>
        <v>9700</v>
      </c>
      <c r="B105" s="22">
        <v>0</v>
      </c>
      <c r="C105" s="22">
        <v>0</v>
      </c>
      <c r="D105" s="22">
        <f>(TAN(Dip) * SIN(Wellpath!$L105) * COS(Wellpath!$O105) - COS(Wellpath!$L105)) / 2</f>
        <v>-0.79606401241596458</v>
      </c>
      <c r="E105" s="20">
        <f>Model!$W$12*((drdp!B105+drdp!K105)*'ASXY-TI3S'!$B105+(drdp!E105+drdp!N105)*'ASXY-TI3S'!$C105+(drdp!H105+drdp!Q105)*'ASXY-TI3S'!$D105)</f>
        <v>-6.7535339392050383E-3</v>
      </c>
      <c r="F105" s="20">
        <f>Model!$W$12*((drdp!C105+drdp!L105)*'ASXY-TI3S'!$B105+(drdp!F105+drdp!O105)*'ASXY-TI3S'!$C105+(drdp!I105+drdp!R105)*'ASXY-TI3S'!$D105)</f>
        <v>8.0485483347545322E-3</v>
      </c>
      <c r="G105" s="20">
        <f>Model!$W$12*((drdp!D105+drdp!M105)*'ASXY-TI3S'!$B105+(drdp!G105+drdp!P105)*'ASXY-TI3S'!$C105+(drdp!J105+drdp!S105)*'ASXY-TI3S'!$D105)</f>
        <v>0</v>
      </c>
      <c r="H105" s="18">
        <f>Model!$W$12*((drdp!B105)*'ASXY-TI3S'!$B105+(drdp!E105)*'ASXY-TI3S'!$C105+(drdp!H105)*'ASXY-TI3S'!$D105)</f>
        <v>-3.3767669696025192E-3</v>
      </c>
      <c r="I105" s="18">
        <f>Model!$W$12*((drdp!C105)*'ASXY-TI3S'!$B105+(drdp!F105)*'ASXY-TI3S'!$C105+(drdp!I105)*'ASXY-TI3S'!$D105)</f>
        <v>4.0242741673772661E-3</v>
      </c>
      <c r="J105" s="18">
        <f>Model!$W$12*((drdp!D105)*'ASXY-TI3S'!$B105+(drdp!G105)*'ASXY-TI3S'!$C105+(drdp!J105)*'ASXY-TI3S'!$D105)</f>
        <v>0</v>
      </c>
      <c r="K105" s="21">
        <f>SUM(E$3:E104)+H105</f>
        <v>-3.8451925414738539E-3</v>
      </c>
      <c r="L105" s="21">
        <f>SUM(F$3:F104)+I105</f>
        <v>0.168604474205169</v>
      </c>
      <c r="M105" s="21">
        <f>SUM(G$3:G104)+J105</f>
        <v>0</v>
      </c>
      <c r="N105" s="21"/>
      <c r="O105" s="21"/>
      <c r="P105" s="21"/>
      <c r="Q105" s="19">
        <f t="shared" si="5"/>
        <v>1.4785505681006156E-5</v>
      </c>
      <c r="R105" s="19">
        <f t="shared" si="5"/>
        <v>2.8427468722001498E-2</v>
      </c>
      <c r="S105" s="19">
        <f t="shared" si="5"/>
        <v>0</v>
      </c>
      <c r="T105" s="19">
        <f t="shared" si="6"/>
        <v>-6.4831666667283664E-4</v>
      </c>
      <c r="U105" s="19">
        <f t="shared" si="7"/>
        <v>0</v>
      </c>
      <c r="V105" s="19">
        <f t="shared" si="8"/>
        <v>0</v>
      </c>
    </row>
    <row r="106" spans="1:22" x14ac:dyDescent="0.25">
      <c r="A106" s="26">
        <f>Wellpath!E106</f>
        <v>9800</v>
      </c>
      <c r="B106" s="22">
        <v>0</v>
      </c>
      <c r="C106" s="22">
        <v>0</v>
      </c>
      <c r="D106" s="22">
        <f>(TAN(Dip) * SIN(Wellpath!$L106) * COS(Wellpath!$O106) - COS(Wellpath!$L106)) / 2</f>
        <v>-0.79606401241596458</v>
      </c>
      <c r="E106" s="20">
        <f>Model!$W$12*((drdp!B106+drdp!K106)*'ASXY-TI3S'!$B106+(drdp!E106+drdp!N106)*'ASXY-TI3S'!$C106+(drdp!H106+drdp!Q106)*'ASXY-TI3S'!$D106)</f>
        <v>-6.7535339392050383E-3</v>
      </c>
      <c r="F106" s="20">
        <f>Model!$W$12*((drdp!C106+drdp!L106)*'ASXY-TI3S'!$B106+(drdp!F106+drdp!O106)*'ASXY-TI3S'!$C106+(drdp!I106+drdp!R106)*'ASXY-TI3S'!$D106)</f>
        <v>8.0485483347545322E-3</v>
      </c>
      <c r="G106" s="20">
        <f>Model!$W$12*((drdp!D106+drdp!M106)*'ASXY-TI3S'!$B106+(drdp!G106+drdp!P106)*'ASXY-TI3S'!$C106+(drdp!J106+drdp!S106)*'ASXY-TI3S'!$D106)</f>
        <v>0</v>
      </c>
      <c r="H106" s="18">
        <f>Model!$W$12*((drdp!B106)*'ASXY-TI3S'!$B106+(drdp!E106)*'ASXY-TI3S'!$C106+(drdp!H106)*'ASXY-TI3S'!$D106)</f>
        <v>-3.3767669696025192E-3</v>
      </c>
      <c r="I106" s="18">
        <f>Model!$W$12*((drdp!C106)*'ASXY-TI3S'!$B106+(drdp!F106)*'ASXY-TI3S'!$C106+(drdp!I106)*'ASXY-TI3S'!$D106)</f>
        <v>4.0242741673772661E-3</v>
      </c>
      <c r="J106" s="18">
        <f>Model!$W$12*((drdp!D106)*'ASXY-TI3S'!$B106+(drdp!G106)*'ASXY-TI3S'!$C106+(drdp!J106)*'ASXY-TI3S'!$D106)</f>
        <v>0</v>
      </c>
      <c r="K106" s="21">
        <f>SUM(E$3:E105)+H106</f>
        <v>-1.0598726480678892E-2</v>
      </c>
      <c r="L106" s="21">
        <f>SUM(F$3:F105)+I106</f>
        <v>0.17665302253992354</v>
      </c>
      <c r="M106" s="21">
        <f>SUM(G$3:G105)+J106</f>
        <v>0</v>
      </c>
      <c r="N106" s="21"/>
      <c r="O106" s="21"/>
      <c r="P106" s="21"/>
      <c r="Q106" s="19">
        <f t="shared" si="5"/>
        <v>1.1233300301224396E-4</v>
      </c>
      <c r="R106" s="19">
        <f t="shared" si="5"/>
        <v>3.1206290372490734E-2</v>
      </c>
      <c r="S106" s="19">
        <f t="shared" si="5"/>
        <v>0</v>
      </c>
      <c r="T106" s="19">
        <f t="shared" si="6"/>
        <v>-1.8722970678858527E-3</v>
      </c>
      <c r="U106" s="19">
        <f t="shared" si="7"/>
        <v>0</v>
      </c>
      <c r="V106" s="19">
        <f t="shared" si="8"/>
        <v>0</v>
      </c>
    </row>
    <row r="107" spans="1:22" x14ac:dyDescent="0.25">
      <c r="A107" s="26">
        <f>Wellpath!E107</f>
        <v>9900</v>
      </c>
      <c r="B107" s="22">
        <v>0</v>
      </c>
      <c r="C107" s="22">
        <v>0</v>
      </c>
      <c r="D107" s="22">
        <f>(TAN(Dip) * SIN(Wellpath!$L107) * COS(Wellpath!$O107) - COS(Wellpath!$L107)) / 2</f>
        <v>-0.79606401241596458</v>
      </c>
      <c r="E107" s="20">
        <f>Model!$W$12*((drdp!B107+drdp!K107)*'ASXY-TI3S'!$B107+(drdp!E107+drdp!N107)*'ASXY-TI3S'!$C107+(drdp!H107+drdp!Q107)*'ASXY-TI3S'!$D107)</f>
        <v>-6.7535339392050383E-3</v>
      </c>
      <c r="F107" s="20">
        <f>Model!$W$12*((drdp!C107+drdp!L107)*'ASXY-TI3S'!$B107+(drdp!F107+drdp!O107)*'ASXY-TI3S'!$C107+(drdp!I107+drdp!R107)*'ASXY-TI3S'!$D107)</f>
        <v>8.0485483347545322E-3</v>
      </c>
      <c r="G107" s="20">
        <f>Model!$W$12*((drdp!D107+drdp!M107)*'ASXY-TI3S'!$B107+(drdp!G107+drdp!P107)*'ASXY-TI3S'!$C107+(drdp!J107+drdp!S107)*'ASXY-TI3S'!$D107)</f>
        <v>0</v>
      </c>
      <c r="H107" s="18">
        <f>Model!$W$12*((drdp!B107)*'ASXY-TI3S'!$B107+(drdp!E107)*'ASXY-TI3S'!$C107+(drdp!H107)*'ASXY-TI3S'!$D107)</f>
        <v>-3.3767669696025192E-3</v>
      </c>
      <c r="I107" s="18">
        <f>Model!$W$12*((drdp!C107)*'ASXY-TI3S'!$B107+(drdp!F107)*'ASXY-TI3S'!$C107+(drdp!I107)*'ASXY-TI3S'!$D107)</f>
        <v>4.0242741673772661E-3</v>
      </c>
      <c r="J107" s="18">
        <f>Model!$W$12*((drdp!D107)*'ASXY-TI3S'!$B107+(drdp!G107)*'ASXY-TI3S'!$C107+(drdp!J107)*'ASXY-TI3S'!$D107)</f>
        <v>0</v>
      </c>
      <c r="K107" s="21">
        <f>SUM(E$3:E106)+H107</f>
        <v>-1.7352260419883931E-2</v>
      </c>
      <c r="L107" s="21">
        <f>SUM(F$3:F106)+I107</f>
        <v>0.18470157087467809</v>
      </c>
      <c r="M107" s="21">
        <f>SUM(G$3:G106)+J107</f>
        <v>0</v>
      </c>
      <c r="N107" s="21"/>
      <c r="O107" s="21"/>
      <c r="P107" s="21"/>
      <c r="Q107" s="19">
        <f t="shared" si="5"/>
        <v>3.0110094167947046E-4</v>
      </c>
      <c r="R107" s="19">
        <f t="shared" si="5"/>
        <v>3.4114670283573734E-2</v>
      </c>
      <c r="S107" s="19">
        <f t="shared" si="5"/>
        <v>0</v>
      </c>
      <c r="T107" s="19">
        <f t="shared" si="6"/>
        <v>-3.2049897577790631E-3</v>
      </c>
      <c r="U107" s="19">
        <f t="shared" si="7"/>
        <v>0</v>
      </c>
      <c r="V107" s="19">
        <f t="shared" si="8"/>
        <v>0</v>
      </c>
    </row>
    <row r="108" spans="1:22" x14ac:dyDescent="0.25">
      <c r="A108" s="26">
        <f>Wellpath!E108</f>
        <v>10000</v>
      </c>
      <c r="B108" s="22">
        <v>0</v>
      </c>
      <c r="C108" s="22">
        <v>0</v>
      </c>
      <c r="D108" s="22">
        <f>(TAN(Dip) * SIN(Wellpath!$L108) * COS(Wellpath!$O108) - COS(Wellpath!$L108)) / 2</f>
        <v>-0.79606401241596458</v>
      </c>
      <c r="E108" s="20">
        <f>Model!$W$12*((drdp!B108+drdp!K108)*'ASXY-TI3S'!$B108+(drdp!E108+drdp!N108)*'ASXY-TI3S'!$C108+(drdp!H108+drdp!Q108)*'ASXY-TI3S'!$D108)</f>
        <v>-6.7535339392050383E-3</v>
      </c>
      <c r="F108" s="20">
        <f>Model!$W$12*((drdp!C108+drdp!L108)*'ASXY-TI3S'!$B108+(drdp!F108+drdp!O108)*'ASXY-TI3S'!$C108+(drdp!I108+drdp!R108)*'ASXY-TI3S'!$D108)</f>
        <v>8.0485483347545322E-3</v>
      </c>
      <c r="G108" s="20">
        <f>Model!$W$12*((drdp!D108+drdp!M108)*'ASXY-TI3S'!$B108+(drdp!G108+drdp!P108)*'ASXY-TI3S'!$C108+(drdp!J108+drdp!S108)*'ASXY-TI3S'!$D108)</f>
        <v>0</v>
      </c>
      <c r="H108" s="18">
        <f>Model!$W$12*((drdp!B108)*'ASXY-TI3S'!$B108+(drdp!E108)*'ASXY-TI3S'!$C108+(drdp!H108)*'ASXY-TI3S'!$D108)</f>
        <v>-3.3767669696025192E-3</v>
      </c>
      <c r="I108" s="18">
        <f>Model!$W$12*((drdp!C108)*'ASXY-TI3S'!$B108+(drdp!F108)*'ASXY-TI3S'!$C108+(drdp!I108)*'ASXY-TI3S'!$D108)</f>
        <v>4.0242741673772661E-3</v>
      </c>
      <c r="J108" s="18">
        <f>Model!$W$12*((drdp!D108)*'ASXY-TI3S'!$B108+(drdp!G108)*'ASXY-TI3S'!$C108+(drdp!J108)*'ASXY-TI3S'!$D108)</f>
        <v>0</v>
      </c>
      <c r="K108" s="21">
        <f>SUM(E$3:E107)+H108</f>
        <v>-2.410579435908897E-2</v>
      </c>
      <c r="L108" s="21">
        <f>SUM(F$3:F107)+I108</f>
        <v>0.19275011920943264</v>
      </c>
      <c r="M108" s="21">
        <f>SUM(G$3:G107)+J108</f>
        <v>0</v>
      </c>
      <c r="N108" s="21"/>
      <c r="O108" s="21"/>
      <c r="P108" s="21"/>
      <c r="Q108" s="19">
        <f t="shared" si="5"/>
        <v>5.8108932168268561E-4</v>
      </c>
      <c r="R108" s="19">
        <f t="shared" si="5"/>
        <v>3.7152608455250494E-2</v>
      </c>
      <c r="S108" s="19">
        <f t="shared" si="5"/>
        <v>0</v>
      </c>
      <c r="T108" s="19">
        <f t="shared" si="6"/>
        <v>-4.6463947363524676E-3</v>
      </c>
      <c r="U108" s="19">
        <f t="shared" si="7"/>
        <v>0</v>
      </c>
      <c r="V108" s="19">
        <f t="shared" si="8"/>
        <v>0</v>
      </c>
    </row>
    <row r="109" spans="1:22" x14ac:dyDescent="0.25">
      <c r="A109" s="26">
        <f>Wellpath!E109</f>
        <v>10100</v>
      </c>
      <c r="B109" s="22">
        <v>0</v>
      </c>
      <c r="C109" s="22">
        <v>0</v>
      </c>
      <c r="D109" s="22">
        <f>(TAN(Dip) * SIN(Wellpath!$L109) * COS(Wellpath!$O109) - COS(Wellpath!$L109)) / 2</f>
        <v>-0.79606401241596458</v>
      </c>
      <c r="E109" s="20">
        <f>Model!$W$12*((drdp!B109+drdp!K109)*'ASXY-TI3S'!$B109+(drdp!E109+drdp!N109)*'ASXY-TI3S'!$C109+(drdp!H109+drdp!Q109)*'ASXY-TI3S'!$D109)</f>
        <v>-6.7535339392050383E-3</v>
      </c>
      <c r="F109" s="20">
        <f>Model!$W$12*((drdp!C109+drdp!L109)*'ASXY-TI3S'!$B109+(drdp!F109+drdp!O109)*'ASXY-TI3S'!$C109+(drdp!I109+drdp!R109)*'ASXY-TI3S'!$D109)</f>
        <v>8.0485483347545322E-3</v>
      </c>
      <c r="G109" s="20">
        <f>Model!$W$12*((drdp!D109+drdp!M109)*'ASXY-TI3S'!$B109+(drdp!G109+drdp!P109)*'ASXY-TI3S'!$C109+(drdp!J109+drdp!S109)*'ASXY-TI3S'!$D109)</f>
        <v>0</v>
      </c>
      <c r="H109" s="18">
        <f>Model!$W$12*((drdp!B109)*'ASXY-TI3S'!$B109+(drdp!E109)*'ASXY-TI3S'!$C109+(drdp!H109)*'ASXY-TI3S'!$D109)</f>
        <v>-3.3767669696025192E-3</v>
      </c>
      <c r="I109" s="18">
        <f>Model!$W$12*((drdp!C109)*'ASXY-TI3S'!$B109+(drdp!F109)*'ASXY-TI3S'!$C109+(drdp!I109)*'ASXY-TI3S'!$D109)</f>
        <v>4.0242741673772661E-3</v>
      </c>
      <c r="J109" s="18">
        <f>Model!$W$12*((drdp!D109)*'ASXY-TI3S'!$B109+(drdp!G109)*'ASXY-TI3S'!$C109+(drdp!J109)*'ASXY-TI3S'!$D109)</f>
        <v>0</v>
      </c>
      <c r="K109" s="21">
        <f>SUM(E$3:E108)+H109</f>
        <v>-3.0859328298294009E-2</v>
      </c>
      <c r="L109" s="21">
        <f>SUM(F$3:F108)+I109</f>
        <v>0.20079866754418718</v>
      </c>
      <c r="M109" s="21">
        <f>SUM(G$3:G108)+J109</f>
        <v>0</v>
      </c>
      <c r="N109" s="21"/>
      <c r="O109" s="21"/>
      <c r="P109" s="21"/>
      <c r="Q109" s="19">
        <f t="shared" si="5"/>
        <v>9.5229814302188944E-4</v>
      </c>
      <c r="R109" s="19">
        <f t="shared" si="5"/>
        <v>4.0320104887521011E-2</v>
      </c>
      <c r="S109" s="19">
        <f t="shared" si="5"/>
        <v>0</v>
      </c>
      <c r="T109" s="19">
        <f t="shared" si="6"/>
        <v>-6.1965120036060663E-3</v>
      </c>
      <c r="U109" s="19">
        <f t="shared" si="7"/>
        <v>0</v>
      </c>
      <c r="V109" s="19">
        <f t="shared" si="8"/>
        <v>0</v>
      </c>
    </row>
    <row r="110" spans="1:22" x14ac:dyDescent="0.25">
      <c r="A110" s="26">
        <f>Wellpath!E110</f>
        <v>10200</v>
      </c>
      <c r="B110" s="22">
        <v>0</v>
      </c>
      <c r="C110" s="22">
        <v>0</v>
      </c>
      <c r="D110" s="22">
        <f>(TAN(Dip) * SIN(Wellpath!$L110) * COS(Wellpath!$O110) - COS(Wellpath!$L110)) / 2</f>
        <v>-0.79606401241596458</v>
      </c>
      <c r="E110" s="20">
        <f>Model!$W$12*((drdp!B110+drdp!K110)*'ASXY-TI3S'!$B110+(drdp!E110+drdp!N110)*'ASXY-TI3S'!$C110+(drdp!H110+drdp!Q110)*'ASXY-TI3S'!$D110)</f>
        <v>-6.7535339392050383E-3</v>
      </c>
      <c r="F110" s="20">
        <f>Model!$W$12*((drdp!C110+drdp!L110)*'ASXY-TI3S'!$B110+(drdp!F110+drdp!O110)*'ASXY-TI3S'!$C110+(drdp!I110+drdp!R110)*'ASXY-TI3S'!$D110)</f>
        <v>8.0485483347545322E-3</v>
      </c>
      <c r="G110" s="20">
        <f>Model!$W$12*((drdp!D110+drdp!M110)*'ASXY-TI3S'!$B110+(drdp!G110+drdp!P110)*'ASXY-TI3S'!$C110+(drdp!J110+drdp!S110)*'ASXY-TI3S'!$D110)</f>
        <v>0</v>
      </c>
      <c r="H110" s="18">
        <f>Model!$W$12*((drdp!B110)*'ASXY-TI3S'!$B110+(drdp!E110)*'ASXY-TI3S'!$C110+(drdp!H110)*'ASXY-TI3S'!$D110)</f>
        <v>-3.3767669696025192E-3</v>
      </c>
      <c r="I110" s="18">
        <f>Model!$W$12*((drdp!C110)*'ASXY-TI3S'!$B110+(drdp!F110)*'ASXY-TI3S'!$C110+(drdp!I110)*'ASXY-TI3S'!$D110)</f>
        <v>4.0242741673772661E-3</v>
      </c>
      <c r="J110" s="18">
        <f>Model!$W$12*((drdp!D110)*'ASXY-TI3S'!$B110+(drdp!G110)*'ASXY-TI3S'!$C110+(drdp!J110)*'ASXY-TI3S'!$D110)</f>
        <v>0</v>
      </c>
      <c r="K110" s="21">
        <f>SUM(E$3:E109)+H110</f>
        <v>-3.7612862237499045E-2</v>
      </c>
      <c r="L110" s="21">
        <f>SUM(F$3:F109)+I110</f>
        <v>0.20884721587894173</v>
      </c>
      <c r="M110" s="21">
        <f>SUM(G$3:G109)+J110</f>
        <v>0</v>
      </c>
      <c r="N110" s="21"/>
      <c r="O110" s="21"/>
      <c r="P110" s="21"/>
      <c r="Q110" s="19">
        <f t="shared" si="5"/>
        <v>1.4147274056970816E-3</v>
      </c>
      <c r="R110" s="19">
        <f t="shared" si="5"/>
        <v>4.3617159580385291E-2</v>
      </c>
      <c r="S110" s="19">
        <f t="shared" si="5"/>
        <v>0</v>
      </c>
      <c r="T110" s="19">
        <f t="shared" si="6"/>
        <v>-7.855341559539859E-3</v>
      </c>
      <c r="U110" s="19">
        <f t="shared" si="7"/>
        <v>0</v>
      </c>
      <c r="V110" s="19">
        <f t="shared" si="8"/>
        <v>0</v>
      </c>
    </row>
    <row r="111" spans="1:22" x14ac:dyDescent="0.25">
      <c r="A111" s="26">
        <f>Wellpath!E111</f>
        <v>10300</v>
      </c>
      <c r="B111" s="22">
        <v>0</v>
      </c>
      <c r="C111" s="22">
        <v>0</v>
      </c>
      <c r="D111" s="22">
        <f>(TAN(Dip) * SIN(Wellpath!$L111) * COS(Wellpath!$O111) - COS(Wellpath!$L111)) / 2</f>
        <v>-0.79606401241596458</v>
      </c>
      <c r="E111" s="20">
        <f>Model!$W$12*((drdp!B111+drdp!K111)*'ASXY-TI3S'!$B111+(drdp!E111+drdp!N111)*'ASXY-TI3S'!$C111+(drdp!H111+drdp!Q111)*'ASXY-TI3S'!$D111)</f>
        <v>-6.7535339392050383E-3</v>
      </c>
      <c r="F111" s="20">
        <f>Model!$W$12*((drdp!C111+drdp!L111)*'ASXY-TI3S'!$B111+(drdp!F111+drdp!O111)*'ASXY-TI3S'!$C111+(drdp!I111+drdp!R111)*'ASXY-TI3S'!$D111)</f>
        <v>8.0485483347545322E-3</v>
      </c>
      <c r="G111" s="20">
        <f>Model!$W$12*((drdp!D111+drdp!M111)*'ASXY-TI3S'!$B111+(drdp!G111+drdp!P111)*'ASXY-TI3S'!$C111+(drdp!J111+drdp!S111)*'ASXY-TI3S'!$D111)</f>
        <v>0</v>
      </c>
      <c r="H111" s="18">
        <f>Model!$W$12*((drdp!B111)*'ASXY-TI3S'!$B111+(drdp!E111)*'ASXY-TI3S'!$C111+(drdp!H111)*'ASXY-TI3S'!$D111)</f>
        <v>-3.3767669696025192E-3</v>
      </c>
      <c r="I111" s="18">
        <f>Model!$W$12*((drdp!C111)*'ASXY-TI3S'!$B111+(drdp!F111)*'ASXY-TI3S'!$C111+(drdp!I111)*'ASXY-TI3S'!$D111)</f>
        <v>4.0242741673772661E-3</v>
      </c>
      <c r="J111" s="18">
        <f>Model!$W$12*((drdp!D111)*'ASXY-TI3S'!$B111+(drdp!G111)*'ASXY-TI3S'!$C111+(drdp!J111)*'ASXY-TI3S'!$D111)</f>
        <v>0</v>
      </c>
      <c r="K111" s="21">
        <f>SUM(E$3:E110)+H111</f>
        <v>-4.4366396176704084E-2</v>
      </c>
      <c r="L111" s="21">
        <f>SUM(F$3:F110)+I111</f>
        <v>0.21689576421369627</v>
      </c>
      <c r="M111" s="21">
        <f>SUM(G$3:G110)+J111</f>
        <v>0</v>
      </c>
      <c r="N111" s="21"/>
      <c r="O111" s="21"/>
      <c r="P111" s="21"/>
      <c r="Q111" s="19">
        <f t="shared" si="5"/>
        <v>1.9683771097082628E-3</v>
      </c>
      <c r="R111" s="19">
        <f t="shared" si="5"/>
        <v>4.7043772533843328E-2</v>
      </c>
      <c r="S111" s="19">
        <f t="shared" si="5"/>
        <v>0</v>
      </c>
      <c r="T111" s="19">
        <f t="shared" si="6"/>
        <v>-9.6228834041538445E-3</v>
      </c>
      <c r="U111" s="19">
        <f t="shared" si="7"/>
        <v>0</v>
      </c>
      <c r="V111" s="19">
        <f t="shared" si="8"/>
        <v>0</v>
      </c>
    </row>
    <row r="112" spans="1:22" x14ac:dyDescent="0.25">
      <c r="A112" s="26">
        <f>Wellpath!E112</f>
        <v>10400</v>
      </c>
      <c r="B112" s="22">
        <v>0</v>
      </c>
      <c r="C112" s="22">
        <v>0</v>
      </c>
      <c r="D112" s="22">
        <f>(TAN(Dip) * SIN(Wellpath!$L112) * COS(Wellpath!$O112) - COS(Wellpath!$L112)) / 2</f>
        <v>-0.79606401241596458</v>
      </c>
      <c r="E112" s="20">
        <f>Model!$W$12*((drdp!B112+drdp!K112)*'ASXY-TI3S'!$B112+(drdp!E112+drdp!N112)*'ASXY-TI3S'!$C112+(drdp!H112+drdp!Q112)*'ASXY-TI3S'!$D112)</f>
        <v>-6.7535339392050383E-3</v>
      </c>
      <c r="F112" s="20">
        <f>Model!$W$12*((drdp!C112+drdp!L112)*'ASXY-TI3S'!$B112+(drdp!F112+drdp!O112)*'ASXY-TI3S'!$C112+(drdp!I112+drdp!R112)*'ASXY-TI3S'!$D112)</f>
        <v>8.0485483347545322E-3</v>
      </c>
      <c r="G112" s="20">
        <f>Model!$W$12*((drdp!D112+drdp!M112)*'ASXY-TI3S'!$B112+(drdp!G112+drdp!P112)*'ASXY-TI3S'!$C112+(drdp!J112+drdp!S112)*'ASXY-TI3S'!$D112)</f>
        <v>0</v>
      </c>
      <c r="H112" s="18">
        <f>Model!$W$12*((drdp!B112)*'ASXY-TI3S'!$B112+(drdp!E112)*'ASXY-TI3S'!$C112+(drdp!H112)*'ASXY-TI3S'!$D112)</f>
        <v>-3.3767669696025192E-3</v>
      </c>
      <c r="I112" s="18">
        <f>Model!$W$12*((drdp!C112)*'ASXY-TI3S'!$B112+(drdp!F112)*'ASXY-TI3S'!$C112+(drdp!I112)*'ASXY-TI3S'!$D112)</f>
        <v>4.0242741673772661E-3</v>
      </c>
      <c r="J112" s="18">
        <f>Model!$W$12*((drdp!D112)*'ASXY-TI3S'!$B112+(drdp!G112)*'ASXY-TI3S'!$C112+(drdp!J112)*'ASXY-TI3S'!$D112)</f>
        <v>0</v>
      </c>
      <c r="K112" s="21">
        <f>SUM(E$3:E111)+H112</f>
        <v>-5.1119930115909124E-2</v>
      </c>
      <c r="L112" s="21">
        <f>SUM(F$3:F111)+I112</f>
        <v>0.22494431254845082</v>
      </c>
      <c r="M112" s="21">
        <f>SUM(G$3:G111)+J112</f>
        <v>0</v>
      </c>
      <c r="N112" s="21"/>
      <c r="O112" s="21"/>
      <c r="P112" s="21"/>
      <c r="Q112" s="19">
        <f t="shared" si="5"/>
        <v>2.6132472550554325E-3</v>
      </c>
      <c r="R112" s="19">
        <f t="shared" si="5"/>
        <v>5.0599943747895129E-2</v>
      </c>
      <c r="S112" s="19">
        <f t="shared" si="5"/>
        <v>0</v>
      </c>
      <c r="T112" s="19">
        <f t="shared" si="6"/>
        <v>-1.1499137537448025E-2</v>
      </c>
      <c r="U112" s="19">
        <f t="shared" si="7"/>
        <v>0</v>
      </c>
      <c r="V112" s="19">
        <f t="shared" si="8"/>
        <v>0</v>
      </c>
    </row>
    <row r="113" spans="1:22" x14ac:dyDescent="0.25">
      <c r="A113" s="26">
        <f>Wellpath!E113</f>
        <v>10500</v>
      </c>
      <c r="B113" s="22">
        <v>0</v>
      </c>
      <c r="C113" s="22">
        <v>0</v>
      </c>
      <c r="D113" s="22">
        <f>(TAN(Dip) * SIN(Wellpath!$L113) * COS(Wellpath!$O113) - COS(Wellpath!$L113)) / 2</f>
        <v>-0.79606401241596458</v>
      </c>
      <c r="E113" s="20">
        <f>Model!$W$12*((drdp!B113+drdp!K113)*'ASXY-TI3S'!$B113+(drdp!E113+drdp!N113)*'ASXY-TI3S'!$C113+(drdp!H113+drdp!Q113)*'ASXY-TI3S'!$D113)</f>
        <v>-6.7535339392050383E-3</v>
      </c>
      <c r="F113" s="20">
        <f>Model!$W$12*((drdp!C113+drdp!L113)*'ASXY-TI3S'!$B113+(drdp!F113+drdp!O113)*'ASXY-TI3S'!$C113+(drdp!I113+drdp!R113)*'ASXY-TI3S'!$D113)</f>
        <v>8.0485483347545322E-3</v>
      </c>
      <c r="G113" s="20">
        <f>Model!$W$12*((drdp!D113+drdp!M113)*'ASXY-TI3S'!$B113+(drdp!G113+drdp!P113)*'ASXY-TI3S'!$C113+(drdp!J113+drdp!S113)*'ASXY-TI3S'!$D113)</f>
        <v>0</v>
      </c>
      <c r="H113" s="18">
        <f>Model!$W$12*((drdp!B113)*'ASXY-TI3S'!$B113+(drdp!E113)*'ASXY-TI3S'!$C113+(drdp!H113)*'ASXY-TI3S'!$D113)</f>
        <v>-3.3767669696025192E-3</v>
      </c>
      <c r="I113" s="18">
        <f>Model!$W$12*((drdp!C113)*'ASXY-TI3S'!$B113+(drdp!F113)*'ASXY-TI3S'!$C113+(drdp!I113)*'ASXY-TI3S'!$D113)</f>
        <v>4.0242741673772661E-3</v>
      </c>
      <c r="J113" s="18">
        <f>Model!$W$12*((drdp!D113)*'ASXY-TI3S'!$B113+(drdp!G113)*'ASXY-TI3S'!$C113+(drdp!J113)*'ASXY-TI3S'!$D113)</f>
        <v>0</v>
      </c>
      <c r="K113" s="21">
        <f>SUM(E$3:E112)+H113</f>
        <v>-5.7873464055114163E-2</v>
      </c>
      <c r="L113" s="21">
        <f>SUM(F$3:F112)+I113</f>
        <v>0.23299286088320537</v>
      </c>
      <c r="M113" s="21">
        <f>SUM(G$3:G112)+J113</f>
        <v>0</v>
      </c>
      <c r="N113" s="21"/>
      <c r="O113" s="21"/>
      <c r="P113" s="21"/>
      <c r="Q113" s="19">
        <f t="shared" si="5"/>
        <v>3.3493378417385911E-3</v>
      </c>
      <c r="R113" s="19">
        <f t="shared" si="5"/>
        <v>5.4285673222540687E-2</v>
      </c>
      <c r="S113" s="19">
        <f t="shared" si="5"/>
        <v>0</v>
      </c>
      <c r="T113" s="19">
        <f t="shared" si="6"/>
        <v>-1.34841039594224E-2</v>
      </c>
      <c r="U113" s="19">
        <f t="shared" si="7"/>
        <v>0</v>
      </c>
      <c r="V113" s="19">
        <f t="shared" si="8"/>
        <v>0</v>
      </c>
    </row>
    <row r="114" spans="1:22" x14ac:dyDescent="0.25">
      <c r="A114" s="26">
        <f>Wellpath!E114</f>
        <v>10600</v>
      </c>
      <c r="B114" s="22">
        <v>0</v>
      </c>
      <c r="C114" s="22">
        <v>0</v>
      </c>
      <c r="D114" s="22">
        <f>(TAN(Dip) * SIN(Wellpath!$L114) * COS(Wellpath!$O114) - COS(Wellpath!$L114)) / 2</f>
        <v>-0.79606401241596458</v>
      </c>
      <c r="E114" s="20">
        <f>Model!$W$12*((drdp!B114+drdp!K114)*'ASXY-TI3S'!$B114+(drdp!E114+drdp!N114)*'ASXY-TI3S'!$C114+(drdp!H114+drdp!Q114)*'ASXY-TI3S'!$D114)</f>
        <v>-6.7535339392050383E-3</v>
      </c>
      <c r="F114" s="20">
        <f>Model!$W$12*((drdp!C114+drdp!L114)*'ASXY-TI3S'!$B114+(drdp!F114+drdp!O114)*'ASXY-TI3S'!$C114+(drdp!I114+drdp!R114)*'ASXY-TI3S'!$D114)</f>
        <v>8.0485483347545322E-3</v>
      </c>
      <c r="G114" s="20">
        <f>Model!$W$12*((drdp!D114+drdp!M114)*'ASXY-TI3S'!$B114+(drdp!G114+drdp!P114)*'ASXY-TI3S'!$C114+(drdp!J114+drdp!S114)*'ASXY-TI3S'!$D114)</f>
        <v>0</v>
      </c>
      <c r="H114" s="18">
        <f>Model!$W$12*((drdp!B114)*'ASXY-TI3S'!$B114+(drdp!E114)*'ASXY-TI3S'!$C114+(drdp!H114)*'ASXY-TI3S'!$D114)</f>
        <v>-3.3767669696025192E-3</v>
      </c>
      <c r="I114" s="18">
        <f>Model!$W$12*((drdp!C114)*'ASXY-TI3S'!$B114+(drdp!F114)*'ASXY-TI3S'!$C114+(drdp!I114)*'ASXY-TI3S'!$D114)</f>
        <v>4.0242741673772661E-3</v>
      </c>
      <c r="J114" s="18">
        <f>Model!$W$12*((drdp!D114)*'ASXY-TI3S'!$B114+(drdp!G114)*'ASXY-TI3S'!$C114+(drdp!J114)*'ASXY-TI3S'!$D114)</f>
        <v>0</v>
      </c>
      <c r="K114" s="21">
        <f>SUM(E$3:E113)+H114</f>
        <v>-6.4626997994319202E-2</v>
      </c>
      <c r="L114" s="21">
        <f>SUM(F$3:F113)+I114</f>
        <v>0.24104140921795991</v>
      </c>
      <c r="M114" s="21">
        <f>SUM(G$3:G113)+J114</f>
        <v>0</v>
      </c>
      <c r="N114" s="21"/>
      <c r="O114" s="21"/>
      <c r="P114" s="21"/>
      <c r="Q114" s="19">
        <f t="shared" si="5"/>
        <v>4.1766488697577379E-3</v>
      </c>
      <c r="R114" s="19">
        <f t="shared" si="5"/>
        <v>5.8100960957780008E-2</v>
      </c>
      <c r="S114" s="19">
        <f t="shared" si="5"/>
        <v>0</v>
      </c>
      <c r="T114" s="19">
        <f t="shared" si="6"/>
        <v>-1.557778267007697E-2</v>
      </c>
      <c r="U114" s="19">
        <f t="shared" si="7"/>
        <v>0</v>
      </c>
      <c r="V114" s="19">
        <f t="shared" si="8"/>
        <v>0</v>
      </c>
    </row>
    <row r="115" spans="1:22" x14ac:dyDescent="0.25">
      <c r="A115" s="26">
        <f>Wellpath!E115</f>
        <v>10700</v>
      </c>
      <c r="B115" s="22">
        <v>0</v>
      </c>
      <c r="C115" s="22">
        <v>0</v>
      </c>
      <c r="D115" s="22">
        <f>(TAN(Dip) * SIN(Wellpath!$L115) * COS(Wellpath!$O115) - COS(Wellpath!$L115)) / 2</f>
        <v>-0.79606401241596458</v>
      </c>
      <c r="E115" s="20">
        <f>Model!$W$12*((drdp!B115+drdp!K115)*'ASXY-TI3S'!$B115+(drdp!E115+drdp!N115)*'ASXY-TI3S'!$C115+(drdp!H115+drdp!Q115)*'ASXY-TI3S'!$D115)</f>
        <v>-6.7535339392050383E-3</v>
      </c>
      <c r="F115" s="20">
        <f>Model!$W$12*((drdp!C115+drdp!L115)*'ASXY-TI3S'!$B115+(drdp!F115+drdp!O115)*'ASXY-TI3S'!$C115+(drdp!I115+drdp!R115)*'ASXY-TI3S'!$D115)</f>
        <v>8.0485483347545322E-3</v>
      </c>
      <c r="G115" s="20">
        <f>Model!$W$12*((drdp!D115+drdp!M115)*'ASXY-TI3S'!$B115+(drdp!G115+drdp!P115)*'ASXY-TI3S'!$C115+(drdp!J115+drdp!S115)*'ASXY-TI3S'!$D115)</f>
        <v>0</v>
      </c>
      <c r="H115" s="18">
        <f>Model!$W$12*((drdp!B115)*'ASXY-TI3S'!$B115+(drdp!E115)*'ASXY-TI3S'!$C115+(drdp!H115)*'ASXY-TI3S'!$D115)</f>
        <v>-3.3767669696025192E-3</v>
      </c>
      <c r="I115" s="18">
        <f>Model!$W$12*((drdp!C115)*'ASXY-TI3S'!$B115+(drdp!F115)*'ASXY-TI3S'!$C115+(drdp!I115)*'ASXY-TI3S'!$D115)</f>
        <v>4.0242741673772661E-3</v>
      </c>
      <c r="J115" s="18">
        <f>Model!$W$12*((drdp!D115)*'ASXY-TI3S'!$B115+(drdp!G115)*'ASXY-TI3S'!$C115+(drdp!J115)*'ASXY-TI3S'!$D115)</f>
        <v>0</v>
      </c>
      <c r="K115" s="21">
        <f>SUM(E$3:E114)+H115</f>
        <v>-7.1380531933524227E-2</v>
      </c>
      <c r="L115" s="21">
        <f>SUM(F$3:F114)+I115</f>
        <v>0.24908995755271446</v>
      </c>
      <c r="M115" s="21">
        <f>SUM(G$3:G114)+J115</f>
        <v>0</v>
      </c>
      <c r="N115" s="21"/>
      <c r="O115" s="21"/>
      <c r="P115" s="21"/>
      <c r="Q115" s="19">
        <f t="shared" si="5"/>
        <v>5.0951803391128718E-3</v>
      </c>
      <c r="R115" s="19">
        <f t="shared" si="5"/>
        <v>6.2045806953613093E-2</v>
      </c>
      <c r="S115" s="19">
        <f t="shared" si="5"/>
        <v>0</v>
      </c>
      <c r="T115" s="19">
        <f t="shared" si="6"/>
        <v>-1.7780173669411727E-2</v>
      </c>
      <c r="U115" s="19">
        <f t="shared" si="7"/>
        <v>0</v>
      </c>
      <c r="V115" s="19">
        <f t="shared" si="8"/>
        <v>0</v>
      </c>
    </row>
    <row r="116" spans="1:22" x14ac:dyDescent="0.25">
      <c r="A116" s="26">
        <f>Wellpath!E116</f>
        <v>10800</v>
      </c>
      <c r="B116" s="22">
        <v>0</v>
      </c>
      <c r="C116" s="22">
        <v>0</v>
      </c>
      <c r="D116" s="22">
        <f>(TAN(Dip) * SIN(Wellpath!$L116) * COS(Wellpath!$O116) - COS(Wellpath!$L116)) / 2</f>
        <v>-0.79606401241596458</v>
      </c>
      <c r="E116" s="20">
        <f>Model!$W$12*((drdp!B116+drdp!K116)*'ASXY-TI3S'!$B116+(drdp!E116+drdp!N116)*'ASXY-TI3S'!$C116+(drdp!H116+drdp!Q116)*'ASXY-TI3S'!$D116)</f>
        <v>-6.7535339392050383E-3</v>
      </c>
      <c r="F116" s="20">
        <f>Model!$W$12*((drdp!C116+drdp!L116)*'ASXY-TI3S'!$B116+(drdp!F116+drdp!O116)*'ASXY-TI3S'!$C116+(drdp!I116+drdp!R116)*'ASXY-TI3S'!$D116)</f>
        <v>8.0485483347545322E-3</v>
      </c>
      <c r="G116" s="20">
        <f>Model!$W$12*((drdp!D116+drdp!M116)*'ASXY-TI3S'!$B116+(drdp!G116+drdp!P116)*'ASXY-TI3S'!$C116+(drdp!J116+drdp!S116)*'ASXY-TI3S'!$D116)</f>
        <v>0</v>
      </c>
      <c r="H116" s="18">
        <f>Model!$W$12*((drdp!B116)*'ASXY-TI3S'!$B116+(drdp!E116)*'ASXY-TI3S'!$C116+(drdp!H116)*'ASXY-TI3S'!$D116)</f>
        <v>-3.3767669696025192E-3</v>
      </c>
      <c r="I116" s="18">
        <f>Model!$W$12*((drdp!C116)*'ASXY-TI3S'!$B116+(drdp!F116)*'ASXY-TI3S'!$C116+(drdp!I116)*'ASXY-TI3S'!$D116)</f>
        <v>4.0242741673772661E-3</v>
      </c>
      <c r="J116" s="18">
        <f>Model!$W$12*((drdp!D116)*'ASXY-TI3S'!$B116+(drdp!G116)*'ASXY-TI3S'!$C116+(drdp!J116)*'ASXY-TI3S'!$D116)</f>
        <v>0</v>
      </c>
      <c r="K116" s="21">
        <f>SUM(E$3:E115)+H116</f>
        <v>-7.8134065872729266E-2</v>
      </c>
      <c r="L116" s="21">
        <f>SUM(F$3:F115)+I116</f>
        <v>0.257138505887469</v>
      </c>
      <c r="M116" s="21">
        <f>SUM(G$3:G115)+J116</f>
        <v>0</v>
      </c>
      <c r="N116" s="21"/>
      <c r="O116" s="21"/>
      <c r="P116" s="21"/>
      <c r="Q116" s="19">
        <f t="shared" si="5"/>
        <v>6.1049322498039965E-3</v>
      </c>
      <c r="R116" s="19">
        <f t="shared" si="5"/>
        <v>6.6120211210039928E-2</v>
      </c>
      <c r="S116" s="19">
        <f t="shared" si="5"/>
        <v>0</v>
      </c>
      <c r="T116" s="19">
        <f t="shared" si="6"/>
        <v>-2.0091276957426685E-2</v>
      </c>
      <c r="U116" s="19">
        <f t="shared" si="7"/>
        <v>0</v>
      </c>
      <c r="V116" s="19">
        <f t="shared" si="8"/>
        <v>0</v>
      </c>
    </row>
    <row r="117" spans="1:22" x14ac:dyDescent="0.25">
      <c r="A117" s="26">
        <f>Wellpath!E117</f>
        <v>10900</v>
      </c>
      <c r="B117" s="22">
        <v>0</v>
      </c>
      <c r="C117" s="22">
        <v>0</v>
      </c>
      <c r="D117" s="22">
        <f>(TAN(Dip) * SIN(Wellpath!$L117) * COS(Wellpath!$O117) - COS(Wellpath!$L117)) / 2</f>
        <v>-0.79606401241596458</v>
      </c>
      <c r="E117" s="20">
        <f>Model!$W$12*((drdp!B117+drdp!K117)*'ASXY-TI3S'!$B117+(drdp!E117+drdp!N117)*'ASXY-TI3S'!$C117+(drdp!H117+drdp!Q117)*'ASXY-TI3S'!$D117)</f>
        <v>-6.7535339392050383E-3</v>
      </c>
      <c r="F117" s="20">
        <f>Model!$W$12*((drdp!C117+drdp!L117)*'ASXY-TI3S'!$B117+(drdp!F117+drdp!O117)*'ASXY-TI3S'!$C117+(drdp!I117+drdp!R117)*'ASXY-TI3S'!$D117)</f>
        <v>8.0485483347545322E-3</v>
      </c>
      <c r="G117" s="20">
        <f>Model!$W$12*((drdp!D117+drdp!M117)*'ASXY-TI3S'!$B117+(drdp!G117+drdp!P117)*'ASXY-TI3S'!$C117+(drdp!J117+drdp!S117)*'ASXY-TI3S'!$D117)</f>
        <v>0</v>
      </c>
      <c r="H117" s="18">
        <f>Model!$W$12*((drdp!B117)*'ASXY-TI3S'!$B117+(drdp!E117)*'ASXY-TI3S'!$C117+(drdp!H117)*'ASXY-TI3S'!$D117)</f>
        <v>-3.3767669696025192E-3</v>
      </c>
      <c r="I117" s="18">
        <f>Model!$W$12*((drdp!C117)*'ASXY-TI3S'!$B117+(drdp!F117)*'ASXY-TI3S'!$C117+(drdp!I117)*'ASXY-TI3S'!$D117)</f>
        <v>4.0242741673772661E-3</v>
      </c>
      <c r="J117" s="18">
        <f>Model!$W$12*((drdp!D117)*'ASXY-TI3S'!$B117+(drdp!G117)*'ASXY-TI3S'!$C117+(drdp!J117)*'ASXY-TI3S'!$D117)</f>
        <v>0</v>
      </c>
      <c r="K117" s="21">
        <f>SUM(E$3:E116)+H117</f>
        <v>-8.4887599811934306E-2</v>
      </c>
      <c r="L117" s="21">
        <f>SUM(F$3:F116)+I117</f>
        <v>0.26518705422222355</v>
      </c>
      <c r="M117" s="21">
        <f>SUM(G$3:G116)+J117</f>
        <v>0</v>
      </c>
      <c r="N117" s="21"/>
      <c r="O117" s="21"/>
      <c r="P117" s="21"/>
      <c r="Q117" s="19">
        <f t="shared" si="5"/>
        <v>7.2059046018311092E-3</v>
      </c>
      <c r="R117" s="19">
        <f t="shared" si="5"/>
        <v>7.0324173727060527E-2</v>
      </c>
      <c r="S117" s="19">
        <f t="shared" si="5"/>
        <v>0</v>
      </c>
      <c r="T117" s="19">
        <f t="shared" si="6"/>
        <v>-2.2511092534121837E-2</v>
      </c>
      <c r="U117" s="19">
        <f t="shared" si="7"/>
        <v>0</v>
      </c>
      <c r="V117" s="19">
        <f t="shared" si="8"/>
        <v>0</v>
      </c>
    </row>
    <row r="118" spans="1:22" x14ac:dyDescent="0.25">
      <c r="A118" s="26">
        <f>Wellpath!E118</f>
        <v>11000</v>
      </c>
      <c r="B118" s="22">
        <v>0</v>
      </c>
      <c r="C118" s="22">
        <v>0</v>
      </c>
      <c r="D118" s="22">
        <f>(TAN(Dip) * SIN(Wellpath!$L118) * COS(Wellpath!$O118) - COS(Wellpath!$L118)) / 2</f>
        <v>-0.79606401241596458</v>
      </c>
      <c r="E118" s="20">
        <f>Model!$W$12*((drdp!B118+drdp!K118)*'ASXY-TI3S'!$B118+(drdp!E118+drdp!N118)*'ASXY-TI3S'!$C118+(drdp!H118+drdp!Q118)*'ASXY-TI3S'!$D118)</f>
        <v>-6.7535339392050383E-3</v>
      </c>
      <c r="F118" s="20">
        <f>Model!$W$12*((drdp!C118+drdp!L118)*'ASXY-TI3S'!$B118+(drdp!F118+drdp!O118)*'ASXY-TI3S'!$C118+(drdp!I118+drdp!R118)*'ASXY-TI3S'!$D118)</f>
        <v>8.0485483347545322E-3</v>
      </c>
      <c r="G118" s="20">
        <f>Model!$W$12*((drdp!D118+drdp!M118)*'ASXY-TI3S'!$B118+(drdp!G118+drdp!P118)*'ASXY-TI3S'!$C118+(drdp!J118+drdp!S118)*'ASXY-TI3S'!$D118)</f>
        <v>0</v>
      </c>
      <c r="H118" s="18">
        <f>Model!$W$12*((drdp!B118)*'ASXY-TI3S'!$B118+(drdp!E118)*'ASXY-TI3S'!$C118+(drdp!H118)*'ASXY-TI3S'!$D118)</f>
        <v>-3.3767669696025192E-3</v>
      </c>
      <c r="I118" s="18">
        <f>Model!$W$12*((drdp!C118)*'ASXY-TI3S'!$B118+(drdp!F118)*'ASXY-TI3S'!$C118+(drdp!I118)*'ASXY-TI3S'!$D118)</f>
        <v>4.0242741673772661E-3</v>
      </c>
      <c r="J118" s="18">
        <f>Model!$W$12*((drdp!D118)*'ASXY-TI3S'!$B118+(drdp!G118)*'ASXY-TI3S'!$C118+(drdp!J118)*'ASXY-TI3S'!$D118)</f>
        <v>0</v>
      </c>
      <c r="K118" s="21">
        <f>SUM(E$3:E117)+H118</f>
        <v>-9.1641133751139345E-2</v>
      </c>
      <c r="L118" s="21">
        <f>SUM(F$3:F117)+I118</f>
        <v>0.2732356025569781</v>
      </c>
      <c r="M118" s="21">
        <f>SUM(G$3:G117)+J118</f>
        <v>0</v>
      </c>
      <c r="N118" s="21"/>
      <c r="O118" s="21"/>
      <c r="P118" s="21"/>
      <c r="Q118" s="19">
        <f t="shared" si="5"/>
        <v>8.3980973951942109E-3</v>
      </c>
      <c r="R118" s="19">
        <f t="shared" si="5"/>
        <v>7.4657694504674896E-2</v>
      </c>
      <c r="S118" s="19">
        <f t="shared" si="5"/>
        <v>0</v>
      </c>
      <c r="T118" s="19">
        <f t="shared" si="6"/>
        <v>-2.503962039949718E-2</v>
      </c>
      <c r="U118" s="19">
        <f t="shared" si="7"/>
        <v>0</v>
      </c>
      <c r="V118" s="19">
        <f t="shared" si="8"/>
        <v>0</v>
      </c>
    </row>
    <row r="119" spans="1:22" x14ac:dyDescent="0.25">
      <c r="A119" s="26">
        <f>Wellpath!E119</f>
        <v>11100</v>
      </c>
      <c r="B119" s="22">
        <v>0</v>
      </c>
      <c r="C119" s="22">
        <v>0</v>
      </c>
      <c r="D119" s="22">
        <f>(TAN(Dip) * SIN(Wellpath!$L119) * COS(Wellpath!$O119) - COS(Wellpath!$L119)) / 2</f>
        <v>-0.79606401241596458</v>
      </c>
      <c r="E119" s="20">
        <f>Model!$W$12*((drdp!B119+drdp!K119)*'ASXY-TI3S'!$B119+(drdp!E119+drdp!N119)*'ASXY-TI3S'!$C119+(drdp!H119+drdp!Q119)*'ASXY-TI3S'!$D119)</f>
        <v>-6.7535339392050383E-3</v>
      </c>
      <c r="F119" s="20">
        <f>Model!$W$12*((drdp!C119+drdp!L119)*'ASXY-TI3S'!$B119+(drdp!F119+drdp!O119)*'ASXY-TI3S'!$C119+(drdp!I119+drdp!R119)*'ASXY-TI3S'!$D119)</f>
        <v>8.0485483347545322E-3</v>
      </c>
      <c r="G119" s="20">
        <f>Model!$W$12*((drdp!D119+drdp!M119)*'ASXY-TI3S'!$B119+(drdp!G119+drdp!P119)*'ASXY-TI3S'!$C119+(drdp!J119+drdp!S119)*'ASXY-TI3S'!$D119)</f>
        <v>0</v>
      </c>
      <c r="H119" s="18">
        <f>Model!$W$12*((drdp!B119)*'ASXY-TI3S'!$B119+(drdp!E119)*'ASXY-TI3S'!$C119+(drdp!H119)*'ASXY-TI3S'!$D119)</f>
        <v>-3.3767669696025192E-3</v>
      </c>
      <c r="I119" s="18">
        <f>Model!$W$12*((drdp!C119)*'ASXY-TI3S'!$B119+(drdp!F119)*'ASXY-TI3S'!$C119+(drdp!I119)*'ASXY-TI3S'!$D119)</f>
        <v>4.0242741673772661E-3</v>
      </c>
      <c r="J119" s="18">
        <f>Model!$W$12*((drdp!D119)*'ASXY-TI3S'!$B119+(drdp!G119)*'ASXY-TI3S'!$C119+(drdp!J119)*'ASXY-TI3S'!$D119)</f>
        <v>0</v>
      </c>
      <c r="K119" s="21">
        <f>SUM(E$3:E118)+H119</f>
        <v>-9.8394667690344384E-2</v>
      </c>
      <c r="L119" s="21">
        <f>SUM(F$3:F118)+I119</f>
        <v>0.28128415089173264</v>
      </c>
      <c r="M119" s="21">
        <f>SUM(G$3:G118)+J119</f>
        <v>0</v>
      </c>
      <c r="N119" s="21"/>
      <c r="O119" s="21"/>
      <c r="P119" s="21"/>
      <c r="Q119" s="19">
        <f t="shared" si="5"/>
        <v>9.6815106298933015E-3</v>
      </c>
      <c r="R119" s="19">
        <f t="shared" si="5"/>
        <v>7.9120773542883022E-2</v>
      </c>
      <c r="S119" s="19">
        <f t="shared" si="5"/>
        <v>0</v>
      </c>
      <c r="T119" s="19">
        <f t="shared" si="6"/>
        <v>-2.7676860553552719E-2</v>
      </c>
      <c r="U119" s="19">
        <f t="shared" si="7"/>
        <v>0</v>
      </c>
      <c r="V119" s="19">
        <f t="shared" si="8"/>
        <v>0</v>
      </c>
    </row>
    <row r="120" spans="1:22" x14ac:dyDescent="0.25">
      <c r="A120" s="26">
        <f>Wellpath!E120</f>
        <v>11200</v>
      </c>
      <c r="B120" s="22">
        <v>0</v>
      </c>
      <c r="C120" s="22">
        <v>0</v>
      </c>
      <c r="D120" s="22">
        <f>(TAN(Dip) * SIN(Wellpath!$L120) * COS(Wellpath!$O120) - COS(Wellpath!$L120)) / 2</f>
        <v>-0.79606401241596458</v>
      </c>
      <c r="E120" s="20">
        <f>Model!$W$12*((drdp!B120+drdp!K120)*'ASXY-TI3S'!$B120+(drdp!E120+drdp!N120)*'ASXY-TI3S'!$C120+(drdp!H120+drdp!Q120)*'ASXY-TI3S'!$D120)</f>
        <v>-6.7535339392050383E-3</v>
      </c>
      <c r="F120" s="20">
        <f>Model!$W$12*((drdp!C120+drdp!L120)*'ASXY-TI3S'!$B120+(drdp!F120+drdp!O120)*'ASXY-TI3S'!$C120+(drdp!I120+drdp!R120)*'ASXY-TI3S'!$D120)</f>
        <v>8.0485483347545322E-3</v>
      </c>
      <c r="G120" s="20">
        <f>Model!$W$12*((drdp!D120+drdp!M120)*'ASXY-TI3S'!$B120+(drdp!G120+drdp!P120)*'ASXY-TI3S'!$C120+(drdp!J120+drdp!S120)*'ASXY-TI3S'!$D120)</f>
        <v>0</v>
      </c>
      <c r="H120" s="18">
        <f>Model!$W$12*((drdp!B120)*'ASXY-TI3S'!$B120+(drdp!E120)*'ASXY-TI3S'!$C120+(drdp!H120)*'ASXY-TI3S'!$D120)</f>
        <v>-3.3767669696025192E-3</v>
      </c>
      <c r="I120" s="18">
        <f>Model!$W$12*((drdp!C120)*'ASXY-TI3S'!$B120+(drdp!F120)*'ASXY-TI3S'!$C120+(drdp!I120)*'ASXY-TI3S'!$D120)</f>
        <v>4.0242741673772661E-3</v>
      </c>
      <c r="J120" s="18">
        <f>Model!$W$12*((drdp!D120)*'ASXY-TI3S'!$B120+(drdp!G120)*'ASXY-TI3S'!$C120+(drdp!J120)*'ASXY-TI3S'!$D120)</f>
        <v>0</v>
      </c>
      <c r="K120" s="21">
        <f>SUM(E$3:E119)+H120</f>
        <v>-0.10514820162954942</v>
      </c>
      <c r="L120" s="21">
        <f>SUM(F$3:F119)+I120</f>
        <v>0.28933269922648719</v>
      </c>
      <c r="M120" s="21">
        <f>SUM(G$3:G119)+J120</f>
        <v>0</v>
      </c>
      <c r="N120" s="21"/>
      <c r="O120" s="21"/>
      <c r="P120" s="21"/>
      <c r="Q120" s="19">
        <f t="shared" si="5"/>
        <v>1.105614430592838E-2</v>
      </c>
      <c r="R120" s="19">
        <f t="shared" si="5"/>
        <v>8.3713410841684904E-2</v>
      </c>
      <c r="S120" s="19">
        <f t="shared" si="5"/>
        <v>0</v>
      </c>
      <c r="T120" s="19">
        <f t="shared" si="6"/>
        <v>-3.0422812996288455E-2</v>
      </c>
      <c r="U120" s="19">
        <f t="shared" si="7"/>
        <v>0</v>
      </c>
      <c r="V120" s="19">
        <f t="shared" si="8"/>
        <v>0</v>
      </c>
    </row>
    <row r="121" spans="1:22" x14ac:dyDescent="0.25">
      <c r="A121" s="26">
        <f>Wellpath!E121</f>
        <v>11300</v>
      </c>
      <c r="B121" s="22">
        <v>0</v>
      </c>
      <c r="C121" s="22">
        <v>0</v>
      </c>
      <c r="D121" s="22">
        <f>(TAN(Dip) * SIN(Wellpath!$L121) * COS(Wellpath!$O121) - COS(Wellpath!$L121)) / 2</f>
        <v>-0.79606401241596458</v>
      </c>
      <c r="E121" s="20">
        <f>Model!$W$12*((drdp!B121+drdp!K121)*'ASXY-TI3S'!$B121+(drdp!E121+drdp!N121)*'ASXY-TI3S'!$C121+(drdp!H121+drdp!Q121)*'ASXY-TI3S'!$D121)</f>
        <v>-6.7535339392050383E-3</v>
      </c>
      <c r="F121" s="20">
        <f>Model!$W$12*((drdp!C121+drdp!L121)*'ASXY-TI3S'!$B121+(drdp!F121+drdp!O121)*'ASXY-TI3S'!$C121+(drdp!I121+drdp!R121)*'ASXY-TI3S'!$D121)</f>
        <v>8.0485483347545322E-3</v>
      </c>
      <c r="G121" s="20">
        <f>Model!$W$12*((drdp!D121+drdp!M121)*'ASXY-TI3S'!$B121+(drdp!G121+drdp!P121)*'ASXY-TI3S'!$C121+(drdp!J121+drdp!S121)*'ASXY-TI3S'!$D121)</f>
        <v>0</v>
      </c>
      <c r="H121" s="18">
        <f>Model!$W$12*((drdp!B121)*'ASXY-TI3S'!$B121+(drdp!E121)*'ASXY-TI3S'!$C121+(drdp!H121)*'ASXY-TI3S'!$D121)</f>
        <v>-3.3767669696025192E-3</v>
      </c>
      <c r="I121" s="18">
        <f>Model!$W$12*((drdp!C121)*'ASXY-TI3S'!$B121+(drdp!F121)*'ASXY-TI3S'!$C121+(drdp!I121)*'ASXY-TI3S'!$D121)</f>
        <v>4.0242741673772661E-3</v>
      </c>
      <c r="J121" s="18">
        <f>Model!$W$12*((drdp!D121)*'ASXY-TI3S'!$B121+(drdp!G121)*'ASXY-TI3S'!$C121+(drdp!J121)*'ASXY-TI3S'!$D121)</f>
        <v>0</v>
      </c>
      <c r="K121" s="21">
        <f>SUM(E$3:E120)+H121</f>
        <v>-0.11190173556875446</v>
      </c>
      <c r="L121" s="21">
        <f>SUM(F$3:F120)+I121</f>
        <v>0.29738124756124173</v>
      </c>
      <c r="M121" s="21">
        <f>SUM(G$3:G120)+J121</f>
        <v>0</v>
      </c>
      <c r="N121" s="21"/>
      <c r="O121" s="21"/>
      <c r="P121" s="21"/>
      <c r="Q121" s="19">
        <f t="shared" si="5"/>
        <v>1.2521998423299447E-2</v>
      </c>
      <c r="R121" s="19">
        <f t="shared" si="5"/>
        <v>8.8435606401080544E-2</v>
      </c>
      <c r="S121" s="19">
        <f t="shared" si="5"/>
        <v>0</v>
      </c>
      <c r="T121" s="19">
        <f t="shared" si="6"/>
        <v>-3.3277477727704383E-2</v>
      </c>
      <c r="U121" s="19">
        <f t="shared" si="7"/>
        <v>0</v>
      </c>
      <c r="V121" s="19">
        <f t="shared" si="8"/>
        <v>0</v>
      </c>
    </row>
    <row r="122" spans="1:22" x14ac:dyDescent="0.25">
      <c r="A122" s="26">
        <f>Wellpath!E122</f>
        <v>11400</v>
      </c>
      <c r="B122" s="22">
        <v>0</v>
      </c>
      <c r="C122" s="22">
        <v>0</v>
      </c>
      <c r="D122" s="22">
        <f>(TAN(Dip) * SIN(Wellpath!$L122) * COS(Wellpath!$O122) - COS(Wellpath!$L122)) / 2</f>
        <v>-0.79606401241596458</v>
      </c>
      <c r="E122" s="20">
        <f>Model!$W$12*((drdp!B122+drdp!K122)*'ASXY-TI3S'!$B122+(drdp!E122+drdp!N122)*'ASXY-TI3S'!$C122+(drdp!H122+drdp!Q122)*'ASXY-TI3S'!$D122)</f>
        <v>-6.7535339392050383E-3</v>
      </c>
      <c r="F122" s="20">
        <f>Model!$W$12*((drdp!C122+drdp!L122)*'ASXY-TI3S'!$B122+(drdp!F122+drdp!O122)*'ASXY-TI3S'!$C122+(drdp!I122+drdp!R122)*'ASXY-TI3S'!$D122)</f>
        <v>8.0485483347545322E-3</v>
      </c>
      <c r="G122" s="20">
        <f>Model!$W$12*((drdp!D122+drdp!M122)*'ASXY-TI3S'!$B122+(drdp!G122+drdp!P122)*'ASXY-TI3S'!$C122+(drdp!J122+drdp!S122)*'ASXY-TI3S'!$D122)</f>
        <v>0</v>
      </c>
      <c r="H122" s="18">
        <f>Model!$W$12*((drdp!B122)*'ASXY-TI3S'!$B122+(drdp!E122)*'ASXY-TI3S'!$C122+(drdp!H122)*'ASXY-TI3S'!$D122)</f>
        <v>-3.3767669696025192E-3</v>
      </c>
      <c r="I122" s="18">
        <f>Model!$W$12*((drdp!C122)*'ASXY-TI3S'!$B122+(drdp!F122)*'ASXY-TI3S'!$C122+(drdp!I122)*'ASXY-TI3S'!$D122)</f>
        <v>4.0242741673772661E-3</v>
      </c>
      <c r="J122" s="18">
        <f>Model!$W$12*((drdp!D122)*'ASXY-TI3S'!$B122+(drdp!G122)*'ASXY-TI3S'!$C122+(drdp!J122)*'ASXY-TI3S'!$D122)</f>
        <v>0</v>
      </c>
      <c r="K122" s="21">
        <f>SUM(E$3:E121)+H122</f>
        <v>-0.1186552695079595</v>
      </c>
      <c r="L122" s="21">
        <f>SUM(F$3:F121)+I122</f>
        <v>0.30542979589599628</v>
      </c>
      <c r="M122" s="21">
        <f>SUM(G$3:G121)+J122</f>
        <v>0</v>
      </c>
      <c r="N122" s="21"/>
      <c r="O122" s="21"/>
      <c r="P122" s="21"/>
      <c r="Q122" s="19">
        <f t="shared" si="5"/>
        <v>1.4079072982006504E-2</v>
      </c>
      <c r="R122" s="19">
        <f t="shared" si="5"/>
        <v>9.328736022106994E-2</v>
      </c>
      <c r="S122" s="19">
        <f t="shared" si="5"/>
        <v>0</v>
      </c>
      <c r="T122" s="19">
        <f t="shared" si="6"/>
        <v>-3.6240854747800505E-2</v>
      </c>
      <c r="U122" s="19">
        <f t="shared" si="7"/>
        <v>0</v>
      </c>
      <c r="V122" s="19">
        <f t="shared" si="8"/>
        <v>0</v>
      </c>
    </row>
    <row r="123" spans="1:22" x14ac:dyDescent="0.25">
      <c r="A123" s="26">
        <f>Wellpath!E123</f>
        <v>11500</v>
      </c>
      <c r="B123" s="22">
        <v>0</v>
      </c>
      <c r="C123" s="22">
        <v>0</v>
      </c>
      <c r="D123" s="22">
        <f>(TAN(Dip) * SIN(Wellpath!$L123) * COS(Wellpath!$O123) - COS(Wellpath!$L123)) / 2</f>
        <v>-0.79606401241596458</v>
      </c>
      <c r="E123" s="20">
        <f>Model!$W$12*((drdp!B123+drdp!K123)*'ASXY-TI3S'!$B123+(drdp!E123+drdp!N123)*'ASXY-TI3S'!$C123+(drdp!H123+drdp!Q123)*'ASXY-TI3S'!$D123)</f>
        <v>-6.7535339392050383E-3</v>
      </c>
      <c r="F123" s="20">
        <f>Model!$W$12*((drdp!C123+drdp!L123)*'ASXY-TI3S'!$B123+(drdp!F123+drdp!O123)*'ASXY-TI3S'!$C123+(drdp!I123+drdp!R123)*'ASXY-TI3S'!$D123)</f>
        <v>8.0485483347545322E-3</v>
      </c>
      <c r="G123" s="20">
        <f>Model!$W$12*((drdp!D123+drdp!M123)*'ASXY-TI3S'!$B123+(drdp!G123+drdp!P123)*'ASXY-TI3S'!$C123+(drdp!J123+drdp!S123)*'ASXY-TI3S'!$D123)</f>
        <v>0</v>
      </c>
      <c r="H123" s="18">
        <f>Model!$W$12*((drdp!B123)*'ASXY-TI3S'!$B123+(drdp!E123)*'ASXY-TI3S'!$C123+(drdp!H123)*'ASXY-TI3S'!$D123)</f>
        <v>-3.3767669696025192E-3</v>
      </c>
      <c r="I123" s="18">
        <f>Model!$W$12*((drdp!C123)*'ASXY-TI3S'!$B123+(drdp!F123)*'ASXY-TI3S'!$C123+(drdp!I123)*'ASXY-TI3S'!$D123)</f>
        <v>4.0242741673772661E-3</v>
      </c>
      <c r="J123" s="18">
        <f>Model!$W$12*((drdp!D123)*'ASXY-TI3S'!$B123+(drdp!G123)*'ASXY-TI3S'!$C123+(drdp!J123)*'ASXY-TI3S'!$D123)</f>
        <v>0</v>
      </c>
      <c r="K123" s="21">
        <f>SUM(E$3:E122)+H123</f>
        <v>-0.12540880344716454</v>
      </c>
      <c r="L123" s="21">
        <f>SUM(F$3:F122)+I123</f>
        <v>0.31347834423075083</v>
      </c>
      <c r="M123" s="21">
        <f>SUM(G$3:G122)+J123</f>
        <v>0</v>
      </c>
      <c r="N123" s="21"/>
      <c r="O123" s="21"/>
      <c r="P123" s="21"/>
      <c r="Q123" s="19">
        <f t="shared" si="5"/>
        <v>1.5727367982049548E-2</v>
      </c>
      <c r="R123" s="19">
        <f t="shared" si="5"/>
        <v>9.8268672301653107E-2</v>
      </c>
      <c r="S123" s="19">
        <f t="shared" si="5"/>
        <v>0</v>
      </c>
      <c r="T123" s="19">
        <f t="shared" si="6"/>
        <v>-3.9312944056576815E-2</v>
      </c>
      <c r="U123" s="19">
        <f t="shared" si="7"/>
        <v>0</v>
      </c>
      <c r="V123" s="19">
        <f t="shared" si="8"/>
        <v>0</v>
      </c>
    </row>
    <row r="124" spans="1:22" x14ac:dyDescent="0.25">
      <c r="A124" s="26">
        <f>Wellpath!E124</f>
        <v>11600</v>
      </c>
      <c r="B124" s="22">
        <v>0</v>
      </c>
      <c r="C124" s="22">
        <v>0</v>
      </c>
      <c r="D124" s="22">
        <f>(TAN(Dip) * SIN(Wellpath!$L124) * COS(Wellpath!$O124) - COS(Wellpath!$L124)) / 2</f>
        <v>-0.79606401241596458</v>
      </c>
      <c r="E124" s="20">
        <f>Model!$W$12*((drdp!B124+drdp!K124)*'ASXY-TI3S'!$B124+(drdp!E124+drdp!N124)*'ASXY-TI3S'!$C124+(drdp!H124+drdp!Q124)*'ASXY-TI3S'!$D124)</f>
        <v>-6.7535339392050383E-3</v>
      </c>
      <c r="F124" s="20">
        <f>Model!$W$12*((drdp!C124+drdp!L124)*'ASXY-TI3S'!$B124+(drdp!F124+drdp!O124)*'ASXY-TI3S'!$C124+(drdp!I124+drdp!R124)*'ASXY-TI3S'!$D124)</f>
        <v>8.0485483347545322E-3</v>
      </c>
      <c r="G124" s="20">
        <f>Model!$W$12*((drdp!D124+drdp!M124)*'ASXY-TI3S'!$B124+(drdp!G124+drdp!P124)*'ASXY-TI3S'!$C124+(drdp!J124+drdp!S124)*'ASXY-TI3S'!$D124)</f>
        <v>0</v>
      </c>
      <c r="H124" s="18">
        <f>Model!$W$12*((drdp!B124)*'ASXY-TI3S'!$B124+(drdp!E124)*'ASXY-TI3S'!$C124+(drdp!H124)*'ASXY-TI3S'!$D124)</f>
        <v>-3.3767669696025192E-3</v>
      </c>
      <c r="I124" s="18">
        <f>Model!$W$12*((drdp!C124)*'ASXY-TI3S'!$B124+(drdp!F124)*'ASXY-TI3S'!$C124+(drdp!I124)*'ASXY-TI3S'!$D124)</f>
        <v>4.0242741673772661E-3</v>
      </c>
      <c r="J124" s="18">
        <f>Model!$W$12*((drdp!D124)*'ASXY-TI3S'!$B124+(drdp!G124)*'ASXY-TI3S'!$C124+(drdp!J124)*'ASXY-TI3S'!$D124)</f>
        <v>0</v>
      </c>
      <c r="K124" s="21">
        <f>SUM(E$3:E123)+H124</f>
        <v>-0.13216233738636957</v>
      </c>
      <c r="L124" s="21">
        <f>SUM(F$3:F123)+I124</f>
        <v>0.32152689256550537</v>
      </c>
      <c r="M124" s="21">
        <f>SUM(G$3:G123)+J124</f>
        <v>0</v>
      </c>
      <c r="N124" s="21"/>
      <c r="O124" s="21"/>
      <c r="P124" s="21"/>
      <c r="Q124" s="19">
        <f t="shared" si="5"/>
        <v>1.7466883423428579E-2</v>
      </c>
      <c r="R124" s="19">
        <f t="shared" si="5"/>
        <v>0.10337954264283003</v>
      </c>
      <c r="S124" s="19">
        <f t="shared" si="5"/>
        <v>0</v>
      </c>
      <c r="T124" s="19">
        <f t="shared" si="6"/>
        <v>-4.249374565403332E-2</v>
      </c>
      <c r="U124" s="19">
        <f t="shared" si="7"/>
        <v>0</v>
      </c>
      <c r="V124" s="19">
        <f t="shared" si="8"/>
        <v>0</v>
      </c>
    </row>
    <row r="125" spans="1:22" x14ac:dyDescent="0.25">
      <c r="A125" s="26">
        <f>Wellpath!E125</f>
        <v>11700</v>
      </c>
      <c r="B125" s="22">
        <v>0</v>
      </c>
      <c r="C125" s="22">
        <v>0</v>
      </c>
      <c r="D125" s="22">
        <f>(TAN(Dip) * SIN(Wellpath!$L125) * COS(Wellpath!$O125) - COS(Wellpath!$L125)) / 2</f>
        <v>-0.79606401241596458</v>
      </c>
      <c r="E125" s="20">
        <f>Model!$W$12*((drdp!B125+drdp!K125)*'ASXY-TI3S'!$B125+(drdp!E125+drdp!N125)*'ASXY-TI3S'!$C125+(drdp!H125+drdp!Q125)*'ASXY-TI3S'!$D125)</f>
        <v>-6.7535339392050383E-3</v>
      </c>
      <c r="F125" s="20">
        <f>Model!$W$12*((drdp!C125+drdp!L125)*'ASXY-TI3S'!$B125+(drdp!F125+drdp!O125)*'ASXY-TI3S'!$C125+(drdp!I125+drdp!R125)*'ASXY-TI3S'!$D125)</f>
        <v>8.0485483347545322E-3</v>
      </c>
      <c r="G125" s="20">
        <f>Model!$W$12*((drdp!D125+drdp!M125)*'ASXY-TI3S'!$B125+(drdp!G125+drdp!P125)*'ASXY-TI3S'!$C125+(drdp!J125+drdp!S125)*'ASXY-TI3S'!$D125)</f>
        <v>0</v>
      </c>
      <c r="H125" s="18">
        <f>Model!$W$12*((drdp!B125)*'ASXY-TI3S'!$B125+(drdp!E125)*'ASXY-TI3S'!$C125+(drdp!H125)*'ASXY-TI3S'!$D125)</f>
        <v>-3.3767669696025192E-3</v>
      </c>
      <c r="I125" s="18">
        <f>Model!$W$12*((drdp!C125)*'ASXY-TI3S'!$B125+(drdp!F125)*'ASXY-TI3S'!$C125+(drdp!I125)*'ASXY-TI3S'!$D125)</f>
        <v>4.0242741673772661E-3</v>
      </c>
      <c r="J125" s="18">
        <f>Model!$W$12*((drdp!D125)*'ASXY-TI3S'!$B125+(drdp!G125)*'ASXY-TI3S'!$C125+(drdp!J125)*'ASXY-TI3S'!$D125)</f>
        <v>0</v>
      </c>
      <c r="K125" s="21">
        <f>SUM(E$3:E124)+H125</f>
        <v>-0.13891587132557459</v>
      </c>
      <c r="L125" s="21">
        <f>SUM(F$3:F124)+I125</f>
        <v>0.32957544090025992</v>
      </c>
      <c r="M125" s="21">
        <f>SUM(G$3:G124)+J125</f>
        <v>0</v>
      </c>
      <c r="N125" s="21"/>
      <c r="O125" s="21"/>
      <c r="P125" s="21"/>
      <c r="Q125" s="19">
        <f t="shared" si="5"/>
        <v>1.9297619306143599E-2</v>
      </c>
      <c r="R125" s="19">
        <f t="shared" si="5"/>
        <v>0.10861997124460072</v>
      </c>
      <c r="S125" s="19">
        <f t="shared" si="5"/>
        <v>0</v>
      </c>
      <c r="T125" s="19">
        <f t="shared" si="6"/>
        <v>-4.578325954017002E-2</v>
      </c>
      <c r="U125" s="19">
        <f t="shared" si="7"/>
        <v>0</v>
      </c>
      <c r="V125" s="19">
        <f t="shared" si="8"/>
        <v>0</v>
      </c>
    </row>
    <row r="126" spans="1:22" x14ac:dyDescent="0.25">
      <c r="A126" s="26">
        <f>Wellpath!E126</f>
        <v>11800</v>
      </c>
      <c r="B126" s="22">
        <v>0</v>
      </c>
      <c r="C126" s="22">
        <v>0</v>
      </c>
      <c r="D126" s="22">
        <f>(TAN(Dip) * SIN(Wellpath!$L126) * COS(Wellpath!$O126) - COS(Wellpath!$L126)) / 2</f>
        <v>-0.79606401241596458</v>
      </c>
      <c r="E126" s="20">
        <f>Model!$W$12*((drdp!B126+drdp!K126)*'ASXY-TI3S'!$B126+(drdp!E126+drdp!N126)*'ASXY-TI3S'!$C126+(drdp!H126+drdp!Q126)*'ASXY-TI3S'!$D126)</f>
        <v>-6.7535339392050383E-3</v>
      </c>
      <c r="F126" s="20">
        <f>Model!$W$12*((drdp!C126+drdp!L126)*'ASXY-TI3S'!$B126+(drdp!F126+drdp!O126)*'ASXY-TI3S'!$C126+(drdp!I126+drdp!R126)*'ASXY-TI3S'!$D126)</f>
        <v>8.0485483347545322E-3</v>
      </c>
      <c r="G126" s="20">
        <f>Model!$W$12*((drdp!D126+drdp!M126)*'ASXY-TI3S'!$B126+(drdp!G126+drdp!P126)*'ASXY-TI3S'!$C126+(drdp!J126+drdp!S126)*'ASXY-TI3S'!$D126)</f>
        <v>0</v>
      </c>
      <c r="H126" s="18">
        <f>Model!$W$12*((drdp!B126)*'ASXY-TI3S'!$B126+(drdp!E126)*'ASXY-TI3S'!$C126+(drdp!H126)*'ASXY-TI3S'!$D126)</f>
        <v>-3.3767669696025192E-3</v>
      </c>
      <c r="I126" s="18">
        <f>Model!$W$12*((drdp!C126)*'ASXY-TI3S'!$B126+(drdp!F126)*'ASXY-TI3S'!$C126+(drdp!I126)*'ASXY-TI3S'!$D126)</f>
        <v>4.0242741673772661E-3</v>
      </c>
      <c r="J126" s="18">
        <f>Model!$W$12*((drdp!D126)*'ASXY-TI3S'!$B126+(drdp!G126)*'ASXY-TI3S'!$C126+(drdp!J126)*'ASXY-TI3S'!$D126)</f>
        <v>0</v>
      </c>
      <c r="K126" s="21">
        <f>SUM(E$3:E125)+H126</f>
        <v>-0.14566940526477962</v>
      </c>
      <c r="L126" s="21">
        <f>SUM(F$3:F125)+I126</f>
        <v>0.33762398923501447</v>
      </c>
      <c r="M126" s="21">
        <f>SUM(G$3:G125)+J126</f>
        <v>0</v>
      </c>
      <c r="N126" s="21"/>
      <c r="O126" s="21"/>
      <c r="P126" s="21"/>
      <c r="Q126" s="19">
        <f t="shared" si="5"/>
        <v>2.1219575630194602E-2</v>
      </c>
      <c r="R126" s="19">
        <f t="shared" si="5"/>
        <v>0.11398995810696516</v>
      </c>
      <c r="S126" s="19">
        <f t="shared" si="5"/>
        <v>0</v>
      </c>
      <c r="T126" s="19">
        <f t="shared" si="6"/>
        <v>-4.9181485714986914E-2</v>
      </c>
      <c r="U126" s="19">
        <f t="shared" si="7"/>
        <v>0</v>
      </c>
      <c r="V126" s="19">
        <f t="shared" si="8"/>
        <v>0</v>
      </c>
    </row>
    <row r="127" spans="1:22" x14ac:dyDescent="0.25">
      <c r="A127" s="26">
        <f>Wellpath!E127</f>
        <v>11900</v>
      </c>
      <c r="B127" s="22">
        <v>0</v>
      </c>
      <c r="C127" s="22">
        <v>0</v>
      </c>
      <c r="D127" s="22">
        <f>(TAN(Dip) * SIN(Wellpath!$L127) * COS(Wellpath!$O127) - COS(Wellpath!$L127)) / 2</f>
        <v>-0.79606401241596458</v>
      </c>
      <c r="E127" s="20">
        <f>Model!$W$12*((drdp!B127+drdp!K127)*'ASXY-TI3S'!$B127+(drdp!E127+drdp!N127)*'ASXY-TI3S'!$C127+(drdp!H127+drdp!Q127)*'ASXY-TI3S'!$D127)</f>
        <v>-6.7535339392050383E-3</v>
      </c>
      <c r="F127" s="20">
        <f>Model!$W$12*((drdp!C127+drdp!L127)*'ASXY-TI3S'!$B127+(drdp!F127+drdp!O127)*'ASXY-TI3S'!$C127+(drdp!I127+drdp!R127)*'ASXY-TI3S'!$D127)</f>
        <v>8.0485483347545322E-3</v>
      </c>
      <c r="G127" s="20">
        <f>Model!$W$12*((drdp!D127+drdp!M127)*'ASXY-TI3S'!$B127+(drdp!G127+drdp!P127)*'ASXY-TI3S'!$C127+(drdp!J127+drdp!S127)*'ASXY-TI3S'!$D127)</f>
        <v>0</v>
      </c>
      <c r="H127" s="18">
        <f>Model!$W$12*((drdp!B127)*'ASXY-TI3S'!$B127+(drdp!E127)*'ASXY-TI3S'!$C127+(drdp!H127)*'ASXY-TI3S'!$D127)</f>
        <v>-3.3767669696025192E-3</v>
      </c>
      <c r="I127" s="18">
        <f>Model!$W$12*((drdp!C127)*'ASXY-TI3S'!$B127+(drdp!F127)*'ASXY-TI3S'!$C127+(drdp!I127)*'ASXY-TI3S'!$D127)</f>
        <v>4.0242741673772661E-3</v>
      </c>
      <c r="J127" s="18">
        <f>Model!$W$12*((drdp!D127)*'ASXY-TI3S'!$B127+(drdp!G127)*'ASXY-TI3S'!$C127+(drdp!J127)*'ASXY-TI3S'!$D127)</f>
        <v>0</v>
      </c>
      <c r="K127" s="21">
        <f>SUM(E$3:E126)+H127</f>
        <v>-0.15242293920398464</v>
      </c>
      <c r="L127" s="21">
        <f>SUM(F$3:F126)+I127</f>
        <v>0.34567253756976901</v>
      </c>
      <c r="M127" s="21">
        <f>SUM(G$3:G126)+J127</f>
        <v>0</v>
      </c>
      <c r="N127" s="21"/>
      <c r="O127" s="21"/>
      <c r="P127" s="21"/>
      <c r="Q127" s="19">
        <f t="shared" si="5"/>
        <v>2.3232752395581598E-2</v>
      </c>
      <c r="R127" s="19">
        <f t="shared" si="5"/>
        <v>0.11948950322992337</v>
      </c>
      <c r="S127" s="19">
        <f t="shared" si="5"/>
        <v>0</v>
      </c>
      <c r="T127" s="19">
        <f t="shared" si="6"/>
        <v>-5.2688424178483996E-2</v>
      </c>
      <c r="U127" s="19">
        <f t="shared" si="7"/>
        <v>0</v>
      </c>
      <c r="V127" s="19">
        <f t="shared" si="8"/>
        <v>0</v>
      </c>
    </row>
    <row r="128" spans="1:22" x14ac:dyDescent="0.25">
      <c r="A128" s="26">
        <f>Wellpath!E128</f>
        <v>12000</v>
      </c>
      <c r="B128" s="22">
        <v>0</v>
      </c>
      <c r="C128" s="22">
        <v>0</v>
      </c>
      <c r="D128" s="22">
        <f>(TAN(Dip) * SIN(Wellpath!$L128) * COS(Wellpath!$O128) - COS(Wellpath!$L128)) / 2</f>
        <v>-0.79606401241596458</v>
      </c>
      <c r="E128" s="20">
        <f>Model!$W$12*((drdp!B128+drdp!K128)*'ASXY-TI3S'!$B128+(drdp!E128+drdp!N128)*'ASXY-TI3S'!$C128+(drdp!H128+drdp!Q128)*'ASXY-TI3S'!$D128)</f>
        <v>-6.7535339392050383E-3</v>
      </c>
      <c r="F128" s="20">
        <f>Model!$W$12*((drdp!C128+drdp!L128)*'ASXY-TI3S'!$B128+(drdp!F128+drdp!O128)*'ASXY-TI3S'!$C128+(drdp!I128+drdp!R128)*'ASXY-TI3S'!$D128)</f>
        <v>8.0485483347545322E-3</v>
      </c>
      <c r="G128" s="20">
        <f>Model!$W$12*((drdp!D128+drdp!M128)*'ASXY-TI3S'!$B128+(drdp!G128+drdp!P128)*'ASXY-TI3S'!$C128+(drdp!J128+drdp!S128)*'ASXY-TI3S'!$D128)</f>
        <v>0</v>
      </c>
      <c r="H128" s="18">
        <f>Model!$W$12*((drdp!B128)*'ASXY-TI3S'!$B128+(drdp!E128)*'ASXY-TI3S'!$C128+(drdp!H128)*'ASXY-TI3S'!$D128)</f>
        <v>-3.3767669696025192E-3</v>
      </c>
      <c r="I128" s="18">
        <f>Model!$W$12*((drdp!C128)*'ASXY-TI3S'!$B128+(drdp!F128)*'ASXY-TI3S'!$C128+(drdp!I128)*'ASXY-TI3S'!$D128)</f>
        <v>4.0242741673772661E-3</v>
      </c>
      <c r="J128" s="18">
        <f>Model!$W$12*((drdp!D128)*'ASXY-TI3S'!$B128+(drdp!G128)*'ASXY-TI3S'!$C128+(drdp!J128)*'ASXY-TI3S'!$D128)</f>
        <v>0</v>
      </c>
      <c r="K128" s="21">
        <f>SUM(E$3:E127)+H128</f>
        <v>-0.15917647314318967</v>
      </c>
      <c r="L128" s="21">
        <f>SUM(F$3:F127)+I128</f>
        <v>0.35372108590452356</v>
      </c>
      <c r="M128" s="21">
        <f>SUM(G$3:G127)+J128</f>
        <v>0</v>
      </c>
      <c r="N128" s="21"/>
      <c r="O128" s="21"/>
      <c r="P128" s="21"/>
      <c r="Q128" s="19">
        <f t="shared" si="5"/>
        <v>2.5337149602304581E-2</v>
      </c>
      <c r="R128" s="19">
        <f t="shared" si="5"/>
        <v>0.12511860661347535</v>
      </c>
      <c r="S128" s="19">
        <f t="shared" si="5"/>
        <v>0</v>
      </c>
      <c r="T128" s="19">
        <f t="shared" si="6"/>
        <v>-5.630407493066128E-2</v>
      </c>
      <c r="U128" s="19">
        <f t="shared" si="7"/>
        <v>0</v>
      </c>
      <c r="V128" s="19">
        <f t="shared" si="8"/>
        <v>0</v>
      </c>
    </row>
    <row r="129" spans="1:22" x14ac:dyDescent="0.25">
      <c r="A129" s="26">
        <f>Wellpath!E129</f>
        <v>12100</v>
      </c>
      <c r="B129" s="22">
        <v>0</v>
      </c>
      <c r="C129" s="22">
        <v>0</v>
      </c>
      <c r="D129" s="22">
        <f>(TAN(Dip) * SIN(Wellpath!$L129) * COS(Wellpath!$O129) - COS(Wellpath!$L129)) / 2</f>
        <v>-0.79606401241596458</v>
      </c>
      <c r="E129" s="20">
        <f>Model!$W$12*((drdp!B129+drdp!K129)*'ASXY-TI3S'!$B129+(drdp!E129+drdp!N129)*'ASXY-TI3S'!$C129+(drdp!H129+drdp!Q129)*'ASXY-TI3S'!$D129)</f>
        <v>-6.7535339392050383E-3</v>
      </c>
      <c r="F129" s="20">
        <f>Model!$W$12*((drdp!C129+drdp!L129)*'ASXY-TI3S'!$B129+(drdp!F129+drdp!O129)*'ASXY-TI3S'!$C129+(drdp!I129+drdp!R129)*'ASXY-TI3S'!$D129)</f>
        <v>8.0485483347545322E-3</v>
      </c>
      <c r="G129" s="20">
        <f>Model!$W$12*((drdp!D129+drdp!M129)*'ASXY-TI3S'!$B129+(drdp!G129+drdp!P129)*'ASXY-TI3S'!$C129+(drdp!J129+drdp!S129)*'ASXY-TI3S'!$D129)</f>
        <v>0</v>
      </c>
      <c r="H129" s="18">
        <f>Model!$W$12*((drdp!B129)*'ASXY-TI3S'!$B129+(drdp!E129)*'ASXY-TI3S'!$C129+(drdp!H129)*'ASXY-TI3S'!$D129)</f>
        <v>-3.3767669696025192E-3</v>
      </c>
      <c r="I129" s="18">
        <f>Model!$W$12*((drdp!C129)*'ASXY-TI3S'!$B129+(drdp!F129)*'ASXY-TI3S'!$C129+(drdp!I129)*'ASXY-TI3S'!$D129)</f>
        <v>4.0242741673772661E-3</v>
      </c>
      <c r="J129" s="18">
        <f>Model!$W$12*((drdp!D129)*'ASXY-TI3S'!$B129+(drdp!G129)*'ASXY-TI3S'!$C129+(drdp!J129)*'ASXY-TI3S'!$D129)</f>
        <v>0</v>
      </c>
      <c r="K129" s="21">
        <f>SUM(E$3:E128)+H129</f>
        <v>-0.16593000708239469</v>
      </c>
      <c r="L129" s="21">
        <f>SUM(F$3:F128)+I129</f>
        <v>0.3617696342392781</v>
      </c>
      <c r="M129" s="21">
        <f>SUM(G$3:G128)+J129</f>
        <v>0</v>
      </c>
      <c r="N129" s="21"/>
      <c r="O129" s="21"/>
      <c r="P129" s="21"/>
      <c r="Q129" s="19">
        <f t="shared" si="5"/>
        <v>2.7532767250363552E-2</v>
      </c>
      <c r="R129" s="19">
        <f t="shared" si="5"/>
        <v>0.13087726825762105</v>
      </c>
      <c r="S129" s="19">
        <f t="shared" si="5"/>
        <v>0</v>
      </c>
      <c r="T129" s="19">
        <f t="shared" si="6"/>
        <v>-6.0028437971518751E-2</v>
      </c>
      <c r="U129" s="19">
        <f t="shared" si="7"/>
        <v>0</v>
      </c>
      <c r="V129" s="19">
        <f t="shared" si="8"/>
        <v>0</v>
      </c>
    </row>
    <row r="130" spans="1:22" x14ac:dyDescent="0.25">
      <c r="A130" s="26">
        <f>Wellpath!E130</f>
        <v>12200</v>
      </c>
      <c r="B130" s="22">
        <v>0</v>
      </c>
      <c r="C130" s="22">
        <v>0</v>
      </c>
      <c r="D130" s="22">
        <f>(TAN(Dip) * SIN(Wellpath!$L130) * COS(Wellpath!$O130) - COS(Wellpath!$L130)) / 2</f>
        <v>-0.79606401241596458</v>
      </c>
      <c r="E130" s="20">
        <f>Model!$W$12*((drdp!B130+drdp!K130)*'ASXY-TI3S'!$B130+(drdp!E130+drdp!N130)*'ASXY-TI3S'!$C130+(drdp!H130+drdp!Q130)*'ASXY-TI3S'!$D130)</f>
        <v>-6.753533939204988E-3</v>
      </c>
      <c r="F130" s="20">
        <f>Model!$W$12*((drdp!C130+drdp!L130)*'ASXY-TI3S'!$B130+(drdp!F130+drdp!O130)*'ASXY-TI3S'!$C130+(drdp!I130+drdp!R130)*'ASXY-TI3S'!$D130)</f>
        <v>8.0485483347544715E-3</v>
      </c>
      <c r="G130" s="20">
        <f>Model!$W$12*((drdp!D130+drdp!M130)*'ASXY-TI3S'!$B130+(drdp!G130+drdp!P130)*'ASXY-TI3S'!$C130+(drdp!J130+drdp!S130)*'ASXY-TI3S'!$D130)</f>
        <v>0</v>
      </c>
      <c r="H130" s="18">
        <f>Model!$W$12*((drdp!B130)*'ASXY-TI3S'!$B130+(drdp!E130)*'ASXY-TI3S'!$C130+(drdp!H130)*'ASXY-TI3S'!$D130)</f>
        <v>-3.3767669696025192E-3</v>
      </c>
      <c r="I130" s="18">
        <f>Model!$W$12*((drdp!C130)*'ASXY-TI3S'!$B130+(drdp!F130)*'ASXY-TI3S'!$C130+(drdp!I130)*'ASXY-TI3S'!$D130)</f>
        <v>4.0242741673772661E-3</v>
      </c>
      <c r="J130" s="18">
        <f>Model!$W$12*((drdp!D130)*'ASXY-TI3S'!$B130+(drdp!G130)*'ASXY-TI3S'!$C130+(drdp!J130)*'ASXY-TI3S'!$D130)</f>
        <v>0</v>
      </c>
      <c r="K130" s="21">
        <f>SUM(E$3:E129)+H130</f>
        <v>-0.17268354102159972</v>
      </c>
      <c r="L130" s="21">
        <f>SUM(F$3:F129)+I130</f>
        <v>0.36981818257403265</v>
      </c>
      <c r="M130" s="21">
        <f>SUM(G$3:G129)+J130</f>
        <v>0</v>
      </c>
      <c r="N130" s="21"/>
      <c r="O130" s="21"/>
      <c r="P130" s="21"/>
      <c r="Q130" s="19">
        <f t="shared" si="5"/>
        <v>2.9819605339758512E-2</v>
      </c>
      <c r="R130" s="19">
        <f t="shared" si="5"/>
        <v>0.13676548816236056</v>
      </c>
      <c r="S130" s="19">
        <f t="shared" si="5"/>
        <v>0</v>
      </c>
      <c r="T130" s="19">
        <f t="shared" si="6"/>
        <v>-6.3861513301056425E-2</v>
      </c>
      <c r="U130" s="19">
        <f t="shared" si="7"/>
        <v>0</v>
      </c>
      <c r="V130" s="19">
        <f t="shared" si="8"/>
        <v>0</v>
      </c>
    </row>
    <row r="131" spans="1:22" x14ac:dyDescent="0.25">
      <c r="A131" s="26">
        <f>Wellpath!E131</f>
        <v>12300</v>
      </c>
      <c r="B131" s="22">
        <v>0</v>
      </c>
      <c r="C131" s="22">
        <v>0</v>
      </c>
      <c r="D131" s="22">
        <f>(TAN(Dip) * SIN(Wellpath!$L131) * COS(Wellpath!$O131) - COS(Wellpath!$L131)) / 2</f>
        <v>-0.79606401241596458</v>
      </c>
      <c r="E131" s="20">
        <f>Model!$W$12*((drdp!B131+drdp!K131)*'ASXY-TI3S'!$B131+(drdp!E131+drdp!N131)*'ASXY-TI3S'!$C131+(drdp!H131+drdp!Q131)*'ASXY-TI3S'!$D131)</f>
        <v>-6.753533939204988E-3</v>
      </c>
      <c r="F131" s="20">
        <f>Model!$W$12*((drdp!C131+drdp!L131)*'ASXY-TI3S'!$B131+(drdp!F131+drdp!O131)*'ASXY-TI3S'!$C131+(drdp!I131+drdp!R131)*'ASXY-TI3S'!$D131)</f>
        <v>8.0485483347544715E-3</v>
      </c>
      <c r="G131" s="20">
        <f>Model!$W$12*((drdp!D131+drdp!M131)*'ASXY-TI3S'!$B131+(drdp!G131+drdp!P131)*'ASXY-TI3S'!$C131+(drdp!J131+drdp!S131)*'ASXY-TI3S'!$D131)</f>
        <v>0</v>
      </c>
      <c r="H131" s="18">
        <f>Model!$W$12*((drdp!B131)*'ASXY-TI3S'!$B131+(drdp!E131)*'ASXY-TI3S'!$C131+(drdp!H131)*'ASXY-TI3S'!$D131)</f>
        <v>-3.3767669696024684E-3</v>
      </c>
      <c r="I131" s="18">
        <f>Model!$W$12*((drdp!C131)*'ASXY-TI3S'!$B131+(drdp!F131)*'ASXY-TI3S'!$C131+(drdp!I131)*'ASXY-TI3S'!$D131)</f>
        <v>4.0242741673772054E-3</v>
      </c>
      <c r="J131" s="18">
        <f>Model!$W$12*((drdp!D131)*'ASXY-TI3S'!$B131+(drdp!G131)*'ASXY-TI3S'!$C131+(drdp!J131)*'ASXY-TI3S'!$D131)</f>
        <v>0</v>
      </c>
      <c r="K131" s="21">
        <f>SUM(E$3:E130)+H131</f>
        <v>-0.17943707496080466</v>
      </c>
      <c r="L131" s="21">
        <f>SUM(F$3:F130)+I131</f>
        <v>0.37786673090878709</v>
      </c>
      <c r="M131" s="21">
        <f>SUM(G$3:G130)+J131</f>
        <v>0</v>
      </c>
      <c r="N131" s="21"/>
      <c r="O131" s="21"/>
      <c r="P131" s="21"/>
      <c r="Q131" s="19">
        <f t="shared" si="5"/>
        <v>3.2197663870489432E-2</v>
      </c>
      <c r="R131" s="19">
        <f t="shared" si="5"/>
        <v>0.1427832663276937</v>
      </c>
      <c r="S131" s="19">
        <f t="shared" si="5"/>
        <v>0</v>
      </c>
      <c r="T131" s="19">
        <f t="shared" si="6"/>
        <v>-6.7803300919274237E-2</v>
      </c>
      <c r="U131" s="19">
        <f t="shared" si="7"/>
        <v>0</v>
      </c>
      <c r="V131" s="19">
        <f t="shared" si="8"/>
        <v>0</v>
      </c>
    </row>
    <row r="132" spans="1:22" x14ac:dyDescent="0.25">
      <c r="A132" s="26">
        <f>Wellpath!E132</f>
        <v>12400</v>
      </c>
      <c r="B132" s="22">
        <v>0</v>
      </c>
      <c r="C132" s="22">
        <v>0</v>
      </c>
      <c r="D132" s="22">
        <f>(TAN(Dip) * SIN(Wellpath!$L132) * COS(Wellpath!$O132) - COS(Wellpath!$L132)) / 2</f>
        <v>-0.79606401241596458</v>
      </c>
      <c r="E132" s="20">
        <f>Model!$W$12*((drdp!B132+drdp!K132)*'ASXY-TI3S'!$B132+(drdp!E132+drdp!N132)*'ASXY-TI3S'!$C132+(drdp!H132+drdp!Q132)*'ASXY-TI3S'!$D132)</f>
        <v>-6.7535339392050383E-3</v>
      </c>
      <c r="F132" s="20">
        <f>Model!$W$12*((drdp!C132+drdp!L132)*'ASXY-TI3S'!$B132+(drdp!F132+drdp!O132)*'ASXY-TI3S'!$C132+(drdp!I132+drdp!R132)*'ASXY-TI3S'!$D132)</f>
        <v>8.0485483347545322E-3</v>
      </c>
      <c r="G132" s="20">
        <f>Model!$W$12*((drdp!D132+drdp!M132)*'ASXY-TI3S'!$B132+(drdp!G132+drdp!P132)*'ASXY-TI3S'!$C132+(drdp!J132+drdp!S132)*'ASXY-TI3S'!$D132)</f>
        <v>0</v>
      </c>
      <c r="H132" s="18">
        <f>Model!$W$12*((drdp!B132)*'ASXY-TI3S'!$B132+(drdp!E132)*'ASXY-TI3S'!$C132+(drdp!H132)*'ASXY-TI3S'!$D132)</f>
        <v>-3.3767669696025192E-3</v>
      </c>
      <c r="I132" s="18">
        <f>Model!$W$12*((drdp!C132)*'ASXY-TI3S'!$B132+(drdp!F132)*'ASXY-TI3S'!$C132+(drdp!I132)*'ASXY-TI3S'!$D132)</f>
        <v>4.0242741673772661E-3</v>
      </c>
      <c r="J132" s="18">
        <f>Model!$W$12*((drdp!D132)*'ASXY-TI3S'!$B132+(drdp!G132)*'ASXY-TI3S'!$C132+(drdp!J132)*'ASXY-TI3S'!$D132)</f>
        <v>0</v>
      </c>
      <c r="K132" s="21">
        <f>SUM(E$3:E131)+H132</f>
        <v>-0.18619060890000971</v>
      </c>
      <c r="L132" s="21">
        <f>SUM(F$3:F131)+I132</f>
        <v>0.38591527924354163</v>
      </c>
      <c r="M132" s="21">
        <f>SUM(G$3:G131)+J132</f>
        <v>0</v>
      </c>
      <c r="N132" s="21"/>
      <c r="O132" s="21"/>
      <c r="P132" s="21"/>
      <c r="Q132" s="19">
        <f t="shared" ref="Q132:S133" si="9">K132^2</f>
        <v>3.4666942842556378E-2</v>
      </c>
      <c r="R132" s="19">
        <f t="shared" si="9"/>
        <v>0.14893060275362072</v>
      </c>
      <c r="S132" s="19">
        <f t="shared" si="9"/>
        <v>0</v>
      </c>
      <c r="T132" s="19">
        <f t="shared" ref="T132:T133" si="10">K132*L132</f>
        <v>-7.1853800826172293E-2</v>
      </c>
      <c r="U132" s="19">
        <f t="shared" ref="U132:U133" si="11">K132*M132</f>
        <v>0</v>
      </c>
      <c r="V132" s="19">
        <f t="shared" ref="V132:V133" si="12">L132*M132</f>
        <v>0</v>
      </c>
    </row>
    <row r="133" spans="1:22" x14ac:dyDescent="0.25">
      <c r="A133" s="26">
        <f>Wellpath!E133</f>
        <v>12500</v>
      </c>
      <c r="B133" s="22">
        <v>0</v>
      </c>
      <c r="C133" s="22">
        <v>0</v>
      </c>
      <c r="D133" s="22">
        <f>(TAN(Dip) * SIN(Wellpath!$L133) * COS(Wellpath!$O133) - COS(Wellpath!$L133)) / 2</f>
        <v>-0.79606401241596458</v>
      </c>
      <c r="E133" s="20">
        <f>Model!$W$12*((drdp!B133+drdp!K133)*'ASXY-TI3S'!$B133+(drdp!E133+drdp!N133)*'ASXY-TI3S'!$C133+(drdp!H133+drdp!Q133)*'ASXY-TI3S'!$D133)</f>
        <v>0.41871910423071212</v>
      </c>
      <c r="F133" s="20">
        <f>Model!$W$12*((drdp!C133+drdp!L133)*'ASXY-TI3S'!$B133+(drdp!F133+drdp!O133)*'ASXY-TI3S'!$C133+(drdp!I133+drdp!R133)*'ASXY-TI3S'!$D133)</f>
        <v>-0.49900999675478069</v>
      </c>
      <c r="G133" s="20">
        <f>Model!$W$12*((drdp!D133+drdp!M133)*'ASXY-TI3S'!$B133+(drdp!G133+drdp!P133)*'ASXY-TI3S'!$C133+(drdp!J133+drdp!S133)*'ASXY-TI3S'!$D133)</f>
        <v>0</v>
      </c>
      <c r="H133" s="18">
        <f>Model!$W$12*((drdp!B133)*'ASXY-TI3S'!$B133+(drdp!E133)*'ASXY-TI3S'!$C133+(drdp!H133)*'ASXY-TI3S'!$D133)</f>
        <v>-3.3767669696025192E-3</v>
      </c>
      <c r="I133" s="18">
        <f>Model!$W$12*((drdp!C133)*'ASXY-TI3S'!$B133+(drdp!F133)*'ASXY-TI3S'!$C133+(drdp!I133)*'ASXY-TI3S'!$D133)</f>
        <v>4.0242741673772661E-3</v>
      </c>
      <c r="J133" s="18">
        <f>Model!$W$12*((drdp!D133)*'ASXY-TI3S'!$B133+(drdp!G133)*'ASXY-TI3S'!$C133+(drdp!J133)*'ASXY-TI3S'!$D133)</f>
        <v>0</v>
      </c>
      <c r="K133" s="21">
        <f>SUM(E$3:E132)+H133</f>
        <v>-0.19294414283921474</v>
      </c>
      <c r="L133" s="21">
        <f>SUM(F$3:F132)+I133</f>
        <v>0.39396382757829618</v>
      </c>
      <c r="M133" s="21">
        <f>SUM(G$3:G132)+J133</f>
        <v>0</v>
      </c>
      <c r="N133" s="21"/>
      <c r="O133" s="21"/>
      <c r="P133" s="21"/>
      <c r="Q133" s="19">
        <f t="shared" si="9"/>
        <v>3.7227442255959302E-2</v>
      </c>
      <c r="R133" s="19">
        <f t="shared" si="9"/>
        <v>0.15520749744014148</v>
      </c>
      <c r="S133" s="19">
        <f t="shared" si="9"/>
        <v>0</v>
      </c>
      <c r="T133" s="19">
        <f t="shared" si="10"/>
        <v>-7.601301302175055E-2</v>
      </c>
      <c r="U133" s="19">
        <f t="shared" si="11"/>
        <v>0</v>
      </c>
      <c r="V133" s="19">
        <f t="shared" si="12"/>
        <v>0</v>
      </c>
    </row>
    <row r="134" spans="1:22" x14ac:dyDescent="0.25">
      <c r="A134" s="26">
        <f>Wellpath!E134</f>
        <v>0</v>
      </c>
      <c r="B134" s="22">
        <v>0</v>
      </c>
      <c r="C134" s="22">
        <v>0</v>
      </c>
      <c r="D134" s="22">
        <f>(TAN(Dip) * SIN(Wellpath!$L134) * COS(Wellpath!$O134) - COS(Wellpath!$L134)) / 2</f>
        <v>-0.5</v>
      </c>
      <c r="E134" s="20">
        <f>Model!$W$12*((drdp!B134+drdp!K134)*'ASXY-TI3S'!$B134+(drdp!E134+drdp!N134)*'ASXY-TI3S'!$C134+(drdp!H134+drdp!Q134)*'ASXY-TI3S'!$D134)</f>
        <v>0</v>
      </c>
      <c r="F134" s="20">
        <f>Model!$W$12*((drdp!C134+drdp!L134)*'ASXY-TI3S'!$B134+(drdp!F134+drdp!O134)*'ASXY-TI3S'!$C134+(drdp!I134+drdp!R134)*'ASXY-TI3S'!$D134)</f>
        <v>0</v>
      </c>
      <c r="G134" s="20">
        <f>Model!$W$12*((drdp!D134+drdp!M134)*'ASXY-TI3S'!$B134+(drdp!G134+drdp!P134)*'ASXY-TI3S'!$C134+(drdp!J134+drdp!S134)*'ASXY-TI3S'!$D134)</f>
        <v>0</v>
      </c>
      <c r="H134" s="18">
        <f>Model!$W$12*((drdp!B134)*'ASXY-TI3S'!$B134+(drdp!E134)*'ASXY-TI3S'!$C134+(drdp!H134)*'ASXY-TI3S'!$D134)</f>
        <v>0</v>
      </c>
      <c r="I134" s="18">
        <f>Model!$W$12*((drdp!C134)*'ASXY-TI3S'!$B134+(drdp!F134)*'ASXY-TI3S'!$C134+(drdp!I134)*'ASXY-TI3S'!$D134)</f>
        <v>0</v>
      </c>
      <c r="J134" s="18">
        <f>Model!$W$12*((drdp!D134)*'ASXY-TI3S'!$B134+(drdp!G134)*'ASXY-TI3S'!$C134+(drdp!J134)*'ASXY-TI3S'!$D134)</f>
        <v>0</v>
      </c>
      <c r="K134" s="21">
        <f>SUM(E$3:E133)+H134</f>
        <v>0.2291517283610999</v>
      </c>
      <c r="L134" s="21">
        <f>SUM(F$3:F133)+I134</f>
        <v>-0.10907044334386179</v>
      </c>
      <c r="M134" s="21">
        <f>SUM(G$3:G133)+J134</f>
        <v>0</v>
      </c>
      <c r="N134" s="21"/>
      <c r="O134" s="21"/>
      <c r="P134" s="21"/>
      <c r="Q134" s="19">
        <f t="shared" ref="Q134:Q197" si="13">K134^2</f>
        <v>5.2510514610879314E-2</v>
      </c>
      <c r="R134" s="19">
        <f t="shared" ref="R134:R197" si="14">L134^2</f>
        <v>1.1896361611226565E-2</v>
      </c>
      <c r="S134" s="19">
        <f t="shared" ref="S134:S197" si="15">M134^2</f>
        <v>0</v>
      </c>
      <c r="T134" s="19">
        <f t="shared" ref="T134:T197" si="16">K134*L134</f>
        <v>-2.4993680605357352E-2</v>
      </c>
      <c r="U134" s="19">
        <f t="shared" ref="U134:U197" si="17">K134*M134</f>
        <v>0</v>
      </c>
      <c r="V134" s="19">
        <f t="shared" ref="V134:V197" si="18">L134*M134</f>
        <v>0</v>
      </c>
    </row>
    <row r="135" spans="1:22" x14ac:dyDescent="0.25">
      <c r="A135" s="26">
        <f>Wellpath!E135</f>
        <v>0</v>
      </c>
      <c r="B135" s="22">
        <v>0</v>
      </c>
      <c r="C135" s="22">
        <v>0</v>
      </c>
      <c r="D135" s="22">
        <f>(TAN(Dip) * SIN(Wellpath!$L135) * COS(Wellpath!$O135) - COS(Wellpath!$L135)) / 2</f>
        <v>-0.5</v>
      </c>
      <c r="E135" s="20">
        <f>Model!$W$12*((drdp!B135+drdp!K135)*'ASXY-TI3S'!$B135+(drdp!E135+drdp!N135)*'ASXY-TI3S'!$C135+(drdp!H135+drdp!Q135)*'ASXY-TI3S'!$D135)</f>
        <v>0</v>
      </c>
      <c r="F135" s="20">
        <f>Model!$W$12*((drdp!C135+drdp!L135)*'ASXY-TI3S'!$B135+(drdp!F135+drdp!O135)*'ASXY-TI3S'!$C135+(drdp!I135+drdp!R135)*'ASXY-TI3S'!$D135)</f>
        <v>0</v>
      </c>
      <c r="G135" s="20">
        <f>Model!$W$12*((drdp!D135+drdp!M135)*'ASXY-TI3S'!$B135+(drdp!G135+drdp!P135)*'ASXY-TI3S'!$C135+(drdp!J135+drdp!S135)*'ASXY-TI3S'!$D135)</f>
        <v>0</v>
      </c>
      <c r="H135" s="18">
        <f>Model!$W$12*((drdp!B135)*'ASXY-TI3S'!$B135+(drdp!E135)*'ASXY-TI3S'!$C135+(drdp!H135)*'ASXY-TI3S'!$D135)</f>
        <v>0</v>
      </c>
      <c r="I135" s="18">
        <f>Model!$W$12*((drdp!C135)*'ASXY-TI3S'!$B135+(drdp!F135)*'ASXY-TI3S'!$C135+(drdp!I135)*'ASXY-TI3S'!$D135)</f>
        <v>0</v>
      </c>
      <c r="J135" s="18">
        <f>Model!$W$12*((drdp!D135)*'ASXY-TI3S'!$B135+(drdp!G135)*'ASXY-TI3S'!$C135+(drdp!J135)*'ASXY-TI3S'!$D135)</f>
        <v>0</v>
      </c>
      <c r="K135" s="21">
        <f>SUM(E$3:E134)+H135</f>
        <v>0.2291517283610999</v>
      </c>
      <c r="L135" s="21">
        <f>SUM(F$3:F134)+I135</f>
        <v>-0.10907044334386179</v>
      </c>
      <c r="M135" s="21">
        <f>SUM(G$3:G134)+J135</f>
        <v>0</v>
      </c>
      <c r="N135" s="21"/>
      <c r="O135" s="21"/>
      <c r="P135" s="21"/>
      <c r="Q135" s="19">
        <f t="shared" si="13"/>
        <v>5.2510514610879314E-2</v>
      </c>
      <c r="R135" s="19">
        <f t="shared" si="14"/>
        <v>1.1896361611226565E-2</v>
      </c>
      <c r="S135" s="19">
        <f t="shared" si="15"/>
        <v>0</v>
      </c>
      <c r="T135" s="19">
        <f t="shared" si="16"/>
        <v>-2.4993680605357352E-2</v>
      </c>
      <c r="U135" s="19">
        <f t="shared" si="17"/>
        <v>0</v>
      </c>
      <c r="V135" s="19">
        <f t="shared" si="18"/>
        <v>0</v>
      </c>
    </row>
    <row r="136" spans="1:22" x14ac:dyDescent="0.25">
      <c r="A136" s="26">
        <f>Wellpath!E136</f>
        <v>0</v>
      </c>
      <c r="B136" s="22">
        <v>0</v>
      </c>
      <c r="C136" s="22">
        <v>0</v>
      </c>
      <c r="D136" s="22">
        <f>(TAN(Dip) * SIN(Wellpath!$L136) * COS(Wellpath!$O136) - COS(Wellpath!$L136)) / 2</f>
        <v>-0.5</v>
      </c>
      <c r="E136" s="20">
        <f>Model!$W$12*((drdp!B136+drdp!K136)*'ASXY-TI3S'!$B136+(drdp!E136+drdp!N136)*'ASXY-TI3S'!$C136+(drdp!H136+drdp!Q136)*'ASXY-TI3S'!$D136)</f>
        <v>0</v>
      </c>
      <c r="F136" s="20">
        <f>Model!$W$12*((drdp!C136+drdp!L136)*'ASXY-TI3S'!$B136+(drdp!F136+drdp!O136)*'ASXY-TI3S'!$C136+(drdp!I136+drdp!R136)*'ASXY-TI3S'!$D136)</f>
        <v>0</v>
      </c>
      <c r="G136" s="20">
        <f>Model!$W$12*((drdp!D136+drdp!M136)*'ASXY-TI3S'!$B136+(drdp!G136+drdp!P136)*'ASXY-TI3S'!$C136+(drdp!J136+drdp!S136)*'ASXY-TI3S'!$D136)</f>
        <v>0</v>
      </c>
      <c r="H136" s="18">
        <f>Model!$W$12*((drdp!B136)*'ASXY-TI3S'!$B136+(drdp!E136)*'ASXY-TI3S'!$C136+(drdp!H136)*'ASXY-TI3S'!$D136)</f>
        <v>0</v>
      </c>
      <c r="I136" s="18">
        <f>Model!$W$12*((drdp!C136)*'ASXY-TI3S'!$B136+(drdp!F136)*'ASXY-TI3S'!$C136+(drdp!I136)*'ASXY-TI3S'!$D136)</f>
        <v>0</v>
      </c>
      <c r="J136" s="18">
        <f>Model!$W$12*((drdp!D136)*'ASXY-TI3S'!$B136+(drdp!G136)*'ASXY-TI3S'!$C136+(drdp!J136)*'ASXY-TI3S'!$D136)</f>
        <v>0</v>
      </c>
      <c r="K136" s="21">
        <f>SUM(E$3:E135)+H136</f>
        <v>0.2291517283610999</v>
      </c>
      <c r="L136" s="21">
        <f>SUM(F$3:F135)+I136</f>
        <v>-0.10907044334386179</v>
      </c>
      <c r="M136" s="21">
        <f>SUM(G$3:G135)+J136</f>
        <v>0</v>
      </c>
      <c r="N136" s="21"/>
      <c r="O136" s="21"/>
      <c r="P136" s="21"/>
      <c r="Q136" s="19">
        <f t="shared" si="13"/>
        <v>5.2510514610879314E-2</v>
      </c>
      <c r="R136" s="19">
        <f t="shared" si="14"/>
        <v>1.1896361611226565E-2</v>
      </c>
      <c r="S136" s="19">
        <f t="shared" si="15"/>
        <v>0</v>
      </c>
      <c r="T136" s="19">
        <f t="shared" si="16"/>
        <v>-2.4993680605357352E-2</v>
      </c>
      <c r="U136" s="19">
        <f t="shared" si="17"/>
        <v>0</v>
      </c>
      <c r="V136" s="19">
        <f t="shared" si="18"/>
        <v>0</v>
      </c>
    </row>
    <row r="137" spans="1:22" x14ac:dyDescent="0.25">
      <c r="A137" s="26">
        <f>Wellpath!E137</f>
        <v>0</v>
      </c>
      <c r="B137" s="22">
        <v>0</v>
      </c>
      <c r="C137" s="22">
        <v>0</v>
      </c>
      <c r="D137" s="22">
        <f>(TAN(Dip) * SIN(Wellpath!$L137) * COS(Wellpath!$O137) - COS(Wellpath!$L137)) / 2</f>
        <v>-0.5</v>
      </c>
      <c r="E137" s="20">
        <f>Model!$W$12*((drdp!B137+drdp!K137)*'ASXY-TI3S'!$B137+(drdp!E137+drdp!N137)*'ASXY-TI3S'!$C137+(drdp!H137+drdp!Q137)*'ASXY-TI3S'!$D137)</f>
        <v>0</v>
      </c>
      <c r="F137" s="20">
        <f>Model!$W$12*((drdp!C137+drdp!L137)*'ASXY-TI3S'!$B137+(drdp!F137+drdp!O137)*'ASXY-TI3S'!$C137+(drdp!I137+drdp!R137)*'ASXY-TI3S'!$D137)</f>
        <v>0</v>
      </c>
      <c r="G137" s="20">
        <f>Model!$W$12*((drdp!D137+drdp!M137)*'ASXY-TI3S'!$B137+(drdp!G137+drdp!P137)*'ASXY-TI3S'!$C137+(drdp!J137+drdp!S137)*'ASXY-TI3S'!$D137)</f>
        <v>0</v>
      </c>
      <c r="H137" s="18">
        <f>Model!$W$12*((drdp!B137)*'ASXY-TI3S'!$B137+(drdp!E137)*'ASXY-TI3S'!$C137+(drdp!H137)*'ASXY-TI3S'!$D137)</f>
        <v>0</v>
      </c>
      <c r="I137" s="18">
        <f>Model!$W$12*((drdp!C137)*'ASXY-TI3S'!$B137+(drdp!F137)*'ASXY-TI3S'!$C137+(drdp!I137)*'ASXY-TI3S'!$D137)</f>
        <v>0</v>
      </c>
      <c r="J137" s="18">
        <f>Model!$W$12*((drdp!D137)*'ASXY-TI3S'!$B137+(drdp!G137)*'ASXY-TI3S'!$C137+(drdp!J137)*'ASXY-TI3S'!$D137)</f>
        <v>0</v>
      </c>
      <c r="K137" s="21">
        <f>SUM(E$3:E136)+H137</f>
        <v>0.2291517283610999</v>
      </c>
      <c r="L137" s="21">
        <f>SUM(F$3:F136)+I137</f>
        <v>-0.10907044334386179</v>
      </c>
      <c r="M137" s="21">
        <f>SUM(G$3:G136)+J137</f>
        <v>0</v>
      </c>
      <c r="N137" s="21"/>
      <c r="O137" s="21"/>
      <c r="P137" s="21"/>
      <c r="Q137" s="19">
        <f t="shared" si="13"/>
        <v>5.2510514610879314E-2</v>
      </c>
      <c r="R137" s="19">
        <f t="shared" si="14"/>
        <v>1.1896361611226565E-2</v>
      </c>
      <c r="S137" s="19">
        <f t="shared" si="15"/>
        <v>0</v>
      </c>
      <c r="T137" s="19">
        <f t="shared" si="16"/>
        <v>-2.4993680605357352E-2</v>
      </c>
      <c r="U137" s="19">
        <f t="shared" si="17"/>
        <v>0</v>
      </c>
      <c r="V137" s="19">
        <f t="shared" si="18"/>
        <v>0</v>
      </c>
    </row>
    <row r="138" spans="1:22" x14ac:dyDescent="0.25">
      <c r="A138" s="26">
        <f>Wellpath!E138</f>
        <v>0</v>
      </c>
      <c r="B138" s="22">
        <v>0</v>
      </c>
      <c r="C138" s="22">
        <v>0</v>
      </c>
      <c r="D138" s="22">
        <f>(TAN(Dip) * SIN(Wellpath!$L138) * COS(Wellpath!$O138) - COS(Wellpath!$L138)) / 2</f>
        <v>-0.5</v>
      </c>
      <c r="E138" s="20">
        <f>Model!$W$12*((drdp!B138+drdp!K138)*'ASXY-TI3S'!$B138+(drdp!E138+drdp!N138)*'ASXY-TI3S'!$C138+(drdp!H138+drdp!Q138)*'ASXY-TI3S'!$D138)</f>
        <v>0</v>
      </c>
      <c r="F138" s="20">
        <f>Model!$W$12*((drdp!C138+drdp!L138)*'ASXY-TI3S'!$B138+(drdp!F138+drdp!O138)*'ASXY-TI3S'!$C138+(drdp!I138+drdp!R138)*'ASXY-TI3S'!$D138)</f>
        <v>0</v>
      </c>
      <c r="G138" s="20">
        <f>Model!$W$12*((drdp!D138+drdp!M138)*'ASXY-TI3S'!$B138+(drdp!G138+drdp!P138)*'ASXY-TI3S'!$C138+(drdp!J138+drdp!S138)*'ASXY-TI3S'!$D138)</f>
        <v>0</v>
      </c>
      <c r="H138" s="18">
        <f>Model!$W$12*((drdp!B138)*'ASXY-TI3S'!$B138+(drdp!E138)*'ASXY-TI3S'!$C138+(drdp!H138)*'ASXY-TI3S'!$D138)</f>
        <v>0</v>
      </c>
      <c r="I138" s="18">
        <f>Model!$W$12*((drdp!C138)*'ASXY-TI3S'!$B138+(drdp!F138)*'ASXY-TI3S'!$C138+(drdp!I138)*'ASXY-TI3S'!$D138)</f>
        <v>0</v>
      </c>
      <c r="J138" s="18">
        <f>Model!$W$12*((drdp!D138)*'ASXY-TI3S'!$B138+(drdp!G138)*'ASXY-TI3S'!$C138+(drdp!J138)*'ASXY-TI3S'!$D138)</f>
        <v>0</v>
      </c>
      <c r="K138" s="21">
        <f>SUM(E$3:E137)+H138</f>
        <v>0.2291517283610999</v>
      </c>
      <c r="L138" s="21">
        <f>SUM(F$3:F137)+I138</f>
        <v>-0.10907044334386179</v>
      </c>
      <c r="M138" s="21">
        <f>SUM(G$3:G137)+J138</f>
        <v>0</v>
      </c>
      <c r="N138" s="21"/>
      <c r="O138" s="21"/>
      <c r="P138" s="21"/>
      <c r="Q138" s="19">
        <f t="shared" si="13"/>
        <v>5.2510514610879314E-2</v>
      </c>
      <c r="R138" s="19">
        <f t="shared" si="14"/>
        <v>1.1896361611226565E-2</v>
      </c>
      <c r="S138" s="19">
        <f t="shared" si="15"/>
        <v>0</v>
      </c>
      <c r="T138" s="19">
        <f t="shared" si="16"/>
        <v>-2.4993680605357352E-2</v>
      </c>
      <c r="U138" s="19">
        <f t="shared" si="17"/>
        <v>0</v>
      </c>
      <c r="V138" s="19">
        <f t="shared" si="18"/>
        <v>0</v>
      </c>
    </row>
    <row r="139" spans="1:22" x14ac:dyDescent="0.25">
      <c r="A139" s="26">
        <f>Wellpath!E139</f>
        <v>0</v>
      </c>
      <c r="B139" s="22">
        <v>0</v>
      </c>
      <c r="C139" s="22">
        <v>0</v>
      </c>
      <c r="D139" s="22">
        <f>(TAN(Dip) * SIN(Wellpath!$L139) * COS(Wellpath!$O139) - COS(Wellpath!$L139)) / 2</f>
        <v>-0.5</v>
      </c>
      <c r="E139" s="20">
        <f>Model!$W$12*((drdp!B139+drdp!K139)*'ASXY-TI3S'!$B139+(drdp!E139+drdp!N139)*'ASXY-TI3S'!$C139+(drdp!H139+drdp!Q139)*'ASXY-TI3S'!$D139)</f>
        <v>0</v>
      </c>
      <c r="F139" s="20">
        <f>Model!$W$12*((drdp!C139+drdp!L139)*'ASXY-TI3S'!$B139+(drdp!F139+drdp!O139)*'ASXY-TI3S'!$C139+(drdp!I139+drdp!R139)*'ASXY-TI3S'!$D139)</f>
        <v>0</v>
      </c>
      <c r="G139" s="20">
        <f>Model!$W$12*((drdp!D139+drdp!M139)*'ASXY-TI3S'!$B139+(drdp!G139+drdp!P139)*'ASXY-TI3S'!$C139+(drdp!J139+drdp!S139)*'ASXY-TI3S'!$D139)</f>
        <v>0</v>
      </c>
      <c r="H139" s="18">
        <f>Model!$W$12*((drdp!B139)*'ASXY-TI3S'!$B139+(drdp!E139)*'ASXY-TI3S'!$C139+(drdp!H139)*'ASXY-TI3S'!$D139)</f>
        <v>0</v>
      </c>
      <c r="I139" s="18">
        <f>Model!$W$12*((drdp!C139)*'ASXY-TI3S'!$B139+(drdp!F139)*'ASXY-TI3S'!$C139+(drdp!I139)*'ASXY-TI3S'!$D139)</f>
        <v>0</v>
      </c>
      <c r="J139" s="18">
        <f>Model!$W$12*((drdp!D139)*'ASXY-TI3S'!$B139+(drdp!G139)*'ASXY-TI3S'!$C139+(drdp!J139)*'ASXY-TI3S'!$D139)</f>
        <v>0</v>
      </c>
      <c r="K139" s="21">
        <f>SUM(E$3:E138)+H139</f>
        <v>0.2291517283610999</v>
      </c>
      <c r="L139" s="21">
        <f>SUM(F$3:F138)+I139</f>
        <v>-0.10907044334386179</v>
      </c>
      <c r="M139" s="21">
        <f>SUM(G$3:G138)+J139</f>
        <v>0</v>
      </c>
      <c r="N139" s="21"/>
      <c r="O139" s="21"/>
      <c r="P139" s="21"/>
      <c r="Q139" s="19">
        <f t="shared" si="13"/>
        <v>5.2510514610879314E-2</v>
      </c>
      <c r="R139" s="19">
        <f t="shared" si="14"/>
        <v>1.1896361611226565E-2</v>
      </c>
      <c r="S139" s="19">
        <f t="shared" si="15"/>
        <v>0</v>
      </c>
      <c r="T139" s="19">
        <f t="shared" si="16"/>
        <v>-2.4993680605357352E-2</v>
      </c>
      <c r="U139" s="19">
        <f t="shared" si="17"/>
        <v>0</v>
      </c>
      <c r="V139" s="19">
        <f t="shared" si="18"/>
        <v>0</v>
      </c>
    </row>
    <row r="140" spans="1:22" x14ac:dyDescent="0.25">
      <c r="A140" s="26">
        <f>Wellpath!E140</f>
        <v>0</v>
      </c>
      <c r="B140" s="22">
        <v>0</v>
      </c>
      <c r="C140" s="22">
        <v>0</v>
      </c>
      <c r="D140" s="22">
        <f>(TAN(Dip) * SIN(Wellpath!$L140) * COS(Wellpath!$O140) - COS(Wellpath!$L140)) / 2</f>
        <v>-0.5</v>
      </c>
      <c r="E140" s="20">
        <f>Model!$W$12*((drdp!B140+drdp!K140)*'ASXY-TI3S'!$B140+(drdp!E140+drdp!N140)*'ASXY-TI3S'!$C140+(drdp!H140+drdp!Q140)*'ASXY-TI3S'!$D140)</f>
        <v>0</v>
      </c>
      <c r="F140" s="20">
        <f>Model!$W$12*((drdp!C140+drdp!L140)*'ASXY-TI3S'!$B140+(drdp!F140+drdp!O140)*'ASXY-TI3S'!$C140+(drdp!I140+drdp!R140)*'ASXY-TI3S'!$D140)</f>
        <v>0</v>
      </c>
      <c r="G140" s="20">
        <f>Model!$W$12*((drdp!D140+drdp!M140)*'ASXY-TI3S'!$B140+(drdp!G140+drdp!P140)*'ASXY-TI3S'!$C140+(drdp!J140+drdp!S140)*'ASXY-TI3S'!$D140)</f>
        <v>0</v>
      </c>
      <c r="H140" s="18">
        <f>Model!$W$12*((drdp!B140)*'ASXY-TI3S'!$B140+(drdp!E140)*'ASXY-TI3S'!$C140+(drdp!H140)*'ASXY-TI3S'!$D140)</f>
        <v>0</v>
      </c>
      <c r="I140" s="18">
        <f>Model!$W$12*((drdp!C140)*'ASXY-TI3S'!$B140+(drdp!F140)*'ASXY-TI3S'!$C140+(drdp!I140)*'ASXY-TI3S'!$D140)</f>
        <v>0</v>
      </c>
      <c r="J140" s="18">
        <f>Model!$W$12*((drdp!D140)*'ASXY-TI3S'!$B140+(drdp!G140)*'ASXY-TI3S'!$C140+(drdp!J140)*'ASXY-TI3S'!$D140)</f>
        <v>0</v>
      </c>
      <c r="K140" s="21">
        <f>SUM(E$3:E139)+H140</f>
        <v>0.2291517283610999</v>
      </c>
      <c r="L140" s="21">
        <f>SUM(F$3:F139)+I140</f>
        <v>-0.10907044334386179</v>
      </c>
      <c r="M140" s="21">
        <f>SUM(G$3:G139)+J140</f>
        <v>0</v>
      </c>
      <c r="N140" s="21"/>
      <c r="O140" s="21"/>
      <c r="P140" s="21"/>
      <c r="Q140" s="19">
        <f t="shared" si="13"/>
        <v>5.2510514610879314E-2</v>
      </c>
      <c r="R140" s="19">
        <f t="shared" si="14"/>
        <v>1.1896361611226565E-2</v>
      </c>
      <c r="S140" s="19">
        <f t="shared" si="15"/>
        <v>0</v>
      </c>
      <c r="T140" s="19">
        <f t="shared" si="16"/>
        <v>-2.4993680605357352E-2</v>
      </c>
      <c r="U140" s="19">
        <f t="shared" si="17"/>
        <v>0</v>
      </c>
      <c r="V140" s="19">
        <f t="shared" si="18"/>
        <v>0</v>
      </c>
    </row>
    <row r="141" spans="1:22" x14ac:dyDescent="0.25">
      <c r="A141" s="26">
        <f>Wellpath!E141</f>
        <v>0</v>
      </c>
      <c r="B141" s="22">
        <v>0</v>
      </c>
      <c r="C141" s="22">
        <v>0</v>
      </c>
      <c r="D141" s="22">
        <f>(TAN(Dip) * SIN(Wellpath!$L141) * COS(Wellpath!$O141) - COS(Wellpath!$L141)) / 2</f>
        <v>-0.5</v>
      </c>
      <c r="E141" s="20">
        <f>Model!$W$12*((drdp!B141+drdp!K141)*'ASXY-TI3S'!$B141+(drdp!E141+drdp!N141)*'ASXY-TI3S'!$C141+(drdp!H141+drdp!Q141)*'ASXY-TI3S'!$D141)</f>
        <v>0</v>
      </c>
      <c r="F141" s="20">
        <f>Model!$W$12*((drdp!C141+drdp!L141)*'ASXY-TI3S'!$B141+(drdp!F141+drdp!O141)*'ASXY-TI3S'!$C141+(drdp!I141+drdp!R141)*'ASXY-TI3S'!$D141)</f>
        <v>0</v>
      </c>
      <c r="G141" s="20">
        <f>Model!$W$12*((drdp!D141+drdp!M141)*'ASXY-TI3S'!$B141+(drdp!G141+drdp!P141)*'ASXY-TI3S'!$C141+(drdp!J141+drdp!S141)*'ASXY-TI3S'!$D141)</f>
        <v>0</v>
      </c>
      <c r="H141" s="18">
        <f>Model!$W$12*((drdp!B141)*'ASXY-TI3S'!$B141+(drdp!E141)*'ASXY-TI3S'!$C141+(drdp!H141)*'ASXY-TI3S'!$D141)</f>
        <v>0</v>
      </c>
      <c r="I141" s="18">
        <f>Model!$W$12*((drdp!C141)*'ASXY-TI3S'!$B141+(drdp!F141)*'ASXY-TI3S'!$C141+(drdp!I141)*'ASXY-TI3S'!$D141)</f>
        <v>0</v>
      </c>
      <c r="J141" s="18">
        <f>Model!$W$12*((drdp!D141)*'ASXY-TI3S'!$B141+(drdp!G141)*'ASXY-TI3S'!$C141+(drdp!J141)*'ASXY-TI3S'!$D141)</f>
        <v>0</v>
      </c>
      <c r="K141" s="21">
        <f>SUM(E$3:E140)+H141</f>
        <v>0.2291517283610999</v>
      </c>
      <c r="L141" s="21">
        <f>SUM(F$3:F140)+I141</f>
        <v>-0.10907044334386179</v>
      </c>
      <c r="M141" s="21">
        <f>SUM(G$3:G140)+J141</f>
        <v>0</v>
      </c>
      <c r="N141" s="21"/>
      <c r="O141" s="21"/>
      <c r="P141" s="21"/>
      <c r="Q141" s="19">
        <f t="shared" si="13"/>
        <v>5.2510514610879314E-2</v>
      </c>
      <c r="R141" s="19">
        <f t="shared" si="14"/>
        <v>1.1896361611226565E-2</v>
      </c>
      <c r="S141" s="19">
        <f t="shared" si="15"/>
        <v>0</v>
      </c>
      <c r="T141" s="19">
        <f t="shared" si="16"/>
        <v>-2.4993680605357352E-2</v>
      </c>
      <c r="U141" s="19">
        <f t="shared" si="17"/>
        <v>0</v>
      </c>
      <c r="V141" s="19">
        <f t="shared" si="18"/>
        <v>0</v>
      </c>
    </row>
    <row r="142" spans="1:22" x14ac:dyDescent="0.25">
      <c r="A142" s="26">
        <f>Wellpath!E142</f>
        <v>0</v>
      </c>
      <c r="B142" s="22">
        <v>0</v>
      </c>
      <c r="C142" s="22">
        <v>0</v>
      </c>
      <c r="D142" s="22">
        <f>(TAN(Dip) * SIN(Wellpath!$L142) * COS(Wellpath!$O142) - COS(Wellpath!$L142)) / 2</f>
        <v>-0.5</v>
      </c>
      <c r="E142" s="20">
        <f>Model!$W$12*((drdp!B142+drdp!K142)*'ASXY-TI3S'!$B142+(drdp!E142+drdp!N142)*'ASXY-TI3S'!$C142+(drdp!H142+drdp!Q142)*'ASXY-TI3S'!$D142)</f>
        <v>0</v>
      </c>
      <c r="F142" s="20">
        <f>Model!$W$12*((drdp!C142+drdp!L142)*'ASXY-TI3S'!$B142+(drdp!F142+drdp!O142)*'ASXY-TI3S'!$C142+(drdp!I142+drdp!R142)*'ASXY-TI3S'!$D142)</f>
        <v>0</v>
      </c>
      <c r="G142" s="20">
        <f>Model!$W$12*((drdp!D142+drdp!M142)*'ASXY-TI3S'!$B142+(drdp!G142+drdp!P142)*'ASXY-TI3S'!$C142+(drdp!J142+drdp!S142)*'ASXY-TI3S'!$D142)</f>
        <v>0</v>
      </c>
      <c r="H142" s="18">
        <f>Model!$W$12*((drdp!B142)*'ASXY-TI3S'!$B142+(drdp!E142)*'ASXY-TI3S'!$C142+(drdp!H142)*'ASXY-TI3S'!$D142)</f>
        <v>0</v>
      </c>
      <c r="I142" s="18">
        <f>Model!$W$12*((drdp!C142)*'ASXY-TI3S'!$B142+(drdp!F142)*'ASXY-TI3S'!$C142+(drdp!I142)*'ASXY-TI3S'!$D142)</f>
        <v>0</v>
      </c>
      <c r="J142" s="18">
        <f>Model!$W$12*((drdp!D142)*'ASXY-TI3S'!$B142+(drdp!G142)*'ASXY-TI3S'!$C142+(drdp!J142)*'ASXY-TI3S'!$D142)</f>
        <v>0</v>
      </c>
      <c r="K142" s="21">
        <f>SUM(E$3:E141)+H142</f>
        <v>0.2291517283610999</v>
      </c>
      <c r="L142" s="21">
        <f>SUM(F$3:F141)+I142</f>
        <v>-0.10907044334386179</v>
      </c>
      <c r="M142" s="21">
        <f>SUM(G$3:G141)+J142</f>
        <v>0</v>
      </c>
      <c r="N142" s="21"/>
      <c r="O142" s="21"/>
      <c r="P142" s="21"/>
      <c r="Q142" s="19">
        <f t="shared" si="13"/>
        <v>5.2510514610879314E-2</v>
      </c>
      <c r="R142" s="19">
        <f t="shared" si="14"/>
        <v>1.1896361611226565E-2</v>
      </c>
      <c r="S142" s="19">
        <f t="shared" si="15"/>
        <v>0</v>
      </c>
      <c r="T142" s="19">
        <f t="shared" si="16"/>
        <v>-2.4993680605357352E-2</v>
      </c>
      <c r="U142" s="19">
        <f t="shared" si="17"/>
        <v>0</v>
      </c>
      <c r="V142" s="19">
        <f t="shared" si="18"/>
        <v>0</v>
      </c>
    </row>
    <row r="143" spans="1:22" x14ac:dyDescent="0.25">
      <c r="A143" s="26">
        <f>Wellpath!E143</f>
        <v>0</v>
      </c>
      <c r="B143" s="22">
        <v>0</v>
      </c>
      <c r="C143" s="22">
        <v>0</v>
      </c>
      <c r="D143" s="22">
        <f>(TAN(Dip) * SIN(Wellpath!$L143) * COS(Wellpath!$O143) - COS(Wellpath!$L143)) / 2</f>
        <v>-0.5</v>
      </c>
      <c r="E143" s="20">
        <f>Model!$W$12*((drdp!B143+drdp!K143)*'ASXY-TI3S'!$B143+(drdp!E143+drdp!N143)*'ASXY-TI3S'!$C143+(drdp!H143+drdp!Q143)*'ASXY-TI3S'!$D143)</f>
        <v>0</v>
      </c>
      <c r="F143" s="20">
        <f>Model!$W$12*((drdp!C143+drdp!L143)*'ASXY-TI3S'!$B143+(drdp!F143+drdp!O143)*'ASXY-TI3S'!$C143+(drdp!I143+drdp!R143)*'ASXY-TI3S'!$D143)</f>
        <v>0</v>
      </c>
      <c r="G143" s="20">
        <f>Model!$W$12*((drdp!D143+drdp!M143)*'ASXY-TI3S'!$B143+(drdp!G143+drdp!P143)*'ASXY-TI3S'!$C143+(drdp!J143+drdp!S143)*'ASXY-TI3S'!$D143)</f>
        <v>0</v>
      </c>
      <c r="H143" s="18">
        <f>Model!$W$12*((drdp!B143)*'ASXY-TI3S'!$B143+(drdp!E143)*'ASXY-TI3S'!$C143+(drdp!H143)*'ASXY-TI3S'!$D143)</f>
        <v>0</v>
      </c>
      <c r="I143" s="18">
        <f>Model!$W$12*((drdp!C143)*'ASXY-TI3S'!$B143+(drdp!F143)*'ASXY-TI3S'!$C143+(drdp!I143)*'ASXY-TI3S'!$D143)</f>
        <v>0</v>
      </c>
      <c r="J143" s="18">
        <f>Model!$W$12*((drdp!D143)*'ASXY-TI3S'!$B143+(drdp!G143)*'ASXY-TI3S'!$C143+(drdp!J143)*'ASXY-TI3S'!$D143)</f>
        <v>0</v>
      </c>
      <c r="K143" s="21">
        <f>SUM(E$3:E142)+H143</f>
        <v>0.2291517283610999</v>
      </c>
      <c r="L143" s="21">
        <f>SUM(F$3:F142)+I143</f>
        <v>-0.10907044334386179</v>
      </c>
      <c r="M143" s="21">
        <f>SUM(G$3:G142)+J143</f>
        <v>0</v>
      </c>
      <c r="N143" s="21"/>
      <c r="O143" s="21"/>
      <c r="P143" s="21"/>
      <c r="Q143" s="19">
        <f t="shared" si="13"/>
        <v>5.2510514610879314E-2</v>
      </c>
      <c r="R143" s="19">
        <f t="shared" si="14"/>
        <v>1.1896361611226565E-2</v>
      </c>
      <c r="S143" s="19">
        <f t="shared" si="15"/>
        <v>0</v>
      </c>
      <c r="T143" s="19">
        <f t="shared" si="16"/>
        <v>-2.4993680605357352E-2</v>
      </c>
      <c r="U143" s="19">
        <f t="shared" si="17"/>
        <v>0</v>
      </c>
      <c r="V143" s="19">
        <f t="shared" si="18"/>
        <v>0</v>
      </c>
    </row>
    <row r="144" spans="1:22" x14ac:dyDescent="0.25">
      <c r="A144" s="26">
        <f>Wellpath!E144</f>
        <v>0</v>
      </c>
      <c r="B144" s="22">
        <v>0</v>
      </c>
      <c r="C144" s="22">
        <v>0</v>
      </c>
      <c r="D144" s="22">
        <f>(TAN(Dip) * SIN(Wellpath!$L144) * COS(Wellpath!$O144) - COS(Wellpath!$L144)) / 2</f>
        <v>-0.5</v>
      </c>
      <c r="E144" s="20">
        <f>Model!$W$12*((drdp!B144+drdp!K144)*'ASXY-TI3S'!$B144+(drdp!E144+drdp!N144)*'ASXY-TI3S'!$C144+(drdp!H144+drdp!Q144)*'ASXY-TI3S'!$D144)</f>
        <v>0</v>
      </c>
      <c r="F144" s="20">
        <f>Model!$W$12*((drdp!C144+drdp!L144)*'ASXY-TI3S'!$B144+(drdp!F144+drdp!O144)*'ASXY-TI3S'!$C144+(drdp!I144+drdp!R144)*'ASXY-TI3S'!$D144)</f>
        <v>0</v>
      </c>
      <c r="G144" s="20">
        <f>Model!$W$12*((drdp!D144+drdp!M144)*'ASXY-TI3S'!$B144+(drdp!G144+drdp!P144)*'ASXY-TI3S'!$C144+(drdp!J144+drdp!S144)*'ASXY-TI3S'!$D144)</f>
        <v>0</v>
      </c>
      <c r="H144" s="18">
        <f>Model!$W$12*((drdp!B144)*'ASXY-TI3S'!$B144+(drdp!E144)*'ASXY-TI3S'!$C144+(drdp!H144)*'ASXY-TI3S'!$D144)</f>
        <v>0</v>
      </c>
      <c r="I144" s="18">
        <f>Model!$W$12*((drdp!C144)*'ASXY-TI3S'!$B144+(drdp!F144)*'ASXY-TI3S'!$C144+(drdp!I144)*'ASXY-TI3S'!$D144)</f>
        <v>0</v>
      </c>
      <c r="J144" s="18">
        <f>Model!$W$12*((drdp!D144)*'ASXY-TI3S'!$B144+(drdp!G144)*'ASXY-TI3S'!$C144+(drdp!J144)*'ASXY-TI3S'!$D144)</f>
        <v>0</v>
      </c>
      <c r="K144" s="21">
        <f>SUM(E$3:E143)+H144</f>
        <v>0.2291517283610999</v>
      </c>
      <c r="L144" s="21">
        <f>SUM(F$3:F143)+I144</f>
        <v>-0.10907044334386179</v>
      </c>
      <c r="M144" s="21">
        <f>SUM(G$3:G143)+J144</f>
        <v>0</v>
      </c>
      <c r="N144" s="21"/>
      <c r="O144" s="21"/>
      <c r="P144" s="21"/>
      <c r="Q144" s="19">
        <f t="shared" si="13"/>
        <v>5.2510514610879314E-2</v>
      </c>
      <c r="R144" s="19">
        <f t="shared" si="14"/>
        <v>1.1896361611226565E-2</v>
      </c>
      <c r="S144" s="19">
        <f t="shared" si="15"/>
        <v>0</v>
      </c>
      <c r="T144" s="19">
        <f t="shared" si="16"/>
        <v>-2.4993680605357352E-2</v>
      </c>
      <c r="U144" s="19">
        <f t="shared" si="17"/>
        <v>0</v>
      </c>
      <c r="V144" s="19">
        <f t="shared" si="18"/>
        <v>0</v>
      </c>
    </row>
    <row r="145" spans="1:22" x14ac:dyDescent="0.25">
      <c r="A145" s="26">
        <f>Wellpath!E145</f>
        <v>0</v>
      </c>
      <c r="B145" s="22">
        <v>0</v>
      </c>
      <c r="C145" s="22">
        <v>0</v>
      </c>
      <c r="D145" s="22">
        <f>(TAN(Dip) * SIN(Wellpath!$L145) * COS(Wellpath!$O145) - COS(Wellpath!$L145)) / 2</f>
        <v>-0.5</v>
      </c>
      <c r="E145" s="20">
        <f>Model!$W$12*((drdp!B145+drdp!K145)*'ASXY-TI3S'!$B145+(drdp!E145+drdp!N145)*'ASXY-TI3S'!$C145+(drdp!H145+drdp!Q145)*'ASXY-TI3S'!$D145)</f>
        <v>0</v>
      </c>
      <c r="F145" s="20">
        <f>Model!$W$12*((drdp!C145+drdp!L145)*'ASXY-TI3S'!$B145+(drdp!F145+drdp!O145)*'ASXY-TI3S'!$C145+(drdp!I145+drdp!R145)*'ASXY-TI3S'!$D145)</f>
        <v>0</v>
      </c>
      <c r="G145" s="20">
        <f>Model!$W$12*((drdp!D145+drdp!M145)*'ASXY-TI3S'!$B145+(drdp!G145+drdp!P145)*'ASXY-TI3S'!$C145+(drdp!J145+drdp!S145)*'ASXY-TI3S'!$D145)</f>
        <v>0</v>
      </c>
      <c r="H145" s="18">
        <f>Model!$W$12*((drdp!B145)*'ASXY-TI3S'!$B145+(drdp!E145)*'ASXY-TI3S'!$C145+(drdp!H145)*'ASXY-TI3S'!$D145)</f>
        <v>0</v>
      </c>
      <c r="I145" s="18">
        <f>Model!$W$12*((drdp!C145)*'ASXY-TI3S'!$B145+(drdp!F145)*'ASXY-TI3S'!$C145+(drdp!I145)*'ASXY-TI3S'!$D145)</f>
        <v>0</v>
      </c>
      <c r="J145" s="18">
        <f>Model!$W$12*((drdp!D145)*'ASXY-TI3S'!$B145+(drdp!G145)*'ASXY-TI3S'!$C145+(drdp!J145)*'ASXY-TI3S'!$D145)</f>
        <v>0</v>
      </c>
      <c r="K145" s="21">
        <f>SUM(E$3:E144)+H145</f>
        <v>0.2291517283610999</v>
      </c>
      <c r="L145" s="21">
        <f>SUM(F$3:F144)+I145</f>
        <v>-0.10907044334386179</v>
      </c>
      <c r="M145" s="21">
        <f>SUM(G$3:G144)+J145</f>
        <v>0</v>
      </c>
      <c r="N145" s="21"/>
      <c r="O145" s="21"/>
      <c r="P145" s="21"/>
      <c r="Q145" s="19">
        <f t="shared" si="13"/>
        <v>5.2510514610879314E-2</v>
      </c>
      <c r="R145" s="19">
        <f t="shared" si="14"/>
        <v>1.1896361611226565E-2</v>
      </c>
      <c r="S145" s="19">
        <f t="shared" si="15"/>
        <v>0</v>
      </c>
      <c r="T145" s="19">
        <f t="shared" si="16"/>
        <v>-2.4993680605357352E-2</v>
      </c>
      <c r="U145" s="19">
        <f t="shared" si="17"/>
        <v>0</v>
      </c>
      <c r="V145" s="19">
        <f t="shared" si="18"/>
        <v>0</v>
      </c>
    </row>
    <row r="146" spans="1:22" x14ac:dyDescent="0.25">
      <c r="A146" s="26">
        <f>Wellpath!E146</f>
        <v>0</v>
      </c>
      <c r="B146" s="22">
        <v>0</v>
      </c>
      <c r="C146" s="22">
        <v>0</v>
      </c>
      <c r="D146" s="22">
        <f>(TAN(Dip) * SIN(Wellpath!$L146) * COS(Wellpath!$O146) - COS(Wellpath!$L146)) / 2</f>
        <v>-0.5</v>
      </c>
      <c r="E146" s="20">
        <f>Model!$W$12*((drdp!B146+drdp!K146)*'ASXY-TI3S'!$B146+(drdp!E146+drdp!N146)*'ASXY-TI3S'!$C146+(drdp!H146+drdp!Q146)*'ASXY-TI3S'!$D146)</f>
        <v>0</v>
      </c>
      <c r="F146" s="20">
        <f>Model!$W$12*((drdp!C146+drdp!L146)*'ASXY-TI3S'!$B146+(drdp!F146+drdp!O146)*'ASXY-TI3S'!$C146+(drdp!I146+drdp!R146)*'ASXY-TI3S'!$D146)</f>
        <v>0</v>
      </c>
      <c r="G146" s="20">
        <f>Model!$W$12*((drdp!D146+drdp!M146)*'ASXY-TI3S'!$B146+(drdp!G146+drdp!P146)*'ASXY-TI3S'!$C146+(drdp!J146+drdp!S146)*'ASXY-TI3S'!$D146)</f>
        <v>0</v>
      </c>
      <c r="H146" s="18">
        <f>Model!$W$12*((drdp!B146)*'ASXY-TI3S'!$B146+(drdp!E146)*'ASXY-TI3S'!$C146+(drdp!H146)*'ASXY-TI3S'!$D146)</f>
        <v>0</v>
      </c>
      <c r="I146" s="18">
        <f>Model!$W$12*((drdp!C146)*'ASXY-TI3S'!$B146+(drdp!F146)*'ASXY-TI3S'!$C146+(drdp!I146)*'ASXY-TI3S'!$D146)</f>
        <v>0</v>
      </c>
      <c r="J146" s="18">
        <f>Model!$W$12*((drdp!D146)*'ASXY-TI3S'!$B146+(drdp!G146)*'ASXY-TI3S'!$C146+(drdp!J146)*'ASXY-TI3S'!$D146)</f>
        <v>0</v>
      </c>
      <c r="K146" s="21">
        <f>SUM(E$3:E145)+H146</f>
        <v>0.2291517283610999</v>
      </c>
      <c r="L146" s="21">
        <f>SUM(F$3:F145)+I146</f>
        <v>-0.10907044334386179</v>
      </c>
      <c r="M146" s="21">
        <f>SUM(G$3:G145)+J146</f>
        <v>0</v>
      </c>
      <c r="N146" s="21"/>
      <c r="O146" s="21"/>
      <c r="P146" s="21"/>
      <c r="Q146" s="19">
        <f t="shared" si="13"/>
        <v>5.2510514610879314E-2</v>
      </c>
      <c r="R146" s="19">
        <f t="shared" si="14"/>
        <v>1.1896361611226565E-2</v>
      </c>
      <c r="S146" s="19">
        <f t="shared" si="15"/>
        <v>0</v>
      </c>
      <c r="T146" s="19">
        <f t="shared" si="16"/>
        <v>-2.4993680605357352E-2</v>
      </c>
      <c r="U146" s="19">
        <f t="shared" si="17"/>
        <v>0</v>
      </c>
      <c r="V146" s="19">
        <f t="shared" si="18"/>
        <v>0</v>
      </c>
    </row>
    <row r="147" spans="1:22" x14ac:dyDescent="0.25">
      <c r="A147" s="26">
        <f>Wellpath!E147</f>
        <v>0</v>
      </c>
      <c r="B147" s="22">
        <v>0</v>
      </c>
      <c r="C147" s="22">
        <v>0</v>
      </c>
      <c r="D147" s="22">
        <f>(TAN(Dip) * SIN(Wellpath!$L147) * COS(Wellpath!$O147) - COS(Wellpath!$L147)) / 2</f>
        <v>-0.5</v>
      </c>
      <c r="E147" s="20">
        <f>Model!$W$12*((drdp!B147+drdp!K147)*'ASXY-TI3S'!$B147+(drdp!E147+drdp!N147)*'ASXY-TI3S'!$C147+(drdp!H147+drdp!Q147)*'ASXY-TI3S'!$D147)</f>
        <v>0</v>
      </c>
      <c r="F147" s="20">
        <f>Model!$W$12*((drdp!C147+drdp!L147)*'ASXY-TI3S'!$B147+(drdp!F147+drdp!O147)*'ASXY-TI3S'!$C147+(drdp!I147+drdp!R147)*'ASXY-TI3S'!$D147)</f>
        <v>0</v>
      </c>
      <c r="G147" s="20">
        <f>Model!$W$12*((drdp!D147+drdp!M147)*'ASXY-TI3S'!$B147+(drdp!G147+drdp!P147)*'ASXY-TI3S'!$C147+(drdp!J147+drdp!S147)*'ASXY-TI3S'!$D147)</f>
        <v>0</v>
      </c>
      <c r="H147" s="18">
        <f>Model!$W$12*((drdp!B147)*'ASXY-TI3S'!$B147+(drdp!E147)*'ASXY-TI3S'!$C147+(drdp!H147)*'ASXY-TI3S'!$D147)</f>
        <v>0</v>
      </c>
      <c r="I147" s="18">
        <f>Model!$W$12*((drdp!C147)*'ASXY-TI3S'!$B147+(drdp!F147)*'ASXY-TI3S'!$C147+(drdp!I147)*'ASXY-TI3S'!$D147)</f>
        <v>0</v>
      </c>
      <c r="J147" s="18">
        <f>Model!$W$12*((drdp!D147)*'ASXY-TI3S'!$B147+(drdp!G147)*'ASXY-TI3S'!$C147+(drdp!J147)*'ASXY-TI3S'!$D147)</f>
        <v>0</v>
      </c>
      <c r="K147" s="21">
        <f>SUM(E$3:E146)+H147</f>
        <v>0.2291517283610999</v>
      </c>
      <c r="L147" s="21">
        <f>SUM(F$3:F146)+I147</f>
        <v>-0.10907044334386179</v>
      </c>
      <c r="M147" s="21">
        <f>SUM(G$3:G146)+J147</f>
        <v>0</v>
      </c>
      <c r="N147" s="21"/>
      <c r="O147" s="21"/>
      <c r="P147" s="21"/>
      <c r="Q147" s="19">
        <f t="shared" si="13"/>
        <v>5.2510514610879314E-2</v>
      </c>
      <c r="R147" s="19">
        <f t="shared" si="14"/>
        <v>1.1896361611226565E-2</v>
      </c>
      <c r="S147" s="19">
        <f t="shared" si="15"/>
        <v>0</v>
      </c>
      <c r="T147" s="19">
        <f t="shared" si="16"/>
        <v>-2.4993680605357352E-2</v>
      </c>
      <c r="U147" s="19">
        <f t="shared" si="17"/>
        <v>0</v>
      </c>
      <c r="V147" s="19">
        <f t="shared" si="18"/>
        <v>0</v>
      </c>
    </row>
    <row r="148" spans="1:22" x14ac:dyDescent="0.25">
      <c r="A148" s="26">
        <f>Wellpath!E148</f>
        <v>0</v>
      </c>
      <c r="B148" s="22">
        <v>0</v>
      </c>
      <c r="C148" s="22">
        <v>0</v>
      </c>
      <c r="D148" s="22">
        <f>(TAN(Dip) * SIN(Wellpath!$L148) * COS(Wellpath!$O148) - COS(Wellpath!$L148)) / 2</f>
        <v>-0.5</v>
      </c>
      <c r="E148" s="20">
        <f>Model!$W$12*((drdp!B148+drdp!K148)*'ASXY-TI3S'!$B148+(drdp!E148+drdp!N148)*'ASXY-TI3S'!$C148+(drdp!H148+drdp!Q148)*'ASXY-TI3S'!$D148)</f>
        <v>0</v>
      </c>
      <c r="F148" s="20">
        <f>Model!$W$12*((drdp!C148+drdp!L148)*'ASXY-TI3S'!$B148+(drdp!F148+drdp!O148)*'ASXY-TI3S'!$C148+(drdp!I148+drdp!R148)*'ASXY-TI3S'!$D148)</f>
        <v>0</v>
      </c>
      <c r="G148" s="20">
        <f>Model!$W$12*((drdp!D148+drdp!M148)*'ASXY-TI3S'!$B148+(drdp!G148+drdp!P148)*'ASXY-TI3S'!$C148+(drdp!J148+drdp!S148)*'ASXY-TI3S'!$D148)</f>
        <v>0</v>
      </c>
      <c r="H148" s="18">
        <f>Model!$W$12*((drdp!B148)*'ASXY-TI3S'!$B148+(drdp!E148)*'ASXY-TI3S'!$C148+(drdp!H148)*'ASXY-TI3S'!$D148)</f>
        <v>0</v>
      </c>
      <c r="I148" s="18">
        <f>Model!$W$12*((drdp!C148)*'ASXY-TI3S'!$B148+(drdp!F148)*'ASXY-TI3S'!$C148+(drdp!I148)*'ASXY-TI3S'!$D148)</f>
        <v>0</v>
      </c>
      <c r="J148" s="18">
        <f>Model!$W$12*((drdp!D148)*'ASXY-TI3S'!$B148+(drdp!G148)*'ASXY-TI3S'!$C148+(drdp!J148)*'ASXY-TI3S'!$D148)</f>
        <v>0</v>
      </c>
      <c r="K148" s="21">
        <f>SUM(E$3:E147)+H148</f>
        <v>0.2291517283610999</v>
      </c>
      <c r="L148" s="21">
        <f>SUM(F$3:F147)+I148</f>
        <v>-0.10907044334386179</v>
      </c>
      <c r="M148" s="21">
        <f>SUM(G$3:G147)+J148</f>
        <v>0</v>
      </c>
      <c r="N148" s="21"/>
      <c r="O148" s="21"/>
      <c r="P148" s="21"/>
      <c r="Q148" s="19">
        <f t="shared" si="13"/>
        <v>5.2510514610879314E-2</v>
      </c>
      <c r="R148" s="19">
        <f t="shared" si="14"/>
        <v>1.1896361611226565E-2</v>
      </c>
      <c r="S148" s="19">
        <f t="shared" si="15"/>
        <v>0</v>
      </c>
      <c r="T148" s="19">
        <f t="shared" si="16"/>
        <v>-2.4993680605357352E-2</v>
      </c>
      <c r="U148" s="19">
        <f t="shared" si="17"/>
        <v>0</v>
      </c>
      <c r="V148" s="19">
        <f t="shared" si="18"/>
        <v>0</v>
      </c>
    </row>
    <row r="149" spans="1:22" x14ac:dyDescent="0.25">
      <c r="A149" s="26">
        <f>Wellpath!E149</f>
        <v>0</v>
      </c>
      <c r="B149" s="22">
        <v>0</v>
      </c>
      <c r="C149" s="22">
        <v>0</v>
      </c>
      <c r="D149" s="22">
        <f>(TAN(Dip) * SIN(Wellpath!$L149) * COS(Wellpath!$O149) - COS(Wellpath!$L149)) / 2</f>
        <v>-0.5</v>
      </c>
      <c r="E149" s="20">
        <f>Model!$W$12*((drdp!B149+drdp!K149)*'ASXY-TI3S'!$B149+(drdp!E149+drdp!N149)*'ASXY-TI3S'!$C149+(drdp!H149+drdp!Q149)*'ASXY-TI3S'!$D149)</f>
        <v>0</v>
      </c>
      <c r="F149" s="20">
        <f>Model!$W$12*((drdp!C149+drdp!L149)*'ASXY-TI3S'!$B149+(drdp!F149+drdp!O149)*'ASXY-TI3S'!$C149+(drdp!I149+drdp!R149)*'ASXY-TI3S'!$D149)</f>
        <v>0</v>
      </c>
      <c r="G149" s="20">
        <f>Model!$W$12*((drdp!D149+drdp!M149)*'ASXY-TI3S'!$B149+(drdp!G149+drdp!P149)*'ASXY-TI3S'!$C149+(drdp!J149+drdp!S149)*'ASXY-TI3S'!$D149)</f>
        <v>0</v>
      </c>
      <c r="H149" s="18">
        <f>Model!$W$12*((drdp!B149)*'ASXY-TI3S'!$B149+(drdp!E149)*'ASXY-TI3S'!$C149+(drdp!H149)*'ASXY-TI3S'!$D149)</f>
        <v>0</v>
      </c>
      <c r="I149" s="18">
        <f>Model!$W$12*((drdp!C149)*'ASXY-TI3S'!$B149+(drdp!F149)*'ASXY-TI3S'!$C149+(drdp!I149)*'ASXY-TI3S'!$D149)</f>
        <v>0</v>
      </c>
      <c r="J149" s="18">
        <f>Model!$W$12*((drdp!D149)*'ASXY-TI3S'!$B149+(drdp!G149)*'ASXY-TI3S'!$C149+(drdp!J149)*'ASXY-TI3S'!$D149)</f>
        <v>0</v>
      </c>
      <c r="K149" s="21">
        <f>SUM(E$3:E148)+H149</f>
        <v>0.2291517283610999</v>
      </c>
      <c r="L149" s="21">
        <f>SUM(F$3:F148)+I149</f>
        <v>-0.10907044334386179</v>
      </c>
      <c r="M149" s="21">
        <f>SUM(G$3:G148)+J149</f>
        <v>0</v>
      </c>
      <c r="N149" s="21"/>
      <c r="O149" s="21"/>
      <c r="P149" s="21"/>
      <c r="Q149" s="19">
        <f t="shared" si="13"/>
        <v>5.2510514610879314E-2</v>
      </c>
      <c r="R149" s="19">
        <f t="shared" si="14"/>
        <v>1.1896361611226565E-2</v>
      </c>
      <c r="S149" s="19">
        <f t="shared" si="15"/>
        <v>0</v>
      </c>
      <c r="T149" s="19">
        <f t="shared" si="16"/>
        <v>-2.4993680605357352E-2</v>
      </c>
      <c r="U149" s="19">
        <f t="shared" si="17"/>
        <v>0</v>
      </c>
      <c r="V149" s="19">
        <f t="shared" si="18"/>
        <v>0</v>
      </c>
    </row>
    <row r="150" spans="1:22" x14ac:dyDescent="0.25">
      <c r="A150" s="26">
        <f>Wellpath!E150</f>
        <v>0</v>
      </c>
      <c r="B150" s="22">
        <v>0</v>
      </c>
      <c r="C150" s="22">
        <v>0</v>
      </c>
      <c r="D150" s="22">
        <f>(TAN(Dip) * SIN(Wellpath!$L150) * COS(Wellpath!$O150) - COS(Wellpath!$L150)) / 2</f>
        <v>-0.5</v>
      </c>
      <c r="E150" s="20">
        <f>Model!$W$12*((drdp!B150+drdp!K150)*'ASXY-TI3S'!$B150+(drdp!E150+drdp!N150)*'ASXY-TI3S'!$C150+(drdp!H150+drdp!Q150)*'ASXY-TI3S'!$D150)</f>
        <v>0</v>
      </c>
      <c r="F150" s="20">
        <f>Model!$W$12*((drdp!C150+drdp!L150)*'ASXY-TI3S'!$B150+(drdp!F150+drdp!O150)*'ASXY-TI3S'!$C150+(drdp!I150+drdp!R150)*'ASXY-TI3S'!$D150)</f>
        <v>0</v>
      </c>
      <c r="G150" s="20">
        <f>Model!$W$12*((drdp!D150+drdp!M150)*'ASXY-TI3S'!$B150+(drdp!G150+drdp!P150)*'ASXY-TI3S'!$C150+(drdp!J150+drdp!S150)*'ASXY-TI3S'!$D150)</f>
        <v>0</v>
      </c>
      <c r="H150" s="18">
        <f>Model!$W$12*((drdp!B150)*'ASXY-TI3S'!$B150+(drdp!E150)*'ASXY-TI3S'!$C150+(drdp!H150)*'ASXY-TI3S'!$D150)</f>
        <v>0</v>
      </c>
      <c r="I150" s="18">
        <f>Model!$W$12*((drdp!C150)*'ASXY-TI3S'!$B150+(drdp!F150)*'ASXY-TI3S'!$C150+(drdp!I150)*'ASXY-TI3S'!$D150)</f>
        <v>0</v>
      </c>
      <c r="J150" s="18">
        <f>Model!$W$12*((drdp!D150)*'ASXY-TI3S'!$B150+(drdp!G150)*'ASXY-TI3S'!$C150+(drdp!J150)*'ASXY-TI3S'!$D150)</f>
        <v>0</v>
      </c>
      <c r="K150" s="21">
        <f>SUM(E$3:E149)+H150</f>
        <v>0.2291517283610999</v>
      </c>
      <c r="L150" s="21">
        <f>SUM(F$3:F149)+I150</f>
        <v>-0.10907044334386179</v>
      </c>
      <c r="M150" s="21">
        <f>SUM(G$3:G149)+J150</f>
        <v>0</v>
      </c>
      <c r="N150" s="21"/>
      <c r="O150" s="21"/>
      <c r="P150" s="21"/>
      <c r="Q150" s="19">
        <f t="shared" si="13"/>
        <v>5.2510514610879314E-2</v>
      </c>
      <c r="R150" s="19">
        <f t="shared" si="14"/>
        <v>1.1896361611226565E-2</v>
      </c>
      <c r="S150" s="19">
        <f t="shared" si="15"/>
        <v>0</v>
      </c>
      <c r="T150" s="19">
        <f t="shared" si="16"/>
        <v>-2.4993680605357352E-2</v>
      </c>
      <c r="U150" s="19">
        <f t="shared" si="17"/>
        <v>0</v>
      </c>
      <c r="V150" s="19">
        <f t="shared" si="18"/>
        <v>0</v>
      </c>
    </row>
    <row r="151" spans="1:22" x14ac:dyDescent="0.25">
      <c r="A151" s="26">
        <f>Wellpath!E151</f>
        <v>0</v>
      </c>
      <c r="B151" s="22">
        <v>0</v>
      </c>
      <c r="C151" s="22">
        <v>0</v>
      </c>
      <c r="D151" s="22">
        <f>(TAN(Dip) * SIN(Wellpath!$L151) * COS(Wellpath!$O151) - COS(Wellpath!$L151)) / 2</f>
        <v>-0.5</v>
      </c>
      <c r="E151" s="20">
        <f>Model!$W$12*((drdp!B151+drdp!K151)*'ASXY-TI3S'!$B151+(drdp!E151+drdp!N151)*'ASXY-TI3S'!$C151+(drdp!H151+drdp!Q151)*'ASXY-TI3S'!$D151)</f>
        <v>0</v>
      </c>
      <c r="F151" s="20">
        <f>Model!$W$12*((drdp!C151+drdp!L151)*'ASXY-TI3S'!$B151+(drdp!F151+drdp!O151)*'ASXY-TI3S'!$C151+(drdp!I151+drdp!R151)*'ASXY-TI3S'!$D151)</f>
        <v>0</v>
      </c>
      <c r="G151" s="20">
        <f>Model!$W$12*((drdp!D151+drdp!M151)*'ASXY-TI3S'!$B151+(drdp!G151+drdp!P151)*'ASXY-TI3S'!$C151+(drdp!J151+drdp!S151)*'ASXY-TI3S'!$D151)</f>
        <v>0</v>
      </c>
      <c r="H151" s="18">
        <f>Model!$W$12*((drdp!B151)*'ASXY-TI3S'!$B151+(drdp!E151)*'ASXY-TI3S'!$C151+(drdp!H151)*'ASXY-TI3S'!$D151)</f>
        <v>0</v>
      </c>
      <c r="I151" s="18">
        <f>Model!$W$12*((drdp!C151)*'ASXY-TI3S'!$B151+(drdp!F151)*'ASXY-TI3S'!$C151+(drdp!I151)*'ASXY-TI3S'!$D151)</f>
        <v>0</v>
      </c>
      <c r="J151" s="18">
        <f>Model!$W$12*((drdp!D151)*'ASXY-TI3S'!$B151+(drdp!G151)*'ASXY-TI3S'!$C151+(drdp!J151)*'ASXY-TI3S'!$D151)</f>
        <v>0</v>
      </c>
      <c r="K151" s="21">
        <f>SUM(E$3:E150)+H151</f>
        <v>0.2291517283610999</v>
      </c>
      <c r="L151" s="21">
        <f>SUM(F$3:F150)+I151</f>
        <v>-0.10907044334386179</v>
      </c>
      <c r="M151" s="21">
        <f>SUM(G$3:G150)+J151</f>
        <v>0</v>
      </c>
      <c r="N151" s="21"/>
      <c r="O151" s="21"/>
      <c r="P151" s="21"/>
      <c r="Q151" s="19">
        <f t="shared" si="13"/>
        <v>5.2510514610879314E-2</v>
      </c>
      <c r="R151" s="19">
        <f t="shared" si="14"/>
        <v>1.1896361611226565E-2</v>
      </c>
      <c r="S151" s="19">
        <f t="shared" si="15"/>
        <v>0</v>
      </c>
      <c r="T151" s="19">
        <f t="shared" si="16"/>
        <v>-2.4993680605357352E-2</v>
      </c>
      <c r="U151" s="19">
        <f t="shared" si="17"/>
        <v>0</v>
      </c>
      <c r="V151" s="19">
        <f t="shared" si="18"/>
        <v>0</v>
      </c>
    </row>
    <row r="152" spans="1:22" x14ac:dyDescent="0.25">
      <c r="A152" s="26">
        <f>Wellpath!E152</f>
        <v>0</v>
      </c>
      <c r="B152" s="22">
        <v>0</v>
      </c>
      <c r="C152" s="22">
        <v>0</v>
      </c>
      <c r="D152" s="22">
        <f>(TAN(Dip) * SIN(Wellpath!$L152) * COS(Wellpath!$O152) - COS(Wellpath!$L152)) / 2</f>
        <v>-0.5</v>
      </c>
      <c r="E152" s="20">
        <f>Model!$W$12*((drdp!B152+drdp!K152)*'ASXY-TI3S'!$B152+(drdp!E152+drdp!N152)*'ASXY-TI3S'!$C152+(drdp!H152+drdp!Q152)*'ASXY-TI3S'!$D152)</f>
        <v>0</v>
      </c>
      <c r="F152" s="20">
        <f>Model!$W$12*((drdp!C152+drdp!L152)*'ASXY-TI3S'!$B152+(drdp!F152+drdp!O152)*'ASXY-TI3S'!$C152+(drdp!I152+drdp!R152)*'ASXY-TI3S'!$D152)</f>
        <v>0</v>
      </c>
      <c r="G152" s="20">
        <f>Model!$W$12*((drdp!D152+drdp!M152)*'ASXY-TI3S'!$B152+(drdp!G152+drdp!P152)*'ASXY-TI3S'!$C152+(drdp!J152+drdp!S152)*'ASXY-TI3S'!$D152)</f>
        <v>0</v>
      </c>
      <c r="H152" s="18">
        <f>Model!$W$12*((drdp!B152)*'ASXY-TI3S'!$B152+(drdp!E152)*'ASXY-TI3S'!$C152+(drdp!H152)*'ASXY-TI3S'!$D152)</f>
        <v>0</v>
      </c>
      <c r="I152" s="18">
        <f>Model!$W$12*((drdp!C152)*'ASXY-TI3S'!$B152+(drdp!F152)*'ASXY-TI3S'!$C152+(drdp!I152)*'ASXY-TI3S'!$D152)</f>
        <v>0</v>
      </c>
      <c r="J152" s="18">
        <f>Model!$W$12*((drdp!D152)*'ASXY-TI3S'!$B152+(drdp!G152)*'ASXY-TI3S'!$C152+(drdp!J152)*'ASXY-TI3S'!$D152)</f>
        <v>0</v>
      </c>
      <c r="K152" s="21">
        <f>SUM(E$3:E151)+H152</f>
        <v>0.2291517283610999</v>
      </c>
      <c r="L152" s="21">
        <f>SUM(F$3:F151)+I152</f>
        <v>-0.10907044334386179</v>
      </c>
      <c r="M152" s="21">
        <f>SUM(G$3:G151)+J152</f>
        <v>0</v>
      </c>
      <c r="N152" s="21"/>
      <c r="O152" s="21"/>
      <c r="P152" s="21"/>
      <c r="Q152" s="19">
        <f t="shared" si="13"/>
        <v>5.2510514610879314E-2</v>
      </c>
      <c r="R152" s="19">
        <f t="shared" si="14"/>
        <v>1.1896361611226565E-2</v>
      </c>
      <c r="S152" s="19">
        <f t="shared" si="15"/>
        <v>0</v>
      </c>
      <c r="T152" s="19">
        <f t="shared" si="16"/>
        <v>-2.4993680605357352E-2</v>
      </c>
      <c r="U152" s="19">
        <f t="shared" si="17"/>
        <v>0</v>
      </c>
      <c r="V152" s="19">
        <f t="shared" si="18"/>
        <v>0</v>
      </c>
    </row>
    <row r="153" spans="1:22" x14ac:dyDescent="0.25">
      <c r="A153" s="26">
        <f>Wellpath!E153</f>
        <v>0</v>
      </c>
      <c r="B153" s="22">
        <v>0</v>
      </c>
      <c r="C153" s="22">
        <v>0</v>
      </c>
      <c r="D153" s="22">
        <f>(TAN(Dip) * SIN(Wellpath!$L153) * COS(Wellpath!$O153) - COS(Wellpath!$L153)) / 2</f>
        <v>-0.5</v>
      </c>
      <c r="E153" s="20">
        <f>Model!$W$12*((drdp!B153+drdp!K153)*'ASXY-TI3S'!$B153+(drdp!E153+drdp!N153)*'ASXY-TI3S'!$C153+(drdp!H153+drdp!Q153)*'ASXY-TI3S'!$D153)</f>
        <v>0</v>
      </c>
      <c r="F153" s="20">
        <f>Model!$W$12*((drdp!C153+drdp!L153)*'ASXY-TI3S'!$B153+(drdp!F153+drdp!O153)*'ASXY-TI3S'!$C153+(drdp!I153+drdp!R153)*'ASXY-TI3S'!$D153)</f>
        <v>0</v>
      </c>
      <c r="G153" s="20">
        <f>Model!$W$12*((drdp!D153+drdp!M153)*'ASXY-TI3S'!$B153+(drdp!G153+drdp!P153)*'ASXY-TI3S'!$C153+(drdp!J153+drdp!S153)*'ASXY-TI3S'!$D153)</f>
        <v>0</v>
      </c>
      <c r="H153" s="18">
        <f>Model!$W$12*((drdp!B153)*'ASXY-TI3S'!$B153+(drdp!E153)*'ASXY-TI3S'!$C153+(drdp!H153)*'ASXY-TI3S'!$D153)</f>
        <v>0</v>
      </c>
      <c r="I153" s="18">
        <f>Model!$W$12*((drdp!C153)*'ASXY-TI3S'!$B153+(drdp!F153)*'ASXY-TI3S'!$C153+(drdp!I153)*'ASXY-TI3S'!$D153)</f>
        <v>0</v>
      </c>
      <c r="J153" s="18">
        <f>Model!$W$12*((drdp!D153)*'ASXY-TI3S'!$B153+(drdp!G153)*'ASXY-TI3S'!$C153+(drdp!J153)*'ASXY-TI3S'!$D153)</f>
        <v>0</v>
      </c>
      <c r="K153" s="21">
        <f>SUM(E$3:E152)+H153</f>
        <v>0.2291517283610999</v>
      </c>
      <c r="L153" s="21">
        <f>SUM(F$3:F152)+I153</f>
        <v>-0.10907044334386179</v>
      </c>
      <c r="M153" s="21">
        <f>SUM(G$3:G152)+J153</f>
        <v>0</v>
      </c>
      <c r="N153" s="21"/>
      <c r="O153" s="21"/>
      <c r="P153" s="21"/>
      <c r="Q153" s="19">
        <f t="shared" si="13"/>
        <v>5.2510514610879314E-2</v>
      </c>
      <c r="R153" s="19">
        <f t="shared" si="14"/>
        <v>1.1896361611226565E-2</v>
      </c>
      <c r="S153" s="19">
        <f t="shared" si="15"/>
        <v>0</v>
      </c>
      <c r="T153" s="19">
        <f t="shared" si="16"/>
        <v>-2.4993680605357352E-2</v>
      </c>
      <c r="U153" s="19">
        <f t="shared" si="17"/>
        <v>0</v>
      </c>
      <c r="V153" s="19">
        <f t="shared" si="18"/>
        <v>0</v>
      </c>
    </row>
    <row r="154" spans="1:22" x14ac:dyDescent="0.25">
      <c r="A154" s="26">
        <f>Wellpath!E154</f>
        <v>0</v>
      </c>
      <c r="B154" s="22">
        <v>0</v>
      </c>
      <c r="C154" s="22">
        <v>0</v>
      </c>
      <c r="D154" s="22">
        <f>(TAN(Dip) * SIN(Wellpath!$L154) * COS(Wellpath!$O154) - COS(Wellpath!$L154)) / 2</f>
        <v>-0.5</v>
      </c>
      <c r="E154" s="20">
        <f>Model!$W$12*((drdp!B154+drdp!K154)*'ASXY-TI3S'!$B154+(drdp!E154+drdp!N154)*'ASXY-TI3S'!$C154+(drdp!H154+drdp!Q154)*'ASXY-TI3S'!$D154)</f>
        <v>0</v>
      </c>
      <c r="F154" s="20">
        <f>Model!$W$12*((drdp!C154+drdp!L154)*'ASXY-TI3S'!$B154+(drdp!F154+drdp!O154)*'ASXY-TI3S'!$C154+(drdp!I154+drdp!R154)*'ASXY-TI3S'!$D154)</f>
        <v>0</v>
      </c>
      <c r="G154" s="20">
        <f>Model!$W$12*((drdp!D154+drdp!M154)*'ASXY-TI3S'!$B154+(drdp!G154+drdp!P154)*'ASXY-TI3S'!$C154+(drdp!J154+drdp!S154)*'ASXY-TI3S'!$D154)</f>
        <v>0</v>
      </c>
      <c r="H154" s="18">
        <f>Model!$W$12*((drdp!B154)*'ASXY-TI3S'!$B154+(drdp!E154)*'ASXY-TI3S'!$C154+(drdp!H154)*'ASXY-TI3S'!$D154)</f>
        <v>0</v>
      </c>
      <c r="I154" s="18">
        <f>Model!$W$12*((drdp!C154)*'ASXY-TI3S'!$B154+(drdp!F154)*'ASXY-TI3S'!$C154+(drdp!I154)*'ASXY-TI3S'!$D154)</f>
        <v>0</v>
      </c>
      <c r="J154" s="18">
        <f>Model!$W$12*((drdp!D154)*'ASXY-TI3S'!$B154+(drdp!G154)*'ASXY-TI3S'!$C154+(drdp!J154)*'ASXY-TI3S'!$D154)</f>
        <v>0</v>
      </c>
      <c r="K154" s="21">
        <f>SUM(E$3:E153)+H154</f>
        <v>0.2291517283610999</v>
      </c>
      <c r="L154" s="21">
        <f>SUM(F$3:F153)+I154</f>
        <v>-0.10907044334386179</v>
      </c>
      <c r="M154" s="21">
        <f>SUM(G$3:G153)+J154</f>
        <v>0</v>
      </c>
      <c r="N154" s="21"/>
      <c r="O154" s="21"/>
      <c r="P154" s="21"/>
      <c r="Q154" s="19">
        <f t="shared" si="13"/>
        <v>5.2510514610879314E-2</v>
      </c>
      <c r="R154" s="19">
        <f t="shared" si="14"/>
        <v>1.1896361611226565E-2</v>
      </c>
      <c r="S154" s="19">
        <f t="shared" si="15"/>
        <v>0</v>
      </c>
      <c r="T154" s="19">
        <f t="shared" si="16"/>
        <v>-2.4993680605357352E-2</v>
      </c>
      <c r="U154" s="19">
        <f t="shared" si="17"/>
        <v>0</v>
      </c>
      <c r="V154" s="19">
        <f t="shared" si="18"/>
        <v>0</v>
      </c>
    </row>
    <row r="155" spans="1:22" x14ac:dyDescent="0.25">
      <c r="A155" s="26">
        <f>Wellpath!E155</f>
        <v>0</v>
      </c>
      <c r="B155" s="22">
        <v>0</v>
      </c>
      <c r="C155" s="22">
        <v>0</v>
      </c>
      <c r="D155" s="22">
        <f>(TAN(Dip) * SIN(Wellpath!$L155) * COS(Wellpath!$O155) - COS(Wellpath!$L155)) / 2</f>
        <v>-0.5</v>
      </c>
      <c r="E155" s="20">
        <f>Model!$W$12*((drdp!B155+drdp!K155)*'ASXY-TI3S'!$B155+(drdp!E155+drdp!N155)*'ASXY-TI3S'!$C155+(drdp!H155+drdp!Q155)*'ASXY-TI3S'!$D155)</f>
        <v>0</v>
      </c>
      <c r="F155" s="20">
        <f>Model!$W$12*((drdp!C155+drdp!L155)*'ASXY-TI3S'!$B155+(drdp!F155+drdp!O155)*'ASXY-TI3S'!$C155+(drdp!I155+drdp!R155)*'ASXY-TI3S'!$D155)</f>
        <v>0</v>
      </c>
      <c r="G155" s="20">
        <f>Model!$W$12*((drdp!D155+drdp!M155)*'ASXY-TI3S'!$B155+(drdp!G155+drdp!P155)*'ASXY-TI3S'!$C155+(drdp!J155+drdp!S155)*'ASXY-TI3S'!$D155)</f>
        <v>0</v>
      </c>
      <c r="H155" s="18">
        <f>Model!$W$12*((drdp!B155)*'ASXY-TI3S'!$B155+(drdp!E155)*'ASXY-TI3S'!$C155+(drdp!H155)*'ASXY-TI3S'!$D155)</f>
        <v>0</v>
      </c>
      <c r="I155" s="18">
        <f>Model!$W$12*((drdp!C155)*'ASXY-TI3S'!$B155+(drdp!F155)*'ASXY-TI3S'!$C155+(drdp!I155)*'ASXY-TI3S'!$D155)</f>
        <v>0</v>
      </c>
      <c r="J155" s="18">
        <f>Model!$W$12*((drdp!D155)*'ASXY-TI3S'!$B155+(drdp!G155)*'ASXY-TI3S'!$C155+(drdp!J155)*'ASXY-TI3S'!$D155)</f>
        <v>0</v>
      </c>
      <c r="K155" s="21">
        <f>SUM(E$3:E154)+H155</f>
        <v>0.2291517283610999</v>
      </c>
      <c r="L155" s="21">
        <f>SUM(F$3:F154)+I155</f>
        <v>-0.10907044334386179</v>
      </c>
      <c r="M155" s="21">
        <f>SUM(G$3:G154)+J155</f>
        <v>0</v>
      </c>
      <c r="N155" s="21"/>
      <c r="O155" s="21"/>
      <c r="P155" s="21"/>
      <c r="Q155" s="19">
        <f t="shared" si="13"/>
        <v>5.2510514610879314E-2</v>
      </c>
      <c r="R155" s="19">
        <f t="shared" si="14"/>
        <v>1.1896361611226565E-2</v>
      </c>
      <c r="S155" s="19">
        <f t="shared" si="15"/>
        <v>0</v>
      </c>
      <c r="T155" s="19">
        <f t="shared" si="16"/>
        <v>-2.4993680605357352E-2</v>
      </c>
      <c r="U155" s="19">
        <f t="shared" si="17"/>
        <v>0</v>
      </c>
      <c r="V155" s="19">
        <f t="shared" si="18"/>
        <v>0</v>
      </c>
    </row>
    <row r="156" spans="1:22" x14ac:dyDescent="0.25">
      <c r="A156" s="26">
        <f>Wellpath!E156</f>
        <v>0</v>
      </c>
      <c r="B156" s="22">
        <v>0</v>
      </c>
      <c r="C156" s="22">
        <v>0</v>
      </c>
      <c r="D156" s="22">
        <f>(TAN(Dip) * SIN(Wellpath!$L156) * COS(Wellpath!$O156) - COS(Wellpath!$L156)) / 2</f>
        <v>-0.5</v>
      </c>
      <c r="E156" s="20">
        <f>Model!$W$12*((drdp!B156+drdp!K156)*'ASXY-TI3S'!$B156+(drdp!E156+drdp!N156)*'ASXY-TI3S'!$C156+(drdp!H156+drdp!Q156)*'ASXY-TI3S'!$D156)</f>
        <v>0</v>
      </c>
      <c r="F156" s="20">
        <f>Model!$W$12*((drdp!C156+drdp!L156)*'ASXY-TI3S'!$B156+(drdp!F156+drdp!O156)*'ASXY-TI3S'!$C156+(drdp!I156+drdp!R156)*'ASXY-TI3S'!$D156)</f>
        <v>0</v>
      </c>
      <c r="G156" s="20">
        <f>Model!$W$12*((drdp!D156+drdp!M156)*'ASXY-TI3S'!$B156+(drdp!G156+drdp!P156)*'ASXY-TI3S'!$C156+(drdp!J156+drdp!S156)*'ASXY-TI3S'!$D156)</f>
        <v>0</v>
      </c>
      <c r="H156" s="18">
        <f>Model!$W$12*((drdp!B156)*'ASXY-TI3S'!$B156+(drdp!E156)*'ASXY-TI3S'!$C156+(drdp!H156)*'ASXY-TI3S'!$D156)</f>
        <v>0</v>
      </c>
      <c r="I156" s="18">
        <f>Model!$W$12*((drdp!C156)*'ASXY-TI3S'!$B156+(drdp!F156)*'ASXY-TI3S'!$C156+(drdp!I156)*'ASXY-TI3S'!$D156)</f>
        <v>0</v>
      </c>
      <c r="J156" s="18">
        <f>Model!$W$12*((drdp!D156)*'ASXY-TI3S'!$B156+(drdp!G156)*'ASXY-TI3S'!$C156+(drdp!J156)*'ASXY-TI3S'!$D156)</f>
        <v>0</v>
      </c>
      <c r="K156" s="21">
        <f>SUM(E$3:E155)+H156</f>
        <v>0.2291517283610999</v>
      </c>
      <c r="L156" s="21">
        <f>SUM(F$3:F155)+I156</f>
        <v>-0.10907044334386179</v>
      </c>
      <c r="M156" s="21">
        <f>SUM(G$3:G155)+J156</f>
        <v>0</v>
      </c>
      <c r="N156" s="21"/>
      <c r="O156" s="21"/>
      <c r="P156" s="21"/>
      <c r="Q156" s="19">
        <f t="shared" si="13"/>
        <v>5.2510514610879314E-2</v>
      </c>
      <c r="R156" s="19">
        <f t="shared" si="14"/>
        <v>1.1896361611226565E-2</v>
      </c>
      <c r="S156" s="19">
        <f t="shared" si="15"/>
        <v>0</v>
      </c>
      <c r="T156" s="19">
        <f t="shared" si="16"/>
        <v>-2.4993680605357352E-2</v>
      </c>
      <c r="U156" s="19">
        <f t="shared" si="17"/>
        <v>0</v>
      </c>
      <c r="V156" s="19">
        <f t="shared" si="18"/>
        <v>0</v>
      </c>
    </row>
    <row r="157" spans="1:22" x14ac:dyDescent="0.25">
      <c r="A157" s="26">
        <f>Wellpath!E157</f>
        <v>0</v>
      </c>
      <c r="B157" s="22">
        <v>0</v>
      </c>
      <c r="C157" s="22">
        <v>0</v>
      </c>
      <c r="D157" s="22">
        <f>(TAN(Dip) * SIN(Wellpath!$L157) * COS(Wellpath!$O157) - COS(Wellpath!$L157)) / 2</f>
        <v>-0.5</v>
      </c>
      <c r="E157" s="20">
        <f>Model!$W$12*((drdp!B157+drdp!K157)*'ASXY-TI3S'!$B157+(drdp!E157+drdp!N157)*'ASXY-TI3S'!$C157+(drdp!H157+drdp!Q157)*'ASXY-TI3S'!$D157)</f>
        <v>0</v>
      </c>
      <c r="F157" s="20">
        <f>Model!$W$12*((drdp!C157+drdp!L157)*'ASXY-TI3S'!$B157+(drdp!F157+drdp!O157)*'ASXY-TI3S'!$C157+(drdp!I157+drdp!R157)*'ASXY-TI3S'!$D157)</f>
        <v>0</v>
      </c>
      <c r="G157" s="20">
        <f>Model!$W$12*((drdp!D157+drdp!M157)*'ASXY-TI3S'!$B157+(drdp!G157+drdp!P157)*'ASXY-TI3S'!$C157+(drdp!J157+drdp!S157)*'ASXY-TI3S'!$D157)</f>
        <v>0</v>
      </c>
      <c r="H157" s="18">
        <f>Model!$W$12*((drdp!B157)*'ASXY-TI3S'!$B157+(drdp!E157)*'ASXY-TI3S'!$C157+(drdp!H157)*'ASXY-TI3S'!$D157)</f>
        <v>0</v>
      </c>
      <c r="I157" s="18">
        <f>Model!$W$12*((drdp!C157)*'ASXY-TI3S'!$B157+(drdp!F157)*'ASXY-TI3S'!$C157+(drdp!I157)*'ASXY-TI3S'!$D157)</f>
        <v>0</v>
      </c>
      <c r="J157" s="18">
        <f>Model!$W$12*((drdp!D157)*'ASXY-TI3S'!$B157+(drdp!G157)*'ASXY-TI3S'!$C157+(drdp!J157)*'ASXY-TI3S'!$D157)</f>
        <v>0</v>
      </c>
      <c r="K157" s="21">
        <f>SUM(E$3:E156)+H157</f>
        <v>0.2291517283610999</v>
      </c>
      <c r="L157" s="21">
        <f>SUM(F$3:F156)+I157</f>
        <v>-0.10907044334386179</v>
      </c>
      <c r="M157" s="21">
        <f>SUM(G$3:G156)+J157</f>
        <v>0</v>
      </c>
      <c r="N157" s="21"/>
      <c r="O157" s="21"/>
      <c r="P157" s="21"/>
      <c r="Q157" s="19">
        <f t="shared" si="13"/>
        <v>5.2510514610879314E-2</v>
      </c>
      <c r="R157" s="19">
        <f t="shared" si="14"/>
        <v>1.1896361611226565E-2</v>
      </c>
      <c r="S157" s="19">
        <f t="shared" si="15"/>
        <v>0</v>
      </c>
      <c r="T157" s="19">
        <f t="shared" si="16"/>
        <v>-2.4993680605357352E-2</v>
      </c>
      <c r="U157" s="19">
        <f t="shared" si="17"/>
        <v>0</v>
      </c>
      <c r="V157" s="19">
        <f t="shared" si="18"/>
        <v>0</v>
      </c>
    </row>
    <row r="158" spans="1:22" x14ac:dyDescent="0.25">
      <c r="A158" s="26">
        <f>Wellpath!E158</f>
        <v>0</v>
      </c>
      <c r="B158" s="22">
        <v>0</v>
      </c>
      <c r="C158" s="22">
        <v>0</v>
      </c>
      <c r="D158" s="22">
        <f>(TAN(Dip) * SIN(Wellpath!$L158) * COS(Wellpath!$O158) - COS(Wellpath!$L158)) / 2</f>
        <v>-0.5</v>
      </c>
      <c r="E158" s="20">
        <f>Model!$W$12*((drdp!B158+drdp!K158)*'ASXY-TI3S'!$B158+(drdp!E158+drdp!N158)*'ASXY-TI3S'!$C158+(drdp!H158+drdp!Q158)*'ASXY-TI3S'!$D158)</f>
        <v>0</v>
      </c>
      <c r="F158" s="20">
        <f>Model!$W$12*((drdp!C158+drdp!L158)*'ASXY-TI3S'!$B158+(drdp!F158+drdp!O158)*'ASXY-TI3S'!$C158+(drdp!I158+drdp!R158)*'ASXY-TI3S'!$D158)</f>
        <v>0</v>
      </c>
      <c r="G158" s="20">
        <f>Model!$W$12*((drdp!D158+drdp!M158)*'ASXY-TI3S'!$B158+(drdp!G158+drdp!P158)*'ASXY-TI3S'!$C158+(drdp!J158+drdp!S158)*'ASXY-TI3S'!$D158)</f>
        <v>0</v>
      </c>
      <c r="H158" s="18">
        <f>Model!$W$12*((drdp!B158)*'ASXY-TI3S'!$B158+(drdp!E158)*'ASXY-TI3S'!$C158+(drdp!H158)*'ASXY-TI3S'!$D158)</f>
        <v>0</v>
      </c>
      <c r="I158" s="18">
        <f>Model!$W$12*((drdp!C158)*'ASXY-TI3S'!$B158+(drdp!F158)*'ASXY-TI3S'!$C158+(drdp!I158)*'ASXY-TI3S'!$D158)</f>
        <v>0</v>
      </c>
      <c r="J158" s="18">
        <f>Model!$W$12*((drdp!D158)*'ASXY-TI3S'!$B158+(drdp!G158)*'ASXY-TI3S'!$C158+(drdp!J158)*'ASXY-TI3S'!$D158)</f>
        <v>0</v>
      </c>
      <c r="K158" s="21">
        <f>SUM(E$3:E157)+H158</f>
        <v>0.2291517283610999</v>
      </c>
      <c r="L158" s="21">
        <f>SUM(F$3:F157)+I158</f>
        <v>-0.10907044334386179</v>
      </c>
      <c r="M158" s="21">
        <f>SUM(G$3:G157)+J158</f>
        <v>0</v>
      </c>
      <c r="N158" s="21"/>
      <c r="O158" s="21"/>
      <c r="P158" s="21"/>
      <c r="Q158" s="19">
        <f t="shared" si="13"/>
        <v>5.2510514610879314E-2</v>
      </c>
      <c r="R158" s="19">
        <f t="shared" si="14"/>
        <v>1.1896361611226565E-2</v>
      </c>
      <c r="S158" s="19">
        <f t="shared" si="15"/>
        <v>0</v>
      </c>
      <c r="T158" s="19">
        <f t="shared" si="16"/>
        <v>-2.4993680605357352E-2</v>
      </c>
      <c r="U158" s="19">
        <f t="shared" si="17"/>
        <v>0</v>
      </c>
      <c r="V158" s="19">
        <f t="shared" si="18"/>
        <v>0</v>
      </c>
    </row>
    <row r="159" spans="1:22" x14ac:dyDescent="0.25">
      <c r="A159" s="26">
        <f>Wellpath!E159</f>
        <v>0</v>
      </c>
      <c r="B159" s="22">
        <v>0</v>
      </c>
      <c r="C159" s="22">
        <v>0</v>
      </c>
      <c r="D159" s="22">
        <f>(TAN(Dip) * SIN(Wellpath!$L159) * COS(Wellpath!$O159) - COS(Wellpath!$L159)) / 2</f>
        <v>-0.5</v>
      </c>
      <c r="E159" s="20">
        <f>Model!$W$12*((drdp!B159+drdp!K159)*'ASXY-TI3S'!$B159+(drdp!E159+drdp!N159)*'ASXY-TI3S'!$C159+(drdp!H159+drdp!Q159)*'ASXY-TI3S'!$D159)</f>
        <v>0</v>
      </c>
      <c r="F159" s="20">
        <f>Model!$W$12*((drdp!C159+drdp!L159)*'ASXY-TI3S'!$B159+(drdp!F159+drdp!O159)*'ASXY-TI3S'!$C159+(drdp!I159+drdp!R159)*'ASXY-TI3S'!$D159)</f>
        <v>0</v>
      </c>
      <c r="G159" s="20">
        <f>Model!$W$12*((drdp!D159+drdp!M159)*'ASXY-TI3S'!$B159+(drdp!G159+drdp!P159)*'ASXY-TI3S'!$C159+(drdp!J159+drdp!S159)*'ASXY-TI3S'!$D159)</f>
        <v>0</v>
      </c>
      <c r="H159" s="18">
        <f>Model!$W$12*((drdp!B159)*'ASXY-TI3S'!$B159+(drdp!E159)*'ASXY-TI3S'!$C159+(drdp!H159)*'ASXY-TI3S'!$D159)</f>
        <v>0</v>
      </c>
      <c r="I159" s="18">
        <f>Model!$W$12*((drdp!C159)*'ASXY-TI3S'!$B159+(drdp!F159)*'ASXY-TI3S'!$C159+(drdp!I159)*'ASXY-TI3S'!$D159)</f>
        <v>0</v>
      </c>
      <c r="J159" s="18">
        <f>Model!$W$12*((drdp!D159)*'ASXY-TI3S'!$B159+(drdp!G159)*'ASXY-TI3S'!$C159+(drdp!J159)*'ASXY-TI3S'!$D159)</f>
        <v>0</v>
      </c>
      <c r="K159" s="21">
        <f>SUM(E$3:E158)+H159</f>
        <v>0.2291517283610999</v>
      </c>
      <c r="L159" s="21">
        <f>SUM(F$3:F158)+I159</f>
        <v>-0.10907044334386179</v>
      </c>
      <c r="M159" s="21">
        <f>SUM(G$3:G158)+J159</f>
        <v>0</v>
      </c>
      <c r="N159" s="21"/>
      <c r="O159" s="21"/>
      <c r="P159" s="21"/>
      <c r="Q159" s="19">
        <f t="shared" si="13"/>
        <v>5.2510514610879314E-2</v>
      </c>
      <c r="R159" s="19">
        <f t="shared" si="14"/>
        <v>1.1896361611226565E-2</v>
      </c>
      <c r="S159" s="19">
        <f t="shared" si="15"/>
        <v>0</v>
      </c>
      <c r="T159" s="19">
        <f t="shared" si="16"/>
        <v>-2.4993680605357352E-2</v>
      </c>
      <c r="U159" s="19">
        <f t="shared" si="17"/>
        <v>0</v>
      </c>
      <c r="V159" s="19">
        <f t="shared" si="18"/>
        <v>0</v>
      </c>
    </row>
    <row r="160" spans="1:22" x14ac:dyDescent="0.25">
      <c r="A160" s="26">
        <f>Wellpath!E160</f>
        <v>0</v>
      </c>
      <c r="B160" s="22">
        <v>0</v>
      </c>
      <c r="C160" s="22">
        <v>0</v>
      </c>
      <c r="D160" s="22">
        <f>(TAN(Dip) * SIN(Wellpath!$L160) * COS(Wellpath!$O160) - COS(Wellpath!$L160)) / 2</f>
        <v>-0.5</v>
      </c>
      <c r="E160" s="20">
        <f>Model!$W$12*((drdp!B160+drdp!K160)*'ASXY-TI3S'!$B160+(drdp!E160+drdp!N160)*'ASXY-TI3S'!$C160+(drdp!H160+drdp!Q160)*'ASXY-TI3S'!$D160)</f>
        <v>0</v>
      </c>
      <c r="F160" s="20">
        <f>Model!$W$12*((drdp!C160+drdp!L160)*'ASXY-TI3S'!$B160+(drdp!F160+drdp!O160)*'ASXY-TI3S'!$C160+(drdp!I160+drdp!R160)*'ASXY-TI3S'!$D160)</f>
        <v>0</v>
      </c>
      <c r="G160" s="20">
        <f>Model!$W$12*((drdp!D160+drdp!M160)*'ASXY-TI3S'!$B160+(drdp!G160+drdp!P160)*'ASXY-TI3S'!$C160+(drdp!J160+drdp!S160)*'ASXY-TI3S'!$D160)</f>
        <v>0</v>
      </c>
      <c r="H160" s="18">
        <f>Model!$W$12*((drdp!B160)*'ASXY-TI3S'!$B160+(drdp!E160)*'ASXY-TI3S'!$C160+(drdp!H160)*'ASXY-TI3S'!$D160)</f>
        <v>0</v>
      </c>
      <c r="I160" s="18">
        <f>Model!$W$12*((drdp!C160)*'ASXY-TI3S'!$B160+(drdp!F160)*'ASXY-TI3S'!$C160+(drdp!I160)*'ASXY-TI3S'!$D160)</f>
        <v>0</v>
      </c>
      <c r="J160" s="18">
        <f>Model!$W$12*((drdp!D160)*'ASXY-TI3S'!$B160+(drdp!G160)*'ASXY-TI3S'!$C160+(drdp!J160)*'ASXY-TI3S'!$D160)</f>
        <v>0</v>
      </c>
      <c r="K160" s="21">
        <f>SUM(E$3:E159)+H160</f>
        <v>0.2291517283610999</v>
      </c>
      <c r="L160" s="21">
        <f>SUM(F$3:F159)+I160</f>
        <v>-0.10907044334386179</v>
      </c>
      <c r="M160" s="21">
        <f>SUM(G$3:G159)+J160</f>
        <v>0</v>
      </c>
      <c r="N160" s="21"/>
      <c r="O160" s="21"/>
      <c r="P160" s="21"/>
      <c r="Q160" s="19">
        <f t="shared" si="13"/>
        <v>5.2510514610879314E-2</v>
      </c>
      <c r="R160" s="19">
        <f t="shared" si="14"/>
        <v>1.1896361611226565E-2</v>
      </c>
      <c r="S160" s="19">
        <f t="shared" si="15"/>
        <v>0</v>
      </c>
      <c r="T160" s="19">
        <f t="shared" si="16"/>
        <v>-2.4993680605357352E-2</v>
      </c>
      <c r="U160" s="19">
        <f t="shared" si="17"/>
        <v>0</v>
      </c>
      <c r="V160" s="19">
        <f t="shared" si="18"/>
        <v>0</v>
      </c>
    </row>
    <row r="161" spans="1:22" x14ac:dyDescent="0.25">
      <c r="A161" s="26">
        <f>Wellpath!E161</f>
        <v>0</v>
      </c>
      <c r="B161" s="22">
        <v>0</v>
      </c>
      <c r="C161" s="22">
        <v>0</v>
      </c>
      <c r="D161" s="22">
        <f>(TAN(Dip) * SIN(Wellpath!$L161) * COS(Wellpath!$O161) - COS(Wellpath!$L161)) / 2</f>
        <v>-0.5</v>
      </c>
      <c r="E161" s="20">
        <f>Model!$W$12*((drdp!B161+drdp!K161)*'ASXY-TI3S'!$B161+(drdp!E161+drdp!N161)*'ASXY-TI3S'!$C161+(drdp!H161+drdp!Q161)*'ASXY-TI3S'!$D161)</f>
        <v>0</v>
      </c>
      <c r="F161" s="20">
        <f>Model!$W$12*((drdp!C161+drdp!L161)*'ASXY-TI3S'!$B161+(drdp!F161+drdp!O161)*'ASXY-TI3S'!$C161+(drdp!I161+drdp!R161)*'ASXY-TI3S'!$D161)</f>
        <v>0</v>
      </c>
      <c r="G161" s="20">
        <f>Model!$W$12*((drdp!D161+drdp!M161)*'ASXY-TI3S'!$B161+(drdp!G161+drdp!P161)*'ASXY-TI3S'!$C161+(drdp!J161+drdp!S161)*'ASXY-TI3S'!$D161)</f>
        <v>0</v>
      </c>
      <c r="H161" s="18">
        <f>Model!$W$12*((drdp!B161)*'ASXY-TI3S'!$B161+(drdp!E161)*'ASXY-TI3S'!$C161+(drdp!H161)*'ASXY-TI3S'!$D161)</f>
        <v>0</v>
      </c>
      <c r="I161" s="18">
        <f>Model!$W$12*((drdp!C161)*'ASXY-TI3S'!$B161+(drdp!F161)*'ASXY-TI3S'!$C161+(drdp!I161)*'ASXY-TI3S'!$D161)</f>
        <v>0</v>
      </c>
      <c r="J161" s="18">
        <f>Model!$W$12*((drdp!D161)*'ASXY-TI3S'!$B161+(drdp!G161)*'ASXY-TI3S'!$C161+(drdp!J161)*'ASXY-TI3S'!$D161)</f>
        <v>0</v>
      </c>
      <c r="K161" s="21">
        <f>SUM(E$3:E160)+H161</f>
        <v>0.2291517283610999</v>
      </c>
      <c r="L161" s="21">
        <f>SUM(F$3:F160)+I161</f>
        <v>-0.10907044334386179</v>
      </c>
      <c r="M161" s="21">
        <f>SUM(G$3:G160)+J161</f>
        <v>0</v>
      </c>
      <c r="N161" s="21"/>
      <c r="O161" s="21"/>
      <c r="P161" s="21"/>
      <c r="Q161" s="19">
        <f t="shared" si="13"/>
        <v>5.2510514610879314E-2</v>
      </c>
      <c r="R161" s="19">
        <f t="shared" si="14"/>
        <v>1.1896361611226565E-2</v>
      </c>
      <c r="S161" s="19">
        <f t="shared" si="15"/>
        <v>0</v>
      </c>
      <c r="T161" s="19">
        <f t="shared" si="16"/>
        <v>-2.4993680605357352E-2</v>
      </c>
      <c r="U161" s="19">
        <f t="shared" si="17"/>
        <v>0</v>
      </c>
      <c r="V161" s="19">
        <f t="shared" si="18"/>
        <v>0</v>
      </c>
    </row>
    <row r="162" spans="1:22" x14ac:dyDescent="0.25">
      <c r="A162" s="26">
        <f>Wellpath!E162</f>
        <v>0</v>
      </c>
      <c r="B162" s="22">
        <v>0</v>
      </c>
      <c r="C162" s="22">
        <v>0</v>
      </c>
      <c r="D162" s="22">
        <f>(TAN(Dip) * SIN(Wellpath!$L162) * COS(Wellpath!$O162) - COS(Wellpath!$L162)) / 2</f>
        <v>-0.5</v>
      </c>
      <c r="E162" s="20">
        <f>Model!$W$12*((drdp!B162+drdp!K162)*'ASXY-TI3S'!$B162+(drdp!E162+drdp!N162)*'ASXY-TI3S'!$C162+(drdp!H162+drdp!Q162)*'ASXY-TI3S'!$D162)</f>
        <v>0</v>
      </c>
      <c r="F162" s="20">
        <f>Model!$W$12*((drdp!C162+drdp!L162)*'ASXY-TI3S'!$B162+(drdp!F162+drdp!O162)*'ASXY-TI3S'!$C162+(drdp!I162+drdp!R162)*'ASXY-TI3S'!$D162)</f>
        <v>0</v>
      </c>
      <c r="G162" s="20">
        <f>Model!$W$12*((drdp!D162+drdp!M162)*'ASXY-TI3S'!$B162+(drdp!G162+drdp!P162)*'ASXY-TI3S'!$C162+(drdp!J162+drdp!S162)*'ASXY-TI3S'!$D162)</f>
        <v>0</v>
      </c>
      <c r="H162" s="18">
        <f>Model!$W$12*((drdp!B162)*'ASXY-TI3S'!$B162+(drdp!E162)*'ASXY-TI3S'!$C162+(drdp!H162)*'ASXY-TI3S'!$D162)</f>
        <v>0</v>
      </c>
      <c r="I162" s="18">
        <f>Model!$W$12*((drdp!C162)*'ASXY-TI3S'!$B162+(drdp!F162)*'ASXY-TI3S'!$C162+(drdp!I162)*'ASXY-TI3S'!$D162)</f>
        <v>0</v>
      </c>
      <c r="J162" s="18">
        <f>Model!$W$12*((drdp!D162)*'ASXY-TI3S'!$B162+(drdp!G162)*'ASXY-TI3S'!$C162+(drdp!J162)*'ASXY-TI3S'!$D162)</f>
        <v>0</v>
      </c>
      <c r="K162" s="21">
        <f>SUM(E$3:E161)+H162</f>
        <v>0.2291517283610999</v>
      </c>
      <c r="L162" s="21">
        <f>SUM(F$3:F161)+I162</f>
        <v>-0.10907044334386179</v>
      </c>
      <c r="M162" s="21">
        <f>SUM(G$3:G161)+J162</f>
        <v>0</v>
      </c>
      <c r="N162" s="21"/>
      <c r="O162" s="21"/>
      <c r="P162" s="21"/>
      <c r="Q162" s="19">
        <f t="shared" si="13"/>
        <v>5.2510514610879314E-2</v>
      </c>
      <c r="R162" s="19">
        <f t="shared" si="14"/>
        <v>1.1896361611226565E-2</v>
      </c>
      <c r="S162" s="19">
        <f t="shared" si="15"/>
        <v>0</v>
      </c>
      <c r="T162" s="19">
        <f t="shared" si="16"/>
        <v>-2.4993680605357352E-2</v>
      </c>
      <c r="U162" s="19">
        <f t="shared" si="17"/>
        <v>0</v>
      </c>
      <c r="V162" s="19">
        <f t="shared" si="18"/>
        <v>0</v>
      </c>
    </row>
    <row r="163" spans="1:22" x14ac:dyDescent="0.25">
      <c r="A163" s="26">
        <f>Wellpath!E163</f>
        <v>0</v>
      </c>
      <c r="B163" s="22">
        <v>0</v>
      </c>
      <c r="C163" s="22">
        <v>0</v>
      </c>
      <c r="D163" s="22">
        <f>(TAN(Dip) * SIN(Wellpath!$L163) * COS(Wellpath!$O163) - COS(Wellpath!$L163)) / 2</f>
        <v>-0.5</v>
      </c>
      <c r="E163" s="20">
        <f>Model!$W$12*((drdp!B163+drdp!K163)*'ASXY-TI3S'!$B163+(drdp!E163+drdp!N163)*'ASXY-TI3S'!$C163+(drdp!H163+drdp!Q163)*'ASXY-TI3S'!$D163)</f>
        <v>0</v>
      </c>
      <c r="F163" s="20">
        <f>Model!$W$12*((drdp!C163+drdp!L163)*'ASXY-TI3S'!$B163+(drdp!F163+drdp!O163)*'ASXY-TI3S'!$C163+(drdp!I163+drdp!R163)*'ASXY-TI3S'!$D163)</f>
        <v>0</v>
      </c>
      <c r="G163" s="20">
        <f>Model!$W$12*((drdp!D163+drdp!M163)*'ASXY-TI3S'!$B163+(drdp!G163+drdp!P163)*'ASXY-TI3S'!$C163+(drdp!J163+drdp!S163)*'ASXY-TI3S'!$D163)</f>
        <v>0</v>
      </c>
      <c r="H163" s="18">
        <f>Model!$W$12*((drdp!B163)*'ASXY-TI3S'!$B163+(drdp!E163)*'ASXY-TI3S'!$C163+(drdp!H163)*'ASXY-TI3S'!$D163)</f>
        <v>0</v>
      </c>
      <c r="I163" s="18">
        <f>Model!$W$12*((drdp!C163)*'ASXY-TI3S'!$B163+(drdp!F163)*'ASXY-TI3S'!$C163+(drdp!I163)*'ASXY-TI3S'!$D163)</f>
        <v>0</v>
      </c>
      <c r="J163" s="18">
        <f>Model!$W$12*((drdp!D163)*'ASXY-TI3S'!$B163+(drdp!G163)*'ASXY-TI3S'!$C163+(drdp!J163)*'ASXY-TI3S'!$D163)</f>
        <v>0</v>
      </c>
      <c r="K163" s="21">
        <f>SUM(E$3:E162)+H163</f>
        <v>0.2291517283610999</v>
      </c>
      <c r="L163" s="21">
        <f>SUM(F$3:F162)+I163</f>
        <v>-0.10907044334386179</v>
      </c>
      <c r="M163" s="21">
        <f>SUM(G$3:G162)+J163</f>
        <v>0</v>
      </c>
      <c r="N163" s="21"/>
      <c r="O163" s="21"/>
      <c r="P163" s="21"/>
      <c r="Q163" s="19">
        <f t="shared" si="13"/>
        <v>5.2510514610879314E-2</v>
      </c>
      <c r="R163" s="19">
        <f t="shared" si="14"/>
        <v>1.1896361611226565E-2</v>
      </c>
      <c r="S163" s="19">
        <f t="shared" si="15"/>
        <v>0</v>
      </c>
      <c r="T163" s="19">
        <f t="shared" si="16"/>
        <v>-2.4993680605357352E-2</v>
      </c>
      <c r="U163" s="19">
        <f t="shared" si="17"/>
        <v>0</v>
      </c>
      <c r="V163" s="19">
        <f t="shared" si="18"/>
        <v>0</v>
      </c>
    </row>
    <row r="164" spans="1:22" x14ac:dyDescent="0.25">
      <c r="A164" s="26">
        <f>Wellpath!E164</f>
        <v>0</v>
      </c>
      <c r="B164" s="22">
        <v>0</v>
      </c>
      <c r="C164" s="22">
        <v>0</v>
      </c>
      <c r="D164" s="22">
        <f>(TAN(Dip) * SIN(Wellpath!$L164) * COS(Wellpath!$O164) - COS(Wellpath!$L164)) / 2</f>
        <v>-0.5</v>
      </c>
      <c r="E164" s="20">
        <f>Model!$W$12*((drdp!B164+drdp!K164)*'ASXY-TI3S'!$B164+(drdp!E164+drdp!N164)*'ASXY-TI3S'!$C164+(drdp!H164+drdp!Q164)*'ASXY-TI3S'!$D164)</f>
        <v>0</v>
      </c>
      <c r="F164" s="20">
        <f>Model!$W$12*((drdp!C164+drdp!L164)*'ASXY-TI3S'!$B164+(drdp!F164+drdp!O164)*'ASXY-TI3S'!$C164+(drdp!I164+drdp!R164)*'ASXY-TI3S'!$D164)</f>
        <v>0</v>
      </c>
      <c r="G164" s="20">
        <f>Model!$W$12*((drdp!D164+drdp!M164)*'ASXY-TI3S'!$B164+(drdp!G164+drdp!P164)*'ASXY-TI3S'!$C164+(drdp!J164+drdp!S164)*'ASXY-TI3S'!$D164)</f>
        <v>0</v>
      </c>
      <c r="H164" s="18">
        <f>Model!$W$12*((drdp!B164)*'ASXY-TI3S'!$B164+(drdp!E164)*'ASXY-TI3S'!$C164+(drdp!H164)*'ASXY-TI3S'!$D164)</f>
        <v>0</v>
      </c>
      <c r="I164" s="18">
        <f>Model!$W$12*((drdp!C164)*'ASXY-TI3S'!$B164+(drdp!F164)*'ASXY-TI3S'!$C164+(drdp!I164)*'ASXY-TI3S'!$D164)</f>
        <v>0</v>
      </c>
      <c r="J164" s="18">
        <f>Model!$W$12*((drdp!D164)*'ASXY-TI3S'!$B164+(drdp!G164)*'ASXY-TI3S'!$C164+(drdp!J164)*'ASXY-TI3S'!$D164)</f>
        <v>0</v>
      </c>
      <c r="K164" s="21">
        <f>SUM(E$3:E163)+H164</f>
        <v>0.2291517283610999</v>
      </c>
      <c r="L164" s="21">
        <f>SUM(F$3:F163)+I164</f>
        <v>-0.10907044334386179</v>
      </c>
      <c r="M164" s="21">
        <f>SUM(G$3:G163)+J164</f>
        <v>0</v>
      </c>
      <c r="N164" s="21"/>
      <c r="O164" s="21"/>
      <c r="P164" s="21"/>
      <c r="Q164" s="19">
        <f t="shared" si="13"/>
        <v>5.2510514610879314E-2</v>
      </c>
      <c r="R164" s="19">
        <f t="shared" si="14"/>
        <v>1.1896361611226565E-2</v>
      </c>
      <c r="S164" s="19">
        <f t="shared" si="15"/>
        <v>0</v>
      </c>
      <c r="T164" s="19">
        <f t="shared" si="16"/>
        <v>-2.4993680605357352E-2</v>
      </c>
      <c r="U164" s="19">
        <f t="shared" si="17"/>
        <v>0</v>
      </c>
      <c r="V164" s="19">
        <f t="shared" si="18"/>
        <v>0</v>
      </c>
    </row>
    <row r="165" spans="1:22" x14ac:dyDescent="0.25">
      <c r="A165" s="26">
        <f>Wellpath!E165</f>
        <v>0</v>
      </c>
      <c r="B165" s="22">
        <v>0</v>
      </c>
      <c r="C165" s="22">
        <v>0</v>
      </c>
      <c r="D165" s="22">
        <f>(TAN(Dip) * SIN(Wellpath!$L165) * COS(Wellpath!$O165) - COS(Wellpath!$L165)) / 2</f>
        <v>-0.5</v>
      </c>
      <c r="E165" s="20">
        <f>Model!$W$12*((drdp!B165+drdp!K165)*'ASXY-TI3S'!$B165+(drdp!E165+drdp!N165)*'ASXY-TI3S'!$C165+(drdp!H165+drdp!Q165)*'ASXY-TI3S'!$D165)</f>
        <v>0</v>
      </c>
      <c r="F165" s="20">
        <f>Model!$W$12*((drdp!C165+drdp!L165)*'ASXY-TI3S'!$B165+(drdp!F165+drdp!O165)*'ASXY-TI3S'!$C165+(drdp!I165+drdp!R165)*'ASXY-TI3S'!$D165)</f>
        <v>0</v>
      </c>
      <c r="G165" s="20">
        <f>Model!$W$12*((drdp!D165+drdp!M165)*'ASXY-TI3S'!$B165+(drdp!G165+drdp!P165)*'ASXY-TI3S'!$C165+(drdp!J165+drdp!S165)*'ASXY-TI3S'!$D165)</f>
        <v>0</v>
      </c>
      <c r="H165" s="18">
        <f>Model!$W$12*((drdp!B165)*'ASXY-TI3S'!$B165+(drdp!E165)*'ASXY-TI3S'!$C165+(drdp!H165)*'ASXY-TI3S'!$D165)</f>
        <v>0</v>
      </c>
      <c r="I165" s="18">
        <f>Model!$W$12*((drdp!C165)*'ASXY-TI3S'!$B165+(drdp!F165)*'ASXY-TI3S'!$C165+(drdp!I165)*'ASXY-TI3S'!$D165)</f>
        <v>0</v>
      </c>
      <c r="J165" s="18">
        <f>Model!$W$12*((drdp!D165)*'ASXY-TI3S'!$B165+(drdp!G165)*'ASXY-TI3S'!$C165+(drdp!J165)*'ASXY-TI3S'!$D165)</f>
        <v>0</v>
      </c>
      <c r="K165" s="21">
        <f>SUM(E$3:E164)+H165</f>
        <v>0.2291517283610999</v>
      </c>
      <c r="L165" s="21">
        <f>SUM(F$3:F164)+I165</f>
        <v>-0.10907044334386179</v>
      </c>
      <c r="M165" s="21">
        <f>SUM(G$3:G164)+J165</f>
        <v>0</v>
      </c>
      <c r="N165" s="21"/>
      <c r="O165" s="21"/>
      <c r="P165" s="21"/>
      <c r="Q165" s="19">
        <f t="shared" si="13"/>
        <v>5.2510514610879314E-2</v>
      </c>
      <c r="R165" s="19">
        <f t="shared" si="14"/>
        <v>1.1896361611226565E-2</v>
      </c>
      <c r="S165" s="19">
        <f t="shared" si="15"/>
        <v>0</v>
      </c>
      <c r="T165" s="19">
        <f t="shared" si="16"/>
        <v>-2.4993680605357352E-2</v>
      </c>
      <c r="U165" s="19">
        <f t="shared" si="17"/>
        <v>0</v>
      </c>
      <c r="V165" s="19">
        <f t="shared" si="18"/>
        <v>0</v>
      </c>
    </row>
    <row r="166" spans="1:22" x14ac:dyDescent="0.25">
      <c r="A166" s="26">
        <f>Wellpath!E166</f>
        <v>0</v>
      </c>
      <c r="B166" s="22">
        <v>0</v>
      </c>
      <c r="C166" s="22">
        <v>0</v>
      </c>
      <c r="D166" s="22">
        <f>(TAN(Dip) * SIN(Wellpath!$L166) * COS(Wellpath!$O166) - COS(Wellpath!$L166)) / 2</f>
        <v>-0.5</v>
      </c>
      <c r="E166" s="20">
        <f>Model!$W$12*((drdp!B166+drdp!K166)*'ASXY-TI3S'!$B166+(drdp!E166+drdp!N166)*'ASXY-TI3S'!$C166+(drdp!H166+drdp!Q166)*'ASXY-TI3S'!$D166)</f>
        <v>0</v>
      </c>
      <c r="F166" s="20">
        <f>Model!$W$12*((drdp!C166+drdp!L166)*'ASXY-TI3S'!$B166+(drdp!F166+drdp!O166)*'ASXY-TI3S'!$C166+(drdp!I166+drdp!R166)*'ASXY-TI3S'!$D166)</f>
        <v>0</v>
      </c>
      <c r="G166" s="20">
        <f>Model!$W$12*((drdp!D166+drdp!M166)*'ASXY-TI3S'!$B166+(drdp!G166+drdp!P166)*'ASXY-TI3S'!$C166+(drdp!J166+drdp!S166)*'ASXY-TI3S'!$D166)</f>
        <v>0</v>
      </c>
      <c r="H166" s="18">
        <f>Model!$W$12*((drdp!B166)*'ASXY-TI3S'!$B166+(drdp!E166)*'ASXY-TI3S'!$C166+(drdp!H166)*'ASXY-TI3S'!$D166)</f>
        <v>0</v>
      </c>
      <c r="I166" s="18">
        <f>Model!$W$12*((drdp!C166)*'ASXY-TI3S'!$B166+(drdp!F166)*'ASXY-TI3S'!$C166+(drdp!I166)*'ASXY-TI3S'!$D166)</f>
        <v>0</v>
      </c>
      <c r="J166" s="18">
        <f>Model!$W$12*((drdp!D166)*'ASXY-TI3S'!$B166+(drdp!G166)*'ASXY-TI3S'!$C166+(drdp!J166)*'ASXY-TI3S'!$D166)</f>
        <v>0</v>
      </c>
      <c r="K166" s="21">
        <f>SUM(E$3:E165)+H166</f>
        <v>0.2291517283610999</v>
      </c>
      <c r="L166" s="21">
        <f>SUM(F$3:F165)+I166</f>
        <v>-0.10907044334386179</v>
      </c>
      <c r="M166" s="21">
        <f>SUM(G$3:G165)+J166</f>
        <v>0</v>
      </c>
      <c r="N166" s="21"/>
      <c r="O166" s="21"/>
      <c r="P166" s="21"/>
      <c r="Q166" s="19">
        <f t="shared" si="13"/>
        <v>5.2510514610879314E-2</v>
      </c>
      <c r="R166" s="19">
        <f t="shared" si="14"/>
        <v>1.1896361611226565E-2</v>
      </c>
      <c r="S166" s="19">
        <f t="shared" si="15"/>
        <v>0</v>
      </c>
      <c r="T166" s="19">
        <f t="shared" si="16"/>
        <v>-2.4993680605357352E-2</v>
      </c>
      <c r="U166" s="19">
        <f t="shared" si="17"/>
        <v>0</v>
      </c>
      <c r="V166" s="19">
        <f t="shared" si="18"/>
        <v>0</v>
      </c>
    </row>
    <row r="167" spans="1:22" x14ac:dyDescent="0.25">
      <c r="A167" s="26">
        <f>Wellpath!E167</f>
        <v>0</v>
      </c>
      <c r="B167" s="22">
        <v>0</v>
      </c>
      <c r="C167" s="22">
        <v>0</v>
      </c>
      <c r="D167" s="22">
        <f>(TAN(Dip) * SIN(Wellpath!$L167) * COS(Wellpath!$O167) - COS(Wellpath!$L167)) / 2</f>
        <v>-0.5</v>
      </c>
      <c r="E167" s="20">
        <f>Model!$W$12*((drdp!B167+drdp!K167)*'ASXY-TI3S'!$B167+(drdp!E167+drdp!N167)*'ASXY-TI3S'!$C167+(drdp!H167+drdp!Q167)*'ASXY-TI3S'!$D167)</f>
        <v>0</v>
      </c>
      <c r="F167" s="20">
        <f>Model!$W$12*((drdp!C167+drdp!L167)*'ASXY-TI3S'!$B167+(drdp!F167+drdp!O167)*'ASXY-TI3S'!$C167+(drdp!I167+drdp!R167)*'ASXY-TI3S'!$D167)</f>
        <v>0</v>
      </c>
      <c r="G167" s="20">
        <f>Model!$W$12*((drdp!D167+drdp!M167)*'ASXY-TI3S'!$B167+(drdp!G167+drdp!P167)*'ASXY-TI3S'!$C167+(drdp!J167+drdp!S167)*'ASXY-TI3S'!$D167)</f>
        <v>0</v>
      </c>
      <c r="H167" s="18">
        <f>Model!$W$12*((drdp!B167)*'ASXY-TI3S'!$B167+(drdp!E167)*'ASXY-TI3S'!$C167+(drdp!H167)*'ASXY-TI3S'!$D167)</f>
        <v>0</v>
      </c>
      <c r="I167" s="18">
        <f>Model!$W$12*((drdp!C167)*'ASXY-TI3S'!$B167+(drdp!F167)*'ASXY-TI3S'!$C167+(drdp!I167)*'ASXY-TI3S'!$D167)</f>
        <v>0</v>
      </c>
      <c r="J167" s="18">
        <f>Model!$W$12*((drdp!D167)*'ASXY-TI3S'!$B167+(drdp!G167)*'ASXY-TI3S'!$C167+(drdp!J167)*'ASXY-TI3S'!$D167)</f>
        <v>0</v>
      </c>
      <c r="K167" s="21">
        <f>SUM(E$3:E166)+H167</f>
        <v>0.2291517283610999</v>
      </c>
      <c r="L167" s="21">
        <f>SUM(F$3:F166)+I167</f>
        <v>-0.10907044334386179</v>
      </c>
      <c r="M167" s="21">
        <f>SUM(G$3:G166)+J167</f>
        <v>0</v>
      </c>
      <c r="N167" s="21"/>
      <c r="O167" s="21"/>
      <c r="P167" s="21"/>
      <c r="Q167" s="19">
        <f t="shared" si="13"/>
        <v>5.2510514610879314E-2</v>
      </c>
      <c r="R167" s="19">
        <f t="shared" si="14"/>
        <v>1.1896361611226565E-2</v>
      </c>
      <c r="S167" s="19">
        <f t="shared" si="15"/>
        <v>0</v>
      </c>
      <c r="T167" s="19">
        <f t="shared" si="16"/>
        <v>-2.4993680605357352E-2</v>
      </c>
      <c r="U167" s="19">
        <f t="shared" si="17"/>
        <v>0</v>
      </c>
      <c r="V167" s="19">
        <f t="shared" si="18"/>
        <v>0</v>
      </c>
    </row>
    <row r="168" spans="1:22" x14ac:dyDescent="0.25">
      <c r="A168" s="26">
        <f>Wellpath!E168</f>
        <v>0</v>
      </c>
      <c r="B168" s="22">
        <v>0</v>
      </c>
      <c r="C168" s="22">
        <v>0</v>
      </c>
      <c r="D168" s="22">
        <f>(TAN(Dip) * SIN(Wellpath!$L168) * COS(Wellpath!$O168) - COS(Wellpath!$L168)) / 2</f>
        <v>-0.5</v>
      </c>
      <c r="E168" s="20">
        <f>Model!$W$12*((drdp!B168+drdp!K168)*'ASXY-TI3S'!$B168+(drdp!E168+drdp!N168)*'ASXY-TI3S'!$C168+(drdp!H168+drdp!Q168)*'ASXY-TI3S'!$D168)</f>
        <v>0</v>
      </c>
      <c r="F168" s="20">
        <f>Model!$W$12*((drdp!C168+drdp!L168)*'ASXY-TI3S'!$B168+(drdp!F168+drdp!O168)*'ASXY-TI3S'!$C168+(drdp!I168+drdp!R168)*'ASXY-TI3S'!$D168)</f>
        <v>0</v>
      </c>
      <c r="G168" s="20">
        <f>Model!$W$12*((drdp!D168+drdp!M168)*'ASXY-TI3S'!$B168+(drdp!G168+drdp!P168)*'ASXY-TI3S'!$C168+(drdp!J168+drdp!S168)*'ASXY-TI3S'!$D168)</f>
        <v>0</v>
      </c>
      <c r="H168" s="18">
        <f>Model!$W$12*((drdp!B168)*'ASXY-TI3S'!$B168+(drdp!E168)*'ASXY-TI3S'!$C168+(drdp!H168)*'ASXY-TI3S'!$D168)</f>
        <v>0</v>
      </c>
      <c r="I168" s="18">
        <f>Model!$W$12*((drdp!C168)*'ASXY-TI3S'!$B168+(drdp!F168)*'ASXY-TI3S'!$C168+(drdp!I168)*'ASXY-TI3S'!$D168)</f>
        <v>0</v>
      </c>
      <c r="J168" s="18">
        <f>Model!$W$12*((drdp!D168)*'ASXY-TI3S'!$B168+(drdp!G168)*'ASXY-TI3S'!$C168+(drdp!J168)*'ASXY-TI3S'!$D168)</f>
        <v>0</v>
      </c>
      <c r="K168" s="21">
        <f>SUM(E$3:E167)+H168</f>
        <v>0.2291517283610999</v>
      </c>
      <c r="L168" s="21">
        <f>SUM(F$3:F167)+I168</f>
        <v>-0.10907044334386179</v>
      </c>
      <c r="M168" s="21">
        <f>SUM(G$3:G167)+J168</f>
        <v>0</v>
      </c>
      <c r="N168" s="21"/>
      <c r="O168" s="21"/>
      <c r="P168" s="21"/>
      <c r="Q168" s="19">
        <f t="shared" si="13"/>
        <v>5.2510514610879314E-2</v>
      </c>
      <c r="R168" s="19">
        <f t="shared" si="14"/>
        <v>1.1896361611226565E-2</v>
      </c>
      <c r="S168" s="19">
        <f t="shared" si="15"/>
        <v>0</v>
      </c>
      <c r="T168" s="19">
        <f t="shared" si="16"/>
        <v>-2.4993680605357352E-2</v>
      </c>
      <c r="U168" s="19">
        <f t="shared" si="17"/>
        <v>0</v>
      </c>
      <c r="V168" s="19">
        <f t="shared" si="18"/>
        <v>0</v>
      </c>
    </row>
    <row r="169" spans="1:22" x14ac:dyDescent="0.25">
      <c r="A169" s="26">
        <f>Wellpath!E169</f>
        <v>0</v>
      </c>
      <c r="B169" s="22">
        <v>0</v>
      </c>
      <c r="C169" s="22">
        <v>0</v>
      </c>
      <c r="D169" s="22">
        <f>(TAN(Dip) * SIN(Wellpath!$L169) * COS(Wellpath!$O169) - COS(Wellpath!$L169)) / 2</f>
        <v>-0.5</v>
      </c>
      <c r="E169" s="20">
        <f>Model!$W$12*((drdp!B169+drdp!K169)*'ASXY-TI3S'!$B169+(drdp!E169+drdp!N169)*'ASXY-TI3S'!$C169+(drdp!H169+drdp!Q169)*'ASXY-TI3S'!$D169)</f>
        <v>0</v>
      </c>
      <c r="F169" s="20">
        <f>Model!$W$12*((drdp!C169+drdp!L169)*'ASXY-TI3S'!$B169+(drdp!F169+drdp!O169)*'ASXY-TI3S'!$C169+(drdp!I169+drdp!R169)*'ASXY-TI3S'!$D169)</f>
        <v>0</v>
      </c>
      <c r="G169" s="20">
        <f>Model!$W$12*((drdp!D169+drdp!M169)*'ASXY-TI3S'!$B169+(drdp!G169+drdp!P169)*'ASXY-TI3S'!$C169+(drdp!J169+drdp!S169)*'ASXY-TI3S'!$D169)</f>
        <v>0</v>
      </c>
      <c r="H169" s="18">
        <f>Model!$W$12*((drdp!B169)*'ASXY-TI3S'!$B169+(drdp!E169)*'ASXY-TI3S'!$C169+(drdp!H169)*'ASXY-TI3S'!$D169)</f>
        <v>0</v>
      </c>
      <c r="I169" s="18">
        <f>Model!$W$12*((drdp!C169)*'ASXY-TI3S'!$B169+(drdp!F169)*'ASXY-TI3S'!$C169+(drdp!I169)*'ASXY-TI3S'!$D169)</f>
        <v>0</v>
      </c>
      <c r="J169" s="18">
        <f>Model!$W$12*((drdp!D169)*'ASXY-TI3S'!$B169+(drdp!G169)*'ASXY-TI3S'!$C169+(drdp!J169)*'ASXY-TI3S'!$D169)</f>
        <v>0</v>
      </c>
      <c r="K169" s="21">
        <f>SUM(E$3:E168)+H169</f>
        <v>0.2291517283610999</v>
      </c>
      <c r="L169" s="21">
        <f>SUM(F$3:F168)+I169</f>
        <v>-0.10907044334386179</v>
      </c>
      <c r="M169" s="21">
        <f>SUM(G$3:G168)+J169</f>
        <v>0</v>
      </c>
      <c r="N169" s="21"/>
      <c r="O169" s="21"/>
      <c r="P169" s="21"/>
      <c r="Q169" s="19">
        <f t="shared" si="13"/>
        <v>5.2510514610879314E-2</v>
      </c>
      <c r="R169" s="19">
        <f t="shared" si="14"/>
        <v>1.1896361611226565E-2</v>
      </c>
      <c r="S169" s="19">
        <f t="shared" si="15"/>
        <v>0</v>
      </c>
      <c r="T169" s="19">
        <f t="shared" si="16"/>
        <v>-2.4993680605357352E-2</v>
      </c>
      <c r="U169" s="19">
        <f t="shared" si="17"/>
        <v>0</v>
      </c>
      <c r="V169" s="19">
        <f t="shared" si="18"/>
        <v>0</v>
      </c>
    </row>
    <row r="170" spans="1:22" x14ac:dyDescent="0.25">
      <c r="A170" s="26">
        <f>Wellpath!E170</f>
        <v>0</v>
      </c>
      <c r="B170" s="22">
        <v>0</v>
      </c>
      <c r="C170" s="22">
        <v>0</v>
      </c>
      <c r="D170" s="22">
        <f>(TAN(Dip) * SIN(Wellpath!$L170) * COS(Wellpath!$O170) - COS(Wellpath!$L170)) / 2</f>
        <v>-0.5</v>
      </c>
      <c r="E170" s="20">
        <f>Model!$W$12*((drdp!B170+drdp!K170)*'ASXY-TI3S'!$B170+(drdp!E170+drdp!N170)*'ASXY-TI3S'!$C170+(drdp!H170+drdp!Q170)*'ASXY-TI3S'!$D170)</f>
        <v>0</v>
      </c>
      <c r="F170" s="20">
        <f>Model!$W$12*((drdp!C170+drdp!L170)*'ASXY-TI3S'!$B170+(drdp!F170+drdp!O170)*'ASXY-TI3S'!$C170+(drdp!I170+drdp!R170)*'ASXY-TI3S'!$D170)</f>
        <v>0</v>
      </c>
      <c r="G170" s="20">
        <f>Model!$W$12*((drdp!D170+drdp!M170)*'ASXY-TI3S'!$B170+(drdp!G170+drdp!P170)*'ASXY-TI3S'!$C170+(drdp!J170+drdp!S170)*'ASXY-TI3S'!$D170)</f>
        <v>0</v>
      </c>
      <c r="H170" s="18">
        <f>Model!$W$12*((drdp!B170)*'ASXY-TI3S'!$B170+(drdp!E170)*'ASXY-TI3S'!$C170+(drdp!H170)*'ASXY-TI3S'!$D170)</f>
        <v>0</v>
      </c>
      <c r="I170" s="18">
        <f>Model!$W$12*((drdp!C170)*'ASXY-TI3S'!$B170+(drdp!F170)*'ASXY-TI3S'!$C170+(drdp!I170)*'ASXY-TI3S'!$D170)</f>
        <v>0</v>
      </c>
      <c r="J170" s="18">
        <f>Model!$W$12*((drdp!D170)*'ASXY-TI3S'!$B170+(drdp!G170)*'ASXY-TI3S'!$C170+(drdp!J170)*'ASXY-TI3S'!$D170)</f>
        <v>0</v>
      </c>
      <c r="K170" s="21">
        <f>SUM(E$3:E169)+H170</f>
        <v>0.2291517283610999</v>
      </c>
      <c r="L170" s="21">
        <f>SUM(F$3:F169)+I170</f>
        <v>-0.10907044334386179</v>
      </c>
      <c r="M170" s="21">
        <f>SUM(G$3:G169)+J170</f>
        <v>0</v>
      </c>
      <c r="N170" s="21"/>
      <c r="O170" s="21"/>
      <c r="P170" s="21"/>
      <c r="Q170" s="19">
        <f t="shared" si="13"/>
        <v>5.2510514610879314E-2</v>
      </c>
      <c r="R170" s="19">
        <f t="shared" si="14"/>
        <v>1.1896361611226565E-2</v>
      </c>
      <c r="S170" s="19">
        <f t="shared" si="15"/>
        <v>0</v>
      </c>
      <c r="T170" s="19">
        <f t="shared" si="16"/>
        <v>-2.4993680605357352E-2</v>
      </c>
      <c r="U170" s="19">
        <f t="shared" si="17"/>
        <v>0</v>
      </c>
      <c r="V170" s="19">
        <f t="shared" si="18"/>
        <v>0</v>
      </c>
    </row>
    <row r="171" spans="1:22" x14ac:dyDescent="0.25">
      <c r="A171" s="26">
        <f>Wellpath!E171</f>
        <v>0</v>
      </c>
      <c r="B171" s="22">
        <v>0</v>
      </c>
      <c r="C171" s="22">
        <v>0</v>
      </c>
      <c r="D171" s="22">
        <f>(TAN(Dip) * SIN(Wellpath!$L171) * COS(Wellpath!$O171) - COS(Wellpath!$L171)) / 2</f>
        <v>-0.5</v>
      </c>
      <c r="E171" s="20">
        <f>Model!$W$12*((drdp!B171+drdp!K171)*'ASXY-TI3S'!$B171+(drdp!E171+drdp!N171)*'ASXY-TI3S'!$C171+(drdp!H171+drdp!Q171)*'ASXY-TI3S'!$D171)</f>
        <v>0</v>
      </c>
      <c r="F171" s="20">
        <f>Model!$W$12*((drdp!C171+drdp!L171)*'ASXY-TI3S'!$B171+(drdp!F171+drdp!O171)*'ASXY-TI3S'!$C171+(drdp!I171+drdp!R171)*'ASXY-TI3S'!$D171)</f>
        <v>0</v>
      </c>
      <c r="G171" s="20">
        <f>Model!$W$12*((drdp!D171+drdp!M171)*'ASXY-TI3S'!$B171+(drdp!G171+drdp!P171)*'ASXY-TI3S'!$C171+(drdp!J171+drdp!S171)*'ASXY-TI3S'!$D171)</f>
        <v>0</v>
      </c>
      <c r="H171" s="18">
        <f>Model!$W$12*((drdp!B171)*'ASXY-TI3S'!$B171+(drdp!E171)*'ASXY-TI3S'!$C171+(drdp!H171)*'ASXY-TI3S'!$D171)</f>
        <v>0</v>
      </c>
      <c r="I171" s="18">
        <f>Model!$W$12*((drdp!C171)*'ASXY-TI3S'!$B171+(drdp!F171)*'ASXY-TI3S'!$C171+(drdp!I171)*'ASXY-TI3S'!$D171)</f>
        <v>0</v>
      </c>
      <c r="J171" s="18">
        <f>Model!$W$12*((drdp!D171)*'ASXY-TI3S'!$B171+(drdp!G171)*'ASXY-TI3S'!$C171+(drdp!J171)*'ASXY-TI3S'!$D171)</f>
        <v>0</v>
      </c>
      <c r="K171" s="21">
        <f>SUM(E$3:E170)+H171</f>
        <v>0.2291517283610999</v>
      </c>
      <c r="L171" s="21">
        <f>SUM(F$3:F170)+I171</f>
        <v>-0.10907044334386179</v>
      </c>
      <c r="M171" s="21">
        <f>SUM(G$3:G170)+J171</f>
        <v>0</v>
      </c>
      <c r="N171" s="21"/>
      <c r="O171" s="21"/>
      <c r="P171" s="21"/>
      <c r="Q171" s="19">
        <f t="shared" si="13"/>
        <v>5.2510514610879314E-2</v>
      </c>
      <c r="R171" s="19">
        <f t="shared" si="14"/>
        <v>1.1896361611226565E-2</v>
      </c>
      <c r="S171" s="19">
        <f t="shared" si="15"/>
        <v>0</v>
      </c>
      <c r="T171" s="19">
        <f t="shared" si="16"/>
        <v>-2.4993680605357352E-2</v>
      </c>
      <c r="U171" s="19">
        <f t="shared" si="17"/>
        <v>0</v>
      </c>
      <c r="V171" s="19">
        <f t="shared" si="18"/>
        <v>0</v>
      </c>
    </row>
    <row r="172" spans="1:22" x14ac:dyDescent="0.25">
      <c r="A172" s="26">
        <f>Wellpath!E172</f>
        <v>0</v>
      </c>
      <c r="B172" s="22">
        <v>0</v>
      </c>
      <c r="C172" s="22">
        <v>0</v>
      </c>
      <c r="D172" s="22">
        <f>(TAN(Dip) * SIN(Wellpath!$L172) * COS(Wellpath!$O172) - COS(Wellpath!$L172)) / 2</f>
        <v>-0.5</v>
      </c>
      <c r="E172" s="20">
        <f>Model!$W$12*((drdp!B172+drdp!K172)*'ASXY-TI3S'!$B172+(drdp!E172+drdp!N172)*'ASXY-TI3S'!$C172+(drdp!H172+drdp!Q172)*'ASXY-TI3S'!$D172)</f>
        <v>0</v>
      </c>
      <c r="F172" s="20">
        <f>Model!$W$12*((drdp!C172+drdp!L172)*'ASXY-TI3S'!$B172+(drdp!F172+drdp!O172)*'ASXY-TI3S'!$C172+(drdp!I172+drdp!R172)*'ASXY-TI3S'!$D172)</f>
        <v>0</v>
      </c>
      <c r="G172" s="20">
        <f>Model!$W$12*((drdp!D172+drdp!M172)*'ASXY-TI3S'!$B172+(drdp!G172+drdp!P172)*'ASXY-TI3S'!$C172+(drdp!J172+drdp!S172)*'ASXY-TI3S'!$D172)</f>
        <v>0</v>
      </c>
      <c r="H172" s="18">
        <f>Model!$W$12*((drdp!B172)*'ASXY-TI3S'!$B172+(drdp!E172)*'ASXY-TI3S'!$C172+(drdp!H172)*'ASXY-TI3S'!$D172)</f>
        <v>0</v>
      </c>
      <c r="I172" s="18">
        <f>Model!$W$12*((drdp!C172)*'ASXY-TI3S'!$B172+(drdp!F172)*'ASXY-TI3S'!$C172+(drdp!I172)*'ASXY-TI3S'!$D172)</f>
        <v>0</v>
      </c>
      <c r="J172" s="18">
        <f>Model!$W$12*((drdp!D172)*'ASXY-TI3S'!$B172+(drdp!G172)*'ASXY-TI3S'!$C172+(drdp!J172)*'ASXY-TI3S'!$D172)</f>
        <v>0</v>
      </c>
      <c r="K172" s="21">
        <f>SUM(E$3:E171)+H172</f>
        <v>0.2291517283610999</v>
      </c>
      <c r="L172" s="21">
        <f>SUM(F$3:F171)+I172</f>
        <v>-0.10907044334386179</v>
      </c>
      <c r="M172" s="21">
        <f>SUM(G$3:G171)+J172</f>
        <v>0</v>
      </c>
      <c r="N172" s="21"/>
      <c r="O172" s="21"/>
      <c r="P172" s="21"/>
      <c r="Q172" s="19">
        <f t="shared" si="13"/>
        <v>5.2510514610879314E-2</v>
      </c>
      <c r="R172" s="19">
        <f t="shared" si="14"/>
        <v>1.1896361611226565E-2</v>
      </c>
      <c r="S172" s="19">
        <f t="shared" si="15"/>
        <v>0</v>
      </c>
      <c r="T172" s="19">
        <f t="shared" si="16"/>
        <v>-2.4993680605357352E-2</v>
      </c>
      <c r="U172" s="19">
        <f t="shared" si="17"/>
        <v>0</v>
      </c>
      <c r="V172" s="19">
        <f t="shared" si="18"/>
        <v>0</v>
      </c>
    </row>
    <row r="173" spans="1:22" x14ac:dyDescent="0.25">
      <c r="A173" s="26">
        <f>Wellpath!E173</f>
        <v>0</v>
      </c>
      <c r="B173" s="22">
        <v>0</v>
      </c>
      <c r="C173" s="22">
        <v>0</v>
      </c>
      <c r="D173" s="22">
        <f>(TAN(Dip) * SIN(Wellpath!$L173) * COS(Wellpath!$O173) - COS(Wellpath!$L173)) / 2</f>
        <v>-0.5</v>
      </c>
      <c r="E173" s="20">
        <f>Model!$W$12*((drdp!B173+drdp!K173)*'ASXY-TI3S'!$B173+(drdp!E173+drdp!N173)*'ASXY-TI3S'!$C173+(drdp!H173+drdp!Q173)*'ASXY-TI3S'!$D173)</f>
        <v>0</v>
      </c>
      <c r="F173" s="20">
        <f>Model!$W$12*((drdp!C173+drdp!L173)*'ASXY-TI3S'!$B173+(drdp!F173+drdp!O173)*'ASXY-TI3S'!$C173+(drdp!I173+drdp!R173)*'ASXY-TI3S'!$D173)</f>
        <v>0</v>
      </c>
      <c r="G173" s="20">
        <f>Model!$W$12*((drdp!D173+drdp!M173)*'ASXY-TI3S'!$B173+(drdp!G173+drdp!P173)*'ASXY-TI3S'!$C173+(drdp!J173+drdp!S173)*'ASXY-TI3S'!$D173)</f>
        <v>0</v>
      </c>
      <c r="H173" s="18">
        <f>Model!$W$12*((drdp!B173)*'ASXY-TI3S'!$B173+(drdp!E173)*'ASXY-TI3S'!$C173+(drdp!H173)*'ASXY-TI3S'!$D173)</f>
        <v>0</v>
      </c>
      <c r="I173" s="18">
        <f>Model!$W$12*((drdp!C173)*'ASXY-TI3S'!$B173+(drdp!F173)*'ASXY-TI3S'!$C173+(drdp!I173)*'ASXY-TI3S'!$D173)</f>
        <v>0</v>
      </c>
      <c r="J173" s="18">
        <f>Model!$W$12*((drdp!D173)*'ASXY-TI3S'!$B173+(drdp!G173)*'ASXY-TI3S'!$C173+(drdp!J173)*'ASXY-TI3S'!$D173)</f>
        <v>0</v>
      </c>
      <c r="K173" s="21">
        <f>SUM(E$3:E172)+H173</f>
        <v>0.2291517283610999</v>
      </c>
      <c r="L173" s="21">
        <f>SUM(F$3:F172)+I173</f>
        <v>-0.10907044334386179</v>
      </c>
      <c r="M173" s="21">
        <f>SUM(G$3:G172)+J173</f>
        <v>0</v>
      </c>
      <c r="N173" s="21"/>
      <c r="O173" s="21"/>
      <c r="P173" s="21"/>
      <c r="Q173" s="19">
        <f t="shared" si="13"/>
        <v>5.2510514610879314E-2</v>
      </c>
      <c r="R173" s="19">
        <f t="shared" si="14"/>
        <v>1.1896361611226565E-2</v>
      </c>
      <c r="S173" s="19">
        <f t="shared" si="15"/>
        <v>0</v>
      </c>
      <c r="T173" s="19">
        <f t="shared" si="16"/>
        <v>-2.4993680605357352E-2</v>
      </c>
      <c r="U173" s="19">
        <f t="shared" si="17"/>
        <v>0</v>
      </c>
      <c r="V173" s="19">
        <f t="shared" si="18"/>
        <v>0</v>
      </c>
    </row>
    <row r="174" spans="1:22" x14ac:dyDescent="0.25">
      <c r="A174" s="26">
        <f>Wellpath!E174</f>
        <v>0</v>
      </c>
      <c r="B174" s="22">
        <v>0</v>
      </c>
      <c r="C174" s="22">
        <v>0</v>
      </c>
      <c r="D174" s="22">
        <f>(TAN(Dip) * SIN(Wellpath!$L174) * COS(Wellpath!$O174) - COS(Wellpath!$L174)) / 2</f>
        <v>-0.5</v>
      </c>
      <c r="E174" s="20">
        <f>Model!$W$12*((drdp!B174+drdp!K174)*'ASXY-TI3S'!$B174+(drdp!E174+drdp!N174)*'ASXY-TI3S'!$C174+(drdp!H174+drdp!Q174)*'ASXY-TI3S'!$D174)</f>
        <v>0</v>
      </c>
      <c r="F174" s="20">
        <f>Model!$W$12*((drdp!C174+drdp!L174)*'ASXY-TI3S'!$B174+(drdp!F174+drdp!O174)*'ASXY-TI3S'!$C174+(drdp!I174+drdp!R174)*'ASXY-TI3S'!$D174)</f>
        <v>0</v>
      </c>
      <c r="G174" s="20">
        <f>Model!$W$12*((drdp!D174+drdp!M174)*'ASXY-TI3S'!$B174+(drdp!G174+drdp!P174)*'ASXY-TI3S'!$C174+(drdp!J174+drdp!S174)*'ASXY-TI3S'!$D174)</f>
        <v>0</v>
      </c>
      <c r="H174" s="18">
        <f>Model!$W$12*((drdp!B174)*'ASXY-TI3S'!$B174+(drdp!E174)*'ASXY-TI3S'!$C174+(drdp!H174)*'ASXY-TI3S'!$D174)</f>
        <v>0</v>
      </c>
      <c r="I174" s="18">
        <f>Model!$W$12*((drdp!C174)*'ASXY-TI3S'!$B174+(drdp!F174)*'ASXY-TI3S'!$C174+(drdp!I174)*'ASXY-TI3S'!$D174)</f>
        <v>0</v>
      </c>
      <c r="J174" s="18">
        <f>Model!$W$12*((drdp!D174)*'ASXY-TI3S'!$B174+(drdp!G174)*'ASXY-TI3S'!$C174+(drdp!J174)*'ASXY-TI3S'!$D174)</f>
        <v>0</v>
      </c>
      <c r="K174" s="21">
        <f>SUM(E$3:E173)+H174</f>
        <v>0.2291517283610999</v>
      </c>
      <c r="L174" s="21">
        <f>SUM(F$3:F173)+I174</f>
        <v>-0.10907044334386179</v>
      </c>
      <c r="M174" s="21">
        <f>SUM(G$3:G173)+J174</f>
        <v>0</v>
      </c>
      <c r="N174" s="21"/>
      <c r="O174" s="21"/>
      <c r="P174" s="21"/>
      <c r="Q174" s="19">
        <f t="shared" si="13"/>
        <v>5.2510514610879314E-2</v>
      </c>
      <c r="R174" s="19">
        <f t="shared" si="14"/>
        <v>1.1896361611226565E-2</v>
      </c>
      <c r="S174" s="19">
        <f t="shared" si="15"/>
        <v>0</v>
      </c>
      <c r="T174" s="19">
        <f t="shared" si="16"/>
        <v>-2.4993680605357352E-2</v>
      </c>
      <c r="U174" s="19">
        <f t="shared" si="17"/>
        <v>0</v>
      </c>
      <c r="V174" s="19">
        <f t="shared" si="18"/>
        <v>0</v>
      </c>
    </row>
    <row r="175" spans="1:22" x14ac:dyDescent="0.25">
      <c r="A175" s="26">
        <f>Wellpath!E175</f>
        <v>0</v>
      </c>
      <c r="B175" s="22">
        <v>0</v>
      </c>
      <c r="C175" s="22">
        <v>0</v>
      </c>
      <c r="D175" s="22">
        <f>(TAN(Dip) * SIN(Wellpath!$L175) * COS(Wellpath!$O175) - COS(Wellpath!$L175)) / 2</f>
        <v>-0.5</v>
      </c>
      <c r="E175" s="20">
        <f>Model!$W$12*((drdp!B175+drdp!K175)*'ASXY-TI3S'!$B175+(drdp!E175+drdp!N175)*'ASXY-TI3S'!$C175+(drdp!H175+drdp!Q175)*'ASXY-TI3S'!$D175)</f>
        <v>0</v>
      </c>
      <c r="F175" s="20">
        <f>Model!$W$12*((drdp!C175+drdp!L175)*'ASXY-TI3S'!$B175+(drdp!F175+drdp!O175)*'ASXY-TI3S'!$C175+(drdp!I175+drdp!R175)*'ASXY-TI3S'!$D175)</f>
        <v>0</v>
      </c>
      <c r="G175" s="20">
        <f>Model!$W$12*((drdp!D175+drdp!M175)*'ASXY-TI3S'!$B175+(drdp!G175+drdp!P175)*'ASXY-TI3S'!$C175+(drdp!J175+drdp!S175)*'ASXY-TI3S'!$D175)</f>
        <v>0</v>
      </c>
      <c r="H175" s="18">
        <f>Model!$W$12*((drdp!B175)*'ASXY-TI3S'!$B175+(drdp!E175)*'ASXY-TI3S'!$C175+(drdp!H175)*'ASXY-TI3S'!$D175)</f>
        <v>0</v>
      </c>
      <c r="I175" s="18">
        <f>Model!$W$12*((drdp!C175)*'ASXY-TI3S'!$B175+(drdp!F175)*'ASXY-TI3S'!$C175+(drdp!I175)*'ASXY-TI3S'!$D175)</f>
        <v>0</v>
      </c>
      <c r="J175" s="18">
        <f>Model!$W$12*((drdp!D175)*'ASXY-TI3S'!$B175+(drdp!G175)*'ASXY-TI3S'!$C175+(drdp!J175)*'ASXY-TI3S'!$D175)</f>
        <v>0</v>
      </c>
      <c r="K175" s="21">
        <f>SUM(E$3:E174)+H175</f>
        <v>0.2291517283610999</v>
      </c>
      <c r="L175" s="21">
        <f>SUM(F$3:F174)+I175</f>
        <v>-0.10907044334386179</v>
      </c>
      <c r="M175" s="21">
        <f>SUM(G$3:G174)+J175</f>
        <v>0</v>
      </c>
      <c r="N175" s="21"/>
      <c r="O175" s="21"/>
      <c r="P175" s="21"/>
      <c r="Q175" s="19">
        <f t="shared" si="13"/>
        <v>5.2510514610879314E-2</v>
      </c>
      <c r="R175" s="19">
        <f t="shared" si="14"/>
        <v>1.1896361611226565E-2</v>
      </c>
      <c r="S175" s="19">
        <f t="shared" si="15"/>
        <v>0</v>
      </c>
      <c r="T175" s="19">
        <f t="shared" si="16"/>
        <v>-2.4993680605357352E-2</v>
      </c>
      <c r="U175" s="19">
        <f t="shared" si="17"/>
        <v>0</v>
      </c>
      <c r="V175" s="19">
        <f t="shared" si="18"/>
        <v>0</v>
      </c>
    </row>
    <row r="176" spans="1:22" x14ac:dyDescent="0.25">
      <c r="A176" s="26">
        <f>Wellpath!E176</f>
        <v>0</v>
      </c>
      <c r="B176" s="22">
        <v>0</v>
      </c>
      <c r="C176" s="22">
        <v>0</v>
      </c>
      <c r="D176" s="22">
        <f>(TAN(Dip) * SIN(Wellpath!$L176) * COS(Wellpath!$O176) - COS(Wellpath!$L176)) / 2</f>
        <v>-0.5</v>
      </c>
      <c r="E176" s="20">
        <f>Model!$W$12*((drdp!B176+drdp!K176)*'ASXY-TI3S'!$B176+(drdp!E176+drdp!N176)*'ASXY-TI3S'!$C176+(drdp!H176+drdp!Q176)*'ASXY-TI3S'!$D176)</f>
        <v>0</v>
      </c>
      <c r="F176" s="20">
        <f>Model!$W$12*((drdp!C176+drdp!L176)*'ASXY-TI3S'!$B176+(drdp!F176+drdp!O176)*'ASXY-TI3S'!$C176+(drdp!I176+drdp!R176)*'ASXY-TI3S'!$D176)</f>
        <v>0</v>
      </c>
      <c r="G176" s="20">
        <f>Model!$W$12*((drdp!D176+drdp!M176)*'ASXY-TI3S'!$B176+(drdp!G176+drdp!P176)*'ASXY-TI3S'!$C176+(drdp!J176+drdp!S176)*'ASXY-TI3S'!$D176)</f>
        <v>0</v>
      </c>
      <c r="H176" s="18">
        <f>Model!$W$12*((drdp!B176)*'ASXY-TI3S'!$B176+(drdp!E176)*'ASXY-TI3S'!$C176+(drdp!H176)*'ASXY-TI3S'!$D176)</f>
        <v>0</v>
      </c>
      <c r="I176" s="18">
        <f>Model!$W$12*((drdp!C176)*'ASXY-TI3S'!$B176+(drdp!F176)*'ASXY-TI3S'!$C176+(drdp!I176)*'ASXY-TI3S'!$D176)</f>
        <v>0</v>
      </c>
      <c r="J176" s="18">
        <f>Model!$W$12*((drdp!D176)*'ASXY-TI3S'!$B176+(drdp!G176)*'ASXY-TI3S'!$C176+(drdp!J176)*'ASXY-TI3S'!$D176)</f>
        <v>0</v>
      </c>
      <c r="K176" s="21">
        <f>SUM(E$3:E175)+H176</f>
        <v>0.2291517283610999</v>
      </c>
      <c r="L176" s="21">
        <f>SUM(F$3:F175)+I176</f>
        <v>-0.10907044334386179</v>
      </c>
      <c r="M176" s="21">
        <f>SUM(G$3:G175)+J176</f>
        <v>0</v>
      </c>
      <c r="N176" s="21"/>
      <c r="O176" s="21"/>
      <c r="P176" s="21"/>
      <c r="Q176" s="19">
        <f t="shared" si="13"/>
        <v>5.2510514610879314E-2</v>
      </c>
      <c r="R176" s="19">
        <f t="shared" si="14"/>
        <v>1.1896361611226565E-2</v>
      </c>
      <c r="S176" s="19">
        <f t="shared" si="15"/>
        <v>0</v>
      </c>
      <c r="T176" s="19">
        <f t="shared" si="16"/>
        <v>-2.4993680605357352E-2</v>
      </c>
      <c r="U176" s="19">
        <f t="shared" si="17"/>
        <v>0</v>
      </c>
      <c r="V176" s="19">
        <f t="shared" si="18"/>
        <v>0</v>
      </c>
    </row>
    <row r="177" spans="1:22" x14ac:dyDescent="0.25">
      <c r="A177" s="26">
        <f>Wellpath!E177</f>
        <v>0</v>
      </c>
      <c r="B177" s="22">
        <v>0</v>
      </c>
      <c r="C177" s="22">
        <v>0</v>
      </c>
      <c r="D177" s="22">
        <f>(TAN(Dip) * SIN(Wellpath!$L177) * COS(Wellpath!$O177) - COS(Wellpath!$L177)) / 2</f>
        <v>-0.5</v>
      </c>
      <c r="E177" s="20">
        <f>Model!$W$12*((drdp!B177+drdp!K177)*'ASXY-TI3S'!$B177+(drdp!E177+drdp!N177)*'ASXY-TI3S'!$C177+(drdp!H177+drdp!Q177)*'ASXY-TI3S'!$D177)</f>
        <v>0</v>
      </c>
      <c r="F177" s="20">
        <f>Model!$W$12*((drdp!C177+drdp!L177)*'ASXY-TI3S'!$B177+(drdp!F177+drdp!O177)*'ASXY-TI3S'!$C177+(drdp!I177+drdp!R177)*'ASXY-TI3S'!$D177)</f>
        <v>0</v>
      </c>
      <c r="G177" s="20">
        <f>Model!$W$12*((drdp!D177+drdp!M177)*'ASXY-TI3S'!$B177+(drdp!G177+drdp!P177)*'ASXY-TI3S'!$C177+(drdp!J177+drdp!S177)*'ASXY-TI3S'!$D177)</f>
        <v>0</v>
      </c>
      <c r="H177" s="18">
        <f>Model!$W$12*((drdp!B177)*'ASXY-TI3S'!$B177+(drdp!E177)*'ASXY-TI3S'!$C177+(drdp!H177)*'ASXY-TI3S'!$D177)</f>
        <v>0</v>
      </c>
      <c r="I177" s="18">
        <f>Model!$W$12*((drdp!C177)*'ASXY-TI3S'!$B177+(drdp!F177)*'ASXY-TI3S'!$C177+(drdp!I177)*'ASXY-TI3S'!$D177)</f>
        <v>0</v>
      </c>
      <c r="J177" s="18">
        <f>Model!$W$12*((drdp!D177)*'ASXY-TI3S'!$B177+(drdp!G177)*'ASXY-TI3S'!$C177+(drdp!J177)*'ASXY-TI3S'!$D177)</f>
        <v>0</v>
      </c>
      <c r="K177" s="21">
        <f>SUM(E$3:E176)+H177</f>
        <v>0.2291517283610999</v>
      </c>
      <c r="L177" s="21">
        <f>SUM(F$3:F176)+I177</f>
        <v>-0.10907044334386179</v>
      </c>
      <c r="M177" s="21">
        <f>SUM(G$3:G176)+J177</f>
        <v>0</v>
      </c>
      <c r="N177" s="21"/>
      <c r="O177" s="21"/>
      <c r="P177" s="21"/>
      <c r="Q177" s="19">
        <f t="shared" si="13"/>
        <v>5.2510514610879314E-2</v>
      </c>
      <c r="R177" s="19">
        <f t="shared" si="14"/>
        <v>1.1896361611226565E-2</v>
      </c>
      <c r="S177" s="19">
        <f t="shared" si="15"/>
        <v>0</v>
      </c>
      <c r="T177" s="19">
        <f t="shared" si="16"/>
        <v>-2.4993680605357352E-2</v>
      </c>
      <c r="U177" s="19">
        <f t="shared" si="17"/>
        <v>0</v>
      </c>
      <c r="V177" s="19">
        <f t="shared" si="18"/>
        <v>0</v>
      </c>
    </row>
    <row r="178" spans="1:22" x14ac:dyDescent="0.25">
      <c r="A178" s="26">
        <f>Wellpath!E178</f>
        <v>0</v>
      </c>
      <c r="B178" s="22">
        <v>0</v>
      </c>
      <c r="C178" s="22">
        <v>0</v>
      </c>
      <c r="D178" s="22">
        <f>(TAN(Dip) * SIN(Wellpath!$L178) * COS(Wellpath!$O178) - COS(Wellpath!$L178)) / 2</f>
        <v>-0.5</v>
      </c>
      <c r="E178" s="20">
        <f>Model!$W$12*((drdp!B178+drdp!K178)*'ASXY-TI3S'!$B178+(drdp!E178+drdp!N178)*'ASXY-TI3S'!$C178+(drdp!H178+drdp!Q178)*'ASXY-TI3S'!$D178)</f>
        <v>0</v>
      </c>
      <c r="F178" s="20">
        <f>Model!$W$12*((drdp!C178+drdp!L178)*'ASXY-TI3S'!$B178+(drdp!F178+drdp!O178)*'ASXY-TI3S'!$C178+(drdp!I178+drdp!R178)*'ASXY-TI3S'!$D178)</f>
        <v>0</v>
      </c>
      <c r="G178" s="20">
        <f>Model!$W$12*((drdp!D178+drdp!M178)*'ASXY-TI3S'!$B178+(drdp!G178+drdp!P178)*'ASXY-TI3S'!$C178+(drdp!J178+drdp!S178)*'ASXY-TI3S'!$D178)</f>
        <v>0</v>
      </c>
      <c r="H178" s="18">
        <f>Model!$W$12*((drdp!B178)*'ASXY-TI3S'!$B178+(drdp!E178)*'ASXY-TI3S'!$C178+(drdp!H178)*'ASXY-TI3S'!$D178)</f>
        <v>0</v>
      </c>
      <c r="I178" s="18">
        <f>Model!$W$12*((drdp!C178)*'ASXY-TI3S'!$B178+(drdp!F178)*'ASXY-TI3S'!$C178+(drdp!I178)*'ASXY-TI3S'!$D178)</f>
        <v>0</v>
      </c>
      <c r="J178" s="18">
        <f>Model!$W$12*((drdp!D178)*'ASXY-TI3S'!$B178+(drdp!G178)*'ASXY-TI3S'!$C178+(drdp!J178)*'ASXY-TI3S'!$D178)</f>
        <v>0</v>
      </c>
      <c r="K178" s="21">
        <f>SUM(E$3:E177)+H178</f>
        <v>0.2291517283610999</v>
      </c>
      <c r="L178" s="21">
        <f>SUM(F$3:F177)+I178</f>
        <v>-0.10907044334386179</v>
      </c>
      <c r="M178" s="21">
        <f>SUM(G$3:G177)+J178</f>
        <v>0</v>
      </c>
      <c r="N178" s="21"/>
      <c r="O178" s="21"/>
      <c r="P178" s="21"/>
      <c r="Q178" s="19">
        <f t="shared" si="13"/>
        <v>5.2510514610879314E-2</v>
      </c>
      <c r="R178" s="19">
        <f t="shared" si="14"/>
        <v>1.1896361611226565E-2</v>
      </c>
      <c r="S178" s="19">
        <f t="shared" si="15"/>
        <v>0</v>
      </c>
      <c r="T178" s="19">
        <f t="shared" si="16"/>
        <v>-2.4993680605357352E-2</v>
      </c>
      <c r="U178" s="19">
        <f t="shared" si="17"/>
        <v>0</v>
      </c>
      <c r="V178" s="19">
        <f t="shared" si="18"/>
        <v>0</v>
      </c>
    </row>
    <row r="179" spans="1:22" x14ac:dyDescent="0.25">
      <c r="A179" s="26">
        <f>Wellpath!E179</f>
        <v>0</v>
      </c>
      <c r="B179" s="22">
        <v>0</v>
      </c>
      <c r="C179" s="22">
        <v>0</v>
      </c>
      <c r="D179" s="22">
        <f>(TAN(Dip) * SIN(Wellpath!$L179) * COS(Wellpath!$O179) - COS(Wellpath!$L179)) / 2</f>
        <v>-0.5</v>
      </c>
      <c r="E179" s="20">
        <f>Model!$W$12*((drdp!B179+drdp!K179)*'ASXY-TI3S'!$B179+(drdp!E179+drdp!N179)*'ASXY-TI3S'!$C179+(drdp!H179+drdp!Q179)*'ASXY-TI3S'!$D179)</f>
        <v>0</v>
      </c>
      <c r="F179" s="20">
        <f>Model!$W$12*((drdp!C179+drdp!L179)*'ASXY-TI3S'!$B179+(drdp!F179+drdp!O179)*'ASXY-TI3S'!$C179+(drdp!I179+drdp!R179)*'ASXY-TI3S'!$D179)</f>
        <v>0</v>
      </c>
      <c r="G179" s="20">
        <f>Model!$W$12*((drdp!D179+drdp!M179)*'ASXY-TI3S'!$B179+(drdp!G179+drdp!P179)*'ASXY-TI3S'!$C179+(drdp!J179+drdp!S179)*'ASXY-TI3S'!$D179)</f>
        <v>0</v>
      </c>
      <c r="H179" s="18">
        <f>Model!$W$12*((drdp!B179)*'ASXY-TI3S'!$B179+(drdp!E179)*'ASXY-TI3S'!$C179+(drdp!H179)*'ASXY-TI3S'!$D179)</f>
        <v>0</v>
      </c>
      <c r="I179" s="18">
        <f>Model!$W$12*((drdp!C179)*'ASXY-TI3S'!$B179+(drdp!F179)*'ASXY-TI3S'!$C179+(drdp!I179)*'ASXY-TI3S'!$D179)</f>
        <v>0</v>
      </c>
      <c r="J179" s="18">
        <f>Model!$W$12*((drdp!D179)*'ASXY-TI3S'!$B179+(drdp!G179)*'ASXY-TI3S'!$C179+(drdp!J179)*'ASXY-TI3S'!$D179)</f>
        <v>0</v>
      </c>
      <c r="K179" s="21">
        <f>SUM(E$3:E178)+H179</f>
        <v>0.2291517283610999</v>
      </c>
      <c r="L179" s="21">
        <f>SUM(F$3:F178)+I179</f>
        <v>-0.10907044334386179</v>
      </c>
      <c r="M179" s="21">
        <f>SUM(G$3:G178)+J179</f>
        <v>0</v>
      </c>
      <c r="N179" s="21"/>
      <c r="O179" s="21"/>
      <c r="P179" s="21"/>
      <c r="Q179" s="19">
        <f t="shared" si="13"/>
        <v>5.2510514610879314E-2</v>
      </c>
      <c r="R179" s="19">
        <f t="shared" si="14"/>
        <v>1.1896361611226565E-2</v>
      </c>
      <c r="S179" s="19">
        <f t="shared" si="15"/>
        <v>0</v>
      </c>
      <c r="T179" s="19">
        <f t="shared" si="16"/>
        <v>-2.4993680605357352E-2</v>
      </c>
      <c r="U179" s="19">
        <f t="shared" si="17"/>
        <v>0</v>
      </c>
      <c r="V179" s="19">
        <f t="shared" si="18"/>
        <v>0</v>
      </c>
    </row>
    <row r="180" spans="1:22" x14ac:dyDescent="0.25">
      <c r="A180" s="26">
        <f>Wellpath!E180</f>
        <v>0</v>
      </c>
      <c r="B180" s="22">
        <v>0</v>
      </c>
      <c r="C180" s="22">
        <v>0</v>
      </c>
      <c r="D180" s="22">
        <f>(TAN(Dip) * SIN(Wellpath!$L180) * COS(Wellpath!$O180) - COS(Wellpath!$L180)) / 2</f>
        <v>-0.5</v>
      </c>
      <c r="E180" s="20">
        <f>Model!$W$12*((drdp!B180+drdp!K180)*'ASXY-TI3S'!$B180+(drdp!E180+drdp!N180)*'ASXY-TI3S'!$C180+(drdp!H180+drdp!Q180)*'ASXY-TI3S'!$D180)</f>
        <v>0</v>
      </c>
      <c r="F180" s="20">
        <f>Model!$W$12*((drdp!C180+drdp!L180)*'ASXY-TI3S'!$B180+(drdp!F180+drdp!O180)*'ASXY-TI3S'!$C180+(drdp!I180+drdp!R180)*'ASXY-TI3S'!$D180)</f>
        <v>0</v>
      </c>
      <c r="G180" s="20">
        <f>Model!$W$12*((drdp!D180+drdp!M180)*'ASXY-TI3S'!$B180+(drdp!G180+drdp!P180)*'ASXY-TI3S'!$C180+(drdp!J180+drdp!S180)*'ASXY-TI3S'!$D180)</f>
        <v>0</v>
      </c>
      <c r="H180" s="18">
        <f>Model!$W$12*((drdp!B180)*'ASXY-TI3S'!$B180+(drdp!E180)*'ASXY-TI3S'!$C180+(drdp!H180)*'ASXY-TI3S'!$D180)</f>
        <v>0</v>
      </c>
      <c r="I180" s="18">
        <f>Model!$W$12*((drdp!C180)*'ASXY-TI3S'!$B180+(drdp!F180)*'ASXY-TI3S'!$C180+(drdp!I180)*'ASXY-TI3S'!$D180)</f>
        <v>0</v>
      </c>
      <c r="J180" s="18">
        <f>Model!$W$12*((drdp!D180)*'ASXY-TI3S'!$B180+(drdp!G180)*'ASXY-TI3S'!$C180+(drdp!J180)*'ASXY-TI3S'!$D180)</f>
        <v>0</v>
      </c>
      <c r="K180" s="21">
        <f>SUM(E$3:E179)+H180</f>
        <v>0.2291517283610999</v>
      </c>
      <c r="L180" s="21">
        <f>SUM(F$3:F179)+I180</f>
        <v>-0.10907044334386179</v>
      </c>
      <c r="M180" s="21">
        <f>SUM(G$3:G179)+J180</f>
        <v>0</v>
      </c>
      <c r="N180" s="21"/>
      <c r="O180" s="21"/>
      <c r="P180" s="21"/>
      <c r="Q180" s="19">
        <f t="shared" si="13"/>
        <v>5.2510514610879314E-2</v>
      </c>
      <c r="R180" s="19">
        <f t="shared" si="14"/>
        <v>1.1896361611226565E-2</v>
      </c>
      <c r="S180" s="19">
        <f t="shared" si="15"/>
        <v>0</v>
      </c>
      <c r="T180" s="19">
        <f t="shared" si="16"/>
        <v>-2.4993680605357352E-2</v>
      </c>
      <c r="U180" s="19">
        <f t="shared" si="17"/>
        <v>0</v>
      </c>
      <c r="V180" s="19">
        <f t="shared" si="18"/>
        <v>0</v>
      </c>
    </row>
    <row r="181" spans="1:22" x14ac:dyDescent="0.25">
      <c r="A181" s="26">
        <f>Wellpath!E181</f>
        <v>0</v>
      </c>
      <c r="B181" s="22">
        <v>0</v>
      </c>
      <c r="C181" s="22">
        <v>0</v>
      </c>
      <c r="D181" s="22">
        <f>(TAN(Dip) * SIN(Wellpath!$L181) * COS(Wellpath!$O181) - COS(Wellpath!$L181)) / 2</f>
        <v>-0.5</v>
      </c>
      <c r="E181" s="20">
        <f>Model!$W$12*((drdp!B181+drdp!K181)*'ASXY-TI3S'!$B181+(drdp!E181+drdp!N181)*'ASXY-TI3S'!$C181+(drdp!H181+drdp!Q181)*'ASXY-TI3S'!$D181)</f>
        <v>0</v>
      </c>
      <c r="F181" s="20">
        <f>Model!$W$12*((drdp!C181+drdp!L181)*'ASXY-TI3S'!$B181+(drdp!F181+drdp!O181)*'ASXY-TI3S'!$C181+(drdp!I181+drdp!R181)*'ASXY-TI3S'!$D181)</f>
        <v>0</v>
      </c>
      <c r="G181" s="20">
        <f>Model!$W$12*((drdp!D181+drdp!M181)*'ASXY-TI3S'!$B181+(drdp!G181+drdp!P181)*'ASXY-TI3S'!$C181+(drdp!J181+drdp!S181)*'ASXY-TI3S'!$D181)</f>
        <v>0</v>
      </c>
      <c r="H181" s="18">
        <f>Model!$W$12*((drdp!B181)*'ASXY-TI3S'!$B181+(drdp!E181)*'ASXY-TI3S'!$C181+(drdp!H181)*'ASXY-TI3S'!$D181)</f>
        <v>0</v>
      </c>
      <c r="I181" s="18">
        <f>Model!$W$12*((drdp!C181)*'ASXY-TI3S'!$B181+(drdp!F181)*'ASXY-TI3S'!$C181+(drdp!I181)*'ASXY-TI3S'!$D181)</f>
        <v>0</v>
      </c>
      <c r="J181" s="18">
        <f>Model!$W$12*((drdp!D181)*'ASXY-TI3S'!$B181+(drdp!G181)*'ASXY-TI3S'!$C181+(drdp!J181)*'ASXY-TI3S'!$D181)</f>
        <v>0</v>
      </c>
      <c r="K181" s="21">
        <f>SUM(E$3:E180)+H181</f>
        <v>0.2291517283610999</v>
      </c>
      <c r="L181" s="21">
        <f>SUM(F$3:F180)+I181</f>
        <v>-0.10907044334386179</v>
      </c>
      <c r="M181" s="21">
        <f>SUM(G$3:G180)+J181</f>
        <v>0</v>
      </c>
      <c r="N181" s="21"/>
      <c r="O181" s="21"/>
      <c r="P181" s="21"/>
      <c r="Q181" s="19">
        <f t="shared" si="13"/>
        <v>5.2510514610879314E-2</v>
      </c>
      <c r="R181" s="19">
        <f t="shared" si="14"/>
        <v>1.1896361611226565E-2</v>
      </c>
      <c r="S181" s="19">
        <f t="shared" si="15"/>
        <v>0</v>
      </c>
      <c r="T181" s="19">
        <f t="shared" si="16"/>
        <v>-2.4993680605357352E-2</v>
      </c>
      <c r="U181" s="19">
        <f t="shared" si="17"/>
        <v>0</v>
      </c>
      <c r="V181" s="19">
        <f t="shared" si="18"/>
        <v>0</v>
      </c>
    </row>
    <row r="182" spans="1:22" x14ac:dyDescent="0.25">
      <c r="A182" s="26">
        <f>Wellpath!E182</f>
        <v>0</v>
      </c>
      <c r="B182" s="22">
        <v>0</v>
      </c>
      <c r="C182" s="22">
        <v>0</v>
      </c>
      <c r="D182" s="22">
        <f>(TAN(Dip) * SIN(Wellpath!$L182) * COS(Wellpath!$O182) - COS(Wellpath!$L182)) / 2</f>
        <v>-0.5</v>
      </c>
      <c r="E182" s="20">
        <f>Model!$W$12*((drdp!B182+drdp!K182)*'ASXY-TI3S'!$B182+(drdp!E182+drdp!N182)*'ASXY-TI3S'!$C182+(drdp!H182+drdp!Q182)*'ASXY-TI3S'!$D182)</f>
        <v>0</v>
      </c>
      <c r="F182" s="20">
        <f>Model!$W$12*((drdp!C182+drdp!L182)*'ASXY-TI3S'!$B182+(drdp!F182+drdp!O182)*'ASXY-TI3S'!$C182+(drdp!I182+drdp!R182)*'ASXY-TI3S'!$D182)</f>
        <v>0</v>
      </c>
      <c r="G182" s="20">
        <f>Model!$W$12*((drdp!D182+drdp!M182)*'ASXY-TI3S'!$B182+(drdp!G182+drdp!P182)*'ASXY-TI3S'!$C182+(drdp!J182+drdp!S182)*'ASXY-TI3S'!$D182)</f>
        <v>0</v>
      </c>
      <c r="H182" s="18">
        <f>Model!$W$12*((drdp!B182)*'ASXY-TI3S'!$B182+(drdp!E182)*'ASXY-TI3S'!$C182+(drdp!H182)*'ASXY-TI3S'!$D182)</f>
        <v>0</v>
      </c>
      <c r="I182" s="18">
        <f>Model!$W$12*((drdp!C182)*'ASXY-TI3S'!$B182+(drdp!F182)*'ASXY-TI3S'!$C182+(drdp!I182)*'ASXY-TI3S'!$D182)</f>
        <v>0</v>
      </c>
      <c r="J182" s="18">
        <f>Model!$W$12*((drdp!D182)*'ASXY-TI3S'!$B182+(drdp!G182)*'ASXY-TI3S'!$C182+(drdp!J182)*'ASXY-TI3S'!$D182)</f>
        <v>0</v>
      </c>
      <c r="K182" s="21">
        <f>SUM(E$3:E181)+H182</f>
        <v>0.2291517283610999</v>
      </c>
      <c r="L182" s="21">
        <f>SUM(F$3:F181)+I182</f>
        <v>-0.10907044334386179</v>
      </c>
      <c r="M182" s="21">
        <f>SUM(G$3:G181)+J182</f>
        <v>0</v>
      </c>
      <c r="N182" s="21"/>
      <c r="O182" s="21"/>
      <c r="P182" s="21"/>
      <c r="Q182" s="19">
        <f t="shared" si="13"/>
        <v>5.2510514610879314E-2</v>
      </c>
      <c r="R182" s="19">
        <f t="shared" si="14"/>
        <v>1.1896361611226565E-2</v>
      </c>
      <c r="S182" s="19">
        <f t="shared" si="15"/>
        <v>0</v>
      </c>
      <c r="T182" s="19">
        <f t="shared" si="16"/>
        <v>-2.4993680605357352E-2</v>
      </c>
      <c r="U182" s="19">
        <f t="shared" si="17"/>
        <v>0</v>
      </c>
      <c r="V182" s="19">
        <f t="shared" si="18"/>
        <v>0</v>
      </c>
    </row>
    <row r="183" spans="1:22" x14ac:dyDescent="0.25">
      <c r="A183" s="26">
        <f>Wellpath!E183</f>
        <v>0</v>
      </c>
      <c r="B183" s="22">
        <v>0</v>
      </c>
      <c r="C183" s="22">
        <v>0</v>
      </c>
      <c r="D183" s="22">
        <f>(TAN(Dip) * SIN(Wellpath!$L183) * COS(Wellpath!$O183) - COS(Wellpath!$L183)) / 2</f>
        <v>-0.5</v>
      </c>
      <c r="E183" s="20">
        <f>Model!$W$12*((drdp!B183+drdp!K183)*'ASXY-TI3S'!$B183+(drdp!E183+drdp!N183)*'ASXY-TI3S'!$C183+(drdp!H183+drdp!Q183)*'ASXY-TI3S'!$D183)</f>
        <v>0</v>
      </c>
      <c r="F183" s="20">
        <f>Model!$W$12*((drdp!C183+drdp!L183)*'ASXY-TI3S'!$B183+(drdp!F183+drdp!O183)*'ASXY-TI3S'!$C183+(drdp!I183+drdp!R183)*'ASXY-TI3S'!$D183)</f>
        <v>0</v>
      </c>
      <c r="G183" s="20">
        <f>Model!$W$12*((drdp!D183+drdp!M183)*'ASXY-TI3S'!$B183+(drdp!G183+drdp!P183)*'ASXY-TI3S'!$C183+(drdp!J183+drdp!S183)*'ASXY-TI3S'!$D183)</f>
        <v>0</v>
      </c>
      <c r="H183" s="18">
        <f>Model!$W$12*((drdp!B183)*'ASXY-TI3S'!$B183+(drdp!E183)*'ASXY-TI3S'!$C183+(drdp!H183)*'ASXY-TI3S'!$D183)</f>
        <v>0</v>
      </c>
      <c r="I183" s="18">
        <f>Model!$W$12*((drdp!C183)*'ASXY-TI3S'!$B183+(drdp!F183)*'ASXY-TI3S'!$C183+(drdp!I183)*'ASXY-TI3S'!$D183)</f>
        <v>0</v>
      </c>
      <c r="J183" s="18">
        <f>Model!$W$12*((drdp!D183)*'ASXY-TI3S'!$B183+(drdp!G183)*'ASXY-TI3S'!$C183+(drdp!J183)*'ASXY-TI3S'!$D183)</f>
        <v>0</v>
      </c>
      <c r="K183" s="21">
        <f>SUM(E$3:E182)+H183</f>
        <v>0.2291517283610999</v>
      </c>
      <c r="L183" s="21">
        <f>SUM(F$3:F182)+I183</f>
        <v>-0.10907044334386179</v>
      </c>
      <c r="M183" s="21">
        <f>SUM(G$3:G182)+J183</f>
        <v>0</v>
      </c>
      <c r="N183" s="21"/>
      <c r="O183" s="21"/>
      <c r="P183" s="21"/>
      <c r="Q183" s="19">
        <f t="shared" si="13"/>
        <v>5.2510514610879314E-2</v>
      </c>
      <c r="R183" s="19">
        <f t="shared" si="14"/>
        <v>1.1896361611226565E-2</v>
      </c>
      <c r="S183" s="19">
        <f t="shared" si="15"/>
        <v>0</v>
      </c>
      <c r="T183" s="19">
        <f t="shared" si="16"/>
        <v>-2.4993680605357352E-2</v>
      </c>
      <c r="U183" s="19">
        <f t="shared" si="17"/>
        <v>0</v>
      </c>
      <c r="V183" s="19">
        <f t="shared" si="18"/>
        <v>0</v>
      </c>
    </row>
    <row r="184" spans="1:22" x14ac:dyDescent="0.25">
      <c r="A184" s="26">
        <f>Wellpath!E184</f>
        <v>0</v>
      </c>
      <c r="B184" s="22">
        <v>0</v>
      </c>
      <c r="C184" s="22">
        <v>0</v>
      </c>
      <c r="D184" s="22">
        <f>(TAN(Dip) * SIN(Wellpath!$L184) * COS(Wellpath!$O184) - COS(Wellpath!$L184)) / 2</f>
        <v>-0.5</v>
      </c>
      <c r="E184" s="20">
        <f>Model!$W$12*((drdp!B184+drdp!K184)*'ASXY-TI3S'!$B184+(drdp!E184+drdp!N184)*'ASXY-TI3S'!$C184+(drdp!H184+drdp!Q184)*'ASXY-TI3S'!$D184)</f>
        <v>0</v>
      </c>
      <c r="F184" s="20">
        <f>Model!$W$12*((drdp!C184+drdp!L184)*'ASXY-TI3S'!$B184+(drdp!F184+drdp!O184)*'ASXY-TI3S'!$C184+(drdp!I184+drdp!R184)*'ASXY-TI3S'!$D184)</f>
        <v>0</v>
      </c>
      <c r="G184" s="20">
        <f>Model!$W$12*((drdp!D184+drdp!M184)*'ASXY-TI3S'!$B184+(drdp!G184+drdp!P184)*'ASXY-TI3S'!$C184+(drdp!J184+drdp!S184)*'ASXY-TI3S'!$D184)</f>
        <v>0</v>
      </c>
      <c r="H184" s="18">
        <f>Model!$W$12*((drdp!B184)*'ASXY-TI3S'!$B184+(drdp!E184)*'ASXY-TI3S'!$C184+(drdp!H184)*'ASXY-TI3S'!$D184)</f>
        <v>0</v>
      </c>
      <c r="I184" s="18">
        <f>Model!$W$12*((drdp!C184)*'ASXY-TI3S'!$B184+(drdp!F184)*'ASXY-TI3S'!$C184+(drdp!I184)*'ASXY-TI3S'!$D184)</f>
        <v>0</v>
      </c>
      <c r="J184" s="18">
        <f>Model!$W$12*((drdp!D184)*'ASXY-TI3S'!$B184+(drdp!G184)*'ASXY-TI3S'!$C184+(drdp!J184)*'ASXY-TI3S'!$D184)</f>
        <v>0</v>
      </c>
      <c r="K184" s="21">
        <f>SUM(E$3:E183)+H184</f>
        <v>0.2291517283610999</v>
      </c>
      <c r="L184" s="21">
        <f>SUM(F$3:F183)+I184</f>
        <v>-0.10907044334386179</v>
      </c>
      <c r="M184" s="21">
        <f>SUM(G$3:G183)+J184</f>
        <v>0</v>
      </c>
      <c r="N184" s="21"/>
      <c r="O184" s="21"/>
      <c r="P184" s="21"/>
      <c r="Q184" s="19">
        <f t="shared" si="13"/>
        <v>5.2510514610879314E-2</v>
      </c>
      <c r="R184" s="19">
        <f t="shared" si="14"/>
        <v>1.1896361611226565E-2</v>
      </c>
      <c r="S184" s="19">
        <f t="shared" si="15"/>
        <v>0</v>
      </c>
      <c r="T184" s="19">
        <f t="shared" si="16"/>
        <v>-2.4993680605357352E-2</v>
      </c>
      <c r="U184" s="19">
        <f t="shared" si="17"/>
        <v>0</v>
      </c>
      <c r="V184" s="19">
        <f t="shared" si="18"/>
        <v>0</v>
      </c>
    </row>
    <row r="185" spans="1:22" x14ac:dyDescent="0.25">
      <c r="A185" s="26">
        <f>Wellpath!E185</f>
        <v>0</v>
      </c>
      <c r="B185" s="22">
        <v>0</v>
      </c>
      <c r="C185" s="22">
        <v>0</v>
      </c>
      <c r="D185" s="22">
        <f>(TAN(Dip) * SIN(Wellpath!$L185) * COS(Wellpath!$O185) - COS(Wellpath!$L185)) / 2</f>
        <v>-0.5</v>
      </c>
      <c r="E185" s="20">
        <f>Model!$W$12*((drdp!B185+drdp!K185)*'ASXY-TI3S'!$B185+(drdp!E185+drdp!N185)*'ASXY-TI3S'!$C185+(drdp!H185+drdp!Q185)*'ASXY-TI3S'!$D185)</f>
        <v>0</v>
      </c>
      <c r="F185" s="20">
        <f>Model!$W$12*((drdp!C185+drdp!L185)*'ASXY-TI3S'!$B185+(drdp!F185+drdp!O185)*'ASXY-TI3S'!$C185+(drdp!I185+drdp!R185)*'ASXY-TI3S'!$D185)</f>
        <v>0</v>
      </c>
      <c r="G185" s="20">
        <f>Model!$W$12*((drdp!D185+drdp!M185)*'ASXY-TI3S'!$B185+(drdp!G185+drdp!P185)*'ASXY-TI3S'!$C185+(drdp!J185+drdp!S185)*'ASXY-TI3S'!$D185)</f>
        <v>0</v>
      </c>
      <c r="H185" s="18">
        <f>Model!$W$12*((drdp!B185)*'ASXY-TI3S'!$B185+(drdp!E185)*'ASXY-TI3S'!$C185+(drdp!H185)*'ASXY-TI3S'!$D185)</f>
        <v>0</v>
      </c>
      <c r="I185" s="18">
        <f>Model!$W$12*((drdp!C185)*'ASXY-TI3S'!$B185+(drdp!F185)*'ASXY-TI3S'!$C185+(drdp!I185)*'ASXY-TI3S'!$D185)</f>
        <v>0</v>
      </c>
      <c r="J185" s="18">
        <f>Model!$W$12*((drdp!D185)*'ASXY-TI3S'!$B185+(drdp!G185)*'ASXY-TI3S'!$C185+(drdp!J185)*'ASXY-TI3S'!$D185)</f>
        <v>0</v>
      </c>
      <c r="K185" s="21">
        <f>SUM(E$3:E184)+H185</f>
        <v>0.2291517283610999</v>
      </c>
      <c r="L185" s="21">
        <f>SUM(F$3:F184)+I185</f>
        <v>-0.10907044334386179</v>
      </c>
      <c r="M185" s="21">
        <f>SUM(G$3:G184)+J185</f>
        <v>0</v>
      </c>
      <c r="N185" s="21"/>
      <c r="O185" s="21"/>
      <c r="P185" s="21"/>
      <c r="Q185" s="19">
        <f t="shared" si="13"/>
        <v>5.2510514610879314E-2</v>
      </c>
      <c r="R185" s="19">
        <f t="shared" si="14"/>
        <v>1.1896361611226565E-2</v>
      </c>
      <c r="S185" s="19">
        <f t="shared" si="15"/>
        <v>0</v>
      </c>
      <c r="T185" s="19">
        <f t="shared" si="16"/>
        <v>-2.4993680605357352E-2</v>
      </c>
      <c r="U185" s="19">
        <f t="shared" si="17"/>
        <v>0</v>
      </c>
      <c r="V185" s="19">
        <f t="shared" si="18"/>
        <v>0</v>
      </c>
    </row>
    <row r="186" spans="1:22" x14ac:dyDescent="0.25">
      <c r="A186" s="26">
        <f>Wellpath!E186</f>
        <v>0</v>
      </c>
      <c r="B186" s="22">
        <v>0</v>
      </c>
      <c r="C186" s="22">
        <v>0</v>
      </c>
      <c r="D186" s="22">
        <f>(TAN(Dip) * SIN(Wellpath!$L186) * COS(Wellpath!$O186) - COS(Wellpath!$L186)) / 2</f>
        <v>-0.5</v>
      </c>
      <c r="E186" s="20">
        <f>Model!$W$12*((drdp!B186+drdp!K186)*'ASXY-TI3S'!$B186+(drdp!E186+drdp!N186)*'ASXY-TI3S'!$C186+(drdp!H186+drdp!Q186)*'ASXY-TI3S'!$D186)</f>
        <v>0</v>
      </c>
      <c r="F186" s="20">
        <f>Model!$W$12*((drdp!C186+drdp!L186)*'ASXY-TI3S'!$B186+(drdp!F186+drdp!O186)*'ASXY-TI3S'!$C186+(drdp!I186+drdp!R186)*'ASXY-TI3S'!$D186)</f>
        <v>0</v>
      </c>
      <c r="G186" s="20">
        <f>Model!$W$12*((drdp!D186+drdp!M186)*'ASXY-TI3S'!$B186+(drdp!G186+drdp!P186)*'ASXY-TI3S'!$C186+(drdp!J186+drdp!S186)*'ASXY-TI3S'!$D186)</f>
        <v>0</v>
      </c>
      <c r="H186" s="18">
        <f>Model!$W$12*((drdp!B186)*'ASXY-TI3S'!$B186+(drdp!E186)*'ASXY-TI3S'!$C186+(drdp!H186)*'ASXY-TI3S'!$D186)</f>
        <v>0</v>
      </c>
      <c r="I186" s="18">
        <f>Model!$W$12*((drdp!C186)*'ASXY-TI3S'!$B186+(drdp!F186)*'ASXY-TI3S'!$C186+(drdp!I186)*'ASXY-TI3S'!$D186)</f>
        <v>0</v>
      </c>
      <c r="J186" s="18">
        <f>Model!$W$12*((drdp!D186)*'ASXY-TI3S'!$B186+(drdp!G186)*'ASXY-TI3S'!$C186+(drdp!J186)*'ASXY-TI3S'!$D186)</f>
        <v>0</v>
      </c>
      <c r="K186" s="21">
        <f>SUM(E$3:E185)+H186</f>
        <v>0.2291517283610999</v>
      </c>
      <c r="L186" s="21">
        <f>SUM(F$3:F185)+I186</f>
        <v>-0.10907044334386179</v>
      </c>
      <c r="M186" s="21">
        <f>SUM(G$3:G185)+J186</f>
        <v>0</v>
      </c>
      <c r="N186" s="21"/>
      <c r="O186" s="21"/>
      <c r="P186" s="21"/>
      <c r="Q186" s="19">
        <f t="shared" si="13"/>
        <v>5.2510514610879314E-2</v>
      </c>
      <c r="R186" s="19">
        <f t="shared" si="14"/>
        <v>1.1896361611226565E-2</v>
      </c>
      <c r="S186" s="19">
        <f t="shared" si="15"/>
        <v>0</v>
      </c>
      <c r="T186" s="19">
        <f t="shared" si="16"/>
        <v>-2.4993680605357352E-2</v>
      </c>
      <c r="U186" s="19">
        <f t="shared" si="17"/>
        <v>0</v>
      </c>
      <c r="V186" s="19">
        <f t="shared" si="18"/>
        <v>0</v>
      </c>
    </row>
    <row r="187" spans="1:22" x14ac:dyDescent="0.25">
      <c r="A187" s="26">
        <f>Wellpath!E187</f>
        <v>0</v>
      </c>
      <c r="B187" s="22">
        <v>0</v>
      </c>
      <c r="C187" s="22">
        <v>0</v>
      </c>
      <c r="D187" s="22">
        <f>(TAN(Dip) * SIN(Wellpath!$L187) * COS(Wellpath!$O187) - COS(Wellpath!$L187)) / 2</f>
        <v>-0.5</v>
      </c>
      <c r="E187" s="20">
        <f>Model!$W$12*((drdp!B187+drdp!K187)*'ASXY-TI3S'!$B187+(drdp!E187+drdp!N187)*'ASXY-TI3S'!$C187+(drdp!H187+drdp!Q187)*'ASXY-TI3S'!$D187)</f>
        <v>0</v>
      </c>
      <c r="F187" s="20">
        <f>Model!$W$12*((drdp!C187+drdp!L187)*'ASXY-TI3S'!$B187+(drdp!F187+drdp!O187)*'ASXY-TI3S'!$C187+(drdp!I187+drdp!R187)*'ASXY-TI3S'!$D187)</f>
        <v>0</v>
      </c>
      <c r="G187" s="20">
        <f>Model!$W$12*((drdp!D187+drdp!M187)*'ASXY-TI3S'!$B187+(drdp!G187+drdp!P187)*'ASXY-TI3S'!$C187+(drdp!J187+drdp!S187)*'ASXY-TI3S'!$D187)</f>
        <v>0</v>
      </c>
      <c r="H187" s="18">
        <f>Model!$W$12*((drdp!B187)*'ASXY-TI3S'!$B187+(drdp!E187)*'ASXY-TI3S'!$C187+(drdp!H187)*'ASXY-TI3S'!$D187)</f>
        <v>0</v>
      </c>
      <c r="I187" s="18">
        <f>Model!$W$12*((drdp!C187)*'ASXY-TI3S'!$B187+(drdp!F187)*'ASXY-TI3S'!$C187+(drdp!I187)*'ASXY-TI3S'!$D187)</f>
        <v>0</v>
      </c>
      <c r="J187" s="18">
        <f>Model!$W$12*((drdp!D187)*'ASXY-TI3S'!$B187+(drdp!G187)*'ASXY-TI3S'!$C187+(drdp!J187)*'ASXY-TI3S'!$D187)</f>
        <v>0</v>
      </c>
      <c r="K187" s="21">
        <f>SUM(E$3:E186)+H187</f>
        <v>0.2291517283610999</v>
      </c>
      <c r="L187" s="21">
        <f>SUM(F$3:F186)+I187</f>
        <v>-0.10907044334386179</v>
      </c>
      <c r="M187" s="21">
        <f>SUM(G$3:G186)+J187</f>
        <v>0</v>
      </c>
      <c r="N187" s="21"/>
      <c r="O187" s="21"/>
      <c r="P187" s="21"/>
      <c r="Q187" s="19">
        <f t="shared" si="13"/>
        <v>5.2510514610879314E-2</v>
      </c>
      <c r="R187" s="19">
        <f t="shared" si="14"/>
        <v>1.1896361611226565E-2</v>
      </c>
      <c r="S187" s="19">
        <f t="shared" si="15"/>
        <v>0</v>
      </c>
      <c r="T187" s="19">
        <f t="shared" si="16"/>
        <v>-2.4993680605357352E-2</v>
      </c>
      <c r="U187" s="19">
        <f t="shared" si="17"/>
        <v>0</v>
      </c>
      <c r="V187" s="19">
        <f t="shared" si="18"/>
        <v>0</v>
      </c>
    </row>
    <row r="188" spans="1:22" x14ac:dyDescent="0.25">
      <c r="A188" s="26">
        <f>Wellpath!E188</f>
        <v>0</v>
      </c>
      <c r="B188" s="22">
        <v>0</v>
      </c>
      <c r="C188" s="22">
        <v>0</v>
      </c>
      <c r="D188" s="22">
        <f>(TAN(Dip) * SIN(Wellpath!$L188) * COS(Wellpath!$O188) - COS(Wellpath!$L188)) / 2</f>
        <v>-0.5</v>
      </c>
      <c r="E188" s="20">
        <f>Model!$W$12*((drdp!B188+drdp!K188)*'ASXY-TI3S'!$B188+(drdp!E188+drdp!N188)*'ASXY-TI3S'!$C188+(drdp!H188+drdp!Q188)*'ASXY-TI3S'!$D188)</f>
        <v>0</v>
      </c>
      <c r="F188" s="20">
        <f>Model!$W$12*((drdp!C188+drdp!L188)*'ASXY-TI3S'!$B188+(drdp!F188+drdp!O188)*'ASXY-TI3S'!$C188+(drdp!I188+drdp!R188)*'ASXY-TI3S'!$D188)</f>
        <v>0</v>
      </c>
      <c r="G188" s="20">
        <f>Model!$W$12*((drdp!D188+drdp!M188)*'ASXY-TI3S'!$B188+(drdp!G188+drdp!P188)*'ASXY-TI3S'!$C188+(drdp!J188+drdp!S188)*'ASXY-TI3S'!$D188)</f>
        <v>0</v>
      </c>
      <c r="H188" s="18">
        <f>Model!$W$12*((drdp!B188)*'ASXY-TI3S'!$B188+(drdp!E188)*'ASXY-TI3S'!$C188+(drdp!H188)*'ASXY-TI3S'!$D188)</f>
        <v>0</v>
      </c>
      <c r="I188" s="18">
        <f>Model!$W$12*((drdp!C188)*'ASXY-TI3S'!$B188+(drdp!F188)*'ASXY-TI3S'!$C188+(drdp!I188)*'ASXY-TI3S'!$D188)</f>
        <v>0</v>
      </c>
      <c r="J188" s="18">
        <f>Model!$W$12*((drdp!D188)*'ASXY-TI3S'!$B188+(drdp!G188)*'ASXY-TI3S'!$C188+(drdp!J188)*'ASXY-TI3S'!$D188)</f>
        <v>0</v>
      </c>
      <c r="K188" s="21">
        <f>SUM(E$3:E187)+H188</f>
        <v>0.2291517283610999</v>
      </c>
      <c r="L188" s="21">
        <f>SUM(F$3:F187)+I188</f>
        <v>-0.10907044334386179</v>
      </c>
      <c r="M188" s="21">
        <f>SUM(G$3:G187)+J188</f>
        <v>0</v>
      </c>
      <c r="N188" s="21"/>
      <c r="O188" s="21"/>
      <c r="P188" s="21"/>
      <c r="Q188" s="19">
        <f t="shared" si="13"/>
        <v>5.2510514610879314E-2</v>
      </c>
      <c r="R188" s="19">
        <f t="shared" si="14"/>
        <v>1.1896361611226565E-2</v>
      </c>
      <c r="S188" s="19">
        <f t="shared" si="15"/>
        <v>0</v>
      </c>
      <c r="T188" s="19">
        <f t="shared" si="16"/>
        <v>-2.4993680605357352E-2</v>
      </c>
      <c r="U188" s="19">
        <f t="shared" si="17"/>
        <v>0</v>
      </c>
      <c r="V188" s="19">
        <f t="shared" si="18"/>
        <v>0</v>
      </c>
    </row>
    <row r="189" spans="1:22" x14ac:dyDescent="0.25">
      <c r="A189" s="26">
        <f>Wellpath!E189</f>
        <v>0</v>
      </c>
      <c r="B189" s="22">
        <v>0</v>
      </c>
      <c r="C189" s="22">
        <v>0</v>
      </c>
      <c r="D189" s="22">
        <f>(TAN(Dip) * SIN(Wellpath!$L189) * COS(Wellpath!$O189) - COS(Wellpath!$L189)) / 2</f>
        <v>-0.5</v>
      </c>
      <c r="E189" s="20">
        <f>Model!$W$12*((drdp!B189+drdp!K189)*'ASXY-TI3S'!$B189+(drdp!E189+drdp!N189)*'ASXY-TI3S'!$C189+(drdp!H189+drdp!Q189)*'ASXY-TI3S'!$D189)</f>
        <v>0</v>
      </c>
      <c r="F189" s="20">
        <f>Model!$W$12*((drdp!C189+drdp!L189)*'ASXY-TI3S'!$B189+(drdp!F189+drdp!O189)*'ASXY-TI3S'!$C189+(drdp!I189+drdp!R189)*'ASXY-TI3S'!$D189)</f>
        <v>0</v>
      </c>
      <c r="G189" s="20">
        <f>Model!$W$12*((drdp!D189+drdp!M189)*'ASXY-TI3S'!$B189+(drdp!G189+drdp!P189)*'ASXY-TI3S'!$C189+(drdp!J189+drdp!S189)*'ASXY-TI3S'!$D189)</f>
        <v>0</v>
      </c>
      <c r="H189" s="18">
        <f>Model!$W$12*((drdp!B189)*'ASXY-TI3S'!$B189+(drdp!E189)*'ASXY-TI3S'!$C189+(drdp!H189)*'ASXY-TI3S'!$D189)</f>
        <v>0</v>
      </c>
      <c r="I189" s="18">
        <f>Model!$W$12*((drdp!C189)*'ASXY-TI3S'!$B189+(drdp!F189)*'ASXY-TI3S'!$C189+(drdp!I189)*'ASXY-TI3S'!$D189)</f>
        <v>0</v>
      </c>
      <c r="J189" s="18">
        <f>Model!$W$12*((drdp!D189)*'ASXY-TI3S'!$B189+(drdp!G189)*'ASXY-TI3S'!$C189+(drdp!J189)*'ASXY-TI3S'!$D189)</f>
        <v>0</v>
      </c>
      <c r="K189" s="21">
        <f>SUM(E$3:E188)+H189</f>
        <v>0.2291517283610999</v>
      </c>
      <c r="L189" s="21">
        <f>SUM(F$3:F188)+I189</f>
        <v>-0.10907044334386179</v>
      </c>
      <c r="M189" s="21">
        <f>SUM(G$3:G188)+J189</f>
        <v>0</v>
      </c>
      <c r="N189" s="21"/>
      <c r="O189" s="21"/>
      <c r="P189" s="21"/>
      <c r="Q189" s="19">
        <f t="shared" si="13"/>
        <v>5.2510514610879314E-2</v>
      </c>
      <c r="R189" s="19">
        <f t="shared" si="14"/>
        <v>1.1896361611226565E-2</v>
      </c>
      <c r="S189" s="19">
        <f t="shared" si="15"/>
        <v>0</v>
      </c>
      <c r="T189" s="19">
        <f t="shared" si="16"/>
        <v>-2.4993680605357352E-2</v>
      </c>
      <c r="U189" s="19">
        <f t="shared" si="17"/>
        <v>0</v>
      </c>
      <c r="V189" s="19">
        <f t="shared" si="18"/>
        <v>0</v>
      </c>
    </row>
    <row r="190" spans="1:22" x14ac:dyDescent="0.25">
      <c r="A190" s="26">
        <f>Wellpath!E190</f>
        <v>0</v>
      </c>
      <c r="B190" s="22">
        <v>0</v>
      </c>
      <c r="C190" s="22">
        <v>0</v>
      </c>
      <c r="D190" s="22">
        <f>(TAN(Dip) * SIN(Wellpath!$L190) * COS(Wellpath!$O190) - COS(Wellpath!$L190)) / 2</f>
        <v>-0.5</v>
      </c>
      <c r="E190" s="20">
        <f>Model!$W$12*((drdp!B190+drdp!K190)*'ASXY-TI3S'!$B190+(drdp!E190+drdp!N190)*'ASXY-TI3S'!$C190+(drdp!H190+drdp!Q190)*'ASXY-TI3S'!$D190)</f>
        <v>0</v>
      </c>
      <c r="F190" s="20">
        <f>Model!$W$12*((drdp!C190+drdp!L190)*'ASXY-TI3S'!$B190+(drdp!F190+drdp!O190)*'ASXY-TI3S'!$C190+(drdp!I190+drdp!R190)*'ASXY-TI3S'!$D190)</f>
        <v>0</v>
      </c>
      <c r="G190" s="20">
        <f>Model!$W$12*((drdp!D190+drdp!M190)*'ASXY-TI3S'!$B190+(drdp!G190+drdp!P190)*'ASXY-TI3S'!$C190+(drdp!J190+drdp!S190)*'ASXY-TI3S'!$D190)</f>
        <v>0</v>
      </c>
      <c r="H190" s="18">
        <f>Model!$W$12*((drdp!B190)*'ASXY-TI3S'!$B190+(drdp!E190)*'ASXY-TI3S'!$C190+(drdp!H190)*'ASXY-TI3S'!$D190)</f>
        <v>0</v>
      </c>
      <c r="I190" s="18">
        <f>Model!$W$12*((drdp!C190)*'ASXY-TI3S'!$B190+(drdp!F190)*'ASXY-TI3S'!$C190+(drdp!I190)*'ASXY-TI3S'!$D190)</f>
        <v>0</v>
      </c>
      <c r="J190" s="18">
        <f>Model!$W$12*((drdp!D190)*'ASXY-TI3S'!$B190+(drdp!G190)*'ASXY-TI3S'!$C190+(drdp!J190)*'ASXY-TI3S'!$D190)</f>
        <v>0</v>
      </c>
      <c r="K190" s="21">
        <f>SUM(E$3:E189)+H190</f>
        <v>0.2291517283610999</v>
      </c>
      <c r="L190" s="21">
        <f>SUM(F$3:F189)+I190</f>
        <v>-0.10907044334386179</v>
      </c>
      <c r="M190" s="21">
        <f>SUM(G$3:G189)+J190</f>
        <v>0</v>
      </c>
      <c r="N190" s="21"/>
      <c r="O190" s="21"/>
      <c r="P190" s="21"/>
      <c r="Q190" s="19">
        <f t="shared" si="13"/>
        <v>5.2510514610879314E-2</v>
      </c>
      <c r="R190" s="19">
        <f t="shared" si="14"/>
        <v>1.1896361611226565E-2</v>
      </c>
      <c r="S190" s="19">
        <f t="shared" si="15"/>
        <v>0</v>
      </c>
      <c r="T190" s="19">
        <f t="shared" si="16"/>
        <v>-2.4993680605357352E-2</v>
      </c>
      <c r="U190" s="19">
        <f t="shared" si="17"/>
        <v>0</v>
      </c>
      <c r="V190" s="19">
        <f t="shared" si="18"/>
        <v>0</v>
      </c>
    </row>
    <row r="191" spans="1:22" x14ac:dyDescent="0.25">
      <c r="A191" s="26">
        <f>Wellpath!E191</f>
        <v>0</v>
      </c>
      <c r="B191" s="22">
        <v>0</v>
      </c>
      <c r="C191" s="22">
        <v>0</v>
      </c>
      <c r="D191" s="22">
        <f>(TAN(Dip) * SIN(Wellpath!$L191) * COS(Wellpath!$O191) - COS(Wellpath!$L191)) / 2</f>
        <v>-0.5</v>
      </c>
      <c r="E191" s="20">
        <f>Model!$W$12*((drdp!B191+drdp!K191)*'ASXY-TI3S'!$B191+(drdp!E191+drdp!N191)*'ASXY-TI3S'!$C191+(drdp!H191+drdp!Q191)*'ASXY-TI3S'!$D191)</f>
        <v>0</v>
      </c>
      <c r="F191" s="20">
        <f>Model!$W$12*((drdp!C191+drdp!L191)*'ASXY-TI3S'!$B191+(drdp!F191+drdp!O191)*'ASXY-TI3S'!$C191+(drdp!I191+drdp!R191)*'ASXY-TI3S'!$D191)</f>
        <v>0</v>
      </c>
      <c r="G191" s="20">
        <f>Model!$W$12*((drdp!D191+drdp!M191)*'ASXY-TI3S'!$B191+(drdp!G191+drdp!P191)*'ASXY-TI3S'!$C191+(drdp!J191+drdp!S191)*'ASXY-TI3S'!$D191)</f>
        <v>0</v>
      </c>
      <c r="H191" s="18">
        <f>Model!$W$12*((drdp!B191)*'ASXY-TI3S'!$B191+(drdp!E191)*'ASXY-TI3S'!$C191+(drdp!H191)*'ASXY-TI3S'!$D191)</f>
        <v>0</v>
      </c>
      <c r="I191" s="18">
        <f>Model!$W$12*((drdp!C191)*'ASXY-TI3S'!$B191+(drdp!F191)*'ASXY-TI3S'!$C191+(drdp!I191)*'ASXY-TI3S'!$D191)</f>
        <v>0</v>
      </c>
      <c r="J191" s="18">
        <f>Model!$W$12*((drdp!D191)*'ASXY-TI3S'!$B191+(drdp!G191)*'ASXY-TI3S'!$C191+(drdp!J191)*'ASXY-TI3S'!$D191)</f>
        <v>0</v>
      </c>
      <c r="K191" s="21">
        <f>SUM(E$3:E190)+H191</f>
        <v>0.2291517283610999</v>
      </c>
      <c r="L191" s="21">
        <f>SUM(F$3:F190)+I191</f>
        <v>-0.10907044334386179</v>
      </c>
      <c r="M191" s="21">
        <f>SUM(G$3:G190)+J191</f>
        <v>0</v>
      </c>
      <c r="N191" s="21"/>
      <c r="O191" s="21"/>
      <c r="P191" s="21"/>
      <c r="Q191" s="19">
        <f t="shared" si="13"/>
        <v>5.2510514610879314E-2</v>
      </c>
      <c r="R191" s="19">
        <f t="shared" si="14"/>
        <v>1.1896361611226565E-2</v>
      </c>
      <c r="S191" s="19">
        <f t="shared" si="15"/>
        <v>0</v>
      </c>
      <c r="T191" s="19">
        <f t="shared" si="16"/>
        <v>-2.4993680605357352E-2</v>
      </c>
      <c r="U191" s="19">
        <f t="shared" si="17"/>
        <v>0</v>
      </c>
      <c r="V191" s="19">
        <f t="shared" si="18"/>
        <v>0</v>
      </c>
    </row>
    <row r="192" spans="1:22" x14ac:dyDescent="0.25">
      <c r="A192" s="26">
        <f>Wellpath!E192</f>
        <v>0</v>
      </c>
      <c r="B192" s="22">
        <v>0</v>
      </c>
      <c r="C192" s="22">
        <v>0</v>
      </c>
      <c r="D192" s="22">
        <f>(TAN(Dip) * SIN(Wellpath!$L192) * COS(Wellpath!$O192) - COS(Wellpath!$L192)) / 2</f>
        <v>-0.5</v>
      </c>
      <c r="E192" s="20">
        <f>Model!$W$12*((drdp!B192+drdp!K192)*'ASXY-TI3S'!$B192+(drdp!E192+drdp!N192)*'ASXY-TI3S'!$C192+(drdp!H192+drdp!Q192)*'ASXY-TI3S'!$D192)</f>
        <v>0</v>
      </c>
      <c r="F192" s="20">
        <f>Model!$W$12*((drdp!C192+drdp!L192)*'ASXY-TI3S'!$B192+(drdp!F192+drdp!O192)*'ASXY-TI3S'!$C192+(drdp!I192+drdp!R192)*'ASXY-TI3S'!$D192)</f>
        <v>0</v>
      </c>
      <c r="G192" s="20">
        <f>Model!$W$12*((drdp!D192+drdp!M192)*'ASXY-TI3S'!$B192+(drdp!G192+drdp!P192)*'ASXY-TI3S'!$C192+(drdp!J192+drdp!S192)*'ASXY-TI3S'!$D192)</f>
        <v>0</v>
      </c>
      <c r="H192" s="18">
        <f>Model!$W$12*((drdp!B192)*'ASXY-TI3S'!$B192+(drdp!E192)*'ASXY-TI3S'!$C192+(drdp!H192)*'ASXY-TI3S'!$D192)</f>
        <v>0</v>
      </c>
      <c r="I192" s="18">
        <f>Model!$W$12*((drdp!C192)*'ASXY-TI3S'!$B192+(drdp!F192)*'ASXY-TI3S'!$C192+(drdp!I192)*'ASXY-TI3S'!$D192)</f>
        <v>0</v>
      </c>
      <c r="J192" s="18">
        <f>Model!$W$12*((drdp!D192)*'ASXY-TI3S'!$B192+(drdp!G192)*'ASXY-TI3S'!$C192+(drdp!J192)*'ASXY-TI3S'!$D192)</f>
        <v>0</v>
      </c>
      <c r="K192" s="21">
        <f>SUM(E$3:E191)+H192</f>
        <v>0.2291517283610999</v>
      </c>
      <c r="L192" s="21">
        <f>SUM(F$3:F191)+I192</f>
        <v>-0.10907044334386179</v>
      </c>
      <c r="M192" s="21">
        <f>SUM(G$3:G191)+J192</f>
        <v>0</v>
      </c>
      <c r="N192" s="21"/>
      <c r="O192" s="21"/>
      <c r="P192" s="21"/>
      <c r="Q192" s="19">
        <f t="shared" si="13"/>
        <v>5.2510514610879314E-2</v>
      </c>
      <c r="R192" s="19">
        <f t="shared" si="14"/>
        <v>1.1896361611226565E-2</v>
      </c>
      <c r="S192" s="19">
        <f t="shared" si="15"/>
        <v>0</v>
      </c>
      <c r="T192" s="19">
        <f t="shared" si="16"/>
        <v>-2.4993680605357352E-2</v>
      </c>
      <c r="U192" s="19">
        <f t="shared" si="17"/>
        <v>0</v>
      </c>
      <c r="V192" s="19">
        <f t="shared" si="18"/>
        <v>0</v>
      </c>
    </row>
    <row r="193" spans="1:22" x14ac:dyDescent="0.25">
      <c r="A193" s="26">
        <f>Wellpath!E193</f>
        <v>0</v>
      </c>
      <c r="B193" s="22">
        <v>0</v>
      </c>
      <c r="C193" s="22">
        <v>0</v>
      </c>
      <c r="D193" s="22">
        <f>(TAN(Dip) * SIN(Wellpath!$L193) * COS(Wellpath!$O193) - COS(Wellpath!$L193)) / 2</f>
        <v>-0.5</v>
      </c>
      <c r="E193" s="20">
        <f>Model!$W$12*((drdp!B193+drdp!K193)*'ASXY-TI3S'!$B193+(drdp!E193+drdp!N193)*'ASXY-TI3S'!$C193+(drdp!H193+drdp!Q193)*'ASXY-TI3S'!$D193)</f>
        <v>0</v>
      </c>
      <c r="F193" s="20">
        <f>Model!$W$12*((drdp!C193+drdp!L193)*'ASXY-TI3S'!$B193+(drdp!F193+drdp!O193)*'ASXY-TI3S'!$C193+(drdp!I193+drdp!R193)*'ASXY-TI3S'!$D193)</f>
        <v>0</v>
      </c>
      <c r="G193" s="20">
        <f>Model!$W$12*((drdp!D193+drdp!M193)*'ASXY-TI3S'!$B193+(drdp!G193+drdp!P193)*'ASXY-TI3S'!$C193+(drdp!J193+drdp!S193)*'ASXY-TI3S'!$D193)</f>
        <v>0</v>
      </c>
      <c r="H193" s="18">
        <f>Model!$W$12*((drdp!B193)*'ASXY-TI3S'!$B193+(drdp!E193)*'ASXY-TI3S'!$C193+(drdp!H193)*'ASXY-TI3S'!$D193)</f>
        <v>0</v>
      </c>
      <c r="I193" s="18">
        <f>Model!$W$12*((drdp!C193)*'ASXY-TI3S'!$B193+(drdp!F193)*'ASXY-TI3S'!$C193+(drdp!I193)*'ASXY-TI3S'!$D193)</f>
        <v>0</v>
      </c>
      <c r="J193" s="18">
        <f>Model!$W$12*((drdp!D193)*'ASXY-TI3S'!$B193+(drdp!G193)*'ASXY-TI3S'!$C193+(drdp!J193)*'ASXY-TI3S'!$D193)</f>
        <v>0</v>
      </c>
      <c r="K193" s="21">
        <f>SUM(E$3:E192)+H193</f>
        <v>0.2291517283610999</v>
      </c>
      <c r="L193" s="21">
        <f>SUM(F$3:F192)+I193</f>
        <v>-0.10907044334386179</v>
      </c>
      <c r="M193" s="21">
        <f>SUM(G$3:G192)+J193</f>
        <v>0</v>
      </c>
      <c r="N193" s="21"/>
      <c r="O193" s="21"/>
      <c r="P193" s="21"/>
      <c r="Q193" s="19">
        <f t="shared" si="13"/>
        <v>5.2510514610879314E-2</v>
      </c>
      <c r="R193" s="19">
        <f t="shared" si="14"/>
        <v>1.1896361611226565E-2</v>
      </c>
      <c r="S193" s="19">
        <f t="shared" si="15"/>
        <v>0</v>
      </c>
      <c r="T193" s="19">
        <f t="shared" si="16"/>
        <v>-2.4993680605357352E-2</v>
      </c>
      <c r="U193" s="19">
        <f t="shared" si="17"/>
        <v>0</v>
      </c>
      <c r="V193" s="19">
        <f t="shared" si="18"/>
        <v>0</v>
      </c>
    </row>
    <row r="194" spans="1:22" x14ac:dyDescent="0.25">
      <c r="A194" s="26">
        <f>Wellpath!E194</f>
        <v>0</v>
      </c>
      <c r="B194" s="22">
        <v>0</v>
      </c>
      <c r="C194" s="22">
        <v>0</v>
      </c>
      <c r="D194" s="22">
        <f>(TAN(Dip) * SIN(Wellpath!$L194) * COS(Wellpath!$O194) - COS(Wellpath!$L194)) / 2</f>
        <v>-0.5</v>
      </c>
      <c r="E194" s="20">
        <f>Model!$W$12*((drdp!B194+drdp!K194)*'ASXY-TI3S'!$B194+(drdp!E194+drdp!N194)*'ASXY-TI3S'!$C194+(drdp!H194+drdp!Q194)*'ASXY-TI3S'!$D194)</f>
        <v>0</v>
      </c>
      <c r="F194" s="20">
        <f>Model!$W$12*((drdp!C194+drdp!L194)*'ASXY-TI3S'!$B194+(drdp!F194+drdp!O194)*'ASXY-TI3S'!$C194+(drdp!I194+drdp!R194)*'ASXY-TI3S'!$D194)</f>
        <v>0</v>
      </c>
      <c r="G194" s="20">
        <f>Model!$W$12*((drdp!D194+drdp!M194)*'ASXY-TI3S'!$B194+(drdp!G194+drdp!P194)*'ASXY-TI3S'!$C194+(drdp!J194+drdp!S194)*'ASXY-TI3S'!$D194)</f>
        <v>0</v>
      </c>
      <c r="H194" s="18">
        <f>Model!$W$12*((drdp!B194)*'ASXY-TI3S'!$B194+(drdp!E194)*'ASXY-TI3S'!$C194+(drdp!H194)*'ASXY-TI3S'!$D194)</f>
        <v>0</v>
      </c>
      <c r="I194" s="18">
        <f>Model!$W$12*((drdp!C194)*'ASXY-TI3S'!$B194+(drdp!F194)*'ASXY-TI3S'!$C194+(drdp!I194)*'ASXY-TI3S'!$D194)</f>
        <v>0</v>
      </c>
      <c r="J194" s="18">
        <f>Model!$W$12*((drdp!D194)*'ASXY-TI3S'!$B194+(drdp!G194)*'ASXY-TI3S'!$C194+(drdp!J194)*'ASXY-TI3S'!$D194)</f>
        <v>0</v>
      </c>
      <c r="K194" s="21">
        <f>SUM(E$3:E193)+H194</f>
        <v>0.2291517283610999</v>
      </c>
      <c r="L194" s="21">
        <f>SUM(F$3:F193)+I194</f>
        <v>-0.10907044334386179</v>
      </c>
      <c r="M194" s="21">
        <f>SUM(G$3:G193)+J194</f>
        <v>0</v>
      </c>
      <c r="N194" s="21"/>
      <c r="O194" s="21"/>
      <c r="P194" s="21"/>
      <c r="Q194" s="19">
        <f t="shared" si="13"/>
        <v>5.2510514610879314E-2</v>
      </c>
      <c r="R194" s="19">
        <f t="shared" si="14"/>
        <v>1.1896361611226565E-2</v>
      </c>
      <c r="S194" s="19">
        <f t="shared" si="15"/>
        <v>0</v>
      </c>
      <c r="T194" s="19">
        <f t="shared" si="16"/>
        <v>-2.4993680605357352E-2</v>
      </c>
      <c r="U194" s="19">
        <f t="shared" si="17"/>
        <v>0</v>
      </c>
      <c r="V194" s="19">
        <f t="shared" si="18"/>
        <v>0</v>
      </c>
    </row>
    <row r="195" spans="1:22" x14ac:dyDescent="0.25">
      <c r="A195" s="26">
        <f>Wellpath!E195</f>
        <v>0</v>
      </c>
      <c r="B195" s="22">
        <v>0</v>
      </c>
      <c r="C195" s="22">
        <v>0</v>
      </c>
      <c r="D195" s="22">
        <f>(TAN(Dip) * SIN(Wellpath!$L195) * COS(Wellpath!$O195) - COS(Wellpath!$L195)) / 2</f>
        <v>-0.5</v>
      </c>
      <c r="E195" s="20">
        <f>Model!$W$12*((drdp!B195+drdp!K195)*'ASXY-TI3S'!$B195+(drdp!E195+drdp!N195)*'ASXY-TI3S'!$C195+(drdp!H195+drdp!Q195)*'ASXY-TI3S'!$D195)</f>
        <v>0</v>
      </c>
      <c r="F195" s="20">
        <f>Model!$W$12*((drdp!C195+drdp!L195)*'ASXY-TI3S'!$B195+(drdp!F195+drdp!O195)*'ASXY-TI3S'!$C195+(drdp!I195+drdp!R195)*'ASXY-TI3S'!$D195)</f>
        <v>0</v>
      </c>
      <c r="G195" s="20">
        <f>Model!$W$12*((drdp!D195+drdp!M195)*'ASXY-TI3S'!$B195+(drdp!G195+drdp!P195)*'ASXY-TI3S'!$C195+(drdp!J195+drdp!S195)*'ASXY-TI3S'!$D195)</f>
        <v>0</v>
      </c>
      <c r="H195" s="18">
        <f>Model!$W$12*((drdp!B195)*'ASXY-TI3S'!$B195+(drdp!E195)*'ASXY-TI3S'!$C195+(drdp!H195)*'ASXY-TI3S'!$D195)</f>
        <v>0</v>
      </c>
      <c r="I195" s="18">
        <f>Model!$W$12*((drdp!C195)*'ASXY-TI3S'!$B195+(drdp!F195)*'ASXY-TI3S'!$C195+(drdp!I195)*'ASXY-TI3S'!$D195)</f>
        <v>0</v>
      </c>
      <c r="J195" s="18">
        <f>Model!$W$12*((drdp!D195)*'ASXY-TI3S'!$B195+(drdp!G195)*'ASXY-TI3S'!$C195+(drdp!J195)*'ASXY-TI3S'!$D195)</f>
        <v>0</v>
      </c>
      <c r="K195" s="21">
        <f>SUM(E$3:E194)+H195</f>
        <v>0.2291517283610999</v>
      </c>
      <c r="L195" s="21">
        <f>SUM(F$3:F194)+I195</f>
        <v>-0.10907044334386179</v>
      </c>
      <c r="M195" s="21">
        <f>SUM(G$3:G194)+J195</f>
        <v>0</v>
      </c>
      <c r="N195" s="21"/>
      <c r="O195" s="21"/>
      <c r="P195" s="21"/>
      <c r="Q195" s="19">
        <f t="shared" si="13"/>
        <v>5.2510514610879314E-2</v>
      </c>
      <c r="R195" s="19">
        <f t="shared" si="14"/>
        <v>1.1896361611226565E-2</v>
      </c>
      <c r="S195" s="19">
        <f t="shared" si="15"/>
        <v>0</v>
      </c>
      <c r="T195" s="19">
        <f t="shared" si="16"/>
        <v>-2.4993680605357352E-2</v>
      </c>
      <c r="U195" s="19">
        <f t="shared" si="17"/>
        <v>0</v>
      </c>
      <c r="V195" s="19">
        <f t="shared" si="18"/>
        <v>0</v>
      </c>
    </row>
    <row r="196" spans="1:22" x14ac:dyDescent="0.25">
      <c r="A196" s="26">
        <f>Wellpath!E196</f>
        <v>0</v>
      </c>
      <c r="B196" s="22">
        <v>0</v>
      </c>
      <c r="C196" s="22">
        <v>0</v>
      </c>
      <c r="D196" s="22">
        <f>(TAN(Dip) * SIN(Wellpath!$L196) * COS(Wellpath!$O196) - COS(Wellpath!$L196)) / 2</f>
        <v>-0.5</v>
      </c>
      <c r="E196" s="20">
        <f>Model!$W$12*((drdp!B196+drdp!K196)*'ASXY-TI3S'!$B196+(drdp!E196+drdp!N196)*'ASXY-TI3S'!$C196+(drdp!H196+drdp!Q196)*'ASXY-TI3S'!$D196)</f>
        <v>0</v>
      </c>
      <c r="F196" s="20">
        <f>Model!$W$12*((drdp!C196+drdp!L196)*'ASXY-TI3S'!$B196+(drdp!F196+drdp!O196)*'ASXY-TI3S'!$C196+(drdp!I196+drdp!R196)*'ASXY-TI3S'!$D196)</f>
        <v>0</v>
      </c>
      <c r="G196" s="20">
        <f>Model!$W$12*((drdp!D196+drdp!M196)*'ASXY-TI3S'!$B196+(drdp!G196+drdp!P196)*'ASXY-TI3S'!$C196+(drdp!J196+drdp!S196)*'ASXY-TI3S'!$D196)</f>
        <v>0</v>
      </c>
      <c r="H196" s="18">
        <f>Model!$W$12*((drdp!B196)*'ASXY-TI3S'!$B196+(drdp!E196)*'ASXY-TI3S'!$C196+(drdp!H196)*'ASXY-TI3S'!$D196)</f>
        <v>0</v>
      </c>
      <c r="I196" s="18">
        <f>Model!$W$12*((drdp!C196)*'ASXY-TI3S'!$B196+(drdp!F196)*'ASXY-TI3S'!$C196+(drdp!I196)*'ASXY-TI3S'!$D196)</f>
        <v>0</v>
      </c>
      <c r="J196" s="18">
        <f>Model!$W$12*((drdp!D196)*'ASXY-TI3S'!$B196+(drdp!G196)*'ASXY-TI3S'!$C196+(drdp!J196)*'ASXY-TI3S'!$D196)</f>
        <v>0</v>
      </c>
      <c r="K196" s="21">
        <f>SUM(E$3:E195)+H196</f>
        <v>0.2291517283610999</v>
      </c>
      <c r="L196" s="21">
        <f>SUM(F$3:F195)+I196</f>
        <v>-0.10907044334386179</v>
      </c>
      <c r="M196" s="21">
        <f>SUM(G$3:G195)+J196</f>
        <v>0</v>
      </c>
      <c r="N196" s="21"/>
      <c r="O196" s="21"/>
      <c r="P196" s="21"/>
      <c r="Q196" s="19">
        <f t="shared" si="13"/>
        <v>5.2510514610879314E-2</v>
      </c>
      <c r="R196" s="19">
        <f t="shared" si="14"/>
        <v>1.1896361611226565E-2</v>
      </c>
      <c r="S196" s="19">
        <f t="shared" si="15"/>
        <v>0</v>
      </c>
      <c r="T196" s="19">
        <f t="shared" si="16"/>
        <v>-2.4993680605357352E-2</v>
      </c>
      <c r="U196" s="19">
        <f t="shared" si="17"/>
        <v>0</v>
      </c>
      <c r="V196" s="19">
        <f t="shared" si="18"/>
        <v>0</v>
      </c>
    </row>
    <row r="197" spans="1:22" x14ac:dyDescent="0.25">
      <c r="A197" s="26">
        <f>Wellpath!E197</f>
        <v>0</v>
      </c>
      <c r="B197" s="22">
        <v>0</v>
      </c>
      <c r="C197" s="22">
        <v>0</v>
      </c>
      <c r="D197" s="22">
        <f>(TAN(Dip) * SIN(Wellpath!$L197) * COS(Wellpath!$O197) - COS(Wellpath!$L197)) / 2</f>
        <v>-0.5</v>
      </c>
      <c r="E197" s="20">
        <f>Model!$W$12*((drdp!B197+drdp!K197)*'ASXY-TI3S'!$B197+(drdp!E197+drdp!N197)*'ASXY-TI3S'!$C197+(drdp!H197+drdp!Q197)*'ASXY-TI3S'!$D197)</f>
        <v>0</v>
      </c>
      <c r="F197" s="20">
        <f>Model!$W$12*((drdp!C197+drdp!L197)*'ASXY-TI3S'!$B197+(drdp!F197+drdp!O197)*'ASXY-TI3S'!$C197+(drdp!I197+drdp!R197)*'ASXY-TI3S'!$D197)</f>
        <v>0</v>
      </c>
      <c r="G197" s="20">
        <f>Model!$W$12*((drdp!D197+drdp!M197)*'ASXY-TI3S'!$B197+(drdp!G197+drdp!P197)*'ASXY-TI3S'!$C197+(drdp!J197+drdp!S197)*'ASXY-TI3S'!$D197)</f>
        <v>0</v>
      </c>
      <c r="H197" s="18">
        <f>Model!$W$12*((drdp!B197)*'ASXY-TI3S'!$B197+(drdp!E197)*'ASXY-TI3S'!$C197+(drdp!H197)*'ASXY-TI3S'!$D197)</f>
        <v>0</v>
      </c>
      <c r="I197" s="18">
        <f>Model!$W$12*((drdp!C197)*'ASXY-TI3S'!$B197+(drdp!F197)*'ASXY-TI3S'!$C197+(drdp!I197)*'ASXY-TI3S'!$D197)</f>
        <v>0</v>
      </c>
      <c r="J197" s="18">
        <f>Model!$W$12*((drdp!D197)*'ASXY-TI3S'!$B197+(drdp!G197)*'ASXY-TI3S'!$C197+(drdp!J197)*'ASXY-TI3S'!$D197)</f>
        <v>0</v>
      </c>
      <c r="K197" s="21">
        <f>SUM(E$3:E196)+H197</f>
        <v>0.2291517283610999</v>
      </c>
      <c r="L197" s="21">
        <f>SUM(F$3:F196)+I197</f>
        <v>-0.10907044334386179</v>
      </c>
      <c r="M197" s="21">
        <f>SUM(G$3:G196)+J197</f>
        <v>0</v>
      </c>
      <c r="N197" s="21"/>
      <c r="O197" s="21"/>
      <c r="P197" s="21"/>
      <c r="Q197" s="19">
        <f t="shared" si="13"/>
        <v>5.2510514610879314E-2</v>
      </c>
      <c r="R197" s="19">
        <f t="shared" si="14"/>
        <v>1.1896361611226565E-2</v>
      </c>
      <c r="S197" s="19">
        <f t="shared" si="15"/>
        <v>0</v>
      </c>
      <c r="T197" s="19">
        <f t="shared" si="16"/>
        <v>-2.4993680605357352E-2</v>
      </c>
      <c r="U197" s="19">
        <f t="shared" si="17"/>
        <v>0</v>
      </c>
      <c r="V197" s="19">
        <f t="shared" si="18"/>
        <v>0</v>
      </c>
    </row>
    <row r="198" spans="1:22" x14ac:dyDescent="0.25">
      <c r="A198" s="26">
        <f>Wellpath!E198</f>
        <v>0</v>
      </c>
      <c r="B198" s="22">
        <v>0</v>
      </c>
      <c r="C198" s="22">
        <v>0</v>
      </c>
      <c r="D198" s="22">
        <f>(TAN(Dip) * SIN(Wellpath!$L198) * COS(Wellpath!$O198) - COS(Wellpath!$L198)) / 2</f>
        <v>-0.5</v>
      </c>
      <c r="E198" s="20">
        <f>Model!$W$12*((drdp!B198+drdp!K198)*'ASXY-TI3S'!$B198+(drdp!E198+drdp!N198)*'ASXY-TI3S'!$C198+(drdp!H198+drdp!Q198)*'ASXY-TI3S'!$D198)</f>
        <v>0</v>
      </c>
      <c r="F198" s="20">
        <f>Model!$W$12*((drdp!C198+drdp!L198)*'ASXY-TI3S'!$B198+(drdp!F198+drdp!O198)*'ASXY-TI3S'!$C198+(drdp!I198+drdp!R198)*'ASXY-TI3S'!$D198)</f>
        <v>0</v>
      </c>
      <c r="G198" s="20">
        <f>Model!$W$12*((drdp!D198+drdp!M198)*'ASXY-TI3S'!$B198+(drdp!G198+drdp!P198)*'ASXY-TI3S'!$C198+(drdp!J198+drdp!S198)*'ASXY-TI3S'!$D198)</f>
        <v>0</v>
      </c>
      <c r="H198" s="18">
        <f>Model!$W$12*((drdp!B198)*'ASXY-TI3S'!$B198+(drdp!E198)*'ASXY-TI3S'!$C198+(drdp!H198)*'ASXY-TI3S'!$D198)</f>
        <v>0</v>
      </c>
      <c r="I198" s="18">
        <f>Model!$W$12*((drdp!C198)*'ASXY-TI3S'!$B198+(drdp!F198)*'ASXY-TI3S'!$C198+(drdp!I198)*'ASXY-TI3S'!$D198)</f>
        <v>0</v>
      </c>
      <c r="J198" s="18">
        <f>Model!$W$12*((drdp!D198)*'ASXY-TI3S'!$B198+(drdp!G198)*'ASXY-TI3S'!$C198+(drdp!J198)*'ASXY-TI3S'!$D198)</f>
        <v>0</v>
      </c>
      <c r="K198" s="21">
        <f>SUM(E$3:E197)+H198</f>
        <v>0.2291517283610999</v>
      </c>
      <c r="L198" s="21">
        <f>SUM(F$3:F197)+I198</f>
        <v>-0.10907044334386179</v>
      </c>
      <c r="M198" s="21">
        <f>SUM(G$3:G197)+J198</f>
        <v>0</v>
      </c>
      <c r="N198" s="21"/>
      <c r="O198" s="21"/>
      <c r="P198" s="21"/>
      <c r="Q198" s="19">
        <f t="shared" ref="Q198:Q261" si="19">K198^2</f>
        <v>5.2510514610879314E-2</v>
      </c>
      <c r="R198" s="19">
        <f t="shared" ref="R198:R261" si="20">L198^2</f>
        <v>1.1896361611226565E-2</v>
      </c>
      <c r="S198" s="19">
        <f t="shared" ref="S198:S261" si="21">M198^2</f>
        <v>0</v>
      </c>
      <c r="T198" s="19">
        <f t="shared" ref="T198:T261" si="22">K198*L198</f>
        <v>-2.4993680605357352E-2</v>
      </c>
      <c r="U198" s="19">
        <f t="shared" ref="U198:U261" si="23">K198*M198</f>
        <v>0</v>
      </c>
      <c r="V198" s="19">
        <f t="shared" ref="V198:V261" si="24">L198*M198</f>
        <v>0</v>
      </c>
    </row>
    <row r="199" spans="1:22" x14ac:dyDescent="0.25">
      <c r="A199" s="26">
        <f>Wellpath!E199</f>
        <v>0</v>
      </c>
      <c r="B199" s="22">
        <v>0</v>
      </c>
      <c r="C199" s="22">
        <v>0</v>
      </c>
      <c r="D199" s="22">
        <f>(TAN(Dip) * SIN(Wellpath!$L199) * COS(Wellpath!$O199) - COS(Wellpath!$L199)) / 2</f>
        <v>-0.5</v>
      </c>
      <c r="E199" s="20">
        <f>Model!$W$12*((drdp!B199+drdp!K199)*'ASXY-TI3S'!$B199+(drdp!E199+drdp!N199)*'ASXY-TI3S'!$C199+(drdp!H199+drdp!Q199)*'ASXY-TI3S'!$D199)</f>
        <v>0</v>
      </c>
      <c r="F199" s="20">
        <f>Model!$W$12*((drdp!C199+drdp!L199)*'ASXY-TI3S'!$B199+(drdp!F199+drdp!O199)*'ASXY-TI3S'!$C199+(drdp!I199+drdp!R199)*'ASXY-TI3S'!$D199)</f>
        <v>0</v>
      </c>
      <c r="G199" s="20">
        <f>Model!$W$12*((drdp!D199+drdp!M199)*'ASXY-TI3S'!$B199+(drdp!G199+drdp!P199)*'ASXY-TI3S'!$C199+(drdp!J199+drdp!S199)*'ASXY-TI3S'!$D199)</f>
        <v>0</v>
      </c>
      <c r="H199" s="18">
        <f>Model!$W$12*((drdp!B199)*'ASXY-TI3S'!$B199+(drdp!E199)*'ASXY-TI3S'!$C199+(drdp!H199)*'ASXY-TI3S'!$D199)</f>
        <v>0</v>
      </c>
      <c r="I199" s="18">
        <f>Model!$W$12*((drdp!C199)*'ASXY-TI3S'!$B199+(drdp!F199)*'ASXY-TI3S'!$C199+(drdp!I199)*'ASXY-TI3S'!$D199)</f>
        <v>0</v>
      </c>
      <c r="J199" s="18">
        <f>Model!$W$12*((drdp!D199)*'ASXY-TI3S'!$B199+(drdp!G199)*'ASXY-TI3S'!$C199+(drdp!J199)*'ASXY-TI3S'!$D199)</f>
        <v>0</v>
      </c>
      <c r="K199" s="21">
        <f>SUM(E$3:E198)+H199</f>
        <v>0.2291517283610999</v>
      </c>
      <c r="L199" s="21">
        <f>SUM(F$3:F198)+I199</f>
        <v>-0.10907044334386179</v>
      </c>
      <c r="M199" s="21">
        <f>SUM(G$3:G198)+J199</f>
        <v>0</v>
      </c>
      <c r="N199" s="21"/>
      <c r="O199" s="21"/>
      <c r="P199" s="21"/>
      <c r="Q199" s="19">
        <f t="shared" si="19"/>
        <v>5.2510514610879314E-2</v>
      </c>
      <c r="R199" s="19">
        <f t="shared" si="20"/>
        <v>1.1896361611226565E-2</v>
      </c>
      <c r="S199" s="19">
        <f t="shared" si="21"/>
        <v>0</v>
      </c>
      <c r="T199" s="19">
        <f t="shared" si="22"/>
        <v>-2.4993680605357352E-2</v>
      </c>
      <c r="U199" s="19">
        <f t="shared" si="23"/>
        <v>0</v>
      </c>
      <c r="V199" s="19">
        <f t="shared" si="24"/>
        <v>0</v>
      </c>
    </row>
    <row r="200" spans="1:22" x14ac:dyDescent="0.25">
      <c r="A200" s="26">
        <f>Wellpath!E200</f>
        <v>0</v>
      </c>
      <c r="B200" s="22">
        <v>0</v>
      </c>
      <c r="C200" s="22">
        <v>0</v>
      </c>
      <c r="D200" s="22">
        <f>(TAN(Dip) * SIN(Wellpath!$L200) * COS(Wellpath!$O200) - COS(Wellpath!$L200)) / 2</f>
        <v>-0.5</v>
      </c>
      <c r="E200" s="20">
        <f>Model!$W$12*((drdp!B200+drdp!K200)*'ASXY-TI3S'!$B200+(drdp!E200+drdp!N200)*'ASXY-TI3S'!$C200+(drdp!H200+drdp!Q200)*'ASXY-TI3S'!$D200)</f>
        <v>0</v>
      </c>
      <c r="F200" s="20">
        <f>Model!$W$12*((drdp!C200+drdp!L200)*'ASXY-TI3S'!$B200+(drdp!F200+drdp!O200)*'ASXY-TI3S'!$C200+(drdp!I200+drdp!R200)*'ASXY-TI3S'!$D200)</f>
        <v>0</v>
      </c>
      <c r="G200" s="20">
        <f>Model!$W$12*((drdp!D200+drdp!M200)*'ASXY-TI3S'!$B200+(drdp!G200+drdp!P200)*'ASXY-TI3S'!$C200+(drdp!J200+drdp!S200)*'ASXY-TI3S'!$D200)</f>
        <v>0</v>
      </c>
      <c r="H200" s="18">
        <f>Model!$W$12*((drdp!B200)*'ASXY-TI3S'!$B200+(drdp!E200)*'ASXY-TI3S'!$C200+(drdp!H200)*'ASXY-TI3S'!$D200)</f>
        <v>0</v>
      </c>
      <c r="I200" s="18">
        <f>Model!$W$12*((drdp!C200)*'ASXY-TI3S'!$B200+(drdp!F200)*'ASXY-TI3S'!$C200+(drdp!I200)*'ASXY-TI3S'!$D200)</f>
        <v>0</v>
      </c>
      <c r="J200" s="18">
        <f>Model!$W$12*((drdp!D200)*'ASXY-TI3S'!$B200+(drdp!G200)*'ASXY-TI3S'!$C200+(drdp!J200)*'ASXY-TI3S'!$D200)</f>
        <v>0</v>
      </c>
      <c r="K200" s="21">
        <f>SUM(E$3:E199)+H200</f>
        <v>0.2291517283610999</v>
      </c>
      <c r="L200" s="21">
        <f>SUM(F$3:F199)+I200</f>
        <v>-0.10907044334386179</v>
      </c>
      <c r="M200" s="21">
        <f>SUM(G$3:G199)+J200</f>
        <v>0</v>
      </c>
      <c r="N200" s="21"/>
      <c r="O200" s="21"/>
      <c r="P200" s="21"/>
      <c r="Q200" s="19">
        <f t="shared" si="19"/>
        <v>5.2510514610879314E-2</v>
      </c>
      <c r="R200" s="19">
        <f t="shared" si="20"/>
        <v>1.1896361611226565E-2</v>
      </c>
      <c r="S200" s="19">
        <f t="shared" si="21"/>
        <v>0</v>
      </c>
      <c r="T200" s="19">
        <f t="shared" si="22"/>
        <v>-2.4993680605357352E-2</v>
      </c>
      <c r="U200" s="19">
        <f t="shared" si="23"/>
        <v>0</v>
      </c>
      <c r="V200" s="19">
        <f t="shared" si="24"/>
        <v>0</v>
      </c>
    </row>
    <row r="201" spans="1:22" x14ac:dyDescent="0.25">
      <c r="A201" s="26">
        <f>Wellpath!E201</f>
        <v>0</v>
      </c>
      <c r="B201" s="22">
        <v>0</v>
      </c>
      <c r="C201" s="22">
        <v>0</v>
      </c>
      <c r="D201" s="22">
        <f>(TAN(Dip) * SIN(Wellpath!$L201) * COS(Wellpath!$O201) - COS(Wellpath!$L201)) / 2</f>
        <v>-0.5</v>
      </c>
      <c r="E201" s="20">
        <f>Model!$W$12*((drdp!B201+drdp!K201)*'ASXY-TI3S'!$B201+(drdp!E201+drdp!N201)*'ASXY-TI3S'!$C201+(drdp!H201+drdp!Q201)*'ASXY-TI3S'!$D201)</f>
        <v>0</v>
      </c>
      <c r="F201" s="20">
        <f>Model!$W$12*((drdp!C201+drdp!L201)*'ASXY-TI3S'!$B201+(drdp!F201+drdp!O201)*'ASXY-TI3S'!$C201+(drdp!I201+drdp!R201)*'ASXY-TI3S'!$D201)</f>
        <v>0</v>
      </c>
      <c r="G201" s="20">
        <f>Model!$W$12*((drdp!D201+drdp!M201)*'ASXY-TI3S'!$B201+(drdp!G201+drdp!P201)*'ASXY-TI3S'!$C201+(drdp!J201+drdp!S201)*'ASXY-TI3S'!$D201)</f>
        <v>0</v>
      </c>
      <c r="H201" s="18">
        <f>Model!$W$12*((drdp!B201)*'ASXY-TI3S'!$B201+(drdp!E201)*'ASXY-TI3S'!$C201+(drdp!H201)*'ASXY-TI3S'!$D201)</f>
        <v>0</v>
      </c>
      <c r="I201" s="18">
        <f>Model!$W$12*((drdp!C201)*'ASXY-TI3S'!$B201+(drdp!F201)*'ASXY-TI3S'!$C201+(drdp!I201)*'ASXY-TI3S'!$D201)</f>
        <v>0</v>
      </c>
      <c r="J201" s="18">
        <f>Model!$W$12*((drdp!D201)*'ASXY-TI3S'!$B201+(drdp!G201)*'ASXY-TI3S'!$C201+(drdp!J201)*'ASXY-TI3S'!$D201)</f>
        <v>0</v>
      </c>
      <c r="K201" s="21">
        <f>SUM(E$3:E200)+H201</f>
        <v>0.2291517283610999</v>
      </c>
      <c r="L201" s="21">
        <f>SUM(F$3:F200)+I201</f>
        <v>-0.10907044334386179</v>
      </c>
      <c r="M201" s="21">
        <f>SUM(G$3:G200)+J201</f>
        <v>0</v>
      </c>
      <c r="N201" s="21"/>
      <c r="O201" s="21"/>
      <c r="P201" s="21"/>
      <c r="Q201" s="19">
        <f t="shared" si="19"/>
        <v>5.2510514610879314E-2</v>
      </c>
      <c r="R201" s="19">
        <f t="shared" si="20"/>
        <v>1.1896361611226565E-2</v>
      </c>
      <c r="S201" s="19">
        <f t="shared" si="21"/>
        <v>0</v>
      </c>
      <c r="T201" s="19">
        <f t="shared" si="22"/>
        <v>-2.4993680605357352E-2</v>
      </c>
      <c r="U201" s="19">
        <f t="shared" si="23"/>
        <v>0</v>
      </c>
      <c r="V201" s="19">
        <f t="shared" si="24"/>
        <v>0</v>
      </c>
    </row>
    <row r="202" spans="1:22" x14ac:dyDescent="0.25">
      <c r="A202" s="26">
        <f>Wellpath!E202</f>
        <v>0</v>
      </c>
      <c r="B202" s="22">
        <v>0</v>
      </c>
      <c r="C202" s="22">
        <v>0</v>
      </c>
      <c r="D202" s="22">
        <f>(TAN(Dip) * SIN(Wellpath!$L202) * COS(Wellpath!$O202) - COS(Wellpath!$L202)) / 2</f>
        <v>-0.5</v>
      </c>
      <c r="E202" s="20">
        <f>Model!$W$12*((drdp!B202+drdp!K202)*'ASXY-TI3S'!$B202+(drdp!E202+drdp!N202)*'ASXY-TI3S'!$C202+(drdp!H202+drdp!Q202)*'ASXY-TI3S'!$D202)</f>
        <v>0</v>
      </c>
      <c r="F202" s="20">
        <f>Model!$W$12*((drdp!C202+drdp!L202)*'ASXY-TI3S'!$B202+(drdp!F202+drdp!O202)*'ASXY-TI3S'!$C202+(drdp!I202+drdp!R202)*'ASXY-TI3S'!$D202)</f>
        <v>0</v>
      </c>
      <c r="G202" s="20">
        <f>Model!$W$12*((drdp!D202+drdp!M202)*'ASXY-TI3S'!$B202+(drdp!G202+drdp!P202)*'ASXY-TI3S'!$C202+(drdp!J202+drdp!S202)*'ASXY-TI3S'!$D202)</f>
        <v>0</v>
      </c>
      <c r="H202" s="18">
        <f>Model!$W$12*((drdp!B202)*'ASXY-TI3S'!$B202+(drdp!E202)*'ASXY-TI3S'!$C202+(drdp!H202)*'ASXY-TI3S'!$D202)</f>
        <v>0</v>
      </c>
      <c r="I202" s="18">
        <f>Model!$W$12*((drdp!C202)*'ASXY-TI3S'!$B202+(drdp!F202)*'ASXY-TI3S'!$C202+(drdp!I202)*'ASXY-TI3S'!$D202)</f>
        <v>0</v>
      </c>
      <c r="J202" s="18">
        <f>Model!$W$12*((drdp!D202)*'ASXY-TI3S'!$B202+(drdp!G202)*'ASXY-TI3S'!$C202+(drdp!J202)*'ASXY-TI3S'!$D202)</f>
        <v>0</v>
      </c>
      <c r="K202" s="21">
        <f>SUM(E$3:E201)+H202</f>
        <v>0.2291517283610999</v>
      </c>
      <c r="L202" s="21">
        <f>SUM(F$3:F201)+I202</f>
        <v>-0.10907044334386179</v>
      </c>
      <c r="M202" s="21">
        <f>SUM(G$3:G201)+J202</f>
        <v>0</v>
      </c>
      <c r="N202" s="21"/>
      <c r="O202" s="21"/>
      <c r="P202" s="21"/>
      <c r="Q202" s="19">
        <f t="shared" si="19"/>
        <v>5.2510514610879314E-2</v>
      </c>
      <c r="R202" s="19">
        <f t="shared" si="20"/>
        <v>1.1896361611226565E-2</v>
      </c>
      <c r="S202" s="19">
        <f t="shared" si="21"/>
        <v>0</v>
      </c>
      <c r="T202" s="19">
        <f t="shared" si="22"/>
        <v>-2.4993680605357352E-2</v>
      </c>
      <c r="U202" s="19">
        <f t="shared" si="23"/>
        <v>0</v>
      </c>
      <c r="V202" s="19">
        <f t="shared" si="24"/>
        <v>0</v>
      </c>
    </row>
    <row r="203" spans="1:22" x14ac:dyDescent="0.25">
      <c r="A203" s="26">
        <f>Wellpath!E203</f>
        <v>0</v>
      </c>
      <c r="B203" s="22">
        <v>0</v>
      </c>
      <c r="C203" s="22">
        <v>0</v>
      </c>
      <c r="D203" s="22">
        <f>(TAN(Dip) * SIN(Wellpath!$L203) * COS(Wellpath!$O203) - COS(Wellpath!$L203)) / 2</f>
        <v>-0.5</v>
      </c>
      <c r="E203" s="20">
        <f>Model!$W$12*((drdp!B203+drdp!K203)*'ASXY-TI3S'!$B203+(drdp!E203+drdp!N203)*'ASXY-TI3S'!$C203+(drdp!H203+drdp!Q203)*'ASXY-TI3S'!$D203)</f>
        <v>0</v>
      </c>
      <c r="F203" s="20">
        <f>Model!$W$12*((drdp!C203+drdp!L203)*'ASXY-TI3S'!$B203+(drdp!F203+drdp!O203)*'ASXY-TI3S'!$C203+(drdp!I203+drdp!R203)*'ASXY-TI3S'!$D203)</f>
        <v>0</v>
      </c>
      <c r="G203" s="20">
        <f>Model!$W$12*((drdp!D203+drdp!M203)*'ASXY-TI3S'!$B203+(drdp!G203+drdp!P203)*'ASXY-TI3S'!$C203+(drdp!J203+drdp!S203)*'ASXY-TI3S'!$D203)</f>
        <v>0</v>
      </c>
      <c r="H203" s="18">
        <f>Model!$W$12*((drdp!B203)*'ASXY-TI3S'!$B203+(drdp!E203)*'ASXY-TI3S'!$C203+(drdp!H203)*'ASXY-TI3S'!$D203)</f>
        <v>0</v>
      </c>
      <c r="I203" s="18">
        <f>Model!$W$12*((drdp!C203)*'ASXY-TI3S'!$B203+(drdp!F203)*'ASXY-TI3S'!$C203+(drdp!I203)*'ASXY-TI3S'!$D203)</f>
        <v>0</v>
      </c>
      <c r="J203" s="18">
        <f>Model!$W$12*((drdp!D203)*'ASXY-TI3S'!$B203+(drdp!G203)*'ASXY-TI3S'!$C203+(drdp!J203)*'ASXY-TI3S'!$D203)</f>
        <v>0</v>
      </c>
      <c r="K203" s="21">
        <f>SUM(E$3:E202)+H203</f>
        <v>0.2291517283610999</v>
      </c>
      <c r="L203" s="21">
        <f>SUM(F$3:F202)+I203</f>
        <v>-0.10907044334386179</v>
      </c>
      <c r="M203" s="21">
        <f>SUM(G$3:G202)+J203</f>
        <v>0</v>
      </c>
      <c r="N203" s="21"/>
      <c r="O203" s="21"/>
      <c r="P203" s="21"/>
      <c r="Q203" s="19">
        <f t="shared" si="19"/>
        <v>5.2510514610879314E-2</v>
      </c>
      <c r="R203" s="19">
        <f t="shared" si="20"/>
        <v>1.1896361611226565E-2</v>
      </c>
      <c r="S203" s="19">
        <f t="shared" si="21"/>
        <v>0</v>
      </c>
      <c r="T203" s="19">
        <f t="shared" si="22"/>
        <v>-2.4993680605357352E-2</v>
      </c>
      <c r="U203" s="19">
        <f t="shared" si="23"/>
        <v>0</v>
      </c>
      <c r="V203" s="19">
        <f t="shared" si="24"/>
        <v>0</v>
      </c>
    </row>
    <row r="204" spans="1:22" x14ac:dyDescent="0.25">
      <c r="A204" s="26">
        <f>Wellpath!E204</f>
        <v>0</v>
      </c>
      <c r="B204" s="22">
        <v>0</v>
      </c>
      <c r="C204" s="22">
        <v>0</v>
      </c>
      <c r="D204" s="22">
        <f>(TAN(Dip) * SIN(Wellpath!$L204) * COS(Wellpath!$O204) - COS(Wellpath!$L204)) / 2</f>
        <v>-0.5</v>
      </c>
      <c r="E204" s="20">
        <f>Model!$W$12*((drdp!B204+drdp!K204)*'ASXY-TI3S'!$B204+(drdp!E204+drdp!N204)*'ASXY-TI3S'!$C204+(drdp!H204+drdp!Q204)*'ASXY-TI3S'!$D204)</f>
        <v>0</v>
      </c>
      <c r="F204" s="20">
        <f>Model!$W$12*((drdp!C204+drdp!L204)*'ASXY-TI3S'!$B204+(drdp!F204+drdp!O204)*'ASXY-TI3S'!$C204+(drdp!I204+drdp!R204)*'ASXY-TI3S'!$D204)</f>
        <v>0</v>
      </c>
      <c r="G204" s="20">
        <f>Model!$W$12*((drdp!D204+drdp!M204)*'ASXY-TI3S'!$B204+(drdp!G204+drdp!P204)*'ASXY-TI3S'!$C204+(drdp!J204+drdp!S204)*'ASXY-TI3S'!$D204)</f>
        <v>0</v>
      </c>
      <c r="H204" s="18">
        <f>Model!$W$12*((drdp!B204)*'ASXY-TI3S'!$B204+(drdp!E204)*'ASXY-TI3S'!$C204+(drdp!H204)*'ASXY-TI3S'!$D204)</f>
        <v>0</v>
      </c>
      <c r="I204" s="18">
        <f>Model!$W$12*((drdp!C204)*'ASXY-TI3S'!$B204+(drdp!F204)*'ASXY-TI3S'!$C204+(drdp!I204)*'ASXY-TI3S'!$D204)</f>
        <v>0</v>
      </c>
      <c r="J204" s="18">
        <f>Model!$W$12*((drdp!D204)*'ASXY-TI3S'!$B204+(drdp!G204)*'ASXY-TI3S'!$C204+(drdp!J204)*'ASXY-TI3S'!$D204)</f>
        <v>0</v>
      </c>
      <c r="K204" s="21">
        <f>SUM(E$3:E203)+H204</f>
        <v>0.2291517283610999</v>
      </c>
      <c r="L204" s="21">
        <f>SUM(F$3:F203)+I204</f>
        <v>-0.10907044334386179</v>
      </c>
      <c r="M204" s="21">
        <f>SUM(G$3:G203)+J204</f>
        <v>0</v>
      </c>
      <c r="N204" s="21"/>
      <c r="O204" s="21"/>
      <c r="P204" s="21"/>
      <c r="Q204" s="19">
        <f t="shared" si="19"/>
        <v>5.2510514610879314E-2</v>
      </c>
      <c r="R204" s="19">
        <f t="shared" si="20"/>
        <v>1.1896361611226565E-2</v>
      </c>
      <c r="S204" s="19">
        <f t="shared" si="21"/>
        <v>0</v>
      </c>
      <c r="T204" s="19">
        <f t="shared" si="22"/>
        <v>-2.4993680605357352E-2</v>
      </c>
      <c r="U204" s="19">
        <f t="shared" si="23"/>
        <v>0</v>
      </c>
      <c r="V204" s="19">
        <f t="shared" si="24"/>
        <v>0</v>
      </c>
    </row>
    <row r="205" spans="1:22" x14ac:dyDescent="0.25">
      <c r="A205" s="26">
        <f>Wellpath!E205</f>
        <v>0</v>
      </c>
      <c r="B205" s="22">
        <v>0</v>
      </c>
      <c r="C205" s="22">
        <v>0</v>
      </c>
      <c r="D205" s="22">
        <f>(TAN(Dip) * SIN(Wellpath!$L205) * COS(Wellpath!$O205) - COS(Wellpath!$L205)) / 2</f>
        <v>-0.5</v>
      </c>
      <c r="E205" s="20">
        <f>Model!$W$12*((drdp!B205+drdp!K205)*'ASXY-TI3S'!$B205+(drdp!E205+drdp!N205)*'ASXY-TI3S'!$C205+(drdp!H205+drdp!Q205)*'ASXY-TI3S'!$D205)</f>
        <v>0</v>
      </c>
      <c r="F205" s="20">
        <f>Model!$W$12*((drdp!C205+drdp!L205)*'ASXY-TI3S'!$B205+(drdp!F205+drdp!O205)*'ASXY-TI3S'!$C205+(drdp!I205+drdp!R205)*'ASXY-TI3S'!$D205)</f>
        <v>0</v>
      </c>
      <c r="G205" s="20">
        <f>Model!$W$12*((drdp!D205+drdp!M205)*'ASXY-TI3S'!$B205+(drdp!G205+drdp!P205)*'ASXY-TI3S'!$C205+(drdp!J205+drdp!S205)*'ASXY-TI3S'!$D205)</f>
        <v>0</v>
      </c>
      <c r="H205" s="18">
        <f>Model!$W$12*((drdp!B205)*'ASXY-TI3S'!$B205+(drdp!E205)*'ASXY-TI3S'!$C205+(drdp!H205)*'ASXY-TI3S'!$D205)</f>
        <v>0</v>
      </c>
      <c r="I205" s="18">
        <f>Model!$W$12*((drdp!C205)*'ASXY-TI3S'!$B205+(drdp!F205)*'ASXY-TI3S'!$C205+(drdp!I205)*'ASXY-TI3S'!$D205)</f>
        <v>0</v>
      </c>
      <c r="J205" s="18">
        <f>Model!$W$12*((drdp!D205)*'ASXY-TI3S'!$B205+(drdp!G205)*'ASXY-TI3S'!$C205+(drdp!J205)*'ASXY-TI3S'!$D205)</f>
        <v>0</v>
      </c>
      <c r="K205" s="21">
        <f>SUM(E$3:E204)+H205</f>
        <v>0.2291517283610999</v>
      </c>
      <c r="L205" s="21">
        <f>SUM(F$3:F204)+I205</f>
        <v>-0.10907044334386179</v>
      </c>
      <c r="M205" s="21">
        <f>SUM(G$3:G204)+J205</f>
        <v>0</v>
      </c>
      <c r="N205" s="21"/>
      <c r="O205" s="21"/>
      <c r="P205" s="21"/>
      <c r="Q205" s="19">
        <f t="shared" si="19"/>
        <v>5.2510514610879314E-2</v>
      </c>
      <c r="R205" s="19">
        <f t="shared" si="20"/>
        <v>1.1896361611226565E-2</v>
      </c>
      <c r="S205" s="19">
        <f t="shared" si="21"/>
        <v>0</v>
      </c>
      <c r="T205" s="19">
        <f t="shared" si="22"/>
        <v>-2.4993680605357352E-2</v>
      </c>
      <c r="U205" s="19">
        <f t="shared" si="23"/>
        <v>0</v>
      </c>
      <c r="V205" s="19">
        <f t="shared" si="24"/>
        <v>0</v>
      </c>
    </row>
    <row r="206" spans="1:22" x14ac:dyDescent="0.25">
      <c r="A206" s="26">
        <f>Wellpath!E206</f>
        <v>0</v>
      </c>
      <c r="B206" s="22">
        <v>0</v>
      </c>
      <c r="C206" s="22">
        <v>0</v>
      </c>
      <c r="D206" s="22">
        <f>(TAN(Dip) * SIN(Wellpath!$L206) * COS(Wellpath!$O206) - COS(Wellpath!$L206)) / 2</f>
        <v>-0.5</v>
      </c>
      <c r="E206" s="20">
        <f>Model!$W$12*((drdp!B206+drdp!K206)*'ASXY-TI3S'!$B206+(drdp!E206+drdp!N206)*'ASXY-TI3S'!$C206+(drdp!H206+drdp!Q206)*'ASXY-TI3S'!$D206)</f>
        <v>0</v>
      </c>
      <c r="F206" s="20">
        <f>Model!$W$12*((drdp!C206+drdp!L206)*'ASXY-TI3S'!$B206+(drdp!F206+drdp!O206)*'ASXY-TI3S'!$C206+(drdp!I206+drdp!R206)*'ASXY-TI3S'!$D206)</f>
        <v>0</v>
      </c>
      <c r="G206" s="20">
        <f>Model!$W$12*((drdp!D206+drdp!M206)*'ASXY-TI3S'!$B206+(drdp!G206+drdp!P206)*'ASXY-TI3S'!$C206+(drdp!J206+drdp!S206)*'ASXY-TI3S'!$D206)</f>
        <v>0</v>
      </c>
      <c r="H206" s="18">
        <f>Model!$W$12*((drdp!B206)*'ASXY-TI3S'!$B206+(drdp!E206)*'ASXY-TI3S'!$C206+(drdp!H206)*'ASXY-TI3S'!$D206)</f>
        <v>0</v>
      </c>
      <c r="I206" s="18">
        <f>Model!$W$12*((drdp!C206)*'ASXY-TI3S'!$B206+(drdp!F206)*'ASXY-TI3S'!$C206+(drdp!I206)*'ASXY-TI3S'!$D206)</f>
        <v>0</v>
      </c>
      <c r="J206" s="18">
        <f>Model!$W$12*((drdp!D206)*'ASXY-TI3S'!$B206+(drdp!G206)*'ASXY-TI3S'!$C206+(drdp!J206)*'ASXY-TI3S'!$D206)</f>
        <v>0</v>
      </c>
      <c r="K206" s="21">
        <f>SUM(E$3:E205)+H206</f>
        <v>0.2291517283610999</v>
      </c>
      <c r="L206" s="21">
        <f>SUM(F$3:F205)+I206</f>
        <v>-0.10907044334386179</v>
      </c>
      <c r="M206" s="21">
        <f>SUM(G$3:G205)+J206</f>
        <v>0</v>
      </c>
      <c r="N206" s="21"/>
      <c r="O206" s="21"/>
      <c r="P206" s="21"/>
      <c r="Q206" s="19">
        <f t="shared" si="19"/>
        <v>5.2510514610879314E-2</v>
      </c>
      <c r="R206" s="19">
        <f t="shared" si="20"/>
        <v>1.1896361611226565E-2</v>
      </c>
      <c r="S206" s="19">
        <f t="shared" si="21"/>
        <v>0</v>
      </c>
      <c r="T206" s="19">
        <f t="shared" si="22"/>
        <v>-2.4993680605357352E-2</v>
      </c>
      <c r="U206" s="19">
        <f t="shared" si="23"/>
        <v>0</v>
      </c>
      <c r="V206" s="19">
        <f t="shared" si="24"/>
        <v>0</v>
      </c>
    </row>
    <row r="207" spans="1:22" x14ac:dyDescent="0.25">
      <c r="A207" s="26">
        <f>Wellpath!E207</f>
        <v>0</v>
      </c>
      <c r="B207" s="22">
        <v>0</v>
      </c>
      <c r="C207" s="22">
        <v>0</v>
      </c>
      <c r="D207" s="22">
        <f>(TAN(Dip) * SIN(Wellpath!$L207) * COS(Wellpath!$O207) - COS(Wellpath!$L207)) / 2</f>
        <v>-0.5</v>
      </c>
      <c r="E207" s="20">
        <f>Model!$W$12*((drdp!B207+drdp!K207)*'ASXY-TI3S'!$B207+(drdp!E207+drdp!N207)*'ASXY-TI3S'!$C207+(drdp!H207+drdp!Q207)*'ASXY-TI3S'!$D207)</f>
        <v>0</v>
      </c>
      <c r="F207" s="20">
        <f>Model!$W$12*((drdp!C207+drdp!L207)*'ASXY-TI3S'!$B207+(drdp!F207+drdp!O207)*'ASXY-TI3S'!$C207+(drdp!I207+drdp!R207)*'ASXY-TI3S'!$D207)</f>
        <v>0</v>
      </c>
      <c r="G207" s="20">
        <f>Model!$W$12*((drdp!D207+drdp!M207)*'ASXY-TI3S'!$B207+(drdp!G207+drdp!P207)*'ASXY-TI3S'!$C207+(drdp!J207+drdp!S207)*'ASXY-TI3S'!$D207)</f>
        <v>0</v>
      </c>
      <c r="H207" s="18">
        <f>Model!$W$12*((drdp!B207)*'ASXY-TI3S'!$B207+(drdp!E207)*'ASXY-TI3S'!$C207+(drdp!H207)*'ASXY-TI3S'!$D207)</f>
        <v>0</v>
      </c>
      <c r="I207" s="18">
        <f>Model!$W$12*((drdp!C207)*'ASXY-TI3S'!$B207+(drdp!F207)*'ASXY-TI3S'!$C207+(drdp!I207)*'ASXY-TI3S'!$D207)</f>
        <v>0</v>
      </c>
      <c r="J207" s="18">
        <f>Model!$W$12*((drdp!D207)*'ASXY-TI3S'!$B207+(drdp!G207)*'ASXY-TI3S'!$C207+(drdp!J207)*'ASXY-TI3S'!$D207)</f>
        <v>0</v>
      </c>
      <c r="K207" s="21">
        <f>SUM(E$3:E206)+H207</f>
        <v>0.2291517283610999</v>
      </c>
      <c r="L207" s="21">
        <f>SUM(F$3:F206)+I207</f>
        <v>-0.10907044334386179</v>
      </c>
      <c r="M207" s="21">
        <f>SUM(G$3:G206)+J207</f>
        <v>0</v>
      </c>
      <c r="N207" s="21"/>
      <c r="O207" s="21"/>
      <c r="P207" s="21"/>
      <c r="Q207" s="19">
        <f t="shared" si="19"/>
        <v>5.2510514610879314E-2</v>
      </c>
      <c r="R207" s="19">
        <f t="shared" si="20"/>
        <v>1.1896361611226565E-2</v>
      </c>
      <c r="S207" s="19">
        <f t="shared" si="21"/>
        <v>0</v>
      </c>
      <c r="T207" s="19">
        <f t="shared" si="22"/>
        <v>-2.4993680605357352E-2</v>
      </c>
      <c r="U207" s="19">
        <f t="shared" si="23"/>
        <v>0</v>
      </c>
      <c r="V207" s="19">
        <f t="shared" si="24"/>
        <v>0</v>
      </c>
    </row>
    <row r="208" spans="1:22" x14ac:dyDescent="0.25">
      <c r="A208" s="26">
        <f>Wellpath!E208</f>
        <v>0</v>
      </c>
      <c r="B208" s="22">
        <v>0</v>
      </c>
      <c r="C208" s="22">
        <v>0</v>
      </c>
      <c r="D208" s="22">
        <f>(TAN(Dip) * SIN(Wellpath!$L208) * COS(Wellpath!$O208) - COS(Wellpath!$L208)) / 2</f>
        <v>-0.5</v>
      </c>
      <c r="E208" s="20">
        <f>Model!$W$12*((drdp!B208+drdp!K208)*'ASXY-TI3S'!$B208+(drdp!E208+drdp!N208)*'ASXY-TI3S'!$C208+(drdp!H208+drdp!Q208)*'ASXY-TI3S'!$D208)</f>
        <v>0</v>
      </c>
      <c r="F208" s="20">
        <f>Model!$W$12*((drdp!C208+drdp!L208)*'ASXY-TI3S'!$B208+(drdp!F208+drdp!O208)*'ASXY-TI3S'!$C208+(drdp!I208+drdp!R208)*'ASXY-TI3S'!$D208)</f>
        <v>0</v>
      </c>
      <c r="G208" s="20">
        <f>Model!$W$12*((drdp!D208+drdp!M208)*'ASXY-TI3S'!$B208+(drdp!G208+drdp!P208)*'ASXY-TI3S'!$C208+(drdp!J208+drdp!S208)*'ASXY-TI3S'!$D208)</f>
        <v>0</v>
      </c>
      <c r="H208" s="18">
        <f>Model!$W$12*((drdp!B208)*'ASXY-TI3S'!$B208+(drdp!E208)*'ASXY-TI3S'!$C208+(drdp!H208)*'ASXY-TI3S'!$D208)</f>
        <v>0</v>
      </c>
      <c r="I208" s="18">
        <f>Model!$W$12*((drdp!C208)*'ASXY-TI3S'!$B208+(drdp!F208)*'ASXY-TI3S'!$C208+(drdp!I208)*'ASXY-TI3S'!$D208)</f>
        <v>0</v>
      </c>
      <c r="J208" s="18">
        <f>Model!$W$12*((drdp!D208)*'ASXY-TI3S'!$B208+(drdp!G208)*'ASXY-TI3S'!$C208+(drdp!J208)*'ASXY-TI3S'!$D208)</f>
        <v>0</v>
      </c>
      <c r="K208" s="21">
        <f>SUM(E$3:E207)+H208</f>
        <v>0.2291517283610999</v>
      </c>
      <c r="L208" s="21">
        <f>SUM(F$3:F207)+I208</f>
        <v>-0.10907044334386179</v>
      </c>
      <c r="M208" s="21">
        <f>SUM(G$3:G207)+J208</f>
        <v>0</v>
      </c>
      <c r="N208" s="21"/>
      <c r="O208" s="21"/>
      <c r="P208" s="21"/>
      <c r="Q208" s="19">
        <f t="shared" si="19"/>
        <v>5.2510514610879314E-2</v>
      </c>
      <c r="R208" s="19">
        <f t="shared" si="20"/>
        <v>1.1896361611226565E-2</v>
      </c>
      <c r="S208" s="19">
        <f t="shared" si="21"/>
        <v>0</v>
      </c>
      <c r="T208" s="19">
        <f t="shared" si="22"/>
        <v>-2.4993680605357352E-2</v>
      </c>
      <c r="U208" s="19">
        <f t="shared" si="23"/>
        <v>0</v>
      </c>
      <c r="V208" s="19">
        <f t="shared" si="24"/>
        <v>0</v>
      </c>
    </row>
    <row r="209" spans="1:22" x14ac:dyDescent="0.25">
      <c r="A209" s="26">
        <f>Wellpath!E209</f>
        <v>0</v>
      </c>
      <c r="B209" s="22">
        <v>0</v>
      </c>
      <c r="C209" s="22">
        <v>0</v>
      </c>
      <c r="D209" s="22">
        <f>(TAN(Dip) * SIN(Wellpath!$L209) * COS(Wellpath!$O209) - COS(Wellpath!$L209)) / 2</f>
        <v>-0.5</v>
      </c>
      <c r="E209" s="20">
        <f>Model!$W$12*((drdp!B209+drdp!K209)*'ASXY-TI3S'!$B209+(drdp!E209+drdp!N209)*'ASXY-TI3S'!$C209+(drdp!H209+drdp!Q209)*'ASXY-TI3S'!$D209)</f>
        <v>0</v>
      </c>
      <c r="F209" s="20">
        <f>Model!$W$12*((drdp!C209+drdp!L209)*'ASXY-TI3S'!$B209+(drdp!F209+drdp!O209)*'ASXY-TI3S'!$C209+(drdp!I209+drdp!R209)*'ASXY-TI3S'!$D209)</f>
        <v>0</v>
      </c>
      <c r="G209" s="20">
        <f>Model!$W$12*((drdp!D209+drdp!M209)*'ASXY-TI3S'!$B209+(drdp!G209+drdp!P209)*'ASXY-TI3S'!$C209+(drdp!J209+drdp!S209)*'ASXY-TI3S'!$D209)</f>
        <v>0</v>
      </c>
      <c r="H209" s="18">
        <f>Model!$W$12*((drdp!B209)*'ASXY-TI3S'!$B209+(drdp!E209)*'ASXY-TI3S'!$C209+(drdp!H209)*'ASXY-TI3S'!$D209)</f>
        <v>0</v>
      </c>
      <c r="I209" s="18">
        <f>Model!$W$12*((drdp!C209)*'ASXY-TI3S'!$B209+(drdp!F209)*'ASXY-TI3S'!$C209+(drdp!I209)*'ASXY-TI3S'!$D209)</f>
        <v>0</v>
      </c>
      <c r="J209" s="18">
        <f>Model!$W$12*((drdp!D209)*'ASXY-TI3S'!$B209+(drdp!G209)*'ASXY-TI3S'!$C209+(drdp!J209)*'ASXY-TI3S'!$D209)</f>
        <v>0</v>
      </c>
      <c r="K209" s="21">
        <f>SUM(E$3:E208)+H209</f>
        <v>0.2291517283610999</v>
      </c>
      <c r="L209" s="21">
        <f>SUM(F$3:F208)+I209</f>
        <v>-0.10907044334386179</v>
      </c>
      <c r="M209" s="21">
        <f>SUM(G$3:G208)+J209</f>
        <v>0</v>
      </c>
      <c r="N209" s="21"/>
      <c r="O209" s="21"/>
      <c r="P209" s="21"/>
      <c r="Q209" s="19">
        <f t="shared" si="19"/>
        <v>5.2510514610879314E-2</v>
      </c>
      <c r="R209" s="19">
        <f t="shared" si="20"/>
        <v>1.1896361611226565E-2</v>
      </c>
      <c r="S209" s="19">
        <f t="shared" si="21"/>
        <v>0</v>
      </c>
      <c r="T209" s="19">
        <f t="shared" si="22"/>
        <v>-2.4993680605357352E-2</v>
      </c>
      <c r="U209" s="19">
        <f t="shared" si="23"/>
        <v>0</v>
      </c>
      <c r="V209" s="19">
        <f t="shared" si="24"/>
        <v>0</v>
      </c>
    </row>
    <row r="210" spans="1:22" x14ac:dyDescent="0.25">
      <c r="A210" s="26">
        <f>Wellpath!E210</f>
        <v>0</v>
      </c>
      <c r="B210" s="22">
        <v>0</v>
      </c>
      <c r="C210" s="22">
        <v>0</v>
      </c>
      <c r="D210" s="22">
        <f>(TAN(Dip) * SIN(Wellpath!$L210) * COS(Wellpath!$O210) - COS(Wellpath!$L210)) / 2</f>
        <v>-0.5</v>
      </c>
      <c r="E210" s="20">
        <f>Model!$W$12*((drdp!B210+drdp!K210)*'ASXY-TI3S'!$B210+(drdp!E210+drdp!N210)*'ASXY-TI3S'!$C210+(drdp!H210+drdp!Q210)*'ASXY-TI3S'!$D210)</f>
        <v>0</v>
      </c>
      <c r="F210" s="20">
        <f>Model!$W$12*((drdp!C210+drdp!L210)*'ASXY-TI3S'!$B210+(drdp!F210+drdp!O210)*'ASXY-TI3S'!$C210+(drdp!I210+drdp!R210)*'ASXY-TI3S'!$D210)</f>
        <v>0</v>
      </c>
      <c r="G210" s="20">
        <f>Model!$W$12*((drdp!D210+drdp!M210)*'ASXY-TI3S'!$B210+(drdp!G210+drdp!P210)*'ASXY-TI3S'!$C210+(drdp!J210+drdp!S210)*'ASXY-TI3S'!$D210)</f>
        <v>0</v>
      </c>
      <c r="H210" s="18">
        <f>Model!$W$12*((drdp!B210)*'ASXY-TI3S'!$B210+(drdp!E210)*'ASXY-TI3S'!$C210+(drdp!H210)*'ASXY-TI3S'!$D210)</f>
        <v>0</v>
      </c>
      <c r="I210" s="18">
        <f>Model!$W$12*((drdp!C210)*'ASXY-TI3S'!$B210+(drdp!F210)*'ASXY-TI3S'!$C210+(drdp!I210)*'ASXY-TI3S'!$D210)</f>
        <v>0</v>
      </c>
      <c r="J210" s="18">
        <f>Model!$W$12*((drdp!D210)*'ASXY-TI3S'!$B210+(drdp!G210)*'ASXY-TI3S'!$C210+(drdp!J210)*'ASXY-TI3S'!$D210)</f>
        <v>0</v>
      </c>
      <c r="K210" s="21">
        <f>SUM(E$3:E209)+H210</f>
        <v>0.2291517283610999</v>
      </c>
      <c r="L210" s="21">
        <f>SUM(F$3:F209)+I210</f>
        <v>-0.10907044334386179</v>
      </c>
      <c r="M210" s="21">
        <f>SUM(G$3:G209)+J210</f>
        <v>0</v>
      </c>
      <c r="N210" s="21"/>
      <c r="O210" s="21"/>
      <c r="P210" s="21"/>
      <c r="Q210" s="19">
        <f t="shared" si="19"/>
        <v>5.2510514610879314E-2</v>
      </c>
      <c r="R210" s="19">
        <f t="shared" si="20"/>
        <v>1.1896361611226565E-2</v>
      </c>
      <c r="S210" s="19">
        <f t="shared" si="21"/>
        <v>0</v>
      </c>
      <c r="T210" s="19">
        <f t="shared" si="22"/>
        <v>-2.4993680605357352E-2</v>
      </c>
      <c r="U210" s="19">
        <f t="shared" si="23"/>
        <v>0</v>
      </c>
      <c r="V210" s="19">
        <f t="shared" si="24"/>
        <v>0</v>
      </c>
    </row>
    <row r="211" spans="1:22" x14ac:dyDescent="0.25">
      <c r="A211" s="26">
        <f>Wellpath!E211</f>
        <v>0</v>
      </c>
      <c r="B211" s="22">
        <v>0</v>
      </c>
      <c r="C211" s="22">
        <v>0</v>
      </c>
      <c r="D211" s="22">
        <f>(TAN(Dip) * SIN(Wellpath!$L211) * COS(Wellpath!$O211) - COS(Wellpath!$L211)) / 2</f>
        <v>-0.5</v>
      </c>
      <c r="E211" s="20">
        <f>Model!$W$12*((drdp!B211+drdp!K211)*'ASXY-TI3S'!$B211+(drdp!E211+drdp!N211)*'ASXY-TI3S'!$C211+(drdp!H211+drdp!Q211)*'ASXY-TI3S'!$D211)</f>
        <v>0</v>
      </c>
      <c r="F211" s="20">
        <f>Model!$W$12*((drdp!C211+drdp!L211)*'ASXY-TI3S'!$B211+(drdp!F211+drdp!O211)*'ASXY-TI3S'!$C211+(drdp!I211+drdp!R211)*'ASXY-TI3S'!$D211)</f>
        <v>0</v>
      </c>
      <c r="G211" s="20">
        <f>Model!$W$12*((drdp!D211+drdp!M211)*'ASXY-TI3S'!$B211+(drdp!G211+drdp!P211)*'ASXY-TI3S'!$C211+(drdp!J211+drdp!S211)*'ASXY-TI3S'!$D211)</f>
        <v>0</v>
      </c>
      <c r="H211" s="18">
        <f>Model!$W$12*((drdp!B211)*'ASXY-TI3S'!$B211+(drdp!E211)*'ASXY-TI3S'!$C211+(drdp!H211)*'ASXY-TI3S'!$D211)</f>
        <v>0</v>
      </c>
      <c r="I211" s="18">
        <f>Model!$W$12*((drdp!C211)*'ASXY-TI3S'!$B211+(drdp!F211)*'ASXY-TI3S'!$C211+(drdp!I211)*'ASXY-TI3S'!$D211)</f>
        <v>0</v>
      </c>
      <c r="J211" s="18">
        <f>Model!$W$12*((drdp!D211)*'ASXY-TI3S'!$B211+(drdp!G211)*'ASXY-TI3S'!$C211+(drdp!J211)*'ASXY-TI3S'!$D211)</f>
        <v>0</v>
      </c>
      <c r="K211" s="21">
        <f>SUM(E$3:E210)+H211</f>
        <v>0.2291517283610999</v>
      </c>
      <c r="L211" s="21">
        <f>SUM(F$3:F210)+I211</f>
        <v>-0.10907044334386179</v>
      </c>
      <c r="M211" s="21">
        <f>SUM(G$3:G210)+J211</f>
        <v>0</v>
      </c>
      <c r="N211" s="21"/>
      <c r="O211" s="21"/>
      <c r="P211" s="21"/>
      <c r="Q211" s="19">
        <f t="shared" si="19"/>
        <v>5.2510514610879314E-2</v>
      </c>
      <c r="R211" s="19">
        <f t="shared" si="20"/>
        <v>1.1896361611226565E-2</v>
      </c>
      <c r="S211" s="19">
        <f t="shared" si="21"/>
        <v>0</v>
      </c>
      <c r="T211" s="19">
        <f t="shared" si="22"/>
        <v>-2.4993680605357352E-2</v>
      </c>
      <c r="U211" s="19">
        <f t="shared" si="23"/>
        <v>0</v>
      </c>
      <c r="V211" s="19">
        <f t="shared" si="24"/>
        <v>0</v>
      </c>
    </row>
    <row r="212" spans="1:22" x14ac:dyDescent="0.25">
      <c r="A212" s="26">
        <f>Wellpath!E212</f>
        <v>0</v>
      </c>
      <c r="B212" s="22">
        <v>0</v>
      </c>
      <c r="C212" s="22">
        <v>0</v>
      </c>
      <c r="D212" s="22">
        <f>(TAN(Dip) * SIN(Wellpath!$L212) * COS(Wellpath!$O212) - COS(Wellpath!$L212)) / 2</f>
        <v>-0.5</v>
      </c>
      <c r="E212" s="20">
        <f>Model!$W$12*((drdp!B212+drdp!K212)*'ASXY-TI3S'!$B212+(drdp!E212+drdp!N212)*'ASXY-TI3S'!$C212+(drdp!H212+drdp!Q212)*'ASXY-TI3S'!$D212)</f>
        <v>0</v>
      </c>
      <c r="F212" s="20">
        <f>Model!$W$12*((drdp!C212+drdp!L212)*'ASXY-TI3S'!$B212+(drdp!F212+drdp!O212)*'ASXY-TI3S'!$C212+(drdp!I212+drdp!R212)*'ASXY-TI3S'!$D212)</f>
        <v>0</v>
      </c>
      <c r="G212" s="20">
        <f>Model!$W$12*((drdp!D212+drdp!M212)*'ASXY-TI3S'!$B212+(drdp!G212+drdp!P212)*'ASXY-TI3S'!$C212+(drdp!J212+drdp!S212)*'ASXY-TI3S'!$D212)</f>
        <v>0</v>
      </c>
      <c r="H212" s="18">
        <f>Model!$W$12*((drdp!B212)*'ASXY-TI3S'!$B212+(drdp!E212)*'ASXY-TI3S'!$C212+(drdp!H212)*'ASXY-TI3S'!$D212)</f>
        <v>0</v>
      </c>
      <c r="I212" s="18">
        <f>Model!$W$12*((drdp!C212)*'ASXY-TI3S'!$B212+(drdp!F212)*'ASXY-TI3S'!$C212+(drdp!I212)*'ASXY-TI3S'!$D212)</f>
        <v>0</v>
      </c>
      <c r="J212" s="18">
        <f>Model!$W$12*((drdp!D212)*'ASXY-TI3S'!$B212+(drdp!G212)*'ASXY-TI3S'!$C212+(drdp!J212)*'ASXY-TI3S'!$D212)</f>
        <v>0</v>
      </c>
      <c r="K212" s="21">
        <f>SUM(E$3:E211)+H212</f>
        <v>0.2291517283610999</v>
      </c>
      <c r="L212" s="21">
        <f>SUM(F$3:F211)+I212</f>
        <v>-0.10907044334386179</v>
      </c>
      <c r="M212" s="21">
        <f>SUM(G$3:G211)+J212</f>
        <v>0</v>
      </c>
      <c r="N212" s="21"/>
      <c r="O212" s="21"/>
      <c r="P212" s="21"/>
      <c r="Q212" s="19">
        <f t="shared" si="19"/>
        <v>5.2510514610879314E-2</v>
      </c>
      <c r="R212" s="19">
        <f t="shared" si="20"/>
        <v>1.1896361611226565E-2</v>
      </c>
      <c r="S212" s="19">
        <f t="shared" si="21"/>
        <v>0</v>
      </c>
      <c r="T212" s="19">
        <f t="shared" si="22"/>
        <v>-2.4993680605357352E-2</v>
      </c>
      <c r="U212" s="19">
        <f t="shared" si="23"/>
        <v>0</v>
      </c>
      <c r="V212" s="19">
        <f t="shared" si="24"/>
        <v>0</v>
      </c>
    </row>
    <row r="213" spans="1:22" x14ac:dyDescent="0.25">
      <c r="A213" s="26">
        <f>Wellpath!E213</f>
        <v>0</v>
      </c>
      <c r="B213" s="22">
        <v>0</v>
      </c>
      <c r="C213" s="22">
        <v>0</v>
      </c>
      <c r="D213" s="22">
        <f>(TAN(Dip) * SIN(Wellpath!$L213) * COS(Wellpath!$O213) - COS(Wellpath!$L213)) / 2</f>
        <v>-0.5</v>
      </c>
      <c r="E213" s="20">
        <f>Model!$W$12*((drdp!B213+drdp!K213)*'ASXY-TI3S'!$B213+(drdp!E213+drdp!N213)*'ASXY-TI3S'!$C213+(drdp!H213+drdp!Q213)*'ASXY-TI3S'!$D213)</f>
        <v>0</v>
      </c>
      <c r="F213" s="20">
        <f>Model!$W$12*((drdp!C213+drdp!L213)*'ASXY-TI3S'!$B213+(drdp!F213+drdp!O213)*'ASXY-TI3S'!$C213+(drdp!I213+drdp!R213)*'ASXY-TI3S'!$D213)</f>
        <v>0</v>
      </c>
      <c r="G213" s="20">
        <f>Model!$W$12*((drdp!D213+drdp!M213)*'ASXY-TI3S'!$B213+(drdp!G213+drdp!P213)*'ASXY-TI3S'!$C213+(drdp!J213+drdp!S213)*'ASXY-TI3S'!$D213)</f>
        <v>0</v>
      </c>
      <c r="H213" s="18">
        <f>Model!$W$12*((drdp!B213)*'ASXY-TI3S'!$B213+(drdp!E213)*'ASXY-TI3S'!$C213+(drdp!H213)*'ASXY-TI3S'!$D213)</f>
        <v>0</v>
      </c>
      <c r="I213" s="18">
        <f>Model!$W$12*((drdp!C213)*'ASXY-TI3S'!$B213+(drdp!F213)*'ASXY-TI3S'!$C213+(drdp!I213)*'ASXY-TI3S'!$D213)</f>
        <v>0</v>
      </c>
      <c r="J213" s="18">
        <f>Model!$W$12*((drdp!D213)*'ASXY-TI3S'!$B213+(drdp!G213)*'ASXY-TI3S'!$C213+(drdp!J213)*'ASXY-TI3S'!$D213)</f>
        <v>0</v>
      </c>
      <c r="K213" s="21">
        <f>SUM(E$3:E212)+H213</f>
        <v>0.2291517283610999</v>
      </c>
      <c r="L213" s="21">
        <f>SUM(F$3:F212)+I213</f>
        <v>-0.10907044334386179</v>
      </c>
      <c r="M213" s="21">
        <f>SUM(G$3:G212)+J213</f>
        <v>0</v>
      </c>
      <c r="N213" s="21"/>
      <c r="O213" s="21"/>
      <c r="P213" s="21"/>
      <c r="Q213" s="19">
        <f t="shared" si="19"/>
        <v>5.2510514610879314E-2</v>
      </c>
      <c r="R213" s="19">
        <f t="shared" si="20"/>
        <v>1.1896361611226565E-2</v>
      </c>
      <c r="S213" s="19">
        <f t="shared" si="21"/>
        <v>0</v>
      </c>
      <c r="T213" s="19">
        <f t="shared" si="22"/>
        <v>-2.4993680605357352E-2</v>
      </c>
      <c r="U213" s="19">
        <f t="shared" si="23"/>
        <v>0</v>
      </c>
      <c r="V213" s="19">
        <f t="shared" si="24"/>
        <v>0</v>
      </c>
    </row>
    <row r="214" spans="1:22" x14ac:dyDescent="0.25">
      <c r="A214" s="26">
        <f>Wellpath!E214</f>
        <v>0</v>
      </c>
      <c r="B214" s="22">
        <v>0</v>
      </c>
      <c r="C214" s="22">
        <v>0</v>
      </c>
      <c r="D214" s="22">
        <f>(TAN(Dip) * SIN(Wellpath!$L214) * COS(Wellpath!$O214) - COS(Wellpath!$L214)) / 2</f>
        <v>-0.5</v>
      </c>
      <c r="E214" s="20">
        <f>Model!$W$12*((drdp!B214+drdp!K214)*'ASXY-TI3S'!$B214+(drdp!E214+drdp!N214)*'ASXY-TI3S'!$C214+(drdp!H214+drdp!Q214)*'ASXY-TI3S'!$D214)</f>
        <v>0</v>
      </c>
      <c r="F214" s="20">
        <f>Model!$W$12*((drdp!C214+drdp!L214)*'ASXY-TI3S'!$B214+(drdp!F214+drdp!O214)*'ASXY-TI3S'!$C214+(drdp!I214+drdp!R214)*'ASXY-TI3S'!$D214)</f>
        <v>0</v>
      </c>
      <c r="G214" s="20">
        <f>Model!$W$12*((drdp!D214+drdp!M214)*'ASXY-TI3S'!$B214+(drdp!G214+drdp!P214)*'ASXY-TI3S'!$C214+(drdp!J214+drdp!S214)*'ASXY-TI3S'!$D214)</f>
        <v>0</v>
      </c>
      <c r="H214" s="18">
        <f>Model!$W$12*((drdp!B214)*'ASXY-TI3S'!$B214+(drdp!E214)*'ASXY-TI3S'!$C214+(drdp!H214)*'ASXY-TI3S'!$D214)</f>
        <v>0</v>
      </c>
      <c r="I214" s="18">
        <f>Model!$W$12*((drdp!C214)*'ASXY-TI3S'!$B214+(drdp!F214)*'ASXY-TI3S'!$C214+(drdp!I214)*'ASXY-TI3S'!$D214)</f>
        <v>0</v>
      </c>
      <c r="J214" s="18">
        <f>Model!$W$12*((drdp!D214)*'ASXY-TI3S'!$B214+(drdp!G214)*'ASXY-TI3S'!$C214+(drdp!J214)*'ASXY-TI3S'!$D214)</f>
        <v>0</v>
      </c>
      <c r="K214" s="21">
        <f>SUM(E$3:E213)+H214</f>
        <v>0.2291517283610999</v>
      </c>
      <c r="L214" s="21">
        <f>SUM(F$3:F213)+I214</f>
        <v>-0.10907044334386179</v>
      </c>
      <c r="M214" s="21">
        <f>SUM(G$3:G213)+J214</f>
        <v>0</v>
      </c>
      <c r="N214" s="21"/>
      <c r="O214" s="21"/>
      <c r="P214" s="21"/>
      <c r="Q214" s="19">
        <f t="shared" si="19"/>
        <v>5.2510514610879314E-2</v>
      </c>
      <c r="R214" s="19">
        <f t="shared" si="20"/>
        <v>1.1896361611226565E-2</v>
      </c>
      <c r="S214" s="19">
        <f t="shared" si="21"/>
        <v>0</v>
      </c>
      <c r="T214" s="19">
        <f t="shared" si="22"/>
        <v>-2.4993680605357352E-2</v>
      </c>
      <c r="U214" s="19">
        <f t="shared" si="23"/>
        <v>0</v>
      </c>
      <c r="V214" s="19">
        <f t="shared" si="24"/>
        <v>0</v>
      </c>
    </row>
    <row r="215" spans="1:22" x14ac:dyDescent="0.25">
      <c r="A215" s="26">
        <f>Wellpath!E215</f>
        <v>0</v>
      </c>
      <c r="B215" s="22">
        <v>0</v>
      </c>
      <c r="C215" s="22">
        <v>0</v>
      </c>
      <c r="D215" s="22">
        <f>(TAN(Dip) * SIN(Wellpath!$L215) * COS(Wellpath!$O215) - COS(Wellpath!$L215)) / 2</f>
        <v>-0.5</v>
      </c>
      <c r="E215" s="20">
        <f>Model!$W$12*((drdp!B215+drdp!K215)*'ASXY-TI3S'!$B215+(drdp!E215+drdp!N215)*'ASXY-TI3S'!$C215+(drdp!H215+drdp!Q215)*'ASXY-TI3S'!$D215)</f>
        <v>0</v>
      </c>
      <c r="F215" s="20">
        <f>Model!$W$12*((drdp!C215+drdp!L215)*'ASXY-TI3S'!$B215+(drdp!F215+drdp!O215)*'ASXY-TI3S'!$C215+(drdp!I215+drdp!R215)*'ASXY-TI3S'!$D215)</f>
        <v>0</v>
      </c>
      <c r="G215" s="20">
        <f>Model!$W$12*((drdp!D215+drdp!M215)*'ASXY-TI3S'!$B215+(drdp!G215+drdp!P215)*'ASXY-TI3S'!$C215+(drdp!J215+drdp!S215)*'ASXY-TI3S'!$D215)</f>
        <v>0</v>
      </c>
      <c r="H215" s="18">
        <f>Model!$W$12*((drdp!B215)*'ASXY-TI3S'!$B215+(drdp!E215)*'ASXY-TI3S'!$C215+(drdp!H215)*'ASXY-TI3S'!$D215)</f>
        <v>0</v>
      </c>
      <c r="I215" s="18">
        <f>Model!$W$12*((drdp!C215)*'ASXY-TI3S'!$B215+(drdp!F215)*'ASXY-TI3S'!$C215+(drdp!I215)*'ASXY-TI3S'!$D215)</f>
        <v>0</v>
      </c>
      <c r="J215" s="18">
        <f>Model!$W$12*((drdp!D215)*'ASXY-TI3S'!$B215+(drdp!G215)*'ASXY-TI3S'!$C215+(drdp!J215)*'ASXY-TI3S'!$D215)</f>
        <v>0</v>
      </c>
      <c r="K215" s="21">
        <f>SUM(E$3:E214)+H215</f>
        <v>0.2291517283610999</v>
      </c>
      <c r="L215" s="21">
        <f>SUM(F$3:F214)+I215</f>
        <v>-0.10907044334386179</v>
      </c>
      <c r="M215" s="21">
        <f>SUM(G$3:G214)+J215</f>
        <v>0</v>
      </c>
      <c r="N215" s="21"/>
      <c r="O215" s="21"/>
      <c r="P215" s="21"/>
      <c r="Q215" s="19">
        <f t="shared" si="19"/>
        <v>5.2510514610879314E-2</v>
      </c>
      <c r="R215" s="19">
        <f t="shared" si="20"/>
        <v>1.1896361611226565E-2</v>
      </c>
      <c r="S215" s="19">
        <f t="shared" si="21"/>
        <v>0</v>
      </c>
      <c r="T215" s="19">
        <f t="shared" si="22"/>
        <v>-2.4993680605357352E-2</v>
      </c>
      <c r="U215" s="19">
        <f t="shared" si="23"/>
        <v>0</v>
      </c>
      <c r="V215" s="19">
        <f t="shared" si="24"/>
        <v>0</v>
      </c>
    </row>
    <row r="216" spans="1:22" x14ac:dyDescent="0.25">
      <c r="A216" s="26">
        <f>Wellpath!E216</f>
        <v>0</v>
      </c>
      <c r="B216" s="22">
        <v>0</v>
      </c>
      <c r="C216" s="22">
        <v>0</v>
      </c>
      <c r="D216" s="22">
        <f>(TAN(Dip) * SIN(Wellpath!$L216) * COS(Wellpath!$O216) - COS(Wellpath!$L216)) / 2</f>
        <v>-0.5</v>
      </c>
      <c r="E216" s="20">
        <f>Model!$W$12*((drdp!B216+drdp!K216)*'ASXY-TI3S'!$B216+(drdp!E216+drdp!N216)*'ASXY-TI3S'!$C216+(drdp!H216+drdp!Q216)*'ASXY-TI3S'!$D216)</f>
        <v>0</v>
      </c>
      <c r="F216" s="20">
        <f>Model!$W$12*((drdp!C216+drdp!L216)*'ASXY-TI3S'!$B216+(drdp!F216+drdp!O216)*'ASXY-TI3S'!$C216+(drdp!I216+drdp!R216)*'ASXY-TI3S'!$D216)</f>
        <v>0</v>
      </c>
      <c r="G216" s="20">
        <f>Model!$W$12*((drdp!D216+drdp!M216)*'ASXY-TI3S'!$B216+(drdp!G216+drdp!P216)*'ASXY-TI3S'!$C216+(drdp!J216+drdp!S216)*'ASXY-TI3S'!$D216)</f>
        <v>0</v>
      </c>
      <c r="H216" s="18">
        <f>Model!$W$12*((drdp!B216)*'ASXY-TI3S'!$B216+(drdp!E216)*'ASXY-TI3S'!$C216+(drdp!H216)*'ASXY-TI3S'!$D216)</f>
        <v>0</v>
      </c>
      <c r="I216" s="18">
        <f>Model!$W$12*((drdp!C216)*'ASXY-TI3S'!$B216+(drdp!F216)*'ASXY-TI3S'!$C216+(drdp!I216)*'ASXY-TI3S'!$D216)</f>
        <v>0</v>
      </c>
      <c r="J216" s="18">
        <f>Model!$W$12*((drdp!D216)*'ASXY-TI3S'!$B216+(drdp!G216)*'ASXY-TI3S'!$C216+(drdp!J216)*'ASXY-TI3S'!$D216)</f>
        <v>0</v>
      </c>
      <c r="K216" s="21">
        <f>SUM(E$3:E215)+H216</f>
        <v>0.2291517283610999</v>
      </c>
      <c r="L216" s="21">
        <f>SUM(F$3:F215)+I216</f>
        <v>-0.10907044334386179</v>
      </c>
      <c r="M216" s="21">
        <f>SUM(G$3:G215)+J216</f>
        <v>0</v>
      </c>
      <c r="N216" s="21"/>
      <c r="O216" s="21"/>
      <c r="P216" s="21"/>
      <c r="Q216" s="19">
        <f t="shared" si="19"/>
        <v>5.2510514610879314E-2</v>
      </c>
      <c r="R216" s="19">
        <f t="shared" si="20"/>
        <v>1.1896361611226565E-2</v>
      </c>
      <c r="S216" s="19">
        <f t="shared" si="21"/>
        <v>0</v>
      </c>
      <c r="T216" s="19">
        <f t="shared" si="22"/>
        <v>-2.4993680605357352E-2</v>
      </c>
      <c r="U216" s="19">
        <f t="shared" si="23"/>
        <v>0</v>
      </c>
      <c r="V216" s="19">
        <f t="shared" si="24"/>
        <v>0</v>
      </c>
    </row>
    <row r="217" spans="1:22" x14ac:dyDescent="0.25">
      <c r="A217" s="26">
        <f>Wellpath!E217</f>
        <v>0</v>
      </c>
      <c r="B217" s="22">
        <v>0</v>
      </c>
      <c r="C217" s="22">
        <v>0</v>
      </c>
      <c r="D217" s="22">
        <f>(TAN(Dip) * SIN(Wellpath!$L217) * COS(Wellpath!$O217) - COS(Wellpath!$L217)) / 2</f>
        <v>-0.5</v>
      </c>
      <c r="E217" s="20">
        <f>Model!$W$12*((drdp!B217+drdp!K217)*'ASXY-TI3S'!$B217+(drdp!E217+drdp!N217)*'ASXY-TI3S'!$C217+(drdp!H217+drdp!Q217)*'ASXY-TI3S'!$D217)</f>
        <v>0</v>
      </c>
      <c r="F217" s="20">
        <f>Model!$W$12*((drdp!C217+drdp!L217)*'ASXY-TI3S'!$B217+(drdp!F217+drdp!O217)*'ASXY-TI3S'!$C217+(drdp!I217+drdp!R217)*'ASXY-TI3S'!$D217)</f>
        <v>0</v>
      </c>
      <c r="G217" s="20">
        <f>Model!$W$12*((drdp!D217+drdp!M217)*'ASXY-TI3S'!$B217+(drdp!G217+drdp!P217)*'ASXY-TI3S'!$C217+(drdp!J217+drdp!S217)*'ASXY-TI3S'!$D217)</f>
        <v>0</v>
      </c>
      <c r="H217" s="18">
        <f>Model!$W$12*((drdp!B217)*'ASXY-TI3S'!$B217+(drdp!E217)*'ASXY-TI3S'!$C217+(drdp!H217)*'ASXY-TI3S'!$D217)</f>
        <v>0</v>
      </c>
      <c r="I217" s="18">
        <f>Model!$W$12*((drdp!C217)*'ASXY-TI3S'!$B217+(drdp!F217)*'ASXY-TI3S'!$C217+(drdp!I217)*'ASXY-TI3S'!$D217)</f>
        <v>0</v>
      </c>
      <c r="J217" s="18">
        <f>Model!$W$12*((drdp!D217)*'ASXY-TI3S'!$B217+(drdp!G217)*'ASXY-TI3S'!$C217+(drdp!J217)*'ASXY-TI3S'!$D217)</f>
        <v>0</v>
      </c>
      <c r="K217" s="21">
        <f>SUM(E$3:E216)+H217</f>
        <v>0.2291517283610999</v>
      </c>
      <c r="L217" s="21">
        <f>SUM(F$3:F216)+I217</f>
        <v>-0.10907044334386179</v>
      </c>
      <c r="M217" s="21">
        <f>SUM(G$3:G216)+J217</f>
        <v>0</v>
      </c>
      <c r="N217" s="21"/>
      <c r="O217" s="21"/>
      <c r="P217" s="21"/>
      <c r="Q217" s="19">
        <f t="shared" si="19"/>
        <v>5.2510514610879314E-2</v>
      </c>
      <c r="R217" s="19">
        <f t="shared" si="20"/>
        <v>1.1896361611226565E-2</v>
      </c>
      <c r="S217" s="19">
        <f t="shared" si="21"/>
        <v>0</v>
      </c>
      <c r="T217" s="19">
        <f t="shared" si="22"/>
        <v>-2.4993680605357352E-2</v>
      </c>
      <c r="U217" s="19">
        <f t="shared" si="23"/>
        <v>0</v>
      </c>
      <c r="V217" s="19">
        <f t="shared" si="24"/>
        <v>0</v>
      </c>
    </row>
    <row r="218" spans="1:22" x14ac:dyDescent="0.25">
      <c r="A218" s="26">
        <f>Wellpath!E218</f>
        <v>0</v>
      </c>
      <c r="B218" s="22">
        <v>0</v>
      </c>
      <c r="C218" s="22">
        <v>0</v>
      </c>
      <c r="D218" s="22">
        <f>(TAN(Dip) * SIN(Wellpath!$L218) * COS(Wellpath!$O218) - COS(Wellpath!$L218)) / 2</f>
        <v>-0.5</v>
      </c>
      <c r="E218" s="20">
        <f>Model!$W$12*((drdp!B218+drdp!K218)*'ASXY-TI3S'!$B218+(drdp!E218+drdp!N218)*'ASXY-TI3S'!$C218+(drdp!H218+drdp!Q218)*'ASXY-TI3S'!$D218)</f>
        <v>0</v>
      </c>
      <c r="F218" s="20">
        <f>Model!$W$12*((drdp!C218+drdp!L218)*'ASXY-TI3S'!$B218+(drdp!F218+drdp!O218)*'ASXY-TI3S'!$C218+(drdp!I218+drdp!R218)*'ASXY-TI3S'!$D218)</f>
        <v>0</v>
      </c>
      <c r="G218" s="20">
        <f>Model!$W$12*((drdp!D218+drdp!M218)*'ASXY-TI3S'!$B218+(drdp!G218+drdp!P218)*'ASXY-TI3S'!$C218+(drdp!J218+drdp!S218)*'ASXY-TI3S'!$D218)</f>
        <v>0</v>
      </c>
      <c r="H218" s="18">
        <f>Model!$W$12*((drdp!B218)*'ASXY-TI3S'!$B218+(drdp!E218)*'ASXY-TI3S'!$C218+(drdp!H218)*'ASXY-TI3S'!$D218)</f>
        <v>0</v>
      </c>
      <c r="I218" s="18">
        <f>Model!$W$12*((drdp!C218)*'ASXY-TI3S'!$B218+(drdp!F218)*'ASXY-TI3S'!$C218+(drdp!I218)*'ASXY-TI3S'!$D218)</f>
        <v>0</v>
      </c>
      <c r="J218" s="18">
        <f>Model!$W$12*((drdp!D218)*'ASXY-TI3S'!$B218+(drdp!G218)*'ASXY-TI3S'!$C218+(drdp!J218)*'ASXY-TI3S'!$D218)</f>
        <v>0</v>
      </c>
      <c r="K218" s="21">
        <f>SUM(E$3:E217)+H218</f>
        <v>0.2291517283610999</v>
      </c>
      <c r="L218" s="21">
        <f>SUM(F$3:F217)+I218</f>
        <v>-0.10907044334386179</v>
      </c>
      <c r="M218" s="21">
        <f>SUM(G$3:G217)+J218</f>
        <v>0</v>
      </c>
      <c r="N218" s="21"/>
      <c r="O218" s="21"/>
      <c r="P218" s="21"/>
      <c r="Q218" s="19">
        <f t="shared" si="19"/>
        <v>5.2510514610879314E-2</v>
      </c>
      <c r="R218" s="19">
        <f t="shared" si="20"/>
        <v>1.1896361611226565E-2</v>
      </c>
      <c r="S218" s="19">
        <f t="shared" si="21"/>
        <v>0</v>
      </c>
      <c r="T218" s="19">
        <f t="shared" si="22"/>
        <v>-2.4993680605357352E-2</v>
      </c>
      <c r="U218" s="19">
        <f t="shared" si="23"/>
        <v>0</v>
      </c>
      <c r="V218" s="19">
        <f t="shared" si="24"/>
        <v>0</v>
      </c>
    </row>
    <row r="219" spans="1:22" x14ac:dyDescent="0.25">
      <c r="A219" s="26">
        <f>Wellpath!E219</f>
        <v>0</v>
      </c>
      <c r="B219" s="22">
        <v>0</v>
      </c>
      <c r="C219" s="22">
        <v>0</v>
      </c>
      <c r="D219" s="22">
        <f>(TAN(Dip) * SIN(Wellpath!$L219) * COS(Wellpath!$O219) - COS(Wellpath!$L219)) / 2</f>
        <v>-0.5</v>
      </c>
      <c r="E219" s="20">
        <f>Model!$W$12*((drdp!B219+drdp!K219)*'ASXY-TI3S'!$B219+(drdp!E219+drdp!N219)*'ASXY-TI3S'!$C219+(drdp!H219+drdp!Q219)*'ASXY-TI3S'!$D219)</f>
        <v>0</v>
      </c>
      <c r="F219" s="20">
        <f>Model!$W$12*((drdp!C219+drdp!L219)*'ASXY-TI3S'!$B219+(drdp!F219+drdp!O219)*'ASXY-TI3S'!$C219+(drdp!I219+drdp!R219)*'ASXY-TI3S'!$D219)</f>
        <v>0</v>
      </c>
      <c r="G219" s="20">
        <f>Model!$W$12*((drdp!D219+drdp!M219)*'ASXY-TI3S'!$B219+(drdp!G219+drdp!P219)*'ASXY-TI3S'!$C219+(drdp!J219+drdp!S219)*'ASXY-TI3S'!$D219)</f>
        <v>0</v>
      </c>
      <c r="H219" s="18">
        <f>Model!$W$12*((drdp!B219)*'ASXY-TI3S'!$B219+(drdp!E219)*'ASXY-TI3S'!$C219+(drdp!H219)*'ASXY-TI3S'!$D219)</f>
        <v>0</v>
      </c>
      <c r="I219" s="18">
        <f>Model!$W$12*((drdp!C219)*'ASXY-TI3S'!$B219+(drdp!F219)*'ASXY-TI3S'!$C219+(drdp!I219)*'ASXY-TI3S'!$D219)</f>
        <v>0</v>
      </c>
      <c r="J219" s="18">
        <f>Model!$W$12*((drdp!D219)*'ASXY-TI3S'!$B219+(drdp!G219)*'ASXY-TI3S'!$C219+(drdp!J219)*'ASXY-TI3S'!$D219)</f>
        <v>0</v>
      </c>
      <c r="K219" s="21">
        <f>SUM(E$3:E218)+H219</f>
        <v>0.2291517283610999</v>
      </c>
      <c r="L219" s="21">
        <f>SUM(F$3:F218)+I219</f>
        <v>-0.10907044334386179</v>
      </c>
      <c r="M219" s="21">
        <f>SUM(G$3:G218)+J219</f>
        <v>0</v>
      </c>
      <c r="N219" s="21"/>
      <c r="O219" s="21"/>
      <c r="P219" s="21"/>
      <c r="Q219" s="19">
        <f t="shared" si="19"/>
        <v>5.2510514610879314E-2</v>
      </c>
      <c r="R219" s="19">
        <f t="shared" si="20"/>
        <v>1.1896361611226565E-2</v>
      </c>
      <c r="S219" s="19">
        <f t="shared" si="21"/>
        <v>0</v>
      </c>
      <c r="T219" s="19">
        <f t="shared" si="22"/>
        <v>-2.4993680605357352E-2</v>
      </c>
      <c r="U219" s="19">
        <f t="shared" si="23"/>
        <v>0</v>
      </c>
      <c r="V219" s="19">
        <f t="shared" si="24"/>
        <v>0</v>
      </c>
    </row>
    <row r="220" spans="1:22" x14ac:dyDescent="0.25">
      <c r="A220" s="26">
        <f>Wellpath!E220</f>
        <v>0</v>
      </c>
      <c r="B220" s="22">
        <v>0</v>
      </c>
      <c r="C220" s="22">
        <v>0</v>
      </c>
      <c r="D220" s="22">
        <f>(TAN(Dip) * SIN(Wellpath!$L220) * COS(Wellpath!$O220) - COS(Wellpath!$L220)) / 2</f>
        <v>-0.5</v>
      </c>
      <c r="E220" s="20">
        <f>Model!$W$12*((drdp!B220+drdp!K220)*'ASXY-TI3S'!$B220+(drdp!E220+drdp!N220)*'ASXY-TI3S'!$C220+(drdp!H220+drdp!Q220)*'ASXY-TI3S'!$D220)</f>
        <v>0</v>
      </c>
      <c r="F220" s="20">
        <f>Model!$W$12*((drdp!C220+drdp!L220)*'ASXY-TI3S'!$B220+(drdp!F220+drdp!O220)*'ASXY-TI3S'!$C220+(drdp!I220+drdp!R220)*'ASXY-TI3S'!$D220)</f>
        <v>0</v>
      </c>
      <c r="G220" s="20">
        <f>Model!$W$12*((drdp!D220+drdp!M220)*'ASXY-TI3S'!$B220+(drdp!G220+drdp!P220)*'ASXY-TI3S'!$C220+(drdp!J220+drdp!S220)*'ASXY-TI3S'!$D220)</f>
        <v>0</v>
      </c>
      <c r="H220" s="18">
        <f>Model!$W$12*((drdp!B220)*'ASXY-TI3S'!$B220+(drdp!E220)*'ASXY-TI3S'!$C220+(drdp!H220)*'ASXY-TI3S'!$D220)</f>
        <v>0</v>
      </c>
      <c r="I220" s="18">
        <f>Model!$W$12*((drdp!C220)*'ASXY-TI3S'!$B220+(drdp!F220)*'ASXY-TI3S'!$C220+(drdp!I220)*'ASXY-TI3S'!$D220)</f>
        <v>0</v>
      </c>
      <c r="J220" s="18">
        <f>Model!$W$12*((drdp!D220)*'ASXY-TI3S'!$B220+(drdp!G220)*'ASXY-TI3S'!$C220+(drdp!J220)*'ASXY-TI3S'!$D220)</f>
        <v>0</v>
      </c>
      <c r="K220" s="21">
        <f>SUM(E$3:E219)+H220</f>
        <v>0.2291517283610999</v>
      </c>
      <c r="L220" s="21">
        <f>SUM(F$3:F219)+I220</f>
        <v>-0.10907044334386179</v>
      </c>
      <c r="M220" s="21">
        <f>SUM(G$3:G219)+J220</f>
        <v>0</v>
      </c>
      <c r="N220" s="21"/>
      <c r="O220" s="21"/>
      <c r="P220" s="21"/>
      <c r="Q220" s="19">
        <f t="shared" si="19"/>
        <v>5.2510514610879314E-2</v>
      </c>
      <c r="R220" s="19">
        <f t="shared" si="20"/>
        <v>1.1896361611226565E-2</v>
      </c>
      <c r="S220" s="19">
        <f t="shared" si="21"/>
        <v>0</v>
      </c>
      <c r="T220" s="19">
        <f t="shared" si="22"/>
        <v>-2.4993680605357352E-2</v>
      </c>
      <c r="U220" s="19">
        <f t="shared" si="23"/>
        <v>0</v>
      </c>
      <c r="V220" s="19">
        <f t="shared" si="24"/>
        <v>0</v>
      </c>
    </row>
    <row r="221" spans="1:22" x14ac:dyDescent="0.25">
      <c r="A221" s="26">
        <f>Wellpath!E221</f>
        <v>0</v>
      </c>
      <c r="B221" s="22">
        <v>0</v>
      </c>
      <c r="C221" s="22">
        <v>0</v>
      </c>
      <c r="D221" s="22">
        <f>(TAN(Dip) * SIN(Wellpath!$L221) * COS(Wellpath!$O221) - COS(Wellpath!$L221)) / 2</f>
        <v>-0.5</v>
      </c>
      <c r="E221" s="20">
        <f>Model!$W$12*((drdp!B221+drdp!K221)*'ASXY-TI3S'!$B221+(drdp!E221+drdp!N221)*'ASXY-TI3S'!$C221+(drdp!H221+drdp!Q221)*'ASXY-TI3S'!$D221)</f>
        <v>0</v>
      </c>
      <c r="F221" s="20">
        <f>Model!$W$12*((drdp!C221+drdp!L221)*'ASXY-TI3S'!$B221+(drdp!F221+drdp!O221)*'ASXY-TI3S'!$C221+(drdp!I221+drdp!R221)*'ASXY-TI3S'!$D221)</f>
        <v>0</v>
      </c>
      <c r="G221" s="20">
        <f>Model!$W$12*((drdp!D221+drdp!M221)*'ASXY-TI3S'!$B221+(drdp!G221+drdp!P221)*'ASXY-TI3S'!$C221+(drdp!J221+drdp!S221)*'ASXY-TI3S'!$D221)</f>
        <v>0</v>
      </c>
      <c r="H221" s="18">
        <f>Model!$W$12*((drdp!B221)*'ASXY-TI3S'!$B221+(drdp!E221)*'ASXY-TI3S'!$C221+(drdp!H221)*'ASXY-TI3S'!$D221)</f>
        <v>0</v>
      </c>
      <c r="I221" s="18">
        <f>Model!$W$12*((drdp!C221)*'ASXY-TI3S'!$B221+(drdp!F221)*'ASXY-TI3S'!$C221+(drdp!I221)*'ASXY-TI3S'!$D221)</f>
        <v>0</v>
      </c>
      <c r="J221" s="18">
        <f>Model!$W$12*((drdp!D221)*'ASXY-TI3S'!$B221+(drdp!G221)*'ASXY-TI3S'!$C221+(drdp!J221)*'ASXY-TI3S'!$D221)</f>
        <v>0</v>
      </c>
      <c r="K221" s="21">
        <f>SUM(E$3:E220)+H221</f>
        <v>0.2291517283610999</v>
      </c>
      <c r="L221" s="21">
        <f>SUM(F$3:F220)+I221</f>
        <v>-0.10907044334386179</v>
      </c>
      <c r="M221" s="21">
        <f>SUM(G$3:G220)+J221</f>
        <v>0</v>
      </c>
      <c r="N221" s="21"/>
      <c r="O221" s="21"/>
      <c r="P221" s="21"/>
      <c r="Q221" s="19">
        <f t="shared" si="19"/>
        <v>5.2510514610879314E-2</v>
      </c>
      <c r="R221" s="19">
        <f t="shared" si="20"/>
        <v>1.1896361611226565E-2</v>
      </c>
      <c r="S221" s="19">
        <f t="shared" si="21"/>
        <v>0</v>
      </c>
      <c r="T221" s="19">
        <f t="shared" si="22"/>
        <v>-2.4993680605357352E-2</v>
      </c>
      <c r="U221" s="19">
        <f t="shared" si="23"/>
        <v>0</v>
      </c>
      <c r="V221" s="19">
        <f t="shared" si="24"/>
        <v>0</v>
      </c>
    </row>
    <row r="222" spans="1:22" x14ac:dyDescent="0.25">
      <c r="A222" s="26">
        <f>Wellpath!E222</f>
        <v>0</v>
      </c>
      <c r="B222" s="22">
        <v>0</v>
      </c>
      <c r="C222" s="22">
        <v>0</v>
      </c>
      <c r="D222" s="22">
        <f>(TAN(Dip) * SIN(Wellpath!$L222) * COS(Wellpath!$O222) - COS(Wellpath!$L222)) / 2</f>
        <v>-0.5</v>
      </c>
      <c r="E222" s="20">
        <f>Model!$W$12*((drdp!B222+drdp!K222)*'ASXY-TI3S'!$B222+(drdp!E222+drdp!N222)*'ASXY-TI3S'!$C222+(drdp!H222+drdp!Q222)*'ASXY-TI3S'!$D222)</f>
        <v>0</v>
      </c>
      <c r="F222" s="20">
        <f>Model!$W$12*((drdp!C222+drdp!L222)*'ASXY-TI3S'!$B222+(drdp!F222+drdp!O222)*'ASXY-TI3S'!$C222+(drdp!I222+drdp!R222)*'ASXY-TI3S'!$D222)</f>
        <v>0</v>
      </c>
      <c r="G222" s="20">
        <f>Model!$W$12*((drdp!D222+drdp!M222)*'ASXY-TI3S'!$B222+(drdp!G222+drdp!P222)*'ASXY-TI3S'!$C222+(drdp!J222+drdp!S222)*'ASXY-TI3S'!$D222)</f>
        <v>0</v>
      </c>
      <c r="H222" s="18">
        <f>Model!$W$12*((drdp!B222)*'ASXY-TI3S'!$B222+(drdp!E222)*'ASXY-TI3S'!$C222+(drdp!H222)*'ASXY-TI3S'!$D222)</f>
        <v>0</v>
      </c>
      <c r="I222" s="18">
        <f>Model!$W$12*((drdp!C222)*'ASXY-TI3S'!$B222+(drdp!F222)*'ASXY-TI3S'!$C222+(drdp!I222)*'ASXY-TI3S'!$D222)</f>
        <v>0</v>
      </c>
      <c r="J222" s="18">
        <f>Model!$W$12*((drdp!D222)*'ASXY-TI3S'!$B222+(drdp!G222)*'ASXY-TI3S'!$C222+(drdp!J222)*'ASXY-TI3S'!$D222)</f>
        <v>0</v>
      </c>
      <c r="K222" s="21">
        <f>SUM(E$3:E221)+H222</f>
        <v>0.2291517283610999</v>
      </c>
      <c r="L222" s="21">
        <f>SUM(F$3:F221)+I222</f>
        <v>-0.10907044334386179</v>
      </c>
      <c r="M222" s="21">
        <f>SUM(G$3:G221)+J222</f>
        <v>0</v>
      </c>
      <c r="N222" s="21"/>
      <c r="O222" s="21"/>
      <c r="P222" s="21"/>
      <c r="Q222" s="19">
        <f t="shared" si="19"/>
        <v>5.2510514610879314E-2</v>
      </c>
      <c r="R222" s="19">
        <f t="shared" si="20"/>
        <v>1.1896361611226565E-2</v>
      </c>
      <c r="S222" s="19">
        <f t="shared" si="21"/>
        <v>0</v>
      </c>
      <c r="T222" s="19">
        <f t="shared" si="22"/>
        <v>-2.4993680605357352E-2</v>
      </c>
      <c r="U222" s="19">
        <f t="shared" si="23"/>
        <v>0</v>
      </c>
      <c r="V222" s="19">
        <f t="shared" si="24"/>
        <v>0</v>
      </c>
    </row>
    <row r="223" spans="1:22" x14ac:dyDescent="0.25">
      <c r="A223" s="26">
        <f>Wellpath!E223</f>
        <v>0</v>
      </c>
      <c r="B223" s="22">
        <v>0</v>
      </c>
      <c r="C223" s="22">
        <v>0</v>
      </c>
      <c r="D223" s="22">
        <f>(TAN(Dip) * SIN(Wellpath!$L223) * COS(Wellpath!$O223) - COS(Wellpath!$L223)) / 2</f>
        <v>-0.5</v>
      </c>
      <c r="E223" s="20">
        <f>Model!$W$12*((drdp!B223+drdp!K223)*'ASXY-TI3S'!$B223+(drdp!E223+drdp!N223)*'ASXY-TI3S'!$C223+(drdp!H223+drdp!Q223)*'ASXY-TI3S'!$D223)</f>
        <v>0</v>
      </c>
      <c r="F223" s="20">
        <f>Model!$W$12*((drdp!C223+drdp!L223)*'ASXY-TI3S'!$B223+(drdp!F223+drdp!O223)*'ASXY-TI3S'!$C223+(drdp!I223+drdp!R223)*'ASXY-TI3S'!$D223)</f>
        <v>0</v>
      </c>
      <c r="G223" s="20">
        <f>Model!$W$12*((drdp!D223+drdp!M223)*'ASXY-TI3S'!$B223+(drdp!G223+drdp!P223)*'ASXY-TI3S'!$C223+(drdp!J223+drdp!S223)*'ASXY-TI3S'!$D223)</f>
        <v>0</v>
      </c>
      <c r="H223" s="18">
        <f>Model!$W$12*((drdp!B223)*'ASXY-TI3S'!$B223+(drdp!E223)*'ASXY-TI3S'!$C223+(drdp!H223)*'ASXY-TI3S'!$D223)</f>
        <v>0</v>
      </c>
      <c r="I223" s="18">
        <f>Model!$W$12*((drdp!C223)*'ASXY-TI3S'!$B223+(drdp!F223)*'ASXY-TI3S'!$C223+(drdp!I223)*'ASXY-TI3S'!$D223)</f>
        <v>0</v>
      </c>
      <c r="J223" s="18">
        <f>Model!$W$12*((drdp!D223)*'ASXY-TI3S'!$B223+(drdp!G223)*'ASXY-TI3S'!$C223+(drdp!J223)*'ASXY-TI3S'!$D223)</f>
        <v>0</v>
      </c>
      <c r="K223" s="21">
        <f>SUM(E$3:E222)+H223</f>
        <v>0.2291517283610999</v>
      </c>
      <c r="L223" s="21">
        <f>SUM(F$3:F222)+I223</f>
        <v>-0.10907044334386179</v>
      </c>
      <c r="M223" s="21">
        <f>SUM(G$3:G222)+J223</f>
        <v>0</v>
      </c>
      <c r="N223" s="21"/>
      <c r="O223" s="21"/>
      <c r="P223" s="21"/>
      <c r="Q223" s="19">
        <f t="shared" si="19"/>
        <v>5.2510514610879314E-2</v>
      </c>
      <c r="R223" s="19">
        <f t="shared" si="20"/>
        <v>1.1896361611226565E-2</v>
      </c>
      <c r="S223" s="19">
        <f t="shared" si="21"/>
        <v>0</v>
      </c>
      <c r="T223" s="19">
        <f t="shared" si="22"/>
        <v>-2.4993680605357352E-2</v>
      </c>
      <c r="U223" s="19">
        <f t="shared" si="23"/>
        <v>0</v>
      </c>
      <c r="V223" s="19">
        <f t="shared" si="24"/>
        <v>0</v>
      </c>
    </row>
    <row r="224" spans="1:22" x14ac:dyDescent="0.25">
      <c r="A224" s="26">
        <f>Wellpath!E224</f>
        <v>0</v>
      </c>
      <c r="B224" s="22">
        <v>0</v>
      </c>
      <c r="C224" s="22">
        <v>0</v>
      </c>
      <c r="D224" s="22">
        <f>(TAN(Dip) * SIN(Wellpath!$L224) * COS(Wellpath!$O224) - COS(Wellpath!$L224)) / 2</f>
        <v>-0.5</v>
      </c>
      <c r="E224" s="20">
        <f>Model!$W$12*((drdp!B224+drdp!K224)*'ASXY-TI3S'!$B224+(drdp!E224+drdp!N224)*'ASXY-TI3S'!$C224+(drdp!H224+drdp!Q224)*'ASXY-TI3S'!$D224)</f>
        <v>0</v>
      </c>
      <c r="F224" s="20">
        <f>Model!$W$12*((drdp!C224+drdp!L224)*'ASXY-TI3S'!$B224+(drdp!F224+drdp!O224)*'ASXY-TI3S'!$C224+(drdp!I224+drdp!R224)*'ASXY-TI3S'!$D224)</f>
        <v>0</v>
      </c>
      <c r="G224" s="20">
        <f>Model!$W$12*((drdp!D224+drdp!M224)*'ASXY-TI3S'!$B224+(drdp!G224+drdp!P224)*'ASXY-TI3S'!$C224+(drdp!J224+drdp!S224)*'ASXY-TI3S'!$D224)</f>
        <v>0</v>
      </c>
      <c r="H224" s="18">
        <f>Model!$W$12*((drdp!B224)*'ASXY-TI3S'!$B224+(drdp!E224)*'ASXY-TI3S'!$C224+(drdp!H224)*'ASXY-TI3S'!$D224)</f>
        <v>0</v>
      </c>
      <c r="I224" s="18">
        <f>Model!$W$12*((drdp!C224)*'ASXY-TI3S'!$B224+(drdp!F224)*'ASXY-TI3S'!$C224+(drdp!I224)*'ASXY-TI3S'!$D224)</f>
        <v>0</v>
      </c>
      <c r="J224" s="18">
        <f>Model!$W$12*((drdp!D224)*'ASXY-TI3S'!$B224+(drdp!G224)*'ASXY-TI3S'!$C224+(drdp!J224)*'ASXY-TI3S'!$D224)</f>
        <v>0</v>
      </c>
      <c r="K224" s="21">
        <f>SUM(E$3:E223)+H224</f>
        <v>0.2291517283610999</v>
      </c>
      <c r="L224" s="21">
        <f>SUM(F$3:F223)+I224</f>
        <v>-0.10907044334386179</v>
      </c>
      <c r="M224" s="21">
        <f>SUM(G$3:G223)+J224</f>
        <v>0</v>
      </c>
      <c r="N224" s="21"/>
      <c r="O224" s="21"/>
      <c r="P224" s="21"/>
      <c r="Q224" s="19">
        <f t="shared" si="19"/>
        <v>5.2510514610879314E-2</v>
      </c>
      <c r="R224" s="19">
        <f t="shared" si="20"/>
        <v>1.1896361611226565E-2</v>
      </c>
      <c r="S224" s="19">
        <f t="shared" si="21"/>
        <v>0</v>
      </c>
      <c r="T224" s="19">
        <f t="shared" si="22"/>
        <v>-2.4993680605357352E-2</v>
      </c>
      <c r="U224" s="19">
        <f t="shared" si="23"/>
        <v>0</v>
      </c>
      <c r="V224" s="19">
        <f t="shared" si="24"/>
        <v>0</v>
      </c>
    </row>
    <row r="225" spans="1:22" x14ac:dyDescent="0.25">
      <c r="A225" s="26">
        <f>Wellpath!E225</f>
        <v>0</v>
      </c>
      <c r="B225" s="22">
        <v>0</v>
      </c>
      <c r="C225" s="22">
        <v>0</v>
      </c>
      <c r="D225" s="22">
        <f>(TAN(Dip) * SIN(Wellpath!$L225) * COS(Wellpath!$O225) - COS(Wellpath!$L225)) / 2</f>
        <v>-0.5</v>
      </c>
      <c r="E225" s="20">
        <f>Model!$W$12*((drdp!B225+drdp!K225)*'ASXY-TI3S'!$B225+(drdp!E225+drdp!N225)*'ASXY-TI3S'!$C225+(drdp!H225+drdp!Q225)*'ASXY-TI3S'!$D225)</f>
        <v>0</v>
      </c>
      <c r="F225" s="20">
        <f>Model!$W$12*((drdp!C225+drdp!L225)*'ASXY-TI3S'!$B225+(drdp!F225+drdp!O225)*'ASXY-TI3S'!$C225+(drdp!I225+drdp!R225)*'ASXY-TI3S'!$D225)</f>
        <v>0</v>
      </c>
      <c r="G225" s="20">
        <f>Model!$W$12*((drdp!D225+drdp!M225)*'ASXY-TI3S'!$B225+(drdp!G225+drdp!P225)*'ASXY-TI3S'!$C225+(drdp!J225+drdp!S225)*'ASXY-TI3S'!$D225)</f>
        <v>0</v>
      </c>
      <c r="H225" s="18">
        <f>Model!$W$12*((drdp!B225)*'ASXY-TI3S'!$B225+(drdp!E225)*'ASXY-TI3S'!$C225+(drdp!H225)*'ASXY-TI3S'!$D225)</f>
        <v>0</v>
      </c>
      <c r="I225" s="18">
        <f>Model!$W$12*((drdp!C225)*'ASXY-TI3S'!$B225+(drdp!F225)*'ASXY-TI3S'!$C225+(drdp!I225)*'ASXY-TI3S'!$D225)</f>
        <v>0</v>
      </c>
      <c r="J225" s="18">
        <f>Model!$W$12*((drdp!D225)*'ASXY-TI3S'!$B225+(drdp!G225)*'ASXY-TI3S'!$C225+(drdp!J225)*'ASXY-TI3S'!$D225)</f>
        <v>0</v>
      </c>
      <c r="K225" s="21">
        <f>SUM(E$3:E224)+H225</f>
        <v>0.2291517283610999</v>
      </c>
      <c r="L225" s="21">
        <f>SUM(F$3:F224)+I225</f>
        <v>-0.10907044334386179</v>
      </c>
      <c r="M225" s="21">
        <f>SUM(G$3:G224)+J225</f>
        <v>0</v>
      </c>
      <c r="N225" s="21"/>
      <c r="O225" s="21"/>
      <c r="P225" s="21"/>
      <c r="Q225" s="19">
        <f t="shared" si="19"/>
        <v>5.2510514610879314E-2</v>
      </c>
      <c r="R225" s="19">
        <f t="shared" si="20"/>
        <v>1.1896361611226565E-2</v>
      </c>
      <c r="S225" s="19">
        <f t="shared" si="21"/>
        <v>0</v>
      </c>
      <c r="T225" s="19">
        <f t="shared" si="22"/>
        <v>-2.4993680605357352E-2</v>
      </c>
      <c r="U225" s="19">
        <f t="shared" si="23"/>
        <v>0</v>
      </c>
      <c r="V225" s="19">
        <f t="shared" si="24"/>
        <v>0</v>
      </c>
    </row>
    <row r="226" spans="1:22" x14ac:dyDescent="0.25">
      <c r="A226" s="26">
        <f>Wellpath!E226</f>
        <v>0</v>
      </c>
      <c r="B226" s="22">
        <v>0</v>
      </c>
      <c r="C226" s="22">
        <v>0</v>
      </c>
      <c r="D226" s="22">
        <f>(TAN(Dip) * SIN(Wellpath!$L226) * COS(Wellpath!$O226) - COS(Wellpath!$L226)) / 2</f>
        <v>-0.5</v>
      </c>
      <c r="E226" s="20">
        <f>Model!$W$12*((drdp!B226+drdp!K226)*'ASXY-TI3S'!$B226+(drdp!E226+drdp!N226)*'ASXY-TI3S'!$C226+(drdp!H226+drdp!Q226)*'ASXY-TI3S'!$D226)</f>
        <v>0</v>
      </c>
      <c r="F226" s="20">
        <f>Model!$W$12*((drdp!C226+drdp!L226)*'ASXY-TI3S'!$B226+(drdp!F226+drdp!O226)*'ASXY-TI3S'!$C226+(drdp!I226+drdp!R226)*'ASXY-TI3S'!$D226)</f>
        <v>0</v>
      </c>
      <c r="G226" s="20">
        <f>Model!$W$12*((drdp!D226+drdp!M226)*'ASXY-TI3S'!$B226+(drdp!G226+drdp!P226)*'ASXY-TI3S'!$C226+(drdp!J226+drdp!S226)*'ASXY-TI3S'!$D226)</f>
        <v>0</v>
      </c>
      <c r="H226" s="18">
        <f>Model!$W$12*((drdp!B226)*'ASXY-TI3S'!$B226+(drdp!E226)*'ASXY-TI3S'!$C226+(drdp!H226)*'ASXY-TI3S'!$D226)</f>
        <v>0</v>
      </c>
      <c r="I226" s="18">
        <f>Model!$W$12*((drdp!C226)*'ASXY-TI3S'!$B226+(drdp!F226)*'ASXY-TI3S'!$C226+(drdp!I226)*'ASXY-TI3S'!$D226)</f>
        <v>0</v>
      </c>
      <c r="J226" s="18">
        <f>Model!$W$12*((drdp!D226)*'ASXY-TI3S'!$B226+(drdp!G226)*'ASXY-TI3S'!$C226+(drdp!J226)*'ASXY-TI3S'!$D226)</f>
        <v>0</v>
      </c>
      <c r="K226" s="21">
        <f>SUM(E$3:E225)+H226</f>
        <v>0.2291517283610999</v>
      </c>
      <c r="L226" s="21">
        <f>SUM(F$3:F225)+I226</f>
        <v>-0.10907044334386179</v>
      </c>
      <c r="M226" s="21">
        <f>SUM(G$3:G225)+J226</f>
        <v>0</v>
      </c>
      <c r="N226" s="21"/>
      <c r="O226" s="21"/>
      <c r="P226" s="21"/>
      <c r="Q226" s="19">
        <f t="shared" si="19"/>
        <v>5.2510514610879314E-2</v>
      </c>
      <c r="R226" s="19">
        <f t="shared" si="20"/>
        <v>1.1896361611226565E-2</v>
      </c>
      <c r="S226" s="19">
        <f t="shared" si="21"/>
        <v>0</v>
      </c>
      <c r="T226" s="19">
        <f t="shared" si="22"/>
        <v>-2.4993680605357352E-2</v>
      </c>
      <c r="U226" s="19">
        <f t="shared" si="23"/>
        <v>0</v>
      </c>
      <c r="V226" s="19">
        <f t="shared" si="24"/>
        <v>0</v>
      </c>
    </row>
    <row r="227" spans="1:22" x14ac:dyDescent="0.25">
      <c r="A227" s="26">
        <f>Wellpath!E227</f>
        <v>0</v>
      </c>
      <c r="B227" s="22">
        <v>0</v>
      </c>
      <c r="C227" s="22">
        <v>0</v>
      </c>
      <c r="D227" s="22">
        <f>(TAN(Dip) * SIN(Wellpath!$L227) * COS(Wellpath!$O227) - COS(Wellpath!$L227)) / 2</f>
        <v>-0.5</v>
      </c>
      <c r="E227" s="20">
        <f>Model!$W$12*((drdp!B227+drdp!K227)*'ASXY-TI3S'!$B227+(drdp!E227+drdp!N227)*'ASXY-TI3S'!$C227+(drdp!H227+drdp!Q227)*'ASXY-TI3S'!$D227)</f>
        <v>0</v>
      </c>
      <c r="F227" s="20">
        <f>Model!$W$12*((drdp!C227+drdp!L227)*'ASXY-TI3S'!$B227+(drdp!F227+drdp!O227)*'ASXY-TI3S'!$C227+(drdp!I227+drdp!R227)*'ASXY-TI3S'!$D227)</f>
        <v>0</v>
      </c>
      <c r="G227" s="20">
        <f>Model!$W$12*((drdp!D227+drdp!M227)*'ASXY-TI3S'!$B227+(drdp!G227+drdp!P227)*'ASXY-TI3S'!$C227+(drdp!J227+drdp!S227)*'ASXY-TI3S'!$D227)</f>
        <v>0</v>
      </c>
      <c r="H227" s="18">
        <f>Model!$W$12*((drdp!B227)*'ASXY-TI3S'!$B227+(drdp!E227)*'ASXY-TI3S'!$C227+(drdp!H227)*'ASXY-TI3S'!$D227)</f>
        <v>0</v>
      </c>
      <c r="I227" s="18">
        <f>Model!$W$12*((drdp!C227)*'ASXY-TI3S'!$B227+(drdp!F227)*'ASXY-TI3S'!$C227+(drdp!I227)*'ASXY-TI3S'!$D227)</f>
        <v>0</v>
      </c>
      <c r="J227" s="18">
        <f>Model!$W$12*((drdp!D227)*'ASXY-TI3S'!$B227+(drdp!G227)*'ASXY-TI3S'!$C227+(drdp!J227)*'ASXY-TI3S'!$D227)</f>
        <v>0</v>
      </c>
      <c r="K227" s="21">
        <f>SUM(E$3:E226)+H227</f>
        <v>0.2291517283610999</v>
      </c>
      <c r="L227" s="21">
        <f>SUM(F$3:F226)+I227</f>
        <v>-0.10907044334386179</v>
      </c>
      <c r="M227" s="21">
        <f>SUM(G$3:G226)+J227</f>
        <v>0</v>
      </c>
      <c r="N227" s="21"/>
      <c r="O227" s="21"/>
      <c r="P227" s="21"/>
      <c r="Q227" s="19">
        <f t="shared" si="19"/>
        <v>5.2510514610879314E-2</v>
      </c>
      <c r="R227" s="19">
        <f t="shared" si="20"/>
        <v>1.1896361611226565E-2</v>
      </c>
      <c r="S227" s="19">
        <f t="shared" si="21"/>
        <v>0</v>
      </c>
      <c r="T227" s="19">
        <f t="shared" si="22"/>
        <v>-2.4993680605357352E-2</v>
      </c>
      <c r="U227" s="19">
        <f t="shared" si="23"/>
        <v>0</v>
      </c>
      <c r="V227" s="19">
        <f t="shared" si="24"/>
        <v>0</v>
      </c>
    </row>
    <row r="228" spans="1:22" x14ac:dyDescent="0.25">
      <c r="A228" s="26">
        <f>Wellpath!E228</f>
        <v>0</v>
      </c>
      <c r="B228" s="22">
        <v>0</v>
      </c>
      <c r="C228" s="22">
        <v>0</v>
      </c>
      <c r="D228" s="22">
        <f>(TAN(Dip) * SIN(Wellpath!$L228) * COS(Wellpath!$O228) - COS(Wellpath!$L228)) / 2</f>
        <v>-0.5</v>
      </c>
      <c r="E228" s="20">
        <f>Model!$W$12*((drdp!B228+drdp!K228)*'ASXY-TI3S'!$B228+(drdp!E228+drdp!N228)*'ASXY-TI3S'!$C228+(drdp!H228+drdp!Q228)*'ASXY-TI3S'!$D228)</f>
        <v>0</v>
      </c>
      <c r="F228" s="20">
        <f>Model!$W$12*((drdp!C228+drdp!L228)*'ASXY-TI3S'!$B228+(drdp!F228+drdp!O228)*'ASXY-TI3S'!$C228+(drdp!I228+drdp!R228)*'ASXY-TI3S'!$D228)</f>
        <v>0</v>
      </c>
      <c r="G228" s="20">
        <f>Model!$W$12*((drdp!D228+drdp!M228)*'ASXY-TI3S'!$B228+(drdp!G228+drdp!P228)*'ASXY-TI3S'!$C228+(drdp!J228+drdp!S228)*'ASXY-TI3S'!$D228)</f>
        <v>0</v>
      </c>
      <c r="H228" s="18">
        <f>Model!$W$12*((drdp!B228)*'ASXY-TI3S'!$B228+(drdp!E228)*'ASXY-TI3S'!$C228+(drdp!H228)*'ASXY-TI3S'!$D228)</f>
        <v>0</v>
      </c>
      <c r="I228" s="18">
        <f>Model!$W$12*((drdp!C228)*'ASXY-TI3S'!$B228+(drdp!F228)*'ASXY-TI3S'!$C228+(drdp!I228)*'ASXY-TI3S'!$D228)</f>
        <v>0</v>
      </c>
      <c r="J228" s="18">
        <f>Model!$W$12*((drdp!D228)*'ASXY-TI3S'!$B228+(drdp!G228)*'ASXY-TI3S'!$C228+(drdp!J228)*'ASXY-TI3S'!$D228)</f>
        <v>0</v>
      </c>
      <c r="K228" s="21">
        <f>SUM(E$3:E227)+H228</f>
        <v>0.2291517283610999</v>
      </c>
      <c r="L228" s="21">
        <f>SUM(F$3:F227)+I228</f>
        <v>-0.10907044334386179</v>
      </c>
      <c r="M228" s="21">
        <f>SUM(G$3:G227)+J228</f>
        <v>0</v>
      </c>
      <c r="N228" s="21"/>
      <c r="O228" s="21"/>
      <c r="P228" s="21"/>
      <c r="Q228" s="19">
        <f t="shared" si="19"/>
        <v>5.2510514610879314E-2</v>
      </c>
      <c r="R228" s="19">
        <f t="shared" si="20"/>
        <v>1.1896361611226565E-2</v>
      </c>
      <c r="S228" s="19">
        <f t="shared" si="21"/>
        <v>0</v>
      </c>
      <c r="T228" s="19">
        <f t="shared" si="22"/>
        <v>-2.4993680605357352E-2</v>
      </c>
      <c r="U228" s="19">
        <f t="shared" si="23"/>
        <v>0</v>
      </c>
      <c r="V228" s="19">
        <f t="shared" si="24"/>
        <v>0</v>
      </c>
    </row>
    <row r="229" spans="1:22" x14ac:dyDescent="0.25">
      <c r="A229" s="26">
        <f>Wellpath!E229</f>
        <v>0</v>
      </c>
      <c r="B229" s="22">
        <v>0</v>
      </c>
      <c r="C229" s="22">
        <v>0</v>
      </c>
      <c r="D229" s="22">
        <f>(TAN(Dip) * SIN(Wellpath!$L229) * COS(Wellpath!$O229) - COS(Wellpath!$L229)) / 2</f>
        <v>-0.5</v>
      </c>
      <c r="E229" s="20">
        <f>Model!$W$12*((drdp!B229+drdp!K229)*'ASXY-TI3S'!$B229+(drdp!E229+drdp!N229)*'ASXY-TI3S'!$C229+(drdp!H229+drdp!Q229)*'ASXY-TI3S'!$D229)</f>
        <v>0</v>
      </c>
      <c r="F229" s="20">
        <f>Model!$W$12*((drdp!C229+drdp!L229)*'ASXY-TI3S'!$B229+(drdp!F229+drdp!O229)*'ASXY-TI3S'!$C229+(drdp!I229+drdp!R229)*'ASXY-TI3S'!$D229)</f>
        <v>0</v>
      </c>
      <c r="G229" s="20">
        <f>Model!$W$12*((drdp!D229+drdp!M229)*'ASXY-TI3S'!$B229+(drdp!G229+drdp!P229)*'ASXY-TI3S'!$C229+(drdp!J229+drdp!S229)*'ASXY-TI3S'!$D229)</f>
        <v>0</v>
      </c>
      <c r="H229" s="18">
        <f>Model!$W$12*((drdp!B229)*'ASXY-TI3S'!$B229+(drdp!E229)*'ASXY-TI3S'!$C229+(drdp!H229)*'ASXY-TI3S'!$D229)</f>
        <v>0</v>
      </c>
      <c r="I229" s="18">
        <f>Model!$W$12*((drdp!C229)*'ASXY-TI3S'!$B229+(drdp!F229)*'ASXY-TI3S'!$C229+(drdp!I229)*'ASXY-TI3S'!$D229)</f>
        <v>0</v>
      </c>
      <c r="J229" s="18">
        <f>Model!$W$12*((drdp!D229)*'ASXY-TI3S'!$B229+(drdp!G229)*'ASXY-TI3S'!$C229+(drdp!J229)*'ASXY-TI3S'!$D229)</f>
        <v>0</v>
      </c>
      <c r="K229" s="21">
        <f>SUM(E$3:E228)+H229</f>
        <v>0.2291517283610999</v>
      </c>
      <c r="L229" s="21">
        <f>SUM(F$3:F228)+I229</f>
        <v>-0.10907044334386179</v>
      </c>
      <c r="M229" s="21">
        <f>SUM(G$3:G228)+J229</f>
        <v>0</v>
      </c>
      <c r="N229" s="21"/>
      <c r="O229" s="21"/>
      <c r="P229" s="21"/>
      <c r="Q229" s="19">
        <f t="shared" si="19"/>
        <v>5.2510514610879314E-2</v>
      </c>
      <c r="R229" s="19">
        <f t="shared" si="20"/>
        <v>1.1896361611226565E-2</v>
      </c>
      <c r="S229" s="19">
        <f t="shared" si="21"/>
        <v>0</v>
      </c>
      <c r="T229" s="19">
        <f t="shared" si="22"/>
        <v>-2.4993680605357352E-2</v>
      </c>
      <c r="U229" s="19">
        <f t="shared" si="23"/>
        <v>0</v>
      </c>
      <c r="V229" s="19">
        <f t="shared" si="24"/>
        <v>0</v>
      </c>
    </row>
    <row r="230" spans="1:22" x14ac:dyDescent="0.25">
      <c r="A230" s="26">
        <f>Wellpath!E230</f>
        <v>0</v>
      </c>
      <c r="B230" s="22">
        <v>0</v>
      </c>
      <c r="C230" s="22">
        <v>0</v>
      </c>
      <c r="D230" s="22">
        <f>(TAN(Dip) * SIN(Wellpath!$L230) * COS(Wellpath!$O230) - COS(Wellpath!$L230)) / 2</f>
        <v>-0.5</v>
      </c>
      <c r="E230" s="20">
        <f>Model!$W$12*((drdp!B230+drdp!K230)*'ASXY-TI3S'!$B230+(drdp!E230+drdp!N230)*'ASXY-TI3S'!$C230+(drdp!H230+drdp!Q230)*'ASXY-TI3S'!$D230)</f>
        <v>0</v>
      </c>
      <c r="F230" s="20">
        <f>Model!$W$12*((drdp!C230+drdp!L230)*'ASXY-TI3S'!$B230+(drdp!F230+drdp!O230)*'ASXY-TI3S'!$C230+(drdp!I230+drdp!R230)*'ASXY-TI3S'!$D230)</f>
        <v>0</v>
      </c>
      <c r="G230" s="20">
        <f>Model!$W$12*((drdp!D230+drdp!M230)*'ASXY-TI3S'!$B230+(drdp!G230+drdp!P230)*'ASXY-TI3S'!$C230+(drdp!J230+drdp!S230)*'ASXY-TI3S'!$D230)</f>
        <v>0</v>
      </c>
      <c r="H230" s="18">
        <f>Model!$W$12*((drdp!B230)*'ASXY-TI3S'!$B230+(drdp!E230)*'ASXY-TI3S'!$C230+(drdp!H230)*'ASXY-TI3S'!$D230)</f>
        <v>0</v>
      </c>
      <c r="I230" s="18">
        <f>Model!$W$12*((drdp!C230)*'ASXY-TI3S'!$B230+(drdp!F230)*'ASXY-TI3S'!$C230+(drdp!I230)*'ASXY-TI3S'!$D230)</f>
        <v>0</v>
      </c>
      <c r="J230" s="18">
        <f>Model!$W$12*((drdp!D230)*'ASXY-TI3S'!$B230+(drdp!G230)*'ASXY-TI3S'!$C230+(drdp!J230)*'ASXY-TI3S'!$D230)</f>
        <v>0</v>
      </c>
      <c r="K230" s="21">
        <f>SUM(E$3:E229)+H230</f>
        <v>0.2291517283610999</v>
      </c>
      <c r="L230" s="21">
        <f>SUM(F$3:F229)+I230</f>
        <v>-0.10907044334386179</v>
      </c>
      <c r="M230" s="21">
        <f>SUM(G$3:G229)+J230</f>
        <v>0</v>
      </c>
      <c r="N230" s="21"/>
      <c r="O230" s="21"/>
      <c r="P230" s="21"/>
      <c r="Q230" s="19">
        <f t="shared" si="19"/>
        <v>5.2510514610879314E-2</v>
      </c>
      <c r="R230" s="19">
        <f t="shared" si="20"/>
        <v>1.1896361611226565E-2</v>
      </c>
      <c r="S230" s="19">
        <f t="shared" si="21"/>
        <v>0</v>
      </c>
      <c r="T230" s="19">
        <f t="shared" si="22"/>
        <v>-2.4993680605357352E-2</v>
      </c>
      <c r="U230" s="19">
        <f t="shared" si="23"/>
        <v>0</v>
      </c>
      <c r="V230" s="19">
        <f t="shared" si="24"/>
        <v>0</v>
      </c>
    </row>
    <row r="231" spans="1:22" x14ac:dyDescent="0.25">
      <c r="A231" s="26">
        <f>Wellpath!E231</f>
        <v>0</v>
      </c>
      <c r="B231" s="22">
        <v>0</v>
      </c>
      <c r="C231" s="22">
        <v>0</v>
      </c>
      <c r="D231" s="22">
        <f>(TAN(Dip) * SIN(Wellpath!$L231) * COS(Wellpath!$O231) - COS(Wellpath!$L231)) / 2</f>
        <v>-0.5</v>
      </c>
      <c r="E231" s="20">
        <f>Model!$W$12*((drdp!B231+drdp!K231)*'ASXY-TI3S'!$B231+(drdp!E231+drdp!N231)*'ASXY-TI3S'!$C231+(drdp!H231+drdp!Q231)*'ASXY-TI3S'!$D231)</f>
        <v>0</v>
      </c>
      <c r="F231" s="20">
        <f>Model!$W$12*((drdp!C231+drdp!L231)*'ASXY-TI3S'!$B231+(drdp!F231+drdp!O231)*'ASXY-TI3S'!$C231+(drdp!I231+drdp!R231)*'ASXY-TI3S'!$D231)</f>
        <v>0</v>
      </c>
      <c r="G231" s="20">
        <f>Model!$W$12*((drdp!D231+drdp!M231)*'ASXY-TI3S'!$B231+(drdp!G231+drdp!P231)*'ASXY-TI3S'!$C231+(drdp!J231+drdp!S231)*'ASXY-TI3S'!$D231)</f>
        <v>0</v>
      </c>
      <c r="H231" s="18">
        <f>Model!$W$12*((drdp!B231)*'ASXY-TI3S'!$B231+(drdp!E231)*'ASXY-TI3S'!$C231+(drdp!H231)*'ASXY-TI3S'!$D231)</f>
        <v>0</v>
      </c>
      <c r="I231" s="18">
        <f>Model!$W$12*((drdp!C231)*'ASXY-TI3S'!$B231+(drdp!F231)*'ASXY-TI3S'!$C231+(drdp!I231)*'ASXY-TI3S'!$D231)</f>
        <v>0</v>
      </c>
      <c r="J231" s="18">
        <f>Model!$W$12*((drdp!D231)*'ASXY-TI3S'!$B231+(drdp!G231)*'ASXY-TI3S'!$C231+(drdp!J231)*'ASXY-TI3S'!$D231)</f>
        <v>0</v>
      </c>
      <c r="K231" s="21">
        <f>SUM(E$3:E230)+H231</f>
        <v>0.2291517283610999</v>
      </c>
      <c r="L231" s="21">
        <f>SUM(F$3:F230)+I231</f>
        <v>-0.10907044334386179</v>
      </c>
      <c r="M231" s="21">
        <f>SUM(G$3:G230)+J231</f>
        <v>0</v>
      </c>
      <c r="N231" s="21"/>
      <c r="O231" s="21"/>
      <c r="P231" s="21"/>
      <c r="Q231" s="19">
        <f t="shared" si="19"/>
        <v>5.2510514610879314E-2</v>
      </c>
      <c r="R231" s="19">
        <f t="shared" si="20"/>
        <v>1.1896361611226565E-2</v>
      </c>
      <c r="S231" s="19">
        <f t="shared" si="21"/>
        <v>0</v>
      </c>
      <c r="T231" s="19">
        <f t="shared" si="22"/>
        <v>-2.4993680605357352E-2</v>
      </c>
      <c r="U231" s="19">
        <f t="shared" si="23"/>
        <v>0</v>
      </c>
      <c r="V231" s="19">
        <f t="shared" si="24"/>
        <v>0</v>
      </c>
    </row>
    <row r="232" spans="1:22" x14ac:dyDescent="0.25">
      <c r="A232" s="26">
        <f>Wellpath!E232</f>
        <v>0</v>
      </c>
      <c r="B232" s="22">
        <v>0</v>
      </c>
      <c r="C232" s="22">
        <v>0</v>
      </c>
      <c r="D232" s="22">
        <f>(TAN(Dip) * SIN(Wellpath!$L232) * COS(Wellpath!$O232) - COS(Wellpath!$L232)) / 2</f>
        <v>-0.5</v>
      </c>
      <c r="E232" s="20">
        <f>Model!$W$12*((drdp!B232+drdp!K232)*'ASXY-TI3S'!$B232+(drdp!E232+drdp!N232)*'ASXY-TI3S'!$C232+(drdp!H232+drdp!Q232)*'ASXY-TI3S'!$D232)</f>
        <v>0</v>
      </c>
      <c r="F232" s="20">
        <f>Model!$W$12*((drdp!C232+drdp!L232)*'ASXY-TI3S'!$B232+(drdp!F232+drdp!O232)*'ASXY-TI3S'!$C232+(drdp!I232+drdp!R232)*'ASXY-TI3S'!$D232)</f>
        <v>0</v>
      </c>
      <c r="G232" s="20">
        <f>Model!$W$12*((drdp!D232+drdp!M232)*'ASXY-TI3S'!$B232+(drdp!G232+drdp!P232)*'ASXY-TI3S'!$C232+(drdp!J232+drdp!S232)*'ASXY-TI3S'!$D232)</f>
        <v>0</v>
      </c>
      <c r="H232" s="18">
        <f>Model!$W$12*((drdp!B232)*'ASXY-TI3S'!$B232+(drdp!E232)*'ASXY-TI3S'!$C232+(drdp!H232)*'ASXY-TI3S'!$D232)</f>
        <v>0</v>
      </c>
      <c r="I232" s="18">
        <f>Model!$W$12*((drdp!C232)*'ASXY-TI3S'!$B232+(drdp!F232)*'ASXY-TI3S'!$C232+(drdp!I232)*'ASXY-TI3S'!$D232)</f>
        <v>0</v>
      </c>
      <c r="J232" s="18">
        <f>Model!$W$12*((drdp!D232)*'ASXY-TI3S'!$B232+(drdp!G232)*'ASXY-TI3S'!$C232+(drdp!J232)*'ASXY-TI3S'!$D232)</f>
        <v>0</v>
      </c>
      <c r="K232" s="21">
        <f>SUM(E$3:E231)+H232</f>
        <v>0.2291517283610999</v>
      </c>
      <c r="L232" s="21">
        <f>SUM(F$3:F231)+I232</f>
        <v>-0.10907044334386179</v>
      </c>
      <c r="M232" s="21">
        <f>SUM(G$3:G231)+J232</f>
        <v>0</v>
      </c>
      <c r="N232" s="21"/>
      <c r="O232" s="21"/>
      <c r="P232" s="21"/>
      <c r="Q232" s="19">
        <f t="shared" si="19"/>
        <v>5.2510514610879314E-2</v>
      </c>
      <c r="R232" s="19">
        <f t="shared" si="20"/>
        <v>1.1896361611226565E-2</v>
      </c>
      <c r="S232" s="19">
        <f t="shared" si="21"/>
        <v>0</v>
      </c>
      <c r="T232" s="19">
        <f t="shared" si="22"/>
        <v>-2.4993680605357352E-2</v>
      </c>
      <c r="U232" s="19">
        <f t="shared" si="23"/>
        <v>0</v>
      </c>
      <c r="V232" s="19">
        <f t="shared" si="24"/>
        <v>0</v>
      </c>
    </row>
    <row r="233" spans="1:22" x14ac:dyDescent="0.25">
      <c r="A233" s="26">
        <f>Wellpath!E233</f>
        <v>0</v>
      </c>
      <c r="B233" s="22">
        <v>0</v>
      </c>
      <c r="C233" s="22">
        <v>0</v>
      </c>
      <c r="D233" s="22">
        <f>(TAN(Dip) * SIN(Wellpath!$L233) * COS(Wellpath!$O233) - COS(Wellpath!$L233)) / 2</f>
        <v>-0.5</v>
      </c>
      <c r="E233" s="20">
        <f>Model!$W$12*((drdp!B233+drdp!K233)*'ASXY-TI3S'!$B233+(drdp!E233+drdp!N233)*'ASXY-TI3S'!$C233+(drdp!H233+drdp!Q233)*'ASXY-TI3S'!$D233)</f>
        <v>0</v>
      </c>
      <c r="F233" s="20">
        <f>Model!$W$12*((drdp!C233+drdp!L233)*'ASXY-TI3S'!$B233+(drdp!F233+drdp!O233)*'ASXY-TI3S'!$C233+(drdp!I233+drdp!R233)*'ASXY-TI3S'!$D233)</f>
        <v>0</v>
      </c>
      <c r="G233" s="20">
        <f>Model!$W$12*((drdp!D233+drdp!M233)*'ASXY-TI3S'!$B233+(drdp!G233+drdp!P233)*'ASXY-TI3S'!$C233+(drdp!J233+drdp!S233)*'ASXY-TI3S'!$D233)</f>
        <v>0</v>
      </c>
      <c r="H233" s="18">
        <f>Model!$W$12*((drdp!B233)*'ASXY-TI3S'!$B233+(drdp!E233)*'ASXY-TI3S'!$C233+(drdp!H233)*'ASXY-TI3S'!$D233)</f>
        <v>0</v>
      </c>
      <c r="I233" s="18">
        <f>Model!$W$12*((drdp!C233)*'ASXY-TI3S'!$B233+(drdp!F233)*'ASXY-TI3S'!$C233+(drdp!I233)*'ASXY-TI3S'!$D233)</f>
        <v>0</v>
      </c>
      <c r="J233" s="18">
        <f>Model!$W$12*((drdp!D233)*'ASXY-TI3S'!$B233+(drdp!G233)*'ASXY-TI3S'!$C233+(drdp!J233)*'ASXY-TI3S'!$D233)</f>
        <v>0</v>
      </c>
      <c r="K233" s="21">
        <f>SUM(E$3:E232)+H233</f>
        <v>0.2291517283610999</v>
      </c>
      <c r="L233" s="21">
        <f>SUM(F$3:F232)+I233</f>
        <v>-0.10907044334386179</v>
      </c>
      <c r="M233" s="21">
        <f>SUM(G$3:G232)+J233</f>
        <v>0</v>
      </c>
      <c r="N233" s="21"/>
      <c r="O233" s="21"/>
      <c r="P233" s="21"/>
      <c r="Q233" s="19">
        <f t="shared" si="19"/>
        <v>5.2510514610879314E-2</v>
      </c>
      <c r="R233" s="19">
        <f t="shared" si="20"/>
        <v>1.1896361611226565E-2</v>
      </c>
      <c r="S233" s="19">
        <f t="shared" si="21"/>
        <v>0</v>
      </c>
      <c r="T233" s="19">
        <f t="shared" si="22"/>
        <v>-2.4993680605357352E-2</v>
      </c>
      <c r="U233" s="19">
        <f t="shared" si="23"/>
        <v>0</v>
      </c>
      <c r="V233" s="19">
        <f t="shared" si="24"/>
        <v>0</v>
      </c>
    </row>
    <row r="234" spans="1:22" x14ac:dyDescent="0.25">
      <c r="A234" s="26">
        <f>Wellpath!E234</f>
        <v>0</v>
      </c>
      <c r="B234" s="22">
        <v>0</v>
      </c>
      <c r="C234" s="22">
        <v>0</v>
      </c>
      <c r="D234" s="22">
        <f>(TAN(Dip) * SIN(Wellpath!$L234) * COS(Wellpath!$O234) - COS(Wellpath!$L234)) / 2</f>
        <v>-0.5</v>
      </c>
      <c r="E234" s="20">
        <f>Model!$W$12*((drdp!B234+drdp!K234)*'ASXY-TI3S'!$B234+(drdp!E234+drdp!N234)*'ASXY-TI3S'!$C234+(drdp!H234+drdp!Q234)*'ASXY-TI3S'!$D234)</f>
        <v>0</v>
      </c>
      <c r="F234" s="20">
        <f>Model!$W$12*((drdp!C234+drdp!L234)*'ASXY-TI3S'!$B234+(drdp!F234+drdp!O234)*'ASXY-TI3S'!$C234+(drdp!I234+drdp!R234)*'ASXY-TI3S'!$D234)</f>
        <v>0</v>
      </c>
      <c r="G234" s="20">
        <f>Model!$W$12*((drdp!D234+drdp!M234)*'ASXY-TI3S'!$B234+(drdp!G234+drdp!P234)*'ASXY-TI3S'!$C234+(drdp!J234+drdp!S234)*'ASXY-TI3S'!$D234)</f>
        <v>0</v>
      </c>
      <c r="H234" s="18">
        <f>Model!$W$12*((drdp!B234)*'ASXY-TI3S'!$B234+(drdp!E234)*'ASXY-TI3S'!$C234+(drdp!H234)*'ASXY-TI3S'!$D234)</f>
        <v>0</v>
      </c>
      <c r="I234" s="18">
        <f>Model!$W$12*((drdp!C234)*'ASXY-TI3S'!$B234+(drdp!F234)*'ASXY-TI3S'!$C234+(drdp!I234)*'ASXY-TI3S'!$D234)</f>
        <v>0</v>
      </c>
      <c r="J234" s="18">
        <f>Model!$W$12*((drdp!D234)*'ASXY-TI3S'!$B234+(drdp!G234)*'ASXY-TI3S'!$C234+(drdp!J234)*'ASXY-TI3S'!$D234)</f>
        <v>0</v>
      </c>
      <c r="K234" s="21">
        <f>SUM(E$3:E233)+H234</f>
        <v>0.2291517283610999</v>
      </c>
      <c r="L234" s="21">
        <f>SUM(F$3:F233)+I234</f>
        <v>-0.10907044334386179</v>
      </c>
      <c r="M234" s="21">
        <f>SUM(G$3:G233)+J234</f>
        <v>0</v>
      </c>
      <c r="N234" s="21"/>
      <c r="O234" s="21"/>
      <c r="P234" s="21"/>
      <c r="Q234" s="19">
        <f t="shared" si="19"/>
        <v>5.2510514610879314E-2</v>
      </c>
      <c r="R234" s="19">
        <f t="shared" si="20"/>
        <v>1.1896361611226565E-2</v>
      </c>
      <c r="S234" s="19">
        <f t="shared" si="21"/>
        <v>0</v>
      </c>
      <c r="T234" s="19">
        <f t="shared" si="22"/>
        <v>-2.4993680605357352E-2</v>
      </c>
      <c r="U234" s="19">
        <f t="shared" si="23"/>
        <v>0</v>
      </c>
      <c r="V234" s="19">
        <f t="shared" si="24"/>
        <v>0</v>
      </c>
    </row>
    <row r="235" spans="1:22" x14ac:dyDescent="0.25">
      <c r="A235" s="26">
        <f>Wellpath!E235</f>
        <v>0</v>
      </c>
      <c r="B235" s="22">
        <v>0</v>
      </c>
      <c r="C235" s="22">
        <v>0</v>
      </c>
      <c r="D235" s="22">
        <f>(TAN(Dip) * SIN(Wellpath!$L235) * COS(Wellpath!$O235) - COS(Wellpath!$L235)) / 2</f>
        <v>-0.5</v>
      </c>
      <c r="E235" s="20">
        <f>Model!$W$12*((drdp!B235+drdp!K235)*'ASXY-TI3S'!$B235+(drdp!E235+drdp!N235)*'ASXY-TI3S'!$C235+(drdp!H235+drdp!Q235)*'ASXY-TI3S'!$D235)</f>
        <v>0</v>
      </c>
      <c r="F235" s="20">
        <f>Model!$W$12*((drdp!C235+drdp!L235)*'ASXY-TI3S'!$B235+(drdp!F235+drdp!O235)*'ASXY-TI3S'!$C235+(drdp!I235+drdp!R235)*'ASXY-TI3S'!$D235)</f>
        <v>0</v>
      </c>
      <c r="G235" s="20">
        <f>Model!$W$12*((drdp!D235+drdp!M235)*'ASXY-TI3S'!$B235+(drdp!G235+drdp!P235)*'ASXY-TI3S'!$C235+(drdp!J235+drdp!S235)*'ASXY-TI3S'!$D235)</f>
        <v>0</v>
      </c>
      <c r="H235" s="18">
        <f>Model!$W$12*((drdp!B235)*'ASXY-TI3S'!$B235+(drdp!E235)*'ASXY-TI3S'!$C235+(drdp!H235)*'ASXY-TI3S'!$D235)</f>
        <v>0</v>
      </c>
      <c r="I235" s="18">
        <f>Model!$W$12*((drdp!C235)*'ASXY-TI3S'!$B235+(drdp!F235)*'ASXY-TI3S'!$C235+(drdp!I235)*'ASXY-TI3S'!$D235)</f>
        <v>0</v>
      </c>
      <c r="J235" s="18">
        <f>Model!$W$12*((drdp!D235)*'ASXY-TI3S'!$B235+(drdp!G235)*'ASXY-TI3S'!$C235+(drdp!J235)*'ASXY-TI3S'!$D235)</f>
        <v>0</v>
      </c>
      <c r="K235" s="21">
        <f>SUM(E$3:E234)+H235</f>
        <v>0.2291517283610999</v>
      </c>
      <c r="L235" s="21">
        <f>SUM(F$3:F234)+I235</f>
        <v>-0.10907044334386179</v>
      </c>
      <c r="M235" s="21">
        <f>SUM(G$3:G234)+J235</f>
        <v>0</v>
      </c>
      <c r="N235" s="21"/>
      <c r="O235" s="21"/>
      <c r="P235" s="21"/>
      <c r="Q235" s="19">
        <f t="shared" si="19"/>
        <v>5.2510514610879314E-2</v>
      </c>
      <c r="R235" s="19">
        <f t="shared" si="20"/>
        <v>1.1896361611226565E-2</v>
      </c>
      <c r="S235" s="19">
        <f t="shared" si="21"/>
        <v>0</v>
      </c>
      <c r="T235" s="19">
        <f t="shared" si="22"/>
        <v>-2.4993680605357352E-2</v>
      </c>
      <c r="U235" s="19">
        <f t="shared" si="23"/>
        <v>0</v>
      </c>
      <c r="V235" s="19">
        <f t="shared" si="24"/>
        <v>0</v>
      </c>
    </row>
    <row r="236" spans="1:22" x14ac:dyDescent="0.25">
      <c r="A236" s="26">
        <f>Wellpath!E236</f>
        <v>0</v>
      </c>
      <c r="B236" s="22">
        <v>0</v>
      </c>
      <c r="C236" s="22">
        <v>0</v>
      </c>
      <c r="D236" s="22">
        <f>(TAN(Dip) * SIN(Wellpath!$L236) * COS(Wellpath!$O236) - COS(Wellpath!$L236)) / 2</f>
        <v>-0.5</v>
      </c>
      <c r="E236" s="20">
        <f>Model!$W$12*((drdp!B236+drdp!K236)*'ASXY-TI3S'!$B236+(drdp!E236+drdp!N236)*'ASXY-TI3S'!$C236+(drdp!H236+drdp!Q236)*'ASXY-TI3S'!$D236)</f>
        <v>0</v>
      </c>
      <c r="F236" s="20">
        <f>Model!$W$12*((drdp!C236+drdp!L236)*'ASXY-TI3S'!$B236+(drdp!F236+drdp!O236)*'ASXY-TI3S'!$C236+(drdp!I236+drdp!R236)*'ASXY-TI3S'!$D236)</f>
        <v>0</v>
      </c>
      <c r="G236" s="20">
        <f>Model!$W$12*((drdp!D236+drdp!M236)*'ASXY-TI3S'!$B236+(drdp!G236+drdp!P236)*'ASXY-TI3S'!$C236+(drdp!J236+drdp!S236)*'ASXY-TI3S'!$D236)</f>
        <v>0</v>
      </c>
      <c r="H236" s="18">
        <f>Model!$W$12*((drdp!B236)*'ASXY-TI3S'!$B236+(drdp!E236)*'ASXY-TI3S'!$C236+(drdp!H236)*'ASXY-TI3S'!$D236)</f>
        <v>0</v>
      </c>
      <c r="I236" s="18">
        <f>Model!$W$12*((drdp!C236)*'ASXY-TI3S'!$B236+(drdp!F236)*'ASXY-TI3S'!$C236+(drdp!I236)*'ASXY-TI3S'!$D236)</f>
        <v>0</v>
      </c>
      <c r="J236" s="18">
        <f>Model!$W$12*((drdp!D236)*'ASXY-TI3S'!$B236+(drdp!G236)*'ASXY-TI3S'!$C236+(drdp!J236)*'ASXY-TI3S'!$D236)</f>
        <v>0</v>
      </c>
      <c r="K236" s="21">
        <f>SUM(E$3:E235)+H236</f>
        <v>0.2291517283610999</v>
      </c>
      <c r="L236" s="21">
        <f>SUM(F$3:F235)+I236</f>
        <v>-0.10907044334386179</v>
      </c>
      <c r="M236" s="21">
        <f>SUM(G$3:G235)+J236</f>
        <v>0</v>
      </c>
      <c r="N236" s="21"/>
      <c r="O236" s="21"/>
      <c r="P236" s="21"/>
      <c r="Q236" s="19">
        <f t="shared" si="19"/>
        <v>5.2510514610879314E-2</v>
      </c>
      <c r="R236" s="19">
        <f t="shared" si="20"/>
        <v>1.1896361611226565E-2</v>
      </c>
      <c r="S236" s="19">
        <f t="shared" si="21"/>
        <v>0</v>
      </c>
      <c r="T236" s="19">
        <f t="shared" si="22"/>
        <v>-2.4993680605357352E-2</v>
      </c>
      <c r="U236" s="19">
        <f t="shared" si="23"/>
        <v>0</v>
      </c>
      <c r="V236" s="19">
        <f t="shared" si="24"/>
        <v>0</v>
      </c>
    </row>
    <row r="237" spans="1:22" x14ac:dyDescent="0.25">
      <c r="A237" s="26">
        <f>Wellpath!E237</f>
        <v>0</v>
      </c>
      <c r="B237" s="22">
        <v>0</v>
      </c>
      <c r="C237" s="22">
        <v>0</v>
      </c>
      <c r="D237" s="22">
        <f>(TAN(Dip) * SIN(Wellpath!$L237) * COS(Wellpath!$O237) - COS(Wellpath!$L237)) / 2</f>
        <v>-0.5</v>
      </c>
      <c r="E237" s="20">
        <f>Model!$W$12*((drdp!B237+drdp!K237)*'ASXY-TI3S'!$B237+(drdp!E237+drdp!N237)*'ASXY-TI3S'!$C237+(drdp!H237+drdp!Q237)*'ASXY-TI3S'!$D237)</f>
        <v>0</v>
      </c>
      <c r="F237" s="20">
        <f>Model!$W$12*((drdp!C237+drdp!L237)*'ASXY-TI3S'!$B237+(drdp!F237+drdp!O237)*'ASXY-TI3S'!$C237+(drdp!I237+drdp!R237)*'ASXY-TI3S'!$D237)</f>
        <v>0</v>
      </c>
      <c r="G237" s="20">
        <f>Model!$W$12*((drdp!D237+drdp!M237)*'ASXY-TI3S'!$B237+(drdp!G237+drdp!P237)*'ASXY-TI3S'!$C237+(drdp!J237+drdp!S237)*'ASXY-TI3S'!$D237)</f>
        <v>0</v>
      </c>
      <c r="H237" s="18">
        <f>Model!$W$12*((drdp!B237)*'ASXY-TI3S'!$B237+(drdp!E237)*'ASXY-TI3S'!$C237+(drdp!H237)*'ASXY-TI3S'!$D237)</f>
        <v>0</v>
      </c>
      <c r="I237" s="18">
        <f>Model!$W$12*((drdp!C237)*'ASXY-TI3S'!$B237+(drdp!F237)*'ASXY-TI3S'!$C237+(drdp!I237)*'ASXY-TI3S'!$D237)</f>
        <v>0</v>
      </c>
      <c r="J237" s="18">
        <f>Model!$W$12*((drdp!D237)*'ASXY-TI3S'!$B237+(drdp!G237)*'ASXY-TI3S'!$C237+(drdp!J237)*'ASXY-TI3S'!$D237)</f>
        <v>0</v>
      </c>
      <c r="K237" s="21">
        <f>SUM(E$3:E236)+H237</f>
        <v>0.2291517283610999</v>
      </c>
      <c r="L237" s="21">
        <f>SUM(F$3:F236)+I237</f>
        <v>-0.10907044334386179</v>
      </c>
      <c r="M237" s="21">
        <f>SUM(G$3:G236)+J237</f>
        <v>0</v>
      </c>
      <c r="N237" s="21"/>
      <c r="O237" s="21"/>
      <c r="P237" s="21"/>
      <c r="Q237" s="19">
        <f t="shared" si="19"/>
        <v>5.2510514610879314E-2</v>
      </c>
      <c r="R237" s="19">
        <f t="shared" si="20"/>
        <v>1.1896361611226565E-2</v>
      </c>
      <c r="S237" s="19">
        <f t="shared" si="21"/>
        <v>0</v>
      </c>
      <c r="T237" s="19">
        <f t="shared" si="22"/>
        <v>-2.4993680605357352E-2</v>
      </c>
      <c r="U237" s="19">
        <f t="shared" si="23"/>
        <v>0</v>
      </c>
      <c r="V237" s="19">
        <f t="shared" si="24"/>
        <v>0</v>
      </c>
    </row>
    <row r="238" spans="1:22" x14ac:dyDescent="0.25">
      <c r="A238" s="26">
        <f>Wellpath!E238</f>
        <v>0</v>
      </c>
      <c r="B238" s="22">
        <v>0</v>
      </c>
      <c r="C238" s="22">
        <v>0</v>
      </c>
      <c r="D238" s="22">
        <f>(TAN(Dip) * SIN(Wellpath!$L238) * COS(Wellpath!$O238) - COS(Wellpath!$L238)) / 2</f>
        <v>-0.5</v>
      </c>
      <c r="E238" s="20">
        <f>Model!$W$12*((drdp!B238+drdp!K238)*'ASXY-TI3S'!$B238+(drdp!E238+drdp!N238)*'ASXY-TI3S'!$C238+(drdp!H238+drdp!Q238)*'ASXY-TI3S'!$D238)</f>
        <v>0</v>
      </c>
      <c r="F238" s="20">
        <f>Model!$W$12*((drdp!C238+drdp!L238)*'ASXY-TI3S'!$B238+(drdp!F238+drdp!O238)*'ASXY-TI3S'!$C238+(drdp!I238+drdp!R238)*'ASXY-TI3S'!$D238)</f>
        <v>0</v>
      </c>
      <c r="G238" s="20">
        <f>Model!$W$12*((drdp!D238+drdp!M238)*'ASXY-TI3S'!$B238+(drdp!G238+drdp!P238)*'ASXY-TI3S'!$C238+(drdp!J238+drdp!S238)*'ASXY-TI3S'!$D238)</f>
        <v>0</v>
      </c>
      <c r="H238" s="18">
        <f>Model!$W$12*((drdp!B238)*'ASXY-TI3S'!$B238+(drdp!E238)*'ASXY-TI3S'!$C238+(drdp!H238)*'ASXY-TI3S'!$D238)</f>
        <v>0</v>
      </c>
      <c r="I238" s="18">
        <f>Model!$W$12*((drdp!C238)*'ASXY-TI3S'!$B238+(drdp!F238)*'ASXY-TI3S'!$C238+(drdp!I238)*'ASXY-TI3S'!$D238)</f>
        <v>0</v>
      </c>
      <c r="J238" s="18">
        <f>Model!$W$12*((drdp!D238)*'ASXY-TI3S'!$B238+(drdp!G238)*'ASXY-TI3S'!$C238+(drdp!J238)*'ASXY-TI3S'!$D238)</f>
        <v>0</v>
      </c>
      <c r="K238" s="21">
        <f>SUM(E$3:E237)+H238</f>
        <v>0.2291517283610999</v>
      </c>
      <c r="L238" s="21">
        <f>SUM(F$3:F237)+I238</f>
        <v>-0.10907044334386179</v>
      </c>
      <c r="M238" s="21">
        <f>SUM(G$3:G237)+J238</f>
        <v>0</v>
      </c>
      <c r="N238" s="21"/>
      <c r="O238" s="21"/>
      <c r="P238" s="21"/>
      <c r="Q238" s="19">
        <f t="shared" si="19"/>
        <v>5.2510514610879314E-2</v>
      </c>
      <c r="R238" s="19">
        <f t="shared" si="20"/>
        <v>1.1896361611226565E-2</v>
      </c>
      <c r="S238" s="19">
        <f t="shared" si="21"/>
        <v>0</v>
      </c>
      <c r="T238" s="19">
        <f t="shared" si="22"/>
        <v>-2.4993680605357352E-2</v>
      </c>
      <c r="U238" s="19">
        <f t="shared" si="23"/>
        <v>0</v>
      </c>
      <c r="V238" s="19">
        <f t="shared" si="24"/>
        <v>0</v>
      </c>
    </row>
    <row r="239" spans="1:22" x14ac:dyDescent="0.25">
      <c r="A239" s="26">
        <f>Wellpath!E239</f>
        <v>0</v>
      </c>
      <c r="B239" s="22">
        <v>0</v>
      </c>
      <c r="C239" s="22">
        <v>0</v>
      </c>
      <c r="D239" s="22">
        <f>(TAN(Dip) * SIN(Wellpath!$L239) * COS(Wellpath!$O239) - COS(Wellpath!$L239)) / 2</f>
        <v>-0.5</v>
      </c>
      <c r="E239" s="20">
        <f>Model!$W$12*((drdp!B239+drdp!K239)*'ASXY-TI3S'!$B239+(drdp!E239+drdp!N239)*'ASXY-TI3S'!$C239+(drdp!H239+drdp!Q239)*'ASXY-TI3S'!$D239)</f>
        <v>0</v>
      </c>
      <c r="F239" s="20">
        <f>Model!$W$12*((drdp!C239+drdp!L239)*'ASXY-TI3S'!$B239+(drdp!F239+drdp!O239)*'ASXY-TI3S'!$C239+(drdp!I239+drdp!R239)*'ASXY-TI3S'!$D239)</f>
        <v>0</v>
      </c>
      <c r="G239" s="20">
        <f>Model!$W$12*((drdp!D239+drdp!M239)*'ASXY-TI3S'!$B239+(drdp!G239+drdp!P239)*'ASXY-TI3S'!$C239+(drdp!J239+drdp!S239)*'ASXY-TI3S'!$D239)</f>
        <v>0</v>
      </c>
      <c r="H239" s="18">
        <f>Model!$W$12*((drdp!B239)*'ASXY-TI3S'!$B239+(drdp!E239)*'ASXY-TI3S'!$C239+(drdp!H239)*'ASXY-TI3S'!$D239)</f>
        <v>0</v>
      </c>
      <c r="I239" s="18">
        <f>Model!$W$12*((drdp!C239)*'ASXY-TI3S'!$B239+(drdp!F239)*'ASXY-TI3S'!$C239+(drdp!I239)*'ASXY-TI3S'!$D239)</f>
        <v>0</v>
      </c>
      <c r="J239" s="18">
        <f>Model!$W$12*((drdp!D239)*'ASXY-TI3S'!$B239+(drdp!G239)*'ASXY-TI3S'!$C239+(drdp!J239)*'ASXY-TI3S'!$D239)</f>
        <v>0</v>
      </c>
      <c r="K239" s="21">
        <f>SUM(E$3:E238)+H239</f>
        <v>0.2291517283610999</v>
      </c>
      <c r="L239" s="21">
        <f>SUM(F$3:F238)+I239</f>
        <v>-0.10907044334386179</v>
      </c>
      <c r="M239" s="21">
        <f>SUM(G$3:G238)+J239</f>
        <v>0</v>
      </c>
      <c r="N239" s="21"/>
      <c r="O239" s="21"/>
      <c r="P239" s="21"/>
      <c r="Q239" s="19">
        <f t="shared" si="19"/>
        <v>5.2510514610879314E-2</v>
      </c>
      <c r="R239" s="19">
        <f t="shared" si="20"/>
        <v>1.1896361611226565E-2</v>
      </c>
      <c r="S239" s="19">
        <f t="shared" si="21"/>
        <v>0</v>
      </c>
      <c r="T239" s="19">
        <f t="shared" si="22"/>
        <v>-2.4993680605357352E-2</v>
      </c>
      <c r="U239" s="19">
        <f t="shared" si="23"/>
        <v>0</v>
      </c>
      <c r="V239" s="19">
        <f t="shared" si="24"/>
        <v>0</v>
      </c>
    </row>
    <row r="240" spans="1:22" x14ac:dyDescent="0.25">
      <c r="A240" s="26">
        <f>Wellpath!E240</f>
        <v>0</v>
      </c>
      <c r="B240" s="22">
        <v>0</v>
      </c>
      <c r="C240" s="22">
        <v>0</v>
      </c>
      <c r="D240" s="22">
        <f>(TAN(Dip) * SIN(Wellpath!$L240) * COS(Wellpath!$O240) - COS(Wellpath!$L240)) / 2</f>
        <v>-0.5</v>
      </c>
      <c r="E240" s="20">
        <f>Model!$W$12*((drdp!B240+drdp!K240)*'ASXY-TI3S'!$B240+(drdp!E240+drdp!N240)*'ASXY-TI3S'!$C240+(drdp!H240+drdp!Q240)*'ASXY-TI3S'!$D240)</f>
        <v>0</v>
      </c>
      <c r="F240" s="20">
        <f>Model!$W$12*((drdp!C240+drdp!L240)*'ASXY-TI3S'!$B240+(drdp!F240+drdp!O240)*'ASXY-TI3S'!$C240+(drdp!I240+drdp!R240)*'ASXY-TI3S'!$D240)</f>
        <v>0</v>
      </c>
      <c r="G240" s="20">
        <f>Model!$W$12*((drdp!D240+drdp!M240)*'ASXY-TI3S'!$B240+(drdp!G240+drdp!P240)*'ASXY-TI3S'!$C240+(drdp!J240+drdp!S240)*'ASXY-TI3S'!$D240)</f>
        <v>0</v>
      </c>
      <c r="H240" s="18">
        <f>Model!$W$12*((drdp!B240)*'ASXY-TI3S'!$B240+(drdp!E240)*'ASXY-TI3S'!$C240+(drdp!H240)*'ASXY-TI3S'!$D240)</f>
        <v>0</v>
      </c>
      <c r="I240" s="18">
        <f>Model!$W$12*((drdp!C240)*'ASXY-TI3S'!$B240+(drdp!F240)*'ASXY-TI3S'!$C240+(drdp!I240)*'ASXY-TI3S'!$D240)</f>
        <v>0</v>
      </c>
      <c r="J240" s="18">
        <f>Model!$W$12*((drdp!D240)*'ASXY-TI3S'!$B240+(drdp!G240)*'ASXY-TI3S'!$C240+(drdp!J240)*'ASXY-TI3S'!$D240)</f>
        <v>0</v>
      </c>
      <c r="K240" s="21">
        <f>SUM(E$3:E239)+H240</f>
        <v>0.2291517283610999</v>
      </c>
      <c r="L240" s="21">
        <f>SUM(F$3:F239)+I240</f>
        <v>-0.10907044334386179</v>
      </c>
      <c r="M240" s="21">
        <f>SUM(G$3:G239)+J240</f>
        <v>0</v>
      </c>
      <c r="N240" s="21"/>
      <c r="O240" s="21"/>
      <c r="P240" s="21"/>
      <c r="Q240" s="19">
        <f t="shared" si="19"/>
        <v>5.2510514610879314E-2</v>
      </c>
      <c r="R240" s="19">
        <f t="shared" si="20"/>
        <v>1.1896361611226565E-2</v>
      </c>
      <c r="S240" s="19">
        <f t="shared" si="21"/>
        <v>0</v>
      </c>
      <c r="T240" s="19">
        <f t="shared" si="22"/>
        <v>-2.4993680605357352E-2</v>
      </c>
      <c r="U240" s="19">
        <f t="shared" si="23"/>
        <v>0</v>
      </c>
      <c r="V240" s="19">
        <f t="shared" si="24"/>
        <v>0</v>
      </c>
    </row>
    <row r="241" spans="1:22" x14ac:dyDescent="0.25">
      <c r="A241" s="26">
        <f>Wellpath!E241</f>
        <v>0</v>
      </c>
      <c r="B241" s="22">
        <v>0</v>
      </c>
      <c r="C241" s="22">
        <v>0</v>
      </c>
      <c r="D241" s="22">
        <f>(TAN(Dip) * SIN(Wellpath!$L241) * COS(Wellpath!$O241) - COS(Wellpath!$L241)) / 2</f>
        <v>-0.5</v>
      </c>
      <c r="E241" s="20">
        <f>Model!$W$12*((drdp!B241+drdp!K241)*'ASXY-TI3S'!$B241+(drdp!E241+drdp!N241)*'ASXY-TI3S'!$C241+(drdp!H241+drdp!Q241)*'ASXY-TI3S'!$D241)</f>
        <v>0</v>
      </c>
      <c r="F241" s="20">
        <f>Model!$W$12*((drdp!C241+drdp!L241)*'ASXY-TI3S'!$B241+(drdp!F241+drdp!O241)*'ASXY-TI3S'!$C241+(drdp!I241+drdp!R241)*'ASXY-TI3S'!$D241)</f>
        <v>0</v>
      </c>
      <c r="G241" s="20">
        <f>Model!$W$12*((drdp!D241+drdp!M241)*'ASXY-TI3S'!$B241+(drdp!G241+drdp!P241)*'ASXY-TI3S'!$C241+(drdp!J241+drdp!S241)*'ASXY-TI3S'!$D241)</f>
        <v>0</v>
      </c>
      <c r="H241" s="18">
        <f>Model!$W$12*((drdp!B241)*'ASXY-TI3S'!$B241+(drdp!E241)*'ASXY-TI3S'!$C241+(drdp!H241)*'ASXY-TI3S'!$D241)</f>
        <v>0</v>
      </c>
      <c r="I241" s="18">
        <f>Model!$W$12*((drdp!C241)*'ASXY-TI3S'!$B241+(drdp!F241)*'ASXY-TI3S'!$C241+(drdp!I241)*'ASXY-TI3S'!$D241)</f>
        <v>0</v>
      </c>
      <c r="J241" s="18">
        <f>Model!$W$12*((drdp!D241)*'ASXY-TI3S'!$B241+(drdp!G241)*'ASXY-TI3S'!$C241+(drdp!J241)*'ASXY-TI3S'!$D241)</f>
        <v>0</v>
      </c>
      <c r="K241" s="21">
        <f>SUM(E$3:E240)+H241</f>
        <v>0.2291517283610999</v>
      </c>
      <c r="L241" s="21">
        <f>SUM(F$3:F240)+I241</f>
        <v>-0.10907044334386179</v>
      </c>
      <c r="M241" s="21">
        <f>SUM(G$3:G240)+J241</f>
        <v>0</v>
      </c>
      <c r="N241" s="21"/>
      <c r="O241" s="21"/>
      <c r="P241" s="21"/>
      <c r="Q241" s="19">
        <f t="shared" si="19"/>
        <v>5.2510514610879314E-2</v>
      </c>
      <c r="R241" s="19">
        <f t="shared" si="20"/>
        <v>1.1896361611226565E-2</v>
      </c>
      <c r="S241" s="19">
        <f t="shared" si="21"/>
        <v>0</v>
      </c>
      <c r="T241" s="19">
        <f t="shared" si="22"/>
        <v>-2.4993680605357352E-2</v>
      </c>
      <c r="U241" s="19">
        <f t="shared" si="23"/>
        <v>0</v>
      </c>
      <c r="V241" s="19">
        <f t="shared" si="24"/>
        <v>0</v>
      </c>
    </row>
    <row r="242" spans="1:22" x14ac:dyDescent="0.25">
      <c r="A242" s="26">
        <f>Wellpath!E242</f>
        <v>0</v>
      </c>
      <c r="B242" s="22">
        <v>0</v>
      </c>
      <c r="C242" s="22">
        <v>0</v>
      </c>
      <c r="D242" s="22">
        <f>(TAN(Dip) * SIN(Wellpath!$L242) * COS(Wellpath!$O242) - COS(Wellpath!$L242)) / 2</f>
        <v>-0.5</v>
      </c>
      <c r="E242" s="20">
        <f>Model!$W$12*((drdp!B242+drdp!K242)*'ASXY-TI3S'!$B242+(drdp!E242+drdp!N242)*'ASXY-TI3S'!$C242+(drdp!H242+drdp!Q242)*'ASXY-TI3S'!$D242)</f>
        <v>0</v>
      </c>
      <c r="F242" s="20">
        <f>Model!$W$12*((drdp!C242+drdp!L242)*'ASXY-TI3S'!$B242+(drdp!F242+drdp!O242)*'ASXY-TI3S'!$C242+(drdp!I242+drdp!R242)*'ASXY-TI3S'!$D242)</f>
        <v>0</v>
      </c>
      <c r="G242" s="20">
        <f>Model!$W$12*((drdp!D242+drdp!M242)*'ASXY-TI3S'!$B242+(drdp!G242+drdp!P242)*'ASXY-TI3S'!$C242+(drdp!J242+drdp!S242)*'ASXY-TI3S'!$D242)</f>
        <v>0</v>
      </c>
      <c r="H242" s="18">
        <f>Model!$W$12*((drdp!B242)*'ASXY-TI3S'!$B242+(drdp!E242)*'ASXY-TI3S'!$C242+(drdp!H242)*'ASXY-TI3S'!$D242)</f>
        <v>0</v>
      </c>
      <c r="I242" s="18">
        <f>Model!$W$12*((drdp!C242)*'ASXY-TI3S'!$B242+(drdp!F242)*'ASXY-TI3S'!$C242+(drdp!I242)*'ASXY-TI3S'!$D242)</f>
        <v>0</v>
      </c>
      <c r="J242" s="18">
        <f>Model!$W$12*((drdp!D242)*'ASXY-TI3S'!$B242+(drdp!G242)*'ASXY-TI3S'!$C242+(drdp!J242)*'ASXY-TI3S'!$D242)</f>
        <v>0</v>
      </c>
      <c r="K242" s="21">
        <f>SUM(E$3:E241)+H242</f>
        <v>0.2291517283610999</v>
      </c>
      <c r="L242" s="21">
        <f>SUM(F$3:F241)+I242</f>
        <v>-0.10907044334386179</v>
      </c>
      <c r="M242" s="21">
        <f>SUM(G$3:G241)+J242</f>
        <v>0</v>
      </c>
      <c r="N242" s="21"/>
      <c r="O242" s="21"/>
      <c r="P242" s="21"/>
      <c r="Q242" s="19">
        <f t="shared" si="19"/>
        <v>5.2510514610879314E-2</v>
      </c>
      <c r="R242" s="19">
        <f t="shared" si="20"/>
        <v>1.1896361611226565E-2</v>
      </c>
      <c r="S242" s="19">
        <f t="shared" si="21"/>
        <v>0</v>
      </c>
      <c r="T242" s="19">
        <f t="shared" si="22"/>
        <v>-2.4993680605357352E-2</v>
      </c>
      <c r="U242" s="19">
        <f t="shared" si="23"/>
        <v>0</v>
      </c>
      <c r="V242" s="19">
        <f t="shared" si="24"/>
        <v>0</v>
      </c>
    </row>
    <row r="243" spans="1:22" x14ac:dyDescent="0.25">
      <c r="A243" s="26">
        <f>Wellpath!E243</f>
        <v>0</v>
      </c>
      <c r="B243" s="22">
        <v>0</v>
      </c>
      <c r="C243" s="22">
        <v>0</v>
      </c>
      <c r="D243" s="22">
        <f>(TAN(Dip) * SIN(Wellpath!$L243) * COS(Wellpath!$O243) - COS(Wellpath!$L243)) / 2</f>
        <v>-0.5</v>
      </c>
      <c r="E243" s="20">
        <f>Model!$W$12*((drdp!B243+drdp!K243)*'ASXY-TI3S'!$B243+(drdp!E243+drdp!N243)*'ASXY-TI3S'!$C243+(drdp!H243+drdp!Q243)*'ASXY-TI3S'!$D243)</f>
        <v>0</v>
      </c>
      <c r="F243" s="20">
        <f>Model!$W$12*((drdp!C243+drdp!L243)*'ASXY-TI3S'!$B243+(drdp!F243+drdp!O243)*'ASXY-TI3S'!$C243+(drdp!I243+drdp!R243)*'ASXY-TI3S'!$D243)</f>
        <v>0</v>
      </c>
      <c r="G243" s="20">
        <f>Model!$W$12*((drdp!D243+drdp!M243)*'ASXY-TI3S'!$B243+(drdp!G243+drdp!P243)*'ASXY-TI3S'!$C243+(drdp!J243+drdp!S243)*'ASXY-TI3S'!$D243)</f>
        <v>0</v>
      </c>
      <c r="H243" s="18">
        <f>Model!$W$12*((drdp!B243)*'ASXY-TI3S'!$B243+(drdp!E243)*'ASXY-TI3S'!$C243+(drdp!H243)*'ASXY-TI3S'!$D243)</f>
        <v>0</v>
      </c>
      <c r="I243" s="18">
        <f>Model!$W$12*((drdp!C243)*'ASXY-TI3S'!$B243+(drdp!F243)*'ASXY-TI3S'!$C243+(drdp!I243)*'ASXY-TI3S'!$D243)</f>
        <v>0</v>
      </c>
      <c r="J243" s="18">
        <f>Model!$W$12*((drdp!D243)*'ASXY-TI3S'!$B243+(drdp!G243)*'ASXY-TI3S'!$C243+(drdp!J243)*'ASXY-TI3S'!$D243)</f>
        <v>0</v>
      </c>
      <c r="K243" s="21">
        <f>SUM(E$3:E242)+H243</f>
        <v>0.2291517283610999</v>
      </c>
      <c r="L243" s="21">
        <f>SUM(F$3:F242)+I243</f>
        <v>-0.10907044334386179</v>
      </c>
      <c r="M243" s="21">
        <f>SUM(G$3:G242)+J243</f>
        <v>0</v>
      </c>
      <c r="N243" s="21"/>
      <c r="O243" s="21"/>
      <c r="P243" s="21"/>
      <c r="Q243" s="19">
        <f t="shared" si="19"/>
        <v>5.2510514610879314E-2</v>
      </c>
      <c r="R243" s="19">
        <f t="shared" si="20"/>
        <v>1.1896361611226565E-2</v>
      </c>
      <c r="S243" s="19">
        <f t="shared" si="21"/>
        <v>0</v>
      </c>
      <c r="T243" s="19">
        <f t="shared" si="22"/>
        <v>-2.4993680605357352E-2</v>
      </c>
      <c r="U243" s="19">
        <f t="shared" si="23"/>
        <v>0</v>
      </c>
      <c r="V243" s="19">
        <f t="shared" si="24"/>
        <v>0</v>
      </c>
    </row>
    <row r="244" spans="1:22" x14ac:dyDescent="0.25">
      <c r="A244" s="26">
        <f>Wellpath!E244</f>
        <v>0</v>
      </c>
      <c r="B244" s="22">
        <v>0</v>
      </c>
      <c r="C244" s="22">
        <v>0</v>
      </c>
      <c r="D244" s="22">
        <f>(TAN(Dip) * SIN(Wellpath!$L244) * COS(Wellpath!$O244) - COS(Wellpath!$L244)) / 2</f>
        <v>-0.5</v>
      </c>
      <c r="E244" s="20">
        <f>Model!$W$12*((drdp!B244+drdp!K244)*'ASXY-TI3S'!$B244+(drdp!E244+drdp!N244)*'ASXY-TI3S'!$C244+(drdp!H244+drdp!Q244)*'ASXY-TI3S'!$D244)</f>
        <v>0</v>
      </c>
      <c r="F244" s="20">
        <f>Model!$W$12*((drdp!C244+drdp!L244)*'ASXY-TI3S'!$B244+(drdp!F244+drdp!O244)*'ASXY-TI3S'!$C244+(drdp!I244+drdp!R244)*'ASXY-TI3S'!$D244)</f>
        <v>0</v>
      </c>
      <c r="G244" s="20">
        <f>Model!$W$12*((drdp!D244+drdp!M244)*'ASXY-TI3S'!$B244+(drdp!G244+drdp!P244)*'ASXY-TI3S'!$C244+(drdp!J244+drdp!S244)*'ASXY-TI3S'!$D244)</f>
        <v>0</v>
      </c>
      <c r="H244" s="18">
        <f>Model!$W$12*((drdp!B244)*'ASXY-TI3S'!$B244+(drdp!E244)*'ASXY-TI3S'!$C244+(drdp!H244)*'ASXY-TI3S'!$D244)</f>
        <v>0</v>
      </c>
      <c r="I244" s="18">
        <f>Model!$W$12*((drdp!C244)*'ASXY-TI3S'!$B244+(drdp!F244)*'ASXY-TI3S'!$C244+(drdp!I244)*'ASXY-TI3S'!$D244)</f>
        <v>0</v>
      </c>
      <c r="J244" s="18">
        <f>Model!$W$12*((drdp!D244)*'ASXY-TI3S'!$B244+(drdp!G244)*'ASXY-TI3S'!$C244+(drdp!J244)*'ASXY-TI3S'!$D244)</f>
        <v>0</v>
      </c>
      <c r="K244" s="21">
        <f>SUM(E$3:E243)+H244</f>
        <v>0.2291517283610999</v>
      </c>
      <c r="L244" s="21">
        <f>SUM(F$3:F243)+I244</f>
        <v>-0.10907044334386179</v>
      </c>
      <c r="M244" s="21">
        <f>SUM(G$3:G243)+J244</f>
        <v>0</v>
      </c>
      <c r="N244" s="21"/>
      <c r="O244" s="21"/>
      <c r="P244" s="21"/>
      <c r="Q244" s="19">
        <f t="shared" si="19"/>
        <v>5.2510514610879314E-2</v>
      </c>
      <c r="R244" s="19">
        <f t="shared" si="20"/>
        <v>1.1896361611226565E-2</v>
      </c>
      <c r="S244" s="19">
        <f t="shared" si="21"/>
        <v>0</v>
      </c>
      <c r="T244" s="19">
        <f t="shared" si="22"/>
        <v>-2.4993680605357352E-2</v>
      </c>
      <c r="U244" s="19">
        <f t="shared" si="23"/>
        <v>0</v>
      </c>
      <c r="V244" s="19">
        <f t="shared" si="24"/>
        <v>0</v>
      </c>
    </row>
    <row r="245" spans="1:22" x14ac:dyDescent="0.25">
      <c r="A245" s="26">
        <f>Wellpath!E245</f>
        <v>0</v>
      </c>
      <c r="B245" s="22">
        <v>0</v>
      </c>
      <c r="C245" s="22">
        <v>0</v>
      </c>
      <c r="D245" s="22">
        <f>(TAN(Dip) * SIN(Wellpath!$L245) * COS(Wellpath!$O245) - COS(Wellpath!$L245)) / 2</f>
        <v>-0.5</v>
      </c>
      <c r="E245" s="20">
        <f>Model!$W$12*((drdp!B245+drdp!K245)*'ASXY-TI3S'!$B245+(drdp!E245+drdp!N245)*'ASXY-TI3S'!$C245+(drdp!H245+drdp!Q245)*'ASXY-TI3S'!$D245)</f>
        <v>0</v>
      </c>
      <c r="F245" s="20">
        <f>Model!$W$12*((drdp!C245+drdp!L245)*'ASXY-TI3S'!$B245+(drdp!F245+drdp!O245)*'ASXY-TI3S'!$C245+(drdp!I245+drdp!R245)*'ASXY-TI3S'!$D245)</f>
        <v>0</v>
      </c>
      <c r="G245" s="20">
        <f>Model!$W$12*((drdp!D245+drdp!M245)*'ASXY-TI3S'!$B245+(drdp!G245+drdp!P245)*'ASXY-TI3S'!$C245+(drdp!J245+drdp!S245)*'ASXY-TI3S'!$D245)</f>
        <v>0</v>
      </c>
      <c r="H245" s="18">
        <f>Model!$W$12*((drdp!B245)*'ASXY-TI3S'!$B245+(drdp!E245)*'ASXY-TI3S'!$C245+(drdp!H245)*'ASXY-TI3S'!$D245)</f>
        <v>0</v>
      </c>
      <c r="I245" s="18">
        <f>Model!$W$12*((drdp!C245)*'ASXY-TI3S'!$B245+(drdp!F245)*'ASXY-TI3S'!$C245+(drdp!I245)*'ASXY-TI3S'!$D245)</f>
        <v>0</v>
      </c>
      <c r="J245" s="18">
        <f>Model!$W$12*((drdp!D245)*'ASXY-TI3S'!$B245+(drdp!G245)*'ASXY-TI3S'!$C245+(drdp!J245)*'ASXY-TI3S'!$D245)</f>
        <v>0</v>
      </c>
      <c r="K245" s="21">
        <f>SUM(E$3:E244)+H245</f>
        <v>0.2291517283610999</v>
      </c>
      <c r="L245" s="21">
        <f>SUM(F$3:F244)+I245</f>
        <v>-0.10907044334386179</v>
      </c>
      <c r="M245" s="21">
        <f>SUM(G$3:G244)+J245</f>
        <v>0</v>
      </c>
      <c r="N245" s="21"/>
      <c r="O245" s="21"/>
      <c r="P245" s="21"/>
      <c r="Q245" s="19">
        <f t="shared" si="19"/>
        <v>5.2510514610879314E-2</v>
      </c>
      <c r="R245" s="19">
        <f t="shared" si="20"/>
        <v>1.1896361611226565E-2</v>
      </c>
      <c r="S245" s="19">
        <f t="shared" si="21"/>
        <v>0</v>
      </c>
      <c r="T245" s="19">
        <f t="shared" si="22"/>
        <v>-2.4993680605357352E-2</v>
      </c>
      <c r="U245" s="19">
        <f t="shared" si="23"/>
        <v>0</v>
      </c>
      <c r="V245" s="19">
        <f t="shared" si="24"/>
        <v>0</v>
      </c>
    </row>
    <row r="246" spans="1:22" x14ac:dyDescent="0.25">
      <c r="A246" s="26">
        <f>Wellpath!E246</f>
        <v>0</v>
      </c>
      <c r="B246" s="22">
        <v>0</v>
      </c>
      <c r="C246" s="22">
        <v>0</v>
      </c>
      <c r="D246" s="22">
        <f>(TAN(Dip) * SIN(Wellpath!$L246) * COS(Wellpath!$O246) - COS(Wellpath!$L246)) / 2</f>
        <v>-0.5</v>
      </c>
      <c r="E246" s="20">
        <f>Model!$W$12*((drdp!B246+drdp!K246)*'ASXY-TI3S'!$B246+(drdp!E246+drdp!N246)*'ASXY-TI3S'!$C246+(drdp!H246+drdp!Q246)*'ASXY-TI3S'!$D246)</f>
        <v>0</v>
      </c>
      <c r="F246" s="20">
        <f>Model!$W$12*((drdp!C246+drdp!L246)*'ASXY-TI3S'!$B246+(drdp!F246+drdp!O246)*'ASXY-TI3S'!$C246+(drdp!I246+drdp!R246)*'ASXY-TI3S'!$D246)</f>
        <v>0</v>
      </c>
      <c r="G246" s="20">
        <f>Model!$W$12*((drdp!D246+drdp!M246)*'ASXY-TI3S'!$B246+(drdp!G246+drdp!P246)*'ASXY-TI3S'!$C246+(drdp!J246+drdp!S246)*'ASXY-TI3S'!$D246)</f>
        <v>0</v>
      </c>
      <c r="H246" s="18">
        <f>Model!$W$12*((drdp!B246)*'ASXY-TI3S'!$B246+(drdp!E246)*'ASXY-TI3S'!$C246+(drdp!H246)*'ASXY-TI3S'!$D246)</f>
        <v>0</v>
      </c>
      <c r="I246" s="18">
        <f>Model!$W$12*((drdp!C246)*'ASXY-TI3S'!$B246+(drdp!F246)*'ASXY-TI3S'!$C246+(drdp!I246)*'ASXY-TI3S'!$D246)</f>
        <v>0</v>
      </c>
      <c r="J246" s="18">
        <f>Model!$W$12*((drdp!D246)*'ASXY-TI3S'!$B246+(drdp!G246)*'ASXY-TI3S'!$C246+(drdp!J246)*'ASXY-TI3S'!$D246)</f>
        <v>0</v>
      </c>
      <c r="K246" s="21">
        <f>SUM(E$3:E245)+H246</f>
        <v>0.2291517283610999</v>
      </c>
      <c r="L246" s="21">
        <f>SUM(F$3:F245)+I246</f>
        <v>-0.10907044334386179</v>
      </c>
      <c r="M246" s="21">
        <f>SUM(G$3:G245)+J246</f>
        <v>0</v>
      </c>
      <c r="N246" s="21"/>
      <c r="O246" s="21"/>
      <c r="P246" s="21"/>
      <c r="Q246" s="19">
        <f t="shared" si="19"/>
        <v>5.2510514610879314E-2</v>
      </c>
      <c r="R246" s="19">
        <f t="shared" si="20"/>
        <v>1.1896361611226565E-2</v>
      </c>
      <c r="S246" s="19">
        <f t="shared" si="21"/>
        <v>0</v>
      </c>
      <c r="T246" s="19">
        <f t="shared" si="22"/>
        <v>-2.4993680605357352E-2</v>
      </c>
      <c r="U246" s="19">
        <f t="shared" si="23"/>
        <v>0</v>
      </c>
      <c r="V246" s="19">
        <f t="shared" si="24"/>
        <v>0</v>
      </c>
    </row>
    <row r="247" spans="1:22" x14ac:dyDescent="0.25">
      <c r="A247" s="26">
        <f>Wellpath!E247</f>
        <v>0</v>
      </c>
      <c r="B247" s="22">
        <v>0</v>
      </c>
      <c r="C247" s="22">
        <v>0</v>
      </c>
      <c r="D247" s="22">
        <f>(TAN(Dip) * SIN(Wellpath!$L247) * COS(Wellpath!$O247) - COS(Wellpath!$L247)) / 2</f>
        <v>-0.5</v>
      </c>
      <c r="E247" s="20">
        <f>Model!$W$12*((drdp!B247+drdp!K247)*'ASXY-TI3S'!$B247+(drdp!E247+drdp!N247)*'ASXY-TI3S'!$C247+(drdp!H247+drdp!Q247)*'ASXY-TI3S'!$D247)</f>
        <v>0</v>
      </c>
      <c r="F247" s="20">
        <f>Model!$W$12*((drdp!C247+drdp!L247)*'ASXY-TI3S'!$B247+(drdp!F247+drdp!O247)*'ASXY-TI3S'!$C247+(drdp!I247+drdp!R247)*'ASXY-TI3S'!$D247)</f>
        <v>0</v>
      </c>
      <c r="G247" s="20">
        <f>Model!$W$12*((drdp!D247+drdp!M247)*'ASXY-TI3S'!$B247+(drdp!G247+drdp!P247)*'ASXY-TI3S'!$C247+(drdp!J247+drdp!S247)*'ASXY-TI3S'!$D247)</f>
        <v>0</v>
      </c>
      <c r="H247" s="18">
        <f>Model!$W$12*((drdp!B247)*'ASXY-TI3S'!$B247+(drdp!E247)*'ASXY-TI3S'!$C247+(drdp!H247)*'ASXY-TI3S'!$D247)</f>
        <v>0</v>
      </c>
      <c r="I247" s="18">
        <f>Model!$W$12*((drdp!C247)*'ASXY-TI3S'!$B247+(drdp!F247)*'ASXY-TI3S'!$C247+(drdp!I247)*'ASXY-TI3S'!$D247)</f>
        <v>0</v>
      </c>
      <c r="J247" s="18">
        <f>Model!$W$12*((drdp!D247)*'ASXY-TI3S'!$B247+(drdp!G247)*'ASXY-TI3S'!$C247+(drdp!J247)*'ASXY-TI3S'!$D247)</f>
        <v>0</v>
      </c>
      <c r="K247" s="21">
        <f>SUM(E$3:E246)+H247</f>
        <v>0.2291517283610999</v>
      </c>
      <c r="L247" s="21">
        <f>SUM(F$3:F246)+I247</f>
        <v>-0.10907044334386179</v>
      </c>
      <c r="M247" s="21">
        <f>SUM(G$3:G246)+J247</f>
        <v>0</v>
      </c>
      <c r="N247" s="21"/>
      <c r="O247" s="21"/>
      <c r="P247" s="21"/>
      <c r="Q247" s="19">
        <f t="shared" si="19"/>
        <v>5.2510514610879314E-2</v>
      </c>
      <c r="R247" s="19">
        <f t="shared" si="20"/>
        <v>1.1896361611226565E-2</v>
      </c>
      <c r="S247" s="19">
        <f t="shared" si="21"/>
        <v>0</v>
      </c>
      <c r="T247" s="19">
        <f t="shared" si="22"/>
        <v>-2.4993680605357352E-2</v>
      </c>
      <c r="U247" s="19">
        <f t="shared" si="23"/>
        <v>0</v>
      </c>
      <c r="V247" s="19">
        <f t="shared" si="24"/>
        <v>0</v>
      </c>
    </row>
    <row r="248" spans="1:22" x14ac:dyDescent="0.25">
      <c r="A248" s="26">
        <f>Wellpath!E248</f>
        <v>0</v>
      </c>
      <c r="B248" s="22">
        <v>0</v>
      </c>
      <c r="C248" s="22">
        <v>0</v>
      </c>
      <c r="D248" s="22">
        <f>(TAN(Dip) * SIN(Wellpath!$L248) * COS(Wellpath!$O248) - COS(Wellpath!$L248)) / 2</f>
        <v>-0.5</v>
      </c>
      <c r="E248" s="20">
        <f>Model!$W$12*((drdp!B248+drdp!K248)*'ASXY-TI3S'!$B248+(drdp!E248+drdp!N248)*'ASXY-TI3S'!$C248+(drdp!H248+drdp!Q248)*'ASXY-TI3S'!$D248)</f>
        <v>0</v>
      </c>
      <c r="F248" s="20">
        <f>Model!$W$12*((drdp!C248+drdp!L248)*'ASXY-TI3S'!$B248+(drdp!F248+drdp!O248)*'ASXY-TI3S'!$C248+(drdp!I248+drdp!R248)*'ASXY-TI3S'!$D248)</f>
        <v>0</v>
      </c>
      <c r="G248" s="20">
        <f>Model!$W$12*((drdp!D248+drdp!M248)*'ASXY-TI3S'!$B248+(drdp!G248+drdp!P248)*'ASXY-TI3S'!$C248+(drdp!J248+drdp!S248)*'ASXY-TI3S'!$D248)</f>
        <v>0</v>
      </c>
      <c r="H248" s="18">
        <f>Model!$W$12*((drdp!B248)*'ASXY-TI3S'!$B248+(drdp!E248)*'ASXY-TI3S'!$C248+(drdp!H248)*'ASXY-TI3S'!$D248)</f>
        <v>0</v>
      </c>
      <c r="I248" s="18">
        <f>Model!$W$12*((drdp!C248)*'ASXY-TI3S'!$B248+(drdp!F248)*'ASXY-TI3S'!$C248+(drdp!I248)*'ASXY-TI3S'!$D248)</f>
        <v>0</v>
      </c>
      <c r="J248" s="18">
        <f>Model!$W$12*((drdp!D248)*'ASXY-TI3S'!$B248+(drdp!G248)*'ASXY-TI3S'!$C248+(drdp!J248)*'ASXY-TI3S'!$D248)</f>
        <v>0</v>
      </c>
      <c r="K248" s="21">
        <f>SUM(E$3:E247)+H248</f>
        <v>0.2291517283610999</v>
      </c>
      <c r="L248" s="21">
        <f>SUM(F$3:F247)+I248</f>
        <v>-0.10907044334386179</v>
      </c>
      <c r="M248" s="21">
        <f>SUM(G$3:G247)+J248</f>
        <v>0</v>
      </c>
      <c r="N248" s="21"/>
      <c r="O248" s="21"/>
      <c r="P248" s="21"/>
      <c r="Q248" s="19">
        <f t="shared" si="19"/>
        <v>5.2510514610879314E-2</v>
      </c>
      <c r="R248" s="19">
        <f t="shared" si="20"/>
        <v>1.1896361611226565E-2</v>
      </c>
      <c r="S248" s="19">
        <f t="shared" si="21"/>
        <v>0</v>
      </c>
      <c r="T248" s="19">
        <f t="shared" si="22"/>
        <v>-2.4993680605357352E-2</v>
      </c>
      <c r="U248" s="19">
        <f t="shared" si="23"/>
        <v>0</v>
      </c>
      <c r="V248" s="19">
        <f t="shared" si="24"/>
        <v>0</v>
      </c>
    </row>
    <row r="249" spans="1:22" x14ac:dyDescent="0.25">
      <c r="A249" s="26">
        <f>Wellpath!E249</f>
        <v>0</v>
      </c>
      <c r="B249" s="22">
        <v>0</v>
      </c>
      <c r="C249" s="22">
        <v>0</v>
      </c>
      <c r="D249" s="22">
        <f>(TAN(Dip) * SIN(Wellpath!$L249) * COS(Wellpath!$O249) - COS(Wellpath!$L249)) / 2</f>
        <v>-0.5</v>
      </c>
      <c r="E249" s="20">
        <f>Model!$W$12*((drdp!B249+drdp!K249)*'ASXY-TI3S'!$B249+(drdp!E249+drdp!N249)*'ASXY-TI3S'!$C249+(drdp!H249+drdp!Q249)*'ASXY-TI3S'!$D249)</f>
        <v>0</v>
      </c>
      <c r="F249" s="20">
        <f>Model!$W$12*((drdp!C249+drdp!L249)*'ASXY-TI3S'!$B249+(drdp!F249+drdp!O249)*'ASXY-TI3S'!$C249+(drdp!I249+drdp!R249)*'ASXY-TI3S'!$D249)</f>
        <v>0</v>
      </c>
      <c r="G249" s="20">
        <f>Model!$W$12*((drdp!D249+drdp!M249)*'ASXY-TI3S'!$B249+(drdp!G249+drdp!P249)*'ASXY-TI3S'!$C249+(drdp!J249+drdp!S249)*'ASXY-TI3S'!$D249)</f>
        <v>0</v>
      </c>
      <c r="H249" s="18">
        <f>Model!$W$12*((drdp!B249)*'ASXY-TI3S'!$B249+(drdp!E249)*'ASXY-TI3S'!$C249+(drdp!H249)*'ASXY-TI3S'!$D249)</f>
        <v>0</v>
      </c>
      <c r="I249" s="18">
        <f>Model!$W$12*((drdp!C249)*'ASXY-TI3S'!$B249+(drdp!F249)*'ASXY-TI3S'!$C249+(drdp!I249)*'ASXY-TI3S'!$D249)</f>
        <v>0</v>
      </c>
      <c r="J249" s="18">
        <f>Model!$W$12*((drdp!D249)*'ASXY-TI3S'!$B249+(drdp!G249)*'ASXY-TI3S'!$C249+(drdp!J249)*'ASXY-TI3S'!$D249)</f>
        <v>0</v>
      </c>
      <c r="K249" s="21">
        <f>SUM(E$3:E248)+H249</f>
        <v>0.2291517283610999</v>
      </c>
      <c r="L249" s="21">
        <f>SUM(F$3:F248)+I249</f>
        <v>-0.10907044334386179</v>
      </c>
      <c r="M249" s="21">
        <f>SUM(G$3:G248)+J249</f>
        <v>0</v>
      </c>
      <c r="N249" s="21"/>
      <c r="O249" s="21"/>
      <c r="P249" s="21"/>
      <c r="Q249" s="19">
        <f t="shared" si="19"/>
        <v>5.2510514610879314E-2</v>
      </c>
      <c r="R249" s="19">
        <f t="shared" si="20"/>
        <v>1.1896361611226565E-2</v>
      </c>
      <c r="S249" s="19">
        <f t="shared" si="21"/>
        <v>0</v>
      </c>
      <c r="T249" s="19">
        <f t="shared" si="22"/>
        <v>-2.4993680605357352E-2</v>
      </c>
      <c r="U249" s="19">
        <f t="shared" si="23"/>
        <v>0</v>
      </c>
      <c r="V249" s="19">
        <f t="shared" si="24"/>
        <v>0</v>
      </c>
    </row>
    <row r="250" spans="1:22" x14ac:dyDescent="0.25">
      <c r="A250" s="26">
        <f>Wellpath!E250</f>
        <v>0</v>
      </c>
      <c r="B250" s="22">
        <v>0</v>
      </c>
      <c r="C250" s="22">
        <v>0</v>
      </c>
      <c r="D250" s="22">
        <f>(TAN(Dip) * SIN(Wellpath!$L250) * COS(Wellpath!$O250) - COS(Wellpath!$L250)) / 2</f>
        <v>-0.5</v>
      </c>
      <c r="E250" s="20">
        <f>Model!$W$12*((drdp!B250+drdp!K250)*'ASXY-TI3S'!$B250+(drdp!E250+drdp!N250)*'ASXY-TI3S'!$C250+(drdp!H250+drdp!Q250)*'ASXY-TI3S'!$D250)</f>
        <v>0</v>
      </c>
      <c r="F250" s="20">
        <f>Model!$W$12*((drdp!C250+drdp!L250)*'ASXY-TI3S'!$B250+(drdp!F250+drdp!O250)*'ASXY-TI3S'!$C250+(drdp!I250+drdp!R250)*'ASXY-TI3S'!$D250)</f>
        <v>0</v>
      </c>
      <c r="G250" s="20">
        <f>Model!$W$12*((drdp!D250+drdp!M250)*'ASXY-TI3S'!$B250+(drdp!G250+drdp!P250)*'ASXY-TI3S'!$C250+(drdp!J250+drdp!S250)*'ASXY-TI3S'!$D250)</f>
        <v>0</v>
      </c>
      <c r="H250" s="18">
        <f>Model!$W$12*((drdp!B250)*'ASXY-TI3S'!$B250+(drdp!E250)*'ASXY-TI3S'!$C250+(drdp!H250)*'ASXY-TI3S'!$D250)</f>
        <v>0</v>
      </c>
      <c r="I250" s="18">
        <f>Model!$W$12*((drdp!C250)*'ASXY-TI3S'!$B250+(drdp!F250)*'ASXY-TI3S'!$C250+(drdp!I250)*'ASXY-TI3S'!$D250)</f>
        <v>0</v>
      </c>
      <c r="J250" s="18">
        <f>Model!$W$12*((drdp!D250)*'ASXY-TI3S'!$B250+(drdp!G250)*'ASXY-TI3S'!$C250+(drdp!J250)*'ASXY-TI3S'!$D250)</f>
        <v>0</v>
      </c>
      <c r="K250" s="21">
        <f>SUM(E$3:E249)+H250</f>
        <v>0.2291517283610999</v>
      </c>
      <c r="L250" s="21">
        <f>SUM(F$3:F249)+I250</f>
        <v>-0.10907044334386179</v>
      </c>
      <c r="M250" s="21">
        <f>SUM(G$3:G249)+J250</f>
        <v>0</v>
      </c>
      <c r="N250" s="21"/>
      <c r="O250" s="21"/>
      <c r="P250" s="21"/>
      <c r="Q250" s="19">
        <f t="shared" si="19"/>
        <v>5.2510514610879314E-2</v>
      </c>
      <c r="R250" s="19">
        <f t="shared" si="20"/>
        <v>1.1896361611226565E-2</v>
      </c>
      <c r="S250" s="19">
        <f t="shared" si="21"/>
        <v>0</v>
      </c>
      <c r="T250" s="19">
        <f t="shared" si="22"/>
        <v>-2.4993680605357352E-2</v>
      </c>
      <c r="U250" s="19">
        <f t="shared" si="23"/>
        <v>0</v>
      </c>
      <c r="V250" s="19">
        <f t="shared" si="24"/>
        <v>0</v>
      </c>
    </row>
    <row r="251" spans="1:22" x14ac:dyDescent="0.25">
      <c r="A251" s="26">
        <f>Wellpath!E251</f>
        <v>0</v>
      </c>
      <c r="B251" s="22">
        <v>0</v>
      </c>
      <c r="C251" s="22">
        <v>0</v>
      </c>
      <c r="D251" s="22">
        <f>(TAN(Dip) * SIN(Wellpath!$L251) * COS(Wellpath!$O251) - COS(Wellpath!$L251)) / 2</f>
        <v>-0.5</v>
      </c>
      <c r="E251" s="20">
        <f>Model!$W$12*((drdp!B251+drdp!K251)*'ASXY-TI3S'!$B251+(drdp!E251+drdp!N251)*'ASXY-TI3S'!$C251+(drdp!H251+drdp!Q251)*'ASXY-TI3S'!$D251)</f>
        <v>0</v>
      </c>
      <c r="F251" s="20">
        <f>Model!$W$12*((drdp!C251+drdp!L251)*'ASXY-TI3S'!$B251+(drdp!F251+drdp!O251)*'ASXY-TI3S'!$C251+(drdp!I251+drdp!R251)*'ASXY-TI3S'!$D251)</f>
        <v>0</v>
      </c>
      <c r="G251" s="20">
        <f>Model!$W$12*((drdp!D251+drdp!M251)*'ASXY-TI3S'!$B251+(drdp!G251+drdp!P251)*'ASXY-TI3S'!$C251+(drdp!J251+drdp!S251)*'ASXY-TI3S'!$D251)</f>
        <v>0</v>
      </c>
      <c r="H251" s="18">
        <f>Model!$W$12*((drdp!B251)*'ASXY-TI3S'!$B251+(drdp!E251)*'ASXY-TI3S'!$C251+(drdp!H251)*'ASXY-TI3S'!$D251)</f>
        <v>0</v>
      </c>
      <c r="I251" s="18">
        <f>Model!$W$12*((drdp!C251)*'ASXY-TI3S'!$B251+(drdp!F251)*'ASXY-TI3S'!$C251+(drdp!I251)*'ASXY-TI3S'!$D251)</f>
        <v>0</v>
      </c>
      <c r="J251" s="18">
        <f>Model!$W$12*((drdp!D251)*'ASXY-TI3S'!$B251+(drdp!G251)*'ASXY-TI3S'!$C251+(drdp!J251)*'ASXY-TI3S'!$D251)</f>
        <v>0</v>
      </c>
      <c r="K251" s="21">
        <f>SUM(E$3:E250)+H251</f>
        <v>0.2291517283610999</v>
      </c>
      <c r="L251" s="21">
        <f>SUM(F$3:F250)+I251</f>
        <v>-0.10907044334386179</v>
      </c>
      <c r="M251" s="21">
        <f>SUM(G$3:G250)+J251</f>
        <v>0</v>
      </c>
      <c r="N251" s="21"/>
      <c r="O251" s="21"/>
      <c r="P251" s="21"/>
      <c r="Q251" s="19">
        <f t="shared" si="19"/>
        <v>5.2510514610879314E-2</v>
      </c>
      <c r="R251" s="19">
        <f t="shared" si="20"/>
        <v>1.1896361611226565E-2</v>
      </c>
      <c r="S251" s="19">
        <f t="shared" si="21"/>
        <v>0</v>
      </c>
      <c r="T251" s="19">
        <f t="shared" si="22"/>
        <v>-2.4993680605357352E-2</v>
      </c>
      <c r="U251" s="19">
        <f t="shared" si="23"/>
        <v>0</v>
      </c>
      <c r="V251" s="19">
        <f t="shared" si="24"/>
        <v>0</v>
      </c>
    </row>
    <row r="252" spans="1:22" x14ac:dyDescent="0.25">
      <c r="A252" s="26">
        <f>Wellpath!E252</f>
        <v>0</v>
      </c>
      <c r="B252" s="22">
        <v>0</v>
      </c>
      <c r="C252" s="22">
        <v>0</v>
      </c>
      <c r="D252" s="22">
        <f>(TAN(Dip) * SIN(Wellpath!$L252) * COS(Wellpath!$O252) - COS(Wellpath!$L252)) / 2</f>
        <v>-0.5</v>
      </c>
      <c r="E252" s="20">
        <f>Model!$W$12*((drdp!B252+drdp!K252)*'ASXY-TI3S'!$B252+(drdp!E252+drdp!N252)*'ASXY-TI3S'!$C252+(drdp!H252+drdp!Q252)*'ASXY-TI3S'!$D252)</f>
        <v>0</v>
      </c>
      <c r="F252" s="20">
        <f>Model!$W$12*((drdp!C252+drdp!L252)*'ASXY-TI3S'!$B252+(drdp!F252+drdp!O252)*'ASXY-TI3S'!$C252+(drdp!I252+drdp!R252)*'ASXY-TI3S'!$D252)</f>
        <v>0</v>
      </c>
      <c r="G252" s="20">
        <f>Model!$W$12*((drdp!D252+drdp!M252)*'ASXY-TI3S'!$B252+(drdp!G252+drdp!P252)*'ASXY-TI3S'!$C252+(drdp!J252+drdp!S252)*'ASXY-TI3S'!$D252)</f>
        <v>0</v>
      </c>
      <c r="H252" s="18">
        <f>Model!$W$12*((drdp!B252)*'ASXY-TI3S'!$B252+(drdp!E252)*'ASXY-TI3S'!$C252+(drdp!H252)*'ASXY-TI3S'!$D252)</f>
        <v>0</v>
      </c>
      <c r="I252" s="18">
        <f>Model!$W$12*((drdp!C252)*'ASXY-TI3S'!$B252+(drdp!F252)*'ASXY-TI3S'!$C252+(drdp!I252)*'ASXY-TI3S'!$D252)</f>
        <v>0</v>
      </c>
      <c r="J252" s="18">
        <f>Model!$W$12*((drdp!D252)*'ASXY-TI3S'!$B252+(drdp!G252)*'ASXY-TI3S'!$C252+(drdp!J252)*'ASXY-TI3S'!$D252)</f>
        <v>0</v>
      </c>
      <c r="K252" s="21">
        <f>SUM(E$3:E251)+H252</f>
        <v>0.2291517283610999</v>
      </c>
      <c r="L252" s="21">
        <f>SUM(F$3:F251)+I252</f>
        <v>-0.10907044334386179</v>
      </c>
      <c r="M252" s="21">
        <f>SUM(G$3:G251)+J252</f>
        <v>0</v>
      </c>
      <c r="N252" s="21"/>
      <c r="O252" s="21"/>
      <c r="P252" s="21"/>
      <c r="Q252" s="19">
        <f t="shared" si="19"/>
        <v>5.2510514610879314E-2</v>
      </c>
      <c r="R252" s="19">
        <f t="shared" si="20"/>
        <v>1.1896361611226565E-2</v>
      </c>
      <c r="S252" s="19">
        <f t="shared" si="21"/>
        <v>0</v>
      </c>
      <c r="T252" s="19">
        <f t="shared" si="22"/>
        <v>-2.4993680605357352E-2</v>
      </c>
      <c r="U252" s="19">
        <f t="shared" si="23"/>
        <v>0</v>
      </c>
      <c r="V252" s="19">
        <f t="shared" si="24"/>
        <v>0</v>
      </c>
    </row>
    <row r="253" spans="1:22" x14ac:dyDescent="0.25">
      <c r="A253" s="26">
        <f>Wellpath!E253</f>
        <v>0</v>
      </c>
      <c r="B253" s="22">
        <v>0</v>
      </c>
      <c r="C253" s="22">
        <v>0</v>
      </c>
      <c r="D253" s="22">
        <f>(TAN(Dip) * SIN(Wellpath!$L253) * COS(Wellpath!$O253) - COS(Wellpath!$L253)) / 2</f>
        <v>-0.5</v>
      </c>
      <c r="E253" s="20">
        <f>Model!$W$12*((drdp!B253+drdp!K253)*'ASXY-TI3S'!$B253+(drdp!E253+drdp!N253)*'ASXY-TI3S'!$C253+(drdp!H253+drdp!Q253)*'ASXY-TI3S'!$D253)</f>
        <v>0</v>
      </c>
      <c r="F253" s="20">
        <f>Model!$W$12*((drdp!C253+drdp!L253)*'ASXY-TI3S'!$B253+(drdp!F253+drdp!O253)*'ASXY-TI3S'!$C253+(drdp!I253+drdp!R253)*'ASXY-TI3S'!$D253)</f>
        <v>0</v>
      </c>
      <c r="G253" s="20">
        <f>Model!$W$12*((drdp!D253+drdp!M253)*'ASXY-TI3S'!$B253+(drdp!G253+drdp!P253)*'ASXY-TI3S'!$C253+(drdp!J253+drdp!S253)*'ASXY-TI3S'!$D253)</f>
        <v>0</v>
      </c>
      <c r="H253" s="18">
        <f>Model!$W$12*((drdp!B253)*'ASXY-TI3S'!$B253+(drdp!E253)*'ASXY-TI3S'!$C253+(drdp!H253)*'ASXY-TI3S'!$D253)</f>
        <v>0</v>
      </c>
      <c r="I253" s="18">
        <f>Model!$W$12*((drdp!C253)*'ASXY-TI3S'!$B253+(drdp!F253)*'ASXY-TI3S'!$C253+(drdp!I253)*'ASXY-TI3S'!$D253)</f>
        <v>0</v>
      </c>
      <c r="J253" s="18">
        <f>Model!$W$12*((drdp!D253)*'ASXY-TI3S'!$B253+(drdp!G253)*'ASXY-TI3S'!$C253+(drdp!J253)*'ASXY-TI3S'!$D253)</f>
        <v>0</v>
      </c>
      <c r="K253" s="21">
        <f>SUM(E$3:E252)+H253</f>
        <v>0.2291517283610999</v>
      </c>
      <c r="L253" s="21">
        <f>SUM(F$3:F252)+I253</f>
        <v>-0.10907044334386179</v>
      </c>
      <c r="M253" s="21">
        <f>SUM(G$3:G252)+J253</f>
        <v>0</v>
      </c>
      <c r="N253" s="21"/>
      <c r="O253" s="21"/>
      <c r="P253" s="21"/>
      <c r="Q253" s="19">
        <f t="shared" si="19"/>
        <v>5.2510514610879314E-2</v>
      </c>
      <c r="R253" s="19">
        <f t="shared" si="20"/>
        <v>1.1896361611226565E-2</v>
      </c>
      <c r="S253" s="19">
        <f t="shared" si="21"/>
        <v>0</v>
      </c>
      <c r="T253" s="19">
        <f t="shared" si="22"/>
        <v>-2.4993680605357352E-2</v>
      </c>
      <c r="U253" s="19">
        <f t="shared" si="23"/>
        <v>0</v>
      </c>
      <c r="V253" s="19">
        <f t="shared" si="24"/>
        <v>0</v>
      </c>
    </row>
    <row r="254" spans="1:22" x14ac:dyDescent="0.25">
      <c r="A254" s="26">
        <f>Wellpath!E254</f>
        <v>0</v>
      </c>
      <c r="B254" s="22">
        <v>0</v>
      </c>
      <c r="C254" s="22">
        <v>0</v>
      </c>
      <c r="D254" s="22">
        <f>(TAN(Dip) * SIN(Wellpath!$L254) * COS(Wellpath!$O254) - COS(Wellpath!$L254)) / 2</f>
        <v>-0.5</v>
      </c>
      <c r="E254" s="20">
        <f>Model!$W$12*((drdp!B254+drdp!K254)*'ASXY-TI3S'!$B254+(drdp!E254+drdp!N254)*'ASXY-TI3S'!$C254+(drdp!H254+drdp!Q254)*'ASXY-TI3S'!$D254)</f>
        <v>0</v>
      </c>
      <c r="F254" s="20">
        <f>Model!$W$12*((drdp!C254+drdp!L254)*'ASXY-TI3S'!$B254+(drdp!F254+drdp!O254)*'ASXY-TI3S'!$C254+(drdp!I254+drdp!R254)*'ASXY-TI3S'!$D254)</f>
        <v>0</v>
      </c>
      <c r="G254" s="20">
        <f>Model!$W$12*((drdp!D254+drdp!M254)*'ASXY-TI3S'!$B254+(drdp!G254+drdp!P254)*'ASXY-TI3S'!$C254+(drdp!J254+drdp!S254)*'ASXY-TI3S'!$D254)</f>
        <v>0</v>
      </c>
      <c r="H254" s="18">
        <f>Model!$W$12*((drdp!B254)*'ASXY-TI3S'!$B254+(drdp!E254)*'ASXY-TI3S'!$C254+(drdp!H254)*'ASXY-TI3S'!$D254)</f>
        <v>0</v>
      </c>
      <c r="I254" s="18">
        <f>Model!$W$12*((drdp!C254)*'ASXY-TI3S'!$B254+(drdp!F254)*'ASXY-TI3S'!$C254+(drdp!I254)*'ASXY-TI3S'!$D254)</f>
        <v>0</v>
      </c>
      <c r="J254" s="18">
        <f>Model!$W$12*((drdp!D254)*'ASXY-TI3S'!$B254+(drdp!G254)*'ASXY-TI3S'!$C254+(drdp!J254)*'ASXY-TI3S'!$D254)</f>
        <v>0</v>
      </c>
      <c r="K254" s="21">
        <f>SUM(E$3:E253)+H254</f>
        <v>0.2291517283610999</v>
      </c>
      <c r="L254" s="21">
        <f>SUM(F$3:F253)+I254</f>
        <v>-0.10907044334386179</v>
      </c>
      <c r="M254" s="21">
        <f>SUM(G$3:G253)+J254</f>
        <v>0</v>
      </c>
      <c r="N254" s="21"/>
      <c r="O254" s="21"/>
      <c r="P254" s="21"/>
      <c r="Q254" s="19">
        <f t="shared" si="19"/>
        <v>5.2510514610879314E-2</v>
      </c>
      <c r="R254" s="19">
        <f t="shared" si="20"/>
        <v>1.1896361611226565E-2</v>
      </c>
      <c r="S254" s="19">
        <f t="shared" si="21"/>
        <v>0</v>
      </c>
      <c r="T254" s="19">
        <f t="shared" si="22"/>
        <v>-2.4993680605357352E-2</v>
      </c>
      <c r="U254" s="19">
        <f t="shared" si="23"/>
        <v>0</v>
      </c>
      <c r="V254" s="19">
        <f t="shared" si="24"/>
        <v>0</v>
      </c>
    </row>
    <row r="255" spans="1:22" x14ac:dyDescent="0.25">
      <c r="A255" s="26">
        <f>Wellpath!E255</f>
        <v>0</v>
      </c>
      <c r="B255" s="22">
        <v>0</v>
      </c>
      <c r="C255" s="22">
        <v>0</v>
      </c>
      <c r="D255" s="22">
        <f>(TAN(Dip) * SIN(Wellpath!$L255) * COS(Wellpath!$O255) - COS(Wellpath!$L255)) / 2</f>
        <v>-0.5</v>
      </c>
      <c r="E255" s="20">
        <f>Model!$W$12*((drdp!B255+drdp!K255)*'ASXY-TI3S'!$B255+(drdp!E255+drdp!N255)*'ASXY-TI3S'!$C255+(drdp!H255+drdp!Q255)*'ASXY-TI3S'!$D255)</f>
        <v>0</v>
      </c>
      <c r="F255" s="20">
        <f>Model!$W$12*((drdp!C255+drdp!L255)*'ASXY-TI3S'!$B255+(drdp!F255+drdp!O255)*'ASXY-TI3S'!$C255+(drdp!I255+drdp!R255)*'ASXY-TI3S'!$D255)</f>
        <v>0</v>
      </c>
      <c r="G255" s="20">
        <f>Model!$W$12*((drdp!D255+drdp!M255)*'ASXY-TI3S'!$B255+(drdp!G255+drdp!P255)*'ASXY-TI3S'!$C255+(drdp!J255+drdp!S255)*'ASXY-TI3S'!$D255)</f>
        <v>0</v>
      </c>
      <c r="H255" s="18">
        <f>Model!$W$12*((drdp!B255)*'ASXY-TI3S'!$B255+(drdp!E255)*'ASXY-TI3S'!$C255+(drdp!H255)*'ASXY-TI3S'!$D255)</f>
        <v>0</v>
      </c>
      <c r="I255" s="18">
        <f>Model!$W$12*((drdp!C255)*'ASXY-TI3S'!$B255+(drdp!F255)*'ASXY-TI3S'!$C255+(drdp!I255)*'ASXY-TI3S'!$D255)</f>
        <v>0</v>
      </c>
      <c r="J255" s="18">
        <f>Model!$W$12*((drdp!D255)*'ASXY-TI3S'!$B255+(drdp!G255)*'ASXY-TI3S'!$C255+(drdp!J255)*'ASXY-TI3S'!$D255)</f>
        <v>0</v>
      </c>
      <c r="K255" s="21">
        <f>SUM(E$3:E254)+H255</f>
        <v>0.2291517283610999</v>
      </c>
      <c r="L255" s="21">
        <f>SUM(F$3:F254)+I255</f>
        <v>-0.10907044334386179</v>
      </c>
      <c r="M255" s="21">
        <f>SUM(G$3:G254)+J255</f>
        <v>0</v>
      </c>
      <c r="N255" s="21"/>
      <c r="O255" s="21"/>
      <c r="P255" s="21"/>
      <c r="Q255" s="19">
        <f t="shared" si="19"/>
        <v>5.2510514610879314E-2</v>
      </c>
      <c r="R255" s="19">
        <f t="shared" si="20"/>
        <v>1.1896361611226565E-2</v>
      </c>
      <c r="S255" s="19">
        <f t="shared" si="21"/>
        <v>0</v>
      </c>
      <c r="T255" s="19">
        <f t="shared" si="22"/>
        <v>-2.4993680605357352E-2</v>
      </c>
      <c r="U255" s="19">
        <f t="shared" si="23"/>
        <v>0</v>
      </c>
      <c r="V255" s="19">
        <f t="shared" si="24"/>
        <v>0</v>
      </c>
    </row>
    <row r="256" spans="1:22" x14ac:dyDescent="0.25">
      <c r="A256" s="26">
        <f>Wellpath!E256</f>
        <v>0</v>
      </c>
      <c r="B256" s="22">
        <v>0</v>
      </c>
      <c r="C256" s="22">
        <v>0</v>
      </c>
      <c r="D256" s="22">
        <f>(TAN(Dip) * SIN(Wellpath!$L256) * COS(Wellpath!$O256) - COS(Wellpath!$L256)) / 2</f>
        <v>-0.5</v>
      </c>
      <c r="E256" s="20">
        <f>Model!$W$12*((drdp!B256+drdp!K256)*'ASXY-TI3S'!$B256+(drdp!E256+drdp!N256)*'ASXY-TI3S'!$C256+(drdp!H256+drdp!Q256)*'ASXY-TI3S'!$D256)</f>
        <v>0</v>
      </c>
      <c r="F256" s="20">
        <f>Model!$W$12*((drdp!C256+drdp!L256)*'ASXY-TI3S'!$B256+(drdp!F256+drdp!O256)*'ASXY-TI3S'!$C256+(drdp!I256+drdp!R256)*'ASXY-TI3S'!$D256)</f>
        <v>0</v>
      </c>
      <c r="G256" s="20">
        <f>Model!$W$12*((drdp!D256+drdp!M256)*'ASXY-TI3S'!$B256+(drdp!G256+drdp!P256)*'ASXY-TI3S'!$C256+(drdp!J256+drdp!S256)*'ASXY-TI3S'!$D256)</f>
        <v>0</v>
      </c>
      <c r="H256" s="18">
        <f>Model!$W$12*((drdp!B256)*'ASXY-TI3S'!$B256+(drdp!E256)*'ASXY-TI3S'!$C256+(drdp!H256)*'ASXY-TI3S'!$D256)</f>
        <v>0</v>
      </c>
      <c r="I256" s="18">
        <f>Model!$W$12*((drdp!C256)*'ASXY-TI3S'!$B256+(drdp!F256)*'ASXY-TI3S'!$C256+(drdp!I256)*'ASXY-TI3S'!$D256)</f>
        <v>0</v>
      </c>
      <c r="J256" s="18">
        <f>Model!$W$12*((drdp!D256)*'ASXY-TI3S'!$B256+(drdp!G256)*'ASXY-TI3S'!$C256+(drdp!J256)*'ASXY-TI3S'!$D256)</f>
        <v>0</v>
      </c>
      <c r="K256" s="21">
        <f>SUM(E$3:E255)+H256</f>
        <v>0.2291517283610999</v>
      </c>
      <c r="L256" s="21">
        <f>SUM(F$3:F255)+I256</f>
        <v>-0.10907044334386179</v>
      </c>
      <c r="M256" s="21">
        <f>SUM(G$3:G255)+J256</f>
        <v>0</v>
      </c>
      <c r="N256" s="21"/>
      <c r="O256" s="21"/>
      <c r="P256" s="21"/>
      <c r="Q256" s="19">
        <f t="shared" si="19"/>
        <v>5.2510514610879314E-2</v>
      </c>
      <c r="R256" s="19">
        <f t="shared" si="20"/>
        <v>1.1896361611226565E-2</v>
      </c>
      <c r="S256" s="19">
        <f t="shared" si="21"/>
        <v>0</v>
      </c>
      <c r="T256" s="19">
        <f t="shared" si="22"/>
        <v>-2.4993680605357352E-2</v>
      </c>
      <c r="U256" s="19">
        <f t="shared" si="23"/>
        <v>0</v>
      </c>
      <c r="V256" s="19">
        <f t="shared" si="24"/>
        <v>0</v>
      </c>
    </row>
    <row r="257" spans="1:22" x14ac:dyDescent="0.25">
      <c r="A257" s="26">
        <f>Wellpath!E257</f>
        <v>0</v>
      </c>
      <c r="B257" s="22">
        <v>0</v>
      </c>
      <c r="C257" s="22">
        <v>0</v>
      </c>
      <c r="D257" s="22">
        <f>(TAN(Dip) * SIN(Wellpath!$L257) * COS(Wellpath!$O257) - COS(Wellpath!$L257)) / 2</f>
        <v>-0.5</v>
      </c>
      <c r="E257" s="20">
        <f>Model!$W$12*((drdp!B257+drdp!K257)*'ASXY-TI3S'!$B257+(drdp!E257+drdp!N257)*'ASXY-TI3S'!$C257+(drdp!H257+drdp!Q257)*'ASXY-TI3S'!$D257)</f>
        <v>0</v>
      </c>
      <c r="F257" s="20">
        <f>Model!$W$12*((drdp!C257+drdp!L257)*'ASXY-TI3S'!$B257+(drdp!F257+drdp!O257)*'ASXY-TI3S'!$C257+(drdp!I257+drdp!R257)*'ASXY-TI3S'!$D257)</f>
        <v>0</v>
      </c>
      <c r="G257" s="20">
        <f>Model!$W$12*((drdp!D257+drdp!M257)*'ASXY-TI3S'!$B257+(drdp!G257+drdp!P257)*'ASXY-TI3S'!$C257+(drdp!J257+drdp!S257)*'ASXY-TI3S'!$D257)</f>
        <v>0</v>
      </c>
      <c r="H257" s="18">
        <f>Model!$W$12*((drdp!B257)*'ASXY-TI3S'!$B257+(drdp!E257)*'ASXY-TI3S'!$C257+(drdp!H257)*'ASXY-TI3S'!$D257)</f>
        <v>0</v>
      </c>
      <c r="I257" s="18">
        <f>Model!$W$12*((drdp!C257)*'ASXY-TI3S'!$B257+(drdp!F257)*'ASXY-TI3S'!$C257+(drdp!I257)*'ASXY-TI3S'!$D257)</f>
        <v>0</v>
      </c>
      <c r="J257" s="18">
        <f>Model!$W$12*((drdp!D257)*'ASXY-TI3S'!$B257+(drdp!G257)*'ASXY-TI3S'!$C257+(drdp!J257)*'ASXY-TI3S'!$D257)</f>
        <v>0</v>
      </c>
      <c r="K257" s="21">
        <f>SUM(E$3:E256)+H257</f>
        <v>0.2291517283610999</v>
      </c>
      <c r="L257" s="21">
        <f>SUM(F$3:F256)+I257</f>
        <v>-0.10907044334386179</v>
      </c>
      <c r="M257" s="21">
        <f>SUM(G$3:G256)+J257</f>
        <v>0</v>
      </c>
      <c r="N257" s="21"/>
      <c r="O257" s="21"/>
      <c r="P257" s="21"/>
      <c r="Q257" s="19">
        <f t="shared" si="19"/>
        <v>5.2510514610879314E-2</v>
      </c>
      <c r="R257" s="19">
        <f t="shared" si="20"/>
        <v>1.1896361611226565E-2</v>
      </c>
      <c r="S257" s="19">
        <f t="shared" si="21"/>
        <v>0</v>
      </c>
      <c r="T257" s="19">
        <f t="shared" si="22"/>
        <v>-2.4993680605357352E-2</v>
      </c>
      <c r="U257" s="19">
        <f t="shared" si="23"/>
        <v>0</v>
      </c>
      <c r="V257" s="19">
        <f t="shared" si="24"/>
        <v>0</v>
      </c>
    </row>
    <row r="258" spans="1:22" x14ac:dyDescent="0.25">
      <c r="A258" s="26">
        <f>Wellpath!E258</f>
        <v>0</v>
      </c>
      <c r="B258" s="22">
        <v>0</v>
      </c>
      <c r="C258" s="22">
        <v>0</v>
      </c>
      <c r="D258" s="22">
        <f>(TAN(Dip) * SIN(Wellpath!$L258) * COS(Wellpath!$O258) - COS(Wellpath!$L258)) / 2</f>
        <v>-0.5</v>
      </c>
      <c r="E258" s="20">
        <f>Model!$W$12*((drdp!B258+drdp!K258)*'ASXY-TI3S'!$B258+(drdp!E258+drdp!N258)*'ASXY-TI3S'!$C258+(drdp!H258+drdp!Q258)*'ASXY-TI3S'!$D258)</f>
        <v>0</v>
      </c>
      <c r="F258" s="20">
        <f>Model!$W$12*((drdp!C258+drdp!L258)*'ASXY-TI3S'!$B258+(drdp!F258+drdp!O258)*'ASXY-TI3S'!$C258+(drdp!I258+drdp!R258)*'ASXY-TI3S'!$D258)</f>
        <v>0</v>
      </c>
      <c r="G258" s="20">
        <f>Model!$W$12*((drdp!D258+drdp!M258)*'ASXY-TI3S'!$B258+(drdp!G258+drdp!P258)*'ASXY-TI3S'!$C258+(drdp!J258+drdp!S258)*'ASXY-TI3S'!$D258)</f>
        <v>0</v>
      </c>
      <c r="H258" s="18">
        <f>Model!$W$12*((drdp!B258)*'ASXY-TI3S'!$B258+(drdp!E258)*'ASXY-TI3S'!$C258+(drdp!H258)*'ASXY-TI3S'!$D258)</f>
        <v>0</v>
      </c>
      <c r="I258" s="18">
        <f>Model!$W$12*((drdp!C258)*'ASXY-TI3S'!$B258+(drdp!F258)*'ASXY-TI3S'!$C258+(drdp!I258)*'ASXY-TI3S'!$D258)</f>
        <v>0</v>
      </c>
      <c r="J258" s="18">
        <f>Model!$W$12*((drdp!D258)*'ASXY-TI3S'!$B258+(drdp!G258)*'ASXY-TI3S'!$C258+(drdp!J258)*'ASXY-TI3S'!$D258)</f>
        <v>0</v>
      </c>
      <c r="K258" s="21">
        <f>SUM(E$3:E257)+H258</f>
        <v>0.2291517283610999</v>
      </c>
      <c r="L258" s="21">
        <f>SUM(F$3:F257)+I258</f>
        <v>-0.10907044334386179</v>
      </c>
      <c r="M258" s="21">
        <f>SUM(G$3:G257)+J258</f>
        <v>0</v>
      </c>
      <c r="N258" s="21"/>
      <c r="O258" s="21"/>
      <c r="P258" s="21"/>
      <c r="Q258" s="19">
        <f t="shared" si="19"/>
        <v>5.2510514610879314E-2</v>
      </c>
      <c r="R258" s="19">
        <f t="shared" si="20"/>
        <v>1.1896361611226565E-2</v>
      </c>
      <c r="S258" s="19">
        <f t="shared" si="21"/>
        <v>0</v>
      </c>
      <c r="T258" s="19">
        <f t="shared" si="22"/>
        <v>-2.4993680605357352E-2</v>
      </c>
      <c r="U258" s="19">
        <f t="shared" si="23"/>
        <v>0</v>
      </c>
      <c r="V258" s="19">
        <f t="shared" si="24"/>
        <v>0</v>
      </c>
    </row>
    <row r="259" spans="1:22" x14ac:dyDescent="0.25">
      <c r="A259" s="26">
        <f>Wellpath!E259</f>
        <v>0</v>
      </c>
      <c r="B259" s="22">
        <v>0</v>
      </c>
      <c r="C259" s="22">
        <v>0</v>
      </c>
      <c r="D259" s="22">
        <f>(TAN(Dip) * SIN(Wellpath!$L259) * COS(Wellpath!$O259) - COS(Wellpath!$L259)) / 2</f>
        <v>-0.5</v>
      </c>
      <c r="E259" s="20">
        <f>Model!$W$12*((drdp!B259+drdp!K259)*'ASXY-TI3S'!$B259+(drdp!E259+drdp!N259)*'ASXY-TI3S'!$C259+(drdp!H259+drdp!Q259)*'ASXY-TI3S'!$D259)</f>
        <v>0</v>
      </c>
      <c r="F259" s="20">
        <f>Model!$W$12*((drdp!C259+drdp!L259)*'ASXY-TI3S'!$B259+(drdp!F259+drdp!O259)*'ASXY-TI3S'!$C259+(drdp!I259+drdp!R259)*'ASXY-TI3S'!$D259)</f>
        <v>0</v>
      </c>
      <c r="G259" s="20">
        <f>Model!$W$12*((drdp!D259+drdp!M259)*'ASXY-TI3S'!$B259+(drdp!G259+drdp!P259)*'ASXY-TI3S'!$C259+(drdp!J259+drdp!S259)*'ASXY-TI3S'!$D259)</f>
        <v>0</v>
      </c>
      <c r="H259" s="18">
        <f>Model!$W$12*((drdp!B259)*'ASXY-TI3S'!$B259+(drdp!E259)*'ASXY-TI3S'!$C259+(drdp!H259)*'ASXY-TI3S'!$D259)</f>
        <v>0</v>
      </c>
      <c r="I259" s="18">
        <f>Model!$W$12*((drdp!C259)*'ASXY-TI3S'!$B259+(drdp!F259)*'ASXY-TI3S'!$C259+(drdp!I259)*'ASXY-TI3S'!$D259)</f>
        <v>0</v>
      </c>
      <c r="J259" s="18">
        <f>Model!$W$12*((drdp!D259)*'ASXY-TI3S'!$B259+(drdp!G259)*'ASXY-TI3S'!$C259+(drdp!J259)*'ASXY-TI3S'!$D259)</f>
        <v>0</v>
      </c>
      <c r="K259" s="21">
        <f>SUM(E$3:E258)+H259</f>
        <v>0.2291517283610999</v>
      </c>
      <c r="L259" s="21">
        <f>SUM(F$3:F258)+I259</f>
        <v>-0.10907044334386179</v>
      </c>
      <c r="M259" s="21">
        <f>SUM(G$3:G258)+J259</f>
        <v>0</v>
      </c>
      <c r="N259" s="21"/>
      <c r="O259" s="21"/>
      <c r="P259" s="21"/>
      <c r="Q259" s="19">
        <f t="shared" si="19"/>
        <v>5.2510514610879314E-2</v>
      </c>
      <c r="R259" s="19">
        <f t="shared" si="20"/>
        <v>1.1896361611226565E-2</v>
      </c>
      <c r="S259" s="19">
        <f t="shared" si="21"/>
        <v>0</v>
      </c>
      <c r="T259" s="19">
        <f t="shared" si="22"/>
        <v>-2.4993680605357352E-2</v>
      </c>
      <c r="U259" s="19">
        <f t="shared" si="23"/>
        <v>0</v>
      </c>
      <c r="V259" s="19">
        <f t="shared" si="24"/>
        <v>0</v>
      </c>
    </row>
    <row r="260" spans="1:22" x14ac:dyDescent="0.25">
      <c r="A260" s="26">
        <f>Wellpath!E260</f>
        <v>0</v>
      </c>
      <c r="B260" s="22">
        <v>0</v>
      </c>
      <c r="C260" s="22">
        <v>0</v>
      </c>
      <c r="D260" s="22">
        <f>(TAN(Dip) * SIN(Wellpath!$L260) * COS(Wellpath!$O260) - COS(Wellpath!$L260)) / 2</f>
        <v>-0.5</v>
      </c>
      <c r="E260" s="20">
        <f>Model!$W$12*((drdp!B260+drdp!K260)*'ASXY-TI3S'!$B260+(drdp!E260+drdp!N260)*'ASXY-TI3S'!$C260+(drdp!H260+drdp!Q260)*'ASXY-TI3S'!$D260)</f>
        <v>0</v>
      </c>
      <c r="F260" s="20">
        <f>Model!$W$12*((drdp!C260+drdp!L260)*'ASXY-TI3S'!$B260+(drdp!F260+drdp!O260)*'ASXY-TI3S'!$C260+(drdp!I260+drdp!R260)*'ASXY-TI3S'!$D260)</f>
        <v>0</v>
      </c>
      <c r="G260" s="20">
        <f>Model!$W$12*((drdp!D260+drdp!M260)*'ASXY-TI3S'!$B260+(drdp!G260+drdp!P260)*'ASXY-TI3S'!$C260+(drdp!J260+drdp!S260)*'ASXY-TI3S'!$D260)</f>
        <v>0</v>
      </c>
      <c r="H260" s="18">
        <f>Model!$W$12*((drdp!B260)*'ASXY-TI3S'!$B260+(drdp!E260)*'ASXY-TI3S'!$C260+(drdp!H260)*'ASXY-TI3S'!$D260)</f>
        <v>0</v>
      </c>
      <c r="I260" s="18">
        <f>Model!$W$12*((drdp!C260)*'ASXY-TI3S'!$B260+(drdp!F260)*'ASXY-TI3S'!$C260+(drdp!I260)*'ASXY-TI3S'!$D260)</f>
        <v>0</v>
      </c>
      <c r="J260" s="18">
        <f>Model!$W$12*((drdp!D260)*'ASXY-TI3S'!$B260+(drdp!G260)*'ASXY-TI3S'!$C260+(drdp!J260)*'ASXY-TI3S'!$D260)</f>
        <v>0</v>
      </c>
      <c r="K260" s="21">
        <f>SUM(E$3:E259)+H260</f>
        <v>0.2291517283610999</v>
      </c>
      <c r="L260" s="21">
        <f>SUM(F$3:F259)+I260</f>
        <v>-0.10907044334386179</v>
      </c>
      <c r="M260" s="21">
        <f>SUM(G$3:G259)+J260</f>
        <v>0</v>
      </c>
      <c r="N260" s="21"/>
      <c r="O260" s="21"/>
      <c r="P260" s="21"/>
      <c r="Q260" s="19">
        <f t="shared" si="19"/>
        <v>5.2510514610879314E-2</v>
      </c>
      <c r="R260" s="19">
        <f t="shared" si="20"/>
        <v>1.1896361611226565E-2</v>
      </c>
      <c r="S260" s="19">
        <f t="shared" si="21"/>
        <v>0</v>
      </c>
      <c r="T260" s="19">
        <f t="shared" si="22"/>
        <v>-2.4993680605357352E-2</v>
      </c>
      <c r="U260" s="19">
        <f t="shared" si="23"/>
        <v>0</v>
      </c>
      <c r="V260" s="19">
        <f t="shared" si="24"/>
        <v>0</v>
      </c>
    </row>
    <row r="261" spans="1:22" x14ac:dyDescent="0.25">
      <c r="A261" s="26">
        <f>Wellpath!E261</f>
        <v>0</v>
      </c>
      <c r="B261" s="22">
        <v>0</v>
      </c>
      <c r="C261" s="22">
        <v>0</v>
      </c>
      <c r="D261" s="22">
        <f>(TAN(Dip) * SIN(Wellpath!$L261) * COS(Wellpath!$O261) - COS(Wellpath!$L261)) / 2</f>
        <v>-0.5</v>
      </c>
      <c r="E261" s="20">
        <f>Model!$W$12*((drdp!B261+drdp!K261)*'ASXY-TI3S'!$B261+(drdp!E261+drdp!N261)*'ASXY-TI3S'!$C261+(drdp!H261+drdp!Q261)*'ASXY-TI3S'!$D261)</f>
        <v>0</v>
      </c>
      <c r="F261" s="20">
        <f>Model!$W$12*((drdp!C261+drdp!L261)*'ASXY-TI3S'!$B261+(drdp!F261+drdp!O261)*'ASXY-TI3S'!$C261+(drdp!I261+drdp!R261)*'ASXY-TI3S'!$D261)</f>
        <v>0</v>
      </c>
      <c r="G261" s="20">
        <f>Model!$W$12*((drdp!D261+drdp!M261)*'ASXY-TI3S'!$B261+(drdp!G261+drdp!P261)*'ASXY-TI3S'!$C261+(drdp!J261+drdp!S261)*'ASXY-TI3S'!$D261)</f>
        <v>0</v>
      </c>
      <c r="H261" s="18">
        <f>Model!$W$12*((drdp!B261)*'ASXY-TI3S'!$B261+(drdp!E261)*'ASXY-TI3S'!$C261+(drdp!H261)*'ASXY-TI3S'!$D261)</f>
        <v>0</v>
      </c>
      <c r="I261" s="18">
        <f>Model!$W$12*((drdp!C261)*'ASXY-TI3S'!$B261+(drdp!F261)*'ASXY-TI3S'!$C261+(drdp!I261)*'ASXY-TI3S'!$D261)</f>
        <v>0</v>
      </c>
      <c r="J261" s="18">
        <f>Model!$W$12*((drdp!D261)*'ASXY-TI3S'!$B261+(drdp!G261)*'ASXY-TI3S'!$C261+(drdp!J261)*'ASXY-TI3S'!$D261)</f>
        <v>0</v>
      </c>
      <c r="K261" s="21">
        <f>SUM(E$3:E260)+H261</f>
        <v>0.2291517283610999</v>
      </c>
      <c r="L261" s="21">
        <f>SUM(F$3:F260)+I261</f>
        <v>-0.10907044334386179</v>
      </c>
      <c r="M261" s="21">
        <f>SUM(G$3:G260)+J261</f>
        <v>0</v>
      </c>
      <c r="N261" s="21"/>
      <c r="O261" s="21"/>
      <c r="P261" s="21"/>
      <c r="Q261" s="19">
        <f t="shared" si="19"/>
        <v>5.2510514610879314E-2</v>
      </c>
      <c r="R261" s="19">
        <f t="shared" si="20"/>
        <v>1.1896361611226565E-2</v>
      </c>
      <c r="S261" s="19">
        <f t="shared" si="21"/>
        <v>0</v>
      </c>
      <c r="T261" s="19">
        <f t="shared" si="22"/>
        <v>-2.4993680605357352E-2</v>
      </c>
      <c r="U261" s="19">
        <f t="shared" si="23"/>
        <v>0</v>
      </c>
      <c r="V261" s="19">
        <f t="shared" si="24"/>
        <v>0</v>
      </c>
    </row>
    <row r="262" spans="1:22" x14ac:dyDescent="0.25">
      <c r="A262" s="26">
        <f>Wellpath!E262</f>
        <v>0</v>
      </c>
      <c r="B262" s="22">
        <v>0</v>
      </c>
      <c r="C262" s="22">
        <v>0</v>
      </c>
      <c r="D262" s="22">
        <f>(TAN(Dip) * SIN(Wellpath!$L262) * COS(Wellpath!$O262) - COS(Wellpath!$L262)) / 2</f>
        <v>-0.5</v>
      </c>
      <c r="E262" s="20">
        <f>Model!$W$12*((drdp!B262+drdp!K262)*'ASXY-TI3S'!$B262+(drdp!E262+drdp!N262)*'ASXY-TI3S'!$C262+(drdp!H262+drdp!Q262)*'ASXY-TI3S'!$D262)</f>
        <v>0</v>
      </c>
      <c r="F262" s="20">
        <f>Model!$W$12*((drdp!C262+drdp!L262)*'ASXY-TI3S'!$B262+(drdp!F262+drdp!O262)*'ASXY-TI3S'!$C262+(drdp!I262+drdp!R262)*'ASXY-TI3S'!$D262)</f>
        <v>0</v>
      </c>
      <c r="G262" s="20">
        <f>Model!$W$12*((drdp!D262+drdp!M262)*'ASXY-TI3S'!$B262+(drdp!G262+drdp!P262)*'ASXY-TI3S'!$C262+(drdp!J262+drdp!S262)*'ASXY-TI3S'!$D262)</f>
        <v>0</v>
      </c>
      <c r="H262" s="18">
        <f>Model!$W$12*((drdp!B262)*'ASXY-TI3S'!$B262+(drdp!E262)*'ASXY-TI3S'!$C262+(drdp!H262)*'ASXY-TI3S'!$D262)</f>
        <v>0</v>
      </c>
      <c r="I262" s="18">
        <f>Model!$W$12*((drdp!C262)*'ASXY-TI3S'!$B262+(drdp!F262)*'ASXY-TI3S'!$C262+(drdp!I262)*'ASXY-TI3S'!$D262)</f>
        <v>0</v>
      </c>
      <c r="J262" s="18">
        <f>Model!$W$12*((drdp!D262)*'ASXY-TI3S'!$B262+(drdp!G262)*'ASXY-TI3S'!$C262+(drdp!J262)*'ASXY-TI3S'!$D262)</f>
        <v>0</v>
      </c>
      <c r="K262" s="21">
        <f>SUM(E$3:E261)+H262</f>
        <v>0.2291517283610999</v>
      </c>
      <c r="L262" s="21">
        <f>SUM(F$3:F261)+I262</f>
        <v>-0.10907044334386179</v>
      </c>
      <c r="M262" s="21">
        <f>SUM(G$3:G261)+J262</f>
        <v>0</v>
      </c>
      <c r="N262" s="21"/>
      <c r="O262" s="21"/>
      <c r="P262" s="21"/>
      <c r="Q262" s="19">
        <f t="shared" ref="Q262:Q270" si="25">K262^2</f>
        <v>5.2510514610879314E-2</v>
      </c>
      <c r="R262" s="19">
        <f t="shared" ref="R262:R270" si="26">L262^2</f>
        <v>1.1896361611226565E-2</v>
      </c>
      <c r="S262" s="19">
        <f t="shared" ref="S262:S270" si="27">M262^2</f>
        <v>0</v>
      </c>
      <c r="T262" s="19">
        <f t="shared" ref="T262:T270" si="28">K262*L262</f>
        <v>-2.4993680605357352E-2</v>
      </c>
      <c r="U262" s="19">
        <f t="shared" ref="U262:U270" si="29">K262*M262</f>
        <v>0</v>
      </c>
      <c r="V262" s="19">
        <f t="shared" ref="V262:V270" si="30">L262*M262</f>
        <v>0</v>
      </c>
    </row>
    <row r="263" spans="1:22" x14ac:dyDescent="0.25">
      <c r="A263" s="26">
        <f>Wellpath!E263</f>
        <v>0</v>
      </c>
      <c r="B263" s="22">
        <v>0</v>
      </c>
      <c r="C263" s="22">
        <v>0</v>
      </c>
      <c r="D263" s="22">
        <f>(TAN(Dip) * SIN(Wellpath!$L263) * COS(Wellpath!$O263) - COS(Wellpath!$L263)) / 2</f>
        <v>-0.5</v>
      </c>
      <c r="E263" s="20">
        <f>Model!$W$12*((drdp!B263+drdp!K263)*'ASXY-TI3S'!$B263+(drdp!E263+drdp!N263)*'ASXY-TI3S'!$C263+(drdp!H263+drdp!Q263)*'ASXY-TI3S'!$D263)</f>
        <v>0</v>
      </c>
      <c r="F263" s="20">
        <f>Model!$W$12*((drdp!C263+drdp!L263)*'ASXY-TI3S'!$B263+(drdp!F263+drdp!O263)*'ASXY-TI3S'!$C263+(drdp!I263+drdp!R263)*'ASXY-TI3S'!$D263)</f>
        <v>0</v>
      </c>
      <c r="G263" s="20">
        <f>Model!$W$12*((drdp!D263+drdp!M263)*'ASXY-TI3S'!$B263+(drdp!G263+drdp!P263)*'ASXY-TI3S'!$C263+(drdp!J263+drdp!S263)*'ASXY-TI3S'!$D263)</f>
        <v>0</v>
      </c>
      <c r="H263" s="18">
        <f>Model!$W$12*((drdp!B263)*'ASXY-TI3S'!$B263+(drdp!E263)*'ASXY-TI3S'!$C263+(drdp!H263)*'ASXY-TI3S'!$D263)</f>
        <v>0</v>
      </c>
      <c r="I263" s="18">
        <f>Model!$W$12*((drdp!C263)*'ASXY-TI3S'!$B263+(drdp!F263)*'ASXY-TI3S'!$C263+(drdp!I263)*'ASXY-TI3S'!$D263)</f>
        <v>0</v>
      </c>
      <c r="J263" s="18">
        <f>Model!$W$12*((drdp!D263)*'ASXY-TI3S'!$B263+(drdp!G263)*'ASXY-TI3S'!$C263+(drdp!J263)*'ASXY-TI3S'!$D263)</f>
        <v>0</v>
      </c>
      <c r="K263" s="21">
        <f>SUM(E$3:E262)+H263</f>
        <v>0.2291517283610999</v>
      </c>
      <c r="L263" s="21">
        <f>SUM(F$3:F262)+I263</f>
        <v>-0.10907044334386179</v>
      </c>
      <c r="M263" s="21">
        <f>SUM(G$3:G262)+J263</f>
        <v>0</v>
      </c>
      <c r="N263" s="21"/>
      <c r="O263" s="21"/>
      <c r="P263" s="21"/>
      <c r="Q263" s="19">
        <f t="shared" si="25"/>
        <v>5.2510514610879314E-2</v>
      </c>
      <c r="R263" s="19">
        <f t="shared" si="26"/>
        <v>1.1896361611226565E-2</v>
      </c>
      <c r="S263" s="19">
        <f t="shared" si="27"/>
        <v>0</v>
      </c>
      <c r="T263" s="19">
        <f t="shared" si="28"/>
        <v>-2.4993680605357352E-2</v>
      </c>
      <c r="U263" s="19">
        <f t="shared" si="29"/>
        <v>0</v>
      </c>
      <c r="V263" s="19">
        <f t="shared" si="30"/>
        <v>0</v>
      </c>
    </row>
    <row r="264" spans="1:22" x14ac:dyDescent="0.25">
      <c r="A264" s="26">
        <f>Wellpath!E264</f>
        <v>0</v>
      </c>
      <c r="B264" s="22">
        <v>0</v>
      </c>
      <c r="C264" s="22">
        <v>0</v>
      </c>
      <c r="D264" s="22">
        <f>(TAN(Dip) * SIN(Wellpath!$L264) * COS(Wellpath!$O264) - COS(Wellpath!$L264)) / 2</f>
        <v>-0.5</v>
      </c>
      <c r="E264" s="20">
        <f>Model!$W$12*((drdp!B264+drdp!K264)*'ASXY-TI3S'!$B264+(drdp!E264+drdp!N264)*'ASXY-TI3S'!$C264+(drdp!H264+drdp!Q264)*'ASXY-TI3S'!$D264)</f>
        <v>0</v>
      </c>
      <c r="F264" s="20">
        <f>Model!$W$12*((drdp!C264+drdp!L264)*'ASXY-TI3S'!$B264+(drdp!F264+drdp!O264)*'ASXY-TI3S'!$C264+(drdp!I264+drdp!R264)*'ASXY-TI3S'!$D264)</f>
        <v>0</v>
      </c>
      <c r="G264" s="20">
        <f>Model!$W$12*((drdp!D264+drdp!M264)*'ASXY-TI3S'!$B264+(drdp!G264+drdp!P264)*'ASXY-TI3S'!$C264+(drdp!J264+drdp!S264)*'ASXY-TI3S'!$D264)</f>
        <v>0</v>
      </c>
      <c r="H264" s="18">
        <f>Model!$W$12*((drdp!B264)*'ASXY-TI3S'!$B264+(drdp!E264)*'ASXY-TI3S'!$C264+(drdp!H264)*'ASXY-TI3S'!$D264)</f>
        <v>0</v>
      </c>
      <c r="I264" s="18">
        <f>Model!$W$12*((drdp!C264)*'ASXY-TI3S'!$B264+(drdp!F264)*'ASXY-TI3S'!$C264+(drdp!I264)*'ASXY-TI3S'!$D264)</f>
        <v>0</v>
      </c>
      <c r="J264" s="18">
        <f>Model!$W$12*((drdp!D264)*'ASXY-TI3S'!$B264+(drdp!G264)*'ASXY-TI3S'!$C264+(drdp!J264)*'ASXY-TI3S'!$D264)</f>
        <v>0</v>
      </c>
      <c r="K264" s="21">
        <f>SUM(E$3:E263)+H264</f>
        <v>0.2291517283610999</v>
      </c>
      <c r="L264" s="21">
        <f>SUM(F$3:F263)+I264</f>
        <v>-0.10907044334386179</v>
      </c>
      <c r="M264" s="21">
        <f>SUM(G$3:G263)+J264</f>
        <v>0</v>
      </c>
      <c r="N264" s="21"/>
      <c r="O264" s="21"/>
      <c r="P264" s="21"/>
      <c r="Q264" s="19">
        <f t="shared" si="25"/>
        <v>5.2510514610879314E-2</v>
      </c>
      <c r="R264" s="19">
        <f t="shared" si="26"/>
        <v>1.1896361611226565E-2</v>
      </c>
      <c r="S264" s="19">
        <f t="shared" si="27"/>
        <v>0</v>
      </c>
      <c r="T264" s="19">
        <f t="shared" si="28"/>
        <v>-2.4993680605357352E-2</v>
      </c>
      <c r="U264" s="19">
        <f t="shared" si="29"/>
        <v>0</v>
      </c>
      <c r="V264" s="19">
        <f t="shared" si="30"/>
        <v>0</v>
      </c>
    </row>
    <row r="265" spans="1:22" x14ac:dyDescent="0.25">
      <c r="A265" s="26">
        <f>Wellpath!E265</f>
        <v>0</v>
      </c>
      <c r="B265" s="22">
        <v>0</v>
      </c>
      <c r="C265" s="22">
        <v>0</v>
      </c>
      <c r="D265" s="22">
        <f>(TAN(Dip) * SIN(Wellpath!$L265) * COS(Wellpath!$O265) - COS(Wellpath!$L265)) / 2</f>
        <v>-0.5</v>
      </c>
      <c r="E265" s="20">
        <f>Model!$W$12*((drdp!B265+drdp!K265)*'ASXY-TI3S'!$B265+(drdp!E265+drdp!N265)*'ASXY-TI3S'!$C265+(drdp!H265+drdp!Q265)*'ASXY-TI3S'!$D265)</f>
        <v>0</v>
      </c>
      <c r="F265" s="20">
        <f>Model!$W$12*((drdp!C265+drdp!L265)*'ASXY-TI3S'!$B265+(drdp!F265+drdp!O265)*'ASXY-TI3S'!$C265+(drdp!I265+drdp!R265)*'ASXY-TI3S'!$D265)</f>
        <v>0</v>
      </c>
      <c r="G265" s="20">
        <f>Model!$W$12*((drdp!D265+drdp!M265)*'ASXY-TI3S'!$B265+(drdp!G265+drdp!P265)*'ASXY-TI3S'!$C265+(drdp!J265+drdp!S265)*'ASXY-TI3S'!$D265)</f>
        <v>0</v>
      </c>
      <c r="H265" s="18">
        <f>Model!$W$12*((drdp!B265)*'ASXY-TI3S'!$B265+(drdp!E265)*'ASXY-TI3S'!$C265+(drdp!H265)*'ASXY-TI3S'!$D265)</f>
        <v>0</v>
      </c>
      <c r="I265" s="18">
        <f>Model!$W$12*((drdp!C265)*'ASXY-TI3S'!$B265+(drdp!F265)*'ASXY-TI3S'!$C265+(drdp!I265)*'ASXY-TI3S'!$D265)</f>
        <v>0</v>
      </c>
      <c r="J265" s="18">
        <f>Model!$W$12*((drdp!D265)*'ASXY-TI3S'!$B265+(drdp!G265)*'ASXY-TI3S'!$C265+(drdp!J265)*'ASXY-TI3S'!$D265)</f>
        <v>0</v>
      </c>
      <c r="K265" s="21">
        <f>SUM(E$3:E264)+H265</f>
        <v>0.2291517283610999</v>
      </c>
      <c r="L265" s="21">
        <f>SUM(F$3:F264)+I265</f>
        <v>-0.10907044334386179</v>
      </c>
      <c r="M265" s="21">
        <f>SUM(G$3:G264)+J265</f>
        <v>0</v>
      </c>
      <c r="N265" s="21"/>
      <c r="O265" s="21"/>
      <c r="P265" s="21"/>
      <c r="Q265" s="19">
        <f t="shared" si="25"/>
        <v>5.2510514610879314E-2</v>
      </c>
      <c r="R265" s="19">
        <f t="shared" si="26"/>
        <v>1.1896361611226565E-2</v>
      </c>
      <c r="S265" s="19">
        <f t="shared" si="27"/>
        <v>0</v>
      </c>
      <c r="T265" s="19">
        <f t="shared" si="28"/>
        <v>-2.4993680605357352E-2</v>
      </c>
      <c r="U265" s="19">
        <f t="shared" si="29"/>
        <v>0</v>
      </c>
      <c r="V265" s="19">
        <f t="shared" si="30"/>
        <v>0</v>
      </c>
    </row>
    <row r="266" spans="1:22" x14ac:dyDescent="0.25">
      <c r="A266" s="26">
        <f>Wellpath!E266</f>
        <v>0</v>
      </c>
      <c r="B266" s="22">
        <v>0</v>
      </c>
      <c r="C266" s="22">
        <v>0</v>
      </c>
      <c r="D266" s="22">
        <f>(TAN(Dip) * SIN(Wellpath!$L266) * COS(Wellpath!$O266) - COS(Wellpath!$L266)) / 2</f>
        <v>-0.5</v>
      </c>
      <c r="E266" s="20">
        <f>Model!$W$12*((drdp!B266+drdp!K266)*'ASXY-TI3S'!$B266+(drdp!E266+drdp!N266)*'ASXY-TI3S'!$C266+(drdp!H266+drdp!Q266)*'ASXY-TI3S'!$D266)</f>
        <v>0</v>
      </c>
      <c r="F266" s="20">
        <f>Model!$W$12*((drdp!C266+drdp!L266)*'ASXY-TI3S'!$B266+(drdp!F266+drdp!O266)*'ASXY-TI3S'!$C266+(drdp!I266+drdp!R266)*'ASXY-TI3S'!$D266)</f>
        <v>0</v>
      </c>
      <c r="G266" s="20">
        <f>Model!$W$12*((drdp!D266+drdp!M266)*'ASXY-TI3S'!$B266+(drdp!G266+drdp!P266)*'ASXY-TI3S'!$C266+(drdp!J266+drdp!S266)*'ASXY-TI3S'!$D266)</f>
        <v>0</v>
      </c>
      <c r="H266" s="18">
        <f>Model!$W$12*((drdp!B266)*'ASXY-TI3S'!$B266+(drdp!E266)*'ASXY-TI3S'!$C266+(drdp!H266)*'ASXY-TI3S'!$D266)</f>
        <v>0</v>
      </c>
      <c r="I266" s="18">
        <f>Model!$W$12*((drdp!C266)*'ASXY-TI3S'!$B266+(drdp!F266)*'ASXY-TI3S'!$C266+(drdp!I266)*'ASXY-TI3S'!$D266)</f>
        <v>0</v>
      </c>
      <c r="J266" s="18">
        <f>Model!$W$12*((drdp!D266)*'ASXY-TI3S'!$B266+(drdp!G266)*'ASXY-TI3S'!$C266+(drdp!J266)*'ASXY-TI3S'!$D266)</f>
        <v>0</v>
      </c>
      <c r="K266" s="21">
        <f>SUM(E$3:E265)+H266</f>
        <v>0.2291517283610999</v>
      </c>
      <c r="L266" s="21">
        <f>SUM(F$3:F265)+I266</f>
        <v>-0.10907044334386179</v>
      </c>
      <c r="M266" s="21">
        <f>SUM(G$3:G265)+J266</f>
        <v>0</v>
      </c>
      <c r="N266" s="21"/>
      <c r="O266" s="21"/>
      <c r="P266" s="21"/>
      <c r="Q266" s="19">
        <f t="shared" si="25"/>
        <v>5.2510514610879314E-2</v>
      </c>
      <c r="R266" s="19">
        <f t="shared" si="26"/>
        <v>1.1896361611226565E-2</v>
      </c>
      <c r="S266" s="19">
        <f t="shared" si="27"/>
        <v>0</v>
      </c>
      <c r="T266" s="19">
        <f t="shared" si="28"/>
        <v>-2.4993680605357352E-2</v>
      </c>
      <c r="U266" s="19">
        <f t="shared" si="29"/>
        <v>0</v>
      </c>
      <c r="V266" s="19">
        <f t="shared" si="30"/>
        <v>0</v>
      </c>
    </row>
    <row r="267" spans="1:22" x14ac:dyDescent="0.25">
      <c r="A267" s="26">
        <f>Wellpath!E267</f>
        <v>0</v>
      </c>
      <c r="B267" s="22">
        <v>0</v>
      </c>
      <c r="C267" s="22">
        <v>0</v>
      </c>
      <c r="D267" s="22">
        <f>(TAN(Dip) * SIN(Wellpath!$L267) * COS(Wellpath!$O267) - COS(Wellpath!$L267)) / 2</f>
        <v>-0.5</v>
      </c>
      <c r="E267" s="20">
        <f>Model!$W$12*((drdp!B267+drdp!K267)*'ASXY-TI3S'!$B267+(drdp!E267+drdp!N267)*'ASXY-TI3S'!$C267+(drdp!H267+drdp!Q267)*'ASXY-TI3S'!$D267)</f>
        <v>0</v>
      </c>
      <c r="F267" s="20">
        <f>Model!$W$12*((drdp!C267+drdp!L267)*'ASXY-TI3S'!$B267+(drdp!F267+drdp!O267)*'ASXY-TI3S'!$C267+(drdp!I267+drdp!R267)*'ASXY-TI3S'!$D267)</f>
        <v>0</v>
      </c>
      <c r="G267" s="20">
        <f>Model!$W$12*((drdp!D267+drdp!M267)*'ASXY-TI3S'!$B267+(drdp!G267+drdp!P267)*'ASXY-TI3S'!$C267+(drdp!J267+drdp!S267)*'ASXY-TI3S'!$D267)</f>
        <v>0</v>
      </c>
      <c r="H267" s="18">
        <f>Model!$W$12*((drdp!B267)*'ASXY-TI3S'!$B267+(drdp!E267)*'ASXY-TI3S'!$C267+(drdp!H267)*'ASXY-TI3S'!$D267)</f>
        <v>0</v>
      </c>
      <c r="I267" s="18">
        <f>Model!$W$12*((drdp!C267)*'ASXY-TI3S'!$B267+(drdp!F267)*'ASXY-TI3S'!$C267+(drdp!I267)*'ASXY-TI3S'!$D267)</f>
        <v>0</v>
      </c>
      <c r="J267" s="18">
        <f>Model!$W$12*((drdp!D267)*'ASXY-TI3S'!$B267+(drdp!G267)*'ASXY-TI3S'!$C267+(drdp!J267)*'ASXY-TI3S'!$D267)</f>
        <v>0</v>
      </c>
      <c r="K267" s="21">
        <f>SUM(E$3:E266)+H267</f>
        <v>0.2291517283610999</v>
      </c>
      <c r="L267" s="21">
        <f>SUM(F$3:F266)+I267</f>
        <v>-0.10907044334386179</v>
      </c>
      <c r="M267" s="21">
        <f>SUM(G$3:G266)+J267</f>
        <v>0</v>
      </c>
      <c r="N267" s="21"/>
      <c r="O267" s="21"/>
      <c r="P267" s="21"/>
      <c r="Q267" s="19">
        <f t="shared" si="25"/>
        <v>5.2510514610879314E-2</v>
      </c>
      <c r="R267" s="19">
        <f t="shared" si="26"/>
        <v>1.1896361611226565E-2</v>
      </c>
      <c r="S267" s="19">
        <f t="shared" si="27"/>
        <v>0</v>
      </c>
      <c r="T267" s="19">
        <f t="shared" si="28"/>
        <v>-2.4993680605357352E-2</v>
      </c>
      <c r="U267" s="19">
        <f t="shared" si="29"/>
        <v>0</v>
      </c>
      <c r="V267" s="19">
        <f t="shared" si="30"/>
        <v>0</v>
      </c>
    </row>
    <row r="268" spans="1:22" x14ac:dyDescent="0.25">
      <c r="A268" s="26">
        <f>Wellpath!E268</f>
        <v>0</v>
      </c>
      <c r="B268" s="22">
        <v>0</v>
      </c>
      <c r="C268" s="22">
        <v>0</v>
      </c>
      <c r="D268" s="22">
        <f>(TAN(Dip) * SIN(Wellpath!$L268) * COS(Wellpath!$O268) - COS(Wellpath!$L268)) / 2</f>
        <v>-0.5</v>
      </c>
      <c r="E268" s="20">
        <f>Model!$W$12*((drdp!B268+drdp!K268)*'ASXY-TI3S'!$B268+(drdp!E268+drdp!N268)*'ASXY-TI3S'!$C268+(drdp!H268+drdp!Q268)*'ASXY-TI3S'!$D268)</f>
        <v>0</v>
      </c>
      <c r="F268" s="20">
        <f>Model!$W$12*((drdp!C268+drdp!L268)*'ASXY-TI3S'!$B268+(drdp!F268+drdp!O268)*'ASXY-TI3S'!$C268+(drdp!I268+drdp!R268)*'ASXY-TI3S'!$D268)</f>
        <v>0</v>
      </c>
      <c r="G268" s="20">
        <f>Model!$W$12*((drdp!D268+drdp!M268)*'ASXY-TI3S'!$B268+(drdp!G268+drdp!P268)*'ASXY-TI3S'!$C268+(drdp!J268+drdp!S268)*'ASXY-TI3S'!$D268)</f>
        <v>0</v>
      </c>
      <c r="H268" s="18">
        <f>Model!$W$12*((drdp!B268)*'ASXY-TI3S'!$B268+(drdp!E268)*'ASXY-TI3S'!$C268+(drdp!H268)*'ASXY-TI3S'!$D268)</f>
        <v>0</v>
      </c>
      <c r="I268" s="18">
        <f>Model!$W$12*((drdp!C268)*'ASXY-TI3S'!$B268+(drdp!F268)*'ASXY-TI3S'!$C268+(drdp!I268)*'ASXY-TI3S'!$D268)</f>
        <v>0</v>
      </c>
      <c r="J268" s="18">
        <f>Model!$W$12*((drdp!D268)*'ASXY-TI3S'!$B268+(drdp!G268)*'ASXY-TI3S'!$C268+(drdp!J268)*'ASXY-TI3S'!$D268)</f>
        <v>0</v>
      </c>
      <c r="K268" s="21">
        <f>SUM(E$3:E267)+H268</f>
        <v>0.2291517283610999</v>
      </c>
      <c r="L268" s="21">
        <f>SUM(F$3:F267)+I268</f>
        <v>-0.10907044334386179</v>
      </c>
      <c r="M268" s="21">
        <f>SUM(G$3:G267)+J268</f>
        <v>0</v>
      </c>
      <c r="N268" s="21"/>
      <c r="O268" s="21"/>
      <c r="P268" s="21"/>
      <c r="Q268" s="19">
        <f t="shared" si="25"/>
        <v>5.2510514610879314E-2</v>
      </c>
      <c r="R268" s="19">
        <f t="shared" si="26"/>
        <v>1.1896361611226565E-2</v>
      </c>
      <c r="S268" s="19">
        <f t="shared" si="27"/>
        <v>0</v>
      </c>
      <c r="T268" s="19">
        <f t="shared" si="28"/>
        <v>-2.4993680605357352E-2</v>
      </c>
      <c r="U268" s="19">
        <f t="shared" si="29"/>
        <v>0</v>
      </c>
      <c r="V268" s="19">
        <f t="shared" si="30"/>
        <v>0</v>
      </c>
    </row>
    <row r="269" spans="1:22" x14ac:dyDescent="0.25">
      <c r="A269" s="26">
        <f>Wellpath!E269</f>
        <v>0</v>
      </c>
      <c r="B269" s="22">
        <v>0</v>
      </c>
      <c r="C269" s="22">
        <v>0</v>
      </c>
      <c r="D269" s="22">
        <f>(TAN(Dip) * SIN(Wellpath!$L269) * COS(Wellpath!$O269) - COS(Wellpath!$L269)) / 2</f>
        <v>-0.5</v>
      </c>
      <c r="E269" s="20">
        <f>Model!$W$12*((drdp!B269+drdp!K269)*'ASXY-TI3S'!$B269+(drdp!E269+drdp!N269)*'ASXY-TI3S'!$C269+(drdp!H269+drdp!Q269)*'ASXY-TI3S'!$D269)</f>
        <v>0</v>
      </c>
      <c r="F269" s="20">
        <f>Model!$W$12*((drdp!C269+drdp!L269)*'ASXY-TI3S'!$B269+(drdp!F269+drdp!O269)*'ASXY-TI3S'!$C269+(drdp!I269+drdp!R269)*'ASXY-TI3S'!$D269)</f>
        <v>0</v>
      </c>
      <c r="G269" s="20">
        <f>Model!$W$12*((drdp!D269+drdp!M269)*'ASXY-TI3S'!$B269+(drdp!G269+drdp!P269)*'ASXY-TI3S'!$C269+(drdp!J269+drdp!S269)*'ASXY-TI3S'!$D269)</f>
        <v>0</v>
      </c>
      <c r="H269" s="18">
        <f>Model!$W$12*((drdp!B269)*'ASXY-TI3S'!$B269+(drdp!E269)*'ASXY-TI3S'!$C269+(drdp!H269)*'ASXY-TI3S'!$D269)</f>
        <v>0</v>
      </c>
      <c r="I269" s="18">
        <f>Model!$W$12*((drdp!C269)*'ASXY-TI3S'!$B269+(drdp!F269)*'ASXY-TI3S'!$C269+(drdp!I269)*'ASXY-TI3S'!$D269)</f>
        <v>0</v>
      </c>
      <c r="J269" s="18">
        <f>Model!$W$12*((drdp!D269)*'ASXY-TI3S'!$B269+(drdp!G269)*'ASXY-TI3S'!$C269+(drdp!J269)*'ASXY-TI3S'!$D269)</f>
        <v>0</v>
      </c>
      <c r="K269" s="21">
        <f>SUM(E$3:E268)+H269</f>
        <v>0.2291517283610999</v>
      </c>
      <c r="L269" s="21">
        <f>SUM(F$3:F268)+I269</f>
        <v>-0.10907044334386179</v>
      </c>
      <c r="M269" s="21">
        <f>SUM(G$3:G268)+J269</f>
        <v>0</v>
      </c>
      <c r="N269" s="21"/>
      <c r="O269" s="21"/>
      <c r="P269" s="21"/>
      <c r="Q269" s="19">
        <f t="shared" si="25"/>
        <v>5.2510514610879314E-2</v>
      </c>
      <c r="R269" s="19">
        <f t="shared" si="26"/>
        <v>1.1896361611226565E-2</v>
      </c>
      <c r="S269" s="19">
        <f t="shared" si="27"/>
        <v>0</v>
      </c>
      <c r="T269" s="19">
        <f t="shared" si="28"/>
        <v>-2.4993680605357352E-2</v>
      </c>
      <c r="U269" s="19">
        <f t="shared" si="29"/>
        <v>0</v>
      </c>
      <c r="V269" s="19">
        <f t="shared" si="30"/>
        <v>0</v>
      </c>
    </row>
    <row r="270" spans="1:22" x14ac:dyDescent="0.25">
      <c r="A270" s="26">
        <f>Wellpath!E270</f>
        <v>0</v>
      </c>
      <c r="B270" s="22">
        <v>0</v>
      </c>
      <c r="C270" s="22">
        <v>0</v>
      </c>
      <c r="D270" s="22">
        <f>(TAN(Dip) * SIN(Wellpath!$L270) * COS(Wellpath!$O270) - COS(Wellpath!$L270)) / 2</f>
        <v>-0.5</v>
      </c>
      <c r="E270" s="20">
        <f>Model!$W$12*((drdp!B270+drdp!K270)*'ASXY-TI3S'!$B270+(drdp!E270+drdp!N270)*'ASXY-TI3S'!$C270+(drdp!H270+drdp!Q270)*'ASXY-TI3S'!$D270)</f>
        <v>0</v>
      </c>
      <c r="F270" s="20">
        <f>Model!$W$12*((drdp!C270+drdp!L270)*'ASXY-TI3S'!$B270+(drdp!F270+drdp!O270)*'ASXY-TI3S'!$C270+(drdp!I270+drdp!R270)*'ASXY-TI3S'!$D270)</f>
        <v>0</v>
      </c>
      <c r="G270" s="20">
        <f>Model!$W$12*((drdp!D270+drdp!M270)*'ASXY-TI3S'!$B270+(drdp!G270+drdp!P270)*'ASXY-TI3S'!$C270+(drdp!J270+drdp!S270)*'ASXY-TI3S'!$D270)</f>
        <v>0</v>
      </c>
      <c r="H270" s="18">
        <f>Model!$W$12*((drdp!B270)*'ASXY-TI3S'!$B270+(drdp!E270)*'ASXY-TI3S'!$C270+(drdp!H270)*'ASXY-TI3S'!$D270)</f>
        <v>0</v>
      </c>
      <c r="I270" s="18">
        <f>Model!$W$12*((drdp!C270)*'ASXY-TI3S'!$B270+(drdp!F270)*'ASXY-TI3S'!$C270+(drdp!I270)*'ASXY-TI3S'!$D270)</f>
        <v>0</v>
      </c>
      <c r="J270" s="18">
        <f>Model!$W$12*((drdp!D270)*'ASXY-TI3S'!$B270+(drdp!G270)*'ASXY-TI3S'!$C270+(drdp!J270)*'ASXY-TI3S'!$D270)</f>
        <v>0</v>
      </c>
      <c r="K270" s="21">
        <f>SUM(E$3:E269)+H270</f>
        <v>0.2291517283610999</v>
      </c>
      <c r="L270" s="21">
        <f>SUM(F$3:F269)+I270</f>
        <v>-0.10907044334386179</v>
      </c>
      <c r="M270" s="21">
        <f>SUM(G$3:G269)+J270</f>
        <v>0</v>
      </c>
      <c r="N270" s="21"/>
      <c r="O270" s="21"/>
      <c r="P270" s="21"/>
      <c r="Q270" s="19">
        <f t="shared" si="25"/>
        <v>5.2510514610879314E-2</v>
      </c>
      <c r="R270" s="19">
        <f t="shared" si="26"/>
        <v>1.1896361611226565E-2</v>
      </c>
      <c r="S270" s="19">
        <f t="shared" si="27"/>
        <v>0</v>
      </c>
      <c r="T270" s="19">
        <f t="shared" si="28"/>
        <v>-2.4993680605357352E-2</v>
      </c>
      <c r="U270" s="19">
        <f t="shared" si="29"/>
        <v>0</v>
      </c>
      <c r="V270" s="19">
        <f t="shared" si="30"/>
        <v>0</v>
      </c>
    </row>
    <row r="271" spans="1:22" x14ac:dyDescent="0.25">
      <c r="A271" s="26">
        <f>Wellpath!E271</f>
        <v>0</v>
      </c>
      <c r="B271" s="22">
        <v>0</v>
      </c>
      <c r="C271" s="22">
        <v>0</v>
      </c>
      <c r="D271" s="22">
        <f>(TAN(Dip) * SIN(Wellpath!$L271) * COS(Wellpath!$O271) - COS(Wellpath!$L271)) / 2</f>
        <v>-0.5</v>
      </c>
      <c r="E271" s="20">
        <f>Model!$W$12*((drdp!B271+drdp!K271)*'ASXY-TI3S'!$B271+(drdp!E271+drdp!N271)*'ASXY-TI3S'!$C271+(drdp!H271+drdp!Q271)*'ASXY-TI3S'!$D271)</f>
        <v>0</v>
      </c>
      <c r="F271" s="20">
        <f>Model!$W$12*((drdp!C271+drdp!L271)*'ASXY-TI3S'!$B271+(drdp!F271+drdp!O271)*'ASXY-TI3S'!$C271+(drdp!I271+drdp!R271)*'ASXY-TI3S'!$D271)</f>
        <v>0</v>
      </c>
      <c r="G271" s="20">
        <f>Model!$W$12*((drdp!D271+drdp!M271)*'ASXY-TI3S'!$B271+(drdp!G271+drdp!P271)*'ASXY-TI3S'!$C271+(drdp!J271+drdp!S271)*'ASXY-TI3S'!$D271)</f>
        <v>0</v>
      </c>
      <c r="H271" s="18">
        <f>Model!$W$12*((drdp!B271)*'ASXY-TI3S'!$B271+(drdp!E271)*'ASXY-TI3S'!$C271+(drdp!H271)*'ASXY-TI3S'!$D271)</f>
        <v>0</v>
      </c>
      <c r="I271" s="18">
        <f>Model!$W$12*((drdp!C271)*'ASXY-TI3S'!$B271+(drdp!F271)*'ASXY-TI3S'!$C271+(drdp!I271)*'ASXY-TI3S'!$D271)</f>
        <v>0</v>
      </c>
      <c r="J271" s="18">
        <f>Model!$W$12*((drdp!D271)*'ASXY-TI3S'!$B271+(drdp!G271)*'ASXY-TI3S'!$C271+(drdp!J271)*'ASXY-TI3S'!$D271)</f>
        <v>0</v>
      </c>
      <c r="K271" s="21">
        <f>SUM(E$3:E270)+H271</f>
        <v>0.2291517283610999</v>
      </c>
      <c r="L271" s="21">
        <f>SUM(F$3:F270)+I271</f>
        <v>-0.10907044334386179</v>
      </c>
      <c r="M271" s="21">
        <f>SUM(G$3:G270)+J271</f>
        <v>0</v>
      </c>
      <c r="N271" s="21"/>
      <c r="O271" s="21"/>
      <c r="P271" s="21"/>
      <c r="Q271" s="19">
        <f t="shared" ref="Q271" si="31">K271^2</f>
        <v>5.2510514610879314E-2</v>
      </c>
      <c r="R271" s="19">
        <f t="shared" ref="R271" si="32">L271^2</f>
        <v>1.1896361611226565E-2</v>
      </c>
      <c r="S271" s="19">
        <f t="shared" ref="S271" si="33">M271^2</f>
        <v>0</v>
      </c>
      <c r="T271" s="19">
        <f t="shared" ref="T271" si="34">K271*L271</f>
        <v>-2.4993680605357352E-2</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sheetPr>
  <dimension ref="A1:V271"/>
  <sheetViews>
    <sheetView workbookViewId="0">
      <pane ySplit="2" topLeftCell="A238" activePane="bottomLeft" state="frozen"/>
      <selection activeCell="H39" sqref="H39"/>
      <selection pane="bottomLeft" activeCell="N246" sqref="N246"/>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f>-SIN(Wellpath!$L3) * COS(Wellpath!$L3)</f>
        <v>0</v>
      </c>
      <c r="D3" s="22">
        <f>TAN(Dip) * SIN(Wellpath!$L3) * COS(Wellpath!$L3) * SIN(Wellpath!$O3)</f>
        <v>0</v>
      </c>
      <c r="E3" s="20">
        <f>Model!$W$13*((drdp!B3+drdp!K3)*ASZ!$B3+(drdp!E3+drdp!N3)*ASZ!$C3+(drdp!H3+drdp!Q3)*ASZ!$D3)</f>
        <v>0</v>
      </c>
      <c r="F3" s="20">
        <f>Model!$W$13*((drdp!C3+drdp!L3)*ASZ!$B3+(drdp!F3+drdp!O3)*ASZ!$C3+(drdp!I3+drdp!R3)*ASZ!$D3)</f>
        <v>0</v>
      </c>
      <c r="G3" s="20">
        <f>Model!$W$13*((drdp!D3+drdp!M3)*ASZ!$B3+(drdp!G3+drdp!P3)*ASZ!$C3+(drdp!J3+drdp!S3)*ASZ!$D3)</f>
        <v>0</v>
      </c>
      <c r="H3" s="18">
        <f>Model!$W$13*((drdp!B3)*ASZ!$B3+(drdp!E3)*ASZ!$C3+(drdp!H3)*ASZ!$D3)</f>
        <v>0</v>
      </c>
      <c r="I3" s="18">
        <f>Model!$W$13*((drdp!C3)*ASZ!$B3+(drdp!F3)*ASZ!$C3+(drdp!I3)*ASZ!$D3)</f>
        <v>0</v>
      </c>
      <c r="J3" s="18">
        <f>Model!$W$13*((drdp!D3)*ASZ!$B3+(drdp!G3)*ASZ!$C3+(drdp!J3)*ASZ!$D3)</f>
        <v>0</v>
      </c>
      <c r="K3" s="21">
        <f>SUM(E2:E$3)+H3</f>
        <v>0</v>
      </c>
      <c r="L3" s="21">
        <f>SUM(F2:F$3)+I3</f>
        <v>0</v>
      </c>
      <c r="M3" s="21">
        <f>SUM(G2:G$3)+J3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f>-SIN(Wellpath!$L4) * COS(Wellpath!$L4)</f>
        <v>0</v>
      </c>
      <c r="D4" s="22">
        <f>TAN(Dip) * SIN(Wellpath!$L4) * COS(Wellpath!$L4) * SIN(Wellpath!$O4)</f>
        <v>0</v>
      </c>
      <c r="E4" s="20">
        <f>Model!$W$13*((drdp!B4+drdp!K4)*ASZ!$B4+(drdp!E4+drdp!N4)*ASZ!$C4+(drdp!H4+drdp!Q4)*ASZ!$D4)</f>
        <v>0</v>
      </c>
      <c r="F4" s="20">
        <f>Model!$W$13*((drdp!C4+drdp!L4)*ASZ!$B4+(drdp!F4+drdp!O4)*ASZ!$C4+(drdp!I4+drdp!R4)*ASZ!$D4)</f>
        <v>0</v>
      </c>
      <c r="G4" s="20">
        <f>Model!$W$13*((drdp!D4+drdp!M4)*ASZ!$B4+(drdp!G4+drdp!P4)*ASZ!$C4+(drdp!J4+drdp!S4)*ASZ!$D4)</f>
        <v>0</v>
      </c>
      <c r="H4" s="18">
        <f>Model!$W$13*((drdp!B4)*ASZ!$B4+(drdp!E4)*ASZ!$C4+(drdp!H4)*ASZ!$D4)</f>
        <v>0</v>
      </c>
      <c r="I4" s="18">
        <f>Model!$W$13*((drdp!C4)*ASZ!$B4+(drdp!F4)*ASZ!$C4+(drdp!I4)*ASZ!$D4)</f>
        <v>0</v>
      </c>
      <c r="J4" s="18">
        <f>Model!$W$13*((drdp!D4)*ASZ!$B4+(drdp!G4)*ASZ!$C4+(drdp!J4)*ASZ!$D4)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f>-SIN(Wellpath!$L5) * COS(Wellpath!$L5)</f>
        <v>0</v>
      </c>
      <c r="D5" s="22">
        <f>TAN(Dip) * SIN(Wellpath!$L5) * COS(Wellpath!$L5) * SIN(Wellpath!$O5)</f>
        <v>0</v>
      </c>
      <c r="E5" s="20">
        <v>0</v>
      </c>
      <c r="F5" s="20">
        <v>0</v>
      </c>
      <c r="G5" s="20">
        <v>0</v>
      </c>
      <c r="H5" s="18">
        <v>0</v>
      </c>
      <c r="I5" s="18">
        <v>0</v>
      </c>
      <c r="J5" s="18">
        <v>0</v>
      </c>
      <c r="K5" s="21">
        <v>0</v>
      </c>
      <c r="L5" s="21">
        <f>I5</f>
        <v>0</v>
      </c>
      <c r="M5" s="21">
        <f>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f>-SIN(Wellpath!$L6) * COS(Wellpath!$L6)</f>
        <v>0</v>
      </c>
      <c r="D6" s="22">
        <f>TAN(Dip) * SIN(Wellpath!$L6) * COS(Wellpath!$L6) * SIN(Wellpath!$O6)</f>
        <v>0</v>
      </c>
      <c r="E6" s="20">
        <f>Model!$W$13*((drdp!B6+drdp!K6)*ASZ!$B6+(drdp!E6+drdp!N6)*ASZ!$C6+(drdp!H6+drdp!Q6)*ASZ!$D6)</f>
        <v>0</v>
      </c>
      <c r="F6" s="20">
        <f>Model!$W$13*((drdp!C6+drdp!L6)*ASZ!$B6+(drdp!F6+drdp!O6)*ASZ!$C6+(drdp!I6+drdp!R6)*ASZ!$D6)</f>
        <v>0</v>
      </c>
      <c r="G6" s="20">
        <f>Model!$W$13*((drdp!D6+drdp!M6)*ASZ!$B6+(drdp!G6+drdp!P6)*ASZ!$C6+(drdp!J6+drdp!S6)*ASZ!$D6)</f>
        <v>0</v>
      </c>
      <c r="H6" s="18">
        <f>Model!$W$13*((drdp!B6)*ASZ!$B6+(drdp!E6)*ASZ!$C6+(drdp!H6)*ASZ!$D6)</f>
        <v>0</v>
      </c>
      <c r="I6" s="18">
        <f>Model!$W$13*((drdp!C6)*ASZ!$B6+(drdp!F6)*ASZ!$C6+(drdp!I6)*ASZ!$D6)</f>
        <v>0</v>
      </c>
      <c r="J6" s="18">
        <f>Model!$W$13*((drdp!D6)*ASZ!$B6+(drdp!G6)*ASZ!$C6+(drdp!J6)*ASZ!$D6)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f>-SIN(Wellpath!$L7) * COS(Wellpath!$L7)</f>
        <v>0</v>
      </c>
      <c r="D7" s="22">
        <f>TAN(Dip) * SIN(Wellpath!$L7) * COS(Wellpath!$L7) * SIN(Wellpath!$O7)</f>
        <v>0</v>
      </c>
      <c r="E7" s="20">
        <f>Model!$W$13*((drdp!B7+drdp!K7)*ASZ!$B7+(drdp!E7+drdp!N7)*ASZ!$C7+(drdp!H7+drdp!Q7)*ASZ!$D7)</f>
        <v>0</v>
      </c>
      <c r="F7" s="20">
        <f>Model!$W$13*((drdp!C7+drdp!L7)*ASZ!$B7+(drdp!F7+drdp!O7)*ASZ!$C7+(drdp!I7+drdp!R7)*ASZ!$D7)</f>
        <v>0</v>
      </c>
      <c r="G7" s="20">
        <f>Model!$W$13*((drdp!D7+drdp!M7)*ASZ!$B7+(drdp!G7+drdp!P7)*ASZ!$C7+(drdp!J7+drdp!S7)*ASZ!$D7)</f>
        <v>0</v>
      </c>
      <c r="H7" s="18">
        <f>Model!$W$13*((drdp!B7)*ASZ!$B7+(drdp!E7)*ASZ!$C7+(drdp!H7)*ASZ!$D7)</f>
        <v>0</v>
      </c>
      <c r="I7" s="18">
        <f>Model!$W$13*((drdp!C7)*ASZ!$B7+(drdp!F7)*ASZ!$C7+(drdp!I7)*ASZ!$D7)</f>
        <v>0</v>
      </c>
      <c r="J7" s="18">
        <f>Model!$W$13*((drdp!D7)*ASZ!$B7+(drdp!G7)*ASZ!$C7+(drdp!J7)*ASZ!$D7)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f>-SIN(Wellpath!$L8) * COS(Wellpath!$L8)</f>
        <v>0</v>
      </c>
      <c r="D8" s="22">
        <f>TAN(Dip) * SIN(Wellpath!$L8) * COS(Wellpath!$L8) * SIN(Wellpath!$O8)</f>
        <v>0</v>
      </c>
      <c r="E8" s="20">
        <f>Model!$W$13*((drdp!B8+drdp!K8)*ASZ!$B8+(drdp!E8+drdp!N8)*ASZ!$C8+(drdp!H8+drdp!Q8)*ASZ!$D8)</f>
        <v>0</v>
      </c>
      <c r="F8" s="20">
        <f>Model!$W$13*((drdp!C8+drdp!L8)*ASZ!$B8+(drdp!F8+drdp!O8)*ASZ!$C8+(drdp!I8+drdp!R8)*ASZ!$D8)</f>
        <v>0</v>
      </c>
      <c r="G8" s="20">
        <f>Model!$W$13*((drdp!D8+drdp!M8)*ASZ!$B8+(drdp!G8+drdp!P8)*ASZ!$C8+(drdp!J8+drdp!S8)*ASZ!$D8)</f>
        <v>0</v>
      </c>
      <c r="H8" s="18">
        <f>Model!$W$13*((drdp!B8)*ASZ!$B8+(drdp!E8)*ASZ!$C8+(drdp!H8)*ASZ!$D8)</f>
        <v>0</v>
      </c>
      <c r="I8" s="18">
        <f>Model!$W$13*((drdp!C8)*ASZ!$B8+(drdp!F8)*ASZ!$C8+(drdp!I8)*ASZ!$D8)</f>
        <v>0</v>
      </c>
      <c r="J8" s="18">
        <f>Model!$W$13*((drdp!D8)*ASZ!$B8+(drdp!G8)*ASZ!$C8+(drdp!J8)*ASZ!$D8)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f>-SIN(Wellpath!$L9) * COS(Wellpath!$L9)</f>
        <v>0</v>
      </c>
      <c r="D9" s="22">
        <f>TAN(Dip) * SIN(Wellpath!$L9) * COS(Wellpath!$L9) * SIN(Wellpath!$O9)</f>
        <v>0</v>
      </c>
      <c r="E9" s="20">
        <f>Model!$W$13*((drdp!B9+drdp!K9)*ASZ!$B9+(drdp!E9+drdp!N9)*ASZ!$C9+(drdp!H9+drdp!Q9)*ASZ!$D9)</f>
        <v>0</v>
      </c>
      <c r="F9" s="20">
        <f>Model!$W$13*((drdp!C9+drdp!L9)*ASZ!$B9+(drdp!F9+drdp!O9)*ASZ!$C9+(drdp!I9+drdp!R9)*ASZ!$D9)</f>
        <v>0</v>
      </c>
      <c r="G9" s="20">
        <f>Model!$W$13*((drdp!D9+drdp!M9)*ASZ!$B9+(drdp!G9+drdp!P9)*ASZ!$C9+(drdp!J9+drdp!S9)*ASZ!$D9)</f>
        <v>0</v>
      </c>
      <c r="H9" s="18">
        <f>Model!$W$13*((drdp!B9)*ASZ!$B9+(drdp!E9)*ASZ!$C9+(drdp!H9)*ASZ!$D9)</f>
        <v>0</v>
      </c>
      <c r="I9" s="18">
        <f>Model!$W$13*((drdp!C9)*ASZ!$B9+(drdp!F9)*ASZ!$C9+(drdp!I9)*ASZ!$D9)</f>
        <v>0</v>
      </c>
      <c r="J9" s="18">
        <f>Model!$W$13*((drdp!D9)*ASZ!$B9+(drdp!G9)*ASZ!$C9+(drdp!J9)*ASZ!$D9)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f>-SIN(Wellpath!$L10) * COS(Wellpath!$L10)</f>
        <v>0</v>
      </c>
      <c r="D10" s="22">
        <f>TAN(Dip) * SIN(Wellpath!$L10) * COS(Wellpath!$L10) * SIN(Wellpath!$O10)</f>
        <v>0</v>
      </c>
      <c r="E10" s="20">
        <f>Model!$W$13*((drdp!B10+drdp!K10)*ASZ!$B10+(drdp!E10+drdp!N10)*ASZ!$C10+(drdp!H10+drdp!Q10)*ASZ!$D10)</f>
        <v>0</v>
      </c>
      <c r="F10" s="20">
        <f>Model!$W$13*((drdp!C10+drdp!L10)*ASZ!$B10+(drdp!F10+drdp!O10)*ASZ!$C10+(drdp!I10+drdp!R10)*ASZ!$D10)</f>
        <v>0</v>
      </c>
      <c r="G10" s="20">
        <f>Model!$W$13*((drdp!D10+drdp!M10)*ASZ!$B10+(drdp!G10+drdp!P10)*ASZ!$C10+(drdp!J10+drdp!S10)*ASZ!$D10)</f>
        <v>0</v>
      </c>
      <c r="H10" s="18">
        <f>Model!$W$13*((drdp!B10)*ASZ!$B10+(drdp!E10)*ASZ!$C10+(drdp!H10)*ASZ!$D10)</f>
        <v>0</v>
      </c>
      <c r="I10" s="18">
        <f>Model!$W$13*((drdp!C10)*ASZ!$B10+(drdp!F10)*ASZ!$C10+(drdp!I10)*ASZ!$D10)</f>
        <v>0</v>
      </c>
      <c r="J10" s="18">
        <f>Model!$W$13*((drdp!D10)*ASZ!$B10+(drdp!G10)*ASZ!$C10+(drdp!J10)*ASZ!$D10)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f>-SIN(Wellpath!$L11) * COS(Wellpath!$L11)</f>
        <v>0</v>
      </c>
      <c r="D11" s="22">
        <f>TAN(Dip) * SIN(Wellpath!$L11) * COS(Wellpath!$L11) * SIN(Wellpath!$O11)</f>
        <v>0</v>
      </c>
      <c r="E11" s="20">
        <f>Model!$W$13*((drdp!B11+drdp!K11)*ASZ!$B11+(drdp!E11+drdp!N11)*ASZ!$C11+(drdp!H11+drdp!Q11)*ASZ!$D11)</f>
        <v>0</v>
      </c>
      <c r="F11" s="20">
        <f>Model!$W$13*((drdp!C11+drdp!L11)*ASZ!$B11+(drdp!F11+drdp!O11)*ASZ!$C11+(drdp!I11+drdp!R11)*ASZ!$D11)</f>
        <v>0</v>
      </c>
      <c r="G11" s="20">
        <f>Model!$W$13*((drdp!D11+drdp!M11)*ASZ!$B11+(drdp!G11+drdp!P11)*ASZ!$C11+(drdp!J11+drdp!S11)*ASZ!$D11)</f>
        <v>0</v>
      </c>
      <c r="H11" s="18">
        <f>Model!$W$13*((drdp!B11)*ASZ!$B11+(drdp!E11)*ASZ!$C11+(drdp!H11)*ASZ!$D11)</f>
        <v>0</v>
      </c>
      <c r="I11" s="18">
        <f>Model!$W$13*((drdp!C11)*ASZ!$B11+(drdp!F11)*ASZ!$C11+(drdp!I11)*ASZ!$D11)</f>
        <v>0</v>
      </c>
      <c r="J11" s="18">
        <f>Model!$W$13*((drdp!D11)*ASZ!$B11+(drdp!G11)*ASZ!$C11+(drdp!J11)*ASZ!$D11)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f>-SIN(Wellpath!$L12) * COS(Wellpath!$L12)</f>
        <v>0</v>
      </c>
      <c r="D12" s="22">
        <f>TAN(Dip) * SIN(Wellpath!$L12) * COS(Wellpath!$L12) * SIN(Wellpath!$O12)</f>
        <v>0</v>
      </c>
      <c r="E12" s="20">
        <f>Model!$W$13*((drdp!B12+drdp!K12)*ASZ!$B12+(drdp!E12+drdp!N12)*ASZ!$C12+(drdp!H12+drdp!Q12)*ASZ!$D12)</f>
        <v>0</v>
      </c>
      <c r="F12" s="20">
        <f>Model!$W$13*((drdp!C12+drdp!L12)*ASZ!$B12+(drdp!F12+drdp!O12)*ASZ!$C12+(drdp!I12+drdp!R12)*ASZ!$D12)</f>
        <v>0</v>
      </c>
      <c r="G12" s="20">
        <f>Model!$W$13*((drdp!D12+drdp!M12)*ASZ!$B12+(drdp!G12+drdp!P12)*ASZ!$C12+(drdp!J12+drdp!S12)*ASZ!$D12)</f>
        <v>0</v>
      </c>
      <c r="H12" s="18">
        <f>Model!$W$13*((drdp!B12)*ASZ!$B12+(drdp!E12)*ASZ!$C12+(drdp!H12)*ASZ!$D12)</f>
        <v>0</v>
      </c>
      <c r="I12" s="18">
        <f>Model!$W$13*((drdp!C12)*ASZ!$B12+(drdp!F12)*ASZ!$C12+(drdp!I12)*ASZ!$D12)</f>
        <v>0</v>
      </c>
      <c r="J12" s="18">
        <f>Model!$W$13*((drdp!D12)*ASZ!$B12+(drdp!G12)*ASZ!$C12+(drdp!J12)*ASZ!$D12)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f>-SIN(Wellpath!$L13) * COS(Wellpath!$L13)</f>
        <v>0</v>
      </c>
      <c r="D13" s="22">
        <f>TAN(Dip) * SIN(Wellpath!$L13) * COS(Wellpath!$L13) * SIN(Wellpath!$O13)</f>
        <v>0</v>
      </c>
      <c r="E13" s="20">
        <f>Model!$W$13*((drdp!B13+drdp!K13)*ASZ!$B13+(drdp!E13+drdp!N13)*ASZ!$C13+(drdp!H13+drdp!Q13)*ASZ!$D13)</f>
        <v>0</v>
      </c>
      <c r="F13" s="20">
        <f>Model!$W$13*((drdp!C13+drdp!L13)*ASZ!$B13+(drdp!F13+drdp!O13)*ASZ!$C13+(drdp!I13+drdp!R13)*ASZ!$D13)</f>
        <v>0</v>
      </c>
      <c r="G13" s="20">
        <f>Model!$W$13*((drdp!D13+drdp!M13)*ASZ!$B13+(drdp!G13+drdp!P13)*ASZ!$C13+(drdp!J13+drdp!S13)*ASZ!$D13)</f>
        <v>0</v>
      </c>
      <c r="H13" s="18">
        <f>Model!$W$13*((drdp!B13)*ASZ!$B13+(drdp!E13)*ASZ!$C13+(drdp!H13)*ASZ!$D13)</f>
        <v>0</v>
      </c>
      <c r="I13" s="18">
        <f>Model!$W$13*((drdp!C13)*ASZ!$B13+(drdp!F13)*ASZ!$C13+(drdp!I13)*ASZ!$D13)</f>
        <v>0</v>
      </c>
      <c r="J13" s="18">
        <f>Model!$W$13*((drdp!D13)*ASZ!$B13+(drdp!G13)*ASZ!$C13+(drdp!J13)*ASZ!$D13)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f>-SIN(Wellpath!$L14) * COS(Wellpath!$L14)</f>
        <v>0</v>
      </c>
      <c r="D14" s="22">
        <f>TAN(Dip) * SIN(Wellpath!$L14) * COS(Wellpath!$L14) * SIN(Wellpath!$O14)</f>
        <v>0</v>
      </c>
      <c r="E14" s="20">
        <f>Model!$W$13*((drdp!B14+drdp!K14)*ASZ!$B14+(drdp!E14+drdp!N14)*ASZ!$C14+(drdp!H14+drdp!Q14)*ASZ!$D14)</f>
        <v>0</v>
      </c>
      <c r="F14" s="20">
        <f>Model!$W$13*((drdp!C14+drdp!L14)*ASZ!$B14+(drdp!F14+drdp!O14)*ASZ!$C14+(drdp!I14+drdp!R14)*ASZ!$D14)</f>
        <v>0</v>
      </c>
      <c r="G14" s="20">
        <f>Model!$W$13*((drdp!D14+drdp!M14)*ASZ!$B14+(drdp!G14+drdp!P14)*ASZ!$C14+(drdp!J14+drdp!S14)*ASZ!$D14)</f>
        <v>0</v>
      </c>
      <c r="H14" s="18">
        <f>Model!$W$13*((drdp!B14)*ASZ!$B14+(drdp!E14)*ASZ!$C14+(drdp!H14)*ASZ!$D14)</f>
        <v>0</v>
      </c>
      <c r="I14" s="18">
        <f>Model!$W$13*((drdp!C14)*ASZ!$B14+(drdp!F14)*ASZ!$C14+(drdp!I14)*ASZ!$D14)</f>
        <v>0</v>
      </c>
      <c r="J14" s="18">
        <f>Model!$W$13*((drdp!D14)*ASZ!$B14+(drdp!G14)*ASZ!$C14+(drdp!J14)*ASZ!$D14)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f>-SIN(Wellpath!$L15) * COS(Wellpath!$L15)</f>
        <v>0</v>
      </c>
      <c r="D15" s="22">
        <f>TAN(Dip) * SIN(Wellpath!$L15) * COS(Wellpath!$L15) * SIN(Wellpath!$O15)</f>
        <v>0</v>
      </c>
      <c r="E15" s="20">
        <f>Model!$W$13*((drdp!B15+drdp!K15)*ASZ!$B15+(drdp!E15+drdp!N15)*ASZ!$C15+(drdp!H15+drdp!Q15)*ASZ!$D15)</f>
        <v>0</v>
      </c>
      <c r="F15" s="20">
        <f>Model!$W$13*((drdp!C15+drdp!L15)*ASZ!$B15+(drdp!F15+drdp!O15)*ASZ!$C15+(drdp!I15+drdp!R15)*ASZ!$D15)</f>
        <v>0</v>
      </c>
      <c r="G15" s="20">
        <f>Model!$W$13*((drdp!D15+drdp!M15)*ASZ!$B15+(drdp!G15+drdp!P15)*ASZ!$C15+(drdp!J15+drdp!S15)*ASZ!$D15)</f>
        <v>0</v>
      </c>
      <c r="H15" s="18">
        <f>Model!$W$13*((drdp!B15)*ASZ!$B15+(drdp!E15)*ASZ!$C15+(drdp!H15)*ASZ!$D15)</f>
        <v>0</v>
      </c>
      <c r="I15" s="18">
        <f>Model!$W$13*((drdp!C15)*ASZ!$B15+(drdp!F15)*ASZ!$C15+(drdp!I15)*ASZ!$D15)</f>
        <v>0</v>
      </c>
      <c r="J15" s="18">
        <f>Model!$W$13*((drdp!D15)*ASZ!$B15+(drdp!G15)*ASZ!$C15+(drdp!J15)*ASZ!$D15)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f>-SIN(Wellpath!$L16) * COS(Wellpath!$L16)</f>
        <v>0</v>
      </c>
      <c r="D16" s="22">
        <f>TAN(Dip) * SIN(Wellpath!$L16) * COS(Wellpath!$L16) * SIN(Wellpath!$O16)</f>
        <v>0</v>
      </c>
      <c r="E16" s="20">
        <f>Model!$W$13*((drdp!B16+drdp!K16)*ASZ!$B16+(drdp!E16+drdp!N16)*ASZ!$C16+(drdp!H16+drdp!Q16)*ASZ!$D16)</f>
        <v>0</v>
      </c>
      <c r="F16" s="20">
        <f>Model!$W$13*((drdp!C16+drdp!L16)*ASZ!$B16+(drdp!F16+drdp!O16)*ASZ!$C16+(drdp!I16+drdp!R16)*ASZ!$D16)</f>
        <v>0</v>
      </c>
      <c r="G16" s="20">
        <f>Model!$W$13*((drdp!D16+drdp!M16)*ASZ!$B16+(drdp!G16+drdp!P16)*ASZ!$C16+(drdp!J16+drdp!S16)*ASZ!$D16)</f>
        <v>0</v>
      </c>
      <c r="H16" s="18">
        <f>Model!$W$13*((drdp!B16)*ASZ!$B16+(drdp!E16)*ASZ!$C16+(drdp!H16)*ASZ!$D16)</f>
        <v>0</v>
      </c>
      <c r="I16" s="18">
        <f>Model!$W$13*((drdp!C16)*ASZ!$B16+(drdp!F16)*ASZ!$C16+(drdp!I16)*ASZ!$D16)</f>
        <v>0</v>
      </c>
      <c r="J16" s="18">
        <f>Model!$W$13*((drdp!D16)*ASZ!$B16+(drdp!G16)*ASZ!$C16+(drdp!J16)*ASZ!$D16)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f>-SIN(Wellpath!$L17) * COS(Wellpath!$L17)</f>
        <v>0</v>
      </c>
      <c r="D17" s="22">
        <f>TAN(Dip) * SIN(Wellpath!$L17) * COS(Wellpath!$L17) * SIN(Wellpath!$O17)</f>
        <v>0</v>
      </c>
      <c r="E17" s="20">
        <f>Model!$W$13*((drdp!B17+drdp!K17)*ASZ!$B17+(drdp!E17+drdp!N17)*ASZ!$C17+(drdp!H17+drdp!Q17)*ASZ!$D17)</f>
        <v>0</v>
      </c>
      <c r="F17" s="20">
        <f>Model!$W$13*((drdp!C17+drdp!L17)*ASZ!$B17+(drdp!F17+drdp!O17)*ASZ!$C17+(drdp!I17+drdp!R17)*ASZ!$D17)</f>
        <v>0</v>
      </c>
      <c r="G17" s="20">
        <f>Model!$W$13*((drdp!D17+drdp!M17)*ASZ!$B17+(drdp!G17+drdp!P17)*ASZ!$C17+(drdp!J17+drdp!S17)*ASZ!$D17)</f>
        <v>0</v>
      </c>
      <c r="H17" s="18">
        <f>Model!$W$13*((drdp!B17)*ASZ!$B17+(drdp!E17)*ASZ!$C17+(drdp!H17)*ASZ!$D17)</f>
        <v>0</v>
      </c>
      <c r="I17" s="18">
        <f>Model!$W$13*((drdp!C17)*ASZ!$B17+(drdp!F17)*ASZ!$C17+(drdp!I17)*ASZ!$D17)</f>
        <v>0</v>
      </c>
      <c r="J17" s="18">
        <f>Model!$W$13*((drdp!D17)*ASZ!$B17+(drdp!G17)*ASZ!$C17+(drdp!J17)*ASZ!$D17)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f>-SIN(Wellpath!$L18) * COS(Wellpath!$L18)</f>
        <v>0</v>
      </c>
      <c r="D18" s="22">
        <f>TAN(Dip) * SIN(Wellpath!$L18) * COS(Wellpath!$L18) * SIN(Wellpath!$O18)</f>
        <v>0</v>
      </c>
      <c r="E18" s="20">
        <f>Model!$W$13*((drdp!B18+drdp!K18)*ASZ!$B18+(drdp!E18+drdp!N18)*ASZ!$C18+(drdp!H18+drdp!Q18)*ASZ!$D18)</f>
        <v>0</v>
      </c>
      <c r="F18" s="20">
        <f>Model!$W$13*((drdp!C18+drdp!L18)*ASZ!$B18+(drdp!F18+drdp!O18)*ASZ!$C18+(drdp!I18+drdp!R18)*ASZ!$D18)</f>
        <v>0</v>
      </c>
      <c r="G18" s="20">
        <f>Model!$W$13*((drdp!D18+drdp!M18)*ASZ!$B18+(drdp!G18+drdp!P18)*ASZ!$C18+(drdp!J18+drdp!S18)*ASZ!$D18)</f>
        <v>0</v>
      </c>
      <c r="H18" s="18">
        <f>Model!$W$13*((drdp!B18)*ASZ!$B18+(drdp!E18)*ASZ!$C18+(drdp!H18)*ASZ!$D18)</f>
        <v>0</v>
      </c>
      <c r="I18" s="18">
        <f>Model!$W$13*((drdp!C18)*ASZ!$B18+(drdp!F18)*ASZ!$C18+(drdp!I18)*ASZ!$D18)</f>
        <v>0</v>
      </c>
      <c r="J18" s="18">
        <f>Model!$W$13*((drdp!D18)*ASZ!$B18+(drdp!G18)*ASZ!$C18+(drdp!J18)*ASZ!$D18)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f>-SIN(Wellpath!$L19) * COS(Wellpath!$L19)</f>
        <v>0</v>
      </c>
      <c r="D19" s="22">
        <f>TAN(Dip) * SIN(Wellpath!$L19) * COS(Wellpath!$L19) * SIN(Wellpath!$O19)</f>
        <v>0</v>
      </c>
      <c r="E19" s="20">
        <f>Model!$W$13*((drdp!B19+drdp!K19)*ASZ!$B19+(drdp!E19+drdp!N19)*ASZ!$C19+(drdp!H19+drdp!Q19)*ASZ!$D19)</f>
        <v>0</v>
      </c>
      <c r="F19" s="20">
        <f>Model!$W$13*((drdp!C19+drdp!L19)*ASZ!$B19+(drdp!F19+drdp!O19)*ASZ!$C19+(drdp!I19+drdp!R19)*ASZ!$D19)</f>
        <v>0</v>
      </c>
      <c r="G19" s="20">
        <f>Model!$W$13*((drdp!D19+drdp!M19)*ASZ!$B19+(drdp!G19+drdp!P19)*ASZ!$C19+(drdp!J19+drdp!S19)*ASZ!$D19)</f>
        <v>0</v>
      </c>
      <c r="H19" s="18">
        <f>Model!$W$13*((drdp!B19)*ASZ!$B19+(drdp!E19)*ASZ!$C19+(drdp!H19)*ASZ!$D19)</f>
        <v>0</v>
      </c>
      <c r="I19" s="18">
        <f>Model!$W$13*((drdp!C19)*ASZ!$B19+(drdp!F19)*ASZ!$C19+(drdp!I19)*ASZ!$D19)</f>
        <v>0</v>
      </c>
      <c r="J19" s="18">
        <f>Model!$W$13*((drdp!D19)*ASZ!$B19+(drdp!G19)*ASZ!$C19+(drdp!J19)*ASZ!$D19)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f>-SIN(Wellpath!$L20) * COS(Wellpath!$L20)</f>
        <v>0</v>
      </c>
      <c r="D20" s="22">
        <f>TAN(Dip) * SIN(Wellpath!$L20) * COS(Wellpath!$L20) * SIN(Wellpath!$O20)</f>
        <v>0</v>
      </c>
      <c r="E20" s="20">
        <f>Model!$W$13*((drdp!B20+drdp!K20)*ASZ!$B20+(drdp!E20+drdp!N20)*ASZ!$C20+(drdp!H20+drdp!Q20)*ASZ!$D20)</f>
        <v>0</v>
      </c>
      <c r="F20" s="20">
        <f>Model!$W$13*((drdp!C20+drdp!L20)*ASZ!$B20+(drdp!F20+drdp!O20)*ASZ!$C20+(drdp!I20+drdp!R20)*ASZ!$D20)</f>
        <v>0</v>
      </c>
      <c r="G20" s="20">
        <f>Model!$W$13*((drdp!D20+drdp!M20)*ASZ!$B20+(drdp!G20+drdp!P20)*ASZ!$C20+(drdp!J20+drdp!S20)*ASZ!$D20)</f>
        <v>0</v>
      </c>
      <c r="H20" s="18">
        <f>Model!$W$13*((drdp!B20)*ASZ!$B20+(drdp!E20)*ASZ!$C20+(drdp!H20)*ASZ!$D20)</f>
        <v>0</v>
      </c>
      <c r="I20" s="18">
        <f>Model!$W$13*((drdp!C20)*ASZ!$B20+(drdp!F20)*ASZ!$C20+(drdp!I20)*ASZ!$D20)</f>
        <v>0</v>
      </c>
      <c r="J20" s="18">
        <f>Model!$W$13*((drdp!D20)*ASZ!$B20+(drdp!G20)*ASZ!$C20+(drdp!J20)*ASZ!$D20)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f>-SIN(Wellpath!$L21) * COS(Wellpath!$L21)</f>
        <v>0</v>
      </c>
      <c r="D21" s="22">
        <f>TAN(Dip) * SIN(Wellpath!$L21) * COS(Wellpath!$L21) * SIN(Wellpath!$O21)</f>
        <v>0</v>
      </c>
      <c r="E21" s="20">
        <f>Model!$W$13*((drdp!B21+drdp!K21)*ASZ!$B21+(drdp!E21+drdp!N21)*ASZ!$C21+(drdp!H21+drdp!Q21)*ASZ!$D21)</f>
        <v>0</v>
      </c>
      <c r="F21" s="20">
        <f>Model!$W$13*((drdp!C21+drdp!L21)*ASZ!$B21+(drdp!F21+drdp!O21)*ASZ!$C21+(drdp!I21+drdp!R21)*ASZ!$D21)</f>
        <v>0</v>
      </c>
      <c r="G21" s="20">
        <f>Model!$W$13*((drdp!D21+drdp!M21)*ASZ!$B21+(drdp!G21+drdp!P21)*ASZ!$C21+(drdp!J21+drdp!S21)*ASZ!$D21)</f>
        <v>0</v>
      </c>
      <c r="H21" s="18">
        <f>Model!$W$13*((drdp!B21)*ASZ!$B21+(drdp!E21)*ASZ!$C21+(drdp!H21)*ASZ!$D21)</f>
        <v>0</v>
      </c>
      <c r="I21" s="18">
        <f>Model!$W$13*((drdp!C21)*ASZ!$B21+(drdp!F21)*ASZ!$C21+(drdp!I21)*ASZ!$D21)</f>
        <v>0</v>
      </c>
      <c r="J21" s="18">
        <f>Model!$W$13*((drdp!D21)*ASZ!$B21+(drdp!G21)*ASZ!$C21+(drdp!J21)*ASZ!$D21)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f>-SIN(Wellpath!$L22) * COS(Wellpath!$L22)</f>
        <v>0</v>
      </c>
      <c r="D22" s="22">
        <f>TAN(Dip) * SIN(Wellpath!$L22) * COS(Wellpath!$L22) * SIN(Wellpath!$O22)</f>
        <v>0</v>
      </c>
      <c r="E22" s="20">
        <f>Model!$W$13*((drdp!B22+drdp!K22)*ASZ!$B22+(drdp!E22+drdp!N22)*ASZ!$C22+(drdp!H22+drdp!Q22)*ASZ!$D22)</f>
        <v>0</v>
      </c>
      <c r="F22" s="20">
        <f>Model!$W$13*((drdp!C22+drdp!L22)*ASZ!$B22+(drdp!F22+drdp!O22)*ASZ!$C22+(drdp!I22+drdp!R22)*ASZ!$D22)</f>
        <v>0</v>
      </c>
      <c r="G22" s="20">
        <f>Model!$W$13*((drdp!D22+drdp!M22)*ASZ!$B22+(drdp!G22+drdp!P22)*ASZ!$C22+(drdp!J22+drdp!S22)*ASZ!$D22)</f>
        <v>0</v>
      </c>
      <c r="H22" s="18">
        <f>Model!$W$13*((drdp!B22)*ASZ!$B22+(drdp!E22)*ASZ!$C22+(drdp!H22)*ASZ!$D22)</f>
        <v>0</v>
      </c>
      <c r="I22" s="18">
        <f>Model!$W$13*((drdp!C22)*ASZ!$B22+(drdp!F22)*ASZ!$C22+(drdp!I22)*ASZ!$D22)</f>
        <v>0</v>
      </c>
      <c r="J22" s="18">
        <f>Model!$W$13*((drdp!D22)*ASZ!$B22+(drdp!G22)*ASZ!$C22+(drdp!J22)*ASZ!$D22)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f>-SIN(Wellpath!$L23) * COS(Wellpath!$L23)</f>
        <v>0</v>
      </c>
      <c r="D23" s="22">
        <f>TAN(Dip) * SIN(Wellpath!$L23) * COS(Wellpath!$L23) * SIN(Wellpath!$O23)</f>
        <v>0</v>
      </c>
      <c r="E23" s="20">
        <f>Model!$W$13*((drdp!B23+drdp!K23)*ASZ!$B23+(drdp!E23+drdp!N23)*ASZ!$C23+(drdp!H23+drdp!Q23)*ASZ!$D23)</f>
        <v>0</v>
      </c>
      <c r="F23" s="20">
        <f>Model!$W$13*((drdp!C23+drdp!L23)*ASZ!$B23+(drdp!F23+drdp!O23)*ASZ!$C23+(drdp!I23+drdp!R23)*ASZ!$D23)</f>
        <v>0</v>
      </c>
      <c r="G23" s="20">
        <f>Model!$W$13*((drdp!D23+drdp!M23)*ASZ!$B23+(drdp!G23+drdp!P23)*ASZ!$C23+(drdp!J23+drdp!S23)*ASZ!$D23)</f>
        <v>0</v>
      </c>
      <c r="H23" s="18">
        <f>Model!$W$13*((drdp!B23)*ASZ!$B23+(drdp!E23)*ASZ!$C23+(drdp!H23)*ASZ!$D23)</f>
        <v>0</v>
      </c>
      <c r="I23" s="18">
        <f>Model!$W$13*((drdp!C23)*ASZ!$B23+(drdp!F23)*ASZ!$C23+(drdp!I23)*ASZ!$D23)</f>
        <v>0</v>
      </c>
      <c r="J23" s="18">
        <f>Model!$W$13*((drdp!D23)*ASZ!$B23+(drdp!G23)*ASZ!$C23+(drdp!J23)*ASZ!$D23)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f>-SIN(Wellpath!$L24) * COS(Wellpath!$L24)</f>
        <v>-3.4878236872062651E-2</v>
      </c>
      <c r="D24" s="22">
        <f>TAN(Dip) * SIN(Wellpath!$L24) * COS(Wellpath!$L24) * SIN(Wellpath!$O24)</f>
        <v>0</v>
      </c>
      <c r="E24" s="20">
        <f>Model!$W$13*((drdp!B24+drdp!K24)*ASZ!$B24+(drdp!E24+drdp!N24)*ASZ!$C24+(drdp!H24+drdp!Q24)*ASZ!$D24)</f>
        <v>-5.3089692229404246E-4</v>
      </c>
      <c r="F24" s="20">
        <f>Model!$W$13*((drdp!C24+drdp!L24)*ASZ!$B24+(drdp!F24+drdp!O24)*ASZ!$C24+(drdp!I24+drdp!R24)*ASZ!$D24)</f>
        <v>-1.8539329047308562E-5</v>
      </c>
      <c r="G24" s="20">
        <f>Model!$W$13*((drdp!D24+drdp!M24)*ASZ!$B24+(drdp!G24+drdp!P24)*ASZ!$C24+(drdp!J24+drdp!S24)*ASZ!$D24)</f>
        <v>1.8550629589633327E-5</v>
      </c>
      <c r="H24" s="18">
        <f>Model!$W$13*((drdp!B24)*ASZ!$B24+(drdp!E24)*ASZ!$C24+(drdp!H24)*ASZ!$D24)</f>
        <v>-2.6544846114702123E-4</v>
      </c>
      <c r="I24" s="18">
        <f>Model!$W$13*((drdp!C24)*ASZ!$B24+(drdp!F24)*ASZ!$C24+(drdp!I24)*ASZ!$D24)</f>
        <v>-9.269664523654281E-6</v>
      </c>
      <c r="J24" s="18">
        <f>Model!$W$13*((drdp!D24)*ASZ!$B24+(drdp!G24)*ASZ!$C24+(drdp!J24)*ASZ!$D24)</f>
        <v>9.2753147948166635E-6</v>
      </c>
      <c r="K24" s="21">
        <f>SUM(E$3:E23)+H24</f>
        <v>-2.6544846114702123E-4</v>
      </c>
      <c r="L24" s="21">
        <f>SUM(F$3:F23)+I24</f>
        <v>-9.269664523654281E-6</v>
      </c>
      <c r="M24" s="21">
        <f>SUM(G$3:G23)+J24</f>
        <v>9.2753147948166635E-6</v>
      </c>
      <c r="N24" s="21"/>
      <c r="O24" s="21"/>
      <c r="P24" s="21"/>
      <c r="Q24" s="19">
        <f t="shared" si="1"/>
        <v>7.0462885525321635E-8</v>
      </c>
      <c r="R24" s="19">
        <f t="shared" si="1"/>
        <v>8.5926680381094752E-11</v>
      </c>
      <c r="S24" s="19">
        <f t="shared" si="1"/>
        <v>8.6031464542944879E-11</v>
      </c>
      <c r="T24" s="19">
        <f t="shared" si="2"/>
        <v>2.4606181831531644E-9</v>
      </c>
      <c r="U24" s="19">
        <f t="shared" si="3"/>
        <v>-2.4621180389382824E-9</v>
      </c>
      <c r="V24" s="19">
        <f t="shared" si="4"/>
        <v>-8.5979056499237706E-11</v>
      </c>
    </row>
    <row r="25" spans="1:22" x14ac:dyDescent="0.25">
      <c r="A25" s="26">
        <f>Wellpath!E25</f>
        <v>2200</v>
      </c>
      <c r="B25" s="22">
        <v>0</v>
      </c>
      <c r="C25" s="22">
        <f>-SIN(Wellpath!$L25) * COS(Wellpath!$L25)</f>
        <v>-6.9586550480032719E-2</v>
      </c>
      <c r="D25" s="22">
        <f>TAN(Dip) * SIN(Wellpath!$L25) * COS(Wellpath!$L25) * SIN(Wellpath!$O25)</f>
        <v>0</v>
      </c>
      <c r="E25" s="20">
        <f>Model!$W$13*((drdp!B25+drdp!K25)*ASZ!$B25+(drdp!E25+drdp!N25)*ASZ!$C25+(drdp!H25+drdp!Q25)*ASZ!$D25)</f>
        <v>-1.0572712533160143E-3</v>
      </c>
      <c r="F25" s="20">
        <f>Model!$W$13*((drdp!C25+drdp!L25)*ASZ!$B25+(drdp!F25+drdp!O25)*ASZ!$C25+(drdp!I25+drdp!R25)*ASZ!$D25)</f>
        <v>-3.6920725727299747E-5</v>
      </c>
      <c r="G25" s="20">
        <f>Model!$W$13*((drdp!D25+drdp!M25)*ASZ!$B25+(drdp!G25+drdp!P25)*ASZ!$C25+(drdp!J25+drdp!S25)*ASZ!$D25)</f>
        <v>7.397667269413096E-5</v>
      </c>
      <c r="H25" s="18">
        <f>Model!$W$13*((drdp!B25)*ASZ!$B25+(drdp!E25)*ASZ!$C25+(drdp!H25)*ASZ!$D25)</f>
        <v>-5.2863562665800713E-4</v>
      </c>
      <c r="I25" s="18">
        <f>Model!$W$13*((drdp!C25)*ASZ!$B25+(drdp!F25)*ASZ!$C25+(drdp!I25)*ASZ!$D25)</f>
        <v>-1.8460362863649873E-5</v>
      </c>
      <c r="J25" s="18">
        <f>Model!$W$13*((drdp!D25)*ASZ!$B25+(drdp!G25)*ASZ!$C25+(drdp!J25)*ASZ!$D25)</f>
        <v>3.698833634706548E-5</v>
      </c>
      <c r="K25" s="21">
        <f>SUM(E$3:E24)+H25</f>
        <v>-1.0595325489520496E-3</v>
      </c>
      <c r="L25" s="21">
        <f>SUM(F$3:F24)+I25</f>
        <v>-3.6999691910958435E-5</v>
      </c>
      <c r="M25" s="21">
        <f>SUM(G$3:G24)+J25</f>
        <v>5.5538965936698807E-5</v>
      </c>
      <c r="N25" s="21"/>
      <c r="O25" s="21"/>
      <c r="P25" s="21"/>
      <c r="Q25" s="19">
        <f t="shared" si="1"/>
        <v>1.1226092222888273E-6</v>
      </c>
      <c r="R25" s="19">
        <f t="shared" si="1"/>
        <v>1.3689772015058431E-9</v>
      </c>
      <c r="S25" s="19">
        <f t="shared" si="1"/>
        <v>3.0845767373177904E-9</v>
      </c>
      <c r="T25" s="19">
        <f t="shared" si="2"/>
        <v>3.9202377880858322E-8</v>
      </c>
      <c r="U25" s="19">
        <f t="shared" si="3"/>
        <v>-5.8845342145071543E-8</v>
      </c>
      <c r="V25" s="19">
        <f t="shared" si="4"/>
        <v>-2.054924628711071E-9</v>
      </c>
    </row>
    <row r="26" spans="1:22" x14ac:dyDescent="0.25">
      <c r="A26" s="26">
        <f>Wellpath!E26</f>
        <v>2300</v>
      </c>
      <c r="B26" s="22">
        <v>0</v>
      </c>
      <c r="C26" s="22">
        <f>-SIN(Wellpath!$L26) * COS(Wellpath!$L26)</f>
        <v>-0.10395584540887966</v>
      </c>
      <c r="D26" s="22">
        <f>TAN(Dip) * SIN(Wellpath!$L26) * COS(Wellpath!$L26) * SIN(Wellpath!$O26)</f>
        <v>0</v>
      </c>
      <c r="E26" s="20">
        <f>Model!$W$13*((drdp!B26+drdp!K26)*ASZ!$B26+(drdp!E26+drdp!N26)*ASZ!$C26+(drdp!H26+drdp!Q26)*ASZ!$D26)</f>
        <v>-1.5746483756782636E-3</v>
      </c>
      <c r="F26" s="20">
        <f>Model!$W$13*((drdp!C26+drdp!L26)*ASZ!$B26+(drdp!F26+drdp!O26)*ASZ!$C26+(drdp!I26+drdp!R26)*ASZ!$D26)</f>
        <v>-5.4987932957615629E-5</v>
      </c>
      <c r="G26" s="20">
        <f>Model!$W$13*((drdp!D26+drdp!M26)*ASZ!$B26+(drdp!G26+drdp!P26)*ASZ!$C26+(drdp!J26+drdp!S26)*ASZ!$D26)</f>
        <v>1.6560309426858608E-4</v>
      </c>
      <c r="H26" s="18">
        <f>Model!$W$13*((drdp!B26)*ASZ!$B26+(drdp!E26)*ASZ!$C26+(drdp!H26)*ASZ!$D26)</f>
        <v>-7.873241878391333E-4</v>
      </c>
      <c r="I26" s="18">
        <f>Model!$W$13*((drdp!C26)*ASZ!$B26+(drdp!F26)*ASZ!$C26+(drdp!I26)*ASZ!$D26)</f>
        <v>-2.7493966478807859E-5</v>
      </c>
      <c r="J26" s="18">
        <f>Model!$W$13*((drdp!D26)*ASZ!$B26+(drdp!G26)*ASZ!$C26+(drdp!J26)*ASZ!$D26)</f>
        <v>8.2801547134293189E-5</v>
      </c>
      <c r="K26" s="21">
        <f>SUM(E$3:E25)+H26</f>
        <v>-2.3754923634491899E-3</v>
      </c>
      <c r="L26" s="21">
        <f>SUM(F$3:F25)+I26</f>
        <v>-8.2954021253416174E-5</v>
      </c>
      <c r="M26" s="21">
        <f>SUM(G$3:G25)+J26</f>
        <v>1.7532884941805747E-4</v>
      </c>
      <c r="N26" s="21"/>
      <c r="O26" s="21"/>
      <c r="P26" s="21"/>
      <c r="Q26" s="19">
        <f t="shared" si="1"/>
        <v>5.642963968805418E-6</v>
      </c>
      <c r="R26" s="19">
        <f t="shared" si="1"/>
        <v>6.8813696421122225E-9</v>
      </c>
      <c r="S26" s="19">
        <f t="shared" si="1"/>
        <v>3.0740205438259868E-8</v>
      </c>
      <c r="T26" s="19">
        <f t="shared" si="2"/>
        <v>1.9705664400489193E-7</v>
      </c>
      <c r="U26" s="19">
        <f t="shared" si="3"/>
        <v>-4.1649234288492848E-7</v>
      </c>
      <c r="V26" s="19">
        <f t="shared" si="4"/>
        <v>-1.4544233100962543E-8</v>
      </c>
    </row>
    <row r="27" spans="1:22" x14ac:dyDescent="0.25">
      <c r="A27" s="26">
        <f>Wellpath!E27</f>
        <v>2400</v>
      </c>
      <c r="B27" s="22">
        <v>0</v>
      </c>
      <c r="C27" s="22">
        <f>-SIN(Wellpath!$L27) * COS(Wellpath!$L27)</f>
        <v>-0.13781867790849958</v>
      </c>
      <c r="D27" s="22">
        <f>TAN(Dip) * SIN(Wellpath!$L27) * COS(Wellpath!$L27) * SIN(Wellpath!$O27)</f>
        <v>0</v>
      </c>
      <c r="E27" s="20">
        <f>Model!$W$13*((drdp!B27+drdp!K27)*ASZ!$B27+(drdp!E27+drdp!N27)*ASZ!$C27+(drdp!H27+drdp!Q27)*ASZ!$D27)</f>
        <v>-2.0786490960708844E-3</v>
      </c>
      <c r="F27" s="20">
        <f>Model!$W$13*((drdp!C27+drdp!L27)*ASZ!$B27+(drdp!F27+drdp!O27)*ASZ!$C27+(drdp!I27+drdp!R27)*ASZ!$D27)</f>
        <v>-7.2588025938121134E-5</v>
      </c>
      <c r="G27" s="20">
        <f>Model!$W$13*((drdp!D27+drdp!M27)*ASZ!$B27+(drdp!G27+drdp!P27)*ASZ!$C27+(drdp!J27+drdp!S27)*ASZ!$D27)</f>
        <v>2.9231314828707304E-4</v>
      </c>
      <c r="H27" s="18">
        <f>Model!$W$13*((drdp!B27)*ASZ!$B27+(drdp!E27)*ASZ!$C27+(drdp!H27)*ASZ!$D27)</f>
        <v>-1.0393245480354403E-3</v>
      </c>
      <c r="I27" s="18">
        <f>Model!$W$13*((drdp!C27)*ASZ!$B27+(drdp!F27)*ASZ!$C27+(drdp!I27)*ASZ!$D27)</f>
        <v>-3.6294012969060499E-5</v>
      </c>
      <c r="J27" s="18">
        <f>Model!$W$13*((drdp!D27)*ASZ!$B27+(drdp!G27)*ASZ!$C27+(drdp!J27)*ASZ!$D27)</f>
        <v>1.4615657414353628E-4</v>
      </c>
      <c r="K27" s="21">
        <f>SUM(E$3:E26)+H27</f>
        <v>-4.2021410993237605E-3</v>
      </c>
      <c r="L27" s="21">
        <f>SUM(F$3:F26)+I27</f>
        <v>-1.4674200070128443E-4</v>
      </c>
      <c r="M27" s="21">
        <f>SUM(G$3:G26)+J27</f>
        <v>4.0428697069588664E-4</v>
      </c>
      <c r="N27" s="21"/>
      <c r="O27" s="21"/>
      <c r="P27" s="21"/>
      <c r="Q27" s="19">
        <f t="shared" si="1"/>
        <v>1.7657989818625904E-5</v>
      </c>
      <c r="R27" s="19">
        <f t="shared" si="1"/>
        <v>2.153321476981576E-8</v>
      </c>
      <c r="S27" s="19">
        <f t="shared" si="1"/>
        <v>1.634479546744567E-7</v>
      </c>
      <c r="T27" s="19">
        <f t="shared" si="2"/>
        <v>6.1663059214386342E-7</v>
      </c>
      <c r="U27" s="19">
        <f t="shared" si="3"/>
        <v>-1.6988708954822861E-6</v>
      </c>
      <c r="V27" s="19">
        <f t="shared" si="4"/>
        <v>-5.9325878937375958E-8</v>
      </c>
    </row>
    <row r="28" spans="1:22" x14ac:dyDescent="0.25">
      <c r="A28" s="26">
        <f>Wellpath!E28</f>
        <v>2500</v>
      </c>
      <c r="B28" s="22">
        <v>0</v>
      </c>
      <c r="C28" s="22">
        <f>-SIN(Wellpath!$L28) * COS(Wellpath!$L28)</f>
        <v>-0.17101007166283433</v>
      </c>
      <c r="D28" s="22">
        <f>TAN(Dip) * SIN(Wellpath!$L28) * COS(Wellpath!$L28) * SIN(Wellpath!$O28)</f>
        <v>0</v>
      </c>
      <c r="E28" s="20">
        <f>Model!$W$13*((drdp!B28+drdp!K28)*ASZ!$B28+(drdp!E28+drdp!N28)*ASZ!$C28+(drdp!H28+drdp!Q28)*ASZ!$D28)</f>
        <v>-2.5650360538081347E-3</v>
      </c>
      <c r="F28" s="20">
        <f>Model!$W$13*((drdp!C28+drdp!L28)*ASZ!$B28+(drdp!F28+drdp!O28)*ASZ!$C28+(drdp!I28+drdp!R28)*ASZ!$D28)</f>
        <v>-8.9573032773056083E-5</v>
      </c>
      <c r="G28" s="20">
        <f>Model!$W$13*((drdp!D28+drdp!M28)*ASZ!$B28+(drdp!G28+drdp!P28)*ASZ!$C28+(drdp!J28+drdp!S28)*ASZ!$D28)</f>
        <v>4.5256075055780153E-4</v>
      </c>
      <c r="H28" s="18">
        <f>Model!$W$13*((drdp!B28)*ASZ!$B28+(drdp!E28)*ASZ!$C28+(drdp!H28)*ASZ!$D28)</f>
        <v>-1.2825180269040674E-3</v>
      </c>
      <c r="I28" s="18">
        <f>Model!$W$13*((drdp!C28)*ASZ!$B28+(drdp!F28)*ASZ!$C28+(drdp!I28)*ASZ!$D28)</f>
        <v>-4.4786516386528042E-5</v>
      </c>
      <c r="J28" s="18">
        <f>Model!$W$13*((drdp!D28)*ASZ!$B28+(drdp!G28)*ASZ!$C28+(drdp!J28)*ASZ!$D28)</f>
        <v>2.2628037527890076E-4</v>
      </c>
      <c r="K28" s="21">
        <f>SUM(E$3:E27)+H28</f>
        <v>-6.5239836742632725E-3</v>
      </c>
      <c r="L28" s="21">
        <f>SUM(F$3:F27)+I28</f>
        <v>-2.2782253005687312E-4</v>
      </c>
      <c r="M28" s="21">
        <f>SUM(G$3:G27)+J28</f>
        <v>7.7672392011832419E-4</v>
      </c>
      <c r="N28" s="21"/>
      <c r="O28" s="21"/>
      <c r="P28" s="21"/>
      <c r="Q28" s="19">
        <f t="shared" si="1"/>
        <v>4.2562362982053713E-5</v>
      </c>
      <c r="R28" s="19">
        <f t="shared" si="1"/>
        <v>5.1903105201514858E-8</v>
      </c>
      <c r="S28" s="19">
        <f t="shared" si="1"/>
        <v>6.0330004808397683E-7</v>
      </c>
      <c r="T28" s="19">
        <f t="shared" si="2"/>
        <v>1.486310466720394E-6</v>
      </c>
      <c r="U28" s="19">
        <f t="shared" si="3"/>
        <v>-5.0673341742617173E-6</v>
      </c>
      <c r="V28" s="19">
        <f t="shared" si="4"/>
        <v>-1.7695520863704924E-7</v>
      </c>
    </row>
    <row r="29" spans="1:22" x14ac:dyDescent="0.25">
      <c r="A29" s="26">
        <f>Wellpath!E29</f>
        <v>2600</v>
      </c>
      <c r="B29" s="22">
        <v>0</v>
      </c>
      <c r="C29" s="22">
        <f>-SIN(Wellpath!$L29) * COS(Wellpath!$L29)</f>
        <v>-0.20336832153790013</v>
      </c>
      <c r="D29" s="22">
        <f>TAN(Dip) * SIN(Wellpath!$L29) * COS(Wellpath!$L29) * SIN(Wellpath!$O29)</f>
        <v>0</v>
      </c>
      <c r="E29" s="20">
        <f>Model!$W$13*((drdp!B29+drdp!K29)*ASZ!$B29+(drdp!E29+drdp!N29)*ASZ!$C29+(drdp!H29+drdp!Q29)*ASZ!$D29)</f>
        <v>-3.0297585811800234E-3</v>
      </c>
      <c r="F29" s="20">
        <f>Model!$W$13*((drdp!C29+drdp!L29)*ASZ!$B29+(drdp!F29+drdp!O29)*ASZ!$C29+(drdp!I29+drdp!R29)*ASZ!$D29)</f>
        <v>-1.0580150102903224E-4</v>
      </c>
      <c r="G29" s="20">
        <f>Model!$W$13*((drdp!D29+drdp!M29)*ASZ!$B29+(drdp!G29+drdp!P29)*ASZ!$C29+(drdp!J29+drdp!S29)*ASZ!$D29)</f>
        <v>6.443876102272503E-4</v>
      </c>
      <c r="H29" s="18">
        <f>Model!$W$13*((drdp!B29)*ASZ!$B29+(drdp!E29)*ASZ!$C29+(drdp!H29)*ASZ!$D29)</f>
        <v>-1.5148792905900117E-3</v>
      </c>
      <c r="I29" s="18">
        <f>Model!$W$13*((drdp!C29)*ASZ!$B29+(drdp!F29)*ASZ!$C29+(drdp!I29)*ASZ!$D29)</f>
        <v>-5.290075051451612E-5</v>
      </c>
      <c r="J29" s="18">
        <f>Model!$W$13*((drdp!D29)*ASZ!$B29+(drdp!G29)*ASZ!$C29+(drdp!J29)*ASZ!$D29)</f>
        <v>3.2219380511362515E-4</v>
      </c>
      <c r="K29" s="21">
        <f>SUM(E$3:E28)+H29</f>
        <v>-9.3213809917573522E-3</v>
      </c>
      <c r="L29" s="21">
        <f>SUM(F$3:F28)+I29</f>
        <v>-3.2550979695791728E-4</v>
      </c>
      <c r="M29" s="21">
        <f>SUM(G$3:G28)+J29</f>
        <v>1.3251981005108502E-3</v>
      </c>
      <c r="N29" s="21"/>
      <c r="O29" s="21"/>
      <c r="P29" s="21"/>
      <c r="Q29" s="19">
        <f t="shared" si="1"/>
        <v>8.6888143593495275E-5</v>
      </c>
      <c r="R29" s="19">
        <f t="shared" si="1"/>
        <v>1.0595662791558454E-7</v>
      </c>
      <c r="S29" s="19">
        <f t="shared" si="1"/>
        <v>1.7561500055975653E-6</v>
      </c>
      <c r="T29" s="19">
        <f t="shared" si="2"/>
        <v>3.0342008339943253E-6</v>
      </c>
      <c r="U29" s="19">
        <f t="shared" si="3"/>
        <v>-1.2352676384414787E-5</v>
      </c>
      <c r="V29" s="19">
        <f t="shared" si="4"/>
        <v>-4.313649646263045E-7</v>
      </c>
    </row>
    <row r="30" spans="1:22" x14ac:dyDescent="0.25">
      <c r="A30" s="26">
        <f>Wellpath!E30</f>
        <v>2700</v>
      </c>
      <c r="B30" s="22">
        <v>0</v>
      </c>
      <c r="C30" s="22">
        <f>-SIN(Wellpath!$L30) * COS(Wellpath!$L30)</f>
        <v>-0.2347357813929454</v>
      </c>
      <c r="D30" s="22">
        <f>TAN(Dip) * SIN(Wellpath!$L30) * COS(Wellpath!$L30) * SIN(Wellpath!$O30)</f>
        <v>0</v>
      </c>
      <c r="E30" s="20">
        <f>Model!$W$13*((drdp!B30+drdp!K30)*ASZ!$B30+(drdp!E30+drdp!N30)*ASZ!$C30+(drdp!H30+drdp!Q30)*ASZ!$D30)</f>
        <v>-3.4689955260164647E-3</v>
      </c>
      <c r="F30" s="20">
        <f>Model!$W$13*((drdp!C30+drdp!L30)*ASZ!$B30+(drdp!F30+drdp!O30)*ASZ!$C30+(drdp!I30+drdp!R30)*ASZ!$D30)</f>
        <v>-1.2113999313192513E-4</v>
      </c>
      <c r="G30" s="20">
        <f>Model!$W$13*((drdp!D30+drdp!M30)*ASZ!$B30+(drdp!G30+drdp!P30)*ASZ!$C30+(drdp!J30+drdp!S30)*ASZ!$D30)</f>
        <v>8.6544493204267507E-4</v>
      </c>
      <c r="H30" s="18">
        <f>Model!$W$13*((drdp!B30)*ASZ!$B30+(drdp!E30)*ASZ!$C30+(drdp!H30)*ASZ!$D30)</f>
        <v>-1.7344977630082323E-3</v>
      </c>
      <c r="I30" s="18">
        <f>Model!$W$13*((drdp!C30)*ASZ!$B30+(drdp!F30)*ASZ!$C30+(drdp!I30)*ASZ!$D30)</f>
        <v>-6.0569996565962567E-5</v>
      </c>
      <c r="J30" s="18">
        <f>Model!$W$13*((drdp!D30)*ASZ!$B30+(drdp!G30)*ASZ!$C30+(drdp!J30)*ASZ!$D30)</f>
        <v>4.3272246602133754E-4</v>
      </c>
      <c r="K30" s="21">
        <f>SUM(E$3:E29)+H30</f>
        <v>-1.2570758045355596E-2</v>
      </c>
      <c r="L30" s="21">
        <f>SUM(F$3:F29)+I30</f>
        <v>-4.3898054403839599E-4</v>
      </c>
      <c r="M30" s="21">
        <f>SUM(G$3:G29)+J30</f>
        <v>2.0801143716458127E-3</v>
      </c>
      <c r="N30" s="21"/>
      <c r="O30" s="21"/>
      <c r="P30" s="21"/>
      <c r="Q30" s="19">
        <f t="shared" si="1"/>
        <v>1.5802395783487243E-4</v>
      </c>
      <c r="R30" s="19">
        <f t="shared" si="1"/>
        <v>1.9270391804424611E-7</v>
      </c>
      <c r="S30" s="19">
        <f t="shared" si="1"/>
        <v>4.3268757991274548E-6</v>
      </c>
      <c r="T30" s="19">
        <f t="shared" si="2"/>
        <v>5.5183182057252424E-6</v>
      </c>
      <c r="U30" s="19">
        <f t="shared" si="3"/>
        <v>-2.6148614472626401E-5</v>
      </c>
      <c r="V30" s="19">
        <f t="shared" si="4"/>
        <v>-9.1312973852716512E-7</v>
      </c>
    </row>
    <row r="31" spans="1:22" x14ac:dyDescent="0.25">
      <c r="A31" s="26">
        <f>Wellpath!E31</f>
        <v>2800</v>
      </c>
      <c r="B31" s="22">
        <v>0</v>
      </c>
      <c r="C31" s="22">
        <f>-SIN(Wellpath!$L31) * COS(Wellpath!$L31)</f>
        <v>-0.26495963211660245</v>
      </c>
      <c r="D31" s="22">
        <f>TAN(Dip) * SIN(Wellpath!$L31) * COS(Wellpath!$L31) * SIN(Wellpath!$O31)</f>
        <v>0</v>
      </c>
      <c r="E31" s="20">
        <f>Model!$W$13*((drdp!B31+drdp!K31)*ASZ!$B31+(drdp!E31+drdp!N31)*ASZ!$C31+(drdp!H31+drdp!Q31)*ASZ!$D31)</f>
        <v>-3.8791955691884279E-3</v>
      </c>
      <c r="F31" s="20">
        <f>Model!$W$13*((drdp!C31+drdp!L31)*ASZ!$B31+(drdp!F31+drdp!O31)*ASZ!$C31+(drdp!I31+drdp!R31)*ASZ!$D31)</f>
        <v>-1.3546449428503818E-4</v>
      </c>
      <c r="G31" s="20">
        <f>Model!$W$13*((drdp!D31+drdp!M31)*ASZ!$B31+(drdp!G31+drdp!P31)*ASZ!$C31+(drdp!J31+drdp!S31)*ASZ!$D31)</f>
        <v>1.1130194512977455E-3</v>
      </c>
      <c r="H31" s="18">
        <f>Model!$W$13*((drdp!B31)*ASZ!$B31+(drdp!E31)*ASZ!$C31+(drdp!H31)*ASZ!$D31)</f>
        <v>-1.939597784594214E-3</v>
      </c>
      <c r="I31" s="18">
        <f>Model!$W$13*((drdp!C31)*ASZ!$B31+(drdp!F31)*ASZ!$C31+(drdp!I31)*ASZ!$D31)</f>
        <v>-6.7732247142519091E-5</v>
      </c>
      <c r="J31" s="18">
        <f>Model!$W$13*((drdp!D31)*ASZ!$B31+(drdp!G31)*ASZ!$C31+(drdp!J31)*ASZ!$D31)</f>
        <v>5.5650972564887276E-4</v>
      </c>
      <c r="K31" s="21">
        <f>SUM(E$3:E30)+H31</f>
        <v>-1.624485359295804E-2</v>
      </c>
      <c r="L31" s="21">
        <f>SUM(F$3:F30)+I31</f>
        <v>-5.6728278774687761E-4</v>
      </c>
      <c r="M31" s="21">
        <f>SUM(G$3:G30)+J31</f>
        <v>3.0693465633160233E-3</v>
      </c>
      <c r="N31" s="21"/>
      <c r="O31" s="21"/>
      <c r="P31" s="21"/>
      <c r="Q31" s="19">
        <f t="shared" si="1"/>
        <v>2.6389526825664177E-4</v>
      </c>
      <c r="R31" s="19">
        <f t="shared" si="1"/>
        <v>3.2180976127386902E-7</v>
      </c>
      <c r="S31" s="19">
        <f t="shared" si="1"/>
        <v>9.420888325739883E-6</v>
      </c>
      <c r="T31" s="19">
        <f t="shared" si="2"/>
        <v>9.2154258327531186E-6</v>
      </c>
      <c r="U31" s="19">
        <f t="shared" si="3"/>
        <v>-4.9861085547117712E-5</v>
      </c>
      <c r="V31" s="19">
        <f t="shared" si="4"/>
        <v>-1.741187474999212E-6</v>
      </c>
    </row>
    <row r="32" spans="1:22" x14ac:dyDescent="0.25">
      <c r="A32" s="26">
        <f>Wellpath!E32</f>
        <v>2900</v>
      </c>
      <c r="B32" s="22">
        <v>0</v>
      </c>
      <c r="C32" s="22">
        <f>-SIN(Wellpath!$L32) * COS(Wellpath!$L32)</f>
        <v>-0.29389262614623651</v>
      </c>
      <c r="D32" s="22">
        <f>TAN(Dip) * SIN(Wellpath!$L32) * COS(Wellpath!$L32) * SIN(Wellpath!$O32)</f>
        <v>0</v>
      </c>
      <c r="E32" s="20">
        <f>Model!$W$13*((drdp!B32+drdp!K32)*ASZ!$B32+(drdp!E32+drdp!N32)*ASZ!$C32+(drdp!H32+drdp!Q32)*ASZ!$D32)</f>
        <v>-4.2571145972049437E-3</v>
      </c>
      <c r="F32" s="20">
        <f>Model!$W$13*((drdp!C32+drdp!L32)*ASZ!$B32+(drdp!F32+drdp!O32)*ASZ!$C32+(drdp!I32+drdp!R32)*ASZ!$D32)</f>
        <v>-1.4866171754894831E-4</v>
      </c>
      <c r="G32" s="20">
        <f>Model!$W$13*((drdp!D32+drdp!M32)*ASZ!$B32+(drdp!G32+drdp!P32)*ASZ!$C32+(drdp!J32+drdp!S32)*ASZ!$D32)</f>
        <v>1.3840635158502131E-3</v>
      </c>
      <c r="H32" s="18">
        <f>Model!$W$13*((drdp!B32)*ASZ!$B32+(drdp!E32)*ASZ!$C32+(drdp!H32)*ASZ!$D32)</f>
        <v>-2.1285572986024718E-3</v>
      </c>
      <c r="I32" s="18">
        <f>Model!$W$13*((drdp!C32)*ASZ!$B32+(drdp!F32)*ASZ!$C32+(drdp!I32)*ASZ!$D32)</f>
        <v>-7.4330858774474155E-5</v>
      </c>
      <c r="J32" s="18">
        <f>Model!$W$13*((drdp!D32)*ASZ!$B32+(drdp!G32)*ASZ!$C32+(drdp!J32)*ASZ!$D32)</f>
        <v>6.9203175792510653E-4</v>
      </c>
      <c r="K32" s="21">
        <f>SUM(E$3:E31)+H32</f>
        <v>-2.0313008676154726E-2</v>
      </c>
      <c r="L32" s="21">
        <f>SUM(F$3:F31)+I32</f>
        <v>-7.0934589366387088E-4</v>
      </c>
      <c r="M32" s="21">
        <f>SUM(G$3:G31)+J32</f>
        <v>4.3178880468900029E-3</v>
      </c>
      <c r="N32" s="21"/>
      <c r="O32" s="21"/>
      <c r="P32" s="21"/>
      <c r="Q32" s="19">
        <f t="shared" si="1"/>
        <v>4.126183214775372E-4</v>
      </c>
      <c r="R32" s="19">
        <f t="shared" si="1"/>
        <v>5.0317159685779566E-7</v>
      </c>
      <c r="S32" s="19">
        <f t="shared" si="1"/>
        <v>1.8644157185475563E-5</v>
      </c>
      <c r="T32" s="19">
        <f t="shared" si="2"/>
        <v>1.4408949292388937E-5</v>
      </c>
      <c r="U32" s="19">
        <f t="shared" si="3"/>
        <v>-8.7709297359141416E-5</v>
      </c>
      <c r="V32" s="19">
        <f t="shared" si="4"/>
        <v>-3.0628761553617351E-6</v>
      </c>
    </row>
    <row r="33" spans="1:22" x14ac:dyDescent="0.25">
      <c r="A33" s="26">
        <f>Wellpath!E33</f>
        <v>3000</v>
      </c>
      <c r="B33" s="22">
        <v>0</v>
      </c>
      <c r="C33" s="22">
        <f>-SIN(Wellpath!$L33) * COS(Wellpath!$L33)</f>
        <v>-0.32139380484326968</v>
      </c>
      <c r="D33" s="22">
        <f>TAN(Dip) * SIN(Wellpath!$L33) * COS(Wellpath!$L33) * SIN(Wellpath!$O33)</f>
        <v>0</v>
      </c>
      <c r="E33" s="20">
        <f>Model!$W$13*((drdp!B33+drdp!K33)*ASZ!$B33+(drdp!E33+drdp!N33)*ASZ!$C33+(drdp!H33+drdp!Q33)*ASZ!$D33)</f>
        <v>-4.5998497223158291E-3</v>
      </c>
      <c r="F33" s="20">
        <f>Model!$W$13*((drdp!C33+drdp!L33)*ASZ!$B33+(drdp!F33+drdp!O33)*ASZ!$C33+(drdp!I33+drdp!R33)*ASZ!$D33)</f>
        <v>-1.6063029184967088E-4</v>
      </c>
      <c r="G33" s="20">
        <f>Model!$W$13*((drdp!D33+drdp!M33)*ASZ!$B33+(drdp!G33+drdp!P33)*ASZ!$C33+(drdp!J33+drdp!S33)*ASZ!$D33)</f>
        <v>1.6752288851943087E-3</v>
      </c>
      <c r="H33" s="18">
        <f>Model!$W$13*((drdp!B33)*ASZ!$B33+(drdp!E33)*ASZ!$C33+(drdp!H33)*ASZ!$D33)</f>
        <v>-2.2999248611579189E-3</v>
      </c>
      <c r="I33" s="18">
        <f>Model!$W$13*((drdp!C33)*ASZ!$B33+(drdp!F33)*ASZ!$C33+(drdp!I33)*ASZ!$D33)</f>
        <v>-8.0315145924835589E-5</v>
      </c>
      <c r="J33" s="18">
        <f>Model!$W$13*((drdp!D33)*ASZ!$B33+(drdp!G33)*ASZ!$C33+(drdp!J33)*ASZ!$D33)</f>
        <v>8.3761444259715595E-4</v>
      </c>
      <c r="K33" s="21">
        <f>SUM(E$3:E32)+H33</f>
        <v>-2.4741490835915116E-2</v>
      </c>
      <c r="L33" s="21">
        <f>SUM(F$3:F32)+I33</f>
        <v>-8.6399189836318066E-4</v>
      </c>
      <c r="M33" s="21">
        <f>SUM(G$3:G32)+J33</f>
        <v>5.8475342474122657E-3</v>
      </c>
      <c r="N33" s="21"/>
      <c r="O33" s="21"/>
      <c r="P33" s="21"/>
      <c r="Q33" s="19">
        <f t="shared" si="1"/>
        <v>6.1214136878367164E-4</v>
      </c>
      <c r="R33" s="19">
        <f t="shared" si="1"/>
        <v>7.4648200043721268E-7</v>
      </c>
      <c r="S33" s="19">
        <f t="shared" si="1"/>
        <v>3.4193656774659332E-5</v>
      </c>
      <c r="T33" s="19">
        <f t="shared" si="2"/>
        <v>2.1376447635657538E-5</v>
      </c>
      <c r="U33" s="19">
        <f t="shared" si="3"/>
        <v>-1.4467671499505036E-4</v>
      </c>
      <c r="V33" s="19">
        <f t="shared" si="4"/>
        <v>-5.052222215165436E-6</v>
      </c>
    </row>
    <row r="34" spans="1:22" x14ac:dyDescent="0.25">
      <c r="A34" s="26">
        <f>Wellpath!E34</f>
        <v>3100</v>
      </c>
      <c r="B34" s="22">
        <v>0</v>
      </c>
      <c r="C34" s="22">
        <f>-SIN(Wellpath!$L34) * COS(Wellpath!$L34)</f>
        <v>-0.34732918522949863</v>
      </c>
      <c r="D34" s="22">
        <f>TAN(Dip) * SIN(Wellpath!$L34) * COS(Wellpath!$L34) * SIN(Wellpath!$O34)</f>
        <v>0</v>
      </c>
      <c r="E34" s="20">
        <f>Model!$W$13*((drdp!B34+drdp!K34)*ASZ!$B34+(drdp!E34+drdp!N34)*ASZ!$C34+(drdp!H34+drdp!Q34)*ASZ!$D34)</f>
        <v>-4.9048695792444355E-3</v>
      </c>
      <c r="F34" s="20">
        <f>Model!$W$13*((drdp!C34+drdp!L34)*ASZ!$B34+(drdp!F34+drdp!O34)*ASZ!$C34+(drdp!I34+drdp!R34)*ASZ!$D34)</f>
        <v>-1.7128181996388056E-4</v>
      </c>
      <c r="G34" s="20">
        <f>Model!$W$13*((drdp!D34+drdp!M34)*ASZ!$B34+(drdp!G34+drdp!P34)*ASZ!$C34+(drdp!J34+drdp!S34)*ASZ!$D34)</f>
        <v>1.9829038757806588E-3</v>
      </c>
      <c r="H34" s="18">
        <f>Model!$W$13*((drdp!B34)*ASZ!$B34+(drdp!E34)*ASZ!$C34+(drdp!H34)*ASZ!$D34)</f>
        <v>-2.4524347896222134E-3</v>
      </c>
      <c r="I34" s="18">
        <f>Model!$W$13*((drdp!C34)*ASZ!$B34+(drdp!F34)*ASZ!$C34+(drdp!I34)*ASZ!$D34)</f>
        <v>-8.5640909981940129E-5</v>
      </c>
      <c r="J34" s="18">
        <f>Model!$W$13*((drdp!D34)*ASZ!$B34+(drdp!G34)*ASZ!$C34+(drdp!J34)*ASZ!$D34)</f>
        <v>9.9145193789032743E-4</v>
      </c>
      <c r="K34" s="21">
        <f>SUM(E$3:E33)+H34</f>
        <v>-2.9493850486695242E-2</v>
      </c>
      <c r="L34" s="21">
        <f>SUM(F$3:F33)+I34</f>
        <v>-1.029947954269956E-3</v>
      </c>
      <c r="M34" s="21">
        <f>SUM(G$3:G33)+J34</f>
        <v>7.6766006278997448E-3</v>
      </c>
      <c r="N34" s="21"/>
      <c r="O34" s="21"/>
      <c r="P34" s="21"/>
      <c r="Q34" s="19">
        <f t="shared" si="1"/>
        <v>8.6988721653153312E-4</v>
      </c>
      <c r="R34" s="19">
        <f t="shared" si="1"/>
        <v>1.0607927885048674E-6</v>
      </c>
      <c r="S34" s="19">
        <f t="shared" si="1"/>
        <v>5.8930197200270754E-5</v>
      </c>
      <c r="T34" s="19">
        <f t="shared" si="2"/>
        <v>3.0377130972315713E-5</v>
      </c>
      <c r="U34" s="19">
        <f t="shared" si="3"/>
        <v>-2.2641251116534589E-4</v>
      </c>
      <c r="V34" s="19">
        <f t="shared" si="4"/>
        <v>-7.9064991124528024E-6</v>
      </c>
    </row>
    <row r="35" spans="1:22" x14ac:dyDescent="0.25">
      <c r="A35" s="26">
        <f>Wellpath!E35</f>
        <v>3200</v>
      </c>
      <c r="B35" s="22">
        <v>0</v>
      </c>
      <c r="C35" s="22">
        <f>-SIN(Wellpath!$L35) * COS(Wellpath!$L35)</f>
        <v>-0.37157241273869712</v>
      </c>
      <c r="D35" s="22">
        <f>TAN(Dip) * SIN(Wellpath!$L35) * COS(Wellpath!$L35) * SIN(Wellpath!$O35)</f>
        <v>0</v>
      </c>
      <c r="E35" s="20">
        <f>Model!$W$13*((drdp!B35+drdp!K35)*ASZ!$B35+(drdp!E35+drdp!N35)*ASZ!$C35+(drdp!H35+drdp!Q35)*ASZ!$D35)</f>
        <v>-5.170040568450161E-3</v>
      </c>
      <c r="F35" s="20">
        <f>Model!$W$13*((drdp!C35+drdp!L35)*ASZ!$B35+(drdp!F35+drdp!O35)*ASZ!$C35+(drdp!I35+drdp!R35)*ASZ!$D35)</f>
        <v>-1.8054179495383246E-4</v>
      </c>
      <c r="G35" s="20">
        <f>Model!$W$13*((drdp!D35+drdp!M35)*ASZ!$B35+(drdp!G35+drdp!P35)*ASZ!$C35+(drdp!J35+drdp!S35)*ASZ!$D35)</f>
        <v>2.3032534450497613E-3</v>
      </c>
      <c r="H35" s="18">
        <f>Model!$W$13*((drdp!B35)*ASZ!$B35+(drdp!E35)*ASZ!$C35+(drdp!H35)*ASZ!$D35)</f>
        <v>-2.5850202842250805E-3</v>
      </c>
      <c r="I35" s="18">
        <f>Model!$W$13*((drdp!C35)*ASZ!$B35+(drdp!F35)*ASZ!$C35+(drdp!I35)*ASZ!$D35)</f>
        <v>-9.0270897476916231E-5</v>
      </c>
      <c r="J35" s="18">
        <f>Model!$W$13*((drdp!D35)*ASZ!$B35+(drdp!G35)*ASZ!$C35+(drdp!J35)*ASZ!$D35)</f>
        <v>1.1516267225248806E-3</v>
      </c>
      <c r="K35" s="21">
        <f>SUM(E$3:E34)+H35</f>
        <v>-3.4531305560542541E-2</v>
      </c>
      <c r="L35" s="21">
        <f>SUM(F$3:F34)+I35</f>
        <v>-1.2058597617288127E-3</v>
      </c>
      <c r="M35" s="21">
        <f>SUM(G$3:G34)+J35</f>
        <v>9.8196792883149583E-3</v>
      </c>
      <c r="N35" s="21"/>
      <c r="O35" s="21"/>
      <c r="P35" s="21"/>
      <c r="Q35" s="19">
        <f t="shared" si="1"/>
        <v>1.1924110637155563E-3</v>
      </c>
      <c r="R35" s="19">
        <f t="shared" si="1"/>
        <v>1.454097764956669E-6</v>
      </c>
      <c r="S35" s="19">
        <f t="shared" si="1"/>
        <v>9.6426101325361772E-5</v>
      </c>
      <c r="T35" s="19">
        <f t="shared" si="2"/>
        <v>4.1639911895420657E-5</v>
      </c>
      <c r="U35" s="19">
        <f t="shared" si="3"/>
        <v>-3.3908634601133476E-4</v>
      </c>
      <c r="V35" s="19">
        <f t="shared" si="4"/>
        <v>-1.1841156126860833E-5</v>
      </c>
    </row>
    <row r="36" spans="1:22" x14ac:dyDescent="0.25">
      <c r="A36" s="26">
        <f>Wellpath!E36</f>
        <v>3300</v>
      </c>
      <c r="B36" s="22">
        <v>0</v>
      </c>
      <c r="C36" s="22">
        <f>-SIN(Wellpath!$L36) * COS(Wellpath!$L36)</f>
        <v>-0.39400537680336101</v>
      </c>
      <c r="D36" s="22">
        <f>TAN(Dip) * SIN(Wellpath!$L36) * COS(Wellpath!$L36) * SIN(Wellpath!$O36)</f>
        <v>0</v>
      </c>
      <c r="E36" s="20">
        <f>Model!$W$13*((drdp!B36+drdp!K36)*ASZ!$B36+(drdp!E36+drdp!N36)*ASZ!$C36+(drdp!H36+drdp!Q36)*ASZ!$D36)</f>
        <v>-5.3936487602105647E-3</v>
      </c>
      <c r="F36" s="20">
        <f>Model!$W$13*((drdp!C36+drdp!L36)*ASZ!$B36+(drdp!F36+drdp!O36)*ASZ!$C36+(drdp!I36+drdp!R36)*ASZ!$D36)</f>
        <v>-1.8835036507476406E-4</v>
      </c>
      <c r="G36" s="20">
        <f>Model!$W$13*((drdp!D36+drdp!M36)*ASZ!$B36+(drdp!G36+drdp!P36)*ASZ!$C36+(drdp!J36+drdp!S36)*ASZ!$D36)</f>
        <v>2.63226177438417E-3</v>
      </c>
      <c r="H36" s="18">
        <f>Model!$W$13*((drdp!B36)*ASZ!$B36+(drdp!E36)*ASZ!$C36+(drdp!H36)*ASZ!$D36)</f>
        <v>-2.6968243801052776E-3</v>
      </c>
      <c r="I36" s="18">
        <f>Model!$W$13*((drdp!C36)*ASZ!$B36+(drdp!F36)*ASZ!$C36+(drdp!I36)*ASZ!$D36)</f>
        <v>-9.4175182537381842E-5</v>
      </c>
      <c r="J36" s="18">
        <f>Model!$W$13*((drdp!D36)*ASZ!$B36+(drdp!G36)*ASZ!$C36+(drdp!J36)*ASZ!$D36)</f>
        <v>1.3161308871920826E-3</v>
      </c>
      <c r="K36" s="21">
        <f>SUM(E$3:E35)+H36</f>
        <v>-3.9813150224872904E-2</v>
      </c>
      <c r="L36" s="21">
        <f>SUM(F$3:F35)+I36</f>
        <v>-1.3903058417431109E-3</v>
      </c>
      <c r="M36" s="21">
        <f>SUM(G$3:G35)+J36</f>
        <v>1.228743689803192E-2</v>
      </c>
      <c r="N36" s="21"/>
      <c r="O36" s="21"/>
      <c r="P36" s="21"/>
      <c r="Q36" s="19">
        <f t="shared" si="1"/>
        <v>1.5850869308282973E-3</v>
      </c>
      <c r="R36" s="19">
        <f t="shared" si="1"/>
        <v>1.9329503335850199E-6</v>
      </c>
      <c r="S36" s="19">
        <f t="shared" si="1"/>
        <v>1.509811055231163E-4</v>
      </c>
      <c r="T36" s="19">
        <f t="shared" si="2"/>
        <v>5.5352455335836847E-5</v>
      </c>
      <c r="U36" s="19">
        <f t="shared" si="3"/>
        <v>-4.8920157109999117E-4</v>
      </c>
      <c r="V36" s="19">
        <f t="shared" si="4"/>
        <v>-1.7083295299383628E-5</v>
      </c>
    </row>
    <row r="37" spans="1:22" x14ac:dyDescent="0.25">
      <c r="A37" s="26">
        <f>Wellpath!E37</f>
        <v>3400</v>
      </c>
      <c r="B37" s="22">
        <v>0</v>
      </c>
      <c r="C37" s="22">
        <f>-SIN(Wellpath!$L37) * COS(Wellpath!$L37)</f>
        <v>-0.41451878627752087</v>
      </c>
      <c r="D37" s="22">
        <f>TAN(Dip) * SIN(Wellpath!$L37) * COS(Wellpath!$L37) * SIN(Wellpath!$O37)</f>
        <v>0</v>
      </c>
      <c r="E37" s="20">
        <f>Model!$W$13*((drdp!B37+drdp!K37)*ASZ!$B37+(drdp!E37+drdp!N37)*ASZ!$C37+(drdp!H37+drdp!Q37)*ASZ!$D37)</f>
        <v>-5.5744172213308433E-3</v>
      </c>
      <c r="F37" s="20">
        <f>Model!$W$13*((drdp!C37+drdp!L37)*ASZ!$B37+(drdp!F37+drdp!O37)*ASZ!$C37+(drdp!I37+drdp!R37)*ASZ!$D37)</f>
        <v>-1.946629388369232E-4</v>
      </c>
      <c r="G37" s="20">
        <f>Model!$W$13*((drdp!D37+drdp!M37)*ASZ!$B37+(drdp!G37+drdp!P37)*ASZ!$C37+(drdp!J37+drdp!S37)*ASZ!$D37)</f>
        <v>2.9657768837427485E-3</v>
      </c>
      <c r="H37" s="18">
        <f>Model!$W$13*((drdp!B37)*ASZ!$B37+(drdp!E37)*ASZ!$C37+(drdp!H37)*ASZ!$D37)</f>
        <v>-2.7872086106654368E-3</v>
      </c>
      <c r="I37" s="18">
        <f>Model!$W$13*((drdp!C37)*ASZ!$B37+(drdp!F37)*ASZ!$C37+(drdp!I37)*ASZ!$D37)</f>
        <v>-9.7331469418462143E-5</v>
      </c>
      <c r="J37" s="18">
        <f>Model!$W$13*((drdp!D37)*ASZ!$B37+(drdp!G37)*ASZ!$C37+(drdp!J37)*ASZ!$D37)</f>
        <v>1.4828884418713827E-3</v>
      </c>
      <c r="K37" s="21">
        <f>SUM(E$3:E36)+H37</f>
        <v>-4.5297183215643619E-2</v>
      </c>
      <c r="L37" s="21">
        <f>SUM(F$3:F36)+I37</f>
        <v>-1.5818124936989553E-3</v>
      </c>
      <c r="M37" s="21">
        <f>SUM(G$3:G36)+J37</f>
        <v>1.5086456227095391E-2</v>
      </c>
      <c r="N37" s="21"/>
      <c r="O37" s="21"/>
      <c r="P37" s="21"/>
      <c r="Q37" s="19">
        <f t="shared" si="1"/>
        <v>2.0518348072715862E-3</v>
      </c>
      <c r="R37" s="19">
        <f t="shared" si="1"/>
        <v>2.5021307652221075E-6</v>
      </c>
      <c r="S37" s="19">
        <f t="shared" si="1"/>
        <v>2.2760116149206529E-4</v>
      </c>
      <c r="T37" s="19">
        <f t="shared" si="2"/>
        <v>7.1651650339875697E-5</v>
      </c>
      <c r="U37" s="19">
        <f t="shared" si="3"/>
        <v>-6.8337397179352752E-4</v>
      </c>
      <c r="V37" s="19">
        <f t="shared" si="4"/>
        <v>-2.3863944945661895E-5</v>
      </c>
    </row>
    <row r="38" spans="1:22" x14ac:dyDescent="0.25">
      <c r="A38" s="26">
        <f>Wellpath!E38</f>
        <v>3500</v>
      </c>
      <c r="B38" s="22">
        <v>0</v>
      </c>
      <c r="C38" s="22">
        <f>-SIN(Wellpath!$L38) * COS(Wellpath!$L38)</f>
        <v>-0.4330127018922193</v>
      </c>
      <c r="D38" s="22">
        <f>TAN(Dip) * SIN(Wellpath!$L38) * COS(Wellpath!$L38) * SIN(Wellpath!$O38)</f>
        <v>0</v>
      </c>
      <c r="E38" s="20">
        <f>Model!$W$13*((drdp!B38+drdp!K38)*ASZ!$B38+(drdp!E38+drdp!N38)*ASZ!$C38+(drdp!H38+drdp!Q38)*ASZ!$D38)</f>
        <v>-5.7115185764141149E-3</v>
      </c>
      <c r="F38" s="20">
        <f>Model!$W$13*((drdp!C38+drdp!L38)*ASZ!$B38+(drdp!F38+drdp!O38)*ASZ!$C38+(drdp!I38+drdp!R38)*ASZ!$D38)</f>
        <v>-1.9945062365479241E-4</v>
      </c>
      <c r="G38" s="20">
        <f>Model!$W$13*((drdp!D38+drdp!M38)*ASZ!$B38+(drdp!G38+drdp!P38)*ASZ!$C38+(drdp!J38+drdp!S38)*ASZ!$D38)</f>
        <v>3.2995567884187005E-3</v>
      </c>
      <c r="H38" s="18">
        <f>Model!$W$13*((drdp!B38)*ASZ!$B38+(drdp!E38)*ASZ!$C38+(drdp!H38)*ASZ!$D38)</f>
        <v>-2.8557592882070466E-3</v>
      </c>
      <c r="I38" s="18">
        <f>Model!$W$13*((drdp!C38)*ASZ!$B38+(drdp!F38)*ASZ!$C38+(drdp!I38)*ASZ!$D38)</f>
        <v>-9.9725311827395839E-5</v>
      </c>
      <c r="J38" s="18">
        <f>Model!$W$13*((drdp!D38)*ASZ!$B38+(drdp!G38)*ASZ!$C38+(drdp!J38)*ASZ!$D38)</f>
        <v>1.649778394209344E-3</v>
      </c>
      <c r="K38" s="21">
        <f>SUM(E$3:E37)+H38</f>
        <v>-5.0940151114516073E-2</v>
      </c>
      <c r="L38" s="21">
        <f>SUM(F$3:F37)+I38</f>
        <v>-1.7788692749448121E-3</v>
      </c>
      <c r="M38" s="21">
        <f>SUM(G$3:G37)+J38</f>
        <v>1.82191230631761E-2</v>
      </c>
      <c r="N38" s="21"/>
      <c r="O38" s="21"/>
      <c r="P38" s="21"/>
      <c r="Q38" s="19">
        <f t="shared" si="1"/>
        <v>2.594898995569733E-3</v>
      </c>
      <c r="R38" s="19">
        <f t="shared" si="1"/>
        <v>3.1643758973426814E-6</v>
      </c>
      <c r="S38" s="19">
        <f t="shared" si="1"/>
        <v>3.3193644519115528E-4</v>
      </c>
      <c r="T38" s="19">
        <f t="shared" si="2"/>
        <v>9.0615869678658365E-5</v>
      </c>
      <c r="U38" s="19">
        <f t="shared" si="3"/>
        <v>-9.280848820121555E-4</v>
      </c>
      <c r="V38" s="19">
        <f t="shared" si="4"/>
        <v>-3.2409438233522375E-5</v>
      </c>
    </row>
    <row r="39" spans="1:22" x14ac:dyDescent="0.25">
      <c r="A39" s="26">
        <f>Wellpath!E39</f>
        <v>3600</v>
      </c>
      <c r="B39" s="22">
        <v>0</v>
      </c>
      <c r="C39" s="22">
        <f>-SIN(Wellpath!$L39) * COS(Wellpath!$L39)</f>
        <v>-0.44939702314958346</v>
      </c>
      <c r="D39" s="22">
        <f>TAN(Dip) * SIN(Wellpath!$L39) * COS(Wellpath!$L39) * SIN(Wellpath!$O39)</f>
        <v>0</v>
      </c>
      <c r="E39" s="20">
        <f>Model!$W$13*((drdp!B39+drdp!K39)*ASZ!$B39+(drdp!E39+drdp!N39)*ASZ!$C39+(drdp!H39+drdp!Q39)*ASZ!$D39)</f>
        <v>-5.8045826678094319E-3</v>
      </c>
      <c r="F39" s="20">
        <f>Model!$W$13*((drdp!C39+drdp!L39)*ASZ!$B39+(drdp!F39+drdp!O39)*ASZ!$C39+(drdp!I39+drdp!R39)*ASZ!$D39)</f>
        <v>-2.0270049333836728E-4</v>
      </c>
      <c r="G39" s="20">
        <f>Model!$W$13*((drdp!D39+drdp!M39)*ASZ!$B39+(drdp!G39+drdp!P39)*ASZ!$C39+(drdp!J39+drdp!S39)*ASZ!$D39)</f>
        <v>3.6293166914057439E-3</v>
      </c>
      <c r="H39" s="18">
        <f>Model!$W$13*((drdp!B39)*ASZ!$B39+(drdp!E39)*ASZ!$C39+(drdp!H39)*ASZ!$D39)</f>
        <v>-2.9022913339047159E-3</v>
      </c>
      <c r="I39" s="18">
        <f>Model!$W$13*((drdp!C39)*ASZ!$B39+(drdp!F39)*ASZ!$C39+(drdp!I39)*ASZ!$D39)</f>
        <v>-1.0135024666918364E-4</v>
      </c>
      <c r="J39" s="18">
        <f>Model!$W$13*((drdp!D39)*ASZ!$B39+(drdp!G39)*ASZ!$C39+(drdp!J39)*ASZ!$D39)</f>
        <v>1.814658345702872E-3</v>
      </c>
      <c r="K39" s="21">
        <f>SUM(E$3:E38)+H39</f>
        <v>-5.669820173662786E-2</v>
      </c>
      <c r="L39" s="21">
        <f>SUM(F$3:F38)+I39</f>
        <v>-1.9799448334413923E-3</v>
      </c>
      <c r="M39" s="21">
        <f>SUM(G$3:G38)+J39</f>
        <v>2.168355980308833E-2</v>
      </c>
      <c r="N39" s="21"/>
      <c r="O39" s="21"/>
      <c r="P39" s="21"/>
      <c r="Q39" s="19">
        <f t="shared" si="1"/>
        <v>3.2146860801673506E-3</v>
      </c>
      <c r="R39" s="19">
        <f t="shared" si="1"/>
        <v>3.9201815434712627E-6</v>
      </c>
      <c r="S39" s="19">
        <f t="shared" si="1"/>
        <v>4.70176765734108E-4</v>
      </c>
      <c r="T39" s="19">
        <f t="shared" si="2"/>
        <v>1.1225931159385411E-4</v>
      </c>
      <c r="U39" s="19">
        <f t="shared" si="3"/>
        <v>-1.2294188480837368E-3</v>
      </c>
      <c r="V39" s="19">
        <f t="shared" si="4"/>
        <v>-4.2932252202742192E-5</v>
      </c>
    </row>
    <row r="40" spans="1:22" x14ac:dyDescent="0.25">
      <c r="A40" s="26">
        <f>Wellpath!E40</f>
        <v>3700</v>
      </c>
      <c r="B40" s="22">
        <v>0</v>
      </c>
      <c r="C40" s="22">
        <f>-SIN(Wellpath!$L40) * COS(Wellpath!$L40)</f>
        <v>-0.44939702314958346</v>
      </c>
      <c r="D40" s="22">
        <f>TAN(Dip) * SIN(Wellpath!$L40) * COS(Wellpath!$L40) * SIN(Wellpath!$O40)</f>
        <v>0</v>
      </c>
      <c r="E40" s="20">
        <f>Model!$W$13*((drdp!B40+drdp!K40)*ASZ!$B40+(drdp!E40+drdp!N40)*ASZ!$C40+(drdp!H40+drdp!Q40)*ASZ!$D40)</f>
        <v>-5.8045826678094319E-3</v>
      </c>
      <c r="F40" s="20">
        <f>Model!$W$13*((drdp!C40+drdp!L40)*ASZ!$B40+(drdp!F40+drdp!O40)*ASZ!$C40+(drdp!I40+drdp!R40)*ASZ!$D40)</f>
        <v>-2.0270049333836728E-4</v>
      </c>
      <c r="G40" s="20">
        <f>Model!$W$13*((drdp!D40+drdp!M40)*ASZ!$B40+(drdp!G40+drdp!P40)*ASZ!$C40+(drdp!J40+drdp!S40)*ASZ!$D40)</f>
        <v>3.6293166914057439E-3</v>
      </c>
      <c r="H40" s="18">
        <f>Model!$W$13*((drdp!B40)*ASZ!$B40+(drdp!E40)*ASZ!$C40+(drdp!H40)*ASZ!$D40)</f>
        <v>-2.9022913339047159E-3</v>
      </c>
      <c r="I40" s="18">
        <f>Model!$W$13*((drdp!C40)*ASZ!$B40+(drdp!F40)*ASZ!$C40+(drdp!I40)*ASZ!$D40)</f>
        <v>-1.0135024666918364E-4</v>
      </c>
      <c r="J40" s="18">
        <f>Model!$W$13*((drdp!D40)*ASZ!$B40+(drdp!G40)*ASZ!$C40+(drdp!J40)*ASZ!$D40)</f>
        <v>1.814658345702872E-3</v>
      </c>
      <c r="K40" s="21">
        <f>SUM(E$3:E39)+H40</f>
        <v>-6.2502784404437281E-2</v>
      </c>
      <c r="L40" s="21">
        <f>SUM(F$3:F39)+I40</f>
        <v>-2.1826453267797599E-3</v>
      </c>
      <c r="M40" s="21">
        <f>SUM(G$3:G39)+J40</f>
        <v>2.5312876494494076E-2</v>
      </c>
      <c r="N40" s="21"/>
      <c r="O40" s="21"/>
      <c r="P40" s="21"/>
      <c r="Q40" s="19">
        <f t="shared" si="1"/>
        <v>3.9065980583075678E-3</v>
      </c>
      <c r="R40" s="19">
        <f t="shared" si="1"/>
        <v>4.7639406225135252E-6</v>
      </c>
      <c r="S40" s="19">
        <f t="shared" si="1"/>
        <v>6.4074171642551072E-4</v>
      </c>
      <c r="T40" s="19">
        <f t="shared" si="2"/>
        <v>1.364214102910679E-4</v>
      </c>
      <c r="U40" s="19">
        <f t="shared" si="3"/>
        <v>-1.5821252621915113E-3</v>
      </c>
      <c r="V40" s="19">
        <f t="shared" si="4"/>
        <v>-5.5249031588060725E-5</v>
      </c>
    </row>
    <row r="41" spans="1:22" x14ac:dyDescent="0.25">
      <c r="A41" s="26">
        <f>Wellpath!E41</f>
        <v>3800</v>
      </c>
      <c r="B41" s="22">
        <v>0</v>
      </c>
      <c r="C41" s="22">
        <f>-SIN(Wellpath!$L41) * COS(Wellpath!$L41)</f>
        <v>-0.44939702314958346</v>
      </c>
      <c r="D41" s="22">
        <f>TAN(Dip) * SIN(Wellpath!$L41) * COS(Wellpath!$L41) * SIN(Wellpath!$O41)</f>
        <v>0</v>
      </c>
      <c r="E41" s="20">
        <f>Model!$W$13*((drdp!B41+drdp!K41)*ASZ!$B41+(drdp!E41+drdp!N41)*ASZ!$C41+(drdp!H41+drdp!Q41)*ASZ!$D41)</f>
        <v>-5.8045826678094319E-3</v>
      </c>
      <c r="F41" s="20">
        <f>Model!$W$13*((drdp!C41+drdp!L41)*ASZ!$B41+(drdp!F41+drdp!O41)*ASZ!$C41+(drdp!I41+drdp!R41)*ASZ!$D41)</f>
        <v>-2.0270049333836728E-4</v>
      </c>
      <c r="G41" s="20">
        <f>Model!$W$13*((drdp!D41+drdp!M41)*ASZ!$B41+(drdp!G41+drdp!P41)*ASZ!$C41+(drdp!J41+drdp!S41)*ASZ!$D41)</f>
        <v>3.6293166914057439E-3</v>
      </c>
      <c r="H41" s="18">
        <f>Model!$W$13*((drdp!B41)*ASZ!$B41+(drdp!E41)*ASZ!$C41+(drdp!H41)*ASZ!$D41)</f>
        <v>-2.9022913339047159E-3</v>
      </c>
      <c r="I41" s="18">
        <f>Model!$W$13*((drdp!C41)*ASZ!$B41+(drdp!F41)*ASZ!$C41+(drdp!I41)*ASZ!$D41)</f>
        <v>-1.0135024666918364E-4</v>
      </c>
      <c r="J41" s="18">
        <f>Model!$W$13*((drdp!D41)*ASZ!$B41+(drdp!G41)*ASZ!$C41+(drdp!J41)*ASZ!$D41)</f>
        <v>1.814658345702872E-3</v>
      </c>
      <c r="K41" s="21">
        <f>SUM(E$3:E40)+H41</f>
        <v>-6.8307367072246716E-2</v>
      </c>
      <c r="L41" s="21">
        <f>SUM(F$3:F40)+I41</f>
        <v>-2.3853458201181271E-3</v>
      </c>
      <c r="M41" s="21">
        <f>SUM(G$3:G40)+J41</f>
        <v>2.8942193185899821E-2</v>
      </c>
      <c r="N41" s="21"/>
      <c r="O41" s="21"/>
      <c r="P41" s="21"/>
      <c r="Q41" s="19">
        <f t="shared" si="1"/>
        <v>4.665896396342655E-3</v>
      </c>
      <c r="R41" s="19">
        <f t="shared" si="1"/>
        <v>5.6898746815550203E-6</v>
      </c>
      <c r="S41" s="19">
        <f t="shared" si="1"/>
        <v>8.3765054640994605E-4</v>
      </c>
      <c r="T41" s="19">
        <f t="shared" si="2"/>
        <v>1.629366925290583E-4</v>
      </c>
      <c r="U41" s="19">
        <f t="shared" si="3"/>
        <v>-1.9769650138251366E-3</v>
      </c>
      <c r="V41" s="19">
        <f t="shared" si="4"/>
        <v>-6.9037139541037481E-5</v>
      </c>
    </row>
    <row r="42" spans="1:22" x14ac:dyDescent="0.25">
      <c r="A42" s="26">
        <f>Wellpath!E42</f>
        <v>3900</v>
      </c>
      <c r="B42" s="22">
        <v>0</v>
      </c>
      <c r="C42" s="22">
        <f>-SIN(Wellpath!$L42) * COS(Wellpath!$L42)</f>
        <v>-0.44939702314958346</v>
      </c>
      <c r="D42" s="22">
        <f>TAN(Dip) * SIN(Wellpath!$L42) * COS(Wellpath!$L42) * SIN(Wellpath!$O42)</f>
        <v>0</v>
      </c>
      <c r="E42" s="20">
        <f>Model!$W$13*((drdp!B42+drdp!K42)*ASZ!$B42+(drdp!E42+drdp!N42)*ASZ!$C42+(drdp!H42+drdp!Q42)*ASZ!$D42)</f>
        <v>-5.8045826678094319E-3</v>
      </c>
      <c r="F42" s="20">
        <f>Model!$W$13*((drdp!C42+drdp!L42)*ASZ!$B42+(drdp!F42+drdp!O42)*ASZ!$C42+(drdp!I42+drdp!R42)*ASZ!$D42)</f>
        <v>-2.0270049333836728E-4</v>
      </c>
      <c r="G42" s="20">
        <f>Model!$W$13*((drdp!D42+drdp!M42)*ASZ!$B42+(drdp!G42+drdp!P42)*ASZ!$C42+(drdp!J42+drdp!S42)*ASZ!$D42)</f>
        <v>3.6293166914057439E-3</v>
      </c>
      <c r="H42" s="18">
        <f>Model!$W$13*((drdp!B42)*ASZ!$B42+(drdp!E42)*ASZ!$C42+(drdp!H42)*ASZ!$D42)</f>
        <v>-2.9022913339047159E-3</v>
      </c>
      <c r="I42" s="18">
        <f>Model!$W$13*((drdp!C42)*ASZ!$B42+(drdp!F42)*ASZ!$C42+(drdp!I42)*ASZ!$D42)</f>
        <v>-1.0135024666918364E-4</v>
      </c>
      <c r="J42" s="18">
        <f>Model!$W$13*((drdp!D42)*ASZ!$B42+(drdp!G42)*ASZ!$C42+(drdp!J42)*ASZ!$D42)</f>
        <v>1.814658345702872E-3</v>
      </c>
      <c r="K42" s="21">
        <f>SUM(E$3:E41)+H42</f>
        <v>-7.4111949740056152E-2</v>
      </c>
      <c r="L42" s="21">
        <f>SUM(F$3:F41)+I42</f>
        <v>-2.5880463134564944E-3</v>
      </c>
      <c r="M42" s="21">
        <f>SUM(G$3:G41)+J42</f>
        <v>3.2571509877305567E-2</v>
      </c>
      <c r="N42" s="21"/>
      <c r="O42" s="21"/>
      <c r="P42" s="21"/>
      <c r="Q42" s="19">
        <f t="shared" si="1"/>
        <v>5.4925810942726087E-3</v>
      </c>
      <c r="R42" s="19">
        <f t="shared" si="1"/>
        <v>6.6979837205957508E-6</v>
      </c>
      <c r="S42" s="19">
        <f t="shared" si="1"/>
        <v>1.0609032556874141E-3</v>
      </c>
      <c r="T42" s="19">
        <f t="shared" si="2"/>
        <v>1.9180515830782532E-4</v>
      </c>
      <c r="U42" s="19">
        <f t="shared" si="3"/>
        <v>-2.4139381029846126E-3</v>
      </c>
      <c r="V42" s="19">
        <f t="shared" si="4"/>
        <v>-8.4296576061672465E-5</v>
      </c>
    </row>
    <row r="43" spans="1:22" x14ac:dyDescent="0.25">
      <c r="A43" s="26">
        <f>Wellpath!E43</f>
        <v>4000</v>
      </c>
      <c r="B43" s="22">
        <v>0</v>
      </c>
      <c r="C43" s="22">
        <f>-SIN(Wellpath!$L43) * COS(Wellpath!$L43)</f>
        <v>-0.44939702314958346</v>
      </c>
      <c r="D43" s="22">
        <f>TAN(Dip) * SIN(Wellpath!$L43) * COS(Wellpath!$L43) * SIN(Wellpath!$O43)</f>
        <v>0</v>
      </c>
      <c r="E43" s="20">
        <f>Model!$W$13*((drdp!B43+drdp!K43)*ASZ!$B43+(drdp!E43+drdp!N43)*ASZ!$C43+(drdp!H43+drdp!Q43)*ASZ!$D43)</f>
        <v>-5.8045826678094319E-3</v>
      </c>
      <c r="F43" s="20">
        <f>Model!$W$13*((drdp!C43+drdp!L43)*ASZ!$B43+(drdp!F43+drdp!O43)*ASZ!$C43+(drdp!I43+drdp!R43)*ASZ!$D43)</f>
        <v>-2.0270049333836728E-4</v>
      </c>
      <c r="G43" s="20">
        <f>Model!$W$13*((drdp!D43+drdp!M43)*ASZ!$B43+(drdp!G43+drdp!P43)*ASZ!$C43+(drdp!J43+drdp!S43)*ASZ!$D43)</f>
        <v>3.6293166914057439E-3</v>
      </c>
      <c r="H43" s="18">
        <f>Model!$W$13*((drdp!B43)*ASZ!$B43+(drdp!E43)*ASZ!$C43+(drdp!H43)*ASZ!$D43)</f>
        <v>-2.9022913339047159E-3</v>
      </c>
      <c r="I43" s="18">
        <f>Model!$W$13*((drdp!C43)*ASZ!$B43+(drdp!F43)*ASZ!$C43+(drdp!I43)*ASZ!$D43)</f>
        <v>-1.0135024666918364E-4</v>
      </c>
      <c r="J43" s="18">
        <f>Model!$W$13*((drdp!D43)*ASZ!$B43+(drdp!G43)*ASZ!$C43+(drdp!J43)*ASZ!$D43)</f>
        <v>1.814658345702872E-3</v>
      </c>
      <c r="K43" s="21">
        <f>SUM(E$3:E42)+H43</f>
        <v>-7.9916532407865587E-2</v>
      </c>
      <c r="L43" s="21">
        <f>SUM(F$3:F42)+I43</f>
        <v>-2.7907468067948616E-3</v>
      </c>
      <c r="M43" s="21">
        <f>SUM(G$3:G42)+J43</f>
        <v>3.6200826568711313E-2</v>
      </c>
      <c r="N43" s="21"/>
      <c r="O43" s="21"/>
      <c r="P43" s="21"/>
      <c r="Q43" s="19">
        <f t="shared" si="1"/>
        <v>6.3866521520974306E-3</v>
      </c>
      <c r="R43" s="19">
        <f t="shared" si="1"/>
        <v>7.7882677396357164E-6</v>
      </c>
      <c r="S43" s="19">
        <f t="shared" si="1"/>
        <v>1.3104998442579148E-3</v>
      </c>
      <c r="T43" s="19">
        <f t="shared" si="2"/>
        <v>2.2302680762736896E-4</v>
      </c>
      <c r="U43" s="19">
        <f t="shared" si="3"/>
        <v>-2.893044529669939E-3</v>
      </c>
      <c r="V43" s="19">
        <f t="shared" si="4"/>
        <v>-1.0102734114996568E-4</v>
      </c>
    </row>
    <row r="44" spans="1:22" s="36" customFormat="1" x14ac:dyDescent="0.25">
      <c r="A44" s="26">
        <f>Wellpath!E44</f>
        <v>4100</v>
      </c>
      <c r="B44" s="22">
        <v>0</v>
      </c>
      <c r="C44" s="22">
        <f>-SIN(Wellpath!$L44) * COS(Wellpath!$L44)</f>
        <v>-0.44939702314958346</v>
      </c>
      <c r="D44" s="22">
        <f>TAN(Dip) * SIN(Wellpath!$L44) * COS(Wellpath!$L44) * SIN(Wellpath!$O44)</f>
        <v>0</v>
      </c>
      <c r="E44" s="20">
        <f>Model!$W$13*((drdp!B44+drdp!K44)*ASZ!$B44+(drdp!E44+drdp!N44)*ASZ!$C44+(drdp!H44+drdp!Q44)*ASZ!$D44)</f>
        <v>-5.8045826678094319E-3</v>
      </c>
      <c r="F44" s="20">
        <f>Model!$W$13*((drdp!C44+drdp!L44)*ASZ!$B44+(drdp!F44+drdp!O44)*ASZ!$C44+(drdp!I44+drdp!R44)*ASZ!$D44)</f>
        <v>-2.0270049333836728E-4</v>
      </c>
      <c r="G44" s="20">
        <f>Model!$W$13*((drdp!D44+drdp!M44)*ASZ!$B44+(drdp!G44+drdp!P44)*ASZ!$C44+(drdp!J44+drdp!S44)*ASZ!$D44)</f>
        <v>3.6293166914057439E-3</v>
      </c>
      <c r="H44" s="32">
        <f>Model!$W$13*((drdp!B44)*ASZ!$B44+(drdp!E44)*ASZ!$C44+(drdp!H44)*ASZ!$D44)</f>
        <v>-2.9022913339047159E-3</v>
      </c>
      <c r="I44" s="32">
        <f>Model!$W$13*((drdp!C44)*ASZ!$B44+(drdp!F44)*ASZ!$C44+(drdp!I44)*ASZ!$D44)</f>
        <v>-1.0135024666918364E-4</v>
      </c>
      <c r="J44" s="32">
        <f>Model!$W$13*((drdp!D44)*ASZ!$B44+(drdp!G44)*ASZ!$C44+(drdp!J44)*ASZ!$D44)</f>
        <v>1.814658345702872E-3</v>
      </c>
      <c r="K44" s="34">
        <f>SUM(E$3:E43)+H44</f>
        <v>-8.5721115075675022E-2</v>
      </c>
      <c r="L44" s="34">
        <f>SUM(F$3:F43)+I44</f>
        <v>-2.9934473001332288E-3</v>
      </c>
      <c r="M44" s="34">
        <f>SUM(G$3:G43)+J44</f>
        <v>3.9830143260117058E-2</v>
      </c>
      <c r="N44" s="34"/>
      <c r="O44" s="34"/>
      <c r="P44" s="34"/>
      <c r="Q44" s="35">
        <f t="shared" si="1"/>
        <v>7.3481095698171199E-3</v>
      </c>
      <c r="R44" s="35">
        <f t="shared" si="1"/>
        <v>8.9607267386749174E-6</v>
      </c>
      <c r="S44" s="35">
        <f t="shared" si="1"/>
        <v>1.5864403121214484E-3</v>
      </c>
      <c r="T44" s="35">
        <f t="shared" si="2"/>
        <v>2.5660164048768922E-4</v>
      </c>
      <c r="U44" s="35">
        <f t="shared" si="3"/>
        <v>-3.4142842938811161E-3</v>
      </c>
      <c r="V44" s="35">
        <f t="shared" si="4"/>
        <v>-1.1922943480591713E-4</v>
      </c>
    </row>
    <row r="45" spans="1:22" x14ac:dyDescent="0.25">
      <c r="A45" s="26">
        <f>Wellpath!E45</f>
        <v>4200</v>
      </c>
      <c r="B45" s="22">
        <v>0</v>
      </c>
      <c r="C45" s="22">
        <f>-SIN(Wellpath!$L45) * COS(Wellpath!$L45)</f>
        <v>-0.44939702314958346</v>
      </c>
      <c r="D45" s="22">
        <f>TAN(Dip) * SIN(Wellpath!$L45) * COS(Wellpath!$L45) * SIN(Wellpath!$O45)</f>
        <v>0</v>
      </c>
      <c r="E45" s="20">
        <f>Model!$W$13*((drdp!B45+drdp!K45)*ASZ!$B45+(drdp!E45+drdp!N45)*ASZ!$C45+(drdp!H45+drdp!Q45)*ASZ!$D45)</f>
        <v>-5.8045826678094319E-3</v>
      </c>
      <c r="F45" s="20">
        <f>Model!$W$13*((drdp!C45+drdp!L45)*ASZ!$B45+(drdp!F45+drdp!O45)*ASZ!$C45+(drdp!I45+drdp!R45)*ASZ!$D45)</f>
        <v>-2.0270049333836728E-4</v>
      </c>
      <c r="G45" s="20">
        <f>Model!$W$13*((drdp!D45+drdp!M45)*ASZ!$B45+(drdp!G45+drdp!P45)*ASZ!$C45+(drdp!J45+drdp!S45)*ASZ!$D45)</f>
        <v>3.6293166914057439E-3</v>
      </c>
      <c r="H45" s="18">
        <f>Model!$W$13*((drdp!B45)*ASZ!$B45+(drdp!E45)*ASZ!$C45+(drdp!H45)*ASZ!$D45)</f>
        <v>-2.9022913339047159E-3</v>
      </c>
      <c r="I45" s="18">
        <f>Model!$W$13*((drdp!C45)*ASZ!$B45+(drdp!F45)*ASZ!$C45+(drdp!I45)*ASZ!$D45)</f>
        <v>-1.0135024666918364E-4</v>
      </c>
      <c r="J45" s="18">
        <f>Model!$W$13*((drdp!D45)*ASZ!$B45+(drdp!G45)*ASZ!$C45+(drdp!J45)*ASZ!$D45)</f>
        <v>1.814658345702872E-3</v>
      </c>
      <c r="K45" s="21">
        <f>SUM(E$3:E44)+H45</f>
        <v>-9.1525697743484458E-2</v>
      </c>
      <c r="L45" s="21">
        <f>SUM(F$3:F44)+I45</f>
        <v>-3.196147793471596E-3</v>
      </c>
      <c r="M45" s="21">
        <f>SUM(G$3:G44)+J45</f>
        <v>4.3459459951522804E-2</v>
      </c>
      <c r="N45" s="21"/>
      <c r="O45" s="21"/>
      <c r="P45" s="21"/>
      <c r="Q45" s="19">
        <f t="shared" si="1"/>
        <v>8.3769533474316767E-3</v>
      </c>
      <c r="R45" s="19">
        <f t="shared" si="1"/>
        <v>1.0215360717713352E-5</v>
      </c>
      <c r="S45" s="19">
        <f t="shared" si="1"/>
        <v>1.8887246592780144E-3</v>
      </c>
      <c r="T45" s="19">
        <f t="shared" si="2"/>
        <v>2.9252965688878607E-4</v>
      </c>
      <c r="U45" s="19">
        <f t="shared" si="3"/>
        <v>-3.977657395618144E-3</v>
      </c>
      <c r="V45" s="19">
        <f t="shared" si="4"/>
        <v>-1.3890285702952679E-4</v>
      </c>
    </row>
    <row r="46" spans="1:22" x14ac:dyDescent="0.25">
      <c r="A46" s="26">
        <f>Wellpath!E46</f>
        <v>4300</v>
      </c>
      <c r="B46" s="22">
        <v>0</v>
      </c>
      <c r="C46" s="22">
        <f>-SIN(Wellpath!$L46) * COS(Wellpath!$L46)</f>
        <v>-0.44939702314958346</v>
      </c>
      <c r="D46" s="22">
        <f>TAN(Dip) * SIN(Wellpath!$L46) * COS(Wellpath!$L46) * SIN(Wellpath!$O46)</f>
        <v>0</v>
      </c>
      <c r="E46" s="20">
        <f>Model!$W$13*((drdp!B46+drdp!K46)*ASZ!$B46+(drdp!E46+drdp!N46)*ASZ!$C46+(drdp!H46+drdp!Q46)*ASZ!$D46)</f>
        <v>-5.8045826678094319E-3</v>
      </c>
      <c r="F46" s="20">
        <f>Model!$W$13*((drdp!C46+drdp!L46)*ASZ!$B46+(drdp!F46+drdp!O46)*ASZ!$C46+(drdp!I46+drdp!R46)*ASZ!$D46)</f>
        <v>-2.0270049333836728E-4</v>
      </c>
      <c r="G46" s="20">
        <f>Model!$W$13*((drdp!D46+drdp!M46)*ASZ!$B46+(drdp!G46+drdp!P46)*ASZ!$C46+(drdp!J46+drdp!S46)*ASZ!$D46)</f>
        <v>3.6293166914057439E-3</v>
      </c>
      <c r="H46" s="18">
        <f>Model!$W$13*((drdp!B46)*ASZ!$B46+(drdp!E46)*ASZ!$C46+(drdp!H46)*ASZ!$D46)</f>
        <v>-2.9022913339047159E-3</v>
      </c>
      <c r="I46" s="18">
        <f>Model!$W$13*((drdp!C46)*ASZ!$B46+(drdp!F46)*ASZ!$C46+(drdp!I46)*ASZ!$D46)</f>
        <v>-1.0135024666918364E-4</v>
      </c>
      <c r="J46" s="18">
        <f>Model!$W$13*((drdp!D46)*ASZ!$B46+(drdp!G46)*ASZ!$C46+(drdp!J46)*ASZ!$D46)</f>
        <v>1.814658345702872E-3</v>
      </c>
      <c r="K46" s="21">
        <f>SUM(E$3:E45)+H46</f>
        <v>-9.7330280411293893E-2</v>
      </c>
      <c r="L46" s="21">
        <f>SUM(F$3:F45)+I46</f>
        <v>-3.3988482868099633E-3</v>
      </c>
      <c r="M46" s="21">
        <f>SUM(G$3:G45)+J46</f>
        <v>4.708877664292855E-2</v>
      </c>
      <c r="N46" s="21"/>
      <c r="O46" s="21"/>
      <c r="P46" s="21"/>
      <c r="Q46" s="19">
        <f t="shared" si="1"/>
        <v>9.473183484941099E-3</v>
      </c>
      <c r="R46" s="19">
        <f t="shared" si="1"/>
        <v>1.1552169676751022E-5</v>
      </c>
      <c r="S46" s="19">
        <f t="shared" si="1"/>
        <v>2.2173528857276133E-3</v>
      </c>
      <c r="T46" s="19">
        <f t="shared" si="2"/>
        <v>3.3081085683065955E-4</v>
      </c>
      <c r="U46" s="19">
        <f t="shared" si="3"/>
        <v>-4.5831638348810223E-3</v>
      </c>
      <c r="V46" s="19">
        <f t="shared" si="4"/>
        <v>-1.6004760782079472E-4</v>
      </c>
    </row>
    <row r="47" spans="1:22" x14ac:dyDescent="0.25">
      <c r="A47" s="26">
        <f>Wellpath!E47</f>
        <v>4400</v>
      </c>
      <c r="B47" s="22">
        <v>0</v>
      </c>
      <c r="C47" s="22">
        <f>-SIN(Wellpath!$L47) * COS(Wellpath!$L47)</f>
        <v>-0.44939702314958346</v>
      </c>
      <c r="D47" s="22">
        <f>TAN(Dip) * SIN(Wellpath!$L47) * COS(Wellpath!$L47) * SIN(Wellpath!$O47)</f>
        <v>0</v>
      </c>
      <c r="E47" s="20">
        <f>Model!$W$13*((drdp!B47+drdp!K47)*ASZ!$B47+(drdp!E47+drdp!N47)*ASZ!$C47+(drdp!H47+drdp!Q47)*ASZ!$D47)</f>
        <v>-5.8045826678094319E-3</v>
      </c>
      <c r="F47" s="20">
        <f>Model!$W$13*((drdp!C47+drdp!L47)*ASZ!$B47+(drdp!F47+drdp!O47)*ASZ!$C47+(drdp!I47+drdp!R47)*ASZ!$D47)</f>
        <v>-2.0270049333836728E-4</v>
      </c>
      <c r="G47" s="20">
        <f>Model!$W$13*((drdp!D47+drdp!M47)*ASZ!$B47+(drdp!G47+drdp!P47)*ASZ!$C47+(drdp!J47+drdp!S47)*ASZ!$D47)</f>
        <v>3.6293166914057439E-3</v>
      </c>
      <c r="H47" s="18">
        <f>Model!$W$13*((drdp!B47)*ASZ!$B47+(drdp!E47)*ASZ!$C47+(drdp!H47)*ASZ!$D47)</f>
        <v>-2.9022913339047159E-3</v>
      </c>
      <c r="I47" s="18">
        <f>Model!$W$13*((drdp!C47)*ASZ!$B47+(drdp!F47)*ASZ!$C47+(drdp!I47)*ASZ!$D47)</f>
        <v>-1.0135024666918364E-4</v>
      </c>
      <c r="J47" s="18">
        <f>Model!$W$13*((drdp!D47)*ASZ!$B47+(drdp!G47)*ASZ!$C47+(drdp!J47)*ASZ!$D47)</f>
        <v>1.814658345702872E-3</v>
      </c>
      <c r="K47" s="21">
        <f>SUM(E$3:E46)+H47</f>
        <v>-0.10313486307910333</v>
      </c>
      <c r="L47" s="21">
        <f>SUM(F$3:F46)+I47</f>
        <v>-3.6015487801483305E-3</v>
      </c>
      <c r="M47" s="21">
        <f>SUM(G$3:G46)+J47</f>
        <v>5.0718093334334295E-2</v>
      </c>
      <c r="N47" s="21"/>
      <c r="O47" s="21"/>
      <c r="P47" s="21"/>
      <c r="Q47" s="19">
        <f t="shared" si="1"/>
        <v>1.0636799982345391E-2</v>
      </c>
      <c r="R47" s="19">
        <f t="shared" si="1"/>
        <v>1.2971153615787927E-5</v>
      </c>
      <c r="S47" s="19">
        <f t="shared" si="1"/>
        <v>2.5723249914702448E-3</v>
      </c>
      <c r="T47" s="19">
        <f t="shared" si="2"/>
        <v>3.714452403133097E-4</v>
      </c>
      <c r="U47" s="19">
        <f t="shared" si="3"/>
        <v>-5.2308036116697505E-3</v>
      </c>
      <c r="V47" s="19">
        <f t="shared" si="4"/>
        <v>-1.8266368717972085E-4</v>
      </c>
    </row>
    <row r="48" spans="1:22" x14ac:dyDescent="0.25">
      <c r="A48" s="26">
        <f>Wellpath!E48</f>
        <v>4500</v>
      </c>
      <c r="B48" s="22">
        <v>0</v>
      </c>
      <c r="C48" s="22">
        <f>-SIN(Wellpath!$L48) * COS(Wellpath!$L48)</f>
        <v>-0.44939702314958346</v>
      </c>
      <c r="D48" s="22">
        <f>TAN(Dip) * SIN(Wellpath!$L48) * COS(Wellpath!$L48) * SIN(Wellpath!$O48)</f>
        <v>0</v>
      </c>
      <c r="E48" s="20">
        <f>Model!$W$13*((drdp!B48+drdp!K48)*ASZ!$B48+(drdp!E48+drdp!N48)*ASZ!$C48+(drdp!H48+drdp!Q48)*ASZ!$D48)</f>
        <v>-5.8045826678094319E-3</v>
      </c>
      <c r="F48" s="20">
        <f>Model!$W$13*((drdp!C48+drdp!L48)*ASZ!$B48+(drdp!F48+drdp!O48)*ASZ!$C48+(drdp!I48+drdp!R48)*ASZ!$D48)</f>
        <v>-2.0270049333836728E-4</v>
      </c>
      <c r="G48" s="20">
        <f>Model!$W$13*((drdp!D48+drdp!M48)*ASZ!$B48+(drdp!G48+drdp!P48)*ASZ!$C48+(drdp!J48+drdp!S48)*ASZ!$D48)</f>
        <v>3.6293166914057439E-3</v>
      </c>
      <c r="H48" s="18">
        <f>Model!$W$13*((drdp!B48)*ASZ!$B48+(drdp!E48)*ASZ!$C48+(drdp!H48)*ASZ!$D48)</f>
        <v>-2.9022913339047159E-3</v>
      </c>
      <c r="I48" s="18">
        <f>Model!$W$13*((drdp!C48)*ASZ!$B48+(drdp!F48)*ASZ!$C48+(drdp!I48)*ASZ!$D48)</f>
        <v>-1.0135024666918364E-4</v>
      </c>
      <c r="J48" s="18">
        <f>Model!$W$13*((drdp!D48)*ASZ!$B48+(drdp!G48)*ASZ!$C48+(drdp!J48)*ASZ!$D48)</f>
        <v>1.814658345702872E-3</v>
      </c>
      <c r="K48" s="21">
        <f>SUM(E$3:E47)+H48</f>
        <v>-0.10893944574691276</v>
      </c>
      <c r="L48" s="21">
        <f>SUM(F$3:F47)+I48</f>
        <v>-3.8042492734866977E-3</v>
      </c>
      <c r="M48" s="21">
        <f>SUM(G$3:G47)+J48</f>
        <v>5.4347410025740041E-2</v>
      </c>
      <c r="N48" s="21"/>
      <c r="O48" s="21"/>
      <c r="P48" s="21"/>
      <c r="Q48" s="19">
        <f t="shared" si="1"/>
        <v>1.186780283964455E-2</v>
      </c>
      <c r="R48" s="19">
        <f t="shared" si="1"/>
        <v>1.4472312534824067E-5</v>
      </c>
      <c r="S48" s="19">
        <f t="shared" si="1"/>
        <v>2.9536409765059091E-3</v>
      </c>
      <c r="T48" s="19">
        <f t="shared" si="2"/>
        <v>4.1443280733673642E-4</v>
      </c>
      <c r="U48" s="19">
        <f t="shared" si="3"/>
        <v>-5.9205767259843303E-3</v>
      </c>
      <c r="V48" s="19">
        <f t="shared" si="4"/>
        <v>-2.0675109510630521E-4</v>
      </c>
    </row>
    <row r="49" spans="1:22" x14ac:dyDescent="0.25">
      <c r="A49" s="26">
        <f>Wellpath!E49</f>
        <v>4600</v>
      </c>
      <c r="B49" s="22">
        <v>0</v>
      </c>
      <c r="C49" s="22">
        <f>-SIN(Wellpath!$L49) * COS(Wellpath!$L49)</f>
        <v>-0.44939702314958346</v>
      </c>
      <c r="D49" s="22">
        <f>TAN(Dip) * SIN(Wellpath!$L49) * COS(Wellpath!$L49) * SIN(Wellpath!$O49)</f>
        <v>0</v>
      </c>
      <c r="E49" s="20">
        <f>Model!$W$13*((drdp!B49+drdp!K49)*ASZ!$B49+(drdp!E49+drdp!N49)*ASZ!$C49+(drdp!H49+drdp!Q49)*ASZ!$D49)</f>
        <v>-5.8045826678094319E-3</v>
      </c>
      <c r="F49" s="20">
        <f>Model!$W$13*((drdp!C49+drdp!L49)*ASZ!$B49+(drdp!F49+drdp!O49)*ASZ!$C49+(drdp!I49+drdp!R49)*ASZ!$D49)</f>
        <v>-2.0270049333836728E-4</v>
      </c>
      <c r="G49" s="20">
        <f>Model!$W$13*((drdp!D49+drdp!M49)*ASZ!$B49+(drdp!G49+drdp!P49)*ASZ!$C49+(drdp!J49+drdp!S49)*ASZ!$D49)</f>
        <v>3.6293166914057439E-3</v>
      </c>
      <c r="H49" s="18">
        <f>Model!$W$13*((drdp!B49)*ASZ!$B49+(drdp!E49)*ASZ!$C49+(drdp!H49)*ASZ!$D49)</f>
        <v>-2.9022913339047159E-3</v>
      </c>
      <c r="I49" s="18">
        <f>Model!$W$13*((drdp!C49)*ASZ!$B49+(drdp!F49)*ASZ!$C49+(drdp!I49)*ASZ!$D49)</f>
        <v>-1.0135024666918364E-4</v>
      </c>
      <c r="J49" s="18">
        <f>Model!$W$13*((drdp!D49)*ASZ!$B49+(drdp!G49)*ASZ!$C49+(drdp!J49)*ASZ!$D49)</f>
        <v>1.814658345702872E-3</v>
      </c>
      <c r="K49" s="21">
        <f>SUM(E$3:E48)+H49</f>
        <v>-0.1147440284147222</v>
      </c>
      <c r="L49" s="21">
        <f>SUM(F$3:F48)+I49</f>
        <v>-4.0069497668250645E-3</v>
      </c>
      <c r="M49" s="21">
        <f>SUM(G$3:G48)+J49</f>
        <v>5.7976726717145786E-2</v>
      </c>
      <c r="N49" s="21"/>
      <c r="O49" s="21"/>
      <c r="P49" s="21"/>
      <c r="Q49" s="19">
        <f t="shared" si="1"/>
        <v>1.3166192056838576E-2</v>
      </c>
      <c r="R49" s="19">
        <f t="shared" si="1"/>
        <v>1.6055646433859439E-5</v>
      </c>
      <c r="S49" s="19">
        <f t="shared" si="1"/>
        <v>3.3613008408346062E-3</v>
      </c>
      <c r="T49" s="19">
        <f t="shared" si="2"/>
        <v>4.5977355790093971E-4</v>
      </c>
      <c r="U49" s="19">
        <f t="shared" si="3"/>
        <v>-6.65248317782476E-3</v>
      </c>
      <c r="V49" s="19">
        <f t="shared" si="4"/>
        <v>-2.323098316005478E-4</v>
      </c>
    </row>
    <row r="50" spans="1:22" x14ac:dyDescent="0.25">
      <c r="A50" s="26">
        <f>Wellpath!E50</f>
        <v>4700</v>
      </c>
      <c r="B50" s="22">
        <v>0</v>
      </c>
      <c r="C50" s="22">
        <f>-SIN(Wellpath!$L50) * COS(Wellpath!$L50)</f>
        <v>-0.44939702314958346</v>
      </c>
      <c r="D50" s="22">
        <f>TAN(Dip) * SIN(Wellpath!$L50) * COS(Wellpath!$L50) * SIN(Wellpath!$O50)</f>
        <v>0</v>
      </c>
      <c r="E50" s="20">
        <f>Model!$W$13*((drdp!B50+drdp!K50)*ASZ!$B50+(drdp!E50+drdp!N50)*ASZ!$C50+(drdp!H50+drdp!Q50)*ASZ!$D50)</f>
        <v>-5.8045826678094102E-3</v>
      </c>
      <c r="F50" s="20">
        <f>Model!$W$13*((drdp!C50+drdp!L50)*ASZ!$B50+(drdp!F50+drdp!O50)*ASZ!$C50+(drdp!I50+drdp!R50)*ASZ!$D50)</f>
        <v>-2.0270049333836649E-4</v>
      </c>
      <c r="G50" s="20">
        <f>Model!$W$13*((drdp!D50+drdp!M50)*ASZ!$B50+(drdp!G50+drdp!P50)*ASZ!$C50+(drdp!J50+drdp!S50)*ASZ!$D50)</f>
        <v>3.6293166914057305E-3</v>
      </c>
      <c r="H50" s="18">
        <f>Model!$W$13*((drdp!B50)*ASZ!$B50+(drdp!E50)*ASZ!$C50+(drdp!H50)*ASZ!$D50)</f>
        <v>-2.9022913339047159E-3</v>
      </c>
      <c r="I50" s="18">
        <f>Model!$W$13*((drdp!C50)*ASZ!$B50+(drdp!F50)*ASZ!$C50+(drdp!I50)*ASZ!$D50)</f>
        <v>-1.0135024666918364E-4</v>
      </c>
      <c r="J50" s="18">
        <f>Model!$W$13*((drdp!D50)*ASZ!$B50+(drdp!G50)*ASZ!$C50+(drdp!J50)*ASZ!$D50)</f>
        <v>1.814658345702872E-3</v>
      </c>
      <c r="K50" s="21">
        <f>SUM(E$3:E49)+H50</f>
        <v>-0.12054861108253163</v>
      </c>
      <c r="L50" s="21">
        <f>SUM(F$3:F49)+I50</f>
        <v>-4.2096502601634321E-3</v>
      </c>
      <c r="M50" s="21">
        <f>SUM(G$3:G49)+J50</f>
        <v>6.1606043408551532E-2</v>
      </c>
      <c r="N50" s="21"/>
      <c r="O50" s="21"/>
      <c r="P50" s="21"/>
      <c r="Q50" s="19">
        <f t="shared" si="1"/>
        <v>1.4531967633927469E-2</v>
      </c>
      <c r="R50" s="19">
        <f t="shared" si="1"/>
        <v>1.7721155312894051E-5</v>
      </c>
      <c r="S50" s="19">
        <f t="shared" si="1"/>
        <v>3.7953045844563355E-3</v>
      </c>
      <c r="T50" s="19">
        <f t="shared" si="2"/>
        <v>5.0746749200591967E-4</v>
      </c>
      <c r="U50" s="19">
        <f t="shared" si="3"/>
        <v>-7.4265229671910404E-3</v>
      </c>
      <c r="V50" s="19">
        <f t="shared" si="4"/>
        <v>-2.5933989666244864E-4</v>
      </c>
    </row>
    <row r="51" spans="1:22" x14ac:dyDescent="0.25">
      <c r="A51" s="26">
        <f>Wellpath!E51</f>
        <v>4800</v>
      </c>
      <c r="B51" s="22">
        <v>0</v>
      </c>
      <c r="C51" s="22">
        <f>-SIN(Wellpath!$L51) * COS(Wellpath!$L51)</f>
        <v>-0.44939702314958346</v>
      </c>
      <c r="D51" s="22">
        <f>TAN(Dip) * SIN(Wellpath!$L51) * COS(Wellpath!$L51) * SIN(Wellpath!$O51)</f>
        <v>0</v>
      </c>
      <c r="E51" s="20">
        <f>Model!$W$13*((drdp!B51+drdp!K51)*ASZ!$B51+(drdp!E51+drdp!N51)*ASZ!$C51+(drdp!H51+drdp!Q51)*ASZ!$D51)</f>
        <v>-5.8045826678094102E-3</v>
      </c>
      <c r="F51" s="20">
        <f>Model!$W$13*((drdp!C51+drdp!L51)*ASZ!$B51+(drdp!F51+drdp!O51)*ASZ!$C51+(drdp!I51+drdp!R51)*ASZ!$D51)</f>
        <v>-2.0270049333836649E-4</v>
      </c>
      <c r="G51" s="20">
        <f>Model!$W$13*((drdp!D51+drdp!M51)*ASZ!$B51+(drdp!G51+drdp!P51)*ASZ!$C51+(drdp!J51+drdp!S51)*ASZ!$D51)</f>
        <v>3.6293166914057305E-3</v>
      </c>
      <c r="H51" s="18">
        <f>Model!$W$13*((drdp!B51)*ASZ!$B51+(drdp!E51)*ASZ!$C51+(drdp!H51)*ASZ!$D51)</f>
        <v>-2.9022913339046947E-3</v>
      </c>
      <c r="I51" s="18">
        <f>Model!$W$13*((drdp!C51)*ASZ!$B51+(drdp!F51)*ASZ!$C51+(drdp!I51)*ASZ!$D51)</f>
        <v>-1.0135024666918287E-4</v>
      </c>
      <c r="J51" s="18">
        <f>Model!$W$13*((drdp!D51)*ASZ!$B51+(drdp!G51)*ASZ!$C51+(drdp!J51)*ASZ!$D51)</f>
        <v>1.8146583457028585E-3</v>
      </c>
      <c r="K51" s="21">
        <f>SUM(E$3:E50)+H51</f>
        <v>-0.12635319375034101</v>
      </c>
      <c r="L51" s="21">
        <f>SUM(F$3:F50)+I51</f>
        <v>-4.4123507535017981E-3</v>
      </c>
      <c r="M51" s="21">
        <f>SUM(G$3:G50)+J51</f>
        <v>6.5235360099957243E-2</v>
      </c>
      <c r="N51" s="21"/>
      <c r="O51" s="21"/>
      <c r="P51" s="21"/>
      <c r="Q51" s="19">
        <f t="shared" si="1"/>
        <v>1.5965129570911216E-2</v>
      </c>
      <c r="R51" s="19">
        <f t="shared" si="1"/>
        <v>1.9468839171927884E-5</v>
      </c>
      <c r="S51" s="19">
        <f t="shared" si="1"/>
        <v>4.2556522073710938E-3</v>
      </c>
      <c r="T51" s="19">
        <f t="shared" si="2"/>
        <v>5.5751460965167588E-4</v>
      </c>
      <c r="U51" s="19">
        <f t="shared" si="3"/>
        <v>-8.2426960940831639E-3</v>
      </c>
      <c r="V51" s="19">
        <f t="shared" si="4"/>
        <v>-2.878412902920075E-4</v>
      </c>
    </row>
    <row r="52" spans="1:22" x14ac:dyDescent="0.25">
      <c r="A52" s="26">
        <f>Wellpath!E52</f>
        <v>4900</v>
      </c>
      <c r="B52" s="22">
        <v>0</v>
      </c>
      <c r="C52" s="22">
        <f>-SIN(Wellpath!$L52) * COS(Wellpath!$L52)</f>
        <v>-0.44939702314958346</v>
      </c>
      <c r="D52" s="22">
        <f>TAN(Dip) * SIN(Wellpath!$L52) * COS(Wellpath!$L52) * SIN(Wellpath!$O52)</f>
        <v>0</v>
      </c>
      <c r="E52" s="20">
        <f>Model!$W$13*((drdp!B52+drdp!K52)*ASZ!$B52+(drdp!E52+drdp!N52)*ASZ!$C52+(drdp!H52+drdp!Q52)*ASZ!$D52)</f>
        <v>-5.8045826678094319E-3</v>
      </c>
      <c r="F52" s="20">
        <f>Model!$W$13*((drdp!C52+drdp!L52)*ASZ!$B52+(drdp!F52+drdp!O52)*ASZ!$C52+(drdp!I52+drdp!R52)*ASZ!$D52)</f>
        <v>-2.0270049333836728E-4</v>
      </c>
      <c r="G52" s="20">
        <f>Model!$W$13*((drdp!D52+drdp!M52)*ASZ!$B52+(drdp!G52+drdp!P52)*ASZ!$C52+(drdp!J52+drdp!S52)*ASZ!$D52)</f>
        <v>3.6293166914057439E-3</v>
      </c>
      <c r="H52" s="18">
        <f>Model!$W$13*((drdp!B52)*ASZ!$B52+(drdp!E52)*ASZ!$C52+(drdp!H52)*ASZ!$D52)</f>
        <v>-2.9022913339047159E-3</v>
      </c>
      <c r="I52" s="18">
        <f>Model!$W$13*((drdp!C52)*ASZ!$B52+(drdp!F52)*ASZ!$C52+(drdp!I52)*ASZ!$D52)</f>
        <v>-1.0135024666918364E-4</v>
      </c>
      <c r="J52" s="18">
        <f>Model!$W$13*((drdp!D52)*ASZ!$B52+(drdp!G52)*ASZ!$C52+(drdp!J52)*ASZ!$D52)</f>
        <v>1.814658345702872E-3</v>
      </c>
      <c r="K52" s="21">
        <f>SUM(E$3:E51)+H52</f>
        <v>-0.13215777641815046</v>
      </c>
      <c r="L52" s="21">
        <f>SUM(F$3:F51)+I52</f>
        <v>-4.6150512468401657E-3</v>
      </c>
      <c r="M52" s="21">
        <f>SUM(G$3:G51)+J52</f>
        <v>6.8864676791362989E-2</v>
      </c>
      <c r="N52" s="21"/>
      <c r="O52" s="21"/>
      <c r="P52" s="21"/>
      <c r="Q52" s="19">
        <f t="shared" si="1"/>
        <v>1.7465677867789846E-2</v>
      </c>
      <c r="R52" s="19">
        <f t="shared" si="1"/>
        <v>2.1298698010960967E-5</v>
      </c>
      <c r="S52" s="19">
        <f t="shared" si="1"/>
        <v>4.7423437095788883E-3</v>
      </c>
      <c r="T52" s="19">
        <f t="shared" si="2"/>
        <v>6.0991491083820914E-4</v>
      </c>
      <c r="U52" s="19">
        <f t="shared" si="3"/>
        <v>-9.101002558501145E-3</v>
      </c>
      <c r="V52" s="19">
        <f t="shared" si="4"/>
        <v>-3.178140124892248E-4</v>
      </c>
    </row>
    <row r="53" spans="1:22" x14ac:dyDescent="0.25">
      <c r="A53" s="26">
        <f>Wellpath!E53</f>
        <v>5000</v>
      </c>
      <c r="B53" s="22">
        <v>0</v>
      </c>
      <c r="C53" s="22">
        <f>-SIN(Wellpath!$L53) * COS(Wellpath!$L53)</f>
        <v>-0.44939702314958346</v>
      </c>
      <c r="D53" s="22">
        <f>TAN(Dip) * SIN(Wellpath!$L53) * COS(Wellpath!$L53) * SIN(Wellpath!$O53)</f>
        <v>0</v>
      </c>
      <c r="E53" s="20">
        <f>Model!$W$13*((drdp!B53+drdp!K53)*ASZ!$B53+(drdp!E53+drdp!N53)*ASZ!$C53+(drdp!H53+drdp!Q53)*ASZ!$D53)</f>
        <v>-5.8045826678094319E-3</v>
      </c>
      <c r="F53" s="20">
        <f>Model!$W$13*((drdp!C53+drdp!L53)*ASZ!$B53+(drdp!F53+drdp!O53)*ASZ!$C53+(drdp!I53+drdp!R53)*ASZ!$D53)</f>
        <v>-2.0270049333836728E-4</v>
      </c>
      <c r="G53" s="20">
        <f>Model!$W$13*((drdp!D53+drdp!M53)*ASZ!$B53+(drdp!G53+drdp!P53)*ASZ!$C53+(drdp!J53+drdp!S53)*ASZ!$D53)</f>
        <v>3.6293166914057439E-3</v>
      </c>
      <c r="H53" s="18">
        <f>Model!$W$13*((drdp!B53)*ASZ!$B53+(drdp!E53)*ASZ!$C53+(drdp!H53)*ASZ!$D53)</f>
        <v>-2.9022913339047159E-3</v>
      </c>
      <c r="I53" s="18">
        <f>Model!$W$13*((drdp!C53)*ASZ!$B53+(drdp!F53)*ASZ!$C53+(drdp!I53)*ASZ!$D53)</f>
        <v>-1.0135024666918364E-4</v>
      </c>
      <c r="J53" s="18">
        <f>Model!$W$13*((drdp!D53)*ASZ!$B53+(drdp!G53)*ASZ!$C53+(drdp!J53)*ASZ!$D53)</f>
        <v>1.814658345702872E-3</v>
      </c>
      <c r="K53" s="21">
        <f>SUM(E$3:E52)+H53</f>
        <v>-0.13796235908595988</v>
      </c>
      <c r="L53" s="21">
        <f>SUM(F$3:F52)+I53</f>
        <v>-4.8177517401785334E-3</v>
      </c>
      <c r="M53" s="21">
        <f>SUM(G$3:G52)+J53</f>
        <v>7.2493993482768734E-2</v>
      </c>
      <c r="N53" s="21"/>
      <c r="O53" s="21"/>
      <c r="P53" s="21"/>
      <c r="Q53" s="19">
        <f t="shared" si="1"/>
        <v>1.9033612524563339E-2</v>
      </c>
      <c r="R53" s="19">
        <f t="shared" si="1"/>
        <v>2.3210731829993286E-5</v>
      </c>
      <c r="S53" s="19">
        <f t="shared" si="1"/>
        <v>5.2553790910797159E-3</v>
      </c>
      <c r="T53" s="19">
        <f t="shared" si="2"/>
        <v>6.6466839556551891E-4</v>
      </c>
      <c r="U53" s="19">
        <f t="shared" si="3"/>
        <v>-1.0001442360444975E-2</v>
      </c>
      <c r="V53" s="19">
        <f t="shared" si="4"/>
        <v>-3.4925806325410033E-4</v>
      </c>
    </row>
    <row r="54" spans="1:22" x14ac:dyDescent="0.25">
      <c r="A54" s="26">
        <f>Wellpath!E54</f>
        <v>5100</v>
      </c>
      <c r="B54" s="22">
        <v>0</v>
      </c>
      <c r="C54" s="22">
        <f>-SIN(Wellpath!$L54) * COS(Wellpath!$L54)</f>
        <v>-0.44518588277173532</v>
      </c>
      <c r="D54" s="22">
        <f>TAN(Dip) * SIN(Wellpath!$L54) * COS(Wellpath!$L54) * SIN(Wellpath!$O54)</f>
        <v>6.9646330617683577E-2</v>
      </c>
      <c r="E54" s="20">
        <f>Model!$W$13*((drdp!B54+drdp!K54)*ASZ!$B54+(drdp!E54+drdp!N54)*ASZ!$C54+(drdp!H54+drdp!Q54)*ASZ!$D54)</f>
        <v>-5.8097114164422136E-3</v>
      </c>
      <c r="F54" s="20">
        <f>Model!$W$13*((drdp!C54+drdp!L54)*ASZ!$B54+(drdp!F54+drdp!O54)*ASZ!$C54+(drdp!I54+drdp!R54)*ASZ!$D54)</f>
        <v>-2.1733744162479553E-4</v>
      </c>
      <c r="G54" s="20">
        <f>Model!$W$13*((drdp!D54+drdp!M54)*ASZ!$B54+(drdp!G54+drdp!P54)*ASZ!$C54+(drdp!J54+drdp!S54)*ASZ!$D54)</f>
        <v>3.5409214769919922E-3</v>
      </c>
      <c r="H54" s="18">
        <f>Model!$W$13*((drdp!B54)*ASZ!$B54+(drdp!E54)*ASZ!$C54+(drdp!H54)*ASZ!$D54)</f>
        <v>-2.9048557082211068E-3</v>
      </c>
      <c r="I54" s="18">
        <f>Model!$W$13*((drdp!C54)*ASZ!$B54+(drdp!F54)*ASZ!$C54+(drdp!I54)*ASZ!$D54)</f>
        <v>-1.0866872081239776E-4</v>
      </c>
      <c r="J54" s="18">
        <f>Model!$W$13*((drdp!D54)*ASZ!$B54+(drdp!G54)*ASZ!$C54+(drdp!J54)*ASZ!$D54)</f>
        <v>1.7704607384959961E-3</v>
      </c>
      <c r="K54" s="21">
        <f>SUM(E$3:E53)+H54</f>
        <v>-0.1437695061280857</v>
      </c>
      <c r="L54" s="21">
        <f>SUM(F$3:F53)+I54</f>
        <v>-5.0277707076601154E-3</v>
      </c>
      <c r="M54" s="21">
        <f>SUM(G$3:G53)+J54</f>
        <v>7.6079112566967616E-2</v>
      </c>
      <c r="N54" s="21"/>
      <c r="O54" s="21"/>
      <c r="P54" s="21"/>
      <c r="Q54" s="19">
        <f t="shared" si="1"/>
        <v>2.0669670892313672E-2</v>
      </c>
      <c r="R54" s="19">
        <f t="shared" si="1"/>
        <v>2.5278478288805098E-5</v>
      </c>
      <c r="S54" s="19">
        <f t="shared" si="1"/>
        <v>5.7880313689773295E-3</v>
      </c>
      <c r="T54" s="19">
        <f t="shared" si="2"/>
        <v>7.2284011156555073E-4</v>
      </c>
      <c r="U54" s="19">
        <f t="shared" si="3"/>
        <v>-1.0937856440415972E-2</v>
      </c>
      <c r="V54" s="19">
        <f t="shared" si="4"/>
        <v>-3.8250833362897632E-4</v>
      </c>
    </row>
    <row r="55" spans="1:22" x14ac:dyDescent="0.25">
      <c r="A55" s="26">
        <f>Wellpath!E55</f>
        <v>5200</v>
      </c>
      <c r="B55" s="22">
        <v>0</v>
      </c>
      <c r="C55" s="22">
        <f>-SIN(Wellpath!$L55) * COS(Wellpath!$L55)</f>
        <v>-0.44285896546549497</v>
      </c>
      <c r="D55" s="22">
        <f>TAN(Dip) * SIN(Wellpath!$L55) * COS(Wellpath!$L55) * SIN(Wellpath!$O55)</f>
        <v>0.13959914893925759</v>
      </c>
      <c r="E55" s="20">
        <f>Model!$W$13*((drdp!B55+drdp!K55)*ASZ!$B55+(drdp!E55+drdp!N55)*ASZ!$C55+(drdp!H55+drdp!Q55)*ASZ!$D55)</f>
        <v>-5.872987606598587E-3</v>
      </c>
      <c r="F55" s="20">
        <f>Model!$W$13*((drdp!C55+drdp!L55)*ASZ!$B55+(drdp!F55+drdp!O55)*ASZ!$C55+(drdp!I55+drdp!R55)*ASZ!$D55)</f>
        <v>-2.6303737376905632E-4</v>
      </c>
      <c r="G55" s="20">
        <f>Model!$W$13*((drdp!D55+drdp!M55)*ASZ!$B55+(drdp!G55+drdp!P55)*ASZ!$C55+(drdp!J55+drdp!S55)*ASZ!$D55)</f>
        <v>3.4932294646119154E-3</v>
      </c>
      <c r="H55" s="18">
        <f>Model!$W$13*((drdp!B55)*ASZ!$B55+(drdp!E55)*ASZ!$C55+(drdp!H55)*ASZ!$D55)</f>
        <v>-2.9364938032992935E-3</v>
      </c>
      <c r="I55" s="18">
        <f>Model!$W$13*((drdp!C55)*ASZ!$B55+(drdp!F55)*ASZ!$C55+(drdp!I55)*ASZ!$D55)</f>
        <v>-1.3151868688452816E-4</v>
      </c>
      <c r="J55" s="18">
        <f>Model!$W$13*((drdp!D55)*ASZ!$B55+(drdp!G55)*ASZ!$C55+(drdp!J55)*ASZ!$D55)</f>
        <v>1.7466147323059577E-3</v>
      </c>
      <c r="K55" s="21">
        <f>SUM(E$3:E54)+H55</f>
        <v>-0.14961085563960611</v>
      </c>
      <c r="L55" s="21">
        <f>SUM(F$3:F54)+I55</f>
        <v>-5.2679581153570413E-3</v>
      </c>
      <c r="M55" s="21">
        <f>SUM(G$3:G54)+J55</f>
        <v>7.9596188037769564E-2</v>
      </c>
      <c r="N55" s="21"/>
      <c r="O55" s="21"/>
      <c r="P55" s="21"/>
      <c r="Q55" s="19">
        <f t="shared" si="1"/>
        <v>2.2383408125215058E-2</v>
      </c>
      <c r="R55" s="19">
        <f t="shared" si="1"/>
        <v>2.7751382705156112E-5</v>
      </c>
      <c r="S55" s="19">
        <f t="shared" si="1"/>
        <v>6.3355531501439709E-3</v>
      </c>
      <c r="T55" s="19">
        <f t="shared" si="2"/>
        <v>7.8814372111217371E-4</v>
      </c>
      <c r="U55" s="19">
        <f t="shared" si="3"/>
        <v>-1.1908453797981685E-2</v>
      </c>
      <c r="V55" s="19">
        <f t="shared" si="4"/>
        <v>-4.1930938472505323E-4</v>
      </c>
    </row>
    <row r="56" spans="1:22" x14ac:dyDescent="0.25">
      <c r="A56" s="26">
        <f>Wellpath!E56</f>
        <v>5300</v>
      </c>
      <c r="B56" s="22">
        <v>0</v>
      </c>
      <c r="C56" s="22">
        <f>-SIN(Wellpath!$L56) * COS(Wellpath!$L56)</f>
        <v>-0.44253444452387214</v>
      </c>
      <c r="D56" s="22">
        <f>TAN(Dip) * SIN(Wellpath!$L56) * COS(Wellpath!$L56) * SIN(Wellpath!$O56)</f>
        <v>0.20894901423540765</v>
      </c>
      <c r="E56" s="20">
        <f>Model!$W$13*((drdp!B56+drdp!K56)*ASZ!$B56+(drdp!E56+drdp!N56)*ASZ!$C56+(drdp!H56+drdp!Q56)*ASZ!$D56)</f>
        <v>-5.9935570028912689E-3</v>
      </c>
      <c r="F56" s="20">
        <f>Model!$W$13*((drdp!C56+drdp!L56)*ASZ!$B56+(drdp!F56+drdp!O56)*ASZ!$C56+(drdp!I56+drdp!R56)*ASZ!$D56)</f>
        <v>-3.3967776660060898E-4</v>
      </c>
      <c r="G56" s="20">
        <f>Model!$W$13*((drdp!D56+drdp!M56)*ASZ!$B56+(drdp!G56+drdp!P56)*ASZ!$C56+(drdp!J56+drdp!S56)*ASZ!$D56)</f>
        <v>3.486640186885655E-3</v>
      </c>
      <c r="H56" s="18">
        <f>Model!$W$13*((drdp!B56)*ASZ!$B56+(drdp!E56)*ASZ!$C56+(drdp!H56)*ASZ!$D56)</f>
        <v>-2.9967785014456344E-3</v>
      </c>
      <c r="I56" s="18">
        <f>Model!$W$13*((drdp!C56)*ASZ!$B56+(drdp!F56)*ASZ!$C56+(drdp!I56)*ASZ!$D56)</f>
        <v>-1.6983888330030449E-4</v>
      </c>
      <c r="J56" s="18">
        <f>Model!$W$13*((drdp!D56)*ASZ!$B56+(drdp!G56)*ASZ!$C56+(drdp!J56)*ASZ!$D56)</f>
        <v>1.7433200934428275E-3</v>
      </c>
      <c r="K56" s="21">
        <f>SUM(E$3:E55)+H56</f>
        <v>-0.15554412794435102</v>
      </c>
      <c r="L56" s="21">
        <f>SUM(F$3:F55)+I56</f>
        <v>-5.5693156855418742E-3</v>
      </c>
      <c r="M56" s="21">
        <f>SUM(G$3:G55)+J56</f>
        <v>8.3086122863518352E-2</v>
      </c>
      <c r="N56" s="21"/>
      <c r="O56" s="21"/>
      <c r="P56" s="21"/>
      <c r="Q56" s="19">
        <f t="shared" si="1"/>
        <v>2.4193975737968641E-2</v>
      </c>
      <c r="R56" s="19">
        <f t="shared" si="1"/>
        <v>3.1017277205222757E-5</v>
      </c>
      <c r="S56" s="19">
        <f t="shared" si="1"/>
        <v>6.9033038124916672E-3</v>
      </c>
      <c r="T56" s="19">
        <f t="shared" si="2"/>
        <v>8.6627435155440624E-4</v>
      </c>
      <c r="U56" s="19">
        <f t="shared" si="3"/>
        <v>-1.2923558525083168E-2</v>
      </c>
      <c r="V56" s="19">
        <f t="shared" si="4"/>
        <v>-4.6273284731465208E-4</v>
      </c>
    </row>
    <row r="57" spans="1:22" x14ac:dyDescent="0.25">
      <c r="A57" s="26">
        <f>Wellpath!E57</f>
        <v>5400</v>
      </c>
      <c r="B57" s="22">
        <v>0</v>
      </c>
      <c r="C57" s="22">
        <f>-SIN(Wellpath!$L57) * COS(Wellpath!$L57)</f>
        <v>-0.44438863870540579</v>
      </c>
      <c r="D57" s="22">
        <f>TAN(Dip) * SIN(Wellpath!$L57) * COS(Wellpath!$L57) * SIN(Wellpath!$O57)</f>
        <v>0.27707644951533311</v>
      </c>
      <c r="E57" s="20">
        <f>Model!$W$13*((drdp!B57+drdp!K57)*ASZ!$B57+(drdp!E57+drdp!N57)*ASZ!$C57+(drdp!H57+drdp!Q57)*ASZ!$D57)</f>
        <v>-6.1705478436465773E-3</v>
      </c>
      <c r="F57" s="20">
        <f>Model!$W$13*((drdp!C57+drdp!L57)*ASZ!$B57+(drdp!F57+drdp!O57)*ASZ!$C57+(drdp!I57+drdp!R57)*ASZ!$D57)</f>
        <v>-4.448824612140354E-4</v>
      </c>
      <c r="G57" s="20">
        <f>Model!$W$13*((drdp!D57+drdp!M57)*ASZ!$B57+(drdp!G57+drdp!P57)*ASZ!$C57+(drdp!J57+drdp!S57)*ASZ!$D57)</f>
        <v>3.5244922780897857E-3</v>
      </c>
      <c r="H57" s="18">
        <f>Model!$W$13*((drdp!B57)*ASZ!$B57+(drdp!E57)*ASZ!$C57+(drdp!H57)*ASZ!$D57)</f>
        <v>-3.0852739218232886E-3</v>
      </c>
      <c r="I57" s="18">
        <f>Model!$W$13*((drdp!C57)*ASZ!$B57+(drdp!F57)*ASZ!$C57+(drdp!I57)*ASZ!$D57)</f>
        <v>-2.224412306070177E-4</v>
      </c>
      <c r="J57" s="18">
        <f>Model!$W$13*((drdp!D57)*ASZ!$B57+(drdp!G57)*ASZ!$C57+(drdp!J57)*ASZ!$D57)</f>
        <v>1.7622461390448929E-3</v>
      </c>
      <c r="K57" s="21">
        <f>SUM(E$3:E56)+H57</f>
        <v>-0.16162618036761994</v>
      </c>
      <c r="L57" s="21">
        <f>SUM(F$3:F56)+I57</f>
        <v>-5.9615957994491953E-3</v>
      </c>
      <c r="M57" s="21">
        <f>SUM(G$3:G56)+J57</f>
        <v>8.6591689096006078E-2</v>
      </c>
      <c r="N57" s="21"/>
      <c r="O57" s="21"/>
      <c r="P57" s="21"/>
      <c r="Q57" s="19">
        <f t="shared" si="1"/>
        <v>2.6123022180226413E-2</v>
      </c>
      <c r="R57" s="19">
        <f t="shared" si="1"/>
        <v>3.5540624476010292E-5</v>
      </c>
      <c r="S57" s="19">
        <f t="shared" si="1"/>
        <v>7.4981206204993781E-3</v>
      </c>
      <c r="T57" s="19">
        <f t="shared" si="2"/>
        <v>9.6354995796062105E-4</v>
      </c>
      <c r="U57" s="19">
        <f t="shared" si="3"/>
        <v>-1.3995483960167948E-2</v>
      </c>
      <c r="V57" s="19">
        <f t="shared" si="4"/>
        <v>-5.1622464998196053E-4</v>
      </c>
    </row>
    <row r="58" spans="1:22" x14ac:dyDescent="0.25">
      <c r="A58" s="26">
        <f>Wellpath!E58</f>
        <v>5500</v>
      </c>
      <c r="B58" s="22">
        <v>0</v>
      </c>
      <c r="C58" s="22">
        <f>-SIN(Wellpath!$L58) * COS(Wellpath!$L58)</f>
        <v>-0.44816585737374653</v>
      </c>
      <c r="D58" s="22">
        <f>TAN(Dip) * SIN(Wellpath!$L58) * COS(Wellpath!$L58) * SIN(Wellpath!$O58)</f>
        <v>0.34310529406326434</v>
      </c>
      <c r="E58" s="20">
        <f>Model!$W$13*((drdp!B58+drdp!K58)*ASZ!$B58+(drdp!E58+drdp!N58)*ASZ!$C58+(drdp!H58+drdp!Q58)*ASZ!$D58)</f>
        <v>-4.0164499077051325E-3</v>
      </c>
      <c r="F58" s="20">
        <f>Model!$W$13*((drdp!C58+drdp!L58)*ASZ!$B58+(drdp!F58+drdp!O58)*ASZ!$C58+(drdp!I58+drdp!R58)*ASZ!$D58)</f>
        <v>-3.6218619234809049E-4</v>
      </c>
      <c r="G58" s="20">
        <f>Model!$W$13*((drdp!D58+drdp!M58)*ASZ!$B58+(drdp!G58+drdp!P58)*ASZ!$C58+(drdp!J58+drdp!S58)*ASZ!$D58)</f>
        <v>2.2617191266446528E-3</v>
      </c>
      <c r="H58" s="18">
        <f>Model!$W$13*((drdp!B58)*ASZ!$B58+(drdp!E58)*ASZ!$C58+(drdp!H58)*ASZ!$D58)</f>
        <v>-3.1993387826231763E-3</v>
      </c>
      <c r="I58" s="18">
        <f>Model!$W$13*((drdp!C58)*ASZ!$B58+(drdp!F58)*ASZ!$C58+(drdp!I58)*ASZ!$D58)</f>
        <v>-2.8850262254906058E-4</v>
      </c>
      <c r="J58" s="18">
        <f>Model!$W$13*((drdp!D58)*ASZ!$B58+(drdp!G58)*ASZ!$C58+(drdp!J58)*ASZ!$D58)</f>
        <v>1.8015924220524571E-3</v>
      </c>
      <c r="K58" s="21">
        <f>SUM(E$3:E57)+H58</f>
        <v>-0.16791079307206641</v>
      </c>
      <c r="L58" s="21">
        <f>SUM(F$3:F57)+I58</f>
        <v>-6.4725396526052739E-3</v>
      </c>
      <c r="M58" s="21">
        <f>SUM(G$3:G57)+J58</f>
        <v>9.0155527657103426E-2</v>
      </c>
      <c r="N58" s="21"/>
      <c r="O58" s="21"/>
      <c r="P58" s="21"/>
      <c r="Q58" s="19">
        <f t="shared" si="1"/>
        <v>2.8194034430090307E-2</v>
      </c>
      <c r="R58" s="19">
        <f t="shared" si="1"/>
        <v>4.1893769554547602E-5</v>
      </c>
      <c r="S58" s="19">
        <f t="shared" si="1"/>
        <v>8.12801916713074E-3</v>
      </c>
      <c r="T58" s="19">
        <f t="shared" si="2"/>
        <v>1.0868092662593488E-3</v>
      </c>
      <c r="U58" s="19">
        <f t="shared" si="3"/>
        <v>-1.5138086148734855E-2</v>
      </c>
      <c r="V58" s="19">
        <f t="shared" si="4"/>
        <v>-5.8353522766215339E-4</v>
      </c>
    </row>
    <row r="59" spans="1:22" x14ac:dyDescent="0.25">
      <c r="A59" s="26">
        <f>Wellpath!E59</f>
        <v>5525.54</v>
      </c>
      <c r="B59" s="22">
        <v>0</v>
      </c>
      <c r="C59" s="22">
        <f>-SIN(Wellpath!$L59) * COS(Wellpath!$L59)</f>
        <v>-0.44939702314958346</v>
      </c>
      <c r="D59" s="22">
        <f>TAN(Dip) * SIN(Wellpath!$L59) * COS(Wellpath!$L59) * SIN(Wellpath!$O59)</f>
        <v>0.35959278669726935</v>
      </c>
      <c r="E59" s="20">
        <f>Model!$W$13*((drdp!B59+drdp!K59)*ASZ!$B59+(drdp!E59+drdp!N59)*ASZ!$C59+(drdp!H59+drdp!Q59)*ASZ!$D59)</f>
        <v>-3.2322416786341626E-3</v>
      </c>
      <c r="F59" s="20">
        <f>Model!$W$13*((drdp!C59+drdp!L59)*ASZ!$B59+(drdp!F59+drdp!O59)*ASZ!$C59+(drdp!I59+drdp!R59)*ASZ!$D59)</f>
        <v>-3.0752610474253173E-4</v>
      </c>
      <c r="G59" s="20">
        <f>Model!$W$13*((drdp!D59+drdp!M59)*ASZ!$B59+(drdp!G59+drdp!P59)*ASZ!$C59+(drdp!J59+drdp!S59)*ASZ!$D59)</f>
        <v>1.8146583457028724E-3</v>
      </c>
      <c r="H59" s="18">
        <f>Model!$W$13*((drdp!B59)*ASZ!$B59+(drdp!E59)*ASZ!$C59+(drdp!H59)*ASZ!$D59)</f>
        <v>-8.255145247231618E-4</v>
      </c>
      <c r="I59" s="18">
        <f>Model!$W$13*((drdp!C59)*ASZ!$B59+(drdp!F59)*ASZ!$C59+(drdp!I59)*ASZ!$D59)</f>
        <v>-7.8542167151242291E-5</v>
      </c>
      <c r="J59" s="18">
        <f>Model!$W$13*((drdp!D59)*ASZ!$B59+(drdp!G59)*ASZ!$C59+(drdp!J59)*ASZ!$D59)</f>
        <v>4.6346374149251182E-4</v>
      </c>
      <c r="K59" s="21">
        <f>SUM(E$3:E58)+H59</f>
        <v>-0.16955341872187152</v>
      </c>
      <c r="L59" s="21">
        <f>SUM(F$3:F58)+I59</f>
        <v>-6.6247653895555461E-3</v>
      </c>
      <c r="M59" s="21">
        <f>SUM(G$3:G58)+J59</f>
        <v>9.1079118103188139E-2</v>
      </c>
      <c r="N59" s="21"/>
      <c r="O59" s="21"/>
      <c r="P59" s="21"/>
      <c r="Q59" s="19">
        <f t="shared" si="1"/>
        <v>2.8748361800274291E-2</v>
      </c>
      <c r="R59" s="19">
        <f t="shared" si="1"/>
        <v>4.3887516466653049E-5</v>
      </c>
      <c r="S59" s="19">
        <f t="shared" si="1"/>
        <v>8.2954057544544942E-3</v>
      </c>
      <c r="T59" s="19">
        <f t="shared" si="2"/>
        <v>1.1232516200294738E-3</v>
      </c>
      <c r="U59" s="19">
        <f t="shared" si="3"/>
        <v>-1.5442775848568647E-2</v>
      </c>
      <c r="V59" s="19">
        <f t="shared" si="4"/>
        <v>-6.033777893212428E-4</v>
      </c>
    </row>
    <row r="60" spans="1:22" x14ac:dyDescent="0.25">
      <c r="A60" s="26">
        <f>Wellpath!E60</f>
        <v>5600</v>
      </c>
      <c r="B60" s="22">
        <v>0</v>
      </c>
      <c r="C60" s="22">
        <f>-SIN(Wellpath!$L60) * COS(Wellpath!$L60)</f>
        <v>-0.44605658563351352</v>
      </c>
      <c r="D60" s="22">
        <f>TAN(Dip) * SIN(Wellpath!$L60) * COS(Wellpath!$L60) * SIN(Wellpath!$O60)</f>
        <v>0.4008251844459873</v>
      </c>
      <c r="E60" s="20">
        <f>Model!$W$13*((drdp!B60+drdp!K60)*ASZ!$B60+(drdp!E60+drdp!N60)*ASZ!$C60+(drdp!H60+drdp!Q60)*ASZ!$D60)</f>
        <v>-5.7250447019010289E-3</v>
      </c>
      <c r="F60" s="20">
        <f>Model!$W$13*((drdp!C60+drdp!L60)*ASZ!$B60+(drdp!F60+drdp!O60)*ASZ!$C60+(drdp!I60+drdp!R60)*ASZ!$D60)</f>
        <v>-7.2869708835256782E-4</v>
      </c>
      <c r="G60" s="20">
        <f>Model!$W$13*((drdp!D60+drdp!M60)*ASZ!$B60+(drdp!G60+drdp!P60)*ASZ!$C60+(drdp!J60+drdp!S60)*ASZ!$D60)</f>
        <v>3.1044920843623955E-3</v>
      </c>
      <c r="H60" s="18">
        <f>Model!$W$13*((drdp!B60)*ASZ!$B60+(drdp!E60)*ASZ!$C60+(drdp!H60)*ASZ!$D60)</f>
        <v>-2.4434645678295939E-3</v>
      </c>
      <c r="I60" s="18">
        <f>Model!$W$13*((drdp!C60)*ASZ!$B60+(drdp!F60)*ASZ!$C60+(drdp!I60)*ASZ!$D60)</f>
        <v>-3.1100988879245804E-4</v>
      </c>
      <c r="J60" s="18">
        <f>Model!$W$13*((drdp!D60)*ASZ!$B60+(drdp!G60)*ASZ!$C60+(drdp!J60)*ASZ!$D60)</f>
        <v>1.3250056207819794E-3</v>
      </c>
      <c r="K60" s="21">
        <f>SUM(E$3:E59)+H60</f>
        <v>-0.17440361044361213</v>
      </c>
      <c r="L60" s="21">
        <f>SUM(F$3:F59)+I60</f>
        <v>-7.1647592159392931E-3</v>
      </c>
      <c r="M60" s="21">
        <f>SUM(G$3:G59)+J60</f>
        <v>9.3755318328180473E-2</v>
      </c>
      <c r="N60" s="21"/>
      <c r="O60" s="21"/>
      <c r="P60" s="21"/>
      <c r="Q60" s="19">
        <f t="shared" si="1"/>
        <v>3.0416619335767215E-2</v>
      </c>
      <c r="R60" s="19">
        <f t="shared" si="1"/>
        <v>5.1333774622387032E-5</v>
      </c>
      <c r="S60" s="19">
        <f t="shared" si="1"/>
        <v>8.7900597148184538E-3</v>
      </c>
      <c r="T60" s="19">
        <f t="shared" si="2"/>
        <v>1.2495598752189565E-3</v>
      </c>
      <c r="U60" s="19">
        <f t="shared" si="3"/>
        <v>-1.6351266014724836E-2</v>
      </c>
      <c r="V60" s="19">
        <f t="shared" si="4"/>
        <v>-6.7173428103515316E-4</v>
      </c>
    </row>
    <row r="61" spans="1:22" x14ac:dyDescent="0.25">
      <c r="A61" s="26">
        <f>Wellpath!E61</f>
        <v>5700</v>
      </c>
      <c r="B61" s="22">
        <v>0</v>
      </c>
      <c r="C61" s="22">
        <f>-SIN(Wellpath!$L61) * COS(Wellpath!$L61)</f>
        <v>-0.44326340244574136</v>
      </c>
      <c r="D61" s="22">
        <f>TAN(Dip) * SIN(Wellpath!$L61) * COS(Wellpath!$L61) * SIN(Wellpath!$O61)</f>
        <v>0.45483496026720732</v>
      </c>
      <c r="E61" s="20">
        <f>Model!$W$13*((drdp!B61+drdp!K61)*ASZ!$B61+(drdp!E61+drdp!N61)*ASZ!$C61+(drdp!H61+drdp!Q61)*ASZ!$D61)</f>
        <v>-6.6997727020377072E-3</v>
      </c>
      <c r="F61" s="20">
        <f>Model!$W$13*((drdp!C61+drdp!L61)*ASZ!$B61+(drdp!F61+drdp!O61)*ASZ!$C61+(drdp!I61+drdp!R61)*ASZ!$D61)</f>
        <v>-1.1815490441032953E-3</v>
      </c>
      <c r="G61" s="20">
        <f>Model!$W$13*((drdp!D61+drdp!M61)*ASZ!$B61+(drdp!G61+drdp!P61)*ASZ!$C61+(drdp!J61+drdp!S61)*ASZ!$D61)</f>
        <v>3.5014623845495431E-3</v>
      </c>
      <c r="H61" s="18">
        <f>Model!$W$13*((drdp!B61)*ASZ!$B61+(drdp!E61)*ASZ!$C61+(drdp!H61)*ASZ!$D61)</f>
        <v>-3.3498863510188536E-3</v>
      </c>
      <c r="I61" s="18">
        <f>Model!$W$13*((drdp!C61)*ASZ!$B61+(drdp!F61)*ASZ!$C61+(drdp!I61)*ASZ!$D61)</f>
        <v>-5.9077452205164764E-4</v>
      </c>
      <c r="J61" s="18">
        <f>Model!$W$13*((drdp!D61)*ASZ!$B61+(drdp!G61)*ASZ!$C61+(drdp!J61)*ASZ!$D61)</f>
        <v>1.7507311922747716E-3</v>
      </c>
      <c r="K61" s="21">
        <f>SUM(E$3:E60)+H61</f>
        <v>-0.18103507692870241</v>
      </c>
      <c r="L61" s="21">
        <f>SUM(F$3:F60)+I61</f>
        <v>-8.1732209375510508E-3</v>
      </c>
      <c r="M61" s="21">
        <f>SUM(G$3:G60)+J61</f>
        <v>9.7285535984035651E-2</v>
      </c>
      <c r="N61" s="21"/>
      <c r="O61" s="21"/>
      <c r="P61" s="21"/>
      <c r="Q61" s="19">
        <f t="shared" si="1"/>
        <v>3.27736990785812E-2</v>
      </c>
      <c r="R61" s="19">
        <f t="shared" si="1"/>
        <v>6.6801540494022883E-5</v>
      </c>
      <c r="S61" s="19">
        <f t="shared" si="1"/>
        <v>9.4644755117010947E-3</v>
      </c>
      <c r="T61" s="19">
        <f t="shared" si="2"/>
        <v>1.4796396811848358E-3</v>
      </c>
      <c r="U61" s="19">
        <f t="shared" si="3"/>
        <v>-1.7612094490919942E-2</v>
      </c>
      <c r="V61" s="19">
        <f t="shared" si="4"/>
        <v>-7.951361796255964E-4</v>
      </c>
    </row>
    <row r="62" spans="1:22" x14ac:dyDescent="0.25">
      <c r="A62" s="26">
        <f>Wellpath!E62</f>
        <v>5800</v>
      </c>
      <c r="B62" s="22">
        <v>0</v>
      </c>
      <c r="C62" s="22">
        <f>-SIN(Wellpath!$L62) * COS(Wellpath!$L62)</f>
        <v>-0.4424531794600372</v>
      </c>
      <c r="D62" s="22">
        <f>TAN(Dip) * SIN(Wellpath!$L62) * COS(Wellpath!$L62) * SIN(Wellpath!$O62)</f>
        <v>0.50659011892887729</v>
      </c>
      <c r="E62" s="20">
        <f>Model!$W$13*((drdp!B62+drdp!K62)*ASZ!$B62+(drdp!E62+drdp!N62)*ASZ!$C62+(drdp!H62+drdp!Q62)*ASZ!$D62)</f>
        <v>-6.8368246555059378E-3</v>
      </c>
      <c r="F62" s="20">
        <f>Model!$W$13*((drdp!C62+drdp!L62)*ASZ!$B62+(drdp!F62+drdp!O62)*ASZ!$C62+(drdp!I62+drdp!R62)*ASZ!$D62)</f>
        <v>-1.5817608156841639E-3</v>
      </c>
      <c r="G62" s="20">
        <f>Model!$W$13*((drdp!D62+drdp!M62)*ASZ!$B62+(drdp!G62+drdp!P62)*ASZ!$C62+(drdp!J62+drdp!S62)*ASZ!$D62)</f>
        <v>3.4849924633359574E-3</v>
      </c>
      <c r="H62" s="18">
        <f>Model!$W$13*((drdp!B62)*ASZ!$B62+(drdp!E62)*ASZ!$C62+(drdp!H62)*ASZ!$D62)</f>
        <v>-3.4184123277529689E-3</v>
      </c>
      <c r="I62" s="18">
        <f>Model!$W$13*((drdp!C62)*ASZ!$B62+(drdp!F62)*ASZ!$C62+(drdp!I62)*ASZ!$D62)</f>
        <v>-7.9088040784208193E-4</v>
      </c>
      <c r="J62" s="18">
        <f>Model!$W$13*((drdp!D62)*ASZ!$B62+(drdp!G62)*ASZ!$C62+(drdp!J62)*ASZ!$D62)</f>
        <v>1.7424962316679787E-3</v>
      </c>
      <c r="K62" s="21">
        <f>SUM(E$3:E61)+H62</f>
        <v>-0.18780337560747423</v>
      </c>
      <c r="L62" s="21">
        <f>SUM(F$3:F61)+I62</f>
        <v>-9.5548758674447801E-3</v>
      </c>
      <c r="M62" s="21">
        <f>SUM(G$3:G61)+J62</f>
        <v>0.10077876340797839</v>
      </c>
      <c r="N62" s="21"/>
      <c r="O62" s="21"/>
      <c r="P62" s="21"/>
      <c r="Q62" s="19">
        <f t="shared" si="1"/>
        <v>3.5270107889562044E-2</v>
      </c>
      <c r="R62" s="19">
        <f t="shared" si="1"/>
        <v>9.1295652842278635E-5</v>
      </c>
      <c r="S62" s="19">
        <f t="shared" si="1"/>
        <v>1.0156359154041285E-2</v>
      </c>
      <c r="T62" s="19">
        <f t="shared" si="2"/>
        <v>1.7944379414165232E-3</v>
      </c>
      <c r="U62" s="19">
        <f t="shared" si="3"/>
        <v>-1.8926591957565346E-2</v>
      </c>
      <c r="V62" s="19">
        <f t="shared" si="4"/>
        <v>-9.6292857443781984E-4</v>
      </c>
    </row>
    <row r="63" spans="1:22" x14ac:dyDescent="0.25">
      <c r="A63" s="26">
        <f>Wellpath!E63</f>
        <v>5900</v>
      </c>
      <c r="B63" s="22">
        <v>0</v>
      </c>
      <c r="C63" s="22">
        <f>-SIN(Wellpath!$L63) * COS(Wellpath!$L63)</f>
        <v>-0.44374694437441231</v>
      </c>
      <c r="D63" s="22">
        <f>TAN(Dip) * SIN(Wellpath!$L63) * COS(Wellpath!$L63) * SIN(Wellpath!$O63)</f>
        <v>0.55545537861699468</v>
      </c>
      <c r="E63" s="20">
        <f>Model!$W$13*((drdp!B63+drdp!K63)*ASZ!$B63+(drdp!E63+drdp!N63)*ASZ!$C63+(drdp!H63+drdp!Q63)*ASZ!$D63)</f>
        <v>-6.9724741282047005E-3</v>
      </c>
      <c r="F63" s="20">
        <f>Model!$W$13*((drdp!C63+drdp!L63)*ASZ!$B63+(drdp!F63+drdp!O63)*ASZ!$C63+(drdp!I63+drdp!R63)*ASZ!$D63)</f>
        <v>-2.0267555095447505E-3</v>
      </c>
      <c r="G63" s="20">
        <f>Model!$W$13*((drdp!D63+drdp!M63)*ASZ!$B63+(drdp!G63+drdp!P63)*ASZ!$C63+(drdp!J63+drdp!S63)*ASZ!$D63)</f>
        <v>3.5113364068867568E-3</v>
      </c>
      <c r="H63" s="18">
        <f>Model!$W$13*((drdp!B63)*ASZ!$B63+(drdp!E63)*ASZ!$C63+(drdp!H63)*ASZ!$D63)</f>
        <v>-3.4862370641023503E-3</v>
      </c>
      <c r="I63" s="18">
        <f>Model!$W$13*((drdp!C63)*ASZ!$B63+(drdp!F63)*ASZ!$C63+(drdp!I63)*ASZ!$D63)</f>
        <v>-1.0133777547723752E-3</v>
      </c>
      <c r="J63" s="18">
        <f>Model!$W$13*((drdp!D63)*ASZ!$B63+(drdp!G63)*ASZ!$C63+(drdp!J63)*ASZ!$D63)</f>
        <v>1.7556682034433784E-3</v>
      </c>
      <c r="K63" s="21">
        <f>SUM(E$3:E62)+H63</f>
        <v>-0.19470802499932954</v>
      </c>
      <c r="L63" s="21">
        <f>SUM(F$3:F62)+I63</f>
        <v>-1.1359134030059238E-2</v>
      </c>
      <c r="M63" s="21">
        <f>SUM(G$3:G62)+J63</f>
        <v>0.10427692784308976</v>
      </c>
      <c r="N63" s="21"/>
      <c r="O63" s="21"/>
      <c r="P63" s="21"/>
      <c r="Q63" s="19">
        <f t="shared" si="1"/>
        <v>3.7911214999139541E-2</v>
      </c>
      <c r="R63" s="19">
        <f t="shared" si="1"/>
        <v>1.2902992591284982E-4</v>
      </c>
      <c r="S63" s="19">
        <f t="shared" si="1"/>
        <v>1.0873677680392947E-2</v>
      </c>
      <c r="T63" s="19">
        <f t="shared" si="2"/>
        <v>2.2117145526955092E-3</v>
      </c>
      <c r="U63" s="19">
        <f t="shared" si="3"/>
        <v>-2.0303554673325602E-2</v>
      </c>
      <c r="V63" s="19">
        <f t="shared" si="4"/>
        <v>-1.1844955996124726E-3</v>
      </c>
    </row>
    <row r="64" spans="1:22" x14ac:dyDescent="0.25">
      <c r="A64" s="26">
        <f>Wellpath!E64</f>
        <v>6000</v>
      </c>
      <c r="B64" s="22">
        <v>0</v>
      </c>
      <c r="C64" s="22">
        <f>-SIN(Wellpath!$L64) * COS(Wellpath!$L64)</f>
        <v>-0.44699894248039063</v>
      </c>
      <c r="D64" s="22">
        <f>TAN(Dip) * SIN(Wellpath!$L64) * COS(Wellpath!$L64) * SIN(Wellpath!$O64)</f>
        <v>0.60095911094053878</v>
      </c>
      <c r="E64" s="20">
        <f>Model!$W$13*((drdp!B64+drdp!K64)*ASZ!$B64+(drdp!E64+drdp!N64)*ASZ!$C64+(drdp!H64+drdp!Q64)*ASZ!$D64)</f>
        <v>-5.365563620882953E-3</v>
      </c>
      <c r="F64" s="20">
        <f>Model!$W$13*((drdp!C64+drdp!L64)*ASZ!$B64+(drdp!F64+drdp!O64)*ASZ!$C64+(drdp!I64+drdp!R64)*ASZ!$D64)</f>
        <v>-1.8955023499752359E-3</v>
      </c>
      <c r="G64" s="20">
        <f>Model!$W$13*((drdp!D64+drdp!M64)*ASZ!$B64+(drdp!G64+drdp!P64)*ASZ!$C64+(drdp!J64+drdp!S64)*ASZ!$D64)</f>
        <v>2.7033045893458773E-3</v>
      </c>
      <c r="H64" s="18">
        <f>Model!$W$13*((drdp!B64)*ASZ!$B64+(drdp!E64)*ASZ!$C64+(drdp!H64)*ASZ!$D64)</f>
        <v>-3.5514718168407197E-3</v>
      </c>
      <c r="I64" s="18">
        <f>Model!$W$13*((drdp!C64)*ASZ!$B64+(drdp!F64)*ASZ!$C64+(drdp!I64)*ASZ!$D64)</f>
        <v>-1.2546348623082063E-3</v>
      </c>
      <c r="J64" s="18">
        <f>Model!$W$13*((drdp!D64)*ASZ!$B64+(drdp!G64)*ASZ!$C64+(drdp!J64)*ASZ!$D64)</f>
        <v>1.7893199558815733E-3</v>
      </c>
      <c r="K64" s="21">
        <f>SUM(E$3:E63)+H64</f>
        <v>-0.20174573388027262</v>
      </c>
      <c r="L64" s="21">
        <f>SUM(F$3:F63)+I64</f>
        <v>-1.3627146647139819E-2</v>
      </c>
      <c r="M64" s="21">
        <f>SUM(G$3:G63)+J64</f>
        <v>0.10782191600241471</v>
      </c>
      <c r="N64" s="21"/>
      <c r="O64" s="21"/>
      <c r="P64" s="21"/>
      <c r="Q64" s="19">
        <f t="shared" si="1"/>
        <v>4.0701341138889777E-2</v>
      </c>
      <c r="R64" s="19">
        <f t="shared" si="1"/>
        <v>1.85699125742654E-4</v>
      </c>
      <c r="S64" s="19">
        <f t="shared" si="1"/>
        <v>1.1625565570431774E-2</v>
      </c>
      <c r="T64" s="19">
        <f t="shared" si="2"/>
        <v>2.749218701021319E-3</v>
      </c>
      <c r="U64" s="19">
        <f t="shared" si="3"/>
        <v>-2.1752611572284267E-2</v>
      </c>
      <c r="V64" s="19">
        <f t="shared" si="4"/>
        <v>-1.4693050611404967E-3</v>
      </c>
    </row>
    <row r="65" spans="1:22" x14ac:dyDescent="0.25">
      <c r="A65" s="26">
        <f>Wellpath!E65</f>
        <v>6051.08</v>
      </c>
      <c r="B65" s="22">
        <v>0</v>
      </c>
      <c r="C65" s="22">
        <f>-SIN(Wellpath!$L65) * COS(Wellpath!$L65)</f>
        <v>-0.44939702314958346</v>
      </c>
      <c r="D65" s="22">
        <f>TAN(Dip) * SIN(Wellpath!$L65) * COS(Wellpath!$L65) * SIN(Wellpath!$O65)</f>
        <v>0.62283297659494852</v>
      </c>
      <c r="E65" s="20">
        <f>Model!$W$13*((drdp!B65+drdp!K65)*ASZ!$B65+(drdp!E65+drdp!N65)*ASZ!$C65+(drdp!H65+drdp!Q65)*ASZ!$D65)</f>
        <v>-3.5839782232332299E-3</v>
      </c>
      <c r="F65" s="20">
        <f>Model!$W$13*((drdp!C65+drdp!L65)*ASZ!$B65+(drdp!F65+drdp!O65)*ASZ!$C65+(drdp!I65+drdp!R65)*ASZ!$D65)</f>
        <v>-1.3834168205089335E-3</v>
      </c>
      <c r="G65" s="20">
        <f>Model!$W$13*((drdp!D65+drdp!M65)*ASZ!$B65+(drdp!G65+drdp!P65)*ASZ!$C65+(drdp!J65+drdp!S65)*ASZ!$D65)</f>
        <v>1.8146583457028724E-3</v>
      </c>
      <c r="H65" s="18">
        <f>Model!$W$13*((drdp!B65)*ASZ!$B65+(drdp!E65)*ASZ!$C65+(drdp!H65)*ASZ!$D65)</f>
        <v>-1.8306960764275266E-3</v>
      </c>
      <c r="I65" s="18">
        <f>Model!$W$13*((drdp!C65)*ASZ!$B65+(drdp!F65)*ASZ!$C65+(drdp!I65)*ASZ!$D65)</f>
        <v>-7.0664931191596046E-4</v>
      </c>
      <c r="J65" s="18">
        <f>Model!$W$13*((drdp!D65)*ASZ!$B65+(drdp!G65)*ASZ!$C65+(drdp!J65)*ASZ!$D65)</f>
        <v>9.2692748298502364E-4</v>
      </c>
      <c r="K65" s="21">
        <f>SUM(E$3:E64)+H65</f>
        <v>-0.20539052176074238</v>
      </c>
      <c r="L65" s="21">
        <f>SUM(F$3:F64)+I65</f>
        <v>-1.4974663446722809E-2</v>
      </c>
      <c r="M65" s="21">
        <f>SUM(G$3:G64)+J65</f>
        <v>0.10966282811886403</v>
      </c>
      <c r="N65" s="21"/>
      <c r="O65" s="21"/>
      <c r="P65" s="21"/>
      <c r="Q65" s="19">
        <f t="shared" si="1"/>
        <v>4.2185266429149985E-2</v>
      </c>
      <c r="R65" s="19">
        <f t="shared" si="1"/>
        <v>2.2424054534261623E-4</v>
      </c>
      <c r="S65" s="19">
        <f t="shared" si="1"/>
        <v>1.2025935871027515E-2</v>
      </c>
      <c r="T65" s="19">
        <f t="shared" si="2"/>
        <v>3.0756539385139144E-3</v>
      </c>
      <c r="U65" s="19">
        <f t="shared" si="3"/>
        <v>-2.2523705485092093E-2</v>
      </c>
      <c r="V65" s="19">
        <f t="shared" si="4"/>
        <v>-1.6421639436957995E-3</v>
      </c>
    </row>
    <row r="66" spans="1:22" x14ac:dyDescent="0.25">
      <c r="A66" s="26">
        <f>Wellpath!E66</f>
        <v>6100</v>
      </c>
      <c r="B66" s="22">
        <v>0</v>
      </c>
      <c r="C66" s="22">
        <f>-SIN(Wellpath!$L66) * COS(Wellpath!$L66)</f>
        <v>-0.44707711841968412</v>
      </c>
      <c r="D66" s="22">
        <f>TAN(Dip) * SIN(Wellpath!$L66) * COS(Wellpath!$L66) * SIN(Wellpath!$O66)</f>
        <v>0.63589610034094968</v>
      </c>
      <c r="E66" s="20">
        <f>Model!$W$13*((drdp!B66+drdp!K66)*ASZ!$B66+(drdp!E66+drdp!N66)*ASZ!$C66+(drdp!H66+drdp!Q66)*ASZ!$D66)</f>
        <v>-5.2719433789336547E-3</v>
      </c>
      <c r="F66" s="20">
        <f>Model!$W$13*((drdp!C66+drdp!L66)*ASZ!$B66+(drdp!F66+drdp!O66)*ASZ!$C66+(drdp!I66+drdp!R66)*ASZ!$D66)</f>
        <v>-2.2837912821834622E-3</v>
      </c>
      <c r="G66" s="20">
        <f>Model!$W$13*((drdp!D66+drdp!M66)*ASZ!$B66+(drdp!G66+drdp!P66)*ASZ!$C66+(drdp!J66+drdp!S66)*ASZ!$D66)</f>
        <v>2.6658746994460544E-3</v>
      </c>
      <c r="H66" s="18">
        <f>Model!$W$13*((drdp!B66)*ASZ!$B66+(drdp!E66)*ASZ!$C66+(drdp!H66)*ASZ!$D66)</f>
        <v>-1.7318256117206307E-3</v>
      </c>
      <c r="I66" s="18">
        <f>Model!$W$13*((drdp!C66)*ASZ!$B66+(drdp!F66)*ASZ!$C66+(drdp!I66)*ASZ!$D66)</f>
        <v>-7.5022206234498967E-4</v>
      </c>
      <c r="J66" s="18">
        <f>Model!$W$13*((drdp!D66)*ASZ!$B66+(drdp!G66)*ASZ!$C66+(drdp!J66)*ASZ!$D66)</f>
        <v>8.7573590046267783E-4</v>
      </c>
      <c r="K66" s="21">
        <f>SUM(E$3:E65)+H66</f>
        <v>-0.20887562951926872</v>
      </c>
      <c r="L66" s="21">
        <f>SUM(F$3:F65)+I66</f>
        <v>-1.6401653017660771E-2</v>
      </c>
      <c r="M66" s="21">
        <f>SUM(G$3:G65)+J66</f>
        <v>0.11142629488204456</v>
      </c>
      <c r="N66" s="21"/>
      <c r="O66" s="21"/>
      <c r="P66" s="21"/>
      <c r="Q66" s="19">
        <f t="shared" si="1"/>
        <v>4.3629028607070804E-2</v>
      </c>
      <c r="R66" s="19">
        <f t="shared" si="1"/>
        <v>2.6901422171174069E-4</v>
      </c>
      <c r="S66" s="19">
        <f t="shared" si="1"/>
        <v>1.241581919114035E-2</v>
      </c>
      <c r="T66" s="19">
        <f t="shared" si="2"/>
        <v>3.4259055992205069E-3</v>
      </c>
      <c r="U66" s="19">
        <f t="shared" si="3"/>
        <v>-2.3274237488486726E-2</v>
      </c>
      <c r="V66" s="19">
        <f t="shared" si="4"/>
        <v>-1.827575425698845E-3</v>
      </c>
    </row>
    <row r="67" spans="1:22" x14ac:dyDescent="0.25">
      <c r="A67" s="26">
        <f>Wellpath!E67</f>
        <v>6200</v>
      </c>
      <c r="B67" s="22">
        <v>0</v>
      </c>
      <c r="C67" s="22">
        <f>-SIN(Wellpath!$L67) * COS(Wellpath!$L67)</f>
        <v>-0.44374694437441231</v>
      </c>
      <c r="D67" s="22">
        <f>TAN(Dip) * SIN(Wellpath!$L67) * COS(Wellpath!$L67) * SIN(Wellpath!$O67)</f>
        <v>0.66032039768950479</v>
      </c>
      <c r="E67" s="20">
        <f>Model!$W$13*((drdp!B67+drdp!K67)*ASZ!$B67+(drdp!E67+drdp!N67)*ASZ!$C67+(drdp!H67+drdp!Q67)*ASZ!$D67)</f>
        <v>-6.8604697986875416E-3</v>
      </c>
      <c r="F67" s="20">
        <f>Model!$W$13*((drdp!C67+drdp!L67)*ASZ!$B67+(drdp!F67+drdp!O67)*ASZ!$C67+(drdp!I67+drdp!R67)*ASZ!$D67)</f>
        <v>-3.6932293115614972E-3</v>
      </c>
      <c r="G67" s="20">
        <f>Model!$W$13*((drdp!D67+drdp!M67)*ASZ!$B67+(drdp!G67+drdp!P67)*ASZ!$C67+(drdp!J67+drdp!S67)*ASZ!$D67)</f>
        <v>3.5113364068867438E-3</v>
      </c>
      <c r="H67" s="18">
        <f>Model!$W$13*((drdp!B67)*ASZ!$B67+(drdp!E67)*ASZ!$C67+(drdp!H67)*ASZ!$D67)</f>
        <v>-3.4302348993437578E-3</v>
      </c>
      <c r="I67" s="18">
        <f>Model!$W$13*((drdp!C67)*ASZ!$B67+(drdp!F67)*ASZ!$C67+(drdp!I67)*ASZ!$D67)</f>
        <v>-1.8466146557807415E-3</v>
      </c>
      <c r="J67" s="18">
        <f>Model!$W$13*((drdp!D67)*ASZ!$B67+(drdp!G67)*ASZ!$C67+(drdp!J67)*ASZ!$D67)</f>
        <v>1.7556682034433652E-3</v>
      </c>
      <c r="K67" s="21">
        <f>SUM(E$3:E66)+H67</f>
        <v>-0.21584598218582551</v>
      </c>
      <c r="L67" s="21">
        <f>SUM(F$3:F66)+I67</f>
        <v>-1.9781836893279985E-2</v>
      </c>
      <c r="M67" s="21">
        <f>SUM(G$3:G66)+J67</f>
        <v>0.11497210188447129</v>
      </c>
      <c r="N67" s="21"/>
      <c r="O67" s="21"/>
      <c r="P67" s="21"/>
      <c r="Q67" s="19">
        <f t="shared" si="1"/>
        <v>4.6589488025763702E-2</v>
      </c>
      <c r="R67" s="19">
        <f t="shared" si="1"/>
        <v>3.9132107087233315E-4</v>
      </c>
      <c r="S67" s="19">
        <f t="shared" si="1"/>
        <v>1.3218584211733247E-2</v>
      </c>
      <c r="T67" s="19">
        <f t="shared" si="2"/>
        <v>4.2698300136698175E-3</v>
      </c>
      <c r="U67" s="19">
        <f t="shared" si="3"/>
        <v>-2.4816266255222506E-2</v>
      </c>
      <c r="V67" s="19">
        <f t="shared" si="4"/>
        <v>-2.2743593667561798E-3</v>
      </c>
    </row>
    <row r="68" spans="1:22" x14ac:dyDescent="0.25">
      <c r="A68" s="26">
        <f>Wellpath!E68</f>
        <v>6300</v>
      </c>
      <c r="B68" s="22">
        <v>0</v>
      </c>
      <c r="C68" s="22">
        <f>-SIN(Wellpath!$L68) * COS(Wellpath!$L68)</f>
        <v>-0.4424531794600372</v>
      </c>
      <c r="D68" s="22">
        <f>TAN(Dip) * SIN(Wellpath!$L68) * COS(Wellpath!$L68) * SIN(Wellpath!$O68)</f>
        <v>0.68132067810627228</v>
      </c>
      <c r="E68" s="20">
        <f>Model!$W$13*((drdp!B68+drdp!K68)*ASZ!$B68+(drdp!E68+drdp!N68)*ASZ!$C68+(drdp!H68+drdp!Q68)*ASZ!$D68)</f>
        <v>-6.5884853796341668E-3</v>
      </c>
      <c r="F68" s="20">
        <f>Model!$W$13*((drdp!C68+drdp!L68)*ASZ!$B68+(drdp!F68+drdp!O68)*ASZ!$C68+(drdp!I68+drdp!R68)*ASZ!$D68)</f>
        <v>-4.3258765571852166E-3</v>
      </c>
      <c r="G68" s="20">
        <f>Model!$W$13*((drdp!D68+drdp!M68)*ASZ!$B68+(drdp!G68+drdp!P68)*ASZ!$C68+(drdp!J68+drdp!S68)*ASZ!$D68)</f>
        <v>3.4849924633359574E-3</v>
      </c>
      <c r="H68" s="18">
        <f>Model!$W$13*((drdp!B68)*ASZ!$B68+(drdp!E68)*ASZ!$C68+(drdp!H68)*ASZ!$D68)</f>
        <v>-3.2942426898170834E-3</v>
      </c>
      <c r="I68" s="18">
        <f>Model!$W$13*((drdp!C68)*ASZ!$B68+(drdp!F68)*ASZ!$C68+(drdp!I68)*ASZ!$D68)</f>
        <v>-2.1629382785926083E-3</v>
      </c>
      <c r="J68" s="18">
        <f>Model!$W$13*((drdp!D68)*ASZ!$B68+(drdp!G68)*ASZ!$C68+(drdp!J68)*ASZ!$D68)</f>
        <v>1.7424962316679787E-3</v>
      </c>
      <c r="K68" s="21">
        <f>SUM(E$3:E67)+H68</f>
        <v>-0.22257045977498638</v>
      </c>
      <c r="L68" s="21">
        <f>SUM(F$3:F67)+I68</f>
        <v>-2.3791389827653348E-2</v>
      </c>
      <c r="M68" s="21">
        <f>SUM(G$3:G67)+J68</f>
        <v>0.11847026631958266</v>
      </c>
      <c r="N68" s="21"/>
      <c r="O68" s="21"/>
      <c r="P68" s="21"/>
      <c r="Q68" s="19">
        <f t="shared" ref="Q68:S131" si="5">K68^2</f>
        <v>4.9537609564448831E-2</v>
      </c>
      <c r="R68" s="19">
        <f t="shared" si="5"/>
        <v>5.6603022993136727E-4</v>
      </c>
      <c r="S68" s="19">
        <f t="shared" si="5"/>
        <v>1.403520400183284E-2</v>
      </c>
      <c r="T68" s="19">
        <f t="shared" ref="T68:T131" si="6">K68*L68</f>
        <v>5.2952605726267398E-3</v>
      </c>
      <c r="U68" s="19">
        <f t="shared" ref="U68:U131" si="7">K68*M68</f>
        <v>-2.6367981644414597E-2</v>
      </c>
      <c r="V68" s="19">
        <f t="shared" ref="V68:V131" si="8">L68*M68</f>
        <v>-2.8185722889951018E-3</v>
      </c>
    </row>
    <row r="69" spans="1:22" x14ac:dyDescent="0.25">
      <c r="A69" s="26">
        <f>Wellpath!E69</f>
        <v>6400</v>
      </c>
      <c r="B69" s="22">
        <v>0</v>
      </c>
      <c r="C69" s="22">
        <f>-SIN(Wellpath!$L69) * COS(Wellpath!$L69)</f>
        <v>-0.4431826230309035</v>
      </c>
      <c r="D69" s="22">
        <f>TAN(Dip) * SIN(Wellpath!$L69) * COS(Wellpath!$L69) * SIN(Wellpath!$O69)</f>
        <v>0.69844399233310983</v>
      </c>
      <c r="E69" s="20">
        <f>Model!$W$13*((drdp!B69+drdp!K69)*ASZ!$B69+(drdp!E69+drdp!N69)*ASZ!$C69+(drdp!H69+drdp!Q69)*ASZ!$D69)</f>
        <v>-6.266751996676625E-3</v>
      </c>
      <c r="F69" s="20">
        <f>Model!$W$13*((drdp!C69+drdp!L69)*ASZ!$B69+(drdp!F69+drdp!O69)*ASZ!$C69+(drdp!I69+drdp!R69)*ASZ!$D69)</f>
        <v>-4.9516709887911367E-3</v>
      </c>
      <c r="G69" s="20">
        <f>Model!$W$13*((drdp!D69+drdp!M69)*ASZ!$B69+(drdp!G69+drdp!P69)*ASZ!$C69+(drdp!J69+drdp!S69)*ASZ!$D69)</f>
        <v>3.4998161302813961E-3</v>
      </c>
      <c r="H69" s="18">
        <f>Model!$W$13*((drdp!B69)*ASZ!$B69+(drdp!E69)*ASZ!$C69+(drdp!H69)*ASZ!$D69)</f>
        <v>-3.1333759983383125E-3</v>
      </c>
      <c r="I69" s="18">
        <f>Model!$W$13*((drdp!C69)*ASZ!$B69+(drdp!F69)*ASZ!$C69+(drdp!I69)*ASZ!$D69)</f>
        <v>-2.4758354943955683E-3</v>
      </c>
      <c r="J69" s="18">
        <f>Model!$W$13*((drdp!D69)*ASZ!$B69+(drdp!G69)*ASZ!$C69+(drdp!J69)*ASZ!$D69)</f>
        <v>1.7499080651406981E-3</v>
      </c>
      <c r="K69" s="21">
        <f>SUM(E$3:E68)+H69</f>
        <v>-0.22899807846314177</v>
      </c>
      <c r="L69" s="21">
        <f>SUM(F$3:F68)+I69</f>
        <v>-2.8430163600641527E-2</v>
      </c>
      <c r="M69" s="21">
        <f>SUM(G$3:G68)+J69</f>
        <v>0.12196267061639134</v>
      </c>
      <c r="N69" s="21"/>
      <c r="O69" s="21"/>
      <c r="P69" s="21"/>
      <c r="Q69" s="19">
        <f t="shared" si="5"/>
        <v>5.2440119939811236E-2</v>
      </c>
      <c r="R69" s="19">
        <f t="shared" si="5"/>
        <v>8.0827420235924242E-4</v>
      </c>
      <c r="S69" s="19">
        <f t="shared" si="5"/>
        <v>1.4874893023882367E-2</v>
      </c>
      <c r="T69" s="19">
        <f t="shared" si="6"/>
        <v>6.5104528349396659E-3</v>
      </c>
      <c r="U69" s="19">
        <f t="shared" si="7"/>
        <v>-2.7929217215386697E-2</v>
      </c>
      <c r="V69" s="19">
        <f t="shared" si="8"/>
        <v>-3.467418678795161E-3</v>
      </c>
    </row>
    <row r="70" spans="1:22" x14ac:dyDescent="0.25">
      <c r="A70" s="26">
        <f>Wellpath!E70</f>
        <v>6500</v>
      </c>
      <c r="B70" s="22">
        <v>0</v>
      </c>
      <c r="C70" s="22">
        <f>-SIN(Wellpath!$L70) * COS(Wellpath!$L70)</f>
        <v>-0.44597770238857543</v>
      </c>
      <c r="D70" s="22">
        <f>TAN(Dip) * SIN(Wellpath!$L70) * COS(Wellpath!$L70) * SIN(Wellpath!$O70)</f>
        <v>0.71171383706331415</v>
      </c>
      <c r="E70" s="20">
        <f>Model!$W$13*((drdp!B70+drdp!K70)*ASZ!$B70+(drdp!E70+drdp!N70)*ASZ!$C70+(drdp!H70+drdp!Q70)*ASZ!$D70)</f>
        <v>-5.2136884948274639E-3</v>
      </c>
      <c r="F70" s="20">
        <f>Model!$W$13*((drdp!C70+drdp!L70)*ASZ!$B70+(drdp!F70+drdp!O70)*ASZ!$C70+(drdp!I70+drdp!R70)*ASZ!$D70)</f>
        <v>-4.9099965677385131E-3</v>
      </c>
      <c r="G70" s="20">
        <f>Model!$W$13*((drdp!D70+drdp!M70)*ASZ!$B70+(drdp!G70+drdp!P70)*ASZ!$C70+(drdp!J70+drdp!S70)*ASZ!$D70)</f>
        <v>3.1414805946243136E-3</v>
      </c>
      <c r="H70" s="18">
        <f>Model!$W$13*((drdp!B70)*ASZ!$B70+(drdp!E70)*ASZ!$C70+(drdp!H70)*ASZ!$D70)</f>
        <v>-2.9519241845926128E-3</v>
      </c>
      <c r="I70" s="18">
        <f>Model!$W$13*((drdp!C70)*ASZ!$B70+(drdp!F70)*ASZ!$C70+(drdp!I70)*ASZ!$D70)</f>
        <v>-2.779977673954547E-3</v>
      </c>
      <c r="J70" s="18">
        <f>Model!$W$13*((drdp!D70)*ASZ!$B70+(drdp!G70)*ASZ!$C70+(drdp!J70)*ASZ!$D70)</f>
        <v>1.7786663994022868E-3</v>
      </c>
      <c r="K70" s="21">
        <f>SUM(E$3:E69)+H70</f>
        <v>-0.23508337864607268</v>
      </c>
      <c r="L70" s="21">
        <f>SUM(F$3:F69)+I70</f>
        <v>-3.3685976768991641E-2</v>
      </c>
      <c r="M70" s="21">
        <f>SUM(G$3:G69)+J70</f>
        <v>0.12549124508093432</v>
      </c>
      <c r="N70" s="21"/>
      <c r="O70" s="21"/>
      <c r="P70" s="21"/>
      <c r="Q70" s="19">
        <f t="shared" si="5"/>
        <v>5.5264194915652778E-2</v>
      </c>
      <c r="R70" s="19">
        <f t="shared" si="5"/>
        <v>1.1347450308810444E-3</v>
      </c>
      <c r="S70" s="19">
        <f t="shared" si="5"/>
        <v>1.5748052591963123E-2</v>
      </c>
      <c r="T70" s="19">
        <f t="shared" si="6"/>
        <v>7.9190132318476703E-3</v>
      </c>
      <c r="U70" s="19">
        <f t="shared" si="7"/>
        <v>-2.9500905884128386E-2</v>
      </c>
      <c r="V70" s="19">
        <f t="shared" si="8"/>
        <v>-4.2272951665081899E-3</v>
      </c>
    </row>
    <row r="71" spans="1:22" x14ac:dyDescent="0.25">
      <c r="A71" s="26">
        <f>Wellpath!E71</f>
        <v>6576.62</v>
      </c>
      <c r="B71" s="22">
        <v>0</v>
      </c>
      <c r="C71" s="22">
        <f>-SIN(Wellpath!$L71) * COS(Wellpath!$L71)</f>
        <v>-0.44939702314958346</v>
      </c>
      <c r="D71" s="22">
        <f>TAN(Dip) * SIN(Wellpath!$L71) * COS(Wellpath!$L71) * SIN(Wellpath!$O71)</f>
        <v>0.71918557339453881</v>
      </c>
      <c r="E71" s="20">
        <f>Model!$W$13*((drdp!B71+drdp!K71)*ASZ!$B71+(drdp!E71+drdp!N71)*ASZ!$C71+(drdp!H71+drdp!Q71)*ASZ!$D71)</f>
        <v>-2.800941087235533E-3</v>
      </c>
      <c r="F71" s="20">
        <f>Model!$W$13*((drdp!C71+drdp!L71)*ASZ!$B71+(drdp!F71+drdp!O71)*ASZ!$C71+(drdp!I71+drdp!R71)*ASZ!$D71)</f>
        <v>-3.0036415805739002E-3</v>
      </c>
      <c r="G71" s="20">
        <f>Model!$W$13*((drdp!D71+drdp!M71)*ASZ!$B71+(drdp!G71+drdp!P71)*ASZ!$C71+(drdp!J71+drdp!S71)*ASZ!$D71)</f>
        <v>1.814658345702872E-3</v>
      </c>
      <c r="H71" s="18">
        <f>Model!$W$13*((drdp!B71)*ASZ!$B71+(drdp!E71)*ASZ!$C71+(drdp!H71)*ASZ!$D71)</f>
        <v>-2.146081061039857E-3</v>
      </c>
      <c r="I71" s="18">
        <f>Model!$W$13*((drdp!C71)*ASZ!$B71+(drdp!F71)*ASZ!$C71+(drdp!I71)*ASZ!$D71)</f>
        <v>-2.3013901790357133E-3</v>
      </c>
      <c r="J71" s="18">
        <f>Model!$W$13*((drdp!D71)*ASZ!$B71+(drdp!G71)*ASZ!$C71+(drdp!J71)*ASZ!$D71)</f>
        <v>1.3903912244775355E-3</v>
      </c>
      <c r="K71" s="21">
        <f>SUM(E$3:E70)+H71</f>
        <v>-0.23949122401734738</v>
      </c>
      <c r="L71" s="21">
        <f>SUM(F$3:F70)+I71</f>
        <v>-3.8117385841811319E-2</v>
      </c>
      <c r="M71" s="21">
        <f>SUM(G$3:G70)+J71</f>
        <v>0.12824445050063391</v>
      </c>
      <c r="N71" s="21"/>
      <c r="O71" s="21"/>
      <c r="P71" s="21"/>
      <c r="Q71" s="19">
        <f t="shared" si="5"/>
        <v>5.7356046381327262E-2</v>
      </c>
      <c r="R71" s="19">
        <f t="shared" si="5"/>
        <v>1.452935103413518E-3</v>
      </c>
      <c r="S71" s="19">
        <f t="shared" si="5"/>
        <v>1.6446639084209541E-2</v>
      </c>
      <c r="T71" s="19">
        <f t="shared" si="6"/>
        <v>9.1287793915968991E-3</v>
      </c>
      <c r="U71" s="19">
        <f t="shared" si="7"/>
        <v>-3.0713420423828932E-2</v>
      </c>
      <c r="V71" s="19">
        <f t="shared" si="8"/>
        <v>-4.888343201803735E-3</v>
      </c>
    </row>
    <row r="72" spans="1:22" x14ac:dyDescent="0.25">
      <c r="A72" s="26">
        <f>Wellpath!E72</f>
        <v>6600</v>
      </c>
      <c r="B72" s="22">
        <v>0</v>
      </c>
      <c r="C72" s="22">
        <f>-SIN(Wellpath!$L72) * COS(Wellpath!$L72)</f>
        <v>-0.44824321519172033</v>
      </c>
      <c r="D72" s="22">
        <f>TAN(Dip) * SIN(Wellpath!$L72) * COS(Wellpath!$L72) * SIN(Wellpath!$O72)</f>
        <v>0.7171544582842535</v>
      </c>
      <c r="E72" s="20">
        <f>Model!$W$13*((drdp!B72+drdp!K72)*ASZ!$B72+(drdp!E72+drdp!N72)*ASZ!$C72+(drdp!H72+drdp!Q72)*ASZ!$D72)</f>
        <v>-3.3459694438657938E-3</v>
      </c>
      <c r="F72" s="20">
        <f>Model!$W$13*((drdp!C72+drdp!L72)*ASZ!$B72+(drdp!F72+drdp!O72)*ASZ!$C72+(drdp!I72+drdp!R72)*ASZ!$D72)</f>
        <v>-3.778537628141663E-3</v>
      </c>
      <c r="G72" s="20">
        <f>Model!$W$13*((drdp!D72+drdp!M72)*ASZ!$B72+(drdp!G72+drdp!P72)*ASZ!$C72+(drdp!J72+drdp!S72)*ASZ!$D72)</f>
        <v>2.2238132114122252E-3</v>
      </c>
      <c r="H72" s="18">
        <f>Model!$W$13*((drdp!B72)*ASZ!$B72+(drdp!E72)*ASZ!$C72+(drdp!H72)*ASZ!$D72)</f>
        <v>-6.3404737881004247E-4</v>
      </c>
      <c r="I72" s="18">
        <f>Model!$W$13*((drdp!C72)*ASZ!$B72+(drdp!F72)*ASZ!$C72+(drdp!I72)*ASZ!$D72)</f>
        <v>-7.1601726167898349E-4</v>
      </c>
      <c r="J72" s="18">
        <f>Model!$W$13*((drdp!D72)*ASZ!$B72+(drdp!G72)*ASZ!$C72+(drdp!J72)*ASZ!$D72)</f>
        <v>4.2140341127264023E-4</v>
      </c>
      <c r="K72" s="21">
        <f>SUM(E$3:E71)+H72</f>
        <v>-0.24078013142235308</v>
      </c>
      <c r="L72" s="21">
        <f>SUM(F$3:F71)+I72</f>
        <v>-3.9535654505028495E-2</v>
      </c>
      <c r="M72" s="21">
        <f>SUM(G$3:G71)+J72</f>
        <v>0.12909012103313189</v>
      </c>
      <c r="N72" s="21"/>
      <c r="O72" s="21"/>
      <c r="P72" s="21"/>
      <c r="Q72" s="19">
        <f t="shared" si="5"/>
        <v>5.7975071687765618E-2</v>
      </c>
      <c r="R72" s="19">
        <f t="shared" si="5"/>
        <v>1.5630679771409799E-3</v>
      </c>
      <c r="S72" s="19">
        <f t="shared" si="5"/>
        <v>1.6664259348348639E-2</v>
      </c>
      <c r="T72" s="19">
        <f t="shared" si="6"/>
        <v>9.5194000875895059E-3</v>
      </c>
      <c r="U72" s="19">
        <f t="shared" si="7"/>
        <v>-3.1082336307684963E-2</v>
      </c>
      <c r="V72" s="19">
        <f t="shared" si="8"/>
        <v>-5.1036624251782139E-3</v>
      </c>
    </row>
    <row r="73" spans="1:22" x14ac:dyDescent="0.25">
      <c r="A73" s="26">
        <f>Wellpath!E73</f>
        <v>6700</v>
      </c>
      <c r="B73" s="22">
        <v>0</v>
      </c>
      <c r="C73" s="22">
        <f>-SIN(Wellpath!$L73) * COS(Wellpath!$L73)</f>
        <v>-0.44446860693592943</v>
      </c>
      <c r="D73" s="22">
        <f>TAN(Dip) * SIN(Wellpath!$L73) * COS(Wellpath!$L73) * SIN(Wellpath!$O73)</f>
        <v>0.70607192642049277</v>
      </c>
      <c r="E73" s="20">
        <f>Model!$W$13*((drdp!B73+drdp!K73)*ASZ!$B73+(drdp!E73+drdp!N73)*ASZ!$C73+(drdp!H73+drdp!Q73)*ASZ!$D73)</f>
        <v>-4.6335710156596181E-3</v>
      </c>
      <c r="F73" s="20">
        <f>Model!$W$13*((drdp!C73+drdp!L73)*ASZ!$B73+(drdp!F73+drdp!O73)*ASZ!$C73+(drdp!I73+drdp!R73)*ASZ!$D73)</f>
        <v>-6.5845722004330247E-3</v>
      </c>
      <c r="G73" s="20">
        <f>Model!$W$13*((drdp!D73+drdp!M73)*ASZ!$B73+(drdp!G73+drdp!P73)*ASZ!$C73+(drdp!J73+drdp!S73)*ASZ!$D73)</f>
        <v>3.5261359872071989E-3</v>
      </c>
      <c r="H73" s="18">
        <f>Model!$W$13*((drdp!B73)*ASZ!$B73+(drdp!E73)*ASZ!$C73+(drdp!H73)*ASZ!$D73)</f>
        <v>-2.3167855078298004E-3</v>
      </c>
      <c r="I73" s="18">
        <f>Model!$W$13*((drdp!C73)*ASZ!$B73+(drdp!F73)*ASZ!$C73+(drdp!I73)*ASZ!$D73)</f>
        <v>-3.2922861002164998E-3</v>
      </c>
      <c r="J73" s="18">
        <f>Model!$W$13*((drdp!D73)*ASZ!$B73+(drdp!G73)*ASZ!$C73+(drdp!J73)*ASZ!$D73)</f>
        <v>1.7630679936035927E-3</v>
      </c>
      <c r="K73" s="21">
        <f>SUM(E$3:E72)+H73</f>
        <v>-0.24580883899523862</v>
      </c>
      <c r="L73" s="21">
        <f>SUM(F$3:F72)+I73</f>
        <v>-4.5890460971707674E-2</v>
      </c>
      <c r="M73" s="21">
        <f>SUM(G$3:G72)+J73</f>
        <v>0.13265559882687505</v>
      </c>
      <c r="N73" s="21"/>
      <c r="O73" s="21"/>
      <c r="P73" s="21"/>
      <c r="Q73" s="19">
        <f t="shared" si="5"/>
        <v>6.0421985328187142E-2</v>
      </c>
      <c r="R73" s="19">
        <f t="shared" si="5"/>
        <v>2.1059344081958251E-3</v>
      </c>
      <c r="S73" s="19">
        <f t="shared" si="5"/>
        <v>1.7597507900116813E-2</v>
      </c>
      <c r="T73" s="19">
        <f t="shared" si="6"/>
        <v>1.1280280932411773E-2</v>
      </c>
      <c r="U73" s="19">
        <f t="shared" si="7"/>
        <v>-3.2607918733852298E-2</v>
      </c>
      <c r="V73" s="19">
        <f t="shared" si="8"/>
        <v>-6.0876265806432198E-3</v>
      </c>
    </row>
    <row r="74" spans="1:22" x14ac:dyDescent="0.25">
      <c r="A74" s="26">
        <f>Wellpath!E74</f>
        <v>6800</v>
      </c>
      <c r="B74" s="22">
        <v>0</v>
      </c>
      <c r="C74" s="22">
        <f>-SIN(Wellpath!$L74) * COS(Wellpath!$L74)</f>
        <v>-0.44253444452387214</v>
      </c>
      <c r="D74" s="22">
        <f>TAN(Dip) * SIN(Wellpath!$L74) * COS(Wellpath!$L74) * SIN(Wellpath!$O74)</f>
        <v>0.69084945421073896</v>
      </c>
      <c r="E74" s="20">
        <f>Model!$W$13*((drdp!B74+drdp!K74)*ASZ!$B74+(drdp!E74+drdp!N74)*ASZ!$C74+(drdp!H74+drdp!Q74)*ASZ!$D74)</f>
        <v>-3.7987319254380318E-3</v>
      </c>
      <c r="F74" s="20">
        <f>Model!$W$13*((drdp!C74+drdp!L74)*ASZ!$B74+(drdp!F74+drdp!O74)*ASZ!$C74+(drdp!I74+drdp!R74)*ASZ!$D74)</f>
        <v>-6.9659526078500907E-3</v>
      </c>
      <c r="G74" s="20">
        <f>Model!$W$13*((drdp!D74+drdp!M74)*ASZ!$B74+(drdp!G74+drdp!P74)*ASZ!$C74+(drdp!J74+drdp!S74)*ASZ!$D74)</f>
        <v>3.486640186885642E-3</v>
      </c>
      <c r="H74" s="18">
        <f>Model!$W$13*((drdp!B74)*ASZ!$B74+(drdp!E74)*ASZ!$C74+(drdp!H74)*ASZ!$D74)</f>
        <v>-1.8993659627190374E-3</v>
      </c>
      <c r="I74" s="18">
        <f>Model!$W$13*((drdp!C74)*ASZ!$B74+(drdp!F74)*ASZ!$C74+(drdp!I74)*ASZ!$D74)</f>
        <v>-3.4829763039250852E-3</v>
      </c>
      <c r="J74" s="18">
        <f>Model!$W$13*((drdp!D74)*ASZ!$B74+(drdp!G74)*ASZ!$C74+(drdp!J74)*ASZ!$D74)</f>
        <v>1.7433200934428403E-3</v>
      </c>
      <c r="K74" s="21">
        <f>SUM(E$3:E73)+H74</f>
        <v>-0.25002499046578747</v>
      </c>
      <c r="L74" s="21">
        <f>SUM(F$3:F73)+I74</f>
        <v>-5.2665723375849287E-2</v>
      </c>
      <c r="M74" s="21">
        <f>SUM(G$3:G73)+J74</f>
        <v>0.13616198691392148</v>
      </c>
      <c r="N74" s="21"/>
      <c r="O74" s="21"/>
      <c r="P74" s="21"/>
      <c r="Q74" s="19">
        <f t="shared" si="5"/>
        <v>6.2512495857417111E-2</v>
      </c>
      <c r="R74" s="19">
        <f t="shared" si="5"/>
        <v>2.7736784187014779E-3</v>
      </c>
      <c r="S74" s="19">
        <f t="shared" si="5"/>
        <v>1.8540086680346925E-2</v>
      </c>
      <c r="T74" s="19">
        <f t="shared" si="6"/>
        <v>1.3167746984920518E-2</v>
      </c>
      <c r="U74" s="19">
        <f t="shared" si="7"/>
        <v>-3.4043899479955897E-2</v>
      </c>
      <c r="V74" s="19">
        <f t="shared" si="8"/>
        <v>-7.1710695371145989E-3</v>
      </c>
    </row>
    <row r="75" spans="1:22" x14ac:dyDescent="0.25">
      <c r="A75" s="26">
        <f>Wellpath!E75</f>
        <v>6900</v>
      </c>
      <c r="B75" s="22">
        <v>0</v>
      </c>
      <c r="C75" s="22">
        <f>-SIN(Wellpath!$L75) * COS(Wellpath!$L75)</f>
        <v>-0.44277791614692447</v>
      </c>
      <c r="D75" s="22">
        <f>TAN(Dip) * SIN(Wellpath!$L75) * COS(Wellpath!$L75) * SIN(Wellpath!$O75)</f>
        <v>0.67189677785013036</v>
      </c>
      <c r="E75" s="20">
        <f>Model!$W$13*((drdp!B75+drdp!K75)*ASZ!$B75+(drdp!E75+drdp!N75)*ASZ!$C75+(drdp!H75+drdp!Q75)*ASZ!$D75)</f>
        <v>-2.9380301790051474E-3</v>
      </c>
      <c r="F75" s="20">
        <f>Model!$W$13*((drdp!C75+drdp!L75)*ASZ!$B75+(drdp!F75+drdp!O75)*ASZ!$C75+(drdp!I75+drdp!R75)*ASZ!$D75)</f>
        <v>-7.2652426807548456E-3</v>
      </c>
      <c r="G75" s="20">
        <f>Model!$W$13*((drdp!D75+drdp!M75)*ASZ!$B75+(drdp!G75+drdp!P75)*ASZ!$C75+(drdp!J75+drdp!S75)*ASZ!$D75)</f>
        <v>3.4915823887221196E-3</v>
      </c>
      <c r="H75" s="18">
        <f>Model!$W$13*((drdp!B75)*ASZ!$B75+(drdp!E75)*ASZ!$C75+(drdp!H75)*ASZ!$D75)</f>
        <v>-1.4690150895025629E-3</v>
      </c>
      <c r="I75" s="18">
        <f>Model!$W$13*((drdp!C75)*ASZ!$B75+(drdp!F75)*ASZ!$C75+(drdp!I75)*ASZ!$D75)</f>
        <v>-3.6326213403773959E-3</v>
      </c>
      <c r="J75" s="18">
        <f>Model!$W$13*((drdp!D75)*ASZ!$B75+(drdp!G75)*ASZ!$C75+(drdp!J75)*ASZ!$D75)</f>
        <v>1.745791194361047E-3</v>
      </c>
      <c r="K75" s="21">
        <f>SUM(E$3:E74)+H75</f>
        <v>-0.25339337151800906</v>
      </c>
      <c r="L75" s="21">
        <f>SUM(F$3:F74)+I75</f>
        <v>-5.9781321020151684E-2</v>
      </c>
      <c r="M75" s="21">
        <f>SUM(G$3:G74)+J75</f>
        <v>0.13965109820172533</v>
      </c>
      <c r="N75" s="21"/>
      <c r="O75" s="21"/>
      <c r="P75" s="21"/>
      <c r="Q75" s="19">
        <f t="shared" si="5"/>
        <v>6.4208200729263767E-2</v>
      </c>
      <c r="R75" s="19">
        <f t="shared" si="5"/>
        <v>3.5738063429144296E-3</v>
      </c>
      <c r="S75" s="19">
        <f t="shared" si="5"/>
        <v>1.9502429228947932E-2</v>
      </c>
      <c r="T75" s="19">
        <f t="shared" si="6"/>
        <v>1.514819048709666E-2</v>
      </c>
      <c r="U75" s="19">
        <f t="shared" si="7"/>
        <v>-3.5386662609527754E-2</v>
      </c>
      <c r="V75" s="19">
        <f t="shared" si="8"/>
        <v>-8.348527132414069E-3</v>
      </c>
    </row>
    <row r="76" spans="1:22" x14ac:dyDescent="0.25">
      <c r="A76" s="26">
        <f>Wellpath!E76</f>
        <v>7000</v>
      </c>
      <c r="B76" s="22">
        <v>0</v>
      </c>
      <c r="C76" s="22">
        <f>-SIN(Wellpath!$L76) * COS(Wellpath!$L76)</f>
        <v>-0.44510640230556336</v>
      </c>
      <c r="D76" s="22">
        <f>TAN(Dip) * SIN(Wellpath!$L76) * COS(Wellpath!$L76) * SIN(Wellpath!$O76)</f>
        <v>0.64941448730625895</v>
      </c>
      <c r="E76" s="20">
        <f>Model!$W$13*((drdp!B76+drdp!K76)*ASZ!$B76+(drdp!E76+drdp!N76)*ASZ!$C76+(drdp!H76+drdp!Q76)*ASZ!$D76)</f>
        <v>-2.070520764481137E-3</v>
      </c>
      <c r="F76" s="20">
        <f>Model!$W$13*((drdp!C76+drdp!L76)*ASZ!$B76+(drdp!F76+drdp!O76)*ASZ!$C76+(drdp!I76+drdp!R76)*ASZ!$D76)</f>
        <v>-7.4743910358915878E-3</v>
      </c>
      <c r="G76" s="20">
        <f>Model!$W$13*((drdp!D76+drdp!M76)*ASZ!$B76+(drdp!G76+drdp!P76)*ASZ!$C76+(drdp!J76+drdp!S76)*ASZ!$D76)</f>
        <v>3.5392793527473866E-3</v>
      </c>
      <c r="H76" s="18">
        <f>Model!$W$13*((drdp!B76)*ASZ!$B76+(drdp!E76)*ASZ!$C76+(drdp!H76)*ASZ!$D76)</f>
        <v>-1.0352603822405685E-3</v>
      </c>
      <c r="I76" s="18">
        <f>Model!$W$13*((drdp!C76)*ASZ!$B76+(drdp!F76)*ASZ!$C76+(drdp!I76)*ASZ!$D76)</f>
        <v>-3.7371955179457939E-3</v>
      </c>
      <c r="J76" s="18">
        <f>Model!$W$13*((drdp!D76)*ASZ!$B76+(drdp!G76)*ASZ!$C76+(drdp!J76)*ASZ!$D76)</f>
        <v>1.7696396763736933E-3</v>
      </c>
      <c r="K76" s="21">
        <f>SUM(E$3:E75)+H76</f>
        <v>-0.25589764698975215</v>
      </c>
      <c r="L76" s="21">
        <f>SUM(F$3:F75)+I76</f>
        <v>-6.7151137878474931E-2</v>
      </c>
      <c r="M76" s="21">
        <f>SUM(G$3:G75)+J76</f>
        <v>0.14316652907246011</v>
      </c>
      <c r="N76" s="21"/>
      <c r="O76" s="21"/>
      <c r="P76" s="21"/>
      <c r="Q76" s="19">
        <f t="shared" si="5"/>
        <v>6.54836057348918E-2</v>
      </c>
      <c r="R76" s="19">
        <f t="shared" si="5"/>
        <v>4.5092753183739506E-3</v>
      </c>
      <c r="S76" s="19">
        <f t="shared" si="5"/>
        <v>2.0496655046655564E-2</v>
      </c>
      <c r="T76" s="19">
        <f t="shared" si="6"/>
        <v>1.7183818175786153E-2</v>
      </c>
      <c r="U76" s="19">
        <f t="shared" si="7"/>
        <v>-3.6635977917332488E-2</v>
      </c>
      <c r="V76" s="19">
        <f t="shared" si="8"/>
        <v>-9.613795333327459E-3</v>
      </c>
    </row>
    <row r="77" spans="1:22" x14ac:dyDescent="0.25">
      <c r="A77" s="26">
        <f>Wellpath!E77</f>
        <v>7100</v>
      </c>
      <c r="B77" s="22">
        <v>0</v>
      </c>
      <c r="C77" s="22">
        <f>-SIN(Wellpath!$L77) * COS(Wellpath!$L77)</f>
        <v>-0.44932048557373311</v>
      </c>
      <c r="D77" s="22">
        <f>TAN(Dip) * SIN(Wellpath!$L77) * COS(Wellpath!$L77) * SIN(Wellpath!$O77)</f>
        <v>0.62347853560678135</v>
      </c>
      <c r="E77" s="20">
        <f>Model!$W$13*((drdp!B77+drdp!K77)*ASZ!$B77+(drdp!E77+drdp!N77)*ASZ!$C77+(drdp!H77+drdp!Q77)*ASZ!$D77)</f>
        <v>-6.1661059408953036E-4</v>
      </c>
      <c r="F77" s="20">
        <f>Model!$W$13*((drdp!C77+drdp!L77)*ASZ!$B77+(drdp!F77+drdp!O77)*ASZ!$C77+(drdp!I77+drdp!R77)*ASZ!$D77)</f>
        <v>-3.8771013188987403E-3</v>
      </c>
      <c r="G77" s="20">
        <f>Model!$W$13*((drdp!D77+drdp!M77)*ASZ!$B77+(drdp!G77+drdp!P77)*ASZ!$C77+(drdp!J77+drdp!S77)*ASZ!$D77)</f>
        <v>1.8530214905106363E-3</v>
      </c>
      <c r="H77" s="18">
        <f>Model!$W$13*((drdp!B77)*ASZ!$B77+(drdp!E77)*ASZ!$C77+(drdp!H77)*ASZ!$D77)</f>
        <v>-6.0357340846664423E-4</v>
      </c>
      <c r="I77" s="18">
        <f>Model!$W$13*((drdp!C77)*ASZ!$B77+(drdp!F77)*ASZ!$C77+(drdp!I77)*ASZ!$D77)</f>
        <v>-3.7951265846698306E-3</v>
      </c>
      <c r="J77" s="18">
        <f>Model!$W$13*((drdp!D77)*ASZ!$B77+(drdp!G77)*ASZ!$C77+(drdp!J77)*ASZ!$D77)</f>
        <v>1.8138424926689666E-3</v>
      </c>
      <c r="K77" s="21">
        <f>SUM(E$3:E76)+H77</f>
        <v>-0.25753648078045932</v>
      </c>
      <c r="L77" s="21">
        <f>SUM(F$3:F76)+I77</f>
        <v>-7.4683459981090564E-2</v>
      </c>
      <c r="M77" s="21">
        <f>SUM(G$3:G76)+J77</f>
        <v>0.14675001124150278</v>
      </c>
      <c r="N77" s="21"/>
      <c r="O77" s="21"/>
      <c r="P77" s="21"/>
      <c r="Q77" s="19">
        <f t="shared" si="5"/>
        <v>6.6325038932783895E-2</v>
      </c>
      <c r="R77" s="19">
        <f t="shared" si="5"/>
        <v>5.5776191947471557E-3</v>
      </c>
      <c r="S77" s="19">
        <f t="shared" si="5"/>
        <v>2.1535565799381193E-2</v>
      </c>
      <c r="T77" s="19">
        <f t="shared" si="6"/>
        <v>1.9233715456038334E-2</v>
      </c>
      <c r="U77" s="19">
        <f t="shared" si="7"/>
        <v>-3.7793481449629469E-2</v>
      </c>
      <c r="V77" s="19">
        <f t="shared" si="8"/>
        <v>-1.0959798591779363E-2</v>
      </c>
    </row>
    <row r="78" spans="1:22" x14ac:dyDescent="0.25">
      <c r="A78" s="26">
        <f>Wellpath!E78</f>
        <v>7102.16</v>
      </c>
      <c r="B78" s="22">
        <v>0</v>
      </c>
      <c r="C78" s="22">
        <f>-SIN(Wellpath!$L78) * COS(Wellpath!$L78)</f>
        <v>-0.44939702314958346</v>
      </c>
      <c r="D78" s="22">
        <f>TAN(Dip) * SIN(Wellpath!$L78) * COS(Wellpath!$L78) * SIN(Wellpath!$O78)</f>
        <v>0.62283297659494852</v>
      </c>
      <c r="E78" s="20">
        <f>Model!$W$13*((drdp!B78+drdp!K78)*ASZ!$B78+(drdp!E78+drdp!N78)*ASZ!$C78+(drdp!H78+drdp!Q78)*ASZ!$D78)</f>
        <v>-5.9391500103318198E-4</v>
      </c>
      <c r="F78" s="20">
        <f>Model!$W$13*((drdp!C78+drdp!L78)*ASZ!$B78+(drdp!F78+drdp!O78)*ASZ!$C78+(drdp!I78+drdp!R78)*ASZ!$D78)</f>
        <v>-3.7955245981846596E-3</v>
      </c>
      <c r="G78" s="20">
        <f>Model!$W$13*((drdp!D78+drdp!M78)*ASZ!$B78+(drdp!G78+drdp!P78)*ASZ!$C78+(drdp!J78+drdp!S78)*ASZ!$D78)</f>
        <v>1.814658345702872E-3</v>
      </c>
      <c r="H78" s="18">
        <f>Model!$W$13*((drdp!B78)*ASZ!$B78+(drdp!E78)*ASZ!$C78+(drdp!H78)*ASZ!$D78)</f>
        <v>-1.2828564022323276E-5</v>
      </c>
      <c r="I78" s="18">
        <f>Model!$W$13*((drdp!C78)*ASZ!$B78+(drdp!F78)*ASZ!$C78+(drdp!I78)*ASZ!$D78)</f>
        <v>-8.1983331320830557E-5</v>
      </c>
      <c r="J78" s="18">
        <f>Model!$W$13*((drdp!D78)*ASZ!$B78+(drdp!G78)*ASZ!$C78+(drdp!J78)*ASZ!$D78)</f>
        <v>3.9196620267202071E-5</v>
      </c>
      <c r="K78" s="21">
        <f>SUM(E$3:E77)+H78</f>
        <v>-0.25756234653010457</v>
      </c>
      <c r="L78" s="21">
        <f>SUM(F$3:F77)+I78</f>
        <v>-7.4847418046640288E-2</v>
      </c>
      <c r="M78" s="21">
        <f>SUM(G$3:G77)+J78</f>
        <v>0.14682838685961164</v>
      </c>
      <c r="N78" s="21"/>
      <c r="O78" s="21"/>
      <c r="P78" s="21"/>
      <c r="Q78" s="19">
        <f t="shared" si="5"/>
        <v>6.6338362350093674E-2</v>
      </c>
      <c r="R78" s="19">
        <f t="shared" si="5"/>
        <v>5.6021359882485345E-3</v>
      </c>
      <c r="S78" s="19">
        <f t="shared" si="5"/>
        <v>2.1558575187795775E-2</v>
      </c>
      <c r="T78" s="19">
        <f t="shared" si="6"/>
        <v>1.9277876623812369E-2</v>
      </c>
      <c r="U78" s="19">
        <f t="shared" si="7"/>
        <v>-3.7817463856791543E-2</v>
      </c>
      <c r="V78" s="19">
        <f t="shared" si="8"/>
        <v>-1.0989725652395178E-2</v>
      </c>
    </row>
    <row r="79" spans="1:22" x14ac:dyDescent="0.25">
      <c r="A79" s="26">
        <f>Wellpath!E79</f>
        <v>7200</v>
      </c>
      <c r="B79" s="22">
        <v>0</v>
      </c>
      <c r="C79" s="22">
        <f>-SIN(Wellpath!$L79) * COS(Wellpath!$L79)</f>
        <v>-0.44106343300883388</v>
      </c>
      <c r="D79" s="22">
        <f>TAN(Dip) * SIN(Wellpath!$L79) * COS(Wellpath!$L79) * SIN(Wellpath!$O79)</f>
        <v>0.5764256588304385</v>
      </c>
      <c r="E79" s="20">
        <f>Model!$W$13*((drdp!B79+drdp!K79)*ASZ!$B79+(drdp!E79+drdp!N79)*ASZ!$C79+(drdp!H79+drdp!Q79)*ASZ!$D79)</f>
        <v>-1.0574225569963903E-4</v>
      </c>
      <c r="F79" s="20">
        <f>Model!$W$13*((drdp!C79+drdp!L79)*ASZ!$B79+(drdp!F79+drdp!O79)*ASZ!$C79+(drdp!I79+drdp!R79)*ASZ!$D79)</f>
        <v>-7.2443007793754205E-3</v>
      </c>
      <c r="G79" s="20">
        <f>Model!$W$13*((drdp!D79+drdp!M79)*ASZ!$B79+(drdp!G79+drdp!P79)*ASZ!$C79+(drdp!J79+drdp!S79)*ASZ!$D79)</f>
        <v>3.4196218959153305E-3</v>
      </c>
      <c r="H79" s="18">
        <f>Model!$W$13*((drdp!B79)*ASZ!$B79+(drdp!E79)*ASZ!$C79+(drdp!H79)*ASZ!$D79)</f>
        <v>-5.2293885451135226E-5</v>
      </c>
      <c r="I79" s="18">
        <f>Model!$W$13*((drdp!C79)*ASZ!$B79+(drdp!F79)*ASZ!$C79+(drdp!I79)*ASZ!$D79)</f>
        <v>-3.5826040651743178E-3</v>
      </c>
      <c r="J79" s="18">
        <f>Model!$W$13*((drdp!D79)*ASZ!$B79+(drdp!G79)*ASZ!$C79+(drdp!J79)*ASZ!$D79)</f>
        <v>1.691143379985615E-3</v>
      </c>
      <c r="K79" s="21">
        <f>SUM(E$3:E78)+H79</f>
        <v>-0.25819572685256653</v>
      </c>
      <c r="L79" s="21">
        <f>SUM(F$3:F78)+I79</f>
        <v>-8.2143563378678439E-2</v>
      </c>
      <c r="M79" s="21">
        <f>SUM(G$3:G78)+J79</f>
        <v>0.15029499196503293</v>
      </c>
      <c r="N79" s="21"/>
      <c r="O79" s="21"/>
      <c r="P79" s="21"/>
      <c r="Q79" s="19">
        <f t="shared" si="5"/>
        <v>6.6665033364925144E-2</v>
      </c>
      <c r="R79" s="19">
        <f t="shared" si="5"/>
        <v>6.7475650045469614E-3</v>
      </c>
      <c r="S79" s="19">
        <f t="shared" si="5"/>
        <v>2.2588584609769313E-2</v>
      </c>
      <c r="T79" s="19">
        <f t="shared" si="6"/>
        <v>2.1209117052817746E-2</v>
      </c>
      <c r="U79" s="19">
        <f t="shared" si="7"/>
        <v>-3.8805524692712326E-2</v>
      </c>
      <c r="V79" s="19">
        <f t="shared" si="8"/>
        <v>-1.2345766197977649E-2</v>
      </c>
    </row>
    <row r="80" spans="1:22" x14ac:dyDescent="0.25">
      <c r="A80" s="26">
        <f>Wellpath!E80</f>
        <v>7300</v>
      </c>
      <c r="B80" s="22">
        <v>0</v>
      </c>
      <c r="C80" s="22">
        <f>-SIN(Wellpath!$L80) * COS(Wellpath!$L80)</f>
        <v>-0.43396943856822173</v>
      </c>
      <c r="D80" s="22">
        <f>TAN(Dip) * SIN(Wellpath!$L80) * COS(Wellpath!$L80) * SIN(Wellpath!$O80)</f>
        <v>0.52477866288588793</v>
      </c>
      <c r="E80" s="20">
        <f>Model!$W$13*((drdp!B80+drdp!K80)*ASZ!$B80+(drdp!E80+drdp!N80)*ASZ!$C80+(drdp!H80+drdp!Q80)*ASZ!$D80)</f>
        <v>9.5796498965451844E-4</v>
      </c>
      <c r="F80" s="20">
        <f>Model!$W$13*((drdp!C80+drdp!L80)*ASZ!$B80+(drdp!F80+drdp!O80)*ASZ!$C80+(drdp!I80+drdp!R80)*ASZ!$D80)</f>
        <v>-6.9218626968844815E-3</v>
      </c>
      <c r="G80" s="20">
        <f>Model!$W$13*((drdp!D80+drdp!M80)*ASZ!$B80+(drdp!G80+drdp!P80)*ASZ!$C80+(drdp!J80+drdp!S80)*ASZ!$D80)</f>
        <v>3.3178372757110622E-3</v>
      </c>
      <c r="H80" s="18">
        <f>Model!$W$13*((drdp!B80)*ASZ!$B80+(drdp!E80)*ASZ!$C80+(drdp!H80)*ASZ!$D80)</f>
        <v>4.7898249482725922E-4</v>
      </c>
      <c r="I80" s="18">
        <f>Model!$W$13*((drdp!C80)*ASZ!$B80+(drdp!F80)*ASZ!$C80+(drdp!I80)*ASZ!$D80)</f>
        <v>-3.4609313484422408E-3</v>
      </c>
      <c r="J80" s="18">
        <f>Model!$W$13*((drdp!D80)*ASZ!$B80+(drdp!G80)*ASZ!$C80+(drdp!J80)*ASZ!$D80)</f>
        <v>1.6589186378555311E-3</v>
      </c>
      <c r="K80" s="21">
        <f>SUM(E$3:E79)+H80</f>
        <v>-0.25777019272798779</v>
      </c>
      <c r="L80" s="21">
        <f>SUM(F$3:F79)+I80</f>
        <v>-8.9266191441321779E-2</v>
      </c>
      <c r="M80" s="21">
        <f>SUM(G$3:G79)+J80</f>
        <v>0.15368238911881818</v>
      </c>
      <c r="N80" s="21"/>
      <c r="O80" s="21"/>
      <c r="P80" s="21"/>
      <c r="Q80" s="19">
        <f t="shared" si="5"/>
        <v>6.6445472259023974E-2</v>
      </c>
      <c r="R80" s="19">
        <f t="shared" si="5"/>
        <v>7.9684529344387096E-3</v>
      </c>
      <c r="S80" s="19">
        <f t="shared" si="5"/>
        <v>2.3618276725267843E-2</v>
      </c>
      <c r="T80" s="19">
        <f t="shared" si="6"/>
        <v>2.3010163371922968E-2</v>
      </c>
      <c r="U80" s="19">
        <f t="shared" si="7"/>
        <v>-3.9614739062055378E-2</v>
      </c>
      <c r="V80" s="19">
        <f t="shared" si="8"/>
        <v>-1.371864156824013E-2</v>
      </c>
    </row>
    <row r="81" spans="1:22" x14ac:dyDescent="0.25">
      <c r="A81" s="26">
        <f>Wellpath!E81</f>
        <v>7400</v>
      </c>
      <c r="B81" s="22">
        <v>0</v>
      </c>
      <c r="C81" s="22">
        <f>-SIN(Wellpath!$L81) * COS(Wellpath!$L81)</f>
        <v>-0.42876332809682616</v>
      </c>
      <c r="D81" s="22">
        <f>TAN(Dip) * SIN(Wellpath!$L81) * COS(Wellpath!$L81) * SIN(Wellpath!$O81)</f>
        <v>0.46936278504978912</v>
      </c>
      <c r="E81" s="20">
        <f>Model!$W$13*((drdp!B81+drdp!K81)*ASZ!$B81+(drdp!E81+drdp!N81)*ASZ!$C81+(drdp!H81+drdp!Q81)*ASZ!$D81)</f>
        <v>1.9611972032677724E-3</v>
      </c>
      <c r="F81" s="20">
        <f>Model!$W$13*((drdp!C81+drdp!L81)*ASZ!$B81+(drdp!F81+drdp!O81)*ASZ!$C81+(drdp!I81+drdp!R81)*ASZ!$D81)</f>
        <v>-6.3959018133880703E-3</v>
      </c>
      <c r="G81" s="20">
        <f>Model!$W$13*((drdp!D81+drdp!M81)*ASZ!$B81+(drdp!G81+drdp!P81)*ASZ!$C81+(drdp!J81+drdp!S81)*ASZ!$D81)</f>
        <v>3.2196544416517791E-3</v>
      </c>
      <c r="H81" s="18">
        <f>Model!$W$13*((drdp!B81)*ASZ!$B81+(drdp!E81)*ASZ!$C81+(drdp!H81)*ASZ!$D81)</f>
        <v>9.8059860163388622E-4</v>
      </c>
      <c r="I81" s="18">
        <f>Model!$W$13*((drdp!C81)*ASZ!$B81+(drdp!F81)*ASZ!$C81+(drdp!I81)*ASZ!$D81)</f>
        <v>-3.1979509066940351E-3</v>
      </c>
      <c r="J81" s="18">
        <f>Model!$W$13*((drdp!D81)*ASZ!$B81+(drdp!G81)*ASZ!$C81+(drdp!J81)*ASZ!$D81)</f>
        <v>1.6098272208258896E-3</v>
      </c>
      <c r="K81" s="21">
        <f>SUM(E$3:E80)+H81</f>
        <v>-0.25631061163152663</v>
      </c>
      <c r="L81" s="21">
        <f>SUM(F$3:F80)+I81</f>
        <v>-9.5925073696458057E-2</v>
      </c>
      <c r="M81" s="21">
        <f>SUM(G$3:G80)+J81</f>
        <v>0.1569511349774996</v>
      </c>
      <c r="N81" s="21"/>
      <c r="O81" s="21"/>
      <c r="P81" s="21"/>
      <c r="Q81" s="19">
        <f t="shared" si="5"/>
        <v>6.5695129634927268E-2</v>
      </c>
      <c r="R81" s="19">
        <f t="shared" si="5"/>
        <v>9.2016197636709089E-3</v>
      </c>
      <c r="S81" s="19">
        <f t="shared" si="5"/>
        <v>2.4633658770725299E-2</v>
      </c>
      <c r="T81" s="19">
        <f t="shared" si="6"/>
        <v>2.4586614309938432E-2</v>
      </c>
      <c r="U81" s="19">
        <f t="shared" si="7"/>
        <v>-4.0228241402345218E-2</v>
      </c>
      <c r="V81" s="19">
        <f t="shared" si="8"/>
        <v>-1.5055549189459385E-2</v>
      </c>
    </row>
    <row r="82" spans="1:22" x14ac:dyDescent="0.25">
      <c r="A82" s="26">
        <f>Wellpath!E82</f>
        <v>7500</v>
      </c>
      <c r="B82" s="22">
        <v>0</v>
      </c>
      <c r="C82" s="22">
        <f>-SIN(Wellpath!$L82) * COS(Wellpath!$L82)</f>
        <v>-0.42595489391751307</v>
      </c>
      <c r="D82" s="22">
        <f>TAN(Dip) * SIN(Wellpath!$L82) * COS(Wellpath!$L82) * SIN(Wellpath!$O82)</f>
        <v>0.41090425337622777</v>
      </c>
      <c r="E82" s="20">
        <f>Model!$W$13*((drdp!B82+drdp!K82)*ASZ!$B82+(drdp!E82+drdp!N82)*ASZ!$C82+(drdp!H82+drdp!Q82)*ASZ!$D82)</f>
        <v>2.8814783285328483E-3</v>
      </c>
      <c r="F82" s="20">
        <f>Model!$W$13*((drdp!C82+drdp!L82)*ASZ!$B82+(drdp!F82+drdp!O82)*ASZ!$C82+(drdp!I82+drdp!R82)*ASZ!$D82)</f>
        <v>-5.7567916096618226E-3</v>
      </c>
      <c r="G82" s="20">
        <f>Model!$W$13*((drdp!D82+drdp!M82)*ASZ!$B82+(drdp!G82+drdp!P82)*ASZ!$C82+(drdp!J82+drdp!S82)*ASZ!$D82)</f>
        <v>3.1679555940194309E-3</v>
      </c>
      <c r="H82" s="18">
        <f>Model!$W$13*((drdp!B82)*ASZ!$B82+(drdp!E82)*ASZ!$C82+(drdp!H82)*ASZ!$D82)</f>
        <v>1.4407391642664242E-3</v>
      </c>
      <c r="I82" s="18">
        <f>Model!$W$13*((drdp!C82)*ASZ!$B82+(drdp!F82)*ASZ!$C82+(drdp!I82)*ASZ!$D82)</f>
        <v>-2.8783958048309113E-3</v>
      </c>
      <c r="J82" s="18">
        <f>Model!$W$13*((drdp!D82)*ASZ!$B82+(drdp!G82)*ASZ!$C82+(drdp!J82)*ASZ!$D82)</f>
        <v>1.5839777970097155E-3</v>
      </c>
      <c r="K82" s="21">
        <f>SUM(E$3:E81)+H82</f>
        <v>-0.25388927386562637</v>
      </c>
      <c r="L82" s="21">
        <f>SUM(F$3:F81)+I82</f>
        <v>-0.10200142040798302</v>
      </c>
      <c r="M82" s="21">
        <f>SUM(G$3:G81)+J82</f>
        <v>0.16014493999533522</v>
      </c>
      <c r="N82" s="21"/>
      <c r="O82" s="21"/>
      <c r="P82" s="21"/>
      <c r="Q82" s="19">
        <f t="shared" si="5"/>
        <v>6.4459763384015031E-2</v>
      </c>
      <c r="R82" s="19">
        <f t="shared" si="5"/>
        <v>1.0404289765246095E-2</v>
      </c>
      <c r="S82" s="19">
        <f t="shared" si="5"/>
        <v>2.5646401806109519E-2</v>
      </c>
      <c r="T82" s="19">
        <f t="shared" si="6"/>
        <v>2.589706656064529E-2</v>
      </c>
      <c r="U82" s="19">
        <f t="shared" si="7"/>
        <v>-4.0659082528669968E-2</v>
      </c>
      <c r="V82" s="19">
        <f t="shared" si="8"/>
        <v>-1.6335011350675402E-2</v>
      </c>
    </row>
    <row r="83" spans="1:22" x14ac:dyDescent="0.25">
      <c r="A83" s="26">
        <f>Wellpath!E83</f>
        <v>7600</v>
      </c>
      <c r="B83" s="22">
        <v>0</v>
      </c>
      <c r="C83" s="22">
        <f>-SIN(Wellpath!$L83) * COS(Wellpath!$L83)</f>
        <v>-0.42558887523711819</v>
      </c>
      <c r="D83" s="22">
        <f>TAN(Dip) * SIN(Wellpath!$L83) * COS(Wellpath!$L83) * SIN(Wellpath!$O83)</f>
        <v>0.34996900189955027</v>
      </c>
      <c r="E83" s="20">
        <f>Model!$W$13*((drdp!B83+drdp!K83)*ASZ!$B83+(drdp!E83+drdp!N83)*ASZ!$C83+(drdp!H83+drdp!Q83)*ASZ!$D83)</f>
        <v>3.7000325602262402E-3</v>
      </c>
      <c r="F83" s="20">
        <f>Model!$W$13*((drdp!C83+drdp!L83)*ASZ!$B83+(drdp!F83+drdp!O83)*ASZ!$C83+(drdp!I83+drdp!R83)*ASZ!$D83)</f>
        <v>-5.0141519269736538E-3</v>
      </c>
      <c r="G83" s="20">
        <f>Model!$W$13*((drdp!D83+drdp!M83)*ASZ!$B83+(drdp!G83+drdp!P83)*ASZ!$C83+(drdp!J83+drdp!S83)*ASZ!$D83)</f>
        <v>3.161280369425827E-3</v>
      </c>
      <c r="H83" s="18">
        <f>Model!$W$13*((drdp!B83)*ASZ!$B83+(drdp!E83)*ASZ!$C83+(drdp!H83)*ASZ!$D83)</f>
        <v>1.8500162801131201E-3</v>
      </c>
      <c r="I83" s="18">
        <f>Model!$W$13*((drdp!C83)*ASZ!$B83+(drdp!F83)*ASZ!$C83+(drdp!I83)*ASZ!$D83)</f>
        <v>-2.5070759634868269E-3</v>
      </c>
      <c r="J83" s="18">
        <f>Model!$W$13*((drdp!D83)*ASZ!$B83+(drdp!G83)*ASZ!$C83+(drdp!J83)*ASZ!$D83)</f>
        <v>1.5806401847129135E-3</v>
      </c>
      <c r="K83" s="21">
        <f>SUM(E$3:E82)+H83</f>
        <v>-0.25059851842124681</v>
      </c>
      <c r="L83" s="21">
        <f>SUM(F$3:F82)+I83</f>
        <v>-0.10738689217630075</v>
      </c>
      <c r="M83" s="21">
        <f>SUM(G$3:G82)+J83</f>
        <v>0.16330955797705785</v>
      </c>
      <c r="N83" s="21"/>
      <c r="O83" s="21"/>
      <c r="P83" s="21"/>
      <c r="Q83" s="19">
        <f t="shared" si="5"/>
        <v>6.2799617434923974E-2</v>
      </c>
      <c r="R83" s="19">
        <f t="shared" si="5"/>
        <v>1.1531944611284444E-2</v>
      </c>
      <c r="S83" s="19">
        <f t="shared" si="5"/>
        <v>2.6670011726662019E-2</v>
      </c>
      <c r="T83" s="19">
        <f t="shared" si="6"/>
        <v>2.6910996077243149E-2</v>
      </c>
      <c r="U83" s="19">
        <f t="shared" si="7"/>
        <v>-4.0925133273079402E-2</v>
      </c>
      <c r="V83" s="19">
        <f t="shared" si="8"/>
        <v>-1.7537305893841646E-2</v>
      </c>
    </row>
    <row r="84" spans="1:22" x14ac:dyDescent="0.25">
      <c r="A84" s="26">
        <f>Wellpath!E84</f>
        <v>7700</v>
      </c>
      <c r="B84" s="22">
        <v>0</v>
      </c>
      <c r="C84" s="22">
        <f>-SIN(Wellpath!$L84) * COS(Wellpath!$L84)</f>
        <v>-0.42786285138058372</v>
      </c>
      <c r="D84" s="22">
        <f>TAN(Dip) * SIN(Wellpath!$L84) * COS(Wellpath!$L84) * SIN(Wellpath!$O84)</f>
        <v>0.28731726089988191</v>
      </c>
      <c r="E84" s="20">
        <f>Model!$W$13*((drdp!B84+drdp!K84)*ASZ!$B84+(drdp!E84+drdp!N84)*ASZ!$C84+(drdp!H84+drdp!Q84)*ASZ!$D84)</f>
        <v>4.4017259828006867E-3</v>
      </c>
      <c r="F84" s="20">
        <f>Model!$W$13*((drdp!C84+drdp!L84)*ASZ!$B84+(drdp!F84+drdp!O84)*ASZ!$C84+(drdp!I84+drdp!R84)*ASZ!$D84)</f>
        <v>-4.1845558423524694E-3</v>
      </c>
      <c r="G84" s="20">
        <f>Model!$W$13*((drdp!D84+drdp!M84)*ASZ!$B84+(drdp!G84+drdp!P84)*ASZ!$C84+(drdp!J84+drdp!S84)*ASZ!$D84)</f>
        <v>3.2029844719174078E-3</v>
      </c>
      <c r="H84" s="18">
        <f>Model!$W$13*((drdp!B84)*ASZ!$B84+(drdp!E84)*ASZ!$C84+(drdp!H84)*ASZ!$D84)</f>
        <v>2.2008629914003434E-3</v>
      </c>
      <c r="I84" s="18">
        <f>Model!$W$13*((drdp!C84)*ASZ!$B84+(drdp!F84)*ASZ!$C84+(drdp!I84)*ASZ!$D84)</f>
        <v>-2.0922779211762347E-3</v>
      </c>
      <c r="J84" s="18">
        <f>Model!$W$13*((drdp!D84)*ASZ!$B84+(drdp!G84)*ASZ!$C84+(drdp!J84)*ASZ!$D84)</f>
        <v>1.6014922359587039E-3</v>
      </c>
      <c r="K84" s="21">
        <f>SUM(E$3:E83)+H84</f>
        <v>-0.24654763914973332</v>
      </c>
      <c r="L84" s="21">
        <f>SUM(F$3:F83)+I84</f>
        <v>-0.11198624606096381</v>
      </c>
      <c r="M84" s="21">
        <f>SUM(G$3:G83)+J84</f>
        <v>0.16649169039772949</v>
      </c>
      <c r="N84" s="21"/>
      <c r="O84" s="21"/>
      <c r="P84" s="21"/>
      <c r="Q84" s="19">
        <f t="shared" si="5"/>
        <v>6.0785738370307117E-2</v>
      </c>
      <c r="R84" s="19">
        <f t="shared" si="5"/>
        <v>1.2540919306826733E-2</v>
      </c>
      <c r="S84" s="19">
        <f t="shared" si="5"/>
        <v>2.771948297149341E-2</v>
      </c>
      <c r="T84" s="19">
        <f t="shared" si="6"/>
        <v>2.7609944583571751E-2</v>
      </c>
      <c r="U84" s="19">
        <f t="shared" si="7"/>
        <v>-4.1048133205608531E-2</v>
      </c>
      <c r="V84" s="19">
        <f t="shared" si="8"/>
        <v>-1.864477940798594E-2</v>
      </c>
    </row>
    <row r="85" spans="1:22" x14ac:dyDescent="0.25">
      <c r="A85" s="26">
        <f>Wellpath!E85</f>
        <v>7800</v>
      </c>
      <c r="B85" s="22">
        <v>0</v>
      </c>
      <c r="C85" s="22">
        <f>-SIN(Wellpath!$L85) * COS(Wellpath!$L85)</f>
        <v>-0.43248815379663536</v>
      </c>
      <c r="D85" s="22">
        <f>TAN(Dip) * SIN(Wellpath!$L85) * COS(Wellpath!$L85) * SIN(Wellpath!$O85)</f>
        <v>0.22339140973867921</v>
      </c>
      <c r="E85" s="20">
        <f>Model!$W$13*((drdp!B85+drdp!K85)*ASZ!$B85+(drdp!E85+drdp!N85)*ASZ!$C85+(drdp!H85+drdp!Q85)*ASZ!$D85)</f>
        <v>4.9749278090438897E-3</v>
      </c>
      <c r="F85" s="20">
        <f>Model!$W$13*((drdp!C85+drdp!L85)*ASZ!$B85+(drdp!F85+drdp!O85)*ASZ!$C85+(drdp!I85+drdp!R85)*ASZ!$D85)</f>
        <v>-3.2800509440780385E-3</v>
      </c>
      <c r="G85" s="20">
        <f>Model!$W$13*((drdp!D85+drdp!M85)*ASZ!$B85+(drdp!G85+drdp!P85)*ASZ!$C85+(drdp!J85+drdp!S85)*ASZ!$D85)</f>
        <v>3.2895804418836402E-3</v>
      </c>
      <c r="H85" s="18">
        <f>Model!$W$13*((drdp!B85)*ASZ!$B85+(drdp!E85)*ASZ!$C85+(drdp!H85)*ASZ!$D85)</f>
        <v>2.4874639045219448E-3</v>
      </c>
      <c r="I85" s="18">
        <f>Model!$W$13*((drdp!C85)*ASZ!$B85+(drdp!F85)*ASZ!$C85+(drdp!I85)*ASZ!$D85)</f>
        <v>-1.6400254720390192E-3</v>
      </c>
      <c r="J85" s="18">
        <f>Model!$W$13*((drdp!D85)*ASZ!$B85+(drdp!G85)*ASZ!$C85+(drdp!J85)*ASZ!$D85)</f>
        <v>1.6447902209418201E-3</v>
      </c>
      <c r="K85" s="21">
        <f>SUM(E$3:E84)+H85</f>
        <v>-0.24185931225381102</v>
      </c>
      <c r="L85" s="21">
        <f>SUM(F$3:F84)+I85</f>
        <v>-0.11571854945417907</v>
      </c>
      <c r="M85" s="21">
        <f>SUM(G$3:G84)+J85</f>
        <v>0.16973797285463002</v>
      </c>
      <c r="N85" s="21"/>
      <c r="O85" s="21"/>
      <c r="P85" s="21"/>
      <c r="Q85" s="19">
        <f t="shared" si="5"/>
        <v>5.8495926923886464E-2</v>
      </c>
      <c r="R85" s="19">
        <f t="shared" si="5"/>
        <v>1.3390782687779287E-2</v>
      </c>
      <c r="S85" s="19">
        <f t="shared" si="5"/>
        <v>2.8810979428799118E-2</v>
      </c>
      <c r="T85" s="19">
        <f t="shared" si="6"/>
        <v>2.7987608785996369E-2</v>
      </c>
      <c r="U85" s="19">
        <f t="shared" si="7"/>
        <v>-4.1052709377976858E-2</v>
      </c>
      <c r="V85" s="19">
        <f t="shared" si="8"/>
        <v>-1.9641832006030608E-2</v>
      </c>
    </row>
    <row r="86" spans="1:22" x14ac:dyDescent="0.25">
      <c r="A86" s="26">
        <f>Wellpath!E86</f>
        <v>7900</v>
      </c>
      <c r="B86" s="22">
        <v>0</v>
      </c>
      <c r="C86" s="22">
        <f>-SIN(Wellpath!$L86) * COS(Wellpath!$L86)</f>
        <v>-0.43907500845763858</v>
      </c>
      <c r="D86" s="22">
        <f>TAN(Dip) * SIN(Wellpath!$L86) * COS(Wellpath!$L86) * SIN(Wellpath!$O86)</f>
        <v>0.1591409214835833</v>
      </c>
      <c r="E86" s="20">
        <f>Model!$W$13*((drdp!B86+drdp!K86)*ASZ!$B86+(drdp!E86+drdp!N86)*ASZ!$C86+(drdp!H86+drdp!Q86)*ASZ!$D86)</f>
        <v>5.4074325414414162E-3</v>
      </c>
      <c r="F86" s="20">
        <f>Model!$W$13*((drdp!C86+drdp!L86)*ASZ!$B86+(drdp!F86+drdp!O86)*ASZ!$C86+(drdp!I86+drdp!R86)*ASZ!$D86)</f>
        <v>-2.3220728117599324E-3</v>
      </c>
      <c r="G86" s="20">
        <f>Model!$W$13*((drdp!D86+drdp!M86)*ASZ!$B86+(drdp!G86+drdp!P86)*ASZ!$C86+(drdp!J86+drdp!S86)*ASZ!$D86)</f>
        <v>3.417303691420865E-3</v>
      </c>
      <c r="H86" s="18">
        <f>Model!$W$13*((drdp!B86)*ASZ!$B86+(drdp!E86)*ASZ!$C86+(drdp!H86)*ASZ!$D86)</f>
        <v>2.7037162707207081E-3</v>
      </c>
      <c r="I86" s="18">
        <f>Model!$W$13*((drdp!C86)*ASZ!$B86+(drdp!F86)*ASZ!$C86+(drdp!I86)*ASZ!$D86)</f>
        <v>-1.1610364058799662E-3</v>
      </c>
      <c r="J86" s="18">
        <f>Model!$W$13*((drdp!D86)*ASZ!$B86+(drdp!G86)*ASZ!$C86+(drdp!J86)*ASZ!$D86)</f>
        <v>1.7086518457104325E-3</v>
      </c>
      <c r="K86" s="21">
        <f>SUM(E$3:E85)+H86</f>
        <v>-0.23666813207856838</v>
      </c>
      <c r="L86" s="21">
        <f>SUM(F$3:F85)+I86</f>
        <v>-0.11851961133209807</v>
      </c>
      <c r="M86" s="21">
        <f>SUM(G$3:G85)+J86</f>
        <v>0.17309141492128224</v>
      </c>
      <c r="N86" s="21"/>
      <c r="O86" s="21"/>
      <c r="P86" s="21"/>
      <c r="Q86" s="19">
        <f t="shared" si="5"/>
        <v>5.6011804741558688E-2</v>
      </c>
      <c r="R86" s="19">
        <f t="shared" si="5"/>
        <v>1.4046898270311589E-2</v>
      </c>
      <c r="S86" s="19">
        <f t="shared" si="5"/>
        <v>2.9960637919451489E-2</v>
      </c>
      <c r="T86" s="19">
        <f t="shared" si="6"/>
        <v>2.8049815028645574E-2</v>
      </c>
      <c r="U86" s="19">
        <f t="shared" si="7"/>
        <v>-4.0965221848256309E-2</v>
      </c>
      <c r="V86" s="19">
        <f t="shared" si="8"/>
        <v>-2.0514727221393293E-2</v>
      </c>
    </row>
    <row r="87" spans="1:22" x14ac:dyDescent="0.25">
      <c r="A87" s="26">
        <f>Wellpath!E87</f>
        <v>8000</v>
      </c>
      <c r="B87" s="22">
        <v>0</v>
      </c>
      <c r="C87" s="22">
        <f>-SIN(Wellpath!$L87) * COS(Wellpath!$L87)</f>
        <v>-0.44731131934955115</v>
      </c>
      <c r="D87" s="22">
        <f>TAN(Dip) * SIN(Wellpath!$L87) * COS(Wellpath!$L87) * SIN(Wellpath!$O87)</f>
        <v>9.5294610606108096E-2</v>
      </c>
      <c r="E87" s="20">
        <f>Model!$W$13*((drdp!B87+drdp!K87)*ASZ!$B87+(drdp!E87+drdp!N87)*ASZ!$C87+(drdp!H87+drdp!Q87)*ASZ!$D87)</f>
        <v>5.6947601259918325E-3</v>
      </c>
      <c r="F87" s="20">
        <f>Model!$W$13*((drdp!C87+drdp!L87)*ASZ!$B87+(drdp!F87+drdp!O87)*ASZ!$C87+(drdp!I87+drdp!R87)*ASZ!$D87)</f>
        <v>-1.3309066379105026E-3</v>
      </c>
      <c r="G87" s="20">
        <f>Model!$W$13*((drdp!D87+drdp!M87)*ASZ!$B87+(drdp!G87+drdp!P87)*ASZ!$C87+(drdp!J87+drdp!S87)*ASZ!$D87)</f>
        <v>3.5851895048561919E-3</v>
      </c>
      <c r="H87" s="18">
        <f>Model!$W$13*((drdp!B87)*ASZ!$B87+(drdp!E87)*ASZ!$C87+(drdp!H87)*ASZ!$D87)</f>
        <v>2.8473800629959163E-3</v>
      </c>
      <c r="I87" s="18">
        <f>Model!$W$13*((drdp!C87)*ASZ!$B87+(drdp!F87)*ASZ!$C87+(drdp!I87)*ASZ!$D87)</f>
        <v>-6.654533189552513E-4</v>
      </c>
      <c r="J87" s="18">
        <f>Model!$W$13*((drdp!D87)*ASZ!$B87+(drdp!G87)*ASZ!$C87+(drdp!J87)*ASZ!$D87)</f>
        <v>1.792594752428096E-3</v>
      </c>
      <c r="K87" s="21">
        <f>SUM(E$3:E86)+H87</f>
        <v>-0.23111703574485176</v>
      </c>
      <c r="L87" s="21">
        <f>SUM(F$3:F86)+I87</f>
        <v>-0.12034610105693327</v>
      </c>
      <c r="M87" s="21">
        <f>SUM(G$3:G86)+J87</f>
        <v>0.1765926615194208</v>
      </c>
      <c r="N87" s="21"/>
      <c r="O87" s="21"/>
      <c r="P87" s="21"/>
      <c r="Q87" s="19">
        <f t="shared" si="5"/>
        <v>5.3415084211487086E-2</v>
      </c>
      <c r="R87" s="19">
        <f t="shared" si="5"/>
        <v>1.4483184039605596E-2</v>
      </c>
      <c r="S87" s="19">
        <f t="shared" si="5"/>
        <v>3.1184968102512721E-2</v>
      </c>
      <c r="T87" s="19">
        <f t="shared" si="6"/>
        <v>2.7814034139728789E-2</v>
      </c>
      <c r="U87" s="19">
        <f t="shared" si="7"/>
        <v>-4.0813572464662481E-2</v>
      </c>
      <c r="V87" s="19">
        <f t="shared" si="8"/>
        <v>-2.1252238289129026E-2</v>
      </c>
    </row>
    <row r="88" spans="1:22" x14ac:dyDescent="0.25">
      <c r="A88" s="26">
        <f>Wellpath!E88</f>
        <v>8100</v>
      </c>
      <c r="B88" s="22">
        <v>0</v>
      </c>
      <c r="C88" s="22">
        <f>-SIN(Wellpath!$L88) * COS(Wellpath!$L88)</f>
        <v>-0.4565595115982678</v>
      </c>
      <c r="D88" s="22">
        <f>TAN(Dip) * SIN(Wellpath!$L88) * COS(Wellpath!$L88) * SIN(Wellpath!$O88)</f>
        <v>3.2380011198624763E-2</v>
      </c>
      <c r="E88" s="20">
        <f>Model!$W$13*((drdp!B88+drdp!K88)*ASZ!$B88+(drdp!E88+drdp!N88)*ASZ!$C88+(drdp!H88+drdp!Q88)*ASZ!$D88)</f>
        <v>5.8346353033544487E-3</v>
      </c>
      <c r="F88" s="20">
        <f>Model!$W$13*((drdp!C88+drdp!L88)*ASZ!$B88+(drdp!F88+drdp!O88)*ASZ!$C88+(drdp!I88+drdp!R88)*ASZ!$D88)</f>
        <v>-3.2355073569832532E-4</v>
      </c>
      <c r="G88" s="20">
        <f>Model!$W$13*((drdp!D88+drdp!M88)*ASZ!$B88+(drdp!G88+drdp!P88)*ASZ!$C88+(drdp!J88+drdp!S88)*ASZ!$D88)</f>
        <v>3.7865244593287325E-3</v>
      </c>
      <c r="H88" s="18">
        <f>Model!$W$13*((drdp!B88)*ASZ!$B88+(drdp!E88)*ASZ!$C88+(drdp!H88)*ASZ!$D88)</f>
        <v>2.9173176516772243E-3</v>
      </c>
      <c r="I88" s="18">
        <f>Model!$W$13*((drdp!C88)*ASZ!$B88+(drdp!F88)*ASZ!$C88+(drdp!I88)*ASZ!$D88)</f>
        <v>-1.6177536784916266E-4</v>
      </c>
      <c r="J88" s="18">
        <f>Model!$W$13*((drdp!D88)*ASZ!$B88+(drdp!G88)*ASZ!$C88+(drdp!J88)*ASZ!$D88)</f>
        <v>1.8932622296643662E-3</v>
      </c>
      <c r="K88" s="21">
        <f>SUM(E$3:E87)+H88</f>
        <v>-0.22535233803017865</v>
      </c>
      <c r="L88" s="21">
        <f>SUM(F$3:F87)+I88</f>
        <v>-0.12117332974373769</v>
      </c>
      <c r="M88" s="21">
        <f>SUM(G$3:G87)+J88</f>
        <v>0.18027851850151327</v>
      </c>
      <c r="N88" s="21"/>
      <c r="O88" s="21"/>
      <c r="P88" s="21"/>
      <c r="Q88" s="19">
        <f t="shared" si="5"/>
        <v>5.0783676255667903E-2</v>
      </c>
      <c r="R88" s="19">
        <f t="shared" si="5"/>
        <v>1.4682975841184586E-2</v>
      </c>
      <c r="S88" s="19">
        <f t="shared" si="5"/>
        <v>3.2500344233100463E-2</v>
      </c>
      <c r="T88" s="19">
        <f t="shared" si="6"/>
        <v>2.7306693164653076E-2</v>
      </c>
      <c r="U88" s="19">
        <f t="shared" si="7"/>
        <v>-4.0626185640932837E-2</v>
      </c>
      <c r="V88" s="19">
        <f t="shared" si="8"/>
        <v>-2.1844948368096383E-2</v>
      </c>
    </row>
    <row r="89" spans="1:22" x14ac:dyDescent="0.25">
      <c r="A89" s="26">
        <f>Wellpath!E89</f>
        <v>8200</v>
      </c>
      <c r="B89" s="22">
        <v>0</v>
      </c>
      <c r="C89" s="22">
        <f>-SIN(Wellpath!$L89) * COS(Wellpath!$L89)</f>
        <v>-0.46616190060775609</v>
      </c>
      <c r="D89" s="22">
        <f>TAN(Dip) * SIN(Wellpath!$L89) * COS(Wellpath!$L89) * SIN(Wellpath!$O89)</f>
        <v>-2.8898095508827503E-2</v>
      </c>
      <c r="E89" s="20">
        <f>Model!$W$13*((drdp!B89+drdp!K89)*ASZ!$B89+(drdp!E89+drdp!N89)*ASZ!$C89+(drdp!H89+drdp!Q89)*ASZ!$D89)</f>
        <v>5.8276581197830917E-3</v>
      </c>
      <c r="F89" s="20">
        <f>Model!$W$13*((drdp!C89+drdp!L89)*ASZ!$B89+(drdp!F89+drdp!O89)*ASZ!$C89+(drdp!I89+drdp!R89)*ASZ!$D89)</f>
        <v>6.7949353872137261E-4</v>
      </c>
      <c r="G89" s="20">
        <f>Model!$W$13*((drdp!D89+drdp!M89)*ASZ!$B89+(drdp!G89+drdp!P89)*ASZ!$C89+(drdp!J89+drdp!S89)*ASZ!$D89)</f>
        <v>4.0136992435619049E-3</v>
      </c>
      <c r="H89" s="18">
        <f>Model!$W$13*((drdp!B89)*ASZ!$B89+(drdp!E89)*ASZ!$C89+(drdp!H89)*ASZ!$D89)</f>
        <v>2.9138290598915459E-3</v>
      </c>
      <c r="I89" s="18">
        <f>Model!$W$13*((drdp!C89)*ASZ!$B89+(drdp!F89)*ASZ!$C89+(drdp!I89)*ASZ!$D89)</f>
        <v>3.3974676936068631E-4</v>
      </c>
      <c r="J89" s="18">
        <f>Model!$W$13*((drdp!D89)*ASZ!$B89+(drdp!G89)*ASZ!$C89+(drdp!J89)*ASZ!$D89)</f>
        <v>2.0068496217809525E-3</v>
      </c>
      <c r="K89" s="21">
        <f>SUM(E$3:E88)+H89</f>
        <v>-0.21952119131860987</v>
      </c>
      <c r="L89" s="21">
        <f>SUM(F$3:F88)+I89</f>
        <v>-0.12099535834222618</v>
      </c>
      <c r="M89" s="21">
        <f>SUM(G$3:G88)+J89</f>
        <v>0.18417863035295859</v>
      </c>
      <c r="N89" s="21"/>
      <c r="O89" s="21"/>
      <c r="P89" s="21"/>
      <c r="Q89" s="19">
        <f t="shared" si="5"/>
        <v>4.8189553437941714E-2</v>
      </c>
      <c r="R89" s="19">
        <f t="shared" si="5"/>
        <v>1.4639876740363721E-2</v>
      </c>
      <c r="S89" s="19">
        <f t="shared" si="5"/>
        <v>3.3921767878691757E-2</v>
      </c>
      <c r="T89" s="19">
        <f t="shared" si="6"/>
        <v>2.656104520730759E-2</v>
      </c>
      <c r="U89" s="19">
        <f t="shared" si="7"/>
        <v>-4.0431112350511347E-2</v>
      </c>
      <c r="V89" s="19">
        <f t="shared" si="8"/>
        <v>-2.2284759378536641E-2</v>
      </c>
    </row>
    <row r="90" spans="1:22" x14ac:dyDescent="0.25">
      <c r="A90" s="26">
        <f>Wellpath!E90</f>
        <v>8300</v>
      </c>
      <c r="B90" s="22">
        <v>0</v>
      </c>
      <c r="C90" s="22">
        <f>-SIN(Wellpath!$L90) * COS(Wellpath!$L90)</f>
        <v>-0.47552825814757682</v>
      </c>
      <c r="D90" s="22">
        <f>TAN(Dip) * SIN(Wellpath!$L90) * COS(Wellpath!$L90) * SIN(Wellpath!$O90)</f>
        <v>-8.7863472939107901E-2</v>
      </c>
      <c r="E90" s="20">
        <f>Model!$W$13*((drdp!B90+drdp!K90)*ASZ!$B90+(drdp!E90+drdp!N90)*ASZ!$C90+(drdp!H90+drdp!Q90)*ASZ!$D90)</f>
        <v>5.6785042217491625E-3</v>
      </c>
      <c r="F90" s="20">
        <f>Model!$W$13*((drdp!C90+drdp!L90)*ASZ!$B90+(drdp!F90+drdp!O90)*ASZ!$C90+(drdp!I90+drdp!R90)*ASZ!$D90)</f>
        <v>1.6579153614820282E-3</v>
      </c>
      <c r="G90" s="20">
        <f>Model!$W$13*((drdp!D90+drdp!M90)*ASZ!$B90+(drdp!G90+drdp!P90)*ASZ!$C90+(drdp!J90+drdp!S90)*ASZ!$D90)</f>
        <v>4.2597094971371019E-3</v>
      </c>
      <c r="H90" s="18">
        <f>Model!$W$13*((drdp!B90)*ASZ!$B90+(drdp!E90)*ASZ!$C90+(drdp!H90)*ASZ!$D90)</f>
        <v>2.8392521108745812E-3</v>
      </c>
      <c r="I90" s="18">
        <f>Model!$W$13*((drdp!C90)*ASZ!$B90+(drdp!F90)*ASZ!$C90+(drdp!I90)*ASZ!$D90)</f>
        <v>8.2895768074101408E-4</v>
      </c>
      <c r="J90" s="18">
        <f>Model!$W$13*((drdp!D90)*ASZ!$B90+(drdp!G90)*ASZ!$C90+(drdp!J90)*ASZ!$D90)</f>
        <v>2.1298547485685509E-3</v>
      </c>
      <c r="K90" s="21">
        <f>SUM(E$3:E89)+H90</f>
        <v>-0.21376811014784375</v>
      </c>
      <c r="L90" s="21">
        <f>SUM(F$3:F89)+I90</f>
        <v>-0.11982665389212448</v>
      </c>
      <c r="M90" s="21">
        <f>SUM(G$3:G89)+J90</f>
        <v>0.18831533472330808</v>
      </c>
      <c r="N90" s="21"/>
      <c r="O90" s="21"/>
      <c r="P90" s="21"/>
      <c r="Q90" s="19">
        <f t="shared" si="5"/>
        <v>4.569680491618066E-2</v>
      </c>
      <c r="R90" s="19">
        <f t="shared" si="5"/>
        <v>1.4358426982982991E-2</v>
      </c>
      <c r="S90" s="19">
        <f t="shared" si="5"/>
        <v>3.5462665291951564E-2</v>
      </c>
      <c r="T90" s="19">
        <f t="shared" si="6"/>
        <v>2.5615117347859213E-2</v>
      </c>
      <c r="U90" s="19">
        <f t="shared" si="7"/>
        <v>-4.0255813215660186E-2</v>
      </c>
      <c r="V90" s="19">
        <f t="shared" si="8"/>
        <v>-2.2565196436469408E-2</v>
      </c>
    </row>
    <row r="91" spans="1:22" x14ac:dyDescent="0.25">
      <c r="A91" s="26">
        <f>Wellpath!E91</f>
        <v>8400</v>
      </c>
      <c r="B91" s="22">
        <v>0</v>
      </c>
      <c r="C91" s="22">
        <f>-SIN(Wellpath!$L91) * COS(Wellpath!$L91)</f>
        <v>-0.48407382018905393</v>
      </c>
      <c r="D91" s="22">
        <f>TAN(Dip) * SIN(Wellpath!$L91) * COS(Wellpath!$L91) * SIN(Wellpath!$O91)</f>
        <v>-0.14369936422405963</v>
      </c>
      <c r="E91" s="20">
        <f>Model!$W$13*((drdp!B91+drdp!K91)*ASZ!$B91+(drdp!E91+drdp!N91)*ASZ!$C91+(drdp!H91+drdp!Q91)*ASZ!$D91)</f>
        <v>5.3961267125023863E-3</v>
      </c>
      <c r="F91" s="20">
        <f>Model!$W$13*((drdp!C91+drdp!L91)*ASZ!$B91+(drdp!F91+drdp!O91)*ASZ!$C91+(drdp!I91+drdp!R91)*ASZ!$D91)</f>
        <v>2.5893931286918833E-3</v>
      </c>
      <c r="G91" s="20">
        <f>Model!$W$13*((drdp!D91+drdp!M91)*ASZ!$B91+(drdp!G91+drdp!P91)*ASZ!$C91+(drdp!J91+drdp!S91)*ASZ!$D91)</f>
        <v>4.5165013687881051E-3</v>
      </c>
      <c r="H91" s="18">
        <f>Model!$W$13*((drdp!B91)*ASZ!$B91+(drdp!E91)*ASZ!$C91+(drdp!H91)*ASZ!$D91)</f>
        <v>2.6980633562511932E-3</v>
      </c>
      <c r="I91" s="18">
        <f>Model!$W$13*((drdp!C91)*ASZ!$B91+(drdp!F91)*ASZ!$C91+(drdp!I91)*ASZ!$D91)</f>
        <v>1.2946965643459416E-3</v>
      </c>
      <c r="J91" s="18">
        <f>Model!$W$13*((drdp!D91)*ASZ!$B91+(drdp!G91)*ASZ!$C91+(drdp!J91)*ASZ!$D91)</f>
        <v>2.2582506843940526E-3</v>
      </c>
      <c r="K91" s="21">
        <f>SUM(E$3:E90)+H91</f>
        <v>-0.20823079468071795</v>
      </c>
      <c r="L91" s="21">
        <f>SUM(F$3:F90)+I91</f>
        <v>-0.11770299964703751</v>
      </c>
      <c r="M91" s="21">
        <f>SUM(G$3:G90)+J91</f>
        <v>0.19270344015627069</v>
      </c>
      <c r="N91" s="21"/>
      <c r="O91" s="21"/>
      <c r="P91" s="21"/>
      <c r="Q91" s="19">
        <f t="shared" si="5"/>
        <v>4.3360063853363315E-2</v>
      </c>
      <c r="R91" s="19">
        <f t="shared" si="5"/>
        <v>1.3853996125910512E-2</v>
      </c>
      <c r="S91" s="19">
        <f t="shared" si="5"/>
        <v>3.7134615848061402E-2</v>
      </c>
      <c r="T91" s="19">
        <f t="shared" si="6"/>
        <v>2.4509389152806885E-2</v>
      </c>
      <c r="U91" s="19">
        <f t="shared" si="7"/>
        <v>-4.0126790481448418E-2</v>
      </c>
      <c r="V91" s="19">
        <f t="shared" si="8"/>
        <v>-2.2681772948696444E-2</v>
      </c>
    </row>
    <row r="92" spans="1:22" x14ac:dyDescent="0.25">
      <c r="A92" s="26">
        <f>Wellpath!E92</f>
        <v>8500</v>
      </c>
      <c r="B92" s="22">
        <v>0</v>
      </c>
      <c r="C92" s="22">
        <f>-SIN(Wellpath!$L92) * COS(Wellpath!$L92)</f>
        <v>-0.49120891408823764</v>
      </c>
      <c r="D92" s="22">
        <f>TAN(Dip) * SIN(Wellpath!$L92) * COS(Wellpath!$L92) * SIN(Wellpath!$O92)</f>
        <v>-0.19589341096163784</v>
      </c>
      <c r="E92" s="20">
        <f>Model!$W$13*((drdp!B92+drdp!K92)*ASZ!$B92+(drdp!E92+drdp!N92)*ASZ!$C92+(drdp!H92+drdp!Q92)*ASZ!$D92)</f>
        <v>4.992477044036144E-3</v>
      </c>
      <c r="F92" s="20">
        <f>Model!$W$13*((drdp!C92+drdp!L92)*ASZ!$B92+(drdp!F92+drdp!O92)*ASZ!$C92+(drdp!I92+drdp!R92)*ASZ!$D92)</f>
        <v>3.4570335775004246E-3</v>
      </c>
      <c r="G92" s="20">
        <f>Model!$W$13*((drdp!D92+drdp!M92)*ASZ!$B92+(drdp!G92+drdp!P92)*ASZ!$C92+(drdp!J92+drdp!S92)*ASZ!$D92)</f>
        <v>4.7737843394455937E-3</v>
      </c>
      <c r="H92" s="18">
        <f>Model!$W$13*((drdp!B92)*ASZ!$B92+(drdp!E92)*ASZ!$C92+(drdp!H92)*ASZ!$D92)</f>
        <v>2.496238522018072E-3</v>
      </c>
      <c r="I92" s="18">
        <f>Model!$W$13*((drdp!C92)*ASZ!$B92+(drdp!F92)*ASZ!$C92+(drdp!I92)*ASZ!$D92)</f>
        <v>1.7285167887502123E-3</v>
      </c>
      <c r="J92" s="18">
        <f>Model!$W$13*((drdp!D92)*ASZ!$B92+(drdp!G92)*ASZ!$C92+(drdp!J92)*ASZ!$D92)</f>
        <v>2.3868921697227968E-3</v>
      </c>
      <c r="K92" s="21">
        <f>SUM(E$3:E91)+H92</f>
        <v>-0.20303649280244868</v>
      </c>
      <c r="L92" s="21">
        <f>SUM(F$3:F91)+I92</f>
        <v>-0.11467978629394135</v>
      </c>
      <c r="M92" s="21">
        <f>SUM(G$3:G91)+J92</f>
        <v>0.19734858301038755</v>
      </c>
      <c r="N92" s="21"/>
      <c r="O92" s="21"/>
      <c r="P92" s="21"/>
      <c r="Q92" s="19">
        <f t="shared" si="5"/>
        <v>4.122381740951879E-2</v>
      </c>
      <c r="R92" s="19">
        <f t="shared" si="5"/>
        <v>1.3151453384424059E-2</v>
      </c>
      <c r="S92" s="19">
        <f t="shared" si="5"/>
        <v>3.8946463216207823E-2</v>
      </c>
      <c r="T92" s="19">
        <f t="shared" si="6"/>
        <v>2.3284181604456174E-2</v>
      </c>
      <c r="U92" s="19">
        <f t="shared" si="7"/>
        <v>-4.0068964153961995E-2</v>
      </c>
      <c r="V92" s="19">
        <f t="shared" si="8"/>
        <v>-2.2631893325043388E-2</v>
      </c>
    </row>
    <row r="93" spans="1:22" x14ac:dyDescent="0.25">
      <c r="A93" s="26">
        <f>Wellpath!E93</f>
        <v>8600</v>
      </c>
      <c r="B93" s="22">
        <v>0</v>
      </c>
      <c r="C93" s="22">
        <f>-SIN(Wellpath!$L93) * COS(Wellpath!$L93)</f>
        <v>-0.4965033891963338</v>
      </c>
      <c r="D93" s="22">
        <f>TAN(Dip) * SIN(Wellpath!$L93) * COS(Wellpath!$L93) * SIN(Wellpath!$O93)</f>
        <v>-0.24395286723717896</v>
      </c>
      <c r="E93" s="20">
        <f>Model!$W$13*((drdp!B93+drdp!K93)*ASZ!$B93+(drdp!E93+drdp!N93)*ASZ!$C93+(drdp!H93+drdp!Q93)*ASZ!$D93)</f>
        <v>4.4808095339915035E-3</v>
      </c>
      <c r="F93" s="20">
        <f>Model!$W$13*((drdp!C93+drdp!L93)*ASZ!$B93+(drdp!F93+drdp!O93)*ASZ!$C93+(drdp!I93+drdp!R93)*ASZ!$D93)</f>
        <v>4.2455696132733317E-3</v>
      </c>
      <c r="G93" s="20">
        <f>Model!$W$13*((drdp!D93+drdp!M93)*ASZ!$B93+(drdp!G93+drdp!P93)*ASZ!$C93+(drdp!J93+drdp!S93)*ASZ!$D93)</f>
        <v>5.0247257047014099E-3</v>
      </c>
      <c r="H93" s="18">
        <f>Model!$W$13*((drdp!B93)*ASZ!$B93+(drdp!E93)*ASZ!$C93+(drdp!H93)*ASZ!$D93)</f>
        <v>2.2404047669957517E-3</v>
      </c>
      <c r="I93" s="18">
        <f>Model!$W$13*((drdp!C93)*ASZ!$B93+(drdp!F93)*ASZ!$C93+(drdp!I93)*ASZ!$D93)</f>
        <v>2.1227848066366658E-3</v>
      </c>
      <c r="J93" s="18">
        <f>Model!$W$13*((drdp!D93)*ASZ!$B93+(drdp!G93)*ASZ!$C93+(drdp!J93)*ASZ!$D93)</f>
        <v>2.512362852350705E-3</v>
      </c>
      <c r="K93" s="21">
        <f>SUM(E$3:E92)+H93</f>
        <v>-0.19829984951343488</v>
      </c>
      <c r="L93" s="21">
        <f>SUM(F$3:F92)+I93</f>
        <v>-0.11082848469855448</v>
      </c>
      <c r="M93" s="21">
        <f>SUM(G$3:G92)+J93</f>
        <v>0.20224783803246105</v>
      </c>
      <c r="N93" s="21"/>
      <c r="O93" s="21"/>
      <c r="P93" s="21"/>
      <c r="Q93" s="19">
        <f t="shared" si="5"/>
        <v>3.9322830317050916E-2</v>
      </c>
      <c r="R93" s="19">
        <f t="shared" si="5"/>
        <v>1.2282953020577725E-2</v>
      </c>
      <c r="S93" s="19">
        <f t="shared" si="5"/>
        <v>4.0904187988804595E-2</v>
      </c>
      <c r="T93" s="19">
        <f t="shared" si="6"/>
        <v>2.1977271837525375E-2</v>
      </c>
      <c r="U93" s="19">
        <f t="shared" si="7"/>
        <v>-4.0105715846254573E-2</v>
      </c>
      <c r="V93" s="19">
        <f t="shared" si="8"/>
        <v>-2.2414821422696334E-2</v>
      </c>
    </row>
    <row r="94" spans="1:22" x14ac:dyDescent="0.25">
      <c r="A94" s="26">
        <f>Wellpath!E94</f>
        <v>8700</v>
      </c>
      <c r="B94" s="22">
        <v>0</v>
      </c>
      <c r="C94" s="22">
        <f>-SIN(Wellpath!$L94) * COS(Wellpath!$L94)</f>
        <v>-0.49948528489535732</v>
      </c>
      <c r="D94" s="22">
        <f>TAN(Dip) * SIN(Wellpath!$L94) * COS(Wellpath!$L94) * SIN(Wellpath!$O94)</f>
        <v>-0.287370612512788</v>
      </c>
      <c r="E94" s="20">
        <f>Model!$W$13*((drdp!B94+drdp!K94)*ASZ!$B94+(drdp!E94+drdp!N94)*ASZ!$C94+(drdp!H94+drdp!Q94)*ASZ!$D94)</f>
        <v>3.8775666241985772E-3</v>
      </c>
      <c r="F94" s="20">
        <f>Model!$W$13*((drdp!C94+drdp!L94)*ASZ!$B94+(drdp!F94+drdp!O94)*ASZ!$C94+(drdp!I94+drdp!R94)*ASZ!$D94)</f>
        <v>4.9402740892102309E-3</v>
      </c>
      <c r="G94" s="20">
        <f>Model!$W$13*((drdp!D94+drdp!M94)*ASZ!$B94+(drdp!G94+drdp!P94)*ASZ!$C94+(drdp!J94+drdp!S94)*ASZ!$D94)</f>
        <v>5.2591045123909627E-3</v>
      </c>
      <c r="H94" s="18">
        <f>Model!$W$13*((drdp!B94)*ASZ!$B94+(drdp!E94)*ASZ!$C94+(drdp!H94)*ASZ!$D94)</f>
        <v>1.9387833120992886E-3</v>
      </c>
      <c r="I94" s="18">
        <f>Model!$W$13*((drdp!C94)*ASZ!$B94+(drdp!F94)*ASZ!$C94+(drdp!I94)*ASZ!$D94)</f>
        <v>2.4701370446051155E-3</v>
      </c>
      <c r="J94" s="18">
        <f>Model!$W$13*((drdp!D94)*ASZ!$B94+(drdp!G94)*ASZ!$C94+(drdp!J94)*ASZ!$D94)</f>
        <v>2.6295522561954813E-3</v>
      </c>
      <c r="K94" s="21">
        <f>SUM(E$3:E93)+H94</f>
        <v>-0.19412066143433984</v>
      </c>
      <c r="L94" s="21">
        <f>SUM(F$3:F93)+I94</f>
        <v>-0.1062355628473127</v>
      </c>
      <c r="M94" s="21">
        <f>SUM(G$3:G93)+J94</f>
        <v>0.20738975314100724</v>
      </c>
      <c r="N94" s="21"/>
      <c r="O94" s="21"/>
      <c r="P94" s="21"/>
      <c r="Q94" s="19">
        <f t="shared" si="5"/>
        <v>3.7682831195705598E-2</v>
      </c>
      <c r="R94" s="19">
        <f t="shared" si="5"/>
        <v>1.1285994813485327E-2</v>
      </c>
      <c r="S94" s="19">
        <f t="shared" si="5"/>
        <v>4.3010509707887924E-2</v>
      </c>
      <c r="T94" s="19">
        <f t="shared" si="6"/>
        <v>2.0622517727769719E-2</v>
      </c>
      <c r="U94" s="19">
        <f t="shared" si="7"/>
        <v>-4.0258636054436782E-2</v>
      </c>
      <c r="V94" s="19">
        <f t="shared" si="8"/>
        <v>-2.2032167153700141E-2</v>
      </c>
    </row>
    <row r="95" spans="1:22" x14ac:dyDescent="0.25">
      <c r="A95" s="26">
        <f>Wellpath!E95</f>
        <v>8800</v>
      </c>
      <c r="B95" s="22">
        <v>0</v>
      </c>
      <c r="C95" s="22">
        <f>-SIN(Wellpath!$L95) * COS(Wellpath!$L95)</f>
        <v>-0.49977472187510313</v>
      </c>
      <c r="D95" s="22">
        <f>TAN(Dip) * SIN(Wellpath!$L95) * COS(Wellpath!$L95) * SIN(Wellpath!$O95)</f>
        <v>-0.32556573879498313</v>
      </c>
      <c r="E95" s="20">
        <f>Model!$W$13*((drdp!B95+drdp!K95)*ASZ!$B95+(drdp!E95+drdp!N95)*ASZ!$C95+(drdp!H95+drdp!Q95)*ASZ!$D95)</f>
        <v>3.2046389923098247E-3</v>
      </c>
      <c r="F95" s="20">
        <f>Model!$W$13*((drdp!C95+drdp!L95)*ASZ!$B95+(drdp!F95+drdp!O95)*ASZ!$C95+(drdp!I95+drdp!R95)*ASZ!$D95)</f>
        <v>5.5266635755648287E-3</v>
      </c>
      <c r="G95" s="20">
        <f>Model!$W$13*((drdp!D95+drdp!M95)*ASZ!$B95+(drdp!G95+drdp!P95)*ASZ!$C95+(drdp!J95+drdp!S95)*ASZ!$D95)</f>
        <v>5.4659551338561265E-3</v>
      </c>
      <c r="H95" s="18">
        <f>Model!$W$13*((drdp!B95)*ASZ!$B95+(drdp!E95)*ASZ!$C95+(drdp!H95)*ASZ!$D95)</f>
        <v>1.6023194961549123E-3</v>
      </c>
      <c r="I95" s="18">
        <f>Model!$W$13*((drdp!C95)*ASZ!$B95+(drdp!F95)*ASZ!$C95+(drdp!I95)*ASZ!$D95)</f>
        <v>2.7633317877824143E-3</v>
      </c>
      <c r="J95" s="18">
        <f>Model!$W$13*((drdp!D95)*ASZ!$B95+(drdp!G95)*ASZ!$C95+(drdp!J95)*ASZ!$D95)</f>
        <v>2.7329775669280632E-3</v>
      </c>
      <c r="K95" s="21">
        <f>SUM(E$3:E94)+H95</f>
        <v>-0.19057955862608564</v>
      </c>
      <c r="L95" s="21">
        <f>SUM(F$3:F94)+I95</f>
        <v>-0.10100209401492517</v>
      </c>
      <c r="M95" s="21">
        <f>SUM(G$3:G94)+J95</f>
        <v>0.21275228296413076</v>
      </c>
      <c r="N95" s="21"/>
      <c r="O95" s="21"/>
      <c r="P95" s="21"/>
      <c r="Q95" s="19">
        <f t="shared" si="5"/>
        <v>3.6320568166113613E-2</v>
      </c>
      <c r="R95" s="19">
        <f t="shared" si="5"/>
        <v>1.0201422995399783E-2</v>
      </c>
      <c r="S95" s="19">
        <f t="shared" si="5"/>
        <v>4.5263533906449563E-2</v>
      </c>
      <c r="T95" s="19">
        <f t="shared" si="6"/>
        <v>1.9248934497674845E-2</v>
      </c>
      <c r="U95" s="19">
        <f t="shared" si="7"/>
        <v>-4.0546236183996116E-2</v>
      </c>
      <c r="V95" s="19">
        <f t="shared" si="8"/>
        <v>-2.1488426085833099E-2</v>
      </c>
    </row>
    <row r="96" spans="1:22" x14ac:dyDescent="0.25">
      <c r="A96" s="26">
        <f>Wellpath!E96</f>
        <v>8900</v>
      </c>
      <c r="B96" s="22">
        <v>0</v>
      </c>
      <c r="C96" s="22">
        <f>-SIN(Wellpath!$L96) * COS(Wellpath!$L96)</f>
        <v>-0.4970754819861577</v>
      </c>
      <c r="D96" s="22">
        <f>TAN(Dip) * SIN(Wellpath!$L96) * COS(Wellpath!$L96) * SIN(Wellpath!$O96)</f>
        <v>-0.35804748438416956</v>
      </c>
      <c r="E96" s="20">
        <f>Model!$W$13*((drdp!B96+drdp!K96)*ASZ!$B96+(drdp!E96+drdp!N96)*ASZ!$C96+(drdp!H96+drdp!Q96)*ASZ!$D96)</f>
        <v>2.4819565817097615E-3</v>
      </c>
      <c r="F96" s="20">
        <f>Model!$W$13*((drdp!C96+drdp!L96)*ASZ!$B96+(drdp!F96+drdp!O96)*ASZ!$C96+(drdp!I96+drdp!R96)*ASZ!$D96)</f>
        <v>5.9941550635279305E-3</v>
      </c>
      <c r="G96" s="20">
        <f>Model!$W$13*((drdp!D96+drdp!M96)*ASZ!$B96+(drdp!G96+drdp!P96)*ASZ!$C96+(drdp!J96+drdp!S96)*ASZ!$D96)</f>
        <v>5.6384802738024724E-3</v>
      </c>
      <c r="H96" s="18">
        <f>Model!$W$13*((drdp!B96)*ASZ!$B96+(drdp!E96)*ASZ!$C96+(drdp!H96)*ASZ!$D96)</f>
        <v>1.2409782908548808E-3</v>
      </c>
      <c r="I96" s="18">
        <f>Model!$W$13*((drdp!C96)*ASZ!$B96+(drdp!F96)*ASZ!$C96+(drdp!I96)*ASZ!$D96)</f>
        <v>2.9970775317639652E-3</v>
      </c>
      <c r="J96" s="18">
        <f>Model!$W$13*((drdp!D96)*ASZ!$B96+(drdp!G96)*ASZ!$C96+(drdp!J96)*ASZ!$D96)</f>
        <v>2.8192401369012362E-3</v>
      </c>
      <c r="K96" s="21">
        <f>SUM(E$3:E95)+H96</f>
        <v>-0.18773626083907585</v>
      </c>
      <c r="L96" s="21">
        <f>SUM(F$3:F95)+I96</f>
        <v>-9.5241684695378789E-2</v>
      </c>
      <c r="M96" s="21">
        <f>SUM(G$3:G95)+J96</f>
        <v>0.21830450066796006</v>
      </c>
      <c r="N96" s="21"/>
      <c r="O96" s="21"/>
      <c r="P96" s="21"/>
      <c r="Q96" s="19">
        <f t="shared" si="5"/>
        <v>3.5244903633837525E-2</v>
      </c>
      <c r="R96" s="19">
        <f t="shared" si="5"/>
        <v>9.0709785036139495E-3</v>
      </c>
      <c r="S96" s="19">
        <f t="shared" si="5"/>
        <v>4.7656855011887378E-2</v>
      </c>
      <c r="T96" s="19">
        <f t="shared" si="6"/>
        <v>1.788031776072465E-2</v>
      </c>
      <c r="U96" s="19">
        <f t="shared" si="7"/>
        <v>-4.0983670679744358E-2</v>
      </c>
      <c r="V96" s="19">
        <f t="shared" si="8"/>
        <v>-2.0791688420199961E-2</v>
      </c>
    </row>
    <row r="97" spans="1:22" x14ac:dyDescent="0.25">
      <c r="A97" s="26">
        <f>Wellpath!E97</f>
        <v>9000</v>
      </c>
      <c r="B97" s="22">
        <v>0</v>
      </c>
      <c r="C97" s="22">
        <f>-SIN(Wellpath!$L97) * COS(Wellpath!$L97)</f>
        <v>-0.49114362536434436</v>
      </c>
      <c r="D97" s="22">
        <f>TAN(Dip) * SIN(Wellpath!$L97) * COS(Wellpath!$L97) * SIN(Wellpath!$O97)</f>
        <v>-0.38465172088724409</v>
      </c>
      <c r="E97" s="20">
        <f>Model!$W$13*((drdp!B97+drdp!K97)*ASZ!$B97+(drdp!E97+drdp!N97)*ASZ!$C97+(drdp!H97+drdp!Q97)*ASZ!$D97)</f>
        <v>1.7301659452626432E-3</v>
      </c>
      <c r="F97" s="20">
        <f>Model!$W$13*((drdp!C97+drdp!L97)*ASZ!$B97+(drdp!F97+drdp!O97)*ASZ!$C97+(drdp!I97+drdp!R97)*ASZ!$D97)</f>
        <v>6.3381333015179609E-3</v>
      </c>
      <c r="G97" s="20">
        <f>Model!$W$13*((drdp!D97+drdp!M97)*ASZ!$B97+(drdp!G97+drdp!P97)*ASZ!$C97+(drdp!J97+drdp!S97)*ASZ!$D97)</f>
        <v>5.7673138519096327E-3</v>
      </c>
      <c r="H97" s="18">
        <f>Model!$W$13*((drdp!B97)*ASZ!$B97+(drdp!E97)*ASZ!$C97+(drdp!H97)*ASZ!$D97)</f>
        <v>8.650829726313216E-4</v>
      </c>
      <c r="I97" s="18">
        <f>Model!$W$13*((drdp!C97)*ASZ!$B97+(drdp!F97)*ASZ!$C97+(drdp!I97)*ASZ!$D97)</f>
        <v>3.1690666507589805E-3</v>
      </c>
      <c r="J97" s="18">
        <f>Model!$W$13*((drdp!D97)*ASZ!$B97+(drdp!G97)*ASZ!$C97+(drdp!J97)*ASZ!$D97)</f>
        <v>2.8836569259548164E-3</v>
      </c>
      <c r="K97" s="21">
        <f>SUM(E$3:E96)+H97</f>
        <v>-0.18563019957558963</v>
      </c>
      <c r="L97" s="21">
        <f>SUM(F$3:F96)+I97</f>
        <v>-8.9075540512855836E-2</v>
      </c>
      <c r="M97" s="21">
        <f>SUM(G$3:G96)+J97</f>
        <v>0.22400739773081613</v>
      </c>
      <c r="N97" s="21"/>
      <c r="O97" s="21"/>
      <c r="P97" s="21"/>
      <c r="Q97" s="19">
        <f t="shared" si="5"/>
        <v>3.4458570994473234E-2</v>
      </c>
      <c r="R97" s="19">
        <f t="shared" si="5"/>
        <v>7.9344519176574209E-3</v>
      </c>
      <c r="S97" s="19">
        <f t="shared" si="5"/>
        <v>5.0179314238132045E-2</v>
      </c>
      <c r="T97" s="19">
        <f t="shared" si="6"/>
        <v>1.6535110362704948E-2</v>
      </c>
      <c r="U97" s="19">
        <f t="shared" si="7"/>
        <v>-4.1582537947179879E-2</v>
      </c>
      <c r="V97" s="19">
        <f t="shared" si="8"/>
        <v>-1.9953580031750722E-2</v>
      </c>
    </row>
    <row r="98" spans="1:22" x14ac:dyDescent="0.25">
      <c r="A98" s="26">
        <f>Wellpath!E98</f>
        <v>9100</v>
      </c>
      <c r="B98" s="22">
        <v>0</v>
      </c>
      <c r="C98" s="22">
        <f>-SIN(Wellpath!$L98) * COS(Wellpath!$L98)</f>
        <v>-0.48181522660431148</v>
      </c>
      <c r="D98" s="22">
        <f>TAN(Dip) * SIN(Wellpath!$L98) * COS(Wellpath!$L98) * SIN(Wellpath!$O98)</f>
        <v>-0.40494406161618646</v>
      </c>
      <c r="E98" s="20">
        <f>Model!$W$13*((drdp!B98+drdp!K98)*ASZ!$B98+(drdp!E98+drdp!N98)*ASZ!$C98+(drdp!H98+drdp!Q98)*ASZ!$D98)</f>
        <v>9.7436302279972197E-4</v>
      </c>
      <c r="F98" s="20">
        <f>Model!$W$13*((drdp!C98+drdp!L98)*ASZ!$B98+(drdp!F98+drdp!O98)*ASZ!$C98+(drdp!I98+drdp!R98)*ASZ!$D98)</f>
        <v>6.5526126522070403E-3</v>
      </c>
      <c r="G98" s="20">
        <f>Model!$W$13*((drdp!D98+drdp!M98)*ASZ!$B98+(drdp!G98+drdp!P98)*ASZ!$C98+(drdp!J98+drdp!S98)*ASZ!$D98)</f>
        <v>5.8449344908854629E-3</v>
      </c>
      <c r="H98" s="18">
        <f>Model!$W$13*((drdp!B98)*ASZ!$B98+(drdp!E98)*ASZ!$C98+(drdp!H98)*ASZ!$D98)</f>
        <v>4.8718151139986099E-4</v>
      </c>
      <c r="I98" s="18">
        <f>Model!$W$13*((drdp!C98)*ASZ!$B98+(drdp!F98)*ASZ!$C98+(drdp!I98)*ASZ!$D98)</f>
        <v>3.2763063261035202E-3</v>
      </c>
      <c r="J98" s="18">
        <f>Model!$W$13*((drdp!D98)*ASZ!$B98+(drdp!G98)*ASZ!$C98+(drdp!J98)*ASZ!$D98)</f>
        <v>2.9224672454427315E-3</v>
      </c>
      <c r="K98" s="21">
        <f>SUM(E$3:E97)+H98</f>
        <v>-0.18427793509155843</v>
      </c>
      <c r="L98" s="21">
        <f>SUM(F$3:F97)+I98</f>
        <v>-8.2630167535993337E-2</v>
      </c>
      <c r="M98" s="21">
        <f>SUM(G$3:G97)+J98</f>
        <v>0.22981352190221366</v>
      </c>
      <c r="N98" s="21"/>
      <c r="O98" s="21"/>
      <c r="P98" s="21"/>
      <c r="Q98" s="19">
        <f t="shared" si="5"/>
        <v>3.395835736160862E-2</v>
      </c>
      <c r="R98" s="19">
        <f t="shared" si="5"/>
        <v>6.827744587026327E-3</v>
      </c>
      <c r="S98" s="19">
        <f t="shared" si="5"/>
        <v>5.2814254849099233E-2</v>
      </c>
      <c r="T98" s="19">
        <f t="shared" si="6"/>
        <v>1.5226916649802379E-2</v>
      </c>
      <c r="U98" s="19">
        <f t="shared" si="7"/>
        <v>-4.2349561272258571E-2</v>
      </c>
      <c r="V98" s="19">
        <f t="shared" si="8"/>
        <v>-1.8989529816816588E-2</v>
      </c>
    </row>
    <row r="99" spans="1:22" x14ac:dyDescent="0.25">
      <c r="A99" s="26">
        <f>Wellpath!E99</f>
        <v>9200</v>
      </c>
      <c r="B99" s="22">
        <v>0</v>
      </c>
      <c r="C99" s="22">
        <f>-SIN(Wellpath!$L99) * COS(Wellpath!$L99)</f>
        <v>-0.46900499042911381</v>
      </c>
      <c r="D99" s="22">
        <f>TAN(Dip) * SIN(Wellpath!$L99) * COS(Wellpath!$L99) * SIN(Wellpath!$O99)</f>
        <v>-0.41884132591945572</v>
      </c>
      <c r="E99" s="20">
        <f>Model!$W$13*((drdp!B99+drdp!K99)*ASZ!$B99+(drdp!E99+drdp!N99)*ASZ!$C99+(drdp!H99+drdp!Q99)*ASZ!$D99)</f>
        <v>2.3578537763338715E-4</v>
      </c>
      <c r="F99" s="20">
        <f>Model!$W$13*((drdp!C99+drdp!L99)*ASZ!$B99+(drdp!F99+drdp!O99)*ASZ!$C99+(drdp!I99+drdp!R99)*ASZ!$D99)</f>
        <v>6.6383968454004341E-3</v>
      </c>
      <c r="G99" s="20">
        <f>Model!$W$13*((drdp!D99+drdp!M99)*ASZ!$B99+(drdp!G99+drdp!P99)*ASZ!$C99+(drdp!J99+drdp!S99)*ASZ!$D99)</f>
        <v>5.8650006920036163E-3</v>
      </c>
      <c r="H99" s="18">
        <f>Model!$W$13*((drdp!B99)*ASZ!$B99+(drdp!E99)*ASZ!$C99+(drdp!H99)*ASZ!$D99)</f>
        <v>1.1789268881669357E-4</v>
      </c>
      <c r="I99" s="18">
        <f>Model!$W$13*((drdp!C99)*ASZ!$B99+(drdp!F99)*ASZ!$C99+(drdp!I99)*ASZ!$D99)</f>
        <v>3.319198422700217E-3</v>
      </c>
      <c r="J99" s="18">
        <f>Model!$W$13*((drdp!D99)*ASZ!$B99+(drdp!G99)*ASZ!$C99+(drdp!J99)*ASZ!$D99)</f>
        <v>2.9325003460018081E-3</v>
      </c>
      <c r="K99" s="21">
        <f>SUM(E$3:E98)+H99</f>
        <v>-0.18367286089134188</v>
      </c>
      <c r="L99" s="21">
        <f>SUM(F$3:F98)+I99</f>
        <v>-7.6034662787189608E-2</v>
      </c>
      <c r="M99" s="21">
        <f>SUM(G$3:G98)+J99</f>
        <v>0.23566848949365821</v>
      </c>
      <c r="N99" s="21"/>
      <c r="O99" s="21"/>
      <c r="P99" s="21"/>
      <c r="Q99" s="19">
        <f t="shared" si="5"/>
        <v>3.3735719828010227E-2</v>
      </c>
      <c r="R99" s="19">
        <f t="shared" si="5"/>
        <v>5.7812699451616359E-3</v>
      </c>
      <c r="S99" s="19">
        <f t="shared" si="5"/>
        <v>5.5539636940222487E-2</v>
      </c>
      <c r="T99" s="19">
        <f t="shared" si="6"/>
        <v>1.3965504041031565E-2</v>
      </c>
      <c r="U99" s="19">
        <f t="shared" si="7"/>
        <v>-4.3285905687241347E-2</v>
      </c>
      <c r="V99" s="19">
        <f t="shared" si="8"/>
        <v>-1.7918974128216639E-2</v>
      </c>
    </row>
    <row r="100" spans="1:22" x14ac:dyDescent="0.25">
      <c r="A100" s="26">
        <f>Wellpath!E100</f>
        <v>9300</v>
      </c>
      <c r="B100" s="22">
        <v>0</v>
      </c>
      <c r="C100" s="22">
        <f>-SIN(Wellpath!$L100) * COS(Wellpath!$L100)</f>
        <v>-0.4526362156445507</v>
      </c>
      <c r="D100" s="22">
        <f>TAN(Dip) * SIN(Wellpath!$L100) * COS(Wellpath!$L100) * SIN(Wellpath!$O100)</f>
        <v>-0.42608041466159252</v>
      </c>
      <c r="E100" s="20">
        <f>Model!$W$13*((drdp!B100+drdp!K100)*ASZ!$B100+(drdp!E100+drdp!N100)*ASZ!$C100+(drdp!H100+drdp!Q100)*ASZ!$D100)</f>
        <v>-4.5922617226853735E-4</v>
      </c>
      <c r="F100" s="20">
        <f>Model!$W$13*((drdp!C100+drdp!L100)*ASZ!$B100+(drdp!F100+drdp!O100)*ASZ!$C100+(drdp!I100+drdp!R100)*ASZ!$D100)</f>
        <v>6.5467121662900691E-3</v>
      </c>
      <c r="G100" s="20">
        <f>Model!$W$13*((drdp!D100+drdp!M100)*ASZ!$B100+(drdp!G100+drdp!P100)*ASZ!$C100+(drdp!J100+drdp!S100)*ASZ!$D100)</f>
        <v>5.7787185329811822E-3</v>
      </c>
      <c r="H100" s="18">
        <f>Model!$W$13*((drdp!B100)*ASZ!$B100+(drdp!E100)*ASZ!$C100+(drdp!H100)*ASZ!$D100)</f>
        <v>-2.3134819761639247E-4</v>
      </c>
      <c r="I100" s="18">
        <f>Model!$W$13*((drdp!C100)*ASZ!$B100+(drdp!F100)*ASZ!$C100+(drdp!I100)*ASZ!$D100)</f>
        <v>3.2980917714307816E-3</v>
      </c>
      <c r="J100" s="18">
        <f>Model!$W$13*((drdp!D100)*ASZ!$B100+(drdp!G100)*ASZ!$C100+(drdp!J100)*ASZ!$D100)</f>
        <v>2.9111932156076618E-3</v>
      </c>
      <c r="K100" s="21">
        <f>SUM(E$3:E99)+H100</f>
        <v>-0.18378631640014159</v>
      </c>
      <c r="L100" s="21">
        <f>SUM(F$3:F99)+I100</f>
        <v>-6.9417372593058607E-2</v>
      </c>
      <c r="M100" s="21">
        <f>SUM(G$3:G99)+J100</f>
        <v>0.24151218305526764</v>
      </c>
      <c r="N100" s="21"/>
      <c r="O100" s="21"/>
      <c r="P100" s="21"/>
      <c r="Q100" s="19">
        <f t="shared" si="5"/>
        <v>3.3777410095932957E-2</v>
      </c>
      <c r="R100" s="19">
        <f t="shared" si="5"/>
        <v>4.8187716177235246E-3</v>
      </c>
      <c r="S100" s="19">
        <f t="shared" si="5"/>
        <v>5.8328134564121108E-2</v>
      </c>
      <c r="T100" s="19">
        <f t="shared" si="6"/>
        <v>1.2757963203054386E-2</v>
      </c>
      <c r="U100" s="19">
        <f t="shared" si="7"/>
        <v>-4.4386634489484336E-2</v>
      </c>
      <c r="V100" s="19">
        <f t="shared" si="8"/>
        <v>-1.6765141196910489E-2</v>
      </c>
    </row>
    <row r="101" spans="1:22" x14ac:dyDescent="0.25">
      <c r="A101" s="26">
        <f>Wellpath!E101</f>
        <v>9398.5</v>
      </c>
      <c r="B101" s="22">
        <v>0</v>
      </c>
      <c r="C101" s="22">
        <f>-SIN(Wellpath!$L101) * COS(Wellpath!$L101)</f>
        <v>-0.43301270189221941</v>
      </c>
      <c r="D101" s="22">
        <f>TAN(Dip) * SIN(Wellpath!$L101) * COS(Wellpath!$L101) * SIN(Wellpath!$O101)</f>
        <v>-0.42663196405317866</v>
      </c>
      <c r="E101" s="20">
        <f>Model!$W$13*((drdp!B101+drdp!K101)*ASZ!$B101+(drdp!E101+drdp!N101)*ASZ!$C101+(drdp!H101+drdp!Q101)*ASZ!$D101)</f>
        <v>-5.4589602817019765E-4</v>
      </c>
      <c r="F101" s="20">
        <f>Model!$W$13*((drdp!C101+drdp!L101)*ASZ!$B101+(drdp!F101+drdp!O101)*ASZ!$C101+(drdp!I101+drdp!R101)*ASZ!$D101)</f>
        <v>3.2171731096657507E-3</v>
      </c>
      <c r="G101" s="20">
        <f>Model!$W$13*((drdp!D101+drdp!M101)*ASZ!$B101+(drdp!G101+drdp!P101)*ASZ!$C101+(drdp!J101+drdp!S101)*ASZ!$D101)</f>
        <v>2.8575000000000028E-3</v>
      </c>
      <c r="H101" s="18">
        <f>Model!$W$13*((drdp!B101)*ASZ!$B101+(drdp!E101)*ASZ!$C101+(drdp!H101)*ASZ!$D101)</f>
        <v>-5.3770758774763963E-4</v>
      </c>
      <c r="I101" s="18">
        <f>Model!$W$13*((drdp!C101)*ASZ!$B101+(drdp!F101)*ASZ!$C101+(drdp!I101)*ASZ!$D101)</f>
        <v>3.168915513020734E-3</v>
      </c>
      <c r="J101" s="18">
        <f>Model!$W$13*((drdp!D101)*ASZ!$B101+(drdp!G101)*ASZ!$C101+(drdp!J101)*ASZ!$D101)</f>
        <v>2.8146374999999755E-3</v>
      </c>
      <c r="K101" s="21">
        <f>SUM(E$3:E100)+H101</f>
        <v>-0.18455190196254137</v>
      </c>
      <c r="L101" s="21">
        <f>SUM(F$3:F100)+I101</f>
        <v>-6.2999836685178584E-2</v>
      </c>
      <c r="M101" s="21">
        <f>SUM(G$3:G100)+J101</f>
        <v>0.24719434587264114</v>
      </c>
      <c r="N101" s="21"/>
      <c r="O101" s="21"/>
      <c r="P101" s="21"/>
      <c r="Q101" s="19">
        <f t="shared" si="5"/>
        <v>3.4059404517991484E-2</v>
      </c>
      <c r="R101" s="19">
        <f t="shared" si="5"/>
        <v>3.9689794223591729E-3</v>
      </c>
      <c r="S101" s="19">
        <f t="shared" si="5"/>
        <v>6.1105044631402934E-2</v>
      </c>
      <c r="T101" s="19">
        <f t="shared" si="6"/>
        <v>1.1626739683579196E-2</v>
      </c>
      <c r="U101" s="19">
        <f t="shared" si="7"/>
        <v>-4.562018668518221E-2</v>
      </c>
      <c r="V101" s="19">
        <f t="shared" si="8"/>
        <v>-1.5573203419475941E-2</v>
      </c>
    </row>
    <row r="102" spans="1:22" x14ac:dyDescent="0.25">
      <c r="A102" s="26">
        <f>Wellpath!E102</f>
        <v>9400</v>
      </c>
      <c r="B102" s="22">
        <v>0</v>
      </c>
      <c r="C102" s="22">
        <f>-SIN(Wellpath!$L102) * COS(Wellpath!$L102)</f>
        <v>-0.43301270189221941</v>
      </c>
      <c r="D102" s="22">
        <f>TAN(Dip) * SIN(Wellpath!$L102) * COS(Wellpath!$L102) * SIN(Wellpath!$O102)</f>
        <v>-0.42663196405317866</v>
      </c>
      <c r="E102" s="20">
        <f>Model!$W$13*((drdp!B102+drdp!K102)*ASZ!$B102+(drdp!E102+drdp!N102)*ASZ!$C102+(drdp!H102+drdp!Q102)*ASZ!$D102)</f>
        <v>-5.5408446859275579E-4</v>
      </c>
      <c r="F102" s="20">
        <f>Model!$W$13*((drdp!C102+drdp!L102)*ASZ!$B102+(drdp!F102+drdp!O102)*ASZ!$C102+(drdp!I102+drdp!R102)*ASZ!$D102)</f>
        <v>3.2654307063107665E-3</v>
      </c>
      <c r="G102" s="20">
        <f>Model!$W$13*((drdp!D102+drdp!M102)*ASZ!$B102+(drdp!G102+drdp!P102)*ASZ!$C102+(drdp!J102+drdp!S102)*ASZ!$D102)</f>
        <v>2.9003625000000289E-3</v>
      </c>
      <c r="H102" s="18">
        <f>Model!$W$13*((drdp!B102)*ASZ!$B102+(drdp!E102)*ASZ!$C102+(drdp!H102)*ASZ!$D102)</f>
        <v>-8.188440422558053E-6</v>
      </c>
      <c r="I102" s="18">
        <f>Model!$W$13*((drdp!C102)*ASZ!$B102+(drdp!F102)*ASZ!$C102+(drdp!I102)*ASZ!$D102)</f>
        <v>4.8257596645016266E-5</v>
      </c>
      <c r="J102" s="18">
        <f>Model!$W$13*((drdp!D102)*ASZ!$B102+(drdp!G102)*ASZ!$C102+(drdp!J102)*ASZ!$D102)</f>
        <v>4.2862500000026676E-5</v>
      </c>
      <c r="K102" s="21">
        <f>SUM(E$3:E101)+H102</f>
        <v>-0.1845682788433865</v>
      </c>
      <c r="L102" s="21">
        <f>SUM(F$3:F101)+I102</f>
        <v>-6.2903321491888542E-2</v>
      </c>
      <c r="M102" s="21">
        <f>SUM(G$3:G101)+J102</f>
        <v>0.2472800708726412</v>
      </c>
      <c r="N102" s="21"/>
      <c r="O102" s="21"/>
      <c r="P102" s="21"/>
      <c r="Q102" s="19">
        <f t="shared" si="5"/>
        <v>3.406544955521007E-2</v>
      </c>
      <c r="R102" s="19">
        <f t="shared" si="5"/>
        <v>3.9568278547118868E-3</v>
      </c>
      <c r="S102" s="19">
        <f t="shared" si="5"/>
        <v>6.1147433450778457E-2</v>
      </c>
      <c r="T102" s="19">
        <f t="shared" si="6"/>
        <v>1.1609957781290071E-2</v>
      </c>
      <c r="U102" s="19">
        <f t="shared" si="7"/>
        <v>-4.5640057073234021E-2</v>
      </c>
      <c r="V102" s="19">
        <f t="shared" si="8"/>
        <v>-1.5554737796638733E-2</v>
      </c>
    </row>
    <row r="103" spans="1:22" x14ac:dyDescent="0.25">
      <c r="A103" s="26">
        <f>Wellpath!E103</f>
        <v>9500</v>
      </c>
      <c r="B103" s="22">
        <v>0</v>
      </c>
      <c r="C103" s="22">
        <f>-SIN(Wellpath!$L103) * COS(Wellpath!$L103)</f>
        <v>-0.43301270189221941</v>
      </c>
      <c r="D103" s="22">
        <f>TAN(Dip) * SIN(Wellpath!$L103) * COS(Wellpath!$L103) * SIN(Wellpath!$O103)</f>
        <v>-0.42663196405317866</v>
      </c>
      <c r="E103" s="20">
        <f>Model!$W$13*((drdp!B103+drdp!K103)*ASZ!$B103+(drdp!E103+drdp!N103)*ASZ!$C103+(drdp!H103+drdp!Q103)*ASZ!$D103)</f>
        <v>-1.0917920563403873E-3</v>
      </c>
      <c r="F103" s="20">
        <f>Model!$W$13*((drdp!C103+drdp!L103)*ASZ!$B103+(drdp!F103+drdp!O103)*ASZ!$C103+(drdp!I103+drdp!R103)*ASZ!$D103)</f>
        <v>6.4343462193314545E-3</v>
      </c>
      <c r="G103" s="20">
        <f>Model!$W$13*((drdp!D103+drdp!M103)*ASZ!$B103+(drdp!G103+drdp!P103)*ASZ!$C103+(drdp!J103+drdp!S103)*ASZ!$D103)</f>
        <v>5.7149999999999614E-3</v>
      </c>
      <c r="H103" s="18">
        <f>Model!$W$13*((drdp!B103)*ASZ!$B103+(drdp!E103)*ASZ!$C103+(drdp!H103)*ASZ!$D103)</f>
        <v>-5.4589602817019765E-4</v>
      </c>
      <c r="I103" s="18">
        <f>Model!$W$13*((drdp!C103)*ASZ!$B103+(drdp!F103)*ASZ!$C103+(drdp!I103)*ASZ!$D103)</f>
        <v>3.2171731096657507E-3</v>
      </c>
      <c r="J103" s="18">
        <f>Model!$W$13*((drdp!D103)*ASZ!$B103+(drdp!G103)*ASZ!$C103+(drdp!J103)*ASZ!$D103)</f>
        <v>2.8575000000000024E-3</v>
      </c>
      <c r="K103" s="21">
        <f>SUM(E$3:E102)+H103</f>
        <v>-0.18566007089972691</v>
      </c>
      <c r="L103" s="21">
        <f>SUM(F$3:F102)+I103</f>
        <v>-5.6468975272557044E-2</v>
      </c>
      <c r="M103" s="21">
        <f>SUM(G$3:G102)+J103</f>
        <v>0.25299507087264123</v>
      </c>
      <c r="N103" s="21"/>
      <c r="O103" s="21"/>
      <c r="P103" s="21"/>
      <c r="Q103" s="19">
        <f t="shared" si="5"/>
        <v>3.4469661926491625E-2</v>
      </c>
      <c r="R103" s="19">
        <f t="shared" si="5"/>
        <v>3.1887451683326588E-3</v>
      </c>
      <c r="S103" s="19">
        <f t="shared" si="5"/>
        <v>6.4006505885852757E-2</v>
      </c>
      <c r="T103" s="19">
        <f t="shared" si="6"/>
        <v>1.0484033952737866E-2</v>
      </c>
      <c r="U103" s="19">
        <f t="shared" si="7"/>
        <v>-4.6971082795496007E-2</v>
      </c>
      <c r="V103" s="19">
        <f t="shared" si="8"/>
        <v>-1.4286372401185994E-2</v>
      </c>
    </row>
    <row r="104" spans="1:22" x14ac:dyDescent="0.25">
      <c r="A104" s="26">
        <f>Wellpath!E104</f>
        <v>9600</v>
      </c>
      <c r="B104" s="22">
        <v>0</v>
      </c>
      <c r="C104" s="22">
        <f>-SIN(Wellpath!$L104) * COS(Wellpath!$L104)</f>
        <v>-0.43301270189221941</v>
      </c>
      <c r="D104" s="22">
        <f>TAN(Dip) * SIN(Wellpath!$L104) * COS(Wellpath!$L104) * SIN(Wellpath!$O104)</f>
        <v>-0.42663196405317866</v>
      </c>
      <c r="E104" s="20">
        <f>Model!$W$13*((drdp!B104+drdp!K104)*ASZ!$B104+(drdp!E104+drdp!N104)*ASZ!$C104+(drdp!H104+drdp!Q104)*ASZ!$D104)</f>
        <v>-1.0917920563403873E-3</v>
      </c>
      <c r="F104" s="20">
        <f>Model!$W$13*((drdp!C104+drdp!L104)*ASZ!$B104+(drdp!F104+drdp!O104)*ASZ!$C104+(drdp!I104+drdp!R104)*ASZ!$D104)</f>
        <v>6.4343462193314545E-3</v>
      </c>
      <c r="G104" s="20">
        <f>Model!$W$13*((drdp!D104+drdp!M104)*ASZ!$B104+(drdp!G104+drdp!P104)*ASZ!$C104+(drdp!J104+drdp!S104)*ASZ!$D104)</f>
        <v>5.7149999999999614E-3</v>
      </c>
      <c r="H104" s="18">
        <f>Model!$W$13*((drdp!B104)*ASZ!$B104+(drdp!E104)*ASZ!$C104+(drdp!H104)*ASZ!$D104)</f>
        <v>-5.458960281701892E-4</v>
      </c>
      <c r="I104" s="18">
        <f>Model!$W$13*((drdp!C104)*ASZ!$B104+(drdp!F104)*ASZ!$C104+(drdp!I104)*ASZ!$D104)</f>
        <v>3.2171731096657021E-3</v>
      </c>
      <c r="J104" s="18">
        <f>Model!$W$13*((drdp!D104)*ASZ!$B104+(drdp!G104)*ASZ!$C104+(drdp!J104)*ASZ!$D104)</f>
        <v>2.8574999999999595E-3</v>
      </c>
      <c r="K104" s="21">
        <f>SUM(E$3:E103)+H104</f>
        <v>-0.18675186295606727</v>
      </c>
      <c r="L104" s="21">
        <f>SUM(F$3:F103)+I104</f>
        <v>-5.0034629053225636E-2</v>
      </c>
      <c r="M104" s="21">
        <f>SUM(G$3:G103)+J104</f>
        <v>0.25871007087264114</v>
      </c>
      <c r="N104" s="21"/>
      <c r="O104" s="21"/>
      <c r="P104" s="21"/>
      <c r="Q104" s="19">
        <f t="shared" si="5"/>
        <v>3.4876258317561734E-2</v>
      </c>
      <c r="R104" s="19">
        <f t="shared" si="5"/>
        <v>2.5034641044938909E-3</v>
      </c>
      <c r="S104" s="19">
        <f t="shared" si="5"/>
        <v>6.6930900770927004E-2</v>
      </c>
      <c r="T104" s="19">
        <f t="shared" si="6"/>
        <v>9.3440601880056557E-3</v>
      </c>
      <c r="U104" s="19">
        <f t="shared" si="7"/>
        <v>-4.8314587700961927E-2</v>
      </c>
      <c r="V104" s="19">
        <f t="shared" si="8"/>
        <v>-1.2944462428446313E-2</v>
      </c>
    </row>
    <row r="105" spans="1:22" x14ac:dyDescent="0.25">
      <c r="A105" s="26">
        <f>Wellpath!E105</f>
        <v>9700</v>
      </c>
      <c r="B105" s="22">
        <v>0</v>
      </c>
      <c r="C105" s="22">
        <f>-SIN(Wellpath!$L105) * COS(Wellpath!$L105)</f>
        <v>-0.43301270189221941</v>
      </c>
      <c r="D105" s="22">
        <f>TAN(Dip) * SIN(Wellpath!$L105) * COS(Wellpath!$L105) * SIN(Wellpath!$O105)</f>
        <v>-0.42663196405317866</v>
      </c>
      <c r="E105" s="20">
        <f>Model!$W$13*((drdp!B105+drdp!K105)*ASZ!$B105+(drdp!E105+drdp!N105)*ASZ!$C105+(drdp!H105+drdp!Q105)*ASZ!$D105)</f>
        <v>-1.0917920563403953E-3</v>
      </c>
      <c r="F105" s="20">
        <f>Model!$W$13*((drdp!C105+drdp!L105)*ASZ!$B105+(drdp!F105+drdp!O105)*ASZ!$C105+(drdp!I105+drdp!R105)*ASZ!$D105)</f>
        <v>6.4343462193315014E-3</v>
      </c>
      <c r="G105" s="20">
        <f>Model!$W$13*((drdp!D105+drdp!M105)*ASZ!$B105+(drdp!G105+drdp!P105)*ASZ!$C105+(drdp!J105+drdp!S105)*ASZ!$D105)</f>
        <v>5.7150000000000048E-3</v>
      </c>
      <c r="H105" s="18">
        <f>Model!$W$13*((drdp!B105)*ASZ!$B105+(drdp!E105)*ASZ!$C105+(drdp!H105)*ASZ!$D105)</f>
        <v>-5.4589602817019765E-4</v>
      </c>
      <c r="I105" s="18">
        <f>Model!$W$13*((drdp!C105)*ASZ!$B105+(drdp!F105)*ASZ!$C105+(drdp!I105)*ASZ!$D105)</f>
        <v>3.2171731096657507E-3</v>
      </c>
      <c r="J105" s="18">
        <f>Model!$W$13*((drdp!D105)*ASZ!$B105+(drdp!G105)*ASZ!$C105+(drdp!J105)*ASZ!$D105)</f>
        <v>2.8575000000000024E-3</v>
      </c>
      <c r="K105" s="21">
        <f>SUM(E$3:E104)+H105</f>
        <v>-0.18784365501240768</v>
      </c>
      <c r="L105" s="21">
        <f>SUM(F$3:F104)+I105</f>
        <v>-4.3600282833894131E-2</v>
      </c>
      <c r="M105" s="21">
        <f>SUM(G$3:G104)+J105</f>
        <v>0.26442507087264117</v>
      </c>
      <c r="N105" s="21"/>
      <c r="O105" s="21"/>
      <c r="P105" s="21"/>
      <c r="Q105" s="19">
        <f t="shared" si="5"/>
        <v>3.5285238728420432E-2</v>
      </c>
      <c r="R105" s="19">
        <f t="shared" si="5"/>
        <v>1.9009846631955632E-3</v>
      </c>
      <c r="S105" s="19">
        <f t="shared" si="5"/>
        <v>6.9920618106001309E-2</v>
      </c>
      <c r="T105" s="19">
        <f t="shared" si="6"/>
        <v>8.1900364870934102E-3</v>
      </c>
      <c r="U105" s="19">
        <f t="shared" si="7"/>
        <v>-4.9670571789631857E-2</v>
      </c>
      <c r="V105" s="19">
        <f t="shared" si="8"/>
        <v>-1.1529007878419656E-2</v>
      </c>
    </row>
    <row r="106" spans="1:22" x14ac:dyDescent="0.25">
      <c r="A106" s="26">
        <f>Wellpath!E106</f>
        <v>9800</v>
      </c>
      <c r="B106" s="22">
        <v>0</v>
      </c>
      <c r="C106" s="22">
        <f>-SIN(Wellpath!$L106) * COS(Wellpath!$L106)</f>
        <v>-0.43301270189221941</v>
      </c>
      <c r="D106" s="22">
        <f>TAN(Dip) * SIN(Wellpath!$L106) * COS(Wellpath!$L106) * SIN(Wellpath!$O106)</f>
        <v>-0.42663196405317866</v>
      </c>
      <c r="E106" s="20">
        <f>Model!$W$13*((drdp!B106+drdp!K106)*ASZ!$B106+(drdp!E106+drdp!N106)*ASZ!$C106+(drdp!H106+drdp!Q106)*ASZ!$D106)</f>
        <v>-1.0917920563403953E-3</v>
      </c>
      <c r="F106" s="20">
        <f>Model!$W$13*((drdp!C106+drdp!L106)*ASZ!$B106+(drdp!F106+drdp!O106)*ASZ!$C106+(drdp!I106+drdp!R106)*ASZ!$D106)</f>
        <v>6.4343462193315014E-3</v>
      </c>
      <c r="G106" s="20">
        <f>Model!$W$13*((drdp!D106+drdp!M106)*ASZ!$B106+(drdp!G106+drdp!P106)*ASZ!$C106+(drdp!J106+drdp!S106)*ASZ!$D106)</f>
        <v>5.7150000000000048E-3</v>
      </c>
      <c r="H106" s="18">
        <f>Model!$W$13*((drdp!B106)*ASZ!$B106+(drdp!E106)*ASZ!$C106+(drdp!H106)*ASZ!$D106)</f>
        <v>-5.4589602817019765E-4</v>
      </c>
      <c r="I106" s="18">
        <f>Model!$W$13*((drdp!C106)*ASZ!$B106+(drdp!F106)*ASZ!$C106+(drdp!I106)*ASZ!$D106)</f>
        <v>3.2171731096657507E-3</v>
      </c>
      <c r="J106" s="18">
        <f>Model!$W$13*((drdp!D106)*ASZ!$B106+(drdp!G106)*ASZ!$C106+(drdp!J106)*ASZ!$D106)</f>
        <v>2.8575000000000024E-3</v>
      </c>
      <c r="K106" s="21">
        <f>SUM(E$3:E105)+H106</f>
        <v>-0.18893544706874807</v>
      </c>
      <c r="L106" s="21">
        <f>SUM(F$3:F105)+I106</f>
        <v>-3.7165936614562634E-2</v>
      </c>
      <c r="M106" s="21">
        <f>SUM(G$3:G105)+J106</f>
        <v>0.27014007087264119</v>
      </c>
      <c r="N106" s="21"/>
      <c r="O106" s="21"/>
      <c r="P106" s="21"/>
      <c r="Q106" s="19">
        <f t="shared" si="5"/>
        <v>3.5696603159067704E-2</v>
      </c>
      <c r="R106" s="19">
        <f t="shared" si="5"/>
        <v>1.3813068444376874E-3</v>
      </c>
      <c r="S106" s="19">
        <f t="shared" si="5"/>
        <v>7.2975657891075602E-2</v>
      </c>
      <c r="T106" s="19">
        <f t="shared" si="6"/>
        <v>7.0219628500011446E-3</v>
      </c>
      <c r="U106" s="19">
        <f t="shared" si="7"/>
        <v>-5.1039035061505755E-2</v>
      </c>
      <c r="V106" s="19">
        <f t="shared" si="8"/>
        <v>-1.004000875110604E-2</v>
      </c>
    </row>
    <row r="107" spans="1:22" x14ac:dyDescent="0.25">
      <c r="A107" s="26">
        <f>Wellpath!E107</f>
        <v>9900</v>
      </c>
      <c r="B107" s="22">
        <v>0</v>
      </c>
      <c r="C107" s="22">
        <f>-SIN(Wellpath!$L107) * COS(Wellpath!$L107)</f>
        <v>-0.43301270189221941</v>
      </c>
      <c r="D107" s="22">
        <f>TAN(Dip) * SIN(Wellpath!$L107) * COS(Wellpath!$L107) * SIN(Wellpath!$O107)</f>
        <v>-0.42663196405317866</v>
      </c>
      <c r="E107" s="20">
        <f>Model!$W$13*((drdp!B107+drdp!K107)*ASZ!$B107+(drdp!E107+drdp!N107)*ASZ!$C107+(drdp!H107+drdp!Q107)*ASZ!$D107)</f>
        <v>-1.0917920563403953E-3</v>
      </c>
      <c r="F107" s="20">
        <f>Model!$W$13*((drdp!C107+drdp!L107)*ASZ!$B107+(drdp!F107+drdp!O107)*ASZ!$C107+(drdp!I107+drdp!R107)*ASZ!$D107)</f>
        <v>6.4343462193315014E-3</v>
      </c>
      <c r="G107" s="20">
        <f>Model!$W$13*((drdp!D107+drdp!M107)*ASZ!$B107+(drdp!G107+drdp!P107)*ASZ!$C107+(drdp!J107+drdp!S107)*ASZ!$D107)</f>
        <v>5.7150000000000048E-3</v>
      </c>
      <c r="H107" s="18">
        <f>Model!$W$13*((drdp!B107)*ASZ!$B107+(drdp!E107)*ASZ!$C107+(drdp!H107)*ASZ!$D107)</f>
        <v>-5.4589602817019765E-4</v>
      </c>
      <c r="I107" s="18">
        <f>Model!$W$13*((drdp!C107)*ASZ!$B107+(drdp!F107)*ASZ!$C107+(drdp!I107)*ASZ!$D107)</f>
        <v>3.2171731096657507E-3</v>
      </c>
      <c r="J107" s="18">
        <f>Model!$W$13*((drdp!D107)*ASZ!$B107+(drdp!G107)*ASZ!$C107+(drdp!J107)*ASZ!$D107)</f>
        <v>2.8575000000000024E-3</v>
      </c>
      <c r="K107" s="21">
        <f>SUM(E$3:E106)+H107</f>
        <v>-0.19002723912508845</v>
      </c>
      <c r="L107" s="21">
        <f>SUM(F$3:F106)+I107</f>
        <v>-3.0731590395231129E-2</v>
      </c>
      <c r="M107" s="21">
        <f>SUM(G$3:G106)+J107</f>
        <v>0.27585507087264122</v>
      </c>
      <c r="N107" s="21"/>
      <c r="O107" s="21"/>
      <c r="P107" s="21"/>
      <c r="Q107" s="19">
        <f t="shared" si="5"/>
        <v>3.6110351609503551E-2</v>
      </c>
      <c r="R107" s="19">
        <f t="shared" si="5"/>
        <v>9.444306482202622E-4</v>
      </c>
      <c r="S107" s="19">
        <f t="shared" si="5"/>
        <v>7.609602012614991E-2</v>
      </c>
      <c r="T107" s="19">
        <f t="shared" si="6"/>
        <v>5.8398392767288572E-3</v>
      </c>
      <c r="U107" s="19">
        <f t="shared" si="7"/>
        <v>-5.2419977516583616E-2</v>
      </c>
      <c r="V107" s="19">
        <f t="shared" si="8"/>
        <v>-8.4774650465054627E-3</v>
      </c>
    </row>
    <row r="108" spans="1:22" x14ac:dyDescent="0.25">
      <c r="A108" s="26">
        <f>Wellpath!E108</f>
        <v>10000</v>
      </c>
      <c r="B108" s="22">
        <v>0</v>
      </c>
      <c r="C108" s="22">
        <f>-SIN(Wellpath!$L108) * COS(Wellpath!$L108)</f>
        <v>-0.43301270189221941</v>
      </c>
      <c r="D108" s="22">
        <f>TAN(Dip) * SIN(Wellpath!$L108) * COS(Wellpath!$L108) * SIN(Wellpath!$O108)</f>
        <v>-0.42663196405317866</v>
      </c>
      <c r="E108" s="20">
        <f>Model!$W$13*((drdp!B108+drdp!K108)*ASZ!$B108+(drdp!E108+drdp!N108)*ASZ!$C108+(drdp!H108+drdp!Q108)*ASZ!$D108)</f>
        <v>-1.0917920563403953E-3</v>
      </c>
      <c r="F108" s="20">
        <f>Model!$W$13*((drdp!C108+drdp!L108)*ASZ!$B108+(drdp!F108+drdp!O108)*ASZ!$C108+(drdp!I108+drdp!R108)*ASZ!$D108)</f>
        <v>6.4343462193315014E-3</v>
      </c>
      <c r="G108" s="20">
        <f>Model!$W$13*((drdp!D108+drdp!M108)*ASZ!$B108+(drdp!G108+drdp!P108)*ASZ!$C108+(drdp!J108+drdp!S108)*ASZ!$D108)</f>
        <v>5.7150000000000048E-3</v>
      </c>
      <c r="H108" s="18">
        <f>Model!$W$13*((drdp!B108)*ASZ!$B108+(drdp!E108)*ASZ!$C108+(drdp!H108)*ASZ!$D108)</f>
        <v>-5.4589602817019765E-4</v>
      </c>
      <c r="I108" s="18">
        <f>Model!$W$13*((drdp!C108)*ASZ!$B108+(drdp!F108)*ASZ!$C108+(drdp!I108)*ASZ!$D108)</f>
        <v>3.2171731096657507E-3</v>
      </c>
      <c r="J108" s="18">
        <f>Model!$W$13*((drdp!D108)*ASZ!$B108+(drdp!G108)*ASZ!$C108+(drdp!J108)*ASZ!$D108)</f>
        <v>2.8575000000000024E-3</v>
      </c>
      <c r="K108" s="21">
        <f>SUM(E$3:E107)+H108</f>
        <v>-0.19111903118142884</v>
      </c>
      <c r="L108" s="21">
        <f>SUM(F$3:F107)+I108</f>
        <v>-2.4297244175899631E-2</v>
      </c>
      <c r="M108" s="21">
        <f>SUM(G$3:G107)+J108</f>
        <v>0.28157007087264124</v>
      </c>
      <c r="N108" s="21"/>
      <c r="O108" s="21"/>
      <c r="P108" s="21"/>
      <c r="Q108" s="19">
        <f t="shared" si="5"/>
        <v>3.6526484079727972E-2</v>
      </c>
      <c r="R108" s="19">
        <f t="shared" si="5"/>
        <v>5.9035607454328853E-4</v>
      </c>
      <c r="S108" s="19">
        <f t="shared" si="5"/>
        <v>7.9281704811224207E-2</v>
      </c>
      <c r="T108" s="19">
        <f t="shared" si="6"/>
        <v>4.6436657672765521E-3</v>
      </c>
      <c r="U108" s="19">
        <f t="shared" si="7"/>
        <v>-5.3813399154865452E-2</v>
      </c>
      <c r="V108" s="19">
        <f t="shared" si="8"/>
        <v>-6.8413767646179286E-3</v>
      </c>
    </row>
    <row r="109" spans="1:22" x14ac:dyDescent="0.25">
      <c r="A109" s="26">
        <f>Wellpath!E109</f>
        <v>10100</v>
      </c>
      <c r="B109" s="22">
        <v>0</v>
      </c>
      <c r="C109" s="22">
        <f>-SIN(Wellpath!$L109) * COS(Wellpath!$L109)</f>
        <v>-0.43301270189221941</v>
      </c>
      <c r="D109" s="22">
        <f>TAN(Dip) * SIN(Wellpath!$L109) * COS(Wellpath!$L109) * SIN(Wellpath!$O109)</f>
        <v>-0.42663196405317866</v>
      </c>
      <c r="E109" s="20">
        <f>Model!$W$13*((drdp!B109+drdp!K109)*ASZ!$B109+(drdp!E109+drdp!N109)*ASZ!$C109+(drdp!H109+drdp!Q109)*ASZ!$D109)</f>
        <v>-1.0917920563403953E-3</v>
      </c>
      <c r="F109" s="20">
        <f>Model!$W$13*((drdp!C109+drdp!L109)*ASZ!$B109+(drdp!F109+drdp!O109)*ASZ!$C109+(drdp!I109+drdp!R109)*ASZ!$D109)</f>
        <v>6.4343462193315014E-3</v>
      </c>
      <c r="G109" s="20">
        <f>Model!$W$13*((drdp!D109+drdp!M109)*ASZ!$B109+(drdp!G109+drdp!P109)*ASZ!$C109+(drdp!J109+drdp!S109)*ASZ!$D109)</f>
        <v>5.7150000000000048E-3</v>
      </c>
      <c r="H109" s="18">
        <f>Model!$W$13*((drdp!B109)*ASZ!$B109+(drdp!E109)*ASZ!$C109+(drdp!H109)*ASZ!$D109)</f>
        <v>-5.4589602817019765E-4</v>
      </c>
      <c r="I109" s="18">
        <f>Model!$W$13*((drdp!C109)*ASZ!$B109+(drdp!F109)*ASZ!$C109+(drdp!I109)*ASZ!$D109)</f>
        <v>3.2171731096657507E-3</v>
      </c>
      <c r="J109" s="18">
        <f>Model!$W$13*((drdp!D109)*ASZ!$B109+(drdp!G109)*ASZ!$C109+(drdp!J109)*ASZ!$D109)</f>
        <v>2.8575000000000024E-3</v>
      </c>
      <c r="K109" s="21">
        <f>SUM(E$3:E108)+H109</f>
        <v>-0.19221082323776922</v>
      </c>
      <c r="L109" s="21">
        <f>SUM(F$3:F108)+I109</f>
        <v>-1.7862897956568126E-2</v>
      </c>
      <c r="M109" s="21">
        <f>SUM(G$3:G108)+J109</f>
        <v>0.28728507087264127</v>
      </c>
      <c r="N109" s="21"/>
      <c r="O109" s="21"/>
      <c r="P109" s="21"/>
      <c r="Q109" s="19">
        <f t="shared" si="5"/>
        <v>3.6945000569740968E-2</v>
      </c>
      <c r="R109" s="19">
        <f t="shared" si="5"/>
        <v>3.1908312340676572E-4</v>
      </c>
      <c r="S109" s="19">
        <f t="shared" si="5"/>
        <v>8.253271194629852E-2</v>
      </c>
      <c r="T109" s="19">
        <f t="shared" si="6"/>
        <v>3.4334423216442252E-3</v>
      </c>
      <c r="U109" s="19">
        <f t="shared" si="7"/>
        <v>-5.5219299976351256E-2</v>
      </c>
      <c r="V109" s="19">
        <f t="shared" si="8"/>
        <v>-5.1317439054434331E-3</v>
      </c>
    </row>
    <row r="110" spans="1:22" x14ac:dyDescent="0.25">
      <c r="A110" s="26">
        <f>Wellpath!E110</f>
        <v>10200</v>
      </c>
      <c r="B110" s="22">
        <v>0</v>
      </c>
      <c r="C110" s="22">
        <f>-SIN(Wellpath!$L110) * COS(Wellpath!$L110)</f>
        <v>-0.43301270189221941</v>
      </c>
      <c r="D110" s="22">
        <f>TAN(Dip) * SIN(Wellpath!$L110) * COS(Wellpath!$L110) * SIN(Wellpath!$O110)</f>
        <v>-0.42663196405317866</v>
      </c>
      <c r="E110" s="20">
        <f>Model!$W$13*((drdp!B110+drdp!K110)*ASZ!$B110+(drdp!E110+drdp!N110)*ASZ!$C110+(drdp!H110+drdp!Q110)*ASZ!$D110)</f>
        <v>-1.0917920563403953E-3</v>
      </c>
      <c r="F110" s="20">
        <f>Model!$W$13*((drdp!C110+drdp!L110)*ASZ!$B110+(drdp!F110+drdp!O110)*ASZ!$C110+(drdp!I110+drdp!R110)*ASZ!$D110)</f>
        <v>6.4343462193315014E-3</v>
      </c>
      <c r="G110" s="20">
        <f>Model!$W$13*((drdp!D110+drdp!M110)*ASZ!$B110+(drdp!G110+drdp!P110)*ASZ!$C110+(drdp!J110+drdp!S110)*ASZ!$D110)</f>
        <v>5.7150000000000048E-3</v>
      </c>
      <c r="H110" s="18">
        <f>Model!$W$13*((drdp!B110)*ASZ!$B110+(drdp!E110)*ASZ!$C110+(drdp!H110)*ASZ!$D110)</f>
        <v>-5.4589602817019765E-4</v>
      </c>
      <c r="I110" s="18">
        <f>Model!$W$13*((drdp!C110)*ASZ!$B110+(drdp!F110)*ASZ!$C110+(drdp!I110)*ASZ!$D110)</f>
        <v>3.2171731096657507E-3</v>
      </c>
      <c r="J110" s="18">
        <f>Model!$W$13*((drdp!D110)*ASZ!$B110+(drdp!G110)*ASZ!$C110+(drdp!J110)*ASZ!$D110)</f>
        <v>2.8575000000000024E-3</v>
      </c>
      <c r="K110" s="21">
        <f>SUM(E$3:E109)+H110</f>
        <v>-0.19330261529410961</v>
      </c>
      <c r="L110" s="21">
        <f>SUM(F$3:F109)+I110</f>
        <v>-1.1428551737236626E-2</v>
      </c>
      <c r="M110" s="21">
        <f>SUM(G$3:G109)+J110</f>
        <v>0.29300007087264129</v>
      </c>
      <c r="N110" s="21"/>
      <c r="O110" s="21"/>
      <c r="P110" s="21"/>
      <c r="Q110" s="19">
        <f t="shared" si="5"/>
        <v>3.7365901079542539E-2</v>
      </c>
      <c r="R110" s="19">
        <f t="shared" si="5"/>
        <v>1.306117948106943E-4</v>
      </c>
      <c r="S110" s="19">
        <f t="shared" si="5"/>
        <v>8.5849041531372822E-2</v>
      </c>
      <c r="T110" s="19">
        <f t="shared" si="6"/>
        <v>2.2091689398318795E-3</v>
      </c>
      <c r="U110" s="19">
        <f t="shared" si="7"/>
        <v>-5.6637679981041029E-2</v>
      </c>
      <c r="V110" s="19">
        <f t="shared" si="8"/>
        <v>-3.3485664689819794E-3</v>
      </c>
    </row>
    <row r="111" spans="1:22" x14ac:dyDescent="0.25">
      <c r="A111" s="26">
        <f>Wellpath!E111</f>
        <v>10300</v>
      </c>
      <c r="B111" s="22">
        <v>0</v>
      </c>
      <c r="C111" s="22">
        <f>-SIN(Wellpath!$L111) * COS(Wellpath!$L111)</f>
        <v>-0.43301270189221941</v>
      </c>
      <c r="D111" s="22">
        <f>TAN(Dip) * SIN(Wellpath!$L111) * COS(Wellpath!$L111) * SIN(Wellpath!$O111)</f>
        <v>-0.42663196405317866</v>
      </c>
      <c r="E111" s="20">
        <f>Model!$W$13*((drdp!B111+drdp!K111)*ASZ!$B111+(drdp!E111+drdp!N111)*ASZ!$C111+(drdp!H111+drdp!Q111)*ASZ!$D111)</f>
        <v>-1.0917920563403953E-3</v>
      </c>
      <c r="F111" s="20">
        <f>Model!$W$13*((drdp!C111+drdp!L111)*ASZ!$B111+(drdp!F111+drdp!O111)*ASZ!$C111+(drdp!I111+drdp!R111)*ASZ!$D111)</f>
        <v>6.4343462193315014E-3</v>
      </c>
      <c r="G111" s="20">
        <f>Model!$W$13*((drdp!D111+drdp!M111)*ASZ!$B111+(drdp!G111+drdp!P111)*ASZ!$C111+(drdp!J111+drdp!S111)*ASZ!$D111)</f>
        <v>5.7150000000000048E-3</v>
      </c>
      <c r="H111" s="18">
        <f>Model!$W$13*((drdp!B111)*ASZ!$B111+(drdp!E111)*ASZ!$C111+(drdp!H111)*ASZ!$D111)</f>
        <v>-5.4589602817019765E-4</v>
      </c>
      <c r="I111" s="18">
        <f>Model!$W$13*((drdp!C111)*ASZ!$B111+(drdp!F111)*ASZ!$C111+(drdp!I111)*ASZ!$D111)</f>
        <v>3.2171731096657507E-3</v>
      </c>
      <c r="J111" s="18">
        <f>Model!$W$13*((drdp!D111)*ASZ!$B111+(drdp!G111)*ASZ!$C111+(drdp!J111)*ASZ!$D111)</f>
        <v>2.8575000000000024E-3</v>
      </c>
      <c r="K111" s="21">
        <f>SUM(E$3:E110)+H111</f>
        <v>-0.19439440735044999</v>
      </c>
      <c r="L111" s="21">
        <f>SUM(F$3:F110)+I111</f>
        <v>-4.9942055179051249E-3</v>
      </c>
      <c r="M111" s="21">
        <f>SUM(G$3:G110)+J111</f>
        <v>0.29871507087264132</v>
      </c>
      <c r="N111" s="21"/>
      <c r="O111" s="21"/>
      <c r="P111" s="21"/>
      <c r="Q111" s="19">
        <f t="shared" si="5"/>
        <v>3.7789185609132685E-2</v>
      </c>
      <c r="R111" s="19">
        <f t="shared" si="5"/>
        <v>2.4942088755073996E-5</v>
      </c>
      <c r="S111" s="19">
        <f t="shared" si="5"/>
        <v>8.9230693566447125E-2</v>
      </c>
      <c r="T111" s="19">
        <f t="shared" si="6"/>
        <v>9.7084562183951393E-4</v>
      </c>
      <c r="U111" s="19">
        <f t="shared" si="7"/>
        <v>-5.8068539168934778E-2</v>
      </c>
      <c r="V111" s="19">
        <f t="shared" si="8"/>
        <v>-1.4918444552335657E-3</v>
      </c>
    </row>
    <row r="112" spans="1:22" x14ac:dyDescent="0.25">
      <c r="A112" s="26">
        <f>Wellpath!E112</f>
        <v>10400</v>
      </c>
      <c r="B112" s="22">
        <v>0</v>
      </c>
      <c r="C112" s="22">
        <f>-SIN(Wellpath!$L112) * COS(Wellpath!$L112)</f>
        <v>-0.43301270189221941</v>
      </c>
      <c r="D112" s="22">
        <f>TAN(Dip) * SIN(Wellpath!$L112) * COS(Wellpath!$L112) * SIN(Wellpath!$O112)</f>
        <v>-0.42663196405317866</v>
      </c>
      <c r="E112" s="20">
        <f>Model!$W$13*((drdp!B112+drdp!K112)*ASZ!$B112+(drdp!E112+drdp!N112)*ASZ!$C112+(drdp!H112+drdp!Q112)*ASZ!$D112)</f>
        <v>-1.0917920563403953E-3</v>
      </c>
      <c r="F112" s="20">
        <f>Model!$W$13*((drdp!C112+drdp!L112)*ASZ!$B112+(drdp!F112+drdp!O112)*ASZ!$C112+(drdp!I112+drdp!R112)*ASZ!$D112)</f>
        <v>6.4343462193315014E-3</v>
      </c>
      <c r="G112" s="20">
        <f>Model!$W$13*((drdp!D112+drdp!M112)*ASZ!$B112+(drdp!G112+drdp!P112)*ASZ!$C112+(drdp!J112+drdp!S112)*ASZ!$D112)</f>
        <v>5.7150000000000048E-3</v>
      </c>
      <c r="H112" s="18">
        <f>Model!$W$13*((drdp!B112)*ASZ!$B112+(drdp!E112)*ASZ!$C112+(drdp!H112)*ASZ!$D112)</f>
        <v>-5.4589602817019765E-4</v>
      </c>
      <c r="I112" s="18">
        <f>Model!$W$13*((drdp!C112)*ASZ!$B112+(drdp!F112)*ASZ!$C112+(drdp!I112)*ASZ!$D112)</f>
        <v>3.2171731096657507E-3</v>
      </c>
      <c r="J112" s="18">
        <f>Model!$W$13*((drdp!D112)*ASZ!$B112+(drdp!G112)*ASZ!$C112+(drdp!J112)*ASZ!$D112)</f>
        <v>2.8575000000000024E-3</v>
      </c>
      <c r="K112" s="21">
        <f>SUM(E$3:E111)+H112</f>
        <v>-0.19548619940679038</v>
      </c>
      <c r="L112" s="21">
        <f>SUM(F$3:F111)+I112</f>
        <v>1.4401407014263765E-3</v>
      </c>
      <c r="M112" s="21">
        <f>SUM(G$3:G111)+J112</f>
        <v>0.30443007087264135</v>
      </c>
      <c r="N112" s="21"/>
      <c r="O112" s="21"/>
      <c r="P112" s="21"/>
      <c r="Q112" s="19">
        <f t="shared" si="5"/>
        <v>3.8214854158511412E-2</v>
      </c>
      <c r="R112" s="19">
        <f t="shared" si="5"/>
        <v>2.0740052399048557E-6</v>
      </c>
      <c r="S112" s="19">
        <f t="shared" si="5"/>
        <v>9.2677668051521431E-2</v>
      </c>
      <c r="T112" s="19">
        <f t="shared" si="6"/>
        <v>-2.8152763233287161E-4</v>
      </c>
      <c r="U112" s="19">
        <f t="shared" si="7"/>
        <v>-5.9511877540032496E-2</v>
      </c>
      <c r="V112" s="19">
        <f t="shared" si="8"/>
        <v>4.3842213580180724E-4</v>
      </c>
    </row>
    <row r="113" spans="1:22" x14ac:dyDescent="0.25">
      <c r="A113" s="26">
        <f>Wellpath!E113</f>
        <v>10500</v>
      </c>
      <c r="B113" s="22">
        <v>0</v>
      </c>
      <c r="C113" s="22">
        <f>-SIN(Wellpath!$L113) * COS(Wellpath!$L113)</f>
        <v>-0.43301270189221941</v>
      </c>
      <c r="D113" s="22">
        <f>TAN(Dip) * SIN(Wellpath!$L113) * COS(Wellpath!$L113) * SIN(Wellpath!$O113)</f>
        <v>-0.42663196405317866</v>
      </c>
      <c r="E113" s="20">
        <f>Model!$W$13*((drdp!B113+drdp!K113)*ASZ!$B113+(drdp!E113+drdp!N113)*ASZ!$C113+(drdp!H113+drdp!Q113)*ASZ!$D113)</f>
        <v>-1.0917920563403953E-3</v>
      </c>
      <c r="F113" s="20">
        <f>Model!$W$13*((drdp!C113+drdp!L113)*ASZ!$B113+(drdp!F113+drdp!O113)*ASZ!$C113+(drdp!I113+drdp!R113)*ASZ!$D113)</f>
        <v>6.4343462193315014E-3</v>
      </c>
      <c r="G113" s="20">
        <f>Model!$W$13*((drdp!D113+drdp!M113)*ASZ!$B113+(drdp!G113+drdp!P113)*ASZ!$C113+(drdp!J113+drdp!S113)*ASZ!$D113)</f>
        <v>5.7150000000000048E-3</v>
      </c>
      <c r="H113" s="18">
        <f>Model!$W$13*((drdp!B113)*ASZ!$B113+(drdp!E113)*ASZ!$C113+(drdp!H113)*ASZ!$D113)</f>
        <v>-5.4589602817019765E-4</v>
      </c>
      <c r="I113" s="18">
        <f>Model!$W$13*((drdp!C113)*ASZ!$B113+(drdp!F113)*ASZ!$C113+(drdp!I113)*ASZ!$D113)</f>
        <v>3.2171731096657507E-3</v>
      </c>
      <c r="J113" s="18">
        <f>Model!$W$13*((drdp!D113)*ASZ!$B113+(drdp!G113)*ASZ!$C113+(drdp!J113)*ASZ!$D113)</f>
        <v>2.8575000000000024E-3</v>
      </c>
      <c r="K113" s="21">
        <f>SUM(E$3:E112)+H113</f>
        <v>-0.19657799146313076</v>
      </c>
      <c r="L113" s="21">
        <f>SUM(F$3:F112)+I113</f>
        <v>7.8744869207578779E-3</v>
      </c>
      <c r="M113" s="21">
        <f>SUM(G$3:G112)+J113</f>
        <v>0.31014507087264137</v>
      </c>
      <c r="N113" s="21"/>
      <c r="O113" s="21"/>
      <c r="P113" s="21"/>
      <c r="Q113" s="19">
        <f t="shared" si="5"/>
        <v>3.8642906727678714E-2</v>
      </c>
      <c r="R113" s="19">
        <f t="shared" si="5"/>
        <v>6.2007544265186892E-5</v>
      </c>
      <c r="S113" s="19">
        <f t="shared" si="5"/>
        <v>9.6189964986595738E-2</v>
      </c>
      <c r="T113" s="19">
        <f t="shared" si="6"/>
        <v>-1.5479508226852771E-3</v>
      </c>
      <c r="U113" s="19">
        <f t="shared" si="7"/>
        <v>-6.0967695094334182E-2</v>
      </c>
      <c r="V113" s="19">
        <f t="shared" si="8"/>
        <v>2.4422333041241398E-3</v>
      </c>
    </row>
    <row r="114" spans="1:22" x14ac:dyDescent="0.25">
      <c r="A114" s="26">
        <f>Wellpath!E114</f>
        <v>10600</v>
      </c>
      <c r="B114" s="22">
        <v>0</v>
      </c>
      <c r="C114" s="22">
        <f>-SIN(Wellpath!$L114) * COS(Wellpath!$L114)</f>
        <v>-0.43301270189221941</v>
      </c>
      <c r="D114" s="22">
        <f>TAN(Dip) * SIN(Wellpath!$L114) * COS(Wellpath!$L114) * SIN(Wellpath!$O114)</f>
        <v>-0.42663196405317866</v>
      </c>
      <c r="E114" s="20">
        <f>Model!$W$13*((drdp!B114+drdp!K114)*ASZ!$B114+(drdp!E114+drdp!N114)*ASZ!$C114+(drdp!H114+drdp!Q114)*ASZ!$D114)</f>
        <v>-1.0917920563403953E-3</v>
      </c>
      <c r="F114" s="20">
        <f>Model!$W$13*((drdp!C114+drdp!L114)*ASZ!$B114+(drdp!F114+drdp!O114)*ASZ!$C114+(drdp!I114+drdp!R114)*ASZ!$D114)</f>
        <v>6.4343462193315014E-3</v>
      </c>
      <c r="G114" s="20">
        <f>Model!$W$13*((drdp!D114+drdp!M114)*ASZ!$B114+(drdp!G114+drdp!P114)*ASZ!$C114+(drdp!J114+drdp!S114)*ASZ!$D114)</f>
        <v>5.7150000000000048E-3</v>
      </c>
      <c r="H114" s="18">
        <f>Model!$W$13*((drdp!B114)*ASZ!$B114+(drdp!E114)*ASZ!$C114+(drdp!H114)*ASZ!$D114)</f>
        <v>-5.4589602817019765E-4</v>
      </c>
      <c r="I114" s="18">
        <f>Model!$W$13*((drdp!C114)*ASZ!$B114+(drdp!F114)*ASZ!$C114+(drdp!I114)*ASZ!$D114)</f>
        <v>3.2171731096657507E-3</v>
      </c>
      <c r="J114" s="18">
        <f>Model!$W$13*((drdp!D114)*ASZ!$B114+(drdp!G114)*ASZ!$C114+(drdp!J114)*ASZ!$D114)</f>
        <v>2.8575000000000024E-3</v>
      </c>
      <c r="K114" s="21">
        <f>SUM(E$3:E113)+H114</f>
        <v>-0.19766978351947115</v>
      </c>
      <c r="L114" s="21">
        <f>SUM(F$3:F113)+I114</f>
        <v>1.4308833140089379E-2</v>
      </c>
      <c r="M114" s="21">
        <f>SUM(G$3:G113)+J114</f>
        <v>0.3158600708726414</v>
      </c>
      <c r="N114" s="21"/>
      <c r="O114" s="21"/>
      <c r="P114" s="21"/>
      <c r="Q114" s="19">
        <f t="shared" si="5"/>
        <v>3.907334331663459E-2</v>
      </c>
      <c r="R114" s="19">
        <f t="shared" si="5"/>
        <v>2.0474270583092008E-4</v>
      </c>
      <c r="S114" s="19">
        <f t="shared" si="5"/>
        <v>9.9767584371670048E-2</v>
      </c>
      <c r="T114" s="19">
        <f t="shared" si="6"/>
        <v>-2.8284239492177023E-3</v>
      </c>
      <c r="U114" s="19">
        <f t="shared" si="7"/>
        <v>-6.2435991831839836E-2</v>
      </c>
      <c r="V114" s="19">
        <f t="shared" si="8"/>
        <v>4.519589049733431E-3</v>
      </c>
    </row>
    <row r="115" spans="1:22" x14ac:dyDescent="0.25">
      <c r="A115" s="26">
        <f>Wellpath!E115</f>
        <v>10700</v>
      </c>
      <c r="B115" s="22">
        <v>0</v>
      </c>
      <c r="C115" s="22">
        <f>-SIN(Wellpath!$L115) * COS(Wellpath!$L115)</f>
        <v>-0.43301270189221941</v>
      </c>
      <c r="D115" s="22">
        <f>TAN(Dip) * SIN(Wellpath!$L115) * COS(Wellpath!$L115) * SIN(Wellpath!$O115)</f>
        <v>-0.42663196405317866</v>
      </c>
      <c r="E115" s="20">
        <f>Model!$W$13*((drdp!B115+drdp!K115)*ASZ!$B115+(drdp!E115+drdp!N115)*ASZ!$C115+(drdp!H115+drdp!Q115)*ASZ!$D115)</f>
        <v>-1.0917920563403953E-3</v>
      </c>
      <c r="F115" s="20">
        <f>Model!$W$13*((drdp!C115+drdp!L115)*ASZ!$B115+(drdp!F115+drdp!O115)*ASZ!$C115+(drdp!I115+drdp!R115)*ASZ!$D115)</f>
        <v>6.4343462193315014E-3</v>
      </c>
      <c r="G115" s="20">
        <f>Model!$W$13*((drdp!D115+drdp!M115)*ASZ!$B115+(drdp!G115+drdp!P115)*ASZ!$C115+(drdp!J115+drdp!S115)*ASZ!$D115)</f>
        <v>5.7150000000000048E-3</v>
      </c>
      <c r="H115" s="18">
        <f>Model!$W$13*((drdp!B115)*ASZ!$B115+(drdp!E115)*ASZ!$C115+(drdp!H115)*ASZ!$D115)</f>
        <v>-5.4589602817019765E-4</v>
      </c>
      <c r="I115" s="18">
        <f>Model!$W$13*((drdp!C115)*ASZ!$B115+(drdp!F115)*ASZ!$C115+(drdp!I115)*ASZ!$D115)</f>
        <v>3.2171731096657507E-3</v>
      </c>
      <c r="J115" s="18">
        <f>Model!$W$13*((drdp!D115)*ASZ!$B115+(drdp!G115)*ASZ!$C115+(drdp!J115)*ASZ!$D115)</f>
        <v>2.8575000000000024E-3</v>
      </c>
      <c r="K115" s="21">
        <f>SUM(E$3:E114)+H115</f>
        <v>-0.19876157557581153</v>
      </c>
      <c r="L115" s="21">
        <f>SUM(F$3:F114)+I115</f>
        <v>2.0743179359420882E-2</v>
      </c>
      <c r="M115" s="21">
        <f>SUM(G$3:G114)+J115</f>
        <v>0.32157507087264142</v>
      </c>
      <c r="N115" s="21"/>
      <c r="O115" s="21"/>
      <c r="P115" s="21"/>
      <c r="Q115" s="19">
        <f t="shared" si="5"/>
        <v>3.9506163925379041E-2</v>
      </c>
      <c r="R115" s="19">
        <f t="shared" si="5"/>
        <v>4.3027948993710455E-4</v>
      </c>
      <c r="S115" s="19">
        <f t="shared" si="5"/>
        <v>0.10341052620674436</v>
      </c>
      <c r="T115" s="19">
        <f t="shared" si="6"/>
        <v>-4.1229470119301479E-3</v>
      </c>
      <c r="U115" s="19">
        <f t="shared" si="7"/>
        <v>-6.3916767752549467E-2</v>
      </c>
      <c r="V115" s="19">
        <f t="shared" si="8"/>
        <v>6.6704893726296831E-3</v>
      </c>
    </row>
    <row r="116" spans="1:22" x14ac:dyDescent="0.25">
      <c r="A116" s="26">
        <f>Wellpath!E116</f>
        <v>10800</v>
      </c>
      <c r="B116" s="22">
        <v>0</v>
      </c>
      <c r="C116" s="22">
        <f>-SIN(Wellpath!$L116) * COS(Wellpath!$L116)</f>
        <v>-0.43301270189221941</v>
      </c>
      <c r="D116" s="22">
        <f>TAN(Dip) * SIN(Wellpath!$L116) * COS(Wellpath!$L116) * SIN(Wellpath!$O116)</f>
        <v>-0.42663196405317866</v>
      </c>
      <c r="E116" s="20">
        <f>Model!$W$13*((drdp!B116+drdp!K116)*ASZ!$B116+(drdp!E116+drdp!N116)*ASZ!$C116+(drdp!H116+drdp!Q116)*ASZ!$D116)</f>
        <v>-1.0917920563403953E-3</v>
      </c>
      <c r="F116" s="20">
        <f>Model!$W$13*((drdp!C116+drdp!L116)*ASZ!$B116+(drdp!F116+drdp!O116)*ASZ!$C116+(drdp!I116+drdp!R116)*ASZ!$D116)</f>
        <v>6.4343462193315014E-3</v>
      </c>
      <c r="G116" s="20">
        <f>Model!$W$13*((drdp!D116+drdp!M116)*ASZ!$B116+(drdp!G116+drdp!P116)*ASZ!$C116+(drdp!J116+drdp!S116)*ASZ!$D116)</f>
        <v>5.7150000000000048E-3</v>
      </c>
      <c r="H116" s="18">
        <f>Model!$W$13*((drdp!B116)*ASZ!$B116+(drdp!E116)*ASZ!$C116+(drdp!H116)*ASZ!$D116)</f>
        <v>-5.4589602817019765E-4</v>
      </c>
      <c r="I116" s="18">
        <f>Model!$W$13*((drdp!C116)*ASZ!$B116+(drdp!F116)*ASZ!$C116+(drdp!I116)*ASZ!$D116)</f>
        <v>3.2171731096657507E-3</v>
      </c>
      <c r="J116" s="18">
        <f>Model!$W$13*((drdp!D116)*ASZ!$B116+(drdp!G116)*ASZ!$C116+(drdp!J116)*ASZ!$D116)</f>
        <v>2.8575000000000024E-3</v>
      </c>
      <c r="K116" s="21">
        <f>SUM(E$3:E115)+H116</f>
        <v>-0.19985336763215192</v>
      </c>
      <c r="L116" s="21">
        <f>SUM(F$3:F115)+I116</f>
        <v>2.717752557875238E-2</v>
      </c>
      <c r="M116" s="21">
        <f>SUM(G$3:G115)+J116</f>
        <v>0.32729007087264145</v>
      </c>
      <c r="N116" s="21"/>
      <c r="O116" s="21"/>
      <c r="P116" s="21"/>
      <c r="Q116" s="19">
        <f t="shared" si="5"/>
        <v>3.9941368553912067E-2</v>
      </c>
      <c r="R116" s="19">
        <f t="shared" si="5"/>
        <v>7.3861789658373987E-4</v>
      </c>
      <c r="S116" s="19">
        <f t="shared" si="5"/>
        <v>0.10711879049181866</v>
      </c>
      <c r="T116" s="19">
        <f t="shared" si="6"/>
        <v>-5.4315200108226115E-3</v>
      </c>
      <c r="U116" s="19">
        <f t="shared" si="7"/>
        <v>-6.5410022856463065E-2</v>
      </c>
      <c r="V116" s="19">
        <f t="shared" si="8"/>
        <v>8.8949342728128922E-3</v>
      </c>
    </row>
    <row r="117" spans="1:22" x14ac:dyDescent="0.25">
      <c r="A117" s="26">
        <f>Wellpath!E117</f>
        <v>10900</v>
      </c>
      <c r="B117" s="22">
        <v>0</v>
      </c>
      <c r="C117" s="22">
        <f>-SIN(Wellpath!$L117) * COS(Wellpath!$L117)</f>
        <v>-0.43301270189221941</v>
      </c>
      <c r="D117" s="22">
        <f>TAN(Dip) * SIN(Wellpath!$L117) * COS(Wellpath!$L117) * SIN(Wellpath!$O117)</f>
        <v>-0.42663196405317866</v>
      </c>
      <c r="E117" s="20">
        <f>Model!$W$13*((drdp!B117+drdp!K117)*ASZ!$B117+(drdp!E117+drdp!N117)*ASZ!$C117+(drdp!H117+drdp!Q117)*ASZ!$D117)</f>
        <v>-1.0917920563403953E-3</v>
      </c>
      <c r="F117" s="20">
        <f>Model!$W$13*((drdp!C117+drdp!L117)*ASZ!$B117+(drdp!F117+drdp!O117)*ASZ!$C117+(drdp!I117+drdp!R117)*ASZ!$D117)</f>
        <v>6.4343462193315014E-3</v>
      </c>
      <c r="G117" s="20">
        <f>Model!$W$13*((drdp!D117+drdp!M117)*ASZ!$B117+(drdp!G117+drdp!P117)*ASZ!$C117+(drdp!J117+drdp!S117)*ASZ!$D117)</f>
        <v>5.7150000000000048E-3</v>
      </c>
      <c r="H117" s="18">
        <f>Model!$W$13*((drdp!B117)*ASZ!$B117+(drdp!E117)*ASZ!$C117+(drdp!H117)*ASZ!$D117)</f>
        <v>-5.4589602817019765E-4</v>
      </c>
      <c r="I117" s="18">
        <f>Model!$W$13*((drdp!C117)*ASZ!$B117+(drdp!F117)*ASZ!$C117+(drdp!I117)*ASZ!$D117)</f>
        <v>3.2171731096657507E-3</v>
      </c>
      <c r="J117" s="18">
        <f>Model!$W$13*((drdp!D117)*ASZ!$B117+(drdp!G117)*ASZ!$C117+(drdp!J117)*ASZ!$D117)</f>
        <v>2.8575000000000024E-3</v>
      </c>
      <c r="K117" s="21">
        <f>SUM(E$3:E116)+H117</f>
        <v>-0.2009451596884923</v>
      </c>
      <c r="L117" s="21">
        <f>SUM(F$3:F116)+I117</f>
        <v>3.3611871798083885E-2</v>
      </c>
      <c r="M117" s="21">
        <f>SUM(G$3:G116)+J117</f>
        <v>0.33300507087264147</v>
      </c>
      <c r="N117" s="21"/>
      <c r="O117" s="21"/>
      <c r="P117" s="21"/>
      <c r="Q117" s="19">
        <f t="shared" si="5"/>
        <v>4.0378957202233674E-2</v>
      </c>
      <c r="R117" s="19">
        <f t="shared" si="5"/>
        <v>1.1297579257708269E-3</v>
      </c>
      <c r="S117" s="19">
        <f t="shared" si="5"/>
        <v>0.11089237722689298</v>
      </c>
      <c r="T117" s="19">
        <f t="shared" si="6"/>
        <v>-6.7541429458950969E-3</v>
      </c>
      <c r="U117" s="19">
        <f t="shared" si="7"/>
        <v>-6.691575714358064E-2</v>
      </c>
      <c r="V117" s="19">
        <f t="shared" si="8"/>
        <v>1.1192923750283064E-2</v>
      </c>
    </row>
    <row r="118" spans="1:22" x14ac:dyDescent="0.25">
      <c r="A118" s="26">
        <f>Wellpath!E118</f>
        <v>11000</v>
      </c>
      <c r="B118" s="22">
        <v>0</v>
      </c>
      <c r="C118" s="22">
        <f>-SIN(Wellpath!$L118) * COS(Wellpath!$L118)</f>
        <v>-0.43301270189221941</v>
      </c>
      <c r="D118" s="22">
        <f>TAN(Dip) * SIN(Wellpath!$L118) * COS(Wellpath!$L118) * SIN(Wellpath!$O118)</f>
        <v>-0.42663196405317866</v>
      </c>
      <c r="E118" s="20">
        <f>Model!$W$13*((drdp!B118+drdp!K118)*ASZ!$B118+(drdp!E118+drdp!N118)*ASZ!$C118+(drdp!H118+drdp!Q118)*ASZ!$D118)</f>
        <v>-1.0917920563403953E-3</v>
      </c>
      <c r="F118" s="20">
        <f>Model!$W$13*((drdp!C118+drdp!L118)*ASZ!$B118+(drdp!F118+drdp!O118)*ASZ!$C118+(drdp!I118+drdp!R118)*ASZ!$D118)</f>
        <v>6.4343462193315014E-3</v>
      </c>
      <c r="G118" s="20">
        <f>Model!$W$13*((drdp!D118+drdp!M118)*ASZ!$B118+(drdp!G118+drdp!P118)*ASZ!$C118+(drdp!J118+drdp!S118)*ASZ!$D118)</f>
        <v>5.7150000000000048E-3</v>
      </c>
      <c r="H118" s="18">
        <f>Model!$W$13*((drdp!B118)*ASZ!$B118+(drdp!E118)*ASZ!$C118+(drdp!H118)*ASZ!$D118)</f>
        <v>-5.4589602817019765E-4</v>
      </c>
      <c r="I118" s="18">
        <f>Model!$W$13*((drdp!C118)*ASZ!$B118+(drdp!F118)*ASZ!$C118+(drdp!I118)*ASZ!$D118)</f>
        <v>3.2171731096657507E-3</v>
      </c>
      <c r="J118" s="18">
        <f>Model!$W$13*((drdp!D118)*ASZ!$B118+(drdp!G118)*ASZ!$C118+(drdp!J118)*ASZ!$D118)</f>
        <v>2.8575000000000024E-3</v>
      </c>
      <c r="K118" s="21">
        <f>SUM(E$3:E117)+H118</f>
        <v>-0.20203695174483269</v>
      </c>
      <c r="L118" s="21">
        <f>SUM(F$3:F117)+I118</f>
        <v>4.0046218017415383E-2</v>
      </c>
      <c r="M118" s="21">
        <f>SUM(G$3:G117)+J118</f>
        <v>0.3387200708726415</v>
      </c>
      <c r="N118" s="21"/>
      <c r="O118" s="21"/>
      <c r="P118" s="21"/>
      <c r="Q118" s="19">
        <f t="shared" si="5"/>
        <v>4.0818929870343849E-2</v>
      </c>
      <c r="R118" s="19">
        <f t="shared" si="5"/>
        <v>1.6036995774983645E-3</v>
      </c>
      <c r="S118" s="19">
        <f t="shared" si="5"/>
        <v>0.11473128641196728</v>
      </c>
      <c r="T118" s="19">
        <f t="shared" si="6"/>
        <v>-8.0908158171476008E-3</v>
      </c>
      <c r="U118" s="19">
        <f t="shared" si="7"/>
        <v>-6.8433970613902176E-2</v>
      </c>
      <c r="V118" s="19">
        <f t="shared" si="8"/>
        <v>1.3564457805040191E-2</v>
      </c>
    </row>
    <row r="119" spans="1:22" x14ac:dyDescent="0.25">
      <c r="A119" s="26">
        <f>Wellpath!E119</f>
        <v>11100</v>
      </c>
      <c r="B119" s="22">
        <v>0</v>
      </c>
      <c r="C119" s="22">
        <f>-SIN(Wellpath!$L119) * COS(Wellpath!$L119)</f>
        <v>-0.43301270189221941</v>
      </c>
      <c r="D119" s="22">
        <f>TAN(Dip) * SIN(Wellpath!$L119) * COS(Wellpath!$L119) * SIN(Wellpath!$O119)</f>
        <v>-0.42663196405317866</v>
      </c>
      <c r="E119" s="20">
        <f>Model!$W$13*((drdp!B119+drdp!K119)*ASZ!$B119+(drdp!E119+drdp!N119)*ASZ!$C119+(drdp!H119+drdp!Q119)*ASZ!$D119)</f>
        <v>-1.0917920563403953E-3</v>
      </c>
      <c r="F119" s="20">
        <f>Model!$W$13*((drdp!C119+drdp!L119)*ASZ!$B119+(drdp!F119+drdp!O119)*ASZ!$C119+(drdp!I119+drdp!R119)*ASZ!$D119)</f>
        <v>6.4343462193315014E-3</v>
      </c>
      <c r="G119" s="20">
        <f>Model!$W$13*((drdp!D119+drdp!M119)*ASZ!$B119+(drdp!G119+drdp!P119)*ASZ!$C119+(drdp!J119+drdp!S119)*ASZ!$D119)</f>
        <v>5.7150000000000048E-3</v>
      </c>
      <c r="H119" s="18">
        <f>Model!$W$13*((drdp!B119)*ASZ!$B119+(drdp!E119)*ASZ!$C119+(drdp!H119)*ASZ!$D119)</f>
        <v>-5.4589602817019765E-4</v>
      </c>
      <c r="I119" s="18">
        <f>Model!$W$13*((drdp!C119)*ASZ!$B119+(drdp!F119)*ASZ!$C119+(drdp!I119)*ASZ!$D119)</f>
        <v>3.2171731096657507E-3</v>
      </c>
      <c r="J119" s="18">
        <f>Model!$W$13*((drdp!D119)*ASZ!$B119+(drdp!G119)*ASZ!$C119+(drdp!J119)*ASZ!$D119)</f>
        <v>2.8575000000000024E-3</v>
      </c>
      <c r="K119" s="21">
        <f>SUM(E$3:E118)+H119</f>
        <v>-0.20312874380117307</v>
      </c>
      <c r="L119" s="21">
        <f>SUM(F$3:F118)+I119</f>
        <v>4.6480564236746888E-2</v>
      </c>
      <c r="M119" s="21">
        <f>SUM(G$3:G118)+J119</f>
        <v>0.34443507087264152</v>
      </c>
      <c r="N119" s="21"/>
      <c r="O119" s="21"/>
      <c r="P119" s="21"/>
      <c r="Q119" s="19">
        <f t="shared" si="5"/>
        <v>4.1261286558242606E-2</v>
      </c>
      <c r="R119" s="19">
        <f t="shared" si="5"/>
        <v>2.1604428517663539E-3</v>
      </c>
      <c r="S119" s="19">
        <f t="shared" si="5"/>
        <v>0.11863551804704159</v>
      </c>
      <c r="T119" s="19">
        <f t="shared" si="6"/>
        <v>-9.4415386245801265E-3</v>
      </c>
      <c r="U119" s="19">
        <f t="shared" si="7"/>
        <v>-6.9964663267427687E-2</v>
      </c>
      <c r="V119" s="19">
        <f t="shared" si="8"/>
        <v>1.600953643708428E-2</v>
      </c>
    </row>
    <row r="120" spans="1:22" x14ac:dyDescent="0.25">
      <c r="A120" s="26">
        <f>Wellpath!E120</f>
        <v>11200</v>
      </c>
      <c r="B120" s="22">
        <v>0</v>
      </c>
      <c r="C120" s="22">
        <f>-SIN(Wellpath!$L120) * COS(Wellpath!$L120)</f>
        <v>-0.43301270189221941</v>
      </c>
      <c r="D120" s="22">
        <f>TAN(Dip) * SIN(Wellpath!$L120) * COS(Wellpath!$L120) * SIN(Wellpath!$O120)</f>
        <v>-0.42663196405317866</v>
      </c>
      <c r="E120" s="20">
        <f>Model!$W$13*((drdp!B120+drdp!K120)*ASZ!$B120+(drdp!E120+drdp!N120)*ASZ!$C120+(drdp!H120+drdp!Q120)*ASZ!$D120)</f>
        <v>-1.0917920563403953E-3</v>
      </c>
      <c r="F120" s="20">
        <f>Model!$W$13*((drdp!C120+drdp!L120)*ASZ!$B120+(drdp!F120+drdp!O120)*ASZ!$C120+(drdp!I120+drdp!R120)*ASZ!$D120)</f>
        <v>6.4343462193315014E-3</v>
      </c>
      <c r="G120" s="20">
        <f>Model!$W$13*((drdp!D120+drdp!M120)*ASZ!$B120+(drdp!G120+drdp!P120)*ASZ!$C120+(drdp!J120+drdp!S120)*ASZ!$D120)</f>
        <v>5.7150000000000048E-3</v>
      </c>
      <c r="H120" s="18">
        <f>Model!$W$13*((drdp!B120)*ASZ!$B120+(drdp!E120)*ASZ!$C120+(drdp!H120)*ASZ!$D120)</f>
        <v>-5.4589602817019765E-4</v>
      </c>
      <c r="I120" s="18">
        <f>Model!$W$13*((drdp!C120)*ASZ!$B120+(drdp!F120)*ASZ!$C120+(drdp!I120)*ASZ!$D120)</f>
        <v>3.2171731096657507E-3</v>
      </c>
      <c r="J120" s="18">
        <f>Model!$W$13*((drdp!D120)*ASZ!$B120+(drdp!G120)*ASZ!$C120+(drdp!J120)*ASZ!$D120)</f>
        <v>2.8575000000000024E-3</v>
      </c>
      <c r="K120" s="21">
        <f>SUM(E$3:E119)+H120</f>
        <v>-0.20422053585751346</v>
      </c>
      <c r="L120" s="21">
        <f>SUM(F$3:F119)+I120</f>
        <v>5.2914910456078393E-2</v>
      </c>
      <c r="M120" s="21">
        <f>SUM(G$3:G119)+J120</f>
        <v>0.35015007087264155</v>
      </c>
      <c r="N120" s="21"/>
      <c r="O120" s="21"/>
      <c r="P120" s="21"/>
      <c r="Q120" s="19">
        <f t="shared" si="5"/>
        <v>4.1706027265929937E-2</v>
      </c>
      <c r="R120" s="19">
        <f t="shared" si="5"/>
        <v>2.7999877485747945E-3</v>
      </c>
      <c r="S120" s="19">
        <f t="shared" si="5"/>
        <v>0.1226050721321159</v>
      </c>
      <c r="T120" s="19">
        <f t="shared" si="6"/>
        <v>-1.0806311368192672E-2</v>
      </c>
      <c r="U120" s="19">
        <f t="shared" si="7"/>
        <v>-7.1507835104157175E-2</v>
      </c>
      <c r="V120" s="19">
        <f t="shared" si="8"/>
        <v>1.852815964641533E-2</v>
      </c>
    </row>
    <row r="121" spans="1:22" x14ac:dyDescent="0.25">
      <c r="A121" s="26">
        <f>Wellpath!E121</f>
        <v>11300</v>
      </c>
      <c r="B121" s="22">
        <v>0</v>
      </c>
      <c r="C121" s="22">
        <f>-SIN(Wellpath!$L121) * COS(Wellpath!$L121)</f>
        <v>-0.43301270189221941</v>
      </c>
      <c r="D121" s="22">
        <f>TAN(Dip) * SIN(Wellpath!$L121) * COS(Wellpath!$L121) * SIN(Wellpath!$O121)</f>
        <v>-0.42663196405317866</v>
      </c>
      <c r="E121" s="20">
        <f>Model!$W$13*((drdp!B121+drdp!K121)*ASZ!$B121+(drdp!E121+drdp!N121)*ASZ!$C121+(drdp!H121+drdp!Q121)*ASZ!$D121)</f>
        <v>-1.0917920563403953E-3</v>
      </c>
      <c r="F121" s="20">
        <f>Model!$W$13*((drdp!C121+drdp!L121)*ASZ!$B121+(drdp!F121+drdp!O121)*ASZ!$C121+(drdp!I121+drdp!R121)*ASZ!$D121)</f>
        <v>6.4343462193315014E-3</v>
      </c>
      <c r="G121" s="20">
        <f>Model!$W$13*((drdp!D121+drdp!M121)*ASZ!$B121+(drdp!G121+drdp!P121)*ASZ!$C121+(drdp!J121+drdp!S121)*ASZ!$D121)</f>
        <v>5.7150000000000048E-3</v>
      </c>
      <c r="H121" s="18">
        <f>Model!$W$13*((drdp!B121)*ASZ!$B121+(drdp!E121)*ASZ!$C121+(drdp!H121)*ASZ!$D121)</f>
        <v>-5.4589602817019765E-4</v>
      </c>
      <c r="I121" s="18">
        <f>Model!$W$13*((drdp!C121)*ASZ!$B121+(drdp!F121)*ASZ!$C121+(drdp!I121)*ASZ!$D121)</f>
        <v>3.2171731096657507E-3</v>
      </c>
      <c r="J121" s="18">
        <f>Model!$W$13*((drdp!D121)*ASZ!$B121+(drdp!G121)*ASZ!$C121+(drdp!J121)*ASZ!$D121)</f>
        <v>2.8575000000000024E-3</v>
      </c>
      <c r="K121" s="21">
        <f>SUM(E$3:E120)+H121</f>
        <v>-0.20531232791385384</v>
      </c>
      <c r="L121" s="21">
        <f>SUM(F$3:F120)+I121</f>
        <v>5.9349256675409898E-2</v>
      </c>
      <c r="M121" s="21">
        <f>SUM(G$3:G120)+J121</f>
        <v>0.35586507087264158</v>
      </c>
      <c r="N121" s="21"/>
      <c r="O121" s="21"/>
      <c r="P121" s="21"/>
      <c r="Q121" s="19">
        <f t="shared" si="5"/>
        <v>4.215315199340585E-2</v>
      </c>
      <c r="R121" s="19">
        <f t="shared" si="5"/>
        <v>3.5223342679236865E-3</v>
      </c>
      <c r="S121" s="19">
        <f t="shared" si="5"/>
        <v>0.12663994866719022</v>
      </c>
      <c r="T121" s="19">
        <f t="shared" si="6"/>
        <v>-1.2185134047985236E-2</v>
      </c>
      <c r="U121" s="19">
        <f t="shared" si="7"/>
        <v>-7.3063486124090624E-2</v>
      </c>
      <c r="V121" s="19">
        <f t="shared" si="8"/>
        <v>2.112032743303334E-2</v>
      </c>
    </row>
    <row r="122" spans="1:22" x14ac:dyDescent="0.25">
      <c r="A122" s="26">
        <f>Wellpath!E122</f>
        <v>11400</v>
      </c>
      <c r="B122" s="22">
        <v>0</v>
      </c>
      <c r="C122" s="22">
        <f>-SIN(Wellpath!$L122) * COS(Wellpath!$L122)</f>
        <v>-0.43301270189221941</v>
      </c>
      <c r="D122" s="22">
        <f>TAN(Dip) * SIN(Wellpath!$L122) * COS(Wellpath!$L122) * SIN(Wellpath!$O122)</f>
        <v>-0.42663196405317866</v>
      </c>
      <c r="E122" s="20">
        <f>Model!$W$13*((drdp!B122+drdp!K122)*ASZ!$B122+(drdp!E122+drdp!N122)*ASZ!$C122+(drdp!H122+drdp!Q122)*ASZ!$D122)</f>
        <v>-1.0917920563403953E-3</v>
      </c>
      <c r="F122" s="20">
        <f>Model!$W$13*((drdp!C122+drdp!L122)*ASZ!$B122+(drdp!F122+drdp!O122)*ASZ!$C122+(drdp!I122+drdp!R122)*ASZ!$D122)</f>
        <v>6.4343462193315014E-3</v>
      </c>
      <c r="G122" s="20">
        <f>Model!$W$13*((drdp!D122+drdp!M122)*ASZ!$B122+(drdp!G122+drdp!P122)*ASZ!$C122+(drdp!J122+drdp!S122)*ASZ!$D122)</f>
        <v>5.7150000000000048E-3</v>
      </c>
      <c r="H122" s="18">
        <f>Model!$W$13*((drdp!B122)*ASZ!$B122+(drdp!E122)*ASZ!$C122+(drdp!H122)*ASZ!$D122)</f>
        <v>-5.4589602817019765E-4</v>
      </c>
      <c r="I122" s="18">
        <f>Model!$W$13*((drdp!C122)*ASZ!$B122+(drdp!F122)*ASZ!$C122+(drdp!I122)*ASZ!$D122)</f>
        <v>3.2171731096657507E-3</v>
      </c>
      <c r="J122" s="18">
        <f>Model!$W$13*((drdp!D122)*ASZ!$B122+(drdp!G122)*ASZ!$C122+(drdp!J122)*ASZ!$D122)</f>
        <v>2.8575000000000024E-3</v>
      </c>
      <c r="K122" s="21">
        <f>SUM(E$3:E121)+H122</f>
        <v>-0.20640411997019423</v>
      </c>
      <c r="L122" s="21">
        <f>SUM(F$3:F121)+I122</f>
        <v>6.5783602894741403E-2</v>
      </c>
      <c r="M122" s="21">
        <f>SUM(G$3:G121)+J122</f>
        <v>0.3615800708726416</v>
      </c>
      <c r="N122" s="21"/>
      <c r="O122" s="21"/>
      <c r="P122" s="21"/>
      <c r="Q122" s="19">
        <f t="shared" si="5"/>
        <v>4.2602660740670331E-2</v>
      </c>
      <c r="R122" s="19">
        <f t="shared" si="5"/>
        <v>4.3274824098130295E-3</v>
      </c>
      <c r="S122" s="19">
        <f t="shared" si="5"/>
        <v>0.13074014765226452</v>
      </c>
      <c r="T122" s="19">
        <f t="shared" si="6"/>
        <v>-1.3578006663957821E-2</v>
      </c>
      <c r="U122" s="19">
        <f t="shared" si="7"/>
        <v>-7.4631616327228048E-2</v>
      </c>
      <c r="V122" s="19">
        <f t="shared" si="8"/>
        <v>2.3786039796938309E-2</v>
      </c>
    </row>
    <row r="123" spans="1:22" x14ac:dyDescent="0.25">
      <c r="A123" s="26">
        <f>Wellpath!E123</f>
        <v>11500</v>
      </c>
      <c r="B123" s="22">
        <v>0</v>
      </c>
      <c r="C123" s="22">
        <f>-SIN(Wellpath!$L123) * COS(Wellpath!$L123)</f>
        <v>-0.43301270189221941</v>
      </c>
      <c r="D123" s="22">
        <f>TAN(Dip) * SIN(Wellpath!$L123) * COS(Wellpath!$L123) * SIN(Wellpath!$O123)</f>
        <v>-0.42663196405317866</v>
      </c>
      <c r="E123" s="20">
        <f>Model!$W$13*((drdp!B123+drdp!K123)*ASZ!$B123+(drdp!E123+drdp!N123)*ASZ!$C123+(drdp!H123+drdp!Q123)*ASZ!$D123)</f>
        <v>-1.0917920563403953E-3</v>
      </c>
      <c r="F123" s="20">
        <f>Model!$W$13*((drdp!C123+drdp!L123)*ASZ!$B123+(drdp!F123+drdp!O123)*ASZ!$C123+(drdp!I123+drdp!R123)*ASZ!$D123)</f>
        <v>6.4343462193315014E-3</v>
      </c>
      <c r="G123" s="20">
        <f>Model!$W$13*((drdp!D123+drdp!M123)*ASZ!$B123+(drdp!G123+drdp!P123)*ASZ!$C123+(drdp!J123+drdp!S123)*ASZ!$D123)</f>
        <v>5.7150000000000048E-3</v>
      </c>
      <c r="H123" s="18">
        <f>Model!$W$13*((drdp!B123)*ASZ!$B123+(drdp!E123)*ASZ!$C123+(drdp!H123)*ASZ!$D123)</f>
        <v>-5.4589602817019765E-4</v>
      </c>
      <c r="I123" s="18">
        <f>Model!$W$13*((drdp!C123)*ASZ!$B123+(drdp!F123)*ASZ!$C123+(drdp!I123)*ASZ!$D123)</f>
        <v>3.2171731096657507E-3</v>
      </c>
      <c r="J123" s="18">
        <f>Model!$W$13*((drdp!D123)*ASZ!$B123+(drdp!G123)*ASZ!$C123+(drdp!J123)*ASZ!$D123)</f>
        <v>2.8575000000000024E-3</v>
      </c>
      <c r="K123" s="21">
        <f>SUM(E$3:E122)+H123</f>
        <v>-0.20749591202653461</v>
      </c>
      <c r="L123" s="21">
        <f>SUM(F$3:F122)+I123</f>
        <v>7.2217949114072907E-2</v>
      </c>
      <c r="M123" s="21">
        <f>SUM(G$3:G122)+J123</f>
        <v>0.36729507087264163</v>
      </c>
      <c r="N123" s="21"/>
      <c r="O123" s="21"/>
      <c r="P123" s="21"/>
      <c r="Q123" s="19">
        <f t="shared" si="5"/>
        <v>4.3054553507723393E-2</v>
      </c>
      <c r="R123" s="19">
        <f t="shared" si="5"/>
        <v>5.215432174242824E-3</v>
      </c>
      <c r="S123" s="19">
        <f t="shared" si="5"/>
        <v>0.13490566908733884</v>
      </c>
      <c r="T123" s="19">
        <f t="shared" si="6"/>
        <v>-1.4984929216110426E-2</v>
      </c>
      <c r="U123" s="19">
        <f t="shared" si="7"/>
        <v>-7.6212225713569448E-2</v>
      </c>
      <c r="V123" s="19">
        <f t="shared" si="8"/>
        <v>2.6525296738130234E-2</v>
      </c>
    </row>
    <row r="124" spans="1:22" x14ac:dyDescent="0.25">
      <c r="A124" s="26">
        <f>Wellpath!E124</f>
        <v>11600</v>
      </c>
      <c r="B124" s="22">
        <v>0</v>
      </c>
      <c r="C124" s="22">
        <f>-SIN(Wellpath!$L124) * COS(Wellpath!$L124)</f>
        <v>-0.43301270189221941</v>
      </c>
      <c r="D124" s="22">
        <f>TAN(Dip) * SIN(Wellpath!$L124) * COS(Wellpath!$L124) * SIN(Wellpath!$O124)</f>
        <v>-0.42663196405317866</v>
      </c>
      <c r="E124" s="20">
        <f>Model!$W$13*((drdp!B124+drdp!K124)*ASZ!$B124+(drdp!E124+drdp!N124)*ASZ!$C124+(drdp!H124+drdp!Q124)*ASZ!$D124)</f>
        <v>-1.0917920563403953E-3</v>
      </c>
      <c r="F124" s="20">
        <f>Model!$W$13*((drdp!C124+drdp!L124)*ASZ!$B124+(drdp!F124+drdp!O124)*ASZ!$C124+(drdp!I124+drdp!R124)*ASZ!$D124)</f>
        <v>6.4343462193315014E-3</v>
      </c>
      <c r="G124" s="20">
        <f>Model!$W$13*((drdp!D124+drdp!M124)*ASZ!$B124+(drdp!G124+drdp!P124)*ASZ!$C124+(drdp!J124+drdp!S124)*ASZ!$D124)</f>
        <v>5.7150000000000048E-3</v>
      </c>
      <c r="H124" s="18">
        <f>Model!$W$13*((drdp!B124)*ASZ!$B124+(drdp!E124)*ASZ!$C124+(drdp!H124)*ASZ!$D124)</f>
        <v>-5.4589602817019765E-4</v>
      </c>
      <c r="I124" s="18">
        <f>Model!$W$13*((drdp!C124)*ASZ!$B124+(drdp!F124)*ASZ!$C124+(drdp!I124)*ASZ!$D124)</f>
        <v>3.2171731096657507E-3</v>
      </c>
      <c r="J124" s="18">
        <f>Model!$W$13*((drdp!D124)*ASZ!$B124+(drdp!G124)*ASZ!$C124+(drdp!J124)*ASZ!$D124)</f>
        <v>2.8575000000000024E-3</v>
      </c>
      <c r="K124" s="21">
        <f>SUM(E$3:E123)+H124</f>
        <v>-0.208587704082875</v>
      </c>
      <c r="L124" s="21">
        <f>SUM(F$3:F123)+I124</f>
        <v>7.8652295333404412E-2</v>
      </c>
      <c r="M124" s="21">
        <f>SUM(G$3:G123)+J124</f>
        <v>0.37301007087264165</v>
      </c>
      <c r="N124" s="21"/>
      <c r="O124" s="21"/>
      <c r="P124" s="21"/>
      <c r="Q124" s="19">
        <f t="shared" si="5"/>
        <v>4.3508830294565023E-2</v>
      </c>
      <c r="R124" s="19">
        <f t="shared" si="5"/>
        <v>6.1861835612130696E-3</v>
      </c>
      <c r="S124" s="19">
        <f t="shared" si="5"/>
        <v>0.13913651297241314</v>
      </c>
      <c r="T124" s="19">
        <f t="shared" si="6"/>
        <v>-1.640590170444305E-2</v>
      </c>
      <c r="U124" s="19">
        <f t="shared" si="7"/>
        <v>-7.780531428311481E-2</v>
      </c>
      <c r="V124" s="19">
        <f t="shared" si="8"/>
        <v>2.9338098256609123E-2</v>
      </c>
    </row>
    <row r="125" spans="1:22" x14ac:dyDescent="0.25">
      <c r="A125" s="26">
        <f>Wellpath!E125</f>
        <v>11700</v>
      </c>
      <c r="B125" s="22">
        <v>0</v>
      </c>
      <c r="C125" s="22">
        <f>-SIN(Wellpath!$L125) * COS(Wellpath!$L125)</f>
        <v>-0.43301270189221941</v>
      </c>
      <c r="D125" s="22">
        <f>TAN(Dip) * SIN(Wellpath!$L125) * COS(Wellpath!$L125) * SIN(Wellpath!$O125)</f>
        <v>-0.42663196405317866</v>
      </c>
      <c r="E125" s="20">
        <f>Model!$W$13*((drdp!B125+drdp!K125)*ASZ!$B125+(drdp!E125+drdp!N125)*ASZ!$C125+(drdp!H125+drdp!Q125)*ASZ!$D125)</f>
        <v>-1.0917920563403953E-3</v>
      </c>
      <c r="F125" s="20">
        <f>Model!$W$13*((drdp!C125+drdp!L125)*ASZ!$B125+(drdp!F125+drdp!O125)*ASZ!$C125+(drdp!I125+drdp!R125)*ASZ!$D125)</f>
        <v>6.4343462193315014E-3</v>
      </c>
      <c r="G125" s="20">
        <f>Model!$W$13*((drdp!D125+drdp!M125)*ASZ!$B125+(drdp!G125+drdp!P125)*ASZ!$C125+(drdp!J125+drdp!S125)*ASZ!$D125)</f>
        <v>5.7150000000000048E-3</v>
      </c>
      <c r="H125" s="18">
        <f>Model!$W$13*((drdp!B125)*ASZ!$B125+(drdp!E125)*ASZ!$C125+(drdp!H125)*ASZ!$D125)</f>
        <v>-5.4589602817019765E-4</v>
      </c>
      <c r="I125" s="18">
        <f>Model!$W$13*((drdp!C125)*ASZ!$B125+(drdp!F125)*ASZ!$C125+(drdp!I125)*ASZ!$D125)</f>
        <v>3.2171731096657507E-3</v>
      </c>
      <c r="J125" s="18">
        <f>Model!$W$13*((drdp!D125)*ASZ!$B125+(drdp!G125)*ASZ!$C125+(drdp!J125)*ASZ!$D125)</f>
        <v>2.8575000000000024E-3</v>
      </c>
      <c r="K125" s="21">
        <f>SUM(E$3:E124)+H125</f>
        <v>-0.20967949613921538</v>
      </c>
      <c r="L125" s="21">
        <f>SUM(F$3:F124)+I125</f>
        <v>8.5086641552735917E-2</v>
      </c>
      <c r="M125" s="21">
        <f>SUM(G$3:G124)+J125</f>
        <v>0.37872507087264168</v>
      </c>
      <c r="N125" s="21"/>
      <c r="O125" s="21"/>
      <c r="P125" s="21"/>
      <c r="Q125" s="19">
        <f t="shared" si="5"/>
        <v>4.3965491101195235E-2</v>
      </c>
      <c r="R125" s="19">
        <f t="shared" si="5"/>
        <v>7.2397365707237661E-3</v>
      </c>
      <c r="S125" s="19">
        <f t="shared" si="5"/>
        <v>0.14343267930748746</v>
      </c>
      <c r="T125" s="19">
        <f t="shared" si="6"/>
        <v>-1.7840924128955694E-2</v>
      </c>
      <c r="U125" s="19">
        <f t="shared" si="7"/>
        <v>-7.9410882035864147E-2</v>
      </c>
      <c r="V125" s="19">
        <f t="shared" si="8"/>
        <v>3.2224444352374967E-2</v>
      </c>
    </row>
    <row r="126" spans="1:22" x14ac:dyDescent="0.25">
      <c r="A126" s="26">
        <f>Wellpath!E126</f>
        <v>11800</v>
      </c>
      <c r="B126" s="22">
        <v>0</v>
      </c>
      <c r="C126" s="22">
        <f>-SIN(Wellpath!$L126) * COS(Wellpath!$L126)</f>
        <v>-0.43301270189221941</v>
      </c>
      <c r="D126" s="22">
        <f>TAN(Dip) * SIN(Wellpath!$L126) * COS(Wellpath!$L126) * SIN(Wellpath!$O126)</f>
        <v>-0.42663196405317866</v>
      </c>
      <c r="E126" s="20">
        <f>Model!$W$13*((drdp!B126+drdp!K126)*ASZ!$B126+(drdp!E126+drdp!N126)*ASZ!$C126+(drdp!H126+drdp!Q126)*ASZ!$D126)</f>
        <v>-1.0917920563403953E-3</v>
      </c>
      <c r="F126" s="20">
        <f>Model!$W$13*((drdp!C126+drdp!L126)*ASZ!$B126+(drdp!F126+drdp!O126)*ASZ!$C126+(drdp!I126+drdp!R126)*ASZ!$D126)</f>
        <v>6.4343462193315014E-3</v>
      </c>
      <c r="G126" s="20">
        <f>Model!$W$13*((drdp!D126+drdp!M126)*ASZ!$B126+(drdp!G126+drdp!P126)*ASZ!$C126+(drdp!J126+drdp!S126)*ASZ!$D126)</f>
        <v>5.7150000000000048E-3</v>
      </c>
      <c r="H126" s="18">
        <f>Model!$W$13*((drdp!B126)*ASZ!$B126+(drdp!E126)*ASZ!$C126+(drdp!H126)*ASZ!$D126)</f>
        <v>-5.4589602817019765E-4</v>
      </c>
      <c r="I126" s="18">
        <f>Model!$W$13*((drdp!C126)*ASZ!$B126+(drdp!F126)*ASZ!$C126+(drdp!I126)*ASZ!$D126)</f>
        <v>3.2171731096657507E-3</v>
      </c>
      <c r="J126" s="18">
        <f>Model!$W$13*((drdp!D126)*ASZ!$B126+(drdp!G126)*ASZ!$C126+(drdp!J126)*ASZ!$D126)</f>
        <v>2.8575000000000024E-3</v>
      </c>
      <c r="K126" s="21">
        <f>SUM(E$3:E125)+H126</f>
        <v>-0.21077128819555577</v>
      </c>
      <c r="L126" s="21">
        <f>SUM(F$3:F125)+I126</f>
        <v>9.1520987772067422E-2</v>
      </c>
      <c r="M126" s="21">
        <f>SUM(G$3:G125)+J126</f>
        <v>0.3844400708726417</v>
      </c>
      <c r="N126" s="21"/>
      <c r="O126" s="21"/>
      <c r="P126" s="21"/>
      <c r="Q126" s="19">
        <f t="shared" si="5"/>
        <v>4.4424535927614028E-2</v>
      </c>
      <c r="R126" s="19">
        <f t="shared" si="5"/>
        <v>8.3760912027749154E-3</v>
      </c>
      <c r="S126" s="19">
        <f t="shared" si="5"/>
        <v>0.14779416809256177</v>
      </c>
      <c r="T126" s="19">
        <f t="shared" si="6"/>
        <v>-1.9289996489648357E-2</v>
      </c>
      <c r="U126" s="19">
        <f t="shared" si="7"/>
        <v>-8.1028928971817446E-2</v>
      </c>
      <c r="V126" s="19">
        <f t="shared" si="8"/>
        <v>3.5184335025427775E-2</v>
      </c>
    </row>
    <row r="127" spans="1:22" x14ac:dyDescent="0.25">
      <c r="A127" s="26">
        <f>Wellpath!E127</f>
        <v>11900</v>
      </c>
      <c r="B127" s="22">
        <v>0</v>
      </c>
      <c r="C127" s="22">
        <f>-SIN(Wellpath!$L127) * COS(Wellpath!$L127)</f>
        <v>-0.43301270189221941</v>
      </c>
      <c r="D127" s="22">
        <f>TAN(Dip) * SIN(Wellpath!$L127) * COS(Wellpath!$L127) * SIN(Wellpath!$O127)</f>
        <v>-0.42663196405317866</v>
      </c>
      <c r="E127" s="20">
        <f>Model!$W$13*((drdp!B127+drdp!K127)*ASZ!$B127+(drdp!E127+drdp!N127)*ASZ!$C127+(drdp!H127+drdp!Q127)*ASZ!$D127)</f>
        <v>-1.0917920563403953E-3</v>
      </c>
      <c r="F127" s="20">
        <f>Model!$W$13*((drdp!C127+drdp!L127)*ASZ!$B127+(drdp!F127+drdp!O127)*ASZ!$C127+(drdp!I127+drdp!R127)*ASZ!$D127)</f>
        <v>6.4343462193315014E-3</v>
      </c>
      <c r="G127" s="20">
        <f>Model!$W$13*((drdp!D127+drdp!M127)*ASZ!$B127+(drdp!G127+drdp!P127)*ASZ!$C127+(drdp!J127+drdp!S127)*ASZ!$D127)</f>
        <v>5.7150000000000048E-3</v>
      </c>
      <c r="H127" s="18">
        <f>Model!$W$13*((drdp!B127)*ASZ!$B127+(drdp!E127)*ASZ!$C127+(drdp!H127)*ASZ!$D127)</f>
        <v>-5.4589602817019765E-4</v>
      </c>
      <c r="I127" s="18">
        <f>Model!$W$13*((drdp!C127)*ASZ!$B127+(drdp!F127)*ASZ!$C127+(drdp!I127)*ASZ!$D127)</f>
        <v>3.2171731096657507E-3</v>
      </c>
      <c r="J127" s="18">
        <f>Model!$W$13*((drdp!D127)*ASZ!$B127+(drdp!G127)*ASZ!$C127+(drdp!J127)*ASZ!$D127)</f>
        <v>2.8575000000000024E-3</v>
      </c>
      <c r="K127" s="21">
        <f>SUM(E$3:E126)+H127</f>
        <v>-0.21186308025189615</v>
      </c>
      <c r="L127" s="21">
        <f>SUM(F$3:F126)+I127</f>
        <v>9.7955333991398927E-2</v>
      </c>
      <c r="M127" s="21">
        <f>SUM(G$3:G126)+J127</f>
        <v>0.39015507087264173</v>
      </c>
      <c r="N127" s="21"/>
      <c r="O127" s="21"/>
      <c r="P127" s="21"/>
      <c r="Q127" s="19">
        <f t="shared" si="5"/>
        <v>4.4885964773821389E-2</v>
      </c>
      <c r="R127" s="19">
        <f t="shared" si="5"/>
        <v>9.5952474573665139E-3</v>
      </c>
      <c r="S127" s="19">
        <f t="shared" si="5"/>
        <v>0.15222097932763609</v>
      </c>
      <c r="T127" s="19">
        <f t="shared" si="6"/>
        <v>-2.075311878652104E-2</v>
      </c>
      <c r="U127" s="19">
        <f t="shared" si="7"/>
        <v>-8.2659455090974721E-2</v>
      </c>
      <c r="V127" s="19">
        <f t="shared" si="8"/>
        <v>3.8217770275767539E-2</v>
      </c>
    </row>
    <row r="128" spans="1:22" x14ac:dyDescent="0.25">
      <c r="A128" s="26">
        <f>Wellpath!E128</f>
        <v>12000</v>
      </c>
      <c r="B128" s="22">
        <v>0</v>
      </c>
      <c r="C128" s="22">
        <f>-SIN(Wellpath!$L128) * COS(Wellpath!$L128)</f>
        <v>-0.43301270189221941</v>
      </c>
      <c r="D128" s="22">
        <f>TAN(Dip) * SIN(Wellpath!$L128) * COS(Wellpath!$L128) * SIN(Wellpath!$O128)</f>
        <v>-0.42663196405317866</v>
      </c>
      <c r="E128" s="20">
        <f>Model!$W$13*((drdp!B128+drdp!K128)*ASZ!$B128+(drdp!E128+drdp!N128)*ASZ!$C128+(drdp!H128+drdp!Q128)*ASZ!$D128)</f>
        <v>-1.0917920563403953E-3</v>
      </c>
      <c r="F128" s="20">
        <f>Model!$W$13*((drdp!C128+drdp!L128)*ASZ!$B128+(drdp!F128+drdp!O128)*ASZ!$C128+(drdp!I128+drdp!R128)*ASZ!$D128)</f>
        <v>6.4343462193315014E-3</v>
      </c>
      <c r="G128" s="20">
        <f>Model!$W$13*((drdp!D128+drdp!M128)*ASZ!$B128+(drdp!G128+drdp!P128)*ASZ!$C128+(drdp!J128+drdp!S128)*ASZ!$D128)</f>
        <v>5.7150000000000048E-3</v>
      </c>
      <c r="H128" s="18">
        <f>Model!$W$13*((drdp!B128)*ASZ!$B128+(drdp!E128)*ASZ!$C128+(drdp!H128)*ASZ!$D128)</f>
        <v>-5.4589602817019765E-4</v>
      </c>
      <c r="I128" s="18">
        <f>Model!$W$13*((drdp!C128)*ASZ!$B128+(drdp!F128)*ASZ!$C128+(drdp!I128)*ASZ!$D128)</f>
        <v>3.2171731096657507E-3</v>
      </c>
      <c r="J128" s="18">
        <f>Model!$W$13*((drdp!D128)*ASZ!$B128+(drdp!G128)*ASZ!$C128+(drdp!J128)*ASZ!$D128)</f>
        <v>2.8575000000000024E-3</v>
      </c>
      <c r="K128" s="21">
        <f>SUM(E$3:E127)+H128</f>
        <v>-0.21295487230823654</v>
      </c>
      <c r="L128" s="21">
        <f>SUM(F$3:F127)+I128</f>
        <v>0.10438968021073043</v>
      </c>
      <c r="M128" s="21">
        <f>SUM(G$3:G127)+J128</f>
        <v>0.39587007087264175</v>
      </c>
      <c r="N128" s="21"/>
      <c r="O128" s="21"/>
      <c r="P128" s="21"/>
      <c r="Q128" s="19">
        <f t="shared" si="5"/>
        <v>4.5349777639817332E-2</v>
      </c>
      <c r="R128" s="19">
        <f t="shared" si="5"/>
        <v>1.0897205334498564E-2</v>
      </c>
      <c r="S128" s="19">
        <f t="shared" si="5"/>
        <v>0.1567131130127104</v>
      </c>
      <c r="T128" s="19">
        <f t="shared" si="6"/>
        <v>-2.2230291019573745E-2</v>
      </c>
      <c r="U128" s="19">
        <f t="shared" si="7"/>
        <v>-8.4302460393335971E-2</v>
      </c>
      <c r="V128" s="19">
        <f t="shared" si="8"/>
        <v>4.1324750103394266E-2</v>
      </c>
    </row>
    <row r="129" spans="1:22" x14ac:dyDescent="0.25">
      <c r="A129" s="26">
        <f>Wellpath!E129</f>
        <v>12100</v>
      </c>
      <c r="B129" s="22">
        <v>0</v>
      </c>
      <c r="C129" s="22">
        <f>-SIN(Wellpath!$L129) * COS(Wellpath!$L129)</f>
        <v>-0.43301270189221941</v>
      </c>
      <c r="D129" s="22">
        <f>TAN(Dip) * SIN(Wellpath!$L129) * COS(Wellpath!$L129) * SIN(Wellpath!$O129)</f>
        <v>-0.42663196405317866</v>
      </c>
      <c r="E129" s="20">
        <f>Model!$W$13*((drdp!B129+drdp!K129)*ASZ!$B129+(drdp!E129+drdp!N129)*ASZ!$C129+(drdp!H129+drdp!Q129)*ASZ!$D129)</f>
        <v>-1.0917920563403953E-3</v>
      </c>
      <c r="F129" s="20">
        <f>Model!$W$13*((drdp!C129+drdp!L129)*ASZ!$B129+(drdp!F129+drdp!O129)*ASZ!$C129+(drdp!I129+drdp!R129)*ASZ!$D129)</f>
        <v>6.4343462193315014E-3</v>
      </c>
      <c r="G129" s="20">
        <f>Model!$W$13*((drdp!D129+drdp!M129)*ASZ!$B129+(drdp!G129+drdp!P129)*ASZ!$C129+(drdp!J129+drdp!S129)*ASZ!$D129)</f>
        <v>5.7150000000000048E-3</v>
      </c>
      <c r="H129" s="18">
        <f>Model!$W$13*((drdp!B129)*ASZ!$B129+(drdp!E129)*ASZ!$C129+(drdp!H129)*ASZ!$D129)</f>
        <v>-5.4589602817019765E-4</v>
      </c>
      <c r="I129" s="18">
        <f>Model!$W$13*((drdp!C129)*ASZ!$B129+(drdp!F129)*ASZ!$C129+(drdp!I129)*ASZ!$D129)</f>
        <v>3.2171731096657507E-3</v>
      </c>
      <c r="J129" s="18">
        <f>Model!$W$13*((drdp!D129)*ASZ!$B129+(drdp!G129)*ASZ!$C129+(drdp!J129)*ASZ!$D129)</f>
        <v>2.8575000000000024E-3</v>
      </c>
      <c r="K129" s="21">
        <f>SUM(E$3:E128)+H129</f>
        <v>-0.21404666436457692</v>
      </c>
      <c r="L129" s="21">
        <f>SUM(F$3:F128)+I129</f>
        <v>0.11082402643006194</v>
      </c>
      <c r="M129" s="21">
        <f>SUM(G$3:G128)+J129</f>
        <v>0.40158507087264178</v>
      </c>
      <c r="N129" s="21"/>
      <c r="O129" s="21"/>
      <c r="P129" s="21"/>
      <c r="Q129" s="19">
        <f t="shared" si="5"/>
        <v>4.5815974525601842E-2</v>
      </c>
      <c r="R129" s="19">
        <f t="shared" si="5"/>
        <v>1.2281964834171067E-2</v>
      </c>
      <c r="S129" s="19">
        <f t="shared" si="5"/>
        <v>0.16127056914778473</v>
      </c>
      <c r="T129" s="19">
        <f t="shared" si="6"/>
        <v>-2.372151318880647E-2</v>
      </c>
      <c r="U129" s="19">
        <f t="shared" si="7"/>
        <v>-8.5957944878901196E-2</v>
      </c>
      <c r="V129" s="19">
        <f t="shared" si="8"/>
        <v>4.4505274508307949E-2</v>
      </c>
    </row>
    <row r="130" spans="1:22" x14ac:dyDescent="0.25">
      <c r="A130" s="26">
        <f>Wellpath!E130</f>
        <v>12200</v>
      </c>
      <c r="B130" s="22">
        <v>0</v>
      </c>
      <c r="C130" s="22">
        <f>-SIN(Wellpath!$L130) * COS(Wellpath!$L130)</f>
        <v>-0.43301270189221941</v>
      </c>
      <c r="D130" s="22">
        <f>TAN(Dip) * SIN(Wellpath!$L130) * COS(Wellpath!$L130) * SIN(Wellpath!$O130)</f>
        <v>-0.42663196405317866</v>
      </c>
      <c r="E130" s="20">
        <f>Model!$W$13*((drdp!B130+drdp!K130)*ASZ!$B130+(drdp!E130+drdp!N130)*ASZ!$C130+(drdp!H130+drdp!Q130)*ASZ!$D130)</f>
        <v>-1.0917920563403873E-3</v>
      </c>
      <c r="F130" s="20">
        <f>Model!$W$13*((drdp!C130+drdp!L130)*ASZ!$B130+(drdp!F130+drdp!O130)*ASZ!$C130+(drdp!I130+drdp!R130)*ASZ!$D130)</f>
        <v>6.4343462193314545E-3</v>
      </c>
      <c r="G130" s="20">
        <f>Model!$W$13*((drdp!D130+drdp!M130)*ASZ!$B130+(drdp!G130+drdp!P130)*ASZ!$C130+(drdp!J130+drdp!S130)*ASZ!$D130)</f>
        <v>5.7149999999999614E-3</v>
      </c>
      <c r="H130" s="18">
        <f>Model!$W$13*((drdp!B130)*ASZ!$B130+(drdp!E130)*ASZ!$C130+(drdp!H130)*ASZ!$D130)</f>
        <v>-5.4589602817019765E-4</v>
      </c>
      <c r="I130" s="18">
        <f>Model!$W$13*((drdp!C130)*ASZ!$B130+(drdp!F130)*ASZ!$C130+(drdp!I130)*ASZ!$D130)</f>
        <v>3.2171731096657507E-3</v>
      </c>
      <c r="J130" s="18">
        <f>Model!$W$13*((drdp!D130)*ASZ!$B130+(drdp!G130)*ASZ!$C130+(drdp!J130)*ASZ!$D130)</f>
        <v>2.8575000000000024E-3</v>
      </c>
      <c r="K130" s="21">
        <f>SUM(E$3:E129)+H130</f>
        <v>-0.21513845642091731</v>
      </c>
      <c r="L130" s="21">
        <f>SUM(F$3:F129)+I130</f>
        <v>0.11725837264939344</v>
      </c>
      <c r="M130" s="21">
        <f>SUM(G$3:G129)+J130</f>
        <v>0.40730007087264181</v>
      </c>
      <c r="N130" s="21"/>
      <c r="O130" s="21"/>
      <c r="P130" s="21"/>
      <c r="Q130" s="19">
        <f t="shared" si="5"/>
        <v>4.6284555431174934E-2</v>
      </c>
      <c r="R130" s="19">
        <f t="shared" si="5"/>
        <v>1.3749525956384019E-2</v>
      </c>
      <c r="S130" s="19">
        <f t="shared" si="5"/>
        <v>0.16589334773285905</v>
      </c>
      <c r="T130" s="19">
        <f t="shared" si="6"/>
        <v>-2.5226785294219213E-2</v>
      </c>
      <c r="U130" s="19">
        <f t="shared" si="7"/>
        <v>-8.7625908547670384E-2</v>
      </c>
      <c r="V130" s="19">
        <f t="shared" si="8"/>
        <v>4.7759343490508595E-2</v>
      </c>
    </row>
    <row r="131" spans="1:22" x14ac:dyDescent="0.25">
      <c r="A131" s="26">
        <f>Wellpath!E131</f>
        <v>12300</v>
      </c>
      <c r="B131" s="22">
        <v>0</v>
      </c>
      <c r="C131" s="22">
        <f>-SIN(Wellpath!$L131) * COS(Wellpath!$L131)</f>
        <v>-0.43301270189221941</v>
      </c>
      <c r="D131" s="22">
        <f>TAN(Dip) * SIN(Wellpath!$L131) * COS(Wellpath!$L131) * SIN(Wellpath!$O131)</f>
        <v>-0.42663196405317866</v>
      </c>
      <c r="E131" s="20">
        <f>Model!$W$13*((drdp!B131+drdp!K131)*ASZ!$B131+(drdp!E131+drdp!N131)*ASZ!$C131+(drdp!H131+drdp!Q131)*ASZ!$D131)</f>
        <v>-1.0917920563403873E-3</v>
      </c>
      <c r="F131" s="20">
        <f>Model!$W$13*((drdp!C131+drdp!L131)*ASZ!$B131+(drdp!F131+drdp!O131)*ASZ!$C131+(drdp!I131+drdp!R131)*ASZ!$D131)</f>
        <v>6.4343462193314545E-3</v>
      </c>
      <c r="G131" s="20">
        <f>Model!$W$13*((drdp!D131+drdp!M131)*ASZ!$B131+(drdp!G131+drdp!P131)*ASZ!$C131+(drdp!J131+drdp!S131)*ASZ!$D131)</f>
        <v>5.7149999999999614E-3</v>
      </c>
      <c r="H131" s="18">
        <f>Model!$W$13*((drdp!B131)*ASZ!$B131+(drdp!E131)*ASZ!$C131+(drdp!H131)*ASZ!$D131)</f>
        <v>-5.458960281701892E-4</v>
      </c>
      <c r="I131" s="18">
        <f>Model!$W$13*((drdp!C131)*ASZ!$B131+(drdp!F131)*ASZ!$C131+(drdp!I131)*ASZ!$D131)</f>
        <v>3.2171731096657021E-3</v>
      </c>
      <c r="J131" s="18">
        <f>Model!$W$13*((drdp!D131)*ASZ!$B131+(drdp!G131)*ASZ!$C131+(drdp!J131)*ASZ!$D131)</f>
        <v>2.8574999999999595E-3</v>
      </c>
      <c r="K131" s="21">
        <f>SUM(E$3:E130)+H131</f>
        <v>-0.21623024847725766</v>
      </c>
      <c r="L131" s="21">
        <f>SUM(F$3:F130)+I131</f>
        <v>0.12369271886872484</v>
      </c>
      <c r="M131" s="21">
        <f>SUM(G$3:G130)+J131</f>
        <v>0.41301507087264172</v>
      </c>
      <c r="N131" s="21"/>
      <c r="O131" s="21"/>
      <c r="P131" s="21"/>
      <c r="Q131" s="19">
        <f t="shared" si="5"/>
        <v>4.6755520356536594E-2</v>
      </c>
      <c r="R131" s="19">
        <f t="shared" si="5"/>
        <v>1.5299888701137397E-2</v>
      </c>
      <c r="S131" s="19">
        <f t="shared" si="5"/>
        <v>0.17058144876793327</v>
      </c>
      <c r="T131" s="19">
        <f t="shared" si="6"/>
        <v>-2.6746107335811949E-2</v>
      </c>
      <c r="U131" s="19">
        <f t="shared" si="7"/>
        <v>-8.9306351399643505E-2</v>
      </c>
      <c r="V131" s="19">
        <f t="shared" si="8"/>
        <v>5.1086957049996135E-2</v>
      </c>
    </row>
    <row r="132" spans="1:22" x14ac:dyDescent="0.25">
      <c r="A132" s="26">
        <f>Wellpath!E132</f>
        <v>12400</v>
      </c>
      <c r="B132" s="22">
        <v>0</v>
      </c>
      <c r="C132" s="22">
        <f>-SIN(Wellpath!$L132) * COS(Wellpath!$L132)</f>
        <v>-0.43301270189221941</v>
      </c>
      <c r="D132" s="22">
        <f>TAN(Dip) * SIN(Wellpath!$L132) * COS(Wellpath!$L132) * SIN(Wellpath!$O132)</f>
        <v>-0.42663196405317866</v>
      </c>
      <c r="E132" s="20">
        <f>Model!$W$13*((drdp!B132+drdp!K132)*ASZ!$B132+(drdp!E132+drdp!N132)*ASZ!$C132+(drdp!H132+drdp!Q132)*ASZ!$D132)</f>
        <v>-1.0917920563403953E-3</v>
      </c>
      <c r="F132" s="20">
        <f>Model!$W$13*((drdp!C132+drdp!L132)*ASZ!$B132+(drdp!F132+drdp!O132)*ASZ!$C132+(drdp!I132+drdp!R132)*ASZ!$D132)</f>
        <v>6.4343462193315014E-3</v>
      </c>
      <c r="G132" s="20">
        <f>Model!$W$13*((drdp!D132+drdp!M132)*ASZ!$B132+(drdp!G132+drdp!P132)*ASZ!$C132+(drdp!J132+drdp!S132)*ASZ!$D132)</f>
        <v>5.7150000000000048E-3</v>
      </c>
      <c r="H132" s="18">
        <f>Model!$W$13*((drdp!B132)*ASZ!$B132+(drdp!E132)*ASZ!$C132+(drdp!H132)*ASZ!$D132)</f>
        <v>-5.4589602817019765E-4</v>
      </c>
      <c r="I132" s="18">
        <f>Model!$W$13*((drdp!C132)*ASZ!$B132+(drdp!F132)*ASZ!$C132+(drdp!I132)*ASZ!$D132)</f>
        <v>3.2171731096657507E-3</v>
      </c>
      <c r="J132" s="18">
        <f>Model!$W$13*((drdp!D132)*ASZ!$B132+(drdp!G132)*ASZ!$C132+(drdp!J132)*ASZ!$D132)</f>
        <v>2.8575000000000024E-3</v>
      </c>
      <c r="K132" s="21">
        <f>SUM(E$3:E131)+H132</f>
        <v>-0.21732204053359808</v>
      </c>
      <c r="L132" s="21">
        <f>SUM(F$3:F131)+I132</f>
        <v>0.13012706508805633</v>
      </c>
      <c r="M132" s="21">
        <f>SUM(G$3:G131)+J132</f>
        <v>0.41873007087264175</v>
      </c>
      <c r="N132" s="21"/>
      <c r="O132" s="21"/>
      <c r="P132" s="21"/>
      <c r="Q132" s="19">
        <f t="shared" ref="Q132:S133" si="9">K132^2</f>
        <v>4.7228869301686842E-2</v>
      </c>
      <c r="R132" s="19">
        <f t="shared" si="9"/>
        <v>1.6933053068431247E-2</v>
      </c>
      <c r="S132" s="19">
        <f t="shared" si="9"/>
        <v>0.17533487225300759</v>
      </c>
      <c r="T132" s="19">
        <f t="shared" ref="T132:T133" si="10">K132*L132</f>
        <v>-2.8279479313584731E-2</v>
      </c>
      <c r="U132" s="19">
        <f t="shared" ref="U132:U133" si="11">K132*M132</f>
        <v>-9.0999273434820643E-2</v>
      </c>
      <c r="V132" s="19">
        <f t="shared" ref="V132:V133" si="12">L132*M132</f>
        <v>5.4488115186770693E-2</v>
      </c>
    </row>
    <row r="133" spans="1:22" x14ac:dyDescent="0.25">
      <c r="A133" s="26">
        <f>Wellpath!E133</f>
        <v>12500</v>
      </c>
      <c r="B133" s="22">
        <v>0</v>
      </c>
      <c r="C133" s="22">
        <f>-SIN(Wellpath!$L133) * COS(Wellpath!$L133)</f>
        <v>-0.43301270189221941</v>
      </c>
      <c r="D133" s="22">
        <f>TAN(Dip) * SIN(Wellpath!$L133) * COS(Wellpath!$L133) * SIN(Wellpath!$O133)</f>
        <v>-0.42663196405317866</v>
      </c>
      <c r="E133" s="20">
        <f>Model!$W$13*((drdp!B133+drdp!K133)*ASZ!$B133+(drdp!E133+drdp!N133)*ASZ!$C133+(drdp!H133+drdp!Q133)*ASZ!$D133)</f>
        <v>6.7691107493104488E-2</v>
      </c>
      <c r="F133" s="20">
        <f>Model!$W$13*((drdp!C133+drdp!L133)*ASZ!$B133+(drdp!F133+drdp!O133)*ASZ!$C133+(drdp!I133+drdp!R133)*ASZ!$D133)</f>
        <v>-0.39892946559855286</v>
      </c>
      <c r="G133" s="20">
        <f>Model!$W$13*((drdp!D133+drdp!M133)*ASZ!$B133+(drdp!G133+drdp!P133)*ASZ!$C133+(drdp!J133+drdp!S133)*ASZ!$D133)</f>
        <v>-0.35433000000000003</v>
      </c>
      <c r="H133" s="18">
        <f>Model!$W$13*((drdp!B133)*ASZ!$B133+(drdp!E133)*ASZ!$C133+(drdp!H133)*ASZ!$D133)</f>
        <v>-5.4589602817019765E-4</v>
      </c>
      <c r="I133" s="18">
        <f>Model!$W$13*((drdp!C133)*ASZ!$B133+(drdp!F133)*ASZ!$C133+(drdp!I133)*ASZ!$D133)</f>
        <v>3.2171731096657507E-3</v>
      </c>
      <c r="J133" s="18">
        <f>Model!$W$13*((drdp!D133)*ASZ!$B133+(drdp!G133)*ASZ!$C133+(drdp!J133)*ASZ!$D133)</f>
        <v>2.8575000000000024E-3</v>
      </c>
      <c r="K133" s="21">
        <f>SUM(E$3:E132)+H133</f>
        <v>-0.21841383258993846</v>
      </c>
      <c r="L133" s="21">
        <f>SUM(F$3:F132)+I133</f>
        <v>0.13656141130738783</v>
      </c>
      <c r="M133" s="21">
        <f>SUM(G$3:G132)+J133</f>
        <v>0.42444507087264177</v>
      </c>
      <c r="N133" s="21"/>
      <c r="O133" s="21"/>
      <c r="P133" s="21"/>
      <c r="Q133" s="19">
        <f t="shared" si="9"/>
        <v>4.7704602266625665E-2</v>
      </c>
      <c r="R133" s="19">
        <f t="shared" si="9"/>
        <v>1.8649019058265551E-2</v>
      </c>
      <c r="S133" s="19">
        <f t="shared" si="9"/>
        <v>0.1801536181880819</v>
      </c>
      <c r="T133" s="19">
        <f t="shared" si="10"/>
        <v>-2.9826901227537533E-2</v>
      </c>
      <c r="U133" s="19">
        <f t="shared" si="11"/>
        <v>-9.2704674653201743E-2</v>
      </c>
      <c r="V133" s="19">
        <f t="shared" si="12"/>
        <v>5.7962817900832214E-2</v>
      </c>
    </row>
    <row r="134" spans="1:22" x14ac:dyDescent="0.25">
      <c r="A134" s="26">
        <f>Wellpath!E134</f>
        <v>0</v>
      </c>
      <c r="B134" s="22">
        <v>0</v>
      </c>
      <c r="C134" s="22">
        <f>-SIN(Wellpath!$L134) * COS(Wellpath!$L134)</f>
        <v>0</v>
      </c>
      <c r="D134" s="22">
        <f>TAN(Dip) * SIN(Wellpath!$L134) * COS(Wellpath!$L134) * SIN(Wellpath!$O134)</f>
        <v>0</v>
      </c>
      <c r="E134" s="20">
        <f>Model!$W$13*((drdp!B134+drdp!K134)*ASZ!$B134+(drdp!E134+drdp!N134)*ASZ!$C134+(drdp!H134+drdp!Q134)*ASZ!$D134)</f>
        <v>0</v>
      </c>
      <c r="F134" s="20">
        <f>Model!$W$13*((drdp!C134+drdp!L134)*ASZ!$B134+(drdp!F134+drdp!O134)*ASZ!$C134+(drdp!I134+drdp!R134)*ASZ!$D134)</f>
        <v>0</v>
      </c>
      <c r="G134" s="20">
        <f>Model!$W$13*((drdp!D134+drdp!M134)*ASZ!$B134+(drdp!G134+drdp!P134)*ASZ!$C134+(drdp!J134+drdp!S134)*ASZ!$D134)</f>
        <v>0</v>
      </c>
      <c r="H134" s="18">
        <f>Model!$W$13*((drdp!B134)*ASZ!$B134+(drdp!E134)*ASZ!$C134+(drdp!H134)*ASZ!$D134)</f>
        <v>0</v>
      </c>
      <c r="I134" s="18">
        <f>Model!$W$13*((drdp!C134)*ASZ!$B134+(drdp!F134)*ASZ!$C134+(drdp!I134)*ASZ!$D134)</f>
        <v>0</v>
      </c>
      <c r="J134" s="18">
        <f>Model!$W$13*((drdp!D134)*ASZ!$B134+(drdp!G134)*ASZ!$C134+(drdp!J134)*ASZ!$D134)</f>
        <v>0</v>
      </c>
      <c r="K134" s="21">
        <f>SUM(E$3:E133)+H134</f>
        <v>-0.15017682906866375</v>
      </c>
      <c r="L134" s="21">
        <f>SUM(F$3:F133)+I134</f>
        <v>-0.26558522740083079</v>
      </c>
      <c r="M134" s="21">
        <f>SUM(G$3:G133)+J134</f>
        <v>6.7257570872641725E-2</v>
      </c>
      <c r="N134" s="21"/>
      <c r="O134" s="21"/>
      <c r="P134" s="21"/>
      <c r="Q134" s="19">
        <f t="shared" ref="Q134:Q197" si="13">K134^2</f>
        <v>2.2553079989118652E-2</v>
      </c>
      <c r="R134" s="19">
        <f t="shared" ref="R134:R197" si="14">L134^2</f>
        <v>7.0535513013551002E-2</v>
      </c>
      <c r="S134" s="19">
        <f t="shared" ref="S134:S197" si="15">M134^2</f>
        <v>4.5235808396884248E-3</v>
      </c>
      <c r="T134" s="19">
        <f t="shared" ref="T134:T197" si="16">K134*L134</f>
        <v>3.9884747298536756E-2</v>
      </c>
      <c r="U134" s="19">
        <f t="shared" ref="U134:U197" si="17">K134*M134</f>
        <v>-1.0100528724514255E-2</v>
      </c>
      <c r="V134" s="19">
        <f t="shared" ref="V134:V197" si="18">L134*M134</f>
        <v>-1.7862617254638048E-2</v>
      </c>
    </row>
    <row r="135" spans="1:22" x14ac:dyDescent="0.25">
      <c r="A135" s="26">
        <f>Wellpath!E135</f>
        <v>0</v>
      </c>
      <c r="B135" s="22">
        <v>0</v>
      </c>
      <c r="C135" s="22">
        <f>-SIN(Wellpath!$L135) * COS(Wellpath!$L135)</f>
        <v>0</v>
      </c>
      <c r="D135" s="22">
        <f>TAN(Dip) * SIN(Wellpath!$L135) * COS(Wellpath!$L135) * SIN(Wellpath!$O135)</f>
        <v>0</v>
      </c>
      <c r="E135" s="20">
        <f>Model!$W$13*((drdp!B135+drdp!K135)*ASZ!$B135+(drdp!E135+drdp!N135)*ASZ!$C135+(drdp!H135+drdp!Q135)*ASZ!$D135)</f>
        <v>0</v>
      </c>
      <c r="F135" s="20">
        <f>Model!$W$13*((drdp!C135+drdp!L135)*ASZ!$B135+(drdp!F135+drdp!O135)*ASZ!$C135+(drdp!I135+drdp!R135)*ASZ!$D135)</f>
        <v>0</v>
      </c>
      <c r="G135" s="20">
        <f>Model!$W$13*((drdp!D135+drdp!M135)*ASZ!$B135+(drdp!G135+drdp!P135)*ASZ!$C135+(drdp!J135+drdp!S135)*ASZ!$D135)</f>
        <v>0</v>
      </c>
      <c r="H135" s="18">
        <f>Model!$W$13*((drdp!B135)*ASZ!$B135+(drdp!E135)*ASZ!$C135+(drdp!H135)*ASZ!$D135)</f>
        <v>0</v>
      </c>
      <c r="I135" s="18">
        <f>Model!$W$13*((drdp!C135)*ASZ!$B135+(drdp!F135)*ASZ!$C135+(drdp!I135)*ASZ!$D135)</f>
        <v>0</v>
      </c>
      <c r="J135" s="18">
        <f>Model!$W$13*((drdp!D135)*ASZ!$B135+(drdp!G135)*ASZ!$C135+(drdp!J135)*ASZ!$D135)</f>
        <v>0</v>
      </c>
      <c r="K135" s="21">
        <f>SUM(E$3:E134)+H135</f>
        <v>-0.15017682906866375</v>
      </c>
      <c r="L135" s="21">
        <f>SUM(F$3:F134)+I135</f>
        <v>-0.26558522740083079</v>
      </c>
      <c r="M135" s="21">
        <f>SUM(G$3:G134)+J135</f>
        <v>6.7257570872641725E-2</v>
      </c>
      <c r="N135" s="21"/>
      <c r="O135" s="21"/>
      <c r="P135" s="21"/>
      <c r="Q135" s="19">
        <f t="shared" si="13"/>
        <v>2.2553079989118652E-2</v>
      </c>
      <c r="R135" s="19">
        <f t="shared" si="14"/>
        <v>7.0535513013551002E-2</v>
      </c>
      <c r="S135" s="19">
        <f t="shared" si="15"/>
        <v>4.5235808396884248E-3</v>
      </c>
      <c r="T135" s="19">
        <f t="shared" si="16"/>
        <v>3.9884747298536756E-2</v>
      </c>
      <c r="U135" s="19">
        <f t="shared" si="17"/>
        <v>-1.0100528724514255E-2</v>
      </c>
      <c r="V135" s="19">
        <f t="shared" si="18"/>
        <v>-1.7862617254638048E-2</v>
      </c>
    </row>
    <row r="136" spans="1:22" x14ac:dyDescent="0.25">
      <c r="A136" s="26">
        <f>Wellpath!E136</f>
        <v>0</v>
      </c>
      <c r="B136" s="22">
        <v>0</v>
      </c>
      <c r="C136" s="22">
        <f>-SIN(Wellpath!$L136) * COS(Wellpath!$L136)</f>
        <v>0</v>
      </c>
      <c r="D136" s="22">
        <f>TAN(Dip) * SIN(Wellpath!$L136) * COS(Wellpath!$L136) * SIN(Wellpath!$O136)</f>
        <v>0</v>
      </c>
      <c r="E136" s="20">
        <f>Model!$W$13*((drdp!B136+drdp!K136)*ASZ!$B136+(drdp!E136+drdp!N136)*ASZ!$C136+(drdp!H136+drdp!Q136)*ASZ!$D136)</f>
        <v>0</v>
      </c>
      <c r="F136" s="20">
        <f>Model!$W$13*((drdp!C136+drdp!L136)*ASZ!$B136+(drdp!F136+drdp!O136)*ASZ!$C136+(drdp!I136+drdp!R136)*ASZ!$D136)</f>
        <v>0</v>
      </c>
      <c r="G136" s="20">
        <f>Model!$W$13*((drdp!D136+drdp!M136)*ASZ!$B136+(drdp!G136+drdp!P136)*ASZ!$C136+(drdp!J136+drdp!S136)*ASZ!$D136)</f>
        <v>0</v>
      </c>
      <c r="H136" s="18">
        <f>Model!$W$13*((drdp!B136)*ASZ!$B136+(drdp!E136)*ASZ!$C136+(drdp!H136)*ASZ!$D136)</f>
        <v>0</v>
      </c>
      <c r="I136" s="18">
        <f>Model!$W$13*((drdp!C136)*ASZ!$B136+(drdp!F136)*ASZ!$C136+(drdp!I136)*ASZ!$D136)</f>
        <v>0</v>
      </c>
      <c r="J136" s="18">
        <f>Model!$W$13*((drdp!D136)*ASZ!$B136+(drdp!G136)*ASZ!$C136+(drdp!J136)*ASZ!$D136)</f>
        <v>0</v>
      </c>
      <c r="K136" s="21">
        <f>SUM(E$3:E135)+H136</f>
        <v>-0.15017682906866375</v>
      </c>
      <c r="L136" s="21">
        <f>SUM(F$3:F135)+I136</f>
        <v>-0.26558522740083079</v>
      </c>
      <c r="M136" s="21">
        <f>SUM(G$3:G135)+J136</f>
        <v>6.7257570872641725E-2</v>
      </c>
      <c r="N136" s="21"/>
      <c r="O136" s="21"/>
      <c r="P136" s="21"/>
      <c r="Q136" s="19">
        <f t="shared" si="13"/>
        <v>2.2553079989118652E-2</v>
      </c>
      <c r="R136" s="19">
        <f t="shared" si="14"/>
        <v>7.0535513013551002E-2</v>
      </c>
      <c r="S136" s="19">
        <f t="shared" si="15"/>
        <v>4.5235808396884248E-3</v>
      </c>
      <c r="T136" s="19">
        <f t="shared" si="16"/>
        <v>3.9884747298536756E-2</v>
      </c>
      <c r="U136" s="19">
        <f t="shared" si="17"/>
        <v>-1.0100528724514255E-2</v>
      </c>
      <c r="V136" s="19">
        <f t="shared" si="18"/>
        <v>-1.7862617254638048E-2</v>
      </c>
    </row>
    <row r="137" spans="1:22" x14ac:dyDescent="0.25">
      <c r="A137" s="26">
        <f>Wellpath!E137</f>
        <v>0</v>
      </c>
      <c r="B137" s="22">
        <v>0</v>
      </c>
      <c r="C137" s="22">
        <f>-SIN(Wellpath!$L137) * COS(Wellpath!$L137)</f>
        <v>0</v>
      </c>
      <c r="D137" s="22">
        <f>TAN(Dip) * SIN(Wellpath!$L137) * COS(Wellpath!$L137) * SIN(Wellpath!$O137)</f>
        <v>0</v>
      </c>
      <c r="E137" s="20">
        <f>Model!$W$13*((drdp!B137+drdp!K137)*ASZ!$B137+(drdp!E137+drdp!N137)*ASZ!$C137+(drdp!H137+drdp!Q137)*ASZ!$D137)</f>
        <v>0</v>
      </c>
      <c r="F137" s="20">
        <f>Model!$W$13*((drdp!C137+drdp!L137)*ASZ!$B137+(drdp!F137+drdp!O137)*ASZ!$C137+(drdp!I137+drdp!R137)*ASZ!$D137)</f>
        <v>0</v>
      </c>
      <c r="G137" s="20">
        <f>Model!$W$13*((drdp!D137+drdp!M137)*ASZ!$B137+(drdp!G137+drdp!P137)*ASZ!$C137+(drdp!J137+drdp!S137)*ASZ!$D137)</f>
        <v>0</v>
      </c>
      <c r="H137" s="18">
        <f>Model!$W$13*((drdp!B137)*ASZ!$B137+(drdp!E137)*ASZ!$C137+(drdp!H137)*ASZ!$D137)</f>
        <v>0</v>
      </c>
      <c r="I137" s="18">
        <f>Model!$W$13*((drdp!C137)*ASZ!$B137+(drdp!F137)*ASZ!$C137+(drdp!I137)*ASZ!$D137)</f>
        <v>0</v>
      </c>
      <c r="J137" s="18">
        <f>Model!$W$13*((drdp!D137)*ASZ!$B137+(drdp!G137)*ASZ!$C137+(drdp!J137)*ASZ!$D137)</f>
        <v>0</v>
      </c>
      <c r="K137" s="21">
        <f>SUM(E$3:E136)+H137</f>
        <v>-0.15017682906866375</v>
      </c>
      <c r="L137" s="21">
        <f>SUM(F$3:F136)+I137</f>
        <v>-0.26558522740083079</v>
      </c>
      <c r="M137" s="21">
        <f>SUM(G$3:G136)+J137</f>
        <v>6.7257570872641725E-2</v>
      </c>
      <c r="N137" s="21"/>
      <c r="O137" s="21"/>
      <c r="P137" s="21"/>
      <c r="Q137" s="19">
        <f t="shared" si="13"/>
        <v>2.2553079989118652E-2</v>
      </c>
      <c r="R137" s="19">
        <f t="shared" si="14"/>
        <v>7.0535513013551002E-2</v>
      </c>
      <c r="S137" s="19">
        <f t="shared" si="15"/>
        <v>4.5235808396884248E-3</v>
      </c>
      <c r="T137" s="19">
        <f t="shared" si="16"/>
        <v>3.9884747298536756E-2</v>
      </c>
      <c r="U137" s="19">
        <f t="shared" si="17"/>
        <v>-1.0100528724514255E-2</v>
      </c>
      <c r="V137" s="19">
        <f t="shared" si="18"/>
        <v>-1.7862617254638048E-2</v>
      </c>
    </row>
    <row r="138" spans="1:22" x14ac:dyDescent="0.25">
      <c r="A138" s="26">
        <f>Wellpath!E138</f>
        <v>0</v>
      </c>
      <c r="B138" s="22">
        <v>0</v>
      </c>
      <c r="C138" s="22">
        <f>-SIN(Wellpath!$L138) * COS(Wellpath!$L138)</f>
        <v>0</v>
      </c>
      <c r="D138" s="22">
        <f>TAN(Dip) * SIN(Wellpath!$L138) * COS(Wellpath!$L138) * SIN(Wellpath!$O138)</f>
        <v>0</v>
      </c>
      <c r="E138" s="20">
        <f>Model!$W$13*((drdp!B138+drdp!K138)*ASZ!$B138+(drdp!E138+drdp!N138)*ASZ!$C138+(drdp!H138+drdp!Q138)*ASZ!$D138)</f>
        <v>0</v>
      </c>
      <c r="F138" s="20">
        <f>Model!$W$13*((drdp!C138+drdp!L138)*ASZ!$B138+(drdp!F138+drdp!O138)*ASZ!$C138+(drdp!I138+drdp!R138)*ASZ!$D138)</f>
        <v>0</v>
      </c>
      <c r="G138" s="20">
        <f>Model!$W$13*((drdp!D138+drdp!M138)*ASZ!$B138+(drdp!G138+drdp!P138)*ASZ!$C138+(drdp!J138+drdp!S138)*ASZ!$D138)</f>
        <v>0</v>
      </c>
      <c r="H138" s="18">
        <f>Model!$W$13*((drdp!B138)*ASZ!$B138+(drdp!E138)*ASZ!$C138+(drdp!H138)*ASZ!$D138)</f>
        <v>0</v>
      </c>
      <c r="I138" s="18">
        <f>Model!$W$13*((drdp!C138)*ASZ!$B138+(drdp!F138)*ASZ!$C138+(drdp!I138)*ASZ!$D138)</f>
        <v>0</v>
      </c>
      <c r="J138" s="18">
        <f>Model!$W$13*((drdp!D138)*ASZ!$B138+(drdp!G138)*ASZ!$C138+(drdp!J138)*ASZ!$D138)</f>
        <v>0</v>
      </c>
      <c r="K138" s="21">
        <f>SUM(E$3:E137)+H138</f>
        <v>-0.15017682906866375</v>
      </c>
      <c r="L138" s="21">
        <f>SUM(F$3:F137)+I138</f>
        <v>-0.26558522740083079</v>
      </c>
      <c r="M138" s="21">
        <f>SUM(G$3:G137)+J138</f>
        <v>6.7257570872641725E-2</v>
      </c>
      <c r="N138" s="21"/>
      <c r="O138" s="21"/>
      <c r="P138" s="21"/>
      <c r="Q138" s="19">
        <f t="shared" si="13"/>
        <v>2.2553079989118652E-2</v>
      </c>
      <c r="R138" s="19">
        <f t="shared" si="14"/>
        <v>7.0535513013551002E-2</v>
      </c>
      <c r="S138" s="19">
        <f t="shared" si="15"/>
        <v>4.5235808396884248E-3</v>
      </c>
      <c r="T138" s="19">
        <f t="shared" si="16"/>
        <v>3.9884747298536756E-2</v>
      </c>
      <c r="U138" s="19">
        <f t="shared" si="17"/>
        <v>-1.0100528724514255E-2</v>
      </c>
      <c r="V138" s="19">
        <f t="shared" si="18"/>
        <v>-1.7862617254638048E-2</v>
      </c>
    </row>
    <row r="139" spans="1:22" x14ac:dyDescent="0.25">
      <c r="A139" s="26">
        <f>Wellpath!E139</f>
        <v>0</v>
      </c>
      <c r="B139" s="22">
        <v>0</v>
      </c>
      <c r="C139" s="22">
        <f>-SIN(Wellpath!$L139) * COS(Wellpath!$L139)</f>
        <v>0</v>
      </c>
      <c r="D139" s="22">
        <f>TAN(Dip) * SIN(Wellpath!$L139) * COS(Wellpath!$L139) * SIN(Wellpath!$O139)</f>
        <v>0</v>
      </c>
      <c r="E139" s="20">
        <f>Model!$W$13*((drdp!B139+drdp!K139)*ASZ!$B139+(drdp!E139+drdp!N139)*ASZ!$C139+(drdp!H139+drdp!Q139)*ASZ!$D139)</f>
        <v>0</v>
      </c>
      <c r="F139" s="20">
        <f>Model!$W$13*((drdp!C139+drdp!L139)*ASZ!$B139+(drdp!F139+drdp!O139)*ASZ!$C139+(drdp!I139+drdp!R139)*ASZ!$D139)</f>
        <v>0</v>
      </c>
      <c r="G139" s="20">
        <f>Model!$W$13*((drdp!D139+drdp!M139)*ASZ!$B139+(drdp!G139+drdp!P139)*ASZ!$C139+(drdp!J139+drdp!S139)*ASZ!$D139)</f>
        <v>0</v>
      </c>
      <c r="H139" s="18">
        <f>Model!$W$13*((drdp!B139)*ASZ!$B139+(drdp!E139)*ASZ!$C139+(drdp!H139)*ASZ!$D139)</f>
        <v>0</v>
      </c>
      <c r="I139" s="18">
        <f>Model!$W$13*((drdp!C139)*ASZ!$B139+(drdp!F139)*ASZ!$C139+(drdp!I139)*ASZ!$D139)</f>
        <v>0</v>
      </c>
      <c r="J139" s="18">
        <f>Model!$W$13*((drdp!D139)*ASZ!$B139+(drdp!G139)*ASZ!$C139+(drdp!J139)*ASZ!$D139)</f>
        <v>0</v>
      </c>
      <c r="K139" s="21">
        <f>SUM(E$3:E138)+H139</f>
        <v>-0.15017682906866375</v>
      </c>
      <c r="L139" s="21">
        <f>SUM(F$3:F138)+I139</f>
        <v>-0.26558522740083079</v>
      </c>
      <c r="M139" s="21">
        <f>SUM(G$3:G138)+J139</f>
        <v>6.7257570872641725E-2</v>
      </c>
      <c r="N139" s="21"/>
      <c r="O139" s="21"/>
      <c r="P139" s="21"/>
      <c r="Q139" s="19">
        <f t="shared" si="13"/>
        <v>2.2553079989118652E-2</v>
      </c>
      <c r="R139" s="19">
        <f t="shared" si="14"/>
        <v>7.0535513013551002E-2</v>
      </c>
      <c r="S139" s="19">
        <f t="shared" si="15"/>
        <v>4.5235808396884248E-3</v>
      </c>
      <c r="T139" s="19">
        <f t="shared" si="16"/>
        <v>3.9884747298536756E-2</v>
      </c>
      <c r="U139" s="19">
        <f t="shared" si="17"/>
        <v>-1.0100528724514255E-2</v>
      </c>
      <c r="V139" s="19">
        <f t="shared" si="18"/>
        <v>-1.7862617254638048E-2</v>
      </c>
    </row>
    <row r="140" spans="1:22" x14ac:dyDescent="0.25">
      <c r="A140" s="26">
        <f>Wellpath!E140</f>
        <v>0</v>
      </c>
      <c r="B140" s="22">
        <v>0</v>
      </c>
      <c r="C140" s="22">
        <f>-SIN(Wellpath!$L140) * COS(Wellpath!$L140)</f>
        <v>0</v>
      </c>
      <c r="D140" s="22">
        <f>TAN(Dip) * SIN(Wellpath!$L140) * COS(Wellpath!$L140) * SIN(Wellpath!$O140)</f>
        <v>0</v>
      </c>
      <c r="E140" s="20">
        <f>Model!$W$13*((drdp!B140+drdp!K140)*ASZ!$B140+(drdp!E140+drdp!N140)*ASZ!$C140+(drdp!H140+drdp!Q140)*ASZ!$D140)</f>
        <v>0</v>
      </c>
      <c r="F140" s="20">
        <f>Model!$W$13*((drdp!C140+drdp!L140)*ASZ!$B140+(drdp!F140+drdp!O140)*ASZ!$C140+(drdp!I140+drdp!R140)*ASZ!$D140)</f>
        <v>0</v>
      </c>
      <c r="G140" s="20">
        <f>Model!$W$13*((drdp!D140+drdp!M140)*ASZ!$B140+(drdp!G140+drdp!P140)*ASZ!$C140+(drdp!J140+drdp!S140)*ASZ!$D140)</f>
        <v>0</v>
      </c>
      <c r="H140" s="18">
        <f>Model!$W$13*((drdp!B140)*ASZ!$B140+(drdp!E140)*ASZ!$C140+(drdp!H140)*ASZ!$D140)</f>
        <v>0</v>
      </c>
      <c r="I140" s="18">
        <f>Model!$W$13*((drdp!C140)*ASZ!$B140+(drdp!F140)*ASZ!$C140+(drdp!I140)*ASZ!$D140)</f>
        <v>0</v>
      </c>
      <c r="J140" s="18">
        <f>Model!$W$13*((drdp!D140)*ASZ!$B140+(drdp!G140)*ASZ!$C140+(drdp!J140)*ASZ!$D140)</f>
        <v>0</v>
      </c>
      <c r="K140" s="21">
        <f>SUM(E$3:E139)+H140</f>
        <v>-0.15017682906866375</v>
      </c>
      <c r="L140" s="21">
        <f>SUM(F$3:F139)+I140</f>
        <v>-0.26558522740083079</v>
      </c>
      <c r="M140" s="21">
        <f>SUM(G$3:G139)+J140</f>
        <v>6.7257570872641725E-2</v>
      </c>
      <c r="N140" s="21"/>
      <c r="O140" s="21"/>
      <c r="P140" s="21"/>
      <c r="Q140" s="19">
        <f t="shared" si="13"/>
        <v>2.2553079989118652E-2</v>
      </c>
      <c r="R140" s="19">
        <f t="shared" si="14"/>
        <v>7.0535513013551002E-2</v>
      </c>
      <c r="S140" s="19">
        <f t="shared" si="15"/>
        <v>4.5235808396884248E-3</v>
      </c>
      <c r="T140" s="19">
        <f t="shared" si="16"/>
        <v>3.9884747298536756E-2</v>
      </c>
      <c r="U140" s="19">
        <f t="shared" si="17"/>
        <v>-1.0100528724514255E-2</v>
      </c>
      <c r="V140" s="19">
        <f t="shared" si="18"/>
        <v>-1.7862617254638048E-2</v>
      </c>
    </row>
    <row r="141" spans="1:22" x14ac:dyDescent="0.25">
      <c r="A141" s="26">
        <f>Wellpath!E141</f>
        <v>0</v>
      </c>
      <c r="B141" s="22">
        <v>0</v>
      </c>
      <c r="C141" s="22">
        <f>-SIN(Wellpath!$L141) * COS(Wellpath!$L141)</f>
        <v>0</v>
      </c>
      <c r="D141" s="22">
        <f>TAN(Dip) * SIN(Wellpath!$L141) * COS(Wellpath!$L141) * SIN(Wellpath!$O141)</f>
        <v>0</v>
      </c>
      <c r="E141" s="20">
        <f>Model!$W$13*((drdp!B141+drdp!K141)*ASZ!$B141+(drdp!E141+drdp!N141)*ASZ!$C141+(drdp!H141+drdp!Q141)*ASZ!$D141)</f>
        <v>0</v>
      </c>
      <c r="F141" s="20">
        <f>Model!$W$13*((drdp!C141+drdp!L141)*ASZ!$B141+(drdp!F141+drdp!O141)*ASZ!$C141+(drdp!I141+drdp!R141)*ASZ!$D141)</f>
        <v>0</v>
      </c>
      <c r="G141" s="20">
        <f>Model!$W$13*((drdp!D141+drdp!M141)*ASZ!$B141+(drdp!G141+drdp!P141)*ASZ!$C141+(drdp!J141+drdp!S141)*ASZ!$D141)</f>
        <v>0</v>
      </c>
      <c r="H141" s="18">
        <f>Model!$W$13*((drdp!B141)*ASZ!$B141+(drdp!E141)*ASZ!$C141+(drdp!H141)*ASZ!$D141)</f>
        <v>0</v>
      </c>
      <c r="I141" s="18">
        <f>Model!$W$13*((drdp!C141)*ASZ!$B141+(drdp!F141)*ASZ!$C141+(drdp!I141)*ASZ!$D141)</f>
        <v>0</v>
      </c>
      <c r="J141" s="18">
        <f>Model!$W$13*((drdp!D141)*ASZ!$B141+(drdp!G141)*ASZ!$C141+(drdp!J141)*ASZ!$D141)</f>
        <v>0</v>
      </c>
      <c r="K141" s="21">
        <f>SUM(E$3:E140)+H141</f>
        <v>-0.15017682906866375</v>
      </c>
      <c r="L141" s="21">
        <f>SUM(F$3:F140)+I141</f>
        <v>-0.26558522740083079</v>
      </c>
      <c r="M141" s="21">
        <f>SUM(G$3:G140)+J141</f>
        <v>6.7257570872641725E-2</v>
      </c>
      <c r="N141" s="21"/>
      <c r="O141" s="21"/>
      <c r="P141" s="21"/>
      <c r="Q141" s="19">
        <f t="shared" si="13"/>
        <v>2.2553079989118652E-2</v>
      </c>
      <c r="R141" s="19">
        <f t="shared" si="14"/>
        <v>7.0535513013551002E-2</v>
      </c>
      <c r="S141" s="19">
        <f t="shared" si="15"/>
        <v>4.5235808396884248E-3</v>
      </c>
      <c r="T141" s="19">
        <f t="shared" si="16"/>
        <v>3.9884747298536756E-2</v>
      </c>
      <c r="U141" s="19">
        <f t="shared" si="17"/>
        <v>-1.0100528724514255E-2</v>
      </c>
      <c r="V141" s="19">
        <f t="shared" si="18"/>
        <v>-1.7862617254638048E-2</v>
      </c>
    </row>
    <row r="142" spans="1:22" x14ac:dyDescent="0.25">
      <c r="A142" s="26">
        <f>Wellpath!E142</f>
        <v>0</v>
      </c>
      <c r="B142" s="22">
        <v>0</v>
      </c>
      <c r="C142" s="22">
        <f>-SIN(Wellpath!$L142) * COS(Wellpath!$L142)</f>
        <v>0</v>
      </c>
      <c r="D142" s="22">
        <f>TAN(Dip) * SIN(Wellpath!$L142) * COS(Wellpath!$L142) * SIN(Wellpath!$O142)</f>
        <v>0</v>
      </c>
      <c r="E142" s="20">
        <f>Model!$W$13*((drdp!B142+drdp!K142)*ASZ!$B142+(drdp!E142+drdp!N142)*ASZ!$C142+(drdp!H142+drdp!Q142)*ASZ!$D142)</f>
        <v>0</v>
      </c>
      <c r="F142" s="20">
        <f>Model!$W$13*((drdp!C142+drdp!L142)*ASZ!$B142+(drdp!F142+drdp!O142)*ASZ!$C142+(drdp!I142+drdp!R142)*ASZ!$D142)</f>
        <v>0</v>
      </c>
      <c r="G142" s="20">
        <f>Model!$W$13*((drdp!D142+drdp!M142)*ASZ!$B142+(drdp!G142+drdp!P142)*ASZ!$C142+(drdp!J142+drdp!S142)*ASZ!$D142)</f>
        <v>0</v>
      </c>
      <c r="H142" s="18">
        <f>Model!$W$13*((drdp!B142)*ASZ!$B142+(drdp!E142)*ASZ!$C142+(drdp!H142)*ASZ!$D142)</f>
        <v>0</v>
      </c>
      <c r="I142" s="18">
        <f>Model!$W$13*((drdp!C142)*ASZ!$B142+(drdp!F142)*ASZ!$C142+(drdp!I142)*ASZ!$D142)</f>
        <v>0</v>
      </c>
      <c r="J142" s="18">
        <f>Model!$W$13*((drdp!D142)*ASZ!$B142+(drdp!G142)*ASZ!$C142+(drdp!J142)*ASZ!$D142)</f>
        <v>0</v>
      </c>
      <c r="K142" s="21">
        <f>SUM(E$3:E141)+H142</f>
        <v>-0.15017682906866375</v>
      </c>
      <c r="L142" s="21">
        <f>SUM(F$3:F141)+I142</f>
        <v>-0.26558522740083079</v>
      </c>
      <c r="M142" s="21">
        <f>SUM(G$3:G141)+J142</f>
        <v>6.7257570872641725E-2</v>
      </c>
      <c r="N142" s="21"/>
      <c r="O142" s="21"/>
      <c r="P142" s="21"/>
      <c r="Q142" s="19">
        <f t="shared" si="13"/>
        <v>2.2553079989118652E-2</v>
      </c>
      <c r="R142" s="19">
        <f t="shared" si="14"/>
        <v>7.0535513013551002E-2</v>
      </c>
      <c r="S142" s="19">
        <f t="shared" si="15"/>
        <v>4.5235808396884248E-3</v>
      </c>
      <c r="T142" s="19">
        <f t="shared" si="16"/>
        <v>3.9884747298536756E-2</v>
      </c>
      <c r="U142" s="19">
        <f t="shared" si="17"/>
        <v>-1.0100528724514255E-2</v>
      </c>
      <c r="V142" s="19">
        <f t="shared" si="18"/>
        <v>-1.7862617254638048E-2</v>
      </c>
    </row>
    <row r="143" spans="1:22" x14ac:dyDescent="0.25">
      <c r="A143" s="26">
        <f>Wellpath!E143</f>
        <v>0</v>
      </c>
      <c r="B143" s="22">
        <v>0</v>
      </c>
      <c r="C143" s="22">
        <f>-SIN(Wellpath!$L143) * COS(Wellpath!$L143)</f>
        <v>0</v>
      </c>
      <c r="D143" s="22">
        <f>TAN(Dip) * SIN(Wellpath!$L143) * COS(Wellpath!$L143) * SIN(Wellpath!$O143)</f>
        <v>0</v>
      </c>
      <c r="E143" s="20">
        <f>Model!$W$13*((drdp!B143+drdp!K143)*ASZ!$B143+(drdp!E143+drdp!N143)*ASZ!$C143+(drdp!H143+drdp!Q143)*ASZ!$D143)</f>
        <v>0</v>
      </c>
      <c r="F143" s="20">
        <f>Model!$W$13*((drdp!C143+drdp!L143)*ASZ!$B143+(drdp!F143+drdp!O143)*ASZ!$C143+(drdp!I143+drdp!R143)*ASZ!$D143)</f>
        <v>0</v>
      </c>
      <c r="G143" s="20">
        <f>Model!$W$13*((drdp!D143+drdp!M143)*ASZ!$B143+(drdp!G143+drdp!P143)*ASZ!$C143+(drdp!J143+drdp!S143)*ASZ!$D143)</f>
        <v>0</v>
      </c>
      <c r="H143" s="18">
        <f>Model!$W$13*((drdp!B143)*ASZ!$B143+(drdp!E143)*ASZ!$C143+(drdp!H143)*ASZ!$D143)</f>
        <v>0</v>
      </c>
      <c r="I143" s="18">
        <f>Model!$W$13*((drdp!C143)*ASZ!$B143+(drdp!F143)*ASZ!$C143+(drdp!I143)*ASZ!$D143)</f>
        <v>0</v>
      </c>
      <c r="J143" s="18">
        <f>Model!$W$13*((drdp!D143)*ASZ!$B143+(drdp!G143)*ASZ!$C143+(drdp!J143)*ASZ!$D143)</f>
        <v>0</v>
      </c>
      <c r="K143" s="21">
        <f>SUM(E$3:E142)+H143</f>
        <v>-0.15017682906866375</v>
      </c>
      <c r="L143" s="21">
        <f>SUM(F$3:F142)+I143</f>
        <v>-0.26558522740083079</v>
      </c>
      <c r="M143" s="21">
        <f>SUM(G$3:G142)+J143</f>
        <v>6.7257570872641725E-2</v>
      </c>
      <c r="N143" s="21"/>
      <c r="O143" s="21"/>
      <c r="P143" s="21"/>
      <c r="Q143" s="19">
        <f t="shared" si="13"/>
        <v>2.2553079989118652E-2</v>
      </c>
      <c r="R143" s="19">
        <f t="shared" si="14"/>
        <v>7.0535513013551002E-2</v>
      </c>
      <c r="S143" s="19">
        <f t="shared" si="15"/>
        <v>4.5235808396884248E-3</v>
      </c>
      <c r="T143" s="19">
        <f t="shared" si="16"/>
        <v>3.9884747298536756E-2</v>
      </c>
      <c r="U143" s="19">
        <f t="shared" si="17"/>
        <v>-1.0100528724514255E-2</v>
      </c>
      <c r="V143" s="19">
        <f t="shared" si="18"/>
        <v>-1.7862617254638048E-2</v>
      </c>
    </row>
    <row r="144" spans="1:22" x14ac:dyDescent="0.25">
      <c r="A144" s="26">
        <f>Wellpath!E144</f>
        <v>0</v>
      </c>
      <c r="B144" s="22">
        <v>0</v>
      </c>
      <c r="C144" s="22">
        <f>-SIN(Wellpath!$L144) * COS(Wellpath!$L144)</f>
        <v>0</v>
      </c>
      <c r="D144" s="22">
        <f>TAN(Dip) * SIN(Wellpath!$L144) * COS(Wellpath!$L144) * SIN(Wellpath!$O144)</f>
        <v>0</v>
      </c>
      <c r="E144" s="20">
        <f>Model!$W$13*((drdp!B144+drdp!K144)*ASZ!$B144+(drdp!E144+drdp!N144)*ASZ!$C144+(drdp!H144+drdp!Q144)*ASZ!$D144)</f>
        <v>0</v>
      </c>
      <c r="F144" s="20">
        <f>Model!$W$13*((drdp!C144+drdp!L144)*ASZ!$B144+(drdp!F144+drdp!O144)*ASZ!$C144+(drdp!I144+drdp!R144)*ASZ!$D144)</f>
        <v>0</v>
      </c>
      <c r="G144" s="20">
        <f>Model!$W$13*((drdp!D144+drdp!M144)*ASZ!$B144+(drdp!G144+drdp!P144)*ASZ!$C144+(drdp!J144+drdp!S144)*ASZ!$D144)</f>
        <v>0</v>
      </c>
      <c r="H144" s="18">
        <f>Model!$W$13*((drdp!B144)*ASZ!$B144+(drdp!E144)*ASZ!$C144+(drdp!H144)*ASZ!$D144)</f>
        <v>0</v>
      </c>
      <c r="I144" s="18">
        <f>Model!$W$13*((drdp!C144)*ASZ!$B144+(drdp!F144)*ASZ!$C144+(drdp!I144)*ASZ!$D144)</f>
        <v>0</v>
      </c>
      <c r="J144" s="18">
        <f>Model!$W$13*((drdp!D144)*ASZ!$B144+(drdp!G144)*ASZ!$C144+(drdp!J144)*ASZ!$D144)</f>
        <v>0</v>
      </c>
      <c r="K144" s="21">
        <f>SUM(E$3:E143)+H144</f>
        <v>-0.15017682906866375</v>
      </c>
      <c r="L144" s="21">
        <f>SUM(F$3:F143)+I144</f>
        <v>-0.26558522740083079</v>
      </c>
      <c r="M144" s="21">
        <f>SUM(G$3:G143)+J144</f>
        <v>6.7257570872641725E-2</v>
      </c>
      <c r="N144" s="21"/>
      <c r="O144" s="21"/>
      <c r="P144" s="21"/>
      <c r="Q144" s="19">
        <f t="shared" si="13"/>
        <v>2.2553079989118652E-2</v>
      </c>
      <c r="R144" s="19">
        <f t="shared" si="14"/>
        <v>7.0535513013551002E-2</v>
      </c>
      <c r="S144" s="19">
        <f t="shared" si="15"/>
        <v>4.5235808396884248E-3</v>
      </c>
      <c r="T144" s="19">
        <f t="shared" si="16"/>
        <v>3.9884747298536756E-2</v>
      </c>
      <c r="U144" s="19">
        <f t="shared" si="17"/>
        <v>-1.0100528724514255E-2</v>
      </c>
      <c r="V144" s="19">
        <f t="shared" si="18"/>
        <v>-1.7862617254638048E-2</v>
      </c>
    </row>
    <row r="145" spans="1:22" x14ac:dyDescent="0.25">
      <c r="A145" s="26">
        <f>Wellpath!E145</f>
        <v>0</v>
      </c>
      <c r="B145" s="22">
        <v>0</v>
      </c>
      <c r="C145" s="22">
        <f>-SIN(Wellpath!$L145) * COS(Wellpath!$L145)</f>
        <v>0</v>
      </c>
      <c r="D145" s="22">
        <f>TAN(Dip) * SIN(Wellpath!$L145) * COS(Wellpath!$L145) * SIN(Wellpath!$O145)</f>
        <v>0</v>
      </c>
      <c r="E145" s="20">
        <f>Model!$W$13*((drdp!B145+drdp!K145)*ASZ!$B145+(drdp!E145+drdp!N145)*ASZ!$C145+(drdp!H145+drdp!Q145)*ASZ!$D145)</f>
        <v>0</v>
      </c>
      <c r="F145" s="20">
        <f>Model!$W$13*((drdp!C145+drdp!L145)*ASZ!$B145+(drdp!F145+drdp!O145)*ASZ!$C145+(drdp!I145+drdp!R145)*ASZ!$D145)</f>
        <v>0</v>
      </c>
      <c r="G145" s="20">
        <f>Model!$W$13*((drdp!D145+drdp!M145)*ASZ!$B145+(drdp!G145+drdp!P145)*ASZ!$C145+(drdp!J145+drdp!S145)*ASZ!$D145)</f>
        <v>0</v>
      </c>
      <c r="H145" s="18">
        <f>Model!$W$13*((drdp!B145)*ASZ!$B145+(drdp!E145)*ASZ!$C145+(drdp!H145)*ASZ!$D145)</f>
        <v>0</v>
      </c>
      <c r="I145" s="18">
        <f>Model!$W$13*((drdp!C145)*ASZ!$B145+(drdp!F145)*ASZ!$C145+(drdp!I145)*ASZ!$D145)</f>
        <v>0</v>
      </c>
      <c r="J145" s="18">
        <f>Model!$W$13*((drdp!D145)*ASZ!$B145+(drdp!G145)*ASZ!$C145+(drdp!J145)*ASZ!$D145)</f>
        <v>0</v>
      </c>
      <c r="K145" s="21">
        <f>SUM(E$3:E144)+H145</f>
        <v>-0.15017682906866375</v>
      </c>
      <c r="L145" s="21">
        <f>SUM(F$3:F144)+I145</f>
        <v>-0.26558522740083079</v>
      </c>
      <c r="M145" s="21">
        <f>SUM(G$3:G144)+J145</f>
        <v>6.7257570872641725E-2</v>
      </c>
      <c r="N145" s="21"/>
      <c r="O145" s="21"/>
      <c r="P145" s="21"/>
      <c r="Q145" s="19">
        <f t="shared" si="13"/>
        <v>2.2553079989118652E-2</v>
      </c>
      <c r="R145" s="19">
        <f t="shared" si="14"/>
        <v>7.0535513013551002E-2</v>
      </c>
      <c r="S145" s="19">
        <f t="shared" si="15"/>
        <v>4.5235808396884248E-3</v>
      </c>
      <c r="T145" s="19">
        <f t="shared" si="16"/>
        <v>3.9884747298536756E-2</v>
      </c>
      <c r="U145" s="19">
        <f t="shared" si="17"/>
        <v>-1.0100528724514255E-2</v>
      </c>
      <c r="V145" s="19">
        <f t="shared" si="18"/>
        <v>-1.7862617254638048E-2</v>
      </c>
    </row>
    <row r="146" spans="1:22" x14ac:dyDescent="0.25">
      <c r="A146" s="26">
        <f>Wellpath!E146</f>
        <v>0</v>
      </c>
      <c r="B146" s="22">
        <v>0</v>
      </c>
      <c r="C146" s="22">
        <f>-SIN(Wellpath!$L146) * COS(Wellpath!$L146)</f>
        <v>0</v>
      </c>
      <c r="D146" s="22">
        <f>TAN(Dip) * SIN(Wellpath!$L146) * COS(Wellpath!$L146) * SIN(Wellpath!$O146)</f>
        <v>0</v>
      </c>
      <c r="E146" s="20">
        <f>Model!$W$13*((drdp!B146+drdp!K146)*ASZ!$B146+(drdp!E146+drdp!N146)*ASZ!$C146+(drdp!H146+drdp!Q146)*ASZ!$D146)</f>
        <v>0</v>
      </c>
      <c r="F146" s="20">
        <f>Model!$W$13*((drdp!C146+drdp!L146)*ASZ!$B146+(drdp!F146+drdp!O146)*ASZ!$C146+(drdp!I146+drdp!R146)*ASZ!$D146)</f>
        <v>0</v>
      </c>
      <c r="G146" s="20">
        <f>Model!$W$13*((drdp!D146+drdp!M146)*ASZ!$B146+(drdp!G146+drdp!P146)*ASZ!$C146+(drdp!J146+drdp!S146)*ASZ!$D146)</f>
        <v>0</v>
      </c>
      <c r="H146" s="18">
        <f>Model!$W$13*((drdp!B146)*ASZ!$B146+(drdp!E146)*ASZ!$C146+(drdp!H146)*ASZ!$D146)</f>
        <v>0</v>
      </c>
      <c r="I146" s="18">
        <f>Model!$W$13*((drdp!C146)*ASZ!$B146+(drdp!F146)*ASZ!$C146+(drdp!I146)*ASZ!$D146)</f>
        <v>0</v>
      </c>
      <c r="J146" s="18">
        <f>Model!$W$13*((drdp!D146)*ASZ!$B146+(drdp!G146)*ASZ!$C146+(drdp!J146)*ASZ!$D146)</f>
        <v>0</v>
      </c>
      <c r="K146" s="21">
        <f>SUM(E$3:E145)+H146</f>
        <v>-0.15017682906866375</v>
      </c>
      <c r="L146" s="21">
        <f>SUM(F$3:F145)+I146</f>
        <v>-0.26558522740083079</v>
      </c>
      <c r="M146" s="21">
        <f>SUM(G$3:G145)+J146</f>
        <v>6.7257570872641725E-2</v>
      </c>
      <c r="N146" s="21"/>
      <c r="O146" s="21"/>
      <c r="P146" s="21"/>
      <c r="Q146" s="19">
        <f t="shared" si="13"/>
        <v>2.2553079989118652E-2</v>
      </c>
      <c r="R146" s="19">
        <f t="shared" si="14"/>
        <v>7.0535513013551002E-2</v>
      </c>
      <c r="S146" s="19">
        <f t="shared" si="15"/>
        <v>4.5235808396884248E-3</v>
      </c>
      <c r="T146" s="19">
        <f t="shared" si="16"/>
        <v>3.9884747298536756E-2</v>
      </c>
      <c r="U146" s="19">
        <f t="shared" si="17"/>
        <v>-1.0100528724514255E-2</v>
      </c>
      <c r="V146" s="19">
        <f t="shared" si="18"/>
        <v>-1.7862617254638048E-2</v>
      </c>
    </row>
    <row r="147" spans="1:22" x14ac:dyDescent="0.25">
      <c r="A147" s="26">
        <f>Wellpath!E147</f>
        <v>0</v>
      </c>
      <c r="B147" s="22">
        <v>0</v>
      </c>
      <c r="C147" s="22">
        <f>-SIN(Wellpath!$L147) * COS(Wellpath!$L147)</f>
        <v>0</v>
      </c>
      <c r="D147" s="22">
        <f>TAN(Dip) * SIN(Wellpath!$L147) * COS(Wellpath!$L147) * SIN(Wellpath!$O147)</f>
        <v>0</v>
      </c>
      <c r="E147" s="20">
        <f>Model!$W$13*((drdp!B147+drdp!K147)*ASZ!$B147+(drdp!E147+drdp!N147)*ASZ!$C147+(drdp!H147+drdp!Q147)*ASZ!$D147)</f>
        <v>0</v>
      </c>
      <c r="F147" s="20">
        <f>Model!$W$13*((drdp!C147+drdp!L147)*ASZ!$B147+(drdp!F147+drdp!O147)*ASZ!$C147+(drdp!I147+drdp!R147)*ASZ!$D147)</f>
        <v>0</v>
      </c>
      <c r="G147" s="20">
        <f>Model!$W$13*((drdp!D147+drdp!M147)*ASZ!$B147+(drdp!G147+drdp!P147)*ASZ!$C147+(drdp!J147+drdp!S147)*ASZ!$D147)</f>
        <v>0</v>
      </c>
      <c r="H147" s="18">
        <f>Model!$W$13*((drdp!B147)*ASZ!$B147+(drdp!E147)*ASZ!$C147+(drdp!H147)*ASZ!$D147)</f>
        <v>0</v>
      </c>
      <c r="I147" s="18">
        <f>Model!$W$13*((drdp!C147)*ASZ!$B147+(drdp!F147)*ASZ!$C147+(drdp!I147)*ASZ!$D147)</f>
        <v>0</v>
      </c>
      <c r="J147" s="18">
        <f>Model!$W$13*((drdp!D147)*ASZ!$B147+(drdp!G147)*ASZ!$C147+(drdp!J147)*ASZ!$D147)</f>
        <v>0</v>
      </c>
      <c r="K147" s="21">
        <f>SUM(E$3:E146)+H147</f>
        <v>-0.15017682906866375</v>
      </c>
      <c r="L147" s="21">
        <f>SUM(F$3:F146)+I147</f>
        <v>-0.26558522740083079</v>
      </c>
      <c r="M147" s="21">
        <f>SUM(G$3:G146)+J147</f>
        <v>6.7257570872641725E-2</v>
      </c>
      <c r="N147" s="21"/>
      <c r="O147" s="21"/>
      <c r="P147" s="21"/>
      <c r="Q147" s="19">
        <f t="shared" si="13"/>
        <v>2.2553079989118652E-2</v>
      </c>
      <c r="R147" s="19">
        <f t="shared" si="14"/>
        <v>7.0535513013551002E-2</v>
      </c>
      <c r="S147" s="19">
        <f t="shared" si="15"/>
        <v>4.5235808396884248E-3</v>
      </c>
      <c r="T147" s="19">
        <f t="shared" si="16"/>
        <v>3.9884747298536756E-2</v>
      </c>
      <c r="U147" s="19">
        <f t="shared" si="17"/>
        <v>-1.0100528724514255E-2</v>
      </c>
      <c r="V147" s="19">
        <f t="shared" si="18"/>
        <v>-1.7862617254638048E-2</v>
      </c>
    </row>
    <row r="148" spans="1:22" x14ac:dyDescent="0.25">
      <c r="A148" s="26">
        <f>Wellpath!E148</f>
        <v>0</v>
      </c>
      <c r="B148" s="22">
        <v>0</v>
      </c>
      <c r="C148" s="22">
        <f>-SIN(Wellpath!$L148) * COS(Wellpath!$L148)</f>
        <v>0</v>
      </c>
      <c r="D148" s="22">
        <f>TAN(Dip) * SIN(Wellpath!$L148) * COS(Wellpath!$L148) * SIN(Wellpath!$O148)</f>
        <v>0</v>
      </c>
      <c r="E148" s="20">
        <f>Model!$W$13*((drdp!B148+drdp!K148)*ASZ!$B148+(drdp!E148+drdp!N148)*ASZ!$C148+(drdp!H148+drdp!Q148)*ASZ!$D148)</f>
        <v>0</v>
      </c>
      <c r="F148" s="20">
        <f>Model!$W$13*((drdp!C148+drdp!L148)*ASZ!$B148+(drdp!F148+drdp!O148)*ASZ!$C148+(drdp!I148+drdp!R148)*ASZ!$D148)</f>
        <v>0</v>
      </c>
      <c r="G148" s="20">
        <f>Model!$W$13*((drdp!D148+drdp!M148)*ASZ!$B148+(drdp!G148+drdp!P148)*ASZ!$C148+(drdp!J148+drdp!S148)*ASZ!$D148)</f>
        <v>0</v>
      </c>
      <c r="H148" s="18">
        <f>Model!$W$13*((drdp!B148)*ASZ!$B148+(drdp!E148)*ASZ!$C148+(drdp!H148)*ASZ!$D148)</f>
        <v>0</v>
      </c>
      <c r="I148" s="18">
        <f>Model!$W$13*((drdp!C148)*ASZ!$B148+(drdp!F148)*ASZ!$C148+(drdp!I148)*ASZ!$D148)</f>
        <v>0</v>
      </c>
      <c r="J148" s="18">
        <f>Model!$W$13*((drdp!D148)*ASZ!$B148+(drdp!G148)*ASZ!$C148+(drdp!J148)*ASZ!$D148)</f>
        <v>0</v>
      </c>
      <c r="K148" s="21">
        <f>SUM(E$3:E147)+H148</f>
        <v>-0.15017682906866375</v>
      </c>
      <c r="L148" s="21">
        <f>SUM(F$3:F147)+I148</f>
        <v>-0.26558522740083079</v>
      </c>
      <c r="M148" s="21">
        <f>SUM(G$3:G147)+J148</f>
        <v>6.7257570872641725E-2</v>
      </c>
      <c r="N148" s="21"/>
      <c r="O148" s="21"/>
      <c r="P148" s="21"/>
      <c r="Q148" s="19">
        <f t="shared" si="13"/>
        <v>2.2553079989118652E-2</v>
      </c>
      <c r="R148" s="19">
        <f t="shared" si="14"/>
        <v>7.0535513013551002E-2</v>
      </c>
      <c r="S148" s="19">
        <f t="shared" si="15"/>
        <v>4.5235808396884248E-3</v>
      </c>
      <c r="T148" s="19">
        <f t="shared" si="16"/>
        <v>3.9884747298536756E-2</v>
      </c>
      <c r="U148" s="19">
        <f t="shared" si="17"/>
        <v>-1.0100528724514255E-2</v>
      </c>
      <c r="V148" s="19">
        <f t="shared" si="18"/>
        <v>-1.7862617254638048E-2</v>
      </c>
    </row>
    <row r="149" spans="1:22" x14ac:dyDescent="0.25">
      <c r="A149" s="26">
        <f>Wellpath!E149</f>
        <v>0</v>
      </c>
      <c r="B149" s="22">
        <v>0</v>
      </c>
      <c r="C149" s="22">
        <f>-SIN(Wellpath!$L149) * COS(Wellpath!$L149)</f>
        <v>0</v>
      </c>
      <c r="D149" s="22">
        <f>TAN(Dip) * SIN(Wellpath!$L149) * COS(Wellpath!$L149) * SIN(Wellpath!$O149)</f>
        <v>0</v>
      </c>
      <c r="E149" s="20">
        <f>Model!$W$13*((drdp!B149+drdp!K149)*ASZ!$B149+(drdp!E149+drdp!N149)*ASZ!$C149+(drdp!H149+drdp!Q149)*ASZ!$D149)</f>
        <v>0</v>
      </c>
      <c r="F149" s="20">
        <f>Model!$W$13*((drdp!C149+drdp!L149)*ASZ!$B149+(drdp!F149+drdp!O149)*ASZ!$C149+(drdp!I149+drdp!R149)*ASZ!$D149)</f>
        <v>0</v>
      </c>
      <c r="G149" s="20">
        <f>Model!$W$13*((drdp!D149+drdp!M149)*ASZ!$B149+(drdp!G149+drdp!P149)*ASZ!$C149+(drdp!J149+drdp!S149)*ASZ!$D149)</f>
        <v>0</v>
      </c>
      <c r="H149" s="18">
        <f>Model!$W$13*((drdp!B149)*ASZ!$B149+(drdp!E149)*ASZ!$C149+(drdp!H149)*ASZ!$D149)</f>
        <v>0</v>
      </c>
      <c r="I149" s="18">
        <f>Model!$W$13*((drdp!C149)*ASZ!$B149+(drdp!F149)*ASZ!$C149+(drdp!I149)*ASZ!$D149)</f>
        <v>0</v>
      </c>
      <c r="J149" s="18">
        <f>Model!$W$13*((drdp!D149)*ASZ!$B149+(drdp!G149)*ASZ!$C149+(drdp!J149)*ASZ!$D149)</f>
        <v>0</v>
      </c>
      <c r="K149" s="21">
        <f>SUM(E$3:E148)+H149</f>
        <v>-0.15017682906866375</v>
      </c>
      <c r="L149" s="21">
        <f>SUM(F$3:F148)+I149</f>
        <v>-0.26558522740083079</v>
      </c>
      <c r="M149" s="21">
        <f>SUM(G$3:G148)+J149</f>
        <v>6.7257570872641725E-2</v>
      </c>
      <c r="N149" s="21"/>
      <c r="O149" s="21"/>
      <c r="P149" s="21"/>
      <c r="Q149" s="19">
        <f t="shared" si="13"/>
        <v>2.2553079989118652E-2</v>
      </c>
      <c r="R149" s="19">
        <f t="shared" si="14"/>
        <v>7.0535513013551002E-2</v>
      </c>
      <c r="S149" s="19">
        <f t="shared" si="15"/>
        <v>4.5235808396884248E-3</v>
      </c>
      <c r="T149" s="19">
        <f t="shared" si="16"/>
        <v>3.9884747298536756E-2</v>
      </c>
      <c r="U149" s="19">
        <f t="shared" si="17"/>
        <v>-1.0100528724514255E-2</v>
      </c>
      <c r="V149" s="19">
        <f t="shared" si="18"/>
        <v>-1.7862617254638048E-2</v>
      </c>
    </row>
    <row r="150" spans="1:22" x14ac:dyDescent="0.25">
      <c r="A150" s="26">
        <f>Wellpath!E150</f>
        <v>0</v>
      </c>
      <c r="B150" s="22">
        <v>0</v>
      </c>
      <c r="C150" s="22">
        <f>-SIN(Wellpath!$L150) * COS(Wellpath!$L150)</f>
        <v>0</v>
      </c>
      <c r="D150" s="22">
        <f>TAN(Dip) * SIN(Wellpath!$L150) * COS(Wellpath!$L150) * SIN(Wellpath!$O150)</f>
        <v>0</v>
      </c>
      <c r="E150" s="20">
        <f>Model!$W$13*((drdp!B150+drdp!K150)*ASZ!$B150+(drdp!E150+drdp!N150)*ASZ!$C150+(drdp!H150+drdp!Q150)*ASZ!$D150)</f>
        <v>0</v>
      </c>
      <c r="F150" s="20">
        <f>Model!$W$13*((drdp!C150+drdp!L150)*ASZ!$B150+(drdp!F150+drdp!O150)*ASZ!$C150+(drdp!I150+drdp!R150)*ASZ!$D150)</f>
        <v>0</v>
      </c>
      <c r="G150" s="20">
        <f>Model!$W$13*((drdp!D150+drdp!M150)*ASZ!$B150+(drdp!G150+drdp!P150)*ASZ!$C150+(drdp!J150+drdp!S150)*ASZ!$D150)</f>
        <v>0</v>
      </c>
      <c r="H150" s="18">
        <f>Model!$W$13*((drdp!B150)*ASZ!$B150+(drdp!E150)*ASZ!$C150+(drdp!H150)*ASZ!$D150)</f>
        <v>0</v>
      </c>
      <c r="I150" s="18">
        <f>Model!$W$13*((drdp!C150)*ASZ!$B150+(drdp!F150)*ASZ!$C150+(drdp!I150)*ASZ!$D150)</f>
        <v>0</v>
      </c>
      <c r="J150" s="18">
        <f>Model!$W$13*((drdp!D150)*ASZ!$B150+(drdp!G150)*ASZ!$C150+(drdp!J150)*ASZ!$D150)</f>
        <v>0</v>
      </c>
      <c r="K150" s="21">
        <f>SUM(E$3:E149)+H150</f>
        <v>-0.15017682906866375</v>
      </c>
      <c r="L150" s="21">
        <f>SUM(F$3:F149)+I150</f>
        <v>-0.26558522740083079</v>
      </c>
      <c r="M150" s="21">
        <f>SUM(G$3:G149)+J150</f>
        <v>6.7257570872641725E-2</v>
      </c>
      <c r="N150" s="21"/>
      <c r="O150" s="21"/>
      <c r="P150" s="21"/>
      <c r="Q150" s="19">
        <f t="shared" si="13"/>
        <v>2.2553079989118652E-2</v>
      </c>
      <c r="R150" s="19">
        <f t="shared" si="14"/>
        <v>7.0535513013551002E-2</v>
      </c>
      <c r="S150" s="19">
        <f t="shared" si="15"/>
        <v>4.5235808396884248E-3</v>
      </c>
      <c r="T150" s="19">
        <f t="shared" si="16"/>
        <v>3.9884747298536756E-2</v>
      </c>
      <c r="U150" s="19">
        <f t="shared" si="17"/>
        <v>-1.0100528724514255E-2</v>
      </c>
      <c r="V150" s="19">
        <f t="shared" si="18"/>
        <v>-1.7862617254638048E-2</v>
      </c>
    </row>
    <row r="151" spans="1:22" x14ac:dyDescent="0.25">
      <c r="A151" s="26">
        <f>Wellpath!E151</f>
        <v>0</v>
      </c>
      <c r="B151" s="22">
        <v>0</v>
      </c>
      <c r="C151" s="22">
        <f>-SIN(Wellpath!$L151) * COS(Wellpath!$L151)</f>
        <v>0</v>
      </c>
      <c r="D151" s="22">
        <f>TAN(Dip) * SIN(Wellpath!$L151) * COS(Wellpath!$L151) * SIN(Wellpath!$O151)</f>
        <v>0</v>
      </c>
      <c r="E151" s="20">
        <f>Model!$W$13*((drdp!B151+drdp!K151)*ASZ!$B151+(drdp!E151+drdp!N151)*ASZ!$C151+(drdp!H151+drdp!Q151)*ASZ!$D151)</f>
        <v>0</v>
      </c>
      <c r="F151" s="20">
        <f>Model!$W$13*((drdp!C151+drdp!L151)*ASZ!$B151+(drdp!F151+drdp!O151)*ASZ!$C151+(drdp!I151+drdp!R151)*ASZ!$D151)</f>
        <v>0</v>
      </c>
      <c r="G151" s="20">
        <f>Model!$W$13*((drdp!D151+drdp!M151)*ASZ!$B151+(drdp!G151+drdp!P151)*ASZ!$C151+(drdp!J151+drdp!S151)*ASZ!$D151)</f>
        <v>0</v>
      </c>
      <c r="H151" s="18">
        <f>Model!$W$13*((drdp!B151)*ASZ!$B151+(drdp!E151)*ASZ!$C151+(drdp!H151)*ASZ!$D151)</f>
        <v>0</v>
      </c>
      <c r="I151" s="18">
        <f>Model!$W$13*((drdp!C151)*ASZ!$B151+(drdp!F151)*ASZ!$C151+(drdp!I151)*ASZ!$D151)</f>
        <v>0</v>
      </c>
      <c r="J151" s="18">
        <f>Model!$W$13*((drdp!D151)*ASZ!$B151+(drdp!G151)*ASZ!$C151+(drdp!J151)*ASZ!$D151)</f>
        <v>0</v>
      </c>
      <c r="K151" s="21">
        <f>SUM(E$3:E150)+H151</f>
        <v>-0.15017682906866375</v>
      </c>
      <c r="L151" s="21">
        <f>SUM(F$3:F150)+I151</f>
        <v>-0.26558522740083079</v>
      </c>
      <c r="M151" s="21">
        <f>SUM(G$3:G150)+J151</f>
        <v>6.7257570872641725E-2</v>
      </c>
      <c r="N151" s="21"/>
      <c r="O151" s="21"/>
      <c r="P151" s="21"/>
      <c r="Q151" s="19">
        <f t="shared" si="13"/>
        <v>2.2553079989118652E-2</v>
      </c>
      <c r="R151" s="19">
        <f t="shared" si="14"/>
        <v>7.0535513013551002E-2</v>
      </c>
      <c r="S151" s="19">
        <f t="shared" si="15"/>
        <v>4.5235808396884248E-3</v>
      </c>
      <c r="T151" s="19">
        <f t="shared" si="16"/>
        <v>3.9884747298536756E-2</v>
      </c>
      <c r="U151" s="19">
        <f t="shared" si="17"/>
        <v>-1.0100528724514255E-2</v>
      </c>
      <c r="V151" s="19">
        <f t="shared" si="18"/>
        <v>-1.7862617254638048E-2</v>
      </c>
    </row>
    <row r="152" spans="1:22" x14ac:dyDescent="0.25">
      <c r="A152" s="26">
        <f>Wellpath!E152</f>
        <v>0</v>
      </c>
      <c r="B152" s="22">
        <v>0</v>
      </c>
      <c r="C152" s="22">
        <f>-SIN(Wellpath!$L152) * COS(Wellpath!$L152)</f>
        <v>0</v>
      </c>
      <c r="D152" s="22">
        <f>TAN(Dip) * SIN(Wellpath!$L152) * COS(Wellpath!$L152) * SIN(Wellpath!$O152)</f>
        <v>0</v>
      </c>
      <c r="E152" s="20">
        <f>Model!$W$13*((drdp!B152+drdp!K152)*ASZ!$B152+(drdp!E152+drdp!N152)*ASZ!$C152+(drdp!H152+drdp!Q152)*ASZ!$D152)</f>
        <v>0</v>
      </c>
      <c r="F152" s="20">
        <f>Model!$W$13*((drdp!C152+drdp!L152)*ASZ!$B152+(drdp!F152+drdp!O152)*ASZ!$C152+(drdp!I152+drdp!R152)*ASZ!$D152)</f>
        <v>0</v>
      </c>
      <c r="G152" s="20">
        <f>Model!$W$13*((drdp!D152+drdp!M152)*ASZ!$B152+(drdp!G152+drdp!P152)*ASZ!$C152+(drdp!J152+drdp!S152)*ASZ!$D152)</f>
        <v>0</v>
      </c>
      <c r="H152" s="18">
        <f>Model!$W$13*((drdp!B152)*ASZ!$B152+(drdp!E152)*ASZ!$C152+(drdp!H152)*ASZ!$D152)</f>
        <v>0</v>
      </c>
      <c r="I152" s="18">
        <f>Model!$W$13*((drdp!C152)*ASZ!$B152+(drdp!F152)*ASZ!$C152+(drdp!I152)*ASZ!$D152)</f>
        <v>0</v>
      </c>
      <c r="J152" s="18">
        <f>Model!$W$13*((drdp!D152)*ASZ!$B152+(drdp!G152)*ASZ!$C152+(drdp!J152)*ASZ!$D152)</f>
        <v>0</v>
      </c>
      <c r="K152" s="21">
        <f>SUM(E$3:E151)+H152</f>
        <v>-0.15017682906866375</v>
      </c>
      <c r="L152" s="21">
        <f>SUM(F$3:F151)+I152</f>
        <v>-0.26558522740083079</v>
      </c>
      <c r="M152" s="21">
        <f>SUM(G$3:G151)+J152</f>
        <v>6.7257570872641725E-2</v>
      </c>
      <c r="N152" s="21"/>
      <c r="O152" s="21"/>
      <c r="P152" s="21"/>
      <c r="Q152" s="19">
        <f t="shared" si="13"/>
        <v>2.2553079989118652E-2</v>
      </c>
      <c r="R152" s="19">
        <f t="shared" si="14"/>
        <v>7.0535513013551002E-2</v>
      </c>
      <c r="S152" s="19">
        <f t="shared" si="15"/>
        <v>4.5235808396884248E-3</v>
      </c>
      <c r="T152" s="19">
        <f t="shared" si="16"/>
        <v>3.9884747298536756E-2</v>
      </c>
      <c r="U152" s="19">
        <f t="shared" si="17"/>
        <v>-1.0100528724514255E-2</v>
      </c>
      <c r="V152" s="19">
        <f t="shared" si="18"/>
        <v>-1.7862617254638048E-2</v>
      </c>
    </row>
    <row r="153" spans="1:22" x14ac:dyDescent="0.25">
      <c r="A153" s="26">
        <f>Wellpath!E153</f>
        <v>0</v>
      </c>
      <c r="B153" s="22">
        <v>0</v>
      </c>
      <c r="C153" s="22">
        <f>-SIN(Wellpath!$L153) * COS(Wellpath!$L153)</f>
        <v>0</v>
      </c>
      <c r="D153" s="22">
        <f>TAN(Dip) * SIN(Wellpath!$L153) * COS(Wellpath!$L153) * SIN(Wellpath!$O153)</f>
        <v>0</v>
      </c>
      <c r="E153" s="20">
        <f>Model!$W$13*((drdp!B153+drdp!K153)*ASZ!$B153+(drdp!E153+drdp!N153)*ASZ!$C153+(drdp!H153+drdp!Q153)*ASZ!$D153)</f>
        <v>0</v>
      </c>
      <c r="F153" s="20">
        <f>Model!$W$13*((drdp!C153+drdp!L153)*ASZ!$B153+(drdp!F153+drdp!O153)*ASZ!$C153+(drdp!I153+drdp!R153)*ASZ!$D153)</f>
        <v>0</v>
      </c>
      <c r="G153" s="20">
        <f>Model!$W$13*((drdp!D153+drdp!M153)*ASZ!$B153+(drdp!G153+drdp!P153)*ASZ!$C153+(drdp!J153+drdp!S153)*ASZ!$D153)</f>
        <v>0</v>
      </c>
      <c r="H153" s="18">
        <f>Model!$W$13*((drdp!B153)*ASZ!$B153+(drdp!E153)*ASZ!$C153+(drdp!H153)*ASZ!$D153)</f>
        <v>0</v>
      </c>
      <c r="I153" s="18">
        <f>Model!$W$13*((drdp!C153)*ASZ!$B153+(drdp!F153)*ASZ!$C153+(drdp!I153)*ASZ!$D153)</f>
        <v>0</v>
      </c>
      <c r="J153" s="18">
        <f>Model!$W$13*((drdp!D153)*ASZ!$B153+(drdp!G153)*ASZ!$C153+(drdp!J153)*ASZ!$D153)</f>
        <v>0</v>
      </c>
      <c r="K153" s="21">
        <f>SUM(E$3:E152)+H153</f>
        <v>-0.15017682906866375</v>
      </c>
      <c r="L153" s="21">
        <f>SUM(F$3:F152)+I153</f>
        <v>-0.26558522740083079</v>
      </c>
      <c r="M153" s="21">
        <f>SUM(G$3:G152)+J153</f>
        <v>6.7257570872641725E-2</v>
      </c>
      <c r="N153" s="21"/>
      <c r="O153" s="21"/>
      <c r="P153" s="21"/>
      <c r="Q153" s="19">
        <f t="shared" si="13"/>
        <v>2.2553079989118652E-2</v>
      </c>
      <c r="R153" s="19">
        <f t="shared" si="14"/>
        <v>7.0535513013551002E-2</v>
      </c>
      <c r="S153" s="19">
        <f t="shared" si="15"/>
        <v>4.5235808396884248E-3</v>
      </c>
      <c r="T153" s="19">
        <f t="shared" si="16"/>
        <v>3.9884747298536756E-2</v>
      </c>
      <c r="U153" s="19">
        <f t="shared" si="17"/>
        <v>-1.0100528724514255E-2</v>
      </c>
      <c r="V153" s="19">
        <f t="shared" si="18"/>
        <v>-1.7862617254638048E-2</v>
      </c>
    </row>
    <row r="154" spans="1:22" x14ac:dyDescent="0.25">
      <c r="A154" s="26">
        <f>Wellpath!E154</f>
        <v>0</v>
      </c>
      <c r="B154" s="22">
        <v>0</v>
      </c>
      <c r="C154" s="22">
        <f>-SIN(Wellpath!$L154) * COS(Wellpath!$L154)</f>
        <v>0</v>
      </c>
      <c r="D154" s="22">
        <f>TAN(Dip) * SIN(Wellpath!$L154) * COS(Wellpath!$L154) * SIN(Wellpath!$O154)</f>
        <v>0</v>
      </c>
      <c r="E154" s="20">
        <f>Model!$W$13*((drdp!B154+drdp!K154)*ASZ!$B154+(drdp!E154+drdp!N154)*ASZ!$C154+(drdp!H154+drdp!Q154)*ASZ!$D154)</f>
        <v>0</v>
      </c>
      <c r="F154" s="20">
        <f>Model!$W$13*((drdp!C154+drdp!L154)*ASZ!$B154+(drdp!F154+drdp!O154)*ASZ!$C154+(drdp!I154+drdp!R154)*ASZ!$D154)</f>
        <v>0</v>
      </c>
      <c r="G154" s="20">
        <f>Model!$W$13*((drdp!D154+drdp!M154)*ASZ!$B154+(drdp!G154+drdp!P154)*ASZ!$C154+(drdp!J154+drdp!S154)*ASZ!$D154)</f>
        <v>0</v>
      </c>
      <c r="H154" s="18">
        <f>Model!$W$13*((drdp!B154)*ASZ!$B154+(drdp!E154)*ASZ!$C154+(drdp!H154)*ASZ!$D154)</f>
        <v>0</v>
      </c>
      <c r="I154" s="18">
        <f>Model!$W$13*((drdp!C154)*ASZ!$B154+(drdp!F154)*ASZ!$C154+(drdp!I154)*ASZ!$D154)</f>
        <v>0</v>
      </c>
      <c r="J154" s="18">
        <f>Model!$W$13*((drdp!D154)*ASZ!$B154+(drdp!G154)*ASZ!$C154+(drdp!J154)*ASZ!$D154)</f>
        <v>0</v>
      </c>
      <c r="K154" s="21">
        <f>SUM(E$3:E153)+H154</f>
        <v>-0.15017682906866375</v>
      </c>
      <c r="L154" s="21">
        <f>SUM(F$3:F153)+I154</f>
        <v>-0.26558522740083079</v>
      </c>
      <c r="M154" s="21">
        <f>SUM(G$3:G153)+J154</f>
        <v>6.7257570872641725E-2</v>
      </c>
      <c r="N154" s="21"/>
      <c r="O154" s="21"/>
      <c r="P154" s="21"/>
      <c r="Q154" s="19">
        <f t="shared" si="13"/>
        <v>2.2553079989118652E-2</v>
      </c>
      <c r="R154" s="19">
        <f t="shared" si="14"/>
        <v>7.0535513013551002E-2</v>
      </c>
      <c r="S154" s="19">
        <f t="shared" si="15"/>
        <v>4.5235808396884248E-3</v>
      </c>
      <c r="T154" s="19">
        <f t="shared" si="16"/>
        <v>3.9884747298536756E-2</v>
      </c>
      <c r="U154" s="19">
        <f t="shared" si="17"/>
        <v>-1.0100528724514255E-2</v>
      </c>
      <c r="V154" s="19">
        <f t="shared" si="18"/>
        <v>-1.7862617254638048E-2</v>
      </c>
    </row>
    <row r="155" spans="1:22" x14ac:dyDescent="0.25">
      <c r="A155" s="26">
        <f>Wellpath!E155</f>
        <v>0</v>
      </c>
      <c r="B155" s="22">
        <v>0</v>
      </c>
      <c r="C155" s="22">
        <f>-SIN(Wellpath!$L155) * COS(Wellpath!$L155)</f>
        <v>0</v>
      </c>
      <c r="D155" s="22">
        <f>TAN(Dip) * SIN(Wellpath!$L155) * COS(Wellpath!$L155) * SIN(Wellpath!$O155)</f>
        <v>0</v>
      </c>
      <c r="E155" s="20">
        <f>Model!$W$13*((drdp!B155+drdp!K155)*ASZ!$B155+(drdp!E155+drdp!N155)*ASZ!$C155+(drdp!H155+drdp!Q155)*ASZ!$D155)</f>
        <v>0</v>
      </c>
      <c r="F155" s="20">
        <f>Model!$W$13*((drdp!C155+drdp!L155)*ASZ!$B155+(drdp!F155+drdp!O155)*ASZ!$C155+(drdp!I155+drdp!R155)*ASZ!$D155)</f>
        <v>0</v>
      </c>
      <c r="G155" s="20">
        <f>Model!$W$13*((drdp!D155+drdp!M155)*ASZ!$B155+(drdp!G155+drdp!P155)*ASZ!$C155+(drdp!J155+drdp!S155)*ASZ!$D155)</f>
        <v>0</v>
      </c>
      <c r="H155" s="18">
        <f>Model!$W$13*((drdp!B155)*ASZ!$B155+(drdp!E155)*ASZ!$C155+(drdp!H155)*ASZ!$D155)</f>
        <v>0</v>
      </c>
      <c r="I155" s="18">
        <f>Model!$W$13*((drdp!C155)*ASZ!$B155+(drdp!F155)*ASZ!$C155+(drdp!I155)*ASZ!$D155)</f>
        <v>0</v>
      </c>
      <c r="J155" s="18">
        <f>Model!$W$13*((drdp!D155)*ASZ!$B155+(drdp!G155)*ASZ!$C155+(drdp!J155)*ASZ!$D155)</f>
        <v>0</v>
      </c>
      <c r="K155" s="21">
        <f>SUM(E$3:E154)+H155</f>
        <v>-0.15017682906866375</v>
      </c>
      <c r="L155" s="21">
        <f>SUM(F$3:F154)+I155</f>
        <v>-0.26558522740083079</v>
      </c>
      <c r="M155" s="21">
        <f>SUM(G$3:G154)+J155</f>
        <v>6.7257570872641725E-2</v>
      </c>
      <c r="N155" s="21"/>
      <c r="O155" s="21"/>
      <c r="P155" s="21"/>
      <c r="Q155" s="19">
        <f t="shared" si="13"/>
        <v>2.2553079989118652E-2</v>
      </c>
      <c r="R155" s="19">
        <f t="shared" si="14"/>
        <v>7.0535513013551002E-2</v>
      </c>
      <c r="S155" s="19">
        <f t="shared" si="15"/>
        <v>4.5235808396884248E-3</v>
      </c>
      <c r="T155" s="19">
        <f t="shared" si="16"/>
        <v>3.9884747298536756E-2</v>
      </c>
      <c r="U155" s="19">
        <f t="shared" si="17"/>
        <v>-1.0100528724514255E-2</v>
      </c>
      <c r="V155" s="19">
        <f t="shared" si="18"/>
        <v>-1.7862617254638048E-2</v>
      </c>
    </row>
    <row r="156" spans="1:22" x14ac:dyDescent="0.25">
      <c r="A156" s="26">
        <f>Wellpath!E156</f>
        <v>0</v>
      </c>
      <c r="B156" s="22">
        <v>0</v>
      </c>
      <c r="C156" s="22">
        <f>-SIN(Wellpath!$L156) * COS(Wellpath!$L156)</f>
        <v>0</v>
      </c>
      <c r="D156" s="22">
        <f>TAN(Dip) * SIN(Wellpath!$L156) * COS(Wellpath!$L156) * SIN(Wellpath!$O156)</f>
        <v>0</v>
      </c>
      <c r="E156" s="20">
        <f>Model!$W$13*((drdp!B156+drdp!K156)*ASZ!$B156+(drdp!E156+drdp!N156)*ASZ!$C156+(drdp!H156+drdp!Q156)*ASZ!$D156)</f>
        <v>0</v>
      </c>
      <c r="F156" s="20">
        <f>Model!$W$13*((drdp!C156+drdp!L156)*ASZ!$B156+(drdp!F156+drdp!O156)*ASZ!$C156+(drdp!I156+drdp!R156)*ASZ!$D156)</f>
        <v>0</v>
      </c>
      <c r="G156" s="20">
        <f>Model!$W$13*((drdp!D156+drdp!M156)*ASZ!$B156+(drdp!G156+drdp!P156)*ASZ!$C156+(drdp!J156+drdp!S156)*ASZ!$D156)</f>
        <v>0</v>
      </c>
      <c r="H156" s="18">
        <f>Model!$W$13*((drdp!B156)*ASZ!$B156+(drdp!E156)*ASZ!$C156+(drdp!H156)*ASZ!$D156)</f>
        <v>0</v>
      </c>
      <c r="I156" s="18">
        <f>Model!$W$13*((drdp!C156)*ASZ!$B156+(drdp!F156)*ASZ!$C156+(drdp!I156)*ASZ!$D156)</f>
        <v>0</v>
      </c>
      <c r="J156" s="18">
        <f>Model!$W$13*((drdp!D156)*ASZ!$B156+(drdp!G156)*ASZ!$C156+(drdp!J156)*ASZ!$D156)</f>
        <v>0</v>
      </c>
      <c r="K156" s="21">
        <f>SUM(E$3:E155)+H156</f>
        <v>-0.15017682906866375</v>
      </c>
      <c r="L156" s="21">
        <f>SUM(F$3:F155)+I156</f>
        <v>-0.26558522740083079</v>
      </c>
      <c r="M156" s="21">
        <f>SUM(G$3:G155)+J156</f>
        <v>6.7257570872641725E-2</v>
      </c>
      <c r="N156" s="21"/>
      <c r="O156" s="21"/>
      <c r="P156" s="21"/>
      <c r="Q156" s="19">
        <f t="shared" si="13"/>
        <v>2.2553079989118652E-2</v>
      </c>
      <c r="R156" s="19">
        <f t="shared" si="14"/>
        <v>7.0535513013551002E-2</v>
      </c>
      <c r="S156" s="19">
        <f t="shared" si="15"/>
        <v>4.5235808396884248E-3</v>
      </c>
      <c r="T156" s="19">
        <f t="shared" si="16"/>
        <v>3.9884747298536756E-2</v>
      </c>
      <c r="U156" s="19">
        <f t="shared" si="17"/>
        <v>-1.0100528724514255E-2</v>
      </c>
      <c r="V156" s="19">
        <f t="shared" si="18"/>
        <v>-1.7862617254638048E-2</v>
      </c>
    </row>
    <row r="157" spans="1:22" x14ac:dyDescent="0.25">
      <c r="A157" s="26">
        <f>Wellpath!E157</f>
        <v>0</v>
      </c>
      <c r="B157" s="22">
        <v>0</v>
      </c>
      <c r="C157" s="22">
        <f>-SIN(Wellpath!$L157) * COS(Wellpath!$L157)</f>
        <v>0</v>
      </c>
      <c r="D157" s="22">
        <f>TAN(Dip) * SIN(Wellpath!$L157) * COS(Wellpath!$L157) * SIN(Wellpath!$O157)</f>
        <v>0</v>
      </c>
      <c r="E157" s="20">
        <f>Model!$W$13*((drdp!B157+drdp!K157)*ASZ!$B157+(drdp!E157+drdp!N157)*ASZ!$C157+(drdp!H157+drdp!Q157)*ASZ!$D157)</f>
        <v>0</v>
      </c>
      <c r="F157" s="20">
        <f>Model!$W$13*((drdp!C157+drdp!L157)*ASZ!$B157+(drdp!F157+drdp!O157)*ASZ!$C157+(drdp!I157+drdp!R157)*ASZ!$D157)</f>
        <v>0</v>
      </c>
      <c r="G157" s="20">
        <f>Model!$W$13*((drdp!D157+drdp!M157)*ASZ!$B157+(drdp!G157+drdp!P157)*ASZ!$C157+(drdp!J157+drdp!S157)*ASZ!$D157)</f>
        <v>0</v>
      </c>
      <c r="H157" s="18">
        <f>Model!$W$13*((drdp!B157)*ASZ!$B157+(drdp!E157)*ASZ!$C157+(drdp!H157)*ASZ!$D157)</f>
        <v>0</v>
      </c>
      <c r="I157" s="18">
        <f>Model!$W$13*((drdp!C157)*ASZ!$B157+(drdp!F157)*ASZ!$C157+(drdp!I157)*ASZ!$D157)</f>
        <v>0</v>
      </c>
      <c r="J157" s="18">
        <f>Model!$W$13*((drdp!D157)*ASZ!$B157+(drdp!G157)*ASZ!$C157+(drdp!J157)*ASZ!$D157)</f>
        <v>0</v>
      </c>
      <c r="K157" s="21">
        <f>SUM(E$3:E156)+H157</f>
        <v>-0.15017682906866375</v>
      </c>
      <c r="L157" s="21">
        <f>SUM(F$3:F156)+I157</f>
        <v>-0.26558522740083079</v>
      </c>
      <c r="M157" s="21">
        <f>SUM(G$3:G156)+J157</f>
        <v>6.7257570872641725E-2</v>
      </c>
      <c r="N157" s="21"/>
      <c r="O157" s="21"/>
      <c r="P157" s="21"/>
      <c r="Q157" s="19">
        <f t="shared" si="13"/>
        <v>2.2553079989118652E-2</v>
      </c>
      <c r="R157" s="19">
        <f t="shared" si="14"/>
        <v>7.0535513013551002E-2</v>
      </c>
      <c r="S157" s="19">
        <f t="shared" si="15"/>
        <v>4.5235808396884248E-3</v>
      </c>
      <c r="T157" s="19">
        <f t="shared" si="16"/>
        <v>3.9884747298536756E-2</v>
      </c>
      <c r="U157" s="19">
        <f t="shared" si="17"/>
        <v>-1.0100528724514255E-2</v>
      </c>
      <c r="V157" s="19">
        <f t="shared" si="18"/>
        <v>-1.7862617254638048E-2</v>
      </c>
    </row>
    <row r="158" spans="1:22" x14ac:dyDescent="0.25">
      <c r="A158" s="26">
        <f>Wellpath!E158</f>
        <v>0</v>
      </c>
      <c r="B158" s="22">
        <v>0</v>
      </c>
      <c r="C158" s="22">
        <f>-SIN(Wellpath!$L158) * COS(Wellpath!$L158)</f>
        <v>0</v>
      </c>
      <c r="D158" s="22">
        <f>TAN(Dip) * SIN(Wellpath!$L158) * COS(Wellpath!$L158) * SIN(Wellpath!$O158)</f>
        <v>0</v>
      </c>
      <c r="E158" s="20">
        <f>Model!$W$13*((drdp!B158+drdp!K158)*ASZ!$B158+(drdp!E158+drdp!N158)*ASZ!$C158+(drdp!H158+drdp!Q158)*ASZ!$D158)</f>
        <v>0</v>
      </c>
      <c r="F158" s="20">
        <f>Model!$W$13*((drdp!C158+drdp!L158)*ASZ!$B158+(drdp!F158+drdp!O158)*ASZ!$C158+(drdp!I158+drdp!R158)*ASZ!$D158)</f>
        <v>0</v>
      </c>
      <c r="G158" s="20">
        <f>Model!$W$13*((drdp!D158+drdp!M158)*ASZ!$B158+(drdp!G158+drdp!P158)*ASZ!$C158+(drdp!J158+drdp!S158)*ASZ!$D158)</f>
        <v>0</v>
      </c>
      <c r="H158" s="18">
        <f>Model!$W$13*((drdp!B158)*ASZ!$B158+(drdp!E158)*ASZ!$C158+(drdp!H158)*ASZ!$D158)</f>
        <v>0</v>
      </c>
      <c r="I158" s="18">
        <f>Model!$W$13*((drdp!C158)*ASZ!$B158+(drdp!F158)*ASZ!$C158+(drdp!I158)*ASZ!$D158)</f>
        <v>0</v>
      </c>
      <c r="J158" s="18">
        <f>Model!$W$13*((drdp!D158)*ASZ!$B158+(drdp!G158)*ASZ!$C158+(drdp!J158)*ASZ!$D158)</f>
        <v>0</v>
      </c>
      <c r="K158" s="21">
        <f>SUM(E$3:E157)+H158</f>
        <v>-0.15017682906866375</v>
      </c>
      <c r="L158" s="21">
        <f>SUM(F$3:F157)+I158</f>
        <v>-0.26558522740083079</v>
      </c>
      <c r="M158" s="21">
        <f>SUM(G$3:G157)+J158</f>
        <v>6.7257570872641725E-2</v>
      </c>
      <c r="N158" s="21"/>
      <c r="O158" s="21"/>
      <c r="P158" s="21"/>
      <c r="Q158" s="19">
        <f t="shared" si="13"/>
        <v>2.2553079989118652E-2</v>
      </c>
      <c r="R158" s="19">
        <f t="shared" si="14"/>
        <v>7.0535513013551002E-2</v>
      </c>
      <c r="S158" s="19">
        <f t="shared" si="15"/>
        <v>4.5235808396884248E-3</v>
      </c>
      <c r="T158" s="19">
        <f t="shared" si="16"/>
        <v>3.9884747298536756E-2</v>
      </c>
      <c r="U158" s="19">
        <f t="shared" si="17"/>
        <v>-1.0100528724514255E-2</v>
      </c>
      <c r="V158" s="19">
        <f t="shared" si="18"/>
        <v>-1.7862617254638048E-2</v>
      </c>
    </row>
    <row r="159" spans="1:22" x14ac:dyDescent="0.25">
      <c r="A159" s="26">
        <f>Wellpath!E159</f>
        <v>0</v>
      </c>
      <c r="B159" s="22">
        <v>0</v>
      </c>
      <c r="C159" s="22">
        <f>-SIN(Wellpath!$L159) * COS(Wellpath!$L159)</f>
        <v>0</v>
      </c>
      <c r="D159" s="22">
        <f>TAN(Dip) * SIN(Wellpath!$L159) * COS(Wellpath!$L159) * SIN(Wellpath!$O159)</f>
        <v>0</v>
      </c>
      <c r="E159" s="20">
        <f>Model!$W$13*((drdp!B159+drdp!K159)*ASZ!$B159+(drdp!E159+drdp!N159)*ASZ!$C159+(drdp!H159+drdp!Q159)*ASZ!$D159)</f>
        <v>0</v>
      </c>
      <c r="F159" s="20">
        <f>Model!$W$13*((drdp!C159+drdp!L159)*ASZ!$B159+(drdp!F159+drdp!O159)*ASZ!$C159+(drdp!I159+drdp!R159)*ASZ!$D159)</f>
        <v>0</v>
      </c>
      <c r="G159" s="20">
        <f>Model!$W$13*((drdp!D159+drdp!M159)*ASZ!$B159+(drdp!G159+drdp!P159)*ASZ!$C159+(drdp!J159+drdp!S159)*ASZ!$D159)</f>
        <v>0</v>
      </c>
      <c r="H159" s="18">
        <f>Model!$W$13*((drdp!B159)*ASZ!$B159+(drdp!E159)*ASZ!$C159+(drdp!H159)*ASZ!$D159)</f>
        <v>0</v>
      </c>
      <c r="I159" s="18">
        <f>Model!$W$13*((drdp!C159)*ASZ!$B159+(drdp!F159)*ASZ!$C159+(drdp!I159)*ASZ!$D159)</f>
        <v>0</v>
      </c>
      <c r="J159" s="18">
        <f>Model!$W$13*((drdp!D159)*ASZ!$B159+(drdp!G159)*ASZ!$C159+(drdp!J159)*ASZ!$D159)</f>
        <v>0</v>
      </c>
      <c r="K159" s="21">
        <f>SUM(E$3:E158)+H159</f>
        <v>-0.15017682906866375</v>
      </c>
      <c r="L159" s="21">
        <f>SUM(F$3:F158)+I159</f>
        <v>-0.26558522740083079</v>
      </c>
      <c r="M159" s="21">
        <f>SUM(G$3:G158)+J159</f>
        <v>6.7257570872641725E-2</v>
      </c>
      <c r="N159" s="21"/>
      <c r="O159" s="21"/>
      <c r="P159" s="21"/>
      <c r="Q159" s="19">
        <f t="shared" si="13"/>
        <v>2.2553079989118652E-2</v>
      </c>
      <c r="R159" s="19">
        <f t="shared" si="14"/>
        <v>7.0535513013551002E-2</v>
      </c>
      <c r="S159" s="19">
        <f t="shared" si="15"/>
        <v>4.5235808396884248E-3</v>
      </c>
      <c r="T159" s="19">
        <f t="shared" si="16"/>
        <v>3.9884747298536756E-2</v>
      </c>
      <c r="U159" s="19">
        <f t="shared" si="17"/>
        <v>-1.0100528724514255E-2</v>
      </c>
      <c r="V159" s="19">
        <f t="shared" si="18"/>
        <v>-1.7862617254638048E-2</v>
      </c>
    </row>
    <row r="160" spans="1:22" x14ac:dyDescent="0.25">
      <c r="A160" s="26">
        <f>Wellpath!E160</f>
        <v>0</v>
      </c>
      <c r="B160" s="22">
        <v>0</v>
      </c>
      <c r="C160" s="22">
        <f>-SIN(Wellpath!$L160) * COS(Wellpath!$L160)</f>
        <v>0</v>
      </c>
      <c r="D160" s="22">
        <f>TAN(Dip) * SIN(Wellpath!$L160) * COS(Wellpath!$L160) * SIN(Wellpath!$O160)</f>
        <v>0</v>
      </c>
      <c r="E160" s="20">
        <f>Model!$W$13*((drdp!B160+drdp!K160)*ASZ!$B160+(drdp!E160+drdp!N160)*ASZ!$C160+(drdp!H160+drdp!Q160)*ASZ!$D160)</f>
        <v>0</v>
      </c>
      <c r="F160" s="20">
        <f>Model!$W$13*((drdp!C160+drdp!L160)*ASZ!$B160+(drdp!F160+drdp!O160)*ASZ!$C160+(drdp!I160+drdp!R160)*ASZ!$D160)</f>
        <v>0</v>
      </c>
      <c r="G160" s="20">
        <f>Model!$W$13*((drdp!D160+drdp!M160)*ASZ!$B160+(drdp!G160+drdp!P160)*ASZ!$C160+(drdp!J160+drdp!S160)*ASZ!$D160)</f>
        <v>0</v>
      </c>
      <c r="H160" s="18">
        <f>Model!$W$13*((drdp!B160)*ASZ!$B160+(drdp!E160)*ASZ!$C160+(drdp!H160)*ASZ!$D160)</f>
        <v>0</v>
      </c>
      <c r="I160" s="18">
        <f>Model!$W$13*((drdp!C160)*ASZ!$B160+(drdp!F160)*ASZ!$C160+(drdp!I160)*ASZ!$D160)</f>
        <v>0</v>
      </c>
      <c r="J160" s="18">
        <f>Model!$W$13*((drdp!D160)*ASZ!$B160+(drdp!G160)*ASZ!$C160+(drdp!J160)*ASZ!$D160)</f>
        <v>0</v>
      </c>
      <c r="K160" s="21">
        <f>SUM(E$3:E159)+H160</f>
        <v>-0.15017682906866375</v>
      </c>
      <c r="L160" s="21">
        <f>SUM(F$3:F159)+I160</f>
        <v>-0.26558522740083079</v>
      </c>
      <c r="M160" s="21">
        <f>SUM(G$3:G159)+J160</f>
        <v>6.7257570872641725E-2</v>
      </c>
      <c r="N160" s="21"/>
      <c r="O160" s="21"/>
      <c r="P160" s="21"/>
      <c r="Q160" s="19">
        <f t="shared" si="13"/>
        <v>2.2553079989118652E-2</v>
      </c>
      <c r="R160" s="19">
        <f t="shared" si="14"/>
        <v>7.0535513013551002E-2</v>
      </c>
      <c r="S160" s="19">
        <f t="shared" si="15"/>
        <v>4.5235808396884248E-3</v>
      </c>
      <c r="T160" s="19">
        <f t="shared" si="16"/>
        <v>3.9884747298536756E-2</v>
      </c>
      <c r="U160" s="19">
        <f t="shared" si="17"/>
        <v>-1.0100528724514255E-2</v>
      </c>
      <c r="V160" s="19">
        <f t="shared" si="18"/>
        <v>-1.7862617254638048E-2</v>
      </c>
    </row>
    <row r="161" spans="1:22" x14ac:dyDescent="0.25">
      <c r="A161" s="26">
        <f>Wellpath!E161</f>
        <v>0</v>
      </c>
      <c r="B161" s="22">
        <v>0</v>
      </c>
      <c r="C161" s="22">
        <f>-SIN(Wellpath!$L161) * COS(Wellpath!$L161)</f>
        <v>0</v>
      </c>
      <c r="D161" s="22">
        <f>TAN(Dip) * SIN(Wellpath!$L161) * COS(Wellpath!$L161) * SIN(Wellpath!$O161)</f>
        <v>0</v>
      </c>
      <c r="E161" s="20">
        <f>Model!$W$13*((drdp!B161+drdp!K161)*ASZ!$B161+(drdp!E161+drdp!N161)*ASZ!$C161+(drdp!H161+drdp!Q161)*ASZ!$D161)</f>
        <v>0</v>
      </c>
      <c r="F161" s="20">
        <f>Model!$W$13*((drdp!C161+drdp!L161)*ASZ!$B161+(drdp!F161+drdp!O161)*ASZ!$C161+(drdp!I161+drdp!R161)*ASZ!$D161)</f>
        <v>0</v>
      </c>
      <c r="G161" s="20">
        <f>Model!$W$13*((drdp!D161+drdp!M161)*ASZ!$B161+(drdp!G161+drdp!P161)*ASZ!$C161+(drdp!J161+drdp!S161)*ASZ!$D161)</f>
        <v>0</v>
      </c>
      <c r="H161" s="18">
        <f>Model!$W$13*((drdp!B161)*ASZ!$B161+(drdp!E161)*ASZ!$C161+(drdp!H161)*ASZ!$D161)</f>
        <v>0</v>
      </c>
      <c r="I161" s="18">
        <f>Model!$W$13*((drdp!C161)*ASZ!$B161+(drdp!F161)*ASZ!$C161+(drdp!I161)*ASZ!$D161)</f>
        <v>0</v>
      </c>
      <c r="J161" s="18">
        <f>Model!$W$13*((drdp!D161)*ASZ!$B161+(drdp!G161)*ASZ!$C161+(drdp!J161)*ASZ!$D161)</f>
        <v>0</v>
      </c>
      <c r="K161" s="21">
        <f>SUM(E$3:E160)+H161</f>
        <v>-0.15017682906866375</v>
      </c>
      <c r="L161" s="21">
        <f>SUM(F$3:F160)+I161</f>
        <v>-0.26558522740083079</v>
      </c>
      <c r="M161" s="21">
        <f>SUM(G$3:G160)+J161</f>
        <v>6.7257570872641725E-2</v>
      </c>
      <c r="N161" s="21"/>
      <c r="O161" s="21"/>
      <c r="P161" s="21"/>
      <c r="Q161" s="19">
        <f t="shared" si="13"/>
        <v>2.2553079989118652E-2</v>
      </c>
      <c r="R161" s="19">
        <f t="shared" si="14"/>
        <v>7.0535513013551002E-2</v>
      </c>
      <c r="S161" s="19">
        <f t="shared" si="15"/>
        <v>4.5235808396884248E-3</v>
      </c>
      <c r="T161" s="19">
        <f t="shared" si="16"/>
        <v>3.9884747298536756E-2</v>
      </c>
      <c r="U161" s="19">
        <f t="shared" si="17"/>
        <v>-1.0100528724514255E-2</v>
      </c>
      <c r="V161" s="19">
        <f t="shared" si="18"/>
        <v>-1.7862617254638048E-2</v>
      </c>
    </row>
    <row r="162" spans="1:22" x14ac:dyDescent="0.25">
      <c r="A162" s="26">
        <f>Wellpath!E162</f>
        <v>0</v>
      </c>
      <c r="B162" s="22">
        <v>0</v>
      </c>
      <c r="C162" s="22">
        <f>-SIN(Wellpath!$L162) * COS(Wellpath!$L162)</f>
        <v>0</v>
      </c>
      <c r="D162" s="22">
        <f>TAN(Dip) * SIN(Wellpath!$L162) * COS(Wellpath!$L162) * SIN(Wellpath!$O162)</f>
        <v>0</v>
      </c>
      <c r="E162" s="20">
        <f>Model!$W$13*((drdp!B162+drdp!K162)*ASZ!$B162+(drdp!E162+drdp!N162)*ASZ!$C162+(drdp!H162+drdp!Q162)*ASZ!$D162)</f>
        <v>0</v>
      </c>
      <c r="F162" s="20">
        <f>Model!$W$13*((drdp!C162+drdp!L162)*ASZ!$B162+(drdp!F162+drdp!O162)*ASZ!$C162+(drdp!I162+drdp!R162)*ASZ!$D162)</f>
        <v>0</v>
      </c>
      <c r="G162" s="20">
        <f>Model!$W$13*((drdp!D162+drdp!M162)*ASZ!$B162+(drdp!G162+drdp!P162)*ASZ!$C162+(drdp!J162+drdp!S162)*ASZ!$D162)</f>
        <v>0</v>
      </c>
      <c r="H162" s="18">
        <f>Model!$W$13*((drdp!B162)*ASZ!$B162+(drdp!E162)*ASZ!$C162+(drdp!H162)*ASZ!$D162)</f>
        <v>0</v>
      </c>
      <c r="I162" s="18">
        <f>Model!$W$13*((drdp!C162)*ASZ!$B162+(drdp!F162)*ASZ!$C162+(drdp!I162)*ASZ!$D162)</f>
        <v>0</v>
      </c>
      <c r="J162" s="18">
        <f>Model!$W$13*((drdp!D162)*ASZ!$B162+(drdp!G162)*ASZ!$C162+(drdp!J162)*ASZ!$D162)</f>
        <v>0</v>
      </c>
      <c r="K162" s="21">
        <f>SUM(E$3:E161)+H162</f>
        <v>-0.15017682906866375</v>
      </c>
      <c r="L162" s="21">
        <f>SUM(F$3:F161)+I162</f>
        <v>-0.26558522740083079</v>
      </c>
      <c r="M162" s="21">
        <f>SUM(G$3:G161)+J162</f>
        <v>6.7257570872641725E-2</v>
      </c>
      <c r="N162" s="21"/>
      <c r="O162" s="21"/>
      <c r="P162" s="21"/>
      <c r="Q162" s="19">
        <f t="shared" si="13"/>
        <v>2.2553079989118652E-2</v>
      </c>
      <c r="R162" s="19">
        <f t="shared" si="14"/>
        <v>7.0535513013551002E-2</v>
      </c>
      <c r="S162" s="19">
        <f t="shared" si="15"/>
        <v>4.5235808396884248E-3</v>
      </c>
      <c r="T162" s="19">
        <f t="shared" si="16"/>
        <v>3.9884747298536756E-2</v>
      </c>
      <c r="U162" s="19">
        <f t="shared" si="17"/>
        <v>-1.0100528724514255E-2</v>
      </c>
      <c r="V162" s="19">
        <f t="shared" si="18"/>
        <v>-1.7862617254638048E-2</v>
      </c>
    </row>
    <row r="163" spans="1:22" x14ac:dyDescent="0.25">
      <c r="A163" s="26">
        <f>Wellpath!E163</f>
        <v>0</v>
      </c>
      <c r="B163" s="22">
        <v>0</v>
      </c>
      <c r="C163" s="22">
        <f>-SIN(Wellpath!$L163) * COS(Wellpath!$L163)</f>
        <v>0</v>
      </c>
      <c r="D163" s="22">
        <f>TAN(Dip) * SIN(Wellpath!$L163) * COS(Wellpath!$L163) * SIN(Wellpath!$O163)</f>
        <v>0</v>
      </c>
      <c r="E163" s="20">
        <f>Model!$W$13*((drdp!B163+drdp!K163)*ASZ!$B163+(drdp!E163+drdp!N163)*ASZ!$C163+(drdp!H163+drdp!Q163)*ASZ!$D163)</f>
        <v>0</v>
      </c>
      <c r="F163" s="20">
        <f>Model!$W$13*((drdp!C163+drdp!L163)*ASZ!$B163+(drdp!F163+drdp!O163)*ASZ!$C163+(drdp!I163+drdp!R163)*ASZ!$D163)</f>
        <v>0</v>
      </c>
      <c r="G163" s="20">
        <f>Model!$W$13*((drdp!D163+drdp!M163)*ASZ!$B163+(drdp!G163+drdp!P163)*ASZ!$C163+(drdp!J163+drdp!S163)*ASZ!$D163)</f>
        <v>0</v>
      </c>
      <c r="H163" s="18">
        <f>Model!$W$13*((drdp!B163)*ASZ!$B163+(drdp!E163)*ASZ!$C163+(drdp!H163)*ASZ!$D163)</f>
        <v>0</v>
      </c>
      <c r="I163" s="18">
        <f>Model!$W$13*((drdp!C163)*ASZ!$B163+(drdp!F163)*ASZ!$C163+(drdp!I163)*ASZ!$D163)</f>
        <v>0</v>
      </c>
      <c r="J163" s="18">
        <f>Model!$W$13*((drdp!D163)*ASZ!$B163+(drdp!G163)*ASZ!$C163+(drdp!J163)*ASZ!$D163)</f>
        <v>0</v>
      </c>
      <c r="K163" s="21">
        <f>SUM(E$3:E162)+H163</f>
        <v>-0.15017682906866375</v>
      </c>
      <c r="L163" s="21">
        <f>SUM(F$3:F162)+I163</f>
        <v>-0.26558522740083079</v>
      </c>
      <c r="M163" s="21">
        <f>SUM(G$3:G162)+J163</f>
        <v>6.7257570872641725E-2</v>
      </c>
      <c r="N163" s="21"/>
      <c r="O163" s="21"/>
      <c r="P163" s="21"/>
      <c r="Q163" s="19">
        <f t="shared" si="13"/>
        <v>2.2553079989118652E-2</v>
      </c>
      <c r="R163" s="19">
        <f t="shared" si="14"/>
        <v>7.0535513013551002E-2</v>
      </c>
      <c r="S163" s="19">
        <f t="shared" si="15"/>
        <v>4.5235808396884248E-3</v>
      </c>
      <c r="T163" s="19">
        <f t="shared" si="16"/>
        <v>3.9884747298536756E-2</v>
      </c>
      <c r="U163" s="19">
        <f t="shared" si="17"/>
        <v>-1.0100528724514255E-2</v>
      </c>
      <c r="V163" s="19">
        <f t="shared" si="18"/>
        <v>-1.7862617254638048E-2</v>
      </c>
    </row>
    <row r="164" spans="1:22" x14ac:dyDescent="0.25">
      <c r="A164" s="26">
        <f>Wellpath!E164</f>
        <v>0</v>
      </c>
      <c r="B164" s="22">
        <v>0</v>
      </c>
      <c r="C164" s="22">
        <f>-SIN(Wellpath!$L164) * COS(Wellpath!$L164)</f>
        <v>0</v>
      </c>
      <c r="D164" s="22">
        <f>TAN(Dip) * SIN(Wellpath!$L164) * COS(Wellpath!$L164) * SIN(Wellpath!$O164)</f>
        <v>0</v>
      </c>
      <c r="E164" s="20">
        <f>Model!$W$13*((drdp!B164+drdp!K164)*ASZ!$B164+(drdp!E164+drdp!N164)*ASZ!$C164+(drdp!H164+drdp!Q164)*ASZ!$D164)</f>
        <v>0</v>
      </c>
      <c r="F164" s="20">
        <f>Model!$W$13*((drdp!C164+drdp!L164)*ASZ!$B164+(drdp!F164+drdp!O164)*ASZ!$C164+(drdp!I164+drdp!R164)*ASZ!$D164)</f>
        <v>0</v>
      </c>
      <c r="G164" s="20">
        <f>Model!$W$13*((drdp!D164+drdp!M164)*ASZ!$B164+(drdp!G164+drdp!P164)*ASZ!$C164+(drdp!J164+drdp!S164)*ASZ!$D164)</f>
        <v>0</v>
      </c>
      <c r="H164" s="18">
        <f>Model!$W$13*((drdp!B164)*ASZ!$B164+(drdp!E164)*ASZ!$C164+(drdp!H164)*ASZ!$D164)</f>
        <v>0</v>
      </c>
      <c r="I164" s="18">
        <f>Model!$W$13*((drdp!C164)*ASZ!$B164+(drdp!F164)*ASZ!$C164+(drdp!I164)*ASZ!$D164)</f>
        <v>0</v>
      </c>
      <c r="J164" s="18">
        <f>Model!$W$13*((drdp!D164)*ASZ!$B164+(drdp!G164)*ASZ!$C164+(drdp!J164)*ASZ!$D164)</f>
        <v>0</v>
      </c>
      <c r="K164" s="21">
        <f>SUM(E$3:E163)+H164</f>
        <v>-0.15017682906866375</v>
      </c>
      <c r="L164" s="21">
        <f>SUM(F$3:F163)+I164</f>
        <v>-0.26558522740083079</v>
      </c>
      <c r="M164" s="21">
        <f>SUM(G$3:G163)+J164</f>
        <v>6.7257570872641725E-2</v>
      </c>
      <c r="N164" s="21"/>
      <c r="O164" s="21"/>
      <c r="P164" s="21"/>
      <c r="Q164" s="19">
        <f t="shared" si="13"/>
        <v>2.2553079989118652E-2</v>
      </c>
      <c r="R164" s="19">
        <f t="shared" si="14"/>
        <v>7.0535513013551002E-2</v>
      </c>
      <c r="S164" s="19">
        <f t="shared" si="15"/>
        <v>4.5235808396884248E-3</v>
      </c>
      <c r="T164" s="19">
        <f t="shared" si="16"/>
        <v>3.9884747298536756E-2</v>
      </c>
      <c r="U164" s="19">
        <f t="shared" si="17"/>
        <v>-1.0100528724514255E-2</v>
      </c>
      <c r="V164" s="19">
        <f t="shared" si="18"/>
        <v>-1.7862617254638048E-2</v>
      </c>
    </row>
    <row r="165" spans="1:22" x14ac:dyDescent="0.25">
      <c r="A165" s="26">
        <f>Wellpath!E165</f>
        <v>0</v>
      </c>
      <c r="B165" s="22">
        <v>0</v>
      </c>
      <c r="C165" s="22">
        <f>-SIN(Wellpath!$L165) * COS(Wellpath!$L165)</f>
        <v>0</v>
      </c>
      <c r="D165" s="22">
        <f>TAN(Dip) * SIN(Wellpath!$L165) * COS(Wellpath!$L165) * SIN(Wellpath!$O165)</f>
        <v>0</v>
      </c>
      <c r="E165" s="20">
        <f>Model!$W$13*((drdp!B165+drdp!K165)*ASZ!$B165+(drdp!E165+drdp!N165)*ASZ!$C165+(drdp!H165+drdp!Q165)*ASZ!$D165)</f>
        <v>0</v>
      </c>
      <c r="F165" s="20">
        <f>Model!$W$13*((drdp!C165+drdp!L165)*ASZ!$B165+(drdp!F165+drdp!O165)*ASZ!$C165+(drdp!I165+drdp!R165)*ASZ!$D165)</f>
        <v>0</v>
      </c>
      <c r="G165" s="20">
        <f>Model!$W$13*((drdp!D165+drdp!M165)*ASZ!$B165+(drdp!G165+drdp!P165)*ASZ!$C165+(drdp!J165+drdp!S165)*ASZ!$D165)</f>
        <v>0</v>
      </c>
      <c r="H165" s="18">
        <f>Model!$W$13*((drdp!B165)*ASZ!$B165+(drdp!E165)*ASZ!$C165+(drdp!H165)*ASZ!$D165)</f>
        <v>0</v>
      </c>
      <c r="I165" s="18">
        <f>Model!$W$13*((drdp!C165)*ASZ!$B165+(drdp!F165)*ASZ!$C165+(drdp!I165)*ASZ!$D165)</f>
        <v>0</v>
      </c>
      <c r="J165" s="18">
        <f>Model!$W$13*((drdp!D165)*ASZ!$B165+(drdp!G165)*ASZ!$C165+(drdp!J165)*ASZ!$D165)</f>
        <v>0</v>
      </c>
      <c r="K165" s="21">
        <f>SUM(E$3:E164)+H165</f>
        <v>-0.15017682906866375</v>
      </c>
      <c r="L165" s="21">
        <f>SUM(F$3:F164)+I165</f>
        <v>-0.26558522740083079</v>
      </c>
      <c r="M165" s="21">
        <f>SUM(G$3:G164)+J165</f>
        <v>6.7257570872641725E-2</v>
      </c>
      <c r="N165" s="21"/>
      <c r="O165" s="21"/>
      <c r="P165" s="21"/>
      <c r="Q165" s="19">
        <f t="shared" si="13"/>
        <v>2.2553079989118652E-2</v>
      </c>
      <c r="R165" s="19">
        <f t="shared" si="14"/>
        <v>7.0535513013551002E-2</v>
      </c>
      <c r="S165" s="19">
        <f t="shared" si="15"/>
        <v>4.5235808396884248E-3</v>
      </c>
      <c r="T165" s="19">
        <f t="shared" si="16"/>
        <v>3.9884747298536756E-2</v>
      </c>
      <c r="U165" s="19">
        <f t="shared" si="17"/>
        <v>-1.0100528724514255E-2</v>
      </c>
      <c r="V165" s="19">
        <f t="shared" si="18"/>
        <v>-1.7862617254638048E-2</v>
      </c>
    </row>
    <row r="166" spans="1:22" x14ac:dyDescent="0.25">
      <c r="A166" s="26">
        <f>Wellpath!E166</f>
        <v>0</v>
      </c>
      <c r="B166" s="22">
        <v>0</v>
      </c>
      <c r="C166" s="22">
        <f>-SIN(Wellpath!$L166) * COS(Wellpath!$L166)</f>
        <v>0</v>
      </c>
      <c r="D166" s="22">
        <f>TAN(Dip) * SIN(Wellpath!$L166) * COS(Wellpath!$L166) * SIN(Wellpath!$O166)</f>
        <v>0</v>
      </c>
      <c r="E166" s="20">
        <f>Model!$W$13*((drdp!B166+drdp!K166)*ASZ!$B166+(drdp!E166+drdp!N166)*ASZ!$C166+(drdp!H166+drdp!Q166)*ASZ!$D166)</f>
        <v>0</v>
      </c>
      <c r="F166" s="20">
        <f>Model!$W$13*((drdp!C166+drdp!L166)*ASZ!$B166+(drdp!F166+drdp!O166)*ASZ!$C166+(drdp!I166+drdp!R166)*ASZ!$D166)</f>
        <v>0</v>
      </c>
      <c r="G166" s="20">
        <f>Model!$W$13*((drdp!D166+drdp!M166)*ASZ!$B166+(drdp!G166+drdp!P166)*ASZ!$C166+(drdp!J166+drdp!S166)*ASZ!$D166)</f>
        <v>0</v>
      </c>
      <c r="H166" s="18">
        <f>Model!$W$13*((drdp!B166)*ASZ!$B166+(drdp!E166)*ASZ!$C166+(drdp!H166)*ASZ!$D166)</f>
        <v>0</v>
      </c>
      <c r="I166" s="18">
        <f>Model!$W$13*((drdp!C166)*ASZ!$B166+(drdp!F166)*ASZ!$C166+(drdp!I166)*ASZ!$D166)</f>
        <v>0</v>
      </c>
      <c r="J166" s="18">
        <f>Model!$W$13*((drdp!D166)*ASZ!$B166+(drdp!G166)*ASZ!$C166+(drdp!J166)*ASZ!$D166)</f>
        <v>0</v>
      </c>
      <c r="K166" s="21">
        <f>SUM(E$3:E165)+H166</f>
        <v>-0.15017682906866375</v>
      </c>
      <c r="L166" s="21">
        <f>SUM(F$3:F165)+I166</f>
        <v>-0.26558522740083079</v>
      </c>
      <c r="M166" s="21">
        <f>SUM(G$3:G165)+J166</f>
        <v>6.7257570872641725E-2</v>
      </c>
      <c r="N166" s="21"/>
      <c r="O166" s="21"/>
      <c r="P166" s="21"/>
      <c r="Q166" s="19">
        <f t="shared" si="13"/>
        <v>2.2553079989118652E-2</v>
      </c>
      <c r="R166" s="19">
        <f t="shared" si="14"/>
        <v>7.0535513013551002E-2</v>
      </c>
      <c r="S166" s="19">
        <f t="shared" si="15"/>
        <v>4.5235808396884248E-3</v>
      </c>
      <c r="T166" s="19">
        <f t="shared" si="16"/>
        <v>3.9884747298536756E-2</v>
      </c>
      <c r="U166" s="19">
        <f t="shared" si="17"/>
        <v>-1.0100528724514255E-2</v>
      </c>
      <c r="V166" s="19">
        <f t="shared" si="18"/>
        <v>-1.7862617254638048E-2</v>
      </c>
    </row>
    <row r="167" spans="1:22" x14ac:dyDescent="0.25">
      <c r="A167" s="26">
        <f>Wellpath!E167</f>
        <v>0</v>
      </c>
      <c r="B167" s="22">
        <v>0</v>
      </c>
      <c r="C167" s="22">
        <f>-SIN(Wellpath!$L167) * COS(Wellpath!$L167)</f>
        <v>0</v>
      </c>
      <c r="D167" s="22">
        <f>TAN(Dip) * SIN(Wellpath!$L167) * COS(Wellpath!$L167) * SIN(Wellpath!$O167)</f>
        <v>0</v>
      </c>
      <c r="E167" s="20">
        <f>Model!$W$13*((drdp!B167+drdp!K167)*ASZ!$B167+(drdp!E167+drdp!N167)*ASZ!$C167+(drdp!H167+drdp!Q167)*ASZ!$D167)</f>
        <v>0</v>
      </c>
      <c r="F167" s="20">
        <f>Model!$W$13*((drdp!C167+drdp!L167)*ASZ!$B167+(drdp!F167+drdp!O167)*ASZ!$C167+(drdp!I167+drdp!R167)*ASZ!$D167)</f>
        <v>0</v>
      </c>
      <c r="G167" s="20">
        <f>Model!$W$13*((drdp!D167+drdp!M167)*ASZ!$B167+(drdp!G167+drdp!P167)*ASZ!$C167+(drdp!J167+drdp!S167)*ASZ!$D167)</f>
        <v>0</v>
      </c>
      <c r="H167" s="18">
        <f>Model!$W$13*((drdp!B167)*ASZ!$B167+(drdp!E167)*ASZ!$C167+(drdp!H167)*ASZ!$D167)</f>
        <v>0</v>
      </c>
      <c r="I167" s="18">
        <f>Model!$W$13*((drdp!C167)*ASZ!$B167+(drdp!F167)*ASZ!$C167+(drdp!I167)*ASZ!$D167)</f>
        <v>0</v>
      </c>
      <c r="J167" s="18">
        <f>Model!$W$13*((drdp!D167)*ASZ!$B167+(drdp!G167)*ASZ!$C167+(drdp!J167)*ASZ!$D167)</f>
        <v>0</v>
      </c>
      <c r="K167" s="21">
        <f>SUM(E$3:E166)+H167</f>
        <v>-0.15017682906866375</v>
      </c>
      <c r="L167" s="21">
        <f>SUM(F$3:F166)+I167</f>
        <v>-0.26558522740083079</v>
      </c>
      <c r="M167" s="21">
        <f>SUM(G$3:G166)+J167</f>
        <v>6.7257570872641725E-2</v>
      </c>
      <c r="N167" s="21"/>
      <c r="O167" s="21"/>
      <c r="P167" s="21"/>
      <c r="Q167" s="19">
        <f t="shared" si="13"/>
        <v>2.2553079989118652E-2</v>
      </c>
      <c r="R167" s="19">
        <f t="shared" si="14"/>
        <v>7.0535513013551002E-2</v>
      </c>
      <c r="S167" s="19">
        <f t="shared" si="15"/>
        <v>4.5235808396884248E-3</v>
      </c>
      <c r="T167" s="19">
        <f t="shared" si="16"/>
        <v>3.9884747298536756E-2</v>
      </c>
      <c r="U167" s="19">
        <f t="shared" si="17"/>
        <v>-1.0100528724514255E-2</v>
      </c>
      <c r="V167" s="19">
        <f t="shared" si="18"/>
        <v>-1.7862617254638048E-2</v>
      </c>
    </row>
    <row r="168" spans="1:22" x14ac:dyDescent="0.25">
      <c r="A168" s="26">
        <f>Wellpath!E168</f>
        <v>0</v>
      </c>
      <c r="B168" s="22">
        <v>0</v>
      </c>
      <c r="C168" s="22">
        <f>-SIN(Wellpath!$L168) * COS(Wellpath!$L168)</f>
        <v>0</v>
      </c>
      <c r="D168" s="22">
        <f>TAN(Dip) * SIN(Wellpath!$L168) * COS(Wellpath!$L168) * SIN(Wellpath!$O168)</f>
        <v>0</v>
      </c>
      <c r="E168" s="20">
        <f>Model!$W$13*((drdp!B168+drdp!K168)*ASZ!$B168+(drdp!E168+drdp!N168)*ASZ!$C168+(drdp!H168+drdp!Q168)*ASZ!$D168)</f>
        <v>0</v>
      </c>
      <c r="F168" s="20">
        <f>Model!$W$13*((drdp!C168+drdp!L168)*ASZ!$B168+(drdp!F168+drdp!O168)*ASZ!$C168+(drdp!I168+drdp!R168)*ASZ!$D168)</f>
        <v>0</v>
      </c>
      <c r="G168" s="20">
        <f>Model!$W$13*((drdp!D168+drdp!M168)*ASZ!$B168+(drdp!G168+drdp!P168)*ASZ!$C168+(drdp!J168+drdp!S168)*ASZ!$D168)</f>
        <v>0</v>
      </c>
      <c r="H168" s="18">
        <f>Model!$W$13*((drdp!B168)*ASZ!$B168+(drdp!E168)*ASZ!$C168+(drdp!H168)*ASZ!$D168)</f>
        <v>0</v>
      </c>
      <c r="I168" s="18">
        <f>Model!$W$13*((drdp!C168)*ASZ!$B168+(drdp!F168)*ASZ!$C168+(drdp!I168)*ASZ!$D168)</f>
        <v>0</v>
      </c>
      <c r="J168" s="18">
        <f>Model!$W$13*((drdp!D168)*ASZ!$B168+(drdp!G168)*ASZ!$C168+(drdp!J168)*ASZ!$D168)</f>
        <v>0</v>
      </c>
      <c r="K168" s="21">
        <f>SUM(E$3:E167)+H168</f>
        <v>-0.15017682906866375</v>
      </c>
      <c r="L168" s="21">
        <f>SUM(F$3:F167)+I168</f>
        <v>-0.26558522740083079</v>
      </c>
      <c r="M168" s="21">
        <f>SUM(G$3:G167)+J168</f>
        <v>6.7257570872641725E-2</v>
      </c>
      <c r="N168" s="21"/>
      <c r="O168" s="21"/>
      <c r="P168" s="21"/>
      <c r="Q168" s="19">
        <f t="shared" si="13"/>
        <v>2.2553079989118652E-2</v>
      </c>
      <c r="R168" s="19">
        <f t="shared" si="14"/>
        <v>7.0535513013551002E-2</v>
      </c>
      <c r="S168" s="19">
        <f t="shared" si="15"/>
        <v>4.5235808396884248E-3</v>
      </c>
      <c r="T168" s="19">
        <f t="shared" si="16"/>
        <v>3.9884747298536756E-2</v>
      </c>
      <c r="U168" s="19">
        <f t="shared" si="17"/>
        <v>-1.0100528724514255E-2</v>
      </c>
      <c r="V168" s="19">
        <f t="shared" si="18"/>
        <v>-1.7862617254638048E-2</v>
      </c>
    </row>
    <row r="169" spans="1:22" x14ac:dyDescent="0.25">
      <c r="A169" s="26">
        <f>Wellpath!E169</f>
        <v>0</v>
      </c>
      <c r="B169" s="22">
        <v>0</v>
      </c>
      <c r="C169" s="22">
        <f>-SIN(Wellpath!$L169) * COS(Wellpath!$L169)</f>
        <v>0</v>
      </c>
      <c r="D169" s="22">
        <f>TAN(Dip) * SIN(Wellpath!$L169) * COS(Wellpath!$L169) * SIN(Wellpath!$O169)</f>
        <v>0</v>
      </c>
      <c r="E169" s="20">
        <f>Model!$W$13*((drdp!B169+drdp!K169)*ASZ!$B169+(drdp!E169+drdp!N169)*ASZ!$C169+(drdp!H169+drdp!Q169)*ASZ!$D169)</f>
        <v>0</v>
      </c>
      <c r="F169" s="20">
        <f>Model!$W$13*((drdp!C169+drdp!L169)*ASZ!$B169+(drdp!F169+drdp!O169)*ASZ!$C169+(drdp!I169+drdp!R169)*ASZ!$D169)</f>
        <v>0</v>
      </c>
      <c r="G169" s="20">
        <f>Model!$W$13*((drdp!D169+drdp!M169)*ASZ!$B169+(drdp!G169+drdp!P169)*ASZ!$C169+(drdp!J169+drdp!S169)*ASZ!$D169)</f>
        <v>0</v>
      </c>
      <c r="H169" s="18">
        <f>Model!$W$13*((drdp!B169)*ASZ!$B169+(drdp!E169)*ASZ!$C169+(drdp!H169)*ASZ!$D169)</f>
        <v>0</v>
      </c>
      <c r="I169" s="18">
        <f>Model!$W$13*((drdp!C169)*ASZ!$B169+(drdp!F169)*ASZ!$C169+(drdp!I169)*ASZ!$D169)</f>
        <v>0</v>
      </c>
      <c r="J169" s="18">
        <f>Model!$W$13*((drdp!D169)*ASZ!$B169+(drdp!G169)*ASZ!$C169+(drdp!J169)*ASZ!$D169)</f>
        <v>0</v>
      </c>
      <c r="K169" s="21">
        <f>SUM(E$3:E168)+H169</f>
        <v>-0.15017682906866375</v>
      </c>
      <c r="L169" s="21">
        <f>SUM(F$3:F168)+I169</f>
        <v>-0.26558522740083079</v>
      </c>
      <c r="M169" s="21">
        <f>SUM(G$3:G168)+J169</f>
        <v>6.7257570872641725E-2</v>
      </c>
      <c r="N169" s="21"/>
      <c r="O169" s="21"/>
      <c r="P169" s="21"/>
      <c r="Q169" s="19">
        <f t="shared" si="13"/>
        <v>2.2553079989118652E-2</v>
      </c>
      <c r="R169" s="19">
        <f t="shared" si="14"/>
        <v>7.0535513013551002E-2</v>
      </c>
      <c r="S169" s="19">
        <f t="shared" si="15"/>
        <v>4.5235808396884248E-3</v>
      </c>
      <c r="T169" s="19">
        <f t="shared" si="16"/>
        <v>3.9884747298536756E-2</v>
      </c>
      <c r="U169" s="19">
        <f t="shared" si="17"/>
        <v>-1.0100528724514255E-2</v>
      </c>
      <c r="V169" s="19">
        <f t="shared" si="18"/>
        <v>-1.7862617254638048E-2</v>
      </c>
    </row>
    <row r="170" spans="1:22" x14ac:dyDescent="0.25">
      <c r="A170" s="26">
        <f>Wellpath!E170</f>
        <v>0</v>
      </c>
      <c r="B170" s="22">
        <v>0</v>
      </c>
      <c r="C170" s="22">
        <f>-SIN(Wellpath!$L170) * COS(Wellpath!$L170)</f>
        <v>0</v>
      </c>
      <c r="D170" s="22">
        <f>TAN(Dip) * SIN(Wellpath!$L170) * COS(Wellpath!$L170) * SIN(Wellpath!$O170)</f>
        <v>0</v>
      </c>
      <c r="E170" s="20">
        <f>Model!$W$13*((drdp!B170+drdp!K170)*ASZ!$B170+(drdp!E170+drdp!N170)*ASZ!$C170+(drdp!H170+drdp!Q170)*ASZ!$D170)</f>
        <v>0</v>
      </c>
      <c r="F170" s="20">
        <f>Model!$W$13*((drdp!C170+drdp!L170)*ASZ!$B170+(drdp!F170+drdp!O170)*ASZ!$C170+(drdp!I170+drdp!R170)*ASZ!$D170)</f>
        <v>0</v>
      </c>
      <c r="G170" s="20">
        <f>Model!$W$13*((drdp!D170+drdp!M170)*ASZ!$B170+(drdp!G170+drdp!P170)*ASZ!$C170+(drdp!J170+drdp!S170)*ASZ!$D170)</f>
        <v>0</v>
      </c>
      <c r="H170" s="18">
        <f>Model!$W$13*((drdp!B170)*ASZ!$B170+(drdp!E170)*ASZ!$C170+(drdp!H170)*ASZ!$D170)</f>
        <v>0</v>
      </c>
      <c r="I170" s="18">
        <f>Model!$W$13*((drdp!C170)*ASZ!$B170+(drdp!F170)*ASZ!$C170+(drdp!I170)*ASZ!$D170)</f>
        <v>0</v>
      </c>
      <c r="J170" s="18">
        <f>Model!$W$13*((drdp!D170)*ASZ!$B170+(drdp!G170)*ASZ!$C170+(drdp!J170)*ASZ!$D170)</f>
        <v>0</v>
      </c>
      <c r="K170" s="21">
        <f>SUM(E$3:E169)+H170</f>
        <v>-0.15017682906866375</v>
      </c>
      <c r="L170" s="21">
        <f>SUM(F$3:F169)+I170</f>
        <v>-0.26558522740083079</v>
      </c>
      <c r="M170" s="21">
        <f>SUM(G$3:G169)+J170</f>
        <v>6.7257570872641725E-2</v>
      </c>
      <c r="N170" s="21"/>
      <c r="O170" s="21"/>
      <c r="P170" s="21"/>
      <c r="Q170" s="19">
        <f t="shared" si="13"/>
        <v>2.2553079989118652E-2</v>
      </c>
      <c r="R170" s="19">
        <f t="shared" si="14"/>
        <v>7.0535513013551002E-2</v>
      </c>
      <c r="S170" s="19">
        <f t="shared" si="15"/>
        <v>4.5235808396884248E-3</v>
      </c>
      <c r="T170" s="19">
        <f t="shared" si="16"/>
        <v>3.9884747298536756E-2</v>
      </c>
      <c r="U170" s="19">
        <f t="shared" si="17"/>
        <v>-1.0100528724514255E-2</v>
      </c>
      <c r="V170" s="19">
        <f t="shared" si="18"/>
        <v>-1.7862617254638048E-2</v>
      </c>
    </row>
    <row r="171" spans="1:22" x14ac:dyDescent="0.25">
      <c r="A171" s="26">
        <f>Wellpath!E171</f>
        <v>0</v>
      </c>
      <c r="B171" s="22">
        <v>0</v>
      </c>
      <c r="C171" s="22">
        <f>-SIN(Wellpath!$L171) * COS(Wellpath!$L171)</f>
        <v>0</v>
      </c>
      <c r="D171" s="22">
        <f>TAN(Dip) * SIN(Wellpath!$L171) * COS(Wellpath!$L171) * SIN(Wellpath!$O171)</f>
        <v>0</v>
      </c>
      <c r="E171" s="20">
        <f>Model!$W$13*((drdp!B171+drdp!K171)*ASZ!$B171+(drdp!E171+drdp!N171)*ASZ!$C171+(drdp!H171+drdp!Q171)*ASZ!$D171)</f>
        <v>0</v>
      </c>
      <c r="F171" s="20">
        <f>Model!$W$13*((drdp!C171+drdp!L171)*ASZ!$B171+(drdp!F171+drdp!O171)*ASZ!$C171+(drdp!I171+drdp!R171)*ASZ!$D171)</f>
        <v>0</v>
      </c>
      <c r="G171" s="20">
        <f>Model!$W$13*((drdp!D171+drdp!M171)*ASZ!$B171+(drdp!G171+drdp!P171)*ASZ!$C171+(drdp!J171+drdp!S171)*ASZ!$D171)</f>
        <v>0</v>
      </c>
      <c r="H171" s="18">
        <f>Model!$W$13*((drdp!B171)*ASZ!$B171+(drdp!E171)*ASZ!$C171+(drdp!H171)*ASZ!$D171)</f>
        <v>0</v>
      </c>
      <c r="I171" s="18">
        <f>Model!$W$13*((drdp!C171)*ASZ!$B171+(drdp!F171)*ASZ!$C171+(drdp!I171)*ASZ!$D171)</f>
        <v>0</v>
      </c>
      <c r="J171" s="18">
        <f>Model!$W$13*((drdp!D171)*ASZ!$B171+(drdp!G171)*ASZ!$C171+(drdp!J171)*ASZ!$D171)</f>
        <v>0</v>
      </c>
      <c r="K171" s="21">
        <f>SUM(E$3:E170)+H171</f>
        <v>-0.15017682906866375</v>
      </c>
      <c r="L171" s="21">
        <f>SUM(F$3:F170)+I171</f>
        <v>-0.26558522740083079</v>
      </c>
      <c r="M171" s="21">
        <f>SUM(G$3:G170)+J171</f>
        <v>6.7257570872641725E-2</v>
      </c>
      <c r="N171" s="21"/>
      <c r="O171" s="21"/>
      <c r="P171" s="21"/>
      <c r="Q171" s="19">
        <f t="shared" si="13"/>
        <v>2.2553079989118652E-2</v>
      </c>
      <c r="R171" s="19">
        <f t="shared" si="14"/>
        <v>7.0535513013551002E-2</v>
      </c>
      <c r="S171" s="19">
        <f t="shared" si="15"/>
        <v>4.5235808396884248E-3</v>
      </c>
      <c r="T171" s="19">
        <f t="shared" si="16"/>
        <v>3.9884747298536756E-2</v>
      </c>
      <c r="U171" s="19">
        <f t="shared" si="17"/>
        <v>-1.0100528724514255E-2</v>
      </c>
      <c r="V171" s="19">
        <f t="shared" si="18"/>
        <v>-1.7862617254638048E-2</v>
      </c>
    </row>
    <row r="172" spans="1:22" x14ac:dyDescent="0.25">
      <c r="A172" s="26">
        <f>Wellpath!E172</f>
        <v>0</v>
      </c>
      <c r="B172" s="22">
        <v>0</v>
      </c>
      <c r="C172" s="22">
        <f>-SIN(Wellpath!$L172) * COS(Wellpath!$L172)</f>
        <v>0</v>
      </c>
      <c r="D172" s="22">
        <f>TAN(Dip) * SIN(Wellpath!$L172) * COS(Wellpath!$L172) * SIN(Wellpath!$O172)</f>
        <v>0</v>
      </c>
      <c r="E172" s="20">
        <f>Model!$W$13*((drdp!B172+drdp!K172)*ASZ!$B172+(drdp!E172+drdp!N172)*ASZ!$C172+(drdp!H172+drdp!Q172)*ASZ!$D172)</f>
        <v>0</v>
      </c>
      <c r="F172" s="20">
        <f>Model!$W$13*((drdp!C172+drdp!L172)*ASZ!$B172+(drdp!F172+drdp!O172)*ASZ!$C172+(drdp!I172+drdp!R172)*ASZ!$D172)</f>
        <v>0</v>
      </c>
      <c r="G172" s="20">
        <f>Model!$W$13*((drdp!D172+drdp!M172)*ASZ!$B172+(drdp!G172+drdp!P172)*ASZ!$C172+(drdp!J172+drdp!S172)*ASZ!$D172)</f>
        <v>0</v>
      </c>
      <c r="H172" s="18">
        <f>Model!$W$13*((drdp!B172)*ASZ!$B172+(drdp!E172)*ASZ!$C172+(drdp!H172)*ASZ!$D172)</f>
        <v>0</v>
      </c>
      <c r="I172" s="18">
        <f>Model!$W$13*((drdp!C172)*ASZ!$B172+(drdp!F172)*ASZ!$C172+(drdp!I172)*ASZ!$D172)</f>
        <v>0</v>
      </c>
      <c r="J172" s="18">
        <f>Model!$W$13*((drdp!D172)*ASZ!$B172+(drdp!G172)*ASZ!$C172+(drdp!J172)*ASZ!$D172)</f>
        <v>0</v>
      </c>
      <c r="K172" s="21">
        <f>SUM(E$3:E171)+H172</f>
        <v>-0.15017682906866375</v>
      </c>
      <c r="L172" s="21">
        <f>SUM(F$3:F171)+I172</f>
        <v>-0.26558522740083079</v>
      </c>
      <c r="M172" s="21">
        <f>SUM(G$3:G171)+J172</f>
        <v>6.7257570872641725E-2</v>
      </c>
      <c r="N172" s="21"/>
      <c r="O172" s="21"/>
      <c r="P172" s="21"/>
      <c r="Q172" s="19">
        <f t="shared" si="13"/>
        <v>2.2553079989118652E-2</v>
      </c>
      <c r="R172" s="19">
        <f t="shared" si="14"/>
        <v>7.0535513013551002E-2</v>
      </c>
      <c r="S172" s="19">
        <f t="shared" si="15"/>
        <v>4.5235808396884248E-3</v>
      </c>
      <c r="T172" s="19">
        <f t="shared" si="16"/>
        <v>3.9884747298536756E-2</v>
      </c>
      <c r="U172" s="19">
        <f t="shared" si="17"/>
        <v>-1.0100528724514255E-2</v>
      </c>
      <c r="V172" s="19">
        <f t="shared" si="18"/>
        <v>-1.7862617254638048E-2</v>
      </c>
    </row>
    <row r="173" spans="1:22" x14ac:dyDescent="0.25">
      <c r="A173" s="26">
        <f>Wellpath!E173</f>
        <v>0</v>
      </c>
      <c r="B173" s="22">
        <v>0</v>
      </c>
      <c r="C173" s="22">
        <f>-SIN(Wellpath!$L173) * COS(Wellpath!$L173)</f>
        <v>0</v>
      </c>
      <c r="D173" s="22">
        <f>TAN(Dip) * SIN(Wellpath!$L173) * COS(Wellpath!$L173) * SIN(Wellpath!$O173)</f>
        <v>0</v>
      </c>
      <c r="E173" s="20">
        <f>Model!$W$13*((drdp!B173+drdp!K173)*ASZ!$B173+(drdp!E173+drdp!N173)*ASZ!$C173+(drdp!H173+drdp!Q173)*ASZ!$D173)</f>
        <v>0</v>
      </c>
      <c r="F173" s="20">
        <f>Model!$W$13*((drdp!C173+drdp!L173)*ASZ!$B173+(drdp!F173+drdp!O173)*ASZ!$C173+(drdp!I173+drdp!R173)*ASZ!$D173)</f>
        <v>0</v>
      </c>
      <c r="G173" s="20">
        <f>Model!$W$13*((drdp!D173+drdp!M173)*ASZ!$B173+(drdp!G173+drdp!P173)*ASZ!$C173+(drdp!J173+drdp!S173)*ASZ!$D173)</f>
        <v>0</v>
      </c>
      <c r="H173" s="18">
        <f>Model!$W$13*((drdp!B173)*ASZ!$B173+(drdp!E173)*ASZ!$C173+(drdp!H173)*ASZ!$D173)</f>
        <v>0</v>
      </c>
      <c r="I173" s="18">
        <f>Model!$W$13*((drdp!C173)*ASZ!$B173+(drdp!F173)*ASZ!$C173+(drdp!I173)*ASZ!$D173)</f>
        <v>0</v>
      </c>
      <c r="J173" s="18">
        <f>Model!$W$13*((drdp!D173)*ASZ!$B173+(drdp!G173)*ASZ!$C173+(drdp!J173)*ASZ!$D173)</f>
        <v>0</v>
      </c>
      <c r="K173" s="21">
        <f>SUM(E$3:E172)+H173</f>
        <v>-0.15017682906866375</v>
      </c>
      <c r="L173" s="21">
        <f>SUM(F$3:F172)+I173</f>
        <v>-0.26558522740083079</v>
      </c>
      <c r="M173" s="21">
        <f>SUM(G$3:G172)+J173</f>
        <v>6.7257570872641725E-2</v>
      </c>
      <c r="N173" s="21"/>
      <c r="O173" s="21"/>
      <c r="P173" s="21"/>
      <c r="Q173" s="19">
        <f t="shared" si="13"/>
        <v>2.2553079989118652E-2</v>
      </c>
      <c r="R173" s="19">
        <f t="shared" si="14"/>
        <v>7.0535513013551002E-2</v>
      </c>
      <c r="S173" s="19">
        <f t="shared" si="15"/>
        <v>4.5235808396884248E-3</v>
      </c>
      <c r="T173" s="19">
        <f t="shared" si="16"/>
        <v>3.9884747298536756E-2</v>
      </c>
      <c r="U173" s="19">
        <f t="shared" si="17"/>
        <v>-1.0100528724514255E-2</v>
      </c>
      <c r="V173" s="19">
        <f t="shared" si="18"/>
        <v>-1.7862617254638048E-2</v>
      </c>
    </row>
    <row r="174" spans="1:22" x14ac:dyDescent="0.25">
      <c r="A174" s="26">
        <f>Wellpath!E174</f>
        <v>0</v>
      </c>
      <c r="B174" s="22">
        <v>0</v>
      </c>
      <c r="C174" s="22">
        <f>-SIN(Wellpath!$L174) * COS(Wellpath!$L174)</f>
        <v>0</v>
      </c>
      <c r="D174" s="22">
        <f>TAN(Dip) * SIN(Wellpath!$L174) * COS(Wellpath!$L174) * SIN(Wellpath!$O174)</f>
        <v>0</v>
      </c>
      <c r="E174" s="20">
        <f>Model!$W$13*((drdp!B174+drdp!K174)*ASZ!$B174+(drdp!E174+drdp!N174)*ASZ!$C174+(drdp!H174+drdp!Q174)*ASZ!$D174)</f>
        <v>0</v>
      </c>
      <c r="F174" s="20">
        <f>Model!$W$13*((drdp!C174+drdp!L174)*ASZ!$B174+(drdp!F174+drdp!O174)*ASZ!$C174+(drdp!I174+drdp!R174)*ASZ!$D174)</f>
        <v>0</v>
      </c>
      <c r="G174" s="20">
        <f>Model!$W$13*((drdp!D174+drdp!M174)*ASZ!$B174+(drdp!G174+drdp!P174)*ASZ!$C174+(drdp!J174+drdp!S174)*ASZ!$D174)</f>
        <v>0</v>
      </c>
      <c r="H174" s="18">
        <f>Model!$W$13*((drdp!B174)*ASZ!$B174+(drdp!E174)*ASZ!$C174+(drdp!H174)*ASZ!$D174)</f>
        <v>0</v>
      </c>
      <c r="I174" s="18">
        <f>Model!$W$13*((drdp!C174)*ASZ!$B174+(drdp!F174)*ASZ!$C174+(drdp!I174)*ASZ!$D174)</f>
        <v>0</v>
      </c>
      <c r="J174" s="18">
        <f>Model!$W$13*((drdp!D174)*ASZ!$B174+(drdp!G174)*ASZ!$C174+(drdp!J174)*ASZ!$D174)</f>
        <v>0</v>
      </c>
      <c r="K174" s="21">
        <f>SUM(E$3:E173)+H174</f>
        <v>-0.15017682906866375</v>
      </c>
      <c r="L174" s="21">
        <f>SUM(F$3:F173)+I174</f>
        <v>-0.26558522740083079</v>
      </c>
      <c r="M174" s="21">
        <f>SUM(G$3:G173)+J174</f>
        <v>6.7257570872641725E-2</v>
      </c>
      <c r="N174" s="21"/>
      <c r="O174" s="21"/>
      <c r="P174" s="21"/>
      <c r="Q174" s="19">
        <f t="shared" si="13"/>
        <v>2.2553079989118652E-2</v>
      </c>
      <c r="R174" s="19">
        <f t="shared" si="14"/>
        <v>7.0535513013551002E-2</v>
      </c>
      <c r="S174" s="19">
        <f t="shared" si="15"/>
        <v>4.5235808396884248E-3</v>
      </c>
      <c r="T174" s="19">
        <f t="shared" si="16"/>
        <v>3.9884747298536756E-2</v>
      </c>
      <c r="U174" s="19">
        <f t="shared" si="17"/>
        <v>-1.0100528724514255E-2</v>
      </c>
      <c r="V174" s="19">
        <f t="shared" si="18"/>
        <v>-1.7862617254638048E-2</v>
      </c>
    </row>
    <row r="175" spans="1:22" x14ac:dyDescent="0.25">
      <c r="A175" s="26">
        <f>Wellpath!E175</f>
        <v>0</v>
      </c>
      <c r="B175" s="22">
        <v>0</v>
      </c>
      <c r="C175" s="22">
        <f>-SIN(Wellpath!$L175) * COS(Wellpath!$L175)</f>
        <v>0</v>
      </c>
      <c r="D175" s="22">
        <f>TAN(Dip) * SIN(Wellpath!$L175) * COS(Wellpath!$L175) * SIN(Wellpath!$O175)</f>
        <v>0</v>
      </c>
      <c r="E175" s="20">
        <f>Model!$W$13*((drdp!B175+drdp!K175)*ASZ!$B175+(drdp!E175+drdp!N175)*ASZ!$C175+(drdp!H175+drdp!Q175)*ASZ!$D175)</f>
        <v>0</v>
      </c>
      <c r="F175" s="20">
        <f>Model!$W$13*((drdp!C175+drdp!L175)*ASZ!$B175+(drdp!F175+drdp!O175)*ASZ!$C175+(drdp!I175+drdp!R175)*ASZ!$D175)</f>
        <v>0</v>
      </c>
      <c r="G175" s="20">
        <f>Model!$W$13*((drdp!D175+drdp!M175)*ASZ!$B175+(drdp!G175+drdp!P175)*ASZ!$C175+(drdp!J175+drdp!S175)*ASZ!$D175)</f>
        <v>0</v>
      </c>
      <c r="H175" s="18">
        <f>Model!$W$13*((drdp!B175)*ASZ!$B175+(drdp!E175)*ASZ!$C175+(drdp!H175)*ASZ!$D175)</f>
        <v>0</v>
      </c>
      <c r="I175" s="18">
        <f>Model!$W$13*((drdp!C175)*ASZ!$B175+(drdp!F175)*ASZ!$C175+(drdp!I175)*ASZ!$D175)</f>
        <v>0</v>
      </c>
      <c r="J175" s="18">
        <f>Model!$W$13*((drdp!D175)*ASZ!$B175+(drdp!G175)*ASZ!$C175+(drdp!J175)*ASZ!$D175)</f>
        <v>0</v>
      </c>
      <c r="K175" s="21">
        <f>SUM(E$3:E174)+H175</f>
        <v>-0.15017682906866375</v>
      </c>
      <c r="L175" s="21">
        <f>SUM(F$3:F174)+I175</f>
        <v>-0.26558522740083079</v>
      </c>
      <c r="M175" s="21">
        <f>SUM(G$3:G174)+J175</f>
        <v>6.7257570872641725E-2</v>
      </c>
      <c r="N175" s="21"/>
      <c r="O175" s="21"/>
      <c r="P175" s="21"/>
      <c r="Q175" s="19">
        <f t="shared" si="13"/>
        <v>2.2553079989118652E-2</v>
      </c>
      <c r="R175" s="19">
        <f t="shared" si="14"/>
        <v>7.0535513013551002E-2</v>
      </c>
      <c r="S175" s="19">
        <f t="shared" si="15"/>
        <v>4.5235808396884248E-3</v>
      </c>
      <c r="T175" s="19">
        <f t="shared" si="16"/>
        <v>3.9884747298536756E-2</v>
      </c>
      <c r="U175" s="19">
        <f t="shared" si="17"/>
        <v>-1.0100528724514255E-2</v>
      </c>
      <c r="V175" s="19">
        <f t="shared" si="18"/>
        <v>-1.7862617254638048E-2</v>
      </c>
    </row>
    <row r="176" spans="1:22" x14ac:dyDescent="0.25">
      <c r="A176" s="26">
        <f>Wellpath!E176</f>
        <v>0</v>
      </c>
      <c r="B176" s="22">
        <v>0</v>
      </c>
      <c r="C176" s="22">
        <f>-SIN(Wellpath!$L176) * COS(Wellpath!$L176)</f>
        <v>0</v>
      </c>
      <c r="D176" s="22">
        <f>TAN(Dip) * SIN(Wellpath!$L176) * COS(Wellpath!$L176) * SIN(Wellpath!$O176)</f>
        <v>0</v>
      </c>
      <c r="E176" s="20">
        <f>Model!$W$13*((drdp!B176+drdp!K176)*ASZ!$B176+(drdp!E176+drdp!N176)*ASZ!$C176+(drdp!H176+drdp!Q176)*ASZ!$D176)</f>
        <v>0</v>
      </c>
      <c r="F176" s="20">
        <f>Model!$W$13*((drdp!C176+drdp!L176)*ASZ!$B176+(drdp!F176+drdp!O176)*ASZ!$C176+(drdp!I176+drdp!R176)*ASZ!$D176)</f>
        <v>0</v>
      </c>
      <c r="G176" s="20">
        <f>Model!$W$13*((drdp!D176+drdp!M176)*ASZ!$B176+(drdp!G176+drdp!P176)*ASZ!$C176+(drdp!J176+drdp!S176)*ASZ!$D176)</f>
        <v>0</v>
      </c>
      <c r="H176" s="18">
        <f>Model!$W$13*((drdp!B176)*ASZ!$B176+(drdp!E176)*ASZ!$C176+(drdp!H176)*ASZ!$D176)</f>
        <v>0</v>
      </c>
      <c r="I176" s="18">
        <f>Model!$W$13*((drdp!C176)*ASZ!$B176+(drdp!F176)*ASZ!$C176+(drdp!I176)*ASZ!$D176)</f>
        <v>0</v>
      </c>
      <c r="J176" s="18">
        <f>Model!$W$13*((drdp!D176)*ASZ!$B176+(drdp!G176)*ASZ!$C176+(drdp!J176)*ASZ!$D176)</f>
        <v>0</v>
      </c>
      <c r="K176" s="21">
        <f>SUM(E$3:E175)+H176</f>
        <v>-0.15017682906866375</v>
      </c>
      <c r="L176" s="21">
        <f>SUM(F$3:F175)+I176</f>
        <v>-0.26558522740083079</v>
      </c>
      <c r="M176" s="21">
        <f>SUM(G$3:G175)+J176</f>
        <v>6.7257570872641725E-2</v>
      </c>
      <c r="N176" s="21"/>
      <c r="O176" s="21"/>
      <c r="P176" s="21"/>
      <c r="Q176" s="19">
        <f t="shared" si="13"/>
        <v>2.2553079989118652E-2</v>
      </c>
      <c r="R176" s="19">
        <f t="shared" si="14"/>
        <v>7.0535513013551002E-2</v>
      </c>
      <c r="S176" s="19">
        <f t="shared" si="15"/>
        <v>4.5235808396884248E-3</v>
      </c>
      <c r="T176" s="19">
        <f t="shared" si="16"/>
        <v>3.9884747298536756E-2</v>
      </c>
      <c r="U176" s="19">
        <f t="shared" si="17"/>
        <v>-1.0100528724514255E-2</v>
      </c>
      <c r="V176" s="19">
        <f t="shared" si="18"/>
        <v>-1.7862617254638048E-2</v>
      </c>
    </row>
    <row r="177" spans="1:22" x14ac:dyDescent="0.25">
      <c r="A177" s="26">
        <f>Wellpath!E177</f>
        <v>0</v>
      </c>
      <c r="B177" s="22">
        <v>0</v>
      </c>
      <c r="C177" s="22">
        <f>-SIN(Wellpath!$L177) * COS(Wellpath!$L177)</f>
        <v>0</v>
      </c>
      <c r="D177" s="22">
        <f>TAN(Dip) * SIN(Wellpath!$L177) * COS(Wellpath!$L177) * SIN(Wellpath!$O177)</f>
        <v>0</v>
      </c>
      <c r="E177" s="20">
        <f>Model!$W$13*((drdp!B177+drdp!K177)*ASZ!$B177+(drdp!E177+drdp!N177)*ASZ!$C177+(drdp!H177+drdp!Q177)*ASZ!$D177)</f>
        <v>0</v>
      </c>
      <c r="F177" s="20">
        <f>Model!$W$13*((drdp!C177+drdp!L177)*ASZ!$B177+(drdp!F177+drdp!O177)*ASZ!$C177+(drdp!I177+drdp!R177)*ASZ!$D177)</f>
        <v>0</v>
      </c>
      <c r="G177" s="20">
        <f>Model!$W$13*((drdp!D177+drdp!M177)*ASZ!$B177+(drdp!G177+drdp!P177)*ASZ!$C177+(drdp!J177+drdp!S177)*ASZ!$D177)</f>
        <v>0</v>
      </c>
      <c r="H177" s="18">
        <f>Model!$W$13*((drdp!B177)*ASZ!$B177+(drdp!E177)*ASZ!$C177+(drdp!H177)*ASZ!$D177)</f>
        <v>0</v>
      </c>
      <c r="I177" s="18">
        <f>Model!$W$13*((drdp!C177)*ASZ!$B177+(drdp!F177)*ASZ!$C177+(drdp!I177)*ASZ!$D177)</f>
        <v>0</v>
      </c>
      <c r="J177" s="18">
        <f>Model!$W$13*((drdp!D177)*ASZ!$B177+(drdp!G177)*ASZ!$C177+(drdp!J177)*ASZ!$D177)</f>
        <v>0</v>
      </c>
      <c r="K177" s="21">
        <f>SUM(E$3:E176)+H177</f>
        <v>-0.15017682906866375</v>
      </c>
      <c r="L177" s="21">
        <f>SUM(F$3:F176)+I177</f>
        <v>-0.26558522740083079</v>
      </c>
      <c r="M177" s="21">
        <f>SUM(G$3:G176)+J177</f>
        <v>6.7257570872641725E-2</v>
      </c>
      <c r="N177" s="21"/>
      <c r="O177" s="21"/>
      <c r="P177" s="21"/>
      <c r="Q177" s="19">
        <f t="shared" si="13"/>
        <v>2.2553079989118652E-2</v>
      </c>
      <c r="R177" s="19">
        <f t="shared" si="14"/>
        <v>7.0535513013551002E-2</v>
      </c>
      <c r="S177" s="19">
        <f t="shared" si="15"/>
        <v>4.5235808396884248E-3</v>
      </c>
      <c r="T177" s="19">
        <f t="shared" si="16"/>
        <v>3.9884747298536756E-2</v>
      </c>
      <c r="U177" s="19">
        <f t="shared" si="17"/>
        <v>-1.0100528724514255E-2</v>
      </c>
      <c r="V177" s="19">
        <f t="shared" si="18"/>
        <v>-1.7862617254638048E-2</v>
      </c>
    </row>
    <row r="178" spans="1:22" x14ac:dyDescent="0.25">
      <c r="A178" s="26">
        <f>Wellpath!E178</f>
        <v>0</v>
      </c>
      <c r="B178" s="22">
        <v>0</v>
      </c>
      <c r="C178" s="22">
        <f>-SIN(Wellpath!$L178) * COS(Wellpath!$L178)</f>
        <v>0</v>
      </c>
      <c r="D178" s="22">
        <f>TAN(Dip) * SIN(Wellpath!$L178) * COS(Wellpath!$L178) * SIN(Wellpath!$O178)</f>
        <v>0</v>
      </c>
      <c r="E178" s="20">
        <f>Model!$W$13*((drdp!B178+drdp!K178)*ASZ!$B178+(drdp!E178+drdp!N178)*ASZ!$C178+(drdp!H178+drdp!Q178)*ASZ!$D178)</f>
        <v>0</v>
      </c>
      <c r="F178" s="20">
        <f>Model!$W$13*((drdp!C178+drdp!L178)*ASZ!$B178+(drdp!F178+drdp!O178)*ASZ!$C178+(drdp!I178+drdp!R178)*ASZ!$D178)</f>
        <v>0</v>
      </c>
      <c r="G178" s="20">
        <f>Model!$W$13*((drdp!D178+drdp!M178)*ASZ!$B178+(drdp!G178+drdp!P178)*ASZ!$C178+(drdp!J178+drdp!S178)*ASZ!$D178)</f>
        <v>0</v>
      </c>
      <c r="H178" s="18">
        <f>Model!$W$13*((drdp!B178)*ASZ!$B178+(drdp!E178)*ASZ!$C178+(drdp!H178)*ASZ!$D178)</f>
        <v>0</v>
      </c>
      <c r="I178" s="18">
        <f>Model!$W$13*((drdp!C178)*ASZ!$B178+(drdp!F178)*ASZ!$C178+(drdp!I178)*ASZ!$D178)</f>
        <v>0</v>
      </c>
      <c r="J178" s="18">
        <f>Model!$W$13*((drdp!D178)*ASZ!$B178+(drdp!G178)*ASZ!$C178+(drdp!J178)*ASZ!$D178)</f>
        <v>0</v>
      </c>
      <c r="K178" s="21">
        <f>SUM(E$3:E177)+H178</f>
        <v>-0.15017682906866375</v>
      </c>
      <c r="L178" s="21">
        <f>SUM(F$3:F177)+I178</f>
        <v>-0.26558522740083079</v>
      </c>
      <c r="M178" s="21">
        <f>SUM(G$3:G177)+J178</f>
        <v>6.7257570872641725E-2</v>
      </c>
      <c r="N178" s="21"/>
      <c r="O178" s="21"/>
      <c r="P178" s="21"/>
      <c r="Q178" s="19">
        <f t="shared" si="13"/>
        <v>2.2553079989118652E-2</v>
      </c>
      <c r="R178" s="19">
        <f t="shared" si="14"/>
        <v>7.0535513013551002E-2</v>
      </c>
      <c r="S178" s="19">
        <f t="shared" si="15"/>
        <v>4.5235808396884248E-3</v>
      </c>
      <c r="T178" s="19">
        <f t="shared" si="16"/>
        <v>3.9884747298536756E-2</v>
      </c>
      <c r="U178" s="19">
        <f t="shared" si="17"/>
        <v>-1.0100528724514255E-2</v>
      </c>
      <c r="V178" s="19">
        <f t="shared" si="18"/>
        <v>-1.7862617254638048E-2</v>
      </c>
    </row>
    <row r="179" spans="1:22" x14ac:dyDescent="0.25">
      <c r="A179" s="26">
        <f>Wellpath!E179</f>
        <v>0</v>
      </c>
      <c r="B179" s="22">
        <v>0</v>
      </c>
      <c r="C179" s="22">
        <f>-SIN(Wellpath!$L179) * COS(Wellpath!$L179)</f>
        <v>0</v>
      </c>
      <c r="D179" s="22">
        <f>TAN(Dip) * SIN(Wellpath!$L179) * COS(Wellpath!$L179) * SIN(Wellpath!$O179)</f>
        <v>0</v>
      </c>
      <c r="E179" s="20">
        <f>Model!$W$13*((drdp!B179+drdp!K179)*ASZ!$B179+(drdp!E179+drdp!N179)*ASZ!$C179+(drdp!H179+drdp!Q179)*ASZ!$D179)</f>
        <v>0</v>
      </c>
      <c r="F179" s="20">
        <f>Model!$W$13*((drdp!C179+drdp!L179)*ASZ!$B179+(drdp!F179+drdp!O179)*ASZ!$C179+(drdp!I179+drdp!R179)*ASZ!$D179)</f>
        <v>0</v>
      </c>
      <c r="G179" s="20">
        <f>Model!$W$13*((drdp!D179+drdp!M179)*ASZ!$B179+(drdp!G179+drdp!P179)*ASZ!$C179+(drdp!J179+drdp!S179)*ASZ!$D179)</f>
        <v>0</v>
      </c>
      <c r="H179" s="18">
        <f>Model!$W$13*((drdp!B179)*ASZ!$B179+(drdp!E179)*ASZ!$C179+(drdp!H179)*ASZ!$D179)</f>
        <v>0</v>
      </c>
      <c r="I179" s="18">
        <f>Model!$W$13*((drdp!C179)*ASZ!$B179+(drdp!F179)*ASZ!$C179+(drdp!I179)*ASZ!$D179)</f>
        <v>0</v>
      </c>
      <c r="J179" s="18">
        <f>Model!$W$13*((drdp!D179)*ASZ!$B179+(drdp!G179)*ASZ!$C179+(drdp!J179)*ASZ!$D179)</f>
        <v>0</v>
      </c>
      <c r="K179" s="21">
        <f>SUM(E$3:E178)+H179</f>
        <v>-0.15017682906866375</v>
      </c>
      <c r="L179" s="21">
        <f>SUM(F$3:F178)+I179</f>
        <v>-0.26558522740083079</v>
      </c>
      <c r="M179" s="21">
        <f>SUM(G$3:G178)+J179</f>
        <v>6.7257570872641725E-2</v>
      </c>
      <c r="N179" s="21"/>
      <c r="O179" s="21"/>
      <c r="P179" s="21"/>
      <c r="Q179" s="19">
        <f t="shared" si="13"/>
        <v>2.2553079989118652E-2</v>
      </c>
      <c r="R179" s="19">
        <f t="shared" si="14"/>
        <v>7.0535513013551002E-2</v>
      </c>
      <c r="S179" s="19">
        <f t="shared" si="15"/>
        <v>4.5235808396884248E-3</v>
      </c>
      <c r="T179" s="19">
        <f t="shared" si="16"/>
        <v>3.9884747298536756E-2</v>
      </c>
      <c r="U179" s="19">
        <f t="shared" si="17"/>
        <v>-1.0100528724514255E-2</v>
      </c>
      <c r="V179" s="19">
        <f t="shared" si="18"/>
        <v>-1.7862617254638048E-2</v>
      </c>
    </row>
    <row r="180" spans="1:22" x14ac:dyDescent="0.25">
      <c r="A180" s="26">
        <f>Wellpath!E180</f>
        <v>0</v>
      </c>
      <c r="B180" s="22">
        <v>0</v>
      </c>
      <c r="C180" s="22">
        <f>-SIN(Wellpath!$L180) * COS(Wellpath!$L180)</f>
        <v>0</v>
      </c>
      <c r="D180" s="22">
        <f>TAN(Dip) * SIN(Wellpath!$L180) * COS(Wellpath!$L180) * SIN(Wellpath!$O180)</f>
        <v>0</v>
      </c>
      <c r="E180" s="20">
        <f>Model!$W$13*((drdp!B180+drdp!K180)*ASZ!$B180+(drdp!E180+drdp!N180)*ASZ!$C180+(drdp!H180+drdp!Q180)*ASZ!$D180)</f>
        <v>0</v>
      </c>
      <c r="F180" s="20">
        <f>Model!$W$13*((drdp!C180+drdp!L180)*ASZ!$B180+(drdp!F180+drdp!O180)*ASZ!$C180+(drdp!I180+drdp!R180)*ASZ!$D180)</f>
        <v>0</v>
      </c>
      <c r="G180" s="20">
        <f>Model!$W$13*((drdp!D180+drdp!M180)*ASZ!$B180+(drdp!G180+drdp!P180)*ASZ!$C180+(drdp!J180+drdp!S180)*ASZ!$D180)</f>
        <v>0</v>
      </c>
      <c r="H180" s="18">
        <f>Model!$W$13*((drdp!B180)*ASZ!$B180+(drdp!E180)*ASZ!$C180+(drdp!H180)*ASZ!$D180)</f>
        <v>0</v>
      </c>
      <c r="I180" s="18">
        <f>Model!$W$13*((drdp!C180)*ASZ!$B180+(drdp!F180)*ASZ!$C180+(drdp!I180)*ASZ!$D180)</f>
        <v>0</v>
      </c>
      <c r="J180" s="18">
        <f>Model!$W$13*((drdp!D180)*ASZ!$B180+(drdp!G180)*ASZ!$C180+(drdp!J180)*ASZ!$D180)</f>
        <v>0</v>
      </c>
      <c r="K180" s="21">
        <f>SUM(E$3:E179)+H180</f>
        <v>-0.15017682906866375</v>
      </c>
      <c r="L180" s="21">
        <f>SUM(F$3:F179)+I180</f>
        <v>-0.26558522740083079</v>
      </c>
      <c r="M180" s="21">
        <f>SUM(G$3:G179)+J180</f>
        <v>6.7257570872641725E-2</v>
      </c>
      <c r="N180" s="21"/>
      <c r="O180" s="21"/>
      <c r="P180" s="21"/>
      <c r="Q180" s="19">
        <f t="shared" si="13"/>
        <v>2.2553079989118652E-2</v>
      </c>
      <c r="R180" s="19">
        <f t="shared" si="14"/>
        <v>7.0535513013551002E-2</v>
      </c>
      <c r="S180" s="19">
        <f t="shared" si="15"/>
        <v>4.5235808396884248E-3</v>
      </c>
      <c r="T180" s="19">
        <f t="shared" si="16"/>
        <v>3.9884747298536756E-2</v>
      </c>
      <c r="U180" s="19">
        <f t="shared" si="17"/>
        <v>-1.0100528724514255E-2</v>
      </c>
      <c r="V180" s="19">
        <f t="shared" si="18"/>
        <v>-1.7862617254638048E-2</v>
      </c>
    </row>
    <row r="181" spans="1:22" x14ac:dyDescent="0.25">
      <c r="A181" s="26">
        <f>Wellpath!E181</f>
        <v>0</v>
      </c>
      <c r="B181" s="22">
        <v>0</v>
      </c>
      <c r="C181" s="22">
        <f>-SIN(Wellpath!$L181) * COS(Wellpath!$L181)</f>
        <v>0</v>
      </c>
      <c r="D181" s="22">
        <f>TAN(Dip) * SIN(Wellpath!$L181) * COS(Wellpath!$L181) * SIN(Wellpath!$O181)</f>
        <v>0</v>
      </c>
      <c r="E181" s="20">
        <f>Model!$W$13*((drdp!B181+drdp!K181)*ASZ!$B181+(drdp!E181+drdp!N181)*ASZ!$C181+(drdp!H181+drdp!Q181)*ASZ!$D181)</f>
        <v>0</v>
      </c>
      <c r="F181" s="20">
        <f>Model!$W$13*((drdp!C181+drdp!L181)*ASZ!$B181+(drdp!F181+drdp!O181)*ASZ!$C181+(drdp!I181+drdp!R181)*ASZ!$D181)</f>
        <v>0</v>
      </c>
      <c r="G181" s="20">
        <f>Model!$W$13*((drdp!D181+drdp!M181)*ASZ!$B181+(drdp!G181+drdp!P181)*ASZ!$C181+(drdp!J181+drdp!S181)*ASZ!$D181)</f>
        <v>0</v>
      </c>
      <c r="H181" s="18">
        <f>Model!$W$13*((drdp!B181)*ASZ!$B181+(drdp!E181)*ASZ!$C181+(drdp!H181)*ASZ!$D181)</f>
        <v>0</v>
      </c>
      <c r="I181" s="18">
        <f>Model!$W$13*((drdp!C181)*ASZ!$B181+(drdp!F181)*ASZ!$C181+(drdp!I181)*ASZ!$D181)</f>
        <v>0</v>
      </c>
      <c r="J181" s="18">
        <f>Model!$W$13*((drdp!D181)*ASZ!$B181+(drdp!G181)*ASZ!$C181+(drdp!J181)*ASZ!$D181)</f>
        <v>0</v>
      </c>
      <c r="K181" s="21">
        <f>SUM(E$3:E180)+H181</f>
        <v>-0.15017682906866375</v>
      </c>
      <c r="L181" s="21">
        <f>SUM(F$3:F180)+I181</f>
        <v>-0.26558522740083079</v>
      </c>
      <c r="M181" s="21">
        <f>SUM(G$3:G180)+J181</f>
        <v>6.7257570872641725E-2</v>
      </c>
      <c r="N181" s="21"/>
      <c r="O181" s="21"/>
      <c r="P181" s="21"/>
      <c r="Q181" s="19">
        <f t="shared" si="13"/>
        <v>2.2553079989118652E-2</v>
      </c>
      <c r="R181" s="19">
        <f t="shared" si="14"/>
        <v>7.0535513013551002E-2</v>
      </c>
      <c r="S181" s="19">
        <f t="shared" si="15"/>
        <v>4.5235808396884248E-3</v>
      </c>
      <c r="T181" s="19">
        <f t="shared" si="16"/>
        <v>3.9884747298536756E-2</v>
      </c>
      <c r="U181" s="19">
        <f t="shared" si="17"/>
        <v>-1.0100528724514255E-2</v>
      </c>
      <c r="V181" s="19">
        <f t="shared" si="18"/>
        <v>-1.7862617254638048E-2</v>
      </c>
    </row>
    <row r="182" spans="1:22" x14ac:dyDescent="0.25">
      <c r="A182" s="26">
        <f>Wellpath!E182</f>
        <v>0</v>
      </c>
      <c r="B182" s="22">
        <v>0</v>
      </c>
      <c r="C182" s="22">
        <f>-SIN(Wellpath!$L182) * COS(Wellpath!$L182)</f>
        <v>0</v>
      </c>
      <c r="D182" s="22">
        <f>TAN(Dip) * SIN(Wellpath!$L182) * COS(Wellpath!$L182) * SIN(Wellpath!$O182)</f>
        <v>0</v>
      </c>
      <c r="E182" s="20">
        <f>Model!$W$13*((drdp!B182+drdp!K182)*ASZ!$B182+(drdp!E182+drdp!N182)*ASZ!$C182+(drdp!H182+drdp!Q182)*ASZ!$D182)</f>
        <v>0</v>
      </c>
      <c r="F182" s="20">
        <f>Model!$W$13*((drdp!C182+drdp!L182)*ASZ!$B182+(drdp!F182+drdp!O182)*ASZ!$C182+(drdp!I182+drdp!R182)*ASZ!$D182)</f>
        <v>0</v>
      </c>
      <c r="G182" s="20">
        <f>Model!$W$13*((drdp!D182+drdp!M182)*ASZ!$B182+(drdp!G182+drdp!P182)*ASZ!$C182+(drdp!J182+drdp!S182)*ASZ!$D182)</f>
        <v>0</v>
      </c>
      <c r="H182" s="18">
        <f>Model!$W$13*((drdp!B182)*ASZ!$B182+(drdp!E182)*ASZ!$C182+(drdp!H182)*ASZ!$D182)</f>
        <v>0</v>
      </c>
      <c r="I182" s="18">
        <f>Model!$W$13*((drdp!C182)*ASZ!$B182+(drdp!F182)*ASZ!$C182+(drdp!I182)*ASZ!$D182)</f>
        <v>0</v>
      </c>
      <c r="J182" s="18">
        <f>Model!$W$13*((drdp!D182)*ASZ!$B182+(drdp!G182)*ASZ!$C182+(drdp!J182)*ASZ!$D182)</f>
        <v>0</v>
      </c>
      <c r="K182" s="21">
        <f>SUM(E$3:E181)+H182</f>
        <v>-0.15017682906866375</v>
      </c>
      <c r="L182" s="21">
        <f>SUM(F$3:F181)+I182</f>
        <v>-0.26558522740083079</v>
      </c>
      <c r="M182" s="21">
        <f>SUM(G$3:G181)+J182</f>
        <v>6.7257570872641725E-2</v>
      </c>
      <c r="N182" s="21"/>
      <c r="O182" s="21"/>
      <c r="P182" s="21"/>
      <c r="Q182" s="19">
        <f t="shared" si="13"/>
        <v>2.2553079989118652E-2</v>
      </c>
      <c r="R182" s="19">
        <f t="shared" si="14"/>
        <v>7.0535513013551002E-2</v>
      </c>
      <c r="S182" s="19">
        <f t="shared" si="15"/>
        <v>4.5235808396884248E-3</v>
      </c>
      <c r="T182" s="19">
        <f t="shared" si="16"/>
        <v>3.9884747298536756E-2</v>
      </c>
      <c r="U182" s="19">
        <f t="shared" si="17"/>
        <v>-1.0100528724514255E-2</v>
      </c>
      <c r="V182" s="19">
        <f t="shared" si="18"/>
        <v>-1.7862617254638048E-2</v>
      </c>
    </row>
    <row r="183" spans="1:22" x14ac:dyDescent="0.25">
      <c r="A183" s="26">
        <f>Wellpath!E183</f>
        <v>0</v>
      </c>
      <c r="B183" s="22">
        <v>0</v>
      </c>
      <c r="C183" s="22">
        <f>-SIN(Wellpath!$L183) * COS(Wellpath!$L183)</f>
        <v>0</v>
      </c>
      <c r="D183" s="22">
        <f>TAN(Dip) * SIN(Wellpath!$L183) * COS(Wellpath!$L183) * SIN(Wellpath!$O183)</f>
        <v>0</v>
      </c>
      <c r="E183" s="20">
        <f>Model!$W$13*((drdp!B183+drdp!K183)*ASZ!$B183+(drdp!E183+drdp!N183)*ASZ!$C183+(drdp!H183+drdp!Q183)*ASZ!$D183)</f>
        <v>0</v>
      </c>
      <c r="F183" s="20">
        <f>Model!$W$13*((drdp!C183+drdp!L183)*ASZ!$B183+(drdp!F183+drdp!O183)*ASZ!$C183+(drdp!I183+drdp!R183)*ASZ!$D183)</f>
        <v>0</v>
      </c>
      <c r="G183" s="20">
        <f>Model!$W$13*((drdp!D183+drdp!M183)*ASZ!$B183+(drdp!G183+drdp!P183)*ASZ!$C183+(drdp!J183+drdp!S183)*ASZ!$D183)</f>
        <v>0</v>
      </c>
      <c r="H183" s="18">
        <f>Model!$W$13*((drdp!B183)*ASZ!$B183+(drdp!E183)*ASZ!$C183+(drdp!H183)*ASZ!$D183)</f>
        <v>0</v>
      </c>
      <c r="I183" s="18">
        <f>Model!$W$13*((drdp!C183)*ASZ!$B183+(drdp!F183)*ASZ!$C183+(drdp!I183)*ASZ!$D183)</f>
        <v>0</v>
      </c>
      <c r="J183" s="18">
        <f>Model!$W$13*((drdp!D183)*ASZ!$B183+(drdp!G183)*ASZ!$C183+(drdp!J183)*ASZ!$D183)</f>
        <v>0</v>
      </c>
      <c r="K183" s="21">
        <f>SUM(E$3:E182)+H183</f>
        <v>-0.15017682906866375</v>
      </c>
      <c r="L183" s="21">
        <f>SUM(F$3:F182)+I183</f>
        <v>-0.26558522740083079</v>
      </c>
      <c r="M183" s="21">
        <f>SUM(G$3:G182)+J183</f>
        <v>6.7257570872641725E-2</v>
      </c>
      <c r="N183" s="21"/>
      <c r="O183" s="21"/>
      <c r="P183" s="21"/>
      <c r="Q183" s="19">
        <f t="shared" si="13"/>
        <v>2.2553079989118652E-2</v>
      </c>
      <c r="R183" s="19">
        <f t="shared" si="14"/>
        <v>7.0535513013551002E-2</v>
      </c>
      <c r="S183" s="19">
        <f t="shared" si="15"/>
        <v>4.5235808396884248E-3</v>
      </c>
      <c r="T183" s="19">
        <f t="shared" si="16"/>
        <v>3.9884747298536756E-2</v>
      </c>
      <c r="U183" s="19">
        <f t="shared" si="17"/>
        <v>-1.0100528724514255E-2</v>
      </c>
      <c r="V183" s="19">
        <f t="shared" si="18"/>
        <v>-1.7862617254638048E-2</v>
      </c>
    </row>
    <row r="184" spans="1:22" x14ac:dyDescent="0.25">
      <c r="A184" s="26">
        <f>Wellpath!E184</f>
        <v>0</v>
      </c>
      <c r="B184" s="22">
        <v>0</v>
      </c>
      <c r="C184" s="22">
        <f>-SIN(Wellpath!$L184) * COS(Wellpath!$L184)</f>
        <v>0</v>
      </c>
      <c r="D184" s="22">
        <f>TAN(Dip) * SIN(Wellpath!$L184) * COS(Wellpath!$L184) * SIN(Wellpath!$O184)</f>
        <v>0</v>
      </c>
      <c r="E184" s="20">
        <f>Model!$W$13*((drdp!B184+drdp!K184)*ASZ!$B184+(drdp!E184+drdp!N184)*ASZ!$C184+(drdp!H184+drdp!Q184)*ASZ!$D184)</f>
        <v>0</v>
      </c>
      <c r="F184" s="20">
        <f>Model!$W$13*((drdp!C184+drdp!L184)*ASZ!$B184+(drdp!F184+drdp!O184)*ASZ!$C184+(drdp!I184+drdp!R184)*ASZ!$D184)</f>
        <v>0</v>
      </c>
      <c r="G184" s="20">
        <f>Model!$W$13*((drdp!D184+drdp!M184)*ASZ!$B184+(drdp!G184+drdp!P184)*ASZ!$C184+(drdp!J184+drdp!S184)*ASZ!$D184)</f>
        <v>0</v>
      </c>
      <c r="H184" s="18">
        <f>Model!$W$13*((drdp!B184)*ASZ!$B184+(drdp!E184)*ASZ!$C184+(drdp!H184)*ASZ!$D184)</f>
        <v>0</v>
      </c>
      <c r="I184" s="18">
        <f>Model!$W$13*((drdp!C184)*ASZ!$B184+(drdp!F184)*ASZ!$C184+(drdp!I184)*ASZ!$D184)</f>
        <v>0</v>
      </c>
      <c r="J184" s="18">
        <f>Model!$W$13*((drdp!D184)*ASZ!$B184+(drdp!G184)*ASZ!$C184+(drdp!J184)*ASZ!$D184)</f>
        <v>0</v>
      </c>
      <c r="K184" s="21">
        <f>SUM(E$3:E183)+H184</f>
        <v>-0.15017682906866375</v>
      </c>
      <c r="L184" s="21">
        <f>SUM(F$3:F183)+I184</f>
        <v>-0.26558522740083079</v>
      </c>
      <c r="M184" s="21">
        <f>SUM(G$3:G183)+J184</f>
        <v>6.7257570872641725E-2</v>
      </c>
      <c r="N184" s="21"/>
      <c r="O184" s="21"/>
      <c r="P184" s="21"/>
      <c r="Q184" s="19">
        <f t="shared" si="13"/>
        <v>2.2553079989118652E-2</v>
      </c>
      <c r="R184" s="19">
        <f t="shared" si="14"/>
        <v>7.0535513013551002E-2</v>
      </c>
      <c r="S184" s="19">
        <f t="shared" si="15"/>
        <v>4.5235808396884248E-3</v>
      </c>
      <c r="T184" s="19">
        <f t="shared" si="16"/>
        <v>3.9884747298536756E-2</v>
      </c>
      <c r="U184" s="19">
        <f t="shared" si="17"/>
        <v>-1.0100528724514255E-2</v>
      </c>
      <c r="V184" s="19">
        <f t="shared" si="18"/>
        <v>-1.7862617254638048E-2</v>
      </c>
    </row>
    <row r="185" spans="1:22" x14ac:dyDescent="0.25">
      <c r="A185" s="26">
        <f>Wellpath!E185</f>
        <v>0</v>
      </c>
      <c r="B185" s="22">
        <v>0</v>
      </c>
      <c r="C185" s="22">
        <f>-SIN(Wellpath!$L185) * COS(Wellpath!$L185)</f>
        <v>0</v>
      </c>
      <c r="D185" s="22">
        <f>TAN(Dip) * SIN(Wellpath!$L185) * COS(Wellpath!$L185) * SIN(Wellpath!$O185)</f>
        <v>0</v>
      </c>
      <c r="E185" s="20">
        <f>Model!$W$13*((drdp!B185+drdp!K185)*ASZ!$B185+(drdp!E185+drdp!N185)*ASZ!$C185+(drdp!H185+drdp!Q185)*ASZ!$D185)</f>
        <v>0</v>
      </c>
      <c r="F185" s="20">
        <f>Model!$W$13*((drdp!C185+drdp!L185)*ASZ!$B185+(drdp!F185+drdp!O185)*ASZ!$C185+(drdp!I185+drdp!R185)*ASZ!$D185)</f>
        <v>0</v>
      </c>
      <c r="G185" s="20">
        <f>Model!$W$13*((drdp!D185+drdp!M185)*ASZ!$B185+(drdp!G185+drdp!P185)*ASZ!$C185+(drdp!J185+drdp!S185)*ASZ!$D185)</f>
        <v>0</v>
      </c>
      <c r="H185" s="18">
        <f>Model!$W$13*((drdp!B185)*ASZ!$B185+(drdp!E185)*ASZ!$C185+(drdp!H185)*ASZ!$D185)</f>
        <v>0</v>
      </c>
      <c r="I185" s="18">
        <f>Model!$W$13*((drdp!C185)*ASZ!$B185+(drdp!F185)*ASZ!$C185+(drdp!I185)*ASZ!$D185)</f>
        <v>0</v>
      </c>
      <c r="J185" s="18">
        <f>Model!$W$13*((drdp!D185)*ASZ!$B185+(drdp!G185)*ASZ!$C185+(drdp!J185)*ASZ!$D185)</f>
        <v>0</v>
      </c>
      <c r="K185" s="21">
        <f>SUM(E$3:E184)+H185</f>
        <v>-0.15017682906866375</v>
      </c>
      <c r="L185" s="21">
        <f>SUM(F$3:F184)+I185</f>
        <v>-0.26558522740083079</v>
      </c>
      <c r="M185" s="21">
        <f>SUM(G$3:G184)+J185</f>
        <v>6.7257570872641725E-2</v>
      </c>
      <c r="N185" s="21"/>
      <c r="O185" s="21"/>
      <c r="P185" s="21"/>
      <c r="Q185" s="19">
        <f t="shared" si="13"/>
        <v>2.2553079989118652E-2</v>
      </c>
      <c r="R185" s="19">
        <f t="shared" si="14"/>
        <v>7.0535513013551002E-2</v>
      </c>
      <c r="S185" s="19">
        <f t="shared" si="15"/>
        <v>4.5235808396884248E-3</v>
      </c>
      <c r="T185" s="19">
        <f t="shared" si="16"/>
        <v>3.9884747298536756E-2</v>
      </c>
      <c r="U185" s="19">
        <f t="shared" si="17"/>
        <v>-1.0100528724514255E-2</v>
      </c>
      <c r="V185" s="19">
        <f t="shared" si="18"/>
        <v>-1.7862617254638048E-2</v>
      </c>
    </row>
    <row r="186" spans="1:22" x14ac:dyDescent="0.25">
      <c r="A186" s="26">
        <f>Wellpath!E186</f>
        <v>0</v>
      </c>
      <c r="B186" s="22">
        <v>0</v>
      </c>
      <c r="C186" s="22">
        <f>-SIN(Wellpath!$L186) * COS(Wellpath!$L186)</f>
        <v>0</v>
      </c>
      <c r="D186" s="22">
        <f>TAN(Dip) * SIN(Wellpath!$L186) * COS(Wellpath!$L186) * SIN(Wellpath!$O186)</f>
        <v>0</v>
      </c>
      <c r="E186" s="20">
        <f>Model!$W$13*((drdp!B186+drdp!K186)*ASZ!$B186+(drdp!E186+drdp!N186)*ASZ!$C186+(drdp!H186+drdp!Q186)*ASZ!$D186)</f>
        <v>0</v>
      </c>
      <c r="F186" s="20">
        <f>Model!$W$13*((drdp!C186+drdp!L186)*ASZ!$B186+(drdp!F186+drdp!O186)*ASZ!$C186+(drdp!I186+drdp!R186)*ASZ!$D186)</f>
        <v>0</v>
      </c>
      <c r="G186" s="20">
        <f>Model!$W$13*((drdp!D186+drdp!M186)*ASZ!$B186+(drdp!G186+drdp!P186)*ASZ!$C186+(drdp!J186+drdp!S186)*ASZ!$D186)</f>
        <v>0</v>
      </c>
      <c r="H186" s="18">
        <f>Model!$W$13*((drdp!B186)*ASZ!$B186+(drdp!E186)*ASZ!$C186+(drdp!H186)*ASZ!$D186)</f>
        <v>0</v>
      </c>
      <c r="I186" s="18">
        <f>Model!$W$13*((drdp!C186)*ASZ!$B186+(drdp!F186)*ASZ!$C186+(drdp!I186)*ASZ!$D186)</f>
        <v>0</v>
      </c>
      <c r="J186" s="18">
        <f>Model!$W$13*((drdp!D186)*ASZ!$B186+(drdp!G186)*ASZ!$C186+(drdp!J186)*ASZ!$D186)</f>
        <v>0</v>
      </c>
      <c r="K186" s="21">
        <f>SUM(E$3:E185)+H186</f>
        <v>-0.15017682906866375</v>
      </c>
      <c r="L186" s="21">
        <f>SUM(F$3:F185)+I186</f>
        <v>-0.26558522740083079</v>
      </c>
      <c r="M186" s="21">
        <f>SUM(G$3:G185)+J186</f>
        <v>6.7257570872641725E-2</v>
      </c>
      <c r="N186" s="21"/>
      <c r="O186" s="21"/>
      <c r="P186" s="21"/>
      <c r="Q186" s="19">
        <f t="shared" si="13"/>
        <v>2.2553079989118652E-2</v>
      </c>
      <c r="R186" s="19">
        <f t="shared" si="14"/>
        <v>7.0535513013551002E-2</v>
      </c>
      <c r="S186" s="19">
        <f t="shared" si="15"/>
        <v>4.5235808396884248E-3</v>
      </c>
      <c r="T186" s="19">
        <f t="shared" si="16"/>
        <v>3.9884747298536756E-2</v>
      </c>
      <c r="U186" s="19">
        <f t="shared" si="17"/>
        <v>-1.0100528724514255E-2</v>
      </c>
      <c r="V186" s="19">
        <f t="shared" si="18"/>
        <v>-1.7862617254638048E-2</v>
      </c>
    </row>
    <row r="187" spans="1:22" x14ac:dyDescent="0.25">
      <c r="A187" s="26">
        <f>Wellpath!E187</f>
        <v>0</v>
      </c>
      <c r="B187" s="22">
        <v>0</v>
      </c>
      <c r="C187" s="22">
        <f>-SIN(Wellpath!$L187) * COS(Wellpath!$L187)</f>
        <v>0</v>
      </c>
      <c r="D187" s="22">
        <f>TAN(Dip) * SIN(Wellpath!$L187) * COS(Wellpath!$L187) * SIN(Wellpath!$O187)</f>
        <v>0</v>
      </c>
      <c r="E187" s="20">
        <f>Model!$W$13*((drdp!B187+drdp!K187)*ASZ!$B187+(drdp!E187+drdp!N187)*ASZ!$C187+(drdp!H187+drdp!Q187)*ASZ!$D187)</f>
        <v>0</v>
      </c>
      <c r="F187" s="20">
        <f>Model!$W$13*((drdp!C187+drdp!L187)*ASZ!$B187+(drdp!F187+drdp!O187)*ASZ!$C187+(drdp!I187+drdp!R187)*ASZ!$D187)</f>
        <v>0</v>
      </c>
      <c r="G187" s="20">
        <f>Model!$W$13*((drdp!D187+drdp!M187)*ASZ!$B187+(drdp!G187+drdp!P187)*ASZ!$C187+(drdp!J187+drdp!S187)*ASZ!$D187)</f>
        <v>0</v>
      </c>
      <c r="H187" s="18">
        <f>Model!$W$13*((drdp!B187)*ASZ!$B187+(drdp!E187)*ASZ!$C187+(drdp!H187)*ASZ!$D187)</f>
        <v>0</v>
      </c>
      <c r="I187" s="18">
        <f>Model!$W$13*((drdp!C187)*ASZ!$B187+(drdp!F187)*ASZ!$C187+(drdp!I187)*ASZ!$D187)</f>
        <v>0</v>
      </c>
      <c r="J187" s="18">
        <f>Model!$W$13*((drdp!D187)*ASZ!$B187+(drdp!G187)*ASZ!$C187+(drdp!J187)*ASZ!$D187)</f>
        <v>0</v>
      </c>
      <c r="K187" s="21">
        <f>SUM(E$3:E186)+H187</f>
        <v>-0.15017682906866375</v>
      </c>
      <c r="L187" s="21">
        <f>SUM(F$3:F186)+I187</f>
        <v>-0.26558522740083079</v>
      </c>
      <c r="M187" s="21">
        <f>SUM(G$3:G186)+J187</f>
        <v>6.7257570872641725E-2</v>
      </c>
      <c r="N187" s="21"/>
      <c r="O187" s="21"/>
      <c r="P187" s="21"/>
      <c r="Q187" s="19">
        <f t="shared" si="13"/>
        <v>2.2553079989118652E-2</v>
      </c>
      <c r="R187" s="19">
        <f t="shared" si="14"/>
        <v>7.0535513013551002E-2</v>
      </c>
      <c r="S187" s="19">
        <f t="shared" si="15"/>
        <v>4.5235808396884248E-3</v>
      </c>
      <c r="T187" s="19">
        <f t="shared" si="16"/>
        <v>3.9884747298536756E-2</v>
      </c>
      <c r="U187" s="19">
        <f t="shared" si="17"/>
        <v>-1.0100528724514255E-2</v>
      </c>
      <c r="V187" s="19">
        <f t="shared" si="18"/>
        <v>-1.7862617254638048E-2</v>
      </c>
    </row>
    <row r="188" spans="1:22" x14ac:dyDescent="0.25">
      <c r="A188" s="26">
        <f>Wellpath!E188</f>
        <v>0</v>
      </c>
      <c r="B188" s="22">
        <v>0</v>
      </c>
      <c r="C188" s="22">
        <f>-SIN(Wellpath!$L188) * COS(Wellpath!$L188)</f>
        <v>0</v>
      </c>
      <c r="D188" s="22">
        <f>TAN(Dip) * SIN(Wellpath!$L188) * COS(Wellpath!$L188) * SIN(Wellpath!$O188)</f>
        <v>0</v>
      </c>
      <c r="E188" s="20">
        <f>Model!$W$13*((drdp!B188+drdp!K188)*ASZ!$B188+(drdp!E188+drdp!N188)*ASZ!$C188+(drdp!H188+drdp!Q188)*ASZ!$D188)</f>
        <v>0</v>
      </c>
      <c r="F188" s="20">
        <f>Model!$W$13*((drdp!C188+drdp!L188)*ASZ!$B188+(drdp!F188+drdp!O188)*ASZ!$C188+(drdp!I188+drdp!R188)*ASZ!$D188)</f>
        <v>0</v>
      </c>
      <c r="G188" s="20">
        <f>Model!$W$13*((drdp!D188+drdp!M188)*ASZ!$B188+(drdp!G188+drdp!P188)*ASZ!$C188+(drdp!J188+drdp!S188)*ASZ!$D188)</f>
        <v>0</v>
      </c>
      <c r="H188" s="18">
        <f>Model!$W$13*((drdp!B188)*ASZ!$B188+(drdp!E188)*ASZ!$C188+(drdp!H188)*ASZ!$D188)</f>
        <v>0</v>
      </c>
      <c r="I188" s="18">
        <f>Model!$W$13*((drdp!C188)*ASZ!$B188+(drdp!F188)*ASZ!$C188+(drdp!I188)*ASZ!$D188)</f>
        <v>0</v>
      </c>
      <c r="J188" s="18">
        <f>Model!$W$13*((drdp!D188)*ASZ!$B188+(drdp!G188)*ASZ!$C188+(drdp!J188)*ASZ!$D188)</f>
        <v>0</v>
      </c>
      <c r="K188" s="21">
        <f>SUM(E$3:E187)+H188</f>
        <v>-0.15017682906866375</v>
      </c>
      <c r="L188" s="21">
        <f>SUM(F$3:F187)+I188</f>
        <v>-0.26558522740083079</v>
      </c>
      <c r="M188" s="21">
        <f>SUM(G$3:G187)+J188</f>
        <v>6.7257570872641725E-2</v>
      </c>
      <c r="N188" s="21"/>
      <c r="O188" s="21"/>
      <c r="P188" s="21"/>
      <c r="Q188" s="19">
        <f t="shared" si="13"/>
        <v>2.2553079989118652E-2</v>
      </c>
      <c r="R188" s="19">
        <f t="shared" si="14"/>
        <v>7.0535513013551002E-2</v>
      </c>
      <c r="S188" s="19">
        <f t="shared" si="15"/>
        <v>4.5235808396884248E-3</v>
      </c>
      <c r="T188" s="19">
        <f t="shared" si="16"/>
        <v>3.9884747298536756E-2</v>
      </c>
      <c r="U188" s="19">
        <f t="shared" si="17"/>
        <v>-1.0100528724514255E-2</v>
      </c>
      <c r="V188" s="19">
        <f t="shared" si="18"/>
        <v>-1.7862617254638048E-2</v>
      </c>
    </row>
    <row r="189" spans="1:22" x14ac:dyDescent="0.25">
      <c r="A189" s="26">
        <f>Wellpath!E189</f>
        <v>0</v>
      </c>
      <c r="B189" s="22">
        <v>0</v>
      </c>
      <c r="C189" s="22">
        <f>-SIN(Wellpath!$L189) * COS(Wellpath!$L189)</f>
        <v>0</v>
      </c>
      <c r="D189" s="22">
        <f>TAN(Dip) * SIN(Wellpath!$L189) * COS(Wellpath!$L189) * SIN(Wellpath!$O189)</f>
        <v>0</v>
      </c>
      <c r="E189" s="20">
        <f>Model!$W$13*((drdp!B189+drdp!K189)*ASZ!$B189+(drdp!E189+drdp!N189)*ASZ!$C189+(drdp!H189+drdp!Q189)*ASZ!$D189)</f>
        <v>0</v>
      </c>
      <c r="F189" s="20">
        <f>Model!$W$13*((drdp!C189+drdp!L189)*ASZ!$B189+(drdp!F189+drdp!O189)*ASZ!$C189+(drdp!I189+drdp!R189)*ASZ!$D189)</f>
        <v>0</v>
      </c>
      <c r="G189" s="20">
        <f>Model!$W$13*((drdp!D189+drdp!M189)*ASZ!$B189+(drdp!G189+drdp!P189)*ASZ!$C189+(drdp!J189+drdp!S189)*ASZ!$D189)</f>
        <v>0</v>
      </c>
      <c r="H189" s="18">
        <f>Model!$W$13*((drdp!B189)*ASZ!$B189+(drdp!E189)*ASZ!$C189+(drdp!H189)*ASZ!$D189)</f>
        <v>0</v>
      </c>
      <c r="I189" s="18">
        <f>Model!$W$13*((drdp!C189)*ASZ!$B189+(drdp!F189)*ASZ!$C189+(drdp!I189)*ASZ!$D189)</f>
        <v>0</v>
      </c>
      <c r="J189" s="18">
        <f>Model!$W$13*((drdp!D189)*ASZ!$B189+(drdp!G189)*ASZ!$C189+(drdp!J189)*ASZ!$D189)</f>
        <v>0</v>
      </c>
      <c r="K189" s="21">
        <f>SUM(E$3:E188)+H189</f>
        <v>-0.15017682906866375</v>
      </c>
      <c r="L189" s="21">
        <f>SUM(F$3:F188)+I189</f>
        <v>-0.26558522740083079</v>
      </c>
      <c r="M189" s="21">
        <f>SUM(G$3:G188)+J189</f>
        <v>6.7257570872641725E-2</v>
      </c>
      <c r="N189" s="21"/>
      <c r="O189" s="21"/>
      <c r="P189" s="21"/>
      <c r="Q189" s="19">
        <f t="shared" si="13"/>
        <v>2.2553079989118652E-2</v>
      </c>
      <c r="R189" s="19">
        <f t="shared" si="14"/>
        <v>7.0535513013551002E-2</v>
      </c>
      <c r="S189" s="19">
        <f t="shared" si="15"/>
        <v>4.5235808396884248E-3</v>
      </c>
      <c r="T189" s="19">
        <f t="shared" si="16"/>
        <v>3.9884747298536756E-2</v>
      </c>
      <c r="U189" s="19">
        <f t="shared" si="17"/>
        <v>-1.0100528724514255E-2</v>
      </c>
      <c r="V189" s="19">
        <f t="shared" si="18"/>
        <v>-1.7862617254638048E-2</v>
      </c>
    </row>
    <row r="190" spans="1:22" x14ac:dyDescent="0.25">
      <c r="A190" s="26">
        <f>Wellpath!E190</f>
        <v>0</v>
      </c>
      <c r="B190" s="22">
        <v>0</v>
      </c>
      <c r="C190" s="22">
        <f>-SIN(Wellpath!$L190) * COS(Wellpath!$L190)</f>
        <v>0</v>
      </c>
      <c r="D190" s="22">
        <f>TAN(Dip) * SIN(Wellpath!$L190) * COS(Wellpath!$L190) * SIN(Wellpath!$O190)</f>
        <v>0</v>
      </c>
      <c r="E190" s="20">
        <f>Model!$W$13*((drdp!B190+drdp!K190)*ASZ!$B190+(drdp!E190+drdp!N190)*ASZ!$C190+(drdp!H190+drdp!Q190)*ASZ!$D190)</f>
        <v>0</v>
      </c>
      <c r="F190" s="20">
        <f>Model!$W$13*((drdp!C190+drdp!L190)*ASZ!$B190+(drdp!F190+drdp!O190)*ASZ!$C190+(drdp!I190+drdp!R190)*ASZ!$D190)</f>
        <v>0</v>
      </c>
      <c r="G190" s="20">
        <f>Model!$W$13*((drdp!D190+drdp!M190)*ASZ!$B190+(drdp!G190+drdp!P190)*ASZ!$C190+(drdp!J190+drdp!S190)*ASZ!$D190)</f>
        <v>0</v>
      </c>
      <c r="H190" s="18">
        <f>Model!$W$13*((drdp!B190)*ASZ!$B190+(drdp!E190)*ASZ!$C190+(drdp!H190)*ASZ!$D190)</f>
        <v>0</v>
      </c>
      <c r="I190" s="18">
        <f>Model!$W$13*((drdp!C190)*ASZ!$B190+(drdp!F190)*ASZ!$C190+(drdp!I190)*ASZ!$D190)</f>
        <v>0</v>
      </c>
      <c r="J190" s="18">
        <f>Model!$W$13*((drdp!D190)*ASZ!$B190+(drdp!G190)*ASZ!$C190+(drdp!J190)*ASZ!$D190)</f>
        <v>0</v>
      </c>
      <c r="K190" s="21">
        <f>SUM(E$3:E189)+H190</f>
        <v>-0.15017682906866375</v>
      </c>
      <c r="L190" s="21">
        <f>SUM(F$3:F189)+I190</f>
        <v>-0.26558522740083079</v>
      </c>
      <c r="M190" s="21">
        <f>SUM(G$3:G189)+J190</f>
        <v>6.7257570872641725E-2</v>
      </c>
      <c r="N190" s="21"/>
      <c r="O190" s="21"/>
      <c r="P190" s="21"/>
      <c r="Q190" s="19">
        <f t="shared" si="13"/>
        <v>2.2553079989118652E-2</v>
      </c>
      <c r="R190" s="19">
        <f t="shared" si="14"/>
        <v>7.0535513013551002E-2</v>
      </c>
      <c r="S190" s="19">
        <f t="shared" si="15"/>
        <v>4.5235808396884248E-3</v>
      </c>
      <c r="T190" s="19">
        <f t="shared" si="16"/>
        <v>3.9884747298536756E-2</v>
      </c>
      <c r="U190" s="19">
        <f t="shared" si="17"/>
        <v>-1.0100528724514255E-2</v>
      </c>
      <c r="V190" s="19">
        <f t="shared" si="18"/>
        <v>-1.7862617254638048E-2</v>
      </c>
    </row>
    <row r="191" spans="1:22" x14ac:dyDescent="0.25">
      <c r="A191" s="26">
        <f>Wellpath!E191</f>
        <v>0</v>
      </c>
      <c r="B191" s="22">
        <v>0</v>
      </c>
      <c r="C191" s="22">
        <f>-SIN(Wellpath!$L191) * COS(Wellpath!$L191)</f>
        <v>0</v>
      </c>
      <c r="D191" s="22">
        <f>TAN(Dip) * SIN(Wellpath!$L191) * COS(Wellpath!$L191) * SIN(Wellpath!$O191)</f>
        <v>0</v>
      </c>
      <c r="E191" s="20">
        <f>Model!$W$13*((drdp!B191+drdp!K191)*ASZ!$B191+(drdp!E191+drdp!N191)*ASZ!$C191+(drdp!H191+drdp!Q191)*ASZ!$D191)</f>
        <v>0</v>
      </c>
      <c r="F191" s="20">
        <f>Model!$W$13*((drdp!C191+drdp!L191)*ASZ!$B191+(drdp!F191+drdp!O191)*ASZ!$C191+(drdp!I191+drdp!R191)*ASZ!$D191)</f>
        <v>0</v>
      </c>
      <c r="G191" s="20">
        <f>Model!$W$13*((drdp!D191+drdp!M191)*ASZ!$B191+(drdp!G191+drdp!P191)*ASZ!$C191+(drdp!J191+drdp!S191)*ASZ!$D191)</f>
        <v>0</v>
      </c>
      <c r="H191" s="18">
        <f>Model!$W$13*((drdp!B191)*ASZ!$B191+(drdp!E191)*ASZ!$C191+(drdp!H191)*ASZ!$D191)</f>
        <v>0</v>
      </c>
      <c r="I191" s="18">
        <f>Model!$W$13*((drdp!C191)*ASZ!$B191+(drdp!F191)*ASZ!$C191+(drdp!I191)*ASZ!$D191)</f>
        <v>0</v>
      </c>
      <c r="J191" s="18">
        <f>Model!$W$13*((drdp!D191)*ASZ!$B191+(drdp!G191)*ASZ!$C191+(drdp!J191)*ASZ!$D191)</f>
        <v>0</v>
      </c>
      <c r="K191" s="21">
        <f>SUM(E$3:E190)+H191</f>
        <v>-0.15017682906866375</v>
      </c>
      <c r="L191" s="21">
        <f>SUM(F$3:F190)+I191</f>
        <v>-0.26558522740083079</v>
      </c>
      <c r="M191" s="21">
        <f>SUM(G$3:G190)+J191</f>
        <v>6.7257570872641725E-2</v>
      </c>
      <c r="N191" s="21"/>
      <c r="O191" s="21"/>
      <c r="P191" s="21"/>
      <c r="Q191" s="19">
        <f t="shared" si="13"/>
        <v>2.2553079989118652E-2</v>
      </c>
      <c r="R191" s="19">
        <f t="shared" si="14"/>
        <v>7.0535513013551002E-2</v>
      </c>
      <c r="S191" s="19">
        <f t="shared" si="15"/>
        <v>4.5235808396884248E-3</v>
      </c>
      <c r="T191" s="19">
        <f t="shared" si="16"/>
        <v>3.9884747298536756E-2</v>
      </c>
      <c r="U191" s="19">
        <f t="shared" si="17"/>
        <v>-1.0100528724514255E-2</v>
      </c>
      <c r="V191" s="19">
        <f t="shared" si="18"/>
        <v>-1.7862617254638048E-2</v>
      </c>
    </row>
    <row r="192" spans="1:22" x14ac:dyDescent="0.25">
      <c r="A192" s="26">
        <f>Wellpath!E192</f>
        <v>0</v>
      </c>
      <c r="B192" s="22">
        <v>0</v>
      </c>
      <c r="C192" s="22">
        <f>-SIN(Wellpath!$L192) * COS(Wellpath!$L192)</f>
        <v>0</v>
      </c>
      <c r="D192" s="22">
        <f>TAN(Dip) * SIN(Wellpath!$L192) * COS(Wellpath!$L192) * SIN(Wellpath!$O192)</f>
        <v>0</v>
      </c>
      <c r="E192" s="20">
        <f>Model!$W$13*((drdp!B192+drdp!K192)*ASZ!$B192+(drdp!E192+drdp!N192)*ASZ!$C192+(drdp!H192+drdp!Q192)*ASZ!$D192)</f>
        <v>0</v>
      </c>
      <c r="F192" s="20">
        <f>Model!$W$13*((drdp!C192+drdp!L192)*ASZ!$B192+(drdp!F192+drdp!O192)*ASZ!$C192+(drdp!I192+drdp!R192)*ASZ!$D192)</f>
        <v>0</v>
      </c>
      <c r="G192" s="20">
        <f>Model!$W$13*((drdp!D192+drdp!M192)*ASZ!$B192+(drdp!G192+drdp!P192)*ASZ!$C192+(drdp!J192+drdp!S192)*ASZ!$D192)</f>
        <v>0</v>
      </c>
      <c r="H192" s="18">
        <f>Model!$W$13*((drdp!B192)*ASZ!$B192+(drdp!E192)*ASZ!$C192+(drdp!H192)*ASZ!$D192)</f>
        <v>0</v>
      </c>
      <c r="I192" s="18">
        <f>Model!$W$13*((drdp!C192)*ASZ!$B192+(drdp!F192)*ASZ!$C192+(drdp!I192)*ASZ!$D192)</f>
        <v>0</v>
      </c>
      <c r="J192" s="18">
        <f>Model!$W$13*((drdp!D192)*ASZ!$B192+(drdp!G192)*ASZ!$C192+(drdp!J192)*ASZ!$D192)</f>
        <v>0</v>
      </c>
      <c r="K192" s="21">
        <f>SUM(E$3:E191)+H192</f>
        <v>-0.15017682906866375</v>
      </c>
      <c r="L192" s="21">
        <f>SUM(F$3:F191)+I192</f>
        <v>-0.26558522740083079</v>
      </c>
      <c r="M192" s="21">
        <f>SUM(G$3:G191)+J192</f>
        <v>6.7257570872641725E-2</v>
      </c>
      <c r="N192" s="21"/>
      <c r="O192" s="21"/>
      <c r="P192" s="21"/>
      <c r="Q192" s="19">
        <f t="shared" si="13"/>
        <v>2.2553079989118652E-2</v>
      </c>
      <c r="R192" s="19">
        <f t="shared" si="14"/>
        <v>7.0535513013551002E-2</v>
      </c>
      <c r="S192" s="19">
        <f t="shared" si="15"/>
        <v>4.5235808396884248E-3</v>
      </c>
      <c r="T192" s="19">
        <f t="shared" si="16"/>
        <v>3.9884747298536756E-2</v>
      </c>
      <c r="U192" s="19">
        <f t="shared" si="17"/>
        <v>-1.0100528724514255E-2</v>
      </c>
      <c r="V192" s="19">
        <f t="shared" si="18"/>
        <v>-1.7862617254638048E-2</v>
      </c>
    </row>
    <row r="193" spans="1:22" x14ac:dyDescent="0.25">
      <c r="A193" s="26">
        <f>Wellpath!E193</f>
        <v>0</v>
      </c>
      <c r="B193" s="22">
        <v>0</v>
      </c>
      <c r="C193" s="22">
        <f>-SIN(Wellpath!$L193) * COS(Wellpath!$L193)</f>
        <v>0</v>
      </c>
      <c r="D193" s="22">
        <f>TAN(Dip) * SIN(Wellpath!$L193) * COS(Wellpath!$L193) * SIN(Wellpath!$O193)</f>
        <v>0</v>
      </c>
      <c r="E193" s="20">
        <f>Model!$W$13*((drdp!B193+drdp!K193)*ASZ!$B193+(drdp!E193+drdp!N193)*ASZ!$C193+(drdp!H193+drdp!Q193)*ASZ!$D193)</f>
        <v>0</v>
      </c>
      <c r="F193" s="20">
        <f>Model!$W$13*((drdp!C193+drdp!L193)*ASZ!$B193+(drdp!F193+drdp!O193)*ASZ!$C193+(drdp!I193+drdp!R193)*ASZ!$D193)</f>
        <v>0</v>
      </c>
      <c r="G193" s="20">
        <f>Model!$W$13*((drdp!D193+drdp!M193)*ASZ!$B193+(drdp!G193+drdp!P193)*ASZ!$C193+(drdp!J193+drdp!S193)*ASZ!$D193)</f>
        <v>0</v>
      </c>
      <c r="H193" s="18">
        <f>Model!$W$13*((drdp!B193)*ASZ!$B193+(drdp!E193)*ASZ!$C193+(drdp!H193)*ASZ!$D193)</f>
        <v>0</v>
      </c>
      <c r="I193" s="18">
        <f>Model!$W$13*((drdp!C193)*ASZ!$B193+(drdp!F193)*ASZ!$C193+(drdp!I193)*ASZ!$D193)</f>
        <v>0</v>
      </c>
      <c r="J193" s="18">
        <f>Model!$W$13*((drdp!D193)*ASZ!$B193+(drdp!G193)*ASZ!$C193+(drdp!J193)*ASZ!$D193)</f>
        <v>0</v>
      </c>
      <c r="K193" s="21">
        <f>SUM(E$3:E192)+H193</f>
        <v>-0.15017682906866375</v>
      </c>
      <c r="L193" s="21">
        <f>SUM(F$3:F192)+I193</f>
        <v>-0.26558522740083079</v>
      </c>
      <c r="M193" s="21">
        <f>SUM(G$3:G192)+J193</f>
        <v>6.7257570872641725E-2</v>
      </c>
      <c r="N193" s="21"/>
      <c r="O193" s="21"/>
      <c r="P193" s="21"/>
      <c r="Q193" s="19">
        <f t="shared" si="13"/>
        <v>2.2553079989118652E-2</v>
      </c>
      <c r="R193" s="19">
        <f t="shared" si="14"/>
        <v>7.0535513013551002E-2</v>
      </c>
      <c r="S193" s="19">
        <f t="shared" si="15"/>
        <v>4.5235808396884248E-3</v>
      </c>
      <c r="T193" s="19">
        <f t="shared" si="16"/>
        <v>3.9884747298536756E-2</v>
      </c>
      <c r="U193" s="19">
        <f t="shared" si="17"/>
        <v>-1.0100528724514255E-2</v>
      </c>
      <c r="V193" s="19">
        <f t="shared" si="18"/>
        <v>-1.7862617254638048E-2</v>
      </c>
    </row>
    <row r="194" spans="1:22" x14ac:dyDescent="0.25">
      <c r="A194" s="26">
        <f>Wellpath!E194</f>
        <v>0</v>
      </c>
      <c r="B194" s="22">
        <v>0</v>
      </c>
      <c r="C194" s="22">
        <f>-SIN(Wellpath!$L194) * COS(Wellpath!$L194)</f>
        <v>0</v>
      </c>
      <c r="D194" s="22">
        <f>TAN(Dip) * SIN(Wellpath!$L194) * COS(Wellpath!$L194) * SIN(Wellpath!$O194)</f>
        <v>0</v>
      </c>
      <c r="E194" s="20">
        <f>Model!$W$13*((drdp!B194+drdp!K194)*ASZ!$B194+(drdp!E194+drdp!N194)*ASZ!$C194+(drdp!H194+drdp!Q194)*ASZ!$D194)</f>
        <v>0</v>
      </c>
      <c r="F194" s="20">
        <f>Model!$W$13*((drdp!C194+drdp!L194)*ASZ!$B194+(drdp!F194+drdp!O194)*ASZ!$C194+(drdp!I194+drdp!R194)*ASZ!$D194)</f>
        <v>0</v>
      </c>
      <c r="G194" s="20">
        <f>Model!$W$13*((drdp!D194+drdp!M194)*ASZ!$B194+(drdp!G194+drdp!P194)*ASZ!$C194+(drdp!J194+drdp!S194)*ASZ!$D194)</f>
        <v>0</v>
      </c>
      <c r="H194" s="18">
        <f>Model!$W$13*((drdp!B194)*ASZ!$B194+(drdp!E194)*ASZ!$C194+(drdp!H194)*ASZ!$D194)</f>
        <v>0</v>
      </c>
      <c r="I194" s="18">
        <f>Model!$W$13*((drdp!C194)*ASZ!$B194+(drdp!F194)*ASZ!$C194+(drdp!I194)*ASZ!$D194)</f>
        <v>0</v>
      </c>
      <c r="J194" s="18">
        <f>Model!$W$13*((drdp!D194)*ASZ!$B194+(drdp!G194)*ASZ!$C194+(drdp!J194)*ASZ!$D194)</f>
        <v>0</v>
      </c>
      <c r="K194" s="21">
        <f>SUM(E$3:E193)+H194</f>
        <v>-0.15017682906866375</v>
      </c>
      <c r="L194" s="21">
        <f>SUM(F$3:F193)+I194</f>
        <v>-0.26558522740083079</v>
      </c>
      <c r="M194" s="21">
        <f>SUM(G$3:G193)+J194</f>
        <v>6.7257570872641725E-2</v>
      </c>
      <c r="N194" s="21"/>
      <c r="O194" s="21"/>
      <c r="P194" s="21"/>
      <c r="Q194" s="19">
        <f t="shared" si="13"/>
        <v>2.2553079989118652E-2</v>
      </c>
      <c r="R194" s="19">
        <f t="shared" si="14"/>
        <v>7.0535513013551002E-2</v>
      </c>
      <c r="S194" s="19">
        <f t="shared" si="15"/>
        <v>4.5235808396884248E-3</v>
      </c>
      <c r="T194" s="19">
        <f t="shared" si="16"/>
        <v>3.9884747298536756E-2</v>
      </c>
      <c r="U194" s="19">
        <f t="shared" si="17"/>
        <v>-1.0100528724514255E-2</v>
      </c>
      <c r="V194" s="19">
        <f t="shared" si="18"/>
        <v>-1.7862617254638048E-2</v>
      </c>
    </row>
    <row r="195" spans="1:22" x14ac:dyDescent="0.25">
      <c r="A195" s="26">
        <f>Wellpath!E195</f>
        <v>0</v>
      </c>
      <c r="B195" s="22">
        <v>0</v>
      </c>
      <c r="C195" s="22">
        <f>-SIN(Wellpath!$L195) * COS(Wellpath!$L195)</f>
        <v>0</v>
      </c>
      <c r="D195" s="22">
        <f>TAN(Dip) * SIN(Wellpath!$L195) * COS(Wellpath!$L195) * SIN(Wellpath!$O195)</f>
        <v>0</v>
      </c>
      <c r="E195" s="20">
        <f>Model!$W$13*((drdp!B195+drdp!K195)*ASZ!$B195+(drdp!E195+drdp!N195)*ASZ!$C195+(drdp!H195+drdp!Q195)*ASZ!$D195)</f>
        <v>0</v>
      </c>
      <c r="F195" s="20">
        <f>Model!$W$13*((drdp!C195+drdp!L195)*ASZ!$B195+(drdp!F195+drdp!O195)*ASZ!$C195+(drdp!I195+drdp!R195)*ASZ!$D195)</f>
        <v>0</v>
      </c>
      <c r="G195" s="20">
        <f>Model!$W$13*((drdp!D195+drdp!M195)*ASZ!$B195+(drdp!G195+drdp!P195)*ASZ!$C195+(drdp!J195+drdp!S195)*ASZ!$D195)</f>
        <v>0</v>
      </c>
      <c r="H195" s="18">
        <f>Model!$W$13*((drdp!B195)*ASZ!$B195+(drdp!E195)*ASZ!$C195+(drdp!H195)*ASZ!$D195)</f>
        <v>0</v>
      </c>
      <c r="I195" s="18">
        <f>Model!$W$13*((drdp!C195)*ASZ!$B195+(drdp!F195)*ASZ!$C195+(drdp!I195)*ASZ!$D195)</f>
        <v>0</v>
      </c>
      <c r="J195" s="18">
        <f>Model!$W$13*((drdp!D195)*ASZ!$B195+(drdp!G195)*ASZ!$C195+(drdp!J195)*ASZ!$D195)</f>
        <v>0</v>
      </c>
      <c r="K195" s="21">
        <f>SUM(E$3:E194)+H195</f>
        <v>-0.15017682906866375</v>
      </c>
      <c r="L195" s="21">
        <f>SUM(F$3:F194)+I195</f>
        <v>-0.26558522740083079</v>
      </c>
      <c r="M195" s="21">
        <f>SUM(G$3:G194)+J195</f>
        <v>6.7257570872641725E-2</v>
      </c>
      <c r="N195" s="21"/>
      <c r="O195" s="21"/>
      <c r="P195" s="21"/>
      <c r="Q195" s="19">
        <f t="shared" si="13"/>
        <v>2.2553079989118652E-2</v>
      </c>
      <c r="R195" s="19">
        <f t="shared" si="14"/>
        <v>7.0535513013551002E-2</v>
      </c>
      <c r="S195" s="19">
        <f t="shared" si="15"/>
        <v>4.5235808396884248E-3</v>
      </c>
      <c r="T195" s="19">
        <f t="shared" si="16"/>
        <v>3.9884747298536756E-2</v>
      </c>
      <c r="U195" s="19">
        <f t="shared" si="17"/>
        <v>-1.0100528724514255E-2</v>
      </c>
      <c r="V195" s="19">
        <f t="shared" si="18"/>
        <v>-1.7862617254638048E-2</v>
      </c>
    </row>
    <row r="196" spans="1:22" x14ac:dyDescent="0.25">
      <c r="A196" s="26">
        <f>Wellpath!E196</f>
        <v>0</v>
      </c>
      <c r="B196" s="22">
        <v>0</v>
      </c>
      <c r="C196" s="22">
        <f>-SIN(Wellpath!$L196) * COS(Wellpath!$L196)</f>
        <v>0</v>
      </c>
      <c r="D196" s="22">
        <f>TAN(Dip) * SIN(Wellpath!$L196) * COS(Wellpath!$L196) * SIN(Wellpath!$O196)</f>
        <v>0</v>
      </c>
      <c r="E196" s="20">
        <f>Model!$W$13*((drdp!B196+drdp!K196)*ASZ!$B196+(drdp!E196+drdp!N196)*ASZ!$C196+(drdp!H196+drdp!Q196)*ASZ!$D196)</f>
        <v>0</v>
      </c>
      <c r="F196" s="20">
        <f>Model!$W$13*((drdp!C196+drdp!L196)*ASZ!$B196+(drdp!F196+drdp!O196)*ASZ!$C196+(drdp!I196+drdp!R196)*ASZ!$D196)</f>
        <v>0</v>
      </c>
      <c r="G196" s="20">
        <f>Model!$W$13*((drdp!D196+drdp!M196)*ASZ!$B196+(drdp!G196+drdp!P196)*ASZ!$C196+(drdp!J196+drdp!S196)*ASZ!$D196)</f>
        <v>0</v>
      </c>
      <c r="H196" s="18">
        <f>Model!$W$13*((drdp!B196)*ASZ!$B196+(drdp!E196)*ASZ!$C196+(drdp!H196)*ASZ!$D196)</f>
        <v>0</v>
      </c>
      <c r="I196" s="18">
        <f>Model!$W$13*((drdp!C196)*ASZ!$B196+(drdp!F196)*ASZ!$C196+(drdp!I196)*ASZ!$D196)</f>
        <v>0</v>
      </c>
      <c r="J196" s="18">
        <f>Model!$W$13*((drdp!D196)*ASZ!$B196+(drdp!G196)*ASZ!$C196+(drdp!J196)*ASZ!$D196)</f>
        <v>0</v>
      </c>
      <c r="K196" s="21">
        <f>SUM(E$3:E195)+H196</f>
        <v>-0.15017682906866375</v>
      </c>
      <c r="L196" s="21">
        <f>SUM(F$3:F195)+I196</f>
        <v>-0.26558522740083079</v>
      </c>
      <c r="M196" s="21">
        <f>SUM(G$3:G195)+J196</f>
        <v>6.7257570872641725E-2</v>
      </c>
      <c r="N196" s="21"/>
      <c r="O196" s="21"/>
      <c r="P196" s="21"/>
      <c r="Q196" s="19">
        <f t="shared" si="13"/>
        <v>2.2553079989118652E-2</v>
      </c>
      <c r="R196" s="19">
        <f t="shared" si="14"/>
        <v>7.0535513013551002E-2</v>
      </c>
      <c r="S196" s="19">
        <f t="shared" si="15"/>
        <v>4.5235808396884248E-3</v>
      </c>
      <c r="T196" s="19">
        <f t="shared" si="16"/>
        <v>3.9884747298536756E-2</v>
      </c>
      <c r="U196" s="19">
        <f t="shared" si="17"/>
        <v>-1.0100528724514255E-2</v>
      </c>
      <c r="V196" s="19">
        <f t="shared" si="18"/>
        <v>-1.7862617254638048E-2</v>
      </c>
    </row>
    <row r="197" spans="1:22" x14ac:dyDescent="0.25">
      <c r="A197" s="26">
        <f>Wellpath!E197</f>
        <v>0</v>
      </c>
      <c r="B197" s="22">
        <v>0</v>
      </c>
      <c r="C197" s="22">
        <f>-SIN(Wellpath!$L197) * COS(Wellpath!$L197)</f>
        <v>0</v>
      </c>
      <c r="D197" s="22">
        <f>TAN(Dip) * SIN(Wellpath!$L197) * COS(Wellpath!$L197) * SIN(Wellpath!$O197)</f>
        <v>0</v>
      </c>
      <c r="E197" s="20">
        <f>Model!$W$13*((drdp!B197+drdp!K197)*ASZ!$B197+(drdp!E197+drdp!N197)*ASZ!$C197+(drdp!H197+drdp!Q197)*ASZ!$D197)</f>
        <v>0</v>
      </c>
      <c r="F197" s="20">
        <f>Model!$W$13*((drdp!C197+drdp!L197)*ASZ!$B197+(drdp!F197+drdp!O197)*ASZ!$C197+(drdp!I197+drdp!R197)*ASZ!$D197)</f>
        <v>0</v>
      </c>
      <c r="G197" s="20">
        <f>Model!$W$13*((drdp!D197+drdp!M197)*ASZ!$B197+(drdp!G197+drdp!P197)*ASZ!$C197+(drdp!J197+drdp!S197)*ASZ!$D197)</f>
        <v>0</v>
      </c>
      <c r="H197" s="18">
        <f>Model!$W$13*((drdp!B197)*ASZ!$B197+(drdp!E197)*ASZ!$C197+(drdp!H197)*ASZ!$D197)</f>
        <v>0</v>
      </c>
      <c r="I197" s="18">
        <f>Model!$W$13*((drdp!C197)*ASZ!$B197+(drdp!F197)*ASZ!$C197+(drdp!I197)*ASZ!$D197)</f>
        <v>0</v>
      </c>
      <c r="J197" s="18">
        <f>Model!$W$13*((drdp!D197)*ASZ!$B197+(drdp!G197)*ASZ!$C197+(drdp!J197)*ASZ!$D197)</f>
        <v>0</v>
      </c>
      <c r="K197" s="21">
        <f>SUM(E$3:E196)+H197</f>
        <v>-0.15017682906866375</v>
      </c>
      <c r="L197" s="21">
        <f>SUM(F$3:F196)+I197</f>
        <v>-0.26558522740083079</v>
      </c>
      <c r="M197" s="21">
        <f>SUM(G$3:G196)+J197</f>
        <v>6.7257570872641725E-2</v>
      </c>
      <c r="N197" s="21"/>
      <c r="O197" s="21"/>
      <c r="P197" s="21"/>
      <c r="Q197" s="19">
        <f t="shared" si="13"/>
        <v>2.2553079989118652E-2</v>
      </c>
      <c r="R197" s="19">
        <f t="shared" si="14"/>
        <v>7.0535513013551002E-2</v>
      </c>
      <c r="S197" s="19">
        <f t="shared" si="15"/>
        <v>4.5235808396884248E-3</v>
      </c>
      <c r="T197" s="19">
        <f t="shared" si="16"/>
        <v>3.9884747298536756E-2</v>
      </c>
      <c r="U197" s="19">
        <f t="shared" si="17"/>
        <v>-1.0100528724514255E-2</v>
      </c>
      <c r="V197" s="19">
        <f t="shared" si="18"/>
        <v>-1.7862617254638048E-2</v>
      </c>
    </row>
    <row r="198" spans="1:22" x14ac:dyDescent="0.25">
      <c r="A198" s="26">
        <f>Wellpath!E198</f>
        <v>0</v>
      </c>
      <c r="B198" s="22">
        <v>0</v>
      </c>
      <c r="C198" s="22">
        <f>-SIN(Wellpath!$L198) * COS(Wellpath!$L198)</f>
        <v>0</v>
      </c>
      <c r="D198" s="22">
        <f>TAN(Dip) * SIN(Wellpath!$L198) * COS(Wellpath!$L198) * SIN(Wellpath!$O198)</f>
        <v>0</v>
      </c>
      <c r="E198" s="20">
        <f>Model!$W$13*((drdp!B198+drdp!K198)*ASZ!$B198+(drdp!E198+drdp!N198)*ASZ!$C198+(drdp!H198+drdp!Q198)*ASZ!$D198)</f>
        <v>0</v>
      </c>
      <c r="F198" s="20">
        <f>Model!$W$13*((drdp!C198+drdp!L198)*ASZ!$B198+(drdp!F198+drdp!O198)*ASZ!$C198+(drdp!I198+drdp!R198)*ASZ!$D198)</f>
        <v>0</v>
      </c>
      <c r="G198" s="20">
        <f>Model!$W$13*((drdp!D198+drdp!M198)*ASZ!$B198+(drdp!G198+drdp!P198)*ASZ!$C198+(drdp!J198+drdp!S198)*ASZ!$D198)</f>
        <v>0</v>
      </c>
      <c r="H198" s="18">
        <f>Model!$W$13*((drdp!B198)*ASZ!$B198+(drdp!E198)*ASZ!$C198+(drdp!H198)*ASZ!$D198)</f>
        <v>0</v>
      </c>
      <c r="I198" s="18">
        <f>Model!$W$13*((drdp!C198)*ASZ!$B198+(drdp!F198)*ASZ!$C198+(drdp!I198)*ASZ!$D198)</f>
        <v>0</v>
      </c>
      <c r="J198" s="18">
        <f>Model!$W$13*((drdp!D198)*ASZ!$B198+(drdp!G198)*ASZ!$C198+(drdp!J198)*ASZ!$D198)</f>
        <v>0</v>
      </c>
      <c r="K198" s="21">
        <f>SUM(E$3:E197)+H198</f>
        <v>-0.15017682906866375</v>
      </c>
      <c r="L198" s="21">
        <f>SUM(F$3:F197)+I198</f>
        <v>-0.26558522740083079</v>
      </c>
      <c r="M198" s="21">
        <f>SUM(G$3:G197)+J198</f>
        <v>6.7257570872641725E-2</v>
      </c>
      <c r="N198" s="21"/>
      <c r="O198" s="21"/>
      <c r="P198" s="21"/>
      <c r="Q198" s="19">
        <f t="shared" ref="Q198:Q261" si="19">K198^2</f>
        <v>2.2553079989118652E-2</v>
      </c>
      <c r="R198" s="19">
        <f t="shared" ref="R198:R261" si="20">L198^2</f>
        <v>7.0535513013551002E-2</v>
      </c>
      <c r="S198" s="19">
        <f t="shared" ref="S198:S261" si="21">M198^2</f>
        <v>4.5235808396884248E-3</v>
      </c>
      <c r="T198" s="19">
        <f t="shared" ref="T198:T261" si="22">K198*L198</f>
        <v>3.9884747298536756E-2</v>
      </c>
      <c r="U198" s="19">
        <f t="shared" ref="U198:U261" si="23">K198*M198</f>
        <v>-1.0100528724514255E-2</v>
      </c>
      <c r="V198" s="19">
        <f t="shared" ref="V198:V261" si="24">L198*M198</f>
        <v>-1.7862617254638048E-2</v>
      </c>
    </row>
    <row r="199" spans="1:22" x14ac:dyDescent="0.25">
      <c r="A199" s="26">
        <f>Wellpath!E199</f>
        <v>0</v>
      </c>
      <c r="B199" s="22">
        <v>0</v>
      </c>
      <c r="C199" s="22">
        <f>-SIN(Wellpath!$L199) * COS(Wellpath!$L199)</f>
        <v>0</v>
      </c>
      <c r="D199" s="22">
        <f>TAN(Dip) * SIN(Wellpath!$L199) * COS(Wellpath!$L199) * SIN(Wellpath!$O199)</f>
        <v>0</v>
      </c>
      <c r="E199" s="20">
        <f>Model!$W$13*((drdp!B199+drdp!K199)*ASZ!$B199+(drdp!E199+drdp!N199)*ASZ!$C199+(drdp!H199+drdp!Q199)*ASZ!$D199)</f>
        <v>0</v>
      </c>
      <c r="F199" s="20">
        <f>Model!$W$13*((drdp!C199+drdp!L199)*ASZ!$B199+(drdp!F199+drdp!O199)*ASZ!$C199+(drdp!I199+drdp!R199)*ASZ!$D199)</f>
        <v>0</v>
      </c>
      <c r="G199" s="20">
        <f>Model!$W$13*((drdp!D199+drdp!M199)*ASZ!$B199+(drdp!G199+drdp!P199)*ASZ!$C199+(drdp!J199+drdp!S199)*ASZ!$D199)</f>
        <v>0</v>
      </c>
      <c r="H199" s="18">
        <f>Model!$W$13*((drdp!B199)*ASZ!$B199+(drdp!E199)*ASZ!$C199+(drdp!H199)*ASZ!$D199)</f>
        <v>0</v>
      </c>
      <c r="I199" s="18">
        <f>Model!$W$13*((drdp!C199)*ASZ!$B199+(drdp!F199)*ASZ!$C199+(drdp!I199)*ASZ!$D199)</f>
        <v>0</v>
      </c>
      <c r="J199" s="18">
        <f>Model!$W$13*((drdp!D199)*ASZ!$B199+(drdp!G199)*ASZ!$C199+(drdp!J199)*ASZ!$D199)</f>
        <v>0</v>
      </c>
      <c r="K199" s="21">
        <f>SUM(E$3:E198)+H199</f>
        <v>-0.15017682906866375</v>
      </c>
      <c r="L199" s="21">
        <f>SUM(F$3:F198)+I199</f>
        <v>-0.26558522740083079</v>
      </c>
      <c r="M199" s="21">
        <f>SUM(G$3:G198)+J199</f>
        <v>6.7257570872641725E-2</v>
      </c>
      <c r="N199" s="21"/>
      <c r="O199" s="21"/>
      <c r="P199" s="21"/>
      <c r="Q199" s="19">
        <f t="shared" si="19"/>
        <v>2.2553079989118652E-2</v>
      </c>
      <c r="R199" s="19">
        <f t="shared" si="20"/>
        <v>7.0535513013551002E-2</v>
      </c>
      <c r="S199" s="19">
        <f t="shared" si="21"/>
        <v>4.5235808396884248E-3</v>
      </c>
      <c r="T199" s="19">
        <f t="shared" si="22"/>
        <v>3.9884747298536756E-2</v>
      </c>
      <c r="U199" s="19">
        <f t="shared" si="23"/>
        <v>-1.0100528724514255E-2</v>
      </c>
      <c r="V199" s="19">
        <f t="shared" si="24"/>
        <v>-1.7862617254638048E-2</v>
      </c>
    </row>
    <row r="200" spans="1:22" x14ac:dyDescent="0.25">
      <c r="A200" s="26">
        <f>Wellpath!E200</f>
        <v>0</v>
      </c>
      <c r="B200" s="22">
        <v>0</v>
      </c>
      <c r="C200" s="22">
        <f>-SIN(Wellpath!$L200) * COS(Wellpath!$L200)</f>
        <v>0</v>
      </c>
      <c r="D200" s="22">
        <f>TAN(Dip) * SIN(Wellpath!$L200) * COS(Wellpath!$L200) * SIN(Wellpath!$O200)</f>
        <v>0</v>
      </c>
      <c r="E200" s="20">
        <f>Model!$W$13*((drdp!B200+drdp!K200)*ASZ!$B200+(drdp!E200+drdp!N200)*ASZ!$C200+(drdp!H200+drdp!Q200)*ASZ!$D200)</f>
        <v>0</v>
      </c>
      <c r="F200" s="20">
        <f>Model!$W$13*((drdp!C200+drdp!L200)*ASZ!$B200+(drdp!F200+drdp!O200)*ASZ!$C200+(drdp!I200+drdp!R200)*ASZ!$D200)</f>
        <v>0</v>
      </c>
      <c r="G200" s="20">
        <f>Model!$W$13*((drdp!D200+drdp!M200)*ASZ!$B200+(drdp!G200+drdp!P200)*ASZ!$C200+(drdp!J200+drdp!S200)*ASZ!$D200)</f>
        <v>0</v>
      </c>
      <c r="H200" s="18">
        <f>Model!$W$13*((drdp!B200)*ASZ!$B200+(drdp!E200)*ASZ!$C200+(drdp!H200)*ASZ!$D200)</f>
        <v>0</v>
      </c>
      <c r="I200" s="18">
        <f>Model!$W$13*((drdp!C200)*ASZ!$B200+(drdp!F200)*ASZ!$C200+(drdp!I200)*ASZ!$D200)</f>
        <v>0</v>
      </c>
      <c r="J200" s="18">
        <f>Model!$W$13*((drdp!D200)*ASZ!$B200+(drdp!G200)*ASZ!$C200+(drdp!J200)*ASZ!$D200)</f>
        <v>0</v>
      </c>
      <c r="K200" s="21">
        <f>SUM(E$3:E199)+H200</f>
        <v>-0.15017682906866375</v>
      </c>
      <c r="L200" s="21">
        <f>SUM(F$3:F199)+I200</f>
        <v>-0.26558522740083079</v>
      </c>
      <c r="M200" s="21">
        <f>SUM(G$3:G199)+J200</f>
        <v>6.7257570872641725E-2</v>
      </c>
      <c r="N200" s="21"/>
      <c r="O200" s="21"/>
      <c r="P200" s="21"/>
      <c r="Q200" s="19">
        <f t="shared" si="19"/>
        <v>2.2553079989118652E-2</v>
      </c>
      <c r="R200" s="19">
        <f t="shared" si="20"/>
        <v>7.0535513013551002E-2</v>
      </c>
      <c r="S200" s="19">
        <f t="shared" si="21"/>
        <v>4.5235808396884248E-3</v>
      </c>
      <c r="T200" s="19">
        <f t="shared" si="22"/>
        <v>3.9884747298536756E-2</v>
      </c>
      <c r="U200" s="19">
        <f t="shared" si="23"/>
        <v>-1.0100528724514255E-2</v>
      </c>
      <c r="V200" s="19">
        <f t="shared" si="24"/>
        <v>-1.7862617254638048E-2</v>
      </c>
    </row>
    <row r="201" spans="1:22" x14ac:dyDescent="0.25">
      <c r="A201" s="26">
        <f>Wellpath!E201</f>
        <v>0</v>
      </c>
      <c r="B201" s="22">
        <v>0</v>
      </c>
      <c r="C201" s="22">
        <f>-SIN(Wellpath!$L201) * COS(Wellpath!$L201)</f>
        <v>0</v>
      </c>
      <c r="D201" s="22">
        <f>TAN(Dip) * SIN(Wellpath!$L201) * COS(Wellpath!$L201) * SIN(Wellpath!$O201)</f>
        <v>0</v>
      </c>
      <c r="E201" s="20">
        <f>Model!$W$13*((drdp!B201+drdp!K201)*ASZ!$B201+(drdp!E201+drdp!N201)*ASZ!$C201+(drdp!H201+drdp!Q201)*ASZ!$D201)</f>
        <v>0</v>
      </c>
      <c r="F201" s="20">
        <f>Model!$W$13*((drdp!C201+drdp!L201)*ASZ!$B201+(drdp!F201+drdp!O201)*ASZ!$C201+(drdp!I201+drdp!R201)*ASZ!$D201)</f>
        <v>0</v>
      </c>
      <c r="G201" s="20">
        <f>Model!$W$13*((drdp!D201+drdp!M201)*ASZ!$B201+(drdp!G201+drdp!P201)*ASZ!$C201+(drdp!J201+drdp!S201)*ASZ!$D201)</f>
        <v>0</v>
      </c>
      <c r="H201" s="18">
        <f>Model!$W$13*((drdp!B201)*ASZ!$B201+(drdp!E201)*ASZ!$C201+(drdp!H201)*ASZ!$D201)</f>
        <v>0</v>
      </c>
      <c r="I201" s="18">
        <f>Model!$W$13*((drdp!C201)*ASZ!$B201+(drdp!F201)*ASZ!$C201+(drdp!I201)*ASZ!$D201)</f>
        <v>0</v>
      </c>
      <c r="J201" s="18">
        <f>Model!$W$13*((drdp!D201)*ASZ!$B201+(drdp!G201)*ASZ!$C201+(drdp!J201)*ASZ!$D201)</f>
        <v>0</v>
      </c>
      <c r="K201" s="21">
        <f>SUM(E$3:E200)+H201</f>
        <v>-0.15017682906866375</v>
      </c>
      <c r="L201" s="21">
        <f>SUM(F$3:F200)+I201</f>
        <v>-0.26558522740083079</v>
      </c>
      <c r="M201" s="21">
        <f>SUM(G$3:G200)+J201</f>
        <v>6.7257570872641725E-2</v>
      </c>
      <c r="N201" s="21"/>
      <c r="O201" s="21"/>
      <c r="P201" s="21"/>
      <c r="Q201" s="19">
        <f t="shared" si="19"/>
        <v>2.2553079989118652E-2</v>
      </c>
      <c r="R201" s="19">
        <f t="shared" si="20"/>
        <v>7.0535513013551002E-2</v>
      </c>
      <c r="S201" s="19">
        <f t="shared" si="21"/>
        <v>4.5235808396884248E-3</v>
      </c>
      <c r="T201" s="19">
        <f t="shared" si="22"/>
        <v>3.9884747298536756E-2</v>
      </c>
      <c r="U201" s="19">
        <f t="shared" si="23"/>
        <v>-1.0100528724514255E-2</v>
      </c>
      <c r="V201" s="19">
        <f t="shared" si="24"/>
        <v>-1.7862617254638048E-2</v>
      </c>
    </row>
    <row r="202" spans="1:22" x14ac:dyDescent="0.25">
      <c r="A202" s="26">
        <f>Wellpath!E202</f>
        <v>0</v>
      </c>
      <c r="B202" s="22">
        <v>0</v>
      </c>
      <c r="C202" s="22">
        <f>-SIN(Wellpath!$L202) * COS(Wellpath!$L202)</f>
        <v>0</v>
      </c>
      <c r="D202" s="22">
        <f>TAN(Dip) * SIN(Wellpath!$L202) * COS(Wellpath!$L202) * SIN(Wellpath!$O202)</f>
        <v>0</v>
      </c>
      <c r="E202" s="20">
        <f>Model!$W$13*((drdp!B202+drdp!K202)*ASZ!$B202+(drdp!E202+drdp!N202)*ASZ!$C202+(drdp!H202+drdp!Q202)*ASZ!$D202)</f>
        <v>0</v>
      </c>
      <c r="F202" s="20">
        <f>Model!$W$13*((drdp!C202+drdp!L202)*ASZ!$B202+(drdp!F202+drdp!O202)*ASZ!$C202+(drdp!I202+drdp!R202)*ASZ!$D202)</f>
        <v>0</v>
      </c>
      <c r="G202" s="20">
        <f>Model!$W$13*((drdp!D202+drdp!M202)*ASZ!$B202+(drdp!G202+drdp!P202)*ASZ!$C202+(drdp!J202+drdp!S202)*ASZ!$D202)</f>
        <v>0</v>
      </c>
      <c r="H202" s="18">
        <f>Model!$W$13*((drdp!B202)*ASZ!$B202+(drdp!E202)*ASZ!$C202+(drdp!H202)*ASZ!$D202)</f>
        <v>0</v>
      </c>
      <c r="I202" s="18">
        <f>Model!$W$13*((drdp!C202)*ASZ!$B202+(drdp!F202)*ASZ!$C202+(drdp!I202)*ASZ!$D202)</f>
        <v>0</v>
      </c>
      <c r="J202" s="18">
        <f>Model!$W$13*((drdp!D202)*ASZ!$B202+(drdp!G202)*ASZ!$C202+(drdp!J202)*ASZ!$D202)</f>
        <v>0</v>
      </c>
      <c r="K202" s="21">
        <f>SUM(E$3:E201)+H202</f>
        <v>-0.15017682906866375</v>
      </c>
      <c r="L202" s="21">
        <f>SUM(F$3:F201)+I202</f>
        <v>-0.26558522740083079</v>
      </c>
      <c r="M202" s="21">
        <f>SUM(G$3:G201)+J202</f>
        <v>6.7257570872641725E-2</v>
      </c>
      <c r="N202" s="21"/>
      <c r="O202" s="21"/>
      <c r="P202" s="21"/>
      <c r="Q202" s="19">
        <f t="shared" si="19"/>
        <v>2.2553079989118652E-2</v>
      </c>
      <c r="R202" s="19">
        <f t="shared" si="20"/>
        <v>7.0535513013551002E-2</v>
      </c>
      <c r="S202" s="19">
        <f t="shared" si="21"/>
        <v>4.5235808396884248E-3</v>
      </c>
      <c r="T202" s="19">
        <f t="shared" si="22"/>
        <v>3.9884747298536756E-2</v>
      </c>
      <c r="U202" s="19">
        <f t="shared" si="23"/>
        <v>-1.0100528724514255E-2</v>
      </c>
      <c r="V202" s="19">
        <f t="shared" si="24"/>
        <v>-1.7862617254638048E-2</v>
      </c>
    </row>
    <row r="203" spans="1:22" x14ac:dyDescent="0.25">
      <c r="A203" s="26">
        <f>Wellpath!E203</f>
        <v>0</v>
      </c>
      <c r="B203" s="22">
        <v>0</v>
      </c>
      <c r="C203" s="22">
        <f>-SIN(Wellpath!$L203) * COS(Wellpath!$L203)</f>
        <v>0</v>
      </c>
      <c r="D203" s="22">
        <f>TAN(Dip) * SIN(Wellpath!$L203) * COS(Wellpath!$L203) * SIN(Wellpath!$O203)</f>
        <v>0</v>
      </c>
      <c r="E203" s="20">
        <f>Model!$W$13*((drdp!B203+drdp!K203)*ASZ!$B203+(drdp!E203+drdp!N203)*ASZ!$C203+(drdp!H203+drdp!Q203)*ASZ!$D203)</f>
        <v>0</v>
      </c>
      <c r="F203" s="20">
        <f>Model!$W$13*((drdp!C203+drdp!L203)*ASZ!$B203+(drdp!F203+drdp!O203)*ASZ!$C203+(drdp!I203+drdp!R203)*ASZ!$D203)</f>
        <v>0</v>
      </c>
      <c r="G203" s="20">
        <f>Model!$W$13*((drdp!D203+drdp!M203)*ASZ!$B203+(drdp!G203+drdp!P203)*ASZ!$C203+(drdp!J203+drdp!S203)*ASZ!$D203)</f>
        <v>0</v>
      </c>
      <c r="H203" s="18">
        <f>Model!$W$13*((drdp!B203)*ASZ!$B203+(drdp!E203)*ASZ!$C203+(drdp!H203)*ASZ!$D203)</f>
        <v>0</v>
      </c>
      <c r="I203" s="18">
        <f>Model!$W$13*((drdp!C203)*ASZ!$B203+(drdp!F203)*ASZ!$C203+(drdp!I203)*ASZ!$D203)</f>
        <v>0</v>
      </c>
      <c r="J203" s="18">
        <f>Model!$W$13*((drdp!D203)*ASZ!$B203+(drdp!G203)*ASZ!$C203+(drdp!J203)*ASZ!$D203)</f>
        <v>0</v>
      </c>
      <c r="K203" s="21">
        <f>SUM(E$3:E202)+H203</f>
        <v>-0.15017682906866375</v>
      </c>
      <c r="L203" s="21">
        <f>SUM(F$3:F202)+I203</f>
        <v>-0.26558522740083079</v>
      </c>
      <c r="M203" s="21">
        <f>SUM(G$3:G202)+J203</f>
        <v>6.7257570872641725E-2</v>
      </c>
      <c r="N203" s="21"/>
      <c r="O203" s="21"/>
      <c r="P203" s="21"/>
      <c r="Q203" s="19">
        <f t="shared" si="19"/>
        <v>2.2553079989118652E-2</v>
      </c>
      <c r="R203" s="19">
        <f t="shared" si="20"/>
        <v>7.0535513013551002E-2</v>
      </c>
      <c r="S203" s="19">
        <f t="shared" si="21"/>
        <v>4.5235808396884248E-3</v>
      </c>
      <c r="T203" s="19">
        <f t="shared" si="22"/>
        <v>3.9884747298536756E-2</v>
      </c>
      <c r="U203" s="19">
        <f t="shared" si="23"/>
        <v>-1.0100528724514255E-2</v>
      </c>
      <c r="V203" s="19">
        <f t="shared" si="24"/>
        <v>-1.7862617254638048E-2</v>
      </c>
    </row>
    <row r="204" spans="1:22" x14ac:dyDescent="0.25">
      <c r="A204" s="26">
        <f>Wellpath!E204</f>
        <v>0</v>
      </c>
      <c r="B204" s="22">
        <v>0</v>
      </c>
      <c r="C204" s="22">
        <f>-SIN(Wellpath!$L204) * COS(Wellpath!$L204)</f>
        <v>0</v>
      </c>
      <c r="D204" s="22">
        <f>TAN(Dip) * SIN(Wellpath!$L204) * COS(Wellpath!$L204) * SIN(Wellpath!$O204)</f>
        <v>0</v>
      </c>
      <c r="E204" s="20">
        <f>Model!$W$13*((drdp!B204+drdp!K204)*ASZ!$B204+(drdp!E204+drdp!N204)*ASZ!$C204+(drdp!H204+drdp!Q204)*ASZ!$D204)</f>
        <v>0</v>
      </c>
      <c r="F204" s="20">
        <f>Model!$W$13*((drdp!C204+drdp!L204)*ASZ!$B204+(drdp!F204+drdp!O204)*ASZ!$C204+(drdp!I204+drdp!R204)*ASZ!$D204)</f>
        <v>0</v>
      </c>
      <c r="G204" s="20">
        <f>Model!$W$13*((drdp!D204+drdp!M204)*ASZ!$B204+(drdp!G204+drdp!P204)*ASZ!$C204+(drdp!J204+drdp!S204)*ASZ!$D204)</f>
        <v>0</v>
      </c>
      <c r="H204" s="18">
        <f>Model!$W$13*((drdp!B204)*ASZ!$B204+(drdp!E204)*ASZ!$C204+(drdp!H204)*ASZ!$D204)</f>
        <v>0</v>
      </c>
      <c r="I204" s="18">
        <f>Model!$W$13*((drdp!C204)*ASZ!$B204+(drdp!F204)*ASZ!$C204+(drdp!I204)*ASZ!$D204)</f>
        <v>0</v>
      </c>
      <c r="J204" s="18">
        <f>Model!$W$13*((drdp!D204)*ASZ!$B204+(drdp!G204)*ASZ!$C204+(drdp!J204)*ASZ!$D204)</f>
        <v>0</v>
      </c>
      <c r="K204" s="21">
        <f>SUM(E$3:E203)+H204</f>
        <v>-0.15017682906866375</v>
      </c>
      <c r="L204" s="21">
        <f>SUM(F$3:F203)+I204</f>
        <v>-0.26558522740083079</v>
      </c>
      <c r="M204" s="21">
        <f>SUM(G$3:G203)+J204</f>
        <v>6.7257570872641725E-2</v>
      </c>
      <c r="N204" s="21"/>
      <c r="O204" s="21"/>
      <c r="P204" s="21"/>
      <c r="Q204" s="19">
        <f t="shared" si="19"/>
        <v>2.2553079989118652E-2</v>
      </c>
      <c r="R204" s="19">
        <f t="shared" si="20"/>
        <v>7.0535513013551002E-2</v>
      </c>
      <c r="S204" s="19">
        <f t="shared" si="21"/>
        <v>4.5235808396884248E-3</v>
      </c>
      <c r="T204" s="19">
        <f t="shared" si="22"/>
        <v>3.9884747298536756E-2</v>
      </c>
      <c r="U204" s="19">
        <f t="shared" si="23"/>
        <v>-1.0100528724514255E-2</v>
      </c>
      <c r="V204" s="19">
        <f t="shared" si="24"/>
        <v>-1.7862617254638048E-2</v>
      </c>
    </row>
    <row r="205" spans="1:22" x14ac:dyDescent="0.25">
      <c r="A205" s="26">
        <f>Wellpath!E205</f>
        <v>0</v>
      </c>
      <c r="B205" s="22">
        <v>0</v>
      </c>
      <c r="C205" s="22">
        <f>-SIN(Wellpath!$L205) * COS(Wellpath!$L205)</f>
        <v>0</v>
      </c>
      <c r="D205" s="22">
        <f>TAN(Dip) * SIN(Wellpath!$L205) * COS(Wellpath!$L205) * SIN(Wellpath!$O205)</f>
        <v>0</v>
      </c>
      <c r="E205" s="20">
        <f>Model!$W$13*((drdp!B205+drdp!K205)*ASZ!$B205+(drdp!E205+drdp!N205)*ASZ!$C205+(drdp!H205+drdp!Q205)*ASZ!$D205)</f>
        <v>0</v>
      </c>
      <c r="F205" s="20">
        <f>Model!$W$13*((drdp!C205+drdp!L205)*ASZ!$B205+(drdp!F205+drdp!O205)*ASZ!$C205+(drdp!I205+drdp!R205)*ASZ!$D205)</f>
        <v>0</v>
      </c>
      <c r="G205" s="20">
        <f>Model!$W$13*((drdp!D205+drdp!M205)*ASZ!$B205+(drdp!G205+drdp!P205)*ASZ!$C205+(drdp!J205+drdp!S205)*ASZ!$D205)</f>
        <v>0</v>
      </c>
      <c r="H205" s="18">
        <f>Model!$W$13*((drdp!B205)*ASZ!$B205+(drdp!E205)*ASZ!$C205+(drdp!H205)*ASZ!$D205)</f>
        <v>0</v>
      </c>
      <c r="I205" s="18">
        <f>Model!$W$13*((drdp!C205)*ASZ!$B205+(drdp!F205)*ASZ!$C205+(drdp!I205)*ASZ!$D205)</f>
        <v>0</v>
      </c>
      <c r="J205" s="18">
        <f>Model!$W$13*((drdp!D205)*ASZ!$B205+(drdp!G205)*ASZ!$C205+(drdp!J205)*ASZ!$D205)</f>
        <v>0</v>
      </c>
      <c r="K205" s="21">
        <f>SUM(E$3:E204)+H205</f>
        <v>-0.15017682906866375</v>
      </c>
      <c r="L205" s="21">
        <f>SUM(F$3:F204)+I205</f>
        <v>-0.26558522740083079</v>
      </c>
      <c r="M205" s="21">
        <f>SUM(G$3:G204)+J205</f>
        <v>6.7257570872641725E-2</v>
      </c>
      <c r="N205" s="21"/>
      <c r="O205" s="21"/>
      <c r="P205" s="21"/>
      <c r="Q205" s="19">
        <f t="shared" si="19"/>
        <v>2.2553079989118652E-2</v>
      </c>
      <c r="R205" s="19">
        <f t="shared" si="20"/>
        <v>7.0535513013551002E-2</v>
      </c>
      <c r="S205" s="19">
        <f t="shared" si="21"/>
        <v>4.5235808396884248E-3</v>
      </c>
      <c r="T205" s="19">
        <f t="shared" si="22"/>
        <v>3.9884747298536756E-2</v>
      </c>
      <c r="U205" s="19">
        <f t="shared" si="23"/>
        <v>-1.0100528724514255E-2</v>
      </c>
      <c r="V205" s="19">
        <f t="shared" si="24"/>
        <v>-1.7862617254638048E-2</v>
      </c>
    </row>
    <row r="206" spans="1:22" x14ac:dyDescent="0.25">
      <c r="A206" s="26">
        <f>Wellpath!E206</f>
        <v>0</v>
      </c>
      <c r="B206" s="22">
        <v>0</v>
      </c>
      <c r="C206" s="22">
        <f>-SIN(Wellpath!$L206) * COS(Wellpath!$L206)</f>
        <v>0</v>
      </c>
      <c r="D206" s="22">
        <f>TAN(Dip) * SIN(Wellpath!$L206) * COS(Wellpath!$L206) * SIN(Wellpath!$O206)</f>
        <v>0</v>
      </c>
      <c r="E206" s="20">
        <f>Model!$W$13*((drdp!B206+drdp!K206)*ASZ!$B206+(drdp!E206+drdp!N206)*ASZ!$C206+(drdp!H206+drdp!Q206)*ASZ!$D206)</f>
        <v>0</v>
      </c>
      <c r="F206" s="20">
        <f>Model!$W$13*((drdp!C206+drdp!L206)*ASZ!$B206+(drdp!F206+drdp!O206)*ASZ!$C206+(drdp!I206+drdp!R206)*ASZ!$D206)</f>
        <v>0</v>
      </c>
      <c r="G206" s="20">
        <f>Model!$W$13*((drdp!D206+drdp!M206)*ASZ!$B206+(drdp!G206+drdp!P206)*ASZ!$C206+(drdp!J206+drdp!S206)*ASZ!$D206)</f>
        <v>0</v>
      </c>
      <c r="H206" s="18">
        <f>Model!$W$13*((drdp!B206)*ASZ!$B206+(drdp!E206)*ASZ!$C206+(drdp!H206)*ASZ!$D206)</f>
        <v>0</v>
      </c>
      <c r="I206" s="18">
        <f>Model!$W$13*((drdp!C206)*ASZ!$B206+(drdp!F206)*ASZ!$C206+(drdp!I206)*ASZ!$D206)</f>
        <v>0</v>
      </c>
      <c r="J206" s="18">
        <f>Model!$W$13*((drdp!D206)*ASZ!$B206+(drdp!G206)*ASZ!$C206+(drdp!J206)*ASZ!$D206)</f>
        <v>0</v>
      </c>
      <c r="K206" s="21">
        <f>SUM(E$3:E205)+H206</f>
        <v>-0.15017682906866375</v>
      </c>
      <c r="L206" s="21">
        <f>SUM(F$3:F205)+I206</f>
        <v>-0.26558522740083079</v>
      </c>
      <c r="M206" s="21">
        <f>SUM(G$3:G205)+J206</f>
        <v>6.7257570872641725E-2</v>
      </c>
      <c r="N206" s="21"/>
      <c r="O206" s="21"/>
      <c r="P206" s="21"/>
      <c r="Q206" s="19">
        <f t="shared" si="19"/>
        <v>2.2553079989118652E-2</v>
      </c>
      <c r="R206" s="19">
        <f t="shared" si="20"/>
        <v>7.0535513013551002E-2</v>
      </c>
      <c r="S206" s="19">
        <f t="shared" si="21"/>
        <v>4.5235808396884248E-3</v>
      </c>
      <c r="T206" s="19">
        <f t="shared" si="22"/>
        <v>3.9884747298536756E-2</v>
      </c>
      <c r="U206" s="19">
        <f t="shared" si="23"/>
        <v>-1.0100528724514255E-2</v>
      </c>
      <c r="V206" s="19">
        <f t="shared" si="24"/>
        <v>-1.7862617254638048E-2</v>
      </c>
    </row>
    <row r="207" spans="1:22" x14ac:dyDescent="0.25">
      <c r="A207" s="26">
        <f>Wellpath!E207</f>
        <v>0</v>
      </c>
      <c r="B207" s="22">
        <v>0</v>
      </c>
      <c r="C207" s="22">
        <f>-SIN(Wellpath!$L207) * COS(Wellpath!$L207)</f>
        <v>0</v>
      </c>
      <c r="D207" s="22">
        <f>TAN(Dip) * SIN(Wellpath!$L207) * COS(Wellpath!$L207) * SIN(Wellpath!$O207)</f>
        <v>0</v>
      </c>
      <c r="E207" s="20">
        <f>Model!$W$13*((drdp!B207+drdp!K207)*ASZ!$B207+(drdp!E207+drdp!N207)*ASZ!$C207+(drdp!H207+drdp!Q207)*ASZ!$D207)</f>
        <v>0</v>
      </c>
      <c r="F207" s="20">
        <f>Model!$W$13*((drdp!C207+drdp!L207)*ASZ!$B207+(drdp!F207+drdp!O207)*ASZ!$C207+(drdp!I207+drdp!R207)*ASZ!$D207)</f>
        <v>0</v>
      </c>
      <c r="G207" s="20">
        <f>Model!$W$13*((drdp!D207+drdp!M207)*ASZ!$B207+(drdp!G207+drdp!P207)*ASZ!$C207+(drdp!J207+drdp!S207)*ASZ!$D207)</f>
        <v>0</v>
      </c>
      <c r="H207" s="18">
        <f>Model!$W$13*((drdp!B207)*ASZ!$B207+(drdp!E207)*ASZ!$C207+(drdp!H207)*ASZ!$D207)</f>
        <v>0</v>
      </c>
      <c r="I207" s="18">
        <f>Model!$W$13*((drdp!C207)*ASZ!$B207+(drdp!F207)*ASZ!$C207+(drdp!I207)*ASZ!$D207)</f>
        <v>0</v>
      </c>
      <c r="J207" s="18">
        <f>Model!$W$13*((drdp!D207)*ASZ!$B207+(drdp!G207)*ASZ!$C207+(drdp!J207)*ASZ!$D207)</f>
        <v>0</v>
      </c>
      <c r="K207" s="21">
        <f>SUM(E$3:E206)+H207</f>
        <v>-0.15017682906866375</v>
      </c>
      <c r="L207" s="21">
        <f>SUM(F$3:F206)+I207</f>
        <v>-0.26558522740083079</v>
      </c>
      <c r="M207" s="21">
        <f>SUM(G$3:G206)+J207</f>
        <v>6.7257570872641725E-2</v>
      </c>
      <c r="N207" s="21"/>
      <c r="O207" s="21"/>
      <c r="P207" s="21"/>
      <c r="Q207" s="19">
        <f t="shared" si="19"/>
        <v>2.2553079989118652E-2</v>
      </c>
      <c r="R207" s="19">
        <f t="shared" si="20"/>
        <v>7.0535513013551002E-2</v>
      </c>
      <c r="S207" s="19">
        <f t="shared" si="21"/>
        <v>4.5235808396884248E-3</v>
      </c>
      <c r="T207" s="19">
        <f t="shared" si="22"/>
        <v>3.9884747298536756E-2</v>
      </c>
      <c r="U207" s="19">
        <f t="shared" si="23"/>
        <v>-1.0100528724514255E-2</v>
      </c>
      <c r="V207" s="19">
        <f t="shared" si="24"/>
        <v>-1.7862617254638048E-2</v>
      </c>
    </row>
    <row r="208" spans="1:22" x14ac:dyDescent="0.25">
      <c r="A208" s="26">
        <f>Wellpath!E208</f>
        <v>0</v>
      </c>
      <c r="B208" s="22">
        <v>0</v>
      </c>
      <c r="C208" s="22">
        <f>-SIN(Wellpath!$L208) * COS(Wellpath!$L208)</f>
        <v>0</v>
      </c>
      <c r="D208" s="22">
        <f>TAN(Dip) * SIN(Wellpath!$L208) * COS(Wellpath!$L208) * SIN(Wellpath!$O208)</f>
        <v>0</v>
      </c>
      <c r="E208" s="20">
        <f>Model!$W$13*((drdp!B208+drdp!K208)*ASZ!$B208+(drdp!E208+drdp!N208)*ASZ!$C208+(drdp!H208+drdp!Q208)*ASZ!$D208)</f>
        <v>0</v>
      </c>
      <c r="F208" s="20">
        <f>Model!$W$13*((drdp!C208+drdp!L208)*ASZ!$B208+(drdp!F208+drdp!O208)*ASZ!$C208+(drdp!I208+drdp!R208)*ASZ!$D208)</f>
        <v>0</v>
      </c>
      <c r="G208" s="20">
        <f>Model!$W$13*((drdp!D208+drdp!M208)*ASZ!$B208+(drdp!G208+drdp!P208)*ASZ!$C208+(drdp!J208+drdp!S208)*ASZ!$D208)</f>
        <v>0</v>
      </c>
      <c r="H208" s="18">
        <f>Model!$W$13*((drdp!B208)*ASZ!$B208+(drdp!E208)*ASZ!$C208+(drdp!H208)*ASZ!$D208)</f>
        <v>0</v>
      </c>
      <c r="I208" s="18">
        <f>Model!$W$13*((drdp!C208)*ASZ!$B208+(drdp!F208)*ASZ!$C208+(drdp!I208)*ASZ!$D208)</f>
        <v>0</v>
      </c>
      <c r="J208" s="18">
        <f>Model!$W$13*((drdp!D208)*ASZ!$B208+(drdp!G208)*ASZ!$C208+(drdp!J208)*ASZ!$D208)</f>
        <v>0</v>
      </c>
      <c r="K208" s="21">
        <f>SUM(E$3:E207)+H208</f>
        <v>-0.15017682906866375</v>
      </c>
      <c r="L208" s="21">
        <f>SUM(F$3:F207)+I208</f>
        <v>-0.26558522740083079</v>
      </c>
      <c r="M208" s="21">
        <f>SUM(G$3:G207)+J208</f>
        <v>6.7257570872641725E-2</v>
      </c>
      <c r="N208" s="21"/>
      <c r="O208" s="21"/>
      <c r="P208" s="21"/>
      <c r="Q208" s="19">
        <f t="shared" si="19"/>
        <v>2.2553079989118652E-2</v>
      </c>
      <c r="R208" s="19">
        <f t="shared" si="20"/>
        <v>7.0535513013551002E-2</v>
      </c>
      <c r="S208" s="19">
        <f t="shared" si="21"/>
        <v>4.5235808396884248E-3</v>
      </c>
      <c r="T208" s="19">
        <f t="shared" si="22"/>
        <v>3.9884747298536756E-2</v>
      </c>
      <c r="U208" s="19">
        <f t="shared" si="23"/>
        <v>-1.0100528724514255E-2</v>
      </c>
      <c r="V208" s="19">
        <f t="shared" si="24"/>
        <v>-1.7862617254638048E-2</v>
      </c>
    </row>
    <row r="209" spans="1:22" x14ac:dyDescent="0.25">
      <c r="A209" s="26">
        <f>Wellpath!E209</f>
        <v>0</v>
      </c>
      <c r="B209" s="22">
        <v>0</v>
      </c>
      <c r="C209" s="22">
        <f>-SIN(Wellpath!$L209) * COS(Wellpath!$L209)</f>
        <v>0</v>
      </c>
      <c r="D209" s="22">
        <f>TAN(Dip) * SIN(Wellpath!$L209) * COS(Wellpath!$L209) * SIN(Wellpath!$O209)</f>
        <v>0</v>
      </c>
      <c r="E209" s="20">
        <f>Model!$W$13*((drdp!B209+drdp!K209)*ASZ!$B209+(drdp!E209+drdp!N209)*ASZ!$C209+(drdp!H209+drdp!Q209)*ASZ!$D209)</f>
        <v>0</v>
      </c>
      <c r="F209" s="20">
        <f>Model!$W$13*((drdp!C209+drdp!L209)*ASZ!$B209+(drdp!F209+drdp!O209)*ASZ!$C209+(drdp!I209+drdp!R209)*ASZ!$D209)</f>
        <v>0</v>
      </c>
      <c r="G209" s="20">
        <f>Model!$W$13*((drdp!D209+drdp!M209)*ASZ!$B209+(drdp!G209+drdp!P209)*ASZ!$C209+(drdp!J209+drdp!S209)*ASZ!$D209)</f>
        <v>0</v>
      </c>
      <c r="H209" s="18">
        <f>Model!$W$13*((drdp!B209)*ASZ!$B209+(drdp!E209)*ASZ!$C209+(drdp!H209)*ASZ!$D209)</f>
        <v>0</v>
      </c>
      <c r="I209" s="18">
        <f>Model!$W$13*((drdp!C209)*ASZ!$B209+(drdp!F209)*ASZ!$C209+(drdp!I209)*ASZ!$D209)</f>
        <v>0</v>
      </c>
      <c r="J209" s="18">
        <f>Model!$W$13*((drdp!D209)*ASZ!$B209+(drdp!G209)*ASZ!$C209+(drdp!J209)*ASZ!$D209)</f>
        <v>0</v>
      </c>
      <c r="K209" s="21">
        <f>SUM(E$3:E208)+H209</f>
        <v>-0.15017682906866375</v>
      </c>
      <c r="L209" s="21">
        <f>SUM(F$3:F208)+I209</f>
        <v>-0.26558522740083079</v>
      </c>
      <c r="M209" s="21">
        <f>SUM(G$3:G208)+J209</f>
        <v>6.7257570872641725E-2</v>
      </c>
      <c r="N209" s="21"/>
      <c r="O209" s="21"/>
      <c r="P209" s="21"/>
      <c r="Q209" s="19">
        <f t="shared" si="19"/>
        <v>2.2553079989118652E-2</v>
      </c>
      <c r="R209" s="19">
        <f t="shared" si="20"/>
        <v>7.0535513013551002E-2</v>
      </c>
      <c r="S209" s="19">
        <f t="shared" si="21"/>
        <v>4.5235808396884248E-3</v>
      </c>
      <c r="T209" s="19">
        <f t="shared" si="22"/>
        <v>3.9884747298536756E-2</v>
      </c>
      <c r="U209" s="19">
        <f t="shared" si="23"/>
        <v>-1.0100528724514255E-2</v>
      </c>
      <c r="V209" s="19">
        <f t="shared" si="24"/>
        <v>-1.7862617254638048E-2</v>
      </c>
    </row>
    <row r="210" spans="1:22" x14ac:dyDescent="0.25">
      <c r="A210" s="26">
        <f>Wellpath!E210</f>
        <v>0</v>
      </c>
      <c r="B210" s="22">
        <v>0</v>
      </c>
      <c r="C210" s="22">
        <f>-SIN(Wellpath!$L210) * COS(Wellpath!$L210)</f>
        <v>0</v>
      </c>
      <c r="D210" s="22">
        <f>TAN(Dip) * SIN(Wellpath!$L210) * COS(Wellpath!$L210) * SIN(Wellpath!$O210)</f>
        <v>0</v>
      </c>
      <c r="E210" s="20">
        <f>Model!$W$13*((drdp!B210+drdp!K210)*ASZ!$B210+(drdp!E210+drdp!N210)*ASZ!$C210+(drdp!H210+drdp!Q210)*ASZ!$D210)</f>
        <v>0</v>
      </c>
      <c r="F210" s="20">
        <f>Model!$W$13*((drdp!C210+drdp!L210)*ASZ!$B210+(drdp!F210+drdp!O210)*ASZ!$C210+(drdp!I210+drdp!R210)*ASZ!$D210)</f>
        <v>0</v>
      </c>
      <c r="G210" s="20">
        <f>Model!$W$13*((drdp!D210+drdp!M210)*ASZ!$B210+(drdp!G210+drdp!P210)*ASZ!$C210+(drdp!J210+drdp!S210)*ASZ!$D210)</f>
        <v>0</v>
      </c>
      <c r="H210" s="18">
        <f>Model!$W$13*((drdp!B210)*ASZ!$B210+(drdp!E210)*ASZ!$C210+(drdp!H210)*ASZ!$D210)</f>
        <v>0</v>
      </c>
      <c r="I210" s="18">
        <f>Model!$W$13*((drdp!C210)*ASZ!$B210+(drdp!F210)*ASZ!$C210+(drdp!I210)*ASZ!$D210)</f>
        <v>0</v>
      </c>
      <c r="J210" s="18">
        <f>Model!$W$13*((drdp!D210)*ASZ!$B210+(drdp!G210)*ASZ!$C210+(drdp!J210)*ASZ!$D210)</f>
        <v>0</v>
      </c>
      <c r="K210" s="21">
        <f>SUM(E$3:E209)+H210</f>
        <v>-0.15017682906866375</v>
      </c>
      <c r="L210" s="21">
        <f>SUM(F$3:F209)+I210</f>
        <v>-0.26558522740083079</v>
      </c>
      <c r="M210" s="21">
        <f>SUM(G$3:G209)+J210</f>
        <v>6.7257570872641725E-2</v>
      </c>
      <c r="N210" s="21"/>
      <c r="O210" s="21"/>
      <c r="P210" s="21"/>
      <c r="Q210" s="19">
        <f t="shared" si="19"/>
        <v>2.2553079989118652E-2</v>
      </c>
      <c r="R210" s="19">
        <f t="shared" si="20"/>
        <v>7.0535513013551002E-2</v>
      </c>
      <c r="S210" s="19">
        <f t="shared" si="21"/>
        <v>4.5235808396884248E-3</v>
      </c>
      <c r="T210" s="19">
        <f t="shared" si="22"/>
        <v>3.9884747298536756E-2</v>
      </c>
      <c r="U210" s="19">
        <f t="shared" si="23"/>
        <v>-1.0100528724514255E-2</v>
      </c>
      <c r="V210" s="19">
        <f t="shared" si="24"/>
        <v>-1.7862617254638048E-2</v>
      </c>
    </row>
    <row r="211" spans="1:22" x14ac:dyDescent="0.25">
      <c r="A211" s="26">
        <f>Wellpath!E211</f>
        <v>0</v>
      </c>
      <c r="B211" s="22">
        <v>0</v>
      </c>
      <c r="C211" s="22">
        <f>-SIN(Wellpath!$L211) * COS(Wellpath!$L211)</f>
        <v>0</v>
      </c>
      <c r="D211" s="22">
        <f>TAN(Dip) * SIN(Wellpath!$L211) * COS(Wellpath!$L211) * SIN(Wellpath!$O211)</f>
        <v>0</v>
      </c>
      <c r="E211" s="20">
        <f>Model!$W$13*((drdp!B211+drdp!K211)*ASZ!$B211+(drdp!E211+drdp!N211)*ASZ!$C211+(drdp!H211+drdp!Q211)*ASZ!$D211)</f>
        <v>0</v>
      </c>
      <c r="F211" s="20">
        <f>Model!$W$13*((drdp!C211+drdp!L211)*ASZ!$B211+(drdp!F211+drdp!O211)*ASZ!$C211+(drdp!I211+drdp!R211)*ASZ!$D211)</f>
        <v>0</v>
      </c>
      <c r="G211" s="20">
        <f>Model!$W$13*((drdp!D211+drdp!M211)*ASZ!$B211+(drdp!G211+drdp!P211)*ASZ!$C211+(drdp!J211+drdp!S211)*ASZ!$D211)</f>
        <v>0</v>
      </c>
      <c r="H211" s="18">
        <f>Model!$W$13*((drdp!B211)*ASZ!$B211+(drdp!E211)*ASZ!$C211+(drdp!H211)*ASZ!$D211)</f>
        <v>0</v>
      </c>
      <c r="I211" s="18">
        <f>Model!$W$13*((drdp!C211)*ASZ!$B211+(drdp!F211)*ASZ!$C211+(drdp!I211)*ASZ!$D211)</f>
        <v>0</v>
      </c>
      <c r="J211" s="18">
        <f>Model!$W$13*((drdp!D211)*ASZ!$B211+(drdp!G211)*ASZ!$C211+(drdp!J211)*ASZ!$D211)</f>
        <v>0</v>
      </c>
      <c r="K211" s="21">
        <f>SUM(E$3:E210)+H211</f>
        <v>-0.15017682906866375</v>
      </c>
      <c r="L211" s="21">
        <f>SUM(F$3:F210)+I211</f>
        <v>-0.26558522740083079</v>
      </c>
      <c r="M211" s="21">
        <f>SUM(G$3:G210)+J211</f>
        <v>6.7257570872641725E-2</v>
      </c>
      <c r="N211" s="21"/>
      <c r="O211" s="21"/>
      <c r="P211" s="21"/>
      <c r="Q211" s="19">
        <f t="shared" si="19"/>
        <v>2.2553079989118652E-2</v>
      </c>
      <c r="R211" s="19">
        <f t="shared" si="20"/>
        <v>7.0535513013551002E-2</v>
      </c>
      <c r="S211" s="19">
        <f t="shared" si="21"/>
        <v>4.5235808396884248E-3</v>
      </c>
      <c r="T211" s="19">
        <f t="shared" si="22"/>
        <v>3.9884747298536756E-2</v>
      </c>
      <c r="U211" s="19">
        <f t="shared" si="23"/>
        <v>-1.0100528724514255E-2</v>
      </c>
      <c r="V211" s="19">
        <f t="shared" si="24"/>
        <v>-1.7862617254638048E-2</v>
      </c>
    </row>
    <row r="212" spans="1:22" x14ac:dyDescent="0.25">
      <c r="A212" s="26">
        <f>Wellpath!E212</f>
        <v>0</v>
      </c>
      <c r="B212" s="22">
        <v>0</v>
      </c>
      <c r="C212" s="22">
        <f>-SIN(Wellpath!$L212) * COS(Wellpath!$L212)</f>
        <v>0</v>
      </c>
      <c r="D212" s="22">
        <f>TAN(Dip) * SIN(Wellpath!$L212) * COS(Wellpath!$L212) * SIN(Wellpath!$O212)</f>
        <v>0</v>
      </c>
      <c r="E212" s="20">
        <f>Model!$W$13*((drdp!B212+drdp!K212)*ASZ!$B212+(drdp!E212+drdp!N212)*ASZ!$C212+(drdp!H212+drdp!Q212)*ASZ!$D212)</f>
        <v>0</v>
      </c>
      <c r="F212" s="20">
        <f>Model!$W$13*((drdp!C212+drdp!L212)*ASZ!$B212+(drdp!F212+drdp!O212)*ASZ!$C212+(drdp!I212+drdp!R212)*ASZ!$D212)</f>
        <v>0</v>
      </c>
      <c r="G212" s="20">
        <f>Model!$W$13*((drdp!D212+drdp!M212)*ASZ!$B212+(drdp!G212+drdp!P212)*ASZ!$C212+(drdp!J212+drdp!S212)*ASZ!$D212)</f>
        <v>0</v>
      </c>
      <c r="H212" s="18">
        <f>Model!$W$13*((drdp!B212)*ASZ!$B212+(drdp!E212)*ASZ!$C212+(drdp!H212)*ASZ!$D212)</f>
        <v>0</v>
      </c>
      <c r="I212" s="18">
        <f>Model!$W$13*((drdp!C212)*ASZ!$B212+(drdp!F212)*ASZ!$C212+(drdp!I212)*ASZ!$D212)</f>
        <v>0</v>
      </c>
      <c r="J212" s="18">
        <f>Model!$W$13*((drdp!D212)*ASZ!$B212+(drdp!G212)*ASZ!$C212+(drdp!J212)*ASZ!$D212)</f>
        <v>0</v>
      </c>
      <c r="K212" s="21">
        <f>SUM(E$3:E211)+H212</f>
        <v>-0.15017682906866375</v>
      </c>
      <c r="L212" s="21">
        <f>SUM(F$3:F211)+I212</f>
        <v>-0.26558522740083079</v>
      </c>
      <c r="M212" s="21">
        <f>SUM(G$3:G211)+J212</f>
        <v>6.7257570872641725E-2</v>
      </c>
      <c r="N212" s="21"/>
      <c r="O212" s="21"/>
      <c r="P212" s="21"/>
      <c r="Q212" s="19">
        <f t="shared" si="19"/>
        <v>2.2553079989118652E-2</v>
      </c>
      <c r="R212" s="19">
        <f t="shared" si="20"/>
        <v>7.0535513013551002E-2</v>
      </c>
      <c r="S212" s="19">
        <f t="shared" si="21"/>
        <v>4.5235808396884248E-3</v>
      </c>
      <c r="T212" s="19">
        <f t="shared" si="22"/>
        <v>3.9884747298536756E-2</v>
      </c>
      <c r="U212" s="19">
        <f t="shared" si="23"/>
        <v>-1.0100528724514255E-2</v>
      </c>
      <c r="V212" s="19">
        <f t="shared" si="24"/>
        <v>-1.7862617254638048E-2</v>
      </c>
    </row>
    <row r="213" spans="1:22" x14ac:dyDescent="0.25">
      <c r="A213" s="26">
        <f>Wellpath!E213</f>
        <v>0</v>
      </c>
      <c r="B213" s="22">
        <v>0</v>
      </c>
      <c r="C213" s="22">
        <f>-SIN(Wellpath!$L213) * COS(Wellpath!$L213)</f>
        <v>0</v>
      </c>
      <c r="D213" s="22">
        <f>TAN(Dip) * SIN(Wellpath!$L213) * COS(Wellpath!$L213) * SIN(Wellpath!$O213)</f>
        <v>0</v>
      </c>
      <c r="E213" s="20">
        <f>Model!$W$13*((drdp!B213+drdp!K213)*ASZ!$B213+(drdp!E213+drdp!N213)*ASZ!$C213+(drdp!H213+drdp!Q213)*ASZ!$D213)</f>
        <v>0</v>
      </c>
      <c r="F213" s="20">
        <f>Model!$W$13*((drdp!C213+drdp!L213)*ASZ!$B213+(drdp!F213+drdp!O213)*ASZ!$C213+(drdp!I213+drdp!R213)*ASZ!$D213)</f>
        <v>0</v>
      </c>
      <c r="G213" s="20">
        <f>Model!$W$13*((drdp!D213+drdp!M213)*ASZ!$B213+(drdp!G213+drdp!P213)*ASZ!$C213+(drdp!J213+drdp!S213)*ASZ!$D213)</f>
        <v>0</v>
      </c>
      <c r="H213" s="18">
        <f>Model!$W$13*((drdp!B213)*ASZ!$B213+(drdp!E213)*ASZ!$C213+(drdp!H213)*ASZ!$D213)</f>
        <v>0</v>
      </c>
      <c r="I213" s="18">
        <f>Model!$W$13*((drdp!C213)*ASZ!$B213+(drdp!F213)*ASZ!$C213+(drdp!I213)*ASZ!$D213)</f>
        <v>0</v>
      </c>
      <c r="J213" s="18">
        <f>Model!$W$13*((drdp!D213)*ASZ!$B213+(drdp!G213)*ASZ!$C213+(drdp!J213)*ASZ!$D213)</f>
        <v>0</v>
      </c>
      <c r="K213" s="21">
        <f>SUM(E$3:E212)+H213</f>
        <v>-0.15017682906866375</v>
      </c>
      <c r="L213" s="21">
        <f>SUM(F$3:F212)+I213</f>
        <v>-0.26558522740083079</v>
      </c>
      <c r="M213" s="21">
        <f>SUM(G$3:G212)+J213</f>
        <v>6.7257570872641725E-2</v>
      </c>
      <c r="N213" s="21"/>
      <c r="O213" s="21"/>
      <c r="P213" s="21"/>
      <c r="Q213" s="19">
        <f t="shared" si="19"/>
        <v>2.2553079989118652E-2</v>
      </c>
      <c r="R213" s="19">
        <f t="shared" si="20"/>
        <v>7.0535513013551002E-2</v>
      </c>
      <c r="S213" s="19">
        <f t="shared" si="21"/>
        <v>4.5235808396884248E-3</v>
      </c>
      <c r="T213" s="19">
        <f t="shared" si="22"/>
        <v>3.9884747298536756E-2</v>
      </c>
      <c r="U213" s="19">
        <f t="shared" si="23"/>
        <v>-1.0100528724514255E-2</v>
      </c>
      <c r="V213" s="19">
        <f t="shared" si="24"/>
        <v>-1.7862617254638048E-2</v>
      </c>
    </row>
    <row r="214" spans="1:22" x14ac:dyDescent="0.25">
      <c r="A214" s="26">
        <f>Wellpath!E214</f>
        <v>0</v>
      </c>
      <c r="B214" s="22">
        <v>0</v>
      </c>
      <c r="C214" s="22">
        <f>-SIN(Wellpath!$L214) * COS(Wellpath!$L214)</f>
        <v>0</v>
      </c>
      <c r="D214" s="22">
        <f>TAN(Dip) * SIN(Wellpath!$L214) * COS(Wellpath!$L214) * SIN(Wellpath!$O214)</f>
        <v>0</v>
      </c>
      <c r="E214" s="20">
        <f>Model!$W$13*((drdp!B214+drdp!K214)*ASZ!$B214+(drdp!E214+drdp!N214)*ASZ!$C214+(drdp!H214+drdp!Q214)*ASZ!$D214)</f>
        <v>0</v>
      </c>
      <c r="F214" s="20">
        <f>Model!$W$13*((drdp!C214+drdp!L214)*ASZ!$B214+(drdp!F214+drdp!O214)*ASZ!$C214+(drdp!I214+drdp!R214)*ASZ!$D214)</f>
        <v>0</v>
      </c>
      <c r="G214" s="20">
        <f>Model!$W$13*((drdp!D214+drdp!M214)*ASZ!$B214+(drdp!G214+drdp!P214)*ASZ!$C214+(drdp!J214+drdp!S214)*ASZ!$D214)</f>
        <v>0</v>
      </c>
      <c r="H214" s="18">
        <f>Model!$W$13*((drdp!B214)*ASZ!$B214+(drdp!E214)*ASZ!$C214+(drdp!H214)*ASZ!$D214)</f>
        <v>0</v>
      </c>
      <c r="I214" s="18">
        <f>Model!$W$13*((drdp!C214)*ASZ!$B214+(drdp!F214)*ASZ!$C214+(drdp!I214)*ASZ!$D214)</f>
        <v>0</v>
      </c>
      <c r="J214" s="18">
        <f>Model!$W$13*((drdp!D214)*ASZ!$B214+(drdp!G214)*ASZ!$C214+(drdp!J214)*ASZ!$D214)</f>
        <v>0</v>
      </c>
      <c r="K214" s="21">
        <f>SUM(E$3:E213)+H214</f>
        <v>-0.15017682906866375</v>
      </c>
      <c r="L214" s="21">
        <f>SUM(F$3:F213)+I214</f>
        <v>-0.26558522740083079</v>
      </c>
      <c r="M214" s="21">
        <f>SUM(G$3:G213)+J214</f>
        <v>6.7257570872641725E-2</v>
      </c>
      <c r="N214" s="21"/>
      <c r="O214" s="21"/>
      <c r="P214" s="21"/>
      <c r="Q214" s="19">
        <f t="shared" si="19"/>
        <v>2.2553079989118652E-2</v>
      </c>
      <c r="R214" s="19">
        <f t="shared" si="20"/>
        <v>7.0535513013551002E-2</v>
      </c>
      <c r="S214" s="19">
        <f t="shared" si="21"/>
        <v>4.5235808396884248E-3</v>
      </c>
      <c r="T214" s="19">
        <f t="shared" si="22"/>
        <v>3.9884747298536756E-2</v>
      </c>
      <c r="U214" s="19">
        <f t="shared" si="23"/>
        <v>-1.0100528724514255E-2</v>
      </c>
      <c r="V214" s="19">
        <f t="shared" si="24"/>
        <v>-1.7862617254638048E-2</v>
      </c>
    </row>
    <row r="215" spans="1:22" x14ac:dyDescent="0.25">
      <c r="A215" s="26">
        <f>Wellpath!E215</f>
        <v>0</v>
      </c>
      <c r="B215" s="22">
        <v>0</v>
      </c>
      <c r="C215" s="22">
        <f>-SIN(Wellpath!$L215) * COS(Wellpath!$L215)</f>
        <v>0</v>
      </c>
      <c r="D215" s="22">
        <f>TAN(Dip) * SIN(Wellpath!$L215) * COS(Wellpath!$L215) * SIN(Wellpath!$O215)</f>
        <v>0</v>
      </c>
      <c r="E215" s="20">
        <f>Model!$W$13*((drdp!B215+drdp!K215)*ASZ!$B215+(drdp!E215+drdp!N215)*ASZ!$C215+(drdp!H215+drdp!Q215)*ASZ!$D215)</f>
        <v>0</v>
      </c>
      <c r="F215" s="20">
        <f>Model!$W$13*((drdp!C215+drdp!L215)*ASZ!$B215+(drdp!F215+drdp!O215)*ASZ!$C215+(drdp!I215+drdp!R215)*ASZ!$D215)</f>
        <v>0</v>
      </c>
      <c r="G215" s="20">
        <f>Model!$W$13*((drdp!D215+drdp!M215)*ASZ!$B215+(drdp!G215+drdp!P215)*ASZ!$C215+(drdp!J215+drdp!S215)*ASZ!$D215)</f>
        <v>0</v>
      </c>
      <c r="H215" s="18">
        <f>Model!$W$13*((drdp!B215)*ASZ!$B215+(drdp!E215)*ASZ!$C215+(drdp!H215)*ASZ!$D215)</f>
        <v>0</v>
      </c>
      <c r="I215" s="18">
        <f>Model!$W$13*((drdp!C215)*ASZ!$B215+(drdp!F215)*ASZ!$C215+(drdp!I215)*ASZ!$D215)</f>
        <v>0</v>
      </c>
      <c r="J215" s="18">
        <f>Model!$W$13*((drdp!D215)*ASZ!$B215+(drdp!G215)*ASZ!$C215+(drdp!J215)*ASZ!$D215)</f>
        <v>0</v>
      </c>
      <c r="K215" s="21">
        <f>SUM(E$3:E214)+H215</f>
        <v>-0.15017682906866375</v>
      </c>
      <c r="L215" s="21">
        <f>SUM(F$3:F214)+I215</f>
        <v>-0.26558522740083079</v>
      </c>
      <c r="M215" s="21">
        <f>SUM(G$3:G214)+J215</f>
        <v>6.7257570872641725E-2</v>
      </c>
      <c r="N215" s="21"/>
      <c r="O215" s="21"/>
      <c r="P215" s="21"/>
      <c r="Q215" s="19">
        <f t="shared" si="19"/>
        <v>2.2553079989118652E-2</v>
      </c>
      <c r="R215" s="19">
        <f t="shared" si="20"/>
        <v>7.0535513013551002E-2</v>
      </c>
      <c r="S215" s="19">
        <f t="shared" si="21"/>
        <v>4.5235808396884248E-3</v>
      </c>
      <c r="T215" s="19">
        <f t="shared" si="22"/>
        <v>3.9884747298536756E-2</v>
      </c>
      <c r="U215" s="19">
        <f t="shared" si="23"/>
        <v>-1.0100528724514255E-2</v>
      </c>
      <c r="V215" s="19">
        <f t="shared" si="24"/>
        <v>-1.7862617254638048E-2</v>
      </c>
    </row>
    <row r="216" spans="1:22" x14ac:dyDescent="0.25">
      <c r="A216" s="26">
        <f>Wellpath!E216</f>
        <v>0</v>
      </c>
      <c r="B216" s="22">
        <v>0</v>
      </c>
      <c r="C216" s="22">
        <f>-SIN(Wellpath!$L216) * COS(Wellpath!$L216)</f>
        <v>0</v>
      </c>
      <c r="D216" s="22">
        <f>TAN(Dip) * SIN(Wellpath!$L216) * COS(Wellpath!$L216) * SIN(Wellpath!$O216)</f>
        <v>0</v>
      </c>
      <c r="E216" s="20">
        <f>Model!$W$13*((drdp!B216+drdp!K216)*ASZ!$B216+(drdp!E216+drdp!N216)*ASZ!$C216+(drdp!H216+drdp!Q216)*ASZ!$D216)</f>
        <v>0</v>
      </c>
      <c r="F216" s="20">
        <f>Model!$W$13*((drdp!C216+drdp!L216)*ASZ!$B216+(drdp!F216+drdp!O216)*ASZ!$C216+(drdp!I216+drdp!R216)*ASZ!$D216)</f>
        <v>0</v>
      </c>
      <c r="G216" s="20">
        <f>Model!$W$13*((drdp!D216+drdp!M216)*ASZ!$B216+(drdp!G216+drdp!P216)*ASZ!$C216+(drdp!J216+drdp!S216)*ASZ!$D216)</f>
        <v>0</v>
      </c>
      <c r="H216" s="18">
        <f>Model!$W$13*((drdp!B216)*ASZ!$B216+(drdp!E216)*ASZ!$C216+(drdp!H216)*ASZ!$D216)</f>
        <v>0</v>
      </c>
      <c r="I216" s="18">
        <f>Model!$W$13*((drdp!C216)*ASZ!$B216+(drdp!F216)*ASZ!$C216+(drdp!I216)*ASZ!$D216)</f>
        <v>0</v>
      </c>
      <c r="J216" s="18">
        <f>Model!$W$13*((drdp!D216)*ASZ!$B216+(drdp!G216)*ASZ!$C216+(drdp!J216)*ASZ!$D216)</f>
        <v>0</v>
      </c>
      <c r="K216" s="21">
        <f>SUM(E$3:E215)+H216</f>
        <v>-0.15017682906866375</v>
      </c>
      <c r="L216" s="21">
        <f>SUM(F$3:F215)+I216</f>
        <v>-0.26558522740083079</v>
      </c>
      <c r="M216" s="21">
        <f>SUM(G$3:G215)+J216</f>
        <v>6.7257570872641725E-2</v>
      </c>
      <c r="N216" s="21"/>
      <c r="O216" s="21"/>
      <c r="P216" s="21"/>
      <c r="Q216" s="19">
        <f t="shared" si="19"/>
        <v>2.2553079989118652E-2</v>
      </c>
      <c r="R216" s="19">
        <f t="shared" si="20"/>
        <v>7.0535513013551002E-2</v>
      </c>
      <c r="S216" s="19">
        <f t="shared" si="21"/>
        <v>4.5235808396884248E-3</v>
      </c>
      <c r="T216" s="19">
        <f t="shared" si="22"/>
        <v>3.9884747298536756E-2</v>
      </c>
      <c r="U216" s="19">
        <f t="shared" si="23"/>
        <v>-1.0100528724514255E-2</v>
      </c>
      <c r="V216" s="19">
        <f t="shared" si="24"/>
        <v>-1.7862617254638048E-2</v>
      </c>
    </row>
    <row r="217" spans="1:22" x14ac:dyDescent="0.25">
      <c r="A217" s="26">
        <f>Wellpath!E217</f>
        <v>0</v>
      </c>
      <c r="B217" s="22">
        <v>0</v>
      </c>
      <c r="C217" s="22">
        <f>-SIN(Wellpath!$L217) * COS(Wellpath!$L217)</f>
        <v>0</v>
      </c>
      <c r="D217" s="22">
        <f>TAN(Dip) * SIN(Wellpath!$L217) * COS(Wellpath!$L217) * SIN(Wellpath!$O217)</f>
        <v>0</v>
      </c>
      <c r="E217" s="20">
        <f>Model!$W$13*((drdp!B217+drdp!K217)*ASZ!$B217+(drdp!E217+drdp!N217)*ASZ!$C217+(drdp!H217+drdp!Q217)*ASZ!$D217)</f>
        <v>0</v>
      </c>
      <c r="F217" s="20">
        <f>Model!$W$13*((drdp!C217+drdp!L217)*ASZ!$B217+(drdp!F217+drdp!O217)*ASZ!$C217+(drdp!I217+drdp!R217)*ASZ!$D217)</f>
        <v>0</v>
      </c>
      <c r="G217" s="20">
        <f>Model!$W$13*((drdp!D217+drdp!M217)*ASZ!$B217+(drdp!G217+drdp!P217)*ASZ!$C217+(drdp!J217+drdp!S217)*ASZ!$D217)</f>
        <v>0</v>
      </c>
      <c r="H217" s="18">
        <f>Model!$W$13*((drdp!B217)*ASZ!$B217+(drdp!E217)*ASZ!$C217+(drdp!H217)*ASZ!$D217)</f>
        <v>0</v>
      </c>
      <c r="I217" s="18">
        <f>Model!$W$13*((drdp!C217)*ASZ!$B217+(drdp!F217)*ASZ!$C217+(drdp!I217)*ASZ!$D217)</f>
        <v>0</v>
      </c>
      <c r="J217" s="18">
        <f>Model!$W$13*((drdp!D217)*ASZ!$B217+(drdp!G217)*ASZ!$C217+(drdp!J217)*ASZ!$D217)</f>
        <v>0</v>
      </c>
      <c r="K217" s="21">
        <f>SUM(E$3:E216)+H217</f>
        <v>-0.15017682906866375</v>
      </c>
      <c r="L217" s="21">
        <f>SUM(F$3:F216)+I217</f>
        <v>-0.26558522740083079</v>
      </c>
      <c r="M217" s="21">
        <f>SUM(G$3:G216)+J217</f>
        <v>6.7257570872641725E-2</v>
      </c>
      <c r="N217" s="21"/>
      <c r="O217" s="21"/>
      <c r="P217" s="21"/>
      <c r="Q217" s="19">
        <f t="shared" si="19"/>
        <v>2.2553079989118652E-2</v>
      </c>
      <c r="R217" s="19">
        <f t="shared" si="20"/>
        <v>7.0535513013551002E-2</v>
      </c>
      <c r="S217" s="19">
        <f t="shared" si="21"/>
        <v>4.5235808396884248E-3</v>
      </c>
      <c r="T217" s="19">
        <f t="shared" si="22"/>
        <v>3.9884747298536756E-2</v>
      </c>
      <c r="U217" s="19">
        <f t="shared" si="23"/>
        <v>-1.0100528724514255E-2</v>
      </c>
      <c r="V217" s="19">
        <f t="shared" si="24"/>
        <v>-1.7862617254638048E-2</v>
      </c>
    </row>
    <row r="218" spans="1:22" x14ac:dyDescent="0.25">
      <c r="A218" s="26">
        <f>Wellpath!E218</f>
        <v>0</v>
      </c>
      <c r="B218" s="22">
        <v>0</v>
      </c>
      <c r="C218" s="22">
        <f>-SIN(Wellpath!$L218) * COS(Wellpath!$L218)</f>
        <v>0</v>
      </c>
      <c r="D218" s="22">
        <f>TAN(Dip) * SIN(Wellpath!$L218) * COS(Wellpath!$L218) * SIN(Wellpath!$O218)</f>
        <v>0</v>
      </c>
      <c r="E218" s="20">
        <f>Model!$W$13*((drdp!B218+drdp!K218)*ASZ!$B218+(drdp!E218+drdp!N218)*ASZ!$C218+(drdp!H218+drdp!Q218)*ASZ!$D218)</f>
        <v>0</v>
      </c>
      <c r="F218" s="20">
        <f>Model!$W$13*((drdp!C218+drdp!L218)*ASZ!$B218+(drdp!F218+drdp!O218)*ASZ!$C218+(drdp!I218+drdp!R218)*ASZ!$D218)</f>
        <v>0</v>
      </c>
      <c r="G218" s="20">
        <f>Model!$W$13*((drdp!D218+drdp!M218)*ASZ!$B218+(drdp!G218+drdp!P218)*ASZ!$C218+(drdp!J218+drdp!S218)*ASZ!$D218)</f>
        <v>0</v>
      </c>
      <c r="H218" s="18">
        <f>Model!$W$13*((drdp!B218)*ASZ!$B218+(drdp!E218)*ASZ!$C218+(drdp!H218)*ASZ!$D218)</f>
        <v>0</v>
      </c>
      <c r="I218" s="18">
        <f>Model!$W$13*((drdp!C218)*ASZ!$B218+(drdp!F218)*ASZ!$C218+(drdp!I218)*ASZ!$D218)</f>
        <v>0</v>
      </c>
      <c r="J218" s="18">
        <f>Model!$W$13*((drdp!D218)*ASZ!$B218+(drdp!G218)*ASZ!$C218+(drdp!J218)*ASZ!$D218)</f>
        <v>0</v>
      </c>
      <c r="K218" s="21">
        <f>SUM(E$3:E217)+H218</f>
        <v>-0.15017682906866375</v>
      </c>
      <c r="L218" s="21">
        <f>SUM(F$3:F217)+I218</f>
        <v>-0.26558522740083079</v>
      </c>
      <c r="M218" s="21">
        <f>SUM(G$3:G217)+J218</f>
        <v>6.7257570872641725E-2</v>
      </c>
      <c r="N218" s="21"/>
      <c r="O218" s="21"/>
      <c r="P218" s="21"/>
      <c r="Q218" s="19">
        <f t="shared" si="19"/>
        <v>2.2553079989118652E-2</v>
      </c>
      <c r="R218" s="19">
        <f t="shared" si="20"/>
        <v>7.0535513013551002E-2</v>
      </c>
      <c r="S218" s="19">
        <f t="shared" si="21"/>
        <v>4.5235808396884248E-3</v>
      </c>
      <c r="T218" s="19">
        <f t="shared" si="22"/>
        <v>3.9884747298536756E-2</v>
      </c>
      <c r="U218" s="19">
        <f t="shared" si="23"/>
        <v>-1.0100528724514255E-2</v>
      </c>
      <c r="V218" s="19">
        <f t="shared" si="24"/>
        <v>-1.7862617254638048E-2</v>
      </c>
    </row>
    <row r="219" spans="1:22" x14ac:dyDescent="0.25">
      <c r="A219" s="26">
        <f>Wellpath!E219</f>
        <v>0</v>
      </c>
      <c r="B219" s="22">
        <v>0</v>
      </c>
      <c r="C219" s="22">
        <f>-SIN(Wellpath!$L219) * COS(Wellpath!$L219)</f>
        <v>0</v>
      </c>
      <c r="D219" s="22">
        <f>TAN(Dip) * SIN(Wellpath!$L219) * COS(Wellpath!$L219) * SIN(Wellpath!$O219)</f>
        <v>0</v>
      </c>
      <c r="E219" s="20">
        <f>Model!$W$13*((drdp!B219+drdp!K219)*ASZ!$B219+(drdp!E219+drdp!N219)*ASZ!$C219+(drdp!H219+drdp!Q219)*ASZ!$D219)</f>
        <v>0</v>
      </c>
      <c r="F219" s="20">
        <f>Model!$W$13*((drdp!C219+drdp!L219)*ASZ!$B219+(drdp!F219+drdp!O219)*ASZ!$C219+(drdp!I219+drdp!R219)*ASZ!$D219)</f>
        <v>0</v>
      </c>
      <c r="G219" s="20">
        <f>Model!$W$13*((drdp!D219+drdp!M219)*ASZ!$B219+(drdp!G219+drdp!P219)*ASZ!$C219+(drdp!J219+drdp!S219)*ASZ!$D219)</f>
        <v>0</v>
      </c>
      <c r="H219" s="18">
        <f>Model!$W$13*((drdp!B219)*ASZ!$B219+(drdp!E219)*ASZ!$C219+(drdp!H219)*ASZ!$D219)</f>
        <v>0</v>
      </c>
      <c r="I219" s="18">
        <f>Model!$W$13*((drdp!C219)*ASZ!$B219+(drdp!F219)*ASZ!$C219+(drdp!I219)*ASZ!$D219)</f>
        <v>0</v>
      </c>
      <c r="J219" s="18">
        <f>Model!$W$13*((drdp!D219)*ASZ!$B219+(drdp!G219)*ASZ!$C219+(drdp!J219)*ASZ!$D219)</f>
        <v>0</v>
      </c>
      <c r="K219" s="21">
        <f>SUM(E$3:E218)+H219</f>
        <v>-0.15017682906866375</v>
      </c>
      <c r="L219" s="21">
        <f>SUM(F$3:F218)+I219</f>
        <v>-0.26558522740083079</v>
      </c>
      <c r="M219" s="21">
        <f>SUM(G$3:G218)+J219</f>
        <v>6.7257570872641725E-2</v>
      </c>
      <c r="N219" s="21"/>
      <c r="O219" s="21"/>
      <c r="P219" s="21"/>
      <c r="Q219" s="19">
        <f t="shared" si="19"/>
        <v>2.2553079989118652E-2</v>
      </c>
      <c r="R219" s="19">
        <f t="shared" si="20"/>
        <v>7.0535513013551002E-2</v>
      </c>
      <c r="S219" s="19">
        <f t="shared" si="21"/>
        <v>4.5235808396884248E-3</v>
      </c>
      <c r="T219" s="19">
        <f t="shared" si="22"/>
        <v>3.9884747298536756E-2</v>
      </c>
      <c r="U219" s="19">
        <f t="shared" si="23"/>
        <v>-1.0100528724514255E-2</v>
      </c>
      <c r="V219" s="19">
        <f t="shared" si="24"/>
        <v>-1.7862617254638048E-2</v>
      </c>
    </row>
    <row r="220" spans="1:22" x14ac:dyDescent="0.25">
      <c r="A220" s="26">
        <f>Wellpath!E220</f>
        <v>0</v>
      </c>
      <c r="B220" s="22">
        <v>0</v>
      </c>
      <c r="C220" s="22">
        <f>-SIN(Wellpath!$L220) * COS(Wellpath!$L220)</f>
        <v>0</v>
      </c>
      <c r="D220" s="22">
        <f>TAN(Dip) * SIN(Wellpath!$L220) * COS(Wellpath!$L220) * SIN(Wellpath!$O220)</f>
        <v>0</v>
      </c>
      <c r="E220" s="20">
        <f>Model!$W$13*((drdp!B220+drdp!K220)*ASZ!$B220+(drdp!E220+drdp!N220)*ASZ!$C220+(drdp!H220+drdp!Q220)*ASZ!$D220)</f>
        <v>0</v>
      </c>
      <c r="F220" s="20">
        <f>Model!$W$13*((drdp!C220+drdp!L220)*ASZ!$B220+(drdp!F220+drdp!O220)*ASZ!$C220+(drdp!I220+drdp!R220)*ASZ!$D220)</f>
        <v>0</v>
      </c>
      <c r="G220" s="20">
        <f>Model!$W$13*((drdp!D220+drdp!M220)*ASZ!$B220+(drdp!G220+drdp!P220)*ASZ!$C220+(drdp!J220+drdp!S220)*ASZ!$D220)</f>
        <v>0</v>
      </c>
      <c r="H220" s="18">
        <f>Model!$W$13*((drdp!B220)*ASZ!$B220+(drdp!E220)*ASZ!$C220+(drdp!H220)*ASZ!$D220)</f>
        <v>0</v>
      </c>
      <c r="I220" s="18">
        <f>Model!$W$13*((drdp!C220)*ASZ!$B220+(drdp!F220)*ASZ!$C220+(drdp!I220)*ASZ!$D220)</f>
        <v>0</v>
      </c>
      <c r="J220" s="18">
        <f>Model!$W$13*((drdp!D220)*ASZ!$B220+(drdp!G220)*ASZ!$C220+(drdp!J220)*ASZ!$D220)</f>
        <v>0</v>
      </c>
      <c r="K220" s="21">
        <f>SUM(E$3:E219)+H220</f>
        <v>-0.15017682906866375</v>
      </c>
      <c r="L220" s="21">
        <f>SUM(F$3:F219)+I220</f>
        <v>-0.26558522740083079</v>
      </c>
      <c r="M220" s="21">
        <f>SUM(G$3:G219)+J220</f>
        <v>6.7257570872641725E-2</v>
      </c>
      <c r="N220" s="21"/>
      <c r="O220" s="21"/>
      <c r="P220" s="21"/>
      <c r="Q220" s="19">
        <f t="shared" si="19"/>
        <v>2.2553079989118652E-2</v>
      </c>
      <c r="R220" s="19">
        <f t="shared" si="20"/>
        <v>7.0535513013551002E-2</v>
      </c>
      <c r="S220" s="19">
        <f t="shared" si="21"/>
        <v>4.5235808396884248E-3</v>
      </c>
      <c r="T220" s="19">
        <f t="shared" si="22"/>
        <v>3.9884747298536756E-2</v>
      </c>
      <c r="U220" s="19">
        <f t="shared" si="23"/>
        <v>-1.0100528724514255E-2</v>
      </c>
      <c r="V220" s="19">
        <f t="shared" si="24"/>
        <v>-1.7862617254638048E-2</v>
      </c>
    </row>
    <row r="221" spans="1:22" x14ac:dyDescent="0.25">
      <c r="A221" s="26">
        <f>Wellpath!E221</f>
        <v>0</v>
      </c>
      <c r="B221" s="22">
        <v>0</v>
      </c>
      <c r="C221" s="22">
        <f>-SIN(Wellpath!$L221) * COS(Wellpath!$L221)</f>
        <v>0</v>
      </c>
      <c r="D221" s="22">
        <f>TAN(Dip) * SIN(Wellpath!$L221) * COS(Wellpath!$L221) * SIN(Wellpath!$O221)</f>
        <v>0</v>
      </c>
      <c r="E221" s="20">
        <f>Model!$W$13*((drdp!B221+drdp!K221)*ASZ!$B221+(drdp!E221+drdp!N221)*ASZ!$C221+(drdp!H221+drdp!Q221)*ASZ!$D221)</f>
        <v>0</v>
      </c>
      <c r="F221" s="20">
        <f>Model!$W$13*((drdp!C221+drdp!L221)*ASZ!$B221+(drdp!F221+drdp!O221)*ASZ!$C221+(drdp!I221+drdp!R221)*ASZ!$D221)</f>
        <v>0</v>
      </c>
      <c r="G221" s="20">
        <f>Model!$W$13*((drdp!D221+drdp!M221)*ASZ!$B221+(drdp!G221+drdp!P221)*ASZ!$C221+(drdp!J221+drdp!S221)*ASZ!$D221)</f>
        <v>0</v>
      </c>
      <c r="H221" s="18">
        <f>Model!$W$13*((drdp!B221)*ASZ!$B221+(drdp!E221)*ASZ!$C221+(drdp!H221)*ASZ!$D221)</f>
        <v>0</v>
      </c>
      <c r="I221" s="18">
        <f>Model!$W$13*((drdp!C221)*ASZ!$B221+(drdp!F221)*ASZ!$C221+(drdp!I221)*ASZ!$D221)</f>
        <v>0</v>
      </c>
      <c r="J221" s="18">
        <f>Model!$W$13*((drdp!D221)*ASZ!$B221+(drdp!G221)*ASZ!$C221+(drdp!J221)*ASZ!$D221)</f>
        <v>0</v>
      </c>
      <c r="K221" s="21">
        <f>SUM(E$3:E220)+H221</f>
        <v>-0.15017682906866375</v>
      </c>
      <c r="L221" s="21">
        <f>SUM(F$3:F220)+I221</f>
        <v>-0.26558522740083079</v>
      </c>
      <c r="M221" s="21">
        <f>SUM(G$3:G220)+J221</f>
        <v>6.7257570872641725E-2</v>
      </c>
      <c r="N221" s="21"/>
      <c r="O221" s="21"/>
      <c r="P221" s="21"/>
      <c r="Q221" s="19">
        <f t="shared" si="19"/>
        <v>2.2553079989118652E-2</v>
      </c>
      <c r="R221" s="19">
        <f t="shared" si="20"/>
        <v>7.0535513013551002E-2</v>
      </c>
      <c r="S221" s="19">
        <f t="shared" si="21"/>
        <v>4.5235808396884248E-3</v>
      </c>
      <c r="T221" s="19">
        <f t="shared" si="22"/>
        <v>3.9884747298536756E-2</v>
      </c>
      <c r="U221" s="19">
        <f t="shared" si="23"/>
        <v>-1.0100528724514255E-2</v>
      </c>
      <c r="V221" s="19">
        <f t="shared" si="24"/>
        <v>-1.7862617254638048E-2</v>
      </c>
    </row>
    <row r="222" spans="1:22" x14ac:dyDescent="0.25">
      <c r="A222" s="26">
        <f>Wellpath!E222</f>
        <v>0</v>
      </c>
      <c r="B222" s="22">
        <v>0</v>
      </c>
      <c r="C222" s="22">
        <f>-SIN(Wellpath!$L222) * COS(Wellpath!$L222)</f>
        <v>0</v>
      </c>
      <c r="D222" s="22">
        <f>TAN(Dip) * SIN(Wellpath!$L222) * COS(Wellpath!$L222) * SIN(Wellpath!$O222)</f>
        <v>0</v>
      </c>
      <c r="E222" s="20">
        <f>Model!$W$13*((drdp!B222+drdp!K222)*ASZ!$B222+(drdp!E222+drdp!N222)*ASZ!$C222+(drdp!H222+drdp!Q222)*ASZ!$D222)</f>
        <v>0</v>
      </c>
      <c r="F222" s="20">
        <f>Model!$W$13*((drdp!C222+drdp!L222)*ASZ!$B222+(drdp!F222+drdp!O222)*ASZ!$C222+(drdp!I222+drdp!R222)*ASZ!$D222)</f>
        <v>0</v>
      </c>
      <c r="G222" s="20">
        <f>Model!$W$13*((drdp!D222+drdp!M222)*ASZ!$B222+(drdp!G222+drdp!P222)*ASZ!$C222+(drdp!J222+drdp!S222)*ASZ!$D222)</f>
        <v>0</v>
      </c>
      <c r="H222" s="18">
        <f>Model!$W$13*((drdp!B222)*ASZ!$B222+(drdp!E222)*ASZ!$C222+(drdp!H222)*ASZ!$D222)</f>
        <v>0</v>
      </c>
      <c r="I222" s="18">
        <f>Model!$W$13*((drdp!C222)*ASZ!$B222+(drdp!F222)*ASZ!$C222+(drdp!I222)*ASZ!$D222)</f>
        <v>0</v>
      </c>
      <c r="J222" s="18">
        <f>Model!$W$13*((drdp!D222)*ASZ!$B222+(drdp!G222)*ASZ!$C222+(drdp!J222)*ASZ!$D222)</f>
        <v>0</v>
      </c>
      <c r="K222" s="21">
        <f>SUM(E$3:E221)+H222</f>
        <v>-0.15017682906866375</v>
      </c>
      <c r="L222" s="21">
        <f>SUM(F$3:F221)+I222</f>
        <v>-0.26558522740083079</v>
      </c>
      <c r="M222" s="21">
        <f>SUM(G$3:G221)+J222</f>
        <v>6.7257570872641725E-2</v>
      </c>
      <c r="N222" s="21"/>
      <c r="O222" s="21"/>
      <c r="P222" s="21"/>
      <c r="Q222" s="19">
        <f t="shared" si="19"/>
        <v>2.2553079989118652E-2</v>
      </c>
      <c r="R222" s="19">
        <f t="shared" si="20"/>
        <v>7.0535513013551002E-2</v>
      </c>
      <c r="S222" s="19">
        <f t="shared" si="21"/>
        <v>4.5235808396884248E-3</v>
      </c>
      <c r="T222" s="19">
        <f t="shared" si="22"/>
        <v>3.9884747298536756E-2</v>
      </c>
      <c r="U222" s="19">
        <f t="shared" si="23"/>
        <v>-1.0100528724514255E-2</v>
      </c>
      <c r="V222" s="19">
        <f t="shared" si="24"/>
        <v>-1.7862617254638048E-2</v>
      </c>
    </row>
    <row r="223" spans="1:22" x14ac:dyDescent="0.25">
      <c r="A223" s="26">
        <f>Wellpath!E223</f>
        <v>0</v>
      </c>
      <c r="B223" s="22">
        <v>0</v>
      </c>
      <c r="C223" s="22">
        <f>-SIN(Wellpath!$L223) * COS(Wellpath!$L223)</f>
        <v>0</v>
      </c>
      <c r="D223" s="22">
        <f>TAN(Dip) * SIN(Wellpath!$L223) * COS(Wellpath!$L223) * SIN(Wellpath!$O223)</f>
        <v>0</v>
      </c>
      <c r="E223" s="20">
        <f>Model!$W$13*((drdp!B223+drdp!K223)*ASZ!$B223+(drdp!E223+drdp!N223)*ASZ!$C223+(drdp!H223+drdp!Q223)*ASZ!$D223)</f>
        <v>0</v>
      </c>
      <c r="F223" s="20">
        <f>Model!$W$13*((drdp!C223+drdp!L223)*ASZ!$B223+(drdp!F223+drdp!O223)*ASZ!$C223+(drdp!I223+drdp!R223)*ASZ!$D223)</f>
        <v>0</v>
      </c>
      <c r="G223" s="20">
        <f>Model!$W$13*((drdp!D223+drdp!M223)*ASZ!$B223+(drdp!G223+drdp!P223)*ASZ!$C223+(drdp!J223+drdp!S223)*ASZ!$D223)</f>
        <v>0</v>
      </c>
      <c r="H223" s="18">
        <f>Model!$W$13*((drdp!B223)*ASZ!$B223+(drdp!E223)*ASZ!$C223+(drdp!H223)*ASZ!$D223)</f>
        <v>0</v>
      </c>
      <c r="I223" s="18">
        <f>Model!$W$13*((drdp!C223)*ASZ!$B223+(drdp!F223)*ASZ!$C223+(drdp!I223)*ASZ!$D223)</f>
        <v>0</v>
      </c>
      <c r="J223" s="18">
        <f>Model!$W$13*((drdp!D223)*ASZ!$B223+(drdp!G223)*ASZ!$C223+(drdp!J223)*ASZ!$D223)</f>
        <v>0</v>
      </c>
      <c r="K223" s="21">
        <f>SUM(E$3:E222)+H223</f>
        <v>-0.15017682906866375</v>
      </c>
      <c r="L223" s="21">
        <f>SUM(F$3:F222)+I223</f>
        <v>-0.26558522740083079</v>
      </c>
      <c r="M223" s="21">
        <f>SUM(G$3:G222)+J223</f>
        <v>6.7257570872641725E-2</v>
      </c>
      <c r="N223" s="21"/>
      <c r="O223" s="21"/>
      <c r="P223" s="21"/>
      <c r="Q223" s="19">
        <f t="shared" si="19"/>
        <v>2.2553079989118652E-2</v>
      </c>
      <c r="R223" s="19">
        <f t="shared" si="20"/>
        <v>7.0535513013551002E-2</v>
      </c>
      <c r="S223" s="19">
        <f t="shared" si="21"/>
        <v>4.5235808396884248E-3</v>
      </c>
      <c r="T223" s="19">
        <f t="shared" si="22"/>
        <v>3.9884747298536756E-2</v>
      </c>
      <c r="U223" s="19">
        <f t="shared" si="23"/>
        <v>-1.0100528724514255E-2</v>
      </c>
      <c r="V223" s="19">
        <f t="shared" si="24"/>
        <v>-1.7862617254638048E-2</v>
      </c>
    </row>
    <row r="224" spans="1:22" x14ac:dyDescent="0.25">
      <c r="A224" s="26">
        <f>Wellpath!E224</f>
        <v>0</v>
      </c>
      <c r="B224" s="22">
        <v>0</v>
      </c>
      <c r="C224" s="22">
        <f>-SIN(Wellpath!$L224) * COS(Wellpath!$L224)</f>
        <v>0</v>
      </c>
      <c r="D224" s="22">
        <f>TAN(Dip) * SIN(Wellpath!$L224) * COS(Wellpath!$L224) * SIN(Wellpath!$O224)</f>
        <v>0</v>
      </c>
      <c r="E224" s="20">
        <f>Model!$W$13*((drdp!B224+drdp!K224)*ASZ!$B224+(drdp!E224+drdp!N224)*ASZ!$C224+(drdp!H224+drdp!Q224)*ASZ!$D224)</f>
        <v>0</v>
      </c>
      <c r="F224" s="20">
        <f>Model!$W$13*((drdp!C224+drdp!L224)*ASZ!$B224+(drdp!F224+drdp!O224)*ASZ!$C224+(drdp!I224+drdp!R224)*ASZ!$D224)</f>
        <v>0</v>
      </c>
      <c r="G224" s="20">
        <f>Model!$W$13*((drdp!D224+drdp!M224)*ASZ!$B224+(drdp!G224+drdp!P224)*ASZ!$C224+(drdp!J224+drdp!S224)*ASZ!$D224)</f>
        <v>0</v>
      </c>
      <c r="H224" s="18">
        <f>Model!$W$13*((drdp!B224)*ASZ!$B224+(drdp!E224)*ASZ!$C224+(drdp!H224)*ASZ!$D224)</f>
        <v>0</v>
      </c>
      <c r="I224" s="18">
        <f>Model!$W$13*((drdp!C224)*ASZ!$B224+(drdp!F224)*ASZ!$C224+(drdp!I224)*ASZ!$D224)</f>
        <v>0</v>
      </c>
      <c r="J224" s="18">
        <f>Model!$W$13*((drdp!D224)*ASZ!$B224+(drdp!G224)*ASZ!$C224+(drdp!J224)*ASZ!$D224)</f>
        <v>0</v>
      </c>
      <c r="K224" s="21">
        <f>SUM(E$3:E223)+H224</f>
        <v>-0.15017682906866375</v>
      </c>
      <c r="L224" s="21">
        <f>SUM(F$3:F223)+I224</f>
        <v>-0.26558522740083079</v>
      </c>
      <c r="M224" s="21">
        <f>SUM(G$3:G223)+J224</f>
        <v>6.7257570872641725E-2</v>
      </c>
      <c r="N224" s="21"/>
      <c r="O224" s="21"/>
      <c r="P224" s="21"/>
      <c r="Q224" s="19">
        <f t="shared" si="19"/>
        <v>2.2553079989118652E-2</v>
      </c>
      <c r="R224" s="19">
        <f t="shared" si="20"/>
        <v>7.0535513013551002E-2</v>
      </c>
      <c r="S224" s="19">
        <f t="shared" si="21"/>
        <v>4.5235808396884248E-3</v>
      </c>
      <c r="T224" s="19">
        <f t="shared" si="22"/>
        <v>3.9884747298536756E-2</v>
      </c>
      <c r="U224" s="19">
        <f t="shared" si="23"/>
        <v>-1.0100528724514255E-2</v>
      </c>
      <c r="V224" s="19">
        <f t="shared" si="24"/>
        <v>-1.7862617254638048E-2</v>
      </c>
    </row>
    <row r="225" spans="1:22" x14ac:dyDescent="0.25">
      <c r="A225" s="26">
        <f>Wellpath!E225</f>
        <v>0</v>
      </c>
      <c r="B225" s="22">
        <v>0</v>
      </c>
      <c r="C225" s="22">
        <f>-SIN(Wellpath!$L225) * COS(Wellpath!$L225)</f>
        <v>0</v>
      </c>
      <c r="D225" s="22">
        <f>TAN(Dip) * SIN(Wellpath!$L225) * COS(Wellpath!$L225) * SIN(Wellpath!$O225)</f>
        <v>0</v>
      </c>
      <c r="E225" s="20">
        <f>Model!$W$13*((drdp!B225+drdp!K225)*ASZ!$B225+(drdp!E225+drdp!N225)*ASZ!$C225+(drdp!H225+drdp!Q225)*ASZ!$D225)</f>
        <v>0</v>
      </c>
      <c r="F225" s="20">
        <f>Model!$W$13*((drdp!C225+drdp!L225)*ASZ!$B225+(drdp!F225+drdp!O225)*ASZ!$C225+(drdp!I225+drdp!R225)*ASZ!$D225)</f>
        <v>0</v>
      </c>
      <c r="G225" s="20">
        <f>Model!$W$13*((drdp!D225+drdp!M225)*ASZ!$B225+(drdp!G225+drdp!P225)*ASZ!$C225+(drdp!J225+drdp!S225)*ASZ!$D225)</f>
        <v>0</v>
      </c>
      <c r="H225" s="18">
        <f>Model!$W$13*((drdp!B225)*ASZ!$B225+(drdp!E225)*ASZ!$C225+(drdp!H225)*ASZ!$D225)</f>
        <v>0</v>
      </c>
      <c r="I225" s="18">
        <f>Model!$W$13*((drdp!C225)*ASZ!$B225+(drdp!F225)*ASZ!$C225+(drdp!I225)*ASZ!$D225)</f>
        <v>0</v>
      </c>
      <c r="J225" s="18">
        <f>Model!$W$13*((drdp!D225)*ASZ!$B225+(drdp!G225)*ASZ!$C225+(drdp!J225)*ASZ!$D225)</f>
        <v>0</v>
      </c>
      <c r="K225" s="21">
        <f>SUM(E$3:E224)+H225</f>
        <v>-0.15017682906866375</v>
      </c>
      <c r="L225" s="21">
        <f>SUM(F$3:F224)+I225</f>
        <v>-0.26558522740083079</v>
      </c>
      <c r="M225" s="21">
        <f>SUM(G$3:G224)+J225</f>
        <v>6.7257570872641725E-2</v>
      </c>
      <c r="N225" s="21"/>
      <c r="O225" s="21"/>
      <c r="P225" s="21"/>
      <c r="Q225" s="19">
        <f t="shared" si="19"/>
        <v>2.2553079989118652E-2</v>
      </c>
      <c r="R225" s="19">
        <f t="shared" si="20"/>
        <v>7.0535513013551002E-2</v>
      </c>
      <c r="S225" s="19">
        <f t="shared" si="21"/>
        <v>4.5235808396884248E-3</v>
      </c>
      <c r="T225" s="19">
        <f t="shared" si="22"/>
        <v>3.9884747298536756E-2</v>
      </c>
      <c r="U225" s="19">
        <f t="shared" si="23"/>
        <v>-1.0100528724514255E-2</v>
      </c>
      <c r="V225" s="19">
        <f t="shared" si="24"/>
        <v>-1.7862617254638048E-2</v>
      </c>
    </row>
    <row r="226" spans="1:22" x14ac:dyDescent="0.25">
      <c r="A226" s="26">
        <f>Wellpath!E226</f>
        <v>0</v>
      </c>
      <c r="B226" s="22">
        <v>0</v>
      </c>
      <c r="C226" s="22">
        <f>-SIN(Wellpath!$L226) * COS(Wellpath!$L226)</f>
        <v>0</v>
      </c>
      <c r="D226" s="22">
        <f>TAN(Dip) * SIN(Wellpath!$L226) * COS(Wellpath!$L226) * SIN(Wellpath!$O226)</f>
        <v>0</v>
      </c>
      <c r="E226" s="20">
        <f>Model!$W$13*((drdp!B226+drdp!K226)*ASZ!$B226+(drdp!E226+drdp!N226)*ASZ!$C226+(drdp!H226+drdp!Q226)*ASZ!$D226)</f>
        <v>0</v>
      </c>
      <c r="F226" s="20">
        <f>Model!$W$13*((drdp!C226+drdp!L226)*ASZ!$B226+(drdp!F226+drdp!O226)*ASZ!$C226+(drdp!I226+drdp!R226)*ASZ!$D226)</f>
        <v>0</v>
      </c>
      <c r="G226" s="20">
        <f>Model!$W$13*((drdp!D226+drdp!M226)*ASZ!$B226+(drdp!G226+drdp!P226)*ASZ!$C226+(drdp!J226+drdp!S226)*ASZ!$D226)</f>
        <v>0</v>
      </c>
      <c r="H226" s="18">
        <f>Model!$W$13*((drdp!B226)*ASZ!$B226+(drdp!E226)*ASZ!$C226+(drdp!H226)*ASZ!$D226)</f>
        <v>0</v>
      </c>
      <c r="I226" s="18">
        <f>Model!$W$13*((drdp!C226)*ASZ!$B226+(drdp!F226)*ASZ!$C226+(drdp!I226)*ASZ!$D226)</f>
        <v>0</v>
      </c>
      <c r="J226" s="18">
        <f>Model!$W$13*((drdp!D226)*ASZ!$B226+(drdp!G226)*ASZ!$C226+(drdp!J226)*ASZ!$D226)</f>
        <v>0</v>
      </c>
      <c r="K226" s="21">
        <f>SUM(E$3:E225)+H226</f>
        <v>-0.15017682906866375</v>
      </c>
      <c r="L226" s="21">
        <f>SUM(F$3:F225)+I226</f>
        <v>-0.26558522740083079</v>
      </c>
      <c r="M226" s="21">
        <f>SUM(G$3:G225)+J226</f>
        <v>6.7257570872641725E-2</v>
      </c>
      <c r="N226" s="21"/>
      <c r="O226" s="21"/>
      <c r="P226" s="21"/>
      <c r="Q226" s="19">
        <f t="shared" si="19"/>
        <v>2.2553079989118652E-2</v>
      </c>
      <c r="R226" s="19">
        <f t="shared" si="20"/>
        <v>7.0535513013551002E-2</v>
      </c>
      <c r="S226" s="19">
        <f t="shared" si="21"/>
        <v>4.5235808396884248E-3</v>
      </c>
      <c r="T226" s="19">
        <f t="shared" si="22"/>
        <v>3.9884747298536756E-2</v>
      </c>
      <c r="U226" s="19">
        <f t="shared" si="23"/>
        <v>-1.0100528724514255E-2</v>
      </c>
      <c r="V226" s="19">
        <f t="shared" si="24"/>
        <v>-1.7862617254638048E-2</v>
      </c>
    </row>
    <row r="227" spans="1:22" x14ac:dyDescent="0.25">
      <c r="A227" s="26">
        <f>Wellpath!E227</f>
        <v>0</v>
      </c>
      <c r="B227" s="22">
        <v>0</v>
      </c>
      <c r="C227" s="22">
        <f>-SIN(Wellpath!$L227) * COS(Wellpath!$L227)</f>
        <v>0</v>
      </c>
      <c r="D227" s="22">
        <f>TAN(Dip) * SIN(Wellpath!$L227) * COS(Wellpath!$L227) * SIN(Wellpath!$O227)</f>
        <v>0</v>
      </c>
      <c r="E227" s="20">
        <f>Model!$W$13*((drdp!B227+drdp!K227)*ASZ!$B227+(drdp!E227+drdp!N227)*ASZ!$C227+(drdp!H227+drdp!Q227)*ASZ!$D227)</f>
        <v>0</v>
      </c>
      <c r="F227" s="20">
        <f>Model!$W$13*((drdp!C227+drdp!L227)*ASZ!$B227+(drdp!F227+drdp!O227)*ASZ!$C227+(drdp!I227+drdp!R227)*ASZ!$D227)</f>
        <v>0</v>
      </c>
      <c r="G227" s="20">
        <f>Model!$W$13*((drdp!D227+drdp!M227)*ASZ!$B227+(drdp!G227+drdp!P227)*ASZ!$C227+(drdp!J227+drdp!S227)*ASZ!$D227)</f>
        <v>0</v>
      </c>
      <c r="H227" s="18">
        <f>Model!$W$13*((drdp!B227)*ASZ!$B227+(drdp!E227)*ASZ!$C227+(drdp!H227)*ASZ!$D227)</f>
        <v>0</v>
      </c>
      <c r="I227" s="18">
        <f>Model!$W$13*((drdp!C227)*ASZ!$B227+(drdp!F227)*ASZ!$C227+(drdp!I227)*ASZ!$D227)</f>
        <v>0</v>
      </c>
      <c r="J227" s="18">
        <f>Model!$W$13*((drdp!D227)*ASZ!$B227+(drdp!G227)*ASZ!$C227+(drdp!J227)*ASZ!$D227)</f>
        <v>0</v>
      </c>
      <c r="K227" s="21">
        <f>SUM(E$3:E226)+H227</f>
        <v>-0.15017682906866375</v>
      </c>
      <c r="L227" s="21">
        <f>SUM(F$3:F226)+I227</f>
        <v>-0.26558522740083079</v>
      </c>
      <c r="M227" s="21">
        <f>SUM(G$3:G226)+J227</f>
        <v>6.7257570872641725E-2</v>
      </c>
      <c r="N227" s="21"/>
      <c r="O227" s="21"/>
      <c r="P227" s="21"/>
      <c r="Q227" s="19">
        <f t="shared" si="19"/>
        <v>2.2553079989118652E-2</v>
      </c>
      <c r="R227" s="19">
        <f t="shared" si="20"/>
        <v>7.0535513013551002E-2</v>
      </c>
      <c r="S227" s="19">
        <f t="shared" si="21"/>
        <v>4.5235808396884248E-3</v>
      </c>
      <c r="T227" s="19">
        <f t="shared" si="22"/>
        <v>3.9884747298536756E-2</v>
      </c>
      <c r="U227" s="19">
        <f t="shared" si="23"/>
        <v>-1.0100528724514255E-2</v>
      </c>
      <c r="V227" s="19">
        <f t="shared" si="24"/>
        <v>-1.7862617254638048E-2</v>
      </c>
    </row>
    <row r="228" spans="1:22" x14ac:dyDescent="0.25">
      <c r="A228" s="26">
        <f>Wellpath!E228</f>
        <v>0</v>
      </c>
      <c r="B228" s="22">
        <v>0</v>
      </c>
      <c r="C228" s="22">
        <f>-SIN(Wellpath!$L228) * COS(Wellpath!$L228)</f>
        <v>0</v>
      </c>
      <c r="D228" s="22">
        <f>TAN(Dip) * SIN(Wellpath!$L228) * COS(Wellpath!$L228) * SIN(Wellpath!$O228)</f>
        <v>0</v>
      </c>
      <c r="E228" s="20">
        <f>Model!$W$13*((drdp!B228+drdp!K228)*ASZ!$B228+(drdp!E228+drdp!N228)*ASZ!$C228+(drdp!H228+drdp!Q228)*ASZ!$D228)</f>
        <v>0</v>
      </c>
      <c r="F228" s="20">
        <f>Model!$W$13*((drdp!C228+drdp!L228)*ASZ!$B228+(drdp!F228+drdp!O228)*ASZ!$C228+(drdp!I228+drdp!R228)*ASZ!$D228)</f>
        <v>0</v>
      </c>
      <c r="G228" s="20">
        <f>Model!$W$13*((drdp!D228+drdp!M228)*ASZ!$B228+(drdp!G228+drdp!P228)*ASZ!$C228+(drdp!J228+drdp!S228)*ASZ!$D228)</f>
        <v>0</v>
      </c>
      <c r="H228" s="18">
        <f>Model!$W$13*((drdp!B228)*ASZ!$B228+(drdp!E228)*ASZ!$C228+(drdp!H228)*ASZ!$D228)</f>
        <v>0</v>
      </c>
      <c r="I228" s="18">
        <f>Model!$W$13*((drdp!C228)*ASZ!$B228+(drdp!F228)*ASZ!$C228+(drdp!I228)*ASZ!$D228)</f>
        <v>0</v>
      </c>
      <c r="J228" s="18">
        <f>Model!$W$13*((drdp!D228)*ASZ!$B228+(drdp!G228)*ASZ!$C228+(drdp!J228)*ASZ!$D228)</f>
        <v>0</v>
      </c>
      <c r="K228" s="21">
        <f>SUM(E$3:E227)+H228</f>
        <v>-0.15017682906866375</v>
      </c>
      <c r="L228" s="21">
        <f>SUM(F$3:F227)+I228</f>
        <v>-0.26558522740083079</v>
      </c>
      <c r="M228" s="21">
        <f>SUM(G$3:G227)+J228</f>
        <v>6.7257570872641725E-2</v>
      </c>
      <c r="N228" s="21"/>
      <c r="O228" s="21"/>
      <c r="P228" s="21"/>
      <c r="Q228" s="19">
        <f t="shared" si="19"/>
        <v>2.2553079989118652E-2</v>
      </c>
      <c r="R228" s="19">
        <f t="shared" si="20"/>
        <v>7.0535513013551002E-2</v>
      </c>
      <c r="S228" s="19">
        <f t="shared" si="21"/>
        <v>4.5235808396884248E-3</v>
      </c>
      <c r="T228" s="19">
        <f t="shared" si="22"/>
        <v>3.9884747298536756E-2</v>
      </c>
      <c r="U228" s="19">
        <f t="shared" si="23"/>
        <v>-1.0100528724514255E-2</v>
      </c>
      <c r="V228" s="19">
        <f t="shared" si="24"/>
        <v>-1.7862617254638048E-2</v>
      </c>
    </row>
    <row r="229" spans="1:22" x14ac:dyDescent="0.25">
      <c r="A229" s="26">
        <f>Wellpath!E229</f>
        <v>0</v>
      </c>
      <c r="B229" s="22">
        <v>0</v>
      </c>
      <c r="C229" s="22">
        <f>-SIN(Wellpath!$L229) * COS(Wellpath!$L229)</f>
        <v>0</v>
      </c>
      <c r="D229" s="22">
        <f>TAN(Dip) * SIN(Wellpath!$L229) * COS(Wellpath!$L229) * SIN(Wellpath!$O229)</f>
        <v>0</v>
      </c>
      <c r="E229" s="20">
        <f>Model!$W$13*((drdp!B229+drdp!K229)*ASZ!$B229+(drdp!E229+drdp!N229)*ASZ!$C229+(drdp!H229+drdp!Q229)*ASZ!$D229)</f>
        <v>0</v>
      </c>
      <c r="F229" s="20">
        <f>Model!$W$13*((drdp!C229+drdp!L229)*ASZ!$B229+(drdp!F229+drdp!O229)*ASZ!$C229+(drdp!I229+drdp!R229)*ASZ!$D229)</f>
        <v>0</v>
      </c>
      <c r="G229" s="20">
        <f>Model!$W$13*((drdp!D229+drdp!M229)*ASZ!$B229+(drdp!G229+drdp!P229)*ASZ!$C229+(drdp!J229+drdp!S229)*ASZ!$D229)</f>
        <v>0</v>
      </c>
      <c r="H229" s="18">
        <f>Model!$W$13*((drdp!B229)*ASZ!$B229+(drdp!E229)*ASZ!$C229+(drdp!H229)*ASZ!$D229)</f>
        <v>0</v>
      </c>
      <c r="I229" s="18">
        <f>Model!$W$13*((drdp!C229)*ASZ!$B229+(drdp!F229)*ASZ!$C229+(drdp!I229)*ASZ!$D229)</f>
        <v>0</v>
      </c>
      <c r="J229" s="18">
        <f>Model!$W$13*((drdp!D229)*ASZ!$B229+(drdp!G229)*ASZ!$C229+(drdp!J229)*ASZ!$D229)</f>
        <v>0</v>
      </c>
      <c r="K229" s="21">
        <f>SUM(E$3:E228)+H229</f>
        <v>-0.15017682906866375</v>
      </c>
      <c r="L229" s="21">
        <f>SUM(F$3:F228)+I229</f>
        <v>-0.26558522740083079</v>
      </c>
      <c r="M229" s="21">
        <f>SUM(G$3:G228)+J229</f>
        <v>6.7257570872641725E-2</v>
      </c>
      <c r="N229" s="21"/>
      <c r="O229" s="21"/>
      <c r="P229" s="21"/>
      <c r="Q229" s="19">
        <f t="shared" si="19"/>
        <v>2.2553079989118652E-2</v>
      </c>
      <c r="R229" s="19">
        <f t="shared" si="20"/>
        <v>7.0535513013551002E-2</v>
      </c>
      <c r="S229" s="19">
        <f t="shared" si="21"/>
        <v>4.5235808396884248E-3</v>
      </c>
      <c r="T229" s="19">
        <f t="shared" si="22"/>
        <v>3.9884747298536756E-2</v>
      </c>
      <c r="U229" s="19">
        <f t="shared" si="23"/>
        <v>-1.0100528724514255E-2</v>
      </c>
      <c r="V229" s="19">
        <f t="shared" si="24"/>
        <v>-1.7862617254638048E-2</v>
      </c>
    </row>
    <row r="230" spans="1:22" x14ac:dyDescent="0.25">
      <c r="A230" s="26">
        <f>Wellpath!E230</f>
        <v>0</v>
      </c>
      <c r="B230" s="22">
        <v>0</v>
      </c>
      <c r="C230" s="22">
        <f>-SIN(Wellpath!$L230) * COS(Wellpath!$L230)</f>
        <v>0</v>
      </c>
      <c r="D230" s="22">
        <f>TAN(Dip) * SIN(Wellpath!$L230) * COS(Wellpath!$L230) * SIN(Wellpath!$O230)</f>
        <v>0</v>
      </c>
      <c r="E230" s="20">
        <f>Model!$W$13*((drdp!B230+drdp!K230)*ASZ!$B230+(drdp!E230+drdp!N230)*ASZ!$C230+(drdp!H230+drdp!Q230)*ASZ!$D230)</f>
        <v>0</v>
      </c>
      <c r="F230" s="20">
        <f>Model!$W$13*((drdp!C230+drdp!L230)*ASZ!$B230+(drdp!F230+drdp!O230)*ASZ!$C230+(drdp!I230+drdp!R230)*ASZ!$D230)</f>
        <v>0</v>
      </c>
      <c r="G230" s="20">
        <f>Model!$W$13*((drdp!D230+drdp!M230)*ASZ!$B230+(drdp!G230+drdp!P230)*ASZ!$C230+(drdp!J230+drdp!S230)*ASZ!$D230)</f>
        <v>0</v>
      </c>
      <c r="H230" s="18">
        <f>Model!$W$13*((drdp!B230)*ASZ!$B230+(drdp!E230)*ASZ!$C230+(drdp!H230)*ASZ!$D230)</f>
        <v>0</v>
      </c>
      <c r="I230" s="18">
        <f>Model!$W$13*((drdp!C230)*ASZ!$B230+(drdp!F230)*ASZ!$C230+(drdp!I230)*ASZ!$D230)</f>
        <v>0</v>
      </c>
      <c r="J230" s="18">
        <f>Model!$W$13*((drdp!D230)*ASZ!$B230+(drdp!G230)*ASZ!$C230+(drdp!J230)*ASZ!$D230)</f>
        <v>0</v>
      </c>
      <c r="K230" s="21">
        <f>SUM(E$3:E229)+H230</f>
        <v>-0.15017682906866375</v>
      </c>
      <c r="L230" s="21">
        <f>SUM(F$3:F229)+I230</f>
        <v>-0.26558522740083079</v>
      </c>
      <c r="M230" s="21">
        <f>SUM(G$3:G229)+J230</f>
        <v>6.7257570872641725E-2</v>
      </c>
      <c r="N230" s="21"/>
      <c r="O230" s="21"/>
      <c r="P230" s="21"/>
      <c r="Q230" s="19">
        <f t="shared" si="19"/>
        <v>2.2553079989118652E-2</v>
      </c>
      <c r="R230" s="19">
        <f t="shared" si="20"/>
        <v>7.0535513013551002E-2</v>
      </c>
      <c r="S230" s="19">
        <f t="shared" si="21"/>
        <v>4.5235808396884248E-3</v>
      </c>
      <c r="T230" s="19">
        <f t="shared" si="22"/>
        <v>3.9884747298536756E-2</v>
      </c>
      <c r="U230" s="19">
        <f t="shared" si="23"/>
        <v>-1.0100528724514255E-2</v>
      </c>
      <c r="V230" s="19">
        <f t="shared" si="24"/>
        <v>-1.7862617254638048E-2</v>
      </c>
    </row>
    <row r="231" spans="1:22" x14ac:dyDescent="0.25">
      <c r="A231" s="26">
        <f>Wellpath!E231</f>
        <v>0</v>
      </c>
      <c r="B231" s="22">
        <v>0</v>
      </c>
      <c r="C231" s="22">
        <f>-SIN(Wellpath!$L231) * COS(Wellpath!$L231)</f>
        <v>0</v>
      </c>
      <c r="D231" s="22">
        <f>TAN(Dip) * SIN(Wellpath!$L231) * COS(Wellpath!$L231) * SIN(Wellpath!$O231)</f>
        <v>0</v>
      </c>
      <c r="E231" s="20">
        <f>Model!$W$13*((drdp!B231+drdp!K231)*ASZ!$B231+(drdp!E231+drdp!N231)*ASZ!$C231+(drdp!H231+drdp!Q231)*ASZ!$D231)</f>
        <v>0</v>
      </c>
      <c r="F231" s="20">
        <f>Model!$W$13*((drdp!C231+drdp!L231)*ASZ!$B231+(drdp!F231+drdp!O231)*ASZ!$C231+(drdp!I231+drdp!R231)*ASZ!$D231)</f>
        <v>0</v>
      </c>
      <c r="G231" s="20">
        <f>Model!$W$13*((drdp!D231+drdp!M231)*ASZ!$B231+(drdp!G231+drdp!P231)*ASZ!$C231+(drdp!J231+drdp!S231)*ASZ!$D231)</f>
        <v>0</v>
      </c>
      <c r="H231" s="18">
        <f>Model!$W$13*((drdp!B231)*ASZ!$B231+(drdp!E231)*ASZ!$C231+(drdp!H231)*ASZ!$D231)</f>
        <v>0</v>
      </c>
      <c r="I231" s="18">
        <f>Model!$W$13*((drdp!C231)*ASZ!$B231+(drdp!F231)*ASZ!$C231+(drdp!I231)*ASZ!$D231)</f>
        <v>0</v>
      </c>
      <c r="J231" s="18">
        <f>Model!$W$13*((drdp!D231)*ASZ!$B231+(drdp!G231)*ASZ!$C231+(drdp!J231)*ASZ!$D231)</f>
        <v>0</v>
      </c>
      <c r="K231" s="21">
        <f>SUM(E$3:E230)+H231</f>
        <v>-0.15017682906866375</v>
      </c>
      <c r="L231" s="21">
        <f>SUM(F$3:F230)+I231</f>
        <v>-0.26558522740083079</v>
      </c>
      <c r="M231" s="21">
        <f>SUM(G$3:G230)+J231</f>
        <v>6.7257570872641725E-2</v>
      </c>
      <c r="N231" s="21"/>
      <c r="O231" s="21"/>
      <c r="P231" s="21"/>
      <c r="Q231" s="19">
        <f t="shared" si="19"/>
        <v>2.2553079989118652E-2</v>
      </c>
      <c r="R231" s="19">
        <f t="shared" si="20"/>
        <v>7.0535513013551002E-2</v>
      </c>
      <c r="S231" s="19">
        <f t="shared" si="21"/>
        <v>4.5235808396884248E-3</v>
      </c>
      <c r="T231" s="19">
        <f t="shared" si="22"/>
        <v>3.9884747298536756E-2</v>
      </c>
      <c r="U231" s="19">
        <f t="shared" si="23"/>
        <v>-1.0100528724514255E-2</v>
      </c>
      <c r="V231" s="19">
        <f t="shared" si="24"/>
        <v>-1.7862617254638048E-2</v>
      </c>
    </row>
    <row r="232" spans="1:22" x14ac:dyDescent="0.25">
      <c r="A232" s="26">
        <f>Wellpath!E232</f>
        <v>0</v>
      </c>
      <c r="B232" s="22">
        <v>0</v>
      </c>
      <c r="C232" s="22">
        <f>-SIN(Wellpath!$L232) * COS(Wellpath!$L232)</f>
        <v>0</v>
      </c>
      <c r="D232" s="22">
        <f>TAN(Dip) * SIN(Wellpath!$L232) * COS(Wellpath!$L232) * SIN(Wellpath!$O232)</f>
        <v>0</v>
      </c>
      <c r="E232" s="20">
        <f>Model!$W$13*((drdp!B232+drdp!K232)*ASZ!$B232+(drdp!E232+drdp!N232)*ASZ!$C232+(drdp!H232+drdp!Q232)*ASZ!$D232)</f>
        <v>0</v>
      </c>
      <c r="F232" s="20">
        <f>Model!$W$13*((drdp!C232+drdp!L232)*ASZ!$B232+(drdp!F232+drdp!O232)*ASZ!$C232+(drdp!I232+drdp!R232)*ASZ!$D232)</f>
        <v>0</v>
      </c>
      <c r="G232" s="20">
        <f>Model!$W$13*((drdp!D232+drdp!M232)*ASZ!$B232+(drdp!G232+drdp!P232)*ASZ!$C232+(drdp!J232+drdp!S232)*ASZ!$D232)</f>
        <v>0</v>
      </c>
      <c r="H232" s="18">
        <f>Model!$W$13*((drdp!B232)*ASZ!$B232+(drdp!E232)*ASZ!$C232+(drdp!H232)*ASZ!$D232)</f>
        <v>0</v>
      </c>
      <c r="I232" s="18">
        <f>Model!$W$13*((drdp!C232)*ASZ!$B232+(drdp!F232)*ASZ!$C232+(drdp!I232)*ASZ!$D232)</f>
        <v>0</v>
      </c>
      <c r="J232" s="18">
        <f>Model!$W$13*((drdp!D232)*ASZ!$B232+(drdp!G232)*ASZ!$C232+(drdp!J232)*ASZ!$D232)</f>
        <v>0</v>
      </c>
      <c r="K232" s="21">
        <f>SUM(E$3:E231)+H232</f>
        <v>-0.15017682906866375</v>
      </c>
      <c r="L232" s="21">
        <f>SUM(F$3:F231)+I232</f>
        <v>-0.26558522740083079</v>
      </c>
      <c r="M232" s="21">
        <f>SUM(G$3:G231)+J232</f>
        <v>6.7257570872641725E-2</v>
      </c>
      <c r="N232" s="21"/>
      <c r="O232" s="21"/>
      <c r="P232" s="21"/>
      <c r="Q232" s="19">
        <f t="shared" si="19"/>
        <v>2.2553079989118652E-2</v>
      </c>
      <c r="R232" s="19">
        <f t="shared" si="20"/>
        <v>7.0535513013551002E-2</v>
      </c>
      <c r="S232" s="19">
        <f t="shared" si="21"/>
        <v>4.5235808396884248E-3</v>
      </c>
      <c r="T232" s="19">
        <f t="shared" si="22"/>
        <v>3.9884747298536756E-2</v>
      </c>
      <c r="U232" s="19">
        <f t="shared" si="23"/>
        <v>-1.0100528724514255E-2</v>
      </c>
      <c r="V232" s="19">
        <f t="shared" si="24"/>
        <v>-1.7862617254638048E-2</v>
      </c>
    </row>
    <row r="233" spans="1:22" x14ac:dyDescent="0.25">
      <c r="A233" s="26">
        <f>Wellpath!E233</f>
        <v>0</v>
      </c>
      <c r="B233" s="22">
        <v>0</v>
      </c>
      <c r="C233" s="22">
        <f>-SIN(Wellpath!$L233) * COS(Wellpath!$L233)</f>
        <v>0</v>
      </c>
      <c r="D233" s="22">
        <f>TAN(Dip) * SIN(Wellpath!$L233) * COS(Wellpath!$L233) * SIN(Wellpath!$O233)</f>
        <v>0</v>
      </c>
      <c r="E233" s="20">
        <f>Model!$W$13*((drdp!B233+drdp!K233)*ASZ!$B233+(drdp!E233+drdp!N233)*ASZ!$C233+(drdp!H233+drdp!Q233)*ASZ!$D233)</f>
        <v>0</v>
      </c>
      <c r="F233" s="20">
        <f>Model!$W$13*((drdp!C233+drdp!L233)*ASZ!$B233+(drdp!F233+drdp!O233)*ASZ!$C233+(drdp!I233+drdp!R233)*ASZ!$D233)</f>
        <v>0</v>
      </c>
      <c r="G233" s="20">
        <f>Model!$W$13*((drdp!D233+drdp!M233)*ASZ!$B233+(drdp!G233+drdp!P233)*ASZ!$C233+(drdp!J233+drdp!S233)*ASZ!$D233)</f>
        <v>0</v>
      </c>
      <c r="H233" s="18">
        <f>Model!$W$13*((drdp!B233)*ASZ!$B233+(drdp!E233)*ASZ!$C233+(drdp!H233)*ASZ!$D233)</f>
        <v>0</v>
      </c>
      <c r="I233" s="18">
        <f>Model!$W$13*((drdp!C233)*ASZ!$B233+(drdp!F233)*ASZ!$C233+(drdp!I233)*ASZ!$D233)</f>
        <v>0</v>
      </c>
      <c r="J233" s="18">
        <f>Model!$W$13*((drdp!D233)*ASZ!$B233+(drdp!G233)*ASZ!$C233+(drdp!J233)*ASZ!$D233)</f>
        <v>0</v>
      </c>
      <c r="K233" s="21">
        <f>SUM(E$3:E232)+H233</f>
        <v>-0.15017682906866375</v>
      </c>
      <c r="L233" s="21">
        <f>SUM(F$3:F232)+I233</f>
        <v>-0.26558522740083079</v>
      </c>
      <c r="M233" s="21">
        <f>SUM(G$3:G232)+J233</f>
        <v>6.7257570872641725E-2</v>
      </c>
      <c r="N233" s="21"/>
      <c r="O233" s="21"/>
      <c r="P233" s="21"/>
      <c r="Q233" s="19">
        <f t="shared" si="19"/>
        <v>2.2553079989118652E-2</v>
      </c>
      <c r="R233" s="19">
        <f t="shared" si="20"/>
        <v>7.0535513013551002E-2</v>
      </c>
      <c r="S233" s="19">
        <f t="shared" si="21"/>
        <v>4.5235808396884248E-3</v>
      </c>
      <c r="T233" s="19">
        <f t="shared" si="22"/>
        <v>3.9884747298536756E-2</v>
      </c>
      <c r="U233" s="19">
        <f t="shared" si="23"/>
        <v>-1.0100528724514255E-2</v>
      </c>
      <c r="V233" s="19">
        <f t="shared" si="24"/>
        <v>-1.7862617254638048E-2</v>
      </c>
    </row>
    <row r="234" spans="1:22" x14ac:dyDescent="0.25">
      <c r="A234" s="26">
        <f>Wellpath!E234</f>
        <v>0</v>
      </c>
      <c r="B234" s="22">
        <v>0</v>
      </c>
      <c r="C234" s="22">
        <f>-SIN(Wellpath!$L234) * COS(Wellpath!$L234)</f>
        <v>0</v>
      </c>
      <c r="D234" s="22">
        <f>TAN(Dip) * SIN(Wellpath!$L234) * COS(Wellpath!$L234) * SIN(Wellpath!$O234)</f>
        <v>0</v>
      </c>
      <c r="E234" s="20">
        <f>Model!$W$13*((drdp!B234+drdp!K234)*ASZ!$B234+(drdp!E234+drdp!N234)*ASZ!$C234+(drdp!H234+drdp!Q234)*ASZ!$D234)</f>
        <v>0</v>
      </c>
      <c r="F234" s="20">
        <f>Model!$W$13*((drdp!C234+drdp!L234)*ASZ!$B234+(drdp!F234+drdp!O234)*ASZ!$C234+(drdp!I234+drdp!R234)*ASZ!$D234)</f>
        <v>0</v>
      </c>
      <c r="G234" s="20">
        <f>Model!$W$13*((drdp!D234+drdp!M234)*ASZ!$B234+(drdp!G234+drdp!P234)*ASZ!$C234+(drdp!J234+drdp!S234)*ASZ!$D234)</f>
        <v>0</v>
      </c>
      <c r="H234" s="18">
        <f>Model!$W$13*((drdp!B234)*ASZ!$B234+(drdp!E234)*ASZ!$C234+(drdp!H234)*ASZ!$D234)</f>
        <v>0</v>
      </c>
      <c r="I234" s="18">
        <f>Model!$W$13*((drdp!C234)*ASZ!$B234+(drdp!F234)*ASZ!$C234+(drdp!I234)*ASZ!$D234)</f>
        <v>0</v>
      </c>
      <c r="J234" s="18">
        <f>Model!$W$13*((drdp!D234)*ASZ!$B234+(drdp!G234)*ASZ!$C234+(drdp!J234)*ASZ!$D234)</f>
        <v>0</v>
      </c>
      <c r="K234" s="21">
        <f>SUM(E$3:E233)+H234</f>
        <v>-0.15017682906866375</v>
      </c>
      <c r="L234" s="21">
        <f>SUM(F$3:F233)+I234</f>
        <v>-0.26558522740083079</v>
      </c>
      <c r="M234" s="21">
        <f>SUM(G$3:G233)+J234</f>
        <v>6.7257570872641725E-2</v>
      </c>
      <c r="N234" s="21"/>
      <c r="O234" s="21"/>
      <c r="P234" s="21"/>
      <c r="Q234" s="19">
        <f t="shared" si="19"/>
        <v>2.2553079989118652E-2</v>
      </c>
      <c r="R234" s="19">
        <f t="shared" si="20"/>
        <v>7.0535513013551002E-2</v>
      </c>
      <c r="S234" s="19">
        <f t="shared" si="21"/>
        <v>4.5235808396884248E-3</v>
      </c>
      <c r="T234" s="19">
        <f t="shared" si="22"/>
        <v>3.9884747298536756E-2</v>
      </c>
      <c r="U234" s="19">
        <f t="shared" si="23"/>
        <v>-1.0100528724514255E-2</v>
      </c>
      <c r="V234" s="19">
        <f t="shared" si="24"/>
        <v>-1.7862617254638048E-2</v>
      </c>
    </row>
    <row r="235" spans="1:22" x14ac:dyDescent="0.25">
      <c r="A235" s="26">
        <f>Wellpath!E235</f>
        <v>0</v>
      </c>
      <c r="B235" s="22">
        <v>0</v>
      </c>
      <c r="C235" s="22">
        <f>-SIN(Wellpath!$L235) * COS(Wellpath!$L235)</f>
        <v>0</v>
      </c>
      <c r="D235" s="22">
        <f>TAN(Dip) * SIN(Wellpath!$L235) * COS(Wellpath!$L235) * SIN(Wellpath!$O235)</f>
        <v>0</v>
      </c>
      <c r="E235" s="20">
        <f>Model!$W$13*((drdp!B235+drdp!K235)*ASZ!$B235+(drdp!E235+drdp!N235)*ASZ!$C235+(drdp!H235+drdp!Q235)*ASZ!$D235)</f>
        <v>0</v>
      </c>
      <c r="F235" s="20">
        <f>Model!$W$13*((drdp!C235+drdp!L235)*ASZ!$B235+(drdp!F235+drdp!O235)*ASZ!$C235+(drdp!I235+drdp!R235)*ASZ!$D235)</f>
        <v>0</v>
      </c>
      <c r="G235" s="20">
        <f>Model!$W$13*((drdp!D235+drdp!M235)*ASZ!$B235+(drdp!G235+drdp!P235)*ASZ!$C235+(drdp!J235+drdp!S235)*ASZ!$D235)</f>
        <v>0</v>
      </c>
      <c r="H235" s="18">
        <f>Model!$W$13*((drdp!B235)*ASZ!$B235+(drdp!E235)*ASZ!$C235+(drdp!H235)*ASZ!$D235)</f>
        <v>0</v>
      </c>
      <c r="I235" s="18">
        <f>Model!$W$13*((drdp!C235)*ASZ!$B235+(drdp!F235)*ASZ!$C235+(drdp!I235)*ASZ!$D235)</f>
        <v>0</v>
      </c>
      <c r="J235" s="18">
        <f>Model!$W$13*((drdp!D235)*ASZ!$B235+(drdp!G235)*ASZ!$C235+(drdp!J235)*ASZ!$D235)</f>
        <v>0</v>
      </c>
      <c r="K235" s="21">
        <f>SUM(E$3:E234)+H235</f>
        <v>-0.15017682906866375</v>
      </c>
      <c r="L235" s="21">
        <f>SUM(F$3:F234)+I235</f>
        <v>-0.26558522740083079</v>
      </c>
      <c r="M235" s="21">
        <f>SUM(G$3:G234)+J235</f>
        <v>6.7257570872641725E-2</v>
      </c>
      <c r="N235" s="21"/>
      <c r="O235" s="21"/>
      <c r="P235" s="21"/>
      <c r="Q235" s="19">
        <f t="shared" si="19"/>
        <v>2.2553079989118652E-2</v>
      </c>
      <c r="R235" s="19">
        <f t="shared" si="20"/>
        <v>7.0535513013551002E-2</v>
      </c>
      <c r="S235" s="19">
        <f t="shared" si="21"/>
        <v>4.5235808396884248E-3</v>
      </c>
      <c r="T235" s="19">
        <f t="shared" si="22"/>
        <v>3.9884747298536756E-2</v>
      </c>
      <c r="U235" s="19">
        <f t="shared" si="23"/>
        <v>-1.0100528724514255E-2</v>
      </c>
      <c r="V235" s="19">
        <f t="shared" si="24"/>
        <v>-1.7862617254638048E-2</v>
      </c>
    </row>
    <row r="236" spans="1:22" x14ac:dyDescent="0.25">
      <c r="A236" s="26">
        <f>Wellpath!E236</f>
        <v>0</v>
      </c>
      <c r="B236" s="22">
        <v>0</v>
      </c>
      <c r="C236" s="22">
        <f>-SIN(Wellpath!$L236) * COS(Wellpath!$L236)</f>
        <v>0</v>
      </c>
      <c r="D236" s="22">
        <f>TAN(Dip) * SIN(Wellpath!$L236) * COS(Wellpath!$L236) * SIN(Wellpath!$O236)</f>
        <v>0</v>
      </c>
      <c r="E236" s="20">
        <f>Model!$W$13*((drdp!B236+drdp!K236)*ASZ!$B236+(drdp!E236+drdp!N236)*ASZ!$C236+(drdp!H236+drdp!Q236)*ASZ!$D236)</f>
        <v>0</v>
      </c>
      <c r="F236" s="20">
        <f>Model!$W$13*((drdp!C236+drdp!L236)*ASZ!$B236+(drdp!F236+drdp!O236)*ASZ!$C236+(drdp!I236+drdp!R236)*ASZ!$D236)</f>
        <v>0</v>
      </c>
      <c r="G236" s="20">
        <f>Model!$W$13*((drdp!D236+drdp!M236)*ASZ!$B236+(drdp!G236+drdp!P236)*ASZ!$C236+(drdp!J236+drdp!S236)*ASZ!$D236)</f>
        <v>0</v>
      </c>
      <c r="H236" s="18">
        <f>Model!$W$13*((drdp!B236)*ASZ!$B236+(drdp!E236)*ASZ!$C236+(drdp!H236)*ASZ!$D236)</f>
        <v>0</v>
      </c>
      <c r="I236" s="18">
        <f>Model!$W$13*((drdp!C236)*ASZ!$B236+(drdp!F236)*ASZ!$C236+(drdp!I236)*ASZ!$D236)</f>
        <v>0</v>
      </c>
      <c r="J236" s="18">
        <f>Model!$W$13*((drdp!D236)*ASZ!$B236+(drdp!G236)*ASZ!$C236+(drdp!J236)*ASZ!$D236)</f>
        <v>0</v>
      </c>
      <c r="K236" s="21">
        <f>SUM(E$3:E235)+H236</f>
        <v>-0.15017682906866375</v>
      </c>
      <c r="L236" s="21">
        <f>SUM(F$3:F235)+I236</f>
        <v>-0.26558522740083079</v>
      </c>
      <c r="M236" s="21">
        <f>SUM(G$3:G235)+J236</f>
        <v>6.7257570872641725E-2</v>
      </c>
      <c r="N236" s="21"/>
      <c r="O236" s="21"/>
      <c r="P236" s="21"/>
      <c r="Q236" s="19">
        <f t="shared" si="19"/>
        <v>2.2553079989118652E-2</v>
      </c>
      <c r="R236" s="19">
        <f t="shared" si="20"/>
        <v>7.0535513013551002E-2</v>
      </c>
      <c r="S236" s="19">
        <f t="shared" si="21"/>
        <v>4.5235808396884248E-3</v>
      </c>
      <c r="T236" s="19">
        <f t="shared" si="22"/>
        <v>3.9884747298536756E-2</v>
      </c>
      <c r="U236" s="19">
        <f t="shared" si="23"/>
        <v>-1.0100528724514255E-2</v>
      </c>
      <c r="V236" s="19">
        <f t="shared" si="24"/>
        <v>-1.7862617254638048E-2</v>
      </c>
    </row>
    <row r="237" spans="1:22" x14ac:dyDescent="0.25">
      <c r="A237" s="26">
        <f>Wellpath!E237</f>
        <v>0</v>
      </c>
      <c r="B237" s="22">
        <v>0</v>
      </c>
      <c r="C237" s="22">
        <f>-SIN(Wellpath!$L237) * COS(Wellpath!$L237)</f>
        <v>0</v>
      </c>
      <c r="D237" s="22">
        <f>TAN(Dip) * SIN(Wellpath!$L237) * COS(Wellpath!$L237) * SIN(Wellpath!$O237)</f>
        <v>0</v>
      </c>
      <c r="E237" s="20">
        <f>Model!$W$13*((drdp!B237+drdp!K237)*ASZ!$B237+(drdp!E237+drdp!N237)*ASZ!$C237+(drdp!H237+drdp!Q237)*ASZ!$D237)</f>
        <v>0</v>
      </c>
      <c r="F237" s="20">
        <f>Model!$W$13*((drdp!C237+drdp!L237)*ASZ!$B237+(drdp!F237+drdp!O237)*ASZ!$C237+(drdp!I237+drdp!R237)*ASZ!$D237)</f>
        <v>0</v>
      </c>
      <c r="G237" s="20">
        <f>Model!$W$13*((drdp!D237+drdp!M237)*ASZ!$B237+(drdp!G237+drdp!P237)*ASZ!$C237+(drdp!J237+drdp!S237)*ASZ!$D237)</f>
        <v>0</v>
      </c>
      <c r="H237" s="18">
        <f>Model!$W$13*((drdp!B237)*ASZ!$B237+(drdp!E237)*ASZ!$C237+(drdp!H237)*ASZ!$D237)</f>
        <v>0</v>
      </c>
      <c r="I237" s="18">
        <f>Model!$W$13*((drdp!C237)*ASZ!$B237+(drdp!F237)*ASZ!$C237+(drdp!I237)*ASZ!$D237)</f>
        <v>0</v>
      </c>
      <c r="J237" s="18">
        <f>Model!$W$13*((drdp!D237)*ASZ!$B237+(drdp!G237)*ASZ!$C237+(drdp!J237)*ASZ!$D237)</f>
        <v>0</v>
      </c>
      <c r="K237" s="21">
        <f>SUM(E$3:E236)+H237</f>
        <v>-0.15017682906866375</v>
      </c>
      <c r="L237" s="21">
        <f>SUM(F$3:F236)+I237</f>
        <v>-0.26558522740083079</v>
      </c>
      <c r="M237" s="21">
        <f>SUM(G$3:G236)+J237</f>
        <v>6.7257570872641725E-2</v>
      </c>
      <c r="N237" s="21"/>
      <c r="O237" s="21"/>
      <c r="P237" s="21"/>
      <c r="Q237" s="19">
        <f t="shared" si="19"/>
        <v>2.2553079989118652E-2</v>
      </c>
      <c r="R237" s="19">
        <f t="shared" si="20"/>
        <v>7.0535513013551002E-2</v>
      </c>
      <c r="S237" s="19">
        <f t="shared" si="21"/>
        <v>4.5235808396884248E-3</v>
      </c>
      <c r="T237" s="19">
        <f t="shared" si="22"/>
        <v>3.9884747298536756E-2</v>
      </c>
      <c r="U237" s="19">
        <f t="shared" si="23"/>
        <v>-1.0100528724514255E-2</v>
      </c>
      <c r="V237" s="19">
        <f t="shared" si="24"/>
        <v>-1.7862617254638048E-2</v>
      </c>
    </row>
    <row r="238" spans="1:22" x14ac:dyDescent="0.25">
      <c r="A238" s="26">
        <f>Wellpath!E238</f>
        <v>0</v>
      </c>
      <c r="B238" s="22">
        <v>0</v>
      </c>
      <c r="C238" s="22">
        <f>-SIN(Wellpath!$L238) * COS(Wellpath!$L238)</f>
        <v>0</v>
      </c>
      <c r="D238" s="22">
        <f>TAN(Dip) * SIN(Wellpath!$L238) * COS(Wellpath!$L238) * SIN(Wellpath!$O238)</f>
        <v>0</v>
      </c>
      <c r="E238" s="20">
        <f>Model!$W$13*((drdp!B238+drdp!K238)*ASZ!$B238+(drdp!E238+drdp!N238)*ASZ!$C238+(drdp!H238+drdp!Q238)*ASZ!$D238)</f>
        <v>0</v>
      </c>
      <c r="F238" s="20">
        <f>Model!$W$13*((drdp!C238+drdp!L238)*ASZ!$B238+(drdp!F238+drdp!O238)*ASZ!$C238+(drdp!I238+drdp!R238)*ASZ!$D238)</f>
        <v>0</v>
      </c>
      <c r="G238" s="20">
        <f>Model!$W$13*((drdp!D238+drdp!M238)*ASZ!$B238+(drdp!G238+drdp!P238)*ASZ!$C238+(drdp!J238+drdp!S238)*ASZ!$D238)</f>
        <v>0</v>
      </c>
      <c r="H238" s="18">
        <f>Model!$W$13*((drdp!B238)*ASZ!$B238+(drdp!E238)*ASZ!$C238+(drdp!H238)*ASZ!$D238)</f>
        <v>0</v>
      </c>
      <c r="I238" s="18">
        <f>Model!$W$13*((drdp!C238)*ASZ!$B238+(drdp!F238)*ASZ!$C238+(drdp!I238)*ASZ!$D238)</f>
        <v>0</v>
      </c>
      <c r="J238" s="18">
        <f>Model!$W$13*((drdp!D238)*ASZ!$B238+(drdp!G238)*ASZ!$C238+(drdp!J238)*ASZ!$D238)</f>
        <v>0</v>
      </c>
      <c r="K238" s="21">
        <f>SUM(E$3:E237)+H238</f>
        <v>-0.15017682906866375</v>
      </c>
      <c r="L238" s="21">
        <f>SUM(F$3:F237)+I238</f>
        <v>-0.26558522740083079</v>
      </c>
      <c r="M238" s="21">
        <f>SUM(G$3:G237)+J238</f>
        <v>6.7257570872641725E-2</v>
      </c>
      <c r="N238" s="21"/>
      <c r="O238" s="21"/>
      <c r="P238" s="21"/>
      <c r="Q238" s="19">
        <f t="shared" si="19"/>
        <v>2.2553079989118652E-2</v>
      </c>
      <c r="R238" s="19">
        <f t="shared" si="20"/>
        <v>7.0535513013551002E-2</v>
      </c>
      <c r="S238" s="19">
        <f t="shared" si="21"/>
        <v>4.5235808396884248E-3</v>
      </c>
      <c r="T238" s="19">
        <f t="shared" si="22"/>
        <v>3.9884747298536756E-2</v>
      </c>
      <c r="U238" s="19">
        <f t="shared" si="23"/>
        <v>-1.0100528724514255E-2</v>
      </c>
      <c r="V238" s="19">
        <f t="shared" si="24"/>
        <v>-1.7862617254638048E-2</v>
      </c>
    </row>
    <row r="239" spans="1:22" x14ac:dyDescent="0.25">
      <c r="A239" s="26">
        <f>Wellpath!E239</f>
        <v>0</v>
      </c>
      <c r="B239" s="22">
        <v>0</v>
      </c>
      <c r="C239" s="22">
        <f>-SIN(Wellpath!$L239) * COS(Wellpath!$L239)</f>
        <v>0</v>
      </c>
      <c r="D239" s="22">
        <f>TAN(Dip) * SIN(Wellpath!$L239) * COS(Wellpath!$L239) * SIN(Wellpath!$O239)</f>
        <v>0</v>
      </c>
      <c r="E239" s="20">
        <f>Model!$W$13*((drdp!B239+drdp!K239)*ASZ!$B239+(drdp!E239+drdp!N239)*ASZ!$C239+(drdp!H239+drdp!Q239)*ASZ!$D239)</f>
        <v>0</v>
      </c>
      <c r="F239" s="20">
        <f>Model!$W$13*((drdp!C239+drdp!L239)*ASZ!$B239+(drdp!F239+drdp!O239)*ASZ!$C239+(drdp!I239+drdp!R239)*ASZ!$D239)</f>
        <v>0</v>
      </c>
      <c r="G239" s="20">
        <f>Model!$W$13*((drdp!D239+drdp!M239)*ASZ!$B239+(drdp!G239+drdp!P239)*ASZ!$C239+(drdp!J239+drdp!S239)*ASZ!$D239)</f>
        <v>0</v>
      </c>
      <c r="H239" s="18">
        <f>Model!$W$13*((drdp!B239)*ASZ!$B239+(drdp!E239)*ASZ!$C239+(drdp!H239)*ASZ!$D239)</f>
        <v>0</v>
      </c>
      <c r="I239" s="18">
        <f>Model!$W$13*((drdp!C239)*ASZ!$B239+(drdp!F239)*ASZ!$C239+(drdp!I239)*ASZ!$D239)</f>
        <v>0</v>
      </c>
      <c r="J239" s="18">
        <f>Model!$W$13*((drdp!D239)*ASZ!$B239+(drdp!G239)*ASZ!$C239+(drdp!J239)*ASZ!$D239)</f>
        <v>0</v>
      </c>
      <c r="K239" s="21">
        <f>SUM(E$3:E238)+H239</f>
        <v>-0.15017682906866375</v>
      </c>
      <c r="L239" s="21">
        <f>SUM(F$3:F238)+I239</f>
        <v>-0.26558522740083079</v>
      </c>
      <c r="M239" s="21">
        <f>SUM(G$3:G238)+J239</f>
        <v>6.7257570872641725E-2</v>
      </c>
      <c r="N239" s="21"/>
      <c r="O239" s="21"/>
      <c r="P239" s="21"/>
      <c r="Q239" s="19">
        <f t="shared" si="19"/>
        <v>2.2553079989118652E-2</v>
      </c>
      <c r="R239" s="19">
        <f t="shared" si="20"/>
        <v>7.0535513013551002E-2</v>
      </c>
      <c r="S239" s="19">
        <f t="shared" si="21"/>
        <v>4.5235808396884248E-3</v>
      </c>
      <c r="T239" s="19">
        <f t="shared" si="22"/>
        <v>3.9884747298536756E-2</v>
      </c>
      <c r="U239" s="19">
        <f t="shared" si="23"/>
        <v>-1.0100528724514255E-2</v>
      </c>
      <c r="V239" s="19">
        <f t="shared" si="24"/>
        <v>-1.7862617254638048E-2</v>
      </c>
    </row>
    <row r="240" spans="1:22" x14ac:dyDescent="0.25">
      <c r="A240" s="26">
        <f>Wellpath!E240</f>
        <v>0</v>
      </c>
      <c r="B240" s="22">
        <v>0</v>
      </c>
      <c r="C240" s="22">
        <f>-SIN(Wellpath!$L240) * COS(Wellpath!$L240)</f>
        <v>0</v>
      </c>
      <c r="D240" s="22">
        <f>TAN(Dip) * SIN(Wellpath!$L240) * COS(Wellpath!$L240) * SIN(Wellpath!$O240)</f>
        <v>0</v>
      </c>
      <c r="E240" s="20">
        <f>Model!$W$13*((drdp!B240+drdp!K240)*ASZ!$B240+(drdp!E240+drdp!N240)*ASZ!$C240+(drdp!H240+drdp!Q240)*ASZ!$D240)</f>
        <v>0</v>
      </c>
      <c r="F240" s="20">
        <f>Model!$W$13*((drdp!C240+drdp!L240)*ASZ!$B240+(drdp!F240+drdp!O240)*ASZ!$C240+(drdp!I240+drdp!R240)*ASZ!$D240)</f>
        <v>0</v>
      </c>
      <c r="G240" s="20">
        <f>Model!$W$13*((drdp!D240+drdp!M240)*ASZ!$B240+(drdp!G240+drdp!P240)*ASZ!$C240+(drdp!J240+drdp!S240)*ASZ!$D240)</f>
        <v>0</v>
      </c>
      <c r="H240" s="18">
        <f>Model!$W$13*((drdp!B240)*ASZ!$B240+(drdp!E240)*ASZ!$C240+(drdp!H240)*ASZ!$D240)</f>
        <v>0</v>
      </c>
      <c r="I240" s="18">
        <f>Model!$W$13*((drdp!C240)*ASZ!$B240+(drdp!F240)*ASZ!$C240+(drdp!I240)*ASZ!$D240)</f>
        <v>0</v>
      </c>
      <c r="J240" s="18">
        <f>Model!$W$13*((drdp!D240)*ASZ!$B240+(drdp!G240)*ASZ!$C240+(drdp!J240)*ASZ!$D240)</f>
        <v>0</v>
      </c>
      <c r="K240" s="21">
        <f>SUM(E$3:E239)+H240</f>
        <v>-0.15017682906866375</v>
      </c>
      <c r="L240" s="21">
        <f>SUM(F$3:F239)+I240</f>
        <v>-0.26558522740083079</v>
      </c>
      <c r="M240" s="21">
        <f>SUM(G$3:G239)+J240</f>
        <v>6.7257570872641725E-2</v>
      </c>
      <c r="N240" s="21"/>
      <c r="O240" s="21"/>
      <c r="P240" s="21"/>
      <c r="Q240" s="19">
        <f t="shared" si="19"/>
        <v>2.2553079989118652E-2</v>
      </c>
      <c r="R240" s="19">
        <f t="shared" si="20"/>
        <v>7.0535513013551002E-2</v>
      </c>
      <c r="S240" s="19">
        <f t="shared" si="21"/>
        <v>4.5235808396884248E-3</v>
      </c>
      <c r="T240" s="19">
        <f t="shared" si="22"/>
        <v>3.9884747298536756E-2</v>
      </c>
      <c r="U240" s="19">
        <f t="shared" si="23"/>
        <v>-1.0100528724514255E-2</v>
      </c>
      <c r="V240" s="19">
        <f t="shared" si="24"/>
        <v>-1.7862617254638048E-2</v>
      </c>
    </row>
    <row r="241" spans="1:22" x14ac:dyDescent="0.25">
      <c r="A241" s="26">
        <f>Wellpath!E241</f>
        <v>0</v>
      </c>
      <c r="B241" s="22">
        <v>0</v>
      </c>
      <c r="C241" s="22">
        <f>-SIN(Wellpath!$L241) * COS(Wellpath!$L241)</f>
        <v>0</v>
      </c>
      <c r="D241" s="22">
        <f>TAN(Dip) * SIN(Wellpath!$L241) * COS(Wellpath!$L241) * SIN(Wellpath!$O241)</f>
        <v>0</v>
      </c>
      <c r="E241" s="20">
        <f>Model!$W$13*((drdp!B241+drdp!K241)*ASZ!$B241+(drdp!E241+drdp!N241)*ASZ!$C241+(drdp!H241+drdp!Q241)*ASZ!$D241)</f>
        <v>0</v>
      </c>
      <c r="F241" s="20">
        <f>Model!$W$13*((drdp!C241+drdp!L241)*ASZ!$B241+(drdp!F241+drdp!O241)*ASZ!$C241+(drdp!I241+drdp!R241)*ASZ!$D241)</f>
        <v>0</v>
      </c>
      <c r="G241" s="20">
        <f>Model!$W$13*((drdp!D241+drdp!M241)*ASZ!$B241+(drdp!G241+drdp!P241)*ASZ!$C241+(drdp!J241+drdp!S241)*ASZ!$D241)</f>
        <v>0</v>
      </c>
      <c r="H241" s="18">
        <f>Model!$W$13*((drdp!B241)*ASZ!$B241+(drdp!E241)*ASZ!$C241+(drdp!H241)*ASZ!$D241)</f>
        <v>0</v>
      </c>
      <c r="I241" s="18">
        <f>Model!$W$13*((drdp!C241)*ASZ!$B241+(drdp!F241)*ASZ!$C241+(drdp!I241)*ASZ!$D241)</f>
        <v>0</v>
      </c>
      <c r="J241" s="18">
        <f>Model!$W$13*((drdp!D241)*ASZ!$B241+(drdp!G241)*ASZ!$C241+(drdp!J241)*ASZ!$D241)</f>
        <v>0</v>
      </c>
      <c r="K241" s="21">
        <f>SUM(E$3:E240)+H241</f>
        <v>-0.15017682906866375</v>
      </c>
      <c r="L241" s="21">
        <f>SUM(F$3:F240)+I241</f>
        <v>-0.26558522740083079</v>
      </c>
      <c r="M241" s="21">
        <f>SUM(G$3:G240)+J241</f>
        <v>6.7257570872641725E-2</v>
      </c>
      <c r="N241" s="21"/>
      <c r="O241" s="21"/>
      <c r="P241" s="21"/>
      <c r="Q241" s="19">
        <f t="shared" si="19"/>
        <v>2.2553079989118652E-2</v>
      </c>
      <c r="R241" s="19">
        <f t="shared" si="20"/>
        <v>7.0535513013551002E-2</v>
      </c>
      <c r="S241" s="19">
        <f t="shared" si="21"/>
        <v>4.5235808396884248E-3</v>
      </c>
      <c r="T241" s="19">
        <f t="shared" si="22"/>
        <v>3.9884747298536756E-2</v>
      </c>
      <c r="U241" s="19">
        <f t="shared" si="23"/>
        <v>-1.0100528724514255E-2</v>
      </c>
      <c r="V241" s="19">
        <f t="shared" si="24"/>
        <v>-1.7862617254638048E-2</v>
      </c>
    </row>
    <row r="242" spans="1:22" x14ac:dyDescent="0.25">
      <c r="A242" s="26">
        <f>Wellpath!E242</f>
        <v>0</v>
      </c>
      <c r="B242" s="22">
        <v>0</v>
      </c>
      <c r="C242" s="22">
        <f>-SIN(Wellpath!$L242) * COS(Wellpath!$L242)</f>
        <v>0</v>
      </c>
      <c r="D242" s="22">
        <f>TAN(Dip) * SIN(Wellpath!$L242) * COS(Wellpath!$L242) * SIN(Wellpath!$O242)</f>
        <v>0</v>
      </c>
      <c r="E242" s="20">
        <f>Model!$W$13*((drdp!B242+drdp!K242)*ASZ!$B242+(drdp!E242+drdp!N242)*ASZ!$C242+(drdp!H242+drdp!Q242)*ASZ!$D242)</f>
        <v>0</v>
      </c>
      <c r="F242" s="20">
        <f>Model!$W$13*((drdp!C242+drdp!L242)*ASZ!$B242+(drdp!F242+drdp!O242)*ASZ!$C242+(drdp!I242+drdp!R242)*ASZ!$D242)</f>
        <v>0</v>
      </c>
      <c r="G242" s="20">
        <f>Model!$W$13*((drdp!D242+drdp!M242)*ASZ!$B242+(drdp!G242+drdp!P242)*ASZ!$C242+(drdp!J242+drdp!S242)*ASZ!$D242)</f>
        <v>0</v>
      </c>
      <c r="H242" s="18">
        <f>Model!$W$13*((drdp!B242)*ASZ!$B242+(drdp!E242)*ASZ!$C242+(drdp!H242)*ASZ!$D242)</f>
        <v>0</v>
      </c>
      <c r="I242" s="18">
        <f>Model!$W$13*((drdp!C242)*ASZ!$B242+(drdp!F242)*ASZ!$C242+(drdp!I242)*ASZ!$D242)</f>
        <v>0</v>
      </c>
      <c r="J242" s="18">
        <f>Model!$W$13*((drdp!D242)*ASZ!$B242+(drdp!G242)*ASZ!$C242+(drdp!J242)*ASZ!$D242)</f>
        <v>0</v>
      </c>
      <c r="K242" s="21">
        <f>SUM(E$3:E241)+H242</f>
        <v>-0.15017682906866375</v>
      </c>
      <c r="L242" s="21">
        <f>SUM(F$3:F241)+I242</f>
        <v>-0.26558522740083079</v>
      </c>
      <c r="M242" s="21">
        <f>SUM(G$3:G241)+J242</f>
        <v>6.7257570872641725E-2</v>
      </c>
      <c r="N242" s="21"/>
      <c r="O242" s="21"/>
      <c r="P242" s="21"/>
      <c r="Q242" s="19">
        <f t="shared" si="19"/>
        <v>2.2553079989118652E-2</v>
      </c>
      <c r="R242" s="19">
        <f t="shared" si="20"/>
        <v>7.0535513013551002E-2</v>
      </c>
      <c r="S242" s="19">
        <f t="shared" si="21"/>
        <v>4.5235808396884248E-3</v>
      </c>
      <c r="T242" s="19">
        <f t="shared" si="22"/>
        <v>3.9884747298536756E-2</v>
      </c>
      <c r="U242" s="19">
        <f t="shared" si="23"/>
        <v>-1.0100528724514255E-2</v>
      </c>
      <c r="V242" s="19">
        <f t="shared" si="24"/>
        <v>-1.7862617254638048E-2</v>
      </c>
    </row>
    <row r="243" spans="1:22" x14ac:dyDescent="0.25">
      <c r="A243" s="26">
        <f>Wellpath!E243</f>
        <v>0</v>
      </c>
      <c r="B243" s="22">
        <v>0</v>
      </c>
      <c r="C243" s="22">
        <f>-SIN(Wellpath!$L243) * COS(Wellpath!$L243)</f>
        <v>0</v>
      </c>
      <c r="D243" s="22">
        <f>TAN(Dip) * SIN(Wellpath!$L243) * COS(Wellpath!$L243) * SIN(Wellpath!$O243)</f>
        <v>0</v>
      </c>
      <c r="E243" s="20">
        <f>Model!$W$13*((drdp!B243+drdp!K243)*ASZ!$B243+(drdp!E243+drdp!N243)*ASZ!$C243+(drdp!H243+drdp!Q243)*ASZ!$D243)</f>
        <v>0</v>
      </c>
      <c r="F243" s="20">
        <f>Model!$W$13*((drdp!C243+drdp!L243)*ASZ!$B243+(drdp!F243+drdp!O243)*ASZ!$C243+(drdp!I243+drdp!R243)*ASZ!$D243)</f>
        <v>0</v>
      </c>
      <c r="G243" s="20">
        <f>Model!$W$13*((drdp!D243+drdp!M243)*ASZ!$B243+(drdp!G243+drdp!P243)*ASZ!$C243+(drdp!J243+drdp!S243)*ASZ!$D243)</f>
        <v>0</v>
      </c>
      <c r="H243" s="18">
        <f>Model!$W$13*((drdp!B243)*ASZ!$B243+(drdp!E243)*ASZ!$C243+(drdp!H243)*ASZ!$D243)</f>
        <v>0</v>
      </c>
      <c r="I243" s="18">
        <f>Model!$W$13*((drdp!C243)*ASZ!$B243+(drdp!F243)*ASZ!$C243+(drdp!I243)*ASZ!$D243)</f>
        <v>0</v>
      </c>
      <c r="J243" s="18">
        <f>Model!$W$13*((drdp!D243)*ASZ!$B243+(drdp!G243)*ASZ!$C243+(drdp!J243)*ASZ!$D243)</f>
        <v>0</v>
      </c>
      <c r="K243" s="21">
        <f>SUM(E$3:E242)+H243</f>
        <v>-0.15017682906866375</v>
      </c>
      <c r="L243" s="21">
        <f>SUM(F$3:F242)+I243</f>
        <v>-0.26558522740083079</v>
      </c>
      <c r="M243" s="21">
        <f>SUM(G$3:G242)+J243</f>
        <v>6.7257570872641725E-2</v>
      </c>
      <c r="N243" s="21"/>
      <c r="O243" s="21"/>
      <c r="P243" s="21"/>
      <c r="Q243" s="19">
        <f t="shared" si="19"/>
        <v>2.2553079989118652E-2</v>
      </c>
      <c r="R243" s="19">
        <f t="shared" si="20"/>
        <v>7.0535513013551002E-2</v>
      </c>
      <c r="S243" s="19">
        <f t="shared" si="21"/>
        <v>4.5235808396884248E-3</v>
      </c>
      <c r="T243" s="19">
        <f t="shared" si="22"/>
        <v>3.9884747298536756E-2</v>
      </c>
      <c r="U243" s="19">
        <f t="shared" si="23"/>
        <v>-1.0100528724514255E-2</v>
      </c>
      <c r="V243" s="19">
        <f t="shared" si="24"/>
        <v>-1.7862617254638048E-2</v>
      </c>
    </row>
    <row r="244" spans="1:22" x14ac:dyDescent="0.25">
      <c r="A244" s="26">
        <f>Wellpath!E244</f>
        <v>0</v>
      </c>
      <c r="B244" s="22">
        <v>0</v>
      </c>
      <c r="C244" s="22">
        <f>-SIN(Wellpath!$L244) * COS(Wellpath!$L244)</f>
        <v>0</v>
      </c>
      <c r="D244" s="22">
        <f>TAN(Dip) * SIN(Wellpath!$L244) * COS(Wellpath!$L244) * SIN(Wellpath!$O244)</f>
        <v>0</v>
      </c>
      <c r="E244" s="20">
        <f>Model!$W$13*((drdp!B244+drdp!K244)*ASZ!$B244+(drdp!E244+drdp!N244)*ASZ!$C244+(drdp!H244+drdp!Q244)*ASZ!$D244)</f>
        <v>0</v>
      </c>
      <c r="F244" s="20">
        <f>Model!$W$13*((drdp!C244+drdp!L244)*ASZ!$B244+(drdp!F244+drdp!O244)*ASZ!$C244+(drdp!I244+drdp!R244)*ASZ!$D244)</f>
        <v>0</v>
      </c>
      <c r="G244" s="20">
        <f>Model!$W$13*((drdp!D244+drdp!M244)*ASZ!$B244+(drdp!G244+drdp!P244)*ASZ!$C244+(drdp!J244+drdp!S244)*ASZ!$D244)</f>
        <v>0</v>
      </c>
      <c r="H244" s="18">
        <f>Model!$W$13*((drdp!B244)*ASZ!$B244+(drdp!E244)*ASZ!$C244+(drdp!H244)*ASZ!$D244)</f>
        <v>0</v>
      </c>
      <c r="I244" s="18">
        <f>Model!$W$13*((drdp!C244)*ASZ!$B244+(drdp!F244)*ASZ!$C244+(drdp!I244)*ASZ!$D244)</f>
        <v>0</v>
      </c>
      <c r="J244" s="18">
        <f>Model!$W$13*((drdp!D244)*ASZ!$B244+(drdp!G244)*ASZ!$C244+(drdp!J244)*ASZ!$D244)</f>
        <v>0</v>
      </c>
      <c r="K244" s="21">
        <f>SUM(E$3:E243)+H244</f>
        <v>-0.15017682906866375</v>
      </c>
      <c r="L244" s="21">
        <f>SUM(F$3:F243)+I244</f>
        <v>-0.26558522740083079</v>
      </c>
      <c r="M244" s="21">
        <f>SUM(G$3:G243)+J244</f>
        <v>6.7257570872641725E-2</v>
      </c>
      <c r="N244" s="21"/>
      <c r="O244" s="21"/>
      <c r="P244" s="21"/>
      <c r="Q244" s="19">
        <f t="shared" si="19"/>
        <v>2.2553079989118652E-2</v>
      </c>
      <c r="R244" s="19">
        <f t="shared" si="20"/>
        <v>7.0535513013551002E-2</v>
      </c>
      <c r="S244" s="19">
        <f t="shared" si="21"/>
        <v>4.5235808396884248E-3</v>
      </c>
      <c r="T244" s="19">
        <f t="shared" si="22"/>
        <v>3.9884747298536756E-2</v>
      </c>
      <c r="U244" s="19">
        <f t="shared" si="23"/>
        <v>-1.0100528724514255E-2</v>
      </c>
      <c r="V244" s="19">
        <f t="shared" si="24"/>
        <v>-1.7862617254638048E-2</v>
      </c>
    </row>
    <row r="245" spans="1:22" x14ac:dyDescent="0.25">
      <c r="A245" s="26">
        <f>Wellpath!E245</f>
        <v>0</v>
      </c>
      <c r="B245" s="22">
        <v>0</v>
      </c>
      <c r="C245" s="22">
        <f>-SIN(Wellpath!$L245) * COS(Wellpath!$L245)</f>
        <v>0</v>
      </c>
      <c r="D245" s="22">
        <f>TAN(Dip) * SIN(Wellpath!$L245) * COS(Wellpath!$L245) * SIN(Wellpath!$O245)</f>
        <v>0</v>
      </c>
      <c r="E245" s="20">
        <f>Model!$W$13*((drdp!B245+drdp!K245)*ASZ!$B245+(drdp!E245+drdp!N245)*ASZ!$C245+(drdp!H245+drdp!Q245)*ASZ!$D245)</f>
        <v>0</v>
      </c>
      <c r="F245" s="20">
        <f>Model!$W$13*((drdp!C245+drdp!L245)*ASZ!$B245+(drdp!F245+drdp!O245)*ASZ!$C245+(drdp!I245+drdp!R245)*ASZ!$D245)</f>
        <v>0</v>
      </c>
      <c r="G245" s="20">
        <f>Model!$W$13*((drdp!D245+drdp!M245)*ASZ!$B245+(drdp!G245+drdp!P245)*ASZ!$C245+(drdp!J245+drdp!S245)*ASZ!$D245)</f>
        <v>0</v>
      </c>
      <c r="H245" s="18">
        <f>Model!$W$13*((drdp!B245)*ASZ!$B245+(drdp!E245)*ASZ!$C245+(drdp!H245)*ASZ!$D245)</f>
        <v>0</v>
      </c>
      <c r="I245" s="18">
        <f>Model!$W$13*((drdp!C245)*ASZ!$B245+(drdp!F245)*ASZ!$C245+(drdp!I245)*ASZ!$D245)</f>
        <v>0</v>
      </c>
      <c r="J245" s="18">
        <f>Model!$W$13*((drdp!D245)*ASZ!$B245+(drdp!G245)*ASZ!$C245+(drdp!J245)*ASZ!$D245)</f>
        <v>0</v>
      </c>
      <c r="K245" s="21">
        <f>SUM(E$3:E244)+H245</f>
        <v>-0.15017682906866375</v>
      </c>
      <c r="L245" s="21">
        <f>SUM(F$3:F244)+I245</f>
        <v>-0.26558522740083079</v>
      </c>
      <c r="M245" s="21">
        <f>SUM(G$3:G244)+J245</f>
        <v>6.7257570872641725E-2</v>
      </c>
      <c r="N245" s="21"/>
      <c r="O245" s="21"/>
      <c r="P245" s="21"/>
      <c r="Q245" s="19">
        <f t="shared" si="19"/>
        <v>2.2553079989118652E-2</v>
      </c>
      <c r="R245" s="19">
        <f t="shared" si="20"/>
        <v>7.0535513013551002E-2</v>
      </c>
      <c r="S245" s="19">
        <f t="shared" si="21"/>
        <v>4.5235808396884248E-3</v>
      </c>
      <c r="T245" s="19">
        <f t="shared" si="22"/>
        <v>3.9884747298536756E-2</v>
      </c>
      <c r="U245" s="19">
        <f t="shared" si="23"/>
        <v>-1.0100528724514255E-2</v>
      </c>
      <c r="V245" s="19">
        <f t="shared" si="24"/>
        <v>-1.7862617254638048E-2</v>
      </c>
    </row>
    <row r="246" spans="1:22" x14ac:dyDescent="0.25">
      <c r="A246" s="26">
        <f>Wellpath!E246</f>
        <v>0</v>
      </c>
      <c r="B246" s="22">
        <v>0</v>
      </c>
      <c r="C246" s="22">
        <f>-SIN(Wellpath!$L246) * COS(Wellpath!$L246)</f>
        <v>0</v>
      </c>
      <c r="D246" s="22">
        <f>TAN(Dip) * SIN(Wellpath!$L246) * COS(Wellpath!$L246) * SIN(Wellpath!$O246)</f>
        <v>0</v>
      </c>
      <c r="E246" s="20">
        <f>Model!$W$13*((drdp!B246+drdp!K246)*ASZ!$B246+(drdp!E246+drdp!N246)*ASZ!$C246+(drdp!H246+drdp!Q246)*ASZ!$D246)</f>
        <v>0</v>
      </c>
      <c r="F246" s="20">
        <f>Model!$W$13*((drdp!C246+drdp!L246)*ASZ!$B246+(drdp!F246+drdp!O246)*ASZ!$C246+(drdp!I246+drdp!R246)*ASZ!$D246)</f>
        <v>0</v>
      </c>
      <c r="G246" s="20">
        <f>Model!$W$13*((drdp!D246+drdp!M246)*ASZ!$B246+(drdp!G246+drdp!P246)*ASZ!$C246+(drdp!J246+drdp!S246)*ASZ!$D246)</f>
        <v>0</v>
      </c>
      <c r="H246" s="18">
        <f>Model!$W$13*((drdp!B246)*ASZ!$B246+(drdp!E246)*ASZ!$C246+(drdp!H246)*ASZ!$D246)</f>
        <v>0</v>
      </c>
      <c r="I246" s="18">
        <f>Model!$W$13*((drdp!C246)*ASZ!$B246+(drdp!F246)*ASZ!$C246+(drdp!I246)*ASZ!$D246)</f>
        <v>0</v>
      </c>
      <c r="J246" s="18">
        <f>Model!$W$13*((drdp!D246)*ASZ!$B246+(drdp!G246)*ASZ!$C246+(drdp!J246)*ASZ!$D246)</f>
        <v>0</v>
      </c>
      <c r="K246" s="21">
        <f>SUM(E$3:E245)+H246</f>
        <v>-0.15017682906866375</v>
      </c>
      <c r="L246" s="21">
        <f>SUM(F$3:F245)+I246</f>
        <v>-0.26558522740083079</v>
      </c>
      <c r="M246" s="21">
        <f>SUM(G$3:G245)+J246</f>
        <v>6.7257570872641725E-2</v>
      </c>
      <c r="N246" s="21"/>
      <c r="O246" s="21"/>
      <c r="P246" s="21"/>
      <c r="Q246" s="19">
        <f t="shared" si="19"/>
        <v>2.2553079989118652E-2</v>
      </c>
      <c r="R246" s="19">
        <f t="shared" si="20"/>
        <v>7.0535513013551002E-2</v>
      </c>
      <c r="S246" s="19">
        <f t="shared" si="21"/>
        <v>4.5235808396884248E-3</v>
      </c>
      <c r="T246" s="19">
        <f t="shared" si="22"/>
        <v>3.9884747298536756E-2</v>
      </c>
      <c r="U246" s="19">
        <f t="shared" si="23"/>
        <v>-1.0100528724514255E-2</v>
      </c>
      <c r="V246" s="19">
        <f t="shared" si="24"/>
        <v>-1.7862617254638048E-2</v>
      </c>
    </row>
    <row r="247" spans="1:22" x14ac:dyDescent="0.25">
      <c r="A247" s="26">
        <f>Wellpath!E247</f>
        <v>0</v>
      </c>
      <c r="B247" s="22">
        <v>0</v>
      </c>
      <c r="C247" s="22">
        <f>-SIN(Wellpath!$L247) * COS(Wellpath!$L247)</f>
        <v>0</v>
      </c>
      <c r="D247" s="22">
        <f>TAN(Dip) * SIN(Wellpath!$L247) * COS(Wellpath!$L247) * SIN(Wellpath!$O247)</f>
        <v>0</v>
      </c>
      <c r="E247" s="20">
        <f>Model!$W$13*((drdp!B247+drdp!K247)*ASZ!$B247+(drdp!E247+drdp!N247)*ASZ!$C247+(drdp!H247+drdp!Q247)*ASZ!$D247)</f>
        <v>0</v>
      </c>
      <c r="F247" s="20">
        <f>Model!$W$13*((drdp!C247+drdp!L247)*ASZ!$B247+(drdp!F247+drdp!O247)*ASZ!$C247+(drdp!I247+drdp!R247)*ASZ!$D247)</f>
        <v>0</v>
      </c>
      <c r="G247" s="20">
        <f>Model!$W$13*((drdp!D247+drdp!M247)*ASZ!$B247+(drdp!G247+drdp!P247)*ASZ!$C247+(drdp!J247+drdp!S247)*ASZ!$D247)</f>
        <v>0</v>
      </c>
      <c r="H247" s="18">
        <f>Model!$W$13*((drdp!B247)*ASZ!$B247+(drdp!E247)*ASZ!$C247+(drdp!H247)*ASZ!$D247)</f>
        <v>0</v>
      </c>
      <c r="I247" s="18">
        <f>Model!$W$13*((drdp!C247)*ASZ!$B247+(drdp!F247)*ASZ!$C247+(drdp!I247)*ASZ!$D247)</f>
        <v>0</v>
      </c>
      <c r="J247" s="18">
        <f>Model!$W$13*((drdp!D247)*ASZ!$B247+(drdp!G247)*ASZ!$C247+(drdp!J247)*ASZ!$D247)</f>
        <v>0</v>
      </c>
      <c r="K247" s="21">
        <f>SUM(E$3:E246)+H247</f>
        <v>-0.15017682906866375</v>
      </c>
      <c r="L247" s="21">
        <f>SUM(F$3:F246)+I247</f>
        <v>-0.26558522740083079</v>
      </c>
      <c r="M247" s="21">
        <f>SUM(G$3:G246)+J247</f>
        <v>6.7257570872641725E-2</v>
      </c>
      <c r="N247" s="21"/>
      <c r="O247" s="21"/>
      <c r="P247" s="21"/>
      <c r="Q247" s="19">
        <f t="shared" si="19"/>
        <v>2.2553079989118652E-2</v>
      </c>
      <c r="R247" s="19">
        <f t="shared" si="20"/>
        <v>7.0535513013551002E-2</v>
      </c>
      <c r="S247" s="19">
        <f t="shared" si="21"/>
        <v>4.5235808396884248E-3</v>
      </c>
      <c r="T247" s="19">
        <f t="shared" si="22"/>
        <v>3.9884747298536756E-2</v>
      </c>
      <c r="U247" s="19">
        <f t="shared" si="23"/>
        <v>-1.0100528724514255E-2</v>
      </c>
      <c r="V247" s="19">
        <f t="shared" si="24"/>
        <v>-1.7862617254638048E-2</v>
      </c>
    </row>
    <row r="248" spans="1:22" x14ac:dyDescent="0.25">
      <c r="A248" s="26">
        <f>Wellpath!E248</f>
        <v>0</v>
      </c>
      <c r="B248" s="22">
        <v>0</v>
      </c>
      <c r="C248" s="22">
        <f>-SIN(Wellpath!$L248) * COS(Wellpath!$L248)</f>
        <v>0</v>
      </c>
      <c r="D248" s="22">
        <f>TAN(Dip) * SIN(Wellpath!$L248) * COS(Wellpath!$L248) * SIN(Wellpath!$O248)</f>
        <v>0</v>
      </c>
      <c r="E248" s="20">
        <f>Model!$W$13*((drdp!B248+drdp!K248)*ASZ!$B248+(drdp!E248+drdp!N248)*ASZ!$C248+(drdp!H248+drdp!Q248)*ASZ!$D248)</f>
        <v>0</v>
      </c>
      <c r="F248" s="20">
        <f>Model!$W$13*((drdp!C248+drdp!L248)*ASZ!$B248+(drdp!F248+drdp!O248)*ASZ!$C248+(drdp!I248+drdp!R248)*ASZ!$D248)</f>
        <v>0</v>
      </c>
      <c r="G248" s="20">
        <f>Model!$W$13*((drdp!D248+drdp!M248)*ASZ!$B248+(drdp!G248+drdp!P248)*ASZ!$C248+(drdp!J248+drdp!S248)*ASZ!$D248)</f>
        <v>0</v>
      </c>
      <c r="H248" s="18">
        <f>Model!$W$13*((drdp!B248)*ASZ!$B248+(drdp!E248)*ASZ!$C248+(drdp!H248)*ASZ!$D248)</f>
        <v>0</v>
      </c>
      <c r="I248" s="18">
        <f>Model!$W$13*((drdp!C248)*ASZ!$B248+(drdp!F248)*ASZ!$C248+(drdp!I248)*ASZ!$D248)</f>
        <v>0</v>
      </c>
      <c r="J248" s="18">
        <f>Model!$W$13*((drdp!D248)*ASZ!$B248+(drdp!G248)*ASZ!$C248+(drdp!J248)*ASZ!$D248)</f>
        <v>0</v>
      </c>
      <c r="K248" s="21">
        <f>SUM(E$3:E247)+H248</f>
        <v>-0.15017682906866375</v>
      </c>
      <c r="L248" s="21">
        <f>SUM(F$3:F247)+I248</f>
        <v>-0.26558522740083079</v>
      </c>
      <c r="M248" s="21">
        <f>SUM(G$3:G247)+J248</f>
        <v>6.7257570872641725E-2</v>
      </c>
      <c r="N248" s="21"/>
      <c r="O248" s="21"/>
      <c r="P248" s="21"/>
      <c r="Q248" s="19">
        <f t="shared" si="19"/>
        <v>2.2553079989118652E-2</v>
      </c>
      <c r="R248" s="19">
        <f t="shared" si="20"/>
        <v>7.0535513013551002E-2</v>
      </c>
      <c r="S248" s="19">
        <f t="shared" si="21"/>
        <v>4.5235808396884248E-3</v>
      </c>
      <c r="T248" s="19">
        <f t="shared" si="22"/>
        <v>3.9884747298536756E-2</v>
      </c>
      <c r="U248" s="19">
        <f t="shared" si="23"/>
        <v>-1.0100528724514255E-2</v>
      </c>
      <c r="V248" s="19">
        <f t="shared" si="24"/>
        <v>-1.7862617254638048E-2</v>
      </c>
    </row>
    <row r="249" spans="1:22" x14ac:dyDescent="0.25">
      <c r="A249" s="26">
        <f>Wellpath!E249</f>
        <v>0</v>
      </c>
      <c r="B249" s="22">
        <v>0</v>
      </c>
      <c r="C249" s="22">
        <f>-SIN(Wellpath!$L249) * COS(Wellpath!$L249)</f>
        <v>0</v>
      </c>
      <c r="D249" s="22">
        <f>TAN(Dip) * SIN(Wellpath!$L249) * COS(Wellpath!$L249) * SIN(Wellpath!$O249)</f>
        <v>0</v>
      </c>
      <c r="E249" s="20">
        <f>Model!$W$13*((drdp!B249+drdp!K249)*ASZ!$B249+(drdp!E249+drdp!N249)*ASZ!$C249+(drdp!H249+drdp!Q249)*ASZ!$D249)</f>
        <v>0</v>
      </c>
      <c r="F249" s="20">
        <f>Model!$W$13*((drdp!C249+drdp!L249)*ASZ!$B249+(drdp!F249+drdp!O249)*ASZ!$C249+(drdp!I249+drdp!R249)*ASZ!$D249)</f>
        <v>0</v>
      </c>
      <c r="G249" s="20">
        <f>Model!$W$13*((drdp!D249+drdp!M249)*ASZ!$B249+(drdp!G249+drdp!P249)*ASZ!$C249+(drdp!J249+drdp!S249)*ASZ!$D249)</f>
        <v>0</v>
      </c>
      <c r="H249" s="18">
        <f>Model!$W$13*((drdp!B249)*ASZ!$B249+(drdp!E249)*ASZ!$C249+(drdp!H249)*ASZ!$D249)</f>
        <v>0</v>
      </c>
      <c r="I249" s="18">
        <f>Model!$W$13*((drdp!C249)*ASZ!$B249+(drdp!F249)*ASZ!$C249+(drdp!I249)*ASZ!$D249)</f>
        <v>0</v>
      </c>
      <c r="J249" s="18">
        <f>Model!$W$13*((drdp!D249)*ASZ!$B249+(drdp!G249)*ASZ!$C249+(drdp!J249)*ASZ!$D249)</f>
        <v>0</v>
      </c>
      <c r="K249" s="21">
        <f>SUM(E$3:E248)+H249</f>
        <v>-0.15017682906866375</v>
      </c>
      <c r="L249" s="21">
        <f>SUM(F$3:F248)+I249</f>
        <v>-0.26558522740083079</v>
      </c>
      <c r="M249" s="21">
        <f>SUM(G$3:G248)+J249</f>
        <v>6.7257570872641725E-2</v>
      </c>
      <c r="N249" s="21"/>
      <c r="O249" s="21"/>
      <c r="P249" s="21"/>
      <c r="Q249" s="19">
        <f t="shared" si="19"/>
        <v>2.2553079989118652E-2</v>
      </c>
      <c r="R249" s="19">
        <f t="shared" si="20"/>
        <v>7.0535513013551002E-2</v>
      </c>
      <c r="S249" s="19">
        <f t="shared" si="21"/>
        <v>4.5235808396884248E-3</v>
      </c>
      <c r="T249" s="19">
        <f t="shared" si="22"/>
        <v>3.9884747298536756E-2</v>
      </c>
      <c r="U249" s="19">
        <f t="shared" si="23"/>
        <v>-1.0100528724514255E-2</v>
      </c>
      <c r="V249" s="19">
        <f t="shared" si="24"/>
        <v>-1.7862617254638048E-2</v>
      </c>
    </row>
    <row r="250" spans="1:22" x14ac:dyDescent="0.25">
      <c r="A250" s="26">
        <f>Wellpath!E250</f>
        <v>0</v>
      </c>
      <c r="B250" s="22">
        <v>0</v>
      </c>
      <c r="C250" s="22">
        <f>-SIN(Wellpath!$L250) * COS(Wellpath!$L250)</f>
        <v>0</v>
      </c>
      <c r="D250" s="22">
        <f>TAN(Dip) * SIN(Wellpath!$L250) * COS(Wellpath!$L250) * SIN(Wellpath!$O250)</f>
        <v>0</v>
      </c>
      <c r="E250" s="20">
        <f>Model!$W$13*((drdp!B250+drdp!K250)*ASZ!$B250+(drdp!E250+drdp!N250)*ASZ!$C250+(drdp!H250+drdp!Q250)*ASZ!$D250)</f>
        <v>0</v>
      </c>
      <c r="F250" s="20">
        <f>Model!$W$13*((drdp!C250+drdp!L250)*ASZ!$B250+(drdp!F250+drdp!O250)*ASZ!$C250+(drdp!I250+drdp!R250)*ASZ!$D250)</f>
        <v>0</v>
      </c>
      <c r="G250" s="20">
        <f>Model!$W$13*((drdp!D250+drdp!M250)*ASZ!$B250+(drdp!G250+drdp!P250)*ASZ!$C250+(drdp!J250+drdp!S250)*ASZ!$D250)</f>
        <v>0</v>
      </c>
      <c r="H250" s="18">
        <f>Model!$W$13*((drdp!B250)*ASZ!$B250+(drdp!E250)*ASZ!$C250+(drdp!H250)*ASZ!$D250)</f>
        <v>0</v>
      </c>
      <c r="I250" s="18">
        <f>Model!$W$13*((drdp!C250)*ASZ!$B250+(drdp!F250)*ASZ!$C250+(drdp!I250)*ASZ!$D250)</f>
        <v>0</v>
      </c>
      <c r="J250" s="18">
        <f>Model!$W$13*((drdp!D250)*ASZ!$B250+(drdp!G250)*ASZ!$C250+(drdp!J250)*ASZ!$D250)</f>
        <v>0</v>
      </c>
      <c r="K250" s="21">
        <f>SUM(E$3:E249)+H250</f>
        <v>-0.15017682906866375</v>
      </c>
      <c r="L250" s="21">
        <f>SUM(F$3:F249)+I250</f>
        <v>-0.26558522740083079</v>
      </c>
      <c r="M250" s="21">
        <f>SUM(G$3:G249)+J250</f>
        <v>6.7257570872641725E-2</v>
      </c>
      <c r="N250" s="21"/>
      <c r="O250" s="21"/>
      <c r="P250" s="21"/>
      <c r="Q250" s="19">
        <f t="shared" si="19"/>
        <v>2.2553079989118652E-2</v>
      </c>
      <c r="R250" s="19">
        <f t="shared" si="20"/>
        <v>7.0535513013551002E-2</v>
      </c>
      <c r="S250" s="19">
        <f t="shared" si="21"/>
        <v>4.5235808396884248E-3</v>
      </c>
      <c r="T250" s="19">
        <f t="shared" si="22"/>
        <v>3.9884747298536756E-2</v>
      </c>
      <c r="U250" s="19">
        <f t="shared" si="23"/>
        <v>-1.0100528724514255E-2</v>
      </c>
      <c r="V250" s="19">
        <f t="shared" si="24"/>
        <v>-1.7862617254638048E-2</v>
      </c>
    </row>
    <row r="251" spans="1:22" x14ac:dyDescent="0.25">
      <c r="A251" s="26">
        <f>Wellpath!E251</f>
        <v>0</v>
      </c>
      <c r="B251" s="22">
        <v>0</v>
      </c>
      <c r="C251" s="22">
        <f>-SIN(Wellpath!$L251) * COS(Wellpath!$L251)</f>
        <v>0</v>
      </c>
      <c r="D251" s="22">
        <f>TAN(Dip) * SIN(Wellpath!$L251) * COS(Wellpath!$L251) * SIN(Wellpath!$O251)</f>
        <v>0</v>
      </c>
      <c r="E251" s="20">
        <f>Model!$W$13*((drdp!B251+drdp!K251)*ASZ!$B251+(drdp!E251+drdp!N251)*ASZ!$C251+(drdp!H251+drdp!Q251)*ASZ!$D251)</f>
        <v>0</v>
      </c>
      <c r="F251" s="20">
        <f>Model!$W$13*((drdp!C251+drdp!L251)*ASZ!$B251+(drdp!F251+drdp!O251)*ASZ!$C251+(drdp!I251+drdp!R251)*ASZ!$D251)</f>
        <v>0</v>
      </c>
      <c r="G251" s="20">
        <f>Model!$W$13*((drdp!D251+drdp!M251)*ASZ!$B251+(drdp!G251+drdp!P251)*ASZ!$C251+(drdp!J251+drdp!S251)*ASZ!$D251)</f>
        <v>0</v>
      </c>
      <c r="H251" s="18">
        <f>Model!$W$13*((drdp!B251)*ASZ!$B251+(drdp!E251)*ASZ!$C251+(drdp!H251)*ASZ!$D251)</f>
        <v>0</v>
      </c>
      <c r="I251" s="18">
        <f>Model!$W$13*((drdp!C251)*ASZ!$B251+(drdp!F251)*ASZ!$C251+(drdp!I251)*ASZ!$D251)</f>
        <v>0</v>
      </c>
      <c r="J251" s="18">
        <f>Model!$W$13*((drdp!D251)*ASZ!$B251+(drdp!G251)*ASZ!$C251+(drdp!J251)*ASZ!$D251)</f>
        <v>0</v>
      </c>
      <c r="K251" s="21">
        <f>SUM(E$3:E250)+H251</f>
        <v>-0.15017682906866375</v>
      </c>
      <c r="L251" s="21">
        <f>SUM(F$3:F250)+I251</f>
        <v>-0.26558522740083079</v>
      </c>
      <c r="M251" s="21">
        <f>SUM(G$3:G250)+J251</f>
        <v>6.7257570872641725E-2</v>
      </c>
      <c r="N251" s="21"/>
      <c r="O251" s="21"/>
      <c r="P251" s="21"/>
      <c r="Q251" s="19">
        <f t="shared" si="19"/>
        <v>2.2553079989118652E-2</v>
      </c>
      <c r="R251" s="19">
        <f t="shared" si="20"/>
        <v>7.0535513013551002E-2</v>
      </c>
      <c r="S251" s="19">
        <f t="shared" si="21"/>
        <v>4.5235808396884248E-3</v>
      </c>
      <c r="T251" s="19">
        <f t="shared" si="22"/>
        <v>3.9884747298536756E-2</v>
      </c>
      <c r="U251" s="19">
        <f t="shared" si="23"/>
        <v>-1.0100528724514255E-2</v>
      </c>
      <c r="V251" s="19">
        <f t="shared" si="24"/>
        <v>-1.7862617254638048E-2</v>
      </c>
    </row>
    <row r="252" spans="1:22" x14ac:dyDescent="0.25">
      <c r="A252" s="26">
        <f>Wellpath!E252</f>
        <v>0</v>
      </c>
      <c r="B252" s="22">
        <v>0</v>
      </c>
      <c r="C252" s="22">
        <f>-SIN(Wellpath!$L252) * COS(Wellpath!$L252)</f>
        <v>0</v>
      </c>
      <c r="D252" s="22">
        <f>TAN(Dip) * SIN(Wellpath!$L252) * COS(Wellpath!$L252) * SIN(Wellpath!$O252)</f>
        <v>0</v>
      </c>
      <c r="E252" s="20">
        <f>Model!$W$13*((drdp!B252+drdp!K252)*ASZ!$B252+(drdp!E252+drdp!N252)*ASZ!$C252+(drdp!H252+drdp!Q252)*ASZ!$D252)</f>
        <v>0</v>
      </c>
      <c r="F252" s="20">
        <f>Model!$W$13*((drdp!C252+drdp!L252)*ASZ!$B252+(drdp!F252+drdp!O252)*ASZ!$C252+(drdp!I252+drdp!R252)*ASZ!$D252)</f>
        <v>0</v>
      </c>
      <c r="G252" s="20">
        <f>Model!$W$13*((drdp!D252+drdp!M252)*ASZ!$B252+(drdp!G252+drdp!P252)*ASZ!$C252+(drdp!J252+drdp!S252)*ASZ!$D252)</f>
        <v>0</v>
      </c>
      <c r="H252" s="18">
        <f>Model!$W$13*((drdp!B252)*ASZ!$B252+(drdp!E252)*ASZ!$C252+(drdp!H252)*ASZ!$D252)</f>
        <v>0</v>
      </c>
      <c r="I252" s="18">
        <f>Model!$W$13*((drdp!C252)*ASZ!$B252+(drdp!F252)*ASZ!$C252+(drdp!I252)*ASZ!$D252)</f>
        <v>0</v>
      </c>
      <c r="J252" s="18">
        <f>Model!$W$13*((drdp!D252)*ASZ!$B252+(drdp!G252)*ASZ!$C252+(drdp!J252)*ASZ!$D252)</f>
        <v>0</v>
      </c>
      <c r="K252" s="21">
        <f>SUM(E$3:E251)+H252</f>
        <v>-0.15017682906866375</v>
      </c>
      <c r="L252" s="21">
        <f>SUM(F$3:F251)+I252</f>
        <v>-0.26558522740083079</v>
      </c>
      <c r="M252" s="21">
        <f>SUM(G$3:G251)+J252</f>
        <v>6.7257570872641725E-2</v>
      </c>
      <c r="N252" s="21"/>
      <c r="O252" s="21"/>
      <c r="P252" s="21"/>
      <c r="Q252" s="19">
        <f t="shared" si="19"/>
        <v>2.2553079989118652E-2</v>
      </c>
      <c r="R252" s="19">
        <f t="shared" si="20"/>
        <v>7.0535513013551002E-2</v>
      </c>
      <c r="S252" s="19">
        <f t="shared" si="21"/>
        <v>4.5235808396884248E-3</v>
      </c>
      <c r="T252" s="19">
        <f t="shared" si="22"/>
        <v>3.9884747298536756E-2</v>
      </c>
      <c r="U252" s="19">
        <f t="shared" si="23"/>
        <v>-1.0100528724514255E-2</v>
      </c>
      <c r="V252" s="19">
        <f t="shared" si="24"/>
        <v>-1.7862617254638048E-2</v>
      </c>
    </row>
    <row r="253" spans="1:22" x14ac:dyDescent="0.25">
      <c r="A253" s="26">
        <f>Wellpath!E253</f>
        <v>0</v>
      </c>
      <c r="B253" s="22">
        <v>0</v>
      </c>
      <c r="C253" s="22">
        <f>-SIN(Wellpath!$L253) * COS(Wellpath!$L253)</f>
        <v>0</v>
      </c>
      <c r="D253" s="22">
        <f>TAN(Dip) * SIN(Wellpath!$L253) * COS(Wellpath!$L253) * SIN(Wellpath!$O253)</f>
        <v>0</v>
      </c>
      <c r="E253" s="20">
        <f>Model!$W$13*((drdp!B253+drdp!K253)*ASZ!$B253+(drdp!E253+drdp!N253)*ASZ!$C253+(drdp!H253+drdp!Q253)*ASZ!$D253)</f>
        <v>0</v>
      </c>
      <c r="F253" s="20">
        <f>Model!$W$13*((drdp!C253+drdp!L253)*ASZ!$B253+(drdp!F253+drdp!O253)*ASZ!$C253+(drdp!I253+drdp!R253)*ASZ!$D253)</f>
        <v>0</v>
      </c>
      <c r="G253" s="20">
        <f>Model!$W$13*((drdp!D253+drdp!M253)*ASZ!$B253+(drdp!G253+drdp!P253)*ASZ!$C253+(drdp!J253+drdp!S253)*ASZ!$D253)</f>
        <v>0</v>
      </c>
      <c r="H253" s="18">
        <f>Model!$W$13*((drdp!B253)*ASZ!$B253+(drdp!E253)*ASZ!$C253+(drdp!H253)*ASZ!$D253)</f>
        <v>0</v>
      </c>
      <c r="I253" s="18">
        <f>Model!$W$13*((drdp!C253)*ASZ!$B253+(drdp!F253)*ASZ!$C253+(drdp!I253)*ASZ!$D253)</f>
        <v>0</v>
      </c>
      <c r="J253" s="18">
        <f>Model!$W$13*((drdp!D253)*ASZ!$B253+(drdp!G253)*ASZ!$C253+(drdp!J253)*ASZ!$D253)</f>
        <v>0</v>
      </c>
      <c r="K253" s="21">
        <f>SUM(E$3:E252)+H253</f>
        <v>-0.15017682906866375</v>
      </c>
      <c r="L253" s="21">
        <f>SUM(F$3:F252)+I253</f>
        <v>-0.26558522740083079</v>
      </c>
      <c r="M253" s="21">
        <f>SUM(G$3:G252)+J253</f>
        <v>6.7257570872641725E-2</v>
      </c>
      <c r="N253" s="21"/>
      <c r="O253" s="21"/>
      <c r="P253" s="21"/>
      <c r="Q253" s="19">
        <f t="shared" si="19"/>
        <v>2.2553079989118652E-2</v>
      </c>
      <c r="R253" s="19">
        <f t="shared" si="20"/>
        <v>7.0535513013551002E-2</v>
      </c>
      <c r="S253" s="19">
        <f t="shared" si="21"/>
        <v>4.5235808396884248E-3</v>
      </c>
      <c r="T253" s="19">
        <f t="shared" si="22"/>
        <v>3.9884747298536756E-2</v>
      </c>
      <c r="U253" s="19">
        <f t="shared" si="23"/>
        <v>-1.0100528724514255E-2</v>
      </c>
      <c r="V253" s="19">
        <f t="shared" si="24"/>
        <v>-1.7862617254638048E-2</v>
      </c>
    </row>
    <row r="254" spans="1:22" x14ac:dyDescent="0.25">
      <c r="A254" s="26">
        <f>Wellpath!E254</f>
        <v>0</v>
      </c>
      <c r="B254" s="22">
        <v>0</v>
      </c>
      <c r="C254" s="22">
        <f>-SIN(Wellpath!$L254) * COS(Wellpath!$L254)</f>
        <v>0</v>
      </c>
      <c r="D254" s="22">
        <f>TAN(Dip) * SIN(Wellpath!$L254) * COS(Wellpath!$L254) * SIN(Wellpath!$O254)</f>
        <v>0</v>
      </c>
      <c r="E254" s="20">
        <f>Model!$W$13*((drdp!B254+drdp!K254)*ASZ!$B254+(drdp!E254+drdp!N254)*ASZ!$C254+(drdp!H254+drdp!Q254)*ASZ!$D254)</f>
        <v>0</v>
      </c>
      <c r="F254" s="20">
        <f>Model!$W$13*((drdp!C254+drdp!L254)*ASZ!$B254+(drdp!F254+drdp!O254)*ASZ!$C254+(drdp!I254+drdp!R254)*ASZ!$D254)</f>
        <v>0</v>
      </c>
      <c r="G254" s="20">
        <f>Model!$W$13*((drdp!D254+drdp!M254)*ASZ!$B254+(drdp!G254+drdp!P254)*ASZ!$C254+(drdp!J254+drdp!S254)*ASZ!$D254)</f>
        <v>0</v>
      </c>
      <c r="H254" s="18">
        <f>Model!$W$13*((drdp!B254)*ASZ!$B254+(drdp!E254)*ASZ!$C254+(drdp!H254)*ASZ!$D254)</f>
        <v>0</v>
      </c>
      <c r="I254" s="18">
        <f>Model!$W$13*((drdp!C254)*ASZ!$B254+(drdp!F254)*ASZ!$C254+(drdp!I254)*ASZ!$D254)</f>
        <v>0</v>
      </c>
      <c r="J254" s="18">
        <f>Model!$W$13*((drdp!D254)*ASZ!$B254+(drdp!G254)*ASZ!$C254+(drdp!J254)*ASZ!$D254)</f>
        <v>0</v>
      </c>
      <c r="K254" s="21">
        <f>SUM(E$3:E253)+H254</f>
        <v>-0.15017682906866375</v>
      </c>
      <c r="L254" s="21">
        <f>SUM(F$3:F253)+I254</f>
        <v>-0.26558522740083079</v>
      </c>
      <c r="M254" s="21">
        <f>SUM(G$3:G253)+J254</f>
        <v>6.7257570872641725E-2</v>
      </c>
      <c r="N254" s="21"/>
      <c r="O254" s="21"/>
      <c r="P254" s="21"/>
      <c r="Q254" s="19">
        <f t="shared" si="19"/>
        <v>2.2553079989118652E-2</v>
      </c>
      <c r="R254" s="19">
        <f t="shared" si="20"/>
        <v>7.0535513013551002E-2</v>
      </c>
      <c r="S254" s="19">
        <f t="shared" si="21"/>
        <v>4.5235808396884248E-3</v>
      </c>
      <c r="T254" s="19">
        <f t="shared" si="22"/>
        <v>3.9884747298536756E-2</v>
      </c>
      <c r="U254" s="19">
        <f t="shared" si="23"/>
        <v>-1.0100528724514255E-2</v>
      </c>
      <c r="V254" s="19">
        <f t="shared" si="24"/>
        <v>-1.7862617254638048E-2</v>
      </c>
    </row>
    <row r="255" spans="1:22" x14ac:dyDescent="0.25">
      <c r="A255" s="26">
        <f>Wellpath!E255</f>
        <v>0</v>
      </c>
      <c r="B255" s="22">
        <v>0</v>
      </c>
      <c r="C255" s="22">
        <f>-SIN(Wellpath!$L255) * COS(Wellpath!$L255)</f>
        <v>0</v>
      </c>
      <c r="D255" s="22">
        <f>TAN(Dip) * SIN(Wellpath!$L255) * COS(Wellpath!$L255) * SIN(Wellpath!$O255)</f>
        <v>0</v>
      </c>
      <c r="E255" s="20">
        <f>Model!$W$13*((drdp!B255+drdp!K255)*ASZ!$B255+(drdp!E255+drdp!N255)*ASZ!$C255+(drdp!H255+drdp!Q255)*ASZ!$D255)</f>
        <v>0</v>
      </c>
      <c r="F255" s="20">
        <f>Model!$W$13*((drdp!C255+drdp!L255)*ASZ!$B255+(drdp!F255+drdp!O255)*ASZ!$C255+(drdp!I255+drdp!R255)*ASZ!$D255)</f>
        <v>0</v>
      </c>
      <c r="G255" s="20">
        <f>Model!$W$13*((drdp!D255+drdp!M255)*ASZ!$B255+(drdp!G255+drdp!P255)*ASZ!$C255+(drdp!J255+drdp!S255)*ASZ!$D255)</f>
        <v>0</v>
      </c>
      <c r="H255" s="18">
        <f>Model!$W$13*((drdp!B255)*ASZ!$B255+(drdp!E255)*ASZ!$C255+(drdp!H255)*ASZ!$D255)</f>
        <v>0</v>
      </c>
      <c r="I255" s="18">
        <f>Model!$W$13*((drdp!C255)*ASZ!$B255+(drdp!F255)*ASZ!$C255+(drdp!I255)*ASZ!$D255)</f>
        <v>0</v>
      </c>
      <c r="J255" s="18">
        <f>Model!$W$13*((drdp!D255)*ASZ!$B255+(drdp!G255)*ASZ!$C255+(drdp!J255)*ASZ!$D255)</f>
        <v>0</v>
      </c>
      <c r="K255" s="21">
        <f>SUM(E$3:E254)+H255</f>
        <v>-0.15017682906866375</v>
      </c>
      <c r="L255" s="21">
        <f>SUM(F$3:F254)+I255</f>
        <v>-0.26558522740083079</v>
      </c>
      <c r="M255" s="21">
        <f>SUM(G$3:G254)+J255</f>
        <v>6.7257570872641725E-2</v>
      </c>
      <c r="N255" s="21"/>
      <c r="O255" s="21"/>
      <c r="P255" s="21"/>
      <c r="Q255" s="19">
        <f t="shared" si="19"/>
        <v>2.2553079989118652E-2</v>
      </c>
      <c r="R255" s="19">
        <f t="shared" si="20"/>
        <v>7.0535513013551002E-2</v>
      </c>
      <c r="S255" s="19">
        <f t="shared" si="21"/>
        <v>4.5235808396884248E-3</v>
      </c>
      <c r="T255" s="19">
        <f t="shared" si="22"/>
        <v>3.9884747298536756E-2</v>
      </c>
      <c r="U255" s="19">
        <f t="shared" si="23"/>
        <v>-1.0100528724514255E-2</v>
      </c>
      <c r="V255" s="19">
        <f t="shared" si="24"/>
        <v>-1.7862617254638048E-2</v>
      </c>
    </row>
    <row r="256" spans="1:22" x14ac:dyDescent="0.25">
      <c r="A256" s="26">
        <f>Wellpath!E256</f>
        <v>0</v>
      </c>
      <c r="B256" s="22">
        <v>0</v>
      </c>
      <c r="C256" s="22">
        <f>-SIN(Wellpath!$L256) * COS(Wellpath!$L256)</f>
        <v>0</v>
      </c>
      <c r="D256" s="22">
        <f>TAN(Dip) * SIN(Wellpath!$L256) * COS(Wellpath!$L256) * SIN(Wellpath!$O256)</f>
        <v>0</v>
      </c>
      <c r="E256" s="20">
        <f>Model!$W$13*((drdp!B256+drdp!K256)*ASZ!$B256+(drdp!E256+drdp!N256)*ASZ!$C256+(drdp!H256+drdp!Q256)*ASZ!$D256)</f>
        <v>0</v>
      </c>
      <c r="F256" s="20">
        <f>Model!$W$13*((drdp!C256+drdp!L256)*ASZ!$B256+(drdp!F256+drdp!O256)*ASZ!$C256+(drdp!I256+drdp!R256)*ASZ!$D256)</f>
        <v>0</v>
      </c>
      <c r="G256" s="20">
        <f>Model!$W$13*((drdp!D256+drdp!M256)*ASZ!$B256+(drdp!G256+drdp!P256)*ASZ!$C256+(drdp!J256+drdp!S256)*ASZ!$D256)</f>
        <v>0</v>
      </c>
      <c r="H256" s="18">
        <f>Model!$W$13*((drdp!B256)*ASZ!$B256+(drdp!E256)*ASZ!$C256+(drdp!H256)*ASZ!$D256)</f>
        <v>0</v>
      </c>
      <c r="I256" s="18">
        <f>Model!$W$13*((drdp!C256)*ASZ!$B256+(drdp!F256)*ASZ!$C256+(drdp!I256)*ASZ!$D256)</f>
        <v>0</v>
      </c>
      <c r="J256" s="18">
        <f>Model!$W$13*((drdp!D256)*ASZ!$B256+(drdp!G256)*ASZ!$C256+(drdp!J256)*ASZ!$D256)</f>
        <v>0</v>
      </c>
      <c r="K256" s="21">
        <f>SUM(E$3:E255)+H256</f>
        <v>-0.15017682906866375</v>
      </c>
      <c r="L256" s="21">
        <f>SUM(F$3:F255)+I256</f>
        <v>-0.26558522740083079</v>
      </c>
      <c r="M256" s="21">
        <f>SUM(G$3:G255)+J256</f>
        <v>6.7257570872641725E-2</v>
      </c>
      <c r="N256" s="21"/>
      <c r="O256" s="21"/>
      <c r="P256" s="21"/>
      <c r="Q256" s="19">
        <f t="shared" si="19"/>
        <v>2.2553079989118652E-2</v>
      </c>
      <c r="R256" s="19">
        <f t="shared" si="20"/>
        <v>7.0535513013551002E-2</v>
      </c>
      <c r="S256" s="19">
        <f t="shared" si="21"/>
        <v>4.5235808396884248E-3</v>
      </c>
      <c r="T256" s="19">
        <f t="shared" si="22"/>
        <v>3.9884747298536756E-2</v>
      </c>
      <c r="U256" s="19">
        <f t="shared" si="23"/>
        <v>-1.0100528724514255E-2</v>
      </c>
      <c r="V256" s="19">
        <f t="shared" si="24"/>
        <v>-1.7862617254638048E-2</v>
      </c>
    </row>
    <row r="257" spans="1:22" x14ac:dyDescent="0.25">
      <c r="A257" s="26">
        <f>Wellpath!E257</f>
        <v>0</v>
      </c>
      <c r="B257" s="22">
        <v>0</v>
      </c>
      <c r="C257" s="22">
        <f>-SIN(Wellpath!$L257) * COS(Wellpath!$L257)</f>
        <v>0</v>
      </c>
      <c r="D257" s="22">
        <f>TAN(Dip) * SIN(Wellpath!$L257) * COS(Wellpath!$L257) * SIN(Wellpath!$O257)</f>
        <v>0</v>
      </c>
      <c r="E257" s="20">
        <f>Model!$W$13*((drdp!B257+drdp!K257)*ASZ!$B257+(drdp!E257+drdp!N257)*ASZ!$C257+(drdp!H257+drdp!Q257)*ASZ!$D257)</f>
        <v>0</v>
      </c>
      <c r="F257" s="20">
        <f>Model!$W$13*((drdp!C257+drdp!L257)*ASZ!$B257+(drdp!F257+drdp!O257)*ASZ!$C257+(drdp!I257+drdp!R257)*ASZ!$D257)</f>
        <v>0</v>
      </c>
      <c r="G257" s="20">
        <f>Model!$W$13*((drdp!D257+drdp!M257)*ASZ!$B257+(drdp!G257+drdp!P257)*ASZ!$C257+(drdp!J257+drdp!S257)*ASZ!$D257)</f>
        <v>0</v>
      </c>
      <c r="H257" s="18">
        <f>Model!$W$13*((drdp!B257)*ASZ!$B257+(drdp!E257)*ASZ!$C257+(drdp!H257)*ASZ!$D257)</f>
        <v>0</v>
      </c>
      <c r="I257" s="18">
        <f>Model!$W$13*((drdp!C257)*ASZ!$B257+(drdp!F257)*ASZ!$C257+(drdp!I257)*ASZ!$D257)</f>
        <v>0</v>
      </c>
      <c r="J257" s="18">
        <f>Model!$W$13*((drdp!D257)*ASZ!$B257+(drdp!G257)*ASZ!$C257+(drdp!J257)*ASZ!$D257)</f>
        <v>0</v>
      </c>
      <c r="K257" s="21">
        <f>SUM(E$3:E256)+H257</f>
        <v>-0.15017682906866375</v>
      </c>
      <c r="L257" s="21">
        <f>SUM(F$3:F256)+I257</f>
        <v>-0.26558522740083079</v>
      </c>
      <c r="M257" s="21">
        <f>SUM(G$3:G256)+J257</f>
        <v>6.7257570872641725E-2</v>
      </c>
      <c r="N257" s="21"/>
      <c r="O257" s="21"/>
      <c r="P257" s="21"/>
      <c r="Q257" s="19">
        <f t="shared" si="19"/>
        <v>2.2553079989118652E-2</v>
      </c>
      <c r="R257" s="19">
        <f t="shared" si="20"/>
        <v>7.0535513013551002E-2</v>
      </c>
      <c r="S257" s="19">
        <f t="shared" si="21"/>
        <v>4.5235808396884248E-3</v>
      </c>
      <c r="T257" s="19">
        <f t="shared" si="22"/>
        <v>3.9884747298536756E-2</v>
      </c>
      <c r="U257" s="19">
        <f t="shared" si="23"/>
        <v>-1.0100528724514255E-2</v>
      </c>
      <c r="V257" s="19">
        <f t="shared" si="24"/>
        <v>-1.7862617254638048E-2</v>
      </c>
    </row>
    <row r="258" spans="1:22" x14ac:dyDescent="0.25">
      <c r="A258" s="26">
        <f>Wellpath!E258</f>
        <v>0</v>
      </c>
      <c r="B258" s="22">
        <v>0</v>
      </c>
      <c r="C258" s="22">
        <f>-SIN(Wellpath!$L258) * COS(Wellpath!$L258)</f>
        <v>0</v>
      </c>
      <c r="D258" s="22">
        <f>TAN(Dip) * SIN(Wellpath!$L258) * COS(Wellpath!$L258) * SIN(Wellpath!$O258)</f>
        <v>0</v>
      </c>
      <c r="E258" s="20">
        <f>Model!$W$13*((drdp!B258+drdp!K258)*ASZ!$B258+(drdp!E258+drdp!N258)*ASZ!$C258+(drdp!H258+drdp!Q258)*ASZ!$D258)</f>
        <v>0</v>
      </c>
      <c r="F258" s="20">
        <f>Model!$W$13*((drdp!C258+drdp!L258)*ASZ!$B258+(drdp!F258+drdp!O258)*ASZ!$C258+(drdp!I258+drdp!R258)*ASZ!$D258)</f>
        <v>0</v>
      </c>
      <c r="G258" s="20">
        <f>Model!$W$13*((drdp!D258+drdp!M258)*ASZ!$B258+(drdp!G258+drdp!P258)*ASZ!$C258+(drdp!J258+drdp!S258)*ASZ!$D258)</f>
        <v>0</v>
      </c>
      <c r="H258" s="18">
        <f>Model!$W$13*((drdp!B258)*ASZ!$B258+(drdp!E258)*ASZ!$C258+(drdp!H258)*ASZ!$D258)</f>
        <v>0</v>
      </c>
      <c r="I258" s="18">
        <f>Model!$W$13*((drdp!C258)*ASZ!$B258+(drdp!F258)*ASZ!$C258+(drdp!I258)*ASZ!$D258)</f>
        <v>0</v>
      </c>
      <c r="J258" s="18">
        <f>Model!$W$13*((drdp!D258)*ASZ!$B258+(drdp!G258)*ASZ!$C258+(drdp!J258)*ASZ!$D258)</f>
        <v>0</v>
      </c>
      <c r="K258" s="21">
        <f>SUM(E$3:E257)+H258</f>
        <v>-0.15017682906866375</v>
      </c>
      <c r="L258" s="21">
        <f>SUM(F$3:F257)+I258</f>
        <v>-0.26558522740083079</v>
      </c>
      <c r="M258" s="21">
        <f>SUM(G$3:G257)+J258</f>
        <v>6.7257570872641725E-2</v>
      </c>
      <c r="N258" s="21"/>
      <c r="O258" s="21"/>
      <c r="P258" s="21"/>
      <c r="Q258" s="19">
        <f t="shared" si="19"/>
        <v>2.2553079989118652E-2</v>
      </c>
      <c r="R258" s="19">
        <f t="shared" si="20"/>
        <v>7.0535513013551002E-2</v>
      </c>
      <c r="S258" s="19">
        <f t="shared" si="21"/>
        <v>4.5235808396884248E-3</v>
      </c>
      <c r="T258" s="19">
        <f t="shared" si="22"/>
        <v>3.9884747298536756E-2</v>
      </c>
      <c r="U258" s="19">
        <f t="shared" si="23"/>
        <v>-1.0100528724514255E-2</v>
      </c>
      <c r="V258" s="19">
        <f t="shared" si="24"/>
        <v>-1.7862617254638048E-2</v>
      </c>
    </row>
    <row r="259" spans="1:22" x14ac:dyDescent="0.25">
      <c r="A259" s="26">
        <f>Wellpath!E259</f>
        <v>0</v>
      </c>
      <c r="B259" s="22">
        <v>0</v>
      </c>
      <c r="C259" s="22">
        <f>-SIN(Wellpath!$L259) * COS(Wellpath!$L259)</f>
        <v>0</v>
      </c>
      <c r="D259" s="22">
        <f>TAN(Dip) * SIN(Wellpath!$L259) * COS(Wellpath!$L259) * SIN(Wellpath!$O259)</f>
        <v>0</v>
      </c>
      <c r="E259" s="20">
        <f>Model!$W$13*((drdp!B259+drdp!K259)*ASZ!$B259+(drdp!E259+drdp!N259)*ASZ!$C259+(drdp!H259+drdp!Q259)*ASZ!$D259)</f>
        <v>0</v>
      </c>
      <c r="F259" s="20">
        <f>Model!$W$13*((drdp!C259+drdp!L259)*ASZ!$B259+(drdp!F259+drdp!O259)*ASZ!$C259+(drdp!I259+drdp!R259)*ASZ!$D259)</f>
        <v>0</v>
      </c>
      <c r="G259" s="20">
        <f>Model!$W$13*((drdp!D259+drdp!M259)*ASZ!$B259+(drdp!G259+drdp!P259)*ASZ!$C259+(drdp!J259+drdp!S259)*ASZ!$D259)</f>
        <v>0</v>
      </c>
      <c r="H259" s="18">
        <f>Model!$W$13*((drdp!B259)*ASZ!$B259+(drdp!E259)*ASZ!$C259+(drdp!H259)*ASZ!$D259)</f>
        <v>0</v>
      </c>
      <c r="I259" s="18">
        <f>Model!$W$13*((drdp!C259)*ASZ!$B259+(drdp!F259)*ASZ!$C259+(drdp!I259)*ASZ!$D259)</f>
        <v>0</v>
      </c>
      <c r="J259" s="18">
        <f>Model!$W$13*((drdp!D259)*ASZ!$B259+(drdp!G259)*ASZ!$C259+(drdp!J259)*ASZ!$D259)</f>
        <v>0</v>
      </c>
      <c r="K259" s="21">
        <f>SUM(E$3:E258)+H259</f>
        <v>-0.15017682906866375</v>
      </c>
      <c r="L259" s="21">
        <f>SUM(F$3:F258)+I259</f>
        <v>-0.26558522740083079</v>
      </c>
      <c r="M259" s="21">
        <f>SUM(G$3:G258)+J259</f>
        <v>6.7257570872641725E-2</v>
      </c>
      <c r="N259" s="21"/>
      <c r="O259" s="21"/>
      <c r="P259" s="21"/>
      <c r="Q259" s="19">
        <f t="shared" si="19"/>
        <v>2.2553079989118652E-2</v>
      </c>
      <c r="R259" s="19">
        <f t="shared" si="20"/>
        <v>7.0535513013551002E-2</v>
      </c>
      <c r="S259" s="19">
        <f t="shared" si="21"/>
        <v>4.5235808396884248E-3</v>
      </c>
      <c r="T259" s="19">
        <f t="shared" si="22"/>
        <v>3.9884747298536756E-2</v>
      </c>
      <c r="U259" s="19">
        <f t="shared" si="23"/>
        <v>-1.0100528724514255E-2</v>
      </c>
      <c r="V259" s="19">
        <f t="shared" si="24"/>
        <v>-1.7862617254638048E-2</v>
      </c>
    </row>
    <row r="260" spans="1:22" x14ac:dyDescent="0.25">
      <c r="A260" s="26">
        <f>Wellpath!E260</f>
        <v>0</v>
      </c>
      <c r="B260" s="22">
        <v>0</v>
      </c>
      <c r="C260" s="22">
        <f>-SIN(Wellpath!$L260) * COS(Wellpath!$L260)</f>
        <v>0</v>
      </c>
      <c r="D260" s="22">
        <f>TAN(Dip) * SIN(Wellpath!$L260) * COS(Wellpath!$L260) * SIN(Wellpath!$O260)</f>
        <v>0</v>
      </c>
      <c r="E260" s="20">
        <f>Model!$W$13*((drdp!B260+drdp!K260)*ASZ!$B260+(drdp!E260+drdp!N260)*ASZ!$C260+(drdp!H260+drdp!Q260)*ASZ!$D260)</f>
        <v>0</v>
      </c>
      <c r="F260" s="20">
        <f>Model!$W$13*((drdp!C260+drdp!L260)*ASZ!$B260+(drdp!F260+drdp!O260)*ASZ!$C260+(drdp!I260+drdp!R260)*ASZ!$D260)</f>
        <v>0</v>
      </c>
      <c r="G260" s="20">
        <f>Model!$W$13*((drdp!D260+drdp!M260)*ASZ!$B260+(drdp!G260+drdp!P260)*ASZ!$C260+(drdp!J260+drdp!S260)*ASZ!$D260)</f>
        <v>0</v>
      </c>
      <c r="H260" s="18">
        <f>Model!$W$13*((drdp!B260)*ASZ!$B260+(drdp!E260)*ASZ!$C260+(drdp!H260)*ASZ!$D260)</f>
        <v>0</v>
      </c>
      <c r="I260" s="18">
        <f>Model!$W$13*((drdp!C260)*ASZ!$B260+(drdp!F260)*ASZ!$C260+(drdp!I260)*ASZ!$D260)</f>
        <v>0</v>
      </c>
      <c r="J260" s="18">
        <f>Model!$W$13*((drdp!D260)*ASZ!$B260+(drdp!G260)*ASZ!$C260+(drdp!J260)*ASZ!$D260)</f>
        <v>0</v>
      </c>
      <c r="K260" s="21">
        <f>SUM(E$3:E259)+H260</f>
        <v>-0.15017682906866375</v>
      </c>
      <c r="L260" s="21">
        <f>SUM(F$3:F259)+I260</f>
        <v>-0.26558522740083079</v>
      </c>
      <c r="M260" s="21">
        <f>SUM(G$3:G259)+J260</f>
        <v>6.7257570872641725E-2</v>
      </c>
      <c r="N260" s="21"/>
      <c r="O260" s="21"/>
      <c r="P260" s="21"/>
      <c r="Q260" s="19">
        <f t="shared" si="19"/>
        <v>2.2553079989118652E-2</v>
      </c>
      <c r="R260" s="19">
        <f t="shared" si="20"/>
        <v>7.0535513013551002E-2</v>
      </c>
      <c r="S260" s="19">
        <f t="shared" si="21"/>
        <v>4.5235808396884248E-3</v>
      </c>
      <c r="T260" s="19">
        <f t="shared" si="22"/>
        <v>3.9884747298536756E-2</v>
      </c>
      <c r="U260" s="19">
        <f t="shared" si="23"/>
        <v>-1.0100528724514255E-2</v>
      </c>
      <c r="V260" s="19">
        <f t="shared" si="24"/>
        <v>-1.7862617254638048E-2</v>
      </c>
    </row>
    <row r="261" spans="1:22" x14ac:dyDescent="0.25">
      <c r="A261" s="26">
        <f>Wellpath!E261</f>
        <v>0</v>
      </c>
      <c r="B261" s="22">
        <v>0</v>
      </c>
      <c r="C261" s="22">
        <f>-SIN(Wellpath!$L261) * COS(Wellpath!$L261)</f>
        <v>0</v>
      </c>
      <c r="D261" s="22">
        <f>TAN(Dip) * SIN(Wellpath!$L261) * COS(Wellpath!$L261) * SIN(Wellpath!$O261)</f>
        <v>0</v>
      </c>
      <c r="E261" s="20">
        <f>Model!$W$13*((drdp!B261+drdp!K261)*ASZ!$B261+(drdp!E261+drdp!N261)*ASZ!$C261+(drdp!H261+drdp!Q261)*ASZ!$D261)</f>
        <v>0</v>
      </c>
      <c r="F261" s="20">
        <f>Model!$W$13*((drdp!C261+drdp!L261)*ASZ!$B261+(drdp!F261+drdp!O261)*ASZ!$C261+(drdp!I261+drdp!R261)*ASZ!$D261)</f>
        <v>0</v>
      </c>
      <c r="G261" s="20">
        <f>Model!$W$13*((drdp!D261+drdp!M261)*ASZ!$B261+(drdp!G261+drdp!P261)*ASZ!$C261+(drdp!J261+drdp!S261)*ASZ!$D261)</f>
        <v>0</v>
      </c>
      <c r="H261" s="18">
        <f>Model!$W$13*((drdp!B261)*ASZ!$B261+(drdp!E261)*ASZ!$C261+(drdp!H261)*ASZ!$D261)</f>
        <v>0</v>
      </c>
      <c r="I261" s="18">
        <f>Model!$W$13*((drdp!C261)*ASZ!$B261+(drdp!F261)*ASZ!$C261+(drdp!I261)*ASZ!$D261)</f>
        <v>0</v>
      </c>
      <c r="J261" s="18">
        <f>Model!$W$13*((drdp!D261)*ASZ!$B261+(drdp!G261)*ASZ!$C261+(drdp!J261)*ASZ!$D261)</f>
        <v>0</v>
      </c>
      <c r="K261" s="21">
        <f>SUM(E$3:E260)+H261</f>
        <v>-0.15017682906866375</v>
      </c>
      <c r="L261" s="21">
        <f>SUM(F$3:F260)+I261</f>
        <v>-0.26558522740083079</v>
      </c>
      <c r="M261" s="21">
        <f>SUM(G$3:G260)+J261</f>
        <v>6.7257570872641725E-2</v>
      </c>
      <c r="N261" s="21"/>
      <c r="O261" s="21"/>
      <c r="P261" s="21"/>
      <c r="Q261" s="19">
        <f t="shared" si="19"/>
        <v>2.2553079989118652E-2</v>
      </c>
      <c r="R261" s="19">
        <f t="shared" si="20"/>
        <v>7.0535513013551002E-2</v>
      </c>
      <c r="S261" s="19">
        <f t="shared" si="21"/>
        <v>4.5235808396884248E-3</v>
      </c>
      <c r="T261" s="19">
        <f t="shared" si="22"/>
        <v>3.9884747298536756E-2</v>
      </c>
      <c r="U261" s="19">
        <f t="shared" si="23"/>
        <v>-1.0100528724514255E-2</v>
      </c>
      <c r="V261" s="19">
        <f t="shared" si="24"/>
        <v>-1.7862617254638048E-2</v>
      </c>
    </row>
    <row r="262" spans="1:22" x14ac:dyDescent="0.25">
      <c r="A262" s="26">
        <f>Wellpath!E262</f>
        <v>0</v>
      </c>
      <c r="B262" s="22">
        <v>0</v>
      </c>
      <c r="C262" s="22">
        <f>-SIN(Wellpath!$L262) * COS(Wellpath!$L262)</f>
        <v>0</v>
      </c>
      <c r="D262" s="22">
        <f>TAN(Dip) * SIN(Wellpath!$L262) * COS(Wellpath!$L262) * SIN(Wellpath!$O262)</f>
        <v>0</v>
      </c>
      <c r="E262" s="20">
        <f>Model!$W$13*((drdp!B262+drdp!K262)*ASZ!$B262+(drdp!E262+drdp!N262)*ASZ!$C262+(drdp!H262+drdp!Q262)*ASZ!$D262)</f>
        <v>0</v>
      </c>
      <c r="F262" s="20">
        <f>Model!$W$13*((drdp!C262+drdp!L262)*ASZ!$B262+(drdp!F262+drdp!O262)*ASZ!$C262+(drdp!I262+drdp!R262)*ASZ!$D262)</f>
        <v>0</v>
      </c>
      <c r="G262" s="20">
        <f>Model!$W$13*((drdp!D262+drdp!M262)*ASZ!$B262+(drdp!G262+drdp!P262)*ASZ!$C262+(drdp!J262+drdp!S262)*ASZ!$D262)</f>
        <v>0</v>
      </c>
      <c r="H262" s="18">
        <f>Model!$W$13*((drdp!B262)*ASZ!$B262+(drdp!E262)*ASZ!$C262+(drdp!H262)*ASZ!$D262)</f>
        <v>0</v>
      </c>
      <c r="I262" s="18">
        <f>Model!$W$13*((drdp!C262)*ASZ!$B262+(drdp!F262)*ASZ!$C262+(drdp!I262)*ASZ!$D262)</f>
        <v>0</v>
      </c>
      <c r="J262" s="18">
        <f>Model!$W$13*((drdp!D262)*ASZ!$B262+(drdp!G262)*ASZ!$C262+(drdp!J262)*ASZ!$D262)</f>
        <v>0</v>
      </c>
      <c r="K262" s="21">
        <f>SUM(E$3:E261)+H262</f>
        <v>-0.15017682906866375</v>
      </c>
      <c r="L262" s="21">
        <f>SUM(F$3:F261)+I262</f>
        <v>-0.26558522740083079</v>
      </c>
      <c r="M262" s="21">
        <f>SUM(G$3:G261)+J262</f>
        <v>6.7257570872641725E-2</v>
      </c>
      <c r="N262" s="21"/>
      <c r="O262" s="21"/>
      <c r="P262" s="21"/>
      <c r="Q262" s="19">
        <f t="shared" ref="Q262:Q270" si="25">K262^2</f>
        <v>2.2553079989118652E-2</v>
      </c>
      <c r="R262" s="19">
        <f t="shared" ref="R262:R270" si="26">L262^2</f>
        <v>7.0535513013551002E-2</v>
      </c>
      <c r="S262" s="19">
        <f t="shared" ref="S262:S270" si="27">M262^2</f>
        <v>4.5235808396884248E-3</v>
      </c>
      <c r="T262" s="19">
        <f t="shared" ref="T262:T270" si="28">K262*L262</f>
        <v>3.9884747298536756E-2</v>
      </c>
      <c r="U262" s="19">
        <f t="shared" ref="U262:U270" si="29">K262*M262</f>
        <v>-1.0100528724514255E-2</v>
      </c>
      <c r="V262" s="19">
        <f t="shared" ref="V262:V270" si="30">L262*M262</f>
        <v>-1.7862617254638048E-2</v>
      </c>
    </row>
    <row r="263" spans="1:22" x14ac:dyDescent="0.25">
      <c r="A263" s="26">
        <f>Wellpath!E263</f>
        <v>0</v>
      </c>
      <c r="B263" s="22">
        <v>0</v>
      </c>
      <c r="C263" s="22">
        <f>-SIN(Wellpath!$L263) * COS(Wellpath!$L263)</f>
        <v>0</v>
      </c>
      <c r="D263" s="22">
        <f>TAN(Dip) * SIN(Wellpath!$L263) * COS(Wellpath!$L263) * SIN(Wellpath!$O263)</f>
        <v>0</v>
      </c>
      <c r="E263" s="20">
        <f>Model!$W$13*((drdp!B263+drdp!K263)*ASZ!$B263+(drdp!E263+drdp!N263)*ASZ!$C263+(drdp!H263+drdp!Q263)*ASZ!$D263)</f>
        <v>0</v>
      </c>
      <c r="F263" s="20">
        <f>Model!$W$13*((drdp!C263+drdp!L263)*ASZ!$B263+(drdp!F263+drdp!O263)*ASZ!$C263+(drdp!I263+drdp!R263)*ASZ!$D263)</f>
        <v>0</v>
      </c>
      <c r="G263" s="20">
        <f>Model!$W$13*((drdp!D263+drdp!M263)*ASZ!$B263+(drdp!G263+drdp!P263)*ASZ!$C263+(drdp!J263+drdp!S263)*ASZ!$D263)</f>
        <v>0</v>
      </c>
      <c r="H263" s="18">
        <f>Model!$W$13*((drdp!B263)*ASZ!$B263+(drdp!E263)*ASZ!$C263+(drdp!H263)*ASZ!$D263)</f>
        <v>0</v>
      </c>
      <c r="I263" s="18">
        <f>Model!$W$13*((drdp!C263)*ASZ!$B263+(drdp!F263)*ASZ!$C263+(drdp!I263)*ASZ!$D263)</f>
        <v>0</v>
      </c>
      <c r="J263" s="18">
        <f>Model!$W$13*((drdp!D263)*ASZ!$B263+(drdp!G263)*ASZ!$C263+(drdp!J263)*ASZ!$D263)</f>
        <v>0</v>
      </c>
      <c r="K263" s="21">
        <f>SUM(E$3:E262)+H263</f>
        <v>-0.15017682906866375</v>
      </c>
      <c r="L263" s="21">
        <f>SUM(F$3:F262)+I263</f>
        <v>-0.26558522740083079</v>
      </c>
      <c r="M263" s="21">
        <f>SUM(G$3:G262)+J263</f>
        <v>6.7257570872641725E-2</v>
      </c>
      <c r="N263" s="21"/>
      <c r="O263" s="21"/>
      <c r="P263" s="21"/>
      <c r="Q263" s="19">
        <f t="shared" si="25"/>
        <v>2.2553079989118652E-2</v>
      </c>
      <c r="R263" s="19">
        <f t="shared" si="26"/>
        <v>7.0535513013551002E-2</v>
      </c>
      <c r="S263" s="19">
        <f t="shared" si="27"/>
        <v>4.5235808396884248E-3</v>
      </c>
      <c r="T263" s="19">
        <f t="shared" si="28"/>
        <v>3.9884747298536756E-2</v>
      </c>
      <c r="U263" s="19">
        <f t="shared" si="29"/>
        <v>-1.0100528724514255E-2</v>
      </c>
      <c r="V263" s="19">
        <f t="shared" si="30"/>
        <v>-1.7862617254638048E-2</v>
      </c>
    </row>
    <row r="264" spans="1:22" x14ac:dyDescent="0.25">
      <c r="A264" s="26">
        <f>Wellpath!E264</f>
        <v>0</v>
      </c>
      <c r="B264" s="22">
        <v>0</v>
      </c>
      <c r="C264" s="22">
        <f>-SIN(Wellpath!$L264) * COS(Wellpath!$L264)</f>
        <v>0</v>
      </c>
      <c r="D264" s="22">
        <f>TAN(Dip) * SIN(Wellpath!$L264) * COS(Wellpath!$L264) * SIN(Wellpath!$O264)</f>
        <v>0</v>
      </c>
      <c r="E264" s="20">
        <f>Model!$W$13*((drdp!B264+drdp!K264)*ASZ!$B264+(drdp!E264+drdp!N264)*ASZ!$C264+(drdp!H264+drdp!Q264)*ASZ!$D264)</f>
        <v>0</v>
      </c>
      <c r="F264" s="20">
        <f>Model!$W$13*((drdp!C264+drdp!L264)*ASZ!$B264+(drdp!F264+drdp!O264)*ASZ!$C264+(drdp!I264+drdp!R264)*ASZ!$D264)</f>
        <v>0</v>
      </c>
      <c r="G264" s="20">
        <f>Model!$W$13*((drdp!D264+drdp!M264)*ASZ!$B264+(drdp!G264+drdp!P264)*ASZ!$C264+(drdp!J264+drdp!S264)*ASZ!$D264)</f>
        <v>0</v>
      </c>
      <c r="H264" s="18">
        <f>Model!$W$13*((drdp!B264)*ASZ!$B264+(drdp!E264)*ASZ!$C264+(drdp!H264)*ASZ!$D264)</f>
        <v>0</v>
      </c>
      <c r="I264" s="18">
        <f>Model!$W$13*((drdp!C264)*ASZ!$B264+(drdp!F264)*ASZ!$C264+(drdp!I264)*ASZ!$D264)</f>
        <v>0</v>
      </c>
      <c r="J264" s="18">
        <f>Model!$W$13*((drdp!D264)*ASZ!$B264+(drdp!G264)*ASZ!$C264+(drdp!J264)*ASZ!$D264)</f>
        <v>0</v>
      </c>
      <c r="K264" s="21">
        <f>SUM(E$3:E263)+H264</f>
        <v>-0.15017682906866375</v>
      </c>
      <c r="L264" s="21">
        <f>SUM(F$3:F263)+I264</f>
        <v>-0.26558522740083079</v>
      </c>
      <c r="M264" s="21">
        <f>SUM(G$3:G263)+J264</f>
        <v>6.7257570872641725E-2</v>
      </c>
      <c r="N264" s="21"/>
      <c r="O264" s="21"/>
      <c r="P264" s="21"/>
      <c r="Q264" s="19">
        <f t="shared" si="25"/>
        <v>2.2553079989118652E-2</v>
      </c>
      <c r="R264" s="19">
        <f t="shared" si="26"/>
        <v>7.0535513013551002E-2</v>
      </c>
      <c r="S264" s="19">
        <f t="shared" si="27"/>
        <v>4.5235808396884248E-3</v>
      </c>
      <c r="T264" s="19">
        <f t="shared" si="28"/>
        <v>3.9884747298536756E-2</v>
      </c>
      <c r="U264" s="19">
        <f t="shared" si="29"/>
        <v>-1.0100528724514255E-2</v>
      </c>
      <c r="V264" s="19">
        <f t="shared" si="30"/>
        <v>-1.7862617254638048E-2</v>
      </c>
    </row>
    <row r="265" spans="1:22" x14ac:dyDescent="0.25">
      <c r="A265" s="26">
        <f>Wellpath!E265</f>
        <v>0</v>
      </c>
      <c r="B265" s="22">
        <v>0</v>
      </c>
      <c r="C265" s="22">
        <f>-SIN(Wellpath!$L265) * COS(Wellpath!$L265)</f>
        <v>0</v>
      </c>
      <c r="D265" s="22">
        <f>TAN(Dip) * SIN(Wellpath!$L265) * COS(Wellpath!$L265) * SIN(Wellpath!$O265)</f>
        <v>0</v>
      </c>
      <c r="E265" s="20">
        <f>Model!$W$13*((drdp!B265+drdp!K265)*ASZ!$B265+(drdp!E265+drdp!N265)*ASZ!$C265+(drdp!H265+drdp!Q265)*ASZ!$D265)</f>
        <v>0</v>
      </c>
      <c r="F265" s="20">
        <f>Model!$W$13*((drdp!C265+drdp!L265)*ASZ!$B265+(drdp!F265+drdp!O265)*ASZ!$C265+(drdp!I265+drdp!R265)*ASZ!$D265)</f>
        <v>0</v>
      </c>
      <c r="G265" s="20">
        <f>Model!$W$13*((drdp!D265+drdp!M265)*ASZ!$B265+(drdp!G265+drdp!P265)*ASZ!$C265+(drdp!J265+drdp!S265)*ASZ!$D265)</f>
        <v>0</v>
      </c>
      <c r="H265" s="18">
        <f>Model!$W$13*((drdp!B265)*ASZ!$B265+(drdp!E265)*ASZ!$C265+(drdp!H265)*ASZ!$D265)</f>
        <v>0</v>
      </c>
      <c r="I265" s="18">
        <f>Model!$W$13*((drdp!C265)*ASZ!$B265+(drdp!F265)*ASZ!$C265+(drdp!I265)*ASZ!$D265)</f>
        <v>0</v>
      </c>
      <c r="J265" s="18">
        <f>Model!$W$13*((drdp!D265)*ASZ!$B265+(drdp!G265)*ASZ!$C265+(drdp!J265)*ASZ!$D265)</f>
        <v>0</v>
      </c>
      <c r="K265" s="21">
        <f>SUM(E$3:E264)+H265</f>
        <v>-0.15017682906866375</v>
      </c>
      <c r="L265" s="21">
        <f>SUM(F$3:F264)+I265</f>
        <v>-0.26558522740083079</v>
      </c>
      <c r="M265" s="21">
        <f>SUM(G$3:G264)+J265</f>
        <v>6.7257570872641725E-2</v>
      </c>
      <c r="N265" s="21"/>
      <c r="O265" s="21"/>
      <c r="P265" s="21"/>
      <c r="Q265" s="19">
        <f t="shared" si="25"/>
        <v>2.2553079989118652E-2</v>
      </c>
      <c r="R265" s="19">
        <f t="shared" si="26"/>
        <v>7.0535513013551002E-2</v>
      </c>
      <c r="S265" s="19">
        <f t="shared" si="27"/>
        <v>4.5235808396884248E-3</v>
      </c>
      <c r="T265" s="19">
        <f t="shared" si="28"/>
        <v>3.9884747298536756E-2</v>
      </c>
      <c r="U265" s="19">
        <f t="shared" si="29"/>
        <v>-1.0100528724514255E-2</v>
      </c>
      <c r="V265" s="19">
        <f t="shared" si="30"/>
        <v>-1.7862617254638048E-2</v>
      </c>
    </row>
    <row r="266" spans="1:22" x14ac:dyDescent="0.25">
      <c r="A266" s="26">
        <f>Wellpath!E266</f>
        <v>0</v>
      </c>
      <c r="B266" s="22">
        <v>0</v>
      </c>
      <c r="C266" s="22">
        <f>-SIN(Wellpath!$L266) * COS(Wellpath!$L266)</f>
        <v>0</v>
      </c>
      <c r="D266" s="22">
        <f>TAN(Dip) * SIN(Wellpath!$L266) * COS(Wellpath!$L266) * SIN(Wellpath!$O266)</f>
        <v>0</v>
      </c>
      <c r="E266" s="20">
        <f>Model!$W$13*((drdp!B266+drdp!K266)*ASZ!$B266+(drdp!E266+drdp!N266)*ASZ!$C266+(drdp!H266+drdp!Q266)*ASZ!$D266)</f>
        <v>0</v>
      </c>
      <c r="F266" s="20">
        <f>Model!$W$13*((drdp!C266+drdp!L266)*ASZ!$B266+(drdp!F266+drdp!O266)*ASZ!$C266+(drdp!I266+drdp!R266)*ASZ!$D266)</f>
        <v>0</v>
      </c>
      <c r="G266" s="20">
        <f>Model!$W$13*((drdp!D266+drdp!M266)*ASZ!$B266+(drdp!G266+drdp!P266)*ASZ!$C266+(drdp!J266+drdp!S266)*ASZ!$D266)</f>
        <v>0</v>
      </c>
      <c r="H266" s="18">
        <f>Model!$W$13*((drdp!B266)*ASZ!$B266+(drdp!E266)*ASZ!$C266+(drdp!H266)*ASZ!$D266)</f>
        <v>0</v>
      </c>
      <c r="I266" s="18">
        <f>Model!$W$13*((drdp!C266)*ASZ!$B266+(drdp!F266)*ASZ!$C266+(drdp!I266)*ASZ!$D266)</f>
        <v>0</v>
      </c>
      <c r="J266" s="18">
        <f>Model!$W$13*((drdp!D266)*ASZ!$B266+(drdp!G266)*ASZ!$C266+(drdp!J266)*ASZ!$D266)</f>
        <v>0</v>
      </c>
      <c r="K266" s="21">
        <f>SUM(E$3:E265)+H266</f>
        <v>-0.15017682906866375</v>
      </c>
      <c r="L266" s="21">
        <f>SUM(F$3:F265)+I266</f>
        <v>-0.26558522740083079</v>
      </c>
      <c r="M266" s="21">
        <f>SUM(G$3:G265)+J266</f>
        <v>6.7257570872641725E-2</v>
      </c>
      <c r="N266" s="21"/>
      <c r="O266" s="21"/>
      <c r="P266" s="21"/>
      <c r="Q266" s="19">
        <f t="shared" si="25"/>
        <v>2.2553079989118652E-2</v>
      </c>
      <c r="R266" s="19">
        <f t="shared" si="26"/>
        <v>7.0535513013551002E-2</v>
      </c>
      <c r="S266" s="19">
        <f t="shared" si="27"/>
        <v>4.5235808396884248E-3</v>
      </c>
      <c r="T266" s="19">
        <f t="shared" si="28"/>
        <v>3.9884747298536756E-2</v>
      </c>
      <c r="U266" s="19">
        <f t="shared" si="29"/>
        <v>-1.0100528724514255E-2</v>
      </c>
      <c r="V266" s="19">
        <f t="shared" si="30"/>
        <v>-1.7862617254638048E-2</v>
      </c>
    </row>
    <row r="267" spans="1:22" x14ac:dyDescent="0.25">
      <c r="A267" s="26">
        <f>Wellpath!E267</f>
        <v>0</v>
      </c>
      <c r="B267" s="22">
        <v>0</v>
      </c>
      <c r="C267" s="22">
        <f>-SIN(Wellpath!$L267) * COS(Wellpath!$L267)</f>
        <v>0</v>
      </c>
      <c r="D267" s="22">
        <f>TAN(Dip) * SIN(Wellpath!$L267) * COS(Wellpath!$L267) * SIN(Wellpath!$O267)</f>
        <v>0</v>
      </c>
      <c r="E267" s="20">
        <f>Model!$W$13*((drdp!B267+drdp!K267)*ASZ!$B267+(drdp!E267+drdp!N267)*ASZ!$C267+(drdp!H267+drdp!Q267)*ASZ!$D267)</f>
        <v>0</v>
      </c>
      <c r="F267" s="20">
        <f>Model!$W$13*((drdp!C267+drdp!L267)*ASZ!$B267+(drdp!F267+drdp!O267)*ASZ!$C267+(drdp!I267+drdp!R267)*ASZ!$D267)</f>
        <v>0</v>
      </c>
      <c r="G267" s="20">
        <f>Model!$W$13*((drdp!D267+drdp!M267)*ASZ!$B267+(drdp!G267+drdp!P267)*ASZ!$C267+(drdp!J267+drdp!S267)*ASZ!$D267)</f>
        <v>0</v>
      </c>
      <c r="H267" s="18">
        <f>Model!$W$13*((drdp!B267)*ASZ!$B267+(drdp!E267)*ASZ!$C267+(drdp!H267)*ASZ!$D267)</f>
        <v>0</v>
      </c>
      <c r="I267" s="18">
        <f>Model!$W$13*((drdp!C267)*ASZ!$B267+(drdp!F267)*ASZ!$C267+(drdp!I267)*ASZ!$D267)</f>
        <v>0</v>
      </c>
      <c r="J267" s="18">
        <f>Model!$W$13*((drdp!D267)*ASZ!$B267+(drdp!G267)*ASZ!$C267+(drdp!J267)*ASZ!$D267)</f>
        <v>0</v>
      </c>
      <c r="K267" s="21">
        <f>SUM(E$3:E266)+H267</f>
        <v>-0.15017682906866375</v>
      </c>
      <c r="L267" s="21">
        <f>SUM(F$3:F266)+I267</f>
        <v>-0.26558522740083079</v>
      </c>
      <c r="M267" s="21">
        <f>SUM(G$3:G266)+J267</f>
        <v>6.7257570872641725E-2</v>
      </c>
      <c r="N267" s="21"/>
      <c r="O267" s="21"/>
      <c r="P267" s="21"/>
      <c r="Q267" s="19">
        <f t="shared" si="25"/>
        <v>2.2553079989118652E-2</v>
      </c>
      <c r="R267" s="19">
        <f t="shared" si="26"/>
        <v>7.0535513013551002E-2</v>
      </c>
      <c r="S267" s="19">
        <f t="shared" si="27"/>
        <v>4.5235808396884248E-3</v>
      </c>
      <c r="T267" s="19">
        <f t="shared" si="28"/>
        <v>3.9884747298536756E-2</v>
      </c>
      <c r="U267" s="19">
        <f t="shared" si="29"/>
        <v>-1.0100528724514255E-2</v>
      </c>
      <c r="V267" s="19">
        <f t="shared" si="30"/>
        <v>-1.7862617254638048E-2</v>
      </c>
    </row>
    <row r="268" spans="1:22" x14ac:dyDescent="0.25">
      <c r="A268" s="26">
        <f>Wellpath!E268</f>
        <v>0</v>
      </c>
      <c r="B268" s="22">
        <v>0</v>
      </c>
      <c r="C268" s="22">
        <f>-SIN(Wellpath!$L268) * COS(Wellpath!$L268)</f>
        <v>0</v>
      </c>
      <c r="D268" s="22">
        <f>TAN(Dip) * SIN(Wellpath!$L268) * COS(Wellpath!$L268) * SIN(Wellpath!$O268)</f>
        <v>0</v>
      </c>
      <c r="E268" s="20">
        <f>Model!$W$13*((drdp!B268+drdp!K268)*ASZ!$B268+(drdp!E268+drdp!N268)*ASZ!$C268+(drdp!H268+drdp!Q268)*ASZ!$D268)</f>
        <v>0</v>
      </c>
      <c r="F268" s="20">
        <f>Model!$W$13*((drdp!C268+drdp!L268)*ASZ!$B268+(drdp!F268+drdp!O268)*ASZ!$C268+(drdp!I268+drdp!R268)*ASZ!$D268)</f>
        <v>0</v>
      </c>
      <c r="G268" s="20">
        <f>Model!$W$13*((drdp!D268+drdp!M268)*ASZ!$B268+(drdp!G268+drdp!P268)*ASZ!$C268+(drdp!J268+drdp!S268)*ASZ!$D268)</f>
        <v>0</v>
      </c>
      <c r="H268" s="18">
        <f>Model!$W$13*((drdp!B268)*ASZ!$B268+(drdp!E268)*ASZ!$C268+(drdp!H268)*ASZ!$D268)</f>
        <v>0</v>
      </c>
      <c r="I268" s="18">
        <f>Model!$W$13*((drdp!C268)*ASZ!$B268+(drdp!F268)*ASZ!$C268+(drdp!I268)*ASZ!$D268)</f>
        <v>0</v>
      </c>
      <c r="J268" s="18">
        <f>Model!$W$13*((drdp!D268)*ASZ!$B268+(drdp!G268)*ASZ!$C268+(drdp!J268)*ASZ!$D268)</f>
        <v>0</v>
      </c>
      <c r="K268" s="21">
        <f>SUM(E$3:E267)+H268</f>
        <v>-0.15017682906866375</v>
      </c>
      <c r="L268" s="21">
        <f>SUM(F$3:F267)+I268</f>
        <v>-0.26558522740083079</v>
      </c>
      <c r="M268" s="21">
        <f>SUM(G$3:G267)+J268</f>
        <v>6.7257570872641725E-2</v>
      </c>
      <c r="N268" s="21"/>
      <c r="O268" s="21"/>
      <c r="P268" s="21"/>
      <c r="Q268" s="19">
        <f t="shared" si="25"/>
        <v>2.2553079989118652E-2</v>
      </c>
      <c r="R268" s="19">
        <f t="shared" si="26"/>
        <v>7.0535513013551002E-2</v>
      </c>
      <c r="S268" s="19">
        <f t="shared" si="27"/>
        <v>4.5235808396884248E-3</v>
      </c>
      <c r="T268" s="19">
        <f t="shared" si="28"/>
        <v>3.9884747298536756E-2</v>
      </c>
      <c r="U268" s="19">
        <f t="shared" si="29"/>
        <v>-1.0100528724514255E-2</v>
      </c>
      <c r="V268" s="19">
        <f t="shared" si="30"/>
        <v>-1.7862617254638048E-2</v>
      </c>
    </row>
    <row r="269" spans="1:22" x14ac:dyDescent="0.25">
      <c r="A269" s="26">
        <f>Wellpath!E269</f>
        <v>0</v>
      </c>
      <c r="B269" s="22">
        <v>0</v>
      </c>
      <c r="C269" s="22">
        <f>-SIN(Wellpath!$L269) * COS(Wellpath!$L269)</f>
        <v>0</v>
      </c>
      <c r="D269" s="22">
        <f>TAN(Dip) * SIN(Wellpath!$L269) * COS(Wellpath!$L269) * SIN(Wellpath!$O269)</f>
        <v>0</v>
      </c>
      <c r="E269" s="20">
        <f>Model!$W$13*((drdp!B269+drdp!K269)*ASZ!$B269+(drdp!E269+drdp!N269)*ASZ!$C269+(drdp!H269+drdp!Q269)*ASZ!$D269)</f>
        <v>0</v>
      </c>
      <c r="F269" s="20">
        <f>Model!$W$13*((drdp!C269+drdp!L269)*ASZ!$B269+(drdp!F269+drdp!O269)*ASZ!$C269+(drdp!I269+drdp!R269)*ASZ!$D269)</f>
        <v>0</v>
      </c>
      <c r="G269" s="20">
        <f>Model!$W$13*((drdp!D269+drdp!M269)*ASZ!$B269+(drdp!G269+drdp!P269)*ASZ!$C269+(drdp!J269+drdp!S269)*ASZ!$D269)</f>
        <v>0</v>
      </c>
      <c r="H269" s="18">
        <f>Model!$W$13*((drdp!B269)*ASZ!$B269+(drdp!E269)*ASZ!$C269+(drdp!H269)*ASZ!$D269)</f>
        <v>0</v>
      </c>
      <c r="I269" s="18">
        <f>Model!$W$13*((drdp!C269)*ASZ!$B269+(drdp!F269)*ASZ!$C269+(drdp!I269)*ASZ!$D269)</f>
        <v>0</v>
      </c>
      <c r="J269" s="18">
        <f>Model!$W$13*((drdp!D269)*ASZ!$B269+(drdp!G269)*ASZ!$C269+(drdp!J269)*ASZ!$D269)</f>
        <v>0</v>
      </c>
      <c r="K269" s="21">
        <f>SUM(E$3:E268)+H269</f>
        <v>-0.15017682906866375</v>
      </c>
      <c r="L269" s="21">
        <f>SUM(F$3:F268)+I269</f>
        <v>-0.26558522740083079</v>
      </c>
      <c r="M269" s="21">
        <f>SUM(G$3:G268)+J269</f>
        <v>6.7257570872641725E-2</v>
      </c>
      <c r="N269" s="21"/>
      <c r="O269" s="21"/>
      <c r="P269" s="21"/>
      <c r="Q269" s="19">
        <f t="shared" si="25"/>
        <v>2.2553079989118652E-2</v>
      </c>
      <c r="R269" s="19">
        <f t="shared" si="26"/>
        <v>7.0535513013551002E-2</v>
      </c>
      <c r="S269" s="19">
        <f t="shared" si="27"/>
        <v>4.5235808396884248E-3</v>
      </c>
      <c r="T269" s="19">
        <f t="shared" si="28"/>
        <v>3.9884747298536756E-2</v>
      </c>
      <c r="U269" s="19">
        <f t="shared" si="29"/>
        <v>-1.0100528724514255E-2</v>
      </c>
      <c r="V269" s="19">
        <f t="shared" si="30"/>
        <v>-1.7862617254638048E-2</v>
      </c>
    </row>
    <row r="270" spans="1:22" x14ac:dyDescent="0.25">
      <c r="A270" s="26">
        <f>Wellpath!E270</f>
        <v>0</v>
      </c>
      <c r="B270" s="22">
        <v>0</v>
      </c>
      <c r="C270" s="22">
        <f>-SIN(Wellpath!$L270) * COS(Wellpath!$L270)</f>
        <v>0</v>
      </c>
      <c r="D270" s="22">
        <f>TAN(Dip) * SIN(Wellpath!$L270) * COS(Wellpath!$L270) * SIN(Wellpath!$O270)</f>
        <v>0</v>
      </c>
      <c r="E270" s="20">
        <f>Model!$W$13*((drdp!B270+drdp!K270)*ASZ!$B270+(drdp!E270+drdp!N270)*ASZ!$C270+(drdp!H270+drdp!Q270)*ASZ!$D270)</f>
        <v>0</v>
      </c>
      <c r="F270" s="20">
        <f>Model!$W$13*((drdp!C270+drdp!L270)*ASZ!$B270+(drdp!F270+drdp!O270)*ASZ!$C270+(drdp!I270+drdp!R270)*ASZ!$D270)</f>
        <v>0</v>
      </c>
      <c r="G270" s="20">
        <f>Model!$W$13*((drdp!D270+drdp!M270)*ASZ!$B270+(drdp!G270+drdp!P270)*ASZ!$C270+(drdp!J270+drdp!S270)*ASZ!$D270)</f>
        <v>0</v>
      </c>
      <c r="H270" s="18">
        <f>Model!$W$13*((drdp!B270)*ASZ!$B270+(drdp!E270)*ASZ!$C270+(drdp!H270)*ASZ!$D270)</f>
        <v>0</v>
      </c>
      <c r="I270" s="18">
        <f>Model!$W$13*((drdp!C270)*ASZ!$B270+(drdp!F270)*ASZ!$C270+(drdp!I270)*ASZ!$D270)</f>
        <v>0</v>
      </c>
      <c r="J270" s="18">
        <f>Model!$W$13*((drdp!D270)*ASZ!$B270+(drdp!G270)*ASZ!$C270+(drdp!J270)*ASZ!$D270)</f>
        <v>0</v>
      </c>
      <c r="K270" s="21">
        <f>SUM(E$3:E269)+H270</f>
        <v>-0.15017682906866375</v>
      </c>
      <c r="L270" s="21">
        <f>SUM(F$3:F269)+I270</f>
        <v>-0.26558522740083079</v>
      </c>
      <c r="M270" s="21">
        <f>SUM(G$3:G269)+J270</f>
        <v>6.7257570872641725E-2</v>
      </c>
      <c r="N270" s="21"/>
      <c r="O270" s="21"/>
      <c r="P270" s="21"/>
      <c r="Q270" s="19">
        <f t="shared" si="25"/>
        <v>2.2553079989118652E-2</v>
      </c>
      <c r="R270" s="19">
        <f t="shared" si="26"/>
        <v>7.0535513013551002E-2</v>
      </c>
      <c r="S270" s="19">
        <f t="shared" si="27"/>
        <v>4.5235808396884248E-3</v>
      </c>
      <c r="T270" s="19">
        <f t="shared" si="28"/>
        <v>3.9884747298536756E-2</v>
      </c>
      <c r="U270" s="19">
        <f t="shared" si="29"/>
        <v>-1.0100528724514255E-2</v>
      </c>
      <c r="V270" s="19">
        <f t="shared" si="30"/>
        <v>-1.7862617254638048E-2</v>
      </c>
    </row>
    <row r="271" spans="1:22" x14ac:dyDescent="0.25">
      <c r="A271" s="26">
        <f>Wellpath!E271</f>
        <v>0</v>
      </c>
      <c r="B271" s="22">
        <v>0</v>
      </c>
      <c r="C271" s="22">
        <f>-SIN(Wellpath!$L271) * COS(Wellpath!$L271)</f>
        <v>0</v>
      </c>
      <c r="D271" s="22">
        <f>TAN(Dip) * SIN(Wellpath!$L271) * COS(Wellpath!$L271) * SIN(Wellpath!$O271)</f>
        <v>0</v>
      </c>
      <c r="E271" s="20">
        <f>Model!$W$13*((drdp!B271+drdp!K271)*ASZ!$B271+(drdp!E271+drdp!N271)*ASZ!$C271+(drdp!H271+drdp!Q271)*ASZ!$D271)</f>
        <v>0</v>
      </c>
      <c r="F271" s="20">
        <f>Model!$W$13*((drdp!C271+drdp!L271)*ASZ!$B271+(drdp!F271+drdp!O271)*ASZ!$C271+(drdp!I271+drdp!R271)*ASZ!$D271)</f>
        <v>0</v>
      </c>
      <c r="G271" s="20">
        <f>Model!$W$13*((drdp!D271+drdp!M271)*ASZ!$B271+(drdp!G271+drdp!P271)*ASZ!$C271+(drdp!J271+drdp!S271)*ASZ!$D271)</f>
        <v>0</v>
      </c>
      <c r="H271" s="18">
        <f>Model!$W$13*((drdp!B271)*ASZ!$B271+(drdp!E271)*ASZ!$C271+(drdp!H271)*ASZ!$D271)</f>
        <v>0</v>
      </c>
      <c r="I271" s="18">
        <f>Model!$W$13*((drdp!C271)*ASZ!$B271+(drdp!F271)*ASZ!$C271+(drdp!I271)*ASZ!$D271)</f>
        <v>0</v>
      </c>
      <c r="J271" s="18">
        <f>Model!$W$13*((drdp!D271)*ASZ!$B271+(drdp!G271)*ASZ!$C271+(drdp!J271)*ASZ!$D271)</f>
        <v>0</v>
      </c>
      <c r="K271" s="21">
        <f>SUM(E$3:E270)+H271</f>
        <v>-0.15017682906866375</v>
      </c>
      <c r="L271" s="21">
        <f>SUM(F$3:F270)+I271</f>
        <v>-0.26558522740083079</v>
      </c>
      <c r="M271" s="21">
        <f>SUM(G$3:G270)+J271</f>
        <v>6.7257570872641725E-2</v>
      </c>
      <c r="N271" s="21"/>
      <c r="O271" s="21"/>
      <c r="P271" s="21"/>
      <c r="Q271" s="19">
        <f t="shared" ref="Q271" si="31">K271^2</f>
        <v>2.2553079989118652E-2</v>
      </c>
      <c r="R271" s="19">
        <f t="shared" ref="R271" si="32">L271^2</f>
        <v>7.0535513013551002E-2</v>
      </c>
      <c r="S271" s="19">
        <f t="shared" ref="S271" si="33">M271^2</f>
        <v>4.5235808396884248E-3</v>
      </c>
      <c r="T271" s="19">
        <f t="shared" ref="T271" si="34">K271*L271</f>
        <v>3.9884747298536756E-2</v>
      </c>
      <c r="U271" s="19">
        <f t="shared" ref="U271" si="35">K271*M271</f>
        <v>-1.0100528724514255E-2</v>
      </c>
      <c r="V271" s="19">
        <f t="shared" ref="V271" si="36">L271*M271</f>
        <v>-1.7862617254638048E-2</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A1:V271"/>
  <sheetViews>
    <sheetView workbookViewId="0">
      <pane ySplit="2" topLeftCell="A238" activePane="bottomLeft" state="frozen"/>
      <selection activeCell="H39" sqref="H39"/>
      <selection pane="bottomLeft" activeCell="N243" sqref="N243"/>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v>0</v>
      </c>
      <c r="D3" s="22">
        <f>-COS(Wellpath!$L3) * SIN(Wellpath!$O3) / (Bfield * COS(Dip))</f>
        <v>1.3720445679981971E-6</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f>-COS(Wellpath!$L4) * SIN(Wellpath!$O4) / (Bfield * COS(Dip))</f>
        <v>1.3720445679981971E-6</v>
      </c>
      <c r="E4" s="20">
        <f>Model!$W$14*((drdp!B4+drdp!K4)*'MBXY-TI1S'!$B4+(drdp!E4+drdp!N4)*'MBXY-TI1S'!$C4+(drdp!H4+drdp!Q4)*'MBXY-TI1S'!$D4)</f>
        <v>0</v>
      </c>
      <c r="F4" s="20">
        <f>Model!$W$14*((drdp!C4+drdp!L4)*'MBXY-TI1S'!$B4+(drdp!F4+drdp!O4)*'MBXY-TI1S'!$C4+(drdp!I4+drdp!R4)*'MBXY-TI1S'!$D4)</f>
        <v>0</v>
      </c>
      <c r="G4" s="20">
        <f>Model!$W$14*((drdp!D4+drdp!M4)*'MBXY-TI1S'!$B4+(drdp!G4+drdp!P4)*'MBXY-TI1S'!$C4+(drdp!J4+drdp!S4)*'MBXY-TI1S'!$D4)</f>
        <v>0</v>
      </c>
      <c r="H4" s="18">
        <f>Model!$W$14*((drdp!B4)*'MBXY-TI1S'!$B4+(drdp!E4)*'MBXY-TI1S'!$C4+(drdp!H4)*'MBXY-TI1S'!$D4)</f>
        <v>0</v>
      </c>
      <c r="I4" s="18">
        <f>Model!$W$14*((drdp!C4)*'MBXY-TI1S'!$B4+(drdp!F4)*'MBXY-TI1S'!$C4+(drdp!I4)*'MBXY-TI1S'!$D4)</f>
        <v>0</v>
      </c>
      <c r="J4" s="18">
        <f>Model!$W$14*((drdp!D4)*'MBXY-TI1S'!$B4+(drdp!G4)*'MBXY-TI1S'!$C4+(drdp!J4)*'MBXY-TI1S'!$D4)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f>-COS(Wellpath!$L5) * SIN(Wellpath!$O5) / (Bfield * COS(Dip))</f>
        <v>1.3720445679981971E-6</v>
      </c>
      <c r="E5" s="20">
        <f>Model!$W$14*((drdp!B5+drdp!K5)*'MBXY-TI1S'!$B5+(drdp!E5+drdp!N5)*'MBXY-TI1S'!$C5+(drdp!H5+drdp!Q5)*'MBXY-TI1S'!$D5)</f>
        <v>0</v>
      </c>
      <c r="F5" s="20">
        <f>Model!$W$14*((drdp!C5+drdp!L5)*'MBXY-TI1S'!$B5+(drdp!F5+drdp!O5)*'MBXY-TI1S'!$C5+(drdp!I5+drdp!R5)*'MBXY-TI1S'!$D5)</f>
        <v>0</v>
      </c>
      <c r="G5" s="20">
        <f>Model!$W$14*((drdp!D5+drdp!M5)*'MBXY-TI1S'!$B5+(drdp!G5+drdp!P5)*'MBXY-TI1S'!$C5+(drdp!J5+drdp!S5)*'MBXY-TI1S'!$D5)</f>
        <v>0</v>
      </c>
      <c r="H5" s="18">
        <f>Model!$W$14*((drdp!B5)*'MBXY-TI1S'!$B5+(drdp!E5)*'MBXY-TI1S'!$C5+(drdp!H5)*'MBXY-TI1S'!$D5)</f>
        <v>0</v>
      </c>
      <c r="I5" s="18">
        <f>Model!$W$14*((drdp!C5)*'MBXY-TI1S'!$B5+(drdp!F5)*'MBXY-TI1S'!$C5+(drdp!I5)*'MBXY-TI1S'!$D5)</f>
        <v>0</v>
      </c>
      <c r="J5" s="18">
        <f>Model!$W$14*((drdp!D5)*'MBXY-TI1S'!$B5+(drdp!G5)*'MBXY-TI1S'!$C5+(drdp!J5)*'MBXY-TI1S'!$D5)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f>-COS(Wellpath!$L6) * SIN(Wellpath!$O6) / (Bfield * COS(Dip))</f>
        <v>1.3720445679981971E-6</v>
      </c>
      <c r="E6" s="20">
        <f>Model!$W$14*((drdp!B6+drdp!K6)*'MBXY-TI1S'!$B6+(drdp!E6+drdp!N6)*'MBXY-TI1S'!$C6+(drdp!H6+drdp!Q6)*'MBXY-TI1S'!$D6)</f>
        <v>0</v>
      </c>
      <c r="F6" s="20">
        <f>Model!$W$14*((drdp!C6+drdp!L6)*'MBXY-TI1S'!$B6+(drdp!F6+drdp!O6)*'MBXY-TI1S'!$C6+(drdp!I6+drdp!R6)*'MBXY-TI1S'!$D6)</f>
        <v>0</v>
      </c>
      <c r="G6" s="20">
        <f>Model!$W$14*((drdp!D6+drdp!M6)*'MBXY-TI1S'!$B6+(drdp!G6+drdp!P6)*'MBXY-TI1S'!$C6+(drdp!J6+drdp!S6)*'MBXY-TI1S'!$D6)</f>
        <v>0</v>
      </c>
      <c r="H6" s="18">
        <f>Model!$W$14*((drdp!B6)*'MBXY-TI1S'!$B6+(drdp!E6)*'MBXY-TI1S'!$C6+(drdp!H6)*'MBXY-TI1S'!$D6)</f>
        <v>0</v>
      </c>
      <c r="I6" s="18">
        <f>Model!$W$14*((drdp!C6)*'MBXY-TI1S'!$B6+(drdp!F6)*'MBXY-TI1S'!$C6+(drdp!I6)*'MBXY-TI1S'!$D6)</f>
        <v>0</v>
      </c>
      <c r="J6" s="18">
        <f>Model!$W$14*((drdp!D6)*'MBXY-TI1S'!$B6+(drdp!G6)*'MBXY-TI1S'!$C6+(drdp!J6)*'MBXY-TI1S'!$D6)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f>-COS(Wellpath!$L7) * SIN(Wellpath!$O7) / (Bfield * COS(Dip))</f>
        <v>1.3720445679981971E-6</v>
      </c>
      <c r="E7" s="20">
        <f>Model!$W$14*((drdp!B7+drdp!K7)*'MBXY-TI1S'!$B7+(drdp!E7+drdp!N7)*'MBXY-TI1S'!$C7+(drdp!H7+drdp!Q7)*'MBXY-TI1S'!$D7)</f>
        <v>0</v>
      </c>
      <c r="F7" s="20">
        <f>Model!$W$14*((drdp!C7+drdp!L7)*'MBXY-TI1S'!$B7+(drdp!F7+drdp!O7)*'MBXY-TI1S'!$C7+(drdp!I7+drdp!R7)*'MBXY-TI1S'!$D7)</f>
        <v>0</v>
      </c>
      <c r="G7" s="20">
        <f>Model!$W$14*((drdp!D7+drdp!M7)*'MBXY-TI1S'!$B7+(drdp!G7+drdp!P7)*'MBXY-TI1S'!$C7+(drdp!J7+drdp!S7)*'MBXY-TI1S'!$D7)</f>
        <v>0</v>
      </c>
      <c r="H7" s="18">
        <f>Model!$W$14*((drdp!B7)*'MBXY-TI1S'!$B7+(drdp!E7)*'MBXY-TI1S'!$C7+(drdp!H7)*'MBXY-TI1S'!$D7)</f>
        <v>0</v>
      </c>
      <c r="I7" s="18">
        <f>Model!$W$14*((drdp!C7)*'MBXY-TI1S'!$B7+(drdp!F7)*'MBXY-TI1S'!$C7+(drdp!I7)*'MBXY-TI1S'!$D7)</f>
        <v>0</v>
      </c>
      <c r="J7" s="18">
        <f>Model!$W$14*((drdp!D7)*'MBXY-TI1S'!$B7+(drdp!G7)*'MBXY-TI1S'!$C7+(drdp!J7)*'MBXY-TI1S'!$D7)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f>-COS(Wellpath!$L8) * SIN(Wellpath!$O8) / (Bfield * COS(Dip))</f>
        <v>1.3720445679981971E-6</v>
      </c>
      <c r="E8" s="20">
        <f>Model!$W$14*((drdp!B8+drdp!K8)*'MBXY-TI1S'!$B8+(drdp!E8+drdp!N8)*'MBXY-TI1S'!$C8+(drdp!H8+drdp!Q8)*'MBXY-TI1S'!$D8)</f>
        <v>0</v>
      </c>
      <c r="F8" s="20">
        <f>Model!$W$14*((drdp!C8+drdp!L8)*'MBXY-TI1S'!$B8+(drdp!F8+drdp!O8)*'MBXY-TI1S'!$C8+(drdp!I8+drdp!R8)*'MBXY-TI1S'!$D8)</f>
        <v>0</v>
      </c>
      <c r="G8" s="20">
        <f>Model!$W$14*((drdp!D8+drdp!M8)*'MBXY-TI1S'!$B8+(drdp!G8+drdp!P8)*'MBXY-TI1S'!$C8+(drdp!J8+drdp!S8)*'MBXY-TI1S'!$D8)</f>
        <v>0</v>
      </c>
      <c r="H8" s="18">
        <f>Model!$W$14*((drdp!B8)*'MBXY-TI1S'!$B8+(drdp!E8)*'MBXY-TI1S'!$C8+(drdp!H8)*'MBXY-TI1S'!$D8)</f>
        <v>0</v>
      </c>
      <c r="I8" s="18">
        <f>Model!$W$14*((drdp!C8)*'MBXY-TI1S'!$B8+(drdp!F8)*'MBXY-TI1S'!$C8+(drdp!I8)*'MBXY-TI1S'!$D8)</f>
        <v>0</v>
      </c>
      <c r="J8" s="18">
        <f>Model!$W$14*((drdp!D8)*'MBXY-TI1S'!$B8+(drdp!G8)*'MBXY-TI1S'!$C8+(drdp!J8)*'MBXY-TI1S'!$D8)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f>-COS(Wellpath!$L9) * SIN(Wellpath!$O9) / (Bfield * COS(Dip))</f>
        <v>1.3720445679981971E-6</v>
      </c>
      <c r="E9" s="20">
        <f>Model!$W$14*((drdp!B9+drdp!K9)*'MBXY-TI1S'!$B9+(drdp!E9+drdp!N9)*'MBXY-TI1S'!$C9+(drdp!H9+drdp!Q9)*'MBXY-TI1S'!$D9)</f>
        <v>0</v>
      </c>
      <c r="F9" s="20">
        <f>Model!$W$14*((drdp!C9+drdp!L9)*'MBXY-TI1S'!$B9+(drdp!F9+drdp!O9)*'MBXY-TI1S'!$C9+(drdp!I9+drdp!R9)*'MBXY-TI1S'!$D9)</f>
        <v>0</v>
      </c>
      <c r="G9" s="20">
        <f>Model!$W$14*((drdp!D9+drdp!M9)*'MBXY-TI1S'!$B9+(drdp!G9+drdp!P9)*'MBXY-TI1S'!$C9+(drdp!J9+drdp!S9)*'MBXY-TI1S'!$D9)</f>
        <v>0</v>
      </c>
      <c r="H9" s="18">
        <f>Model!$W$14*((drdp!B9)*'MBXY-TI1S'!$B9+(drdp!E9)*'MBXY-TI1S'!$C9+(drdp!H9)*'MBXY-TI1S'!$D9)</f>
        <v>0</v>
      </c>
      <c r="I9" s="18">
        <f>Model!$W$14*((drdp!C9)*'MBXY-TI1S'!$B9+(drdp!F9)*'MBXY-TI1S'!$C9+(drdp!I9)*'MBXY-TI1S'!$D9)</f>
        <v>0</v>
      </c>
      <c r="J9" s="18">
        <f>Model!$W$14*((drdp!D9)*'MBXY-TI1S'!$B9+(drdp!G9)*'MBXY-TI1S'!$C9+(drdp!J9)*'MBXY-TI1S'!$D9)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f>-COS(Wellpath!$L10) * SIN(Wellpath!$O10) / (Bfield * COS(Dip))</f>
        <v>1.3720445679981971E-6</v>
      </c>
      <c r="E10" s="20">
        <f>Model!$W$14*((drdp!B10+drdp!K10)*'MBXY-TI1S'!$B10+(drdp!E10+drdp!N10)*'MBXY-TI1S'!$C10+(drdp!H10+drdp!Q10)*'MBXY-TI1S'!$D10)</f>
        <v>0</v>
      </c>
      <c r="F10" s="20">
        <f>Model!$W$14*((drdp!C10+drdp!L10)*'MBXY-TI1S'!$B10+(drdp!F10+drdp!O10)*'MBXY-TI1S'!$C10+(drdp!I10+drdp!R10)*'MBXY-TI1S'!$D10)</f>
        <v>0</v>
      </c>
      <c r="G10" s="20">
        <f>Model!$W$14*((drdp!D10+drdp!M10)*'MBXY-TI1S'!$B10+(drdp!G10+drdp!P10)*'MBXY-TI1S'!$C10+(drdp!J10+drdp!S10)*'MBXY-TI1S'!$D10)</f>
        <v>0</v>
      </c>
      <c r="H10" s="18">
        <f>Model!$W$14*((drdp!B10)*'MBXY-TI1S'!$B10+(drdp!E10)*'MBXY-TI1S'!$C10+(drdp!H10)*'MBXY-TI1S'!$D10)</f>
        <v>0</v>
      </c>
      <c r="I10" s="18">
        <f>Model!$W$14*((drdp!C10)*'MBXY-TI1S'!$B10+(drdp!F10)*'MBXY-TI1S'!$C10+(drdp!I10)*'MBXY-TI1S'!$D10)</f>
        <v>0</v>
      </c>
      <c r="J10" s="18">
        <f>Model!$W$14*((drdp!D10)*'MBXY-TI1S'!$B10+(drdp!G10)*'MBXY-TI1S'!$C10+(drdp!J10)*'MBXY-TI1S'!$D10)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f>-COS(Wellpath!$L11) * SIN(Wellpath!$O11) / (Bfield * COS(Dip))</f>
        <v>1.3720445679981971E-6</v>
      </c>
      <c r="E11" s="20">
        <f>Model!$W$14*((drdp!B11+drdp!K11)*'MBXY-TI1S'!$B11+(drdp!E11+drdp!N11)*'MBXY-TI1S'!$C11+(drdp!H11+drdp!Q11)*'MBXY-TI1S'!$D11)</f>
        <v>0</v>
      </c>
      <c r="F11" s="20">
        <f>Model!$W$14*((drdp!C11+drdp!L11)*'MBXY-TI1S'!$B11+(drdp!F11+drdp!O11)*'MBXY-TI1S'!$C11+(drdp!I11+drdp!R11)*'MBXY-TI1S'!$D11)</f>
        <v>0</v>
      </c>
      <c r="G11" s="20">
        <f>Model!$W$14*((drdp!D11+drdp!M11)*'MBXY-TI1S'!$B11+(drdp!G11+drdp!P11)*'MBXY-TI1S'!$C11+(drdp!J11+drdp!S11)*'MBXY-TI1S'!$D11)</f>
        <v>0</v>
      </c>
      <c r="H11" s="18">
        <f>Model!$W$14*((drdp!B11)*'MBXY-TI1S'!$B11+(drdp!E11)*'MBXY-TI1S'!$C11+(drdp!H11)*'MBXY-TI1S'!$D11)</f>
        <v>0</v>
      </c>
      <c r="I11" s="18">
        <f>Model!$W$14*((drdp!C11)*'MBXY-TI1S'!$B11+(drdp!F11)*'MBXY-TI1S'!$C11+(drdp!I11)*'MBXY-TI1S'!$D11)</f>
        <v>0</v>
      </c>
      <c r="J11" s="18">
        <f>Model!$W$14*((drdp!D11)*'MBXY-TI1S'!$B11+(drdp!G11)*'MBXY-TI1S'!$C11+(drdp!J11)*'MBXY-TI1S'!$D11)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f>-COS(Wellpath!$L12) * SIN(Wellpath!$O12) / (Bfield * COS(Dip))</f>
        <v>1.3720445679981971E-6</v>
      </c>
      <c r="E12" s="20">
        <f>Model!$W$14*((drdp!B12+drdp!K12)*'MBXY-TI1S'!$B12+(drdp!E12+drdp!N12)*'MBXY-TI1S'!$C12+(drdp!H12+drdp!Q12)*'MBXY-TI1S'!$D12)</f>
        <v>0</v>
      </c>
      <c r="F12" s="20">
        <f>Model!$W$14*((drdp!C12+drdp!L12)*'MBXY-TI1S'!$B12+(drdp!F12+drdp!O12)*'MBXY-TI1S'!$C12+(drdp!I12+drdp!R12)*'MBXY-TI1S'!$D12)</f>
        <v>0</v>
      </c>
      <c r="G12" s="20">
        <f>Model!$W$14*((drdp!D12+drdp!M12)*'MBXY-TI1S'!$B12+(drdp!G12+drdp!P12)*'MBXY-TI1S'!$C12+(drdp!J12+drdp!S12)*'MBXY-TI1S'!$D12)</f>
        <v>0</v>
      </c>
      <c r="H12" s="18">
        <f>Model!$W$14*((drdp!B12)*'MBXY-TI1S'!$B12+(drdp!E12)*'MBXY-TI1S'!$C12+(drdp!H12)*'MBXY-TI1S'!$D12)</f>
        <v>0</v>
      </c>
      <c r="I12" s="18">
        <f>Model!$W$14*((drdp!C12)*'MBXY-TI1S'!$B12+(drdp!F12)*'MBXY-TI1S'!$C12+(drdp!I12)*'MBXY-TI1S'!$D12)</f>
        <v>0</v>
      </c>
      <c r="J12" s="18">
        <f>Model!$W$14*((drdp!D12)*'MBXY-TI1S'!$B12+(drdp!G12)*'MBXY-TI1S'!$C12+(drdp!J12)*'MBXY-TI1S'!$D12)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f>-COS(Wellpath!$L13) * SIN(Wellpath!$O13) / (Bfield * COS(Dip))</f>
        <v>1.3720445679981971E-6</v>
      </c>
      <c r="E13" s="20">
        <f>Model!$W$14*((drdp!B13+drdp!K13)*'MBXY-TI1S'!$B13+(drdp!E13+drdp!N13)*'MBXY-TI1S'!$C13+(drdp!H13+drdp!Q13)*'MBXY-TI1S'!$D13)</f>
        <v>0</v>
      </c>
      <c r="F13" s="20">
        <f>Model!$W$14*((drdp!C13+drdp!L13)*'MBXY-TI1S'!$B13+(drdp!F13+drdp!O13)*'MBXY-TI1S'!$C13+(drdp!I13+drdp!R13)*'MBXY-TI1S'!$D13)</f>
        <v>0</v>
      </c>
      <c r="G13" s="20">
        <f>Model!$W$14*((drdp!D13+drdp!M13)*'MBXY-TI1S'!$B13+(drdp!G13+drdp!P13)*'MBXY-TI1S'!$C13+(drdp!J13+drdp!S13)*'MBXY-TI1S'!$D13)</f>
        <v>0</v>
      </c>
      <c r="H13" s="18">
        <f>Model!$W$14*((drdp!B13)*'MBXY-TI1S'!$B13+(drdp!E13)*'MBXY-TI1S'!$C13+(drdp!H13)*'MBXY-TI1S'!$D13)</f>
        <v>0</v>
      </c>
      <c r="I13" s="18">
        <f>Model!$W$14*((drdp!C13)*'MBXY-TI1S'!$B13+(drdp!F13)*'MBXY-TI1S'!$C13+(drdp!I13)*'MBXY-TI1S'!$D13)</f>
        <v>0</v>
      </c>
      <c r="J13" s="18">
        <f>Model!$W$14*((drdp!D13)*'MBXY-TI1S'!$B13+(drdp!G13)*'MBXY-TI1S'!$C13+(drdp!J13)*'MBXY-TI1S'!$D13)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f>-COS(Wellpath!$L14) * SIN(Wellpath!$O14) / (Bfield * COS(Dip))</f>
        <v>1.3720445679981971E-6</v>
      </c>
      <c r="E14" s="20">
        <f>Model!$W$14*((drdp!B14+drdp!K14)*'MBXY-TI1S'!$B14+(drdp!E14+drdp!N14)*'MBXY-TI1S'!$C14+(drdp!H14+drdp!Q14)*'MBXY-TI1S'!$D14)</f>
        <v>0</v>
      </c>
      <c r="F14" s="20">
        <f>Model!$W$14*((drdp!C14+drdp!L14)*'MBXY-TI1S'!$B14+(drdp!F14+drdp!O14)*'MBXY-TI1S'!$C14+(drdp!I14+drdp!R14)*'MBXY-TI1S'!$D14)</f>
        <v>0</v>
      </c>
      <c r="G14" s="20">
        <f>Model!$W$14*((drdp!D14+drdp!M14)*'MBXY-TI1S'!$B14+(drdp!G14+drdp!P14)*'MBXY-TI1S'!$C14+(drdp!J14+drdp!S14)*'MBXY-TI1S'!$D14)</f>
        <v>0</v>
      </c>
      <c r="H14" s="18">
        <f>Model!$W$14*((drdp!B14)*'MBXY-TI1S'!$B14+(drdp!E14)*'MBXY-TI1S'!$C14+(drdp!H14)*'MBXY-TI1S'!$D14)</f>
        <v>0</v>
      </c>
      <c r="I14" s="18">
        <f>Model!$W$14*((drdp!C14)*'MBXY-TI1S'!$B14+(drdp!F14)*'MBXY-TI1S'!$C14+(drdp!I14)*'MBXY-TI1S'!$D14)</f>
        <v>0</v>
      </c>
      <c r="J14" s="18">
        <f>Model!$W$14*((drdp!D14)*'MBXY-TI1S'!$B14+(drdp!G14)*'MBXY-TI1S'!$C14+(drdp!J14)*'MBXY-TI1S'!$D14)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f>-COS(Wellpath!$L15) * SIN(Wellpath!$O15) / (Bfield * COS(Dip))</f>
        <v>1.3720445679981971E-6</v>
      </c>
      <c r="E15" s="20">
        <f>Model!$W$14*((drdp!B15+drdp!K15)*'MBXY-TI1S'!$B15+(drdp!E15+drdp!N15)*'MBXY-TI1S'!$C15+(drdp!H15+drdp!Q15)*'MBXY-TI1S'!$D15)</f>
        <v>0</v>
      </c>
      <c r="F15" s="20">
        <f>Model!$W$14*((drdp!C15+drdp!L15)*'MBXY-TI1S'!$B15+(drdp!F15+drdp!O15)*'MBXY-TI1S'!$C15+(drdp!I15+drdp!R15)*'MBXY-TI1S'!$D15)</f>
        <v>0</v>
      </c>
      <c r="G15" s="20">
        <f>Model!$W$14*((drdp!D15+drdp!M15)*'MBXY-TI1S'!$B15+(drdp!G15+drdp!P15)*'MBXY-TI1S'!$C15+(drdp!J15+drdp!S15)*'MBXY-TI1S'!$D15)</f>
        <v>0</v>
      </c>
      <c r="H15" s="18">
        <f>Model!$W$14*((drdp!B15)*'MBXY-TI1S'!$B15+(drdp!E15)*'MBXY-TI1S'!$C15+(drdp!H15)*'MBXY-TI1S'!$D15)</f>
        <v>0</v>
      </c>
      <c r="I15" s="18">
        <f>Model!$W$14*((drdp!C15)*'MBXY-TI1S'!$B15+(drdp!F15)*'MBXY-TI1S'!$C15+(drdp!I15)*'MBXY-TI1S'!$D15)</f>
        <v>0</v>
      </c>
      <c r="J15" s="18">
        <f>Model!$W$14*((drdp!D15)*'MBXY-TI1S'!$B15+(drdp!G15)*'MBXY-TI1S'!$C15+(drdp!J15)*'MBXY-TI1S'!$D15)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f>-COS(Wellpath!$L16) * SIN(Wellpath!$O16) / (Bfield * COS(Dip))</f>
        <v>1.3720445679981971E-6</v>
      </c>
      <c r="E16" s="20">
        <f>Model!$W$14*((drdp!B16+drdp!K16)*'MBXY-TI1S'!$B16+(drdp!E16+drdp!N16)*'MBXY-TI1S'!$C16+(drdp!H16+drdp!Q16)*'MBXY-TI1S'!$D16)</f>
        <v>0</v>
      </c>
      <c r="F16" s="20">
        <f>Model!$W$14*((drdp!C16+drdp!L16)*'MBXY-TI1S'!$B16+(drdp!F16+drdp!O16)*'MBXY-TI1S'!$C16+(drdp!I16+drdp!R16)*'MBXY-TI1S'!$D16)</f>
        <v>0</v>
      </c>
      <c r="G16" s="20">
        <f>Model!$W$14*((drdp!D16+drdp!M16)*'MBXY-TI1S'!$B16+(drdp!G16+drdp!P16)*'MBXY-TI1S'!$C16+(drdp!J16+drdp!S16)*'MBXY-TI1S'!$D16)</f>
        <v>0</v>
      </c>
      <c r="H16" s="18">
        <f>Model!$W$14*((drdp!B16)*'MBXY-TI1S'!$B16+(drdp!E16)*'MBXY-TI1S'!$C16+(drdp!H16)*'MBXY-TI1S'!$D16)</f>
        <v>0</v>
      </c>
      <c r="I16" s="18">
        <f>Model!$W$14*((drdp!C16)*'MBXY-TI1S'!$B16+(drdp!F16)*'MBXY-TI1S'!$C16+(drdp!I16)*'MBXY-TI1S'!$D16)</f>
        <v>0</v>
      </c>
      <c r="J16" s="18">
        <f>Model!$W$14*((drdp!D16)*'MBXY-TI1S'!$B16+(drdp!G16)*'MBXY-TI1S'!$C16+(drdp!J16)*'MBXY-TI1S'!$D16)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f>-COS(Wellpath!$L17) * SIN(Wellpath!$O17) / (Bfield * COS(Dip))</f>
        <v>1.3720445679981971E-6</v>
      </c>
      <c r="E17" s="20">
        <f>Model!$W$14*((drdp!B17+drdp!K17)*'MBXY-TI1S'!$B17+(drdp!E17+drdp!N17)*'MBXY-TI1S'!$C17+(drdp!H17+drdp!Q17)*'MBXY-TI1S'!$D17)</f>
        <v>0</v>
      </c>
      <c r="F17" s="20">
        <f>Model!$W$14*((drdp!C17+drdp!L17)*'MBXY-TI1S'!$B17+(drdp!F17+drdp!O17)*'MBXY-TI1S'!$C17+(drdp!I17+drdp!R17)*'MBXY-TI1S'!$D17)</f>
        <v>0</v>
      </c>
      <c r="G17" s="20">
        <f>Model!$W$14*((drdp!D17+drdp!M17)*'MBXY-TI1S'!$B17+(drdp!G17+drdp!P17)*'MBXY-TI1S'!$C17+(drdp!J17+drdp!S17)*'MBXY-TI1S'!$D17)</f>
        <v>0</v>
      </c>
      <c r="H17" s="18">
        <f>Model!$W$14*((drdp!B17)*'MBXY-TI1S'!$B17+(drdp!E17)*'MBXY-TI1S'!$C17+(drdp!H17)*'MBXY-TI1S'!$D17)</f>
        <v>0</v>
      </c>
      <c r="I17" s="18">
        <f>Model!$W$14*((drdp!C17)*'MBXY-TI1S'!$B17+(drdp!F17)*'MBXY-TI1S'!$C17+(drdp!I17)*'MBXY-TI1S'!$D17)</f>
        <v>0</v>
      </c>
      <c r="J17" s="18">
        <f>Model!$W$14*((drdp!D17)*'MBXY-TI1S'!$B17+(drdp!G17)*'MBXY-TI1S'!$C17+(drdp!J17)*'MBXY-TI1S'!$D17)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f>-COS(Wellpath!$L18) * SIN(Wellpath!$O18) / (Bfield * COS(Dip))</f>
        <v>1.3720445679981971E-6</v>
      </c>
      <c r="E18" s="20">
        <f>Model!$W$14*((drdp!B18+drdp!K18)*'MBXY-TI1S'!$B18+(drdp!E18+drdp!N18)*'MBXY-TI1S'!$C18+(drdp!H18+drdp!Q18)*'MBXY-TI1S'!$D18)</f>
        <v>0</v>
      </c>
      <c r="F18" s="20">
        <f>Model!$W$14*((drdp!C18+drdp!L18)*'MBXY-TI1S'!$B18+(drdp!F18+drdp!O18)*'MBXY-TI1S'!$C18+(drdp!I18+drdp!R18)*'MBXY-TI1S'!$D18)</f>
        <v>0</v>
      </c>
      <c r="G18" s="20">
        <f>Model!$W$14*((drdp!D18+drdp!M18)*'MBXY-TI1S'!$B18+(drdp!G18+drdp!P18)*'MBXY-TI1S'!$C18+(drdp!J18+drdp!S18)*'MBXY-TI1S'!$D18)</f>
        <v>0</v>
      </c>
      <c r="H18" s="18">
        <f>Model!$W$14*((drdp!B18)*'MBXY-TI1S'!$B18+(drdp!E18)*'MBXY-TI1S'!$C18+(drdp!H18)*'MBXY-TI1S'!$D18)</f>
        <v>0</v>
      </c>
      <c r="I18" s="18">
        <f>Model!$W$14*((drdp!C18)*'MBXY-TI1S'!$B18+(drdp!F18)*'MBXY-TI1S'!$C18+(drdp!I18)*'MBXY-TI1S'!$D18)</f>
        <v>0</v>
      </c>
      <c r="J18" s="18">
        <f>Model!$W$14*((drdp!D18)*'MBXY-TI1S'!$B18+(drdp!G18)*'MBXY-TI1S'!$C18+(drdp!J18)*'MBXY-TI1S'!$D18)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f>-COS(Wellpath!$L19) * SIN(Wellpath!$O19) / (Bfield * COS(Dip))</f>
        <v>1.3720445679981971E-6</v>
      </c>
      <c r="E19" s="20">
        <f>Model!$W$14*((drdp!B19+drdp!K19)*'MBXY-TI1S'!$B19+(drdp!E19+drdp!N19)*'MBXY-TI1S'!$C19+(drdp!H19+drdp!Q19)*'MBXY-TI1S'!$D19)</f>
        <v>0</v>
      </c>
      <c r="F19" s="20">
        <f>Model!$W$14*((drdp!C19+drdp!L19)*'MBXY-TI1S'!$B19+(drdp!F19+drdp!O19)*'MBXY-TI1S'!$C19+(drdp!I19+drdp!R19)*'MBXY-TI1S'!$D19)</f>
        <v>0</v>
      </c>
      <c r="G19" s="20">
        <f>Model!$W$14*((drdp!D19+drdp!M19)*'MBXY-TI1S'!$B19+(drdp!G19+drdp!P19)*'MBXY-TI1S'!$C19+(drdp!J19+drdp!S19)*'MBXY-TI1S'!$D19)</f>
        <v>0</v>
      </c>
      <c r="H19" s="18">
        <f>Model!$W$14*((drdp!B19)*'MBXY-TI1S'!$B19+(drdp!E19)*'MBXY-TI1S'!$C19+(drdp!H19)*'MBXY-TI1S'!$D19)</f>
        <v>0</v>
      </c>
      <c r="I19" s="18">
        <f>Model!$W$14*((drdp!C19)*'MBXY-TI1S'!$B19+(drdp!F19)*'MBXY-TI1S'!$C19+(drdp!I19)*'MBXY-TI1S'!$D19)</f>
        <v>0</v>
      </c>
      <c r="J19" s="18">
        <f>Model!$W$14*((drdp!D19)*'MBXY-TI1S'!$B19+(drdp!G19)*'MBXY-TI1S'!$C19+(drdp!J19)*'MBXY-TI1S'!$D19)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f>-COS(Wellpath!$L20) * SIN(Wellpath!$O20) / (Bfield * COS(Dip))</f>
        <v>1.3720445679981971E-6</v>
      </c>
      <c r="E20" s="20">
        <f>Model!$W$14*((drdp!B20+drdp!K20)*'MBXY-TI1S'!$B20+(drdp!E20+drdp!N20)*'MBXY-TI1S'!$C20+(drdp!H20+drdp!Q20)*'MBXY-TI1S'!$D20)</f>
        <v>0</v>
      </c>
      <c r="F20" s="20">
        <f>Model!$W$14*((drdp!C20+drdp!L20)*'MBXY-TI1S'!$B20+(drdp!F20+drdp!O20)*'MBXY-TI1S'!$C20+(drdp!I20+drdp!R20)*'MBXY-TI1S'!$D20)</f>
        <v>0</v>
      </c>
      <c r="G20" s="20">
        <f>Model!$W$14*((drdp!D20+drdp!M20)*'MBXY-TI1S'!$B20+(drdp!G20+drdp!P20)*'MBXY-TI1S'!$C20+(drdp!J20+drdp!S20)*'MBXY-TI1S'!$D20)</f>
        <v>0</v>
      </c>
      <c r="H20" s="18">
        <f>Model!$W$14*((drdp!B20)*'MBXY-TI1S'!$B20+(drdp!E20)*'MBXY-TI1S'!$C20+(drdp!H20)*'MBXY-TI1S'!$D20)</f>
        <v>0</v>
      </c>
      <c r="I20" s="18">
        <f>Model!$W$14*((drdp!C20)*'MBXY-TI1S'!$B20+(drdp!F20)*'MBXY-TI1S'!$C20+(drdp!I20)*'MBXY-TI1S'!$D20)</f>
        <v>0</v>
      </c>
      <c r="J20" s="18">
        <f>Model!$W$14*((drdp!D20)*'MBXY-TI1S'!$B20+(drdp!G20)*'MBXY-TI1S'!$C20+(drdp!J20)*'MBXY-TI1S'!$D20)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f>-COS(Wellpath!$L21) * SIN(Wellpath!$O21) / (Bfield * COS(Dip))</f>
        <v>1.3720445679981971E-6</v>
      </c>
      <c r="E21" s="20">
        <f>Model!$W$14*((drdp!B21+drdp!K21)*'MBXY-TI1S'!$B21+(drdp!E21+drdp!N21)*'MBXY-TI1S'!$C21+(drdp!H21+drdp!Q21)*'MBXY-TI1S'!$D21)</f>
        <v>0</v>
      </c>
      <c r="F21" s="20">
        <f>Model!$W$14*((drdp!C21+drdp!L21)*'MBXY-TI1S'!$B21+(drdp!F21+drdp!O21)*'MBXY-TI1S'!$C21+(drdp!I21+drdp!R21)*'MBXY-TI1S'!$D21)</f>
        <v>0</v>
      </c>
      <c r="G21" s="20">
        <f>Model!$W$14*((drdp!D21+drdp!M21)*'MBXY-TI1S'!$B21+(drdp!G21+drdp!P21)*'MBXY-TI1S'!$C21+(drdp!J21+drdp!S21)*'MBXY-TI1S'!$D21)</f>
        <v>0</v>
      </c>
      <c r="H21" s="18">
        <f>Model!$W$14*((drdp!B21)*'MBXY-TI1S'!$B21+(drdp!E21)*'MBXY-TI1S'!$C21+(drdp!H21)*'MBXY-TI1S'!$D21)</f>
        <v>0</v>
      </c>
      <c r="I21" s="18">
        <f>Model!$W$14*((drdp!C21)*'MBXY-TI1S'!$B21+(drdp!F21)*'MBXY-TI1S'!$C21+(drdp!I21)*'MBXY-TI1S'!$D21)</f>
        <v>0</v>
      </c>
      <c r="J21" s="18">
        <f>Model!$W$14*((drdp!D21)*'MBXY-TI1S'!$B21+(drdp!G21)*'MBXY-TI1S'!$C21+(drdp!J21)*'MBXY-TI1S'!$D21)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f>-COS(Wellpath!$L22) * SIN(Wellpath!$O22) / (Bfield * COS(Dip))</f>
        <v>1.3720445679981971E-6</v>
      </c>
      <c r="E22" s="20">
        <f>Model!$W$14*((drdp!B22+drdp!K22)*'MBXY-TI1S'!$B22+(drdp!E22+drdp!N22)*'MBXY-TI1S'!$C22+(drdp!H22+drdp!Q22)*'MBXY-TI1S'!$D22)</f>
        <v>0</v>
      </c>
      <c r="F22" s="20">
        <f>Model!$W$14*((drdp!C22+drdp!L22)*'MBXY-TI1S'!$B22+(drdp!F22+drdp!O22)*'MBXY-TI1S'!$C22+(drdp!I22+drdp!R22)*'MBXY-TI1S'!$D22)</f>
        <v>0</v>
      </c>
      <c r="G22" s="20">
        <f>Model!$W$14*((drdp!D22+drdp!M22)*'MBXY-TI1S'!$B22+(drdp!G22+drdp!P22)*'MBXY-TI1S'!$C22+(drdp!J22+drdp!S22)*'MBXY-TI1S'!$D22)</f>
        <v>0</v>
      </c>
      <c r="H22" s="18">
        <f>Model!$W$14*((drdp!B22)*'MBXY-TI1S'!$B22+(drdp!E22)*'MBXY-TI1S'!$C22+(drdp!H22)*'MBXY-TI1S'!$D22)</f>
        <v>0</v>
      </c>
      <c r="I22" s="18">
        <f>Model!$W$14*((drdp!C22)*'MBXY-TI1S'!$B22+(drdp!F22)*'MBXY-TI1S'!$C22+(drdp!I22)*'MBXY-TI1S'!$D22)</f>
        <v>0</v>
      </c>
      <c r="J22" s="18">
        <f>Model!$W$14*((drdp!D22)*'MBXY-TI1S'!$B22+(drdp!G22)*'MBXY-TI1S'!$C22+(drdp!J22)*'MBXY-TI1S'!$D22)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f>-COS(Wellpath!$L23) * SIN(Wellpath!$O23) / (Bfield * COS(Dip))</f>
        <v>1.3720445679981971E-6</v>
      </c>
      <c r="E23" s="20">
        <f>Model!$W$14*((drdp!B23+drdp!K23)*'MBXY-TI1S'!$B23+(drdp!E23+drdp!N23)*'MBXY-TI1S'!$C23+(drdp!H23+drdp!Q23)*'MBXY-TI1S'!$D23)</f>
        <v>0</v>
      </c>
      <c r="F23" s="20">
        <f>Model!$W$14*((drdp!C23+drdp!L23)*'MBXY-TI1S'!$B23+(drdp!F23+drdp!O23)*'MBXY-TI1S'!$C23+(drdp!I23+drdp!R23)*'MBXY-TI1S'!$D23)</f>
        <v>0</v>
      </c>
      <c r="G23" s="20">
        <f>Model!$W$14*((drdp!D23+drdp!M23)*'MBXY-TI1S'!$B23+(drdp!G23+drdp!P23)*'MBXY-TI1S'!$C23+(drdp!J23+drdp!S23)*'MBXY-TI1S'!$D23)</f>
        <v>0</v>
      </c>
      <c r="H23" s="18">
        <f>Model!$W$14*((drdp!B23)*'MBXY-TI1S'!$B23+(drdp!E23)*'MBXY-TI1S'!$C23+(drdp!H23)*'MBXY-TI1S'!$D23)</f>
        <v>0</v>
      </c>
      <c r="I23" s="18">
        <f>Model!$W$14*((drdp!C23)*'MBXY-TI1S'!$B23+(drdp!F23)*'MBXY-TI1S'!$C23+(drdp!I23)*'MBXY-TI1S'!$D23)</f>
        <v>0</v>
      </c>
      <c r="J23" s="18">
        <f>Model!$W$14*((drdp!D23)*'MBXY-TI1S'!$B23+(drdp!G23)*'MBXY-TI1S'!$C23+(drdp!J23)*'MBXY-TI1S'!$D23)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f>-COS(Wellpath!$L24) * SIN(Wellpath!$O24) / (Bfield * COS(Dip))</f>
        <v>0</v>
      </c>
      <c r="E24" s="20">
        <f>Model!$W$14*((drdp!B24+drdp!K24)*'MBXY-TI1S'!$B24+(drdp!E24+drdp!N24)*'MBXY-TI1S'!$C24+(drdp!H24+drdp!Q24)*'MBXY-TI1S'!$D24)</f>
        <v>0</v>
      </c>
      <c r="F24" s="20">
        <f>Model!$W$14*((drdp!C24+drdp!L24)*'MBXY-TI1S'!$B24+(drdp!F24+drdp!O24)*'MBXY-TI1S'!$C24+(drdp!I24+drdp!R24)*'MBXY-TI1S'!$D24)</f>
        <v>0</v>
      </c>
      <c r="G24" s="20">
        <f>Model!$W$14*((drdp!D24+drdp!M24)*'MBXY-TI1S'!$B24+(drdp!G24+drdp!P24)*'MBXY-TI1S'!$C24+(drdp!J24+drdp!S24)*'MBXY-TI1S'!$D24)</f>
        <v>0</v>
      </c>
      <c r="H24" s="18">
        <f>Model!$W$14*((drdp!B24)*'MBXY-TI1S'!$B24+(drdp!E24)*'MBXY-TI1S'!$C24+(drdp!H24)*'MBXY-TI1S'!$D24)</f>
        <v>0</v>
      </c>
      <c r="I24" s="18">
        <f>Model!$W$14*((drdp!C24)*'MBXY-TI1S'!$B24+(drdp!F24)*'MBXY-TI1S'!$C24+(drdp!I24)*'MBXY-TI1S'!$D24)</f>
        <v>0</v>
      </c>
      <c r="J24" s="18">
        <f>Model!$W$14*((drdp!D24)*'MBXY-TI1S'!$B24+(drdp!G24)*'MBXY-TI1S'!$C24+(drdp!J24)*'MBXY-TI1S'!$D24)</f>
        <v>0</v>
      </c>
      <c r="K24" s="21">
        <f>SUM(E$3:E23)+H24</f>
        <v>0</v>
      </c>
      <c r="L24" s="21">
        <f>SUM(F$3:F23)+I24</f>
        <v>0</v>
      </c>
      <c r="M24" s="21">
        <f>SUM(G$3:G23)+J24</f>
        <v>0</v>
      </c>
      <c r="N24" s="21"/>
      <c r="O24" s="21"/>
      <c r="P24" s="21"/>
      <c r="Q24" s="19">
        <f t="shared" si="1"/>
        <v>0</v>
      </c>
      <c r="R24" s="19">
        <f t="shared" si="1"/>
        <v>0</v>
      </c>
      <c r="S24" s="19">
        <f t="shared" si="1"/>
        <v>0</v>
      </c>
      <c r="T24" s="19">
        <f t="shared" si="2"/>
        <v>0</v>
      </c>
      <c r="U24" s="19">
        <f t="shared" si="3"/>
        <v>0</v>
      </c>
      <c r="V24" s="19">
        <f t="shared" si="4"/>
        <v>0</v>
      </c>
    </row>
    <row r="25" spans="1:22" x14ac:dyDescent="0.25">
      <c r="A25" s="26">
        <f>Wellpath!E25</f>
        <v>2200</v>
      </c>
      <c r="B25" s="22">
        <v>0</v>
      </c>
      <c r="C25" s="22">
        <v>0</v>
      </c>
      <c r="D25" s="22">
        <f>-COS(Wellpath!$L25) * SIN(Wellpath!$O25) / (Bfield * COS(Dip))</f>
        <v>0</v>
      </c>
      <c r="E25" s="20">
        <f>Model!$W$14*((drdp!B25+drdp!K25)*'MBXY-TI1S'!$B25+(drdp!E25+drdp!N25)*'MBXY-TI1S'!$C25+(drdp!H25+drdp!Q25)*'MBXY-TI1S'!$D25)</f>
        <v>0</v>
      </c>
      <c r="F25" s="20">
        <f>Model!$W$14*((drdp!C25+drdp!L25)*'MBXY-TI1S'!$B25+(drdp!F25+drdp!O25)*'MBXY-TI1S'!$C25+(drdp!I25+drdp!R25)*'MBXY-TI1S'!$D25)</f>
        <v>0</v>
      </c>
      <c r="G25" s="20">
        <f>Model!$W$14*((drdp!D25+drdp!M25)*'MBXY-TI1S'!$B25+(drdp!G25+drdp!P25)*'MBXY-TI1S'!$C25+(drdp!J25+drdp!S25)*'MBXY-TI1S'!$D25)</f>
        <v>0</v>
      </c>
      <c r="H25" s="18">
        <f>Model!$W$14*((drdp!B25)*'MBXY-TI1S'!$B25+(drdp!E25)*'MBXY-TI1S'!$C25+(drdp!H25)*'MBXY-TI1S'!$D25)</f>
        <v>0</v>
      </c>
      <c r="I25" s="18">
        <f>Model!$W$14*((drdp!C25)*'MBXY-TI1S'!$B25+(drdp!F25)*'MBXY-TI1S'!$C25+(drdp!I25)*'MBXY-TI1S'!$D25)</f>
        <v>0</v>
      </c>
      <c r="J25" s="18">
        <f>Model!$W$14*((drdp!D25)*'MBXY-TI1S'!$B25+(drdp!G25)*'MBXY-TI1S'!$C25+(drdp!J25)*'MBXY-TI1S'!$D25)</f>
        <v>0</v>
      </c>
      <c r="K25" s="21">
        <f>SUM(E$3:E24)+H25</f>
        <v>0</v>
      </c>
      <c r="L25" s="21">
        <f>SUM(F$3:F24)+I25</f>
        <v>0</v>
      </c>
      <c r="M25" s="21">
        <f>SUM(G$3:G24)+J25</f>
        <v>0</v>
      </c>
      <c r="N25" s="21"/>
      <c r="O25" s="21"/>
      <c r="P25" s="21"/>
      <c r="Q25" s="19">
        <f t="shared" si="1"/>
        <v>0</v>
      </c>
      <c r="R25" s="19">
        <f t="shared" si="1"/>
        <v>0</v>
      </c>
      <c r="S25" s="19">
        <f t="shared" si="1"/>
        <v>0</v>
      </c>
      <c r="T25" s="19">
        <f t="shared" si="2"/>
        <v>0</v>
      </c>
      <c r="U25" s="19">
        <f t="shared" si="3"/>
        <v>0</v>
      </c>
      <c r="V25" s="19">
        <f t="shared" si="4"/>
        <v>0</v>
      </c>
    </row>
    <row r="26" spans="1:22" x14ac:dyDescent="0.25">
      <c r="A26" s="26">
        <f>Wellpath!E26</f>
        <v>2300</v>
      </c>
      <c r="B26" s="22">
        <v>0</v>
      </c>
      <c r="C26" s="22">
        <v>0</v>
      </c>
      <c r="D26" s="22">
        <f>-COS(Wellpath!$L26) * SIN(Wellpath!$O26) / (Bfield * COS(Dip))</f>
        <v>0</v>
      </c>
      <c r="E26" s="20">
        <f>Model!$W$14*((drdp!B26+drdp!K26)*'MBXY-TI1S'!$B26+(drdp!E26+drdp!N26)*'MBXY-TI1S'!$C26+(drdp!H26+drdp!Q26)*'MBXY-TI1S'!$D26)</f>
        <v>0</v>
      </c>
      <c r="F26" s="20">
        <f>Model!$W$14*((drdp!C26+drdp!L26)*'MBXY-TI1S'!$B26+(drdp!F26+drdp!O26)*'MBXY-TI1S'!$C26+(drdp!I26+drdp!R26)*'MBXY-TI1S'!$D26)</f>
        <v>0</v>
      </c>
      <c r="G26" s="20">
        <f>Model!$W$14*((drdp!D26+drdp!M26)*'MBXY-TI1S'!$B26+(drdp!G26+drdp!P26)*'MBXY-TI1S'!$C26+(drdp!J26+drdp!S26)*'MBXY-TI1S'!$D26)</f>
        <v>0</v>
      </c>
      <c r="H26" s="18">
        <f>Model!$W$14*((drdp!B26)*'MBXY-TI1S'!$B26+(drdp!E26)*'MBXY-TI1S'!$C26+(drdp!H26)*'MBXY-TI1S'!$D26)</f>
        <v>0</v>
      </c>
      <c r="I26" s="18">
        <f>Model!$W$14*((drdp!C26)*'MBXY-TI1S'!$B26+(drdp!F26)*'MBXY-TI1S'!$C26+(drdp!I26)*'MBXY-TI1S'!$D26)</f>
        <v>0</v>
      </c>
      <c r="J26" s="18">
        <f>Model!$W$14*((drdp!D26)*'MBXY-TI1S'!$B26+(drdp!G26)*'MBXY-TI1S'!$C26+(drdp!J26)*'MBXY-TI1S'!$D26)</f>
        <v>0</v>
      </c>
      <c r="K26" s="21">
        <f>SUM(E$3:E25)+H26</f>
        <v>0</v>
      </c>
      <c r="L26" s="21">
        <f>SUM(F$3:F25)+I26</f>
        <v>0</v>
      </c>
      <c r="M26" s="21">
        <f>SUM(G$3:G25)+J26</f>
        <v>0</v>
      </c>
      <c r="N26" s="21"/>
      <c r="O26" s="21"/>
      <c r="P26" s="21"/>
      <c r="Q26" s="19">
        <f t="shared" si="1"/>
        <v>0</v>
      </c>
      <c r="R26" s="19">
        <f t="shared" si="1"/>
        <v>0</v>
      </c>
      <c r="S26" s="19">
        <f t="shared" si="1"/>
        <v>0</v>
      </c>
      <c r="T26" s="19">
        <f t="shared" si="2"/>
        <v>0</v>
      </c>
      <c r="U26" s="19">
        <f t="shared" si="3"/>
        <v>0</v>
      </c>
      <c r="V26" s="19">
        <f t="shared" si="4"/>
        <v>0</v>
      </c>
    </row>
    <row r="27" spans="1:22" x14ac:dyDescent="0.25">
      <c r="A27" s="26">
        <f>Wellpath!E27</f>
        <v>2400</v>
      </c>
      <c r="B27" s="22">
        <v>0</v>
      </c>
      <c r="C27" s="22">
        <v>0</v>
      </c>
      <c r="D27" s="22">
        <f>-COS(Wellpath!$L27) * SIN(Wellpath!$O27) / (Bfield * COS(Dip))</f>
        <v>0</v>
      </c>
      <c r="E27" s="20">
        <f>Model!$W$14*((drdp!B27+drdp!K27)*'MBXY-TI1S'!$B27+(drdp!E27+drdp!N27)*'MBXY-TI1S'!$C27+(drdp!H27+drdp!Q27)*'MBXY-TI1S'!$D27)</f>
        <v>0</v>
      </c>
      <c r="F27" s="20">
        <f>Model!$W$14*((drdp!C27+drdp!L27)*'MBXY-TI1S'!$B27+(drdp!F27+drdp!O27)*'MBXY-TI1S'!$C27+(drdp!I27+drdp!R27)*'MBXY-TI1S'!$D27)</f>
        <v>0</v>
      </c>
      <c r="G27" s="20">
        <f>Model!$W$14*((drdp!D27+drdp!M27)*'MBXY-TI1S'!$B27+(drdp!G27+drdp!P27)*'MBXY-TI1S'!$C27+(drdp!J27+drdp!S27)*'MBXY-TI1S'!$D27)</f>
        <v>0</v>
      </c>
      <c r="H27" s="18">
        <f>Model!$W$14*((drdp!B27)*'MBXY-TI1S'!$B27+(drdp!E27)*'MBXY-TI1S'!$C27+(drdp!H27)*'MBXY-TI1S'!$D27)</f>
        <v>0</v>
      </c>
      <c r="I27" s="18">
        <f>Model!$W$14*((drdp!C27)*'MBXY-TI1S'!$B27+(drdp!F27)*'MBXY-TI1S'!$C27+(drdp!I27)*'MBXY-TI1S'!$D27)</f>
        <v>0</v>
      </c>
      <c r="J27" s="18">
        <f>Model!$W$14*((drdp!D27)*'MBXY-TI1S'!$B27+(drdp!G27)*'MBXY-TI1S'!$C27+(drdp!J27)*'MBXY-TI1S'!$D27)</f>
        <v>0</v>
      </c>
      <c r="K27" s="21">
        <f>SUM(E$3:E26)+H27</f>
        <v>0</v>
      </c>
      <c r="L27" s="21">
        <f>SUM(F$3:F26)+I27</f>
        <v>0</v>
      </c>
      <c r="M27" s="21">
        <f>SUM(G$3:G26)+J27</f>
        <v>0</v>
      </c>
      <c r="N27" s="21"/>
      <c r="O27" s="21"/>
      <c r="P27" s="21"/>
      <c r="Q27" s="19">
        <f t="shared" si="1"/>
        <v>0</v>
      </c>
      <c r="R27" s="19">
        <f t="shared" si="1"/>
        <v>0</v>
      </c>
      <c r="S27" s="19">
        <f t="shared" si="1"/>
        <v>0</v>
      </c>
      <c r="T27" s="19">
        <f t="shared" si="2"/>
        <v>0</v>
      </c>
      <c r="U27" s="19">
        <f t="shared" si="3"/>
        <v>0</v>
      </c>
      <c r="V27" s="19">
        <f t="shared" si="4"/>
        <v>0</v>
      </c>
    </row>
    <row r="28" spans="1:22" x14ac:dyDescent="0.25">
      <c r="A28" s="26">
        <f>Wellpath!E28</f>
        <v>2500</v>
      </c>
      <c r="B28" s="22">
        <v>0</v>
      </c>
      <c r="C28" s="22">
        <v>0</v>
      </c>
      <c r="D28" s="22">
        <f>-COS(Wellpath!$L28) * SIN(Wellpath!$O28) / (Bfield * COS(Dip))</f>
        <v>0</v>
      </c>
      <c r="E28" s="20">
        <f>Model!$W$14*((drdp!B28+drdp!K28)*'MBXY-TI1S'!$B28+(drdp!E28+drdp!N28)*'MBXY-TI1S'!$C28+(drdp!H28+drdp!Q28)*'MBXY-TI1S'!$D28)</f>
        <v>0</v>
      </c>
      <c r="F28" s="20">
        <f>Model!$W$14*((drdp!C28+drdp!L28)*'MBXY-TI1S'!$B28+(drdp!F28+drdp!O28)*'MBXY-TI1S'!$C28+(drdp!I28+drdp!R28)*'MBXY-TI1S'!$D28)</f>
        <v>0</v>
      </c>
      <c r="G28" s="20">
        <f>Model!$W$14*((drdp!D28+drdp!M28)*'MBXY-TI1S'!$B28+(drdp!G28+drdp!P28)*'MBXY-TI1S'!$C28+(drdp!J28+drdp!S28)*'MBXY-TI1S'!$D28)</f>
        <v>0</v>
      </c>
      <c r="H28" s="18">
        <f>Model!$W$14*((drdp!B28)*'MBXY-TI1S'!$B28+(drdp!E28)*'MBXY-TI1S'!$C28+(drdp!H28)*'MBXY-TI1S'!$D28)</f>
        <v>0</v>
      </c>
      <c r="I28" s="18">
        <f>Model!$W$14*((drdp!C28)*'MBXY-TI1S'!$B28+(drdp!F28)*'MBXY-TI1S'!$C28+(drdp!I28)*'MBXY-TI1S'!$D28)</f>
        <v>0</v>
      </c>
      <c r="J28" s="18">
        <f>Model!$W$14*((drdp!D28)*'MBXY-TI1S'!$B28+(drdp!G28)*'MBXY-TI1S'!$C28+(drdp!J28)*'MBXY-TI1S'!$D28)</f>
        <v>0</v>
      </c>
      <c r="K28" s="21">
        <f>SUM(E$3:E27)+H28</f>
        <v>0</v>
      </c>
      <c r="L28" s="21">
        <f>SUM(F$3:F27)+I28</f>
        <v>0</v>
      </c>
      <c r="M28" s="21">
        <f>SUM(G$3:G27)+J28</f>
        <v>0</v>
      </c>
      <c r="N28" s="21"/>
      <c r="O28" s="21"/>
      <c r="P28" s="21"/>
      <c r="Q28" s="19">
        <f t="shared" si="1"/>
        <v>0</v>
      </c>
      <c r="R28" s="19">
        <f t="shared" si="1"/>
        <v>0</v>
      </c>
      <c r="S28" s="19">
        <f t="shared" si="1"/>
        <v>0</v>
      </c>
      <c r="T28" s="19">
        <f t="shared" si="2"/>
        <v>0</v>
      </c>
      <c r="U28" s="19">
        <f t="shared" si="3"/>
        <v>0</v>
      </c>
      <c r="V28" s="19">
        <f t="shared" si="4"/>
        <v>0</v>
      </c>
    </row>
    <row r="29" spans="1:22" x14ac:dyDescent="0.25">
      <c r="A29" s="26">
        <f>Wellpath!E29</f>
        <v>2600</v>
      </c>
      <c r="B29" s="22">
        <v>0</v>
      </c>
      <c r="C29" s="22">
        <v>0</v>
      </c>
      <c r="D29" s="22">
        <f>-COS(Wellpath!$L29) * SIN(Wellpath!$O29) / (Bfield * COS(Dip))</f>
        <v>0</v>
      </c>
      <c r="E29" s="20">
        <f>Model!$W$14*((drdp!B29+drdp!K29)*'MBXY-TI1S'!$B29+(drdp!E29+drdp!N29)*'MBXY-TI1S'!$C29+(drdp!H29+drdp!Q29)*'MBXY-TI1S'!$D29)</f>
        <v>0</v>
      </c>
      <c r="F29" s="20">
        <f>Model!$W$14*((drdp!C29+drdp!L29)*'MBXY-TI1S'!$B29+(drdp!F29+drdp!O29)*'MBXY-TI1S'!$C29+(drdp!I29+drdp!R29)*'MBXY-TI1S'!$D29)</f>
        <v>0</v>
      </c>
      <c r="G29" s="20">
        <f>Model!$W$14*((drdp!D29+drdp!M29)*'MBXY-TI1S'!$B29+(drdp!G29+drdp!P29)*'MBXY-TI1S'!$C29+(drdp!J29+drdp!S29)*'MBXY-TI1S'!$D29)</f>
        <v>0</v>
      </c>
      <c r="H29" s="18">
        <f>Model!$W$14*((drdp!B29)*'MBXY-TI1S'!$B29+(drdp!E29)*'MBXY-TI1S'!$C29+(drdp!H29)*'MBXY-TI1S'!$D29)</f>
        <v>0</v>
      </c>
      <c r="I29" s="18">
        <f>Model!$W$14*((drdp!C29)*'MBXY-TI1S'!$B29+(drdp!F29)*'MBXY-TI1S'!$C29+(drdp!I29)*'MBXY-TI1S'!$D29)</f>
        <v>0</v>
      </c>
      <c r="J29" s="18">
        <f>Model!$W$14*((drdp!D29)*'MBXY-TI1S'!$B29+(drdp!G29)*'MBXY-TI1S'!$C29+(drdp!J29)*'MBXY-TI1S'!$D29)</f>
        <v>0</v>
      </c>
      <c r="K29" s="21">
        <f>SUM(E$3:E28)+H29</f>
        <v>0</v>
      </c>
      <c r="L29" s="21">
        <f>SUM(F$3:F28)+I29</f>
        <v>0</v>
      </c>
      <c r="M29" s="21">
        <f>SUM(G$3:G28)+J29</f>
        <v>0</v>
      </c>
      <c r="N29" s="21"/>
      <c r="O29" s="21"/>
      <c r="P29" s="21"/>
      <c r="Q29" s="19">
        <f t="shared" si="1"/>
        <v>0</v>
      </c>
      <c r="R29" s="19">
        <f t="shared" si="1"/>
        <v>0</v>
      </c>
      <c r="S29" s="19">
        <f t="shared" si="1"/>
        <v>0</v>
      </c>
      <c r="T29" s="19">
        <f t="shared" si="2"/>
        <v>0</v>
      </c>
      <c r="U29" s="19">
        <f t="shared" si="3"/>
        <v>0</v>
      </c>
      <c r="V29" s="19">
        <f t="shared" si="4"/>
        <v>0</v>
      </c>
    </row>
    <row r="30" spans="1:22" x14ac:dyDescent="0.25">
      <c r="A30" s="26">
        <f>Wellpath!E30</f>
        <v>2700</v>
      </c>
      <c r="B30" s="22">
        <v>0</v>
      </c>
      <c r="C30" s="22">
        <v>0</v>
      </c>
      <c r="D30" s="22">
        <f>-COS(Wellpath!$L30) * SIN(Wellpath!$O30) / (Bfield * COS(Dip))</f>
        <v>0</v>
      </c>
      <c r="E30" s="20">
        <f>Model!$W$14*((drdp!B30+drdp!K30)*'MBXY-TI1S'!$B30+(drdp!E30+drdp!N30)*'MBXY-TI1S'!$C30+(drdp!H30+drdp!Q30)*'MBXY-TI1S'!$D30)</f>
        <v>0</v>
      </c>
      <c r="F30" s="20">
        <f>Model!$W$14*((drdp!C30+drdp!L30)*'MBXY-TI1S'!$B30+(drdp!F30+drdp!O30)*'MBXY-TI1S'!$C30+(drdp!I30+drdp!R30)*'MBXY-TI1S'!$D30)</f>
        <v>0</v>
      </c>
      <c r="G30" s="20">
        <f>Model!$W$14*((drdp!D30+drdp!M30)*'MBXY-TI1S'!$B30+(drdp!G30+drdp!P30)*'MBXY-TI1S'!$C30+(drdp!J30+drdp!S30)*'MBXY-TI1S'!$D30)</f>
        <v>0</v>
      </c>
      <c r="H30" s="18">
        <f>Model!$W$14*((drdp!B30)*'MBXY-TI1S'!$B30+(drdp!E30)*'MBXY-TI1S'!$C30+(drdp!H30)*'MBXY-TI1S'!$D30)</f>
        <v>0</v>
      </c>
      <c r="I30" s="18">
        <f>Model!$W$14*((drdp!C30)*'MBXY-TI1S'!$B30+(drdp!F30)*'MBXY-TI1S'!$C30+(drdp!I30)*'MBXY-TI1S'!$D30)</f>
        <v>0</v>
      </c>
      <c r="J30" s="18">
        <f>Model!$W$14*((drdp!D30)*'MBXY-TI1S'!$B30+(drdp!G30)*'MBXY-TI1S'!$C30+(drdp!J30)*'MBXY-TI1S'!$D30)</f>
        <v>0</v>
      </c>
      <c r="K30" s="21">
        <f>SUM(E$3:E29)+H30</f>
        <v>0</v>
      </c>
      <c r="L30" s="21">
        <f>SUM(F$3:F29)+I30</f>
        <v>0</v>
      </c>
      <c r="M30" s="21">
        <f>SUM(G$3:G29)+J30</f>
        <v>0</v>
      </c>
      <c r="N30" s="21"/>
      <c r="O30" s="21"/>
      <c r="P30" s="21"/>
      <c r="Q30" s="19">
        <f t="shared" si="1"/>
        <v>0</v>
      </c>
      <c r="R30" s="19">
        <f t="shared" si="1"/>
        <v>0</v>
      </c>
      <c r="S30" s="19">
        <f t="shared" si="1"/>
        <v>0</v>
      </c>
      <c r="T30" s="19">
        <f t="shared" si="2"/>
        <v>0</v>
      </c>
      <c r="U30" s="19">
        <f t="shared" si="3"/>
        <v>0</v>
      </c>
      <c r="V30" s="19">
        <f t="shared" si="4"/>
        <v>0</v>
      </c>
    </row>
    <row r="31" spans="1:22" x14ac:dyDescent="0.25">
      <c r="A31" s="26">
        <f>Wellpath!E31</f>
        <v>2800</v>
      </c>
      <c r="B31" s="22">
        <v>0</v>
      </c>
      <c r="C31" s="22">
        <v>0</v>
      </c>
      <c r="D31" s="22">
        <f>-COS(Wellpath!$L31) * SIN(Wellpath!$O31) / (Bfield * COS(Dip))</f>
        <v>0</v>
      </c>
      <c r="E31" s="20">
        <f>Model!$W$14*((drdp!B31+drdp!K31)*'MBXY-TI1S'!$B31+(drdp!E31+drdp!N31)*'MBXY-TI1S'!$C31+(drdp!H31+drdp!Q31)*'MBXY-TI1S'!$D31)</f>
        <v>0</v>
      </c>
      <c r="F31" s="20">
        <f>Model!$W$14*((drdp!C31+drdp!L31)*'MBXY-TI1S'!$B31+(drdp!F31+drdp!O31)*'MBXY-TI1S'!$C31+(drdp!I31+drdp!R31)*'MBXY-TI1S'!$D31)</f>
        <v>0</v>
      </c>
      <c r="G31" s="20">
        <f>Model!$W$14*((drdp!D31+drdp!M31)*'MBXY-TI1S'!$B31+(drdp!G31+drdp!P31)*'MBXY-TI1S'!$C31+(drdp!J31+drdp!S31)*'MBXY-TI1S'!$D31)</f>
        <v>0</v>
      </c>
      <c r="H31" s="18">
        <f>Model!$W$14*((drdp!B31)*'MBXY-TI1S'!$B31+(drdp!E31)*'MBXY-TI1S'!$C31+(drdp!H31)*'MBXY-TI1S'!$D31)</f>
        <v>0</v>
      </c>
      <c r="I31" s="18">
        <f>Model!$W$14*((drdp!C31)*'MBXY-TI1S'!$B31+(drdp!F31)*'MBXY-TI1S'!$C31+(drdp!I31)*'MBXY-TI1S'!$D31)</f>
        <v>0</v>
      </c>
      <c r="J31" s="18">
        <f>Model!$W$14*((drdp!D31)*'MBXY-TI1S'!$B31+(drdp!G31)*'MBXY-TI1S'!$C31+(drdp!J31)*'MBXY-TI1S'!$D31)</f>
        <v>0</v>
      </c>
      <c r="K31" s="21">
        <f>SUM(E$3:E30)+H31</f>
        <v>0</v>
      </c>
      <c r="L31" s="21">
        <f>SUM(F$3:F30)+I31</f>
        <v>0</v>
      </c>
      <c r="M31" s="21">
        <f>SUM(G$3:G30)+J31</f>
        <v>0</v>
      </c>
      <c r="N31" s="21"/>
      <c r="O31" s="21"/>
      <c r="P31" s="21"/>
      <c r="Q31" s="19">
        <f t="shared" si="1"/>
        <v>0</v>
      </c>
      <c r="R31" s="19">
        <f t="shared" si="1"/>
        <v>0</v>
      </c>
      <c r="S31" s="19">
        <f t="shared" si="1"/>
        <v>0</v>
      </c>
      <c r="T31" s="19">
        <f t="shared" si="2"/>
        <v>0</v>
      </c>
      <c r="U31" s="19">
        <f t="shared" si="3"/>
        <v>0</v>
      </c>
      <c r="V31" s="19">
        <f t="shared" si="4"/>
        <v>0</v>
      </c>
    </row>
    <row r="32" spans="1:22" x14ac:dyDescent="0.25">
      <c r="A32" s="26">
        <f>Wellpath!E32</f>
        <v>2900</v>
      </c>
      <c r="B32" s="22">
        <v>0</v>
      </c>
      <c r="C32" s="22">
        <v>0</v>
      </c>
      <c r="D32" s="22">
        <f>-COS(Wellpath!$L32) * SIN(Wellpath!$O32) / (Bfield * COS(Dip))</f>
        <v>0</v>
      </c>
      <c r="E32" s="20">
        <f>Model!$W$14*((drdp!B32+drdp!K32)*'MBXY-TI1S'!$B32+(drdp!E32+drdp!N32)*'MBXY-TI1S'!$C32+(drdp!H32+drdp!Q32)*'MBXY-TI1S'!$D32)</f>
        <v>0</v>
      </c>
      <c r="F32" s="20">
        <f>Model!$W$14*((drdp!C32+drdp!L32)*'MBXY-TI1S'!$B32+(drdp!F32+drdp!O32)*'MBXY-TI1S'!$C32+(drdp!I32+drdp!R32)*'MBXY-TI1S'!$D32)</f>
        <v>0</v>
      </c>
      <c r="G32" s="20">
        <f>Model!$W$14*((drdp!D32+drdp!M32)*'MBXY-TI1S'!$B32+(drdp!G32+drdp!P32)*'MBXY-TI1S'!$C32+(drdp!J32+drdp!S32)*'MBXY-TI1S'!$D32)</f>
        <v>0</v>
      </c>
      <c r="H32" s="18">
        <f>Model!$W$14*((drdp!B32)*'MBXY-TI1S'!$B32+(drdp!E32)*'MBXY-TI1S'!$C32+(drdp!H32)*'MBXY-TI1S'!$D32)</f>
        <v>0</v>
      </c>
      <c r="I32" s="18">
        <f>Model!$W$14*((drdp!C32)*'MBXY-TI1S'!$B32+(drdp!F32)*'MBXY-TI1S'!$C32+(drdp!I32)*'MBXY-TI1S'!$D32)</f>
        <v>0</v>
      </c>
      <c r="J32" s="18">
        <f>Model!$W$14*((drdp!D32)*'MBXY-TI1S'!$B32+(drdp!G32)*'MBXY-TI1S'!$C32+(drdp!J32)*'MBXY-TI1S'!$D32)</f>
        <v>0</v>
      </c>
      <c r="K32" s="21">
        <f>SUM(E$3:E31)+H32</f>
        <v>0</v>
      </c>
      <c r="L32" s="21">
        <f>SUM(F$3:F31)+I32</f>
        <v>0</v>
      </c>
      <c r="M32" s="21">
        <f>SUM(G$3:G31)+J32</f>
        <v>0</v>
      </c>
      <c r="N32" s="21"/>
      <c r="O32" s="21"/>
      <c r="P32" s="21"/>
      <c r="Q32" s="19">
        <f t="shared" si="1"/>
        <v>0</v>
      </c>
      <c r="R32" s="19">
        <f t="shared" si="1"/>
        <v>0</v>
      </c>
      <c r="S32" s="19">
        <f t="shared" si="1"/>
        <v>0</v>
      </c>
      <c r="T32" s="19">
        <f t="shared" si="2"/>
        <v>0</v>
      </c>
      <c r="U32" s="19">
        <f t="shared" si="3"/>
        <v>0</v>
      </c>
      <c r="V32" s="19">
        <f t="shared" si="4"/>
        <v>0</v>
      </c>
    </row>
    <row r="33" spans="1:22" x14ac:dyDescent="0.25">
      <c r="A33" s="26">
        <f>Wellpath!E33</f>
        <v>3000</v>
      </c>
      <c r="B33" s="22">
        <v>0</v>
      </c>
      <c r="C33" s="22">
        <v>0</v>
      </c>
      <c r="D33" s="22">
        <f>-COS(Wellpath!$L33) * SIN(Wellpath!$O33) / (Bfield * COS(Dip))</f>
        <v>0</v>
      </c>
      <c r="E33" s="20">
        <f>Model!$W$14*((drdp!B33+drdp!K33)*'MBXY-TI1S'!$B33+(drdp!E33+drdp!N33)*'MBXY-TI1S'!$C33+(drdp!H33+drdp!Q33)*'MBXY-TI1S'!$D33)</f>
        <v>0</v>
      </c>
      <c r="F33" s="20">
        <f>Model!$W$14*((drdp!C33+drdp!L33)*'MBXY-TI1S'!$B33+(drdp!F33+drdp!O33)*'MBXY-TI1S'!$C33+(drdp!I33+drdp!R33)*'MBXY-TI1S'!$D33)</f>
        <v>0</v>
      </c>
      <c r="G33" s="20">
        <f>Model!$W$14*((drdp!D33+drdp!M33)*'MBXY-TI1S'!$B33+(drdp!G33+drdp!P33)*'MBXY-TI1S'!$C33+(drdp!J33+drdp!S33)*'MBXY-TI1S'!$D33)</f>
        <v>0</v>
      </c>
      <c r="H33" s="18">
        <f>Model!$W$14*((drdp!B33)*'MBXY-TI1S'!$B33+(drdp!E33)*'MBXY-TI1S'!$C33+(drdp!H33)*'MBXY-TI1S'!$D33)</f>
        <v>0</v>
      </c>
      <c r="I33" s="18">
        <f>Model!$W$14*((drdp!C33)*'MBXY-TI1S'!$B33+(drdp!F33)*'MBXY-TI1S'!$C33+(drdp!I33)*'MBXY-TI1S'!$D33)</f>
        <v>0</v>
      </c>
      <c r="J33" s="18">
        <f>Model!$W$14*((drdp!D33)*'MBXY-TI1S'!$B33+(drdp!G33)*'MBXY-TI1S'!$C33+(drdp!J33)*'MBXY-TI1S'!$D33)</f>
        <v>0</v>
      </c>
      <c r="K33" s="21">
        <f>SUM(E$3:E32)+H33</f>
        <v>0</v>
      </c>
      <c r="L33" s="21">
        <f>SUM(F$3:F32)+I33</f>
        <v>0</v>
      </c>
      <c r="M33" s="21">
        <f>SUM(G$3:G32)+J33</f>
        <v>0</v>
      </c>
      <c r="N33" s="21"/>
      <c r="O33" s="21"/>
      <c r="P33" s="21"/>
      <c r="Q33" s="19">
        <f t="shared" si="1"/>
        <v>0</v>
      </c>
      <c r="R33" s="19">
        <f t="shared" si="1"/>
        <v>0</v>
      </c>
      <c r="S33" s="19">
        <f t="shared" si="1"/>
        <v>0</v>
      </c>
      <c r="T33" s="19">
        <f t="shared" si="2"/>
        <v>0</v>
      </c>
      <c r="U33" s="19">
        <f t="shared" si="3"/>
        <v>0</v>
      </c>
      <c r="V33" s="19">
        <f t="shared" si="4"/>
        <v>0</v>
      </c>
    </row>
    <row r="34" spans="1:22" x14ac:dyDescent="0.25">
      <c r="A34" s="26">
        <f>Wellpath!E34</f>
        <v>3100</v>
      </c>
      <c r="B34" s="22">
        <v>0</v>
      </c>
      <c r="C34" s="22">
        <v>0</v>
      </c>
      <c r="D34" s="22">
        <f>-COS(Wellpath!$L34) * SIN(Wellpath!$O34) / (Bfield * COS(Dip))</f>
        <v>0</v>
      </c>
      <c r="E34" s="20">
        <f>Model!$W$14*((drdp!B34+drdp!K34)*'MBXY-TI1S'!$B34+(drdp!E34+drdp!N34)*'MBXY-TI1S'!$C34+(drdp!H34+drdp!Q34)*'MBXY-TI1S'!$D34)</f>
        <v>0</v>
      </c>
      <c r="F34" s="20">
        <f>Model!$W$14*((drdp!C34+drdp!L34)*'MBXY-TI1S'!$B34+(drdp!F34+drdp!O34)*'MBXY-TI1S'!$C34+(drdp!I34+drdp!R34)*'MBXY-TI1S'!$D34)</f>
        <v>0</v>
      </c>
      <c r="G34" s="20">
        <f>Model!$W$14*((drdp!D34+drdp!M34)*'MBXY-TI1S'!$B34+(drdp!G34+drdp!P34)*'MBXY-TI1S'!$C34+(drdp!J34+drdp!S34)*'MBXY-TI1S'!$D34)</f>
        <v>0</v>
      </c>
      <c r="H34" s="18">
        <f>Model!$W$14*((drdp!B34)*'MBXY-TI1S'!$B34+(drdp!E34)*'MBXY-TI1S'!$C34+(drdp!H34)*'MBXY-TI1S'!$D34)</f>
        <v>0</v>
      </c>
      <c r="I34" s="18">
        <f>Model!$W$14*((drdp!C34)*'MBXY-TI1S'!$B34+(drdp!F34)*'MBXY-TI1S'!$C34+(drdp!I34)*'MBXY-TI1S'!$D34)</f>
        <v>0</v>
      </c>
      <c r="J34" s="18">
        <f>Model!$W$14*((drdp!D34)*'MBXY-TI1S'!$B34+(drdp!G34)*'MBXY-TI1S'!$C34+(drdp!J34)*'MBXY-TI1S'!$D34)</f>
        <v>0</v>
      </c>
      <c r="K34" s="21">
        <f>SUM(E$3:E33)+H34</f>
        <v>0</v>
      </c>
      <c r="L34" s="21">
        <f>SUM(F$3:F33)+I34</f>
        <v>0</v>
      </c>
      <c r="M34" s="21">
        <f>SUM(G$3:G33)+J34</f>
        <v>0</v>
      </c>
      <c r="N34" s="21"/>
      <c r="O34" s="21"/>
      <c r="P34" s="21"/>
      <c r="Q34" s="19">
        <f t="shared" si="1"/>
        <v>0</v>
      </c>
      <c r="R34" s="19">
        <f t="shared" si="1"/>
        <v>0</v>
      </c>
      <c r="S34" s="19">
        <f t="shared" si="1"/>
        <v>0</v>
      </c>
      <c r="T34" s="19">
        <f t="shared" si="2"/>
        <v>0</v>
      </c>
      <c r="U34" s="19">
        <f t="shared" si="3"/>
        <v>0</v>
      </c>
      <c r="V34" s="19">
        <f t="shared" si="4"/>
        <v>0</v>
      </c>
    </row>
    <row r="35" spans="1:22" x14ac:dyDescent="0.25">
      <c r="A35" s="26">
        <f>Wellpath!E35</f>
        <v>3200</v>
      </c>
      <c r="B35" s="22">
        <v>0</v>
      </c>
      <c r="C35" s="22">
        <v>0</v>
      </c>
      <c r="D35" s="22">
        <f>-COS(Wellpath!$L35) * SIN(Wellpath!$O35) / (Bfield * COS(Dip))</f>
        <v>0</v>
      </c>
      <c r="E35" s="20">
        <f>Model!$W$14*((drdp!B35+drdp!K35)*'MBXY-TI1S'!$B35+(drdp!E35+drdp!N35)*'MBXY-TI1S'!$C35+(drdp!H35+drdp!Q35)*'MBXY-TI1S'!$D35)</f>
        <v>0</v>
      </c>
      <c r="F35" s="20">
        <f>Model!$W$14*((drdp!C35+drdp!L35)*'MBXY-TI1S'!$B35+(drdp!F35+drdp!O35)*'MBXY-TI1S'!$C35+(drdp!I35+drdp!R35)*'MBXY-TI1S'!$D35)</f>
        <v>0</v>
      </c>
      <c r="G35" s="20">
        <f>Model!$W$14*((drdp!D35+drdp!M35)*'MBXY-TI1S'!$B35+(drdp!G35+drdp!P35)*'MBXY-TI1S'!$C35+(drdp!J35+drdp!S35)*'MBXY-TI1S'!$D35)</f>
        <v>0</v>
      </c>
      <c r="H35" s="18">
        <f>Model!$W$14*((drdp!B35)*'MBXY-TI1S'!$B35+(drdp!E35)*'MBXY-TI1S'!$C35+(drdp!H35)*'MBXY-TI1S'!$D35)</f>
        <v>0</v>
      </c>
      <c r="I35" s="18">
        <f>Model!$W$14*((drdp!C35)*'MBXY-TI1S'!$B35+(drdp!F35)*'MBXY-TI1S'!$C35+(drdp!I35)*'MBXY-TI1S'!$D35)</f>
        <v>0</v>
      </c>
      <c r="J35" s="18">
        <f>Model!$W$14*((drdp!D35)*'MBXY-TI1S'!$B35+(drdp!G35)*'MBXY-TI1S'!$C35+(drdp!J35)*'MBXY-TI1S'!$D35)</f>
        <v>0</v>
      </c>
      <c r="K35" s="21">
        <f>SUM(E$3:E34)+H35</f>
        <v>0</v>
      </c>
      <c r="L35" s="21">
        <f>SUM(F$3:F34)+I35</f>
        <v>0</v>
      </c>
      <c r="M35" s="21">
        <f>SUM(G$3:G34)+J35</f>
        <v>0</v>
      </c>
      <c r="N35" s="21"/>
      <c r="O35" s="21"/>
      <c r="P35" s="21"/>
      <c r="Q35" s="19">
        <f t="shared" si="1"/>
        <v>0</v>
      </c>
      <c r="R35" s="19">
        <f t="shared" si="1"/>
        <v>0</v>
      </c>
      <c r="S35" s="19">
        <f t="shared" si="1"/>
        <v>0</v>
      </c>
      <c r="T35" s="19">
        <f t="shared" si="2"/>
        <v>0</v>
      </c>
      <c r="U35" s="19">
        <f t="shared" si="3"/>
        <v>0</v>
      </c>
      <c r="V35" s="19">
        <f t="shared" si="4"/>
        <v>0</v>
      </c>
    </row>
    <row r="36" spans="1:22" x14ac:dyDescent="0.25">
      <c r="A36" s="26">
        <f>Wellpath!E36</f>
        <v>3300</v>
      </c>
      <c r="B36" s="22">
        <v>0</v>
      </c>
      <c r="C36" s="22">
        <v>0</v>
      </c>
      <c r="D36" s="22">
        <f>-COS(Wellpath!$L36) * SIN(Wellpath!$O36) / (Bfield * COS(Dip))</f>
        <v>0</v>
      </c>
      <c r="E36" s="20">
        <f>Model!$W$14*((drdp!B36+drdp!K36)*'MBXY-TI1S'!$B36+(drdp!E36+drdp!N36)*'MBXY-TI1S'!$C36+(drdp!H36+drdp!Q36)*'MBXY-TI1S'!$D36)</f>
        <v>0</v>
      </c>
      <c r="F36" s="20">
        <f>Model!$W$14*((drdp!C36+drdp!L36)*'MBXY-TI1S'!$B36+(drdp!F36+drdp!O36)*'MBXY-TI1S'!$C36+(drdp!I36+drdp!R36)*'MBXY-TI1S'!$D36)</f>
        <v>0</v>
      </c>
      <c r="G36" s="20">
        <f>Model!$W$14*((drdp!D36+drdp!M36)*'MBXY-TI1S'!$B36+(drdp!G36+drdp!P36)*'MBXY-TI1S'!$C36+(drdp!J36+drdp!S36)*'MBXY-TI1S'!$D36)</f>
        <v>0</v>
      </c>
      <c r="H36" s="18">
        <f>Model!$W$14*((drdp!B36)*'MBXY-TI1S'!$B36+(drdp!E36)*'MBXY-TI1S'!$C36+(drdp!H36)*'MBXY-TI1S'!$D36)</f>
        <v>0</v>
      </c>
      <c r="I36" s="18">
        <f>Model!$W$14*((drdp!C36)*'MBXY-TI1S'!$B36+(drdp!F36)*'MBXY-TI1S'!$C36+(drdp!I36)*'MBXY-TI1S'!$D36)</f>
        <v>0</v>
      </c>
      <c r="J36" s="18">
        <f>Model!$W$14*((drdp!D36)*'MBXY-TI1S'!$B36+(drdp!G36)*'MBXY-TI1S'!$C36+(drdp!J36)*'MBXY-TI1S'!$D36)</f>
        <v>0</v>
      </c>
      <c r="K36" s="21">
        <f>SUM(E$3:E35)+H36</f>
        <v>0</v>
      </c>
      <c r="L36" s="21">
        <f>SUM(F$3:F35)+I36</f>
        <v>0</v>
      </c>
      <c r="M36" s="21">
        <f>SUM(G$3:G35)+J36</f>
        <v>0</v>
      </c>
      <c r="N36" s="21"/>
      <c r="O36" s="21"/>
      <c r="P36" s="21"/>
      <c r="Q36" s="19">
        <f t="shared" si="1"/>
        <v>0</v>
      </c>
      <c r="R36" s="19">
        <f t="shared" si="1"/>
        <v>0</v>
      </c>
      <c r="S36" s="19">
        <f t="shared" si="1"/>
        <v>0</v>
      </c>
      <c r="T36" s="19">
        <f t="shared" si="2"/>
        <v>0</v>
      </c>
      <c r="U36" s="19">
        <f t="shared" si="3"/>
        <v>0</v>
      </c>
      <c r="V36" s="19">
        <f t="shared" si="4"/>
        <v>0</v>
      </c>
    </row>
    <row r="37" spans="1:22" x14ac:dyDescent="0.25">
      <c r="A37" s="26">
        <f>Wellpath!E37</f>
        <v>3400</v>
      </c>
      <c r="B37" s="22">
        <v>0</v>
      </c>
      <c r="C37" s="22">
        <v>0</v>
      </c>
      <c r="D37" s="22">
        <f>-COS(Wellpath!$L37) * SIN(Wellpath!$O37) / (Bfield * COS(Dip))</f>
        <v>0</v>
      </c>
      <c r="E37" s="20">
        <f>Model!$W$14*((drdp!B37+drdp!K37)*'MBXY-TI1S'!$B37+(drdp!E37+drdp!N37)*'MBXY-TI1S'!$C37+(drdp!H37+drdp!Q37)*'MBXY-TI1S'!$D37)</f>
        <v>0</v>
      </c>
      <c r="F37" s="20">
        <f>Model!$W$14*((drdp!C37+drdp!L37)*'MBXY-TI1S'!$B37+(drdp!F37+drdp!O37)*'MBXY-TI1S'!$C37+(drdp!I37+drdp!R37)*'MBXY-TI1S'!$D37)</f>
        <v>0</v>
      </c>
      <c r="G37" s="20">
        <f>Model!$W$14*((drdp!D37+drdp!M37)*'MBXY-TI1S'!$B37+(drdp!G37+drdp!P37)*'MBXY-TI1S'!$C37+(drdp!J37+drdp!S37)*'MBXY-TI1S'!$D37)</f>
        <v>0</v>
      </c>
      <c r="H37" s="18">
        <f>Model!$W$14*((drdp!B37)*'MBXY-TI1S'!$B37+(drdp!E37)*'MBXY-TI1S'!$C37+(drdp!H37)*'MBXY-TI1S'!$D37)</f>
        <v>0</v>
      </c>
      <c r="I37" s="18">
        <f>Model!$W$14*((drdp!C37)*'MBXY-TI1S'!$B37+(drdp!F37)*'MBXY-TI1S'!$C37+(drdp!I37)*'MBXY-TI1S'!$D37)</f>
        <v>0</v>
      </c>
      <c r="J37" s="18">
        <f>Model!$W$14*((drdp!D37)*'MBXY-TI1S'!$B37+(drdp!G37)*'MBXY-TI1S'!$C37+(drdp!J37)*'MBXY-TI1S'!$D37)</f>
        <v>0</v>
      </c>
      <c r="K37" s="21">
        <f>SUM(E$3:E36)+H37</f>
        <v>0</v>
      </c>
      <c r="L37" s="21">
        <f>SUM(F$3:F36)+I37</f>
        <v>0</v>
      </c>
      <c r="M37" s="21">
        <f>SUM(G$3:G36)+J37</f>
        <v>0</v>
      </c>
      <c r="N37" s="21"/>
      <c r="O37" s="21"/>
      <c r="P37" s="21"/>
      <c r="Q37" s="19">
        <f t="shared" si="1"/>
        <v>0</v>
      </c>
      <c r="R37" s="19">
        <f t="shared" si="1"/>
        <v>0</v>
      </c>
      <c r="S37" s="19">
        <f t="shared" si="1"/>
        <v>0</v>
      </c>
      <c r="T37" s="19">
        <f t="shared" si="2"/>
        <v>0</v>
      </c>
      <c r="U37" s="19">
        <f t="shared" si="3"/>
        <v>0</v>
      </c>
      <c r="V37" s="19">
        <f t="shared" si="4"/>
        <v>0</v>
      </c>
    </row>
    <row r="38" spans="1:22" x14ac:dyDescent="0.25">
      <c r="A38" s="26">
        <f>Wellpath!E38</f>
        <v>3500</v>
      </c>
      <c r="B38" s="22">
        <v>0</v>
      </c>
      <c r="C38" s="22">
        <v>0</v>
      </c>
      <c r="D38" s="22">
        <f>-COS(Wellpath!$L38) * SIN(Wellpath!$O38) / (Bfield * COS(Dip))</f>
        <v>0</v>
      </c>
      <c r="E38" s="20">
        <f>Model!$W$14*((drdp!B38+drdp!K38)*'MBXY-TI1S'!$B38+(drdp!E38+drdp!N38)*'MBXY-TI1S'!$C38+(drdp!H38+drdp!Q38)*'MBXY-TI1S'!$D38)</f>
        <v>0</v>
      </c>
      <c r="F38" s="20">
        <f>Model!$W$14*((drdp!C38+drdp!L38)*'MBXY-TI1S'!$B38+(drdp!F38+drdp!O38)*'MBXY-TI1S'!$C38+(drdp!I38+drdp!R38)*'MBXY-TI1S'!$D38)</f>
        <v>0</v>
      </c>
      <c r="G38" s="20">
        <f>Model!$W$14*((drdp!D38+drdp!M38)*'MBXY-TI1S'!$B38+(drdp!G38+drdp!P38)*'MBXY-TI1S'!$C38+(drdp!J38+drdp!S38)*'MBXY-TI1S'!$D38)</f>
        <v>0</v>
      </c>
      <c r="H38" s="18">
        <f>Model!$W$14*((drdp!B38)*'MBXY-TI1S'!$B38+(drdp!E38)*'MBXY-TI1S'!$C38+(drdp!H38)*'MBXY-TI1S'!$D38)</f>
        <v>0</v>
      </c>
      <c r="I38" s="18">
        <f>Model!$W$14*((drdp!C38)*'MBXY-TI1S'!$B38+(drdp!F38)*'MBXY-TI1S'!$C38+(drdp!I38)*'MBXY-TI1S'!$D38)</f>
        <v>0</v>
      </c>
      <c r="J38" s="18">
        <f>Model!$W$14*((drdp!D38)*'MBXY-TI1S'!$B38+(drdp!G38)*'MBXY-TI1S'!$C38+(drdp!J38)*'MBXY-TI1S'!$D38)</f>
        <v>0</v>
      </c>
      <c r="K38" s="21">
        <f>SUM(E$3:E37)+H38</f>
        <v>0</v>
      </c>
      <c r="L38" s="21">
        <f>SUM(F$3:F37)+I38</f>
        <v>0</v>
      </c>
      <c r="M38" s="21">
        <f>SUM(G$3:G37)+J38</f>
        <v>0</v>
      </c>
      <c r="N38" s="21"/>
      <c r="O38" s="21"/>
      <c r="P38" s="21"/>
      <c r="Q38" s="19">
        <f t="shared" si="1"/>
        <v>0</v>
      </c>
      <c r="R38" s="19">
        <f t="shared" si="1"/>
        <v>0</v>
      </c>
      <c r="S38" s="19">
        <f t="shared" si="1"/>
        <v>0</v>
      </c>
      <c r="T38" s="19">
        <f t="shared" si="2"/>
        <v>0</v>
      </c>
      <c r="U38" s="19">
        <f t="shared" si="3"/>
        <v>0</v>
      </c>
      <c r="V38" s="19">
        <f t="shared" si="4"/>
        <v>0</v>
      </c>
    </row>
    <row r="39" spans="1:22" x14ac:dyDescent="0.25">
      <c r="A39" s="26">
        <f>Wellpath!E39</f>
        <v>3600</v>
      </c>
      <c r="B39" s="22">
        <v>0</v>
      </c>
      <c r="C39" s="22">
        <v>0</v>
      </c>
      <c r="D39" s="22">
        <f>-COS(Wellpath!$L39) * SIN(Wellpath!$O39) / (Bfield * COS(Dip))</f>
        <v>0</v>
      </c>
      <c r="E39" s="20">
        <f>Model!$W$14*((drdp!B39+drdp!K39)*'MBXY-TI1S'!$B39+(drdp!E39+drdp!N39)*'MBXY-TI1S'!$C39+(drdp!H39+drdp!Q39)*'MBXY-TI1S'!$D39)</f>
        <v>0</v>
      </c>
      <c r="F39" s="20">
        <f>Model!$W$14*((drdp!C39+drdp!L39)*'MBXY-TI1S'!$B39+(drdp!F39+drdp!O39)*'MBXY-TI1S'!$C39+(drdp!I39+drdp!R39)*'MBXY-TI1S'!$D39)</f>
        <v>0</v>
      </c>
      <c r="G39" s="20">
        <f>Model!$W$14*((drdp!D39+drdp!M39)*'MBXY-TI1S'!$B39+(drdp!G39+drdp!P39)*'MBXY-TI1S'!$C39+(drdp!J39+drdp!S39)*'MBXY-TI1S'!$D39)</f>
        <v>0</v>
      </c>
      <c r="H39" s="18">
        <f>Model!$W$14*((drdp!B39)*'MBXY-TI1S'!$B39+(drdp!E39)*'MBXY-TI1S'!$C39+(drdp!H39)*'MBXY-TI1S'!$D39)</f>
        <v>0</v>
      </c>
      <c r="I39" s="18">
        <f>Model!$W$14*((drdp!C39)*'MBXY-TI1S'!$B39+(drdp!F39)*'MBXY-TI1S'!$C39+(drdp!I39)*'MBXY-TI1S'!$D39)</f>
        <v>0</v>
      </c>
      <c r="J39" s="18">
        <f>Model!$W$14*((drdp!D39)*'MBXY-TI1S'!$B39+(drdp!G39)*'MBXY-TI1S'!$C39+(drdp!J39)*'MBXY-TI1S'!$D39)</f>
        <v>0</v>
      </c>
      <c r="K39" s="21">
        <f>SUM(E$3:E38)+H39</f>
        <v>0</v>
      </c>
      <c r="L39" s="21">
        <f>SUM(F$3:F38)+I39</f>
        <v>0</v>
      </c>
      <c r="M39" s="21">
        <f>SUM(G$3:G38)+J39</f>
        <v>0</v>
      </c>
      <c r="N39" s="21"/>
      <c r="O39" s="21"/>
      <c r="P39" s="21"/>
      <c r="Q39" s="19">
        <f t="shared" si="1"/>
        <v>0</v>
      </c>
      <c r="R39" s="19">
        <f t="shared" si="1"/>
        <v>0</v>
      </c>
      <c r="S39" s="19">
        <f t="shared" si="1"/>
        <v>0</v>
      </c>
      <c r="T39" s="19">
        <f t="shared" si="2"/>
        <v>0</v>
      </c>
      <c r="U39" s="19">
        <f t="shared" si="3"/>
        <v>0</v>
      </c>
      <c r="V39" s="19">
        <f t="shared" si="4"/>
        <v>0</v>
      </c>
    </row>
    <row r="40" spans="1:22" x14ac:dyDescent="0.25">
      <c r="A40" s="26">
        <f>Wellpath!E40</f>
        <v>3700</v>
      </c>
      <c r="B40" s="22">
        <v>0</v>
      </c>
      <c r="C40" s="22">
        <v>0</v>
      </c>
      <c r="D40" s="22">
        <f>-COS(Wellpath!$L40) * SIN(Wellpath!$O40) / (Bfield * COS(Dip))</f>
        <v>0</v>
      </c>
      <c r="E40" s="20">
        <f>Model!$W$14*((drdp!B40+drdp!K40)*'MBXY-TI1S'!$B40+(drdp!E40+drdp!N40)*'MBXY-TI1S'!$C40+(drdp!H40+drdp!Q40)*'MBXY-TI1S'!$D40)</f>
        <v>0</v>
      </c>
      <c r="F40" s="20">
        <f>Model!$W$14*((drdp!C40+drdp!L40)*'MBXY-TI1S'!$B40+(drdp!F40+drdp!O40)*'MBXY-TI1S'!$C40+(drdp!I40+drdp!R40)*'MBXY-TI1S'!$D40)</f>
        <v>0</v>
      </c>
      <c r="G40" s="20">
        <f>Model!$W$14*((drdp!D40+drdp!M40)*'MBXY-TI1S'!$B40+(drdp!G40+drdp!P40)*'MBXY-TI1S'!$C40+(drdp!J40+drdp!S40)*'MBXY-TI1S'!$D40)</f>
        <v>0</v>
      </c>
      <c r="H40" s="18">
        <f>Model!$W$14*((drdp!B40)*'MBXY-TI1S'!$B40+(drdp!E40)*'MBXY-TI1S'!$C40+(drdp!H40)*'MBXY-TI1S'!$D40)</f>
        <v>0</v>
      </c>
      <c r="I40" s="18">
        <f>Model!$W$14*((drdp!C40)*'MBXY-TI1S'!$B40+(drdp!F40)*'MBXY-TI1S'!$C40+(drdp!I40)*'MBXY-TI1S'!$D40)</f>
        <v>0</v>
      </c>
      <c r="J40" s="18">
        <f>Model!$W$14*((drdp!D40)*'MBXY-TI1S'!$B40+(drdp!G40)*'MBXY-TI1S'!$C40+(drdp!J40)*'MBXY-TI1S'!$D40)</f>
        <v>0</v>
      </c>
      <c r="K40" s="21">
        <f>SUM(E$3:E39)+H40</f>
        <v>0</v>
      </c>
      <c r="L40" s="21">
        <f>SUM(F$3:F39)+I40</f>
        <v>0</v>
      </c>
      <c r="M40" s="21">
        <f>SUM(G$3:G39)+J40</f>
        <v>0</v>
      </c>
      <c r="N40" s="21"/>
      <c r="O40" s="21"/>
      <c r="P40" s="21"/>
      <c r="Q40" s="19">
        <f t="shared" si="1"/>
        <v>0</v>
      </c>
      <c r="R40" s="19">
        <f t="shared" si="1"/>
        <v>0</v>
      </c>
      <c r="S40" s="19">
        <f t="shared" si="1"/>
        <v>0</v>
      </c>
      <c r="T40" s="19">
        <f t="shared" si="2"/>
        <v>0</v>
      </c>
      <c r="U40" s="19">
        <f t="shared" si="3"/>
        <v>0</v>
      </c>
      <c r="V40" s="19">
        <f t="shared" si="4"/>
        <v>0</v>
      </c>
    </row>
    <row r="41" spans="1:22" x14ac:dyDescent="0.25">
      <c r="A41" s="26">
        <f>Wellpath!E41</f>
        <v>3800</v>
      </c>
      <c r="B41" s="22">
        <v>0</v>
      </c>
      <c r="C41" s="22">
        <v>0</v>
      </c>
      <c r="D41" s="22">
        <f>-COS(Wellpath!$L41) * SIN(Wellpath!$O41) / (Bfield * COS(Dip))</f>
        <v>0</v>
      </c>
      <c r="E41" s="20">
        <f>Model!$W$14*((drdp!B41+drdp!K41)*'MBXY-TI1S'!$B41+(drdp!E41+drdp!N41)*'MBXY-TI1S'!$C41+(drdp!H41+drdp!Q41)*'MBXY-TI1S'!$D41)</f>
        <v>0</v>
      </c>
      <c r="F41" s="20">
        <f>Model!$W$14*((drdp!C41+drdp!L41)*'MBXY-TI1S'!$B41+(drdp!F41+drdp!O41)*'MBXY-TI1S'!$C41+(drdp!I41+drdp!R41)*'MBXY-TI1S'!$D41)</f>
        <v>0</v>
      </c>
      <c r="G41" s="20">
        <f>Model!$W$14*((drdp!D41+drdp!M41)*'MBXY-TI1S'!$B41+(drdp!G41+drdp!P41)*'MBXY-TI1S'!$C41+(drdp!J41+drdp!S41)*'MBXY-TI1S'!$D41)</f>
        <v>0</v>
      </c>
      <c r="H41" s="18">
        <f>Model!$W$14*((drdp!B41)*'MBXY-TI1S'!$B41+(drdp!E41)*'MBXY-TI1S'!$C41+(drdp!H41)*'MBXY-TI1S'!$D41)</f>
        <v>0</v>
      </c>
      <c r="I41" s="18">
        <f>Model!$W$14*((drdp!C41)*'MBXY-TI1S'!$B41+(drdp!F41)*'MBXY-TI1S'!$C41+(drdp!I41)*'MBXY-TI1S'!$D41)</f>
        <v>0</v>
      </c>
      <c r="J41" s="18">
        <f>Model!$W$14*((drdp!D41)*'MBXY-TI1S'!$B41+(drdp!G41)*'MBXY-TI1S'!$C41+(drdp!J41)*'MBXY-TI1S'!$D41)</f>
        <v>0</v>
      </c>
      <c r="K41" s="21">
        <f>SUM(E$3:E40)+H41</f>
        <v>0</v>
      </c>
      <c r="L41" s="21">
        <f>SUM(F$3:F40)+I41</f>
        <v>0</v>
      </c>
      <c r="M41" s="21">
        <f>SUM(G$3:G40)+J41</f>
        <v>0</v>
      </c>
      <c r="N41" s="21"/>
      <c r="O41" s="21"/>
      <c r="P41" s="21"/>
      <c r="Q41" s="19">
        <f t="shared" si="1"/>
        <v>0</v>
      </c>
      <c r="R41" s="19">
        <f t="shared" si="1"/>
        <v>0</v>
      </c>
      <c r="S41" s="19">
        <f t="shared" si="1"/>
        <v>0</v>
      </c>
      <c r="T41" s="19">
        <f t="shared" si="2"/>
        <v>0</v>
      </c>
      <c r="U41" s="19">
        <f t="shared" si="3"/>
        <v>0</v>
      </c>
      <c r="V41" s="19">
        <f t="shared" si="4"/>
        <v>0</v>
      </c>
    </row>
    <row r="42" spans="1:22" x14ac:dyDescent="0.25">
      <c r="A42" s="26">
        <f>Wellpath!E42</f>
        <v>3900</v>
      </c>
      <c r="B42" s="22">
        <v>0</v>
      </c>
      <c r="C42" s="22">
        <v>0</v>
      </c>
      <c r="D42" s="22">
        <f>-COS(Wellpath!$L42) * SIN(Wellpath!$O42) / (Bfield * COS(Dip))</f>
        <v>0</v>
      </c>
      <c r="E42" s="20">
        <f>Model!$W$14*((drdp!B42+drdp!K42)*'MBXY-TI1S'!$B42+(drdp!E42+drdp!N42)*'MBXY-TI1S'!$C42+(drdp!H42+drdp!Q42)*'MBXY-TI1S'!$D42)</f>
        <v>0</v>
      </c>
      <c r="F42" s="20">
        <f>Model!$W$14*((drdp!C42+drdp!L42)*'MBXY-TI1S'!$B42+(drdp!F42+drdp!O42)*'MBXY-TI1S'!$C42+(drdp!I42+drdp!R42)*'MBXY-TI1S'!$D42)</f>
        <v>0</v>
      </c>
      <c r="G42" s="20">
        <f>Model!$W$14*((drdp!D42+drdp!M42)*'MBXY-TI1S'!$B42+(drdp!G42+drdp!P42)*'MBXY-TI1S'!$C42+(drdp!J42+drdp!S42)*'MBXY-TI1S'!$D42)</f>
        <v>0</v>
      </c>
      <c r="H42" s="18">
        <f>Model!$W$14*((drdp!B42)*'MBXY-TI1S'!$B42+(drdp!E42)*'MBXY-TI1S'!$C42+(drdp!H42)*'MBXY-TI1S'!$D42)</f>
        <v>0</v>
      </c>
      <c r="I42" s="18">
        <f>Model!$W$14*((drdp!C42)*'MBXY-TI1S'!$B42+(drdp!F42)*'MBXY-TI1S'!$C42+(drdp!I42)*'MBXY-TI1S'!$D42)</f>
        <v>0</v>
      </c>
      <c r="J42" s="18">
        <f>Model!$W$14*((drdp!D42)*'MBXY-TI1S'!$B42+(drdp!G42)*'MBXY-TI1S'!$C42+(drdp!J42)*'MBXY-TI1S'!$D42)</f>
        <v>0</v>
      </c>
      <c r="K42" s="21">
        <f>SUM(E$3:E41)+H42</f>
        <v>0</v>
      </c>
      <c r="L42" s="21">
        <f>SUM(F$3:F41)+I42</f>
        <v>0</v>
      </c>
      <c r="M42" s="21">
        <f>SUM(G$3:G41)+J42</f>
        <v>0</v>
      </c>
      <c r="N42" s="21"/>
      <c r="O42" s="21"/>
      <c r="P42" s="21"/>
      <c r="Q42" s="19">
        <f t="shared" si="1"/>
        <v>0</v>
      </c>
      <c r="R42" s="19">
        <f t="shared" si="1"/>
        <v>0</v>
      </c>
      <c r="S42" s="19">
        <f t="shared" si="1"/>
        <v>0</v>
      </c>
      <c r="T42" s="19">
        <f t="shared" si="2"/>
        <v>0</v>
      </c>
      <c r="U42" s="19">
        <f t="shared" si="3"/>
        <v>0</v>
      </c>
      <c r="V42" s="19">
        <f t="shared" si="4"/>
        <v>0</v>
      </c>
    </row>
    <row r="43" spans="1:22" x14ac:dyDescent="0.25">
      <c r="A43" s="26">
        <f>Wellpath!E43</f>
        <v>4000</v>
      </c>
      <c r="B43" s="22">
        <v>0</v>
      </c>
      <c r="C43" s="22">
        <v>0</v>
      </c>
      <c r="D43" s="22">
        <f>-COS(Wellpath!$L43) * SIN(Wellpath!$O43) / (Bfield * COS(Dip))</f>
        <v>0</v>
      </c>
      <c r="E43" s="20">
        <f>Model!$W$14*((drdp!B43+drdp!K43)*'MBXY-TI1S'!$B43+(drdp!E43+drdp!N43)*'MBXY-TI1S'!$C43+(drdp!H43+drdp!Q43)*'MBXY-TI1S'!$D43)</f>
        <v>0</v>
      </c>
      <c r="F43" s="20">
        <f>Model!$W$14*((drdp!C43+drdp!L43)*'MBXY-TI1S'!$B43+(drdp!F43+drdp!O43)*'MBXY-TI1S'!$C43+(drdp!I43+drdp!R43)*'MBXY-TI1S'!$D43)</f>
        <v>0</v>
      </c>
      <c r="G43" s="20">
        <f>Model!$W$14*((drdp!D43+drdp!M43)*'MBXY-TI1S'!$B43+(drdp!G43+drdp!P43)*'MBXY-TI1S'!$C43+(drdp!J43+drdp!S43)*'MBXY-TI1S'!$D43)</f>
        <v>0</v>
      </c>
      <c r="H43" s="18">
        <f>Model!$W$14*((drdp!B43)*'MBXY-TI1S'!$B43+(drdp!E43)*'MBXY-TI1S'!$C43+(drdp!H43)*'MBXY-TI1S'!$D43)</f>
        <v>0</v>
      </c>
      <c r="I43" s="18">
        <f>Model!$W$14*((drdp!C43)*'MBXY-TI1S'!$B43+(drdp!F43)*'MBXY-TI1S'!$C43+(drdp!I43)*'MBXY-TI1S'!$D43)</f>
        <v>0</v>
      </c>
      <c r="J43" s="18">
        <f>Model!$W$14*((drdp!D43)*'MBXY-TI1S'!$B43+(drdp!G43)*'MBXY-TI1S'!$C43+(drdp!J43)*'MBXY-TI1S'!$D43)</f>
        <v>0</v>
      </c>
      <c r="K43" s="21">
        <f>SUM(E$3:E42)+H43</f>
        <v>0</v>
      </c>
      <c r="L43" s="21">
        <f>SUM(F$3:F42)+I43</f>
        <v>0</v>
      </c>
      <c r="M43" s="21">
        <f>SUM(G$3:G42)+J43</f>
        <v>0</v>
      </c>
      <c r="N43" s="21"/>
      <c r="O43" s="21"/>
      <c r="P43" s="21"/>
      <c r="Q43" s="19">
        <f t="shared" si="1"/>
        <v>0</v>
      </c>
      <c r="R43" s="19">
        <f t="shared" si="1"/>
        <v>0</v>
      </c>
      <c r="S43" s="19">
        <f t="shared" si="1"/>
        <v>0</v>
      </c>
      <c r="T43" s="19">
        <f t="shared" si="2"/>
        <v>0</v>
      </c>
      <c r="U43" s="19">
        <f t="shared" si="3"/>
        <v>0</v>
      </c>
      <c r="V43" s="19">
        <f t="shared" si="4"/>
        <v>0</v>
      </c>
    </row>
    <row r="44" spans="1:22" s="36" customFormat="1" x14ac:dyDescent="0.25">
      <c r="A44" s="26">
        <f>Wellpath!E44</f>
        <v>4100</v>
      </c>
      <c r="B44" s="22">
        <v>0</v>
      </c>
      <c r="C44" s="22">
        <v>0</v>
      </c>
      <c r="D44" s="22">
        <f>-COS(Wellpath!$L44) * SIN(Wellpath!$O44) / (Bfield * COS(Dip))</f>
        <v>0</v>
      </c>
      <c r="E44" s="20">
        <f>Model!$W$14*((drdp!B44+drdp!K44)*'MBXY-TI1S'!$B44+(drdp!E44+drdp!N44)*'MBXY-TI1S'!$C44+(drdp!H44+drdp!Q44)*'MBXY-TI1S'!$D44)</f>
        <v>0</v>
      </c>
      <c r="F44" s="20">
        <f>Model!$W$14*((drdp!C44+drdp!L44)*'MBXY-TI1S'!$B44+(drdp!F44+drdp!O44)*'MBXY-TI1S'!$C44+(drdp!I44+drdp!R44)*'MBXY-TI1S'!$D44)</f>
        <v>0</v>
      </c>
      <c r="G44" s="20">
        <f>Model!$W$14*((drdp!D44+drdp!M44)*'MBXY-TI1S'!$B44+(drdp!G44+drdp!P44)*'MBXY-TI1S'!$C44+(drdp!J44+drdp!S44)*'MBXY-TI1S'!$D44)</f>
        <v>0</v>
      </c>
      <c r="H44" s="32">
        <f>Model!$W$14*((drdp!B44)*'MBXY-TI1S'!$B44+(drdp!E44)*'MBXY-TI1S'!$C44+(drdp!H44)*'MBXY-TI1S'!$D44)</f>
        <v>0</v>
      </c>
      <c r="I44" s="32">
        <f>Model!$W$14*((drdp!C44)*'MBXY-TI1S'!$B44+(drdp!F44)*'MBXY-TI1S'!$C44+(drdp!I44)*'MBXY-TI1S'!$D44)</f>
        <v>0</v>
      </c>
      <c r="J44" s="32">
        <f>Model!$W$14*((drdp!D44)*'MBXY-TI1S'!$B44+(drdp!G44)*'MBXY-TI1S'!$C44+(drdp!J44)*'MBXY-TI1S'!$D44)</f>
        <v>0</v>
      </c>
      <c r="K44" s="34">
        <f>SUM(E$3:E43)+H44</f>
        <v>0</v>
      </c>
      <c r="L44" s="34">
        <f>SUM(F$3:F43)+I44</f>
        <v>0</v>
      </c>
      <c r="M44" s="34">
        <f>SUM(G$3:G43)+J44</f>
        <v>0</v>
      </c>
      <c r="N44" s="34"/>
      <c r="O44" s="34"/>
      <c r="P44" s="34"/>
      <c r="Q44" s="35">
        <f t="shared" si="1"/>
        <v>0</v>
      </c>
      <c r="R44" s="35">
        <f t="shared" si="1"/>
        <v>0</v>
      </c>
      <c r="S44" s="35">
        <f t="shared" si="1"/>
        <v>0</v>
      </c>
      <c r="T44" s="35">
        <f t="shared" si="2"/>
        <v>0</v>
      </c>
      <c r="U44" s="35">
        <f t="shared" si="3"/>
        <v>0</v>
      </c>
      <c r="V44" s="35">
        <f t="shared" si="4"/>
        <v>0</v>
      </c>
    </row>
    <row r="45" spans="1:22" x14ac:dyDescent="0.25">
      <c r="A45" s="26">
        <f>Wellpath!E45</f>
        <v>4200</v>
      </c>
      <c r="B45" s="22">
        <v>0</v>
      </c>
      <c r="C45" s="22">
        <v>0</v>
      </c>
      <c r="D45" s="22">
        <f>-COS(Wellpath!$L45) * SIN(Wellpath!$O45) / (Bfield * COS(Dip))</f>
        <v>0</v>
      </c>
      <c r="E45" s="20">
        <f>Model!$W$14*((drdp!B45+drdp!K45)*'MBXY-TI1S'!$B45+(drdp!E45+drdp!N45)*'MBXY-TI1S'!$C45+(drdp!H45+drdp!Q45)*'MBXY-TI1S'!$D45)</f>
        <v>0</v>
      </c>
      <c r="F45" s="20">
        <f>Model!$W$14*((drdp!C45+drdp!L45)*'MBXY-TI1S'!$B45+(drdp!F45+drdp!O45)*'MBXY-TI1S'!$C45+(drdp!I45+drdp!R45)*'MBXY-TI1S'!$D45)</f>
        <v>0</v>
      </c>
      <c r="G45" s="20">
        <f>Model!$W$14*((drdp!D45+drdp!M45)*'MBXY-TI1S'!$B45+(drdp!G45+drdp!P45)*'MBXY-TI1S'!$C45+(drdp!J45+drdp!S45)*'MBXY-TI1S'!$D45)</f>
        <v>0</v>
      </c>
      <c r="H45" s="18">
        <f>Model!$W$14*((drdp!B45)*'MBXY-TI1S'!$B45+(drdp!E45)*'MBXY-TI1S'!$C45+(drdp!H45)*'MBXY-TI1S'!$D45)</f>
        <v>0</v>
      </c>
      <c r="I45" s="18">
        <f>Model!$W$14*((drdp!C45)*'MBXY-TI1S'!$B45+(drdp!F45)*'MBXY-TI1S'!$C45+(drdp!I45)*'MBXY-TI1S'!$D45)</f>
        <v>0</v>
      </c>
      <c r="J45" s="18">
        <f>Model!$W$14*((drdp!D45)*'MBXY-TI1S'!$B45+(drdp!G45)*'MBXY-TI1S'!$C45+(drdp!J45)*'MBXY-TI1S'!$D45)</f>
        <v>0</v>
      </c>
      <c r="K45" s="21">
        <f>SUM(E$3:E44)+H45</f>
        <v>0</v>
      </c>
      <c r="L45" s="21">
        <f>SUM(F$3:F44)+I45</f>
        <v>0</v>
      </c>
      <c r="M45" s="21">
        <f>SUM(G$3:G44)+J45</f>
        <v>0</v>
      </c>
      <c r="N45" s="21"/>
      <c r="O45" s="21"/>
      <c r="P45" s="21"/>
      <c r="Q45" s="19">
        <f t="shared" si="1"/>
        <v>0</v>
      </c>
      <c r="R45" s="19">
        <f t="shared" si="1"/>
        <v>0</v>
      </c>
      <c r="S45" s="19">
        <f t="shared" si="1"/>
        <v>0</v>
      </c>
      <c r="T45" s="19">
        <f t="shared" si="2"/>
        <v>0</v>
      </c>
      <c r="U45" s="19">
        <f t="shared" si="3"/>
        <v>0</v>
      </c>
      <c r="V45" s="19">
        <f t="shared" si="4"/>
        <v>0</v>
      </c>
    </row>
    <row r="46" spans="1:22" x14ac:dyDescent="0.25">
      <c r="A46" s="26">
        <f>Wellpath!E46</f>
        <v>4300</v>
      </c>
      <c r="B46" s="22">
        <v>0</v>
      </c>
      <c r="C46" s="22">
        <v>0</v>
      </c>
      <c r="D46" s="22">
        <f>-COS(Wellpath!$L46) * SIN(Wellpath!$O46) / (Bfield * COS(Dip))</f>
        <v>0</v>
      </c>
      <c r="E46" s="20">
        <f>Model!$W$14*((drdp!B46+drdp!K46)*'MBXY-TI1S'!$B46+(drdp!E46+drdp!N46)*'MBXY-TI1S'!$C46+(drdp!H46+drdp!Q46)*'MBXY-TI1S'!$D46)</f>
        <v>0</v>
      </c>
      <c r="F46" s="20">
        <f>Model!$W$14*((drdp!C46+drdp!L46)*'MBXY-TI1S'!$B46+(drdp!F46+drdp!O46)*'MBXY-TI1S'!$C46+(drdp!I46+drdp!R46)*'MBXY-TI1S'!$D46)</f>
        <v>0</v>
      </c>
      <c r="G46" s="20">
        <f>Model!$W$14*((drdp!D46+drdp!M46)*'MBXY-TI1S'!$B46+(drdp!G46+drdp!P46)*'MBXY-TI1S'!$C46+(drdp!J46+drdp!S46)*'MBXY-TI1S'!$D46)</f>
        <v>0</v>
      </c>
      <c r="H46" s="18">
        <f>Model!$W$14*((drdp!B46)*'MBXY-TI1S'!$B46+(drdp!E46)*'MBXY-TI1S'!$C46+(drdp!H46)*'MBXY-TI1S'!$D46)</f>
        <v>0</v>
      </c>
      <c r="I46" s="18">
        <f>Model!$W$14*((drdp!C46)*'MBXY-TI1S'!$B46+(drdp!F46)*'MBXY-TI1S'!$C46+(drdp!I46)*'MBXY-TI1S'!$D46)</f>
        <v>0</v>
      </c>
      <c r="J46" s="18">
        <f>Model!$W$14*((drdp!D46)*'MBXY-TI1S'!$B46+(drdp!G46)*'MBXY-TI1S'!$C46+(drdp!J46)*'MBXY-TI1S'!$D46)</f>
        <v>0</v>
      </c>
      <c r="K46" s="21">
        <f>SUM(E$3:E45)+H46</f>
        <v>0</v>
      </c>
      <c r="L46" s="21">
        <f>SUM(F$3:F45)+I46</f>
        <v>0</v>
      </c>
      <c r="M46" s="21">
        <f>SUM(G$3:G45)+J46</f>
        <v>0</v>
      </c>
      <c r="N46" s="21"/>
      <c r="O46" s="21"/>
      <c r="P46" s="21"/>
      <c r="Q46" s="19">
        <f t="shared" si="1"/>
        <v>0</v>
      </c>
      <c r="R46" s="19">
        <f t="shared" si="1"/>
        <v>0</v>
      </c>
      <c r="S46" s="19">
        <f t="shared" si="1"/>
        <v>0</v>
      </c>
      <c r="T46" s="19">
        <f t="shared" si="2"/>
        <v>0</v>
      </c>
      <c r="U46" s="19">
        <f t="shared" si="3"/>
        <v>0</v>
      </c>
      <c r="V46" s="19">
        <f t="shared" si="4"/>
        <v>0</v>
      </c>
    </row>
    <row r="47" spans="1:22" x14ac:dyDescent="0.25">
      <c r="A47" s="26">
        <f>Wellpath!E47</f>
        <v>4400</v>
      </c>
      <c r="B47" s="22">
        <v>0</v>
      </c>
      <c r="C47" s="22">
        <v>0</v>
      </c>
      <c r="D47" s="22">
        <f>-COS(Wellpath!$L47) * SIN(Wellpath!$O47) / (Bfield * COS(Dip))</f>
        <v>0</v>
      </c>
      <c r="E47" s="20">
        <f>Model!$W$14*((drdp!B47+drdp!K47)*'MBXY-TI1S'!$B47+(drdp!E47+drdp!N47)*'MBXY-TI1S'!$C47+(drdp!H47+drdp!Q47)*'MBXY-TI1S'!$D47)</f>
        <v>0</v>
      </c>
      <c r="F47" s="20">
        <f>Model!$W$14*((drdp!C47+drdp!L47)*'MBXY-TI1S'!$B47+(drdp!F47+drdp!O47)*'MBXY-TI1S'!$C47+(drdp!I47+drdp!R47)*'MBXY-TI1S'!$D47)</f>
        <v>0</v>
      </c>
      <c r="G47" s="20">
        <f>Model!$W$14*((drdp!D47+drdp!M47)*'MBXY-TI1S'!$B47+(drdp!G47+drdp!P47)*'MBXY-TI1S'!$C47+(drdp!J47+drdp!S47)*'MBXY-TI1S'!$D47)</f>
        <v>0</v>
      </c>
      <c r="H47" s="18">
        <f>Model!$W$14*((drdp!B47)*'MBXY-TI1S'!$B47+(drdp!E47)*'MBXY-TI1S'!$C47+(drdp!H47)*'MBXY-TI1S'!$D47)</f>
        <v>0</v>
      </c>
      <c r="I47" s="18">
        <f>Model!$W$14*((drdp!C47)*'MBXY-TI1S'!$B47+(drdp!F47)*'MBXY-TI1S'!$C47+(drdp!I47)*'MBXY-TI1S'!$D47)</f>
        <v>0</v>
      </c>
      <c r="J47" s="18">
        <f>Model!$W$14*((drdp!D47)*'MBXY-TI1S'!$B47+(drdp!G47)*'MBXY-TI1S'!$C47+(drdp!J47)*'MBXY-TI1S'!$D47)</f>
        <v>0</v>
      </c>
      <c r="K47" s="21">
        <f>SUM(E$3:E46)+H47</f>
        <v>0</v>
      </c>
      <c r="L47" s="21">
        <f>SUM(F$3:F46)+I47</f>
        <v>0</v>
      </c>
      <c r="M47" s="21">
        <f>SUM(G$3:G46)+J47</f>
        <v>0</v>
      </c>
      <c r="N47" s="21"/>
      <c r="O47" s="21"/>
      <c r="P47" s="21"/>
      <c r="Q47" s="19">
        <f t="shared" si="1"/>
        <v>0</v>
      </c>
      <c r="R47" s="19">
        <f t="shared" si="1"/>
        <v>0</v>
      </c>
      <c r="S47" s="19">
        <f t="shared" si="1"/>
        <v>0</v>
      </c>
      <c r="T47" s="19">
        <f t="shared" si="2"/>
        <v>0</v>
      </c>
      <c r="U47" s="19">
        <f t="shared" si="3"/>
        <v>0</v>
      </c>
      <c r="V47" s="19">
        <f t="shared" si="4"/>
        <v>0</v>
      </c>
    </row>
    <row r="48" spans="1:22" x14ac:dyDescent="0.25">
      <c r="A48" s="26">
        <f>Wellpath!E48</f>
        <v>4500</v>
      </c>
      <c r="B48" s="22">
        <v>0</v>
      </c>
      <c r="C48" s="22">
        <v>0</v>
      </c>
      <c r="D48" s="22">
        <f>-COS(Wellpath!$L48) * SIN(Wellpath!$O48) / (Bfield * COS(Dip))</f>
        <v>0</v>
      </c>
      <c r="E48" s="20">
        <f>Model!$W$14*((drdp!B48+drdp!K48)*'MBXY-TI1S'!$B48+(drdp!E48+drdp!N48)*'MBXY-TI1S'!$C48+(drdp!H48+drdp!Q48)*'MBXY-TI1S'!$D48)</f>
        <v>0</v>
      </c>
      <c r="F48" s="20">
        <f>Model!$W$14*((drdp!C48+drdp!L48)*'MBXY-TI1S'!$B48+(drdp!F48+drdp!O48)*'MBXY-TI1S'!$C48+(drdp!I48+drdp!R48)*'MBXY-TI1S'!$D48)</f>
        <v>0</v>
      </c>
      <c r="G48" s="20">
        <f>Model!$W$14*((drdp!D48+drdp!M48)*'MBXY-TI1S'!$B48+(drdp!G48+drdp!P48)*'MBXY-TI1S'!$C48+(drdp!J48+drdp!S48)*'MBXY-TI1S'!$D48)</f>
        <v>0</v>
      </c>
      <c r="H48" s="18">
        <f>Model!$W$14*((drdp!B48)*'MBXY-TI1S'!$B48+(drdp!E48)*'MBXY-TI1S'!$C48+(drdp!H48)*'MBXY-TI1S'!$D48)</f>
        <v>0</v>
      </c>
      <c r="I48" s="18">
        <f>Model!$W$14*((drdp!C48)*'MBXY-TI1S'!$B48+(drdp!F48)*'MBXY-TI1S'!$C48+(drdp!I48)*'MBXY-TI1S'!$D48)</f>
        <v>0</v>
      </c>
      <c r="J48" s="18">
        <f>Model!$W$14*((drdp!D48)*'MBXY-TI1S'!$B48+(drdp!G48)*'MBXY-TI1S'!$C48+(drdp!J48)*'MBXY-TI1S'!$D48)</f>
        <v>0</v>
      </c>
      <c r="K48" s="21">
        <f>SUM(E$3:E47)+H48</f>
        <v>0</v>
      </c>
      <c r="L48" s="21">
        <f>SUM(F$3:F47)+I48</f>
        <v>0</v>
      </c>
      <c r="M48" s="21">
        <f>SUM(G$3:G47)+J48</f>
        <v>0</v>
      </c>
      <c r="N48" s="21"/>
      <c r="O48" s="21"/>
      <c r="P48" s="21"/>
      <c r="Q48" s="19">
        <f t="shared" si="1"/>
        <v>0</v>
      </c>
      <c r="R48" s="19">
        <f t="shared" si="1"/>
        <v>0</v>
      </c>
      <c r="S48" s="19">
        <f t="shared" si="1"/>
        <v>0</v>
      </c>
      <c r="T48" s="19">
        <f t="shared" si="2"/>
        <v>0</v>
      </c>
      <c r="U48" s="19">
        <f t="shared" si="3"/>
        <v>0</v>
      </c>
      <c r="V48" s="19">
        <f t="shared" si="4"/>
        <v>0</v>
      </c>
    </row>
    <row r="49" spans="1:22" x14ac:dyDescent="0.25">
      <c r="A49" s="26">
        <f>Wellpath!E49</f>
        <v>4600</v>
      </c>
      <c r="B49" s="22">
        <v>0</v>
      </c>
      <c r="C49" s="22">
        <v>0</v>
      </c>
      <c r="D49" s="22">
        <f>-COS(Wellpath!$L49) * SIN(Wellpath!$O49) / (Bfield * COS(Dip))</f>
        <v>0</v>
      </c>
      <c r="E49" s="20">
        <f>Model!$W$14*((drdp!B49+drdp!K49)*'MBXY-TI1S'!$B49+(drdp!E49+drdp!N49)*'MBXY-TI1S'!$C49+(drdp!H49+drdp!Q49)*'MBXY-TI1S'!$D49)</f>
        <v>0</v>
      </c>
      <c r="F49" s="20">
        <f>Model!$W$14*((drdp!C49+drdp!L49)*'MBXY-TI1S'!$B49+(drdp!F49+drdp!O49)*'MBXY-TI1S'!$C49+(drdp!I49+drdp!R49)*'MBXY-TI1S'!$D49)</f>
        <v>0</v>
      </c>
      <c r="G49" s="20">
        <f>Model!$W$14*((drdp!D49+drdp!M49)*'MBXY-TI1S'!$B49+(drdp!G49+drdp!P49)*'MBXY-TI1S'!$C49+(drdp!J49+drdp!S49)*'MBXY-TI1S'!$D49)</f>
        <v>0</v>
      </c>
      <c r="H49" s="18">
        <f>Model!$W$14*((drdp!B49)*'MBXY-TI1S'!$B49+(drdp!E49)*'MBXY-TI1S'!$C49+(drdp!H49)*'MBXY-TI1S'!$D49)</f>
        <v>0</v>
      </c>
      <c r="I49" s="18">
        <f>Model!$W$14*((drdp!C49)*'MBXY-TI1S'!$B49+(drdp!F49)*'MBXY-TI1S'!$C49+(drdp!I49)*'MBXY-TI1S'!$D49)</f>
        <v>0</v>
      </c>
      <c r="J49" s="18">
        <f>Model!$W$14*((drdp!D49)*'MBXY-TI1S'!$B49+(drdp!G49)*'MBXY-TI1S'!$C49+(drdp!J49)*'MBXY-TI1S'!$D49)</f>
        <v>0</v>
      </c>
      <c r="K49" s="21">
        <f>SUM(E$3:E48)+H49</f>
        <v>0</v>
      </c>
      <c r="L49" s="21">
        <f>SUM(F$3:F48)+I49</f>
        <v>0</v>
      </c>
      <c r="M49" s="21">
        <f>SUM(G$3:G48)+J49</f>
        <v>0</v>
      </c>
      <c r="N49" s="21"/>
      <c r="O49" s="21"/>
      <c r="P49" s="21"/>
      <c r="Q49" s="19">
        <f t="shared" si="1"/>
        <v>0</v>
      </c>
      <c r="R49" s="19">
        <f t="shared" si="1"/>
        <v>0</v>
      </c>
      <c r="S49" s="19">
        <f t="shared" si="1"/>
        <v>0</v>
      </c>
      <c r="T49" s="19">
        <f t="shared" si="2"/>
        <v>0</v>
      </c>
      <c r="U49" s="19">
        <f t="shared" si="3"/>
        <v>0</v>
      </c>
      <c r="V49" s="19">
        <f t="shared" si="4"/>
        <v>0</v>
      </c>
    </row>
    <row r="50" spans="1:22" x14ac:dyDescent="0.25">
      <c r="A50" s="26">
        <f>Wellpath!E50</f>
        <v>4700</v>
      </c>
      <c r="B50" s="22">
        <v>0</v>
      </c>
      <c r="C50" s="22">
        <v>0</v>
      </c>
      <c r="D50" s="22">
        <f>-COS(Wellpath!$L50) * SIN(Wellpath!$O50) / (Bfield * COS(Dip))</f>
        <v>0</v>
      </c>
      <c r="E50" s="20">
        <f>Model!$W$14*((drdp!B50+drdp!K50)*'MBXY-TI1S'!$B50+(drdp!E50+drdp!N50)*'MBXY-TI1S'!$C50+(drdp!H50+drdp!Q50)*'MBXY-TI1S'!$D50)</f>
        <v>0</v>
      </c>
      <c r="F50" s="20">
        <f>Model!$W$14*((drdp!C50+drdp!L50)*'MBXY-TI1S'!$B50+(drdp!F50+drdp!O50)*'MBXY-TI1S'!$C50+(drdp!I50+drdp!R50)*'MBXY-TI1S'!$D50)</f>
        <v>0</v>
      </c>
      <c r="G50" s="20">
        <f>Model!$W$14*((drdp!D50+drdp!M50)*'MBXY-TI1S'!$B50+(drdp!G50+drdp!P50)*'MBXY-TI1S'!$C50+(drdp!J50+drdp!S50)*'MBXY-TI1S'!$D50)</f>
        <v>0</v>
      </c>
      <c r="H50" s="18">
        <f>Model!$W$14*((drdp!B50)*'MBXY-TI1S'!$B50+(drdp!E50)*'MBXY-TI1S'!$C50+(drdp!H50)*'MBXY-TI1S'!$D50)</f>
        <v>0</v>
      </c>
      <c r="I50" s="18">
        <f>Model!$W$14*((drdp!C50)*'MBXY-TI1S'!$B50+(drdp!F50)*'MBXY-TI1S'!$C50+(drdp!I50)*'MBXY-TI1S'!$D50)</f>
        <v>0</v>
      </c>
      <c r="J50" s="18">
        <f>Model!$W$14*((drdp!D50)*'MBXY-TI1S'!$B50+(drdp!G50)*'MBXY-TI1S'!$C50+(drdp!J50)*'MBXY-TI1S'!$D50)</f>
        <v>0</v>
      </c>
      <c r="K50" s="21">
        <f>SUM(E$3:E49)+H50</f>
        <v>0</v>
      </c>
      <c r="L50" s="21">
        <f>SUM(F$3:F49)+I50</f>
        <v>0</v>
      </c>
      <c r="M50" s="21">
        <f>SUM(G$3:G49)+J50</f>
        <v>0</v>
      </c>
      <c r="N50" s="21"/>
      <c r="O50" s="21"/>
      <c r="P50" s="21"/>
      <c r="Q50" s="19">
        <f t="shared" si="1"/>
        <v>0</v>
      </c>
      <c r="R50" s="19">
        <f t="shared" si="1"/>
        <v>0</v>
      </c>
      <c r="S50" s="19">
        <f t="shared" si="1"/>
        <v>0</v>
      </c>
      <c r="T50" s="19">
        <f t="shared" si="2"/>
        <v>0</v>
      </c>
      <c r="U50" s="19">
        <f t="shared" si="3"/>
        <v>0</v>
      </c>
      <c r="V50" s="19">
        <f t="shared" si="4"/>
        <v>0</v>
      </c>
    </row>
    <row r="51" spans="1:22" x14ac:dyDescent="0.25">
      <c r="A51" s="26">
        <f>Wellpath!E51</f>
        <v>4800</v>
      </c>
      <c r="B51" s="22">
        <v>0</v>
      </c>
      <c r="C51" s="22">
        <v>0</v>
      </c>
      <c r="D51" s="22">
        <f>-COS(Wellpath!$L51) * SIN(Wellpath!$O51) / (Bfield * COS(Dip))</f>
        <v>0</v>
      </c>
      <c r="E51" s="20">
        <f>Model!$W$14*((drdp!B51+drdp!K51)*'MBXY-TI1S'!$B51+(drdp!E51+drdp!N51)*'MBXY-TI1S'!$C51+(drdp!H51+drdp!Q51)*'MBXY-TI1S'!$D51)</f>
        <v>0</v>
      </c>
      <c r="F51" s="20">
        <f>Model!$W$14*((drdp!C51+drdp!L51)*'MBXY-TI1S'!$B51+(drdp!F51+drdp!O51)*'MBXY-TI1S'!$C51+(drdp!I51+drdp!R51)*'MBXY-TI1S'!$D51)</f>
        <v>0</v>
      </c>
      <c r="G51" s="20">
        <f>Model!$W$14*((drdp!D51+drdp!M51)*'MBXY-TI1S'!$B51+(drdp!G51+drdp!P51)*'MBXY-TI1S'!$C51+(drdp!J51+drdp!S51)*'MBXY-TI1S'!$D51)</f>
        <v>0</v>
      </c>
      <c r="H51" s="18">
        <f>Model!$W$14*((drdp!B51)*'MBXY-TI1S'!$B51+(drdp!E51)*'MBXY-TI1S'!$C51+(drdp!H51)*'MBXY-TI1S'!$D51)</f>
        <v>0</v>
      </c>
      <c r="I51" s="18">
        <f>Model!$W$14*((drdp!C51)*'MBXY-TI1S'!$B51+(drdp!F51)*'MBXY-TI1S'!$C51+(drdp!I51)*'MBXY-TI1S'!$D51)</f>
        <v>0</v>
      </c>
      <c r="J51" s="18">
        <f>Model!$W$14*((drdp!D51)*'MBXY-TI1S'!$B51+(drdp!G51)*'MBXY-TI1S'!$C51+(drdp!J51)*'MBXY-TI1S'!$D51)</f>
        <v>0</v>
      </c>
      <c r="K51" s="21">
        <f>SUM(E$3:E50)+H51</f>
        <v>0</v>
      </c>
      <c r="L51" s="21">
        <f>SUM(F$3:F50)+I51</f>
        <v>0</v>
      </c>
      <c r="M51" s="21">
        <f>SUM(G$3:G50)+J51</f>
        <v>0</v>
      </c>
      <c r="N51" s="21"/>
      <c r="O51" s="21"/>
      <c r="P51" s="21"/>
      <c r="Q51" s="19">
        <f t="shared" si="1"/>
        <v>0</v>
      </c>
      <c r="R51" s="19">
        <f t="shared" si="1"/>
        <v>0</v>
      </c>
      <c r="S51" s="19">
        <f t="shared" si="1"/>
        <v>0</v>
      </c>
      <c r="T51" s="19">
        <f t="shared" si="2"/>
        <v>0</v>
      </c>
      <c r="U51" s="19">
        <f t="shared" si="3"/>
        <v>0</v>
      </c>
      <c r="V51" s="19">
        <f t="shared" si="4"/>
        <v>0</v>
      </c>
    </row>
    <row r="52" spans="1:22" x14ac:dyDescent="0.25">
      <c r="A52" s="26">
        <f>Wellpath!E52</f>
        <v>4900</v>
      </c>
      <c r="B52" s="22">
        <v>0</v>
      </c>
      <c r="C52" s="22">
        <v>0</v>
      </c>
      <c r="D52" s="22">
        <f>-COS(Wellpath!$L52) * SIN(Wellpath!$O52) / (Bfield * COS(Dip))</f>
        <v>0</v>
      </c>
      <c r="E52" s="20">
        <f>Model!$W$14*((drdp!B52+drdp!K52)*'MBXY-TI1S'!$B52+(drdp!E52+drdp!N52)*'MBXY-TI1S'!$C52+(drdp!H52+drdp!Q52)*'MBXY-TI1S'!$D52)</f>
        <v>0</v>
      </c>
      <c r="F52" s="20">
        <f>Model!$W$14*((drdp!C52+drdp!L52)*'MBXY-TI1S'!$B52+(drdp!F52+drdp!O52)*'MBXY-TI1S'!$C52+(drdp!I52+drdp!R52)*'MBXY-TI1S'!$D52)</f>
        <v>0</v>
      </c>
      <c r="G52" s="20">
        <f>Model!$W$14*((drdp!D52+drdp!M52)*'MBXY-TI1S'!$B52+(drdp!G52+drdp!P52)*'MBXY-TI1S'!$C52+(drdp!J52+drdp!S52)*'MBXY-TI1S'!$D52)</f>
        <v>0</v>
      </c>
      <c r="H52" s="18">
        <f>Model!$W$14*((drdp!B52)*'MBXY-TI1S'!$B52+(drdp!E52)*'MBXY-TI1S'!$C52+(drdp!H52)*'MBXY-TI1S'!$D52)</f>
        <v>0</v>
      </c>
      <c r="I52" s="18">
        <f>Model!$W$14*((drdp!C52)*'MBXY-TI1S'!$B52+(drdp!F52)*'MBXY-TI1S'!$C52+(drdp!I52)*'MBXY-TI1S'!$D52)</f>
        <v>0</v>
      </c>
      <c r="J52" s="18">
        <f>Model!$W$14*((drdp!D52)*'MBXY-TI1S'!$B52+(drdp!G52)*'MBXY-TI1S'!$C52+(drdp!J52)*'MBXY-TI1S'!$D52)</f>
        <v>0</v>
      </c>
      <c r="K52" s="21">
        <f>SUM(E$3:E51)+H52</f>
        <v>0</v>
      </c>
      <c r="L52" s="21">
        <f>SUM(F$3:F51)+I52</f>
        <v>0</v>
      </c>
      <c r="M52" s="21">
        <f>SUM(G$3:G51)+J52</f>
        <v>0</v>
      </c>
      <c r="N52" s="21"/>
      <c r="O52" s="21"/>
      <c r="P52" s="21"/>
      <c r="Q52" s="19">
        <f t="shared" si="1"/>
        <v>0</v>
      </c>
      <c r="R52" s="19">
        <f t="shared" si="1"/>
        <v>0</v>
      </c>
      <c r="S52" s="19">
        <f t="shared" si="1"/>
        <v>0</v>
      </c>
      <c r="T52" s="19">
        <f t="shared" si="2"/>
        <v>0</v>
      </c>
      <c r="U52" s="19">
        <f t="shared" si="3"/>
        <v>0</v>
      </c>
      <c r="V52" s="19">
        <f t="shared" si="4"/>
        <v>0</v>
      </c>
    </row>
    <row r="53" spans="1:22" x14ac:dyDescent="0.25">
      <c r="A53" s="26">
        <f>Wellpath!E53</f>
        <v>5000</v>
      </c>
      <c r="B53" s="22">
        <v>0</v>
      </c>
      <c r="C53" s="22">
        <v>0</v>
      </c>
      <c r="D53" s="22">
        <f>-COS(Wellpath!$L53) * SIN(Wellpath!$O53) / (Bfield * COS(Dip))</f>
        <v>0</v>
      </c>
      <c r="E53" s="20">
        <f>Model!$W$14*((drdp!B53+drdp!K53)*'MBXY-TI1S'!$B53+(drdp!E53+drdp!N53)*'MBXY-TI1S'!$C53+(drdp!H53+drdp!Q53)*'MBXY-TI1S'!$D53)</f>
        <v>0</v>
      </c>
      <c r="F53" s="20">
        <f>Model!$W$14*((drdp!C53+drdp!L53)*'MBXY-TI1S'!$B53+(drdp!F53+drdp!O53)*'MBXY-TI1S'!$C53+(drdp!I53+drdp!R53)*'MBXY-TI1S'!$D53)</f>
        <v>0</v>
      </c>
      <c r="G53" s="20">
        <f>Model!$W$14*((drdp!D53+drdp!M53)*'MBXY-TI1S'!$B53+(drdp!G53+drdp!P53)*'MBXY-TI1S'!$C53+(drdp!J53+drdp!S53)*'MBXY-TI1S'!$D53)</f>
        <v>0</v>
      </c>
      <c r="H53" s="18">
        <f>Model!$W$14*((drdp!B53)*'MBXY-TI1S'!$B53+(drdp!E53)*'MBXY-TI1S'!$C53+(drdp!H53)*'MBXY-TI1S'!$D53)</f>
        <v>0</v>
      </c>
      <c r="I53" s="18">
        <f>Model!$W$14*((drdp!C53)*'MBXY-TI1S'!$B53+(drdp!F53)*'MBXY-TI1S'!$C53+(drdp!I53)*'MBXY-TI1S'!$D53)</f>
        <v>0</v>
      </c>
      <c r="J53" s="18">
        <f>Model!$W$14*((drdp!D53)*'MBXY-TI1S'!$B53+(drdp!G53)*'MBXY-TI1S'!$C53+(drdp!J53)*'MBXY-TI1S'!$D53)</f>
        <v>0</v>
      </c>
      <c r="K53" s="21">
        <f>SUM(E$3:E52)+H53</f>
        <v>0</v>
      </c>
      <c r="L53" s="21">
        <f>SUM(F$3:F52)+I53</f>
        <v>0</v>
      </c>
      <c r="M53" s="21">
        <f>SUM(G$3:G52)+J53</f>
        <v>0</v>
      </c>
      <c r="N53" s="21"/>
      <c r="O53" s="21"/>
      <c r="P53" s="21"/>
      <c r="Q53" s="19">
        <f t="shared" si="1"/>
        <v>0</v>
      </c>
      <c r="R53" s="19">
        <f t="shared" si="1"/>
        <v>0</v>
      </c>
      <c r="S53" s="19">
        <f t="shared" si="1"/>
        <v>0</v>
      </c>
      <c r="T53" s="19">
        <f t="shared" si="2"/>
        <v>0</v>
      </c>
      <c r="U53" s="19">
        <f t="shared" si="3"/>
        <v>0</v>
      </c>
      <c r="V53" s="19">
        <f t="shared" si="4"/>
        <v>0</v>
      </c>
    </row>
    <row r="54" spans="1:22" x14ac:dyDescent="0.25">
      <c r="A54" s="26">
        <f>Wellpath!E54</f>
        <v>5100</v>
      </c>
      <c r="B54" s="22">
        <v>0</v>
      </c>
      <c r="C54" s="22">
        <v>0</v>
      </c>
      <c r="D54" s="22">
        <f>-COS(Wellpath!$L54) * SIN(Wellpath!$O54) / (Bfield * COS(Dip))</f>
        <v>-3.2782840014681398E-6</v>
      </c>
      <c r="E54" s="20">
        <f>Model!$W$14*((drdp!B54+drdp!K54)*'MBXY-TI1S'!$B54+(drdp!E54+drdp!N54)*'MBXY-TI1S'!$C54+(drdp!H54+drdp!Q54)*'MBXY-TI1S'!$D54)</f>
        <v>4.8343032973647881E-4</v>
      </c>
      <c r="F54" s="20">
        <f>Model!$W$14*((drdp!C54+drdp!L54)*'MBXY-TI1S'!$B54+(drdp!F54+drdp!O54)*'MBXY-TI1S'!$C54+(drdp!I54+drdp!R54)*'MBXY-TI1S'!$D54)</f>
        <v>-3.6183244245977671E-3</v>
      </c>
      <c r="G54" s="20">
        <f>Model!$W$14*((drdp!D54+drdp!M54)*'MBXY-TI1S'!$B54+(drdp!G54+drdp!P54)*'MBXY-TI1S'!$C54+(drdp!J54+drdp!S54)*'MBXY-TI1S'!$D54)</f>
        <v>0</v>
      </c>
      <c r="H54" s="18">
        <f>Model!$W$14*((drdp!B54)*'MBXY-TI1S'!$B54+(drdp!E54)*'MBXY-TI1S'!$C54+(drdp!H54)*'MBXY-TI1S'!$D54)</f>
        <v>2.4171516486823941E-4</v>
      </c>
      <c r="I54" s="18">
        <f>Model!$W$14*((drdp!C54)*'MBXY-TI1S'!$B54+(drdp!F54)*'MBXY-TI1S'!$C54+(drdp!I54)*'MBXY-TI1S'!$D54)</f>
        <v>-1.8091622122988836E-3</v>
      </c>
      <c r="J54" s="18">
        <f>Model!$W$14*((drdp!D54)*'MBXY-TI1S'!$B54+(drdp!G54)*'MBXY-TI1S'!$C54+(drdp!J54)*'MBXY-TI1S'!$D54)</f>
        <v>0</v>
      </c>
      <c r="K54" s="21">
        <f>SUM(E$3:E53)+H54</f>
        <v>2.4171516486823941E-4</v>
      </c>
      <c r="L54" s="21">
        <f>SUM(F$3:F53)+I54</f>
        <v>-1.8091622122988836E-3</v>
      </c>
      <c r="M54" s="21">
        <f>SUM(G$3:G53)+J54</f>
        <v>0</v>
      </c>
      <c r="N54" s="21"/>
      <c r="O54" s="21"/>
      <c r="P54" s="21"/>
      <c r="Q54" s="19">
        <f t="shared" si="1"/>
        <v>5.8426220927280161E-8</v>
      </c>
      <c r="R54" s="19">
        <f t="shared" si="1"/>
        <v>3.2730679104101904E-6</v>
      </c>
      <c r="S54" s="19">
        <f t="shared" si="1"/>
        <v>0</v>
      </c>
      <c r="T54" s="19">
        <f t="shared" si="2"/>
        <v>-4.3730194241921337E-7</v>
      </c>
      <c r="U54" s="19">
        <f t="shared" si="3"/>
        <v>0</v>
      </c>
      <c r="V54" s="19">
        <f t="shared" si="4"/>
        <v>0</v>
      </c>
    </row>
    <row r="55" spans="1:22" x14ac:dyDescent="0.25">
      <c r="A55" s="26">
        <f>Wellpath!E55</f>
        <v>5200</v>
      </c>
      <c r="B55" s="22">
        <v>0</v>
      </c>
      <c r="C55" s="22">
        <v>0</v>
      </c>
      <c r="D55" s="22">
        <f>-COS(Wellpath!$L55) * SIN(Wellpath!$O55) / (Bfield * COS(Dip))</f>
        <v>-6.6258918553946582E-6</v>
      </c>
      <c r="E55" s="20">
        <f>Model!$W$14*((drdp!B55+drdp!K55)*'MBXY-TI1S'!$B55+(drdp!E55+drdp!N55)*'MBXY-TI1S'!$C55+(drdp!H55+drdp!Q55)*'MBXY-TI1S'!$D55)</f>
        <v>1.6907337173762656E-3</v>
      </c>
      <c r="F55" s="20">
        <f>Model!$W$14*((drdp!C55+drdp!L55)*'MBXY-TI1S'!$B55+(drdp!F55+drdp!O55)*'MBXY-TI1S'!$C55+(drdp!I55+drdp!R55)*'MBXY-TI1S'!$D55)</f>
        <v>-7.1189995371494881E-3</v>
      </c>
      <c r="G55" s="20">
        <f>Model!$W$14*((drdp!D55+drdp!M55)*'MBXY-TI1S'!$B55+(drdp!G55+drdp!P55)*'MBXY-TI1S'!$C55+(drdp!J55+drdp!S55)*'MBXY-TI1S'!$D55)</f>
        <v>0</v>
      </c>
      <c r="H55" s="18">
        <f>Model!$W$14*((drdp!B55)*'MBXY-TI1S'!$B55+(drdp!E55)*'MBXY-TI1S'!$C55+(drdp!H55)*'MBXY-TI1S'!$D55)</f>
        <v>8.4536685868813282E-4</v>
      </c>
      <c r="I55" s="18">
        <f>Model!$W$14*((drdp!C55)*'MBXY-TI1S'!$B55+(drdp!F55)*'MBXY-TI1S'!$C55+(drdp!I55)*'MBXY-TI1S'!$D55)</f>
        <v>-3.559499768574744E-3</v>
      </c>
      <c r="J55" s="18">
        <f>Model!$W$14*((drdp!D55)*'MBXY-TI1S'!$B55+(drdp!G55)*'MBXY-TI1S'!$C55+(drdp!J55)*'MBXY-TI1S'!$D55)</f>
        <v>0</v>
      </c>
      <c r="K55" s="21">
        <f>SUM(E$3:E54)+H55</f>
        <v>1.3287971884246117E-3</v>
      </c>
      <c r="L55" s="21">
        <f>SUM(F$3:F54)+I55</f>
        <v>-7.1778241931725112E-3</v>
      </c>
      <c r="M55" s="21">
        <f>SUM(G$3:G54)+J55</f>
        <v>0</v>
      </c>
      <c r="N55" s="21"/>
      <c r="O55" s="21"/>
      <c r="P55" s="21"/>
      <c r="Q55" s="19">
        <f t="shared" si="1"/>
        <v>1.7657019679651529E-6</v>
      </c>
      <c r="R55" s="19">
        <f t="shared" si="1"/>
        <v>5.1521160148092613E-5</v>
      </c>
      <c r="S55" s="19">
        <f t="shared" si="1"/>
        <v>0</v>
      </c>
      <c r="T55" s="19">
        <f t="shared" si="2"/>
        <v>-9.5378726068937897E-6</v>
      </c>
      <c r="U55" s="19">
        <f t="shared" si="3"/>
        <v>0</v>
      </c>
      <c r="V55" s="19">
        <f t="shared" si="4"/>
        <v>0</v>
      </c>
    </row>
    <row r="56" spans="1:22" x14ac:dyDescent="0.25">
      <c r="A56" s="26">
        <f>Wellpath!E56</f>
        <v>5300</v>
      </c>
      <c r="B56" s="22">
        <v>0</v>
      </c>
      <c r="C56" s="22">
        <v>0</v>
      </c>
      <c r="D56" s="22">
        <f>-COS(Wellpath!$L56) * SIN(Wellpath!$O56) / (Bfield * COS(Dip))</f>
        <v>-9.9289545046445627E-6</v>
      </c>
      <c r="E56" s="20">
        <f>Model!$W$14*((drdp!B56+drdp!K56)*'MBXY-TI1S'!$B56+(drdp!E56+drdp!N56)*'MBXY-TI1S'!$C56+(drdp!H56+drdp!Q56)*'MBXY-TI1S'!$D56)</f>
        <v>3.594510875145388E-3</v>
      </c>
      <c r="F56" s="20">
        <f>Model!$W$14*((drdp!C56+drdp!L56)*'MBXY-TI1S'!$B56+(drdp!F56+drdp!O56)*'MBXY-TI1S'!$C56+(drdp!I56+drdp!R56)*'MBXY-TI1S'!$D56)</f>
        <v>-1.0345278465891882E-2</v>
      </c>
      <c r="G56" s="20">
        <f>Model!$W$14*((drdp!D56+drdp!M56)*'MBXY-TI1S'!$B56+(drdp!G56+drdp!P56)*'MBXY-TI1S'!$C56+(drdp!J56+drdp!S56)*'MBXY-TI1S'!$D56)</f>
        <v>0</v>
      </c>
      <c r="H56" s="18">
        <f>Model!$W$14*((drdp!B56)*'MBXY-TI1S'!$B56+(drdp!E56)*'MBXY-TI1S'!$C56+(drdp!H56)*'MBXY-TI1S'!$D56)</f>
        <v>1.797255437572694E-3</v>
      </c>
      <c r="I56" s="18">
        <f>Model!$W$14*((drdp!C56)*'MBXY-TI1S'!$B56+(drdp!F56)*'MBXY-TI1S'!$C56+(drdp!I56)*'MBXY-TI1S'!$D56)</f>
        <v>-5.1726392329459409E-3</v>
      </c>
      <c r="J56" s="18">
        <f>Model!$W$14*((drdp!D56)*'MBXY-TI1S'!$B56+(drdp!G56)*'MBXY-TI1S'!$C56+(drdp!J56)*'MBXY-TI1S'!$D56)</f>
        <v>0</v>
      </c>
      <c r="K56" s="21">
        <f>SUM(E$3:E55)+H56</f>
        <v>3.971419484685438E-3</v>
      </c>
      <c r="L56" s="21">
        <f>SUM(F$3:F55)+I56</f>
        <v>-1.5909963194693195E-2</v>
      </c>
      <c r="M56" s="21">
        <f>SUM(G$3:G55)+J56</f>
        <v>0</v>
      </c>
      <c r="N56" s="21"/>
      <c r="O56" s="21"/>
      <c r="P56" s="21"/>
      <c r="Q56" s="19">
        <f t="shared" si="1"/>
        <v>1.5772172723339148E-5</v>
      </c>
      <c r="R56" s="19">
        <f t="shared" si="1"/>
        <v>2.531269288564921E-4</v>
      </c>
      <c r="S56" s="19">
        <f t="shared" si="1"/>
        <v>0</v>
      </c>
      <c r="T56" s="19">
        <f t="shared" si="2"/>
        <v>-6.3185137832032733E-5</v>
      </c>
      <c r="U56" s="19">
        <f t="shared" si="3"/>
        <v>0</v>
      </c>
      <c r="V56" s="19">
        <f t="shared" si="4"/>
        <v>0</v>
      </c>
    </row>
    <row r="57" spans="1:22" x14ac:dyDescent="0.25">
      <c r="A57" s="26">
        <f>Wellpath!E57</f>
        <v>5400</v>
      </c>
      <c r="B57" s="22">
        <v>0</v>
      </c>
      <c r="C57" s="22">
        <v>0</v>
      </c>
      <c r="D57" s="22">
        <f>-COS(Wellpath!$L57) * SIN(Wellpath!$O57) / (Bfield * COS(Dip))</f>
        <v>-1.3079442827081891E-5</v>
      </c>
      <c r="E57" s="20">
        <f>Model!$W$14*((drdp!B57+drdp!K57)*'MBXY-TI1S'!$B57+(drdp!E57+drdp!N57)*'MBXY-TI1S'!$C57+(drdp!H57+drdp!Q57)*'MBXY-TI1S'!$D57)</f>
        <v>6.1215229434126647E-3</v>
      </c>
      <c r="F57" s="20">
        <f>Model!$W$14*((drdp!C57+drdp!L57)*'MBXY-TI1S'!$B57+(drdp!F57+drdp!O57)*'MBXY-TI1S'!$C57+(drdp!I57+drdp!R57)*'MBXY-TI1S'!$D57)</f>
        <v>-1.3169631748022926E-2</v>
      </c>
      <c r="G57" s="20">
        <f>Model!$W$14*((drdp!D57+drdp!M57)*'MBXY-TI1S'!$B57+(drdp!G57+drdp!P57)*'MBXY-TI1S'!$C57+(drdp!J57+drdp!S57)*'MBXY-TI1S'!$D57)</f>
        <v>0</v>
      </c>
      <c r="H57" s="18">
        <f>Model!$W$14*((drdp!B57)*'MBXY-TI1S'!$B57+(drdp!E57)*'MBXY-TI1S'!$C57+(drdp!H57)*'MBXY-TI1S'!$D57)</f>
        <v>3.0607614717063324E-3</v>
      </c>
      <c r="I57" s="18">
        <f>Model!$W$14*((drdp!C57)*'MBXY-TI1S'!$B57+(drdp!F57)*'MBXY-TI1S'!$C57+(drdp!I57)*'MBXY-TI1S'!$D57)</f>
        <v>-6.584815874011463E-3</v>
      </c>
      <c r="J57" s="18">
        <f>Model!$W$14*((drdp!D57)*'MBXY-TI1S'!$B57+(drdp!G57)*'MBXY-TI1S'!$C57+(drdp!J57)*'MBXY-TI1S'!$D57)</f>
        <v>0</v>
      </c>
      <c r="K57" s="21">
        <f>SUM(E$3:E56)+H57</f>
        <v>8.8294363939644648E-3</v>
      </c>
      <c r="L57" s="21">
        <f>SUM(F$3:F56)+I57</f>
        <v>-2.76674183016506E-2</v>
      </c>
      <c r="M57" s="21">
        <f>SUM(G$3:G56)+J57</f>
        <v>0</v>
      </c>
      <c r="N57" s="21"/>
      <c r="O57" s="21"/>
      <c r="P57" s="21"/>
      <c r="Q57" s="19">
        <f t="shared" si="1"/>
        <v>7.7958947035064208E-5</v>
      </c>
      <c r="R57" s="19">
        <f t="shared" si="1"/>
        <v>7.6548603547851055E-4</v>
      </c>
      <c r="S57" s="19">
        <f t="shared" si="1"/>
        <v>0</v>
      </c>
      <c r="T57" s="19">
        <f t="shared" si="2"/>
        <v>-2.4428771007963229E-4</v>
      </c>
      <c r="U57" s="19">
        <f t="shared" si="3"/>
        <v>0</v>
      </c>
      <c r="V57" s="19">
        <f t="shared" si="4"/>
        <v>0</v>
      </c>
    </row>
    <row r="58" spans="1:22" x14ac:dyDescent="0.25">
      <c r="A58" s="26">
        <f>Wellpath!E58</f>
        <v>5500</v>
      </c>
      <c r="B58" s="22">
        <v>0</v>
      </c>
      <c r="C58" s="22">
        <v>0</v>
      </c>
      <c r="D58" s="22">
        <f>-COS(Wellpath!$L58) * SIN(Wellpath!$O58) / (Bfield * COS(Dip))</f>
        <v>-1.5977281641216926E-5</v>
      </c>
      <c r="E58" s="20">
        <f>Model!$W$14*((drdp!B58+drdp!K58)*'MBXY-TI1S'!$B58+(drdp!E58+drdp!N58)*'MBXY-TI1S'!$C58+(drdp!H58+drdp!Q58)*'MBXY-TI1S'!$D58)</f>
        <v>5.7428504699225183E-3</v>
      </c>
      <c r="F58" s="20">
        <f>Model!$W$14*((drdp!C58+drdp!L58)*'MBXY-TI1S'!$B58+(drdp!F58+drdp!O58)*'MBXY-TI1S'!$C58+(drdp!I58+drdp!R58)*'MBXY-TI1S'!$D58)</f>
        <v>-9.7183706117057091E-3</v>
      </c>
      <c r="G58" s="20">
        <f>Model!$W$14*((drdp!D58+drdp!M58)*'MBXY-TI1S'!$B58+(drdp!G58+drdp!P58)*'MBXY-TI1S'!$C58+(drdp!J58+drdp!S58)*'MBXY-TI1S'!$D58)</f>
        <v>0</v>
      </c>
      <c r="H58" s="18">
        <f>Model!$W$14*((drdp!B58)*'MBXY-TI1S'!$B58+(drdp!E58)*'MBXY-TI1S'!$C58+(drdp!H58)*'MBXY-TI1S'!$D58)</f>
        <v>4.5745184562072036E-3</v>
      </c>
      <c r="I58" s="18">
        <f>Model!$W$14*((drdp!C58)*'MBXY-TI1S'!$B58+(drdp!F58)*'MBXY-TI1S'!$C58+(drdp!I58)*'MBXY-TI1S'!$D58)</f>
        <v>-7.7412542709142237E-3</v>
      </c>
      <c r="J58" s="18">
        <f>Model!$W$14*((drdp!D58)*'MBXY-TI1S'!$B58+(drdp!G58)*'MBXY-TI1S'!$C58+(drdp!J58)*'MBXY-TI1S'!$D58)</f>
        <v>0</v>
      </c>
      <c r="K58" s="21">
        <f>SUM(E$3:E57)+H58</f>
        <v>1.6464716321878001E-2</v>
      </c>
      <c r="L58" s="21">
        <f>SUM(F$3:F57)+I58</f>
        <v>-4.1993488446576285E-2</v>
      </c>
      <c r="M58" s="21">
        <f>SUM(G$3:G57)+J58</f>
        <v>0</v>
      </c>
      <c r="N58" s="21"/>
      <c r="O58" s="21"/>
      <c r="P58" s="21"/>
      <c r="Q58" s="19">
        <f t="shared" si="1"/>
        <v>2.7108688355991585E-4</v>
      </c>
      <c r="R58" s="19">
        <f t="shared" si="1"/>
        <v>1.7634530719127359E-3</v>
      </c>
      <c r="S58" s="19">
        <f t="shared" si="1"/>
        <v>0</v>
      </c>
      <c r="T58" s="19">
        <f t="shared" si="2"/>
        <v>-6.9141087463893977E-4</v>
      </c>
      <c r="U58" s="19">
        <f t="shared" si="3"/>
        <v>0</v>
      </c>
      <c r="V58" s="19">
        <f t="shared" si="4"/>
        <v>0</v>
      </c>
    </row>
    <row r="59" spans="1:22" x14ac:dyDescent="0.25">
      <c r="A59" s="26">
        <f>Wellpath!E59</f>
        <v>5525.54</v>
      </c>
      <c r="B59" s="22">
        <v>0</v>
      </c>
      <c r="C59" s="22">
        <v>0</v>
      </c>
      <c r="D59" s="22">
        <f>-COS(Wellpath!$L59) * SIN(Wellpath!$O59) / (Bfield * COS(Dip))</f>
        <v>-1.6670151344177606E-5</v>
      </c>
      <c r="E59" s="20">
        <f>Model!$W$14*((drdp!B59+drdp!K59)*'MBXY-TI1S'!$B59+(drdp!E59+drdp!N59)*'MBXY-TI1S'!$C59+(drdp!H59+drdp!Q59)*'MBXY-TI1S'!$D59)</f>
        <v>4.9939244197497483E-3</v>
      </c>
      <c r="F59" s="20">
        <f>Model!$W$14*((drdp!C59+drdp!L59)*'MBXY-TI1S'!$B59+(drdp!F59+drdp!O59)*'MBXY-TI1S'!$C59+(drdp!I59+drdp!R59)*'MBXY-TI1S'!$D59)</f>
        <v>-7.9919496843468135E-3</v>
      </c>
      <c r="G59" s="20">
        <f>Model!$W$14*((drdp!D59+drdp!M59)*'MBXY-TI1S'!$B59+(drdp!G59+drdp!P59)*'MBXY-TI1S'!$C59+(drdp!J59+drdp!S59)*'MBXY-TI1S'!$D59)</f>
        <v>0</v>
      </c>
      <c r="H59" s="18">
        <f>Model!$W$14*((drdp!B59)*'MBXY-TI1S'!$B59+(drdp!E59)*'MBXY-TI1S'!$C59+(drdp!H59)*'MBXY-TI1S'!$D59)</f>
        <v>1.2754482968040809E-3</v>
      </c>
      <c r="I59" s="18">
        <f>Model!$W$14*((drdp!C59)*'MBXY-TI1S'!$B59+(drdp!F59)*'MBXY-TI1S'!$C59+(drdp!I59)*'MBXY-TI1S'!$D59)</f>
        <v>-2.0411439493821688E-3</v>
      </c>
      <c r="J59" s="18">
        <f>Model!$W$14*((drdp!D59)*'MBXY-TI1S'!$B59+(drdp!G59)*'MBXY-TI1S'!$C59+(drdp!J59)*'MBXY-TI1S'!$D59)</f>
        <v>0</v>
      </c>
      <c r="K59" s="21">
        <f>SUM(E$3:E58)+H59</f>
        <v>1.8908496632397395E-2</v>
      </c>
      <c r="L59" s="21">
        <f>SUM(F$3:F58)+I59</f>
        <v>-4.6011748736749944E-2</v>
      </c>
      <c r="M59" s="21">
        <f>SUM(G$3:G58)+J59</f>
        <v>0</v>
      </c>
      <c r="N59" s="21"/>
      <c r="O59" s="21"/>
      <c r="P59" s="21"/>
      <c r="Q59" s="19">
        <f t="shared" si="1"/>
        <v>3.5753124489738364E-4</v>
      </c>
      <c r="R59" s="19">
        <f t="shared" si="1"/>
        <v>2.1170810218138101E-3</v>
      </c>
      <c r="S59" s="19">
        <f t="shared" si="1"/>
        <v>0</v>
      </c>
      <c r="T59" s="19">
        <f t="shared" si="2"/>
        <v>-8.7001299603955138E-4</v>
      </c>
      <c r="U59" s="19">
        <f t="shared" si="3"/>
        <v>0</v>
      </c>
      <c r="V59" s="19">
        <f t="shared" si="4"/>
        <v>0</v>
      </c>
    </row>
    <row r="60" spans="1:22" x14ac:dyDescent="0.25">
      <c r="A60" s="26">
        <f>Wellpath!E60</f>
        <v>5600</v>
      </c>
      <c r="B60" s="22">
        <v>0</v>
      </c>
      <c r="C60" s="22">
        <v>0</v>
      </c>
      <c r="D60" s="22">
        <f>-COS(Wellpath!$L60) * SIN(Wellpath!$O60) / (Bfield * COS(Dip))</f>
        <v>-1.8808039082352568E-5</v>
      </c>
      <c r="E60" s="20">
        <f>Model!$W$14*((drdp!B60+drdp!K60)*'MBXY-TI1S'!$B60+(drdp!E60+drdp!N60)*'MBXY-TI1S'!$C60+(drdp!H60+drdp!Q60)*'MBXY-TI1S'!$D60)</f>
        <v>1.0813223981927257E-2</v>
      </c>
      <c r="F60" s="20">
        <f>Model!$W$14*((drdp!C60+drdp!L60)*'MBXY-TI1S'!$B60+(drdp!F60+drdp!O60)*'MBXY-TI1S'!$C60+(drdp!I60+drdp!R60)*'MBXY-TI1S'!$D60)</f>
        <v>-1.4796059657262706E-2</v>
      </c>
      <c r="G60" s="20">
        <f>Model!$W$14*((drdp!D60+drdp!M60)*'MBXY-TI1S'!$B60+(drdp!G60+drdp!P60)*'MBXY-TI1S'!$C60+(drdp!J60+drdp!S60)*'MBXY-TI1S'!$D60)</f>
        <v>0</v>
      </c>
      <c r="H60" s="18">
        <f>Model!$W$14*((drdp!B60)*'MBXY-TI1S'!$B60+(drdp!E60)*'MBXY-TI1S'!$C60+(drdp!H60)*'MBXY-TI1S'!$D60)</f>
        <v>4.6151132505692083E-3</v>
      </c>
      <c r="I60" s="18">
        <f>Model!$W$14*((drdp!C60)*'MBXY-TI1S'!$B60+(drdp!F60)*'MBXY-TI1S'!$C60+(drdp!I60)*'MBXY-TI1S'!$D60)</f>
        <v>-6.3149982923293695E-3</v>
      </c>
      <c r="J60" s="18">
        <f>Model!$W$14*((drdp!D60)*'MBXY-TI1S'!$B60+(drdp!G60)*'MBXY-TI1S'!$C60+(drdp!J60)*'MBXY-TI1S'!$D60)</f>
        <v>0</v>
      </c>
      <c r="K60" s="21">
        <f>SUM(E$3:E59)+H60</f>
        <v>2.7242086005912273E-2</v>
      </c>
      <c r="L60" s="21">
        <f>SUM(F$3:F59)+I60</f>
        <v>-5.8277552764043956E-2</v>
      </c>
      <c r="M60" s="21">
        <f>SUM(G$3:G59)+J60</f>
        <v>0</v>
      </c>
      <c r="N60" s="21"/>
      <c r="O60" s="21"/>
      <c r="P60" s="21"/>
      <c r="Q60" s="19">
        <f t="shared" si="1"/>
        <v>7.4213124995352125E-4</v>
      </c>
      <c r="R60" s="19">
        <f t="shared" si="1"/>
        <v>3.3962731561659274E-3</v>
      </c>
      <c r="S60" s="19">
        <f t="shared" si="1"/>
        <v>0</v>
      </c>
      <c r="T60" s="19">
        <f t="shared" si="2"/>
        <v>-1.5876021046121759E-3</v>
      </c>
      <c r="U60" s="19">
        <f t="shared" si="3"/>
        <v>0</v>
      </c>
      <c r="V60" s="19">
        <f t="shared" si="4"/>
        <v>0</v>
      </c>
    </row>
    <row r="61" spans="1:22" x14ac:dyDescent="0.25">
      <c r="A61" s="26">
        <f>Wellpath!E61</f>
        <v>5700</v>
      </c>
      <c r="B61" s="22">
        <v>0</v>
      </c>
      <c r="C61" s="22">
        <v>0</v>
      </c>
      <c r="D61" s="22">
        <f>-COS(Wellpath!$L61) * SIN(Wellpath!$O61) / (Bfield * COS(Dip))</f>
        <v>-2.1557058258871411E-5</v>
      </c>
      <c r="E61" s="20">
        <f>Model!$W$14*((drdp!B61+drdp!K61)*'MBXY-TI1S'!$B61+(drdp!E61+drdp!N61)*'MBXY-TI1S'!$C61+(drdp!H61+drdp!Q61)*'MBXY-TI1S'!$D61)</f>
        <v>1.5914891764474488E-2</v>
      </c>
      <c r="F61" s="20">
        <f>Model!$W$14*((drdp!C61+drdp!L61)*'MBXY-TI1S'!$B61+(drdp!F61+drdp!O61)*'MBXY-TI1S'!$C61+(drdp!I61+drdp!R61)*'MBXY-TI1S'!$D61)</f>
        <v>-1.7749897497881771E-2</v>
      </c>
      <c r="G61" s="20">
        <f>Model!$W$14*((drdp!D61+drdp!M61)*'MBXY-TI1S'!$B61+(drdp!G61+drdp!P61)*'MBXY-TI1S'!$C61+(drdp!J61+drdp!S61)*'MBXY-TI1S'!$D61)</f>
        <v>0</v>
      </c>
      <c r="H61" s="18">
        <f>Model!$W$14*((drdp!B61)*'MBXY-TI1S'!$B61+(drdp!E61)*'MBXY-TI1S'!$C61+(drdp!H61)*'MBXY-TI1S'!$D61)</f>
        <v>7.9574458822372438E-3</v>
      </c>
      <c r="I61" s="18">
        <f>Model!$W$14*((drdp!C61)*'MBXY-TI1S'!$B61+(drdp!F61)*'MBXY-TI1S'!$C61+(drdp!I61)*'MBXY-TI1S'!$D61)</f>
        <v>-8.8749487489408856E-3</v>
      </c>
      <c r="J61" s="18">
        <f>Model!$W$14*((drdp!D61)*'MBXY-TI1S'!$B61+(drdp!G61)*'MBXY-TI1S'!$C61+(drdp!J61)*'MBXY-TI1S'!$D61)</f>
        <v>0</v>
      </c>
      <c r="K61" s="21">
        <f>SUM(E$3:E60)+H61</f>
        <v>4.1397642619507562E-2</v>
      </c>
      <c r="L61" s="21">
        <f>SUM(F$3:F60)+I61</f>
        <v>-7.5633562877918184E-2</v>
      </c>
      <c r="M61" s="21">
        <f>SUM(G$3:G60)+J61</f>
        <v>0</v>
      </c>
      <c r="N61" s="21"/>
      <c r="O61" s="21"/>
      <c r="P61" s="21"/>
      <c r="Q61" s="19">
        <f t="shared" si="1"/>
        <v>1.7137648144524688E-3</v>
      </c>
      <c r="R61" s="19">
        <f t="shared" si="1"/>
        <v>5.7204358336080032E-3</v>
      </c>
      <c r="S61" s="19">
        <f t="shared" si="1"/>
        <v>0</v>
      </c>
      <c r="T61" s="19">
        <f t="shared" si="2"/>
        <v>-3.131051206060111E-3</v>
      </c>
      <c r="U61" s="19">
        <f t="shared" si="3"/>
        <v>0</v>
      </c>
      <c r="V61" s="19">
        <f t="shared" si="4"/>
        <v>0</v>
      </c>
    </row>
    <row r="62" spans="1:22" x14ac:dyDescent="0.25">
      <c r="A62" s="26">
        <f>Wellpath!E62</f>
        <v>5800</v>
      </c>
      <c r="B62" s="22">
        <v>0</v>
      </c>
      <c r="C62" s="22">
        <v>0</v>
      </c>
      <c r="D62" s="22">
        <f>-COS(Wellpath!$L62) * SIN(Wellpath!$O62) / (Bfield * COS(Dip))</f>
        <v>-2.4079387614098293E-5</v>
      </c>
      <c r="E62" s="20">
        <f>Model!$W$14*((drdp!B62+drdp!K62)*'MBXY-TI1S'!$B62+(drdp!E62+drdp!N62)*'MBXY-TI1S'!$C62+(drdp!H62+drdp!Q62)*'MBXY-TI1S'!$D62)</f>
        <v>1.9632932170658833E-2</v>
      </c>
      <c r="F62" s="20">
        <f>Model!$W$14*((drdp!C62+drdp!L62)*'MBXY-TI1S'!$B62+(drdp!F62+drdp!O62)*'MBXY-TI1S'!$C62+(drdp!I62+drdp!R62)*'MBXY-TI1S'!$D62)</f>
        <v>-1.7877125155164937E-2</v>
      </c>
      <c r="G62" s="20">
        <f>Model!$W$14*((drdp!D62+drdp!M62)*'MBXY-TI1S'!$B62+(drdp!G62+drdp!P62)*'MBXY-TI1S'!$C62+(drdp!J62+drdp!S62)*'MBXY-TI1S'!$D62)</f>
        <v>0</v>
      </c>
      <c r="H62" s="18">
        <f>Model!$W$14*((drdp!B62)*'MBXY-TI1S'!$B62+(drdp!E62)*'MBXY-TI1S'!$C62+(drdp!H62)*'MBXY-TI1S'!$D62)</f>
        <v>9.8164660853294165E-3</v>
      </c>
      <c r="I62" s="18">
        <f>Model!$W$14*((drdp!C62)*'MBXY-TI1S'!$B62+(drdp!F62)*'MBXY-TI1S'!$C62+(drdp!I62)*'MBXY-TI1S'!$D62)</f>
        <v>-8.9385625775824686E-3</v>
      </c>
      <c r="J62" s="18">
        <f>Model!$W$14*((drdp!D62)*'MBXY-TI1S'!$B62+(drdp!G62)*'MBXY-TI1S'!$C62+(drdp!J62)*'MBXY-TI1S'!$D62)</f>
        <v>0</v>
      </c>
      <c r="K62" s="21">
        <f>SUM(E$3:E61)+H62</f>
        <v>5.9171554587074224E-2</v>
      </c>
      <c r="L62" s="21">
        <f>SUM(F$3:F61)+I62</f>
        <v>-9.3447074204441538E-2</v>
      </c>
      <c r="M62" s="21">
        <f>SUM(G$3:G61)+J62</f>
        <v>0</v>
      </c>
      <c r="N62" s="21"/>
      <c r="O62" s="21"/>
      <c r="P62" s="21"/>
      <c r="Q62" s="19">
        <f t="shared" si="1"/>
        <v>3.5012728722511048E-3</v>
      </c>
      <c r="R62" s="19">
        <f t="shared" si="1"/>
        <v>8.7323556773704035E-3</v>
      </c>
      <c r="S62" s="19">
        <f t="shared" si="1"/>
        <v>0</v>
      </c>
      <c r="T62" s="19">
        <f t="shared" si="2"/>
        <v>-5.5294086522904877E-3</v>
      </c>
      <c r="U62" s="19">
        <f t="shared" si="3"/>
        <v>0</v>
      </c>
      <c r="V62" s="19">
        <f t="shared" si="4"/>
        <v>0</v>
      </c>
    </row>
    <row r="63" spans="1:22" x14ac:dyDescent="0.25">
      <c r="A63" s="26">
        <f>Wellpath!E63</f>
        <v>5900</v>
      </c>
      <c r="B63" s="22">
        <v>0</v>
      </c>
      <c r="C63" s="22">
        <v>0</v>
      </c>
      <c r="D63" s="22">
        <f>-COS(Wellpath!$L63) * SIN(Wellpath!$O63) / (Bfield * COS(Dip))</f>
        <v>-2.6280604994875153E-5</v>
      </c>
      <c r="E63" s="20">
        <f>Model!$W$14*((drdp!B63+drdp!K63)*'MBXY-TI1S'!$B63+(drdp!E63+drdp!N63)*'MBXY-TI1S'!$C63+(drdp!H63+drdp!Q63)*'MBXY-TI1S'!$D63)</f>
        <v>2.3391316475229185E-2</v>
      </c>
      <c r="F63" s="20">
        <f>Model!$W$14*((drdp!C63+drdp!L63)*'MBXY-TI1S'!$B63+(drdp!F63+drdp!O63)*'MBXY-TI1S'!$C63+(drdp!I63+drdp!R63)*'MBXY-TI1S'!$D63)</f>
        <v>-1.7333948458358804E-2</v>
      </c>
      <c r="G63" s="20">
        <f>Model!$W$14*((drdp!D63+drdp!M63)*'MBXY-TI1S'!$B63+(drdp!G63+drdp!P63)*'MBXY-TI1S'!$C63+(drdp!J63+drdp!S63)*'MBXY-TI1S'!$D63)</f>
        <v>0</v>
      </c>
      <c r="H63" s="18">
        <f>Model!$W$14*((drdp!B63)*'MBXY-TI1S'!$B63+(drdp!E63)*'MBXY-TI1S'!$C63+(drdp!H63)*'MBXY-TI1S'!$D63)</f>
        <v>1.1695658237614592E-2</v>
      </c>
      <c r="I63" s="18">
        <f>Model!$W$14*((drdp!C63)*'MBXY-TI1S'!$B63+(drdp!F63)*'MBXY-TI1S'!$C63+(drdp!I63)*'MBXY-TI1S'!$D63)</f>
        <v>-8.6669742291794021E-3</v>
      </c>
      <c r="J63" s="18">
        <f>Model!$W$14*((drdp!D63)*'MBXY-TI1S'!$B63+(drdp!G63)*'MBXY-TI1S'!$C63+(drdp!J63)*'MBXY-TI1S'!$D63)</f>
        <v>0</v>
      </c>
      <c r="K63" s="21">
        <f>SUM(E$3:E62)+H63</f>
        <v>8.0683678910018236E-2</v>
      </c>
      <c r="L63" s="21">
        <f>SUM(F$3:F62)+I63</f>
        <v>-0.11105261101120341</v>
      </c>
      <c r="M63" s="21">
        <f>SUM(G$3:G62)+J63</f>
        <v>0</v>
      </c>
      <c r="N63" s="21"/>
      <c r="O63" s="21"/>
      <c r="P63" s="21"/>
      <c r="Q63" s="19">
        <f t="shared" si="1"/>
        <v>6.5098560424549212E-3</v>
      </c>
      <c r="R63" s="19">
        <f t="shared" si="1"/>
        <v>1.2332682412405656E-2</v>
      </c>
      <c r="S63" s="19">
        <f t="shared" si="1"/>
        <v>0</v>
      </c>
      <c r="T63" s="19">
        <f t="shared" si="2"/>
        <v>-8.9601332089470909E-3</v>
      </c>
      <c r="U63" s="19">
        <f t="shared" si="3"/>
        <v>0</v>
      </c>
      <c r="V63" s="19">
        <f t="shared" si="4"/>
        <v>0</v>
      </c>
    </row>
    <row r="64" spans="1:22" x14ac:dyDescent="0.25">
      <c r="A64" s="26">
        <f>Wellpath!E64</f>
        <v>6000</v>
      </c>
      <c r="B64" s="22">
        <v>0</v>
      </c>
      <c r="C64" s="22">
        <v>0</v>
      </c>
      <c r="D64" s="22">
        <f>-COS(Wellpath!$L64) * SIN(Wellpath!$O64) / (Bfield * COS(Dip))</f>
        <v>-2.8103257606137405E-5</v>
      </c>
      <c r="E64" s="20">
        <f>Model!$W$14*((drdp!B64+drdp!K64)*'MBXY-TI1S'!$B64+(drdp!E64+drdp!N64)*'MBXY-TI1S'!$C64+(drdp!H64+drdp!Q64)*'MBXY-TI1S'!$D64)</f>
        <v>2.0427721316337018E-2</v>
      </c>
      <c r="F64" s="20">
        <f>Model!$W$14*((drdp!C64+drdp!L64)*'MBXY-TI1S'!$B64+(drdp!F64+drdp!O64)*'MBXY-TI1S'!$C64+(drdp!I64+drdp!R64)*'MBXY-TI1S'!$D64)</f>
        <v>-1.2201539834890723E-2</v>
      </c>
      <c r="G64" s="20">
        <f>Model!$W$14*((drdp!D64+drdp!M64)*'MBXY-TI1S'!$B64+(drdp!G64+drdp!P64)*'MBXY-TI1S'!$C64+(drdp!J64+drdp!S64)*'MBXY-TI1S'!$D64)</f>
        <v>0</v>
      </c>
      <c r="H64" s="18">
        <f>Model!$W$14*((drdp!B64)*'MBXY-TI1S'!$B64+(drdp!E64)*'MBXY-TI1S'!$C64+(drdp!H64)*'MBXY-TI1S'!$D64)</f>
        <v>1.3521128750554043E-2</v>
      </c>
      <c r="I64" s="18">
        <f>Model!$W$14*((drdp!C64)*'MBXY-TI1S'!$B64+(drdp!F64)*'MBXY-TI1S'!$C64+(drdp!I64)*'MBXY-TI1S'!$D64)</f>
        <v>-8.0762111695067123E-3</v>
      </c>
      <c r="J64" s="18">
        <f>Model!$W$14*((drdp!D64)*'MBXY-TI1S'!$B64+(drdp!G64)*'MBXY-TI1S'!$C64+(drdp!J64)*'MBXY-TI1S'!$D64)</f>
        <v>0</v>
      </c>
      <c r="K64" s="21">
        <f>SUM(E$3:E63)+H64</f>
        <v>0.10590046589818687</v>
      </c>
      <c r="L64" s="21">
        <f>SUM(F$3:F63)+I64</f>
        <v>-0.12779579640988953</v>
      </c>
      <c r="M64" s="21">
        <f>SUM(G$3:G63)+J64</f>
        <v>0</v>
      </c>
      <c r="N64" s="21"/>
      <c r="O64" s="21"/>
      <c r="P64" s="21"/>
      <c r="Q64" s="19">
        <f t="shared" si="1"/>
        <v>1.1214908677453041E-2</v>
      </c>
      <c r="R64" s="19">
        <f t="shared" si="1"/>
        <v>1.6331765580037932E-2</v>
      </c>
      <c r="S64" s="19">
        <f t="shared" si="1"/>
        <v>0</v>
      </c>
      <c r="T64" s="19">
        <f t="shared" si="2"/>
        <v>-1.3533634379637139E-2</v>
      </c>
      <c r="U64" s="19">
        <f t="shared" si="3"/>
        <v>0</v>
      </c>
      <c r="V64" s="19">
        <f t="shared" si="4"/>
        <v>0</v>
      </c>
    </row>
    <row r="65" spans="1:22" x14ac:dyDescent="0.25">
      <c r="A65" s="26">
        <f>Wellpath!E65</f>
        <v>6051.08</v>
      </c>
      <c r="B65" s="22">
        <v>0</v>
      </c>
      <c r="C65" s="22">
        <v>0</v>
      </c>
      <c r="D65" s="22">
        <f>-COS(Wellpath!$L65) * SIN(Wellpath!$O65) / (Bfield * COS(Dip))</f>
        <v>-2.887354909797823E-5</v>
      </c>
      <c r="E65" s="20">
        <f>Model!$W$14*((drdp!B65+drdp!K65)*'MBXY-TI1S'!$B65+(drdp!E65+drdp!N65)*'MBXY-TI1S'!$C65+(drdp!H65+drdp!Q65)*'MBXY-TI1S'!$D65)</f>
        <v>1.4412118082035991E-2</v>
      </c>
      <c r="F65" s="20">
        <f>Model!$W$14*((drdp!C65+drdp!L65)*'MBXY-TI1S'!$B65+(drdp!F65+drdp!O65)*'MBXY-TI1S'!$C65+(drdp!I65+drdp!R65)*'MBXY-TI1S'!$D65)</f>
        <v>-7.6630591144374793E-3</v>
      </c>
      <c r="G65" s="20">
        <f>Model!$W$14*((drdp!D65+drdp!M65)*'MBXY-TI1S'!$B65+(drdp!G65+drdp!P65)*'MBXY-TI1S'!$C65+(drdp!J65+drdp!S65)*'MBXY-TI1S'!$D65)</f>
        <v>0</v>
      </c>
      <c r="H65" s="18">
        <f>Model!$W$14*((drdp!B65)*'MBXY-TI1S'!$B65+(drdp!E65)*'MBXY-TI1S'!$C65+(drdp!H65)*'MBXY-TI1S'!$D65)</f>
        <v>7.3617099163039556E-3</v>
      </c>
      <c r="I65" s="18">
        <f>Model!$W$14*((drdp!C65)*'MBXY-TI1S'!$B65+(drdp!F65)*'MBXY-TI1S'!$C65+(drdp!I65)*'MBXY-TI1S'!$D65)</f>
        <v>-3.9142905956546497E-3</v>
      </c>
      <c r="J65" s="18">
        <f>Model!$W$14*((drdp!D65)*'MBXY-TI1S'!$B65+(drdp!G65)*'MBXY-TI1S'!$C65+(drdp!J65)*'MBXY-TI1S'!$D65)</f>
        <v>0</v>
      </c>
      <c r="K65" s="21">
        <f>SUM(E$3:E64)+H65</f>
        <v>0.12016876838027381</v>
      </c>
      <c r="L65" s="21">
        <f>SUM(F$3:F64)+I65</f>
        <v>-0.13583541567092819</v>
      </c>
      <c r="M65" s="21">
        <f>SUM(G$3:G64)+J65</f>
        <v>0</v>
      </c>
      <c r="N65" s="21"/>
      <c r="O65" s="21"/>
      <c r="P65" s="21"/>
      <c r="Q65" s="19">
        <f t="shared" si="1"/>
        <v>1.4440532894031894E-2</v>
      </c>
      <c r="R65" s="19">
        <f t="shared" si="1"/>
        <v>1.8451260150493844E-2</v>
      </c>
      <c r="S65" s="19">
        <f t="shared" si="1"/>
        <v>0</v>
      </c>
      <c r="T65" s="19">
        <f t="shared" si="2"/>
        <v>-1.6323174603597983E-2</v>
      </c>
      <c r="U65" s="19">
        <f t="shared" si="3"/>
        <v>0</v>
      </c>
      <c r="V65" s="19">
        <f t="shared" si="4"/>
        <v>0</v>
      </c>
    </row>
    <row r="66" spans="1:22" x14ac:dyDescent="0.25">
      <c r="A66" s="26">
        <f>Wellpath!E66</f>
        <v>6100</v>
      </c>
      <c r="B66" s="22">
        <v>0</v>
      </c>
      <c r="C66" s="22">
        <v>0</v>
      </c>
      <c r="D66" s="22">
        <f>-COS(Wellpath!$L66) * SIN(Wellpath!$O66) / (Bfield * COS(Dip))</f>
        <v>-2.9728647380172846E-5</v>
      </c>
      <c r="E66" s="20">
        <f>Model!$W$14*((drdp!B66+drdp!K66)*'MBXY-TI1S'!$B66+(drdp!E66+drdp!N66)*'MBXY-TI1S'!$C66+(drdp!H66+drdp!Q66)*'MBXY-TI1S'!$D66)</f>
        <v>2.24408958124576E-2</v>
      </c>
      <c r="F66" s="20">
        <f>Model!$W$14*((drdp!C66+drdp!L66)*'MBXY-TI1S'!$B66+(drdp!F66+drdp!O66)*'MBXY-TI1S'!$C66+(drdp!I66+drdp!R66)*'MBXY-TI1S'!$D66)</f>
        <v>-1.0598180774718535E-2</v>
      </c>
      <c r="G66" s="20">
        <f>Model!$W$14*((drdp!D66+drdp!M66)*'MBXY-TI1S'!$B66+(drdp!G66+drdp!P66)*'MBXY-TI1S'!$C66+(drdp!J66+drdp!S66)*'MBXY-TI1S'!$D66)</f>
        <v>0</v>
      </c>
      <c r="H66" s="18">
        <f>Model!$W$14*((drdp!B66)*'MBXY-TI1S'!$B66+(drdp!E66)*'MBXY-TI1S'!$C66+(drdp!H66)*'MBXY-TI1S'!$D66)</f>
        <v>7.3718011223840585E-3</v>
      </c>
      <c r="I66" s="18">
        <f>Model!$W$14*((drdp!C66)*'MBXY-TI1S'!$B66+(drdp!F66)*'MBXY-TI1S'!$C66+(drdp!I66)*'MBXY-TI1S'!$D66)</f>
        <v>-3.4814867277681619E-3</v>
      </c>
      <c r="J66" s="18">
        <f>Model!$W$14*((drdp!D66)*'MBXY-TI1S'!$B66+(drdp!G66)*'MBXY-TI1S'!$C66+(drdp!J66)*'MBXY-TI1S'!$D66)</f>
        <v>0</v>
      </c>
      <c r="K66" s="21">
        <f>SUM(E$3:E65)+H66</f>
        <v>0.1345909776683899</v>
      </c>
      <c r="L66" s="21">
        <f>SUM(F$3:F65)+I66</f>
        <v>-0.14306567091747918</v>
      </c>
      <c r="M66" s="21">
        <f>SUM(G$3:G65)+J66</f>
        <v>0</v>
      </c>
      <c r="N66" s="21"/>
      <c r="O66" s="21"/>
      <c r="P66" s="21"/>
      <c r="Q66" s="19">
        <f t="shared" si="1"/>
        <v>1.811473126973303E-2</v>
      </c>
      <c r="R66" s="19">
        <f t="shared" si="1"/>
        <v>2.0467786195068449E-2</v>
      </c>
      <c r="S66" s="19">
        <f t="shared" si="1"/>
        <v>0</v>
      </c>
      <c r="T66" s="19">
        <f t="shared" si="2"/>
        <v>-1.9255348519567658E-2</v>
      </c>
      <c r="U66" s="19">
        <f t="shared" si="3"/>
        <v>0</v>
      </c>
      <c r="V66" s="19">
        <f t="shared" si="4"/>
        <v>0</v>
      </c>
    </row>
    <row r="67" spans="1:22" x14ac:dyDescent="0.25">
      <c r="A67" s="26">
        <f>Wellpath!E67</f>
        <v>6200</v>
      </c>
      <c r="B67" s="22">
        <v>0</v>
      </c>
      <c r="C67" s="22">
        <v>0</v>
      </c>
      <c r="D67" s="22">
        <f>-COS(Wellpath!$L67) * SIN(Wellpath!$O67) / (Bfield * COS(Dip))</f>
        <v>-3.1242148712187838E-5</v>
      </c>
      <c r="E67" s="20">
        <f>Model!$W$14*((drdp!B67+drdp!K67)*'MBXY-TI1S'!$B67+(drdp!E67+drdp!N67)*'MBXY-TI1S'!$C67+(drdp!H67+drdp!Q67)*'MBXY-TI1S'!$D67)</f>
        <v>3.2606964289020865E-2</v>
      </c>
      <c r="F67" s="20">
        <f>Model!$W$14*((drdp!C67+drdp!L67)*'MBXY-TI1S'!$B67+(drdp!F67+drdp!O67)*'MBXY-TI1S'!$C67+(drdp!I67+drdp!R67)*'MBXY-TI1S'!$D67)</f>
        <v>-1.1604405524895183E-2</v>
      </c>
      <c r="G67" s="20">
        <f>Model!$W$14*((drdp!D67+drdp!M67)*'MBXY-TI1S'!$B67+(drdp!G67+drdp!P67)*'MBXY-TI1S'!$C67+(drdp!J67+drdp!S67)*'MBXY-TI1S'!$D67)</f>
        <v>0</v>
      </c>
      <c r="H67" s="18">
        <f>Model!$W$14*((drdp!B67)*'MBXY-TI1S'!$B67+(drdp!E67)*'MBXY-TI1S'!$C67+(drdp!H67)*'MBXY-TI1S'!$D67)</f>
        <v>1.630348214451037E-2</v>
      </c>
      <c r="I67" s="18">
        <f>Model!$W$14*((drdp!C67)*'MBXY-TI1S'!$B67+(drdp!F67)*'MBXY-TI1S'!$C67+(drdp!I67)*'MBXY-TI1S'!$D67)</f>
        <v>-5.8022027624475688E-3</v>
      </c>
      <c r="J67" s="18">
        <f>Model!$W$14*((drdp!D67)*'MBXY-TI1S'!$B67+(drdp!G67)*'MBXY-TI1S'!$C67+(drdp!J67)*'MBXY-TI1S'!$D67)</f>
        <v>0</v>
      </c>
      <c r="K67" s="21">
        <f>SUM(E$3:E66)+H67</f>
        <v>0.16596355450297379</v>
      </c>
      <c r="L67" s="21">
        <f>SUM(F$3:F66)+I67</f>
        <v>-0.1559845677268771</v>
      </c>
      <c r="M67" s="21">
        <f>SUM(G$3:G66)+J67</f>
        <v>0</v>
      </c>
      <c r="N67" s="21"/>
      <c r="O67" s="21"/>
      <c r="P67" s="21"/>
      <c r="Q67" s="19">
        <f t="shared" si="1"/>
        <v>2.754390142326155E-2</v>
      </c>
      <c r="R67" s="19">
        <f t="shared" si="1"/>
        <v>2.433118536894071E-2</v>
      </c>
      <c r="S67" s="19">
        <f t="shared" si="1"/>
        <v>0</v>
      </c>
      <c r="T67" s="19">
        <f t="shared" si="2"/>
        <v>-2.5887753307562374E-2</v>
      </c>
      <c r="U67" s="19">
        <f t="shared" si="3"/>
        <v>0</v>
      </c>
      <c r="V67" s="19">
        <f t="shared" si="4"/>
        <v>0</v>
      </c>
    </row>
    <row r="68" spans="1:22" x14ac:dyDescent="0.25">
      <c r="A68" s="26">
        <f>Wellpath!E68</f>
        <v>6300</v>
      </c>
      <c r="B68" s="22">
        <v>0</v>
      </c>
      <c r="C68" s="22">
        <v>0</v>
      </c>
      <c r="D68" s="22">
        <f>-COS(Wellpath!$L68) * SIN(Wellpath!$O68) / (Bfield * COS(Dip))</f>
        <v>-3.2384730938513451E-5</v>
      </c>
      <c r="E68" s="20">
        <f>Model!$W$14*((drdp!B68+drdp!K68)*'MBXY-TI1S'!$B68+(drdp!E68+drdp!N68)*'MBXY-TI1S'!$C68+(drdp!H68+drdp!Q68)*'MBXY-TI1S'!$D68)</f>
        <v>3.4680243352166608E-2</v>
      </c>
      <c r="F68" s="20">
        <f>Model!$W$14*((drdp!C68+drdp!L68)*'MBXY-TI1S'!$B68+(drdp!F68+drdp!O68)*'MBXY-TI1S'!$C68+(drdp!I68+drdp!R68)*'MBXY-TI1S'!$D68)</f>
        <v>-8.5182847805852762E-3</v>
      </c>
      <c r="G68" s="20">
        <f>Model!$W$14*((drdp!D68+drdp!M68)*'MBXY-TI1S'!$B68+(drdp!G68+drdp!P68)*'MBXY-TI1S'!$C68+(drdp!J68+drdp!S68)*'MBXY-TI1S'!$D68)</f>
        <v>0</v>
      </c>
      <c r="H68" s="18">
        <f>Model!$W$14*((drdp!B68)*'MBXY-TI1S'!$B68+(drdp!E68)*'MBXY-TI1S'!$C68+(drdp!H68)*'MBXY-TI1S'!$D68)</f>
        <v>1.7340121676083304E-2</v>
      </c>
      <c r="I68" s="18">
        <f>Model!$W$14*((drdp!C68)*'MBXY-TI1S'!$B68+(drdp!F68)*'MBXY-TI1S'!$C68+(drdp!I68)*'MBXY-TI1S'!$D68)</f>
        <v>-4.2591423902926381E-3</v>
      </c>
      <c r="J68" s="18">
        <f>Model!$W$14*((drdp!D68)*'MBXY-TI1S'!$B68+(drdp!G68)*'MBXY-TI1S'!$C68+(drdp!J68)*'MBXY-TI1S'!$D68)</f>
        <v>0</v>
      </c>
      <c r="K68" s="21">
        <f>SUM(E$3:E67)+H68</f>
        <v>0.1996071583235676</v>
      </c>
      <c r="L68" s="21">
        <f>SUM(F$3:F67)+I68</f>
        <v>-0.16604591287961737</v>
      </c>
      <c r="M68" s="21">
        <f>SUM(G$3:G67)+J68</f>
        <v>0</v>
      </c>
      <c r="N68" s="21"/>
      <c r="O68" s="21"/>
      <c r="P68" s="21"/>
      <c r="Q68" s="19">
        <f t="shared" ref="Q68:S131" si="5">K68^2</f>
        <v>3.9843017654009778E-2</v>
      </c>
      <c r="R68" s="19">
        <f t="shared" si="5"/>
        <v>2.757124518402548E-2</v>
      </c>
      <c r="S68" s="19">
        <f t="shared" si="5"/>
        <v>0</v>
      </c>
      <c r="T68" s="19">
        <f t="shared" ref="T68:T131" si="6">K68*L68</f>
        <v>-3.3143952821143095E-2</v>
      </c>
      <c r="U68" s="19">
        <f t="shared" ref="U68:U131" si="7">K68*M68</f>
        <v>0</v>
      </c>
      <c r="V68" s="19">
        <f t="shared" ref="V68:V131" si="8">L68*M68</f>
        <v>0</v>
      </c>
    </row>
    <row r="69" spans="1:22" x14ac:dyDescent="0.25">
      <c r="A69" s="26">
        <f>Wellpath!E69</f>
        <v>6400</v>
      </c>
      <c r="B69" s="22">
        <v>0</v>
      </c>
      <c r="C69" s="22">
        <v>0</v>
      </c>
      <c r="D69" s="22">
        <f>-COS(Wellpath!$L69) * SIN(Wellpath!$O69) / (Bfield * COS(Dip))</f>
        <v>-3.3112527149086763E-5</v>
      </c>
      <c r="E69" s="20">
        <f>Model!$W$14*((drdp!B69+drdp!K69)*'MBXY-TI1S'!$B69+(drdp!E69+drdp!N69)*'MBXY-TI1S'!$C69+(drdp!H69+drdp!Q69)*'MBXY-TI1S'!$D69)</f>
        <v>3.6251416731486345E-2</v>
      </c>
      <c r="F69" s="20">
        <f>Model!$W$14*((drdp!C69+drdp!L69)*'MBXY-TI1S'!$B69+(drdp!F69+drdp!O69)*'MBXY-TI1S'!$C69+(drdp!I69+drdp!R69)*'MBXY-TI1S'!$D69)</f>
        <v>-5.1012565611950628E-3</v>
      </c>
      <c r="G69" s="20">
        <f>Model!$W$14*((drdp!D69+drdp!M69)*'MBXY-TI1S'!$B69+(drdp!G69+drdp!P69)*'MBXY-TI1S'!$C69+(drdp!J69+drdp!S69)*'MBXY-TI1S'!$D69)</f>
        <v>0</v>
      </c>
      <c r="H69" s="18">
        <f>Model!$W$14*((drdp!B69)*'MBXY-TI1S'!$B69+(drdp!E69)*'MBXY-TI1S'!$C69+(drdp!H69)*'MBXY-TI1S'!$D69)</f>
        <v>1.8125708365743173E-2</v>
      </c>
      <c r="I69" s="18">
        <f>Model!$W$14*((drdp!C69)*'MBXY-TI1S'!$B69+(drdp!F69)*'MBXY-TI1S'!$C69+(drdp!I69)*'MBXY-TI1S'!$D69)</f>
        <v>-2.5506282805975314E-3</v>
      </c>
      <c r="J69" s="18">
        <f>Model!$W$14*((drdp!D69)*'MBXY-TI1S'!$B69+(drdp!G69)*'MBXY-TI1S'!$C69+(drdp!J69)*'MBXY-TI1S'!$D69)</f>
        <v>0</v>
      </c>
      <c r="K69" s="21">
        <f>SUM(E$3:E68)+H69</f>
        <v>0.23507298836539406</v>
      </c>
      <c r="L69" s="21">
        <f>SUM(F$3:F68)+I69</f>
        <v>-0.17285568355050757</v>
      </c>
      <c r="M69" s="21">
        <f>SUM(G$3:G68)+J69</f>
        <v>0</v>
      </c>
      <c r="N69" s="21"/>
      <c r="O69" s="21"/>
      <c r="P69" s="21"/>
      <c r="Q69" s="19">
        <f t="shared" si="5"/>
        <v>5.5259309859036689E-2</v>
      </c>
      <c r="R69" s="19">
        <f t="shared" si="5"/>
        <v>2.9879087335713213E-2</v>
      </c>
      <c r="S69" s="19">
        <f t="shared" si="5"/>
        <v>0</v>
      </c>
      <c r="T69" s="19">
        <f t="shared" si="6"/>
        <v>-4.0633702088160702E-2</v>
      </c>
      <c r="U69" s="19">
        <f t="shared" si="7"/>
        <v>0</v>
      </c>
      <c r="V69" s="19">
        <f t="shared" si="8"/>
        <v>0</v>
      </c>
    </row>
    <row r="70" spans="1:22" x14ac:dyDescent="0.25">
      <c r="A70" s="26">
        <f>Wellpath!E70</f>
        <v>6500</v>
      </c>
      <c r="B70" s="22">
        <v>0</v>
      </c>
      <c r="C70" s="22">
        <v>0</v>
      </c>
      <c r="D70" s="22">
        <f>-COS(Wellpath!$L70) * SIN(Wellpath!$O70) / (Bfield * COS(Dip))</f>
        <v>-3.3405448327895265E-5</v>
      </c>
      <c r="E70" s="20">
        <f>Model!$W$14*((drdp!B70+drdp!K70)*'MBXY-TI1S'!$B70+(drdp!E70+drdp!N70)*'MBXY-TI1S'!$C70+(drdp!H70+drdp!Q70)*'MBXY-TI1S'!$D70)</f>
        <v>3.2916951151097301E-2</v>
      </c>
      <c r="F70" s="20">
        <f>Model!$W$14*((drdp!C70+drdp!L70)*'MBXY-TI1S'!$B70+(drdp!F70+drdp!O70)*'MBXY-TI1S'!$C70+(drdp!I70+drdp!R70)*'MBXY-TI1S'!$D70)</f>
        <v>-1.316327010338856E-3</v>
      </c>
      <c r="G70" s="20">
        <f>Model!$W$14*((drdp!D70+drdp!M70)*'MBXY-TI1S'!$B70+(drdp!G70+drdp!P70)*'MBXY-TI1S'!$C70+(drdp!J70+drdp!S70)*'MBXY-TI1S'!$D70)</f>
        <v>0</v>
      </c>
      <c r="H70" s="18">
        <f>Model!$W$14*((drdp!B70)*'MBXY-TI1S'!$B70+(drdp!E70)*'MBXY-TI1S'!$C70+(drdp!H70)*'MBXY-TI1S'!$D70)</f>
        <v>1.8637159523891611E-2</v>
      </c>
      <c r="I70" s="18">
        <f>Model!$W$14*((drdp!C70)*'MBXY-TI1S'!$B70+(drdp!F70)*'MBXY-TI1S'!$C70+(drdp!I70)*'MBXY-TI1S'!$D70)</f>
        <v>-7.4528762899946674E-4</v>
      </c>
      <c r="J70" s="18">
        <f>Model!$W$14*((drdp!D70)*'MBXY-TI1S'!$B70+(drdp!G70)*'MBXY-TI1S'!$C70+(drdp!J70)*'MBXY-TI1S'!$D70)</f>
        <v>0</v>
      </c>
      <c r="K70" s="21">
        <f>SUM(E$3:E69)+H70</f>
        <v>0.27183585625502882</v>
      </c>
      <c r="L70" s="21">
        <f>SUM(F$3:F69)+I70</f>
        <v>-0.17615159946010456</v>
      </c>
      <c r="M70" s="21">
        <f>SUM(G$3:G69)+J70</f>
        <v>0</v>
      </c>
      <c r="N70" s="21"/>
      <c r="O70" s="21"/>
      <c r="P70" s="21"/>
      <c r="Q70" s="19">
        <f t="shared" si="5"/>
        <v>7.389473274590469E-2</v>
      </c>
      <c r="R70" s="19">
        <f t="shared" si="5"/>
        <v>3.1029385992353109E-2</v>
      </c>
      <c r="S70" s="19">
        <f t="shared" si="5"/>
        <v>0</v>
      </c>
      <c r="T70" s="19">
        <f t="shared" si="6"/>
        <v>-4.7884320869930393E-2</v>
      </c>
      <c r="U70" s="19">
        <f t="shared" si="7"/>
        <v>0</v>
      </c>
      <c r="V70" s="19">
        <f t="shared" si="8"/>
        <v>0</v>
      </c>
    </row>
    <row r="71" spans="1:22" x14ac:dyDescent="0.25">
      <c r="A71" s="26">
        <f>Wellpath!E71</f>
        <v>6576.62</v>
      </c>
      <c r="B71" s="22">
        <v>0</v>
      </c>
      <c r="C71" s="22">
        <v>0</v>
      </c>
      <c r="D71" s="22">
        <f>-COS(Wellpath!$L71) * SIN(Wellpath!$O71) / (Bfield * COS(Dip))</f>
        <v>-3.3340302688355218E-5</v>
      </c>
      <c r="E71" s="20">
        <f>Model!$W$14*((drdp!B71+drdp!K71)*'MBXY-TI1S'!$B71+(drdp!E71+drdp!N71)*'MBXY-TI1S'!$C71+(drdp!H71+drdp!Q71)*'MBXY-TI1S'!$D71)</f>
        <v>1.8836387324572487E-2</v>
      </c>
      <c r="F71" s="20">
        <f>Model!$W$14*((drdp!C71+drdp!L71)*'MBXY-TI1S'!$B71+(drdp!F71+drdp!O71)*'MBXY-TI1S'!$C71+(drdp!I71+drdp!R71)*'MBXY-TI1S'!$D71)</f>
        <v>6.5778113981867419E-4</v>
      </c>
      <c r="G71" s="20">
        <f>Model!$W$14*((drdp!D71+drdp!M71)*'MBXY-TI1S'!$B71+(drdp!G71+drdp!P71)*'MBXY-TI1S'!$C71+(drdp!J71+drdp!S71)*'MBXY-TI1S'!$D71)</f>
        <v>0</v>
      </c>
      <c r="H71" s="18">
        <f>Model!$W$14*((drdp!B71)*'MBXY-TI1S'!$B71+(drdp!E71)*'MBXY-TI1S'!$C71+(drdp!H71)*'MBXY-TI1S'!$D71)</f>
        <v>1.4432439968087383E-2</v>
      </c>
      <c r="I71" s="18">
        <f>Model!$W$14*((drdp!C71)*'MBXY-TI1S'!$B71+(drdp!F71)*'MBXY-TI1S'!$C71+(drdp!I71)*'MBXY-TI1S'!$D71)</f>
        <v>5.0399190932906622E-4</v>
      </c>
      <c r="J71" s="18">
        <f>Model!$W$14*((drdp!D71)*'MBXY-TI1S'!$B71+(drdp!G71)*'MBXY-TI1S'!$C71+(drdp!J71)*'MBXY-TI1S'!$D71)</f>
        <v>0</v>
      </c>
      <c r="K71" s="21">
        <f>SUM(E$3:E70)+H71</f>
        <v>0.30054808785032194</v>
      </c>
      <c r="L71" s="21">
        <f>SUM(F$3:F70)+I71</f>
        <v>-0.17621864693211486</v>
      </c>
      <c r="M71" s="21">
        <f>SUM(G$3:G70)+J71</f>
        <v>0</v>
      </c>
      <c r="N71" s="21"/>
      <c r="O71" s="21"/>
      <c r="P71" s="21"/>
      <c r="Q71" s="19">
        <f t="shared" si="5"/>
        <v>9.0329153110484839E-2</v>
      </c>
      <c r="R71" s="19">
        <f t="shared" si="5"/>
        <v>3.1053011526585357E-2</v>
      </c>
      <c r="S71" s="19">
        <f t="shared" si="5"/>
        <v>0</v>
      </c>
      <c r="T71" s="19">
        <f t="shared" si="6"/>
        <v>-5.2962177379018122E-2</v>
      </c>
      <c r="U71" s="19">
        <f t="shared" si="7"/>
        <v>0</v>
      </c>
      <c r="V71" s="19">
        <f t="shared" si="8"/>
        <v>0</v>
      </c>
    </row>
    <row r="72" spans="1:22" x14ac:dyDescent="0.25">
      <c r="A72" s="26">
        <f>Wellpath!E72</f>
        <v>6600</v>
      </c>
      <c r="B72" s="22">
        <v>0</v>
      </c>
      <c r="C72" s="22">
        <v>0</v>
      </c>
      <c r="D72" s="22">
        <f>-COS(Wellpath!$L72) * SIN(Wellpath!$O72) / (Bfield * COS(Dip))</f>
        <v>-3.3386134417675858E-5</v>
      </c>
      <c r="E72" s="20">
        <f>Model!$W$14*((drdp!B72+drdp!K72)*'MBXY-TI1S'!$B72+(drdp!E72+drdp!N72)*'MBXY-TI1S'!$C72+(drdp!H72+drdp!Q72)*'MBXY-TI1S'!$D72)</f>
        <v>2.3150374292417862E-2</v>
      </c>
      <c r="F72" s="20">
        <f>Model!$W$14*((drdp!C72+drdp!L72)*'MBXY-TI1S'!$B72+(drdp!F72+drdp!O72)*'MBXY-TI1S'!$C72+(drdp!I72+drdp!R72)*'MBXY-TI1S'!$D72)</f>
        <v>1.3348421830235969E-3</v>
      </c>
      <c r="G72" s="20">
        <f>Model!$W$14*((drdp!D72+drdp!M72)*'MBXY-TI1S'!$B72+(drdp!G72+drdp!P72)*'MBXY-TI1S'!$C72+(drdp!J72+drdp!S72)*'MBXY-TI1S'!$D72)</f>
        <v>0</v>
      </c>
      <c r="H72" s="18">
        <f>Model!$W$14*((drdp!B72)*'MBXY-TI1S'!$B72+(drdp!E72)*'MBXY-TI1S'!$C72+(drdp!H72)*'MBXY-TI1S'!$D72)</f>
        <v>4.3869002346955338E-3</v>
      </c>
      <c r="I72" s="18">
        <f>Model!$W$14*((drdp!C72)*'MBXY-TI1S'!$B72+(drdp!F72)*'MBXY-TI1S'!$C72+(drdp!I72)*'MBXY-TI1S'!$D72)</f>
        <v>2.5294707601792845E-4</v>
      </c>
      <c r="J72" s="18">
        <f>Model!$W$14*((drdp!D72)*'MBXY-TI1S'!$B72+(drdp!G72)*'MBXY-TI1S'!$C72+(drdp!J72)*'MBXY-TI1S'!$D72)</f>
        <v>0</v>
      </c>
      <c r="K72" s="21">
        <f>SUM(E$3:E71)+H72</f>
        <v>0.30933893544150254</v>
      </c>
      <c r="L72" s="21">
        <f>SUM(F$3:F71)+I72</f>
        <v>-0.17581191062560733</v>
      </c>
      <c r="M72" s="21">
        <f>SUM(G$3:G71)+J72</f>
        <v>0</v>
      </c>
      <c r="N72" s="21"/>
      <c r="O72" s="21"/>
      <c r="P72" s="21"/>
      <c r="Q72" s="19">
        <f t="shared" si="5"/>
        <v>9.569057698008207E-2</v>
      </c>
      <c r="R72" s="19">
        <f t="shared" si="5"/>
        <v>3.0909827917826541E-2</v>
      </c>
      <c r="S72" s="19">
        <f t="shared" si="5"/>
        <v>0</v>
      </c>
      <c r="T72" s="19">
        <f t="shared" si="6"/>
        <v>-5.4385469270861964E-2</v>
      </c>
      <c r="U72" s="19">
        <f t="shared" si="7"/>
        <v>0</v>
      </c>
      <c r="V72" s="19">
        <f t="shared" si="8"/>
        <v>0</v>
      </c>
    </row>
    <row r="73" spans="1:22" x14ac:dyDescent="0.25">
      <c r="A73" s="26">
        <f>Wellpath!E73</f>
        <v>6700</v>
      </c>
      <c r="B73" s="22">
        <v>0</v>
      </c>
      <c r="C73" s="22">
        <v>0</v>
      </c>
      <c r="D73" s="22">
        <f>-COS(Wellpath!$L73) * SIN(Wellpath!$O73) / (Bfield * COS(Dip))</f>
        <v>-3.332070833945362E-5</v>
      </c>
      <c r="E73" s="20">
        <f>Model!$W$14*((drdp!B73+drdp!K73)*'MBXY-TI1S'!$B73+(drdp!E73+drdp!N73)*'MBXY-TI1S'!$C73+(drdp!H73+drdp!Q73)*'MBXY-TI1S'!$D73)</f>
        <v>3.6557796433716164E-2</v>
      </c>
      <c r="F73" s="20">
        <f>Model!$W$14*((drdp!C73+drdp!L73)*'MBXY-TI1S'!$B73+(drdp!F73+drdp!O73)*'MBXY-TI1S'!$C73+(drdp!I73+drdp!R73)*'MBXY-TI1S'!$D73)</f>
        <v>5.7574876438183219E-3</v>
      </c>
      <c r="G73" s="20">
        <f>Model!$W$14*((drdp!D73+drdp!M73)*'MBXY-TI1S'!$B73+(drdp!G73+drdp!P73)*'MBXY-TI1S'!$C73+(drdp!J73+drdp!S73)*'MBXY-TI1S'!$D73)</f>
        <v>0</v>
      </c>
      <c r="H73" s="18">
        <f>Model!$W$14*((drdp!B73)*'MBXY-TI1S'!$B73+(drdp!E73)*'MBXY-TI1S'!$C73+(drdp!H73)*'MBXY-TI1S'!$D73)</f>
        <v>1.8278898216858012E-2</v>
      </c>
      <c r="I73" s="18">
        <f>Model!$W$14*((drdp!C73)*'MBXY-TI1S'!$B73+(drdp!F73)*'MBXY-TI1S'!$C73+(drdp!I73)*'MBXY-TI1S'!$D73)</f>
        <v>2.8787438219091501E-3</v>
      </c>
      <c r="J73" s="18">
        <f>Model!$W$14*((drdp!D73)*'MBXY-TI1S'!$B73+(drdp!G73)*'MBXY-TI1S'!$C73+(drdp!J73)*'MBXY-TI1S'!$D73)</f>
        <v>0</v>
      </c>
      <c r="K73" s="21">
        <f>SUM(E$3:E72)+H73</f>
        <v>0.34638130771608289</v>
      </c>
      <c r="L73" s="21">
        <f>SUM(F$3:F72)+I73</f>
        <v>-0.17185127169669251</v>
      </c>
      <c r="M73" s="21">
        <f>SUM(G$3:G72)+J73</f>
        <v>0</v>
      </c>
      <c r="N73" s="21"/>
      <c r="O73" s="21"/>
      <c r="P73" s="21"/>
      <c r="Q73" s="19">
        <f t="shared" si="5"/>
        <v>0.11998001033510371</v>
      </c>
      <c r="R73" s="19">
        <f t="shared" si="5"/>
        <v>2.9532859583770429E-2</v>
      </c>
      <c r="S73" s="19">
        <f t="shared" si="5"/>
        <v>0</v>
      </c>
      <c r="T73" s="19">
        <f t="shared" si="6"/>
        <v>-5.9526068222972212E-2</v>
      </c>
      <c r="U73" s="19">
        <f t="shared" si="7"/>
        <v>0</v>
      </c>
      <c r="V73" s="19">
        <f t="shared" si="8"/>
        <v>0</v>
      </c>
    </row>
    <row r="74" spans="1:22" x14ac:dyDescent="0.25">
      <c r="A74" s="26">
        <f>Wellpath!E74</f>
        <v>6800</v>
      </c>
      <c r="B74" s="22">
        <v>0</v>
      </c>
      <c r="C74" s="22">
        <v>0</v>
      </c>
      <c r="D74" s="22">
        <f>-COS(Wellpath!$L74) * SIN(Wellpath!$O74) / (Bfield * COS(Dip))</f>
        <v>-3.2828165404451018E-5</v>
      </c>
      <c r="E74" s="20">
        <f>Model!$W$14*((drdp!B74+drdp!K74)*'MBXY-TI1S'!$B74+(drdp!E74+drdp!N74)*'MBXY-TI1S'!$C74+(drdp!H74+drdp!Q74)*'MBXY-TI1S'!$D74)</f>
        <v>3.5023659129406151E-2</v>
      </c>
      <c r="F74" s="20">
        <f>Model!$W$14*((drdp!C74+drdp!L74)*'MBXY-TI1S'!$B74+(drdp!F74+drdp!O74)*'MBXY-TI1S'!$C74+(drdp!I74+drdp!R74)*'MBXY-TI1S'!$D74)</f>
        <v>9.1948187604242483E-3</v>
      </c>
      <c r="G74" s="20">
        <f>Model!$W$14*((drdp!D74+drdp!M74)*'MBXY-TI1S'!$B74+(drdp!G74+drdp!P74)*'MBXY-TI1S'!$C74+(drdp!J74+drdp!S74)*'MBXY-TI1S'!$D74)</f>
        <v>0</v>
      </c>
      <c r="H74" s="18">
        <f>Model!$W$14*((drdp!B74)*'MBXY-TI1S'!$B74+(drdp!E74)*'MBXY-TI1S'!$C74+(drdp!H74)*'MBXY-TI1S'!$D74)</f>
        <v>1.7511829564703273E-2</v>
      </c>
      <c r="I74" s="18">
        <f>Model!$W$14*((drdp!C74)*'MBXY-TI1S'!$B74+(drdp!F74)*'MBXY-TI1S'!$C74+(drdp!I74)*'MBXY-TI1S'!$D74)</f>
        <v>4.5974093802121753E-3</v>
      </c>
      <c r="J74" s="18">
        <f>Model!$W$14*((drdp!D74)*'MBXY-TI1S'!$B74+(drdp!G74)*'MBXY-TI1S'!$C74+(drdp!J74)*'MBXY-TI1S'!$D74)</f>
        <v>0</v>
      </c>
      <c r="K74" s="21">
        <f>SUM(E$3:E73)+H74</f>
        <v>0.38217203549764428</v>
      </c>
      <c r="L74" s="21">
        <f>SUM(F$3:F73)+I74</f>
        <v>-0.16437511849457118</v>
      </c>
      <c r="M74" s="21">
        <f>SUM(G$3:G73)+J74</f>
        <v>0</v>
      </c>
      <c r="N74" s="21"/>
      <c r="O74" s="21"/>
      <c r="P74" s="21"/>
      <c r="Q74" s="19">
        <f t="shared" si="5"/>
        <v>0.14605546471641268</v>
      </c>
      <c r="R74" s="19">
        <f t="shared" si="5"/>
        <v>2.7019179580104316E-2</v>
      </c>
      <c r="S74" s="19">
        <f t="shared" si="5"/>
        <v>0</v>
      </c>
      <c r="T74" s="19">
        <f t="shared" si="6"/>
        <v>-6.2819573620236741E-2</v>
      </c>
      <c r="U74" s="19">
        <f t="shared" si="7"/>
        <v>0</v>
      </c>
      <c r="V74" s="19">
        <f t="shared" si="8"/>
        <v>0</v>
      </c>
    </row>
    <row r="75" spans="1:22" x14ac:dyDescent="0.25">
      <c r="A75" s="26">
        <f>Wellpath!E75</f>
        <v>6900</v>
      </c>
      <c r="B75" s="22">
        <v>0</v>
      </c>
      <c r="C75" s="22">
        <v>0</v>
      </c>
      <c r="D75" s="22">
        <f>-COS(Wellpath!$L75) * SIN(Wellpath!$O75) / (Bfield * COS(Dip))</f>
        <v>-3.1899910328236289E-5</v>
      </c>
      <c r="E75" s="20">
        <f>Model!$W$14*((drdp!B75+drdp!K75)*'MBXY-TI1S'!$B75+(drdp!E75+drdp!N75)*'MBXY-TI1S'!$C75+(drdp!H75+drdp!Q75)*'MBXY-TI1S'!$D75)</f>
        <v>3.2982589976559576E-2</v>
      </c>
      <c r="F75" s="20">
        <f>Model!$W$14*((drdp!C75+drdp!L75)*'MBXY-TI1S'!$B75+(drdp!F75+drdp!O75)*'MBXY-TI1S'!$C75+(drdp!I75+drdp!R75)*'MBXY-TI1S'!$D75)</f>
        <v>1.2344809303990506E-2</v>
      </c>
      <c r="G75" s="20">
        <f>Model!$W$14*((drdp!D75+drdp!M75)*'MBXY-TI1S'!$B75+(drdp!G75+drdp!P75)*'MBXY-TI1S'!$C75+(drdp!J75+drdp!S75)*'MBXY-TI1S'!$D75)</f>
        <v>0</v>
      </c>
      <c r="H75" s="18">
        <f>Model!$W$14*((drdp!B75)*'MBXY-TI1S'!$B75+(drdp!E75)*'MBXY-TI1S'!$C75+(drdp!H75)*'MBXY-TI1S'!$D75)</f>
        <v>1.6491294988279667E-2</v>
      </c>
      <c r="I75" s="18">
        <f>Model!$W$14*((drdp!C75)*'MBXY-TI1S'!$B75+(drdp!F75)*'MBXY-TI1S'!$C75+(drdp!I75)*'MBXY-TI1S'!$D75)</f>
        <v>6.1724046519952072E-3</v>
      </c>
      <c r="J75" s="18">
        <f>Model!$W$14*((drdp!D75)*'MBXY-TI1S'!$B75+(drdp!G75)*'MBXY-TI1S'!$C75+(drdp!J75)*'MBXY-TI1S'!$D75)</f>
        <v>0</v>
      </c>
      <c r="K75" s="21">
        <f>SUM(E$3:E74)+H75</f>
        <v>0.41617516005062682</v>
      </c>
      <c r="L75" s="21">
        <f>SUM(F$3:F74)+I75</f>
        <v>-0.1536053044623639</v>
      </c>
      <c r="M75" s="21">
        <f>SUM(G$3:G74)+J75</f>
        <v>0</v>
      </c>
      <c r="N75" s="21"/>
      <c r="O75" s="21"/>
      <c r="P75" s="21"/>
      <c r="Q75" s="19">
        <f t="shared" si="5"/>
        <v>0.17320176384316485</v>
      </c>
      <c r="R75" s="19">
        <f t="shared" si="5"/>
        <v>2.3594589558975511E-2</v>
      </c>
      <c r="S75" s="19">
        <f t="shared" si="5"/>
        <v>0</v>
      </c>
      <c r="T75" s="19">
        <f t="shared" si="6"/>
        <v>-6.3926712169249555E-2</v>
      </c>
      <c r="U75" s="19">
        <f t="shared" si="7"/>
        <v>0</v>
      </c>
      <c r="V75" s="19">
        <f t="shared" si="8"/>
        <v>0</v>
      </c>
    </row>
    <row r="76" spans="1:22" x14ac:dyDescent="0.25">
      <c r="A76" s="26">
        <f>Wellpath!E76</f>
        <v>7000</v>
      </c>
      <c r="B76" s="22">
        <v>0</v>
      </c>
      <c r="C76" s="22">
        <v>0</v>
      </c>
      <c r="D76" s="22">
        <f>-COS(Wellpath!$L76) * SIN(Wellpath!$O76) / (Bfield * COS(Dip))</f>
        <v>-3.0576953827614853E-5</v>
      </c>
      <c r="E76" s="20">
        <f>Model!$W$14*((drdp!B76+drdp!K76)*'MBXY-TI1S'!$B76+(drdp!E76+drdp!N76)*'MBXY-TI1S'!$C76+(drdp!H76+drdp!Q76)*'MBXY-TI1S'!$D76)</f>
        <v>3.0525774476428652E-2</v>
      </c>
      <c r="F76" s="20">
        <f>Model!$W$14*((drdp!C76+drdp!L76)*'MBXY-TI1S'!$B76+(drdp!F76+drdp!O76)*'MBXY-TI1S'!$C76+(drdp!I76+drdp!R76)*'MBXY-TI1S'!$D76)</f>
        <v>1.5060270051050978E-2</v>
      </c>
      <c r="G76" s="20">
        <f>Model!$W$14*((drdp!D76+drdp!M76)*'MBXY-TI1S'!$B76+(drdp!G76+drdp!P76)*'MBXY-TI1S'!$C76+(drdp!J76+drdp!S76)*'MBXY-TI1S'!$D76)</f>
        <v>0</v>
      </c>
      <c r="H76" s="18">
        <f>Model!$W$14*((drdp!B76)*'MBXY-TI1S'!$B76+(drdp!E76)*'MBXY-TI1S'!$C76+(drdp!H76)*'MBXY-TI1S'!$D76)</f>
        <v>1.5262887238214326E-2</v>
      </c>
      <c r="I76" s="18">
        <f>Model!$W$14*((drdp!C76)*'MBXY-TI1S'!$B76+(drdp!F76)*'MBXY-TI1S'!$C76+(drdp!I76)*'MBXY-TI1S'!$D76)</f>
        <v>7.5301350255254891E-3</v>
      </c>
      <c r="J76" s="18">
        <f>Model!$W$14*((drdp!D76)*'MBXY-TI1S'!$B76+(drdp!G76)*'MBXY-TI1S'!$C76+(drdp!J76)*'MBXY-TI1S'!$D76)</f>
        <v>0</v>
      </c>
      <c r="K76" s="21">
        <f>SUM(E$3:E75)+H76</f>
        <v>0.44792934227712106</v>
      </c>
      <c r="L76" s="21">
        <f>SUM(F$3:F75)+I76</f>
        <v>-0.13990276478484309</v>
      </c>
      <c r="M76" s="21">
        <f>SUM(G$3:G75)+J76</f>
        <v>0</v>
      </c>
      <c r="N76" s="21"/>
      <c r="O76" s="21"/>
      <c r="P76" s="21"/>
      <c r="Q76" s="19">
        <f t="shared" si="5"/>
        <v>0.20064069567281426</v>
      </c>
      <c r="R76" s="19">
        <f t="shared" si="5"/>
        <v>1.9572783594443133E-2</v>
      </c>
      <c r="S76" s="19">
        <f t="shared" si="5"/>
        <v>0</v>
      </c>
      <c r="T76" s="19">
        <f t="shared" si="6"/>
        <v>-6.2666553412825537E-2</v>
      </c>
      <c r="U76" s="19">
        <f t="shared" si="7"/>
        <v>0</v>
      </c>
      <c r="V76" s="19">
        <f t="shared" si="8"/>
        <v>0</v>
      </c>
    </row>
    <row r="77" spans="1:22" x14ac:dyDescent="0.25">
      <c r="A77" s="26">
        <f>Wellpath!E77</f>
        <v>7100</v>
      </c>
      <c r="B77" s="22">
        <v>0</v>
      </c>
      <c r="C77" s="22">
        <v>0</v>
      </c>
      <c r="D77" s="22">
        <f>-COS(Wellpath!$L77) * SIN(Wellpath!$O77) / (Bfield * COS(Dip))</f>
        <v>-2.8911551946750486E-5</v>
      </c>
      <c r="E77" s="20">
        <f>Model!$W$14*((drdp!B77+drdp!K77)*'MBXY-TI1S'!$B77+(drdp!E77+drdp!N77)*'MBXY-TI1S'!$C77+(drdp!H77+drdp!Q77)*'MBXY-TI1S'!$D77)</f>
        <v>1.4174612939324555E-2</v>
      </c>
      <c r="F77" s="20">
        <f>Model!$W$14*((drdp!C77+drdp!L77)*'MBXY-TI1S'!$B77+(drdp!F77+drdp!O77)*'MBXY-TI1S'!$C77+(drdp!I77+drdp!R77)*'MBXY-TI1S'!$D77)</f>
        <v>8.8160561226126814E-3</v>
      </c>
      <c r="G77" s="20">
        <f>Model!$W$14*((drdp!D77+drdp!M77)*'MBXY-TI1S'!$B77+(drdp!G77+drdp!P77)*'MBXY-TI1S'!$C77+(drdp!J77+drdp!S77)*'MBXY-TI1S'!$D77)</f>
        <v>0</v>
      </c>
      <c r="H77" s="18">
        <f>Model!$W$14*((drdp!B77)*'MBXY-TI1S'!$B77+(drdp!E77)*'MBXY-TI1S'!$C77+(drdp!H77)*'MBXY-TI1S'!$D77)</f>
        <v>1.3874914780074788E-2</v>
      </c>
      <c r="I77" s="18">
        <f>Model!$W$14*((drdp!C77)*'MBXY-TI1S'!$B77+(drdp!F77)*'MBXY-TI1S'!$C77+(drdp!I77)*'MBXY-TI1S'!$D77)</f>
        <v>8.6296555624633779E-3</v>
      </c>
      <c r="J77" s="18">
        <f>Model!$W$14*((drdp!D77)*'MBXY-TI1S'!$B77+(drdp!G77)*'MBXY-TI1S'!$C77+(drdp!J77)*'MBXY-TI1S'!$D77)</f>
        <v>0</v>
      </c>
      <c r="K77" s="21">
        <f>SUM(E$3:E76)+H77</f>
        <v>0.47706714429541014</v>
      </c>
      <c r="L77" s="21">
        <f>SUM(F$3:F76)+I77</f>
        <v>-0.12374297419685422</v>
      </c>
      <c r="M77" s="21">
        <f>SUM(G$3:G76)+J77</f>
        <v>0</v>
      </c>
      <c r="N77" s="21"/>
      <c r="O77" s="21"/>
      <c r="P77" s="21"/>
      <c r="Q77" s="19">
        <f t="shared" si="5"/>
        <v>0.22759306016617767</v>
      </c>
      <c r="R77" s="19">
        <f t="shared" si="5"/>
        <v>1.5312323663083329E-2</v>
      </c>
      <c r="S77" s="19">
        <f t="shared" si="5"/>
        <v>0</v>
      </c>
      <c r="T77" s="19">
        <f t="shared" si="6"/>
        <v>-5.9033707326713862E-2</v>
      </c>
      <c r="U77" s="19">
        <f t="shared" si="7"/>
        <v>0</v>
      </c>
      <c r="V77" s="19">
        <f t="shared" si="8"/>
        <v>0</v>
      </c>
    </row>
    <row r="78" spans="1:22" x14ac:dyDescent="0.25">
      <c r="A78" s="26">
        <f>Wellpath!E78</f>
        <v>7102.16</v>
      </c>
      <c r="B78" s="22">
        <v>0</v>
      </c>
      <c r="C78" s="22">
        <v>0</v>
      </c>
      <c r="D78" s="22">
        <f>-COS(Wellpath!$L78) * SIN(Wellpath!$O78) / (Bfield * COS(Dip))</f>
        <v>-2.8873549097978234E-5</v>
      </c>
      <c r="E78" s="20">
        <f>Model!$W$14*((drdp!B78+drdp!K78)*'MBXY-TI1S'!$B78+(drdp!E78+drdp!N78)*'MBXY-TI1S'!$C78+(drdp!H78+drdp!Q78)*'MBXY-TI1S'!$D78)</f>
        <v>1.3842462904822739E-2</v>
      </c>
      <c r="F78" s="20">
        <f>Model!$W$14*((drdp!C78+drdp!L78)*'MBXY-TI1S'!$B78+(drdp!F78+drdp!O78)*'MBXY-TI1S'!$C78+(drdp!I78+drdp!R78)*'MBXY-TI1S'!$D78)</f>
        <v>8.6497308241654872E-3</v>
      </c>
      <c r="G78" s="20">
        <f>Model!$W$14*((drdp!D78+drdp!M78)*'MBXY-TI1S'!$B78+(drdp!G78+drdp!P78)*'MBXY-TI1S'!$C78+(drdp!J78+drdp!S78)*'MBXY-TI1S'!$D78)</f>
        <v>0</v>
      </c>
      <c r="H78" s="18">
        <f>Model!$W$14*((drdp!B78)*'MBXY-TI1S'!$B78+(drdp!E78)*'MBXY-TI1S'!$C78+(drdp!H78)*'MBXY-TI1S'!$D78)</f>
        <v>2.9899719874432396E-4</v>
      </c>
      <c r="I78" s="18">
        <f>Model!$W$14*((drdp!C78)*'MBXY-TI1S'!$B78+(drdp!F78)*'MBXY-TI1S'!$C78+(drdp!I78)*'MBXY-TI1S'!$D78)</f>
        <v>1.8683418580207003E-4</v>
      </c>
      <c r="J78" s="18">
        <f>Model!$W$14*((drdp!D78)*'MBXY-TI1S'!$B78+(drdp!G78)*'MBXY-TI1S'!$C78+(drdp!J78)*'MBXY-TI1S'!$D78)</f>
        <v>0</v>
      </c>
      <c r="K78" s="21">
        <f>SUM(E$3:E77)+H78</f>
        <v>0.4776658396534042</v>
      </c>
      <c r="L78" s="21">
        <f>SUM(F$3:F77)+I78</f>
        <v>-0.12336973945090285</v>
      </c>
      <c r="M78" s="21">
        <f>SUM(G$3:G77)+J78</f>
        <v>0</v>
      </c>
      <c r="N78" s="21"/>
      <c r="O78" s="21"/>
      <c r="P78" s="21"/>
      <c r="Q78" s="19">
        <f t="shared" si="5"/>
        <v>0.22816465437179165</v>
      </c>
      <c r="R78" s="19">
        <f t="shared" si="5"/>
        <v>1.5220092612183656E-2</v>
      </c>
      <c r="S78" s="19">
        <f t="shared" si="5"/>
        <v>0</v>
      </c>
      <c r="T78" s="19">
        <f t="shared" si="6"/>
        <v>-5.8929510182637215E-2</v>
      </c>
      <c r="U78" s="19">
        <f t="shared" si="7"/>
        <v>0</v>
      </c>
      <c r="V78" s="19">
        <f t="shared" si="8"/>
        <v>0</v>
      </c>
    </row>
    <row r="79" spans="1:22" x14ac:dyDescent="0.25">
      <c r="A79" s="26">
        <f>Wellpath!E79</f>
        <v>7200</v>
      </c>
      <c r="B79" s="22">
        <v>0</v>
      </c>
      <c r="C79" s="22">
        <v>0</v>
      </c>
      <c r="D79" s="22">
        <f>-COS(Wellpath!$L79) * SIN(Wellpath!$O79) / (Bfield * COS(Dip))</f>
        <v>-2.7534273544487633E-5</v>
      </c>
      <c r="E79" s="20">
        <f>Model!$W$14*((drdp!B79+drdp!K79)*'MBXY-TI1S'!$B79+(drdp!E79+drdp!N79)*'MBXY-TI1S'!$C79+(drdp!H79+drdp!Q79)*'MBXY-TI1S'!$D79)</f>
        <v>2.3789913032689312E-2</v>
      </c>
      <c r="F79" s="20">
        <f>Model!$W$14*((drdp!C79+drdp!L79)*'MBXY-TI1S'!$B79+(drdp!F79+drdp!O79)*'MBXY-TI1S'!$C79+(drdp!I79+drdp!R79)*'MBXY-TI1S'!$D79)</f>
        <v>1.8090270236630235E-2</v>
      </c>
      <c r="G79" s="20">
        <f>Model!$W$14*((drdp!D79+drdp!M79)*'MBXY-TI1S'!$B79+(drdp!G79+drdp!P79)*'MBXY-TI1S'!$C79+(drdp!J79+drdp!S79)*'MBXY-TI1S'!$D79)</f>
        <v>0</v>
      </c>
      <c r="H79" s="18">
        <f>Model!$W$14*((drdp!B79)*'MBXY-TI1S'!$B79+(drdp!E79)*'MBXY-TI1S'!$C79+(drdp!H79)*'MBXY-TI1S'!$D79)</f>
        <v>1.1765088410424125E-2</v>
      </c>
      <c r="I79" s="18">
        <f>Model!$W$14*((drdp!C79)*'MBXY-TI1S'!$B79+(drdp!F79)*'MBXY-TI1S'!$C79+(drdp!I79)*'MBXY-TI1S'!$D79)</f>
        <v>8.9463811158102119E-3</v>
      </c>
      <c r="J79" s="18">
        <f>Model!$W$14*((drdp!D79)*'MBXY-TI1S'!$B79+(drdp!G79)*'MBXY-TI1S'!$C79+(drdp!J79)*'MBXY-TI1S'!$D79)</f>
        <v>0</v>
      </c>
      <c r="K79" s="21">
        <f>SUM(E$3:E78)+H79</f>
        <v>0.50297439376990671</v>
      </c>
      <c r="L79" s="21">
        <f>SUM(F$3:F78)+I79</f>
        <v>-0.10596046169672922</v>
      </c>
      <c r="M79" s="21">
        <f>SUM(G$3:G78)+J79</f>
        <v>0</v>
      </c>
      <c r="N79" s="21"/>
      <c r="O79" s="21"/>
      <c r="P79" s="21"/>
      <c r="Q79" s="19">
        <f t="shared" si="5"/>
        <v>0.25298324078820517</v>
      </c>
      <c r="R79" s="19">
        <f t="shared" si="5"/>
        <v>1.122761944298402E-2</v>
      </c>
      <c r="S79" s="19">
        <f t="shared" si="5"/>
        <v>0</v>
      </c>
      <c r="T79" s="19">
        <f t="shared" si="6"/>
        <v>-5.32953989854918E-2</v>
      </c>
      <c r="U79" s="19">
        <f t="shared" si="7"/>
        <v>0</v>
      </c>
      <c r="V79" s="19">
        <f t="shared" si="8"/>
        <v>0</v>
      </c>
    </row>
    <row r="80" spans="1:22" x14ac:dyDescent="0.25">
      <c r="A80" s="26">
        <f>Wellpath!E80</f>
        <v>7300</v>
      </c>
      <c r="B80" s="22">
        <v>0</v>
      </c>
      <c r="C80" s="22">
        <v>0</v>
      </c>
      <c r="D80" s="22">
        <f>-COS(Wellpath!$L80) * SIN(Wellpath!$O80) / (Bfield * COS(Dip))</f>
        <v>-2.5698245808365823E-5</v>
      </c>
      <c r="E80" s="20">
        <f>Model!$W$14*((drdp!B80+drdp!K80)*'MBXY-TI1S'!$B80+(drdp!E80+drdp!N80)*'MBXY-TI1S'!$C80+(drdp!H80+drdp!Q80)*'MBXY-TI1S'!$D80)</f>
        <v>2.0142788415753461E-2</v>
      </c>
      <c r="F80" s="20">
        <f>Model!$W$14*((drdp!C80+drdp!L80)*'MBXY-TI1S'!$B80+(drdp!F80+drdp!O80)*'MBXY-TI1S'!$C80+(drdp!I80+drdp!R80)*'MBXY-TI1S'!$D80)</f>
        <v>1.8730941029784395E-2</v>
      </c>
      <c r="G80" s="20">
        <f>Model!$W$14*((drdp!D80+drdp!M80)*'MBXY-TI1S'!$B80+(drdp!G80+drdp!P80)*'MBXY-TI1S'!$C80+(drdp!J80+drdp!S80)*'MBXY-TI1S'!$D80)</f>
        <v>0</v>
      </c>
      <c r="H80" s="18">
        <f>Model!$W$14*((drdp!B80)*'MBXY-TI1S'!$B80+(drdp!E80)*'MBXY-TI1S'!$C80+(drdp!H80)*'MBXY-TI1S'!$D80)</f>
        <v>1.0071394207876731E-2</v>
      </c>
      <c r="I80" s="18">
        <f>Model!$W$14*((drdp!C80)*'MBXY-TI1S'!$B80+(drdp!F80)*'MBXY-TI1S'!$C80+(drdp!I80)*'MBXY-TI1S'!$D80)</f>
        <v>9.3654705148921973E-3</v>
      </c>
      <c r="J80" s="18">
        <f>Model!$W$14*((drdp!D80)*'MBXY-TI1S'!$B80+(drdp!G80)*'MBXY-TI1S'!$C80+(drdp!J80)*'MBXY-TI1S'!$D80)</f>
        <v>0</v>
      </c>
      <c r="K80" s="21">
        <f>SUM(E$3:E79)+H80</f>
        <v>0.52507061260004861</v>
      </c>
      <c r="L80" s="21">
        <f>SUM(F$3:F79)+I80</f>
        <v>-8.7451102061017E-2</v>
      </c>
      <c r="M80" s="21">
        <f>SUM(G$3:G79)+J80</f>
        <v>0</v>
      </c>
      <c r="N80" s="21"/>
      <c r="O80" s="21"/>
      <c r="P80" s="21"/>
      <c r="Q80" s="19">
        <f t="shared" si="5"/>
        <v>0.27569914821619035</v>
      </c>
      <c r="R80" s="19">
        <f t="shared" si="5"/>
        <v>7.6476952516864117E-3</v>
      </c>
      <c r="S80" s="19">
        <f t="shared" si="5"/>
        <v>0</v>
      </c>
      <c r="T80" s="19">
        <f t="shared" si="6"/>
        <v>-4.5918003731727573E-2</v>
      </c>
      <c r="U80" s="19">
        <f t="shared" si="7"/>
        <v>0</v>
      </c>
      <c r="V80" s="19">
        <f t="shared" si="8"/>
        <v>0</v>
      </c>
    </row>
    <row r="81" spans="1:22" x14ac:dyDescent="0.25">
      <c r="A81" s="26">
        <f>Wellpath!E81</f>
        <v>7400</v>
      </c>
      <c r="B81" s="22">
        <v>0</v>
      </c>
      <c r="C81" s="22">
        <v>0</v>
      </c>
      <c r="D81" s="22">
        <f>-COS(Wellpath!$L81) * SIN(Wellpath!$O81) / (Bfield * COS(Dip))</f>
        <v>-2.3401315359214787E-5</v>
      </c>
      <c r="E81" s="20">
        <f>Model!$W$14*((drdp!B81+drdp!K81)*'MBXY-TI1S'!$B81+(drdp!E81+drdp!N81)*'MBXY-TI1S'!$C81+(drdp!H81+drdp!Q81)*'MBXY-TI1S'!$D81)</f>
        <v>1.6191760359148395E-2</v>
      </c>
      <c r="F81" s="20">
        <f>Model!$W$14*((drdp!C81+drdp!L81)*'MBXY-TI1S'!$B81+(drdp!F81+drdp!O81)*'MBXY-TI1S'!$C81+(drdp!I81+drdp!R81)*'MBXY-TI1S'!$D81)</f>
        <v>1.8521773391569681E-2</v>
      </c>
      <c r="G81" s="20">
        <f>Model!$W$14*((drdp!D81+drdp!M81)*'MBXY-TI1S'!$B81+(drdp!G81+drdp!P81)*'MBXY-TI1S'!$C81+(drdp!J81+drdp!S81)*'MBXY-TI1S'!$D81)</f>
        <v>0</v>
      </c>
      <c r="H81" s="18">
        <f>Model!$W$14*((drdp!B81)*'MBXY-TI1S'!$B81+(drdp!E81)*'MBXY-TI1S'!$C81+(drdp!H81)*'MBXY-TI1S'!$D81)</f>
        <v>8.0958801795741973E-3</v>
      </c>
      <c r="I81" s="18">
        <f>Model!$W$14*((drdp!C81)*'MBXY-TI1S'!$B81+(drdp!F81)*'MBXY-TI1S'!$C81+(drdp!I81)*'MBXY-TI1S'!$D81)</f>
        <v>9.2608866957848406E-3</v>
      </c>
      <c r="J81" s="18">
        <f>Model!$W$14*((drdp!D81)*'MBXY-TI1S'!$B81+(drdp!G81)*'MBXY-TI1S'!$C81+(drdp!J81)*'MBXY-TI1S'!$D81)</f>
        <v>0</v>
      </c>
      <c r="K81" s="21">
        <f>SUM(E$3:E80)+H81</f>
        <v>0.54323788698749953</v>
      </c>
      <c r="L81" s="21">
        <f>SUM(F$3:F80)+I81</f>
        <v>-6.8824744850339958E-2</v>
      </c>
      <c r="M81" s="21">
        <f>SUM(G$3:G80)+J81</f>
        <v>0</v>
      </c>
      <c r="N81" s="21"/>
      <c r="O81" s="21"/>
      <c r="P81" s="21"/>
      <c r="Q81" s="19">
        <f t="shared" si="5"/>
        <v>0.29510740185864331</v>
      </c>
      <c r="R81" s="19">
        <f t="shared" si="5"/>
        <v>4.7368455037143965E-3</v>
      </c>
      <c r="S81" s="19">
        <f t="shared" si="5"/>
        <v>0</v>
      </c>
      <c r="T81" s="19">
        <f t="shared" si="6"/>
        <v>-3.7388208964952471E-2</v>
      </c>
      <c r="U81" s="19">
        <f t="shared" si="7"/>
        <v>0</v>
      </c>
      <c r="V81" s="19">
        <f t="shared" si="8"/>
        <v>0</v>
      </c>
    </row>
    <row r="82" spans="1:22" x14ac:dyDescent="0.25">
      <c r="A82" s="26">
        <f>Wellpath!E82</f>
        <v>7500</v>
      </c>
      <c r="B82" s="22">
        <v>0</v>
      </c>
      <c r="C82" s="22">
        <v>0</v>
      </c>
      <c r="D82" s="22">
        <f>-COS(Wellpath!$L82) * SIN(Wellpath!$O82) / (Bfield * COS(Dip))</f>
        <v>-2.0684661106267719E-5</v>
      </c>
      <c r="E82" s="20">
        <f>Model!$W$14*((drdp!B82+drdp!K82)*'MBXY-TI1S'!$B82+(drdp!E82+drdp!N82)*'MBXY-TI1S'!$C82+(drdp!H82+drdp!Q82)*'MBXY-TI1S'!$D82)</f>
        <v>1.2374851558048378E-2</v>
      </c>
      <c r="F82" s="20">
        <f>Model!$W$14*((drdp!C82+drdp!L82)*'MBXY-TI1S'!$B82+(drdp!F82+drdp!O82)*'MBXY-TI1S'!$C82+(drdp!I82+drdp!R82)*'MBXY-TI1S'!$D82)</f>
        <v>1.7627244603307321E-2</v>
      </c>
      <c r="G82" s="20">
        <f>Model!$W$14*((drdp!D82+drdp!M82)*'MBXY-TI1S'!$B82+(drdp!G82+drdp!P82)*'MBXY-TI1S'!$C82+(drdp!J82+drdp!S82)*'MBXY-TI1S'!$D82)</f>
        <v>0</v>
      </c>
      <c r="H82" s="18">
        <f>Model!$W$14*((drdp!B82)*'MBXY-TI1S'!$B82+(drdp!E82)*'MBXY-TI1S'!$C82+(drdp!H82)*'MBXY-TI1S'!$D82)</f>
        <v>6.1874257790241888E-3</v>
      </c>
      <c r="I82" s="18">
        <f>Model!$W$14*((drdp!C82)*'MBXY-TI1S'!$B82+(drdp!F82)*'MBXY-TI1S'!$C82+(drdp!I82)*'MBXY-TI1S'!$D82)</f>
        <v>8.8136223016536605E-3</v>
      </c>
      <c r="J82" s="18">
        <f>Model!$W$14*((drdp!D82)*'MBXY-TI1S'!$B82+(drdp!G82)*'MBXY-TI1S'!$C82+(drdp!J82)*'MBXY-TI1S'!$D82)</f>
        <v>0</v>
      </c>
      <c r="K82" s="21">
        <f>SUM(E$3:E81)+H82</f>
        <v>0.55752119294609792</v>
      </c>
      <c r="L82" s="21">
        <f>SUM(F$3:F81)+I82</f>
        <v>-5.0750235852901456E-2</v>
      </c>
      <c r="M82" s="21">
        <f>SUM(G$3:G81)+J82</f>
        <v>0</v>
      </c>
      <c r="N82" s="21"/>
      <c r="O82" s="21"/>
      <c r="P82" s="21"/>
      <c r="Q82" s="19">
        <f t="shared" si="5"/>
        <v>0.31082988058404015</v>
      </c>
      <c r="R82" s="19">
        <f t="shared" si="5"/>
        <v>2.5755864391251242E-3</v>
      </c>
      <c r="S82" s="19">
        <f t="shared" si="5"/>
        <v>0</v>
      </c>
      <c r="T82" s="19">
        <f t="shared" si="6"/>
        <v>-2.8294332035005448E-2</v>
      </c>
      <c r="U82" s="19">
        <f t="shared" si="7"/>
        <v>0</v>
      </c>
      <c r="V82" s="19">
        <f t="shared" si="8"/>
        <v>0</v>
      </c>
    </row>
    <row r="83" spans="1:22" x14ac:dyDescent="0.25">
      <c r="A83" s="26">
        <f>Wellpath!E83</f>
        <v>7600</v>
      </c>
      <c r="B83" s="22">
        <v>0</v>
      </c>
      <c r="C83" s="22">
        <v>0</v>
      </c>
      <c r="D83" s="22">
        <f>-COS(Wellpath!$L83) * SIN(Wellpath!$O83) / (Bfield * COS(Dip))</f>
        <v>-1.7639248462478549E-5</v>
      </c>
      <c r="E83" s="20">
        <f>Model!$W$14*((drdp!B83+drdp!K83)*'MBXY-TI1S'!$B83+(drdp!E83+drdp!N83)*'MBXY-TI1S'!$C83+(drdp!H83+drdp!Q83)*'MBXY-TI1S'!$D83)</f>
        <v>8.8706680963864647E-3</v>
      </c>
      <c r="F83" s="20">
        <f>Model!$W$14*((drdp!C83+drdp!L83)*'MBXY-TI1S'!$B83+(drdp!F83+drdp!O83)*'MBXY-TI1S'!$C83+(drdp!I83+drdp!R83)*'MBXY-TI1S'!$D83)</f>
        <v>1.6055938408977177E-2</v>
      </c>
      <c r="G83" s="20">
        <f>Model!$W$14*((drdp!D83+drdp!M83)*'MBXY-TI1S'!$B83+(drdp!G83+drdp!P83)*'MBXY-TI1S'!$C83+(drdp!J83+drdp!S83)*'MBXY-TI1S'!$D83)</f>
        <v>0</v>
      </c>
      <c r="H83" s="18">
        <f>Model!$W$14*((drdp!B83)*'MBXY-TI1S'!$B83+(drdp!E83)*'MBXY-TI1S'!$C83+(drdp!H83)*'MBXY-TI1S'!$D83)</f>
        <v>4.4353340481932324E-3</v>
      </c>
      <c r="I83" s="18">
        <f>Model!$W$14*((drdp!C83)*'MBXY-TI1S'!$B83+(drdp!F83)*'MBXY-TI1S'!$C83+(drdp!I83)*'MBXY-TI1S'!$D83)</f>
        <v>8.0279692044885886E-3</v>
      </c>
      <c r="J83" s="18">
        <f>Model!$W$14*((drdp!D83)*'MBXY-TI1S'!$B83+(drdp!G83)*'MBXY-TI1S'!$C83+(drdp!J83)*'MBXY-TI1S'!$D83)</f>
        <v>0</v>
      </c>
      <c r="K83" s="21">
        <f>SUM(E$3:E82)+H83</f>
        <v>0.56814395277331531</v>
      </c>
      <c r="L83" s="21">
        <f>SUM(F$3:F82)+I83</f>
        <v>-3.3908644346759206E-2</v>
      </c>
      <c r="M83" s="21">
        <f>SUM(G$3:G82)+J83</f>
        <v>0</v>
      </c>
      <c r="N83" s="21"/>
      <c r="O83" s="21"/>
      <c r="P83" s="21"/>
      <c r="Q83" s="19">
        <f t="shared" si="5"/>
        <v>0.32278755107288715</v>
      </c>
      <c r="R83" s="19">
        <f t="shared" si="5"/>
        <v>1.1497961614350051E-3</v>
      </c>
      <c r="S83" s="19">
        <f t="shared" si="5"/>
        <v>0</v>
      </c>
      <c r="T83" s="19">
        <f t="shared" si="6"/>
        <v>-1.9264991232352306E-2</v>
      </c>
      <c r="U83" s="19">
        <f t="shared" si="7"/>
        <v>0</v>
      </c>
      <c r="V83" s="19">
        <f t="shared" si="8"/>
        <v>0</v>
      </c>
    </row>
    <row r="84" spans="1:22" x14ac:dyDescent="0.25">
      <c r="A84" s="26">
        <f>Wellpath!E84</f>
        <v>7700</v>
      </c>
      <c r="B84" s="22">
        <v>0</v>
      </c>
      <c r="C84" s="22">
        <v>0</v>
      </c>
      <c r="D84" s="22">
        <f>-COS(Wellpath!$L84) * SIN(Wellpath!$O84) / (Bfield * COS(Dip))</f>
        <v>-1.4369270204944657E-5</v>
      </c>
      <c r="E84" s="20">
        <f>Model!$W$14*((drdp!B84+drdp!K84)*'MBXY-TI1S'!$B84+(drdp!E84+drdp!N84)*'MBXY-TI1S'!$C84+(drdp!H84+drdp!Q84)*'MBXY-TI1S'!$D84)</f>
        <v>5.8382467786191787E-3</v>
      </c>
      <c r="F84" s="20">
        <f>Model!$W$14*((drdp!C84+drdp!L84)*'MBXY-TI1S'!$B84+(drdp!F84+drdp!O84)*'MBXY-TI1S'!$C84+(drdp!I84+drdp!R84)*'MBXY-TI1S'!$D84)</f>
        <v>1.3881857581422052E-2</v>
      </c>
      <c r="G84" s="20">
        <f>Model!$W$14*((drdp!D84+drdp!M84)*'MBXY-TI1S'!$B84+(drdp!G84+drdp!P84)*'MBXY-TI1S'!$C84+(drdp!J84+drdp!S84)*'MBXY-TI1S'!$D84)</f>
        <v>0</v>
      </c>
      <c r="H84" s="18">
        <f>Model!$W$14*((drdp!B84)*'MBXY-TI1S'!$B84+(drdp!E84)*'MBXY-TI1S'!$C84+(drdp!H84)*'MBXY-TI1S'!$D84)</f>
        <v>2.9191233893095894E-3</v>
      </c>
      <c r="I84" s="18">
        <f>Model!$W$14*((drdp!C84)*'MBXY-TI1S'!$B84+(drdp!F84)*'MBXY-TI1S'!$C84+(drdp!I84)*'MBXY-TI1S'!$D84)</f>
        <v>6.940928790711026E-3</v>
      </c>
      <c r="J84" s="18">
        <f>Model!$W$14*((drdp!D84)*'MBXY-TI1S'!$B84+(drdp!G84)*'MBXY-TI1S'!$C84+(drdp!J84)*'MBXY-TI1S'!$D84)</f>
        <v>0</v>
      </c>
      <c r="K84" s="21">
        <f>SUM(E$3:E83)+H84</f>
        <v>0.57549841021081816</v>
      </c>
      <c r="L84" s="21">
        <f>SUM(F$3:F83)+I84</f>
        <v>-1.8939746351559591E-2</v>
      </c>
      <c r="M84" s="21">
        <f>SUM(G$3:G83)+J84</f>
        <v>0</v>
      </c>
      <c r="N84" s="21"/>
      <c r="O84" s="21"/>
      <c r="P84" s="21"/>
      <c r="Q84" s="19">
        <f t="shared" si="5"/>
        <v>0.33119842015517914</v>
      </c>
      <c r="R84" s="19">
        <f t="shared" si="5"/>
        <v>3.5871399186141481E-4</v>
      </c>
      <c r="S84" s="19">
        <f t="shared" si="5"/>
        <v>0</v>
      </c>
      <c r="T84" s="19">
        <f t="shared" si="6"/>
        <v>-1.0899793915118689E-2</v>
      </c>
      <c r="U84" s="19">
        <f t="shared" si="7"/>
        <v>0</v>
      </c>
      <c r="V84" s="19">
        <f t="shared" si="8"/>
        <v>0</v>
      </c>
    </row>
    <row r="85" spans="1:22" x14ac:dyDescent="0.25">
      <c r="A85" s="26">
        <f>Wellpath!E85</f>
        <v>7800</v>
      </c>
      <c r="B85" s="22">
        <v>0</v>
      </c>
      <c r="C85" s="22">
        <v>0</v>
      </c>
      <c r="D85" s="22">
        <f>-COS(Wellpath!$L85) * SIN(Wellpath!$O85) / (Bfield * COS(Dip))</f>
        <v>-1.0995713621323887E-5</v>
      </c>
      <c r="E85" s="20">
        <f>Model!$W$14*((drdp!B85+drdp!K85)*'MBXY-TI1S'!$B85+(drdp!E85+drdp!N85)*'MBXY-TI1S'!$C85+(drdp!H85+drdp!Q85)*'MBXY-TI1S'!$D85)</f>
        <v>3.3901259532966412E-3</v>
      </c>
      <c r="F85" s="20">
        <f>Model!$W$14*((drdp!C85+drdp!L85)*'MBXY-TI1S'!$B85+(drdp!F85+drdp!O85)*'MBXY-TI1S'!$C85+(drdp!I85+drdp!R85)*'MBXY-TI1S'!$D85)</f>
        <v>1.1207427416834805E-2</v>
      </c>
      <c r="G85" s="20">
        <f>Model!$W$14*((drdp!D85+drdp!M85)*'MBXY-TI1S'!$B85+(drdp!G85+drdp!P85)*'MBXY-TI1S'!$C85+(drdp!J85+drdp!S85)*'MBXY-TI1S'!$D85)</f>
        <v>0</v>
      </c>
      <c r="H85" s="18">
        <f>Model!$W$14*((drdp!B85)*'MBXY-TI1S'!$B85+(drdp!E85)*'MBXY-TI1S'!$C85+(drdp!H85)*'MBXY-TI1S'!$D85)</f>
        <v>1.6950629766483206E-3</v>
      </c>
      <c r="I85" s="18">
        <f>Model!$W$14*((drdp!C85)*'MBXY-TI1S'!$B85+(drdp!F85)*'MBXY-TI1S'!$C85+(drdp!I85)*'MBXY-TI1S'!$D85)</f>
        <v>5.6037137084174026E-3</v>
      </c>
      <c r="J85" s="18">
        <f>Model!$W$14*((drdp!D85)*'MBXY-TI1S'!$B85+(drdp!G85)*'MBXY-TI1S'!$C85+(drdp!J85)*'MBXY-TI1S'!$D85)</f>
        <v>0</v>
      </c>
      <c r="K85" s="21">
        <f>SUM(E$3:E84)+H85</f>
        <v>0.58011259657677616</v>
      </c>
      <c r="L85" s="21">
        <f>SUM(F$3:F84)+I85</f>
        <v>-6.3951038524311631E-3</v>
      </c>
      <c r="M85" s="21">
        <f>SUM(G$3:G84)+J85</f>
        <v>0</v>
      </c>
      <c r="N85" s="21"/>
      <c r="O85" s="21"/>
      <c r="P85" s="21"/>
      <c r="Q85" s="19">
        <f t="shared" si="5"/>
        <v>0.33653062470704947</v>
      </c>
      <c r="R85" s="19">
        <f t="shared" si="5"/>
        <v>4.0897353283379904E-5</v>
      </c>
      <c r="S85" s="19">
        <f t="shared" si="5"/>
        <v>0</v>
      </c>
      <c r="T85" s="19">
        <f t="shared" si="6"/>
        <v>-3.7098803012119864E-3</v>
      </c>
      <c r="U85" s="19">
        <f t="shared" si="7"/>
        <v>0</v>
      </c>
      <c r="V85" s="19">
        <f t="shared" si="8"/>
        <v>0</v>
      </c>
    </row>
    <row r="86" spans="1:22" x14ac:dyDescent="0.25">
      <c r="A86" s="26">
        <f>Wellpath!E86</f>
        <v>7900</v>
      </c>
      <c r="B86" s="22">
        <v>0</v>
      </c>
      <c r="C86" s="22">
        <v>0</v>
      </c>
      <c r="D86" s="22">
        <f>-COS(Wellpath!$L86) * SIN(Wellpath!$O86) / (Bfield * COS(Dip))</f>
        <v>-7.6552654951878788E-6</v>
      </c>
      <c r="E86" s="20">
        <f>Model!$W$14*((drdp!B86+drdp!K86)*'MBXY-TI1S'!$B86+(drdp!E86+drdp!N86)*'MBXY-TI1S'!$C86+(drdp!H86+drdp!Q86)*'MBXY-TI1S'!$D86)</f>
        <v>1.60445267517662E-3</v>
      </c>
      <c r="F86" s="20">
        <f>Model!$W$14*((drdp!C86+drdp!L86)*'MBXY-TI1S'!$B86+(drdp!F86+drdp!O86)*'MBXY-TI1S'!$C86+(drdp!I86+drdp!R86)*'MBXY-TI1S'!$D86)</f>
        <v>8.1855255159274422E-3</v>
      </c>
      <c r="G86" s="20">
        <f>Model!$W$14*((drdp!D86+drdp!M86)*'MBXY-TI1S'!$B86+(drdp!G86+drdp!P86)*'MBXY-TI1S'!$C86+(drdp!J86+drdp!S86)*'MBXY-TI1S'!$D86)</f>
        <v>0</v>
      </c>
      <c r="H86" s="18">
        <f>Model!$W$14*((drdp!B86)*'MBXY-TI1S'!$B86+(drdp!E86)*'MBXY-TI1S'!$C86+(drdp!H86)*'MBXY-TI1S'!$D86)</f>
        <v>8.0222633758831002E-4</v>
      </c>
      <c r="I86" s="18">
        <f>Model!$W$14*((drdp!C86)*'MBXY-TI1S'!$B86+(drdp!F86)*'MBXY-TI1S'!$C86+(drdp!I86)*'MBXY-TI1S'!$D86)</f>
        <v>4.0927627579637211E-3</v>
      </c>
      <c r="J86" s="18">
        <f>Model!$W$14*((drdp!D86)*'MBXY-TI1S'!$B86+(drdp!G86)*'MBXY-TI1S'!$C86+(drdp!J86)*'MBXY-TI1S'!$D86)</f>
        <v>0</v>
      </c>
      <c r="K86" s="21">
        <f>SUM(E$3:E85)+H86</f>
        <v>0.58260988589101281</v>
      </c>
      <c r="L86" s="21">
        <f>SUM(F$3:F85)+I86</f>
        <v>3.3013726139499606E-3</v>
      </c>
      <c r="M86" s="21">
        <f>SUM(G$3:G85)+J86</f>
        <v>0</v>
      </c>
      <c r="N86" s="21"/>
      <c r="O86" s="21"/>
      <c r="P86" s="21"/>
      <c r="Q86" s="19">
        <f t="shared" si="5"/>
        <v>0.33943427913793894</v>
      </c>
      <c r="R86" s="19">
        <f t="shared" si="5"/>
        <v>1.0899061136138797E-5</v>
      </c>
      <c r="S86" s="19">
        <f t="shared" si="5"/>
        <v>0</v>
      </c>
      <c r="T86" s="19">
        <f t="shared" si="6"/>
        <v>1.9234123218971012E-3</v>
      </c>
      <c r="U86" s="19">
        <f t="shared" si="7"/>
        <v>0</v>
      </c>
      <c r="V86" s="19">
        <f t="shared" si="8"/>
        <v>0</v>
      </c>
    </row>
    <row r="87" spans="1:22" x14ac:dyDescent="0.25">
      <c r="A87" s="26">
        <f>Wellpath!E87</f>
        <v>8000</v>
      </c>
      <c r="B87" s="22">
        <v>0</v>
      </c>
      <c r="C87" s="22">
        <v>0</v>
      </c>
      <c r="D87" s="22">
        <f>-COS(Wellpath!$L87) * SIN(Wellpath!$O87) / (Bfield * COS(Dip))</f>
        <v>-4.4513255494618238E-6</v>
      </c>
      <c r="E87" s="20">
        <f>Model!$W$14*((drdp!B87+drdp!K87)*'MBXY-TI1S'!$B87+(drdp!E87+drdp!N87)*'MBXY-TI1S'!$C87+(drdp!H87+drdp!Q87)*'MBXY-TI1S'!$D87)</f>
        <v>4.9174658351735178E-4</v>
      </c>
      <c r="F87" s="20">
        <f>Model!$W$14*((drdp!C87+drdp!L87)*'MBXY-TI1S'!$B87+(drdp!F87+drdp!O87)*'MBXY-TI1S'!$C87+(drdp!I87+drdp!R87)*'MBXY-TI1S'!$D87)</f>
        <v>4.9705519614575032E-3</v>
      </c>
      <c r="G87" s="20">
        <f>Model!$W$14*((drdp!D87+drdp!M87)*'MBXY-TI1S'!$B87+(drdp!G87+drdp!P87)*'MBXY-TI1S'!$C87+(drdp!J87+drdp!S87)*'MBXY-TI1S'!$D87)</f>
        <v>0</v>
      </c>
      <c r="H87" s="18">
        <f>Model!$W$14*((drdp!B87)*'MBXY-TI1S'!$B87+(drdp!E87)*'MBXY-TI1S'!$C87+(drdp!H87)*'MBXY-TI1S'!$D87)</f>
        <v>2.4587329175867589E-4</v>
      </c>
      <c r="I87" s="18">
        <f>Model!$W$14*((drdp!C87)*'MBXY-TI1S'!$B87+(drdp!F87)*'MBXY-TI1S'!$C87+(drdp!I87)*'MBXY-TI1S'!$D87)</f>
        <v>2.4852759807287516E-3</v>
      </c>
      <c r="J87" s="18">
        <f>Model!$W$14*((drdp!D87)*'MBXY-TI1S'!$B87+(drdp!G87)*'MBXY-TI1S'!$C87+(drdp!J87)*'MBXY-TI1S'!$D87)</f>
        <v>0</v>
      </c>
      <c r="K87" s="21">
        <f>SUM(E$3:E86)+H87</f>
        <v>0.58365798552035975</v>
      </c>
      <c r="L87" s="21">
        <f>SUM(F$3:F86)+I87</f>
        <v>9.8794113526424338E-3</v>
      </c>
      <c r="M87" s="21">
        <f>SUM(G$3:G86)+J87</f>
        <v>0</v>
      </c>
      <c r="N87" s="21"/>
      <c r="O87" s="21"/>
      <c r="P87" s="21"/>
      <c r="Q87" s="19">
        <f t="shared" si="5"/>
        <v>0.34065664406168444</v>
      </c>
      <c r="R87" s="19">
        <f t="shared" si="5"/>
        <v>9.7602768674720207E-5</v>
      </c>
      <c r="S87" s="19">
        <f t="shared" si="5"/>
        <v>0</v>
      </c>
      <c r="T87" s="19">
        <f t="shared" si="6"/>
        <v>5.7661973282102557E-3</v>
      </c>
      <c r="U87" s="19">
        <f t="shared" si="7"/>
        <v>0</v>
      </c>
      <c r="V87" s="19">
        <f t="shared" si="8"/>
        <v>0</v>
      </c>
    </row>
    <row r="88" spans="1:22" x14ac:dyDescent="0.25">
      <c r="A88" s="26">
        <f>Wellpath!E88</f>
        <v>8100</v>
      </c>
      <c r="B88" s="22">
        <v>0</v>
      </c>
      <c r="C88" s="22">
        <v>0</v>
      </c>
      <c r="D88" s="22">
        <f>-COS(Wellpath!$L88) * SIN(Wellpath!$O88) / (Bfield * COS(Dip))</f>
        <v>-1.4616953627758708E-6</v>
      </c>
      <c r="E88" s="20">
        <f>Model!$W$14*((drdp!B88+drdp!K88)*'MBXY-TI1S'!$B88+(drdp!E88+drdp!N88)*'MBXY-TI1S'!$C88+(drdp!H88+drdp!Q88)*'MBXY-TI1S'!$D88)</f>
        <v>1.5995321524738195E-5</v>
      </c>
      <c r="F88" s="20">
        <f>Model!$W$14*((drdp!C88+drdp!L88)*'MBXY-TI1S'!$B88+(drdp!F88+drdp!O88)*'MBXY-TI1S'!$C88+(drdp!I88+drdp!R88)*'MBXY-TI1S'!$D88)</f>
        <v>1.6971060735886847E-3</v>
      </c>
      <c r="G88" s="20">
        <f>Model!$W$14*((drdp!D88+drdp!M88)*'MBXY-TI1S'!$B88+(drdp!G88+drdp!P88)*'MBXY-TI1S'!$C88+(drdp!J88+drdp!S88)*'MBXY-TI1S'!$D88)</f>
        <v>0</v>
      </c>
      <c r="H88" s="18">
        <f>Model!$W$14*((drdp!B88)*'MBXY-TI1S'!$B88+(drdp!E88)*'MBXY-TI1S'!$C88+(drdp!H88)*'MBXY-TI1S'!$D88)</f>
        <v>7.9976607623690974E-6</v>
      </c>
      <c r="I88" s="18">
        <f>Model!$W$14*((drdp!C88)*'MBXY-TI1S'!$B88+(drdp!F88)*'MBXY-TI1S'!$C88+(drdp!I88)*'MBXY-TI1S'!$D88)</f>
        <v>8.4855303679434236E-4</v>
      </c>
      <c r="J88" s="18">
        <f>Model!$W$14*((drdp!D88)*'MBXY-TI1S'!$B88+(drdp!G88)*'MBXY-TI1S'!$C88+(drdp!J88)*'MBXY-TI1S'!$D88)</f>
        <v>0</v>
      </c>
      <c r="K88" s="21">
        <f>SUM(E$3:E87)+H88</f>
        <v>0.5839118564728808</v>
      </c>
      <c r="L88" s="21">
        <f>SUM(F$3:F87)+I88</f>
        <v>1.3213240370165526E-2</v>
      </c>
      <c r="M88" s="21">
        <f>SUM(G$3:G87)+J88</f>
        <v>0</v>
      </c>
      <c r="N88" s="21"/>
      <c r="O88" s="21"/>
      <c r="P88" s="21"/>
      <c r="Q88" s="19">
        <f t="shared" si="5"/>
        <v>0.34095305612960614</v>
      </c>
      <c r="R88" s="19">
        <f t="shared" si="5"/>
        <v>1.7458972107977202E-4</v>
      </c>
      <c r="S88" s="19">
        <f t="shared" si="5"/>
        <v>0</v>
      </c>
      <c r="T88" s="19">
        <f t="shared" si="6"/>
        <v>7.7153677145657667E-3</v>
      </c>
      <c r="U88" s="19">
        <f t="shared" si="7"/>
        <v>0</v>
      </c>
      <c r="V88" s="19">
        <f t="shared" si="8"/>
        <v>0</v>
      </c>
    </row>
    <row r="89" spans="1:22" x14ac:dyDescent="0.25">
      <c r="A89" s="26">
        <f>Wellpath!E89</f>
        <v>8200</v>
      </c>
      <c r="B89" s="22">
        <v>0</v>
      </c>
      <c r="C89" s="22">
        <v>0</v>
      </c>
      <c r="D89" s="22">
        <f>-COS(Wellpath!$L89) * SIN(Wellpath!$O89) / (Bfield * COS(Dip))</f>
        <v>1.2565634333409924E-6</v>
      </c>
      <c r="E89" s="20">
        <f>Model!$W$14*((drdp!B89+drdp!K89)*'MBXY-TI1S'!$B89+(drdp!E89+drdp!N89)*'MBXY-TI1S'!$C89+(drdp!H89+drdp!Q89)*'MBXY-TI1S'!$D89)</f>
        <v>1.1145962947442798E-4</v>
      </c>
      <c r="F89" s="20">
        <f>Model!$W$14*((drdp!C89+drdp!L89)*'MBXY-TI1S'!$B89+(drdp!F89+drdp!O89)*'MBXY-TI1S'!$C89+(drdp!I89+drdp!R89)*'MBXY-TI1S'!$D89)</f>
        <v>-1.5105721312041668E-3</v>
      </c>
      <c r="G89" s="20">
        <f>Model!$W$14*((drdp!D89+drdp!M89)*'MBXY-TI1S'!$B89+(drdp!G89+drdp!P89)*'MBXY-TI1S'!$C89+(drdp!J89+drdp!S89)*'MBXY-TI1S'!$D89)</f>
        <v>0</v>
      </c>
      <c r="H89" s="18">
        <f>Model!$W$14*((drdp!B89)*'MBXY-TI1S'!$B89+(drdp!E89)*'MBXY-TI1S'!$C89+(drdp!H89)*'MBXY-TI1S'!$D89)</f>
        <v>5.5729814737213988E-5</v>
      </c>
      <c r="I89" s="18">
        <f>Model!$W$14*((drdp!C89)*'MBXY-TI1S'!$B89+(drdp!F89)*'MBXY-TI1S'!$C89+(drdp!I89)*'MBXY-TI1S'!$D89)</f>
        <v>-7.5528606560208342E-4</v>
      </c>
      <c r="J89" s="18">
        <f>Model!$W$14*((drdp!D89)*'MBXY-TI1S'!$B89+(drdp!G89)*'MBXY-TI1S'!$C89+(drdp!J89)*'MBXY-TI1S'!$D89)</f>
        <v>0</v>
      </c>
      <c r="K89" s="21">
        <f>SUM(E$3:E88)+H89</f>
        <v>0.58397558394838045</v>
      </c>
      <c r="L89" s="21">
        <f>SUM(F$3:F88)+I89</f>
        <v>1.3306507341357784E-2</v>
      </c>
      <c r="M89" s="21">
        <f>SUM(G$3:G88)+J89</f>
        <v>0</v>
      </c>
      <c r="N89" s="21"/>
      <c r="O89" s="21"/>
      <c r="P89" s="21"/>
      <c r="Q89" s="19">
        <f t="shared" si="5"/>
        <v>0.34102748264785193</v>
      </c>
      <c r="R89" s="19">
        <f t="shared" si="5"/>
        <v>1.7706313762560862E-4</v>
      </c>
      <c r="S89" s="19">
        <f t="shared" si="5"/>
        <v>0</v>
      </c>
      <c r="T89" s="19">
        <f t="shared" si="6"/>
        <v>7.7706753949828237E-3</v>
      </c>
      <c r="U89" s="19">
        <f t="shared" si="7"/>
        <v>0</v>
      </c>
      <c r="V89" s="19">
        <f t="shared" si="8"/>
        <v>0</v>
      </c>
    </row>
    <row r="90" spans="1:22" x14ac:dyDescent="0.25">
      <c r="A90" s="26">
        <f>Wellpath!E90</f>
        <v>8300</v>
      </c>
      <c r="B90" s="22">
        <v>0</v>
      </c>
      <c r="C90" s="22">
        <v>0</v>
      </c>
      <c r="D90" s="22">
        <f>-COS(Wellpath!$L90) * SIN(Wellpath!$O90) / (Bfield * COS(Dip))</f>
        <v>3.6722138077533545E-6</v>
      </c>
      <c r="E90" s="20">
        <f>Model!$W$14*((drdp!B90+drdp!K90)*'MBXY-TI1S'!$B90+(drdp!E90+drdp!N90)*'MBXY-TI1S'!$C90+(drdp!H90+drdp!Q90)*'MBXY-TI1S'!$D90)</f>
        <v>6.9104197814531918E-4</v>
      </c>
      <c r="F90" s="20">
        <f>Model!$W$14*((drdp!C90+drdp!L90)*'MBXY-TI1S'!$B90+(drdp!F90+drdp!O90)*'MBXY-TI1S'!$C90+(drdp!I90+drdp!R90)*'MBXY-TI1S'!$D90)</f>
        <v>-4.5531765995728193E-3</v>
      </c>
      <c r="G90" s="20">
        <f>Model!$W$14*((drdp!D90+drdp!M90)*'MBXY-TI1S'!$B90+(drdp!G90+drdp!P90)*'MBXY-TI1S'!$C90+(drdp!J90+drdp!S90)*'MBXY-TI1S'!$D90)</f>
        <v>0</v>
      </c>
      <c r="H90" s="18">
        <f>Model!$W$14*((drdp!B90)*'MBXY-TI1S'!$B90+(drdp!E90)*'MBXY-TI1S'!$C90+(drdp!H90)*'MBXY-TI1S'!$D90)</f>
        <v>3.4552098907265959E-4</v>
      </c>
      <c r="I90" s="18">
        <f>Model!$W$14*((drdp!C90)*'MBXY-TI1S'!$B90+(drdp!F90)*'MBXY-TI1S'!$C90+(drdp!I90)*'MBXY-TI1S'!$D90)</f>
        <v>-2.2765882997864096E-3</v>
      </c>
      <c r="J90" s="18">
        <f>Model!$W$14*((drdp!D90)*'MBXY-TI1S'!$B90+(drdp!G90)*'MBXY-TI1S'!$C90+(drdp!J90)*'MBXY-TI1S'!$D90)</f>
        <v>0</v>
      </c>
      <c r="K90" s="21">
        <f>SUM(E$3:E89)+H90</f>
        <v>0.58437683475219038</v>
      </c>
      <c r="L90" s="21">
        <f>SUM(F$3:F89)+I90</f>
        <v>1.027463297596929E-2</v>
      </c>
      <c r="M90" s="21">
        <f>SUM(G$3:G89)+J90</f>
        <v>0</v>
      </c>
      <c r="N90" s="21"/>
      <c r="O90" s="21"/>
      <c r="P90" s="21"/>
      <c r="Q90" s="19">
        <f t="shared" si="5"/>
        <v>0.3414962849949888</v>
      </c>
      <c r="R90" s="19">
        <f t="shared" si="5"/>
        <v>1.0556808279087556E-4</v>
      </c>
      <c r="S90" s="19">
        <f t="shared" si="5"/>
        <v>0</v>
      </c>
      <c r="T90" s="19">
        <f t="shared" si="6"/>
        <v>6.0042574967374123E-3</v>
      </c>
      <c r="U90" s="19">
        <f t="shared" si="7"/>
        <v>0</v>
      </c>
      <c r="V90" s="19">
        <f t="shared" si="8"/>
        <v>0</v>
      </c>
    </row>
    <row r="91" spans="1:22" x14ac:dyDescent="0.25">
      <c r="A91" s="26">
        <f>Wellpath!E91</f>
        <v>8400</v>
      </c>
      <c r="B91" s="22">
        <v>0</v>
      </c>
      <c r="C91" s="22">
        <v>0</v>
      </c>
      <c r="D91" s="22">
        <f>-COS(Wellpath!$L91) * SIN(Wellpath!$O91) / (Bfield * COS(Dip))</f>
        <v>5.7661713276977212E-6</v>
      </c>
      <c r="E91" s="20">
        <f>Model!$W$14*((drdp!B91+drdp!K91)*'MBXY-TI1S'!$B91+(drdp!E91+drdp!N91)*'MBXY-TI1S'!$C91+(drdp!H91+drdp!Q91)*'MBXY-TI1S'!$D91)</f>
        <v>1.6545832297360657E-3</v>
      </c>
      <c r="F91" s="20">
        <f>Model!$W$14*((drdp!C91+drdp!L91)*'MBXY-TI1S'!$B91+(drdp!F91+drdp!O91)*'MBXY-TI1S'!$C91+(drdp!I91+drdp!R91)*'MBXY-TI1S'!$D91)</f>
        <v>-7.3479443073444254E-3</v>
      </c>
      <c r="G91" s="20">
        <f>Model!$W$14*((drdp!D91+drdp!M91)*'MBXY-TI1S'!$B91+(drdp!G91+drdp!P91)*'MBXY-TI1S'!$C91+(drdp!J91+drdp!S91)*'MBXY-TI1S'!$D91)</f>
        <v>0</v>
      </c>
      <c r="H91" s="18">
        <f>Model!$W$14*((drdp!B91)*'MBXY-TI1S'!$B91+(drdp!E91)*'MBXY-TI1S'!$C91+(drdp!H91)*'MBXY-TI1S'!$D91)</f>
        <v>8.2729161486803286E-4</v>
      </c>
      <c r="I91" s="18">
        <f>Model!$W$14*((drdp!C91)*'MBXY-TI1S'!$B91+(drdp!F91)*'MBXY-TI1S'!$C91+(drdp!I91)*'MBXY-TI1S'!$D91)</f>
        <v>-3.6739721536722127E-3</v>
      </c>
      <c r="J91" s="18">
        <f>Model!$W$14*((drdp!D91)*'MBXY-TI1S'!$B91+(drdp!G91)*'MBXY-TI1S'!$C91+(drdp!J91)*'MBXY-TI1S'!$D91)</f>
        <v>0</v>
      </c>
      <c r="K91" s="21">
        <f>SUM(E$3:E90)+H91</f>
        <v>0.58554964735613102</v>
      </c>
      <c r="L91" s="21">
        <f>SUM(F$3:F90)+I91</f>
        <v>4.3240725225106684E-3</v>
      </c>
      <c r="M91" s="21">
        <f>SUM(G$3:G90)+J91</f>
        <v>0</v>
      </c>
      <c r="N91" s="21"/>
      <c r="O91" s="21"/>
      <c r="P91" s="21"/>
      <c r="Q91" s="19">
        <f t="shared" si="5"/>
        <v>0.34286838951888937</v>
      </c>
      <c r="R91" s="19">
        <f t="shared" si="5"/>
        <v>1.8697603179931774E-5</v>
      </c>
      <c r="S91" s="19">
        <f t="shared" si="5"/>
        <v>0</v>
      </c>
      <c r="T91" s="19">
        <f t="shared" si="6"/>
        <v>2.531959140698458E-3</v>
      </c>
      <c r="U91" s="19">
        <f t="shared" si="7"/>
        <v>0</v>
      </c>
      <c r="V91" s="19">
        <f t="shared" si="8"/>
        <v>0</v>
      </c>
    </row>
    <row r="92" spans="1:22" x14ac:dyDescent="0.25">
      <c r="A92" s="26">
        <f>Wellpath!E92</f>
        <v>8500</v>
      </c>
      <c r="B92" s="22">
        <v>0</v>
      </c>
      <c r="C92" s="22">
        <v>0</v>
      </c>
      <c r="D92" s="22">
        <f>-COS(Wellpath!$L92) * SIN(Wellpath!$O92) / (Bfield * COS(Dip))</f>
        <v>7.5465163712894954E-6</v>
      </c>
      <c r="E92" s="20">
        <f>Model!$W$14*((drdp!B92+drdp!K92)*'MBXY-TI1S'!$B92+(drdp!E92+drdp!N92)*'MBXY-TI1S'!$C92+(drdp!H92+drdp!Q92)*'MBXY-TI1S'!$D92)</f>
        <v>2.9041406184992856E-3</v>
      </c>
      <c r="F92" s="20">
        <f>Model!$W$14*((drdp!C92+drdp!L92)*'MBXY-TI1S'!$B92+(drdp!F92+drdp!O92)*'MBXY-TI1S'!$C92+(drdp!I92+drdp!R92)*'MBXY-TI1S'!$D92)</f>
        <v>-9.8483821010814359E-3</v>
      </c>
      <c r="G92" s="20">
        <f>Model!$W$14*((drdp!D92+drdp!M92)*'MBXY-TI1S'!$B92+(drdp!G92+drdp!P92)*'MBXY-TI1S'!$C92+(drdp!J92+drdp!S92)*'MBXY-TI1S'!$D92)</f>
        <v>0</v>
      </c>
      <c r="H92" s="18">
        <f>Model!$W$14*((drdp!B92)*'MBXY-TI1S'!$B92+(drdp!E92)*'MBXY-TI1S'!$C92+(drdp!H92)*'MBXY-TI1S'!$D92)</f>
        <v>1.4520703092496428E-3</v>
      </c>
      <c r="I92" s="18">
        <f>Model!$W$14*((drdp!C92)*'MBXY-TI1S'!$B92+(drdp!F92)*'MBXY-TI1S'!$C92+(drdp!I92)*'MBXY-TI1S'!$D92)</f>
        <v>-4.9241910505407179E-3</v>
      </c>
      <c r="J92" s="18">
        <f>Model!$W$14*((drdp!D92)*'MBXY-TI1S'!$B92+(drdp!G92)*'MBXY-TI1S'!$C92+(drdp!J92)*'MBXY-TI1S'!$D92)</f>
        <v>0</v>
      </c>
      <c r="K92" s="21">
        <f>SUM(E$3:E91)+H92</f>
        <v>0.58782900928024873</v>
      </c>
      <c r="L92" s="21">
        <f>SUM(F$3:F91)+I92</f>
        <v>-4.2740906817022618E-3</v>
      </c>
      <c r="M92" s="21">
        <f>SUM(G$3:G91)+J92</f>
        <v>0</v>
      </c>
      <c r="N92" s="21"/>
      <c r="O92" s="21"/>
      <c r="P92" s="21"/>
      <c r="Q92" s="19">
        <f t="shared" si="5"/>
        <v>0.34554294415139875</v>
      </c>
      <c r="R92" s="19">
        <f t="shared" si="5"/>
        <v>1.8267851155414104E-5</v>
      </c>
      <c r="S92" s="19">
        <f t="shared" si="5"/>
        <v>0</v>
      </c>
      <c r="T92" s="19">
        <f t="shared" si="6"/>
        <v>-2.5124344909989837E-3</v>
      </c>
      <c r="U92" s="19">
        <f t="shared" si="7"/>
        <v>0</v>
      </c>
      <c r="V92" s="19">
        <f t="shared" si="8"/>
        <v>0</v>
      </c>
    </row>
    <row r="93" spans="1:22" x14ac:dyDescent="0.25">
      <c r="A93" s="26">
        <f>Wellpath!E93</f>
        <v>8600</v>
      </c>
      <c r="B93" s="22">
        <v>0</v>
      </c>
      <c r="C93" s="22">
        <v>0</v>
      </c>
      <c r="D93" s="22">
        <f>-COS(Wellpath!$L93) * SIN(Wellpath!$O93) / (Bfield * COS(Dip))</f>
        <v>9.0248300307743866E-6</v>
      </c>
      <c r="E93" s="20">
        <f>Model!$W$14*((drdp!B93+drdp!K93)*'MBXY-TI1S'!$B93+(drdp!E93+drdp!N93)*'MBXY-TI1S'!$C93+(drdp!H93+drdp!Q93)*'MBXY-TI1S'!$D93)</f>
        <v>4.3481213592998303E-3</v>
      </c>
      <c r="F93" s="20">
        <f>Model!$W$14*((drdp!C93+drdp!L93)*'MBXY-TI1S'!$B93+(drdp!F93+drdp!O93)*'MBXY-TI1S'!$C93+(drdp!I93+drdp!R93)*'MBXY-TI1S'!$D93)</f>
        <v>-1.2024665622780397E-2</v>
      </c>
      <c r="G93" s="20">
        <f>Model!$W$14*((drdp!D93+drdp!M93)*'MBXY-TI1S'!$B93+(drdp!G93+drdp!P93)*'MBXY-TI1S'!$C93+(drdp!J93+drdp!S93)*'MBXY-TI1S'!$D93)</f>
        <v>0</v>
      </c>
      <c r="H93" s="18">
        <f>Model!$W$14*((drdp!B93)*'MBXY-TI1S'!$B93+(drdp!E93)*'MBXY-TI1S'!$C93+(drdp!H93)*'MBXY-TI1S'!$D93)</f>
        <v>2.1740606796499151E-3</v>
      </c>
      <c r="I93" s="18">
        <f>Model!$W$14*((drdp!C93)*'MBXY-TI1S'!$B93+(drdp!F93)*'MBXY-TI1S'!$C93+(drdp!I93)*'MBXY-TI1S'!$D93)</f>
        <v>-6.0123328113901985E-3</v>
      </c>
      <c r="J93" s="18">
        <f>Model!$W$14*((drdp!D93)*'MBXY-TI1S'!$B93+(drdp!G93)*'MBXY-TI1S'!$C93+(drdp!J93)*'MBXY-TI1S'!$D93)</f>
        <v>0</v>
      </c>
      <c r="K93" s="21">
        <f>SUM(E$3:E92)+H93</f>
        <v>0.59145514026914825</v>
      </c>
      <c r="L93" s="21">
        <f>SUM(F$3:F92)+I93</f>
        <v>-1.5210614543633179E-2</v>
      </c>
      <c r="M93" s="21">
        <f>SUM(G$3:G92)+J93</f>
        <v>0</v>
      </c>
      <c r="N93" s="21"/>
      <c r="O93" s="21"/>
      <c r="P93" s="21"/>
      <c r="Q93" s="19">
        <f t="shared" si="5"/>
        <v>0.34981918295079784</v>
      </c>
      <c r="R93" s="19">
        <f t="shared" si="5"/>
        <v>2.3136279479498518E-4</v>
      </c>
      <c r="S93" s="19">
        <f t="shared" si="5"/>
        <v>0</v>
      </c>
      <c r="T93" s="19">
        <f t="shared" si="6"/>
        <v>-8.9963961584845088E-3</v>
      </c>
      <c r="U93" s="19">
        <f t="shared" si="7"/>
        <v>0</v>
      </c>
      <c r="V93" s="19">
        <f t="shared" si="8"/>
        <v>0</v>
      </c>
    </row>
    <row r="94" spans="1:22" x14ac:dyDescent="0.25">
      <c r="A94" s="26">
        <f>Wellpath!E94</f>
        <v>8700</v>
      </c>
      <c r="B94" s="22">
        <v>0</v>
      </c>
      <c r="C94" s="22">
        <v>0</v>
      </c>
      <c r="D94" s="22">
        <f>-COS(Wellpath!$L94) * SIN(Wellpath!$O94) / (Bfield * COS(Dip))</f>
        <v>1.021824935410752E-5</v>
      </c>
      <c r="E94" s="20">
        <f>Model!$W$14*((drdp!B94+drdp!K94)*'MBXY-TI1S'!$B94+(drdp!E94+drdp!N94)*'MBXY-TI1S'!$C94+(drdp!H94+drdp!Q94)*'MBXY-TI1S'!$D94)</f>
        <v>5.9022761064300997E-3</v>
      </c>
      <c r="F94" s="20">
        <f>Model!$W$14*((drdp!C94+drdp!L94)*'MBXY-TI1S'!$B94+(drdp!F94+drdp!O94)*'MBXY-TI1S'!$C94+(drdp!I94+drdp!R94)*'MBXY-TI1S'!$D94)</f>
        <v>-1.3857794380760043E-2</v>
      </c>
      <c r="G94" s="20">
        <f>Model!$W$14*((drdp!D94+drdp!M94)*'MBXY-TI1S'!$B94+(drdp!G94+drdp!P94)*'MBXY-TI1S'!$C94+(drdp!J94+drdp!S94)*'MBXY-TI1S'!$D94)</f>
        <v>0</v>
      </c>
      <c r="H94" s="18">
        <f>Model!$W$14*((drdp!B94)*'MBXY-TI1S'!$B94+(drdp!E94)*'MBXY-TI1S'!$C94+(drdp!H94)*'MBXY-TI1S'!$D94)</f>
        <v>2.9511380532150498E-3</v>
      </c>
      <c r="I94" s="18">
        <f>Model!$W$14*((drdp!C94)*'MBXY-TI1S'!$B94+(drdp!F94)*'MBXY-TI1S'!$C94+(drdp!I94)*'MBXY-TI1S'!$D94)</f>
        <v>-6.9288971903800215E-3</v>
      </c>
      <c r="J94" s="18">
        <f>Model!$W$14*((drdp!D94)*'MBXY-TI1S'!$B94+(drdp!G94)*'MBXY-TI1S'!$C94+(drdp!J94)*'MBXY-TI1S'!$D94)</f>
        <v>0</v>
      </c>
      <c r="K94" s="21">
        <f>SUM(E$3:E93)+H94</f>
        <v>0.59658033900201324</v>
      </c>
      <c r="L94" s="21">
        <f>SUM(F$3:F93)+I94</f>
        <v>-2.8151844545403398E-2</v>
      </c>
      <c r="M94" s="21">
        <f>SUM(G$3:G93)+J94</f>
        <v>0</v>
      </c>
      <c r="N94" s="21"/>
      <c r="O94" s="21"/>
      <c r="P94" s="21"/>
      <c r="Q94" s="19">
        <f t="shared" si="5"/>
        <v>0.35590810088375702</v>
      </c>
      <c r="R94" s="19">
        <f t="shared" si="5"/>
        <v>7.9252635130855906E-4</v>
      </c>
      <c r="S94" s="19">
        <f t="shared" si="5"/>
        <v>0</v>
      </c>
      <c r="T94" s="19">
        <f t="shared" si="6"/>
        <v>-1.6794836962428738E-2</v>
      </c>
      <c r="U94" s="19">
        <f t="shared" si="7"/>
        <v>0</v>
      </c>
      <c r="V94" s="19">
        <f t="shared" si="8"/>
        <v>0</v>
      </c>
    </row>
    <row r="95" spans="1:22" x14ac:dyDescent="0.25">
      <c r="A95" s="26">
        <f>Wellpath!E95</f>
        <v>8800</v>
      </c>
      <c r="B95" s="22">
        <v>0</v>
      </c>
      <c r="C95" s="22">
        <v>0</v>
      </c>
      <c r="D95" s="22">
        <f>-COS(Wellpath!$L95) * SIN(Wellpath!$O95) / (Bfield * COS(Dip))</f>
        <v>1.1144745744392686E-5</v>
      </c>
      <c r="E95" s="20">
        <f>Model!$W$14*((drdp!B95+drdp!K95)*'MBXY-TI1S'!$B95+(drdp!E95+drdp!N95)*'MBXY-TI1S'!$C95+(drdp!H95+drdp!Q95)*'MBXY-TI1S'!$D95)</f>
        <v>7.4858758737466388E-3</v>
      </c>
      <c r="F95" s="20">
        <f>Model!$W$14*((drdp!C95+drdp!L95)*'MBXY-TI1S'!$B95+(drdp!F95+drdp!O95)*'MBXY-TI1S'!$C95+(drdp!I95+drdp!R95)*'MBXY-TI1S'!$D95)</f>
        <v>-1.5334732066792509E-2</v>
      </c>
      <c r="G95" s="20">
        <f>Model!$W$14*((drdp!D95+drdp!M95)*'MBXY-TI1S'!$B95+(drdp!G95+drdp!P95)*'MBXY-TI1S'!$C95+(drdp!J95+drdp!S95)*'MBXY-TI1S'!$D95)</f>
        <v>0</v>
      </c>
      <c r="H95" s="18">
        <f>Model!$W$14*((drdp!B95)*'MBXY-TI1S'!$B95+(drdp!E95)*'MBXY-TI1S'!$C95+(drdp!H95)*'MBXY-TI1S'!$D95)</f>
        <v>3.7429379368733194E-3</v>
      </c>
      <c r="I95" s="18">
        <f>Model!$W$14*((drdp!C95)*'MBXY-TI1S'!$B95+(drdp!F95)*'MBXY-TI1S'!$C95+(drdp!I95)*'MBXY-TI1S'!$D95)</f>
        <v>-7.6673660333962546E-3</v>
      </c>
      <c r="J95" s="18">
        <f>Model!$W$14*((drdp!D95)*'MBXY-TI1S'!$B95+(drdp!G95)*'MBXY-TI1S'!$C95+(drdp!J95)*'MBXY-TI1S'!$D95)</f>
        <v>0</v>
      </c>
      <c r="K95" s="21">
        <f>SUM(E$3:E94)+H95</f>
        <v>0.60327441499210166</v>
      </c>
      <c r="L95" s="21">
        <f>SUM(F$3:F94)+I95</f>
        <v>-4.2748107769179672E-2</v>
      </c>
      <c r="M95" s="21">
        <f>SUM(G$3:G94)+J95</f>
        <v>0</v>
      </c>
      <c r="N95" s="21"/>
      <c r="O95" s="21"/>
      <c r="P95" s="21"/>
      <c r="Q95" s="19">
        <f t="shared" si="5"/>
        <v>0.36394001978406249</v>
      </c>
      <c r="R95" s="19">
        <f t="shared" si="5"/>
        <v>1.8274007178453995E-3</v>
      </c>
      <c r="S95" s="19">
        <f t="shared" si="5"/>
        <v>0</v>
      </c>
      <c r="T95" s="19">
        <f t="shared" si="6"/>
        <v>-2.5788839706471181E-2</v>
      </c>
      <c r="U95" s="19">
        <f t="shared" si="7"/>
        <v>0</v>
      </c>
      <c r="V95" s="19">
        <f t="shared" si="8"/>
        <v>0</v>
      </c>
    </row>
    <row r="96" spans="1:22" x14ac:dyDescent="0.25">
      <c r="A96" s="26">
        <f>Wellpath!E96</f>
        <v>8900</v>
      </c>
      <c r="B96" s="22">
        <v>0</v>
      </c>
      <c r="C96" s="22">
        <v>0</v>
      </c>
      <c r="D96" s="22">
        <f>-COS(Wellpath!$L96) * SIN(Wellpath!$O96) / (Bfield * COS(Dip))</f>
        <v>1.1817460239537606E-5</v>
      </c>
      <c r="E96" s="20">
        <f>Model!$W$14*((drdp!B96+drdp!K96)*'MBXY-TI1S'!$B96+(drdp!E96+drdp!N96)*'MBXY-TI1S'!$C96+(drdp!H96+drdp!Q96)*'MBXY-TI1S'!$D96)</f>
        <v>9.0266550059861159E-3</v>
      </c>
      <c r="F96" s="20">
        <f>Model!$W$14*((drdp!C96+drdp!L96)*'MBXY-TI1S'!$B96+(drdp!F96+drdp!O96)*'MBXY-TI1S'!$C96+(drdp!I96+drdp!R96)*'MBXY-TI1S'!$D96)</f>
        <v>-1.6453419434447326E-2</v>
      </c>
      <c r="G96" s="20">
        <f>Model!$W$14*((drdp!D96+drdp!M96)*'MBXY-TI1S'!$B96+(drdp!G96+drdp!P96)*'MBXY-TI1S'!$C96+(drdp!J96+drdp!S96)*'MBXY-TI1S'!$D96)</f>
        <v>0</v>
      </c>
      <c r="H96" s="18">
        <f>Model!$W$14*((drdp!B96)*'MBXY-TI1S'!$B96+(drdp!E96)*'MBXY-TI1S'!$C96+(drdp!H96)*'MBXY-TI1S'!$D96)</f>
        <v>4.5133275029930579E-3</v>
      </c>
      <c r="I96" s="18">
        <f>Model!$W$14*((drdp!C96)*'MBXY-TI1S'!$B96+(drdp!F96)*'MBXY-TI1S'!$C96+(drdp!I96)*'MBXY-TI1S'!$D96)</f>
        <v>-8.2267097172236629E-3</v>
      </c>
      <c r="J96" s="18">
        <f>Model!$W$14*((drdp!D96)*'MBXY-TI1S'!$B96+(drdp!G96)*'MBXY-TI1S'!$C96+(drdp!J96)*'MBXY-TI1S'!$D96)</f>
        <v>0</v>
      </c>
      <c r="K96" s="21">
        <f>SUM(E$3:E95)+H96</f>
        <v>0.61153068043196801</v>
      </c>
      <c r="L96" s="21">
        <f>SUM(F$3:F95)+I96</f>
        <v>-5.8642183519799586E-2</v>
      </c>
      <c r="M96" s="21">
        <f>SUM(G$3:G95)+J96</f>
        <v>0</v>
      </c>
      <c r="N96" s="21"/>
      <c r="O96" s="21"/>
      <c r="P96" s="21"/>
      <c r="Q96" s="19">
        <f t="shared" si="5"/>
        <v>0.37396977310958579</v>
      </c>
      <c r="R96" s="19">
        <f t="shared" si="5"/>
        <v>3.4389056879698542E-3</v>
      </c>
      <c r="S96" s="19">
        <f t="shared" si="5"/>
        <v>0</v>
      </c>
      <c r="T96" s="19">
        <f t="shared" si="6"/>
        <v>-3.5861494389879379E-2</v>
      </c>
      <c r="U96" s="19">
        <f t="shared" si="7"/>
        <v>0</v>
      </c>
      <c r="V96" s="19">
        <f t="shared" si="8"/>
        <v>0</v>
      </c>
    </row>
    <row r="97" spans="1:22" x14ac:dyDescent="0.25">
      <c r="A97" s="26">
        <f>Wellpath!E97</f>
        <v>9000</v>
      </c>
      <c r="B97" s="22">
        <v>0</v>
      </c>
      <c r="C97" s="22">
        <v>0</v>
      </c>
      <c r="D97" s="22">
        <f>-COS(Wellpath!$L97) * SIN(Wellpath!$O97) / (Bfield * COS(Dip))</f>
        <v>1.2263822370427875E-5</v>
      </c>
      <c r="E97" s="20">
        <f>Model!$W$14*((drdp!B97+drdp!K97)*'MBXY-TI1S'!$B97+(drdp!E97+drdp!N97)*'MBXY-TI1S'!$C97+(drdp!H97+drdp!Q97)*'MBXY-TI1S'!$D97)</f>
        <v>1.0474191030968945E-2</v>
      </c>
      <c r="F97" s="20">
        <f>Model!$W$14*((drdp!C97+drdp!L97)*'MBXY-TI1S'!$B97+(drdp!F97+drdp!O97)*'MBXY-TI1S'!$C97+(drdp!I97+drdp!R97)*'MBXY-TI1S'!$D97)</f>
        <v>-1.72270178522036E-2</v>
      </c>
      <c r="G97" s="20">
        <f>Model!$W$14*((drdp!D97+drdp!M97)*'MBXY-TI1S'!$B97+(drdp!G97+drdp!P97)*'MBXY-TI1S'!$C97+(drdp!J97+drdp!S97)*'MBXY-TI1S'!$D97)</f>
        <v>0</v>
      </c>
      <c r="H97" s="18">
        <f>Model!$W$14*((drdp!B97)*'MBXY-TI1S'!$B97+(drdp!E97)*'MBXY-TI1S'!$C97+(drdp!H97)*'MBXY-TI1S'!$D97)</f>
        <v>5.2370955154844726E-3</v>
      </c>
      <c r="I97" s="18">
        <f>Model!$W$14*((drdp!C97)*'MBXY-TI1S'!$B97+(drdp!F97)*'MBXY-TI1S'!$C97+(drdp!I97)*'MBXY-TI1S'!$D97)</f>
        <v>-8.6135089261018E-3</v>
      </c>
      <c r="J97" s="18">
        <f>Model!$W$14*((drdp!D97)*'MBXY-TI1S'!$B97+(drdp!G97)*'MBXY-TI1S'!$C97+(drdp!J97)*'MBXY-TI1S'!$D97)</f>
        <v>0</v>
      </c>
      <c r="K97" s="21">
        <f>SUM(E$3:E96)+H97</f>
        <v>0.62128110345044552</v>
      </c>
      <c r="L97" s="21">
        <f>SUM(F$3:F96)+I97</f>
        <v>-7.5482402163125045E-2</v>
      </c>
      <c r="M97" s="21">
        <f>SUM(G$3:G96)+J97</f>
        <v>0</v>
      </c>
      <c r="N97" s="21"/>
      <c r="O97" s="21"/>
      <c r="P97" s="21"/>
      <c r="Q97" s="19">
        <f t="shared" si="5"/>
        <v>0.38599020950460317</v>
      </c>
      <c r="R97" s="19">
        <f t="shared" si="5"/>
        <v>5.6975930363157446E-3</v>
      </c>
      <c r="S97" s="19">
        <f t="shared" si="5"/>
        <v>0</v>
      </c>
      <c r="T97" s="19">
        <f t="shared" si="6"/>
        <v>-4.6895790106996627E-2</v>
      </c>
      <c r="U97" s="19">
        <f t="shared" si="7"/>
        <v>0</v>
      </c>
      <c r="V97" s="19">
        <f t="shared" si="8"/>
        <v>0</v>
      </c>
    </row>
    <row r="98" spans="1:22" x14ac:dyDescent="0.25">
      <c r="A98" s="26">
        <f>Wellpath!E98</f>
        <v>9100</v>
      </c>
      <c r="B98" s="22">
        <v>0</v>
      </c>
      <c r="C98" s="22">
        <v>0</v>
      </c>
      <c r="D98" s="22">
        <f>-COS(Wellpath!$L98) * SIN(Wellpath!$O98) / (Bfield * COS(Dip))</f>
        <v>1.2497385122437976E-5</v>
      </c>
      <c r="E98" s="20">
        <f>Model!$W$14*((drdp!B98+drdp!K98)*'MBXY-TI1S'!$B98+(drdp!E98+drdp!N98)*'MBXY-TI1S'!$C98+(drdp!H98+drdp!Q98)*'MBXY-TI1S'!$D98)</f>
        <v>1.1770370900612507E-2</v>
      </c>
      <c r="F98" s="20">
        <f>Model!$W$14*((drdp!C98+drdp!L98)*'MBXY-TI1S'!$B98+(drdp!F98+drdp!O98)*'MBXY-TI1S'!$C98+(drdp!I98+drdp!R98)*'MBXY-TI1S'!$D98)</f>
        <v>-1.7662279738090727E-2</v>
      </c>
      <c r="G98" s="20">
        <f>Model!$W$14*((drdp!D98+drdp!M98)*'MBXY-TI1S'!$B98+(drdp!G98+drdp!P98)*'MBXY-TI1S'!$C98+(drdp!J98+drdp!S98)*'MBXY-TI1S'!$D98)</f>
        <v>0</v>
      </c>
      <c r="H98" s="18">
        <f>Model!$W$14*((drdp!B98)*'MBXY-TI1S'!$B98+(drdp!E98)*'MBXY-TI1S'!$C98+(drdp!H98)*'MBXY-TI1S'!$D98)</f>
        <v>5.8851854503062535E-3</v>
      </c>
      <c r="I98" s="18">
        <f>Model!$W$14*((drdp!C98)*'MBXY-TI1S'!$B98+(drdp!F98)*'MBXY-TI1S'!$C98+(drdp!I98)*'MBXY-TI1S'!$D98)</f>
        <v>-8.8311398690453635E-3</v>
      </c>
      <c r="J98" s="18">
        <f>Model!$W$14*((drdp!D98)*'MBXY-TI1S'!$B98+(drdp!G98)*'MBXY-TI1S'!$C98+(drdp!J98)*'MBXY-TI1S'!$D98)</f>
        <v>0</v>
      </c>
      <c r="K98" s="21">
        <f>SUM(E$3:E97)+H98</f>
        <v>0.63240338441623623</v>
      </c>
      <c r="L98" s="21">
        <f>SUM(F$3:F97)+I98</f>
        <v>-9.2927050958272209E-2</v>
      </c>
      <c r="M98" s="21">
        <f>SUM(G$3:G97)+J98</f>
        <v>0</v>
      </c>
      <c r="N98" s="21"/>
      <c r="O98" s="21"/>
      <c r="P98" s="21"/>
      <c r="Q98" s="19">
        <f t="shared" si="5"/>
        <v>0.39993404062110988</v>
      </c>
      <c r="R98" s="19">
        <f t="shared" si="5"/>
        <v>8.6354367998013205E-3</v>
      </c>
      <c r="S98" s="19">
        <f t="shared" si="5"/>
        <v>0</v>
      </c>
      <c r="T98" s="19">
        <f t="shared" si="6"/>
        <v>-5.8767381529831395E-2</v>
      </c>
      <c r="U98" s="19">
        <f t="shared" si="7"/>
        <v>0</v>
      </c>
      <c r="V98" s="19">
        <f t="shared" si="8"/>
        <v>0</v>
      </c>
    </row>
    <row r="99" spans="1:22" x14ac:dyDescent="0.25">
      <c r="A99" s="26">
        <f>Wellpath!E99</f>
        <v>9200</v>
      </c>
      <c r="B99" s="22">
        <v>0</v>
      </c>
      <c r="C99" s="22">
        <v>0</v>
      </c>
      <c r="D99" s="22">
        <f>-COS(Wellpath!$L99) * SIN(Wellpath!$O99) / (Bfield * COS(Dip))</f>
        <v>1.2539556252046718E-5</v>
      </c>
      <c r="E99" s="20">
        <f>Model!$W$14*((drdp!B99+drdp!K99)*'MBXY-TI1S'!$B99+(drdp!E99+drdp!N99)*'MBXY-TI1S'!$C99+(drdp!H99+drdp!Q99)*'MBXY-TI1S'!$D99)</f>
        <v>1.2879044459507639E-2</v>
      </c>
      <c r="F99" s="20">
        <f>Model!$W$14*((drdp!C99+drdp!L99)*'MBXY-TI1S'!$B99+(drdp!F99+drdp!O99)*'MBXY-TI1S'!$C99+(drdp!I99+drdp!R99)*'MBXY-TI1S'!$D99)</f>
        <v>-1.7778633349373185E-2</v>
      </c>
      <c r="G99" s="20">
        <f>Model!$W$14*((drdp!D99+drdp!M99)*'MBXY-TI1S'!$B99+(drdp!G99+drdp!P99)*'MBXY-TI1S'!$C99+(drdp!J99+drdp!S99)*'MBXY-TI1S'!$D99)</f>
        <v>0</v>
      </c>
      <c r="H99" s="18">
        <f>Model!$W$14*((drdp!B99)*'MBXY-TI1S'!$B99+(drdp!E99)*'MBXY-TI1S'!$C99+(drdp!H99)*'MBXY-TI1S'!$D99)</f>
        <v>6.4395222297538197E-3</v>
      </c>
      <c r="I99" s="18">
        <f>Model!$W$14*((drdp!C99)*'MBXY-TI1S'!$B99+(drdp!F99)*'MBXY-TI1S'!$C99+(drdp!I99)*'MBXY-TI1S'!$D99)</f>
        <v>-8.8893166746865926E-3</v>
      </c>
      <c r="J99" s="18">
        <f>Model!$W$14*((drdp!D99)*'MBXY-TI1S'!$B99+(drdp!G99)*'MBXY-TI1S'!$C99+(drdp!J99)*'MBXY-TI1S'!$D99)</f>
        <v>0</v>
      </c>
      <c r="K99" s="21">
        <f>SUM(E$3:E98)+H99</f>
        <v>0.64472809209629633</v>
      </c>
      <c r="L99" s="21">
        <f>SUM(F$3:F98)+I99</f>
        <v>-0.11064750750200417</v>
      </c>
      <c r="M99" s="21">
        <f>SUM(G$3:G98)+J99</f>
        <v>0</v>
      </c>
      <c r="N99" s="21"/>
      <c r="O99" s="21"/>
      <c r="P99" s="21"/>
      <c r="Q99" s="19">
        <f t="shared" si="5"/>
        <v>0.41567431273813038</v>
      </c>
      <c r="R99" s="19">
        <f t="shared" si="5"/>
        <v>1.2242870916406069E-2</v>
      </c>
      <c r="S99" s="19">
        <f t="shared" si="5"/>
        <v>0</v>
      </c>
      <c r="T99" s="19">
        <f t="shared" si="6"/>
        <v>-7.1337556406977781E-2</v>
      </c>
      <c r="U99" s="19">
        <f t="shared" si="7"/>
        <v>0</v>
      </c>
      <c r="V99" s="19">
        <f t="shared" si="8"/>
        <v>0</v>
      </c>
    </row>
    <row r="100" spans="1:22" x14ac:dyDescent="0.25">
      <c r="A100" s="26">
        <f>Wellpath!E100</f>
        <v>9300</v>
      </c>
      <c r="B100" s="22">
        <v>0</v>
      </c>
      <c r="C100" s="22">
        <v>0</v>
      </c>
      <c r="D100" s="22">
        <f>-COS(Wellpath!$L100) * SIN(Wellpath!$O100) / (Bfield * COS(Dip))</f>
        <v>1.2401182273817561E-5</v>
      </c>
      <c r="E100" s="20">
        <f>Model!$W$14*((drdp!B100+drdp!K100)*'MBXY-TI1S'!$B100+(drdp!E100+drdp!N100)*'MBXY-TI1S'!$C100+(drdp!H100+drdp!Q100)*'MBXY-TI1S'!$D100)</f>
        <v>1.3655457168408661E-2</v>
      </c>
      <c r="F100" s="20">
        <f>Model!$W$14*((drdp!C100+drdp!L100)*'MBXY-TI1S'!$B100+(drdp!F100+drdp!O100)*'MBXY-TI1S'!$C100+(drdp!I100+drdp!R100)*'MBXY-TI1S'!$D100)</f>
        <v>-1.7459337327490908E-2</v>
      </c>
      <c r="G100" s="20">
        <f>Model!$W$14*((drdp!D100+drdp!M100)*'MBXY-TI1S'!$B100+(drdp!G100+drdp!P100)*'MBXY-TI1S'!$C100+(drdp!J100+drdp!S100)*'MBXY-TI1S'!$D100)</f>
        <v>0</v>
      </c>
      <c r="H100" s="18">
        <f>Model!$W$14*((drdp!B100)*'MBXY-TI1S'!$B100+(drdp!E100)*'MBXY-TI1S'!$C100+(drdp!H100)*'MBXY-TI1S'!$D100)</f>
        <v>6.8793235105333618E-3</v>
      </c>
      <c r="I100" s="18">
        <f>Model!$W$14*((drdp!C100)*'MBXY-TI1S'!$B100+(drdp!F100)*'MBXY-TI1S'!$C100+(drdp!I100)*'MBXY-TI1S'!$D100)</f>
        <v>-8.7956359332448334E-3</v>
      </c>
      <c r="J100" s="18">
        <f>Model!$W$14*((drdp!D100)*'MBXY-TI1S'!$B100+(drdp!G100)*'MBXY-TI1S'!$C100+(drdp!J100)*'MBXY-TI1S'!$D100)</f>
        <v>0</v>
      </c>
      <c r="K100" s="21">
        <f>SUM(E$3:E99)+H100</f>
        <v>0.65804693783658341</v>
      </c>
      <c r="L100" s="21">
        <f>SUM(F$3:F99)+I100</f>
        <v>-0.1283324601099356</v>
      </c>
      <c r="M100" s="21">
        <f>SUM(G$3:G99)+J100</f>
        <v>0</v>
      </c>
      <c r="N100" s="21"/>
      <c r="O100" s="21"/>
      <c r="P100" s="21"/>
      <c r="Q100" s="19">
        <f t="shared" si="5"/>
        <v>0.43302577239610429</v>
      </c>
      <c r="R100" s="19">
        <f t="shared" si="5"/>
        <v>1.6469220317868211E-2</v>
      </c>
      <c r="S100" s="19">
        <f t="shared" si="5"/>
        <v>0</v>
      </c>
      <c r="T100" s="19">
        <f t="shared" si="6"/>
        <v>-8.4448782400378605E-2</v>
      </c>
      <c r="U100" s="19">
        <f t="shared" si="7"/>
        <v>0</v>
      </c>
      <c r="V100" s="19">
        <f t="shared" si="8"/>
        <v>0</v>
      </c>
    </row>
    <row r="101" spans="1:22" x14ac:dyDescent="0.25">
      <c r="A101" s="26">
        <f>Wellpath!E101</f>
        <v>9398.5</v>
      </c>
      <c r="B101" s="22">
        <v>0</v>
      </c>
      <c r="C101" s="22">
        <v>0</v>
      </c>
      <c r="D101" s="22">
        <f>-COS(Wellpath!$L101) * SIN(Wellpath!$O101) / (Bfield * COS(Dip))</f>
        <v>1.2102108379198942E-5</v>
      </c>
      <c r="E101" s="20">
        <f>Model!$W$14*((drdp!B101+drdp!K101)*'MBXY-TI1S'!$B101+(drdp!E101+drdp!N101)*'MBXY-TI1S'!$C101+(drdp!H101+drdp!Q101)*'MBXY-TI1S'!$D101)</f>
        <v>7.1869094545258024E-3</v>
      </c>
      <c r="F101" s="20">
        <f>Model!$W$14*((drdp!C101+drdp!L101)*'MBXY-TI1S'!$B101+(drdp!F101+drdp!O101)*'MBXY-TI1S'!$C101+(drdp!I101+drdp!R101)*'MBXY-TI1S'!$D101)</f>
        <v>-8.5650251620804189E-3</v>
      </c>
      <c r="G101" s="20">
        <f>Model!$W$14*((drdp!D101+drdp!M101)*'MBXY-TI1S'!$B101+(drdp!G101+drdp!P101)*'MBXY-TI1S'!$C101+(drdp!J101+drdp!S101)*'MBXY-TI1S'!$D101)</f>
        <v>0</v>
      </c>
      <c r="H101" s="18">
        <f>Model!$W$14*((drdp!B101)*'MBXY-TI1S'!$B101+(drdp!E101)*'MBXY-TI1S'!$C101+(drdp!H101)*'MBXY-TI1S'!$D101)</f>
        <v>7.0791058127078477E-3</v>
      </c>
      <c r="I101" s="18">
        <f>Model!$W$14*((drdp!C101)*'MBXY-TI1S'!$B101+(drdp!F101)*'MBXY-TI1S'!$C101+(drdp!I101)*'MBXY-TI1S'!$D101)</f>
        <v>-8.4365497846491319E-3</v>
      </c>
      <c r="J101" s="18">
        <f>Model!$W$14*((drdp!D101)*'MBXY-TI1S'!$B101+(drdp!G101)*'MBXY-TI1S'!$C101+(drdp!J101)*'MBXY-TI1S'!$D101)</f>
        <v>0</v>
      </c>
      <c r="K101" s="21">
        <f>SUM(E$3:E100)+H101</f>
        <v>0.67190217730716661</v>
      </c>
      <c r="L101" s="21">
        <f>SUM(F$3:F100)+I101</f>
        <v>-0.14543271128883081</v>
      </c>
      <c r="M101" s="21">
        <f>SUM(G$3:G100)+J101</f>
        <v>0</v>
      </c>
      <c r="N101" s="21"/>
      <c r="O101" s="21"/>
      <c r="P101" s="21"/>
      <c r="Q101" s="19">
        <f t="shared" si="5"/>
        <v>0.45145253587011114</v>
      </c>
      <c r="R101" s="19">
        <f t="shared" si="5"/>
        <v>2.1150673512820416E-2</v>
      </c>
      <c r="S101" s="19">
        <f t="shared" si="5"/>
        <v>0</v>
      </c>
      <c r="T101" s="19">
        <f t="shared" si="6"/>
        <v>-9.7716555366649971E-2</v>
      </c>
      <c r="U101" s="19">
        <f t="shared" si="7"/>
        <v>0</v>
      </c>
      <c r="V101" s="19">
        <f t="shared" si="8"/>
        <v>0</v>
      </c>
    </row>
    <row r="102" spans="1:22" x14ac:dyDescent="0.25">
      <c r="A102" s="26">
        <f>Wellpath!E102</f>
        <v>9400</v>
      </c>
      <c r="B102" s="22">
        <v>0</v>
      </c>
      <c r="C102" s="22">
        <v>0</v>
      </c>
      <c r="D102" s="22">
        <f>-COS(Wellpath!$L102) * SIN(Wellpath!$O102) / (Bfield * COS(Dip))</f>
        <v>1.2102108379198942E-5</v>
      </c>
      <c r="E102" s="20">
        <f>Model!$W$14*((drdp!B102+drdp!K102)*'MBXY-TI1S'!$B102+(drdp!E102+drdp!N102)*'MBXY-TI1S'!$C102+(drdp!H102+drdp!Q102)*'MBXY-TI1S'!$D102)</f>
        <v>7.2947130963437563E-3</v>
      </c>
      <c r="F102" s="20">
        <f>Model!$W$14*((drdp!C102+drdp!L102)*'MBXY-TI1S'!$B102+(drdp!F102+drdp!O102)*'MBXY-TI1S'!$C102+(drdp!I102+drdp!R102)*'MBXY-TI1S'!$D102)</f>
        <v>-8.6935005395117042E-3</v>
      </c>
      <c r="G102" s="20">
        <f>Model!$W$14*((drdp!D102+drdp!M102)*'MBXY-TI1S'!$B102+(drdp!G102+drdp!P102)*'MBXY-TI1S'!$C102+(drdp!J102+drdp!S102)*'MBXY-TI1S'!$D102)</f>
        <v>0</v>
      </c>
      <c r="H102" s="18">
        <f>Model!$W$14*((drdp!B102)*'MBXY-TI1S'!$B102+(drdp!E102)*'MBXY-TI1S'!$C102+(drdp!H102)*'MBXY-TI1S'!$D102)</f>
        <v>1.0780364181795403E-4</v>
      </c>
      <c r="I102" s="18">
        <f>Model!$W$14*((drdp!C102)*'MBXY-TI1S'!$B102+(drdp!F102)*'MBXY-TI1S'!$C102+(drdp!I102)*'MBXY-TI1S'!$D102)</f>
        <v>-1.2847537743128614E-4</v>
      </c>
      <c r="J102" s="18">
        <f>Model!$W$14*((drdp!D102)*'MBXY-TI1S'!$B102+(drdp!G102)*'MBXY-TI1S'!$C102+(drdp!J102)*'MBXY-TI1S'!$D102)</f>
        <v>0</v>
      </c>
      <c r="K102" s="21">
        <f>SUM(E$3:E101)+H102</f>
        <v>0.67211778459080251</v>
      </c>
      <c r="L102" s="21">
        <f>SUM(F$3:F101)+I102</f>
        <v>-0.14568966204369338</v>
      </c>
      <c r="M102" s="21">
        <f>SUM(G$3:G101)+J102</f>
        <v>0</v>
      </c>
      <c r="N102" s="21"/>
      <c r="O102" s="21"/>
      <c r="P102" s="21"/>
      <c r="Q102" s="19">
        <f t="shared" si="5"/>
        <v>0.45174231636324841</v>
      </c>
      <c r="R102" s="19">
        <f t="shared" si="5"/>
        <v>2.122547762640559E-2</v>
      </c>
      <c r="S102" s="19">
        <f t="shared" si="5"/>
        <v>0</v>
      </c>
      <c r="T102" s="19">
        <f t="shared" si="6"/>
        <v>-9.7920612890589925E-2</v>
      </c>
      <c r="U102" s="19">
        <f t="shared" si="7"/>
        <v>0</v>
      </c>
      <c r="V102" s="19">
        <f t="shared" si="8"/>
        <v>0</v>
      </c>
    </row>
    <row r="103" spans="1:22" x14ac:dyDescent="0.25">
      <c r="A103" s="26">
        <f>Wellpath!E103</f>
        <v>9500</v>
      </c>
      <c r="B103" s="22">
        <v>0</v>
      </c>
      <c r="C103" s="22">
        <v>0</v>
      </c>
      <c r="D103" s="22">
        <f>-COS(Wellpath!$L103) * SIN(Wellpath!$O103) / (Bfield * COS(Dip))</f>
        <v>1.2102108379198942E-5</v>
      </c>
      <c r="E103" s="20">
        <f>Model!$W$14*((drdp!B103+drdp!K103)*'MBXY-TI1S'!$B103+(drdp!E103+drdp!N103)*'MBXY-TI1S'!$C103+(drdp!H103+drdp!Q103)*'MBXY-TI1S'!$D103)</f>
        <v>1.4373818909051496E-2</v>
      </c>
      <c r="F103" s="20">
        <f>Model!$W$14*((drdp!C103+drdp!L103)*'MBXY-TI1S'!$B103+(drdp!F103+drdp!O103)*'MBXY-TI1S'!$C103+(drdp!I103+drdp!R103)*'MBXY-TI1S'!$D103)</f>
        <v>-1.7130050324160713E-2</v>
      </c>
      <c r="G103" s="20">
        <f>Model!$W$14*((drdp!D103+drdp!M103)*'MBXY-TI1S'!$B103+(drdp!G103+drdp!P103)*'MBXY-TI1S'!$C103+(drdp!J103+drdp!S103)*'MBXY-TI1S'!$D103)</f>
        <v>0</v>
      </c>
      <c r="H103" s="18">
        <f>Model!$W$14*((drdp!B103)*'MBXY-TI1S'!$B103+(drdp!E103)*'MBXY-TI1S'!$C103+(drdp!H103)*'MBXY-TI1S'!$D103)</f>
        <v>7.1869094545258024E-3</v>
      </c>
      <c r="I103" s="18">
        <f>Model!$W$14*((drdp!C103)*'MBXY-TI1S'!$B103+(drdp!F103)*'MBXY-TI1S'!$C103+(drdp!I103)*'MBXY-TI1S'!$D103)</f>
        <v>-8.5650251620804189E-3</v>
      </c>
      <c r="J103" s="18">
        <f>Model!$W$14*((drdp!D103)*'MBXY-TI1S'!$B103+(drdp!G103)*'MBXY-TI1S'!$C103+(drdp!J103)*'MBXY-TI1S'!$D103)</f>
        <v>0</v>
      </c>
      <c r="K103" s="21">
        <f>SUM(E$3:E102)+H103</f>
        <v>0.68649160349985416</v>
      </c>
      <c r="L103" s="21">
        <f>SUM(F$3:F102)+I103</f>
        <v>-0.1628197123678542</v>
      </c>
      <c r="M103" s="21">
        <f>SUM(G$3:G102)+J103</f>
        <v>0</v>
      </c>
      <c r="N103" s="21"/>
      <c r="O103" s="21"/>
      <c r="P103" s="21"/>
      <c r="Q103" s="19">
        <f t="shared" si="5"/>
        <v>0.47127072167580097</v>
      </c>
      <c r="R103" s="19">
        <f t="shared" si="5"/>
        <v>2.6510258735550771E-2</v>
      </c>
      <c r="S103" s="19">
        <f t="shared" si="5"/>
        <v>0</v>
      </c>
      <c r="T103" s="19">
        <f t="shared" si="6"/>
        <v>-0.11177436542479327</v>
      </c>
      <c r="U103" s="19">
        <f t="shared" si="7"/>
        <v>0</v>
      </c>
      <c r="V103" s="19">
        <f t="shared" si="8"/>
        <v>0</v>
      </c>
    </row>
    <row r="104" spans="1:22" x14ac:dyDescent="0.25">
      <c r="A104" s="26">
        <f>Wellpath!E104</f>
        <v>9600</v>
      </c>
      <c r="B104" s="22">
        <v>0</v>
      </c>
      <c r="C104" s="22">
        <v>0</v>
      </c>
      <c r="D104" s="22">
        <f>-COS(Wellpath!$L104) * SIN(Wellpath!$O104) / (Bfield * COS(Dip))</f>
        <v>1.2102108379198942E-5</v>
      </c>
      <c r="E104" s="20">
        <f>Model!$W$14*((drdp!B104+drdp!K104)*'MBXY-TI1S'!$B104+(drdp!E104+drdp!N104)*'MBXY-TI1S'!$C104+(drdp!H104+drdp!Q104)*'MBXY-TI1S'!$D104)</f>
        <v>1.4373818909051496E-2</v>
      </c>
      <c r="F104" s="20">
        <f>Model!$W$14*((drdp!C104+drdp!L104)*'MBXY-TI1S'!$B104+(drdp!F104+drdp!O104)*'MBXY-TI1S'!$C104+(drdp!I104+drdp!R104)*'MBXY-TI1S'!$D104)</f>
        <v>-1.7130050324160713E-2</v>
      </c>
      <c r="G104" s="20">
        <f>Model!$W$14*((drdp!D104+drdp!M104)*'MBXY-TI1S'!$B104+(drdp!G104+drdp!P104)*'MBXY-TI1S'!$C104+(drdp!J104+drdp!S104)*'MBXY-TI1S'!$D104)</f>
        <v>0</v>
      </c>
      <c r="H104" s="18">
        <f>Model!$W$14*((drdp!B104)*'MBXY-TI1S'!$B104+(drdp!E104)*'MBXY-TI1S'!$C104+(drdp!H104)*'MBXY-TI1S'!$D104)</f>
        <v>7.186909454525694E-3</v>
      </c>
      <c r="I104" s="18">
        <f>Model!$W$14*((drdp!C104)*'MBXY-TI1S'!$B104+(drdp!F104)*'MBXY-TI1S'!$C104+(drdp!I104)*'MBXY-TI1S'!$D104)</f>
        <v>-8.5650251620802906E-3</v>
      </c>
      <c r="J104" s="18">
        <f>Model!$W$14*((drdp!D104)*'MBXY-TI1S'!$B104+(drdp!G104)*'MBXY-TI1S'!$C104+(drdp!J104)*'MBXY-TI1S'!$D104)</f>
        <v>0</v>
      </c>
      <c r="K104" s="21">
        <f>SUM(E$3:E103)+H104</f>
        <v>0.70086542240890559</v>
      </c>
      <c r="L104" s="21">
        <f>SUM(F$3:F103)+I104</f>
        <v>-0.17994976269201479</v>
      </c>
      <c r="M104" s="21">
        <f>SUM(G$3:G103)+J104</f>
        <v>0</v>
      </c>
      <c r="N104" s="21"/>
      <c r="O104" s="21"/>
      <c r="P104" s="21"/>
      <c r="Q104" s="19">
        <f t="shared" si="5"/>
        <v>0.49121234032841365</v>
      </c>
      <c r="R104" s="19">
        <f t="shared" si="5"/>
        <v>3.2381917092912438E-2</v>
      </c>
      <c r="S104" s="19">
        <f t="shared" si="5"/>
        <v>0</v>
      </c>
      <c r="T104" s="19">
        <f t="shared" si="6"/>
        <v>-0.12612056644152125</v>
      </c>
      <c r="U104" s="19">
        <f t="shared" si="7"/>
        <v>0</v>
      </c>
      <c r="V104" s="19">
        <f t="shared" si="8"/>
        <v>0</v>
      </c>
    </row>
    <row r="105" spans="1:22" x14ac:dyDescent="0.25">
      <c r="A105" s="26">
        <f>Wellpath!E105</f>
        <v>9700</v>
      </c>
      <c r="B105" s="22">
        <v>0</v>
      </c>
      <c r="C105" s="22">
        <v>0</v>
      </c>
      <c r="D105" s="22">
        <f>-COS(Wellpath!$L105) * SIN(Wellpath!$O105) / (Bfield * COS(Dip))</f>
        <v>1.2102108379198942E-5</v>
      </c>
      <c r="E105" s="20">
        <f>Model!$W$14*((drdp!B105+drdp!K105)*'MBXY-TI1S'!$B105+(drdp!E105+drdp!N105)*'MBXY-TI1S'!$C105+(drdp!H105+drdp!Q105)*'MBXY-TI1S'!$D105)</f>
        <v>1.4373818909051605E-2</v>
      </c>
      <c r="F105" s="20">
        <f>Model!$W$14*((drdp!C105+drdp!L105)*'MBXY-TI1S'!$B105+(drdp!F105+drdp!O105)*'MBXY-TI1S'!$C105+(drdp!I105+drdp!R105)*'MBXY-TI1S'!$D105)</f>
        <v>-1.7130050324160838E-2</v>
      </c>
      <c r="G105" s="20">
        <f>Model!$W$14*((drdp!D105+drdp!M105)*'MBXY-TI1S'!$B105+(drdp!G105+drdp!P105)*'MBXY-TI1S'!$C105+(drdp!J105+drdp!S105)*'MBXY-TI1S'!$D105)</f>
        <v>0</v>
      </c>
      <c r="H105" s="18">
        <f>Model!$W$14*((drdp!B105)*'MBXY-TI1S'!$B105+(drdp!E105)*'MBXY-TI1S'!$C105+(drdp!H105)*'MBXY-TI1S'!$D105)</f>
        <v>7.1869094545258024E-3</v>
      </c>
      <c r="I105" s="18">
        <f>Model!$W$14*((drdp!C105)*'MBXY-TI1S'!$B105+(drdp!F105)*'MBXY-TI1S'!$C105+(drdp!I105)*'MBXY-TI1S'!$D105)</f>
        <v>-8.5650251620804189E-3</v>
      </c>
      <c r="J105" s="18">
        <f>Model!$W$14*((drdp!D105)*'MBXY-TI1S'!$B105+(drdp!G105)*'MBXY-TI1S'!$C105+(drdp!J105)*'MBXY-TI1S'!$D105)</f>
        <v>0</v>
      </c>
      <c r="K105" s="21">
        <f>SUM(E$3:E104)+H105</f>
        <v>0.71523924131795724</v>
      </c>
      <c r="L105" s="21">
        <f>SUM(F$3:F104)+I105</f>
        <v>-0.19707981301617561</v>
      </c>
      <c r="M105" s="21">
        <f>SUM(G$3:G104)+J105</f>
        <v>0</v>
      </c>
      <c r="N105" s="21"/>
      <c r="O105" s="21"/>
      <c r="P105" s="21"/>
      <c r="Q105" s="19">
        <f t="shared" si="5"/>
        <v>0.51156717232108706</v>
      </c>
      <c r="R105" s="19">
        <f t="shared" si="5"/>
        <v>3.8840452698490742E-2</v>
      </c>
      <c r="S105" s="19">
        <f t="shared" si="5"/>
        <v>0</v>
      </c>
      <c r="T105" s="19">
        <f t="shared" si="6"/>
        <v>-0.14095921594077432</v>
      </c>
      <c r="U105" s="19">
        <f t="shared" si="7"/>
        <v>0</v>
      </c>
      <c r="V105" s="19">
        <f t="shared" si="8"/>
        <v>0</v>
      </c>
    </row>
    <row r="106" spans="1:22" x14ac:dyDescent="0.25">
      <c r="A106" s="26">
        <f>Wellpath!E106</f>
        <v>9800</v>
      </c>
      <c r="B106" s="22">
        <v>0</v>
      </c>
      <c r="C106" s="22">
        <v>0</v>
      </c>
      <c r="D106" s="22">
        <f>-COS(Wellpath!$L106) * SIN(Wellpath!$O106) / (Bfield * COS(Dip))</f>
        <v>1.2102108379198942E-5</v>
      </c>
      <c r="E106" s="20">
        <f>Model!$W$14*((drdp!B106+drdp!K106)*'MBXY-TI1S'!$B106+(drdp!E106+drdp!N106)*'MBXY-TI1S'!$C106+(drdp!H106+drdp!Q106)*'MBXY-TI1S'!$D106)</f>
        <v>1.4373818909051605E-2</v>
      </c>
      <c r="F106" s="20">
        <f>Model!$W$14*((drdp!C106+drdp!L106)*'MBXY-TI1S'!$B106+(drdp!F106+drdp!O106)*'MBXY-TI1S'!$C106+(drdp!I106+drdp!R106)*'MBXY-TI1S'!$D106)</f>
        <v>-1.7130050324160838E-2</v>
      </c>
      <c r="G106" s="20">
        <f>Model!$W$14*((drdp!D106+drdp!M106)*'MBXY-TI1S'!$B106+(drdp!G106+drdp!P106)*'MBXY-TI1S'!$C106+(drdp!J106+drdp!S106)*'MBXY-TI1S'!$D106)</f>
        <v>0</v>
      </c>
      <c r="H106" s="18">
        <f>Model!$W$14*((drdp!B106)*'MBXY-TI1S'!$B106+(drdp!E106)*'MBXY-TI1S'!$C106+(drdp!H106)*'MBXY-TI1S'!$D106)</f>
        <v>7.1869094545258024E-3</v>
      </c>
      <c r="I106" s="18">
        <f>Model!$W$14*((drdp!C106)*'MBXY-TI1S'!$B106+(drdp!F106)*'MBXY-TI1S'!$C106+(drdp!I106)*'MBXY-TI1S'!$D106)</f>
        <v>-8.5650251620804189E-3</v>
      </c>
      <c r="J106" s="18">
        <f>Model!$W$14*((drdp!D106)*'MBXY-TI1S'!$B106+(drdp!G106)*'MBXY-TI1S'!$C106+(drdp!J106)*'MBXY-TI1S'!$D106)</f>
        <v>0</v>
      </c>
      <c r="K106" s="21">
        <f>SUM(E$3:E105)+H106</f>
        <v>0.72961306022700889</v>
      </c>
      <c r="L106" s="21">
        <f>SUM(F$3:F105)+I106</f>
        <v>-0.21420986334033645</v>
      </c>
      <c r="M106" s="21">
        <f>SUM(G$3:G105)+J106</f>
        <v>0</v>
      </c>
      <c r="N106" s="21"/>
      <c r="O106" s="21"/>
      <c r="P106" s="21"/>
      <c r="Q106" s="19">
        <f t="shared" si="5"/>
        <v>0.53233521765382086</v>
      </c>
      <c r="R106" s="19">
        <f t="shared" si="5"/>
        <v>4.5885865552285618E-2</v>
      </c>
      <c r="S106" s="19">
        <f t="shared" si="5"/>
        <v>0</v>
      </c>
      <c r="T106" s="19">
        <f t="shared" si="6"/>
        <v>-0.15629031392255224</v>
      </c>
      <c r="U106" s="19">
        <f t="shared" si="7"/>
        <v>0</v>
      </c>
      <c r="V106" s="19">
        <f t="shared" si="8"/>
        <v>0</v>
      </c>
    </row>
    <row r="107" spans="1:22" x14ac:dyDescent="0.25">
      <c r="A107" s="26">
        <f>Wellpath!E107</f>
        <v>9900</v>
      </c>
      <c r="B107" s="22">
        <v>0</v>
      </c>
      <c r="C107" s="22">
        <v>0</v>
      </c>
      <c r="D107" s="22">
        <f>-COS(Wellpath!$L107) * SIN(Wellpath!$O107) / (Bfield * COS(Dip))</f>
        <v>1.2102108379198942E-5</v>
      </c>
      <c r="E107" s="20">
        <f>Model!$W$14*((drdp!B107+drdp!K107)*'MBXY-TI1S'!$B107+(drdp!E107+drdp!N107)*'MBXY-TI1S'!$C107+(drdp!H107+drdp!Q107)*'MBXY-TI1S'!$D107)</f>
        <v>1.4373818909051605E-2</v>
      </c>
      <c r="F107" s="20">
        <f>Model!$W$14*((drdp!C107+drdp!L107)*'MBXY-TI1S'!$B107+(drdp!F107+drdp!O107)*'MBXY-TI1S'!$C107+(drdp!I107+drdp!R107)*'MBXY-TI1S'!$D107)</f>
        <v>-1.7130050324160838E-2</v>
      </c>
      <c r="G107" s="20">
        <f>Model!$W$14*((drdp!D107+drdp!M107)*'MBXY-TI1S'!$B107+(drdp!G107+drdp!P107)*'MBXY-TI1S'!$C107+(drdp!J107+drdp!S107)*'MBXY-TI1S'!$D107)</f>
        <v>0</v>
      </c>
      <c r="H107" s="18">
        <f>Model!$W$14*((drdp!B107)*'MBXY-TI1S'!$B107+(drdp!E107)*'MBXY-TI1S'!$C107+(drdp!H107)*'MBXY-TI1S'!$D107)</f>
        <v>7.1869094545258024E-3</v>
      </c>
      <c r="I107" s="18">
        <f>Model!$W$14*((drdp!C107)*'MBXY-TI1S'!$B107+(drdp!F107)*'MBXY-TI1S'!$C107+(drdp!I107)*'MBXY-TI1S'!$D107)</f>
        <v>-8.5650251620804189E-3</v>
      </c>
      <c r="J107" s="18">
        <f>Model!$W$14*((drdp!D107)*'MBXY-TI1S'!$B107+(drdp!G107)*'MBXY-TI1S'!$C107+(drdp!J107)*'MBXY-TI1S'!$D107)</f>
        <v>0</v>
      </c>
      <c r="K107" s="21">
        <f>SUM(E$3:E106)+H107</f>
        <v>0.74398687913606054</v>
      </c>
      <c r="L107" s="21">
        <f>SUM(F$3:F106)+I107</f>
        <v>-0.2313399136644973</v>
      </c>
      <c r="M107" s="21">
        <f>SUM(G$3:G106)+J107</f>
        <v>0</v>
      </c>
      <c r="N107" s="21"/>
      <c r="O107" s="21"/>
      <c r="P107" s="21"/>
      <c r="Q107" s="19">
        <f t="shared" si="5"/>
        <v>0.55351647632661516</v>
      </c>
      <c r="R107" s="19">
        <f t="shared" si="5"/>
        <v>5.3518155654297066E-2</v>
      </c>
      <c r="S107" s="19">
        <f t="shared" si="5"/>
        <v>0</v>
      </c>
      <c r="T107" s="19">
        <f t="shared" si="6"/>
        <v>-0.17211386038685503</v>
      </c>
      <c r="U107" s="19">
        <f t="shared" si="7"/>
        <v>0</v>
      </c>
      <c r="V107" s="19">
        <f t="shared" si="8"/>
        <v>0</v>
      </c>
    </row>
    <row r="108" spans="1:22" x14ac:dyDescent="0.25">
      <c r="A108" s="26">
        <f>Wellpath!E108</f>
        <v>10000</v>
      </c>
      <c r="B108" s="22">
        <v>0</v>
      </c>
      <c r="C108" s="22">
        <v>0</v>
      </c>
      <c r="D108" s="22">
        <f>-COS(Wellpath!$L108) * SIN(Wellpath!$O108) / (Bfield * COS(Dip))</f>
        <v>1.2102108379198942E-5</v>
      </c>
      <c r="E108" s="20">
        <f>Model!$W$14*((drdp!B108+drdp!K108)*'MBXY-TI1S'!$B108+(drdp!E108+drdp!N108)*'MBXY-TI1S'!$C108+(drdp!H108+drdp!Q108)*'MBXY-TI1S'!$D108)</f>
        <v>1.4373818909051605E-2</v>
      </c>
      <c r="F108" s="20">
        <f>Model!$W$14*((drdp!C108+drdp!L108)*'MBXY-TI1S'!$B108+(drdp!F108+drdp!O108)*'MBXY-TI1S'!$C108+(drdp!I108+drdp!R108)*'MBXY-TI1S'!$D108)</f>
        <v>-1.7130050324160838E-2</v>
      </c>
      <c r="G108" s="20">
        <f>Model!$W$14*((drdp!D108+drdp!M108)*'MBXY-TI1S'!$B108+(drdp!G108+drdp!P108)*'MBXY-TI1S'!$C108+(drdp!J108+drdp!S108)*'MBXY-TI1S'!$D108)</f>
        <v>0</v>
      </c>
      <c r="H108" s="18">
        <f>Model!$W$14*((drdp!B108)*'MBXY-TI1S'!$B108+(drdp!E108)*'MBXY-TI1S'!$C108+(drdp!H108)*'MBXY-TI1S'!$D108)</f>
        <v>7.1869094545258024E-3</v>
      </c>
      <c r="I108" s="18">
        <f>Model!$W$14*((drdp!C108)*'MBXY-TI1S'!$B108+(drdp!F108)*'MBXY-TI1S'!$C108+(drdp!I108)*'MBXY-TI1S'!$D108)</f>
        <v>-8.5650251620804189E-3</v>
      </c>
      <c r="J108" s="18">
        <f>Model!$W$14*((drdp!D108)*'MBXY-TI1S'!$B108+(drdp!G108)*'MBXY-TI1S'!$C108+(drdp!J108)*'MBXY-TI1S'!$D108)</f>
        <v>0</v>
      </c>
      <c r="K108" s="21">
        <f>SUM(E$3:E107)+H108</f>
        <v>0.75836069804511219</v>
      </c>
      <c r="L108" s="21">
        <f>SUM(F$3:F107)+I108</f>
        <v>-0.24846996398865814</v>
      </c>
      <c r="M108" s="21">
        <f>SUM(G$3:G107)+J108</f>
        <v>0</v>
      </c>
      <c r="N108" s="21"/>
      <c r="O108" s="21"/>
      <c r="P108" s="21"/>
      <c r="Q108" s="19">
        <f t="shared" si="5"/>
        <v>0.57511094833946985</v>
      </c>
      <c r="R108" s="19">
        <f t="shared" si="5"/>
        <v>6.1737323004525071E-2</v>
      </c>
      <c r="S108" s="19">
        <f t="shared" si="5"/>
        <v>0</v>
      </c>
      <c r="T108" s="19">
        <f t="shared" si="6"/>
        <v>-0.18842985533368267</v>
      </c>
      <c r="U108" s="19">
        <f t="shared" si="7"/>
        <v>0</v>
      </c>
      <c r="V108" s="19">
        <f t="shared" si="8"/>
        <v>0</v>
      </c>
    </row>
    <row r="109" spans="1:22" x14ac:dyDescent="0.25">
      <c r="A109" s="26">
        <f>Wellpath!E109</f>
        <v>10100</v>
      </c>
      <c r="B109" s="22">
        <v>0</v>
      </c>
      <c r="C109" s="22">
        <v>0</v>
      </c>
      <c r="D109" s="22">
        <f>-COS(Wellpath!$L109) * SIN(Wellpath!$O109) / (Bfield * COS(Dip))</f>
        <v>1.2102108379198942E-5</v>
      </c>
      <c r="E109" s="20">
        <f>Model!$W$14*((drdp!B109+drdp!K109)*'MBXY-TI1S'!$B109+(drdp!E109+drdp!N109)*'MBXY-TI1S'!$C109+(drdp!H109+drdp!Q109)*'MBXY-TI1S'!$D109)</f>
        <v>1.4373818909051605E-2</v>
      </c>
      <c r="F109" s="20">
        <f>Model!$W$14*((drdp!C109+drdp!L109)*'MBXY-TI1S'!$B109+(drdp!F109+drdp!O109)*'MBXY-TI1S'!$C109+(drdp!I109+drdp!R109)*'MBXY-TI1S'!$D109)</f>
        <v>-1.7130050324160838E-2</v>
      </c>
      <c r="G109" s="20">
        <f>Model!$W$14*((drdp!D109+drdp!M109)*'MBXY-TI1S'!$B109+(drdp!G109+drdp!P109)*'MBXY-TI1S'!$C109+(drdp!J109+drdp!S109)*'MBXY-TI1S'!$D109)</f>
        <v>0</v>
      </c>
      <c r="H109" s="18">
        <f>Model!$W$14*((drdp!B109)*'MBXY-TI1S'!$B109+(drdp!E109)*'MBXY-TI1S'!$C109+(drdp!H109)*'MBXY-TI1S'!$D109)</f>
        <v>7.1869094545258024E-3</v>
      </c>
      <c r="I109" s="18">
        <f>Model!$W$14*((drdp!C109)*'MBXY-TI1S'!$B109+(drdp!F109)*'MBXY-TI1S'!$C109+(drdp!I109)*'MBXY-TI1S'!$D109)</f>
        <v>-8.5650251620804189E-3</v>
      </c>
      <c r="J109" s="18">
        <f>Model!$W$14*((drdp!D109)*'MBXY-TI1S'!$B109+(drdp!G109)*'MBXY-TI1S'!$C109+(drdp!J109)*'MBXY-TI1S'!$D109)</f>
        <v>0</v>
      </c>
      <c r="K109" s="21">
        <f>SUM(E$3:E108)+H109</f>
        <v>0.77273451695416384</v>
      </c>
      <c r="L109" s="21">
        <f>SUM(F$3:F108)+I109</f>
        <v>-0.26560001431281899</v>
      </c>
      <c r="M109" s="21">
        <f>SUM(G$3:G108)+J109</f>
        <v>0</v>
      </c>
      <c r="N109" s="21"/>
      <c r="O109" s="21"/>
      <c r="P109" s="21"/>
      <c r="Q109" s="19">
        <f t="shared" si="5"/>
        <v>0.59711863369238494</v>
      </c>
      <c r="R109" s="19">
        <f t="shared" si="5"/>
        <v>7.0543367602969656E-2</v>
      </c>
      <c r="S109" s="19">
        <f t="shared" si="5"/>
        <v>0</v>
      </c>
      <c r="T109" s="19">
        <f t="shared" si="6"/>
        <v>-0.20523829876303518</v>
      </c>
      <c r="U109" s="19">
        <f t="shared" si="7"/>
        <v>0</v>
      </c>
      <c r="V109" s="19">
        <f t="shared" si="8"/>
        <v>0</v>
      </c>
    </row>
    <row r="110" spans="1:22" x14ac:dyDescent="0.25">
      <c r="A110" s="26">
        <f>Wellpath!E110</f>
        <v>10200</v>
      </c>
      <c r="B110" s="22">
        <v>0</v>
      </c>
      <c r="C110" s="22">
        <v>0</v>
      </c>
      <c r="D110" s="22">
        <f>-COS(Wellpath!$L110) * SIN(Wellpath!$O110) / (Bfield * COS(Dip))</f>
        <v>1.2102108379198942E-5</v>
      </c>
      <c r="E110" s="20">
        <f>Model!$W$14*((drdp!B110+drdp!K110)*'MBXY-TI1S'!$B110+(drdp!E110+drdp!N110)*'MBXY-TI1S'!$C110+(drdp!H110+drdp!Q110)*'MBXY-TI1S'!$D110)</f>
        <v>1.4373818909051605E-2</v>
      </c>
      <c r="F110" s="20">
        <f>Model!$W$14*((drdp!C110+drdp!L110)*'MBXY-TI1S'!$B110+(drdp!F110+drdp!O110)*'MBXY-TI1S'!$C110+(drdp!I110+drdp!R110)*'MBXY-TI1S'!$D110)</f>
        <v>-1.7130050324160838E-2</v>
      </c>
      <c r="G110" s="20">
        <f>Model!$W$14*((drdp!D110+drdp!M110)*'MBXY-TI1S'!$B110+(drdp!G110+drdp!P110)*'MBXY-TI1S'!$C110+(drdp!J110+drdp!S110)*'MBXY-TI1S'!$D110)</f>
        <v>0</v>
      </c>
      <c r="H110" s="18">
        <f>Model!$W$14*((drdp!B110)*'MBXY-TI1S'!$B110+(drdp!E110)*'MBXY-TI1S'!$C110+(drdp!H110)*'MBXY-TI1S'!$D110)</f>
        <v>7.1869094545258024E-3</v>
      </c>
      <c r="I110" s="18">
        <f>Model!$W$14*((drdp!C110)*'MBXY-TI1S'!$B110+(drdp!F110)*'MBXY-TI1S'!$C110+(drdp!I110)*'MBXY-TI1S'!$D110)</f>
        <v>-8.5650251620804189E-3</v>
      </c>
      <c r="J110" s="18">
        <f>Model!$W$14*((drdp!D110)*'MBXY-TI1S'!$B110+(drdp!G110)*'MBXY-TI1S'!$C110+(drdp!J110)*'MBXY-TI1S'!$D110)</f>
        <v>0</v>
      </c>
      <c r="K110" s="21">
        <f>SUM(E$3:E109)+H110</f>
        <v>0.78710833586321549</v>
      </c>
      <c r="L110" s="21">
        <f>SUM(F$3:F109)+I110</f>
        <v>-0.28273006463697981</v>
      </c>
      <c r="M110" s="21">
        <f>SUM(G$3:G109)+J110</f>
        <v>0</v>
      </c>
      <c r="N110" s="21"/>
      <c r="O110" s="21"/>
      <c r="P110" s="21"/>
      <c r="Q110" s="19">
        <f t="shared" si="5"/>
        <v>0.61953953238536041</v>
      </c>
      <c r="R110" s="19">
        <f t="shared" si="5"/>
        <v>7.9936289449630785E-2</v>
      </c>
      <c r="S110" s="19">
        <f t="shared" si="5"/>
        <v>0</v>
      </c>
      <c r="T110" s="19">
        <f t="shared" si="6"/>
        <v>-0.22253919067491251</v>
      </c>
      <c r="U110" s="19">
        <f t="shared" si="7"/>
        <v>0</v>
      </c>
      <c r="V110" s="19">
        <f t="shared" si="8"/>
        <v>0</v>
      </c>
    </row>
    <row r="111" spans="1:22" x14ac:dyDescent="0.25">
      <c r="A111" s="26">
        <f>Wellpath!E111</f>
        <v>10300</v>
      </c>
      <c r="B111" s="22">
        <v>0</v>
      </c>
      <c r="C111" s="22">
        <v>0</v>
      </c>
      <c r="D111" s="22">
        <f>-COS(Wellpath!$L111) * SIN(Wellpath!$O111) / (Bfield * COS(Dip))</f>
        <v>1.2102108379198942E-5</v>
      </c>
      <c r="E111" s="20">
        <f>Model!$W$14*((drdp!B111+drdp!K111)*'MBXY-TI1S'!$B111+(drdp!E111+drdp!N111)*'MBXY-TI1S'!$C111+(drdp!H111+drdp!Q111)*'MBXY-TI1S'!$D111)</f>
        <v>1.4373818909051605E-2</v>
      </c>
      <c r="F111" s="20">
        <f>Model!$W$14*((drdp!C111+drdp!L111)*'MBXY-TI1S'!$B111+(drdp!F111+drdp!O111)*'MBXY-TI1S'!$C111+(drdp!I111+drdp!R111)*'MBXY-TI1S'!$D111)</f>
        <v>-1.7130050324160838E-2</v>
      </c>
      <c r="G111" s="20">
        <f>Model!$W$14*((drdp!D111+drdp!M111)*'MBXY-TI1S'!$B111+(drdp!G111+drdp!P111)*'MBXY-TI1S'!$C111+(drdp!J111+drdp!S111)*'MBXY-TI1S'!$D111)</f>
        <v>0</v>
      </c>
      <c r="H111" s="18">
        <f>Model!$W$14*((drdp!B111)*'MBXY-TI1S'!$B111+(drdp!E111)*'MBXY-TI1S'!$C111+(drdp!H111)*'MBXY-TI1S'!$D111)</f>
        <v>7.1869094545258024E-3</v>
      </c>
      <c r="I111" s="18">
        <f>Model!$W$14*((drdp!C111)*'MBXY-TI1S'!$B111+(drdp!F111)*'MBXY-TI1S'!$C111+(drdp!I111)*'MBXY-TI1S'!$D111)</f>
        <v>-8.5650251620804189E-3</v>
      </c>
      <c r="J111" s="18">
        <f>Model!$W$14*((drdp!D111)*'MBXY-TI1S'!$B111+(drdp!G111)*'MBXY-TI1S'!$C111+(drdp!J111)*'MBXY-TI1S'!$D111)</f>
        <v>0</v>
      </c>
      <c r="K111" s="21">
        <f>SUM(E$3:E110)+H111</f>
        <v>0.80148215477226714</v>
      </c>
      <c r="L111" s="21">
        <f>SUM(F$3:F110)+I111</f>
        <v>-0.29986011496114062</v>
      </c>
      <c r="M111" s="21">
        <f>SUM(G$3:G110)+J111</f>
        <v>0</v>
      </c>
      <c r="N111" s="21"/>
      <c r="O111" s="21"/>
      <c r="P111" s="21"/>
      <c r="Q111" s="19">
        <f t="shared" si="5"/>
        <v>0.64237364441839639</v>
      </c>
      <c r="R111" s="19">
        <f t="shared" si="5"/>
        <v>8.9916088544508471E-2</v>
      </c>
      <c r="S111" s="19">
        <f t="shared" si="5"/>
        <v>0</v>
      </c>
      <c r="T111" s="19">
        <f t="shared" si="6"/>
        <v>-0.24033253106931474</v>
      </c>
      <c r="U111" s="19">
        <f t="shared" si="7"/>
        <v>0</v>
      </c>
      <c r="V111" s="19">
        <f t="shared" si="8"/>
        <v>0</v>
      </c>
    </row>
    <row r="112" spans="1:22" x14ac:dyDescent="0.25">
      <c r="A112" s="26">
        <f>Wellpath!E112</f>
        <v>10400</v>
      </c>
      <c r="B112" s="22">
        <v>0</v>
      </c>
      <c r="C112" s="22">
        <v>0</v>
      </c>
      <c r="D112" s="22">
        <f>-COS(Wellpath!$L112) * SIN(Wellpath!$O112) / (Bfield * COS(Dip))</f>
        <v>1.2102108379198942E-5</v>
      </c>
      <c r="E112" s="20">
        <f>Model!$W$14*((drdp!B112+drdp!K112)*'MBXY-TI1S'!$B112+(drdp!E112+drdp!N112)*'MBXY-TI1S'!$C112+(drdp!H112+drdp!Q112)*'MBXY-TI1S'!$D112)</f>
        <v>1.4373818909051605E-2</v>
      </c>
      <c r="F112" s="20">
        <f>Model!$W$14*((drdp!C112+drdp!L112)*'MBXY-TI1S'!$B112+(drdp!F112+drdp!O112)*'MBXY-TI1S'!$C112+(drdp!I112+drdp!R112)*'MBXY-TI1S'!$D112)</f>
        <v>-1.7130050324160838E-2</v>
      </c>
      <c r="G112" s="20">
        <f>Model!$W$14*((drdp!D112+drdp!M112)*'MBXY-TI1S'!$B112+(drdp!G112+drdp!P112)*'MBXY-TI1S'!$C112+(drdp!J112+drdp!S112)*'MBXY-TI1S'!$D112)</f>
        <v>0</v>
      </c>
      <c r="H112" s="18">
        <f>Model!$W$14*((drdp!B112)*'MBXY-TI1S'!$B112+(drdp!E112)*'MBXY-TI1S'!$C112+(drdp!H112)*'MBXY-TI1S'!$D112)</f>
        <v>7.1869094545258024E-3</v>
      </c>
      <c r="I112" s="18">
        <f>Model!$W$14*((drdp!C112)*'MBXY-TI1S'!$B112+(drdp!F112)*'MBXY-TI1S'!$C112+(drdp!I112)*'MBXY-TI1S'!$D112)</f>
        <v>-8.5650251620804189E-3</v>
      </c>
      <c r="J112" s="18">
        <f>Model!$W$14*((drdp!D112)*'MBXY-TI1S'!$B112+(drdp!G112)*'MBXY-TI1S'!$C112+(drdp!J112)*'MBXY-TI1S'!$D112)</f>
        <v>0</v>
      </c>
      <c r="K112" s="21">
        <f>SUM(E$3:E111)+H112</f>
        <v>0.81585597368131879</v>
      </c>
      <c r="L112" s="21">
        <f>SUM(F$3:F111)+I112</f>
        <v>-0.31699016528530144</v>
      </c>
      <c r="M112" s="21">
        <f>SUM(G$3:G111)+J112</f>
        <v>0</v>
      </c>
      <c r="N112" s="21"/>
      <c r="O112" s="21"/>
      <c r="P112" s="21"/>
      <c r="Q112" s="19">
        <f t="shared" si="5"/>
        <v>0.66562096979149277</v>
      </c>
      <c r="R112" s="19">
        <f t="shared" si="5"/>
        <v>0.10048276488760273</v>
      </c>
      <c r="S112" s="19">
        <f t="shared" si="5"/>
        <v>0</v>
      </c>
      <c r="T112" s="19">
        <f t="shared" si="6"/>
        <v>-0.25861831994624179</v>
      </c>
      <c r="U112" s="19">
        <f t="shared" si="7"/>
        <v>0</v>
      </c>
      <c r="V112" s="19">
        <f t="shared" si="8"/>
        <v>0</v>
      </c>
    </row>
    <row r="113" spans="1:22" x14ac:dyDescent="0.25">
      <c r="A113" s="26">
        <f>Wellpath!E113</f>
        <v>10500</v>
      </c>
      <c r="B113" s="22">
        <v>0</v>
      </c>
      <c r="C113" s="22">
        <v>0</v>
      </c>
      <c r="D113" s="22">
        <f>-COS(Wellpath!$L113) * SIN(Wellpath!$O113) / (Bfield * COS(Dip))</f>
        <v>1.2102108379198942E-5</v>
      </c>
      <c r="E113" s="20">
        <f>Model!$W$14*((drdp!B113+drdp!K113)*'MBXY-TI1S'!$B113+(drdp!E113+drdp!N113)*'MBXY-TI1S'!$C113+(drdp!H113+drdp!Q113)*'MBXY-TI1S'!$D113)</f>
        <v>1.4373818909051605E-2</v>
      </c>
      <c r="F113" s="20">
        <f>Model!$W$14*((drdp!C113+drdp!L113)*'MBXY-TI1S'!$B113+(drdp!F113+drdp!O113)*'MBXY-TI1S'!$C113+(drdp!I113+drdp!R113)*'MBXY-TI1S'!$D113)</f>
        <v>-1.7130050324160838E-2</v>
      </c>
      <c r="G113" s="20">
        <f>Model!$W$14*((drdp!D113+drdp!M113)*'MBXY-TI1S'!$B113+(drdp!G113+drdp!P113)*'MBXY-TI1S'!$C113+(drdp!J113+drdp!S113)*'MBXY-TI1S'!$D113)</f>
        <v>0</v>
      </c>
      <c r="H113" s="18">
        <f>Model!$W$14*((drdp!B113)*'MBXY-TI1S'!$B113+(drdp!E113)*'MBXY-TI1S'!$C113+(drdp!H113)*'MBXY-TI1S'!$D113)</f>
        <v>7.1869094545258024E-3</v>
      </c>
      <c r="I113" s="18">
        <f>Model!$W$14*((drdp!C113)*'MBXY-TI1S'!$B113+(drdp!F113)*'MBXY-TI1S'!$C113+(drdp!I113)*'MBXY-TI1S'!$D113)</f>
        <v>-8.5650251620804189E-3</v>
      </c>
      <c r="J113" s="18">
        <f>Model!$W$14*((drdp!D113)*'MBXY-TI1S'!$B113+(drdp!G113)*'MBXY-TI1S'!$C113+(drdp!J113)*'MBXY-TI1S'!$D113)</f>
        <v>0</v>
      </c>
      <c r="K113" s="21">
        <f>SUM(E$3:E112)+H113</f>
        <v>0.83022979259037044</v>
      </c>
      <c r="L113" s="21">
        <f>SUM(F$3:F112)+I113</f>
        <v>-0.33412021560946226</v>
      </c>
      <c r="M113" s="21">
        <f>SUM(G$3:G112)+J113</f>
        <v>0</v>
      </c>
      <c r="N113" s="21"/>
      <c r="O113" s="21"/>
      <c r="P113" s="21"/>
      <c r="Q113" s="19">
        <f t="shared" si="5"/>
        <v>0.68928150850464953</v>
      </c>
      <c r="R113" s="19">
        <f t="shared" si="5"/>
        <v>0.11163631847891355</v>
      </c>
      <c r="S113" s="19">
        <f t="shared" si="5"/>
        <v>0</v>
      </c>
      <c r="T113" s="19">
        <f t="shared" si="6"/>
        <v>-0.27739655730569368</v>
      </c>
      <c r="U113" s="19">
        <f t="shared" si="7"/>
        <v>0</v>
      </c>
      <c r="V113" s="19">
        <f t="shared" si="8"/>
        <v>0</v>
      </c>
    </row>
    <row r="114" spans="1:22" x14ac:dyDescent="0.25">
      <c r="A114" s="26">
        <f>Wellpath!E114</f>
        <v>10600</v>
      </c>
      <c r="B114" s="22">
        <v>0</v>
      </c>
      <c r="C114" s="22">
        <v>0</v>
      </c>
      <c r="D114" s="22">
        <f>-COS(Wellpath!$L114) * SIN(Wellpath!$O114) / (Bfield * COS(Dip))</f>
        <v>1.2102108379198942E-5</v>
      </c>
      <c r="E114" s="20">
        <f>Model!$W$14*((drdp!B114+drdp!K114)*'MBXY-TI1S'!$B114+(drdp!E114+drdp!N114)*'MBXY-TI1S'!$C114+(drdp!H114+drdp!Q114)*'MBXY-TI1S'!$D114)</f>
        <v>1.4373818909051605E-2</v>
      </c>
      <c r="F114" s="20">
        <f>Model!$W$14*((drdp!C114+drdp!L114)*'MBXY-TI1S'!$B114+(drdp!F114+drdp!O114)*'MBXY-TI1S'!$C114+(drdp!I114+drdp!R114)*'MBXY-TI1S'!$D114)</f>
        <v>-1.7130050324160838E-2</v>
      </c>
      <c r="G114" s="20">
        <f>Model!$W$14*((drdp!D114+drdp!M114)*'MBXY-TI1S'!$B114+(drdp!G114+drdp!P114)*'MBXY-TI1S'!$C114+(drdp!J114+drdp!S114)*'MBXY-TI1S'!$D114)</f>
        <v>0</v>
      </c>
      <c r="H114" s="18">
        <f>Model!$W$14*((drdp!B114)*'MBXY-TI1S'!$B114+(drdp!E114)*'MBXY-TI1S'!$C114+(drdp!H114)*'MBXY-TI1S'!$D114)</f>
        <v>7.1869094545258024E-3</v>
      </c>
      <c r="I114" s="18">
        <f>Model!$W$14*((drdp!C114)*'MBXY-TI1S'!$B114+(drdp!F114)*'MBXY-TI1S'!$C114+(drdp!I114)*'MBXY-TI1S'!$D114)</f>
        <v>-8.5650251620804189E-3</v>
      </c>
      <c r="J114" s="18">
        <f>Model!$W$14*((drdp!D114)*'MBXY-TI1S'!$B114+(drdp!G114)*'MBXY-TI1S'!$C114+(drdp!J114)*'MBXY-TI1S'!$D114)</f>
        <v>0</v>
      </c>
      <c r="K114" s="21">
        <f>SUM(E$3:E113)+H114</f>
        <v>0.84460361149942209</v>
      </c>
      <c r="L114" s="21">
        <f>SUM(F$3:F113)+I114</f>
        <v>-0.35125026593362307</v>
      </c>
      <c r="M114" s="21">
        <f>SUM(G$3:G113)+J114</f>
        <v>0</v>
      </c>
      <c r="N114" s="21"/>
      <c r="O114" s="21"/>
      <c r="P114" s="21"/>
      <c r="Q114" s="19">
        <f t="shared" si="5"/>
        <v>0.71335526055786669</v>
      </c>
      <c r="R114" s="19">
        <f t="shared" si="5"/>
        <v>0.12337674931844093</v>
      </c>
      <c r="S114" s="19">
        <f t="shared" si="5"/>
        <v>0</v>
      </c>
      <c r="T114" s="19">
        <f t="shared" si="6"/>
        <v>-0.29666724314767046</v>
      </c>
      <c r="U114" s="19">
        <f t="shared" si="7"/>
        <v>0</v>
      </c>
      <c r="V114" s="19">
        <f t="shared" si="8"/>
        <v>0</v>
      </c>
    </row>
    <row r="115" spans="1:22" x14ac:dyDescent="0.25">
      <c r="A115" s="26">
        <f>Wellpath!E115</f>
        <v>10700</v>
      </c>
      <c r="B115" s="22">
        <v>0</v>
      </c>
      <c r="C115" s="22">
        <v>0</v>
      </c>
      <c r="D115" s="22">
        <f>-COS(Wellpath!$L115) * SIN(Wellpath!$O115) / (Bfield * COS(Dip))</f>
        <v>1.2102108379198942E-5</v>
      </c>
      <c r="E115" s="20">
        <f>Model!$W$14*((drdp!B115+drdp!K115)*'MBXY-TI1S'!$B115+(drdp!E115+drdp!N115)*'MBXY-TI1S'!$C115+(drdp!H115+drdp!Q115)*'MBXY-TI1S'!$D115)</f>
        <v>1.4373818909051605E-2</v>
      </c>
      <c r="F115" s="20">
        <f>Model!$W$14*((drdp!C115+drdp!L115)*'MBXY-TI1S'!$B115+(drdp!F115+drdp!O115)*'MBXY-TI1S'!$C115+(drdp!I115+drdp!R115)*'MBXY-TI1S'!$D115)</f>
        <v>-1.7130050324160838E-2</v>
      </c>
      <c r="G115" s="20">
        <f>Model!$W$14*((drdp!D115+drdp!M115)*'MBXY-TI1S'!$B115+(drdp!G115+drdp!P115)*'MBXY-TI1S'!$C115+(drdp!J115+drdp!S115)*'MBXY-TI1S'!$D115)</f>
        <v>0</v>
      </c>
      <c r="H115" s="18">
        <f>Model!$W$14*((drdp!B115)*'MBXY-TI1S'!$B115+(drdp!E115)*'MBXY-TI1S'!$C115+(drdp!H115)*'MBXY-TI1S'!$D115)</f>
        <v>7.1869094545258024E-3</v>
      </c>
      <c r="I115" s="18">
        <f>Model!$W$14*((drdp!C115)*'MBXY-TI1S'!$B115+(drdp!F115)*'MBXY-TI1S'!$C115+(drdp!I115)*'MBXY-TI1S'!$D115)</f>
        <v>-8.5650251620804189E-3</v>
      </c>
      <c r="J115" s="18">
        <f>Model!$W$14*((drdp!D115)*'MBXY-TI1S'!$B115+(drdp!G115)*'MBXY-TI1S'!$C115+(drdp!J115)*'MBXY-TI1S'!$D115)</f>
        <v>0</v>
      </c>
      <c r="K115" s="21">
        <f>SUM(E$3:E114)+H115</f>
        <v>0.85897743040847374</v>
      </c>
      <c r="L115" s="21">
        <f>SUM(F$3:F114)+I115</f>
        <v>-0.36838031625778389</v>
      </c>
      <c r="M115" s="21">
        <f>SUM(G$3:G114)+J115</f>
        <v>0</v>
      </c>
      <c r="N115" s="21"/>
      <c r="O115" s="21"/>
      <c r="P115" s="21"/>
      <c r="Q115" s="19">
        <f t="shared" si="5"/>
        <v>0.73784222595114435</v>
      </c>
      <c r="R115" s="19">
        <f t="shared" si="5"/>
        <v>0.13570405740618488</v>
      </c>
      <c r="S115" s="19">
        <f t="shared" si="5"/>
        <v>0</v>
      </c>
      <c r="T115" s="19">
        <f t="shared" si="6"/>
        <v>-0.31643037747217212</v>
      </c>
      <c r="U115" s="19">
        <f t="shared" si="7"/>
        <v>0</v>
      </c>
      <c r="V115" s="19">
        <f t="shared" si="8"/>
        <v>0</v>
      </c>
    </row>
    <row r="116" spans="1:22" x14ac:dyDescent="0.25">
      <c r="A116" s="26">
        <f>Wellpath!E116</f>
        <v>10800</v>
      </c>
      <c r="B116" s="22">
        <v>0</v>
      </c>
      <c r="C116" s="22">
        <v>0</v>
      </c>
      <c r="D116" s="22">
        <f>-COS(Wellpath!$L116) * SIN(Wellpath!$O116) / (Bfield * COS(Dip))</f>
        <v>1.2102108379198942E-5</v>
      </c>
      <c r="E116" s="20">
        <f>Model!$W$14*((drdp!B116+drdp!K116)*'MBXY-TI1S'!$B116+(drdp!E116+drdp!N116)*'MBXY-TI1S'!$C116+(drdp!H116+drdp!Q116)*'MBXY-TI1S'!$D116)</f>
        <v>1.4373818909051605E-2</v>
      </c>
      <c r="F116" s="20">
        <f>Model!$W$14*((drdp!C116+drdp!L116)*'MBXY-TI1S'!$B116+(drdp!F116+drdp!O116)*'MBXY-TI1S'!$C116+(drdp!I116+drdp!R116)*'MBXY-TI1S'!$D116)</f>
        <v>-1.7130050324160838E-2</v>
      </c>
      <c r="G116" s="20">
        <f>Model!$W$14*((drdp!D116+drdp!M116)*'MBXY-TI1S'!$B116+(drdp!G116+drdp!P116)*'MBXY-TI1S'!$C116+(drdp!J116+drdp!S116)*'MBXY-TI1S'!$D116)</f>
        <v>0</v>
      </c>
      <c r="H116" s="18">
        <f>Model!$W$14*((drdp!B116)*'MBXY-TI1S'!$B116+(drdp!E116)*'MBXY-TI1S'!$C116+(drdp!H116)*'MBXY-TI1S'!$D116)</f>
        <v>7.1869094545258024E-3</v>
      </c>
      <c r="I116" s="18">
        <f>Model!$W$14*((drdp!C116)*'MBXY-TI1S'!$B116+(drdp!F116)*'MBXY-TI1S'!$C116+(drdp!I116)*'MBXY-TI1S'!$D116)</f>
        <v>-8.5650251620804189E-3</v>
      </c>
      <c r="J116" s="18">
        <f>Model!$W$14*((drdp!D116)*'MBXY-TI1S'!$B116+(drdp!G116)*'MBXY-TI1S'!$C116+(drdp!J116)*'MBXY-TI1S'!$D116)</f>
        <v>0</v>
      </c>
      <c r="K116" s="21">
        <f>SUM(E$3:E115)+H116</f>
        <v>0.87335124931752539</v>
      </c>
      <c r="L116" s="21">
        <f>SUM(F$3:F115)+I116</f>
        <v>-0.38551036658194471</v>
      </c>
      <c r="M116" s="21">
        <f>SUM(G$3:G115)+J116</f>
        <v>0</v>
      </c>
      <c r="N116" s="21"/>
      <c r="O116" s="21"/>
      <c r="P116" s="21"/>
      <c r="Q116" s="19">
        <f t="shared" si="5"/>
        <v>0.7627424046844824</v>
      </c>
      <c r="R116" s="19">
        <f t="shared" si="5"/>
        <v>0.14861824274214538</v>
      </c>
      <c r="S116" s="19">
        <f t="shared" si="5"/>
        <v>0</v>
      </c>
      <c r="T116" s="19">
        <f t="shared" si="6"/>
        <v>-0.33668596027919862</v>
      </c>
      <c r="U116" s="19">
        <f t="shared" si="7"/>
        <v>0</v>
      </c>
      <c r="V116" s="19">
        <f t="shared" si="8"/>
        <v>0</v>
      </c>
    </row>
    <row r="117" spans="1:22" x14ac:dyDescent="0.25">
      <c r="A117" s="26">
        <f>Wellpath!E117</f>
        <v>10900</v>
      </c>
      <c r="B117" s="22">
        <v>0</v>
      </c>
      <c r="C117" s="22">
        <v>0</v>
      </c>
      <c r="D117" s="22">
        <f>-COS(Wellpath!$L117) * SIN(Wellpath!$O117) / (Bfield * COS(Dip))</f>
        <v>1.2102108379198942E-5</v>
      </c>
      <c r="E117" s="20">
        <f>Model!$W$14*((drdp!B117+drdp!K117)*'MBXY-TI1S'!$B117+(drdp!E117+drdp!N117)*'MBXY-TI1S'!$C117+(drdp!H117+drdp!Q117)*'MBXY-TI1S'!$D117)</f>
        <v>1.4373818909051605E-2</v>
      </c>
      <c r="F117" s="20">
        <f>Model!$W$14*((drdp!C117+drdp!L117)*'MBXY-TI1S'!$B117+(drdp!F117+drdp!O117)*'MBXY-TI1S'!$C117+(drdp!I117+drdp!R117)*'MBXY-TI1S'!$D117)</f>
        <v>-1.7130050324160838E-2</v>
      </c>
      <c r="G117" s="20">
        <f>Model!$W$14*((drdp!D117+drdp!M117)*'MBXY-TI1S'!$B117+(drdp!G117+drdp!P117)*'MBXY-TI1S'!$C117+(drdp!J117+drdp!S117)*'MBXY-TI1S'!$D117)</f>
        <v>0</v>
      </c>
      <c r="H117" s="18">
        <f>Model!$W$14*((drdp!B117)*'MBXY-TI1S'!$B117+(drdp!E117)*'MBXY-TI1S'!$C117+(drdp!H117)*'MBXY-TI1S'!$D117)</f>
        <v>7.1869094545258024E-3</v>
      </c>
      <c r="I117" s="18">
        <f>Model!$W$14*((drdp!C117)*'MBXY-TI1S'!$B117+(drdp!F117)*'MBXY-TI1S'!$C117+(drdp!I117)*'MBXY-TI1S'!$D117)</f>
        <v>-8.5650251620804189E-3</v>
      </c>
      <c r="J117" s="18">
        <f>Model!$W$14*((drdp!D117)*'MBXY-TI1S'!$B117+(drdp!G117)*'MBXY-TI1S'!$C117+(drdp!J117)*'MBXY-TI1S'!$D117)</f>
        <v>0</v>
      </c>
      <c r="K117" s="21">
        <f>SUM(E$3:E116)+H117</f>
        <v>0.88772506822657704</v>
      </c>
      <c r="L117" s="21">
        <f>SUM(F$3:F116)+I117</f>
        <v>-0.40264041690610552</v>
      </c>
      <c r="M117" s="21">
        <f>SUM(G$3:G116)+J117</f>
        <v>0</v>
      </c>
      <c r="N117" s="21"/>
      <c r="O117" s="21"/>
      <c r="P117" s="21"/>
      <c r="Q117" s="19">
        <f t="shared" si="5"/>
        <v>0.78805579675788084</v>
      </c>
      <c r="R117" s="19">
        <f t="shared" si="5"/>
        <v>0.16211930532632246</v>
      </c>
      <c r="S117" s="19">
        <f t="shared" si="5"/>
        <v>0</v>
      </c>
      <c r="T117" s="19">
        <f t="shared" si="6"/>
        <v>-0.35743399156874994</v>
      </c>
      <c r="U117" s="19">
        <f t="shared" si="7"/>
        <v>0</v>
      </c>
      <c r="V117" s="19">
        <f t="shared" si="8"/>
        <v>0</v>
      </c>
    </row>
    <row r="118" spans="1:22" x14ac:dyDescent="0.25">
      <c r="A118" s="26">
        <f>Wellpath!E118</f>
        <v>11000</v>
      </c>
      <c r="B118" s="22">
        <v>0</v>
      </c>
      <c r="C118" s="22">
        <v>0</v>
      </c>
      <c r="D118" s="22">
        <f>-COS(Wellpath!$L118) * SIN(Wellpath!$O118) / (Bfield * COS(Dip))</f>
        <v>1.2102108379198942E-5</v>
      </c>
      <c r="E118" s="20">
        <f>Model!$W$14*((drdp!B118+drdp!K118)*'MBXY-TI1S'!$B118+(drdp!E118+drdp!N118)*'MBXY-TI1S'!$C118+(drdp!H118+drdp!Q118)*'MBXY-TI1S'!$D118)</f>
        <v>1.4373818909051605E-2</v>
      </c>
      <c r="F118" s="20">
        <f>Model!$W$14*((drdp!C118+drdp!L118)*'MBXY-TI1S'!$B118+(drdp!F118+drdp!O118)*'MBXY-TI1S'!$C118+(drdp!I118+drdp!R118)*'MBXY-TI1S'!$D118)</f>
        <v>-1.7130050324160838E-2</v>
      </c>
      <c r="G118" s="20">
        <f>Model!$W$14*((drdp!D118+drdp!M118)*'MBXY-TI1S'!$B118+(drdp!G118+drdp!P118)*'MBXY-TI1S'!$C118+(drdp!J118+drdp!S118)*'MBXY-TI1S'!$D118)</f>
        <v>0</v>
      </c>
      <c r="H118" s="18">
        <f>Model!$W$14*((drdp!B118)*'MBXY-TI1S'!$B118+(drdp!E118)*'MBXY-TI1S'!$C118+(drdp!H118)*'MBXY-TI1S'!$D118)</f>
        <v>7.1869094545258024E-3</v>
      </c>
      <c r="I118" s="18">
        <f>Model!$W$14*((drdp!C118)*'MBXY-TI1S'!$B118+(drdp!F118)*'MBXY-TI1S'!$C118+(drdp!I118)*'MBXY-TI1S'!$D118)</f>
        <v>-8.5650251620804189E-3</v>
      </c>
      <c r="J118" s="18">
        <f>Model!$W$14*((drdp!D118)*'MBXY-TI1S'!$B118+(drdp!G118)*'MBXY-TI1S'!$C118+(drdp!J118)*'MBXY-TI1S'!$D118)</f>
        <v>0</v>
      </c>
      <c r="K118" s="21">
        <f>SUM(E$3:E117)+H118</f>
        <v>0.90209888713562869</v>
      </c>
      <c r="L118" s="21">
        <f>SUM(F$3:F117)+I118</f>
        <v>-0.41977046723026634</v>
      </c>
      <c r="M118" s="21">
        <f>SUM(G$3:G117)+J118</f>
        <v>0</v>
      </c>
      <c r="N118" s="21"/>
      <c r="O118" s="21"/>
      <c r="P118" s="21"/>
      <c r="Q118" s="19">
        <f t="shared" si="5"/>
        <v>0.81378240217133979</v>
      </c>
      <c r="R118" s="19">
        <f t="shared" si="5"/>
        <v>0.17620724515871611</v>
      </c>
      <c r="S118" s="19">
        <f t="shared" si="5"/>
        <v>0</v>
      </c>
      <c r="T118" s="19">
        <f t="shared" si="6"/>
        <v>-0.37867447134082616</v>
      </c>
      <c r="U118" s="19">
        <f t="shared" si="7"/>
        <v>0</v>
      </c>
      <c r="V118" s="19">
        <f t="shared" si="8"/>
        <v>0</v>
      </c>
    </row>
    <row r="119" spans="1:22" x14ac:dyDescent="0.25">
      <c r="A119" s="26">
        <f>Wellpath!E119</f>
        <v>11100</v>
      </c>
      <c r="B119" s="22">
        <v>0</v>
      </c>
      <c r="C119" s="22">
        <v>0</v>
      </c>
      <c r="D119" s="22">
        <f>-COS(Wellpath!$L119) * SIN(Wellpath!$O119) / (Bfield * COS(Dip))</f>
        <v>1.2102108379198942E-5</v>
      </c>
      <c r="E119" s="20">
        <f>Model!$W$14*((drdp!B119+drdp!K119)*'MBXY-TI1S'!$B119+(drdp!E119+drdp!N119)*'MBXY-TI1S'!$C119+(drdp!H119+drdp!Q119)*'MBXY-TI1S'!$D119)</f>
        <v>1.4373818909051605E-2</v>
      </c>
      <c r="F119" s="20">
        <f>Model!$W$14*((drdp!C119+drdp!L119)*'MBXY-TI1S'!$B119+(drdp!F119+drdp!O119)*'MBXY-TI1S'!$C119+(drdp!I119+drdp!R119)*'MBXY-TI1S'!$D119)</f>
        <v>-1.7130050324160838E-2</v>
      </c>
      <c r="G119" s="20">
        <f>Model!$W$14*((drdp!D119+drdp!M119)*'MBXY-TI1S'!$B119+(drdp!G119+drdp!P119)*'MBXY-TI1S'!$C119+(drdp!J119+drdp!S119)*'MBXY-TI1S'!$D119)</f>
        <v>0</v>
      </c>
      <c r="H119" s="18">
        <f>Model!$W$14*((drdp!B119)*'MBXY-TI1S'!$B119+(drdp!E119)*'MBXY-TI1S'!$C119+(drdp!H119)*'MBXY-TI1S'!$D119)</f>
        <v>7.1869094545258024E-3</v>
      </c>
      <c r="I119" s="18">
        <f>Model!$W$14*((drdp!C119)*'MBXY-TI1S'!$B119+(drdp!F119)*'MBXY-TI1S'!$C119+(drdp!I119)*'MBXY-TI1S'!$D119)</f>
        <v>-8.5650251620804189E-3</v>
      </c>
      <c r="J119" s="18">
        <f>Model!$W$14*((drdp!D119)*'MBXY-TI1S'!$B119+(drdp!G119)*'MBXY-TI1S'!$C119+(drdp!J119)*'MBXY-TI1S'!$D119)</f>
        <v>0</v>
      </c>
      <c r="K119" s="21">
        <f>SUM(E$3:E118)+H119</f>
        <v>0.91647270604468034</v>
      </c>
      <c r="L119" s="21">
        <f>SUM(F$3:F118)+I119</f>
        <v>-0.43690051755442716</v>
      </c>
      <c r="M119" s="21">
        <f>SUM(G$3:G118)+J119</f>
        <v>0</v>
      </c>
      <c r="N119" s="21"/>
      <c r="O119" s="21"/>
      <c r="P119" s="21"/>
      <c r="Q119" s="19">
        <f t="shared" si="5"/>
        <v>0.83992222092485902</v>
      </c>
      <c r="R119" s="19">
        <f t="shared" si="5"/>
        <v>0.19088206223932633</v>
      </c>
      <c r="S119" s="19">
        <f t="shared" si="5"/>
        <v>0</v>
      </c>
      <c r="T119" s="19">
        <f t="shared" si="6"/>
        <v>-0.4004073995954272</v>
      </c>
      <c r="U119" s="19">
        <f t="shared" si="7"/>
        <v>0</v>
      </c>
      <c r="V119" s="19">
        <f t="shared" si="8"/>
        <v>0</v>
      </c>
    </row>
    <row r="120" spans="1:22" x14ac:dyDescent="0.25">
      <c r="A120" s="26">
        <f>Wellpath!E120</f>
        <v>11200</v>
      </c>
      <c r="B120" s="22">
        <v>0</v>
      </c>
      <c r="C120" s="22">
        <v>0</v>
      </c>
      <c r="D120" s="22">
        <f>-COS(Wellpath!$L120) * SIN(Wellpath!$O120) / (Bfield * COS(Dip))</f>
        <v>1.2102108379198942E-5</v>
      </c>
      <c r="E120" s="20">
        <f>Model!$W$14*((drdp!B120+drdp!K120)*'MBXY-TI1S'!$B120+(drdp!E120+drdp!N120)*'MBXY-TI1S'!$C120+(drdp!H120+drdp!Q120)*'MBXY-TI1S'!$D120)</f>
        <v>1.4373818909051605E-2</v>
      </c>
      <c r="F120" s="20">
        <f>Model!$W$14*((drdp!C120+drdp!L120)*'MBXY-TI1S'!$B120+(drdp!F120+drdp!O120)*'MBXY-TI1S'!$C120+(drdp!I120+drdp!R120)*'MBXY-TI1S'!$D120)</f>
        <v>-1.7130050324160838E-2</v>
      </c>
      <c r="G120" s="20">
        <f>Model!$W$14*((drdp!D120+drdp!M120)*'MBXY-TI1S'!$B120+(drdp!G120+drdp!P120)*'MBXY-TI1S'!$C120+(drdp!J120+drdp!S120)*'MBXY-TI1S'!$D120)</f>
        <v>0</v>
      </c>
      <c r="H120" s="18">
        <f>Model!$W$14*((drdp!B120)*'MBXY-TI1S'!$B120+(drdp!E120)*'MBXY-TI1S'!$C120+(drdp!H120)*'MBXY-TI1S'!$D120)</f>
        <v>7.1869094545258024E-3</v>
      </c>
      <c r="I120" s="18">
        <f>Model!$W$14*((drdp!C120)*'MBXY-TI1S'!$B120+(drdp!F120)*'MBXY-TI1S'!$C120+(drdp!I120)*'MBXY-TI1S'!$D120)</f>
        <v>-8.5650251620804189E-3</v>
      </c>
      <c r="J120" s="18">
        <f>Model!$W$14*((drdp!D120)*'MBXY-TI1S'!$B120+(drdp!G120)*'MBXY-TI1S'!$C120+(drdp!J120)*'MBXY-TI1S'!$D120)</f>
        <v>0</v>
      </c>
      <c r="K120" s="21">
        <f>SUM(E$3:E119)+H120</f>
        <v>0.93084652495373199</v>
      </c>
      <c r="L120" s="21">
        <f>SUM(F$3:F119)+I120</f>
        <v>-0.45403056787858798</v>
      </c>
      <c r="M120" s="21">
        <f>SUM(G$3:G119)+J120</f>
        <v>0</v>
      </c>
      <c r="N120" s="21"/>
      <c r="O120" s="21"/>
      <c r="P120" s="21"/>
      <c r="Q120" s="19">
        <f t="shared" si="5"/>
        <v>0.86647525301843875</v>
      </c>
      <c r="R120" s="19">
        <f t="shared" si="5"/>
        <v>0.20614375656815309</v>
      </c>
      <c r="S120" s="19">
        <f t="shared" si="5"/>
        <v>0</v>
      </c>
      <c r="T120" s="19">
        <f t="shared" si="6"/>
        <v>-0.42263277633255314</v>
      </c>
      <c r="U120" s="19">
        <f t="shared" si="7"/>
        <v>0</v>
      </c>
      <c r="V120" s="19">
        <f t="shared" si="8"/>
        <v>0</v>
      </c>
    </row>
    <row r="121" spans="1:22" x14ac:dyDescent="0.25">
      <c r="A121" s="26">
        <f>Wellpath!E121</f>
        <v>11300</v>
      </c>
      <c r="B121" s="22">
        <v>0</v>
      </c>
      <c r="C121" s="22">
        <v>0</v>
      </c>
      <c r="D121" s="22">
        <f>-COS(Wellpath!$L121) * SIN(Wellpath!$O121) / (Bfield * COS(Dip))</f>
        <v>1.2102108379198942E-5</v>
      </c>
      <c r="E121" s="20">
        <f>Model!$W$14*((drdp!B121+drdp!K121)*'MBXY-TI1S'!$B121+(drdp!E121+drdp!N121)*'MBXY-TI1S'!$C121+(drdp!H121+drdp!Q121)*'MBXY-TI1S'!$D121)</f>
        <v>1.4373818909051605E-2</v>
      </c>
      <c r="F121" s="20">
        <f>Model!$W$14*((drdp!C121+drdp!L121)*'MBXY-TI1S'!$B121+(drdp!F121+drdp!O121)*'MBXY-TI1S'!$C121+(drdp!I121+drdp!R121)*'MBXY-TI1S'!$D121)</f>
        <v>-1.7130050324160838E-2</v>
      </c>
      <c r="G121" s="20">
        <f>Model!$W$14*((drdp!D121+drdp!M121)*'MBXY-TI1S'!$B121+(drdp!G121+drdp!P121)*'MBXY-TI1S'!$C121+(drdp!J121+drdp!S121)*'MBXY-TI1S'!$D121)</f>
        <v>0</v>
      </c>
      <c r="H121" s="18">
        <f>Model!$W$14*((drdp!B121)*'MBXY-TI1S'!$B121+(drdp!E121)*'MBXY-TI1S'!$C121+(drdp!H121)*'MBXY-TI1S'!$D121)</f>
        <v>7.1869094545258024E-3</v>
      </c>
      <c r="I121" s="18">
        <f>Model!$W$14*((drdp!C121)*'MBXY-TI1S'!$B121+(drdp!F121)*'MBXY-TI1S'!$C121+(drdp!I121)*'MBXY-TI1S'!$D121)</f>
        <v>-8.5650251620804189E-3</v>
      </c>
      <c r="J121" s="18">
        <f>Model!$W$14*((drdp!D121)*'MBXY-TI1S'!$B121+(drdp!G121)*'MBXY-TI1S'!$C121+(drdp!J121)*'MBXY-TI1S'!$D121)</f>
        <v>0</v>
      </c>
      <c r="K121" s="21">
        <f>SUM(E$3:E120)+H121</f>
        <v>0.94522034386278364</v>
      </c>
      <c r="L121" s="21">
        <f>SUM(F$3:F120)+I121</f>
        <v>-0.47116061820274879</v>
      </c>
      <c r="M121" s="21">
        <f>SUM(G$3:G120)+J121</f>
        <v>0</v>
      </c>
      <c r="N121" s="21"/>
      <c r="O121" s="21"/>
      <c r="P121" s="21"/>
      <c r="Q121" s="19">
        <f t="shared" si="5"/>
        <v>0.89344149845207899</v>
      </c>
      <c r="R121" s="19">
        <f t="shared" si="5"/>
        <v>0.22199232814519643</v>
      </c>
      <c r="S121" s="19">
        <f t="shared" si="5"/>
        <v>0</v>
      </c>
      <c r="T121" s="19">
        <f t="shared" si="6"/>
        <v>-0.44535060155220391</v>
      </c>
      <c r="U121" s="19">
        <f t="shared" si="7"/>
        <v>0</v>
      </c>
      <c r="V121" s="19">
        <f t="shared" si="8"/>
        <v>0</v>
      </c>
    </row>
    <row r="122" spans="1:22" x14ac:dyDescent="0.25">
      <c r="A122" s="26">
        <f>Wellpath!E122</f>
        <v>11400</v>
      </c>
      <c r="B122" s="22">
        <v>0</v>
      </c>
      <c r="C122" s="22">
        <v>0</v>
      </c>
      <c r="D122" s="22">
        <f>-COS(Wellpath!$L122) * SIN(Wellpath!$O122) / (Bfield * COS(Dip))</f>
        <v>1.2102108379198942E-5</v>
      </c>
      <c r="E122" s="20">
        <f>Model!$W$14*((drdp!B122+drdp!K122)*'MBXY-TI1S'!$B122+(drdp!E122+drdp!N122)*'MBXY-TI1S'!$C122+(drdp!H122+drdp!Q122)*'MBXY-TI1S'!$D122)</f>
        <v>1.4373818909051605E-2</v>
      </c>
      <c r="F122" s="20">
        <f>Model!$W$14*((drdp!C122+drdp!L122)*'MBXY-TI1S'!$B122+(drdp!F122+drdp!O122)*'MBXY-TI1S'!$C122+(drdp!I122+drdp!R122)*'MBXY-TI1S'!$D122)</f>
        <v>-1.7130050324160838E-2</v>
      </c>
      <c r="G122" s="20">
        <f>Model!$W$14*((drdp!D122+drdp!M122)*'MBXY-TI1S'!$B122+(drdp!G122+drdp!P122)*'MBXY-TI1S'!$C122+(drdp!J122+drdp!S122)*'MBXY-TI1S'!$D122)</f>
        <v>0</v>
      </c>
      <c r="H122" s="18">
        <f>Model!$W$14*((drdp!B122)*'MBXY-TI1S'!$B122+(drdp!E122)*'MBXY-TI1S'!$C122+(drdp!H122)*'MBXY-TI1S'!$D122)</f>
        <v>7.1869094545258024E-3</v>
      </c>
      <c r="I122" s="18">
        <f>Model!$W$14*((drdp!C122)*'MBXY-TI1S'!$B122+(drdp!F122)*'MBXY-TI1S'!$C122+(drdp!I122)*'MBXY-TI1S'!$D122)</f>
        <v>-8.5650251620804189E-3</v>
      </c>
      <c r="J122" s="18">
        <f>Model!$W$14*((drdp!D122)*'MBXY-TI1S'!$B122+(drdp!G122)*'MBXY-TI1S'!$C122+(drdp!J122)*'MBXY-TI1S'!$D122)</f>
        <v>0</v>
      </c>
      <c r="K122" s="21">
        <f>SUM(E$3:E121)+H122</f>
        <v>0.95959416277183529</v>
      </c>
      <c r="L122" s="21">
        <f>SUM(F$3:F121)+I122</f>
        <v>-0.48829066852690961</v>
      </c>
      <c r="M122" s="21">
        <f>SUM(G$3:G121)+J122</f>
        <v>0</v>
      </c>
      <c r="N122" s="21"/>
      <c r="O122" s="21"/>
      <c r="P122" s="21"/>
      <c r="Q122" s="19">
        <f t="shared" si="5"/>
        <v>0.9208209572257795</v>
      </c>
      <c r="R122" s="19">
        <f t="shared" si="5"/>
        <v>0.23842777697045631</v>
      </c>
      <c r="S122" s="19">
        <f t="shared" si="5"/>
        <v>0</v>
      </c>
      <c r="T122" s="19">
        <f t="shared" si="6"/>
        <v>-0.46856087525437956</v>
      </c>
      <c r="U122" s="19">
        <f t="shared" si="7"/>
        <v>0</v>
      </c>
      <c r="V122" s="19">
        <f t="shared" si="8"/>
        <v>0</v>
      </c>
    </row>
    <row r="123" spans="1:22" x14ac:dyDescent="0.25">
      <c r="A123" s="26">
        <f>Wellpath!E123</f>
        <v>11500</v>
      </c>
      <c r="B123" s="22">
        <v>0</v>
      </c>
      <c r="C123" s="22">
        <v>0</v>
      </c>
      <c r="D123" s="22">
        <f>-COS(Wellpath!$L123) * SIN(Wellpath!$O123) / (Bfield * COS(Dip))</f>
        <v>1.2102108379198942E-5</v>
      </c>
      <c r="E123" s="20">
        <f>Model!$W$14*((drdp!B123+drdp!K123)*'MBXY-TI1S'!$B123+(drdp!E123+drdp!N123)*'MBXY-TI1S'!$C123+(drdp!H123+drdp!Q123)*'MBXY-TI1S'!$D123)</f>
        <v>1.4373818909051605E-2</v>
      </c>
      <c r="F123" s="20">
        <f>Model!$W$14*((drdp!C123+drdp!L123)*'MBXY-TI1S'!$B123+(drdp!F123+drdp!O123)*'MBXY-TI1S'!$C123+(drdp!I123+drdp!R123)*'MBXY-TI1S'!$D123)</f>
        <v>-1.7130050324160838E-2</v>
      </c>
      <c r="G123" s="20">
        <f>Model!$W$14*((drdp!D123+drdp!M123)*'MBXY-TI1S'!$B123+(drdp!G123+drdp!P123)*'MBXY-TI1S'!$C123+(drdp!J123+drdp!S123)*'MBXY-TI1S'!$D123)</f>
        <v>0</v>
      </c>
      <c r="H123" s="18">
        <f>Model!$W$14*((drdp!B123)*'MBXY-TI1S'!$B123+(drdp!E123)*'MBXY-TI1S'!$C123+(drdp!H123)*'MBXY-TI1S'!$D123)</f>
        <v>7.1869094545258024E-3</v>
      </c>
      <c r="I123" s="18">
        <f>Model!$W$14*((drdp!C123)*'MBXY-TI1S'!$B123+(drdp!F123)*'MBXY-TI1S'!$C123+(drdp!I123)*'MBXY-TI1S'!$D123)</f>
        <v>-8.5650251620804189E-3</v>
      </c>
      <c r="J123" s="18">
        <f>Model!$W$14*((drdp!D123)*'MBXY-TI1S'!$B123+(drdp!G123)*'MBXY-TI1S'!$C123+(drdp!J123)*'MBXY-TI1S'!$D123)</f>
        <v>0</v>
      </c>
      <c r="K123" s="21">
        <f>SUM(E$3:E122)+H123</f>
        <v>0.97396798168088694</v>
      </c>
      <c r="L123" s="21">
        <f>SUM(F$3:F122)+I123</f>
        <v>-0.50542071885107043</v>
      </c>
      <c r="M123" s="21">
        <f>SUM(G$3:G122)+J123</f>
        <v>0</v>
      </c>
      <c r="N123" s="21"/>
      <c r="O123" s="21"/>
      <c r="P123" s="21"/>
      <c r="Q123" s="19">
        <f t="shared" si="5"/>
        <v>0.94861362933954052</v>
      </c>
      <c r="R123" s="19">
        <f t="shared" si="5"/>
        <v>0.25545010304393279</v>
      </c>
      <c r="S123" s="19">
        <f t="shared" si="5"/>
        <v>0</v>
      </c>
      <c r="T123" s="19">
        <f t="shared" si="6"/>
        <v>-0.49226359743908005</v>
      </c>
      <c r="U123" s="19">
        <f t="shared" si="7"/>
        <v>0</v>
      </c>
      <c r="V123" s="19">
        <f t="shared" si="8"/>
        <v>0</v>
      </c>
    </row>
    <row r="124" spans="1:22" x14ac:dyDescent="0.25">
      <c r="A124" s="26">
        <f>Wellpath!E124</f>
        <v>11600</v>
      </c>
      <c r="B124" s="22">
        <v>0</v>
      </c>
      <c r="C124" s="22">
        <v>0</v>
      </c>
      <c r="D124" s="22">
        <f>-COS(Wellpath!$L124) * SIN(Wellpath!$O124) / (Bfield * COS(Dip))</f>
        <v>1.2102108379198942E-5</v>
      </c>
      <c r="E124" s="20">
        <f>Model!$W$14*((drdp!B124+drdp!K124)*'MBXY-TI1S'!$B124+(drdp!E124+drdp!N124)*'MBXY-TI1S'!$C124+(drdp!H124+drdp!Q124)*'MBXY-TI1S'!$D124)</f>
        <v>1.4373818909051605E-2</v>
      </c>
      <c r="F124" s="20">
        <f>Model!$W$14*((drdp!C124+drdp!L124)*'MBXY-TI1S'!$B124+(drdp!F124+drdp!O124)*'MBXY-TI1S'!$C124+(drdp!I124+drdp!R124)*'MBXY-TI1S'!$D124)</f>
        <v>-1.7130050324160838E-2</v>
      </c>
      <c r="G124" s="20">
        <f>Model!$W$14*((drdp!D124+drdp!M124)*'MBXY-TI1S'!$B124+(drdp!G124+drdp!P124)*'MBXY-TI1S'!$C124+(drdp!J124+drdp!S124)*'MBXY-TI1S'!$D124)</f>
        <v>0</v>
      </c>
      <c r="H124" s="18">
        <f>Model!$W$14*((drdp!B124)*'MBXY-TI1S'!$B124+(drdp!E124)*'MBXY-TI1S'!$C124+(drdp!H124)*'MBXY-TI1S'!$D124)</f>
        <v>7.1869094545258024E-3</v>
      </c>
      <c r="I124" s="18">
        <f>Model!$W$14*((drdp!C124)*'MBXY-TI1S'!$B124+(drdp!F124)*'MBXY-TI1S'!$C124+(drdp!I124)*'MBXY-TI1S'!$D124)</f>
        <v>-8.5650251620804189E-3</v>
      </c>
      <c r="J124" s="18">
        <f>Model!$W$14*((drdp!D124)*'MBXY-TI1S'!$B124+(drdp!G124)*'MBXY-TI1S'!$C124+(drdp!J124)*'MBXY-TI1S'!$D124)</f>
        <v>0</v>
      </c>
      <c r="K124" s="21">
        <f>SUM(E$3:E123)+H124</f>
        <v>0.98834180058993859</v>
      </c>
      <c r="L124" s="21">
        <f>SUM(F$3:F123)+I124</f>
        <v>-0.52255076917523136</v>
      </c>
      <c r="M124" s="21">
        <f>SUM(G$3:G123)+J124</f>
        <v>0</v>
      </c>
      <c r="N124" s="21"/>
      <c r="O124" s="21"/>
      <c r="P124" s="21"/>
      <c r="Q124" s="19">
        <f t="shared" si="5"/>
        <v>0.97681951479336193</v>
      </c>
      <c r="R124" s="19">
        <f t="shared" si="5"/>
        <v>0.27305930636562592</v>
      </c>
      <c r="S124" s="19">
        <f t="shared" si="5"/>
        <v>0</v>
      </c>
      <c r="T124" s="19">
        <f t="shared" si="6"/>
        <v>-0.51645876810630553</v>
      </c>
      <c r="U124" s="19">
        <f t="shared" si="7"/>
        <v>0</v>
      </c>
      <c r="V124" s="19">
        <f t="shared" si="8"/>
        <v>0</v>
      </c>
    </row>
    <row r="125" spans="1:22" x14ac:dyDescent="0.25">
      <c r="A125" s="26">
        <f>Wellpath!E125</f>
        <v>11700</v>
      </c>
      <c r="B125" s="22">
        <v>0</v>
      </c>
      <c r="C125" s="22">
        <v>0</v>
      </c>
      <c r="D125" s="22">
        <f>-COS(Wellpath!$L125) * SIN(Wellpath!$O125) / (Bfield * COS(Dip))</f>
        <v>1.2102108379198942E-5</v>
      </c>
      <c r="E125" s="20">
        <f>Model!$W$14*((drdp!B125+drdp!K125)*'MBXY-TI1S'!$B125+(drdp!E125+drdp!N125)*'MBXY-TI1S'!$C125+(drdp!H125+drdp!Q125)*'MBXY-TI1S'!$D125)</f>
        <v>1.4373818909051605E-2</v>
      </c>
      <c r="F125" s="20">
        <f>Model!$W$14*((drdp!C125+drdp!L125)*'MBXY-TI1S'!$B125+(drdp!F125+drdp!O125)*'MBXY-TI1S'!$C125+(drdp!I125+drdp!R125)*'MBXY-TI1S'!$D125)</f>
        <v>-1.7130050324160838E-2</v>
      </c>
      <c r="G125" s="20">
        <f>Model!$W$14*((drdp!D125+drdp!M125)*'MBXY-TI1S'!$B125+(drdp!G125+drdp!P125)*'MBXY-TI1S'!$C125+(drdp!J125+drdp!S125)*'MBXY-TI1S'!$D125)</f>
        <v>0</v>
      </c>
      <c r="H125" s="18">
        <f>Model!$W$14*((drdp!B125)*'MBXY-TI1S'!$B125+(drdp!E125)*'MBXY-TI1S'!$C125+(drdp!H125)*'MBXY-TI1S'!$D125)</f>
        <v>7.1869094545258024E-3</v>
      </c>
      <c r="I125" s="18">
        <f>Model!$W$14*((drdp!C125)*'MBXY-TI1S'!$B125+(drdp!F125)*'MBXY-TI1S'!$C125+(drdp!I125)*'MBXY-TI1S'!$D125)</f>
        <v>-8.5650251620804189E-3</v>
      </c>
      <c r="J125" s="18">
        <f>Model!$W$14*((drdp!D125)*'MBXY-TI1S'!$B125+(drdp!G125)*'MBXY-TI1S'!$C125+(drdp!J125)*'MBXY-TI1S'!$D125)</f>
        <v>0</v>
      </c>
      <c r="K125" s="21">
        <f>SUM(E$3:E124)+H125</f>
        <v>1.0027156194989901</v>
      </c>
      <c r="L125" s="21">
        <f>SUM(F$3:F124)+I125</f>
        <v>-0.53968081949939217</v>
      </c>
      <c r="M125" s="21">
        <f>SUM(G$3:G124)+J125</f>
        <v>0</v>
      </c>
      <c r="N125" s="21"/>
      <c r="O125" s="21"/>
      <c r="P125" s="21"/>
      <c r="Q125" s="19">
        <f t="shared" si="5"/>
        <v>1.0054386135872435</v>
      </c>
      <c r="R125" s="19">
        <f t="shared" si="5"/>
        <v>0.29125538693553549</v>
      </c>
      <c r="S125" s="19">
        <f t="shared" si="5"/>
        <v>0</v>
      </c>
      <c r="T125" s="19">
        <f t="shared" si="6"/>
        <v>-0.54114638725605568</v>
      </c>
      <c r="U125" s="19">
        <f t="shared" si="7"/>
        <v>0</v>
      </c>
      <c r="V125" s="19">
        <f t="shared" si="8"/>
        <v>0</v>
      </c>
    </row>
    <row r="126" spans="1:22" x14ac:dyDescent="0.25">
      <c r="A126" s="26">
        <f>Wellpath!E126</f>
        <v>11800</v>
      </c>
      <c r="B126" s="22">
        <v>0</v>
      </c>
      <c r="C126" s="22">
        <v>0</v>
      </c>
      <c r="D126" s="22">
        <f>-COS(Wellpath!$L126) * SIN(Wellpath!$O126) / (Bfield * COS(Dip))</f>
        <v>1.2102108379198942E-5</v>
      </c>
      <c r="E126" s="20">
        <f>Model!$W$14*((drdp!B126+drdp!K126)*'MBXY-TI1S'!$B126+(drdp!E126+drdp!N126)*'MBXY-TI1S'!$C126+(drdp!H126+drdp!Q126)*'MBXY-TI1S'!$D126)</f>
        <v>1.4373818909051605E-2</v>
      </c>
      <c r="F126" s="20">
        <f>Model!$W$14*((drdp!C126+drdp!L126)*'MBXY-TI1S'!$B126+(drdp!F126+drdp!O126)*'MBXY-TI1S'!$C126+(drdp!I126+drdp!R126)*'MBXY-TI1S'!$D126)</f>
        <v>-1.7130050324160838E-2</v>
      </c>
      <c r="G126" s="20">
        <f>Model!$W$14*((drdp!D126+drdp!M126)*'MBXY-TI1S'!$B126+(drdp!G126+drdp!P126)*'MBXY-TI1S'!$C126+(drdp!J126+drdp!S126)*'MBXY-TI1S'!$D126)</f>
        <v>0</v>
      </c>
      <c r="H126" s="18">
        <f>Model!$W$14*((drdp!B126)*'MBXY-TI1S'!$B126+(drdp!E126)*'MBXY-TI1S'!$C126+(drdp!H126)*'MBXY-TI1S'!$D126)</f>
        <v>7.1869094545258024E-3</v>
      </c>
      <c r="I126" s="18">
        <f>Model!$W$14*((drdp!C126)*'MBXY-TI1S'!$B126+(drdp!F126)*'MBXY-TI1S'!$C126+(drdp!I126)*'MBXY-TI1S'!$D126)</f>
        <v>-8.5650251620804189E-3</v>
      </c>
      <c r="J126" s="18">
        <f>Model!$W$14*((drdp!D126)*'MBXY-TI1S'!$B126+(drdp!G126)*'MBXY-TI1S'!$C126+(drdp!J126)*'MBXY-TI1S'!$D126)</f>
        <v>0</v>
      </c>
      <c r="K126" s="21">
        <f>SUM(E$3:E125)+H126</f>
        <v>1.0170894384080418</v>
      </c>
      <c r="L126" s="21">
        <f>SUM(F$3:F125)+I126</f>
        <v>-0.55681086982355299</v>
      </c>
      <c r="M126" s="21">
        <f>SUM(G$3:G125)+J126</f>
        <v>0</v>
      </c>
      <c r="N126" s="21"/>
      <c r="O126" s="21"/>
      <c r="P126" s="21"/>
      <c r="Q126" s="19">
        <f t="shared" si="5"/>
        <v>1.0344709257211857</v>
      </c>
      <c r="R126" s="19">
        <f t="shared" si="5"/>
        <v>0.31003834475366165</v>
      </c>
      <c r="S126" s="19">
        <f t="shared" si="5"/>
        <v>0</v>
      </c>
      <c r="T126" s="19">
        <f t="shared" si="6"/>
        <v>-0.56632645488833078</v>
      </c>
      <c r="U126" s="19">
        <f t="shared" si="7"/>
        <v>0</v>
      </c>
      <c r="V126" s="19">
        <f t="shared" si="8"/>
        <v>0</v>
      </c>
    </row>
    <row r="127" spans="1:22" x14ac:dyDescent="0.25">
      <c r="A127" s="26">
        <f>Wellpath!E127</f>
        <v>11900</v>
      </c>
      <c r="B127" s="22">
        <v>0</v>
      </c>
      <c r="C127" s="22">
        <v>0</v>
      </c>
      <c r="D127" s="22">
        <f>-COS(Wellpath!$L127) * SIN(Wellpath!$O127) / (Bfield * COS(Dip))</f>
        <v>1.2102108379198942E-5</v>
      </c>
      <c r="E127" s="20">
        <f>Model!$W$14*((drdp!B127+drdp!K127)*'MBXY-TI1S'!$B127+(drdp!E127+drdp!N127)*'MBXY-TI1S'!$C127+(drdp!H127+drdp!Q127)*'MBXY-TI1S'!$D127)</f>
        <v>1.4373818909051605E-2</v>
      </c>
      <c r="F127" s="20">
        <f>Model!$W$14*((drdp!C127+drdp!L127)*'MBXY-TI1S'!$B127+(drdp!F127+drdp!O127)*'MBXY-TI1S'!$C127+(drdp!I127+drdp!R127)*'MBXY-TI1S'!$D127)</f>
        <v>-1.7130050324160838E-2</v>
      </c>
      <c r="G127" s="20">
        <f>Model!$W$14*((drdp!D127+drdp!M127)*'MBXY-TI1S'!$B127+(drdp!G127+drdp!P127)*'MBXY-TI1S'!$C127+(drdp!J127+drdp!S127)*'MBXY-TI1S'!$D127)</f>
        <v>0</v>
      </c>
      <c r="H127" s="18">
        <f>Model!$W$14*((drdp!B127)*'MBXY-TI1S'!$B127+(drdp!E127)*'MBXY-TI1S'!$C127+(drdp!H127)*'MBXY-TI1S'!$D127)</f>
        <v>7.1869094545258024E-3</v>
      </c>
      <c r="I127" s="18">
        <f>Model!$W$14*((drdp!C127)*'MBXY-TI1S'!$B127+(drdp!F127)*'MBXY-TI1S'!$C127+(drdp!I127)*'MBXY-TI1S'!$D127)</f>
        <v>-8.5650251620804189E-3</v>
      </c>
      <c r="J127" s="18">
        <f>Model!$W$14*((drdp!D127)*'MBXY-TI1S'!$B127+(drdp!G127)*'MBXY-TI1S'!$C127+(drdp!J127)*'MBXY-TI1S'!$D127)</f>
        <v>0</v>
      </c>
      <c r="K127" s="21">
        <f>SUM(E$3:E126)+H127</f>
        <v>1.0314632573170934</v>
      </c>
      <c r="L127" s="21">
        <f>SUM(F$3:F126)+I127</f>
        <v>-0.57394092014771381</v>
      </c>
      <c r="M127" s="21">
        <f>SUM(G$3:G126)+J127</f>
        <v>0</v>
      </c>
      <c r="N127" s="21"/>
      <c r="O127" s="21"/>
      <c r="P127" s="21"/>
      <c r="Q127" s="19">
        <f t="shared" si="5"/>
        <v>1.0639164511951884</v>
      </c>
      <c r="R127" s="19">
        <f t="shared" si="5"/>
        <v>0.32940817982000442</v>
      </c>
      <c r="S127" s="19">
        <f t="shared" si="5"/>
        <v>0</v>
      </c>
      <c r="T127" s="19">
        <f t="shared" si="6"/>
        <v>-0.5919989710031307</v>
      </c>
      <c r="U127" s="19">
        <f t="shared" si="7"/>
        <v>0</v>
      </c>
      <c r="V127" s="19">
        <f t="shared" si="8"/>
        <v>0</v>
      </c>
    </row>
    <row r="128" spans="1:22" x14ac:dyDescent="0.25">
      <c r="A128" s="26">
        <f>Wellpath!E128</f>
        <v>12000</v>
      </c>
      <c r="B128" s="22">
        <v>0</v>
      </c>
      <c r="C128" s="22">
        <v>0</v>
      </c>
      <c r="D128" s="22">
        <f>-COS(Wellpath!$L128) * SIN(Wellpath!$O128) / (Bfield * COS(Dip))</f>
        <v>1.2102108379198942E-5</v>
      </c>
      <c r="E128" s="20">
        <f>Model!$W$14*((drdp!B128+drdp!K128)*'MBXY-TI1S'!$B128+(drdp!E128+drdp!N128)*'MBXY-TI1S'!$C128+(drdp!H128+drdp!Q128)*'MBXY-TI1S'!$D128)</f>
        <v>1.4373818909051605E-2</v>
      </c>
      <c r="F128" s="20">
        <f>Model!$W$14*((drdp!C128+drdp!L128)*'MBXY-TI1S'!$B128+(drdp!F128+drdp!O128)*'MBXY-TI1S'!$C128+(drdp!I128+drdp!R128)*'MBXY-TI1S'!$D128)</f>
        <v>-1.7130050324160838E-2</v>
      </c>
      <c r="G128" s="20">
        <f>Model!$W$14*((drdp!D128+drdp!M128)*'MBXY-TI1S'!$B128+(drdp!G128+drdp!P128)*'MBXY-TI1S'!$C128+(drdp!J128+drdp!S128)*'MBXY-TI1S'!$D128)</f>
        <v>0</v>
      </c>
      <c r="H128" s="18">
        <f>Model!$W$14*((drdp!B128)*'MBXY-TI1S'!$B128+(drdp!E128)*'MBXY-TI1S'!$C128+(drdp!H128)*'MBXY-TI1S'!$D128)</f>
        <v>7.1869094545258024E-3</v>
      </c>
      <c r="I128" s="18">
        <f>Model!$W$14*((drdp!C128)*'MBXY-TI1S'!$B128+(drdp!F128)*'MBXY-TI1S'!$C128+(drdp!I128)*'MBXY-TI1S'!$D128)</f>
        <v>-8.5650251620804189E-3</v>
      </c>
      <c r="J128" s="18">
        <f>Model!$W$14*((drdp!D128)*'MBXY-TI1S'!$B128+(drdp!G128)*'MBXY-TI1S'!$C128+(drdp!J128)*'MBXY-TI1S'!$D128)</f>
        <v>0</v>
      </c>
      <c r="K128" s="21">
        <f>SUM(E$3:E127)+H128</f>
        <v>1.0458370762261451</v>
      </c>
      <c r="L128" s="21">
        <f>SUM(F$3:F127)+I128</f>
        <v>-0.59107097047187462</v>
      </c>
      <c r="M128" s="21">
        <f>SUM(G$3:G127)+J128</f>
        <v>0</v>
      </c>
      <c r="N128" s="21"/>
      <c r="O128" s="21"/>
      <c r="P128" s="21"/>
      <c r="Q128" s="19">
        <f t="shared" si="5"/>
        <v>1.0937751900092516</v>
      </c>
      <c r="R128" s="19">
        <f t="shared" si="5"/>
        <v>0.34936489213456368</v>
      </c>
      <c r="S128" s="19">
        <f t="shared" si="5"/>
        <v>0</v>
      </c>
      <c r="T128" s="19">
        <f t="shared" si="6"/>
        <v>-0.61816393560045546</v>
      </c>
      <c r="U128" s="19">
        <f t="shared" si="7"/>
        <v>0</v>
      </c>
      <c r="V128" s="19">
        <f t="shared" si="8"/>
        <v>0</v>
      </c>
    </row>
    <row r="129" spans="1:22" x14ac:dyDescent="0.25">
      <c r="A129" s="26">
        <f>Wellpath!E129</f>
        <v>12100</v>
      </c>
      <c r="B129" s="22">
        <v>0</v>
      </c>
      <c r="C129" s="22">
        <v>0</v>
      </c>
      <c r="D129" s="22">
        <f>-COS(Wellpath!$L129) * SIN(Wellpath!$O129) / (Bfield * COS(Dip))</f>
        <v>1.2102108379198942E-5</v>
      </c>
      <c r="E129" s="20">
        <f>Model!$W$14*((drdp!B129+drdp!K129)*'MBXY-TI1S'!$B129+(drdp!E129+drdp!N129)*'MBXY-TI1S'!$C129+(drdp!H129+drdp!Q129)*'MBXY-TI1S'!$D129)</f>
        <v>1.4373818909051605E-2</v>
      </c>
      <c r="F129" s="20">
        <f>Model!$W$14*((drdp!C129+drdp!L129)*'MBXY-TI1S'!$B129+(drdp!F129+drdp!O129)*'MBXY-TI1S'!$C129+(drdp!I129+drdp!R129)*'MBXY-TI1S'!$D129)</f>
        <v>-1.7130050324160838E-2</v>
      </c>
      <c r="G129" s="20">
        <f>Model!$W$14*((drdp!D129+drdp!M129)*'MBXY-TI1S'!$B129+(drdp!G129+drdp!P129)*'MBXY-TI1S'!$C129+(drdp!J129+drdp!S129)*'MBXY-TI1S'!$D129)</f>
        <v>0</v>
      </c>
      <c r="H129" s="18">
        <f>Model!$W$14*((drdp!B129)*'MBXY-TI1S'!$B129+(drdp!E129)*'MBXY-TI1S'!$C129+(drdp!H129)*'MBXY-TI1S'!$D129)</f>
        <v>7.1869094545258024E-3</v>
      </c>
      <c r="I129" s="18">
        <f>Model!$W$14*((drdp!C129)*'MBXY-TI1S'!$B129+(drdp!F129)*'MBXY-TI1S'!$C129+(drdp!I129)*'MBXY-TI1S'!$D129)</f>
        <v>-8.5650251620804189E-3</v>
      </c>
      <c r="J129" s="18">
        <f>Model!$W$14*((drdp!D129)*'MBXY-TI1S'!$B129+(drdp!G129)*'MBXY-TI1S'!$C129+(drdp!J129)*'MBXY-TI1S'!$D129)</f>
        <v>0</v>
      </c>
      <c r="K129" s="21">
        <f>SUM(E$3:E128)+H129</f>
        <v>1.0602108951351967</v>
      </c>
      <c r="L129" s="21">
        <f>SUM(F$3:F128)+I129</f>
        <v>-0.60820102079603544</v>
      </c>
      <c r="M129" s="21">
        <f>SUM(G$3:G128)+J129</f>
        <v>0</v>
      </c>
      <c r="N129" s="21"/>
      <c r="O129" s="21"/>
      <c r="P129" s="21"/>
      <c r="Q129" s="19">
        <f t="shared" si="5"/>
        <v>1.1240471421633751</v>
      </c>
      <c r="R129" s="19">
        <f t="shared" si="5"/>
        <v>0.36990848169733953</v>
      </c>
      <c r="S129" s="19">
        <f t="shared" si="5"/>
        <v>0</v>
      </c>
      <c r="T129" s="19">
        <f t="shared" si="6"/>
        <v>-0.64482134868030516</v>
      </c>
      <c r="U129" s="19">
        <f t="shared" si="7"/>
        <v>0</v>
      </c>
      <c r="V129" s="19">
        <f t="shared" si="8"/>
        <v>0</v>
      </c>
    </row>
    <row r="130" spans="1:22" x14ac:dyDescent="0.25">
      <c r="A130" s="26">
        <f>Wellpath!E130</f>
        <v>12200</v>
      </c>
      <c r="B130" s="22">
        <v>0</v>
      </c>
      <c r="C130" s="22">
        <v>0</v>
      </c>
      <c r="D130" s="22">
        <f>-COS(Wellpath!$L130) * SIN(Wellpath!$O130) / (Bfield * COS(Dip))</f>
        <v>1.2102108379198942E-5</v>
      </c>
      <c r="E130" s="20">
        <f>Model!$W$14*((drdp!B130+drdp!K130)*'MBXY-TI1S'!$B130+(drdp!E130+drdp!N130)*'MBXY-TI1S'!$C130+(drdp!H130+drdp!Q130)*'MBXY-TI1S'!$D130)</f>
        <v>1.4373818909051496E-2</v>
      </c>
      <c r="F130" s="20">
        <f>Model!$W$14*((drdp!C130+drdp!L130)*'MBXY-TI1S'!$B130+(drdp!F130+drdp!O130)*'MBXY-TI1S'!$C130+(drdp!I130+drdp!R130)*'MBXY-TI1S'!$D130)</f>
        <v>-1.7130050324160713E-2</v>
      </c>
      <c r="G130" s="20">
        <f>Model!$W$14*((drdp!D130+drdp!M130)*'MBXY-TI1S'!$B130+(drdp!G130+drdp!P130)*'MBXY-TI1S'!$C130+(drdp!J130+drdp!S130)*'MBXY-TI1S'!$D130)</f>
        <v>0</v>
      </c>
      <c r="H130" s="18">
        <f>Model!$W$14*((drdp!B130)*'MBXY-TI1S'!$B130+(drdp!E130)*'MBXY-TI1S'!$C130+(drdp!H130)*'MBXY-TI1S'!$D130)</f>
        <v>7.1869094545258024E-3</v>
      </c>
      <c r="I130" s="18">
        <f>Model!$W$14*((drdp!C130)*'MBXY-TI1S'!$B130+(drdp!F130)*'MBXY-TI1S'!$C130+(drdp!I130)*'MBXY-TI1S'!$D130)</f>
        <v>-8.5650251620804189E-3</v>
      </c>
      <c r="J130" s="18">
        <f>Model!$W$14*((drdp!D130)*'MBXY-TI1S'!$B130+(drdp!G130)*'MBXY-TI1S'!$C130+(drdp!J130)*'MBXY-TI1S'!$D130)</f>
        <v>0</v>
      </c>
      <c r="K130" s="21">
        <f>SUM(E$3:E129)+H130</f>
        <v>1.0745847140442484</v>
      </c>
      <c r="L130" s="21">
        <f>SUM(F$3:F129)+I130</f>
        <v>-0.62533107112019626</v>
      </c>
      <c r="M130" s="21">
        <f>SUM(G$3:G129)+J130</f>
        <v>0</v>
      </c>
      <c r="N130" s="21"/>
      <c r="O130" s="21"/>
      <c r="P130" s="21"/>
      <c r="Q130" s="19">
        <f t="shared" si="5"/>
        <v>1.1547323076575591</v>
      </c>
      <c r="R130" s="19">
        <f t="shared" si="5"/>
        <v>0.39103894850833193</v>
      </c>
      <c r="S130" s="19">
        <f t="shared" si="5"/>
        <v>0</v>
      </c>
      <c r="T130" s="19">
        <f t="shared" si="6"/>
        <v>-0.6719712102426797</v>
      </c>
      <c r="U130" s="19">
        <f t="shared" si="7"/>
        <v>0</v>
      </c>
      <c r="V130" s="19">
        <f t="shared" si="8"/>
        <v>0</v>
      </c>
    </row>
    <row r="131" spans="1:22" x14ac:dyDescent="0.25">
      <c r="A131" s="26">
        <f>Wellpath!E131</f>
        <v>12300</v>
      </c>
      <c r="B131" s="22">
        <v>0</v>
      </c>
      <c r="C131" s="22">
        <v>0</v>
      </c>
      <c r="D131" s="22">
        <f>-COS(Wellpath!$L131) * SIN(Wellpath!$O131) / (Bfield * COS(Dip))</f>
        <v>1.2102108379198942E-5</v>
      </c>
      <c r="E131" s="20">
        <f>Model!$W$14*((drdp!B131+drdp!K131)*'MBXY-TI1S'!$B131+(drdp!E131+drdp!N131)*'MBXY-TI1S'!$C131+(drdp!H131+drdp!Q131)*'MBXY-TI1S'!$D131)</f>
        <v>1.4373818909051496E-2</v>
      </c>
      <c r="F131" s="20">
        <f>Model!$W$14*((drdp!C131+drdp!L131)*'MBXY-TI1S'!$B131+(drdp!F131+drdp!O131)*'MBXY-TI1S'!$C131+(drdp!I131+drdp!R131)*'MBXY-TI1S'!$D131)</f>
        <v>-1.7130050324160713E-2</v>
      </c>
      <c r="G131" s="20">
        <f>Model!$W$14*((drdp!D131+drdp!M131)*'MBXY-TI1S'!$B131+(drdp!G131+drdp!P131)*'MBXY-TI1S'!$C131+(drdp!J131+drdp!S131)*'MBXY-TI1S'!$D131)</f>
        <v>0</v>
      </c>
      <c r="H131" s="18">
        <f>Model!$W$14*((drdp!B131)*'MBXY-TI1S'!$B131+(drdp!E131)*'MBXY-TI1S'!$C131+(drdp!H131)*'MBXY-TI1S'!$D131)</f>
        <v>7.186909454525694E-3</v>
      </c>
      <c r="I131" s="18">
        <f>Model!$W$14*((drdp!C131)*'MBXY-TI1S'!$B131+(drdp!F131)*'MBXY-TI1S'!$C131+(drdp!I131)*'MBXY-TI1S'!$D131)</f>
        <v>-8.5650251620802906E-3</v>
      </c>
      <c r="J131" s="18">
        <f>Model!$W$14*((drdp!D131)*'MBXY-TI1S'!$B131+(drdp!G131)*'MBXY-TI1S'!$C131+(drdp!J131)*'MBXY-TI1S'!$D131)</f>
        <v>0</v>
      </c>
      <c r="K131" s="21">
        <f>SUM(E$3:E130)+H131</f>
        <v>1.0889585329532996</v>
      </c>
      <c r="L131" s="21">
        <f>SUM(F$3:F130)+I131</f>
        <v>-0.64246112144435674</v>
      </c>
      <c r="M131" s="21">
        <f>SUM(G$3:G130)+J131</f>
        <v>0</v>
      </c>
      <c r="N131" s="21"/>
      <c r="O131" s="21"/>
      <c r="P131" s="21"/>
      <c r="Q131" s="19">
        <f t="shared" si="5"/>
        <v>1.1858306864918025</v>
      </c>
      <c r="R131" s="19">
        <f t="shared" si="5"/>
        <v>0.41275629256754048</v>
      </c>
      <c r="S131" s="19">
        <f t="shared" si="5"/>
        <v>0</v>
      </c>
      <c r="T131" s="19">
        <f t="shared" si="6"/>
        <v>-0.69961352028757839</v>
      </c>
      <c r="U131" s="19">
        <f t="shared" si="7"/>
        <v>0</v>
      </c>
      <c r="V131" s="19">
        <f t="shared" si="8"/>
        <v>0</v>
      </c>
    </row>
    <row r="132" spans="1:22" x14ac:dyDescent="0.25">
      <c r="A132" s="26">
        <f>Wellpath!E132</f>
        <v>12400</v>
      </c>
      <c r="B132" s="22">
        <v>0</v>
      </c>
      <c r="C132" s="22">
        <v>0</v>
      </c>
      <c r="D132" s="22">
        <f>-COS(Wellpath!$L132) * SIN(Wellpath!$O132) / (Bfield * COS(Dip))</f>
        <v>1.2102108379198942E-5</v>
      </c>
      <c r="E132" s="20">
        <f>Model!$W$14*((drdp!B132+drdp!K132)*'MBXY-TI1S'!$B132+(drdp!E132+drdp!N132)*'MBXY-TI1S'!$C132+(drdp!H132+drdp!Q132)*'MBXY-TI1S'!$D132)</f>
        <v>1.4373818909051605E-2</v>
      </c>
      <c r="F132" s="20">
        <f>Model!$W$14*((drdp!C132+drdp!L132)*'MBXY-TI1S'!$B132+(drdp!F132+drdp!O132)*'MBXY-TI1S'!$C132+(drdp!I132+drdp!R132)*'MBXY-TI1S'!$D132)</f>
        <v>-1.7130050324160838E-2</v>
      </c>
      <c r="G132" s="20">
        <f>Model!$W$14*((drdp!D132+drdp!M132)*'MBXY-TI1S'!$B132+(drdp!G132+drdp!P132)*'MBXY-TI1S'!$C132+(drdp!J132+drdp!S132)*'MBXY-TI1S'!$D132)</f>
        <v>0</v>
      </c>
      <c r="H132" s="18">
        <f>Model!$W$14*((drdp!B132)*'MBXY-TI1S'!$B132+(drdp!E132)*'MBXY-TI1S'!$C132+(drdp!H132)*'MBXY-TI1S'!$D132)</f>
        <v>7.1869094545258024E-3</v>
      </c>
      <c r="I132" s="18">
        <f>Model!$W$14*((drdp!C132)*'MBXY-TI1S'!$B132+(drdp!F132)*'MBXY-TI1S'!$C132+(drdp!I132)*'MBXY-TI1S'!$D132)</f>
        <v>-8.5650251620804189E-3</v>
      </c>
      <c r="J132" s="18">
        <f>Model!$W$14*((drdp!D132)*'MBXY-TI1S'!$B132+(drdp!G132)*'MBXY-TI1S'!$C132+(drdp!J132)*'MBXY-TI1S'!$D132)</f>
        <v>0</v>
      </c>
      <c r="K132" s="21">
        <f>SUM(E$3:E131)+H132</f>
        <v>1.1033323518623512</v>
      </c>
      <c r="L132" s="21">
        <f>SUM(F$3:F131)+I132</f>
        <v>-0.65959117176851767</v>
      </c>
      <c r="M132" s="21">
        <f>SUM(G$3:G131)+J132</f>
        <v>0</v>
      </c>
      <c r="N132" s="21"/>
      <c r="O132" s="21"/>
      <c r="P132" s="21"/>
      <c r="Q132" s="19">
        <f t="shared" ref="Q132:S133" si="9">K132^2</f>
        <v>1.2173422786661072</v>
      </c>
      <c r="R132" s="19">
        <f t="shared" si="9"/>
        <v>0.43506051387496619</v>
      </c>
      <c r="S132" s="19">
        <f t="shared" si="9"/>
        <v>0</v>
      </c>
      <c r="T132" s="19">
        <f t="shared" ref="T132:T133" si="10">K132*L132</f>
        <v>-0.7277482788150027</v>
      </c>
      <c r="U132" s="19">
        <f t="shared" ref="U132:U133" si="11">K132*M132</f>
        <v>0</v>
      </c>
      <c r="V132" s="19">
        <f t="shared" ref="V132:V133" si="12">L132*M132</f>
        <v>0</v>
      </c>
    </row>
    <row r="133" spans="1:22" x14ac:dyDescent="0.25">
      <c r="A133" s="26">
        <f>Wellpath!E133</f>
        <v>12500</v>
      </c>
      <c r="B133" s="22">
        <v>0</v>
      </c>
      <c r="C133" s="22">
        <v>0</v>
      </c>
      <c r="D133" s="22">
        <f>-COS(Wellpath!$L133) * SIN(Wellpath!$O133) / (Bfield * COS(Dip))</f>
        <v>1.2102108379198942E-5</v>
      </c>
      <c r="E133" s="20">
        <f>Model!$W$14*((drdp!B133+drdp!K133)*'MBXY-TI1S'!$B133+(drdp!E133+drdp!N133)*'MBXY-TI1S'!$C133+(drdp!H133+drdp!Q133)*'MBXY-TI1S'!$D133)</f>
        <v>-0.89117677236119885</v>
      </c>
      <c r="F133" s="20">
        <f>Model!$W$14*((drdp!C133+drdp!L133)*'MBXY-TI1S'!$B133+(drdp!F133+drdp!O133)*'MBXY-TI1S'!$C133+(drdp!I133+drdp!R133)*'MBXY-TI1S'!$D133)</f>
        <v>1.0620631200979711</v>
      </c>
      <c r="G133" s="20">
        <f>Model!$W$14*((drdp!D133+drdp!M133)*'MBXY-TI1S'!$B133+(drdp!G133+drdp!P133)*'MBXY-TI1S'!$C133+(drdp!J133+drdp!S133)*'MBXY-TI1S'!$D133)</f>
        <v>0</v>
      </c>
      <c r="H133" s="18">
        <f>Model!$W$14*((drdp!B133)*'MBXY-TI1S'!$B133+(drdp!E133)*'MBXY-TI1S'!$C133+(drdp!H133)*'MBXY-TI1S'!$D133)</f>
        <v>7.1869094545258024E-3</v>
      </c>
      <c r="I133" s="18">
        <f>Model!$W$14*((drdp!C133)*'MBXY-TI1S'!$B133+(drdp!F133)*'MBXY-TI1S'!$C133+(drdp!I133)*'MBXY-TI1S'!$D133)</f>
        <v>-8.5650251620804189E-3</v>
      </c>
      <c r="J133" s="18">
        <f>Model!$W$14*((drdp!D133)*'MBXY-TI1S'!$B133+(drdp!G133)*'MBXY-TI1S'!$C133+(drdp!J133)*'MBXY-TI1S'!$D133)</f>
        <v>0</v>
      </c>
      <c r="K133" s="21">
        <f>SUM(E$3:E132)+H133</f>
        <v>1.1177061707714029</v>
      </c>
      <c r="L133" s="21">
        <f>SUM(F$3:F132)+I133</f>
        <v>-0.67672122209267849</v>
      </c>
      <c r="M133" s="21">
        <f>SUM(G$3:G132)+J133</f>
        <v>0</v>
      </c>
      <c r="N133" s="21"/>
      <c r="O133" s="21"/>
      <c r="P133" s="21"/>
      <c r="Q133" s="19">
        <f t="shared" si="9"/>
        <v>1.2492670841804725</v>
      </c>
      <c r="R133" s="19">
        <f t="shared" si="9"/>
        <v>0.45795161243060828</v>
      </c>
      <c r="S133" s="19">
        <f t="shared" si="9"/>
        <v>0</v>
      </c>
      <c r="T133" s="19">
        <f t="shared" si="10"/>
        <v>-0.75637548582495173</v>
      </c>
      <c r="U133" s="19">
        <f t="shared" si="11"/>
        <v>0</v>
      </c>
      <c r="V133" s="19">
        <f t="shared" si="12"/>
        <v>0</v>
      </c>
    </row>
    <row r="134" spans="1:22" x14ac:dyDescent="0.25">
      <c r="A134" s="26">
        <f>Wellpath!E134</f>
        <v>0</v>
      </c>
      <c r="B134" s="22">
        <v>0</v>
      </c>
      <c r="C134" s="22">
        <v>0</v>
      </c>
      <c r="D134" s="22">
        <f>-COS(Wellpath!$L134) * SIN(Wellpath!$O134) / (Bfield * COS(Dip))</f>
        <v>0</v>
      </c>
      <c r="E134" s="20">
        <f>Model!$W$14*((drdp!B134+drdp!K134)*'MBXY-TI1S'!$B134+(drdp!E134+drdp!N134)*'MBXY-TI1S'!$C134+(drdp!H134+drdp!Q134)*'MBXY-TI1S'!$D134)</f>
        <v>0</v>
      </c>
      <c r="F134" s="20">
        <f>Model!$W$14*((drdp!C134+drdp!L134)*'MBXY-TI1S'!$B134+(drdp!F134+drdp!O134)*'MBXY-TI1S'!$C134+(drdp!I134+drdp!R134)*'MBXY-TI1S'!$D134)</f>
        <v>0</v>
      </c>
      <c r="G134" s="20">
        <f>Model!$W$14*((drdp!D134+drdp!M134)*'MBXY-TI1S'!$B134+(drdp!G134+drdp!P134)*'MBXY-TI1S'!$C134+(drdp!J134+drdp!S134)*'MBXY-TI1S'!$D134)</f>
        <v>0</v>
      </c>
      <c r="H134" s="18">
        <f>Model!$W$14*((drdp!B134)*'MBXY-TI1S'!$B134+(drdp!E134)*'MBXY-TI1S'!$C134+(drdp!H134)*'MBXY-TI1S'!$D134)</f>
        <v>0</v>
      </c>
      <c r="I134" s="18">
        <f>Model!$W$14*((drdp!C134)*'MBXY-TI1S'!$B134+(drdp!F134)*'MBXY-TI1S'!$C134+(drdp!I134)*'MBXY-TI1S'!$D134)</f>
        <v>0</v>
      </c>
      <c r="J134" s="18">
        <f>Model!$W$14*((drdp!D134)*'MBXY-TI1S'!$B134+(drdp!G134)*'MBXY-TI1S'!$C134+(drdp!J134)*'MBXY-TI1S'!$D134)</f>
        <v>0</v>
      </c>
      <c r="K134" s="21">
        <f>SUM(E$3:E133)+H134</f>
        <v>0.21934248895567821</v>
      </c>
      <c r="L134" s="21">
        <f>SUM(F$3:F133)+I134</f>
        <v>0.39390692316737308</v>
      </c>
      <c r="M134" s="21">
        <f>SUM(G$3:G133)+J134</f>
        <v>0</v>
      </c>
      <c r="N134" s="21"/>
      <c r="O134" s="21"/>
      <c r="P134" s="21"/>
      <c r="Q134" s="19">
        <f t="shared" ref="Q134:Q197" si="13">K134^2</f>
        <v>4.8111127461271816E-2</v>
      </c>
      <c r="R134" s="19">
        <f t="shared" ref="R134:R197" si="14">L134^2</f>
        <v>0.15516266411918675</v>
      </c>
      <c r="S134" s="19">
        <f t="shared" ref="S134:S197" si="15">M134^2</f>
        <v>0</v>
      </c>
      <c r="T134" s="19">
        <f t="shared" ref="T134:T197" si="16">K134*L134</f>
        <v>8.6400524944404714E-2</v>
      </c>
      <c r="U134" s="19">
        <f t="shared" ref="U134:U197" si="17">K134*M134</f>
        <v>0</v>
      </c>
      <c r="V134" s="19">
        <f t="shared" ref="V134:V197" si="18">L134*M134</f>
        <v>0</v>
      </c>
    </row>
    <row r="135" spans="1:22" x14ac:dyDescent="0.25">
      <c r="A135" s="26">
        <f>Wellpath!E135</f>
        <v>0</v>
      </c>
      <c r="B135" s="22">
        <v>0</v>
      </c>
      <c r="C135" s="22">
        <v>0</v>
      </c>
      <c r="D135" s="22">
        <f>-COS(Wellpath!$L135) * SIN(Wellpath!$O135) / (Bfield * COS(Dip))</f>
        <v>0</v>
      </c>
      <c r="E135" s="20">
        <f>Model!$W$14*((drdp!B135+drdp!K135)*'MBXY-TI1S'!$B135+(drdp!E135+drdp!N135)*'MBXY-TI1S'!$C135+(drdp!H135+drdp!Q135)*'MBXY-TI1S'!$D135)</f>
        <v>0</v>
      </c>
      <c r="F135" s="20">
        <f>Model!$W$14*((drdp!C135+drdp!L135)*'MBXY-TI1S'!$B135+(drdp!F135+drdp!O135)*'MBXY-TI1S'!$C135+(drdp!I135+drdp!R135)*'MBXY-TI1S'!$D135)</f>
        <v>0</v>
      </c>
      <c r="G135" s="20">
        <f>Model!$W$14*((drdp!D135+drdp!M135)*'MBXY-TI1S'!$B135+(drdp!G135+drdp!P135)*'MBXY-TI1S'!$C135+(drdp!J135+drdp!S135)*'MBXY-TI1S'!$D135)</f>
        <v>0</v>
      </c>
      <c r="H135" s="18">
        <f>Model!$W$14*((drdp!B135)*'MBXY-TI1S'!$B135+(drdp!E135)*'MBXY-TI1S'!$C135+(drdp!H135)*'MBXY-TI1S'!$D135)</f>
        <v>0</v>
      </c>
      <c r="I135" s="18">
        <f>Model!$W$14*((drdp!C135)*'MBXY-TI1S'!$B135+(drdp!F135)*'MBXY-TI1S'!$C135+(drdp!I135)*'MBXY-TI1S'!$D135)</f>
        <v>0</v>
      </c>
      <c r="J135" s="18">
        <f>Model!$W$14*((drdp!D135)*'MBXY-TI1S'!$B135+(drdp!G135)*'MBXY-TI1S'!$C135+(drdp!J135)*'MBXY-TI1S'!$D135)</f>
        <v>0</v>
      </c>
      <c r="K135" s="21">
        <f>SUM(E$3:E134)+H135</f>
        <v>0.21934248895567821</v>
      </c>
      <c r="L135" s="21">
        <f>SUM(F$3:F134)+I135</f>
        <v>0.39390692316737308</v>
      </c>
      <c r="M135" s="21">
        <f>SUM(G$3:G134)+J135</f>
        <v>0</v>
      </c>
      <c r="N135" s="21"/>
      <c r="O135" s="21"/>
      <c r="P135" s="21"/>
      <c r="Q135" s="19">
        <f t="shared" si="13"/>
        <v>4.8111127461271816E-2</v>
      </c>
      <c r="R135" s="19">
        <f t="shared" si="14"/>
        <v>0.15516266411918675</v>
      </c>
      <c r="S135" s="19">
        <f t="shared" si="15"/>
        <v>0</v>
      </c>
      <c r="T135" s="19">
        <f t="shared" si="16"/>
        <v>8.6400524944404714E-2</v>
      </c>
      <c r="U135" s="19">
        <f t="shared" si="17"/>
        <v>0</v>
      </c>
      <c r="V135" s="19">
        <f t="shared" si="18"/>
        <v>0</v>
      </c>
    </row>
    <row r="136" spans="1:22" x14ac:dyDescent="0.25">
      <c r="A136" s="26">
        <f>Wellpath!E136</f>
        <v>0</v>
      </c>
      <c r="B136" s="22">
        <v>0</v>
      </c>
      <c r="C136" s="22">
        <v>0</v>
      </c>
      <c r="D136" s="22">
        <f>-COS(Wellpath!$L136) * SIN(Wellpath!$O136) / (Bfield * COS(Dip))</f>
        <v>0</v>
      </c>
      <c r="E136" s="20">
        <f>Model!$W$14*((drdp!B136+drdp!K136)*'MBXY-TI1S'!$B136+(drdp!E136+drdp!N136)*'MBXY-TI1S'!$C136+(drdp!H136+drdp!Q136)*'MBXY-TI1S'!$D136)</f>
        <v>0</v>
      </c>
      <c r="F136" s="20">
        <f>Model!$W$14*((drdp!C136+drdp!L136)*'MBXY-TI1S'!$B136+(drdp!F136+drdp!O136)*'MBXY-TI1S'!$C136+(drdp!I136+drdp!R136)*'MBXY-TI1S'!$D136)</f>
        <v>0</v>
      </c>
      <c r="G136" s="20">
        <f>Model!$W$14*((drdp!D136+drdp!M136)*'MBXY-TI1S'!$B136+(drdp!G136+drdp!P136)*'MBXY-TI1S'!$C136+(drdp!J136+drdp!S136)*'MBXY-TI1S'!$D136)</f>
        <v>0</v>
      </c>
      <c r="H136" s="18">
        <f>Model!$W$14*((drdp!B136)*'MBXY-TI1S'!$B136+(drdp!E136)*'MBXY-TI1S'!$C136+(drdp!H136)*'MBXY-TI1S'!$D136)</f>
        <v>0</v>
      </c>
      <c r="I136" s="18">
        <f>Model!$W$14*((drdp!C136)*'MBXY-TI1S'!$B136+(drdp!F136)*'MBXY-TI1S'!$C136+(drdp!I136)*'MBXY-TI1S'!$D136)</f>
        <v>0</v>
      </c>
      <c r="J136" s="18">
        <f>Model!$W$14*((drdp!D136)*'MBXY-TI1S'!$B136+(drdp!G136)*'MBXY-TI1S'!$C136+(drdp!J136)*'MBXY-TI1S'!$D136)</f>
        <v>0</v>
      </c>
      <c r="K136" s="21">
        <f>SUM(E$3:E135)+H136</f>
        <v>0.21934248895567821</v>
      </c>
      <c r="L136" s="21">
        <f>SUM(F$3:F135)+I136</f>
        <v>0.39390692316737308</v>
      </c>
      <c r="M136" s="21">
        <f>SUM(G$3:G135)+J136</f>
        <v>0</v>
      </c>
      <c r="N136" s="21"/>
      <c r="O136" s="21"/>
      <c r="P136" s="21"/>
      <c r="Q136" s="19">
        <f t="shared" si="13"/>
        <v>4.8111127461271816E-2</v>
      </c>
      <c r="R136" s="19">
        <f t="shared" si="14"/>
        <v>0.15516266411918675</v>
      </c>
      <c r="S136" s="19">
        <f t="shared" si="15"/>
        <v>0</v>
      </c>
      <c r="T136" s="19">
        <f t="shared" si="16"/>
        <v>8.6400524944404714E-2</v>
      </c>
      <c r="U136" s="19">
        <f t="shared" si="17"/>
        <v>0</v>
      </c>
      <c r="V136" s="19">
        <f t="shared" si="18"/>
        <v>0</v>
      </c>
    </row>
    <row r="137" spans="1:22" x14ac:dyDescent="0.25">
      <c r="A137" s="26">
        <f>Wellpath!E137</f>
        <v>0</v>
      </c>
      <c r="B137" s="22">
        <v>0</v>
      </c>
      <c r="C137" s="22">
        <v>0</v>
      </c>
      <c r="D137" s="22">
        <f>-COS(Wellpath!$L137) * SIN(Wellpath!$O137) / (Bfield * COS(Dip))</f>
        <v>0</v>
      </c>
      <c r="E137" s="20">
        <f>Model!$W$14*((drdp!B137+drdp!K137)*'MBXY-TI1S'!$B137+(drdp!E137+drdp!N137)*'MBXY-TI1S'!$C137+(drdp!H137+drdp!Q137)*'MBXY-TI1S'!$D137)</f>
        <v>0</v>
      </c>
      <c r="F137" s="20">
        <f>Model!$W$14*((drdp!C137+drdp!L137)*'MBXY-TI1S'!$B137+(drdp!F137+drdp!O137)*'MBXY-TI1S'!$C137+(drdp!I137+drdp!R137)*'MBXY-TI1S'!$D137)</f>
        <v>0</v>
      </c>
      <c r="G137" s="20">
        <f>Model!$W$14*((drdp!D137+drdp!M137)*'MBXY-TI1S'!$B137+(drdp!G137+drdp!P137)*'MBXY-TI1S'!$C137+(drdp!J137+drdp!S137)*'MBXY-TI1S'!$D137)</f>
        <v>0</v>
      </c>
      <c r="H137" s="18">
        <f>Model!$W$14*((drdp!B137)*'MBXY-TI1S'!$B137+(drdp!E137)*'MBXY-TI1S'!$C137+(drdp!H137)*'MBXY-TI1S'!$D137)</f>
        <v>0</v>
      </c>
      <c r="I137" s="18">
        <f>Model!$W$14*((drdp!C137)*'MBXY-TI1S'!$B137+(drdp!F137)*'MBXY-TI1S'!$C137+(drdp!I137)*'MBXY-TI1S'!$D137)</f>
        <v>0</v>
      </c>
      <c r="J137" s="18">
        <f>Model!$W$14*((drdp!D137)*'MBXY-TI1S'!$B137+(drdp!G137)*'MBXY-TI1S'!$C137+(drdp!J137)*'MBXY-TI1S'!$D137)</f>
        <v>0</v>
      </c>
      <c r="K137" s="21">
        <f>SUM(E$3:E136)+H137</f>
        <v>0.21934248895567821</v>
      </c>
      <c r="L137" s="21">
        <f>SUM(F$3:F136)+I137</f>
        <v>0.39390692316737308</v>
      </c>
      <c r="M137" s="21">
        <f>SUM(G$3:G136)+J137</f>
        <v>0</v>
      </c>
      <c r="N137" s="21"/>
      <c r="O137" s="21"/>
      <c r="P137" s="21"/>
      <c r="Q137" s="19">
        <f t="shared" si="13"/>
        <v>4.8111127461271816E-2</v>
      </c>
      <c r="R137" s="19">
        <f t="shared" si="14"/>
        <v>0.15516266411918675</v>
      </c>
      <c r="S137" s="19">
        <f t="shared" si="15"/>
        <v>0</v>
      </c>
      <c r="T137" s="19">
        <f t="shared" si="16"/>
        <v>8.6400524944404714E-2</v>
      </c>
      <c r="U137" s="19">
        <f t="shared" si="17"/>
        <v>0</v>
      </c>
      <c r="V137" s="19">
        <f t="shared" si="18"/>
        <v>0</v>
      </c>
    </row>
    <row r="138" spans="1:22" x14ac:dyDescent="0.25">
      <c r="A138" s="26">
        <f>Wellpath!E138</f>
        <v>0</v>
      </c>
      <c r="B138" s="22">
        <v>0</v>
      </c>
      <c r="C138" s="22">
        <v>0</v>
      </c>
      <c r="D138" s="22">
        <f>-COS(Wellpath!$L138) * SIN(Wellpath!$O138) / (Bfield * COS(Dip))</f>
        <v>0</v>
      </c>
      <c r="E138" s="20">
        <f>Model!$W$14*((drdp!B138+drdp!K138)*'MBXY-TI1S'!$B138+(drdp!E138+drdp!N138)*'MBXY-TI1S'!$C138+(drdp!H138+drdp!Q138)*'MBXY-TI1S'!$D138)</f>
        <v>0</v>
      </c>
      <c r="F138" s="20">
        <f>Model!$W$14*((drdp!C138+drdp!L138)*'MBXY-TI1S'!$B138+(drdp!F138+drdp!O138)*'MBXY-TI1S'!$C138+(drdp!I138+drdp!R138)*'MBXY-TI1S'!$D138)</f>
        <v>0</v>
      </c>
      <c r="G138" s="20">
        <f>Model!$W$14*((drdp!D138+drdp!M138)*'MBXY-TI1S'!$B138+(drdp!G138+drdp!P138)*'MBXY-TI1S'!$C138+(drdp!J138+drdp!S138)*'MBXY-TI1S'!$D138)</f>
        <v>0</v>
      </c>
      <c r="H138" s="18">
        <f>Model!$W$14*((drdp!B138)*'MBXY-TI1S'!$B138+(drdp!E138)*'MBXY-TI1S'!$C138+(drdp!H138)*'MBXY-TI1S'!$D138)</f>
        <v>0</v>
      </c>
      <c r="I138" s="18">
        <f>Model!$W$14*((drdp!C138)*'MBXY-TI1S'!$B138+(drdp!F138)*'MBXY-TI1S'!$C138+(drdp!I138)*'MBXY-TI1S'!$D138)</f>
        <v>0</v>
      </c>
      <c r="J138" s="18">
        <f>Model!$W$14*((drdp!D138)*'MBXY-TI1S'!$B138+(drdp!G138)*'MBXY-TI1S'!$C138+(drdp!J138)*'MBXY-TI1S'!$D138)</f>
        <v>0</v>
      </c>
      <c r="K138" s="21">
        <f>SUM(E$3:E137)+H138</f>
        <v>0.21934248895567821</v>
      </c>
      <c r="L138" s="21">
        <f>SUM(F$3:F137)+I138</f>
        <v>0.39390692316737308</v>
      </c>
      <c r="M138" s="21">
        <f>SUM(G$3:G137)+J138</f>
        <v>0</v>
      </c>
      <c r="N138" s="21"/>
      <c r="O138" s="21"/>
      <c r="P138" s="21"/>
      <c r="Q138" s="19">
        <f t="shared" si="13"/>
        <v>4.8111127461271816E-2</v>
      </c>
      <c r="R138" s="19">
        <f t="shared" si="14"/>
        <v>0.15516266411918675</v>
      </c>
      <c r="S138" s="19">
        <f t="shared" si="15"/>
        <v>0</v>
      </c>
      <c r="T138" s="19">
        <f t="shared" si="16"/>
        <v>8.6400524944404714E-2</v>
      </c>
      <c r="U138" s="19">
        <f t="shared" si="17"/>
        <v>0</v>
      </c>
      <c r="V138" s="19">
        <f t="shared" si="18"/>
        <v>0</v>
      </c>
    </row>
    <row r="139" spans="1:22" x14ac:dyDescent="0.25">
      <c r="A139" s="26">
        <f>Wellpath!E139</f>
        <v>0</v>
      </c>
      <c r="B139" s="22">
        <v>0</v>
      </c>
      <c r="C139" s="22">
        <v>0</v>
      </c>
      <c r="D139" s="22">
        <f>-COS(Wellpath!$L139) * SIN(Wellpath!$O139) / (Bfield * COS(Dip))</f>
        <v>0</v>
      </c>
      <c r="E139" s="20">
        <f>Model!$W$14*((drdp!B139+drdp!K139)*'MBXY-TI1S'!$B139+(drdp!E139+drdp!N139)*'MBXY-TI1S'!$C139+(drdp!H139+drdp!Q139)*'MBXY-TI1S'!$D139)</f>
        <v>0</v>
      </c>
      <c r="F139" s="20">
        <f>Model!$W$14*((drdp!C139+drdp!L139)*'MBXY-TI1S'!$B139+(drdp!F139+drdp!O139)*'MBXY-TI1S'!$C139+(drdp!I139+drdp!R139)*'MBXY-TI1S'!$D139)</f>
        <v>0</v>
      </c>
      <c r="G139" s="20">
        <f>Model!$W$14*((drdp!D139+drdp!M139)*'MBXY-TI1S'!$B139+(drdp!G139+drdp!P139)*'MBXY-TI1S'!$C139+(drdp!J139+drdp!S139)*'MBXY-TI1S'!$D139)</f>
        <v>0</v>
      </c>
      <c r="H139" s="18">
        <f>Model!$W$14*((drdp!B139)*'MBXY-TI1S'!$B139+(drdp!E139)*'MBXY-TI1S'!$C139+(drdp!H139)*'MBXY-TI1S'!$D139)</f>
        <v>0</v>
      </c>
      <c r="I139" s="18">
        <f>Model!$W$14*((drdp!C139)*'MBXY-TI1S'!$B139+(drdp!F139)*'MBXY-TI1S'!$C139+(drdp!I139)*'MBXY-TI1S'!$D139)</f>
        <v>0</v>
      </c>
      <c r="J139" s="18">
        <f>Model!$W$14*((drdp!D139)*'MBXY-TI1S'!$B139+(drdp!G139)*'MBXY-TI1S'!$C139+(drdp!J139)*'MBXY-TI1S'!$D139)</f>
        <v>0</v>
      </c>
      <c r="K139" s="21">
        <f>SUM(E$3:E138)+H139</f>
        <v>0.21934248895567821</v>
      </c>
      <c r="L139" s="21">
        <f>SUM(F$3:F138)+I139</f>
        <v>0.39390692316737308</v>
      </c>
      <c r="M139" s="21">
        <f>SUM(G$3:G138)+J139</f>
        <v>0</v>
      </c>
      <c r="N139" s="21"/>
      <c r="O139" s="21"/>
      <c r="P139" s="21"/>
      <c r="Q139" s="19">
        <f t="shared" si="13"/>
        <v>4.8111127461271816E-2</v>
      </c>
      <c r="R139" s="19">
        <f t="shared" si="14"/>
        <v>0.15516266411918675</v>
      </c>
      <c r="S139" s="19">
        <f t="shared" si="15"/>
        <v>0</v>
      </c>
      <c r="T139" s="19">
        <f t="shared" si="16"/>
        <v>8.6400524944404714E-2</v>
      </c>
      <c r="U139" s="19">
        <f t="shared" si="17"/>
        <v>0</v>
      </c>
      <c r="V139" s="19">
        <f t="shared" si="18"/>
        <v>0</v>
      </c>
    </row>
    <row r="140" spans="1:22" x14ac:dyDescent="0.25">
      <c r="A140" s="26">
        <f>Wellpath!E140</f>
        <v>0</v>
      </c>
      <c r="B140" s="22">
        <v>0</v>
      </c>
      <c r="C140" s="22">
        <v>0</v>
      </c>
      <c r="D140" s="22">
        <f>-COS(Wellpath!$L140) * SIN(Wellpath!$O140) / (Bfield * COS(Dip))</f>
        <v>0</v>
      </c>
      <c r="E140" s="20">
        <f>Model!$W$14*((drdp!B140+drdp!K140)*'MBXY-TI1S'!$B140+(drdp!E140+drdp!N140)*'MBXY-TI1S'!$C140+(drdp!H140+drdp!Q140)*'MBXY-TI1S'!$D140)</f>
        <v>0</v>
      </c>
      <c r="F140" s="20">
        <f>Model!$W$14*((drdp!C140+drdp!L140)*'MBXY-TI1S'!$B140+(drdp!F140+drdp!O140)*'MBXY-TI1S'!$C140+(drdp!I140+drdp!R140)*'MBXY-TI1S'!$D140)</f>
        <v>0</v>
      </c>
      <c r="G140" s="20">
        <f>Model!$W$14*((drdp!D140+drdp!M140)*'MBXY-TI1S'!$B140+(drdp!G140+drdp!P140)*'MBXY-TI1S'!$C140+(drdp!J140+drdp!S140)*'MBXY-TI1S'!$D140)</f>
        <v>0</v>
      </c>
      <c r="H140" s="18">
        <f>Model!$W$14*((drdp!B140)*'MBXY-TI1S'!$B140+(drdp!E140)*'MBXY-TI1S'!$C140+(drdp!H140)*'MBXY-TI1S'!$D140)</f>
        <v>0</v>
      </c>
      <c r="I140" s="18">
        <f>Model!$W$14*((drdp!C140)*'MBXY-TI1S'!$B140+(drdp!F140)*'MBXY-TI1S'!$C140+(drdp!I140)*'MBXY-TI1S'!$D140)</f>
        <v>0</v>
      </c>
      <c r="J140" s="18">
        <f>Model!$W$14*((drdp!D140)*'MBXY-TI1S'!$B140+(drdp!G140)*'MBXY-TI1S'!$C140+(drdp!J140)*'MBXY-TI1S'!$D140)</f>
        <v>0</v>
      </c>
      <c r="K140" s="21">
        <f>SUM(E$3:E139)+H140</f>
        <v>0.21934248895567821</v>
      </c>
      <c r="L140" s="21">
        <f>SUM(F$3:F139)+I140</f>
        <v>0.39390692316737308</v>
      </c>
      <c r="M140" s="21">
        <f>SUM(G$3:G139)+J140</f>
        <v>0</v>
      </c>
      <c r="N140" s="21"/>
      <c r="O140" s="21"/>
      <c r="P140" s="21"/>
      <c r="Q140" s="19">
        <f t="shared" si="13"/>
        <v>4.8111127461271816E-2</v>
      </c>
      <c r="R140" s="19">
        <f t="shared" si="14"/>
        <v>0.15516266411918675</v>
      </c>
      <c r="S140" s="19">
        <f t="shared" si="15"/>
        <v>0</v>
      </c>
      <c r="T140" s="19">
        <f t="shared" si="16"/>
        <v>8.6400524944404714E-2</v>
      </c>
      <c r="U140" s="19">
        <f t="shared" si="17"/>
        <v>0</v>
      </c>
      <c r="V140" s="19">
        <f t="shared" si="18"/>
        <v>0</v>
      </c>
    </row>
    <row r="141" spans="1:22" x14ac:dyDescent="0.25">
      <c r="A141" s="26">
        <f>Wellpath!E141</f>
        <v>0</v>
      </c>
      <c r="B141" s="22">
        <v>0</v>
      </c>
      <c r="C141" s="22">
        <v>0</v>
      </c>
      <c r="D141" s="22">
        <f>-COS(Wellpath!$L141) * SIN(Wellpath!$O141) / (Bfield * COS(Dip))</f>
        <v>0</v>
      </c>
      <c r="E141" s="20">
        <f>Model!$W$14*((drdp!B141+drdp!K141)*'MBXY-TI1S'!$B141+(drdp!E141+drdp!N141)*'MBXY-TI1S'!$C141+(drdp!H141+drdp!Q141)*'MBXY-TI1S'!$D141)</f>
        <v>0</v>
      </c>
      <c r="F141" s="20">
        <f>Model!$W$14*((drdp!C141+drdp!L141)*'MBXY-TI1S'!$B141+(drdp!F141+drdp!O141)*'MBXY-TI1S'!$C141+(drdp!I141+drdp!R141)*'MBXY-TI1S'!$D141)</f>
        <v>0</v>
      </c>
      <c r="G141" s="20">
        <f>Model!$W$14*((drdp!D141+drdp!M141)*'MBXY-TI1S'!$B141+(drdp!G141+drdp!P141)*'MBXY-TI1S'!$C141+(drdp!J141+drdp!S141)*'MBXY-TI1S'!$D141)</f>
        <v>0</v>
      </c>
      <c r="H141" s="18">
        <f>Model!$W$14*((drdp!B141)*'MBXY-TI1S'!$B141+(drdp!E141)*'MBXY-TI1S'!$C141+(drdp!H141)*'MBXY-TI1S'!$D141)</f>
        <v>0</v>
      </c>
      <c r="I141" s="18">
        <f>Model!$W$14*((drdp!C141)*'MBXY-TI1S'!$B141+(drdp!F141)*'MBXY-TI1S'!$C141+(drdp!I141)*'MBXY-TI1S'!$D141)</f>
        <v>0</v>
      </c>
      <c r="J141" s="18">
        <f>Model!$W$14*((drdp!D141)*'MBXY-TI1S'!$B141+(drdp!G141)*'MBXY-TI1S'!$C141+(drdp!J141)*'MBXY-TI1S'!$D141)</f>
        <v>0</v>
      </c>
      <c r="K141" s="21">
        <f>SUM(E$3:E140)+H141</f>
        <v>0.21934248895567821</v>
      </c>
      <c r="L141" s="21">
        <f>SUM(F$3:F140)+I141</f>
        <v>0.39390692316737308</v>
      </c>
      <c r="M141" s="21">
        <f>SUM(G$3:G140)+J141</f>
        <v>0</v>
      </c>
      <c r="N141" s="21"/>
      <c r="O141" s="21"/>
      <c r="P141" s="21"/>
      <c r="Q141" s="19">
        <f t="shared" si="13"/>
        <v>4.8111127461271816E-2</v>
      </c>
      <c r="R141" s="19">
        <f t="shared" si="14"/>
        <v>0.15516266411918675</v>
      </c>
      <c r="S141" s="19">
        <f t="shared" si="15"/>
        <v>0</v>
      </c>
      <c r="T141" s="19">
        <f t="shared" si="16"/>
        <v>8.6400524944404714E-2</v>
      </c>
      <c r="U141" s="19">
        <f t="shared" si="17"/>
        <v>0</v>
      </c>
      <c r="V141" s="19">
        <f t="shared" si="18"/>
        <v>0</v>
      </c>
    </row>
    <row r="142" spans="1:22" x14ac:dyDescent="0.25">
      <c r="A142" s="26">
        <f>Wellpath!E142</f>
        <v>0</v>
      </c>
      <c r="B142" s="22">
        <v>0</v>
      </c>
      <c r="C142" s="22">
        <v>0</v>
      </c>
      <c r="D142" s="22">
        <f>-COS(Wellpath!$L142) * SIN(Wellpath!$O142) / (Bfield * COS(Dip))</f>
        <v>0</v>
      </c>
      <c r="E142" s="20">
        <f>Model!$W$14*((drdp!B142+drdp!K142)*'MBXY-TI1S'!$B142+(drdp!E142+drdp!N142)*'MBXY-TI1S'!$C142+(drdp!H142+drdp!Q142)*'MBXY-TI1S'!$D142)</f>
        <v>0</v>
      </c>
      <c r="F142" s="20">
        <f>Model!$W$14*((drdp!C142+drdp!L142)*'MBXY-TI1S'!$B142+(drdp!F142+drdp!O142)*'MBXY-TI1S'!$C142+(drdp!I142+drdp!R142)*'MBXY-TI1S'!$D142)</f>
        <v>0</v>
      </c>
      <c r="G142" s="20">
        <f>Model!$W$14*((drdp!D142+drdp!M142)*'MBXY-TI1S'!$B142+(drdp!G142+drdp!P142)*'MBXY-TI1S'!$C142+(drdp!J142+drdp!S142)*'MBXY-TI1S'!$D142)</f>
        <v>0</v>
      </c>
      <c r="H142" s="18">
        <f>Model!$W$14*((drdp!B142)*'MBXY-TI1S'!$B142+(drdp!E142)*'MBXY-TI1S'!$C142+(drdp!H142)*'MBXY-TI1S'!$D142)</f>
        <v>0</v>
      </c>
      <c r="I142" s="18">
        <f>Model!$W$14*((drdp!C142)*'MBXY-TI1S'!$B142+(drdp!F142)*'MBXY-TI1S'!$C142+(drdp!I142)*'MBXY-TI1S'!$D142)</f>
        <v>0</v>
      </c>
      <c r="J142" s="18">
        <f>Model!$W$14*((drdp!D142)*'MBXY-TI1S'!$B142+(drdp!G142)*'MBXY-TI1S'!$C142+(drdp!J142)*'MBXY-TI1S'!$D142)</f>
        <v>0</v>
      </c>
      <c r="K142" s="21">
        <f>SUM(E$3:E141)+H142</f>
        <v>0.21934248895567821</v>
      </c>
      <c r="L142" s="21">
        <f>SUM(F$3:F141)+I142</f>
        <v>0.39390692316737308</v>
      </c>
      <c r="M142" s="21">
        <f>SUM(G$3:G141)+J142</f>
        <v>0</v>
      </c>
      <c r="N142" s="21"/>
      <c r="O142" s="21"/>
      <c r="P142" s="21"/>
      <c r="Q142" s="19">
        <f t="shared" si="13"/>
        <v>4.8111127461271816E-2</v>
      </c>
      <c r="R142" s="19">
        <f t="shared" si="14"/>
        <v>0.15516266411918675</v>
      </c>
      <c r="S142" s="19">
        <f t="shared" si="15"/>
        <v>0</v>
      </c>
      <c r="T142" s="19">
        <f t="shared" si="16"/>
        <v>8.6400524944404714E-2</v>
      </c>
      <c r="U142" s="19">
        <f t="shared" si="17"/>
        <v>0</v>
      </c>
      <c r="V142" s="19">
        <f t="shared" si="18"/>
        <v>0</v>
      </c>
    </row>
    <row r="143" spans="1:22" x14ac:dyDescent="0.25">
      <c r="A143" s="26">
        <f>Wellpath!E143</f>
        <v>0</v>
      </c>
      <c r="B143" s="22">
        <v>0</v>
      </c>
      <c r="C143" s="22">
        <v>0</v>
      </c>
      <c r="D143" s="22">
        <f>-COS(Wellpath!$L143) * SIN(Wellpath!$O143) / (Bfield * COS(Dip))</f>
        <v>0</v>
      </c>
      <c r="E143" s="20">
        <f>Model!$W$14*((drdp!B143+drdp!K143)*'MBXY-TI1S'!$B143+(drdp!E143+drdp!N143)*'MBXY-TI1S'!$C143+(drdp!H143+drdp!Q143)*'MBXY-TI1S'!$D143)</f>
        <v>0</v>
      </c>
      <c r="F143" s="20">
        <f>Model!$W$14*((drdp!C143+drdp!L143)*'MBXY-TI1S'!$B143+(drdp!F143+drdp!O143)*'MBXY-TI1S'!$C143+(drdp!I143+drdp!R143)*'MBXY-TI1S'!$D143)</f>
        <v>0</v>
      </c>
      <c r="G143" s="20">
        <f>Model!$W$14*((drdp!D143+drdp!M143)*'MBXY-TI1S'!$B143+(drdp!G143+drdp!P143)*'MBXY-TI1S'!$C143+(drdp!J143+drdp!S143)*'MBXY-TI1S'!$D143)</f>
        <v>0</v>
      </c>
      <c r="H143" s="18">
        <f>Model!$W$14*((drdp!B143)*'MBXY-TI1S'!$B143+(drdp!E143)*'MBXY-TI1S'!$C143+(drdp!H143)*'MBXY-TI1S'!$D143)</f>
        <v>0</v>
      </c>
      <c r="I143" s="18">
        <f>Model!$W$14*((drdp!C143)*'MBXY-TI1S'!$B143+(drdp!F143)*'MBXY-TI1S'!$C143+(drdp!I143)*'MBXY-TI1S'!$D143)</f>
        <v>0</v>
      </c>
      <c r="J143" s="18">
        <f>Model!$W$14*((drdp!D143)*'MBXY-TI1S'!$B143+(drdp!G143)*'MBXY-TI1S'!$C143+(drdp!J143)*'MBXY-TI1S'!$D143)</f>
        <v>0</v>
      </c>
      <c r="K143" s="21">
        <f>SUM(E$3:E142)+H143</f>
        <v>0.21934248895567821</v>
      </c>
      <c r="L143" s="21">
        <f>SUM(F$3:F142)+I143</f>
        <v>0.39390692316737308</v>
      </c>
      <c r="M143" s="21">
        <f>SUM(G$3:G142)+J143</f>
        <v>0</v>
      </c>
      <c r="N143" s="21"/>
      <c r="O143" s="21"/>
      <c r="P143" s="21"/>
      <c r="Q143" s="19">
        <f t="shared" si="13"/>
        <v>4.8111127461271816E-2</v>
      </c>
      <c r="R143" s="19">
        <f t="shared" si="14"/>
        <v>0.15516266411918675</v>
      </c>
      <c r="S143" s="19">
        <f t="shared" si="15"/>
        <v>0</v>
      </c>
      <c r="T143" s="19">
        <f t="shared" si="16"/>
        <v>8.6400524944404714E-2</v>
      </c>
      <c r="U143" s="19">
        <f t="shared" si="17"/>
        <v>0</v>
      </c>
      <c r="V143" s="19">
        <f t="shared" si="18"/>
        <v>0</v>
      </c>
    </row>
    <row r="144" spans="1:22" x14ac:dyDescent="0.25">
      <c r="A144" s="26">
        <f>Wellpath!E144</f>
        <v>0</v>
      </c>
      <c r="B144" s="22">
        <v>0</v>
      </c>
      <c r="C144" s="22">
        <v>0</v>
      </c>
      <c r="D144" s="22">
        <f>-COS(Wellpath!$L144) * SIN(Wellpath!$O144) / (Bfield * COS(Dip))</f>
        <v>0</v>
      </c>
      <c r="E144" s="20">
        <f>Model!$W$14*((drdp!B144+drdp!K144)*'MBXY-TI1S'!$B144+(drdp!E144+drdp!N144)*'MBXY-TI1S'!$C144+(drdp!H144+drdp!Q144)*'MBXY-TI1S'!$D144)</f>
        <v>0</v>
      </c>
      <c r="F144" s="20">
        <f>Model!$W$14*((drdp!C144+drdp!L144)*'MBXY-TI1S'!$B144+(drdp!F144+drdp!O144)*'MBXY-TI1S'!$C144+(drdp!I144+drdp!R144)*'MBXY-TI1S'!$D144)</f>
        <v>0</v>
      </c>
      <c r="G144" s="20">
        <f>Model!$W$14*((drdp!D144+drdp!M144)*'MBXY-TI1S'!$B144+(drdp!G144+drdp!P144)*'MBXY-TI1S'!$C144+(drdp!J144+drdp!S144)*'MBXY-TI1S'!$D144)</f>
        <v>0</v>
      </c>
      <c r="H144" s="18">
        <f>Model!$W$14*((drdp!B144)*'MBXY-TI1S'!$B144+(drdp!E144)*'MBXY-TI1S'!$C144+(drdp!H144)*'MBXY-TI1S'!$D144)</f>
        <v>0</v>
      </c>
      <c r="I144" s="18">
        <f>Model!$W$14*((drdp!C144)*'MBXY-TI1S'!$B144+(drdp!F144)*'MBXY-TI1S'!$C144+(drdp!I144)*'MBXY-TI1S'!$D144)</f>
        <v>0</v>
      </c>
      <c r="J144" s="18">
        <f>Model!$W$14*((drdp!D144)*'MBXY-TI1S'!$B144+(drdp!G144)*'MBXY-TI1S'!$C144+(drdp!J144)*'MBXY-TI1S'!$D144)</f>
        <v>0</v>
      </c>
      <c r="K144" s="21">
        <f>SUM(E$3:E143)+H144</f>
        <v>0.21934248895567821</v>
      </c>
      <c r="L144" s="21">
        <f>SUM(F$3:F143)+I144</f>
        <v>0.39390692316737308</v>
      </c>
      <c r="M144" s="21">
        <f>SUM(G$3:G143)+J144</f>
        <v>0</v>
      </c>
      <c r="N144" s="21"/>
      <c r="O144" s="21"/>
      <c r="P144" s="21"/>
      <c r="Q144" s="19">
        <f t="shared" si="13"/>
        <v>4.8111127461271816E-2</v>
      </c>
      <c r="R144" s="19">
        <f t="shared" si="14"/>
        <v>0.15516266411918675</v>
      </c>
      <c r="S144" s="19">
        <f t="shared" si="15"/>
        <v>0</v>
      </c>
      <c r="T144" s="19">
        <f t="shared" si="16"/>
        <v>8.6400524944404714E-2</v>
      </c>
      <c r="U144" s="19">
        <f t="shared" si="17"/>
        <v>0</v>
      </c>
      <c r="V144" s="19">
        <f t="shared" si="18"/>
        <v>0</v>
      </c>
    </row>
    <row r="145" spans="1:22" x14ac:dyDescent="0.25">
      <c r="A145" s="26">
        <f>Wellpath!E145</f>
        <v>0</v>
      </c>
      <c r="B145" s="22">
        <v>0</v>
      </c>
      <c r="C145" s="22">
        <v>0</v>
      </c>
      <c r="D145" s="22">
        <f>-COS(Wellpath!$L145) * SIN(Wellpath!$O145) / (Bfield * COS(Dip))</f>
        <v>0</v>
      </c>
      <c r="E145" s="20">
        <f>Model!$W$14*((drdp!B145+drdp!K145)*'MBXY-TI1S'!$B145+(drdp!E145+drdp!N145)*'MBXY-TI1S'!$C145+(drdp!H145+drdp!Q145)*'MBXY-TI1S'!$D145)</f>
        <v>0</v>
      </c>
      <c r="F145" s="20">
        <f>Model!$W$14*((drdp!C145+drdp!L145)*'MBXY-TI1S'!$B145+(drdp!F145+drdp!O145)*'MBXY-TI1S'!$C145+(drdp!I145+drdp!R145)*'MBXY-TI1S'!$D145)</f>
        <v>0</v>
      </c>
      <c r="G145" s="20">
        <f>Model!$W$14*((drdp!D145+drdp!M145)*'MBXY-TI1S'!$B145+(drdp!G145+drdp!P145)*'MBXY-TI1S'!$C145+(drdp!J145+drdp!S145)*'MBXY-TI1S'!$D145)</f>
        <v>0</v>
      </c>
      <c r="H145" s="18">
        <f>Model!$W$14*((drdp!B145)*'MBXY-TI1S'!$B145+(drdp!E145)*'MBXY-TI1S'!$C145+(drdp!H145)*'MBXY-TI1S'!$D145)</f>
        <v>0</v>
      </c>
      <c r="I145" s="18">
        <f>Model!$W$14*((drdp!C145)*'MBXY-TI1S'!$B145+(drdp!F145)*'MBXY-TI1S'!$C145+(drdp!I145)*'MBXY-TI1S'!$D145)</f>
        <v>0</v>
      </c>
      <c r="J145" s="18">
        <f>Model!$W$14*((drdp!D145)*'MBXY-TI1S'!$B145+(drdp!G145)*'MBXY-TI1S'!$C145+(drdp!J145)*'MBXY-TI1S'!$D145)</f>
        <v>0</v>
      </c>
      <c r="K145" s="21">
        <f>SUM(E$3:E144)+H145</f>
        <v>0.21934248895567821</v>
      </c>
      <c r="L145" s="21">
        <f>SUM(F$3:F144)+I145</f>
        <v>0.39390692316737308</v>
      </c>
      <c r="M145" s="21">
        <f>SUM(G$3:G144)+J145</f>
        <v>0</v>
      </c>
      <c r="N145" s="21"/>
      <c r="O145" s="21"/>
      <c r="P145" s="21"/>
      <c r="Q145" s="19">
        <f t="shared" si="13"/>
        <v>4.8111127461271816E-2</v>
      </c>
      <c r="R145" s="19">
        <f t="shared" si="14"/>
        <v>0.15516266411918675</v>
      </c>
      <c r="S145" s="19">
        <f t="shared" si="15"/>
        <v>0</v>
      </c>
      <c r="T145" s="19">
        <f t="shared" si="16"/>
        <v>8.6400524944404714E-2</v>
      </c>
      <c r="U145" s="19">
        <f t="shared" si="17"/>
        <v>0</v>
      </c>
      <c r="V145" s="19">
        <f t="shared" si="18"/>
        <v>0</v>
      </c>
    </row>
    <row r="146" spans="1:22" x14ac:dyDescent="0.25">
      <c r="A146" s="26">
        <f>Wellpath!E146</f>
        <v>0</v>
      </c>
      <c r="B146" s="22">
        <v>0</v>
      </c>
      <c r="C146" s="22">
        <v>0</v>
      </c>
      <c r="D146" s="22">
        <f>-COS(Wellpath!$L146) * SIN(Wellpath!$O146) / (Bfield * COS(Dip))</f>
        <v>0</v>
      </c>
      <c r="E146" s="20">
        <f>Model!$W$14*((drdp!B146+drdp!K146)*'MBXY-TI1S'!$B146+(drdp!E146+drdp!N146)*'MBXY-TI1S'!$C146+(drdp!H146+drdp!Q146)*'MBXY-TI1S'!$D146)</f>
        <v>0</v>
      </c>
      <c r="F146" s="20">
        <f>Model!$W$14*((drdp!C146+drdp!L146)*'MBXY-TI1S'!$B146+(drdp!F146+drdp!O146)*'MBXY-TI1S'!$C146+(drdp!I146+drdp!R146)*'MBXY-TI1S'!$D146)</f>
        <v>0</v>
      </c>
      <c r="G146" s="20">
        <f>Model!$W$14*((drdp!D146+drdp!M146)*'MBXY-TI1S'!$B146+(drdp!G146+drdp!P146)*'MBXY-TI1S'!$C146+(drdp!J146+drdp!S146)*'MBXY-TI1S'!$D146)</f>
        <v>0</v>
      </c>
      <c r="H146" s="18">
        <f>Model!$W$14*((drdp!B146)*'MBXY-TI1S'!$B146+(drdp!E146)*'MBXY-TI1S'!$C146+(drdp!H146)*'MBXY-TI1S'!$D146)</f>
        <v>0</v>
      </c>
      <c r="I146" s="18">
        <f>Model!$W$14*((drdp!C146)*'MBXY-TI1S'!$B146+(drdp!F146)*'MBXY-TI1S'!$C146+(drdp!I146)*'MBXY-TI1S'!$D146)</f>
        <v>0</v>
      </c>
      <c r="J146" s="18">
        <f>Model!$W$14*((drdp!D146)*'MBXY-TI1S'!$B146+(drdp!G146)*'MBXY-TI1S'!$C146+(drdp!J146)*'MBXY-TI1S'!$D146)</f>
        <v>0</v>
      </c>
      <c r="K146" s="21">
        <f>SUM(E$3:E145)+H146</f>
        <v>0.21934248895567821</v>
      </c>
      <c r="L146" s="21">
        <f>SUM(F$3:F145)+I146</f>
        <v>0.39390692316737308</v>
      </c>
      <c r="M146" s="21">
        <f>SUM(G$3:G145)+J146</f>
        <v>0</v>
      </c>
      <c r="N146" s="21"/>
      <c r="O146" s="21"/>
      <c r="P146" s="21"/>
      <c r="Q146" s="19">
        <f t="shared" si="13"/>
        <v>4.8111127461271816E-2</v>
      </c>
      <c r="R146" s="19">
        <f t="shared" si="14"/>
        <v>0.15516266411918675</v>
      </c>
      <c r="S146" s="19">
        <f t="shared" si="15"/>
        <v>0</v>
      </c>
      <c r="T146" s="19">
        <f t="shared" si="16"/>
        <v>8.6400524944404714E-2</v>
      </c>
      <c r="U146" s="19">
        <f t="shared" si="17"/>
        <v>0</v>
      </c>
      <c r="V146" s="19">
        <f t="shared" si="18"/>
        <v>0</v>
      </c>
    </row>
    <row r="147" spans="1:22" x14ac:dyDescent="0.25">
      <c r="A147" s="26">
        <f>Wellpath!E147</f>
        <v>0</v>
      </c>
      <c r="B147" s="22">
        <v>0</v>
      </c>
      <c r="C147" s="22">
        <v>0</v>
      </c>
      <c r="D147" s="22">
        <f>-COS(Wellpath!$L147) * SIN(Wellpath!$O147) / (Bfield * COS(Dip))</f>
        <v>0</v>
      </c>
      <c r="E147" s="20">
        <f>Model!$W$14*((drdp!B147+drdp!K147)*'MBXY-TI1S'!$B147+(drdp!E147+drdp!N147)*'MBXY-TI1S'!$C147+(drdp!H147+drdp!Q147)*'MBXY-TI1S'!$D147)</f>
        <v>0</v>
      </c>
      <c r="F147" s="20">
        <f>Model!$W$14*((drdp!C147+drdp!L147)*'MBXY-TI1S'!$B147+(drdp!F147+drdp!O147)*'MBXY-TI1S'!$C147+(drdp!I147+drdp!R147)*'MBXY-TI1S'!$D147)</f>
        <v>0</v>
      </c>
      <c r="G147" s="20">
        <f>Model!$W$14*((drdp!D147+drdp!M147)*'MBXY-TI1S'!$B147+(drdp!G147+drdp!P147)*'MBXY-TI1S'!$C147+(drdp!J147+drdp!S147)*'MBXY-TI1S'!$D147)</f>
        <v>0</v>
      </c>
      <c r="H147" s="18">
        <f>Model!$W$14*((drdp!B147)*'MBXY-TI1S'!$B147+(drdp!E147)*'MBXY-TI1S'!$C147+(drdp!H147)*'MBXY-TI1S'!$D147)</f>
        <v>0</v>
      </c>
      <c r="I147" s="18">
        <f>Model!$W$14*((drdp!C147)*'MBXY-TI1S'!$B147+(drdp!F147)*'MBXY-TI1S'!$C147+(drdp!I147)*'MBXY-TI1S'!$D147)</f>
        <v>0</v>
      </c>
      <c r="J147" s="18">
        <f>Model!$W$14*((drdp!D147)*'MBXY-TI1S'!$B147+(drdp!G147)*'MBXY-TI1S'!$C147+(drdp!J147)*'MBXY-TI1S'!$D147)</f>
        <v>0</v>
      </c>
      <c r="K147" s="21">
        <f>SUM(E$3:E146)+H147</f>
        <v>0.21934248895567821</v>
      </c>
      <c r="L147" s="21">
        <f>SUM(F$3:F146)+I147</f>
        <v>0.39390692316737308</v>
      </c>
      <c r="M147" s="21">
        <f>SUM(G$3:G146)+J147</f>
        <v>0</v>
      </c>
      <c r="N147" s="21"/>
      <c r="O147" s="21"/>
      <c r="P147" s="21"/>
      <c r="Q147" s="19">
        <f t="shared" si="13"/>
        <v>4.8111127461271816E-2</v>
      </c>
      <c r="R147" s="19">
        <f t="shared" si="14"/>
        <v>0.15516266411918675</v>
      </c>
      <c r="S147" s="19">
        <f t="shared" si="15"/>
        <v>0</v>
      </c>
      <c r="T147" s="19">
        <f t="shared" si="16"/>
        <v>8.6400524944404714E-2</v>
      </c>
      <c r="U147" s="19">
        <f t="shared" si="17"/>
        <v>0</v>
      </c>
      <c r="V147" s="19">
        <f t="shared" si="18"/>
        <v>0</v>
      </c>
    </row>
    <row r="148" spans="1:22" x14ac:dyDescent="0.25">
      <c r="A148" s="26">
        <f>Wellpath!E148</f>
        <v>0</v>
      </c>
      <c r="B148" s="22">
        <v>0</v>
      </c>
      <c r="C148" s="22">
        <v>0</v>
      </c>
      <c r="D148" s="22">
        <f>-COS(Wellpath!$L148) * SIN(Wellpath!$O148) / (Bfield * COS(Dip))</f>
        <v>0</v>
      </c>
      <c r="E148" s="20">
        <f>Model!$W$14*((drdp!B148+drdp!K148)*'MBXY-TI1S'!$B148+(drdp!E148+drdp!N148)*'MBXY-TI1S'!$C148+(drdp!H148+drdp!Q148)*'MBXY-TI1S'!$D148)</f>
        <v>0</v>
      </c>
      <c r="F148" s="20">
        <f>Model!$W$14*((drdp!C148+drdp!L148)*'MBXY-TI1S'!$B148+(drdp!F148+drdp!O148)*'MBXY-TI1S'!$C148+(drdp!I148+drdp!R148)*'MBXY-TI1S'!$D148)</f>
        <v>0</v>
      </c>
      <c r="G148" s="20">
        <f>Model!$W$14*((drdp!D148+drdp!M148)*'MBXY-TI1S'!$B148+(drdp!G148+drdp!P148)*'MBXY-TI1S'!$C148+(drdp!J148+drdp!S148)*'MBXY-TI1S'!$D148)</f>
        <v>0</v>
      </c>
      <c r="H148" s="18">
        <f>Model!$W$14*((drdp!B148)*'MBXY-TI1S'!$B148+(drdp!E148)*'MBXY-TI1S'!$C148+(drdp!H148)*'MBXY-TI1S'!$D148)</f>
        <v>0</v>
      </c>
      <c r="I148" s="18">
        <f>Model!$W$14*((drdp!C148)*'MBXY-TI1S'!$B148+(drdp!F148)*'MBXY-TI1S'!$C148+(drdp!I148)*'MBXY-TI1S'!$D148)</f>
        <v>0</v>
      </c>
      <c r="J148" s="18">
        <f>Model!$W$14*((drdp!D148)*'MBXY-TI1S'!$B148+(drdp!G148)*'MBXY-TI1S'!$C148+(drdp!J148)*'MBXY-TI1S'!$D148)</f>
        <v>0</v>
      </c>
      <c r="K148" s="21">
        <f>SUM(E$3:E147)+H148</f>
        <v>0.21934248895567821</v>
      </c>
      <c r="L148" s="21">
        <f>SUM(F$3:F147)+I148</f>
        <v>0.39390692316737308</v>
      </c>
      <c r="M148" s="21">
        <f>SUM(G$3:G147)+J148</f>
        <v>0</v>
      </c>
      <c r="N148" s="21"/>
      <c r="O148" s="21"/>
      <c r="P148" s="21"/>
      <c r="Q148" s="19">
        <f t="shared" si="13"/>
        <v>4.8111127461271816E-2</v>
      </c>
      <c r="R148" s="19">
        <f t="shared" si="14"/>
        <v>0.15516266411918675</v>
      </c>
      <c r="S148" s="19">
        <f t="shared" si="15"/>
        <v>0</v>
      </c>
      <c r="T148" s="19">
        <f t="shared" si="16"/>
        <v>8.6400524944404714E-2</v>
      </c>
      <c r="U148" s="19">
        <f t="shared" si="17"/>
        <v>0</v>
      </c>
      <c r="V148" s="19">
        <f t="shared" si="18"/>
        <v>0</v>
      </c>
    </row>
    <row r="149" spans="1:22" x14ac:dyDescent="0.25">
      <c r="A149" s="26">
        <f>Wellpath!E149</f>
        <v>0</v>
      </c>
      <c r="B149" s="22">
        <v>0</v>
      </c>
      <c r="C149" s="22">
        <v>0</v>
      </c>
      <c r="D149" s="22">
        <f>-COS(Wellpath!$L149) * SIN(Wellpath!$O149) / (Bfield * COS(Dip))</f>
        <v>0</v>
      </c>
      <c r="E149" s="20">
        <f>Model!$W$14*((drdp!B149+drdp!K149)*'MBXY-TI1S'!$B149+(drdp!E149+drdp!N149)*'MBXY-TI1S'!$C149+(drdp!H149+drdp!Q149)*'MBXY-TI1S'!$D149)</f>
        <v>0</v>
      </c>
      <c r="F149" s="20">
        <f>Model!$W$14*((drdp!C149+drdp!L149)*'MBXY-TI1S'!$B149+(drdp!F149+drdp!O149)*'MBXY-TI1S'!$C149+(drdp!I149+drdp!R149)*'MBXY-TI1S'!$D149)</f>
        <v>0</v>
      </c>
      <c r="G149" s="20">
        <f>Model!$W$14*((drdp!D149+drdp!M149)*'MBXY-TI1S'!$B149+(drdp!G149+drdp!P149)*'MBXY-TI1S'!$C149+(drdp!J149+drdp!S149)*'MBXY-TI1S'!$D149)</f>
        <v>0</v>
      </c>
      <c r="H149" s="18">
        <f>Model!$W$14*((drdp!B149)*'MBXY-TI1S'!$B149+(drdp!E149)*'MBXY-TI1S'!$C149+(drdp!H149)*'MBXY-TI1S'!$D149)</f>
        <v>0</v>
      </c>
      <c r="I149" s="18">
        <f>Model!$W$14*((drdp!C149)*'MBXY-TI1S'!$B149+(drdp!F149)*'MBXY-TI1S'!$C149+(drdp!I149)*'MBXY-TI1S'!$D149)</f>
        <v>0</v>
      </c>
      <c r="J149" s="18">
        <f>Model!$W$14*((drdp!D149)*'MBXY-TI1S'!$B149+(drdp!G149)*'MBXY-TI1S'!$C149+(drdp!J149)*'MBXY-TI1S'!$D149)</f>
        <v>0</v>
      </c>
      <c r="K149" s="21">
        <f>SUM(E$3:E148)+H149</f>
        <v>0.21934248895567821</v>
      </c>
      <c r="L149" s="21">
        <f>SUM(F$3:F148)+I149</f>
        <v>0.39390692316737308</v>
      </c>
      <c r="M149" s="21">
        <f>SUM(G$3:G148)+J149</f>
        <v>0</v>
      </c>
      <c r="N149" s="21"/>
      <c r="O149" s="21"/>
      <c r="P149" s="21"/>
      <c r="Q149" s="19">
        <f t="shared" si="13"/>
        <v>4.8111127461271816E-2</v>
      </c>
      <c r="R149" s="19">
        <f t="shared" si="14"/>
        <v>0.15516266411918675</v>
      </c>
      <c r="S149" s="19">
        <f t="shared" si="15"/>
        <v>0</v>
      </c>
      <c r="T149" s="19">
        <f t="shared" si="16"/>
        <v>8.6400524944404714E-2</v>
      </c>
      <c r="U149" s="19">
        <f t="shared" si="17"/>
        <v>0</v>
      </c>
      <c r="V149" s="19">
        <f t="shared" si="18"/>
        <v>0</v>
      </c>
    </row>
    <row r="150" spans="1:22" x14ac:dyDescent="0.25">
      <c r="A150" s="26">
        <f>Wellpath!E150</f>
        <v>0</v>
      </c>
      <c r="B150" s="22">
        <v>0</v>
      </c>
      <c r="C150" s="22">
        <v>0</v>
      </c>
      <c r="D150" s="22">
        <f>-COS(Wellpath!$L150) * SIN(Wellpath!$O150) / (Bfield * COS(Dip))</f>
        <v>0</v>
      </c>
      <c r="E150" s="20">
        <f>Model!$W$14*((drdp!B150+drdp!K150)*'MBXY-TI1S'!$B150+(drdp!E150+drdp!N150)*'MBXY-TI1S'!$C150+(drdp!H150+drdp!Q150)*'MBXY-TI1S'!$D150)</f>
        <v>0</v>
      </c>
      <c r="F150" s="20">
        <f>Model!$W$14*((drdp!C150+drdp!L150)*'MBXY-TI1S'!$B150+(drdp!F150+drdp!O150)*'MBXY-TI1S'!$C150+(drdp!I150+drdp!R150)*'MBXY-TI1S'!$D150)</f>
        <v>0</v>
      </c>
      <c r="G150" s="20">
        <f>Model!$W$14*((drdp!D150+drdp!M150)*'MBXY-TI1S'!$B150+(drdp!G150+drdp!P150)*'MBXY-TI1S'!$C150+(drdp!J150+drdp!S150)*'MBXY-TI1S'!$D150)</f>
        <v>0</v>
      </c>
      <c r="H150" s="18">
        <f>Model!$W$14*((drdp!B150)*'MBXY-TI1S'!$B150+(drdp!E150)*'MBXY-TI1S'!$C150+(drdp!H150)*'MBXY-TI1S'!$D150)</f>
        <v>0</v>
      </c>
      <c r="I150" s="18">
        <f>Model!$W$14*((drdp!C150)*'MBXY-TI1S'!$B150+(drdp!F150)*'MBXY-TI1S'!$C150+(drdp!I150)*'MBXY-TI1S'!$D150)</f>
        <v>0</v>
      </c>
      <c r="J150" s="18">
        <f>Model!$W$14*((drdp!D150)*'MBXY-TI1S'!$B150+(drdp!G150)*'MBXY-TI1S'!$C150+(drdp!J150)*'MBXY-TI1S'!$D150)</f>
        <v>0</v>
      </c>
      <c r="K150" s="21">
        <f>SUM(E$3:E149)+H150</f>
        <v>0.21934248895567821</v>
      </c>
      <c r="L150" s="21">
        <f>SUM(F$3:F149)+I150</f>
        <v>0.39390692316737308</v>
      </c>
      <c r="M150" s="21">
        <f>SUM(G$3:G149)+J150</f>
        <v>0</v>
      </c>
      <c r="N150" s="21"/>
      <c r="O150" s="21"/>
      <c r="P150" s="21"/>
      <c r="Q150" s="19">
        <f t="shared" si="13"/>
        <v>4.8111127461271816E-2</v>
      </c>
      <c r="R150" s="19">
        <f t="shared" si="14"/>
        <v>0.15516266411918675</v>
      </c>
      <c r="S150" s="19">
        <f t="shared" si="15"/>
        <v>0</v>
      </c>
      <c r="T150" s="19">
        <f t="shared" si="16"/>
        <v>8.6400524944404714E-2</v>
      </c>
      <c r="U150" s="19">
        <f t="shared" si="17"/>
        <v>0</v>
      </c>
      <c r="V150" s="19">
        <f t="shared" si="18"/>
        <v>0</v>
      </c>
    </row>
    <row r="151" spans="1:22" x14ac:dyDescent="0.25">
      <c r="A151" s="26">
        <f>Wellpath!E151</f>
        <v>0</v>
      </c>
      <c r="B151" s="22">
        <v>0</v>
      </c>
      <c r="C151" s="22">
        <v>0</v>
      </c>
      <c r="D151" s="22">
        <f>-COS(Wellpath!$L151) * SIN(Wellpath!$O151) / (Bfield * COS(Dip))</f>
        <v>0</v>
      </c>
      <c r="E151" s="20">
        <f>Model!$W$14*((drdp!B151+drdp!K151)*'MBXY-TI1S'!$B151+(drdp!E151+drdp!N151)*'MBXY-TI1S'!$C151+(drdp!H151+drdp!Q151)*'MBXY-TI1S'!$D151)</f>
        <v>0</v>
      </c>
      <c r="F151" s="20">
        <f>Model!$W$14*((drdp!C151+drdp!L151)*'MBXY-TI1S'!$B151+(drdp!F151+drdp!O151)*'MBXY-TI1S'!$C151+(drdp!I151+drdp!R151)*'MBXY-TI1S'!$D151)</f>
        <v>0</v>
      </c>
      <c r="G151" s="20">
        <f>Model!$W$14*((drdp!D151+drdp!M151)*'MBXY-TI1S'!$B151+(drdp!G151+drdp!P151)*'MBXY-TI1S'!$C151+(drdp!J151+drdp!S151)*'MBXY-TI1S'!$D151)</f>
        <v>0</v>
      </c>
      <c r="H151" s="18">
        <f>Model!$W$14*((drdp!B151)*'MBXY-TI1S'!$B151+(drdp!E151)*'MBXY-TI1S'!$C151+(drdp!H151)*'MBXY-TI1S'!$D151)</f>
        <v>0</v>
      </c>
      <c r="I151" s="18">
        <f>Model!$W$14*((drdp!C151)*'MBXY-TI1S'!$B151+(drdp!F151)*'MBXY-TI1S'!$C151+(drdp!I151)*'MBXY-TI1S'!$D151)</f>
        <v>0</v>
      </c>
      <c r="J151" s="18">
        <f>Model!$W$14*((drdp!D151)*'MBXY-TI1S'!$B151+(drdp!G151)*'MBXY-TI1S'!$C151+(drdp!J151)*'MBXY-TI1S'!$D151)</f>
        <v>0</v>
      </c>
      <c r="K151" s="21">
        <f>SUM(E$3:E150)+H151</f>
        <v>0.21934248895567821</v>
      </c>
      <c r="L151" s="21">
        <f>SUM(F$3:F150)+I151</f>
        <v>0.39390692316737308</v>
      </c>
      <c r="M151" s="21">
        <f>SUM(G$3:G150)+J151</f>
        <v>0</v>
      </c>
      <c r="N151" s="21"/>
      <c r="O151" s="21"/>
      <c r="P151" s="21"/>
      <c r="Q151" s="19">
        <f t="shared" si="13"/>
        <v>4.8111127461271816E-2</v>
      </c>
      <c r="R151" s="19">
        <f t="shared" si="14"/>
        <v>0.15516266411918675</v>
      </c>
      <c r="S151" s="19">
        <f t="shared" si="15"/>
        <v>0</v>
      </c>
      <c r="T151" s="19">
        <f t="shared" si="16"/>
        <v>8.6400524944404714E-2</v>
      </c>
      <c r="U151" s="19">
        <f t="shared" si="17"/>
        <v>0</v>
      </c>
      <c r="V151" s="19">
        <f t="shared" si="18"/>
        <v>0</v>
      </c>
    </row>
    <row r="152" spans="1:22" x14ac:dyDescent="0.25">
      <c r="A152" s="26">
        <f>Wellpath!E152</f>
        <v>0</v>
      </c>
      <c r="B152" s="22">
        <v>0</v>
      </c>
      <c r="C152" s="22">
        <v>0</v>
      </c>
      <c r="D152" s="22">
        <f>-COS(Wellpath!$L152) * SIN(Wellpath!$O152) / (Bfield * COS(Dip))</f>
        <v>0</v>
      </c>
      <c r="E152" s="20">
        <f>Model!$W$14*((drdp!B152+drdp!K152)*'MBXY-TI1S'!$B152+(drdp!E152+drdp!N152)*'MBXY-TI1S'!$C152+(drdp!H152+drdp!Q152)*'MBXY-TI1S'!$D152)</f>
        <v>0</v>
      </c>
      <c r="F152" s="20">
        <f>Model!$W$14*((drdp!C152+drdp!L152)*'MBXY-TI1S'!$B152+(drdp!F152+drdp!O152)*'MBXY-TI1S'!$C152+(drdp!I152+drdp!R152)*'MBXY-TI1S'!$D152)</f>
        <v>0</v>
      </c>
      <c r="G152" s="20">
        <f>Model!$W$14*((drdp!D152+drdp!M152)*'MBXY-TI1S'!$B152+(drdp!G152+drdp!P152)*'MBXY-TI1S'!$C152+(drdp!J152+drdp!S152)*'MBXY-TI1S'!$D152)</f>
        <v>0</v>
      </c>
      <c r="H152" s="18">
        <f>Model!$W$14*((drdp!B152)*'MBXY-TI1S'!$B152+(drdp!E152)*'MBXY-TI1S'!$C152+(drdp!H152)*'MBXY-TI1S'!$D152)</f>
        <v>0</v>
      </c>
      <c r="I152" s="18">
        <f>Model!$W$14*((drdp!C152)*'MBXY-TI1S'!$B152+(drdp!F152)*'MBXY-TI1S'!$C152+(drdp!I152)*'MBXY-TI1S'!$D152)</f>
        <v>0</v>
      </c>
      <c r="J152" s="18">
        <f>Model!$W$14*((drdp!D152)*'MBXY-TI1S'!$B152+(drdp!G152)*'MBXY-TI1S'!$C152+(drdp!J152)*'MBXY-TI1S'!$D152)</f>
        <v>0</v>
      </c>
      <c r="K152" s="21">
        <f>SUM(E$3:E151)+H152</f>
        <v>0.21934248895567821</v>
      </c>
      <c r="L152" s="21">
        <f>SUM(F$3:F151)+I152</f>
        <v>0.39390692316737308</v>
      </c>
      <c r="M152" s="21">
        <f>SUM(G$3:G151)+J152</f>
        <v>0</v>
      </c>
      <c r="N152" s="21"/>
      <c r="O152" s="21"/>
      <c r="P152" s="21"/>
      <c r="Q152" s="19">
        <f t="shared" si="13"/>
        <v>4.8111127461271816E-2</v>
      </c>
      <c r="R152" s="19">
        <f t="shared" si="14"/>
        <v>0.15516266411918675</v>
      </c>
      <c r="S152" s="19">
        <f t="shared" si="15"/>
        <v>0</v>
      </c>
      <c r="T152" s="19">
        <f t="shared" si="16"/>
        <v>8.6400524944404714E-2</v>
      </c>
      <c r="U152" s="19">
        <f t="shared" si="17"/>
        <v>0</v>
      </c>
      <c r="V152" s="19">
        <f t="shared" si="18"/>
        <v>0</v>
      </c>
    </row>
    <row r="153" spans="1:22" x14ac:dyDescent="0.25">
      <c r="A153" s="26">
        <f>Wellpath!E153</f>
        <v>0</v>
      </c>
      <c r="B153" s="22">
        <v>0</v>
      </c>
      <c r="C153" s="22">
        <v>0</v>
      </c>
      <c r="D153" s="22">
        <f>-COS(Wellpath!$L153) * SIN(Wellpath!$O153) / (Bfield * COS(Dip))</f>
        <v>0</v>
      </c>
      <c r="E153" s="20">
        <f>Model!$W$14*((drdp!B153+drdp!K153)*'MBXY-TI1S'!$B153+(drdp!E153+drdp!N153)*'MBXY-TI1S'!$C153+(drdp!H153+drdp!Q153)*'MBXY-TI1S'!$D153)</f>
        <v>0</v>
      </c>
      <c r="F153" s="20">
        <f>Model!$W$14*((drdp!C153+drdp!L153)*'MBXY-TI1S'!$B153+(drdp!F153+drdp!O153)*'MBXY-TI1S'!$C153+(drdp!I153+drdp!R153)*'MBXY-TI1S'!$D153)</f>
        <v>0</v>
      </c>
      <c r="G153" s="20">
        <f>Model!$W$14*((drdp!D153+drdp!M153)*'MBXY-TI1S'!$B153+(drdp!G153+drdp!P153)*'MBXY-TI1S'!$C153+(drdp!J153+drdp!S153)*'MBXY-TI1S'!$D153)</f>
        <v>0</v>
      </c>
      <c r="H153" s="18">
        <f>Model!$W$14*((drdp!B153)*'MBXY-TI1S'!$B153+(drdp!E153)*'MBXY-TI1S'!$C153+(drdp!H153)*'MBXY-TI1S'!$D153)</f>
        <v>0</v>
      </c>
      <c r="I153" s="18">
        <f>Model!$W$14*((drdp!C153)*'MBXY-TI1S'!$B153+(drdp!F153)*'MBXY-TI1S'!$C153+(drdp!I153)*'MBXY-TI1S'!$D153)</f>
        <v>0</v>
      </c>
      <c r="J153" s="18">
        <f>Model!$W$14*((drdp!D153)*'MBXY-TI1S'!$B153+(drdp!G153)*'MBXY-TI1S'!$C153+(drdp!J153)*'MBXY-TI1S'!$D153)</f>
        <v>0</v>
      </c>
      <c r="K153" s="21">
        <f>SUM(E$3:E152)+H153</f>
        <v>0.21934248895567821</v>
      </c>
      <c r="L153" s="21">
        <f>SUM(F$3:F152)+I153</f>
        <v>0.39390692316737308</v>
      </c>
      <c r="M153" s="21">
        <f>SUM(G$3:G152)+J153</f>
        <v>0</v>
      </c>
      <c r="N153" s="21"/>
      <c r="O153" s="21"/>
      <c r="P153" s="21"/>
      <c r="Q153" s="19">
        <f t="shared" si="13"/>
        <v>4.8111127461271816E-2</v>
      </c>
      <c r="R153" s="19">
        <f t="shared" si="14"/>
        <v>0.15516266411918675</v>
      </c>
      <c r="S153" s="19">
        <f t="shared" si="15"/>
        <v>0</v>
      </c>
      <c r="T153" s="19">
        <f t="shared" si="16"/>
        <v>8.6400524944404714E-2</v>
      </c>
      <c r="U153" s="19">
        <f t="shared" si="17"/>
        <v>0</v>
      </c>
      <c r="V153" s="19">
        <f t="shared" si="18"/>
        <v>0</v>
      </c>
    </row>
    <row r="154" spans="1:22" x14ac:dyDescent="0.25">
      <c r="A154" s="26">
        <f>Wellpath!E154</f>
        <v>0</v>
      </c>
      <c r="B154" s="22">
        <v>0</v>
      </c>
      <c r="C154" s="22">
        <v>0</v>
      </c>
      <c r="D154" s="22">
        <f>-COS(Wellpath!$L154) * SIN(Wellpath!$O154) / (Bfield * COS(Dip))</f>
        <v>0</v>
      </c>
      <c r="E154" s="20">
        <f>Model!$W$14*((drdp!B154+drdp!K154)*'MBXY-TI1S'!$B154+(drdp!E154+drdp!N154)*'MBXY-TI1S'!$C154+(drdp!H154+drdp!Q154)*'MBXY-TI1S'!$D154)</f>
        <v>0</v>
      </c>
      <c r="F154" s="20">
        <f>Model!$W$14*((drdp!C154+drdp!L154)*'MBXY-TI1S'!$B154+(drdp!F154+drdp!O154)*'MBXY-TI1S'!$C154+(drdp!I154+drdp!R154)*'MBXY-TI1S'!$D154)</f>
        <v>0</v>
      </c>
      <c r="G154" s="20">
        <f>Model!$W$14*((drdp!D154+drdp!M154)*'MBXY-TI1S'!$B154+(drdp!G154+drdp!P154)*'MBXY-TI1S'!$C154+(drdp!J154+drdp!S154)*'MBXY-TI1S'!$D154)</f>
        <v>0</v>
      </c>
      <c r="H154" s="18">
        <f>Model!$W$14*((drdp!B154)*'MBXY-TI1S'!$B154+(drdp!E154)*'MBXY-TI1S'!$C154+(drdp!H154)*'MBXY-TI1S'!$D154)</f>
        <v>0</v>
      </c>
      <c r="I154" s="18">
        <f>Model!$W$14*((drdp!C154)*'MBXY-TI1S'!$B154+(drdp!F154)*'MBXY-TI1S'!$C154+(drdp!I154)*'MBXY-TI1S'!$D154)</f>
        <v>0</v>
      </c>
      <c r="J154" s="18">
        <f>Model!$W$14*((drdp!D154)*'MBXY-TI1S'!$B154+(drdp!G154)*'MBXY-TI1S'!$C154+(drdp!J154)*'MBXY-TI1S'!$D154)</f>
        <v>0</v>
      </c>
      <c r="K154" s="21">
        <f>SUM(E$3:E153)+H154</f>
        <v>0.21934248895567821</v>
      </c>
      <c r="L154" s="21">
        <f>SUM(F$3:F153)+I154</f>
        <v>0.39390692316737308</v>
      </c>
      <c r="M154" s="21">
        <f>SUM(G$3:G153)+J154</f>
        <v>0</v>
      </c>
      <c r="N154" s="21"/>
      <c r="O154" s="21"/>
      <c r="P154" s="21"/>
      <c r="Q154" s="19">
        <f t="shared" si="13"/>
        <v>4.8111127461271816E-2</v>
      </c>
      <c r="R154" s="19">
        <f t="shared" si="14"/>
        <v>0.15516266411918675</v>
      </c>
      <c r="S154" s="19">
        <f t="shared" si="15"/>
        <v>0</v>
      </c>
      <c r="T154" s="19">
        <f t="shared" si="16"/>
        <v>8.6400524944404714E-2</v>
      </c>
      <c r="U154" s="19">
        <f t="shared" si="17"/>
        <v>0</v>
      </c>
      <c r="V154" s="19">
        <f t="shared" si="18"/>
        <v>0</v>
      </c>
    </row>
    <row r="155" spans="1:22" x14ac:dyDescent="0.25">
      <c r="A155" s="26">
        <f>Wellpath!E155</f>
        <v>0</v>
      </c>
      <c r="B155" s="22">
        <v>0</v>
      </c>
      <c r="C155" s="22">
        <v>0</v>
      </c>
      <c r="D155" s="22">
        <f>-COS(Wellpath!$L155) * SIN(Wellpath!$O155) / (Bfield * COS(Dip))</f>
        <v>0</v>
      </c>
      <c r="E155" s="20">
        <f>Model!$W$14*((drdp!B155+drdp!K155)*'MBXY-TI1S'!$B155+(drdp!E155+drdp!N155)*'MBXY-TI1S'!$C155+(drdp!H155+drdp!Q155)*'MBXY-TI1S'!$D155)</f>
        <v>0</v>
      </c>
      <c r="F155" s="20">
        <f>Model!$W$14*((drdp!C155+drdp!L155)*'MBXY-TI1S'!$B155+(drdp!F155+drdp!O155)*'MBXY-TI1S'!$C155+(drdp!I155+drdp!R155)*'MBXY-TI1S'!$D155)</f>
        <v>0</v>
      </c>
      <c r="G155" s="20">
        <f>Model!$W$14*((drdp!D155+drdp!M155)*'MBXY-TI1S'!$B155+(drdp!G155+drdp!P155)*'MBXY-TI1S'!$C155+(drdp!J155+drdp!S155)*'MBXY-TI1S'!$D155)</f>
        <v>0</v>
      </c>
      <c r="H155" s="18">
        <f>Model!$W$14*((drdp!B155)*'MBXY-TI1S'!$B155+(drdp!E155)*'MBXY-TI1S'!$C155+(drdp!H155)*'MBXY-TI1S'!$D155)</f>
        <v>0</v>
      </c>
      <c r="I155" s="18">
        <f>Model!$W$14*((drdp!C155)*'MBXY-TI1S'!$B155+(drdp!F155)*'MBXY-TI1S'!$C155+(drdp!I155)*'MBXY-TI1S'!$D155)</f>
        <v>0</v>
      </c>
      <c r="J155" s="18">
        <f>Model!$W$14*((drdp!D155)*'MBXY-TI1S'!$B155+(drdp!G155)*'MBXY-TI1S'!$C155+(drdp!J155)*'MBXY-TI1S'!$D155)</f>
        <v>0</v>
      </c>
      <c r="K155" s="21">
        <f>SUM(E$3:E154)+H155</f>
        <v>0.21934248895567821</v>
      </c>
      <c r="L155" s="21">
        <f>SUM(F$3:F154)+I155</f>
        <v>0.39390692316737308</v>
      </c>
      <c r="M155" s="21">
        <f>SUM(G$3:G154)+J155</f>
        <v>0</v>
      </c>
      <c r="N155" s="21"/>
      <c r="O155" s="21"/>
      <c r="P155" s="21"/>
      <c r="Q155" s="19">
        <f t="shared" si="13"/>
        <v>4.8111127461271816E-2</v>
      </c>
      <c r="R155" s="19">
        <f t="shared" si="14"/>
        <v>0.15516266411918675</v>
      </c>
      <c r="S155" s="19">
        <f t="shared" si="15"/>
        <v>0</v>
      </c>
      <c r="T155" s="19">
        <f t="shared" si="16"/>
        <v>8.6400524944404714E-2</v>
      </c>
      <c r="U155" s="19">
        <f t="shared" si="17"/>
        <v>0</v>
      </c>
      <c r="V155" s="19">
        <f t="shared" si="18"/>
        <v>0</v>
      </c>
    </row>
    <row r="156" spans="1:22" x14ac:dyDescent="0.25">
      <c r="A156" s="26">
        <f>Wellpath!E156</f>
        <v>0</v>
      </c>
      <c r="B156" s="22">
        <v>0</v>
      </c>
      <c r="C156" s="22">
        <v>0</v>
      </c>
      <c r="D156" s="22">
        <f>-COS(Wellpath!$L156) * SIN(Wellpath!$O156) / (Bfield * COS(Dip))</f>
        <v>0</v>
      </c>
      <c r="E156" s="20">
        <f>Model!$W$14*((drdp!B156+drdp!K156)*'MBXY-TI1S'!$B156+(drdp!E156+drdp!N156)*'MBXY-TI1S'!$C156+(drdp!H156+drdp!Q156)*'MBXY-TI1S'!$D156)</f>
        <v>0</v>
      </c>
      <c r="F156" s="20">
        <f>Model!$W$14*((drdp!C156+drdp!L156)*'MBXY-TI1S'!$B156+(drdp!F156+drdp!O156)*'MBXY-TI1S'!$C156+(drdp!I156+drdp!R156)*'MBXY-TI1S'!$D156)</f>
        <v>0</v>
      </c>
      <c r="G156" s="20">
        <f>Model!$W$14*((drdp!D156+drdp!M156)*'MBXY-TI1S'!$B156+(drdp!G156+drdp!P156)*'MBXY-TI1S'!$C156+(drdp!J156+drdp!S156)*'MBXY-TI1S'!$D156)</f>
        <v>0</v>
      </c>
      <c r="H156" s="18">
        <f>Model!$W$14*((drdp!B156)*'MBXY-TI1S'!$B156+(drdp!E156)*'MBXY-TI1S'!$C156+(drdp!H156)*'MBXY-TI1S'!$D156)</f>
        <v>0</v>
      </c>
      <c r="I156" s="18">
        <f>Model!$W$14*((drdp!C156)*'MBXY-TI1S'!$B156+(drdp!F156)*'MBXY-TI1S'!$C156+(drdp!I156)*'MBXY-TI1S'!$D156)</f>
        <v>0</v>
      </c>
      <c r="J156" s="18">
        <f>Model!$W$14*((drdp!D156)*'MBXY-TI1S'!$B156+(drdp!G156)*'MBXY-TI1S'!$C156+(drdp!J156)*'MBXY-TI1S'!$D156)</f>
        <v>0</v>
      </c>
      <c r="K156" s="21">
        <f>SUM(E$3:E155)+H156</f>
        <v>0.21934248895567821</v>
      </c>
      <c r="L156" s="21">
        <f>SUM(F$3:F155)+I156</f>
        <v>0.39390692316737308</v>
      </c>
      <c r="M156" s="21">
        <f>SUM(G$3:G155)+J156</f>
        <v>0</v>
      </c>
      <c r="N156" s="21"/>
      <c r="O156" s="21"/>
      <c r="P156" s="21"/>
      <c r="Q156" s="19">
        <f t="shared" si="13"/>
        <v>4.8111127461271816E-2</v>
      </c>
      <c r="R156" s="19">
        <f t="shared" si="14"/>
        <v>0.15516266411918675</v>
      </c>
      <c r="S156" s="19">
        <f t="shared" si="15"/>
        <v>0</v>
      </c>
      <c r="T156" s="19">
        <f t="shared" si="16"/>
        <v>8.6400524944404714E-2</v>
      </c>
      <c r="U156" s="19">
        <f t="shared" si="17"/>
        <v>0</v>
      </c>
      <c r="V156" s="19">
        <f t="shared" si="18"/>
        <v>0</v>
      </c>
    </row>
    <row r="157" spans="1:22" x14ac:dyDescent="0.25">
      <c r="A157" s="26">
        <f>Wellpath!E157</f>
        <v>0</v>
      </c>
      <c r="B157" s="22">
        <v>0</v>
      </c>
      <c r="C157" s="22">
        <v>0</v>
      </c>
      <c r="D157" s="22">
        <f>-COS(Wellpath!$L157) * SIN(Wellpath!$O157) / (Bfield * COS(Dip))</f>
        <v>0</v>
      </c>
      <c r="E157" s="20">
        <f>Model!$W$14*((drdp!B157+drdp!K157)*'MBXY-TI1S'!$B157+(drdp!E157+drdp!N157)*'MBXY-TI1S'!$C157+(drdp!H157+drdp!Q157)*'MBXY-TI1S'!$D157)</f>
        <v>0</v>
      </c>
      <c r="F157" s="20">
        <f>Model!$W$14*((drdp!C157+drdp!L157)*'MBXY-TI1S'!$B157+(drdp!F157+drdp!O157)*'MBXY-TI1S'!$C157+(drdp!I157+drdp!R157)*'MBXY-TI1S'!$D157)</f>
        <v>0</v>
      </c>
      <c r="G157" s="20">
        <f>Model!$W$14*((drdp!D157+drdp!M157)*'MBXY-TI1S'!$B157+(drdp!G157+drdp!P157)*'MBXY-TI1S'!$C157+(drdp!J157+drdp!S157)*'MBXY-TI1S'!$D157)</f>
        <v>0</v>
      </c>
      <c r="H157" s="18">
        <f>Model!$W$14*((drdp!B157)*'MBXY-TI1S'!$B157+(drdp!E157)*'MBXY-TI1S'!$C157+(drdp!H157)*'MBXY-TI1S'!$D157)</f>
        <v>0</v>
      </c>
      <c r="I157" s="18">
        <f>Model!$W$14*((drdp!C157)*'MBXY-TI1S'!$B157+(drdp!F157)*'MBXY-TI1S'!$C157+(drdp!I157)*'MBXY-TI1S'!$D157)</f>
        <v>0</v>
      </c>
      <c r="J157" s="18">
        <f>Model!$W$14*((drdp!D157)*'MBXY-TI1S'!$B157+(drdp!G157)*'MBXY-TI1S'!$C157+(drdp!J157)*'MBXY-TI1S'!$D157)</f>
        <v>0</v>
      </c>
      <c r="K157" s="21">
        <f>SUM(E$3:E156)+H157</f>
        <v>0.21934248895567821</v>
      </c>
      <c r="L157" s="21">
        <f>SUM(F$3:F156)+I157</f>
        <v>0.39390692316737308</v>
      </c>
      <c r="M157" s="21">
        <f>SUM(G$3:G156)+J157</f>
        <v>0</v>
      </c>
      <c r="N157" s="21"/>
      <c r="O157" s="21"/>
      <c r="P157" s="21"/>
      <c r="Q157" s="19">
        <f t="shared" si="13"/>
        <v>4.8111127461271816E-2</v>
      </c>
      <c r="R157" s="19">
        <f t="shared" si="14"/>
        <v>0.15516266411918675</v>
      </c>
      <c r="S157" s="19">
        <f t="shared" si="15"/>
        <v>0</v>
      </c>
      <c r="T157" s="19">
        <f t="shared" si="16"/>
        <v>8.6400524944404714E-2</v>
      </c>
      <c r="U157" s="19">
        <f t="shared" si="17"/>
        <v>0</v>
      </c>
      <c r="V157" s="19">
        <f t="shared" si="18"/>
        <v>0</v>
      </c>
    </row>
    <row r="158" spans="1:22" x14ac:dyDescent="0.25">
      <c r="A158" s="26">
        <f>Wellpath!E158</f>
        <v>0</v>
      </c>
      <c r="B158" s="22">
        <v>0</v>
      </c>
      <c r="C158" s="22">
        <v>0</v>
      </c>
      <c r="D158" s="22">
        <f>-COS(Wellpath!$L158) * SIN(Wellpath!$O158) / (Bfield * COS(Dip))</f>
        <v>0</v>
      </c>
      <c r="E158" s="20">
        <f>Model!$W$14*((drdp!B158+drdp!K158)*'MBXY-TI1S'!$B158+(drdp!E158+drdp!N158)*'MBXY-TI1S'!$C158+(drdp!H158+drdp!Q158)*'MBXY-TI1S'!$D158)</f>
        <v>0</v>
      </c>
      <c r="F158" s="20">
        <f>Model!$W$14*((drdp!C158+drdp!L158)*'MBXY-TI1S'!$B158+(drdp!F158+drdp!O158)*'MBXY-TI1S'!$C158+(drdp!I158+drdp!R158)*'MBXY-TI1S'!$D158)</f>
        <v>0</v>
      </c>
      <c r="G158" s="20">
        <f>Model!$W$14*((drdp!D158+drdp!M158)*'MBXY-TI1S'!$B158+(drdp!G158+drdp!P158)*'MBXY-TI1S'!$C158+(drdp!J158+drdp!S158)*'MBXY-TI1S'!$D158)</f>
        <v>0</v>
      </c>
      <c r="H158" s="18">
        <f>Model!$W$14*((drdp!B158)*'MBXY-TI1S'!$B158+(drdp!E158)*'MBXY-TI1S'!$C158+(drdp!H158)*'MBXY-TI1S'!$D158)</f>
        <v>0</v>
      </c>
      <c r="I158" s="18">
        <f>Model!$W$14*((drdp!C158)*'MBXY-TI1S'!$B158+(drdp!F158)*'MBXY-TI1S'!$C158+(drdp!I158)*'MBXY-TI1S'!$D158)</f>
        <v>0</v>
      </c>
      <c r="J158" s="18">
        <f>Model!$W$14*((drdp!D158)*'MBXY-TI1S'!$B158+(drdp!G158)*'MBXY-TI1S'!$C158+(drdp!J158)*'MBXY-TI1S'!$D158)</f>
        <v>0</v>
      </c>
      <c r="K158" s="21">
        <f>SUM(E$3:E157)+H158</f>
        <v>0.21934248895567821</v>
      </c>
      <c r="L158" s="21">
        <f>SUM(F$3:F157)+I158</f>
        <v>0.39390692316737308</v>
      </c>
      <c r="M158" s="21">
        <f>SUM(G$3:G157)+J158</f>
        <v>0</v>
      </c>
      <c r="N158" s="21"/>
      <c r="O158" s="21"/>
      <c r="P158" s="21"/>
      <c r="Q158" s="19">
        <f t="shared" si="13"/>
        <v>4.8111127461271816E-2</v>
      </c>
      <c r="R158" s="19">
        <f t="shared" si="14"/>
        <v>0.15516266411918675</v>
      </c>
      <c r="S158" s="19">
        <f t="shared" si="15"/>
        <v>0</v>
      </c>
      <c r="T158" s="19">
        <f t="shared" si="16"/>
        <v>8.6400524944404714E-2</v>
      </c>
      <c r="U158" s="19">
        <f t="shared" si="17"/>
        <v>0</v>
      </c>
      <c r="V158" s="19">
        <f t="shared" si="18"/>
        <v>0</v>
      </c>
    </row>
    <row r="159" spans="1:22" x14ac:dyDescent="0.25">
      <c r="A159" s="26">
        <f>Wellpath!E159</f>
        <v>0</v>
      </c>
      <c r="B159" s="22">
        <v>0</v>
      </c>
      <c r="C159" s="22">
        <v>0</v>
      </c>
      <c r="D159" s="22">
        <f>-COS(Wellpath!$L159) * SIN(Wellpath!$O159) / (Bfield * COS(Dip))</f>
        <v>0</v>
      </c>
      <c r="E159" s="20">
        <f>Model!$W$14*((drdp!B159+drdp!K159)*'MBXY-TI1S'!$B159+(drdp!E159+drdp!N159)*'MBXY-TI1S'!$C159+(drdp!H159+drdp!Q159)*'MBXY-TI1S'!$D159)</f>
        <v>0</v>
      </c>
      <c r="F159" s="20">
        <f>Model!$W$14*((drdp!C159+drdp!L159)*'MBXY-TI1S'!$B159+(drdp!F159+drdp!O159)*'MBXY-TI1S'!$C159+(drdp!I159+drdp!R159)*'MBXY-TI1S'!$D159)</f>
        <v>0</v>
      </c>
      <c r="G159" s="20">
        <f>Model!$W$14*((drdp!D159+drdp!M159)*'MBXY-TI1S'!$B159+(drdp!G159+drdp!P159)*'MBXY-TI1S'!$C159+(drdp!J159+drdp!S159)*'MBXY-TI1S'!$D159)</f>
        <v>0</v>
      </c>
      <c r="H159" s="18">
        <f>Model!$W$14*((drdp!B159)*'MBXY-TI1S'!$B159+(drdp!E159)*'MBXY-TI1S'!$C159+(drdp!H159)*'MBXY-TI1S'!$D159)</f>
        <v>0</v>
      </c>
      <c r="I159" s="18">
        <f>Model!$W$14*((drdp!C159)*'MBXY-TI1S'!$B159+(drdp!F159)*'MBXY-TI1S'!$C159+(drdp!I159)*'MBXY-TI1S'!$D159)</f>
        <v>0</v>
      </c>
      <c r="J159" s="18">
        <f>Model!$W$14*((drdp!D159)*'MBXY-TI1S'!$B159+(drdp!G159)*'MBXY-TI1S'!$C159+(drdp!J159)*'MBXY-TI1S'!$D159)</f>
        <v>0</v>
      </c>
      <c r="K159" s="21">
        <f>SUM(E$3:E158)+H159</f>
        <v>0.21934248895567821</v>
      </c>
      <c r="L159" s="21">
        <f>SUM(F$3:F158)+I159</f>
        <v>0.39390692316737308</v>
      </c>
      <c r="M159" s="21">
        <f>SUM(G$3:G158)+J159</f>
        <v>0</v>
      </c>
      <c r="N159" s="21"/>
      <c r="O159" s="21"/>
      <c r="P159" s="21"/>
      <c r="Q159" s="19">
        <f t="shared" si="13"/>
        <v>4.8111127461271816E-2</v>
      </c>
      <c r="R159" s="19">
        <f t="shared" si="14"/>
        <v>0.15516266411918675</v>
      </c>
      <c r="S159" s="19">
        <f t="shared" si="15"/>
        <v>0</v>
      </c>
      <c r="T159" s="19">
        <f t="shared" si="16"/>
        <v>8.6400524944404714E-2</v>
      </c>
      <c r="U159" s="19">
        <f t="shared" si="17"/>
        <v>0</v>
      </c>
      <c r="V159" s="19">
        <f t="shared" si="18"/>
        <v>0</v>
      </c>
    </row>
    <row r="160" spans="1:22" x14ac:dyDescent="0.25">
      <c r="A160" s="26">
        <f>Wellpath!E160</f>
        <v>0</v>
      </c>
      <c r="B160" s="22">
        <v>0</v>
      </c>
      <c r="C160" s="22">
        <v>0</v>
      </c>
      <c r="D160" s="22">
        <f>-COS(Wellpath!$L160) * SIN(Wellpath!$O160) / (Bfield * COS(Dip))</f>
        <v>0</v>
      </c>
      <c r="E160" s="20">
        <f>Model!$W$14*((drdp!B160+drdp!K160)*'MBXY-TI1S'!$B160+(drdp!E160+drdp!N160)*'MBXY-TI1S'!$C160+(drdp!H160+drdp!Q160)*'MBXY-TI1S'!$D160)</f>
        <v>0</v>
      </c>
      <c r="F160" s="20">
        <f>Model!$W$14*((drdp!C160+drdp!L160)*'MBXY-TI1S'!$B160+(drdp!F160+drdp!O160)*'MBXY-TI1S'!$C160+(drdp!I160+drdp!R160)*'MBXY-TI1S'!$D160)</f>
        <v>0</v>
      </c>
      <c r="G160" s="20">
        <f>Model!$W$14*((drdp!D160+drdp!M160)*'MBXY-TI1S'!$B160+(drdp!G160+drdp!P160)*'MBXY-TI1S'!$C160+(drdp!J160+drdp!S160)*'MBXY-TI1S'!$D160)</f>
        <v>0</v>
      </c>
      <c r="H160" s="18">
        <f>Model!$W$14*((drdp!B160)*'MBXY-TI1S'!$B160+(drdp!E160)*'MBXY-TI1S'!$C160+(drdp!H160)*'MBXY-TI1S'!$D160)</f>
        <v>0</v>
      </c>
      <c r="I160" s="18">
        <f>Model!$W$14*((drdp!C160)*'MBXY-TI1S'!$B160+(drdp!F160)*'MBXY-TI1S'!$C160+(drdp!I160)*'MBXY-TI1S'!$D160)</f>
        <v>0</v>
      </c>
      <c r="J160" s="18">
        <f>Model!$W$14*((drdp!D160)*'MBXY-TI1S'!$B160+(drdp!G160)*'MBXY-TI1S'!$C160+(drdp!J160)*'MBXY-TI1S'!$D160)</f>
        <v>0</v>
      </c>
      <c r="K160" s="21">
        <f>SUM(E$3:E159)+H160</f>
        <v>0.21934248895567821</v>
      </c>
      <c r="L160" s="21">
        <f>SUM(F$3:F159)+I160</f>
        <v>0.39390692316737308</v>
      </c>
      <c r="M160" s="21">
        <f>SUM(G$3:G159)+J160</f>
        <v>0</v>
      </c>
      <c r="N160" s="21"/>
      <c r="O160" s="21"/>
      <c r="P160" s="21"/>
      <c r="Q160" s="19">
        <f t="shared" si="13"/>
        <v>4.8111127461271816E-2</v>
      </c>
      <c r="R160" s="19">
        <f t="shared" si="14"/>
        <v>0.15516266411918675</v>
      </c>
      <c r="S160" s="19">
        <f t="shared" si="15"/>
        <v>0</v>
      </c>
      <c r="T160" s="19">
        <f t="shared" si="16"/>
        <v>8.6400524944404714E-2</v>
      </c>
      <c r="U160" s="19">
        <f t="shared" si="17"/>
        <v>0</v>
      </c>
      <c r="V160" s="19">
        <f t="shared" si="18"/>
        <v>0</v>
      </c>
    </row>
    <row r="161" spans="1:22" x14ac:dyDescent="0.25">
      <c r="A161" s="26">
        <f>Wellpath!E161</f>
        <v>0</v>
      </c>
      <c r="B161" s="22">
        <v>0</v>
      </c>
      <c r="C161" s="22">
        <v>0</v>
      </c>
      <c r="D161" s="22">
        <f>-COS(Wellpath!$L161) * SIN(Wellpath!$O161) / (Bfield * COS(Dip))</f>
        <v>0</v>
      </c>
      <c r="E161" s="20">
        <f>Model!$W$14*((drdp!B161+drdp!K161)*'MBXY-TI1S'!$B161+(drdp!E161+drdp!N161)*'MBXY-TI1S'!$C161+(drdp!H161+drdp!Q161)*'MBXY-TI1S'!$D161)</f>
        <v>0</v>
      </c>
      <c r="F161" s="20">
        <f>Model!$W$14*((drdp!C161+drdp!L161)*'MBXY-TI1S'!$B161+(drdp!F161+drdp!O161)*'MBXY-TI1S'!$C161+(drdp!I161+drdp!R161)*'MBXY-TI1S'!$D161)</f>
        <v>0</v>
      </c>
      <c r="G161" s="20">
        <f>Model!$W$14*((drdp!D161+drdp!M161)*'MBXY-TI1S'!$B161+(drdp!G161+drdp!P161)*'MBXY-TI1S'!$C161+(drdp!J161+drdp!S161)*'MBXY-TI1S'!$D161)</f>
        <v>0</v>
      </c>
      <c r="H161" s="18">
        <f>Model!$W$14*((drdp!B161)*'MBXY-TI1S'!$B161+(drdp!E161)*'MBXY-TI1S'!$C161+(drdp!H161)*'MBXY-TI1S'!$D161)</f>
        <v>0</v>
      </c>
      <c r="I161" s="18">
        <f>Model!$W$14*((drdp!C161)*'MBXY-TI1S'!$B161+(drdp!F161)*'MBXY-TI1S'!$C161+(drdp!I161)*'MBXY-TI1S'!$D161)</f>
        <v>0</v>
      </c>
      <c r="J161" s="18">
        <f>Model!$W$14*((drdp!D161)*'MBXY-TI1S'!$B161+(drdp!G161)*'MBXY-TI1S'!$C161+(drdp!J161)*'MBXY-TI1S'!$D161)</f>
        <v>0</v>
      </c>
      <c r="K161" s="21">
        <f>SUM(E$3:E160)+H161</f>
        <v>0.21934248895567821</v>
      </c>
      <c r="L161" s="21">
        <f>SUM(F$3:F160)+I161</f>
        <v>0.39390692316737308</v>
      </c>
      <c r="M161" s="21">
        <f>SUM(G$3:G160)+J161</f>
        <v>0</v>
      </c>
      <c r="N161" s="21"/>
      <c r="O161" s="21"/>
      <c r="P161" s="21"/>
      <c r="Q161" s="19">
        <f t="shared" si="13"/>
        <v>4.8111127461271816E-2</v>
      </c>
      <c r="R161" s="19">
        <f t="shared" si="14"/>
        <v>0.15516266411918675</v>
      </c>
      <c r="S161" s="19">
        <f t="shared" si="15"/>
        <v>0</v>
      </c>
      <c r="T161" s="19">
        <f t="shared" si="16"/>
        <v>8.6400524944404714E-2</v>
      </c>
      <c r="U161" s="19">
        <f t="shared" si="17"/>
        <v>0</v>
      </c>
      <c r="V161" s="19">
        <f t="shared" si="18"/>
        <v>0</v>
      </c>
    </row>
    <row r="162" spans="1:22" x14ac:dyDescent="0.25">
      <c r="A162" s="26">
        <f>Wellpath!E162</f>
        <v>0</v>
      </c>
      <c r="B162" s="22">
        <v>0</v>
      </c>
      <c r="C162" s="22">
        <v>0</v>
      </c>
      <c r="D162" s="22">
        <f>-COS(Wellpath!$L162) * SIN(Wellpath!$O162) / (Bfield * COS(Dip))</f>
        <v>0</v>
      </c>
      <c r="E162" s="20">
        <f>Model!$W$14*((drdp!B162+drdp!K162)*'MBXY-TI1S'!$B162+(drdp!E162+drdp!N162)*'MBXY-TI1S'!$C162+(drdp!H162+drdp!Q162)*'MBXY-TI1S'!$D162)</f>
        <v>0</v>
      </c>
      <c r="F162" s="20">
        <f>Model!$W$14*((drdp!C162+drdp!L162)*'MBXY-TI1S'!$B162+(drdp!F162+drdp!O162)*'MBXY-TI1S'!$C162+(drdp!I162+drdp!R162)*'MBXY-TI1S'!$D162)</f>
        <v>0</v>
      </c>
      <c r="G162" s="20">
        <f>Model!$W$14*((drdp!D162+drdp!M162)*'MBXY-TI1S'!$B162+(drdp!G162+drdp!P162)*'MBXY-TI1S'!$C162+(drdp!J162+drdp!S162)*'MBXY-TI1S'!$D162)</f>
        <v>0</v>
      </c>
      <c r="H162" s="18">
        <f>Model!$W$14*((drdp!B162)*'MBXY-TI1S'!$B162+(drdp!E162)*'MBXY-TI1S'!$C162+(drdp!H162)*'MBXY-TI1S'!$D162)</f>
        <v>0</v>
      </c>
      <c r="I162" s="18">
        <f>Model!$W$14*((drdp!C162)*'MBXY-TI1S'!$B162+(drdp!F162)*'MBXY-TI1S'!$C162+(drdp!I162)*'MBXY-TI1S'!$D162)</f>
        <v>0</v>
      </c>
      <c r="J162" s="18">
        <f>Model!$W$14*((drdp!D162)*'MBXY-TI1S'!$B162+(drdp!G162)*'MBXY-TI1S'!$C162+(drdp!J162)*'MBXY-TI1S'!$D162)</f>
        <v>0</v>
      </c>
      <c r="K162" s="21">
        <f>SUM(E$3:E161)+H162</f>
        <v>0.21934248895567821</v>
      </c>
      <c r="L162" s="21">
        <f>SUM(F$3:F161)+I162</f>
        <v>0.39390692316737308</v>
      </c>
      <c r="M162" s="21">
        <f>SUM(G$3:G161)+J162</f>
        <v>0</v>
      </c>
      <c r="N162" s="21"/>
      <c r="O162" s="21"/>
      <c r="P162" s="21"/>
      <c r="Q162" s="19">
        <f t="shared" si="13"/>
        <v>4.8111127461271816E-2</v>
      </c>
      <c r="R162" s="19">
        <f t="shared" si="14"/>
        <v>0.15516266411918675</v>
      </c>
      <c r="S162" s="19">
        <f t="shared" si="15"/>
        <v>0</v>
      </c>
      <c r="T162" s="19">
        <f t="shared" si="16"/>
        <v>8.6400524944404714E-2</v>
      </c>
      <c r="U162" s="19">
        <f t="shared" si="17"/>
        <v>0</v>
      </c>
      <c r="V162" s="19">
        <f t="shared" si="18"/>
        <v>0</v>
      </c>
    </row>
    <row r="163" spans="1:22" x14ac:dyDescent="0.25">
      <c r="A163" s="26">
        <f>Wellpath!E163</f>
        <v>0</v>
      </c>
      <c r="B163" s="22">
        <v>0</v>
      </c>
      <c r="C163" s="22">
        <v>0</v>
      </c>
      <c r="D163" s="22">
        <f>-COS(Wellpath!$L163) * SIN(Wellpath!$O163) / (Bfield * COS(Dip))</f>
        <v>0</v>
      </c>
      <c r="E163" s="20">
        <f>Model!$W$14*((drdp!B163+drdp!K163)*'MBXY-TI1S'!$B163+(drdp!E163+drdp!N163)*'MBXY-TI1S'!$C163+(drdp!H163+drdp!Q163)*'MBXY-TI1S'!$D163)</f>
        <v>0</v>
      </c>
      <c r="F163" s="20">
        <f>Model!$W$14*((drdp!C163+drdp!L163)*'MBXY-TI1S'!$B163+(drdp!F163+drdp!O163)*'MBXY-TI1S'!$C163+(drdp!I163+drdp!R163)*'MBXY-TI1S'!$D163)</f>
        <v>0</v>
      </c>
      <c r="G163" s="20">
        <f>Model!$W$14*((drdp!D163+drdp!M163)*'MBXY-TI1S'!$B163+(drdp!G163+drdp!P163)*'MBXY-TI1S'!$C163+(drdp!J163+drdp!S163)*'MBXY-TI1S'!$D163)</f>
        <v>0</v>
      </c>
      <c r="H163" s="18">
        <f>Model!$W$14*((drdp!B163)*'MBXY-TI1S'!$B163+(drdp!E163)*'MBXY-TI1S'!$C163+(drdp!H163)*'MBXY-TI1S'!$D163)</f>
        <v>0</v>
      </c>
      <c r="I163" s="18">
        <f>Model!$W$14*((drdp!C163)*'MBXY-TI1S'!$B163+(drdp!F163)*'MBXY-TI1S'!$C163+(drdp!I163)*'MBXY-TI1S'!$D163)</f>
        <v>0</v>
      </c>
      <c r="J163" s="18">
        <f>Model!$W$14*((drdp!D163)*'MBXY-TI1S'!$B163+(drdp!G163)*'MBXY-TI1S'!$C163+(drdp!J163)*'MBXY-TI1S'!$D163)</f>
        <v>0</v>
      </c>
      <c r="K163" s="21">
        <f>SUM(E$3:E162)+H163</f>
        <v>0.21934248895567821</v>
      </c>
      <c r="L163" s="21">
        <f>SUM(F$3:F162)+I163</f>
        <v>0.39390692316737308</v>
      </c>
      <c r="M163" s="21">
        <f>SUM(G$3:G162)+J163</f>
        <v>0</v>
      </c>
      <c r="N163" s="21"/>
      <c r="O163" s="21"/>
      <c r="P163" s="21"/>
      <c r="Q163" s="19">
        <f t="shared" si="13"/>
        <v>4.8111127461271816E-2</v>
      </c>
      <c r="R163" s="19">
        <f t="shared" si="14"/>
        <v>0.15516266411918675</v>
      </c>
      <c r="S163" s="19">
        <f t="shared" si="15"/>
        <v>0</v>
      </c>
      <c r="T163" s="19">
        <f t="shared" si="16"/>
        <v>8.6400524944404714E-2</v>
      </c>
      <c r="U163" s="19">
        <f t="shared" si="17"/>
        <v>0</v>
      </c>
      <c r="V163" s="19">
        <f t="shared" si="18"/>
        <v>0</v>
      </c>
    </row>
    <row r="164" spans="1:22" x14ac:dyDescent="0.25">
      <c r="A164" s="26">
        <f>Wellpath!E164</f>
        <v>0</v>
      </c>
      <c r="B164" s="22">
        <v>0</v>
      </c>
      <c r="C164" s="22">
        <v>0</v>
      </c>
      <c r="D164" s="22">
        <f>-COS(Wellpath!$L164) * SIN(Wellpath!$O164) / (Bfield * COS(Dip))</f>
        <v>0</v>
      </c>
      <c r="E164" s="20">
        <f>Model!$W$14*((drdp!B164+drdp!K164)*'MBXY-TI1S'!$B164+(drdp!E164+drdp!N164)*'MBXY-TI1S'!$C164+(drdp!H164+drdp!Q164)*'MBXY-TI1S'!$D164)</f>
        <v>0</v>
      </c>
      <c r="F164" s="20">
        <f>Model!$W$14*((drdp!C164+drdp!L164)*'MBXY-TI1S'!$B164+(drdp!F164+drdp!O164)*'MBXY-TI1S'!$C164+(drdp!I164+drdp!R164)*'MBXY-TI1S'!$D164)</f>
        <v>0</v>
      </c>
      <c r="G164" s="20">
        <f>Model!$W$14*((drdp!D164+drdp!M164)*'MBXY-TI1S'!$B164+(drdp!G164+drdp!P164)*'MBXY-TI1S'!$C164+(drdp!J164+drdp!S164)*'MBXY-TI1S'!$D164)</f>
        <v>0</v>
      </c>
      <c r="H164" s="18">
        <f>Model!$W$14*((drdp!B164)*'MBXY-TI1S'!$B164+(drdp!E164)*'MBXY-TI1S'!$C164+(drdp!H164)*'MBXY-TI1S'!$D164)</f>
        <v>0</v>
      </c>
      <c r="I164" s="18">
        <f>Model!$W$14*((drdp!C164)*'MBXY-TI1S'!$B164+(drdp!F164)*'MBXY-TI1S'!$C164+(drdp!I164)*'MBXY-TI1S'!$D164)</f>
        <v>0</v>
      </c>
      <c r="J164" s="18">
        <f>Model!$W$14*((drdp!D164)*'MBXY-TI1S'!$B164+(drdp!G164)*'MBXY-TI1S'!$C164+(drdp!J164)*'MBXY-TI1S'!$D164)</f>
        <v>0</v>
      </c>
      <c r="K164" s="21">
        <f>SUM(E$3:E163)+H164</f>
        <v>0.21934248895567821</v>
      </c>
      <c r="L164" s="21">
        <f>SUM(F$3:F163)+I164</f>
        <v>0.39390692316737308</v>
      </c>
      <c r="M164" s="21">
        <f>SUM(G$3:G163)+J164</f>
        <v>0</v>
      </c>
      <c r="N164" s="21"/>
      <c r="O164" s="21"/>
      <c r="P164" s="21"/>
      <c r="Q164" s="19">
        <f t="shared" si="13"/>
        <v>4.8111127461271816E-2</v>
      </c>
      <c r="R164" s="19">
        <f t="shared" si="14"/>
        <v>0.15516266411918675</v>
      </c>
      <c r="S164" s="19">
        <f t="shared" si="15"/>
        <v>0</v>
      </c>
      <c r="T164" s="19">
        <f t="shared" si="16"/>
        <v>8.6400524944404714E-2</v>
      </c>
      <c r="U164" s="19">
        <f t="shared" si="17"/>
        <v>0</v>
      </c>
      <c r="V164" s="19">
        <f t="shared" si="18"/>
        <v>0</v>
      </c>
    </row>
    <row r="165" spans="1:22" x14ac:dyDescent="0.25">
      <c r="A165" s="26">
        <f>Wellpath!E165</f>
        <v>0</v>
      </c>
      <c r="B165" s="22">
        <v>0</v>
      </c>
      <c r="C165" s="22">
        <v>0</v>
      </c>
      <c r="D165" s="22">
        <f>-COS(Wellpath!$L165) * SIN(Wellpath!$O165) / (Bfield * COS(Dip))</f>
        <v>0</v>
      </c>
      <c r="E165" s="20">
        <f>Model!$W$14*((drdp!B165+drdp!K165)*'MBXY-TI1S'!$B165+(drdp!E165+drdp!N165)*'MBXY-TI1S'!$C165+(drdp!H165+drdp!Q165)*'MBXY-TI1S'!$D165)</f>
        <v>0</v>
      </c>
      <c r="F165" s="20">
        <f>Model!$W$14*((drdp!C165+drdp!L165)*'MBXY-TI1S'!$B165+(drdp!F165+drdp!O165)*'MBXY-TI1S'!$C165+(drdp!I165+drdp!R165)*'MBXY-TI1S'!$D165)</f>
        <v>0</v>
      </c>
      <c r="G165" s="20">
        <f>Model!$W$14*((drdp!D165+drdp!M165)*'MBXY-TI1S'!$B165+(drdp!G165+drdp!P165)*'MBXY-TI1S'!$C165+(drdp!J165+drdp!S165)*'MBXY-TI1S'!$D165)</f>
        <v>0</v>
      </c>
      <c r="H165" s="18">
        <f>Model!$W$14*((drdp!B165)*'MBXY-TI1S'!$B165+(drdp!E165)*'MBXY-TI1S'!$C165+(drdp!H165)*'MBXY-TI1S'!$D165)</f>
        <v>0</v>
      </c>
      <c r="I165" s="18">
        <f>Model!$W$14*((drdp!C165)*'MBXY-TI1S'!$B165+(drdp!F165)*'MBXY-TI1S'!$C165+(drdp!I165)*'MBXY-TI1S'!$D165)</f>
        <v>0</v>
      </c>
      <c r="J165" s="18">
        <f>Model!$W$14*((drdp!D165)*'MBXY-TI1S'!$B165+(drdp!G165)*'MBXY-TI1S'!$C165+(drdp!J165)*'MBXY-TI1S'!$D165)</f>
        <v>0</v>
      </c>
      <c r="K165" s="21">
        <f>SUM(E$3:E164)+H165</f>
        <v>0.21934248895567821</v>
      </c>
      <c r="L165" s="21">
        <f>SUM(F$3:F164)+I165</f>
        <v>0.39390692316737308</v>
      </c>
      <c r="M165" s="21">
        <f>SUM(G$3:G164)+J165</f>
        <v>0</v>
      </c>
      <c r="N165" s="21"/>
      <c r="O165" s="21"/>
      <c r="P165" s="21"/>
      <c r="Q165" s="19">
        <f t="shared" si="13"/>
        <v>4.8111127461271816E-2</v>
      </c>
      <c r="R165" s="19">
        <f t="shared" si="14"/>
        <v>0.15516266411918675</v>
      </c>
      <c r="S165" s="19">
        <f t="shared" si="15"/>
        <v>0</v>
      </c>
      <c r="T165" s="19">
        <f t="shared" si="16"/>
        <v>8.6400524944404714E-2</v>
      </c>
      <c r="U165" s="19">
        <f t="shared" si="17"/>
        <v>0</v>
      </c>
      <c r="V165" s="19">
        <f t="shared" si="18"/>
        <v>0</v>
      </c>
    </row>
    <row r="166" spans="1:22" x14ac:dyDescent="0.25">
      <c r="A166" s="26">
        <f>Wellpath!E166</f>
        <v>0</v>
      </c>
      <c r="B166" s="22">
        <v>0</v>
      </c>
      <c r="C166" s="22">
        <v>0</v>
      </c>
      <c r="D166" s="22">
        <f>-COS(Wellpath!$L166) * SIN(Wellpath!$O166) / (Bfield * COS(Dip))</f>
        <v>0</v>
      </c>
      <c r="E166" s="20">
        <f>Model!$W$14*((drdp!B166+drdp!K166)*'MBXY-TI1S'!$B166+(drdp!E166+drdp!N166)*'MBXY-TI1S'!$C166+(drdp!H166+drdp!Q166)*'MBXY-TI1S'!$D166)</f>
        <v>0</v>
      </c>
      <c r="F166" s="20">
        <f>Model!$W$14*((drdp!C166+drdp!L166)*'MBXY-TI1S'!$B166+(drdp!F166+drdp!O166)*'MBXY-TI1S'!$C166+(drdp!I166+drdp!R166)*'MBXY-TI1S'!$D166)</f>
        <v>0</v>
      </c>
      <c r="G166" s="20">
        <f>Model!$W$14*((drdp!D166+drdp!M166)*'MBXY-TI1S'!$B166+(drdp!G166+drdp!P166)*'MBXY-TI1S'!$C166+(drdp!J166+drdp!S166)*'MBXY-TI1S'!$D166)</f>
        <v>0</v>
      </c>
      <c r="H166" s="18">
        <f>Model!$W$14*((drdp!B166)*'MBXY-TI1S'!$B166+(drdp!E166)*'MBXY-TI1S'!$C166+(drdp!H166)*'MBXY-TI1S'!$D166)</f>
        <v>0</v>
      </c>
      <c r="I166" s="18">
        <f>Model!$W$14*((drdp!C166)*'MBXY-TI1S'!$B166+(drdp!F166)*'MBXY-TI1S'!$C166+(drdp!I166)*'MBXY-TI1S'!$D166)</f>
        <v>0</v>
      </c>
      <c r="J166" s="18">
        <f>Model!$W$14*((drdp!D166)*'MBXY-TI1S'!$B166+(drdp!G166)*'MBXY-TI1S'!$C166+(drdp!J166)*'MBXY-TI1S'!$D166)</f>
        <v>0</v>
      </c>
      <c r="K166" s="21">
        <f>SUM(E$3:E165)+H166</f>
        <v>0.21934248895567821</v>
      </c>
      <c r="L166" s="21">
        <f>SUM(F$3:F165)+I166</f>
        <v>0.39390692316737308</v>
      </c>
      <c r="M166" s="21">
        <f>SUM(G$3:G165)+J166</f>
        <v>0</v>
      </c>
      <c r="N166" s="21"/>
      <c r="O166" s="21"/>
      <c r="P166" s="21"/>
      <c r="Q166" s="19">
        <f t="shared" si="13"/>
        <v>4.8111127461271816E-2</v>
      </c>
      <c r="R166" s="19">
        <f t="shared" si="14"/>
        <v>0.15516266411918675</v>
      </c>
      <c r="S166" s="19">
        <f t="shared" si="15"/>
        <v>0</v>
      </c>
      <c r="T166" s="19">
        <f t="shared" si="16"/>
        <v>8.6400524944404714E-2</v>
      </c>
      <c r="U166" s="19">
        <f t="shared" si="17"/>
        <v>0</v>
      </c>
      <c r="V166" s="19">
        <f t="shared" si="18"/>
        <v>0</v>
      </c>
    </row>
    <row r="167" spans="1:22" x14ac:dyDescent="0.25">
      <c r="A167" s="26">
        <f>Wellpath!E167</f>
        <v>0</v>
      </c>
      <c r="B167" s="22">
        <v>0</v>
      </c>
      <c r="C167" s="22">
        <v>0</v>
      </c>
      <c r="D167" s="22">
        <f>-COS(Wellpath!$L167) * SIN(Wellpath!$O167) / (Bfield * COS(Dip))</f>
        <v>0</v>
      </c>
      <c r="E167" s="20">
        <f>Model!$W$14*((drdp!B167+drdp!K167)*'MBXY-TI1S'!$B167+(drdp!E167+drdp!N167)*'MBXY-TI1S'!$C167+(drdp!H167+drdp!Q167)*'MBXY-TI1S'!$D167)</f>
        <v>0</v>
      </c>
      <c r="F167" s="20">
        <f>Model!$W$14*((drdp!C167+drdp!L167)*'MBXY-TI1S'!$B167+(drdp!F167+drdp!O167)*'MBXY-TI1S'!$C167+(drdp!I167+drdp!R167)*'MBXY-TI1S'!$D167)</f>
        <v>0</v>
      </c>
      <c r="G167" s="20">
        <f>Model!$W$14*((drdp!D167+drdp!M167)*'MBXY-TI1S'!$B167+(drdp!G167+drdp!P167)*'MBXY-TI1S'!$C167+(drdp!J167+drdp!S167)*'MBXY-TI1S'!$D167)</f>
        <v>0</v>
      </c>
      <c r="H167" s="18">
        <f>Model!$W$14*((drdp!B167)*'MBXY-TI1S'!$B167+(drdp!E167)*'MBXY-TI1S'!$C167+(drdp!H167)*'MBXY-TI1S'!$D167)</f>
        <v>0</v>
      </c>
      <c r="I167" s="18">
        <f>Model!$W$14*((drdp!C167)*'MBXY-TI1S'!$B167+(drdp!F167)*'MBXY-TI1S'!$C167+(drdp!I167)*'MBXY-TI1S'!$D167)</f>
        <v>0</v>
      </c>
      <c r="J167" s="18">
        <f>Model!$W$14*((drdp!D167)*'MBXY-TI1S'!$B167+(drdp!G167)*'MBXY-TI1S'!$C167+(drdp!J167)*'MBXY-TI1S'!$D167)</f>
        <v>0</v>
      </c>
      <c r="K167" s="21">
        <f>SUM(E$3:E166)+H167</f>
        <v>0.21934248895567821</v>
      </c>
      <c r="L167" s="21">
        <f>SUM(F$3:F166)+I167</f>
        <v>0.39390692316737308</v>
      </c>
      <c r="M167" s="21">
        <f>SUM(G$3:G166)+J167</f>
        <v>0</v>
      </c>
      <c r="N167" s="21"/>
      <c r="O167" s="21"/>
      <c r="P167" s="21"/>
      <c r="Q167" s="19">
        <f t="shared" si="13"/>
        <v>4.8111127461271816E-2</v>
      </c>
      <c r="R167" s="19">
        <f t="shared" si="14"/>
        <v>0.15516266411918675</v>
      </c>
      <c r="S167" s="19">
        <f t="shared" si="15"/>
        <v>0</v>
      </c>
      <c r="T167" s="19">
        <f t="shared" si="16"/>
        <v>8.6400524944404714E-2</v>
      </c>
      <c r="U167" s="19">
        <f t="shared" si="17"/>
        <v>0</v>
      </c>
      <c r="V167" s="19">
        <f t="shared" si="18"/>
        <v>0</v>
      </c>
    </row>
    <row r="168" spans="1:22" x14ac:dyDescent="0.25">
      <c r="A168" s="26">
        <f>Wellpath!E168</f>
        <v>0</v>
      </c>
      <c r="B168" s="22">
        <v>0</v>
      </c>
      <c r="C168" s="22">
        <v>0</v>
      </c>
      <c r="D168" s="22">
        <f>-COS(Wellpath!$L168) * SIN(Wellpath!$O168) / (Bfield * COS(Dip))</f>
        <v>0</v>
      </c>
      <c r="E168" s="20">
        <f>Model!$W$14*((drdp!B168+drdp!K168)*'MBXY-TI1S'!$B168+(drdp!E168+drdp!N168)*'MBXY-TI1S'!$C168+(drdp!H168+drdp!Q168)*'MBXY-TI1S'!$D168)</f>
        <v>0</v>
      </c>
      <c r="F168" s="20">
        <f>Model!$W$14*((drdp!C168+drdp!L168)*'MBXY-TI1S'!$B168+(drdp!F168+drdp!O168)*'MBXY-TI1S'!$C168+(drdp!I168+drdp!R168)*'MBXY-TI1S'!$D168)</f>
        <v>0</v>
      </c>
      <c r="G168" s="20">
        <f>Model!$W$14*((drdp!D168+drdp!M168)*'MBXY-TI1S'!$B168+(drdp!G168+drdp!P168)*'MBXY-TI1S'!$C168+(drdp!J168+drdp!S168)*'MBXY-TI1S'!$D168)</f>
        <v>0</v>
      </c>
      <c r="H168" s="18">
        <f>Model!$W$14*((drdp!B168)*'MBXY-TI1S'!$B168+(drdp!E168)*'MBXY-TI1S'!$C168+(drdp!H168)*'MBXY-TI1S'!$D168)</f>
        <v>0</v>
      </c>
      <c r="I168" s="18">
        <f>Model!$W$14*((drdp!C168)*'MBXY-TI1S'!$B168+(drdp!F168)*'MBXY-TI1S'!$C168+(drdp!I168)*'MBXY-TI1S'!$D168)</f>
        <v>0</v>
      </c>
      <c r="J168" s="18">
        <f>Model!$W$14*((drdp!D168)*'MBXY-TI1S'!$B168+(drdp!G168)*'MBXY-TI1S'!$C168+(drdp!J168)*'MBXY-TI1S'!$D168)</f>
        <v>0</v>
      </c>
      <c r="K168" s="21">
        <f>SUM(E$3:E167)+H168</f>
        <v>0.21934248895567821</v>
      </c>
      <c r="L168" s="21">
        <f>SUM(F$3:F167)+I168</f>
        <v>0.39390692316737308</v>
      </c>
      <c r="M168" s="21">
        <f>SUM(G$3:G167)+J168</f>
        <v>0</v>
      </c>
      <c r="N168" s="21"/>
      <c r="O168" s="21"/>
      <c r="P168" s="21"/>
      <c r="Q168" s="19">
        <f t="shared" si="13"/>
        <v>4.8111127461271816E-2</v>
      </c>
      <c r="R168" s="19">
        <f t="shared" si="14"/>
        <v>0.15516266411918675</v>
      </c>
      <c r="S168" s="19">
        <f t="shared" si="15"/>
        <v>0</v>
      </c>
      <c r="T168" s="19">
        <f t="shared" si="16"/>
        <v>8.6400524944404714E-2</v>
      </c>
      <c r="U168" s="19">
        <f t="shared" si="17"/>
        <v>0</v>
      </c>
      <c r="V168" s="19">
        <f t="shared" si="18"/>
        <v>0</v>
      </c>
    </row>
    <row r="169" spans="1:22" x14ac:dyDescent="0.25">
      <c r="A169" s="26">
        <f>Wellpath!E169</f>
        <v>0</v>
      </c>
      <c r="B169" s="22">
        <v>0</v>
      </c>
      <c r="C169" s="22">
        <v>0</v>
      </c>
      <c r="D169" s="22">
        <f>-COS(Wellpath!$L169) * SIN(Wellpath!$O169) / (Bfield * COS(Dip))</f>
        <v>0</v>
      </c>
      <c r="E169" s="20">
        <f>Model!$W$14*((drdp!B169+drdp!K169)*'MBXY-TI1S'!$B169+(drdp!E169+drdp!N169)*'MBXY-TI1S'!$C169+(drdp!H169+drdp!Q169)*'MBXY-TI1S'!$D169)</f>
        <v>0</v>
      </c>
      <c r="F169" s="20">
        <f>Model!$W$14*((drdp!C169+drdp!L169)*'MBXY-TI1S'!$B169+(drdp!F169+drdp!O169)*'MBXY-TI1S'!$C169+(drdp!I169+drdp!R169)*'MBXY-TI1S'!$D169)</f>
        <v>0</v>
      </c>
      <c r="G169" s="20">
        <f>Model!$W$14*((drdp!D169+drdp!M169)*'MBXY-TI1S'!$B169+(drdp!G169+drdp!P169)*'MBXY-TI1S'!$C169+(drdp!J169+drdp!S169)*'MBXY-TI1S'!$D169)</f>
        <v>0</v>
      </c>
      <c r="H169" s="18">
        <f>Model!$W$14*((drdp!B169)*'MBXY-TI1S'!$B169+(drdp!E169)*'MBXY-TI1S'!$C169+(drdp!H169)*'MBXY-TI1S'!$D169)</f>
        <v>0</v>
      </c>
      <c r="I169" s="18">
        <f>Model!$W$14*((drdp!C169)*'MBXY-TI1S'!$B169+(drdp!F169)*'MBXY-TI1S'!$C169+(drdp!I169)*'MBXY-TI1S'!$D169)</f>
        <v>0</v>
      </c>
      <c r="J169" s="18">
        <f>Model!$W$14*((drdp!D169)*'MBXY-TI1S'!$B169+(drdp!G169)*'MBXY-TI1S'!$C169+(drdp!J169)*'MBXY-TI1S'!$D169)</f>
        <v>0</v>
      </c>
      <c r="K169" s="21">
        <f>SUM(E$3:E168)+H169</f>
        <v>0.21934248895567821</v>
      </c>
      <c r="L169" s="21">
        <f>SUM(F$3:F168)+I169</f>
        <v>0.39390692316737308</v>
      </c>
      <c r="M169" s="21">
        <f>SUM(G$3:G168)+J169</f>
        <v>0</v>
      </c>
      <c r="N169" s="21"/>
      <c r="O169" s="21"/>
      <c r="P169" s="21"/>
      <c r="Q169" s="19">
        <f t="shared" si="13"/>
        <v>4.8111127461271816E-2</v>
      </c>
      <c r="R169" s="19">
        <f t="shared" si="14"/>
        <v>0.15516266411918675</v>
      </c>
      <c r="S169" s="19">
        <f t="shared" si="15"/>
        <v>0</v>
      </c>
      <c r="T169" s="19">
        <f t="shared" si="16"/>
        <v>8.6400524944404714E-2</v>
      </c>
      <c r="U169" s="19">
        <f t="shared" si="17"/>
        <v>0</v>
      </c>
      <c r="V169" s="19">
        <f t="shared" si="18"/>
        <v>0</v>
      </c>
    </row>
    <row r="170" spans="1:22" x14ac:dyDescent="0.25">
      <c r="A170" s="26">
        <f>Wellpath!E170</f>
        <v>0</v>
      </c>
      <c r="B170" s="22">
        <v>0</v>
      </c>
      <c r="C170" s="22">
        <v>0</v>
      </c>
      <c r="D170" s="22">
        <f>-COS(Wellpath!$L170) * SIN(Wellpath!$O170) / (Bfield * COS(Dip))</f>
        <v>0</v>
      </c>
      <c r="E170" s="20">
        <f>Model!$W$14*((drdp!B170+drdp!K170)*'MBXY-TI1S'!$B170+(drdp!E170+drdp!N170)*'MBXY-TI1S'!$C170+(drdp!H170+drdp!Q170)*'MBXY-TI1S'!$D170)</f>
        <v>0</v>
      </c>
      <c r="F170" s="20">
        <f>Model!$W$14*((drdp!C170+drdp!L170)*'MBXY-TI1S'!$B170+(drdp!F170+drdp!O170)*'MBXY-TI1S'!$C170+(drdp!I170+drdp!R170)*'MBXY-TI1S'!$D170)</f>
        <v>0</v>
      </c>
      <c r="G170" s="20">
        <f>Model!$W$14*((drdp!D170+drdp!M170)*'MBXY-TI1S'!$B170+(drdp!G170+drdp!P170)*'MBXY-TI1S'!$C170+(drdp!J170+drdp!S170)*'MBXY-TI1S'!$D170)</f>
        <v>0</v>
      </c>
      <c r="H170" s="18">
        <f>Model!$W$14*((drdp!B170)*'MBXY-TI1S'!$B170+(drdp!E170)*'MBXY-TI1S'!$C170+(drdp!H170)*'MBXY-TI1S'!$D170)</f>
        <v>0</v>
      </c>
      <c r="I170" s="18">
        <f>Model!$W$14*((drdp!C170)*'MBXY-TI1S'!$B170+(drdp!F170)*'MBXY-TI1S'!$C170+(drdp!I170)*'MBXY-TI1S'!$D170)</f>
        <v>0</v>
      </c>
      <c r="J170" s="18">
        <f>Model!$W$14*((drdp!D170)*'MBXY-TI1S'!$B170+(drdp!G170)*'MBXY-TI1S'!$C170+(drdp!J170)*'MBXY-TI1S'!$D170)</f>
        <v>0</v>
      </c>
      <c r="K170" s="21">
        <f>SUM(E$3:E169)+H170</f>
        <v>0.21934248895567821</v>
      </c>
      <c r="L170" s="21">
        <f>SUM(F$3:F169)+I170</f>
        <v>0.39390692316737308</v>
      </c>
      <c r="M170" s="21">
        <f>SUM(G$3:G169)+J170</f>
        <v>0</v>
      </c>
      <c r="N170" s="21"/>
      <c r="O170" s="21"/>
      <c r="P170" s="21"/>
      <c r="Q170" s="19">
        <f t="shared" si="13"/>
        <v>4.8111127461271816E-2</v>
      </c>
      <c r="R170" s="19">
        <f t="shared" si="14"/>
        <v>0.15516266411918675</v>
      </c>
      <c r="S170" s="19">
        <f t="shared" si="15"/>
        <v>0</v>
      </c>
      <c r="T170" s="19">
        <f t="shared" si="16"/>
        <v>8.6400524944404714E-2</v>
      </c>
      <c r="U170" s="19">
        <f t="shared" si="17"/>
        <v>0</v>
      </c>
      <c r="V170" s="19">
        <f t="shared" si="18"/>
        <v>0</v>
      </c>
    </row>
    <row r="171" spans="1:22" x14ac:dyDescent="0.25">
      <c r="A171" s="26">
        <f>Wellpath!E171</f>
        <v>0</v>
      </c>
      <c r="B171" s="22">
        <v>0</v>
      </c>
      <c r="C171" s="22">
        <v>0</v>
      </c>
      <c r="D171" s="22">
        <f>-COS(Wellpath!$L171) * SIN(Wellpath!$O171) / (Bfield * COS(Dip))</f>
        <v>0</v>
      </c>
      <c r="E171" s="20">
        <f>Model!$W$14*((drdp!B171+drdp!K171)*'MBXY-TI1S'!$B171+(drdp!E171+drdp!N171)*'MBXY-TI1S'!$C171+(drdp!H171+drdp!Q171)*'MBXY-TI1S'!$D171)</f>
        <v>0</v>
      </c>
      <c r="F171" s="20">
        <f>Model!$W$14*((drdp!C171+drdp!L171)*'MBXY-TI1S'!$B171+(drdp!F171+drdp!O171)*'MBXY-TI1S'!$C171+(drdp!I171+drdp!R171)*'MBXY-TI1S'!$D171)</f>
        <v>0</v>
      </c>
      <c r="G171" s="20">
        <f>Model!$W$14*((drdp!D171+drdp!M171)*'MBXY-TI1S'!$B171+(drdp!G171+drdp!P171)*'MBXY-TI1S'!$C171+(drdp!J171+drdp!S171)*'MBXY-TI1S'!$D171)</f>
        <v>0</v>
      </c>
      <c r="H171" s="18">
        <f>Model!$W$14*((drdp!B171)*'MBXY-TI1S'!$B171+(drdp!E171)*'MBXY-TI1S'!$C171+(drdp!H171)*'MBXY-TI1S'!$D171)</f>
        <v>0</v>
      </c>
      <c r="I171" s="18">
        <f>Model!$W$14*((drdp!C171)*'MBXY-TI1S'!$B171+(drdp!F171)*'MBXY-TI1S'!$C171+(drdp!I171)*'MBXY-TI1S'!$D171)</f>
        <v>0</v>
      </c>
      <c r="J171" s="18">
        <f>Model!$W$14*((drdp!D171)*'MBXY-TI1S'!$B171+(drdp!G171)*'MBXY-TI1S'!$C171+(drdp!J171)*'MBXY-TI1S'!$D171)</f>
        <v>0</v>
      </c>
      <c r="K171" s="21">
        <f>SUM(E$3:E170)+H171</f>
        <v>0.21934248895567821</v>
      </c>
      <c r="L171" s="21">
        <f>SUM(F$3:F170)+I171</f>
        <v>0.39390692316737308</v>
      </c>
      <c r="M171" s="21">
        <f>SUM(G$3:G170)+J171</f>
        <v>0</v>
      </c>
      <c r="N171" s="21"/>
      <c r="O171" s="21"/>
      <c r="P171" s="21"/>
      <c r="Q171" s="19">
        <f t="shared" si="13"/>
        <v>4.8111127461271816E-2</v>
      </c>
      <c r="R171" s="19">
        <f t="shared" si="14"/>
        <v>0.15516266411918675</v>
      </c>
      <c r="S171" s="19">
        <f t="shared" si="15"/>
        <v>0</v>
      </c>
      <c r="T171" s="19">
        <f t="shared" si="16"/>
        <v>8.6400524944404714E-2</v>
      </c>
      <c r="U171" s="19">
        <f t="shared" si="17"/>
        <v>0</v>
      </c>
      <c r="V171" s="19">
        <f t="shared" si="18"/>
        <v>0</v>
      </c>
    </row>
    <row r="172" spans="1:22" x14ac:dyDescent="0.25">
      <c r="A172" s="26">
        <f>Wellpath!E172</f>
        <v>0</v>
      </c>
      <c r="B172" s="22">
        <v>0</v>
      </c>
      <c r="C172" s="22">
        <v>0</v>
      </c>
      <c r="D172" s="22">
        <f>-COS(Wellpath!$L172) * SIN(Wellpath!$O172) / (Bfield * COS(Dip))</f>
        <v>0</v>
      </c>
      <c r="E172" s="20">
        <f>Model!$W$14*((drdp!B172+drdp!K172)*'MBXY-TI1S'!$B172+(drdp!E172+drdp!N172)*'MBXY-TI1S'!$C172+(drdp!H172+drdp!Q172)*'MBXY-TI1S'!$D172)</f>
        <v>0</v>
      </c>
      <c r="F172" s="20">
        <f>Model!$W$14*((drdp!C172+drdp!L172)*'MBXY-TI1S'!$B172+(drdp!F172+drdp!O172)*'MBXY-TI1S'!$C172+(drdp!I172+drdp!R172)*'MBXY-TI1S'!$D172)</f>
        <v>0</v>
      </c>
      <c r="G172" s="20">
        <f>Model!$W$14*((drdp!D172+drdp!M172)*'MBXY-TI1S'!$B172+(drdp!G172+drdp!P172)*'MBXY-TI1S'!$C172+(drdp!J172+drdp!S172)*'MBXY-TI1S'!$D172)</f>
        <v>0</v>
      </c>
      <c r="H172" s="18">
        <f>Model!$W$14*((drdp!B172)*'MBXY-TI1S'!$B172+(drdp!E172)*'MBXY-TI1S'!$C172+(drdp!H172)*'MBXY-TI1S'!$D172)</f>
        <v>0</v>
      </c>
      <c r="I172" s="18">
        <f>Model!$W$14*((drdp!C172)*'MBXY-TI1S'!$B172+(drdp!F172)*'MBXY-TI1S'!$C172+(drdp!I172)*'MBXY-TI1S'!$D172)</f>
        <v>0</v>
      </c>
      <c r="J172" s="18">
        <f>Model!$W$14*((drdp!D172)*'MBXY-TI1S'!$B172+(drdp!G172)*'MBXY-TI1S'!$C172+(drdp!J172)*'MBXY-TI1S'!$D172)</f>
        <v>0</v>
      </c>
      <c r="K172" s="21">
        <f>SUM(E$3:E171)+H172</f>
        <v>0.21934248895567821</v>
      </c>
      <c r="L172" s="21">
        <f>SUM(F$3:F171)+I172</f>
        <v>0.39390692316737308</v>
      </c>
      <c r="M172" s="21">
        <f>SUM(G$3:G171)+J172</f>
        <v>0</v>
      </c>
      <c r="N172" s="21"/>
      <c r="O172" s="21"/>
      <c r="P172" s="21"/>
      <c r="Q172" s="19">
        <f t="shared" si="13"/>
        <v>4.8111127461271816E-2</v>
      </c>
      <c r="R172" s="19">
        <f t="shared" si="14"/>
        <v>0.15516266411918675</v>
      </c>
      <c r="S172" s="19">
        <f t="shared" si="15"/>
        <v>0</v>
      </c>
      <c r="T172" s="19">
        <f t="shared" si="16"/>
        <v>8.6400524944404714E-2</v>
      </c>
      <c r="U172" s="19">
        <f t="shared" si="17"/>
        <v>0</v>
      </c>
      <c r="V172" s="19">
        <f t="shared" si="18"/>
        <v>0</v>
      </c>
    </row>
    <row r="173" spans="1:22" x14ac:dyDescent="0.25">
      <c r="A173" s="26">
        <f>Wellpath!E173</f>
        <v>0</v>
      </c>
      <c r="B173" s="22">
        <v>0</v>
      </c>
      <c r="C173" s="22">
        <v>0</v>
      </c>
      <c r="D173" s="22">
        <f>-COS(Wellpath!$L173) * SIN(Wellpath!$O173) / (Bfield * COS(Dip))</f>
        <v>0</v>
      </c>
      <c r="E173" s="20">
        <f>Model!$W$14*((drdp!B173+drdp!K173)*'MBXY-TI1S'!$B173+(drdp!E173+drdp!N173)*'MBXY-TI1S'!$C173+(drdp!H173+drdp!Q173)*'MBXY-TI1S'!$D173)</f>
        <v>0</v>
      </c>
      <c r="F173" s="20">
        <f>Model!$W$14*((drdp!C173+drdp!L173)*'MBXY-TI1S'!$B173+(drdp!F173+drdp!O173)*'MBXY-TI1S'!$C173+(drdp!I173+drdp!R173)*'MBXY-TI1S'!$D173)</f>
        <v>0</v>
      </c>
      <c r="G173" s="20">
        <f>Model!$W$14*((drdp!D173+drdp!M173)*'MBXY-TI1S'!$B173+(drdp!G173+drdp!P173)*'MBXY-TI1S'!$C173+(drdp!J173+drdp!S173)*'MBXY-TI1S'!$D173)</f>
        <v>0</v>
      </c>
      <c r="H173" s="18">
        <f>Model!$W$14*((drdp!B173)*'MBXY-TI1S'!$B173+(drdp!E173)*'MBXY-TI1S'!$C173+(drdp!H173)*'MBXY-TI1S'!$D173)</f>
        <v>0</v>
      </c>
      <c r="I173" s="18">
        <f>Model!$W$14*((drdp!C173)*'MBXY-TI1S'!$B173+(drdp!F173)*'MBXY-TI1S'!$C173+(drdp!I173)*'MBXY-TI1S'!$D173)</f>
        <v>0</v>
      </c>
      <c r="J173" s="18">
        <f>Model!$W$14*((drdp!D173)*'MBXY-TI1S'!$B173+(drdp!G173)*'MBXY-TI1S'!$C173+(drdp!J173)*'MBXY-TI1S'!$D173)</f>
        <v>0</v>
      </c>
      <c r="K173" s="21">
        <f>SUM(E$3:E172)+H173</f>
        <v>0.21934248895567821</v>
      </c>
      <c r="L173" s="21">
        <f>SUM(F$3:F172)+I173</f>
        <v>0.39390692316737308</v>
      </c>
      <c r="M173" s="21">
        <f>SUM(G$3:G172)+J173</f>
        <v>0</v>
      </c>
      <c r="N173" s="21"/>
      <c r="O173" s="21"/>
      <c r="P173" s="21"/>
      <c r="Q173" s="19">
        <f t="shared" si="13"/>
        <v>4.8111127461271816E-2</v>
      </c>
      <c r="R173" s="19">
        <f t="shared" si="14"/>
        <v>0.15516266411918675</v>
      </c>
      <c r="S173" s="19">
        <f t="shared" si="15"/>
        <v>0</v>
      </c>
      <c r="T173" s="19">
        <f t="shared" si="16"/>
        <v>8.6400524944404714E-2</v>
      </c>
      <c r="U173" s="19">
        <f t="shared" si="17"/>
        <v>0</v>
      </c>
      <c r="V173" s="19">
        <f t="shared" si="18"/>
        <v>0</v>
      </c>
    </row>
    <row r="174" spans="1:22" x14ac:dyDescent="0.25">
      <c r="A174" s="26">
        <f>Wellpath!E174</f>
        <v>0</v>
      </c>
      <c r="B174" s="22">
        <v>0</v>
      </c>
      <c r="C174" s="22">
        <v>0</v>
      </c>
      <c r="D174" s="22">
        <f>-COS(Wellpath!$L174) * SIN(Wellpath!$O174) / (Bfield * COS(Dip))</f>
        <v>0</v>
      </c>
      <c r="E174" s="20">
        <f>Model!$W$14*((drdp!B174+drdp!K174)*'MBXY-TI1S'!$B174+(drdp!E174+drdp!N174)*'MBXY-TI1S'!$C174+(drdp!H174+drdp!Q174)*'MBXY-TI1S'!$D174)</f>
        <v>0</v>
      </c>
      <c r="F174" s="20">
        <f>Model!$W$14*((drdp!C174+drdp!L174)*'MBXY-TI1S'!$B174+(drdp!F174+drdp!O174)*'MBXY-TI1S'!$C174+(drdp!I174+drdp!R174)*'MBXY-TI1S'!$D174)</f>
        <v>0</v>
      </c>
      <c r="G174" s="20">
        <f>Model!$W$14*((drdp!D174+drdp!M174)*'MBXY-TI1S'!$B174+(drdp!G174+drdp!P174)*'MBXY-TI1S'!$C174+(drdp!J174+drdp!S174)*'MBXY-TI1S'!$D174)</f>
        <v>0</v>
      </c>
      <c r="H174" s="18">
        <f>Model!$W$14*((drdp!B174)*'MBXY-TI1S'!$B174+(drdp!E174)*'MBXY-TI1S'!$C174+(drdp!H174)*'MBXY-TI1S'!$D174)</f>
        <v>0</v>
      </c>
      <c r="I174" s="18">
        <f>Model!$W$14*((drdp!C174)*'MBXY-TI1S'!$B174+(drdp!F174)*'MBXY-TI1S'!$C174+(drdp!I174)*'MBXY-TI1S'!$D174)</f>
        <v>0</v>
      </c>
      <c r="J174" s="18">
        <f>Model!$W$14*((drdp!D174)*'MBXY-TI1S'!$B174+(drdp!G174)*'MBXY-TI1S'!$C174+(drdp!J174)*'MBXY-TI1S'!$D174)</f>
        <v>0</v>
      </c>
      <c r="K174" s="21">
        <f>SUM(E$3:E173)+H174</f>
        <v>0.21934248895567821</v>
      </c>
      <c r="L174" s="21">
        <f>SUM(F$3:F173)+I174</f>
        <v>0.39390692316737308</v>
      </c>
      <c r="M174" s="21">
        <f>SUM(G$3:G173)+J174</f>
        <v>0</v>
      </c>
      <c r="N174" s="21"/>
      <c r="O174" s="21"/>
      <c r="P174" s="21"/>
      <c r="Q174" s="19">
        <f t="shared" si="13"/>
        <v>4.8111127461271816E-2</v>
      </c>
      <c r="R174" s="19">
        <f t="shared" si="14"/>
        <v>0.15516266411918675</v>
      </c>
      <c r="S174" s="19">
        <f t="shared" si="15"/>
        <v>0</v>
      </c>
      <c r="T174" s="19">
        <f t="shared" si="16"/>
        <v>8.6400524944404714E-2</v>
      </c>
      <c r="U174" s="19">
        <f t="shared" si="17"/>
        <v>0</v>
      </c>
      <c r="V174" s="19">
        <f t="shared" si="18"/>
        <v>0</v>
      </c>
    </row>
    <row r="175" spans="1:22" x14ac:dyDescent="0.25">
      <c r="A175" s="26">
        <f>Wellpath!E175</f>
        <v>0</v>
      </c>
      <c r="B175" s="22">
        <v>0</v>
      </c>
      <c r="C175" s="22">
        <v>0</v>
      </c>
      <c r="D175" s="22">
        <f>-COS(Wellpath!$L175) * SIN(Wellpath!$O175) / (Bfield * COS(Dip))</f>
        <v>0</v>
      </c>
      <c r="E175" s="20">
        <f>Model!$W$14*((drdp!B175+drdp!K175)*'MBXY-TI1S'!$B175+(drdp!E175+drdp!N175)*'MBXY-TI1S'!$C175+(drdp!H175+drdp!Q175)*'MBXY-TI1S'!$D175)</f>
        <v>0</v>
      </c>
      <c r="F175" s="20">
        <f>Model!$W$14*((drdp!C175+drdp!L175)*'MBXY-TI1S'!$B175+(drdp!F175+drdp!O175)*'MBXY-TI1S'!$C175+(drdp!I175+drdp!R175)*'MBXY-TI1S'!$D175)</f>
        <v>0</v>
      </c>
      <c r="G175" s="20">
        <f>Model!$W$14*((drdp!D175+drdp!M175)*'MBXY-TI1S'!$B175+(drdp!G175+drdp!P175)*'MBXY-TI1S'!$C175+(drdp!J175+drdp!S175)*'MBXY-TI1S'!$D175)</f>
        <v>0</v>
      </c>
      <c r="H175" s="18">
        <f>Model!$W$14*((drdp!B175)*'MBXY-TI1S'!$B175+(drdp!E175)*'MBXY-TI1S'!$C175+(drdp!H175)*'MBXY-TI1S'!$D175)</f>
        <v>0</v>
      </c>
      <c r="I175" s="18">
        <f>Model!$W$14*((drdp!C175)*'MBXY-TI1S'!$B175+(drdp!F175)*'MBXY-TI1S'!$C175+(drdp!I175)*'MBXY-TI1S'!$D175)</f>
        <v>0</v>
      </c>
      <c r="J175" s="18">
        <f>Model!$W$14*((drdp!D175)*'MBXY-TI1S'!$B175+(drdp!G175)*'MBXY-TI1S'!$C175+(drdp!J175)*'MBXY-TI1S'!$D175)</f>
        <v>0</v>
      </c>
      <c r="K175" s="21">
        <f>SUM(E$3:E174)+H175</f>
        <v>0.21934248895567821</v>
      </c>
      <c r="L175" s="21">
        <f>SUM(F$3:F174)+I175</f>
        <v>0.39390692316737308</v>
      </c>
      <c r="M175" s="21">
        <f>SUM(G$3:G174)+J175</f>
        <v>0</v>
      </c>
      <c r="N175" s="21"/>
      <c r="O175" s="21"/>
      <c r="P175" s="21"/>
      <c r="Q175" s="19">
        <f t="shared" si="13"/>
        <v>4.8111127461271816E-2</v>
      </c>
      <c r="R175" s="19">
        <f t="shared" si="14"/>
        <v>0.15516266411918675</v>
      </c>
      <c r="S175" s="19">
        <f t="shared" si="15"/>
        <v>0</v>
      </c>
      <c r="T175" s="19">
        <f t="shared" si="16"/>
        <v>8.6400524944404714E-2</v>
      </c>
      <c r="U175" s="19">
        <f t="shared" si="17"/>
        <v>0</v>
      </c>
      <c r="V175" s="19">
        <f t="shared" si="18"/>
        <v>0</v>
      </c>
    </row>
    <row r="176" spans="1:22" x14ac:dyDescent="0.25">
      <c r="A176" s="26">
        <f>Wellpath!E176</f>
        <v>0</v>
      </c>
      <c r="B176" s="22">
        <v>0</v>
      </c>
      <c r="C176" s="22">
        <v>0</v>
      </c>
      <c r="D176" s="22">
        <f>-COS(Wellpath!$L176) * SIN(Wellpath!$O176) / (Bfield * COS(Dip))</f>
        <v>0</v>
      </c>
      <c r="E176" s="20">
        <f>Model!$W$14*((drdp!B176+drdp!K176)*'MBXY-TI1S'!$B176+(drdp!E176+drdp!N176)*'MBXY-TI1S'!$C176+(drdp!H176+drdp!Q176)*'MBXY-TI1S'!$D176)</f>
        <v>0</v>
      </c>
      <c r="F176" s="20">
        <f>Model!$W$14*((drdp!C176+drdp!L176)*'MBXY-TI1S'!$B176+(drdp!F176+drdp!O176)*'MBXY-TI1S'!$C176+(drdp!I176+drdp!R176)*'MBXY-TI1S'!$D176)</f>
        <v>0</v>
      </c>
      <c r="G176" s="20">
        <f>Model!$W$14*((drdp!D176+drdp!M176)*'MBXY-TI1S'!$B176+(drdp!G176+drdp!P176)*'MBXY-TI1S'!$C176+(drdp!J176+drdp!S176)*'MBXY-TI1S'!$D176)</f>
        <v>0</v>
      </c>
      <c r="H176" s="18">
        <f>Model!$W$14*((drdp!B176)*'MBXY-TI1S'!$B176+(drdp!E176)*'MBXY-TI1S'!$C176+(drdp!H176)*'MBXY-TI1S'!$D176)</f>
        <v>0</v>
      </c>
      <c r="I176" s="18">
        <f>Model!$W$14*((drdp!C176)*'MBXY-TI1S'!$B176+(drdp!F176)*'MBXY-TI1S'!$C176+(drdp!I176)*'MBXY-TI1S'!$D176)</f>
        <v>0</v>
      </c>
      <c r="J176" s="18">
        <f>Model!$W$14*((drdp!D176)*'MBXY-TI1S'!$B176+(drdp!G176)*'MBXY-TI1S'!$C176+(drdp!J176)*'MBXY-TI1S'!$D176)</f>
        <v>0</v>
      </c>
      <c r="K176" s="21">
        <f>SUM(E$3:E175)+H176</f>
        <v>0.21934248895567821</v>
      </c>
      <c r="L176" s="21">
        <f>SUM(F$3:F175)+I176</f>
        <v>0.39390692316737308</v>
      </c>
      <c r="M176" s="21">
        <f>SUM(G$3:G175)+J176</f>
        <v>0</v>
      </c>
      <c r="N176" s="21"/>
      <c r="O176" s="21"/>
      <c r="P176" s="21"/>
      <c r="Q176" s="19">
        <f t="shared" si="13"/>
        <v>4.8111127461271816E-2</v>
      </c>
      <c r="R176" s="19">
        <f t="shared" si="14"/>
        <v>0.15516266411918675</v>
      </c>
      <c r="S176" s="19">
        <f t="shared" si="15"/>
        <v>0</v>
      </c>
      <c r="T176" s="19">
        <f t="shared" si="16"/>
        <v>8.6400524944404714E-2</v>
      </c>
      <c r="U176" s="19">
        <f t="shared" si="17"/>
        <v>0</v>
      </c>
      <c r="V176" s="19">
        <f t="shared" si="18"/>
        <v>0</v>
      </c>
    </row>
    <row r="177" spans="1:22" x14ac:dyDescent="0.25">
      <c r="A177" s="26">
        <f>Wellpath!E177</f>
        <v>0</v>
      </c>
      <c r="B177" s="22">
        <v>0</v>
      </c>
      <c r="C177" s="22">
        <v>0</v>
      </c>
      <c r="D177" s="22">
        <f>-COS(Wellpath!$L177) * SIN(Wellpath!$O177) / (Bfield * COS(Dip))</f>
        <v>0</v>
      </c>
      <c r="E177" s="20">
        <f>Model!$W$14*((drdp!B177+drdp!K177)*'MBXY-TI1S'!$B177+(drdp!E177+drdp!N177)*'MBXY-TI1S'!$C177+(drdp!H177+drdp!Q177)*'MBXY-TI1S'!$D177)</f>
        <v>0</v>
      </c>
      <c r="F177" s="20">
        <f>Model!$W$14*((drdp!C177+drdp!L177)*'MBXY-TI1S'!$B177+(drdp!F177+drdp!O177)*'MBXY-TI1S'!$C177+(drdp!I177+drdp!R177)*'MBXY-TI1S'!$D177)</f>
        <v>0</v>
      </c>
      <c r="G177" s="20">
        <f>Model!$W$14*((drdp!D177+drdp!M177)*'MBXY-TI1S'!$B177+(drdp!G177+drdp!P177)*'MBXY-TI1S'!$C177+(drdp!J177+drdp!S177)*'MBXY-TI1S'!$D177)</f>
        <v>0</v>
      </c>
      <c r="H177" s="18">
        <f>Model!$W$14*((drdp!B177)*'MBXY-TI1S'!$B177+(drdp!E177)*'MBXY-TI1S'!$C177+(drdp!H177)*'MBXY-TI1S'!$D177)</f>
        <v>0</v>
      </c>
      <c r="I177" s="18">
        <f>Model!$W$14*((drdp!C177)*'MBXY-TI1S'!$B177+(drdp!F177)*'MBXY-TI1S'!$C177+(drdp!I177)*'MBXY-TI1S'!$D177)</f>
        <v>0</v>
      </c>
      <c r="J177" s="18">
        <f>Model!$W$14*((drdp!D177)*'MBXY-TI1S'!$B177+(drdp!G177)*'MBXY-TI1S'!$C177+(drdp!J177)*'MBXY-TI1S'!$D177)</f>
        <v>0</v>
      </c>
      <c r="K177" s="21">
        <f>SUM(E$3:E176)+H177</f>
        <v>0.21934248895567821</v>
      </c>
      <c r="L177" s="21">
        <f>SUM(F$3:F176)+I177</f>
        <v>0.39390692316737308</v>
      </c>
      <c r="M177" s="21">
        <f>SUM(G$3:G176)+J177</f>
        <v>0</v>
      </c>
      <c r="N177" s="21"/>
      <c r="O177" s="21"/>
      <c r="P177" s="21"/>
      <c r="Q177" s="19">
        <f t="shared" si="13"/>
        <v>4.8111127461271816E-2</v>
      </c>
      <c r="R177" s="19">
        <f t="shared" si="14"/>
        <v>0.15516266411918675</v>
      </c>
      <c r="S177" s="19">
        <f t="shared" si="15"/>
        <v>0</v>
      </c>
      <c r="T177" s="19">
        <f t="shared" si="16"/>
        <v>8.6400524944404714E-2</v>
      </c>
      <c r="U177" s="19">
        <f t="shared" si="17"/>
        <v>0</v>
      </c>
      <c r="V177" s="19">
        <f t="shared" si="18"/>
        <v>0</v>
      </c>
    </row>
    <row r="178" spans="1:22" x14ac:dyDescent="0.25">
      <c r="A178" s="26">
        <f>Wellpath!E178</f>
        <v>0</v>
      </c>
      <c r="B178" s="22">
        <v>0</v>
      </c>
      <c r="C178" s="22">
        <v>0</v>
      </c>
      <c r="D178" s="22">
        <f>-COS(Wellpath!$L178) * SIN(Wellpath!$O178) / (Bfield * COS(Dip))</f>
        <v>0</v>
      </c>
      <c r="E178" s="20">
        <f>Model!$W$14*((drdp!B178+drdp!K178)*'MBXY-TI1S'!$B178+(drdp!E178+drdp!N178)*'MBXY-TI1S'!$C178+(drdp!H178+drdp!Q178)*'MBXY-TI1S'!$D178)</f>
        <v>0</v>
      </c>
      <c r="F178" s="20">
        <f>Model!$W$14*((drdp!C178+drdp!L178)*'MBXY-TI1S'!$B178+(drdp!F178+drdp!O178)*'MBXY-TI1S'!$C178+(drdp!I178+drdp!R178)*'MBXY-TI1S'!$D178)</f>
        <v>0</v>
      </c>
      <c r="G178" s="20">
        <f>Model!$W$14*((drdp!D178+drdp!M178)*'MBXY-TI1S'!$B178+(drdp!G178+drdp!P178)*'MBXY-TI1S'!$C178+(drdp!J178+drdp!S178)*'MBXY-TI1S'!$D178)</f>
        <v>0</v>
      </c>
      <c r="H178" s="18">
        <f>Model!$W$14*((drdp!B178)*'MBXY-TI1S'!$B178+(drdp!E178)*'MBXY-TI1S'!$C178+(drdp!H178)*'MBXY-TI1S'!$D178)</f>
        <v>0</v>
      </c>
      <c r="I178" s="18">
        <f>Model!$W$14*((drdp!C178)*'MBXY-TI1S'!$B178+(drdp!F178)*'MBXY-TI1S'!$C178+(drdp!I178)*'MBXY-TI1S'!$D178)</f>
        <v>0</v>
      </c>
      <c r="J178" s="18">
        <f>Model!$W$14*((drdp!D178)*'MBXY-TI1S'!$B178+(drdp!G178)*'MBXY-TI1S'!$C178+(drdp!J178)*'MBXY-TI1S'!$D178)</f>
        <v>0</v>
      </c>
      <c r="K178" s="21">
        <f>SUM(E$3:E177)+H178</f>
        <v>0.21934248895567821</v>
      </c>
      <c r="L178" s="21">
        <f>SUM(F$3:F177)+I178</f>
        <v>0.39390692316737308</v>
      </c>
      <c r="M178" s="21">
        <f>SUM(G$3:G177)+J178</f>
        <v>0</v>
      </c>
      <c r="N178" s="21"/>
      <c r="O178" s="21"/>
      <c r="P178" s="21"/>
      <c r="Q178" s="19">
        <f t="shared" si="13"/>
        <v>4.8111127461271816E-2</v>
      </c>
      <c r="R178" s="19">
        <f t="shared" si="14"/>
        <v>0.15516266411918675</v>
      </c>
      <c r="S178" s="19">
        <f t="shared" si="15"/>
        <v>0</v>
      </c>
      <c r="T178" s="19">
        <f t="shared" si="16"/>
        <v>8.6400524944404714E-2</v>
      </c>
      <c r="U178" s="19">
        <f t="shared" si="17"/>
        <v>0</v>
      </c>
      <c r="V178" s="19">
        <f t="shared" si="18"/>
        <v>0</v>
      </c>
    </row>
    <row r="179" spans="1:22" x14ac:dyDescent="0.25">
      <c r="A179" s="26">
        <f>Wellpath!E179</f>
        <v>0</v>
      </c>
      <c r="B179" s="22">
        <v>0</v>
      </c>
      <c r="C179" s="22">
        <v>0</v>
      </c>
      <c r="D179" s="22">
        <f>-COS(Wellpath!$L179) * SIN(Wellpath!$O179) / (Bfield * COS(Dip))</f>
        <v>0</v>
      </c>
      <c r="E179" s="20">
        <f>Model!$W$14*((drdp!B179+drdp!K179)*'MBXY-TI1S'!$B179+(drdp!E179+drdp!N179)*'MBXY-TI1S'!$C179+(drdp!H179+drdp!Q179)*'MBXY-TI1S'!$D179)</f>
        <v>0</v>
      </c>
      <c r="F179" s="20">
        <f>Model!$W$14*((drdp!C179+drdp!L179)*'MBXY-TI1S'!$B179+(drdp!F179+drdp!O179)*'MBXY-TI1S'!$C179+(drdp!I179+drdp!R179)*'MBXY-TI1S'!$D179)</f>
        <v>0</v>
      </c>
      <c r="G179" s="20">
        <f>Model!$W$14*((drdp!D179+drdp!M179)*'MBXY-TI1S'!$B179+(drdp!G179+drdp!P179)*'MBXY-TI1S'!$C179+(drdp!J179+drdp!S179)*'MBXY-TI1S'!$D179)</f>
        <v>0</v>
      </c>
      <c r="H179" s="18">
        <f>Model!$W$14*((drdp!B179)*'MBXY-TI1S'!$B179+(drdp!E179)*'MBXY-TI1S'!$C179+(drdp!H179)*'MBXY-TI1S'!$D179)</f>
        <v>0</v>
      </c>
      <c r="I179" s="18">
        <f>Model!$W$14*((drdp!C179)*'MBXY-TI1S'!$B179+(drdp!F179)*'MBXY-TI1S'!$C179+(drdp!I179)*'MBXY-TI1S'!$D179)</f>
        <v>0</v>
      </c>
      <c r="J179" s="18">
        <f>Model!$W$14*((drdp!D179)*'MBXY-TI1S'!$B179+(drdp!G179)*'MBXY-TI1S'!$C179+(drdp!J179)*'MBXY-TI1S'!$D179)</f>
        <v>0</v>
      </c>
      <c r="K179" s="21">
        <f>SUM(E$3:E178)+H179</f>
        <v>0.21934248895567821</v>
      </c>
      <c r="L179" s="21">
        <f>SUM(F$3:F178)+I179</f>
        <v>0.39390692316737308</v>
      </c>
      <c r="M179" s="21">
        <f>SUM(G$3:G178)+J179</f>
        <v>0</v>
      </c>
      <c r="N179" s="21"/>
      <c r="O179" s="21"/>
      <c r="P179" s="21"/>
      <c r="Q179" s="19">
        <f t="shared" si="13"/>
        <v>4.8111127461271816E-2</v>
      </c>
      <c r="R179" s="19">
        <f t="shared" si="14"/>
        <v>0.15516266411918675</v>
      </c>
      <c r="S179" s="19">
        <f t="shared" si="15"/>
        <v>0</v>
      </c>
      <c r="T179" s="19">
        <f t="shared" si="16"/>
        <v>8.6400524944404714E-2</v>
      </c>
      <c r="U179" s="19">
        <f t="shared" si="17"/>
        <v>0</v>
      </c>
      <c r="V179" s="19">
        <f t="shared" si="18"/>
        <v>0</v>
      </c>
    </row>
    <row r="180" spans="1:22" x14ac:dyDescent="0.25">
      <c r="A180" s="26">
        <f>Wellpath!E180</f>
        <v>0</v>
      </c>
      <c r="B180" s="22">
        <v>0</v>
      </c>
      <c r="C180" s="22">
        <v>0</v>
      </c>
      <c r="D180" s="22">
        <f>-COS(Wellpath!$L180) * SIN(Wellpath!$O180) / (Bfield * COS(Dip))</f>
        <v>0</v>
      </c>
      <c r="E180" s="20">
        <f>Model!$W$14*((drdp!B180+drdp!K180)*'MBXY-TI1S'!$B180+(drdp!E180+drdp!N180)*'MBXY-TI1S'!$C180+(drdp!H180+drdp!Q180)*'MBXY-TI1S'!$D180)</f>
        <v>0</v>
      </c>
      <c r="F180" s="20">
        <f>Model!$W$14*((drdp!C180+drdp!L180)*'MBXY-TI1S'!$B180+(drdp!F180+drdp!O180)*'MBXY-TI1S'!$C180+(drdp!I180+drdp!R180)*'MBXY-TI1S'!$D180)</f>
        <v>0</v>
      </c>
      <c r="G180" s="20">
        <f>Model!$W$14*((drdp!D180+drdp!M180)*'MBXY-TI1S'!$B180+(drdp!G180+drdp!P180)*'MBXY-TI1S'!$C180+(drdp!J180+drdp!S180)*'MBXY-TI1S'!$D180)</f>
        <v>0</v>
      </c>
      <c r="H180" s="18">
        <f>Model!$W$14*((drdp!B180)*'MBXY-TI1S'!$B180+(drdp!E180)*'MBXY-TI1S'!$C180+(drdp!H180)*'MBXY-TI1S'!$D180)</f>
        <v>0</v>
      </c>
      <c r="I180" s="18">
        <f>Model!$W$14*((drdp!C180)*'MBXY-TI1S'!$B180+(drdp!F180)*'MBXY-TI1S'!$C180+(drdp!I180)*'MBXY-TI1S'!$D180)</f>
        <v>0</v>
      </c>
      <c r="J180" s="18">
        <f>Model!$W$14*((drdp!D180)*'MBXY-TI1S'!$B180+(drdp!G180)*'MBXY-TI1S'!$C180+(drdp!J180)*'MBXY-TI1S'!$D180)</f>
        <v>0</v>
      </c>
      <c r="K180" s="21">
        <f>SUM(E$3:E179)+H180</f>
        <v>0.21934248895567821</v>
      </c>
      <c r="L180" s="21">
        <f>SUM(F$3:F179)+I180</f>
        <v>0.39390692316737308</v>
      </c>
      <c r="M180" s="21">
        <f>SUM(G$3:G179)+J180</f>
        <v>0</v>
      </c>
      <c r="N180" s="21"/>
      <c r="O180" s="21"/>
      <c r="P180" s="21"/>
      <c r="Q180" s="19">
        <f t="shared" si="13"/>
        <v>4.8111127461271816E-2</v>
      </c>
      <c r="R180" s="19">
        <f t="shared" si="14"/>
        <v>0.15516266411918675</v>
      </c>
      <c r="S180" s="19">
        <f t="shared" si="15"/>
        <v>0</v>
      </c>
      <c r="T180" s="19">
        <f t="shared" si="16"/>
        <v>8.6400524944404714E-2</v>
      </c>
      <c r="U180" s="19">
        <f t="shared" si="17"/>
        <v>0</v>
      </c>
      <c r="V180" s="19">
        <f t="shared" si="18"/>
        <v>0</v>
      </c>
    </row>
    <row r="181" spans="1:22" x14ac:dyDescent="0.25">
      <c r="A181" s="26">
        <f>Wellpath!E181</f>
        <v>0</v>
      </c>
      <c r="B181" s="22">
        <v>0</v>
      </c>
      <c r="C181" s="22">
        <v>0</v>
      </c>
      <c r="D181" s="22">
        <f>-COS(Wellpath!$L181) * SIN(Wellpath!$O181) / (Bfield * COS(Dip))</f>
        <v>0</v>
      </c>
      <c r="E181" s="20">
        <f>Model!$W$14*((drdp!B181+drdp!K181)*'MBXY-TI1S'!$B181+(drdp!E181+drdp!N181)*'MBXY-TI1S'!$C181+(drdp!H181+drdp!Q181)*'MBXY-TI1S'!$D181)</f>
        <v>0</v>
      </c>
      <c r="F181" s="20">
        <f>Model!$W$14*((drdp!C181+drdp!L181)*'MBXY-TI1S'!$B181+(drdp!F181+drdp!O181)*'MBXY-TI1S'!$C181+(drdp!I181+drdp!R181)*'MBXY-TI1S'!$D181)</f>
        <v>0</v>
      </c>
      <c r="G181" s="20">
        <f>Model!$W$14*((drdp!D181+drdp!M181)*'MBXY-TI1S'!$B181+(drdp!G181+drdp!P181)*'MBXY-TI1S'!$C181+(drdp!J181+drdp!S181)*'MBXY-TI1S'!$D181)</f>
        <v>0</v>
      </c>
      <c r="H181" s="18">
        <f>Model!$W$14*((drdp!B181)*'MBXY-TI1S'!$B181+(drdp!E181)*'MBXY-TI1S'!$C181+(drdp!H181)*'MBXY-TI1S'!$D181)</f>
        <v>0</v>
      </c>
      <c r="I181" s="18">
        <f>Model!$W$14*((drdp!C181)*'MBXY-TI1S'!$B181+(drdp!F181)*'MBXY-TI1S'!$C181+(drdp!I181)*'MBXY-TI1S'!$D181)</f>
        <v>0</v>
      </c>
      <c r="J181" s="18">
        <f>Model!$W$14*((drdp!D181)*'MBXY-TI1S'!$B181+(drdp!G181)*'MBXY-TI1S'!$C181+(drdp!J181)*'MBXY-TI1S'!$D181)</f>
        <v>0</v>
      </c>
      <c r="K181" s="21">
        <f>SUM(E$3:E180)+H181</f>
        <v>0.21934248895567821</v>
      </c>
      <c r="L181" s="21">
        <f>SUM(F$3:F180)+I181</f>
        <v>0.39390692316737308</v>
      </c>
      <c r="M181" s="21">
        <f>SUM(G$3:G180)+J181</f>
        <v>0</v>
      </c>
      <c r="N181" s="21"/>
      <c r="O181" s="21"/>
      <c r="P181" s="21"/>
      <c r="Q181" s="19">
        <f t="shared" si="13"/>
        <v>4.8111127461271816E-2</v>
      </c>
      <c r="R181" s="19">
        <f t="shared" si="14"/>
        <v>0.15516266411918675</v>
      </c>
      <c r="S181" s="19">
        <f t="shared" si="15"/>
        <v>0</v>
      </c>
      <c r="T181" s="19">
        <f t="shared" si="16"/>
        <v>8.6400524944404714E-2</v>
      </c>
      <c r="U181" s="19">
        <f t="shared" si="17"/>
        <v>0</v>
      </c>
      <c r="V181" s="19">
        <f t="shared" si="18"/>
        <v>0</v>
      </c>
    </row>
    <row r="182" spans="1:22" x14ac:dyDescent="0.25">
      <c r="A182" s="26">
        <f>Wellpath!E182</f>
        <v>0</v>
      </c>
      <c r="B182" s="22">
        <v>0</v>
      </c>
      <c r="C182" s="22">
        <v>0</v>
      </c>
      <c r="D182" s="22">
        <f>-COS(Wellpath!$L182) * SIN(Wellpath!$O182) / (Bfield * COS(Dip))</f>
        <v>0</v>
      </c>
      <c r="E182" s="20">
        <f>Model!$W$14*((drdp!B182+drdp!K182)*'MBXY-TI1S'!$B182+(drdp!E182+drdp!N182)*'MBXY-TI1S'!$C182+(drdp!H182+drdp!Q182)*'MBXY-TI1S'!$D182)</f>
        <v>0</v>
      </c>
      <c r="F182" s="20">
        <f>Model!$W$14*((drdp!C182+drdp!L182)*'MBXY-TI1S'!$B182+(drdp!F182+drdp!O182)*'MBXY-TI1S'!$C182+(drdp!I182+drdp!R182)*'MBXY-TI1S'!$D182)</f>
        <v>0</v>
      </c>
      <c r="G182" s="20">
        <f>Model!$W$14*((drdp!D182+drdp!M182)*'MBXY-TI1S'!$B182+(drdp!G182+drdp!P182)*'MBXY-TI1S'!$C182+(drdp!J182+drdp!S182)*'MBXY-TI1S'!$D182)</f>
        <v>0</v>
      </c>
      <c r="H182" s="18">
        <f>Model!$W$14*((drdp!B182)*'MBXY-TI1S'!$B182+(drdp!E182)*'MBXY-TI1S'!$C182+(drdp!H182)*'MBXY-TI1S'!$D182)</f>
        <v>0</v>
      </c>
      <c r="I182" s="18">
        <f>Model!$W$14*((drdp!C182)*'MBXY-TI1S'!$B182+(drdp!F182)*'MBXY-TI1S'!$C182+(drdp!I182)*'MBXY-TI1S'!$D182)</f>
        <v>0</v>
      </c>
      <c r="J182" s="18">
        <f>Model!$W$14*((drdp!D182)*'MBXY-TI1S'!$B182+(drdp!G182)*'MBXY-TI1S'!$C182+(drdp!J182)*'MBXY-TI1S'!$D182)</f>
        <v>0</v>
      </c>
      <c r="K182" s="21">
        <f>SUM(E$3:E181)+H182</f>
        <v>0.21934248895567821</v>
      </c>
      <c r="L182" s="21">
        <f>SUM(F$3:F181)+I182</f>
        <v>0.39390692316737308</v>
      </c>
      <c r="M182" s="21">
        <f>SUM(G$3:G181)+J182</f>
        <v>0</v>
      </c>
      <c r="N182" s="21"/>
      <c r="O182" s="21"/>
      <c r="P182" s="21"/>
      <c r="Q182" s="19">
        <f t="shared" si="13"/>
        <v>4.8111127461271816E-2</v>
      </c>
      <c r="R182" s="19">
        <f t="shared" si="14"/>
        <v>0.15516266411918675</v>
      </c>
      <c r="S182" s="19">
        <f t="shared" si="15"/>
        <v>0</v>
      </c>
      <c r="T182" s="19">
        <f t="shared" si="16"/>
        <v>8.6400524944404714E-2</v>
      </c>
      <c r="U182" s="19">
        <f t="shared" si="17"/>
        <v>0</v>
      </c>
      <c r="V182" s="19">
        <f t="shared" si="18"/>
        <v>0</v>
      </c>
    </row>
    <row r="183" spans="1:22" x14ac:dyDescent="0.25">
      <c r="A183" s="26">
        <f>Wellpath!E183</f>
        <v>0</v>
      </c>
      <c r="B183" s="22">
        <v>0</v>
      </c>
      <c r="C183" s="22">
        <v>0</v>
      </c>
      <c r="D183" s="22">
        <f>-COS(Wellpath!$L183) * SIN(Wellpath!$O183) / (Bfield * COS(Dip))</f>
        <v>0</v>
      </c>
      <c r="E183" s="20">
        <f>Model!$W$14*((drdp!B183+drdp!K183)*'MBXY-TI1S'!$B183+(drdp!E183+drdp!N183)*'MBXY-TI1S'!$C183+(drdp!H183+drdp!Q183)*'MBXY-TI1S'!$D183)</f>
        <v>0</v>
      </c>
      <c r="F183" s="20">
        <f>Model!$W$14*((drdp!C183+drdp!L183)*'MBXY-TI1S'!$B183+(drdp!F183+drdp!O183)*'MBXY-TI1S'!$C183+(drdp!I183+drdp!R183)*'MBXY-TI1S'!$D183)</f>
        <v>0</v>
      </c>
      <c r="G183" s="20">
        <f>Model!$W$14*((drdp!D183+drdp!M183)*'MBXY-TI1S'!$B183+(drdp!G183+drdp!P183)*'MBXY-TI1S'!$C183+(drdp!J183+drdp!S183)*'MBXY-TI1S'!$D183)</f>
        <v>0</v>
      </c>
      <c r="H183" s="18">
        <f>Model!$W$14*((drdp!B183)*'MBXY-TI1S'!$B183+(drdp!E183)*'MBXY-TI1S'!$C183+(drdp!H183)*'MBXY-TI1S'!$D183)</f>
        <v>0</v>
      </c>
      <c r="I183" s="18">
        <f>Model!$W$14*((drdp!C183)*'MBXY-TI1S'!$B183+(drdp!F183)*'MBXY-TI1S'!$C183+(drdp!I183)*'MBXY-TI1S'!$D183)</f>
        <v>0</v>
      </c>
      <c r="J183" s="18">
        <f>Model!$W$14*((drdp!D183)*'MBXY-TI1S'!$B183+(drdp!G183)*'MBXY-TI1S'!$C183+(drdp!J183)*'MBXY-TI1S'!$D183)</f>
        <v>0</v>
      </c>
      <c r="K183" s="21">
        <f>SUM(E$3:E182)+H183</f>
        <v>0.21934248895567821</v>
      </c>
      <c r="L183" s="21">
        <f>SUM(F$3:F182)+I183</f>
        <v>0.39390692316737308</v>
      </c>
      <c r="M183" s="21">
        <f>SUM(G$3:G182)+J183</f>
        <v>0</v>
      </c>
      <c r="N183" s="21"/>
      <c r="O183" s="21"/>
      <c r="P183" s="21"/>
      <c r="Q183" s="19">
        <f t="shared" si="13"/>
        <v>4.8111127461271816E-2</v>
      </c>
      <c r="R183" s="19">
        <f t="shared" si="14"/>
        <v>0.15516266411918675</v>
      </c>
      <c r="S183" s="19">
        <f t="shared" si="15"/>
        <v>0</v>
      </c>
      <c r="T183" s="19">
        <f t="shared" si="16"/>
        <v>8.6400524944404714E-2</v>
      </c>
      <c r="U183" s="19">
        <f t="shared" si="17"/>
        <v>0</v>
      </c>
      <c r="V183" s="19">
        <f t="shared" si="18"/>
        <v>0</v>
      </c>
    </row>
    <row r="184" spans="1:22" x14ac:dyDescent="0.25">
      <c r="A184" s="26">
        <f>Wellpath!E184</f>
        <v>0</v>
      </c>
      <c r="B184" s="22">
        <v>0</v>
      </c>
      <c r="C184" s="22">
        <v>0</v>
      </c>
      <c r="D184" s="22">
        <f>-COS(Wellpath!$L184) * SIN(Wellpath!$O184) / (Bfield * COS(Dip))</f>
        <v>0</v>
      </c>
      <c r="E184" s="20">
        <f>Model!$W$14*((drdp!B184+drdp!K184)*'MBXY-TI1S'!$B184+(drdp!E184+drdp!N184)*'MBXY-TI1S'!$C184+(drdp!H184+drdp!Q184)*'MBXY-TI1S'!$D184)</f>
        <v>0</v>
      </c>
      <c r="F184" s="20">
        <f>Model!$W$14*((drdp!C184+drdp!L184)*'MBXY-TI1S'!$B184+(drdp!F184+drdp!O184)*'MBXY-TI1S'!$C184+(drdp!I184+drdp!R184)*'MBXY-TI1S'!$D184)</f>
        <v>0</v>
      </c>
      <c r="G184" s="20">
        <f>Model!$W$14*((drdp!D184+drdp!M184)*'MBXY-TI1S'!$B184+(drdp!G184+drdp!P184)*'MBXY-TI1S'!$C184+(drdp!J184+drdp!S184)*'MBXY-TI1S'!$D184)</f>
        <v>0</v>
      </c>
      <c r="H184" s="18">
        <f>Model!$W$14*((drdp!B184)*'MBXY-TI1S'!$B184+(drdp!E184)*'MBXY-TI1S'!$C184+(drdp!H184)*'MBXY-TI1S'!$D184)</f>
        <v>0</v>
      </c>
      <c r="I184" s="18">
        <f>Model!$W$14*((drdp!C184)*'MBXY-TI1S'!$B184+(drdp!F184)*'MBXY-TI1S'!$C184+(drdp!I184)*'MBXY-TI1S'!$D184)</f>
        <v>0</v>
      </c>
      <c r="J184" s="18">
        <f>Model!$W$14*((drdp!D184)*'MBXY-TI1S'!$B184+(drdp!G184)*'MBXY-TI1S'!$C184+(drdp!J184)*'MBXY-TI1S'!$D184)</f>
        <v>0</v>
      </c>
      <c r="K184" s="21">
        <f>SUM(E$3:E183)+H184</f>
        <v>0.21934248895567821</v>
      </c>
      <c r="L184" s="21">
        <f>SUM(F$3:F183)+I184</f>
        <v>0.39390692316737308</v>
      </c>
      <c r="M184" s="21">
        <f>SUM(G$3:G183)+J184</f>
        <v>0</v>
      </c>
      <c r="N184" s="21"/>
      <c r="O184" s="21"/>
      <c r="P184" s="21"/>
      <c r="Q184" s="19">
        <f t="shared" si="13"/>
        <v>4.8111127461271816E-2</v>
      </c>
      <c r="R184" s="19">
        <f t="shared" si="14"/>
        <v>0.15516266411918675</v>
      </c>
      <c r="S184" s="19">
        <f t="shared" si="15"/>
        <v>0</v>
      </c>
      <c r="T184" s="19">
        <f t="shared" si="16"/>
        <v>8.6400524944404714E-2</v>
      </c>
      <c r="U184" s="19">
        <f t="shared" si="17"/>
        <v>0</v>
      </c>
      <c r="V184" s="19">
        <f t="shared" si="18"/>
        <v>0</v>
      </c>
    </row>
    <row r="185" spans="1:22" x14ac:dyDescent="0.25">
      <c r="A185" s="26">
        <f>Wellpath!E185</f>
        <v>0</v>
      </c>
      <c r="B185" s="22">
        <v>0</v>
      </c>
      <c r="C185" s="22">
        <v>0</v>
      </c>
      <c r="D185" s="22">
        <f>-COS(Wellpath!$L185) * SIN(Wellpath!$O185) / (Bfield * COS(Dip))</f>
        <v>0</v>
      </c>
      <c r="E185" s="20">
        <f>Model!$W$14*((drdp!B185+drdp!K185)*'MBXY-TI1S'!$B185+(drdp!E185+drdp!N185)*'MBXY-TI1S'!$C185+(drdp!H185+drdp!Q185)*'MBXY-TI1S'!$D185)</f>
        <v>0</v>
      </c>
      <c r="F185" s="20">
        <f>Model!$W$14*((drdp!C185+drdp!L185)*'MBXY-TI1S'!$B185+(drdp!F185+drdp!O185)*'MBXY-TI1S'!$C185+(drdp!I185+drdp!R185)*'MBXY-TI1S'!$D185)</f>
        <v>0</v>
      </c>
      <c r="G185" s="20">
        <f>Model!$W$14*((drdp!D185+drdp!M185)*'MBXY-TI1S'!$B185+(drdp!G185+drdp!P185)*'MBXY-TI1S'!$C185+(drdp!J185+drdp!S185)*'MBXY-TI1S'!$D185)</f>
        <v>0</v>
      </c>
      <c r="H185" s="18">
        <f>Model!$W$14*((drdp!B185)*'MBXY-TI1S'!$B185+(drdp!E185)*'MBXY-TI1S'!$C185+(drdp!H185)*'MBXY-TI1S'!$D185)</f>
        <v>0</v>
      </c>
      <c r="I185" s="18">
        <f>Model!$W$14*((drdp!C185)*'MBXY-TI1S'!$B185+(drdp!F185)*'MBXY-TI1S'!$C185+(drdp!I185)*'MBXY-TI1S'!$D185)</f>
        <v>0</v>
      </c>
      <c r="J185" s="18">
        <f>Model!$W$14*((drdp!D185)*'MBXY-TI1S'!$B185+(drdp!G185)*'MBXY-TI1S'!$C185+(drdp!J185)*'MBXY-TI1S'!$D185)</f>
        <v>0</v>
      </c>
      <c r="K185" s="21">
        <f>SUM(E$3:E184)+H185</f>
        <v>0.21934248895567821</v>
      </c>
      <c r="L185" s="21">
        <f>SUM(F$3:F184)+I185</f>
        <v>0.39390692316737308</v>
      </c>
      <c r="M185" s="21">
        <f>SUM(G$3:G184)+J185</f>
        <v>0</v>
      </c>
      <c r="N185" s="21"/>
      <c r="O185" s="21"/>
      <c r="P185" s="21"/>
      <c r="Q185" s="19">
        <f t="shared" si="13"/>
        <v>4.8111127461271816E-2</v>
      </c>
      <c r="R185" s="19">
        <f t="shared" si="14"/>
        <v>0.15516266411918675</v>
      </c>
      <c r="S185" s="19">
        <f t="shared" si="15"/>
        <v>0</v>
      </c>
      <c r="T185" s="19">
        <f t="shared" si="16"/>
        <v>8.6400524944404714E-2</v>
      </c>
      <c r="U185" s="19">
        <f t="shared" si="17"/>
        <v>0</v>
      </c>
      <c r="V185" s="19">
        <f t="shared" si="18"/>
        <v>0</v>
      </c>
    </row>
    <row r="186" spans="1:22" x14ac:dyDescent="0.25">
      <c r="A186" s="26">
        <f>Wellpath!E186</f>
        <v>0</v>
      </c>
      <c r="B186" s="22">
        <v>0</v>
      </c>
      <c r="C186" s="22">
        <v>0</v>
      </c>
      <c r="D186" s="22">
        <f>-COS(Wellpath!$L186) * SIN(Wellpath!$O186) / (Bfield * COS(Dip))</f>
        <v>0</v>
      </c>
      <c r="E186" s="20">
        <f>Model!$W$14*((drdp!B186+drdp!K186)*'MBXY-TI1S'!$B186+(drdp!E186+drdp!N186)*'MBXY-TI1S'!$C186+(drdp!H186+drdp!Q186)*'MBXY-TI1S'!$D186)</f>
        <v>0</v>
      </c>
      <c r="F186" s="20">
        <f>Model!$W$14*((drdp!C186+drdp!L186)*'MBXY-TI1S'!$B186+(drdp!F186+drdp!O186)*'MBXY-TI1S'!$C186+(drdp!I186+drdp!R186)*'MBXY-TI1S'!$D186)</f>
        <v>0</v>
      </c>
      <c r="G186" s="20">
        <f>Model!$W$14*((drdp!D186+drdp!M186)*'MBXY-TI1S'!$B186+(drdp!G186+drdp!P186)*'MBXY-TI1S'!$C186+(drdp!J186+drdp!S186)*'MBXY-TI1S'!$D186)</f>
        <v>0</v>
      </c>
      <c r="H186" s="18">
        <f>Model!$W$14*((drdp!B186)*'MBXY-TI1S'!$B186+(drdp!E186)*'MBXY-TI1S'!$C186+(drdp!H186)*'MBXY-TI1S'!$D186)</f>
        <v>0</v>
      </c>
      <c r="I186" s="18">
        <f>Model!$W$14*((drdp!C186)*'MBXY-TI1S'!$B186+(drdp!F186)*'MBXY-TI1S'!$C186+(drdp!I186)*'MBXY-TI1S'!$D186)</f>
        <v>0</v>
      </c>
      <c r="J186" s="18">
        <f>Model!$W$14*((drdp!D186)*'MBXY-TI1S'!$B186+(drdp!G186)*'MBXY-TI1S'!$C186+(drdp!J186)*'MBXY-TI1S'!$D186)</f>
        <v>0</v>
      </c>
      <c r="K186" s="21">
        <f>SUM(E$3:E185)+H186</f>
        <v>0.21934248895567821</v>
      </c>
      <c r="L186" s="21">
        <f>SUM(F$3:F185)+I186</f>
        <v>0.39390692316737308</v>
      </c>
      <c r="M186" s="21">
        <f>SUM(G$3:G185)+J186</f>
        <v>0</v>
      </c>
      <c r="N186" s="21"/>
      <c r="O186" s="21"/>
      <c r="P186" s="21"/>
      <c r="Q186" s="19">
        <f t="shared" si="13"/>
        <v>4.8111127461271816E-2</v>
      </c>
      <c r="R186" s="19">
        <f t="shared" si="14"/>
        <v>0.15516266411918675</v>
      </c>
      <c r="S186" s="19">
        <f t="shared" si="15"/>
        <v>0</v>
      </c>
      <c r="T186" s="19">
        <f t="shared" si="16"/>
        <v>8.6400524944404714E-2</v>
      </c>
      <c r="U186" s="19">
        <f t="shared" si="17"/>
        <v>0</v>
      </c>
      <c r="V186" s="19">
        <f t="shared" si="18"/>
        <v>0</v>
      </c>
    </row>
    <row r="187" spans="1:22" x14ac:dyDescent="0.25">
      <c r="A187" s="26">
        <f>Wellpath!E187</f>
        <v>0</v>
      </c>
      <c r="B187" s="22">
        <v>0</v>
      </c>
      <c r="C187" s="22">
        <v>0</v>
      </c>
      <c r="D187" s="22">
        <f>-COS(Wellpath!$L187) * SIN(Wellpath!$O187) / (Bfield * COS(Dip))</f>
        <v>0</v>
      </c>
      <c r="E187" s="20">
        <f>Model!$W$14*((drdp!B187+drdp!K187)*'MBXY-TI1S'!$B187+(drdp!E187+drdp!N187)*'MBXY-TI1S'!$C187+(drdp!H187+drdp!Q187)*'MBXY-TI1S'!$D187)</f>
        <v>0</v>
      </c>
      <c r="F187" s="20">
        <f>Model!$W$14*((drdp!C187+drdp!L187)*'MBXY-TI1S'!$B187+(drdp!F187+drdp!O187)*'MBXY-TI1S'!$C187+(drdp!I187+drdp!R187)*'MBXY-TI1S'!$D187)</f>
        <v>0</v>
      </c>
      <c r="G187" s="20">
        <f>Model!$W$14*((drdp!D187+drdp!M187)*'MBXY-TI1S'!$B187+(drdp!G187+drdp!P187)*'MBXY-TI1S'!$C187+(drdp!J187+drdp!S187)*'MBXY-TI1S'!$D187)</f>
        <v>0</v>
      </c>
      <c r="H187" s="18">
        <f>Model!$W$14*((drdp!B187)*'MBXY-TI1S'!$B187+(drdp!E187)*'MBXY-TI1S'!$C187+(drdp!H187)*'MBXY-TI1S'!$D187)</f>
        <v>0</v>
      </c>
      <c r="I187" s="18">
        <f>Model!$W$14*((drdp!C187)*'MBXY-TI1S'!$B187+(drdp!F187)*'MBXY-TI1S'!$C187+(drdp!I187)*'MBXY-TI1S'!$D187)</f>
        <v>0</v>
      </c>
      <c r="J187" s="18">
        <f>Model!$W$14*((drdp!D187)*'MBXY-TI1S'!$B187+(drdp!G187)*'MBXY-TI1S'!$C187+(drdp!J187)*'MBXY-TI1S'!$D187)</f>
        <v>0</v>
      </c>
      <c r="K187" s="21">
        <f>SUM(E$3:E186)+H187</f>
        <v>0.21934248895567821</v>
      </c>
      <c r="L187" s="21">
        <f>SUM(F$3:F186)+I187</f>
        <v>0.39390692316737308</v>
      </c>
      <c r="M187" s="21">
        <f>SUM(G$3:G186)+J187</f>
        <v>0</v>
      </c>
      <c r="N187" s="21"/>
      <c r="O187" s="21"/>
      <c r="P187" s="21"/>
      <c r="Q187" s="19">
        <f t="shared" si="13"/>
        <v>4.8111127461271816E-2</v>
      </c>
      <c r="R187" s="19">
        <f t="shared" si="14"/>
        <v>0.15516266411918675</v>
      </c>
      <c r="S187" s="19">
        <f t="shared" si="15"/>
        <v>0</v>
      </c>
      <c r="T187" s="19">
        <f t="shared" si="16"/>
        <v>8.6400524944404714E-2</v>
      </c>
      <c r="U187" s="19">
        <f t="shared" si="17"/>
        <v>0</v>
      </c>
      <c r="V187" s="19">
        <f t="shared" si="18"/>
        <v>0</v>
      </c>
    </row>
    <row r="188" spans="1:22" x14ac:dyDescent="0.25">
      <c r="A188" s="26">
        <f>Wellpath!E188</f>
        <v>0</v>
      </c>
      <c r="B188" s="22">
        <v>0</v>
      </c>
      <c r="C188" s="22">
        <v>0</v>
      </c>
      <c r="D188" s="22">
        <f>-COS(Wellpath!$L188) * SIN(Wellpath!$O188) / (Bfield * COS(Dip))</f>
        <v>0</v>
      </c>
      <c r="E188" s="20">
        <f>Model!$W$14*((drdp!B188+drdp!K188)*'MBXY-TI1S'!$B188+(drdp!E188+drdp!N188)*'MBXY-TI1S'!$C188+(drdp!H188+drdp!Q188)*'MBXY-TI1S'!$D188)</f>
        <v>0</v>
      </c>
      <c r="F188" s="20">
        <f>Model!$W$14*((drdp!C188+drdp!L188)*'MBXY-TI1S'!$B188+(drdp!F188+drdp!O188)*'MBXY-TI1S'!$C188+(drdp!I188+drdp!R188)*'MBXY-TI1S'!$D188)</f>
        <v>0</v>
      </c>
      <c r="G188" s="20">
        <f>Model!$W$14*((drdp!D188+drdp!M188)*'MBXY-TI1S'!$B188+(drdp!G188+drdp!P188)*'MBXY-TI1S'!$C188+(drdp!J188+drdp!S188)*'MBXY-TI1S'!$D188)</f>
        <v>0</v>
      </c>
      <c r="H188" s="18">
        <f>Model!$W$14*((drdp!B188)*'MBXY-TI1S'!$B188+(drdp!E188)*'MBXY-TI1S'!$C188+(drdp!H188)*'MBXY-TI1S'!$D188)</f>
        <v>0</v>
      </c>
      <c r="I188" s="18">
        <f>Model!$W$14*((drdp!C188)*'MBXY-TI1S'!$B188+(drdp!F188)*'MBXY-TI1S'!$C188+(drdp!I188)*'MBXY-TI1S'!$D188)</f>
        <v>0</v>
      </c>
      <c r="J188" s="18">
        <f>Model!$W$14*((drdp!D188)*'MBXY-TI1S'!$B188+(drdp!G188)*'MBXY-TI1S'!$C188+(drdp!J188)*'MBXY-TI1S'!$D188)</f>
        <v>0</v>
      </c>
      <c r="K188" s="21">
        <f>SUM(E$3:E187)+H188</f>
        <v>0.21934248895567821</v>
      </c>
      <c r="L188" s="21">
        <f>SUM(F$3:F187)+I188</f>
        <v>0.39390692316737308</v>
      </c>
      <c r="M188" s="21">
        <f>SUM(G$3:G187)+J188</f>
        <v>0</v>
      </c>
      <c r="N188" s="21"/>
      <c r="O188" s="21"/>
      <c r="P188" s="21"/>
      <c r="Q188" s="19">
        <f t="shared" si="13"/>
        <v>4.8111127461271816E-2</v>
      </c>
      <c r="R188" s="19">
        <f t="shared" si="14"/>
        <v>0.15516266411918675</v>
      </c>
      <c r="S188" s="19">
        <f t="shared" si="15"/>
        <v>0</v>
      </c>
      <c r="T188" s="19">
        <f t="shared" si="16"/>
        <v>8.6400524944404714E-2</v>
      </c>
      <c r="U188" s="19">
        <f t="shared" si="17"/>
        <v>0</v>
      </c>
      <c r="V188" s="19">
        <f t="shared" si="18"/>
        <v>0</v>
      </c>
    </row>
    <row r="189" spans="1:22" x14ac:dyDescent="0.25">
      <c r="A189" s="26">
        <f>Wellpath!E189</f>
        <v>0</v>
      </c>
      <c r="B189" s="22">
        <v>0</v>
      </c>
      <c r="C189" s="22">
        <v>0</v>
      </c>
      <c r="D189" s="22">
        <f>-COS(Wellpath!$L189) * SIN(Wellpath!$O189) / (Bfield * COS(Dip))</f>
        <v>0</v>
      </c>
      <c r="E189" s="20">
        <f>Model!$W$14*((drdp!B189+drdp!K189)*'MBXY-TI1S'!$B189+(drdp!E189+drdp!N189)*'MBXY-TI1S'!$C189+(drdp!H189+drdp!Q189)*'MBXY-TI1S'!$D189)</f>
        <v>0</v>
      </c>
      <c r="F189" s="20">
        <f>Model!$W$14*((drdp!C189+drdp!L189)*'MBXY-TI1S'!$B189+(drdp!F189+drdp!O189)*'MBXY-TI1S'!$C189+(drdp!I189+drdp!R189)*'MBXY-TI1S'!$D189)</f>
        <v>0</v>
      </c>
      <c r="G189" s="20">
        <f>Model!$W$14*((drdp!D189+drdp!M189)*'MBXY-TI1S'!$B189+(drdp!G189+drdp!P189)*'MBXY-TI1S'!$C189+(drdp!J189+drdp!S189)*'MBXY-TI1S'!$D189)</f>
        <v>0</v>
      </c>
      <c r="H189" s="18">
        <f>Model!$W$14*((drdp!B189)*'MBXY-TI1S'!$B189+(drdp!E189)*'MBXY-TI1S'!$C189+(drdp!H189)*'MBXY-TI1S'!$D189)</f>
        <v>0</v>
      </c>
      <c r="I189" s="18">
        <f>Model!$W$14*((drdp!C189)*'MBXY-TI1S'!$B189+(drdp!F189)*'MBXY-TI1S'!$C189+(drdp!I189)*'MBXY-TI1S'!$D189)</f>
        <v>0</v>
      </c>
      <c r="J189" s="18">
        <f>Model!$W$14*((drdp!D189)*'MBXY-TI1S'!$B189+(drdp!G189)*'MBXY-TI1S'!$C189+(drdp!J189)*'MBXY-TI1S'!$D189)</f>
        <v>0</v>
      </c>
      <c r="K189" s="21">
        <f>SUM(E$3:E188)+H189</f>
        <v>0.21934248895567821</v>
      </c>
      <c r="L189" s="21">
        <f>SUM(F$3:F188)+I189</f>
        <v>0.39390692316737308</v>
      </c>
      <c r="M189" s="21">
        <f>SUM(G$3:G188)+J189</f>
        <v>0</v>
      </c>
      <c r="N189" s="21"/>
      <c r="O189" s="21"/>
      <c r="P189" s="21"/>
      <c r="Q189" s="19">
        <f t="shared" si="13"/>
        <v>4.8111127461271816E-2</v>
      </c>
      <c r="R189" s="19">
        <f t="shared" si="14"/>
        <v>0.15516266411918675</v>
      </c>
      <c r="S189" s="19">
        <f t="shared" si="15"/>
        <v>0</v>
      </c>
      <c r="T189" s="19">
        <f t="shared" si="16"/>
        <v>8.6400524944404714E-2</v>
      </c>
      <c r="U189" s="19">
        <f t="shared" si="17"/>
        <v>0</v>
      </c>
      <c r="V189" s="19">
        <f t="shared" si="18"/>
        <v>0</v>
      </c>
    </row>
    <row r="190" spans="1:22" x14ac:dyDescent="0.25">
      <c r="A190" s="26">
        <f>Wellpath!E190</f>
        <v>0</v>
      </c>
      <c r="B190" s="22">
        <v>0</v>
      </c>
      <c r="C190" s="22">
        <v>0</v>
      </c>
      <c r="D190" s="22">
        <f>-COS(Wellpath!$L190) * SIN(Wellpath!$O190) / (Bfield * COS(Dip))</f>
        <v>0</v>
      </c>
      <c r="E190" s="20">
        <f>Model!$W$14*((drdp!B190+drdp!K190)*'MBXY-TI1S'!$B190+(drdp!E190+drdp!N190)*'MBXY-TI1S'!$C190+(drdp!H190+drdp!Q190)*'MBXY-TI1S'!$D190)</f>
        <v>0</v>
      </c>
      <c r="F190" s="20">
        <f>Model!$W$14*((drdp!C190+drdp!L190)*'MBXY-TI1S'!$B190+(drdp!F190+drdp!O190)*'MBXY-TI1S'!$C190+(drdp!I190+drdp!R190)*'MBXY-TI1S'!$D190)</f>
        <v>0</v>
      </c>
      <c r="G190" s="20">
        <f>Model!$W$14*((drdp!D190+drdp!M190)*'MBXY-TI1S'!$B190+(drdp!G190+drdp!P190)*'MBXY-TI1S'!$C190+(drdp!J190+drdp!S190)*'MBXY-TI1S'!$D190)</f>
        <v>0</v>
      </c>
      <c r="H190" s="18">
        <f>Model!$W$14*((drdp!B190)*'MBXY-TI1S'!$B190+(drdp!E190)*'MBXY-TI1S'!$C190+(drdp!H190)*'MBXY-TI1S'!$D190)</f>
        <v>0</v>
      </c>
      <c r="I190" s="18">
        <f>Model!$W$14*((drdp!C190)*'MBXY-TI1S'!$B190+(drdp!F190)*'MBXY-TI1S'!$C190+(drdp!I190)*'MBXY-TI1S'!$D190)</f>
        <v>0</v>
      </c>
      <c r="J190" s="18">
        <f>Model!$W$14*((drdp!D190)*'MBXY-TI1S'!$B190+(drdp!G190)*'MBXY-TI1S'!$C190+(drdp!J190)*'MBXY-TI1S'!$D190)</f>
        <v>0</v>
      </c>
      <c r="K190" s="21">
        <f>SUM(E$3:E189)+H190</f>
        <v>0.21934248895567821</v>
      </c>
      <c r="L190" s="21">
        <f>SUM(F$3:F189)+I190</f>
        <v>0.39390692316737308</v>
      </c>
      <c r="M190" s="21">
        <f>SUM(G$3:G189)+J190</f>
        <v>0</v>
      </c>
      <c r="N190" s="21"/>
      <c r="O190" s="21"/>
      <c r="P190" s="21"/>
      <c r="Q190" s="19">
        <f t="shared" si="13"/>
        <v>4.8111127461271816E-2</v>
      </c>
      <c r="R190" s="19">
        <f t="shared" si="14"/>
        <v>0.15516266411918675</v>
      </c>
      <c r="S190" s="19">
        <f t="shared" si="15"/>
        <v>0</v>
      </c>
      <c r="T190" s="19">
        <f t="shared" si="16"/>
        <v>8.6400524944404714E-2</v>
      </c>
      <c r="U190" s="19">
        <f t="shared" si="17"/>
        <v>0</v>
      </c>
      <c r="V190" s="19">
        <f t="shared" si="18"/>
        <v>0</v>
      </c>
    </row>
    <row r="191" spans="1:22" x14ac:dyDescent="0.25">
      <c r="A191" s="26">
        <f>Wellpath!E191</f>
        <v>0</v>
      </c>
      <c r="B191" s="22">
        <v>0</v>
      </c>
      <c r="C191" s="22">
        <v>0</v>
      </c>
      <c r="D191" s="22">
        <f>-COS(Wellpath!$L191) * SIN(Wellpath!$O191) / (Bfield * COS(Dip))</f>
        <v>0</v>
      </c>
      <c r="E191" s="20">
        <f>Model!$W$14*((drdp!B191+drdp!K191)*'MBXY-TI1S'!$B191+(drdp!E191+drdp!N191)*'MBXY-TI1S'!$C191+(drdp!H191+drdp!Q191)*'MBXY-TI1S'!$D191)</f>
        <v>0</v>
      </c>
      <c r="F191" s="20">
        <f>Model!$W$14*((drdp!C191+drdp!L191)*'MBXY-TI1S'!$B191+(drdp!F191+drdp!O191)*'MBXY-TI1S'!$C191+(drdp!I191+drdp!R191)*'MBXY-TI1S'!$D191)</f>
        <v>0</v>
      </c>
      <c r="G191" s="20">
        <f>Model!$W$14*((drdp!D191+drdp!M191)*'MBXY-TI1S'!$B191+(drdp!G191+drdp!P191)*'MBXY-TI1S'!$C191+(drdp!J191+drdp!S191)*'MBXY-TI1S'!$D191)</f>
        <v>0</v>
      </c>
      <c r="H191" s="18">
        <f>Model!$W$14*((drdp!B191)*'MBXY-TI1S'!$B191+(drdp!E191)*'MBXY-TI1S'!$C191+(drdp!H191)*'MBXY-TI1S'!$D191)</f>
        <v>0</v>
      </c>
      <c r="I191" s="18">
        <f>Model!$W$14*((drdp!C191)*'MBXY-TI1S'!$B191+(drdp!F191)*'MBXY-TI1S'!$C191+(drdp!I191)*'MBXY-TI1S'!$D191)</f>
        <v>0</v>
      </c>
      <c r="J191" s="18">
        <f>Model!$W$14*((drdp!D191)*'MBXY-TI1S'!$B191+(drdp!G191)*'MBXY-TI1S'!$C191+(drdp!J191)*'MBXY-TI1S'!$D191)</f>
        <v>0</v>
      </c>
      <c r="K191" s="21">
        <f>SUM(E$3:E190)+H191</f>
        <v>0.21934248895567821</v>
      </c>
      <c r="L191" s="21">
        <f>SUM(F$3:F190)+I191</f>
        <v>0.39390692316737308</v>
      </c>
      <c r="M191" s="21">
        <f>SUM(G$3:G190)+J191</f>
        <v>0</v>
      </c>
      <c r="N191" s="21"/>
      <c r="O191" s="21"/>
      <c r="P191" s="21"/>
      <c r="Q191" s="19">
        <f t="shared" si="13"/>
        <v>4.8111127461271816E-2</v>
      </c>
      <c r="R191" s="19">
        <f t="shared" si="14"/>
        <v>0.15516266411918675</v>
      </c>
      <c r="S191" s="19">
        <f t="shared" si="15"/>
        <v>0</v>
      </c>
      <c r="T191" s="19">
        <f t="shared" si="16"/>
        <v>8.6400524944404714E-2</v>
      </c>
      <c r="U191" s="19">
        <f t="shared" si="17"/>
        <v>0</v>
      </c>
      <c r="V191" s="19">
        <f t="shared" si="18"/>
        <v>0</v>
      </c>
    </row>
    <row r="192" spans="1:22" x14ac:dyDescent="0.25">
      <c r="A192" s="26">
        <f>Wellpath!E192</f>
        <v>0</v>
      </c>
      <c r="B192" s="22">
        <v>0</v>
      </c>
      <c r="C192" s="22">
        <v>0</v>
      </c>
      <c r="D192" s="22">
        <f>-COS(Wellpath!$L192) * SIN(Wellpath!$O192) / (Bfield * COS(Dip))</f>
        <v>0</v>
      </c>
      <c r="E192" s="20">
        <f>Model!$W$14*((drdp!B192+drdp!K192)*'MBXY-TI1S'!$B192+(drdp!E192+drdp!N192)*'MBXY-TI1S'!$C192+(drdp!H192+drdp!Q192)*'MBXY-TI1S'!$D192)</f>
        <v>0</v>
      </c>
      <c r="F192" s="20">
        <f>Model!$W$14*((drdp!C192+drdp!L192)*'MBXY-TI1S'!$B192+(drdp!F192+drdp!O192)*'MBXY-TI1S'!$C192+(drdp!I192+drdp!R192)*'MBXY-TI1S'!$D192)</f>
        <v>0</v>
      </c>
      <c r="G192" s="20">
        <f>Model!$W$14*((drdp!D192+drdp!M192)*'MBXY-TI1S'!$B192+(drdp!G192+drdp!P192)*'MBXY-TI1S'!$C192+(drdp!J192+drdp!S192)*'MBXY-TI1S'!$D192)</f>
        <v>0</v>
      </c>
      <c r="H192" s="18">
        <f>Model!$W$14*((drdp!B192)*'MBXY-TI1S'!$B192+(drdp!E192)*'MBXY-TI1S'!$C192+(drdp!H192)*'MBXY-TI1S'!$D192)</f>
        <v>0</v>
      </c>
      <c r="I192" s="18">
        <f>Model!$W$14*((drdp!C192)*'MBXY-TI1S'!$B192+(drdp!F192)*'MBXY-TI1S'!$C192+(drdp!I192)*'MBXY-TI1S'!$D192)</f>
        <v>0</v>
      </c>
      <c r="J192" s="18">
        <f>Model!$W$14*((drdp!D192)*'MBXY-TI1S'!$B192+(drdp!G192)*'MBXY-TI1S'!$C192+(drdp!J192)*'MBXY-TI1S'!$D192)</f>
        <v>0</v>
      </c>
      <c r="K192" s="21">
        <f>SUM(E$3:E191)+H192</f>
        <v>0.21934248895567821</v>
      </c>
      <c r="L192" s="21">
        <f>SUM(F$3:F191)+I192</f>
        <v>0.39390692316737308</v>
      </c>
      <c r="M192" s="21">
        <f>SUM(G$3:G191)+J192</f>
        <v>0</v>
      </c>
      <c r="N192" s="21"/>
      <c r="O192" s="21"/>
      <c r="P192" s="21"/>
      <c r="Q192" s="19">
        <f t="shared" si="13"/>
        <v>4.8111127461271816E-2</v>
      </c>
      <c r="R192" s="19">
        <f t="shared" si="14"/>
        <v>0.15516266411918675</v>
      </c>
      <c r="S192" s="19">
        <f t="shared" si="15"/>
        <v>0</v>
      </c>
      <c r="T192" s="19">
        <f t="shared" si="16"/>
        <v>8.6400524944404714E-2</v>
      </c>
      <c r="U192" s="19">
        <f t="shared" si="17"/>
        <v>0</v>
      </c>
      <c r="V192" s="19">
        <f t="shared" si="18"/>
        <v>0</v>
      </c>
    </row>
    <row r="193" spans="1:22" x14ac:dyDescent="0.25">
      <c r="A193" s="26">
        <f>Wellpath!E193</f>
        <v>0</v>
      </c>
      <c r="B193" s="22">
        <v>0</v>
      </c>
      <c r="C193" s="22">
        <v>0</v>
      </c>
      <c r="D193" s="22">
        <f>-COS(Wellpath!$L193) * SIN(Wellpath!$O193) / (Bfield * COS(Dip))</f>
        <v>0</v>
      </c>
      <c r="E193" s="20">
        <f>Model!$W$14*((drdp!B193+drdp!K193)*'MBXY-TI1S'!$B193+(drdp!E193+drdp!N193)*'MBXY-TI1S'!$C193+(drdp!H193+drdp!Q193)*'MBXY-TI1S'!$D193)</f>
        <v>0</v>
      </c>
      <c r="F193" s="20">
        <f>Model!$W$14*((drdp!C193+drdp!L193)*'MBXY-TI1S'!$B193+(drdp!F193+drdp!O193)*'MBXY-TI1S'!$C193+(drdp!I193+drdp!R193)*'MBXY-TI1S'!$D193)</f>
        <v>0</v>
      </c>
      <c r="G193" s="20">
        <f>Model!$W$14*((drdp!D193+drdp!M193)*'MBXY-TI1S'!$B193+(drdp!G193+drdp!P193)*'MBXY-TI1S'!$C193+(drdp!J193+drdp!S193)*'MBXY-TI1S'!$D193)</f>
        <v>0</v>
      </c>
      <c r="H193" s="18">
        <f>Model!$W$14*((drdp!B193)*'MBXY-TI1S'!$B193+(drdp!E193)*'MBXY-TI1S'!$C193+(drdp!H193)*'MBXY-TI1S'!$D193)</f>
        <v>0</v>
      </c>
      <c r="I193" s="18">
        <f>Model!$W$14*((drdp!C193)*'MBXY-TI1S'!$B193+(drdp!F193)*'MBXY-TI1S'!$C193+(drdp!I193)*'MBXY-TI1S'!$D193)</f>
        <v>0</v>
      </c>
      <c r="J193" s="18">
        <f>Model!$W$14*((drdp!D193)*'MBXY-TI1S'!$B193+(drdp!G193)*'MBXY-TI1S'!$C193+(drdp!J193)*'MBXY-TI1S'!$D193)</f>
        <v>0</v>
      </c>
      <c r="K193" s="21">
        <f>SUM(E$3:E192)+H193</f>
        <v>0.21934248895567821</v>
      </c>
      <c r="L193" s="21">
        <f>SUM(F$3:F192)+I193</f>
        <v>0.39390692316737308</v>
      </c>
      <c r="M193" s="21">
        <f>SUM(G$3:G192)+J193</f>
        <v>0</v>
      </c>
      <c r="N193" s="21"/>
      <c r="O193" s="21"/>
      <c r="P193" s="21"/>
      <c r="Q193" s="19">
        <f t="shared" si="13"/>
        <v>4.8111127461271816E-2</v>
      </c>
      <c r="R193" s="19">
        <f t="shared" si="14"/>
        <v>0.15516266411918675</v>
      </c>
      <c r="S193" s="19">
        <f t="shared" si="15"/>
        <v>0</v>
      </c>
      <c r="T193" s="19">
        <f t="shared" si="16"/>
        <v>8.6400524944404714E-2</v>
      </c>
      <c r="U193" s="19">
        <f t="shared" si="17"/>
        <v>0</v>
      </c>
      <c r="V193" s="19">
        <f t="shared" si="18"/>
        <v>0</v>
      </c>
    </row>
    <row r="194" spans="1:22" x14ac:dyDescent="0.25">
      <c r="A194" s="26">
        <f>Wellpath!E194</f>
        <v>0</v>
      </c>
      <c r="B194" s="22">
        <v>0</v>
      </c>
      <c r="C194" s="22">
        <v>0</v>
      </c>
      <c r="D194" s="22">
        <f>-COS(Wellpath!$L194) * SIN(Wellpath!$O194) / (Bfield * COS(Dip))</f>
        <v>0</v>
      </c>
      <c r="E194" s="20">
        <f>Model!$W$14*((drdp!B194+drdp!K194)*'MBXY-TI1S'!$B194+(drdp!E194+drdp!N194)*'MBXY-TI1S'!$C194+(drdp!H194+drdp!Q194)*'MBXY-TI1S'!$D194)</f>
        <v>0</v>
      </c>
      <c r="F194" s="20">
        <f>Model!$W$14*((drdp!C194+drdp!L194)*'MBXY-TI1S'!$B194+(drdp!F194+drdp!O194)*'MBXY-TI1S'!$C194+(drdp!I194+drdp!R194)*'MBXY-TI1S'!$D194)</f>
        <v>0</v>
      </c>
      <c r="G194" s="20">
        <f>Model!$W$14*((drdp!D194+drdp!M194)*'MBXY-TI1S'!$B194+(drdp!G194+drdp!P194)*'MBXY-TI1S'!$C194+(drdp!J194+drdp!S194)*'MBXY-TI1S'!$D194)</f>
        <v>0</v>
      </c>
      <c r="H194" s="18">
        <f>Model!$W$14*((drdp!B194)*'MBXY-TI1S'!$B194+(drdp!E194)*'MBXY-TI1S'!$C194+(drdp!H194)*'MBXY-TI1S'!$D194)</f>
        <v>0</v>
      </c>
      <c r="I194" s="18">
        <f>Model!$W$14*((drdp!C194)*'MBXY-TI1S'!$B194+(drdp!F194)*'MBXY-TI1S'!$C194+(drdp!I194)*'MBXY-TI1S'!$D194)</f>
        <v>0</v>
      </c>
      <c r="J194" s="18">
        <f>Model!$W$14*((drdp!D194)*'MBXY-TI1S'!$B194+(drdp!G194)*'MBXY-TI1S'!$C194+(drdp!J194)*'MBXY-TI1S'!$D194)</f>
        <v>0</v>
      </c>
      <c r="K194" s="21">
        <f>SUM(E$3:E193)+H194</f>
        <v>0.21934248895567821</v>
      </c>
      <c r="L194" s="21">
        <f>SUM(F$3:F193)+I194</f>
        <v>0.39390692316737308</v>
      </c>
      <c r="M194" s="21">
        <f>SUM(G$3:G193)+J194</f>
        <v>0</v>
      </c>
      <c r="N194" s="21"/>
      <c r="O194" s="21"/>
      <c r="P194" s="21"/>
      <c r="Q194" s="19">
        <f t="shared" si="13"/>
        <v>4.8111127461271816E-2</v>
      </c>
      <c r="R194" s="19">
        <f t="shared" si="14"/>
        <v>0.15516266411918675</v>
      </c>
      <c r="S194" s="19">
        <f t="shared" si="15"/>
        <v>0</v>
      </c>
      <c r="T194" s="19">
        <f t="shared" si="16"/>
        <v>8.6400524944404714E-2</v>
      </c>
      <c r="U194" s="19">
        <f t="shared" si="17"/>
        <v>0</v>
      </c>
      <c r="V194" s="19">
        <f t="shared" si="18"/>
        <v>0</v>
      </c>
    </row>
    <row r="195" spans="1:22" x14ac:dyDescent="0.25">
      <c r="A195" s="26">
        <f>Wellpath!E195</f>
        <v>0</v>
      </c>
      <c r="B195" s="22">
        <v>0</v>
      </c>
      <c r="C195" s="22">
        <v>0</v>
      </c>
      <c r="D195" s="22">
        <f>-COS(Wellpath!$L195) * SIN(Wellpath!$O195) / (Bfield * COS(Dip))</f>
        <v>0</v>
      </c>
      <c r="E195" s="20">
        <f>Model!$W$14*((drdp!B195+drdp!K195)*'MBXY-TI1S'!$B195+(drdp!E195+drdp!N195)*'MBXY-TI1S'!$C195+(drdp!H195+drdp!Q195)*'MBXY-TI1S'!$D195)</f>
        <v>0</v>
      </c>
      <c r="F195" s="20">
        <f>Model!$W$14*((drdp!C195+drdp!L195)*'MBXY-TI1S'!$B195+(drdp!F195+drdp!O195)*'MBXY-TI1S'!$C195+(drdp!I195+drdp!R195)*'MBXY-TI1S'!$D195)</f>
        <v>0</v>
      </c>
      <c r="G195" s="20">
        <f>Model!$W$14*((drdp!D195+drdp!M195)*'MBXY-TI1S'!$B195+(drdp!G195+drdp!P195)*'MBXY-TI1S'!$C195+(drdp!J195+drdp!S195)*'MBXY-TI1S'!$D195)</f>
        <v>0</v>
      </c>
      <c r="H195" s="18">
        <f>Model!$W$14*((drdp!B195)*'MBXY-TI1S'!$B195+(drdp!E195)*'MBXY-TI1S'!$C195+(drdp!H195)*'MBXY-TI1S'!$D195)</f>
        <v>0</v>
      </c>
      <c r="I195" s="18">
        <f>Model!$W$14*((drdp!C195)*'MBXY-TI1S'!$B195+(drdp!F195)*'MBXY-TI1S'!$C195+(drdp!I195)*'MBXY-TI1S'!$D195)</f>
        <v>0</v>
      </c>
      <c r="J195" s="18">
        <f>Model!$W$14*((drdp!D195)*'MBXY-TI1S'!$B195+(drdp!G195)*'MBXY-TI1S'!$C195+(drdp!J195)*'MBXY-TI1S'!$D195)</f>
        <v>0</v>
      </c>
      <c r="K195" s="21">
        <f>SUM(E$3:E194)+H195</f>
        <v>0.21934248895567821</v>
      </c>
      <c r="L195" s="21">
        <f>SUM(F$3:F194)+I195</f>
        <v>0.39390692316737308</v>
      </c>
      <c r="M195" s="21">
        <f>SUM(G$3:G194)+J195</f>
        <v>0</v>
      </c>
      <c r="N195" s="21"/>
      <c r="O195" s="21"/>
      <c r="P195" s="21"/>
      <c r="Q195" s="19">
        <f t="shared" si="13"/>
        <v>4.8111127461271816E-2</v>
      </c>
      <c r="R195" s="19">
        <f t="shared" si="14"/>
        <v>0.15516266411918675</v>
      </c>
      <c r="S195" s="19">
        <f t="shared" si="15"/>
        <v>0</v>
      </c>
      <c r="T195" s="19">
        <f t="shared" si="16"/>
        <v>8.6400524944404714E-2</v>
      </c>
      <c r="U195" s="19">
        <f t="shared" si="17"/>
        <v>0</v>
      </c>
      <c r="V195" s="19">
        <f t="shared" si="18"/>
        <v>0</v>
      </c>
    </row>
    <row r="196" spans="1:22" x14ac:dyDescent="0.25">
      <c r="A196" s="26">
        <f>Wellpath!E196</f>
        <v>0</v>
      </c>
      <c r="B196" s="22">
        <v>0</v>
      </c>
      <c r="C196" s="22">
        <v>0</v>
      </c>
      <c r="D196" s="22">
        <f>-COS(Wellpath!$L196) * SIN(Wellpath!$O196) / (Bfield * COS(Dip))</f>
        <v>0</v>
      </c>
      <c r="E196" s="20">
        <f>Model!$W$14*((drdp!B196+drdp!K196)*'MBXY-TI1S'!$B196+(drdp!E196+drdp!N196)*'MBXY-TI1S'!$C196+(drdp!H196+drdp!Q196)*'MBXY-TI1S'!$D196)</f>
        <v>0</v>
      </c>
      <c r="F196" s="20">
        <f>Model!$W$14*((drdp!C196+drdp!L196)*'MBXY-TI1S'!$B196+(drdp!F196+drdp!O196)*'MBXY-TI1S'!$C196+(drdp!I196+drdp!R196)*'MBXY-TI1S'!$D196)</f>
        <v>0</v>
      </c>
      <c r="G196" s="20">
        <f>Model!$W$14*((drdp!D196+drdp!M196)*'MBXY-TI1S'!$B196+(drdp!G196+drdp!P196)*'MBXY-TI1S'!$C196+(drdp!J196+drdp!S196)*'MBXY-TI1S'!$D196)</f>
        <v>0</v>
      </c>
      <c r="H196" s="18">
        <f>Model!$W$14*((drdp!B196)*'MBXY-TI1S'!$B196+(drdp!E196)*'MBXY-TI1S'!$C196+(drdp!H196)*'MBXY-TI1S'!$D196)</f>
        <v>0</v>
      </c>
      <c r="I196" s="18">
        <f>Model!$W$14*((drdp!C196)*'MBXY-TI1S'!$B196+(drdp!F196)*'MBXY-TI1S'!$C196+(drdp!I196)*'MBXY-TI1S'!$D196)</f>
        <v>0</v>
      </c>
      <c r="J196" s="18">
        <f>Model!$W$14*((drdp!D196)*'MBXY-TI1S'!$B196+(drdp!G196)*'MBXY-TI1S'!$C196+(drdp!J196)*'MBXY-TI1S'!$D196)</f>
        <v>0</v>
      </c>
      <c r="K196" s="21">
        <f>SUM(E$3:E195)+H196</f>
        <v>0.21934248895567821</v>
      </c>
      <c r="L196" s="21">
        <f>SUM(F$3:F195)+I196</f>
        <v>0.39390692316737308</v>
      </c>
      <c r="M196" s="21">
        <f>SUM(G$3:G195)+J196</f>
        <v>0</v>
      </c>
      <c r="N196" s="21"/>
      <c r="O196" s="21"/>
      <c r="P196" s="21"/>
      <c r="Q196" s="19">
        <f t="shared" si="13"/>
        <v>4.8111127461271816E-2</v>
      </c>
      <c r="R196" s="19">
        <f t="shared" si="14"/>
        <v>0.15516266411918675</v>
      </c>
      <c r="S196" s="19">
        <f t="shared" si="15"/>
        <v>0</v>
      </c>
      <c r="T196" s="19">
        <f t="shared" si="16"/>
        <v>8.6400524944404714E-2</v>
      </c>
      <c r="U196" s="19">
        <f t="shared" si="17"/>
        <v>0</v>
      </c>
      <c r="V196" s="19">
        <f t="shared" si="18"/>
        <v>0</v>
      </c>
    </row>
    <row r="197" spans="1:22" x14ac:dyDescent="0.25">
      <c r="A197" s="26">
        <f>Wellpath!E197</f>
        <v>0</v>
      </c>
      <c r="B197" s="22">
        <v>0</v>
      </c>
      <c r="C197" s="22">
        <v>0</v>
      </c>
      <c r="D197" s="22">
        <f>-COS(Wellpath!$L197) * SIN(Wellpath!$O197) / (Bfield * COS(Dip))</f>
        <v>0</v>
      </c>
      <c r="E197" s="20">
        <f>Model!$W$14*((drdp!B197+drdp!K197)*'MBXY-TI1S'!$B197+(drdp!E197+drdp!N197)*'MBXY-TI1S'!$C197+(drdp!H197+drdp!Q197)*'MBXY-TI1S'!$D197)</f>
        <v>0</v>
      </c>
      <c r="F197" s="20">
        <f>Model!$W$14*((drdp!C197+drdp!L197)*'MBXY-TI1S'!$B197+(drdp!F197+drdp!O197)*'MBXY-TI1S'!$C197+(drdp!I197+drdp!R197)*'MBXY-TI1S'!$D197)</f>
        <v>0</v>
      </c>
      <c r="G197" s="20">
        <f>Model!$W$14*((drdp!D197+drdp!M197)*'MBXY-TI1S'!$B197+(drdp!G197+drdp!P197)*'MBXY-TI1S'!$C197+(drdp!J197+drdp!S197)*'MBXY-TI1S'!$D197)</f>
        <v>0</v>
      </c>
      <c r="H197" s="18">
        <f>Model!$W$14*((drdp!B197)*'MBXY-TI1S'!$B197+(drdp!E197)*'MBXY-TI1S'!$C197+(drdp!H197)*'MBXY-TI1S'!$D197)</f>
        <v>0</v>
      </c>
      <c r="I197" s="18">
        <f>Model!$W$14*((drdp!C197)*'MBXY-TI1S'!$B197+(drdp!F197)*'MBXY-TI1S'!$C197+(drdp!I197)*'MBXY-TI1S'!$D197)</f>
        <v>0</v>
      </c>
      <c r="J197" s="18">
        <f>Model!$W$14*((drdp!D197)*'MBXY-TI1S'!$B197+(drdp!G197)*'MBXY-TI1S'!$C197+(drdp!J197)*'MBXY-TI1S'!$D197)</f>
        <v>0</v>
      </c>
      <c r="K197" s="21">
        <f>SUM(E$3:E196)+H197</f>
        <v>0.21934248895567821</v>
      </c>
      <c r="L197" s="21">
        <f>SUM(F$3:F196)+I197</f>
        <v>0.39390692316737308</v>
      </c>
      <c r="M197" s="21">
        <f>SUM(G$3:G196)+J197</f>
        <v>0</v>
      </c>
      <c r="N197" s="21"/>
      <c r="O197" s="21"/>
      <c r="P197" s="21"/>
      <c r="Q197" s="19">
        <f t="shared" si="13"/>
        <v>4.8111127461271816E-2</v>
      </c>
      <c r="R197" s="19">
        <f t="shared" si="14"/>
        <v>0.15516266411918675</v>
      </c>
      <c r="S197" s="19">
        <f t="shared" si="15"/>
        <v>0</v>
      </c>
      <c r="T197" s="19">
        <f t="shared" si="16"/>
        <v>8.6400524944404714E-2</v>
      </c>
      <c r="U197" s="19">
        <f t="shared" si="17"/>
        <v>0</v>
      </c>
      <c r="V197" s="19">
        <f t="shared" si="18"/>
        <v>0</v>
      </c>
    </row>
    <row r="198" spans="1:22" x14ac:dyDescent="0.25">
      <c r="A198" s="26">
        <f>Wellpath!E198</f>
        <v>0</v>
      </c>
      <c r="B198" s="22">
        <v>0</v>
      </c>
      <c r="C198" s="22">
        <v>0</v>
      </c>
      <c r="D198" s="22">
        <f>-COS(Wellpath!$L198) * SIN(Wellpath!$O198) / (Bfield * COS(Dip))</f>
        <v>0</v>
      </c>
      <c r="E198" s="20">
        <f>Model!$W$14*((drdp!B198+drdp!K198)*'MBXY-TI1S'!$B198+(drdp!E198+drdp!N198)*'MBXY-TI1S'!$C198+(drdp!H198+drdp!Q198)*'MBXY-TI1S'!$D198)</f>
        <v>0</v>
      </c>
      <c r="F198" s="20">
        <f>Model!$W$14*((drdp!C198+drdp!L198)*'MBXY-TI1S'!$B198+(drdp!F198+drdp!O198)*'MBXY-TI1S'!$C198+(drdp!I198+drdp!R198)*'MBXY-TI1S'!$D198)</f>
        <v>0</v>
      </c>
      <c r="G198" s="20">
        <f>Model!$W$14*((drdp!D198+drdp!M198)*'MBXY-TI1S'!$B198+(drdp!G198+drdp!P198)*'MBXY-TI1S'!$C198+(drdp!J198+drdp!S198)*'MBXY-TI1S'!$D198)</f>
        <v>0</v>
      </c>
      <c r="H198" s="18">
        <f>Model!$W$14*((drdp!B198)*'MBXY-TI1S'!$B198+(drdp!E198)*'MBXY-TI1S'!$C198+(drdp!H198)*'MBXY-TI1S'!$D198)</f>
        <v>0</v>
      </c>
      <c r="I198" s="18">
        <f>Model!$W$14*((drdp!C198)*'MBXY-TI1S'!$B198+(drdp!F198)*'MBXY-TI1S'!$C198+(drdp!I198)*'MBXY-TI1S'!$D198)</f>
        <v>0</v>
      </c>
      <c r="J198" s="18">
        <f>Model!$W$14*((drdp!D198)*'MBXY-TI1S'!$B198+(drdp!G198)*'MBXY-TI1S'!$C198+(drdp!J198)*'MBXY-TI1S'!$D198)</f>
        <v>0</v>
      </c>
      <c r="K198" s="21">
        <f>SUM(E$3:E197)+H198</f>
        <v>0.21934248895567821</v>
      </c>
      <c r="L198" s="21">
        <f>SUM(F$3:F197)+I198</f>
        <v>0.39390692316737308</v>
      </c>
      <c r="M198" s="21">
        <f>SUM(G$3:G197)+J198</f>
        <v>0</v>
      </c>
      <c r="N198" s="21"/>
      <c r="O198" s="21"/>
      <c r="P198" s="21"/>
      <c r="Q198" s="19">
        <f t="shared" ref="Q198:Q261" si="19">K198^2</f>
        <v>4.8111127461271816E-2</v>
      </c>
      <c r="R198" s="19">
        <f t="shared" ref="R198:R261" si="20">L198^2</f>
        <v>0.15516266411918675</v>
      </c>
      <c r="S198" s="19">
        <f t="shared" ref="S198:S261" si="21">M198^2</f>
        <v>0</v>
      </c>
      <c r="T198" s="19">
        <f t="shared" ref="T198:T261" si="22">K198*L198</f>
        <v>8.6400524944404714E-2</v>
      </c>
      <c r="U198" s="19">
        <f t="shared" ref="U198:U261" si="23">K198*M198</f>
        <v>0</v>
      </c>
      <c r="V198" s="19">
        <f t="shared" ref="V198:V261" si="24">L198*M198</f>
        <v>0</v>
      </c>
    </row>
    <row r="199" spans="1:22" x14ac:dyDescent="0.25">
      <c r="A199" s="26">
        <f>Wellpath!E199</f>
        <v>0</v>
      </c>
      <c r="B199" s="22">
        <v>0</v>
      </c>
      <c r="C199" s="22">
        <v>0</v>
      </c>
      <c r="D199" s="22">
        <f>-COS(Wellpath!$L199) * SIN(Wellpath!$O199) / (Bfield * COS(Dip))</f>
        <v>0</v>
      </c>
      <c r="E199" s="20">
        <f>Model!$W$14*((drdp!B199+drdp!K199)*'MBXY-TI1S'!$B199+(drdp!E199+drdp!N199)*'MBXY-TI1S'!$C199+(drdp!H199+drdp!Q199)*'MBXY-TI1S'!$D199)</f>
        <v>0</v>
      </c>
      <c r="F199" s="20">
        <f>Model!$W$14*((drdp!C199+drdp!L199)*'MBXY-TI1S'!$B199+(drdp!F199+drdp!O199)*'MBXY-TI1S'!$C199+(drdp!I199+drdp!R199)*'MBXY-TI1S'!$D199)</f>
        <v>0</v>
      </c>
      <c r="G199" s="20">
        <f>Model!$W$14*((drdp!D199+drdp!M199)*'MBXY-TI1S'!$B199+(drdp!G199+drdp!P199)*'MBXY-TI1S'!$C199+(drdp!J199+drdp!S199)*'MBXY-TI1S'!$D199)</f>
        <v>0</v>
      </c>
      <c r="H199" s="18">
        <f>Model!$W$14*((drdp!B199)*'MBXY-TI1S'!$B199+(drdp!E199)*'MBXY-TI1S'!$C199+(drdp!H199)*'MBXY-TI1S'!$D199)</f>
        <v>0</v>
      </c>
      <c r="I199" s="18">
        <f>Model!$W$14*((drdp!C199)*'MBXY-TI1S'!$B199+(drdp!F199)*'MBXY-TI1S'!$C199+(drdp!I199)*'MBXY-TI1S'!$D199)</f>
        <v>0</v>
      </c>
      <c r="J199" s="18">
        <f>Model!$W$14*((drdp!D199)*'MBXY-TI1S'!$B199+(drdp!G199)*'MBXY-TI1S'!$C199+(drdp!J199)*'MBXY-TI1S'!$D199)</f>
        <v>0</v>
      </c>
      <c r="K199" s="21">
        <f>SUM(E$3:E198)+H199</f>
        <v>0.21934248895567821</v>
      </c>
      <c r="L199" s="21">
        <f>SUM(F$3:F198)+I199</f>
        <v>0.39390692316737308</v>
      </c>
      <c r="M199" s="21">
        <f>SUM(G$3:G198)+J199</f>
        <v>0</v>
      </c>
      <c r="N199" s="21"/>
      <c r="O199" s="21"/>
      <c r="P199" s="21"/>
      <c r="Q199" s="19">
        <f t="shared" si="19"/>
        <v>4.8111127461271816E-2</v>
      </c>
      <c r="R199" s="19">
        <f t="shared" si="20"/>
        <v>0.15516266411918675</v>
      </c>
      <c r="S199" s="19">
        <f t="shared" si="21"/>
        <v>0</v>
      </c>
      <c r="T199" s="19">
        <f t="shared" si="22"/>
        <v>8.6400524944404714E-2</v>
      </c>
      <c r="U199" s="19">
        <f t="shared" si="23"/>
        <v>0</v>
      </c>
      <c r="V199" s="19">
        <f t="shared" si="24"/>
        <v>0</v>
      </c>
    </row>
    <row r="200" spans="1:22" x14ac:dyDescent="0.25">
      <c r="A200" s="26">
        <f>Wellpath!E200</f>
        <v>0</v>
      </c>
      <c r="B200" s="22">
        <v>0</v>
      </c>
      <c r="C200" s="22">
        <v>0</v>
      </c>
      <c r="D200" s="22">
        <f>-COS(Wellpath!$L200) * SIN(Wellpath!$O200) / (Bfield * COS(Dip))</f>
        <v>0</v>
      </c>
      <c r="E200" s="20">
        <f>Model!$W$14*((drdp!B200+drdp!K200)*'MBXY-TI1S'!$B200+(drdp!E200+drdp!N200)*'MBXY-TI1S'!$C200+(drdp!H200+drdp!Q200)*'MBXY-TI1S'!$D200)</f>
        <v>0</v>
      </c>
      <c r="F200" s="20">
        <f>Model!$W$14*((drdp!C200+drdp!L200)*'MBXY-TI1S'!$B200+(drdp!F200+drdp!O200)*'MBXY-TI1S'!$C200+(drdp!I200+drdp!R200)*'MBXY-TI1S'!$D200)</f>
        <v>0</v>
      </c>
      <c r="G200" s="20">
        <f>Model!$W$14*((drdp!D200+drdp!M200)*'MBXY-TI1S'!$B200+(drdp!G200+drdp!P200)*'MBXY-TI1S'!$C200+(drdp!J200+drdp!S200)*'MBXY-TI1S'!$D200)</f>
        <v>0</v>
      </c>
      <c r="H200" s="18">
        <f>Model!$W$14*((drdp!B200)*'MBXY-TI1S'!$B200+(drdp!E200)*'MBXY-TI1S'!$C200+(drdp!H200)*'MBXY-TI1S'!$D200)</f>
        <v>0</v>
      </c>
      <c r="I200" s="18">
        <f>Model!$W$14*((drdp!C200)*'MBXY-TI1S'!$B200+(drdp!F200)*'MBXY-TI1S'!$C200+(drdp!I200)*'MBXY-TI1S'!$D200)</f>
        <v>0</v>
      </c>
      <c r="J200" s="18">
        <f>Model!$W$14*((drdp!D200)*'MBXY-TI1S'!$B200+(drdp!G200)*'MBXY-TI1S'!$C200+(drdp!J200)*'MBXY-TI1S'!$D200)</f>
        <v>0</v>
      </c>
      <c r="K200" s="21">
        <f>SUM(E$3:E199)+H200</f>
        <v>0.21934248895567821</v>
      </c>
      <c r="L200" s="21">
        <f>SUM(F$3:F199)+I200</f>
        <v>0.39390692316737308</v>
      </c>
      <c r="M200" s="21">
        <f>SUM(G$3:G199)+J200</f>
        <v>0</v>
      </c>
      <c r="N200" s="21"/>
      <c r="O200" s="21"/>
      <c r="P200" s="21"/>
      <c r="Q200" s="19">
        <f t="shared" si="19"/>
        <v>4.8111127461271816E-2</v>
      </c>
      <c r="R200" s="19">
        <f t="shared" si="20"/>
        <v>0.15516266411918675</v>
      </c>
      <c r="S200" s="19">
        <f t="shared" si="21"/>
        <v>0</v>
      </c>
      <c r="T200" s="19">
        <f t="shared" si="22"/>
        <v>8.6400524944404714E-2</v>
      </c>
      <c r="U200" s="19">
        <f t="shared" si="23"/>
        <v>0</v>
      </c>
      <c r="V200" s="19">
        <f t="shared" si="24"/>
        <v>0</v>
      </c>
    </row>
    <row r="201" spans="1:22" x14ac:dyDescent="0.25">
      <c r="A201" s="26">
        <f>Wellpath!E201</f>
        <v>0</v>
      </c>
      <c r="B201" s="22">
        <v>0</v>
      </c>
      <c r="C201" s="22">
        <v>0</v>
      </c>
      <c r="D201" s="22">
        <f>-COS(Wellpath!$L201) * SIN(Wellpath!$O201) / (Bfield * COS(Dip))</f>
        <v>0</v>
      </c>
      <c r="E201" s="20">
        <f>Model!$W$14*((drdp!B201+drdp!K201)*'MBXY-TI1S'!$B201+(drdp!E201+drdp!N201)*'MBXY-TI1S'!$C201+(drdp!H201+drdp!Q201)*'MBXY-TI1S'!$D201)</f>
        <v>0</v>
      </c>
      <c r="F201" s="20">
        <f>Model!$W$14*((drdp!C201+drdp!L201)*'MBXY-TI1S'!$B201+(drdp!F201+drdp!O201)*'MBXY-TI1S'!$C201+(drdp!I201+drdp!R201)*'MBXY-TI1S'!$D201)</f>
        <v>0</v>
      </c>
      <c r="G201" s="20">
        <f>Model!$W$14*((drdp!D201+drdp!M201)*'MBXY-TI1S'!$B201+(drdp!G201+drdp!P201)*'MBXY-TI1S'!$C201+(drdp!J201+drdp!S201)*'MBXY-TI1S'!$D201)</f>
        <v>0</v>
      </c>
      <c r="H201" s="18">
        <f>Model!$W$14*((drdp!B201)*'MBXY-TI1S'!$B201+(drdp!E201)*'MBXY-TI1S'!$C201+(drdp!H201)*'MBXY-TI1S'!$D201)</f>
        <v>0</v>
      </c>
      <c r="I201" s="18">
        <f>Model!$W$14*((drdp!C201)*'MBXY-TI1S'!$B201+(drdp!F201)*'MBXY-TI1S'!$C201+(drdp!I201)*'MBXY-TI1S'!$D201)</f>
        <v>0</v>
      </c>
      <c r="J201" s="18">
        <f>Model!$W$14*((drdp!D201)*'MBXY-TI1S'!$B201+(drdp!G201)*'MBXY-TI1S'!$C201+(drdp!J201)*'MBXY-TI1S'!$D201)</f>
        <v>0</v>
      </c>
      <c r="K201" s="21">
        <f>SUM(E$3:E200)+H201</f>
        <v>0.21934248895567821</v>
      </c>
      <c r="L201" s="21">
        <f>SUM(F$3:F200)+I201</f>
        <v>0.39390692316737308</v>
      </c>
      <c r="M201" s="21">
        <f>SUM(G$3:G200)+J201</f>
        <v>0</v>
      </c>
      <c r="N201" s="21"/>
      <c r="O201" s="21"/>
      <c r="P201" s="21"/>
      <c r="Q201" s="19">
        <f t="shared" si="19"/>
        <v>4.8111127461271816E-2</v>
      </c>
      <c r="R201" s="19">
        <f t="shared" si="20"/>
        <v>0.15516266411918675</v>
      </c>
      <c r="S201" s="19">
        <f t="shared" si="21"/>
        <v>0</v>
      </c>
      <c r="T201" s="19">
        <f t="shared" si="22"/>
        <v>8.6400524944404714E-2</v>
      </c>
      <c r="U201" s="19">
        <f t="shared" si="23"/>
        <v>0</v>
      </c>
      <c r="V201" s="19">
        <f t="shared" si="24"/>
        <v>0</v>
      </c>
    </row>
    <row r="202" spans="1:22" x14ac:dyDescent="0.25">
      <c r="A202" s="26">
        <f>Wellpath!E202</f>
        <v>0</v>
      </c>
      <c r="B202" s="22">
        <v>0</v>
      </c>
      <c r="C202" s="22">
        <v>0</v>
      </c>
      <c r="D202" s="22">
        <f>-COS(Wellpath!$L202) * SIN(Wellpath!$O202) / (Bfield * COS(Dip))</f>
        <v>0</v>
      </c>
      <c r="E202" s="20">
        <f>Model!$W$14*((drdp!B202+drdp!K202)*'MBXY-TI1S'!$B202+(drdp!E202+drdp!N202)*'MBXY-TI1S'!$C202+(drdp!H202+drdp!Q202)*'MBXY-TI1S'!$D202)</f>
        <v>0</v>
      </c>
      <c r="F202" s="20">
        <f>Model!$W$14*((drdp!C202+drdp!L202)*'MBXY-TI1S'!$B202+(drdp!F202+drdp!O202)*'MBXY-TI1S'!$C202+(drdp!I202+drdp!R202)*'MBXY-TI1S'!$D202)</f>
        <v>0</v>
      </c>
      <c r="G202" s="20">
        <f>Model!$W$14*((drdp!D202+drdp!M202)*'MBXY-TI1S'!$B202+(drdp!G202+drdp!P202)*'MBXY-TI1S'!$C202+(drdp!J202+drdp!S202)*'MBXY-TI1S'!$D202)</f>
        <v>0</v>
      </c>
      <c r="H202" s="18">
        <f>Model!$W$14*((drdp!B202)*'MBXY-TI1S'!$B202+(drdp!E202)*'MBXY-TI1S'!$C202+(drdp!H202)*'MBXY-TI1S'!$D202)</f>
        <v>0</v>
      </c>
      <c r="I202" s="18">
        <f>Model!$W$14*((drdp!C202)*'MBXY-TI1S'!$B202+(drdp!F202)*'MBXY-TI1S'!$C202+(drdp!I202)*'MBXY-TI1S'!$D202)</f>
        <v>0</v>
      </c>
      <c r="J202" s="18">
        <f>Model!$W$14*((drdp!D202)*'MBXY-TI1S'!$B202+(drdp!G202)*'MBXY-TI1S'!$C202+(drdp!J202)*'MBXY-TI1S'!$D202)</f>
        <v>0</v>
      </c>
      <c r="K202" s="21">
        <f>SUM(E$3:E201)+H202</f>
        <v>0.21934248895567821</v>
      </c>
      <c r="L202" s="21">
        <f>SUM(F$3:F201)+I202</f>
        <v>0.39390692316737308</v>
      </c>
      <c r="M202" s="21">
        <f>SUM(G$3:G201)+J202</f>
        <v>0</v>
      </c>
      <c r="N202" s="21"/>
      <c r="O202" s="21"/>
      <c r="P202" s="21"/>
      <c r="Q202" s="19">
        <f t="shared" si="19"/>
        <v>4.8111127461271816E-2</v>
      </c>
      <c r="R202" s="19">
        <f t="shared" si="20"/>
        <v>0.15516266411918675</v>
      </c>
      <c r="S202" s="19">
        <f t="shared" si="21"/>
        <v>0</v>
      </c>
      <c r="T202" s="19">
        <f t="shared" si="22"/>
        <v>8.6400524944404714E-2</v>
      </c>
      <c r="U202" s="19">
        <f t="shared" si="23"/>
        <v>0</v>
      </c>
      <c r="V202" s="19">
        <f t="shared" si="24"/>
        <v>0</v>
      </c>
    </row>
    <row r="203" spans="1:22" x14ac:dyDescent="0.25">
      <c r="A203" s="26">
        <f>Wellpath!E203</f>
        <v>0</v>
      </c>
      <c r="B203" s="22">
        <v>0</v>
      </c>
      <c r="C203" s="22">
        <v>0</v>
      </c>
      <c r="D203" s="22">
        <f>-COS(Wellpath!$L203) * SIN(Wellpath!$O203) / (Bfield * COS(Dip))</f>
        <v>0</v>
      </c>
      <c r="E203" s="20">
        <f>Model!$W$14*((drdp!B203+drdp!K203)*'MBXY-TI1S'!$B203+(drdp!E203+drdp!N203)*'MBXY-TI1S'!$C203+(drdp!H203+drdp!Q203)*'MBXY-TI1S'!$D203)</f>
        <v>0</v>
      </c>
      <c r="F203" s="20">
        <f>Model!$W$14*((drdp!C203+drdp!L203)*'MBXY-TI1S'!$B203+(drdp!F203+drdp!O203)*'MBXY-TI1S'!$C203+(drdp!I203+drdp!R203)*'MBXY-TI1S'!$D203)</f>
        <v>0</v>
      </c>
      <c r="G203" s="20">
        <f>Model!$W$14*((drdp!D203+drdp!M203)*'MBXY-TI1S'!$B203+(drdp!G203+drdp!P203)*'MBXY-TI1S'!$C203+(drdp!J203+drdp!S203)*'MBXY-TI1S'!$D203)</f>
        <v>0</v>
      </c>
      <c r="H203" s="18">
        <f>Model!$W$14*((drdp!B203)*'MBXY-TI1S'!$B203+(drdp!E203)*'MBXY-TI1S'!$C203+(drdp!H203)*'MBXY-TI1S'!$D203)</f>
        <v>0</v>
      </c>
      <c r="I203" s="18">
        <f>Model!$W$14*((drdp!C203)*'MBXY-TI1S'!$B203+(drdp!F203)*'MBXY-TI1S'!$C203+(drdp!I203)*'MBXY-TI1S'!$D203)</f>
        <v>0</v>
      </c>
      <c r="J203" s="18">
        <f>Model!$W$14*((drdp!D203)*'MBXY-TI1S'!$B203+(drdp!G203)*'MBXY-TI1S'!$C203+(drdp!J203)*'MBXY-TI1S'!$D203)</f>
        <v>0</v>
      </c>
      <c r="K203" s="21">
        <f>SUM(E$3:E202)+H203</f>
        <v>0.21934248895567821</v>
      </c>
      <c r="L203" s="21">
        <f>SUM(F$3:F202)+I203</f>
        <v>0.39390692316737308</v>
      </c>
      <c r="M203" s="21">
        <f>SUM(G$3:G202)+J203</f>
        <v>0</v>
      </c>
      <c r="N203" s="21"/>
      <c r="O203" s="21"/>
      <c r="P203" s="21"/>
      <c r="Q203" s="19">
        <f t="shared" si="19"/>
        <v>4.8111127461271816E-2</v>
      </c>
      <c r="R203" s="19">
        <f t="shared" si="20"/>
        <v>0.15516266411918675</v>
      </c>
      <c r="S203" s="19">
        <f t="shared" si="21"/>
        <v>0</v>
      </c>
      <c r="T203" s="19">
        <f t="shared" si="22"/>
        <v>8.6400524944404714E-2</v>
      </c>
      <c r="U203" s="19">
        <f t="shared" si="23"/>
        <v>0</v>
      </c>
      <c r="V203" s="19">
        <f t="shared" si="24"/>
        <v>0</v>
      </c>
    </row>
    <row r="204" spans="1:22" x14ac:dyDescent="0.25">
      <c r="A204" s="26">
        <f>Wellpath!E204</f>
        <v>0</v>
      </c>
      <c r="B204" s="22">
        <v>0</v>
      </c>
      <c r="C204" s="22">
        <v>0</v>
      </c>
      <c r="D204" s="22">
        <f>-COS(Wellpath!$L204) * SIN(Wellpath!$O204) / (Bfield * COS(Dip))</f>
        <v>0</v>
      </c>
      <c r="E204" s="20">
        <f>Model!$W$14*((drdp!B204+drdp!K204)*'MBXY-TI1S'!$B204+(drdp!E204+drdp!N204)*'MBXY-TI1S'!$C204+(drdp!H204+drdp!Q204)*'MBXY-TI1S'!$D204)</f>
        <v>0</v>
      </c>
      <c r="F204" s="20">
        <f>Model!$W$14*((drdp!C204+drdp!L204)*'MBXY-TI1S'!$B204+(drdp!F204+drdp!O204)*'MBXY-TI1S'!$C204+(drdp!I204+drdp!R204)*'MBXY-TI1S'!$D204)</f>
        <v>0</v>
      </c>
      <c r="G204" s="20">
        <f>Model!$W$14*((drdp!D204+drdp!M204)*'MBXY-TI1S'!$B204+(drdp!G204+drdp!P204)*'MBXY-TI1S'!$C204+(drdp!J204+drdp!S204)*'MBXY-TI1S'!$D204)</f>
        <v>0</v>
      </c>
      <c r="H204" s="18">
        <f>Model!$W$14*((drdp!B204)*'MBXY-TI1S'!$B204+(drdp!E204)*'MBXY-TI1S'!$C204+(drdp!H204)*'MBXY-TI1S'!$D204)</f>
        <v>0</v>
      </c>
      <c r="I204" s="18">
        <f>Model!$W$14*((drdp!C204)*'MBXY-TI1S'!$B204+(drdp!F204)*'MBXY-TI1S'!$C204+(drdp!I204)*'MBXY-TI1S'!$D204)</f>
        <v>0</v>
      </c>
      <c r="J204" s="18">
        <f>Model!$W$14*((drdp!D204)*'MBXY-TI1S'!$B204+(drdp!G204)*'MBXY-TI1S'!$C204+(drdp!J204)*'MBXY-TI1S'!$D204)</f>
        <v>0</v>
      </c>
      <c r="K204" s="21">
        <f>SUM(E$3:E203)+H204</f>
        <v>0.21934248895567821</v>
      </c>
      <c r="L204" s="21">
        <f>SUM(F$3:F203)+I204</f>
        <v>0.39390692316737308</v>
      </c>
      <c r="M204" s="21">
        <f>SUM(G$3:G203)+J204</f>
        <v>0</v>
      </c>
      <c r="N204" s="21"/>
      <c r="O204" s="21"/>
      <c r="P204" s="21"/>
      <c r="Q204" s="19">
        <f t="shared" si="19"/>
        <v>4.8111127461271816E-2</v>
      </c>
      <c r="R204" s="19">
        <f t="shared" si="20"/>
        <v>0.15516266411918675</v>
      </c>
      <c r="S204" s="19">
        <f t="shared" si="21"/>
        <v>0</v>
      </c>
      <c r="T204" s="19">
        <f t="shared" si="22"/>
        <v>8.6400524944404714E-2</v>
      </c>
      <c r="U204" s="19">
        <f t="shared" si="23"/>
        <v>0</v>
      </c>
      <c r="V204" s="19">
        <f t="shared" si="24"/>
        <v>0</v>
      </c>
    </row>
    <row r="205" spans="1:22" x14ac:dyDescent="0.25">
      <c r="A205" s="26">
        <f>Wellpath!E205</f>
        <v>0</v>
      </c>
      <c r="B205" s="22">
        <v>0</v>
      </c>
      <c r="C205" s="22">
        <v>0</v>
      </c>
      <c r="D205" s="22">
        <f>-COS(Wellpath!$L205) * SIN(Wellpath!$O205) / (Bfield * COS(Dip))</f>
        <v>0</v>
      </c>
      <c r="E205" s="20">
        <f>Model!$W$14*((drdp!B205+drdp!K205)*'MBXY-TI1S'!$B205+(drdp!E205+drdp!N205)*'MBXY-TI1S'!$C205+(drdp!H205+drdp!Q205)*'MBXY-TI1S'!$D205)</f>
        <v>0</v>
      </c>
      <c r="F205" s="20">
        <f>Model!$W$14*((drdp!C205+drdp!L205)*'MBXY-TI1S'!$B205+(drdp!F205+drdp!O205)*'MBXY-TI1S'!$C205+(drdp!I205+drdp!R205)*'MBXY-TI1S'!$D205)</f>
        <v>0</v>
      </c>
      <c r="G205" s="20">
        <f>Model!$W$14*((drdp!D205+drdp!M205)*'MBXY-TI1S'!$B205+(drdp!G205+drdp!P205)*'MBXY-TI1S'!$C205+(drdp!J205+drdp!S205)*'MBXY-TI1S'!$D205)</f>
        <v>0</v>
      </c>
      <c r="H205" s="18">
        <f>Model!$W$14*((drdp!B205)*'MBXY-TI1S'!$B205+(drdp!E205)*'MBXY-TI1S'!$C205+(drdp!H205)*'MBXY-TI1S'!$D205)</f>
        <v>0</v>
      </c>
      <c r="I205" s="18">
        <f>Model!$W$14*((drdp!C205)*'MBXY-TI1S'!$B205+(drdp!F205)*'MBXY-TI1S'!$C205+(drdp!I205)*'MBXY-TI1S'!$D205)</f>
        <v>0</v>
      </c>
      <c r="J205" s="18">
        <f>Model!$W$14*((drdp!D205)*'MBXY-TI1S'!$B205+(drdp!G205)*'MBXY-TI1S'!$C205+(drdp!J205)*'MBXY-TI1S'!$D205)</f>
        <v>0</v>
      </c>
      <c r="K205" s="21">
        <f>SUM(E$3:E204)+H205</f>
        <v>0.21934248895567821</v>
      </c>
      <c r="L205" s="21">
        <f>SUM(F$3:F204)+I205</f>
        <v>0.39390692316737308</v>
      </c>
      <c r="M205" s="21">
        <f>SUM(G$3:G204)+J205</f>
        <v>0</v>
      </c>
      <c r="N205" s="21"/>
      <c r="O205" s="21"/>
      <c r="P205" s="21"/>
      <c r="Q205" s="19">
        <f t="shared" si="19"/>
        <v>4.8111127461271816E-2</v>
      </c>
      <c r="R205" s="19">
        <f t="shared" si="20"/>
        <v>0.15516266411918675</v>
      </c>
      <c r="S205" s="19">
        <f t="shared" si="21"/>
        <v>0</v>
      </c>
      <c r="T205" s="19">
        <f t="shared" si="22"/>
        <v>8.6400524944404714E-2</v>
      </c>
      <c r="U205" s="19">
        <f t="shared" si="23"/>
        <v>0</v>
      </c>
      <c r="V205" s="19">
        <f t="shared" si="24"/>
        <v>0</v>
      </c>
    </row>
    <row r="206" spans="1:22" x14ac:dyDescent="0.25">
      <c r="A206" s="26">
        <f>Wellpath!E206</f>
        <v>0</v>
      </c>
      <c r="B206" s="22">
        <v>0</v>
      </c>
      <c r="C206" s="22">
        <v>0</v>
      </c>
      <c r="D206" s="22">
        <f>-COS(Wellpath!$L206) * SIN(Wellpath!$O206) / (Bfield * COS(Dip))</f>
        <v>0</v>
      </c>
      <c r="E206" s="20">
        <f>Model!$W$14*((drdp!B206+drdp!K206)*'MBXY-TI1S'!$B206+(drdp!E206+drdp!N206)*'MBXY-TI1S'!$C206+(drdp!H206+drdp!Q206)*'MBXY-TI1S'!$D206)</f>
        <v>0</v>
      </c>
      <c r="F206" s="20">
        <f>Model!$W$14*((drdp!C206+drdp!L206)*'MBXY-TI1S'!$B206+(drdp!F206+drdp!O206)*'MBXY-TI1S'!$C206+(drdp!I206+drdp!R206)*'MBXY-TI1S'!$D206)</f>
        <v>0</v>
      </c>
      <c r="G206" s="20">
        <f>Model!$W$14*((drdp!D206+drdp!M206)*'MBXY-TI1S'!$B206+(drdp!G206+drdp!P206)*'MBXY-TI1S'!$C206+(drdp!J206+drdp!S206)*'MBXY-TI1S'!$D206)</f>
        <v>0</v>
      </c>
      <c r="H206" s="18">
        <f>Model!$W$14*((drdp!B206)*'MBXY-TI1S'!$B206+(drdp!E206)*'MBXY-TI1S'!$C206+(drdp!H206)*'MBXY-TI1S'!$D206)</f>
        <v>0</v>
      </c>
      <c r="I206" s="18">
        <f>Model!$W$14*((drdp!C206)*'MBXY-TI1S'!$B206+(drdp!F206)*'MBXY-TI1S'!$C206+(drdp!I206)*'MBXY-TI1S'!$D206)</f>
        <v>0</v>
      </c>
      <c r="J206" s="18">
        <f>Model!$W$14*((drdp!D206)*'MBXY-TI1S'!$B206+(drdp!G206)*'MBXY-TI1S'!$C206+(drdp!J206)*'MBXY-TI1S'!$D206)</f>
        <v>0</v>
      </c>
      <c r="K206" s="21">
        <f>SUM(E$3:E205)+H206</f>
        <v>0.21934248895567821</v>
      </c>
      <c r="L206" s="21">
        <f>SUM(F$3:F205)+I206</f>
        <v>0.39390692316737308</v>
      </c>
      <c r="M206" s="21">
        <f>SUM(G$3:G205)+J206</f>
        <v>0</v>
      </c>
      <c r="N206" s="21"/>
      <c r="O206" s="21"/>
      <c r="P206" s="21"/>
      <c r="Q206" s="19">
        <f t="shared" si="19"/>
        <v>4.8111127461271816E-2</v>
      </c>
      <c r="R206" s="19">
        <f t="shared" si="20"/>
        <v>0.15516266411918675</v>
      </c>
      <c r="S206" s="19">
        <f t="shared" si="21"/>
        <v>0</v>
      </c>
      <c r="T206" s="19">
        <f t="shared" si="22"/>
        <v>8.6400524944404714E-2</v>
      </c>
      <c r="U206" s="19">
        <f t="shared" si="23"/>
        <v>0</v>
      </c>
      <c r="V206" s="19">
        <f t="shared" si="24"/>
        <v>0</v>
      </c>
    </row>
    <row r="207" spans="1:22" x14ac:dyDescent="0.25">
      <c r="A207" s="26">
        <f>Wellpath!E207</f>
        <v>0</v>
      </c>
      <c r="B207" s="22">
        <v>0</v>
      </c>
      <c r="C207" s="22">
        <v>0</v>
      </c>
      <c r="D207" s="22">
        <f>-COS(Wellpath!$L207) * SIN(Wellpath!$O207) / (Bfield * COS(Dip))</f>
        <v>0</v>
      </c>
      <c r="E207" s="20">
        <f>Model!$W$14*((drdp!B207+drdp!K207)*'MBXY-TI1S'!$B207+(drdp!E207+drdp!N207)*'MBXY-TI1S'!$C207+(drdp!H207+drdp!Q207)*'MBXY-TI1S'!$D207)</f>
        <v>0</v>
      </c>
      <c r="F207" s="20">
        <f>Model!$W$14*((drdp!C207+drdp!L207)*'MBXY-TI1S'!$B207+(drdp!F207+drdp!O207)*'MBXY-TI1S'!$C207+(drdp!I207+drdp!R207)*'MBXY-TI1S'!$D207)</f>
        <v>0</v>
      </c>
      <c r="G207" s="20">
        <f>Model!$W$14*((drdp!D207+drdp!M207)*'MBXY-TI1S'!$B207+(drdp!G207+drdp!P207)*'MBXY-TI1S'!$C207+(drdp!J207+drdp!S207)*'MBXY-TI1S'!$D207)</f>
        <v>0</v>
      </c>
      <c r="H207" s="18">
        <f>Model!$W$14*((drdp!B207)*'MBXY-TI1S'!$B207+(drdp!E207)*'MBXY-TI1S'!$C207+(drdp!H207)*'MBXY-TI1S'!$D207)</f>
        <v>0</v>
      </c>
      <c r="I207" s="18">
        <f>Model!$W$14*((drdp!C207)*'MBXY-TI1S'!$B207+(drdp!F207)*'MBXY-TI1S'!$C207+(drdp!I207)*'MBXY-TI1S'!$D207)</f>
        <v>0</v>
      </c>
      <c r="J207" s="18">
        <f>Model!$W$14*((drdp!D207)*'MBXY-TI1S'!$B207+(drdp!G207)*'MBXY-TI1S'!$C207+(drdp!J207)*'MBXY-TI1S'!$D207)</f>
        <v>0</v>
      </c>
      <c r="K207" s="21">
        <f>SUM(E$3:E206)+H207</f>
        <v>0.21934248895567821</v>
      </c>
      <c r="L207" s="21">
        <f>SUM(F$3:F206)+I207</f>
        <v>0.39390692316737308</v>
      </c>
      <c r="M207" s="21">
        <f>SUM(G$3:G206)+J207</f>
        <v>0</v>
      </c>
      <c r="N207" s="21"/>
      <c r="O207" s="21"/>
      <c r="P207" s="21"/>
      <c r="Q207" s="19">
        <f t="shared" si="19"/>
        <v>4.8111127461271816E-2</v>
      </c>
      <c r="R207" s="19">
        <f t="shared" si="20"/>
        <v>0.15516266411918675</v>
      </c>
      <c r="S207" s="19">
        <f t="shared" si="21"/>
        <v>0</v>
      </c>
      <c r="T207" s="19">
        <f t="shared" si="22"/>
        <v>8.6400524944404714E-2</v>
      </c>
      <c r="U207" s="19">
        <f t="shared" si="23"/>
        <v>0</v>
      </c>
      <c r="V207" s="19">
        <f t="shared" si="24"/>
        <v>0</v>
      </c>
    </row>
    <row r="208" spans="1:22" x14ac:dyDescent="0.25">
      <c r="A208" s="26">
        <f>Wellpath!E208</f>
        <v>0</v>
      </c>
      <c r="B208" s="22">
        <v>0</v>
      </c>
      <c r="C208" s="22">
        <v>0</v>
      </c>
      <c r="D208" s="22">
        <f>-COS(Wellpath!$L208) * SIN(Wellpath!$O208) / (Bfield * COS(Dip))</f>
        <v>0</v>
      </c>
      <c r="E208" s="20">
        <f>Model!$W$14*((drdp!B208+drdp!K208)*'MBXY-TI1S'!$B208+(drdp!E208+drdp!N208)*'MBXY-TI1S'!$C208+(drdp!H208+drdp!Q208)*'MBXY-TI1S'!$D208)</f>
        <v>0</v>
      </c>
      <c r="F208" s="20">
        <f>Model!$W$14*((drdp!C208+drdp!L208)*'MBXY-TI1S'!$B208+(drdp!F208+drdp!O208)*'MBXY-TI1S'!$C208+(drdp!I208+drdp!R208)*'MBXY-TI1S'!$D208)</f>
        <v>0</v>
      </c>
      <c r="G208" s="20">
        <f>Model!$W$14*((drdp!D208+drdp!M208)*'MBXY-TI1S'!$B208+(drdp!G208+drdp!P208)*'MBXY-TI1S'!$C208+(drdp!J208+drdp!S208)*'MBXY-TI1S'!$D208)</f>
        <v>0</v>
      </c>
      <c r="H208" s="18">
        <f>Model!$W$14*((drdp!B208)*'MBXY-TI1S'!$B208+(drdp!E208)*'MBXY-TI1S'!$C208+(drdp!H208)*'MBXY-TI1S'!$D208)</f>
        <v>0</v>
      </c>
      <c r="I208" s="18">
        <f>Model!$W$14*((drdp!C208)*'MBXY-TI1S'!$B208+(drdp!F208)*'MBXY-TI1S'!$C208+(drdp!I208)*'MBXY-TI1S'!$D208)</f>
        <v>0</v>
      </c>
      <c r="J208" s="18">
        <f>Model!$W$14*((drdp!D208)*'MBXY-TI1S'!$B208+(drdp!G208)*'MBXY-TI1S'!$C208+(drdp!J208)*'MBXY-TI1S'!$D208)</f>
        <v>0</v>
      </c>
      <c r="K208" s="21">
        <f>SUM(E$3:E207)+H208</f>
        <v>0.21934248895567821</v>
      </c>
      <c r="L208" s="21">
        <f>SUM(F$3:F207)+I208</f>
        <v>0.39390692316737308</v>
      </c>
      <c r="M208" s="21">
        <f>SUM(G$3:G207)+J208</f>
        <v>0</v>
      </c>
      <c r="N208" s="21"/>
      <c r="O208" s="21"/>
      <c r="P208" s="21"/>
      <c r="Q208" s="19">
        <f t="shared" si="19"/>
        <v>4.8111127461271816E-2</v>
      </c>
      <c r="R208" s="19">
        <f t="shared" si="20"/>
        <v>0.15516266411918675</v>
      </c>
      <c r="S208" s="19">
        <f t="shared" si="21"/>
        <v>0</v>
      </c>
      <c r="T208" s="19">
        <f t="shared" si="22"/>
        <v>8.6400524944404714E-2</v>
      </c>
      <c r="U208" s="19">
        <f t="shared" si="23"/>
        <v>0</v>
      </c>
      <c r="V208" s="19">
        <f t="shared" si="24"/>
        <v>0</v>
      </c>
    </row>
    <row r="209" spans="1:22" x14ac:dyDescent="0.25">
      <c r="A209" s="26">
        <f>Wellpath!E209</f>
        <v>0</v>
      </c>
      <c r="B209" s="22">
        <v>0</v>
      </c>
      <c r="C209" s="22">
        <v>0</v>
      </c>
      <c r="D209" s="22">
        <f>-COS(Wellpath!$L209) * SIN(Wellpath!$O209) / (Bfield * COS(Dip))</f>
        <v>0</v>
      </c>
      <c r="E209" s="20">
        <f>Model!$W$14*((drdp!B209+drdp!K209)*'MBXY-TI1S'!$B209+(drdp!E209+drdp!N209)*'MBXY-TI1S'!$C209+(drdp!H209+drdp!Q209)*'MBXY-TI1S'!$D209)</f>
        <v>0</v>
      </c>
      <c r="F209" s="20">
        <f>Model!$W$14*((drdp!C209+drdp!L209)*'MBXY-TI1S'!$B209+(drdp!F209+drdp!O209)*'MBXY-TI1S'!$C209+(drdp!I209+drdp!R209)*'MBXY-TI1S'!$D209)</f>
        <v>0</v>
      </c>
      <c r="G209" s="20">
        <f>Model!$W$14*((drdp!D209+drdp!M209)*'MBXY-TI1S'!$B209+(drdp!G209+drdp!P209)*'MBXY-TI1S'!$C209+(drdp!J209+drdp!S209)*'MBXY-TI1S'!$D209)</f>
        <v>0</v>
      </c>
      <c r="H209" s="18">
        <f>Model!$W$14*((drdp!B209)*'MBXY-TI1S'!$B209+(drdp!E209)*'MBXY-TI1S'!$C209+(drdp!H209)*'MBXY-TI1S'!$D209)</f>
        <v>0</v>
      </c>
      <c r="I209" s="18">
        <f>Model!$W$14*((drdp!C209)*'MBXY-TI1S'!$B209+(drdp!F209)*'MBXY-TI1S'!$C209+(drdp!I209)*'MBXY-TI1S'!$D209)</f>
        <v>0</v>
      </c>
      <c r="J209" s="18">
        <f>Model!$W$14*((drdp!D209)*'MBXY-TI1S'!$B209+(drdp!G209)*'MBXY-TI1S'!$C209+(drdp!J209)*'MBXY-TI1S'!$D209)</f>
        <v>0</v>
      </c>
      <c r="K209" s="21">
        <f>SUM(E$3:E208)+H209</f>
        <v>0.21934248895567821</v>
      </c>
      <c r="L209" s="21">
        <f>SUM(F$3:F208)+I209</f>
        <v>0.39390692316737308</v>
      </c>
      <c r="M209" s="21">
        <f>SUM(G$3:G208)+J209</f>
        <v>0</v>
      </c>
      <c r="N209" s="21"/>
      <c r="O209" s="21"/>
      <c r="P209" s="21"/>
      <c r="Q209" s="19">
        <f t="shared" si="19"/>
        <v>4.8111127461271816E-2</v>
      </c>
      <c r="R209" s="19">
        <f t="shared" si="20"/>
        <v>0.15516266411918675</v>
      </c>
      <c r="S209" s="19">
        <f t="shared" si="21"/>
        <v>0</v>
      </c>
      <c r="T209" s="19">
        <f t="shared" si="22"/>
        <v>8.6400524944404714E-2</v>
      </c>
      <c r="U209" s="19">
        <f t="shared" si="23"/>
        <v>0</v>
      </c>
      <c r="V209" s="19">
        <f t="shared" si="24"/>
        <v>0</v>
      </c>
    </row>
    <row r="210" spans="1:22" x14ac:dyDescent="0.25">
      <c r="A210" s="26">
        <f>Wellpath!E210</f>
        <v>0</v>
      </c>
      <c r="B210" s="22">
        <v>0</v>
      </c>
      <c r="C210" s="22">
        <v>0</v>
      </c>
      <c r="D210" s="22">
        <f>-COS(Wellpath!$L210) * SIN(Wellpath!$O210) / (Bfield * COS(Dip))</f>
        <v>0</v>
      </c>
      <c r="E210" s="20">
        <f>Model!$W$14*((drdp!B210+drdp!K210)*'MBXY-TI1S'!$B210+(drdp!E210+drdp!N210)*'MBXY-TI1S'!$C210+(drdp!H210+drdp!Q210)*'MBXY-TI1S'!$D210)</f>
        <v>0</v>
      </c>
      <c r="F210" s="20">
        <f>Model!$W$14*((drdp!C210+drdp!L210)*'MBXY-TI1S'!$B210+(drdp!F210+drdp!O210)*'MBXY-TI1S'!$C210+(drdp!I210+drdp!R210)*'MBXY-TI1S'!$D210)</f>
        <v>0</v>
      </c>
      <c r="G210" s="20">
        <f>Model!$W$14*((drdp!D210+drdp!M210)*'MBXY-TI1S'!$B210+(drdp!G210+drdp!P210)*'MBXY-TI1S'!$C210+(drdp!J210+drdp!S210)*'MBXY-TI1S'!$D210)</f>
        <v>0</v>
      </c>
      <c r="H210" s="18">
        <f>Model!$W$14*((drdp!B210)*'MBXY-TI1S'!$B210+(drdp!E210)*'MBXY-TI1S'!$C210+(drdp!H210)*'MBXY-TI1S'!$D210)</f>
        <v>0</v>
      </c>
      <c r="I210" s="18">
        <f>Model!$W$14*((drdp!C210)*'MBXY-TI1S'!$B210+(drdp!F210)*'MBXY-TI1S'!$C210+(drdp!I210)*'MBXY-TI1S'!$D210)</f>
        <v>0</v>
      </c>
      <c r="J210" s="18">
        <f>Model!$W$14*((drdp!D210)*'MBXY-TI1S'!$B210+(drdp!G210)*'MBXY-TI1S'!$C210+(drdp!J210)*'MBXY-TI1S'!$D210)</f>
        <v>0</v>
      </c>
      <c r="K210" s="21">
        <f>SUM(E$3:E209)+H210</f>
        <v>0.21934248895567821</v>
      </c>
      <c r="L210" s="21">
        <f>SUM(F$3:F209)+I210</f>
        <v>0.39390692316737308</v>
      </c>
      <c r="M210" s="21">
        <f>SUM(G$3:G209)+J210</f>
        <v>0</v>
      </c>
      <c r="N210" s="21"/>
      <c r="O210" s="21"/>
      <c r="P210" s="21"/>
      <c r="Q210" s="19">
        <f t="shared" si="19"/>
        <v>4.8111127461271816E-2</v>
      </c>
      <c r="R210" s="19">
        <f t="shared" si="20"/>
        <v>0.15516266411918675</v>
      </c>
      <c r="S210" s="19">
        <f t="shared" si="21"/>
        <v>0</v>
      </c>
      <c r="T210" s="19">
        <f t="shared" si="22"/>
        <v>8.6400524944404714E-2</v>
      </c>
      <c r="U210" s="19">
        <f t="shared" si="23"/>
        <v>0</v>
      </c>
      <c r="V210" s="19">
        <f t="shared" si="24"/>
        <v>0</v>
      </c>
    </row>
    <row r="211" spans="1:22" x14ac:dyDescent="0.25">
      <c r="A211" s="26">
        <f>Wellpath!E211</f>
        <v>0</v>
      </c>
      <c r="B211" s="22">
        <v>0</v>
      </c>
      <c r="C211" s="22">
        <v>0</v>
      </c>
      <c r="D211" s="22">
        <f>-COS(Wellpath!$L211) * SIN(Wellpath!$O211) / (Bfield * COS(Dip))</f>
        <v>0</v>
      </c>
      <c r="E211" s="20">
        <f>Model!$W$14*((drdp!B211+drdp!K211)*'MBXY-TI1S'!$B211+(drdp!E211+drdp!N211)*'MBXY-TI1S'!$C211+(drdp!H211+drdp!Q211)*'MBXY-TI1S'!$D211)</f>
        <v>0</v>
      </c>
      <c r="F211" s="20">
        <f>Model!$W$14*((drdp!C211+drdp!L211)*'MBXY-TI1S'!$B211+(drdp!F211+drdp!O211)*'MBXY-TI1S'!$C211+(drdp!I211+drdp!R211)*'MBXY-TI1S'!$D211)</f>
        <v>0</v>
      </c>
      <c r="G211" s="20">
        <f>Model!$W$14*((drdp!D211+drdp!M211)*'MBXY-TI1S'!$B211+(drdp!G211+drdp!P211)*'MBXY-TI1S'!$C211+(drdp!J211+drdp!S211)*'MBXY-TI1S'!$D211)</f>
        <v>0</v>
      </c>
      <c r="H211" s="18">
        <f>Model!$W$14*((drdp!B211)*'MBXY-TI1S'!$B211+(drdp!E211)*'MBXY-TI1S'!$C211+(drdp!H211)*'MBXY-TI1S'!$D211)</f>
        <v>0</v>
      </c>
      <c r="I211" s="18">
        <f>Model!$W$14*((drdp!C211)*'MBXY-TI1S'!$B211+(drdp!F211)*'MBXY-TI1S'!$C211+(drdp!I211)*'MBXY-TI1S'!$D211)</f>
        <v>0</v>
      </c>
      <c r="J211" s="18">
        <f>Model!$W$14*((drdp!D211)*'MBXY-TI1S'!$B211+(drdp!G211)*'MBXY-TI1S'!$C211+(drdp!J211)*'MBXY-TI1S'!$D211)</f>
        <v>0</v>
      </c>
      <c r="K211" s="21">
        <f>SUM(E$3:E210)+H211</f>
        <v>0.21934248895567821</v>
      </c>
      <c r="L211" s="21">
        <f>SUM(F$3:F210)+I211</f>
        <v>0.39390692316737308</v>
      </c>
      <c r="M211" s="21">
        <f>SUM(G$3:G210)+J211</f>
        <v>0</v>
      </c>
      <c r="N211" s="21"/>
      <c r="O211" s="21"/>
      <c r="P211" s="21"/>
      <c r="Q211" s="19">
        <f t="shared" si="19"/>
        <v>4.8111127461271816E-2</v>
      </c>
      <c r="R211" s="19">
        <f t="shared" si="20"/>
        <v>0.15516266411918675</v>
      </c>
      <c r="S211" s="19">
        <f t="shared" si="21"/>
        <v>0</v>
      </c>
      <c r="T211" s="19">
        <f t="shared" si="22"/>
        <v>8.6400524944404714E-2</v>
      </c>
      <c r="U211" s="19">
        <f t="shared" si="23"/>
        <v>0</v>
      </c>
      <c r="V211" s="19">
        <f t="shared" si="24"/>
        <v>0</v>
      </c>
    </row>
    <row r="212" spans="1:22" x14ac:dyDescent="0.25">
      <c r="A212" s="26">
        <f>Wellpath!E212</f>
        <v>0</v>
      </c>
      <c r="B212" s="22">
        <v>0</v>
      </c>
      <c r="C212" s="22">
        <v>0</v>
      </c>
      <c r="D212" s="22">
        <f>-COS(Wellpath!$L212) * SIN(Wellpath!$O212) / (Bfield * COS(Dip))</f>
        <v>0</v>
      </c>
      <c r="E212" s="20">
        <f>Model!$W$14*((drdp!B212+drdp!K212)*'MBXY-TI1S'!$B212+(drdp!E212+drdp!N212)*'MBXY-TI1S'!$C212+(drdp!H212+drdp!Q212)*'MBXY-TI1S'!$D212)</f>
        <v>0</v>
      </c>
      <c r="F212" s="20">
        <f>Model!$W$14*((drdp!C212+drdp!L212)*'MBXY-TI1S'!$B212+(drdp!F212+drdp!O212)*'MBXY-TI1S'!$C212+(drdp!I212+drdp!R212)*'MBXY-TI1S'!$D212)</f>
        <v>0</v>
      </c>
      <c r="G212" s="20">
        <f>Model!$W$14*((drdp!D212+drdp!M212)*'MBXY-TI1S'!$B212+(drdp!G212+drdp!P212)*'MBXY-TI1S'!$C212+(drdp!J212+drdp!S212)*'MBXY-TI1S'!$D212)</f>
        <v>0</v>
      </c>
      <c r="H212" s="18">
        <f>Model!$W$14*((drdp!B212)*'MBXY-TI1S'!$B212+(drdp!E212)*'MBXY-TI1S'!$C212+(drdp!H212)*'MBXY-TI1S'!$D212)</f>
        <v>0</v>
      </c>
      <c r="I212" s="18">
        <f>Model!$W$14*((drdp!C212)*'MBXY-TI1S'!$B212+(drdp!F212)*'MBXY-TI1S'!$C212+(drdp!I212)*'MBXY-TI1S'!$D212)</f>
        <v>0</v>
      </c>
      <c r="J212" s="18">
        <f>Model!$W$14*((drdp!D212)*'MBXY-TI1S'!$B212+(drdp!G212)*'MBXY-TI1S'!$C212+(drdp!J212)*'MBXY-TI1S'!$D212)</f>
        <v>0</v>
      </c>
      <c r="K212" s="21">
        <f>SUM(E$3:E211)+H212</f>
        <v>0.21934248895567821</v>
      </c>
      <c r="L212" s="21">
        <f>SUM(F$3:F211)+I212</f>
        <v>0.39390692316737308</v>
      </c>
      <c r="M212" s="21">
        <f>SUM(G$3:G211)+J212</f>
        <v>0</v>
      </c>
      <c r="N212" s="21"/>
      <c r="O212" s="21"/>
      <c r="P212" s="21"/>
      <c r="Q212" s="19">
        <f t="shared" si="19"/>
        <v>4.8111127461271816E-2</v>
      </c>
      <c r="R212" s="19">
        <f t="shared" si="20"/>
        <v>0.15516266411918675</v>
      </c>
      <c r="S212" s="19">
        <f t="shared" si="21"/>
        <v>0</v>
      </c>
      <c r="T212" s="19">
        <f t="shared" si="22"/>
        <v>8.6400524944404714E-2</v>
      </c>
      <c r="U212" s="19">
        <f t="shared" si="23"/>
        <v>0</v>
      </c>
      <c r="V212" s="19">
        <f t="shared" si="24"/>
        <v>0</v>
      </c>
    </row>
    <row r="213" spans="1:22" x14ac:dyDescent="0.25">
      <c r="A213" s="26">
        <f>Wellpath!E213</f>
        <v>0</v>
      </c>
      <c r="B213" s="22">
        <v>0</v>
      </c>
      <c r="C213" s="22">
        <v>0</v>
      </c>
      <c r="D213" s="22">
        <f>-COS(Wellpath!$L213) * SIN(Wellpath!$O213) / (Bfield * COS(Dip))</f>
        <v>0</v>
      </c>
      <c r="E213" s="20">
        <f>Model!$W$14*((drdp!B213+drdp!K213)*'MBXY-TI1S'!$B213+(drdp!E213+drdp!N213)*'MBXY-TI1S'!$C213+(drdp!H213+drdp!Q213)*'MBXY-TI1S'!$D213)</f>
        <v>0</v>
      </c>
      <c r="F213" s="20">
        <f>Model!$W$14*((drdp!C213+drdp!L213)*'MBXY-TI1S'!$B213+(drdp!F213+drdp!O213)*'MBXY-TI1S'!$C213+(drdp!I213+drdp!R213)*'MBXY-TI1S'!$D213)</f>
        <v>0</v>
      </c>
      <c r="G213" s="20">
        <f>Model!$W$14*((drdp!D213+drdp!M213)*'MBXY-TI1S'!$B213+(drdp!G213+drdp!P213)*'MBXY-TI1S'!$C213+(drdp!J213+drdp!S213)*'MBXY-TI1S'!$D213)</f>
        <v>0</v>
      </c>
      <c r="H213" s="18">
        <f>Model!$W$14*((drdp!B213)*'MBXY-TI1S'!$B213+(drdp!E213)*'MBXY-TI1S'!$C213+(drdp!H213)*'MBXY-TI1S'!$D213)</f>
        <v>0</v>
      </c>
      <c r="I213" s="18">
        <f>Model!$W$14*((drdp!C213)*'MBXY-TI1S'!$B213+(drdp!F213)*'MBXY-TI1S'!$C213+(drdp!I213)*'MBXY-TI1S'!$D213)</f>
        <v>0</v>
      </c>
      <c r="J213" s="18">
        <f>Model!$W$14*((drdp!D213)*'MBXY-TI1S'!$B213+(drdp!G213)*'MBXY-TI1S'!$C213+(drdp!J213)*'MBXY-TI1S'!$D213)</f>
        <v>0</v>
      </c>
      <c r="K213" s="21">
        <f>SUM(E$3:E212)+H213</f>
        <v>0.21934248895567821</v>
      </c>
      <c r="L213" s="21">
        <f>SUM(F$3:F212)+I213</f>
        <v>0.39390692316737308</v>
      </c>
      <c r="M213" s="21">
        <f>SUM(G$3:G212)+J213</f>
        <v>0</v>
      </c>
      <c r="N213" s="21"/>
      <c r="O213" s="21"/>
      <c r="P213" s="21"/>
      <c r="Q213" s="19">
        <f t="shared" si="19"/>
        <v>4.8111127461271816E-2</v>
      </c>
      <c r="R213" s="19">
        <f t="shared" si="20"/>
        <v>0.15516266411918675</v>
      </c>
      <c r="S213" s="19">
        <f t="shared" si="21"/>
        <v>0</v>
      </c>
      <c r="T213" s="19">
        <f t="shared" si="22"/>
        <v>8.6400524944404714E-2</v>
      </c>
      <c r="U213" s="19">
        <f t="shared" si="23"/>
        <v>0</v>
      </c>
      <c r="V213" s="19">
        <f t="shared" si="24"/>
        <v>0</v>
      </c>
    </row>
    <row r="214" spans="1:22" x14ac:dyDescent="0.25">
      <c r="A214" s="26">
        <f>Wellpath!E214</f>
        <v>0</v>
      </c>
      <c r="B214" s="22">
        <v>0</v>
      </c>
      <c r="C214" s="22">
        <v>0</v>
      </c>
      <c r="D214" s="22">
        <f>-COS(Wellpath!$L214) * SIN(Wellpath!$O214) / (Bfield * COS(Dip))</f>
        <v>0</v>
      </c>
      <c r="E214" s="20">
        <f>Model!$W$14*((drdp!B214+drdp!K214)*'MBXY-TI1S'!$B214+(drdp!E214+drdp!N214)*'MBXY-TI1S'!$C214+(drdp!H214+drdp!Q214)*'MBXY-TI1S'!$D214)</f>
        <v>0</v>
      </c>
      <c r="F214" s="20">
        <f>Model!$W$14*((drdp!C214+drdp!L214)*'MBXY-TI1S'!$B214+(drdp!F214+drdp!O214)*'MBXY-TI1S'!$C214+(drdp!I214+drdp!R214)*'MBXY-TI1S'!$D214)</f>
        <v>0</v>
      </c>
      <c r="G214" s="20">
        <f>Model!$W$14*((drdp!D214+drdp!M214)*'MBXY-TI1S'!$B214+(drdp!G214+drdp!P214)*'MBXY-TI1S'!$C214+(drdp!J214+drdp!S214)*'MBXY-TI1S'!$D214)</f>
        <v>0</v>
      </c>
      <c r="H214" s="18">
        <f>Model!$W$14*((drdp!B214)*'MBXY-TI1S'!$B214+(drdp!E214)*'MBXY-TI1S'!$C214+(drdp!H214)*'MBXY-TI1S'!$D214)</f>
        <v>0</v>
      </c>
      <c r="I214" s="18">
        <f>Model!$W$14*((drdp!C214)*'MBXY-TI1S'!$B214+(drdp!F214)*'MBXY-TI1S'!$C214+(drdp!I214)*'MBXY-TI1S'!$D214)</f>
        <v>0</v>
      </c>
      <c r="J214" s="18">
        <f>Model!$W$14*((drdp!D214)*'MBXY-TI1S'!$B214+(drdp!G214)*'MBXY-TI1S'!$C214+(drdp!J214)*'MBXY-TI1S'!$D214)</f>
        <v>0</v>
      </c>
      <c r="K214" s="21">
        <f>SUM(E$3:E213)+H214</f>
        <v>0.21934248895567821</v>
      </c>
      <c r="L214" s="21">
        <f>SUM(F$3:F213)+I214</f>
        <v>0.39390692316737308</v>
      </c>
      <c r="M214" s="21">
        <f>SUM(G$3:G213)+J214</f>
        <v>0</v>
      </c>
      <c r="N214" s="21"/>
      <c r="O214" s="21"/>
      <c r="P214" s="21"/>
      <c r="Q214" s="19">
        <f t="shared" si="19"/>
        <v>4.8111127461271816E-2</v>
      </c>
      <c r="R214" s="19">
        <f t="shared" si="20"/>
        <v>0.15516266411918675</v>
      </c>
      <c r="S214" s="19">
        <f t="shared" si="21"/>
        <v>0</v>
      </c>
      <c r="T214" s="19">
        <f t="shared" si="22"/>
        <v>8.6400524944404714E-2</v>
      </c>
      <c r="U214" s="19">
        <f t="shared" si="23"/>
        <v>0</v>
      </c>
      <c r="V214" s="19">
        <f t="shared" si="24"/>
        <v>0</v>
      </c>
    </row>
    <row r="215" spans="1:22" x14ac:dyDescent="0.25">
      <c r="A215" s="26">
        <f>Wellpath!E215</f>
        <v>0</v>
      </c>
      <c r="B215" s="22">
        <v>0</v>
      </c>
      <c r="C215" s="22">
        <v>0</v>
      </c>
      <c r="D215" s="22">
        <f>-COS(Wellpath!$L215) * SIN(Wellpath!$O215) / (Bfield * COS(Dip))</f>
        <v>0</v>
      </c>
      <c r="E215" s="20">
        <f>Model!$W$14*((drdp!B215+drdp!K215)*'MBXY-TI1S'!$B215+(drdp!E215+drdp!N215)*'MBXY-TI1S'!$C215+(drdp!H215+drdp!Q215)*'MBXY-TI1S'!$D215)</f>
        <v>0</v>
      </c>
      <c r="F215" s="20">
        <f>Model!$W$14*((drdp!C215+drdp!L215)*'MBXY-TI1S'!$B215+(drdp!F215+drdp!O215)*'MBXY-TI1S'!$C215+(drdp!I215+drdp!R215)*'MBXY-TI1S'!$D215)</f>
        <v>0</v>
      </c>
      <c r="G215" s="20">
        <f>Model!$W$14*((drdp!D215+drdp!M215)*'MBXY-TI1S'!$B215+(drdp!G215+drdp!P215)*'MBXY-TI1S'!$C215+(drdp!J215+drdp!S215)*'MBXY-TI1S'!$D215)</f>
        <v>0</v>
      </c>
      <c r="H215" s="18">
        <f>Model!$W$14*((drdp!B215)*'MBXY-TI1S'!$B215+(drdp!E215)*'MBXY-TI1S'!$C215+(drdp!H215)*'MBXY-TI1S'!$D215)</f>
        <v>0</v>
      </c>
      <c r="I215" s="18">
        <f>Model!$W$14*((drdp!C215)*'MBXY-TI1S'!$B215+(drdp!F215)*'MBXY-TI1S'!$C215+(drdp!I215)*'MBXY-TI1S'!$D215)</f>
        <v>0</v>
      </c>
      <c r="J215" s="18">
        <f>Model!$W$14*((drdp!D215)*'MBXY-TI1S'!$B215+(drdp!G215)*'MBXY-TI1S'!$C215+(drdp!J215)*'MBXY-TI1S'!$D215)</f>
        <v>0</v>
      </c>
      <c r="K215" s="21">
        <f>SUM(E$3:E214)+H215</f>
        <v>0.21934248895567821</v>
      </c>
      <c r="L215" s="21">
        <f>SUM(F$3:F214)+I215</f>
        <v>0.39390692316737308</v>
      </c>
      <c r="M215" s="21">
        <f>SUM(G$3:G214)+J215</f>
        <v>0</v>
      </c>
      <c r="N215" s="21"/>
      <c r="O215" s="21"/>
      <c r="P215" s="21"/>
      <c r="Q215" s="19">
        <f t="shared" si="19"/>
        <v>4.8111127461271816E-2</v>
      </c>
      <c r="R215" s="19">
        <f t="shared" si="20"/>
        <v>0.15516266411918675</v>
      </c>
      <c r="S215" s="19">
        <f t="shared" si="21"/>
        <v>0</v>
      </c>
      <c r="T215" s="19">
        <f t="shared" si="22"/>
        <v>8.6400524944404714E-2</v>
      </c>
      <c r="U215" s="19">
        <f t="shared" si="23"/>
        <v>0</v>
      </c>
      <c r="V215" s="19">
        <f t="shared" si="24"/>
        <v>0</v>
      </c>
    </row>
    <row r="216" spans="1:22" x14ac:dyDescent="0.25">
      <c r="A216" s="26">
        <f>Wellpath!E216</f>
        <v>0</v>
      </c>
      <c r="B216" s="22">
        <v>0</v>
      </c>
      <c r="C216" s="22">
        <v>0</v>
      </c>
      <c r="D216" s="22">
        <f>-COS(Wellpath!$L216) * SIN(Wellpath!$O216) / (Bfield * COS(Dip))</f>
        <v>0</v>
      </c>
      <c r="E216" s="20">
        <f>Model!$W$14*((drdp!B216+drdp!K216)*'MBXY-TI1S'!$B216+(drdp!E216+drdp!N216)*'MBXY-TI1S'!$C216+(drdp!H216+drdp!Q216)*'MBXY-TI1S'!$D216)</f>
        <v>0</v>
      </c>
      <c r="F216" s="20">
        <f>Model!$W$14*((drdp!C216+drdp!L216)*'MBXY-TI1S'!$B216+(drdp!F216+drdp!O216)*'MBXY-TI1S'!$C216+(drdp!I216+drdp!R216)*'MBXY-TI1S'!$D216)</f>
        <v>0</v>
      </c>
      <c r="G216" s="20">
        <f>Model!$W$14*((drdp!D216+drdp!M216)*'MBXY-TI1S'!$B216+(drdp!G216+drdp!P216)*'MBXY-TI1S'!$C216+(drdp!J216+drdp!S216)*'MBXY-TI1S'!$D216)</f>
        <v>0</v>
      </c>
      <c r="H216" s="18">
        <f>Model!$W$14*((drdp!B216)*'MBXY-TI1S'!$B216+(drdp!E216)*'MBXY-TI1S'!$C216+(drdp!H216)*'MBXY-TI1S'!$D216)</f>
        <v>0</v>
      </c>
      <c r="I216" s="18">
        <f>Model!$W$14*((drdp!C216)*'MBXY-TI1S'!$B216+(drdp!F216)*'MBXY-TI1S'!$C216+(drdp!I216)*'MBXY-TI1S'!$D216)</f>
        <v>0</v>
      </c>
      <c r="J216" s="18">
        <f>Model!$W$14*((drdp!D216)*'MBXY-TI1S'!$B216+(drdp!G216)*'MBXY-TI1S'!$C216+(drdp!J216)*'MBXY-TI1S'!$D216)</f>
        <v>0</v>
      </c>
      <c r="K216" s="21">
        <f>SUM(E$3:E215)+H216</f>
        <v>0.21934248895567821</v>
      </c>
      <c r="L216" s="21">
        <f>SUM(F$3:F215)+I216</f>
        <v>0.39390692316737308</v>
      </c>
      <c r="M216" s="21">
        <f>SUM(G$3:G215)+J216</f>
        <v>0</v>
      </c>
      <c r="N216" s="21"/>
      <c r="O216" s="21"/>
      <c r="P216" s="21"/>
      <c r="Q216" s="19">
        <f t="shared" si="19"/>
        <v>4.8111127461271816E-2</v>
      </c>
      <c r="R216" s="19">
        <f t="shared" si="20"/>
        <v>0.15516266411918675</v>
      </c>
      <c r="S216" s="19">
        <f t="shared" si="21"/>
        <v>0</v>
      </c>
      <c r="T216" s="19">
        <f t="shared" si="22"/>
        <v>8.6400524944404714E-2</v>
      </c>
      <c r="U216" s="19">
        <f t="shared" si="23"/>
        <v>0</v>
      </c>
      <c r="V216" s="19">
        <f t="shared" si="24"/>
        <v>0</v>
      </c>
    </row>
    <row r="217" spans="1:22" x14ac:dyDescent="0.25">
      <c r="A217" s="26">
        <f>Wellpath!E217</f>
        <v>0</v>
      </c>
      <c r="B217" s="22">
        <v>0</v>
      </c>
      <c r="C217" s="22">
        <v>0</v>
      </c>
      <c r="D217" s="22">
        <f>-COS(Wellpath!$L217) * SIN(Wellpath!$O217) / (Bfield * COS(Dip))</f>
        <v>0</v>
      </c>
      <c r="E217" s="20">
        <f>Model!$W$14*((drdp!B217+drdp!K217)*'MBXY-TI1S'!$B217+(drdp!E217+drdp!N217)*'MBXY-TI1S'!$C217+(drdp!H217+drdp!Q217)*'MBXY-TI1S'!$D217)</f>
        <v>0</v>
      </c>
      <c r="F217" s="20">
        <f>Model!$W$14*((drdp!C217+drdp!L217)*'MBXY-TI1S'!$B217+(drdp!F217+drdp!O217)*'MBXY-TI1S'!$C217+(drdp!I217+drdp!R217)*'MBXY-TI1S'!$D217)</f>
        <v>0</v>
      </c>
      <c r="G217" s="20">
        <f>Model!$W$14*((drdp!D217+drdp!M217)*'MBXY-TI1S'!$B217+(drdp!G217+drdp!P217)*'MBXY-TI1S'!$C217+(drdp!J217+drdp!S217)*'MBXY-TI1S'!$D217)</f>
        <v>0</v>
      </c>
      <c r="H217" s="18">
        <f>Model!$W$14*((drdp!B217)*'MBXY-TI1S'!$B217+(drdp!E217)*'MBXY-TI1S'!$C217+(drdp!H217)*'MBXY-TI1S'!$D217)</f>
        <v>0</v>
      </c>
      <c r="I217" s="18">
        <f>Model!$W$14*((drdp!C217)*'MBXY-TI1S'!$B217+(drdp!F217)*'MBXY-TI1S'!$C217+(drdp!I217)*'MBXY-TI1S'!$D217)</f>
        <v>0</v>
      </c>
      <c r="J217" s="18">
        <f>Model!$W$14*((drdp!D217)*'MBXY-TI1S'!$B217+(drdp!G217)*'MBXY-TI1S'!$C217+(drdp!J217)*'MBXY-TI1S'!$D217)</f>
        <v>0</v>
      </c>
      <c r="K217" s="21">
        <f>SUM(E$3:E216)+H217</f>
        <v>0.21934248895567821</v>
      </c>
      <c r="L217" s="21">
        <f>SUM(F$3:F216)+I217</f>
        <v>0.39390692316737308</v>
      </c>
      <c r="M217" s="21">
        <f>SUM(G$3:G216)+J217</f>
        <v>0</v>
      </c>
      <c r="N217" s="21"/>
      <c r="O217" s="21"/>
      <c r="P217" s="21"/>
      <c r="Q217" s="19">
        <f t="shared" si="19"/>
        <v>4.8111127461271816E-2</v>
      </c>
      <c r="R217" s="19">
        <f t="shared" si="20"/>
        <v>0.15516266411918675</v>
      </c>
      <c r="S217" s="19">
        <f t="shared" si="21"/>
        <v>0</v>
      </c>
      <c r="T217" s="19">
        <f t="shared" si="22"/>
        <v>8.6400524944404714E-2</v>
      </c>
      <c r="U217" s="19">
        <f t="shared" si="23"/>
        <v>0</v>
      </c>
      <c r="V217" s="19">
        <f t="shared" si="24"/>
        <v>0</v>
      </c>
    </row>
    <row r="218" spans="1:22" x14ac:dyDescent="0.25">
      <c r="A218" s="26">
        <f>Wellpath!E218</f>
        <v>0</v>
      </c>
      <c r="B218" s="22">
        <v>0</v>
      </c>
      <c r="C218" s="22">
        <v>0</v>
      </c>
      <c r="D218" s="22">
        <f>-COS(Wellpath!$L218) * SIN(Wellpath!$O218) / (Bfield * COS(Dip))</f>
        <v>0</v>
      </c>
      <c r="E218" s="20">
        <f>Model!$W$14*((drdp!B218+drdp!K218)*'MBXY-TI1S'!$B218+(drdp!E218+drdp!N218)*'MBXY-TI1S'!$C218+(drdp!H218+drdp!Q218)*'MBXY-TI1S'!$D218)</f>
        <v>0</v>
      </c>
      <c r="F218" s="20">
        <f>Model!$W$14*((drdp!C218+drdp!L218)*'MBXY-TI1S'!$B218+(drdp!F218+drdp!O218)*'MBXY-TI1S'!$C218+(drdp!I218+drdp!R218)*'MBXY-TI1S'!$D218)</f>
        <v>0</v>
      </c>
      <c r="G218" s="20">
        <f>Model!$W$14*((drdp!D218+drdp!M218)*'MBXY-TI1S'!$B218+(drdp!G218+drdp!P218)*'MBXY-TI1S'!$C218+(drdp!J218+drdp!S218)*'MBXY-TI1S'!$D218)</f>
        <v>0</v>
      </c>
      <c r="H218" s="18">
        <f>Model!$W$14*((drdp!B218)*'MBXY-TI1S'!$B218+(drdp!E218)*'MBXY-TI1S'!$C218+(drdp!H218)*'MBXY-TI1S'!$D218)</f>
        <v>0</v>
      </c>
      <c r="I218" s="18">
        <f>Model!$W$14*((drdp!C218)*'MBXY-TI1S'!$B218+(drdp!F218)*'MBXY-TI1S'!$C218+(drdp!I218)*'MBXY-TI1S'!$D218)</f>
        <v>0</v>
      </c>
      <c r="J218" s="18">
        <f>Model!$W$14*((drdp!D218)*'MBXY-TI1S'!$B218+(drdp!G218)*'MBXY-TI1S'!$C218+(drdp!J218)*'MBXY-TI1S'!$D218)</f>
        <v>0</v>
      </c>
      <c r="K218" s="21">
        <f>SUM(E$3:E217)+H218</f>
        <v>0.21934248895567821</v>
      </c>
      <c r="L218" s="21">
        <f>SUM(F$3:F217)+I218</f>
        <v>0.39390692316737308</v>
      </c>
      <c r="M218" s="21">
        <f>SUM(G$3:G217)+J218</f>
        <v>0</v>
      </c>
      <c r="N218" s="21"/>
      <c r="O218" s="21"/>
      <c r="P218" s="21"/>
      <c r="Q218" s="19">
        <f t="shared" si="19"/>
        <v>4.8111127461271816E-2</v>
      </c>
      <c r="R218" s="19">
        <f t="shared" si="20"/>
        <v>0.15516266411918675</v>
      </c>
      <c r="S218" s="19">
        <f t="shared" si="21"/>
        <v>0</v>
      </c>
      <c r="T218" s="19">
        <f t="shared" si="22"/>
        <v>8.6400524944404714E-2</v>
      </c>
      <c r="U218" s="19">
        <f t="shared" si="23"/>
        <v>0</v>
      </c>
      <c r="V218" s="19">
        <f t="shared" si="24"/>
        <v>0</v>
      </c>
    </row>
    <row r="219" spans="1:22" x14ac:dyDescent="0.25">
      <c r="A219" s="26">
        <f>Wellpath!E219</f>
        <v>0</v>
      </c>
      <c r="B219" s="22">
        <v>0</v>
      </c>
      <c r="C219" s="22">
        <v>0</v>
      </c>
      <c r="D219" s="22">
        <f>-COS(Wellpath!$L219) * SIN(Wellpath!$O219) / (Bfield * COS(Dip))</f>
        <v>0</v>
      </c>
      <c r="E219" s="20">
        <f>Model!$W$14*((drdp!B219+drdp!K219)*'MBXY-TI1S'!$B219+(drdp!E219+drdp!N219)*'MBXY-TI1S'!$C219+(drdp!H219+drdp!Q219)*'MBXY-TI1S'!$D219)</f>
        <v>0</v>
      </c>
      <c r="F219" s="20">
        <f>Model!$W$14*((drdp!C219+drdp!L219)*'MBXY-TI1S'!$B219+(drdp!F219+drdp!O219)*'MBXY-TI1S'!$C219+(drdp!I219+drdp!R219)*'MBXY-TI1S'!$D219)</f>
        <v>0</v>
      </c>
      <c r="G219" s="20">
        <f>Model!$W$14*((drdp!D219+drdp!M219)*'MBXY-TI1S'!$B219+(drdp!G219+drdp!P219)*'MBXY-TI1S'!$C219+(drdp!J219+drdp!S219)*'MBXY-TI1S'!$D219)</f>
        <v>0</v>
      </c>
      <c r="H219" s="18">
        <f>Model!$W$14*((drdp!B219)*'MBXY-TI1S'!$B219+(drdp!E219)*'MBXY-TI1S'!$C219+(drdp!H219)*'MBXY-TI1S'!$D219)</f>
        <v>0</v>
      </c>
      <c r="I219" s="18">
        <f>Model!$W$14*((drdp!C219)*'MBXY-TI1S'!$B219+(drdp!F219)*'MBXY-TI1S'!$C219+(drdp!I219)*'MBXY-TI1S'!$D219)</f>
        <v>0</v>
      </c>
      <c r="J219" s="18">
        <f>Model!$W$14*((drdp!D219)*'MBXY-TI1S'!$B219+(drdp!G219)*'MBXY-TI1S'!$C219+(drdp!J219)*'MBXY-TI1S'!$D219)</f>
        <v>0</v>
      </c>
      <c r="K219" s="21">
        <f>SUM(E$3:E218)+H219</f>
        <v>0.21934248895567821</v>
      </c>
      <c r="L219" s="21">
        <f>SUM(F$3:F218)+I219</f>
        <v>0.39390692316737308</v>
      </c>
      <c r="M219" s="21">
        <f>SUM(G$3:G218)+J219</f>
        <v>0</v>
      </c>
      <c r="N219" s="21"/>
      <c r="O219" s="21"/>
      <c r="P219" s="21"/>
      <c r="Q219" s="19">
        <f t="shared" si="19"/>
        <v>4.8111127461271816E-2</v>
      </c>
      <c r="R219" s="19">
        <f t="shared" si="20"/>
        <v>0.15516266411918675</v>
      </c>
      <c r="S219" s="19">
        <f t="shared" si="21"/>
        <v>0</v>
      </c>
      <c r="T219" s="19">
        <f t="shared" si="22"/>
        <v>8.6400524944404714E-2</v>
      </c>
      <c r="U219" s="19">
        <f t="shared" si="23"/>
        <v>0</v>
      </c>
      <c r="V219" s="19">
        <f t="shared" si="24"/>
        <v>0</v>
      </c>
    </row>
    <row r="220" spans="1:22" x14ac:dyDescent="0.25">
      <c r="A220" s="26">
        <f>Wellpath!E220</f>
        <v>0</v>
      </c>
      <c r="B220" s="22">
        <v>0</v>
      </c>
      <c r="C220" s="22">
        <v>0</v>
      </c>
      <c r="D220" s="22">
        <f>-COS(Wellpath!$L220) * SIN(Wellpath!$O220) / (Bfield * COS(Dip))</f>
        <v>0</v>
      </c>
      <c r="E220" s="20">
        <f>Model!$W$14*((drdp!B220+drdp!K220)*'MBXY-TI1S'!$B220+(drdp!E220+drdp!N220)*'MBXY-TI1S'!$C220+(drdp!H220+drdp!Q220)*'MBXY-TI1S'!$D220)</f>
        <v>0</v>
      </c>
      <c r="F220" s="20">
        <f>Model!$W$14*((drdp!C220+drdp!L220)*'MBXY-TI1S'!$B220+(drdp!F220+drdp!O220)*'MBXY-TI1S'!$C220+(drdp!I220+drdp!R220)*'MBXY-TI1S'!$D220)</f>
        <v>0</v>
      </c>
      <c r="G220" s="20">
        <f>Model!$W$14*((drdp!D220+drdp!M220)*'MBXY-TI1S'!$B220+(drdp!G220+drdp!P220)*'MBXY-TI1S'!$C220+(drdp!J220+drdp!S220)*'MBXY-TI1S'!$D220)</f>
        <v>0</v>
      </c>
      <c r="H220" s="18">
        <f>Model!$W$14*((drdp!B220)*'MBXY-TI1S'!$B220+(drdp!E220)*'MBXY-TI1S'!$C220+(drdp!H220)*'MBXY-TI1S'!$D220)</f>
        <v>0</v>
      </c>
      <c r="I220" s="18">
        <f>Model!$W$14*((drdp!C220)*'MBXY-TI1S'!$B220+(drdp!F220)*'MBXY-TI1S'!$C220+(drdp!I220)*'MBXY-TI1S'!$D220)</f>
        <v>0</v>
      </c>
      <c r="J220" s="18">
        <f>Model!$W$14*((drdp!D220)*'MBXY-TI1S'!$B220+(drdp!G220)*'MBXY-TI1S'!$C220+(drdp!J220)*'MBXY-TI1S'!$D220)</f>
        <v>0</v>
      </c>
      <c r="K220" s="21">
        <f>SUM(E$3:E219)+H220</f>
        <v>0.21934248895567821</v>
      </c>
      <c r="L220" s="21">
        <f>SUM(F$3:F219)+I220</f>
        <v>0.39390692316737308</v>
      </c>
      <c r="M220" s="21">
        <f>SUM(G$3:G219)+J220</f>
        <v>0</v>
      </c>
      <c r="N220" s="21"/>
      <c r="O220" s="21"/>
      <c r="P220" s="21"/>
      <c r="Q220" s="19">
        <f t="shared" si="19"/>
        <v>4.8111127461271816E-2</v>
      </c>
      <c r="R220" s="19">
        <f t="shared" si="20"/>
        <v>0.15516266411918675</v>
      </c>
      <c r="S220" s="19">
        <f t="shared" si="21"/>
        <v>0</v>
      </c>
      <c r="T220" s="19">
        <f t="shared" si="22"/>
        <v>8.6400524944404714E-2</v>
      </c>
      <c r="U220" s="19">
        <f t="shared" si="23"/>
        <v>0</v>
      </c>
      <c r="V220" s="19">
        <f t="shared" si="24"/>
        <v>0</v>
      </c>
    </row>
    <row r="221" spans="1:22" x14ac:dyDescent="0.25">
      <c r="A221" s="26">
        <f>Wellpath!E221</f>
        <v>0</v>
      </c>
      <c r="B221" s="22">
        <v>0</v>
      </c>
      <c r="C221" s="22">
        <v>0</v>
      </c>
      <c r="D221" s="22">
        <f>-COS(Wellpath!$L221) * SIN(Wellpath!$O221) / (Bfield * COS(Dip))</f>
        <v>0</v>
      </c>
      <c r="E221" s="20">
        <f>Model!$W$14*((drdp!B221+drdp!K221)*'MBXY-TI1S'!$B221+(drdp!E221+drdp!N221)*'MBXY-TI1S'!$C221+(drdp!H221+drdp!Q221)*'MBXY-TI1S'!$D221)</f>
        <v>0</v>
      </c>
      <c r="F221" s="20">
        <f>Model!$W$14*((drdp!C221+drdp!L221)*'MBXY-TI1S'!$B221+(drdp!F221+drdp!O221)*'MBXY-TI1S'!$C221+(drdp!I221+drdp!R221)*'MBXY-TI1S'!$D221)</f>
        <v>0</v>
      </c>
      <c r="G221" s="20">
        <f>Model!$W$14*((drdp!D221+drdp!M221)*'MBXY-TI1S'!$B221+(drdp!G221+drdp!P221)*'MBXY-TI1S'!$C221+(drdp!J221+drdp!S221)*'MBXY-TI1S'!$D221)</f>
        <v>0</v>
      </c>
      <c r="H221" s="18">
        <f>Model!$W$14*((drdp!B221)*'MBXY-TI1S'!$B221+(drdp!E221)*'MBXY-TI1S'!$C221+(drdp!H221)*'MBXY-TI1S'!$D221)</f>
        <v>0</v>
      </c>
      <c r="I221" s="18">
        <f>Model!$W$14*((drdp!C221)*'MBXY-TI1S'!$B221+(drdp!F221)*'MBXY-TI1S'!$C221+(drdp!I221)*'MBXY-TI1S'!$D221)</f>
        <v>0</v>
      </c>
      <c r="J221" s="18">
        <f>Model!$W$14*((drdp!D221)*'MBXY-TI1S'!$B221+(drdp!G221)*'MBXY-TI1S'!$C221+(drdp!J221)*'MBXY-TI1S'!$D221)</f>
        <v>0</v>
      </c>
      <c r="K221" s="21">
        <f>SUM(E$3:E220)+H221</f>
        <v>0.21934248895567821</v>
      </c>
      <c r="L221" s="21">
        <f>SUM(F$3:F220)+I221</f>
        <v>0.39390692316737308</v>
      </c>
      <c r="M221" s="21">
        <f>SUM(G$3:G220)+J221</f>
        <v>0</v>
      </c>
      <c r="N221" s="21"/>
      <c r="O221" s="21"/>
      <c r="P221" s="21"/>
      <c r="Q221" s="19">
        <f t="shared" si="19"/>
        <v>4.8111127461271816E-2</v>
      </c>
      <c r="R221" s="19">
        <f t="shared" si="20"/>
        <v>0.15516266411918675</v>
      </c>
      <c r="S221" s="19">
        <f t="shared" si="21"/>
        <v>0</v>
      </c>
      <c r="T221" s="19">
        <f t="shared" si="22"/>
        <v>8.6400524944404714E-2</v>
      </c>
      <c r="U221" s="19">
        <f t="shared" si="23"/>
        <v>0</v>
      </c>
      <c r="V221" s="19">
        <f t="shared" si="24"/>
        <v>0</v>
      </c>
    </row>
    <row r="222" spans="1:22" x14ac:dyDescent="0.25">
      <c r="A222" s="26">
        <f>Wellpath!E222</f>
        <v>0</v>
      </c>
      <c r="B222" s="22">
        <v>0</v>
      </c>
      <c r="C222" s="22">
        <v>0</v>
      </c>
      <c r="D222" s="22">
        <f>-COS(Wellpath!$L222) * SIN(Wellpath!$O222) / (Bfield * COS(Dip))</f>
        <v>0</v>
      </c>
      <c r="E222" s="20">
        <f>Model!$W$14*((drdp!B222+drdp!K222)*'MBXY-TI1S'!$B222+(drdp!E222+drdp!N222)*'MBXY-TI1S'!$C222+(drdp!H222+drdp!Q222)*'MBXY-TI1S'!$D222)</f>
        <v>0</v>
      </c>
      <c r="F222" s="20">
        <f>Model!$W$14*((drdp!C222+drdp!L222)*'MBXY-TI1S'!$B222+(drdp!F222+drdp!O222)*'MBXY-TI1S'!$C222+(drdp!I222+drdp!R222)*'MBXY-TI1S'!$D222)</f>
        <v>0</v>
      </c>
      <c r="G222" s="20">
        <f>Model!$W$14*((drdp!D222+drdp!M222)*'MBXY-TI1S'!$B222+(drdp!G222+drdp!P222)*'MBXY-TI1S'!$C222+(drdp!J222+drdp!S222)*'MBXY-TI1S'!$D222)</f>
        <v>0</v>
      </c>
      <c r="H222" s="18">
        <f>Model!$W$14*((drdp!B222)*'MBXY-TI1S'!$B222+(drdp!E222)*'MBXY-TI1S'!$C222+(drdp!H222)*'MBXY-TI1S'!$D222)</f>
        <v>0</v>
      </c>
      <c r="I222" s="18">
        <f>Model!$W$14*((drdp!C222)*'MBXY-TI1S'!$B222+(drdp!F222)*'MBXY-TI1S'!$C222+(drdp!I222)*'MBXY-TI1S'!$D222)</f>
        <v>0</v>
      </c>
      <c r="J222" s="18">
        <f>Model!$W$14*((drdp!D222)*'MBXY-TI1S'!$B222+(drdp!G222)*'MBXY-TI1S'!$C222+(drdp!J222)*'MBXY-TI1S'!$D222)</f>
        <v>0</v>
      </c>
      <c r="K222" s="21">
        <f>SUM(E$3:E221)+H222</f>
        <v>0.21934248895567821</v>
      </c>
      <c r="L222" s="21">
        <f>SUM(F$3:F221)+I222</f>
        <v>0.39390692316737308</v>
      </c>
      <c r="M222" s="21">
        <f>SUM(G$3:G221)+J222</f>
        <v>0</v>
      </c>
      <c r="N222" s="21"/>
      <c r="O222" s="21"/>
      <c r="P222" s="21"/>
      <c r="Q222" s="19">
        <f t="shared" si="19"/>
        <v>4.8111127461271816E-2</v>
      </c>
      <c r="R222" s="19">
        <f t="shared" si="20"/>
        <v>0.15516266411918675</v>
      </c>
      <c r="S222" s="19">
        <f t="shared" si="21"/>
        <v>0</v>
      </c>
      <c r="T222" s="19">
        <f t="shared" si="22"/>
        <v>8.6400524944404714E-2</v>
      </c>
      <c r="U222" s="19">
        <f t="shared" si="23"/>
        <v>0</v>
      </c>
      <c r="V222" s="19">
        <f t="shared" si="24"/>
        <v>0</v>
      </c>
    </row>
    <row r="223" spans="1:22" x14ac:dyDescent="0.25">
      <c r="A223" s="26">
        <f>Wellpath!E223</f>
        <v>0</v>
      </c>
      <c r="B223" s="22">
        <v>0</v>
      </c>
      <c r="C223" s="22">
        <v>0</v>
      </c>
      <c r="D223" s="22">
        <f>-COS(Wellpath!$L223) * SIN(Wellpath!$O223) / (Bfield * COS(Dip))</f>
        <v>0</v>
      </c>
      <c r="E223" s="20">
        <f>Model!$W$14*((drdp!B223+drdp!K223)*'MBXY-TI1S'!$B223+(drdp!E223+drdp!N223)*'MBXY-TI1S'!$C223+(drdp!H223+drdp!Q223)*'MBXY-TI1S'!$D223)</f>
        <v>0</v>
      </c>
      <c r="F223" s="20">
        <f>Model!$W$14*((drdp!C223+drdp!L223)*'MBXY-TI1S'!$B223+(drdp!F223+drdp!O223)*'MBXY-TI1S'!$C223+(drdp!I223+drdp!R223)*'MBXY-TI1S'!$D223)</f>
        <v>0</v>
      </c>
      <c r="G223" s="20">
        <f>Model!$W$14*((drdp!D223+drdp!M223)*'MBXY-TI1S'!$B223+(drdp!G223+drdp!P223)*'MBXY-TI1S'!$C223+(drdp!J223+drdp!S223)*'MBXY-TI1S'!$D223)</f>
        <v>0</v>
      </c>
      <c r="H223" s="18">
        <f>Model!$W$14*((drdp!B223)*'MBXY-TI1S'!$B223+(drdp!E223)*'MBXY-TI1S'!$C223+(drdp!H223)*'MBXY-TI1S'!$D223)</f>
        <v>0</v>
      </c>
      <c r="I223" s="18">
        <f>Model!$W$14*((drdp!C223)*'MBXY-TI1S'!$B223+(drdp!F223)*'MBXY-TI1S'!$C223+(drdp!I223)*'MBXY-TI1S'!$D223)</f>
        <v>0</v>
      </c>
      <c r="J223" s="18">
        <f>Model!$W$14*((drdp!D223)*'MBXY-TI1S'!$B223+(drdp!G223)*'MBXY-TI1S'!$C223+(drdp!J223)*'MBXY-TI1S'!$D223)</f>
        <v>0</v>
      </c>
      <c r="K223" s="21">
        <f>SUM(E$3:E222)+H223</f>
        <v>0.21934248895567821</v>
      </c>
      <c r="L223" s="21">
        <f>SUM(F$3:F222)+I223</f>
        <v>0.39390692316737308</v>
      </c>
      <c r="M223" s="21">
        <f>SUM(G$3:G222)+J223</f>
        <v>0</v>
      </c>
      <c r="N223" s="21"/>
      <c r="O223" s="21"/>
      <c r="P223" s="21"/>
      <c r="Q223" s="19">
        <f t="shared" si="19"/>
        <v>4.8111127461271816E-2</v>
      </c>
      <c r="R223" s="19">
        <f t="shared" si="20"/>
        <v>0.15516266411918675</v>
      </c>
      <c r="S223" s="19">
        <f t="shared" si="21"/>
        <v>0</v>
      </c>
      <c r="T223" s="19">
        <f t="shared" si="22"/>
        <v>8.6400524944404714E-2</v>
      </c>
      <c r="U223" s="19">
        <f t="shared" si="23"/>
        <v>0</v>
      </c>
      <c r="V223" s="19">
        <f t="shared" si="24"/>
        <v>0</v>
      </c>
    </row>
    <row r="224" spans="1:22" x14ac:dyDescent="0.25">
      <c r="A224" s="26">
        <f>Wellpath!E224</f>
        <v>0</v>
      </c>
      <c r="B224" s="22">
        <v>0</v>
      </c>
      <c r="C224" s="22">
        <v>0</v>
      </c>
      <c r="D224" s="22">
        <f>-COS(Wellpath!$L224) * SIN(Wellpath!$O224) / (Bfield * COS(Dip))</f>
        <v>0</v>
      </c>
      <c r="E224" s="20">
        <f>Model!$W$14*((drdp!B224+drdp!K224)*'MBXY-TI1S'!$B224+(drdp!E224+drdp!N224)*'MBXY-TI1S'!$C224+(drdp!H224+drdp!Q224)*'MBXY-TI1S'!$D224)</f>
        <v>0</v>
      </c>
      <c r="F224" s="20">
        <f>Model!$W$14*((drdp!C224+drdp!L224)*'MBXY-TI1S'!$B224+(drdp!F224+drdp!O224)*'MBXY-TI1S'!$C224+(drdp!I224+drdp!R224)*'MBXY-TI1S'!$D224)</f>
        <v>0</v>
      </c>
      <c r="G224" s="20">
        <f>Model!$W$14*((drdp!D224+drdp!M224)*'MBXY-TI1S'!$B224+(drdp!G224+drdp!P224)*'MBXY-TI1S'!$C224+(drdp!J224+drdp!S224)*'MBXY-TI1S'!$D224)</f>
        <v>0</v>
      </c>
      <c r="H224" s="18">
        <f>Model!$W$14*((drdp!B224)*'MBXY-TI1S'!$B224+(drdp!E224)*'MBXY-TI1S'!$C224+(drdp!H224)*'MBXY-TI1S'!$D224)</f>
        <v>0</v>
      </c>
      <c r="I224" s="18">
        <f>Model!$W$14*((drdp!C224)*'MBXY-TI1S'!$B224+(drdp!F224)*'MBXY-TI1S'!$C224+(drdp!I224)*'MBXY-TI1S'!$D224)</f>
        <v>0</v>
      </c>
      <c r="J224" s="18">
        <f>Model!$W$14*((drdp!D224)*'MBXY-TI1S'!$B224+(drdp!G224)*'MBXY-TI1S'!$C224+(drdp!J224)*'MBXY-TI1S'!$D224)</f>
        <v>0</v>
      </c>
      <c r="K224" s="21">
        <f>SUM(E$3:E223)+H224</f>
        <v>0.21934248895567821</v>
      </c>
      <c r="L224" s="21">
        <f>SUM(F$3:F223)+I224</f>
        <v>0.39390692316737308</v>
      </c>
      <c r="M224" s="21">
        <f>SUM(G$3:G223)+J224</f>
        <v>0</v>
      </c>
      <c r="N224" s="21"/>
      <c r="O224" s="21"/>
      <c r="P224" s="21"/>
      <c r="Q224" s="19">
        <f t="shared" si="19"/>
        <v>4.8111127461271816E-2</v>
      </c>
      <c r="R224" s="19">
        <f t="shared" si="20"/>
        <v>0.15516266411918675</v>
      </c>
      <c r="S224" s="19">
        <f t="shared" si="21"/>
        <v>0</v>
      </c>
      <c r="T224" s="19">
        <f t="shared" si="22"/>
        <v>8.6400524944404714E-2</v>
      </c>
      <c r="U224" s="19">
        <f t="shared" si="23"/>
        <v>0</v>
      </c>
      <c r="V224" s="19">
        <f t="shared" si="24"/>
        <v>0</v>
      </c>
    </row>
    <row r="225" spans="1:22" x14ac:dyDescent="0.25">
      <c r="A225" s="26">
        <f>Wellpath!E225</f>
        <v>0</v>
      </c>
      <c r="B225" s="22">
        <v>0</v>
      </c>
      <c r="C225" s="22">
        <v>0</v>
      </c>
      <c r="D225" s="22">
        <f>-COS(Wellpath!$L225) * SIN(Wellpath!$O225) / (Bfield * COS(Dip))</f>
        <v>0</v>
      </c>
      <c r="E225" s="20">
        <f>Model!$W$14*((drdp!B225+drdp!K225)*'MBXY-TI1S'!$B225+(drdp!E225+drdp!N225)*'MBXY-TI1S'!$C225+(drdp!H225+drdp!Q225)*'MBXY-TI1S'!$D225)</f>
        <v>0</v>
      </c>
      <c r="F225" s="20">
        <f>Model!$W$14*((drdp!C225+drdp!L225)*'MBXY-TI1S'!$B225+(drdp!F225+drdp!O225)*'MBXY-TI1S'!$C225+(drdp!I225+drdp!R225)*'MBXY-TI1S'!$D225)</f>
        <v>0</v>
      </c>
      <c r="G225" s="20">
        <f>Model!$W$14*((drdp!D225+drdp!M225)*'MBXY-TI1S'!$B225+(drdp!G225+drdp!P225)*'MBXY-TI1S'!$C225+(drdp!J225+drdp!S225)*'MBXY-TI1S'!$D225)</f>
        <v>0</v>
      </c>
      <c r="H225" s="18">
        <f>Model!$W$14*((drdp!B225)*'MBXY-TI1S'!$B225+(drdp!E225)*'MBXY-TI1S'!$C225+(drdp!H225)*'MBXY-TI1S'!$D225)</f>
        <v>0</v>
      </c>
      <c r="I225" s="18">
        <f>Model!$W$14*((drdp!C225)*'MBXY-TI1S'!$B225+(drdp!F225)*'MBXY-TI1S'!$C225+(drdp!I225)*'MBXY-TI1S'!$D225)</f>
        <v>0</v>
      </c>
      <c r="J225" s="18">
        <f>Model!$W$14*((drdp!D225)*'MBXY-TI1S'!$B225+(drdp!G225)*'MBXY-TI1S'!$C225+(drdp!J225)*'MBXY-TI1S'!$D225)</f>
        <v>0</v>
      </c>
      <c r="K225" s="21">
        <f>SUM(E$3:E224)+H225</f>
        <v>0.21934248895567821</v>
      </c>
      <c r="L225" s="21">
        <f>SUM(F$3:F224)+I225</f>
        <v>0.39390692316737308</v>
      </c>
      <c r="M225" s="21">
        <f>SUM(G$3:G224)+J225</f>
        <v>0</v>
      </c>
      <c r="N225" s="21"/>
      <c r="O225" s="21"/>
      <c r="P225" s="21"/>
      <c r="Q225" s="19">
        <f t="shared" si="19"/>
        <v>4.8111127461271816E-2</v>
      </c>
      <c r="R225" s="19">
        <f t="shared" si="20"/>
        <v>0.15516266411918675</v>
      </c>
      <c r="S225" s="19">
        <f t="shared" si="21"/>
        <v>0</v>
      </c>
      <c r="T225" s="19">
        <f t="shared" si="22"/>
        <v>8.6400524944404714E-2</v>
      </c>
      <c r="U225" s="19">
        <f t="shared" si="23"/>
        <v>0</v>
      </c>
      <c r="V225" s="19">
        <f t="shared" si="24"/>
        <v>0</v>
      </c>
    </row>
    <row r="226" spans="1:22" x14ac:dyDescent="0.25">
      <c r="A226" s="26">
        <f>Wellpath!E226</f>
        <v>0</v>
      </c>
      <c r="B226" s="22">
        <v>0</v>
      </c>
      <c r="C226" s="22">
        <v>0</v>
      </c>
      <c r="D226" s="22">
        <f>-COS(Wellpath!$L226) * SIN(Wellpath!$O226) / (Bfield * COS(Dip))</f>
        <v>0</v>
      </c>
      <c r="E226" s="20">
        <f>Model!$W$14*((drdp!B226+drdp!K226)*'MBXY-TI1S'!$B226+(drdp!E226+drdp!N226)*'MBXY-TI1S'!$C226+(drdp!H226+drdp!Q226)*'MBXY-TI1S'!$D226)</f>
        <v>0</v>
      </c>
      <c r="F226" s="20">
        <f>Model!$W$14*((drdp!C226+drdp!L226)*'MBXY-TI1S'!$B226+(drdp!F226+drdp!O226)*'MBXY-TI1S'!$C226+(drdp!I226+drdp!R226)*'MBXY-TI1S'!$D226)</f>
        <v>0</v>
      </c>
      <c r="G226" s="20">
        <f>Model!$W$14*((drdp!D226+drdp!M226)*'MBXY-TI1S'!$B226+(drdp!G226+drdp!P226)*'MBXY-TI1S'!$C226+(drdp!J226+drdp!S226)*'MBXY-TI1S'!$D226)</f>
        <v>0</v>
      </c>
      <c r="H226" s="18">
        <f>Model!$W$14*((drdp!B226)*'MBXY-TI1S'!$B226+(drdp!E226)*'MBXY-TI1S'!$C226+(drdp!H226)*'MBXY-TI1S'!$D226)</f>
        <v>0</v>
      </c>
      <c r="I226" s="18">
        <f>Model!$W$14*((drdp!C226)*'MBXY-TI1S'!$B226+(drdp!F226)*'MBXY-TI1S'!$C226+(drdp!I226)*'MBXY-TI1S'!$D226)</f>
        <v>0</v>
      </c>
      <c r="J226" s="18">
        <f>Model!$W$14*((drdp!D226)*'MBXY-TI1S'!$B226+(drdp!G226)*'MBXY-TI1S'!$C226+(drdp!J226)*'MBXY-TI1S'!$D226)</f>
        <v>0</v>
      </c>
      <c r="K226" s="21">
        <f>SUM(E$3:E225)+H226</f>
        <v>0.21934248895567821</v>
      </c>
      <c r="L226" s="21">
        <f>SUM(F$3:F225)+I226</f>
        <v>0.39390692316737308</v>
      </c>
      <c r="M226" s="21">
        <f>SUM(G$3:G225)+J226</f>
        <v>0</v>
      </c>
      <c r="N226" s="21"/>
      <c r="O226" s="21"/>
      <c r="P226" s="21"/>
      <c r="Q226" s="19">
        <f t="shared" si="19"/>
        <v>4.8111127461271816E-2</v>
      </c>
      <c r="R226" s="19">
        <f t="shared" si="20"/>
        <v>0.15516266411918675</v>
      </c>
      <c r="S226" s="19">
        <f t="shared" si="21"/>
        <v>0</v>
      </c>
      <c r="T226" s="19">
        <f t="shared" si="22"/>
        <v>8.6400524944404714E-2</v>
      </c>
      <c r="U226" s="19">
        <f t="shared" si="23"/>
        <v>0</v>
      </c>
      <c r="V226" s="19">
        <f t="shared" si="24"/>
        <v>0</v>
      </c>
    </row>
    <row r="227" spans="1:22" x14ac:dyDescent="0.25">
      <c r="A227" s="26">
        <f>Wellpath!E227</f>
        <v>0</v>
      </c>
      <c r="B227" s="22">
        <v>0</v>
      </c>
      <c r="C227" s="22">
        <v>0</v>
      </c>
      <c r="D227" s="22">
        <f>-COS(Wellpath!$L227) * SIN(Wellpath!$O227) / (Bfield * COS(Dip))</f>
        <v>0</v>
      </c>
      <c r="E227" s="20">
        <f>Model!$W$14*((drdp!B227+drdp!K227)*'MBXY-TI1S'!$B227+(drdp!E227+drdp!N227)*'MBXY-TI1S'!$C227+(drdp!H227+drdp!Q227)*'MBXY-TI1S'!$D227)</f>
        <v>0</v>
      </c>
      <c r="F227" s="20">
        <f>Model!$W$14*((drdp!C227+drdp!L227)*'MBXY-TI1S'!$B227+(drdp!F227+drdp!O227)*'MBXY-TI1S'!$C227+(drdp!I227+drdp!R227)*'MBXY-TI1S'!$D227)</f>
        <v>0</v>
      </c>
      <c r="G227" s="20">
        <f>Model!$W$14*((drdp!D227+drdp!M227)*'MBXY-TI1S'!$B227+(drdp!G227+drdp!P227)*'MBXY-TI1S'!$C227+(drdp!J227+drdp!S227)*'MBXY-TI1S'!$D227)</f>
        <v>0</v>
      </c>
      <c r="H227" s="18">
        <f>Model!$W$14*((drdp!B227)*'MBXY-TI1S'!$B227+(drdp!E227)*'MBXY-TI1S'!$C227+(drdp!H227)*'MBXY-TI1S'!$D227)</f>
        <v>0</v>
      </c>
      <c r="I227" s="18">
        <f>Model!$W$14*((drdp!C227)*'MBXY-TI1S'!$B227+(drdp!F227)*'MBXY-TI1S'!$C227+(drdp!I227)*'MBXY-TI1S'!$D227)</f>
        <v>0</v>
      </c>
      <c r="J227" s="18">
        <f>Model!$W$14*((drdp!D227)*'MBXY-TI1S'!$B227+(drdp!G227)*'MBXY-TI1S'!$C227+(drdp!J227)*'MBXY-TI1S'!$D227)</f>
        <v>0</v>
      </c>
      <c r="K227" s="21">
        <f>SUM(E$3:E226)+H227</f>
        <v>0.21934248895567821</v>
      </c>
      <c r="L227" s="21">
        <f>SUM(F$3:F226)+I227</f>
        <v>0.39390692316737308</v>
      </c>
      <c r="M227" s="21">
        <f>SUM(G$3:G226)+J227</f>
        <v>0</v>
      </c>
      <c r="N227" s="21"/>
      <c r="O227" s="21"/>
      <c r="P227" s="21"/>
      <c r="Q227" s="19">
        <f t="shared" si="19"/>
        <v>4.8111127461271816E-2</v>
      </c>
      <c r="R227" s="19">
        <f t="shared" si="20"/>
        <v>0.15516266411918675</v>
      </c>
      <c r="S227" s="19">
        <f t="shared" si="21"/>
        <v>0</v>
      </c>
      <c r="T227" s="19">
        <f t="shared" si="22"/>
        <v>8.6400524944404714E-2</v>
      </c>
      <c r="U227" s="19">
        <f t="shared" si="23"/>
        <v>0</v>
      </c>
      <c r="V227" s="19">
        <f t="shared" si="24"/>
        <v>0</v>
      </c>
    </row>
    <row r="228" spans="1:22" x14ac:dyDescent="0.25">
      <c r="A228" s="26">
        <f>Wellpath!E228</f>
        <v>0</v>
      </c>
      <c r="B228" s="22">
        <v>0</v>
      </c>
      <c r="C228" s="22">
        <v>0</v>
      </c>
      <c r="D228" s="22">
        <f>-COS(Wellpath!$L228) * SIN(Wellpath!$O228) / (Bfield * COS(Dip))</f>
        <v>0</v>
      </c>
      <c r="E228" s="20">
        <f>Model!$W$14*((drdp!B228+drdp!K228)*'MBXY-TI1S'!$B228+(drdp!E228+drdp!N228)*'MBXY-TI1S'!$C228+(drdp!H228+drdp!Q228)*'MBXY-TI1S'!$D228)</f>
        <v>0</v>
      </c>
      <c r="F228" s="20">
        <f>Model!$W$14*((drdp!C228+drdp!L228)*'MBXY-TI1S'!$B228+(drdp!F228+drdp!O228)*'MBXY-TI1S'!$C228+(drdp!I228+drdp!R228)*'MBXY-TI1S'!$D228)</f>
        <v>0</v>
      </c>
      <c r="G228" s="20">
        <f>Model!$W$14*((drdp!D228+drdp!M228)*'MBXY-TI1S'!$B228+(drdp!G228+drdp!P228)*'MBXY-TI1S'!$C228+(drdp!J228+drdp!S228)*'MBXY-TI1S'!$D228)</f>
        <v>0</v>
      </c>
      <c r="H228" s="18">
        <f>Model!$W$14*((drdp!B228)*'MBXY-TI1S'!$B228+(drdp!E228)*'MBXY-TI1S'!$C228+(drdp!H228)*'MBXY-TI1S'!$D228)</f>
        <v>0</v>
      </c>
      <c r="I228" s="18">
        <f>Model!$W$14*((drdp!C228)*'MBXY-TI1S'!$B228+(drdp!F228)*'MBXY-TI1S'!$C228+(drdp!I228)*'MBXY-TI1S'!$D228)</f>
        <v>0</v>
      </c>
      <c r="J228" s="18">
        <f>Model!$W$14*((drdp!D228)*'MBXY-TI1S'!$B228+(drdp!G228)*'MBXY-TI1S'!$C228+(drdp!J228)*'MBXY-TI1S'!$D228)</f>
        <v>0</v>
      </c>
      <c r="K228" s="21">
        <f>SUM(E$3:E227)+H228</f>
        <v>0.21934248895567821</v>
      </c>
      <c r="L228" s="21">
        <f>SUM(F$3:F227)+I228</f>
        <v>0.39390692316737308</v>
      </c>
      <c r="M228" s="21">
        <f>SUM(G$3:G227)+J228</f>
        <v>0</v>
      </c>
      <c r="N228" s="21"/>
      <c r="O228" s="21"/>
      <c r="P228" s="21"/>
      <c r="Q228" s="19">
        <f t="shared" si="19"/>
        <v>4.8111127461271816E-2</v>
      </c>
      <c r="R228" s="19">
        <f t="shared" si="20"/>
        <v>0.15516266411918675</v>
      </c>
      <c r="S228" s="19">
        <f t="shared" si="21"/>
        <v>0</v>
      </c>
      <c r="T228" s="19">
        <f t="shared" si="22"/>
        <v>8.6400524944404714E-2</v>
      </c>
      <c r="U228" s="19">
        <f t="shared" si="23"/>
        <v>0</v>
      </c>
      <c r="V228" s="19">
        <f t="shared" si="24"/>
        <v>0</v>
      </c>
    </row>
    <row r="229" spans="1:22" x14ac:dyDescent="0.25">
      <c r="A229" s="26">
        <f>Wellpath!E229</f>
        <v>0</v>
      </c>
      <c r="B229" s="22">
        <v>0</v>
      </c>
      <c r="C229" s="22">
        <v>0</v>
      </c>
      <c r="D229" s="22">
        <f>-COS(Wellpath!$L229) * SIN(Wellpath!$O229) / (Bfield * COS(Dip))</f>
        <v>0</v>
      </c>
      <c r="E229" s="20">
        <f>Model!$W$14*((drdp!B229+drdp!K229)*'MBXY-TI1S'!$B229+(drdp!E229+drdp!N229)*'MBXY-TI1S'!$C229+(drdp!H229+drdp!Q229)*'MBXY-TI1S'!$D229)</f>
        <v>0</v>
      </c>
      <c r="F229" s="20">
        <f>Model!$W$14*((drdp!C229+drdp!L229)*'MBXY-TI1S'!$B229+(drdp!F229+drdp!O229)*'MBXY-TI1S'!$C229+(drdp!I229+drdp!R229)*'MBXY-TI1S'!$D229)</f>
        <v>0</v>
      </c>
      <c r="G229" s="20">
        <f>Model!$W$14*((drdp!D229+drdp!M229)*'MBXY-TI1S'!$B229+(drdp!G229+drdp!P229)*'MBXY-TI1S'!$C229+(drdp!J229+drdp!S229)*'MBXY-TI1S'!$D229)</f>
        <v>0</v>
      </c>
      <c r="H229" s="18">
        <f>Model!$W$14*((drdp!B229)*'MBXY-TI1S'!$B229+(drdp!E229)*'MBXY-TI1S'!$C229+(drdp!H229)*'MBXY-TI1S'!$D229)</f>
        <v>0</v>
      </c>
      <c r="I229" s="18">
        <f>Model!$W$14*((drdp!C229)*'MBXY-TI1S'!$B229+(drdp!F229)*'MBXY-TI1S'!$C229+(drdp!I229)*'MBXY-TI1S'!$D229)</f>
        <v>0</v>
      </c>
      <c r="J229" s="18">
        <f>Model!$W$14*((drdp!D229)*'MBXY-TI1S'!$B229+(drdp!G229)*'MBXY-TI1S'!$C229+(drdp!J229)*'MBXY-TI1S'!$D229)</f>
        <v>0</v>
      </c>
      <c r="K229" s="21">
        <f>SUM(E$3:E228)+H229</f>
        <v>0.21934248895567821</v>
      </c>
      <c r="L229" s="21">
        <f>SUM(F$3:F228)+I229</f>
        <v>0.39390692316737308</v>
      </c>
      <c r="M229" s="21">
        <f>SUM(G$3:G228)+J229</f>
        <v>0</v>
      </c>
      <c r="N229" s="21"/>
      <c r="O229" s="21"/>
      <c r="P229" s="21"/>
      <c r="Q229" s="19">
        <f t="shared" si="19"/>
        <v>4.8111127461271816E-2</v>
      </c>
      <c r="R229" s="19">
        <f t="shared" si="20"/>
        <v>0.15516266411918675</v>
      </c>
      <c r="S229" s="19">
        <f t="shared" si="21"/>
        <v>0</v>
      </c>
      <c r="T229" s="19">
        <f t="shared" si="22"/>
        <v>8.6400524944404714E-2</v>
      </c>
      <c r="U229" s="19">
        <f t="shared" si="23"/>
        <v>0</v>
      </c>
      <c r="V229" s="19">
        <f t="shared" si="24"/>
        <v>0</v>
      </c>
    </row>
    <row r="230" spans="1:22" x14ac:dyDescent="0.25">
      <c r="A230" s="26">
        <f>Wellpath!E230</f>
        <v>0</v>
      </c>
      <c r="B230" s="22">
        <v>0</v>
      </c>
      <c r="C230" s="22">
        <v>0</v>
      </c>
      <c r="D230" s="22">
        <f>-COS(Wellpath!$L230) * SIN(Wellpath!$O230) / (Bfield * COS(Dip))</f>
        <v>0</v>
      </c>
      <c r="E230" s="20">
        <f>Model!$W$14*((drdp!B230+drdp!K230)*'MBXY-TI1S'!$B230+(drdp!E230+drdp!N230)*'MBXY-TI1S'!$C230+(drdp!H230+drdp!Q230)*'MBXY-TI1S'!$D230)</f>
        <v>0</v>
      </c>
      <c r="F230" s="20">
        <f>Model!$W$14*((drdp!C230+drdp!L230)*'MBXY-TI1S'!$B230+(drdp!F230+drdp!O230)*'MBXY-TI1S'!$C230+(drdp!I230+drdp!R230)*'MBXY-TI1S'!$D230)</f>
        <v>0</v>
      </c>
      <c r="G230" s="20">
        <f>Model!$W$14*((drdp!D230+drdp!M230)*'MBXY-TI1S'!$B230+(drdp!G230+drdp!P230)*'MBXY-TI1S'!$C230+(drdp!J230+drdp!S230)*'MBXY-TI1S'!$D230)</f>
        <v>0</v>
      </c>
      <c r="H230" s="18">
        <f>Model!$W$14*((drdp!B230)*'MBXY-TI1S'!$B230+(drdp!E230)*'MBXY-TI1S'!$C230+(drdp!H230)*'MBXY-TI1S'!$D230)</f>
        <v>0</v>
      </c>
      <c r="I230" s="18">
        <f>Model!$W$14*((drdp!C230)*'MBXY-TI1S'!$B230+(drdp!F230)*'MBXY-TI1S'!$C230+(drdp!I230)*'MBXY-TI1S'!$D230)</f>
        <v>0</v>
      </c>
      <c r="J230" s="18">
        <f>Model!$W$14*((drdp!D230)*'MBXY-TI1S'!$B230+(drdp!G230)*'MBXY-TI1S'!$C230+(drdp!J230)*'MBXY-TI1S'!$D230)</f>
        <v>0</v>
      </c>
      <c r="K230" s="21">
        <f>SUM(E$3:E229)+H230</f>
        <v>0.21934248895567821</v>
      </c>
      <c r="L230" s="21">
        <f>SUM(F$3:F229)+I230</f>
        <v>0.39390692316737308</v>
      </c>
      <c r="M230" s="21">
        <f>SUM(G$3:G229)+J230</f>
        <v>0</v>
      </c>
      <c r="N230" s="21"/>
      <c r="O230" s="21"/>
      <c r="P230" s="21"/>
      <c r="Q230" s="19">
        <f t="shared" si="19"/>
        <v>4.8111127461271816E-2</v>
      </c>
      <c r="R230" s="19">
        <f t="shared" si="20"/>
        <v>0.15516266411918675</v>
      </c>
      <c r="S230" s="19">
        <f t="shared" si="21"/>
        <v>0</v>
      </c>
      <c r="T230" s="19">
        <f t="shared" si="22"/>
        <v>8.6400524944404714E-2</v>
      </c>
      <c r="U230" s="19">
        <f t="shared" si="23"/>
        <v>0</v>
      </c>
      <c r="V230" s="19">
        <f t="shared" si="24"/>
        <v>0</v>
      </c>
    </row>
    <row r="231" spans="1:22" x14ac:dyDescent="0.25">
      <c r="A231" s="26">
        <f>Wellpath!E231</f>
        <v>0</v>
      </c>
      <c r="B231" s="22">
        <v>0</v>
      </c>
      <c r="C231" s="22">
        <v>0</v>
      </c>
      <c r="D231" s="22">
        <f>-COS(Wellpath!$L231) * SIN(Wellpath!$O231) / (Bfield * COS(Dip))</f>
        <v>0</v>
      </c>
      <c r="E231" s="20">
        <f>Model!$W$14*((drdp!B231+drdp!K231)*'MBXY-TI1S'!$B231+(drdp!E231+drdp!N231)*'MBXY-TI1S'!$C231+(drdp!H231+drdp!Q231)*'MBXY-TI1S'!$D231)</f>
        <v>0</v>
      </c>
      <c r="F231" s="20">
        <f>Model!$W$14*((drdp!C231+drdp!L231)*'MBXY-TI1S'!$B231+(drdp!F231+drdp!O231)*'MBXY-TI1S'!$C231+(drdp!I231+drdp!R231)*'MBXY-TI1S'!$D231)</f>
        <v>0</v>
      </c>
      <c r="G231" s="20">
        <f>Model!$W$14*((drdp!D231+drdp!M231)*'MBXY-TI1S'!$B231+(drdp!G231+drdp!P231)*'MBXY-TI1S'!$C231+(drdp!J231+drdp!S231)*'MBXY-TI1S'!$D231)</f>
        <v>0</v>
      </c>
      <c r="H231" s="18">
        <f>Model!$W$14*((drdp!B231)*'MBXY-TI1S'!$B231+(drdp!E231)*'MBXY-TI1S'!$C231+(drdp!H231)*'MBXY-TI1S'!$D231)</f>
        <v>0</v>
      </c>
      <c r="I231" s="18">
        <f>Model!$W$14*((drdp!C231)*'MBXY-TI1S'!$B231+(drdp!F231)*'MBXY-TI1S'!$C231+(drdp!I231)*'MBXY-TI1S'!$D231)</f>
        <v>0</v>
      </c>
      <c r="J231" s="18">
        <f>Model!$W$14*((drdp!D231)*'MBXY-TI1S'!$B231+(drdp!G231)*'MBXY-TI1S'!$C231+(drdp!J231)*'MBXY-TI1S'!$D231)</f>
        <v>0</v>
      </c>
      <c r="K231" s="21">
        <f>SUM(E$3:E230)+H231</f>
        <v>0.21934248895567821</v>
      </c>
      <c r="L231" s="21">
        <f>SUM(F$3:F230)+I231</f>
        <v>0.39390692316737308</v>
      </c>
      <c r="M231" s="21">
        <f>SUM(G$3:G230)+J231</f>
        <v>0</v>
      </c>
      <c r="N231" s="21"/>
      <c r="O231" s="21"/>
      <c r="P231" s="21"/>
      <c r="Q231" s="19">
        <f t="shared" si="19"/>
        <v>4.8111127461271816E-2</v>
      </c>
      <c r="R231" s="19">
        <f t="shared" si="20"/>
        <v>0.15516266411918675</v>
      </c>
      <c r="S231" s="19">
        <f t="shared" si="21"/>
        <v>0</v>
      </c>
      <c r="T231" s="19">
        <f t="shared" si="22"/>
        <v>8.6400524944404714E-2</v>
      </c>
      <c r="U231" s="19">
        <f t="shared" si="23"/>
        <v>0</v>
      </c>
      <c r="V231" s="19">
        <f t="shared" si="24"/>
        <v>0</v>
      </c>
    </row>
    <row r="232" spans="1:22" x14ac:dyDescent="0.25">
      <c r="A232" s="26">
        <f>Wellpath!E232</f>
        <v>0</v>
      </c>
      <c r="B232" s="22">
        <v>0</v>
      </c>
      <c r="C232" s="22">
        <v>0</v>
      </c>
      <c r="D232" s="22">
        <f>-COS(Wellpath!$L232) * SIN(Wellpath!$O232) / (Bfield * COS(Dip))</f>
        <v>0</v>
      </c>
      <c r="E232" s="20">
        <f>Model!$W$14*((drdp!B232+drdp!K232)*'MBXY-TI1S'!$B232+(drdp!E232+drdp!N232)*'MBXY-TI1S'!$C232+(drdp!H232+drdp!Q232)*'MBXY-TI1S'!$D232)</f>
        <v>0</v>
      </c>
      <c r="F232" s="20">
        <f>Model!$W$14*((drdp!C232+drdp!L232)*'MBXY-TI1S'!$B232+(drdp!F232+drdp!O232)*'MBXY-TI1S'!$C232+(drdp!I232+drdp!R232)*'MBXY-TI1S'!$D232)</f>
        <v>0</v>
      </c>
      <c r="G232" s="20">
        <f>Model!$W$14*((drdp!D232+drdp!M232)*'MBXY-TI1S'!$B232+(drdp!G232+drdp!P232)*'MBXY-TI1S'!$C232+(drdp!J232+drdp!S232)*'MBXY-TI1S'!$D232)</f>
        <v>0</v>
      </c>
      <c r="H232" s="18">
        <f>Model!$W$14*((drdp!B232)*'MBXY-TI1S'!$B232+(drdp!E232)*'MBXY-TI1S'!$C232+(drdp!H232)*'MBXY-TI1S'!$D232)</f>
        <v>0</v>
      </c>
      <c r="I232" s="18">
        <f>Model!$W$14*((drdp!C232)*'MBXY-TI1S'!$B232+(drdp!F232)*'MBXY-TI1S'!$C232+(drdp!I232)*'MBXY-TI1S'!$D232)</f>
        <v>0</v>
      </c>
      <c r="J232" s="18">
        <f>Model!$W$14*((drdp!D232)*'MBXY-TI1S'!$B232+(drdp!G232)*'MBXY-TI1S'!$C232+(drdp!J232)*'MBXY-TI1S'!$D232)</f>
        <v>0</v>
      </c>
      <c r="K232" s="21">
        <f>SUM(E$3:E231)+H232</f>
        <v>0.21934248895567821</v>
      </c>
      <c r="L232" s="21">
        <f>SUM(F$3:F231)+I232</f>
        <v>0.39390692316737308</v>
      </c>
      <c r="M232" s="21">
        <f>SUM(G$3:G231)+J232</f>
        <v>0</v>
      </c>
      <c r="N232" s="21"/>
      <c r="O232" s="21"/>
      <c r="P232" s="21"/>
      <c r="Q232" s="19">
        <f t="shared" si="19"/>
        <v>4.8111127461271816E-2</v>
      </c>
      <c r="R232" s="19">
        <f t="shared" si="20"/>
        <v>0.15516266411918675</v>
      </c>
      <c r="S232" s="19">
        <f t="shared" si="21"/>
        <v>0</v>
      </c>
      <c r="T232" s="19">
        <f t="shared" si="22"/>
        <v>8.6400524944404714E-2</v>
      </c>
      <c r="U232" s="19">
        <f t="shared" si="23"/>
        <v>0</v>
      </c>
      <c r="V232" s="19">
        <f t="shared" si="24"/>
        <v>0</v>
      </c>
    </row>
    <row r="233" spans="1:22" x14ac:dyDescent="0.25">
      <c r="A233" s="26">
        <f>Wellpath!E233</f>
        <v>0</v>
      </c>
      <c r="B233" s="22">
        <v>0</v>
      </c>
      <c r="C233" s="22">
        <v>0</v>
      </c>
      <c r="D233" s="22">
        <f>-COS(Wellpath!$L233) * SIN(Wellpath!$O233) / (Bfield * COS(Dip))</f>
        <v>0</v>
      </c>
      <c r="E233" s="20">
        <f>Model!$W$14*((drdp!B233+drdp!K233)*'MBXY-TI1S'!$B233+(drdp!E233+drdp!N233)*'MBXY-TI1S'!$C233+(drdp!H233+drdp!Q233)*'MBXY-TI1S'!$D233)</f>
        <v>0</v>
      </c>
      <c r="F233" s="20">
        <f>Model!$W$14*((drdp!C233+drdp!L233)*'MBXY-TI1S'!$B233+(drdp!F233+drdp!O233)*'MBXY-TI1S'!$C233+(drdp!I233+drdp!R233)*'MBXY-TI1S'!$D233)</f>
        <v>0</v>
      </c>
      <c r="G233" s="20">
        <f>Model!$W$14*((drdp!D233+drdp!M233)*'MBXY-TI1S'!$B233+(drdp!G233+drdp!P233)*'MBXY-TI1S'!$C233+(drdp!J233+drdp!S233)*'MBXY-TI1S'!$D233)</f>
        <v>0</v>
      </c>
      <c r="H233" s="18">
        <f>Model!$W$14*((drdp!B233)*'MBXY-TI1S'!$B233+(drdp!E233)*'MBXY-TI1S'!$C233+(drdp!H233)*'MBXY-TI1S'!$D233)</f>
        <v>0</v>
      </c>
      <c r="I233" s="18">
        <f>Model!$W$14*((drdp!C233)*'MBXY-TI1S'!$B233+(drdp!F233)*'MBXY-TI1S'!$C233+(drdp!I233)*'MBXY-TI1S'!$D233)</f>
        <v>0</v>
      </c>
      <c r="J233" s="18">
        <f>Model!$W$14*((drdp!D233)*'MBXY-TI1S'!$B233+(drdp!G233)*'MBXY-TI1S'!$C233+(drdp!J233)*'MBXY-TI1S'!$D233)</f>
        <v>0</v>
      </c>
      <c r="K233" s="21">
        <f>SUM(E$3:E232)+H233</f>
        <v>0.21934248895567821</v>
      </c>
      <c r="L233" s="21">
        <f>SUM(F$3:F232)+I233</f>
        <v>0.39390692316737308</v>
      </c>
      <c r="M233" s="21">
        <f>SUM(G$3:G232)+J233</f>
        <v>0</v>
      </c>
      <c r="N233" s="21"/>
      <c r="O233" s="21"/>
      <c r="P233" s="21"/>
      <c r="Q233" s="19">
        <f t="shared" si="19"/>
        <v>4.8111127461271816E-2</v>
      </c>
      <c r="R233" s="19">
        <f t="shared" si="20"/>
        <v>0.15516266411918675</v>
      </c>
      <c r="S233" s="19">
        <f t="shared" si="21"/>
        <v>0</v>
      </c>
      <c r="T233" s="19">
        <f t="shared" si="22"/>
        <v>8.6400524944404714E-2</v>
      </c>
      <c r="U233" s="19">
        <f t="shared" si="23"/>
        <v>0</v>
      </c>
      <c r="V233" s="19">
        <f t="shared" si="24"/>
        <v>0</v>
      </c>
    </row>
    <row r="234" spans="1:22" x14ac:dyDescent="0.25">
      <c r="A234" s="26">
        <f>Wellpath!E234</f>
        <v>0</v>
      </c>
      <c r="B234" s="22">
        <v>0</v>
      </c>
      <c r="C234" s="22">
        <v>0</v>
      </c>
      <c r="D234" s="22">
        <f>-COS(Wellpath!$L234) * SIN(Wellpath!$O234) / (Bfield * COS(Dip))</f>
        <v>0</v>
      </c>
      <c r="E234" s="20">
        <f>Model!$W$14*((drdp!B234+drdp!K234)*'MBXY-TI1S'!$B234+(drdp!E234+drdp!N234)*'MBXY-TI1S'!$C234+(drdp!H234+drdp!Q234)*'MBXY-TI1S'!$D234)</f>
        <v>0</v>
      </c>
      <c r="F234" s="20">
        <f>Model!$W$14*((drdp!C234+drdp!L234)*'MBXY-TI1S'!$B234+(drdp!F234+drdp!O234)*'MBXY-TI1S'!$C234+(drdp!I234+drdp!R234)*'MBXY-TI1S'!$D234)</f>
        <v>0</v>
      </c>
      <c r="G234" s="20">
        <f>Model!$W$14*((drdp!D234+drdp!M234)*'MBXY-TI1S'!$B234+(drdp!G234+drdp!P234)*'MBXY-TI1S'!$C234+(drdp!J234+drdp!S234)*'MBXY-TI1S'!$D234)</f>
        <v>0</v>
      </c>
      <c r="H234" s="18">
        <f>Model!$W$14*((drdp!B234)*'MBXY-TI1S'!$B234+(drdp!E234)*'MBXY-TI1S'!$C234+(drdp!H234)*'MBXY-TI1S'!$D234)</f>
        <v>0</v>
      </c>
      <c r="I234" s="18">
        <f>Model!$W$14*((drdp!C234)*'MBXY-TI1S'!$B234+(drdp!F234)*'MBXY-TI1S'!$C234+(drdp!I234)*'MBXY-TI1S'!$D234)</f>
        <v>0</v>
      </c>
      <c r="J234" s="18">
        <f>Model!$W$14*((drdp!D234)*'MBXY-TI1S'!$B234+(drdp!G234)*'MBXY-TI1S'!$C234+(drdp!J234)*'MBXY-TI1S'!$D234)</f>
        <v>0</v>
      </c>
      <c r="K234" s="21">
        <f>SUM(E$3:E233)+H234</f>
        <v>0.21934248895567821</v>
      </c>
      <c r="L234" s="21">
        <f>SUM(F$3:F233)+I234</f>
        <v>0.39390692316737308</v>
      </c>
      <c r="M234" s="21">
        <f>SUM(G$3:G233)+J234</f>
        <v>0</v>
      </c>
      <c r="N234" s="21"/>
      <c r="O234" s="21"/>
      <c r="P234" s="21"/>
      <c r="Q234" s="19">
        <f t="shared" si="19"/>
        <v>4.8111127461271816E-2</v>
      </c>
      <c r="R234" s="19">
        <f t="shared" si="20"/>
        <v>0.15516266411918675</v>
      </c>
      <c r="S234" s="19">
        <f t="shared" si="21"/>
        <v>0</v>
      </c>
      <c r="T234" s="19">
        <f t="shared" si="22"/>
        <v>8.6400524944404714E-2</v>
      </c>
      <c r="U234" s="19">
        <f t="shared" si="23"/>
        <v>0</v>
      </c>
      <c r="V234" s="19">
        <f t="shared" si="24"/>
        <v>0</v>
      </c>
    </row>
    <row r="235" spans="1:22" x14ac:dyDescent="0.25">
      <c r="A235" s="26">
        <f>Wellpath!E235</f>
        <v>0</v>
      </c>
      <c r="B235" s="22">
        <v>0</v>
      </c>
      <c r="C235" s="22">
        <v>0</v>
      </c>
      <c r="D235" s="22">
        <f>-COS(Wellpath!$L235) * SIN(Wellpath!$O235) / (Bfield * COS(Dip))</f>
        <v>0</v>
      </c>
      <c r="E235" s="20">
        <f>Model!$W$14*((drdp!B235+drdp!K235)*'MBXY-TI1S'!$B235+(drdp!E235+drdp!N235)*'MBXY-TI1S'!$C235+(drdp!H235+drdp!Q235)*'MBXY-TI1S'!$D235)</f>
        <v>0</v>
      </c>
      <c r="F235" s="20">
        <f>Model!$W$14*((drdp!C235+drdp!L235)*'MBXY-TI1S'!$B235+(drdp!F235+drdp!O235)*'MBXY-TI1S'!$C235+(drdp!I235+drdp!R235)*'MBXY-TI1S'!$D235)</f>
        <v>0</v>
      </c>
      <c r="G235" s="20">
        <f>Model!$W$14*((drdp!D235+drdp!M235)*'MBXY-TI1S'!$B235+(drdp!G235+drdp!P235)*'MBXY-TI1S'!$C235+(drdp!J235+drdp!S235)*'MBXY-TI1S'!$D235)</f>
        <v>0</v>
      </c>
      <c r="H235" s="18">
        <f>Model!$W$14*((drdp!B235)*'MBXY-TI1S'!$B235+(drdp!E235)*'MBXY-TI1S'!$C235+(drdp!H235)*'MBXY-TI1S'!$D235)</f>
        <v>0</v>
      </c>
      <c r="I235" s="18">
        <f>Model!$W$14*((drdp!C235)*'MBXY-TI1S'!$B235+(drdp!F235)*'MBXY-TI1S'!$C235+(drdp!I235)*'MBXY-TI1S'!$D235)</f>
        <v>0</v>
      </c>
      <c r="J235" s="18">
        <f>Model!$W$14*((drdp!D235)*'MBXY-TI1S'!$B235+(drdp!G235)*'MBXY-TI1S'!$C235+(drdp!J235)*'MBXY-TI1S'!$D235)</f>
        <v>0</v>
      </c>
      <c r="K235" s="21">
        <f>SUM(E$3:E234)+H235</f>
        <v>0.21934248895567821</v>
      </c>
      <c r="L235" s="21">
        <f>SUM(F$3:F234)+I235</f>
        <v>0.39390692316737308</v>
      </c>
      <c r="M235" s="21">
        <f>SUM(G$3:G234)+J235</f>
        <v>0</v>
      </c>
      <c r="N235" s="21"/>
      <c r="O235" s="21"/>
      <c r="P235" s="21"/>
      <c r="Q235" s="19">
        <f t="shared" si="19"/>
        <v>4.8111127461271816E-2</v>
      </c>
      <c r="R235" s="19">
        <f t="shared" si="20"/>
        <v>0.15516266411918675</v>
      </c>
      <c r="S235" s="19">
        <f t="shared" si="21"/>
        <v>0</v>
      </c>
      <c r="T235" s="19">
        <f t="shared" si="22"/>
        <v>8.6400524944404714E-2</v>
      </c>
      <c r="U235" s="19">
        <f t="shared" si="23"/>
        <v>0</v>
      </c>
      <c r="V235" s="19">
        <f t="shared" si="24"/>
        <v>0</v>
      </c>
    </row>
    <row r="236" spans="1:22" x14ac:dyDescent="0.25">
      <c r="A236" s="26">
        <f>Wellpath!E236</f>
        <v>0</v>
      </c>
      <c r="B236" s="22">
        <v>0</v>
      </c>
      <c r="C236" s="22">
        <v>0</v>
      </c>
      <c r="D236" s="22">
        <f>-COS(Wellpath!$L236) * SIN(Wellpath!$O236) / (Bfield * COS(Dip))</f>
        <v>0</v>
      </c>
      <c r="E236" s="20">
        <f>Model!$W$14*((drdp!B236+drdp!K236)*'MBXY-TI1S'!$B236+(drdp!E236+drdp!N236)*'MBXY-TI1S'!$C236+(drdp!H236+drdp!Q236)*'MBXY-TI1S'!$D236)</f>
        <v>0</v>
      </c>
      <c r="F236" s="20">
        <f>Model!$W$14*((drdp!C236+drdp!L236)*'MBXY-TI1S'!$B236+(drdp!F236+drdp!O236)*'MBXY-TI1S'!$C236+(drdp!I236+drdp!R236)*'MBXY-TI1S'!$D236)</f>
        <v>0</v>
      </c>
      <c r="G236" s="20">
        <f>Model!$W$14*((drdp!D236+drdp!M236)*'MBXY-TI1S'!$B236+(drdp!G236+drdp!P236)*'MBXY-TI1S'!$C236+(drdp!J236+drdp!S236)*'MBXY-TI1S'!$D236)</f>
        <v>0</v>
      </c>
      <c r="H236" s="18">
        <f>Model!$W$14*((drdp!B236)*'MBXY-TI1S'!$B236+(drdp!E236)*'MBXY-TI1S'!$C236+(drdp!H236)*'MBXY-TI1S'!$D236)</f>
        <v>0</v>
      </c>
      <c r="I236" s="18">
        <f>Model!$W$14*((drdp!C236)*'MBXY-TI1S'!$B236+(drdp!F236)*'MBXY-TI1S'!$C236+(drdp!I236)*'MBXY-TI1S'!$D236)</f>
        <v>0</v>
      </c>
      <c r="J236" s="18">
        <f>Model!$W$14*((drdp!D236)*'MBXY-TI1S'!$B236+(drdp!G236)*'MBXY-TI1S'!$C236+(drdp!J236)*'MBXY-TI1S'!$D236)</f>
        <v>0</v>
      </c>
      <c r="K236" s="21">
        <f>SUM(E$3:E235)+H236</f>
        <v>0.21934248895567821</v>
      </c>
      <c r="L236" s="21">
        <f>SUM(F$3:F235)+I236</f>
        <v>0.39390692316737308</v>
      </c>
      <c r="M236" s="21">
        <f>SUM(G$3:G235)+J236</f>
        <v>0</v>
      </c>
      <c r="N236" s="21"/>
      <c r="O236" s="21"/>
      <c r="P236" s="21"/>
      <c r="Q236" s="19">
        <f t="shared" si="19"/>
        <v>4.8111127461271816E-2</v>
      </c>
      <c r="R236" s="19">
        <f t="shared" si="20"/>
        <v>0.15516266411918675</v>
      </c>
      <c r="S236" s="19">
        <f t="shared" si="21"/>
        <v>0</v>
      </c>
      <c r="T236" s="19">
        <f t="shared" si="22"/>
        <v>8.6400524944404714E-2</v>
      </c>
      <c r="U236" s="19">
        <f t="shared" si="23"/>
        <v>0</v>
      </c>
      <c r="V236" s="19">
        <f t="shared" si="24"/>
        <v>0</v>
      </c>
    </row>
    <row r="237" spans="1:22" x14ac:dyDescent="0.25">
      <c r="A237" s="26">
        <f>Wellpath!E237</f>
        <v>0</v>
      </c>
      <c r="B237" s="22">
        <v>0</v>
      </c>
      <c r="C237" s="22">
        <v>0</v>
      </c>
      <c r="D237" s="22">
        <f>-COS(Wellpath!$L237) * SIN(Wellpath!$O237) / (Bfield * COS(Dip))</f>
        <v>0</v>
      </c>
      <c r="E237" s="20">
        <f>Model!$W$14*((drdp!B237+drdp!K237)*'MBXY-TI1S'!$B237+(drdp!E237+drdp!N237)*'MBXY-TI1S'!$C237+(drdp!H237+drdp!Q237)*'MBXY-TI1S'!$D237)</f>
        <v>0</v>
      </c>
      <c r="F237" s="20">
        <f>Model!$W$14*((drdp!C237+drdp!L237)*'MBXY-TI1S'!$B237+(drdp!F237+drdp!O237)*'MBXY-TI1S'!$C237+(drdp!I237+drdp!R237)*'MBXY-TI1S'!$D237)</f>
        <v>0</v>
      </c>
      <c r="G237" s="20">
        <f>Model!$W$14*((drdp!D237+drdp!M237)*'MBXY-TI1S'!$B237+(drdp!G237+drdp!P237)*'MBXY-TI1S'!$C237+(drdp!J237+drdp!S237)*'MBXY-TI1S'!$D237)</f>
        <v>0</v>
      </c>
      <c r="H237" s="18">
        <f>Model!$W$14*((drdp!B237)*'MBXY-TI1S'!$B237+(drdp!E237)*'MBXY-TI1S'!$C237+(drdp!H237)*'MBXY-TI1S'!$D237)</f>
        <v>0</v>
      </c>
      <c r="I237" s="18">
        <f>Model!$W$14*((drdp!C237)*'MBXY-TI1S'!$B237+(drdp!F237)*'MBXY-TI1S'!$C237+(drdp!I237)*'MBXY-TI1S'!$D237)</f>
        <v>0</v>
      </c>
      <c r="J237" s="18">
        <f>Model!$W$14*((drdp!D237)*'MBXY-TI1S'!$B237+(drdp!G237)*'MBXY-TI1S'!$C237+(drdp!J237)*'MBXY-TI1S'!$D237)</f>
        <v>0</v>
      </c>
      <c r="K237" s="21">
        <f>SUM(E$3:E236)+H237</f>
        <v>0.21934248895567821</v>
      </c>
      <c r="L237" s="21">
        <f>SUM(F$3:F236)+I237</f>
        <v>0.39390692316737308</v>
      </c>
      <c r="M237" s="21">
        <f>SUM(G$3:G236)+J237</f>
        <v>0</v>
      </c>
      <c r="N237" s="21"/>
      <c r="O237" s="21"/>
      <c r="P237" s="21"/>
      <c r="Q237" s="19">
        <f t="shared" si="19"/>
        <v>4.8111127461271816E-2</v>
      </c>
      <c r="R237" s="19">
        <f t="shared" si="20"/>
        <v>0.15516266411918675</v>
      </c>
      <c r="S237" s="19">
        <f t="shared" si="21"/>
        <v>0</v>
      </c>
      <c r="T237" s="19">
        <f t="shared" si="22"/>
        <v>8.6400524944404714E-2</v>
      </c>
      <c r="U237" s="19">
        <f t="shared" si="23"/>
        <v>0</v>
      </c>
      <c r="V237" s="19">
        <f t="shared" si="24"/>
        <v>0</v>
      </c>
    </row>
    <row r="238" spans="1:22" x14ac:dyDescent="0.25">
      <c r="A238" s="26">
        <f>Wellpath!E238</f>
        <v>0</v>
      </c>
      <c r="B238" s="22">
        <v>0</v>
      </c>
      <c r="C238" s="22">
        <v>0</v>
      </c>
      <c r="D238" s="22">
        <f>-COS(Wellpath!$L238) * SIN(Wellpath!$O238) / (Bfield * COS(Dip))</f>
        <v>0</v>
      </c>
      <c r="E238" s="20">
        <f>Model!$W$14*((drdp!B238+drdp!K238)*'MBXY-TI1S'!$B238+(drdp!E238+drdp!N238)*'MBXY-TI1S'!$C238+(drdp!H238+drdp!Q238)*'MBXY-TI1S'!$D238)</f>
        <v>0</v>
      </c>
      <c r="F238" s="20">
        <f>Model!$W$14*((drdp!C238+drdp!L238)*'MBXY-TI1S'!$B238+(drdp!F238+drdp!O238)*'MBXY-TI1S'!$C238+(drdp!I238+drdp!R238)*'MBXY-TI1S'!$D238)</f>
        <v>0</v>
      </c>
      <c r="G238" s="20">
        <f>Model!$W$14*((drdp!D238+drdp!M238)*'MBXY-TI1S'!$B238+(drdp!G238+drdp!P238)*'MBXY-TI1S'!$C238+(drdp!J238+drdp!S238)*'MBXY-TI1S'!$D238)</f>
        <v>0</v>
      </c>
      <c r="H238" s="18">
        <f>Model!$W$14*((drdp!B238)*'MBXY-TI1S'!$B238+(drdp!E238)*'MBXY-TI1S'!$C238+(drdp!H238)*'MBXY-TI1S'!$D238)</f>
        <v>0</v>
      </c>
      <c r="I238" s="18">
        <f>Model!$W$14*((drdp!C238)*'MBXY-TI1S'!$B238+(drdp!F238)*'MBXY-TI1S'!$C238+(drdp!I238)*'MBXY-TI1S'!$D238)</f>
        <v>0</v>
      </c>
      <c r="J238" s="18">
        <f>Model!$W$14*((drdp!D238)*'MBXY-TI1S'!$B238+(drdp!G238)*'MBXY-TI1S'!$C238+(drdp!J238)*'MBXY-TI1S'!$D238)</f>
        <v>0</v>
      </c>
      <c r="K238" s="21">
        <f>SUM(E$3:E237)+H238</f>
        <v>0.21934248895567821</v>
      </c>
      <c r="L238" s="21">
        <f>SUM(F$3:F237)+I238</f>
        <v>0.39390692316737308</v>
      </c>
      <c r="M238" s="21">
        <f>SUM(G$3:G237)+J238</f>
        <v>0</v>
      </c>
      <c r="N238" s="21"/>
      <c r="O238" s="21"/>
      <c r="P238" s="21"/>
      <c r="Q238" s="19">
        <f t="shared" si="19"/>
        <v>4.8111127461271816E-2</v>
      </c>
      <c r="R238" s="19">
        <f t="shared" si="20"/>
        <v>0.15516266411918675</v>
      </c>
      <c r="S238" s="19">
        <f t="shared" si="21"/>
        <v>0</v>
      </c>
      <c r="T238" s="19">
        <f t="shared" si="22"/>
        <v>8.6400524944404714E-2</v>
      </c>
      <c r="U238" s="19">
        <f t="shared" si="23"/>
        <v>0</v>
      </c>
      <c r="V238" s="19">
        <f t="shared" si="24"/>
        <v>0</v>
      </c>
    </row>
    <row r="239" spans="1:22" x14ac:dyDescent="0.25">
      <c r="A239" s="26">
        <f>Wellpath!E239</f>
        <v>0</v>
      </c>
      <c r="B239" s="22">
        <v>0</v>
      </c>
      <c r="C239" s="22">
        <v>0</v>
      </c>
      <c r="D239" s="22">
        <f>-COS(Wellpath!$L239) * SIN(Wellpath!$O239) / (Bfield * COS(Dip))</f>
        <v>0</v>
      </c>
      <c r="E239" s="20">
        <f>Model!$W$14*((drdp!B239+drdp!K239)*'MBXY-TI1S'!$B239+(drdp!E239+drdp!N239)*'MBXY-TI1S'!$C239+(drdp!H239+drdp!Q239)*'MBXY-TI1S'!$D239)</f>
        <v>0</v>
      </c>
      <c r="F239" s="20">
        <f>Model!$W$14*((drdp!C239+drdp!L239)*'MBXY-TI1S'!$B239+(drdp!F239+drdp!O239)*'MBXY-TI1S'!$C239+(drdp!I239+drdp!R239)*'MBXY-TI1S'!$D239)</f>
        <v>0</v>
      </c>
      <c r="G239" s="20">
        <f>Model!$W$14*((drdp!D239+drdp!M239)*'MBXY-TI1S'!$B239+(drdp!G239+drdp!P239)*'MBXY-TI1S'!$C239+(drdp!J239+drdp!S239)*'MBXY-TI1S'!$D239)</f>
        <v>0</v>
      </c>
      <c r="H239" s="18">
        <f>Model!$W$14*((drdp!B239)*'MBXY-TI1S'!$B239+(drdp!E239)*'MBXY-TI1S'!$C239+(drdp!H239)*'MBXY-TI1S'!$D239)</f>
        <v>0</v>
      </c>
      <c r="I239" s="18">
        <f>Model!$W$14*((drdp!C239)*'MBXY-TI1S'!$B239+(drdp!F239)*'MBXY-TI1S'!$C239+(drdp!I239)*'MBXY-TI1S'!$D239)</f>
        <v>0</v>
      </c>
      <c r="J239" s="18">
        <f>Model!$W$14*((drdp!D239)*'MBXY-TI1S'!$B239+(drdp!G239)*'MBXY-TI1S'!$C239+(drdp!J239)*'MBXY-TI1S'!$D239)</f>
        <v>0</v>
      </c>
      <c r="K239" s="21">
        <f>SUM(E$3:E238)+H239</f>
        <v>0.21934248895567821</v>
      </c>
      <c r="L239" s="21">
        <f>SUM(F$3:F238)+I239</f>
        <v>0.39390692316737308</v>
      </c>
      <c r="M239" s="21">
        <f>SUM(G$3:G238)+J239</f>
        <v>0</v>
      </c>
      <c r="N239" s="21"/>
      <c r="O239" s="21"/>
      <c r="P239" s="21"/>
      <c r="Q239" s="19">
        <f t="shared" si="19"/>
        <v>4.8111127461271816E-2</v>
      </c>
      <c r="R239" s="19">
        <f t="shared" si="20"/>
        <v>0.15516266411918675</v>
      </c>
      <c r="S239" s="19">
        <f t="shared" si="21"/>
        <v>0</v>
      </c>
      <c r="T239" s="19">
        <f t="shared" si="22"/>
        <v>8.6400524944404714E-2</v>
      </c>
      <c r="U239" s="19">
        <f t="shared" si="23"/>
        <v>0</v>
      </c>
      <c r="V239" s="19">
        <f t="shared" si="24"/>
        <v>0</v>
      </c>
    </row>
    <row r="240" spans="1:22" x14ac:dyDescent="0.25">
      <c r="A240" s="26">
        <f>Wellpath!E240</f>
        <v>0</v>
      </c>
      <c r="B240" s="22">
        <v>0</v>
      </c>
      <c r="C240" s="22">
        <v>0</v>
      </c>
      <c r="D240" s="22">
        <f>-COS(Wellpath!$L240) * SIN(Wellpath!$O240) / (Bfield * COS(Dip))</f>
        <v>0</v>
      </c>
      <c r="E240" s="20">
        <f>Model!$W$14*((drdp!B240+drdp!K240)*'MBXY-TI1S'!$B240+(drdp!E240+drdp!N240)*'MBXY-TI1S'!$C240+(drdp!H240+drdp!Q240)*'MBXY-TI1S'!$D240)</f>
        <v>0</v>
      </c>
      <c r="F240" s="20">
        <f>Model!$W$14*((drdp!C240+drdp!L240)*'MBXY-TI1S'!$B240+(drdp!F240+drdp!O240)*'MBXY-TI1S'!$C240+(drdp!I240+drdp!R240)*'MBXY-TI1S'!$D240)</f>
        <v>0</v>
      </c>
      <c r="G240" s="20">
        <f>Model!$W$14*((drdp!D240+drdp!M240)*'MBXY-TI1S'!$B240+(drdp!G240+drdp!P240)*'MBXY-TI1S'!$C240+(drdp!J240+drdp!S240)*'MBXY-TI1S'!$D240)</f>
        <v>0</v>
      </c>
      <c r="H240" s="18">
        <f>Model!$W$14*((drdp!B240)*'MBXY-TI1S'!$B240+(drdp!E240)*'MBXY-TI1S'!$C240+(drdp!H240)*'MBXY-TI1S'!$D240)</f>
        <v>0</v>
      </c>
      <c r="I240" s="18">
        <f>Model!$W$14*((drdp!C240)*'MBXY-TI1S'!$B240+(drdp!F240)*'MBXY-TI1S'!$C240+(drdp!I240)*'MBXY-TI1S'!$D240)</f>
        <v>0</v>
      </c>
      <c r="J240" s="18">
        <f>Model!$W$14*((drdp!D240)*'MBXY-TI1S'!$B240+(drdp!G240)*'MBXY-TI1S'!$C240+(drdp!J240)*'MBXY-TI1S'!$D240)</f>
        <v>0</v>
      </c>
      <c r="K240" s="21">
        <f>SUM(E$3:E239)+H240</f>
        <v>0.21934248895567821</v>
      </c>
      <c r="L240" s="21">
        <f>SUM(F$3:F239)+I240</f>
        <v>0.39390692316737308</v>
      </c>
      <c r="M240" s="21">
        <f>SUM(G$3:G239)+J240</f>
        <v>0</v>
      </c>
      <c r="N240" s="21"/>
      <c r="O240" s="21"/>
      <c r="P240" s="21"/>
      <c r="Q240" s="19">
        <f t="shared" si="19"/>
        <v>4.8111127461271816E-2</v>
      </c>
      <c r="R240" s="19">
        <f t="shared" si="20"/>
        <v>0.15516266411918675</v>
      </c>
      <c r="S240" s="19">
        <f t="shared" si="21"/>
        <v>0</v>
      </c>
      <c r="T240" s="19">
        <f t="shared" si="22"/>
        <v>8.6400524944404714E-2</v>
      </c>
      <c r="U240" s="19">
        <f t="shared" si="23"/>
        <v>0</v>
      </c>
      <c r="V240" s="19">
        <f t="shared" si="24"/>
        <v>0</v>
      </c>
    </row>
    <row r="241" spans="1:22" x14ac:dyDescent="0.25">
      <c r="A241" s="26">
        <f>Wellpath!E241</f>
        <v>0</v>
      </c>
      <c r="B241" s="22">
        <v>0</v>
      </c>
      <c r="C241" s="22">
        <v>0</v>
      </c>
      <c r="D241" s="22">
        <f>-COS(Wellpath!$L241) * SIN(Wellpath!$O241) / (Bfield * COS(Dip))</f>
        <v>0</v>
      </c>
      <c r="E241" s="20">
        <f>Model!$W$14*((drdp!B241+drdp!K241)*'MBXY-TI1S'!$B241+(drdp!E241+drdp!N241)*'MBXY-TI1S'!$C241+(drdp!H241+drdp!Q241)*'MBXY-TI1S'!$D241)</f>
        <v>0</v>
      </c>
      <c r="F241" s="20">
        <f>Model!$W$14*((drdp!C241+drdp!L241)*'MBXY-TI1S'!$B241+(drdp!F241+drdp!O241)*'MBXY-TI1S'!$C241+(drdp!I241+drdp!R241)*'MBXY-TI1S'!$D241)</f>
        <v>0</v>
      </c>
      <c r="G241" s="20">
        <f>Model!$W$14*((drdp!D241+drdp!M241)*'MBXY-TI1S'!$B241+(drdp!G241+drdp!P241)*'MBXY-TI1S'!$C241+(drdp!J241+drdp!S241)*'MBXY-TI1S'!$D241)</f>
        <v>0</v>
      </c>
      <c r="H241" s="18">
        <f>Model!$W$14*((drdp!B241)*'MBXY-TI1S'!$B241+(drdp!E241)*'MBXY-TI1S'!$C241+(drdp!H241)*'MBXY-TI1S'!$D241)</f>
        <v>0</v>
      </c>
      <c r="I241" s="18">
        <f>Model!$W$14*((drdp!C241)*'MBXY-TI1S'!$B241+(drdp!F241)*'MBXY-TI1S'!$C241+(drdp!I241)*'MBXY-TI1S'!$D241)</f>
        <v>0</v>
      </c>
      <c r="J241" s="18">
        <f>Model!$W$14*((drdp!D241)*'MBXY-TI1S'!$B241+(drdp!G241)*'MBXY-TI1S'!$C241+(drdp!J241)*'MBXY-TI1S'!$D241)</f>
        <v>0</v>
      </c>
      <c r="K241" s="21">
        <f>SUM(E$3:E240)+H241</f>
        <v>0.21934248895567821</v>
      </c>
      <c r="L241" s="21">
        <f>SUM(F$3:F240)+I241</f>
        <v>0.39390692316737308</v>
      </c>
      <c r="M241" s="21">
        <f>SUM(G$3:G240)+J241</f>
        <v>0</v>
      </c>
      <c r="N241" s="21"/>
      <c r="O241" s="21"/>
      <c r="P241" s="21"/>
      <c r="Q241" s="19">
        <f t="shared" si="19"/>
        <v>4.8111127461271816E-2</v>
      </c>
      <c r="R241" s="19">
        <f t="shared" si="20"/>
        <v>0.15516266411918675</v>
      </c>
      <c r="S241" s="19">
        <f t="shared" si="21"/>
        <v>0</v>
      </c>
      <c r="T241" s="19">
        <f t="shared" si="22"/>
        <v>8.6400524944404714E-2</v>
      </c>
      <c r="U241" s="19">
        <f t="shared" si="23"/>
        <v>0</v>
      </c>
      <c r="V241" s="19">
        <f t="shared" si="24"/>
        <v>0</v>
      </c>
    </row>
    <row r="242" spans="1:22" x14ac:dyDescent="0.25">
      <c r="A242" s="26">
        <f>Wellpath!E242</f>
        <v>0</v>
      </c>
      <c r="B242" s="22">
        <v>0</v>
      </c>
      <c r="C242" s="22">
        <v>0</v>
      </c>
      <c r="D242" s="22">
        <f>-COS(Wellpath!$L242) * SIN(Wellpath!$O242) / (Bfield * COS(Dip))</f>
        <v>0</v>
      </c>
      <c r="E242" s="20">
        <f>Model!$W$14*((drdp!B242+drdp!K242)*'MBXY-TI1S'!$B242+(drdp!E242+drdp!N242)*'MBXY-TI1S'!$C242+(drdp!H242+drdp!Q242)*'MBXY-TI1S'!$D242)</f>
        <v>0</v>
      </c>
      <c r="F242" s="20">
        <f>Model!$W$14*((drdp!C242+drdp!L242)*'MBXY-TI1S'!$B242+(drdp!F242+drdp!O242)*'MBXY-TI1S'!$C242+(drdp!I242+drdp!R242)*'MBXY-TI1S'!$D242)</f>
        <v>0</v>
      </c>
      <c r="G242" s="20">
        <f>Model!$W$14*((drdp!D242+drdp!M242)*'MBXY-TI1S'!$B242+(drdp!G242+drdp!P242)*'MBXY-TI1S'!$C242+(drdp!J242+drdp!S242)*'MBXY-TI1S'!$D242)</f>
        <v>0</v>
      </c>
      <c r="H242" s="18">
        <f>Model!$W$14*((drdp!B242)*'MBXY-TI1S'!$B242+(drdp!E242)*'MBXY-TI1S'!$C242+(drdp!H242)*'MBXY-TI1S'!$D242)</f>
        <v>0</v>
      </c>
      <c r="I242" s="18">
        <f>Model!$W$14*((drdp!C242)*'MBXY-TI1S'!$B242+(drdp!F242)*'MBXY-TI1S'!$C242+(drdp!I242)*'MBXY-TI1S'!$D242)</f>
        <v>0</v>
      </c>
      <c r="J242" s="18">
        <f>Model!$W$14*((drdp!D242)*'MBXY-TI1S'!$B242+(drdp!G242)*'MBXY-TI1S'!$C242+(drdp!J242)*'MBXY-TI1S'!$D242)</f>
        <v>0</v>
      </c>
      <c r="K242" s="21">
        <f>SUM(E$3:E241)+H242</f>
        <v>0.21934248895567821</v>
      </c>
      <c r="L242" s="21">
        <f>SUM(F$3:F241)+I242</f>
        <v>0.39390692316737308</v>
      </c>
      <c r="M242" s="21">
        <f>SUM(G$3:G241)+J242</f>
        <v>0</v>
      </c>
      <c r="N242" s="21"/>
      <c r="O242" s="21"/>
      <c r="P242" s="21"/>
      <c r="Q242" s="19">
        <f t="shared" si="19"/>
        <v>4.8111127461271816E-2</v>
      </c>
      <c r="R242" s="19">
        <f t="shared" si="20"/>
        <v>0.15516266411918675</v>
      </c>
      <c r="S242" s="19">
        <f t="shared" si="21"/>
        <v>0</v>
      </c>
      <c r="T242" s="19">
        <f t="shared" si="22"/>
        <v>8.6400524944404714E-2</v>
      </c>
      <c r="U242" s="19">
        <f t="shared" si="23"/>
        <v>0</v>
      </c>
      <c r="V242" s="19">
        <f t="shared" si="24"/>
        <v>0</v>
      </c>
    </row>
    <row r="243" spans="1:22" x14ac:dyDescent="0.25">
      <c r="A243" s="26">
        <f>Wellpath!E243</f>
        <v>0</v>
      </c>
      <c r="B243" s="22">
        <v>0</v>
      </c>
      <c r="C243" s="22">
        <v>0</v>
      </c>
      <c r="D243" s="22">
        <f>-COS(Wellpath!$L243) * SIN(Wellpath!$O243) / (Bfield * COS(Dip))</f>
        <v>0</v>
      </c>
      <c r="E243" s="20">
        <f>Model!$W$14*((drdp!B243+drdp!K243)*'MBXY-TI1S'!$B243+(drdp!E243+drdp!N243)*'MBXY-TI1S'!$C243+(drdp!H243+drdp!Q243)*'MBXY-TI1S'!$D243)</f>
        <v>0</v>
      </c>
      <c r="F243" s="20">
        <f>Model!$W$14*((drdp!C243+drdp!L243)*'MBXY-TI1S'!$B243+(drdp!F243+drdp!O243)*'MBXY-TI1S'!$C243+(drdp!I243+drdp!R243)*'MBXY-TI1S'!$D243)</f>
        <v>0</v>
      </c>
      <c r="G243" s="20">
        <f>Model!$W$14*((drdp!D243+drdp!M243)*'MBXY-TI1S'!$B243+(drdp!G243+drdp!P243)*'MBXY-TI1S'!$C243+(drdp!J243+drdp!S243)*'MBXY-TI1S'!$D243)</f>
        <v>0</v>
      </c>
      <c r="H243" s="18">
        <f>Model!$W$14*((drdp!B243)*'MBXY-TI1S'!$B243+(drdp!E243)*'MBXY-TI1S'!$C243+(drdp!H243)*'MBXY-TI1S'!$D243)</f>
        <v>0</v>
      </c>
      <c r="I243" s="18">
        <f>Model!$W$14*((drdp!C243)*'MBXY-TI1S'!$B243+(drdp!F243)*'MBXY-TI1S'!$C243+(drdp!I243)*'MBXY-TI1S'!$D243)</f>
        <v>0</v>
      </c>
      <c r="J243" s="18">
        <f>Model!$W$14*((drdp!D243)*'MBXY-TI1S'!$B243+(drdp!G243)*'MBXY-TI1S'!$C243+(drdp!J243)*'MBXY-TI1S'!$D243)</f>
        <v>0</v>
      </c>
      <c r="K243" s="21">
        <f>SUM(E$3:E242)+H243</f>
        <v>0.21934248895567821</v>
      </c>
      <c r="L243" s="21">
        <f>SUM(F$3:F242)+I243</f>
        <v>0.39390692316737308</v>
      </c>
      <c r="M243" s="21">
        <f>SUM(G$3:G242)+J243</f>
        <v>0</v>
      </c>
      <c r="N243" s="21"/>
      <c r="O243" s="21"/>
      <c r="P243" s="21"/>
      <c r="Q243" s="19">
        <f t="shared" si="19"/>
        <v>4.8111127461271816E-2</v>
      </c>
      <c r="R243" s="19">
        <f t="shared" si="20"/>
        <v>0.15516266411918675</v>
      </c>
      <c r="S243" s="19">
        <f t="shared" si="21"/>
        <v>0</v>
      </c>
      <c r="T243" s="19">
        <f t="shared" si="22"/>
        <v>8.6400524944404714E-2</v>
      </c>
      <c r="U243" s="19">
        <f t="shared" si="23"/>
        <v>0</v>
      </c>
      <c r="V243" s="19">
        <f t="shared" si="24"/>
        <v>0</v>
      </c>
    </row>
    <row r="244" spans="1:22" x14ac:dyDescent="0.25">
      <c r="A244" s="26">
        <f>Wellpath!E244</f>
        <v>0</v>
      </c>
      <c r="B244" s="22">
        <v>0</v>
      </c>
      <c r="C244" s="22">
        <v>0</v>
      </c>
      <c r="D244" s="22">
        <f>-COS(Wellpath!$L244) * SIN(Wellpath!$O244) / (Bfield * COS(Dip))</f>
        <v>0</v>
      </c>
      <c r="E244" s="20">
        <f>Model!$W$14*((drdp!B244+drdp!K244)*'MBXY-TI1S'!$B244+(drdp!E244+drdp!N244)*'MBXY-TI1S'!$C244+(drdp!H244+drdp!Q244)*'MBXY-TI1S'!$D244)</f>
        <v>0</v>
      </c>
      <c r="F244" s="20">
        <f>Model!$W$14*((drdp!C244+drdp!L244)*'MBXY-TI1S'!$B244+(drdp!F244+drdp!O244)*'MBXY-TI1S'!$C244+(drdp!I244+drdp!R244)*'MBXY-TI1S'!$D244)</f>
        <v>0</v>
      </c>
      <c r="G244" s="20">
        <f>Model!$W$14*((drdp!D244+drdp!M244)*'MBXY-TI1S'!$B244+(drdp!G244+drdp!P244)*'MBXY-TI1S'!$C244+(drdp!J244+drdp!S244)*'MBXY-TI1S'!$D244)</f>
        <v>0</v>
      </c>
      <c r="H244" s="18">
        <f>Model!$W$14*((drdp!B244)*'MBXY-TI1S'!$B244+(drdp!E244)*'MBXY-TI1S'!$C244+(drdp!H244)*'MBXY-TI1S'!$D244)</f>
        <v>0</v>
      </c>
      <c r="I244" s="18">
        <f>Model!$W$14*((drdp!C244)*'MBXY-TI1S'!$B244+(drdp!F244)*'MBXY-TI1S'!$C244+(drdp!I244)*'MBXY-TI1S'!$D244)</f>
        <v>0</v>
      </c>
      <c r="J244" s="18">
        <f>Model!$W$14*((drdp!D244)*'MBXY-TI1S'!$B244+(drdp!G244)*'MBXY-TI1S'!$C244+(drdp!J244)*'MBXY-TI1S'!$D244)</f>
        <v>0</v>
      </c>
      <c r="K244" s="21">
        <f>SUM(E$3:E243)+H244</f>
        <v>0.21934248895567821</v>
      </c>
      <c r="L244" s="21">
        <f>SUM(F$3:F243)+I244</f>
        <v>0.39390692316737308</v>
      </c>
      <c r="M244" s="21">
        <f>SUM(G$3:G243)+J244</f>
        <v>0</v>
      </c>
      <c r="N244" s="21"/>
      <c r="O244" s="21"/>
      <c r="P244" s="21"/>
      <c r="Q244" s="19">
        <f t="shared" si="19"/>
        <v>4.8111127461271816E-2</v>
      </c>
      <c r="R244" s="19">
        <f t="shared" si="20"/>
        <v>0.15516266411918675</v>
      </c>
      <c r="S244" s="19">
        <f t="shared" si="21"/>
        <v>0</v>
      </c>
      <c r="T244" s="19">
        <f t="shared" si="22"/>
        <v>8.6400524944404714E-2</v>
      </c>
      <c r="U244" s="19">
        <f t="shared" si="23"/>
        <v>0</v>
      </c>
      <c r="V244" s="19">
        <f t="shared" si="24"/>
        <v>0</v>
      </c>
    </row>
    <row r="245" spans="1:22" x14ac:dyDescent="0.25">
      <c r="A245" s="26">
        <f>Wellpath!E245</f>
        <v>0</v>
      </c>
      <c r="B245" s="22">
        <v>0</v>
      </c>
      <c r="C245" s="22">
        <v>0</v>
      </c>
      <c r="D245" s="22">
        <f>-COS(Wellpath!$L245) * SIN(Wellpath!$O245) / (Bfield * COS(Dip))</f>
        <v>0</v>
      </c>
      <c r="E245" s="20">
        <f>Model!$W$14*((drdp!B245+drdp!K245)*'MBXY-TI1S'!$B245+(drdp!E245+drdp!N245)*'MBXY-TI1S'!$C245+(drdp!H245+drdp!Q245)*'MBXY-TI1S'!$D245)</f>
        <v>0</v>
      </c>
      <c r="F245" s="20">
        <f>Model!$W$14*((drdp!C245+drdp!L245)*'MBXY-TI1S'!$B245+(drdp!F245+drdp!O245)*'MBXY-TI1S'!$C245+(drdp!I245+drdp!R245)*'MBXY-TI1S'!$D245)</f>
        <v>0</v>
      </c>
      <c r="G245" s="20">
        <f>Model!$W$14*((drdp!D245+drdp!M245)*'MBXY-TI1S'!$B245+(drdp!G245+drdp!P245)*'MBXY-TI1S'!$C245+(drdp!J245+drdp!S245)*'MBXY-TI1S'!$D245)</f>
        <v>0</v>
      </c>
      <c r="H245" s="18">
        <f>Model!$W$14*((drdp!B245)*'MBXY-TI1S'!$B245+(drdp!E245)*'MBXY-TI1S'!$C245+(drdp!H245)*'MBXY-TI1S'!$D245)</f>
        <v>0</v>
      </c>
      <c r="I245" s="18">
        <f>Model!$W$14*((drdp!C245)*'MBXY-TI1S'!$B245+(drdp!F245)*'MBXY-TI1S'!$C245+(drdp!I245)*'MBXY-TI1S'!$D245)</f>
        <v>0</v>
      </c>
      <c r="J245" s="18">
        <f>Model!$W$14*((drdp!D245)*'MBXY-TI1S'!$B245+(drdp!G245)*'MBXY-TI1S'!$C245+(drdp!J245)*'MBXY-TI1S'!$D245)</f>
        <v>0</v>
      </c>
      <c r="K245" s="21">
        <f>SUM(E$3:E244)+H245</f>
        <v>0.21934248895567821</v>
      </c>
      <c r="L245" s="21">
        <f>SUM(F$3:F244)+I245</f>
        <v>0.39390692316737308</v>
      </c>
      <c r="M245" s="21">
        <f>SUM(G$3:G244)+J245</f>
        <v>0</v>
      </c>
      <c r="N245" s="21"/>
      <c r="O245" s="21"/>
      <c r="P245" s="21"/>
      <c r="Q245" s="19">
        <f t="shared" si="19"/>
        <v>4.8111127461271816E-2</v>
      </c>
      <c r="R245" s="19">
        <f t="shared" si="20"/>
        <v>0.15516266411918675</v>
      </c>
      <c r="S245" s="19">
        <f t="shared" si="21"/>
        <v>0</v>
      </c>
      <c r="T245" s="19">
        <f t="shared" si="22"/>
        <v>8.6400524944404714E-2</v>
      </c>
      <c r="U245" s="19">
        <f t="shared" si="23"/>
        <v>0</v>
      </c>
      <c r="V245" s="19">
        <f t="shared" si="24"/>
        <v>0</v>
      </c>
    </row>
    <row r="246" spans="1:22" x14ac:dyDescent="0.25">
      <c r="A246" s="26">
        <f>Wellpath!E246</f>
        <v>0</v>
      </c>
      <c r="B246" s="22">
        <v>0</v>
      </c>
      <c r="C246" s="22">
        <v>0</v>
      </c>
      <c r="D246" s="22">
        <f>-COS(Wellpath!$L246) * SIN(Wellpath!$O246) / (Bfield * COS(Dip))</f>
        <v>0</v>
      </c>
      <c r="E246" s="20">
        <f>Model!$W$14*((drdp!B246+drdp!K246)*'MBXY-TI1S'!$B246+(drdp!E246+drdp!N246)*'MBXY-TI1S'!$C246+(drdp!H246+drdp!Q246)*'MBXY-TI1S'!$D246)</f>
        <v>0</v>
      </c>
      <c r="F246" s="20">
        <f>Model!$W$14*((drdp!C246+drdp!L246)*'MBXY-TI1S'!$B246+(drdp!F246+drdp!O246)*'MBXY-TI1S'!$C246+(drdp!I246+drdp!R246)*'MBXY-TI1S'!$D246)</f>
        <v>0</v>
      </c>
      <c r="G246" s="20">
        <f>Model!$W$14*((drdp!D246+drdp!M246)*'MBXY-TI1S'!$B246+(drdp!G246+drdp!P246)*'MBXY-TI1S'!$C246+(drdp!J246+drdp!S246)*'MBXY-TI1S'!$D246)</f>
        <v>0</v>
      </c>
      <c r="H246" s="18">
        <f>Model!$W$14*((drdp!B246)*'MBXY-TI1S'!$B246+(drdp!E246)*'MBXY-TI1S'!$C246+(drdp!H246)*'MBXY-TI1S'!$D246)</f>
        <v>0</v>
      </c>
      <c r="I246" s="18">
        <f>Model!$W$14*((drdp!C246)*'MBXY-TI1S'!$B246+(drdp!F246)*'MBXY-TI1S'!$C246+(drdp!I246)*'MBXY-TI1S'!$D246)</f>
        <v>0</v>
      </c>
      <c r="J246" s="18">
        <f>Model!$W$14*((drdp!D246)*'MBXY-TI1S'!$B246+(drdp!G246)*'MBXY-TI1S'!$C246+(drdp!J246)*'MBXY-TI1S'!$D246)</f>
        <v>0</v>
      </c>
      <c r="K246" s="21">
        <f>SUM(E$3:E245)+H246</f>
        <v>0.21934248895567821</v>
      </c>
      <c r="L246" s="21">
        <f>SUM(F$3:F245)+I246</f>
        <v>0.39390692316737308</v>
      </c>
      <c r="M246" s="21">
        <f>SUM(G$3:G245)+J246</f>
        <v>0</v>
      </c>
      <c r="N246" s="21"/>
      <c r="O246" s="21"/>
      <c r="P246" s="21"/>
      <c r="Q246" s="19">
        <f t="shared" si="19"/>
        <v>4.8111127461271816E-2</v>
      </c>
      <c r="R246" s="19">
        <f t="shared" si="20"/>
        <v>0.15516266411918675</v>
      </c>
      <c r="S246" s="19">
        <f t="shared" si="21"/>
        <v>0</v>
      </c>
      <c r="T246" s="19">
        <f t="shared" si="22"/>
        <v>8.6400524944404714E-2</v>
      </c>
      <c r="U246" s="19">
        <f t="shared" si="23"/>
        <v>0</v>
      </c>
      <c r="V246" s="19">
        <f t="shared" si="24"/>
        <v>0</v>
      </c>
    </row>
    <row r="247" spans="1:22" x14ac:dyDescent="0.25">
      <c r="A247" s="26">
        <f>Wellpath!E247</f>
        <v>0</v>
      </c>
      <c r="B247" s="22">
        <v>0</v>
      </c>
      <c r="C247" s="22">
        <v>0</v>
      </c>
      <c r="D247" s="22">
        <f>-COS(Wellpath!$L247) * SIN(Wellpath!$O247) / (Bfield * COS(Dip))</f>
        <v>0</v>
      </c>
      <c r="E247" s="20">
        <f>Model!$W$14*((drdp!B247+drdp!K247)*'MBXY-TI1S'!$B247+(drdp!E247+drdp!N247)*'MBXY-TI1S'!$C247+(drdp!H247+drdp!Q247)*'MBXY-TI1S'!$D247)</f>
        <v>0</v>
      </c>
      <c r="F247" s="20">
        <f>Model!$W$14*((drdp!C247+drdp!L247)*'MBXY-TI1S'!$B247+(drdp!F247+drdp!O247)*'MBXY-TI1S'!$C247+(drdp!I247+drdp!R247)*'MBXY-TI1S'!$D247)</f>
        <v>0</v>
      </c>
      <c r="G247" s="20">
        <f>Model!$W$14*((drdp!D247+drdp!M247)*'MBXY-TI1S'!$B247+(drdp!G247+drdp!P247)*'MBXY-TI1S'!$C247+(drdp!J247+drdp!S247)*'MBXY-TI1S'!$D247)</f>
        <v>0</v>
      </c>
      <c r="H247" s="18">
        <f>Model!$W$14*((drdp!B247)*'MBXY-TI1S'!$B247+(drdp!E247)*'MBXY-TI1S'!$C247+(drdp!H247)*'MBXY-TI1S'!$D247)</f>
        <v>0</v>
      </c>
      <c r="I247" s="18">
        <f>Model!$W$14*((drdp!C247)*'MBXY-TI1S'!$B247+(drdp!F247)*'MBXY-TI1S'!$C247+(drdp!I247)*'MBXY-TI1S'!$D247)</f>
        <v>0</v>
      </c>
      <c r="J247" s="18">
        <f>Model!$W$14*((drdp!D247)*'MBXY-TI1S'!$B247+(drdp!G247)*'MBXY-TI1S'!$C247+(drdp!J247)*'MBXY-TI1S'!$D247)</f>
        <v>0</v>
      </c>
      <c r="K247" s="21">
        <f>SUM(E$3:E246)+H247</f>
        <v>0.21934248895567821</v>
      </c>
      <c r="L247" s="21">
        <f>SUM(F$3:F246)+I247</f>
        <v>0.39390692316737308</v>
      </c>
      <c r="M247" s="21">
        <f>SUM(G$3:G246)+J247</f>
        <v>0</v>
      </c>
      <c r="N247" s="21"/>
      <c r="O247" s="21"/>
      <c r="P247" s="21"/>
      <c r="Q247" s="19">
        <f t="shared" si="19"/>
        <v>4.8111127461271816E-2</v>
      </c>
      <c r="R247" s="19">
        <f t="shared" si="20"/>
        <v>0.15516266411918675</v>
      </c>
      <c r="S247" s="19">
        <f t="shared" si="21"/>
        <v>0</v>
      </c>
      <c r="T247" s="19">
        <f t="shared" si="22"/>
        <v>8.6400524944404714E-2</v>
      </c>
      <c r="U247" s="19">
        <f t="shared" si="23"/>
        <v>0</v>
      </c>
      <c r="V247" s="19">
        <f t="shared" si="24"/>
        <v>0</v>
      </c>
    </row>
    <row r="248" spans="1:22" x14ac:dyDescent="0.25">
      <c r="A248" s="26">
        <f>Wellpath!E248</f>
        <v>0</v>
      </c>
      <c r="B248" s="22">
        <v>0</v>
      </c>
      <c r="C248" s="22">
        <v>0</v>
      </c>
      <c r="D248" s="22">
        <f>-COS(Wellpath!$L248) * SIN(Wellpath!$O248) / (Bfield * COS(Dip))</f>
        <v>0</v>
      </c>
      <c r="E248" s="20">
        <f>Model!$W$14*((drdp!B248+drdp!K248)*'MBXY-TI1S'!$B248+(drdp!E248+drdp!N248)*'MBXY-TI1S'!$C248+(drdp!H248+drdp!Q248)*'MBXY-TI1S'!$D248)</f>
        <v>0</v>
      </c>
      <c r="F248" s="20">
        <f>Model!$W$14*((drdp!C248+drdp!L248)*'MBXY-TI1S'!$B248+(drdp!F248+drdp!O248)*'MBXY-TI1S'!$C248+(drdp!I248+drdp!R248)*'MBXY-TI1S'!$D248)</f>
        <v>0</v>
      </c>
      <c r="G248" s="20">
        <f>Model!$W$14*((drdp!D248+drdp!M248)*'MBXY-TI1S'!$B248+(drdp!G248+drdp!P248)*'MBXY-TI1S'!$C248+(drdp!J248+drdp!S248)*'MBXY-TI1S'!$D248)</f>
        <v>0</v>
      </c>
      <c r="H248" s="18">
        <f>Model!$W$14*((drdp!B248)*'MBXY-TI1S'!$B248+(drdp!E248)*'MBXY-TI1S'!$C248+(drdp!H248)*'MBXY-TI1S'!$D248)</f>
        <v>0</v>
      </c>
      <c r="I248" s="18">
        <f>Model!$W$14*((drdp!C248)*'MBXY-TI1S'!$B248+(drdp!F248)*'MBXY-TI1S'!$C248+(drdp!I248)*'MBXY-TI1S'!$D248)</f>
        <v>0</v>
      </c>
      <c r="J248" s="18">
        <f>Model!$W$14*((drdp!D248)*'MBXY-TI1S'!$B248+(drdp!G248)*'MBXY-TI1S'!$C248+(drdp!J248)*'MBXY-TI1S'!$D248)</f>
        <v>0</v>
      </c>
      <c r="K248" s="21">
        <f>SUM(E$3:E247)+H248</f>
        <v>0.21934248895567821</v>
      </c>
      <c r="L248" s="21">
        <f>SUM(F$3:F247)+I248</f>
        <v>0.39390692316737308</v>
      </c>
      <c r="M248" s="21">
        <f>SUM(G$3:G247)+J248</f>
        <v>0</v>
      </c>
      <c r="N248" s="21"/>
      <c r="O248" s="21"/>
      <c r="P248" s="21"/>
      <c r="Q248" s="19">
        <f t="shared" si="19"/>
        <v>4.8111127461271816E-2</v>
      </c>
      <c r="R248" s="19">
        <f t="shared" si="20"/>
        <v>0.15516266411918675</v>
      </c>
      <c r="S248" s="19">
        <f t="shared" si="21"/>
        <v>0</v>
      </c>
      <c r="T248" s="19">
        <f t="shared" si="22"/>
        <v>8.6400524944404714E-2</v>
      </c>
      <c r="U248" s="19">
        <f t="shared" si="23"/>
        <v>0</v>
      </c>
      <c r="V248" s="19">
        <f t="shared" si="24"/>
        <v>0</v>
      </c>
    </row>
    <row r="249" spans="1:22" x14ac:dyDescent="0.25">
      <c r="A249" s="26">
        <f>Wellpath!E249</f>
        <v>0</v>
      </c>
      <c r="B249" s="22">
        <v>0</v>
      </c>
      <c r="C249" s="22">
        <v>0</v>
      </c>
      <c r="D249" s="22">
        <f>-COS(Wellpath!$L249) * SIN(Wellpath!$O249) / (Bfield * COS(Dip))</f>
        <v>0</v>
      </c>
      <c r="E249" s="20">
        <f>Model!$W$14*((drdp!B249+drdp!K249)*'MBXY-TI1S'!$B249+(drdp!E249+drdp!N249)*'MBXY-TI1S'!$C249+(drdp!H249+drdp!Q249)*'MBXY-TI1S'!$D249)</f>
        <v>0</v>
      </c>
      <c r="F249" s="20">
        <f>Model!$W$14*((drdp!C249+drdp!L249)*'MBXY-TI1S'!$B249+(drdp!F249+drdp!O249)*'MBXY-TI1S'!$C249+(drdp!I249+drdp!R249)*'MBXY-TI1S'!$D249)</f>
        <v>0</v>
      </c>
      <c r="G249" s="20">
        <f>Model!$W$14*((drdp!D249+drdp!M249)*'MBXY-TI1S'!$B249+(drdp!G249+drdp!P249)*'MBXY-TI1S'!$C249+(drdp!J249+drdp!S249)*'MBXY-TI1S'!$D249)</f>
        <v>0</v>
      </c>
      <c r="H249" s="18">
        <f>Model!$W$14*((drdp!B249)*'MBXY-TI1S'!$B249+(drdp!E249)*'MBXY-TI1S'!$C249+(drdp!H249)*'MBXY-TI1S'!$D249)</f>
        <v>0</v>
      </c>
      <c r="I249" s="18">
        <f>Model!$W$14*((drdp!C249)*'MBXY-TI1S'!$B249+(drdp!F249)*'MBXY-TI1S'!$C249+(drdp!I249)*'MBXY-TI1S'!$D249)</f>
        <v>0</v>
      </c>
      <c r="J249" s="18">
        <f>Model!$W$14*((drdp!D249)*'MBXY-TI1S'!$B249+(drdp!G249)*'MBXY-TI1S'!$C249+(drdp!J249)*'MBXY-TI1S'!$D249)</f>
        <v>0</v>
      </c>
      <c r="K249" s="21">
        <f>SUM(E$3:E248)+H249</f>
        <v>0.21934248895567821</v>
      </c>
      <c r="L249" s="21">
        <f>SUM(F$3:F248)+I249</f>
        <v>0.39390692316737308</v>
      </c>
      <c r="M249" s="21">
        <f>SUM(G$3:G248)+J249</f>
        <v>0</v>
      </c>
      <c r="N249" s="21"/>
      <c r="O249" s="21"/>
      <c r="P249" s="21"/>
      <c r="Q249" s="19">
        <f t="shared" si="19"/>
        <v>4.8111127461271816E-2</v>
      </c>
      <c r="R249" s="19">
        <f t="shared" si="20"/>
        <v>0.15516266411918675</v>
      </c>
      <c r="S249" s="19">
        <f t="shared" si="21"/>
        <v>0</v>
      </c>
      <c r="T249" s="19">
        <f t="shared" si="22"/>
        <v>8.6400524944404714E-2</v>
      </c>
      <c r="U249" s="19">
        <f t="shared" si="23"/>
        <v>0</v>
      </c>
      <c r="V249" s="19">
        <f t="shared" si="24"/>
        <v>0</v>
      </c>
    </row>
    <row r="250" spans="1:22" x14ac:dyDescent="0.25">
      <c r="A250" s="26">
        <f>Wellpath!E250</f>
        <v>0</v>
      </c>
      <c r="B250" s="22">
        <v>0</v>
      </c>
      <c r="C250" s="22">
        <v>0</v>
      </c>
      <c r="D250" s="22">
        <f>-COS(Wellpath!$L250) * SIN(Wellpath!$O250) / (Bfield * COS(Dip))</f>
        <v>0</v>
      </c>
      <c r="E250" s="20">
        <f>Model!$W$14*((drdp!B250+drdp!K250)*'MBXY-TI1S'!$B250+(drdp!E250+drdp!N250)*'MBXY-TI1S'!$C250+(drdp!H250+drdp!Q250)*'MBXY-TI1S'!$D250)</f>
        <v>0</v>
      </c>
      <c r="F250" s="20">
        <f>Model!$W$14*((drdp!C250+drdp!L250)*'MBXY-TI1S'!$B250+(drdp!F250+drdp!O250)*'MBXY-TI1S'!$C250+(drdp!I250+drdp!R250)*'MBXY-TI1S'!$D250)</f>
        <v>0</v>
      </c>
      <c r="G250" s="20">
        <f>Model!$W$14*((drdp!D250+drdp!M250)*'MBXY-TI1S'!$B250+(drdp!G250+drdp!P250)*'MBXY-TI1S'!$C250+(drdp!J250+drdp!S250)*'MBXY-TI1S'!$D250)</f>
        <v>0</v>
      </c>
      <c r="H250" s="18">
        <f>Model!$W$14*((drdp!B250)*'MBXY-TI1S'!$B250+(drdp!E250)*'MBXY-TI1S'!$C250+(drdp!H250)*'MBXY-TI1S'!$D250)</f>
        <v>0</v>
      </c>
      <c r="I250" s="18">
        <f>Model!$W$14*((drdp!C250)*'MBXY-TI1S'!$B250+(drdp!F250)*'MBXY-TI1S'!$C250+(drdp!I250)*'MBXY-TI1S'!$D250)</f>
        <v>0</v>
      </c>
      <c r="J250" s="18">
        <f>Model!$W$14*((drdp!D250)*'MBXY-TI1S'!$B250+(drdp!G250)*'MBXY-TI1S'!$C250+(drdp!J250)*'MBXY-TI1S'!$D250)</f>
        <v>0</v>
      </c>
      <c r="K250" s="21">
        <f>SUM(E$3:E249)+H250</f>
        <v>0.21934248895567821</v>
      </c>
      <c r="L250" s="21">
        <f>SUM(F$3:F249)+I250</f>
        <v>0.39390692316737308</v>
      </c>
      <c r="M250" s="21">
        <f>SUM(G$3:G249)+J250</f>
        <v>0</v>
      </c>
      <c r="N250" s="21"/>
      <c r="O250" s="21"/>
      <c r="P250" s="21"/>
      <c r="Q250" s="19">
        <f t="shared" si="19"/>
        <v>4.8111127461271816E-2</v>
      </c>
      <c r="R250" s="19">
        <f t="shared" si="20"/>
        <v>0.15516266411918675</v>
      </c>
      <c r="S250" s="19">
        <f t="shared" si="21"/>
        <v>0</v>
      </c>
      <c r="T250" s="19">
        <f t="shared" si="22"/>
        <v>8.6400524944404714E-2</v>
      </c>
      <c r="U250" s="19">
        <f t="shared" si="23"/>
        <v>0</v>
      </c>
      <c r="V250" s="19">
        <f t="shared" si="24"/>
        <v>0</v>
      </c>
    </row>
    <row r="251" spans="1:22" x14ac:dyDescent="0.25">
      <c r="A251" s="26">
        <f>Wellpath!E251</f>
        <v>0</v>
      </c>
      <c r="B251" s="22">
        <v>0</v>
      </c>
      <c r="C251" s="22">
        <v>0</v>
      </c>
      <c r="D251" s="22">
        <f>-COS(Wellpath!$L251) * SIN(Wellpath!$O251) / (Bfield * COS(Dip))</f>
        <v>0</v>
      </c>
      <c r="E251" s="20">
        <f>Model!$W$14*((drdp!B251+drdp!K251)*'MBXY-TI1S'!$B251+(drdp!E251+drdp!N251)*'MBXY-TI1S'!$C251+(drdp!H251+drdp!Q251)*'MBXY-TI1S'!$D251)</f>
        <v>0</v>
      </c>
      <c r="F251" s="20">
        <f>Model!$W$14*((drdp!C251+drdp!L251)*'MBXY-TI1S'!$B251+(drdp!F251+drdp!O251)*'MBXY-TI1S'!$C251+(drdp!I251+drdp!R251)*'MBXY-TI1S'!$D251)</f>
        <v>0</v>
      </c>
      <c r="G251" s="20">
        <f>Model!$W$14*((drdp!D251+drdp!M251)*'MBXY-TI1S'!$B251+(drdp!G251+drdp!P251)*'MBXY-TI1S'!$C251+(drdp!J251+drdp!S251)*'MBXY-TI1S'!$D251)</f>
        <v>0</v>
      </c>
      <c r="H251" s="18">
        <f>Model!$W$14*((drdp!B251)*'MBXY-TI1S'!$B251+(drdp!E251)*'MBXY-TI1S'!$C251+(drdp!H251)*'MBXY-TI1S'!$D251)</f>
        <v>0</v>
      </c>
      <c r="I251" s="18">
        <f>Model!$W$14*((drdp!C251)*'MBXY-TI1S'!$B251+(drdp!F251)*'MBXY-TI1S'!$C251+(drdp!I251)*'MBXY-TI1S'!$D251)</f>
        <v>0</v>
      </c>
      <c r="J251" s="18">
        <f>Model!$W$14*((drdp!D251)*'MBXY-TI1S'!$B251+(drdp!G251)*'MBXY-TI1S'!$C251+(drdp!J251)*'MBXY-TI1S'!$D251)</f>
        <v>0</v>
      </c>
      <c r="K251" s="21">
        <f>SUM(E$3:E250)+H251</f>
        <v>0.21934248895567821</v>
      </c>
      <c r="L251" s="21">
        <f>SUM(F$3:F250)+I251</f>
        <v>0.39390692316737308</v>
      </c>
      <c r="M251" s="21">
        <f>SUM(G$3:G250)+J251</f>
        <v>0</v>
      </c>
      <c r="N251" s="21"/>
      <c r="O251" s="21"/>
      <c r="P251" s="21"/>
      <c r="Q251" s="19">
        <f t="shared" si="19"/>
        <v>4.8111127461271816E-2</v>
      </c>
      <c r="R251" s="19">
        <f t="shared" si="20"/>
        <v>0.15516266411918675</v>
      </c>
      <c r="S251" s="19">
        <f t="shared" si="21"/>
        <v>0</v>
      </c>
      <c r="T251" s="19">
        <f t="shared" si="22"/>
        <v>8.6400524944404714E-2</v>
      </c>
      <c r="U251" s="19">
        <f t="shared" si="23"/>
        <v>0</v>
      </c>
      <c r="V251" s="19">
        <f t="shared" si="24"/>
        <v>0</v>
      </c>
    </row>
    <row r="252" spans="1:22" x14ac:dyDescent="0.25">
      <c r="A252" s="26">
        <f>Wellpath!E252</f>
        <v>0</v>
      </c>
      <c r="B252" s="22">
        <v>0</v>
      </c>
      <c r="C252" s="22">
        <v>0</v>
      </c>
      <c r="D252" s="22">
        <f>-COS(Wellpath!$L252) * SIN(Wellpath!$O252) / (Bfield * COS(Dip))</f>
        <v>0</v>
      </c>
      <c r="E252" s="20">
        <f>Model!$W$14*((drdp!B252+drdp!K252)*'MBXY-TI1S'!$B252+(drdp!E252+drdp!N252)*'MBXY-TI1S'!$C252+(drdp!H252+drdp!Q252)*'MBXY-TI1S'!$D252)</f>
        <v>0</v>
      </c>
      <c r="F252" s="20">
        <f>Model!$W$14*((drdp!C252+drdp!L252)*'MBXY-TI1S'!$B252+(drdp!F252+drdp!O252)*'MBXY-TI1S'!$C252+(drdp!I252+drdp!R252)*'MBXY-TI1S'!$D252)</f>
        <v>0</v>
      </c>
      <c r="G252" s="20">
        <f>Model!$W$14*((drdp!D252+drdp!M252)*'MBXY-TI1S'!$B252+(drdp!G252+drdp!P252)*'MBXY-TI1S'!$C252+(drdp!J252+drdp!S252)*'MBXY-TI1S'!$D252)</f>
        <v>0</v>
      </c>
      <c r="H252" s="18">
        <f>Model!$W$14*((drdp!B252)*'MBXY-TI1S'!$B252+(drdp!E252)*'MBXY-TI1S'!$C252+(drdp!H252)*'MBXY-TI1S'!$D252)</f>
        <v>0</v>
      </c>
      <c r="I252" s="18">
        <f>Model!$W$14*((drdp!C252)*'MBXY-TI1S'!$B252+(drdp!F252)*'MBXY-TI1S'!$C252+(drdp!I252)*'MBXY-TI1S'!$D252)</f>
        <v>0</v>
      </c>
      <c r="J252" s="18">
        <f>Model!$W$14*((drdp!D252)*'MBXY-TI1S'!$B252+(drdp!G252)*'MBXY-TI1S'!$C252+(drdp!J252)*'MBXY-TI1S'!$D252)</f>
        <v>0</v>
      </c>
      <c r="K252" s="21">
        <f>SUM(E$3:E251)+H252</f>
        <v>0.21934248895567821</v>
      </c>
      <c r="L252" s="21">
        <f>SUM(F$3:F251)+I252</f>
        <v>0.39390692316737308</v>
      </c>
      <c r="M252" s="21">
        <f>SUM(G$3:G251)+J252</f>
        <v>0</v>
      </c>
      <c r="N252" s="21"/>
      <c r="O252" s="21"/>
      <c r="P252" s="21"/>
      <c r="Q252" s="19">
        <f t="shared" si="19"/>
        <v>4.8111127461271816E-2</v>
      </c>
      <c r="R252" s="19">
        <f t="shared" si="20"/>
        <v>0.15516266411918675</v>
      </c>
      <c r="S252" s="19">
        <f t="shared" si="21"/>
        <v>0</v>
      </c>
      <c r="T252" s="19">
        <f t="shared" si="22"/>
        <v>8.6400524944404714E-2</v>
      </c>
      <c r="U252" s="19">
        <f t="shared" si="23"/>
        <v>0</v>
      </c>
      <c r="V252" s="19">
        <f t="shared" si="24"/>
        <v>0</v>
      </c>
    </row>
    <row r="253" spans="1:22" x14ac:dyDescent="0.25">
      <c r="A253" s="26">
        <f>Wellpath!E253</f>
        <v>0</v>
      </c>
      <c r="B253" s="22">
        <v>0</v>
      </c>
      <c r="C253" s="22">
        <v>0</v>
      </c>
      <c r="D253" s="22">
        <f>-COS(Wellpath!$L253) * SIN(Wellpath!$O253) / (Bfield * COS(Dip))</f>
        <v>0</v>
      </c>
      <c r="E253" s="20">
        <f>Model!$W$14*((drdp!B253+drdp!K253)*'MBXY-TI1S'!$B253+(drdp!E253+drdp!N253)*'MBXY-TI1S'!$C253+(drdp!H253+drdp!Q253)*'MBXY-TI1S'!$D253)</f>
        <v>0</v>
      </c>
      <c r="F253" s="20">
        <f>Model!$W$14*((drdp!C253+drdp!L253)*'MBXY-TI1S'!$B253+(drdp!F253+drdp!O253)*'MBXY-TI1S'!$C253+(drdp!I253+drdp!R253)*'MBXY-TI1S'!$D253)</f>
        <v>0</v>
      </c>
      <c r="G253" s="20">
        <f>Model!$W$14*((drdp!D253+drdp!M253)*'MBXY-TI1S'!$B253+(drdp!G253+drdp!P253)*'MBXY-TI1S'!$C253+(drdp!J253+drdp!S253)*'MBXY-TI1S'!$D253)</f>
        <v>0</v>
      </c>
      <c r="H253" s="18">
        <f>Model!$W$14*((drdp!B253)*'MBXY-TI1S'!$B253+(drdp!E253)*'MBXY-TI1S'!$C253+(drdp!H253)*'MBXY-TI1S'!$D253)</f>
        <v>0</v>
      </c>
      <c r="I253" s="18">
        <f>Model!$W$14*((drdp!C253)*'MBXY-TI1S'!$B253+(drdp!F253)*'MBXY-TI1S'!$C253+(drdp!I253)*'MBXY-TI1S'!$D253)</f>
        <v>0</v>
      </c>
      <c r="J253" s="18">
        <f>Model!$W$14*((drdp!D253)*'MBXY-TI1S'!$B253+(drdp!G253)*'MBXY-TI1S'!$C253+(drdp!J253)*'MBXY-TI1S'!$D253)</f>
        <v>0</v>
      </c>
      <c r="K253" s="21">
        <f>SUM(E$3:E252)+H253</f>
        <v>0.21934248895567821</v>
      </c>
      <c r="L253" s="21">
        <f>SUM(F$3:F252)+I253</f>
        <v>0.39390692316737308</v>
      </c>
      <c r="M253" s="21">
        <f>SUM(G$3:G252)+J253</f>
        <v>0</v>
      </c>
      <c r="N253" s="21"/>
      <c r="O253" s="21"/>
      <c r="P253" s="21"/>
      <c r="Q253" s="19">
        <f t="shared" si="19"/>
        <v>4.8111127461271816E-2</v>
      </c>
      <c r="R253" s="19">
        <f t="shared" si="20"/>
        <v>0.15516266411918675</v>
      </c>
      <c r="S253" s="19">
        <f t="shared" si="21"/>
        <v>0</v>
      </c>
      <c r="T253" s="19">
        <f t="shared" si="22"/>
        <v>8.6400524944404714E-2</v>
      </c>
      <c r="U253" s="19">
        <f t="shared" si="23"/>
        <v>0</v>
      </c>
      <c r="V253" s="19">
        <f t="shared" si="24"/>
        <v>0</v>
      </c>
    </row>
    <row r="254" spans="1:22" x14ac:dyDescent="0.25">
      <c r="A254" s="26">
        <f>Wellpath!E254</f>
        <v>0</v>
      </c>
      <c r="B254" s="22">
        <v>0</v>
      </c>
      <c r="C254" s="22">
        <v>0</v>
      </c>
      <c r="D254" s="22">
        <f>-COS(Wellpath!$L254) * SIN(Wellpath!$O254) / (Bfield * COS(Dip))</f>
        <v>0</v>
      </c>
      <c r="E254" s="20">
        <f>Model!$W$14*((drdp!B254+drdp!K254)*'MBXY-TI1S'!$B254+(drdp!E254+drdp!N254)*'MBXY-TI1S'!$C254+(drdp!H254+drdp!Q254)*'MBXY-TI1S'!$D254)</f>
        <v>0</v>
      </c>
      <c r="F254" s="20">
        <f>Model!$W$14*((drdp!C254+drdp!L254)*'MBXY-TI1S'!$B254+(drdp!F254+drdp!O254)*'MBXY-TI1S'!$C254+(drdp!I254+drdp!R254)*'MBXY-TI1S'!$D254)</f>
        <v>0</v>
      </c>
      <c r="G254" s="20">
        <f>Model!$W$14*((drdp!D254+drdp!M254)*'MBXY-TI1S'!$B254+(drdp!G254+drdp!P254)*'MBXY-TI1S'!$C254+(drdp!J254+drdp!S254)*'MBXY-TI1S'!$D254)</f>
        <v>0</v>
      </c>
      <c r="H254" s="18">
        <f>Model!$W$14*((drdp!B254)*'MBXY-TI1S'!$B254+(drdp!E254)*'MBXY-TI1S'!$C254+(drdp!H254)*'MBXY-TI1S'!$D254)</f>
        <v>0</v>
      </c>
      <c r="I254" s="18">
        <f>Model!$W$14*((drdp!C254)*'MBXY-TI1S'!$B254+(drdp!F254)*'MBXY-TI1S'!$C254+(drdp!I254)*'MBXY-TI1S'!$D254)</f>
        <v>0</v>
      </c>
      <c r="J254" s="18">
        <f>Model!$W$14*((drdp!D254)*'MBXY-TI1S'!$B254+(drdp!G254)*'MBXY-TI1S'!$C254+(drdp!J254)*'MBXY-TI1S'!$D254)</f>
        <v>0</v>
      </c>
      <c r="K254" s="21">
        <f>SUM(E$3:E253)+H254</f>
        <v>0.21934248895567821</v>
      </c>
      <c r="L254" s="21">
        <f>SUM(F$3:F253)+I254</f>
        <v>0.39390692316737308</v>
      </c>
      <c r="M254" s="21">
        <f>SUM(G$3:G253)+J254</f>
        <v>0</v>
      </c>
      <c r="N254" s="21"/>
      <c r="O254" s="21"/>
      <c r="P254" s="21"/>
      <c r="Q254" s="19">
        <f t="shared" si="19"/>
        <v>4.8111127461271816E-2</v>
      </c>
      <c r="R254" s="19">
        <f t="shared" si="20"/>
        <v>0.15516266411918675</v>
      </c>
      <c r="S254" s="19">
        <f t="shared" si="21"/>
        <v>0</v>
      </c>
      <c r="T254" s="19">
        <f t="shared" si="22"/>
        <v>8.6400524944404714E-2</v>
      </c>
      <c r="U254" s="19">
        <f t="shared" si="23"/>
        <v>0</v>
      </c>
      <c r="V254" s="19">
        <f t="shared" si="24"/>
        <v>0</v>
      </c>
    </row>
    <row r="255" spans="1:22" x14ac:dyDescent="0.25">
      <c r="A255" s="26">
        <f>Wellpath!E255</f>
        <v>0</v>
      </c>
      <c r="B255" s="22">
        <v>0</v>
      </c>
      <c r="C255" s="22">
        <v>0</v>
      </c>
      <c r="D255" s="22">
        <f>-COS(Wellpath!$L255) * SIN(Wellpath!$O255) / (Bfield * COS(Dip))</f>
        <v>0</v>
      </c>
      <c r="E255" s="20">
        <f>Model!$W$14*((drdp!B255+drdp!K255)*'MBXY-TI1S'!$B255+(drdp!E255+drdp!N255)*'MBXY-TI1S'!$C255+(drdp!H255+drdp!Q255)*'MBXY-TI1S'!$D255)</f>
        <v>0</v>
      </c>
      <c r="F255" s="20">
        <f>Model!$W$14*((drdp!C255+drdp!L255)*'MBXY-TI1S'!$B255+(drdp!F255+drdp!O255)*'MBXY-TI1S'!$C255+(drdp!I255+drdp!R255)*'MBXY-TI1S'!$D255)</f>
        <v>0</v>
      </c>
      <c r="G255" s="20">
        <f>Model!$W$14*((drdp!D255+drdp!M255)*'MBXY-TI1S'!$B255+(drdp!G255+drdp!P255)*'MBXY-TI1S'!$C255+(drdp!J255+drdp!S255)*'MBXY-TI1S'!$D255)</f>
        <v>0</v>
      </c>
      <c r="H255" s="18">
        <f>Model!$W$14*((drdp!B255)*'MBXY-TI1S'!$B255+(drdp!E255)*'MBXY-TI1S'!$C255+(drdp!H255)*'MBXY-TI1S'!$D255)</f>
        <v>0</v>
      </c>
      <c r="I255" s="18">
        <f>Model!$W$14*((drdp!C255)*'MBXY-TI1S'!$B255+(drdp!F255)*'MBXY-TI1S'!$C255+(drdp!I255)*'MBXY-TI1S'!$D255)</f>
        <v>0</v>
      </c>
      <c r="J255" s="18">
        <f>Model!$W$14*((drdp!D255)*'MBXY-TI1S'!$B255+(drdp!G255)*'MBXY-TI1S'!$C255+(drdp!J255)*'MBXY-TI1S'!$D255)</f>
        <v>0</v>
      </c>
      <c r="K255" s="21">
        <f>SUM(E$3:E254)+H255</f>
        <v>0.21934248895567821</v>
      </c>
      <c r="L255" s="21">
        <f>SUM(F$3:F254)+I255</f>
        <v>0.39390692316737308</v>
      </c>
      <c r="M255" s="21">
        <f>SUM(G$3:G254)+J255</f>
        <v>0</v>
      </c>
      <c r="N255" s="21"/>
      <c r="O255" s="21"/>
      <c r="P255" s="21"/>
      <c r="Q255" s="19">
        <f t="shared" si="19"/>
        <v>4.8111127461271816E-2</v>
      </c>
      <c r="R255" s="19">
        <f t="shared" si="20"/>
        <v>0.15516266411918675</v>
      </c>
      <c r="S255" s="19">
        <f t="shared" si="21"/>
        <v>0</v>
      </c>
      <c r="T255" s="19">
        <f t="shared" si="22"/>
        <v>8.6400524944404714E-2</v>
      </c>
      <c r="U255" s="19">
        <f t="shared" si="23"/>
        <v>0</v>
      </c>
      <c r="V255" s="19">
        <f t="shared" si="24"/>
        <v>0</v>
      </c>
    </row>
    <row r="256" spans="1:22" x14ac:dyDescent="0.25">
      <c r="A256" s="26">
        <f>Wellpath!E256</f>
        <v>0</v>
      </c>
      <c r="B256" s="22">
        <v>0</v>
      </c>
      <c r="C256" s="22">
        <v>0</v>
      </c>
      <c r="D256" s="22">
        <f>-COS(Wellpath!$L256) * SIN(Wellpath!$O256) / (Bfield * COS(Dip))</f>
        <v>0</v>
      </c>
      <c r="E256" s="20">
        <f>Model!$W$14*((drdp!B256+drdp!K256)*'MBXY-TI1S'!$B256+(drdp!E256+drdp!N256)*'MBXY-TI1S'!$C256+(drdp!H256+drdp!Q256)*'MBXY-TI1S'!$D256)</f>
        <v>0</v>
      </c>
      <c r="F256" s="20">
        <f>Model!$W$14*((drdp!C256+drdp!L256)*'MBXY-TI1S'!$B256+(drdp!F256+drdp!O256)*'MBXY-TI1S'!$C256+(drdp!I256+drdp!R256)*'MBXY-TI1S'!$D256)</f>
        <v>0</v>
      </c>
      <c r="G256" s="20">
        <f>Model!$W$14*((drdp!D256+drdp!M256)*'MBXY-TI1S'!$B256+(drdp!G256+drdp!P256)*'MBXY-TI1S'!$C256+(drdp!J256+drdp!S256)*'MBXY-TI1S'!$D256)</f>
        <v>0</v>
      </c>
      <c r="H256" s="18">
        <f>Model!$W$14*((drdp!B256)*'MBXY-TI1S'!$B256+(drdp!E256)*'MBXY-TI1S'!$C256+(drdp!H256)*'MBXY-TI1S'!$D256)</f>
        <v>0</v>
      </c>
      <c r="I256" s="18">
        <f>Model!$W$14*((drdp!C256)*'MBXY-TI1S'!$B256+(drdp!F256)*'MBXY-TI1S'!$C256+(drdp!I256)*'MBXY-TI1S'!$D256)</f>
        <v>0</v>
      </c>
      <c r="J256" s="18">
        <f>Model!$W$14*((drdp!D256)*'MBXY-TI1S'!$B256+(drdp!G256)*'MBXY-TI1S'!$C256+(drdp!J256)*'MBXY-TI1S'!$D256)</f>
        <v>0</v>
      </c>
      <c r="K256" s="21">
        <f>SUM(E$3:E255)+H256</f>
        <v>0.21934248895567821</v>
      </c>
      <c r="L256" s="21">
        <f>SUM(F$3:F255)+I256</f>
        <v>0.39390692316737308</v>
      </c>
      <c r="M256" s="21">
        <f>SUM(G$3:G255)+J256</f>
        <v>0</v>
      </c>
      <c r="N256" s="21"/>
      <c r="O256" s="21"/>
      <c r="P256" s="21"/>
      <c r="Q256" s="19">
        <f t="shared" si="19"/>
        <v>4.8111127461271816E-2</v>
      </c>
      <c r="R256" s="19">
        <f t="shared" si="20"/>
        <v>0.15516266411918675</v>
      </c>
      <c r="S256" s="19">
        <f t="shared" si="21"/>
        <v>0</v>
      </c>
      <c r="T256" s="19">
        <f t="shared" si="22"/>
        <v>8.6400524944404714E-2</v>
      </c>
      <c r="U256" s="19">
        <f t="shared" si="23"/>
        <v>0</v>
      </c>
      <c r="V256" s="19">
        <f t="shared" si="24"/>
        <v>0</v>
      </c>
    </row>
    <row r="257" spans="1:22" x14ac:dyDescent="0.25">
      <c r="A257" s="26">
        <f>Wellpath!E257</f>
        <v>0</v>
      </c>
      <c r="B257" s="22">
        <v>0</v>
      </c>
      <c r="C257" s="22">
        <v>0</v>
      </c>
      <c r="D257" s="22">
        <f>-COS(Wellpath!$L257) * SIN(Wellpath!$O257) / (Bfield * COS(Dip))</f>
        <v>0</v>
      </c>
      <c r="E257" s="20">
        <f>Model!$W$14*((drdp!B257+drdp!K257)*'MBXY-TI1S'!$B257+(drdp!E257+drdp!N257)*'MBXY-TI1S'!$C257+(drdp!H257+drdp!Q257)*'MBXY-TI1S'!$D257)</f>
        <v>0</v>
      </c>
      <c r="F257" s="20">
        <f>Model!$W$14*((drdp!C257+drdp!L257)*'MBXY-TI1S'!$B257+(drdp!F257+drdp!O257)*'MBXY-TI1S'!$C257+(drdp!I257+drdp!R257)*'MBXY-TI1S'!$D257)</f>
        <v>0</v>
      </c>
      <c r="G257" s="20">
        <f>Model!$W$14*((drdp!D257+drdp!M257)*'MBXY-TI1S'!$B257+(drdp!G257+drdp!P257)*'MBXY-TI1S'!$C257+(drdp!J257+drdp!S257)*'MBXY-TI1S'!$D257)</f>
        <v>0</v>
      </c>
      <c r="H257" s="18">
        <f>Model!$W$14*((drdp!B257)*'MBXY-TI1S'!$B257+(drdp!E257)*'MBXY-TI1S'!$C257+(drdp!H257)*'MBXY-TI1S'!$D257)</f>
        <v>0</v>
      </c>
      <c r="I257" s="18">
        <f>Model!$W$14*((drdp!C257)*'MBXY-TI1S'!$B257+(drdp!F257)*'MBXY-TI1S'!$C257+(drdp!I257)*'MBXY-TI1S'!$D257)</f>
        <v>0</v>
      </c>
      <c r="J257" s="18">
        <f>Model!$W$14*((drdp!D257)*'MBXY-TI1S'!$B257+(drdp!G257)*'MBXY-TI1S'!$C257+(drdp!J257)*'MBXY-TI1S'!$D257)</f>
        <v>0</v>
      </c>
      <c r="K257" s="21">
        <f>SUM(E$3:E256)+H257</f>
        <v>0.21934248895567821</v>
      </c>
      <c r="L257" s="21">
        <f>SUM(F$3:F256)+I257</f>
        <v>0.39390692316737308</v>
      </c>
      <c r="M257" s="21">
        <f>SUM(G$3:G256)+J257</f>
        <v>0</v>
      </c>
      <c r="N257" s="21"/>
      <c r="O257" s="21"/>
      <c r="P257" s="21"/>
      <c r="Q257" s="19">
        <f t="shared" si="19"/>
        <v>4.8111127461271816E-2</v>
      </c>
      <c r="R257" s="19">
        <f t="shared" si="20"/>
        <v>0.15516266411918675</v>
      </c>
      <c r="S257" s="19">
        <f t="shared" si="21"/>
        <v>0</v>
      </c>
      <c r="T257" s="19">
        <f t="shared" si="22"/>
        <v>8.6400524944404714E-2</v>
      </c>
      <c r="U257" s="19">
        <f t="shared" si="23"/>
        <v>0</v>
      </c>
      <c r="V257" s="19">
        <f t="shared" si="24"/>
        <v>0</v>
      </c>
    </row>
    <row r="258" spans="1:22" x14ac:dyDescent="0.25">
      <c r="A258" s="26">
        <f>Wellpath!E258</f>
        <v>0</v>
      </c>
      <c r="B258" s="22">
        <v>0</v>
      </c>
      <c r="C258" s="22">
        <v>0</v>
      </c>
      <c r="D258" s="22">
        <f>-COS(Wellpath!$L258) * SIN(Wellpath!$O258) / (Bfield * COS(Dip))</f>
        <v>0</v>
      </c>
      <c r="E258" s="20">
        <f>Model!$W$14*((drdp!B258+drdp!K258)*'MBXY-TI1S'!$B258+(drdp!E258+drdp!N258)*'MBXY-TI1S'!$C258+(drdp!H258+drdp!Q258)*'MBXY-TI1S'!$D258)</f>
        <v>0</v>
      </c>
      <c r="F258" s="20">
        <f>Model!$W$14*((drdp!C258+drdp!L258)*'MBXY-TI1S'!$B258+(drdp!F258+drdp!O258)*'MBXY-TI1S'!$C258+(drdp!I258+drdp!R258)*'MBXY-TI1S'!$D258)</f>
        <v>0</v>
      </c>
      <c r="G258" s="20">
        <f>Model!$W$14*((drdp!D258+drdp!M258)*'MBXY-TI1S'!$B258+(drdp!G258+drdp!P258)*'MBXY-TI1S'!$C258+(drdp!J258+drdp!S258)*'MBXY-TI1S'!$D258)</f>
        <v>0</v>
      </c>
      <c r="H258" s="18">
        <f>Model!$W$14*((drdp!B258)*'MBXY-TI1S'!$B258+(drdp!E258)*'MBXY-TI1S'!$C258+(drdp!H258)*'MBXY-TI1S'!$D258)</f>
        <v>0</v>
      </c>
      <c r="I258" s="18">
        <f>Model!$W$14*((drdp!C258)*'MBXY-TI1S'!$B258+(drdp!F258)*'MBXY-TI1S'!$C258+(drdp!I258)*'MBXY-TI1S'!$D258)</f>
        <v>0</v>
      </c>
      <c r="J258" s="18">
        <f>Model!$W$14*((drdp!D258)*'MBXY-TI1S'!$B258+(drdp!G258)*'MBXY-TI1S'!$C258+(drdp!J258)*'MBXY-TI1S'!$D258)</f>
        <v>0</v>
      </c>
      <c r="K258" s="21">
        <f>SUM(E$3:E257)+H258</f>
        <v>0.21934248895567821</v>
      </c>
      <c r="L258" s="21">
        <f>SUM(F$3:F257)+I258</f>
        <v>0.39390692316737308</v>
      </c>
      <c r="M258" s="21">
        <f>SUM(G$3:G257)+J258</f>
        <v>0</v>
      </c>
      <c r="N258" s="21"/>
      <c r="O258" s="21"/>
      <c r="P258" s="21"/>
      <c r="Q258" s="19">
        <f t="shared" si="19"/>
        <v>4.8111127461271816E-2</v>
      </c>
      <c r="R258" s="19">
        <f t="shared" si="20"/>
        <v>0.15516266411918675</v>
      </c>
      <c r="S258" s="19">
        <f t="shared" si="21"/>
        <v>0</v>
      </c>
      <c r="T258" s="19">
        <f t="shared" si="22"/>
        <v>8.6400524944404714E-2</v>
      </c>
      <c r="U258" s="19">
        <f t="shared" si="23"/>
        <v>0</v>
      </c>
      <c r="V258" s="19">
        <f t="shared" si="24"/>
        <v>0</v>
      </c>
    </row>
    <row r="259" spans="1:22" x14ac:dyDescent="0.25">
      <c r="A259" s="26">
        <f>Wellpath!E259</f>
        <v>0</v>
      </c>
      <c r="B259" s="22">
        <v>0</v>
      </c>
      <c r="C259" s="22">
        <v>0</v>
      </c>
      <c r="D259" s="22">
        <f>-COS(Wellpath!$L259) * SIN(Wellpath!$O259) / (Bfield * COS(Dip))</f>
        <v>0</v>
      </c>
      <c r="E259" s="20">
        <f>Model!$W$14*((drdp!B259+drdp!K259)*'MBXY-TI1S'!$B259+(drdp!E259+drdp!N259)*'MBXY-TI1S'!$C259+(drdp!H259+drdp!Q259)*'MBXY-TI1S'!$D259)</f>
        <v>0</v>
      </c>
      <c r="F259" s="20">
        <f>Model!$W$14*((drdp!C259+drdp!L259)*'MBXY-TI1S'!$B259+(drdp!F259+drdp!O259)*'MBXY-TI1S'!$C259+(drdp!I259+drdp!R259)*'MBXY-TI1S'!$D259)</f>
        <v>0</v>
      </c>
      <c r="G259" s="20">
        <f>Model!$W$14*((drdp!D259+drdp!M259)*'MBXY-TI1S'!$B259+(drdp!G259+drdp!P259)*'MBXY-TI1S'!$C259+(drdp!J259+drdp!S259)*'MBXY-TI1S'!$D259)</f>
        <v>0</v>
      </c>
      <c r="H259" s="18">
        <f>Model!$W$14*((drdp!B259)*'MBXY-TI1S'!$B259+(drdp!E259)*'MBXY-TI1S'!$C259+(drdp!H259)*'MBXY-TI1S'!$D259)</f>
        <v>0</v>
      </c>
      <c r="I259" s="18">
        <f>Model!$W$14*((drdp!C259)*'MBXY-TI1S'!$B259+(drdp!F259)*'MBXY-TI1S'!$C259+(drdp!I259)*'MBXY-TI1S'!$D259)</f>
        <v>0</v>
      </c>
      <c r="J259" s="18">
        <f>Model!$W$14*((drdp!D259)*'MBXY-TI1S'!$B259+(drdp!G259)*'MBXY-TI1S'!$C259+(drdp!J259)*'MBXY-TI1S'!$D259)</f>
        <v>0</v>
      </c>
      <c r="K259" s="21">
        <f>SUM(E$3:E258)+H259</f>
        <v>0.21934248895567821</v>
      </c>
      <c r="L259" s="21">
        <f>SUM(F$3:F258)+I259</f>
        <v>0.39390692316737308</v>
      </c>
      <c r="M259" s="21">
        <f>SUM(G$3:G258)+J259</f>
        <v>0</v>
      </c>
      <c r="N259" s="21"/>
      <c r="O259" s="21"/>
      <c r="P259" s="21"/>
      <c r="Q259" s="19">
        <f t="shared" si="19"/>
        <v>4.8111127461271816E-2</v>
      </c>
      <c r="R259" s="19">
        <f t="shared" si="20"/>
        <v>0.15516266411918675</v>
      </c>
      <c r="S259" s="19">
        <f t="shared" si="21"/>
        <v>0</v>
      </c>
      <c r="T259" s="19">
        <f t="shared" si="22"/>
        <v>8.6400524944404714E-2</v>
      </c>
      <c r="U259" s="19">
        <f t="shared" si="23"/>
        <v>0</v>
      </c>
      <c r="V259" s="19">
        <f t="shared" si="24"/>
        <v>0</v>
      </c>
    </row>
    <row r="260" spans="1:22" x14ac:dyDescent="0.25">
      <c r="A260" s="26">
        <f>Wellpath!E260</f>
        <v>0</v>
      </c>
      <c r="B260" s="22">
        <v>0</v>
      </c>
      <c r="C260" s="22">
        <v>0</v>
      </c>
      <c r="D260" s="22">
        <f>-COS(Wellpath!$L260) * SIN(Wellpath!$O260) / (Bfield * COS(Dip))</f>
        <v>0</v>
      </c>
      <c r="E260" s="20">
        <f>Model!$W$14*((drdp!B260+drdp!K260)*'MBXY-TI1S'!$B260+(drdp!E260+drdp!N260)*'MBXY-TI1S'!$C260+(drdp!H260+drdp!Q260)*'MBXY-TI1S'!$D260)</f>
        <v>0</v>
      </c>
      <c r="F260" s="20">
        <f>Model!$W$14*((drdp!C260+drdp!L260)*'MBXY-TI1S'!$B260+(drdp!F260+drdp!O260)*'MBXY-TI1S'!$C260+(drdp!I260+drdp!R260)*'MBXY-TI1S'!$D260)</f>
        <v>0</v>
      </c>
      <c r="G260" s="20">
        <f>Model!$W$14*((drdp!D260+drdp!M260)*'MBXY-TI1S'!$B260+(drdp!G260+drdp!P260)*'MBXY-TI1S'!$C260+(drdp!J260+drdp!S260)*'MBXY-TI1S'!$D260)</f>
        <v>0</v>
      </c>
      <c r="H260" s="18">
        <f>Model!$W$14*((drdp!B260)*'MBXY-TI1S'!$B260+(drdp!E260)*'MBXY-TI1S'!$C260+(drdp!H260)*'MBXY-TI1S'!$D260)</f>
        <v>0</v>
      </c>
      <c r="I260" s="18">
        <f>Model!$W$14*((drdp!C260)*'MBXY-TI1S'!$B260+(drdp!F260)*'MBXY-TI1S'!$C260+(drdp!I260)*'MBXY-TI1S'!$D260)</f>
        <v>0</v>
      </c>
      <c r="J260" s="18">
        <f>Model!$W$14*((drdp!D260)*'MBXY-TI1S'!$B260+(drdp!G260)*'MBXY-TI1S'!$C260+(drdp!J260)*'MBXY-TI1S'!$D260)</f>
        <v>0</v>
      </c>
      <c r="K260" s="21">
        <f>SUM(E$3:E259)+H260</f>
        <v>0.21934248895567821</v>
      </c>
      <c r="L260" s="21">
        <f>SUM(F$3:F259)+I260</f>
        <v>0.39390692316737308</v>
      </c>
      <c r="M260" s="21">
        <f>SUM(G$3:G259)+J260</f>
        <v>0</v>
      </c>
      <c r="N260" s="21"/>
      <c r="O260" s="21"/>
      <c r="P260" s="21"/>
      <c r="Q260" s="19">
        <f t="shared" si="19"/>
        <v>4.8111127461271816E-2</v>
      </c>
      <c r="R260" s="19">
        <f t="shared" si="20"/>
        <v>0.15516266411918675</v>
      </c>
      <c r="S260" s="19">
        <f t="shared" si="21"/>
        <v>0</v>
      </c>
      <c r="T260" s="19">
        <f t="shared" si="22"/>
        <v>8.6400524944404714E-2</v>
      </c>
      <c r="U260" s="19">
        <f t="shared" si="23"/>
        <v>0</v>
      </c>
      <c r="V260" s="19">
        <f t="shared" si="24"/>
        <v>0</v>
      </c>
    </row>
    <row r="261" spans="1:22" x14ac:dyDescent="0.25">
      <c r="A261" s="26">
        <f>Wellpath!E261</f>
        <v>0</v>
      </c>
      <c r="B261" s="22">
        <v>0</v>
      </c>
      <c r="C261" s="22">
        <v>0</v>
      </c>
      <c r="D261" s="22">
        <f>-COS(Wellpath!$L261) * SIN(Wellpath!$O261) / (Bfield * COS(Dip))</f>
        <v>0</v>
      </c>
      <c r="E261" s="20">
        <f>Model!$W$14*((drdp!B261+drdp!K261)*'MBXY-TI1S'!$B261+(drdp!E261+drdp!N261)*'MBXY-TI1S'!$C261+(drdp!H261+drdp!Q261)*'MBXY-TI1S'!$D261)</f>
        <v>0</v>
      </c>
      <c r="F261" s="20">
        <f>Model!$W$14*((drdp!C261+drdp!L261)*'MBXY-TI1S'!$B261+(drdp!F261+drdp!O261)*'MBXY-TI1S'!$C261+(drdp!I261+drdp!R261)*'MBXY-TI1S'!$D261)</f>
        <v>0</v>
      </c>
      <c r="G261" s="20">
        <f>Model!$W$14*((drdp!D261+drdp!M261)*'MBXY-TI1S'!$B261+(drdp!G261+drdp!P261)*'MBXY-TI1S'!$C261+(drdp!J261+drdp!S261)*'MBXY-TI1S'!$D261)</f>
        <v>0</v>
      </c>
      <c r="H261" s="18">
        <f>Model!$W$14*((drdp!B261)*'MBXY-TI1S'!$B261+(drdp!E261)*'MBXY-TI1S'!$C261+(drdp!H261)*'MBXY-TI1S'!$D261)</f>
        <v>0</v>
      </c>
      <c r="I261" s="18">
        <f>Model!$W$14*((drdp!C261)*'MBXY-TI1S'!$B261+(drdp!F261)*'MBXY-TI1S'!$C261+(drdp!I261)*'MBXY-TI1S'!$D261)</f>
        <v>0</v>
      </c>
      <c r="J261" s="18">
        <f>Model!$W$14*((drdp!D261)*'MBXY-TI1S'!$B261+(drdp!G261)*'MBXY-TI1S'!$C261+(drdp!J261)*'MBXY-TI1S'!$D261)</f>
        <v>0</v>
      </c>
      <c r="K261" s="21">
        <f>SUM(E$3:E260)+H261</f>
        <v>0.21934248895567821</v>
      </c>
      <c r="L261" s="21">
        <f>SUM(F$3:F260)+I261</f>
        <v>0.39390692316737308</v>
      </c>
      <c r="M261" s="21">
        <f>SUM(G$3:G260)+J261</f>
        <v>0</v>
      </c>
      <c r="N261" s="21"/>
      <c r="O261" s="21"/>
      <c r="P261" s="21"/>
      <c r="Q261" s="19">
        <f t="shared" si="19"/>
        <v>4.8111127461271816E-2</v>
      </c>
      <c r="R261" s="19">
        <f t="shared" si="20"/>
        <v>0.15516266411918675</v>
      </c>
      <c r="S261" s="19">
        <f t="shared" si="21"/>
        <v>0</v>
      </c>
      <c r="T261" s="19">
        <f t="shared" si="22"/>
        <v>8.6400524944404714E-2</v>
      </c>
      <c r="U261" s="19">
        <f t="shared" si="23"/>
        <v>0</v>
      </c>
      <c r="V261" s="19">
        <f t="shared" si="24"/>
        <v>0</v>
      </c>
    </row>
    <row r="262" spans="1:22" x14ac:dyDescent="0.25">
      <c r="A262" s="26">
        <f>Wellpath!E262</f>
        <v>0</v>
      </c>
      <c r="B262" s="22">
        <v>0</v>
      </c>
      <c r="C262" s="22">
        <v>0</v>
      </c>
      <c r="D262" s="22">
        <f>-COS(Wellpath!$L262) * SIN(Wellpath!$O262) / (Bfield * COS(Dip))</f>
        <v>0</v>
      </c>
      <c r="E262" s="20">
        <f>Model!$W$14*((drdp!B262+drdp!K262)*'MBXY-TI1S'!$B262+(drdp!E262+drdp!N262)*'MBXY-TI1S'!$C262+(drdp!H262+drdp!Q262)*'MBXY-TI1S'!$D262)</f>
        <v>0</v>
      </c>
      <c r="F262" s="20">
        <f>Model!$W$14*((drdp!C262+drdp!L262)*'MBXY-TI1S'!$B262+(drdp!F262+drdp!O262)*'MBXY-TI1S'!$C262+(drdp!I262+drdp!R262)*'MBXY-TI1S'!$D262)</f>
        <v>0</v>
      </c>
      <c r="G262" s="20">
        <f>Model!$W$14*((drdp!D262+drdp!M262)*'MBXY-TI1S'!$B262+(drdp!G262+drdp!P262)*'MBXY-TI1S'!$C262+(drdp!J262+drdp!S262)*'MBXY-TI1S'!$D262)</f>
        <v>0</v>
      </c>
      <c r="H262" s="18">
        <f>Model!$W$14*((drdp!B262)*'MBXY-TI1S'!$B262+(drdp!E262)*'MBXY-TI1S'!$C262+(drdp!H262)*'MBXY-TI1S'!$D262)</f>
        <v>0</v>
      </c>
      <c r="I262" s="18">
        <f>Model!$W$14*((drdp!C262)*'MBXY-TI1S'!$B262+(drdp!F262)*'MBXY-TI1S'!$C262+(drdp!I262)*'MBXY-TI1S'!$D262)</f>
        <v>0</v>
      </c>
      <c r="J262" s="18">
        <f>Model!$W$14*((drdp!D262)*'MBXY-TI1S'!$B262+(drdp!G262)*'MBXY-TI1S'!$C262+(drdp!J262)*'MBXY-TI1S'!$D262)</f>
        <v>0</v>
      </c>
      <c r="K262" s="21">
        <f>SUM(E$3:E261)+H262</f>
        <v>0.21934248895567821</v>
      </c>
      <c r="L262" s="21">
        <f>SUM(F$3:F261)+I262</f>
        <v>0.39390692316737308</v>
      </c>
      <c r="M262" s="21">
        <f>SUM(G$3:G261)+J262</f>
        <v>0</v>
      </c>
      <c r="N262" s="21"/>
      <c r="O262" s="21"/>
      <c r="P262" s="21"/>
      <c r="Q262" s="19">
        <f t="shared" ref="Q262:Q270" si="25">K262^2</f>
        <v>4.8111127461271816E-2</v>
      </c>
      <c r="R262" s="19">
        <f t="shared" ref="R262:R270" si="26">L262^2</f>
        <v>0.15516266411918675</v>
      </c>
      <c r="S262" s="19">
        <f t="shared" ref="S262:S270" si="27">M262^2</f>
        <v>0</v>
      </c>
      <c r="T262" s="19">
        <f t="shared" ref="T262:T270" si="28">K262*L262</f>
        <v>8.6400524944404714E-2</v>
      </c>
      <c r="U262" s="19">
        <f t="shared" ref="U262:U270" si="29">K262*M262</f>
        <v>0</v>
      </c>
      <c r="V262" s="19">
        <f t="shared" ref="V262:V270" si="30">L262*M262</f>
        <v>0</v>
      </c>
    </row>
    <row r="263" spans="1:22" x14ac:dyDescent="0.25">
      <c r="A263" s="26">
        <f>Wellpath!E263</f>
        <v>0</v>
      </c>
      <c r="B263" s="22">
        <v>0</v>
      </c>
      <c r="C263" s="22">
        <v>0</v>
      </c>
      <c r="D263" s="22">
        <f>-COS(Wellpath!$L263) * SIN(Wellpath!$O263) / (Bfield * COS(Dip))</f>
        <v>0</v>
      </c>
      <c r="E263" s="20">
        <f>Model!$W$14*((drdp!B263+drdp!K263)*'MBXY-TI1S'!$B263+(drdp!E263+drdp!N263)*'MBXY-TI1S'!$C263+(drdp!H263+drdp!Q263)*'MBXY-TI1S'!$D263)</f>
        <v>0</v>
      </c>
      <c r="F263" s="20">
        <f>Model!$W$14*((drdp!C263+drdp!L263)*'MBXY-TI1S'!$B263+(drdp!F263+drdp!O263)*'MBXY-TI1S'!$C263+(drdp!I263+drdp!R263)*'MBXY-TI1S'!$D263)</f>
        <v>0</v>
      </c>
      <c r="G263" s="20">
        <f>Model!$W$14*((drdp!D263+drdp!M263)*'MBXY-TI1S'!$B263+(drdp!G263+drdp!P263)*'MBXY-TI1S'!$C263+(drdp!J263+drdp!S263)*'MBXY-TI1S'!$D263)</f>
        <v>0</v>
      </c>
      <c r="H263" s="18">
        <f>Model!$W$14*((drdp!B263)*'MBXY-TI1S'!$B263+(drdp!E263)*'MBXY-TI1S'!$C263+(drdp!H263)*'MBXY-TI1S'!$D263)</f>
        <v>0</v>
      </c>
      <c r="I263" s="18">
        <f>Model!$W$14*((drdp!C263)*'MBXY-TI1S'!$B263+(drdp!F263)*'MBXY-TI1S'!$C263+(drdp!I263)*'MBXY-TI1S'!$D263)</f>
        <v>0</v>
      </c>
      <c r="J263" s="18">
        <f>Model!$W$14*((drdp!D263)*'MBXY-TI1S'!$B263+(drdp!G263)*'MBXY-TI1S'!$C263+(drdp!J263)*'MBXY-TI1S'!$D263)</f>
        <v>0</v>
      </c>
      <c r="K263" s="21">
        <f>SUM(E$3:E262)+H263</f>
        <v>0.21934248895567821</v>
      </c>
      <c r="L263" s="21">
        <f>SUM(F$3:F262)+I263</f>
        <v>0.39390692316737308</v>
      </c>
      <c r="M263" s="21">
        <f>SUM(G$3:G262)+J263</f>
        <v>0</v>
      </c>
      <c r="N263" s="21"/>
      <c r="O263" s="21"/>
      <c r="P263" s="21"/>
      <c r="Q263" s="19">
        <f t="shared" si="25"/>
        <v>4.8111127461271816E-2</v>
      </c>
      <c r="R263" s="19">
        <f t="shared" si="26"/>
        <v>0.15516266411918675</v>
      </c>
      <c r="S263" s="19">
        <f t="shared" si="27"/>
        <v>0</v>
      </c>
      <c r="T263" s="19">
        <f t="shared" si="28"/>
        <v>8.6400524944404714E-2</v>
      </c>
      <c r="U263" s="19">
        <f t="shared" si="29"/>
        <v>0</v>
      </c>
      <c r="V263" s="19">
        <f t="shared" si="30"/>
        <v>0</v>
      </c>
    </row>
    <row r="264" spans="1:22" x14ac:dyDescent="0.25">
      <c r="A264" s="26">
        <f>Wellpath!E264</f>
        <v>0</v>
      </c>
      <c r="B264" s="22">
        <v>0</v>
      </c>
      <c r="C264" s="22">
        <v>0</v>
      </c>
      <c r="D264" s="22">
        <f>-COS(Wellpath!$L264) * SIN(Wellpath!$O264) / (Bfield * COS(Dip))</f>
        <v>0</v>
      </c>
      <c r="E264" s="20">
        <f>Model!$W$14*((drdp!B264+drdp!K264)*'MBXY-TI1S'!$B264+(drdp!E264+drdp!N264)*'MBXY-TI1S'!$C264+(drdp!H264+drdp!Q264)*'MBXY-TI1S'!$D264)</f>
        <v>0</v>
      </c>
      <c r="F264" s="20">
        <f>Model!$W$14*((drdp!C264+drdp!L264)*'MBXY-TI1S'!$B264+(drdp!F264+drdp!O264)*'MBXY-TI1S'!$C264+(drdp!I264+drdp!R264)*'MBXY-TI1S'!$D264)</f>
        <v>0</v>
      </c>
      <c r="G264" s="20">
        <f>Model!$W$14*((drdp!D264+drdp!M264)*'MBXY-TI1S'!$B264+(drdp!G264+drdp!P264)*'MBXY-TI1S'!$C264+(drdp!J264+drdp!S264)*'MBXY-TI1S'!$D264)</f>
        <v>0</v>
      </c>
      <c r="H264" s="18">
        <f>Model!$W$14*((drdp!B264)*'MBXY-TI1S'!$B264+(drdp!E264)*'MBXY-TI1S'!$C264+(drdp!H264)*'MBXY-TI1S'!$D264)</f>
        <v>0</v>
      </c>
      <c r="I264" s="18">
        <f>Model!$W$14*((drdp!C264)*'MBXY-TI1S'!$B264+(drdp!F264)*'MBXY-TI1S'!$C264+(drdp!I264)*'MBXY-TI1S'!$D264)</f>
        <v>0</v>
      </c>
      <c r="J264" s="18">
        <f>Model!$W$14*((drdp!D264)*'MBXY-TI1S'!$B264+(drdp!G264)*'MBXY-TI1S'!$C264+(drdp!J264)*'MBXY-TI1S'!$D264)</f>
        <v>0</v>
      </c>
      <c r="K264" s="21">
        <f>SUM(E$3:E263)+H264</f>
        <v>0.21934248895567821</v>
      </c>
      <c r="L264" s="21">
        <f>SUM(F$3:F263)+I264</f>
        <v>0.39390692316737308</v>
      </c>
      <c r="M264" s="21">
        <f>SUM(G$3:G263)+J264</f>
        <v>0</v>
      </c>
      <c r="N264" s="21"/>
      <c r="O264" s="21"/>
      <c r="P264" s="21"/>
      <c r="Q264" s="19">
        <f t="shared" si="25"/>
        <v>4.8111127461271816E-2</v>
      </c>
      <c r="R264" s="19">
        <f t="shared" si="26"/>
        <v>0.15516266411918675</v>
      </c>
      <c r="S264" s="19">
        <f t="shared" si="27"/>
        <v>0</v>
      </c>
      <c r="T264" s="19">
        <f t="shared" si="28"/>
        <v>8.6400524944404714E-2</v>
      </c>
      <c r="U264" s="19">
        <f t="shared" si="29"/>
        <v>0</v>
      </c>
      <c r="V264" s="19">
        <f t="shared" si="30"/>
        <v>0</v>
      </c>
    </row>
    <row r="265" spans="1:22" x14ac:dyDescent="0.25">
      <c r="A265" s="26">
        <f>Wellpath!E265</f>
        <v>0</v>
      </c>
      <c r="B265" s="22">
        <v>0</v>
      </c>
      <c r="C265" s="22">
        <v>0</v>
      </c>
      <c r="D265" s="22">
        <f>-COS(Wellpath!$L265) * SIN(Wellpath!$O265) / (Bfield * COS(Dip))</f>
        <v>0</v>
      </c>
      <c r="E265" s="20">
        <f>Model!$W$14*((drdp!B265+drdp!K265)*'MBXY-TI1S'!$B265+(drdp!E265+drdp!N265)*'MBXY-TI1S'!$C265+(drdp!H265+drdp!Q265)*'MBXY-TI1S'!$D265)</f>
        <v>0</v>
      </c>
      <c r="F265" s="20">
        <f>Model!$W$14*((drdp!C265+drdp!L265)*'MBXY-TI1S'!$B265+(drdp!F265+drdp!O265)*'MBXY-TI1S'!$C265+(drdp!I265+drdp!R265)*'MBXY-TI1S'!$D265)</f>
        <v>0</v>
      </c>
      <c r="G265" s="20">
        <f>Model!$W$14*((drdp!D265+drdp!M265)*'MBXY-TI1S'!$B265+(drdp!G265+drdp!P265)*'MBXY-TI1S'!$C265+(drdp!J265+drdp!S265)*'MBXY-TI1S'!$D265)</f>
        <v>0</v>
      </c>
      <c r="H265" s="18">
        <f>Model!$W$14*((drdp!B265)*'MBXY-TI1S'!$B265+(drdp!E265)*'MBXY-TI1S'!$C265+(drdp!H265)*'MBXY-TI1S'!$D265)</f>
        <v>0</v>
      </c>
      <c r="I265" s="18">
        <f>Model!$W$14*((drdp!C265)*'MBXY-TI1S'!$B265+(drdp!F265)*'MBXY-TI1S'!$C265+(drdp!I265)*'MBXY-TI1S'!$D265)</f>
        <v>0</v>
      </c>
      <c r="J265" s="18">
        <f>Model!$W$14*((drdp!D265)*'MBXY-TI1S'!$B265+(drdp!G265)*'MBXY-TI1S'!$C265+(drdp!J265)*'MBXY-TI1S'!$D265)</f>
        <v>0</v>
      </c>
      <c r="K265" s="21">
        <f>SUM(E$3:E264)+H265</f>
        <v>0.21934248895567821</v>
      </c>
      <c r="L265" s="21">
        <f>SUM(F$3:F264)+I265</f>
        <v>0.39390692316737308</v>
      </c>
      <c r="M265" s="21">
        <f>SUM(G$3:G264)+J265</f>
        <v>0</v>
      </c>
      <c r="N265" s="21"/>
      <c r="O265" s="21"/>
      <c r="P265" s="21"/>
      <c r="Q265" s="19">
        <f t="shared" si="25"/>
        <v>4.8111127461271816E-2</v>
      </c>
      <c r="R265" s="19">
        <f t="shared" si="26"/>
        <v>0.15516266411918675</v>
      </c>
      <c r="S265" s="19">
        <f t="shared" si="27"/>
        <v>0</v>
      </c>
      <c r="T265" s="19">
        <f t="shared" si="28"/>
        <v>8.6400524944404714E-2</v>
      </c>
      <c r="U265" s="19">
        <f t="shared" si="29"/>
        <v>0</v>
      </c>
      <c r="V265" s="19">
        <f t="shared" si="30"/>
        <v>0</v>
      </c>
    </row>
    <row r="266" spans="1:22" x14ac:dyDescent="0.25">
      <c r="A266" s="26">
        <f>Wellpath!E266</f>
        <v>0</v>
      </c>
      <c r="B266" s="22">
        <v>0</v>
      </c>
      <c r="C266" s="22">
        <v>0</v>
      </c>
      <c r="D266" s="22">
        <f>-COS(Wellpath!$L266) * SIN(Wellpath!$O266) / (Bfield * COS(Dip))</f>
        <v>0</v>
      </c>
      <c r="E266" s="20">
        <f>Model!$W$14*((drdp!B266+drdp!K266)*'MBXY-TI1S'!$B266+(drdp!E266+drdp!N266)*'MBXY-TI1S'!$C266+(drdp!H266+drdp!Q266)*'MBXY-TI1S'!$D266)</f>
        <v>0</v>
      </c>
      <c r="F266" s="20">
        <f>Model!$W$14*((drdp!C266+drdp!L266)*'MBXY-TI1S'!$B266+(drdp!F266+drdp!O266)*'MBXY-TI1S'!$C266+(drdp!I266+drdp!R266)*'MBXY-TI1S'!$D266)</f>
        <v>0</v>
      </c>
      <c r="G266" s="20">
        <f>Model!$W$14*((drdp!D266+drdp!M266)*'MBXY-TI1S'!$B266+(drdp!G266+drdp!P266)*'MBXY-TI1S'!$C266+(drdp!J266+drdp!S266)*'MBXY-TI1S'!$D266)</f>
        <v>0</v>
      </c>
      <c r="H266" s="18">
        <f>Model!$W$14*((drdp!B266)*'MBXY-TI1S'!$B266+(drdp!E266)*'MBXY-TI1S'!$C266+(drdp!H266)*'MBXY-TI1S'!$D266)</f>
        <v>0</v>
      </c>
      <c r="I266" s="18">
        <f>Model!$W$14*((drdp!C266)*'MBXY-TI1S'!$B266+(drdp!F266)*'MBXY-TI1S'!$C266+(drdp!I266)*'MBXY-TI1S'!$D266)</f>
        <v>0</v>
      </c>
      <c r="J266" s="18">
        <f>Model!$W$14*((drdp!D266)*'MBXY-TI1S'!$B266+(drdp!G266)*'MBXY-TI1S'!$C266+(drdp!J266)*'MBXY-TI1S'!$D266)</f>
        <v>0</v>
      </c>
      <c r="K266" s="21">
        <f>SUM(E$3:E265)+H266</f>
        <v>0.21934248895567821</v>
      </c>
      <c r="L266" s="21">
        <f>SUM(F$3:F265)+I266</f>
        <v>0.39390692316737308</v>
      </c>
      <c r="M266" s="21">
        <f>SUM(G$3:G265)+J266</f>
        <v>0</v>
      </c>
      <c r="N266" s="21"/>
      <c r="O266" s="21"/>
      <c r="P266" s="21"/>
      <c r="Q266" s="19">
        <f t="shared" si="25"/>
        <v>4.8111127461271816E-2</v>
      </c>
      <c r="R266" s="19">
        <f t="shared" si="26"/>
        <v>0.15516266411918675</v>
      </c>
      <c r="S266" s="19">
        <f t="shared" si="27"/>
        <v>0</v>
      </c>
      <c r="T266" s="19">
        <f t="shared" si="28"/>
        <v>8.6400524944404714E-2</v>
      </c>
      <c r="U266" s="19">
        <f t="shared" si="29"/>
        <v>0</v>
      </c>
      <c r="V266" s="19">
        <f t="shared" si="30"/>
        <v>0</v>
      </c>
    </row>
    <row r="267" spans="1:22" x14ac:dyDescent="0.25">
      <c r="A267" s="26">
        <f>Wellpath!E267</f>
        <v>0</v>
      </c>
      <c r="B267" s="22">
        <v>0</v>
      </c>
      <c r="C267" s="22">
        <v>0</v>
      </c>
      <c r="D267" s="22">
        <f>-COS(Wellpath!$L267) * SIN(Wellpath!$O267) / (Bfield * COS(Dip))</f>
        <v>0</v>
      </c>
      <c r="E267" s="20">
        <f>Model!$W$14*((drdp!B267+drdp!K267)*'MBXY-TI1S'!$B267+(drdp!E267+drdp!N267)*'MBXY-TI1S'!$C267+(drdp!H267+drdp!Q267)*'MBXY-TI1S'!$D267)</f>
        <v>0</v>
      </c>
      <c r="F267" s="20">
        <f>Model!$W$14*((drdp!C267+drdp!L267)*'MBXY-TI1S'!$B267+(drdp!F267+drdp!O267)*'MBXY-TI1S'!$C267+(drdp!I267+drdp!R267)*'MBXY-TI1S'!$D267)</f>
        <v>0</v>
      </c>
      <c r="G267" s="20">
        <f>Model!$W$14*((drdp!D267+drdp!M267)*'MBXY-TI1S'!$B267+(drdp!G267+drdp!P267)*'MBXY-TI1S'!$C267+(drdp!J267+drdp!S267)*'MBXY-TI1S'!$D267)</f>
        <v>0</v>
      </c>
      <c r="H267" s="18">
        <f>Model!$W$14*((drdp!B267)*'MBXY-TI1S'!$B267+(drdp!E267)*'MBXY-TI1S'!$C267+(drdp!H267)*'MBXY-TI1S'!$D267)</f>
        <v>0</v>
      </c>
      <c r="I267" s="18">
        <f>Model!$W$14*((drdp!C267)*'MBXY-TI1S'!$B267+(drdp!F267)*'MBXY-TI1S'!$C267+(drdp!I267)*'MBXY-TI1S'!$D267)</f>
        <v>0</v>
      </c>
      <c r="J267" s="18">
        <f>Model!$W$14*((drdp!D267)*'MBXY-TI1S'!$B267+(drdp!G267)*'MBXY-TI1S'!$C267+(drdp!J267)*'MBXY-TI1S'!$D267)</f>
        <v>0</v>
      </c>
      <c r="K267" s="21">
        <f>SUM(E$3:E266)+H267</f>
        <v>0.21934248895567821</v>
      </c>
      <c r="L267" s="21">
        <f>SUM(F$3:F266)+I267</f>
        <v>0.39390692316737308</v>
      </c>
      <c r="M267" s="21">
        <f>SUM(G$3:G266)+J267</f>
        <v>0</v>
      </c>
      <c r="N267" s="21"/>
      <c r="O267" s="21"/>
      <c r="P267" s="21"/>
      <c r="Q267" s="19">
        <f t="shared" si="25"/>
        <v>4.8111127461271816E-2</v>
      </c>
      <c r="R267" s="19">
        <f t="shared" si="26"/>
        <v>0.15516266411918675</v>
      </c>
      <c r="S267" s="19">
        <f t="shared" si="27"/>
        <v>0</v>
      </c>
      <c r="T267" s="19">
        <f t="shared" si="28"/>
        <v>8.6400524944404714E-2</v>
      </c>
      <c r="U267" s="19">
        <f t="shared" si="29"/>
        <v>0</v>
      </c>
      <c r="V267" s="19">
        <f t="shared" si="30"/>
        <v>0</v>
      </c>
    </row>
    <row r="268" spans="1:22" x14ac:dyDescent="0.25">
      <c r="A268" s="26">
        <f>Wellpath!E268</f>
        <v>0</v>
      </c>
      <c r="B268" s="22">
        <v>0</v>
      </c>
      <c r="C268" s="22">
        <v>0</v>
      </c>
      <c r="D268" s="22">
        <f>-COS(Wellpath!$L268) * SIN(Wellpath!$O268) / (Bfield * COS(Dip))</f>
        <v>0</v>
      </c>
      <c r="E268" s="20">
        <f>Model!$W$14*((drdp!B268+drdp!K268)*'MBXY-TI1S'!$B268+(drdp!E268+drdp!N268)*'MBXY-TI1S'!$C268+(drdp!H268+drdp!Q268)*'MBXY-TI1S'!$D268)</f>
        <v>0</v>
      </c>
      <c r="F268" s="20">
        <f>Model!$W$14*((drdp!C268+drdp!L268)*'MBXY-TI1S'!$B268+(drdp!F268+drdp!O268)*'MBXY-TI1S'!$C268+(drdp!I268+drdp!R268)*'MBXY-TI1S'!$D268)</f>
        <v>0</v>
      </c>
      <c r="G268" s="20">
        <f>Model!$W$14*((drdp!D268+drdp!M268)*'MBXY-TI1S'!$B268+(drdp!G268+drdp!P268)*'MBXY-TI1S'!$C268+(drdp!J268+drdp!S268)*'MBXY-TI1S'!$D268)</f>
        <v>0</v>
      </c>
      <c r="H268" s="18">
        <f>Model!$W$14*((drdp!B268)*'MBXY-TI1S'!$B268+(drdp!E268)*'MBXY-TI1S'!$C268+(drdp!H268)*'MBXY-TI1S'!$D268)</f>
        <v>0</v>
      </c>
      <c r="I268" s="18">
        <f>Model!$W$14*((drdp!C268)*'MBXY-TI1S'!$B268+(drdp!F268)*'MBXY-TI1S'!$C268+(drdp!I268)*'MBXY-TI1S'!$D268)</f>
        <v>0</v>
      </c>
      <c r="J268" s="18">
        <f>Model!$W$14*((drdp!D268)*'MBXY-TI1S'!$B268+(drdp!G268)*'MBXY-TI1S'!$C268+(drdp!J268)*'MBXY-TI1S'!$D268)</f>
        <v>0</v>
      </c>
      <c r="K268" s="21">
        <f>SUM(E$3:E267)+H268</f>
        <v>0.21934248895567821</v>
      </c>
      <c r="L268" s="21">
        <f>SUM(F$3:F267)+I268</f>
        <v>0.39390692316737308</v>
      </c>
      <c r="M268" s="21">
        <f>SUM(G$3:G267)+J268</f>
        <v>0</v>
      </c>
      <c r="N268" s="21"/>
      <c r="O268" s="21"/>
      <c r="P268" s="21"/>
      <c r="Q268" s="19">
        <f t="shared" si="25"/>
        <v>4.8111127461271816E-2</v>
      </c>
      <c r="R268" s="19">
        <f t="shared" si="26"/>
        <v>0.15516266411918675</v>
      </c>
      <c r="S268" s="19">
        <f t="shared" si="27"/>
        <v>0</v>
      </c>
      <c r="T268" s="19">
        <f t="shared" si="28"/>
        <v>8.6400524944404714E-2</v>
      </c>
      <c r="U268" s="19">
        <f t="shared" si="29"/>
        <v>0</v>
      </c>
      <c r="V268" s="19">
        <f t="shared" si="30"/>
        <v>0</v>
      </c>
    </row>
    <row r="269" spans="1:22" x14ac:dyDescent="0.25">
      <c r="A269" s="26">
        <f>Wellpath!E269</f>
        <v>0</v>
      </c>
      <c r="B269" s="22">
        <v>0</v>
      </c>
      <c r="C269" s="22">
        <v>0</v>
      </c>
      <c r="D269" s="22">
        <f>-COS(Wellpath!$L269) * SIN(Wellpath!$O269) / (Bfield * COS(Dip))</f>
        <v>0</v>
      </c>
      <c r="E269" s="20">
        <f>Model!$W$14*((drdp!B269+drdp!K269)*'MBXY-TI1S'!$B269+(drdp!E269+drdp!N269)*'MBXY-TI1S'!$C269+(drdp!H269+drdp!Q269)*'MBXY-TI1S'!$D269)</f>
        <v>0</v>
      </c>
      <c r="F269" s="20">
        <f>Model!$W$14*((drdp!C269+drdp!L269)*'MBXY-TI1S'!$B269+(drdp!F269+drdp!O269)*'MBXY-TI1S'!$C269+(drdp!I269+drdp!R269)*'MBXY-TI1S'!$D269)</f>
        <v>0</v>
      </c>
      <c r="G269" s="20">
        <f>Model!$W$14*((drdp!D269+drdp!M269)*'MBXY-TI1S'!$B269+(drdp!G269+drdp!P269)*'MBXY-TI1S'!$C269+(drdp!J269+drdp!S269)*'MBXY-TI1S'!$D269)</f>
        <v>0</v>
      </c>
      <c r="H269" s="18">
        <f>Model!$W$14*((drdp!B269)*'MBXY-TI1S'!$B269+(drdp!E269)*'MBXY-TI1S'!$C269+(drdp!H269)*'MBXY-TI1S'!$D269)</f>
        <v>0</v>
      </c>
      <c r="I269" s="18">
        <f>Model!$W$14*((drdp!C269)*'MBXY-TI1S'!$B269+(drdp!F269)*'MBXY-TI1S'!$C269+(drdp!I269)*'MBXY-TI1S'!$D269)</f>
        <v>0</v>
      </c>
      <c r="J269" s="18">
        <f>Model!$W$14*((drdp!D269)*'MBXY-TI1S'!$B269+(drdp!G269)*'MBXY-TI1S'!$C269+(drdp!J269)*'MBXY-TI1S'!$D269)</f>
        <v>0</v>
      </c>
      <c r="K269" s="21">
        <f>SUM(E$3:E268)+H269</f>
        <v>0.21934248895567821</v>
      </c>
      <c r="L269" s="21">
        <f>SUM(F$3:F268)+I269</f>
        <v>0.39390692316737308</v>
      </c>
      <c r="M269" s="21">
        <f>SUM(G$3:G268)+J269</f>
        <v>0</v>
      </c>
      <c r="N269" s="21"/>
      <c r="O269" s="21"/>
      <c r="P269" s="21"/>
      <c r="Q269" s="19">
        <f t="shared" si="25"/>
        <v>4.8111127461271816E-2</v>
      </c>
      <c r="R269" s="19">
        <f t="shared" si="26"/>
        <v>0.15516266411918675</v>
      </c>
      <c r="S269" s="19">
        <f t="shared" si="27"/>
        <v>0</v>
      </c>
      <c r="T269" s="19">
        <f t="shared" si="28"/>
        <v>8.6400524944404714E-2</v>
      </c>
      <c r="U269" s="19">
        <f t="shared" si="29"/>
        <v>0</v>
      </c>
      <c r="V269" s="19">
        <f t="shared" si="30"/>
        <v>0</v>
      </c>
    </row>
    <row r="270" spans="1:22" x14ac:dyDescent="0.25">
      <c r="A270" s="26">
        <f>Wellpath!E270</f>
        <v>0</v>
      </c>
      <c r="B270" s="22">
        <v>0</v>
      </c>
      <c r="C270" s="22">
        <v>0</v>
      </c>
      <c r="D270" s="22">
        <f>-COS(Wellpath!$L270) * SIN(Wellpath!$O270) / (Bfield * COS(Dip))</f>
        <v>0</v>
      </c>
      <c r="E270" s="20">
        <f>Model!$W$14*((drdp!B270+drdp!K270)*'MBXY-TI1S'!$B270+(drdp!E270+drdp!N270)*'MBXY-TI1S'!$C270+(drdp!H270+drdp!Q270)*'MBXY-TI1S'!$D270)</f>
        <v>0</v>
      </c>
      <c r="F270" s="20">
        <f>Model!$W$14*((drdp!C270+drdp!L270)*'MBXY-TI1S'!$B270+(drdp!F270+drdp!O270)*'MBXY-TI1S'!$C270+(drdp!I270+drdp!R270)*'MBXY-TI1S'!$D270)</f>
        <v>0</v>
      </c>
      <c r="G270" s="20">
        <f>Model!$W$14*((drdp!D270+drdp!M270)*'MBXY-TI1S'!$B270+(drdp!G270+drdp!P270)*'MBXY-TI1S'!$C270+(drdp!J270+drdp!S270)*'MBXY-TI1S'!$D270)</f>
        <v>0</v>
      </c>
      <c r="H270" s="18">
        <f>Model!$W$14*((drdp!B270)*'MBXY-TI1S'!$B270+(drdp!E270)*'MBXY-TI1S'!$C270+(drdp!H270)*'MBXY-TI1S'!$D270)</f>
        <v>0</v>
      </c>
      <c r="I270" s="18">
        <f>Model!$W$14*((drdp!C270)*'MBXY-TI1S'!$B270+(drdp!F270)*'MBXY-TI1S'!$C270+(drdp!I270)*'MBXY-TI1S'!$D270)</f>
        <v>0</v>
      </c>
      <c r="J270" s="18">
        <f>Model!$W$14*((drdp!D270)*'MBXY-TI1S'!$B270+(drdp!G270)*'MBXY-TI1S'!$C270+(drdp!J270)*'MBXY-TI1S'!$D270)</f>
        <v>0</v>
      </c>
      <c r="K270" s="21">
        <f>SUM(E$3:E269)+H270</f>
        <v>0.21934248895567821</v>
      </c>
      <c r="L270" s="21">
        <f>SUM(F$3:F269)+I270</f>
        <v>0.39390692316737308</v>
      </c>
      <c r="M270" s="21">
        <f>SUM(G$3:G269)+J270</f>
        <v>0</v>
      </c>
      <c r="N270" s="21"/>
      <c r="O270" s="21"/>
      <c r="P270" s="21"/>
      <c r="Q270" s="19">
        <f t="shared" si="25"/>
        <v>4.8111127461271816E-2</v>
      </c>
      <c r="R270" s="19">
        <f t="shared" si="26"/>
        <v>0.15516266411918675</v>
      </c>
      <c r="S270" s="19">
        <f t="shared" si="27"/>
        <v>0</v>
      </c>
      <c r="T270" s="19">
        <f t="shared" si="28"/>
        <v>8.6400524944404714E-2</v>
      </c>
      <c r="U270" s="19">
        <f t="shared" si="29"/>
        <v>0</v>
      </c>
      <c r="V270" s="19">
        <f t="shared" si="30"/>
        <v>0</v>
      </c>
    </row>
    <row r="271" spans="1:22" x14ac:dyDescent="0.25">
      <c r="A271" s="26">
        <f>Wellpath!E271</f>
        <v>0</v>
      </c>
      <c r="B271" s="22">
        <v>0</v>
      </c>
      <c r="C271" s="22">
        <v>0</v>
      </c>
      <c r="D271" s="22">
        <f>-COS(Wellpath!$L271) * SIN(Wellpath!$O271) / (Bfield * COS(Dip))</f>
        <v>0</v>
      </c>
      <c r="E271" s="20">
        <f>Model!$W$14*((drdp!B271+drdp!K271)*'MBXY-TI1S'!$B271+(drdp!E271+drdp!N271)*'MBXY-TI1S'!$C271+(drdp!H271+drdp!Q271)*'MBXY-TI1S'!$D271)</f>
        <v>0</v>
      </c>
      <c r="F271" s="20">
        <f>Model!$W$14*((drdp!C271+drdp!L271)*'MBXY-TI1S'!$B271+(drdp!F271+drdp!O271)*'MBXY-TI1S'!$C271+(drdp!I271+drdp!R271)*'MBXY-TI1S'!$D271)</f>
        <v>0</v>
      </c>
      <c r="G271" s="20">
        <f>Model!$W$14*((drdp!D271+drdp!M271)*'MBXY-TI1S'!$B271+(drdp!G271+drdp!P271)*'MBXY-TI1S'!$C271+(drdp!J271+drdp!S271)*'MBXY-TI1S'!$D271)</f>
        <v>0</v>
      </c>
      <c r="H271" s="18">
        <f>Model!$W$14*((drdp!B271)*'MBXY-TI1S'!$B271+(drdp!E271)*'MBXY-TI1S'!$C271+(drdp!H271)*'MBXY-TI1S'!$D271)</f>
        <v>0</v>
      </c>
      <c r="I271" s="18">
        <f>Model!$W$14*((drdp!C271)*'MBXY-TI1S'!$B271+(drdp!F271)*'MBXY-TI1S'!$C271+(drdp!I271)*'MBXY-TI1S'!$D271)</f>
        <v>0</v>
      </c>
      <c r="J271" s="18">
        <f>Model!$W$14*((drdp!D271)*'MBXY-TI1S'!$B271+(drdp!G271)*'MBXY-TI1S'!$C271+(drdp!J271)*'MBXY-TI1S'!$D271)</f>
        <v>0</v>
      </c>
      <c r="K271" s="21">
        <f>SUM(E$3:E270)+H271</f>
        <v>0.21934248895567821</v>
      </c>
      <c r="L271" s="21">
        <f>SUM(F$3:F270)+I271</f>
        <v>0.39390692316737308</v>
      </c>
      <c r="M271" s="21">
        <f>SUM(G$3:G270)+J271</f>
        <v>0</v>
      </c>
      <c r="N271" s="21"/>
      <c r="O271" s="21"/>
      <c r="P271" s="21"/>
      <c r="Q271" s="19">
        <f t="shared" ref="Q271" si="31">K271^2</f>
        <v>4.8111127461271816E-2</v>
      </c>
      <c r="R271" s="19">
        <f t="shared" ref="R271" si="32">L271^2</f>
        <v>0.15516266411918675</v>
      </c>
      <c r="S271" s="19">
        <f t="shared" ref="S271" si="33">M271^2</f>
        <v>0</v>
      </c>
      <c r="T271" s="19">
        <f t="shared" ref="T271" si="34">K271*L271</f>
        <v>8.6400524944404714E-2</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sheetPr>
  <dimension ref="A1:W38"/>
  <sheetViews>
    <sheetView topLeftCell="A10" zoomScaleNormal="100" workbookViewId="0">
      <selection activeCell="D37" sqref="D37:W38"/>
    </sheetView>
  </sheetViews>
  <sheetFormatPr defaultColWidth="9.140625" defaultRowHeight="15" x14ac:dyDescent="0.25"/>
  <cols>
    <col min="1" max="1" width="20.140625" style="42" customWidth="1"/>
    <col min="2" max="2" width="76.28515625" style="44" bestFit="1" customWidth="1"/>
    <col min="3" max="3" width="2.7109375" style="42" customWidth="1"/>
    <col min="4" max="4" width="2.5703125" style="43" bestFit="1" customWidth="1"/>
    <col min="5" max="5" width="8.140625" style="42" customWidth="1"/>
    <col min="6" max="6" width="26.5703125" style="42" bestFit="1" customWidth="1"/>
    <col min="7" max="7" width="4.7109375" style="42" bestFit="1" customWidth="1"/>
    <col min="8" max="8" width="20.7109375" style="42" bestFit="1" customWidth="1"/>
    <col min="9" max="9" width="5.28515625" style="42" bestFit="1" customWidth="1"/>
    <col min="10" max="10" width="8.5703125" style="42" bestFit="1" customWidth="1"/>
    <col min="11" max="11" width="4.7109375" style="43" bestFit="1" customWidth="1"/>
    <col min="12" max="12" width="4" style="43" bestFit="1" customWidth="1"/>
    <col min="13" max="15" width="2.28515625" style="43" bestFit="1" customWidth="1"/>
    <col min="16" max="16" width="16.140625" style="44" bestFit="1" customWidth="1"/>
    <col min="17" max="17" width="9.85546875" style="44" bestFit="1" customWidth="1"/>
    <col min="18" max="18" width="23.7109375" style="44" bestFit="1" customWidth="1"/>
    <col min="19" max="19" width="84" style="44" bestFit="1" customWidth="1"/>
    <col min="20" max="20" width="16.5703125" style="44" bestFit="1" customWidth="1"/>
    <col min="21" max="21" width="15.28515625" style="44" bestFit="1" customWidth="1"/>
    <col min="22" max="22" width="16" style="44" bestFit="1" customWidth="1"/>
    <col min="23" max="23" width="14.85546875" style="10" customWidth="1"/>
    <col min="24" max="16384" width="9.140625" style="10"/>
  </cols>
  <sheetData>
    <row r="1" spans="1:23" x14ac:dyDescent="0.25">
      <c r="A1" s="40" t="s">
        <v>72</v>
      </c>
      <c r="B1" s="41" t="s">
        <v>306</v>
      </c>
    </row>
    <row r="3" spans="1:23" ht="60" x14ac:dyDescent="0.25">
      <c r="A3" s="45" t="s">
        <v>73</v>
      </c>
      <c r="B3" s="46" t="s">
        <v>74</v>
      </c>
      <c r="D3" s="47" t="s">
        <v>75</v>
      </c>
      <c r="E3" s="48" t="s">
        <v>76</v>
      </c>
      <c r="F3" s="48" t="s">
        <v>77</v>
      </c>
      <c r="G3" s="48" t="s">
        <v>78</v>
      </c>
      <c r="H3" s="48" t="s">
        <v>79</v>
      </c>
      <c r="I3" s="48" t="s">
        <v>80</v>
      </c>
      <c r="J3" s="48" t="s">
        <v>16</v>
      </c>
      <c r="K3" s="49" t="s">
        <v>17</v>
      </c>
      <c r="L3" s="49" t="s">
        <v>81</v>
      </c>
      <c r="M3" s="49" t="s">
        <v>82</v>
      </c>
      <c r="N3" s="49" t="s">
        <v>83</v>
      </c>
      <c r="O3" s="49" t="s">
        <v>84</v>
      </c>
      <c r="P3" s="50" t="s">
        <v>85</v>
      </c>
      <c r="Q3" s="50" t="s">
        <v>86</v>
      </c>
      <c r="R3" s="50" t="s">
        <v>87</v>
      </c>
      <c r="S3" s="50" t="s">
        <v>88</v>
      </c>
      <c r="T3" s="50" t="s">
        <v>89</v>
      </c>
      <c r="U3" s="50" t="s">
        <v>90</v>
      </c>
      <c r="V3" s="51" t="s">
        <v>91</v>
      </c>
      <c r="W3" s="37" t="s">
        <v>161</v>
      </c>
    </row>
    <row r="4" spans="1:23" x14ac:dyDescent="0.25">
      <c r="A4" s="52" t="s">
        <v>92</v>
      </c>
      <c r="B4" s="53" t="s">
        <v>306</v>
      </c>
      <c r="D4" s="54">
        <v>1</v>
      </c>
      <c r="E4" s="55" t="s">
        <v>0</v>
      </c>
      <c r="F4" s="55" t="s">
        <v>93</v>
      </c>
      <c r="G4" s="55" t="s">
        <v>94</v>
      </c>
      <c r="H4" s="55" t="s">
        <v>95</v>
      </c>
      <c r="I4" s="55" t="s">
        <v>96</v>
      </c>
      <c r="J4" s="55">
        <v>0.35</v>
      </c>
      <c r="K4" s="56" t="s">
        <v>1</v>
      </c>
      <c r="L4" s="56" t="s">
        <v>68</v>
      </c>
      <c r="M4" s="56">
        <v>0</v>
      </c>
      <c r="N4" s="56">
        <v>0</v>
      </c>
      <c r="O4" s="56">
        <v>0</v>
      </c>
      <c r="P4" s="57"/>
      <c r="Q4" s="57">
        <v>1</v>
      </c>
      <c r="R4" s="57">
        <v>0</v>
      </c>
      <c r="S4" s="57">
        <v>0</v>
      </c>
      <c r="T4" s="58"/>
      <c r="U4" s="58"/>
      <c r="V4" s="53"/>
      <c r="W4" s="119">
        <f>J4</f>
        <v>0.35</v>
      </c>
    </row>
    <row r="5" spans="1:23" x14ac:dyDescent="0.25">
      <c r="A5" s="52" t="s">
        <v>97</v>
      </c>
      <c r="B5" s="53" t="s">
        <v>307</v>
      </c>
      <c r="D5" s="54">
        <v>2</v>
      </c>
      <c r="E5" s="55" t="s">
        <v>2</v>
      </c>
      <c r="F5" s="55" t="s">
        <v>98</v>
      </c>
      <c r="G5" s="55" t="s">
        <v>99</v>
      </c>
      <c r="H5" s="55" t="s">
        <v>95</v>
      </c>
      <c r="I5" s="55" t="s">
        <v>96</v>
      </c>
      <c r="J5" s="55">
        <v>5.5999999999999995E-4</v>
      </c>
      <c r="K5" s="56" t="s">
        <v>3</v>
      </c>
      <c r="L5" s="56" t="s">
        <v>69</v>
      </c>
      <c r="M5" s="56">
        <v>1</v>
      </c>
      <c r="N5" s="56">
        <v>0</v>
      </c>
      <c r="O5" s="56">
        <v>0</v>
      </c>
      <c r="P5" s="57"/>
      <c r="Q5" s="57" t="s">
        <v>64</v>
      </c>
      <c r="R5" s="57">
        <v>0</v>
      </c>
      <c r="S5" s="57">
        <v>0</v>
      </c>
      <c r="T5" s="58"/>
      <c r="U5" s="58"/>
      <c r="V5" s="53"/>
      <c r="W5" s="119">
        <f t="shared" ref="W5:W20" si="0">J5</f>
        <v>5.5999999999999995E-4</v>
      </c>
    </row>
    <row r="6" spans="1:23" x14ac:dyDescent="0.25">
      <c r="A6" s="52" t="s">
        <v>100</v>
      </c>
      <c r="B6" s="53">
        <v>5</v>
      </c>
      <c r="D6" s="54">
        <v>3</v>
      </c>
      <c r="E6" s="55" t="s">
        <v>4</v>
      </c>
      <c r="F6" s="55" t="s">
        <v>101</v>
      </c>
      <c r="G6" s="55" t="s">
        <v>102</v>
      </c>
      <c r="H6" s="55" t="s">
        <v>95</v>
      </c>
      <c r="I6" s="55" t="s">
        <v>96</v>
      </c>
      <c r="J6" s="55">
        <v>2.4999999999999999E-7</v>
      </c>
      <c r="K6" s="56" t="s">
        <v>5</v>
      </c>
      <c r="L6" s="56" t="s">
        <v>103</v>
      </c>
      <c r="M6" s="56">
        <v>1</v>
      </c>
      <c r="N6" s="56">
        <v>1</v>
      </c>
      <c r="O6" s="56">
        <v>1</v>
      </c>
      <c r="P6" s="57"/>
      <c r="Q6" s="57" t="s">
        <v>104</v>
      </c>
      <c r="R6" s="57">
        <v>0</v>
      </c>
      <c r="S6" s="57">
        <v>0</v>
      </c>
      <c r="T6" s="58"/>
      <c r="U6" s="58"/>
      <c r="V6" s="53"/>
      <c r="W6" s="119">
        <f t="shared" si="0"/>
        <v>2.4999999999999999E-7</v>
      </c>
    </row>
    <row r="7" spans="1:23" x14ac:dyDescent="0.25">
      <c r="A7" s="52" t="s">
        <v>105</v>
      </c>
      <c r="B7" s="59">
        <v>43740</v>
      </c>
      <c r="D7" s="54">
        <v>4</v>
      </c>
      <c r="E7" s="55" t="s">
        <v>182</v>
      </c>
      <c r="F7" s="55" t="s">
        <v>183</v>
      </c>
      <c r="G7" s="55" t="s">
        <v>184</v>
      </c>
      <c r="H7" s="55" t="s">
        <v>185</v>
      </c>
      <c r="I7" s="55" t="s">
        <v>106</v>
      </c>
      <c r="J7" s="55">
        <v>4.0000000000000001E-3</v>
      </c>
      <c r="K7" s="56" t="s">
        <v>6</v>
      </c>
      <c r="L7" s="56" t="s">
        <v>69</v>
      </c>
      <c r="M7" s="56">
        <v>1</v>
      </c>
      <c r="N7" s="56">
        <v>0</v>
      </c>
      <c r="O7" s="56">
        <v>0</v>
      </c>
      <c r="P7" s="57"/>
      <c r="Q7" s="57">
        <v>0</v>
      </c>
      <c r="R7" s="57" t="s">
        <v>186</v>
      </c>
      <c r="S7" s="57" t="s">
        <v>187</v>
      </c>
      <c r="T7" s="58"/>
      <c r="U7" s="58"/>
      <c r="V7" s="53"/>
      <c r="W7" s="119">
        <f t="shared" si="0"/>
        <v>4.0000000000000001E-3</v>
      </c>
    </row>
    <row r="8" spans="1:23" x14ac:dyDescent="0.25">
      <c r="A8" s="52" t="s">
        <v>108</v>
      </c>
      <c r="B8" s="53" t="s">
        <v>188</v>
      </c>
      <c r="D8" s="54">
        <v>5</v>
      </c>
      <c r="E8" s="55" t="s">
        <v>189</v>
      </c>
      <c r="F8" s="55" t="s">
        <v>183</v>
      </c>
      <c r="G8" s="55" t="s">
        <v>190</v>
      </c>
      <c r="H8" s="55" t="s">
        <v>185</v>
      </c>
      <c r="I8" s="55" t="s">
        <v>106</v>
      </c>
      <c r="J8" s="55">
        <v>4.0000000000000001E-3</v>
      </c>
      <c r="K8" s="56" t="s">
        <v>6</v>
      </c>
      <c r="L8" s="56" t="s">
        <v>69</v>
      </c>
      <c r="M8" s="56">
        <v>1</v>
      </c>
      <c r="N8" s="56">
        <v>0</v>
      </c>
      <c r="O8" s="56">
        <v>0</v>
      </c>
      <c r="P8" s="57" t="s">
        <v>107</v>
      </c>
      <c r="Q8" s="57">
        <v>0</v>
      </c>
      <c r="R8" s="57">
        <v>0</v>
      </c>
      <c r="S8" s="57" t="s">
        <v>191</v>
      </c>
      <c r="T8" s="58" t="s">
        <v>192</v>
      </c>
      <c r="U8" s="58" t="s">
        <v>193</v>
      </c>
      <c r="V8" s="53">
        <v>0</v>
      </c>
      <c r="W8" s="119">
        <f t="shared" si="0"/>
        <v>4.0000000000000001E-3</v>
      </c>
    </row>
    <row r="9" spans="1:23" x14ac:dyDescent="0.25">
      <c r="A9" s="52" t="s">
        <v>109</v>
      </c>
      <c r="B9" s="53" t="s">
        <v>194</v>
      </c>
      <c r="D9" s="54">
        <v>6</v>
      </c>
      <c r="E9" s="55" t="s">
        <v>7</v>
      </c>
      <c r="F9" s="55" t="s">
        <v>110</v>
      </c>
      <c r="G9" s="55" t="s">
        <v>7</v>
      </c>
      <c r="H9" s="55" t="s">
        <v>111</v>
      </c>
      <c r="I9" s="55" t="s">
        <v>106</v>
      </c>
      <c r="J9" s="55">
        <v>4.0000000000000001E-3</v>
      </c>
      <c r="K9" s="56" t="s">
        <v>6</v>
      </c>
      <c r="L9" s="56" t="s">
        <v>69</v>
      </c>
      <c r="M9" s="56">
        <v>1</v>
      </c>
      <c r="N9" s="56">
        <v>0</v>
      </c>
      <c r="O9" s="56">
        <v>0</v>
      </c>
      <c r="P9" s="57"/>
      <c r="Q9" s="57">
        <v>0</v>
      </c>
      <c r="R9" s="57" t="s">
        <v>112</v>
      </c>
      <c r="S9" s="57" t="s">
        <v>113</v>
      </c>
      <c r="T9" s="58"/>
      <c r="U9" s="58"/>
      <c r="V9" s="53"/>
      <c r="W9" s="119">
        <f t="shared" si="0"/>
        <v>4.0000000000000001E-3</v>
      </c>
    </row>
    <row r="10" spans="1:23" x14ac:dyDescent="0.25">
      <c r="A10" s="52" t="s">
        <v>114</v>
      </c>
      <c r="B10" s="53" t="s">
        <v>74</v>
      </c>
      <c r="D10" s="54">
        <v>7</v>
      </c>
      <c r="E10" s="55" t="s">
        <v>195</v>
      </c>
      <c r="F10" s="55" t="s">
        <v>196</v>
      </c>
      <c r="G10" s="55" t="s">
        <v>197</v>
      </c>
      <c r="H10" s="55" t="s">
        <v>185</v>
      </c>
      <c r="I10" s="55" t="s">
        <v>106</v>
      </c>
      <c r="J10" s="55">
        <v>5.0000000000000001E-4</v>
      </c>
      <c r="K10" s="56" t="s">
        <v>3</v>
      </c>
      <c r="L10" s="56" t="s">
        <v>69</v>
      </c>
      <c r="M10" s="56">
        <v>1</v>
      </c>
      <c r="N10" s="56">
        <v>0</v>
      </c>
      <c r="O10" s="56">
        <v>0</v>
      </c>
      <c r="P10" s="57"/>
      <c r="Q10" s="57">
        <v>0</v>
      </c>
      <c r="R10" s="57" t="s">
        <v>198</v>
      </c>
      <c r="S10" s="57" t="s">
        <v>199</v>
      </c>
      <c r="T10" s="58"/>
      <c r="U10" s="58"/>
      <c r="V10" s="53"/>
      <c r="W10" s="119">
        <f t="shared" si="0"/>
        <v>5.0000000000000001E-4</v>
      </c>
    </row>
    <row r="11" spans="1:23" x14ac:dyDescent="0.25">
      <c r="A11" s="52" t="s">
        <v>115</v>
      </c>
      <c r="B11" s="53" t="s">
        <v>116</v>
      </c>
      <c r="D11" s="54">
        <v>8</v>
      </c>
      <c r="E11" s="55" t="s">
        <v>200</v>
      </c>
      <c r="F11" s="55" t="s">
        <v>196</v>
      </c>
      <c r="G11" s="55" t="s">
        <v>201</v>
      </c>
      <c r="H11" s="55" t="s">
        <v>185</v>
      </c>
      <c r="I11" s="55" t="s">
        <v>106</v>
      </c>
      <c r="J11" s="55">
        <v>5.0000000000000001E-4</v>
      </c>
      <c r="K11" s="56" t="s">
        <v>3</v>
      </c>
      <c r="L11" s="56" t="s">
        <v>69</v>
      </c>
      <c r="M11" s="56">
        <v>1</v>
      </c>
      <c r="N11" s="56">
        <v>0</v>
      </c>
      <c r="O11" s="56">
        <v>0</v>
      </c>
      <c r="P11" s="57"/>
      <c r="Q11" s="57">
        <v>0</v>
      </c>
      <c r="R11" s="57" t="s">
        <v>202</v>
      </c>
      <c r="S11" s="57" t="s">
        <v>203</v>
      </c>
      <c r="T11" s="58"/>
      <c r="U11" s="58"/>
      <c r="V11" s="53"/>
      <c r="W11" s="119">
        <f t="shared" si="0"/>
        <v>5.0000000000000001E-4</v>
      </c>
    </row>
    <row r="12" spans="1:23" x14ac:dyDescent="0.25">
      <c r="A12" s="52" t="s">
        <v>117</v>
      </c>
      <c r="B12" s="53" t="s">
        <v>204</v>
      </c>
      <c r="D12" s="54">
        <v>9</v>
      </c>
      <c r="E12" s="55" t="s">
        <v>205</v>
      </c>
      <c r="F12" s="55" t="s">
        <v>196</v>
      </c>
      <c r="G12" s="55" t="s">
        <v>206</v>
      </c>
      <c r="H12" s="55" t="s">
        <v>185</v>
      </c>
      <c r="I12" s="55" t="s">
        <v>106</v>
      </c>
      <c r="J12" s="55">
        <v>5.0000000000000001E-4</v>
      </c>
      <c r="K12" s="56" t="s">
        <v>3</v>
      </c>
      <c r="L12" s="56" t="s">
        <v>69</v>
      </c>
      <c r="M12" s="56">
        <v>1</v>
      </c>
      <c r="N12" s="56">
        <v>0</v>
      </c>
      <c r="O12" s="56">
        <v>0</v>
      </c>
      <c r="P12" s="57"/>
      <c r="Q12" s="57">
        <v>0</v>
      </c>
      <c r="R12" s="57">
        <v>0</v>
      </c>
      <c r="S12" s="57" t="s">
        <v>207</v>
      </c>
      <c r="T12" s="58"/>
      <c r="U12" s="58"/>
      <c r="V12" s="53"/>
      <c r="W12" s="119">
        <f t="shared" si="0"/>
        <v>5.0000000000000001E-4</v>
      </c>
    </row>
    <row r="13" spans="1:23" x14ac:dyDescent="0.25">
      <c r="A13" s="52" t="s">
        <v>121</v>
      </c>
      <c r="B13" s="53"/>
      <c r="D13" s="54">
        <v>10</v>
      </c>
      <c r="E13" s="55" t="s">
        <v>8</v>
      </c>
      <c r="F13" s="55" t="s">
        <v>118</v>
      </c>
      <c r="G13" s="55" t="s">
        <v>8</v>
      </c>
      <c r="H13" s="55" t="s">
        <v>111</v>
      </c>
      <c r="I13" s="55" t="s">
        <v>106</v>
      </c>
      <c r="J13" s="55">
        <v>5.0000000000000001E-4</v>
      </c>
      <c r="K13" s="56" t="s">
        <v>3</v>
      </c>
      <c r="L13" s="56" t="s">
        <v>69</v>
      </c>
      <c r="M13" s="56">
        <v>1</v>
      </c>
      <c r="N13" s="56">
        <v>0</v>
      </c>
      <c r="O13" s="56">
        <v>0</v>
      </c>
      <c r="P13" s="57"/>
      <c r="Q13" s="57">
        <v>0</v>
      </c>
      <c r="R13" s="57" t="s">
        <v>119</v>
      </c>
      <c r="S13" s="57" t="s">
        <v>120</v>
      </c>
      <c r="T13" s="58"/>
      <c r="U13" s="58"/>
      <c r="V13" s="53"/>
      <c r="W13" s="119">
        <f t="shared" si="0"/>
        <v>5.0000000000000001E-4</v>
      </c>
    </row>
    <row r="14" spans="1:23" x14ac:dyDescent="0.25">
      <c r="A14" s="52" t="s">
        <v>122</v>
      </c>
      <c r="B14" s="53"/>
      <c r="D14" s="54">
        <v>11</v>
      </c>
      <c r="E14" s="55" t="s">
        <v>208</v>
      </c>
      <c r="F14" s="55" t="s">
        <v>209</v>
      </c>
      <c r="G14" s="55" t="s">
        <v>210</v>
      </c>
      <c r="H14" s="55" t="s">
        <v>185</v>
      </c>
      <c r="I14" s="55" t="s">
        <v>106</v>
      </c>
      <c r="J14" s="55">
        <v>70</v>
      </c>
      <c r="K14" s="56" t="s">
        <v>9</v>
      </c>
      <c r="L14" s="56" t="s">
        <v>69</v>
      </c>
      <c r="M14" s="56">
        <v>1</v>
      </c>
      <c r="N14" s="56">
        <v>0</v>
      </c>
      <c r="O14" s="56">
        <v>0</v>
      </c>
      <c r="P14" s="57"/>
      <c r="Q14" s="57">
        <v>0</v>
      </c>
      <c r="R14" s="57">
        <v>0</v>
      </c>
      <c r="S14" s="57" t="s">
        <v>211</v>
      </c>
      <c r="T14" s="58"/>
      <c r="U14" s="58"/>
      <c r="V14" s="53"/>
      <c r="W14" s="119">
        <f t="shared" si="0"/>
        <v>70</v>
      </c>
    </row>
    <row r="15" spans="1:23" x14ac:dyDescent="0.25">
      <c r="A15" s="52" t="s">
        <v>123</v>
      </c>
      <c r="B15" s="53" t="s">
        <v>212</v>
      </c>
      <c r="D15" s="54">
        <v>12</v>
      </c>
      <c r="E15" s="55" t="s">
        <v>213</v>
      </c>
      <c r="F15" s="55" t="s">
        <v>209</v>
      </c>
      <c r="G15" s="55" t="s">
        <v>214</v>
      </c>
      <c r="H15" s="55" t="s">
        <v>185</v>
      </c>
      <c r="I15" s="55" t="s">
        <v>106</v>
      </c>
      <c r="J15" s="55">
        <v>70</v>
      </c>
      <c r="K15" s="56" t="s">
        <v>9</v>
      </c>
      <c r="L15" s="56" t="s">
        <v>69</v>
      </c>
      <c r="M15" s="56">
        <v>1</v>
      </c>
      <c r="N15" s="56">
        <v>0</v>
      </c>
      <c r="O15" s="56">
        <v>0</v>
      </c>
      <c r="P15" s="57"/>
      <c r="Q15" s="57">
        <v>0</v>
      </c>
      <c r="R15" s="57">
        <v>0</v>
      </c>
      <c r="S15" s="57" t="s">
        <v>215</v>
      </c>
      <c r="T15" s="58"/>
      <c r="U15" s="58"/>
      <c r="V15" s="53"/>
      <c r="W15" s="119">
        <f t="shared" si="0"/>
        <v>70</v>
      </c>
    </row>
    <row r="16" spans="1:23" x14ac:dyDescent="0.25">
      <c r="A16" s="52" t="s">
        <v>126</v>
      </c>
      <c r="B16" s="53" t="s">
        <v>74</v>
      </c>
      <c r="D16" s="54">
        <v>13</v>
      </c>
      <c r="E16" s="55" t="s">
        <v>10</v>
      </c>
      <c r="F16" s="55" t="s">
        <v>124</v>
      </c>
      <c r="G16" s="55" t="s">
        <v>10</v>
      </c>
      <c r="H16" s="55" t="s">
        <v>111</v>
      </c>
      <c r="I16" s="55" t="s">
        <v>106</v>
      </c>
      <c r="J16" s="55">
        <v>70</v>
      </c>
      <c r="K16" s="56" t="s">
        <v>9</v>
      </c>
      <c r="L16" s="56" t="s">
        <v>69</v>
      </c>
      <c r="M16" s="56">
        <v>1</v>
      </c>
      <c r="N16" s="56">
        <v>0</v>
      </c>
      <c r="O16" s="56">
        <v>0</v>
      </c>
      <c r="P16" s="57"/>
      <c r="Q16" s="57">
        <v>0</v>
      </c>
      <c r="R16" s="57">
        <v>0</v>
      </c>
      <c r="S16" s="57" t="s">
        <v>125</v>
      </c>
      <c r="T16" s="58"/>
      <c r="U16" s="58"/>
      <c r="V16" s="53"/>
      <c r="W16" s="119">
        <f t="shared" si="0"/>
        <v>70</v>
      </c>
    </row>
    <row r="17" spans="1:23" x14ac:dyDescent="0.25">
      <c r="A17" s="52" t="s">
        <v>127</v>
      </c>
      <c r="B17" s="53" t="s">
        <v>216</v>
      </c>
      <c r="D17" s="54">
        <v>14</v>
      </c>
      <c r="E17" s="55" t="s">
        <v>217</v>
      </c>
      <c r="F17" s="55" t="s">
        <v>218</v>
      </c>
      <c r="G17" s="55" t="s">
        <v>219</v>
      </c>
      <c r="H17" s="55" t="s">
        <v>185</v>
      </c>
      <c r="I17" s="55" t="s">
        <v>106</v>
      </c>
      <c r="J17" s="55">
        <v>1.6000000000000001E-3</v>
      </c>
      <c r="K17" s="56" t="s">
        <v>3</v>
      </c>
      <c r="L17" s="56" t="s">
        <v>69</v>
      </c>
      <c r="M17" s="56">
        <v>1</v>
      </c>
      <c r="N17" s="56">
        <v>0</v>
      </c>
      <c r="O17" s="56">
        <v>0</v>
      </c>
      <c r="P17" s="57"/>
      <c r="Q17" s="57">
        <v>0</v>
      </c>
      <c r="R17" s="57">
        <v>0</v>
      </c>
      <c r="S17" s="57" t="s">
        <v>220</v>
      </c>
      <c r="T17" s="58"/>
      <c r="U17" s="58"/>
      <c r="V17" s="53"/>
      <c r="W17" s="119">
        <f t="shared" si="0"/>
        <v>1.6000000000000001E-3</v>
      </c>
    </row>
    <row r="18" spans="1:23" x14ac:dyDescent="0.25">
      <c r="A18" s="52" t="s">
        <v>128</v>
      </c>
      <c r="B18" s="53" t="s">
        <v>129</v>
      </c>
      <c r="D18" s="54">
        <v>15</v>
      </c>
      <c r="E18" s="55" t="s">
        <v>221</v>
      </c>
      <c r="F18" s="55" t="s">
        <v>218</v>
      </c>
      <c r="G18" s="55" t="s">
        <v>222</v>
      </c>
      <c r="H18" s="55" t="s">
        <v>185</v>
      </c>
      <c r="I18" s="55" t="s">
        <v>106</v>
      </c>
      <c r="J18" s="55">
        <v>1.6000000000000001E-3</v>
      </c>
      <c r="K18" s="56" t="s">
        <v>3</v>
      </c>
      <c r="L18" s="56" t="s">
        <v>69</v>
      </c>
      <c r="M18" s="56">
        <v>1</v>
      </c>
      <c r="N18" s="56">
        <v>0</v>
      </c>
      <c r="O18" s="56">
        <v>0</v>
      </c>
      <c r="P18" s="57"/>
      <c r="Q18" s="57">
        <v>0</v>
      </c>
      <c r="R18" s="57">
        <v>0</v>
      </c>
      <c r="S18" s="57" t="s">
        <v>223</v>
      </c>
      <c r="T18" s="58"/>
      <c r="U18" s="58"/>
      <c r="V18" s="53"/>
      <c r="W18" s="119">
        <f t="shared" si="0"/>
        <v>1.6000000000000001E-3</v>
      </c>
    </row>
    <row r="19" spans="1:23" x14ac:dyDescent="0.25">
      <c r="A19" s="52" t="s">
        <v>132</v>
      </c>
      <c r="B19" s="53" t="s">
        <v>133</v>
      </c>
      <c r="D19" s="54">
        <v>16</v>
      </c>
      <c r="E19" s="55" t="s">
        <v>224</v>
      </c>
      <c r="F19" s="55" t="s">
        <v>218</v>
      </c>
      <c r="G19" s="55" t="s">
        <v>225</v>
      </c>
      <c r="H19" s="55" t="s">
        <v>185</v>
      </c>
      <c r="I19" s="55" t="s">
        <v>106</v>
      </c>
      <c r="J19" s="55">
        <v>1.6000000000000001E-3</v>
      </c>
      <c r="K19" s="56" t="s">
        <v>3</v>
      </c>
      <c r="L19" s="56" t="s">
        <v>69</v>
      </c>
      <c r="M19" s="56">
        <v>1</v>
      </c>
      <c r="N19" s="56">
        <v>0</v>
      </c>
      <c r="O19" s="56">
        <v>0</v>
      </c>
      <c r="P19" s="57"/>
      <c r="Q19" s="57">
        <v>0</v>
      </c>
      <c r="R19" s="57">
        <v>0</v>
      </c>
      <c r="S19" s="57" t="s">
        <v>226</v>
      </c>
      <c r="T19" s="58"/>
      <c r="U19" s="58"/>
      <c r="V19" s="53"/>
      <c r="W19" s="119">
        <f t="shared" si="0"/>
        <v>1.6000000000000001E-3</v>
      </c>
    </row>
    <row r="20" spans="1:23" x14ac:dyDescent="0.25">
      <c r="A20" s="52" t="s">
        <v>136</v>
      </c>
      <c r="B20" s="53" t="s">
        <v>129</v>
      </c>
      <c r="D20" s="54">
        <v>17</v>
      </c>
      <c r="E20" s="55" t="s">
        <v>11</v>
      </c>
      <c r="F20" s="55" t="s">
        <v>130</v>
      </c>
      <c r="G20" s="55" t="s">
        <v>11</v>
      </c>
      <c r="H20" s="55" t="s">
        <v>111</v>
      </c>
      <c r="I20" s="55" t="s">
        <v>106</v>
      </c>
      <c r="J20" s="55">
        <v>1.6000000000000001E-3</v>
      </c>
      <c r="K20" s="56" t="s">
        <v>3</v>
      </c>
      <c r="L20" s="56" t="s">
        <v>69</v>
      </c>
      <c r="M20" s="56">
        <v>1</v>
      </c>
      <c r="N20" s="56">
        <v>0</v>
      </c>
      <c r="O20" s="56">
        <v>0</v>
      </c>
      <c r="P20" s="57"/>
      <c r="Q20" s="57">
        <v>0</v>
      </c>
      <c r="R20" s="57">
        <v>0</v>
      </c>
      <c r="S20" s="57" t="s">
        <v>131</v>
      </c>
      <c r="T20" s="58"/>
      <c r="U20" s="58"/>
      <c r="V20" s="53"/>
      <c r="W20" s="119">
        <f t="shared" si="0"/>
        <v>1.6000000000000001E-3</v>
      </c>
    </row>
    <row r="21" spans="1:23" x14ac:dyDescent="0.25">
      <c r="A21" s="52" t="s">
        <v>139</v>
      </c>
      <c r="B21" s="53" t="s">
        <v>74</v>
      </c>
      <c r="D21" s="54">
        <v>18</v>
      </c>
      <c r="E21" s="55" t="s">
        <v>268</v>
      </c>
      <c r="F21" s="55" t="s">
        <v>269</v>
      </c>
      <c r="G21" s="55" t="s">
        <v>134</v>
      </c>
      <c r="H21" s="55" t="s">
        <v>95</v>
      </c>
      <c r="I21" s="55" t="s">
        <v>135</v>
      </c>
      <c r="J21" s="55">
        <v>0.16</v>
      </c>
      <c r="K21" s="56" t="s">
        <v>12</v>
      </c>
      <c r="L21" s="56" t="s">
        <v>103</v>
      </c>
      <c r="M21" s="56">
        <v>1</v>
      </c>
      <c r="N21" s="56">
        <v>1</v>
      </c>
      <c r="O21" s="56">
        <v>1</v>
      </c>
      <c r="P21" s="57"/>
      <c r="Q21" s="57">
        <v>0</v>
      </c>
      <c r="R21" s="57">
        <v>0</v>
      </c>
      <c r="S21" s="57">
        <v>1</v>
      </c>
      <c r="T21" s="58"/>
      <c r="U21" s="58"/>
      <c r="V21" s="53"/>
      <c r="W21" s="120">
        <f>RADIANS(J21)</f>
        <v>2.7925268031909274E-3</v>
      </c>
    </row>
    <row r="22" spans="1:23" x14ac:dyDescent="0.25">
      <c r="A22" s="60" t="s">
        <v>141</v>
      </c>
      <c r="B22" s="53"/>
      <c r="D22" s="54">
        <v>19</v>
      </c>
      <c r="E22" s="55" t="s">
        <v>270</v>
      </c>
      <c r="F22" s="55" t="s">
        <v>271</v>
      </c>
      <c r="G22" s="55" t="s">
        <v>134</v>
      </c>
      <c r="H22" s="55" t="s">
        <v>95</v>
      </c>
      <c r="I22" s="55" t="s">
        <v>135</v>
      </c>
      <c r="J22" s="55">
        <v>0.24</v>
      </c>
      <c r="K22" s="56" t="s">
        <v>12</v>
      </c>
      <c r="L22" s="56" t="s">
        <v>103</v>
      </c>
      <c r="M22" s="56">
        <v>1</v>
      </c>
      <c r="N22" s="56">
        <v>1</v>
      </c>
      <c r="O22" s="56">
        <v>1</v>
      </c>
      <c r="P22" s="57"/>
      <c r="Q22" s="57">
        <v>0</v>
      </c>
      <c r="R22" s="57">
        <v>0</v>
      </c>
      <c r="S22" s="57">
        <v>1</v>
      </c>
      <c r="T22" s="58"/>
      <c r="U22" s="58"/>
      <c r="V22" s="53"/>
      <c r="W22" s="120">
        <f>RADIANS(J22)</f>
        <v>4.1887902047863905E-3</v>
      </c>
    </row>
    <row r="23" spans="1:23" x14ac:dyDescent="0.25">
      <c r="A23" s="61" t="s">
        <v>143</v>
      </c>
      <c r="B23" s="62">
        <v>3</v>
      </c>
      <c r="D23" s="54">
        <v>20</v>
      </c>
      <c r="E23" s="55" t="s">
        <v>272</v>
      </c>
      <c r="F23" s="55" t="s">
        <v>273</v>
      </c>
      <c r="G23" s="55" t="s">
        <v>134</v>
      </c>
      <c r="H23" s="55" t="s">
        <v>95</v>
      </c>
      <c r="I23" s="55" t="s">
        <v>135</v>
      </c>
      <c r="J23" s="55">
        <v>0.21</v>
      </c>
      <c r="K23" s="56" t="s">
        <v>12</v>
      </c>
      <c r="L23" s="56" t="s">
        <v>103</v>
      </c>
      <c r="M23" s="56">
        <v>1</v>
      </c>
      <c r="N23" s="56">
        <v>1</v>
      </c>
      <c r="O23" s="56">
        <v>1</v>
      </c>
      <c r="P23" s="57"/>
      <c r="Q23" s="57">
        <v>0</v>
      </c>
      <c r="R23" s="57">
        <v>0</v>
      </c>
      <c r="S23" s="57">
        <v>1</v>
      </c>
      <c r="T23" s="58"/>
      <c r="U23" s="58"/>
      <c r="V23" s="53"/>
      <c r="W23" s="120">
        <f>RADIANS(J23)</f>
        <v>3.6651914291880921E-3</v>
      </c>
    </row>
    <row r="24" spans="1:23" x14ac:dyDescent="0.25">
      <c r="A24" s="61" t="s">
        <v>261</v>
      </c>
      <c r="B24" s="62">
        <v>5.7261499999999995E-4</v>
      </c>
      <c r="D24" s="54">
        <v>21</v>
      </c>
      <c r="E24" s="55" t="s">
        <v>274</v>
      </c>
      <c r="F24" s="55" t="s">
        <v>275</v>
      </c>
      <c r="G24" s="55" t="s">
        <v>134</v>
      </c>
      <c r="H24" s="55" t="s">
        <v>95</v>
      </c>
      <c r="I24" s="55" t="s">
        <v>135</v>
      </c>
      <c r="J24" s="55">
        <v>0.05</v>
      </c>
      <c r="K24" s="56" t="s">
        <v>12</v>
      </c>
      <c r="L24" s="56" t="s">
        <v>103</v>
      </c>
      <c r="M24" s="56">
        <v>1</v>
      </c>
      <c r="N24" s="56">
        <v>1</v>
      </c>
      <c r="O24" s="56">
        <v>1</v>
      </c>
      <c r="P24" s="57"/>
      <c r="Q24" s="57">
        <v>0</v>
      </c>
      <c r="R24" s="57">
        <v>0</v>
      </c>
      <c r="S24" s="57">
        <v>1</v>
      </c>
      <c r="T24" s="58"/>
      <c r="U24" s="58"/>
      <c r="V24" s="53"/>
      <c r="W24" s="120">
        <f>RADIANS(J24)</f>
        <v>8.726646259971648E-4</v>
      </c>
    </row>
    <row r="25" spans="1:23" x14ac:dyDescent="0.25">
      <c r="D25" s="54">
        <v>22</v>
      </c>
      <c r="E25" s="55" t="s">
        <v>227</v>
      </c>
      <c r="F25" s="55" t="s">
        <v>228</v>
      </c>
      <c r="G25" s="55" t="s">
        <v>134</v>
      </c>
      <c r="H25" s="55" t="s">
        <v>95</v>
      </c>
      <c r="I25" s="55" t="s">
        <v>135</v>
      </c>
      <c r="J25" s="55">
        <v>0.1</v>
      </c>
      <c r="K25" s="56" t="s">
        <v>12</v>
      </c>
      <c r="L25" s="56" t="s">
        <v>68</v>
      </c>
      <c r="M25" s="56">
        <v>0</v>
      </c>
      <c r="N25" s="56">
        <v>0</v>
      </c>
      <c r="O25" s="56">
        <v>0</v>
      </c>
      <c r="P25" s="57"/>
      <c r="Q25" s="57">
        <v>0</v>
      </c>
      <c r="R25" s="57">
        <v>0</v>
      </c>
      <c r="S25" s="57">
        <v>1</v>
      </c>
      <c r="T25" s="58"/>
      <c r="U25" s="58"/>
      <c r="V25" s="53"/>
      <c r="W25" s="120">
        <f t="shared" ref="W25:W30" si="1">RADIANS(J25)</f>
        <v>1.7453292519943296E-3</v>
      </c>
    </row>
    <row r="26" spans="1:23" x14ac:dyDescent="0.25">
      <c r="D26" s="54">
        <v>23</v>
      </c>
      <c r="E26" s="55" t="s">
        <v>276</v>
      </c>
      <c r="F26" s="55" t="s">
        <v>277</v>
      </c>
      <c r="G26" s="55" t="s">
        <v>137</v>
      </c>
      <c r="H26" s="55" t="s">
        <v>95</v>
      </c>
      <c r="I26" s="55" t="s">
        <v>135</v>
      </c>
      <c r="J26" s="55">
        <v>2350</v>
      </c>
      <c r="K26" s="56" t="s">
        <v>13</v>
      </c>
      <c r="L26" s="56" t="s">
        <v>103</v>
      </c>
      <c r="M26" s="56">
        <v>1</v>
      </c>
      <c r="N26" s="56">
        <v>1</v>
      </c>
      <c r="O26" s="56">
        <v>1</v>
      </c>
      <c r="P26" s="57"/>
      <c r="Q26" s="57">
        <v>0</v>
      </c>
      <c r="R26" s="57">
        <v>0</v>
      </c>
      <c r="S26" s="57" t="s">
        <v>138</v>
      </c>
      <c r="T26" s="58"/>
      <c r="U26" s="58"/>
      <c r="V26" s="53"/>
      <c r="W26" s="120">
        <f t="shared" si="1"/>
        <v>41.015237421866743</v>
      </c>
    </row>
    <row r="27" spans="1:23" x14ac:dyDescent="0.25">
      <c r="D27" s="54">
        <v>24</v>
      </c>
      <c r="E27" s="55" t="s">
        <v>278</v>
      </c>
      <c r="F27" s="55" t="s">
        <v>279</v>
      </c>
      <c r="G27" s="55" t="s">
        <v>137</v>
      </c>
      <c r="H27" s="55" t="s">
        <v>95</v>
      </c>
      <c r="I27" s="55" t="s">
        <v>135</v>
      </c>
      <c r="J27" s="55">
        <v>3359</v>
      </c>
      <c r="K27" s="56" t="s">
        <v>13</v>
      </c>
      <c r="L27" s="56" t="s">
        <v>103</v>
      </c>
      <c r="M27" s="56">
        <v>1</v>
      </c>
      <c r="N27" s="56">
        <v>1</v>
      </c>
      <c r="O27" s="56">
        <v>1</v>
      </c>
      <c r="P27" s="57"/>
      <c r="Q27" s="57">
        <v>0</v>
      </c>
      <c r="R27" s="57">
        <v>0</v>
      </c>
      <c r="S27" s="57" t="s">
        <v>138</v>
      </c>
      <c r="T27" s="58"/>
      <c r="U27" s="58"/>
      <c r="V27" s="53"/>
      <c r="W27" s="120">
        <f t="shared" si="1"/>
        <v>58.62560957448953</v>
      </c>
    </row>
    <row r="28" spans="1:23" x14ac:dyDescent="0.25">
      <c r="D28" s="54">
        <v>25</v>
      </c>
      <c r="E28" s="55" t="s">
        <v>280</v>
      </c>
      <c r="F28" s="55" t="s">
        <v>281</v>
      </c>
      <c r="G28" s="55" t="s">
        <v>137</v>
      </c>
      <c r="H28" s="55" t="s">
        <v>95</v>
      </c>
      <c r="I28" s="55" t="s">
        <v>135</v>
      </c>
      <c r="J28" s="55">
        <v>2840</v>
      </c>
      <c r="K28" s="56" t="s">
        <v>13</v>
      </c>
      <c r="L28" s="56" t="s">
        <v>103</v>
      </c>
      <c r="M28" s="56">
        <v>1</v>
      </c>
      <c r="N28" s="56">
        <v>1</v>
      </c>
      <c r="O28" s="56">
        <v>1</v>
      </c>
      <c r="P28" s="57"/>
      <c r="Q28" s="57">
        <v>0</v>
      </c>
      <c r="R28" s="57">
        <v>0</v>
      </c>
      <c r="S28" s="57" t="s">
        <v>138</v>
      </c>
      <c r="T28" s="58"/>
      <c r="U28" s="58"/>
      <c r="V28" s="53"/>
      <c r="W28" s="120">
        <f t="shared" si="1"/>
        <v>49.567350756638959</v>
      </c>
    </row>
    <row r="29" spans="1:23" x14ac:dyDescent="0.25">
      <c r="D29" s="54">
        <v>26</v>
      </c>
      <c r="E29" s="55" t="s">
        <v>282</v>
      </c>
      <c r="F29" s="55" t="s">
        <v>283</v>
      </c>
      <c r="G29" s="55" t="s">
        <v>137</v>
      </c>
      <c r="H29" s="55" t="s">
        <v>95</v>
      </c>
      <c r="I29" s="55" t="s">
        <v>135</v>
      </c>
      <c r="J29" s="55">
        <v>356</v>
      </c>
      <c r="K29" s="56" t="s">
        <v>13</v>
      </c>
      <c r="L29" s="56" t="s">
        <v>103</v>
      </c>
      <c r="M29" s="56">
        <v>1</v>
      </c>
      <c r="N29" s="56">
        <v>1</v>
      </c>
      <c r="O29" s="56">
        <v>1</v>
      </c>
      <c r="P29" s="57"/>
      <c r="Q29" s="57">
        <v>0</v>
      </c>
      <c r="R29" s="57">
        <v>0</v>
      </c>
      <c r="S29" s="57" t="s">
        <v>138</v>
      </c>
      <c r="T29" s="58"/>
      <c r="U29" s="58"/>
      <c r="V29" s="53"/>
      <c r="W29" s="120">
        <f t="shared" si="1"/>
        <v>6.213372137099813</v>
      </c>
    </row>
    <row r="30" spans="1:23" x14ac:dyDescent="0.25">
      <c r="D30" s="54">
        <v>27</v>
      </c>
      <c r="E30" s="55" t="s">
        <v>229</v>
      </c>
      <c r="F30" s="55" t="s">
        <v>230</v>
      </c>
      <c r="G30" s="55" t="s">
        <v>137</v>
      </c>
      <c r="H30" s="55" t="s">
        <v>95</v>
      </c>
      <c r="I30" s="55" t="s">
        <v>135</v>
      </c>
      <c r="J30" s="55">
        <v>3000</v>
      </c>
      <c r="K30" s="56" t="s">
        <v>13</v>
      </c>
      <c r="L30" s="56" t="s">
        <v>68</v>
      </c>
      <c r="M30" s="56">
        <v>0</v>
      </c>
      <c r="N30" s="56">
        <v>0</v>
      </c>
      <c r="O30" s="56">
        <v>0</v>
      </c>
      <c r="P30" s="57"/>
      <c r="Q30" s="57">
        <v>0</v>
      </c>
      <c r="R30" s="57">
        <v>0</v>
      </c>
      <c r="S30" s="57" t="s">
        <v>138</v>
      </c>
      <c r="T30" s="58"/>
      <c r="U30" s="58"/>
      <c r="V30" s="53"/>
      <c r="W30" s="120">
        <f t="shared" si="1"/>
        <v>52.359877559829883</v>
      </c>
    </row>
    <row r="31" spans="1:23" x14ac:dyDescent="0.25">
      <c r="D31" s="54">
        <v>28</v>
      </c>
      <c r="E31" s="55" t="s">
        <v>231</v>
      </c>
      <c r="F31" s="55" t="s">
        <v>142</v>
      </c>
      <c r="G31" s="55" t="s">
        <v>231</v>
      </c>
      <c r="H31" s="55" t="s">
        <v>232</v>
      </c>
      <c r="I31" s="55" t="s">
        <v>140</v>
      </c>
      <c r="J31" s="55">
        <v>220</v>
      </c>
      <c r="K31" s="56" t="s">
        <v>9</v>
      </c>
      <c r="L31" s="56" t="s">
        <v>69</v>
      </c>
      <c r="M31" s="56">
        <v>1</v>
      </c>
      <c r="N31" s="56">
        <v>0</v>
      </c>
      <c r="O31" s="56">
        <v>0</v>
      </c>
      <c r="P31" s="57"/>
      <c r="Q31" s="57">
        <v>0</v>
      </c>
      <c r="R31" s="57">
        <v>0</v>
      </c>
      <c r="S31" s="57" t="s">
        <v>233</v>
      </c>
      <c r="T31" s="58"/>
      <c r="U31" s="58"/>
      <c r="V31" s="53"/>
      <c r="W31" s="120">
        <f>J31</f>
        <v>220</v>
      </c>
    </row>
    <row r="32" spans="1:23" x14ac:dyDescent="0.25">
      <c r="D32" s="54">
        <v>29</v>
      </c>
      <c r="E32" s="55" t="s">
        <v>262</v>
      </c>
      <c r="F32" s="55" t="s">
        <v>263</v>
      </c>
      <c r="G32" s="55" t="s">
        <v>262</v>
      </c>
      <c r="H32" s="55" t="s">
        <v>264</v>
      </c>
      <c r="I32" s="55" t="s">
        <v>144</v>
      </c>
      <c r="J32" s="55">
        <v>0.2</v>
      </c>
      <c r="K32" s="56" t="s">
        <v>12</v>
      </c>
      <c r="L32" s="56" t="s">
        <v>69</v>
      </c>
      <c r="M32" s="56">
        <v>1</v>
      </c>
      <c r="N32" s="56">
        <v>0</v>
      </c>
      <c r="O32" s="56">
        <v>0</v>
      </c>
      <c r="P32" s="57"/>
      <c r="Q32" s="57">
        <v>0</v>
      </c>
      <c r="R32" s="57" t="s">
        <v>265</v>
      </c>
      <c r="S32" s="57">
        <v>0</v>
      </c>
      <c r="T32" s="58"/>
      <c r="U32" s="58"/>
      <c r="V32" s="53"/>
      <c r="W32" s="120">
        <f t="shared" ref="W32:W36" si="2">RADIANS(J32)</f>
        <v>3.4906585039886592E-3</v>
      </c>
    </row>
    <row r="33" spans="4:23" x14ac:dyDescent="0.25">
      <c r="D33" s="54">
        <v>30</v>
      </c>
      <c r="E33" s="55" t="s">
        <v>14</v>
      </c>
      <c r="F33" s="55" t="s">
        <v>145</v>
      </c>
      <c r="G33" s="55" t="s">
        <v>14</v>
      </c>
      <c r="H33" s="55" t="s">
        <v>146</v>
      </c>
      <c r="I33" s="55" t="s">
        <v>144</v>
      </c>
      <c r="J33" s="55">
        <v>0.1</v>
      </c>
      <c r="K33" s="56" t="s">
        <v>12</v>
      </c>
      <c r="L33" s="56" t="s">
        <v>69</v>
      </c>
      <c r="M33" s="56">
        <v>1</v>
      </c>
      <c r="N33" s="56">
        <v>0</v>
      </c>
      <c r="O33" s="56">
        <v>0</v>
      </c>
      <c r="P33" s="57"/>
      <c r="Q33" s="57">
        <v>0</v>
      </c>
      <c r="R33" s="57" t="s">
        <v>147</v>
      </c>
      <c r="S33" s="57">
        <v>0</v>
      </c>
      <c r="T33" s="58"/>
      <c r="U33" s="58"/>
      <c r="V33" s="53"/>
      <c r="W33" s="120">
        <f t="shared" si="2"/>
        <v>1.7453292519943296E-3</v>
      </c>
    </row>
    <row r="34" spans="4:23" x14ac:dyDescent="0.25">
      <c r="D34" s="54">
        <v>31</v>
      </c>
      <c r="E34" s="55" t="s">
        <v>15</v>
      </c>
      <c r="F34" s="55" t="s">
        <v>148</v>
      </c>
      <c r="G34" s="55" t="s">
        <v>15</v>
      </c>
      <c r="H34" s="55" t="s">
        <v>146</v>
      </c>
      <c r="I34" s="55" t="s">
        <v>144</v>
      </c>
      <c r="J34" s="55">
        <v>0.1</v>
      </c>
      <c r="K34" s="56" t="s">
        <v>12</v>
      </c>
      <c r="L34" s="56" t="s">
        <v>68</v>
      </c>
      <c r="M34" s="56">
        <v>1</v>
      </c>
      <c r="N34" s="56">
        <v>0</v>
      </c>
      <c r="O34" s="56">
        <v>0</v>
      </c>
      <c r="P34" s="57"/>
      <c r="Q34" s="57">
        <v>0</v>
      </c>
      <c r="R34" s="57">
        <v>0</v>
      </c>
      <c r="S34" s="57">
        <v>-1</v>
      </c>
      <c r="T34" s="58"/>
      <c r="U34" s="58"/>
      <c r="V34" s="53"/>
      <c r="W34" s="120">
        <f t="shared" si="2"/>
        <v>1.7453292519943296E-3</v>
      </c>
    </row>
    <row r="35" spans="4:23" x14ac:dyDescent="0.25">
      <c r="D35" s="54">
        <v>32</v>
      </c>
      <c r="E35" s="55" t="s">
        <v>287</v>
      </c>
      <c r="F35" s="55" t="s">
        <v>149</v>
      </c>
      <c r="G35" s="55" t="s">
        <v>266</v>
      </c>
      <c r="H35" s="55" t="s">
        <v>146</v>
      </c>
      <c r="I35" s="55" t="s">
        <v>144</v>
      </c>
      <c r="J35" s="55">
        <v>0.3</v>
      </c>
      <c r="K35" s="56" t="s">
        <v>12</v>
      </c>
      <c r="L35" s="56" t="s">
        <v>68</v>
      </c>
      <c r="M35" s="56">
        <v>1</v>
      </c>
      <c r="N35" s="56">
        <v>0</v>
      </c>
      <c r="O35" s="56">
        <v>0</v>
      </c>
      <c r="P35" s="57" t="s">
        <v>107</v>
      </c>
      <c r="Q35" s="57">
        <v>0</v>
      </c>
      <c r="R35" s="57" t="s">
        <v>150</v>
      </c>
      <c r="S35" s="57" t="s">
        <v>151</v>
      </c>
      <c r="T35" s="58">
        <v>1</v>
      </c>
      <c r="U35" s="58">
        <v>0</v>
      </c>
      <c r="V35" s="53">
        <v>0</v>
      </c>
      <c r="W35" s="120">
        <f t="shared" si="2"/>
        <v>5.2359877559829881E-3</v>
      </c>
    </row>
    <row r="36" spans="4:23" x14ac:dyDescent="0.25">
      <c r="D36" s="54">
        <v>33</v>
      </c>
      <c r="E36" s="63" t="s">
        <v>288</v>
      </c>
      <c r="F36" s="63" t="s">
        <v>152</v>
      </c>
      <c r="G36" s="63" t="s">
        <v>267</v>
      </c>
      <c r="H36" s="63" t="s">
        <v>146</v>
      </c>
      <c r="I36" s="63" t="s">
        <v>144</v>
      </c>
      <c r="J36" s="63">
        <v>0.3</v>
      </c>
      <c r="K36" s="64" t="s">
        <v>12</v>
      </c>
      <c r="L36" s="64" t="s">
        <v>69</v>
      </c>
      <c r="M36" s="64">
        <v>1</v>
      </c>
      <c r="N36" s="64">
        <v>0</v>
      </c>
      <c r="O36" s="64">
        <v>0</v>
      </c>
      <c r="P36" s="65" t="s">
        <v>107</v>
      </c>
      <c r="Q36" s="65">
        <v>0</v>
      </c>
      <c r="R36" s="65" t="s">
        <v>153</v>
      </c>
      <c r="S36" s="65" t="s">
        <v>154</v>
      </c>
      <c r="T36" s="66">
        <v>0</v>
      </c>
      <c r="U36" s="66">
        <v>1</v>
      </c>
      <c r="V36" s="62">
        <v>0</v>
      </c>
      <c r="W36" s="120">
        <f t="shared" si="2"/>
        <v>5.2359877559829881E-3</v>
      </c>
    </row>
    <row r="37" spans="4:23" x14ac:dyDescent="0.25">
      <c r="D37" s="150">
        <v>34</v>
      </c>
      <c r="E37" s="151" t="s">
        <v>286</v>
      </c>
      <c r="F37" s="151" t="s">
        <v>310</v>
      </c>
      <c r="G37" s="151" t="s">
        <v>286</v>
      </c>
      <c r="H37" s="151" t="s">
        <v>257</v>
      </c>
      <c r="I37" s="151" t="s">
        <v>96</v>
      </c>
      <c r="J37" s="151">
        <v>0.16700000000000001</v>
      </c>
      <c r="K37" s="152" t="s">
        <v>3</v>
      </c>
      <c r="L37" s="152" t="s">
        <v>68</v>
      </c>
      <c r="M37" s="152">
        <v>0</v>
      </c>
      <c r="N37" s="152">
        <v>0</v>
      </c>
      <c r="O37" s="152">
        <v>0</v>
      </c>
      <c r="P37" s="156" t="s">
        <v>311</v>
      </c>
      <c r="Q37" s="153">
        <v>0</v>
      </c>
      <c r="R37" s="153">
        <v>0</v>
      </c>
      <c r="S37" s="153" t="s">
        <v>312</v>
      </c>
      <c r="T37" s="154" t="s">
        <v>313</v>
      </c>
      <c r="U37" s="154" t="s">
        <v>313</v>
      </c>
      <c r="V37" s="149"/>
      <c r="W37" s="145">
        <v>0.16700000000000001</v>
      </c>
    </row>
    <row r="38" spans="4:23" x14ac:dyDescent="0.25">
      <c r="D38" s="157">
        <v>35</v>
      </c>
      <c r="E38" s="158" t="s">
        <v>284</v>
      </c>
      <c r="F38" s="158" t="s">
        <v>314</v>
      </c>
      <c r="G38" s="158" t="s">
        <v>284</v>
      </c>
      <c r="H38" s="158" t="s">
        <v>257</v>
      </c>
      <c r="I38" s="158" t="s">
        <v>96</v>
      </c>
      <c r="J38" s="158">
        <v>0.16700000000000001</v>
      </c>
      <c r="K38" s="159" t="s">
        <v>3</v>
      </c>
      <c r="L38" s="159" t="s">
        <v>68</v>
      </c>
      <c r="M38" s="159">
        <v>0</v>
      </c>
      <c r="N38" s="159">
        <v>0</v>
      </c>
      <c r="O38" s="159">
        <v>0</v>
      </c>
      <c r="P38" s="160" t="s">
        <v>315</v>
      </c>
      <c r="Q38" s="161">
        <v>0</v>
      </c>
      <c r="R38" s="161" t="s">
        <v>316</v>
      </c>
      <c r="S38" s="161">
        <v>0</v>
      </c>
      <c r="T38" s="162"/>
      <c r="U38" s="162"/>
      <c r="V38" s="155"/>
      <c r="W38" s="145">
        <v>0.16700000000000001</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V271"/>
  <sheetViews>
    <sheetView workbookViewId="0">
      <pane ySplit="2" topLeftCell="A238" activePane="bottomLeft" state="frozen"/>
      <selection activeCell="H39" sqref="H39"/>
      <selection pane="bottomLeft" activeCell="N243" sqref="N243"/>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v>0</v>
      </c>
      <c r="D3" s="22">
        <f>COS(Wellpath!$O3) / (Bfield * COS(Dip))</f>
        <v>3.9290215764644898E-5</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f>COS(Wellpath!$O4) / (Bfield * COS(Dip))</f>
        <v>3.9290215764644898E-5</v>
      </c>
      <c r="E4" s="20">
        <f>Model!$W$15*((drdp!B4+drdp!K4)*'MBXY-TI2S'!$B4+(drdp!E4+drdp!N4)*'MBXY-TI2S'!$C4+(drdp!H4+drdp!Q4)*'MBXY-TI2S'!$D4)</f>
        <v>0</v>
      </c>
      <c r="F4" s="20">
        <f>Model!$W$15*((drdp!C4+drdp!L4)*'MBXY-TI2S'!$B4+(drdp!F4+drdp!O4)*'MBXY-TI2S'!$C4+(drdp!I4+drdp!R4)*'MBXY-TI2S'!$D4)</f>
        <v>0</v>
      </c>
      <c r="G4" s="20">
        <f>Model!$W$15*((drdp!D4+drdp!M4)*'MBXY-TI2S'!$B4+(drdp!G4+drdp!P4)*'MBXY-TI2S'!$C4+(drdp!J4+drdp!S4)*'MBXY-TI2S'!$D4)</f>
        <v>0</v>
      </c>
      <c r="H4" s="18">
        <f>Model!$W$15*((drdp!B4)*'MBXY-TI2S'!$B4+(drdp!E4)*'MBXY-TI2S'!$C4+(drdp!H4)*'MBXY-TI2S'!$D4)</f>
        <v>0</v>
      </c>
      <c r="I4" s="18">
        <f>Model!$W$15*((drdp!C4)*'MBXY-TI2S'!$B4+(drdp!F4)*'MBXY-TI2S'!$C4+(drdp!I4)*'MBXY-TI2S'!$D4)</f>
        <v>0</v>
      </c>
      <c r="J4" s="18">
        <f>Model!$W$15*((drdp!D4)*'MBXY-TI2S'!$B4+(drdp!G4)*'MBXY-TI2S'!$C4+(drdp!J4)*'MBXY-TI2S'!$D4)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f>COS(Wellpath!$O5) / (Bfield * COS(Dip))</f>
        <v>3.9290215764644898E-5</v>
      </c>
      <c r="E5" s="20">
        <f>Model!$W$15*((drdp!B5+drdp!K5)*'MBXY-TI2S'!$B5+(drdp!E5+drdp!N5)*'MBXY-TI2S'!$C5+(drdp!H5+drdp!Q5)*'MBXY-TI2S'!$D5)</f>
        <v>0</v>
      </c>
      <c r="F5" s="20">
        <f>Model!$W$15*((drdp!C5+drdp!L5)*'MBXY-TI2S'!$B5+(drdp!F5+drdp!O5)*'MBXY-TI2S'!$C5+(drdp!I5+drdp!R5)*'MBXY-TI2S'!$D5)</f>
        <v>0</v>
      </c>
      <c r="G5" s="20">
        <f>Model!$W$15*((drdp!D5+drdp!M5)*'MBXY-TI2S'!$B5+(drdp!G5+drdp!P5)*'MBXY-TI2S'!$C5+(drdp!J5+drdp!S5)*'MBXY-TI2S'!$D5)</f>
        <v>0</v>
      </c>
      <c r="H5" s="18">
        <f>Model!$W$15*((drdp!B5)*'MBXY-TI2S'!$B5+(drdp!E5)*'MBXY-TI2S'!$C5+(drdp!H5)*'MBXY-TI2S'!$D5)</f>
        <v>0</v>
      </c>
      <c r="I5" s="18">
        <f>Model!$W$15*((drdp!C5)*'MBXY-TI2S'!$B5+(drdp!F5)*'MBXY-TI2S'!$C5+(drdp!I5)*'MBXY-TI2S'!$D5)</f>
        <v>0</v>
      </c>
      <c r="J5" s="18">
        <f>Model!$W$15*((drdp!D5)*'MBXY-TI2S'!$B5+(drdp!G5)*'MBXY-TI2S'!$C5+(drdp!J5)*'MBXY-TI2S'!$D5)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f>COS(Wellpath!$O6) / (Bfield * COS(Dip))</f>
        <v>3.9290215764644898E-5</v>
      </c>
      <c r="E6" s="20">
        <f>Model!$W$15*((drdp!B6+drdp!K6)*'MBXY-TI2S'!$B6+(drdp!E6+drdp!N6)*'MBXY-TI2S'!$C6+(drdp!H6+drdp!Q6)*'MBXY-TI2S'!$D6)</f>
        <v>0</v>
      </c>
      <c r="F6" s="20">
        <f>Model!$W$15*((drdp!C6+drdp!L6)*'MBXY-TI2S'!$B6+(drdp!F6+drdp!O6)*'MBXY-TI2S'!$C6+(drdp!I6+drdp!R6)*'MBXY-TI2S'!$D6)</f>
        <v>0</v>
      </c>
      <c r="G6" s="20">
        <f>Model!$W$15*((drdp!D6+drdp!M6)*'MBXY-TI2S'!$B6+(drdp!G6+drdp!P6)*'MBXY-TI2S'!$C6+(drdp!J6+drdp!S6)*'MBXY-TI2S'!$D6)</f>
        <v>0</v>
      </c>
      <c r="H6" s="18">
        <f>Model!$W$15*((drdp!B6)*'MBXY-TI2S'!$B6+(drdp!E6)*'MBXY-TI2S'!$C6+(drdp!H6)*'MBXY-TI2S'!$D6)</f>
        <v>0</v>
      </c>
      <c r="I6" s="18">
        <f>Model!$W$15*((drdp!C6)*'MBXY-TI2S'!$B6+(drdp!F6)*'MBXY-TI2S'!$C6+(drdp!I6)*'MBXY-TI2S'!$D6)</f>
        <v>0</v>
      </c>
      <c r="J6" s="18">
        <f>Model!$W$15*((drdp!D6)*'MBXY-TI2S'!$B6+(drdp!G6)*'MBXY-TI2S'!$C6+(drdp!J6)*'MBXY-TI2S'!$D6)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f>COS(Wellpath!$O7) / (Bfield * COS(Dip))</f>
        <v>3.9290215764644898E-5</v>
      </c>
      <c r="E7" s="20">
        <f>Model!$W$15*((drdp!B7+drdp!K7)*'MBXY-TI2S'!$B7+(drdp!E7+drdp!N7)*'MBXY-TI2S'!$C7+(drdp!H7+drdp!Q7)*'MBXY-TI2S'!$D7)</f>
        <v>0</v>
      </c>
      <c r="F7" s="20">
        <f>Model!$W$15*((drdp!C7+drdp!L7)*'MBXY-TI2S'!$B7+(drdp!F7+drdp!O7)*'MBXY-TI2S'!$C7+(drdp!I7+drdp!R7)*'MBXY-TI2S'!$D7)</f>
        <v>0</v>
      </c>
      <c r="G7" s="20">
        <f>Model!$W$15*((drdp!D7+drdp!M7)*'MBXY-TI2S'!$B7+(drdp!G7+drdp!P7)*'MBXY-TI2S'!$C7+(drdp!J7+drdp!S7)*'MBXY-TI2S'!$D7)</f>
        <v>0</v>
      </c>
      <c r="H7" s="18">
        <f>Model!$W$15*((drdp!B7)*'MBXY-TI2S'!$B7+(drdp!E7)*'MBXY-TI2S'!$C7+(drdp!H7)*'MBXY-TI2S'!$D7)</f>
        <v>0</v>
      </c>
      <c r="I7" s="18">
        <f>Model!$W$15*((drdp!C7)*'MBXY-TI2S'!$B7+(drdp!F7)*'MBXY-TI2S'!$C7+(drdp!I7)*'MBXY-TI2S'!$D7)</f>
        <v>0</v>
      </c>
      <c r="J7" s="18">
        <f>Model!$W$15*((drdp!D7)*'MBXY-TI2S'!$B7+(drdp!G7)*'MBXY-TI2S'!$C7+(drdp!J7)*'MBXY-TI2S'!$D7)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f>COS(Wellpath!$O8) / (Bfield * COS(Dip))</f>
        <v>3.9290215764644898E-5</v>
      </c>
      <c r="E8" s="20">
        <f>Model!$W$15*((drdp!B8+drdp!K8)*'MBXY-TI2S'!$B8+(drdp!E8+drdp!N8)*'MBXY-TI2S'!$C8+(drdp!H8+drdp!Q8)*'MBXY-TI2S'!$D8)</f>
        <v>0</v>
      </c>
      <c r="F8" s="20">
        <f>Model!$W$15*((drdp!C8+drdp!L8)*'MBXY-TI2S'!$B8+(drdp!F8+drdp!O8)*'MBXY-TI2S'!$C8+(drdp!I8+drdp!R8)*'MBXY-TI2S'!$D8)</f>
        <v>0</v>
      </c>
      <c r="G8" s="20">
        <f>Model!$W$15*((drdp!D8+drdp!M8)*'MBXY-TI2S'!$B8+(drdp!G8+drdp!P8)*'MBXY-TI2S'!$C8+(drdp!J8+drdp!S8)*'MBXY-TI2S'!$D8)</f>
        <v>0</v>
      </c>
      <c r="H8" s="18">
        <f>Model!$W$15*((drdp!B8)*'MBXY-TI2S'!$B8+(drdp!E8)*'MBXY-TI2S'!$C8+(drdp!H8)*'MBXY-TI2S'!$D8)</f>
        <v>0</v>
      </c>
      <c r="I8" s="18">
        <f>Model!$W$15*((drdp!C8)*'MBXY-TI2S'!$B8+(drdp!F8)*'MBXY-TI2S'!$C8+(drdp!I8)*'MBXY-TI2S'!$D8)</f>
        <v>0</v>
      </c>
      <c r="J8" s="18">
        <f>Model!$W$15*((drdp!D8)*'MBXY-TI2S'!$B8+(drdp!G8)*'MBXY-TI2S'!$C8+(drdp!J8)*'MBXY-TI2S'!$D8)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f>COS(Wellpath!$O9) / (Bfield * COS(Dip))</f>
        <v>3.9290215764644898E-5</v>
      </c>
      <c r="E9" s="20">
        <f>Model!$W$15*((drdp!B9+drdp!K9)*'MBXY-TI2S'!$B9+(drdp!E9+drdp!N9)*'MBXY-TI2S'!$C9+(drdp!H9+drdp!Q9)*'MBXY-TI2S'!$D9)</f>
        <v>0</v>
      </c>
      <c r="F9" s="20">
        <f>Model!$W$15*((drdp!C9+drdp!L9)*'MBXY-TI2S'!$B9+(drdp!F9+drdp!O9)*'MBXY-TI2S'!$C9+(drdp!I9+drdp!R9)*'MBXY-TI2S'!$D9)</f>
        <v>0</v>
      </c>
      <c r="G9" s="20">
        <f>Model!$W$15*((drdp!D9+drdp!M9)*'MBXY-TI2S'!$B9+(drdp!G9+drdp!P9)*'MBXY-TI2S'!$C9+(drdp!J9+drdp!S9)*'MBXY-TI2S'!$D9)</f>
        <v>0</v>
      </c>
      <c r="H9" s="18">
        <f>Model!$W$15*((drdp!B9)*'MBXY-TI2S'!$B9+(drdp!E9)*'MBXY-TI2S'!$C9+(drdp!H9)*'MBXY-TI2S'!$D9)</f>
        <v>0</v>
      </c>
      <c r="I9" s="18">
        <f>Model!$W$15*((drdp!C9)*'MBXY-TI2S'!$B9+(drdp!F9)*'MBXY-TI2S'!$C9+(drdp!I9)*'MBXY-TI2S'!$D9)</f>
        <v>0</v>
      </c>
      <c r="J9" s="18">
        <f>Model!$W$15*((drdp!D9)*'MBXY-TI2S'!$B9+(drdp!G9)*'MBXY-TI2S'!$C9+(drdp!J9)*'MBXY-TI2S'!$D9)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f>COS(Wellpath!$O10) / (Bfield * COS(Dip))</f>
        <v>3.9290215764644898E-5</v>
      </c>
      <c r="E10" s="20">
        <f>Model!$W$15*((drdp!B10+drdp!K10)*'MBXY-TI2S'!$B10+(drdp!E10+drdp!N10)*'MBXY-TI2S'!$C10+(drdp!H10+drdp!Q10)*'MBXY-TI2S'!$D10)</f>
        <v>0</v>
      </c>
      <c r="F10" s="20">
        <f>Model!$W$15*((drdp!C10+drdp!L10)*'MBXY-TI2S'!$B10+(drdp!F10+drdp!O10)*'MBXY-TI2S'!$C10+(drdp!I10+drdp!R10)*'MBXY-TI2S'!$D10)</f>
        <v>0</v>
      </c>
      <c r="G10" s="20">
        <f>Model!$W$15*((drdp!D10+drdp!M10)*'MBXY-TI2S'!$B10+(drdp!G10+drdp!P10)*'MBXY-TI2S'!$C10+(drdp!J10+drdp!S10)*'MBXY-TI2S'!$D10)</f>
        <v>0</v>
      </c>
      <c r="H10" s="18">
        <f>Model!$W$15*((drdp!B10)*'MBXY-TI2S'!$B10+(drdp!E10)*'MBXY-TI2S'!$C10+(drdp!H10)*'MBXY-TI2S'!$D10)</f>
        <v>0</v>
      </c>
      <c r="I10" s="18">
        <f>Model!$W$15*((drdp!C10)*'MBXY-TI2S'!$B10+(drdp!F10)*'MBXY-TI2S'!$C10+(drdp!I10)*'MBXY-TI2S'!$D10)</f>
        <v>0</v>
      </c>
      <c r="J10" s="18">
        <f>Model!$W$15*((drdp!D10)*'MBXY-TI2S'!$B10+(drdp!G10)*'MBXY-TI2S'!$C10+(drdp!J10)*'MBXY-TI2S'!$D10)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f>COS(Wellpath!$O11) / (Bfield * COS(Dip))</f>
        <v>3.9290215764644898E-5</v>
      </c>
      <c r="E11" s="20">
        <f>Model!$W$15*((drdp!B11+drdp!K11)*'MBXY-TI2S'!$B11+(drdp!E11+drdp!N11)*'MBXY-TI2S'!$C11+(drdp!H11+drdp!Q11)*'MBXY-TI2S'!$D11)</f>
        <v>0</v>
      </c>
      <c r="F11" s="20">
        <f>Model!$W$15*((drdp!C11+drdp!L11)*'MBXY-TI2S'!$B11+(drdp!F11+drdp!O11)*'MBXY-TI2S'!$C11+(drdp!I11+drdp!R11)*'MBXY-TI2S'!$D11)</f>
        <v>0</v>
      </c>
      <c r="G11" s="20">
        <f>Model!$W$15*((drdp!D11+drdp!M11)*'MBXY-TI2S'!$B11+(drdp!G11+drdp!P11)*'MBXY-TI2S'!$C11+(drdp!J11+drdp!S11)*'MBXY-TI2S'!$D11)</f>
        <v>0</v>
      </c>
      <c r="H11" s="18">
        <f>Model!$W$15*((drdp!B11)*'MBXY-TI2S'!$B11+(drdp!E11)*'MBXY-TI2S'!$C11+(drdp!H11)*'MBXY-TI2S'!$D11)</f>
        <v>0</v>
      </c>
      <c r="I11" s="18">
        <f>Model!$W$15*((drdp!C11)*'MBXY-TI2S'!$B11+(drdp!F11)*'MBXY-TI2S'!$C11+(drdp!I11)*'MBXY-TI2S'!$D11)</f>
        <v>0</v>
      </c>
      <c r="J11" s="18">
        <f>Model!$W$15*((drdp!D11)*'MBXY-TI2S'!$B11+(drdp!G11)*'MBXY-TI2S'!$C11+(drdp!J11)*'MBXY-TI2S'!$D11)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f>COS(Wellpath!$O12) / (Bfield * COS(Dip))</f>
        <v>3.9290215764644898E-5</v>
      </c>
      <c r="E12" s="20">
        <f>Model!$W$15*((drdp!B12+drdp!K12)*'MBXY-TI2S'!$B12+(drdp!E12+drdp!N12)*'MBXY-TI2S'!$C12+(drdp!H12+drdp!Q12)*'MBXY-TI2S'!$D12)</f>
        <v>0</v>
      </c>
      <c r="F12" s="20">
        <f>Model!$W$15*((drdp!C12+drdp!L12)*'MBXY-TI2S'!$B12+(drdp!F12+drdp!O12)*'MBXY-TI2S'!$C12+(drdp!I12+drdp!R12)*'MBXY-TI2S'!$D12)</f>
        <v>0</v>
      </c>
      <c r="G12" s="20">
        <f>Model!$W$15*((drdp!D12+drdp!M12)*'MBXY-TI2S'!$B12+(drdp!G12+drdp!P12)*'MBXY-TI2S'!$C12+(drdp!J12+drdp!S12)*'MBXY-TI2S'!$D12)</f>
        <v>0</v>
      </c>
      <c r="H12" s="18">
        <f>Model!$W$15*((drdp!B12)*'MBXY-TI2S'!$B12+(drdp!E12)*'MBXY-TI2S'!$C12+(drdp!H12)*'MBXY-TI2S'!$D12)</f>
        <v>0</v>
      </c>
      <c r="I12" s="18">
        <f>Model!$W$15*((drdp!C12)*'MBXY-TI2S'!$B12+(drdp!F12)*'MBXY-TI2S'!$C12+(drdp!I12)*'MBXY-TI2S'!$D12)</f>
        <v>0</v>
      </c>
      <c r="J12" s="18">
        <f>Model!$W$15*((drdp!D12)*'MBXY-TI2S'!$B12+(drdp!G12)*'MBXY-TI2S'!$C12+(drdp!J12)*'MBXY-TI2S'!$D12)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f>COS(Wellpath!$O13) / (Bfield * COS(Dip))</f>
        <v>3.9290215764644898E-5</v>
      </c>
      <c r="E13" s="20">
        <f>Model!$W$15*((drdp!B13+drdp!K13)*'MBXY-TI2S'!$B13+(drdp!E13+drdp!N13)*'MBXY-TI2S'!$C13+(drdp!H13+drdp!Q13)*'MBXY-TI2S'!$D13)</f>
        <v>0</v>
      </c>
      <c r="F13" s="20">
        <f>Model!$W$15*((drdp!C13+drdp!L13)*'MBXY-TI2S'!$B13+(drdp!F13+drdp!O13)*'MBXY-TI2S'!$C13+(drdp!I13+drdp!R13)*'MBXY-TI2S'!$D13)</f>
        <v>0</v>
      </c>
      <c r="G13" s="20">
        <f>Model!$W$15*((drdp!D13+drdp!M13)*'MBXY-TI2S'!$B13+(drdp!G13+drdp!P13)*'MBXY-TI2S'!$C13+(drdp!J13+drdp!S13)*'MBXY-TI2S'!$D13)</f>
        <v>0</v>
      </c>
      <c r="H13" s="18">
        <f>Model!$W$15*((drdp!B13)*'MBXY-TI2S'!$B13+(drdp!E13)*'MBXY-TI2S'!$C13+(drdp!H13)*'MBXY-TI2S'!$D13)</f>
        <v>0</v>
      </c>
      <c r="I13" s="18">
        <f>Model!$W$15*((drdp!C13)*'MBXY-TI2S'!$B13+(drdp!F13)*'MBXY-TI2S'!$C13+(drdp!I13)*'MBXY-TI2S'!$D13)</f>
        <v>0</v>
      </c>
      <c r="J13" s="18">
        <f>Model!$W$15*((drdp!D13)*'MBXY-TI2S'!$B13+(drdp!G13)*'MBXY-TI2S'!$C13+(drdp!J13)*'MBXY-TI2S'!$D13)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f>COS(Wellpath!$O14) / (Bfield * COS(Dip))</f>
        <v>3.9290215764644898E-5</v>
      </c>
      <c r="E14" s="20">
        <f>Model!$W$15*((drdp!B14+drdp!K14)*'MBXY-TI2S'!$B14+(drdp!E14+drdp!N14)*'MBXY-TI2S'!$C14+(drdp!H14+drdp!Q14)*'MBXY-TI2S'!$D14)</f>
        <v>0</v>
      </c>
      <c r="F14" s="20">
        <f>Model!$W$15*((drdp!C14+drdp!L14)*'MBXY-TI2S'!$B14+(drdp!F14+drdp!O14)*'MBXY-TI2S'!$C14+(drdp!I14+drdp!R14)*'MBXY-TI2S'!$D14)</f>
        <v>0</v>
      </c>
      <c r="G14" s="20">
        <f>Model!$W$15*((drdp!D14+drdp!M14)*'MBXY-TI2S'!$B14+(drdp!G14+drdp!P14)*'MBXY-TI2S'!$C14+(drdp!J14+drdp!S14)*'MBXY-TI2S'!$D14)</f>
        <v>0</v>
      </c>
      <c r="H14" s="18">
        <f>Model!$W$15*((drdp!B14)*'MBXY-TI2S'!$B14+(drdp!E14)*'MBXY-TI2S'!$C14+(drdp!H14)*'MBXY-TI2S'!$D14)</f>
        <v>0</v>
      </c>
      <c r="I14" s="18">
        <f>Model!$W$15*((drdp!C14)*'MBXY-TI2S'!$B14+(drdp!F14)*'MBXY-TI2S'!$C14+(drdp!I14)*'MBXY-TI2S'!$D14)</f>
        <v>0</v>
      </c>
      <c r="J14" s="18">
        <f>Model!$W$15*((drdp!D14)*'MBXY-TI2S'!$B14+(drdp!G14)*'MBXY-TI2S'!$C14+(drdp!J14)*'MBXY-TI2S'!$D14)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f>COS(Wellpath!$O15) / (Bfield * COS(Dip))</f>
        <v>3.9290215764644898E-5</v>
      </c>
      <c r="E15" s="20">
        <f>Model!$W$15*((drdp!B15+drdp!K15)*'MBXY-TI2S'!$B15+(drdp!E15+drdp!N15)*'MBXY-TI2S'!$C15+(drdp!H15+drdp!Q15)*'MBXY-TI2S'!$D15)</f>
        <v>0</v>
      </c>
      <c r="F15" s="20">
        <f>Model!$W$15*((drdp!C15+drdp!L15)*'MBXY-TI2S'!$B15+(drdp!F15+drdp!O15)*'MBXY-TI2S'!$C15+(drdp!I15+drdp!R15)*'MBXY-TI2S'!$D15)</f>
        <v>0</v>
      </c>
      <c r="G15" s="20">
        <f>Model!$W$15*((drdp!D15+drdp!M15)*'MBXY-TI2S'!$B15+(drdp!G15+drdp!P15)*'MBXY-TI2S'!$C15+(drdp!J15+drdp!S15)*'MBXY-TI2S'!$D15)</f>
        <v>0</v>
      </c>
      <c r="H15" s="18">
        <f>Model!$W$15*((drdp!B15)*'MBXY-TI2S'!$B15+(drdp!E15)*'MBXY-TI2S'!$C15+(drdp!H15)*'MBXY-TI2S'!$D15)</f>
        <v>0</v>
      </c>
      <c r="I15" s="18">
        <f>Model!$W$15*((drdp!C15)*'MBXY-TI2S'!$B15+(drdp!F15)*'MBXY-TI2S'!$C15+(drdp!I15)*'MBXY-TI2S'!$D15)</f>
        <v>0</v>
      </c>
      <c r="J15" s="18">
        <f>Model!$W$15*((drdp!D15)*'MBXY-TI2S'!$B15+(drdp!G15)*'MBXY-TI2S'!$C15+(drdp!J15)*'MBXY-TI2S'!$D15)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f>COS(Wellpath!$O16) / (Bfield * COS(Dip))</f>
        <v>3.9290215764644898E-5</v>
      </c>
      <c r="E16" s="20">
        <f>Model!$W$15*((drdp!B16+drdp!K16)*'MBXY-TI2S'!$B16+(drdp!E16+drdp!N16)*'MBXY-TI2S'!$C16+(drdp!H16+drdp!Q16)*'MBXY-TI2S'!$D16)</f>
        <v>0</v>
      </c>
      <c r="F16" s="20">
        <f>Model!$W$15*((drdp!C16+drdp!L16)*'MBXY-TI2S'!$B16+(drdp!F16+drdp!O16)*'MBXY-TI2S'!$C16+(drdp!I16+drdp!R16)*'MBXY-TI2S'!$D16)</f>
        <v>0</v>
      </c>
      <c r="G16" s="20">
        <f>Model!$W$15*((drdp!D16+drdp!M16)*'MBXY-TI2S'!$B16+(drdp!G16+drdp!P16)*'MBXY-TI2S'!$C16+(drdp!J16+drdp!S16)*'MBXY-TI2S'!$D16)</f>
        <v>0</v>
      </c>
      <c r="H16" s="18">
        <f>Model!$W$15*((drdp!B16)*'MBXY-TI2S'!$B16+(drdp!E16)*'MBXY-TI2S'!$C16+(drdp!H16)*'MBXY-TI2S'!$D16)</f>
        <v>0</v>
      </c>
      <c r="I16" s="18">
        <f>Model!$W$15*((drdp!C16)*'MBXY-TI2S'!$B16+(drdp!F16)*'MBXY-TI2S'!$C16+(drdp!I16)*'MBXY-TI2S'!$D16)</f>
        <v>0</v>
      </c>
      <c r="J16" s="18">
        <f>Model!$W$15*((drdp!D16)*'MBXY-TI2S'!$B16+(drdp!G16)*'MBXY-TI2S'!$C16+(drdp!J16)*'MBXY-TI2S'!$D16)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f>COS(Wellpath!$O17) / (Bfield * COS(Dip))</f>
        <v>3.9290215764644898E-5</v>
      </c>
      <c r="E17" s="20">
        <f>Model!$W$15*((drdp!B17+drdp!K17)*'MBXY-TI2S'!$B17+(drdp!E17+drdp!N17)*'MBXY-TI2S'!$C17+(drdp!H17+drdp!Q17)*'MBXY-TI2S'!$D17)</f>
        <v>0</v>
      </c>
      <c r="F17" s="20">
        <f>Model!$W$15*((drdp!C17+drdp!L17)*'MBXY-TI2S'!$B17+(drdp!F17+drdp!O17)*'MBXY-TI2S'!$C17+(drdp!I17+drdp!R17)*'MBXY-TI2S'!$D17)</f>
        <v>0</v>
      </c>
      <c r="G17" s="20">
        <f>Model!$W$15*((drdp!D17+drdp!M17)*'MBXY-TI2S'!$B17+(drdp!G17+drdp!P17)*'MBXY-TI2S'!$C17+(drdp!J17+drdp!S17)*'MBXY-TI2S'!$D17)</f>
        <v>0</v>
      </c>
      <c r="H17" s="18">
        <f>Model!$W$15*((drdp!B17)*'MBXY-TI2S'!$B17+(drdp!E17)*'MBXY-TI2S'!$C17+(drdp!H17)*'MBXY-TI2S'!$D17)</f>
        <v>0</v>
      </c>
      <c r="I17" s="18">
        <f>Model!$W$15*((drdp!C17)*'MBXY-TI2S'!$B17+(drdp!F17)*'MBXY-TI2S'!$C17+(drdp!I17)*'MBXY-TI2S'!$D17)</f>
        <v>0</v>
      </c>
      <c r="J17" s="18">
        <f>Model!$W$15*((drdp!D17)*'MBXY-TI2S'!$B17+(drdp!G17)*'MBXY-TI2S'!$C17+(drdp!J17)*'MBXY-TI2S'!$D17)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f>COS(Wellpath!$O18) / (Bfield * COS(Dip))</f>
        <v>3.9290215764644898E-5</v>
      </c>
      <c r="E18" s="20">
        <f>Model!$W$15*((drdp!B18+drdp!K18)*'MBXY-TI2S'!$B18+(drdp!E18+drdp!N18)*'MBXY-TI2S'!$C18+(drdp!H18+drdp!Q18)*'MBXY-TI2S'!$D18)</f>
        <v>0</v>
      </c>
      <c r="F18" s="20">
        <f>Model!$W$15*((drdp!C18+drdp!L18)*'MBXY-TI2S'!$B18+(drdp!F18+drdp!O18)*'MBXY-TI2S'!$C18+(drdp!I18+drdp!R18)*'MBXY-TI2S'!$D18)</f>
        <v>0</v>
      </c>
      <c r="G18" s="20">
        <f>Model!$W$15*((drdp!D18+drdp!M18)*'MBXY-TI2S'!$B18+(drdp!G18+drdp!P18)*'MBXY-TI2S'!$C18+(drdp!J18+drdp!S18)*'MBXY-TI2S'!$D18)</f>
        <v>0</v>
      </c>
      <c r="H18" s="18">
        <f>Model!$W$15*((drdp!B18)*'MBXY-TI2S'!$B18+(drdp!E18)*'MBXY-TI2S'!$C18+(drdp!H18)*'MBXY-TI2S'!$D18)</f>
        <v>0</v>
      </c>
      <c r="I18" s="18">
        <f>Model!$W$15*((drdp!C18)*'MBXY-TI2S'!$B18+(drdp!F18)*'MBXY-TI2S'!$C18+(drdp!I18)*'MBXY-TI2S'!$D18)</f>
        <v>0</v>
      </c>
      <c r="J18" s="18">
        <f>Model!$W$15*((drdp!D18)*'MBXY-TI2S'!$B18+(drdp!G18)*'MBXY-TI2S'!$C18+(drdp!J18)*'MBXY-TI2S'!$D18)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f>COS(Wellpath!$O19) / (Bfield * COS(Dip))</f>
        <v>3.9290215764644898E-5</v>
      </c>
      <c r="E19" s="20">
        <f>Model!$W$15*((drdp!B19+drdp!K19)*'MBXY-TI2S'!$B19+(drdp!E19+drdp!N19)*'MBXY-TI2S'!$C19+(drdp!H19+drdp!Q19)*'MBXY-TI2S'!$D19)</f>
        <v>0</v>
      </c>
      <c r="F19" s="20">
        <f>Model!$W$15*((drdp!C19+drdp!L19)*'MBXY-TI2S'!$B19+(drdp!F19+drdp!O19)*'MBXY-TI2S'!$C19+(drdp!I19+drdp!R19)*'MBXY-TI2S'!$D19)</f>
        <v>0</v>
      </c>
      <c r="G19" s="20">
        <f>Model!$W$15*((drdp!D19+drdp!M19)*'MBXY-TI2S'!$B19+(drdp!G19+drdp!P19)*'MBXY-TI2S'!$C19+(drdp!J19+drdp!S19)*'MBXY-TI2S'!$D19)</f>
        <v>0</v>
      </c>
      <c r="H19" s="18">
        <f>Model!$W$15*((drdp!B19)*'MBXY-TI2S'!$B19+(drdp!E19)*'MBXY-TI2S'!$C19+(drdp!H19)*'MBXY-TI2S'!$D19)</f>
        <v>0</v>
      </c>
      <c r="I19" s="18">
        <f>Model!$W$15*((drdp!C19)*'MBXY-TI2S'!$B19+(drdp!F19)*'MBXY-TI2S'!$C19+(drdp!I19)*'MBXY-TI2S'!$D19)</f>
        <v>0</v>
      </c>
      <c r="J19" s="18">
        <f>Model!$W$15*((drdp!D19)*'MBXY-TI2S'!$B19+(drdp!G19)*'MBXY-TI2S'!$C19+(drdp!J19)*'MBXY-TI2S'!$D19)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f>COS(Wellpath!$O20) / (Bfield * COS(Dip))</f>
        <v>3.9290215764644898E-5</v>
      </c>
      <c r="E20" s="20">
        <f>Model!$W$15*((drdp!B20+drdp!K20)*'MBXY-TI2S'!$B20+(drdp!E20+drdp!N20)*'MBXY-TI2S'!$C20+(drdp!H20+drdp!Q20)*'MBXY-TI2S'!$D20)</f>
        <v>0</v>
      </c>
      <c r="F20" s="20">
        <f>Model!$W$15*((drdp!C20+drdp!L20)*'MBXY-TI2S'!$B20+(drdp!F20+drdp!O20)*'MBXY-TI2S'!$C20+(drdp!I20+drdp!R20)*'MBXY-TI2S'!$D20)</f>
        <v>0</v>
      </c>
      <c r="G20" s="20">
        <f>Model!$W$15*((drdp!D20+drdp!M20)*'MBXY-TI2S'!$B20+(drdp!G20+drdp!P20)*'MBXY-TI2S'!$C20+(drdp!J20+drdp!S20)*'MBXY-TI2S'!$D20)</f>
        <v>0</v>
      </c>
      <c r="H20" s="18">
        <f>Model!$W$15*((drdp!B20)*'MBXY-TI2S'!$B20+(drdp!E20)*'MBXY-TI2S'!$C20+(drdp!H20)*'MBXY-TI2S'!$D20)</f>
        <v>0</v>
      </c>
      <c r="I20" s="18">
        <f>Model!$W$15*((drdp!C20)*'MBXY-TI2S'!$B20+(drdp!F20)*'MBXY-TI2S'!$C20+(drdp!I20)*'MBXY-TI2S'!$D20)</f>
        <v>0</v>
      </c>
      <c r="J20" s="18">
        <f>Model!$W$15*((drdp!D20)*'MBXY-TI2S'!$B20+(drdp!G20)*'MBXY-TI2S'!$C20+(drdp!J20)*'MBXY-TI2S'!$D20)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f>COS(Wellpath!$O21) / (Bfield * COS(Dip))</f>
        <v>3.9290215764644898E-5</v>
      </c>
      <c r="E21" s="20">
        <f>Model!$W$15*((drdp!B21+drdp!K21)*'MBXY-TI2S'!$B21+(drdp!E21+drdp!N21)*'MBXY-TI2S'!$C21+(drdp!H21+drdp!Q21)*'MBXY-TI2S'!$D21)</f>
        <v>0</v>
      </c>
      <c r="F21" s="20">
        <f>Model!$W$15*((drdp!C21+drdp!L21)*'MBXY-TI2S'!$B21+(drdp!F21+drdp!O21)*'MBXY-TI2S'!$C21+(drdp!I21+drdp!R21)*'MBXY-TI2S'!$D21)</f>
        <v>0</v>
      </c>
      <c r="G21" s="20">
        <f>Model!$W$15*((drdp!D21+drdp!M21)*'MBXY-TI2S'!$B21+(drdp!G21+drdp!P21)*'MBXY-TI2S'!$C21+(drdp!J21+drdp!S21)*'MBXY-TI2S'!$D21)</f>
        <v>0</v>
      </c>
      <c r="H21" s="18">
        <f>Model!$W$15*((drdp!B21)*'MBXY-TI2S'!$B21+(drdp!E21)*'MBXY-TI2S'!$C21+(drdp!H21)*'MBXY-TI2S'!$D21)</f>
        <v>0</v>
      </c>
      <c r="I21" s="18">
        <f>Model!$W$15*((drdp!C21)*'MBXY-TI2S'!$B21+(drdp!F21)*'MBXY-TI2S'!$C21+(drdp!I21)*'MBXY-TI2S'!$D21)</f>
        <v>0</v>
      </c>
      <c r="J21" s="18">
        <f>Model!$W$15*((drdp!D21)*'MBXY-TI2S'!$B21+(drdp!G21)*'MBXY-TI2S'!$C21+(drdp!J21)*'MBXY-TI2S'!$D21)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f>COS(Wellpath!$O22) / (Bfield * COS(Dip))</f>
        <v>3.9290215764644898E-5</v>
      </c>
      <c r="E22" s="20">
        <f>Model!$W$15*((drdp!B22+drdp!K22)*'MBXY-TI2S'!$B22+(drdp!E22+drdp!N22)*'MBXY-TI2S'!$C22+(drdp!H22+drdp!Q22)*'MBXY-TI2S'!$D22)</f>
        <v>0</v>
      </c>
      <c r="F22" s="20">
        <f>Model!$W$15*((drdp!C22+drdp!L22)*'MBXY-TI2S'!$B22+(drdp!F22+drdp!O22)*'MBXY-TI2S'!$C22+(drdp!I22+drdp!R22)*'MBXY-TI2S'!$D22)</f>
        <v>0</v>
      </c>
      <c r="G22" s="20">
        <f>Model!$W$15*((drdp!D22+drdp!M22)*'MBXY-TI2S'!$B22+(drdp!G22+drdp!P22)*'MBXY-TI2S'!$C22+(drdp!J22+drdp!S22)*'MBXY-TI2S'!$D22)</f>
        <v>0</v>
      </c>
      <c r="H22" s="18">
        <f>Model!$W$15*((drdp!B22)*'MBXY-TI2S'!$B22+(drdp!E22)*'MBXY-TI2S'!$C22+(drdp!H22)*'MBXY-TI2S'!$D22)</f>
        <v>0</v>
      </c>
      <c r="I22" s="18">
        <f>Model!$W$15*((drdp!C22)*'MBXY-TI2S'!$B22+(drdp!F22)*'MBXY-TI2S'!$C22+(drdp!I22)*'MBXY-TI2S'!$D22)</f>
        <v>0</v>
      </c>
      <c r="J22" s="18">
        <f>Model!$W$15*((drdp!D22)*'MBXY-TI2S'!$B22+(drdp!G22)*'MBXY-TI2S'!$C22+(drdp!J22)*'MBXY-TI2S'!$D22)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f>COS(Wellpath!$O23) / (Bfield * COS(Dip))</f>
        <v>3.9290215764644898E-5</v>
      </c>
      <c r="E23" s="20">
        <f>Model!$W$15*((drdp!B23+drdp!K23)*'MBXY-TI2S'!$B23+(drdp!E23+drdp!N23)*'MBXY-TI2S'!$C23+(drdp!H23+drdp!Q23)*'MBXY-TI2S'!$D23)</f>
        <v>0</v>
      </c>
      <c r="F23" s="20">
        <f>Model!$W$15*((drdp!C23+drdp!L23)*'MBXY-TI2S'!$B23+(drdp!F23+drdp!O23)*'MBXY-TI2S'!$C23+(drdp!I23+drdp!R23)*'MBXY-TI2S'!$D23)</f>
        <v>0</v>
      </c>
      <c r="G23" s="20">
        <f>Model!$W$15*((drdp!D23+drdp!M23)*'MBXY-TI2S'!$B23+(drdp!G23+drdp!P23)*'MBXY-TI2S'!$C23+(drdp!J23+drdp!S23)*'MBXY-TI2S'!$D23)</f>
        <v>0</v>
      </c>
      <c r="H23" s="18">
        <f>Model!$W$15*((drdp!B23)*'MBXY-TI2S'!$B23+(drdp!E23)*'MBXY-TI2S'!$C23+(drdp!H23)*'MBXY-TI2S'!$D23)</f>
        <v>0</v>
      </c>
      <c r="I23" s="18">
        <f>Model!$W$15*((drdp!C23)*'MBXY-TI2S'!$B23+(drdp!F23)*'MBXY-TI2S'!$C23+(drdp!I23)*'MBXY-TI2S'!$D23)</f>
        <v>0</v>
      </c>
      <c r="J23" s="18">
        <f>Model!$W$15*((drdp!D23)*'MBXY-TI2S'!$B23+(drdp!G23)*'MBXY-TI2S'!$C23+(drdp!J23)*'MBXY-TI2S'!$D23)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f>COS(Wellpath!$O24) / (Bfield * COS(Dip))</f>
        <v>3.9314164891663715E-5</v>
      </c>
      <c r="E24" s="20">
        <f>Model!$W$15*((drdp!B24+drdp!K24)*'MBXY-TI2S'!$B24+(drdp!E24+drdp!N24)*'MBXY-TI2S'!$C24+(drdp!H24+drdp!Q24)*'MBXY-TI2S'!$D24)</f>
        <v>-1.0216458738058037E-4</v>
      </c>
      <c r="F24" s="20">
        <f>Model!$W$15*((drdp!C24+drdp!L24)*'MBXY-TI2S'!$B24+(drdp!F24+drdp!O24)*'MBXY-TI2S'!$C24+(drdp!I24+drdp!R24)*'MBXY-TI2S'!$D24)</f>
        <v>2.9256110007748626E-3</v>
      </c>
      <c r="G24" s="20">
        <f>Model!$W$15*((drdp!D24+drdp!M24)*'MBXY-TI2S'!$B24+(drdp!G24+drdp!P24)*'MBXY-TI2S'!$C24+(drdp!J24+drdp!S24)*'MBXY-TI2S'!$D24)</f>
        <v>0</v>
      </c>
      <c r="H24" s="18">
        <f>Model!$W$15*((drdp!B24)*'MBXY-TI2S'!$B24+(drdp!E24)*'MBXY-TI2S'!$C24+(drdp!H24)*'MBXY-TI2S'!$D24)</f>
        <v>-5.1082293690290183E-5</v>
      </c>
      <c r="I24" s="18">
        <f>Model!$W$15*((drdp!C24)*'MBXY-TI2S'!$B24+(drdp!F24)*'MBXY-TI2S'!$C24+(drdp!I24)*'MBXY-TI2S'!$D24)</f>
        <v>1.4628055003874313E-3</v>
      </c>
      <c r="J24" s="18">
        <f>Model!$W$15*((drdp!D24)*'MBXY-TI2S'!$B24+(drdp!G24)*'MBXY-TI2S'!$C24+(drdp!J24)*'MBXY-TI2S'!$D24)</f>
        <v>0</v>
      </c>
      <c r="K24" s="21">
        <f>SUM(E$3:E23)+H24</f>
        <v>-5.1082293690290183E-5</v>
      </c>
      <c r="L24" s="21">
        <f>SUM(F$3:F23)+I24</f>
        <v>1.4628055003874313E-3</v>
      </c>
      <c r="M24" s="21">
        <f>SUM(G$3:G23)+J24</f>
        <v>0</v>
      </c>
      <c r="N24" s="21"/>
      <c r="O24" s="21"/>
      <c r="P24" s="21"/>
      <c r="Q24" s="19">
        <f t="shared" si="1"/>
        <v>2.6094007286610604E-9</v>
      </c>
      <c r="R24" s="19">
        <f t="shared" si="1"/>
        <v>2.1397999319637233E-6</v>
      </c>
      <c r="S24" s="19">
        <f t="shared" si="1"/>
        <v>0</v>
      </c>
      <c r="T24" s="19">
        <f t="shared" si="2"/>
        <v>-7.4723460182562653E-8</v>
      </c>
      <c r="U24" s="19">
        <f t="shared" si="3"/>
        <v>0</v>
      </c>
      <c r="V24" s="19">
        <f t="shared" si="4"/>
        <v>0</v>
      </c>
    </row>
    <row r="25" spans="1:22" x14ac:dyDescent="0.25">
      <c r="A25" s="26">
        <f>Wellpath!E25</f>
        <v>2200</v>
      </c>
      <c r="B25" s="22">
        <v>0</v>
      </c>
      <c r="C25" s="22">
        <v>0</v>
      </c>
      <c r="D25" s="22">
        <f>COS(Wellpath!$O25) / (Bfield * COS(Dip))</f>
        <v>3.9314164891663715E-5</v>
      </c>
      <c r="E25" s="20">
        <f>Model!$W$15*((drdp!B25+drdp!K25)*'MBXY-TI2S'!$B25+(drdp!E25+drdp!N25)*'MBXY-TI2S'!$C25+(drdp!H25+drdp!Q25)*'MBXY-TI2S'!$D25)</f>
        <v>-2.0420470294868579E-4</v>
      </c>
      <c r="F25" s="20">
        <f>Model!$W$15*((drdp!C25+drdp!L25)*'MBXY-TI2S'!$B25+(drdp!F25+drdp!O25)*'MBXY-TI2S'!$C25+(drdp!I25+drdp!R25)*'MBXY-TI2S'!$D25)</f>
        <v>5.8476575952011098E-3</v>
      </c>
      <c r="G25" s="20">
        <f>Model!$W$15*((drdp!D25+drdp!M25)*'MBXY-TI2S'!$B25+(drdp!G25+drdp!P25)*'MBXY-TI2S'!$C25+(drdp!J25+drdp!S25)*'MBXY-TI2S'!$D25)</f>
        <v>0</v>
      </c>
      <c r="H25" s="18">
        <f>Model!$W$15*((drdp!B25)*'MBXY-TI2S'!$B25+(drdp!E25)*'MBXY-TI2S'!$C25+(drdp!H25)*'MBXY-TI2S'!$D25)</f>
        <v>-1.021023514743429E-4</v>
      </c>
      <c r="I25" s="18">
        <f>Model!$W$15*((drdp!C25)*'MBXY-TI2S'!$B25+(drdp!F25)*'MBXY-TI2S'!$C25+(drdp!I25)*'MBXY-TI2S'!$D25)</f>
        <v>2.9238287976005549E-3</v>
      </c>
      <c r="J25" s="18">
        <f>Model!$W$15*((drdp!D25)*'MBXY-TI2S'!$B25+(drdp!G25)*'MBXY-TI2S'!$C25+(drdp!J25)*'MBXY-TI2S'!$D25)</f>
        <v>0</v>
      </c>
      <c r="K25" s="21">
        <f>SUM(E$3:E24)+H25</f>
        <v>-2.0426693885492326E-4</v>
      </c>
      <c r="L25" s="21">
        <f>SUM(F$3:F24)+I25</f>
        <v>5.8494397983754175E-3</v>
      </c>
      <c r="M25" s="21">
        <f>SUM(G$3:G24)+J25</f>
        <v>0</v>
      </c>
      <c r="N25" s="21"/>
      <c r="O25" s="21"/>
      <c r="P25" s="21"/>
      <c r="Q25" s="19">
        <f t="shared" si="1"/>
        <v>4.1724982309160957E-8</v>
      </c>
      <c r="R25" s="19">
        <f t="shared" si="1"/>
        <v>3.4215945954818244E-5</v>
      </c>
      <c r="S25" s="19">
        <f t="shared" si="1"/>
        <v>0</v>
      </c>
      <c r="T25" s="19">
        <f t="shared" si="2"/>
        <v>-1.1948471616303061E-6</v>
      </c>
      <c r="U25" s="19">
        <f t="shared" si="3"/>
        <v>0</v>
      </c>
      <c r="V25" s="19">
        <f t="shared" si="4"/>
        <v>0</v>
      </c>
    </row>
    <row r="26" spans="1:22" x14ac:dyDescent="0.25">
      <c r="A26" s="26">
        <f>Wellpath!E26</f>
        <v>2300</v>
      </c>
      <c r="B26" s="22">
        <v>0</v>
      </c>
      <c r="C26" s="22">
        <v>0</v>
      </c>
      <c r="D26" s="22">
        <f>COS(Wellpath!$O26) / (Bfield * COS(Dip))</f>
        <v>3.9314164891663715E-5</v>
      </c>
      <c r="E26" s="20">
        <f>Model!$W$15*((drdp!B26+drdp!K26)*'MBXY-TI2S'!$B26+(drdp!E26+drdp!N26)*'MBXY-TI2S'!$C26+(drdp!H26+drdp!Q26)*'MBXY-TI2S'!$D26)</f>
        <v>-3.0599602654157081E-4</v>
      </c>
      <c r="F26" s="20">
        <f>Model!$W$15*((drdp!C26+drdp!L26)*'MBXY-TI2S'!$B26+(drdp!F26+drdp!O26)*'MBXY-TI2S'!$C26+(drdp!I26+drdp!R26)*'MBXY-TI2S'!$D26)</f>
        <v>8.7625797196101869E-3</v>
      </c>
      <c r="G26" s="20">
        <f>Model!$W$15*((drdp!D26+drdp!M26)*'MBXY-TI2S'!$B26+(drdp!G26+drdp!P26)*'MBXY-TI2S'!$C26+(drdp!J26+drdp!S26)*'MBXY-TI2S'!$D26)</f>
        <v>0</v>
      </c>
      <c r="H26" s="18">
        <f>Model!$W$15*((drdp!B26)*'MBXY-TI2S'!$B26+(drdp!E26)*'MBXY-TI2S'!$C26+(drdp!H26)*'MBXY-TI2S'!$D26)</f>
        <v>-1.5299801327078568E-4</v>
      </c>
      <c r="I26" s="18">
        <f>Model!$W$15*((drdp!C26)*'MBXY-TI2S'!$B26+(drdp!F26)*'MBXY-TI2S'!$C26+(drdp!I26)*'MBXY-TI2S'!$D26)</f>
        <v>4.3812898598051021E-3</v>
      </c>
      <c r="J26" s="18">
        <f>Model!$W$15*((drdp!D26)*'MBXY-TI2S'!$B26+(drdp!G26)*'MBXY-TI2S'!$C26+(drdp!J26)*'MBXY-TI2S'!$D26)</f>
        <v>0</v>
      </c>
      <c r="K26" s="21">
        <f>SUM(E$3:E25)+H26</f>
        <v>-4.5936730360005186E-4</v>
      </c>
      <c r="L26" s="21">
        <f>SUM(F$3:F25)+I26</f>
        <v>1.3154558455781075E-2</v>
      </c>
      <c r="M26" s="21">
        <f>SUM(G$3:G25)+J26</f>
        <v>0</v>
      </c>
      <c r="N26" s="21"/>
      <c r="O26" s="21"/>
      <c r="P26" s="21"/>
      <c r="Q26" s="19">
        <f t="shared" si="1"/>
        <v>2.1101831961678222E-7</v>
      </c>
      <c r="R26" s="19">
        <f t="shared" si="1"/>
        <v>1.7304240816656138E-4</v>
      </c>
      <c r="S26" s="19">
        <f t="shared" si="1"/>
        <v>0</v>
      </c>
      <c r="T26" s="19">
        <f t="shared" si="2"/>
        <v>-6.0427740478814144E-6</v>
      </c>
      <c r="U26" s="19">
        <f t="shared" si="3"/>
        <v>0</v>
      </c>
      <c r="V26" s="19">
        <f t="shared" si="4"/>
        <v>0</v>
      </c>
    </row>
    <row r="27" spans="1:22" x14ac:dyDescent="0.25">
      <c r="A27" s="26">
        <f>Wellpath!E27</f>
        <v>2400</v>
      </c>
      <c r="B27" s="22">
        <v>0</v>
      </c>
      <c r="C27" s="22">
        <v>0</v>
      </c>
      <c r="D27" s="22">
        <f>COS(Wellpath!$O27) / (Bfield * COS(Dip))</f>
        <v>3.9314164891663715E-5</v>
      </c>
      <c r="E27" s="20">
        <f>Model!$W$15*((drdp!B27+drdp!K27)*'MBXY-TI2S'!$B27+(drdp!E27+drdp!N27)*'MBXY-TI2S'!$C27+(drdp!H27+drdp!Q27)*'MBXY-TI2S'!$D27)</f>
        <v>-4.0741454111118975E-4</v>
      </c>
      <c r="F27" s="20">
        <f>Model!$W$15*((drdp!C27+drdp!L27)*'MBXY-TI2S'!$B27+(drdp!F27+drdp!O27)*'MBXY-TI2S'!$C27+(drdp!I27+drdp!R27)*'MBXY-TI2S'!$D27)</f>
        <v>1.1666825990402863E-2</v>
      </c>
      <c r="G27" s="20">
        <f>Model!$W$15*((drdp!D27+drdp!M27)*'MBXY-TI2S'!$B27+(drdp!G27+drdp!P27)*'MBXY-TI2S'!$C27+(drdp!J27+drdp!S27)*'MBXY-TI2S'!$D27)</f>
        <v>0</v>
      </c>
      <c r="H27" s="18">
        <f>Model!$W$15*((drdp!B27)*'MBXY-TI2S'!$B27+(drdp!E27)*'MBXY-TI2S'!$C27+(drdp!H27)*'MBXY-TI2S'!$D27)</f>
        <v>-2.037072705555945E-4</v>
      </c>
      <c r="I27" s="18">
        <f>Model!$W$15*((drdp!C27)*'MBXY-TI2S'!$B27+(drdp!F27)*'MBXY-TI2S'!$C27+(drdp!I27)*'MBXY-TI2S'!$D27)</f>
        <v>5.8334129952014209E-3</v>
      </c>
      <c r="J27" s="18">
        <f>Model!$W$15*((drdp!D27)*'MBXY-TI2S'!$B27+(drdp!G27)*'MBXY-TI2S'!$C27+(drdp!J27)*'MBXY-TI2S'!$D27)</f>
        <v>0</v>
      </c>
      <c r="K27" s="21">
        <f>SUM(E$3:E26)+H27</f>
        <v>-8.1607258742643143E-4</v>
      </c>
      <c r="L27" s="21">
        <f>SUM(F$3:F26)+I27</f>
        <v>2.3369261310787582E-2</v>
      </c>
      <c r="M27" s="21">
        <f>SUM(G$3:G26)+J27</f>
        <v>0</v>
      </c>
      <c r="N27" s="21"/>
      <c r="O27" s="21"/>
      <c r="P27" s="21"/>
      <c r="Q27" s="19">
        <f t="shared" si="1"/>
        <v>6.6597446794887053E-7</v>
      </c>
      <c r="R27" s="19">
        <f t="shared" si="1"/>
        <v>5.4612237421187331E-4</v>
      </c>
      <c r="S27" s="19">
        <f t="shared" si="1"/>
        <v>0</v>
      </c>
      <c r="T27" s="19">
        <f t="shared" si="2"/>
        <v>-1.907101354413882E-5</v>
      </c>
      <c r="U27" s="19">
        <f t="shared" si="3"/>
        <v>0</v>
      </c>
      <c r="V27" s="19">
        <f t="shared" si="4"/>
        <v>0</v>
      </c>
    </row>
    <row r="28" spans="1:22" x14ac:dyDescent="0.25">
      <c r="A28" s="26">
        <f>Wellpath!E28</f>
        <v>2500</v>
      </c>
      <c r="B28" s="22">
        <v>0</v>
      </c>
      <c r="C28" s="22">
        <v>0</v>
      </c>
      <c r="D28" s="22">
        <f>COS(Wellpath!$O28) / (Bfield * COS(Dip))</f>
        <v>3.9314164891663715E-5</v>
      </c>
      <c r="E28" s="20">
        <f>Model!$W$15*((drdp!B28+drdp!K28)*'MBXY-TI2S'!$B28+(drdp!E28+drdp!N28)*'MBXY-TI2S'!$C28+(drdp!H28+drdp!Q28)*'MBXY-TI2S'!$D28)</f>
        <v>-5.0833668381986474E-4</v>
      </c>
      <c r="F28" s="20">
        <f>Model!$W$15*((drdp!C28+drdp!L28)*'MBXY-TI2S'!$B28+(drdp!F28+drdp!O28)*'MBXY-TI2S'!$C28+(drdp!I28+drdp!R28)*'MBXY-TI2S'!$D28)</f>
        <v>1.4556858030863032E-2</v>
      </c>
      <c r="G28" s="20">
        <f>Model!$W$15*((drdp!D28+drdp!M28)*'MBXY-TI2S'!$B28+(drdp!G28+drdp!P28)*'MBXY-TI2S'!$C28+(drdp!J28+drdp!S28)*'MBXY-TI2S'!$D28)</f>
        <v>0</v>
      </c>
      <c r="H28" s="18">
        <f>Model!$W$15*((drdp!B28)*'MBXY-TI2S'!$B28+(drdp!E28)*'MBXY-TI2S'!$C28+(drdp!H28)*'MBXY-TI2S'!$D28)</f>
        <v>-2.5416834190993237E-4</v>
      </c>
      <c r="I28" s="18">
        <f>Model!$W$15*((drdp!C28)*'MBXY-TI2S'!$B28+(drdp!F28)*'MBXY-TI2S'!$C28+(drdp!I28)*'MBXY-TI2S'!$D28)</f>
        <v>7.2784290154315158E-3</v>
      </c>
      <c r="J28" s="18">
        <f>Model!$W$15*((drdp!D28)*'MBXY-TI2S'!$B28+(drdp!G28)*'MBXY-TI2S'!$C28+(drdp!J28)*'MBXY-TI2S'!$D28)</f>
        <v>0</v>
      </c>
      <c r="K28" s="21">
        <f>SUM(E$3:E27)+H28</f>
        <v>-1.2739481998919591E-3</v>
      </c>
      <c r="L28" s="21">
        <f>SUM(F$3:F27)+I28</f>
        <v>3.6481103321420537E-2</v>
      </c>
      <c r="M28" s="21">
        <f>SUM(G$3:G27)+J28</f>
        <v>0</v>
      </c>
      <c r="N28" s="21"/>
      <c r="O28" s="21"/>
      <c r="P28" s="21"/>
      <c r="Q28" s="19">
        <f t="shared" si="1"/>
        <v>1.6229440160079629E-6</v>
      </c>
      <c r="R28" s="19">
        <f t="shared" si="1"/>
        <v>1.3308708995481606E-3</v>
      </c>
      <c r="S28" s="19">
        <f t="shared" si="1"/>
        <v>0</v>
      </c>
      <c r="T28" s="19">
        <f t="shared" si="2"/>
        <v>-4.6475035906396263E-5</v>
      </c>
      <c r="U28" s="19">
        <f t="shared" si="3"/>
        <v>0</v>
      </c>
      <c r="V28" s="19">
        <f t="shared" si="4"/>
        <v>0</v>
      </c>
    </row>
    <row r="29" spans="1:22" x14ac:dyDescent="0.25">
      <c r="A29" s="26">
        <f>Wellpath!E29</f>
        <v>2600</v>
      </c>
      <c r="B29" s="22">
        <v>0</v>
      </c>
      <c r="C29" s="22">
        <v>0</v>
      </c>
      <c r="D29" s="22">
        <f>COS(Wellpath!$O29) / (Bfield * COS(Dip))</f>
        <v>3.9314164891663715E-5</v>
      </c>
      <c r="E29" s="20">
        <f>Model!$W$15*((drdp!B29+drdp!K29)*'MBXY-TI2S'!$B29+(drdp!E29+drdp!N29)*'MBXY-TI2S'!$C29+(drdp!H29+drdp!Q29)*'MBXY-TI2S'!$D29)</f>
        <v>-6.0863949658256805E-4</v>
      </c>
      <c r="F29" s="20">
        <f>Model!$W$15*((drdp!C29+drdp!L29)*'MBXY-TI2S'!$B29+(drdp!F29+drdp!O29)*'MBXY-TI2S'!$C29+(drdp!I29+drdp!R29)*'MBXY-TI2S'!$D29)</f>
        <v>1.7429154782124666E-2</v>
      </c>
      <c r="G29" s="20">
        <f>Model!$W$15*((drdp!D29+drdp!M29)*'MBXY-TI2S'!$B29+(drdp!G29+drdp!P29)*'MBXY-TI2S'!$C29+(drdp!J29+drdp!S29)*'MBXY-TI2S'!$D29)</f>
        <v>0</v>
      </c>
      <c r="H29" s="18">
        <f>Model!$W$15*((drdp!B29)*'MBXY-TI2S'!$B29+(drdp!E29)*'MBXY-TI2S'!$C29+(drdp!H29)*'MBXY-TI2S'!$D29)</f>
        <v>-3.0431974829128402E-4</v>
      </c>
      <c r="I29" s="18">
        <f>Model!$W$15*((drdp!C29)*'MBXY-TI2S'!$B29+(drdp!F29)*'MBXY-TI2S'!$C29+(drdp!I29)*'MBXY-TI2S'!$D29)</f>
        <v>8.714577391062333E-3</v>
      </c>
      <c r="J29" s="18">
        <f>Model!$W$15*((drdp!D29)*'MBXY-TI2S'!$B29+(drdp!G29)*'MBXY-TI2S'!$C29+(drdp!J29)*'MBXY-TI2S'!$D29)</f>
        <v>0</v>
      </c>
      <c r="K29" s="21">
        <f>SUM(E$3:E28)+H29</f>
        <v>-1.8324362900931754E-3</v>
      </c>
      <c r="L29" s="21">
        <f>SUM(F$3:F28)+I29</f>
        <v>5.2474109727914386E-2</v>
      </c>
      <c r="M29" s="21">
        <f>SUM(G$3:G28)+J29</f>
        <v>0</v>
      </c>
      <c r="N29" s="21"/>
      <c r="O29" s="21"/>
      <c r="P29" s="21"/>
      <c r="Q29" s="19">
        <f t="shared" si="1"/>
        <v>3.3578227572504402E-6</v>
      </c>
      <c r="R29" s="19">
        <f t="shared" si="1"/>
        <v>2.7535321917371994E-3</v>
      </c>
      <c r="S29" s="19">
        <f t="shared" si="1"/>
        <v>0</v>
      </c>
      <c r="T29" s="19">
        <f t="shared" si="2"/>
        <v>-9.6155462955761648E-5</v>
      </c>
      <c r="U29" s="19">
        <f t="shared" si="3"/>
        <v>0</v>
      </c>
      <c r="V29" s="19">
        <f t="shared" si="4"/>
        <v>0</v>
      </c>
    </row>
    <row r="30" spans="1:22" x14ac:dyDescent="0.25">
      <c r="A30" s="26">
        <f>Wellpath!E30</f>
        <v>2700</v>
      </c>
      <c r="B30" s="22">
        <v>0</v>
      </c>
      <c r="C30" s="22">
        <v>0</v>
      </c>
      <c r="D30" s="22">
        <f>COS(Wellpath!$O30) / (Bfield * COS(Dip))</f>
        <v>3.9314164891663715E-5</v>
      </c>
      <c r="E30" s="20">
        <f>Model!$W$15*((drdp!B30+drdp!K30)*'MBXY-TI2S'!$B30+(drdp!E30+drdp!N30)*'MBXY-TI2S'!$C30+(drdp!H30+drdp!Q30)*'MBXY-TI2S'!$D30)</f>
        <v>-7.0820077587241252E-4</v>
      </c>
      <c r="F30" s="20">
        <f>Model!$W$15*((drdp!C30+drdp!L30)*'MBXY-TI2S'!$B30+(drdp!F30+drdp!O30)*'MBXY-TI2S'!$C30+(drdp!I30+drdp!R30)*'MBXY-TI2S'!$D30)</f>
        <v>2.0280216793039756E-2</v>
      </c>
      <c r="G30" s="20">
        <f>Model!$W$15*((drdp!D30+drdp!M30)*'MBXY-TI2S'!$B30+(drdp!G30+drdp!P30)*'MBXY-TI2S'!$C30+(drdp!J30+drdp!S30)*'MBXY-TI2S'!$D30)</f>
        <v>0</v>
      </c>
      <c r="H30" s="18">
        <f>Model!$W$15*((drdp!B30)*'MBXY-TI2S'!$B30+(drdp!E30)*'MBXY-TI2S'!$C30+(drdp!H30)*'MBXY-TI2S'!$D30)</f>
        <v>-3.5410038793620626E-4</v>
      </c>
      <c r="I30" s="18">
        <f>Model!$W$15*((drdp!C30)*'MBXY-TI2S'!$B30+(drdp!F30)*'MBXY-TI2S'!$C30+(drdp!I30)*'MBXY-TI2S'!$D30)</f>
        <v>1.0140108396519878E-2</v>
      </c>
      <c r="J30" s="18">
        <f>Model!$W$15*((drdp!D30)*'MBXY-TI2S'!$B30+(drdp!G30)*'MBXY-TI2S'!$C30+(drdp!J30)*'MBXY-TI2S'!$D30)</f>
        <v>0</v>
      </c>
      <c r="K30" s="21">
        <f>SUM(E$3:E29)+H30</f>
        <v>-2.4908564263206659E-3</v>
      </c>
      <c r="L30" s="21">
        <f>SUM(F$3:F29)+I30</f>
        <v>7.1328795515496604E-2</v>
      </c>
      <c r="M30" s="21">
        <f>SUM(G$3:G29)+J30</f>
        <v>0</v>
      </c>
      <c r="N30" s="21"/>
      <c r="O30" s="21"/>
      <c r="P30" s="21"/>
      <c r="Q30" s="19">
        <f t="shared" si="1"/>
        <v>6.2043657365429588E-6</v>
      </c>
      <c r="R30" s="19">
        <f t="shared" si="1"/>
        <v>5.0877970696915284E-3</v>
      </c>
      <c r="S30" s="19">
        <f t="shared" si="1"/>
        <v>0</v>
      </c>
      <c r="T30" s="19">
        <f t="shared" si="2"/>
        <v>-1.776697886914874E-4</v>
      </c>
      <c r="U30" s="19">
        <f t="shared" si="3"/>
        <v>0</v>
      </c>
      <c r="V30" s="19">
        <f t="shared" si="4"/>
        <v>0</v>
      </c>
    </row>
    <row r="31" spans="1:22" x14ac:dyDescent="0.25">
      <c r="A31" s="26">
        <f>Wellpath!E31</f>
        <v>2800</v>
      </c>
      <c r="B31" s="22">
        <v>0</v>
      </c>
      <c r="C31" s="22">
        <v>0</v>
      </c>
      <c r="D31" s="22">
        <f>COS(Wellpath!$O31) / (Bfield * COS(Dip))</f>
        <v>3.9314164891663715E-5</v>
      </c>
      <c r="E31" s="20">
        <f>Model!$W$15*((drdp!B31+drdp!K31)*'MBXY-TI2S'!$B31+(drdp!E31+drdp!N31)*'MBXY-TI2S'!$C31+(drdp!H31+drdp!Q31)*'MBXY-TI2S'!$D31)</f>
        <v>-8.0689922160682341E-4</v>
      </c>
      <c r="F31" s="20">
        <f>Model!$W$15*((drdp!C31+drdp!L31)*'MBXY-TI2S'!$B31+(drdp!F31+drdp!O31)*'MBXY-TI2S'!$C31+(drdp!I31+drdp!R31)*'MBXY-TI2S'!$D31)</f>
        <v>2.3106570483720446E-2</v>
      </c>
      <c r="G31" s="20">
        <f>Model!$W$15*((drdp!D31+drdp!M31)*'MBXY-TI2S'!$B31+(drdp!G31+drdp!P31)*'MBXY-TI2S'!$C31+(drdp!J31+drdp!S31)*'MBXY-TI2S'!$D31)</f>
        <v>0</v>
      </c>
      <c r="H31" s="18">
        <f>Model!$W$15*((drdp!B31)*'MBXY-TI2S'!$B31+(drdp!E31)*'MBXY-TI2S'!$C31+(drdp!H31)*'MBXY-TI2S'!$D31)</f>
        <v>-4.0344961080341171E-4</v>
      </c>
      <c r="I31" s="18">
        <f>Model!$W$15*((drdp!C31)*'MBXY-TI2S'!$B31+(drdp!F31)*'MBXY-TI2S'!$C31+(drdp!I31)*'MBXY-TI2S'!$D31)</f>
        <v>1.1553285241860223E-2</v>
      </c>
      <c r="J31" s="18">
        <f>Model!$W$15*((drdp!D31)*'MBXY-TI2S'!$B31+(drdp!G31)*'MBXY-TI2S'!$C31+(drdp!J31)*'MBXY-TI2S'!$D31)</f>
        <v>0</v>
      </c>
      <c r="K31" s="21">
        <f>SUM(E$3:E30)+H31</f>
        <v>-3.2484064250602835E-3</v>
      </c>
      <c r="L31" s="21">
        <f>SUM(F$3:F30)+I31</f>
        <v>9.3022189153876694E-2</v>
      </c>
      <c r="M31" s="21">
        <f>SUM(G$3:G30)+J31</f>
        <v>0</v>
      </c>
      <c r="N31" s="21"/>
      <c r="O31" s="21"/>
      <c r="P31" s="21"/>
      <c r="Q31" s="19">
        <f t="shared" si="1"/>
        <v>1.0552144302372931E-5</v>
      </c>
      <c r="R31" s="19">
        <f t="shared" si="1"/>
        <v>8.6531276749796156E-3</v>
      </c>
      <c r="S31" s="19">
        <f t="shared" si="1"/>
        <v>0</v>
      </c>
      <c r="T31" s="19">
        <f t="shared" si="2"/>
        <v>-3.0217387692062605E-4</v>
      </c>
      <c r="U31" s="19">
        <f t="shared" si="3"/>
        <v>0</v>
      </c>
      <c r="V31" s="19">
        <f t="shared" si="4"/>
        <v>0</v>
      </c>
    </row>
    <row r="32" spans="1:22" x14ac:dyDescent="0.25">
      <c r="A32" s="26">
        <f>Wellpath!E32</f>
        <v>2900</v>
      </c>
      <c r="B32" s="22">
        <v>0</v>
      </c>
      <c r="C32" s="22">
        <v>0</v>
      </c>
      <c r="D32" s="22">
        <f>COS(Wellpath!$O32) / (Bfield * COS(Dip))</f>
        <v>3.9314164891663715E-5</v>
      </c>
      <c r="E32" s="20">
        <f>Model!$W$15*((drdp!B32+drdp!K32)*'MBXY-TI2S'!$B32+(drdp!E32+drdp!N32)*'MBXY-TI2S'!$C32+(drdp!H32+drdp!Q32)*'MBXY-TI2S'!$D32)</f>
        <v>-9.0461458493300306E-4</v>
      </c>
      <c r="F32" s="20">
        <f>Model!$W$15*((drdp!C32+drdp!L32)*'MBXY-TI2S'!$B32+(drdp!F32+drdp!O32)*'MBXY-TI2S'!$C32+(drdp!I32+drdp!R32)*'MBXY-TI2S'!$D32)</f>
        <v>2.5904772377561048E-2</v>
      </c>
      <c r="G32" s="20">
        <f>Model!$W$15*((drdp!D32+drdp!M32)*'MBXY-TI2S'!$B32+(drdp!G32+drdp!P32)*'MBXY-TI2S'!$C32+(drdp!J32+drdp!S32)*'MBXY-TI2S'!$D32)</f>
        <v>0</v>
      </c>
      <c r="H32" s="18">
        <f>Model!$W$15*((drdp!B32)*'MBXY-TI2S'!$B32+(drdp!E32)*'MBXY-TI2S'!$C32+(drdp!H32)*'MBXY-TI2S'!$D32)</f>
        <v>-4.5230729246650153E-4</v>
      </c>
      <c r="I32" s="18">
        <f>Model!$W$15*((drdp!C32)*'MBXY-TI2S'!$B32+(drdp!F32)*'MBXY-TI2S'!$C32+(drdp!I32)*'MBXY-TI2S'!$D32)</f>
        <v>1.2952386188780524E-2</v>
      </c>
      <c r="J32" s="18">
        <f>Model!$W$15*((drdp!D32)*'MBXY-TI2S'!$B32+(drdp!G32)*'MBXY-TI2S'!$C32+(drdp!J32)*'MBXY-TI2S'!$D32)</f>
        <v>0</v>
      </c>
      <c r="K32" s="21">
        <f>SUM(E$3:E31)+H32</f>
        <v>-4.1041633283301973E-3</v>
      </c>
      <c r="L32" s="21">
        <f>SUM(F$3:F31)+I32</f>
        <v>0.11752786058451745</v>
      </c>
      <c r="M32" s="21">
        <f>SUM(G$3:G31)+J32</f>
        <v>0</v>
      </c>
      <c r="N32" s="21"/>
      <c r="O32" s="21"/>
      <c r="P32" s="21"/>
      <c r="Q32" s="19">
        <f t="shared" si="1"/>
        <v>1.6844156625610403E-5</v>
      </c>
      <c r="R32" s="19">
        <f t="shared" si="1"/>
        <v>1.381279801357377E-2</v>
      </c>
      <c r="S32" s="19">
        <f t="shared" si="1"/>
        <v>0</v>
      </c>
      <c r="T32" s="19">
        <f t="shared" si="2"/>
        <v>-4.8235353546808056E-4</v>
      </c>
      <c r="U32" s="19">
        <f t="shared" si="3"/>
        <v>0</v>
      </c>
      <c r="V32" s="19">
        <f t="shared" si="4"/>
        <v>0</v>
      </c>
    </row>
    <row r="33" spans="1:22" x14ac:dyDescent="0.25">
      <c r="A33" s="26">
        <f>Wellpath!E33</f>
        <v>3000</v>
      </c>
      <c r="B33" s="22">
        <v>0</v>
      </c>
      <c r="C33" s="22">
        <v>0</v>
      </c>
      <c r="D33" s="22">
        <f>COS(Wellpath!$O33) / (Bfield * COS(Dip))</f>
        <v>3.9314164891663715E-5</v>
      </c>
      <c r="E33" s="20">
        <f>Model!$W$15*((drdp!B33+drdp!K33)*'MBXY-TI2S'!$B33+(drdp!E33+drdp!N33)*'MBXY-TI2S'!$C33+(drdp!H33+drdp!Q33)*'MBXY-TI2S'!$D33)</f>
        <v>-1.0012278147326346E-3</v>
      </c>
      <c r="F33" s="20">
        <f>Model!$W$15*((drdp!C33+drdp!L33)*'MBXY-TI2S'!$B33+(drdp!F33+drdp!O33)*'MBXY-TI2S'!$C33+(drdp!I33+drdp!R33)*'MBXY-TI2S'!$D33)</f>
        <v>2.867141329658383E-2</v>
      </c>
      <c r="G33" s="20">
        <f>Model!$W$15*((drdp!D33+drdp!M33)*'MBXY-TI2S'!$B33+(drdp!G33+drdp!P33)*'MBXY-TI2S'!$C33+(drdp!J33+drdp!S33)*'MBXY-TI2S'!$D33)</f>
        <v>0</v>
      </c>
      <c r="H33" s="18">
        <f>Model!$W$15*((drdp!B33)*'MBXY-TI2S'!$B33+(drdp!E33)*'MBXY-TI2S'!$C33+(drdp!H33)*'MBXY-TI2S'!$D33)</f>
        <v>-5.0061390736631827E-4</v>
      </c>
      <c r="I33" s="18">
        <f>Model!$W$15*((drdp!C33)*'MBXY-TI2S'!$B33+(drdp!F33)*'MBXY-TI2S'!$C33+(drdp!I33)*'MBXY-TI2S'!$D33)</f>
        <v>1.4335706648291941E-2</v>
      </c>
      <c r="J33" s="18">
        <f>Model!$W$15*((drdp!D33)*'MBXY-TI2S'!$B33+(drdp!G33)*'MBXY-TI2S'!$C33+(drdp!J33)*'MBXY-TI2S'!$D33)</f>
        <v>0</v>
      </c>
      <c r="K33" s="21">
        <f>SUM(E$3:E32)+H33</f>
        <v>-5.0570845281630167E-3</v>
      </c>
      <c r="L33" s="21">
        <f>SUM(F$3:F32)+I33</f>
        <v>0.14481595342158993</v>
      </c>
      <c r="M33" s="21">
        <f>SUM(G$3:G32)+J33</f>
        <v>0</v>
      </c>
      <c r="N33" s="21"/>
      <c r="O33" s="21"/>
      <c r="P33" s="21"/>
      <c r="Q33" s="19">
        <f t="shared" si="1"/>
        <v>2.557410392498576E-5</v>
      </c>
      <c r="R33" s="19">
        <f t="shared" si="1"/>
        <v>2.0971660365404102E-2</v>
      </c>
      <c r="S33" s="19">
        <f t="shared" si="1"/>
        <v>0</v>
      </c>
      <c r="T33" s="19">
        <f t="shared" si="2"/>
        <v>-7.3234651747949853E-4</v>
      </c>
      <c r="U33" s="19">
        <f t="shared" si="3"/>
        <v>0</v>
      </c>
      <c r="V33" s="19">
        <f t="shared" si="4"/>
        <v>0</v>
      </c>
    </row>
    <row r="34" spans="1:22" x14ac:dyDescent="0.25">
      <c r="A34" s="26">
        <f>Wellpath!E34</f>
        <v>3100</v>
      </c>
      <c r="B34" s="22">
        <v>0</v>
      </c>
      <c r="C34" s="22">
        <v>0</v>
      </c>
      <c r="D34" s="22">
        <f>COS(Wellpath!$O34) / (Bfield * COS(Dip))</f>
        <v>3.9314164891663715E-5</v>
      </c>
      <c r="E34" s="20">
        <f>Model!$W$15*((drdp!B34+drdp!K34)*'MBXY-TI2S'!$B34+(drdp!E34+drdp!N34)*'MBXY-TI2S'!$C34+(drdp!H34+drdp!Q34)*'MBXY-TI2S'!$D34)</f>
        <v>-1.0966212026673381E-3</v>
      </c>
      <c r="F34" s="20">
        <f>Model!$W$15*((drdp!C34+drdp!L34)*'MBXY-TI2S'!$B34+(drdp!F34+drdp!O34)*'MBXY-TI2S'!$C34+(drdp!I34+drdp!R34)*'MBXY-TI2S'!$D34)</f>
        <v>3.1403122514997425E-2</v>
      </c>
      <c r="G34" s="20">
        <f>Model!$W$15*((drdp!D34+drdp!M34)*'MBXY-TI2S'!$B34+(drdp!G34+drdp!P34)*'MBXY-TI2S'!$C34+(drdp!J34+drdp!S34)*'MBXY-TI2S'!$D34)</f>
        <v>0</v>
      </c>
      <c r="H34" s="18">
        <f>Model!$W$15*((drdp!B34)*'MBXY-TI2S'!$B34+(drdp!E34)*'MBXY-TI2S'!$C34+(drdp!H34)*'MBXY-TI2S'!$D34)</f>
        <v>-5.4831060133366807E-4</v>
      </c>
      <c r="I34" s="18">
        <f>Model!$W$15*((drdp!C34)*'MBXY-TI2S'!$B34+(drdp!F34)*'MBXY-TI2S'!$C34+(drdp!I34)*'MBXY-TI2S'!$D34)</f>
        <v>1.5701561257498681E-2</v>
      </c>
      <c r="J34" s="18">
        <f>Model!$W$15*((drdp!D34)*'MBXY-TI2S'!$B34+(drdp!G34)*'MBXY-TI2S'!$C34+(drdp!J34)*'MBXY-TI2S'!$D34)</f>
        <v>0</v>
      </c>
      <c r="K34" s="21">
        <f>SUM(E$3:E33)+H34</f>
        <v>-6.1060090368630013E-3</v>
      </c>
      <c r="L34" s="21">
        <f>SUM(F$3:F33)+I34</f>
        <v>0.17485322132738049</v>
      </c>
      <c r="M34" s="21">
        <f>SUM(G$3:G33)+J34</f>
        <v>0</v>
      </c>
      <c r="N34" s="21"/>
      <c r="O34" s="21"/>
      <c r="P34" s="21"/>
      <c r="Q34" s="19">
        <f t="shared" si="1"/>
        <v>3.7283346358252634E-5</v>
      </c>
      <c r="R34" s="19">
        <f t="shared" si="1"/>
        <v>3.0573649008561906E-2</v>
      </c>
      <c r="S34" s="19">
        <f t="shared" si="1"/>
        <v>0</v>
      </c>
      <c r="T34" s="19">
        <f t="shared" si="2"/>
        <v>-1.0676553495495918E-3</v>
      </c>
      <c r="U34" s="19">
        <f t="shared" si="3"/>
        <v>0</v>
      </c>
      <c r="V34" s="19">
        <f t="shared" si="4"/>
        <v>0</v>
      </c>
    </row>
    <row r="35" spans="1:22" x14ac:dyDescent="0.25">
      <c r="A35" s="26">
        <f>Wellpath!E35</f>
        <v>3200</v>
      </c>
      <c r="B35" s="22">
        <v>0</v>
      </c>
      <c r="C35" s="22">
        <v>0</v>
      </c>
      <c r="D35" s="22">
        <f>COS(Wellpath!$O35) / (Bfield * COS(Dip))</f>
        <v>3.9314164891663715E-5</v>
      </c>
      <c r="E35" s="20">
        <f>Model!$W$15*((drdp!B35+drdp!K35)*'MBXY-TI2S'!$B35+(drdp!E35+drdp!N35)*'MBXY-TI2S'!$C35+(drdp!H35+drdp!Q35)*'MBXY-TI2S'!$D35)</f>
        <v>-1.1906785265881404E-3</v>
      </c>
      <c r="F35" s="20">
        <f>Model!$W$15*((drdp!C35+drdp!L35)*'MBXY-TI2S'!$B35+(drdp!F35+drdp!O35)*'MBXY-TI2S'!$C35+(drdp!I35+drdp!R35)*'MBXY-TI2S'!$D35)</f>
        <v>3.4096571865906755E-2</v>
      </c>
      <c r="G35" s="20">
        <f>Model!$W$15*((drdp!D35+drdp!M35)*'MBXY-TI2S'!$B35+(drdp!G35+drdp!P35)*'MBXY-TI2S'!$C35+(drdp!J35+drdp!S35)*'MBXY-TI2S'!$D35)</f>
        <v>0</v>
      </c>
      <c r="H35" s="18">
        <f>Model!$W$15*((drdp!B35)*'MBXY-TI2S'!$B35+(drdp!E35)*'MBXY-TI2S'!$C35+(drdp!H35)*'MBXY-TI2S'!$D35)</f>
        <v>-5.9533926329407021E-4</v>
      </c>
      <c r="I35" s="18">
        <f>Model!$W$15*((drdp!C35)*'MBXY-TI2S'!$B35+(drdp!F35)*'MBXY-TI2S'!$C35+(drdp!I35)*'MBXY-TI2S'!$D35)</f>
        <v>1.7048285932953378E-2</v>
      </c>
      <c r="J35" s="18">
        <f>Model!$W$15*((drdp!D35)*'MBXY-TI2S'!$B35+(drdp!G35)*'MBXY-TI2S'!$C35+(drdp!J35)*'MBXY-TI2S'!$D35)</f>
        <v>0</v>
      </c>
      <c r="K35" s="21">
        <f>SUM(E$3:E34)+H35</f>
        <v>-7.2496589014907414E-3</v>
      </c>
      <c r="L35" s="21">
        <f>SUM(F$3:F34)+I35</f>
        <v>0.20760306851783261</v>
      </c>
      <c r="M35" s="21">
        <f>SUM(G$3:G34)+J35</f>
        <v>0</v>
      </c>
      <c r="N35" s="21"/>
      <c r="O35" s="21"/>
      <c r="P35" s="21"/>
      <c r="Q35" s="19">
        <f t="shared" si="1"/>
        <v>5.2557554187963943E-5</v>
      </c>
      <c r="R35" s="19">
        <f t="shared" si="1"/>
        <v>4.3099034058019903E-2</v>
      </c>
      <c r="S35" s="19">
        <f t="shared" si="1"/>
        <v>0</v>
      </c>
      <c r="T35" s="19">
        <f t="shared" si="2"/>
        <v>-1.5050514336570975E-3</v>
      </c>
      <c r="U35" s="19">
        <f t="shared" si="3"/>
        <v>0</v>
      </c>
      <c r="V35" s="19">
        <f t="shared" si="4"/>
        <v>0</v>
      </c>
    </row>
    <row r="36" spans="1:22" x14ac:dyDescent="0.25">
      <c r="A36" s="26">
        <f>Wellpath!E36</f>
        <v>3300</v>
      </c>
      <c r="B36" s="22">
        <v>0</v>
      </c>
      <c r="C36" s="22">
        <v>0</v>
      </c>
      <c r="D36" s="22">
        <f>COS(Wellpath!$O36) / (Bfield * COS(Dip))</f>
        <v>3.9314164891663715E-5</v>
      </c>
      <c r="E36" s="20">
        <f>Model!$W$15*((drdp!B36+drdp!K36)*'MBXY-TI2S'!$B36+(drdp!E36+drdp!N36)*'MBXY-TI2S'!$C36+(drdp!H36+drdp!Q36)*'MBXY-TI2S'!$D36)</f>
        <v>-1.2832851921342622E-3</v>
      </c>
      <c r="F36" s="20">
        <f>Model!$W$15*((drdp!C36+drdp!L36)*'MBXY-TI2S'!$B36+(drdp!F36+drdp!O36)*'MBXY-TI2S'!$C36+(drdp!I36+drdp!R36)*'MBXY-TI2S'!$D36)</f>
        <v>3.6748479796171747E-2</v>
      </c>
      <c r="G36" s="20">
        <f>Model!$W$15*((drdp!D36+drdp!M36)*'MBXY-TI2S'!$B36+(drdp!G36+drdp!P36)*'MBXY-TI2S'!$C36+(drdp!J36+drdp!S36)*'MBXY-TI2S'!$D36)</f>
        <v>0</v>
      </c>
      <c r="H36" s="18">
        <f>Model!$W$15*((drdp!B36)*'MBXY-TI2S'!$B36+(drdp!E36)*'MBXY-TI2S'!$C36+(drdp!H36)*'MBXY-TI2S'!$D36)</f>
        <v>-6.4164259606712978E-4</v>
      </c>
      <c r="I36" s="18">
        <f>Model!$W$15*((drdp!C36)*'MBXY-TI2S'!$B36+(drdp!F36)*'MBXY-TI2S'!$C36+(drdp!I36)*'MBXY-TI2S'!$D36)</f>
        <v>1.8374239898085839E-2</v>
      </c>
      <c r="J36" s="18">
        <f>Model!$W$15*((drdp!D36)*'MBXY-TI2S'!$B36+(drdp!G36)*'MBXY-TI2S'!$C36+(drdp!J36)*'MBXY-TI2S'!$D36)</f>
        <v>0</v>
      </c>
      <c r="K36" s="21">
        <f>SUM(E$3:E35)+H36</f>
        <v>-8.4866407608519406E-3</v>
      </c>
      <c r="L36" s="21">
        <f>SUM(F$3:F35)+I36</f>
        <v>0.24302559434887183</v>
      </c>
      <c r="M36" s="21">
        <f>SUM(G$3:G35)+J36</f>
        <v>0</v>
      </c>
      <c r="N36" s="21"/>
      <c r="O36" s="21"/>
      <c r="P36" s="21"/>
      <c r="Q36" s="19">
        <f t="shared" si="1"/>
        <v>7.2023071403753608E-5</v>
      </c>
      <c r="R36" s="19">
        <f t="shared" si="1"/>
        <v>5.9061439508622401E-2</v>
      </c>
      <c r="S36" s="19">
        <f t="shared" si="1"/>
        <v>0</v>
      </c>
      <c r="T36" s="19">
        <f t="shared" si="2"/>
        <v>-2.0624709149314048E-3</v>
      </c>
      <c r="U36" s="19">
        <f t="shared" si="3"/>
        <v>0</v>
      </c>
      <c r="V36" s="19">
        <f t="shared" si="4"/>
        <v>0</v>
      </c>
    </row>
    <row r="37" spans="1:22" x14ac:dyDescent="0.25">
      <c r="A37" s="26">
        <f>Wellpath!E37</f>
        <v>3400</v>
      </c>
      <c r="B37" s="22">
        <v>0</v>
      </c>
      <c r="C37" s="22">
        <v>0</v>
      </c>
      <c r="D37" s="22">
        <f>COS(Wellpath!$O37) / (Bfield * COS(Dip))</f>
        <v>3.9314164891663715E-5</v>
      </c>
      <c r="E37" s="20">
        <f>Model!$W$15*((drdp!B37+drdp!K37)*'MBXY-TI2S'!$B37+(drdp!E37+drdp!N37)*'MBXY-TI2S'!$C37+(drdp!H37+drdp!Q37)*'MBXY-TI2S'!$D37)</f>
        <v>-1.3743283723486913E-3</v>
      </c>
      <c r="F37" s="20">
        <f>Model!$W$15*((drdp!C37+drdp!L37)*'MBXY-TI2S'!$B37+(drdp!F37+drdp!O37)*'MBXY-TI2S'!$C37+(drdp!I37+drdp!R37)*'MBXY-TI2S'!$D37)</f>
        <v>3.9355615364474274E-2</v>
      </c>
      <c r="G37" s="20">
        <f>Model!$W$15*((drdp!D37+drdp!M37)*'MBXY-TI2S'!$B37+(drdp!G37+drdp!P37)*'MBXY-TI2S'!$C37+(drdp!J37+drdp!S37)*'MBXY-TI2S'!$D37)</f>
        <v>0</v>
      </c>
      <c r="H37" s="18">
        <f>Model!$W$15*((drdp!B37)*'MBXY-TI2S'!$B37+(drdp!E37)*'MBXY-TI2S'!$C37+(drdp!H37)*'MBXY-TI2S'!$D37)</f>
        <v>-6.8716418617434947E-4</v>
      </c>
      <c r="I37" s="18">
        <f>Model!$W$15*((drdp!C37)*'MBXY-TI2S'!$B37+(drdp!F37)*'MBXY-TI2S'!$C37+(drdp!I37)*'MBXY-TI2S'!$D37)</f>
        <v>1.9677807682237248E-2</v>
      </c>
      <c r="J37" s="18">
        <f>Model!$W$15*((drdp!D37)*'MBXY-TI2S'!$B37+(drdp!G37)*'MBXY-TI2S'!$C37+(drdp!J37)*'MBXY-TI2S'!$D37)</f>
        <v>0</v>
      </c>
      <c r="K37" s="21">
        <f>SUM(E$3:E36)+H37</f>
        <v>-9.8154475430934224E-3</v>
      </c>
      <c r="L37" s="21">
        <f>SUM(F$3:F36)+I37</f>
        <v>0.28107764192919499</v>
      </c>
      <c r="M37" s="21">
        <f>SUM(G$3:G36)+J37</f>
        <v>0</v>
      </c>
      <c r="N37" s="21"/>
      <c r="O37" s="21"/>
      <c r="P37" s="21"/>
      <c r="Q37" s="19">
        <f t="shared" si="1"/>
        <v>9.6343010471218696E-5</v>
      </c>
      <c r="R37" s="19">
        <f t="shared" si="1"/>
        <v>7.9004640792476752E-2</v>
      </c>
      <c r="S37" s="19">
        <f t="shared" si="1"/>
        <v>0</v>
      </c>
      <c r="T37" s="19">
        <f t="shared" si="2"/>
        <v>-2.7589028498924096E-3</v>
      </c>
      <c r="U37" s="19">
        <f t="shared" si="3"/>
        <v>0</v>
      </c>
      <c r="V37" s="19">
        <f t="shared" si="4"/>
        <v>0</v>
      </c>
    </row>
    <row r="38" spans="1:22" x14ac:dyDescent="0.25">
      <c r="A38" s="26">
        <f>Wellpath!E38</f>
        <v>3500</v>
      </c>
      <c r="B38" s="22">
        <v>0</v>
      </c>
      <c r="C38" s="22">
        <v>0</v>
      </c>
      <c r="D38" s="22">
        <f>COS(Wellpath!$O38) / (Bfield * COS(Dip))</f>
        <v>3.9314164891663715E-5</v>
      </c>
      <c r="E38" s="20">
        <f>Model!$W$15*((drdp!B38+drdp!K38)*'MBXY-TI2S'!$B38+(drdp!E38+drdp!N38)*'MBXY-TI2S'!$C38+(drdp!H38+drdp!Q38)*'MBXY-TI2S'!$D38)</f>
        <v>-1.463697145140472E-3</v>
      </c>
      <c r="F38" s="20">
        <f>Model!$W$15*((drdp!C38+drdp!L38)*'MBXY-TI2S'!$B38+(drdp!F38+drdp!O38)*'MBXY-TI2S'!$C38+(drdp!I38+drdp!R38)*'MBXY-TI2S'!$D38)</f>
        <v>4.1914802177723039E-2</v>
      </c>
      <c r="G38" s="20">
        <f>Model!$W$15*((drdp!D38+drdp!M38)*'MBXY-TI2S'!$B38+(drdp!G38+drdp!P38)*'MBXY-TI2S'!$C38+(drdp!J38+drdp!S38)*'MBXY-TI2S'!$D38)</f>
        <v>0</v>
      </c>
      <c r="H38" s="18">
        <f>Model!$W$15*((drdp!B38)*'MBXY-TI2S'!$B38+(drdp!E38)*'MBXY-TI2S'!$C38+(drdp!H38)*'MBXY-TI2S'!$D38)</f>
        <v>-7.3184857257023331E-4</v>
      </c>
      <c r="I38" s="18">
        <f>Model!$W$15*((drdp!C38)*'MBXY-TI2S'!$B38+(drdp!F38)*'MBXY-TI2S'!$C38+(drdp!I38)*'MBXY-TI2S'!$D38)</f>
        <v>2.0957401088861443E-2</v>
      </c>
      <c r="J38" s="18">
        <f>Model!$W$15*((drdp!D38)*'MBXY-TI2S'!$B38+(drdp!G38)*'MBXY-TI2S'!$C38+(drdp!J38)*'MBXY-TI2S'!$D38)</f>
        <v>0</v>
      </c>
      <c r="K38" s="21">
        <f>SUM(E$3:E37)+H38</f>
        <v>-1.1234460301837997E-2</v>
      </c>
      <c r="L38" s="21">
        <f>SUM(F$3:F37)+I38</f>
        <v>0.32171285070029348</v>
      </c>
      <c r="M38" s="21">
        <f>SUM(G$3:G37)+J38</f>
        <v>0</v>
      </c>
      <c r="N38" s="21"/>
      <c r="O38" s="21"/>
      <c r="P38" s="21"/>
      <c r="Q38" s="19">
        <f t="shared" si="1"/>
        <v>1.262130982735739E-4</v>
      </c>
      <c r="R38" s="19">
        <f t="shared" si="1"/>
        <v>0.10349915830570933</v>
      </c>
      <c r="S38" s="19">
        <f t="shared" si="1"/>
        <v>0</v>
      </c>
      <c r="T38" s="19">
        <f t="shared" si="2"/>
        <v>-3.6142702497835816E-3</v>
      </c>
      <c r="U38" s="19">
        <f t="shared" si="3"/>
        <v>0</v>
      </c>
      <c r="V38" s="19">
        <f t="shared" si="4"/>
        <v>0</v>
      </c>
    </row>
    <row r="39" spans="1:22" x14ac:dyDescent="0.25">
      <c r="A39" s="26">
        <f>Wellpath!E39</f>
        <v>3600</v>
      </c>
      <c r="B39" s="22">
        <v>0</v>
      </c>
      <c r="C39" s="22">
        <v>0</v>
      </c>
      <c r="D39" s="22">
        <f>COS(Wellpath!$O39) / (Bfield * COS(Dip))</f>
        <v>3.9314164891663715E-5</v>
      </c>
      <c r="E39" s="20">
        <f>Model!$W$15*((drdp!B39+drdp!K39)*'MBXY-TI2S'!$B39+(drdp!E39+drdp!N39)*'MBXY-TI2S'!$C39+(drdp!H39+drdp!Q39)*'MBXY-TI2S'!$D39)</f>
        <v>-1.5512826284261689E-3</v>
      </c>
      <c r="F39" s="20">
        <f>Model!$W$15*((drdp!C39+drdp!L39)*'MBXY-TI2S'!$B39+(drdp!F39+drdp!O39)*'MBXY-TI2S'!$C39+(drdp!I39+drdp!R39)*'MBXY-TI2S'!$D39)</f>
        <v>4.442292226099883E-2</v>
      </c>
      <c r="G39" s="20">
        <f>Model!$W$15*((drdp!D39+drdp!M39)*'MBXY-TI2S'!$B39+(drdp!G39+drdp!P39)*'MBXY-TI2S'!$C39+(drdp!J39+drdp!S39)*'MBXY-TI2S'!$D39)</f>
        <v>0</v>
      </c>
      <c r="H39" s="18">
        <f>Model!$W$15*((drdp!B39)*'MBXY-TI2S'!$B39+(drdp!E39)*'MBXY-TI2S'!$C39+(drdp!H39)*'MBXY-TI2S'!$D39)</f>
        <v>-7.7564131421308446E-4</v>
      </c>
      <c r="I39" s="18">
        <f>Model!$W$15*((drdp!C39)*'MBXY-TI2S'!$B39+(drdp!F39)*'MBXY-TI2S'!$C39+(drdp!I39)*'MBXY-TI2S'!$D39)</f>
        <v>2.2211461130499415E-2</v>
      </c>
      <c r="J39" s="18">
        <f>Model!$W$15*((drdp!D39)*'MBXY-TI2S'!$B39+(drdp!G39)*'MBXY-TI2S'!$C39+(drdp!J39)*'MBXY-TI2S'!$D39)</f>
        <v>0</v>
      </c>
      <c r="K39" s="21">
        <f>SUM(E$3:E38)+H39</f>
        <v>-1.2741950188621322E-2</v>
      </c>
      <c r="L39" s="21">
        <f>SUM(F$3:F38)+I39</f>
        <v>0.36488171291965449</v>
      </c>
      <c r="M39" s="21">
        <f>SUM(G$3:G38)+J39</f>
        <v>0</v>
      </c>
      <c r="N39" s="21"/>
      <c r="O39" s="21"/>
      <c r="P39" s="21"/>
      <c r="Q39" s="19">
        <f t="shared" si="1"/>
        <v>1.6235729460930694E-4</v>
      </c>
      <c r="R39" s="19">
        <f t="shared" si="1"/>
        <v>0.13313866442318115</v>
      </c>
      <c r="S39" s="19">
        <f t="shared" si="1"/>
        <v>0</v>
      </c>
      <c r="T39" s="19">
        <f t="shared" si="2"/>
        <v>-4.6493046107610623E-3</v>
      </c>
      <c r="U39" s="19">
        <f t="shared" si="3"/>
        <v>0</v>
      </c>
      <c r="V39" s="19">
        <f t="shared" si="4"/>
        <v>0</v>
      </c>
    </row>
    <row r="40" spans="1:22" x14ac:dyDescent="0.25">
      <c r="A40" s="26">
        <f>Wellpath!E40</f>
        <v>3700</v>
      </c>
      <c r="B40" s="22">
        <v>0</v>
      </c>
      <c r="C40" s="22">
        <v>0</v>
      </c>
      <c r="D40" s="22">
        <f>COS(Wellpath!$O40) / (Bfield * COS(Dip))</f>
        <v>3.9314164891663715E-5</v>
      </c>
      <c r="E40" s="20">
        <f>Model!$W$15*((drdp!B40+drdp!K40)*'MBXY-TI2S'!$B40+(drdp!E40+drdp!N40)*'MBXY-TI2S'!$C40+(drdp!H40+drdp!Q40)*'MBXY-TI2S'!$D40)</f>
        <v>-1.5512826284261689E-3</v>
      </c>
      <c r="F40" s="20">
        <f>Model!$W$15*((drdp!C40+drdp!L40)*'MBXY-TI2S'!$B40+(drdp!F40+drdp!O40)*'MBXY-TI2S'!$C40+(drdp!I40+drdp!R40)*'MBXY-TI2S'!$D40)</f>
        <v>4.442292226099883E-2</v>
      </c>
      <c r="G40" s="20">
        <f>Model!$W$15*((drdp!D40+drdp!M40)*'MBXY-TI2S'!$B40+(drdp!G40+drdp!P40)*'MBXY-TI2S'!$C40+(drdp!J40+drdp!S40)*'MBXY-TI2S'!$D40)</f>
        <v>0</v>
      </c>
      <c r="H40" s="18">
        <f>Model!$W$15*((drdp!B40)*'MBXY-TI2S'!$B40+(drdp!E40)*'MBXY-TI2S'!$C40+(drdp!H40)*'MBXY-TI2S'!$D40)</f>
        <v>-7.7564131421308446E-4</v>
      </c>
      <c r="I40" s="18">
        <f>Model!$W$15*((drdp!C40)*'MBXY-TI2S'!$B40+(drdp!F40)*'MBXY-TI2S'!$C40+(drdp!I40)*'MBXY-TI2S'!$D40)</f>
        <v>2.2211461130499415E-2</v>
      </c>
      <c r="J40" s="18">
        <f>Model!$W$15*((drdp!D40)*'MBXY-TI2S'!$B40+(drdp!G40)*'MBXY-TI2S'!$C40+(drdp!J40)*'MBXY-TI2S'!$D40)</f>
        <v>0</v>
      </c>
      <c r="K40" s="21">
        <f>SUM(E$3:E39)+H40</f>
        <v>-1.429323281704749E-2</v>
      </c>
      <c r="L40" s="21">
        <f>SUM(F$3:F39)+I40</f>
        <v>0.4093046351806533</v>
      </c>
      <c r="M40" s="21">
        <f>SUM(G$3:G39)+J40</f>
        <v>0</v>
      </c>
      <c r="N40" s="21"/>
      <c r="O40" s="21"/>
      <c r="P40" s="21"/>
      <c r="Q40" s="19">
        <f t="shared" si="1"/>
        <v>2.0429650436232333E-4</v>
      </c>
      <c r="R40" s="19">
        <f t="shared" si="1"/>
        <v>0.16753028438036768</v>
      </c>
      <c r="S40" s="19">
        <f t="shared" si="1"/>
        <v>0</v>
      </c>
      <c r="T40" s="19">
        <f t="shared" si="2"/>
        <v>-5.8502864437337647E-3</v>
      </c>
      <c r="U40" s="19">
        <f t="shared" si="3"/>
        <v>0</v>
      </c>
      <c r="V40" s="19">
        <f t="shared" si="4"/>
        <v>0</v>
      </c>
    </row>
    <row r="41" spans="1:22" x14ac:dyDescent="0.25">
      <c r="A41" s="26">
        <f>Wellpath!E41</f>
        <v>3800</v>
      </c>
      <c r="B41" s="22">
        <v>0</v>
      </c>
      <c r="C41" s="22">
        <v>0</v>
      </c>
      <c r="D41" s="22">
        <f>COS(Wellpath!$O41) / (Bfield * COS(Dip))</f>
        <v>3.9314164891663715E-5</v>
      </c>
      <c r="E41" s="20">
        <f>Model!$W$15*((drdp!B41+drdp!K41)*'MBXY-TI2S'!$B41+(drdp!E41+drdp!N41)*'MBXY-TI2S'!$C41+(drdp!H41+drdp!Q41)*'MBXY-TI2S'!$D41)</f>
        <v>-1.5512826284261689E-3</v>
      </c>
      <c r="F41" s="20">
        <f>Model!$W$15*((drdp!C41+drdp!L41)*'MBXY-TI2S'!$B41+(drdp!F41+drdp!O41)*'MBXY-TI2S'!$C41+(drdp!I41+drdp!R41)*'MBXY-TI2S'!$D41)</f>
        <v>4.442292226099883E-2</v>
      </c>
      <c r="G41" s="20">
        <f>Model!$W$15*((drdp!D41+drdp!M41)*'MBXY-TI2S'!$B41+(drdp!G41+drdp!P41)*'MBXY-TI2S'!$C41+(drdp!J41+drdp!S41)*'MBXY-TI2S'!$D41)</f>
        <v>0</v>
      </c>
      <c r="H41" s="18">
        <f>Model!$W$15*((drdp!B41)*'MBXY-TI2S'!$B41+(drdp!E41)*'MBXY-TI2S'!$C41+(drdp!H41)*'MBXY-TI2S'!$D41)</f>
        <v>-7.7564131421308446E-4</v>
      </c>
      <c r="I41" s="18">
        <f>Model!$W$15*((drdp!C41)*'MBXY-TI2S'!$B41+(drdp!F41)*'MBXY-TI2S'!$C41+(drdp!I41)*'MBXY-TI2S'!$D41)</f>
        <v>2.2211461130499415E-2</v>
      </c>
      <c r="J41" s="18">
        <f>Model!$W$15*((drdp!D41)*'MBXY-TI2S'!$B41+(drdp!G41)*'MBXY-TI2S'!$C41+(drdp!J41)*'MBXY-TI2S'!$D41)</f>
        <v>0</v>
      </c>
      <c r="K41" s="21">
        <f>SUM(E$3:E40)+H41</f>
        <v>-1.5844515445473658E-2</v>
      </c>
      <c r="L41" s="21">
        <f>SUM(F$3:F40)+I41</f>
        <v>0.45372755744165211</v>
      </c>
      <c r="M41" s="21">
        <f>SUM(G$3:G40)+J41</f>
        <v>0</v>
      </c>
      <c r="N41" s="21"/>
      <c r="O41" s="21"/>
      <c r="P41" s="21"/>
      <c r="Q41" s="19">
        <f t="shared" si="1"/>
        <v>2.510486697018533E-4</v>
      </c>
      <c r="R41" s="19">
        <f t="shared" si="1"/>
        <v>0.20586869638196773</v>
      </c>
      <c r="S41" s="19">
        <f t="shared" si="1"/>
        <v>0</v>
      </c>
      <c r="T41" s="19">
        <f t="shared" si="2"/>
        <v>-7.1890932919212933E-3</v>
      </c>
      <c r="U41" s="19">
        <f t="shared" si="3"/>
        <v>0</v>
      </c>
      <c r="V41" s="19">
        <f t="shared" si="4"/>
        <v>0</v>
      </c>
    </row>
    <row r="42" spans="1:22" x14ac:dyDescent="0.25">
      <c r="A42" s="26">
        <f>Wellpath!E42</f>
        <v>3900</v>
      </c>
      <c r="B42" s="22">
        <v>0</v>
      </c>
      <c r="C42" s="22">
        <v>0</v>
      </c>
      <c r="D42" s="22">
        <f>COS(Wellpath!$O42) / (Bfield * COS(Dip))</f>
        <v>3.9314164891663715E-5</v>
      </c>
      <c r="E42" s="20">
        <f>Model!$W$15*((drdp!B42+drdp!K42)*'MBXY-TI2S'!$B42+(drdp!E42+drdp!N42)*'MBXY-TI2S'!$C42+(drdp!H42+drdp!Q42)*'MBXY-TI2S'!$D42)</f>
        <v>-1.5512826284261689E-3</v>
      </c>
      <c r="F42" s="20">
        <f>Model!$W$15*((drdp!C42+drdp!L42)*'MBXY-TI2S'!$B42+(drdp!F42+drdp!O42)*'MBXY-TI2S'!$C42+(drdp!I42+drdp!R42)*'MBXY-TI2S'!$D42)</f>
        <v>4.442292226099883E-2</v>
      </c>
      <c r="G42" s="20">
        <f>Model!$W$15*((drdp!D42+drdp!M42)*'MBXY-TI2S'!$B42+(drdp!G42+drdp!P42)*'MBXY-TI2S'!$C42+(drdp!J42+drdp!S42)*'MBXY-TI2S'!$D42)</f>
        <v>0</v>
      </c>
      <c r="H42" s="18">
        <f>Model!$W$15*((drdp!B42)*'MBXY-TI2S'!$B42+(drdp!E42)*'MBXY-TI2S'!$C42+(drdp!H42)*'MBXY-TI2S'!$D42)</f>
        <v>-7.7564131421308446E-4</v>
      </c>
      <c r="I42" s="18">
        <f>Model!$W$15*((drdp!C42)*'MBXY-TI2S'!$B42+(drdp!F42)*'MBXY-TI2S'!$C42+(drdp!I42)*'MBXY-TI2S'!$D42)</f>
        <v>2.2211461130499415E-2</v>
      </c>
      <c r="J42" s="18">
        <f>Model!$W$15*((drdp!D42)*'MBXY-TI2S'!$B42+(drdp!G42)*'MBXY-TI2S'!$C42+(drdp!J42)*'MBXY-TI2S'!$D42)</f>
        <v>0</v>
      </c>
      <c r="K42" s="21">
        <f>SUM(E$3:E41)+H42</f>
        <v>-1.7395798073899828E-2</v>
      </c>
      <c r="L42" s="21">
        <f>SUM(F$3:F41)+I42</f>
        <v>0.49815047970265092</v>
      </c>
      <c r="M42" s="21">
        <f>SUM(G$3:G41)+J42</f>
        <v>0</v>
      </c>
      <c r="N42" s="21"/>
      <c r="O42" s="21"/>
      <c r="P42" s="21"/>
      <c r="Q42" s="19">
        <f t="shared" si="1"/>
        <v>3.0261379062789694E-4</v>
      </c>
      <c r="R42" s="19">
        <f t="shared" si="1"/>
        <v>0.24815390042798122</v>
      </c>
      <c r="S42" s="19">
        <f t="shared" si="1"/>
        <v>0</v>
      </c>
      <c r="T42" s="19">
        <f t="shared" si="2"/>
        <v>-8.6657251553236506E-3</v>
      </c>
      <c r="U42" s="19">
        <f t="shared" si="3"/>
        <v>0</v>
      </c>
      <c r="V42" s="19">
        <f t="shared" si="4"/>
        <v>0</v>
      </c>
    </row>
    <row r="43" spans="1:22" x14ac:dyDescent="0.25">
      <c r="A43" s="26">
        <f>Wellpath!E43</f>
        <v>4000</v>
      </c>
      <c r="B43" s="22">
        <v>0</v>
      </c>
      <c r="C43" s="22">
        <v>0</v>
      </c>
      <c r="D43" s="22">
        <f>COS(Wellpath!$O43) / (Bfield * COS(Dip))</f>
        <v>3.9314164891663715E-5</v>
      </c>
      <c r="E43" s="20">
        <f>Model!$W$15*((drdp!B43+drdp!K43)*'MBXY-TI2S'!$B43+(drdp!E43+drdp!N43)*'MBXY-TI2S'!$C43+(drdp!H43+drdp!Q43)*'MBXY-TI2S'!$D43)</f>
        <v>-1.5512826284261689E-3</v>
      </c>
      <c r="F43" s="20">
        <f>Model!$W$15*((drdp!C43+drdp!L43)*'MBXY-TI2S'!$B43+(drdp!F43+drdp!O43)*'MBXY-TI2S'!$C43+(drdp!I43+drdp!R43)*'MBXY-TI2S'!$D43)</f>
        <v>4.442292226099883E-2</v>
      </c>
      <c r="G43" s="20">
        <f>Model!$W$15*((drdp!D43+drdp!M43)*'MBXY-TI2S'!$B43+(drdp!G43+drdp!P43)*'MBXY-TI2S'!$C43+(drdp!J43+drdp!S43)*'MBXY-TI2S'!$D43)</f>
        <v>0</v>
      </c>
      <c r="H43" s="18">
        <f>Model!$W$15*((drdp!B43)*'MBXY-TI2S'!$B43+(drdp!E43)*'MBXY-TI2S'!$C43+(drdp!H43)*'MBXY-TI2S'!$D43)</f>
        <v>-7.7564131421308446E-4</v>
      </c>
      <c r="I43" s="18">
        <f>Model!$W$15*((drdp!C43)*'MBXY-TI2S'!$B43+(drdp!F43)*'MBXY-TI2S'!$C43+(drdp!I43)*'MBXY-TI2S'!$D43)</f>
        <v>2.2211461130499415E-2</v>
      </c>
      <c r="J43" s="18">
        <f>Model!$W$15*((drdp!D43)*'MBXY-TI2S'!$B43+(drdp!G43)*'MBXY-TI2S'!$C43+(drdp!J43)*'MBXY-TI2S'!$D43)</f>
        <v>0</v>
      </c>
      <c r="K43" s="21">
        <f>SUM(E$3:E42)+H43</f>
        <v>-1.8947080702325998E-2</v>
      </c>
      <c r="L43" s="21">
        <f>SUM(F$3:F42)+I43</f>
        <v>0.54257340196364978</v>
      </c>
      <c r="M43" s="21">
        <f>SUM(G$3:G42)+J43</f>
        <v>0</v>
      </c>
      <c r="N43" s="21"/>
      <c r="O43" s="21"/>
      <c r="P43" s="21"/>
      <c r="Q43" s="19">
        <f t="shared" si="1"/>
        <v>3.5899186714045424E-4</v>
      </c>
      <c r="R43" s="19">
        <f t="shared" si="1"/>
        <v>0.2943858965184083</v>
      </c>
      <c r="S43" s="19">
        <f t="shared" si="1"/>
        <v>0</v>
      </c>
      <c r="T43" s="19">
        <f t="shared" si="2"/>
        <v>-1.0280182033940835E-2</v>
      </c>
      <c r="U43" s="19">
        <f t="shared" si="3"/>
        <v>0</v>
      </c>
      <c r="V43" s="19">
        <f t="shared" si="4"/>
        <v>0</v>
      </c>
    </row>
    <row r="44" spans="1:22" s="36" customFormat="1" x14ac:dyDescent="0.25">
      <c r="A44" s="26">
        <f>Wellpath!E44</f>
        <v>4100</v>
      </c>
      <c r="B44" s="22">
        <v>0</v>
      </c>
      <c r="C44" s="22">
        <v>0</v>
      </c>
      <c r="D44" s="22">
        <f>COS(Wellpath!$O44) / (Bfield * COS(Dip))</f>
        <v>3.9314164891663715E-5</v>
      </c>
      <c r="E44" s="20">
        <f>Model!$W$15*((drdp!B44+drdp!K44)*'MBXY-TI2S'!$B44+(drdp!E44+drdp!N44)*'MBXY-TI2S'!$C44+(drdp!H44+drdp!Q44)*'MBXY-TI2S'!$D44)</f>
        <v>-1.5512826284261689E-3</v>
      </c>
      <c r="F44" s="20">
        <f>Model!$W$15*((drdp!C44+drdp!L44)*'MBXY-TI2S'!$B44+(drdp!F44+drdp!O44)*'MBXY-TI2S'!$C44+(drdp!I44+drdp!R44)*'MBXY-TI2S'!$D44)</f>
        <v>4.442292226099883E-2</v>
      </c>
      <c r="G44" s="20">
        <f>Model!$W$15*((drdp!D44+drdp!M44)*'MBXY-TI2S'!$B44+(drdp!G44+drdp!P44)*'MBXY-TI2S'!$C44+(drdp!J44+drdp!S44)*'MBXY-TI2S'!$D44)</f>
        <v>0</v>
      </c>
      <c r="H44" s="32">
        <f>Model!$W$15*((drdp!B44)*'MBXY-TI2S'!$B44+(drdp!E44)*'MBXY-TI2S'!$C44+(drdp!H44)*'MBXY-TI2S'!$D44)</f>
        <v>-7.7564131421308446E-4</v>
      </c>
      <c r="I44" s="32">
        <f>Model!$W$15*((drdp!C44)*'MBXY-TI2S'!$B44+(drdp!F44)*'MBXY-TI2S'!$C44+(drdp!I44)*'MBXY-TI2S'!$D44)</f>
        <v>2.2211461130499415E-2</v>
      </c>
      <c r="J44" s="32">
        <f>Model!$W$15*((drdp!D44)*'MBXY-TI2S'!$B44+(drdp!G44)*'MBXY-TI2S'!$C44+(drdp!J44)*'MBXY-TI2S'!$D44)</f>
        <v>0</v>
      </c>
      <c r="K44" s="34">
        <f>SUM(E$3:E43)+H44</f>
        <v>-2.0498363330752167E-2</v>
      </c>
      <c r="L44" s="34">
        <f>SUM(F$3:F43)+I44</f>
        <v>0.58699632422464865</v>
      </c>
      <c r="M44" s="34">
        <f>SUM(G$3:G43)+J44</f>
        <v>0</v>
      </c>
      <c r="N44" s="34"/>
      <c r="O44" s="34"/>
      <c r="P44" s="34"/>
      <c r="Q44" s="35">
        <f t="shared" si="1"/>
        <v>4.2018289923952508E-4</v>
      </c>
      <c r="R44" s="35">
        <f t="shared" si="1"/>
        <v>0.34456468465324885</v>
      </c>
      <c r="S44" s="35">
        <f t="shared" si="1"/>
        <v>0</v>
      </c>
      <c r="T44" s="35">
        <f t="shared" si="2"/>
        <v>-1.2032463927772848E-2</v>
      </c>
      <c r="U44" s="35">
        <f t="shared" si="3"/>
        <v>0</v>
      </c>
      <c r="V44" s="35">
        <f t="shared" si="4"/>
        <v>0</v>
      </c>
    </row>
    <row r="45" spans="1:22" x14ac:dyDescent="0.25">
      <c r="A45" s="26">
        <f>Wellpath!E45</f>
        <v>4200</v>
      </c>
      <c r="B45" s="22">
        <v>0</v>
      </c>
      <c r="C45" s="22">
        <v>0</v>
      </c>
      <c r="D45" s="22">
        <f>COS(Wellpath!$O45) / (Bfield * COS(Dip))</f>
        <v>3.9314164891663715E-5</v>
      </c>
      <c r="E45" s="20">
        <f>Model!$W$15*((drdp!B45+drdp!K45)*'MBXY-TI2S'!$B45+(drdp!E45+drdp!N45)*'MBXY-TI2S'!$C45+(drdp!H45+drdp!Q45)*'MBXY-TI2S'!$D45)</f>
        <v>-1.5512826284261689E-3</v>
      </c>
      <c r="F45" s="20">
        <f>Model!$W$15*((drdp!C45+drdp!L45)*'MBXY-TI2S'!$B45+(drdp!F45+drdp!O45)*'MBXY-TI2S'!$C45+(drdp!I45+drdp!R45)*'MBXY-TI2S'!$D45)</f>
        <v>4.442292226099883E-2</v>
      </c>
      <c r="G45" s="20">
        <f>Model!$W$15*((drdp!D45+drdp!M45)*'MBXY-TI2S'!$B45+(drdp!G45+drdp!P45)*'MBXY-TI2S'!$C45+(drdp!J45+drdp!S45)*'MBXY-TI2S'!$D45)</f>
        <v>0</v>
      </c>
      <c r="H45" s="18">
        <f>Model!$W$15*((drdp!B45)*'MBXY-TI2S'!$B45+(drdp!E45)*'MBXY-TI2S'!$C45+(drdp!H45)*'MBXY-TI2S'!$D45)</f>
        <v>-7.7564131421308446E-4</v>
      </c>
      <c r="I45" s="18">
        <f>Model!$W$15*((drdp!C45)*'MBXY-TI2S'!$B45+(drdp!F45)*'MBXY-TI2S'!$C45+(drdp!I45)*'MBXY-TI2S'!$D45)</f>
        <v>2.2211461130499415E-2</v>
      </c>
      <c r="J45" s="18">
        <f>Model!$W$15*((drdp!D45)*'MBXY-TI2S'!$B45+(drdp!G45)*'MBXY-TI2S'!$C45+(drdp!J45)*'MBXY-TI2S'!$D45)</f>
        <v>0</v>
      </c>
      <c r="K45" s="21">
        <f>SUM(E$3:E44)+H45</f>
        <v>-2.2049645959178337E-2</v>
      </c>
      <c r="L45" s="21">
        <f>SUM(F$3:F44)+I45</f>
        <v>0.63141924648564751</v>
      </c>
      <c r="M45" s="21">
        <f>SUM(G$3:G44)+J45</f>
        <v>0</v>
      </c>
      <c r="N45" s="21"/>
      <c r="O45" s="21"/>
      <c r="P45" s="21"/>
      <c r="Q45" s="19">
        <f t="shared" si="1"/>
        <v>4.8618688692510958E-4</v>
      </c>
      <c r="R45" s="19">
        <f t="shared" si="1"/>
        <v>0.39869026483250286</v>
      </c>
      <c r="S45" s="19">
        <f t="shared" si="1"/>
        <v>0</v>
      </c>
      <c r="T45" s="19">
        <f t="shared" si="2"/>
        <v>-1.3922570836819689E-2</v>
      </c>
      <c r="U45" s="19">
        <f t="shared" si="3"/>
        <v>0</v>
      </c>
      <c r="V45" s="19">
        <f t="shared" si="4"/>
        <v>0</v>
      </c>
    </row>
    <row r="46" spans="1:22" x14ac:dyDescent="0.25">
      <c r="A46" s="26">
        <f>Wellpath!E46</f>
        <v>4300</v>
      </c>
      <c r="B46" s="22">
        <v>0</v>
      </c>
      <c r="C46" s="22">
        <v>0</v>
      </c>
      <c r="D46" s="22">
        <f>COS(Wellpath!$O46) / (Bfield * COS(Dip))</f>
        <v>3.9314164891663715E-5</v>
      </c>
      <c r="E46" s="20">
        <f>Model!$W$15*((drdp!B46+drdp!K46)*'MBXY-TI2S'!$B46+(drdp!E46+drdp!N46)*'MBXY-TI2S'!$C46+(drdp!H46+drdp!Q46)*'MBXY-TI2S'!$D46)</f>
        <v>-1.5512826284261689E-3</v>
      </c>
      <c r="F46" s="20">
        <f>Model!$W$15*((drdp!C46+drdp!L46)*'MBXY-TI2S'!$B46+(drdp!F46+drdp!O46)*'MBXY-TI2S'!$C46+(drdp!I46+drdp!R46)*'MBXY-TI2S'!$D46)</f>
        <v>4.442292226099883E-2</v>
      </c>
      <c r="G46" s="20">
        <f>Model!$W$15*((drdp!D46+drdp!M46)*'MBXY-TI2S'!$B46+(drdp!G46+drdp!P46)*'MBXY-TI2S'!$C46+(drdp!J46+drdp!S46)*'MBXY-TI2S'!$D46)</f>
        <v>0</v>
      </c>
      <c r="H46" s="18">
        <f>Model!$W$15*((drdp!B46)*'MBXY-TI2S'!$B46+(drdp!E46)*'MBXY-TI2S'!$C46+(drdp!H46)*'MBXY-TI2S'!$D46)</f>
        <v>-7.7564131421308446E-4</v>
      </c>
      <c r="I46" s="18">
        <f>Model!$W$15*((drdp!C46)*'MBXY-TI2S'!$B46+(drdp!F46)*'MBXY-TI2S'!$C46+(drdp!I46)*'MBXY-TI2S'!$D46)</f>
        <v>2.2211461130499415E-2</v>
      </c>
      <c r="J46" s="18">
        <f>Model!$W$15*((drdp!D46)*'MBXY-TI2S'!$B46+(drdp!G46)*'MBXY-TI2S'!$C46+(drdp!J46)*'MBXY-TI2S'!$D46)</f>
        <v>0</v>
      </c>
      <c r="K46" s="21">
        <f>SUM(E$3:E45)+H46</f>
        <v>-2.3600928587604507E-2</v>
      </c>
      <c r="L46" s="21">
        <f>SUM(F$3:F45)+I46</f>
        <v>0.67584216874664638</v>
      </c>
      <c r="M46" s="21">
        <f>SUM(G$3:G45)+J46</f>
        <v>0</v>
      </c>
      <c r="N46" s="21"/>
      <c r="O46" s="21"/>
      <c r="P46" s="21"/>
      <c r="Q46" s="19">
        <f t="shared" si="1"/>
        <v>5.5700383019720767E-4</v>
      </c>
      <c r="R46" s="19">
        <f t="shared" si="1"/>
        <v>0.45676263705617043</v>
      </c>
      <c r="S46" s="19">
        <f t="shared" si="1"/>
        <v>0</v>
      </c>
      <c r="T46" s="19">
        <f t="shared" si="2"/>
        <v>-1.5950502761081356E-2</v>
      </c>
      <c r="U46" s="19">
        <f t="shared" si="3"/>
        <v>0</v>
      </c>
      <c r="V46" s="19">
        <f t="shared" si="4"/>
        <v>0</v>
      </c>
    </row>
    <row r="47" spans="1:22" x14ac:dyDescent="0.25">
      <c r="A47" s="26">
        <f>Wellpath!E47</f>
        <v>4400</v>
      </c>
      <c r="B47" s="22">
        <v>0</v>
      </c>
      <c r="C47" s="22">
        <v>0</v>
      </c>
      <c r="D47" s="22">
        <f>COS(Wellpath!$O47) / (Bfield * COS(Dip))</f>
        <v>3.9314164891663715E-5</v>
      </c>
      <c r="E47" s="20">
        <f>Model!$W$15*((drdp!B47+drdp!K47)*'MBXY-TI2S'!$B47+(drdp!E47+drdp!N47)*'MBXY-TI2S'!$C47+(drdp!H47+drdp!Q47)*'MBXY-TI2S'!$D47)</f>
        <v>-1.5512826284261689E-3</v>
      </c>
      <c r="F47" s="20">
        <f>Model!$W$15*((drdp!C47+drdp!L47)*'MBXY-TI2S'!$B47+(drdp!F47+drdp!O47)*'MBXY-TI2S'!$C47+(drdp!I47+drdp!R47)*'MBXY-TI2S'!$D47)</f>
        <v>4.442292226099883E-2</v>
      </c>
      <c r="G47" s="20">
        <f>Model!$W$15*((drdp!D47+drdp!M47)*'MBXY-TI2S'!$B47+(drdp!G47+drdp!P47)*'MBXY-TI2S'!$C47+(drdp!J47+drdp!S47)*'MBXY-TI2S'!$D47)</f>
        <v>0</v>
      </c>
      <c r="H47" s="18">
        <f>Model!$W$15*((drdp!B47)*'MBXY-TI2S'!$B47+(drdp!E47)*'MBXY-TI2S'!$C47+(drdp!H47)*'MBXY-TI2S'!$D47)</f>
        <v>-7.7564131421308446E-4</v>
      </c>
      <c r="I47" s="18">
        <f>Model!$W$15*((drdp!C47)*'MBXY-TI2S'!$B47+(drdp!F47)*'MBXY-TI2S'!$C47+(drdp!I47)*'MBXY-TI2S'!$D47)</f>
        <v>2.2211461130499415E-2</v>
      </c>
      <c r="J47" s="18">
        <f>Model!$W$15*((drdp!D47)*'MBXY-TI2S'!$B47+(drdp!G47)*'MBXY-TI2S'!$C47+(drdp!J47)*'MBXY-TI2S'!$D47)</f>
        <v>0</v>
      </c>
      <c r="K47" s="21">
        <f>SUM(E$3:E46)+H47</f>
        <v>-2.5152211216030677E-2</v>
      </c>
      <c r="L47" s="21">
        <f>SUM(F$3:F46)+I47</f>
        <v>0.72026509100764524</v>
      </c>
      <c r="M47" s="21">
        <f>SUM(G$3:G46)+J47</f>
        <v>0</v>
      </c>
      <c r="N47" s="21"/>
      <c r="O47" s="21"/>
      <c r="P47" s="21"/>
      <c r="Q47" s="19">
        <f t="shared" si="1"/>
        <v>6.3263372905581936E-4</v>
      </c>
      <c r="R47" s="19">
        <f t="shared" si="1"/>
        <v>0.51878180132425145</v>
      </c>
      <c r="S47" s="19">
        <f t="shared" si="1"/>
        <v>0</v>
      </c>
      <c r="T47" s="19">
        <f t="shared" si="2"/>
        <v>-1.811625970055785E-2</v>
      </c>
      <c r="U47" s="19">
        <f t="shared" si="3"/>
        <v>0</v>
      </c>
      <c r="V47" s="19">
        <f t="shared" si="4"/>
        <v>0</v>
      </c>
    </row>
    <row r="48" spans="1:22" x14ac:dyDescent="0.25">
      <c r="A48" s="26">
        <f>Wellpath!E48</f>
        <v>4500</v>
      </c>
      <c r="B48" s="22">
        <v>0</v>
      </c>
      <c r="C48" s="22">
        <v>0</v>
      </c>
      <c r="D48" s="22">
        <f>COS(Wellpath!$O48) / (Bfield * COS(Dip))</f>
        <v>3.9314164891663715E-5</v>
      </c>
      <c r="E48" s="20">
        <f>Model!$W$15*((drdp!B48+drdp!K48)*'MBXY-TI2S'!$B48+(drdp!E48+drdp!N48)*'MBXY-TI2S'!$C48+(drdp!H48+drdp!Q48)*'MBXY-TI2S'!$D48)</f>
        <v>-1.5512826284261689E-3</v>
      </c>
      <c r="F48" s="20">
        <f>Model!$W$15*((drdp!C48+drdp!L48)*'MBXY-TI2S'!$B48+(drdp!F48+drdp!O48)*'MBXY-TI2S'!$C48+(drdp!I48+drdp!R48)*'MBXY-TI2S'!$D48)</f>
        <v>4.442292226099883E-2</v>
      </c>
      <c r="G48" s="20">
        <f>Model!$W$15*((drdp!D48+drdp!M48)*'MBXY-TI2S'!$B48+(drdp!G48+drdp!P48)*'MBXY-TI2S'!$C48+(drdp!J48+drdp!S48)*'MBXY-TI2S'!$D48)</f>
        <v>0</v>
      </c>
      <c r="H48" s="18">
        <f>Model!$W$15*((drdp!B48)*'MBXY-TI2S'!$B48+(drdp!E48)*'MBXY-TI2S'!$C48+(drdp!H48)*'MBXY-TI2S'!$D48)</f>
        <v>-7.7564131421308446E-4</v>
      </c>
      <c r="I48" s="18">
        <f>Model!$W$15*((drdp!C48)*'MBXY-TI2S'!$B48+(drdp!F48)*'MBXY-TI2S'!$C48+(drdp!I48)*'MBXY-TI2S'!$D48)</f>
        <v>2.2211461130499415E-2</v>
      </c>
      <c r="J48" s="18">
        <f>Model!$W$15*((drdp!D48)*'MBXY-TI2S'!$B48+(drdp!G48)*'MBXY-TI2S'!$C48+(drdp!J48)*'MBXY-TI2S'!$D48)</f>
        <v>0</v>
      </c>
      <c r="K48" s="21">
        <f>SUM(E$3:E47)+H48</f>
        <v>-2.6703493844456846E-2</v>
      </c>
      <c r="L48" s="21">
        <f>SUM(F$3:F47)+I48</f>
        <v>0.76468801326864411</v>
      </c>
      <c r="M48" s="21">
        <f>SUM(G$3:G47)+J48</f>
        <v>0</v>
      </c>
      <c r="N48" s="21"/>
      <c r="O48" s="21"/>
      <c r="P48" s="21"/>
      <c r="Q48" s="19">
        <f t="shared" si="1"/>
        <v>7.1307658350094471E-4</v>
      </c>
      <c r="R48" s="19">
        <f t="shared" si="1"/>
        <v>0.58474775763674602</v>
      </c>
      <c r="S48" s="19">
        <f t="shared" si="1"/>
        <v>0</v>
      </c>
      <c r="T48" s="19">
        <f t="shared" si="2"/>
        <v>-2.0419841655249172E-2</v>
      </c>
      <c r="U48" s="19">
        <f t="shared" si="3"/>
        <v>0</v>
      </c>
      <c r="V48" s="19">
        <f t="shared" si="4"/>
        <v>0</v>
      </c>
    </row>
    <row r="49" spans="1:22" x14ac:dyDescent="0.25">
      <c r="A49" s="26">
        <f>Wellpath!E49</f>
        <v>4600</v>
      </c>
      <c r="B49" s="22">
        <v>0</v>
      </c>
      <c r="C49" s="22">
        <v>0</v>
      </c>
      <c r="D49" s="22">
        <f>COS(Wellpath!$O49) / (Bfield * COS(Dip))</f>
        <v>3.9314164891663715E-5</v>
      </c>
      <c r="E49" s="20">
        <f>Model!$W$15*((drdp!B49+drdp!K49)*'MBXY-TI2S'!$B49+(drdp!E49+drdp!N49)*'MBXY-TI2S'!$C49+(drdp!H49+drdp!Q49)*'MBXY-TI2S'!$D49)</f>
        <v>-1.5512826284261689E-3</v>
      </c>
      <c r="F49" s="20">
        <f>Model!$W$15*((drdp!C49+drdp!L49)*'MBXY-TI2S'!$B49+(drdp!F49+drdp!O49)*'MBXY-TI2S'!$C49+(drdp!I49+drdp!R49)*'MBXY-TI2S'!$D49)</f>
        <v>4.442292226099883E-2</v>
      </c>
      <c r="G49" s="20">
        <f>Model!$W$15*((drdp!D49+drdp!M49)*'MBXY-TI2S'!$B49+(drdp!G49+drdp!P49)*'MBXY-TI2S'!$C49+(drdp!J49+drdp!S49)*'MBXY-TI2S'!$D49)</f>
        <v>0</v>
      </c>
      <c r="H49" s="18">
        <f>Model!$W$15*((drdp!B49)*'MBXY-TI2S'!$B49+(drdp!E49)*'MBXY-TI2S'!$C49+(drdp!H49)*'MBXY-TI2S'!$D49)</f>
        <v>-7.7564131421308446E-4</v>
      </c>
      <c r="I49" s="18">
        <f>Model!$W$15*((drdp!C49)*'MBXY-TI2S'!$B49+(drdp!F49)*'MBXY-TI2S'!$C49+(drdp!I49)*'MBXY-TI2S'!$D49)</f>
        <v>2.2211461130499415E-2</v>
      </c>
      <c r="J49" s="18">
        <f>Model!$W$15*((drdp!D49)*'MBXY-TI2S'!$B49+(drdp!G49)*'MBXY-TI2S'!$C49+(drdp!J49)*'MBXY-TI2S'!$D49)</f>
        <v>0</v>
      </c>
      <c r="K49" s="21">
        <f>SUM(E$3:E48)+H49</f>
        <v>-2.8254776472883016E-2</v>
      </c>
      <c r="L49" s="21">
        <f>SUM(F$3:F48)+I49</f>
        <v>0.80911093552964297</v>
      </c>
      <c r="M49" s="21">
        <f>SUM(G$3:G48)+J49</f>
        <v>0</v>
      </c>
      <c r="N49" s="21"/>
      <c r="O49" s="21"/>
      <c r="P49" s="21"/>
      <c r="Q49" s="19">
        <f t="shared" si="1"/>
        <v>7.9833239353258359E-4</v>
      </c>
      <c r="R49" s="19">
        <f t="shared" si="1"/>
        <v>0.65466050599365411</v>
      </c>
      <c r="S49" s="19">
        <f t="shared" si="1"/>
        <v>0</v>
      </c>
      <c r="T49" s="19">
        <f t="shared" si="2"/>
        <v>-2.2861248625155324E-2</v>
      </c>
      <c r="U49" s="19">
        <f t="shared" si="3"/>
        <v>0</v>
      </c>
      <c r="V49" s="19">
        <f t="shared" si="4"/>
        <v>0</v>
      </c>
    </row>
    <row r="50" spans="1:22" x14ac:dyDescent="0.25">
      <c r="A50" s="26">
        <f>Wellpath!E50</f>
        <v>4700</v>
      </c>
      <c r="B50" s="22">
        <v>0</v>
      </c>
      <c r="C50" s="22">
        <v>0</v>
      </c>
      <c r="D50" s="22">
        <f>COS(Wellpath!$O50) / (Bfield * COS(Dip))</f>
        <v>3.9314164891663715E-5</v>
      </c>
      <c r="E50" s="20">
        <f>Model!$W$15*((drdp!B50+drdp!K50)*'MBXY-TI2S'!$B50+(drdp!E50+drdp!N50)*'MBXY-TI2S'!$C50+(drdp!H50+drdp!Q50)*'MBXY-TI2S'!$D50)</f>
        <v>-1.5512826284261631E-3</v>
      </c>
      <c r="F50" s="20">
        <f>Model!$W$15*((drdp!C50+drdp!L50)*'MBXY-TI2S'!$B50+(drdp!F50+drdp!O50)*'MBXY-TI2S'!$C50+(drdp!I50+drdp!R50)*'MBXY-TI2S'!$D50)</f>
        <v>4.4422922260998664E-2</v>
      </c>
      <c r="G50" s="20">
        <f>Model!$W$15*((drdp!D50+drdp!M50)*'MBXY-TI2S'!$B50+(drdp!G50+drdp!P50)*'MBXY-TI2S'!$C50+(drdp!J50+drdp!S50)*'MBXY-TI2S'!$D50)</f>
        <v>0</v>
      </c>
      <c r="H50" s="18">
        <f>Model!$W$15*((drdp!B50)*'MBXY-TI2S'!$B50+(drdp!E50)*'MBXY-TI2S'!$C50+(drdp!H50)*'MBXY-TI2S'!$D50)</f>
        <v>-7.7564131421308446E-4</v>
      </c>
      <c r="I50" s="18">
        <f>Model!$W$15*((drdp!C50)*'MBXY-TI2S'!$B50+(drdp!F50)*'MBXY-TI2S'!$C50+(drdp!I50)*'MBXY-TI2S'!$D50)</f>
        <v>2.2211461130499415E-2</v>
      </c>
      <c r="J50" s="18">
        <f>Model!$W$15*((drdp!D50)*'MBXY-TI2S'!$B50+(drdp!G50)*'MBXY-TI2S'!$C50+(drdp!J50)*'MBXY-TI2S'!$D50)</f>
        <v>0</v>
      </c>
      <c r="K50" s="21">
        <f>SUM(E$3:E49)+H50</f>
        <v>-2.9806059101309186E-2</v>
      </c>
      <c r="L50" s="21">
        <f>SUM(F$3:F49)+I50</f>
        <v>0.85353385779064184</v>
      </c>
      <c r="M50" s="21">
        <f>SUM(G$3:G49)+J50</f>
        <v>0</v>
      </c>
      <c r="N50" s="21"/>
      <c r="O50" s="21"/>
      <c r="P50" s="21"/>
      <c r="Q50" s="19">
        <f t="shared" si="1"/>
        <v>8.8840115915073614E-4</v>
      </c>
      <c r="R50" s="19">
        <f t="shared" si="1"/>
        <v>0.72852004639497558</v>
      </c>
      <c r="S50" s="19">
        <f t="shared" si="1"/>
        <v>0</v>
      </c>
      <c r="T50" s="19">
        <f t="shared" si="2"/>
        <v>-2.54404806102763E-2</v>
      </c>
      <c r="U50" s="19">
        <f t="shared" si="3"/>
        <v>0</v>
      </c>
      <c r="V50" s="19">
        <f t="shared" si="4"/>
        <v>0</v>
      </c>
    </row>
    <row r="51" spans="1:22" x14ac:dyDescent="0.25">
      <c r="A51" s="26">
        <f>Wellpath!E51</f>
        <v>4800</v>
      </c>
      <c r="B51" s="22">
        <v>0</v>
      </c>
      <c r="C51" s="22">
        <v>0</v>
      </c>
      <c r="D51" s="22">
        <f>COS(Wellpath!$O51) / (Bfield * COS(Dip))</f>
        <v>3.9314164891663715E-5</v>
      </c>
      <c r="E51" s="20">
        <f>Model!$W$15*((drdp!B51+drdp!K51)*'MBXY-TI2S'!$B51+(drdp!E51+drdp!N51)*'MBXY-TI2S'!$C51+(drdp!H51+drdp!Q51)*'MBXY-TI2S'!$D51)</f>
        <v>-1.5512826284261631E-3</v>
      </c>
      <c r="F51" s="20">
        <f>Model!$W$15*((drdp!C51+drdp!L51)*'MBXY-TI2S'!$B51+(drdp!F51+drdp!O51)*'MBXY-TI2S'!$C51+(drdp!I51+drdp!R51)*'MBXY-TI2S'!$D51)</f>
        <v>4.4422922260998664E-2</v>
      </c>
      <c r="G51" s="20">
        <f>Model!$W$15*((drdp!D51+drdp!M51)*'MBXY-TI2S'!$B51+(drdp!G51+drdp!P51)*'MBXY-TI2S'!$C51+(drdp!J51+drdp!S51)*'MBXY-TI2S'!$D51)</f>
        <v>0</v>
      </c>
      <c r="H51" s="18">
        <f>Model!$W$15*((drdp!B51)*'MBXY-TI2S'!$B51+(drdp!E51)*'MBXY-TI2S'!$C51+(drdp!H51)*'MBXY-TI2S'!$D51)</f>
        <v>-7.7564131421307861E-4</v>
      </c>
      <c r="I51" s="18">
        <f>Model!$W$15*((drdp!C51)*'MBXY-TI2S'!$B51+(drdp!F51)*'MBXY-TI2S'!$C51+(drdp!I51)*'MBXY-TI2S'!$D51)</f>
        <v>2.2211461130499249E-2</v>
      </c>
      <c r="J51" s="18">
        <f>Model!$W$15*((drdp!D51)*'MBXY-TI2S'!$B51+(drdp!G51)*'MBXY-TI2S'!$C51+(drdp!J51)*'MBXY-TI2S'!$D51)</f>
        <v>0</v>
      </c>
      <c r="K51" s="21">
        <f>SUM(E$3:E50)+H51</f>
        <v>-3.1357341729735345E-2</v>
      </c>
      <c r="L51" s="21">
        <f>SUM(F$3:F50)+I51</f>
        <v>0.89795678005164026</v>
      </c>
      <c r="M51" s="21">
        <f>SUM(G$3:G50)+J51</f>
        <v>0</v>
      </c>
      <c r="N51" s="21"/>
      <c r="O51" s="21"/>
      <c r="P51" s="21"/>
      <c r="Q51" s="19">
        <f t="shared" si="1"/>
        <v>9.8328288035540168E-4</v>
      </c>
      <c r="R51" s="19">
        <f t="shared" si="1"/>
        <v>0.80632637884070979</v>
      </c>
      <c r="S51" s="19">
        <f t="shared" si="1"/>
        <v>0</v>
      </c>
      <c r="T51" s="19">
        <f t="shared" si="2"/>
        <v>-2.8157537610612082E-2</v>
      </c>
      <c r="U51" s="19">
        <f t="shared" si="3"/>
        <v>0</v>
      </c>
      <c r="V51" s="19">
        <f t="shared" si="4"/>
        <v>0</v>
      </c>
    </row>
    <row r="52" spans="1:22" x14ac:dyDescent="0.25">
      <c r="A52" s="26">
        <f>Wellpath!E52</f>
        <v>4900</v>
      </c>
      <c r="B52" s="22">
        <v>0</v>
      </c>
      <c r="C52" s="22">
        <v>0</v>
      </c>
      <c r="D52" s="22">
        <f>COS(Wellpath!$O52) / (Bfield * COS(Dip))</f>
        <v>3.9314164891663715E-5</v>
      </c>
      <c r="E52" s="20">
        <f>Model!$W$15*((drdp!B52+drdp!K52)*'MBXY-TI2S'!$B52+(drdp!E52+drdp!N52)*'MBXY-TI2S'!$C52+(drdp!H52+drdp!Q52)*'MBXY-TI2S'!$D52)</f>
        <v>-1.5512826284261689E-3</v>
      </c>
      <c r="F52" s="20">
        <f>Model!$W$15*((drdp!C52+drdp!L52)*'MBXY-TI2S'!$B52+(drdp!F52+drdp!O52)*'MBXY-TI2S'!$C52+(drdp!I52+drdp!R52)*'MBXY-TI2S'!$D52)</f>
        <v>4.442292226099883E-2</v>
      </c>
      <c r="G52" s="20">
        <f>Model!$W$15*((drdp!D52+drdp!M52)*'MBXY-TI2S'!$B52+(drdp!G52+drdp!P52)*'MBXY-TI2S'!$C52+(drdp!J52+drdp!S52)*'MBXY-TI2S'!$D52)</f>
        <v>0</v>
      </c>
      <c r="H52" s="18">
        <f>Model!$W$15*((drdp!B52)*'MBXY-TI2S'!$B52+(drdp!E52)*'MBXY-TI2S'!$C52+(drdp!H52)*'MBXY-TI2S'!$D52)</f>
        <v>-7.7564131421308446E-4</v>
      </c>
      <c r="I52" s="18">
        <f>Model!$W$15*((drdp!C52)*'MBXY-TI2S'!$B52+(drdp!F52)*'MBXY-TI2S'!$C52+(drdp!I52)*'MBXY-TI2S'!$D52)</f>
        <v>2.2211461130499415E-2</v>
      </c>
      <c r="J52" s="18">
        <f>Model!$W$15*((drdp!D52)*'MBXY-TI2S'!$B52+(drdp!G52)*'MBXY-TI2S'!$C52+(drdp!J52)*'MBXY-TI2S'!$D52)</f>
        <v>0</v>
      </c>
      <c r="K52" s="21">
        <f>SUM(E$3:E51)+H52</f>
        <v>-3.2908624358161519E-2</v>
      </c>
      <c r="L52" s="21">
        <f>SUM(F$3:F51)+I52</f>
        <v>0.94237970231263912</v>
      </c>
      <c r="M52" s="21">
        <f>SUM(G$3:G51)+J52</f>
        <v>0</v>
      </c>
      <c r="N52" s="21"/>
      <c r="O52" s="21"/>
      <c r="P52" s="21"/>
      <c r="Q52" s="19">
        <f t="shared" si="1"/>
        <v>1.0829775571465816E-3</v>
      </c>
      <c r="R52" s="19">
        <f t="shared" si="1"/>
        <v>0.88807950333085828</v>
      </c>
      <c r="S52" s="19">
        <f t="shared" si="1"/>
        <v>0</v>
      </c>
      <c r="T52" s="19">
        <f t="shared" si="2"/>
        <v>-3.1012419626162718E-2</v>
      </c>
      <c r="U52" s="19">
        <f t="shared" si="3"/>
        <v>0</v>
      </c>
      <c r="V52" s="19">
        <f t="shared" si="4"/>
        <v>0</v>
      </c>
    </row>
    <row r="53" spans="1:22" x14ac:dyDescent="0.25">
      <c r="A53" s="26">
        <f>Wellpath!E53</f>
        <v>5000</v>
      </c>
      <c r="B53" s="22">
        <v>0</v>
      </c>
      <c r="C53" s="22">
        <v>0</v>
      </c>
      <c r="D53" s="22">
        <f>COS(Wellpath!$O53) / (Bfield * COS(Dip))</f>
        <v>3.9314164891663715E-5</v>
      </c>
      <c r="E53" s="20">
        <f>Model!$W$15*((drdp!B53+drdp!K53)*'MBXY-TI2S'!$B53+(drdp!E53+drdp!N53)*'MBXY-TI2S'!$C53+(drdp!H53+drdp!Q53)*'MBXY-TI2S'!$D53)</f>
        <v>-1.5512826284261689E-3</v>
      </c>
      <c r="F53" s="20">
        <f>Model!$W$15*((drdp!C53+drdp!L53)*'MBXY-TI2S'!$B53+(drdp!F53+drdp!O53)*'MBXY-TI2S'!$C53+(drdp!I53+drdp!R53)*'MBXY-TI2S'!$D53)</f>
        <v>4.442292226099883E-2</v>
      </c>
      <c r="G53" s="20">
        <f>Model!$W$15*((drdp!D53+drdp!M53)*'MBXY-TI2S'!$B53+(drdp!G53+drdp!P53)*'MBXY-TI2S'!$C53+(drdp!J53+drdp!S53)*'MBXY-TI2S'!$D53)</f>
        <v>0</v>
      </c>
      <c r="H53" s="18">
        <f>Model!$W$15*((drdp!B53)*'MBXY-TI2S'!$B53+(drdp!E53)*'MBXY-TI2S'!$C53+(drdp!H53)*'MBXY-TI2S'!$D53)</f>
        <v>-7.7564131421308446E-4</v>
      </c>
      <c r="I53" s="18">
        <f>Model!$W$15*((drdp!C53)*'MBXY-TI2S'!$B53+(drdp!F53)*'MBXY-TI2S'!$C53+(drdp!I53)*'MBXY-TI2S'!$D53)</f>
        <v>2.2211461130499415E-2</v>
      </c>
      <c r="J53" s="18">
        <f>Model!$W$15*((drdp!D53)*'MBXY-TI2S'!$B53+(drdp!G53)*'MBXY-TI2S'!$C53+(drdp!J53)*'MBXY-TI2S'!$D53)</f>
        <v>0</v>
      </c>
      <c r="K53" s="21">
        <f>SUM(E$3:E52)+H53</f>
        <v>-3.4459906986587685E-2</v>
      </c>
      <c r="L53" s="21">
        <f>SUM(F$3:F52)+I53</f>
        <v>0.98680262457363799</v>
      </c>
      <c r="M53" s="21">
        <f>SUM(G$3:G52)+J53</f>
        <v>0</v>
      </c>
      <c r="N53" s="21"/>
      <c r="O53" s="21"/>
      <c r="P53" s="21"/>
      <c r="Q53" s="19">
        <f t="shared" si="1"/>
        <v>1.1874851895242748E-3</v>
      </c>
      <c r="R53" s="19">
        <f t="shared" si="1"/>
        <v>0.97377941986542027</v>
      </c>
      <c r="S53" s="19">
        <f t="shared" si="1"/>
        <v>0</v>
      </c>
      <c r="T53" s="19">
        <f t="shared" si="2"/>
        <v>-3.4005126656928175E-2</v>
      </c>
      <c r="U53" s="19">
        <f t="shared" si="3"/>
        <v>0</v>
      </c>
      <c r="V53" s="19">
        <f t="shared" si="4"/>
        <v>0</v>
      </c>
    </row>
    <row r="54" spans="1:22" x14ac:dyDescent="0.25">
      <c r="A54" s="26">
        <f>Wellpath!E54</f>
        <v>5100</v>
      </c>
      <c r="B54" s="22">
        <v>0</v>
      </c>
      <c r="C54" s="22">
        <v>0</v>
      </c>
      <c r="D54" s="22">
        <f>COS(Wellpath!$O54) / (Bfield * COS(Dip))</f>
        <v>3.9125863935253817E-5</v>
      </c>
      <c r="E54" s="20">
        <f>Model!$W$15*((drdp!B54+drdp!K54)*'MBXY-TI2S'!$B54+(drdp!E54+drdp!N54)*'MBXY-TI2S'!$C54+(drdp!H54+drdp!Q54)*'MBXY-TI2S'!$D54)</f>
        <v>-5.7696737973200827E-3</v>
      </c>
      <c r="F54" s="20">
        <f>Model!$W$15*((drdp!C54+drdp!L54)*'MBXY-TI2S'!$B54+(drdp!F54+drdp!O54)*'MBXY-TI2S'!$C54+(drdp!I54+drdp!R54)*'MBXY-TI2S'!$D54)</f>
        <v>4.3184199125828437E-2</v>
      </c>
      <c r="G54" s="20">
        <f>Model!$W$15*((drdp!D54+drdp!M54)*'MBXY-TI2S'!$B54+(drdp!G54+drdp!P54)*'MBXY-TI2S'!$C54+(drdp!J54+drdp!S54)*'MBXY-TI2S'!$D54)</f>
        <v>0</v>
      </c>
      <c r="H54" s="18">
        <f>Model!$W$15*((drdp!B54)*'MBXY-TI2S'!$B54+(drdp!E54)*'MBXY-TI2S'!$C54+(drdp!H54)*'MBXY-TI2S'!$D54)</f>
        <v>-2.8848368986600413E-3</v>
      </c>
      <c r="I54" s="18">
        <f>Model!$W$15*((drdp!C54)*'MBXY-TI2S'!$B54+(drdp!F54)*'MBXY-TI2S'!$C54+(drdp!I54)*'MBXY-TI2S'!$D54)</f>
        <v>2.1592099562914219E-2</v>
      </c>
      <c r="J54" s="18">
        <f>Model!$W$15*((drdp!D54)*'MBXY-TI2S'!$B54+(drdp!G54)*'MBXY-TI2S'!$C54+(drdp!J54)*'MBXY-TI2S'!$D54)</f>
        <v>0</v>
      </c>
      <c r="K54" s="21">
        <f>SUM(E$3:E53)+H54</f>
        <v>-3.8120385199460809E-2</v>
      </c>
      <c r="L54" s="21">
        <f>SUM(F$3:F53)+I54</f>
        <v>1.0306061852670516</v>
      </c>
      <c r="M54" s="21">
        <f>SUM(G$3:G53)+J54</f>
        <v>0</v>
      </c>
      <c r="N54" s="21"/>
      <c r="O54" s="21"/>
      <c r="P54" s="21"/>
      <c r="Q54" s="19">
        <f t="shared" si="1"/>
        <v>1.4531637677552708E-3</v>
      </c>
      <c r="R54" s="19">
        <f t="shared" si="1"/>
        <v>1.0621491091107043</v>
      </c>
      <c r="S54" s="19">
        <f t="shared" si="1"/>
        <v>0</v>
      </c>
      <c r="T54" s="19">
        <f t="shared" si="2"/>
        <v>-3.9287104771326881E-2</v>
      </c>
      <c r="U54" s="19">
        <f t="shared" si="3"/>
        <v>0</v>
      </c>
      <c r="V54" s="19">
        <f t="shared" si="4"/>
        <v>0</v>
      </c>
    </row>
    <row r="55" spans="1:22" x14ac:dyDescent="0.25">
      <c r="A55" s="26">
        <f>Wellpath!E55</f>
        <v>5200</v>
      </c>
      <c r="B55" s="22">
        <v>0</v>
      </c>
      <c r="C55" s="22">
        <v>0</v>
      </c>
      <c r="D55" s="22">
        <f>COS(Wellpath!$O55) / (Bfield * COS(Dip))</f>
        <v>3.8543958200809252E-5</v>
      </c>
      <c r="E55" s="20">
        <f>Model!$W$15*((drdp!B55+drdp!K55)*'MBXY-TI2S'!$B55+(drdp!E55+drdp!N55)*'MBXY-TI2S'!$C55+(drdp!H55+drdp!Q55)*'MBXY-TI2S'!$D55)</f>
        <v>-9.8352902754052021E-3</v>
      </c>
      <c r="F55" s="20">
        <f>Model!$W$15*((drdp!C55+drdp!L55)*'MBXY-TI2S'!$B55+(drdp!F55+drdp!O55)*'MBXY-TI2S'!$C55+(drdp!I55+drdp!R55)*'MBXY-TI2S'!$D55)</f>
        <v>4.1412450818687038E-2</v>
      </c>
      <c r="G55" s="20">
        <f>Model!$W$15*((drdp!D55+drdp!M55)*'MBXY-TI2S'!$B55+(drdp!G55+drdp!P55)*'MBXY-TI2S'!$C55+(drdp!J55+drdp!S55)*'MBXY-TI2S'!$D55)</f>
        <v>0</v>
      </c>
      <c r="H55" s="18">
        <f>Model!$W$15*((drdp!B55)*'MBXY-TI2S'!$B55+(drdp!E55)*'MBXY-TI2S'!$C55+(drdp!H55)*'MBXY-TI2S'!$D55)</f>
        <v>-4.9176451377026011E-3</v>
      </c>
      <c r="I55" s="18">
        <f>Model!$W$15*((drdp!C55)*'MBXY-TI2S'!$B55+(drdp!F55)*'MBXY-TI2S'!$C55+(drdp!I55)*'MBXY-TI2S'!$D55)</f>
        <v>2.0706225409343519E-2</v>
      </c>
      <c r="J55" s="18">
        <f>Model!$W$15*((drdp!D55)*'MBXY-TI2S'!$B55+(drdp!G55)*'MBXY-TI2S'!$C55+(drdp!J55)*'MBXY-TI2S'!$D55)</f>
        <v>0</v>
      </c>
      <c r="K55" s="21">
        <f>SUM(E$3:E54)+H55</f>
        <v>-4.592286723582345E-2</v>
      </c>
      <c r="L55" s="21">
        <f>SUM(F$3:F54)+I55</f>
        <v>1.0729045102393093</v>
      </c>
      <c r="M55" s="21">
        <f>SUM(G$3:G54)+J55</f>
        <v>0</v>
      </c>
      <c r="N55" s="21"/>
      <c r="O55" s="21"/>
      <c r="P55" s="21"/>
      <c r="Q55" s="19">
        <f t="shared" si="1"/>
        <v>2.1089097351590668E-3</v>
      </c>
      <c r="R55" s="19">
        <f t="shared" si="1"/>
        <v>1.1511240880918523</v>
      </c>
      <c r="S55" s="19">
        <f t="shared" si="1"/>
        <v>0</v>
      </c>
      <c r="T55" s="19">
        <f t="shared" si="2"/>
        <v>-4.9270851380435986E-2</v>
      </c>
      <c r="U55" s="19">
        <f t="shared" si="3"/>
        <v>0</v>
      </c>
      <c r="V55" s="19">
        <f t="shared" si="4"/>
        <v>0</v>
      </c>
    </row>
    <row r="56" spans="1:22" x14ac:dyDescent="0.25">
      <c r="A56" s="26">
        <f>Wellpath!E56</f>
        <v>5300</v>
      </c>
      <c r="B56" s="22">
        <v>0</v>
      </c>
      <c r="C56" s="22">
        <v>0</v>
      </c>
      <c r="D56" s="22">
        <f>COS(Wellpath!$O56) / (Bfield * COS(Dip))</f>
        <v>3.7564078033681935E-5</v>
      </c>
      <c r="E56" s="20">
        <f>Model!$W$15*((drdp!B56+drdp!K56)*'MBXY-TI2S'!$B56+(drdp!E56+drdp!N56)*'MBXY-TI2S'!$C56+(drdp!H56+drdp!Q56)*'MBXY-TI2S'!$D56)</f>
        <v>-1.359906392397286E-2</v>
      </c>
      <c r="F56" s="20">
        <f>Model!$W$15*((drdp!C56+drdp!L56)*'MBXY-TI2S'!$B56+(drdp!F56+drdp!O56)*'MBXY-TI2S'!$C56+(drdp!I56+drdp!R56)*'MBXY-TI2S'!$D56)</f>
        <v>3.9139150792880335E-2</v>
      </c>
      <c r="G56" s="20">
        <f>Model!$W$15*((drdp!D56+drdp!M56)*'MBXY-TI2S'!$B56+(drdp!G56+drdp!P56)*'MBXY-TI2S'!$C56+(drdp!J56+drdp!S56)*'MBXY-TI2S'!$D56)</f>
        <v>0</v>
      </c>
      <c r="H56" s="18">
        <f>Model!$W$15*((drdp!B56)*'MBXY-TI2S'!$B56+(drdp!E56)*'MBXY-TI2S'!$C56+(drdp!H56)*'MBXY-TI2S'!$D56)</f>
        <v>-6.7995319619864299E-3</v>
      </c>
      <c r="I56" s="18">
        <f>Model!$W$15*((drdp!C56)*'MBXY-TI2S'!$B56+(drdp!F56)*'MBXY-TI2S'!$C56+(drdp!I56)*'MBXY-TI2S'!$D56)</f>
        <v>1.9569575396440168E-2</v>
      </c>
      <c r="J56" s="18">
        <f>Model!$W$15*((drdp!D56)*'MBXY-TI2S'!$B56+(drdp!G56)*'MBXY-TI2S'!$C56+(drdp!J56)*'MBXY-TI2S'!$D56)</f>
        <v>0</v>
      </c>
      <c r="K56" s="21">
        <f>SUM(E$3:E55)+H56</f>
        <v>-5.764004433551248E-2</v>
      </c>
      <c r="L56" s="21">
        <f>SUM(F$3:F55)+I56</f>
        <v>1.1131803110450931</v>
      </c>
      <c r="M56" s="21">
        <f>SUM(G$3:G55)+J56</f>
        <v>0</v>
      </c>
      <c r="N56" s="21"/>
      <c r="O56" s="21"/>
      <c r="P56" s="21"/>
      <c r="Q56" s="19">
        <f t="shared" si="1"/>
        <v>3.3223747109998444E-3</v>
      </c>
      <c r="R56" s="19">
        <f t="shared" si="1"/>
        <v>1.2391704048984502</v>
      </c>
      <c r="S56" s="19">
        <f t="shared" si="1"/>
        <v>0</v>
      </c>
      <c r="T56" s="19">
        <f t="shared" si="2"/>
        <v>-6.4163762482058739E-2</v>
      </c>
      <c r="U56" s="19">
        <f t="shared" si="3"/>
        <v>0</v>
      </c>
      <c r="V56" s="19">
        <f t="shared" si="4"/>
        <v>0</v>
      </c>
    </row>
    <row r="57" spans="1:22" x14ac:dyDescent="0.25">
      <c r="A57" s="26">
        <f>Wellpath!E57</f>
        <v>5400</v>
      </c>
      <c r="B57" s="22">
        <v>0</v>
      </c>
      <c r="C57" s="22">
        <v>0</v>
      </c>
      <c r="D57" s="22">
        <f>COS(Wellpath!$O57) / (Bfield * COS(Dip))</f>
        <v>3.6207619908609384E-5</v>
      </c>
      <c r="E57" s="20">
        <f>Model!$W$15*((drdp!B57+drdp!K57)*'MBXY-TI2S'!$B57+(drdp!E57+drdp!N57)*'MBXY-TI2S'!$C57+(drdp!H57+drdp!Q57)*'MBXY-TI2S'!$D57)</f>
        <v>-1.6946117577576362E-2</v>
      </c>
      <c r="F57" s="20">
        <f>Model!$W$15*((drdp!C57+drdp!L57)*'MBXY-TI2S'!$B57+(drdp!F57+drdp!O57)*'MBXY-TI2S'!$C57+(drdp!I57+drdp!R57)*'MBXY-TI2S'!$D57)</f>
        <v>3.6457288507843529E-2</v>
      </c>
      <c r="G57" s="20">
        <f>Model!$W$15*((drdp!D57+drdp!M57)*'MBXY-TI2S'!$B57+(drdp!G57+drdp!P57)*'MBXY-TI2S'!$C57+(drdp!J57+drdp!S57)*'MBXY-TI2S'!$D57)</f>
        <v>0</v>
      </c>
      <c r="H57" s="18">
        <f>Model!$W$15*((drdp!B57)*'MBXY-TI2S'!$B57+(drdp!E57)*'MBXY-TI2S'!$C57+(drdp!H57)*'MBXY-TI2S'!$D57)</f>
        <v>-8.4730587887881809E-3</v>
      </c>
      <c r="I57" s="18">
        <f>Model!$W$15*((drdp!C57)*'MBXY-TI2S'!$B57+(drdp!F57)*'MBXY-TI2S'!$C57+(drdp!I57)*'MBXY-TI2S'!$D57)</f>
        <v>1.8228644253921764E-2</v>
      </c>
      <c r="J57" s="18">
        <f>Model!$W$15*((drdp!D57)*'MBXY-TI2S'!$B57+(drdp!G57)*'MBXY-TI2S'!$C57+(drdp!J57)*'MBXY-TI2S'!$D57)</f>
        <v>0</v>
      </c>
      <c r="K57" s="21">
        <f>SUM(E$3:E56)+H57</f>
        <v>-7.2912635086287092E-2</v>
      </c>
      <c r="L57" s="21">
        <f>SUM(F$3:F56)+I57</f>
        <v>1.150978530695455</v>
      </c>
      <c r="M57" s="21">
        <f>SUM(G$3:G56)+J57</f>
        <v>0</v>
      </c>
      <c r="N57" s="21"/>
      <c r="O57" s="21"/>
      <c r="P57" s="21"/>
      <c r="Q57" s="19">
        <f t="shared" si="1"/>
        <v>5.3162523552260635E-3</v>
      </c>
      <c r="R57" s="19">
        <f t="shared" si="1"/>
        <v>1.3247515781218684</v>
      </c>
      <c r="S57" s="19">
        <f t="shared" si="1"/>
        <v>0</v>
      </c>
      <c r="T57" s="19">
        <f t="shared" si="2"/>
        <v>-8.3920877600748595E-2</v>
      </c>
      <c r="U57" s="19">
        <f t="shared" si="3"/>
        <v>0</v>
      </c>
      <c r="V57" s="19">
        <f t="shared" si="4"/>
        <v>0</v>
      </c>
    </row>
    <row r="58" spans="1:22" x14ac:dyDescent="0.25">
      <c r="A58" s="26">
        <f>Wellpath!E58</f>
        <v>5500</v>
      </c>
      <c r="B58" s="22">
        <v>0</v>
      </c>
      <c r="C58" s="22">
        <v>0</v>
      </c>
      <c r="D58" s="22">
        <f>COS(Wellpath!$O58) / (Bfield * COS(Dip))</f>
        <v>3.4523734564624488E-5</v>
      </c>
      <c r="E58" s="20">
        <f>Model!$W$15*((drdp!B58+drdp!K58)*'MBXY-TI2S'!$B58+(drdp!E58+drdp!N58)*'MBXY-TI2S'!$C58+(drdp!H58+drdp!Q58)*'MBXY-TI2S'!$D58)</f>
        <v>-1.2409160063653543E-2</v>
      </c>
      <c r="F58" s="20">
        <f>Model!$W$15*((drdp!C58+drdp!L58)*'MBXY-TI2S'!$B58+(drdp!F58+drdp!O58)*'MBXY-TI2S'!$C58+(drdp!I58+drdp!R58)*'MBXY-TI2S'!$D58)</f>
        <v>2.0999470055884952E-2</v>
      </c>
      <c r="G58" s="20">
        <f>Model!$W$15*((drdp!D58+drdp!M58)*'MBXY-TI2S'!$B58+(drdp!G58+drdp!P58)*'MBXY-TI2S'!$C58+(drdp!J58+drdp!S58)*'MBXY-TI2S'!$D58)</f>
        <v>0</v>
      </c>
      <c r="H58" s="18">
        <f>Model!$W$15*((drdp!B58)*'MBXY-TI2S'!$B58+(drdp!E58)*'MBXY-TI2S'!$C58+(drdp!H58)*'MBXY-TI2S'!$D58)</f>
        <v>-9.8846264645957894E-3</v>
      </c>
      <c r="I58" s="18">
        <f>Model!$W$15*((drdp!C58)*'MBXY-TI2S'!$B58+(drdp!F58)*'MBXY-TI2S'!$C58+(drdp!I58)*'MBXY-TI2S'!$D58)</f>
        <v>1.6727314048020525E-2</v>
      </c>
      <c r="J58" s="18">
        <f>Model!$W$15*((drdp!D58)*'MBXY-TI2S'!$B58+(drdp!G58)*'MBXY-TI2S'!$C58+(drdp!J58)*'MBXY-TI2S'!$D58)</f>
        <v>0</v>
      </c>
      <c r="K58" s="21">
        <f>SUM(E$3:E57)+H58</f>
        <v>-9.1270320339671057E-2</v>
      </c>
      <c r="L58" s="21">
        <f>SUM(F$3:F57)+I58</f>
        <v>1.1859344889973973</v>
      </c>
      <c r="M58" s="21">
        <f>SUM(G$3:G57)+J58</f>
        <v>0</v>
      </c>
      <c r="N58" s="21"/>
      <c r="O58" s="21"/>
      <c r="P58" s="21"/>
      <c r="Q58" s="19">
        <f t="shared" si="1"/>
        <v>8.3302713749061723E-3</v>
      </c>
      <c r="R58" s="19">
        <f t="shared" si="1"/>
        <v>1.4064406121935178</v>
      </c>
      <c r="S58" s="19">
        <f t="shared" si="1"/>
        <v>0</v>
      </c>
      <c r="T58" s="19">
        <f t="shared" si="2"/>
        <v>-0.10824062071265655</v>
      </c>
      <c r="U58" s="19">
        <f t="shared" si="3"/>
        <v>0</v>
      </c>
      <c r="V58" s="19">
        <f t="shared" si="4"/>
        <v>0</v>
      </c>
    </row>
    <row r="59" spans="1:22" x14ac:dyDescent="0.25">
      <c r="A59" s="26">
        <f>Wellpath!E59</f>
        <v>5525.54</v>
      </c>
      <c r="B59" s="22">
        <v>0</v>
      </c>
      <c r="C59" s="22">
        <v>0</v>
      </c>
      <c r="D59" s="22">
        <f>COS(Wellpath!$O59) / (Bfield * COS(Dip))</f>
        <v>3.4047065524751072E-5</v>
      </c>
      <c r="E59" s="20">
        <f>Model!$W$15*((drdp!B59+drdp!K59)*'MBXY-TI2S'!$B59+(drdp!E59+drdp!N59)*'MBXY-TI2S'!$C59+(drdp!H59+drdp!Q59)*'MBXY-TI2S'!$D59)</f>
        <v>-1.0199575782751371E-2</v>
      </c>
      <c r="F59" s="20">
        <f>Model!$W$15*((drdp!C59+drdp!L59)*'MBXY-TI2S'!$B59+(drdp!F59+drdp!O59)*'MBXY-TI2S'!$C59+(drdp!I59+drdp!R59)*'MBXY-TI2S'!$D59)</f>
        <v>1.6322733306707922E-2</v>
      </c>
      <c r="G59" s="20">
        <f>Model!$W$15*((drdp!D59+drdp!M59)*'MBXY-TI2S'!$B59+(drdp!G59+drdp!P59)*'MBXY-TI2S'!$C59+(drdp!J59+drdp!S59)*'MBXY-TI2S'!$D59)</f>
        <v>0</v>
      </c>
      <c r="H59" s="18">
        <f>Model!$W$15*((drdp!B59)*'MBXY-TI2S'!$B59+(drdp!E59)*'MBXY-TI2S'!$C59+(drdp!H59)*'MBXY-TI2S'!$D59)</f>
        <v>-2.6049716549146908E-3</v>
      </c>
      <c r="I59" s="18">
        <f>Model!$W$15*((drdp!C59)*'MBXY-TI2S'!$B59+(drdp!F59)*'MBXY-TI2S'!$C59+(drdp!I59)*'MBXY-TI2S'!$D59)</f>
        <v>4.1688260865331873E-3</v>
      </c>
      <c r="J59" s="18">
        <f>Model!$W$15*((drdp!D59)*'MBXY-TI2S'!$B59+(drdp!G59)*'MBXY-TI2S'!$C59+(drdp!J59)*'MBXY-TI2S'!$D59)</f>
        <v>0</v>
      </c>
      <c r="K59" s="21">
        <f>SUM(E$3:E58)+H59</f>
        <v>-9.6399825593643504E-2</v>
      </c>
      <c r="L59" s="21">
        <f>SUM(F$3:F58)+I59</f>
        <v>1.1943754710917949</v>
      </c>
      <c r="M59" s="21">
        <f>SUM(G$3:G58)+J59</f>
        <v>0</v>
      </c>
      <c r="N59" s="21"/>
      <c r="O59" s="21"/>
      <c r="P59" s="21"/>
      <c r="Q59" s="19">
        <f t="shared" si="1"/>
        <v>9.2929263744848858E-3</v>
      </c>
      <c r="R59" s="19">
        <f t="shared" si="1"/>
        <v>1.426532765945747</v>
      </c>
      <c r="S59" s="19">
        <f t="shared" si="1"/>
        <v>0</v>
      </c>
      <c r="T59" s="19">
        <f t="shared" si="2"/>
        <v>-0.11513758710657482</v>
      </c>
      <c r="U59" s="19">
        <f t="shared" si="3"/>
        <v>0</v>
      </c>
      <c r="V59" s="19">
        <f t="shared" si="4"/>
        <v>0</v>
      </c>
    </row>
    <row r="60" spans="1:22" x14ac:dyDescent="0.25">
      <c r="A60" s="26">
        <f>Wellpath!E60</f>
        <v>5600</v>
      </c>
      <c r="B60" s="22">
        <v>0</v>
      </c>
      <c r="C60" s="22">
        <v>0</v>
      </c>
      <c r="D60" s="22">
        <f>COS(Wellpath!$O60) / (Bfield * COS(Dip))</f>
        <v>3.2531401352167135E-5</v>
      </c>
      <c r="E60" s="20">
        <f>Model!$W$15*((drdp!B60+drdp!K60)*'MBXY-TI2S'!$B60+(drdp!E60+drdp!N60)*'MBXY-TI2S'!$C60+(drdp!H60+drdp!Q60)*'MBXY-TI2S'!$D60)</f>
        <v>-1.8703136872839487E-2</v>
      </c>
      <c r="F60" s="20">
        <f>Model!$W$15*((drdp!C60+drdp!L60)*'MBXY-TI2S'!$B60+(drdp!F60+drdp!O60)*'MBXY-TI2S'!$C60+(drdp!I60+drdp!R60)*'MBXY-TI2S'!$D60)</f>
        <v>2.5592064809810813E-2</v>
      </c>
      <c r="G60" s="20">
        <f>Model!$W$15*((drdp!D60+drdp!M60)*'MBXY-TI2S'!$B60+(drdp!G60+drdp!P60)*'MBXY-TI2S'!$C60+(drdp!J60+drdp!S60)*'MBXY-TI2S'!$D60)</f>
        <v>0</v>
      </c>
      <c r="H60" s="18">
        <f>Model!$W$15*((drdp!B60)*'MBXY-TI2S'!$B60+(drdp!E60)*'MBXY-TI2S'!$C60+(drdp!H60)*'MBXY-TI2S'!$D60)</f>
        <v>-7.9825494185006823E-3</v>
      </c>
      <c r="I60" s="18">
        <f>Model!$W$15*((drdp!C60)*'MBXY-TI2S'!$B60+(drdp!F60)*'MBXY-TI2S'!$C60+(drdp!I60)*'MBXY-TI2S'!$D60)</f>
        <v>1.0922762499934164E-2</v>
      </c>
      <c r="J60" s="18">
        <f>Model!$W$15*((drdp!D60)*'MBXY-TI2S'!$B60+(drdp!G60)*'MBXY-TI2S'!$C60+(drdp!J60)*'MBXY-TI2S'!$D60)</f>
        <v>0</v>
      </c>
      <c r="K60" s="21">
        <f>SUM(E$3:E59)+H60</f>
        <v>-0.11197697913998086</v>
      </c>
      <c r="L60" s="21">
        <f>SUM(F$3:F59)+I60</f>
        <v>1.2174521408119039</v>
      </c>
      <c r="M60" s="21">
        <f>SUM(G$3:G59)+J60</f>
        <v>0</v>
      </c>
      <c r="N60" s="21"/>
      <c r="O60" s="21"/>
      <c r="P60" s="21"/>
      <c r="Q60" s="19">
        <f t="shared" si="1"/>
        <v>1.2538843857315709E-2</v>
      </c>
      <c r="R60" s="19">
        <f t="shared" si="1"/>
        <v>1.4821897151674879</v>
      </c>
      <c r="S60" s="19">
        <f t="shared" si="1"/>
        <v>0</v>
      </c>
      <c r="T60" s="19">
        <f t="shared" si="2"/>
        <v>-0.1363266129756196</v>
      </c>
      <c r="U60" s="19">
        <f t="shared" si="3"/>
        <v>0</v>
      </c>
      <c r="V60" s="19">
        <f t="shared" si="4"/>
        <v>0</v>
      </c>
    </row>
    <row r="61" spans="1:22" x14ac:dyDescent="0.25">
      <c r="A61" s="26">
        <f>Wellpath!E61</f>
        <v>5700</v>
      </c>
      <c r="B61" s="22">
        <v>0</v>
      </c>
      <c r="C61" s="22">
        <v>0</v>
      </c>
      <c r="D61" s="22">
        <f>COS(Wellpath!$O61) / (Bfield * COS(Dip))</f>
        <v>3.0169258202313353E-5</v>
      </c>
      <c r="E61" s="20">
        <f>Model!$W$15*((drdp!B61+drdp!K61)*'MBXY-TI2S'!$B61+(drdp!E61+drdp!N61)*'MBXY-TI2S'!$C61+(drdp!H61+drdp!Q61)*'MBXY-TI2S'!$D61)</f>
        <v>-2.2273005580745613E-2</v>
      </c>
      <c r="F61" s="20">
        <f>Model!$W$15*((drdp!C61+drdp!L61)*'MBXY-TI2S'!$B61+(drdp!F61+drdp!O61)*'MBXY-TI2S'!$C61+(drdp!I61+drdp!R61)*'MBXY-TI2S'!$D61)</f>
        <v>2.484110931313252E-2</v>
      </c>
      <c r="G61" s="20">
        <f>Model!$W$15*((drdp!D61+drdp!M61)*'MBXY-TI2S'!$B61+(drdp!G61+drdp!P61)*'MBXY-TI2S'!$C61+(drdp!J61+drdp!S61)*'MBXY-TI2S'!$D61)</f>
        <v>0</v>
      </c>
      <c r="H61" s="18">
        <f>Model!$W$15*((drdp!B61)*'MBXY-TI2S'!$B61+(drdp!E61)*'MBXY-TI2S'!$C61+(drdp!H61)*'MBXY-TI2S'!$D61)</f>
        <v>-1.1136502790372807E-2</v>
      </c>
      <c r="I61" s="18">
        <f>Model!$W$15*((drdp!C61)*'MBXY-TI2S'!$B61+(drdp!F61)*'MBXY-TI2S'!$C61+(drdp!I61)*'MBXY-TI2S'!$D61)</f>
        <v>1.242055465656626E-2</v>
      </c>
      <c r="J61" s="18">
        <f>Model!$W$15*((drdp!D61)*'MBXY-TI2S'!$B61+(drdp!G61)*'MBXY-TI2S'!$C61+(drdp!J61)*'MBXY-TI2S'!$D61)</f>
        <v>0</v>
      </c>
      <c r="K61" s="21">
        <f>SUM(E$3:E60)+H61</f>
        <v>-0.13383406938469247</v>
      </c>
      <c r="L61" s="21">
        <f>SUM(F$3:F60)+I61</f>
        <v>1.244541997778347</v>
      </c>
      <c r="M61" s="21">
        <f>SUM(G$3:G60)+J61</f>
        <v>0</v>
      </c>
      <c r="N61" s="21"/>
      <c r="O61" s="21"/>
      <c r="P61" s="21"/>
      <c r="Q61" s="19">
        <f t="shared" si="1"/>
        <v>1.791155812806668E-2</v>
      </c>
      <c r="R61" s="19">
        <f t="shared" si="1"/>
        <v>1.5488847842341189</v>
      </c>
      <c r="S61" s="19">
        <f t="shared" si="1"/>
        <v>0</v>
      </c>
      <c r="T61" s="19">
        <f t="shared" si="2"/>
        <v>-0.16656212008283108</v>
      </c>
      <c r="U61" s="19">
        <f t="shared" si="3"/>
        <v>0</v>
      </c>
      <c r="V61" s="19">
        <f t="shared" si="4"/>
        <v>0</v>
      </c>
    </row>
    <row r="62" spans="1:22" x14ac:dyDescent="0.25">
      <c r="A62" s="26">
        <f>Wellpath!E62</f>
        <v>5800</v>
      </c>
      <c r="B62" s="22">
        <v>0</v>
      </c>
      <c r="C62" s="22">
        <v>0</v>
      </c>
      <c r="D62" s="22">
        <f>COS(Wellpath!$O62) / (Bfield * COS(Dip))</f>
        <v>2.7467433638992081E-5</v>
      </c>
      <c r="E62" s="20">
        <f>Model!$W$15*((drdp!B62+drdp!K62)*'MBXY-TI2S'!$B62+(drdp!E62+drdp!N62)*'MBXY-TI2S'!$C62+(drdp!H62+drdp!Q62)*'MBXY-TI2S'!$D62)</f>
        <v>-2.239534784600037E-2</v>
      </c>
      <c r="F62" s="20">
        <f>Model!$W$15*((drdp!C62+drdp!L62)*'MBXY-TI2S'!$B62+(drdp!F62+drdp!O62)*'MBXY-TI2S'!$C62+(drdp!I62+drdp!R62)*'MBXY-TI2S'!$D62)</f>
        <v>2.0392493228023355E-2</v>
      </c>
      <c r="G62" s="20">
        <f>Model!$W$15*((drdp!D62+drdp!M62)*'MBXY-TI2S'!$B62+(drdp!G62+drdp!P62)*'MBXY-TI2S'!$C62+(drdp!J62+drdp!S62)*'MBXY-TI2S'!$D62)</f>
        <v>0</v>
      </c>
      <c r="H62" s="18">
        <f>Model!$W$15*((drdp!B62)*'MBXY-TI2S'!$B62+(drdp!E62)*'MBXY-TI2S'!$C62+(drdp!H62)*'MBXY-TI2S'!$D62)</f>
        <v>-1.1197673923000185E-2</v>
      </c>
      <c r="I62" s="18">
        <f>Model!$W$15*((drdp!C62)*'MBXY-TI2S'!$B62+(drdp!F62)*'MBXY-TI2S'!$C62+(drdp!I62)*'MBXY-TI2S'!$D62)</f>
        <v>1.0196246614011677E-2</v>
      </c>
      <c r="J62" s="18">
        <f>Model!$W$15*((drdp!D62)*'MBXY-TI2S'!$B62+(drdp!G62)*'MBXY-TI2S'!$C62+(drdp!J62)*'MBXY-TI2S'!$D62)</f>
        <v>0</v>
      </c>
      <c r="K62" s="21">
        <f>SUM(E$3:E61)+H62</f>
        <v>-0.15616824609806548</v>
      </c>
      <c r="L62" s="21">
        <f>SUM(F$3:F61)+I62</f>
        <v>1.2671587990489248</v>
      </c>
      <c r="M62" s="21">
        <f>SUM(G$3:G61)+J62</f>
        <v>0</v>
      </c>
      <c r="N62" s="21"/>
      <c r="O62" s="21"/>
      <c r="P62" s="21"/>
      <c r="Q62" s="19">
        <f t="shared" si="1"/>
        <v>2.4388521089345944E-2</v>
      </c>
      <c r="R62" s="19">
        <f t="shared" si="1"/>
        <v>1.6056914220071135</v>
      </c>
      <c r="S62" s="19">
        <f t="shared" si="1"/>
        <v>0</v>
      </c>
      <c r="T62" s="19">
        <f t="shared" si="2"/>
        <v>-0.1978899671752016</v>
      </c>
      <c r="U62" s="19">
        <f t="shared" si="3"/>
        <v>0</v>
      </c>
      <c r="V62" s="19">
        <f t="shared" si="4"/>
        <v>0</v>
      </c>
    </row>
    <row r="63" spans="1:22" x14ac:dyDescent="0.25">
      <c r="A63" s="26">
        <f>Wellpath!E63</f>
        <v>5900</v>
      </c>
      <c r="B63" s="22">
        <v>0</v>
      </c>
      <c r="C63" s="22">
        <v>0</v>
      </c>
      <c r="D63" s="22">
        <f>COS(Wellpath!$O63) / (Bfield * COS(Dip))</f>
        <v>2.4495116933652731E-5</v>
      </c>
      <c r="E63" s="20">
        <f>Model!$W$15*((drdp!B63+drdp!K63)*'MBXY-TI2S'!$B63+(drdp!E63+drdp!N63)*'MBXY-TI2S'!$C63+(drdp!H63+drdp!Q63)*'MBXY-TI2S'!$D63)</f>
        <v>-2.1802124890372542E-2</v>
      </c>
      <c r="F63" s="20">
        <f>Model!$W$15*((drdp!C63+drdp!L63)*'MBXY-TI2S'!$B63+(drdp!F63+drdp!O63)*'MBXY-TI2S'!$C63+(drdp!I63+drdp!R63)*'MBXY-TI2S'!$D63)</f>
        <v>1.6156290712949984E-2</v>
      </c>
      <c r="G63" s="20">
        <f>Model!$W$15*((drdp!D63+drdp!M63)*'MBXY-TI2S'!$B63+(drdp!G63+drdp!P63)*'MBXY-TI2S'!$C63+(drdp!J63+drdp!S63)*'MBXY-TI2S'!$D63)</f>
        <v>0</v>
      </c>
      <c r="H63" s="18">
        <f>Model!$W$15*((drdp!B63)*'MBXY-TI2S'!$B63+(drdp!E63)*'MBXY-TI2S'!$C63+(drdp!H63)*'MBXY-TI2S'!$D63)</f>
        <v>-1.0901062445186271E-2</v>
      </c>
      <c r="I63" s="18">
        <f>Model!$W$15*((drdp!C63)*'MBXY-TI2S'!$B63+(drdp!F63)*'MBXY-TI2S'!$C63+(drdp!I63)*'MBXY-TI2S'!$D63)</f>
        <v>8.078145356474992E-3</v>
      </c>
      <c r="J63" s="18">
        <f>Model!$W$15*((drdp!D63)*'MBXY-TI2S'!$B63+(drdp!G63)*'MBXY-TI2S'!$C63+(drdp!J63)*'MBXY-TI2S'!$D63)</f>
        <v>0</v>
      </c>
      <c r="K63" s="21">
        <f>SUM(E$3:E62)+H63</f>
        <v>-0.17826698246625192</v>
      </c>
      <c r="L63" s="21">
        <f>SUM(F$3:F62)+I63</f>
        <v>1.2854331910194112</v>
      </c>
      <c r="M63" s="21">
        <f>SUM(G$3:G62)+J63</f>
        <v>0</v>
      </c>
      <c r="N63" s="21"/>
      <c r="O63" s="21"/>
      <c r="P63" s="21"/>
      <c r="Q63" s="19">
        <f t="shared" si="1"/>
        <v>3.177911703762297E-2</v>
      </c>
      <c r="R63" s="19">
        <f t="shared" si="1"/>
        <v>1.6523384885743462</v>
      </c>
      <c r="S63" s="19">
        <f t="shared" si="1"/>
        <v>0</v>
      </c>
      <c r="T63" s="19">
        <f t="shared" si="2"/>
        <v>-0.22915029612499563</v>
      </c>
      <c r="U63" s="19">
        <f t="shared" si="3"/>
        <v>0</v>
      </c>
      <c r="V63" s="19">
        <f t="shared" si="4"/>
        <v>0</v>
      </c>
    </row>
    <row r="64" spans="1:22" x14ac:dyDescent="0.25">
      <c r="A64" s="26">
        <f>Wellpath!E64</f>
        <v>6000</v>
      </c>
      <c r="B64" s="22">
        <v>0</v>
      </c>
      <c r="C64" s="22">
        <v>0</v>
      </c>
      <c r="D64" s="22">
        <f>COS(Wellpath!$O64) / (Bfield * COS(Dip))</f>
        <v>2.1325636016461306E-5</v>
      </c>
      <c r="E64" s="20">
        <f>Model!$W$15*((drdp!B64+drdp!K64)*'MBXY-TI2S'!$B64+(drdp!E64+drdp!N64)*'MBXY-TI2S'!$C64+(drdp!H64+drdp!Q64)*'MBXY-TI2S'!$D64)</f>
        <v>-1.5501197602899031E-2</v>
      </c>
      <c r="F64" s="20">
        <f>Model!$W$15*((drdp!C64+drdp!L64)*'MBXY-TI2S'!$B64+(drdp!F64+drdp!O64)*'MBXY-TI2S'!$C64+(drdp!I64+drdp!R64)*'MBXY-TI2S'!$D64)</f>
        <v>9.2589122942959914E-3</v>
      </c>
      <c r="G64" s="20">
        <f>Model!$W$15*((drdp!D64+drdp!M64)*'MBXY-TI2S'!$B64+(drdp!G64+drdp!P64)*'MBXY-TI2S'!$C64+(drdp!J64+drdp!S64)*'MBXY-TI2S'!$D64)</f>
        <v>0</v>
      </c>
      <c r="H64" s="18">
        <f>Model!$W$15*((drdp!B64)*'MBXY-TI2S'!$B64+(drdp!E64)*'MBXY-TI2S'!$C64+(drdp!H64)*'MBXY-TI2S'!$D64)</f>
        <v>-1.0260257878540542E-2</v>
      </c>
      <c r="I64" s="18">
        <f>Model!$W$15*((drdp!C64)*'MBXY-TI2S'!$B64+(drdp!F64)*'MBXY-TI2S'!$C64+(drdp!I64)*'MBXY-TI2S'!$D64)</f>
        <v>6.128483117749539E-3</v>
      </c>
      <c r="J64" s="18">
        <f>Model!$W$15*((drdp!D64)*'MBXY-TI2S'!$B64+(drdp!G64)*'MBXY-TI2S'!$C64+(drdp!J64)*'MBXY-TI2S'!$D64)</f>
        <v>0</v>
      </c>
      <c r="K64" s="21">
        <f>SUM(E$3:E63)+H64</f>
        <v>-0.19942830278997872</v>
      </c>
      <c r="L64" s="21">
        <f>SUM(F$3:F63)+I64</f>
        <v>1.2996398194936358</v>
      </c>
      <c r="M64" s="21">
        <f>SUM(G$3:G63)+J64</f>
        <v>0</v>
      </c>
      <c r="N64" s="21"/>
      <c r="O64" s="21"/>
      <c r="P64" s="21"/>
      <c r="Q64" s="19">
        <f t="shared" si="1"/>
        <v>3.9771647953691439E-2</v>
      </c>
      <c r="R64" s="19">
        <f t="shared" si="1"/>
        <v>1.6890636604134504</v>
      </c>
      <c r="S64" s="19">
        <f t="shared" si="1"/>
        <v>0</v>
      </c>
      <c r="T64" s="19">
        <f t="shared" si="2"/>
        <v>-0.25918496343989011</v>
      </c>
      <c r="U64" s="19">
        <f t="shared" si="3"/>
        <v>0</v>
      </c>
      <c r="V64" s="19">
        <f t="shared" si="4"/>
        <v>0</v>
      </c>
    </row>
    <row r="65" spans="1:22" x14ac:dyDescent="0.25">
      <c r="A65" s="26">
        <f>Wellpath!E65</f>
        <v>6051.08</v>
      </c>
      <c r="B65" s="22">
        <v>0</v>
      </c>
      <c r="C65" s="22">
        <v>0</v>
      </c>
      <c r="D65" s="22">
        <f>COS(Wellpath!$O65) / (Bfield * COS(Dip))</f>
        <v>1.9657082445831861E-5</v>
      </c>
      <c r="E65" s="20">
        <f>Model!$W$15*((drdp!B65+drdp!K65)*'MBXY-TI2S'!$B65+(drdp!E65+drdp!N65)*'MBXY-TI2S'!$C65+(drdp!H65+drdp!Q65)*'MBXY-TI2S'!$D65)</f>
        <v>-9.8117551256448315E-3</v>
      </c>
      <c r="F65" s="20">
        <f>Model!$W$15*((drdp!C65+drdp!L65)*'MBXY-TI2S'!$B65+(drdp!F65+drdp!O65)*'MBXY-TI2S'!$C65+(drdp!I65+drdp!R65)*'MBXY-TI2S'!$D65)</f>
        <v>5.2170027414582161E-3</v>
      </c>
      <c r="G65" s="20">
        <f>Model!$W$15*((drdp!D65+drdp!M65)*'MBXY-TI2S'!$B65+(drdp!G65+drdp!P65)*'MBXY-TI2S'!$C65+(drdp!J65+drdp!S65)*'MBXY-TI2S'!$D65)</f>
        <v>0</v>
      </c>
      <c r="H65" s="18">
        <f>Model!$W$15*((drdp!B65)*'MBXY-TI2S'!$B65+(drdp!E65)*'MBXY-TI2S'!$C65+(drdp!H65)*'MBXY-TI2S'!$D65)</f>
        <v>-5.0118445181793611E-3</v>
      </c>
      <c r="I65" s="18">
        <f>Model!$W$15*((drdp!C65)*'MBXY-TI2S'!$B65+(drdp!F65)*'MBXY-TI2S'!$C65+(drdp!I65)*'MBXY-TI2S'!$D65)</f>
        <v>2.6648450003368468E-3</v>
      </c>
      <c r="J65" s="18">
        <f>Model!$W$15*((drdp!D65)*'MBXY-TI2S'!$B65+(drdp!G65)*'MBXY-TI2S'!$C65+(drdp!J65)*'MBXY-TI2S'!$D65)</f>
        <v>0</v>
      </c>
      <c r="K65" s="21">
        <f>SUM(E$3:E64)+H65</f>
        <v>-0.20968108703251656</v>
      </c>
      <c r="L65" s="21">
        <f>SUM(F$3:F64)+I65</f>
        <v>1.3054350936705192</v>
      </c>
      <c r="M65" s="21">
        <f>SUM(G$3:G64)+J65</f>
        <v>0</v>
      </c>
      <c r="N65" s="21"/>
      <c r="O65" s="21"/>
      <c r="P65" s="21"/>
      <c r="Q65" s="19">
        <f t="shared" si="1"/>
        <v>4.3966158259137786E-2</v>
      </c>
      <c r="R65" s="19">
        <f t="shared" si="1"/>
        <v>1.7041607837865573</v>
      </c>
      <c r="S65" s="19">
        <f t="shared" si="1"/>
        <v>0</v>
      </c>
      <c r="T65" s="19">
        <f t="shared" si="2"/>
        <v>-0.27372504949122956</v>
      </c>
      <c r="U65" s="19">
        <f t="shared" si="3"/>
        <v>0</v>
      </c>
      <c r="V65" s="19">
        <f t="shared" si="4"/>
        <v>0</v>
      </c>
    </row>
    <row r="66" spans="1:22" x14ac:dyDescent="0.25">
      <c r="A66" s="26">
        <f>Wellpath!E66</f>
        <v>6100</v>
      </c>
      <c r="B66" s="22">
        <v>0</v>
      </c>
      <c r="C66" s="22">
        <v>0</v>
      </c>
      <c r="D66" s="22">
        <f>COS(Wellpath!$O66) / (Bfield * COS(Dip))</f>
        <v>1.8019228413396011E-5</v>
      </c>
      <c r="E66" s="20">
        <f>Model!$W$15*((drdp!B66+drdp!K66)*'MBXY-TI2S'!$B66+(drdp!E66+drdp!N66)*'MBXY-TI2S'!$C66+(drdp!H66+drdp!Q66)*'MBXY-TI2S'!$D66)</f>
        <v>-1.3601951756324558E-2</v>
      </c>
      <c r="F66" s="20">
        <f>Model!$W$15*((drdp!C66+drdp!L66)*'MBXY-TI2S'!$B66+(drdp!F66+drdp!O66)*'MBXY-TI2S'!$C66+(drdp!I66+drdp!R66)*'MBXY-TI2S'!$D66)</f>
        <v>6.4238052173702783E-3</v>
      </c>
      <c r="G66" s="20">
        <f>Model!$W$15*((drdp!D66+drdp!M66)*'MBXY-TI2S'!$B66+(drdp!G66+drdp!P66)*'MBXY-TI2S'!$C66+(drdp!J66+drdp!S66)*'MBXY-TI2S'!$D66)</f>
        <v>0</v>
      </c>
      <c r="H66" s="18">
        <f>Model!$W$15*((drdp!B66)*'MBXY-TI2S'!$B66+(drdp!E66)*'MBXY-TI2S'!$C66+(drdp!H66)*'MBXY-TI2S'!$D66)</f>
        <v>-4.4682210577451139E-3</v>
      </c>
      <c r="I66" s="18">
        <f>Model!$W$15*((drdp!C66)*'MBXY-TI2S'!$B66+(drdp!F66)*'MBXY-TI2S'!$C66+(drdp!I66)*'MBXY-TI2S'!$D66)</f>
        <v>2.1102105239978269E-3</v>
      </c>
      <c r="J66" s="18">
        <f>Model!$W$15*((drdp!D66)*'MBXY-TI2S'!$B66+(drdp!G66)*'MBXY-TI2S'!$C66+(drdp!J66)*'MBXY-TI2S'!$D66)</f>
        <v>0</v>
      </c>
      <c r="K66" s="21">
        <f>SUM(E$3:E65)+H66</f>
        <v>-0.21894921869772715</v>
      </c>
      <c r="L66" s="21">
        <f>SUM(F$3:F65)+I66</f>
        <v>1.3100974619356385</v>
      </c>
      <c r="M66" s="21">
        <f>SUM(G$3:G65)+J66</f>
        <v>0</v>
      </c>
      <c r="N66" s="21"/>
      <c r="O66" s="21"/>
      <c r="P66" s="21"/>
      <c r="Q66" s="19">
        <f t="shared" si="1"/>
        <v>4.7938760368345157E-2</v>
      </c>
      <c r="R66" s="19">
        <f t="shared" si="1"/>
        <v>1.7163553597702017</v>
      </c>
      <c r="S66" s="19">
        <f t="shared" si="1"/>
        <v>0</v>
      </c>
      <c r="T66" s="19">
        <f t="shared" si="2"/>
        <v>-0.28684481570868336</v>
      </c>
      <c r="U66" s="19">
        <f t="shared" si="3"/>
        <v>0</v>
      </c>
      <c r="V66" s="19">
        <f t="shared" si="4"/>
        <v>0</v>
      </c>
    </row>
    <row r="67" spans="1:22" x14ac:dyDescent="0.25">
      <c r="A67" s="26">
        <f>Wellpath!E67</f>
        <v>6200</v>
      </c>
      <c r="B67" s="22">
        <v>0</v>
      </c>
      <c r="C67" s="22">
        <v>0</v>
      </c>
      <c r="D67" s="22">
        <f>COS(Wellpath!$O67) / (Bfield * COS(Dip))</f>
        <v>1.4466129375120605E-5</v>
      </c>
      <c r="E67" s="20">
        <f>Model!$W$15*((drdp!B67+drdp!K67)*'MBXY-TI2S'!$B67+(drdp!E67+drdp!N67)*'MBXY-TI2S'!$C67+(drdp!H67+drdp!Q67)*'MBXY-TI2S'!$D67)</f>
        <v>-1.5098083306635701E-2</v>
      </c>
      <c r="F67" s="20">
        <f>Model!$W$15*((drdp!C67+drdp!L67)*'MBXY-TI2S'!$B67+(drdp!F67+drdp!O67)*'MBXY-TI2S'!$C67+(drdp!I67+drdp!R67)*'MBXY-TI2S'!$D67)</f>
        <v>5.3732165860605535E-3</v>
      </c>
      <c r="G67" s="20">
        <f>Model!$W$15*((drdp!D67+drdp!M67)*'MBXY-TI2S'!$B67+(drdp!G67+drdp!P67)*'MBXY-TI2S'!$C67+(drdp!J67+drdp!S67)*'MBXY-TI2S'!$D67)</f>
        <v>0</v>
      </c>
      <c r="H67" s="18">
        <f>Model!$W$15*((drdp!B67)*'MBXY-TI2S'!$B67+(drdp!E67)*'MBXY-TI2S'!$C67+(drdp!H67)*'MBXY-TI2S'!$D67)</f>
        <v>-7.549041653317822E-3</v>
      </c>
      <c r="I67" s="18">
        <f>Model!$W$15*((drdp!C67)*'MBXY-TI2S'!$B67+(drdp!F67)*'MBXY-TI2S'!$C67+(drdp!I67)*'MBXY-TI2S'!$D67)</f>
        <v>2.6866082930302663E-3</v>
      </c>
      <c r="J67" s="18">
        <f>Model!$W$15*((drdp!D67)*'MBXY-TI2S'!$B67+(drdp!G67)*'MBXY-TI2S'!$C67+(drdp!J67)*'MBXY-TI2S'!$D67)</f>
        <v>0</v>
      </c>
      <c r="K67" s="21">
        <f>SUM(E$3:E66)+H67</f>
        <v>-0.23563199104962443</v>
      </c>
      <c r="L67" s="21">
        <f>SUM(F$3:F66)+I67</f>
        <v>1.3170976649220412</v>
      </c>
      <c r="M67" s="21">
        <f>SUM(G$3:G66)+J67</f>
        <v>0</v>
      </c>
      <c r="N67" s="21"/>
      <c r="O67" s="21"/>
      <c r="P67" s="21"/>
      <c r="Q67" s="19">
        <f t="shared" si="1"/>
        <v>5.5522435206010287E-2</v>
      </c>
      <c r="R67" s="19">
        <f t="shared" si="1"/>
        <v>1.7347462589430935</v>
      </c>
      <c r="S67" s="19">
        <f t="shared" si="1"/>
        <v>0</v>
      </c>
      <c r="T67" s="19">
        <f t="shared" si="2"/>
        <v>-0.31035034519239163</v>
      </c>
      <c r="U67" s="19">
        <f t="shared" si="3"/>
        <v>0</v>
      </c>
      <c r="V67" s="19">
        <f t="shared" si="4"/>
        <v>0</v>
      </c>
    </row>
    <row r="68" spans="1:22" x14ac:dyDescent="0.25">
      <c r="A68" s="26">
        <f>Wellpath!E68</f>
        <v>6300</v>
      </c>
      <c r="B68" s="22">
        <v>0</v>
      </c>
      <c r="C68" s="22">
        <v>0</v>
      </c>
      <c r="D68" s="22">
        <f>COS(Wellpath!$O68) / (Bfield * COS(Dip))</f>
        <v>1.0704470528896071E-5</v>
      </c>
      <c r="E68" s="20">
        <f>Model!$W$15*((drdp!B68+drdp!K68)*'MBXY-TI2S'!$B68+(drdp!E68+drdp!N68)*'MBXY-TI2S'!$C68+(drdp!H68+drdp!Q68)*'MBXY-TI2S'!$D68)</f>
        <v>-1.1463230730650375E-2</v>
      </c>
      <c r="F68" s="20">
        <f>Model!$W$15*((drdp!C68+drdp!L68)*'MBXY-TI2S'!$B68+(drdp!F68+drdp!O68)*'MBXY-TI2S'!$C68+(drdp!I68+drdp!R68)*'MBXY-TI2S'!$D68)</f>
        <v>2.8156395235656886E-3</v>
      </c>
      <c r="G68" s="20">
        <f>Model!$W$15*((drdp!D68+drdp!M68)*'MBXY-TI2S'!$B68+(drdp!G68+drdp!P68)*'MBXY-TI2S'!$C68+(drdp!J68+drdp!S68)*'MBXY-TI2S'!$D68)</f>
        <v>0</v>
      </c>
      <c r="H68" s="18">
        <f>Model!$W$15*((drdp!B68)*'MBXY-TI2S'!$B68+(drdp!E68)*'MBXY-TI2S'!$C68+(drdp!H68)*'MBXY-TI2S'!$D68)</f>
        <v>-5.7316153653251874E-3</v>
      </c>
      <c r="I68" s="18">
        <f>Model!$W$15*((drdp!C68)*'MBXY-TI2S'!$B68+(drdp!F68)*'MBXY-TI2S'!$C68+(drdp!I68)*'MBXY-TI2S'!$D68)</f>
        <v>1.4078197617828443E-3</v>
      </c>
      <c r="J68" s="18">
        <f>Model!$W$15*((drdp!D68)*'MBXY-TI2S'!$B68+(drdp!G68)*'MBXY-TI2S'!$C68+(drdp!J68)*'MBXY-TI2S'!$D68)</f>
        <v>0</v>
      </c>
      <c r="K68" s="21">
        <f>SUM(E$3:E67)+H68</f>
        <v>-0.24891264806826749</v>
      </c>
      <c r="L68" s="21">
        <f>SUM(F$3:F67)+I68</f>
        <v>1.3211920929768541</v>
      </c>
      <c r="M68" s="21">
        <f>SUM(G$3:G67)+J68</f>
        <v>0</v>
      </c>
      <c r="N68" s="21"/>
      <c r="O68" s="21"/>
      <c r="P68" s="21"/>
      <c r="Q68" s="19">
        <f t="shared" ref="Q68:S131" si="5">K68^2</f>
        <v>6.1957506368357187E-2</v>
      </c>
      <c r="R68" s="19">
        <f t="shared" si="5"/>
        <v>1.7455485465445604</v>
      </c>
      <c r="S68" s="19">
        <f t="shared" si="5"/>
        <v>0</v>
      </c>
      <c r="T68" s="19">
        <f t="shared" ref="T68:T131" si="6">K68*L68</f>
        <v>-0.32886142246972544</v>
      </c>
      <c r="U68" s="19">
        <f t="shared" ref="U68:U131" si="7">K68*M68</f>
        <v>0</v>
      </c>
      <c r="V68" s="19">
        <f t="shared" ref="V68:V131" si="8">L68*M68</f>
        <v>0</v>
      </c>
    </row>
    <row r="69" spans="1:22" x14ac:dyDescent="0.25">
      <c r="A69" s="26">
        <f>Wellpath!E69</f>
        <v>6400</v>
      </c>
      <c r="B69" s="22">
        <v>0</v>
      </c>
      <c r="C69" s="22">
        <v>0</v>
      </c>
      <c r="D69" s="22">
        <f>COS(Wellpath!$O69) / (Bfield * COS(Dip))</f>
        <v>6.8335903587539619E-6</v>
      </c>
      <c r="E69" s="20">
        <f>Model!$W$15*((drdp!B69+drdp!K69)*'MBXY-TI2S'!$B69+(drdp!E69+drdp!N69)*'MBXY-TI2S'!$C69+(drdp!H69+drdp!Q69)*'MBXY-TI2S'!$D69)</f>
        <v>-7.4813779918422637E-3</v>
      </c>
      <c r="F69" s="20">
        <f>Model!$W$15*((drdp!C69+drdp!L69)*'MBXY-TI2S'!$B69+(drdp!F69+drdp!O69)*'MBXY-TI2S'!$C69+(drdp!I69+drdp!R69)*'MBXY-TI2S'!$D69)</f>
        <v>1.0527706779116797E-3</v>
      </c>
      <c r="G69" s="20">
        <f>Model!$W$15*((drdp!D69+drdp!M69)*'MBXY-TI2S'!$B69+(drdp!G69+drdp!P69)*'MBXY-TI2S'!$C69+(drdp!J69+drdp!S69)*'MBXY-TI2S'!$D69)</f>
        <v>0</v>
      </c>
      <c r="H69" s="18">
        <f>Model!$W$15*((drdp!B69)*'MBXY-TI2S'!$B69+(drdp!E69)*'MBXY-TI2S'!$C69+(drdp!H69)*'MBXY-TI2S'!$D69)</f>
        <v>-3.7406889959211318E-3</v>
      </c>
      <c r="I69" s="18">
        <f>Model!$W$15*((drdp!C69)*'MBXY-TI2S'!$B69+(drdp!F69)*'MBXY-TI2S'!$C69+(drdp!I69)*'MBXY-TI2S'!$D69)</f>
        <v>5.2638533895583983E-4</v>
      </c>
      <c r="J69" s="18">
        <f>Model!$W$15*((drdp!D69)*'MBXY-TI2S'!$B69+(drdp!G69)*'MBXY-TI2S'!$C69+(drdp!J69)*'MBXY-TI2S'!$D69)</f>
        <v>0</v>
      </c>
      <c r="K69" s="21">
        <f>SUM(E$3:E68)+H69</f>
        <v>-0.25838495242951381</v>
      </c>
      <c r="L69" s="21">
        <f>SUM(F$3:F68)+I69</f>
        <v>1.3231262980775929</v>
      </c>
      <c r="M69" s="21">
        <f>SUM(G$3:G68)+J69</f>
        <v>0</v>
      </c>
      <c r="N69" s="21"/>
      <c r="O69" s="21"/>
      <c r="P69" s="21"/>
      <c r="Q69" s="19">
        <f t="shared" si="5"/>
        <v>6.676278364200211E-2</v>
      </c>
      <c r="R69" s="19">
        <f t="shared" si="5"/>
        <v>1.7506632006645151</v>
      </c>
      <c r="S69" s="19">
        <f t="shared" si="5"/>
        <v>0</v>
      </c>
      <c r="T69" s="19">
        <f t="shared" si="6"/>
        <v>-0.34187592558701757</v>
      </c>
      <c r="U69" s="19">
        <f t="shared" si="7"/>
        <v>0</v>
      </c>
      <c r="V69" s="19">
        <f t="shared" si="8"/>
        <v>0</v>
      </c>
    </row>
    <row r="70" spans="1:22" x14ac:dyDescent="0.25">
      <c r="A70" s="26">
        <f>Wellpath!E70</f>
        <v>6500</v>
      </c>
      <c r="B70" s="22">
        <v>0</v>
      </c>
      <c r="C70" s="22">
        <v>0</v>
      </c>
      <c r="D70" s="22">
        <f>COS(Wellpath!$O70) / (Bfield * COS(Dip))</f>
        <v>2.9408836832886619E-6</v>
      </c>
      <c r="E70" s="20">
        <f>Model!$W$15*((drdp!B70+drdp!K70)*'MBXY-TI2S'!$B70+(drdp!E70+drdp!N70)*'MBXY-TI2S'!$C70+(drdp!H70+drdp!Q70)*'MBXY-TI2S'!$D70)</f>
        <v>-2.8978783219333394E-3</v>
      </c>
      <c r="F70" s="20">
        <f>Model!$W$15*((drdp!C70+drdp!L70)*'MBXY-TI2S'!$B70+(drdp!F70+drdp!O70)*'MBXY-TI2S'!$C70+(drdp!I70+drdp!R70)*'MBXY-TI2S'!$D70)</f>
        <v>1.1588422908083129E-4</v>
      </c>
      <c r="G70" s="20">
        <f>Model!$W$15*((drdp!D70+drdp!M70)*'MBXY-TI2S'!$B70+(drdp!G70+drdp!P70)*'MBXY-TI2S'!$C70+(drdp!J70+drdp!S70)*'MBXY-TI2S'!$D70)</f>
        <v>0</v>
      </c>
      <c r="H70" s="18">
        <f>Model!$W$15*((drdp!B70)*'MBXY-TI2S'!$B70+(drdp!E70)*'MBXY-TI2S'!$C70+(drdp!H70)*'MBXY-TI2S'!$D70)</f>
        <v>-1.640741887630701E-3</v>
      </c>
      <c r="I70" s="18">
        <f>Model!$W$15*((drdp!C70)*'MBXY-TI2S'!$B70+(drdp!F70)*'MBXY-TI2S'!$C70+(drdp!I70)*'MBXY-TI2S'!$D70)</f>
        <v>6.5612178168288697E-5</v>
      </c>
      <c r="J70" s="18">
        <f>Model!$W$15*((drdp!D70)*'MBXY-TI2S'!$B70+(drdp!G70)*'MBXY-TI2S'!$C70+(drdp!J70)*'MBXY-TI2S'!$D70)</f>
        <v>0</v>
      </c>
      <c r="K70" s="21">
        <f>SUM(E$3:E69)+H70</f>
        <v>-0.26376638331306568</v>
      </c>
      <c r="L70" s="21">
        <f>SUM(F$3:F69)+I70</f>
        <v>1.3237182955947171</v>
      </c>
      <c r="M70" s="21">
        <f>SUM(G$3:G69)+J70</f>
        <v>0</v>
      </c>
      <c r="N70" s="21"/>
      <c r="O70" s="21"/>
      <c r="P70" s="21"/>
      <c r="Q70" s="19">
        <f t="shared" si="5"/>
        <v>6.9572704966055096E-2</v>
      </c>
      <c r="R70" s="19">
        <f t="shared" si="5"/>
        <v>1.7522301260921829</v>
      </c>
      <c r="S70" s="19">
        <f t="shared" si="5"/>
        <v>0</v>
      </c>
      <c r="T70" s="19">
        <f t="shared" si="6"/>
        <v>-0.34915238735435411</v>
      </c>
      <c r="U70" s="19">
        <f t="shared" si="7"/>
        <v>0</v>
      </c>
      <c r="V70" s="19">
        <f t="shared" si="8"/>
        <v>0</v>
      </c>
    </row>
    <row r="71" spans="1:22" x14ac:dyDescent="0.25">
      <c r="A71" s="26">
        <f>Wellpath!E71</f>
        <v>6576.62</v>
      </c>
      <c r="B71" s="22">
        <v>0</v>
      </c>
      <c r="C71" s="22">
        <v>0</v>
      </c>
      <c r="D71" s="22">
        <f>COS(Wellpath!$O71) / (Bfield * COS(Dip))</f>
        <v>2.4082844186522259E-21</v>
      </c>
      <c r="E71" s="20">
        <f>Model!$W$15*((drdp!B71+drdp!K71)*'MBXY-TI2S'!$B71+(drdp!E71+drdp!N71)*'MBXY-TI2S'!$C71+(drdp!H71+drdp!Q71)*'MBXY-TI2S'!$D71)</f>
        <v>-1.3606168642647114E-18</v>
      </c>
      <c r="F71" s="20">
        <f>Model!$W$15*((drdp!C71+drdp!L71)*'MBXY-TI2S'!$B71+(drdp!F71+drdp!O71)*'MBXY-TI2S'!$C71+(drdp!I71+drdp!R71)*'MBXY-TI2S'!$D71)</f>
        <v>-4.7513787883572574E-20</v>
      </c>
      <c r="G71" s="20">
        <f>Model!$W$15*((drdp!D71+drdp!M71)*'MBXY-TI2S'!$B71+(drdp!G71+drdp!P71)*'MBXY-TI2S'!$C71+(drdp!J71+drdp!S71)*'MBXY-TI2S'!$D71)</f>
        <v>0</v>
      </c>
      <c r="H71" s="18">
        <f>Model!$W$15*((drdp!B71)*'MBXY-TI2S'!$B71+(drdp!E71)*'MBXY-TI2S'!$C71+(drdp!H71)*'MBXY-TI2S'!$D71)</f>
        <v>-1.0425046413996181E-18</v>
      </c>
      <c r="I71" s="18">
        <f>Model!$W$15*((drdp!C71)*'MBXY-TI2S'!$B71+(drdp!F71)*'MBXY-TI2S'!$C71+(drdp!I71)*'MBXY-TI2S'!$D71)</f>
        <v>-3.6405064276393173E-20</v>
      </c>
      <c r="J71" s="18">
        <f>Model!$W$15*((drdp!D71)*'MBXY-TI2S'!$B71+(drdp!G71)*'MBXY-TI2S'!$C71+(drdp!J71)*'MBXY-TI2S'!$D71)</f>
        <v>0</v>
      </c>
      <c r="K71" s="21">
        <f>SUM(E$3:E70)+H71</f>
        <v>-0.26502351974736832</v>
      </c>
      <c r="L71" s="21">
        <f>SUM(F$3:F70)+I71</f>
        <v>1.3237685676456297</v>
      </c>
      <c r="M71" s="21">
        <f>SUM(G$3:G70)+J71</f>
        <v>0</v>
      </c>
      <c r="N71" s="21"/>
      <c r="O71" s="21"/>
      <c r="P71" s="21"/>
      <c r="Q71" s="19">
        <f t="shared" si="5"/>
        <v>7.0237466019283726E-2</v>
      </c>
      <c r="R71" s="19">
        <f t="shared" si="5"/>
        <v>1.752363220686562</v>
      </c>
      <c r="S71" s="19">
        <f t="shared" si="5"/>
        <v>0</v>
      </c>
      <c r="T71" s="19">
        <f t="shared" si="6"/>
        <v>-0.35082980512837703</v>
      </c>
      <c r="U71" s="19">
        <f t="shared" si="7"/>
        <v>0</v>
      </c>
      <c r="V71" s="19">
        <f t="shared" si="8"/>
        <v>0</v>
      </c>
    </row>
    <row r="72" spans="1:22" x14ac:dyDescent="0.25">
      <c r="A72" s="26">
        <f>Wellpath!E72</f>
        <v>6600</v>
      </c>
      <c r="B72" s="22">
        <v>0</v>
      </c>
      <c r="C72" s="22">
        <v>0</v>
      </c>
      <c r="D72" s="22">
        <f>COS(Wellpath!$O72) / (Bfield * COS(Dip))</f>
        <v>-8.9193357303249876E-7</v>
      </c>
      <c r="E72" s="20">
        <f>Model!$W$15*((drdp!B72+drdp!K72)*'MBXY-TI2S'!$B72+(drdp!E72+drdp!N72)*'MBXY-TI2S'!$C72+(drdp!H72+drdp!Q72)*'MBXY-TI2S'!$D72)</f>
        <v>6.1847819221454495E-4</v>
      </c>
      <c r="F72" s="20">
        <f>Model!$W$15*((drdp!C72+drdp!L72)*'MBXY-TI2S'!$B72+(drdp!F72+drdp!O72)*'MBXY-TI2S'!$C72+(drdp!I72+drdp!R72)*'MBXY-TI2S'!$D72)</f>
        <v>3.5661228186644889E-5</v>
      </c>
      <c r="G72" s="20">
        <f>Model!$W$15*((drdp!D72+drdp!M72)*'MBXY-TI2S'!$B72+(drdp!G72+drdp!P72)*'MBXY-TI2S'!$C72+(drdp!J72+drdp!S72)*'MBXY-TI2S'!$D72)</f>
        <v>0</v>
      </c>
      <c r="H72" s="18">
        <f>Model!$W$15*((drdp!B72)*'MBXY-TI2S'!$B72+(drdp!E72)*'MBXY-TI2S'!$C72+(drdp!H72)*'MBXY-TI2S'!$D72)</f>
        <v>1.1719906090108776E-4</v>
      </c>
      <c r="I72" s="18">
        <f>Model!$W$15*((drdp!C72)*'MBXY-TI2S'!$B72+(drdp!F72)*'MBXY-TI2S'!$C72+(drdp!I72)*'MBXY-TI2S'!$D72)</f>
        <v>6.7576553331477227E-6</v>
      </c>
      <c r="J72" s="18">
        <f>Model!$W$15*((drdp!D72)*'MBXY-TI2S'!$B72+(drdp!G72)*'MBXY-TI2S'!$C72+(drdp!J72)*'MBXY-TI2S'!$D72)</f>
        <v>0</v>
      </c>
      <c r="K72" s="21">
        <f>SUM(E$3:E71)+H72</f>
        <v>-0.26490632068646724</v>
      </c>
      <c r="L72" s="21">
        <f>SUM(F$3:F71)+I72</f>
        <v>1.3237753253009628</v>
      </c>
      <c r="M72" s="21">
        <f>SUM(G$3:G71)+J72</f>
        <v>0</v>
      </c>
      <c r="N72" s="21"/>
      <c r="O72" s="21"/>
      <c r="P72" s="21"/>
      <c r="Q72" s="19">
        <f t="shared" si="5"/>
        <v>7.0175358739641425E-2</v>
      </c>
      <c r="R72" s="19">
        <f t="shared" si="5"/>
        <v>1.7523811118756698</v>
      </c>
      <c r="S72" s="19">
        <f t="shared" si="5"/>
        <v>0</v>
      </c>
      <c r="T72" s="19">
        <f t="shared" si="6"/>
        <v>-0.35067645084100935</v>
      </c>
      <c r="U72" s="19">
        <f t="shared" si="7"/>
        <v>0</v>
      </c>
      <c r="V72" s="19">
        <f t="shared" si="8"/>
        <v>0</v>
      </c>
    </row>
    <row r="73" spans="1:22" x14ac:dyDescent="0.25">
      <c r="A73" s="26">
        <f>Wellpath!E73</f>
        <v>6700</v>
      </c>
      <c r="B73" s="22">
        <v>0</v>
      </c>
      <c r="C73" s="22">
        <v>0</v>
      </c>
      <c r="D73" s="22">
        <f>COS(Wellpath!$O73) / (Bfield * COS(Dip))</f>
        <v>-4.7571372880721421E-6</v>
      </c>
      <c r="E73" s="20">
        <f>Model!$W$15*((drdp!B73+drdp!K73)*'MBXY-TI2S'!$B73+(drdp!E73+drdp!N73)*'MBXY-TI2S'!$C73+(drdp!H73+drdp!Q73)*'MBXY-TI2S'!$D73)</f>
        <v>5.2192905028571089E-3</v>
      </c>
      <c r="F73" s="20">
        <f>Model!$W$15*((drdp!C73+drdp!L73)*'MBXY-TI2S'!$B73+(drdp!F73+drdp!O73)*'MBXY-TI2S'!$C73+(drdp!I73+drdp!R73)*'MBXY-TI2S'!$D73)</f>
        <v>8.2198610176580284E-4</v>
      </c>
      <c r="G73" s="20">
        <f>Model!$W$15*((drdp!D73+drdp!M73)*'MBXY-TI2S'!$B73+(drdp!G73+drdp!P73)*'MBXY-TI2S'!$C73+(drdp!J73+drdp!S73)*'MBXY-TI2S'!$D73)</f>
        <v>0</v>
      </c>
      <c r="H73" s="18">
        <f>Model!$W$15*((drdp!B73)*'MBXY-TI2S'!$B73+(drdp!E73)*'MBXY-TI2S'!$C73+(drdp!H73)*'MBXY-TI2S'!$D73)</f>
        <v>2.6096452514285445E-3</v>
      </c>
      <c r="I73" s="18">
        <f>Model!$W$15*((drdp!C73)*'MBXY-TI2S'!$B73+(drdp!F73)*'MBXY-TI2S'!$C73+(drdp!I73)*'MBXY-TI2S'!$D73)</f>
        <v>4.1099305088289985E-4</v>
      </c>
      <c r="J73" s="18">
        <f>Model!$W$15*((drdp!D73)*'MBXY-TI2S'!$B73+(drdp!G73)*'MBXY-TI2S'!$C73+(drdp!J73)*'MBXY-TI2S'!$D73)</f>
        <v>0</v>
      </c>
      <c r="K73" s="21">
        <f>SUM(E$3:E72)+H73</f>
        <v>-0.26179539630372523</v>
      </c>
      <c r="L73" s="21">
        <f>SUM(F$3:F72)+I73</f>
        <v>1.3242152219246992</v>
      </c>
      <c r="M73" s="21">
        <f>SUM(G$3:G72)+J73</f>
        <v>0</v>
      </c>
      <c r="N73" s="21"/>
      <c r="O73" s="21"/>
      <c r="P73" s="21"/>
      <c r="Q73" s="19">
        <f t="shared" si="5"/>
        <v>6.8536829525824544E-2</v>
      </c>
      <c r="R73" s="19">
        <f t="shared" si="5"/>
        <v>1.7535459539770804</v>
      </c>
      <c r="S73" s="19">
        <f t="shared" si="5"/>
        <v>0</v>
      </c>
      <c r="T73" s="19">
        <f t="shared" si="6"/>
        <v>-0.34667344881520207</v>
      </c>
      <c r="U73" s="19">
        <f t="shared" si="7"/>
        <v>0</v>
      </c>
      <c r="V73" s="19">
        <f t="shared" si="8"/>
        <v>0</v>
      </c>
    </row>
    <row r="74" spans="1:22" x14ac:dyDescent="0.25">
      <c r="A74" s="26">
        <f>Wellpath!E74</f>
        <v>6800</v>
      </c>
      <c r="B74" s="22">
        <v>0</v>
      </c>
      <c r="C74" s="22">
        <v>0</v>
      </c>
      <c r="D74" s="22">
        <f>COS(Wellpath!$O74) / (Bfield * COS(Dip))</f>
        <v>-8.6497635406890876E-6</v>
      </c>
      <c r="E74" s="20">
        <f>Model!$W$15*((drdp!B74+drdp!K74)*'MBXY-TI2S'!$B74+(drdp!E74+drdp!N74)*'MBXY-TI2S'!$C74+(drdp!H74+drdp!Q74)*'MBXY-TI2S'!$D74)</f>
        <v>9.228245504026393E-3</v>
      </c>
      <c r="F74" s="20">
        <f>Model!$W$15*((drdp!C74+drdp!L74)*'MBXY-TI2S'!$B74+(drdp!F74+drdp!O74)*'MBXY-TI2S'!$C74+(drdp!I74+drdp!R74)*'MBXY-TI2S'!$D74)</f>
        <v>2.4227064503086178E-3</v>
      </c>
      <c r="G74" s="20">
        <f>Model!$W$15*((drdp!D74+drdp!M74)*'MBXY-TI2S'!$B74+(drdp!G74+drdp!P74)*'MBXY-TI2S'!$C74+(drdp!J74+drdp!S74)*'MBXY-TI2S'!$D74)</f>
        <v>0</v>
      </c>
      <c r="H74" s="18">
        <f>Model!$W$15*((drdp!B74)*'MBXY-TI2S'!$B74+(drdp!E74)*'MBXY-TI2S'!$C74+(drdp!H74)*'MBXY-TI2S'!$D74)</f>
        <v>4.6141227520132477E-3</v>
      </c>
      <c r="I74" s="18">
        <f>Model!$W$15*((drdp!C74)*'MBXY-TI2S'!$B74+(drdp!F74)*'MBXY-TI2S'!$C74+(drdp!I74)*'MBXY-TI2S'!$D74)</f>
        <v>1.2113532251543221E-3</v>
      </c>
      <c r="J74" s="18">
        <f>Model!$W$15*((drdp!D74)*'MBXY-TI2S'!$B74+(drdp!G74)*'MBXY-TI2S'!$C74+(drdp!J74)*'MBXY-TI2S'!$D74)</f>
        <v>0</v>
      </c>
      <c r="K74" s="21">
        <f>SUM(E$3:E73)+H74</f>
        <v>-0.2545716283002834</v>
      </c>
      <c r="L74" s="21">
        <f>SUM(F$3:F73)+I74</f>
        <v>1.3258375682007364</v>
      </c>
      <c r="M74" s="21">
        <f>SUM(G$3:G73)+J74</f>
        <v>0</v>
      </c>
      <c r="N74" s="21"/>
      <c r="O74" s="21"/>
      <c r="P74" s="21"/>
      <c r="Q74" s="19">
        <f t="shared" si="5"/>
        <v>6.4806713935457658E-2</v>
      </c>
      <c r="R74" s="19">
        <f t="shared" si="5"/>
        <v>1.7578452572524423</v>
      </c>
      <c r="S74" s="19">
        <f t="shared" si="5"/>
        <v>0</v>
      </c>
      <c r="T74" s="19">
        <f t="shared" si="6"/>
        <v>-0.33752062859854953</v>
      </c>
      <c r="U74" s="19">
        <f t="shared" si="7"/>
        <v>0</v>
      </c>
      <c r="V74" s="19">
        <f t="shared" si="8"/>
        <v>0</v>
      </c>
    </row>
    <row r="75" spans="1:22" x14ac:dyDescent="0.25">
      <c r="A75" s="26">
        <f>Wellpath!E75</f>
        <v>6900</v>
      </c>
      <c r="B75" s="22">
        <v>0</v>
      </c>
      <c r="C75" s="22">
        <v>0</v>
      </c>
      <c r="D75" s="22">
        <f>COS(Wellpath!$O75) / (Bfield * COS(Dip))</f>
        <v>-1.2487580888455495E-5</v>
      </c>
      <c r="E75" s="20">
        <f>Model!$W$15*((drdp!B75+drdp!K75)*'MBXY-TI2S'!$B75+(drdp!E75+drdp!N75)*'MBXY-TI2S'!$C75+(drdp!H75+drdp!Q75)*'MBXY-TI2S'!$D75)</f>
        <v>1.2911408088770674E-2</v>
      </c>
      <c r="F75" s="20">
        <f>Model!$W$15*((drdp!C75+drdp!L75)*'MBXY-TI2S'!$B75+(drdp!F75+drdp!O75)*'MBXY-TI2S'!$C75+(drdp!I75+drdp!R75)*'MBXY-TI2S'!$D75)</f>
        <v>4.8325153001977919E-3</v>
      </c>
      <c r="G75" s="20">
        <f>Model!$W$15*((drdp!D75+drdp!M75)*'MBXY-TI2S'!$B75+(drdp!G75+drdp!P75)*'MBXY-TI2S'!$C75+(drdp!J75+drdp!S75)*'MBXY-TI2S'!$D75)</f>
        <v>0</v>
      </c>
      <c r="H75" s="18">
        <f>Model!$W$15*((drdp!B75)*'MBXY-TI2S'!$B75+(drdp!E75)*'MBXY-TI2S'!$C75+(drdp!H75)*'MBXY-TI2S'!$D75)</f>
        <v>6.4557040443852885E-3</v>
      </c>
      <c r="I75" s="18">
        <f>Model!$W$15*((drdp!C75)*'MBXY-TI2S'!$B75+(drdp!F75)*'MBXY-TI2S'!$C75+(drdp!I75)*'MBXY-TI2S'!$D75)</f>
        <v>2.4162576500988782E-3</v>
      </c>
      <c r="J75" s="18">
        <f>Model!$W$15*((drdp!D75)*'MBXY-TI2S'!$B75+(drdp!G75)*'MBXY-TI2S'!$C75+(drdp!J75)*'MBXY-TI2S'!$D75)</f>
        <v>0</v>
      </c>
      <c r="K75" s="21">
        <f>SUM(E$3:E74)+H75</f>
        <v>-0.24350180150388495</v>
      </c>
      <c r="L75" s="21">
        <f>SUM(F$3:F74)+I75</f>
        <v>1.3294651790759895</v>
      </c>
      <c r="M75" s="21">
        <f>SUM(G$3:G74)+J75</f>
        <v>0</v>
      </c>
      <c r="N75" s="21"/>
      <c r="O75" s="21"/>
      <c r="P75" s="21"/>
      <c r="Q75" s="19">
        <f t="shared" si="5"/>
        <v>5.9293127335637387E-2</v>
      </c>
      <c r="R75" s="19">
        <f t="shared" si="5"/>
        <v>1.7674776623755528</v>
      </c>
      <c r="S75" s="19">
        <f t="shared" si="5"/>
        <v>0</v>
      </c>
      <c r="T75" s="19">
        <f t="shared" si="6"/>
        <v>-0.32372716614168845</v>
      </c>
      <c r="U75" s="19">
        <f t="shared" si="7"/>
        <v>0</v>
      </c>
      <c r="V75" s="19">
        <f t="shared" si="8"/>
        <v>0</v>
      </c>
    </row>
    <row r="76" spans="1:22" x14ac:dyDescent="0.25">
      <c r="A76" s="26">
        <f>Wellpath!E76</f>
        <v>7000</v>
      </c>
      <c r="B76" s="22">
        <v>0</v>
      </c>
      <c r="C76" s="22">
        <v>0</v>
      </c>
      <c r="D76" s="22">
        <f>COS(Wellpath!$O76) / (Bfield * COS(Dip))</f>
        <v>-1.6153324611004525E-5</v>
      </c>
      <c r="E76" s="20">
        <f>Model!$W$15*((drdp!B76+drdp!K76)*'MBXY-TI2S'!$B76+(drdp!E76+drdp!N76)*'MBXY-TI2S'!$C76+(drdp!H76+drdp!Q76)*'MBXY-TI2S'!$D76)</f>
        <v>1.6126287363352188E-2</v>
      </c>
      <c r="F76" s="20">
        <f>Model!$W$15*((drdp!C76+drdp!L76)*'MBXY-TI2S'!$B76+(drdp!F76+drdp!O76)*'MBXY-TI2S'!$C76+(drdp!I76+drdp!R76)*'MBXY-TI2S'!$D76)</f>
        <v>7.956104203039006E-3</v>
      </c>
      <c r="G76" s="20">
        <f>Model!$W$15*((drdp!D76+drdp!M76)*'MBXY-TI2S'!$B76+(drdp!G76+drdp!P76)*'MBXY-TI2S'!$C76+(drdp!J76+drdp!S76)*'MBXY-TI2S'!$D76)</f>
        <v>0</v>
      </c>
      <c r="H76" s="18">
        <f>Model!$W$15*((drdp!B76)*'MBXY-TI2S'!$B76+(drdp!E76)*'MBXY-TI2S'!$C76+(drdp!H76)*'MBXY-TI2S'!$D76)</f>
        <v>8.0631436816760941E-3</v>
      </c>
      <c r="I76" s="18">
        <f>Model!$W$15*((drdp!C76)*'MBXY-TI2S'!$B76+(drdp!F76)*'MBXY-TI2S'!$C76+(drdp!I76)*'MBXY-TI2S'!$D76)</f>
        <v>3.978052101519503E-3</v>
      </c>
      <c r="J76" s="18">
        <f>Model!$W$15*((drdp!D76)*'MBXY-TI2S'!$B76+(drdp!G76)*'MBXY-TI2S'!$C76+(drdp!J76)*'MBXY-TI2S'!$D76)</f>
        <v>0</v>
      </c>
      <c r="K76" s="21">
        <f>SUM(E$3:E75)+H76</f>
        <v>-0.22898295377782346</v>
      </c>
      <c r="L76" s="21">
        <f>SUM(F$3:F75)+I76</f>
        <v>1.3358594888276081</v>
      </c>
      <c r="M76" s="21">
        <f>SUM(G$3:G75)+J76</f>
        <v>0</v>
      </c>
      <c r="N76" s="21"/>
      <c r="O76" s="21"/>
      <c r="P76" s="21"/>
      <c r="Q76" s="19">
        <f t="shared" si="5"/>
        <v>5.2433193120816839E-2</v>
      </c>
      <c r="R76" s="19">
        <f t="shared" si="5"/>
        <v>1.7845205738907584</v>
      </c>
      <c r="S76" s="19">
        <f t="shared" si="5"/>
        <v>0</v>
      </c>
      <c r="T76" s="19">
        <f t="shared" si="6"/>
        <v>-0.30588905158387908</v>
      </c>
      <c r="U76" s="19">
        <f t="shared" si="7"/>
        <v>0</v>
      </c>
      <c r="V76" s="19">
        <f t="shared" si="8"/>
        <v>0</v>
      </c>
    </row>
    <row r="77" spans="1:22" x14ac:dyDescent="0.25">
      <c r="A77" s="26">
        <f>Wellpath!E77</f>
        <v>7100</v>
      </c>
      <c r="B77" s="22">
        <v>0</v>
      </c>
      <c r="C77" s="22">
        <v>0</v>
      </c>
      <c r="D77" s="22">
        <f>COS(Wellpath!$O77) / (Bfield * COS(Dip))</f>
        <v>-1.9585731377887598E-5</v>
      </c>
      <c r="E77" s="20">
        <f>Model!$W$15*((drdp!B77+drdp!K77)*'MBXY-TI2S'!$B77+(drdp!E77+drdp!N77)*'MBXY-TI2S'!$C77+(drdp!H77+drdp!Q77)*'MBXY-TI2S'!$D77)</f>
        <v>9.602395676526234E-3</v>
      </c>
      <c r="F77" s="20">
        <f>Model!$W$15*((drdp!C77+drdp!L77)*'MBXY-TI2S'!$B77+(drdp!F77+drdp!O77)*'MBXY-TI2S'!$C77+(drdp!I77+drdp!R77)*'MBXY-TI2S'!$D77)</f>
        <v>5.9723154034724999E-3</v>
      </c>
      <c r="G77" s="20">
        <f>Model!$W$15*((drdp!D77+drdp!M77)*'MBXY-TI2S'!$B77+(drdp!G77+drdp!P77)*'MBXY-TI2S'!$C77+(drdp!J77+drdp!S77)*'MBXY-TI2S'!$D77)</f>
        <v>0</v>
      </c>
      <c r="H77" s="18">
        <f>Model!$W$15*((drdp!B77)*'MBXY-TI2S'!$B77+(drdp!E77)*'MBXY-TI2S'!$C77+(drdp!H77)*'MBXY-TI2S'!$D77)</f>
        <v>9.3993692996536121E-3</v>
      </c>
      <c r="I77" s="18">
        <f>Model!$W$15*((drdp!C77)*'MBXY-TI2S'!$B77+(drdp!F77)*'MBXY-TI2S'!$C77+(drdp!I77)*'MBXY-TI2S'!$D77)</f>
        <v>5.8460409196088832E-3</v>
      </c>
      <c r="J77" s="18">
        <f>Model!$W$15*((drdp!D77)*'MBXY-TI2S'!$B77+(drdp!G77)*'MBXY-TI2S'!$C77+(drdp!J77)*'MBXY-TI2S'!$D77)</f>
        <v>0</v>
      </c>
      <c r="K77" s="21">
        <f>SUM(E$3:E76)+H77</f>
        <v>-0.21152044079649374</v>
      </c>
      <c r="L77" s="21">
        <f>SUM(F$3:F76)+I77</f>
        <v>1.3456835818487363</v>
      </c>
      <c r="M77" s="21">
        <f>SUM(G$3:G76)+J77</f>
        <v>0</v>
      </c>
      <c r="N77" s="21"/>
      <c r="O77" s="21"/>
      <c r="P77" s="21"/>
      <c r="Q77" s="19">
        <f t="shared" si="5"/>
        <v>4.4740896874743009E-2</v>
      </c>
      <c r="R77" s="19">
        <f t="shared" si="5"/>
        <v>1.8108643024572444</v>
      </c>
      <c r="S77" s="19">
        <f t="shared" si="5"/>
        <v>0</v>
      </c>
      <c r="T77" s="19">
        <f t="shared" si="6"/>
        <v>-0.28463958440524928</v>
      </c>
      <c r="U77" s="19">
        <f t="shared" si="7"/>
        <v>0</v>
      </c>
      <c r="V77" s="19">
        <f t="shared" si="8"/>
        <v>0</v>
      </c>
    </row>
    <row r="78" spans="1:22" x14ac:dyDescent="0.25">
      <c r="A78" s="26">
        <f>Wellpath!E78</f>
        <v>7102.16</v>
      </c>
      <c r="B78" s="22">
        <v>0</v>
      </c>
      <c r="C78" s="22">
        <v>0</v>
      </c>
      <c r="D78" s="22">
        <f>COS(Wellpath!$O78) / (Bfield * COS(Dip))</f>
        <v>-1.9657082445831851E-5</v>
      </c>
      <c r="E78" s="20">
        <f>Model!$W$15*((drdp!B78+drdp!K78)*'MBXY-TI2S'!$B78+(drdp!E78+drdp!N78)*'MBXY-TI2S'!$C78+(drdp!H78+drdp!Q78)*'MBXY-TI2S'!$D78)</f>
        <v>9.4239344685382864E-3</v>
      </c>
      <c r="F78" s="20">
        <f>Model!$W$15*((drdp!C78+drdp!L78)*'MBXY-TI2S'!$B78+(drdp!F78+drdp!O78)*'MBXY-TI2S'!$C78+(drdp!I78+drdp!R78)*'MBXY-TI2S'!$D78)</f>
        <v>5.8887278237914897E-3</v>
      </c>
      <c r="G78" s="20">
        <f>Model!$W$15*((drdp!D78+drdp!M78)*'MBXY-TI2S'!$B78+(drdp!G78+drdp!P78)*'MBXY-TI2S'!$C78+(drdp!J78+drdp!S78)*'MBXY-TI2S'!$D78)</f>
        <v>0</v>
      </c>
      <c r="H78" s="18">
        <f>Model!$W$15*((drdp!B78)*'MBXY-TI2S'!$B78+(drdp!E78)*'MBXY-TI2S'!$C78+(drdp!H78)*'MBXY-TI2S'!$D78)</f>
        <v>2.0355698452053099E-4</v>
      </c>
      <c r="I78" s="18">
        <f>Model!$W$15*((drdp!C78)*'MBXY-TI2S'!$B78+(drdp!F78)*'MBXY-TI2S'!$C78+(drdp!I78)*'MBXY-TI2S'!$D78)</f>
        <v>1.2719652099396118E-4</v>
      </c>
      <c r="J78" s="18">
        <f>Model!$W$15*((drdp!D78)*'MBXY-TI2S'!$B78+(drdp!G78)*'MBXY-TI2S'!$C78+(drdp!J78)*'MBXY-TI2S'!$D78)</f>
        <v>0</v>
      </c>
      <c r="K78" s="21">
        <f>SUM(E$3:E77)+H78</f>
        <v>-0.21111385743510058</v>
      </c>
      <c r="L78" s="21">
        <f>SUM(F$3:F77)+I78</f>
        <v>1.3459370528535939</v>
      </c>
      <c r="M78" s="21">
        <f>SUM(G$3:G77)+J78</f>
        <v>0</v>
      </c>
      <c r="N78" s="21"/>
      <c r="O78" s="21"/>
      <c r="P78" s="21"/>
      <c r="Q78" s="19">
        <f t="shared" si="5"/>
        <v>4.456906080112797E-2</v>
      </c>
      <c r="R78" s="19">
        <f t="shared" si="5"/>
        <v>1.8115465502442181</v>
      </c>
      <c r="S78" s="19">
        <f t="shared" si="5"/>
        <v>0</v>
      </c>
      <c r="T78" s="19">
        <f t="shared" si="6"/>
        <v>-0.28414596309275308</v>
      </c>
      <c r="U78" s="19">
        <f t="shared" si="7"/>
        <v>0</v>
      </c>
      <c r="V78" s="19">
        <f t="shared" si="8"/>
        <v>0</v>
      </c>
    </row>
    <row r="79" spans="1:22" x14ac:dyDescent="0.25">
      <c r="A79" s="26">
        <f>Wellpath!E79</f>
        <v>7200</v>
      </c>
      <c r="B79" s="22">
        <v>0</v>
      </c>
      <c r="C79" s="22">
        <v>0</v>
      </c>
      <c r="D79" s="22">
        <f>COS(Wellpath!$O79) / (Bfield * COS(Dip))</f>
        <v>-2.2689981167554389E-5</v>
      </c>
      <c r="E79" s="20">
        <f>Model!$W$15*((drdp!B79+drdp!K79)*'MBXY-TI2S'!$B79+(drdp!E79+drdp!N79)*'MBXY-TI2S'!$C79+(drdp!H79+drdp!Q79)*'MBXY-TI2S'!$D79)</f>
        <v>1.9604391516533905E-2</v>
      </c>
      <c r="F79" s="20">
        <f>Model!$W$15*((drdp!C79+drdp!L79)*'MBXY-TI2S'!$B79+(drdp!F79+drdp!O79)*'MBXY-TI2S'!$C79+(drdp!I79+drdp!R79)*'MBXY-TI2S'!$D79)</f>
        <v>1.4907525717789838E-2</v>
      </c>
      <c r="G79" s="20">
        <f>Model!$W$15*((drdp!D79+drdp!M79)*'MBXY-TI2S'!$B79+(drdp!G79+drdp!P79)*'MBXY-TI2S'!$C79+(drdp!J79+drdp!S79)*'MBXY-TI2S'!$D79)</f>
        <v>0</v>
      </c>
      <c r="H79" s="18">
        <f>Model!$W$15*((drdp!B79)*'MBXY-TI2S'!$B79+(drdp!E79)*'MBXY-TI2S'!$C79+(drdp!H79)*'MBXY-TI2S'!$D79)</f>
        <v>9.6951762332069657E-3</v>
      </c>
      <c r="I79" s="18">
        <f>Model!$W$15*((drdp!C79)*'MBXY-TI2S'!$B79+(drdp!F79)*'MBXY-TI2S'!$C79+(drdp!I79)*'MBXY-TI2S'!$D79)</f>
        <v>7.3723833210096509E-3</v>
      </c>
      <c r="J79" s="18">
        <f>Model!$W$15*((drdp!D79)*'MBXY-TI2S'!$B79+(drdp!G79)*'MBXY-TI2S'!$C79+(drdp!J79)*'MBXY-TI2S'!$D79)</f>
        <v>0</v>
      </c>
      <c r="K79" s="21">
        <f>SUM(E$3:E78)+H79</f>
        <v>-0.19219830371787588</v>
      </c>
      <c r="L79" s="21">
        <f>SUM(F$3:F78)+I79</f>
        <v>1.3590709674774013</v>
      </c>
      <c r="M79" s="21">
        <f>SUM(G$3:G78)+J79</f>
        <v>0</v>
      </c>
      <c r="N79" s="21"/>
      <c r="O79" s="21"/>
      <c r="P79" s="21"/>
      <c r="Q79" s="19">
        <f t="shared" si="5"/>
        <v>3.6940187952028865E-2</v>
      </c>
      <c r="R79" s="19">
        <f t="shared" si="5"/>
        <v>1.8470738946399596</v>
      </c>
      <c r="S79" s="19">
        <f t="shared" si="5"/>
        <v>0</v>
      </c>
      <c r="T79" s="19">
        <f t="shared" si="6"/>
        <v>-0.26121113458136902</v>
      </c>
      <c r="U79" s="19">
        <f t="shared" si="7"/>
        <v>0</v>
      </c>
      <c r="V79" s="19">
        <f t="shared" si="8"/>
        <v>0</v>
      </c>
    </row>
    <row r="80" spans="1:22" x14ac:dyDescent="0.25">
      <c r="A80" s="26">
        <f>Wellpath!E80</f>
        <v>7300</v>
      </c>
      <c r="B80" s="22">
        <v>0</v>
      </c>
      <c r="C80" s="22">
        <v>0</v>
      </c>
      <c r="D80" s="22">
        <f>COS(Wellpath!$O80) / (Bfield * COS(Dip))</f>
        <v>-2.5750959496186828E-5</v>
      </c>
      <c r="E80" s="20">
        <f>Model!$W$15*((drdp!B80+drdp!K80)*'MBXY-TI2S'!$B80+(drdp!E80+drdp!N80)*'MBXY-TI2S'!$C80+(drdp!H80+drdp!Q80)*'MBXY-TI2S'!$D80)</f>
        <v>2.018410643676978E-2</v>
      </c>
      <c r="F80" s="20">
        <f>Model!$W$15*((drdp!C80+drdp!L80)*'MBXY-TI2S'!$B80+(drdp!F80+drdp!O80)*'MBXY-TI2S'!$C80+(drdp!I80+drdp!R80)*'MBXY-TI2S'!$D80)</f>
        <v>1.8769362989999136E-2</v>
      </c>
      <c r="G80" s="20">
        <f>Model!$W$15*((drdp!D80+drdp!M80)*'MBXY-TI2S'!$B80+(drdp!G80+drdp!P80)*'MBXY-TI2S'!$C80+(drdp!J80+drdp!S80)*'MBXY-TI2S'!$D80)</f>
        <v>0</v>
      </c>
      <c r="H80" s="18">
        <f>Model!$W$15*((drdp!B80)*'MBXY-TI2S'!$B80+(drdp!E80)*'MBXY-TI2S'!$C80+(drdp!H80)*'MBXY-TI2S'!$D80)</f>
        <v>1.009205321838489E-2</v>
      </c>
      <c r="I80" s="18">
        <f>Model!$W$15*((drdp!C80)*'MBXY-TI2S'!$B80+(drdp!F80)*'MBXY-TI2S'!$C80+(drdp!I80)*'MBXY-TI2S'!$D80)</f>
        <v>9.384681494999568E-3</v>
      </c>
      <c r="J80" s="18">
        <f>Model!$W$15*((drdp!D80)*'MBXY-TI2S'!$B80+(drdp!G80)*'MBXY-TI2S'!$C80+(drdp!J80)*'MBXY-TI2S'!$D80)</f>
        <v>0</v>
      </c>
      <c r="K80" s="21">
        <f>SUM(E$3:E79)+H80</f>
        <v>-0.17219703521616406</v>
      </c>
      <c r="L80" s="21">
        <f>SUM(F$3:F79)+I80</f>
        <v>1.3759907913691809</v>
      </c>
      <c r="M80" s="21">
        <f>SUM(G$3:G79)+J80</f>
        <v>0</v>
      </c>
      <c r="N80" s="21"/>
      <c r="O80" s="21"/>
      <c r="P80" s="21"/>
      <c r="Q80" s="19">
        <f t="shared" si="5"/>
        <v>2.9651818937236844E-2</v>
      </c>
      <c r="R80" s="19">
        <f t="shared" si="5"/>
        <v>1.8933506579327848</v>
      </c>
      <c r="S80" s="19">
        <f t="shared" si="5"/>
        <v>0</v>
      </c>
      <c r="T80" s="19">
        <f t="shared" si="6"/>
        <v>-0.23694153475851629</v>
      </c>
      <c r="U80" s="19">
        <f t="shared" si="7"/>
        <v>0</v>
      </c>
      <c r="V80" s="19">
        <f t="shared" si="8"/>
        <v>0</v>
      </c>
    </row>
    <row r="81" spans="1:22" x14ac:dyDescent="0.25">
      <c r="A81" s="26">
        <f>Wellpath!E81</f>
        <v>7400</v>
      </c>
      <c r="B81" s="22">
        <v>0</v>
      </c>
      <c r="C81" s="22">
        <v>0</v>
      </c>
      <c r="D81" s="22">
        <f>COS(Wellpath!$O81) / (Bfield * COS(Dip))</f>
        <v>-2.8677574231842882E-5</v>
      </c>
      <c r="E81" s="20">
        <f>Model!$W$15*((drdp!B81+drdp!K81)*'MBXY-TI2S'!$B81+(drdp!E81+drdp!N81)*'MBXY-TI2S'!$C81+(drdp!H81+drdp!Q81)*'MBXY-TI2S'!$D81)</f>
        <v>1.9842491864921805E-2</v>
      </c>
      <c r="F81" s="20">
        <f>Model!$W$15*((drdp!C81+drdp!L81)*'MBXY-TI2S'!$B81+(drdp!F81+drdp!O81)*'MBXY-TI2S'!$C81+(drdp!I81+drdp!R81)*'MBXY-TI2S'!$D81)</f>
        <v>2.2697849381058659E-2</v>
      </c>
      <c r="G81" s="20">
        <f>Model!$W$15*((drdp!D81+drdp!M81)*'MBXY-TI2S'!$B81+(drdp!G81+drdp!P81)*'MBXY-TI2S'!$C81+(drdp!J81+drdp!S81)*'MBXY-TI2S'!$D81)</f>
        <v>0</v>
      </c>
      <c r="H81" s="18">
        <f>Model!$W$15*((drdp!B81)*'MBXY-TI2S'!$B81+(drdp!E81)*'MBXY-TI2S'!$C81+(drdp!H81)*'MBXY-TI2S'!$D81)</f>
        <v>9.9212459324609023E-3</v>
      </c>
      <c r="I81" s="18">
        <f>Model!$W$15*((drdp!C81)*'MBXY-TI2S'!$B81+(drdp!F81)*'MBXY-TI2S'!$C81+(drdp!I81)*'MBXY-TI2S'!$D81)</f>
        <v>1.134892469052933E-2</v>
      </c>
      <c r="J81" s="18">
        <f>Model!$W$15*((drdp!D81)*'MBXY-TI2S'!$B81+(drdp!G81)*'MBXY-TI2S'!$C81+(drdp!J81)*'MBXY-TI2S'!$D81)</f>
        <v>0</v>
      </c>
      <c r="K81" s="21">
        <f>SUM(E$3:E80)+H81</f>
        <v>-0.15218373606531826</v>
      </c>
      <c r="L81" s="21">
        <f>SUM(F$3:F80)+I81</f>
        <v>1.3967243975547099</v>
      </c>
      <c r="M81" s="21">
        <f>SUM(G$3:G80)+J81</f>
        <v>0</v>
      </c>
      <c r="N81" s="21"/>
      <c r="O81" s="21"/>
      <c r="P81" s="21"/>
      <c r="Q81" s="19">
        <f t="shared" si="5"/>
        <v>2.315988952279845E-2</v>
      </c>
      <c r="R81" s="19">
        <f t="shared" si="5"/>
        <v>1.9508390427245672</v>
      </c>
      <c r="S81" s="19">
        <f t="shared" si="5"/>
        <v>0</v>
      </c>
      <c r="T81" s="19">
        <f t="shared" si="6"/>
        <v>-0.21255873707345663</v>
      </c>
      <c r="U81" s="19">
        <f t="shared" si="7"/>
        <v>0</v>
      </c>
      <c r="V81" s="19">
        <f t="shared" si="8"/>
        <v>0</v>
      </c>
    </row>
    <row r="82" spans="1:22" x14ac:dyDescent="0.25">
      <c r="A82" s="26">
        <f>Wellpath!E82</f>
        <v>7500</v>
      </c>
      <c r="B82" s="22">
        <v>0</v>
      </c>
      <c r="C82" s="22">
        <v>0</v>
      </c>
      <c r="D82" s="22">
        <f>COS(Wellpath!$O82) / (Bfield * COS(Dip))</f>
        <v>-3.1368758739051211E-5</v>
      </c>
      <c r="E82" s="20">
        <f>Model!$W$15*((drdp!B82+drdp!K82)*'MBXY-TI2S'!$B82+(drdp!E82+drdp!N82)*'MBXY-TI2S'!$C82+(drdp!H82+drdp!Q82)*'MBXY-TI2S'!$D82)</f>
        <v>1.8766743673570115E-2</v>
      </c>
      <c r="F82" s="20">
        <f>Model!$W$15*((drdp!C82+drdp!L82)*'MBXY-TI2S'!$B82+(drdp!F82+drdp!O82)*'MBXY-TI2S'!$C82+(drdp!I82+drdp!R82)*'MBXY-TI2S'!$D82)</f>
        <v>2.6732117115897073E-2</v>
      </c>
      <c r="G82" s="20">
        <f>Model!$W$15*((drdp!D82+drdp!M82)*'MBXY-TI2S'!$B82+(drdp!G82+drdp!P82)*'MBXY-TI2S'!$C82+(drdp!J82+drdp!S82)*'MBXY-TI2S'!$D82)</f>
        <v>0</v>
      </c>
      <c r="H82" s="18">
        <f>Model!$W$15*((drdp!B82)*'MBXY-TI2S'!$B82+(drdp!E82)*'MBXY-TI2S'!$C82+(drdp!H82)*'MBXY-TI2S'!$D82)</f>
        <v>9.3833718367850576E-3</v>
      </c>
      <c r="I82" s="18">
        <f>Model!$W$15*((drdp!C82)*'MBXY-TI2S'!$B82+(drdp!F82)*'MBXY-TI2S'!$C82+(drdp!I82)*'MBXY-TI2S'!$D82)</f>
        <v>1.3366058557948536E-2</v>
      </c>
      <c r="J82" s="18">
        <f>Model!$W$15*((drdp!D82)*'MBXY-TI2S'!$B82+(drdp!G82)*'MBXY-TI2S'!$C82+(drdp!J82)*'MBXY-TI2S'!$D82)</f>
        <v>0</v>
      </c>
      <c r="K82" s="21">
        <f>SUM(E$3:E81)+H82</f>
        <v>-0.1328791182960723</v>
      </c>
      <c r="L82" s="21">
        <f>SUM(F$3:F81)+I82</f>
        <v>1.4214393808031875</v>
      </c>
      <c r="M82" s="21">
        <f>SUM(G$3:G81)+J82</f>
        <v>0</v>
      </c>
      <c r="N82" s="21"/>
      <c r="O82" s="21"/>
      <c r="P82" s="21"/>
      <c r="Q82" s="19">
        <f t="shared" si="5"/>
        <v>1.7656860079141575E-2</v>
      </c>
      <c r="R82" s="19">
        <f t="shared" si="5"/>
        <v>2.0204899132981491</v>
      </c>
      <c r="S82" s="19">
        <f t="shared" si="5"/>
        <v>0</v>
      </c>
      <c r="T82" s="19">
        <f t="shared" si="6"/>
        <v>-0.18887961163244252</v>
      </c>
      <c r="U82" s="19">
        <f t="shared" si="7"/>
        <v>0</v>
      </c>
      <c r="V82" s="19">
        <f t="shared" si="8"/>
        <v>0</v>
      </c>
    </row>
    <row r="83" spans="1:22" x14ac:dyDescent="0.25">
      <c r="A83" s="26">
        <f>Wellpath!E83</f>
        <v>7600</v>
      </c>
      <c r="B83" s="22">
        <v>0</v>
      </c>
      <c r="C83" s="22">
        <v>0</v>
      </c>
      <c r="D83" s="22">
        <f>COS(Wellpath!$O83) / (Bfield * COS(Dip))</f>
        <v>-3.3727055690363864E-5</v>
      </c>
      <c r="E83" s="20">
        <f>Model!$W$15*((drdp!B83+drdp!K83)*'MBXY-TI2S'!$B83+(drdp!E83+drdp!N83)*'MBXY-TI2S'!$C83+(drdp!H83+drdp!Q83)*'MBXY-TI2S'!$D83)</f>
        <v>1.6961126066905082E-2</v>
      </c>
      <c r="F83" s="20">
        <f>Model!$W$15*((drdp!C83+drdp!L83)*'MBXY-TI2S'!$B83+(drdp!F83+drdp!O83)*'MBXY-TI2S'!$C83+(drdp!I83+drdp!R83)*'MBXY-TI2S'!$D83)</f>
        <v>3.0699693925879123E-2</v>
      </c>
      <c r="G83" s="20">
        <f>Model!$W$15*((drdp!D83+drdp!M83)*'MBXY-TI2S'!$B83+(drdp!G83+drdp!P83)*'MBXY-TI2S'!$C83+(drdp!J83+drdp!S83)*'MBXY-TI2S'!$D83)</f>
        <v>0</v>
      </c>
      <c r="H83" s="18">
        <f>Model!$W$15*((drdp!B83)*'MBXY-TI2S'!$B83+(drdp!E83)*'MBXY-TI2S'!$C83+(drdp!H83)*'MBXY-TI2S'!$D83)</f>
        <v>8.4805630334525411E-3</v>
      </c>
      <c r="I83" s="18">
        <f>Model!$W$15*((drdp!C83)*'MBXY-TI2S'!$B83+(drdp!F83)*'MBXY-TI2S'!$C83+(drdp!I83)*'MBXY-TI2S'!$D83)</f>
        <v>1.5349846962939562E-2</v>
      </c>
      <c r="J83" s="18">
        <f>Model!$W$15*((drdp!D83)*'MBXY-TI2S'!$B83+(drdp!G83)*'MBXY-TI2S'!$C83+(drdp!J83)*'MBXY-TI2S'!$D83)</f>
        <v>0</v>
      </c>
      <c r="K83" s="21">
        <f>SUM(E$3:E82)+H83</f>
        <v>-0.11501518342583469</v>
      </c>
      <c r="L83" s="21">
        <f>SUM(F$3:F82)+I83</f>
        <v>1.4501552863240759</v>
      </c>
      <c r="M83" s="21">
        <f>SUM(G$3:G82)+J83</f>
        <v>0</v>
      </c>
      <c r="N83" s="21"/>
      <c r="O83" s="21"/>
      <c r="P83" s="21"/>
      <c r="Q83" s="19">
        <f t="shared" si="5"/>
        <v>1.3228492418478399E-2</v>
      </c>
      <c r="R83" s="19">
        <f t="shared" si="5"/>
        <v>2.1029503544536623</v>
      </c>
      <c r="S83" s="19">
        <f t="shared" si="5"/>
        <v>0</v>
      </c>
      <c r="T83" s="19">
        <f t="shared" si="6"/>
        <v>-0.16678987625250741</v>
      </c>
      <c r="U83" s="19">
        <f t="shared" si="7"/>
        <v>0</v>
      </c>
      <c r="V83" s="19">
        <f t="shared" si="8"/>
        <v>0</v>
      </c>
    </row>
    <row r="84" spans="1:22" x14ac:dyDescent="0.25">
      <c r="A84" s="26">
        <f>Wellpath!E84</f>
        <v>7700</v>
      </c>
      <c r="B84" s="22">
        <v>0</v>
      </c>
      <c r="C84" s="22">
        <v>0</v>
      </c>
      <c r="D84" s="22">
        <f>COS(Wellpath!$O84) / (Bfield * COS(Dip))</f>
        <v>-3.5685634813224788E-5</v>
      </c>
      <c r="E84" s="20">
        <f>Model!$W$15*((drdp!B84+drdp!K84)*'MBXY-TI2S'!$B84+(drdp!E84+drdp!N84)*'MBXY-TI2S'!$C84+(drdp!H84+drdp!Q84)*'MBXY-TI2S'!$D84)</f>
        <v>1.4499103957248778E-2</v>
      </c>
      <c r="F84" s="20">
        <f>Model!$W$15*((drdp!C84+drdp!L84)*'MBXY-TI2S'!$B84+(drdp!F84+drdp!O84)*'MBXY-TI2S'!$C84+(drdp!I84+drdp!R84)*'MBXY-TI2S'!$D84)</f>
        <v>3.4475160750290251E-2</v>
      </c>
      <c r="G84" s="20">
        <f>Model!$W$15*((drdp!D84+drdp!M84)*'MBXY-TI2S'!$B84+(drdp!G84+drdp!P84)*'MBXY-TI2S'!$C84+(drdp!J84+drdp!S84)*'MBXY-TI2S'!$D84)</f>
        <v>0</v>
      </c>
      <c r="H84" s="18">
        <f>Model!$W$15*((drdp!B84)*'MBXY-TI2S'!$B84+(drdp!E84)*'MBXY-TI2S'!$C84+(drdp!H84)*'MBXY-TI2S'!$D84)</f>
        <v>7.2495519786243889E-3</v>
      </c>
      <c r="I84" s="18">
        <f>Model!$W$15*((drdp!C84)*'MBXY-TI2S'!$B84+(drdp!F84)*'MBXY-TI2S'!$C84+(drdp!I84)*'MBXY-TI2S'!$D84)</f>
        <v>1.7237580375145126E-2</v>
      </c>
      <c r="J84" s="18">
        <f>Model!$W$15*((drdp!D84)*'MBXY-TI2S'!$B84+(drdp!G84)*'MBXY-TI2S'!$C84+(drdp!J84)*'MBXY-TI2S'!$D84)</f>
        <v>0</v>
      </c>
      <c r="K84" s="21">
        <f>SUM(E$3:E83)+H84</f>
        <v>-9.9285068413757768E-2</v>
      </c>
      <c r="L84" s="21">
        <f>SUM(F$3:F83)+I84</f>
        <v>1.4827427136621607</v>
      </c>
      <c r="M84" s="21">
        <f>SUM(G$3:G83)+J84</f>
        <v>0</v>
      </c>
      <c r="N84" s="21"/>
      <c r="O84" s="21"/>
      <c r="P84" s="21"/>
      <c r="Q84" s="19">
        <f t="shared" si="5"/>
        <v>9.8575248099245609E-3</v>
      </c>
      <c r="R84" s="19">
        <f t="shared" si="5"/>
        <v>2.1985259549182281</v>
      </c>
      <c r="S84" s="19">
        <f t="shared" si="5"/>
        <v>0</v>
      </c>
      <c r="T84" s="19">
        <f t="shared" si="6"/>
        <v>-0.14721421176594848</v>
      </c>
      <c r="U84" s="19">
        <f t="shared" si="7"/>
        <v>0</v>
      </c>
      <c r="V84" s="19">
        <f t="shared" si="8"/>
        <v>0</v>
      </c>
    </row>
    <row r="85" spans="1:22" x14ac:dyDescent="0.25">
      <c r="A85" s="26">
        <f>Wellpath!E85</f>
        <v>7800</v>
      </c>
      <c r="B85" s="22">
        <v>0</v>
      </c>
      <c r="C85" s="22">
        <v>0</v>
      </c>
      <c r="D85" s="22">
        <f>COS(Wellpath!$O85) / (Bfield * COS(Dip))</f>
        <v>-3.7210086214929325E-5</v>
      </c>
      <c r="E85" s="20">
        <f>Model!$W$15*((drdp!B85+drdp!K85)*'MBXY-TI2S'!$B85+(drdp!E85+drdp!N85)*'MBXY-TI2S'!$C85+(drdp!H85+drdp!Q85)*'MBXY-TI2S'!$D85)</f>
        <v>1.1472368537954827E-2</v>
      </c>
      <c r="F85" s="20">
        <f>Model!$W$15*((drdp!C85+drdp!L85)*'MBXY-TI2S'!$B85+(drdp!F85+drdp!O85)*'MBXY-TI2S'!$C85+(drdp!I85+drdp!R85)*'MBXY-TI2S'!$D85)</f>
        <v>3.7926537084345714E-2</v>
      </c>
      <c r="G85" s="20">
        <f>Model!$W$15*((drdp!D85+drdp!M85)*'MBXY-TI2S'!$B85+(drdp!G85+drdp!P85)*'MBXY-TI2S'!$C85+(drdp!J85+drdp!S85)*'MBXY-TI2S'!$D85)</f>
        <v>0</v>
      </c>
      <c r="H85" s="18">
        <f>Model!$W$15*((drdp!B85)*'MBXY-TI2S'!$B85+(drdp!E85)*'MBXY-TI2S'!$C85+(drdp!H85)*'MBXY-TI2S'!$D85)</f>
        <v>5.7361842689774133E-3</v>
      </c>
      <c r="I85" s="18">
        <f>Model!$W$15*((drdp!C85)*'MBXY-TI2S'!$B85+(drdp!F85)*'MBXY-TI2S'!$C85+(drdp!I85)*'MBXY-TI2S'!$D85)</f>
        <v>1.8963268542172857E-2</v>
      </c>
      <c r="J85" s="18">
        <f>Model!$W$15*((drdp!D85)*'MBXY-TI2S'!$B85+(drdp!G85)*'MBXY-TI2S'!$C85+(drdp!J85)*'MBXY-TI2S'!$D85)</f>
        <v>0</v>
      </c>
      <c r="K85" s="21">
        <f>SUM(E$3:E84)+H85</f>
        <v>-8.6299332166155956E-2</v>
      </c>
      <c r="L85" s="21">
        <f>SUM(F$3:F84)+I85</f>
        <v>1.5189435625794785</v>
      </c>
      <c r="M85" s="21">
        <f>SUM(G$3:G84)+J85</f>
        <v>0</v>
      </c>
      <c r="N85" s="21"/>
      <c r="O85" s="21"/>
      <c r="P85" s="21"/>
      <c r="Q85" s="19">
        <f t="shared" si="5"/>
        <v>7.4475747323245198E-3</v>
      </c>
      <c r="R85" s="19">
        <f t="shared" si="5"/>
        <v>2.3071895463016383</v>
      </c>
      <c r="S85" s="19">
        <f t="shared" si="5"/>
        <v>0</v>
      </c>
      <c r="T85" s="19">
        <f t="shared" si="6"/>
        <v>-0.13108381504869071</v>
      </c>
      <c r="U85" s="19">
        <f t="shared" si="7"/>
        <v>0</v>
      </c>
      <c r="V85" s="19">
        <f t="shared" si="8"/>
        <v>0</v>
      </c>
    </row>
    <row r="86" spans="1:22" x14ac:dyDescent="0.25">
      <c r="A86" s="26">
        <f>Wellpath!E86</f>
        <v>7900</v>
      </c>
      <c r="B86" s="22">
        <v>0</v>
      </c>
      <c r="C86" s="22">
        <v>0</v>
      </c>
      <c r="D86" s="22">
        <f>COS(Wellpath!$O86) / (Bfield * COS(Dip))</f>
        <v>-3.8292606389195264E-5</v>
      </c>
      <c r="E86" s="20">
        <f>Model!$W$15*((drdp!B86+drdp!K86)*'MBXY-TI2S'!$B86+(drdp!E86+drdp!N86)*'MBXY-TI2S'!$C86+(drdp!H86+drdp!Q86)*'MBXY-TI2S'!$D86)</f>
        <v>8.0256752426483696E-3</v>
      </c>
      <c r="F86" s="20">
        <f>Model!$W$15*((drdp!C86+drdp!L86)*'MBXY-TI2S'!$B86+(drdp!F86+drdp!O86)*'MBXY-TI2S'!$C86+(drdp!I86+drdp!R86)*'MBXY-TI2S'!$D86)</f>
        <v>4.0945034090216277E-2</v>
      </c>
      <c r="G86" s="20">
        <f>Model!$W$15*((drdp!D86+drdp!M86)*'MBXY-TI2S'!$B86+(drdp!G86+drdp!P86)*'MBXY-TI2S'!$C86+(drdp!J86+drdp!S86)*'MBXY-TI2S'!$D86)</f>
        <v>0</v>
      </c>
      <c r="H86" s="18">
        <f>Model!$W$15*((drdp!B86)*'MBXY-TI2S'!$B86+(drdp!E86)*'MBXY-TI2S'!$C86+(drdp!H86)*'MBXY-TI2S'!$D86)</f>
        <v>4.0128376213241848E-3</v>
      </c>
      <c r="I86" s="18">
        <f>Model!$W$15*((drdp!C86)*'MBXY-TI2S'!$B86+(drdp!F86)*'MBXY-TI2S'!$C86+(drdp!I86)*'MBXY-TI2S'!$D86)</f>
        <v>2.0472517045108139E-2</v>
      </c>
      <c r="J86" s="18">
        <f>Model!$W$15*((drdp!D86)*'MBXY-TI2S'!$B86+(drdp!G86)*'MBXY-TI2S'!$C86+(drdp!J86)*'MBXY-TI2S'!$D86)</f>
        <v>0</v>
      </c>
      <c r="K86" s="21">
        <f>SUM(E$3:E85)+H86</f>
        <v>-7.655031027585435E-2</v>
      </c>
      <c r="L86" s="21">
        <f>SUM(F$3:F85)+I86</f>
        <v>1.5583793481667596</v>
      </c>
      <c r="M86" s="21">
        <f>SUM(G$3:G85)+J86</f>
        <v>0</v>
      </c>
      <c r="N86" s="21"/>
      <c r="O86" s="21"/>
      <c r="P86" s="21"/>
      <c r="Q86" s="19">
        <f t="shared" si="5"/>
        <v>5.8599500033295719E-3</v>
      </c>
      <c r="R86" s="19">
        <f t="shared" si="5"/>
        <v>2.4285461927926546</v>
      </c>
      <c r="S86" s="19">
        <f t="shared" si="5"/>
        <v>0</v>
      </c>
      <c r="T86" s="19">
        <f t="shared" si="6"/>
        <v>-0.11929442262964911</v>
      </c>
      <c r="U86" s="19">
        <f t="shared" si="7"/>
        <v>0</v>
      </c>
      <c r="V86" s="19">
        <f t="shared" si="8"/>
        <v>0</v>
      </c>
    </row>
    <row r="87" spans="1:22" x14ac:dyDescent="0.25">
      <c r="A87" s="26">
        <f>Wellpath!E87</f>
        <v>8000</v>
      </c>
      <c r="B87" s="22">
        <v>0</v>
      </c>
      <c r="C87" s="22">
        <v>0</v>
      </c>
      <c r="D87" s="22">
        <f>COS(Wellpath!$O87) / (Bfield * COS(Dip))</f>
        <v>-3.8964258892032183E-5</v>
      </c>
      <c r="E87" s="20">
        <f>Model!$W$15*((drdp!B87+drdp!K87)*'MBXY-TI2S'!$B87+(drdp!E87+drdp!N87)*'MBXY-TI2S'!$C87+(drdp!H87+drdp!Q87)*'MBXY-TI2S'!$D87)</f>
        <v>4.3044573973608771E-3</v>
      </c>
      <c r="F87" s="20">
        <f>Model!$W$15*((drdp!C87+drdp!L87)*'MBXY-TI2S'!$B87+(drdp!F87+drdp!O87)*'MBXY-TI2S'!$C87+(drdp!I87+drdp!R87)*'MBXY-TI2S'!$D87)</f>
        <v>4.3509258379438046E-2</v>
      </c>
      <c r="G87" s="20">
        <f>Model!$W$15*((drdp!D87+drdp!M87)*'MBXY-TI2S'!$B87+(drdp!G87+drdp!P87)*'MBXY-TI2S'!$C87+(drdp!J87+drdp!S87)*'MBXY-TI2S'!$D87)</f>
        <v>0</v>
      </c>
      <c r="H87" s="18">
        <f>Model!$W$15*((drdp!B87)*'MBXY-TI2S'!$B87+(drdp!E87)*'MBXY-TI2S'!$C87+(drdp!H87)*'MBXY-TI2S'!$D87)</f>
        <v>2.1522286986804385E-3</v>
      </c>
      <c r="I87" s="18">
        <f>Model!$W$15*((drdp!C87)*'MBXY-TI2S'!$B87+(drdp!F87)*'MBXY-TI2S'!$C87+(drdp!I87)*'MBXY-TI2S'!$D87)</f>
        <v>2.1754629189719023E-2</v>
      </c>
      <c r="J87" s="18">
        <f>Model!$W$15*((drdp!D87)*'MBXY-TI2S'!$B87+(drdp!G87)*'MBXY-TI2S'!$C87+(drdp!J87)*'MBXY-TI2S'!$D87)</f>
        <v>0</v>
      </c>
      <c r="K87" s="21">
        <f>SUM(E$3:E86)+H87</f>
        <v>-7.0385243955849733E-2</v>
      </c>
      <c r="L87" s="21">
        <f>SUM(F$3:F86)+I87</f>
        <v>1.6006064944015868</v>
      </c>
      <c r="M87" s="21">
        <f>SUM(G$3:G86)+J87</f>
        <v>0</v>
      </c>
      <c r="N87" s="21"/>
      <c r="O87" s="21"/>
      <c r="P87" s="21"/>
      <c r="Q87" s="19">
        <f t="shared" si="5"/>
        <v>4.954082566724481E-3</v>
      </c>
      <c r="R87" s="19">
        <f t="shared" si="5"/>
        <v>2.5619411499205369</v>
      </c>
      <c r="S87" s="19">
        <f t="shared" si="5"/>
        <v>0</v>
      </c>
      <c r="T87" s="19">
        <f t="shared" si="6"/>
        <v>-0.11265907858577311</v>
      </c>
      <c r="U87" s="19">
        <f t="shared" si="7"/>
        <v>0</v>
      </c>
      <c r="V87" s="19">
        <f t="shared" si="8"/>
        <v>0</v>
      </c>
    </row>
    <row r="88" spans="1:22" x14ac:dyDescent="0.25">
      <c r="A88" s="26">
        <f>Wellpath!E88</f>
        <v>8100</v>
      </c>
      <c r="B88" s="22">
        <v>0</v>
      </c>
      <c r="C88" s="22">
        <v>0</v>
      </c>
      <c r="D88" s="22">
        <f>COS(Wellpath!$O88) / (Bfield * COS(Dip))</f>
        <v>-3.9275539748605259E-5</v>
      </c>
      <c r="E88" s="20">
        <f>Model!$W$15*((drdp!B88+drdp!K88)*'MBXY-TI2S'!$B88+(drdp!E88+drdp!N88)*'MBXY-TI2S'!$C88+(drdp!H88+drdp!Q88)*'MBXY-TI2S'!$D88)</f>
        <v>4.2979194046530275E-4</v>
      </c>
      <c r="F88" s="20">
        <f>Model!$W$15*((drdp!C88+drdp!L88)*'MBXY-TI2S'!$B88+(drdp!F88+drdp!O88)*'MBXY-TI2S'!$C88+(drdp!I88+drdp!R88)*'MBXY-TI2S'!$D88)</f>
        <v>4.5600990978208564E-2</v>
      </c>
      <c r="G88" s="20">
        <f>Model!$W$15*((drdp!D88+drdp!M88)*'MBXY-TI2S'!$B88+(drdp!G88+drdp!P88)*'MBXY-TI2S'!$C88+(drdp!J88+drdp!S88)*'MBXY-TI2S'!$D88)</f>
        <v>0</v>
      </c>
      <c r="H88" s="18">
        <f>Model!$W$15*((drdp!B88)*'MBXY-TI2S'!$B88+(drdp!E88)*'MBXY-TI2S'!$C88+(drdp!H88)*'MBXY-TI2S'!$D88)</f>
        <v>2.1489597023265138E-4</v>
      </c>
      <c r="I88" s="18">
        <f>Model!$W$15*((drdp!C88)*'MBXY-TI2S'!$B88+(drdp!F88)*'MBXY-TI2S'!$C88+(drdp!I88)*'MBXY-TI2S'!$D88)</f>
        <v>2.2800495489104282E-2</v>
      </c>
      <c r="J88" s="18">
        <f>Model!$W$15*((drdp!D88)*'MBXY-TI2S'!$B88+(drdp!G88)*'MBXY-TI2S'!$C88+(drdp!J88)*'MBXY-TI2S'!$D88)</f>
        <v>0</v>
      </c>
      <c r="K88" s="21">
        <f>SUM(E$3:E87)+H88</f>
        <v>-6.8018119286936643E-2</v>
      </c>
      <c r="L88" s="21">
        <f>SUM(F$3:F87)+I88</f>
        <v>1.6451616190804101</v>
      </c>
      <c r="M88" s="21">
        <f>SUM(G$3:G87)+J88</f>
        <v>0</v>
      </c>
      <c r="N88" s="21"/>
      <c r="O88" s="21"/>
      <c r="P88" s="21"/>
      <c r="Q88" s="19">
        <f t="shared" si="5"/>
        <v>4.6264645513319422E-3</v>
      </c>
      <c r="R88" s="19">
        <f t="shared" si="5"/>
        <v>2.7065567528952763</v>
      </c>
      <c r="S88" s="19">
        <f t="shared" si="5"/>
        <v>0</v>
      </c>
      <c r="T88" s="19">
        <f t="shared" si="6"/>
        <v>-0.11190079925290115</v>
      </c>
      <c r="U88" s="19">
        <f t="shared" si="7"/>
        <v>0</v>
      </c>
      <c r="V88" s="19">
        <f t="shared" si="8"/>
        <v>0</v>
      </c>
    </row>
    <row r="89" spans="1:22" x14ac:dyDescent="0.25">
      <c r="A89" s="26">
        <f>Wellpath!E89</f>
        <v>8200</v>
      </c>
      <c r="B89" s="22">
        <v>0</v>
      </c>
      <c r="C89" s="22">
        <v>0</v>
      </c>
      <c r="D89" s="22">
        <f>COS(Wellpath!$O89) / (Bfield * COS(Dip))</f>
        <v>-3.9284657867686737E-5</v>
      </c>
      <c r="E89" s="20">
        <f>Model!$W$15*((drdp!B89+drdp!K89)*'MBXY-TI2S'!$B89+(drdp!E89+drdp!N89)*'MBXY-TI2S'!$C89+(drdp!H89+drdp!Q89)*'MBXY-TI2S'!$D89)</f>
        <v>-3.4846258404320485E-3</v>
      </c>
      <c r="F89" s="20">
        <f>Model!$W$15*((drdp!C89+drdp!L89)*'MBXY-TI2S'!$B89+(drdp!F89+drdp!O89)*'MBXY-TI2S'!$C89+(drdp!I89+drdp!R89)*'MBXY-TI2S'!$D89)</f>
        <v>4.7225876373814889E-2</v>
      </c>
      <c r="G89" s="20">
        <f>Model!$W$15*((drdp!D89+drdp!M89)*'MBXY-TI2S'!$B89+(drdp!G89+drdp!P89)*'MBXY-TI2S'!$C89+(drdp!J89+drdp!S89)*'MBXY-TI2S'!$D89)</f>
        <v>0</v>
      </c>
      <c r="H89" s="18">
        <f>Model!$W$15*((drdp!B89)*'MBXY-TI2S'!$B89+(drdp!E89)*'MBXY-TI2S'!$C89+(drdp!H89)*'MBXY-TI2S'!$D89)</f>
        <v>-1.7423129202160242E-3</v>
      </c>
      <c r="I89" s="18">
        <f>Model!$W$15*((drdp!C89)*'MBXY-TI2S'!$B89+(drdp!F89)*'MBXY-TI2S'!$C89+(drdp!I89)*'MBXY-TI2S'!$D89)</f>
        <v>2.3612938186907444E-2</v>
      </c>
      <c r="J89" s="18">
        <f>Model!$W$15*((drdp!D89)*'MBXY-TI2S'!$B89+(drdp!G89)*'MBXY-TI2S'!$C89+(drdp!J89)*'MBXY-TI2S'!$D89)</f>
        <v>0</v>
      </c>
      <c r="K89" s="21">
        <f>SUM(E$3:E88)+H89</f>
        <v>-6.9545536236920016E-2</v>
      </c>
      <c r="L89" s="21">
        <f>SUM(F$3:F88)+I89</f>
        <v>1.6915750527564217</v>
      </c>
      <c r="M89" s="21">
        <f>SUM(G$3:G88)+J89</f>
        <v>0</v>
      </c>
      <c r="N89" s="21"/>
      <c r="O89" s="21"/>
      <c r="P89" s="21"/>
      <c r="Q89" s="19">
        <f t="shared" si="5"/>
        <v>4.8365816104807549E-3</v>
      </c>
      <c r="R89" s="19">
        <f t="shared" si="5"/>
        <v>2.8614261591078911</v>
      </c>
      <c r="S89" s="19">
        <f t="shared" si="5"/>
        <v>0</v>
      </c>
      <c r="T89" s="19">
        <f t="shared" si="6"/>
        <v>-0.11764149412894162</v>
      </c>
      <c r="U89" s="19">
        <f t="shared" si="7"/>
        <v>0</v>
      </c>
      <c r="V89" s="19">
        <f t="shared" si="8"/>
        <v>0</v>
      </c>
    </row>
    <row r="90" spans="1:22" x14ac:dyDescent="0.25">
      <c r="A90" s="26">
        <f>Wellpath!E90</f>
        <v>8300</v>
      </c>
      <c r="B90" s="22">
        <v>0</v>
      </c>
      <c r="C90" s="22">
        <v>0</v>
      </c>
      <c r="D90" s="22">
        <f>COS(Wellpath!$O90) / (Bfield * COS(Dip))</f>
        <v>-3.9051249388582779E-5</v>
      </c>
      <c r="E90" s="20">
        <f>Model!$W$15*((drdp!B90+drdp!K90)*'MBXY-TI2S'!$B90+(drdp!E90+drdp!N90)*'MBXY-TI2S'!$C90+(drdp!H90+drdp!Q90)*'MBXY-TI2S'!$D90)</f>
        <v>-7.3487149821056825E-3</v>
      </c>
      <c r="F90" s="20">
        <f>Model!$W$15*((drdp!C90+drdp!L90)*'MBXY-TI2S'!$B90+(drdp!F90+drdp!O90)*'MBXY-TI2S'!$C90+(drdp!I90+drdp!R90)*'MBXY-TI2S'!$D90)</f>
        <v>4.8419630285350734E-2</v>
      </c>
      <c r="G90" s="20">
        <f>Model!$W$15*((drdp!D90+drdp!M90)*'MBXY-TI2S'!$B90+(drdp!G90+drdp!P90)*'MBXY-TI2S'!$C90+(drdp!J90+drdp!S90)*'MBXY-TI2S'!$D90)</f>
        <v>0</v>
      </c>
      <c r="H90" s="18">
        <f>Model!$W$15*((drdp!B90)*'MBXY-TI2S'!$B90+(drdp!E90)*'MBXY-TI2S'!$C90+(drdp!H90)*'MBXY-TI2S'!$D90)</f>
        <v>-3.6743574910528412E-3</v>
      </c>
      <c r="I90" s="18">
        <f>Model!$W$15*((drdp!C90)*'MBXY-TI2S'!$B90+(drdp!F90)*'MBXY-TI2S'!$C90+(drdp!I90)*'MBXY-TI2S'!$D90)</f>
        <v>2.4209815142675367E-2</v>
      </c>
      <c r="J90" s="18">
        <f>Model!$W$15*((drdp!D90)*'MBXY-TI2S'!$B90+(drdp!G90)*'MBXY-TI2S'!$C90+(drdp!J90)*'MBXY-TI2S'!$D90)</f>
        <v>0</v>
      </c>
      <c r="K90" s="21">
        <f>SUM(E$3:E89)+H90</f>
        <v>-7.4962206648188881E-2</v>
      </c>
      <c r="L90" s="21">
        <f>SUM(F$3:F89)+I90</f>
        <v>1.7393978060860045</v>
      </c>
      <c r="M90" s="21">
        <f>SUM(G$3:G89)+J90</f>
        <v>0</v>
      </c>
      <c r="N90" s="21"/>
      <c r="O90" s="21"/>
      <c r="P90" s="21"/>
      <c r="Q90" s="19">
        <f t="shared" si="5"/>
        <v>5.619332425565773E-3</v>
      </c>
      <c r="R90" s="19">
        <f t="shared" si="5"/>
        <v>3.0255047278168057</v>
      </c>
      <c r="S90" s="19">
        <f t="shared" si="5"/>
        <v>0</v>
      </c>
      <c r="T90" s="19">
        <f t="shared" si="6"/>
        <v>-0.13038909778322544</v>
      </c>
      <c r="U90" s="19">
        <f t="shared" si="7"/>
        <v>0</v>
      </c>
      <c r="V90" s="19">
        <f t="shared" si="8"/>
        <v>0</v>
      </c>
    </row>
    <row r="91" spans="1:22" x14ac:dyDescent="0.25">
      <c r="A91" s="26">
        <f>Wellpath!E91</f>
        <v>8400</v>
      </c>
      <c r="B91" s="22">
        <v>0</v>
      </c>
      <c r="C91" s="22">
        <v>0</v>
      </c>
      <c r="D91" s="22">
        <f>COS(Wellpath!$O91) / (Bfield * COS(Dip))</f>
        <v>-3.8631874892646316E-5</v>
      </c>
      <c r="E91" s="20">
        <f>Model!$W$15*((drdp!B91+drdp!K91)*'MBXY-TI2S'!$B91+(drdp!E91+drdp!N91)*'MBXY-TI2S'!$C91+(drdp!H91+drdp!Q91)*'MBXY-TI2S'!$D91)</f>
        <v>-1.1085284966056633E-2</v>
      </c>
      <c r="F91" s="20">
        <f>Model!$W$15*((drdp!C91+drdp!L91)*'MBXY-TI2S'!$B91+(drdp!F91+drdp!O91)*'MBXY-TI2S'!$C91+(drdp!I91+drdp!R91)*'MBXY-TI2S'!$D91)</f>
        <v>4.9229349782917785E-2</v>
      </c>
      <c r="G91" s="20">
        <f>Model!$W$15*((drdp!D91+drdp!M91)*'MBXY-TI2S'!$B91+(drdp!G91+drdp!P91)*'MBXY-TI2S'!$C91+(drdp!J91+drdp!S91)*'MBXY-TI2S'!$D91)</f>
        <v>0</v>
      </c>
      <c r="H91" s="18">
        <f>Model!$W$15*((drdp!B91)*'MBXY-TI2S'!$B91+(drdp!E91)*'MBXY-TI2S'!$C91+(drdp!H91)*'MBXY-TI2S'!$D91)</f>
        <v>-5.5426424830283165E-3</v>
      </c>
      <c r="I91" s="18">
        <f>Model!$W$15*((drdp!C91)*'MBXY-TI2S'!$B91+(drdp!F91)*'MBXY-TI2S'!$C91+(drdp!I91)*'MBXY-TI2S'!$D91)</f>
        <v>2.4614674891458892E-2</v>
      </c>
      <c r="J91" s="18">
        <f>Model!$W$15*((drdp!D91)*'MBXY-TI2S'!$B91+(drdp!G91)*'MBXY-TI2S'!$C91+(drdp!J91)*'MBXY-TI2S'!$D91)</f>
        <v>0</v>
      </c>
      <c r="K91" s="21">
        <f>SUM(E$3:E90)+H91</f>
        <v>-8.4179206622270034E-2</v>
      </c>
      <c r="L91" s="21">
        <f>SUM(F$3:F90)+I91</f>
        <v>1.7882222961201388</v>
      </c>
      <c r="M91" s="21">
        <f>SUM(G$3:G90)+J91</f>
        <v>0</v>
      </c>
      <c r="N91" s="21"/>
      <c r="O91" s="21"/>
      <c r="P91" s="21"/>
      <c r="Q91" s="19">
        <f t="shared" si="5"/>
        <v>7.0861388275548307E-3</v>
      </c>
      <c r="R91" s="19">
        <f t="shared" si="5"/>
        <v>3.1977389803411813</v>
      </c>
      <c r="S91" s="19">
        <f t="shared" si="5"/>
        <v>0</v>
      </c>
      <c r="T91" s="19">
        <f t="shared" si="6"/>
        <v>-0.15053113415164732</v>
      </c>
      <c r="U91" s="19">
        <f t="shared" si="7"/>
        <v>0</v>
      </c>
      <c r="V91" s="19">
        <f t="shared" si="8"/>
        <v>0</v>
      </c>
    </row>
    <row r="92" spans="1:22" x14ac:dyDescent="0.25">
      <c r="A92" s="26">
        <f>Wellpath!E92</f>
        <v>8500</v>
      </c>
      <c r="B92" s="22">
        <v>0</v>
      </c>
      <c r="C92" s="22">
        <v>0</v>
      </c>
      <c r="D92" s="22">
        <f>COS(Wellpath!$O92) / (Bfield * COS(Dip))</f>
        <v>-3.8073913644665789E-5</v>
      </c>
      <c r="E92" s="20">
        <f>Model!$W$15*((drdp!B92+drdp!K92)*'MBXY-TI2S'!$B92+(drdp!E92+drdp!N92)*'MBXY-TI2S'!$C92+(drdp!H92+drdp!Q92)*'MBXY-TI2S'!$D92)</f>
        <v>-1.4652058470498532E-2</v>
      </c>
      <c r="F92" s="20">
        <f>Model!$W$15*((drdp!C92+drdp!L92)*'MBXY-TI2S'!$B92+(drdp!F92+drdp!O92)*'MBXY-TI2S'!$C92+(drdp!I92+drdp!R92)*'MBXY-TI2S'!$D92)</f>
        <v>4.9687356550738547E-2</v>
      </c>
      <c r="G92" s="20">
        <f>Model!$W$15*((drdp!D92+drdp!M92)*'MBXY-TI2S'!$B92+(drdp!G92+drdp!P92)*'MBXY-TI2S'!$C92+(drdp!J92+drdp!S92)*'MBXY-TI2S'!$D92)</f>
        <v>0</v>
      </c>
      <c r="H92" s="18">
        <f>Model!$W$15*((drdp!B92)*'MBXY-TI2S'!$B92+(drdp!E92)*'MBXY-TI2S'!$C92+(drdp!H92)*'MBXY-TI2S'!$D92)</f>
        <v>-7.3260292352492658E-3</v>
      </c>
      <c r="I92" s="18">
        <f>Model!$W$15*((drdp!C92)*'MBXY-TI2S'!$B92+(drdp!F92)*'MBXY-TI2S'!$C92+(drdp!I92)*'MBXY-TI2S'!$D92)</f>
        <v>2.4843678275369274E-2</v>
      </c>
      <c r="J92" s="18">
        <f>Model!$W$15*((drdp!D92)*'MBXY-TI2S'!$B92+(drdp!G92)*'MBXY-TI2S'!$C92+(drdp!J92)*'MBXY-TI2S'!$D92)</f>
        <v>0</v>
      </c>
      <c r="K92" s="21">
        <f>SUM(E$3:E91)+H92</f>
        <v>-9.7047878340547622E-2</v>
      </c>
      <c r="L92" s="21">
        <f>SUM(F$3:F91)+I92</f>
        <v>1.8376806492869671</v>
      </c>
      <c r="M92" s="21">
        <f>SUM(G$3:G91)+J92</f>
        <v>0</v>
      </c>
      <c r="N92" s="21"/>
      <c r="O92" s="21"/>
      <c r="P92" s="21"/>
      <c r="Q92" s="19">
        <f t="shared" si="5"/>
        <v>9.4182906904017316E-3</v>
      </c>
      <c r="R92" s="19">
        <f t="shared" si="5"/>
        <v>3.377070168763769</v>
      </c>
      <c r="S92" s="19">
        <f t="shared" si="5"/>
        <v>0</v>
      </c>
      <c r="T92" s="19">
        <f t="shared" si="6"/>
        <v>-0.17834300808078013</v>
      </c>
      <c r="U92" s="19">
        <f t="shared" si="7"/>
        <v>0</v>
      </c>
      <c r="V92" s="19">
        <f t="shared" si="8"/>
        <v>0</v>
      </c>
    </row>
    <row r="93" spans="1:22" x14ac:dyDescent="0.25">
      <c r="A93" s="26">
        <f>Wellpath!E93</f>
        <v>8600</v>
      </c>
      <c r="B93" s="22">
        <v>0</v>
      </c>
      <c r="C93" s="22">
        <v>0</v>
      </c>
      <c r="D93" s="22">
        <f>COS(Wellpath!$O93) / (Bfield * COS(Dip))</f>
        <v>-3.741535495109403E-5</v>
      </c>
      <c r="E93" s="20">
        <f>Model!$W$15*((drdp!B93+drdp!K93)*'MBXY-TI2S'!$B93+(drdp!E93+drdp!N93)*'MBXY-TI2S'!$C93+(drdp!H93+drdp!Q93)*'MBXY-TI2S'!$D93)</f>
        <v>-1.8026544929254155E-2</v>
      </c>
      <c r="F93" s="20">
        <f>Model!$W$15*((drdp!C93+drdp!L93)*'MBXY-TI2S'!$B93+(drdp!F93+drdp!O93)*'MBXY-TI2S'!$C93+(drdp!I93+drdp!R93)*'MBXY-TI2S'!$D93)</f>
        <v>4.9852144684207622E-2</v>
      </c>
      <c r="G93" s="20">
        <f>Model!$W$15*((drdp!D93+drdp!M93)*'MBXY-TI2S'!$B93+(drdp!G93+drdp!P93)*'MBXY-TI2S'!$C93+(drdp!J93+drdp!S93)*'MBXY-TI2S'!$D93)</f>
        <v>0</v>
      </c>
      <c r="H93" s="18">
        <f>Model!$W$15*((drdp!B93)*'MBXY-TI2S'!$B93+(drdp!E93)*'MBXY-TI2S'!$C93+(drdp!H93)*'MBXY-TI2S'!$D93)</f>
        <v>-9.0132724646270774E-3</v>
      </c>
      <c r="I93" s="18">
        <f>Model!$W$15*((drdp!C93)*'MBXY-TI2S'!$B93+(drdp!F93)*'MBXY-TI2S'!$C93+(drdp!I93)*'MBXY-TI2S'!$D93)</f>
        <v>2.4926072342103811E-2</v>
      </c>
      <c r="J93" s="18">
        <f>Model!$W$15*((drdp!D93)*'MBXY-TI2S'!$B93+(drdp!G93)*'MBXY-TI2S'!$C93+(drdp!J93)*'MBXY-TI2S'!$D93)</f>
        <v>0</v>
      </c>
      <c r="K93" s="21">
        <f>SUM(E$3:E92)+H93</f>
        <v>-0.11338718004042397</v>
      </c>
      <c r="L93" s="21">
        <f>SUM(F$3:F92)+I93</f>
        <v>1.8874503999044401</v>
      </c>
      <c r="M93" s="21">
        <f>SUM(G$3:G92)+J93</f>
        <v>0</v>
      </c>
      <c r="N93" s="21"/>
      <c r="O93" s="21"/>
      <c r="P93" s="21"/>
      <c r="Q93" s="19">
        <f t="shared" si="5"/>
        <v>1.2856652597519521E-2</v>
      </c>
      <c r="R93" s="19">
        <f t="shared" si="5"/>
        <v>3.5624690120994309</v>
      </c>
      <c r="S93" s="19">
        <f t="shared" si="5"/>
        <v>0</v>
      </c>
      <c r="T93" s="19">
        <f t="shared" si="6"/>
        <v>-0.21401267831133497</v>
      </c>
      <c r="U93" s="19">
        <f t="shared" si="7"/>
        <v>0</v>
      </c>
      <c r="V93" s="19">
        <f t="shared" si="8"/>
        <v>0</v>
      </c>
    </row>
    <row r="94" spans="1:22" x14ac:dyDescent="0.25">
      <c r="A94" s="26">
        <f>Wellpath!E94</f>
        <v>8700</v>
      </c>
      <c r="B94" s="22">
        <v>0</v>
      </c>
      <c r="C94" s="22">
        <v>0</v>
      </c>
      <c r="D94" s="22">
        <f>COS(Wellpath!$O94) / (Bfield * COS(Dip))</f>
        <v>-3.6685694556062693E-5</v>
      </c>
      <c r="E94" s="20">
        <f>Model!$W$15*((drdp!B94+drdp!K94)*'MBXY-TI2S'!$B94+(drdp!E94+drdp!N94)*'MBXY-TI2S'!$C94+(drdp!H94+drdp!Q94)*'MBXY-TI2S'!$D94)</f>
        <v>-2.1190430074893553E-2</v>
      </c>
      <c r="F94" s="20">
        <f>Model!$W$15*((drdp!C94+drdp!L94)*'MBXY-TI2S'!$B94+(drdp!F94+drdp!O94)*'MBXY-TI2S'!$C94+(drdp!I94+drdp!R94)*'MBXY-TI2S'!$D94)</f>
        <v>4.9752437453380968E-2</v>
      </c>
      <c r="G94" s="20">
        <f>Model!$W$15*((drdp!D94+drdp!M94)*'MBXY-TI2S'!$B94+(drdp!G94+drdp!P94)*'MBXY-TI2S'!$C94+(drdp!J94+drdp!S94)*'MBXY-TI2S'!$D94)</f>
        <v>0</v>
      </c>
      <c r="H94" s="18">
        <f>Model!$W$15*((drdp!B94)*'MBXY-TI2S'!$B94+(drdp!E94)*'MBXY-TI2S'!$C94+(drdp!H94)*'MBXY-TI2S'!$D94)</f>
        <v>-1.0595215037446776E-2</v>
      </c>
      <c r="I94" s="18">
        <f>Model!$W$15*((drdp!C94)*'MBXY-TI2S'!$B94+(drdp!F94)*'MBXY-TI2S'!$C94+(drdp!I94)*'MBXY-TI2S'!$D94)</f>
        <v>2.4876218726690484E-2</v>
      </c>
      <c r="J94" s="18">
        <f>Model!$W$15*((drdp!D94)*'MBXY-TI2S'!$B94+(drdp!G94)*'MBXY-TI2S'!$C94+(drdp!J94)*'MBXY-TI2S'!$D94)</f>
        <v>0</v>
      </c>
      <c r="K94" s="21">
        <f>SUM(E$3:E93)+H94</f>
        <v>-0.13299566754249784</v>
      </c>
      <c r="L94" s="21">
        <f>SUM(F$3:F93)+I94</f>
        <v>1.9372526909732342</v>
      </c>
      <c r="M94" s="21">
        <f>SUM(G$3:G93)+J94</f>
        <v>0</v>
      </c>
      <c r="N94" s="21"/>
      <c r="O94" s="21"/>
      <c r="P94" s="21"/>
      <c r="Q94" s="19">
        <f t="shared" si="5"/>
        <v>1.7687847585074613E-2</v>
      </c>
      <c r="R94" s="19">
        <f t="shared" si="5"/>
        <v>3.752947988683037</v>
      </c>
      <c r="S94" s="19">
        <f t="shared" si="5"/>
        <v>0</v>
      </c>
      <c r="T94" s="19">
        <f t="shared" si="6"/>
        <v>-0.25764621483448558</v>
      </c>
      <c r="U94" s="19">
        <f t="shared" si="7"/>
        <v>0</v>
      </c>
      <c r="V94" s="19">
        <f t="shared" si="8"/>
        <v>0</v>
      </c>
    </row>
    <row r="95" spans="1:22" x14ac:dyDescent="0.25">
      <c r="A95" s="26">
        <f>Wellpath!E95</f>
        <v>8800</v>
      </c>
      <c r="B95" s="22">
        <v>0</v>
      </c>
      <c r="C95" s="22">
        <v>0</v>
      </c>
      <c r="D95" s="22">
        <f>COS(Wellpath!$O95) / (Bfield * COS(Dip))</f>
        <v>-3.5909692828342411E-5</v>
      </c>
      <c r="E95" s="20">
        <f>Model!$W$15*((drdp!B95+drdp!K95)*'MBXY-TI2S'!$B95+(drdp!E95+drdp!N95)*'MBXY-TI2S'!$C95+(drdp!H95+drdp!Q95)*'MBXY-TI2S'!$D95)</f>
        <v>-2.4120380073506087E-2</v>
      </c>
      <c r="F95" s="20">
        <f>Model!$W$15*((drdp!C95+drdp!L95)*'MBXY-TI2S'!$B95+(drdp!F95+drdp!O95)*'MBXY-TI2S'!$C95+(drdp!I95+drdp!R95)*'MBXY-TI2S'!$D95)</f>
        <v>4.9410325794153769E-2</v>
      </c>
      <c r="G95" s="20">
        <f>Model!$W$15*((drdp!D95+drdp!M95)*'MBXY-TI2S'!$B95+(drdp!G95+drdp!P95)*'MBXY-TI2S'!$C95+(drdp!J95+drdp!S95)*'MBXY-TI2S'!$D95)</f>
        <v>0</v>
      </c>
      <c r="H95" s="18">
        <f>Model!$W$15*((drdp!B95)*'MBXY-TI2S'!$B95+(drdp!E95)*'MBXY-TI2S'!$C95+(drdp!H95)*'MBXY-TI2S'!$D95)</f>
        <v>-1.2060190036753043E-2</v>
      </c>
      <c r="I95" s="18">
        <f>Model!$W$15*((drdp!C95)*'MBXY-TI2S'!$B95+(drdp!F95)*'MBXY-TI2S'!$C95+(drdp!I95)*'MBXY-TI2S'!$D95)</f>
        <v>2.4705162897076884E-2</v>
      </c>
      <c r="J95" s="18">
        <f>Model!$W$15*((drdp!D95)*'MBXY-TI2S'!$B95+(drdp!G95)*'MBXY-TI2S'!$C95+(drdp!J95)*'MBXY-TI2S'!$D95)</f>
        <v>0</v>
      </c>
      <c r="K95" s="21">
        <f>SUM(E$3:E94)+H95</f>
        <v>-0.15565107261669764</v>
      </c>
      <c r="L95" s="21">
        <f>SUM(F$3:F94)+I95</f>
        <v>1.9868340725970015</v>
      </c>
      <c r="M95" s="21">
        <f>SUM(G$3:G94)+J95</f>
        <v>0</v>
      </c>
      <c r="N95" s="21"/>
      <c r="O95" s="21"/>
      <c r="P95" s="21"/>
      <c r="Q95" s="19">
        <f t="shared" si="5"/>
        <v>2.422725640672848E-2</v>
      </c>
      <c r="R95" s="19">
        <f t="shared" si="5"/>
        <v>3.947509632032387</v>
      </c>
      <c r="S95" s="19">
        <f t="shared" si="5"/>
        <v>0</v>
      </c>
      <c r="T95" s="19">
        <f t="shared" si="6"/>
        <v>-0.309252854511125</v>
      </c>
      <c r="U95" s="19">
        <f t="shared" si="7"/>
        <v>0</v>
      </c>
      <c r="V95" s="19">
        <f t="shared" si="8"/>
        <v>0</v>
      </c>
    </row>
    <row r="96" spans="1:22" x14ac:dyDescent="0.25">
      <c r="A96" s="26">
        <f>Wellpath!E96</f>
        <v>8900</v>
      </c>
      <c r="B96" s="22">
        <v>0</v>
      </c>
      <c r="C96" s="22">
        <v>0</v>
      </c>
      <c r="D96" s="22">
        <f>COS(Wellpath!$O96) / (Bfield * COS(Dip))</f>
        <v>-3.5106721426049086E-5</v>
      </c>
      <c r="E96" s="20">
        <f>Model!$W$15*((drdp!B96+drdp!K96)*'MBXY-TI2S'!$B96+(drdp!E96+drdp!N96)*'MBXY-TI2S'!$C96+(drdp!H96+drdp!Q96)*'MBXY-TI2S'!$D96)</f>
        <v>-2.6815936443261142E-2</v>
      </c>
      <c r="F96" s="20">
        <f>Model!$W$15*((drdp!C96+drdp!L96)*'MBXY-TI2S'!$B96+(drdp!F96+drdp!O96)*'MBXY-TI2S'!$C96+(drdp!I96+drdp!R96)*'MBXY-TI2S'!$D96)</f>
        <v>4.8878997761170863E-2</v>
      </c>
      <c r="G96" s="20">
        <f>Model!$W$15*((drdp!D96+drdp!M96)*'MBXY-TI2S'!$B96+(drdp!G96+drdp!P96)*'MBXY-TI2S'!$C96+(drdp!J96+drdp!S96)*'MBXY-TI2S'!$D96)</f>
        <v>0</v>
      </c>
      <c r="H96" s="18">
        <f>Model!$W$15*((drdp!B96)*'MBXY-TI2S'!$B96+(drdp!E96)*'MBXY-TI2S'!$C96+(drdp!H96)*'MBXY-TI2S'!$D96)</f>
        <v>-1.3407968221630571E-2</v>
      </c>
      <c r="I96" s="18">
        <f>Model!$W$15*((drdp!C96)*'MBXY-TI2S'!$B96+(drdp!F96)*'MBXY-TI2S'!$C96+(drdp!I96)*'MBXY-TI2S'!$D96)</f>
        <v>2.4439498880585431E-2</v>
      </c>
      <c r="J96" s="18">
        <f>Model!$W$15*((drdp!D96)*'MBXY-TI2S'!$B96+(drdp!G96)*'MBXY-TI2S'!$C96+(drdp!J96)*'MBXY-TI2S'!$D96)</f>
        <v>0</v>
      </c>
      <c r="K96" s="21">
        <f>SUM(E$3:E95)+H96</f>
        <v>-0.18111923087508125</v>
      </c>
      <c r="L96" s="21">
        <f>SUM(F$3:F95)+I96</f>
        <v>2.0359787343746638</v>
      </c>
      <c r="M96" s="21">
        <f>SUM(G$3:G95)+J96</f>
        <v>0</v>
      </c>
      <c r="N96" s="21"/>
      <c r="O96" s="21"/>
      <c r="P96" s="21"/>
      <c r="Q96" s="19">
        <f t="shared" si="5"/>
        <v>3.2804175792780985E-2</v>
      </c>
      <c r="R96" s="19">
        <f t="shared" si="5"/>
        <v>4.1452094068258578</v>
      </c>
      <c r="S96" s="19">
        <f t="shared" si="5"/>
        <v>0</v>
      </c>
      <c r="T96" s="19">
        <f t="shared" si="6"/>
        <v>-0.36875490244796044</v>
      </c>
      <c r="U96" s="19">
        <f t="shared" si="7"/>
        <v>0</v>
      </c>
      <c r="V96" s="19">
        <f t="shared" si="8"/>
        <v>0</v>
      </c>
    </row>
    <row r="97" spans="1:22" x14ac:dyDescent="0.25">
      <c r="A97" s="26">
        <f>Wellpath!E97</f>
        <v>9000</v>
      </c>
      <c r="B97" s="22">
        <v>0</v>
      </c>
      <c r="C97" s="22">
        <v>0</v>
      </c>
      <c r="D97" s="22">
        <f>COS(Wellpath!$O97) / (Bfield * COS(Dip))</f>
        <v>-3.4284675173349594E-5</v>
      </c>
      <c r="E97" s="20">
        <f>Model!$W$15*((drdp!B97+drdp!K97)*'MBXY-TI2S'!$B97+(drdp!E97+drdp!N97)*'MBXY-TI2S'!$C97+(drdp!H97+drdp!Q97)*'MBXY-TI2S'!$D97)</f>
        <v>-2.9281591526170572E-2</v>
      </c>
      <c r="F97" s="20">
        <f>Model!$W$15*((drdp!C97+drdp!L97)*'MBXY-TI2S'!$B97+(drdp!F97+drdp!O97)*'MBXY-TI2S'!$C97+(drdp!I97+drdp!R97)*'MBXY-TI2S'!$D97)</f>
        <v>4.8159757490656534E-2</v>
      </c>
      <c r="G97" s="20">
        <f>Model!$W$15*((drdp!D97+drdp!M97)*'MBXY-TI2S'!$B97+(drdp!G97+drdp!P97)*'MBXY-TI2S'!$C97+(drdp!J97+drdp!S97)*'MBXY-TI2S'!$D97)</f>
        <v>0</v>
      </c>
      <c r="H97" s="18">
        <f>Model!$W$15*((drdp!B97)*'MBXY-TI2S'!$B97+(drdp!E97)*'MBXY-TI2S'!$C97+(drdp!H97)*'MBXY-TI2S'!$D97)</f>
        <v>-1.4640795763085286E-2</v>
      </c>
      <c r="I97" s="18">
        <f>Model!$W$15*((drdp!C97)*'MBXY-TI2S'!$B97+(drdp!F97)*'MBXY-TI2S'!$C97+(drdp!I97)*'MBXY-TI2S'!$D97)</f>
        <v>2.4079878745328267E-2</v>
      </c>
      <c r="J97" s="18">
        <f>Model!$W$15*((drdp!D97)*'MBXY-TI2S'!$B97+(drdp!G97)*'MBXY-TI2S'!$C97+(drdp!J97)*'MBXY-TI2S'!$D97)</f>
        <v>0</v>
      </c>
      <c r="K97" s="21">
        <f>SUM(E$3:E96)+H97</f>
        <v>-0.20916799485979709</v>
      </c>
      <c r="L97" s="21">
        <f>SUM(F$3:F96)+I97</f>
        <v>2.0844981120005777</v>
      </c>
      <c r="M97" s="21">
        <f>SUM(G$3:G96)+J97</f>
        <v>0</v>
      </c>
      <c r="N97" s="21"/>
      <c r="O97" s="21"/>
      <c r="P97" s="21"/>
      <c r="Q97" s="19">
        <f t="shared" si="5"/>
        <v>4.3751250073668105E-2</v>
      </c>
      <c r="R97" s="19">
        <f t="shared" si="5"/>
        <v>4.3451323789339726</v>
      </c>
      <c r="S97" s="19">
        <f t="shared" si="5"/>
        <v>0</v>
      </c>
      <c r="T97" s="19">
        <f t="shared" si="6"/>
        <v>-0.43601029037619354</v>
      </c>
      <c r="U97" s="19">
        <f t="shared" si="7"/>
        <v>0</v>
      </c>
      <c r="V97" s="19">
        <f t="shared" si="8"/>
        <v>0</v>
      </c>
    </row>
    <row r="98" spans="1:22" x14ac:dyDescent="0.25">
      <c r="A98" s="26">
        <f>Wellpath!E98</f>
        <v>9100</v>
      </c>
      <c r="B98" s="22">
        <v>0</v>
      </c>
      <c r="C98" s="22">
        <v>0</v>
      </c>
      <c r="D98" s="22">
        <f>COS(Wellpath!$O98) / (Bfield * COS(Dip))</f>
        <v>-3.345613737917243E-5</v>
      </c>
      <c r="E98" s="20">
        <f>Model!$W$15*((drdp!B98+drdp!K98)*'MBXY-TI2S'!$B98+(drdp!E98+drdp!N98)*'MBXY-TI2S'!$C98+(drdp!H98+drdp!Q98)*'MBXY-TI2S'!$D98)</f>
        <v>-3.1509883227307092E-2</v>
      </c>
      <c r="F98" s="20">
        <f>Model!$W$15*((drdp!C98+drdp!L98)*'MBXY-TI2S'!$B98+(drdp!F98+drdp!O98)*'MBXY-TI2S'!$C98+(drdp!I98+drdp!R98)*'MBXY-TI2S'!$D98)</f>
        <v>4.7282823691334123E-2</v>
      </c>
      <c r="G98" s="20">
        <f>Model!$W$15*((drdp!D98+drdp!M98)*'MBXY-TI2S'!$B98+(drdp!G98+drdp!P98)*'MBXY-TI2S'!$C98+(drdp!J98+drdp!S98)*'MBXY-TI2S'!$D98)</f>
        <v>0</v>
      </c>
      <c r="H98" s="18">
        <f>Model!$W$15*((drdp!B98)*'MBXY-TI2S'!$B98+(drdp!E98)*'MBXY-TI2S'!$C98+(drdp!H98)*'MBXY-TI2S'!$D98)</f>
        <v>-1.5754941613653546E-2</v>
      </c>
      <c r="I98" s="18">
        <f>Model!$W$15*((drdp!C98)*'MBXY-TI2S'!$B98+(drdp!F98)*'MBXY-TI2S'!$C98+(drdp!I98)*'MBXY-TI2S'!$D98)</f>
        <v>2.3641411845667062E-2</v>
      </c>
      <c r="J98" s="18">
        <f>Model!$W$15*((drdp!D98)*'MBXY-TI2S'!$B98+(drdp!G98)*'MBXY-TI2S'!$C98+(drdp!J98)*'MBXY-TI2S'!$D98)</f>
        <v>0</v>
      </c>
      <c r="K98" s="21">
        <f>SUM(E$3:E97)+H98</f>
        <v>-0.23956373223653593</v>
      </c>
      <c r="L98" s="21">
        <f>SUM(F$3:F97)+I98</f>
        <v>2.1322194025915726</v>
      </c>
      <c r="M98" s="21">
        <f>SUM(G$3:G97)+J98</f>
        <v>0</v>
      </c>
      <c r="N98" s="21"/>
      <c r="O98" s="21"/>
      <c r="P98" s="21"/>
      <c r="Q98" s="19">
        <f t="shared" si="5"/>
        <v>5.7390781803098687E-2</v>
      </c>
      <c r="R98" s="19">
        <f t="shared" si="5"/>
        <v>4.5463595807879624</v>
      </c>
      <c r="S98" s="19">
        <f t="shared" si="5"/>
        <v>0</v>
      </c>
      <c r="T98" s="19">
        <f t="shared" si="6"/>
        <v>-0.5108024380319941</v>
      </c>
      <c r="U98" s="19">
        <f t="shared" si="7"/>
        <v>0</v>
      </c>
      <c r="V98" s="19">
        <f t="shared" si="8"/>
        <v>0</v>
      </c>
    </row>
    <row r="99" spans="1:22" x14ac:dyDescent="0.25">
      <c r="A99" s="26">
        <f>Wellpath!E99</f>
        <v>9200</v>
      </c>
      <c r="B99" s="22">
        <v>0</v>
      </c>
      <c r="C99" s="22">
        <v>0</v>
      </c>
      <c r="D99" s="22">
        <f>COS(Wellpath!$O99) / (Bfield * COS(Dip))</f>
        <v>-3.2623583784741674E-5</v>
      </c>
      <c r="E99" s="20">
        <f>Model!$W$15*((drdp!B99+drdp!K99)*'MBXY-TI2S'!$B99+(drdp!E99+drdp!N99)*'MBXY-TI2S'!$C99+(drdp!H99+drdp!Q99)*'MBXY-TI2S'!$D99)</f>
        <v>-3.3506814559213893E-2</v>
      </c>
      <c r="F99" s="20">
        <f>Model!$W$15*((drdp!C99+drdp!L99)*'MBXY-TI2S'!$B99+(drdp!F99+drdp!O99)*'MBXY-TI2S'!$C99+(drdp!I99+drdp!R99)*'MBXY-TI2S'!$D99)</f>
        <v>4.6253848461089681E-2</v>
      </c>
      <c r="G99" s="20">
        <f>Model!$W$15*((drdp!D99+drdp!M99)*'MBXY-TI2S'!$B99+(drdp!G99+drdp!P99)*'MBXY-TI2S'!$C99+(drdp!J99+drdp!S99)*'MBXY-TI2S'!$D99)</f>
        <v>0</v>
      </c>
      <c r="H99" s="18">
        <f>Model!$W$15*((drdp!B99)*'MBXY-TI2S'!$B99+(drdp!E99)*'MBXY-TI2S'!$C99+(drdp!H99)*'MBXY-TI2S'!$D99)</f>
        <v>-1.6753407279606947E-2</v>
      </c>
      <c r="I99" s="18">
        <f>Model!$W$15*((drdp!C99)*'MBXY-TI2S'!$B99+(drdp!F99)*'MBXY-TI2S'!$C99+(drdp!I99)*'MBXY-TI2S'!$D99)</f>
        <v>2.312692423054484E-2</v>
      </c>
      <c r="J99" s="18">
        <f>Model!$W$15*((drdp!D99)*'MBXY-TI2S'!$B99+(drdp!G99)*'MBXY-TI2S'!$C99+(drdp!J99)*'MBXY-TI2S'!$D99)</f>
        <v>0</v>
      </c>
      <c r="K99" s="21">
        <f>SUM(E$3:E98)+H99</f>
        <v>-0.27207208112979642</v>
      </c>
      <c r="L99" s="21">
        <f>SUM(F$3:F98)+I99</f>
        <v>2.1789877386677849</v>
      </c>
      <c r="M99" s="21">
        <f>SUM(G$3:G98)+J99</f>
        <v>0</v>
      </c>
      <c r="N99" s="21"/>
      <c r="O99" s="21"/>
      <c r="P99" s="21"/>
      <c r="Q99" s="19">
        <f t="shared" si="5"/>
        <v>7.4023217330298527E-2</v>
      </c>
      <c r="R99" s="19">
        <f t="shared" si="5"/>
        <v>4.7479875652645473</v>
      </c>
      <c r="S99" s="19">
        <f t="shared" si="5"/>
        <v>0</v>
      </c>
      <c r="T99" s="19">
        <f t="shared" si="6"/>
        <v>-0.59284172881565322</v>
      </c>
      <c r="U99" s="19">
        <f t="shared" si="7"/>
        <v>0</v>
      </c>
      <c r="V99" s="19">
        <f t="shared" si="8"/>
        <v>0</v>
      </c>
    </row>
    <row r="100" spans="1:22" x14ac:dyDescent="0.25">
      <c r="A100" s="26">
        <f>Wellpath!E100</f>
        <v>9300</v>
      </c>
      <c r="B100" s="22">
        <v>0</v>
      </c>
      <c r="C100" s="22">
        <v>0</v>
      </c>
      <c r="D100" s="22">
        <f>COS(Wellpath!$O100) / (Bfield * COS(Dip))</f>
        <v>-3.1793723687265413E-5</v>
      </c>
      <c r="E100" s="20">
        <f>Model!$W$15*((drdp!B100+drdp!K100)*'MBXY-TI2S'!$B100+(drdp!E100+drdp!N100)*'MBXY-TI2S'!$C100+(drdp!H100+drdp!Q100)*'MBXY-TI2S'!$D100)</f>
        <v>-3.5009390431451355E-2</v>
      </c>
      <c r="F100" s="20">
        <f>Model!$W$15*((drdp!C100+drdp!L100)*'MBXY-TI2S'!$B100+(drdp!F100+drdp!O100)*'MBXY-TI2S'!$C100+(drdp!I100+drdp!R100)*'MBXY-TI2S'!$D100)</f>
        <v>4.4761647276564433E-2</v>
      </c>
      <c r="G100" s="20">
        <f>Model!$W$15*((drdp!D100+drdp!M100)*'MBXY-TI2S'!$B100+(drdp!G100+drdp!P100)*'MBXY-TI2S'!$C100+(drdp!J100+drdp!S100)*'MBXY-TI2S'!$D100)</f>
        <v>0</v>
      </c>
      <c r="H100" s="18">
        <f>Model!$W$15*((drdp!B100)*'MBXY-TI2S'!$B100+(drdp!E100)*'MBXY-TI2S'!$C100+(drdp!H100)*'MBXY-TI2S'!$D100)</f>
        <v>-1.7636972509547367E-2</v>
      </c>
      <c r="I100" s="18">
        <f>Model!$W$15*((drdp!C100)*'MBXY-TI2S'!$B100+(drdp!F100)*'MBXY-TI2S'!$C100+(drdp!I100)*'MBXY-TI2S'!$D100)</f>
        <v>2.2549948250158512E-2</v>
      </c>
      <c r="J100" s="18">
        <f>Model!$W$15*((drdp!D100)*'MBXY-TI2S'!$B100+(drdp!G100)*'MBXY-TI2S'!$C100+(drdp!J100)*'MBXY-TI2S'!$D100)</f>
        <v>0</v>
      </c>
      <c r="K100" s="21">
        <f>SUM(E$3:E99)+H100</f>
        <v>-0.30646246091895074</v>
      </c>
      <c r="L100" s="21">
        <f>SUM(F$3:F99)+I100</f>
        <v>2.224664611148488</v>
      </c>
      <c r="M100" s="21">
        <f>SUM(G$3:G99)+J100</f>
        <v>0</v>
      </c>
      <c r="N100" s="21"/>
      <c r="O100" s="21"/>
      <c r="P100" s="21"/>
      <c r="Q100" s="19">
        <f t="shared" si="5"/>
        <v>9.3919239952499414E-2</v>
      </c>
      <c r="R100" s="19">
        <f t="shared" si="5"/>
        <v>4.949132632096453</v>
      </c>
      <c r="S100" s="19">
        <f t="shared" si="5"/>
        <v>0</v>
      </c>
      <c r="T100" s="19">
        <f t="shared" si="6"/>
        <v>-0.6817761914518663</v>
      </c>
      <c r="U100" s="19">
        <f t="shared" si="7"/>
        <v>0</v>
      </c>
      <c r="V100" s="19">
        <f t="shared" si="8"/>
        <v>0</v>
      </c>
    </row>
    <row r="101" spans="1:22" x14ac:dyDescent="0.25">
      <c r="A101" s="26">
        <f>Wellpath!E101</f>
        <v>9398.5</v>
      </c>
      <c r="B101" s="22">
        <v>0</v>
      </c>
      <c r="C101" s="22">
        <v>0</v>
      </c>
      <c r="D101" s="22">
        <f>COS(Wellpath!$O101) / (Bfield * COS(Dip))</f>
        <v>-3.097998470369886E-5</v>
      </c>
      <c r="E101" s="20">
        <f>Model!$W$15*((drdp!B101+drdp!K101)*'MBXY-TI2S'!$B101+(drdp!E101+drdp!N101)*'MBXY-TI2S'!$C101+(drdp!H101+drdp!Q101)*'MBXY-TI2S'!$D101)</f>
        <v>-1.8397649235299251E-2</v>
      </c>
      <c r="F101" s="20">
        <f>Model!$W$15*((drdp!C101+drdp!L101)*'MBXY-TI2S'!$B101+(drdp!F101+drdp!O101)*'MBXY-TI2S'!$C101+(drdp!I101+drdp!R101)*'MBXY-TI2S'!$D101)</f>
        <v>2.1925464571456003E-2</v>
      </c>
      <c r="G101" s="20">
        <f>Model!$W$15*((drdp!D101+drdp!M101)*'MBXY-TI2S'!$B101+(drdp!G101+drdp!P101)*'MBXY-TI2S'!$C101+(drdp!J101+drdp!S101)*'MBXY-TI2S'!$D101)</f>
        <v>0</v>
      </c>
      <c r="H101" s="18">
        <f>Model!$W$15*((drdp!B101)*'MBXY-TI2S'!$B101+(drdp!E101)*'MBXY-TI2S'!$C101+(drdp!H101)*'MBXY-TI2S'!$D101)</f>
        <v>-1.812168449676959E-2</v>
      </c>
      <c r="I101" s="18">
        <f>Model!$W$15*((drdp!C101)*'MBXY-TI2S'!$B101+(drdp!F101)*'MBXY-TI2S'!$C101+(drdp!I101)*'MBXY-TI2S'!$D101)</f>
        <v>2.1596582602883961E-2</v>
      </c>
      <c r="J101" s="18">
        <f>Model!$W$15*((drdp!D101)*'MBXY-TI2S'!$B101+(drdp!G101)*'MBXY-TI2S'!$C101+(drdp!J101)*'MBXY-TI2S'!$D101)</f>
        <v>0</v>
      </c>
      <c r="K101" s="21">
        <f>SUM(E$3:E100)+H101</f>
        <v>-0.34195656333762431</v>
      </c>
      <c r="L101" s="21">
        <f>SUM(F$3:F100)+I101</f>
        <v>2.268472892777778</v>
      </c>
      <c r="M101" s="21">
        <f>SUM(G$3:G100)+J101</f>
        <v>0</v>
      </c>
      <c r="N101" s="21"/>
      <c r="O101" s="21"/>
      <c r="P101" s="21"/>
      <c r="Q101" s="19">
        <f t="shared" si="5"/>
        <v>0.11693429120967866</v>
      </c>
      <c r="R101" s="19">
        <f t="shared" si="5"/>
        <v>5.1459692652675804</v>
      </c>
      <c r="S101" s="19">
        <f t="shared" si="5"/>
        <v>0</v>
      </c>
      <c r="T101" s="19">
        <f t="shared" si="6"/>
        <v>-0.77571919443884807</v>
      </c>
      <c r="U101" s="19">
        <f t="shared" si="7"/>
        <v>0</v>
      </c>
      <c r="V101" s="19">
        <f t="shared" si="8"/>
        <v>0</v>
      </c>
    </row>
    <row r="102" spans="1:22" x14ac:dyDescent="0.25">
      <c r="A102" s="26">
        <f>Wellpath!E102</f>
        <v>9400</v>
      </c>
      <c r="B102" s="22">
        <v>0</v>
      </c>
      <c r="C102" s="22">
        <v>0</v>
      </c>
      <c r="D102" s="22">
        <f>COS(Wellpath!$O102) / (Bfield * COS(Dip))</f>
        <v>-3.097998470369886E-5</v>
      </c>
      <c r="E102" s="20">
        <f>Model!$W$15*((drdp!B102+drdp!K102)*'MBXY-TI2S'!$B102+(drdp!E102+drdp!N102)*'MBXY-TI2S'!$C102+(drdp!H102+drdp!Q102)*'MBXY-TI2S'!$D102)</f>
        <v>-1.8673613973828912E-2</v>
      </c>
      <c r="F102" s="20">
        <f>Model!$W$15*((drdp!C102+drdp!L102)*'MBXY-TI2S'!$B102+(drdp!F102+drdp!O102)*'MBXY-TI2S'!$C102+(drdp!I102+drdp!R102)*'MBXY-TI2S'!$D102)</f>
        <v>2.2254346540028044E-2</v>
      </c>
      <c r="G102" s="20">
        <f>Model!$W$15*((drdp!D102+drdp!M102)*'MBXY-TI2S'!$B102+(drdp!G102+drdp!P102)*'MBXY-TI2S'!$C102+(drdp!J102+drdp!S102)*'MBXY-TI2S'!$D102)</f>
        <v>0</v>
      </c>
      <c r="H102" s="18">
        <f>Model!$W$15*((drdp!B102)*'MBXY-TI2S'!$B102+(drdp!E102)*'MBXY-TI2S'!$C102+(drdp!H102)*'MBXY-TI2S'!$D102)</f>
        <v>-2.7596473852966029E-4</v>
      </c>
      <c r="I102" s="18">
        <f>Model!$W$15*((drdp!C102)*'MBXY-TI2S'!$B102+(drdp!F102)*'MBXY-TI2S'!$C102+(drdp!I102)*'MBXY-TI2S'!$D102)</f>
        <v>3.2888196857204451E-4</v>
      </c>
      <c r="J102" s="18">
        <f>Model!$W$15*((drdp!D102)*'MBXY-TI2S'!$B102+(drdp!G102)*'MBXY-TI2S'!$C102+(drdp!J102)*'MBXY-TI2S'!$D102)</f>
        <v>0</v>
      </c>
      <c r="K102" s="21">
        <f>SUM(E$3:E101)+H102</f>
        <v>-0.3425084928146836</v>
      </c>
      <c r="L102" s="21">
        <f>SUM(F$3:F101)+I102</f>
        <v>2.2691306567149221</v>
      </c>
      <c r="M102" s="21">
        <f>SUM(G$3:G101)+J102</f>
        <v>0</v>
      </c>
      <c r="N102" s="21"/>
      <c r="O102" s="21"/>
      <c r="P102" s="21"/>
      <c r="Q102" s="19">
        <f t="shared" si="5"/>
        <v>0.11731206765018616</v>
      </c>
      <c r="R102" s="19">
        <f t="shared" si="5"/>
        <v>5.148953937243494</v>
      </c>
      <c r="S102" s="19">
        <f t="shared" si="5"/>
        <v>0</v>
      </c>
      <c r="T102" s="19">
        <f t="shared" si="6"/>
        <v>-0.77719652123102112</v>
      </c>
      <c r="U102" s="19">
        <f t="shared" si="7"/>
        <v>0</v>
      </c>
      <c r="V102" s="19">
        <f t="shared" si="8"/>
        <v>0</v>
      </c>
    </row>
    <row r="103" spans="1:22" x14ac:dyDescent="0.25">
      <c r="A103" s="26">
        <f>Wellpath!E103</f>
        <v>9500</v>
      </c>
      <c r="B103" s="22">
        <v>0</v>
      </c>
      <c r="C103" s="22">
        <v>0</v>
      </c>
      <c r="D103" s="22">
        <f>COS(Wellpath!$O103) / (Bfield * COS(Dip))</f>
        <v>-3.097998470369886E-5</v>
      </c>
      <c r="E103" s="20">
        <f>Model!$W$15*((drdp!B103+drdp!K103)*'MBXY-TI2S'!$B103+(drdp!E103+drdp!N103)*'MBXY-TI2S'!$C103+(drdp!H103+drdp!Q103)*'MBXY-TI2S'!$D103)</f>
        <v>-3.6795298470598224E-2</v>
      </c>
      <c r="F103" s="20">
        <f>Model!$W$15*((drdp!C103+drdp!L103)*'MBXY-TI2S'!$B103+(drdp!F103+drdp!O103)*'MBXY-TI2S'!$C103+(drdp!I103+drdp!R103)*'MBXY-TI2S'!$D103)</f>
        <v>4.3850929142911679E-2</v>
      </c>
      <c r="G103" s="20">
        <f>Model!$W$15*((drdp!D103+drdp!M103)*'MBXY-TI2S'!$B103+(drdp!G103+drdp!P103)*'MBXY-TI2S'!$C103+(drdp!J103+drdp!S103)*'MBXY-TI2S'!$D103)</f>
        <v>0</v>
      </c>
      <c r="H103" s="18">
        <f>Model!$W$15*((drdp!B103)*'MBXY-TI2S'!$B103+(drdp!E103)*'MBXY-TI2S'!$C103+(drdp!H103)*'MBXY-TI2S'!$D103)</f>
        <v>-1.8397649235299251E-2</v>
      </c>
      <c r="I103" s="18">
        <f>Model!$W$15*((drdp!C103)*'MBXY-TI2S'!$B103+(drdp!F103)*'MBXY-TI2S'!$C103+(drdp!I103)*'MBXY-TI2S'!$D103)</f>
        <v>2.1925464571456003E-2</v>
      </c>
      <c r="J103" s="18">
        <f>Model!$W$15*((drdp!D103)*'MBXY-TI2S'!$B103+(drdp!G103)*'MBXY-TI2S'!$C103+(drdp!J103)*'MBXY-TI2S'!$D103)</f>
        <v>0</v>
      </c>
      <c r="K103" s="21">
        <f>SUM(E$3:E102)+H103</f>
        <v>-0.37930379128528208</v>
      </c>
      <c r="L103" s="21">
        <f>SUM(F$3:F102)+I103</f>
        <v>2.312981585857834</v>
      </c>
      <c r="M103" s="21">
        <f>SUM(G$3:G102)+J103</f>
        <v>0</v>
      </c>
      <c r="N103" s="21"/>
      <c r="O103" s="21"/>
      <c r="P103" s="21"/>
      <c r="Q103" s="19">
        <f t="shared" si="5"/>
        <v>0.14387136608338882</v>
      </c>
      <c r="R103" s="19">
        <f t="shared" si="5"/>
        <v>5.349883816517421</v>
      </c>
      <c r="S103" s="19">
        <f t="shared" si="5"/>
        <v>0</v>
      </c>
      <c r="T103" s="19">
        <f t="shared" si="6"/>
        <v>-0.87732268468892061</v>
      </c>
      <c r="U103" s="19">
        <f t="shared" si="7"/>
        <v>0</v>
      </c>
      <c r="V103" s="19">
        <f t="shared" si="8"/>
        <v>0</v>
      </c>
    </row>
    <row r="104" spans="1:22" x14ac:dyDescent="0.25">
      <c r="A104" s="26">
        <f>Wellpath!E104</f>
        <v>9600</v>
      </c>
      <c r="B104" s="22">
        <v>0</v>
      </c>
      <c r="C104" s="22">
        <v>0</v>
      </c>
      <c r="D104" s="22">
        <f>COS(Wellpath!$O104) / (Bfield * COS(Dip))</f>
        <v>-3.097998470369886E-5</v>
      </c>
      <c r="E104" s="20">
        <f>Model!$W$15*((drdp!B104+drdp!K104)*'MBXY-TI2S'!$B104+(drdp!E104+drdp!N104)*'MBXY-TI2S'!$C104+(drdp!H104+drdp!Q104)*'MBXY-TI2S'!$D104)</f>
        <v>-3.6795298470598224E-2</v>
      </c>
      <c r="F104" s="20">
        <f>Model!$W$15*((drdp!C104+drdp!L104)*'MBXY-TI2S'!$B104+(drdp!F104+drdp!O104)*'MBXY-TI2S'!$C104+(drdp!I104+drdp!R104)*'MBXY-TI2S'!$D104)</f>
        <v>4.3850929142911679E-2</v>
      </c>
      <c r="G104" s="20">
        <f>Model!$W$15*((drdp!D104+drdp!M104)*'MBXY-TI2S'!$B104+(drdp!G104+drdp!P104)*'MBXY-TI2S'!$C104+(drdp!J104+drdp!S104)*'MBXY-TI2S'!$D104)</f>
        <v>0</v>
      </c>
      <c r="H104" s="18">
        <f>Model!$W$15*((drdp!B104)*'MBXY-TI2S'!$B104+(drdp!E104)*'MBXY-TI2S'!$C104+(drdp!H104)*'MBXY-TI2S'!$D104)</f>
        <v>-1.8397649235298973E-2</v>
      </c>
      <c r="I104" s="18">
        <f>Model!$W$15*((drdp!C104)*'MBXY-TI2S'!$B104+(drdp!F104)*'MBXY-TI2S'!$C104+(drdp!I104)*'MBXY-TI2S'!$D104)</f>
        <v>2.1925464571455677E-2</v>
      </c>
      <c r="J104" s="18">
        <f>Model!$W$15*((drdp!D104)*'MBXY-TI2S'!$B104+(drdp!G104)*'MBXY-TI2S'!$C104+(drdp!J104)*'MBXY-TI2S'!$D104)</f>
        <v>0</v>
      </c>
      <c r="K104" s="21">
        <f>SUM(E$3:E103)+H104</f>
        <v>-0.41609908975588</v>
      </c>
      <c r="L104" s="21">
        <f>SUM(F$3:F103)+I104</f>
        <v>2.3568325150007454</v>
      </c>
      <c r="M104" s="21">
        <f>SUM(G$3:G103)+J104</f>
        <v>0</v>
      </c>
      <c r="N104" s="21"/>
      <c r="O104" s="21"/>
      <c r="P104" s="21"/>
      <c r="Q104" s="19">
        <f t="shared" si="5"/>
        <v>0.17313845249567189</v>
      </c>
      <c r="R104" s="19">
        <f t="shared" si="5"/>
        <v>5.5546595037647393</v>
      </c>
      <c r="S104" s="19">
        <f t="shared" si="5"/>
        <v>0</v>
      </c>
      <c r="T104" s="19">
        <f t="shared" si="6"/>
        <v>-0.98067586419887154</v>
      </c>
      <c r="U104" s="19">
        <f t="shared" si="7"/>
        <v>0</v>
      </c>
      <c r="V104" s="19">
        <f t="shared" si="8"/>
        <v>0</v>
      </c>
    </row>
    <row r="105" spans="1:22" x14ac:dyDescent="0.25">
      <c r="A105" s="26">
        <f>Wellpath!E105</f>
        <v>9700</v>
      </c>
      <c r="B105" s="22">
        <v>0</v>
      </c>
      <c r="C105" s="22">
        <v>0</v>
      </c>
      <c r="D105" s="22">
        <f>COS(Wellpath!$O105) / (Bfield * COS(Dip))</f>
        <v>-3.097998470369886E-5</v>
      </c>
      <c r="E105" s="20">
        <f>Model!$W$15*((drdp!B105+drdp!K105)*'MBXY-TI2S'!$B105+(drdp!E105+drdp!N105)*'MBXY-TI2S'!$C105+(drdp!H105+drdp!Q105)*'MBXY-TI2S'!$D105)</f>
        <v>-3.6795298470598502E-2</v>
      </c>
      <c r="F105" s="20">
        <f>Model!$W$15*((drdp!C105+drdp!L105)*'MBXY-TI2S'!$B105+(drdp!F105+drdp!O105)*'MBXY-TI2S'!$C105+(drdp!I105+drdp!R105)*'MBXY-TI2S'!$D105)</f>
        <v>4.3850929142912005E-2</v>
      </c>
      <c r="G105" s="20">
        <f>Model!$W$15*((drdp!D105+drdp!M105)*'MBXY-TI2S'!$B105+(drdp!G105+drdp!P105)*'MBXY-TI2S'!$C105+(drdp!J105+drdp!S105)*'MBXY-TI2S'!$D105)</f>
        <v>0</v>
      </c>
      <c r="H105" s="18">
        <f>Model!$W$15*((drdp!B105)*'MBXY-TI2S'!$B105+(drdp!E105)*'MBXY-TI2S'!$C105+(drdp!H105)*'MBXY-TI2S'!$D105)</f>
        <v>-1.8397649235299251E-2</v>
      </c>
      <c r="I105" s="18">
        <f>Model!$W$15*((drdp!C105)*'MBXY-TI2S'!$B105+(drdp!F105)*'MBXY-TI2S'!$C105+(drdp!I105)*'MBXY-TI2S'!$D105)</f>
        <v>2.1925464571456003E-2</v>
      </c>
      <c r="J105" s="18">
        <f>Model!$W$15*((drdp!D105)*'MBXY-TI2S'!$B105+(drdp!G105)*'MBXY-TI2S'!$C105+(drdp!J105)*'MBXY-TI2S'!$D105)</f>
        <v>0</v>
      </c>
      <c r="K105" s="21">
        <f>SUM(E$3:E104)+H105</f>
        <v>-0.45289438822647848</v>
      </c>
      <c r="L105" s="21">
        <f>SUM(F$3:F104)+I105</f>
        <v>2.4006834441436578</v>
      </c>
      <c r="M105" s="21">
        <f>SUM(G$3:G104)+J105</f>
        <v>0</v>
      </c>
      <c r="N105" s="21"/>
      <c r="O105" s="21"/>
      <c r="P105" s="21"/>
      <c r="Q105" s="19">
        <f t="shared" si="5"/>
        <v>0.20511332688703621</v>
      </c>
      <c r="R105" s="19">
        <f t="shared" si="5"/>
        <v>5.7632809989854543</v>
      </c>
      <c r="S105" s="19">
        <f t="shared" si="5"/>
        <v>0</v>
      </c>
      <c r="T105" s="19">
        <f t="shared" si="6"/>
        <v>-1.0872560597608771</v>
      </c>
      <c r="U105" s="19">
        <f t="shared" si="7"/>
        <v>0</v>
      </c>
      <c r="V105" s="19">
        <f t="shared" si="8"/>
        <v>0</v>
      </c>
    </row>
    <row r="106" spans="1:22" x14ac:dyDescent="0.25">
      <c r="A106" s="26">
        <f>Wellpath!E106</f>
        <v>9800</v>
      </c>
      <c r="B106" s="22">
        <v>0</v>
      </c>
      <c r="C106" s="22">
        <v>0</v>
      </c>
      <c r="D106" s="22">
        <f>COS(Wellpath!$O106) / (Bfield * COS(Dip))</f>
        <v>-3.097998470369886E-5</v>
      </c>
      <c r="E106" s="20">
        <f>Model!$W$15*((drdp!B106+drdp!K106)*'MBXY-TI2S'!$B106+(drdp!E106+drdp!N106)*'MBXY-TI2S'!$C106+(drdp!H106+drdp!Q106)*'MBXY-TI2S'!$D106)</f>
        <v>-3.6795298470598502E-2</v>
      </c>
      <c r="F106" s="20">
        <f>Model!$W$15*((drdp!C106+drdp!L106)*'MBXY-TI2S'!$B106+(drdp!F106+drdp!O106)*'MBXY-TI2S'!$C106+(drdp!I106+drdp!R106)*'MBXY-TI2S'!$D106)</f>
        <v>4.3850929142912005E-2</v>
      </c>
      <c r="G106" s="20">
        <f>Model!$W$15*((drdp!D106+drdp!M106)*'MBXY-TI2S'!$B106+(drdp!G106+drdp!P106)*'MBXY-TI2S'!$C106+(drdp!J106+drdp!S106)*'MBXY-TI2S'!$D106)</f>
        <v>0</v>
      </c>
      <c r="H106" s="18">
        <f>Model!$W$15*((drdp!B106)*'MBXY-TI2S'!$B106+(drdp!E106)*'MBXY-TI2S'!$C106+(drdp!H106)*'MBXY-TI2S'!$D106)</f>
        <v>-1.8397649235299251E-2</v>
      </c>
      <c r="I106" s="18">
        <f>Model!$W$15*((drdp!C106)*'MBXY-TI2S'!$B106+(drdp!F106)*'MBXY-TI2S'!$C106+(drdp!I106)*'MBXY-TI2S'!$D106)</f>
        <v>2.1925464571456003E-2</v>
      </c>
      <c r="J106" s="18">
        <f>Model!$W$15*((drdp!D106)*'MBXY-TI2S'!$B106+(drdp!G106)*'MBXY-TI2S'!$C106+(drdp!J106)*'MBXY-TI2S'!$D106)</f>
        <v>0</v>
      </c>
      <c r="K106" s="21">
        <f>SUM(E$3:E105)+H106</f>
        <v>-0.48968968669707696</v>
      </c>
      <c r="L106" s="21">
        <f>SUM(F$3:F105)+I106</f>
        <v>2.4445343732865696</v>
      </c>
      <c r="M106" s="21">
        <f>SUM(G$3:G105)+J106</f>
        <v>0</v>
      </c>
      <c r="N106" s="21"/>
      <c r="O106" s="21"/>
      <c r="P106" s="21"/>
      <c r="Q106" s="19">
        <f t="shared" si="5"/>
        <v>0.23979598925748138</v>
      </c>
      <c r="R106" s="19">
        <f t="shared" si="5"/>
        <v>5.9757483021795617</v>
      </c>
      <c r="S106" s="19">
        <f t="shared" si="5"/>
        <v>0</v>
      </c>
      <c r="T106" s="19">
        <f t="shared" si="6"/>
        <v>-1.1970632713749356</v>
      </c>
      <c r="U106" s="19">
        <f t="shared" si="7"/>
        <v>0</v>
      </c>
      <c r="V106" s="19">
        <f t="shared" si="8"/>
        <v>0</v>
      </c>
    </row>
    <row r="107" spans="1:22" x14ac:dyDescent="0.25">
      <c r="A107" s="26">
        <f>Wellpath!E107</f>
        <v>9900</v>
      </c>
      <c r="B107" s="22">
        <v>0</v>
      </c>
      <c r="C107" s="22">
        <v>0</v>
      </c>
      <c r="D107" s="22">
        <f>COS(Wellpath!$O107) / (Bfield * COS(Dip))</f>
        <v>-3.097998470369886E-5</v>
      </c>
      <c r="E107" s="20">
        <f>Model!$W$15*((drdp!B107+drdp!K107)*'MBXY-TI2S'!$B107+(drdp!E107+drdp!N107)*'MBXY-TI2S'!$C107+(drdp!H107+drdp!Q107)*'MBXY-TI2S'!$D107)</f>
        <v>-3.6795298470598502E-2</v>
      </c>
      <c r="F107" s="20">
        <f>Model!$W$15*((drdp!C107+drdp!L107)*'MBXY-TI2S'!$B107+(drdp!F107+drdp!O107)*'MBXY-TI2S'!$C107+(drdp!I107+drdp!R107)*'MBXY-TI2S'!$D107)</f>
        <v>4.3850929142912005E-2</v>
      </c>
      <c r="G107" s="20">
        <f>Model!$W$15*((drdp!D107+drdp!M107)*'MBXY-TI2S'!$B107+(drdp!G107+drdp!P107)*'MBXY-TI2S'!$C107+(drdp!J107+drdp!S107)*'MBXY-TI2S'!$D107)</f>
        <v>0</v>
      </c>
      <c r="H107" s="18">
        <f>Model!$W$15*((drdp!B107)*'MBXY-TI2S'!$B107+(drdp!E107)*'MBXY-TI2S'!$C107+(drdp!H107)*'MBXY-TI2S'!$D107)</f>
        <v>-1.8397649235299251E-2</v>
      </c>
      <c r="I107" s="18">
        <f>Model!$W$15*((drdp!C107)*'MBXY-TI2S'!$B107+(drdp!F107)*'MBXY-TI2S'!$C107+(drdp!I107)*'MBXY-TI2S'!$D107)</f>
        <v>2.1925464571456003E-2</v>
      </c>
      <c r="J107" s="18">
        <f>Model!$W$15*((drdp!D107)*'MBXY-TI2S'!$B107+(drdp!G107)*'MBXY-TI2S'!$C107+(drdp!J107)*'MBXY-TI2S'!$D107)</f>
        <v>0</v>
      </c>
      <c r="K107" s="21">
        <f>SUM(E$3:E106)+H107</f>
        <v>-0.5264849851676755</v>
      </c>
      <c r="L107" s="21">
        <f>SUM(F$3:F106)+I107</f>
        <v>2.4883853024294815</v>
      </c>
      <c r="M107" s="21">
        <f>SUM(G$3:G106)+J107</f>
        <v>0</v>
      </c>
      <c r="N107" s="21"/>
      <c r="O107" s="21"/>
      <c r="P107" s="21"/>
      <c r="Q107" s="19">
        <f t="shared" si="5"/>
        <v>0.27718643960700751</v>
      </c>
      <c r="R107" s="19">
        <f t="shared" si="5"/>
        <v>6.1920614133470622</v>
      </c>
      <c r="S107" s="19">
        <f t="shared" si="5"/>
        <v>0</v>
      </c>
      <c r="T107" s="19">
        <f t="shared" si="6"/>
        <v>-1.3100974990410472</v>
      </c>
      <c r="U107" s="19">
        <f t="shared" si="7"/>
        <v>0</v>
      </c>
      <c r="V107" s="19">
        <f t="shared" si="8"/>
        <v>0</v>
      </c>
    </row>
    <row r="108" spans="1:22" x14ac:dyDescent="0.25">
      <c r="A108" s="26">
        <f>Wellpath!E108</f>
        <v>10000</v>
      </c>
      <c r="B108" s="22">
        <v>0</v>
      </c>
      <c r="C108" s="22">
        <v>0</v>
      </c>
      <c r="D108" s="22">
        <f>COS(Wellpath!$O108) / (Bfield * COS(Dip))</f>
        <v>-3.097998470369886E-5</v>
      </c>
      <c r="E108" s="20">
        <f>Model!$W$15*((drdp!B108+drdp!K108)*'MBXY-TI2S'!$B108+(drdp!E108+drdp!N108)*'MBXY-TI2S'!$C108+(drdp!H108+drdp!Q108)*'MBXY-TI2S'!$D108)</f>
        <v>-3.6795298470598502E-2</v>
      </c>
      <c r="F108" s="20">
        <f>Model!$W$15*((drdp!C108+drdp!L108)*'MBXY-TI2S'!$B108+(drdp!F108+drdp!O108)*'MBXY-TI2S'!$C108+(drdp!I108+drdp!R108)*'MBXY-TI2S'!$D108)</f>
        <v>4.3850929142912005E-2</v>
      </c>
      <c r="G108" s="20">
        <f>Model!$W$15*((drdp!D108+drdp!M108)*'MBXY-TI2S'!$B108+(drdp!G108+drdp!P108)*'MBXY-TI2S'!$C108+(drdp!J108+drdp!S108)*'MBXY-TI2S'!$D108)</f>
        <v>0</v>
      </c>
      <c r="H108" s="18">
        <f>Model!$W$15*((drdp!B108)*'MBXY-TI2S'!$B108+(drdp!E108)*'MBXY-TI2S'!$C108+(drdp!H108)*'MBXY-TI2S'!$D108)</f>
        <v>-1.8397649235299251E-2</v>
      </c>
      <c r="I108" s="18">
        <f>Model!$W$15*((drdp!C108)*'MBXY-TI2S'!$B108+(drdp!F108)*'MBXY-TI2S'!$C108+(drdp!I108)*'MBXY-TI2S'!$D108)</f>
        <v>2.1925464571456003E-2</v>
      </c>
      <c r="J108" s="18">
        <f>Model!$W$15*((drdp!D108)*'MBXY-TI2S'!$B108+(drdp!G108)*'MBXY-TI2S'!$C108+(drdp!J108)*'MBXY-TI2S'!$D108)</f>
        <v>0</v>
      </c>
      <c r="K108" s="21">
        <f>SUM(E$3:E107)+H108</f>
        <v>-0.56328028363827398</v>
      </c>
      <c r="L108" s="21">
        <f>SUM(F$3:F107)+I108</f>
        <v>2.5322362315723934</v>
      </c>
      <c r="M108" s="21">
        <f>SUM(G$3:G107)+J108</f>
        <v>0</v>
      </c>
      <c r="N108" s="21"/>
      <c r="O108" s="21"/>
      <c r="P108" s="21"/>
      <c r="Q108" s="19">
        <f t="shared" si="5"/>
        <v>0.31728467793561438</v>
      </c>
      <c r="R108" s="19">
        <f t="shared" si="5"/>
        <v>6.4122203324879559</v>
      </c>
      <c r="S108" s="19">
        <f t="shared" si="5"/>
        <v>0</v>
      </c>
      <c r="T108" s="19">
        <f t="shared" si="6"/>
        <v>-1.4263587427592117</v>
      </c>
      <c r="U108" s="19">
        <f t="shared" si="7"/>
        <v>0</v>
      </c>
      <c r="V108" s="19">
        <f t="shared" si="8"/>
        <v>0</v>
      </c>
    </row>
    <row r="109" spans="1:22" x14ac:dyDescent="0.25">
      <c r="A109" s="26">
        <f>Wellpath!E109</f>
        <v>10100</v>
      </c>
      <c r="B109" s="22">
        <v>0</v>
      </c>
      <c r="C109" s="22">
        <v>0</v>
      </c>
      <c r="D109" s="22">
        <f>COS(Wellpath!$O109) / (Bfield * COS(Dip))</f>
        <v>-3.097998470369886E-5</v>
      </c>
      <c r="E109" s="20">
        <f>Model!$W$15*((drdp!B109+drdp!K109)*'MBXY-TI2S'!$B109+(drdp!E109+drdp!N109)*'MBXY-TI2S'!$C109+(drdp!H109+drdp!Q109)*'MBXY-TI2S'!$D109)</f>
        <v>-3.6795298470598502E-2</v>
      </c>
      <c r="F109" s="20">
        <f>Model!$W$15*((drdp!C109+drdp!L109)*'MBXY-TI2S'!$B109+(drdp!F109+drdp!O109)*'MBXY-TI2S'!$C109+(drdp!I109+drdp!R109)*'MBXY-TI2S'!$D109)</f>
        <v>4.3850929142912005E-2</v>
      </c>
      <c r="G109" s="20">
        <f>Model!$W$15*((drdp!D109+drdp!M109)*'MBXY-TI2S'!$B109+(drdp!G109+drdp!P109)*'MBXY-TI2S'!$C109+(drdp!J109+drdp!S109)*'MBXY-TI2S'!$D109)</f>
        <v>0</v>
      </c>
      <c r="H109" s="18">
        <f>Model!$W$15*((drdp!B109)*'MBXY-TI2S'!$B109+(drdp!E109)*'MBXY-TI2S'!$C109+(drdp!H109)*'MBXY-TI2S'!$D109)</f>
        <v>-1.8397649235299251E-2</v>
      </c>
      <c r="I109" s="18">
        <f>Model!$W$15*((drdp!C109)*'MBXY-TI2S'!$B109+(drdp!F109)*'MBXY-TI2S'!$C109+(drdp!I109)*'MBXY-TI2S'!$D109)</f>
        <v>2.1925464571456003E-2</v>
      </c>
      <c r="J109" s="18">
        <f>Model!$W$15*((drdp!D109)*'MBXY-TI2S'!$B109+(drdp!G109)*'MBXY-TI2S'!$C109+(drdp!J109)*'MBXY-TI2S'!$D109)</f>
        <v>0</v>
      </c>
      <c r="K109" s="21">
        <f>SUM(E$3:E108)+H109</f>
        <v>-0.60007558210887246</v>
      </c>
      <c r="L109" s="21">
        <f>SUM(F$3:F108)+I109</f>
        <v>2.5760871607153053</v>
      </c>
      <c r="M109" s="21">
        <f>SUM(G$3:G108)+J109</f>
        <v>0</v>
      </c>
      <c r="N109" s="21"/>
      <c r="O109" s="21"/>
      <c r="P109" s="21"/>
      <c r="Q109" s="19">
        <f t="shared" si="5"/>
        <v>0.36009070424330214</v>
      </c>
      <c r="R109" s="19">
        <f t="shared" si="5"/>
        <v>6.6362250596022436</v>
      </c>
      <c r="S109" s="19">
        <f t="shared" si="5"/>
        <v>0</v>
      </c>
      <c r="T109" s="19">
        <f t="shared" si="6"/>
        <v>-1.5458470025294293</v>
      </c>
      <c r="U109" s="19">
        <f t="shared" si="7"/>
        <v>0</v>
      </c>
      <c r="V109" s="19">
        <f t="shared" si="8"/>
        <v>0</v>
      </c>
    </row>
    <row r="110" spans="1:22" x14ac:dyDescent="0.25">
      <c r="A110" s="26">
        <f>Wellpath!E110</f>
        <v>10200</v>
      </c>
      <c r="B110" s="22">
        <v>0</v>
      </c>
      <c r="C110" s="22">
        <v>0</v>
      </c>
      <c r="D110" s="22">
        <f>COS(Wellpath!$O110) / (Bfield * COS(Dip))</f>
        <v>-3.097998470369886E-5</v>
      </c>
      <c r="E110" s="20">
        <f>Model!$W$15*((drdp!B110+drdp!K110)*'MBXY-TI2S'!$B110+(drdp!E110+drdp!N110)*'MBXY-TI2S'!$C110+(drdp!H110+drdp!Q110)*'MBXY-TI2S'!$D110)</f>
        <v>-3.6795298470598502E-2</v>
      </c>
      <c r="F110" s="20">
        <f>Model!$W$15*((drdp!C110+drdp!L110)*'MBXY-TI2S'!$B110+(drdp!F110+drdp!O110)*'MBXY-TI2S'!$C110+(drdp!I110+drdp!R110)*'MBXY-TI2S'!$D110)</f>
        <v>4.3850929142912005E-2</v>
      </c>
      <c r="G110" s="20">
        <f>Model!$W$15*((drdp!D110+drdp!M110)*'MBXY-TI2S'!$B110+(drdp!G110+drdp!P110)*'MBXY-TI2S'!$C110+(drdp!J110+drdp!S110)*'MBXY-TI2S'!$D110)</f>
        <v>0</v>
      </c>
      <c r="H110" s="18">
        <f>Model!$W$15*((drdp!B110)*'MBXY-TI2S'!$B110+(drdp!E110)*'MBXY-TI2S'!$C110+(drdp!H110)*'MBXY-TI2S'!$D110)</f>
        <v>-1.8397649235299251E-2</v>
      </c>
      <c r="I110" s="18">
        <f>Model!$W$15*((drdp!C110)*'MBXY-TI2S'!$B110+(drdp!F110)*'MBXY-TI2S'!$C110+(drdp!I110)*'MBXY-TI2S'!$D110)</f>
        <v>2.1925464571456003E-2</v>
      </c>
      <c r="J110" s="18">
        <f>Model!$W$15*((drdp!D110)*'MBXY-TI2S'!$B110+(drdp!G110)*'MBXY-TI2S'!$C110+(drdp!J110)*'MBXY-TI2S'!$D110)</f>
        <v>0</v>
      </c>
      <c r="K110" s="21">
        <f>SUM(E$3:E109)+H110</f>
        <v>-0.63687088057947094</v>
      </c>
      <c r="L110" s="21">
        <f>SUM(F$3:F109)+I110</f>
        <v>2.6199380898582172</v>
      </c>
      <c r="M110" s="21">
        <f>SUM(G$3:G109)+J110</f>
        <v>0</v>
      </c>
      <c r="N110" s="21"/>
      <c r="O110" s="21"/>
      <c r="P110" s="21"/>
      <c r="Q110" s="19">
        <f t="shared" si="5"/>
        <v>0.40560451853007073</v>
      </c>
      <c r="R110" s="19">
        <f t="shared" si="5"/>
        <v>6.8640755946899237</v>
      </c>
      <c r="S110" s="19">
        <f t="shared" si="5"/>
        <v>0</v>
      </c>
      <c r="T110" s="19">
        <f t="shared" si="6"/>
        <v>-1.6685622783516998</v>
      </c>
      <c r="U110" s="19">
        <f t="shared" si="7"/>
        <v>0</v>
      </c>
      <c r="V110" s="19">
        <f t="shared" si="8"/>
        <v>0</v>
      </c>
    </row>
    <row r="111" spans="1:22" x14ac:dyDescent="0.25">
      <c r="A111" s="26">
        <f>Wellpath!E111</f>
        <v>10300</v>
      </c>
      <c r="B111" s="22">
        <v>0</v>
      </c>
      <c r="C111" s="22">
        <v>0</v>
      </c>
      <c r="D111" s="22">
        <f>COS(Wellpath!$O111) / (Bfield * COS(Dip))</f>
        <v>-3.097998470369886E-5</v>
      </c>
      <c r="E111" s="20">
        <f>Model!$W$15*((drdp!B111+drdp!K111)*'MBXY-TI2S'!$B111+(drdp!E111+drdp!N111)*'MBXY-TI2S'!$C111+(drdp!H111+drdp!Q111)*'MBXY-TI2S'!$D111)</f>
        <v>-3.6795298470598502E-2</v>
      </c>
      <c r="F111" s="20">
        <f>Model!$W$15*((drdp!C111+drdp!L111)*'MBXY-TI2S'!$B111+(drdp!F111+drdp!O111)*'MBXY-TI2S'!$C111+(drdp!I111+drdp!R111)*'MBXY-TI2S'!$D111)</f>
        <v>4.3850929142912005E-2</v>
      </c>
      <c r="G111" s="20">
        <f>Model!$W$15*((drdp!D111+drdp!M111)*'MBXY-TI2S'!$B111+(drdp!G111+drdp!P111)*'MBXY-TI2S'!$C111+(drdp!J111+drdp!S111)*'MBXY-TI2S'!$D111)</f>
        <v>0</v>
      </c>
      <c r="H111" s="18">
        <f>Model!$W$15*((drdp!B111)*'MBXY-TI2S'!$B111+(drdp!E111)*'MBXY-TI2S'!$C111+(drdp!H111)*'MBXY-TI2S'!$D111)</f>
        <v>-1.8397649235299251E-2</v>
      </c>
      <c r="I111" s="18">
        <f>Model!$W$15*((drdp!C111)*'MBXY-TI2S'!$B111+(drdp!F111)*'MBXY-TI2S'!$C111+(drdp!I111)*'MBXY-TI2S'!$D111)</f>
        <v>2.1925464571456003E-2</v>
      </c>
      <c r="J111" s="18">
        <f>Model!$W$15*((drdp!D111)*'MBXY-TI2S'!$B111+(drdp!G111)*'MBXY-TI2S'!$C111+(drdp!J111)*'MBXY-TI2S'!$D111)</f>
        <v>0</v>
      </c>
      <c r="K111" s="21">
        <f>SUM(E$3:E110)+H111</f>
        <v>-0.67366617905006942</v>
      </c>
      <c r="L111" s="21">
        <f>SUM(F$3:F110)+I111</f>
        <v>2.6637890190011291</v>
      </c>
      <c r="M111" s="21">
        <f>SUM(G$3:G110)+J111</f>
        <v>0</v>
      </c>
      <c r="N111" s="21"/>
      <c r="O111" s="21"/>
      <c r="P111" s="21"/>
      <c r="Q111" s="19">
        <f t="shared" si="5"/>
        <v>0.45382612079592022</v>
      </c>
      <c r="R111" s="19">
        <f t="shared" si="5"/>
        <v>7.0957719377509978</v>
      </c>
      <c r="S111" s="19">
        <f t="shared" si="5"/>
        <v>0</v>
      </c>
      <c r="T111" s="19">
        <f t="shared" si="6"/>
        <v>-1.7945045702260234</v>
      </c>
      <c r="U111" s="19">
        <f t="shared" si="7"/>
        <v>0</v>
      </c>
      <c r="V111" s="19">
        <f t="shared" si="8"/>
        <v>0</v>
      </c>
    </row>
    <row r="112" spans="1:22" x14ac:dyDescent="0.25">
      <c r="A112" s="26">
        <f>Wellpath!E112</f>
        <v>10400</v>
      </c>
      <c r="B112" s="22">
        <v>0</v>
      </c>
      <c r="C112" s="22">
        <v>0</v>
      </c>
      <c r="D112" s="22">
        <f>COS(Wellpath!$O112) / (Bfield * COS(Dip))</f>
        <v>-3.097998470369886E-5</v>
      </c>
      <c r="E112" s="20">
        <f>Model!$W$15*((drdp!B112+drdp!K112)*'MBXY-TI2S'!$B112+(drdp!E112+drdp!N112)*'MBXY-TI2S'!$C112+(drdp!H112+drdp!Q112)*'MBXY-TI2S'!$D112)</f>
        <v>-3.6795298470598502E-2</v>
      </c>
      <c r="F112" s="20">
        <f>Model!$W$15*((drdp!C112+drdp!L112)*'MBXY-TI2S'!$B112+(drdp!F112+drdp!O112)*'MBXY-TI2S'!$C112+(drdp!I112+drdp!R112)*'MBXY-TI2S'!$D112)</f>
        <v>4.3850929142912005E-2</v>
      </c>
      <c r="G112" s="20">
        <f>Model!$W$15*((drdp!D112+drdp!M112)*'MBXY-TI2S'!$B112+(drdp!G112+drdp!P112)*'MBXY-TI2S'!$C112+(drdp!J112+drdp!S112)*'MBXY-TI2S'!$D112)</f>
        <v>0</v>
      </c>
      <c r="H112" s="18">
        <f>Model!$W$15*((drdp!B112)*'MBXY-TI2S'!$B112+(drdp!E112)*'MBXY-TI2S'!$C112+(drdp!H112)*'MBXY-TI2S'!$D112)</f>
        <v>-1.8397649235299251E-2</v>
      </c>
      <c r="I112" s="18">
        <f>Model!$W$15*((drdp!C112)*'MBXY-TI2S'!$B112+(drdp!F112)*'MBXY-TI2S'!$C112+(drdp!I112)*'MBXY-TI2S'!$D112)</f>
        <v>2.1925464571456003E-2</v>
      </c>
      <c r="J112" s="18">
        <f>Model!$W$15*((drdp!D112)*'MBXY-TI2S'!$B112+(drdp!G112)*'MBXY-TI2S'!$C112+(drdp!J112)*'MBXY-TI2S'!$D112)</f>
        <v>0</v>
      </c>
      <c r="K112" s="21">
        <f>SUM(E$3:E111)+H112</f>
        <v>-0.71046147752066791</v>
      </c>
      <c r="L112" s="21">
        <f>SUM(F$3:F111)+I112</f>
        <v>2.707639948144041</v>
      </c>
      <c r="M112" s="21">
        <f>SUM(G$3:G111)+J112</f>
        <v>0</v>
      </c>
      <c r="N112" s="21"/>
      <c r="O112" s="21"/>
      <c r="P112" s="21"/>
      <c r="Q112" s="19">
        <f t="shared" si="5"/>
        <v>0.50475551104085048</v>
      </c>
      <c r="R112" s="19">
        <f t="shared" si="5"/>
        <v>7.3313140887854651</v>
      </c>
      <c r="S112" s="19">
        <f t="shared" si="5"/>
        <v>0</v>
      </c>
      <c r="T112" s="19">
        <f t="shared" si="6"/>
        <v>-1.9236738781523999</v>
      </c>
      <c r="U112" s="19">
        <f t="shared" si="7"/>
        <v>0</v>
      </c>
      <c r="V112" s="19">
        <f t="shared" si="8"/>
        <v>0</v>
      </c>
    </row>
    <row r="113" spans="1:22" x14ac:dyDescent="0.25">
      <c r="A113" s="26">
        <f>Wellpath!E113</f>
        <v>10500</v>
      </c>
      <c r="B113" s="22">
        <v>0</v>
      </c>
      <c r="C113" s="22">
        <v>0</v>
      </c>
      <c r="D113" s="22">
        <f>COS(Wellpath!$O113) / (Bfield * COS(Dip))</f>
        <v>-3.097998470369886E-5</v>
      </c>
      <c r="E113" s="20">
        <f>Model!$W$15*((drdp!B113+drdp!K113)*'MBXY-TI2S'!$B113+(drdp!E113+drdp!N113)*'MBXY-TI2S'!$C113+(drdp!H113+drdp!Q113)*'MBXY-TI2S'!$D113)</f>
        <v>-3.6795298470598502E-2</v>
      </c>
      <c r="F113" s="20">
        <f>Model!$W$15*((drdp!C113+drdp!L113)*'MBXY-TI2S'!$B113+(drdp!F113+drdp!O113)*'MBXY-TI2S'!$C113+(drdp!I113+drdp!R113)*'MBXY-TI2S'!$D113)</f>
        <v>4.3850929142912005E-2</v>
      </c>
      <c r="G113" s="20">
        <f>Model!$W$15*((drdp!D113+drdp!M113)*'MBXY-TI2S'!$B113+(drdp!G113+drdp!P113)*'MBXY-TI2S'!$C113+(drdp!J113+drdp!S113)*'MBXY-TI2S'!$D113)</f>
        <v>0</v>
      </c>
      <c r="H113" s="18">
        <f>Model!$W$15*((drdp!B113)*'MBXY-TI2S'!$B113+(drdp!E113)*'MBXY-TI2S'!$C113+(drdp!H113)*'MBXY-TI2S'!$D113)</f>
        <v>-1.8397649235299251E-2</v>
      </c>
      <c r="I113" s="18">
        <f>Model!$W$15*((drdp!C113)*'MBXY-TI2S'!$B113+(drdp!F113)*'MBXY-TI2S'!$C113+(drdp!I113)*'MBXY-TI2S'!$D113)</f>
        <v>2.1925464571456003E-2</v>
      </c>
      <c r="J113" s="18">
        <f>Model!$W$15*((drdp!D113)*'MBXY-TI2S'!$B113+(drdp!G113)*'MBXY-TI2S'!$C113+(drdp!J113)*'MBXY-TI2S'!$D113)</f>
        <v>0</v>
      </c>
      <c r="K113" s="21">
        <f>SUM(E$3:E112)+H113</f>
        <v>-0.74725677599126639</v>
      </c>
      <c r="L113" s="21">
        <f>SUM(F$3:F112)+I113</f>
        <v>2.7514908772869529</v>
      </c>
      <c r="M113" s="21">
        <f>SUM(G$3:G112)+J113</f>
        <v>0</v>
      </c>
      <c r="N113" s="21"/>
      <c r="O113" s="21"/>
      <c r="P113" s="21"/>
      <c r="Q113" s="19">
        <f t="shared" si="5"/>
        <v>0.55839268926486163</v>
      </c>
      <c r="R113" s="19">
        <f t="shared" si="5"/>
        <v>7.5707020477933256</v>
      </c>
      <c r="S113" s="19">
        <f t="shared" si="5"/>
        <v>0</v>
      </c>
      <c r="T113" s="19">
        <f t="shared" si="6"/>
        <v>-2.0560702021308295</v>
      </c>
      <c r="U113" s="19">
        <f t="shared" si="7"/>
        <v>0</v>
      </c>
      <c r="V113" s="19">
        <f t="shared" si="8"/>
        <v>0</v>
      </c>
    </row>
    <row r="114" spans="1:22" x14ac:dyDescent="0.25">
      <c r="A114" s="26">
        <f>Wellpath!E114</f>
        <v>10600</v>
      </c>
      <c r="B114" s="22">
        <v>0</v>
      </c>
      <c r="C114" s="22">
        <v>0</v>
      </c>
      <c r="D114" s="22">
        <f>COS(Wellpath!$O114) / (Bfield * COS(Dip))</f>
        <v>-3.097998470369886E-5</v>
      </c>
      <c r="E114" s="20">
        <f>Model!$W$15*((drdp!B114+drdp!K114)*'MBXY-TI2S'!$B114+(drdp!E114+drdp!N114)*'MBXY-TI2S'!$C114+(drdp!H114+drdp!Q114)*'MBXY-TI2S'!$D114)</f>
        <v>-3.6795298470598502E-2</v>
      </c>
      <c r="F114" s="20">
        <f>Model!$W$15*((drdp!C114+drdp!L114)*'MBXY-TI2S'!$B114+(drdp!F114+drdp!O114)*'MBXY-TI2S'!$C114+(drdp!I114+drdp!R114)*'MBXY-TI2S'!$D114)</f>
        <v>4.3850929142912005E-2</v>
      </c>
      <c r="G114" s="20">
        <f>Model!$W$15*((drdp!D114+drdp!M114)*'MBXY-TI2S'!$B114+(drdp!G114+drdp!P114)*'MBXY-TI2S'!$C114+(drdp!J114+drdp!S114)*'MBXY-TI2S'!$D114)</f>
        <v>0</v>
      </c>
      <c r="H114" s="18">
        <f>Model!$W$15*((drdp!B114)*'MBXY-TI2S'!$B114+(drdp!E114)*'MBXY-TI2S'!$C114+(drdp!H114)*'MBXY-TI2S'!$D114)</f>
        <v>-1.8397649235299251E-2</v>
      </c>
      <c r="I114" s="18">
        <f>Model!$W$15*((drdp!C114)*'MBXY-TI2S'!$B114+(drdp!F114)*'MBXY-TI2S'!$C114+(drdp!I114)*'MBXY-TI2S'!$D114)</f>
        <v>2.1925464571456003E-2</v>
      </c>
      <c r="J114" s="18">
        <f>Model!$W$15*((drdp!D114)*'MBXY-TI2S'!$B114+(drdp!G114)*'MBXY-TI2S'!$C114+(drdp!J114)*'MBXY-TI2S'!$D114)</f>
        <v>0</v>
      </c>
      <c r="K114" s="21">
        <f>SUM(E$3:E113)+H114</f>
        <v>-0.78405207446186487</v>
      </c>
      <c r="L114" s="21">
        <f>SUM(F$3:F113)+I114</f>
        <v>2.7953418064298647</v>
      </c>
      <c r="M114" s="21">
        <f>SUM(G$3:G113)+J114</f>
        <v>0</v>
      </c>
      <c r="N114" s="21"/>
      <c r="O114" s="21"/>
      <c r="P114" s="21"/>
      <c r="Q114" s="19">
        <f t="shared" si="5"/>
        <v>0.61473765546795367</v>
      </c>
      <c r="R114" s="19">
        <f t="shared" si="5"/>
        <v>7.8139358147745792</v>
      </c>
      <c r="S114" s="19">
        <f t="shared" si="5"/>
        <v>0</v>
      </c>
      <c r="T114" s="19">
        <f t="shared" si="6"/>
        <v>-2.1916935421613122</v>
      </c>
      <c r="U114" s="19">
        <f t="shared" si="7"/>
        <v>0</v>
      </c>
      <c r="V114" s="19">
        <f t="shared" si="8"/>
        <v>0</v>
      </c>
    </row>
    <row r="115" spans="1:22" x14ac:dyDescent="0.25">
      <c r="A115" s="26">
        <f>Wellpath!E115</f>
        <v>10700</v>
      </c>
      <c r="B115" s="22">
        <v>0</v>
      </c>
      <c r="C115" s="22">
        <v>0</v>
      </c>
      <c r="D115" s="22">
        <f>COS(Wellpath!$O115) / (Bfield * COS(Dip))</f>
        <v>-3.097998470369886E-5</v>
      </c>
      <c r="E115" s="20">
        <f>Model!$W$15*((drdp!B115+drdp!K115)*'MBXY-TI2S'!$B115+(drdp!E115+drdp!N115)*'MBXY-TI2S'!$C115+(drdp!H115+drdp!Q115)*'MBXY-TI2S'!$D115)</f>
        <v>-3.6795298470598502E-2</v>
      </c>
      <c r="F115" s="20">
        <f>Model!$W$15*((drdp!C115+drdp!L115)*'MBXY-TI2S'!$B115+(drdp!F115+drdp!O115)*'MBXY-TI2S'!$C115+(drdp!I115+drdp!R115)*'MBXY-TI2S'!$D115)</f>
        <v>4.3850929142912005E-2</v>
      </c>
      <c r="G115" s="20">
        <f>Model!$W$15*((drdp!D115+drdp!M115)*'MBXY-TI2S'!$B115+(drdp!G115+drdp!P115)*'MBXY-TI2S'!$C115+(drdp!J115+drdp!S115)*'MBXY-TI2S'!$D115)</f>
        <v>0</v>
      </c>
      <c r="H115" s="18">
        <f>Model!$W$15*((drdp!B115)*'MBXY-TI2S'!$B115+(drdp!E115)*'MBXY-TI2S'!$C115+(drdp!H115)*'MBXY-TI2S'!$D115)</f>
        <v>-1.8397649235299251E-2</v>
      </c>
      <c r="I115" s="18">
        <f>Model!$W$15*((drdp!C115)*'MBXY-TI2S'!$B115+(drdp!F115)*'MBXY-TI2S'!$C115+(drdp!I115)*'MBXY-TI2S'!$D115)</f>
        <v>2.1925464571456003E-2</v>
      </c>
      <c r="J115" s="18">
        <f>Model!$W$15*((drdp!D115)*'MBXY-TI2S'!$B115+(drdp!G115)*'MBXY-TI2S'!$C115+(drdp!J115)*'MBXY-TI2S'!$D115)</f>
        <v>0</v>
      </c>
      <c r="K115" s="21">
        <f>SUM(E$3:E114)+H115</f>
        <v>-0.82084737293246335</v>
      </c>
      <c r="L115" s="21">
        <f>SUM(F$3:F114)+I115</f>
        <v>2.8391927355727766</v>
      </c>
      <c r="M115" s="21">
        <f>SUM(G$3:G114)+J115</f>
        <v>0</v>
      </c>
      <c r="N115" s="21"/>
      <c r="O115" s="21"/>
      <c r="P115" s="21"/>
      <c r="Q115" s="19">
        <f t="shared" si="5"/>
        <v>0.6737904096501266</v>
      </c>
      <c r="R115" s="19">
        <f t="shared" si="5"/>
        <v>8.061015389729226</v>
      </c>
      <c r="S115" s="19">
        <f t="shared" si="5"/>
        <v>0</v>
      </c>
      <c r="T115" s="19">
        <f t="shared" si="6"/>
        <v>-2.3305438982438478</v>
      </c>
      <c r="U115" s="19">
        <f t="shared" si="7"/>
        <v>0</v>
      </c>
      <c r="V115" s="19">
        <f t="shared" si="8"/>
        <v>0</v>
      </c>
    </row>
    <row r="116" spans="1:22" x14ac:dyDescent="0.25">
      <c r="A116" s="26">
        <f>Wellpath!E116</f>
        <v>10800</v>
      </c>
      <c r="B116" s="22">
        <v>0</v>
      </c>
      <c r="C116" s="22">
        <v>0</v>
      </c>
      <c r="D116" s="22">
        <f>COS(Wellpath!$O116) / (Bfield * COS(Dip))</f>
        <v>-3.097998470369886E-5</v>
      </c>
      <c r="E116" s="20">
        <f>Model!$W$15*((drdp!B116+drdp!K116)*'MBXY-TI2S'!$B116+(drdp!E116+drdp!N116)*'MBXY-TI2S'!$C116+(drdp!H116+drdp!Q116)*'MBXY-TI2S'!$D116)</f>
        <v>-3.6795298470598502E-2</v>
      </c>
      <c r="F116" s="20">
        <f>Model!$W$15*((drdp!C116+drdp!L116)*'MBXY-TI2S'!$B116+(drdp!F116+drdp!O116)*'MBXY-TI2S'!$C116+(drdp!I116+drdp!R116)*'MBXY-TI2S'!$D116)</f>
        <v>4.3850929142912005E-2</v>
      </c>
      <c r="G116" s="20">
        <f>Model!$W$15*((drdp!D116+drdp!M116)*'MBXY-TI2S'!$B116+(drdp!G116+drdp!P116)*'MBXY-TI2S'!$C116+(drdp!J116+drdp!S116)*'MBXY-TI2S'!$D116)</f>
        <v>0</v>
      </c>
      <c r="H116" s="18">
        <f>Model!$W$15*((drdp!B116)*'MBXY-TI2S'!$B116+(drdp!E116)*'MBXY-TI2S'!$C116+(drdp!H116)*'MBXY-TI2S'!$D116)</f>
        <v>-1.8397649235299251E-2</v>
      </c>
      <c r="I116" s="18">
        <f>Model!$W$15*((drdp!C116)*'MBXY-TI2S'!$B116+(drdp!F116)*'MBXY-TI2S'!$C116+(drdp!I116)*'MBXY-TI2S'!$D116)</f>
        <v>2.1925464571456003E-2</v>
      </c>
      <c r="J116" s="18">
        <f>Model!$W$15*((drdp!D116)*'MBXY-TI2S'!$B116+(drdp!G116)*'MBXY-TI2S'!$C116+(drdp!J116)*'MBXY-TI2S'!$D116)</f>
        <v>0</v>
      </c>
      <c r="K116" s="21">
        <f>SUM(E$3:E115)+H116</f>
        <v>-0.85764267140306183</v>
      </c>
      <c r="L116" s="21">
        <f>SUM(F$3:F115)+I116</f>
        <v>2.8830436647156885</v>
      </c>
      <c r="M116" s="21">
        <f>SUM(G$3:G115)+J116</f>
        <v>0</v>
      </c>
      <c r="N116" s="21"/>
      <c r="O116" s="21"/>
      <c r="P116" s="21"/>
      <c r="Q116" s="19">
        <f t="shared" si="5"/>
        <v>0.7355509518113803</v>
      </c>
      <c r="R116" s="19">
        <f t="shared" si="5"/>
        <v>8.3119407726572678</v>
      </c>
      <c r="S116" s="19">
        <f t="shared" si="5"/>
        <v>0</v>
      </c>
      <c r="T116" s="19">
        <f t="shared" si="6"/>
        <v>-2.4726212703784363</v>
      </c>
      <c r="U116" s="19">
        <f t="shared" si="7"/>
        <v>0</v>
      </c>
      <c r="V116" s="19">
        <f t="shared" si="8"/>
        <v>0</v>
      </c>
    </row>
    <row r="117" spans="1:22" x14ac:dyDescent="0.25">
      <c r="A117" s="26">
        <f>Wellpath!E117</f>
        <v>10900</v>
      </c>
      <c r="B117" s="22">
        <v>0</v>
      </c>
      <c r="C117" s="22">
        <v>0</v>
      </c>
      <c r="D117" s="22">
        <f>COS(Wellpath!$O117) / (Bfield * COS(Dip))</f>
        <v>-3.097998470369886E-5</v>
      </c>
      <c r="E117" s="20">
        <f>Model!$W$15*((drdp!B117+drdp!K117)*'MBXY-TI2S'!$B117+(drdp!E117+drdp!N117)*'MBXY-TI2S'!$C117+(drdp!H117+drdp!Q117)*'MBXY-TI2S'!$D117)</f>
        <v>-3.6795298470598502E-2</v>
      </c>
      <c r="F117" s="20">
        <f>Model!$W$15*((drdp!C117+drdp!L117)*'MBXY-TI2S'!$B117+(drdp!F117+drdp!O117)*'MBXY-TI2S'!$C117+(drdp!I117+drdp!R117)*'MBXY-TI2S'!$D117)</f>
        <v>4.3850929142912005E-2</v>
      </c>
      <c r="G117" s="20">
        <f>Model!$W$15*((drdp!D117+drdp!M117)*'MBXY-TI2S'!$B117+(drdp!G117+drdp!P117)*'MBXY-TI2S'!$C117+(drdp!J117+drdp!S117)*'MBXY-TI2S'!$D117)</f>
        <v>0</v>
      </c>
      <c r="H117" s="18">
        <f>Model!$W$15*((drdp!B117)*'MBXY-TI2S'!$B117+(drdp!E117)*'MBXY-TI2S'!$C117+(drdp!H117)*'MBXY-TI2S'!$D117)</f>
        <v>-1.8397649235299251E-2</v>
      </c>
      <c r="I117" s="18">
        <f>Model!$W$15*((drdp!C117)*'MBXY-TI2S'!$B117+(drdp!F117)*'MBXY-TI2S'!$C117+(drdp!I117)*'MBXY-TI2S'!$D117)</f>
        <v>2.1925464571456003E-2</v>
      </c>
      <c r="J117" s="18">
        <f>Model!$W$15*((drdp!D117)*'MBXY-TI2S'!$B117+(drdp!G117)*'MBXY-TI2S'!$C117+(drdp!J117)*'MBXY-TI2S'!$D117)</f>
        <v>0</v>
      </c>
      <c r="K117" s="21">
        <f>SUM(E$3:E116)+H117</f>
        <v>-0.89443796987366031</v>
      </c>
      <c r="L117" s="21">
        <f>SUM(F$3:F116)+I117</f>
        <v>2.9268945938586004</v>
      </c>
      <c r="M117" s="21">
        <f>SUM(G$3:G116)+J117</f>
        <v>0</v>
      </c>
      <c r="N117" s="21"/>
      <c r="O117" s="21"/>
      <c r="P117" s="21"/>
      <c r="Q117" s="19">
        <f t="shared" si="5"/>
        <v>0.8000192819517149</v>
      </c>
      <c r="R117" s="19">
        <f t="shared" si="5"/>
        <v>8.566711963558701</v>
      </c>
      <c r="S117" s="19">
        <f t="shared" si="5"/>
        <v>0</v>
      </c>
      <c r="T117" s="19">
        <f t="shared" si="6"/>
        <v>-2.6179256585650781</v>
      </c>
      <c r="U117" s="19">
        <f t="shared" si="7"/>
        <v>0</v>
      </c>
      <c r="V117" s="19">
        <f t="shared" si="8"/>
        <v>0</v>
      </c>
    </row>
    <row r="118" spans="1:22" x14ac:dyDescent="0.25">
      <c r="A118" s="26">
        <f>Wellpath!E118</f>
        <v>11000</v>
      </c>
      <c r="B118" s="22">
        <v>0</v>
      </c>
      <c r="C118" s="22">
        <v>0</v>
      </c>
      <c r="D118" s="22">
        <f>COS(Wellpath!$O118) / (Bfield * COS(Dip))</f>
        <v>-3.097998470369886E-5</v>
      </c>
      <c r="E118" s="20">
        <f>Model!$W$15*((drdp!B118+drdp!K118)*'MBXY-TI2S'!$B118+(drdp!E118+drdp!N118)*'MBXY-TI2S'!$C118+(drdp!H118+drdp!Q118)*'MBXY-TI2S'!$D118)</f>
        <v>-3.6795298470598502E-2</v>
      </c>
      <c r="F118" s="20">
        <f>Model!$W$15*((drdp!C118+drdp!L118)*'MBXY-TI2S'!$B118+(drdp!F118+drdp!O118)*'MBXY-TI2S'!$C118+(drdp!I118+drdp!R118)*'MBXY-TI2S'!$D118)</f>
        <v>4.3850929142912005E-2</v>
      </c>
      <c r="G118" s="20">
        <f>Model!$W$15*((drdp!D118+drdp!M118)*'MBXY-TI2S'!$B118+(drdp!G118+drdp!P118)*'MBXY-TI2S'!$C118+(drdp!J118+drdp!S118)*'MBXY-TI2S'!$D118)</f>
        <v>0</v>
      </c>
      <c r="H118" s="18">
        <f>Model!$W$15*((drdp!B118)*'MBXY-TI2S'!$B118+(drdp!E118)*'MBXY-TI2S'!$C118+(drdp!H118)*'MBXY-TI2S'!$D118)</f>
        <v>-1.8397649235299251E-2</v>
      </c>
      <c r="I118" s="18">
        <f>Model!$W$15*((drdp!C118)*'MBXY-TI2S'!$B118+(drdp!F118)*'MBXY-TI2S'!$C118+(drdp!I118)*'MBXY-TI2S'!$D118)</f>
        <v>2.1925464571456003E-2</v>
      </c>
      <c r="J118" s="18">
        <f>Model!$W$15*((drdp!D118)*'MBXY-TI2S'!$B118+(drdp!G118)*'MBXY-TI2S'!$C118+(drdp!J118)*'MBXY-TI2S'!$D118)</f>
        <v>0</v>
      </c>
      <c r="K118" s="21">
        <f>SUM(E$3:E117)+H118</f>
        <v>-0.93123326834425879</v>
      </c>
      <c r="L118" s="21">
        <f>SUM(F$3:F117)+I118</f>
        <v>2.9707455230015123</v>
      </c>
      <c r="M118" s="21">
        <f>SUM(G$3:G117)+J118</f>
        <v>0</v>
      </c>
      <c r="N118" s="21"/>
      <c r="O118" s="21"/>
      <c r="P118" s="21"/>
      <c r="Q118" s="19">
        <f t="shared" si="5"/>
        <v>0.86719540007113027</v>
      </c>
      <c r="R118" s="19">
        <f t="shared" si="5"/>
        <v>8.8253289624335292</v>
      </c>
      <c r="S118" s="19">
        <f t="shared" si="5"/>
        <v>0</v>
      </c>
      <c r="T118" s="19">
        <f t="shared" si="6"/>
        <v>-2.7664570628037728</v>
      </c>
      <c r="U118" s="19">
        <f t="shared" si="7"/>
        <v>0</v>
      </c>
      <c r="V118" s="19">
        <f t="shared" si="8"/>
        <v>0</v>
      </c>
    </row>
    <row r="119" spans="1:22" x14ac:dyDescent="0.25">
      <c r="A119" s="26">
        <f>Wellpath!E119</f>
        <v>11100</v>
      </c>
      <c r="B119" s="22">
        <v>0</v>
      </c>
      <c r="C119" s="22">
        <v>0</v>
      </c>
      <c r="D119" s="22">
        <f>COS(Wellpath!$O119) / (Bfield * COS(Dip))</f>
        <v>-3.097998470369886E-5</v>
      </c>
      <c r="E119" s="20">
        <f>Model!$W$15*((drdp!B119+drdp!K119)*'MBXY-TI2S'!$B119+(drdp!E119+drdp!N119)*'MBXY-TI2S'!$C119+(drdp!H119+drdp!Q119)*'MBXY-TI2S'!$D119)</f>
        <v>-3.6795298470598502E-2</v>
      </c>
      <c r="F119" s="20">
        <f>Model!$W$15*((drdp!C119+drdp!L119)*'MBXY-TI2S'!$B119+(drdp!F119+drdp!O119)*'MBXY-TI2S'!$C119+(drdp!I119+drdp!R119)*'MBXY-TI2S'!$D119)</f>
        <v>4.3850929142912005E-2</v>
      </c>
      <c r="G119" s="20">
        <f>Model!$W$15*((drdp!D119+drdp!M119)*'MBXY-TI2S'!$B119+(drdp!G119+drdp!P119)*'MBXY-TI2S'!$C119+(drdp!J119+drdp!S119)*'MBXY-TI2S'!$D119)</f>
        <v>0</v>
      </c>
      <c r="H119" s="18">
        <f>Model!$W$15*((drdp!B119)*'MBXY-TI2S'!$B119+(drdp!E119)*'MBXY-TI2S'!$C119+(drdp!H119)*'MBXY-TI2S'!$D119)</f>
        <v>-1.8397649235299251E-2</v>
      </c>
      <c r="I119" s="18">
        <f>Model!$W$15*((drdp!C119)*'MBXY-TI2S'!$B119+(drdp!F119)*'MBXY-TI2S'!$C119+(drdp!I119)*'MBXY-TI2S'!$D119)</f>
        <v>2.1925464571456003E-2</v>
      </c>
      <c r="J119" s="18">
        <f>Model!$W$15*((drdp!D119)*'MBXY-TI2S'!$B119+(drdp!G119)*'MBXY-TI2S'!$C119+(drdp!J119)*'MBXY-TI2S'!$D119)</f>
        <v>0</v>
      </c>
      <c r="K119" s="21">
        <f>SUM(E$3:E118)+H119</f>
        <v>-0.96802856681485727</v>
      </c>
      <c r="L119" s="21">
        <f>SUM(F$3:F118)+I119</f>
        <v>3.0145964521444242</v>
      </c>
      <c r="M119" s="21">
        <f>SUM(G$3:G118)+J119</f>
        <v>0</v>
      </c>
      <c r="N119" s="21"/>
      <c r="O119" s="21"/>
      <c r="P119" s="21"/>
      <c r="Q119" s="19">
        <f t="shared" si="5"/>
        <v>0.93707930616962654</v>
      </c>
      <c r="R119" s="19">
        <f t="shared" si="5"/>
        <v>9.0877917692817487</v>
      </c>
      <c r="S119" s="19">
        <f t="shared" si="5"/>
        <v>0</v>
      </c>
      <c r="T119" s="19">
        <f t="shared" si="6"/>
        <v>-2.9182154830945204</v>
      </c>
      <c r="U119" s="19">
        <f t="shared" si="7"/>
        <v>0</v>
      </c>
      <c r="V119" s="19">
        <f t="shared" si="8"/>
        <v>0</v>
      </c>
    </row>
    <row r="120" spans="1:22" x14ac:dyDescent="0.25">
      <c r="A120" s="26">
        <f>Wellpath!E120</f>
        <v>11200</v>
      </c>
      <c r="B120" s="22">
        <v>0</v>
      </c>
      <c r="C120" s="22">
        <v>0</v>
      </c>
      <c r="D120" s="22">
        <f>COS(Wellpath!$O120) / (Bfield * COS(Dip))</f>
        <v>-3.097998470369886E-5</v>
      </c>
      <c r="E120" s="20">
        <f>Model!$W$15*((drdp!B120+drdp!K120)*'MBXY-TI2S'!$B120+(drdp!E120+drdp!N120)*'MBXY-TI2S'!$C120+(drdp!H120+drdp!Q120)*'MBXY-TI2S'!$D120)</f>
        <v>-3.6795298470598502E-2</v>
      </c>
      <c r="F120" s="20">
        <f>Model!$W$15*((drdp!C120+drdp!L120)*'MBXY-TI2S'!$B120+(drdp!F120+drdp!O120)*'MBXY-TI2S'!$C120+(drdp!I120+drdp!R120)*'MBXY-TI2S'!$D120)</f>
        <v>4.3850929142912005E-2</v>
      </c>
      <c r="G120" s="20">
        <f>Model!$W$15*((drdp!D120+drdp!M120)*'MBXY-TI2S'!$B120+(drdp!G120+drdp!P120)*'MBXY-TI2S'!$C120+(drdp!J120+drdp!S120)*'MBXY-TI2S'!$D120)</f>
        <v>0</v>
      </c>
      <c r="H120" s="18">
        <f>Model!$W$15*((drdp!B120)*'MBXY-TI2S'!$B120+(drdp!E120)*'MBXY-TI2S'!$C120+(drdp!H120)*'MBXY-TI2S'!$D120)</f>
        <v>-1.8397649235299251E-2</v>
      </c>
      <c r="I120" s="18">
        <f>Model!$W$15*((drdp!C120)*'MBXY-TI2S'!$B120+(drdp!F120)*'MBXY-TI2S'!$C120+(drdp!I120)*'MBXY-TI2S'!$D120)</f>
        <v>2.1925464571456003E-2</v>
      </c>
      <c r="J120" s="18">
        <f>Model!$W$15*((drdp!D120)*'MBXY-TI2S'!$B120+(drdp!G120)*'MBXY-TI2S'!$C120+(drdp!J120)*'MBXY-TI2S'!$D120)</f>
        <v>0</v>
      </c>
      <c r="K120" s="21">
        <f>SUM(E$3:E119)+H120</f>
        <v>-1.0048238652854558</v>
      </c>
      <c r="L120" s="21">
        <f>SUM(F$3:F119)+I120</f>
        <v>3.0584473812873361</v>
      </c>
      <c r="M120" s="21">
        <f>SUM(G$3:G119)+J120</f>
        <v>0</v>
      </c>
      <c r="N120" s="21"/>
      <c r="O120" s="21"/>
      <c r="P120" s="21"/>
      <c r="Q120" s="19">
        <f t="shared" si="5"/>
        <v>1.0096710002472038</v>
      </c>
      <c r="R120" s="19">
        <f t="shared" si="5"/>
        <v>9.3541003841033632</v>
      </c>
      <c r="S120" s="19">
        <f t="shared" si="5"/>
        <v>0</v>
      </c>
      <c r="T120" s="19">
        <f t="shared" si="6"/>
        <v>-3.0732009194373213</v>
      </c>
      <c r="U120" s="19">
        <f t="shared" si="7"/>
        <v>0</v>
      </c>
      <c r="V120" s="19">
        <f t="shared" si="8"/>
        <v>0</v>
      </c>
    </row>
    <row r="121" spans="1:22" x14ac:dyDescent="0.25">
      <c r="A121" s="26">
        <f>Wellpath!E121</f>
        <v>11300</v>
      </c>
      <c r="B121" s="22">
        <v>0</v>
      </c>
      <c r="C121" s="22">
        <v>0</v>
      </c>
      <c r="D121" s="22">
        <f>COS(Wellpath!$O121) / (Bfield * COS(Dip))</f>
        <v>-3.097998470369886E-5</v>
      </c>
      <c r="E121" s="20">
        <f>Model!$W$15*((drdp!B121+drdp!K121)*'MBXY-TI2S'!$B121+(drdp!E121+drdp!N121)*'MBXY-TI2S'!$C121+(drdp!H121+drdp!Q121)*'MBXY-TI2S'!$D121)</f>
        <v>-3.6795298470598502E-2</v>
      </c>
      <c r="F121" s="20">
        <f>Model!$W$15*((drdp!C121+drdp!L121)*'MBXY-TI2S'!$B121+(drdp!F121+drdp!O121)*'MBXY-TI2S'!$C121+(drdp!I121+drdp!R121)*'MBXY-TI2S'!$D121)</f>
        <v>4.3850929142912005E-2</v>
      </c>
      <c r="G121" s="20">
        <f>Model!$W$15*((drdp!D121+drdp!M121)*'MBXY-TI2S'!$B121+(drdp!G121+drdp!P121)*'MBXY-TI2S'!$C121+(drdp!J121+drdp!S121)*'MBXY-TI2S'!$D121)</f>
        <v>0</v>
      </c>
      <c r="H121" s="18">
        <f>Model!$W$15*((drdp!B121)*'MBXY-TI2S'!$B121+(drdp!E121)*'MBXY-TI2S'!$C121+(drdp!H121)*'MBXY-TI2S'!$D121)</f>
        <v>-1.8397649235299251E-2</v>
      </c>
      <c r="I121" s="18">
        <f>Model!$W$15*((drdp!C121)*'MBXY-TI2S'!$B121+(drdp!F121)*'MBXY-TI2S'!$C121+(drdp!I121)*'MBXY-TI2S'!$D121)</f>
        <v>2.1925464571456003E-2</v>
      </c>
      <c r="J121" s="18">
        <f>Model!$W$15*((drdp!D121)*'MBXY-TI2S'!$B121+(drdp!G121)*'MBXY-TI2S'!$C121+(drdp!J121)*'MBXY-TI2S'!$D121)</f>
        <v>0</v>
      </c>
      <c r="K121" s="21">
        <f>SUM(E$3:E120)+H121</f>
        <v>-1.0416191637560543</v>
      </c>
      <c r="L121" s="21">
        <f>SUM(F$3:F120)+I121</f>
        <v>3.102298310430248</v>
      </c>
      <c r="M121" s="21">
        <f>SUM(G$3:G120)+J121</f>
        <v>0</v>
      </c>
      <c r="N121" s="21"/>
      <c r="O121" s="21"/>
      <c r="P121" s="21"/>
      <c r="Q121" s="19">
        <f t="shared" si="5"/>
        <v>1.0849704823038619</v>
      </c>
      <c r="R121" s="19">
        <f t="shared" si="5"/>
        <v>9.6242548068983709</v>
      </c>
      <c r="S121" s="19">
        <f t="shared" si="5"/>
        <v>0</v>
      </c>
      <c r="T121" s="19">
        <f t="shared" si="6"/>
        <v>-3.2314133718321751</v>
      </c>
      <c r="U121" s="19">
        <f t="shared" si="7"/>
        <v>0</v>
      </c>
      <c r="V121" s="19">
        <f t="shared" si="8"/>
        <v>0</v>
      </c>
    </row>
    <row r="122" spans="1:22" x14ac:dyDescent="0.25">
      <c r="A122" s="26">
        <f>Wellpath!E122</f>
        <v>11400</v>
      </c>
      <c r="B122" s="22">
        <v>0</v>
      </c>
      <c r="C122" s="22">
        <v>0</v>
      </c>
      <c r="D122" s="22">
        <f>COS(Wellpath!$O122) / (Bfield * COS(Dip))</f>
        <v>-3.097998470369886E-5</v>
      </c>
      <c r="E122" s="20">
        <f>Model!$W$15*((drdp!B122+drdp!K122)*'MBXY-TI2S'!$B122+(drdp!E122+drdp!N122)*'MBXY-TI2S'!$C122+(drdp!H122+drdp!Q122)*'MBXY-TI2S'!$D122)</f>
        <v>-3.6795298470598502E-2</v>
      </c>
      <c r="F122" s="20">
        <f>Model!$W$15*((drdp!C122+drdp!L122)*'MBXY-TI2S'!$B122+(drdp!F122+drdp!O122)*'MBXY-TI2S'!$C122+(drdp!I122+drdp!R122)*'MBXY-TI2S'!$D122)</f>
        <v>4.3850929142912005E-2</v>
      </c>
      <c r="G122" s="20">
        <f>Model!$W$15*((drdp!D122+drdp!M122)*'MBXY-TI2S'!$B122+(drdp!G122+drdp!P122)*'MBXY-TI2S'!$C122+(drdp!J122+drdp!S122)*'MBXY-TI2S'!$D122)</f>
        <v>0</v>
      </c>
      <c r="H122" s="18">
        <f>Model!$W$15*((drdp!B122)*'MBXY-TI2S'!$B122+(drdp!E122)*'MBXY-TI2S'!$C122+(drdp!H122)*'MBXY-TI2S'!$D122)</f>
        <v>-1.8397649235299251E-2</v>
      </c>
      <c r="I122" s="18">
        <f>Model!$W$15*((drdp!C122)*'MBXY-TI2S'!$B122+(drdp!F122)*'MBXY-TI2S'!$C122+(drdp!I122)*'MBXY-TI2S'!$D122)</f>
        <v>2.1925464571456003E-2</v>
      </c>
      <c r="J122" s="18">
        <f>Model!$W$15*((drdp!D122)*'MBXY-TI2S'!$B122+(drdp!G122)*'MBXY-TI2S'!$C122+(drdp!J122)*'MBXY-TI2S'!$D122)</f>
        <v>0</v>
      </c>
      <c r="K122" s="21">
        <f>SUM(E$3:E121)+H122</f>
        <v>-1.0784144622266529</v>
      </c>
      <c r="L122" s="21">
        <f>SUM(F$3:F121)+I122</f>
        <v>3.1461492395731598</v>
      </c>
      <c r="M122" s="21">
        <f>SUM(G$3:G121)+J122</f>
        <v>0</v>
      </c>
      <c r="N122" s="21"/>
      <c r="O122" s="21"/>
      <c r="P122" s="21"/>
      <c r="Q122" s="19">
        <f t="shared" si="5"/>
        <v>1.162977752339601</v>
      </c>
      <c r="R122" s="19">
        <f t="shared" si="5"/>
        <v>9.8982550376667717</v>
      </c>
      <c r="S122" s="19">
        <f t="shared" si="5"/>
        <v>0</v>
      </c>
      <c r="T122" s="19">
        <f t="shared" si="6"/>
        <v>-3.3928528402790823</v>
      </c>
      <c r="U122" s="19">
        <f t="shared" si="7"/>
        <v>0</v>
      </c>
      <c r="V122" s="19">
        <f t="shared" si="8"/>
        <v>0</v>
      </c>
    </row>
    <row r="123" spans="1:22" x14ac:dyDescent="0.25">
      <c r="A123" s="26">
        <f>Wellpath!E123</f>
        <v>11500</v>
      </c>
      <c r="B123" s="22">
        <v>0</v>
      </c>
      <c r="C123" s="22">
        <v>0</v>
      </c>
      <c r="D123" s="22">
        <f>COS(Wellpath!$O123) / (Bfield * COS(Dip))</f>
        <v>-3.097998470369886E-5</v>
      </c>
      <c r="E123" s="20">
        <f>Model!$W$15*((drdp!B123+drdp!K123)*'MBXY-TI2S'!$B123+(drdp!E123+drdp!N123)*'MBXY-TI2S'!$C123+(drdp!H123+drdp!Q123)*'MBXY-TI2S'!$D123)</f>
        <v>-3.6795298470598502E-2</v>
      </c>
      <c r="F123" s="20">
        <f>Model!$W$15*((drdp!C123+drdp!L123)*'MBXY-TI2S'!$B123+(drdp!F123+drdp!O123)*'MBXY-TI2S'!$C123+(drdp!I123+drdp!R123)*'MBXY-TI2S'!$D123)</f>
        <v>4.3850929142912005E-2</v>
      </c>
      <c r="G123" s="20">
        <f>Model!$W$15*((drdp!D123+drdp!M123)*'MBXY-TI2S'!$B123+(drdp!G123+drdp!P123)*'MBXY-TI2S'!$C123+(drdp!J123+drdp!S123)*'MBXY-TI2S'!$D123)</f>
        <v>0</v>
      </c>
      <c r="H123" s="18">
        <f>Model!$W$15*((drdp!B123)*'MBXY-TI2S'!$B123+(drdp!E123)*'MBXY-TI2S'!$C123+(drdp!H123)*'MBXY-TI2S'!$D123)</f>
        <v>-1.8397649235299251E-2</v>
      </c>
      <c r="I123" s="18">
        <f>Model!$W$15*((drdp!C123)*'MBXY-TI2S'!$B123+(drdp!F123)*'MBXY-TI2S'!$C123+(drdp!I123)*'MBXY-TI2S'!$D123)</f>
        <v>2.1925464571456003E-2</v>
      </c>
      <c r="J123" s="18">
        <f>Model!$W$15*((drdp!D123)*'MBXY-TI2S'!$B123+(drdp!G123)*'MBXY-TI2S'!$C123+(drdp!J123)*'MBXY-TI2S'!$D123)</f>
        <v>0</v>
      </c>
      <c r="K123" s="21">
        <f>SUM(E$3:E122)+H123</f>
        <v>-1.1152097606972515</v>
      </c>
      <c r="L123" s="21">
        <f>SUM(F$3:F122)+I123</f>
        <v>3.1900001687160717</v>
      </c>
      <c r="M123" s="21">
        <f>SUM(G$3:G122)+J123</f>
        <v>0</v>
      </c>
      <c r="N123" s="21"/>
      <c r="O123" s="21"/>
      <c r="P123" s="21"/>
      <c r="Q123" s="19">
        <f t="shared" si="5"/>
        <v>1.2436928103544209</v>
      </c>
      <c r="R123" s="19">
        <f t="shared" si="5"/>
        <v>10.176101076408566</v>
      </c>
      <c r="S123" s="19">
        <f t="shared" si="5"/>
        <v>0</v>
      </c>
      <c r="T123" s="19">
        <f t="shared" si="6"/>
        <v>-3.5575193247780423</v>
      </c>
      <c r="U123" s="19">
        <f t="shared" si="7"/>
        <v>0</v>
      </c>
      <c r="V123" s="19">
        <f t="shared" si="8"/>
        <v>0</v>
      </c>
    </row>
    <row r="124" spans="1:22" x14ac:dyDescent="0.25">
      <c r="A124" s="26">
        <f>Wellpath!E124</f>
        <v>11600</v>
      </c>
      <c r="B124" s="22">
        <v>0</v>
      </c>
      <c r="C124" s="22">
        <v>0</v>
      </c>
      <c r="D124" s="22">
        <f>COS(Wellpath!$O124) / (Bfield * COS(Dip))</f>
        <v>-3.097998470369886E-5</v>
      </c>
      <c r="E124" s="20">
        <f>Model!$W$15*((drdp!B124+drdp!K124)*'MBXY-TI2S'!$B124+(drdp!E124+drdp!N124)*'MBXY-TI2S'!$C124+(drdp!H124+drdp!Q124)*'MBXY-TI2S'!$D124)</f>
        <v>-3.6795298470598502E-2</v>
      </c>
      <c r="F124" s="20">
        <f>Model!$W$15*((drdp!C124+drdp!L124)*'MBXY-TI2S'!$B124+(drdp!F124+drdp!O124)*'MBXY-TI2S'!$C124+(drdp!I124+drdp!R124)*'MBXY-TI2S'!$D124)</f>
        <v>4.3850929142912005E-2</v>
      </c>
      <c r="G124" s="20">
        <f>Model!$W$15*((drdp!D124+drdp!M124)*'MBXY-TI2S'!$B124+(drdp!G124+drdp!P124)*'MBXY-TI2S'!$C124+(drdp!J124+drdp!S124)*'MBXY-TI2S'!$D124)</f>
        <v>0</v>
      </c>
      <c r="H124" s="18">
        <f>Model!$W$15*((drdp!B124)*'MBXY-TI2S'!$B124+(drdp!E124)*'MBXY-TI2S'!$C124+(drdp!H124)*'MBXY-TI2S'!$D124)</f>
        <v>-1.8397649235299251E-2</v>
      </c>
      <c r="I124" s="18">
        <f>Model!$W$15*((drdp!C124)*'MBXY-TI2S'!$B124+(drdp!F124)*'MBXY-TI2S'!$C124+(drdp!I124)*'MBXY-TI2S'!$D124)</f>
        <v>2.1925464571456003E-2</v>
      </c>
      <c r="J124" s="18">
        <f>Model!$W$15*((drdp!D124)*'MBXY-TI2S'!$B124+(drdp!G124)*'MBXY-TI2S'!$C124+(drdp!J124)*'MBXY-TI2S'!$D124)</f>
        <v>0</v>
      </c>
      <c r="K124" s="21">
        <f>SUM(E$3:E123)+H124</f>
        <v>-1.1520050591678501</v>
      </c>
      <c r="L124" s="21">
        <f>SUM(F$3:F123)+I124</f>
        <v>3.2338510978589836</v>
      </c>
      <c r="M124" s="21">
        <f>SUM(G$3:G123)+J124</f>
        <v>0</v>
      </c>
      <c r="N124" s="21"/>
      <c r="O124" s="21"/>
      <c r="P124" s="21"/>
      <c r="Q124" s="19">
        <f t="shared" si="5"/>
        <v>1.327115656348322</v>
      </c>
      <c r="R124" s="19">
        <f t="shared" si="5"/>
        <v>10.457792923123753</v>
      </c>
      <c r="S124" s="19">
        <f t="shared" si="5"/>
        <v>0</v>
      </c>
      <c r="T124" s="19">
        <f t="shared" si="6"/>
        <v>-3.7254128253290557</v>
      </c>
      <c r="U124" s="19">
        <f t="shared" si="7"/>
        <v>0</v>
      </c>
      <c r="V124" s="19">
        <f t="shared" si="8"/>
        <v>0</v>
      </c>
    </row>
    <row r="125" spans="1:22" x14ac:dyDescent="0.25">
      <c r="A125" s="26">
        <f>Wellpath!E125</f>
        <v>11700</v>
      </c>
      <c r="B125" s="22">
        <v>0</v>
      </c>
      <c r="C125" s="22">
        <v>0</v>
      </c>
      <c r="D125" s="22">
        <f>COS(Wellpath!$O125) / (Bfield * COS(Dip))</f>
        <v>-3.097998470369886E-5</v>
      </c>
      <c r="E125" s="20">
        <f>Model!$W$15*((drdp!B125+drdp!K125)*'MBXY-TI2S'!$B125+(drdp!E125+drdp!N125)*'MBXY-TI2S'!$C125+(drdp!H125+drdp!Q125)*'MBXY-TI2S'!$D125)</f>
        <v>-3.6795298470598502E-2</v>
      </c>
      <c r="F125" s="20">
        <f>Model!$W$15*((drdp!C125+drdp!L125)*'MBXY-TI2S'!$B125+(drdp!F125+drdp!O125)*'MBXY-TI2S'!$C125+(drdp!I125+drdp!R125)*'MBXY-TI2S'!$D125)</f>
        <v>4.3850929142912005E-2</v>
      </c>
      <c r="G125" s="20">
        <f>Model!$W$15*((drdp!D125+drdp!M125)*'MBXY-TI2S'!$B125+(drdp!G125+drdp!P125)*'MBXY-TI2S'!$C125+(drdp!J125+drdp!S125)*'MBXY-TI2S'!$D125)</f>
        <v>0</v>
      </c>
      <c r="H125" s="18">
        <f>Model!$W$15*((drdp!B125)*'MBXY-TI2S'!$B125+(drdp!E125)*'MBXY-TI2S'!$C125+(drdp!H125)*'MBXY-TI2S'!$D125)</f>
        <v>-1.8397649235299251E-2</v>
      </c>
      <c r="I125" s="18">
        <f>Model!$W$15*((drdp!C125)*'MBXY-TI2S'!$B125+(drdp!F125)*'MBXY-TI2S'!$C125+(drdp!I125)*'MBXY-TI2S'!$D125)</f>
        <v>2.1925464571456003E-2</v>
      </c>
      <c r="J125" s="18">
        <f>Model!$W$15*((drdp!D125)*'MBXY-TI2S'!$B125+(drdp!G125)*'MBXY-TI2S'!$C125+(drdp!J125)*'MBXY-TI2S'!$D125)</f>
        <v>0</v>
      </c>
      <c r="K125" s="21">
        <f>SUM(E$3:E124)+H125</f>
        <v>-1.1888003576384487</v>
      </c>
      <c r="L125" s="21">
        <f>SUM(F$3:F124)+I125</f>
        <v>3.2777020270018955</v>
      </c>
      <c r="M125" s="21">
        <f>SUM(G$3:G124)+J125</f>
        <v>0</v>
      </c>
      <c r="N125" s="21"/>
      <c r="O125" s="21"/>
      <c r="P125" s="21"/>
      <c r="Q125" s="19">
        <f t="shared" si="5"/>
        <v>1.4132462903213037</v>
      </c>
      <c r="R125" s="19">
        <f t="shared" si="5"/>
        <v>10.743330577812335</v>
      </c>
      <c r="S125" s="19">
        <f t="shared" si="5"/>
        <v>0</v>
      </c>
      <c r="T125" s="19">
        <f t="shared" si="6"/>
        <v>-3.8965333419321215</v>
      </c>
      <c r="U125" s="19">
        <f t="shared" si="7"/>
        <v>0</v>
      </c>
      <c r="V125" s="19">
        <f t="shared" si="8"/>
        <v>0</v>
      </c>
    </row>
    <row r="126" spans="1:22" x14ac:dyDescent="0.25">
      <c r="A126" s="26">
        <f>Wellpath!E126</f>
        <v>11800</v>
      </c>
      <c r="B126" s="22">
        <v>0</v>
      </c>
      <c r="C126" s="22">
        <v>0</v>
      </c>
      <c r="D126" s="22">
        <f>COS(Wellpath!$O126) / (Bfield * COS(Dip))</f>
        <v>-3.097998470369886E-5</v>
      </c>
      <c r="E126" s="20">
        <f>Model!$W$15*((drdp!B126+drdp!K126)*'MBXY-TI2S'!$B126+(drdp!E126+drdp!N126)*'MBXY-TI2S'!$C126+(drdp!H126+drdp!Q126)*'MBXY-TI2S'!$D126)</f>
        <v>-3.6795298470598502E-2</v>
      </c>
      <c r="F126" s="20">
        <f>Model!$W$15*((drdp!C126+drdp!L126)*'MBXY-TI2S'!$B126+(drdp!F126+drdp!O126)*'MBXY-TI2S'!$C126+(drdp!I126+drdp!R126)*'MBXY-TI2S'!$D126)</f>
        <v>4.3850929142912005E-2</v>
      </c>
      <c r="G126" s="20">
        <f>Model!$W$15*((drdp!D126+drdp!M126)*'MBXY-TI2S'!$B126+(drdp!G126+drdp!P126)*'MBXY-TI2S'!$C126+(drdp!J126+drdp!S126)*'MBXY-TI2S'!$D126)</f>
        <v>0</v>
      </c>
      <c r="H126" s="18">
        <f>Model!$W$15*((drdp!B126)*'MBXY-TI2S'!$B126+(drdp!E126)*'MBXY-TI2S'!$C126+(drdp!H126)*'MBXY-TI2S'!$D126)</f>
        <v>-1.8397649235299251E-2</v>
      </c>
      <c r="I126" s="18">
        <f>Model!$W$15*((drdp!C126)*'MBXY-TI2S'!$B126+(drdp!F126)*'MBXY-TI2S'!$C126+(drdp!I126)*'MBXY-TI2S'!$D126)</f>
        <v>2.1925464571456003E-2</v>
      </c>
      <c r="J126" s="18">
        <f>Model!$W$15*((drdp!D126)*'MBXY-TI2S'!$B126+(drdp!G126)*'MBXY-TI2S'!$C126+(drdp!J126)*'MBXY-TI2S'!$D126)</f>
        <v>0</v>
      </c>
      <c r="K126" s="21">
        <f>SUM(E$3:E125)+H126</f>
        <v>-1.2255956561090473</v>
      </c>
      <c r="L126" s="21">
        <f>SUM(F$3:F125)+I126</f>
        <v>3.3215529561448074</v>
      </c>
      <c r="M126" s="21">
        <f>SUM(G$3:G125)+J126</f>
        <v>0</v>
      </c>
      <c r="N126" s="21"/>
      <c r="O126" s="21"/>
      <c r="P126" s="21"/>
      <c r="Q126" s="19">
        <f t="shared" si="5"/>
        <v>1.502084712273366</v>
      </c>
      <c r="R126" s="19">
        <f t="shared" si="5"/>
        <v>11.032714040474309</v>
      </c>
      <c r="S126" s="19">
        <f t="shared" si="5"/>
        <v>0</v>
      </c>
      <c r="T126" s="19">
        <f t="shared" si="6"/>
        <v>-4.0708808745872407</v>
      </c>
      <c r="U126" s="19">
        <f t="shared" si="7"/>
        <v>0</v>
      </c>
      <c r="V126" s="19">
        <f t="shared" si="8"/>
        <v>0</v>
      </c>
    </row>
    <row r="127" spans="1:22" x14ac:dyDescent="0.25">
      <c r="A127" s="26">
        <f>Wellpath!E127</f>
        <v>11900</v>
      </c>
      <c r="B127" s="22">
        <v>0</v>
      </c>
      <c r="C127" s="22">
        <v>0</v>
      </c>
      <c r="D127" s="22">
        <f>COS(Wellpath!$O127) / (Bfield * COS(Dip))</f>
        <v>-3.097998470369886E-5</v>
      </c>
      <c r="E127" s="20">
        <f>Model!$W$15*((drdp!B127+drdp!K127)*'MBXY-TI2S'!$B127+(drdp!E127+drdp!N127)*'MBXY-TI2S'!$C127+(drdp!H127+drdp!Q127)*'MBXY-TI2S'!$D127)</f>
        <v>-3.6795298470598502E-2</v>
      </c>
      <c r="F127" s="20">
        <f>Model!$W$15*((drdp!C127+drdp!L127)*'MBXY-TI2S'!$B127+(drdp!F127+drdp!O127)*'MBXY-TI2S'!$C127+(drdp!I127+drdp!R127)*'MBXY-TI2S'!$D127)</f>
        <v>4.3850929142912005E-2</v>
      </c>
      <c r="G127" s="20">
        <f>Model!$W$15*((drdp!D127+drdp!M127)*'MBXY-TI2S'!$B127+(drdp!G127+drdp!P127)*'MBXY-TI2S'!$C127+(drdp!J127+drdp!S127)*'MBXY-TI2S'!$D127)</f>
        <v>0</v>
      </c>
      <c r="H127" s="18">
        <f>Model!$W$15*((drdp!B127)*'MBXY-TI2S'!$B127+(drdp!E127)*'MBXY-TI2S'!$C127+(drdp!H127)*'MBXY-TI2S'!$D127)</f>
        <v>-1.8397649235299251E-2</v>
      </c>
      <c r="I127" s="18">
        <f>Model!$W$15*((drdp!C127)*'MBXY-TI2S'!$B127+(drdp!F127)*'MBXY-TI2S'!$C127+(drdp!I127)*'MBXY-TI2S'!$D127)</f>
        <v>2.1925464571456003E-2</v>
      </c>
      <c r="J127" s="18">
        <f>Model!$W$15*((drdp!D127)*'MBXY-TI2S'!$B127+(drdp!G127)*'MBXY-TI2S'!$C127+(drdp!J127)*'MBXY-TI2S'!$D127)</f>
        <v>0</v>
      </c>
      <c r="K127" s="21">
        <f>SUM(E$3:E126)+H127</f>
        <v>-1.2623909545796459</v>
      </c>
      <c r="L127" s="21">
        <f>SUM(F$3:F126)+I127</f>
        <v>3.3654038852877193</v>
      </c>
      <c r="M127" s="21">
        <f>SUM(G$3:G126)+J127</f>
        <v>0</v>
      </c>
      <c r="N127" s="21"/>
      <c r="O127" s="21"/>
      <c r="P127" s="21"/>
      <c r="Q127" s="19">
        <f t="shared" si="5"/>
        <v>1.5936309222045095</v>
      </c>
      <c r="R127" s="19">
        <f t="shared" si="5"/>
        <v>11.325943311109677</v>
      </c>
      <c r="S127" s="19">
        <f t="shared" si="5"/>
        <v>0</v>
      </c>
      <c r="T127" s="19">
        <f t="shared" si="6"/>
        <v>-4.2484554232944127</v>
      </c>
      <c r="U127" s="19">
        <f t="shared" si="7"/>
        <v>0</v>
      </c>
      <c r="V127" s="19">
        <f t="shared" si="8"/>
        <v>0</v>
      </c>
    </row>
    <row r="128" spans="1:22" x14ac:dyDescent="0.25">
      <c r="A128" s="26">
        <f>Wellpath!E128</f>
        <v>12000</v>
      </c>
      <c r="B128" s="22">
        <v>0</v>
      </c>
      <c r="C128" s="22">
        <v>0</v>
      </c>
      <c r="D128" s="22">
        <f>COS(Wellpath!$O128) / (Bfield * COS(Dip))</f>
        <v>-3.097998470369886E-5</v>
      </c>
      <c r="E128" s="20">
        <f>Model!$W$15*((drdp!B128+drdp!K128)*'MBXY-TI2S'!$B128+(drdp!E128+drdp!N128)*'MBXY-TI2S'!$C128+(drdp!H128+drdp!Q128)*'MBXY-TI2S'!$D128)</f>
        <v>-3.6795298470598502E-2</v>
      </c>
      <c r="F128" s="20">
        <f>Model!$W$15*((drdp!C128+drdp!L128)*'MBXY-TI2S'!$B128+(drdp!F128+drdp!O128)*'MBXY-TI2S'!$C128+(drdp!I128+drdp!R128)*'MBXY-TI2S'!$D128)</f>
        <v>4.3850929142912005E-2</v>
      </c>
      <c r="G128" s="20">
        <f>Model!$W$15*((drdp!D128+drdp!M128)*'MBXY-TI2S'!$B128+(drdp!G128+drdp!P128)*'MBXY-TI2S'!$C128+(drdp!J128+drdp!S128)*'MBXY-TI2S'!$D128)</f>
        <v>0</v>
      </c>
      <c r="H128" s="18">
        <f>Model!$W$15*((drdp!B128)*'MBXY-TI2S'!$B128+(drdp!E128)*'MBXY-TI2S'!$C128+(drdp!H128)*'MBXY-TI2S'!$D128)</f>
        <v>-1.8397649235299251E-2</v>
      </c>
      <c r="I128" s="18">
        <f>Model!$W$15*((drdp!C128)*'MBXY-TI2S'!$B128+(drdp!F128)*'MBXY-TI2S'!$C128+(drdp!I128)*'MBXY-TI2S'!$D128)</f>
        <v>2.1925464571456003E-2</v>
      </c>
      <c r="J128" s="18">
        <f>Model!$W$15*((drdp!D128)*'MBXY-TI2S'!$B128+(drdp!G128)*'MBXY-TI2S'!$C128+(drdp!J128)*'MBXY-TI2S'!$D128)</f>
        <v>0</v>
      </c>
      <c r="K128" s="21">
        <f>SUM(E$3:E127)+H128</f>
        <v>-1.2991862530502445</v>
      </c>
      <c r="L128" s="21">
        <f>SUM(F$3:F127)+I128</f>
        <v>3.4092548144306312</v>
      </c>
      <c r="M128" s="21">
        <f>SUM(G$3:G127)+J128</f>
        <v>0</v>
      </c>
      <c r="N128" s="21"/>
      <c r="O128" s="21"/>
      <c r="P128" s="21"/>
      <c r="Q128" s="19">
        <f t="shared" si="5"/>
        <v>1.6878849201147339</v>
      </c>
      <c r="R128" s="19">
        <f t="shared" si="5"/>
        <v>11.623018389718437</v>
      </c>
      <c r="S128" s="19">
        <f t="shared" si="5"/>
        <v>0</v>
      </c>
      <c r="T128" s="19">
        <f t="shared" si="6"/>
        <v>-4.4292569880536385</v>
      </c>
      <c r="U128" s="19">
        <f t="shared" si="7"/>
        <v>0</v>
      </c>
      <c r="V128" s="19">
        <f t="shared" si="8"/>
        <v>0</v>
      </c>
    </row>
    <row r="129" spans="1:22" x14ac:dyDescent="0.25">
      <c r="A129" s="26">
        <f>Wellpath!E129</f>
        <v>12100</v>
      </c>
      <c r="B129" s="22">
        <v>0</v>
      </c>
      <c r="C129" s="22">
        <v>0</v>
      </c>
      <c r="D129" s="22">
        <f>COS(Wellpath!$O129) / (Bfield * COS(Dip))</f>
        <v>-3.097998470369886E-5</v>
      </c>
      <c r="E129" s="20">
        <f>Model!$W$15*((drdp!B129+drdp!K129)*'MBXY-TI2S'!$B129+(drdp!E129+drdp!N129)*'MBXY-TI2S'!$C129+(drdp!H129+drdp!Q129)*'MBXY-TI2S'!$D129)</f>
        <v>-3.6795298470598502E-2</v>
      </c>
      <c r="F129" s="20">
        <f>Model!$W$15*((drdp!C129+drdp!L129)*'MBXY-TI2S'!$B129+(drdp!F129+drdp!O129)*'MBXY-TI2S'!$C129+(drdp!I129+drdp!R129)*'MBXY-TI2S'!$D129)</f>
        <v>4.3850929142912005E-2</v>
      </c>
      <c r="G129" s="20">
        <f>Model!$W$15*((drdp!D129+drdp!M129)*'MBXY-TI2S'!$B129+(drdp!G129+drdp!P129)*'MBXY-TI2S'!$C129+(drdp!J129+drdp!S129)*'MBXY-TI2S'!$D129)</f>
        <v>0</v>
      </c>
      <c r="H129" s="18">
        <f>Model!$W$15*((drdp!B129)*'MBXY-TI2S'!$B129+(drdp!E129)*'MBXY-TI2S'!$C129+(drdp!H129)*'MBXY-TI2S'!$D129)</f>
        <v>-1.8397649235299251E-2</v>
      </c>
      <c r="I129" s="18">
        <f>Model!$W$15*((drdp!C129)*'MBXY-TI2S'!$B129+(drdp!F129)*'MBXY-TI2S'!$C129+(drdp!I129)*'MBXY-TI2S'!$D129)</f>
        <v>2.1925464571456003E-2</v>
      </c>
      <c r="J129" s="18">
        <f>Model!$W$15*((drdp!D129)*'MBXY-TI2S'!$B129+(drdp!G129)*'MBXY-TI2S'!$C129+(drdp!J129)*'MBXY-TI2S'!$D129)</f>
        <v>0</v>
      </c>
      <c r="K129" s="21">
        <f>SUM(E$3:E128)+H129</f>
        <v>-1.3359815515208431</v>
      </c>
      <c r="L129" s="21">
        <f>SUM(F$3:F128)+I129</f>
        <v>3.4531057435735431</v>
      </c>
      <c r="M129" s="21">
        <f>SUM(G$3:G128)+J129</f>
        <v>0</v>
      </c>
      <c r="N129" s="21"/>
      <c r="O129" s="21"/>
      <c r="P129" s="21"/>
      <c r="Q129" s="19">
        <f t="shared" si="5"/>
        <v>1.7848467060040392</v>
      </c>
      <c r="R129" s="19">
        <f t="shared" si="5"/>
        <v>11.923939276300592</v>
      </c>
      <c r="S129" s="19">
        <f t="shared" si="5"/>
        <v>0</v>
      </c>
      <c r="T129" s="19">
        <f t="shared" si="6"/>
        <v>-4.6132855688649164</v>
      </c>
      <c r="U129" s="19">
        <f t="shared" si="7"/>
        <v>0</v>
      </c>
      <c r="V129" s="19">
        <f t="shared" si="8"/>
        <v>0</v>
      </c>
    </row>
    <row r="130" spans="1:22" x14ac:dyDescent="0.25">
      <c r="A130" s="26">
        <f>Wellpath!E130</f>
        <v>12200</v>
      </c>
      <c r="B130" s="22">
        <v>0</v>
      </c>
      <c r="C130" s="22">
        <v>0</v>
      </c>
      <c r="D130" s="22">
        <f>COS(Wellpath!$O130) / (Bfield * COS(Dip))</f>
        <v>-3.097998470369886E-5</v>
      </c>
      <c r="E130" s="20">
        <f>Model!$W$15*((drdp!B130+drdp!K130)*'MBXY-TI2S'!$B130+(drdp!E130+drdp!N130)*'MBXY-TI2S'!$C130+(drdp!H130+drdp!Q130)*'MBXY-TI2S'!$D130)</f>
        <v>-3.6795298470598224E-2</v>
      </c>
      <c r="F130" s="20">
        <f>Model!$W$15*((drdp!C130+drdp!L130)*'MBXY-TI2S'!$B130+(drdp!F130+drdp!O130)*'MBXY-TI2S'!$C130+(drdp!I130+drdp!R130)*'MBXY-TI2S'!$D130)</f>
        <v>4.3850929142911679E-2</v>
      </c>
      <c r="G130" s="20">
        <f>Model!$W$15*((drdp!D130+drdp!M130)*'MBXY-TI2S'!$B130+(drdp!G130+drdp!P130)*'MBXY-TI2S'!$C130+(drdp!J130+drdp!S130)*'MBXY-TI2S'!$D130)</f>
        <v>0</v>
      </c>
      <c r="H130" s="18">
        <f>Model!$W$15*((drdp!B130)*'MBXY-TI2S'!$B130+(drdp!E130)*'MBXY-TI2S'!$C130+(drdp!H130)*'MBXY-TI2S'!$D130)</f>
        <v>-1.8397649235299251E-2</v>
      </c>
      <c r="I130" s="18">
        <f>Model!$W$15*((drdp!C130)*'MBXY-TI2S'!$B130+(drdp!F130)*'MBXY-TI2S'!$C130+(drdp!I130)*'MBXY-TI2S'!$D130)</f>
        <v>2.1925464571456003E-2</v>
      </c>
      <c r="J130" s="18">
        <f>Model!$W$15*((drdp!D130)*'MBXY-TI2S'!$B130+(drdp!G130)*'MBXY-TI2S'!$C130+(drdp!J130)*'MBXY-TI2S'!$D130)</f>
        <v>0</v>
      </c>
      <c r="K130" s="21">
        <f>SUM(E$3:E129)+H130</f>
        <v>-1.3727768499914417</v>
      </c>
      <c r="L130" s="21">
        <f>SUM(F$3:F129)+I130</f>
        <v>3.4969566727164549</v>
      </c>
      <c r="M130" s="21">
        <f>SUM(G$3:G129)+J130</f>
        <v>0</v>
      </c>
      <c r="N130" s="21"/>
      <c r="O130" s="21"/>
      <c r="P130" s="21"/>
      <c r="Q130" s="19">
        <f t="shared" si="5"/>
        <v>1.8845162798724251</v>
      </c>
      <c r="R130" s="19">
        <f t="shared" si="5"/>
        <v>12.22870597085614</v>
      </c>
      <c r="S130" s="19">
        <f t="shared" si="5"/>
        <v>0</v>
      </c>
      <c r="T130" s="19">
        <f t="shared" si="6"/>
        <v>-4.800541165728248</v>
      </c>
      <c r="U130" s="19">
        <f t="shared" si="7"/>
        <v>0</v>
      </c>
      <c r="V130" s="19">
        <f t="shared" si="8"/>
        <v>0</v>
      </c>
    </row>
    <row r="131" spans="1:22" x14ac:dyDescent="0.25">
      <c r="A131" s="26">
        <f>Wellpath!E131</f>
        <v>12300</v>
      </c>
      <c r="B131" s="22">
        <v>0</v>
      </c>
      <c r="C131" s="22">
        <v>0</v>
      </c>
      <c r="D131" s="22">
        <f>COS(Wellpath!$O131) / (Bfield * COS(Dip))</f>
        <v>-3.097998470369886E-5</v>
      </c>
      <c r="E131" s="20">
        <f>Model!$W$15*((drdp!B131+drdp!K131)*'MBXY-TI2S'!$B131+(drdp!E131+drdp!N131)*'MBXY-TI2S'!$C131+(drdp!H131+drdp!Q131)*'MBXY-TI2S'!$D131)</f>
        <v>-3.6795298470598224E-2</v>
      </c>
      <c r="F131" s="20">
        <f>Model!$W$15*((drdp!C131+drdp!L131)*'MBXY-TI2S'!$B131+(drdp!F131+drdp!O131)*'MBXY-TI2S'!$C131+(drdp!I131+drdp!R131)*'MBXY-TI2S'!$D131)</f>
        <v>4.3850929142911679E-2</v>
      </c>
      <c r="G131" s="20">
        <f>Model!$W$15*((drdp!D131+drdp!M131)*'MBXY-TI2S'!$B131+(drdp!G131+drdp!P131)*'MBXY-TI2S'!$C131+(drdp!J131+drdp!S131)*'MBXY-TI2S'!$D131)</f>
        <v>0</v>
      </c>
      <c r="H131" s="18">
        <f>Model!$W$15*((drdp!B131)*'MBXY-TI2S'!$B131+(drdp!E131)*'MBXY-TI2S'!$C131+(drdp!H131)*'MBXY-TI2S'!$D131)</f>
        <v>-1.8397649235298973E-2</v>
      </c>
      <c r="I131" s="18">
        <f>Model!$W$15*((drdp!C131)*'MBXY-TI2S'!$B131+(drdp!F131)*'MBXY-TI2S'!$C131+(drdp!I131)*'MBXY-TI2S'!$D131)</f>
        <v>2.1925464571455677E-2</v>
      </c>
      <c r="J131" s="18">
        <f>Model!$W$15*((drdp!D131)*'MBXY-TI2S'!$B131+(drdp!G131)*'MBXY-TI2S'!$C131+(drdp!J131)*'MBXY-TI2S'!$D131)</f>
        <v>0</v>
      </c>
      <c r="K131" s="21">
        <f>SUM(E$3:E130)+H131</f>
        <v>-1.4095721484620396</v>
      </c>
      <c r="L131" s="21">
        <f>SUM(F$3:F130)+I131</f>
        <v>3.5408076018593664</v>
      </c>
      <c r="M131" s="21">
        <f>SUM(G$3:G130)+J131</f>
        <v>0</v>
      </c>
      <c r="N131" s="21"/>
      <c r="O131" s="21"/>
      <c r="P131" s="21"/>
      <c r="Q131" s="19">
        <f t="shared" si="5"/>
        <v>1.9868936417198901</v>
      </c>
      <c r="R131" s="19">
        <f t="shared" si="5"/>
        <v>12.537318473385078</v>
      </c>
      <c r="S131" s="19">
        <f t="shared" si="5"/>
        <v>0</v>
      </c>
      <c r="T131" s="19">
        <f t="shared" si="6"/>
        <v>-4.9910237786436289</v>
      </c>
      <c r="U131" s="19">
        <f t="shared" si="7"/>
        <v>0</v>
      </c>
      <c r="V131" s="19">
        <f t="shared" si="8"/>
        <v>0</v>
      </c>
    </row>
    <row r="132" spans="1:22" x14ac:dyDescent="0.25">
      <c r="A132" s="26">
        <f>Wellpath!E132</f>
        <v>12400</v>
      </c>
      <c r="B132" s="22">
        <v>0</v>
      </c>
      <c r="C132" s="22">
        <v>0</v>
      </c>
      <c r="D132" s="22">
        <f>COS(Wellpath!$O132) / (Bfield * COS(Dip))</f>
        <v>-3.097998470369886E-5</v>
      </c>
      <c r="E132" s="20">
        <f>Model!$W$15*((drdp!B132+drdp!K132)*'MBXY-TI2S'!$B132+(drdp!E132+drdp!N132)*'MBXY-TI2S'!$C132+(drdp!H132+drdp!Q132)*'MBXY-TI2S'!$D132)</f>
        <v>-3.6795298470598502E-2</v>
      </c>
      <c r="F132" s="20">
        <f>Model!$W$15*((drdp!C132+drdp!L132)*'MBXY-TI2S'!$B132+(drdp!F132+drdp!O132)*'MBXY-TI2S'!$C132+(drdp!I132+drdp!R132)*'MBXY-TI2S'!$D132)</f>
        <v>4.3850929142912005E-2</v>
      </c>
      <c r="G132" s="20">
        <f>Model!$W$15*((drdp!D132+drdp!M132)*'MBXY-TI2S'!$B132+(drdp!G132+drdp!P132)*'MBXY-TI2S'!$C132+(drdp!J132+drdp!S132)*'MBXY-TI2S'!$D132)</f>
        <v>0</v>
      </c>
      <c r="H132" s="18">
        <f>Model!$W$15*((drdp!B132)*'MBXY-TI2S'!$B132+(drdp!E132)*'MBXY-TI2S'!$C132+(drdp!H132)*'MBXY-TI2S'!$D132)</f>
        <v>-1.8397649235299251E-2</v>
      </c>
      <c r="I132" s="18">
        <f>Model!$W$15*((drdp!C132)*'MBXY-TI2S'!$B132+(drdp!F132)*'MBXY-TI2S'!$C132+(drdp!I132)*'MBXY-TI2S'!$D132)</f>
        <v>2.1925464571456003E-2</v>
      </c>
      <c r="J132" s="18">
        <f>Model!$W$15*((drdp!D132)*'MBXY-TI2S'!$B132+(drdp!G132)*'MBXY-TI2S'!$C132+(drdp!J132)*'MBXY-TI2S'!$D132)</f>
        <v>0</v>
      </c>
      <c r="K132" s="21">
        <f>SUM(E$3:E131)+H132</f>
        <v>-1.446367446932638</v>
      </c>
      <c r="L132" s="21">
        <f>SUM(F$3:F131)+I132</f>
        <v>3.5846585310022787</v>
      </c>
      <c r="M132" s="21">
        <f>SUM(G$3:G131)+J132</f>
        <v>0</v>
      </c>
      <c r="N132" s="21"/>
      <c r="O132" s="21"/>
      <c r="P132" s="21"/>
      <c r="Q132" s="19">
        <f t="shared" ref="Q132:S133" si="9">K132^2</f>
        <v>2.0919787915464374</v>
      </c>
      <c r="R132" s="19">
        <f t="shared" si="9"/>
        <v>12.849776783887414</v>
      </c>
      <c r="S132" s="19">
        <f t="shared" si="9"/>
        <v>0</v>
      </c>
      <c r="T132" s="19">
        <f t="shared" ref="T132:T133" si="10">K132*L132</f>
        <v>-5.1847334076110663</v>
      </c>
      <c r="U132" s="19">
        <f t="shared" ref="U132:U133" si="11">K132*M132</f>
        <v>0</v>
      </c>
      <c r="V132" s="19">
        <f t="shared" ref="V132:V133" si="12">L132*M132</f>
        <v>0</v>
      </c>
    </row>
    <row r="133" spans="1:22" x14ac:dyDescent="0.25">
      <c r="A133" s="26">
        <f>Wellpath!E133</f>
        <v>12500</v>
      </c>
      <c r="B133" s="22">
        <v>0</v>
      </c>
      <c r="C133" s="22">
        <v>0</v>
      </c>
      <c r="D133" s="22">
        <f>COS(Wellpath!$O133) / (Bfield * COS(Dip))</f>
        <v>-3.097998470369886E-5</v>
      </c>
      <c r="E133" s="20">
        <f>Model!$W$15*((drdp!B133+drdp!K133)*'MBXY-TI2S'!$B133+(drdp!E133+drdp!N133)*'MBXY-TI2S'!$C133+(drdp!H133+drdp!Q133)*'MBXY-TI2S'!$D133)</f>
        <v>2.2813085051771056</v>
      </c>
      <c r="F133" s="20">
        <f>Model!$W$15*((drdp!C133+drdp!L133)*'MBXY-TI2S'!$B133+(drdp!F133+drdp!O133)*'MBXY-TI2S'!$C133+(drdp!I133+drdp!R133)*'MBXY-TI2S'!$D133)</f>
        <v>-2.7187576068605428</v>
      </c>
      <c r="G133" s="20">
        <f>Model!$W$15*((drdp!D133+drdp!M133)*'MBXY-TI2S'!$B133+(drdp!G133+drdp!P133)*'MBXY-TI2S'!$C133+(drdp!J133+drdp!S133)*'MBXY-TI2S'!$D133)</f>
        <v>0</v>
      </c>
      <c r="H133" s="18">
        <f>Model!$W$15*((drdp!B133)*'MBXY-TI2S'!$B133+(drdp!E133)*'MBXY-TI2S'!$C133+(drdp!H133)*'MBXY-TI2S'!$D133)</f>
        <v>-1.8397649235299251E-2</v>
      </c>
      <c r="I133" s="18">
        <f>Model!$W$15*((drdp!C133)*'MBXY-TI2S'!$B133+(drdp!F133)*'MBXY-TI2S'!$C133+(drdp!I133)*'MBXY-TI2S'!$D133)</f>
        <v>2.1925464571456003E-2</v>
      </c>
      <c r="J133" s="18">
        <f>Model!$W$15*((drdp!D133)*'MBXY-TI2S'!$B133+(drdp!G133)*'MBXY-TI2S'!$C133+(drdp!J133)*'MBXY-TI2S'!$D133)</f>
        <v>0</v>
      </c>
      <c r="K133" s="21">
        <f>SUM(E$3:E132)+H133</f>
        <v>-1.4831627454032366</v>
      </c>
      <c r="L133" s="21">
        <f>SUM(F$3:F132)+I133</f>
        <v>3.6285094601451906</v>
      </c>
      <c r="M133" s="21">
        <f>SUM(G$3:G132)+J133</f>
        <v>0</v>
      </c>
      <c r="N133" s="21"/>
      <c r="O133" s="21"/>
      <c r="P133" s="21"/>
      <c r="Q133" s="19">
        <f t="shared" si="9"/>
        <v>2.199771729352066</v>
      </c>
      <c r="R133" s="19">
        <f t="shared" si="9"/>
        <v>13.166080902363143</v>
      </c>
      <c r="S133" s="19">
        <f t="shared" si="9"/>
        <v>0</v>
      </c>
      <c r="T133" s="19">
        <f t="shared" si="10"/>
        <v>-5.3816700526305565</v>
      </c>
      <c r="U133" s="19">
        <f t="shared" si="11"/>
        <v>0</v>
      </c>
      <c r="V133" s="19">
        <f t="shared" si="12"/>
        <v>0</v>
      </c>
    </row>
    <row r="134" spans="1:22" x14ac:dyDescent="0.25">
      <c r="A134" s="26">
        <f>Wellpath!E134</f>
        <v>0</v>
      </c>
      <c r="B134" s="22">
        <v>0</v>
      </c>
      <c r="C134" s="22">
        <v>0</v>
      </c>
      <c r="D134" s="22">
        <f>COS(Wellpath!$O134) / (Bfield * COS(Dip))</f>
        <v>3.9314164891663715E-5</v>
      </c>
      <c r="E134" s="20">
        <f>Model!$W$15*((drdp!B134+drdp!K134)*'MBXY-TI2S'!$B134+(drdp!E134+drdp!N134)*'MBXY-TI2S'!$C134+(drdp!H134+drdp!Q134)*'MBXY-TI2S'!$D134)</f>
        <v>0</v>
      </c>
      <c r="F134" s="20">
        <f>Model!$W$15*((drdp!C134+drdp!L134)*'MBXY-TI2S'!$B134+(drdp!F134+drdp!O134)*'MBXY-TI2S'!$C134+(drdp!I134+drdp!R134)*'MBXY-TI2S'!$D134)</f>
        <v>0</v>
      </c>
      <c r="G134" s="20">
        <f>Model!$W$15*((drdp!D134+drdp!M134)*'MBXY-TI2S'!$B134+(drdp!G134+drdp!P134)*'MBXY-TI2S'!$C134+(drdp!J134+drdp!S134)*'MBXY-TI2S'!$D134)</f>
        <v>0</v>
      </c>
      <c r="H134" s="18">
        <f>Model!$W$15*((drdp!B134)*'MBXY-TI2S'!$B134+(drdp!E134)*'MBXY-TI2S'!$C134+(drdp!H134)*'MBXY-TI2S'!$D134)</f>
        <v>0</v>
      </c>
      <c r="I134" s="18">
        <f>Model!$W$15*((drdp!C134)*'MBXY-TI2S'!$B134+(drdp!F134)*'MBXY-TI2S'!$C134+(drdp!I134)*'MBXY-TI2S'!$D134)</f>
        <v>0</v>
      </c>
      <c r="J134" s="18">
        <f>Model!$W$15*((drdp!D134)*'MBXY-TI2S'!$B134+(drdp!G134)*'MBXY-TI2S'!$C134+(drdp!J134)*'MBXY-TI2S'!$D134)</f>
        <v>0</v>
      </c>
      <c r="K134" s="21">
        <f>SUM(E$3:E133)+H134</f>
        <v>0.81654340900916833</v>
      </c>
      <c r="L134" s="21">
        <f>SUM(F$3:F133)+I134</f>
        <v>0.88782638871319186</v>
      </c>
      <c r="M134" s="21">
        <f>SUM(G$3:G133)+J134</f>
        <v>0</v>
      </c>
      <c r="N134" s="21"/>
      <c r="O134" s="21"/>
      <c r="P134" s="21"/>
      <c r="Q134" s="19">
        <f t="shared" ref="Q134:Q197" si="13">K134^2</f>
        <v>0.66674313879631397</v>
      </c>
      <c r="R134" s="19">
        <f t="shared" ref="R134:R197" si="14">L134^2</f>
        <v>0.78823569649550762</v>
      </c>
      <c r="S134" s="19">
        <f t="shared" ref="S134:S197" si="15">M134^2</f>
        <v>0</v>
      </c>
      <c r="T134" s="19">
        <f t="shared" ref="T134:T197" si="16">K134*L134</f>
        <v>0.7249487860481687</v>
      </c>
      <c r="U134" s="19">
        <f t="shared" ref="U134:U197" si="17">K134*M134</f>
        <v>0</v>
      </c>
      <c r="V134" s="19">
        <f t="shared" ref="V134:V197" si="18">L134*M134</f>
        <v>0</v>
      </c>
    </row>
    <row r="135" spans="1:22" x14ac:dyDescent="0.25">
      <c r="A135" s="26">
        <f>Wellpath!E135</f>
        <v>0</v>
      </c>
      <c r="B135" s="22">
        <v>0</v>
      </c>
      <c r="C135" s="22">
        <v>0</v>
      </c>
      <c r="D135" s="22">
        <f>COS(Wellpath!$O135) / (Bfield * COS(Dip))</f>
        <v>3.9314164891663715E-5</v>
      </c>
      <c r="E135" s="20">
        <f>Model!$W$15*((drdp!B135+drdp!K135)*'MBXY-TI2S'!$B135+(drdp!E135+drdp!N135)*'MBXY-TI2S'!$C135+(drdp!H135+drdp!Q135)*'MBXY-TI2S'!$D135)</f>
        <v>0</v>
      </c>
      <c r="F135" s="20">
        <f>Model!$W$15*((drdp!C135+drdp!L135)*'MBXY-TI2S'!$B135+(drdp!F135+drdp!O135)*'MBXY-TI2S'!$C135+(drdp!I135+drdp!R135)*'MBXY-TI2S'!$D135)</f>
        <v>0</v>
      </c>
      <c r="G135" s="20">
        <f>Model!$W$15*((drdp!D135+drdp!M135)*'MBXY-TI2S'!$B135+(drdp!G135+drdp!P135)*'MBXY-TI2S'!$C135+(drdp!J135+drdp!S135)*'MBXY-TI2S'!$D135)</f>
        <v>0</v>
      </c>
      <c r="H135" s="18">
        <f>Model!$W$15*((drdp!B135)*'MBXY-TI2S'!$B135+(drdp!E135)*'MBXY-TI2S'!$C135+(drdp!H135)*'MBXY-TI2S'!$D135)</f>
        <v>0</v>
      </c>
      <c r="I135" s="18">
        <f>Model!$W$15*((drdp!C135)*'MBXY-TI2S'!$B135+(drdp!F135)*'MBXY-TI2S'!$C135+(drdp!I135)*'MBXY-TI2S'!$D135)</f>
        <v>0</v>
      </c>
      <c r="J135" s="18">
        <f>Model!$W$15*((drdp!D135)*'MBXY-TI2S'!$B135+(drdp!G135)*'MBXY-TI2S'!$C135+(drdp!J135)*'MBXY-TI2S'!$D135)</f>
        <v>0</v>
      </c>
      <c r="K135" s="21">
        <f>SUM(E$3:E134)+H135</f>
        <v>0.81654340900916833</v>
      </c>
      <c r="L135" s="21">
        <f>SUM(F$3:F134)+I135</f>
        <v>0.88782638871319186</v>
      </c>
      <c r="M135" s="21">
        <f>SUM(G$3:G134)+J135</f>
        <v>0</v>
      </c>
      <c r="N135" s="21"/>
      <c r="O135" s="21"/>
      <c r="P135" s="21"/>
      <c r="Q135" s="19">
        <f t="shared" si="13"/>
        <v>0.66674313879631397</v>
      </c>
      <c r="R135" s="19">
        <f t="shared" si="14"/>
        <v>0.78823569649550762</v>
      </c>
      <c r="S135" s="19">
        <f t="shared" si="15"/>
        <v>0</v>
      </c>
      <c r="T135" s="19">
        <f t="shared" si="16"/>
        <v>0.7249487860481687</v>
      </c>
      <c r="U135" s="19">
        <f t="shared" si="17"/>
        <v>0</v>
      </c>
      <c r="V135" s="19">
        <f t="shared" si="18"/>
        <v>0</v>
      </c>
    </row>
    <row r="136" spans="1:22" x14ac:dyDescent="0.25">
      <c r="A136" s="26">
        <f>Wellpath!E136</f>
        <v>0</v>
      </c>
      <c r="B136" s="22">
        <v>0</v>
      </c>
      <c r="C136" s="22">
        <v>0</v>
      </c>
      <c r="D136" s="22">
        <f>COS(Wellpath!$O136) / (Bfield * COS(Dip))</f>
        <v>3.9314164891663715E-5</v>
      </c>
      <c r="E136" s="20">
        <f>Model!$W$15*((drdp!B136+drdp!K136)*'MBXY-TI2S'!$B136+(drdp!E136+drdp!N136)*'MBXY-TI2S'!$C136+(drdp!H136+drdp!Q136)*'MBXY-TI2S'!$D136)</f>
        <v>0</v>
      </c>
      <c r="F136" s="20">
        <f>Model!$W$15*((drdp!C136+drdp!L136)*'MBXY-TI2S'!$B136+(drdp!F136+drdp!O136)*'MBXY-TI2S'!$C136+(drdp!I136+drdp!R136)*'MBXY-TI2S'!$D136)</f>
        <v>0</v>
      </c>
      <c r="G136" s="20">
        <f>Model!$W$15*((drdp!D136+drdp!M136)*'MBXY-TI2S'!$B136+(drdp!G136+drdp!P136)*'MBXY-TI2S'!$C136+(drdp!J136+drdp!S136)*'MBXY-TI2S'!$D136)</f>
        <v>0</v>
      </c>
      <c r="H136" s="18">
        <f>Model!$W$15*((drdp!B136)*'MBXY-TI2S'!$B136+(drdp!E136)*'MBXY-TI2S'!$C136+(drdp!H136)*'MBXY-TI2S'!$D136)</f>
        <v>0</v>
      </c>
      <c r="I136" s="18">
        <f>Model!$W$15*((drdp!C136)*'MBXY-TI2S'!$B136+(drdp!F136)*'MBXY-TI2S'!$C136+(drdp!I136)*'MBXY-TI2S'!$D136)</f>
        <v>0</v>
      </c>
      <c r="J136" s="18">
        <f>Model!$W$15*((drdp!D136)*'MBXY-TI2S'!$B136+(drdp!G136)*'MBXY-TI2S'!$C136+(drdp!J136)*'MBXY-TI2S'!$D136)</f>
        <v>0</v>
      </c>
      <c r="K136" s="21">
        <f>SUM(E$3:E135)+H136</f>
        <v>0.81654340900916833</v>
      </c>
      <c r="L136" s="21">
        <f>SUM(F$3:F135)+I136</f>
        <v>0.88782638871319186</v>
      </c>
      <c r="M136" s="21">
        <f>SUM(G$3:G135)+J136</f>
        <v>0</v>
      </c>
      <c r="N136" s="21"/>
      <c r="O136" s="21"/>
      <c r="P136" s="21"/>
      <c r="Q136" s="19">
        <f t="shared" si="13"/>
        <v>0.66674313879631397</v>
      </c>
      <c r="R136" s="19">
        <f t="shared" si="14"/>
        <v>0.78823569649550762</v>
      </c>
      <c r="S136" s="19">
        <f t="shared" si="15"/>
        <v>0</v>
      </c>
      <c r="T136" s="19">
        <f t="shared" si="16"/>
        <v>0.7249487860481687</v>
      </c>
      <c r="U136" s="19">
        <f t="shared" si="17"/>
        <v>0</v>
      </c>
      <c r="V136" s="19">
        <f t="shared" si="18"/>
        <v>0</v>
      </c>
    </row>
    <row r="137" spans="1:22" x14ac:dyDescent="0.25">
      <c r="A137" s="26">
        <f>Wellpath!E137</f>
        <v>0</v>
      </c>
      <c r="B137" s="22">
        <v>0</v>
      </c>
      <c r="C137" s="22">
        <v>0</v>
      </c>
      <c r="D137" s="22">
        <f>COS(Wellpath!$O137) / (Bfield * COS(Dip))</f>
        <v>3.9314164891663715E-5</v>
      </c>
      <c r="E137" s="20">
        <f>Model!$W$15*((drdp!B137+drdp!K137)*'MBXY-TI2S'!$B137+(drdp!E137+drdp!N137)*'MBXY-TI2S'!$C137+(drdp!H137+drdp!Q137)*'MBXY-TI2S'!$D137)</f>
        <v>0</v>
      </c>
      <c r="F137" s="20">
        <f>Model!$W$15*((drdp!C137+drdp!L137)*'MBXY-TI2S'!$B137+(drdp!F137+drdp!O137)*'MBXY-TI2S'!$C137+(drdp!I137+drdp!R137)*'MBXY-TI2S'!$D137)</f>
        <v>0</v>
      </c>
      <c r="G137" s="20">
        <f>Model!$W$15*((drdp!D137+drdp!M137)*'MBXY-TI2S'!$B137+(drdp!G137+drdp!P137)*'MBXY-TI2S'!$C137+(drdp!J137+drdp!S137)*'MBXY-TI2S'!$D137)</f>
        <v>0</v>
      </c>
      <c r="H137" s="18">
        <f>Model!$W$15*((drdp!B137)*'MBXY-TI2S'!$B137+(drdp!E137)*'MBXY-TI2S'!$C137+(drdp!H137)*'MBXY-TI2S'!$D137)</f>
        <v>0</v>
      </c>
      <c r="I137" s="18">
        <f>Model!$W$15*((drdp!C137)*'MBXY-TI2S'!$B137+(drdp!F137)*'MBXY-TI2S'!$C137+(drdp!I137)*'MBXY-TI2S'!$D137)</f>
        <v>0</v>
      </c>
      <c r="J137" s="18">
        <f>Model!$W$15*((drdp!D137)*'MBXY-TI2S'!$B137+(drdp!G137)*'MBXY-TI2S'!$C137+(drdp!J137)*'MBXY-TI2S'!$D137)</f>
        <v>0</v>
      </c>
      <c r="K137" s="21">
        <f>SUM(E$3:E136)+H137</f>
        <v>0.81654340900916833</v>
      </c>
      <c r="L137" s="21">
        <f>SUM(F$3:F136)+I137</f>
        <v>0.88782638871319186</v>
      </c>
      <c r="M137" s="21">
        <f>SUM(G$3:G136)+J137</f>
        <v>0</v>
      </c>
      <c r="N137" s="21"/>
      <c r="O137" s="21"/>
      <c r="P137" s="21"/>
      <c r="Q137" s="19">
        <f t="shared" si="13"/>
        <v>0.66674313879631397</v>
      </c>
      <c r="R137" s="19">
        <f t="shared" si="14"/>
        <v>0.78823569649550762</v>
      </c>
      <c r="S137" s="19">
        <f t="shared" si="15"/>
        <v>0</v>
      </c>
      <c r="T137" s="19">
        <f t="shared" si="16"/>
        <v>0.7249487860481687</v>
      </c>
      <c r="U137" s="19">
        <f t="shared" si="17"/>
        <v>0</v>
      </c>
      <c r="V137" s="19">
        <f t="shared" si="18"/>
        <v>0</v>
      </c>
    </row>
    <row r="138" spans="1:22" x14ac:dyDescent="0.25">
      <c r="A138" s="26">
        <f>Wellpath!E138</f>
        <v>0</v>
      </c>
      <c r="B138" s="22">
        <v>0</v>
      </c>
      <c r="C138" s="22">
        <v>0</v>
      </c>
      <c r="D138" s="22">
        <f>COS(Wellpath!$O138) / (Bfield * COS(Dip))</f>
        <v>3.9314164891663715E-5</v>
      </c>
      <c r="E138" s="20">
        <f>Model!$W$15*((drdp!B138+drdp!K138)*'MBXY-TI2S'!$B138+(drdp!E138+drdp!N138)*'MBXY-TI2S'!$C138+(drdp!H138+drdp!Q138)*'MBXY-TI2S'!$D138)</f>
        <v>0</v>
      </c>
      <c r="F138" s="20">
        <f>Model!$W$15*((drdp!C138+drdp!L138)*'MBXY-TI2S'!$B138+(drdp!F138+drdp!O138)*'MBXY-TI2S'!$C138+(drdp!I138+drdp!R138)*'MBXY-TI2S'!$D138)</f>
        <v>0</v>
      </c>
      <c r="G138" s="20">
        <f>Model!$W$15*((drdp!D138+drdp!M138)*'MBXY-TI2S'!$B138+(drdp!G138+drdp!P138)*'MBXY-TI2S'!$C138+(drdp!J138+drdp!S138)*'MBXY-TI2S'!$D138)</f>
        <v>0</v>
      </c>
      <c r="H138" s="18">
        <f>Model!$W$15*((drdp!B138)*'MBXY-TI2S'!$B138+(drdp!E138)*'MBXY-TI2S'!$C138+(drdp!H138)*'MBXY-TI2S'!$D138)</f>
        <v>0</v>
      </c>
      <c r="I138" s="18">
        <f>Model!$W$15*((drdp!C138)*'MBXY-TI2S'!$B138+(drdp!F138)*'MBXY-TI2S'!$C138+(drdp!I138)*'MBXY-TI2S'!$D138)</f>
        <v>0</v>
      </c>
      <c r="J138" s="18">
        <f>Model!$W$15*((drdp!D138)*'MBXY-TI2S'!$B138+(drdp!G138)*'MBXY-TI2S'!$C138+(drdp!J138)*'MBXY-TI2S'!$D138)</f>
        <v>0</v>
      </c>
      <c r="K138" s="21">
        <f>SUM(E$3:E137)+H138</f>
        <v>0.81654340900916833</v>
      </c>
      <c r="L138" s="21">
        <f>SUM(F$3:F137)+I138</f>
        <v>0.88782638871319186</v>
      </c>
      <c r="M138" s="21">
        <f>SUM(G$3:G137)+J138</f>
        <v>0</v>
      </c>
      <c r="N138" s="21"/>
      <c r="O138" s="21"/>
      <c r="P138" s="21"/>
      <c r="Q138" s="19">
        <f t="shared" si="13"/>
        <v>0.66674313879631397</v>
      </c>
      <c r="R138" s="19">
        <f t="shared" si="14"/>
        <v>0.78823569649550762</v>
      </c>
      <c r="S138" s="19">
        <f t="shared" si="15"/>
        <v>0</v>
      </c>
      <c r="T138" s="19">
        <f t="shared" si="16"/>
        <v>0.7249487860481687</v>
      </c>
      <c r="U138" s="19">
        <f t="shared" si="17"/>
        <v>0</v>
      </c>
      <c r="V138" s="19">
        <f t="shared" si="18"/>
        <v>0</v>
      </c>
    </row>
    <row r="139" spans="1:22" x14ac:dyDescent="0.25">
      <c r="A139" s="26">
        <f>Wellpath!E139</f>
        <v>0</v>
      </c>
      <c r="B139" s="22">
        <v>0</v>
      </c>
      <c r="C139" s="22">
        <v>0</v>
      </c>
      <c r="D139" s="22">
        <f>COS(Wellpath!$O139) / (Bfield * COS(Dip))</f>
        <v>3.9314164891663715E-5</v>
      </c>
      <c r="E139" s="20">
        <f>Model!$W$15*((drdp!B139+drdp!K139)*'MBXY-TI2S'!$B139+(drdp!E139+drdp!N139)*'MBXY-TI2S'!$C139+(drdp!H139+drdp!Q139)*'MBXY-TI2S'!$D139)</f>
        <v>0</v>
      </c>
      <c r="F139" s="20">
        <f>Model!$W$15*((drdp!C139+drdp!L139)*'MBXY-TI2S'!$B139+(drdp!F139+drdp!O139)*'MBXY-TI2S'!$C139+(drdp!I139+drdp!R139)*'MBXY-TI2S'!$D139)</f>
        <v>0</v>
      </c>
      <c r="G139" s="20">
        <f>Model!$W$15*((drdp!D139+drdp!M139)*'MBXY-TI2S'!$B139+(drdp!G139+drdp!P139)*'MBXY-TI2S'!$C139+(drdp!J139+drdp!S139)*'MBXY-TI2S'!$D139)</f>
        <v>0</v>
      </c>
      <c r="H139" s="18">
        <f>Model!$W$15*((drdp!B139)*'MBXY-TI2S'!$B139+(drdp!E139)*'MBXY-TI2S'!$C139+(drdp!H139)*'MBXY-TI2S'!$D139)</f>
        <v>0</v>
      </c>
      <c r="I139" s="18">
        <f>Model!$W$15*((drdp!C139)*'MBXY-TI2S'!$B139+(drdp!F139)*'MBXY-TI2S'!$C139+(drdp!I139)*'MBXY-TI2S'!$D139)</f>
        <v>0</v>
      </c>
      <c r="J139" s="18">
        <f>Model!$W$15*((drdp!D139)*'MBXY-TI2S'!$B139+(drdp!G139)*'MBXY-TI2S'!$C139+(drdp!J139)*'MBXY-TI2S'!$D139)</f>
        <v>0</v>
      </c>
      <c r="K139" s="21">
        <f>SUM(E$3:E138)+H139</f>
        <v>0.81654340900916833</v>
      </c>
      <c r="L139" s="21">
        <f>SUM(F$3:F138)+I139</f>
        <v>0.88782638871319186</v>
      </c>
      <c r="M139" s="21">
        <f>SUM(G$3:G138)+J139</f>
        <v>0</v>
      </c>
      <c r="N139" s="21"/>
      <c r="O139" s="21"/>
      <c r="P139" s="21"/>
      <c r="Q139" s="19">
        <f t="shared" si="13"/>
        <v>0.66674313879631397</v>
      </c>
      <c r="R139" s="19">
        <f t="shared" si="14"/>
        <v>0.78823569649550762</v>
      </c>
      <c r="S139" s="19">
        <f t="shared" si="15"/>
        <v>0</v>
      </c>
      <c r="T139" s="19">
        <f t="shared" si="16"/>
        <v>0.7249487860481687</v>
      </c>
      <c r="U139" s="19">
        <f t="shared" si="17"/>
        <v>0</v>
      </c>
      <c r="V139" s="19">
        <f t="shared" si="18"/>
        <v>0</v>
      </c>
    </row>
    <row r="140" spans="1:22" x14ac:dyDescent="0.25">
      <c r="A140" s="26">
        <f>Wellpath!E140</f>
        <v>0</v>
      </c>
      <c r="B140" s="22">
        <v>0</v>
      </c>
      <c r="C140" s="22">
        <v>0</v>
      </c>
      <c r="D140" s="22">
        <f>COS(Wellpath!$O140) / (Bfield * COS(Dip))</f>
        <v>3.9314164891663715E-5</v>
      </c>
      <c r="E140" s="20">
        <f>Model!$W$15*((drdp!B140+drdp!K140)*'MBXY-TI2S'!$B140+(drdp!E140+drdp!N140)*'MBXY-TI2S'!$C140+(drdp!H140+drdp!Q140)*'MBXY-TI2S'!$D140)</f>
        <v>0</v>
      </c>
      <c r="F140" s="20">
        <f>Model!$W$15*((drdp!C140+drdp!L140)*'MBXY-TI2S'!$B140+(drdp!F140+drdp!O140)*'MBXY-TI2S'!$C140+(drdp!I140+drdp!R140)*'MBXY-TI2S'!$D140)</f>
        <v>0</v>
      </c>
      <c r="G140" s="20">
        <f>Model!$W$15*((drdp!D140+drdp!M140)*'MBXY-TI2S'!$B140+(drdp!G140+drdp!P140)*'MBXY-TI2S'!$C140+(drdp!J140+drdp!S140)*'MBXY-TI2S'!$D140)</f>
        <v>0</v>
      </c>
      <c r="H140" s="18">
        <f>Model!$W$15*((drdp!B140)*'MBXY-TI2S'!$B140+(drdp!E140)*'MBXY-TI2S'!$C140+(drdp!H140)*'MBXY-TI2S'!$D140)</f>
        <v>0</v>
      </c>
      <c r="I140" s="18">
        <f>Model!$W$15*((drdp!C140)*'MBXY-TI2S'!$B140+(drdp!F140)*'MBXY-TI2S'!$C140+(drdp!I140)*'MBXY-TI2S'!$D140)</f>
        <v>0</v>
      </c>
      <c r="J140" s="18">
        <f>Model!$W$15*((drdp!D140)*'MBXY-TI2S'!$B140+(drdp!G140)*'MBXY-TI2S'!$C140+(drdp!J140)*'MBXY-TI2S'!$D140)</f>
        <v>0</v>
      </c>
      <c r="K140" s="21">
        <f>SUM(E$3:E139)+H140</f>
        <v>0.81654340900916833</v>
      </c>
      <c r="L140" s="21">
        <f>SUM(F$3:F139)+I140</f>
        <v>0.88782638871319186</v>
      </c>
      <c r="M140" s="21">
        <f>SUM(G$3:G139)+J140</f>
        <v>0</v>
      </c>
      <c r="N140" s="21"/>
      <c r="O140" s="21"/>
      <c r="P140" s="21"/>
      <c r="Q140" s="19">
        <f t="shared" si="13"/>
        <v>0.66674313879631397</v>
      </c>
      <c r="R140" s="19">
        <f t="shared" si="14"/>
        <v>0.78823569649550762</v>
      </c>
      <c r="S140" s="19">
        <f t="shared" si="15"/>
        <v>0</v>
      </c>
      <c r="T140" s="19">
        <f t="shared" si="16"/>
        <v>0.7249487860481687</v>
      </c>
      <c r="U140" s="19">
        <f t="shared" si="17"/>
        <v>0</v>
      </c>
      <c r="V140" s="19">
        <f t="shared" si="18"/>
        <v>0</v>
      </c>
    </row>
    <row r="141" spans="1:22" x14ac:dyDescent="0.25">
      <c r="A141" s="26">
        <f>Wellpath!E141</f>
        <v>0</v>
      </c>
      <c r="B141" s="22">
        <v>0</v>
      </c>
      <c r="C141" s="22">
        <v>0</v>
      </c>
      <c r="D141" s="22">
        <f>COS(Wellpath!$O141) / (Bfield * COS(Dip))</f>
        <v>3.9314164891663715E-5</v>
      </c>
      <c r="E141" s="20">
        <f>Model!$W$15*((drdp!B141+drdp!K141)*'MBXY-TI2S'!$B141+(drdp!E141+drdp!N141)*'MBXY-TI2S'!$C141+(drdp!H141+drdp!Q141)*'MBXY-TI2S'!$D141)</f>
        <v>0</v>
      </c>
      <c r="F141" s="20">
        <f>Model!$W$15*((drdp!C141+drdp!L141)*'MBXY-TI2S'!$B141+(drdp!F141+drdp!O141)*'MBXY-TI2S'!$C141+(drdp!I141+drdp!R141)*'MBXY-TI2S'!$D141)</f>
        <v>0</v>
      </c>
      <c r="G141" s="20">
        <f>Model!$W$15*((drdp!D141+drdp!M141)*'MBXY-TI2S'!$B141+(drdp!G141+drdp!P141)*'MBXY-TI2S'!$C141+(drdp!J141+drdp!S141)*'MBXY-TI2S'!$D141)</f>
        <v>0</v>
      </c>
      <c r="H141" s="18">
        <f>Model!$W$15*((drdp!B141)*'MBXY-TI2S'!$B141+(drdp!E141)*'MBXY-TI2S'!$C141+(drdp!H141)*'MBXY-TI2S'!$D141)</f>
        <v>0</v>
      </c>
      <c r="I141" s="18">
        <f>Model!$W$15*((drdp!C141)*'MBXY-TI2S'!$B141+(drdp!F141)*'MBXY-TI2S'!$C141+(drdp!I141)*'MBXY-TI2S'!$D141)</f>
        <v>0</v>
      </c>
      <c r="J141" s="18">
        <f>Model!$W$15*((drdp!D141)*'MBXY-TI2S'!$B141+(drdp!G141)*'MBXY-TI2S'!$C141+(drdp!J141)*'MBXY-TI2S'!$D141)</f>
        <v>0</v>
      </c>
      <c r="K141" s="21">
        <f>SUM(E$3:E140)+H141</f>
        <v>0.81654340900916833</v>
      </c>
      <c r="L141" s="21">
        <f>SUM(F$3:F140)+I141</f>
        <v>0.88782638871319186</v>
      </c>
      <c r="M141" s="21">
        <f>SUM(G$3:G140)+J141</f>
        <v>0</v>
      </c>
      <c r="N141" s="21"/>
      <c r="O141" s="21"/>
      <c r="P141" s="21"/>
      <c r="Q141" s="19">
        <f t="shared" si="13"/>
        <v>0.66674313879631397</v>
      </c>
      <c r="R141" s="19">
        <f t="shared" si="14"/>
        <v>0.78823569649550762</v>
      </c>
      <c r="S141" s="19">
        <f t="shared" si="15"/>
        <v>0</v>
      </c>
      <c r="T141" s="19">
        <f t="shared" si="16"/>
        <v>0.7249487860481687</v>
      </c>
      <c r="U141" s="19">
        <f t="shared" si="17"/>
        <v>0</v>
      </c>
      <c r="V141" s="19">
        <f t="shared" si="18"/>
        <v>0</v>
      </c>
    </row>
    <row r="142" spans="1:22" x14ac:dyDescent="0.25">
      <c r="A142" s="26">
        <f>Wellpath!E142</f>
        <v>0</v>
      </c>
      <c r="B142" s="22">
        <v>0</v>
      </c>
      <c r="C142" s="22">
        <v>0</v>
      </c>
      <c r="D142" s="22">
        <f>COS(Wellpath!$O142) / (Bfield * COS(Dip))</f>
        <v>3.9314164891663715E-5</v>
      </c>
      <c r="E142" s="20">
        <f>Model!$W$15*((drdp!B142+drdp!K142)*'MBXY-TI2S'!$B142+(drdp!E142+drdp!N142)*'MBXY-TI2S'!$C142+(drdp!H142+drdp!Q142)*'MBXY-TI2S'!$D142)</f>
        <v>0</v>
      </c>
      <c r="F142" s="20">
        <f>Model!$W$15*((drdp!C142+drdp!L142)*'MBXY-TI2S'!$B142+(drdp!F142+drdp!O142)*'MBXY-TI2S'!$C142+(drdp!I142+drdp!R142)*'MBXY-TI2S'!$D142)</f>
        <v>0</v>
      </c>
      <c r="G142" s="20">
        <f>Model!$W$15*((drdp!D142+drdp!M142)*'MBXY-TI2S'!$B142+(drdp!G142+drdp!P142)*'MBXY-TI2S'!$C142+(drdp!J142+drdp!S142)*'MBXY-TI2S'!$D142)</f>
        <v>0</v>
      </c>
      <c r="H142" s="18">
        <f>Model!$W$15*((drdp!B142)*'MBXY-TI2S'!$B142+(drdp!E142)*'MBXY-TI2S'!$C142+(drdp!H142)*'MBXY-TI2S'!$D142)</f>
        <v>0</v>
      </c>
      <c r="I142" s="18">
        <f>Model!$W$15*((drdp!C142)*'MBXY-TI2S'!$B142+(drdp!F142)*'MBXY-TI2S'!$C142+(drdp!I142)*'MBXY-TI2S'!$D142)</f>
        <v>0</v>
      </c>
      <c r="J142" s="18">
        <f>Model!$W$15*((drdp!D142)*'MBXY-TI2S'!$B142+(drdp!G142)*'MBXY-TI2S'!$C142+(drdp!J142)*'MBXY-TI2S'!$D142)</f>
        <v>0</v>
      </c>
      <c r="K142" s="21">
        <f>SUM(E$3:E141)+H142</f>
        <v>0.81654340900916833</v>
      </c>
      <c r="L142" s="21">
        <f>SUM(F$3:F141)+I142</f>
        <v>0.88782638871319186</v>
      </c>
      <c r="M142" s="21">
        <f>SUM(G$3:G141)+J142</f>
        <v>0</v>
      </c>
      <c r="N142" s="21"/>
      <c r="O142" s="21"/>
      <c r="P142" s="21"/>
      <c r="Q142" s="19">
        <f t="shared" si="13"/>
        <v>0.66674313879631397</v>
      </c>
      <c r="R142" s="19">
        <f t="shared" si="14"/>
        <v>0.78823569649550762</v>
      </c>
      <c r="S142" s="19">
        <f t="shared" si="15"/>
        <v>0</v>
      </c>
      <c r="T142" s="19">
        <f t="shared" si="16"/>
        <v>0.7249487860481687</v>
      </c>
      <c r="U142" s="19">
        <f t="shared" si="17"/>
        <v>0</v>
      </c>
      <c r="V142" s="19">
        <f t="shared" si="18"/>
        <v>0</v>
      </c>
    </row>
    <row r="143" spans="1:22" x14ac:dyDescent="0.25">
      <c r="A143" s="26">
        <f>Wellpath!E143</f>
        <v>0</v>
      </c>
      <c r="B143" s="22">
        <v>0</v>
      </c>
      <c r="C143" s="22">
        <v>0</v>
      </c>
      <c r="D143" s="22">
        <f>COS(Wellpath!$O143) / (Bfield * COS(Dip))</f>
        <v>3.9314164891663715E-5</v>
      </c>
      <c r="E143" s="20">
        <f>Model!$W$15*((drdp!B143+drdp!K143)*'MBXY-TI2S'!$B143+(drdp!E143+drdp!N143)*'MBXY-TI2S'!$C143+(drdp!H143+drdp!Q143)*'MBXY-TI2S'!$D143)</f>
        <v>0</v>
      </c>
      <c r="F143" s="20">
        <f>Model!$W$15*((drdp!C143+drdp!L143)*'MBXY-TI2S'!$B143+(drdp!F143+drdp!O143)*'MBXY-TI2S'!$C143+(drdp!I143+drdp!R143)*'MBXY-TI2S'!$D143)</f>
        <v>0</v>
      </c>
      <c r="G143" s="20">
        <f>Model!$W$15*((drdp!D143+drdp!M143)*'MBXY-TI2S'!$B143+(drdp!G143+drdp!P143)*'MBXY-TI2S'!$C143+(drdp!J143+drdp!S143)*'MBXY-TI2S'!$D143)</f>
        <v>0</v>
      </c>
      <c r="H143" s="18">
        <f>Model!$W$15*((drdp!B143)*'MBXY-TI2S'!$B143+(drdp!E143)*'MBXY-TI2S'!$C143+(drdp!H143)*'MBXY-TI2S'!$D143)</f>
        <v>0</v>
      </c>
      <c r="I143" s="18">
        <f>Model!$W$15*((drdp!C143)*'MBXY-TI2S'!$B143+(drdp!F143)*'MBXY-TI2S'!$C143+(drdp!I143)*'MBXY-TI2S'!$D143)</f>
        <v>0</v>
      </c>
      <c r="J143" s="18">
        <f>Model!$W$15*((drdp!D143)*'MBXY-TI2S'!$B143+(drdp!G143)*'MBXY-TI2S'!$C143+(drdp!J143)*'MBXY-TI2S'!$D143)</f>
        <v>0</v>
      </c>
      <c r="K143" s="21">
        <f>SUM(E$3:E142)+H143</f>
        <v>0.81654340900916833</v>
      </c>
      <c r="L143" s="21">
        <f>SUM(F$3:F142)+I143</f>
        <v>0.88782638871319186</v>
      </c>
      <c r="M143" s="21">
        <f>SUM(G$3:G142)+J143</f>
        <v>0</v>
      </c>
      <c r="N143" s="21"/>
      <c r="O143" s="21"/>
      <c r="P143" s="21"/>
      <c r="Q143" s="19">
        <f t="shared" si="13"/>
        <v>0.66674313879631397</v>
      </c>
      <c r="R143" s="19">
        <f t="shared" si="14"/>
        <v>0.78823569649550762</v>
      </c>
      <c r="S143" s="19">
        <f t="shared" si="15"/>
        <v>0</v>
      </c>
      <c r="T143" s="19">
        <f t="shared" si="16"/>
        <v>0.7249487860481687</v>
      </c>
      <c r="U143" s="19">
        <f t="shared" si="17"/>
        <v>0</v>
      </c>
      <c r="V143" s="19">
        <f t="shared" si="18"/>
        <v>0</v>
      </c>
    </row>
    <row r="144" spans="1:22" x14ac:dyDescent="0.25">
      <c r="A144" s="26">
        <f>Wellpath!E144</f>
        <v>0</v>
      </c>
      <c r="B144" s="22">
        <v>0</v>
      </c>
      <c r="C144" s="22">
        <v>0</v>
      </c>
      <c r="D144" s="22">
        <f>COS(Wellpath!$O144) / (Bfield * COS(Dip))</f>
        <v>3.9314164891663715E-5</v>
      </c>
      <c r="E144" s="20">
        <f>Model!$W$15*((drdp!B144+drdp!K144)*'MBXY-TI2S'!$B144+(drdp!E144+drdp!N144)*'MBXY-TI2S'!$C144+(drdp!H144+drdp!Q144)*'MBXY-TI2S'!$D144)</f>
        <v>0</v>
      </c>
      <c r="F144" s="20">
        <f>Model!$W$15*((drdp!C144+drdp!L144)*'MBXY-TI2S'!$B144+(drdp!F144+drdp!O144)*'MBXY-TI2S'!$C144+(drdp!I144+drdp!R144)*'MBXY-TI2S'!$D144)</f>
        <v>0</v>
      </c>
      <c r="G144" s="20">
        <f>Model!$W$15*((drdp!D144+drdp!M144)*'MBXY-TI2S'!$B144+(drdp!G144+drdp!P144)*'MBXY-TI2S'!$C144+(drdp!J144+drdp!S144)*'MBXY-TI2S'!$D144)</f>
        <v>0</v>
      </c>
      <c r="H144" s="18">
        <f>Model!$W$15*((drdp!B144)*'MBXY-TI2S'!$B144+(drdp!E144)*'MBXY-TI2S'!$C144+(drdp!H144)*'MBXY-TI2S'!$D144)</f>
        <v>0</v>
      </c>
      <c r="I144" s="18">
        <f>Model!$W$15*((drdp!C144)*'MBXY-TI2S'!$B144+(drdp!F144)*'MBXY-TI2S'!$C144+(drdp!I144)*'MBXY-TI2S'!$D144)</f>
        <v>0</v>
      </c>
      <c r="J144" s="18">
        <f>Model!$W$15*((drdp!D144)*'MBXY-TI2S'!$B144+(drdp!G144)*'MBXY-TI2S'!$C144+(drdp!J144)*'MBXY-TI2S'!$D144)</f>
        <v>0</v>
      </c>
      <c r="K144" s="21">
        <f>SUM(E$3:E143)+H144</f>
        <v>0.81654340900916833</v>
      </c>
      <c r="L144" s="21">
        <f>SUM(F$3:F143)+I144</f>
        <v>0.88782638871319186</v>
      </c>
      <c r="M144" s="21">
        <f>SUM(G$3:G143)+J144</f>
        <v>0</v>
      </c>
      <c r="N144" s="21"/>
      <c r="O144" s="21"/>
      <c r="P144" s="21"/>
      <c r="Q144" s="19">
        <f t="shared" si="13"/>
        <v>0.66674313879631397</v>
      </c>
      <c r="R144" s="19">
        <f t="shared" si="14"/>
        <v>0.78823569649550762</v>
      </c>
      <c r="S144" s="19">
        <f t="shared" si="15"/>
        <v>0</v>
      </c>
      <c r="T144" s="19">
        <f t="shared" si="16"/>
        <v>0.7249487860481687</v>
      </c>
      <c r="U144" s="19">
        <f t="shared" si="17"/>
        <v>0</v>
      </c>
      <c r="V144" s="19">
        <f t="shared" si="18"/>
        <v>0</v>
      </c>
    </row>
    <row r="145" spans="1:22" x14ac:dyDescent="0.25">
      <c r="A145" s="26">
        <f>Wellpath!E145</f>
        <v>0</v>
      </c>
      <c r="B145" s="22">
        <v>0</v>
      </c>
      <c r="C145" s="22">
        <v>0</v>
      </c>
      <c r="D145" s="22">
        <f>COS(Wellpath!$O145) / (Bfield * COS(Dip))</f>
        <v>3.9314164891663715E-5</v>
      </c>
      <c r="E145" s="20">
        <f>Model!$W$15*((drdp!B145+drdp!K145)*'MBXY-TI2S'!$B145+(drdp!E145+drdp!N145)*'MBXY-TI2S'!$C145+(drdp!H145+drdp!Q145)*'MBXY-TI2S'!$D145)</f>
        <v>0</v>
      </c>
      <c r="F145" s="20">
        <f>Model!$W$15*((drdp!C145+drdp!L145)*'MBXY-TI2S'!$B145+(drdp!F145+drdp!O145)*'MBXY-TI2S'!$C145+(drdp!I145+drdp!R145)*'MBXY-TI2S'!$D145)</f>
        <v>0</v>
      </c>
      <c r="G145" s="20">
        <f>Model!$W$15*((drdp!D145+drdp!M145)*'MBXY-TI2S'!$B145+(drdp!G145+drdp!P145)*'MBXY-TI2S'!$C145+(drdp!J145+drdp!S145)*'MBXY-TI2S'!$D145)</f>
        <v>0</v>
      </c>
      <c r="H145" s="18">
        <f>Model!$W$15*((drdp!B145)*'MBXY-TI2S'!$B145+(drdp!E145)*'MBXY-TI2S'!$C145+(drdp!H145)*'MBXY-TI2S'!$D145)</f>
        <v>0</v>
      </c>
      <c r="I145" s="18">
        <f>Model!$W$15*((drdp!C145)*'MBXY-TI2S'!$B145+(drdp!F145)*'MBXY-TI2S'!$C145+(drdp!I145)*'MBXY-TI2S'!$D145)</f>
        <v>0</v>
      </c>
      <c r="J145" s="18">
        <f>Model!$W$15*((drdp!D145)*'MBXY-TI2S'!$B145+(drdp!G145)*'MBXY-TI2S'!$C145+(drdp!J145)*'MBXY-TI2S'!$D145)</f>
        <v>0</v>
      </c>
      <c r="K145" s="21">
        <f>SUM(E$3:E144)+H145</f>
        <v>0.81654340900916833</v>
      </c>
      <c r="L145" s="21">
        <f>SUM(F$3:F144)+I145</f>
        <v>0.88782638871319186</v>
      </c>
      <c r="M145" s="21">
        <f>SUM(G$3:G144)+J145</f>
        <v>0</v>
      </c>
      <c r="N145" s="21"/>
      <c r="O145" s="21"/>
      <c r="P145" s="21"/>
      <c r="Q145" s="19">
        <f t="shared" si="13"/>
        <v>0.66674313879631397</v>
      </c>
      <c r="R145" s="19">
        <f t="shared" si="14"/>
        <v>0.78823569649550762</v>
      </c>
      <c r="S145" s="19">
        <f t="shared" si="15"/>
        <v>0</v>
      </c>
      <c r="T145" s="19">
        <f t="shared" si="16"/>
        <v>0.7249487860481687</v>
      </c>
      <c r="U145" s="19">
        <f t="shared" si="17"/>
        <v>0</v>
      </c>
      <c r="V145" s="19">
        <f t="shared" si="18"/>
        <v>0</v>
      </c>
    </row>
    <row r="146" spans="1:22" x14ac:dyDescent="0.25">
      <c r="A146" s="26">
        <f>Wellpath!E146</f>
        <v>0</v>
      </c>
      <c r="B146" s="22">
        <v>0</v>
      </c>
      <c r="C146" s="22">
        <v>0</v>
      </c>
      <c r="D146" s="22">
        <f>COS(Wellpath!$O146) / (Bfield * COS(Dip))</f>
        <v>3.9314164891663715E-5</v>
      </c>
      <c r="E146" s="20">
        <f>Model!$W$15*((drdp!B146+drdp!K146)*'MBXY-TI2S'!$B146+(drdp!E146+drdp!N146)*'MBXY-TI2S'!$C146+(drdp!H146+drdp!Q146)*'MBXY-TI2S'!$D146)</f>
        <v>0</v>
      </c>
      <c r="F146" s="20">
        <f>Model!$W$15*((drdp!C146+drdp!L146)*'MBXY-TI2S'!$B146+(drdp!F146+drdp!O146)*'MBXY-TI2S'!$C146+(drdp!I146+drdp!R146)*'MBXY-TI2S'!$D146)</f>
        <v>0</v>
      </c>
      <c r="G146" s="20">
        <f>Model!$W$15*((drdp!D146+drdp!M146)*'MBXY-TI2S'!$B146+(drdp!G146+drdp!P146)*'MBXY-TI2S'!$C146+(drdp!J146+drdp!S146)*'MBXY-TI2S'!$D146)</f>
        <v>0</v>
      </c>
      <c r="H146" s="18">
        <f>Model!$W$15*((drdp!B146)*'MBXY-TI2S'!$B146+(drdp!E146)*'MBXY-TI2S'!$C146+(drdp!H146)*'MBXY-TI2S'!$D146)</f>
        <v>0</v>
      </c>
      <c r="I146" s="18">
        <f>Model!$W$15*((drdp!C146)*'MBXY-TI2S'!$B146+(drdp!F146)*'MBXY-TI2S'!$C146+(drdp!I146)*'MBXY-TI2S'!$D146)</f>
        <v>0</v>
      </c>
      <c r="J146" s="18">
        <f>Model!$W$15*((drdp!D146)*'MBXY-TI2S'!$B146+(drdp!G146)*'MBXY-TI2S'!$C146+(drdp!J146)*'MBXY-TI2S'!$D146)</f>
        <v>0</v>
      </c>
      <c r="K146" s="21">
        <f>SUM(E$3:E145)+H146</f>
        <v>0.81654340900916833</v>
      </c>
      <c r="L146" s="21">
        <f>SUM(F$3:F145)+I146</f>
        <v>0.88782638871319186</v>
      </c>
      <c r="M146" s="21">
        <f>SUM(G$3:G145)+J146</f>
        <v>0</v>
      </c>
      <c r="N146" s="21"/>
      <c r="O146" s="21"/>
      <c r="P146" s="21"/>
      <c r="Q146" s="19">
        <f t="shared" si="13"/>
        <v>0.66674313879631397</v>
      </c>
      <c r="R146" s="19">
        <f t="shared" si="14"/>
        <v>0.78823569649550762</v>
      </c>
      <c r="S146" s="19">
        <f t="shared" si="15"/>
        <v>0</v>
      </c>
      <c r="T146" s="19">
        <f t="shared" si="16"/>
        <v>0.7249487860481687</v>
      </c>
      <c r="U146" s="19">
        <f t="shared" si="17"/>
        <v>0</v>
      </c>
      <c r="V146" s="19">
        <f t="shared" si="18"/>
        <v>0</v>
      </c>
    </row>
    <row r="147" spans="1:22" x14ac:dyDescent="0.25">
      <c r="A147" s="26">
        <f>Wellpath!E147</f>
        <v>0</v>
      </c>
      <c r="B147" s="22">
        <v>0</v>
      </c>
      <c r="C147" s="22">
        <v>0</v>
      </c>
      <c r="D147" s="22">
        <f>COS(Wellpath!$O147) / (Bfield * COS(Dip))</f>
        <v>3.9314164891663715E-5</v>
      </c>
      <c r="E147" s="20">
        <f>Model!$W$15*((drdp!B147+drdp!K147)*'MBXY-TI2S'!$B147+(drdp!E147+drdp!N147)*'MBXY-TI2S'!$C147+(drdp!H147+drdp!Q147)*'MBXY-TI2S'!$D147)</f>
        <v>0</v>
      </c>
      <c r="F147" s="20">
        <f>Model!$W$15*((drdp!C147+drdp!L147)*'MBXY-TI2S'!$B147+(drdp!F147+drdp!O147)*'MBXY-TI2S'!$C147+(drdp!I147+drdp!R147)*'MBXY-TI2S'!$D147)</f>
        <v>0</v>
      </c>
      <c r="G147" s="20">
        <f>Model!$W$15*((drdp!D147+drdp!M147)*'MBXY-TI2S'!$B147+(drdp!G147+drdp!P147)*'MBXY-TI2S'!$C147+(drdp!J147+drdp!S147)*'MBXY-TI2S'!$D147)</f>
        <v>0</v>
      </c>
      <c r="H147" s="18">
        <f>Model!$W$15*((drdp!B147)*'MBXY-TI2S'!$B147+(drdp!E147)*'MBXY-TI2S'!$C147+(drdp!H147)*'MBXY-TI2S'!$D147)</f>
        <v>0</v>
      </c>
      <c r="I147" s="18">
        <f>Model!$W$15*((drdp!C147)*'MBXY-TI2S'!$B147+(drdp!F147)*'MBXY-TI2S'!$C147+(drdp!I147)*'MBXY-TI2S'!$D147)</f>
        <v>0</v>
      </c>
      <c r="J147" s="18">
        <f>Model!$W$15*((drdp!D147)*'MBXY-TI2S'!$B147+(drdp!G147)*'MBXY-TI2S'!$C147+(drdp!J147)*'MBXY-TI2S'!$D147)</f>
        <v>0</v>
      </c>
      <c r="K147" s="21">
        <f>SUM(E$3:E146)+H147</f>
        <v>0.81654340900916833</v>
      </c>
      <c r="L147" s="21">
        <f>SUM(F$3:F146)+I147</f>
        <v>0.88782638871319186</v>
      </c>
      <c r="M147" s="21">
        <f>SUM(G$3:G146)+J147</f>
        <v>0</v>
      </c>
      <c r="N147" s="21"/>
      <c r="O147" s="21"/>
      <c r="P147" s="21"/>
      <c r="Q147" s="19">
        <f t="shared" si="13"/>
        <v>0.66674313879631397</v>
      </c>
      <c r="R147" s="19">
        <f t="shared" si="14"/>
        <v>0.78823569649550762</v>
      </c>
      <c r="S147" s="19">
        <f t="shared" si="15"/>
        <v>0</v>
      </c>
      <c r="T147" s="19">
        <f t="shared" si="16"/>
        <v>0.7249487860481687</v>
      </c>
      <c r="U147" s="19">
        <f t="shared" si="17"/>
        <v>0</v>
      </c>
      <c r="V147" s="19">
        <f t="shared" si="18"/>
        <v>0</v>
      </c>
    </row>
    <row r="148" spans="1:22" x14ac:dyDescent="0.25">
      <c r="A148" s="26">
        <f>Wellpath!E148</f>
        <v>0</v>
      </c>
      <c r="B148" s="22">
        <v>0</v>
      </c>
      <c r="C148" s="22">
        <v>0</v>
      </c>
      <c r="D148" s="22">
        <f>COS(Wellpath!$O148) / (Bfield * COS(Dip))</f>
        <v>3.9314164891663715E-5</v>
      </c>
      <c r="E148" s="20">
        <f>Model!$W$15*((drdp!B148+drdp!K148)*'MBXY-TI2S'!$B148+(drdp!E148+drdp!N148)*'MBXY-TI2S'!$C148+(drdp!H148+drdp!Q148)*'MBXY-TI2S'!$D148)</f>
        <v>0</v>
      </c>
      <c r="F148" s="20">
        <f>Model!$W$15*((drdp!C148+drdp!L148)*'MBXY-TI2S'!$B148+(drdp!F148+drdp!O148)*'MBXY-TI2S'!$C148+(drdp!I148+drdp!R148)*'MBXY-TI2S'!$D148)</f>
        <v>0</v>
      </c>
      <c r="G148" s="20">
        <f>Model!$W$15*((drdp!D148+drdp!M148)*'MBXY-TI2S'!$B148+(drdp!G148+drdp!P148)*'MBXY-TI2S'!$C148+(drdp!J148+drdp!S148)*'MBXY-TI2S'!$D148)</f>
        <v>0</v>
      </c>
      <c r="H148" s="18">
        <f>Model!$W$15*((drdp!B148)*'MBXY-TI2S'!$B148+(drdp!E148)*'MBXY-TI2S'!$C148+(drdp!H148)*'MBXY-TI2S'!$D148)</f>
        <v>0</v>
      </c>
      <c r="I148" s="18">
        <f>Model!$W$15*((drdp!C148)*'MBXY-TI2S'!$B148+(drdp!F148)*'MBXY-TI2S'!$C148+(drdp!I148)*'MBXY-TI2S'!$D148)</f>
        <v>0</v>
      </c>
      <c r="J148" s="18">
        <f>Model!$W$15*((drdp!D148)*'MBXY-TI2S'!$B148+(drdp!G148)*'MBXY-TI2S'!$C148+(drdp!J148)*'MBXY-TI2S'!$D148)</f>
        <v>0</v>
      </c>
      <c r="K148" s="21">
        <f>SUM(E$3:E147)+H148</f>
        <v>0.81654340900916833</v>
      </c>
      <c r="L148" s="21">
        <f>SUM(F$3:F147)+I148</f>
        <v>0.88782638871319186</v>
      </c>
      <c r="M148" s="21">
        <f>SUM(G$3:G147)+J148</f>
        <v>0</v>
      </c>
      <c r="N148" s="21"/>
      <c r="O148" s="21"/>
      <c r="P148" s="21"/>
      <c r="Q148" s="19">
        <f t="shared" si="13"/>
        <v>0.66674313879631397</v>
      </c>
      <c r="R148" s="19">
        <f t="shared" si="14"/>
        <v>0.78823569649550762</v>
      </c>
      <c r="S148" s="19">
        <f t="shared" si="15"/>
        <v>0</v>
      </c>
      <c r="T148" s="19">
        <f t="shared" si="16"/>
        <v>0.7249487860481687</v>
      </c>
      <c r="U148" s="19">
        <f t="shared" si="17"/>
        <v>0</v>
      </c>
      <c r="V148" s="19">
        <f t="shared" si="18"/>
        <v>0</v>
      </c>
    </row>
    <row r="149" spans="1:22" x14ac:dyDescent="0.25">
      <c r="A149" s="26">
        <f>Wellpath!E149</f>
        <v>0</v>
      </c>
      <c r="B149" s="22">
        <v>0</v>
      </c>
      <c r="C149" s="22">
        <v>0</v>
      </c>
      <c r="D149" s="22">
        <f>COS(Wellpath!$O149) / (Bfield * COS(Dip))</f>
        <v>3.9314164891663715E-5</v>
      </c>
      <c r="E149" s="20">
        <f>Model!$W$15*((drdp!B149+drdp!K149)*'MBXY-TI2S'!$B149+(drdp!E149+drdp!N149)*'MBXY-TI2S'!$C149+(drdp!H149+drdp!Q149)*'MBXY-TI2S'!$D149)</f>
        <v>0</v>
      </c>
      <c r="F149" s="20">
        <f>Model!$W$15*((drdp!C149+drdp!L149)*'MBXY-TI2S'!$B149+(drdp!F149+drdp!O149)*'MBXY-TI2S'!$C149+(drdp!I149+drdp!R149)*'MBXY-TI2S'!$D149)</f>
        <v>0</v>
      </c>
      <c r="G149" s="20">
        <f>Model!$W$15*((drdp!D149+drdp!M149)*'MBXY-TI2S'!$B149+(drdp!G149+drdp!P149)*'MBXY-TI2S'!$C149+(drdp!J149+drdp!S149)*'MBXY-TI2S'!$D149)</f>
        <v>0</v>
      </c>
      <c r="H149" s="18">
        <f>Model!$W$15*((drdp!B149)*'MBXY-TI2S'!$B149+(drdp!E149)*'MBXY-TI2S'!$C149+(drdp!H149)*'MBXY-TI2S'!$D149)</f>
        <v>0</v>
      </c>
      <c r="I149" s="18">
        <f>Model!$W$15*((drdp!C149)*'MBXY-TI2S'!$B149+(drdp!F149)*'MBXY-TI2S'!$C149+(drdp!I149)*'MBXY-TI2S'!$D149)</f>
        <v>0</v>
      </c>
      <c r="J149" s="18">
        <f>Model!$W$15*((drdp!D149)*'MBXY-TI2S'!$B149+(drdp!G149)*'MBXY-TI2S'!$C149+(drdp!J149)*'MBXY-TI2S'!$D149)</f>
        <v>0</v>
      </c>
      <c r="K149" s="21">
        <f>SUM(E$3:E148)+H149</f>
        <v>0.81654340900916833</v>
      </c>
      <c r="L149" s="21">
        <f>SUM(F$3:F148)+I149</f>
        <v>0.88782638871319186</v>
      </c>
      <c r="M149" s="21">
        <f>SUM(G$3:G148)+J149</f>
        <v>0</v>
      </c>
      <c r="N149" s="21"/>
      <c r="O149" s="21"/>
      <c r="P149" s="21"/>
      <c r="Q149" s="19">
        <f t="shared" si="13"/>
        <v>0.66674313879631397</v>
      </c>
      <c r="R149" s="19">
        <f t="shared" si="14"/>
        <v>0.78823569649550762</v>
      </c>
      <c r="S149" s="19">
        <f t="shared" si="15"/>
        <v>0</v>
      </c>
      <c r="T149" s="19">
        <f t="shared" si="16"/>
        <v>0.7249487860481687</v>
      </c>
      <c r="U149" s="19">
        <f t="shared" si="17"/>
        <v>0</v>
      </c>
      <c r="V149" s="19">
        <f t="shared" si="18"/>
        <v>0</v>
      </c>
    </row>
    <row r="150" spans="1:22" x14ac:dyDescent="0.25">
      <c r="A150" s="26">
        <f>Wellpath!E150</f>
        <v>0</v>
      </c>
      <c r="B150" s="22">
        <v>0</v>
      </c>
      <c r="C150" s="22">
        <v>0</v>
      </c>
      <c r="D150" s="22">
        <f>COS(Wellpath!$O150) / (Bfield * COS(Dip))</f>
        <v>3.9314164891663715E-5</v>
      </c>
      <c r="E150" s="20">
        <f>Model!$W$15*((drdp!B150+drdp!K150)*'MBXY-TI2S'!$B150+(drdp!E150+drdp!N150)*'MBXY-TI2S'!$C150+(drdp!H150+drdp!Q150)*'MBXY-TI2S'!$D150)</f>
        <v>0</v>
      </c>
      <c r="F150" s="20">
        <f>Model!$W$15*((drdp!C150+drdp!L150)*'MBXY-TI2S'!$B150+(drdp!F150+drdp!O150)*'MBXY-TI2S'!$C150+(drdp!I150+drdp!R150)*'MBXY-TI2S'!$D150)</f>
        <v>0</v>
      </c>
      <c r="G150" s="20">
        <f>Model!$W$15*((drdp!D150+drdp!M150)*'MBXY-TI2S'!$B150+(drdp!G150+drdp!P150)*'MBXY-TI2S'!$C150+(drdp!J150+drdp!S150)*'MBXY-TI2S'!$D150)</f>
        <v>0</v>
      </c>
      <c r="H150" s="18">
        <f>Model!$W$15*((drdp!B150)*'MBXY-TI2S'!$B150+(drdp!E150)*'MBXY-TI2S'!$C150+(drdp!H150)*'MBXY-TI2S'!$D150)</f>
        <v>0</v>
      </c>
      <c r="I150" s="18">
        <f>Model!$W$15*((drdp!C150)*'MBXY-TI2S'!$B150+(drdp!F150)*'MBXY-TI2S'!$C150+(drdp!I150)*'MBXY-TI2S'!$D150)</f>
        <v>0</v>
      </c>
      <c r="J150" s="18">
        <f>Model!$W$15*((drdp!D150)*'MBXY-TI2S'!$B150+(drdp!G150)*'MBXY-TI2S'!$C150+(drdp!J150)*'MBXY-TI2S'!$D150)</f>
        <v>0</v>
      </c>
      <c r="K150" s="21">
        <f>SUM(E$3:E149)+H150</f>
        <v>0.81654340900916833</v>
      </c>
      <c r="L150" s="21">
        <f>SUM(F$3:F149)+I150</f>
        <v>0.88782638871319186</v>
      </c>
      <c r="M150" s="21">
        <f>SUM(G$3:G149)+J150</f>
        <v>0</v>
      </c>
      <c r="N150" s="21"/>
      <c r="O150" s="21"/>
      <c r="P150" s="21"/>
      <c r="Q150" s="19">
        <f t="shared" si="13"/>
        <v>0.66674313879631397</v>
      </c>
      <c r="R150" s="19">
        <f t="shared" si="14"/>
        <v>0.78823569649550762</v>
      </c>
      <c r="S150" s="19">
        <f t="shared" si="15"/>
        <v>0</v>
      </c>
      <c r="T150" s="19">
        <f t="shared" si="16"/>
        <v>0.7249487860481687</v>
      </c>
      <c r="U150" s="19">
        <f t="shared" si="17"/>
        <v>0</v>
      </c>
      <c r="V150" s="19">
        <f t="shared" si="18"/>
        <v>0</v>
      </c>
    </row>
    <row r="151" spans="1:22" x14ac:dyDescent="0.25">
      <c r="A151" s="26">
        <f>Wellpath!E151</f>
        <v>0</v>
      </c>
      <c r="B151" s="22">
        <v>0</v>
      </c>
      <c r="C151" s="22">
        <v>0</v>
      </c>
      <c r="D151" s="22">
        <f>COS(Wellpath!$O151) / (Bfield * COS(Dip))</f>
        <v>3.9314164891663715E-5</v>
      </c>
      <c r="E151" s="20">
        <f>Model!$W$15*((drdp!B151+drdp!K151)*'MBXY-TI2S'!$B151+(drdp!E151+drdp!N151)*'MBXY-TI2S'!$C151+(drdp!H151+drdp!Q151)*'MBXY-TI2S'!$D151)</f>
        <v>0</v>
      </c>
      <c r="F151" s="20">
        <f>Model!$W$15*((drdp!C151+drdp!L151)*'MBXY-TI2S'!$B151+(drdp!F151+drdp!O151)*'MBXY-TI2S'!$C151+(drdp!I151+drdp!R151)*'MBXY-TI2S'!$D151)</f>
        <v>0</v>
      </c>
      <c r="G151" s="20">
        <f>Model!$W$15*((drdp!D151+drdp!M151)*'MBXY-TI2S'!$B151+(drdp!G151+drdp!P151)*'MBXY-TI2S'!$C151+(drdp!J151+drdp!S151)*'MBXY-TI2S'!$D151)</f>
        <v>0</v>
      </c>
      <c r="H151" s="18">
        <f>Model!$W$15*((drdp!B151)*'MBXY-TI2S'!$B151+(drdp!E151)*'MBXY-TI2S'!$C151+(drdp!H151)*'MBXY-TI2S'!$D151)</f>
        <v>0</v>
      </c>
      <c r="I151" s="18">
        <f>Model!$W$15*((drdp!C151)*'MBXY-TI2S'!$B151+(drdp!F151)*'MBXY-TI2S'!$C151+(drdp!I151)*'MBXY-TI2S'!$D151)</f>
        <v>0</v>
      </c>
      <c r="J151" s="18">
        <f>Model!$W$15*((drdp!D151)*'MBXY-TI2S'!$B151+(drdp!G151)*'MBXY-TI2S'!$C151+(drdp!J151)*'MBXY-TI2S'!$D151)</f>
        <v>0</v>
      </c>
      <c r="K151" s="21">
        <f>SUM(E$3:E150)+H151</f>
        <v>0.81654340900916833</v>
      </c>
      <c r="L151" s="21">
        <f>SUM(F$3:F150)+I151</f>
        <v>0.88782638871319186</v>
      </c>
      <c r="M151" s="21">
        <f>SUM(G$3:G150)+J151</f>
        <v>0</v>
      </c>
      <c r="N151" s="21"/>
      <c r="O151" s="21"/>
      <c r="P151" s="21"/>
      <c r="Q151" s="19">
        <f t="shared" si="13"/>
        <v>0.66674313879631397</v>
      </c>
      <c r="R151" s="19">
        <f t="shared" si="14"/>
        <v>0.78823569649550762</v>
      </c>
      <c r="S151" s="19">
        <f t="shared" si="15"/>
        <v>0</v>
      </c>
      <c r="T151" s="19">
        <f t="shared" si="16"/>
        <v>0.7249487860481687</v>
      </c>
      <c r="U151" s="19">
        <f t="shared" si="17"/>
        <v>0</v>
      </c>
      <c r="V151" s="19">
        <f t="shared" si="18"/>
        <v>0</v>
      </c>
    </row>
    <row r="152" spans="1:22" x14ac:dyDescent="0.25">
      <c r="A152" s="26">
        <f>Wellpath!E152</f>
        <v>0</v>
      </c>
      <c r="B152" s="22">
        <v>0</v>
      </c>
      <c r="C152" s="22">
        <v>0</v>
      </c>
      <c r="D152" s="22">
        <f>COS(Wellpath!$O152) / (Bfield * COS(Dip))</f>
        <v>3.9314164891663715E-5</v>
      </c>
      <c r="E152" s="20">
        <f>Model!$W$15*((drdp!B152+drdp!K152)*'MBXY-TI2S'!$B152+(drdp!E152+drdp!N152)*'MBXY-TI2S'!$C152+(drdp!H152+drdp!Q152)*'MBXY-TI2S'!$D152)</f>
        <v>0</v>
      </c>
      <c r="F152" s="20">
        <f>Model!$W$15*((drdp!C152+drdp!L152)*'MBXY-TI2S'!$B152+(drdp!F152+drdp!O152)*'MBXY-TI2S'!$C152+(drdp!I152+drdp!R152)*'MBXY-TI2S'!$D152)</f>
        <v>0</v>
      </c>
      <c r="G152" s="20">
        <f>Model!$W$15*((drdp!D152+drdp!M152)*'MBXY-TI2S'!$B152+(drdp!G152+drdp!P152)*'MBXY-TI2S'!$C152+(drdp!J152+drdp!S152)*'MBXY-TI2S'!$D152)</f>
        <v>0</v>
      </c>
      <c r="H152" s="18">
        <f>Model!$W$15*((drdp!B152)*'MBXY-TI2S'!$B152+(drdp!E152)*'MBXY-TI2S'!$C152+(drdp!H152)*'MBXY-TI2S'!$D152)</f>
        <v>0</v>
      </c>
      <c r="I152" s="18">
        <f>Model!$W$15*((drdp!C152)*'MBXY-TI2S'!$B152+(drdp!F152)*'MBXY-TI2S'!$C152+(drdp!I152)*'MBXY-TI2S'!$D152)</f>
        <v>0</v>
      </c>
      <c r="J152" s="18">
        <f>Model!$W$15*((drdp!D152)*'MBXY-TI2S'!$B152+(drdp!G152)*'MBXY-TI2S'!$C152+(drdp!J152)*'MBXY-TI2S'!$D152)</f>
        <v>0</v>
      </c>
      <c r="K152" s="21">
        <f>SUM(E$3:E151)+H152</f>
        <v>0.81654340900916833</v>
      </c>
      <c r="L152" s="21">
        <f>SUM(F$3:F151)+I152</f>
        <v>0.88782638871319186</v>
      </c>
      <c r="M152" s="21">
        <f>SUM(G$3:G151)+J152</f>
        <v>0</v>
      </c>
      <c r="N152" s="21"/>
      <c r="O152" s="21"/>
      <c r="P152" s="21"/>
      <c r="Q152" s="19">
        <f t="shared" si="13"/>
        <v>0.66674313879631397</v>
      </c>
      <c r="R152" s="19">
        <f t="shared" si="14"/>
        <v>0.78823569649550762</v>
      </c>
      <c r="S152" s="19">
        <f t="shared" si="15"/>
        <v>0</v>
      </c>
      <c r="T152" s="19">
        <f t="shared" si="16"/>
        <v>0.7249487860481687</v>
      </c>
      <c r="U152" s="19">
        <f t="shared" si="17"/>
        <v>0</v>
      </c>
      <c r="V152" s="19">
        <f t="shared" si="18"/>
        <v>0</v>
      </c>
    </row>
    <row r="153" spans="1:22" x14ac:dyDescent="0.25">
      <c r="A153" s="26">
        <f>Wellpath!E153</f>
        <v>0</v>
      </c>
      <c r="B153" s="22">
        <v>0</v>
      </c>
      <c r="C153" s="22">
        <v>0</v>
      </c>
      <c r="D153" s="22">
        <f>COS(Wellpath!$O153) / (Bfield * COS(Dip))</f>
        <v>3.9314164891663715E-5</v>
      </c>
      <c r="E153" s="20">
        <f>Model!$W$15*((drdp!B153+drdp!K153)*'MBXY-TI2S'!$B153+(drdp!E153+drdp!N153)*'MBXY-TI2S'!$C153+(drdp!H153+drdp!Q153)*'MBXY-TI2S'!$D153)</f>
        <v>0</v>
      </c>
      <c r="F153" s="20">
        <f>Model!$W$15*((drdp!C153+drdp!L153)*'MBXY-TI2S'!$B153+(drdp!F153+drdp!O153)*'MBXY-TI2S'!$C153+(drdp!I153+drdp!R153)*'MBXY-TI2S'!$D153)</f>
        <v>0</v>
      </c>
      <c r="G153" s="20">
        <f>Model!$W$15*((drdp!D153+drdp!M153)*'MBXY-TI2S'!$B153+(drdp!G153+drdp!P153)*'MBXY-TI2S'!$C153+(drdp!J153+drdp!S153)*'MBXY-TI2S'!$D153)</f>
        <v>0</v>
      </c>
      <c r="H153" s="18">
        <f>Model!$W$15*((drdp!B153)*'MBXY-TI2S'!$B153+(drdp!E153)*'MBXY-TI2S'!$C153+(drdp!H153)*'MBXY-TI2S'!$D153)</f>
        <v>0</v>
      </c>
      <c r="I153" s="18">
        <f>Model!$W$15*((drdp!C153)*'MBXY-TI2S'!$B153+(drdp!F153)*'MBXY-TI2S'!$C153+(drdp!I153)*'MBXY-TI2S'!$D153)</f>
        <v>0</v>
      </c>
      <c r="J153" s="18">
        <f>Model!$W$15*((drdp!D153)*'MBXY-TI2S'!$B153+(drdp!G153)*'MBXY-TI2S'!$C153+(drdp!J153)*'MBXY-TI2S'!$D153)</f>
        <v>0</v>
      </c>
      <c r="K153" s="21">
        <f>SUM(E$3:E152)+H153</f>
        <v>0.81654340900916833</v>
      </c>
      <c r="L153" s="21">
        <f>SUM(F$3:F152)+I153</f>
        <v>0.88782638871319186</v>
      </c>
      <c r="M153" s="21">
        <f>SUM(G$3:G152)+J153</f>
        <v>0</v>
      </c>
      <c r="N153" s="21"/>
      <c r="O153" s="21"/>
      <c r="P153" s="21"/>
      <c r="Q153" s="19">
        <f t="shared" si="13"/>
        <v>0.66674313879631397</v>
      </c>
      <c r="R153" s="19">
        <f t="shared" si="14"/>
        <v>0.78823569649550762</v>
      </c>
      <c r="S153" s="19">
        <f t="shared" si="15"/>
        <v>0</v>
      </c>
      <c r="T153" s="19">
        <f t="shared" si="16"/>
        <v>0.7249487860481687</v>
      </c>
      <c r="U153" s="19">
        <f t="shared" si="17"/>
        <v>0</v>
      </c>
      <c r="V153" s="19">
        <f t="shared" si="18"/>
        <v>0</v>
      </c>
    </row>
    <row r="154" spans="1:22" x14ac:dyDescent="0.25">
      <c r="A154" s="26">
        <f>Wellpath!E154</f>
        <v>0</v>
      </c>
      <c r="B154" s="22">
        <v>0</v>
      </c>
      <c r="C154" s="22">
        <v>0</v>
      </c>
      <c r="D154" s="22">
        <f>COS(Wellpath!$O154) / (Bfield * COS(Dip))</f>
        <v>3.9314164891663715E-5</v>
      </c>
      <c r="E154" s="20">
        <f>Model!$W$15*((drdp!B154+drdp!K154)*'MBXY-TI2S'!$B154+(drdp!E154+drdp!N154)*'MBXY-TI2S'!$C154+(drdp!H154+drdp!Q154)*'MBXY-TI2S'!$D154)</f>
        <v>0</v>
      </c>
      <c r="F154" s="20">
        <f>Model!$W$15*((drdp!C154+drdp!L154)*'MBXY-TI2S'!$B154+(drdp!F154+drdp!O154)*'MBXY-TI2S'!$C154+(drdp!I154+drdp!R154)*'MBXY-TI2S'!$D154)</f>
        <v>0</v>
      </c>
      <c r="G154" s="20">
        <f>Model!$W$15*((drdp!D154+drdp!M154)*'MBXY-TI2S'!$B154+(drdp!G154+drdp!P154)*'MBXY-TI2S'!$C154+(drdp!J154+drdp!S154)*'MBXY-TI2S'!$D154)</f>
        <v>0</v>
      </c>
      <c r="H154" s="18">
        <f>Model!$W$15*((drdp!B154)*'MBXY-TI2S'!$B154+(drdp!E154)*'MBXY-TI2S'!$C154+(drdp!H154)*'MBXY-TI2S'!$D154)</f>
        <v>0</v>
      </c>
      <c r="I154" s="18">
        <f>Model!$W$15*((drdp!C154)*'MBXY-TI2S'!$B154+(drdp!F154)*'MBXY-TI2S'!$C154+(drdp!I154)*'MBXY-TI2S'!$D154)</f>
        <v>0</v>
      </c>
      <c r="J154" s="18">
        <f>Model!$W$15*((drdp!D154)*'MBXY-TI2S'!$B154+(drdp!G154)*'MBXY-TI2S'!$C154+(drdp!J154)*'MBXY-TI2S'!$D154)</f>
        <v>0</v>
      </c>
      <c r="K154" s="21">
        <f>SUM(E$3:E153)+H154</f>
        <v>0.81654340900916833</v>
      </c>
      <c r="L154" s="21">
        <f>SUM(F$3:F153)+I154</f>
        <v>0.88782638871319186</v>
      </c>
      <c r="M154" s="21">
        <f>SUM(G$3:G153)+J154</f>
        <v>0</v>
      </c>
      <c r="N154" s="21"/>
      <c r="O154" s="21"/>
      <c r="P154" s="21"/>
      <c r="Q154" s="19">
        <f t="shared" si="13"/>
        <v>0.66674313879631397</v>
      </c>
      <c r="R154" s="19">
        <f t="shared" si="14"/>
        <v>0.78823569649550762</v>
      </c>
      <c r="S154" s="19">
        <f t="shared" si="15"/>
        <v>0</v>
      </c>
      <c r="T154" s="19">
        <f t="shared" si="16"/>
        <v>0.7249487860481687</v>
      </c>
      <c r="U154" s="19">
        <f t="shared" si="17"/>
        <v>0</v>
      </c>
      <c r="V154" s="19">
        <f t="shared" si="18"/>
        <v>0</v>
      </c>
    </row>
    <row r="155" spans="1:22" x14ac:dyDescent="0.25">
      <c r="A155" s="26">
        <f>Wellpath!E155</f>
        <v>0</v>
      </c>
      <c r="B155" s="22">
        <v>0</v>
      </c>
      <c r="C155" s="22">
        <v>0</v>
      </c>
      <c r="D155" s="22">
        <f>COS(Wellpath!$O155) / (Bfield * COS(Dip))</f>
        <v>3.9314164891663715E-5</v>
      </c>
      <c r="E155" s="20">
        <f>Model!$W$15*((drdp!B155+drdp!K155)*'MBXY-TI2S'!$B155+(drdp!E155+drdp!N155)*'MBXY-TI2S'!$C155+(drdp!H155+drdp!Q155)*'MBXY-TI2S'!$D155)</f>
        <v>0</v>
      </c>
      <c r="F155" s="20">
        <f>Model!$W$15*((drdp!C155+drdp!L155)*'MBXY-TI2S'!$B155+(drdp!F155+drdp!O155)*'MBXY-TI2S'!$C155+(drdp!I155+drdp!R155)*'MBXY-TI2S'!$D155)</f>
        <v>0</v>
      </c>
      <c r="G155" s="20">
        <f>Model!$W$15*((drdp!D155+drdp!M155)*'MBXY-TI2S'!$B155+(drdp!G155+drdp!P155)*'MBXY-TI2S'!$C155+(drdp!J155+drdp!S155)*'MBXY-TI2S'!$D155)</f>
        <v>0</v>
      </c>
      <c r="H155" s="18">
        <f>Model!$W$15*((drdp!B155)*'MBXY-TI2S'!$B155+(drdp!E155)*'MBXY-TI2S'!$C155+(drdp!H155)*'MBXY-TI2S'!$D155)</f>
        <v>0</v>
      </c>
      <c r="I155" s="18">
        <f>Model!$W$15*((drdp!C155)*'MBXY-TI2S'!$B155+(drdp!F155)*'MBXY-TI2S'!$C155+(drdp!I155)*'MBXY-TI2S'!$D155)</f>
        <v>0</v>
      </c>
      <c r="J155" s="18">
        <f>Model!$W$15*((drdp!D155)*'MBXY-TI2S'!$B155+(drdp!G155)*'MBXY-TI2S'!$C155+(drdp!J155)*'MBXY-TI2S'!$D155)</f>
        <v>0</v>
      </c>
      <c r="K155" s="21">
        <f>SUM(E$3:E154)+H155</f>
        <v>0.81654340900916833</v>
      </c>
      <c r="L155" s="21">
        <f>SUM(F$3:F154)+I155</f>
        <v>0.88782638871319186</v>
      </c>
      <c r="M155" s="21">
        <f>SUM(G$3:G154)+J155</f>
        <v>0</v>
      </c>
      <c r="N155" s="21"/>
      <c r="O155" s="21"/>
      <c r="P155" s="21"/>
      <c r="Q155" s="19">
        <f t="shared" si="13"/>
        <v>0.66674313879631397</v>
      </c>
      <c r="R155" s="19">
        <f t="shared" si="14"/>
        <v>0.78823569649550762</v>
      </c>
      <c r="S155" s="19">
        <f t="shared" si="15"/>
        <v>0</v>
      </c>
      <c r="T155" s="19">
        <f t="shared" si="16"/>
        <v>0.7249487860481687</v>
      </c>
      <c r="U155" s="19">
        <f t="shared" si="17"/>
        <v>0</v>
      </c>
      <c r="V155" s="19">
        <f t="shared" si="18"/>
        <v>0</v>
      </c>
    </row>
    <row r="156" spans="1:22" x14ac:dyDescent="0.25">
      <c r="A156" s="26">
        <f>Wellpath!E156</f>
        <v>0</v>
      </c>
      <c r="B156" s="22">
        <v>0</v>
      </c>
      <c r="C156" s="22">
        <v>0</v>
      </c>
      <c r="D156" s="22">
        <f>COS(Wellpath!$O156) / (Bfield * COS(Dip))</f>
        <v>3.9314164891663715E-5</v>
      </c>
      <c r="E156" s="20">
        <f>Model!$W$15*((drdp!B156+drdp!K156)*'MBXY-TI2S'!$B156+(drdp!E156+drdp!N156)*'MBXY-TI2S'!$C156+(drdp!H156+drdp!Q156)*'MBXY-TI2S'!$D156)</f>
        <v>0</v>
      </c>
      <c r="F156" s="20">
        <f>Model!$W$15*((drdp!C156+drdp!L156)*'MBXY-TI2S'!$B156+(drdp!F156+drdp!O156)*'MBXY-TI2S'!$C156+(drdp!I156+drdp!R156)*'MBXY-TI2S'!$D156)</f>
        <v>0</v>
      </c>
      <c r="G156" s="20">
        <f>Model!$W$15*((drdp!D156+drdp!M156)*'MBXY-TI2S'!$B156+(drdp!G156+drdp!P156)*'MBXY-TI2S'!$C156+(drdp!J156+drdp!S156)*'MBXY-TI2S'!$D156)</f>
        <v>0</v>
      </c>
      <c r="H156" s="18">
        <f>Model!$W$15*((drdp!B156)*'MBXY-TI2S'!$B156+(drdp!E156)*'MBXY-TI2S'!$C156+(drdp!H156)*'MBXY-TI2S'!$D156)</f>
        <v>0</v>
      </c>
      <c r="I156" s="18">
        <f>Model!$W$15*((drdp!C156)*'MBXY-TI2S'!$B156+(drdp!F156)*'MBXY-TI2S'!$C156+(drdp!I156)*'MBXY-TI2S'!$D156)</f>
        <v>0</v>
      </c>
      <c r="J156" s="18">
        <f>Model!$W$15*((drdp!D156)*'MBXY-TI2S'!$B156+(drdp!G156)*'MBXY-TI2S'!$C156+(drdp!J156)*'MBXY-TI2S'!$D156)</f>
        <v>0</v>
      </c>
      <c r="K156" s="21">
        <f>SUM(E$3:E155)+H156</f>
        <v>0.81654340900916833</v>
      </c>
      <c r="L156" s="21">
        <f>SUM(F$3:F155)+I156</f>
        <v>0.88782638871319186</v>
      </c>
      <c r="M156" s="21">
        <f>SUM(G$3:G155)+J156</f>
        <v>0</v>
      </c>
      <c r="N156" s="21"/>
      <c r="O156" s="21"/>
      <c r="P156" s="21"/>
      <c r="Q156" s="19">
        <f t="shared" si="13"/>
        <v>0.66674313879631397</v>
      </c>
      <c r="R156" s="19">
        <f t="shared" si="14"/>
        <v>0.78823569649550762</v>
      </c>
      <c r="S156" s="19">
        <f t="shared" si="15"/>
        <v>0</v>
      </c>
      <c r="T156" s="19">
        <f t="shared" si="16"/>
        <v>0.7249487860481687</v>
      </c>
      <c r="U156" s="19">
        <f t="shared" si="17"/>
        <v>0</v>
      </c>
      <c r="V156" s="19">
        <f t="shared" si="18"/>
        <v>0</v>
      </c>
    </row>
    <row r="157" spans="1:22" x14ac:dyDescent="0.25">
      <c r="A157" s="26">
        <f>Wellpath!E157</f>
        <v>0</v>
      </c>
      <c r="B157" s="22">
        <v>0</v>
      </c>
      <c r="C157" s="22">
        <v>0</v>
      </c>
      <c r="D157" s="22">
        <f>COS(Wellpath!$O157) / (Bfield * COS(Dip))</f>
        <v>3.9314164891663715E-5</v>
      </c>
      <c r="E157" s="20">
        <f>Model!$W$15*((drdp!B157+drdp!K157)*'MBXY-TI2S'!$B157+(drdp!E157+drdp!N157)*'MBXY-TI2S'!$C157+(drdp!H157+drdp!Q157)*'MBXY-TI2S'!$D157)</f>
        <v>0</v>
      </c>
      <c r="F157" s="20">
        <f>Model!$W$15*((drdp!C157+drdp!L157)*'MBXY-TI2S'!$B157+(drdp!F157+drdp!O157)*'MBXY-TI2S'!$C157+(drdp!I157+drdp!R157)*'MBXY-TI2S'!$D157)</f>
        <v>0</v>
      </c>
      <c r="G157" s="20">
        <f>Model!$W$15*((drdp!D157+drdp!M157)*'MBXY-TI2S'!$B157+(drdp!G157+drdp!P157)*'MBXY-TI2S'!$C157+(drdp!J157+drdp!S157)*'MBXY-TI2S'!$D157)</f>
        <v>0</v>
      </c>
      <c r="H157" s="18">
        <f>Model!$W$15*((drdp!B157)*'MBXY-TI2S'!$B157+(drdp!E157)*'MBXY-TI2S'!$C157+(drdp!H157)*'MBXY-TI2S'!$D157)</f>
        <v>0</v>
      </c>
      <c r="I157" s="18">
        <f>Model!$W$15*((drdp!C157)*'MBXY-TI2S'!$B157+(drdp!F157)*'MBXY-TI2S'!$C157+(drdp!I157)*'MBXY-TI2S'!$D157)</f>
        <v>0</v>
      </c>
      <c r="J157" s="18">
        <f>Model!$W$15*((drdp!D157)*'MBXY-TI2S'!$B157+(drdp!G157)*'MBXY-TI2S'!$C157+(drdp!J157)*'MBXY-TI2S'!$D157)</f>
        <v>0</v>
      </c>
      <c r="K157" s="21">
        <f>SUM(E$3:E156)+H157</f>
        <v>0.81654340900916833</v>
      </c>
      <c r="L157" s="21">
        <f>SUM(F$3:F156)+I157</f>
        <v>0.88782638871319186</v>
      </c>
      <c r="M157" s="21">
        <f>SUM(G$3:G156)+J157</f>
        <v>0</v>
      </c>
      <c r="N157" s="21"/>
      <c r="O157" s="21"/>
      <c r="P157" s="21"/>
      <c r="Q157" s="19">
        <f t="shared" si="13"/>
        <v>0.66674313879631397</v>
      </c>
      <c r="R157" s="19">
        <f t="shared" si="14"/>
        <v>0.78823569649550762</v>
      </c>
      <c r="S157" s="19">
        <f t="shared" si="15"/>
        <v>0</v>
      </c>
      <c r="T157" s="19">
        <f t="shared" si="16"/>
        <v>0.7249487860481687</v>
      </c>
      <c r="U157" s="19">
        <f t="shared" si="17"/>
        <v>0</v>
      </c>
      <c r="V157" s="19">
        <f t="shared" si="18"/>
        <v>0</v>
      </c>
    </row>
    <row r="158" spans="1:22" x14ac:dyDescent="0.25">
      <c r="A158" s="26">
        <f>Wellpath!E158</f>
        <v>0</v>
      </c>
      <c r="B158" s="22">
        <v>0</v>
      </c>
      <c r="C158" s="22">
        <v>0</v>
      </c>
      <c r="D158" s="22">
        <f>COS(Wellpath!$O158) / (Bfield * COS(Dip))</f>
        <v>3.9314164891663715E-5</v>
      </c>
      <c r="E158" s="20">
        <f>Model!$W$15*((drdp!B158+drdp!K158)*'MBXY-TI2S'!$B158+(drdp!E158+drdp!N158)*'MBXY-TI2S'!$C158+(drdp!H158+drdp!Q158)*'MBXY-TI2S'!$D158)</f>
        <v>0</v>
      </c>
      <c r="F158" s="20">
        <f>Model!$W$15*((drdp!C158+drdp!L158)*'MBXY-TI2S'!$B158+(drdp!F158+drdp!O158)*'MBXY-TI2S'!$C158+(drdp!I158+drdp!R158)*'MBXY-TI2S'!$D158)</f>
        <v>0</v>
      </c>
      <c r="G158" s="20">
        <f>Model!$W$15*((drdp!D158+drdp!M158)*'MBXY-TI2S'!$B158+(drdp!G158+drdp!P158)*'MBXY-TI2S'!$C158+(drdp!J158+drdp!S158)*'MBXY-TI2S'!$D158)</f>
        <v>0</v>
      </c>
      <c r="H158" s="18">
        <f>Model!$W$15*((drdp!B158)*'MBXY-TI2S'!$B158+(drdp!E158)*'MBXY-TI2S'!$C158+(drdp!H158)*'MBXY-TI2S'!$D158)</f>
        <v>0</v>
      </c>
      <c r="I158" s="18">
        <f>Model!$W$15*((drdp!C158)*'MBXY-TI2S'!$B158+(drdp!F158)*'MBXY-TI2S'!$C158+(drdp!I158)*'MBXY-TI2S'!$D158)</f>
        <v>0</v>
      </c>
      <c r="J158" s="18">
        <f>Model!$W$15*((drdp!D158)*'MBXY-TI2S'!$B158+(drdp!G158)*'MBXY-TI2S'!$C158+(drdp!J158)*'MBXY-TI2S'!$D158)</f>
        <v>0</v>
      </c>
      <c r="K158" s="21">
        <f>SUM(E$3:E157)+H158</f>
        <v>0.81654340900916833</v>
      </c>
      <c r="L158" s="21">
        <f>SUM(F$3:F157)+I158</f>
        <v>0.88782638871319186</v>
      </c>
      <c r="M158" s="21">
        <f>SUM(G$3:G157)+J158</f>
        <v>0</v>
      </c>
      <c r="N158" s="21"/>
      <c r="O158" s="21"/>
      <c r="P158" s="21"/>
      <c r="Q158" s="19">
        <f t="shared" si="13"/>
        <v>0.66674313879631397</v>
      </c>
      <c r="R158" s="19">
        <f t="shared" si="14"/>
        <v>0.78823569649550762</v>
      </c>
      <c r="S158" s="19">
        <f t="shared" si="15"/>
        <v>0</v>
      </c>
      <c r="T158" s="19">
        <f t="shared" si="16"/>
        <v>0.7249487860481687</v>
      </c>
      <c r="U158" s="19">
        <f t="shared" si="17"/>
        <v>0</v>
      </c>
      <c r="V158" s="19">
        <f t="shared" si="18"/>
        <v>0</v>
      </c>
    </row>
    <row r="159" spans="1:22" x14ac:dyDescent="0.25">
      <c r="A159" s="26">
        <f>Wellpath!E159</f>
        <v>0</v>
      </c>
      <c r="B159" s="22">
        <v>0</v>
      </c>
      <c r="C159" s="22">
        <v>0</v>
      </c>
      <c r="D159" s="22">
        <f>COS(Wellpath!$O159) / (Bfield * COS(Dip))</f>
        <v>3.9314164891663715E-5</v>
      </c>
      <c r="E159" s="20">
        <f>Model!$W$15*((drdp!B159+drdp!K159)*'MBXY-TI2S'!$B159+(drdp!E159+drdp!N159)*'MBXY-TI2S'!$C159+(drdp!H159+drdp!Q159)*'MBXY-TI2S'!$D159)</f>
        <v>0</v>
      </c>
      <c r="F159" s="20">
        <f>Model!$W$15*((drdp!C159+drdp!L159)*'MBXY-TI2S'!$B159+(drdp!F159+drdp!O159)*'MBXY-TI2S'!$C159+(drdp!I159+drdp!R159)*'MBXY-TI2S'!$D159)</f>
        <v>0</v>
      </c>
      <c r="G159" s="20">
        <f>Model!$W$15*((drdp!D159+drdp!M159)*'MBXY-TI2S'!$B159+(drdp!G159+drdp!P159)*'MBXY-TI2S'!$C159+(drdp!J159+drdp!S159)*'MBXY-TI2S'!$D159)</f>
        <v>0</v>
      </c>
      <c r="H159" s="18">
        <f>Model!$W$15*((drdp!B159)*'MBXY-TI2S'!$B159+(drdp!E159)*'MBXY-TI2S'!$C159+(drdp!H159)*'MBXY-TI2S'!$D159)</f>
        <v>0</v>
      </c>
      <c r="I159" s="18">
        <f>Model!$W$15*((drdp!C159)*'MBXY-TI2S'!$B159+(drdp!F159)*'MBXY-TI2S'!$C159+(drdp!I159)*'MBXY-TI2S'!$D159)</f>
        <v>0</v>
      </c>
      <c r="J159" s="18">
        <f>Model!$W$15*((drdp!D159)*'MBXY-TI2S'!$B159+(drdp!G159)*'MBXY-TI2S'!$C159+(drdp!J159)*'MBXY-TI2S'!$D159)</f>
        <v>0</v>
      </c>
      <c r="K159" s="21">
        <f>SUM(E$3:E158)+H159</f>
        <v>0.81654340900916833</v>
      </c>
      <c r="L159" s="21">
        <f>SUM(F$3:F158)+I159</f>
        <v>0.88782638871319186</v>
      </c>
      <c r="M159" s="21">
        <f>SUM(G$3:G158)+J159</f>
        <v>0</v>
      </c>
      <c r="N159" s="21"/>
      <c r="O159" s="21"/>
      <c r="P159" s="21"/>
      <c r="Q159" s="19">
        <f t="shared" si="13"/>
        <v>0.66674313879631397</v>
      </c>
      <c r="R159" s="19">
        <f t="shared" si="14"/>
        <v>0.78823569649550762</v>
      </c>
      <c r="S159" s="19">
        <f t="shared" si="15"/>
        <v>0</v>
      </c>
      <c r="T159" s="19">
        <f t="shared" si="16"/>
        <v>0.7249487860481687</v>
      </c>
      <c r="U159" s="19">
        <f t="shared" si="17"/>
        <v>0</v>
      </c>
      <c r="V159" s="19">
        <f t="shared" si="18"/>
        <v>0</v>
      </c>
    </row>
    <row r="160" spans="1:22" x14ac:dyDescent="0.25">
      <c r="A160" s="26">
        <f>Wellpath!E160</f>
        <v>0</v>
      </c>
      <c r="B160" s="22">
        <v>0</v>
      </c>
      <c r="C160" s="22">
        <v>0</v>
      </c>
      <c r="D160" s="22">
        <f>COS(Wellpath!$O160) / (Bfield * COS(Dip))</f>
        <v>3.9314164891663715E-5</v>
      </c>
      <c r="E160" s="20">
        <f>Model!$W$15*((drdp!B160+drdp!K160)*'MBXY-TI2S'!$B160+(drdp!E160+drdp!N160)*'MBXY-TI2S'!$C160+(drdp!H160+drdp!Q160)*'MBXY-TI2S'!$D160)</f>
        <v>0</v>
      </c>
      <c r="F160" s="20">
        <f>Model!$W$15*((drdp!C160+drdp!L160)*'MBXY-TI2S'!$B160+(drdp!F160+drdp!O160)*'MBXY-TI2S'!$C160+(drdp!I160+drdp!R160)*'MBXY-TI2S'!$D160)</f>
        <v>0</v>
      </c>
      <c r="G160" s="20">
        <f>Model!$W$15*((drdp!D160+drdp!M160)*'MBXY-TI2S'!$B160+(drdp!G160+drdp!P160)*'MBXY-TI2S'!$C160+(drdp!J160+drdp!S160)*'MBXY-TI2S'!$D160)</f>
        <v>0</v>
      </c>
      <c r="H160" s="18">
        <f>Model!$W$15*((drdp!B160)*'MBXY-TI2S'!$B160+(drdp!E160)*'MBXY-TI2S'!$C160+(drdp!H160)*'MBXY-TI2S'!$D160)</f>
        <v>0</v>
      </c>
      <c r="I160" s="18">
        <f>Model!$W$15*((drdp!C160)*'MBXY-TI2S'!$B160+(drdp!F160)*'MBXY-TI2S'!$C160+(drdp!I160)*'MBXY-TI2S'!$D160)</f>
        <v>0</v>
      </c>
      <c r="J160" s="18">
        <f>Model!$W$15*((drdp!D160)*'MBXY-TI2S'!$B160+(drdp!G160)*'MBXY-TI2S'!$C160+(drdp!J160)*'MBXY-TI2S'!$D160)</f>
        <v>0</v>
      </c>
      <c r="K160" s="21">
        <f>SUM(E$3:E159)+H160</f>
        <v>0.81654340900916833</v>
      </c>
      <c r="L160" s="21">
        <f>SUM(F$3:F159)+I160</f>
        <v>0.88782638871319186</v>
      </c>
      <c r="M160" s="21">
        <f>SUM(G$3:G159)+J160</f>
        <v>0</v>
      </c>
      <c r="N160" s="21"/>
      <c r="O160" s="21"/>
      <c r="P160" s="21"/>
      <c r="Q160" s="19">
        <f t="shared" si="13"/>
        <v>0.66674313879631397</v>
      </c>
      <c r="R160" s="19">
        <f t="shared" si="14"/>
        <v>0.78823569649550762</v>
      </c>
      <c r="S160" s="19">
        <f t="shared" si="15"/>
        <v>0</v>
      </c>
      <c r="T160" s="19">
        <f t="shared" si="16"/>
        <v>0.7249487860481687</v>
      </c>
      <c r="U160" s="19">
        <f t="shared" si="17"/>
        <v>0</v>
      </c>
      <c r="V160" s="19">
        <f t="shared" si="18"/>
        <v>0</v>
      </c>
    </row>
    <row r="161" spans="1:22" x14ac:dyDescent="0.25">
      <c r="A161" s="26">
        <f>Wellpath!E161</f>
        <v>0</v>
      </c>
      <c r="B161" s="22">
        <v>0</v>
      </c>
      <c r="C161" s="22">
        <v>0</v>
      </c>
      <c r="D161" s="22">
        <f>COS(Wellpath!$O161) / (Bfield * COS(Dip))</f>
        <v>3.9314164891663715E-5</v>
      </c>
      <c r="E161" s="20">
        <f>Model!$W$15*((drdp!B161+drdp!K161)*'MBXY-TI2S'!$B161+(drdp!E161+drdp!N161)*'MBXY-TI2S'!$C161+(drdp!H161+drdp!Q161)*'MBXY-TI2S'!$D161)</f>
        <v>0</v>
      </c>
      <c r="F161" s="20">
        <f>Model!$W$15*((drdp!C161+drdp!L161)*'MBXY-TI2S'!$B161+(drdp!F161+drdp!O161)*'MBXY-TI2S'!$C161+(drdp!I161+drdp!R161)*'MBXY-TI2S'!$D161)</f>
        <v>0</v>
      </c>
      <c r="G161" s="20">
        <f>Model!$W$15*((drdp!D161+drdp!M161)*'MBXY-TI2S'!$B161+(drdp!G161+drdp!P161)*'MBXY-TI2S'!$C161+(drdp!J161+drdp!S161)*'MBXY-TI2S'!$D161)</f>
        <v>0</v>
      </c>
      <c r="H161" s="18">
        <f>Model!$W$15*((drdp!B161)*'MBXY-TI2S'!$B161+(drdp!E161)*'MBXY-TI2S'!$C161+(drdp!H161)*'MBXY-TI2S'!$D161)</f>
        <v>0</v>
      </c>
      <c r="I161" s="18">
        <f>Model!$W$15*((drdp!C161)*'MBXY-TI2S'!$B161+(drdp!F161)*'MBXY-TI2S'!$C161+(drdp!I161)*'MBXY-TI2S'!$D161)</f>
        <v>0</v>
      </c>
      <c r="J161" s="18">
        <f>Model!$W$15*((drdp!D161)*'MBXY-TI2S'!$B161+(drdp!G161)*'MBXY-TI2S'!$C161+(drdp!J161)*'MBXY-TI2S'!$D161)</f>
        <v>0</v>
      </c>
      <c r="K161" s="21">
        <f>SUM(E$3:E160)+H161</f>
        <v>0.81654340900916833</v>
      </c>
      <c r="L161" s="21">
        <f>SUM(F$3:F160)+I161</f>
        <v>0.88782638871319186</v>
      </c>
      <c r="M161" s="21">
        <f>SUM(G$3:G160)+J161</f>
        <v>0</v>
      </c>
      <c r="N161" s="21"/>
      <c r="O161" s="21"/>
      <c r="P161" s="21"/>
      <c r="Q161" s="19">
        <f t="shared" si="13"/>
        <v>0.66674313879631397</v>
      </c>
      <c r="R161" s="19">
        <f t="shared" si="14"/>
        <v>0.78823569649550762</v>
      </c>
      <c r="S161" s="19">
        <f t="shared" si="15"/>
        <v>0</v>
      </c>
      <c r="T161" s="19">
        <f t="shared" si="16"/>
        <v>0.7249487860481687</v>
      </c>
      <c r="U161" s="19">
        <f t="shared" si="17"/>
        <v>0</v>
      </c>
      <c r="V161" s="19">
        <f t="shared" si="18"/>
        <v>0</v>
      </c>
    </row>
    <row r="162" spans="1:22" x14ac:dyDescent="0.25">
      <c r="A162" s="26">
        <f>Wellpath!E162</f>
        <v>0</v>
      </c>
      <c r="B162" s="22">
        <v>0</v>
      </c>
      <c r="C162" s="22">
        <v>0</v>
      </c>
      <c r="D162" s="22">
        <f>COS(Wellpath!$O162) / (Bfield * COS(Dip))</f>
        <v>3.9314164891663715E-5</v>
      </c>
      <c r="E162" s="20">
        <f>Model!$W$15*((drdp!B162+drdp!K162)*'MBXY-TI2S'!$B162+(drdp!E162+drdp!N162)*'MBXY-TI2S'!$C162+(drdp!H162+drdp!Q162)*'MBXY-TI2S'!$D162)</f>
        <v>0</v>
      </c>
      <c r="F162" s="20">
        <f>Model!$W$15*((drdp!C162+drdp!L162)*'MBXY-TI2S'!$B162+(drdp!F162+drdp!O162)*'MBXY-TI2S'!$C162+(drdp!I162+drdp!R162)*'MBXY-TI2S'!$D162)</f>
        <v>0</v>
      </c>
      <c r="G162" s="20">
        <f>Model!$W$15*((drdp!D162+drdp!M162)*'MBXY-TI2S'!$B162+(drdp!G162+drdp!P162)*'MBXY-TI2S'!$C162+(drdp!J162+drdp!S162)*'MBXY-TI2S'!$D162)</f>
        <v>0</v>
      </c>
      <c r="H162" s="18">
        <f>Model!$W$15*((drdp!B162)*'MBXY-TI2S'!$B162+(drdp!E162)*'MBXY-TI2S'!$C162+(drdp!H162)*'MBXY-TI2S'!$D162)</f>
        <v>0</v>
      </c>
      <c r="I162" s="18">
        <f>Model!$W$15*((drdp!C162)*'MBXY-TI2S'!$B162+(drdp!F162)*'MBXY-TI2S'!$C162+(drdp!I162)*'MBXY-TI2S'!$D162)</f>
        <v>0</v>
      </c>
      <c r="J162" s="18">
        <f>Model!$W$15*((drdp!D162)*'MBXY-TI2S'!$B162+(drdp!G162)*'MBXY-TI2S'!$C162+(drdp!J162)*'MBXY-TI2S'!$D162)</f>
        <v>0</v>
      </c>
      <c r="K162" s="21">
        <f>SUM(E$3:E161)+H162</f>
        <v>0.81654340900916833</v>
      </c>
      <c r="L162" s="21">
        <f>SUM(F$3:F161)+I162</f>
        <v>0.88782638871319186</v>
      </c>
      <c r="M162" s="21">
        <f>SUM(G$3:G161)+J162</f>
        <v>0</v>
      </c>
      <c r="N162" s="21"/>
      <c r="O162" s="21"/>
      <c r="P162" s="21"/>
      <c r="Q162" s="19">
        <f t="shared" si="13"/>
        <v>0.66674313879631397</v>
      </c>
      <c r="R162" s="19">
        <f t="shared" si="14"/>
        <v>0.78823569649550762</v>
      </c>
      <c r="S162" s="19">
        <f t="shared" si="15"/>
        <v>0</v>
      </c>
      <c r="T162" s="19">
        <f t="shared" si="16"/>
        <v>0.7249487860481687</v>
      </c>
      <c r="U162" s="19">
        <f t="shared" si="17"/>
        <v>0</v>
      </c>
      <c r="V162" s="19">
        <f t="shared" si="18"/>
        <v>0</v>
      </c>
    </row>
    <row r="163" spans="1:22" x14ac:dyDescent="0.25">
      <c r="A163" s="26">
        <f>Wellpath!E163</f>
        <v>0</v>
      </c>
      <c r="B163" s="22">
        <v>0</v>
      </c>
      <c r="C163" s="22">
        <v>0</v>
      </c>
      <c r="D163" s="22">
        <f>COS(Wellpath!$O163) / (Bfield * COS(Dip))</f>
        <v>3.9314164891663715E-5</v>
      </c>
      <c r="E163" s="20">
        <f>Model!$W$15*((drdp!B163+drdp!K163)*'MBXY-TI2S'!$B163+(drdp!E163+drdp!N163)*'MBXY-TI2S'!$C163+(drdp!H163+drdp!Q163)*'MBXY-TI2S'!$D163)</f>
        <v>0</v>
      </c>
      <c r="F163" s="20">
        <f>Model!$W$15*((drdp!C163+drdp!L163)*'MBXY-TI2S'!$B163+(drdp!F163+drdp!O163)*'MBXY-TI2S'!$C163+(drdp!I163+drdp!R163)*'MBXY-TI2S'!$D163)</f>
        <v>0</v>
      </c>
      <c r="G163" s="20">
        <f>Model!$W$15*((drdp!D163+drdp!M163)*'MBXY-TI2S'!$B163+(drdp!G163+drdp!P163)*'MBXY-TI2S'!$C163+(drdp!J163+drdp!S163)*'MBXY-TI2S'!$D163)</f>
        <v>0</v>
      </c>
      <c r="H163" s="18">
        <f>Model!$W$15*((drdp!B163)*'MBXY-TI2S'!$B163+(drdp!E163)*'MBXY-TI2S'!$C163+(drdp!H163)*'MBXY-TI2S'!$D163)</f>
        <v>0</v>
      </c>
      <c r="I163" s="18">
        <f>Model!$W$15*((drdp!C163)*'MBXY-TI2S'!$B163+(drdp!F163)*'MBXY-TI2S'!$C163+(drdp!I163)*'MBXY-TI2S'!$D163)</f>
        <v>0</v>
      </c>
      <c r="J163" s="18">
        <f>Model!$W$15*((drdp!D163)*'MBXY-TI2S'!$B163+(drdp!G163)*'MBXY-TI2S'!$C163+(drdp!J163)*'MBXY-TI2S'!$D163)</f>
        <v>0</v>
      </c>
      <c r="K163" s="21">
        <f>SUM(E$3:E162)+H163</f>
        <v>0.81654340900916833</v>
      </c>
      <c r="L163" s="21">
        <f>SUM(F$3:F162)+I163</f>
        <v>0.88782638871319186</v>
      </c>
      <c r="M163" s="21">
        <f>SUM(G$3:G162)+J163</f>
        <v>0</v>
      </c>
      <c r="N163" s="21"/>
      <c r="O163" s="21"/>
      <c r="P163" s="21"/>
      <c r="Q163" s="19">
        <f t="shared" si="13"/>
        <v>0.66674313879631397</v>
      </c>
      <c r="R163" s="19">
        <f t="shared" si="14"/>
        <v>0.78823569649550762</v>
      </c>
      <c r="S163" s="19">
        <f t="shared" si="15"/>
        <v>0</v>
      </c>
      <c r="T163" s="19">
        <f t="shared" si="16"/>
        <v>0.7249487860481687</v>
      </c>
      <c r="U163" s="19">
        <f t="shared" si="17"/>
        <v>0</v>
      </c>
      <c r="V163" s="19">
        <f t="shared" si="18"/>
        <v>0</v>
      </c>
    </row>
    <row r="164" spans="1:22" x14ac:dyDescent="0.25">
      <c r="A164" s="26">
        <f>Wellpath!E164</f>
        <v>0</v>
      </c>
      <c r="B164" s="22">
        <v>0</v>
      </c>
      <c r="C164" s="22">
        <v>0</v>
      </c>
      <c r="D164" s="22">
        <f>COS(Wellpath!$O164) / (Bfield * COS(Dip))</f>
        <v>3.9314164891663715E-5</v>
      </c>
      <c r="E164" s="20">
        <f>Model!$W$15*((drdp!B164+drdp!K164)*'MBXY-TI2S'!$B164+(drdp!E164+drdp!N164)*'MBXY-TI2S'!$C164+(drdp!H164+drdp!Q164)*'MBXY-TI2S'!$D164)</f>
        <v>0</v>
      </c>
      <c r="F164" s="20">
        <f>Model!$W$15*((drdp!C164+drdp!L164)*'MBXY-TI2S'!$B164+(drdp!F164+drdp!O164)*'MBXY-TI2S'!$C164+(drdp!I164+drdp!R164)*'MBXY-TI2S'!$D164)</f>
        <v>0</v>
      </c>
      <c r="G164" s="20">
        <f>Model!$W$15*((drdp!D164+drdp!M164)*'MBXY-TI2S'!$B164+(drdp!G164+drdp!P164)*'MBXY-TI2S'!$C164+(drdp!J164+drdp!S164)*'MBXY-TI2S'!$D164)</f>
        <v>0</v>
      </c>
      <c r="H164" s="18">
        <f>Model!$W$15*((drdp!B164)*'MBXY-TI2S'!$B164+(drdp!E164)*'MBXY-TI2S'!$C164+(drdp!H164)*'MBXY-TI2S'!$D164)</f>
        <v>0</v>
      </c>
      <c r="I164" s="18">
        <f>Model!$W$15*((drdp!C164)*'MBXY-TI2S'!$B164+(drdp!F164)*'MBXY-TI2S'!$C164+(drdp!I164)*'MBXY-TI2S'!$D164)</f>
        <v>0</v>
      </c>
      <c r="J164" s="18">
        <f>Model!$W$15*((drdp!D164)*'MBXY-TI2S'!$B164+(drdp!G164)*'MBXY-TI2S'!$C164+(drdp!J164)*'MBXY-TI2S'!$D164)</f>
        <v>0</v>
      </c>
      <c r="K164" s="21">
        <f>SUM(E$3:E163)+H164</f>
        <v>0.81654340900916833</v>
      </c>
      <c r="L164" s="21">
        <f>SUM(F$3:F163)+I164</f>
        <v>0.88782638871319186</v>
      </c>
      <c r="M164" s="21">
        <f>SUM(G$3:G163)+J164</f>
        <v>0</v>
      </c>
      <c r="N164" s="21"/>
      <c r="O164" s="21"/>
      <c r="P164" s="21"/>
      <c r="Q164" s="19">
        <f t="shared" si="13"/>
        <v>0.66674313879631397</v>
      </c>
      <c r="R164" s="19">
        <f t="shared" si="14"/>
        <v>0.78823569649550762</v>
      </c>
      <c r="S164" s="19">
        <f t="shared" si="15"/>
        <v>0</v>
      </c>
      <c r="T164" s="19">
        <f t="shared" si="16"/>
        <v>0.7249487860481687</v>
      </c>
      <c r="U164" s="19">
        <f t="shared" si="17"/>
        <v>0</v>
      </c>
      <c r="V164" s="19">
        <f t="shared" si="18"/>
        <v>0</v>
      </c>
    </row>
    <row r="165" spans="1:22" x14ac:dyDescent="0.25">
      <c r="A165" s="26">
        <f>Wellpath!E165</f>
        <v>0</v>
      </c>
      <c r="B165" s="22">
        <v>0</v>
      </c>
      <c r="C165" s="22">
        <v>0</v>
      </c>
      <c r="D165" s="22">
        <f>COS(Wellpath!$O165) / (Bfield * COS(Dip))</f>
        <v>3.9314164891663715E-5</v>
      </c>
      <c r="E165" s="20">
        <f>Model!$W$15*((drdp!B165+drdp!K165)*'MBXY-TI2S'!$B165+(drdp!E165+drdp!N165)*'MBXY-TI2S'!$C165+(drdp!H165+drdp!Q165)*'MBXY-TI2S'!$D165)</f>
        <v>0</v>
      </c>
      <c r="F165" s="20">
        <f>Model!$W$15*((drdp!C165+drdp!L165)*'MBXY-TI2S'!$B165+(drdp!F165+drdp!O165)*'MBXY-TI2S'!$C165+(drdp!I165+drdp!R165)*'MBXY-TI2S'!$D165)</f>
        <v>0</v>
      </c>
      <c r="G165" s="20">
        <f>Model!$W$15*((drdp!D165+drdp!M165)*'MBXY-TI2S'!$B165+(drdp!G165+drdp!P165)*'MBXY-TI2S'!$C165+(drdp!J165+drdp!S165)*'MBXY-TI2S'!$D165)</f>
        <v>0</v>
      </c>
      <c r="H165" s="18">
        <f>Model!$W$15*((drdp!B165)*'MBXY-TI2S'!$B165+(drdp!E165)*'MBXY-TI2S'!$C165+(drdp!H165)*'MBXY-TI2S'!$D165)</f>
        <v>0</v>
      </c>
      <c r="I165" s="18">
        <f>Model!$W$15*((drdp!C165)*'MBXY-TI2S'!$B165+(drdp!F165)*'MBXY-TI2S'!$C165+(drdp!I165)*'MBXY-TI2S'!$D165)</f>
        <v>0</v>
      </c>
      <c r="J165" s="18">
        <f>Model!$W$15*((drdp!D165)*'MBXY-TI2S'!$B165+(drdp!G165)*'MBXY-TI2S'!$C165+(drdp!J165)*'MBXY-TI2S'!$D165)</f>
        <v>0</v>
      </c>
      <c r="K165" s="21">
        <f>SUM(E$3:E164)+H165</f>
        <v>0.81654340900916833</v>
      </c>
      <c r="L165" s="21">
        <f>SUM(F$3:F164)+I165</f>
        <v>0.88782638871319186</v>
      </c>
      <c r="M165" s="21">
        <f>SUM(G$3:G164)+J165</f>
        <v>0</v>
      </c>
      <c r="N165" s="21"/>
      <c r="O165" s="21"/>
      <c r="P165" s="21"/>
      <c r="Q165" s="19">
        <f t="shared" si="13"/>
        <v>0.66674313879631397</v>
      </c>
      <c r="R165" s="19">
        <f t="shared" si="14"/>
        <v>0.78823569649550762</v>
      </c>
      <c r="S165" s="19">
        <f t="shared" si="15"/>
        <v>0</v>
      </c>
      <c r="T165" s="19">
        <f t="shared" si="16"/>
        <v>0.7249487860481687</v>
      </c>
      <c r="U165" s="19">
        <f t="shared" si="17"/>
        <v>0</v>
      </c>
      <c r="V165" s="19">
        <f t="shared" si="18"/>
        <v>0</v>
      </c>
    </row>
    <row r="166" spans="1:22" x14ac:dyDescent="0.25">
      <c r="A166" s="26">
        <f>Wellpath!E166</f>
        <v>0</v>
      </c>
      <c r="B166" s="22">
        <v>0</v>
      </c>
      <c r="C166" s="22">
        <v>0</v>
      </c>
      <c r="D166" s="22">
        <f>COS(Wellpath!$O166) / (Bfield * COS(Dip))</f>
        <v>3.9314164891663715E-5</v>
      </c>
      <c r="E166" s="20">
        <f>Model!$W$15*((drdp!B166+drdp!K166)*'MBXY-TI2S'!$B166+(drdp!E166+drdp!N166)*'MBXY-TI2S'!$C166+(drdp!H166+drdp!Q166)*'MBXY-TI2S'!$D166)</f>
        <v>0</v>
      </c>
      <c r="F166" s="20">
        <f>Model!$W$15*((drdp!C166+drdp!L166)*'MBXY-TI2S'!$B166+(drdp!F166+drdp!O166)*'MBXY-TI2S'!$C166+(drdp!I166+drdp!R166)*'MBXY-TI2S'!$D166)</f>
        <v>0</v>
      </c>
      <c r="G166" s="20">
        <f>Model!$W$15*((drdp!D166+drdp!M166)*'MBXY-TI2S'!$B166+(drdp!G166+drdp!P166)*'MBXY-TI2S'!$C166+(drdp!J166+drdp!S166)*'MBXY-TI2S'!$D166)</f>
        <v>0</v>
      </c>
      <c r="H166" s="18">
        <f>Model!$W$15*((drdp!B166)*'MBXY-TI2S'!$B166+(drdp!E166)*'MBXY-TI2S'!$C166+(drdp!H166)*'MBXY-TI2S'!$D166)</f>
        <v>0</v>
      </c>
      <c r="I166" s="18">
        <f>Model!$W$15*((drdp!C166)*'MBXY-TI2S'!$B166+(drdp!F166)*'MBXY-TI2S'!$C166+(drdp!I166)*'MBXY-TI2S'!$D166)</f>
        <v>0</v>
      </c>
      <c r="J166" s="18">
        <f>Model!$W$15*((drdp!D166)*'MBXY-TI2S'!$B166+(drdp!G166)*'MBXY-TI2S'!$C166+(drdp!J166)*'MBXY-TI2S'!$D166)</f>
        <v>0</v>
      </c>
      <c r="K166" s="21">
        <f>SUM(E$3:E165)+H166</f>
        <v>0.81654340900916833</v>
      </c>
      <c r="L166" s="21">
        <f>SUM(F$3:F165)+I166</f>
        <v>0.88782638871319186</v>
      </c>
      <c r="M166" s="21">
        <f>SUM(G$3:G165)+J166</f>
        <v>0</v>
      </c>
      <c r="N166" s="21"/>
      <c r="O166" s="21"/>
      <c r="P166" s="21"/>
      <c r="Q166" s="19">
        <f t="shared" si="13"/>
        <v>0.66674313879631397</v>
      </c>
      <c r="R166" s="19">
        <f t="shared" si="14"/>
        <v>0.78823569649550762</v>
      </c>
      <c r="S166" s="19">
        <f t="shared" si="15"/>
        <v>0</v>
      </c>
      <c r="T166" s="19">
        <f t="shared" si="16"/>
        <v>0.7249487860481687</v>
      </c>
      <c r="U166" s="19">
        <f t="shared" si="17"/>
        <v>0</v>
      </c>
      <c r="V166" s="19">
        <f t="shared" si="18"/>
        <v>0</v>
      </c>
    </row>
    <row r="167" spans="1:22" x14ac:dyDescent="0.25">
      <c r="A167" s="26">
        <f>Wellpath!E167</f>
        <v>0</v>
      </c>
      <c r="B167" s="22">
        <v>0</v>
      </c>
      <c r="C167" s="22">
        <v>0</v>
      </c>
      <c r="D167" s="22">
        <f>COS(Wellpath!$O167) / (Bfield * COS(Dip))</f>
        <v>3.9314164891663715E-5</v>
      </c>
      <c r="E167" s="20">
        <f>Model!$W$15*((drdp!B167+drdp!K167)*'MBXY-TI2S'!$B167+(drdp!E167+drdp!N167)*'MBXY-TI2S'!$C167+(drdp!H167+drdp!Q167)*'MBXY-TI2S'!$D167)</f>
        <v>0</v>
      </c>
      <c r="F167" s="20">
        <f>Model!$W$15*((drdp!C167+drdp!L167)*'MBXY-TI2S'!$B167+(drdp!F167+drdp!O167)*'MBXY-TI2S'!$C167+(drdp!I167+drdp!R167)*'MBXY-TI2S'!$D167)</f>
        <v>0</v>
      </c>
      <c r="G167" s="20">
        <f>Model!$W$15*((drdp!D167+drdp!M167)*'MBXY-TI2S'!$B167+(drdp!G167+drdp!P167)*'MBXY-TI2S'!$C167+(drdp!J167+drdp!S167)*'MBXY-TI2S'!$D167)</f>
        <v>0</v>
      </c>
      <c r="H167" s="18">
        <f>Model!$W$15*((drdp!B167)*'MBXY-TI2S'!$B167+(drdp!E167)*'MBXY-TI2S'!$C167+(drdp!H167)*'MBXY-TI2S'!$D167)</f>
        <v>0</v>
      </c>
      <c r="I167" s="18">
        <f>Model!$W$15*((drdp!C167)*'MBXY-TI2S'!$B167+(drdp!F167)*'MBXY-TI2S'!$C167+(drdp!I167)*'MBXY-TI2S'!$D167)</f>
        <v>0</v>
      </c>
      <c r="J167" s="18">
        <f>Model!$W$15*((drdp!D167)*'MBXY-TI2S'!$B167+(drdp!G167)*'MBXY-TI2S'!$C167+(drdp!J167)*'MBXY-TI2S'!$D167)</f>
        <v>0</v>
      </c>
      <c r="K167" s="21">
        <f>SUM(E$3:E166)+H167</f>
        <v>0.81654340900916833</v>
      </c>
      <c r="L167" s="21">
        <f>SUM(F$3:F166)+I167</f>
        <v>0.88782638871319186</v>
      </c>
      <c r="M167" s="21">
        <f>SUM(G$3:G166)+J167</f>
        <v>0</v>
      </c>
      <c r="N167" s="21"/>
      <c r="O167" s="21"/>
      <c r="P167" s="21"/>
      <c r="Q167" s="19">
        <f t="shared" si="13"/>
        <v>0.66674313879631397</v>
      </c>
      <c r="R167" s="19">
        <f t="shared" si="14"/>
        <v>0.78823569649550762</v>
      </c>
      <c r="S167" s="19">
        <f t="shared" si="15"/>
        <v>0</v>
      </c>
      <c r="T167" s="19">
        <f t="shared" si="16"/>
        <v>0.7249487860481687</v>
      </c>
      <c r="U167" s="19">
        <f t="shared" si="17"/>
        <v>0</v>
      </c>
      <c r="V167" s="19">
        <f t="shared" si="18"/>
        <v>0</v>
      </c>
    </row>
    <row r="168" spans="1:22" x14ac:dyDescent="0.25">
      <c r="A168" s="26">
        <f>Wellpath!E168</f>
        <v>0</v>
      </c>
      <c r="B168" s="22">
        <v>0</v>
      </c>
      <c r="C168" s="22">
        <v>0</v>
      </c>
      <c r="D168" s="22">
        <f>COS(Wellpath!$O168) / (Bfield * COS(Dip))</f>
        <v>3.9314164891663715E-5</v>
      </c>
      <c r="E168" s="20">
        <f>Model!$W$15*((drdp!B168+drdp!K168)*'MBXY-TI2S'!$B168+(drdp!E168+drdp!N168)*'MBXY-TI2S'!$C168+(drdp!H168+drdp!Q168)*'MBXY-TI2S'!$D168)</f>
        <v>0</v>
      </c>
      <c r="F168" s="20">
        <f>Model!$W$15*((drdp!C168+drdp!L168)*'MBXY-TI2S'!$B168+(drdp!F168+drdp!O168)*'MBXY-TI2S'!$C168+(drdp!I168+drdp!R168)*'MBXY-TI2S'!$D168)</f>
        <v>0</v>
      </c>
      <c r="G168" s="20">
        <f>Model!$W$15*((drdp!D168+drdp!M168)*'MBXY-TI2S'!$B168+(drdp!G168+drdp!P168)*'MBXY-TI2S'!$C168+(drdp!J168+drdp!S168)*'MBXY-TI2S'!$D168)</f>
        <v>0</v>
      </c>
      <c r="H168" s="18">
        <f>Model!$W$15*((drdp!B168)*'MBXY-TI2S'!$B168+(drdp!E168)*'MBXY-TI2S'!$C168+(drdp!H168)*'MBXY-TI2S'!$D168)</f>
        <v>0</v>
      </c>
      <c r="I168" s="18">
        <f>Model!$W$15*((drdp!C168)*'MBXY-TI2S'!$B168+(drdp!F168)*'MBXY-TI2S'!$C168+(drdp!I168)*'MBXY-TI2S'!$D168)</f>
        <v>0</v>
      </c>
      <c r="J168" s="18">
        <f>Model!$W$15*((drdp!D168)*'MBXY-TI2S'!$B168+(drdp!G168)*'MBXY-TI2S'!$C168+(drdp!J168)*'MBXY-TI2S'!$D168)</f>
        <v>0</v>
      </c>
      <c r="K168" s="21">
        <f>SUM(E$3:E167)+H168</f>
        <v>0.81654340900916833</v>
      </c>
      <c r="L168" s="21">
        <f>SUM(F$3:F167)+I168</f>
        <v>0.88782638871319186</v>
      </c>
      <c r="M168" s="21">
        <f>SUM(G$3:G167)+J168</f>
        <v>0</v>
      </c>
      <c r="N168" s="21"/>
      <c r="O168" s="21"/>
      <c r="P168" s="21"/>
      <c r="Q168" s="19">
        <f t="shared" si="13"/>
        <v>0.66674313879631397</v>
      </c>
      <c r="R168" s="19">
        <f t="shared" si="14"/>
        <v>0.78823569649550762</v>
      </c>
      <c r="S168" s="19">
        <f t="shared" si="15"/>
        <v>0</v>
      </c>
      <c r="T168" s="19">
        <f t="shared" si="16"/>
        <v>0.7249487860481687</v>
      </c>
      <c r="U168" s="19">
        <f t="shared" si="17"/>
        <v>0</v>
      </c>
      <c r="V168" s="19">
        <f t="shared" si="18"/>
        <v>0</v>
      </c>
    </row>
    <row r="169" spans="1:22" x14ac:dyDescent="0.25">
      <c r="A169" s="26">
        <f>Wellpath!E169</f>
        <v>0</v>
      </c>
      <c r="B169" s="22">
        <v>0</v>
      </c>
      <c r="C169" s="22">
        <v>0</v>
      </c>
      <c r="D169" s="22">
        <f>COS(Wellpath!$O169) / (Bfield * COS(Dip))</f>
        <v>3.9314164891663715E-5</v>
      </c>
      <c r="E169" s="20">
        <f>Model!$W$15*((drdp!B169+drdp!K169)*'MBXY-TI2S'!$B169+(drdp!E169+drdp!N169)*'MBXY-TI2S'!$C169+(drdp!H169+drdp!Q169)*'MBXY-TI2S'!$D169)</f>
        <v>0</v>
      </c>
      <c r="F169" s="20">
        <f>Model!$W$15*((drdp!C169+drdp!L169)*'MBXY-TI2S'!$B169+(drdp!F169+drdp!O169)*'MBXY-TI2S'!$C169+(drdp!I169+drdp!R169)*'MBXY-TI2S'!$D169)</f>
        <v>0</v>
      </c>
      <c r="G169" s="20">
        <f>Model!$W$15*((drdp!D169+drdp!M169)*'MBXY-TI2S'!$B169+(drdp!G169+drdp!P169)*'MBXY-TI2S'!$C169+(drdp!J169+drdp!S169)*'MBXY-TI2S'!$D169)</f>
        <v>0</v>
      </c>
      <c r="H169" s="18">
        <f>Model!$W$15*((drdp!B169)*'MBXY-TI2S'!$B169+(drdp!E169)*'MBXY-TI2S'!$C169+(drdp!H169)*'MBXY-TI2S'!$D169)</f>
        <v>0</v>
      </c>
      <c r="I169" s="18">
        <f>Model!$W$15*((drdp!C169)*'MBXY-TI2S'!$B169+(drdp!F169)*'MBXY-TI2S'!$C169+(drdp!I169)*'MBXY-TI2S'!$D169)</f>
        <v>0</v>
      </c>
      <c r="J169" s="18">
        <f>Model!$W$15*((drdp!D169)*'MBXY-TI2S'!$B169+(drdp!G169)*'MBXY-TI2S'!$C169+(drdp!J169)*'MBXY-TI2S'!$D169)</f>
        <v>0</v>
      </c>
      <c r="K169" s="21">
        <f>SUM(E$3:E168)+H169</f>
        <v>0.81654340900916833</v>
      </c>
      <c r="L169" s="21">
        <f>SUM(F$3:F168)+I169</f>
        <v>0.88782638871319186</v>
      </c>
      <c r="M169" s="21">
        <f>SUM(G$3:G168)+J169</f>
        <v>0</v>
      </c>
      <c r="N169" s="21"/>
      <c r="O169" s="21"/>
      <c r="P169" s="21"/>
      <c r="Q169" s="19">
        <f t="shared" si="13"/>
        <v>0.66674313879631397</v>
      </c>
      <c r="R169" s="19">
        <f t="shared" si="14"/>
        <v>0.78823569649550762</v>
      </c>
      <c r="S169" s="19">
        <f t="shared" si="15"/>
        <v>0</v>
      </c>
      <c r="T169" s="19">
        <f t="shared" si="16"/>
        <v>0.7249487860481687</v>
      </c>
      <c r="U169" s="19">
        <f t="shared" si="17"/>
        <v>0</v>
      </c>
      <c r="V169" s="19">
        <f t="shared" si="18"/>
        <v>0</v>
      </c>
    </row>
    <row r="170" spans="1:22" x14ac:dyDescent="0.25">
      <c r="A170" s="26">
        <f>Wellpath!E170</f>
        <v>0</v>
      </c>
      <c r="B170" s="22">
        <v>0</v>
      </c>
      <c r="C170" s="22">
        <v>0</v>
      </c>
      <c r="D170" s="22">
        <f>COS(Wellpath!$O170) / (Bfield * COS(Dip))</f>
        <v>3.9314164891663715E-5</v>
      </c>
      <c r="E170" s="20">
        <f>Model!$W$15*((drdp!B170+drdp!K170)*'MBXY-TI2S'!$B170+(drdp!E170+drdp!N170)*'MBXY-TI2S'!$C170+(drdp!H170+drdp!Q170)*'MBXY-TI2S'!$D170)</f>
        <v>0</v>
      </c>
      <c r="F170" s="20">
        <f>Model!$W$15*((drdp!C170+drdp!L170)*'MBXY-TI2S'!$B170+(drdp!F170+drdp!O170)*'MBXY-TI2S'!$C170+(drdp!I170+drdp!R170)*'MBXY-TI2S'!$D170)</f>
        <v>0</v>
      </c>
      <c r="G170" s="20">
        <f>Model!$W$15*((drdp!D170+drdp!M170)*'MBXY-TI2S'!$B170+(drdp!G170+drdp!P170)*'MBXY-TI2S'!$C170+(drdp!J170+drdp!S170)*'MBXY-TI2S'!$D170)</f>
        <v>0</v>
      </c>
      <c r="H170" s="18">
        <f>Model!$W$15*((drdp!B170)*'MBXY-TI2S'!$B170+(drdp!E170)*'MBXY-TI2S'!$C170+(drdp!H170)*'MBXY-TI2S'!$D170)</f>
        <v>0</v>
      </c>
      <c r="I170" s="18">
        <f>Model!$W$15*((drdp!C170)*'MBXY-TI2S'!$B170+(drdp!F170)*'MBXY-TI2S'!$C170+(drdp!I170)*'MBXY-TI2S'!$D170)</f>
        <v>0</v>
      </c>
      <c r="J170" s="18">
        <f>Model!$W$15*((drdp!D170)*'MBXY-TI2S'!$B170+(drdp!G170)*'MBXY-TI2S'!$C170+(drdp!J170)*'MBXY-TI2S'!$D170)</f>
        <v>0</v>
      </c>
      <c r="K170" s="21">
        <f>SUM(E$3:E169)+H170</f>
        <v>0.81654340900916833</v>
      </c>
      <c r="L170" s="21">
        <f>SUM(F$3:F169)+I170</f>
        <v>0.88782638871319186</v>
      </c>
      <c r="M170" s="21">
        <f>SUM(G$3:G169)+J170</f>
        <v>0</v>
      </c>
      <c r="N170" s="21"/>
      <c r="O170" s="21"/>
      <c r="P170" s="21"/>
      <c r="Q170" s="19">
        <f t="shared" si="13"/>
        <v>0.66674313879631397</v>
      </c>
      <c r="R170" s="19">
        <f t="shared" si="14"/>
        <v>0.78823569649550762</v>
      </c>
      <c r="S170" s="19">
        <f t="shared" si="15"/>
        <v>0</v>
      </c>
      <c r="T170" s="19">
        <f t="shared" si="16"/>
        <v>0.7249487860481687</v>
      </c>
      <c r="U170" s="19">
        <f t="shared" si="17"/>
        <v>0</v>
      </c>
      <c r="V170" s="19">
        <f t="shared" si="18"/>
        <v>0</v>
      </c>
    </row>
    <row r="171" spans="1:22" x14ac:dyDescent="0.25">
      <c r="A171" s="26">
        <f>Wellpath!E171</f>
        <v>0</v>
      </c>
      <c r="B171" s="22">
        <v>0</v>
      </c>
      <c r="C171" s="22">
        <v>0</v>
      </c>
      <c r="D171" s="22">
        <f>COS(Wellpath!$O171) / (Bfield * COS(Dip))</f>
        <v>3.9314164891663715E-5</v>
      </c>
      <c r="E171" s="20">
        <f>Model!$W$15*((drdp!B171+drdp!K171)*'MBXY-TI2S'!$B171+(drdp!E171+drdp!N171)*'MBXY-TI2S'!$C171+(drdp!H171+drdp!Q171)*'MBXY-TI2S'!$D171)</f>
        <v>0</v>
      </c>
      <c r="F171" s="20">
        <f>Model!$W$15*((drdp!C171+drdp!L171)*'MBXY-TI2S'!$B171+(drdp!F171+drdp!O171)*'MBXY-TI2S'!$C171+(drdp!I171+drdp!R171)*'MBXY-TI2S'!$D171)</f>
        <v>0</v>
      </c>
      <c r="G171" s="20">
        <f>Model!$W$15*((drdp!D171+drdp!M171)*'MBXY-TI2S'!$B171+(drdp!G171+drdp!P171)*'MBXY-TI2S'!$C171+(drdp!J171+drdp!S171)*'MBXY-TI2S'!$D171)</f>
        <v>0</v>
      </c>
      <c r="H171" s="18">
        <f>Model!$W$15*((drdp!B171)*'MBXY-TI2S'!$B171+(drdp!E171)*'MBXY-TI2S'!$C171+(drdp!H171)*'MBXY-TI2S'!$D171)</f>
        <v>0</v>
      </c>
      <c r="I171" s="18">
        <f>Model!$W$15*((drdp!C171)*'MBXY-TI2S'!$B171+(drdp!F171)*'MBXY-TI2S'!$C171+(drdp!I171)*'MBXY-TI2S'!$D171)</f>
        <v>0</v>
      </c>
      <c r="J171" s="18">
        <f>Model!$W$15*((drdp!D171)*'MBXY-TI2S'!$B171+(drdp!G171)*'MBXY-TI2S'!$C171+(drdp!J171)*'MBXY-TI2S'!$D171)</f>
        <v>0</v>
      </c>
      <c r="K171" s="21">
        <f>SUM(E$3:E170)+H171</f>
        <v>0.81654340900916833</v>
      </c>
      <c r="L171" s="21">
        <f>SUM(F$3:F170)+I171</f>
        <v>0.88782638871319186</v>
      </c>
      <c r="M171" s="21">
        <f>SUM(G$3:G170)+J171</f>
        <v>0</v>
      </c>
      <c r="N171" s="21"/>
      <c r="O171" s="21"/>
      <c r="P171" s="21"/>
      <c r="Q171" s="19">
        <f t="shared" si="13"/>
        <v>0.66674313879631397</v>
      </c>
      <c r="R171" s="19">
        <f t="shared" si="14"/>
        <v>0.78823569649550762</v>
      </c>
      <c r="S171" s="19">
        <f t="shared" si="15"/>
        <v>0</v>
      </c>
      <c r="T171" s="19">
        <f t="shared" si="16"/>
        <v>0.7249487860481687</v>
      </c>
      <c r="U171" s="19">
        <f t="shared" si="17"/>
        <v>0</v>
      </c>
      <c r="V171" s="19">
        <f t="shared" si="18"/>
        <v>0</v>
      </c>
    </row>
    <row r="172" spans="1:22" x14ac:dyDescent="0.25">
      <c r="A172" s="26">
        <f>Wellpath!E172</f>
        <v>0</v>
      </c>
      <c r="B172" s="22">
        <v>0</v>
      </c>
      <c r="C172" s="22">
        <v>0</v>
      </c>
      <c r="D172" s="22">
        <f>COS(Wellpath!$O172) / (Bfield * COS(Dip))</f>
        <v>3.9314164891663715E-5</v>
      </c>
      <c r="E172" s="20">
        <f>Model!$W$15*((drdp!B172+drdp!K172)*'MBXY-TI2S'!$B172+(drdp!E172+drdp!N172)*'MBXY-TI2S'!$C172+(drdp!H172+drdp!Q172)*'MBXY-TI2S'!$D172)</f>
        <v>0</v>
      </c>
      <c r="F172" s="20">
        <f>Model!$W$15*((drdp!C172+drdp!L172)*'MBXY-TI2S'!$B172+(drdp!F172+drdp!O172)*'MBXY-TI2S'!$C172+(drdp!I172+drdp!R172)*'MBXY-TI2S'!$D172)</f>
        <v>0</v>
      </c>
      <c r="G172" s="20">
        <f>Model!$W$15*((drdp!D172+drdp!M172)*'MBXY-TI2S'!$B172+(drdp!G172+drdp!P172)*'MBXY-TI2S'!$C172+(drdp!J172+drdp!S172)*'MBXY-TI2S'!$D172)</f>
        <v>0</v>
      </c>
      <c r="H172" s="18">
        <f>Model!$W$15*((drdp!B172)*'MBXY-TI2S'!$B172+(drdp!E172)*'MBXY-TI2S'!$C172+(drdp!H172)*'MBXY-TI2S'!$D172)</f>
        <v>0</v>
      </c>
      <c r="I172" s="18">
        <f>Model!$W$15*((drdp!C172)*'MBXY-TI2S'!$B172+(drdp!F172)*'MBXY-TI2S'!$C172+(drdp!I172)*'MBXY-TI2S'!$D172)</f>
        <v>0</v>
      </c>
      <c r="J172" s="18">
        <f>Model!$W$15*((drdp!D172)*'MBXY-TI2S'!$B172+(drdp!G172)*'MBXY-TI2S'!$C172+(drdp!J172)*'MBXY-TI2S'!$D172)</f>
        <v>0</v>
      </c>
      <c r="K172" s="21">
        <f>SUM(E$3:E171)+H172</f>
        <v>0.81654340900916833</v>
      </c>
      <c r="L172" s="21">
        <f>SUM(F$3:F171)+I172</f>
        <v>0.88782638871319186</v>
      </c>
      <c r="M172" s="21">
        <f>SUM(G$3:G171)+J172</f>
        <v>0</v>
      </c>
      <c r="N172" s="21"/>
      <c r="O172" s="21"/>
      <c r="P172" s="21"/>
      <c r="Q172" s="19">
        <f t="shared" si="13"/>
        <v>0.66674313879631397</v>
      </c>
      <c r="R172" s="19">
        <f t="shared" si="14"/>
        <v>0.78823569649550762</v>
      </c>
      <c r="S172" s="19">
        <f t="shared" si="15"/>
        <v>0</v>
      </c>
      <c r="T172" s="19">
        <f t="shared" si="16"/>
        <v>0.7249487860481687</v>
      </c>
      <c r="U172" s="19">
        <f t="shared" si="17"/>
        <v>0</v>
      </c>
      <c r="V172" s="19">
        <f t="shared" si="18"/>
        <v>0</v>
      </c>
    </row>
    <row r="173" spans="1:22" x14ac:dyDescent="0.25">
      <c r="A173" s="26">
        <f>Wellpath!E173</f>
        <v>0</v>
      </c>
      <c r="B173" s="22">
        <v>0</v>
      </c>
      <c r="C173" s="22">
        <v>0</v>
      </c>
      <c r="D173" s="22">
        <f>COS(Wellpath!$O173) / (Bfield * COS(Dip))</f>
        <v>3.9314164891663715E-5</v>
      </c>
      <c r="E173" s="20">
        <f>Model!$W$15*((drdp!B173+drdp!K173)*'MBXY-TI2S'!$B173+(drdp!E173+drdp!N173)*'MBXY-TI2S'!$C173+(drdp!H173+drdp!Q173)*'MBXY-TI2S'!$D173)</f>
        <v>0</v>
      </c>
      <c r="F173" s="20">
        <f>Model!$W$15*((drdp!C173+drdp!L173)*'MBXY-TI2S'!$B173+(drdp!F173+drdp!O173)*'MBXY-TI2S'!$C173+(drdp!I173+drdp!R173)*'MBXY-TI2S'!$D173)</f>
        <v>0</v>
      </c>
      <c r="G173" s="20">
        <f>Model!$W$15*((drdp!D173+drdp!M173)*'MBXY-TI2S'!$B173+(drdp!G173+drdp!P173)*'MBXY-TI2S'!$C173+(drdp!J173+drdp!S173)*'MBXY-TI2S'!$D173)</f>
        <v>0</v>
      </c>
      <c r="H173" s="18">
        <f>Model!$W$15*((drdp!B173)*'MBXY-TI2S'!$B173+(drdp!E173)*'MBXY-TI2S'!$C173+(drdp!H173)*'MBXY-TI2S'!$D173)</f>
        <v>0</v>
      </c>
      <c r="I173" s="18">
        <f>Model!$W$15*((drdp!C173)*'MBXY-TI2S'!$B173+(drdp!F173)*'MBXY-TI2S'!$C173+(drdp!I173)*'MBXY-TI2S'!$D173)</f>
        <v>0</v>
      </c>
      <c r="J173" s="18">
        <f>Model!$W$15*((drdp!D173)*'MBXY-TI2S'!$B173+(drdp!G173)*'MBXY-TI2S'!$C173+(drdp!J173)*'MBXY-TI2S'!$D173)</f>
        <v>0</v>
      </c>
      <c r="K173" s="21">
        <f>SUM(E$3:E172)+H173</f>
        <v>0.81654340900916833</v>
      </c>
      <c r="L173" s="21">
        <f>SUM(F$3:F172)+I173</f>
        <v>0.88782638871319186</v>
      </c>
      <c r="M173" s="21">
        <f>SUM(G$3:G172)+J173</f>
        <v>0</v>
      </c>
      <c r="N173" s="21"/>
      <c r="O173" s="21"/>
      <c r="P173" s="21"/>
      <c r="Q173" s="19">
        <f t="shared" si="13"/>
        <v>0.66674313879631397</v>
      </c>
      <c r="R173" s="19">
        <f t="shared" si="14"/>
        <v>0.78823569649550762</v>
      </c>
      <c r="S173" s="19">
        <f t="shared" si="15"/>
        <v>0</v>
      </c>
      <c r="T173" s="19">
        <f t="shared" si="16"/>
        <v>0.7249487860481687</v>
      </c>
      <c r="U173" s="19">
        <f t="shared" si="17"/>
        <v>0</v>
      </c>
      <c r="V173" s="19">
        <f t="shared" si="18"/>
        <v>0</v>
      </c>
    </row>
    <row r="174" spans="1:22" x14ac:dyDescent="0.25">
      <c r="A174" s="26">
        <f>Wellpath!E174</f>
        <v>0</v>
      </c>
      <c r="B174" s="22">
        <v>0</v>
      </c>
      <c r="C174" s="22">
        <v>0</v>
      </c>
      <c r="D174" s="22">
        <f>COS(Wellpath!$O174) / (Bfield * COS(Dip))</f>
        <v>3.9314164891663715E-5</v>
      </c>
      <c r="E174" s="20">
        <f>Model!$W$15*((drdp!B174+drdp!K174)*'MBXY-TI2S'!$B174+(drdp!E174+drdp!N174)*'MBXY-TI2S'!$C174+(drdp!H174+drdp!Q174)*'MBXY-TI2S'!$D174)</f>
        <v>0</v>
      </c>
      <c r="F174" s="20">
        <f>Model!$W$15*((drdp!C174+drdp!L174)*'MBXY-TI2S'!$B174+(drdp!F174+drdp!O174)*'MBXY-TI2S'!$C174+(drdp!I174+drdp!R174)*'MBXY-TI2S'!$D174)</f>
        <v>0</v>
      </c>
      <c r="G174" s="20">
        <f>Model!$W$15*((drdp!D174+drdp!M174)*'MBXY-TI2S'!$B174+(drdp!G174+drdp!P174)*'MBXY-TI2S'!$C174+(drdp!J174+drdp!S174)*'MBXY-TI2S'!$D174)</f>
        <v>0</v>
      </c>
      <c r="H174" s="18">
        <f>Model!$W$15*((drdp!B174)*'MBXY-TI2S'!$B174+(drdp!E174)*'MBXY-TI2S'!$C174+(drdp!H174)*'MBXY-TI2S'!$D174)</f>
        <v>0</v>
      </c>
      <c r="I174" s="18">
        <f>Model!$W$15*((drdp!C174)*'MBXY-TI2S'!$B174+(drdp!F174)*'MBXY-TI2S'!$C174+(drdp!I174)*'MBXY-TI2S'!$D174)</f>
        <v>0</v>
      </c>
      <c r="J174" s="18">
        <f>Model!$W$15*((drdp!D174)*'MBXY-TI2S'!$B174+(drdp!G174)*'MBXY-TI2S'!$C174+(drdp!J174)*'MBXY-TI2S'!$D174)</f>
        <v>0</v>
      </c>
      <c r="K174" s="21">
        <f>SUM(E$3:E173)+H174</f>
        <v>0.81654340900916833</v>
      </c>
      <c r="L174" s="21">
        <f>SUM(F$3:F173)+I174</f>
        <v>0.88782638871319186</v>
      </c>
      <c r="M174" s="21">
        <f>SUM(G$3:G173)+J174</f>
        <v>0</v>
      </c>
      <c r="N174" s="21"/>
      <c r="O174" s="21"/>
      <c r="P174" s="21"/>
      <c r="Q174" s="19">
        <f t="shared" si="13"/>
        <v>0.66674313879631397</v>
      </c>
      <c r="R174" s="19">
        <f t="shared" si="14"/>
        <v>0.78823569649550762</v>
      </c>
      <c r="S174" s="19">
        <f t="shared" si="15"/>
        <v>0</v>
      </c>
      <c r="T174" s="19">
        <f t="shared" si="16"/>
        <v>0.7249487860481687</v>
      </c>
      <c r="U174" s="19">
        <f t="shared" si="17"/>
        <v>0</v>
      </c>
      <c r="V174" s="19">
        <f t="shared" si="18"/>
        <v>0</v>
      </c>
    </row>
    <row r="175" spans="1:22" x14ac:dyDescent="0.25">
      <c r="A175" s="26">
        <f>Wellpath!E175</f>
        <v>0</v>
      </c>
      <c r="B175" s="22">
        <v>0</v>
      </c>
      <c r="C175" s="22">
        <v>0</v>
      </c>
      <c r="D175" s="22">
        <f>COS(Wellpath!$O175) / (Bfield * COS(Dip))</f>
        <v>3.9314164891663715E-5</v>
      </c>
      <c r="E175" s="20">
        <f>Model!$W$15*((drdp!B175+drdp!K175)*'MBXY-TI2S'!$B175+(drdp!E175+drdp!N175)*'MBXY-TI2S'!$C175+(drdp!H175+drdp!Q175)*'MBXY-TI2S'!$D175)</f>
        <v>0</v>
      </c>
      <c r="F175" s="20">
        <f>Model!$W$15*((drdp!C175+drdp!L175)*'MBXY-TI2S'!$B175+(drdp!F175+drdp!O175)*'MBXY-TI2S'!$C175+(drdp!I175+drdp!R175)*'MBXY-TI2S'!$D175)</f>
        <v>0</v>
      </c>
      <c r="G175" s="20">
        <f>Model!$W$15*((drdp!D175+drdp!M175)*'MBXY-TI2S'!$B175+(drdp!G175+drdp!P175)*'MBXY-TI2S'!$C175+(drdp!J175+drdp!S175)*'MBXY-TI2S'!$D175)</f>
        <v>0</v>
      </c>
      <c r="H175" s="18">
        <f>Model!$W$15*((drdp!B175)*'MBXY-TI2S'!$B175+(drdp!E175)*'MBXY-TI2S'!$C175+(drdp!H175)*'MBXY-TI2S'!$D175)</f>
        <v>0</v>
      </c>
      <c r="I175" s="18">
        <f>Model!$W$15*((drdp!C175)*'MBXY-TI2S'!$B175+(drdp!F175)*'MBXY-TI2S'!$C175+(drdp!I175)*'MBXY-TI2S'!$D175)</f>
        <v>0</v>
      </c>
      <c r="J175" s="18">
        <f>Model!$W$15*((drdp!D175)*'MBXY-TI2S'!$B175+(drdp!G175)*'MBXY-TI2S'!$C175+(drdp!J175)*'MBXY-TI2S'!$D175)</f>
        <v>0</v>
      </c>
      <c r="K175" s="21">
        <f>SUM(E$3:E174)+H175</f>
        <v>0.81654340900916833</v>
      </c>
      <c r="L175" s="21">
        <f>SUM(F$3:F174)+I175</f>
        <v>0.88782638871319186</v>
      </c>
      <c r="M175" s="21">
        <f>SUM(G$3:G174)+J175</f>
        <v>0</v>
      </c>
      <c r="N175" s="21"/>
      <c r="O175" s="21"/>
      <c r="P175" s="21"/>
      <c r="Q175" s="19">
        <f t="shared" si="13"/>
        <v>0.66674313879631397</v>
      </c>
      <c r="R175" s="19">
        <f t="shared" si="14"/>
        <v>0.78823569649550762</v>
      </c>
      <c r="S175" s="19">
        <f t="shared" si="15"/>
        <v>0</v>
      </c>
      <c r="T175" s="19">
        <f t="shared" si="16"/>
        <v>0.7249487860481687</v>
      </c>
      <c r="U175" s="19">
        <f t="shared" si="17"/>
        <v>0</v>
      </c>
      <c r="V175" s="19">
        <f t="shared" si="18"/>
        <v>0</v>
      </c>
    </row>
    <row r="176" spans="1:22" x14ac:dyDescent="0.25">
      <c r="A176" s="26">
        <f>Wellpath!E176</f>
        <v>0</v>
      </c>
      <c r="B176" s="22">
        <v>0</v>
      </c>
      <c r="C176" s="22">
        <v>0</v>
      </c>
      <c r="D176" s="22">
        <f>COS(Wellpath!$O176) / (Bfield * COS(Dip))</f>
        <v>3.9314164891663715E-5</v>
      </c>
      <c r="E176" s="20">
        <f>Model!$W$15*((drdp!B176+drdp!K176)*'MBXY-TI2S'!$B176+(drdp!E176+drdp!N176)*'MBXY-TI2S'!$C176+(drdp!H176+drdp!Q176)*'MBXY-TI2S'!$D176)</f>
        <v>0</v>
      </c>
      <c r="F176" s="20">
        <f>Model!$W$15*((drdp!C176+drdp!L176)*'MBXY-TI2S'!$B176+(drdp!F176+drdp!O176)*'MBXY-TI2S'!$C176+(drdp!I176+drdp!R176)*'MBXY-TI2S'!$D176)</f>
        <v>0</v>
      </c>
      <c r="G176" s="20">
        <f>Model!$W$15*((drdp!D176+drdp!M176)*'MBXY-TI2S'!$B176+(drdp!G176+drdp!P176)*'MBXY-TI2S'!$C176+(drdp!J176+drdp!S176)*'MBXY-TI2S'!$D176)</f>
        <v>0</v>
      </c>
      <c r="H176" s="18">
        <f>Model!$W$15*((drdp!B176)*'MBXY-TI2S'!$B176+(drdp!E176)*'MBXY-TI2S'!$C176+(drdp!H176)*'MBXY-TI2S'!$D176)</f>
        <v>0</v>
      </c>
      <c r="I176" s="18">
        <f>Model!$W$15*((drdp!C176)*'MBXY-TI2S'!$B176+(drdp!F176)*'MBXY-TI2S'!$C176+(drdp!I176)*'MBXY-TI2S'!$D176)</f>
        <v>0</v>
      </c>
      <c r="J176" s="18">
        <f>Model!$W$15*((drdp!D176)*'MBXY-TI2S'!$B176+(drdp!G176)*'MBXY-TI2S'!$C176+(drdp!J176)*'MBXY-TI2S'!$D176)</f>
        <v>0</v>
      </c>
      <c r="K176" s="21">
        <f>SUM(E$3:E175)+H176</f>
        <v>0.81654340900916833</v>
      </c>
      <c r="L176" s="21">
        <f>SUM(F$3:F175)+I176</f>
        <v>0.88782638871319186</v>
      </c>
      <c r="M176" s="21">
        <f>SUM(G$3:G175)+J176</f>
        <v>0</v>
      </c>
      <c r="N176" s="21"/>
      <c r="O176" s="21"/>
      <c r="P176" s="21"/>
      <c r="Q176" s="19">
        <f t="shared" si="13"/>
        <v>0.66674313879631397</v>
      </c>
      <c r="R176" s="19">
        <f t="shared" si="14"/>
        <v>0.78823569649550762</v>
      </c>
      <c r="S176" s="19">
        <f t="shared" si="15"/>
        <v>0</v>
      </c>
      <c r="T176" s="19">
        <f t="shared" si="16"/>
        <v>0.7249487860481687</v>
      </c>
      <c r="U176" s="19">
        <f t="shared" si="17"/>
        <v>0</v>
      </c>
      <c r="V176" s="19">
        <f t="shared" si="18"/>
        <v>0</v>
      </c>
    </row>
    <row r="177" spans="1:22" x14ac:dyDescent="0.25">
      <c r="A177" s="26">
        <f>Wellpath!E177</f>
        <v>0</v>
      </c>
      <c r="B177" s="22">
        <v>0</v>
      </c>
      <c r="C177" s="22">
        <v>0</v>
      </c>
      <c r="D177" s="22">
        <f>COS(Wellpath!$O177) / (Bfield * COS(Dip))</f>
        <v>3.9314164891663715E-5</v>
      </c>
      <c r="E177" s="20">
        <f>Model!$W$15*((drdp!B177+drdp!K177)*'MBXY-TI2S'!$B177+(drdp!E177+drdp!N177)*'MBXY-TI2S'!$C177+(drdp!H177+drdp!Q177)*'MBXY-TI2S'!$D177)</f>
        <v>0</v>
      </c>
      <c r="F177" s="20">
        <f>Model!$W$15*((drdp!C177+drdp!L177)*'MBXY-TI2S'!$B177+(drdp!F177+drdp!O177)*'MBXY-TI2S'!$C177+(drdp!I177+drdp!R177)*'MBXY-TI2S'!$D177)</f>
        <v>0</v>
      </c>
      <c r="G177" s="20">
        <f>Model!$W$15*((drdp!D177+drdp!M177)*'MBXY-TI2S'!$B177+(drdp!G177+drdp!P177)*'MBXY-TI2S'!$C177+(drdp!J177+drdp!S177)*'MBXY-TI2S'!$D177)</f>
        <v>0</v>
      </c>
      <c r="H177" s="18">
        <f>Model!$W$15*((drdp!B177)*'MBXY-TI2S'!$B177+(drdp!E177)*'MBXY-TI2S'!$C177+(drdp!H177)*'MBXY-TI2S'!$D177)</f>
        <v>0</v>
      </c>
      <c r="I177" s="18">
        <f>Model!$W$15*((drdp!C177)*'MBXY-TI2S'!$B177+(drdp!F177)*'MBXY-TI2S'!$C177+(drdp!I177)*'MBXY-TI2S'!$D177)</f>
        <v>0</v>
      </c>
      <c r="J177" s="18">
        <f>Model!$W$15*((drdp!D177)*'MBXY-TI2S'!$B177+(drdp!G177)*'MBXY-TI2S'!$C177+(drdp!J177)*'MBXY-TI2S'!$D177)</f>
        <v>0</v>
      </c>
      <c r="K177" s="21">
        <f>SUM(E$3:E176)+H177</f>
        <v>0.81654340900916833</v>
      </c>
      <c r="L177" s="21">
        <f>SUM(F$3:F176)+I177</f>
        <v>0.88782638871319186</v>
      </c>
      <c r="M177" s="21">
        <f>SUM(G$3:G176)+J177</f>
        <v>0</v>
      </c>
      <c r="N177" s="21"/>
      <c r="O177" s="21"/>
      <c r="P177" s="21"/>
      <c r="Q177" s="19">
        <f t="shared" si="13"/>
        <v>0.66674313879631397</v>
      </c>
      <c r="R177" s="19">
        <f t="shared" si="14"/>
        <v>0.78823569649550762</v>
      </c>
      <c r="S177" s="19">
        <f t="shared" si="15"/>
        <v>0</v>
      </c>
      <c r="T177" s="19">
        <f t="shared" si="16"/>
        <v>0.7249487860481687</v>
      </c>
      <c r="U177" s="19">
        <f t="shared" si="17"/>
        <v>0</v>
      </c>
      <c r="V177" s="19">
        <f t="shared" si="18"/>
        <v>0</v>
      </c>
    </row>
    <row r="178" spans="1:22" x14ac:dyDescent="0.25">
      <c r="A178" s="26">
        <f>Wellpath!E178</f>
        <v>0</v>
      </c>
      <c r="B178" s="22">
        <v>0</v>
      </c>
      <c r="C178" s="22">
        <v>0</v>
      </c>
      <c r="D178" s="22">
        <f>COS(Wellpath!$O178) / (Bfield * COS(Dip))</f>
        <v>3.9314164891663715E-5</v>
      </c>
      <c r="E178" s="20">
        <f>Model!$W$15*((drdp!B178+drdp!K178)*'MBXY-TI2S'!$B178+(drdp!E178+drdp!N178)*'MBXY-TI2S'!$C178+(drdp!H178+drdp!Q178)*'MBXY-TI2S'!$D178)</f>
        <v>0</v>
      </c>
      <c r="F178" s="20">
        <f>Model!$W$15*((drdp!C178+drdp!L178)*'MBXY-TI2S'!$B178+(drdp!F178+drdp!O178)*'MBXY-TI2S'!$C178+(drdp!I178+drdp!R178)*'MBXY-TI2S'!$D178)</f>
        <v>0</v>
      </c>
      <c r="G178" s="20">
        <f>Model!$W$15*((drdp!D178+drdp!M178)*'MBXY-TI2S'!$B178+(drdp!G178+drdp!P178)*'MBXY-TI2S'!$C178+(drdp!J178+drdp!S178)*'MBXY-TI2S'!$D178)</f>
        <v>0</v>
      </c>
      <c r="H178" s="18">
        <f>Model!$W$15*((drdp!B178)*'MBXY-TI2S'!$B178+(drdp!E178)*'MBXY-TI2S'!$C178+(drdp!H178)*'MBXY-TI2S'!$D178)</f>
        <v>0</v>
      </c>
      <c r="I178" s="18">
        <f>Model!$W$15*((drdp!C178)*'MBXY-TI2S'!$B178+(drdp!F178)*'MBXY-TI2S'!$C178+(drdp!I178)*'MBXY-TI2S'!$D178)</f>
        <v>0</v>
      </c>
      <c r="J178" s="18">
        <f>Model!$W$15*((drdp!D178)*'MBXY-TI2S'!$B178+(drdp!G178)*'MBXY-TI2S'!$C178+(drdp!J178)*'MBXY-TI2S'!$D178)</f>
        <v>0</v>
      </c>
      <c r="K178" s="21">
        <f>SUM(E$3:E177)+H178</f>
        <v>0.81654340900916833</v>
      </c>
      <c r="L178" s="21">
        <f>SUM(F$3:F177)+I178</f>
        <v>0.88782638871319186</v>
      </c>
      <c r="M178" s="21">
        <f>SUM(G$3:G177)+J178</f>
        <v>0</v>
      </c>
      <c r="N178" s="21"/>
      <c r="O178" s="21"/>
      <c r="P178" s="21"/>
      <c r="Q178" s="19">
        <f t="shared" si="13"/>
        <v>0.66674313879631397</v>
      </c>
      <c r="R178" s="19">
        <f t="shared" si="14"/>
        <v>0.78823569649550762</v>
      </c>
      <c r="S178" s="19">
        <f t="shared" si="15"/>
        <v>0</v>
      </c>
      <c r="T178" s="19">
        <f t="shared" si="16"/>
        <v>0.7249487860481687</v>
      </c>
      <c r="U178" s="19">
        <f t="shared" si="17"/>
        <v>0</v>
      </c>
      <c r="V178" s="19">
        <f t="shared" si="18"/>
        <v>0</v>
      </c>
    </row>
    <row r="179" spans="1:22" x14ac:dyDescent="0.25">
      <c r="A179" s="26">
        <f>Wellpath!E179</f>
        <v>0</v>
      </c>
      <c r="B179" s="22">
        <v>0</v>
      </c>
      <c r="C179" s="22">
        <v>0</v>
      </c>
      <c r="D179" s="22">
        <f>COS(Wellpath!$O179) / (Bfield * COS(Dip))</f>
        <v>3.9314164891663715E-5</v>
      </c>
      <c r="E179" s="20">
        <f>Model!$W$15*((drdp!B179+drdp!K179)*'MBXY-TI2S'!$B179+(drdp!E179+drdp!N179)*'MBXY-TI2S'!$C179+(drdp!H179+drdp!Q179)*'MBXY-TI2S'!$D179)</f>
        <v>0</v>
      </c>
      <c r="F179" s="20">
        <f>Model!$W$15*((drdp!C179+drdp!L179)*'MBXY-TI2S'!$B179+(drdp!F179+drdp!O179)*'MBXY-TI2S'!$C179+(drdp!I179+drdp!R179)*'MBXY-TI2S'!$D179)</f>
        <v>0</v>
      </c>
      <c r="G179" s="20">
        <f>Model!$W$15*((drdp!D179+drdp!M179)*'MBXY-TI2S'!$B179+(drdp!G179+drdp!P179)*'MBXY-TI2S'!$C179+(drdp!J179+drdp!S179)*'MBXY-TI2S'!$D179)</f>
        <v>0</v>
      </c>
      <c r="H179" s="18">
        <f>Model!$W$15*((drdp!B179)*'MBXY-TI2S'!$B179+(drdp!E179)*'MBXY-TI2S'!$C179+(drdp!H179)*'MBXY-TI2S'!$D179)</f>
        <v>0</v>
      </c>
      <c r="I179" s="18">
        <f>Model!$W$15*((drdp!C179)*'MBXY-TI2S'!$B179+(drdp!F179)*'MBXY-TI2S'!$C179+(drdp!I179)*'MBXY-TI2S'!$D179)</f>
        <v>0</v>
      </c>
      <c r="J179" s="18">
        <f>Model!$W$15*((drdp!D179)*'MBXY-TI2S'!$B179+(drdp!G179)*'MBXY-TI2S'!$C179+(drdp!J179)*'MBXY-TI2S'!$D179)</f>
        <v>0</v>
      </c>
      <c r="K179" s="21">
        <f>SUM(E$3:E178)+H179</f>
        <v>0.81654340900916833</v>
      </c>
      <c r="L179" s="21">
        <f>SUM(F$3:F178)+I179</f>
        <v>0.88782638871319186</v>
      </c>
      <c r="M179" s="21">
        <f>SUM(G$3:G178)+J179</f>
        <v>0</v>
      </c>
      <c r="N179" s="21"/>
      <c r="O179" s="21"/>
      <c r="P179" s="21"/>
      <c r="Q179" s="19">
        <f t="shared" si="13"/>
        <v>0.66674313879631397</v>
      </c>
      <c r="R179" s="19">
        <f t="shared" si="14"/>
        <v>0.78823569649550762</v>
      </c>
      <c r="S179" s="19">
        <f t="shared" si="15"/>
        <v>0</v>
      </c>
      <c r="T179" s="19">
        <f t="shared" si="16"/>
        <v>0.7249487860481687</v>
      </c>
      <c r="U179" s="19">
        <f t="shared" si="17"/>
        <v>0</v>
      </c>
      <c r="V179" s="19">
        <f t="shared" si="18"/>
        <v>0</v>
      </c>
    </row>
    <row r="180" spans="1:22" x14ac:dyDescent="0.25">
      <c r="A180" s="26">
        <f>Wellpath!E180</f>
        <v>0</v>
      </c>
      <c r="B180" s="22">
        <v>0</v>
      </c>
      <c r="C180" s="22">
        <v>0</v>
      </c>
      <c r="D180" s="22">
        <f>COS(Wellpath!$O180) / (Bfield * COS(Dip))</f>
        <v>3.9314164891663715E-5</v>
      </c>
      <c r="E180" s="20">
        <f>Model!$W$15*((drdp!B180+drdp!K180)*'MBXY-TI2S'!$B180+(drdp!E180+drdp!N180)*'MBXY-TI2S'!$C180+(drdp!H180+drdp!Q180)*'MBXY-TI2S'!$D180)</f>
        <v>0</v>
      </c>
      <c r="F180" s="20">
        <f>Model!$W$15*((drdp!C180+drdp!L180)*'MBXY-TI2S'!$B180+(drdp!F180+drdp!O180)*'MBXY-TI2S'!$C180+(drdp!I180+drdp!R180)*'MBXY-TI2S'!$D180)</f>
        <v>0</v>
      </c>
      <c r="G180" s="20">
        <f>Model!$W$15*((drdp!D180+drdp!M180)*'MBXY-TI2S'!$B180+(drdp!G180+drdp!P180)*'MBXY-TI2S'!$C180+(drdp!J180+drdp!S180)*'MBXY-TI2S'!$D180)</f>
        <v>0</v>
      </c>
      <c r="H180" s="18">
        <f>Model!$W$15*((drdp!B180)*'MBXY-TI2S'!$B180+(drdp!E180)*'MBXY-TI2S'!$C180+(drdp!H180)*'MBXY-TI2S'!$D180)</f>
        <v>0</v>
      </c>
      <c r="I180" s="18">
        <f>Model!$W$15*((drdp!C180)*'MBXY-TI2S'!$B180+(drdp!F180)*'MBXY-TI2S'!$C180+(drdp!I180)*'MBXY-TI2S'!$D180)</f>
        <v>0</v>
      </c>
      <c r="J180" s="18">
        <f>Model!$W$15*((drdp!D180)*'MBXY-TI2S'!$B180+(drdp!G180)*'MBXY-TI2S'!$C180+(drdp!J180)*'MBXY-TI2S'!$D180)</f>
        <v>0</v>
      </c>
      <c r="K180" s="21">
        <f>SUM(E$3:E179)+H180</f>
        <v>0.81654340900916833</v>
      </c>
      <c r="L180" s="21">
        <f>SUM(F$3:F179)+I180</f>
        <v>0.88782638871319186</v>
      </c>
      <c r="M180" s="21">
        <f>SUM(G$3:G179)+J180</f>
        <v>0</v>
      </c>
      <c r="N180" s="21"/>
      <c r="O180" s="21"/>
      <c r="P180" s="21"/>
      <c r="Q180" s="19">
        <f t="shared" si="13"/>
        <v>0.66674313879631397</v>
      </c>
      <c r="R180" s="19">
        <f t="shared" si="14"/>
        <v>0.78823569649550762</v>
      </c>
      <c r="S180" s="19">
        <f t="shared" si="15"/>
        <v>0</v>
      </c>
      <c r="T180" s="19">
        <f t="shared" si="16"/>
        <v>0.7249487860481687</v>
      </c>
      <c r="U180" s="19">
        <f t="shared" si="17"/>
        <v>0</v>
      </c>
      <c r="V180" s="19">
        <f t="shared" si="18"/>
        <v>0</v>
      </c>
    </row>
    <row r="181" spans="1:22" x14ac:dyDescent="0.25">
      <c r="A181" s="26">
        <f>Wellpath!E181</f>
        <v>0</v>
      </c>
      <c r="B181" s="22">
        <v>0</v>
      </c>
      <c r="C181" s="22">
        <v>0</v>
      </c>
      <c r="D181" s="22">
        <f>COS(Wellpath!$O181) / (Bfield * COS(Dip))</f>
        <v>3.9314164891663715E-5</v>
      </c>
      <c r="E181" s="20">
        <f>Model!$W$15*((drdp!B181+drdp!K181)*'MBXY-TI2S'!$B181+(drdp!E181+drdp!N181)*'MBXY-TI2S'!$C181+(drdp!H181+drdp!Q181)*'MBXY-TI2S'!$D181)</f>
        <v>0</v>
      </c>
      <c r="F181" s="20">
        <f>Model!$W$15*((drdp!C181+drdp!L181)*'MBXY-TI2S'!$B181+(drdp!F181+drdp!O181)*'MBXY-TI2S'!$C181+(drdp!I181+drdp!R181)*'MBXY-TI2S'!$D181)</f>
        <v>0</v>
      </c>
      <c r="G181" s="20">
        <f>Model!$W$15*((drdp!D181+drdp!M181)*'MBXY-TI2S'!$B181+(drdp!G181+drdp!P181)*'MBXY-TI2S'!$C181+(drdp!J181+drdp!S181)*'MBXY-TI2S'!$D181)</f>
        <v>0</v>
      </c>
      <c r="H181" s="18">
        <f>Model!$W$15*((drdp!B181)*'MBXY-TI2S'!$B181+(drdp!E181)*'MBXY-TI2S'!$C181+(drdp!H181)*'MBXY-TI2S'!$D181)</f>
        <v>0</v>
      </c>
      <c r="I181" s="18">
        <f>Model!$W$15*((drdp!C181)*'MBXY-TI2S'!$B181+(drdp!F181)*'MBXY-TI2S'!$C181+(drdp!I181)*'MBXY-TI2S'!$D181)</f>
        <v>0</v>
      </c>
      <c r="J181" s="18">
        <f>Model!$W$15*((drdp!D181)*'MBXY-TI2S'!$B181+(drdp!G181)*'MBXY-TI2S'!$C181+(drdp!J181)*'MBXY-TI2S'!$D181)</f>
        <v>0</v>
      </c>
      <c r="K181" s="21">
        <f>SUM(E$3:E180)+H181</f>
        <v>0.81654340900916833</v>
      </c>
      <c r="L181" s="21">
        <f>SUM(F$3:F180)+I181</f>
        <v>0.88782638871319186</v>
      </c>
      <c r="M181" s="21">
        <f>SUM(G$3:G180)+J181</f>
        <v>0</v>
      </c>
      <c r="N181" s="21"/>
      <c r="O181" s="21"/>
      <c r="P181" s="21"/>
      <c r="Q181" s="19">
        <f t="shared" si="13"/>
        <v>0.66674313879631397</v>
      </c>
      <c r="R181" s="19">
        <f t="shared" si="14"/>
        <v>0.78823569649550762</v>
      </c>
      <c r="S181" s="19">
        <f t="shared" si="15"/>
        <v>0</v>
      </c>
      <c r="T181" s="19">
        <f t="shared" si="16"/>
        <v>0.7249487860481687</v>
      </c>
      <c r="U181" s="19">
        <f t="shared" si="17"/>
        <v>0</v>
      </c>
      <c r="V181" s="19">
        <f t="shared" si="18"/>
        <v>0</v>
      </c>
    </row>
    <row r="182" spans="1:22" x14ac:dyDescent="0.25">
      <c r="A182" s="26">
        <f>Wellpath!E182</f>
        <v>0</v>
      </c>
      <c r="B182" s="22">
        <v>0</v>
      </c>
      <c r="C182" s="22">
        <v>0</v>
      </c>
      <c r="D182" s="22">
        <f>COS(Wellpath!$O182) / (Bfield * COS(Dip))</f>
        <v>3.9314164891663715E-5</v>
      </c>
      <c r="E182" s="20">
        <f>Model!$W$15*((drdp!B182+drdp!K182)*'MBXY-TI2S'!$B182+(drdp!E182+drdp!N182)*'MBXY-TI2S'!$C182+(drdp!H182+drdp!Q182)*'MBXY-TI2S'!$D182)</f>
        <v>0</v>
      </c>
      <c r="F182" s="20">
        <f>Model!$W$15*((drdp!C182+drdp!L182)*'MBXY-TI2S'!$B182+(drdp!F182+drdp!O182)*'MBXY-TI2S'!$C182+(drdp!I182+drdp!R182)*'MBXY-TI2S'!$D182)</f>
        <v>0</v>
      </c>
      <c r="G182" s="20">
        <f>Model!$W$15*((drdp!D182+drdp!M182)*'MBXY-TI2S'!$B182+(drdp!G182+drdp!P182)*'MBXY-TI2S'!$C182+(drdp!J182+drdp!S182)*'MBXY-TI2S'!$D182)</f>
        <v>0</v>
      </c>
      <c r="H182" s="18">
        <f>Model!$W$15*((drdp!B182)*'MBXY-TI2S'!$B182+(drdp!E182)*'MBXY-TI2S'!$C182+(drdp!H182)*'MBXY-TI2S'!$D182)</f>
        <v>0</v>
      </c>
      <c r="I182" s="18">
        <f>Model!$W$15*((drdp!C182)*'MBXY-TI2S'!$B182+(drdp!F182)*'MBXY-TI2S'!$C182+(drdp!I182)*'MBXY-TI2S'!$D182)</f>
        <v>0</v>
      </c>
      <c r="J182" s="18">
        <f>Model!$W$15*((drdp!D182)*'MBXY-TI2S'!$B182+(drdp!G182)*'MBXY-TI2S'!$C182+(drdp!J182)*'MBXY-TI2S'!$D182)</f>
        <v>0</v>
      </c>
      <c r="K182" s="21">
        <f>SUM(E$3:E181)+H182</f>
        <v>0.81654340900916833</v>
      </c>
      <c r="L182" s="21">
        <f>SUM(F$3:F181)+I182</f>
        <v>0.88782638871319186</v>
      </c>
      <c r="M182" s="21">
        <f>SUM(G$3:G181)+J182</f>
        <v>0</v>
      </c>
      <c r="N182" s="21"/>
      <c r="O182" s="21"/>
      <c r="P182" s="21"/>
      <c r="Q182" s="19">
        <f t="shared" si="13"/>
        <v>0.66674313879631397</v>
      </c>
      <c r="R182" s="19">
        <f t="shared" si="14"/>
        <v>0.78823569649550762</v>
      </c>
      <c r="S182" s="19">
        <f t="shared" si="15"/>
        <v>0</v>
      </c>
      <c r="T182" s="19">
        <f t="shared" si="16"/>
        <v>0.7249487860481687</v>
      </c>
      <c r="U182" s="19">
        <f t="shared" si="17"/>
        <v>0</v>
      </c>
      <c r="V182" s="19">
        <f t="shared" si="18"/>
        <v>0</v>
      </c>
    </row>
    <row r="183" spans="1:22" x14ac:dyDescent="0.25">
      <c r="A183" s="26">
        <f>Wellpath!E183</f>
        <v>0</v>
      </c>
      <c r="B183" s="22">
        <v>0</v>
      </c>
      <c r="C183" s="22">
        <v>0</v>
      </c>
      <c r="D183" s="22">
        <f>COS(Wellpath!$O183) / (Bfield * COS(Dip))</f>
        <v>3.9314164891663715E-5</v>
      </c>
      <c r="E183" s="20">
        <f>Model!$W$15*((drdp!B183+drdp!K183)*'MBXY-TI2S'!$B183+(drdp!E183+drdp!N183)*'MBXY-TI2S'!$C183+(drdp!H183+drdp!Q183)*'MBXY-TI2S'!$D183)</f>
        <v>0</v>
      </c>
      <c r="F183" s="20">
        <f>Model!$W$15*((drdp!C183+drdp!L183)*'MBXY-TI2S'!$B183+(drdp!F183+drdp!O183)*'MBXY-TI2S'!$C183+(drdp!I183+drdp!R183)*'MBXY-TI2S'!$D183)</f>
        <v>0</v>
      </c>
      <c r="G183" s="20">
        <f>Model!$W$15*((drdp!D183+drdp!M183)*'MBXY-TI2S'!$B183+(drdp!G183+drdp!P183)*'MBXY-TI2S'!$C183+(drdp!J183+drdp!S183)*'MBXY-TI2S'!$D183)</f>
        <v>0</v>
      </c>
      <c r="H183" s="18">
        <f>Model!$W$15*((drdp!B183)*'MBXY-TI2S'!$B183+(drdp!E183)*'MBXY-TI2S'!$C183+(drdp!H183)*'MBXY-TI2S'!$D183)</f>
        <v>0</v>
      </c>
      <c r="I183" s="18">
        <f>Model!$W$15*((drdp!C183)*'MBXY-TI2S'!$B183+(drdp!F183)*'MBXY-TI2S'!$C183+(drdp!I183)*'MBXY-TI2S'!$D183)</f>
        <v>0</v>
      </c>
      <c r="J183" s="18">
        <f>Model!$W$15*((drdp!D183)*'MBXY-TI2S'!$B183+(drdp!G183)*'MBXY-TI2S'!$C183+(drdp!J183)*'MBXY-TI2S'!$D183)</f>
        <v>0</v>
      </c>
      <c r="K183" s="21">
        <f>SUM(E$3:E182)+H183</f>
        <v>0.81654340900916833</v>
      </c>
      <c r="L183" s="21">
        <f>SUM(F$3:F182)+I183</f>
        <v>0.88782638871319186</v>
      </c>
      <c r="M183" s="21">
        <f>SUM(G$3:G182)+J183</f>
        <v>0</v>
      </c>
      <c r="N183" s="21"/>
      <c r="O183" s="21"/>
      <c r="P183" s="21"/>
      <c r="Q183" s="19">
        <f t="shared" si="13"/>
        <v>0.66674313879631397</v>
      </c>
      <c r="R183" s="19">
        <f t="shared" si="14"/>
        <v>0.78823569649550762</v>
      </c>
      <c r="S183" s="19">
        <f t="shared" si="15"/>
        <v>0</v>
      </c>
      <c r="T183" s="19">
        <f t="shared" si="16"/>
        <v>0.7249487860481687</v>
      </c>
      <c r="U183" s="19">
        <f t="shared" si="17"/>
        <v>0</v>
      </c>
      <c r="V183" s="19">
        <f t="shared" si="18"/>
        <v>0</v>
      </c>
    </row>
    <row r="184" spans="1:22" x14ac:dyDescent="0.25">
      <c r="A184" s="26">
        <f>Wellpath!E184</f>
        <v>0</v>
      </c>
      <c r="B184" s="22">
        <v>0</v>
      </c>
      <c r="C184" s="22">
        <v>0</v>
      </c>
      <c r="D184" s="22">
        <f>COS(Wellpath!$O184) / (Bfield * COS(Dip))</f>
        <v>3.9314164891663715E-5</v>
      </c>
      <c r="E184" s="20">
        <f>Model!$W$15*((drdp!B184+drdp!K184)*'MBXY-TI2S'!$B184+(drdp!E184+drdp!N184)*'MBXY-TI2S'!$C184+(drdp!H184+drdp!Q184)*'MBXY-TI2S'!$D184)</f>
        <v>0</v>
      </c>
      <c r="F184" s="20">
        <f>Model!$W$15*((drdp!C184+drdp!L184)*'MBXY-TI2S'!$B184+(drdp!F184+drdp!O184)*'MBXY-TI2S'!$C184+(drdp!I184+drdp!R184)*'MBXY-TI2S'!$D184)</f>
        <v>0</v>
      </c>
      <c r="G184" s="20">
        <f>Model!$W$15*((drdp!D184+drdp!M184)*'MBXY-TI2S'!$B184+(drdp!G184+drdp!P184)*'MBXY-TI2S'!$C184+(drdp!J184+drdp!S184)*'MBXY-TI2S'!$D184)</f>
        <v>0</v>
      </c>
      <c r="H184" s="18">
        <f>Model!$W$15*((drdp!B184)*'MBXY-TI2S'!$B184+(drdp!E184)*'MBXY-TI2S'!$C184+(drdp!H184)*'MBXY-TI2S'!$D184)</f>
        <v>0</v>
      </c>
      <c r="I184" s="18">
        <f>Model!$W$15*((drdp!C184)*'MBXY-TI2S'!$B184+(drdp!F184)*'MBXY-TI2S'!$C184+(drdp!I184)*'MBXY-TI2S'!$D184)</f>
        <v>0</v>
      </c>
      <c r="J184" s="18">
        <f>Model!$W$15*((drdp!D184)*'MBXY-TI2S'!$B184+(drdp!G184)*'MBXY-TI2S'!$C184+(drdp!J184)*'MBXY-TI2S'!$D184)</f>
        <v>0</v>
      </c>
      <c r="K184" s="21">
        <f>SUM(E$3:E183)+H184</f>
        <v>0.81654340900916833</v>
      </c>
      <c r="L184" s="21">
        <f>SUM(F$3:F183)+I184</f>
        <v>0.88782638871319186</v>
      </c>
      <c r="M184" s="21">
        <f>SUM(G$3:G183)+J184</f>
        <v>0</v>
      </c>
      <c r="N184" s="21"/>
      <c r="O184" s="21"/>
      <c r="P184" s="21"/>
      <c r="Q184" s="19">
        <f t="shared" si="13"/>
        <v>0.66674313879631397</v>
      </c>
      <c r="R184" s="19">
        <f t="shared" si="14"/>
        <v>0.78823569649550762</v>
      </c>
      <c r="S184" s="19">
        <f t="shared" si="15"/>
        <v>0</v>
      </c>
      <c r="T184" s="19">
        <f t="shared" si="16"/>
        <v>0.7249487860481687</v>
      </c>
      <c r="U184" s="19">
        <f t="shared" si="17"/>
        <v>0</v>
      </c>
      <c r="V184" s="19">
        <f t="shared" si="18"/>
        <v>0</v>
      </c>
    </row>
    <row r="185" spans="1:22" x14ac:dyDescent="0.25">
      <c r="A185" s="26">
        <f>Wellpath!E185</f>
        <v>0</v>
      </c>
      <c r="B185" s="22">
        <v>0</v>
      </c>
      <c r="C185" s="22">
        <v>0</v>
      </c>
      <c r="D185" s="22">
        <f>COS(Wellpath!$O185) / (Bfield * COS(Dip))</f>
        <v>3.9314164891663715E-5</v>
      </c>
      <c r="E185" s="20">
        <f>Model!$W$15*((drdp!B185+drdp!K185)*'MBXY-TI2S'!$B185+(drdp!E185+drdp!N185)*'MBXY-TI2S'!$C185+(drdp!H185+drdp!Q185)*'MBXY-TI2S'!$D185)</f>
        <v>0</v>
      </c>
      <c r="F185" s="20">
        <f>Model!$W$15*((drdp!C185+drdp!L185)*'MBXY-TI2S'!$B185+(drdp!F185+drdp!O185)*'MBXY-TI2S'!$C185+(drdp!I185+drdp!R185)*'MBXY-TI2S'!$D185)</f>
        <v>0</v>
      </c>
      <c r="G185" s="20">
        <f>Model!$W$15*((drdp!D185+drdp!M185)*'MBXY-TI2S'!$B185+(drdp!G185+drdp!P185)*'MBXY-TI2S'!$C185+(drdp!J185+drdp!S185)*'MBXY-TI2S'!$D185)</f>
        <v>0</v>
      </c>
      <c r="H185" s="18">
        <f>Model!$W$15*((drdp!B185)*'MBXY-TI2S'!$B185+(drdp!E185)*'MBXY-TI2S'!$C185+(drdp!H185)*'MBXY-TI2S'!$D185)</f>
        <v>0</v>
      </c>
      <c r="I185" s="18">
        <f>Model!$W$15*((drdp!C185)*'MBXY-TI2S'!$B185+(drdp!F185)*'MBXY-TI2S'!$C185+(drdp!I185)*'MBXY-TI2S'!$D185)</f>
        <v>0</v>
      </c>
      <c r="J185" s="18">
        <f>Model!$W$15*((drdp!D185)*'MBXY-TI2S'!$B185+(drdp!G185)*'MBXY-TI2S'!$C185+(drdp!J185)*'MBXY-TI2S'!$D185)</f>
        <v>0</v>
      </c>
      <c r="K185" s="21">
        <f>SUM(E$3:E184)+H185</f>
        <v>0.81654340900916833</v>
      </c>
      <c r="L185" s="21">
        <f>SUM(F$3:F184)+I185</f>
        <v>0.88782638871319186</v>
      </c>
      <c r="M185" s="21">
        <f>SUM(G$3:G184)+J185</f>
        <v>0</v>
      </c>
      <c r="N185" s="21"/>
      <c r="O185" s="21"/>
      <c r="P185" s="21"/>
      <c r="Q185" s="19">
        <f t="shared" si="13"/>
        <v>0.66674313879631397</v>
      </c>
      <c r="R185" s="19">
        <f t="shared" si="14"/>
        <v>0.78823569649550762</v>
      </c>
      <c r="S185" s="19">
        <f t="shared" si="15"/>
        <v>0</v>
      </c>
      <c r="T185" s="19">
        <f t="shared" si="16"/>
        <v>0.7249487860481687</v>
      </c>
      <c r="U185" s="19">
        <f t="shared" si="17"/>
        <v>0</v>
      </c>
      <c r="V185" s="19">
        <f t="shared" si="18"/>
        <v>0</v>
      </c>
    </row>
    <row r="186" spans="1:22" x14ac:dyDescent="0.25">
      <c r="A186" s="26">
        <f>Wellpath!E186</f>
        <v>0</v>
      </c>
      <c r="B186" s="22">
        <v>0</v>
      </c>
      <c r="C186" s="22">
        <v>0</v>
      </c>
      <c r="D186" s="22">
        <f>COS(Wellpath!$O186) / (Bfield * COS(Dip))</f>
        <v>3.9314164891663715E-5</v>
      </c>
      <c r="E186" s="20">
        <f>Model!$W$15*((drdp!B186+drdp!K186)*'MBXY-TI2S'!$B186+(drdp!E186+drdp!N186)*'MBXY-TI2S'!$C186+(drdp!H186+drdp!Q186)*'MBXY-TI2S'!$D186)</f>
        <v>0</v>
      </c>
      <c r="F186" s="20">
        <f>Model!$W$15*((drdp!C186+drdp!L186)*'MBXY-TI2S'!$B186+(drdp!F186+drdp!O186)*'MBXY-TI2S'!$C186+(drdp!I186+drdp!R186)*'MBXY-TI2S'!$D186)</f>
        <v>0</v>
      </c>
      <c r="G186" s="20">
        <f>Model!$W$15*((drdp!D186+drdp!M186)*'MBXY-TI2S'!$B186+(drdp!G186+drdp!P186)*'MBXY-TI2S'!$C186+(drdp!J186+drdp!S186)*'MBXY-TI2S'!$D186)</f>
        <v>0</v>
      </c>
      <c r="H186" s="18">
        <f>Model!$W$15*((drdp!B186)*'MBXY-TI2S'!$B186+(drdp!E186)*'MBXY-TI2S'!$C186+(drdp!H186)*'MBXY-TI2S'!$D186)</f>
        <v>0</v>
      </c>
      <c r="I186" s="18">
        <f>Model!$W$15*((drdp!C186)*'MBXY-TI2S'!$B186+(drdp!F186)*'MBXY-TI2S'!$C186+(drdp!I186)*'MBXY-TI2S'!$D186)</f>
        <v>0</v>
      </c>
      <c r="J186" s="18">
        <f>Model!$W$15*((drdp!D186)*'MBXY-TI2S'!$B186+(drdp!G186)*'MBXY-TI2S'!$C186+(drdp!J186)*'MBXY-TI2S'!$D186)</f>
        <v>0</v>
      </c>
      <c r="K186" s="21">
        <f>SUM(E$3:E185)+H186</f>
        <v>0.81654340900916833</v>
      </c>
      <c r="L186" s="21">
        <f>SUM(F$3:F185)+I186</f>
        <v>0.88782638871319186</v>
      </c>
      <c r="M186" s="21">
        <f>SUM(G$3:G185)+J186</f>
        <v>0</v>
      </c>
      <c r="N186" s="21"/>
      <c r="O186" s="21"/>
      <c r="P186" s="21"/>
      <c r="Q186" s="19">
        <f t="shared" si="13"/>
        <v>0.66674313879631397</v>
      </c>
      <c r="R186" s="19">
        <f t="shared" si="14"/>
        <v>0.78823569649550762</v>
      </c>
      <c r="S186" s="19">
        <f t="shared" si="15"/>
        <v>0</v>
      </c>
      <c r="T186" s="19">
        <f t="shared" si="16"/>
        <v>0.7249487860481687</v>
      </c>
      <c r="U186" s="19">
        <f t="shared" si="17"/>
        <v>0</v>
      </c>
      <c r="V186" s="19">
        <f t="shared" si="18"/>
        <v>0</v>
      </c>
    </row>
    <row r="187" spans="1:22" x14ac:dyDescent="0.25">
      <c r="A187" s="26">
        <f>Wellpath!E187</f>
        <v>0</v>
      </c>
      <c r="B187" s="22">
        <v>0</v>
      </c>
      <c r="C187" s="22">
        <v>0</v>
      </c>
      <c r="D187" s="22">
        <f>COS(Wellpath!$O187) / (Bfield * COS(Dip))</f>
        <v>3.9314164891663715E-5</v>
      </c>
      <c r="E187" s="20">
        <f>Model!$W$15*((drdp!B187+drdp!K187)*'MBXY-TI2S'!$B187+(drdp!E187+drdp!N187)*'MBXY-TI2S'!$C187+(drdp!H187+drdp!Q187)*'MBXY-TI2S'!$D187)</f>
        <v>0</v>
      </c>
      <c r="F187" s="20">
        <f>Model!$W$15*((drdp!C187+drdp!L187)*'MBXY-TI2S'!$B187+(drdp!F187+drdp!O187)*'MBXY-TI2S'!$C187+(drdp!I187+drdp!R187)*'MBXY-TI2S'!$D187)</f>
        <v>0</v>
      </c>
      <c r="G187" s="20">
        <f>Model!$W$15*((drdp!D187+drdp!M187)*'MBXY-TI2S'!$B187+(drdp!G187+drdp!P187)*'MBXY-TI2S'!$C187+(drdp!J187+drdp!S187)*'MBXY-TI2S'!$D187)</f>
        <v>0</v>
      </c>
      <c r="H187" s="18">
        <f>Model!$W$15*((drdp!B187)*'MBXY-TI2S'!$B187+(drdp!E187)*'MBXY-TI2S'!$C187+(drdp!H187)*'MBXY-TI2S'!$D187)</f>
        <v>0</v>
      </c>
      <c r="I187" s="18">
        <f>Model!$W$15*((drdp!C187)*'MBXY-TI2S'!$B187+(drdp!F187)*'MBXY-TI2S'!$C187+(drdp!I187)*'MBXY-TI2S'!$D187)</f>
        <v>0</v>
      </c>
      <c r="J187" s="18">
        <f>Model!$W$15*((drdp!D187)*'MBXY-TI2S'!$B187+(drdp!G187)*'MBXY-TI2S'!$C187+(drdp!J187)*'MBXY-TI2S'!$D187)</f>
        <v>0</v>
      </c>
      <c r="K187" s="21">
        <f>SUM(E$3:E186)+H187</f>
        <v>0.81654340900916833</v>
      </c>
      <c r="L187" s="21">
        <f>SUM(F$3:F186)+I187</f>
        <v>0.88782638871319186</v>
      </c>
      <c r="M187" s="21">
        <f>SUM(G$3:G186)+J187</f>
        <v>0</v>
      </c>
      <c r="N187" s="21"/>
      <c r="O187" s="21"/>
      <c r="P187" s="21"/>
      <c r="Q187" s="19">
        <f t="shared" si="13"/>
        <v>0.66674313879631397</v>
      </c>
      <c r="R187" s="19">
        <f t="shared" si="14"/>
        <v>0.78823569649550762</v>
      </c>
      <c r="S187" s="19">
        <f t="shared" si="15"/>
        <v>0</v>
      </c>
      <c r="T187" s="19">
        <f t="shared" si="16"/>
        <v>0.7249487860481687</v>
      </c>
      <c r="U187" s="19">
        <f t="shared" si="17"/>
        <v>0</v>
      </c>
      <c r="V187" s="19">
        <f t="shared" si="18"/>
        <v>0</v>
      </c>
    </row>
    <row r="188" spans="1:22" x14ac:dyDescent="0.25">
      <c r="A188" s="26">
        <f>Wellpath!E188</f>
        <v>0</v>
      </c>
      <c r="B188" s="22">
        <v>0</v>
      </c>
      <c r="C188" s="22">
        <v>0</v>
      </c>
      <c r="D188" s="22">
        <f>COS(Wellpath!$O188) / (Bfield * COS(Dip))</f>
        <v>3.9314164891663715E-5</v>
      </c>
      <c r="E188" s="20">
        <f>Model!$W$15*((drdp!B188+drdp!K188)*'MBXY-TI2S'!$B188+(drdp!E188+drdp!N188)*'MBXY-TI2S'!$C188+(drdp!H188+drdp!Q188)*'MBXY-TI2S'!$D188)</f>
        <v>0</v>
      </c>
      <c r="F188" s="20">
        <f>Model!$W$15*((drdp!C188+drdp!L188)*'MBXY-TI2S'!$B188+(drdp!F188+drdp!O188)*'MBXY-TI2S'!$C188+(drdp!I188+drdp!R188)*'MBXY-TI2S'!$D188)</f>
        <v>0</v>
      </c>
      <c r="G188" s="20">
        <f>Model!$W$15*((drdp!D188+drdp!M188)*'MBXY-TI2S'!$B188+(drdp!G188+drdp!P188)*'MBXY-TI2S'!$C188+(drdp!J188+drdp!S188)*'MBXY-TI2S'!$D188)</f>
        <v>0</v>
      </c>
      <c r="H188" s="18">
        <f>Model!$W$15*((drdp!B188)*'MBXY-TI2S'!$B188+(drdp!E188)*'MBXY-TI2S'!$C188+(drdp!H188)*'MBXY-TI2S'!$D188)</f>
        <v>0</v>
      </c>
      <c r="I188" s="18">
        <f>Model!$W$15*((drdp!C188)*'MBXY-TI2S'!$B188+(drdp!F188)*'MBXY-TI2S'!$C188+(drdp!I188)*'MBXY-TI2S'!$D188)</f>
        <v>0</v>
      </c>
      <c r="J188" s="18">
        <f>Model!$W$15*((drdp!D188)*'MBXY-TI2S'!$B188+(drdp!G188)*'MBXY-TI2S'!$C188+(drdp!J188)*'MBXY-TI2S'!$D188)</f>
        <v>0</v>
      </c>
      <c r="K188" s="21">
        <f>SUM(E$3:E187)+H188</f>
        <v>0.81654340900916833</v>
      </c>
      <c r="L188" s="21">
        <f>SUM(F$3:F187)+I188</f>
        <v>0.88782638871319186</v>
      </c>
      <c r="M188" s="21">
        <f>SUM(G$3:G187)+J188</f>
        <v>0</v>
      </c>
      <c r="N188" s="21"/>
      <c r="O188" s="21"/>
      <c r="P188" s="21"/>
      <c r="Q188" s="19">
        <f t="shared" si="13"/>
        <v>0.66674313879631397</v>
      </c>
      <c r="R188" s="19">
        <f t="shared" si="14"/>
        <v>0.78823569649550762</v>
      </c>
      <c r="S188" s="19">
        <f t="shared" si="15"/>
        <v>0</v>
      </c>
      <c r="T188" s="19">
        <f t="shared" si="16"/>
        <v>0.7249487860481687</v>
      </c>
      <c r="U188" s="19">
        <f t="shared" si="17"/>
        <v>0</v>
      </c>
      <c r="V188" s="19">
        <f t="shared" si="18"/>
        <v>0</v>
      </c>
    </row>
    <row r="189" spans="1:22" x14ac:dyDescent="0.25">
      <c r="A189" s="26">
        <f>Wellpath!E189</f>
        <v>0</v>
      </c>
      <c r="B189" s="22">
        <v>0</v>
      </c>
      <c r="C189" s="22">
        <v>0</v>
      </c>
      <c r="D189" s="22">
        <f>COS(Wellpath!$O189) / (Bfield * COS(Dip))</f>
        <v>3.9314164891663715E-5</v>
      </c>
      <c r="E189" s="20">
        <f>Model!$W$15*((drdp!B189+drdp!K189)*'MBXY-TI2S'!$B189+(drdp!E189+drdp!N189)*'MBXY-TI2S'!$C189+(drdp!H189+drdp!Q189)*'MBXY-TI2S'!$D189)</f>
        <v>0</v>
      </c>
      <c r="F189" s="20">
        <f>Model!$W$15*((drdp!C189+drdp!L189)*'MBXY-TI2S'!$B189+(drdp!F189+drdp!O189)*'MBXY-TI2S'!$C189+(drdp!I189+drdp!R189)*'MBXY-TI2S'!$D189)</f>
        <v>0</v>
      </c>
      <c r="G189" s="20">
        <f>Model!$W$15*((drdp!D189+drdp!M189)*'MBXY-TI2S'!$B189+(drdp!G189+drdp!P189)*'MBXY-TI2S'!$C189+(drdp!J189+drdp!S189)*'MBXY-TI2S'!$D189)</f>
        <v>0</v>
      </c>
      <c r="H189" s="18">
        <f>Model!$W$15*((drdp!B189)*'MBXY-TI2S'!$B189+(drdp!E189)*'MBXY-TI2S'!$C189+(drdp!H189)*'MBXY-TI2S'!$D189)</f>
        <v>0</v>
      </c>
      <c r="I189" s="18">
        <f>Model!$W$15*((drdp!C189)*'MBXY-TI2S'!$B189+(drdp!F189)*'MBXY-TI2S'!$C189+(drdp!I189)*'MBXY-TI2S'!$D189)</f>
        <v>0</v>
      </c>
      <c r="J189" s="18">
        <f>Model!$W$15*((drdp!D189)*'MBXY-TI2S'!$B189+(drdp!G189)*'MBXY-TI2S'!$C189+(drdp!J189)*'MBXY-TI2S'!$D189)</f>
        <v>0</v>
      </c>
      <c r="K189" s="21">
        <f>SUM(E$3:E188)+H189</f>
        <v>0.81654340900916833</v>
      </c>
      <c r="L189" s="21">
        <f>SUM(F$3:F188)+I189</f>
        <v>0.88782638871319186</v>
      </c>
      <c r="M189" s="21">
        <f>SUM(G$3:G188)+J189</f>
        <v>0</v>
      </c>
      <c r="N189" s="21"/>
      <c r="O189" s="21"/>
      <c r="P189" s="21"/>
      <c r="Q189" s="19">
        <f t="shared" si="13"/>
        <v>0.66674313879631397</v>
      </c>
      <c r="R189" s="19">
        <f t="shared" si="14"/>
        <v>0.78823569649550762</v>
      </c>
      <c r="S189" s="19">
        <f t="shared" si="15"/>
        <v>0</v>
      </c>
      <c r="T189" s="19">
        <f t="shared" si="16"/>
        <v>0.7249487860481687</v>
      </c>
      <c r="U189" s="19">
        <f t="shared" si="17"/>
        <v>0</v>
      </c>
      <c r="V189" s="19">
        <f t="shared" si="18"/>
        <v>0</v>
      </c>
    </row>
    <row r="190" spans="1:22" x14ac:dyDescent="0.25">
      <c r="A190" s="26">
        <f>Wellpath!E190</f>
        <v>0</v>
      </c>
      <c r="B190" s="22">
        <v>0</v>
      </c>
      <c r="C190" s="22">
        <v>0</v>
      </c>
      <c r="D190" s="22">
        <f>COS(Wellpath!$O190) / (Bfield * COS(Dip))</f>
        <v>3.9314164891663715E-5</v>
      </c>
      <c r="E190" s="20">
        <f>Model!$W$15*((drdp!B190+drdp!K190)*'MBXY-TI2S'!$B190+(drdp!E190+drdp!N190)*'MBXY-TI2S'!$C190+(drdp!H190+drdp!Q190)*'MBXY-TI2S'!$D190)</f>
        <v>0</v>
      </c>
      <c r="F190" s="20">
        <f>Model!$W$15*((drdp!C190+drdp!L190)*'MBXY-TI2S'!$B190+(drdp!F190+drdp!O190)*'MBXY-TI2S'!$C190+(drdp!I190+drdp!R190)*'MBXY-TI2S'!$D190)</f>
        <v>0</v>
      </c>
      <c r="G190" s="20">
        <f>Model!$W$15*((drdp!D190+drdp!M190)*'MBXY-TI2S'!$B190+(drdp!G190+drdp!P190)*'MBXY-TI2S'!$C190+(drdp!J190+drdp!S190)*'MBXY-TI2S'!$D190)</f>
        <v>0</v>
      </c>
      <c r="H190" s="18">
        <f>Model!$W$15*((drdp!B190)*'MBXY-TI2S'!$B190+(drdp!E190)*'MBXY-TI2S'!$C190+(drdp!H190)*'MBXY-TI2S'!$D190)</f>
        <v>0</v>
      </c>
      <c r="I190" s="18">
        <f>Model!$W$15*((drdp!C190)*'MBXY-TI2S'!$B190+(drdp!F190)*'MBXY-TI2S'!$C190+(drdp!I190)*'MBXY-TI2S'!$D190)</f>
        <v>0</v>
      </c>
      <c r="J190" s="18">
        <f>Model!$W$15*((drdp!D190)*'MBXY-TI2S'!$B190+(drdp!G190)*'MBXY-TI2S'!$C190+(drdp!J190)*'MBXY-TI2S'!$D190)</f>
        <v>0</v>
      </c>
      <c r="K190" s="21">
        <f>SUM(E$3:E189)+H190</f>
        <v>0.81654340900916833</v>
      </c>
      <c r="L190" s="21">
        <f>SUM(F$3:F189)+I190</f>
        <v>0.88782638871319186</v>
      </c>
      <c r="M190" s="21">
        <f>SUM(G$3:G189)+J190</f>
        <v>0</v>
      </c>
      <c r="N190" s="21"/>
      <c r="O190" s="21"/>
      <c r="P190" s="21"/>
      <c r="Q190" s="19">
        <f t="shared" si="13"/>
        <v>0.66674313879631397</v>
      </c>
      <c r="R190" s="19">
        <f t="shared" si="14"/>
        <v>0.78823569649550762</v>
      </c>
      <c r="S190" s="19">
        <f t="shared" si="15"/>
        <v>0</v>
      </c>
      <c r="T190" s="19">
        <f t="shared" si="16"/>
        <v>0.7249487860481687</v>
      </c>
      <c r="U190" s="19">
        <f t="shared" si="17"/>
        <v>0</v>
      </c>
      <c r="V190" s="19">
        <f t="shared" si="18"/>
        <v>0</v>
      </c>
    </row>
    <row r="191" spans="1:22" x14ac:dyDescent="0.25">
      <c r="A191" s="26">
        <f>Wellpath!E191</f>
        <v>0</v>
      </c>
      <c r="B191" s="22">
        <v>0</v>
      </c>
      <c r="C191" s="22">
        <v>0</v>
      </c>
      <c r="D191" s="22">
        <f>COS(Wellpath!$O191) / (Bfield * COS(Dip))</f>
        <v>3.9314164891663715E-5</v>
      </c>
      <c r="E191" s="20">
        <f>Model!$W$15*((drdp!B191+drdp!K191)*'MBXY-TI2S'!$B191+(drdp!E191+drdp!N191)*'MBXY-TI2S'!$C191+(drdp!H191+drdp!Q191)*'MBXY-TI2S'!$D191)</f>
        <v>0</v>
      </c>
      <c r="F191" s="20">
        <f>Model!$W$15*((drdp!C191+drdp!L191)*'MBXY-TI2S'!$B191+(drdp!F191+drdp!O191)*'MBXY-TI2S'!$C191+(drdp!I191+drdp!R191)*'MBXY-TI2S'!$D191)</f>
        <v>0</v>
      </c>
      <c r="G191" s="20">
        <f>Model!$W$15*((drdp!D191+drdp!M191)*'MBXY-TI2S'!$B191+(drdp!G191+drdp!P191)*'MBXY-TI2S'!$C191+(drdp!J191+drdp!S191)*'MBXY-TI2S'!$D191)</f>
        <v>0</v>
      </c>
      <c r="H191" s="18">
        <f>Model!$W$15*((drdp!B191)*'MBXY-TI2S'!$B191+(drdp!E191)*'MBXY-TI2S'!$C191+(drdp!H191)*'MBXY-TI2S'!$D191)</f>
        <v>0</v>
      </c>
      <c r="I191" s="18">
        <f>Model!$W$15*((drdp!C191)*'MBXY-TI2S'!$B191+(drdp!F191)*'MBXY-TI2S'!$C191+(drdp!I191)*'MBXY-TI2S'!$D191)</f>
        <v>0</v>
      </c>
      <c r="J191" s="18">
        <f>Model!$W$15*((drdp!D191)*'MBXY-TI2S'!$B191+(drdp!G191)*'MBXY-TI2S'!$C191+(drdp!J191)*'MBXY-TI2S'!$D191)</f>
        <v>0</v>
      </c>
      <c r="K191" s="21">
        <f>SUM(E$3:E190)+H191</f>
        <v>0.81654340900916833</v>
      </c>
      <c r="L191" s="21">
        <f>SUM(F$3:F190)+I191</f>
        <v>0.88782638871319186</v>
      </c>
      <c r="M191" s="21">
        <f>SUM(G$3:G190)+J191</f>
        <v>0</v>
      </c>
      <c r="N191" s="21"/>
      <c r="O191" s="21"/>
      <c r="P191" s="21"/>
      <c r="Q191" s="19">
        <f t="shared" si="13"/>
        <v>0.66674313879631397</v>
      </c>
      <c r="R191" s="19">
        <f t="shared" si="14"/>
        <v>0.78823569649550762</v>
      </c>
      <c r="S191" s="19">
        <f t="shared" si="15"/>
        <v>0</v>
      </c>
      <c r="T191" s="19">
        <f t="shared" si="16"/>
        <v>0.7249487860481687</v>
      </c>
      <c r="U191" s="19">
        <f t="shared" si="17"/>
        <v>0</v>
      </c>
      <c r="V191" s="19">
        <f t="shared" si="18"/>
        <v>0</v>
      </c>
    </row>
    <row r="192" spans="1:22" x14ac:dyDescent="0.25">
      <c r="A192" s="26">
        <f>Wellpath!E192</f>
        <v>0</v>
      </c>
      <c r="B192" s="22">
        <v>0</v>
      </c>
      <c r="C192" s="22">
        <v>0</v>
      </c>
      <c r="D192" s="22">
        <f>COS(Wellpath!$O192) / (Bfield * COS(Dip))</f>
        <v>3.9314164891663715E-5</v>
      </c>
      <c r="E192" s="20">
        <f>Model!$W$15*((drdp!B192+drdp!K192)*'MBXY-TI2S'!$B192+(drdp!E192+drdp!N192)*'MBXY-TI2S'!$C192+(drdp!H192+drdp!Q192)*'MBXY-TI2S'!$D192)</f>
        <v>0</v>
      </c>
      <c r="F192" s="20">
        <f>Model!$W$15*((drdp!C192+drdp!L192)*'MBXY-TI2S'!$B192+(drdp!F192+drdp!O192)*'MBXY-TI2S'!$C192+(drdp!I192+drdp!R192)*'MBXY-TI2S'!$D192)</f>
        <v>0</v>
      </c>
      <c r="G192" s="20">
        <f>Model!$W$15*((drdp!D192+drdp!M192)*'MBXY-TI2S'!$B192+(drdp!G192+drdp!P192)*'MBXY-TI2S'!$C192+(drdp!J192+drdp!S192)*'MBXY-TI2S'!$D192)</f>
        <v>0</v>
      </c>
      <c r="H192" s="18">
        <f>Model!$W$15*((drdp!B192)*'MBXY-TI2S'!$B192+(drdp!E192)*'MBXY-TI2S'!$C192+(drdp!H192)*'MBXY-TI2S'!$D192)</f>
        <v>0</v>
      </c>
      <c r="I192" s="18">
        <f>Model!$W$15*((drdp!C192)*'MBXY-TI2S'!$B192+(drdp!F192)*'MBXY-TI2S'!$C192+(drdp!I192)*'MBXY-TI2S'!$D192)</f>
        <v>0</v>
      </c>
      <c r="J192" s="18">
        <f>Model!$W$15*((drdp!D192)*'MBXY-TI2S'!$B192+(drdp!G192)*'MBXY-TI2S'!$C192+(drdp!J192)*'MBXY-TI2S'!$D192)</f>
        <v>0</v>
      </c>
      <c r="K192" s="21">
        <f>SUM(E$3:E191)+H192</f>
        <v>0.81654340900916833</v>
      </c>
      <c r="L192" s="21">
        <f>SUM(F$3:F191)+I192</f>
        <v>0.88782638871319186</v>
      </c>
      <c r="M192" s="21">
        <f>SUM(G$3:G191)+J192</f>
        <v>0</v>
      </c>
      <c r="N192" s="21"/>
      <c r="O192" s="21"/>
      <c r="P192" s="21"/>
      <c r="Q192" s="19">
        <f t="shared" si="13"/>
        <v>0.66674313879631397</v>
      </c>
      <c r="R192" s="19">
        <f t="shared" si="14"/>
        <v>0.78823569649550762</v>
      </c>
      <c r="S192" s="19">
        <f t="shared" si="15"/>
        <v>0</v>
      </c>
      <c r="T192" s="19">
        <f t="shared" si="16"/>
        <v>0.7249487860481687</v>
      </c>
      <c r="U192" s="19">
        <f t="shared" si="17"/>
        <v>0</v>
      </c>
      <c r="V192" s="19">
        <f t="shared" si="18"/>
        <v>0</v>
      </c>
    </row>
    <row r="193" spans="1:22" x14ac:dyDescent="0.25">
      <c r="A193" s="26">
        <f>Wellpath!E193</f>
        <v>0</v>
      </c>
      <c r="B193" s="22">
        <v>0</v>
      </c>
      <c r="C193" s="22">
        <v>0</v>
      </c>
      <c r="D193" s="22">
        <f>COS(Wellpath!$O193) / (Bfield * COS(Dip))</f>
        <v>3.9314164891663715E-5</v>
      </c>
      <c r="E193" s="20">
        <f>Model!$W$15*((drdp!B193+drdp!K193)*'MBXY-TI2S'!$B193+(drdp!E193+drdp!N193)*'MBXY-TI2S'!$C193+(drdp!H193+drdp!Q193)*'MBXY-TI2S'!$D193)</f>
        <v>0</v>
      </c>
      <c r="F193" s="20">
        <f>Model!$W$15*((drdp!C193+drdp!L193)*'MBXY-TI2S'!$B193+(drdp!F193+drdp!O193)*'MBXY-TI2S'!$C193+(drdp!I193+drdp!R193)*'MBXY-TI2S'!$D193)</f>
        <v>0</v>
      </c>
      <c r="G193" s="20">
        <f>Model!$W$15*((drdp!D193+drdp!M193)*'MBXY-TI2S'!$B193+(drdp!G193+drdp!P193)*'MBXY-TI2S'!$C193+(drdp!J193+drdp!S193)*'MBXY-TI2S'!$D193)</f>
        <v>0</v>
      </c>
      <c r="H193" s="18">
        <f>Model!$W$15*((drdp!B193)*'MBXY-TI2S'!$B193+(drdp!E193)*'MBXY-TI2S'!$C193+(drdp!H193)*'MBXY-TI2S'!$D193)</f>
        <v>0</v>
      </c>
      <c r="I193" s="18">
        <f>Model!$W$15*((drdp!C193)*'MBXY-TI2S'!$B193+(drdp!F193)*'MBXY-TI2S'!$C193+(drdp!I193)*'MBXY-TI2S'!$D193)</f>
        <v>0</v>
      </c>
      <c r="J193" s="18">
        <f>Model!$W$15*((drdp!D193)*'MBXY-TI2S'!$B193+(drdp!G193)*'MBXY-TI2S'!$C193+(drdp!J193)*'MBXY-TI2S'!$D193)</f>
        <v>0</v>
      </c>
      <c r="K193" s="21">
        <f>SUM(E$3:E192)+H193</f>
        <v>0.81654340900916833</v>
      </c>
      <c r="L193" s="21">
        <f>SUM(F$3:F192)+I193</f>
        <v>0.88782638871319186</v>
      </c>
      <c r="M193" s="21">
        <f>SUM(G$3:G192)+J193</f>
        <v>0</v>
      </c>
      <c r="N193" s="21"/>
      <c r="O193" s="21"/>
      <c r="P193" s="21"/>
      <c r="Q193" s="19">
        <f t="shared" si="13"/>
        <v>0.66674313879631397</v>
      </c>
      <c r="R193" s="19">
        <f t="shared" si="14"/>
        <v>0.78823569649550762</v>
      </c>
      <c r="S193" s="19">
        <f t="shared" si="15"/>
        <v>0</v>
      </c>
      <c r="T193" s="19">
        <f t="shared" si="16"/>
        <v>0.7249487860481687</v>
      </c>
      <c r="U193" s="19">
        <f t="shared" si="17"/>
        <v>0</v>
      </c>
      <c r="V193" s="19">
        <f t="shared" si="18"/>
        <v>0</v>
      </c>
    </row>
    <row r="194" spans="1:22" x14ac:dyDescent="0.25">
      <c r="A194" s="26">
        <f>Wellpath!E194</f>
        <v>0</v>
      </c>
      <c r="B194" s="22">
        <v>0</v>
      </c>
      <c r="C194" s="22">
        <v>0</v>
      </c>
      <c r="D194" s="22">
        <f>COS(Wellpath!$O194) / (Bfield * COS(Dip))</f>
        <v>3.9314164891663715E-5</v>
      </c>
      <c r="E194" s="20">
        <f>Model!$W$15*((drdp!B194+drdp!K194)*'MBXY-TI2S'!$B194+(drdp!E194+drdp!N194)*'MBXY-TI2S'!$C194+(drdp!H194+drdp!Q194)*'MBXY-TI2S'!$D194)</f>
        <v>0</v>
      </c>
      <c r="F194" s="20">
        <f>Model!$W$15*((drdp!C194+drdp!L194)*'MBXY-TI2S'!$B194+(drdp!F194+drdp!O194)*'MBXY-TI2S'!$C194+(drdp!I194+drdp!R194)*'MBXY-TI2S'!$D194)</f>
        <v>0</v>
      </c>
      <c r="G194" s="20">
        <f>Model!$W$15*((drdp!D194+drdp!M194)*'MBXY-TI2S'!$B194+(drdp!G194+drdp!P194)*'MBXY-TI2S'!$C194+(drdp!J194+drdp!S194)*'MBXY-TI2S'!$D194)</f>
        <v>0</v>
      </c>
      <c r="H194" s="18">
        <f>Model!$W$15*((drdp!B194)*'MBXY-TI2S'!$B194+(drdp!E194)*'MBXY-TI2S'!$C194+(drdp!H194)*'MBXY-TI2S'!$D194)</f>
        <v>0</v>
      </c>
      <c r="I194" s="18">
        <f>Model!$W$15*((drdp!C194)*'MBXY-TI2S'!$B194+(drdp!F194)*'MBXY-TI2S'!$C194+(drdp!I194)*'MBXY-TI2S'!$D194)</f>
        <v>0</v>
      </c>
      <c r="J194" s="18">
        <f>Model!$W$15*((drdp!D194)*'MBXY-TI2S'!$B194+(drdp!G194)*'MBXY-TI2S'!$C194+(drdp!J194)*'MBXY-TI2S'!$D194)</f>
        <v>0</v>
      </c>
      <c r="K194" s="21">
        <f>SUM(E$3:E193)+H194</f>
        <v>0.81654340900916833</v>
      </c>
      <c r="L194" s="21">
        <f>SUM(F$3:F193)+I194</f>
        <v>0.88782638871319186</v>
      </c>
      <c r="M194" s="21">
        <f>SUM(G$3:G193)+J194</f>
        <v>0</v>
      </c>
      <c r="N194" s="21"/>
      <c r="O194" s="21"/>
      <c r="P194" s="21"/>
      <c r="Q194" s="19">
        <f t="shared" si="13"/>
        <v>0.66674313879631397</v>
      </c>
      <c r="R194" s="19">
        <f t="shared" si="14"/>
        <v>0.78823569649550762</v>
      </c>
      <c r="S194" s="19">
        <f t="shared" si="15"/>
        <v>0</v>
      </c>
      <c r="T194" s="19">
        <f t="shared" si="16"/>
        <v>0.7249487860481687</v>
      </c>
      <c r="U194" s="19">
        <f t="shared" si="17"/>
        <v>0</v>
      </c>
      <c r="V194" s="19">
        <f t="shared" si="18"/>
        <v>0</v>
      </c>
    </row>
    <row r="195" spans="1:22" x14ac:dyDescent="0.25">
      <c r="A195" s="26">
        <f>Wellpath!E195</f>
        <v>0</v>
      </c>
      <c r="B195" s="22">
        <v>0</v>
      </c>
      <c r="C195" s="22">
        <v>0</v>
      </c>
      <c r="D195" s="22">
        <f>COS(Wellpath!$O195) / (Bfield * COS(Dip))</f>
        <v>3.9314164891663715E-5</v>
      </c>
      <c r="E195" s="20">
        <f>Model!$W$15*((drdp!B195+drdp!K195)*'MBXY-TI2S'!$B195+(drdp!E195+drdp!N195)*'MBXY-TI2S'!$C195+(drdp!H195+drdp!Q195)*'MBXY-TI2S'!$D195)</f>
        <v>0</v>
      </c>
      <c r="F195" s="20">
        <f>Model!$W$15*((drdp!C195+drdp!L195)*'MBXY-TI2S'!$B195+(drdp!F195+drdp!O195)*'MBXY-TI2S'!$C195+(drdp!I195+drdp!R195)*'MBXY-TI2S'!$D195)</f>
        <v>0</v>
      </c>
      <c r="G195" s="20">
        <f>Model!$W$15*((drdp!D195+drdp!M195)*'MBXY-TI2S'!$B195+(drdp!G195+drdp!P195)*'MBXY-TI2S'!$C195+(drdp!J195+drdp!S195)*'MBXY-TI2S'!$D195)</f>
        <v>0</v>
      </c>
      <c r="H195" s="18">
        <f>Model!$W$15*((drdp!B195)*'MBXY-TI2S'!$B195+(drdp!E195)*'MBXY-TI2S'!$C195+(drdp!H195)*'MBXY-TI2S'!$D195)</f>
        <v>0</v>
      </c>
      <c r="I195" s="18">
        <f>Model!$W$15*((drdp!C195)*'MBXY-TI2S'!$B195+(drdp!F195)*'MBXY-TI2S'!$C195+(drdp!I195)*'MBXY-TI2S'!$D195)</f>
        <v>0</v>
      </c>
      <c r="J195" s="18">
        <f>Model!$W$15*((drdp!D195)*'MBXY-TI2S'!$B195+(drdp!G195)*'MBXY-TI2S'!$C195+(drdp!J195)*'MBXY-TI2S'!$D195)</f>
        <v>0</v>
      </c>
      <c r="K195" s="21">
        <f>SUM(E$3:E194)+H195</f>
        <v>0.81654340900916833</v>
      </c>
      <c r="L195" s="21">
        <f>SUM(F$3:F194)+I195</f>
        <v>0.88782638871319186</v>
      </c>
      <c r="M195" s="21">
        <f>SUM(G$3:G194)+J195</f>
        <v>0</v>
      </c>
      <c r="N195" s="21"/>
      <c r="O195" s="21"/>
      <c r="P195" s="21"/>
      <c r="Q195" s="19">
        <f t="shared" si="13"/>
        <v>0.66674313879631397</v>
      </c>
      <c r="R195" s="19">
        <f t="shared" si="14"/>
        <v>0.78823569649550762</v>
      </c>
      <c r="S195" s="19">
        <f t="shared" si="15"/>
        <v>0</v>
      </c>
      <c r="T195" s="19">
        <f t="shared" si="16"/>
        <v>0.7249487860481687</v>
      </c>
      <c r="U195" s="19">
        <f t="shared" si="17"/>
        <v>0</v>
      </c>
      <c r="V195" s="19">
        <f t="shared" si="18"/>
        <v>0</v>
      </c>
    </row>
    <row r="196" spans="1:22" x14ac:dyDescent="0.25">
      <c r="A196" s="26">
        <f>Wellpath!E196</f>
        <v>0</v>
      </c>
      <c r="B196" s="22">
        <v>0</v>
      </c>
      <c r="C196" s="22">
        <v>0</v>
      </c>
      <c r="D196" s="22">
        <f>COS(Wellpath!$O196) / (Bfield * COS(Dip))</f>
        <v>3.9314164891663715E-5</v>
      </c>
      <c r="E196" s="20">
        <f>Model!$W$15*((drdp!B196+drdp!K196)*'MBXY-TI2S'!$B196+(drdp!E196+drdp!N196)*'MBXY-TI2S'!$C196+(drdp!H196+drdp!Q196)*'MBXY-TI2S'!$D196)</f>
        <v>0</v>
      </c>
      <c r="F196" s="20">
        <f>Model!$W$15*((drdp!C196+drdp!L196)*'MBXY-TI2S'!$B196+(drdp!F196+drdp!O196)*'MBXY-TI2S'!$C196+(drdp!I196+drdp!R196)*'MBXY-TI2S'!$D196)</f>
        <v>0</v>
      </c>
      <c r="G196" s="20">
        <f>Model!$W$15*((drdp!D196+drdp!M196)*'MBXY-TI2S'!$B196+(drdp!G196+drdp!P196)*'MBXY-TI2S'!$C196+(drdp!J196+drdp!S196)*'MBXY-TI2S'!$D196)</f>
        <v>0</v>
      </c>
      <c r="H196" s="18">
        <f>Model!$W$15*((drdp!B196)*'MBXY-TI2S'!$B196+(drdp!E196)*'MBXY-TI2S'!$C196+(drdp!H196)*'MBXY-TI2S'!$D196)</f>
        <v>0</v>
      </c>
      <c r="I196" s="18">
        <f>Model!$W$15*((drdp!C196)*'MBXY-TI2S'!$B196+(drdp!F196)*'MBXY-TI2S'!$C196+(drdp!I196)*'MBXY-TI2S'!$D196)</f>
        <v>0</v>
      </c>
      <c r="J196" s="18">
        <f>Model!$W$15*((drdp!D196)*'MBXY-TI2S'!$B196+(drdp!G196)*'MBXY-TI2S'!$C196+(drdp!J196)*'MBXY-TI2S'!$D196)</f>
        <v>0</v>
      </c>
      <c r="K196" s="21">
        <f>SUM(E$3:E195)+H196</f>
        <v>0.81654340900916833</v>
      </c>
      <c r="L196" s="21">
        <f>SUM(F$3:F195)+I196</f>
        <v>0.88782638871319186</v>
      </c>
      <c r="M196" s="21">
        <f>SUM(G$3:G195)+J196</f>
        <v>0</v>
      </c>
      <c r="N196" s="21"/>
      <c r="O196" s="21"/>
      <c r="P196" s="21"/>
      <c r="Q196" s="19">
        <f t="shared" si="13"/>
        <v>0.66674313879631397</v>
      </c>
      <c r="R196" s="19">
        <f t="shared" si="14"/>
        <v>0.78823569649550762</v>
      </c>
      <c r="S196" s="19">
        <f t="shared" si="15"/>
        <v>0</v>
      </c>
      <c r="T196" s="19">
        <f t="shared" si="16"/>
        <v>0.7249487860481687</v>
      </c>
      <c r="U196" s="19">
        <f t="shared" si="17"/>
        <v>0</v>
      </c>
      <c r="V196" s="19">
        <f t="shared" si="18"/>
        <v>0</v>
      </c>
    </row>
    <row r="197" spans="1:22" x14ac:dyDescent="0.25">
      <c r="A197" s="26">
        <f>Wellpath!E197</f>
        <v>0</v>
      </c>
      <c r="B197" s="22">
        <v>0</v>
      </c>
      <c r="C197" s="22">
        <v>0</v>
      </c>
      <c r="D197" s="22">
        <f>COS(Wellpath!$O197) / (Bfield * COS(Dip))</f>
        <v>3.9314164891663715E-5</v>
      </c>
      <c r="E197" s="20">
        <f>Model!$W$15*((drdp!B197+drdp!K197)*'MBXY-TI2S'!$B197+(drdp!E197+drdp!N197)*'MBXY-TI2S'!$C197+(drdp!H197+drdp!Q197)*'MBXY-TI2S'!$D197)</f>
        <v>0</v>
      </c>
      <c r="F197" s="20">
        <f>Model!$W$15*((drdp!C197+drdp!L197)*'MBXY-TI2S'!$B197+(drdp!F197+drdp!O197)*'MBXY-TI2S'!$C197+(drdp!I197+drdp!R197)*'MBXY-TI2S'!$D197)</f>
        <v>0</v>
      </c>
      <c r="G197" s="20">
        <f>Model!$W$15*((drdp!D197+drdp!M197)*'MBXY-TI2S'!$B197+(drdp!G197+drdp!P197)*'MBXY-TI2S'!$C197+(drdp!J197+drdp!S197)*'MBXY-TI2S'!$D197)</f>
        <v>0</v>
      </c>
      <c r="H197" s="18">
        <f>Model!$W$15*((drdp!B197)*'MBXY-TI2S'!$B197+(drdp!E197)*'MBXY-TI2S'!$C197+(drdp!H197)*'MBXY-TI2S'!$D197)</f>
        <v>0</v>
      </c>
      <c r="I197" s="18">
        <f>Model!$W$15*((drdp!C197)*'MBXY-TI2S'!$B197+(drdp!F197)*'MBXY-TI2S'!$C197+(drdp!I197)*'MBXY-TI2S'!$D197)</f>
        <v>0</v>
      </c>
      <c r="J197" s="18">
        <f>Model!$W$15*((drdp!D197)*'MBXY-TI2S'!$B197+(drdp!G197)*'MBXY-TI2S'!$C197+(drdp!J197)*'MBXY-TI2S'!$D197)</f>
        <v>0</v>
      </c>
      <c r="K197" s="21">
        <f>SUM(E$3:E196)+H197</f>
        <v>0.81654340900916833</v>
      </c>
      <c r="L197" s="21">
        <f>SUM(F$3:F196)+I197</f>
        <v>0.88782638871319186</v>
      </c>
      <c r="M197" s="21">
        <f>SUM(G$3:G196)+J197</f>
        <v>0</v>
      </c>
      <c r="N197" s="21"/>
      <c r="O197" s="21"/>
      <c r="P197" s="21"/>
      <c r="Q197" s="19">
        <f t="shared" si="13"/>
        <v>0.66674313879631397</v>
      </c>
      <c r="R197" s="19">
        <f t="shared" si="14"/>
        <v>0.78823569649550762</v>
      </c>
      <c r="S197" s="19">
        <f t="shared" si="15"/>
        <v>0</v>
      </c>
      <c r="T197" s="19">
        <f t="shared" si="16"/>
        <v>0.7249487860481687</v>
      </c>
      <c r="U197" s="19">
        <f t="shared" si="17"/>
        <v>0</v>
      </c>
      <c r="V197" s="19">
        <f t="shared" si="18"/>
        <v>0</v>
      </c>
    </row>
    <row r="198" spans="1:22" x14ac:dyDescent="0.25">
      <c r="A198" s="26">
        <f>Wellpath!E198</f>
        <v>0</v>
      </c>
      <c r="B198" s="22">
        <v>0</v>
      </c>
      <c r="C198" s="22">
        <v>0</v>
      </c>
      <c r="D198" s="22">
        <f>COS(Wellpath!$O198) / (Bfield * COS(Dip))</f>
        <v>3.9314164891663715E-5</v>
      </c>
      <c r="E198" s="20">
        <f>Model!$W$15*((drdp!B198+drdp!K198)*'MBXY-TI2S'!$B198+(drdp!E198+drdp!N198)*'MBXY-TI2S'!$C198+(drdp!H198+drdp!Q198)*'MBXY-TI2S'!$D198)</f>
        <v>0</v>
      </c>
      <c r="F198" s="20">
        <f>Model!$W$15*((drdp!C198+drdp!L198)*'MBXY-TI2S'!$B198+(drdp!F198+drdp!O198)*'MBXY-TI2S'!$C198+(drdp!I198+drdp!R198)*'MBXY-TI2S'!$D198)</f>
        <v>0</v>
      </c>
      <c r="G198" s="20">
        <f>Model!$W$15*((drdp!D198+drdp!M198)*'MBXY-TI2S'!$B198+(drdp!G198+drdp!P198)*'MBXY-TI2S'!$C198+(drdp!J198+drdp!S198)*'MBXY-TI2S'!$D198)</f>
        <v>0</v>
      </c>
      <c r="H198" s="18">
        <f>Model!$W$15*((drdp!B198)*'MBXY-TI2S'!$B198+(drdp!E198)*'MBXY-TI2S'!$C198+(drdp!H198)*'MBXY-TI2S'!$D198)</f>
        <v>0</v>
      </c>
      <c r="I198" s="18">
        <f>Model!$W$15*((drdp!C198)*'MBXY-TI2S'!$B198+(drdp!F198)*'MBXY-TI2S'!$C198+(drdp!I198)*'MBXY-TI2S'!$D198)</f>
        <v>0</v>
      </c>
      <c r="J198" s="18">
        <f>Model!$W$15*((drdp!D198)*'MBXY-TI2S'!$B198+(drdp!G198)*'MBXY-TI2S'!$C198+(drdp!J198)*'MBXY-TI2S'!$D198)</f>
        <v>0</v>
      </c>
      <c r="K198" s="21">
        <f>SUM(E$3:E197)+H198</f>
        <v>0.81654340900916833</v>
      </c>
      <c r="L198" s="21">
        <f>SUM(F$3:F197)+I198</f>
        <v>0.88782638871319186</v>
      </c>
      <c r="M198" s="21">
        <f>SUM(G$3:G197)+J198</f>
        <v>0</v>
      </c>
      <c r="N198" s="21"/>
      <c r="O198" s="21"/>
      <c r="P198" s="21"/>
      <c r="Q198" s="19">
        <f t="shared" ref="Q198:Q261" si="19">K198^2</f>
        <v>0.66674313879631397</v>
      </c>
      <c r="R198" s="19">
        <f t="shared" ref="R198:R261" si="20">L198^2</f>
        <v>0.78823569649550762</v>
      </c>
      <c r="S198" s="19">
        <f t="shared" ref="S198:S261" si="21">M198^2</f>
        <v>0</v>
      </c>
      <c r="T198" s="19">
        <f t="shared" ref="T198:T261" si="22">K198*L198</f>
        <v>0.7249487860481687</v>
      </c>
      <c r="U198" s="19">
        <f t="shared" ref="U198:U261" si="23">K198*M198</f>
        <v>0</v>
      </c>
      <c r="V198" s="19">
        <f t="shared" ref="V198:V261" si="24">L198*M198</f>
        <v>0</v>
      </c>
    </row>
    <row r="199" spans="1:22" x14ac:dyDescent="0.25">
      <c r="A199" s="26">
        <f>Wellpath!E199</f>
        <v>0</v>
      </c>
      <c r="B199" s="22">
        <v>0</v>
      </c>
      <c r="C199" s="22">
        <v>0</v>
      </c>
      <c r="D199" s="22">
        <f>COS(Wellpath!$O199) / (Bfield * COS(Dip))</f>
        <v>3.9314164891663715E-5</v>
      </c>
      <c r="E199" s="20">
        <f>Model!$W$15*((drdp!B199+drdp!K199)*'MBXY-TI2S'!$B199+(drdp!E199+drdp!N199)*'MBXY-TI2S'!$C199+(drdp!H199+drdp!Q199)*'MBXY-TI2S'!$D199)</f>
        <v>0</v>
      </c>
      <c r="F199" s="20">
        <f>Model!$W$15*((drdp!C199+drdp!L199)*'MBXY-TI2S'!$B199+(drdp!F199+drdp!O199)*'MBXY-TI2S'!$C199+(drdp!I199+drdp!R199)*'MBXY-TI2S'!$D199)</f>
        <v>0</v>
      </c>
      <c r="G199" s="20">
        <f>Model!$W$15*((drdp!D199+drdp!M199)*'MBXY-TI2S'!$B199+(drdp!G199+drdp!P199)*'MBXY-TI2S'!$C199+(drdp!J199+drdp!S199)*'MBXY-TI2S'!$D199)</f>
        <v>0</v>
      </c>
      <c r="H199" s="18">
        <f>Model!$W$15*((drdp!B199)*'MBXY-TI2S'!$B199+(drdp!E199)*'MBXY-TI2S'!$C199+(drdp!H199)*'MBXY-TI2S'!$D199)</f>
        <v>0</v>
      </c>
      <c r="I199" s="18">
        <f>Model!$W$15*((drdp!C199)*'MBXY-TI2S'!$B199+(drdp!F199)*'MBXY-TI2S'!$C199+(drdp!I199)*'MBXY-TI2S'!$D199)</f>
        <v>0</v>
      </c>
      <c r="J199" s="18">
        <f>Model!$W$15*((drdp!D199)*'MBXY-TI2S'!$B199+(drdp!G199)*'MBXY-TI2S'!$C199+(drdp!J199)*'MBXY-TI2S'!$D199)</f>
        <v>0</v>
      </c>
      <c r="K199" s="21">
        <f>SUM(E$3:E198)+H199</f>
        <v>0.81654340900916833</v>
      </c>
      <c r="L199" s="21">
        <f>SUM(F$3:F198)+I199</f>
        <v>0.88782638871319186</v>
      </c>
      <c r="M199" s="21">
        <f>SUM(G$3:G198)+J199</f>
        <v>0</v>
      </c>
      <c r="N199" s="21"/>
      <c r="O199" s="21"/>
      <c r="P199" s="21"/>
      <c r="Q199" s="19">
        <f t="shared" si="19"/>
        <v>0.66674313879631397</v>
      </c>
      <c r="R199" s="19">
        <f t="shared" si="20"/>
        <v>0.78823569649550762</v>
      </c>
      <c r="S199" s="19">
        <f t="shared" si="21"/>
        <v>0</v>
      </c>
      <c r="T199" s="19">
        <f t="shared" si="22"/>
        <v>0.7249487860481687</v>
      </c>
      <c r="U199" s="19">
        <f t="shared" si="23"/>
        <v>0</v>
      </c>
      <c r="V199" s="19">
        <f t="shared" si="24"/>
        <v>0</v>
      </c>
    </row>
    <row r="200" spans="1:22" x14ac:dyDescent="0.25">
      <c r="A200" s="26">
        <f>Wellpath!E200</f>
        <v>0</v>
      </c>
      <c r="B200" s="22">
        <v>0</v>
      </c>
      <c r="C200" s="22">
        <v>0</v>
      </c>
      <c r="D200" s="22">
        <f>COS(Wellpath!$O200) / (Bfield * COS(Dip))</f>
        <v>3.9314164891663715E-5</v>
      </c>
      <c r="E200" s="20">
        <f>Model!$W$15*((drdp!B200+drdp!K200)*'MBXY-TI2S'!$B200+(drdp!E200+drdp!N200)*'MBXY-TI2S'!$C200+(drdp!H200+drdp!Q200)*'MBXY-TI2S'!$D200)</f>
        <v>0</v>
      </c>
      <c r="F200" s="20">
        <f>Model!$W$15*((drdp!C200+drdp!L200)*'MBXY-TI2S'!$B200+(drdp!F200+drdp!O200)*'MBXY-TI2S'!$C200+(drdp!I200+drdp!R200)*'MBXY-TI2S'!$D200)</f>
        <v>0</v>
      </c>
      <c r="G200" s="20">
        <f>Model!$W$15*((drdp!D200+drdp!M200)*'MBXY-TI2S'!$B200+(drdp!G200+drdp!P200)*'MBXY-TI2S'!$C200+(drdp!J200+drdp!S200)*'MBXY-TI2S'!$D200)</f>
        <v>0</v>
      </c>
      <c r="H200" s="18">
        <f>Model!$W$15*((drdp!B200)*'MBXY-TI2S'!$B200+(drdp!E200)*'MBXY-TI2S'!$C200+(drdp!H200)*'MBXY-TI2S'!$D200)</f>
        <v>0</v>
      </c>
      <c r="I200" s="18">
        <f>Model!$W$15*((drdp!C200)*'MBXY-TI2S'!$B200+(drdp!F200)*'MBXY-TI2S'!$C200+(drdp!I200)*'MBXY-TI2S'!$D200)</f>
        <v>0</v>
      </c>
      <c r="J200" s="18">
        <f>Model!$W$15*((drdp!D200)*'MBXY-TI2S'!$B200+(drdp!G200)*'MBXY-TI2S'!$C200+(drdp!J200)*'MBXY-TI2S'!$D200)</f>
        <v>0</v>
      </c>
      <c r="K200" s="21">
        <f>SUM(E$3:E199)+H200</f>
        <v>0.81654340900916833</v>
      </c>
      <c r="L200" s="21">
        <f>SUM(F$3:F199)+I200</f>
        <v>0.88782638871319186</v>
      </c>
      <c r="M200" s="21">
        <f>SUM(G$3:G199)+J200</f>
        <v>0</v>
      </c>
      <c r="N200" s="21"/>
      <c r="O200" s="21"/>
      <c r="P200" s="21"/>
      <c r="Q200" s="19">
        <f t="shared" si="19"/>
        <v>0.66674313879631397</v>
      </c>
      <c r="R200" s="19">
        <f t="shared" si="20"/>
        <v>0.78823569649550762</v>
      </c>
      <c r="S200" s="19">
        <f t="shared" si="21"/>
        <v>0</v>
      </c>
      <c r="T200" s="19">
        <f t="shared" si="22"/>
        <v>0.7249487860481687</v>
      </c>
      <c r="U200" s="19">
        <f t="shared" si="23"/>
        <v>0</v>
      </c>
      <c r="V200" s="19">
        <f t="shared" si="24"/>
        <v>0</v>
      </c>
    </row>
    <row r="201" spans="1:22" x14ac:dyDescent="0.25">
      <c r="A201" s="26">
        <f>Wellpath!E201</f>
        <v>0</v>
      </c>
      <c r="B201" s="22">
        <v>0</v>
      </c>
      <c r="C201" s="22">
        <v>0</v>
      </c>
      <c r="D201" s="22">
        <f>COS(Wellpath!$O201) / (Bfield * COS(Dip))</f>
        <v>3.9314164891663715E-5</v>
      </c>
      <c r="E201" s="20">
        <f>Model!$W$15*((drdp!B201+drdp!K201)*'MBXY-TI2S'!$B201+(drdp!E201+drdp!N201)*'MBXY-TI2S'!$C201+(drdp!H201+drdp!Q201)*'MBXY-TI2S'!$D201)</f>
        <v>0</v>
      </c>
      <c r="F201" s="20">
        <f>Model!$W$15*((drdp!C201+drdp!L201)*'MBXY-TI2S'!$B201+(drdp!F201+drdp!O201)*'MBXY-TI2S'!$C201+(drdp!I201+drdp!R201)*'MBXY-TI2S'!$D201)</f>
        <v>0</v>
      </c>
      <c r="G201" s="20">
        <f>Model!$W$15*((drdp!D201+drdp!M201)*'MBXY-TI2S'!$B201+(drdp!G201+drdp!P201)*'MBXY-TI2S'!$C201+(drdp!J201+drdp!S201)*'MBXY-TI2S'!$D201)</f>
        <v>0</v>
      </c>
      <c r="H201" s="18">
        <f>Model!$W$15*((drdp!B201)*'MBXY-TI2S'!$B201+(drdp!E201)*'MBXY-TI2S'!$C201+(drdp!H201)*'MBXY-TI2S'!$D201)</f>
        <v>0</v>
      </c>
      <c r="I201" s="18">
        <f>Model!$W$15*((drdp!C201)*'MBXY-TI2S'!$B201+(drdp!F201)*'MBXY-TI2S'!$C201+(drdp!I201)*'MBXY-TI2S'!$D201)</f>
        <v>0</v>
      </c>
      <c r="J201" s="18">
        <f>Model!$W$15*((drdp!D201)*'MBXY-TI2S'!$B201+(drdp!G201)*'MBXY-TI2S'!$C201+(drdp!J201)*'MBXY-TI2S'!$D201)</f>
        <v>0</v>
      </c>
      <c r="K201" s="21">
        <f>SUM(E$3:E200)+H201</f>
        <v>0.81654340900916833</v>
      </c>
      <c r="L201" s="21">
        <f>SUM(F$3:F200)+I201</f>
        <v>0.88782638871319186</v>
      </c>
      <c r="M201" s="21">
        <f>SUM(G$3:G200)+J201</f>
        <v>0</v>
      </c>
      <c r="N201" s="21"/>
      <c r="O201" s="21"/>
      <c r="P201" s="21"/>
      <c r="Q201" s="19">
        <f t="shared" si="19"/>
        <v>0.66674313879631397</v>
      </c>
      <c r="R201" s="19">
        <f t="shared" si="20"/>
        <v>0.78823569649550762</v>
      </c>
      <c r="S201" s="19">
        <f t="shared" si="21"/>
        <v>0</v>
      </c>
      <c r="T201" s="19">
        <f t="shared" si="22"/>
        <v>0.7249487860481687</v>
      </c>
      <c r="U201" s="19">
        <f t="shared" si="23"/>
        <v>0</v>
      </c>
      <c r="V201" s="19">
        <f t="shared" si="24"/>
        <v>0</v>
      </c>
    </row>
    <row r="202" spans="1:22" x14ac:dyDescent="0.25">
      <c r="A202" s="26">
        <f>Wellpath!E202</f>
        <v>0</v>
      </c>
      <c r="B202" s="22">
        <v>0</v>
      </c>
      <c r="C202" s="22">
        <v>0</v>
      </c>
      <c r="D202" s="22">
        <f>COS(Wellpath!$O202) / (Bfield * COS(Dip))</f>
        <v>3.9314164891663715E-5</v>
      </c>
      <c r="E202" s="20">
        <f>Model!$W$15*((drdp!B202+drdp!K202)*'MBXY-TI2S'!$B202+(drdp!E202+drdp!N202)*'MBXY-TI2S'!$C202+(drdp!H202+drdp!Q202)*'MBXY-TI2S'!$D202)</f>
        <v>0</v>
      </c>
      <c r="F202" s="20">
        <f>Model!$W$15*((drdp!C202+drdp!L202)*'MBXY-TI2S'!$B202+(drdp!F202+drdp!O202)*'MBXY-TI2S'!$C202+(drdp!I202+drdp!R202)*'MBXY-TI2S'!$D202)</f>
        <v>0</v>
      </c>
      <c r="G202" s="20">
        <f>Model!$W$15*((drdp!D202+drdp!M202)*'MBXY-TI2S'!$B202+(drdp!G202+drdp!P202)*'MBXY-TI2S'!$C202+(drdp!J202+drdp!S202)*'MBXY-TI2S'!$D202)</f>
        <v>0</v>
      </c>
      <c r="H202" s="18">
        <f>Model!$W$15*((drdp!B202)*'MBXY-TI2S'!$B202+(drdp!E202)*'MBXY-TI2S'!$C202+(drdp!H202)*'MBXY-TI2S'!$D202)</f>
        <v>0</v>
      </c>
      <c r="I202" s="18">
        <f>Model!$W$15*((drdp!C202)*'MBXY-TI2S'!$B202+(drdp!F202)*'MBXY-TI2S'!$C202+(drdp!I202)*'MBXY-TI2S'!$D202)</f>
        <v>0</v>
      </c>
      <c r="J202" s="18">
        <f>Model!$W$15*((drdp!D202)*'MBXY-TI2S'!$B202+(drdp!G202)*'MBXY-TI2S'!$C202+(drdp!J202)*'MBXY-TI2S'!$D202)</f>
        <v>0</v>
      </c>
      <c r="K202" s="21">
        <f>SUM(E$3:E201)+H202</f>
        <v>0.81654340900916833</v>
      </c>
      <c r="L202" s="21">
        <f>SUM(F$3:F201)+I202</f>
        <v>0.88782638871319186</v>
      </c>
      <c r="M202" s="21">
        <f>SUM(G$3:G201)+J202</f>
        <v>0</v>
      </c>
      <c r="N202" s="21"/>
      <c r="O202" s="21"/>
      <c r="P202" s="21"/>
      <c r="Q202" s="19">
        <f t="shared" si="19"/>
        <v>0.66674313879631397</v>
      </c>
      <c r="R202" s="19">
        <f t="shared" si="20"/>
        <v>0.78823569649550762</v>
      </c>
      <c r="S202" s="19">
        <f t="shared" si="21"/>
        <v>0</v>
      </c>
      <c r="T202" s="19">
        <f t="shared" si="22"/>
        <v>0.7249487860481687</v>
      </c>
      <c r="U202" s="19">
        <f t="shared" si="23"/>
        <v>0</v>
      </c>
      <c r="V202" s="19">
        <f t="shared" si="24"/>
        <v>0</v>
      </c>
    </row>
    <row r="203" spans="1:22" x14ac:dyDescent="0.25">
      <c r="A203" s="26">
        <f>Wellpath!E203</f>
        <v>0</v>
      </c>
      <c r="B203" s="22">
        <v>0</v>
      </c>
      <c r="C203" s="22">
        <v>0</v>
      </c>
      <c r="D203" s="22">
        <f>COS(Wellpath!$O203) / (Bfield * COS(Dip))</f>
        <v>3.9314164891663715E-5</v>
      </c>
      <c r="E203" s="20">
        <f>Model!$W$15*((drdp!B203+drdp!K203)*'MBXY-TI2S'!$B203+(drdp!E203+drdp!N203)*'MBXY-TI2S'!$C203+(drdp!H203+drdp!Q203)*'MBXY-TI2S'!$D203)</f>
        <v>0</v>
      </c>
      <c r="F203" s="20">
        <f>Model!$W$15*((drdp!C203+drdp!L203)*'MBXY-TI2S'!$B203+(drdp!F203+drdp!O203)*'MBXY-TI2S'!$C203+(drdp!I203+drdp!R203)*'MBXY-TI2S'!$D203)</f>
        <v>0</v>
      </c>
      <c r="G203" s="20">
        <f>Model!$W$15*((drdp!D203+drdp!M203)*'MBXY-TI2S'!$B203+(drdp!G203+drdp!P203)*'MBXY-TI2S'!$C203+(drdp!J203+drdp!S203)*'MBXY-TI2S'!$D203)</f>
        <v>0</v>
      </c>
      <c r="H203" s="18">
        <f>Model!$W$15*((drdp!B203)*'MBXY-TI2S'!$B203+(drdp!E203)*'MBXY-TI2S'!$C203+(drdp!H203)*'MBXY-TI2S'!$D203)</f>
        <v>0</v>
      </c>
      <c r="I203" s="18">
        <f>Model!$W$15*((drdp!C203)*'MBXY-TI2S'!$B203+(drdp!F203)*'MBXY-TI2S'!$C203+(drdp!I203)*'MBXY-TI2S'!$D203)</f>
        <v>0</v>
      </c>
      <c r="J203" s="18">
        <f>Model!$W$15*((drdp!D203)*'MBXY-TI2S'!$B203+(drdp!G203)*'MBXY-TI2S'!$C203+(drdp!J203)*'MBXY-TI2S'!$D203)</f>
        <v>0</v>
      </c>
      <c r="K203" s="21">
        <f>SUM(E$3:E202)+H203</f>
        <v>0.81654340900916833</v>
      </c>
      <c r="L203" s="21">
        <f>SUM(F$3:F202)+I203</f>
        <v>0.88782638871319186</v>
      </c>
      <c r="M203" s="21">
        <f>SUM(G$3:G202)+J203</f>
        <v>0</v>
      </c>
      <c r="N203" s="21"/>
      <c r="O203" s="21"/>
      <c r="P203" s="21"/>
      <c r="Q203" s="19">
        <f t="shared" si="19"/>
        <v>0.66674313879631397</v>
      </c>
      <c r="R203" s="19">
        <f t="shared" si="20"/>
        <v>0.78823569649550762</v>
      </c>
      <c r="S203" s="19">
        <f t="shared" si="21"/>
        <v>0</v>
      </c>
      <c r="T203" s="19">
        <f t="shared" si="22"/>
        <v>0.7249487860481687</v>
      </c>
      <c r="U203" s="19">
        <f t="shared" si="23"/>
        <v>0</v>
      </c>
      <c r="V203" s="19">
        <f t="shared" si="24"/>
        <v>0</v>
      </c>
    </row>
    <row r="204" spans="1:22" x14ac:dyDescent="0.25">
      <c r="A204" s="26">
        <f>Wellpath!E204</f>
        <v>0</v>
      </c>
      <c r="B204" s="22">
        <v>0</v>
      </c>
      <c r="C204" s="22">
        <v>0</v>
      </c>
      <c r="D204" s="22">
        <f>COS(Wellpath!$O204) / (Bfield * COS(Dip))</f>
        <v>3.9314164891663715E-5</v>
      </c>
      <c r="E204" s="20">
        <f>Model!$W$15*((drdp!B204+drdp!K204)*'MBXY-TI2S'!$B204+(drdp!E204+drdp!N204)*'MBXY-TI2S'!$C204+(drdp!H204+drdp!Q204)*'MBXY-TI2S'!$D204)</f>
        <v>0</v>
      </c>
      <c r="F204" s="20">
        <f>Model!$W$15*((drdp!C204+drdp!L204)*'MBXY-TI2S'!$B204+(drdp!F204+drdp!O204)*'MBXY-TI2S'!$C204+(drdp!I204+drdp!R204)*'MBXY-TI2S'!$D204)</f>
        <v>0</v>
      </c>
      <c r="G204" s="20">
        <f>Model!$W$15*((drdp!D204+drdp!M204)*'MBXY-TI2S'!$B204+(drdp!G204+drdp!P204)*'MBXY-TI2S'!$C204+(drdp!J204+drdp!S204)*'MBXY-TI2S'!$D204)</f>
        <v>0</v>
      </c>
      <c r="H204" s="18">
        <f>Model!$W$15*((drdp!B204)*'MBXY-TI2S'!$B204+(drdp!E204)*'MBXY-TI2S'!$C204+(drdp!H204)*'MBXY-TI2S'!$D204)</f>
        <v>0</v>
      </c>
      <c r="I204" s="18">
        <f>Model!$W$15*((drdp!C204)*'MBXY-TI2S'!$B204+(drdp!F204)*'MBXY-TI2S'!$C204+(drdp!I204)*'MBXY-TI2S'!$D204)</f>
        <v>0</v>
      </c>
      <c r="J204" s="18">
        <f>Model!$W$15*((drdp!D204)*'MBXY-TI2S'!$B204+(drdp!G204)*'MBXY-TI2S'!$C204+(drdp!J204)*'MBXY-TI2S'!$D204)</f>
        <v>0</v>
      </c>
      <c r="K204" s="21">
        <f>SUM(E$3:E203)+H204</f>
        <v>0.81654340900916833</v>
      </c>
      <c r="L204" s="21">
        <f>SUM(F$3:F203)+I204</f>
        <v>0.88782638871319186</v>
      </c>
      <c r="M204" s="21">
        <f>SUM(G$3:G203)+J204</f>
        <v>0</v>
      </c>
      <c r="N204" s="21"/>
      <c r="O204" s="21"/>
      <c r="P204" s="21"/>
      <c r="Q204" s="19">
        <f t="shared" si="19"/>
        <v>0.66674313879631397</v>
      </c>
      <c r="R204" s="19">
        <f t="shared" si="20"/>
        <v>0.78823569649550762</v>
      </c>
      <c r="S204" s="19">
        <f t="shared" si="21"/>
        <v>0</v>
      </c>
      <c r="T204" s="19">
        <f t="shared" si="22"/>
        <v>0.7249487860481687</v>
      </c>
      <c r="U204" s="19">
        <f t="shared" si="23"/>
        <v>0</v>
      </c>
      <c r="V204" s="19">
        <f t="shared" si="24"/>
        <v>0</v>
      </c>
    </row>
    <row r="205" spans="1:22" x14ac:dyDescent="0.25">
      <c r="A205" s="26">
        <f>Wellpath!E205</f>
        <v>0</v>
      </c>
      <c r="B205" s="22">
        <v>0</v>
      </c>
      <c r="C205" s="22">
        <v>0</v>
      </c>
      <c r="D205" s="22">
        <f>COS(Wellpath!$O205) / (Bfield * COS(Dip))</f>
        <v>3.9314164891663715E-5</v>
      </c>
      <c r="E205" s="20">
        <f>Model!$W$15*((drdp!B205+drdp!K205)*'MBXY-TI2S'!$B205+(drdp!E205+drdp!N205)*'MBXY-TI2S'!$C205+(drdp!H205+drdp!Q205)*'MBXY-TI2S'!$D205)</f>
        <v>0</v>
      </c>
      <c r="F205" s="20">
        <f>Model!$W$15*((drdp!C205+drdp!L205)*'MBXY-TI2S'!$B205+(drdp!F205+drdp!O205)*'MBXY-TI2S'!$C205+(drdp!I205+drdp!R205)*'MBXY-TI2S'!$D205)</f>
        <v>0</v>
      </c>
      <c r="G205" s="20">
        <f>Model!$W$15*((drdp!D205+drdp!M205)*'MBXY-TI2S'!$B205+(drdp!G205+drdp!P205)*'MBXY-TI2S'!$C205+(drdp!J205+drdp!S205)*'MBXY-TI2S'!$D205)</f>
        <v>0</v>
      </c>
      <c r="H205" s="18">
        <f>Model!$W$15*((drdp!B205)*'MBXY-TI2S'!$B205+(drdp!E205)*'MBXY-TI2S'!$C205+(drdp!H205)*'MBXY-TI2S'!$D205)</f>
        <v>0</v>
      </c>
      <c r="I205" s="18">
        <f>Model!$W$15*((drdp!C205)*'MBXY-TI2S'!$B205+(drdp!F205)*'MBXY-TI2S'!$C205+(drdp!I205)*'MBXY-TI2S'!$D205)</f>
        <v>0</v>
      </c>
      <c r="J205" s="18">
        <f>Model!$W$15*((drdp!D205)*'MBXY-TI2S'!$B205+(drdp!G205)*'MBXY-TI2S'!$C205+(drdp!J205)*'MBXY-TI2S'!$D205)</f>
        <v>0</v>
      </c>
      <c r="K205" s="21">
        <f>SUM(E$3:E204)+H205</f>
        <v>0.81654340900916833</v>
      </c>
      <c r="L205" s="21">
        <f>SUM(F$3:F204)+I205</f>
        <v>0.88782638871319186</v>
      </c>
      <c r="M205" s="21">
        <f>SUM(G$3:G204)+J205</f>
        <v>0</v>
      </c>
      <c r="N205" s="21"/>
      <c r="O205" s="21"/>
      <c r="P205" s="21"/>
      <c r="Q205" s="19">
        <f t="shared" si="19"/>
        <v>0.66674313879631397</v>
      </c>
      <c r="R205" s="19">
        <f t="shared" si="20"/>
        <v>0.78823569649550762</v>
      </c>
      <c r="S205" s="19">
        <f t="shared" si="21"/>
        <v>0</v>
      </c>
      <c r="T205" s="19">
        <f t="shared" si="22"/>
        <v>0.7249487860481687</v>
      </c>
      <c r="U205" s="19">
        <f t="shared" si="23"/>
        <v>0</v>
      </c>
      <c r="V205" s="19">
        <f t="shared" si="24"/>
        <v>0</v>
      </c>
    </row>
    <row r="206" spans="1:22" x14ac:dyDescent="0.25">
      <c r="A206" s="26">
        <f>Wellpath!E206</f>
        <v>0</v>
      </c>
      <c r="B206" s="22">
        <v>0</v>
      </c>
      <c r="C206" s="22">
        <v>0</v>
      </c>
      <c r="D206" s="22">
        <f>COS(Wellpath!$O206) / (Bfield * COS(Dip))</f>
        <v>3.9314164891663715E-5</v>
      </c>
      <c r="E206" s="20">
        <f>Model!$W$15*((drdp!B206+drdp!K206)*'MBXY-TI2S'!$B206+(drdp!E206+drdp!N206)*'MBXY-TI2S'!$C206+(drdp!H206+drdp!Q206)*'MBXY-TI2S'!$D206)</f>
        <v>0</v>
      </c>
      <c r="F206" s="20">
        <f>Model!$W$15*((drdp!C206+drdp!L206)*'MBXY-TI2S'!$B206+(drdp!F206+drdp!O206)*'MBXY-TI2S'!$C206+(drdp!I206+drdp!R206)*'MBXY-TI2S'!$D206)</f>
        <v>0</v>
      </c>
      <c r="G206" s="20">
        <f>Model!$W$15*((drdp!D206+drdp!M206)*'MBXY-TI2S'!$B206+(drdp!G206+drdp!P206)*'MBXY-TI2S'!$C206+(drdp!J206+drdp!S206)*'MBXY-TI2S'!$D206)</f>
        <v>0</v>
      </c>
      <c r="H206" s="18">
        <f>Model!$W$15*((drdp!B206)*'MBXY-TI2S'!$B206+(drdp!E206)*'MBXY-TI2S'!$C206+(drdp!H206)*'MBXY-TI2S'!$D206)</f>
        <v>0</v>
      </c>
      <c r="I206" s="18">
        <f>Model!$W$15*((drdp!C206)*'MBXY-TI2S'!$B206+(drdp!F206)*'MBXY-TI2S'!$C206+(drdp!I206)*'MBXY-TI2S'!$D206)</f>
        <v>0</v>
      </c>
      <c r="J206" s="18">
        <f>Model!$W$15*((drdp!D206)*'MBXY-TI2S'!$B206+(drdp!G206)*'MBXY-TI2S'!$C206+(drdp!J206)*'MBXY-TI2S'!$D206)</f>
        <v>0</v>
      </c>
      <c r="K206" s="21">
        <f>SUM(E$3:E205)+H206</f>
        <v>0.81654340900916833</v>
      </c>
      <c r="L206" s="21">
        <f>SUM(F$3:F205)+I206</f>
        <v>0.88782638871319186</v>
      </c>
      <c r="M206" s="21">
        <f>SUM(G$3:G205)+J206</f>
        <v>0</v>
      </c>
      <c r="N206" s="21"/>
      <c r="O206" s="21"/>
      <c r="P206" s="21"/>
      <c r="Q206" s="19">
        <f t="shared" si="19"/>
        <v>0.66674313879631397</v>
      </c>
      <c r="R206" s="19">
        <f t="shared" si="20"/>
        <v>0.78823569649550762</v>
      </c>
      <c r="S206" s="19">
        <f t="shared" si="21"/>
        <v>0</v>
      </c>
      <c r="T206" s="19">
        <f t="shared" si="22"/>
        <v>0.7249487860481687</v>
      </c>
      <c r="U206" s="19">
        <f t="shared" si="23"/>
        <v>0</v>
      </c>
      <c r="V206" s="19">
        <f t="shared" si="24"/>
        <v>0</v>
      </c>
    </row>
    <row r="207" spans="1:22" x14ac:dyDescent="0.25">
      <c r="A207" s="26">
        <f>Wellpath!E207</f>
        <v>0</v>
      </c>
      <c r="B207" s="22">
        <v>0</v>
      </c>
      <c r="C207" s="22">
        <v>0</v>
      </c>
      <c r="D207" s="22">
        <f>COS(Wellpath!$O207) / (Bfield * COS(Dip))</f>
        <v>3.9314164891663715E-5</v>
      </c>
      <c r="E207" s="20">
        <f>Model!$W$15*((drdp!B207+drdp!K207)*'MBXY-TI2S'!$B207+(drdp!E207+drdp!N207)*'MBXY-TI2S'!$C207+(drdp!H207+drdp!Q207)*'MBXY-TI2S'!$D207)</f>
        <v>0</v>
      </c>
      <c r="F207" s="20">
        <f>Model!$W$15*((drdp!C207+drdp!L207)*'MBXY-TI2S'!$B207+(drdp!F207+drdp!O207)*'MBXY-TI2S'!$C207+(drdp!I207+drdp!R207)*'MBXY-TI2S'!$D207)</f>
        <v>0</v>
      </c>
      <c r="G207" s="20">
        <f>Model!$W$15*((drdp!D207+drdp!M207)*'MBXY-TI2S'!$B207+(drdp!G207+drdp!P207)*'MBXY-TI2S'!$C207+(drdp!J207+drdp!S207)*'MBXY-TI2S'!$D207)</f>
        <v>0</v>
      </c>
      <c r="H207" s="18">
        <f>Model!$W$15*((drdp!B207)*'MBXY-TI2S'!$B207+(drdp!E207)*'MBXY-TI2S'!$C207+(drdp!H207)*'MBXY-TI2S'!$D207)</f>
        <v>0</v>
      </c>
      <c r="I207" s="18">
        <f>Model!$W$15*((drdp!C207)*'MBXY-TI2S'!$B207+(drdp!F207)*'MBXY-TI2S'!$C207+(drdp!I207)*'MBXY-TI2S'!$D207)</f>
        <v>0</v>
      </c>
      <c r="J207" s="18">
        <f>Model!$W$15*((drdp!D207)*'MBXY-TI2S'!$B207+(drdp!G207)*'MBXY-TI2S'!$C207+(drdp!J207)*'MBXY-TI2S'!$D207)</f>
        <v>0</v>
      </c>
      <c r="K207" s="21">
        <f>SUM(E$3:E206)+H207</f>
        <v>0.81654340900916833</v>
      </c>
      <c r="L207" s="21">
        <f>SUM(F$3:F206)+I207</f>
        <v>0.88782638871319186</v>
      </c>
      <c r="M207" s="21">
        <f>SUM(G$3:G206)+J207</f>
        <v>0</v>
      </c>
      <c r="N207" s="21"/>
      <c r="O207" s="21"/>
      <c r="P207" s="21"/>
      <c r="Q207" s="19">
        <f t="shared" si="19"/>
        <v>0.66674313879631397</v>
      </c>
      <c r="R207" s="19">
        <f t="shared" si="20"/>
        <v>0.78823569649550762</v>
      </c>
      <c r="S207" s="19">
        <f t="shared" si="21"/>
        <v>0</v>
      </c>
      <c r="T207" s="19">
        <f t="shared" si="22"/>
        <v>0.7249487860481687</v>
      </c>
      <c r="U207" s="19">
        <f t="shared" si="23"/>
        <v>0</v>
      </c>
      <c r="V207" s="19">
        <f t="shared" si="24"/>
        <v>0</v>
      </c>
    </row>
    <row r="208" spans="1:22" x14ac:dyDescent="0.25">
      <c r="A208" s="26">
        <f>Wellpath!E208</f>
        <v>0</v>
      </c>
      <c r="B208" s="22">
        <v>0</v>
      </c>
      <c r="C208" s="22">
        <v>0</v>
      </c>
      <c r="D208" s="22">
        <f>COS(Wellpath!$O208) / (Bfield * COS(Dip))</f>
        <v>3.9314164891663715E-5</v>
      </c>
      <c r="E208" s="20">
        <f>Model!$W$15*((drdp!B208+drdp!K208)*'MBXY-TI2S'!$B208+(drdp!E208+drdp!N208)*'MBXY-TI2S'!$C208+(drdp!H208+drdp!Q208)*'MBXY-TI2S'!$D208)</f>
        <v>0</v>
      </c>
      <c r="F208" s="20">
        <f>Model!$W$15*((drdp!C208+drdp!L208)*'MBXY-TI2S'!$B208+(drdp!F208+drdp!O208)*'MBXY-TI2S'!$C208+(drdp!I208+drdp!R208)*'MBXY-TI2S'!$D208)</f>
        <v>0</v>
      </c>
      <c r="G208" s="20">
        <f>Model!$W$15*((drdp!D208+drdp!M208)*'MBXY-TI2S'!$B208+(drdp!G208+drdp!P208)*'MBXY-TI2S'!$C208+(drdp!J208+drdp!S208)*'MBXY-TI2S'!$D208)</f>
        <v>0</v>
      </c>
      <c r="H208" s="18">
        <f>Model!$W$15*((drdp!B208)*'MBXY-TI2S'!$B208+(drdp!E208)*'MBXY-TI2S'!$C208+(drdp!H208)*'MBXY-TI2S'!$D208)</f>
        <v>0</v>
      </c>
      <c r="I208" s="18">
        <f>Model!$W$15*((drdp!C208)*'MBXY-TI2S'!$B208+(drdp!F208)*'MBXY-TI2S'!$C208+(drdp!I208)*'MBXY-TI2S'!$D208)</f>
        <v>0</v>
      </c>
      <c r="J208" s="18">
        <f>Model!$W$15*((drdp!D208)*'MBXY-TI2S'!$B208+(drdp!G208)*'MBXY-TI2S'!$C208+(drdp!J208)*'MBXY-TI2S'!$D208)</f>
        <v>0</v>
      </c>
      <c r="K208" s="21">
        <f>SUM(E$3:E207)+H208</f>
        <v>0.81654340900916833</v>
      </c>
      <c r="L208" s="21">
        <f>SUM(F$3:F207)+I208</f>
        <v>0.88782638871319186</v>
      </c>
      <c r="M208" s="21">
        <f>SUM(G$3:G207)+J208</f>
        <v>0</v>
      </c>
      <c r="N208" s="21"/>
      <c r="O208" s="21"/>
      <c r="P208" s="21"/>
      <c r="Q208" s="19">
        <f t="shared" si="19"/>
        <v>0.66674313879631397</v>
      </c>
      <c r="R208" s="19">
        <f t="shared" si="20"/>
        <v>0.78823569649550762</v>
      </c>
      <c r="S208" s="19">
        <f t="shared" si="21"/>
        <v>0</v>
      </c>
      <c r="T208" s="19">
        <f t="shared" si="22"/>
        <v>0.7249487860481687</v>
      </c>
      <c r="U208" s="19">
        <f t="shared" si="23"/>
        <v>0</v>
      </c>
      <c r="V208" s="19">
        <f t="shared" si="24"/>
        <v>0</v>
      </c>
    </row>
    <row r="209" spans="1:22" x14ac:dyDescent="0.25">
      <c r="A209" s="26">
        <f>Wellpath!E209</f>
        <v>0</v>
      </c>
      <c r="B209" s="22">
        <v>0</v>
      </c>
      <c r="C209" s="22">
        <v>0</v>
      </c>
      <c r="D209" s="22">
        <f>COS(Wellpath!$O209) / (Bfield * COS(Dip))</f>
        <v>3.9314164891663715E-5</v>
      </c>
      <c r="E209" s="20">
        <f>Model!$W$15*((drdp!B209+drdp!K209)*'MBXY-TI2S'!$B209+(drdp!E209+drdp!N209)*'MBXY-TI2S'!$C209+(drdp!H209+drdp!Q209)*'MBXY-TI2S'!$D209)</f>
        <v>0</v>
      </c>
      <c r="F209" s="20">
        <f>Model!$W$15*((drdp!C209+drdp!L209)*'MBXY-TI2S'!$B209+(drdp!F209+drdp!O209)*'MBXY-TI2S'!$C209+(drdp!I209+drdp!R209)*'MBXY-TI2S'!$D209)</f>
        <v>0</v>
      </c>
      <c r="G209" s="20">
        <f>Model!$W$15*((drdp!D209+drdp!M209)*'MBXY-TI2S'!$B209+(drdp!G209+drdp!P209)*'MBXY-TI2S'!$C209+(drdp!J209+drdp!S209)*'MBXY-TI2S'!$D209)</f>
        <v>0</v>
      </c>
      <c r="H209" s="18">
        <f>Model!$W$15*((drdp!B209)*'MBXY-TI2S'!$B209+(drdp!E209)*'MBXY-TI2S'!$C209+(drdp!H209)*'MBXY-TI2S'!$D209)</f>
        <v>0</v>
      </c>
      <c r="I209" s="18">
        <f>Model!$W$15*((drdp!C209)*'MBXY-TI2S'!$B209+(drdp!F209)*'MBXY-TI2S'!$C209+(drdp!I209)*'MBXY-TI2S'!$D209)</f>
        <v>0</v>
      </c>
      <c r="J209" s="18">
        <f>Model!$W$15*((drdp!D209)*'MBXY-TI2S'!$B209+(drdp!G209)*'MBXY-TI2S'!$C209+(drdp!J209)*'MBXY-TI2S'!$D209)</f>
        <v>0</v>
      </c>
      <c r="K209" s="21">
        <f>SUM(E$3:E208)+H209</f>
        <v>0.81654340900916833</v>
      </c>
      <c r="L209" s="21">
        <f>SUM(F$3:F208)+I209</f>
        <v>0.88782638871319186</v>
      </c>
      <c r="M209" s="21">
        <f>SUM(G$3:G208)+J209</f>
        <v>0</v>
      </c>
      <c r="N209" s="21"/>
      <c r="O209" s="21"/>
      <c r="P209" s="21"/>
      <c r="Q209" s="19">
        <f t="shared" si="19"/>
        <v>0.66674313879631397</v>
      </c>
      <c r="R209" s="19">
        <f t="shared" si="20"/>
        <v>0.78823569649550762</v>
      </c>
      <c r="S209" s="19">
        <f t="shared" si="21"/>
        <v>0</v>
      </c>
      <c r="T209" s="19">
        <f t="shared" si="22"/>
        <v>0.7249487860481687</v>
      </c>
      <c r="U209" s="19">
        <f t="shared" si="23"/>
        <v>0</v>
      </c>
      <c r="V209" s="19">
        <f t="shared" si="24"/>
        <v>0</v>
      </c>
    </row>
    <row r="210" spans="1:22" x14ac:dyDescent="0.25">
      <c r="A210" s="26">
        <f>Wellpath!E210</f>
        <v>0</v>
      </c>
      <c r="B210" s="22">
        <v>0</v>
      </c>
      <c r="C210" s="22">
        <v>0</v>
      </c>
      <c r="D210" s="22">
        <f>COS(Wellpath!$O210) / (Bfield * COS(Dip))</f>
        <v>3.9314164891663715E-5</v>
      </c>
      <c r="E210" s="20">
        <f>Model!$W$15*((drdp!B210+drdp!K210)*'MBXY-TI2S'!$B210+(drdp!E210+drdp!N210)*'MBXY-TI2S'!$C210+(drdp!H210+drdp!Q210)*'MBXY-TI2S'!$D210)</f>
        <v>0</v>
      </c>
      <c r="F210" s="20">
        <f>Model!$W$15*((drdp!C210+drdp!L210)*'MBXY-TI2S'!$B210+(drdp!F210+drdp!O210)*'MBXY-TI2S'!$C210+(drdp!I210+drdp!R210)*'MBXY-TI2S'!$D210)</f>
        <v>0</v>
      </c>
      <c r="G210" s="20">
        <f>Model!$W$15*((drdp!D210+drdp!M210)*'MBXY-TI2S'!$B210+(drdp!G210+drdp!P210)*'MBXY-TI2S'!$C210+(drdp!J210+drdp!S210)*'MBXY-TI2S'!$D210)</f>
        <v>0</v>
      </c>
      <c r="H210" s="18">
        <f>Model!$W$15*((drdp!B210)*'MBXY-TI2S'!$B210+(drdp!E210)*'MBXY-TI2S'!$C210+(drdp!H210)*'MBXY-TI2S'!$D210)</f>
        <v>0</v>
      </c>
      <c r="I210" s="18">
        <f>Model!$W$15*((drdp!C210)*'MBXY-TI2S'!$B210+(drdp!F210)*'MBXY-TI2S'!$C210+(drdp!I210)*'MBXY-TI2S'!$D210)</f>
        <v>0</v>
      </c>
      <c r="J210" s="18">
        <f>Model!$W$15*((drdp!D210)*'MBXY-TI2S'!$B210+(drdp!G210)*'MBXY-TI2S'!$C210+(drdp!J210)*'MBXY-TI2S'!$D210)</f>
        <v>0</v>
      </c>
      <c r="K210" s="21">
        <f>SUM(E$3:E209)+H210</f>
        <v>0.81654340900916833</v>
      </c>
      <c r="L210" s="21">
        <f>SUM(F$3:F209)+I210</f>
        <v>0.88782638871319186</v>
      </c>
      <c r="M210" s="21">
        <f>SUM(G$3:G209)+J210</f>
        <v>0</v>
      </c>
      <c r="N210" s="21"/>
      <c r="O210" s="21"/>
      <c r="P210" s="21"/>
      <c r="Q210" s="19">
        <f t="shared" si="19"/>
        <v>0.66674313879631397</v>
      </c>
      <c r="R210" s="19">
        <f t="shared" si="20"/>
        <v>0.78823569649550762</v>
      </c>
      <c r="S210" s="19">
        <f t="shared" si="21"/>
        <v>0</v>
      </c>
      <c r="T210" s="19">
        <f t="shared" si="22"/>
        <v>0.7249487860481687</v>
      </c>
      <c r="U210" s="19">
        <f t="shared" si="23"/>
        <v>0</v>
      </c>
      <c r="V210" s="19">
        <f t="shared" si="24"/>
        <v>0</v>
      </c>
    </row>
    <row r="211" spans="1:22" x14ac:dyDescent="0.25">
      <c r="A211" s="26">
        <f>Wellpath!E211</f>
        <v>0</v>
      </c>
      <c r="B211" s="22">
        <v>0</v>
      </c>
      <c r="C211" s="22">
        <v>0</v>
      </c>
      <c r="D211" s="22">
        <f>COS(Wellpath!$O211) / (Bfield * COS(Dip))</f>
        <v>3.9314164891663715E-5</v>
      </c>
      <c r="E211" s="20">
        <f>Model!$W$15*((drdp!B211+drdp!K211)*'MBXY-TI2S'!$B211+(drdp!E211+drdp!N211)*'MBXY-TI2S'!$C211+(drdp!H211+drdp!Q211)*'MBXY-TI2S'!$D211)</f>
        <v>0</v>
      </c>
      <c r="F211" s="20">
        <f>Model!$W$15*((drdp!C211+drdp!L211)*'MBXY-TI2S'!$B211+(drdp!F211+drdp!O211)*'MBXY-TI2S'!$C211+(drdp!I211+drdp!R211)*'MBXY-TI2S'!$D211)</f>
        <v>0</v>
      </c>
      <c r="G211" s="20">
        <f>Model!$W$15*((drdp!D211+drdp!M211)*'MBXY-TI2S'!$B211+(drdp!G211+drdp!P211)*'MBXY-TI2S'!$C211+(drdp!J211+drdp!S211)*'MBXY-TI2S'!$D211)</f>
        <v>0</v>
      </c>
      <c r="H211" s="18">
        <f>Model!$W$15*((drdp!B211)*'MBXY-TI2S'!$B211+(drdp!E211)*'MBXY-TI2S'!$C211+(drdp!H211)*'MBXY-TI2S'!$D211)</f>
        <v>0</v>
      </c>
      <c r="I211" s="18">
        <f>Model!$W$15*((drdp!C211)*'MBXY-TI2S'!$B211+(drdp!F211)*'MBXY-TI2S'!$C211+(drdp!I211)*'MBXY-TI2S'!$D211)</f>
        <v>0</v>
      </c>
      <c r="J211" s="18">
        <f>Model!$W$15*((drdp!D211)*'MBXY-TI2S'!$B211+(drdp!G211)*'MBXY-TI2S'!$C211+(drdp!J211)*'MBXY-TI2S'!$D211)</f>
        <v>0</v>
      </c>
      <c r="K211" s="21">
        <f>SUM(E$3:E210)+H211</f>
        <v>0.81654340900916833</v>
      </c>
      <c r="L211" s="21">
        <f>SUM(F$3:F210)+I211</f>
        <v>0.88782638871319186</v>
      </c>
      <c r="M211" s="21">
        <f>SUM(G$3:G210)+J211</f>
        <v>0</v>
      </c>
      <c r="N211" s="21"/>
      <c r="O211" s="21"/>
      <c r="P211" s="21"/>
      <c r="Q211" s="19">
        <f t="shared" si="19"/>
        <v>0.66674313879631397</v>
      </c>
      <c r="R211" s="19">
        <f t="shared" si="20"/>
        <v>0.78823569649550762</v>
      </c>
      <c r="S211" s="19">
        <f t="shared" si="21"/>
        <v>0</v>
      </c>
      <c r="T211" s="19">
        <f t="shared" si="22"/>
        <v>0.7249487860481687</v>
      </c>
      <c r="U211" s="19">
        <f t="shared" si="23"/>
        <v>0</v>
      </c>
      <c r="V211" s="19">
        <f t="shared" si="24"/>
        <v>0</v>
      </c>
    </row>
    <row r="212" spans="1:22" x14ac:dyDescent="0.25">
      <c r="A212" s="26">
        <f>Wellpath!E212</f>
        <v>0</v>
      </c>
      <c r="B212" s="22">
        <v>0</v>
      </c>
      <c r="C212" s="22">
        <v>0</v>
      </c>
      <c r="D212" s="22">
        <f>COS(Wellpath!$O212) / (Bfield * COS(Dip))</f>
        <v>3.9314164891663715E-5</v>
      </c>
      <c r="E212" s="20">
        <f>Model!$W$15*((drdp!B212+drdp!K212)*'MBXY-TI2S'!$B212+(drdp!E212+drdp!N212)*'MBXY-TI2S'!$C212+(drdp!H212+drdp!Q212)*'MBXY-TI2S'!$D212)</f>
        <v>0</v>
      </c>
      <c r="F212" s="20">
        <f>Model!$W$15*((drdp!C212+drdp!L212)*'MBXY-TI2S'!$B212+(drdp!F212+drdp!O212)*'MBXY-TI2S'!$C212+(drdp!I212+drdp!R212)*'MBXY-TI2S'!$D212)</f>
        <v>0</v>
      </c>
      <c r="G212" s="20">
        <f>Model!$W$15*((drdp!D212+drdp!M212)*'MBXY-TI2S'!$B212+(drdp!G212+drdp!P212)*'MBXY-TI2S'!$C212+(drdp!J212+drdp!S212)*'MBXY-TI2S'!$D212)</f>
        <v>0</v>
      </c>
      <c r="H212" s="18">
        <f>Model!$W$15*((drdp!B212)*'MBXY-TI2S'!$B212+(drdp!E212)*'MBXY-TI2S'!$C212+(drdp!H212)*'MBXY-TI2S'!$D212)</f>
        <v>0</v>
      </c>
      <c r="I212" s="18">
        <f>Model!$W$15*((drdp!C212)*'MBXY-TI2S'!$B212+(drdp!F212)*'MBXY-TI2S'!$C212+(drdp!I212)*'MBXY-TI2S'!$D212)</f>
        <v>0</v>
      </c>
      <c r="J212" s="18">
        <f>Model!$W$15*((drdp!D212)*'MBXY-TI2S'!$B212+(drdp!G212)*'MBXY-TI2S'!$C212+(drdp!J212)*'MBXY-TI2S'!$D212)</f>
        <v>0</v>
      </c>
      <c r="K212" s="21">
        <f>SUM(E$3:E211)+H212</f>
        <v>0.81654340900916833</v>
      </c>
      <c r="L212" s="21">
        <f>SUM(F$3:F211)+I212</f>
        <v>0.88782638871319186</v>
      </c>
      <c r="M212" s="21">
        <f>SUM(G$3:G211)+J212</f>
        <v>0</v>
      </c>
      <c r="N212" s="21"/>
      <c r="O212" s="21"/>
      <c r="P212" s="21"/>
      <c r="Q212" s="19">
        <f t="shared" si="19"/>
        <v>0.66674313879631397</v>
      </c>
      <c r="R212" s="19">
        <f t="shared" si="20"/>
        <v>0.78823569649550762</v>
      </c>
      <c r="S212" s="19">
        <f t="shared" si="21"/>
        <v>0</v>
      </c>
      <c r="T212" s="19">
        <f t="shared" si="22"/>
        <v>0.7249487860481687</v>
      </c>
      <c r="U212" s="19">
        <f t="shared" si="23"/>
        <v>0</v>
      </c>
      <c r="V212" s="19">
        <f t="shared" si="24"/>
        <v>0</v>
      </c>
    </row>
    <row r="213" spans="1:22" x14ac:dyDescent="0.25">
      <c r="A213" s="26">
        <f>Wellpath!E213</f>
        <v>0</v>
      </c>
      <c r="B213" s="22">
        <v>0</v>
      </c>
      <c r="C213" s="22">
        <v>0</v>
      </c>
      <c r="D213" s="22">
        <f>COS(Wellpath!$O213) / (Bfield * COS(Dip))</f>
        <v>3.9314164891663715E-5</v>
      </c>
      <c r="E213" s="20">
        <f>Model!$W$15*((drdp!B213+drdp!K213)*'MBXY-TI2S'!$B213+(drdp!E213+drdp!N213)*'MBXY-TI2S'!$C213+(drdp!H213+drdp!Q213)*'MBXY-TI2S'!$D213)</f>
        <v>0</v>
      </c>
      <c r="F213" s="20">
        <f>Model!$W$15*((drdp!C213+drdp!L213)*'MBXY-TI2S'!$B213+(drdp!F213+drdp!O213)*'MBXY-TI2S'!$C213+(drdp!I213+drdp!R213)*'MBXY-TI2S'!$D213)</f>
        <v>0</v>
      </c>
      <c r="G213" s="20">
        <f>Model!$W$15*((drdp!D213+drdp!M213)*'MBXY-TI2S'!$B213+(drdp!G213+drdp!P213)*'MBXY-TI2S'!$C213+(drdp!J213+drdp!S213)*'MBXY-TI2S'!$D213)</f>
        <v>0</v>
      </c>
      <c r="H213" s="18">
        <f>Model!$W$15*((drdp!B213)*'MBXY-TI2S'!$B213+(drdp!E213)*'MBXY-TI2S'!$C213+(drdp!H213)*'MBXY-TI2S'!$D213)</f>
        <v>0</v>
      </c>
      <c r="I213" s="18">
        <f>Model!$W$15*((drdp!C213)*'MBXY-TI2S'!$B213+(drdp!F213)*'MBXY-TI2S'!$C213+(drdp!I213)*'MBXY-TI2S'!$D213)</f>
        <v>0</v>
      </c>
      <c r="J213" s="18">
        <f>Model!$W$15*((drdp!D213)*'MBXY-TI2S'!$B213+(drdp!G213)*'MBXY-TI2S'!$C213+(drdp!J213)*'MBXY-TI2S'!$D213)</f>
        <v>0</v>
      </c>
      <c r="K213" s="21">
        <f>SUM(E$3:E212)+H213</f>
        <v>0.81654340900916833</v>
      </c>
      <c r="L213" s="21">
        <f>SUM(F$3:F212)+I213</f>
        <v>0.88782638871319186</v>
      </c>
      <c r="M213" s="21">
        <f>SUM(G$3:G212)+J213</f>
        <v>0</v>
      </c>
      <c r="N213" s="21"/>
      <c r="O213" s="21"/>
      <c r="P213" s="21"/>
      <c r="Q213" s="19">
        <f t="shared" si="19"/>
        <v>0.66674313879631397</v>
      </c>
      <c r="R213" s="19">
        <f t="shared" si="20"/>
        <v>0.78823569649550762</v>
      </c>
      <c r="S213" s="19">
        <f t="shared" si="21"/>
        <v>0</v>
      </c>
      <c r="T213" s="19">
        <f t="shared" si="22"/>
        <v>0.7249487860481687</v>
      </c>
      <c r="U213" s="19">
        <f t="shared" si="23"/>
        <v>0</v>
      </c>
      <c r="V213" s="19">
        <f t="shared" si="24"/>
        <v>0</v>
      </c>
    </row>
    <row r="214" spans="1:22" x14ac:dyDescent="0.25">
      <c r="A214" s="26">
        <f>Wellpath!E214</f>
        <v>0</v>
      </c>
      <c r="B214" s="22">
        <v>0</v>
      </c>
      <c r="C214" s="22">
        <v>0</v>
      </c>
      <c r="D214" s="22">
        <f>COS(Wellpath!$O214) / (Bfield * COS(Dip))</f>
        <v>3.9314164891663715E-5</v>
      </c>
      <c r="E214" s="20">
        <f>Model!$W$15*((drdp!B214+drdp!K214)*'MBXY-TI2S'!$B214+(drdp!E214+drdp!N214)*'MBXY-TI2S'!$C214+(drdp!H214+drdp!Q214)*'MBXY-TI2S'!$D214)</f>
        <v>0</v>
      </c>
      <c r="F214" s="20">
        <f>Model!$W$15*((drdp!C214+drdp!L214)*'MBXY-TI2S'!$B214+(drdp!F214+drdp!O214)*'MBXY-TI2S'!$C214+(drdp!I214+drdp!R214)*'MBXY-TI2S'!$D214)</f>
        <v>0</v>
      </c>
      <c r="G214" s="20">
        <f>Model!$W$15*((drdp!D214+drdp!M214)*'MBXY-TI2S'!$B214+(drdp!G214+drdp!P214)*'MBXY-TI2S'!$C214+(drdp!J214+drdp!S214)*'MBXY-TI2S'!$D214)</f>
        <v>0</v>
      </c>
      <c r="H214" s="18">
        <f>Model!$W$15*((drdp!B214)*'MBXY-TI2S'!$B214+(drdp!E214)*'MBXY-TI2S'!$C214+(drdp!H214)*'MBXY-TI2S'!$D214)</f>
        <v>0</v>
      </c>
      <c r="I214" s="18">
        <f>Model!$W$15*((drdp!C214)*'MBXY-TI2S'!$B214+(drdp!F214)*'MBXY-TI2S'!$C214+(drdp!I214)*'MBXY-TI2S'!$D214)</f>
        <v>0</v>
      </c>
      <c r="J214" s="18">
        <f>Model!$W$15*((drdp!D214)*'MBXY-TI2S'!$B214+(drdp!G214)*'MBXY-TI2S'!$C214+(drdp!J214)*'MBXY-TI2S'!$D214)</f>
        <v>0</v>
      </c>
      <c r="K214" s="21">
        <f>SUM(E$3:E213)+H214</f>
        <v>0.81654340900916833</v>
      </c>
      <c r="L214" s="21">
        <f>SUM(F$3:F213)+I214</f>
        <v>0.88782638871319186</v>
      </c>
      <c r="M214" s="21">
        <f>SUM(G$3:G213)+J214</f>
        <v>0</v>
      </c>
      <c r="N214" s="21"/>
      <c r="O214" s="21"/>
      <c r="P214" s="21"/>
      <c r="Q214" s="19">
        <f t="shared" si="19"/>
        <v>0.66674313879631397</v>
      </c>
      <c r="R214" s="19">
        <f t="shared" si="20"/>
        <v>0.78823569649550762</v>
      </c>
      <c r="S214" s="19">
        <f t="shared" si="21"/>
        <v>0</v>
      </c>
      <c r="T214" s="19">
        <f t="shared" si="22"/>
        <v>0.7249487860481687</v>
      </c>
      <c r="U214" s="19">
        <f t="shared" si="23"/>
        <v>0</v>
      </c>
      <c r="V214" s="19">
        <f t="shared" si="24"/>
        <v>0</v>
      </c>
    </row>
    <row r="215" spans="1:22" x14ac:dyDescent="0.25">
      <c r="A215" s="26">
        <f>Wellpath!E215</f>
        <v>0</v>
      </c>
      <c r="B215" s="22">
        <v>0</v>
      </c>
      <c r="C215" s="22">
        <v>0</v>
      </c>
      <c r="D215" s="22">
        <f>COS(Wellpath!$O215) / (Bfield * COS(Dip))</f>
        <v>3.9314164891663715E-5</v>
      </c>
      <c r="E215" s="20">
        <f>Model!$W$15*((drdp!B215+drdp!K215)*'MBXY-TI2S'!$B215+(drdp!E215+drdp!N215)*'MBXY-TI2S'!$C215+(drdp!H215+drdp!Q215)*'MBXY-TI2S'!$D215)</f>
        <v>0</v>
      </c>
      <c r="F215" s="20">
        <f>Model!$W$15*((drdp!C215+drdp!L215)*'MBXY-TI2S'!$B215+(drdp!F215+drdp!O215)*'MBXY-TI2S'!$C215+(drdp!I215+drdp!R215)*'MBXY-TI2S'!$D215)</f>
        <v>0</v>
      </c>
      <c r="G215" s="20">
        <f>Model!$W$15*((drdp!D215+drdp!M215)*'MBXY-TI2S'!$B215+(drdp!G215+drdp!P215)*'MBXY-TI2S'!$C215+(drdp!J215+drdp!S215)*'MBXY-TI2S'!$D215)</f>
        <v>0</v>
      </c>
      <c r="H215" s="18">
        <f>Model!$W$15*((drdp!B215)*'MBXY-TI2S'!$B215+(drdp!E215)*'MBXY-TI2S'!$C215+(drdp!H215)*'MBXY-TI2S'!$D215)</f>
        <v>0</v>
      </c>
      <c r="I215" s="18">
        <f>Model!$W$15*((drdp!C215)*'MBXY-TI2S'!$B215+(drdp!F215)*'MBXY-TI2S'!$C215+(drdp!I215)*'MBXY-TI2S'!$D215)</f>
        <v>0</v>
      </c>
      <c r="J215" s="18">
        <f>Model!$W$15*((drdp!D215)*'MBXY-TI2S'!$B215+(drdp!G215)*'MBXY-TI2S'!$C215+(drdp!J215)*'MBXY-TI2S'!$D215)</f>
        <v>0</v>
      </c>
      <c r="K215" s="21">
        <f>SUM(E$3:E214)+H215</f>
        <v>0.81654340900916833</v>
      </c>
      <c r="L215" s="21">
        <f>SUM(F$3:F214)+I215</f>
        <v>0.88782638871319186</v>
      </c>
      <c r="M215" s="21">
        <f>SUM(G$3:G214)+J215</f>
        <v>0</v>
      </c>
      <c r="N215" s="21"/>
      <c r="O215" s="21"/>
      <c r="P215" s="21"/>
      <c r="Q215" s="19">
        <f t="shared" si="19"/>
        <v>0.66674313879631397</v>
      </c>
      <c r="R215" s="19">
        <f t="shared" si="20"/>
        <v>0.78823569649550762</v>
      </c>
      <c r="S215" s="19">
        <f t="shared" si="21"/>
        <v>0</v>
      </c>
      <c r="T215" s="19">
        <f t="shared" si="22"/>
        <v>0.7249487860481687</v>
      </c>
      <c r="U215" s="19">
        <f t="shared" si="23"/>
        <v>0</v>
      </c>
      <c r="V215" s="19">
        <f t="shared" si="24"/>
        <v>0</v>
      </c>
    </row>
    <row r="216" spans="1:22" x14ac:dyDescent="0.25">
      <c r="A216" s="26">
        <f>Wellpath!E216</f>
        <v>0</v>
      </c>
      <c r="B216" s="22">
        <v>0</v>
      </c>
      <c r="C216" s="22">
        <v>0</v>
      </c>
      <c r="D216" s="22">
        <f>COS(Wellpath!$O216) / (Bfield * COS(Dip))</f>
        <v>3.9314164891663715E-5</v>
      </c>
      <c r="E216" s="20">
        <f>Model!$W$15*((drdp!B216+drdp!K216)*'MBXY-TI2S'!$B216+(drdp!E216+drdp!N216)*'MBXY-TI2S'!$C216+(drdp!H216+drdp!Q216)*'MBXY-TI2S'!$D216)</f>
        <v>0</v>
      </c>
      <c r="F216" s="20">
        <f>Model!$W$15*((drdp!C216+drdp!L216)*'MBXY-TI2S'!$B216+(drdp!F216+drdp!O216)*'MBXY-TI2S'!$C216+(drdp!I216+drdp!R216)*'MBXY-TI2S'!$D216)</f>
        <v>0</v>
      </c>
      <c r="G216" s="20">
        <f>Model!$W$15*((drdp!D216+drdp!M216)*'MBXY-TI2S'!$B216+(drdp!G216+drdp!P216)*'MBXY-TI2S'!$C216+(drdp!J216+drdp!S216)*'MBXY-TI2S'!$D216)</f>
        <v>0</v>
      </c>
      <c r="H216" s="18">
        <f>Model!$W$15*((drdp!B216)*'MBXY-TI2S'!$B216+(drdp!E216)*'MBXY-TI2S'!$C216+(drdp!H216)*'MBXY-TI2S'!$D216)</f>
        <v>0</v>
      </c>
      <c r="I216" s="18">
        <f>Model!$W$15*((drdp!C216)*'MBXY-TI2S'!$B216+(drdp!F216)*'MBXY-TI2S'!$C216+(drdp!I216)*'MBXY-TI2S'!$D216)</f>
        <v>0</v>
      </c>
      <c r="J216" s="18">
        <f>Model!$W$15*((drdp!D216)*'MBXY-TI2S'!$B216+(drdp!G216)*'MBXY-TI2S'!$C216+(drdp!J216)*'MBXY-TI2S'!$D216)</f>
        <v>0</v>
      </c>
      <c r="K216" s="21">
        <f>SUM(E$3:E215)+H216</f>
        <v>0.81654340900916833</v>
      </c>
      <c r="L216" s="21">
        <f>SUM(F$3:F215)+I216</f>
        <v>0.88782638871319186</v>
      </c>
      <c r="M216" s="21">
        <f>SUM(G$3:G215)+J216</f>
        <v>0</v>
      </c>
      <c r="N216" s="21"/>
      <c r="O216" s="21"/>
      <c r="P216" s="21"/>
      <c r="Q216" s="19">
        <f t="shared" si="19"/>
        <v>0.66674313879631397</v>
      </c>
      <c r="R216" s="19">
        <f t="shared" si="20"/>
        <v>0.78823569649550762</v>
      </c>
      <c r="S216" s="19">
        <f t="shared" si="21"/>
        <v>0</v>
      </c>
      <c r="T216" s="19">
        <f t="shared" si="22"/>
        <v>0.7249487860481687</v>
      </c>
      <c r="U216" s="19">
        <f t="shared" si="23"/>
        <v>0</v>
      </c>
      <c r="V216" s="19">
        <f t="shared" si="24"/>
        <v>0</v>
      </c>
    </row>
    <row r="217" spans="1:22" x14ac:dyDescent="0.25">
      <c r="A217" s="26">
        <f>Wellpath!E217</f>
        <v>0</v>
      </c>
      <c r="B217" s="22">
        <v>0</v>
      </c>
      <c r="C217" s="22">
        <v>0</v>
      </c>
      <c r="D217" s="22">
        <f>COS(Wellpath!$O217) / (Bfield * COS(Dip))</f>
        <v>3.9314164891663715E-5</v>
      </c>
      <c r="E217" s="20">
        <f>Model!$W$15*((drdp!B217+drdp!K217)*'MBXY-TI2S'!$B217+(drdp!E217+drdp!N217)*'MBXY-TI2S'!$C217+(drdp!H217+drdp!Q217)*'MBXY-TI2S'!$D217)</f>
        <v>0</v>
      </c>
      <c r="F217" s="20">
        <f>Model!$W$15*((drdp!C217+drdp!L217)*'MBXY-TI2S'!$B217+(drdp!F217+drdp!O217)*'MBXY-TI2S'!$C217+(drdp!I217+drdp!R217)*'MBXY-TI2S'!$D217)</f>
        <v>0</v>
      </c>
      <c r="G217" s="20">
        <f>Model!$W$15*((drdp!D217+drdp!M217)*'MBXY-TI2S'!$B217+(drdp!G217+drdp!P217)*'MBXY-TI2S'!$C217+(drdp!J217+drdp!S217)*'MBXY-TI2S'!$D217)</f>
        <v>0</v>
      </c>
      <c r="H217" s="18">
        <f>Model!$W$15*((drdp!B217)*'MBXY-TI2S'!$B217+(drdp!E217)*'MBXY-TI2S'!$C217+(drdp!H217)*'MBXY-TI2S'!$D217)</f>
        <v>0</v>
      </c>
      <c r="I217" s="18">
        <f>Model!$W$15*((drdp!C217)*'MBXY-TI2S'!$B217+(drdp!F217)*'MBXY-TI2S'!$C217+(drdp!I217)*'MBXY-TI2S'!$D217)</f>
        <v>0</v>
      </c>
      <c r="J217" s="18">
        <f>Model!$W$15*((drdp!D217)*'MBXY-TI2S'!$B217+(drdp!G217)*'MBXY-TI2S'!$C217+(drdp!J217)*'MBXY-TI2S'!$D217)</f>
        <v>0</v>
      </c>
      <c r="K217" s="21">
        <f>SUM(E$3:E216)+H217</f>
        <v>0.81654340900916833</v>
      </c>
      <c r="L217" s="21">
        <f>SUM(F$3:F216)+I217</f>
        <v>0.88782638871319186</v>
      </c>
      <c r="M217" s="21">
        <f>SUM(G$3:G216)+J217</f>
        <v>0</v>
      </c>
      <c r="N217" s="21"/>
      <c r="O217" s="21"/>
      <c r="P217" s="21"/>
      <c r="Q217" s="19">
        <f t="shared" si="19"/>
        <v>0.66674313879631397</v>
      </c>
      <c r="R217" s="19">
        <f t="shared" si="20"/>
        <v>0.78823569649550762</v>
      </c>
      <c r="S217" s="19">
        <f t="shared" si="21"/>
        <v>0</v>
      </c>
      <c r="T217" s="19">
        <f t="shared" si="22"/>
        <v>0.7249487860481687</v>
      </c>
      <c r="U217" s="19">
        <f t="shared" si="23"/>
        <v>0</v>
      </c>
      <c r="V217" s="19">
        <f t="shared" si="24"/>
        <v>0</v>
      </c>
    </row>
    <row r="218" spans="1:22" x14ac:dyDescent="0.25">
      <c r="A218" s="26">
        <f>Wellpath!E218</f>
        <v>0</v>
      </c>
      <c r="B218" s="22">
        <v>0</v>
      </c>
      <c r="C218" s="22">
        <v>0</v>
      </c>
      <c r="D218" s="22">
        <f>COS(Wellpath!$O218) / (Bfield * COS(Dip))</f>
        <v>3.9314164891663715E-5</v>
      </c>
      <c r="E218" s="20">
        <f>Model!$W$15*((drdp!B218+drdp!K218)*'MBXY-TI2S'!$B218+(drdp!E218+drdp!N218)*'MBXY-TI2S'!$C218+(drdp!H218+drdp!Q218)*'MBXY-TI2S'!$D218)</f>
        <v>0</v>
      </c>
      <c r="F218" s="20">
        <f>Model!$W$15*((drdp!C218+drdp!L218)*'MBXY-TI2S'!$B218+(drdp!F218+drdp!O218)*'MBXY-TI2S'!$C218+(drdp!I218+drdp!R218)*'MBXY-TI2S'!$D218)</f>
        <v>0</v>
      </c>
      <c r="G218" s="20">
        <f>Model!$W$15*((drdp!D218+drdp!M218)*'MBXY-TI2S'!$B218+(drdp!G218+drdp!P218)*'MBXY-TI2S'!$C218+(drdp!J218+drdp!S218)*'MBXY-TI2S'!$D218)</f>
        <v>0</v>
      </c>
      <c r="H218" s="18">
        <f>Model!$W$15*((drdp!B218)*'MBXY-TI2S'!$B218+(drdp!E218)*'MBXY-TI2S'!$C218+(drdp!H218)*'MBXY-TI2S'!$D218)</f>
        <v>0</v>
      </c>
      <c r="I218" s="18">
        <f>Model!$W$15*((drdp!C218)*'MBXY-TI2S'!$B218+(drdp!F218)*'MBXY-TI2S'!$C218+(drdp!I218)*'MBXY-TI2S'!$D218)</f>
        <v>0</v>
      </c>
      <c r="J218" s="18">
        <f>Model!$W$15*((drdp!D218)*'MBXY-TI2S'!$B218+(drdp!G218)*'MBXY-TI2S'!$C218+(drdp!J218)*'MBXY-TI2S'!$D218)</f>
        <v>0</v>
      </c>
      <c r="K218" s="21">
        <f>SUM(E$3:E217)+H218</f>
        <v>0.81654340900916833</v>
      </c>
      <c r="L218" s="21">
        <f>SUM(F$3:F217)+I218</f>
        <v>0.88782638871319186</v>
      </c>
      <c r="M218" s="21">
        <f>SUM(G$3:G217)+J218</f>
        <v>0</v>
      </c>
      <c r="N218" s="21"/>
      <c r="O218" s="21"/>
      <c r="P218" s="21"/>
      <c r="Q218" s="19">
        <f t="shared" si="19"/>
        <v>0.66674313879631397</v>
      </c>
      <c r="R218" s="19">
        <f t="shared" si="20"/>
        <v>0.78823569649550762</v>
      </c>
      <c r="S218" s="19">
        <f t="shared" si="21"/>
        <v>0</v>
      </c>
      <c r="T218" s="19">
        <f t="shared" si="22"/>
        <v>0.7249487860481687</v>
      </c>
      <c r="U218" s="19">
        <f t="shared" si="23"/>
        <v>0</v>
      </c>
      <c r="V218" s="19">
        <f t="shared" si="24"/>
        <v>0</v>
      </c>
    </row>
    <row r="219" spans="1:22" x14ac:dyDescent="0.25">
      <c r="A219" s="26">
        <f>Wellpath!E219</f>
        <v>0</v>
      </c>
      <c r="B219" s="22">
        <v>0</v>
      </c>
      <c r="C219" s="22">
        <v>0</v>
      </c>
      <c r="D219" s="22">
        <f>COS(Wellpath!$O219) / (Bfield * COS(Dip))</f>
        <v>3.9314164891663715E-5</v>
      </c>
      <c r="E219" s="20">
        <f>Model!$W$15*((drdp!B219+drdp!K219)*'MBXY-TI2S'!$B219+(drdp!E219+drdp!N219)*'MBXY-TI2S'!$C219+(drdp!H219+drdp!Q219)*'MBXY-TI2S'!$D219)</f>
        <v>0</v>
      </c>
      <c r="F219" s="20">
        <f>Model!$W$15*((drdp!C219+drdp!L219)*'MBXY-TI2S'!$B219+(drdp!F219+drdp!O219)*'MBXY-TI2S'!$C219+(drdp!I219+drdp!R219)*'MBXY-TI2S'!$D219)</f>
        <v>0</v>
      </c>
      <c r="G219" s="20">
        <f>Model!$W$15*((drdp!D219+drdp!M219)*'MBXY-TI2S'!$B219+(drdp!G219+drdp!P219)*'MBXY-TI2S'!$C219+(drdp!J219+drdp!S219)*'MBXY-TI2S'!$D219)</f>
        <v>0</v>
      </c>
      <c r="H219" s="18">
        <f>Model!$W$15*((drdp!B219)*'MBXY-TI2S'!$B219+(drdp!E219)*'MBXY-TI2S'!$C219+(drdp!H219)*'MBXY-TI2S'!$D219)</f>
        <v>0</v>
      </c>
      <c r="I219" s="18">
        <f>Model!$W$15*((drdp!C219)*'MBXY-TI2S'!$B219+(drdp!F219)*'MBXY-TI2S'!$C219+(drdp!I219)*'MBXY-TI2S'!$D219)</f>
        <v>0</v>
      </c>
      <c r="J219" s="18">
        <f>Model!$W$15*((drdp!D219)*'MBXY-TI2S'!$B219+(drdp!G219)*'MBXY-TI2S'!$C219+(drdp!J219)*'MBXY-TI2S'!$D219)</f>
        <v>0</v>
      </c>
      <c r="K219" s="21">
        <f>SUM(E$3:E218)+H219</f>
        <v>0.81654340900916833</v>
      </c>
      <c r="L219" s="21">
        <f>SUM(F$3:F218)+I219</f>
        <v>0.88782638871319186</v>
      </c>
      <c r="M219" s="21">
        <f>SUM(G$3:G218)+J219</f>
        <v>0</v>
      </c>
      <c r="N219" s="21"/>
      <c r="O219" s="21"/>
      <c r="P219" s="21"/>
      <c r="Q219" s="19">
        <f t="shared" si="19"/>
        <v>0.66674313879631397</v>
      </c>
      <c r="R219" s="19">
        <f t="shared" si="20"/>
        <v>0.78823569649550762</v>
      </c>
      <c r="S219" s="19">
        <f t="shared" si="21"/>
        <v>0</v>
      </c>
      <c r="T219" s="19">
        <f t="shared" si="22"/>
        <v>0.7249487860481687</v>
      </c>
      <c r="U219" s="19">
        <f t="shared" si="23"/>
        <v>0</v>
      </c>
      <c r="V219" s="19">
        <f t="shared" si="24"/>
        <v>0</v>
      </c>
    </row>
    <row r="220" spans="1:22" x14ac:dyDescent="0.25">
      <c r="A220" s="26">
        <f>Wellpath!E220</f>
        <v>0</v>
      </c>
      <c r="B220" s="22">
        <v>0</v>
      </c>
      <c r="C220" s="22">
        <v>0</v>
      </c>
      <c r="D220" s="22">
        <f>COS(Wellpath!$O220) / (Bfield * COS(Dip))</f>
        <v>3.9314164891663715E-5</v>
      </c>
      <c r="E220" s="20">
        <f>Model!$W$15*((drdp!B220+drdp!K220)*'MBXY-TI2S'!$B220+(drdp!E220+drdp!N220)*'MBXY-TI2S'!$C220+(drdp!H220+drdp!Q220)*'MBXY-TI2S'!$D220)</f>
        <v>0</v>
      </c>
      <c r="F220" s="20">
        <f>Model!$W$15*((drdp!C220+drdp!L220)*'MBXY-TI2S'!$B220+(drdp!F220+drdp!O220)*'MBXY-TI2S'!$C220+(drdp!I220+drdp!R220)*'MBXY-TI2S'!$D220)</f>
        <v>0</v>
      </c>
      <c r="G220" s="20">
        <f>Model!$W$15*((drdp!D220+drdp!M220)*'MBXY-TI2S'!$B220+(drdp!G220+drdp!P220)*'MBXY-TI2S'!$C220+(drdp!J220+drdp!S220)*'MBXY-TI2S'!$D220)</f>
        <v>0</v>
      </c>
      <c r="H220" s="18">
        <f>Model!$W$15*((drdp!B220)*'MBXY-TI2S'!$B220+(drdp!E220)*'MBXY-TI2S'!$C220+(drdp!H220)*'MBXY-TI2S'!$D220)</f>
        <v>0</v>
      </c>
      <c r="I220" s="18">
        <f>Model!$W$15*((drdp!C220)*'MBXY-TI2S'!$B220+(drdp!F220)*'MBXY-TI2S'!$C220+(drdp!I220)*'MBXY-TI2S'!$D220)</f>
        <v>0</v>
      </c>
      <c r="J220" s="18">
        <f>Model!$W$15*((drdp!D220)*'MBXY-TI2S'!$B220+(drdp!G220)*'MBXY-TI2S'!$C220+(drdp!J220)*'MBXY-TI2S'!$D220)</f>
        <v>0</v>
      </c>
      <c r="K220" s="21">
        <f>SUM(E$3:E219)+H220</f>
        <v>0.81654340900916833</v>
      </c>
      <c r="L220" s="21">
        <f>SUM(F$3:F219)+I220</f>
        <v>0.88782638871319186</v>
      </c>
      <c r="M220" s="21">
        <f>SUM(G$3:G219)+J220</f>
        <v>0</v>
      </c>
      <c r="N220" s="21"/>
      <c r="O220" s="21"/>
      <c r="P220" s="21"/>
      <c r="Q220" s="19">
        <f t="shared" si="19"/>
        <v>0.66674313879631397</v>
      </c>
      <c r="R220" s="19">
        <f t="shared" si="20"/>
        <v>0.78823569649550762</v>
      </c>
      <c r="S220" s="19">
        <f t="shared" si="21"/>
        <v>0</v>
      </c>
      <c r="T220" s="19">
        <f t="shared" si="22"/>
        <v>0.7249487860481687</v>
      </c>
      <c r="U220" s="19">
        <f t="shared" si="23"/>
        <v>0</v>
      </c>
      <c r="V220" s="19">
        <f t="shared" si="24"/>
        <v>0</v>
      </c>
    </row>
    <row r="221" spans="1:22" x14ac:dyDescent="0.25">
      <c r="A221" s="26">
        <f>Wellpath!E221</f>
        <v>0</v>
      </c>
      <c r="B221" s="22">
        <v>0</v>
      </c>
      <c r="C221" s="22">
        <v>0</v>
      </c>
      <c r="D221" s="22">
        <f>COS(Wellpath!$O221) / (Bfield * COS(Dip))</f>
        <v>3.9314164891663715E-5</v>
      </c>
      <c r="E221" s="20">
        <f>Model!$W$15*((drdp!B221+drdp!K221)*'MBXY-TI2S'!$B221+(drdp!E221+drdp!N221)*'MBXY-TI2S'!$C221+(drdp!H221+drdp!Q221)*'MBXY-TI2S'!$D221)</f>
        <v>0</v>
      </c>
      <c r="F221" s="20">
        <f>Model!$W$15*((drdp!C221+drdp!L221)*'MBXY-TI2S'!$B221+(drdp!F221+drdp!O221)*'MBXY-TI2S'!$C221+(drdp!I221+drdp!R221)*'MBXY-TI2S'!$D221)</f>
        <v>0</v>
      </c>
      <c r="G221" s="20">
        <f>Model!$W$15*((drdp!D221+drdp!M221)*'MBXY-TI2S'!$B221+(drdp!G221+drdp!P221)*'MBXY-TI2S'!$C221+(drdp!J221+drdp!S221)*'MBXY-TI2S'!$D221)</f>
        <v>0</v>
      </c>
      <c r="H221" s="18">
        <f>Model!$W$15*((drdp!B221)*'MBXY-TI2S'!$B221+(drdp!E221)*'MBXY-TI2S'!$C221+(drdp!H221)*'MBXY-TI2S'!$D221)</f>
        <v>0</v>
      </c>
      <c r="I221" s="18">
        <f>Model!$W$15*((drdp!C221)*'MBXY-TI2S'!$B221+(drdp!F221)*'MBXY-TI2S'!$C221+(drdp!I221)*'MBXY-TI2S'!$D221)</f>
        <v>0</v>
      </c>
      <c r="J221" s="18">
        <f>Model!$W$15*((drdp!D221)*'MBXY-TI2S'!$B221+(drdp!G221)*'MBXY-TI2S'!$C221+(drdp!J221)*'MBXY-TI2S'!$D221)</f>
        <v>0</v>
      </c>
      <c r="K221" s="21">
        <f>SUM(E$3:E220)+H221</f>
        <v>0.81654340900916833</v>
      </c>
      <c r="L221" s="21">
        <f>SUM(F$3:F220)+I221</f>
        <v>0.88782638871319186</v>
      </c>
      <c r="M221" s="21">
        <f>SUM(G$3:G220)+J221</f>
        <v>0</v>
      </c>
      <c r="N221" s="21"/>
      <c r="O221" s="21"/>
      <c r="P221" s="21"/>
      <c r="Q221" s="19">
        <f t="shared" si="19"/>
        <v>0.66674313879631397</v>
      </c>
      <c r="R221" s="19">
        <f t="shared" si="20"/>
        <v>0.78823569649550762</v>
      </c>
      <c r="S221" s="19">
        <f t="shared" si="21"/>
        <v>0</v>
      </c>
      <c r="T221" s="19">
        <f t="shared" si="22"/>
        <v>0.7249487860481687</v>
      </c>
      <c r="U221" s="19">
        <f t="shared" si="23"/>
        <v>0</v>
      </c>
      <c r="V221" s="19">
        <f t="shared" si="24"/>
        <v>0</v>
      </c>
    </row>
    <row r="222" spans="1:22" x14ac:dyDescent="0.25">
      <c r="A222" s="26">
        <f>Wellpath!E222</f>
        <v>0</v>
      </c>
      <c r="B222" s="22">
        <v>0</v>
      </c>
      <c r="C222" s="22">
        <v>0</v>
      </c>
      <c r="D222" s="22">
        <f>COS(Wellpath!$O222) / (Bfield * COS(Dip))</f>
        <v>3.9314164891663715E-5</v>
      </c>
      <c r="E222" s="20">
        <f>Model!$W$15*((drdp!B222+drdp!K222)*'MBXY-TI2S'!$B222+(drdp!E222+drdp!N222)*'MBXY-TI2S'!$C222+(drdp!H222+drdp!Q222)*'MBXY-TI2S'!$D222)</f>
        <v>0</v>
      </c>
      <c r="F222" s="20">
        <f>Model!$W$15*((drdp!C222+drdp!L222)*'MBXY-TI2S'!$B222+(drdp!F222+drdp!O222)*'MBXY-TI2S'!$C222+(drdp!I222+drdp!R222)*'MBXY-TI2S'!$D222)</f>
        <v>0</v>
      </c>
      <c r="G222" s="20">
        <f>Model!$W$15*((drdp!D222+drdp!M222)*'MBXY-TI2S'!$B222+(drdp!G222+drdp!P222)*'MBXY-TI2S'!$C222+(drdp!J222+drdp!S222)*'MBXY-TI2S'!$D222)</f>
        <v>0</v>
      </c>
      <c r="H222" s="18">
        <f>Model!$W$15*((drdp!B222)*'MBXY-TI2S'!$B222+(drdp!E222)*'MBXY-TI2S'!$C222+(drdp!H222)*'MBXY-TI2S'!$D222)</f>
        <v>0</v>
      </c>
      <c r="I222" s="18">
        <f>Model!$W$15*((drdp!C222)*'MBXY-TI2S'!$B222+(drdp!F222)*'MBXY-TI2S'!$C222+(drdp!I222)*'MBXY-TI2S'!$D222)</f>
        <v>0</v>
      </c>
      <c r="J222" s="18">
        <f>Model!$W$15*((drdp!D222)*'MBXY-TI2S'!$B222+(drdp!G222)*'MBXY-TI2S'!$C222+(drdp!J222)*'MBXY-TI2S'!$D222)</f>
        <v>0</v>
      </c>
      <c r="K222" s="21">
        <f>SUM(E$3:E221)+H222</f>
        <v>0.81654340900916833</v>
      </c>
      <c r="L222" s="21">
        <f>SUM(F$3:F221)+I222</f>
        <v>0.88782638871319186</v>
      </c>
      <c r="M222" s="21">
        <f>SUM(G$3:G221)+J222</f>
        <v>0</v>
      </c>
      <c r="N222" s="21"/>
      <c r="O222" s="21"/>
      <c r="P222" s="21"/>
      <c r="Q222" s="19">
        <f t="shared" si="19"/>
        <v>0.66674313879631397</v>
      </c>
      <c r="R222" s="19">
        <f t="shared" si="20"/>
        <v>0.78823569649550762</v>
      </c>
      <c r="S222" s="19">
        <f t="shared" si="21"/>
        <v>0</v>
      </c>
      <c r="T222" s="19">
        <f t="shared" si="22"/>
        <v>0.7249487860481687</v>
      </c>
      <c r="U222" s="19">
        <f t="shared" si="23"/>
        <v>0</v>
      </c>
      <c r="V222" s="19">
        <f t="shared" si="24"/>
        <v>0</v>
      </c>
    </row>
    <row r="223" spans="1:22" x14ac:dyDescent="0.25">
      <c r="A223" s="26">
        <f>Wellpath!E223</f>
        <v>0</v>
      </c>
      <c r="B223" s="22">
        <v>0</v>
      </c>
      <c r="C223" s="22">
        <v>0</v>
      </c>
      <c r="D223" s="22">
        <f>COS(Wellpath!$O223) / (Bfield * COS(Dip))</f>
        <v>3.9314164891663715E-5</v>
      </c>
      <c r="E223" s="20">
        <f>Model!$W$15*((drdp!B223+drdp!K223)*'MBXY-TI2S'!$B223+(drdp!E223+drdp!N223)*'MBXY-TI2S'!$C223+(drdp!H223+drdp!Q223)*'MBXY-TI2S'!$D223)</f>
        <v>0</v>
      </c>
      <c r="F223" s="20">
        <f>Model!$W$15*((drdp!C223+drdp!L223)*'MBXY-TI2S'!$B223+(drdp!F223+drdp!O223)*'MBXY-TI2S'!$C223+(drdp!I223+drdp!R223)*'MBXY-TI2S'!$D223)</f>
        <v>0</v>
      </c>
      <c r="G223" s="20">
        <f>Model!$W$15*((drdp!D223+drdp!M223)*'MBXY-TI2S'!$B223+(drdp!G223+drdp!P223)*'MBXY-TI2S'!$C223+(drdp!J223+drdp!S223)*'MBXY-TI2S'!$D223)</f>
        <v>0</v>
      </c>
      <c r="H223" s="18">
        <f>Model!$W$15*((drdp!B223)*'MBXY-TI2S'!$B223+(drdp!E223)*'MBXY-TI2S'!$C223+(drdp!H223)*'MBXY-TI2S'!$D223)</f>
        <v>0</v>
      </c>
      <c r="I223" s="18">
        <f>Model!$W$15*((drdp!C223)*'MBXY-TI2S'!$B223+(drdp!F223)*'MBXY-TI2S'!$C223+(drdp!I223)*'MBXY-TI2S'!$D223)</f>
        <v>0</v>
      </c>
      <c r="J223" s="18">
        <f>Model!$W$15*((drdp!D223)*'MBXY-TI2S'!$B223+(drdp!G223)*'MBXY-TI2S'!$C223+(drdp!J223)*'MBXY-TI2S'!$D223)</f>
        <v>0</v>
      </c>
      <c r="K223" s="21">
        <f>SUM(E$3:E222)+H223</f>
        <v>0.81654340900916833</v>
      </c>
      <c r="L223" s="21">
        <f>SUM(F$3:F222)+I223</f>
        <v>0.88782638871319186</v>
      </c>
      <c r="M223" s="21">
        <f>SUM(G$3:G222)+J223</f>
        <v>0</v>
      </c>
      <c r="N223" s="21"/>
      <c r="O223" s="21"/>
      <c r="P223" s="21"/>
      <c r="Q223" s="19">
        <f t="shared" si="19"/>
        <v>0.66674313879631397</v>
      </c>
      <c r="R223" s="19">
        <f t="shared" si="20"/>
        <v>0.78823569649550762</v>
      </c>
      <c r="S223" s="19">
        <f t="shared" si="21"/>
        <v>0</v>
      </c>
      <c r="T223" s="19">
        <f t="shared" si="22"/>
        <v>0.7249487860481687</v>
      </c>
      <c r="U223" s="19">
        <f t="shared" si="23"/>
        <v>0</v>
      </c>
      <c r="V223" s="19">
        <f t="shared" si="24"/>
        <v>0</v>
      </c>
    </row>
    <row r="224" spans="1:22" x14ac:dyDescent="0.25">
      <c r="A224" s="26">
        <f>Wellpath!E224</f>
        <v>0</v>
      </c>
      <c r="B224" s="22">
        <v>0</v>
      </c>
      <c r="C224" s="22">
        <v>0</v>
      </c>
      <c r="D224" s="22">
        <f>COS(Wellpath!$O224) / (Bfield * COS(Dip))</f>
        <v>3.9314164891663715E-5</v>
      </c>
      <c r="E224" s="20">
        <f>Model!$W$15*((drdp!B224+drdp!K224)*'MBXY-TI2S'!$B224+(drdp!E224+drdp!N224)*'MBXY-TI2S'!$C224+(drdp!H224+drdp!Q224)*'MBXY-TI2S'!$D224)</f>
        <v>0</v>
      </c>
      <c r="F224" s="20">
        <f>Model!$W$15*((drdp!C224+drdp!L224)*'MBXY-TI2S'!$B224+(drdp!F224+drdp!O224)*'MBXY-TI2S'!$C224+(drdp!I224+drdp!R224)*'MBXY-TI2S'!$D224)</f>
        <v>0</v>
      </c>
      <c r="G224" s="20">
        <f>Model!$W$15*((drdp!D224+drdp!M224)*'MBXY-TI2S'!$B224+(drdp!G224+drdp!P224)*'MBXY-TI2S'!$C224+(drdp!J224+drdp!S224)*'MBXY-TI2S'!$D224)</f>
        <v>0</v>
      </c>
      <c r="H224" s="18">
        <f>Model!$W$15*((drdp!B224)*'MBXY-TI2S'!$B224+(drdp!E224)*'MBXY-TI2S'!$C224+(drdp!H224)*'MBXY-TI2S'!$D224)</f>
        <v>0</v>
      </c>
      <c r="I224" s="18">
        <f>Model!$W$15*((drdp!C224)*'MBXY-TI2S'!$B224+(drdp!F224)*'MBXY-TI2S'!$C224+(drdp!I224)*'MBXY-TI2S'!$D224)</f>
        <v>0</v>
      </c>
      <c r="J224" s="18">
        <f>Model!$W$15*((drdp!D224)*'MBXY-TI2S'!$B224+(drdp!G224)*'MBXY-TI2S'!$C224+(drdp!J224)*'MBXY-TI2S'!$D224)</f>
        <v>0</v>
      </c>
      <c r="K224" s="21">
        <f>SUM(E$3:E223)+H224</f>
        <v>0.81654340900916833</v>
      </c>
      <c r="L224" s="21">
        <f>SUM(F$3:F223)+I224</f>
        <v>0.88782638871319186</v>
      </c>
      <c r="M224" s="21">
        <f>SUM(G$3:G223)+J224</f>
        <v>0</v>
      </c>
      <c r="N224" s="21"/>
      <c r="O224" s="21"/>
      <c r="P224" s="21"/>
      <c r="Q224" s="19">
        <f t="shared" si="19"/>
        <v>0.66674313879631397</v>
      </c>
      <c r="R224" s="19">
        <f t="shared" si="20"/>
        <v>0.78823569649550762</v>
      </c>
      <c r="S224" s="19">
        <f t="shared" si="21"/>
        <v>0</v>
      </c>
      <c r="T224" s="19">
        <f t="shared" si="22"/>
        <v>0.7249487860481687</v>
      </c>
      <c r="U224" s="19">
        <f t="shared" si="23"/>
        <v>0</v>
      </c>
      <c r="V224" s="19">
        <f t="shared" si="24"/>
        <v>0</v>
      </c>
    </row>
    <row r="225" spans="1:22" x14ac:dyDescent="0.25">
      <c r="A225" s="26">
        <f>Wellpath!E225</f>
        <v>0</v>
      </c>
      <c r="B225" s="22">
        <v>0</v>
      </c>
      <c r="C225" s="22">
        <v>0</v>
      </c>
      <c r="D225" s="22">
        <f>COS(Wellpath!$O225) / (Bfield * COS(Dip))</f>
        <v>3.9314164891663715E-5</v>
      </c>
      <c r="E225" s="20">
        <f>Model!$W$15*((drdp!B225+drdp!K225)*'MBXY-TI2S'!$B225+(drdp!E225+drdp!N225)*'MBXY-TI2S'!$C225+(drdp!H225+drdp!Q225)*'MBXY-TI2S'!$D225)</f>
        <v>0</v>
      </c>
      <c r="F225" s="20">
        <f>Model!$W$15*((drdp!C225+drdp!L225)*'MBXY-TI2S'!$B225+(drdp!F225+drdp!O225)*'MBXY-TI2S'!$C225+(drdp!I225+drdp!R225)*'MBXY-TI2S'!$D225)</f>
        <v>0</v>
      </c>
      <c r="G225" s="20">
        <f>Model!$W$15*((drdp!D225+drdp!M225)*'MBXY-TI2S'!$B225+(drdp!G225+drdp!P225)*'MBXY-TI2S'!$C225+(drdp!J225+drdp!S225)*'MBXY-TI2S'!$D225)</f>
        <v>0</v>
      </c>
      <c r="H225" s="18">
        <f>Model!$W$15*((drdp!B225)*'MBXY-TI2S'!$B225+(drdp!E225)*'MBXY-TI2S'!$C225+(drdp!H225)*'MBXY-TI2S'!$D225)</f>
        <v>0</v>
      </c>
      <c r="I225" s="18">
        <f>Model!$W$15*((drdp!C225)*'MBXY-TI2S'!$B225+(drdp!F225)*'MBXY-TI2S'!$C225+(drdp!I225)*'MBXY-TI2S'!$D225)</f>
        <v>0</v>
      </c>
      <c r="J225" s="18">
        <f>Model!$W$15*((drdp!D225)*'MBXY-TI2S'!$B225+(drdp!G225)*'MBXY-TI2S'!$C225+(drdp!J225)*'MBXY-TI2S'!$D225)</f>
        <v>0</v>
      </c>
      <c r="K225" s="21">
        <f>SUM(E$3:E224)+H225</f>
        <v>0.81654340900916833</v>
      </c>
      <c r="L225" s="21">
        <f>SUM(F$3:F224)+I225</f>
        <v>0.88782638871319186</v>
      </c>
      <c r="M225" s="21">
        <f>SUM(G$3:G224)+J225</f>
        <v>0</v>
      </c>
      <c r="N225" s="21"/>
      <c r="O225" s="21"/>
      <c r="P225" s="21"/>
      <c r="Q225" s="19">
        <f t="shared" si="19"/>
        <v>0.66674313879631397</v>
      </c>
      <c r="R225" s="19">
        <f t="shared" si="20"/>
        <v>0.78823569649550762</v>
      </c>
      <c r="S225" s="19">
        <f t="shared" si="21"/>
        <v>0</v>
      </c>
      <c r="T225" s="19">
        <f t="shared" si="22"/>
        <v>0.7249487860481687</v>
      </c>
      <c r="U225" s="19">
        <f t="shared" si="23"/>
        <v>0</v>
      </c>
      <c r="V225" s="19">
        <f t="shared" si="24"/>
        <v>0</v>
      </c>
    </row>
    <row r="226" spans="1:22" x14ac:dyDescent="0.25">
      <c r="A226" s="26">
        <f>Wellpath!E226</f>
        <v>0</v>
      </c>
      <c r="B226" s="22">
        <v>0</v>
      </c>
      <c r="C226" s="22">
        <v>0</v>
      </c>
      <c r="D226" s="22">
        <f>COS(Wellpath!$O226) / (Bfield * COS(Dip))</f>
        <v>3.9314164891663715E-5</v>
      </c>
      <c r="E226" s="20">
        <f>Model!$W$15*((drdp!B226+drdp!K226)*'MBXY-TI2S'!$B226+(drdp!E226+drdp!N226)*'MBXY-TI2S'!$C226+(drdp!H226+drdp!Q226)*'MBXY-TI2S'!$D226)</f>
        <v>0</v>
      </c>
      <c r="F226" s="20">
        <f>Model!$W$15*((drdp!C226+drdp!L226)*'MBXY-TI2S'!$B226+(drdp!F226+drdp!O226)*'MBXY-TI2S'!$C226+(drdp!I226+drdp!R226)*'MBXY-TI2S'!$D226)</f>
        <v>0</v>
      </c>
      <c r="G226" s="20">
        <f>Model!$W$15*((drdp!D226+drdp!M226)*'MBXY-TI2S'!$B226+(drdp!G226+drdp!P226)*'MBXY-TI2S'!$C226+(drdp!J226+drdp!S226)*'MBXY-TI2S'!$D226)</f>
        <v>0</v>
      </c>
      <c r="H226" s="18">
        <f>Model!$W$15*((drdp!B226)*'MBXY-TI2S'!$B226+(drdp!E226)*'MBXY-TI2S'!$C226+(drdp!H226)*'MBXY-TI2S'!$D226)</f>
        <v>0</v>
      </c>
      <c r="I226" s="18">
        <f>Model!$W$15*((drdp!C226)*'MBXY-TI2S'!$B226+(drdp!F226)*'MBXY-TI2S'!$C226+(drdp!I226)*'MBXY-TI2S'!$D226)</f>
        <v>0</v>
      </c>
      <c r="J226" s="18">
        <f>Model!$W$15*((drdp!D226)*'MBXY-TI2S'!$B226+(drdp!G226)*'MBXY-TI2S'!$C226+(drdp!J226)*'MBXY-TI2S'!$D226)</f>
        <v>0</v>
      </c>
      <c r="K226" s="21">
        <f>SUM(E$3:E225)+H226</f>
        <v>0.81654340900916833</v>
      </c>
      <c r="L226" s="21">
        <f>SUM(F$3:F225)+I226</f>
        <v>0.88782638871319186</v>
      </c>
      <c r="M226" s="21">
        <f>SUM(G$3:G225)+J226</f>
        <v>0</v>
      </c>
      <c r="N226" s="21"/>
      <c r="O226" s="21"/>
      <c r="P226" s="21"/>
      <c r="Q226" s="19">
        <f t="shared" si="19"/>
        <v>0.66674313879631397</v>
      </c>
      <c r="R226" s="19">
        <f t="shared" si="20"/>
        <v>0.78823569649550762</v>
      </c>
      <c r="S226" s="19">
        <f t="shared" si="21"/>
        <v>0</v>
      </c>
      <c r="T226" s="19">
        <f t="shared" si="22"/>
        <v>0.7249487860481687</v>
      </c>
      <c r="U226" s="19">
        <f t="shared" si="23"/>
        <v>0</v>
      </c>
      <c r="V226" s="19">
        <f t="shared" si="24"/>
        <v>0</v>
      </c>
    </row>
    <row r="227" spans="1:22" x14ac:dyDescent="0.25">
      <c r="A227" s="26">
        <f>Wellpath!E227</f>
        <v>0</v>
      </c>
      <c r="B227" s="22">
        <v>0</v>
      </c>
      <c r="C227" s="22">
        <v>0</v>
      </c>
      <c r="D227" s="22">
        <f>COS(Wellpath!$O227) / (Bfield * COS(Dip))</f>
        <v>3.9314164891663715E-5</v>
      </c>
      <c r="E227" s="20">
        <f>Model!$W$15*((drdp!B227+drdp!K227)*'MBXY-TI2S'!$B227+(drdp!E227+drdp!N227)*'MBXY-TI2S'!$C227+(drdp!H227+drdp!Q227)*'MBXY-TI2S'!$D227)</f>
        <v>0</v>
      </c>
      <c r="F227" s="20">
        <f>Model!$W$15*((drdp!C227+drdp!L227)*'MBXY-TI2S'!$B227+(drdp!F227+drdp!O227)*'MBXY-TI2S'!$C227+(drdp!I227+drdp!R227)*'MBXY-TI2S'!$D227)</f>
        <v>0</v>
      </c>
      <c r="G227" s="20">
        <f>Model!$W$15*((drdp!D227+drdp!M227)*'MBXY-TI2S'!$B227+(drdp!G227+drdp!P227)*'MBXY-TI2S'!$C227+(drdp!J227+drdp!S227)*'MBXY-TI2S'!$D227)</f>
        <v>0</v>
      </c>
      <c r="H227" s="18">
        <f>Model!$W$15*((drdp!B227)*'MBXY-TI2S'!$B227+(drdp!E227)*'MBXY-TI2S'!$C227+(drdp!H227)*'MBXY-TI2S'!$D227)</f>
        <v>0</v>
      </c>
      <c r="I227" s="18">
        <f>Model!$W$15*((drdp!C227)*'MBXY-TI2S'!$B227+(drdp!F227)*'MBXY-TI2S'!$C227+(drdp!I227)*'MBXY-TI2S'!$D227)</f>
        <v>0</v>
      </c>
      <c r="J227" s="18">
        <f>Model!$W$15*((drdp!D227)*'MBXY-TI2S'!$B227+(drdp!G227)*'MBXY-TI2S'!$C227+(drdp!J227)*'MBXY-TI2S'!$D227)</f>
        <v>0</v>
      </c>
      <c r="K227" s="21">
        <f>SUM(E$3:E226)+H227</f>
        <v>0.81654340900916833</v>
      </c>
      <c r="L227" s="21">
        <f>SUM(F$3:F226)+I227</f>
        <v>0.88782638871319186</v>
      </c>
      <c r="M227" s="21">
        <f>SUM(G$3:G226)+J227</f>
        <v>0</v>
      </c>
      <c r="N227" s="21"/>
      <c r="O227" s="21"/>
      <c r="P227" s="21"/>
      <c r="Q227" s="19">
        <f t="shared" si="19"/>
        <v>0.66674313879631397</v>
      </c>
      <c r="R227" s="19">
        <f t="shared" si="20"/>
        <v>0.78823569649550762</v>
      </c>
      <c r="S227" s="19">
        <f t="shared" si="21"/>
        <v>0</v>
      </c>
      <c r="T227" s="19">
        <f t="shared" si="22"/>
        <v>0.7249487860481687</v>
      </c>
      <c r="U227" s="19">
        <f t="shared" si="23"/>
        <v>0</v>
      </c>
      <c r="V227" s="19">
        <f t="shared" si="24"/>
        <v>0</v>
      </c>
    </row>
    <row r="228" spans="1:22" x14ac:dyDescent="0.25">
      <c r="A228" s="26">
        <f>Wellpath!E228</f>
        <v>0</v>
      </c>
      <c r="B228" s="22">
        <v>0</v>
      </c>
      <c r="C228" s="22">
        <v>0</v>
      </c>
      <c r="D228" s="22">
        <f>COS(Wellpath!$O228) / (Bfield * COS(Dip))</f>
        <v>3.9314164891663715E-5</v>
      </c>
      <c r="E228" s="20">
        <f>Model!$W$15*((drdp!B228+drdp!K228)*'MBXY-TI2S'!$B228+(drdp!E228+drdp!N228)*'MBXY-TI2S'!$C228+(drdp!H228+drdp!Q228)*'MBXY-TI2S'!$D228)</f>
        <v>0</v>
      </c>
      <c r="F228" s="20">
        <f>Model!$W$15*((drdp!C228+drdp!L228)*'MBXY-TI2S'!$B228+(drdp!F228+drdp!O228)*'MBXY-TI2S'!$C228+(drdp!I228+drdp!R228)*'MBXY-TI2S'!$D228)</f>
        <v>0</v>
      </c>
      <c r="G228" s="20">
        <f>Model!$W$15*((drdp!D228+drdp!M228)*'MBXY-TI2S'!$B228+(drdp!G228+drdp!P228)*'MBXY-TI2S'!$C228+(drdp!J228+drdp!S228)*'MBXY-TI2S'!$D228)</f>
        <v>0</v>
      </c>
      <c r="H228" s="18">
        <f>Model!$W$15*((drdp!B228)*'MBXY-TI2S'!$B228+(drdp!E228)*'MBXY-TI2S'!$C228+(drdp!H228)*'MBXY-TI2S'!$D228)</f>
        <v>0</v>
      </c>
      <c r="I228" s="18">
        <f>Model!$W$15*((drdp!C228)*'MBXY-TI2S'!$B228+(drdp!F228)*'MBXY-TI2S'!$C228+(drdp!I228)*'MBXY-TI2S'!$D228)</f>
        <v>0</v>
      </c>
      <c r="J228" s="18">
        <f>Model!$W$15*((drdp!D228)*'MBXY-TI2S'!$B228+(drdp!G228)*'MBXY-TI2S'!$C228+(drdp!J228)*'MBXY-TI2S'!$D228)</f>
        <v>0</v>
      </c>
      <c r="K228" s="21">
        <f>SUM(E$3:E227)+H228</f>
        <v>0.81654340900916833</v>
      </c>
      <c r="L228" s="21">
        <f>SUM(F$3:F227)+I228</f>
        <v>0.88782638871319186</v>
      </c>
      <c r="M228" s="21">
        <f>SUM(G$3:G227)+J228</f>
        <v>0</v>
      </c>
      <c r="N228" s="21"/>
      <c r="O228" s="21"/>
      <c r="P228" s="21"/>
      <c r="Q228" s="19">
        <f t="shared" si="19"/>
        <v>0.66674313879631397</v>
      </c>
      <c r="R228" s="19">
        <f t="shared" si="20"/>
        <v>0.78823569649550762</v>
      </c>
      <c r="S228" s="19">
        <f t="shared" si="21"/>
        <v>0</v>
      </c>
      <c r="T228" s="19">
        <f t="shared" si="22"/>
        <v>0.7249487860481687</v>
      </c>
      <c r="U228" s="19">
        <f t="shared" si="23"/>
        <v>0</v>
      </c>
      <c r="V228" s="19">
        <f t="shared" si="24"/>
        <v>0</v>
      </c>
    </row>
    <row r="229" spans="1:22" x14ac:dyDescent="0.25">
      <c r="A229" s="26">
        <f>Wellpath!E229</f>
        <v>0</v>
      </c>
      <c r="B229" s="22">
        <v>0</v>
      </c>
      <c r="C229" s="22">
        <v>0</v>
      </c>
      <c r="D229" s="22">
        <f>COS(Wellpath!$O229) / (Bfield * COS(Dip))</f>
        <v>3.9314164891663715E-5</v>
      </c>
      <c r="E229" s="20">
        <f>Model!$W$15*((drdp!B229+drdp!K229)*'MBXY-TI2S'!$B229+(drdp!E229+drdp!N229)*'MBXY-TI2S'!$C229+(drdp!H229+drdp!Q229)*'MBXY-TI2S'!$D229)</f>
        <v>0</v>
      </c>
      <c r="F229" s="20">
        <f>Model!$W$15*((drdp!C229+drdp!L229)*'MBXY-TI2S'!$B229+(drdp!F229+drdp!O229)*'MBXY-TI2S'!$C229+(drdp!I229+drdp!R229)*'MBXY-TI2S'!$D229)</f>
        <v>0</v>
      </c>
      <c r="G229" s="20">
        <f>Model!$W$15*((drdp!D229+drdp!M229)*'MBXY-TI2S'!$B229+(drdp!G229+drdp!P229)*'MBXY-TI2S'!$C229+(drdp!J229+drdp!S229)*'MBXY-TI2S'!$D229)</f>
        <v>0</v>
      </c>
      <c r="H229" s="18">
        <f>Model!$W$15*((drdp!B229)*'MBXY-TI2S'!$B229+(drdp!E229)*'MBXY-TI2S'!$C229+(drdp!H229)*'MBXY-TI2S'!$D229)</f>
        <v>0</v>
      </c>
      <c r="I229" s="18">
        <f>Model!$W$15*((drdp!C229)*'MBXY-TI2S'!$B229+(drdp!F229)*'MBXY-TI2S'!$C229+(drdp!I229)*'MBXY-TI2S'!$D229)</f>
        <v>0</v>
      </c>
      <c r="J229" s="18">
        <f>Model!$W$15*((drdp!D229)*'MBXY-TI2S'!$B229+(drdp!G229)*'MBXY-TI2S'!$C229+(drdp!J229)*'MBXY-TI2S'!$D229)</f>
        <v>0</v>
      </c>
      <c r="K229" s="21">
        <f>SUM(E$3:E228)+H229</f>
        <v>0.81654340900916833</v>
      </c>
      <c r="L229" s="21">
        <f>SUM(F$3:F228)+I229</f>
        <v>0.88782638871319186</v>
      </c>
      <c r="M229" s="21">
        <f>SUM(G$3:G228)+J229</f>
        <v>0</v>
      </c>
      <c r="N229" s="21"/>
      <c r="O229" s="21"/>
      <c r="P229" s="21"/>
      <c r="Q229" s="19">
        <f t="shared" si="19"/>
        <v>0.66674313879631397</v>
      </c>
      <c r="R229" s="19">
        <f t="shared" si="20"/>
        <v>0.78823569649550762</v>
      </c>
      <c r="S229" s="19">
        <f t="shared" si="21"/>
        <v>0</v>
      </c>
      <c r="T229" s="19">
        <f t="shared" si="22"/>
        <v>0.7249487860481687</v>
      </c>
      <c r="U229" s="19">
        <f t="shared" si="23"/>
        <v>0</v>
      </c>
      <c r="V229" s="19">
        <f t="shared" si="24"/>
        <v>0</v>
      </c>
    </row>
    <row r="230" spans="1:22" x14ac:dyDescent="0.25">
      <c r="A230" s="26">
        <f>Wellpath!E230</f>
        <v>0</v>
      </c>
      <c r="B230" s="22">
        <v>0</v>
      </c>
      <c r="C230" s="22">
        <v>0</v>
      </c>
      <c r="D230" s="22">
        <f>COS(Wellpath!$O230) / (Bfield * COS(Dip))</f>
        <v>3.9314164891663715E-5</v>
      </c>
      <c r="E230" s="20">
        <f>Model!$W$15*((drdp!B230+drdp!K230)*'MBXY-TI2S'!$B230+(drdp!E230+drdp!N230)*'MBXY-TI2S'!$C230+(drdp!H230+drdp!Q230)*'MBXY-TI2S'!$D230)</f>
        <v>0</v>
      </c>
      <c r="F230" s="20">
        <f>Model!$W$15*((drdp!C230+drdp!L230)*'MBXY-TI2S'!$B230+(drdp!F230+drdp!O230)*'MBXY-TI2S'!$C230+(drdp!I230+drdp!R230)*'MBXY-TI2S'!$D230)</f>
        <v>0</v>
      </c>
      <c r="G230" s="20">
        <f>Model!$W$15*((drdp!D230+drdp!M230)*'MBXY-TI2S'!$B230+(drdp!G230+drdp!P230)*'MBXY-TI2S'!$C230+(drdp!J230+drdp!S230)*'MBXY-TI2S'!$D230)</f>
        <v>0</v>
      </c>
      <c r="H230" s="18">
        <f>Model!$W$15*((drdp!B230)*'MBXY-TI2S'!$B230+(drdp!E230)*'MBXY-TI2S'!$C230+(drdp!H230)*'MBXY-TI2S'!$D230)</f>
        <v>0</v>
      </c>
      <c r="I230" s="18">
        <f>Model!$W$15*((drdp!C230)*'MBXY-TI2S'!$B230+(drdp!F230)*'MBXY-TI2S'!$C230+(drdp!I230)*'MBXY-TI2S'!$D230)</f>
        <v>0</v>
      </c>
      <c r="J230" s="18">
        <f>Model!$W$15*((drdp!D230)*'MBXY-TI2S'!$B230+(drdp!G230)*'MBXY-TI2S'!$C230+(drdp!J230)*'MBXY-TI2S'!$D230)</f>
        <v>0</v>
      </c>
      <c r="K230" s="21">
        <f>SUM(E$3:E229)+H230</f>
        <v>0.81654340900916833</v>
      </c>
      <c r="L230" s="21">
        <f>SUM(F$3:F229)+I230</f>
        <v>0.88782638871319186</v>
      </c>
      <c r="M230" s="21">
        <f>SUM(G$3:G229)+J230</f>
        <v>0</v>
      </c>
      <c r="N230" s="21"/>
      <c r="O230" s="21"/>
      <c r="P230" s="21"/>
      <c r="Q230" s="19">
        <f t="shared" si="19"/>
        <v>0.66674313879631397</v>
      </c>
      <c r="R230" s="19">
        <f t="shared" si="20"/>
        <v>0.78823569649550762</v>
      </c>
      <c r="S230" s="19">
        <f t="shared" si="21"/>
        <v>0</v>
      </c>
      <c r="T230" s="19">
        <f t="shared" si="22"/>
        <v>0.7249487860481687</v>
      </c>
      <c r="U230" s="19">
        <f t="shared" si="23"/>
        <v>0</v>
      </c>
      <c r="V230" s="19">
        <f t="shared" si="24"/>
        <v>0</v>
      </c>
    </row>
    <row r="231" spans="1:22" x14ac:dyDescent="0.25">
      <c r="A231" s="26">
        <f>Wellpath!E231</f>
        <v>0</v>
      </c>
      <c r="B231" s="22">
        <v>0</v>
      </c>
      <c r="C231" s="22">
        <v>0</v>
      </c>
      <c r="D231" s="22">
        <f>COS(Wellpath!$O231) / (Bfield * COS(Dip))</f>
        <v>3.9314164891663715E-5</v>
      </c>
      <c r="E231" s="20">
        <f>Model!$W$15*((drdp!B231+drdp!K231)*'MBXY-TI2S'!$B231+(drdp!E231+drdp!N231)*'MBXY-TI2S'!$C231+(drdp!H231+drdp!Q231)*'MBXY-TI2S'!$D231)</f>
        <v>0</v>
      </c>
      <c r="F231" s="20">
        <f>Model!$W$15*((drdp!C231+drdp!L231)*'MBXY-TI2S'!$B231+(drdp!F231+drdp!O231)*'MBXY-TI2S'!$C231+(drdp!I231+drdp!R231)*'MBXY-TI2S'!$D231)</f>
        <v>0</v>
      </c>
      <c r="G231" s="20">
        <f>Model!$W$15*((drdp!D231+drdp!M231)*'MBXY-TI2S'!$B231+(drdp!G231+drdp!P231)*'MBXY-TI2S'!$C231+(drdp!J231+drdp!S231)*'MBXY-TI2S'!$D231)</f>
        <v>0</v>
      </c>
      <c r="H231" s="18">
        <f>Model!$W$15*((drdp!B231)*'MBXY-TI2S'!$B231+(drdp!E231)*'MBXY-TI2S'!$C231+(drdp!H231)*'MBXY-TI2S'!$D231)</f>
        <v>0</v>
      </c>
      <c r="I231" s="18">
        <f>Model!$W$15*((drdp!C231)*'MBXY-TI2S'!$B231+(drdp!F231)*'MBXY-TI2S'!$C231+(drdp!I231)*'MBXY-TI2S'!$D231)</f>
        <v>0</v>
      </c>
      <c r="J231" s="18">
        <f>Model!$W$15*((drdp!D231)*'MBXY-TI2S'!$B231+(drdp!G231)*'MBXY-TI2S'!$C231+(drdp!J231)*'MBXY-TI2S'!$D231)</f>
        <v>0</v>
      </c>
      <c r="K231" s="21">
        <f>SUM(E$3:E230)+H231</f>
        <v>0.81654340900916833</v>
      </c>
      <c r="L231" s="21">
        <f>SUM(F$3:F230)+I231</f>
        <v>0.88782638871319186</v>
      </c>
      <c r="M231" s="21">
        <f>SUM(G$3:G230)+J231</f>
        <v>0</v>
      </c>
      <c r="N231" s="21"/>
      <c r="O231" s="21"/>
      <c r="P231" s="21"/>
      <c r="Q231" s="19">
        <f t="shared" si="19"/>
        <v>0.66674313879631397</v>
      </c>
      <c r="R231" s="19">
        <f t="shared" si="20"/>
        <v>0.78823569649550762</v>
      </c>
      <c r="S231" s="19">
        <f t="shared" si="21"/>
        <v>0</v>
      </c>
      <c r="T231" s="19">
        <f t="shared" si="22"/>
        <v>0.7249487860481687</v>
      </c>
      <c r="U231" s="19">
        <f t="shared" si="23"/>
        <v>0</v>
      </c>
      <c r="V231" s="19">
        <f t="shared" si="24"/>
        <v>0</v>
      </c>
    </row>
    <row r="232" spans="1:22" x14ac:dyDescent="0.25">
      <c r="A232" s="26">
        <f>Wellpath!E232</f>
        <v>0</v>
      </c>
      <c r="B232" s="22">
        <v>0</v>
      </c>
      <c r="C232" s="22">
        <v>0</v>
      </c>
      <c r="D232" s="22">
        <f>COS(Wellpath!$O232) / (Bfield * COS(Dip))</f>
        <v>3.9314164891663715E-5</v>
      </c>
      <c r="E232" s="20">
        <f>Model!$W$15*((drdp!B232+drdp!K232)*'MBXY-TI2S'!$B232+(drdp!E232+drdp!N232)*'MBXY-TI2S'!$C232+(drdp!H232+drdp!Q232)*'MBXY-TI2S'!$D232)</f>
        <v>0</v>
      </c>
      <c r="F232" s="20">
        <f>Model!$W$15*((drdp!C232+drdp!L232)*'MBXY-TI2S'!$B232+(drdp!F232+drdp!O232)*'MBXY-TI2S'!$C232+(drdp!I232+drdp!R232)*'MBXY-TI2S'!$D232)</f>
        <v>0</v>
      </c>
      <c r="G232" s="20">
        <f>Model!$W$15*((drdp!D232+drdp!M232)*'MBXY-TI2S'!$B232+(drdp!G232+drdp!P232)*'MBXY-TI2S'!$C232+(drdp!J232+drdp!S232)*'MBXY-TI2S'!$D232)</f>
        <v>0</v>
      </c>
      <c r="H232" s="18">
        <f>Model!$W$15*((drdp!B232)*'MBXY-TI2S'!$B232+(drdp!E232)*'MBXY-TI2S'!$C232+(drdp!H232)*'MBXY-TI2S'!$D232)</f>
        <v>0</v>
      </c>
      <c r="I232" s="18">
        <f>Model!$W$15*((drdp!C232)*'MBXY-TI2S'!$B232+(drdp!F232)*'MBXY-TI2S'!$C232+(drdp!I232)*'MBXY-TI2S'!$D232)</f>
        <v>0</v>
      </c>
      <c r="J232" s="18">
        <f>Model!$W$15*((drdp!D232)*'MBXY-TI2S'!$B232+(drdp!G232)*'MBXY-TI2S'!$C232+(drdp!J232)*'MBXY-TI2S'!$D232)</f>
        <v>0</v>
      </c>
      <c r="K232" s="21">
        <f>SUM(E$3:E231)+H232</f>
        <v>0.81654340900916833</v>
      </c>
      <c r="L232" s="21">
        <f>SUM(F$3:F231)+I232</f>
        <v>0.88782638871319186</v>
      </c>
      <c r="M232" s="21">
        <f>SUM(G$3:G231)+J232</f>
        <v>0</v>
      </c>
      <c r="N232" s="21"/>
      <c r="O232" s="21"/>
      <c r="P232" s="21"/>
      <c r="Q232" s="19">
        <f t="shared" si="19"/>
        <v>0.66674313879631397</v>
      </c>
      <c r="R232" s="19">
        <f t="shared" si="20"/>
        <v>0.78823569649550762</v>
      </c>
      <c r="S232" s="19">
        <f t="shared" si="21"/>
        <v>0</v>
      </c>
      <c r="T232" s="19">
        <f t="shared" si="22"/>
        <v>0.7249487860481687</v>
      </c>
      <c r="U232" s="19">
        <f t="shared" si="23"/>
        <v>0</v>
      </c>
      <c r="V232" s="19">
        <f t="shared" si="24"/>
        <v>0</v>
      </c>
    </row>
    <row r="233" spans="1:22" x14ac:dyDescent="0.25">
      <c r="A233" s="26">
        <f>Wellpath!E233</f>
        <v>0</v>
      </c>
      <c r="B233" s="22">
        <v>0</v>
      </c>
      <c r="C233" s="22">
        <v>0</v>
      </c>
      <c r="D233" s="22">
        <f>COS(Wellpath!$O233) / (Bfield * COS(Dip))</f>
        <v>3.9314164891663715E-5</v>
      </c>
      <c r="E233" s="20">
        <f>Model!$W$15*((drdp!B233+drdp!K233)*'MBXY-TI2S'!$B233+(drdp!E233+drdp!N233)*'MBXY-TI2S'!$C233+(drdp!H233+drdp!Q233)*'MBXY-TI2S'!$D233)</f>
        <v>0</v>
      </c>
      <c r="F233" s="20">
        <f>Model!$W$15*((drdp!C233+drdp!L233)*'MBXY-TI2S'!$B233+(drdp!F233+drdp!O233)*'MBXY-TI2S'!$C233+(drdp!I233+drdp!R233)*'MBXY-TI2S'!$D233)</f>
        <v>0</v>
      </c>
      <c r="G233" s="20">
        <f>Model!$W$15*((drdp!D233+drdp!M233)*'MBXY-TI2S'!$B233+(drdp!G233+drdp!P233)*'MBXY-TI2S'!$C233+(drdp!J233+drdp!S233)*'MBXY-TI2S'!$D233)</f>
        <v>0</v>
      </c>
      <c r="H233" s="18">
        <f>Model!$W$15*((drdp!B233)*'MBXY-TI2S'!$B233+(drdp!E233)*'MBXY-TI2S'!$C233+(drdp!H233)*'MBXY-TI2S'!$D233)</f>
        <v>0</v>
      </c>
      <c r="I233" s="18">
        <f>Model!$W$15*((drdp!C233)*'MBXY-TI2S'!$B233+(drdp!F233)*'MBXY-TI2S'!$C233+(drdp!I233)*'MBXY-TI2S'!$D233)</f>
        <v>0</v>
      </c>
      <c r="J233" s="18">
        <f>Model!$W$15*((drdp!D233)*'MBXY-TI2S'!$B233+(drdp!G233)*'MBXY-TI2S'!$C233+(drdp!J233)*'MBXY-TI2S'!$D233)</f>
        <v>0</v>
      </c>
      <c r="K233" s="21">
        <f>SUM(E$3:E232)+H233</f>
        <v>0.81654340900916833</v>
      </c>
      <c r="L233" s="21">
        <f>SUM(F$3:F232)+I233</f>
        <v>0.88782638871319186</v>
      </c>
      <c r="M233" s="21">
        <f>SUM(G$3:G232)+J233</f>
        <v>0</v>
      </c>
      <c r="N233" s="21"/>
      <c r="O233" s="21"/>
      <c r="P233" s="21"/>
      <c r="Q233" s="19">
        <f t="shared" si="19"/>
        <v>0.66674313879631397</v>
      </c>
      <c r="R233" s="19">
        <f t="shared" si="20"/>
        <v>0.78823569649550762</v>
      </c>
      <c r="S233" s="19">
        <f t="shared" si="21"/>
        <v>0</v>
      </c>
      <c r="T233" s="19">
        <f t="shared" si="22"/>
        <v>0.7249487860481687</v>
      </c>
      <c r="U233" s="19">
        <f t="shared" si="23"/>
        <v>0</v>
      </c>
      <c r="V233" s="19">
        <f t="shared" si="24"/>
        <v>0</v>
      </c>
    </row>
    <row r="234" spans="1:22" x14ac:dyDescent="0.25">
      <c r="A234" s="26">
        <f>Wellpath!E234</f>
        <v>0</v>
      </c>
      <c r="B234" s="22">
        <v>0</v>
      </c>
      <c r="C234" s="22">
        <v>0</v>
      </c>
      <c r="D234" s="22">
        <f>COS(Wellpath!$O234) / (Bfield * COS(Dip))</f>
        <v>3.9314164891663715E-5</v>
      </c>
      <c r="E234" s="20">
        <f>Model!$W$15*((drdp!B234+drdp!K234)*'MBXY-TI2S'!$B234+(drdp!E234+drdp!N234)*'MBXY-TI2S'!$C234+(drdp!H234+drdp!Q234)*'MBXY-TI2S'!$D234)</f>
        <v>0</v>
      </c>
      <c r="F234" s="20">
        <f>Model!$W$15*((drdp!C234+drdp!L234)*'MBXY-TI2S'!$B234+(drdp!F234+drdp!O234)*'MBXY-TI2S'!$C234+(drdp!I234+drdp!R234)*'MBXY-TI2S'!$D234)</f>
        <v>0</v>
      </c>
      <c r="G234" s="20">
        <f>Model!$W$15*((drdp!D234+drdp!M234)*'MBXY-TI2S'!$B234+(drdp!G234+drdp!P234)*'MBXY-TI2S'!$C234+(drdp!J234+drdp!S234)*'MBXY-TI2S'!$D234)</f>
        <v>0</v>
      </c>
      <c r="H234" s="18">
        <f>Model!$W$15*((drdp!B234)*'MBXY-TI2S'!$B234+(drdp!E234)*'MBXY-TI2S'!$C234+(drdp!H234)*'MBXY-TI2S'!$D234)</f>
        <v>0</v>
      </c>
      <c r="I234" s="18">
        <f>Model!$W$15*((drdp!C234)*'MBXY-TI2S'!$B234+(drdp!F234)*'MBXY-TI2S'!$C234+(drdp!I234)*'MBXY-TI2S'!$D234)</f>
        <v>0</v>
      </c>
      <c r="J234" s="18">
        <f>Model!$W$15*((drdp!D234)*'MBXY-TI2S'!$B234+(drdp!G234)*'MBXY-TI2S'!$C234+(drdp!J234)*'MBXY-TI2S'!$D234)</f>
        <v>0</v>
      </c>
      <c r="K234" s="21">
        <f>SUM(E$3:E233)+H234</f>
        <v>0.81654340900916833</v>
      </c>
      <c r="L234" s="21">
        <f>SUM(F$3:F233)+I234</f>
        <v>0.88782638871319186</v>
      </c>
      <c r="M234" s="21">
        <f>SUM(G$3:G233)+J234</f>
        <v>0</v>
      </c>
      <c r="N234" s="21"/>
      <c r="O234" s="21"/>
      <c r="P234" s="21"/>
      <c r="Q234" s="19">
        <f t="shared" si="19"/>
        <v>0.66674313879631397</v>
      </c>
      <c r="R234" s="19">
        <f t="shared" si="20"/>
        <v>0.78823569649550762</v>
      </c>
      <c r="S234" s="19">
        <f t="shared" si="21"/>
        <v>0</v>
      </c>
      <c r="T234" s="19">
        <f t="shared" si="22"/>
        <v>0.7249487860481687</v>
      </c>
      <c r="U234" s="19">
        <f t="shared" si="23"/>
        <v>0</v>
      </c>
      <c r="V234" s="19">
        <f t="shared" si="24"/>
        <v>0</v>
      </c>
    </row>
    <row r="235" spans="1:22" x14ac:dyDescent="0.25">
      <c r="A235" s="26">
        <f>Wellpath!E235</f>
        <v>0</v>
      </c>
      <c r="B235" s="22">
        <v>0</v>
      </c>
      <c r="C235" s="22">
        <v>0</v>
      </c>
      <c r="D235" s="22">
        <f>COS(Wellpath!$O235) / (Bfield * COS(Dip))</f>
        <v>3.9314164891663715E-5</v>
      </c>
      <c r="E235" s="20">
        <f>Model!$W$15*((drdp!B235+drdp!K235)*'MBXY-TI2S'!$B235+(drdp!E235+drdp!N235)*'MBXY-TI2S'!$C235+(drdp!H235+drdp!Q235)*'MBXY-TI2S'!$D235)</f>
        <v>0</v>
      </c>
      <c r="F235" s="20">
        <f>Model!$W$15*((drdp!C235+drdp!L235)*'MBXY-TI2S'!$B235+(drdp!F235+drdp!O235)*'MBXY-TI2S'!$C235+(drdp!I235+drdp!R235)*'MBXY-TI2S'!$D235)</f>
        <v>0</v>
      </c>
      <c r="G235" s="20">
        <f>Model!$W$15*((drdp!D235+drdp!M235)*'MBXY-TI2S'!$B235+(drdp!G235+drdp!P235)*'MBXY-TI2S'!$C235+(drdp!J235+drdp!S235)*'MBXY-TI2S'!$D235)</f>
        <v>0</v>
      </c>
      <c r="H235" s="18">
        <f>Model!$W$15*((drdp!B235)*'MBXY-TI2S'!$B235+(drdp!E235)*'MBXY-TI2S'!$C235+(drdp!H235)*'MBXY-TI2S'!$D235)</f>
        <v>0</v>
      </c>
      <c r="I235" s="18">
        <f>Model!$W$15*((drdp!C235)*'MBXY-TI2S'!$B235+(drdp!F235)*'MBXY-TI2S'!$C235+(drdp!I235)*'MBXY-TI2S'!$D235)</f>
        <v>0</v>
      </c>
      <c r="J235" s="18">
        <f>Model!$W$15*((drdp!D235)*'MBXY-TI2S'!$B235+(drdp!G235)*'MBXY-TI2S'!$C235+(drdp!J235)*'MBXY-TI2S'!$D235)</f>
        <v>0</v>
      </c>
      <c r="K235" s="21">
        <f>SUM(E$3:E234)+H235</f>
        <v>0.81654340900916833</v>
      </c>
      <c r="L235" s="21">
        <f>SUM(F$3:F234)+I235</f>
        <v>0.88782638871319186</v>
      </c>
      <c r="M235" s="21">
        <f>SUM(G$3:G234)+J235</f>
        <v>0</v>
      </c>
      <c r="N235" s="21"/>
      <c r="O235" s="21"/>
      <c r="P235" s="21"/>
      <c r="Q235" s="19">
        <f t="shared" si="19"/>
        <v>0.66674313879631397</v>
      </c>
      <c r="R235" s="19">
        <f t="shared" si="20"/>
        <v>0.78823569649550762</v>
      </c>
      <c r="S235" s="19">
        <f t="shared" si="21"/>
        <v>0</v>
      </c>
      <c r="T235" s="19">
        <f t="shared" si="22"/>
        <v>0.7249487860481687</v>
      </c>
      <c r="U235" s="19">
        <f t="shared" si="23"/>
        <v>0</v>
      </c>
      <c r="V235" s="19">
        <f t="shared" si="24"/>
        <v>0</v>
      </c>
    </row>
    <row r="236" spans="1:22" x14ac:dyDescent="0.25">
      <c r="A236" s="26">
        <f>Wellpath!E236</f>
        <v>0</v>
      </c>
      <c r="B236" s="22">
        <v>0</v>
      </c>
      <c r="C236" s="22">
        <v>0</v>
      </c>
      <c r="D236" s="22">
        <f>COS(Wellpath!$O236) / (Bfield * COS(Dip))</f>
        <v>3.9314164891663715E-5</v>
      </c>
      <c r="E236" s="20">
        <f>Model!$W$15*((drdp!B236+drdp!K236)*'MBXY-TI2S'!$B236+(drdp!E236+drdp!N236)*'MBXY-TI2S'!$C236+(drdp!H236+drdp!Q236)*'MBXY-TI2S'!$D236)</f>
        <v>0</v>
      </c>
      <c r="F236" s="20">
        <f>Model!$W$15*((drdp!C236+drdp!L236)*'MBXY-TI2S'!$B236+(drdp!F236+drdp!O236)*'MBXY-TI2S'!$C236+(drdp!I236+drdp!R236)*'MBXY-TI2S'!$D236)</f>
        <v>0</v>
      </c>
      <c r="G236" s="20">
        <f>Model!$W$15*((drdp!D236+drdp!M236)*'MBXY-TI2S'!$B236+(drdp!G236+drdp!P236)*'MBXY-TI2S'!$C236+(drdp!J236+drdp!S236)*'MBXY-TI2S'!$D236)</f>
        <v>0</v>
      </c>
      <c r="H236" s="18">
        <f>Model!$W$15*((drdp!B236)*'MBXY-TI2S'!$B236+(drdp!E236)*'MBXY-TI2S'!$C236+(drdp!H236)*'MBXY-TI2S'!$D236)</f>
        <v>0</v>
      </c>
      <c r="I236" s="18">
        <f>Model!$W$15*((drdp!C236)*'MBXY-TI2S'!$B236+(drdp!F236)*'MBXY-TI2S'!$C236+(drdp!I236)*'MBXY-TI2S'!$D236)</f>
        <v>0</v>
      </c>
      <c r="J236" s="18">
        <f>Model!$W$15*((drdp!D236)*'MBXY-TI2S'!$B236+(drdp!G236)*'MBXY-TI2S'!$C236+(drdp!J236)*'MBXY-TI2S'!$D236)</f>
        <v>0</v>
      </c>
      <c r="K236" s="21">
        <f>SUM(E$3:E235)+H236</f>
        <v>0.81654340900916833</v>
      </c>
      <c r="L236" s="21">
        <f>SUM(F$3:F235)+I236</f>
        <v>0.88782638871319186</v>
      </c>
      <c r="M236" s="21">
        <f>SUM(G$3:G235)+J236</f>
        <v>0</v>
      </c>
      <c r="N236" s="21"/>
      <c r="O236" s="21"/>
      <c r="P236" s="21"/>
      <c r="Q236" s="19">
        <f t="shared" si="19"/>
        <v>0.66674313879631397</v>
      </c>
      <c r="R236" s="19">
        <f t="shared" si="20"/>
        <v>0.78823569649550762</v>
      </c>
      <c r="S236" s="19">
        <f t="shared" si="21"/>
        <v>0</v>
      </c>
      <c r="T236" s="19">
        <f t="shared" si="22"/>
        <v>0.7249487860481687</v>
      </c>
      <c r="U236" s="19">
        <f t="shared" si="23"/>
        <v>0</v>
      </c>
      <c r="V236" s="19">
        <f t="shared" si="24"/>
        <v>0</v>
      </c>
    </row>
    <row r="237" spans="1:22" x14ac:dyDescent="0.25">
      <c r="A237" s="26">
        <f>Wellpath!E237</f>
        <v>0</v>
      </c>
      <c r="B237" s="22">
        <v>0</v>
      </c>
      <c r="C237" s="22">
        <v>0</v>
      </c>
      <c r="D237" s="22">
        <f>COS(Wellpath!$O237) / (Bfield * COS(Dip))</f>
        <v>3.9314164891663715E-5</v>
      </c>
      <c r="E237" s="20">
        <f>Model!$W$15*((drdp!B237+drdp!K237)*'MBXY-TI2S'!$B237+(drdp!E237+drdp!N237)*'MBXY-TI2S'!$C237+(drdp!H237+drdp!Q237)*'MBXY-TI2S'!$D237)</f>
        <v>0</v>
      </c>
      <c r="F237" s="20">
        <f>Model!$W$15*((drdp!C237+drdp!L237)*'MBXY-TI2S'!$B237+(drdp!F237+drdp!O237)*'MBXY-TI2S'!$C237+(drdp!I237+drdp!R237)*'MBXY-TI2S'!$D237)</f>
        <v>0</v>
      </c>
      <c r="G237" s="20">
        <f>Model!$W$15*((drdp!D237+drdp!M237)*'MBXY-TI2S'!$B237+(drdp!G237+drdp!P237)*'MBXY-TI2S'!$C237+(drdp!J237+drdp!S237)*'MBXY-TI2S'!$D237)</f>
        <v>0</v>
      </c>
      <c r="H237" s="18">
        <f>Model!$W$15*((drdp!B237)*'MBXY-TI2S'!$B237+(drdp!E237)*'MBXY-TI2S'!$C237+(drdp!H237)*'MBXY-TI2S'!$D237)</f>
        <v>0</v>
      </c>
      <c r="I237" s="18">
        <f>Model!$W$15*((drdp!C237)*'MBXY-TI2S'!$B237+(drdp!F237)*'MBXY-TI2S'!$C237+(drdp!I237)*'MBXY-TI2S'!$D237)</f>
        <v>0</v>
      </c>
      <c r="J237" s="18">
        <f>Model!$W$15*((drdp!D237)*'MBXY-TI2S'!$B237+(drdp!G237)*'MBXY-TI2S'!$C237+(drdp!J237)*'MBXY-TI2S'!$D237)</f>
        <v>0</v>
      </c>
      <c r="K237" s="21">
        <f>SUM(E$3:E236)+H237</f>
        <v>0.81654340900916833</v>
      </c>
      <c r="L237" s="21">
        <f>SUM(F$3:F236)+I237</f>
        <v>0.88782638871319186</v>
      </c>
      <c r="M237" s="21">
        <f>SUM(G$3:G236)+J237</f>
        <v>0</v>
      </c>
      <c r="N237" s="21"/>
      <c r="O237" s="21"/>
      <c r="P237" s="21"/>
      <c r="Q237" s="19">
        <f t="shared" si="19"/>
        <v>0.66674313879631397</v>
      </c>
      <c r="R237" s="19">
        <f t="shared" si="20"/>
        <v>0.78823569649550762</v>
      </c>
      <c r="S237" s="19">
        <f t="shared" si="21"/>
        <v>0</v>
      </c>
      <c r="T237" s="19">
        <f t="shared" si="22"/>
        <v>0.7249487860481687</v>
      </c>
      <c r="U237" s="19">
        <f t="shared" si="23"/>
        <v>0</v>
      </c>
      <c r="V237" s="19">
        <f t="shared" si="24"/>
        <v>0</v>
      </c>
    </row>
    <row r="238" spans="1:22" x14ac:dyDescent="0.25">
      <c r="A238" s="26">
        <f>Wellpath!E238</f>
        <v>0</v>
      </c>
      <c r="B238" s="22">
        <v>0</v>
      </c>
      <c r="C238" s="22">
        <v>0</v>
      </c>
      <c r="D238" s="22">
        <f>COS(Wellpath!$O238) / (Bfield * COS(Dip))</f>
        <v>3.9314164891663715E-5</v>
      </c>
      <c r="E238" s="20">
        <f>Model!$W$15*((drdp!B238+drdp!K238)*'MBXY-TI2S'!$B238+(drdp!E238+drdp!N238)*'MBXY-TI2S'!$C238+(drdp!H238+drdp!Q238)*'MBXY-TI2S'!$D238)</f>
        <v>0</v>
      </c>
      <c r="F238" s="20">
        <f>Model!$W$15*((drdp!C238+drdp!L238)*'MBXY-TI2S'!$B238+(drdp!F238+drdp!O238)*'MBXY-TI2S'!$C238+(drdp!I238+drdp!R238)*'MBXY-TI2S'!$D238)</f>
        <v>0</v>
      </c>
      <c r="G238" s="20">
        <f>Model!$W$15*((drdp!D238+drdp!M238)*'MBXY-TI2S'!$B238+(drdp!G238+drdp!P238)*'MBXY-TI2S'!$C238+(drdp!J238+drdp!S238)*'MBXY-TI2S'!$D238)</f>
        <v>0</v>
      </c>
      <c r="H238" s="18">
        <f>Model!$W$15*((drdp!B238)*'MBXY-TI2S'!$B238+(drdp!E238)*'MBXY-TI2S'!$C238+(drdp!H238)*'MBXY-TI2S'!$D238)</f>
        <v>0</v>
      </c>
      <c r="I238" s="18">
        <f>Model!$W$15*((drdp!C238)*'MBXY-TI2S'!$B238+(drdp!F238)*'MBXY-TI2S'!$C238+(drdp!I238)*'MBXY-TI2S'!$D238)</f>
        <v>0</v>
      </c>
      <c r="J238" s="18">
        <f>Model!$W$15*((drdp!D238)*'MBXY-TI2S'!$B238+(drdp!G238)*'MBXY-TI2S'!$C238+(drdp!J238)*'MBXY-TI2S'!$D238)</f>
        <v>0</v>
      </c>
      <c r="K238" s="21">
        <f>SUM(E$3:E237)+H238</f>
        <v>0.81654340900916833</v>
      </c>
      <c r="L238" s="21">
        <f>SUM(F$3:F237)+I238</f>
        <v>0.88782638871319186</v>
      </c>
      <c r="M238" s="21">
        <f>SUM(G$3:G237)+J238</f>
        <v>0</v>
      </c>
      <c r="N238" s="21"/>
      <c r="O238" s="21"/>
      <c r="P238" s="21"/>
      <c r="Q238" s="19">
        <f t="shared" si="19"/>
        <v>0.66674313879631397</v>
      </c>
      <c r="R238" s="19">
        <f t="shared" si="20"/>
        <v>0.78823569649550762</v>
      </c>
      <c r="S238" s="19">
        <f t="shared" si="21"/>
        <v>0</v>
      </c>
      <c r="T238" s="19">
        <f t="shared" si="22"/>
        <v>0.7249487860481687</v>
      </c>
      <c r="U238" s="19">
        <f t="shared" si="23"/>
        <v>0</v>
      </c>
      <c r="V238" s="19">
        <f t="shared" si="24"/>
        <v>0</v>
      </c>
    </row>
    <row r="239" spans="1:22" x14ac:dyDescent="0.25">
      <c r="A239" s="26">
        <f>Wellpath!E239</f>
        <v>0</v>
      </c>
      <c r="B239" s="22">
        <v>0</v>
      </c>
      <c r="C239" s="22">
        <v>0</v>
      </c>
      <c r="D239" s="22">
        <f>COS(Wellpath!$O239) / (Bfield * COS(Dip))</f>
        <v>3.9314164891663715E-5</v>
      </c>
      <c r="E239" s="20">
        <f>Model!$W$15*((drdp!B239+drdp!K239)*'MBXY-TI2S'!$B239+(drdp!E239+drdp!N239)*'MBXY-TI2S'!$C239+(drdp!H239+drdp!Q239)*'MBXY-TI2S'!$D239)</f>
        <v>0</v>
      </c>
      <c r="F239" s="20">
        <f>Model!$W$15*((drdp!C239+drdp!L239)*'MBXY-TI2S'!$B239+(drdp!F239+drdp!O239)*'MBXY-TI2S'!$C239+(drdp!I239+drdp!R239)*'MBXY-TI2S'!$D239)</f>
        <v>0</v>
      </c>
      <c r="G239" s="20">
        <f>Model!$W$15*((drdp!D239+drdp!M239)*'MBXY-TI2S'!$B239+(drdp!G239+drdp!P239)*'MBXY-TI2S'!$C239+(drdp!J239+drdp!S239)*'MBXY-TI2S'!$D239)</f>
        <v>0</v>
      </c>
      <c r="H239" s="18">
        <f>Model!$W$15*((drdp!B239)*'MBXY-TI2S'!$B239+(drdp!E239)*'MBXY-TI2S'!$C239+(drdp!H239)*'MBXY-TI2S'!$D239)</f>
        <v>0</v>
      </c>
      <c r="I239" s="18">
        <f>Model!$W$15*((drdp!C239)*'MBXY-TI2S'!$B239+(drdp!F239)*'MBXY-TI2S'!$C239+(drdp!I239)*'MBXY-TI2S'!$D239)</f>
        <v>0</v>
      </c>
      <c r="J239" s="18">
        <f>Model!$W$15*((drdp!D239)*'MBXY-TI2S'!$B239+(drdp!G239)*'MBXY-TI2S'!$C239+(drdp!J239)*'MBXY-TI2S'!$D239)</f>
        <v>0</v>
      </c>
      <c r="K239" s="21">
        <f>SUM(E$3:E238)+H239</f>
        <v>0.81654340900916833</v>
      </c>
      <c r="L239" s="21">
        <f>SUM(F$3:F238)+I239</f>
        <v>0.88782638871319186</v>
      </c>
      <c r="M239" s="21">
        <f>SUM(G$3:G238)+J239</f>
        <v>0</v>
      </c>
      <c r="N239" s="21"/>
      <c r="O239" s="21"/>
      <c r="P239" s="21"/>
      <c r="Q239" s="19">
        <f t="shared" si="19"/>
        <v>0.66674313879631397</v>
      </c>
      <c r="R239" s="19">
        <f t="shared" si="20"/>
        <v>0.78823569649550762</v>
      </c>
      <c r="S239" s="19">
        <f t="shared" si="21"/>
        <v>0</v>
      </c>
      <c r="T239" s="19">
        <f t="shared" si="22"/>
        <v>0.7249487860481687</v>
      </c>
      <c r="U239" s="19">
        <f t="shared" si="23"/>
        <v>0</v>
      </c>
      <c r="V239" s="19">
        <f t="shared" si="24"/>
        <v>0</v>
      </c>
    </row>
    <row r="240" spans="1:22" x14ac:dyDescent="0.25">
      <c r="A240" s="26">
        <f>Wellpath!E240</f>
        <v>0</v>
      </c>
      <c r="B240" s="22">
        <v>0</v>
      </c>
      <c r="C240" s="22">
        <v>0</v>
      </c>
      <c r="D240" s="22">
        <f>COS(Wellpath!$O240) / (Bfield * COS(Dip))</f>
        <v>3.9314164891663715E-5</v>
      </c>
      <c r="E240" s="20">
        <f>Model!$W$15*((drdp!B240+drdp!K240)*'MBXY-TI2S'!$B240+(drdp!E240+drdp!N240)*'MBXY-TI2S'!$C240+(drdp!H240+drdp!Q240)*'MBXY-TI2S'!$D240)</f>
        <v>0</v>
      </c>
      <c r="F240" s="20">
        <f>Model!$W$15*((drdp!C240+drdp!L240)*'MBXY-TI2S'!$B240+(drdp!F240+drdp!O240)*'MBXY-TI2S'!$C240+(drdp!I240+drdp!R240)*'MBXY-TI2S'!$D240)</f>
        <v>0</v>
      </c>
      <c r="G240" s="20">
        <f>Model!$W$15*((drdp!D240+drdp!M240)*'MBXY-TI2S'!$B240+(drdp!G240+drdp!P240)*'MBXY-TI2S'!$C240+(drdp!J240+drdp!S240)*'MBXY-TI2S'!$D240)</f>
        <v>0</v>
      </c>
      <c r="H240" s="18">
        <f>Model!$W$15*((drdp!B240)*'MBXY-TI2S'!$B240+(drdp!E240)*'MBXY-TI2S'!$C240+(drdp!H240)*'MBXY-TI2S'!$D240)</f>
        <v>0</v>
      </c>
      <c r="I240" s="18">
        <f>Model!$W$15*((drdp!C240)*'MBXY-TI2S'!$B240+(drdp!F240)*'MBXY-TI2S'!$C240+(drdp!I240)*'MBXY-TI2S'!$D240)</f>
        <v>0</v>
      </c>
      <c r="J240" s="18">
        <f>Model!$W$15*((drdp!D240)*'MBXY-TI2S'!$B240+(drdp!G240)*'MBXY-TI2S'!$C240+(drdp!J240)*'MBXY-TI2S'!$D240)</f>
        <v>0</v>
      </c>
      <c r="K240" s="21">
        <f>SUM(E$3:E239)+H240</f>
        <v>0.81654340900916833</v>
      </c>
      <c r="L240" s="21">
        <f>SUM(F$3:F239)+I240</f>
        <v>0.88782638871319186</v>
      </c>
      <c r="M240" s="21">
        <f>SUM(G$3:G239)+J240</f>
        <v>0</v>
      </c>
      <c r="N240" s="21"/>
      <c r="O240" s="21"/>
      <c r="P240" s="21"/>
      <c r="Q240" s="19">
        <f t="shared" si="19"/>
        <v>0.66674313879631397</v>
      </c>
      <c r="R240" s="19">
        <f t="shared" si="20"/>
        <v>0.78823569649550762</v>
      </c>
      <c r="S240" s="19">
        <f t="shared" si="21"/>
        <v>0</v>
      </c>
      <c r="T240" s="19">
        <f t="shared" si="22"/>
        <v>0.7249487860481687</v>
      </c>
      <c r="U240" s="19">
        <f t="shared" si="23"/>
        <v>0</v>
      </c>
      <c r="V240" s="19">
        <f t="shared" si="24"/>
        <v>0</v>
      </c>
    </row>
    <row r="241" spans="1:22" x14ac:dyDescent="0.25">
      <c r="A241" s="26">
        <f>Wellpath!E241</f>
        <v>0</v>
      </c>
      <c r="B241" s="22">
        <v>0</v>
      </c>
      <c r="C241" s="22">
        <v>0</v>
      </c>
      <c r="D241" s="22">
        <f>COS(Wellpath!$O241) / (Bfield * COS(Dip))</f>
        <v>3.9314164891663715E-5</v>
      </c>
      <c r="E241" s="20">
        <f>Model!$W$15*((drdp!B241+drdp!K241)*'MBXY-TI2S'!$B241+(drdp!E241+drdp!N241)*'MBXY-TI2S'!$C241+(drdp!H241+drdp!Q241)*'MBXY-TI2S'!$D241)</f>
        <v>0</v>
      </c>
      <c r="F241" s="20">
        <f>Model!$W$15*((drdp!C241+drdp!L241)*'MBXY-TI2S'!$B241+(drdp!F241+drdp!O241)*'MBXY-TI2S'!$C241+(drdp!I241+drdp!R241)*'MBXY-TI2S'!$D241)</f>
        <v>0</v>
      </c>
      <c r="G241" s="20">
        <f>Model!$W$15*((drdp!D241+drdp!M241)*'MBXY-TI2S'!$B241+(drdp!G241+drdp!P241)*'MBXY-TI2S'!$C241+(drdp!J241+drdp!S241)*'MBXY-TI2S'!$D241)</f>
        <v>0</v>
      </c>
      <c r="H241" s="18">
        <f>Model!$W$15*((drdp!B241)*'MBXY-TI2S'!$B241+(drdp!E241)*'MBXY-TI2S'!$C241+(drdp!H241)*'MBXY-TI2S'!$D241)</f>
        <v>0</v>
      </c>
      <c r="I241" s="18">
        <f>Model!$W$15*((drdp!C241)*'MBXY-TI2S'!$B241+(drdp!F241)*'MBXY-TI2S'!$C241+(drdp!I241)*'MBXY-TI2S'!$D241)</f>
        <v>0</v>
      </c>
      <c r="J241" s="18">
        <f>Model!$W$15*((drdp!D241)*'MBXY-TI2S'!$B241+(drdp!G241)*'MBXY-TI2S'!$C241+(drdp!J241)*'MBXY-TI2S'!$D241)</f>
        <v>0</v>
      </c>
      <c r="K241" s="21">
        <f>SUM(E$3:E240)+H241</f>
        <v>0.81654340900916833</v>
      </c>
      <c r="L241" s="21">
        <f>SUM(F$3:F240)+I241</f>
        <v>0.88782638871319186</v>
      </c>
      <c r="M241" s="21">
        <f>SUM(G$3:G240)+J241</f>
        <v>0</v>
      </c>
      <c r="N241" s="21"/>
      <c r="O241" s="21"/>
      <c r="P241" s="21"/>
      <c r="Q241" s="19">
        <f t="shared" si="19"/>
        <v>0.66674313879631397</v>
      </c>
      <c r="R241" s="19">
        <f t="shared" si="20"/>
        <v>0.78823569649550762</v>
      </c>
      <c r="S241" s="19">
        <f t="shared" si="21"/>
        <v>0</v>
      </c>
      <c r="T241" s="19">
        <f t="shared" si="22"/>
        <v>0.7249487860481687</v>
      </c>
      <c r="U241" s="19">
        <f t="shared" si="23"/>
        <v>0</v>
      </c>
      <c r="V241" s="19">
        <f t="shared" si="24"/>
        <v>0</v>
      </c>
    </row>
    <row r="242" spans="1:22" x14ac:dyDescent="0.25">
      <c r="A242" s="26">
        <f>Wellpath!E242</f>
        <v>0</v>
      </c>
      <c r="B242" s="22">
        <v>0</v>
      </c>
      <c r="C242" s="22">
        <v>0</v>
      </c>
      <c r="D242" s="22">
        <f>COS(Wellpath!$O242) / (Bfield * COS(Dip))</f>
        <v>3.9314164891663715E-5</v>
      </c>
      <c r="E242" s="20">
        <f>Model!$W$15*((drdp!B242+drdp!K242)*'MBXY-TI2S'!$B242+(drdp!E242+drdp!N242)*'MBXY-TI2S'!$C242+(drdp!H242+drdp!Q242)*'MBXY-TI2S'!$D242)</f>
        <v>0</v>
      </c>
      <c r="F242" s="20">
        <f>Model!$W$15*((drdp!C242+drdp!L242)*'MBXY-TI2S'!$B242+(drdp!F242+drdp!O242)*'MBXY-TI2S'!$C242+(drdp!I242+drdp!R242)*'MBXY-TI2S'!$D242)</f>
        <v>0</v>
      </c>
      <c r="G242" s="20">
        <f>Model!$W$15*((drdp!D242+drdp!M242)*'MBXY-TI2S'!$B242+(drdp!G242+drdp!P242)*'MBXY-TI2S'!$C242+(drdp!J242+drdp!S242)*'MBXY-TI2S'!$D242)</f>
        <v>0</v>
      </c>
      <c r="H242" s="18">
        <f>Model!$W$15*((drdp!B242)*'MBXY-TI2S'!$B242+(drdp!E242)*'MBXY-TI2S'!$C242+(drdp!H242)*'MBXY-TI2S'!$D242)</f>
        <v>0</v>
      </c>
      <c r="I242" s="18">
        <f>Model!$W$15*((drdp!C242)*'MBXY-TI2S'!$B242+(drdp!F242)*'MBXY-TI2S'!$C242+(drdp!I242)*'MBXY-TI2S'!$D242)</f>
        <v>0</v>
      </c>
      <c r="J242" s="18">
        <f>Model!$W$15*((drdp!D242)*'MBXY-TI2S'!$B242+(drdp!G242)*'MBXY-TI2S'!$C242+(drdp!J242)*'MBXY-TI2S'!$D242)</f>
        <v>0</v>
      </c>
      <c r="K242" s="21">
        <f>SUM(E$3:E241)+H242</f>
        <v>0.81654340900916833</v>
      </c>
      <c r="L242" s="21">
        <f>SUM(F$3:F241)+I242</f>
        <v>0.88782638871319186</v>
      </c>
      <c r="M242" s="21">
        <f>SUM(G$3:G241)+J242</f>
        <v>0</v>
      </c>
      <c r="N242" s="21"/>
      <c r="O242" s="21"/>
      <c r="P242" s="21"/>
      <c r="Q242" s="19">
        <f t="shared" si="19"/>
        <v>0.66674313879631397</v>
      </c>
      <c r="R242" s="19">
        <f t="shared" si="20"/>
        <v>0.78823569649550762</v>
      </c>
      <c r="S242" s="19">
        <f t="shared" si="21"/>
        <v>0</v>
      </c>
      <c r="T242" s="19">
        <f t="shared" si="22"/>
        <v>0.7249487860481687</v>
      </c>
      <c r="U242" s="19">
        <f t="shared" si="23"/>
        <v>0</v>
      </c>
      <c r="V242" s="19">
        <f t="shared" si="24"/>
        <v>0</v>
      </c>
    </row>
    <row r="243" spans="1:22" x14ac:dyDescent="0.25">
      <c r="A243" s="26">
        <f>Wellpath!E243</f>
        <v>0</v>
      </c>
      <c r="B243" s="22">
        <v>0</v>
      </c>
      <c r="C243" s="22">
        <v>0</v>
      </c>
      <c r="D243" s="22">
        <f>COS(Wellpath!$O243) / (Bfield * COS(Dip))</f>
        <v>3.9314164891663715E-5</v>
      </c>
      <c r="E243" s="20">
        <f>Model!$W$15*((drdp!B243+drdp!K243)*'MBXY-TI2S'!$B243+(drdp!E243+drdp!N243)*'MBXY-TI2S'!$C243+(drdp!H243+drdp!Q243)*'MBXY-TI2S'!$D243)</f>
        <v>0</v>
      </c>
      <c r="F243" s="20">
        <f>Model!$W$15*((drdp!C243+drdp!L243)*'MBXY-TI2S'!$B243+(drdp!F243+drdp!O243)*'MBXY-TI2S'!$C243+(drdp!I243+drdp!R243)*'MBXY-TI2S'!$D243)</f>
        <v>0</v>
      </c>
      <c r="G243" s="20">
        <f>Model!$W$15*((drdp!D243+drdp!M243)*'MBXY-TI2S'!$B243+(drdp!G243+drdp!P243)*'MBXY-TI2S'!$C243+(drdp!J243+drdp!S243)*'MBXY-TI2S'!$D243)</f>
        <v>0</v>
      </c>
      <c r="H243" s="18">
        <f>Model!$W$15*((drdp!B243)*'MBXY-TI2S'!$B243+(drdp!E243)*'MBXY-TI2S'!$C243+(drdp!H243)*'MBXY-TI2S'!$D243)</f>
        <v>0</v>
      </c>
      <c r="I243" s="18">
        <f>Model!$W$15*((drdp!C243)*'MBXY-TI2S'!$B243+(drdp!F243)*'MBXY-TI2S'!$C243+(drdp!I243)*'MBXY-TI2S'!$D243)</f>
        <v>0</v>
      </c>
      <c r="J243" s="18">
        <f>Model!$W$15*((drdp!D243)*'MBXY-TI2S'!$B243+(drdp!G243)*'MBXY-TI2S'!$C243+(drdp!J243)*'MBXY-TI2S'!$D243)</f>
        <v>0</v>
      </c>
      <c r="K243" s="21">
        <f>SUM(E$3:E242)+H243</f>
        <v>0.81654340900916833</v>
      </c>
      <c r="L243" s="21">
        <f>SUM(F$3:F242)+I243</f>
        <v>0.88782638871319186</v>
      </c>
      <c r="M243" s="21">
        <f>SUM(G$3:G242)+J243</f>
        <v>0</v>
      </c>
      <c r="N243" s="21"/>
      <c r="O243" s="21"/>
      <c r="P243" s="21"/>
      <c r="Q243" s="19">
        <f t="shared" si="19"/>
        <v>0.66674313879631397</v>
      </c>
      <c r="R243" s="19">
        <f t="shared" si="20"/>
        <v>0.78823569649550762</v>
      </c>
      <c r="S243" s="19">
        <f t="shared" si="21"/>
        <v>0</v>
      </c>
      <c r="T243" s="19">
        <f t="shared" si="22"/>
        <v>0.7249487860481687</v>
      </c>
      <c r="U243" s="19">
        <f t="shared" si="23"/>
        <v>0</v>
      </c>
      <c r="V243" s="19">
        <f t="shared" si="24"/>
        <v>0</v>
      </c>
    </row>
    <row r="244" spans="1:22" x14ac:dyDescent="0.25">
      <c r="A244" s="26">
        <f>Wellpath!E244</f>
        <v>0</v>
      </c>
      <c r="B244" s="22">
        <v>0</v>
      </c>
      <c r="C244" s="22">
        <v>0</v>
      </c>
      <c r="D244" s="22">
        <f>COS(Wellpath!$O244) / (Bfield * COS(Dip))</f>
        <v>3.9314164891663715E-5</v>
      </c>
      <c r="E244" s="20">
        <f>Model!$W$15*((drdp!B244+drdp!K244)*'MBXY-TI2S'!$B244+(drdp!E244+drdp!N244)*'MBXY-TI2S'!$C244+(drdp!H244+drdp!Q244)*'MBXY-TI2S'!$D244)</f>
        <v>0</v>
      </c>
      <c r="F244" s="20">
        <f>Model!$W$15*((drdp!C244+drdp!L244)*'MBXY-TI2S'!$B244+(drdp!F244+drdp!O244)*'MBXY-TI2S'!$C244+(drdp!I244+drdp!R244)*'MBXY-TI2S'!$D244)</f>
        <v>0</v>
      </c>
      <c r="G244" s="20">
        <f>Model!$W$15*((drdp!D244+drdp!M244)*'MBXY-TI2S'!$B244+(drdp!G244+drdp!P244)*'MBXY-TI2S'!$C244+(drdp!J244+drdp!S244)*'MBXY-TI2S'!$D244)</f>
        <v>0</v>
      </c>
      <c r="H244" s="18">
        <f>Model!$W$15*((drdp!B244)*'MBXY-TI2S'!$B244+(drdp!E244)*'MBXY-TI2S'!$C244+(drdp!H244)*'MBXY-TI2S'!$D244)</f>
        <v>0</v>
      </c>
      <c r="I244" s="18">
        <f>Model!$W$15*((drdp!C244)*'MBXY-TI2S'!$B244+(drdp!F244)*'MBXY-TI2S'!$C244+(drdp!I244)*'MBXY-TI2S'!$D244)</f>
        <v>0</v>
      </c>
      <c r="J244" s="18">
        <f>Model!$W$15*((drdp!D244)*'MBXY-TI2S'!$B244+(drdp!G244)*'MBXY-TI2S'!$C244+(drdp!J244)*'MBXY-TI2S'!$D244)</f>
        <v>0</v>
      </c>
      <c r="K244" s="21">
        <f>SUM(E$3:E243)+H244</f>
        <v>0.81654340900916833</v>
      </c>
      <c r="L244" s="21">
        <f>SUM(F$3:F243)+I244</f>
        <v>0.88782638871319186</v>
      </c>
      <c r="M244" s="21">
        <f>SUM(G$3:G243)+J244</f>
        <v>0</v>
      </c>
      <c r="N244" s="21"/>
      <c r="O244" s="21"/>
      <c r="P244" s="21"/>
      <c r="Q244" s="19">
        <f t="shared" si="19"/>
        <v>0.66674313879631397</v>
      </c>
      <c r="R244" s="19">
        <f t="shared" si="20"/>
        <v>0.78823569649550762</v>
      </c>
      <c r="S244" s="19">
        <f t="shared" si="21"/>
        <v>0</v>
      </c>
      <c r="T244" s="19">
        <f t="shared" si="22"/>
        <v>0.7249487860481687</v>
      </c>
      <c r="U244" s="19">
        <f t="shared" si="23"/>
        <v>0</v>
      </c>
      <c r="V244" s="19">
        <f t="shared" si="24"/>
        <v>0</v>
      </c>
    </row>
    <row r="245" spans="1:22" x14ac:dyDescent="0.25">
      <c r="A245" s="26">
        <f>Wellpath!E245</f>
        <v>0</v>
      </c>
      <c r="B245" s="22">
        <v>0</v>
      </c>
      <c r="C245" s="22">
        <v>0</v>
      </c>
      <c r="D245" s="22">
        <f>COS(Wellpath!$O245) / (Bfield * COS(Dip))</f>
        <v>3.9314164891663715E-5</v>
      </c>
      <c r="E245" s="20">
        <f>Model!$W$15*((drdp!B245+drdp!K245)*'MBXY-TI2S'!$B245+(drdp!E245+drdp!N245)*'MBXY-TI2S'!$C245+(drdp!H245+drdp!Q245)*'MBXY-TI2S'!$D245)</f>
        <v>0</v>
      </c>
      <c r="F245" s="20">
        <f>Model!$W$15*((drdp!C245+drdp!L245)*'MBXY-TI2S'!$B245+(drdp!F245+drdp!O245)*'MBXY-TI2S'!$C245+(drdp!I245+drdp!R245)*'MBXY-TI2S'!$D245)</f>
        <v>0</v>
      </c>
      <c r="G245" s="20">
        <f>Model!$W$15*((drdp!D245+drdp!M245)*'MBXY-TI2S'!$B245+(drdp!G245+drdp!P245)*'MBXY-TI2S'!$C245+(drdp!J245+drdp!S245)*'MBXY-TI2S'!$D245)</f>
        <v>0</v>
      </c>
      <c r="H245" s="18">
        <f>Model!$W$15*((drdp!B245)*'MBXY-TI2S'!$B245+(drdp!E245)*'MBXY-TI2S'!$C245+(drdp!H245)*'MBXY-TI2S'!$D245)</f>
        <v>0</v>
      </c>
      <c r="I245" s="18">
        <f>Model!$W$15*((drdp!C245)*'MBXY-TI2S'!$B245+(drdp!F245)*'MBXY-TI2S'!$C245+(drdp!I245)*'MBXY-TI2S'!$D245)</f>
        <v>0</v>
      </c>
      <c r="J245" s="18">
        <f>Model!$W$15*((drdp!D245)*'MBXY-TI2S'!$B245+(drdp!G245)*'MBXY-TI2S'!$C245+(drdp!J245)*'MBXY-TI2S'!$D245)</f>
        <v>0</v>
      </c>
      <c r="K245" s="21">
        <f>SUM(E$3:E244)+H245</f>
        <v>0.81654340900916833</v>
      </c>
      <c r="L245" s="21">
        <f>SUM(F$3:F244)+I245</f>
        <v>0.88782638871319186</v>
      </c>
      <c r="M245" s="21">
        <f>SUM(G$3:G244)+J245</f>
        <v>0</v>
      </c>
      <c r="N245" s="21"/>
      <c r="O245" s="21"/>
      <c r="P245" s="21"/>
      <c r="Q245" s="19">
        <f t="shared" si="19"/>
        <v>0.66674313879631397</v>
      </c>
      <c r="R245" s="19">
        <f t="shared" si="20"/>
        <v>0.78823569649550762</v>
      </c>
      <c r="S245" s="19">
        <f t="shared" si="21"/>
        <v>0</v>
      </c>
      <c r="T245" s="19">
        <f t="shared" si="22"/>
        <v>0.7249487860481687</v>
      </c>
      <c r="U245" s="19">
        <f t="shared" si="23"/>
        <v>0</v>
      </c>
      <c r="V245" s="19">
        <f t="shared" si="24"/>
        <v>0</v>
      </c>
    </row>
    <row r="246" spans="1:22" x14ac:dyDescent="0.25">
      <c r="A246" s="26">
        <f>Wellpath!E246</f>
        <v>0</v>
      </c>
      <c r="B246" s="22">
        <v>0</v>
      </c>
      <c r="C246" s="22">
        <v>0</v>
      </c>
      <c r="D246" s="22">
        <f>COS(Wellpath!$O246) / (Bfield * COS(Dip))</f>
        <v>3.9314164891663715E-5</v>
      </c>
      <c r="E246" s="20">
        <f>Model!$W$15*((drdp!B246+drdp!K246)*'MBXY-TI2S'!$B246+(drdp!E246+drdp!N246)*'MBXY-TI2S'!$C246+(drdp!H246+drdp!Q246)*'MBXY-TI2S'!$D246)</f>
        <v>0</v>
      </c>
      <c r="F246" s="20">
        <f>Model!$W$15*((drdp!C246+drdp!L246)*'MBXY-TI2S'!$B246+(drdp!F246+drdp!O246)*'MBXY-TI2S'!$C246+(drdp!I246+drdp!R246)*'MBXY-TI2S'!$D246)</f>
        <v>0</v>
      </c>
      <c r="G246" s="20">
        <f>Model!$W$15*((drdp!D246+drdp!M246)*'MBXY-TI2S'!$B246+(drdp!G246+drdp!P246)*'MBXY-TI2S'!$C246+(drdp!J246+drdp!S246)*'MBXY-TI2S'!$D246)</f>
        <v>0</v>
      </c>
      <c r="H246" s="18">
        <f>Model!$W$15*((drdp!B246)*'MBXY-TI2S'!$B246+(drdp!E246)*'MBXY-TI2S'!$C246+(drdp!H246)*'MBXY-TI2S'!$D246)</f>
        <v>0</v>
      </c>
      <c r="I246" s="18">
        <f>Model!$W$15*((drdp!C246)*'MBXY-TI2S'!$B246+(drdp!F246)*'MBXY-TI2S'!$C246+(drdp!I246)*'MBXY-TI2S'!$D246)</f>
        <v>0</v>
      </c>
      <c r="J246" s="18">
        <f>Model!$W$15*((drdp!D246)*'MBXY-TI2S'!$B246+(drdp!G246)*'MBXY-TI2S'!$C246+(drdp!J246)*'MBXY-TI2S'!$D246)</f>
        <v>0</v>
      </c>
      <c r="K246" s="21">
        <f>SUM(E$3:E245)+H246</f>
        <v>0.81654340900916833</v>
      </c>
      <c r="L246" s="21">
        <f>SUM(F$3:F245)+I246</f>
        <v>0.88782638871319186</v>
      </c>
      <c r="M246" s="21">
        <f>SUM(G$3:G245)+J246</f>
        <v>0</v>
      </c>
      <c r="N246" s="21"/>
      <c r="O246" s="21"/>
      <c r="P246" s="21"/>
      <c r="Q246" s="19">
        <f t="shared" si="19"/>
        <v>0.66674313879631397</v>
      </c>
      <c r="R246" s="19">
        <f t="shared" si="20"/>
        <v>0.78823569649550762</v>
      </c>
      <c r="S246" s="19">
        <f t="shared" si="21"/>
        <v>0</v>
      </c>
      <c r="T246" s="19">
        <f t="shared" si="22"/>
        <v>0.7249487860481687</v>
      </c>
      <c r="U246" s="19">
        <f t="shared" si="23"/>
        <v>0</v>
      </c>
      <c r="V246" s="19">
        <f t="shared" si="24"/>
        <v>0</v>
      </c>
    </row>
    <row r="247" spans="1:22" x14ac:dyDescent="0.25">
      <c r="A247" s="26">
        <f>Wellpath!E247</f>
        <v>0</v>
      </c>
      <c r="B247" s="22">
        <v>0</v>
      </c>
      <c r="C247" s="22">
        <v>0</v>
      </c>
      <c r="D247" s="22">
        <f>COS(Wellpath!$O247) / (Bfield * COS(Dip))</f>
        <v>3.9314164891663715E-5</v>
      </c>
      <c r="E247" s="20">
        <f>Model!$W$15*((drdp!B247+drdp!K247)*'MBXY-TI2S'!$B247+(drdp!E247+drdp!N247)*'MBXY-TI2S'!$C247+(drdp!H247+drdp!Q247)*'MBXY-TI2S'!$D247)</f>
        <v>0</v>
      </c>
      <c r="F247" s="20">
        <f>Model!$W$15*((drdp!C247+drdp!L247)*'MBXY-TI2S'!$B247+(drdp!F247+drdp!O247)*'MBXY-TI2S'!$C247+(drdp!I247+drdp!R247)*'MBXY-TI2S'!$D247)</f>
        <v>0</v>
      </c>
      <c r="G247" s="20">
        <f>Model!$W$15*((drdp!D247+drdp!M247)*'MBXY-TI2S'!$B247+(drdp!G247+drdp!P247)*'MBXY-TI2S'!$C247+(drdp!J247+drdp!S247)*'MBXY-TI2S'!$D247)</f>
        <v>0</v>
      </c>
      <c r="H247" s="18">
        <f>Model!$W$15*((drdp!B247)*'MBXY-TI2S'!$B247+(drdp!E247)*'MBXY-TI2S'!$C247+(drdp!H247)*'MBXY-TI2S'!$D247)</f>
        <v>0</v>
      </c>
      <c r="I247" s="18">
        <f>Model!$W$15*((drdp!C247)*'MBXY-TI2S'!$B247+(drdp!F247)*'MBXY-TI2S'!$C247+(drdp!I247)*'MBXY-TI2S'!$D247)</f>
        <v>0</v>
      </c>
      <c r="J247" s="18">
        <f>Model!$W$15*((drdp!D247)*'MBXY-TI2S'!$B247+(drdp!G247)*'MBXY-TI2S'!$C247+(drdp!J247)*'MBXY-TI2S'!$D247)</f>
        <v>0</v>
      </c>
      <c r="K247" s="21">
        <f>SUM(E$3:E246)+H247</f>
        <v>0.81654340900916833</v>
      </c>
      <c r="L247" s="21">
        <f>SUM(F$3:F246)+I247</f>
        <v>0.88782638871319186</v>
      </c>
      <c r="M247" s="21">
        <f>SUM(G$3:G246)+J247</f>
        <v>0</v>
      </c>
      <c r="N247" s="21"/>
      <c r="O247" s="21"/>
      <c r="P247" s="21"/>
      <c r="Q247" s="19">
        <f t="shared" si="19"/>
        <v>0.66674313879631397</v>
      </c>
      <c r="R247" s="19">
        <f t="shared" si="20"/>
        <v>0.78823569649550762</v>
      </c>
      <c r="S247" s="19">
        <f t="shared" si="21"/>
        <v>0</v>
      </c>
      <c r="T247" s="19">
        <f t="shared" si="22"/>
        <v>0.7249487860481687</v>
      </c>
      <c r="U247" s="19">
        <f t="shared" si="23"/>
        <v>0</v>
      </c>
      <c r="V247" s="19">
        <f t="shared" si="24"/>
        <v>0</v>
      </c>
    </row>
    <row r="248" spans="1:22" x14ac:dyDescent="0.25">
      <c r="A248" s="26">
        <f>Wellpath!E248</f>
        <v>0</v>
      </c>
      <c r="B248" s="22">
        <v>0</v>
      </c>
      <c r="C248" s="22">
        <v>0</v>
      </c>
      <c r="D248" s="22">
        <f>COS(Wellpath!$O248) / (Bfield * COS(Dip))</f>
        <v>3.9314164891663715E-5</v>
      </c>
      <c r="E248" s="20">
        <f>Model!$W$15*((drdp!B248+drdp!K248)*'MBXY-TI2S'!$B248+(drdp!E248+drdp!N248)*'MBXY-TI2S'!$C248+(drdp!H248+drdp!Q248)*'MBXY-TI2S'!$D248)</f>
        <v>0</v>
      </c>
      <c r="F248" s="20">
        <f>Model!$W$15*((drdp!C248+drdp!L248)*'MBXY-TI2S'!$B248+(drdp!F248+drdp!O248)*'MBXY-TI2S'!$C248+(drdp!I248+drdp!R248)*'MBXY-TI2S'!$D248)</f>
        <v>0</v>
      </c>
      <c r="G248" s="20">
        <f>Model!$W$15*((drdp!D248+drdp!M248)*'MBXY-TI2S'!$B248+(drdp!G248+drdp!P248)*'MBXY-TI2S'!$C248+(drdp!J248+drdp!S248)*'MBXY-TI2S'!$D248)</f>
        <v>0</v>
      </c>
      <c r="H248" s="18">
        <f>Model!$W$15*((drdp!B248)*'MBXY-TI2S'!$B248+(drdp!E248)*'MBXY-TI2S'!$C248+(drdp!H248)*'MBXY-TI2S'!$D248)</f>
        <v>0</v>
      </c>
      <c r="I248" s="18">
        <f>Model!$W$15*((drdp!C248)*'MBXY-TI2S'!$B248+(drdp!F248)*'MBXY-TI2S'!$C248+(drdp!I248)*'MBXY-TI2S'!$D248)</f>
        <v>0</v>
      </c>
      <c r="J248" s="18">
        <f>Model!$W$15*((drdp!D248)*'MBXY-TI2S'!$B248+(drdp!G248)*'MBXY-TI2S'!$C248+(drdp!J248)*'MBXY-TI2S'!$D248)</f>
        <v>0</v>
      </c>
      <c r="K248" s="21">
        <f>SUM(E$3:E247)+H248</f>
        <v>0.81654340900916833</v>
      </c>
      <c r="L248" s="21">
        <f>SUM(F$3:F247)+I248</f>
        <v>0.88782638871319186</v>
      </c>
      <c r="M248" s="21">
        <f>SUM(G$3:G247)+J248</f>
        <v>0</v>
      </c>
      <c r="N248" s="21"/>
      <c r="O248" s="21"/>
      <c r="P248" s="21"/>
      <c r="Q248" s="19">
        <f t="shared" si="19"/>
        <v>0.66674313879631397</v>
      </c>
      <c r="R248" s="19">
        <f t="shared" si="20"/>
        <v>0.78823569649550762</v>
      </c>
      <c r="S248" s="19">
        <f t="shared" si="21"/>
        <v>0</v>
      </c>
      <c r="T248" s="19">
        <f t="shared" si="22"/>
        <v>0.7249487860481687</v>
      </c>
      <c r="U248" s="19">
        <f t="shared" si="23"/>
        <v>0</v>
      </c>
      <c r="V248" s="19">
        <f t="shared" si="24"/>
        <v>0</v>
      </c>
    </row>
    <row r="249" spans="1:22" x14ac:dyDescent="0.25">
      <c r="A249" s="26">
        <f>Wellpath!E249</f>
        <v>0</v>
      </c>
      <c r="B249" s="22">
        <v>0</v>
      </c>
      <c r="C249" s="22">
        <v>0</v>
      </c>
      <c r="D249" s="22">
        <f>COS(Wellpath!$O249) / (Bfield * COS(Dip))</f>
        <v>3.9314164891663715E-5</v>
      </c>
      <c r="E249" s="20">
        <f>Model!$W$15*((drdp!B249+drdp!K249)*'MBXY-TI2S'!$B249+(drdp!E249+drdp!N249)*'MBXY-TI2S'!$C249+(drdp!H249+drdp!Q249)*'MBXY-TI2S'!$D249)</f>
        <v>0</v>
      </c>
      <c r="F249" s="20">
        <f>Model!$W$15*((drdp!C249+drdp!L249)*'MBXY-TI2S'!$B249+(drdp!F249+drdp!O249)*'MBXY-TI2S'!$C249+(drdp!I249+drdp!R249)*'MBXY-TI2S'!$D249)</f>
        <v>0</v>
      </c>
      <c r="G249" s="20">
        <f>Model!$W$15*((drdp!D249+drdp!M249)*'MBXY-TI2S'!$B249+(drdp!G249+drdp!P249)*'MBXY-TI2S'!$C249+(drdp!J249+drdp!S249)*'MBXY-TI2S'!$D249)</f>
        <v>0</v>
      </c>
      <c r="H249" s="18">
        <f>Model!$W$15*((drdp!B249)*'MBXY-TI2S'!$B249+(drdp!E249)*'MBXY-TI2S'!$C249+(drdp!H249)*'MBXY-TI2S'!$D249)</f>
        <v>0</v>
      </c>
      <c r="I249" s="18">
        <f>Model!$W$15*((drdp!C249)*'MBXY-TI2S'!$B249+(drdp!F249)*'MBXY-TI2S'!$C249+(drdp!I249)*'MBXY-TI2S'!$D249)</f>
        <v>0</v>
      </c>
      <c r="J249" s="18">
        <f>Model!$W$15*((drdp!D249)*'MBXY-TI2S'!$B249+(drdp!G249)*'MBXY-TI2S'!$C249+(drdp!J249)*'MBXY-TI2S'!$D249)</f>
        <v>0</v>
      </c>
      <c r="K249" s="21">
        <f>SUM(E$3:E248)+H249</f>
        <v>0.81654340900916833</v>
      </c>
      <c r="L249" s="21">
        <f>SUM(F$3:F248)+I249</f>
        <v>0.88782638871319186</v>
      </c>
      <c r="M249" s="21">
        <f>SUM(G$3:G248)+J249</f>
        <v>0</v>
      </c>
      <c r="N249" s="21"/>
      <c r="O249" s="21"/>
      <c r="P249" s="21"/>
      <c r="Q249" s="19">
        <f t="shared" si="19"/>
        <v>0.66674313879631397</v>
      </c>
      <c r="R249" s="19">
        <f t="shared" si="20"/>
        <v>0.78823569649550762</v>
      </c>
      <c r="S249" s="19">
        <f t="shared" si="21"/>
        <v>0</v>
      </c>
      <c r="T249" s="19">
        <f t="shared" si="22"/>
        <v>0.7249487860481687</v>
      </c>
      <c r="U249" s="19">
        <f t="shared" si="23"/>
        <v>0</v>
      </c>
      <c r="V249" s="19">
        <f t="shared" si="24"/>
        <v>0</v>
      </c>
    </row>
    <row r="250" spans="1:22" x14ac:dyDescent="0.25">
      <c r="A250" s="26">
        <f>Wellpath!E250</f>
        <v>0</v>
      </c>
      <c r="B250" s="22">
        <v>0</v>
      </c>
      <c r="C250" s="22">
        <v>0</v>
      </c>
      <c r="D250" s="22">
        <f>COS(Wellpath!$O250) / (Bfield * COS(Dip))</f>
        <v>3.9314164891663715E-5</v>
      </c>
      <c r="E250" s="20">
        <f>Model!$W$15*((drdp!B250+drdp!K250)*'MBXY-TI2S'!$B250+(drdp!E250+drdp!N250)*'MBXY-TI2S'!$C250+(drdp!H250+drdp!Q250)*'MBXY-TI2S'!$D250)</f>
        <v>0</v>
      </c>
      <c r="F250" s="20">
        <f>Model!$W$15*((drdp!C250+drdp!L250)*'MBXY-TI2S'!$B250+(drdp!F250+drdp!O250)*'MBXY-TI2S'!$C250+(drdp!I250+drdp!R250)*'MBXY-TI2S'!$D250)</f>
        <v>0</v>
      </c>
      <c r="G250" s="20">
        <f>Model!$W$15*((drdp!D250+drdp!M250)*'MBXY-TI2S'!$B250+(drdp!G250+drdp!P250)*'MBXY-TI2S'!$C250+(drdp!J250+drdp!S250)*'MBXY-TI2S'!$D250)</f>
        <v>0</v>
      </c>
      <c r="H250" s="18">
        <f>Model!$W$15*((drdp!B250)*'MBXY-TI2S'!$B250+(drdp!E250)*'MBXY-TI2S'!$C250+(drdp!H250)*'MBXY-TI2S'!$D250)</f>
        <v>0</v>
      </c>
      <c r="I250" s="18">
        <f>Model!$W$15*((drdp!C250)*'MBXY-TI2S'!$B250+(drdp!F250)*'MBXY-TI2S'!$C250+(drdp!I250)*'MBXY-TI2S'!$D250)</f>
        <v>0</v>
      </c>
      <c r="J250" s="18">
        <f>Model!$W$15*((drdp!D250)*'MBXY-TI2S'!$B250+(drdp!G250)*'MBXY-TI2S'!$C250+(drdp!J250)*'MBXY-TI2S'!$D250)</f>
        <v>0</v>
      </c>
      <c r="K250" s="21">
        <f>SUM(E$3:E249)+H250</f>
        <v>0.81654340900916833</v>
      </c>
      <c r="L250" s="21">
        <f>SUM(F$3:F249)+I250</f>
        <v>0.88782638871319186</v>
      </c>
      <c r="M250" s="21">
        <f>SUM(G$3:G249)+J250</f>
        <v>0</v>
      </c>
      <c r="N250" s="21"/>
      <c r="O250" s="21"/>
      <c r="P250" s="21"/>
      <c r="Q250" s="19">
        <f t="shared" si="19"/>
        <v>0.66674313879631397</v>
      </c>
      <c r="R250" s="19">
        <f t="shared" si="20"/>
        <v>0.78823569649550762</v>
      </c>
      <c r="S250" s="19">
        <f t="shared" si="21"/>
        <v>0</v>
      </c>
      <c r="T250" s="19">
        <f t="shared" si="22"/>
        <v>0.7249487860481687</v>
      </c>
      <c r="U250" s="19">
        <f t="shared" si="23"/>
        <v>0</v>
      </c>
      <c r="V250" s="19">
        <f t="shared" si="24"/>
        <v>0</v>
      </c>
    </row>
    <row r="251" spans="1:22" x14ac:dyDescent="0.25">
      <c r="A251" s="26">
        <f>Wellpath!E251</f>
        <v>0</v>
      </c>
      <c r="B251" s="22">
        <v>0</v>
      </c>
      <c r="C251" s="22">
        <v>0</v>
      </c>
      <c r="D251" s="22">
        <f>COS(Wellpath!$O251) / (Bfield * COS(Dip))</f>
        <v>3.9314164891663715E-5</v>
      </c>
      <c r="E251" s="20">
        <f>Model!$W$15*((drdp!B251+drdp!K251)*'MBXY-TI2S'!$B251+(drdp!E251+drdp!N251)*'MBXY-TI2S'!$C251+(drdp!H251+drdp!Q251)*'MBXY-TI2S'!$D251)</f>
        <v>0</v>
      </c>
      <c r="F251" s="20">
        <f>Model!$W$15*((drdp!C251+drdp!L251)*'MBXY-TI2S'!$B251+(drdp!F251+drdp!O251)*'MBXY-TI2S'!$C251+(drdp!I251+drdp!R251)*'MBXY-TI2S'!$D251)</f>
        <v>0</v>
      </c>
      <c r="G251" s="20">
        <f>Model!$W$15*((drdp!D251+drdp!M251)*'MBXY-TI2S'!$B251+(drdp!G251+drdp!P251)*'MBXY-TI2S'!$C251+(drdp!J251+drdp!S251)*'MBXY-TI2S'!$D251)</f>
        <v>0</v>
      </c>
      <c r="H251" s="18">
        <f>Model!$W$15*((drdp!B251)*'MBXY-TI2S'!$B251+(drdp!E251)*'MBXY-TI2S'!$C251+(drdp!H251)*'MBXY-TI2S'!$D251)</f>
        <v>0</v>
      </c>
      <c r="I251" s="18">
        <f>Model!$W$15*((drdp!C251)*'MBXY-TI2S'!$B251+(drdp!F251)*'MBXY-TI2S'!$C251+(drdp!I251)*'MBXY-TI2S'!$D251)</f>
        <v>0</v>
      </c>
      <c r="J251" s="18">
        <f>Model!$W$15*((drdp!D251)*'MBXY-TI2S'!$B251+(drdp!G251)*'MBXY-TI2S'!$C251+(drdp!J251)*'MBXY-TI2S'!$D251)</f>
        <v>0</v>
      </c>
      <c r="K251" s="21">
        <f>SUM(E$3:E250)+H251</f>
        <v>0.81654340900916833</v>
      </c>
      <c r="L251" s="21">
        <f>SUM(F$3:F250)+I251</f>
        <v>0.88782638871319186</v>
      </c>
      <c r="M251" s="21">
        <f>SUM(G$3:G250)+J251</f>
        <v>0</v>
      </c>
      <c r="N251" s="21"/>
      <c r="O251" s="21"/>
      <c r="P251" s="21"/>
      <c r="Q251" s="19">
        <f t="shared" si="19"/>
        <v>0.66674313879631397</v>
      </c>
      <c r="R251" s="19">
        <f t="shared" si="20"/>
        <v>0.78823569649550762</v>
      </c>
      <c r="S251" s="19">
        <f t="shared" si="21"/>
        <v>0</v>
      </c>
      <c r="T251" s="19">
        <f t="shared" si="22"/>
        <v>0.7249487860481687</v>
      </c>
      <c r="U251" s="19">
        <f t="shared" si="23"/>
        <v>0</v>
      </c>
      <c r="V251" s="19">
        <f t="shared" si="24"/>
        <v>0</v>
      </c>
    </row>
    <row r="252" spans="1:22" x14ac:dyDescent="0.25">
      <c r="A252" s="26">
        <f>Wellpath!E252</f>
        <v>0</v>
      </c>
      <c r="B252" s="22">
        <v>0</v>
      </c>
      <c r="C252" s="22">
        <v>0</v>
      </c>
      <c r="D252" s="22">
        <f>COS(Wellpath!$O252) / (Bfield * COS(Dip))</f>
        <v>3.9314164891663715E-5</v>
      </c>
      <c r="E252" s="20">
        <f>Model!$W$15*((drdp!B252+drdp!K252)*'MBXY-TI2S'!$B252+(drdp!E252+drdp!N252)*'MBXY-TI2S'!$C252+(drdp!H252+drdp!Q252)*'MBXY-TI2S'!$D252)</f>
        <v>0</v>
      </c>
      <c r="F252" s="20">
        <f>Model!$W$15*((drdp!C252+drdp!L252)*'MBXY-TI2S'!$B252+(drdp!F252+drdp!O252)*'MBXY-TI2S'!$C252+(drdp!I252+drdp!R252)*'MBXY-TI2S'!$D252)</f>
        <v>0</v>
      </c>
      <c r="G252" s="20">
        <f>Model!$W$15*((drdp!D252+drdp!M252)*'MBXY-TI2S'!$B252+(drdp!G252+drdp!P252)*'MBXY-TI2S'!$C252+(drdp!J252+drdp!S252)*'MBXY-TI2S'!$D252)</f>
        <v>0</v>
      </c>
      <c r="H252" s="18">
        <f>Model!$W$15*((drdp!B252)*'MBXY-TI2S'!$B252+(drdp!E252)*'MBXY-TI2S'!$C252+(drdp!H252)*'MBXY-TI2S'!$D252)</f>
        <v>0</v>
      </c>
      <c r="I252" s="18">
        <f>Model!$W$15*((drdp!C252)*'MBXY-TI2S'!$B252+(drdp!F252)*'MBXY-TI2S'!$C252+(drdp!I252)*'MBXY-TI2S'!$D252)</f>
        <v>0</v>
      </c>
      <c r="J252" s="18">
        <f>Model!$W$15*((drdp!D252)*'MBXY-TI2S'!$B252+(drdp!G252)*'MBXY-TI2S'!$C252+(drdp!J252)*'MBXY-TI2S'!$D252)</f>
        <v>0</v>
      </c>
      <c r="K252" s="21">
        <f>SUM(E$3:E251)+H252</f>
        <v>0.81654340900916833</v>
      </c>
      <c r="L252" s="21">
        <f>SUM(F$3:F251)+I252</f>
        <v>0.88782638871319186</v>
      </c>
      <c r="M252" s="21">
        <f>SUM(G$3:G251)+J252</f>
        <v>0</v>
      </c>
      <c r="N252" s="21"/>
      <c r="O252" s="21"/>
      <c r="P252" s="21"/>
      <c r="Q252" s="19">
        <f t="shared" si="19"/>
        <v>0.66674313879631397</v>
      </c>
      <c r="R252" s="19">
        <f t="shared" si="20"/>
        <v>0.78823569649550762</v>
      </c>
      <c r="S252" s="19">
        <f t="shared" si="21"/>
        <v>0</v>
      </c>
      <c r="T252" s="19">
        <f t="shared" si="22"/>
        <v>0.7249487860481687</v>
      </c>
      <c r="U252" s="19">
        <f t="shared" si="23"/>
        <v>0</v>
      </c>
      <c r="V252" s="19">
        <f t="shared" si="24"/>
        <v>0</v>
      </c>
    </row>
    <row r="253" spans="1:22" x14ac:dyDescent="0.25">
      <c r="A253" s="26">
        <f>Wellpath!E253</f>
        <v>0</v>
      </c>
      <c r="B253" s="22">
        <v>0</v>
      </c>
      <c r="C253" s="22">
        <v>0</v>
      </c>
      <c r="D253" s="22">
        <f>COS(Wellpath!$O253) / (Bfield * COS(Dip))</f>
        <v>3.9314164891663715E-5</v>
      </c>
      <c r="E253" s="20">
        <f>Model!$W$15*((drdp!B253+drdp!K253)*'MBXY-TI2S'!$B253+(drdp!E253+drdp!N253)*'MBXY-TI2S'!$C253+(drdp!H253+drdp!Q253)*'MBXY-TI2S'!$D253)</f>
        <v>0</v>
      </c>
      <c r="F253" s="20">
        <f>Model!$W$15*((drdp!C253+drdp!L253)*'MBXY-TI2S'!$B253+(drdp!F253+drdp!O253)*'MBXY-TI2S'!$C253+(drdp!I253+drdp!R253)*'MBXY-TI2S'!$D253)</f>
        <v>0</v>
      </c>
      <c r="G253" s="20">
        <f>Model!$W$15*((drdp!D253+drdp!M253)*'MBXY-TI2S'!$B253+(drdp!G253+drdp!P253)*'MBXY-TI2S'!$C253+(drdp!J253+drdp!S253)*'MBXY-TI2S'!$D253)</f>
        <v>0</v>
      </c>
      <c r="H253" s="18">
        <f>Model!$W$15*((drdp!B253)*'MBXY-TI2S'!$B253+(drdp!E253)*'MBXY-TI2S'!$C253+(drdp!H253)*'MBXY-TI2S'!$D253)</f>
        <v>0</v>
      </c>
      <c r="I253" s="18">
        <f>Model!$W$15*((drdp!C253)*'MBXY-TI2S'!$B253+(drdp!F253)*'MBXY-TI2S'!$C253+(drdp!I253)*'MBXY-TI2S'!$D253)</f>
        <v>0</v>
      </c>
      <c r="J253" s="18">
        <f>Model!$W$15*((drdp!D253)*'MBXY-TI2S'!$B253+(drdp!G253)*'MBXY-TI2S'!$C253+(drdp!J253)*'MBXY-TI2S'!$D253)</f>
        <v>0</v>
      </c>
      <c r="K253" s="21">
        <f>SUM(E$3:E252)+H253</f>
        <v>0.81654340900916833</v>
      </c>
      <c r="L253" s="21">
        <f>SUM(F$3:F252)+I253</f>
        <v>0.88782638871319186</v>
      </c>
      <c r="M253" s="21">
        <f>SUM(G$3:G252)+J253</f>
        <v>0</v>
      </c>
      <c r="N253" s="21"/>
      <c r="O253" s="21"/>
      <c r="P253" s="21"/>
      <c r="Q253" s="19">
        <f t="shared" si="19"/>
        <v>0.66674313879631397</v>
      </c>
      <c r="R253" s="19">
        <f t="shared" si="20"/>
        <v>0.78823569649550762</v>
      </c>
      <c r="S253" s="19">
        <f t="shared" si="21"/>
        <v>0</v>
      </c>
      <c r="T253" s="19">
        <f t="shared" si="22"/>
        <v>0.7249487860481687</v>
      </c>
      <c r="U253" s="19">
        <f t="shared" si="23"/>
        <v>0</v>
      </c>
      <c r="V253" s="19">
        <f t="shared" si="24"/>
        <v>0</v>
      </c>
    </row>
    <row r="254" spans="1:22" x14ac:dyDescent="0.25">
      <c r="A254" s="26">
        <f>Wellpath!E254</f>
        <v>0</v>
      </c>
      <c r="B254" s="22">
        <v>0</v>
      </c>
      <c r="C254" s="22">
        <v>0</v>
      </c>
      <c r="D254" s="22">
        <f>COS(Wellpath!$O254) / (Bfield * COS(Dip))</f>
        <v>3.9314164891663715E-5</v>
      </c>
      <c r="E254" s="20">
        <f>Model!$W$15*((drdp!B254+drdp!K254)*'MBXY-TI2S'!$B254+(drdp!E254+drdp!N254)*'MBXY-TI2S'!$C254+(drdp!H254+drdp!Q254)*'MBXY-TI2S'!$D254)</f>
        <v>0</v>
      </c>
      <c r="F254" s="20">
        <f>Model!$W$15*((drdp!C254+drdp!L254)*'MBXY-TI2S'!$B254+(drdp!F254+drdp!O254)*'MBXY-TI2S'!$C254+(drdp!I254+drdp!R254)*'MBXY-TI2S'!$D254)</f>
        <v>0</v>
      </c>
      <c r="G254" s="20">
        <f>Model!$W$15*((drdp!D254+drdp!M254)*'MBXY-TI2S'!$B254+(drdp!G254+drdp!P254)*'MBXY-TI2S'!$C254+(drdp!J254+drdp!S254)*'MBXY-TI2S'!$D254)</f>
        <v>0</v>
      </c>
      <c r="H254" s="18">
        <f>Model!$W$15*((drdp!B254)*'MBXY-TI2S'!$B254+(drdp!E254)*'MBXY-TI2S'!$C254+(drdp!H254)*'MBXY-TI2S'!$D254)</f>
        <v>0</v>
      </c>
      <c r="I254" s="18">
        <f>Model!$W$15*((drdp!C254)*'MBXY-TI2S'!$B254+(drdp!F254)*'MBXY-TI2S'!$C254+(drdp!I254)*'MBXY-TI2S'!$D254)</f>
        <v>0</v>
      </c>
      <c r="J254" s="18">
        <f>Model!$W$15*((drdp!D254)*'MBXY-TI2S'!$B254+(drdp!G254)*'MBXY-TI2S'!$C254+(drdp!J254)*'MBXY-TI2S'!$D254)</f>
        <v>0</v>
      </c>
      <c r="K254" s="21">
        <f>SUM(E$3:E253)+H254</f>
        <v>0.81654340900916833</v>
      </c>
      <c r="L254" s="21">
        <f>SUM(F$3:F253)+I254</f>
        <v>0.88782638871319186</v>
      </c>
      <c r="M254" s="21">
        <f>SUM(G$3:G253)+J254</f>
        <v>0</v>
      </c>
      <c r="N254" s="21"/>
      <c r="O254" s="21"/>
      <c r="P254" s="21"/>
      <c r="Q254" s="19">
        <f t="shared" si="19"/>
        <v>0.66674313879631397</v>
      </c>
      <c r="R254" s="19">
        <f t="shared" si="20"/>
        <v>0.78823569649550762</v>
      </c>
      <c r="S254" s="19">
        <f t="shared" si="21"/>
        <v>0</v>
      </c>
      <c r="T254" s="19">
        <f t="shared" si="22"/>
        <v>0.7249487860481687</v>
      </c>
      <c r="U254" s="19">
        <f t="shared" si="23"/>
        <v>0</v>
      </c>
      <c r="V254" s="19">
        <f t="shared" si="24"/>
        <v>0</v>
      </c>
    </row>
    <row r="255" spans="1:22" x14ac:dyDescent="0.25">
      <c r="A255" s="26">
        <f>Wellpath!E255</f>
        <v>0</v>
      </c>
      <c r="B255" s="22">
        <v>0</v>
      </c>
      <c r="C255" s="22">
        <v>0</v>
      </c>
      <c r="D255" s="22">
        <f>COS(Wellpath!$O255) / (Bfield * COS(Dip))</f>
        <v>3.9314164891663715E-5</v>
      </c>
      <c r="E255" s="20">
        <f>Model!$W$15*((drdp!B255+drdp!K255)*'MBXY-TI2S'!$B255+(drdp!E255+drdp!N255)*'MBXY-TI2S'!$C255+(drdp!H255+drdp!Q255)*'MBXY-TI2S'!$D255)</f>
        <v>0</v>
      </c>
      <c r="F255" s="20">
        <f>Model!$W$15*((drdp!C255+drdp!L255)*'MBXY-TI2S'!$B255+(drdp!F255+drdp!O255)*'MBXY-TI2S'!$C255+(drdp!I255+drdp!R255)*'MBXY-TI2S'!$D255)</f>
        <v>0</v>
      </c>
      <c r="G255" s="20">
        <f>Model!$W$15*((drdp!D255+drdp!M255)*'MBXY-TI2S'!$B255+(drdp!G255+drdp!P255)*'MBXY-TI2S'!$C255+(drdp!J255+drdp!S255)*'MBXY-TI2S'!$D255)</f>
        <v>0</v>
      </c>
      <c r="H255" s="18">
        <f>Model!$W$15*((drdp!B255)*'MBXY-TI2S'!$B255+(drdp!E255)*'MBXY-TI2S'!$C255+(drdp!H255)*'MBXY-TI2S'!$D255)</f>
        <v>0</v>
      </c>
      <c r="I255" s="18">
        <f>Model!$W$15*((drdp!C255)*'MBXY-TI2S'!$B255+(drdp!F255)*'MBXY-TI2S'!$C255+(drdp!I255)*'MBXY-TI2S'!$D255)</f>
        <v>0</v>
      </c>
      <c r="J255" s="18">
        <f>Model!$W$15*((drdp!D255)*'MBXY-TI2S'!$B255+(drdp!G255)*'MBXY-TI2S'!$C255+(drdp!J255)*'MBXY-TI2S'!$D255)</f>
        <v>0</v>
      </c>
      <c r="K255" s="21">
        <f>SUM(E$3:E254)+H255</f>
        <v>0.81654340900916833</v>
      </c>
      <c r="L255" s="21">
        <f>SUM(F$3:F254)+I255</f>
        <v>0.88782638871319186</v>
      </c>
      <c r="M255" s="21">
        <f>SUM(G$3:G254)+J255</f>
        <v>0</v>
      </c>
      <c r="N255" s="21"/>
      <c r="O255" s="21"/>
      <c r="P255" s="21"/>
      <c r="Q255" s="19">
        <f t="shared" si="19"/>
        <v>0.66674313879631397</v>
      </c>
      <c r="R255" s="19">
        <f t="shared" si="20"/>
        <v>0.78823569649550762</v>
      </c>
      <c r="S255" s="19">
        <f t="shared" si="21"/>
        <v>0</v>
      </c>
      <c r="T255" s="19">
        <f t="shared" si="22"/>
        <v>0.7249487860481687</v>
      </c>
      <c r="U255" s="19">
        <f t="shared" si="23"/>
        <v>0</v>
      </c>
      <c r="V255" s="19">
        <f t="shared" si="24"/>
        <v>0</v>
      </c>
    </row>
    <row r="256" spans="1:22" x14ac:dyDescent="0.25">
      <c r="A256" s="26">
        <f>Wellpath!E256</f>
        <v>0</v>
      </c>
      <c r="B256" s="22">
        <v>0</v>
      </c>
      <c r="C256" s="22">
        <v>0</v>
      </c>
      <c r="D256" s="22">
        <f>COS(Wellpath!$O256) / (Bfield * COS(Dip))</f>
        <v>3.9314164891663715E-5</v>
      </c>
      <c r="E256" s="20">
        <f>Model!$W$15*((drdp!B256+drdp!K256)*'MBXY-TI2S'!$B256+(drdp!E256+drdp!N256)*'MBXY-TI2S'!$C256+(drdp!H256+drdp!Q256)*'MBXY-TI2S'!$D256)</f>
        <v>0</v>
      </c>
      <c r="F256" s="20">
        <f>Model!$W$15*((drdp!C256+drdp!L256)*'MBXY-TI2S'!$B256+(drdp!F256+drdp!O256)*'MBXY-TI2S'!$C256+(drdp!I256+drdp!R256)*'MBXY-TI2S'!$D256)</f>
        <v>0</v>
      </c>
      <c r="G256" s="20">
        <f>Model!$W$15*((drdp!D256+drdp!M256)*'MBXY-TI2S'!$B256+(drdp!G256+drdp!P256)*'MBXY-TI2S'!$C256+(drdp!J256+drdp!S256)*'MBXY-TI2S'!$D256)</f>
        <v>0</v>
      </c>
      <c r="H256" s="18">
        <f>Model!$W$15*((drdp!B256)*'MBXY-TI2S'!$B256+(drdp!E256)*'MBXY-TI2S'!$C256+(drdp!H256)*'MBXY-TI2S'!$D256)</f>
        <v>0</v>
      </c>
      <c r="I256" s="18">
        <f>Model!$W$15*((drdp!C256)*'MBXY-TI2S'!$B256+(drdp!F256)*'MBXY-TI2S'!$C256+(drdp!I256)*'MBXY-TI2S'!$D256)</f>
        <v>0</v>
      </c>
      <c r="J256" s="18">
        <f>Model!$W$15*((drdp!D256)*'MBXY-TI2S'!$B256+(drdp!G256)*'MBXY-TI2S'!$C256+(drdp!J256)*'MBXY-TI2S'!$D256)</f>
        <v>0</v>
      </c>
      <c r="K256" s="21">
        <f>SUM(E$3:E255)+H256</f>
        <v>0.81654340900916833</v>
      </c>
      <c r="L256" s="21">
        <f>SUM(F$3:F255)+I256</f>
        <v>0.88782638871319186</v>
      </c>
      <c r="M256" s="21">
        <f>SUM(G$3:G255)+J256</f>
        <v>0</v>
      </c>
      <c r="N256" s="21"/>
      <c r="O256" s="21"/>
      <c r="P256" s="21"/>
      <c r="Q256" s="19">
        <f t="shared" si="19"/>
        <v>0.66674313879631397</v>
      </c>
      <c r="R256" s="19">
        <f t="shared" si="20"/>
        <v>0.78823569649550762</v>
      </c>
      <c r="S256" s="19">
        <f t="shared" si="21"/>
        <v>0</v>
      </c>
      <c r="T256" s="19">
        <f t="shared" si="22"/>
        <v>0.7249487860481687</v>
      </c>
      <c r="U256" s="19">
        <f t="shared" si="23"/>
        <v>0</v>
      </c>
      <c r="V256" s="19">
        <f t="shared" si="24"/>
        <v>0</v>
      </c>
    </row>
    <row r="257" spans="1:22" x14ac:dyDescent="0.25">
      <c r="A257" s="26">
        <f>Wellpath!E257</f>
        <v>0</v>
      </c>
      <c r="B257" s="22">
        <v>0</v>
      </c>
      <c r="C257" s="22">
        <v>0</v>
      </c>
      <c r="D257" s="22">
        <f>COS(Wellpath!$O257) / (Bfield * COS(Dip))</f>
        <v>3.9314164891663715E-5</v>
      </c>
      <c r="E257" s="20">
        <f>Model!$W$15*((drdp!B257+drdp!K257)*'MBXY-TI2S'!$B257+(drdp!E257+drdp!N257)*'MBXY-TI2S'!$C257+(drdp!H257+drdp!Q257)*'MBXY-TI2S'!$D257)</f>
        <v>0</v>
      </c>
      <c r="F257" s="20">
        <f>Model!$W$15*((drdp!C257+drdp!L257)*'MBXY-TI2S'!$B257+(drdp!F257+drdp!O257)*'MBXY-TI2S'!$C257+(drdp!I257+drdp!R257)*'MBXY-TI2S'!$D257)</f>
        <v>0</v>
      </c>
      <c r="G257" s="20">
        <f>Model!$W$15*((drdp!D257+drdp!M257)*'MBXY-TI2S'!$B257+(drdp!G257+drdp!P257)*'MBXY-TI2S'!$C257+(drdp!J257+drdp!S257)*'MBXY-TI2S'!$D257)</f>
        <v>0</v>
      </c>
      <c r="H257" s="18">
        <f>Model!$W$15*((drdp!B257)*'MBXY-TI2S'!$B257+(drdp!E257)*'MBXY-TI2S'!$C257+(drdp!H257)*'MBXY-TI2S'!$D257)</f>
        <v>0</v>
      </c>
      <c r="I257" s="18">
        <f>Model!$W$15*((drdp!C257)*'MBXY-TI2S'!$B257+(drdp!F257)*'MBXY-TI2S'!$C257+(drdp!I257)*'MBXY-TI2S'!$D257)</f>
        <v>0</v>
      </c>
      <c r="J257" s="18">
        <f>Model!$W$15*((drdp!D257)*'MBXY-TI2S'!$B257+(drdp!G257)*'MBXY-TI2S'!$C257+(drdp!J257)*'MBXY-TI2S'!$D257)</f>
        <v>0</v>
      </c>
      <c r="K257" s="21">
        <f>SUM(E$3:E256)+H257</f>
        <v>0.81654340900916833</v>
      </c>
      <c r="L257" s="21">
        <f>SUM(F$3:F256)+I257</f>
        <v>0.88782638871319186</v>
      </c>
      <c r="M257" s="21">
        <f>SUM(G$3:G256)+J257</f>
        <v>0</v>
      </c>
      <c r="N257" s="21"/>
      <c r="O257" s="21"/>
      <c r="P257" s="21"/>
      <c r="Q257" s="19">
        <f t="shared" si="19"/>
        <v>0.66674313879631397</v>
      </c>
      <c r="R257" s="19">
        <f t="shared" si="20"/>
        <v>0.78823569649550762</v>
      </c>
      <c r="S257" s="19">
        <f t="shared" si="21"/>
        <v>0</v>
      </c>
      <c r="T257" s="19">
        <f t="shared" si="22"/>
        <v>0.7249487860481687</v>
      </c>
      <c r="U257" s="19">
        <f t="shared" si="23"/>
        <v>0</v>
      </c>
      <c r="V257" s="19">
        <f t="shared" si="24"/>
        <v>0</v>
      </c>
    </row>
    <row r="258" spans="1:22" x14ac:dyDescent="0.25">
      <c r="A258" s="26">
        <f>Wellpath!E258</f>
        <v>0</v>
      </c>
      <c r="B258" s="22">
        <v>0</v>
      </c>
      <c r="C258" s="22">
        <v>0</v>
      </c>
      <c r="D258" s="22">
        <f>COS(Wellpath!$O258) / (Bfield * COS(Dip))</f>
        <v>3.9314164891663715E-5</v>
      </c>
      <c r="E258" s="20">
        <f>Model!$W$15*((drdp!B258+drdp!K258)*'MBXY-TI2S'!$B258+(drdp!E258+drdp!N258)*'MBXY-TI2S'!$C258+(drdp!H258+drdp!Q258)*'MBXY-TI2S'!$D258)</f>
        <v>0</v>
      </c>
      <c r="F258" s="20">
        <f>Model!$W$15*((drdp!C258+drdp!L258)*'MBXY-TI2S'!$B258+(drdp!F258+drdp!O258)*'MBXY-TI2S'!$C258+(drdp!I258+drdp!R258)*'MBXY-TI2S'!$D258)</f>
        <v>0</v>
      </c>
      <c r="G258" s="20">
        <f>Model!$W$15*((drdp!D258+drdp!M258)*'MBXY-TI2S'!$B258+(drdp!G258+drdp!P258)*'MBXY-TI2S'!$C258+(drdp!J258+drdp!S258)*'MBXY-TI2S'!$D258)</f>
        <v>0</v>
      </c>
      <c r="H258" s="18">
        <f>Model!$W$15*((drdp!B258)*'MBXY-TI2S'!$B258+(drdp!E258)*'MBXY-TI2S'!$C258+(drdp!H258)*'MBXY-TI2S'!$D258)</f>
        <v>0</v>
      </c>
      <c r="I258" s="18">
        <f>Model!$W$15*((drdp!C258)*'MBXY-TI2S'!$B258+(drdp!F258)*'MBXY-TI2S'!$C258+(drdp!I258)*'MBXY-TI2S'!$D258)</f>
        <v>0</v>
      </c>
      <c r="J258" s="18">
        <f>Model!$W$15*((drdp!D258)*'MBXY-TI2S'!$B258+(drdp!G258)*'MBXY-TI2S'!$C258+(drdp!J258)*'MBXY-TI2S'!$D258)</f>
        <v>0</v>
      </c>
      <c r="K258" s="21">
        <f>SUM(E$3:E257)+H258</f>
        <v>0.81654340900916833</v>
      </c>
      <c r="L258" s="21">
        <f>SUM(F$3:F257)+I258</f>
        <v>0.88782638871319186</v>
      </c>
      <c r="M258" s="21">
        <f>SUM(G$3:G257)+J258</f>
        <v>0</v>
      </c>
      <c r="N258" s="21"/>
      <c r="O258" s="21"/>
      <c r="P258" s="21"/>
      <c r="Q258" s="19">
        <f t="shared" si="19"/>
        <v>0.66674313879631397</v>
      </c>
      <c r="R258" s="19">
        <f t="shared" si="20"/>
        <v>0.78823569649550762</v>
      </c>
      <c r="S258" s="19">
        <f t="shared" si="21"/>
        <v>0</v>
      </c>
      <c r="T258" s="19">
        <f t="shared" si="22"/>
        <v>0.7249487860481687</v>
      </c>
      <c r="U258" s="19">
        <f t="shared" si="23"/>
        <v>0</v>
      </c>
      <c r="V258" s="19">
        <f t="shared" si="24"/>
        <v>0</v>
      </c>
    </row>
    <row r="259" spans="1:22" x14ac:dyDescent="0.25">
      <c r="A259" s="26">
        <f>Wellpath!E259</f>
        <v>0</v>
      </c>
      <c r="B259" s="22">
        <v>0</v>
      </c>
      <c r="C259" s="22">
        <v>0</v>
      </c>
      <c r="D259" s="22">
        <f>COS(Wellpath!$O259) / (Bfield * COS(Dip))</f>
        <v>3.9314164891663715E-5</v>
      </c>
      <c r="E259" s="20">
        <f>Model!$W$15*((drdp!B259+drdp!K259)*'MBXY-TI2S'!$B259+(drdp!E259+drdp!N259)*'MBXY-TI2S'!$C259+(drdp!H259+drdp!Q259)*'MBXY-TI2S'!$D259)</f>
        <v>0</v>
      </c>
      <c r="F259" s="20">
        <f>Model!$W$15*((drdp!C259+drdp!L259)*'MBXY-TI2S'!$B259+(drdp!F259+drdp!O259)*'MBXY-TI2S'!$C259+(drdp!I259+drdp!R259)*'MBXY-TI2S'!$D259)</f>
        <v>0</v>
      </c>
      <c r="G259" s="20">
        <f>Model!$W$15*((drdp!D259+drdp!M259)*'MBXY-TI2S'!$B259+(drdp!G259+drdp!P259)*'MBXY-TI2S'!$C259+(drdp!J259+drdp!S259)*'MBXY-TI2S'!$D259)</f>
        <v>0</v>
      </c>
      <c r="H259" s="18">
        <f>Model!$W$15*((drdp!B259)*'MBXY-TI2S'!$B259+(drdp!E259)*'MBXY-TI2S'!$C259+(drdp!H259)*'MBXY-TI2S'!$D259)</f>
        <v>0</v>
      </c>
      <c r="I259" s="18">
        <f>Model!$W$15*((drdp!C259)*'MBXY-TI2S'!$B259+(drdp!F259)*'MBXY-TI2S'!$C259+(drdp!I259)*'MBXY-TI2S'!$D259)</f>
        <v>0</v>
      </c>
      <c r="J259" s="18">
        <f>Model!$W$15*((drdp!D259)*'MBXY-TI2S'!$B259+(drdp!G259)*'MBXY-TI2S'!$C259+(drdp!J259)*'MBXY-TI2S'!$D259)</f>
        <v>0</v>
      </c>
      <c r="K259" s="21">
        <f>SUM(E$3:E258)+H259</f>
        <v>0.81654340900916833</v>
      </c>
      <c r="L259" s="21">
        <f>SUM(F$3:F258)+I259</f>
        <v>0.88782638871319186</v>
      </c>
      <c r="M259" s="21">
        <f>SUM(G$3:G258)+J259</f>
        <v>0</v>
      </c>
      <c r="N259" s="21"/>
      <c r="O259" s="21"/>
      <c r="P259" s="21"/>
      <c r="Q259" s="19">
        <f t="shared" si="19"/>
        <v>0.66674313879631397</v>
      </c>
      <c r="R259" s="19">
        <f t="shared" si="20"/>
        <v>0.78823569649550762</v>
      </c>
      <c r="S259" s="19">
        <f t="shared" si="21"/>
        <v>0</v>
      </c>
      <c r="T259" s="19">
        <f t="shared" si="22"/>
        <v>0.7249487860481687</v>
      </c>
      <c r="U259" s="19">
        <f t="shared" si="23"/>
        <v>0</v>
      </c>
      <c r="V259" s="19">
        <f t="shared" si="24"/>
        <v>0</v>
      </c>
    </row>
    <row r="260" spans="1:22" x14ac:dyDescent="0.25">
      <c r="A260" s="26">
        <f>Wellpath!E260</f>
        <v>0</v>
      </c>
      <c r="B260" s="22">
        <v>0</v>
      </c>
      <c r="C260" s="22">
        <v>0</v>
      </c>
      <c r="D260" s="22">
        <f>COS(Wellpath!$O260) / (Bfield * COS(Dip))</f>
        <v>3.9314164891663715E-5</v>
      </c>
      <c r="E260" s="20">
        <f>Model!$W$15*((drdp!B260+drdp!K260)*'MBXY-TI2S'!$B260+(drdp!E260+drdp!N260)*'MBXY-TI2S'!$C260+(drdp!H260+drdp!Q260)*'MBXY-TI2S'!$D260)</f>
        <v>0</v>
      </c>
      <c r="F260" s="20">
        <f>Model!$W$15*((drdp!C260+drdp!L260)*'MBXY-TI2S'!$B260+(drdp!F260+drdp!O260)*'MBXY-TI2S'!$C260+(drdp!I260+drdp!R260)*'MBXY-TI2S'!$D260)</f>
        <v>0</v>
      </c>
      <c r="G260" s="20">
        <f>Model!$W$15*((drdp!D260+drdp!M260)*'MBXY-TI2S'!$B260+(drdp!G260+drdp!P260)*'MBXY-TI2S'!$C260+(drdp!J260+drdp!S260)*'MBXY-TI2S'!$D260)</f>
        <v>0</v>
      </c>
      <c r="H260" s="18">
        <f>Model!$W$15*((drdp!B260)*'MBXY-TI2S'!$B260+(drdp!E260)*'MBXY-TI2S'!$C260+(drdp!H260)*'MBXY-TI2S'!$D260)</f>
        <v>0</v>
      </c>
      <c r="I260" s="18">
        <f>Model!$W$15*((drdp!C260)*'MBXY-TI2S'!$B260+(drdp!F260)*'MBXY-TI2S'!$C260+(drdp!I260)*'MBXY-TI2S'!$D260)</f>
        <v>0</v>
      </c>
      <c r="J260" s="18">
        <f>Model!$W$15*((drdp!D260)*'MBXY-TI2S'!$B260+(drdp!G260)*'MBXY-TI2S'!$C260+(drdp!J260)*'MBXY-TI2S'!$D260)</f>
        <v>0</v>
      </c>
      <c r="K260" s="21">
        <f>SUM(E$3:E259)+H260</f>
        <v>0.81654340900916833</v>
      </c>
      <c r="L260" s="21">
        <f>SUM(F$3:F259)+I260</f>
        <v>0.88782638871319186</v>
      </c>
      <c r="M260" s="21">
        <f>SUM(G$3:G259)+J260</f>
        <v>0</v>
      </c>
      <c r="N260" s="21"/>
      <c r="O260" s="21"/>
      <c r="P260" s="21"/>
      <c r="Q260" s="19">
        <f t="shared" si="19"/>
        <v>0.66674313879631397</v>
      </c>
      <c r="R260" s="19">
        <f t="shared" si="20"/>
        <v>0.78823569649550762</v>
      </c>
      <c r="S260" s="19">
        <f t="shared" si="21"/>
        <v>0</v>
      </c>
      <c r="T260" s="19">
        <f t="shared" si="22"/>
        <v>0.7249487860481687</v>
      </c>
      <c r="U260" s="19">
        <f t="shared" si="23"/>
        <v>0</v>
      </c>
      <c r="V260" s="19">
        <f t="shared" si="24"/>
        <v>0</v>
      </c>
    </row>
    <row r="261" spans="1:22" x14ac:dyDescent="0.25">
      <c r="A261" s="26">
        <f>Wellpath!E261</f>
        <v>0</v>
      </c>
      <c r="B261" s="22">
        <v>0</v>
      </c>
      <c r="C261" s="22">
        <v>0</v>
      </c>
      <c r="D261" s="22">
        <f>COS(Wellpath!$O261) / (Bfield * COS(Dip))</f>
        <v>3.9314164891663715E-5</v>
      </c>
      <c r="E261" s="20">
        <f>Model!$W$15*((drdp!B261+drdp!K261)*'MBXY-TI2S'!$B261+(drdp!E261+drdp!N261)*'MBXY-TI2S'!$C261+(drdp!H261+drdp!Q261)*'MBXY-TI2S'!$D261)</f>
        <v>0</v>
      </c>
      <c r="F261" s="20">
        <f>Model!$W$15*((drdp!C261+drdp!L261)*'MBXY-TI2S'!$B261+(drdp!F261+drdp!O261)*'MBXY-TI2S'!$C261+(drdp!I261+drdp!R261)*'MBXY-TI2S'!$D261)</f>
        <v>0</v>
      </c>
      <c r="G261" s="20">
        <f>Model!$W$15*((drdp!D261+drdp!M261)*'MBXY-TI2S'!$B261+(drdp!G261+drdp!P261)*'MBXY-TI2S'!$C261+(drdp!J261+drdp!S261)*'MBXY-TI2S'!$D261)</f>
        <v>0</v>
      </c>
      <c r="H261" s="18">
        <f>Model!$W$15*((drdp!B261)*'MBXY-TI2S'!$B261+(drdp!E261)*'MBXY-TI2S'!$C261+(drdp!H261)*'MBXY-TI2S'!$D261)</f>
        <v>0</v>
      </c>
      <c r="I261" s="18">
        <f>Model!$W$15*((drdp!C261)*'MBXY-TI2S'!$B261+(drdp!F261)*'MBXY-TI2S'!$C261+(drdp!I261)*'MBXY-TI2S'!$D261)</f>
        <v>0</v>
      </c>
      <c r="J261" s="18">
        <f>Model!$W$15*((drdp!D261)*'MBXY-TI2S'!$B261+(drdp!G261)*'MBXY-TI2S'!$C261+(drdp!J261)*'MBXY-TI2S'!$D261)</f>
        <v>0</v>
      </c>
      <c r="K261" s="21">
        <f>SUM(E$3:E260)+H261</f>
        <v>0.81654340900916833</v>
      </c>
      <c r="L261" s="21">
        <f>SUM(F$3:F260)+I261</f>
        <v>0.88782638871319186</v>
      </c>
      <c r="M261" s="21">
        <f>SUM(G$3:G260)+J261</f>
        <v>0</v>
      </c>
      <c r="N261" s="21"/>
      <c r="O261" s="21"/>
      <c r="P261" s="21"/>
      <c r="Q261" s="19">
        <f t="shared" si="19"/>
        <v>0.66674313879631397</v>
      </c>
      <c r="R261" s="19">
        <f t="shared" si="20"/>
        <v>0.78823569649550762</v>
      </c>
      <c r="S261" s="19">
        <f t="shared" si="21"/>
        <v>0</v>
      </c>
      <c r="T261" s="19">
        <f t="shared" si="22"/>
        <v>0.7249487860481687</v>
      </c>
      <c r="U261" s="19">
        <f t="shared" si="23"/>
        <v>0</v>
      </c>
      <c r="V261" s="19">
        <f t="shared" si="24"/>
        <v>0</v>
      </c>
    </row>
    <row r="262" spans="1:22" x14ac:dyDescent="0.25">
      <c r="A262" s="26">
        <f>Wellpath!E262</f>
        <v>0</v>
      </c>
      <c r="B262" s="22">
        <v>0</v>
      </c>
      <c r="C262" s="22">
        <v>0</v>
      </c>
      <c r="D262" s="22">
        <f>COS(Wellpath!$O262) / (Bfield * COS(Dip))</f>
        <v>3.9314164891663715E-5</v>
      </c>
      <c r="E262" s="20">
        <f>Model!$W$15*((drdp!B262+drdp!K262)*'MBXY-TI2S'!$B262+(drdp!E262+drdp!N262)*'MBXY-TI2S'!$C262+(drdp!H262+drdp!Q262)*'MBXY-TI2S'!$D262)</f>
        <v>0</v>
      </c>
      <c r="F262" s="20">
        <f>Model!$W$15*((drdp!C262+drdp!L262)*'MBXY-TI2S'!$B262+(drdp!F262+drdp!O262)*'MBXY-TI2S'!$C262+(drdp!I262+drdp!R262)*'MBXY-TI2S'!$D262)</f>
        <v>0</v>
      </c>
      <c r="G262" s="20">
        <f>Model!$W$15*((drdp!D262+drdp!M262)*'MBXY-TI2S'!$B262+(drdp!G262+drdp!P262)*'MBXY-TI2S'!$C262+(drdp!J262+drdp!S262)*'MBXY-TI2S'!$D262)</f>
        <v>0</v>
      </c>
      <c r="H262" s="18">
        <f>Model!$W$15*((drdp!B262)*'MBXY-TI2S'!$B262+(drdp!E262)*'MBXY-TI2S'!$C262+(drdp!H262)*'MBXY-TI2S'!$D262)</f>
        <v>0</v>
      </c>
      <c r="I262" s="18">
        <f>Model!$W$15*((drdp!C262)*'MBXY-TI2S'!$B262+(drdp!F262)*'MBXY-TI2S'!$C262+(drdp!I262)*'MBXY-TI2S'!$D262)</f>
        <v>0</v>
      </c>
      <c r="J262" s="18">
        <f>Model!$W$15*((drdp!D262)*'MBXY-TI2S'!$B262+(drdp!G262)*'MBXY-TI2S'!$C262+(drdp!J262)*'MBXY-TI2S'!$D262)</f>
        <v>0</v>
      </c>
      <c r="K262" s="21">
        <f>SUM(E$3:E261)+H262</f>
        <v>0.81654340900916833</v>
      </c>
      <c r="L262" s="21">
        <f>SUM(F$3:F261)+I262</f>
        <v>0.88782638871319186</v>
      </c>
      <c r="M262" s="21">
        <f>SUM(G$3:G261)+J262</f>
        <v>0</v>
      </c>
      <c r="N262" s="21"/>
      <c r="O262" s="21"/>
      <c r="P262" s="21"/>
      <c r="Q262" s="19">
        <f t="shared" ref="Q262:Q270" si="25">K262^2</f>
        <v>0.66674313879631397</v>
      </c>
      <c r="R262" s="19">
        <f t="shared" ref="R262:R270" si="26">L262^2</f>
        <v>0.78823569649550762</v>
      </c>
      <c r="S262" s="19">
        <f t="shared" ref="S262:S270" si="27">M262^2</f>
        <v>0</v>
      </c>
      <c r="T262" s="19">
        <f t="shared" ref="T262:T270" si="28">K262*L262</f>
        <v>0.7249487860481687</v>
      </c>
      <c r="U262" s="19">
        <f t="shared" ref="U262:U270" si="29">K262*M262</f>
        <v>0</v>
      </c>
      <c r="V262" s="19">
        <f t="shared" ref="V262:V270" si="30">L262*M262</f>
        <v>0</v>
      </c>
    </row>
    <row r="263" spans="1:22" x14ac:dyDescent="0.25">
      <c r="A263" s="26">
        <f>Wellpath!E263</f>
        <v>0</v>
      </c>
      <c r="B263" s="22">
        <v>0</v>
      </c>
      <c r="C263" s="22">
        <v>0</v>
      </c>
      <c r="D263" s="22">
        <f>COS(Wellpath!$O263) / (Bfield * COS(Dip))</f>
        <v>3.9314164891663715E-5</v>
      </c>
      <c r="E263" s="20">
        <f>Model!$W$15*((drdp!B263+drdp!K263)*'MBXY-TI2S'!$B263+(drdp!E263+drdp!N263)*'MBXY-TI2S'!$C263+(drdp!H263+drdp!Q263)*'MBXY-TI2S'!$D263)</f>
        <v>0</v>
      </c>
      <c r="F263" s="20">
        <f>Model!$W$15*((drdp!C263+drdp!L263)*'MBXY-TI2S'!$B263+(drdp!F263+drdp!O263)*'MBXY-TI2S'!$C263+(drdp!I263+drdp!R263)*'MBXY-TI2S'!$D263)</f>
        <v>0</v>
      </c>
      <c r="G263" s="20">
        <f>Model!$W$15*((drdp!D263+drdp!M263)*'MBXY-TI2S'!$B263+(drdp!G263+drdp!P263)*'MBXY-TI2S'!$C263+(drdp!J263+drdp!S263)*'MBXY-TI2S'!$D263)</f>
        <v>0</v>
      </c>
      <c r="H263" s="18">
        <f>Model!$W$15*((drdp!B263)*'MBXY-TI2S'!$B263+(drdp!E263)*'MBXY-TI2S'!$C263+(drdp!H263)*'MBXY-TI2S'!$D263)</f>
        <v>0</v>
      </c>
      <c r="I263" s="18">
        <f>Model!$W$15*((drdp!C263)*'MBXY-TI2S'!$B263+(drdp!F263)*'MBXY-TI2S'!$C263+(drdp!I263)*'MBXY-TI2S'!$D263)</f>
        <v>0</v>
      </c>
      <c r="J263" s="18">
        <f>Model!$W$15*((drdp!D263)*'MBXY-TI2S'!$B263+(drdp!G263)*'MBXY-TI2S'!$C263+(drdp!J263)*'MBXY-TI2S'!$D263)</f>
        <v>0</v>
      </c>
      <c r="K263" s="21">
        <f>SUM(E$3:E262)+H263</f>
        <v>0.81654340900916833</v>
      </c>
      <c r="L263" s="21">
        <f>SUM(F$3:F262)+I263</f>
        <v>0.88782638871319186</v>
      </c>
      <c r="M263" s="21">
        <f>SUM(G$3:G262)+J263</f>
        <v>0</v>
      </c>
      <c r="N263" s="21"/>
      <c r="O263" s="21"/>
      <c r="P263" s="21"/>
      <c r="Q263" s="19">
        <f t="shared" si="25"/>
        <v>0.66674313879631397</v>
      </c>
      <c r="R263" s="19">
        <f t="shared" si="26"/>
        <v>0.78823569649550762</v>
      </c>
      <c r="S263" s="19">
        <f t="shared" si="27"/>
        <v>0</v>
      </c>
      <c r="T263" s="19">
        <f t="shared" si="28"/>
        <v>0.7249487860481687</v>
      </c>
      <c r="U263" s="19">
        <f t="shared" si="29"/>
        <v>0</v>
      </c>
      <c r="V263" s="19">
        <f t="shared" si="30"/>
        <v>0</v>
      </c>
    </row>
    <row r="264" spans="1:22" x14ac:dyDescent="0.25">
      <c r="A264" s="26">
        <f>Wellpath!E264</f>
        <v>0</v>
      </c>
      <c r="B264" s="22">
        <v>0</v>
      </c>
      <c r="C264" s="22">
        <v>0</v>
      </c>
      <c r="D264" s="22">
        <f>COS(Wellpath!$O264) / (Bfield * COS(Dip))</f>
        <v>3.9314164891663715E-5</v>
      </c>
      <c r="E264" s="20">
        <f>Model!$W$15*((drdp!B264+drdp!K264)*'MBXY-TI2S'!$B264+(drdp!E264+drdp!N264)*'MBXY-TI2S'!$C264+(drdp!H264+drdp!Q264)*'MBXY-TI2S'!$D264)</f>
        <v>0</v>
      </c>
      <c r="F264" s="20">
        <f>Model!$W$15*((drdp!C264+drdp!L264)*'MBXY-TI2S'!$B264+(drdp!F264+drdp!O264)*'MBXY-TI2S'!$C264+(drdp!I264+drdp!R264)*'MBXY-TI2S'!$D264)</f>
        <v>0</v>
      </c>
      <c r="G264" s="20">
        <f>Model!$W$15*((drdp!D264+drdp!M264)*'MBXY-TI2S'!$B264+(drdp!G264+drdp!P264)*'MBXY-TI2S'!$C264+(drdp!J264+drdp!S264)*'MBXY-TI2S'!$D264)</f>
        <v>0</v>
      </c>
      <c r="H264" s="18">
        <f>Model!$W$15*((drdp!B264)*'MBXY-TI2S'!$B264+(drdp!E264)*'MBXY-TI2S'!$C264+(drdp!H264)*'MBXY-TI2S'!$D264)</f>
        <v>0</v>
      </c>
      <c r="I264" s="18">
        <f>Model!$W$15*((drdp!C264)*'MBXY-TI2S'!$B264+(drdp!F264)*'MBXY-TI2S'!$C264+(drdp!I264)*'MBXY-TI2S'!$D264)</f>
        <v>0</v>
      </c>
      <c r="J264" s="18">
        <f>Model!$W$15*((drdp!D264)*'MBXY-TI2S'!$B264+(drdp!G264)*'MBXY-TI2S'!$C264+(drdp!J264)*'MBXY-TI2S'!$D264)</f>
        <v>0</v>
      </c>
      <c r="K264" s="21">
        <f>SUM(E$3:E263)+H264</f>
        <v>0.81654340900916833</v>
      </c>
      <c r="L264" s="21">
        <f>SUM(F$3:F263)+I264</f>
        <v>0.88782638871319186</v>
      </c>
      <c r="M264" s="21">
        <f>SUM(G$3:G263)+J264</f>
        <v>0</v>
      </c>
      <c r="N264" s="21"/>
      <c r="O264" s="21"/>
      <c r="P264" s="21"/>
      <c r="Q264" s="19">
        <f t="shared" si="25"/>
        <v>0.66674313879631397</v>
      </c>
      <c r="R264" s="19">
        <f t="shared" si="26"/>
        <v>0.78823569649550762</v>
      </c>
      <c r="S264" s="19">
        <f t="shared" si="27"/>
        <v>0</v>
      </c>
      <c r="T264" s="19">
        <f t="shared" si="28"/>
        <v>0.7249487860481687</v>
      </c>
      <c r="U264" s="19">
        <f t="shared" si="29"/>
        <v>0</v>
      </c>
      <c r="V264" s="19">
        <f t="shared" si="30"/>
        <v>0</v>
      </c>
    </row>
    <row r="265" spans="1:22" x14ac:dyDescent="0.25">
      <c r="A265" s="26">
        <f>Wellpath!E265</f>
        <v>0</v>
      </c>
      <c r="B265" s="22">
        <v>0</v>
      </c>
      <c r="C265" s="22">
        <v>0</v>
      </c>
      <c r="D265" s="22">
        <f>COS(Wellpath!$O265) / (Bfield * COS(Dip))</f>
        <v>3.9314164891663715E-5</v>
      </c>
      <c r="E265" s="20">
        <f>Model!$W$15*((drdp!B265+drdp!K265)*'MBXY-TI2S'!$B265+(drdp!E265+drdp!N265)*'MBXY-TI2S'!$C265+(drdp!H265+drdp!Q265)*'MBXY-TI2S'!$D265)</f>
        <v>0</v>
      </c>
      <c r="F265" s="20">
        <f>Model!$W$15*((drdp!C265+drdp!L265)*'MBXY-TI2S'!$B265+(drdp!F265+drdp!O265)*'MBXY-TI2S'!$C265+(drdp!I265+drdp!R265)*'MBXY-TI2S'!$D265)</f>
        <v>0</v>
      </c>
      <c r="G265" s="20">
        <f>Model!$W$15*((drdp!D265+drdp!M265)*'MBXY-TI2S'!$B265+(drdp!G265+drdp!P265)*'MBXY-TI2S'!$C265+(drdp!J265+drdp!S265)*'MBXY-TI2S'!$D265)</f>
        <v>0</v>
      </c>
      <c r="H265" s="18">
        <f>Model!$W$15*((drdp!B265)*'MBXY-TI2S'!$B265+(drdp!E265)*'MBXY-TI2S'!$C265+(drdp!H265)*'MBXY-TI2S'!$D265)</f>
        <v>0</v>
      </c>
      <c r="I265" s="18">
        <f>Model!$W$15*((drdp!C265)*'MBXY-TI2S'!$B265+(drdp!F265)*'MBXY-TI2S'!$C265+(drdp!I265)*'MBXY-TI2S'!$D265)</f>
        <v>0</v>
      </c>
      <c r="J265" s="18">
        <f>Model!$W$15*((drdp!D265)*'MBXY-TI2S'!$B265+(drdp!G265)*'MBXY-TI2S'!$C265+(drdp!J265)*'MBXY-TI2S'!$D265)</f>
        <v>0</v>
      </c>
      <c r="K265" s="21">
        <f>SUM(E$3:E264)+H265</f>
        <v>0.81654340900916833</v>
      </c>
      <c r="L265" s="21">
        <f>SUM(F$3:F264)+I265</f>
        <v>0.88782638871319186</v>
      </c>
      <c r="M265" s="21">
        <f>SUM(G$3:G264)+J265</f>
        <v>0</v>
      </c>
      <c r="N265" s="21"/>
      <c r="O265" s="21"/>
      <c r="P265" s="21"/>
      <c r="Q265" s="19">
        <f t="shared" si="25"/>
        <v>0.66674313879631397</v>
      </c>
      <c r="R265" s="19">
        <f t="shared" si="26"/>
        <v>0.78823569649550762</v>
      </c>
      <c r="S265" s="19">
        <f t="shared" si="27"/>
        <v>0</v>
      </c>
      <c r="T265" s="19">
        <f t="shared" si="28"/>
        <v>0.7249487860481687</v>
      </c>
      <c r="U265" s="19">
        <f t="shared" si="29"/>
        <v>0</v>
      </c>
      <c r="V265" s="19">
        <f t="shared" si="30"/>
        <v>0</v>
      </c>
    </row>
    <row r="266" spans="1:22" x14ac:dyDescent="0.25">
      <c r="A266" s="26">
        <f>Wellpath!E266</f>
        <v>0</v>
      </c>
      <c r="B266" s="22">
        <v>0</v>
      </c>
      <c r="C266" s="22">
        <v>0</v>
      </c>
      <c r="D266" s="22">
        <f>COS(Wellpath!$O266) / (Bfield * COS(Dip))</f>
        <v>3.9314164891663715E-5</v>
      </c>
      <c r="E266" s="20">
        <f>Model!$W$15*((drdp!B266+drdp!K266)*'MBXY-TI2S'!$B266+(drdp!E266+drdp!N266)*'MBXY-TI2S'!$C266+(drdp!H266+drdp!Q266)*'MBXY-TI2S'!$D266)</f>
        <v>0</v>
      </c>
      <c r="F266" s="20">
        <f>Model!$W$15*((drdp!C266+drdp!L266)*'MBXY-TI2S'!$B266+(drdp!F266+drdp!O266)*'MBXY-TI2S'!$C266+(drdp!I266+drdp!R266)*'MBXY-TI2S'!$D266)</f>
        <v>0</v>
      </c>
      <c r="G266" s="20">
        <f>Model!$W$15*((drdp!D266+drdp!M266)*'MBXY-TI2S'!$B266+(drdp!G266+drdp!P266)*'MBXY-TI2S'!$C266+(drdp!J266+drdp!S266)*'MBXY-TI2S'!$D266)</f>
        <v>0</v>
      </c>
      <c r="H266" s="18">
        <f>Model!$W$15*((drdp!B266)*'MBXY-TI2S'!$B266+(drdp!E266)*'MBXY-TI2S'!$C266+(drdp!H266)*'MBXY-TI2S'!$D266)</f>
        <v>0</v>
      </c>
      <c r="I266" s="18">
        <f>Model!$W$15*((drdp!C266)*'MBXY-TI2S'!$B266+(drdp!F266)*'MBXY-TI2S'!$C266+(drdp!I266)*'MBXY-TI2S'!$D266)</f>
        <v>0</v>
      </c>
      <c r="J266" s="18">
        <f>Model!$W$15*((drdp!D266)*'MBXY-TI2S'!$B266+(drdp!G266)*'MBXY-TI2S'!$C266+(drdp!J266)*'MBXY-TI2S'!$D266)</f>
        <v>0</v>
      </c>
      <c r="K266" s="21">
        <f>SUM(E$3:E265)+H266</f>
        <v>0.81654340900916833</v>
      </c>
      <c r="L266" s="21">
        <f>SUM(F$3:F265)+I266</f>
        <v>0.88782638871319186</v>
      </c>
      <c r="M266" s="21">
        <f>SUM(G$3:G265)+J266</f>
        <v>0</v>
      </c>
      <c r="N266" s="21"/>
      <c r="O266" s="21"/>
      <c r="P266" s="21"/>
      <c r="Q266" s="19">
        <f t="shared" si="25"/>
        <v>0.66674313879631397</v>
      </c>
      <c r="R266" s="19">
        <f t="shared" si="26"/>
        <v>0.78823569649550762</v>
      </c>
      <c r="S266" s="19">
        <f t="shared" si="27"/>
        <v>0</v>
      </c>
      <c r="T266" s="19">
        <f t="shared" si="28"/>
        <v>0.7249487860481687</v>
      </c>
      <c r="U266" s="19">
        <f t="shared" si="29"/>
        <v>0</v>
      </c>
      <c r="V266" s="19">
        <f t="shared" si="30"/>
        <v>0</v>
      </c>
    </row>
    <row r="267" spans="1:22" x14ac:dyDescent="0.25">
      <c r="A267" s="26">
        <f>Wellpath!E267</f>
        <v>0</v>
      </c>
      <c r="B267" s="22">
        <v>0</v>
      </c>
      <c r="C267" s="22">
        <v>0</v>
      </c>
      <c r="D267" s="22">
        <f>COS(Wellpath!$O267) / (Bfield * COS(Dip))</f>
        <v>3.9314164891663715E-5</v>
      </c>
      <c r="E267" s="20">
        <f>Model!$W$15*((drdp!B267+drdp!K267)*'MBXY-TI2S'!$B267+(drdp!E267+drdp!N267)*'MBXY-TI2S'!$C267+(drdp!H267+drdp!Q267)*'MBXY-TI2S'!$D267)</f>
        <v>0</v>
      </c>
      <c r="F267" s="20">
        <f>Model!$W$15*((drdp!C267+drdp!L267)*'MBXY-TI2S'!$B267+(drdp!F267+drdp!O267)*'MBXY-TI2S'!$C267+(drdp!I267+drdp!R267)*'MBXY-TI2S'!$D267)</f>
        <v>0</v>
      </c>
      <c r="G267" s="20">
        <f>Model!$W$15*((drdp!D267+drdp!M267)*'MBXY-TI2S'!$B267+(drdp!G267+drdp!P267)*'MBXY-TI2S'!$C267+(drdp!J267+drdp!S267)*'MBXY-TI2S'!$D267)</f>
        <v>0</v>
      </c>
      <c r="H267" s="18">
        <f>Model!$W$15*((drdp!B267)*'MBXY-TI2S'!$B267+(drdp!E267)*'MBXY-TI2S'!$C267+(drdp!H267)*'MBXY-TI2S'!$D267)</f>
        <v>0</v>
      </c>
      <c r="I267" s="18">
        <f>Model!$W$15*((drdp!C267)*'MBXY-TI2S'!$B267+(drdp!F267)*'MBXY-TI2S'!$C267+(drdp!I267)*'MBXY-TI2S'!$D267)</f>
        <v>0</v>
      </c>
      <c r="J267" s="18">
        <f>Model!$W$15*((drdp!D267)*'MBXY-TI2S'!$B267+(drdp!G267)*'MBXY-TI2S'!$C267+(drdp!J267)*'MBXY-TI2S'!$D267)</f>
        <v>0</v>
      </c>
      <c r="K267" s="21">
        <f>SUM(E$3:E266)+H267</f>
        <v>0.81654340900916833</v>
      </c>
      <c r="L267" s="21">
        <f>SUM(F$3:F266)+I267</f>
        <v>0.88782638871319186</v>
      </c>
      <c r="M267" s="21">
        <f>SUM(G$3:G266)+J267</f>
        <v>0</v>
      </c>
      <c r="N267" s="21"/>
      <c r="O267" s="21"/>
      <c r="P267" s="21"/>
      <c r="Q267" s="19">
        <f t="shared" si="25"/>
        <v>0.66674313879631397</v>
      </c>
      <c r="R267" s="19">
        <f t="shared" si="26"/>
        <v>0.78823569649550762</v>
      </c>
      <c r="S267" s="19">
        <f t="shared" si="27"/>
        <v>0</v>
      </c>
      <c r="T267" s="19">
        <f t="shared" si="28"/>
        <v>0.7249487860481687</v>
      </c>
      <c r="U267" s="19">
        <f t="shared" si="29"/>
        <v>0</v>
      </c>
      <c r="V267" s="19">
        <f t="shared" si="30"/>
        <v>0</v>
      </c>
    </row>
    <row r="268" spans="1:22" x14ac:dyDescent="0.25">
      <c r="A268" s="26">
        <f>Wellpath!E268</f>
        <v>0</v>
      </c>
      <c r="B268" s="22">
        <v>0</v>
      </c>
      <c r="C268" s="22">
        <v>0</v>
      </c>
      <c r="D268" s="22">
        <f>COS(Wellpath!$O268) / (Bfield * COS(Dip))</f>
        <v>3.9314164891663715E-5</v>
      </c>
      <c r="E268" s="20">
        <f>Model!$W$15*((drdp!B268+drdp!K268)*'MBXY-TI2S'!$B268+(drdp!E268+drdp!N268)*'MBXY-TI2S'!$C268+(drdp!H268+drdp!Q268)*'MBXY-TI2S'!$D268)</f>
        <v>0</v>
      </c>
      <c r="F268" s="20">
        <f>Model!$W$15*((drdp!C268+drdp!L268)*'MBXY-TI2S'!$B268+(drdp!F268+drdp!O268)*'MBXY-TI2S'!$C268+(drdp!I268+drdp!R268)*'MBXY-TI2S'!$D268)</f>
        <v>0</v>
      </c>
      <c r="G268" s="20">
        <f>Model!$W$15*((drdp!D268+drdp!M268)*'MBXY-TI2S'!$B268+(drdp!G268+drdp!P268)*'MBXY-TI2S'!$C268+(drdp!J268+drdp!S268)*'MBXY-TI2S'!$D268)</f>
        <v>0</v>
      </c>
      <c r="H268" s="18">
        <f>Model!$W$15*((drdp!B268)*'MBXY-TI2S'!$B268+(drdp!E268)*'MBXY-TI2S'!$C268+(drdp!H268)*'MBXY-TI2S'!$D268)</f>
        <v>0</v>
      </c>
      <c r="I268" s="18">
        <f>Model!$W$15*((drdp!C268)*'MBXY-TI2S'!$B268+(drdp!F268)*'MBXY-TI2S'!$C268+(drdp!I268)*'MBXY-TI2S'!$D268)</f>
        <v>0</v>
      </c>
      <c r="J268" s="18">
        <f>Model!$W$15*((drdp!D268)*'MBXY-TI2S'!$B268+(drdp!G268)*'MBXY-TI2S'!$C268+(drdp!J268)*'MBXY-TI2S'!$D268)</f>
        <v>0</v>
      </c>
      <c r="K268" s="21">
        <f>SUM(E$3:E267)+H268</f>
        <v>0.81654340900916833</v>
      </c>
      <c r="L268" s="21">
        <f>SUM(F$3:F267)+I268</f>
        <v>0.88782638871319186</v>
      </c>
      <c r="M268" s="21">
        <f>SUM(G$3:G267)+J268</f>
        <v>0</v>
      </c>
      <c r="N268" s="21"/>
      <c r="O268" s="21"/>
      <c r="P268" s="21"/>
      <c r="Q268" s="19">
        <f t="shared" si="25"/>
        <v>0.66674313879631397</v>
      </c>
      <c r="R268" s="19">
        <f t="shared" si="26"/>
        <v>0.78823569649550762</v>
      </c>
      <c r="S268" s="19">
        <f t="shared" si="27"/>
        <v>0</v>
      </c>
      <c r="T268" s="19">
        <f t="shared" si="28"/>
        <v>0.7249487860481687</v>
      </c>
      <c r="U268" s="19">
        <f t="shared" si="29"/>
        <v>0</v>
      </c>
      <c r="V268" s="19">
        <f t="shared" si="30"/>
        <v>0</v>
      </c>
    </row>
    <row r="269" spans="1:22" x14ac:dyDescent="0.25">
      <c r="A269" s="26">
        <f>Wellpath!E269</f>
        <v>0</v>
      </c>
      <c r="B269" s="22">
        <v>0</v>
      </c>
      <c r="C269" s="22">
        <v>0</v>
      </c>
      <c r="D269" s="22">
        <f>COS(Wellpath!$O269) / (Bfield * COS(Dip))</f>
        <v>3.9314164891663715E-5</v>
      </c>
      <c r="E269" s="20">
        <f>Model!$W$15*((drdp!B269+drdp!K269)*'MBXY-TI2S'!$B269+(drdp!E269+drdp!N269)*'MBXY-TI2S'!$C269+(drdp!H269+drdp!Q269)*'MBXY-TI2S'!$D269)</f>
        <v>0</v>
      </c>
      <c r="F269" s="20">
        <f>Model!$W$15*((drdp!C269+drdp!L269)*'MBXY-TI2S'!$B269+(drdp!F269+drdp!O269)*'MBXY-TI2S'!$C269+(drdp!I269+drdp!R269)*'MBXY-TI2S'!$D269)</f>
        <v>0</v>
      </c>
      <c r="G269" s="20">
        <f>Model!$W$15*((drdp!D269+drdp!M269)*'MBXY-TI2S'!$B269+(drdp!G269+drdp!P269)*'MBXY-TI2S'!$C269+(drdp!J269+drdp!S269)*'MBXY-TI2S'!$D269)</f>
        <v>0</v>
      </c>
      <c r="H269" s="18">
        <f>Model!$W$15*((drdp!B269)*'MBXY-TI2S'!$B269+(drdp!E269)*'MBXY-TI2S'!$C269+(drdp!H269)*'MBXY-TI2S'!$D269)</f>
        <v>0</v>
      </c>
      <c r="I269" s="18">
        <f>Model!$W$15*((drdp!C269)*'MBXY-TI2S'!$B269+(drdp!F269)*'MBXY-TI2S'!$C269+(drdp!I269)*'MBXY-TI2S'!$D269)</f>
        <v>0</v>
      </c>
      <c r="J269" s="18">
        <f>Model!$W$15*((drdp!D269)*'MBXY-TI2S'!$B269+(drdp!G269)*'MBXY-TI2S'!$C269+(drdp!J269)*'MBXY-TI2S'!$D269)</f>
        <v>0</v>
      </c>
      <c r="K269" s="21">
        <f>SUM(E$3:E268)+H269</f>
        <v>0.81654340900916833</v>
      </c>
      <c r="L269" s="21">
        <f>SUM(F$3:F268)+I269</f>
        <v>0.88782638871319186</v>
      </c>
      <c r="M269" s="21">
        <f>SUM(G$3:G268)+J269</f>
        <v>0</v>
      </c>
      <c r="N269" s="21"/>
      <c r="O269" s="21"/>
      <c r="P269" s="21"/>
      <c r="Q269" s="19">
        <f t="shared" si="25"/>
        <v>0.66674313879631397</v>
      </c>
      <c r="R269" s="19">
        <f t="shared" si="26"/>
        <v>0.78823569649550762</v>
      </c>
      <c r="S269" s="19">
        <f t="shared" si="27"/>
        <v>0</v>
      </c>
      <c r="T269" s="19">
        <f t="shared" si="28"/>
        <v>0.7249487860481687</v>
      </c>
      <c r="U269" s="19">
        <f t="shared" si="29"/>
        <v>0</v>
      </c>
      <c r="V269" s="19">
        <f t="shared" si="30"/>
        <v>0</v>
      </c>
    </row>
    <row r="270" spans="1:22" x14ac:dyDescent="0.25">
      <c r="A270" s="26">
        <f>Wellpath!E270</f>
        <v>0</v>
      </c>
      <c r="B270" s="22">
        <v>0</v>
      </c>
      <c r="C270" s="22">
        <v>0</v>
      </c>
      <c r="D270" s="22">
        <f>COS(Wellpath!$O270) / (Bfield * COS(Dip))</f>
        <v>3.9314164891663715E-5</v>
      </c>
      <c r="E270" s="20">
        <f>Model!$W$15*((drdp!B270+drdp!K270)*'MBXY-TI2S'!$B270+(drdp!E270+drdp!N270)*'MBXY-TI2S'!$C270+(drdp!H270+drdp!Q270)*'MBXY-TI2S'!$D270)</f>
        <v>0</v>
      </c>
      <c r="F270" s="20">
        <f>Model!$W$15*((drdp!C270+drdp!L270)*'MBXY-TI2S'!$B270+(drdp!F270+drdp!O270)*'MBXY-TI2S'!$C270+(drdp!I270+drdp!R270)*'MBXY-TI2S'!$D270)</f>
        <v>0</v>
      </c>
      <c r="G270" s="20">
        <f>Model!$W$15*((drdp!D270+drdp!M270)*'MBXY-TI2S'!$B270+(drdp!G270+drdp!P270)*'MBXY-TI2S'!$C270+(drdp!J270+drdp!S270)*'MBXY-TI2S'!$D270)</f>
        <v>0</v>
      </c>
      <c r="H270" s="18">
        <f>Model!$W$15*((drdp!B270)*'MBXY-TI2S'!$B270+(drdp!E270)*'MBXY-TI2S'!$C270+(drdp!H270)*'MBXY-TI2S'!$D270)</f>
        <v>0</v>
      </c>
      <c r="I270" s="18">
        <f>Model!$W$15*((drdp!C270)*'MBXY-TI2S'!$B270+(drdp!F270)*'MBXY-TI2S'!$C270+(drdp!I270)*'MBXY-TI2S'!$D270)</f>
        <v>0</v>
      </c>
      <c r="J270" s="18">
        <f>Model!$W$15*((drdp!D270)*'MBXY-TI2S'!$B270+(drdp!G270)*'MBXY-TI2S'!$C270+(drdp!J270)*'MBXY-TI2S'!$D270)</f>
        <v>0</v>
      </c>
      <c r="K270" s="21">
        <f>SUM(E$3:E269)+H270</f>
        <v>0.81654340900916833</v>
      </c>
      <c r="L270" s="21">
        <f>SUM(F$3:F269)+I270</f>
        <v>0.88782638871319186</v>
      </c>
      <c r="M270" s="21">
        <f>SUM(G$3:G269)+J270</f>
        <v>0</v>
      </c>
      <c r="N270" s="21"/>
      <c r="O270" s="21"/>
      <c r="P270" s="21"/>
      <c r="Q270" s="19">
        <f t="shared" si="25"/>
        <v>0.66674313879631397</v>
      </c>
      <c r="R270" s="19">
        <f t="shared" si="26"/>
        <v>0.78823569649550762</v>
      </c>
      <c r="S270" s="19">
        <f t="shared" si="27"/>
        <v>0</v>
      </c>
      <c r="T270" s="19">
        <f t="shared" si="28"/>
        <v>0.7249487860481687</v>
      </c>
      <c r="U270" s="19">
        <f t="shared" si="29"/>
        <v>0</v>
      </c>
      <c r="V270" s="19">
        <f t="shared" si="30"/>
        <v>0</v>
      </c>
    </row>
    <row r="271" spans="1:22" x14ac:dyDescent="0.25">
      <c r="A271" s="26">
        <f>Wellpath!E271</f>
        <v>0</v>
      </c>
      <c r="B271" s="22">
        <v>0</v>
      </c>
      <c r="C271" s="22">
        <v>0</v>
      </c>
      <c r="D271" s="22">
        <f>COS(Wellpath!$O271) / (Bfield * COS(Dip))</f>
        <v>3.9314164891663715E-5</v>
      </c>
      <c r="E271" s="20">
        <f>Model!$W$15*((drdp!B271+drdp!K271)*'MBXY-TI2S'!$B271+(drdp!E271+drdp!N271)*'MBXY-TI2S'!$C271+(drdp!H271+drdp!Q271)*'MBXY-TI2S'!$D271)</f>
        <v>0</v>
      </c>
      <c r="F271" s="20">
        <f>Model!$W$15*((drdp!C271+drdp!L271)*'MBXY-TI2S'!$B271+(drdp!F271+drdp!O271)*'MBXY-TI2S'!$C271+(drdp!I271+drdp!R271)*'MBXY-TI2S'!$D271)</f>
        <v>0</v>
      </c>
      <c r="G271" s="20">
        <f>Model!$W$15*((drdp!D271+drdp!M271)*'MBXY-TI2S'!$B271+(drdp!G271+drdp!P271)*'MBXY-TI2S'!$C271+(drdp!J271+drdp!S271)*'MBXY-TI2S'!$D271)</f>
        <v>0</v>
      </c>
      <c r="H271" s="18">
        <f>Model!$W$15*((drdp!B271)*'MBXY-TI2S'!$B271+(drdp!E271)*'MBXY-TI2S'!$C271+(drdp!H271)*'MBXY-TI2S'!$D271)</f>
        <v>0</v>
      </c>
      <c r="I271" s="18">
        <f>Model!$W$15*((drdp!C271)*'MBXY-TI2S'!$B271+(drdp!F271)*'MBXY-TI2S'!$C271+(drdp!I271)*'MBXY-TI2S'!$D271)</f>
        <v>0</v>
      </c>
      <c r="J271" s="18">
        <f>Model!$W$15*((drdp!D271)*'MBXY-TI2S'!$B271+(drdp!G271)*'MBXY-TI2S'!$C271+(drdp!J271)*'MBXY-TI2S'!$D271)</f>
        <v>0</v>
      </c>
      <c r="K271" s="21">
        <f>SUM(E$3:E270)+H271</f>
        <v>0.81654340900916833</v>
      </c>
      <c r="L271" s="21">
        <f>SUM(F$3:F270)+I271</f>
        <v>0.88782638871319186</v>
      </c>
      <c r="M271" s="21">
        <f>SUM(G$3:G270)+J271</f>
        <v>0</v>
      </c>
      <c r="N271" s="21"/>
      <c r="O271" s="21"/>
      <c r="P271" s="21"/>
      <c r="Q271" s="19">
        <f t="shared" ref="Q271" si="31">K271^2</f>
        <v>0.66674313879631397</v>
      </c>
      <c r="R271" s="19">
        <f t="shared" ref="R271" si="32">L271^2</f>
        <v>0.78823569649550762</v>
      </c>
      <c r="S271" s="19">
        <f t="shared" ref="S271" si="33">M271^2</f>
        <v>0</v>
      </c>
      <c r="T271" s="19">
        <f t="shared" ref="T271" si="34">K271*L271</f>
        <v>0.7249487860481687</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sheetPr>
  <dimension ref="A1:V271"/>
  <sheetViews>
    <sheetView workbookViewId="0">
      <pane ySplit="2" topLeftCell="A243" activePane="bottomLeft" state="frozen"/>
      <selection activeCell="H39" sqref="H39"/>
      <selection pane="bottomLeft" activeCell="N248" sqref="N248"/>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v>0</v>
      </c>
      <c r="D3" s="22">
        <f>-SIN(Wellpath!L3) * SIN(Wellpath!O3) / (Bfield * COS(Dip))</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f>-SIN(Wellpath!L4) * SIN(Wellpath!O4) / (Bfield * COS(Dip))</f>
        <v>0</v>
      </c>
      <c r="E4" s="20">
        <f>Model!$W$16*((drdp!B4+drdp!K4)*MBZ!$B4+(drdp!E4+drdp!N4)*MBZ!$C4+(drdp!H4+drdp!Q4)*MBZ!$D4)</f>
        <v>0</v>
      </c>
      <c r="F4" s="20">
        <f>Model!$W$16*((drdp!C4+drdp!L4)*MBZ!$B4+(drdp!F4+drdp!O4)*MBZ!$C4+(drdp!I4+drdp!R4)*MBZ!$D4)</f>
        <v>0</v>
      </c>
      <c r="G4" s="20">
        <f>Model!$W$16*((drdp!D4+drdp!M4)*MBZ!$B4+(drdp!G4+drdp!P4)*MBZ!$C4+(drdp!J4+drdp!S4)*MBZ!$D4)</f>
        <v>0</v>
      </c>
      <c r="H4" s="18">
        <f>Model!$W$16*((drdp!B4)*MBZ!$B4+(drdp!E4)*MBZ!$C4+(drdp!H4)*MBZ!$D4)</f>
        <v>0</v>
      </c>
      <c r="I4" s="18">
        <f>Model!$W$16*((drdp!C4)*MBZ!$B4+(drdp!F4)*MBZ!$C4+(drdp!I4)*MBZ!$D4)</f>
        <v>0</v>
      </c>
      <c r="J4" s="18">
        <f>Model!$W$16*((drdp!D4)*MBZ!$B4+(drdp!G4)*MBZ!$C4+(drdp!J4)*MBZ!$D4)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f>-SIN(Wellpath!L5) * SIN(Wellpath!O5) / (Bfield * COS(Dip))</f>
        <v>0</v>
      </c>
      <c r="E5" s="20">
        <f>Model!$W$16*((drdp!B5+drdp!K5)*MBZ!$B5+(drdp!E5+drdp!N5)*MBZ!$C5+(drdp!H5+drdp!Q5)*MBZ!$D5)</f>
        <v>0</v>
      </c>
      <c r="F5" s="20">
        <f>Model!$W$16*((drdp!C5+drdp!L5)*MBZ!$B5+(drdp!F5+drdp!O5)*MBZ!$C5+(drdp!I5+drdp!R5)*MBZ!$D5)</f>
        <v>0</v>
      </c>
      <c r="G5" s="20">
        <f>Model!$W$16*((drdp!D5+drdp!M5)*MBZ!$B5+(drdp!G5+drdp!P5)*MBZ!$C5+(drdp!J5+drdp!S5)*MBZ!$D5)</f>
        <v>0</v>
      </c>
      <c r="H5" s="18">
        <f>Model!$W$16*((drdp!B5)*MBZ!$B5+(drdp!E5)*MBZ!$C5+(drdp!H5)*MBZ!$D5)</f>
        <v>0</v>
      </c>
      <c r="I5" s="18">
        <f>Model!$W$16*((drdp!C5)*MBZ!$B5+(drdp!F5)*MBZ!$C5+(drdp!I5)*MBZ!$D5)</f>
        <v>0</v>
      </c>
      <c r="J5" s="18">
        <f>Model!$W$16*((drdp!D5)*MBZ!$B5+(drdp!G5)*MBZ!$C5+(drdp!J5)*MBZ!$D5)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f>-SIN(Wellpath!L6) * SIN(Wellpath!O6) / (Bfield * COS(Dip))</f>
        <v>0</v>
      </c>
      <c r="E6" s="20">
        <f>Model!$W$16*((drdp!B6+drdp!K6)*MBZ!$B6+(drdp!E6+drdp!N6)*MBZ!$C6+(drdp!H6+drdp!Q6)*MBZ!$D6)</f>
        <v>0</v>
      </c>
      <c r="F6" s="20">
        <f>Model!$W$16*((drdp!C6+drdp!L6)*MBZ!$B6+(drdp!F6+drdp!O6)*MBZ!$C6+(drdp!I6+drdp!R6)*MBZ!$D6)</f>
        <v>0</v>
      </c>
      <c r="G6" s="20">
        <f>Model!$W$16*((drdp!D6+drdp!M6)*MBZ!$B6+(drdp!G6+drdp!P6)*MBZ!$C6+(drdp!J6+drdp!S6)*MBZ!$D6)</f>
        <v>0</v>
      </c>
      <c r="H6" s="18">
        <f>Model!$W$16*((drdp!B6)*MBZ!$B6+(drdp!E6)*MBZ!$C6+(drdp!H6)*MBZ!$D6)</f>
        <v>0</v>
      </c>
      <c r="I6" s="18">
        <f>Model!$W$16*((drdp!C6)*MBZ!$B6+(drdp!F6)*MBZ!$C6+(drdp!I6)*MBZ!$D6)</f>
        <v>0</v>
      </c>
      <c r="J6" s="18">
        <f>Model!$W$16*((drdp!D6)*MBZ!$B6+(drdp!G6)*MBZ!$C6+(drdp!J6)*MBZ!$D6)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f>-SIN(Wellpath!L7) * SIN(Wellpath!O7) / (Bfield * COS(Dip))</f>
        <v>0</v>
      </c>
      <c r="E7" s="20">
        <f>Model!$W$16*((drdp!B7+drdp!K7)*MBZ!$B7+(drdp!E7+drdp!N7)*MBZ!$C7+(drdp!H7+drdp!Q7)*MBZ!$D7)</f>
        <v>0</v>
      </c>
      <c r="F7" s="20">
        <f>Model!$W$16*((drdp!C7+drdp!L7)*MBZ!$B7+(drdp!F7+drdp!O7)*MBZ!$C7+(drdp!I7+drdp!R7)*MBZ!$D7)</f>
        <v>0</v>
      </c>
      <c r="G7" s="20">
        <f>Model!$W$16*((drdp!D7+drdp!M7)*MBZ!$B7+(drdp!G7+drdp!P7)*MBZ!$C7+(drdp!J7+drdp!S7)*MBZ!$D7)</f>
        <v>0</v>
      </c>
      <c r="H7" s="18">
        <f>Model!$W$16*((drdp!B7)*MBZ!$B7+(drdp!E7)*MBZ!$C7+(drdp!H7)*MBZ!$D7)</f>
        <v>0</v>
      </c>
      <c r="I7" s="18">
        <f>Model!$W$16*((drdp!C7)*MBZ!$B7+(drdp!F7)*MBZ!$C7+(drdp!I7)*MBZ!$D7)</f>
        <v>0</v>
      </c>
      <c r="J7" s="18">
        <f>Model!$W$16*((drdp!D7)*MBZ!$B7+(drdp!G7)*MBZ!$C7+(drdp!J7)*MBZ!$D7)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f>-SIN(Wellpath!L8) * SIN(Wellpath!O8) / (Bfield * COS(Dip))</f>
        <v>0</v>
      </c>
      <c r="E8" s="20">
        <f>Model!$W$16*((drdp!B8+drdp!K8)*MBZ!$B8+(drdp!E8+drdp!N8)*MBZ!$C8+(drdp!H8+drdp!Q8)*MBZ!$D8)</f>
        <v>0</v>
      </c>
      <c r="F8" s="20">
        <f>Model!$W$16*((drdp!C8+drdp!L8)*MBZ!$B8+(drdp!F8+drdp!O8)*MBZ!$C8+(drdp!I8+drdp!R8)*MBZ!$D8)</f>
        <v>0</v>
      </c>
      <c r="G8" s="20">
        <f>Model!$W$16*((drdp!D8+drdp!M8)*MBZ!$B8+(drdp!G8+drdp!P8)*MBZ!$C8+(drdp!J8+drdp!S8)*MBZ!$D8)</f>
        <v>0</v>
      </c>
      <c r="H8" s="18">
        <f>Model!$W$16*((drdp!B8)*MBZ!$B8+(drdp!E8)*MBZ!$C8+(drdp!H8)*MBZ!$D8)</f>
        <v>0</v>
      </c>
      <c r="I8" s="18">
        <f>Model!$W$16*((drdp!C8)*MBZ!$B8+(drdp!F8)*MBZ!$C8+(drdp!I8)*MBZ!$D8)</f>
        <v>0</v>
      </c>
      <c r="J8" s="18">
        <f>Model!$W$16*((drdp!D8)*MBZ!$B8+(drdp!G8)*MBZ!$C8+(drdp!J8)*MBZ!$D8)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f>-SIN(Wellpath!L9) * SIN(Wellpath!O9) / (Bfield * COS(Dip))</f>
        <v>0</v>
      </c>
      <c r="E9" s="20">
        <f>Model!$W$16*((drdp!B9+drdp!K9)*MBZ!$B9+(drdp!E9+drdp!N9)*MBZ!$C9+(drdp!H9+drdp!Q9)*MBZ!$D9)</f>
        <v>0</v>
      </c>
      <c r="F9" s="20">
        <f>Model!$W$16*((drdp!C9+drdp!L9)*MBZ!$B9+(drdp!F9+drdp!O9)*MBZ!$C9+(drdp!I9+drdp!R9)*MBZ!$D9)</f>
        <v>0</v>
      </c>
      <c r="G9" s="20">
        <f>Model!$W$16*((drdp!D9+drdp!M9)*MBZ!$B9+(drdp!G9+drdp!P9)*MBZ!$C9+(drdp!J9+drdp!S9)*MBZ!$D9)</f>
        <v>0</v>
      </c>
      <c r="H9" s="18">
        <f>Model!$W$16*((drdp!B9)*MBZ!$B9+(drdp!E9)*MBZ!$C9+(drdp!H9)*MBZ!$D9)</f>
        <v>0</v>
      </c>
      <c r="I9" s="18">
        <f>Model!$W$16*((drdp!C9)*MBZ!$B9+(drdp!F9)*MBZ!$C9+(drdp!I9)*MBZ!$D9)</f>
        <v>0</v>
      </c>
      <c r="J9" s="18">
        <f>Model!$W$16*((drdp!D9)*MBZ!$B9+(drdp!G9)*MBZ!$C9+(drdp!J9)*MBZ!$D9)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f>-SIN(Wellpath!L10) * SIN(Wellpath!O10) / (Bfield * COS(Dip))</f>
        <v>0</v>
      </c>
      <c r="E10" s="20">
        <f>Model!$W$16*((drdp!B10+drdp!K10)*MBZ!$B10+(drdp!E10+drdp!N10)*MBZ!$C10+(drdp!H10+drdp!Q10)*MBZ!$D10)</f>
        <v>0</v>
      </c>
      <c r="F10" s="20">
        <f>Model!$W$16*((drdp!C10+drdp!L10)*MBZ!$B10+(drdp!F10+drdp!O10)*MBZ!$C10+(drdp!I10+drdp!R10)*MBZ!$D10)</f>
        <v>0</v>
      </c>
      <c r="G10" s="20">
        <f>Model!$W$16*((drdp!D10+drdp!M10)*MBZ!$B10+(drdp!G10+drdp!P10)*MBZ!$C10+(drdp!J10+drdp!S10)*MBZ!$D10)</f>
        <v>0</v>
      </c>
      <c r="H10" s="18">
        <f>Model!$W$16*((drdp!B10)*MBZ!$B10+(drdp!E10)*MBZ!$C10+(drdp!H10)*MBZ!$D10)</f>
        <v>0</v>
      </c>
      <c r="I10" s="18">
        <f>Model!$W$16*((drdp!C10)*MBZ!$B10+(drdp!F10)*MBZ!$C10+(drdp!I10)*MBZ!$D10)</f>
        <v>0</v>
      </c>
      <c r="J10" s="18">
        <f>Model!$W$16*((drdp!D10)*MBZ!$B10+(drdp!G10)*MBZ!$C10+(drdp!J10)*MBZ!$D10)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f>-SIN(Wellpath!L11) * SIN(Wellpath!O11) / (Bfield * COS(Dip))</f>
        <v>0</v>
      </c>
      <c r="E11" s="20">
        <f>Model!$W$16*((drdp!B11+drdp!K11)*MBZ!$B11+(drdp!E11+drdp!N11)*MBZ!$C11+(drdp!H11+drdp!Q11)*MBZ!$D11)</f>
        <v>0</v>
      </c>
      <c r="F11" s="20">
        <f>Model!$W$16*((drdp!C11+drdp!L11)*MBZ!$B11+(drdp!F11+drdp!O11)*MBZ!$C11+(drdp!I11+drdp!R11)*MBZ!$D11)</f>
        <v>0</v>
      </c>
      <c r="G11" s="20">
        <f>Model!$W$16*((drdp!D11+drdp!M11)*MBZ!$B11+(drdp!G11+drdp!P11)*MBZ!$C11+(drdp!J11+drdp!S11)*MBZ!$D11)</f>
        <v>0</v>
      </c>
      <c r="H11" s="18">
        <f>Model!$W$16*((drdp!B11)*MBZ!$B11+(drdp!E11)*MBZ!$C11+(drdp!H11)*MBZ!$D11)</f>
        <v>0</v>
      </c>
      <c r="I11" s="18">
        <f>Model!$W$16*((drdp!C11)*MBZ!$B11+(drdp!F11)*MBZ!$C11+(drdp!I11)*MBZ!$D11)</f>
        <v>0</v>
      </c>
      <c r="J11" s="18">
        <f>Model!$W$16*((drdp!D11)*MBZ!$B11+(drdp!G11)*MBZ!$C11+(drdp!J11)*MBZ!$D11)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f>-SIN(Wellpath!L12) * SIN(Wellpath!O12) / (Bfield * COS(Dip))</f>
        <v>0</v>
      </c>
      <c r="E12" s="20">
        <f>Model!$W$16*((drdp!B12+drdp!K12)*MBZ!$B12+(drdp!E12+drdp!N12)*MBZ!$C12+(drdp!H12+drdp!Q12)*MBZ!$D12)</f>
        <v>0</v>
      </c>
      <c r="F12" s="20">
        <f>Model!$W$16*((drdp!C12+drdp!L12)*MBZ!$B12+(drdp!F12+drdp!O12)*MBZ!$C12+(drdp!I12+drdp!R12)*MBZ!$D12)</f>
        <v>0</v>
      </c>
      <c r="G12" s="20">
        <f>Model!$W$16*((drdp!D12+drdp!M12)*MBZ!$B12+(drdp!G12+drdp!P12)*MBZ!$C12+(drdp!J12+drdp!S12)*MBZ!$D12)</f>
        <v>0</v>
      </c>
      <c r="H12" s="18">
        <f>Model!$W$16*((drdp!B12)*MBZ!$B12+(drdp!E12)*MBZ!$C12+(drdp!H12)*MBZ!$D12)</f>
        <v>0</v>
      </c>
      <c r="I12" s="18">
        <f>Model!$W$16*((drdp!C12)*MBZ!$B12+(drdp!F12)*MBZ!$C12+(drdp!I12)*MBZ!$D12)</f>
        <v>0</v>
      </c>
      <c r="J12" s="18">
        <f>Model!$W$16*((drdp!D12)*MBZ!$B12+(drdp!G12)*MBZ!$C12+(drdp!J12)*MBZ!$D12)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f>-SIN(Wellpath!L13) * SIN(Wellpath!O13) / (Bfield * COS(Dip))</f>
        <v>0</v>
      </c>
      <c r="E13" s="20">
        <f>Model!$W$16*((drdp!B13+drdp!K13)*MBZ!$B13+(drdp!E13+drdp!N13)*MBZ!$C13+(drdp!H13+drdp!Q13)*MBZ!$D13)</f>
        <v>0</v>
      </c>
      <c r="F13" s="20">
        <f>Model!$W$16*((drdp!C13+drdp!L13)*MBZ!$B13+(drdp!F13+drdp!O13)*MBZ!$C13+(drdp!I13+drdp!R13)*MBZ!$D13)</f>
        <v>0</v>
      </c>
      <c r="G13" s="20">
        <f>Model!$W$16*((drdp!D13+drdp!M13)*MBZ!$B13+(drdp!G13+drdp!P13)*MBZ!$C13+(drdp!J13+drdp!S13)*MBZ!$D13)</f>
        <v>0</v>
      </c>
      <c r="H13" s="18">
        <f>Model!$W$16*((drdp!B13)*MBZ!$B13+(drdp!E13)*MBZ!$C13+(drdp!H13)*MBZ!$D13)</f>
        <v>0</v>
      </c>
      <c r="I13" s="18">
        <f>Model!$W$16*((drdp!C13)*MBZ!$B13+(drdp!F13)*MBZ!$C13+(drdp!I13)*MBZ!$D13)</f>
        <v>0</v>
      </c>
      <c r="J13" s="18">
        <f>Model!$W$16*((drdp!D13)*MBZ!$B13+(drdp!G13)*MBZ!$C13+(drdp!J13)*MBZ!$D13)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f>-SIN(Wellpath!L14) * SIN(Wellpath!O14) / (Bfield * COS(Dip))</f>
        <v>0</v>
      </c>
      <c r="E14" s="20">
        <f>Model!$W$16*((drdp!B14+drdp!K14)*MBZ!$B14+(drdp!E14+drdp!N14)*MBZ!$C14+(drdp!H14+drdp!Q14)*MBZ!$D14)</f>
        <v>0</v>
      </c>
      <c r="F14" s="20">
        <f>Model!$W$16*((drdp!C14+drdp!L14)*MBZ!$B14+(drdp!F14+drdp!O14)*MBZ!$C14+(drdp!I14+drdp!R14)*MBZ!$D14)</f>
        <v>0</v>
      </c>
      <c r="G14" s="20">
        <f>Model!$W$16*((drdp!D14+drdp!M14)*MBZ!$B14+(drdp!G14+drdp!P14)*MBZ!$C14+(drdp!J14+drdp!S14)*MBZ!$D14)</f>
        <v>0</v>
      </c>
      <c r="H14" s="18">
        <f>Model!$W$16*((drdp!B14)*MBZ!$B14+(drdp!E14)*MBZ!$C14+(drdp!H14)*MBZ!$D14)</f>
        <v>0</v>
      </c>
      <c r="I14" s="18">
        <f>Model!$W$16*((drdp!C14)*MBZ!$B14+(drdp!F14)*MBZ!$C14+(drdp!I14)*MBZ!$D14)</f>
        <v>0</v>
      </c>
      <c r="J14" s="18">
        <f>Model!$W$16*((drdp!D14)*MBZ!$B14+(drdp!G14)*MBZ!$C14+(drdp!J14)*MBZ!$D14)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f>-SIN(Wellpath!L15) * SIN(Wellpath!O15) / (Bfield * COS(Dip))</f>
        <v>0</v>
      </c>
      <c r="E15" s="20">
        <f>Model!$W$16*((drdp!B15+drdp!K15)*MBZ!$B15+(drdp!E15+drdp!N15)*MBZ!$C15+(drdp!H15+drdp!Q15)*MBZ!$D15)</f>
        <v>0</v>
      </c>
      <c r="F15" s="20">
        <f>Model!$W$16*((drdp!C15+drdp!L15)*MBZ!$B15+(drdp!F15+drdp!O15)*MBZ!$C15+(drdp!I15+drdp!R15)*MBZ!$D15)</f>
        <v>0</v>
      </c>
      <c r="G15" s="20">
        <f>Model!$W$16*((drdp!D15+drdp!M15)*MBZ!$B15+(drdp!G15+drdp!P15)*MBZ!$C15+(drdp!J15+drdp!S15)*MBZ!$D15)</f>
        <v>0</v>
      </c>
      <c r="H15" s="18">
        <f>Model!$W$16*((drdp!B15)*MBZ!$B15+(drdp!E15)*MBZ!$C15+(drdp!H15)*MBZ!$D15)</f>
        <v>0</v>
      </c>
      <c r="I15" s="18">
        <f>Model!$W$16*((drdp!C15)*MBZ!$B15+(drdp!F15)*MBZ!$C15+(drdp!I15)*MBZ!$D15)</f>
        <v>0</v>
      </c>
      <c r="J15" s="18">
        <f>Model!$W$16*((drdp!D15)*MBZ!$B15+(drdp!G15)*MBZ!$C15+(drdp!J15)*MBZ!$D15)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f>-SIN(Wellpath!L16) * SIN(Wellpath!O16) / (Bfield * COS(Dip))</f>
        <v>0</v>
      </c>
      <c r="E16" s="20">
        <f>Model!$W$16*((drdp!B16+drdp!K16)*MBZ!$B16+(drdp!E16+drdp!N16)*MBZ!$C16+(drdp!H16+drdp!Q16)*MBZ!$D16)</f>
        <v>0</v>
      </c>
      <c r="F16" s="20">
        <f>Model!$W$16*((drdp!C16+drdp!L16)*MBZ!$B16+(drdp!F16+drdp!O16)*MBZ!$C16+(drdp!I16+drdp!R16)*MBZ!$D16)</f>
        <v>0</v>
      </c>
      <c r="G16" s="20">
        <f>Model!$W$16*((drdp!D16+drdp!M16)*MBZ!$B16+(drdp!G16+drdp!P16)*MBZ!$C16+(drdp!J16+drdp!S16)*MBZ!$D16)</f>
        <v>0</v>
      </c>
      <c r="H16" s="18">
        <f>Model!$W$16*((drdp!B16)*MBZ!$B16+(drdp!E16)*MBZ!$C16+(drdp!H16)*MBZ!$D16)</f>
        <v>0</v>
      </c>
      <c r="I16" s="18">
        <f>Model!$W$16*((drdp!C16)*MBZ!$B16+(drdp!F16)*MBZ!$C16+(drdp!I16)*MBZ!$D16)</f>
        <v>0</v>
      </c>
      <c r="J16" s="18">
        <f>Model!$W$16*((drdp!D16)*MBZ!$B16+(drdp!G16)*MBZ!$C16+(drdp!J16)*MBZ!$D16)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f>-SIN(Wellpath!L17) * SIN(Wellpath!O17) / (Bfield * COS(Dip))</f>
        <v>0</v>
      </c>
      <c r="E17" s="20">
        <f>Model!$W$16*((drdp!B17+drdp!K17)*MBZ!$B17+(drdp!E17+drdp!N17)*MBZ!$C17+(drdp!H17+drdp!Q17)*MBZ!$D17)</f>
        <v>0</v>
      </c>
      <c r="F17" s="20">
        <f>Model!$W$16*((drdp!C17+drdp!L17)*MBZ!$B17+(drdp!F17+drdp!O17)*MBZ!$C17+(drdp!I17+drdp!R17)*MBZ!$D17)</f>
        <v>0</v>
      </c>
      <c r="G17" s="20">
        <f>Model!$W$16*((drdp!D17+drdp!M17)*MBZ!$B17+(drdp!G17+drdp!P17)*MBZ!$C17+(drdp!J17+drdp!S17)*MBZ!$D17)</f>
        <v>0</v>
      </c>
      <c r="H17" s="18">
        <f>Model!$W$16*((drdp!B17)*MBZ!$B17+(drdp!E17)*MBZ!$C17+(drdp!H17)*MBZ!$D17)</f>
        <v>0</v>
      </c>
      <c r="I17" s="18">
        <f>Model!$W$16*((drdp!C17)*MBZ!$B17+(drdp!F17)*MBZ!$C17+(drdp!I17)*MBZ!$D17)</f>
        <v>0</v>
      </c>
      <c r="J17" s="18">
        <f>Model!$W$16*((drdp!D17)*MBZ!$B17+(drdp!G17)*MBZ!$C17+(drdp!J17)*MBZ!$D17)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f>-SIN(Wellpath!L18) * SIN(Wellpath!O18) / (Bfield * COS(Dip))</f>
        <v>0</v>
      </c>
      <c r="E18" s="20">
        <f>Model!$W$16*((drdp!B18+drdp!K18)*MBZ!$B18+(drdp!E18+drdp!N18)*MBZ!$C18+(drdp!H18+drdp!Q18)*MBZ!$D18)</f>
        <v>0</v>
      </c>
      <c r="F18" s="20">
        <f>Model!$W$16*((drdp!C18+drdp!L18)*MBZ!$B18+(drdp!F18+drdp!O18)*MBZ!$C18+(drdp!I18+drdp!R18)*MBZ!$D18)</f>
        <v>0</v>
      </c>
      <c r="G18" s="20">
        <f>Model!$W$16*((drdp!D18+drdp!M18)*MBZ!$B18+(drdp!G18+drdp!P18)*MBZ!$C18+(drdp!J18+drdp!S18)*MBZ!$D18)</f>
        <v>0</v>
      </c>
      <c r="H18" s="18">
        <f>Model!$W$16*((drdp!B18)*MBZ!$B18+(drdp!E18)*MBZ!$C18+(drdp!H18)*MBZ!$D18)</f>
        <v>0</v>
      </c>
      <c r="I18" s="18">
        <f>Model!$W$16*((drdp!C18)*MBZ!$B18+(drdp!F18)*MBZ!$C18+(drdp!I18)*MBZ!$D18)</f>
        <v>0</v>
      </c>
      <c r="J18" s="18">
        <f>Model!$W$16*((drdp!D18)*MBZ!$B18+(drdp!G18)*MBZ!$C18+(drdp!J18)*MBZ!$D18)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f>-SIN(Wellpath!L19) * SIN(Wellpath!O19) / (Bfield * COS(Dip))</f>
        <v>0</v>
      </c>
      <c r="E19" s="20">
        <f>Model!$W$16*((drdp!B19+drdp!K19)*MBZ!$B19+(drdp!E19+drdp!N19)*MBZ!$C19+(drdp!H19+drdp!Q19)*MBZ!$D19)</f>
        <v>0</v>
      </c>
      <c r="F19" s="20">
        <f>Model!$W$16*((drdp!C19+drdp!L19)*MBZ!$B19+(drdp!F19+drdp!O19)*MBZ!$C19+(drdp!I19+drdp!R19)*MBZ!$D19)</f>
        <v>0</v>
      </c>
      <c r="G19" s="20">
        <f>Model!$W$16*((drdp!D19+drdp!M19)*MBZ!$B19+(drdp!G19+drdp!P19)*MBZ!$C19+(drdp!J19+drdp!S19)*MBZ!$D19)</f>
        <v>0</v>
      </c>
      <c r="H19" s="18">
        <f>Model!$W$16*((drdp!B19)*MBZ!$B19+(drdp!E19)*MBZ!$C19+(drdp!H19)*MBZ!$D19)</f>
        <v>0</v>
      </c>
      <c r="I19" s="18">
        <f>Model!$W$16*((drdp!C19)*MBZ!$B19+(drdp!F19)*MBZ!$C19+(drdp!I19)*MBZ!$D19)</f>
        <v>0</v>
      </c>
      <c r="J19" s="18">
        <f>Model!$W$16*((drdp!D19)*MBZ!$B19+(drdp!G19)*MBZ!$C19+(drdp!J19)*MBZ!$D19)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f>-SIN(Wellpath!L20) * SIN(Wellpath!O20) / (Bfield * COS(Dip))</f>
        <v>0</v>
      </c>
      <c r="E20" s="20">
        <f>Model!$W$16*((drdp!B20+drdp!K20)*MBZ!$B20+(drdp!E20+drdp!N20)*MBZ!$C20+(drdp!H20+drdp!Q20)*MBZ!$D20)</f>
        <v>0</v>
      </c>
      <c r="F20" s="20">
        <f>Model!$W$16*((drdp!C20+drdp!L20)*MBZ!$B20+(drdp!F20+drdp!O20)*MBZ!$C20+(drdp!I20+drdp!R20)*MBZ!$D20)</f>
        <v>0</v>
      </c>
      <c r="G20" s="20">
        <f>Model!$W$16*((drdp!D20+drdp!M20)*MBZ!$B20+(drdp!G20+drdp!P20)*MBZ!$C20+(drdp!J20+drdp!S20)*MBZ!$D20)</f>
        <v>0</v>
      </c>
      <c r="H20" s="18">
        <f>Model!$W$16*((drdp!B20)*MBZ!$B20+(drdp!E20)*MBZ!$C20+(drdp!H20)*MBZ!$D20)</f>
        <v>0</v>
      </c>
      <c r="I20" s="18">
        <f>Model!$W$16*((drdp!C20)*MBZ!$B20+(drdp!F20)*MBZ!$C20+(drdp!I20)*MBZ!$D20)</f>
        <v>0</v>
      </c>
      <c r="J20" s="18">
        <f>Model!$W$16*((drdp!D20)*MBZ!$B20+(drdp!G20)*MBZ!$C20+(drdp!J20)*MBZ!$D20)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f>-SIN(Wellpath!L21) * SIN(Wellpath!O21) / (Bfield * COS(Dip))</f>
        <v>0</v>
      </c>
      <c r="E21" s="20">
        <f>Model!$W$16*((drdp!B21+drdp!K21)*MBZ!$B21+(drdp!E21+drdp!N21)*MBZ!$C21+(drdp!H21+drdp!Q21)*MBZ!$D21)</f>
        <v>0</v>
      </c>
      <c r="F21" s="20">
        <f>Model!$W$16*((drdp!C21+drdp!L21)*MBZ!$B21+(drdp!F21+drdp!O21)*MBZ!$C21+(drdp!I21+drdp!R21)*MBZ!$D21)</f>
        <v>0</v>
      </c>
      <c r="G21" s="20">
        <f>Model!$W$16*((drdp!D21+drdp!M21)*MBZ!$B21+(drdp!G21+drdp!P21)*MBZ!$C21+(drdp!J21+drdp!S21)*MBZ!$D21)</f>
        <v>0</v>
      </c>
      <c r="H21" s="18">
        <f>Model!$W$16*((drdp!B21)*MBZ!$B21+(drdp!E21)*MBZ!$C21+(drdp!H21)*MBZ!$D21)</f>
        <v>0</v>
      </c>
      <c r="I21" s="18">
        <f>Model!$W$16*((drdp!C21)*MBZ!$B21+(drdp!F21)*MBZ!$C21+(drdp!I21)*MBZ!$D21)</f>
        <v>0</v>
      </c>
      <c r="J21" s="18">
        <f>Model!$W$16*((drdp!D21)*MBZ!$B21+(drdp!G21)*MBZ!$C21+(drdp!J21)*MBZ!$D21)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f>-SIN(Wellpath!L22) * SIN(Wellpath!O22) / (Bfield * COS(Dip))</f>
        <v>0</v>
      </c>
      <c r="E22" s="20">
        <f>Model!$W$16*((drdp!B22+drdp!K22)*MBZ!$B22+(drdp!E22+drdp!N22)*MBZ!$C22+(drdp!H22+drdp!Q22)*MBZ!$D22)</f>
        <v>0</v>
      </c>
      <c r="F22" s="20">
        <f>Model!$W$16*((drdp!C22+drdp!L22)*MBZ!$B22+(drdp!F22+drdp!O22)*MBZ!$C22+(drdp!I22+drdp!R22)*MBZ!$D22)</f>
        <v>0</v>
      </c>
      <c r="G22" s="20">
        <f>Model!$W$16*((drdp!D22+drdp!M22)*MBZ!$B22+(drdp!G22+drdp!P22)*MBZ!$C22+(drdp!J22+drdp!S22)*MBZ!$D22)</f>
        <v>0</v>
      </c>
      <c r="H22" s="18">
        <f>Model!$W$16*((drdp!B22)*MBZ!$B22+(drdp!E22)*MBZ!$C22+(drdp!H22)*MBZ!$D22)</f>
        <v>0</v>
      </c>
      <c r="I22" s="18">
        <f>Model!$W$16*((drdp!C22)*MBZ!$B22+(drdp!F22)*MBZ!$C22+(drdp!I22)*MBZ!$D22)</f>
        <v>0</v>
      </c>
      <c r="J22" s="18">
        <f>Model!$W$16*((drdp!D22)*MBZ!$B22+(drdp!G22)*MBZ!$C22+(drdp!J22)*MBZ!$D22)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f>-SIN(Wellpath!L23) * SIN(Wellpath!O23) / (Bfield * COS(Dip))</f>
        <v>0</v>
      </c>
      <c r="E23" s="20">
        <f>Model!$W$16*((drdp!B23+drdp!K23)*MBZ!$B23+(drdp!E23+drdp!N23)*MBZ!$C23+(drdp!H23+drdp!Q23)*MBZ!$D23)</f>
        <v>0</v>
      </c>
      <c r="F23" s="20">
        <f>Model!$W$16*((drdp!C23+drdp!L23)*MBZ!$B23+(drdp!F23+drdp!O23)*MBZ!$C23+(drdp!I23+drdp!R23)*MBZ!$D23)</f>
        <v>0</v>
      </c>
      <c r="G23" s="20">
        <f>Model!$W$16*((drdp!D23+drdp!M23)*MBZ!$B23+(drdp!G23+drdp!P23)*MBZ!$C23+(drdp!J23+drdp!S23)*MBZ!$D23)</f>
        <v>0</v>
      </c>
      <c r="H23" s="18">
        <f>Model!$W$16*((drdp!B23)*MBZ!$B23+(drdp!E23)*MBZ!$C23+(drdp!H23)*MBZ!$D23)</f>
        <v>0</v>
      </c>
      <c r="I23" s="18">
        <f>Model!$W$16*((drdp!C23)*MBZ!$B23+(drdp!F23)*MBZ!$C23+(drdp!I23)*MBZ!$D23)</f>
        <v>0</v>
      </c>
      <c r="J23" s="18">
        <f>Model!$W$16*((drdp!D23)*MBZ!$B23+(drdp!G23)*MBZ!$C23+(drdp!J23)*MBZ!$D23)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f>-SIN(Wellpath!L24) * SIN(Wellpath!O24) / (Bfield * COS(Dip))</f>
        <v>0</v>
      </c>
      <c r="E24" s="20">
        <f>Model!$W$16*((drdp!B24+drdp!K24)*MBZ!$B24+(drdp!E24+drdp!N24)*MBZ!$C24+(drdp!H24+drdp!Q24)*MBZ!$D24)</f>
        <v>0</v>
      </c>
      <c r="F24" s="20">
        <f>Model!$W$16*((drdp!C24+drdp!L24)*MBZ!$B24+(drdp!F24+drdp!O24)*MBZ!$C24+(drdp!I24+drdp!R24)*MBZ!$D24)</f>
        <v>0</v>
      </c>
      <c r="G24" s="20">
        <f>Model!$W$16*((drdp!D24+drdp!M24)*MBZ!$B24+(drdp!G24+drdp!P24)*MBZ!$C24+(drdp!J24+drdp!S24)*MBZ!$D24)</f>
        <v>0</v>
      </c>
      <c r="H24" s="18">
        <f>Model!$W$16*((drdp!B24)*MBZ!$B24+(drdp!E24)*MBZ!$C24+(drdp!H24)*MBZ!$D24)</f>
        <v>0</v>
      </c>
      <c r="I24" s="18">
        <f>Model!$W$16*((drdp!C24)*MBZ!$B24+(drdp!F24)*MBZ!$C24+(drdp!I24)*MBZ!$D24)</f>
        <v>0</v>
      </c>
      <c r="J24" s="18">
        <f>Model!$W$16*((drdp!D24)*MBZ!$B24+(drdp!G24)*MBZ!$C24+(drdp!J24)*MBZ!$D24)</f>
        <v>0</v>
      </c>
      <c r="K24" s="21">
        <f>SUM(E$3:E23)+H24</f>
        <v>0</v>
      </c>
      <c r="L24" s="21">
        <f>SUM(F$3:F23)+I24</f>
        <v>0</v>
      </c>
      <c r="M24" s="21">
        <f>SUM(G$3:G23)+J24</f>
        <v>0</v>
      </c>
      <c r="N24" s="21"/>
      <c r="O24" s="21"/>
      <c r="P24" s="21"/>
      <c r="Q24" s="19">
        <f t="shared" si="1"/>
        <v>0</v>
      </c>
      <c r="R24" s="19">
        <f t="shared" si="1"/>
        <v>0</v>
      </c>
      <c r="S24" s="19">
        <f t="shared" si="1"/>
        <v>0</v>
      </c>
      <c r="T24" s="19">
        <f t="shared" si="2"/>
        <v>0</v>
      </c>
      <c r="U24" s="19">
        <f t="shared" si="3"/>
        <v>0</v>
      </c>
      <c r="V24" s="19">
        <f t="shared" si="4"/>
        <v>0</v>
      </c>
    </row>
    <row r="25" spans="1:22" x14ac:dyDescent="0.25">
      <c r="A25" s="26">
        <f>Wellpath!E25</f>
        <v>2200</v>
      </c>
      <c r="B25" s="22">
        <v>0</v>
      </c>
      <c r="C25" s="22">
        <v>0</v>
      </c>
      <c r="D25" s="22">
        <f>-SIN(Wellpath!L25) * SIN(Wellpath!O25) / (Bfield * COS(Dip))</f>
        <v>0</v>
      </c>
      <c r="E25" s="20">
        <f>Model!$W$16*((drdp!B25+drdp!K25)*MBZ!$B25+(drdp!E25+drdp!N25)*MBZ!$C25+(drdp!H25+drdp!Q25)*MBZ!$D25)</f>
        <v>0</v>
      </c>
      <c r="F25" s="20">
        <f>Model!$W$16*((drdp!C25+drdp!L25)*MBZ!$B25+(drdp!F25+drdp!O25)*MBZ!$C25+(drdp!I25+drdp!R25)*MBZ!$D25)</f>
        <v>0</v>
      </c>
      <c r="G25" s="20">
        <f>Model!$W$16*((drdp!D25+drdp!M25)*MBZ!$B25+(drdp!G25+drdp!P25)*MBZ!$C25+(drdp!J25+drdp!S25)*MBZ!$D25)</f>
        <v>0</v>
      </c>
      <c r="H25" s="18">
        <f>Model!$W$16*((drdp!B25)*MBZ!$B25+(drdp!E25)*MBZ!$C25+(drdp!H25)*MBZ!$D25)</f>
        <v>0</v>
      </c>
      <c r="I25" s="18">
        <f>Model!$W$16*((drdp!C25)*MBZ!$B25+(drdp!F25)*MBZ!$C25+(drdp!I25)*MBZ!$D25)</f>
        <v>0</v>
      </c>
      <c r="J25" s="18">
        <f>Model!$W$16*((drdp!D25)*MBZ!$B25+(drdp!G25)*MBZ!$C25+(drdp!J25)*MBZ!$D25)</f>
        <v>0</v>
      </c>
      <c r="K25" s="21">
        <f>SUM(E$3:E24)+H25</f>
        <v>0</v>
      </c>
      <c r="L25" s="21">
        <f>SUM(F$3:F24)+I25</f>
        <v>0</v>
      </c>
      <c r="M25" s="21">
        <f>SUM(G$3:G24)+J25</f>
        <v>0</v>
      </c>
      <c r="N25" s="21"/>
      <c r="O25" s="21"/>
      <c r="P25" s="21"/>
      <c r="Q25" s="19">
        <f t="shared" si="1"/>
        <v>0</v>
      </c>
      <c r="R25" s="19">
        <f t="shared" si="1"/>
        <v>0</v>
      </c>
      <c r="S25" s="19">
        <f t="shared" si="1"/>
        <v>0</v>
      </c>
      <c r="T25" s="19">
        <f t="shared" si="2"/>
        <v>0</v>
      </c>
      <c r="U25" s="19">
        <f t="shared" si="3"/>
        <v>0</v>
      </c>
      <c r="V25" s="19">
        <f t="shared" si="4"/>
        <v>0</v>
      </c>
    </row>
    <row r="26" spans="1:22" x14ac:dyDescent="0.25">
      <c r="A26" s="26">
        <f>Wellpath!E26</f>
        <v>2300</v>
      </c>
      <c r="B26" s="22">
        <v>0</v>
      </c>
      <c r="C26" s="22">
        <v>0</v>
      </c>
      <c r="D26" s="22">
        <f>-SIN(Wellpath!L26) * SIN(Wellpath!O26) / (Bfield * COS(Dip))</f>
        <v>0</v>
      </c>
      <c r="E26" s="20">
        <f>Model!$W$16*((drdp!B26+drdp!K26)*MBZ!$B26+(drdp!E26+drdp!N26)*MBZ!$C26+(drdp!H26+drdp!Q26)*MBZ!$D26)</f>
        <v>0</v>
      </c>
      <c r="F26" s="20">
        <f>Model!$W$16*((drdp!C26+drdp!L26)*MBZ!$B26+(drdp!F26+drdp!O26)*MBZ!$C26+(drdp!I26+drdp!R26)*MBZ!$D26)</f>
        <v>0</v>
      </c>
      <c r="G26" s="20">
        <f>Model!$W$16*((drdp!D26+drdp!M26)*MBZ!$B26+(drdp!G26+drdp!P26)*MBZ!$C26+(drdp!J26+drdp!S26)*MBZ!$D26)</f>
        <v>0</v>
      </c>
      <c r="H26" s="18">
        <f>Model!$W$16*((drdp!B26)*MBZ!$B26+(drdp!E26)*MBZ!$C26+(drdp!H26)*MBZ!$D26)</f>
        <v>0</v>
      </c>
      <c r="I26" s="18">
        <f>Model!$W$16*((drdp!C26)*MBZ!$B26+(drdp!F26)*MBZ!$C26+(drdp!I26)*MBZ!$D26)</f>
        <v>0</v>
      </c>
      <c r="J26" s="18">
        <f>Model!$W$16*((drdp!D26)*MBZ!$B26+(drdp!G26)*MBZ!$C26+(drdp!J26)*MBZ!$D26)</f>
        <v>0</v>
      </c>
      <c r="K26" s="21">
        <f>SUM(E$3:E25)+H26</f>
        <v>0</v>
      </c>
      <c r="L26" s="21">
        <f>SUM(F$3:F25)+I26</f>
        <v>0</v>
      </c>
      <c r="M26" s="21">
        <f>SUM(G$3:G25)+J26</f>
        <v>0</v>
      </c>
      <c r="N26" s="21"/>
      <c r="O26" s="21"/>
      <c r="P26" s="21"/>
      <c r="Q26" s="19">
        <f t="shared" si="1"/>
        <v>0</v>
      </c>
      <c r="R26" s="19">
        <f t="shared" si="1"/>
        <v>0</v>
      </c>
      <c r="S26" s="19">
        <f t="shared" si="1"/>
        <v>0</v>
      </c>
      <c r="T26" s="19">
        <f t="shared" si="2"/>
        <v>0</v>
      </c>
      <c r="U26" s="19">
        <f t="shared" si="3"/>
        <v>0</v>
      </c>
      <c r="V26" s="19">
        <f t="shared" si="4"/>
        <v>0</v>
      </c>
    </row>
    <row r="27" spans="1:22" x14ac:dyDescent="0.25">
      <c r="A27" s="26">
        <f>Wellpath!E27</f>
        <v>2400</v>
      </c>
      <c r="B27" s="22">
        <v>0</v>
      </c>
      <c r="C27" s="22">
        <v>0</v>
      </c>
      <c r="D27" s="22">
        <f>-SIN(Wellpath!L27) * SIN(Wellpath!O27) / (Bfield * COS(Dip))</f>
        <v>0</v>
      </c>
      <c r="E27" s="20">
        <f>Model!$W$16*((drdp!B27+drdp!K27)*MBZ!$B27+(drdp!E27+drdp!N27)*MBZ!$C27+(drdp!H27+drdp!Q27)*MBZ!$D27)</f>
        <v>0</v>
      </c>
      <c r="F27" s="20">
        <f>Model!$W$16*((drdp!C27+drdp!L27)*MBZ!$B27+(drdp!F27+drdp!O27)*MBZ!$C27+(drdp!I27+drdp!R27)*MBZ!$D27)</f>
        <v>0</v>
      </c>
      <c r="G27" s="20">
        <f>Model!$W$16*((drdp!D27+drdp!M27)*MBZ!$B27+(drdp!G27+drdp!P27)*MBZ!$C27+(drdp!J27+drdp!S27)*MBZ!$D27)</f>
        <v>0</v>
      </c>
      <c r="H27" s="18">
        <f>Model!$W$16*((drdp!B27)*MBZ!$B27+(drdp!E27)*MBZ!$C27+(drdp!H27)*MBZ!$D27)</f>
        <v>0</v>
      </c>
      <c r="I27" s="18">
        <f>Model!$W$16*((drdp!C27)*MBZ!$B27+(drdp!F27)*MBZ!$C27+(drdp!I27)*MBZ!$D27)</f>
        <v>0</v>
      </c>
      <c r="J27" s="18">
        <f>Model!$W$16*((drdp!D27)*MBZ!$B27+(drdp!G27)*MBZ!$C27+(drdp!J27)*MBZ!$D27)</f>
        <v>0</v>
      </c>
      <c r="K27" s="21">
        <f>SUM(E$3:E26)+H27</f>
        <v>0</v>
      </c>
      <c r="L27" s="21">
        <f>SUM(F$3:F26)+I27</f>
        <v>0</v>
      </c>
      <c r="M27" s="21">
        <f>SUM(G$3:G26)+J27</f>
        <v>0</v>
      </c>
      <c r="N27" s="21"/>
      <c r="O27" s="21"/>
      <c r="P27" s="21"/>
      <c r="Q27" s="19">
        <f t="shared" si="1"/>
        <v>0</v>
      </c>
      <c r="R27" s="19">
        <f t="shared" si="1"/>
        <v>0</v>
      </c>
      <c r="S27" s="19">
        <f t="shared" si="1"/>
        <v>0</v>
      </c>
      <c r="T27" s="19">
        <f t="shared" si="2"/>
        <v>0</v>
      </c>
      <c r="U27" s="19">
        <f t="shared" si="3"/>
        <v>0</v>
      </c>
      <c r="V27" s="19">
        <f t="shared" si="4"/>
        <v>0</v>
      </c>
    </row>
    <row r="28" spans="1:22" x14ac:dyDescent="0.25">
      <c r="A28" s="26">
        <f>Wellpath!E28</f>
        <v>2500</v>
      </c>
      <c r="B28" s="22">
        <v>0</v>
      </c>
      <c r="C28" s="22">
        <v>0</v>
      </c>
      <c r="D28" s="22">
        <f>-SIN(Wellpath!L28) * SIN(Wellpath!O28) / (Bfield * COS(Dip))</f>
        <v>0</v>
      </c>
      <c r="E28" s="20">
        <f>Model!$W$16*((drdp!B28+drdp!K28)*MBZ!$B28+(drdp!E28+drdp!N28)*MBZ!$C28+(drdp!H28+drdp!Q28)*MBZ!$D28)</f>
        <v>0</v>
      </c>
      <c r="F28" s="20">
        <f>Model!$W$16*((drdp!C28+drdp!L28)*MBZ!$B28+(drdp!F28+drdp!O28)*MBZ!$C28+(drdp!I28+drdp!R28)*MBZ!$D28)</f>
        <v>0</v>
      </c>
      <c r="G28" s="20">
        <f>Model!$W$16*((drdp!D28+drdp!M28)*MBZ!$B28+(drdp!G28+drdp!P28)*MBZ!$C28+(drdp!J28+drdp!S28)*MBZ!$D28)</f>
        <v>0</v>
      </c>
      <c r="H28" s="18">
        <f>Model!$W$16*((drdp!B28)*MBZ!$B28+(drdp!E28)*MBZ!$C28+(drdp!H28)*MBZ!$D28)</f>
        <v>0</v>
      </c>
      <c r="I28" s="18">
        <f>Model!$W$16*((drdp!C28)*MBZ!$B28+(drdp!F28)*MBZ!$C28+(drdp!I28)*MBZ!$D28)</f>
        <v>0</v>
      </c>
      <c r="J28" s="18">
        <f>Model!$W$16*((drdp!D28)*MBZ!$B28+(drdp!G28)*MBZ!$C28+(drdp!J28)*MBZ!$D28)</f>
        <v>0</v>
      </c>
      <c r="K28" s="21">
        <f>SUM(E$3:E27)+H28</f>
        <v>0</v>
      </c>
      <c r="L28" s="21">
        <f>SUM(F$3:F27)+I28</f>
        <v>0</v>
      </c>
      <c r="M28" s="21">
        <f>SUM(G$3:G27)+J28</f>
        <v>0</v>
      </c>
      <c r="N28" s="21"/>
      <c r="O28" s="21"/>
      <c r="P28" s="21"/>
      <c r="Q28" s="19">
        <f t="shared" si="1"/>
        <v>0</v>
      </c>
      <c r="R28" s="19">
        <f t="shared" si="1"/>
        <v>0</v>
      </c>
      <c r="S28" s="19">
        <f t="shared" si="1"/>
        <v>0</v>
      </c>
      <c r="T28" s="19">
        <f t="shared" si="2"/>
        <v>0</v>
      </c>
      <c r="U28" s="19">
        <f t="shared" si="3"/>
        <v>0</v>
      </c>
      <c r="V28" s="19">
        <f t="shared" si="4"/>
        <v>0</v>
      </c>
    </row>
    <row r="29" spans="1:22" x14ac:dyDescent="0.25">
      <c r="A29" s="26">
        <f>Wellpath!E29</f>
        <v>2600</v>
      </c>
      <c r="B29" s="22">
        <v>0</v>
      </c>
      <c r="C29" s="22">
        <v>0</v>
      </c>
      <c r="D29" s="22">
        <f>-SIN(Wellpath!L29) * SIN(Wellpath!O29) / (Bfield * COS(Dip))</f>
        <v>0</v>
      </c>
      <c r="E29" s="20">
        <f>Model!$W$16*((drdp!B29+drdp!K29)*MBZ!$B29+(drdp!E29+drdp!N29)*MBZ!$C29+(drdp!H29+drdp!Q29)*MBZ!$D29)</f>
        <v>0</v>
      </c>
      <c r="F29" s="20">
        <f>Model!$W$16*((drdp!C29+drdp!L29)*MBZ!$B29+(drdp!F29+drdp!O29)*MBZ!$C29+(drdp!I29+drdp!R29)*MBZ!$D29)</f>
        <v>0</v>
      </c>
      <c r="G29" s="20">
        <f>Model!$W$16*((drdp!D29+drdp!M29)*MBZ!$B29+(drdp!G29+drdp!P29)*MBZ!$C29+(drdp!J29+drdp!S29)*MBZ!$D29)</f>
        <v>0</v>
      </c>
      <c r="H29" s="18">
        <f>Model!$W$16*((drdp!B29)*MBZ!$B29+(drdp!E29)*MBZ!$C29+(drdp!H29)*MBZ!$D29)</f>
        <v>0</v>
      </c>
      <c r="I29" s="18">
        <f>Model!$W$16*((drdp!C29)*MBZ!$B29+(drdp!F29)*MBZ!$C29+(drdp!I29)*MBZ!$D29)</f>
        <v>0</v>
      </c>
      <c r="J29" s="18">
        <f>Model!$W$16*((drdp!D29)*MBZ!$B29+(drdp!G29)*MBZ!$C29+(drdp!J29)*MBZ!$D29)</f>
        <v>0</v>
      </c>
      <c r="K29" s="21">
        <f>SUM(E$3:E28)+H29</f>
        <v>0</v>
      </c>
      <c r="L29" s="21">
        <f>SUM(F$3:F28)+I29</f>
        <v>0</v>
      </c>
      <c r="M29" s="21">
        <f>SUM(G$3:G28)+J29</f>
        <v>0</v>
      </c>
      <c r="N29" s="21"/>
      <c r="O29" s="21"/>
      <c r="P29" s="21"/>
      <c r="Q29" s="19">
        <f t="shared" si="1"/>
        <v>0</v>
      </c>
      <c r="R29" s="19">
        <f t="shared" si="1"/>
        <v>0</v>
      </c>
      <c r="S29" s="19">
        <f t="shared" si="1"/>
        <v>0</v>
      </c>
      <c r="T29" s="19">
        <f t="shared" si="2"/>
        <v>0</v>
      </c>
      <c r="U29" s="19">
        <f t="shared" si="3"/>
        <v>0</v>
      </c>
      <c r="V29" s="19">
        <f t="shared" si="4"/>
        <v>0</v>
      </c>
    </row>
    <row r="30" spans="1:22" x14ac:dyDescent="0.25">
      <c r="A30" s="26">
        <f>Wellpath!E30</f>
        <v>2700</v>
      </c>
      <c r="B30" s="22">
        <v>0</v>
      </c>
      <c r="C30" s="22">
        <v>0</v>
      </c>
      <c r="D30" s="22">
        <f>-SIN(Wellpath!L30) * SIN(Wellpath!O30) / (Bfield * COS(Dip))</f>
        <v>0</v>
      </c>
      <c r="E30" s="20">
        <f>Model!$W$16*((drdp!B30+drdp!K30)*MBZ!$B30+(drdp!E30+drdp!N30)*MBZ!$C30+(drdp!H30+drdp!Q30)*MBZ!$D30)</f>
        <v>0</v>
      </c>
      <c r="F30" s="20">
        <f>Model!$W$16*((drdp!C30+drdp!L30)*MBZ!$B30+(drdp!F30+drdp!O30)*MBZ!$C30+(drdp!I30+drdp!R30)*MBZ!$D30)</f>
        <v>0</v>
      </c>
      <c r="G30" s="20">
        <f>Model!$W$16*((drdp!D30+drdp!M30)*MBZ!$B30+(drdp!G30+drdp!P30)*MBZ!$C30+(drdp!J30+drdp!S30)*MBZ!$D30)</f>
        <v>0</v>
      </c>
      <c r="H30" s="18">
        <f>Model!$W$16*((drdp!B30)*MBZ!$B30+(drdp!E30)*MBZ!$C30+(drdp!H30)*MBZ!$D30)</f>
        <v>0</v>
      </c>
      <c r="I30" s="18">
        <f>Model!$W$16*((drdp!C30)*MBZ!$B30+(drdp!F30)*MBZ!$C30+(drdp!I30)*MBZ!$D30)</f>
        <v>0</v>
      </c>
      <c r="J30" s="18">
        <f>Model!$W$16*((drdp!D30)*MBZ!$B30+(drdp!G30)*MBZ!$C30+(drdp!J30)*MBZ!$D30)</f>
        <v>0</v>
      </c>
      <c r="K30" s="21">
        <f>SUM(E$3:E29)+H30</f>
        <v>0</v>
      </c>
      <c r="L30" s="21">
        <f>SUM(F$3:F29)+I30</f>
        <v>0</v>
      </c>
      <c r="M30" s="21">
        <f>SUM(G$3:G29)+J30</f>
        <v>0</v>
      </c>
      <c r="N30" s="21"/>
      <c r="O30" s="21"/>
      <c r="P30" s="21"/>
      <c r="Q30" s="19">
        <f t="shared" si="1"/>
        <v>0</v>
      </c>
      <c r="R30" s="19">
        <f t="shared" si="1"/>
        <v>0</v>
      </c>
      <c r="S30" s="19">
        <f t="shared" si="1"/>
        <v>0</v>
      </c>
      <c r="T30" s="19">
        <f t="shared" si="2"/>
        <v>0</v>
      </c>
      <c r="U30" s="19">
        <f t="shared" si="3"/>
        <v>0</v>
      </c>
      <c r="V30" s="19">
        <f t="shared" si="4"/>
        <v>0</v>
      </c>
    </row>
    <row r="31" spans="1:22" x14ac:dyDescent="0.25">
      <c r="A31" s="26">
        <f>Wellpath!E31</f>
        <v>2800</v>
      </c>
      <c r="B31" s="22">
        <v>0</v>
      </c>
      <c r="C31" s="22">
        <v>0</v>
      </c>
      <c r="D31" s="22">
        <f>-SIN(Wellpath!L31) * SIN(Wellpath!O31) / (Bfield * COS(Dip))</f>
        <v>0</v>
      </c>
      <c r="E31" s="20">
        <f>Model!$W$16*((drdp!B31+drdp!K31)*MBZ!$B31+(drdp!E31+drdp!N31)*MBZ!$C31+(drdp!H31+drdp!Q31)*MBZ!$D31)</f>
        <v>0</v>
      </c>
      <c r="F31" s="20">
        <f>Model!$W$16*((drdp!C31+drdp!L31)*MBZ!$B31+(drdp!F31+drdp!O31)*MBZ!$C31+(drdp!I31+drdp!R31)*MBZ!$D31)</f>
        <v>0</v>
      </c>
      <c r="G31" s="20">
        <f>Model!$W$16*((drdp!D31+drdp!M31)*MBZ!$B31+(drdp!G31+drdp!P31)*MBZ!$C31+(drdp!J31+drdp!S31)*MBZ!$D31)</f>
        <v>0</v>
      </c>
      <c r="H31" s="18">
        <f>Model!$W$16*((drdp!B31)*MBZ!$B31+(drdp!E31)*MBZ!$C31+(drdp!H31)*MBZ!$D31)</f>
        <v>0</v>
      </c>
      <c r="I31" s="18">
        <f>Model!$W$16*((drdp!C31)*MBZ!$B31+(drdp!F31)*MBZ!$C31+(drdp!I31)*MBZ!$D31)</f>
        <v>0</v>
      </c>
      <c r="J31" s="18">
        <f>Model!$W$16*((drdp!D31)*MBZ!$B31+(drdp!G31)*MBZ!$C31+(drdp!J31)*MBZ!$D31)</f>
        <v>0</v>
      </c>
      <c r="K31" s="21">
        <f>SUM(E$3:E30)+H31</f>
        <v>0</v>
      </c>
      <c r="L31" s="21">
        <f>SUM(F$3:F30)+I31</f>
        <v>0</v>
      </c>
      <c r="M31" s="21">
        <f>SUM(G$3:G30)+J31</f>
        <v>0</v>
      </c>
      <c r="N31" s="21"/>
      <c r="O31" s="21"/>
      <c r="P31" s="21"/>
      <c r="Q31" s="19">
        <f t="shared" si="1"/>
        <v>0</v>
      </c>
      <c r="R31" s="19">
        <f t="shared" si="1"/>
        <v>0</v>
      </c>
      <c r="S31" s="19">
        <f t="shared" si="1"/>
        <v>0</v>
      </c>
      <c r="T31" s="19">
        <f t="shared" si="2"/>
        <v>0</v>
      </c>
      <c r="U31" s="19">
        <f t="shared" si="3"/>
        <v>0</v>
      </c>
      <c r="V31" s="19">
        <f t="shared" si="4"/>
        <v>0</v>
      </c>
    </row>
    <row r="32" spans="1:22" x14ac:dyDescent="0.25">
      <c r="A32" s="26">
        <f>Wellpath!E32</f>
        <v>2900</v>
      </c>
      <c r="B32" s="22">
        <v>0</v>
      </c>
      <c r="C32" s="22">
        <v>0</v>
      </c>
      <c r="D32" s="22">
        <f>-SIN(Wellpath!L32) * SIN(Wellpath!O32) / (Bfield * COS(Dip))</f>
        <v>0</v>
      </c>
      <c r="E32" s="20">
        <f>Model!$W$16*((drdp!B32+drdp!K32)*MBZ!$B32+(drdp!E32+drdp!N32)*MBZ!$C32+(drdp!H32+drdp!Q32)*MBZ!$D32)</f>
        <v>0</v>
      </c>
      <c r="F32" s="20">
        <f>Model!$W$16*((drdp!C32+drdp!L32)*MBZ!$B32+(drdp!F32+drdp!O32)*MBZ!$C32+(drdp!I32+drdp!R32)*MBZ!$D32)</f>
        <v>0</v>
      </c>
      <c r="G32" s="20">
        <f>Model!$W$16*((drdp!D32+drdp!M32)*MBZ!$B32+(drdp!G32+drdp!P32)*MBZ!$C32+(drdp!J32+drdp!S32)*MBZ!$D32)</f>
        <v>0</v>
      </c>
      <c r="H32" s="18">
        <f>Model!$W$16*((drdp!B32)*MBZ!$B32+(drdp!E32)*MBZ!$C32+(drdp!H32)*MBZ!$D32)</f>
        <v>0</v>
      </c>
      <c r="I32" s="18">
        <f>Model!$W$16*((drdp!C32)*MBZ!$B32+(drdp!F32)*MBZ!$C32+(drdp!I32)*MBZ!$D32)</f>
        <v>0</v>
      </c>
      <c r="J32" s="18">
        <f>Model!$W$16*((drdp!D32)*MBZ!$B32+(drdp!G32)*MBZ!$C32+(drdp!J32)*MBZ!$D32)</f>
        <v>0</v>
      </c>
      <c r="K32" s="21">
        <f>SUM(E$3:E31)+H32</f>
        <v>0</v>
      </c>
      <c r="L32" s="21">
        <f>SUM(F$3:F31)+I32</f>
        <v>0</v>
      </c>
      <c r="M32" s="21">
        <f>SUM(G$3:G31)+J32</f>
        <v>0</v>
      </c>
      <c r="N32" s="21"/>
      <c r="O32" s="21"/>
      <c r="P32" s="21"/>
      <c r="Q32" s="19">
        <f t="shared" si="1"/>
        <v>0</v>
      </c>
      <c r="R32" s="19">
        <f t="shared" si="1"/>
        <v>0</v>
      </c>
      <c r="S32" s="19">
        <f t="shared" si="1"/>
        <v>0</v>
      </c>
      <c r="T32" s="19">
        <f t="shared" si="2"/>
        <v>0</v>
      </c>
      <c r="U32" s="19">
        <f t="shared" si="3"/>
        <v>0</v>
      </c>
      <c r="V32" s="19">
        <f t="shared" si="4"/>
        <v>0</v>
      </c>
    </row>
    <row r="33" spans="1:22" x14ac:dyDescent="0.25">
      <c r="A33" s="26">
        <f>Wellpath!E33</f>
        <v>3000</v>
      </c>
      <c r="B33" s="22">
        <v>0</v>
      </c>
      <c r="C33" s="22">
        <v>0</v>
      </c>
      <c r="D33" s="22">
        <f>-SIN(Wellpath!L33) * SIN(Wellpath!O33) / (Bfield * COS(Dip))</f>
        <v>0</v>
      </c>
      <c r="E33" s="20">
        <f>Model!$W$16*((drdp!B33+drdp!K33)*MBZ!$B33+(drdp!E33+drdp!N33)*MBZ!$C33+(drdp!H33+drdp!Q33)*MBZ!$D33)</f>
        <v>0</v>
      </c>
      <c r="F33" s="20">
        <f>Model!$W$16*((drdp!C33+drdp!L33)*MBZ!$B33+(drdp!F33+drdp!O33)*MBZ!$C33+(drdp!I33+drdp!R33)*MBZ!$D33)</f>
        <v>0</v>
      </c>
      <c r="G33" s="20">
        <f>Model!$W$16*((drdp!D33+drdp!M33)*MBZ!$B33+(drdp!G33+drdp!P33)*MBZ!$C33+(drdp!J33+drdp!S33)*MBZ!$D33)</f>
        <v>0</v>
      </c>
      <c r="H33" s="18">
        <f>Model!$W$16*((drdp!B33)*MBZ!$B33+(drdp!E33)*MBZ!$C33+(drdp!H33)*MBZ!$D33)</f>
        <v>0</v>
      </c>
      <c r="I33" s="18">
        <f>Model!$W$16*((drdp!C33)*MBZ!$B33+(drdp!F33)*MBZ!$C33+(drdp!I33)*MBZ!$D33)</f>
        <v>0</v>
      </c>
      <c r="J33" s="18">
        <f>Model!$W$16*((drdp!D33)*MBZ!$B33+(drdp!G33)*MBZ!$C33+(drdp!J33)*MBZ!$D33)</f>
        <v>0</v>
      </c>
      <c r="K33" s="21">
        <f>SUM(E$3:E32)+H33</f>
        <v>0</v>
      </c>
      <c r="L33" s="21">
        <f>SUM(F$3:F32)+I33</f>
        <v>0</v>
      </c>
      <c r="M33" s="21">
        <f>SUM(G$3:G32)+J33</f>
        <v>0</v>
      </c>
      <c r="N33" s="21"/>
      <c r="O33" s="21"/>
      <c r="P33" s="21"/>
      <c r="Q33" s="19">
        <f t="shared" si="1"/>
        <v>0</v>
      </c>
      <c r="R33" s="19">
        <f t="shared" si="1"/>
        <v>0</v>
      </c>
      <c r="S33" s="19">
        <f t="shared" si="1"/>
        <v>0</v>
      </c>
      <c r="T33" s="19">
        <f t="shared" si="2"/>
        <v>0</v>
      </c>
      <c r="U33" s="19">
        <f t="shared" si="3"/>
        <v>0</v>
      </c>
      <c r="V33" s="19">
        <f t="shared" si="4"/>
        <v>0</v>
      </c>
    </row>
    <row r="34" spans="1:22" x14ac:dyDescent="0.25">
      <c r="A34" s="26">
        <f>Wellpath!E34</f>
        <v>3100</v>
      </c>
      <c r="B34" s="22">
        <v>0</v>
      </c>
      <c r="C34" s="22">
        <v>0</v>
      </c>
      <c r="D34" s="22">
        <f>-SIN(Wellpath!L34) * SIN(Wellpath!O34) / (Bfield * COS(Dip))</f>
        <v>0</v>
      </c>
      <c r="E34" s="20">
        <f>Model!$W$16*((drdp!B34+drdp!K34)*MBZ!$B34+(drdp!E34+drdp!N34)*MBZ!$C34+(drdp!H34+drdp!Q34)*MBZ!$D34)</f>
        <v>0</v>
      </c>
      <c r="F34" s="20">
        <f>Model!$W$16*((drdp!C34+drdp!L34)*MBZ!$B34+(drdp!F34+drdp!O34)*MBZ!$C34+(drdp!I34+drdp!R34)*MBZ!$D34)</f>
        <v>0</v>
      </c>
      <c r="G34" s="20">
        <f>Model!$W$16*((drdp!D34+drdp!M34)*MBZ!$B34+(drdp!G34+drdp!P34)*MBZ!$C34+(drdp!J34+drdp!S34)*MBZ!$D34)</f>
        <v>0</v>
      </c>
      <c r="H34" s="18">
        <f>Model!$W$16*((drdp!B34)*MBZ!$B34+(drdp!E34)*MBZ!$C34+(drdp!H34)*MBZ!$D34)</f>
        <v>0</v>
      </c>
      <c r="I34" s="18">
        <f>Model!$W$16*((drdp!C34)*MBZ!$B34+(drdp!F34)*MBZ!$C34+(drdp!I34)*MBZ!$D34)</f>
        <v>0</v>
      </c>
      <c r="J34" s="18">
        <f>Model!$W$16*((drdp!D34)*MBZ!$B34+(drdp!G34)*MBZ!$C34+(drdp!J34)*MBZ!$D34)</f>
        <v>0</v>
      </c>
      <c r="K34" s="21">
        <f>SUM(E$3:E33)+H34</f>
        <v>0</v>
      </c>
      <c r="L34" s="21">
        <f>SUM(F$3:F33)+I34</f>
        <v>0</v>
      </c>
      <c r="M34" s="21">
        <f>SUM(G$3:G33)+J34</f>
        <v>0</v>
      </c>
      <c r="N34" s="21"/>
      <c r="O34" s="21"/>
      <c r="P34" s="21"/>
      <c r="Q34" s="19">
        <f t="shared" si="1"/>
        <v>0</v>
      </c>
      <c r="R34" s="19">
        <f t="shared" si="1"/>
        <v>0</v>
      </c>
      <c r="S34" s="19">
        <f t="shared" si="1"/>
        <v>0</v>
      </c>
      <c r="T34" s="19">
        <f t="shared" si="2"/>
        <v>0</v>
      </c>
      <c r="U34" s="19">
        <f t="shared" si="3"/>
        <v>0</v>
      </c>
      <c r="V34" s="19">
        <f t="shared" si="4"/>
        <v>0</v>
      </c>
    </row>
    <row r="35" spans="1:22" x14ac:dyDescent="0.25">
      <c r="A35" s="26">
        <f>Wellpath!E35</f>
        <v>3200</v>
      </c>
      <c r="B35" s="22">
        <v>0</v>
      </c>
      <c r="C35" s="22">
        <v>0</v>
      </c>
      <c r="D35" s="22">
        <f>-SIN(Wellpath!L35) * SIN(Wellpath!O35) / (Bfield * COS(Dip))</f>
        <v>0</v>
      </c>
      <c r="E35" s="20">
        <f>Model!$W$16*((drdp!B35+drdp!K35)*MBZ!$B35+(drdp!E35+drdp!N35)*MBZ!$C35+(drdp!H35+drdp!Q35)*MBZ!$D35)</f>
        <v>0</v>
      </c>
      <c r="F35" s="20">
        <f>Model!$W$16*((drdp!C35+drdp!L35)*MBZ!$B35+(drdp!F35+drdp!O35)*MBZ!$C35+(drdp!I35+drdp!R35)*MBZ!$D35)</f>
        <v>0</v>
      </c>
      <c r="G35" s="20">
        <f>Model!$W$16*((drdp!D35+drdp!M35)*MBZ!$B35+(drdp!G35+drdp!P35)*MBZ!$C35+(drdp!J35+drdp!S35)*MBZ!$D35)</f>
        <v>0</v>
      </c>
      <c r="H35" s="18">
        <f>Model!$W$16*((drdp!B35)*MBZ!$B35+(drdp!E35)*MBZ!$C35+(drdp!H35)*MBZ!$D35)</f>
        <v>0</v>
      </c>
      <c r="I35" s="18">
        <f>Model!$W$16*((drdp!C35)*MBZ!$B35+(drdp!F35)*MBZ!$C35+(drdp!I35)*MBZ!$D35)</f>
        <v>0</v>
      </c>
      <c r="J35" s="18">
        <f>Model!$W$16*((drdp!D35)*MBZ!$B35+(drdp!G35)*MBZ!$C35+(drdp!J35)*MBZ!$D35)</f>
        <v>0</v>
      </c>
      <c r="K35" s="21">
        <f>SUM(E$3:E34)+H35</f>
        <v>0</v>
      </c>
      <c r="L35" s="21">
        <f>SUM(F$3:F34)+I35</f>
        <v>0</v>
      </c>
      <c r="M35" s="21">
        <f>SUM(G$3:G34)+J35</f>
        <v>0</v>
      </c>
      <c r="N35" s="21"/>
      <c r="O35" s="21"/>
      <c r="P35" s="21"/>
      <c r="Q35" s="19">
        <f t="shared" si="1"/>
        <v>0</v>
      </c>
      <c r="R35" s="19">
        <f t="shared" si="1"/>
        <v>0</v>
      </c>
      <c r="S35" s="19">
        <f t="shared" si="1"/>
        <v>0</v>
      </c>
      <c r="T35" s="19">
        <f t="shared" si="2"/>
        <v>0</v>
      </c>
      <c r="U35" s="19">
        <f t="shared" si="3"/>
        <v>0</v>
      </c>
      <c r="V35" s="19">
        <f t="shared" si="4"/>
        <v>0</v>
      </c>
    </row>
    <row r="36" spans="1:22" x14ac:dyDescent="0.25">
      <c r="A36" s="26">
        <f>Wellpath!E36</f>
        <v>3300</v>
      </c>
      <c r="B36" s="22">
        <v>0</v>
      </c>
      <c r="C36" s="22">
        <v>0</v>
      </c>
      <c r="D36" s="22">
        <f>-SIN(Wellpath!L36) * SIN(Wellpath!O36) / (Bfield * COS(Dip))</f>
        <v>0</v>
      </c>
      <c r="E36" s="20">
        <f>Model!$W$16*((drdp!B36+drdp!K36)*MBZ!$B36+(drdp!E36+drdp!N36)*MBZ!$C36+(drdp!H36+drdp!Q36)*MBZ!$D36)</f>
        <v>0</v>
      </c>
      <c r="F36" s="20">
        <f>Model!$W$16*((drdp!C36+drdp!L36)*MBZ!$B36+(drdp!F36+drdp!O36)*MBZ!$C36+(drdp!I36+drdp!R36)*MBZ!$D36)</f>
        <v>0</v>
      </c>
      <c r="G36" s="20">
        <f>Model!$W$16*((drdp!D36+drdp!M36)*MBZ!$B36+(drdp!G36+drdp!P36)*MBZ!$C36+(drdp!J36+drdp!S36)*MBZ!$D36)</f>
        <v>0</v>
      </c>
      <c r="H36" s="18">
        <f>Model!$W$16*((drdp!B36)*MBZ!$B36+(drdp!E36)*MBZ!$C36+(drdp!H36)*MBZ!$D36)</f>
        <v>0</v>
      </c>
      <c r="I36" s="18">
        <f>Model!$W$16*((drdp!C36)*MBZ!$B36+(drdp!F36)*MBZ!$C36+(drdp!I36)*MBZ!$D36)</f>
        <v>0</v>
      </c>
      <c r="J36" s="18">
        <f>Model!$W$16*((drdp!D36)*MBZ!$B36+(drdp!G36)*MBZ!$C36+(drdp!J36)*MBZ!$D36)</f>
        <v>0</v>
      </c>
      <c r="K36" s="21">
        <f>SUM(E$3:E35)+H36</f>
        <v>0</v>
      </c>
      <c r="L36" s="21">
        <f>SUM(F$3:F35)+I36</f>
        <v>0</v>
      </c>
      <c r="M36" s="21">
        <f>SUM(G$3:G35)+J36</f>
        <v>0</v>
      </c>
      <c r="N36" s="21"/>
      <c r="O36" s="21"/>
      <c r="P36" s="21"/>
      <c r="Q36" s="19">
        <f t="shared" si="1"/>
        <v>0</v>
      </c>
      <c r="R36" s="19">
        <f t="shared" si="1"/>
        <v>0</v>
      </c>
      <c r="S36" s="19">
        <f t="shared" si="1"/>
        <v>0</v>
      </c>
      <c r="T36" s="19">
        <f t="shared" si="2"/>
        <v>0</v>
      </c>
      <c r="U36" s="19">
        <f t="shared" si="3"/>
        <v>0</v>
      </c>
      <c r="V36" s="19">
        <f t="shared" si="4"/>
        <v>0</v>
      </c>
    </row>
    <row r="37" spans="1:22" x14ac:dyDescent="0.25">
      <c r="A37" s="26">
        <f>Wellpath!E37</f>
        <v>3400</v>
      </c>
      <c r="B37" s="22">
        <v>0</v>
      </c>
      <c r="C37" s="22">
        <v>0</v>
      </c>
      <c r="D37" s="22">
        <f>-SIN(Wellpath!L37) * SIN(Wellpath!O37) / (Bfield * COS(Dip))</f>
        <v>0</v>
      </c>
      <c r="E37" s="20">
        <f>Model!$W$16*((drdp!B37+drdp!K37)*MBZ!$B37+(drdp!E37+drdp!N37)*MBZ!$C37+(drdp!H37+drdp!Q37)*MBZ!$D37)</f>
        <v>0</v>
      </c>
      <c r="F37" s="20">
        <f>Model!$W$16*((drdp!C37+drdp!L37)*MBZ!$B37+(drdp!F37+drdp!O37)*MBZ!$C37+(drdp!I37+drdp!R37)*MBZ!$D37)</f>
        <v>0</v>
      </c>
      <c r="G37" s="20">
        <f>Model!$W$16*((drdp!D37+drdp!M37)*MBZ!$B37+(drdp!G37+drdp!P37)*MBZ!$C37+(drdp!J37+drdp!S37)*MBZ!$D37)</f>
        <v>0</v>
      </c>
      <c r="H37" s="18">
        <f>Model!$W$16*((drdp!B37)*MBZ!$B37+(drdp!E37)*MBZ!$C37+(drdp!H37)*MBZ!$D37)</f>
        <v>0</v>
      </c>
      <c r="I37" s="18">
        <f>Model!$W$16*((drdp!C37)*MBZ!$B37+(drdp!F37)*MBZ!$C37+(drdp!I37)*MBZ!$D37)</f>
        <v>0</v>
      </c>
      <c r="J37" s="18">
        <f>Model!$W$16*((drdp!D37)*MBZ!$B37+(drdp!G37)*MBZ!$C37+(drdp!J37)*MBZ!$D37)</f>
        <v>0</v>
      </c>
      <c r="K37" s="21">
        <f>SUM(E$3:E36)+H37</f>
        <v>0</v>
      </c>
      <c r="L37" s="21">
        <f>SUM(F$3:F36)+I37</f>
        <v>0</v>
      </c>
      <c r="M37" s="21">
        <f>SUM(G$3:G36)+J37</f>
        <v>0</v>
      </c>
      <c r="N37" s="21"/>
      <c r="O37" s="21"/>
      <c r="P37" s="21"/>
      <c r="Q37" s="19">
        <f t="shared" si="1"/>
        <v>0</v>
      </c>
      <c r="R37" s="19">
        <f t="shared" si="1"/>
        <v>0</v>
      </c>
      <c r="S37" s="19">
        <f t="shared" si="1"/>
        <v>0</v>
      </c>
      <c r="T37" s="19">
        <f t="shared" si="2"/>
        <v>0</v>
      </c>
      <c r="U37" s="19">
        <f t="shared" si="3"/>
        <v>0</v>
      </c>
      <c r="V37" s="19">
        <f t="shared" si="4"/>
        <v>0</v>
      </c>
    </row>
    <row r="38" spans="1:22" x14ac:dyDescent="0.25">
      <c r="A38" s="26">
        <f>Wellpath!E38</f>
        <v>3500</v>
      </c>
      <c r="B38" s="22">
        <v>0</v>
      </c>
      <c r="C38" s="22">
        <v>0</v>
      </c>
      <c r="D38" s="22">
        <f>-SIN(Wellpath!L38) * SIN(Wellpath!O38) / (Bfield * COS(Dip))</f>
        <v>0</v>
      </c>
      <c r="E38" s="20">
        <f>Model!$W$16*((drdp!B38+drdp!K38)*MBZ!$B38+(drdp!E38+drdp!N38)*MBZ!$C38+(drdp!H38+drdp!Q38)*MBZ!$D38)</f>
        <v>0</v>
      </c>
      <c r="F38" s="20">
        <f>Model!$W$16*((drdp!C38+drdp!L38)*MBZ!$B38+(drdp!F38+drdp!O38)*MBZ!$C38+(drdp!I38+drdp!R38)*MBZ!$D38)</f>
        <v>0</v>
      </c>
      <c r="G38" s="20">
        <f>Model!$W$16*((drdp!D38+drdp!M38)*MBZ!$B38+(drdp!G38+drdp!P38)*MBZ!$C38+(drdp!J38+drdp!S38)*MBZ!$D38)</f>
        <v>0</v>
      </c>
      <c r="H38" s="18">
        <f>Model!$W$16*((drdp!B38)*MBZ!$B38+(drdp!E38)*MBZ!$C38+(drdp!H38)*MBZ!$D38)</f>
        <v>0</v>
      </c>
      <c r="I38" s="18">
        <f>Model!$W$16*((drdp!C38)*MBZ!$B38+(drdp!F38)*MBZ!$C38+(drdp!I38)*MBZ!$D38)</f>
        <v>0</v>
      </c>
      <c r="J38" s="18">
        <f>Model!$W$16*((drdp!D38)*MBZ!$B38+(drdp!G38)*MBZ!$C38+(drdp!J38)*MBZ!$D38)</f>
        <v>0</v>
      </c>
      <c r="K38" s="21">
        <f>SUM(E$3:E37)+H38</f>
        <v>0</v>
      </c>
      <c r="L38" s="21">
        <f>SUM(F$3:F37)+I38</f>
        <v>0</v>
      </c>
      <c r="M38" s="21">
        <f>SUM(G$3:G37)+J38</f>
        <v>0</v>
      </c>
      <c r="N38" s="21"/>
      <c r="O38" s="21"/>
      <c r="P38" s="21"/>
      <c r="Q38" s="19">
        <f t="shared" si="1"/>
        <v>0</v>
      </c>
      <c r="R38" s="19">
        <f t="shared" si="1"/>
        <v>0</v>
      </c>
      <c r="S38" s="19">
        <f t="shared" si="1"/>
        <v>0</v>
      </c>
      <c r="T38" s="19">
        <f t="shared" si="2"/>
        <v>0</v>
      </c>
      <c r="U38" s="19">
        <f t="shared" si="3"/>
        <v>0</v>
      </c>
      <c r="V38" s="19">
        <f t="shared" si="4"/>
        <v>0</v>
      </c>
    </row>
    <row r="39" spans="1:22" x14ac:dyDescent="0.25">
      <c r="A39" s="26">
        <f>Wellpath!E39</f>
        <v>3600</v>
      </c>
      <c r="B39" s="22">
        <v>0</v>
      </c>
      <c r="C39" s="22">
        <v>0</v>
      </c>
      <c r="D39" s="22">
        <f>-SIN(Wellpath!L39) * SIN(Wellpath!O39) / (Bfield * COS(Dip))</f>
        <v>0</v>
      </c>
      <c r="E39" s="20">
        <f>Model!$W$16*((drdp!B39+drdp!K39)*MBZ!$B39+(drdp!E39+drdp!N39)*MBZ!$C39+(drdp!H39+drdp!Q39)*MBZ!$D39)</f>
        <v>0</v>
      </c>
      <c r="F39" s="20">
        <f>Model!$W$16*((drdp!C39+drdp!L39)*MBZ!$B39+(drdp!F39+drdp!O39)*MBZ!$C39+(drdp!I39+drdp!R39)*MBZ!$D39)</f>
        <v>0</v>
      </c>
      <c r="G39" s="20">
        <f>Model!$W$16*((drdp!D39+drdp!M39)*MBZ!$B39+(drdp!G39+drdp!P39)*MBZ!$C39+(drdp!J39+drdp!S39)*MBZ!$D39)</f>
        <v>0</v>
      </c>
      <c r="H39" s="18">
        <f>Model!$W$16*((drdp!B39)*MBZ!$B39+(drdp!E39)*MBZ!$C39+(drdp!H39)*MBZ!$D39)</f>
        <v>0</v>
      </c>
      <c r="I39" s="18">
        <f>Model!$W$16*((drdp!C39)*MBZ!$B39+(drdp!F39)*MBZ!$C39+(drdp!I39)*MBZ!$D39)</f>
        <v>0</v>
      </c>
      <c r="J39" s="18">
        <f>Model!$W$16*((drdp!D39)*MBZ!$B39+(drdp!G39)*MBZ!$C39+(drdp!J39)*MBZ!$D39)</f>
        <v>0</v>
      </c>
      <c r="K39" s="21">
        <f>SUM(E$3:E38)+H39</f>
        <v>0</v>
      </c>
      <c r="L39" s="21">
        <f>SUM(F$3:F38)+I39</f>
        <v>0</v>
      </c>
      <c r="M39" s="21">
        <f>SUM(G$3:G38)+J39</f>
        <v>0</v>
      </c>
      <c r="N39" s="21"/>
      <c r="O39" s="21"/>
      <c r="P39" s="21"/>
      <c r="Q39" s="19">
        <f t="shared" si="1"/>
        <v>0</v>
      </c>
      <c r="R39" s="19">
        <f t="shared" si="1"/>
        <v>0</v>
      </c>
      <c r="S39" s="19">
        <f t="shared" si="1"/>
        <v>0</v>
      </c>
      <c r="T39" s="19">
        <f t="shared" si="2"/>
        <v>0</v>
      </c>
      <c r="U39" s="19">
        <f t="shared" si="3"/>
        <v>0</v>
      </c>
      <c r="V39" s="19">
        <f t="shared" si="4"/>
        <v>0</v>
      </c>
    </row>
    <row r="40" spans="1:22" x14ac:dyDescent="0.25">
      <c r="A40" s="26">
        <f>Wellpath!E40</f>
        <v>3700</v>
      </c>
      <c r="B40" s="22">
        <v>0</v>
      </c>
      <c r="C40" s="22">
        <v>0</v>
      </c>
      <c r="D40" s="22">
        <f>-SIN(Wellpath!L40) * SIN(Wellpath!O40) / (Bfield * COS(Dip))</f>
        <v>0</v>
      </c>
      <c r="E40" s="20">
        <f>Model!$W$16*((drdp!B40+drdp!K40)*MBZ!$B40+(drdp!E40+drdp!N40)*MBZ!$C40+(drdp!H40+drdp!Q40)*MBZ!$D40)</f>
        <v>0</v>
      </c>
      <c r="F40" s="20">
        <f>Model!$W$16*((drdp!C40+drdp!L40)*MBZ!$B40+(drdp!F40+drdp!O40)*MBZ!$C40+(drdp!I40+drdp!R40)*MBZ!$D40)</f>
        <v>0</v>
      </c>
      <c r="G40" s="20">
        <f>Model!$W$16*((drdp!D40+drdp!M40)*MBZ!$B40+(drdp!G40+drdp!P40)*MBZ!$C40+(drdp!J40+drdp!S40)*MBZ!$D40)</f>
        <v>0</v>
      </c>
      <c r="H40" s="18">
        <f>Model!$W$16*((drdp!B40)*MBZ!$B40+(drdp!E40)*MBZ!$C40+(drdp!H40)*MBZ!$D40)</f>
        <v>0</v>
      </c>
      <c r="I40" s="18">
        <f>Model!$W$16*((drdp!C40)*MBZ!$B40+(drdp!F40)*MBZ!$C40+(drdp!I40)*MBZ!$D40)</f>
        <v>0</v>
      </c>
      <c r="J40" s="18">
        <f>Model!$W$16*((drdp!D40)*MBZ!$B40+(drdp!G40)*MBZ!$C40+(drdp!J40)*MBZ!$D40)</f>
        <v>0</v>
      </c>
      <c r="K40" s="21">
        <f>SUM(E$3:E39)+H40</f>
        <v>0</v>
      </c>
      <c r="L40" s="21">
        <f>SUM(F$3:F39)+I40</f>
        <v>0</v>
      </c>
      <c r="M40" s="21">
        <f>SUM(G$3:G39)+J40</f>
        <v>0</v>
      </c>
      <c r="N40" s="21"/>
      <c r="O40" s="21"/>
      <c r="P40" s="21"/>
      <c r="Q40" s="19">
        <f t="shared" si="1"/>
        <v>0</v>
      </c>
      <c r="R40" s="19">
        <f t="shared" si="1"/>
        <v>0</v>
      </c>
      <c r="S40" s="19">
        <f t="shared" si="1"/>
        <v>0</v>
      </c>
      <c r="T40" s="19">
        <f t="shared" si="2"/>
        <v>0</v>
      </c>
      <c r="U40" s="19">
        <f t="shared" si="3"/>
        <v>0</v>
      </c>
      <c r="V40" s="19">
        <f t="shared" si="4"/>
        <v>0</v>
      </c>
    </row>
    <row r="41" spans="1:22" x14ac:dyDescent="0.25">
      <c r="A41" s="26">
        <f>Wellpath!E41</f>
        <v>3800</v>
      </c>
      <c r="B41" s="22">
        <v>0</v>
      </c>
      <c r="C41" s="22">
        <v>0</v>
      </c>
      <c r="D41" s="22">
        <f>-SIN(Wellpath!L41) * SIN(Wellpath!O41) / (Bfield * COS(Dip))</f>
        <v>0</v>
      </c>
      <c r="E41" s="20">
        <f>Model!$W$16*((drdp!B41+drdp!K41)*MBZ!$B41+(drdp!E41+drdp!N41)*MBZ!$C41+(drdp!H41+drdp!Q41)*MBZ!$D41)</f>
        <v>0</v>
      </c>
      <c r="F41" s="20">
        <f>Model!$W$16*((drdp!C41+drdp!L41)*MBZ!$B41+(drdp!F41+drdp!O41)*MBZ!$C41+(drdp!I41+drdp!R41)*MBZ!$D41)</f>
        <v>0</v>
      </c>
      <c r="G41" s="20">
        <f>Model!$W$16*((drdp!D41+drdp!M41)*MBZ!$B41+(drdp!G41+drdp!P41)*MBZ!$C41+(drdp!J41+drdp!S41)*MBZ!$D41)</f>
        <v>0</v>
      </c>
      <c r="H41" s="18">
        <f>Model!$W$16*((drdp!B41)*MBZ!$B41+(drdp!E41)*MBZ!$C41+(drdp!H41)*MBZ!$D41)</f>
        <v>0</v>
      </c>
      <c r="I41" s="18">
        <f>Model!$W$16*((drdp!C41)*MBZ!$B41+(drdp!F41)*MBZ!$C41+(drdp!I41)*MBZ!$D41)</f>
        <v>0</v>
      </c>
      <c r="J41" s="18">
        <f>Model!$W$16*((drdp!D41)*MBZ!$B41+(drdp!G41)*MBZ!$C41+(drdp!J41)*MBZ!$D41)</f>
        <v>0</v>
      </c>
      <c r="K41" s="21">
        <f>SUM(E$3:E40)+H41</f>
        <v>0</v>
      </c>
      <c r="L41" s="21">
        <f>SUM(F$3:F40)+I41</f>
        <v>0</v>
      </c>
      <c r="M41" s="21">
        <f>SUM(G$3:G40)+J41</f>
        <v>0</v>
      </c>
      <c r="N41" s="21"/>
      <c r="O41" s="21"/>
      <c r="P41" s="21"/>
      <c r="Q41" s="19">
        <f t="shared" si="1"/>
        <v>0</v>
      </c>
      <c r="R41" s="19">
        <f t="shared" si="1"/>
        <v>0</v>
      </c>
      <c r="S41" s="19">
        <f t="shared" si="1"/>
        <v>0</v>
      </c>
      <c r="T41" s="19">
        <f t="shared" si="2"/>
        <v>0</v>
      </c>
      <c r="U41" s="19">
        <f t="shared" si="3"/>
        <v>0</v>
      </c>
      <c r="V41" s="19">
        <f t="shared" si="4"/>
        <v>0</v>
      </c>
    </row>
    <row r="42" spans="1:22" x14ac:dyDescent="0.25">
      <c r="A42" s="26">
        <f>Wellpath!E42</f>
        <v>3900</v>
      </c>
      <c r="B42" s="22">
        <v>0</v>
      </c>
      <c r="C42" s="22">
        <v>0</v>
      </c>
      <c r="D42" s="22">
        <f>-SIN(Wellpath!L42) * SIN(Wellpath!O42) / (Bfield * COS(Dip))</f>
        <v>0</v>
      </c>
      <c r="E42" s="20">
        <f>Model!$W$16*((drdp!B42+drdp!K42)*MBZ!$B42+(drdp!E42+drdp!N42)*MBZ!$C42+(drdp!H42+drdp!Q42)*MBZ!$D42)</f>
        <v>0</v>
      </c>
      <c r="F42" s="20">
        <f>Model!$W$16*((drdp!C42+drdp!L42)*MBZ!$B42+(drdp!F42+drdp!O42)*MBZ!$C42+(drdp!I42+drdp!R42)*MBZ!$D42)</f>
        <v>0</v>
      </c>
      <c r="G42" s="20">
        <f>Model!$W$16*((drdp!D42+drdp!M42)*MBZ!$B42+(drdp!G42+drdp!P42)*MBZ!$C42+(drdp!J42+drdp!S42)*MBZ!$D42)</f>
        <v>0</v>
      </c>
      <c r="H42" s="18">
        <f>Model!$W$16*((drdp!B42)*MBZ!$B42+(drdp!E42)*MBZ!$C42+(drdp!H42)*MBZ!$D42)</f>
        <v>0</v>
      </c>
      <c r="I42" s="18">
        <f>Model!$W$16*((drdp!C42)*MBZ!$B42+(drdp!F42)*MBZ!$C42+(drdp!I42)*MBZ!$D42)</f>
        <v>0</v>
      </c>
      <c r="J42" s="18">
        <f>Model!$W$16*((drdp!D42)*MBZ!$B42+(drdp!G42)*MBZ!$C42+(drdp!J42)*MBZ!$D42)</f>
        <v>0</v>
      </c>
      <c r="K42" s="21">
        <f>SUM(E$3:E41)+H42</f>
        <v>0</v>
      </c>
      <c r="L42" s="21">
        <f>SUM(F$3:F41)+I42</f>
        <v>0</v>
      </c>
      <c r="M42" s="21">
        <f>SUM(G$3:G41)+J42</f>
        <v>0</v>
      </c>
      <c r="N42" s="21"/>
      <c r="O42" s="21"/>
      <c r="P42" s="21"/>
      <c r="Q42" s="19">
        <f t="shared" si="1"/>
        <v>0</v>
      </c>
      <c r="R42" s="19">
        <f t="shared" si="1"/>
        <v>0</v>
      </c>
      <c r="S42" s="19">
        <f t="shared" si="1"/>
        <v>0</v>
      </c>
      <c r="T42" s="19">
        <f t="shared" si="2"/>
        <v>0</v>
      </c>
      <c r="U42" s="19">
        <f t="shared" si="3"/>
        <v>0</v>
      </c>
      <c r="V42" s="19">
        <f t="shared" si="4"/>
        <v>0</v>
      </c>
    </row>
    <row r="43" spans="1:22" x14ac:dyDescent="0.25">
      <c r="A43" s="26">
        <f>Wellpath!E43</f>
        <v>4000</v>
      </c>
      <c r="B43" s="22">
        <v>0</v>
      </c>
      <c r="C43" s="22">
        <v>0</v>
      </c>
      <c r="D43" s="22">
        <f>-SIN(Wellpath!L43) * SIN(Wellpath!O43) / (Bfield * COS(Dip))</f>
        <v>0</v>
      </c>
      <c r="E43" s="20">
        <f>Model!$W$16*((drdp!B43+drdp!K43)*MBZ!$B43+(drdp!E43+drdp!N43)*MBZ!$C43+(drdp!H43+drdp!Q43)*MBZ!$D43)</f>
        <v>0</v>
      </c>
      <c r="F43" s="20">
        <f>Model!$W$16*((drdp!C43+drdp!L43)*MBZ!$B43+(drdp!F43+drdp!O43)*MBZ!$C43+(drdp!I43+drdp!R43)*MBZ!$D43)</f>
        <v>0</v>
      </c>
      <c r="G43" s="20">
        <f>Model!$W$16*((drdp!D43+drdp!M43)*MBZ!$B43+(drdp!G43+drdp!P43)*MBZ!$C43+(drdp!J43+drdp!S43)*MBZ!$D43)</f>
        <v>0</v>
      </c>
      <c r="H43" s="18">
        <f>Model!$W$16*((drdp!B43)*MBZ!$B43+(drdp!E43)*MBZ!$C43+(drdp!H43)*MBZ!$D43)</f>
        <v>0</v>
      </c>
      <c r="I43" s="18">
        <f>Model!$W$16*((drdp!C43)*MBZ!$B43+(drdp!F43)*MBZ!$C43+(drdp!I43)*MBZ!$D43)</f>
        <v>0</v>
      </c>
      <c r="J43" s="18">
        <f>Model!$W$16*((drdp!D43)*MBZ!$B43+(drdp!G43)*MBZ!$C43+(drdp!J43)*MBZ!$D43)</f>
        <v>0</v>
      </c>
      <c r="K43" s="21">
        <f>SUM(E$3:E42)+H43</f>
        <v>0</v>
      </c>
      <c r="L43" s="21">
        <f>SUM(F$3:F42)+I43</f>
        <v>0</v>
      </c>
      <c r="M43" s="21">
        <f>SUM(G$3:G42)+J43</f>
        <v>0</v>
      </c>
      <c r="N43" s="21"/>
      <c r="O43" s="21"/>
      <c r="P43" s="21"/>
      <c r="Q43" s="19">
        <f t="shared" si="1"/>
        <v>0</v>
      </c>
      <c r="R43" s="19">
        <f t="shared" si="1"/>
        <v>0</v>
      </c>
      <c r="S43" s="19">
        <f t="shared" si="1"/>
        <v>0</v>
      </c>
      <c r="T43" s="19">
        <f t="shared" si="2"/>
        <v>0</v>
      </c>
      <c r="U43" s="19">
        <f t="shared" si="3"/>
        <v>0</v>
      </c>
      <c r="V43" s="19">
        <f t="shared" si="4"/>
        <v>0</v>
      </c>
    </row>
    <row r="44" spans="1:22" s="36" customFormat="1" x14ac:dyDescent="0.25">
      <c r="A44" s="26">
        <f>Wellpath!E44</f>
        <v>4100</v>
      </c>
      <c r="B44" s="22">
        <v>0</v>
      </c>
      <c r="C44" s="22">
        <v>0</v>
      </c>
      <c r="D44" s="22">
        <f>-SIN(Wellpath!L44) * SIN(Wellpath!O44) / (Bfield * COS(Dip))</f>
        <v>0</v>
      </c>
      <c r="E44" s="20">
        <f>Model!$W$16*((drdp!B44+drdp!K44)*MBZ!$B44+(drdp!E44+drdp!N44)*MBZ!$C44+(drdp!H44+drdp!Q44)*MBZ!$D44)</f>
        <v>0</v>
      </c>
      <c r="F44" s="20">
        <f>Model!$W$16*((drdp!C44+drdp!L44)*MBZ!$B44+(drdp!F44+drdp!O44)*MBZ!$C44+(drdp!I44+drdp!R44)*MBZ!$D44)</f>
        <v>0</v>
      </c>
      <c r="G44" s="20">
        <f>Model!$W$16*((drdp!D44+drdp!M44)*MBZ!$B44+(drdp!G44+drdp!P44)*MBZ!$C44+(drdp!J44+drdp!S44)*MBZ!$D44)</f>
        <v>0</v>
      </c>
      <c r="H44" s="32">
        <f>Model!$W$16*((drdp!B44)*MBZ!$B44+(drdp!E44)*MBZ!$C44+(drdp!H44)*MBZ!$D44)</f>
        <v>0</v>
      </c>
      <c r="I44" s="32">
        <f>Model!$W$16*((drdp!C44)*MBZ!$B44+(drdp!F44)*MBZ!$C44+(drdp!I44)*MBZ!$D44)</f>
        <v>0</v>
      </c>
      <c r="J44" s="32">
        <f>Model!$W$16*((drdp!D44)*MBZ!$B44+(drdp!G44)*MBZ!$C44+(drdp!J44)*MBZ!$D44)</f>
        <v>0</v>
      </c>
      <c r="K44" s="34">
        <f>SUM(E$3:E43)+H44</f>
        <v>0</v>
      </c>
      <c r="L44" s="34">
        <f>SUM(F$3:F43)+I44</f>
        <v>0</v>
      </c>
      <c r="M44" s="34">
        <f>SUM(G$3:G43)+J44</f>
        <v>0</v>
      </c>
      <c r="N44" s="34"/>
      <c r="O44" s="34"/>
      <c r="P44" s="34"/>
      <c r="Q44" s="35">
        <f t="shared" si="1"/>
        <v>0</v>
      </c>
      <c r="R44" s="35">
        <f t="shared" si="1"/>
        <v>0</v>
      </c>
      <c r="S44" s="35">
        <f t="shared" si="1"/>
        <v>0</v>
      </c>
      <c r="T44" s="35">
        <f t="shared" si="2"/>
        <v>0</v>
      </c>
      <c r="U44" s="35">
        <f t="shared" si="3"/>
        <v>0</v>
      </c>
      <c r="V44" s="35">
        <f t="shared" si="4"/>
        <v>0</v>
      </c>
    </row>
    <row r="45" spans="1:22" x14ac:dyDescent="0.25">
      <c r="A45" s="26">
        <f>Wellpath!E45</f>
        <v>4200</v>
      </c>
      <c r="B45" s="22">
        <v>0</v>
      </c>
      <c r="C45" s="22">
        <v>0</v>
      </c>
      <c r="D45" s="22">
        <f>-SIN(Wellpath!L45) * SIN(Wellpath!O45) / (Bfield * COS(Dip))</f>
        <v>0</v>
      </c>
      <c r="E45" s="20">
        <f>Model!$W$16*((drdp!B45+drdp!K45)*MBZ!$B45+(drdp!E45+drdp!N45)*MBZ!$C45+(drdp!H45+drdp!Q45)*MBZ!$D45)</f>
        <v>0</v>
      </c>
      <c r="F45" s="20">
        <f>Model!$W$16*((drdp!C45+drdp!L45)*MBZ!$B45+(drdp!F45+drdp!O45)*MBZ!$C45+(drdp!I45+drdp!R45)*MBZ!$D45)</f>
        <v>0</v>
      </c>
      <c r="G45" s="20">
        <f>Model!$W$16*((drdp!D45+drdp!M45)*MBZ!$B45+(drdp!G45+drdp!P45)*MBZ!$C45+(drdp!J45+drdp!S45)*MBZ!$D45)</f>
        <v>0</v>
      </c>
      <c r="H45" s="18">
        <f>Model!$W$16*((drdp!B45)*MBZ!$B45+(drdp!E45)*MBZ!$C45+(drdp!H45)*MBZ!$D45)</f>
        <v>0</v>
      </c>
      <c r="I45" s="18">
        <f>Model!$W$16*((drdp!C45)*MBZ!$B45+(drdp!F45)*MBZ!$C45+(drdp!I45)*MBZ!$D45)</f>
        <v>0</v>
      </c>
      <c r="J45" s="18">
        <f>Model!$W$16*((drdp!D45)*MBZ!$B45+(drdp!G45)*MBZ!$C45+(drdp!J45)*MBZ!$D45)</f>
        <v>0</v>
      </c>
      <c r="K45" s="21">
        <f>SUM(E$3:E44)+H45</f>
        <v>0</v>
      </c>
      <c r="L45" s="21">
        <f>SUM(F$3:F44)+I45</f>
        <v>0</v>
      </c>
      <c r="M45" s="21">
        <f>SUM(G$3:G44)+J45</f>
        <v>0</v>
      </c>
      <c r="N45" s="21"/>
      <c r="O45" s="21"/>
      <c r="P45" s="21"/>
      <c r="Q45" s="19">
        <f t="shared" si="1"/>
        <v>0</v>
      </c>
      <c r="R45" s="19">
        <f t="shared" si="1"/>
        <v>0</v>
      </c>
      <c r="S45" s="19">
        <f t="shared" si="1"/>
        <v>0</v>
      </c>
      <c r="T45" s="19">
        <f t="shared" si="2"/>
        <v>0</v>
      </c>
      <c r="U45" s="19">
        <f t="shared" si="3"/>
        <v>0</v>
      </c>
      <c r="V45" s="19">
        <f t="shared" si="4"/>
        <v>0</v>
      </c>
    </row>
    <row r="46" spans="1:22" x14ac:dyDescent="0.25">
      <c r="A46" s="26">
        <f>Wellpath!E46</f>
        <v>4300</v>
      </c>
      <c r="B46" s="22">
        <v>0</v>
      </c>
      <c r="C46" s="22">
        <v>0</v>
      </c>
      <c r="D46" s="22">
        <f>-SIN(Wellpath!L46) * SIN(Wellpath!O46) / (Bfield * COS(Dip))</f>
        <v>0</v>
      </c>
      <c r="E46" s="20">
        <f>Model!$W$16*((drdp!B46+drdp!K46)*MBZ!$B46+(drdp!E46+drdp!N46)*MBZ!$C46+(drdp!H46+drdp!Q46)*MBZ!$D46)</f>
        <v>0</v>
      </c>
      <c r="F46" s="20">
        <f>Model!$W$16*((drdp!C46+drdp!L46)*MBZ!$B46+(drdp!F46+drdp!O46)*MBZ!$C46+(drdp!I46+drdp!R46)*MBZ!$D46)</f>
        <v>0</v>
      </c>
      <c r="G46" s="20">
        <f>Model!$W$16*((drdp!D46+drdp!M46)*MBZ!$B46+(drdp!G46+drdp!P46)*MBZ!$C46+(drdp!J46+drdp!S46)*MBZ!$D46)</f>
        <v>0</v>
      </c>
      <c r="H46" s="18">
        <f>Model!$W$16*((drdp!B46)*MBZ!$B46+(drdp!E46)*MBZ!$C46+(drdp!H46)*MBZ!$D46)</f>
        <v>0</v>
      </c>
      <c r="I46" s="18">
        <f>Model!$W$16*((drdp!C46)*MBZ!$B46+(drdp!F46)*MBZ!$C46+(drdp!I46)*MBZ!$D46)</f>
        <v>0</v>
      </c>
      <c r="J46" s="18">
        <f>Model!$W$16*((drdp!D46)*MBZ!$B46+(drdp!G46)*MBZ!$C46+(drdp!J46)*MBZ!$D46)</f>
        <v>0</v>
      </c>
      <c r="K46" s="21">
        <f>SUM(E$3:E45)+H46</f>
        <v>0</v>
      </c>
      <c r="L46" s="21">
        <f>SUM(F$3:F45)+I46</f>
        <v>0</v>
      </c>
      <c r="M46" s="21">
        <f>SUM(G$3:G45)+J46</f>
        <v>0</v>
      </c>
      <c r="N46" s="21"/>
      <c r="O46" s="21"/>
      <c r="P46" s="21"/>
      <c r="Q46" s="19">
        <f t="shared" si="1"/>
        <v>0</v>
      </c>
      <c r="R46" s="19">
        <f t="shared" si="1"/>
        <v>0</v>
      </c>
      <c r="S46" s="19">
        <f t="shared" si="1"/>
        <v>0</v>
      </c>
      <c r="T46" s="19">
        <f t="shared" si="2"/>
        <v>0</v>
      </c>
      <c r="U46" s="19">
        <f t="shared" si="3"/>
        <v>0</v>
      </c>
      <c r="V46" s="19">
        <f t="shared" si="4"/>
        <v>0</v>
      </c>
    </row>
    <row r="47" spans="1:22" x14ac:dyDescent="0.25">
      <c r="A47" s="26">
        <f>Wellpath!E47</f>
        <v>4400</v>
      </c>
      <c r="B47" s="22">
        <v>0</v>
      </c>
      <c r="C47" s="22">
        <v>0</v>
      </c>
      <c r="D47" s="22">
        <f>-SIN(Wellpath!L47) * SIN(Wellpath!O47) / (Bfield * COS(Dip))</f>
        <v>0</v>
      </c>
      <c r="E47" s="20">
        <f>Model!$W$16*((drdp!B47+drdp!K47)*MBZ!$B47+(drdp!E47+drdp!N47)*MBZ!$C47+(drdp!H47+drdp!Q47)*MBZ!$D47)</f>
        <v>0</v>
      </c>
      <c r="F47" s="20">
        <f>Model!$W$16*((drdp!C47+drdp!L47)*MBZ!$B47+(drdp!F47+drdp!O47)*MBZ!$C47+(drdp!I47+drdp!R47)*MBZ!$D47)</f>
        <v>0</v>
      </c>
      <c r="G47" s="20">
        <f>Model!$W$16*((drdp!D47+drdp!M47)*MBZ!$B47+(drdp!G47+drdp!P47)*MBZ!$C47+(drdp!J47+drdp!S47)*MBZ!$D47)</f>
        <v>0</v>
      </c>
      <c r="H47" s="18">
        <f>Model!$W$16*((drdp!B47)*MBZ!$B47+(drdp!E47)*MBZ!$C47+(drdp!H47)*MBZ!$D47)</f>
        <v>0</v>
      </c>
      <c r="I47" s="18">
        <f>Model!$W$16*((drdp!C47)*MBZ!$B47+(drdp!F47)*MBZ!$C47+(drdp!I47)*MBZ!$D47)</f>
        <v>0</v>
      </c>
      <c r="J47" s="18">
        <f>Model!$W$16*((drdp!D47)*MBZ!$B47+(drdp!G47)*MBZ!$C47+(drdp!J47)*MBZ!$D47)</f>
        <v>0</v>
      </c>
      <c r="K47" s="21">
        <f>SUM(E$3:E46)+H47</f>
        <v>0</v>
      </c>
      <c r="L47" s="21">
        <f>SUM(F$3:F46)+I47</f>
        <v>0</v>
      </c>
      <c r="M47" s="21">
        <f>SUM(G$3:G46)+J47</f>
        <v>0</v>
      </c>
      <c r="N47" s="21"/>
      <c r="O47" s="21"/>
      <c r="P47" s="21"/>
      <c r="Q47" s="19">
        <f t="shared" si="1"/>
        <v>0</v>
      </c>
      <c r="R47" s="19">
        <f t="shared" si="1"/>
        <v>0</v>
      </c>
      <c r="S47" s="19">
        <f t="shared" si="1"/>
        <v>0</v>
      </c>
      <c r="T47" s="19">
        <f t="shared" si="2"/>
        <v>0</v>
      </c>
      <c r="U47" s="19">
        <f t="shared" si="3"/>
        <v>0</v>
      </c>
      <c r="V47" s="19">
        <f t="shared" si="4"/>
        <v>0</v>
      </c>
    </row>
    <row r="48" spans="1:22" x14ac:dyDescent="0.25">
      <c r="A48" s="26">
        <f>Wellpath!E48</f>
        <v>4500</v>
      </c>
      <c r="B48" s="22">
        <v>0</v>
      </c>
      <c r="C48" s="22">
        <v>0</v>
      </c>
      <c r="D48" s="22">
        <f>-SIN(Wellpath!L48) * SIN(Wellpath!O48) / (Bfield * COS(Dip))</f>
        <v>0</v>
      </c>
      <c r="E48" s="20">
        <f>Model!$W$16*((drdp!B48+drdp!K48)*MBZ!$B48+(drdp!E48+drdp!N48)*MBZ!$C48+(drdp!H48+drdp!Q48)*MBZ!$D48)</f>
        <v>0</v>
      </c>
      <c r="F48" s="20">
        <f>Model!$W$16*((drdp!C48+drdp!L48)*MBZ!$B48+(drdp!F48+drdp!O48)*MBZ!$C48+(drdp!I48+drdp!R48)*MBZ!$D48)</f>
        <v>0</v>
      </c>
      <c r="G48" s="20">
        <f>Model!$W$16*((drdp!D48+drdp!M48)*MBZ!$B48+(drdp!G48+drdp!P48)*MBZ!$C48+(drdp!J48+drdp!S48)*MBZ!$D48)</f>
        <v>0</v>
      </c>
      <c r="H48" s="18">
        <f>Model!$W$16*((drdp!B48)*MBZ!$B48+(drdp!E48)*MBZ!$C48+(drdp!H48)*MBZ!$D48)</f>
        <v>0</v>
      </c>
      <c r="I48" s="18">
        <f>Model!$W$16*((drdp!C48)*MBZ!$B48+(drdp!F48)*MBZ!$C48+(drdp!I48)*MBZ!$D48)</f>
        <v>0</v>
      </c>
      <c r="J48" s="18">
        <f>Model!$W$16*((drdp!D48)*MBZ!$B48+(drdp!G48)*MBZ!$C48+(drdp!J48)*MBZ!$D48)</f>
        <v>0</v>
      </c>
      <c r="K48" s="21">
        <f>SUM(E$3:E47)+H48</f>
        <v>0</v>
      </c>
      <c r="L48" s="21">
        <f>SUM(F$3:F47)+I48</f>
        <v>0</v>
      </c>
      <c r="M48" s="21">
        <f>SUM(G$3:G47)+J48</f>
        <v>0</v>
      </c>
      <c r="N48" s="21"/>
      <c r="O48" s="21"/>
      <c r="P48" s="21"/>
      <c r="Q48" s="19">
        <f t="shared" si="1"/>
        <v>0</v>
      </c>
      <c r="R48" s="19">
        <f t="shared" si="1"/>
        <v>0</v>
      </c>
      <c r="S48" s="19">
        <f t="shared" si="1"/>
        <v>0</v>
      </c>
      <c r="T48" s="19">
        <f t="shared" si="2"/>
        <v>0</v>
      </c>
      <c r="U48" s="19">
        <f t="shared" si="3"/>
        <v>0</v>
      </c>
      <c r="V48" s="19">
        <f t="shared" si="4"/>
        <v>0</v>
      </c>
    </row>
    <row r="49" spans="1:22" x14ac:dyDescent="0.25">
      <c r="A49" s="26">
        <f>Wellpath!E49</f>
        <v>4600</v>
      </c>
      <c r="B49" s="22">
        <v>0</v>
      </c>
      <c r="C49" s="22">
        <v>0</v>
      </c>
      <c r="D49" s="22">
        <f>-SIN(Wellpath!L49) * SIN(Wellpath!O49) / (Bfield * COS(Dip))</f>
        <v>0</v>
      </c>
      <c r="E49" s="20">
        <f>Model!$W$16*((drdp!B49+drdp!K49)*MBZ!$B49+(drdp!E49+drdp!N49)*MBZ!$C49+(drdp!H49+drdp!Q49)*MBZ!$D49)</f>
        <v>0</v>
      </c>
      <c r="F49" s="20">
        <f>Model!$W$16*((drdp!C49+drdp!L49)*MBZ!$B49+(drdp!F49+drdp!O49)*MBZ!$C49+(drdp!I49+drdp!R49)*MBZ!$D49)</f>
        <v>0</v>
      </c>
      <c r="G49" s="20">
        <f>Model!$W$16*((drdp!D49+drdp!M49)*MBZ!$B49+(drdp!G49+drdp!P49)*MBZ!$C49+(drdp!J49+drdp!S49)*MBZ!$D49)</f>
        <v>0</v>
      </c>
      <c r="H49" s="18">
        <f>Model!$W$16*((drdp!B49)*MBZ!$B49+(drdp!E49)*MBZ!$C49+(drdp!H49)*MBZ!$D49)</f>
        <v>0</v>
      </c>
      <c r="I49" s="18">
        <f>Model!$W$16*((drdp!C49)*MBZ!$B49+(drdp!F49)*MBZ!$C49+(drdp!I49)*MBZ!$D49)</f>
        <v>0</v>
      </c>
      <c r="J49" s="18">
        <f>Model!$W$16*((drdp!D49)*MBZ!$B49+(drdp!G49)*MBZ!$C49+(drdp!J49)*MBZ!$D49)</f>
        <v>0</v>
      </c>
      <c r="K49" s="21">
        <f>SUM(E$3:E48)+H49</f>
        <v>0</v>
      </c>
      <c r="L49" s="21">
        <f>SUM(F$3:F48)+I49</f>
        <v>0</v>
      </c>
      <c r="M49" s="21">
        <f>SUM(G$3:G48)+J49</f>
        <v>0</v>
      </c>
      <c r="N49" s="21"/>
      <c r="O49" s="21"/>
      <c r="P49" s="21"/>
      <c r="Q49" s="19">
        <f t="shared" si="1"/>
        <v>0</v>
      </c>
      <c r="R49" s="19">
        <f t="shared" si="1"/>
        <v>0</v>
      </c>
      <c r="S49" s="19">
        <f t="shared" si="1"/>
        <v>0</v>
      </c>
      <c r="T49" s="19">
        <f t="shared" si="2"/>
        <v>0</v>
      </c>
      <c r="U49" s="19">
        <f t="shared" si="3"/>
        <v>0</v>
      </c>
      <c r="V49" s="19">
        <f t="shared" si="4"/>
        <v>0</v>
      </c>
    </row>
    <row r="50" spans="1:22" x14ac:dyDescent="0.25">
      <c r="A50" s="26">
        <f>Wellpath!E50</f>
        <v>4700</v>
      </c>
      <c r="B50" s="22">
        <v>0</v>
      </c>
      <c r="C50" s="22">
        <v>0</v>
      </c>
      <c r="D50" s="22">
        <f>-SIN(Wellpath!L50) * SIN(Wellpath!O50) / (Bfield * COS(Dip))</f>
        <v>0</v>
      </c>
      <c r="E50" s="20">
        <f>Model!$W$16*((drdp!B50+drdp!K50)*MBZ!$B50+(drdp!E50+drdp!N50)*MBZ!$C50+(drdp!H50+drdp!Q50)*MBZ!$D50)</f>
        <v>0</v>
      </c>
      <c r="F50" s="20">
        <f>Model!$W$16*((drdp!C50+drdp!L50)*MBZ!$B50+(drdp!F50+drdp!O50)*MBZ!$C50+(drdp!I50+drdp!R50)*MBZ!$D50)</f>
        <v>0</v>
      </c>
      <c r="G50" s="20">
        <f>Model!$W$16*((drdp!D50+drdp!M50)*MBZ!$B50+(drdp!G50+drdp!P50)*MBZ!$C50+(drdp!J50+drdp!S50)*MBZ!$D50)</f>
        <v>0</v>
      </c>
      <c r="H50" s="18">
        <f>Model!$W$16*((drdp!B50)*MBZ!$B50+(drdp!E50)*MBZ!$C50+(drdp!H50)*MBZ!$D50)</f>
        <v>0</v>
      </c>
      <c r="I50" s="18">
        <f>Model!$W$16*((drdp!C50)*MBZ!$B50+(drdp!F50)*MBZ!$C50+(drdp!I50)*MBZ!$D50)</f>
        <v>0</v>
      </c>
      <c r="J50" s="18">
        <f>Model!$W$16*((drdp!D50)*MBZ!$B50+(drdp!G50)*MBZ!$C50+(drdp!J50)*MBZ!$D50)</f>
        <v>0</v>
      </c>
      <c r="K50" s="21">
        <f>SUM(E$3:E49)+H50</f>
        <v>0</v>
      </c>
      <c r="L50" s="21">
        <f>SUM(F$3:F49)+I50</f>
        <v>0</v>
      </c>
      <c r="M50" s="21">
        <f>SUM(G$3:G49)+J50</f>
        <v>0</v>
      </c>
      <c r="N50" s="21"/>
      <c r="O50" s="21"/>
      <c r="P50" s="21"/>
      <c r="Q50" s="19">
        <f t="shared" si="1"/>
        <v>0</v>
      </c>
      <c r="R50" s="19">
        <f t="shared" si="1"/>
        <v>0</v>
      </c>
      <c r="S50" s="19">
        <f t="shared" si="1"/>
        <v>0</v>
      </c>
      <c r="T50" s="19">
        <f t="shared" si="2"/>
        <v>0</v>
      </c>
      <c r="U50" s="19">
        <f t="shared" si="3"/>
        <v>0</v>
      </c>
      <c r="V50" s="19">
        <f t="shared" si="4"/>
        <v>0</v>
      </c>
    </row>
    <row r="51" spans="1:22" x14ac:dyDescent="0.25">
      <c r="A51" s="26">
        <f>Wellpath!E51</f>
        <v>4800</v>
      </c>
      <c r="B51" s="22">
        <v>0</v>
      </c>
      <c r="C51" s="22">
        <v>0</v>
      </c>
      <c r="D51" s="22">
        <f>-SIN(Wellpath!L51) * SIN(Wellpath!O51) / (Bfield * COS(Dip))</f>
        <v>0</v>
      </c>
      <c r="E51" s="20">
        <f>Model!$W$16*((drdp!B51+drdp!K51)*MBZ!$B51+(drdp!E51+drdp!N51)*MBZ!$C51+(drdp!H51+drdp!Q51)*MBZ!$D51)</f>
        <v>0</v>
      </c>
      <c r="F51" s="20">
        <f>Model!$W$16*((drdp!C51+drdp!L51)*MBZ!$B51+(drdp!F51+drdp!O51)*MBZ!$C51+(drdp!I51+drdp!R51)*MBZ!$D51)</f>
        <v>0</v>
      </c>
      <c r="G51" s="20">
        <f>Model!$W$16*((drdp!D51+drdp!M51)*MBZ!$B51+(drdp!G51+drdp!P51)*MBZ!$C51+(drdp!J51+drdp!S51)*MBZ!$D51)</f>
        <v>0</v>
      </c>
      <c r="H51" s="18">
        <f>Model!$W$16*((drdp!B51)*MBZ!$B51+(drdp!E51)*MBZ!$C51+(drdp!H51)*MBZ!$D51)</f>
        <v>0</v>
      </c>
      <c r="I51" s="18">
        <f>Model!$W$16*((drdp!C51)*MBZ!$B51+(drdp!F51)*MBZ!$C51+(drdp!I51)*MBZ!$D51)</f>
        <v>0</v>
      </c>
      <c r="J51" s="18">
        <f>Model!$W$16*((drdp!D51)*MBZ!$B51+(drdp!G51)*MBZ!$C51+(drdp!J51)*MBZ!$D51)</f>
        <v>0</v>
      </c>
      <c r="K51" s="21">
        <f>SUM(E$3:E50)+H51</f>
        <v>0</v>
      </c>
      <c r="L51" s="21">
        <f>SUM(F$3:F50)+I51</f>
        <v>0</v>
      </c>
      <c r="M51" s="21">
        <f>SUM(G$3:G50)+J51</f>
        <v>0</v>
      </c>
      <c r="N51" s="21"/>
      <c r="O51" s="21"/>
      <c r="P51" s="21"/>
      <c r="Q51" s="19">
        <f t="shared" si="1"/>
        <v>0</v>
      </c>
      <c r="R51" s="19">
        <f t="shared" si="1"/>
        <v>0</v>
      </c>
      <c r="S51" s="19">
        <f t="shared" si="1"/>
        <v>0</v>
      </c>
      <c r="T51" s="19">
        <f t="shared" si="2"/>
        <v>0</v>
      </c>
      <c r="U51" s="19">
        <f t="shared" si="3"/>
        <v>0</v>
      </c>
      <c r="V51" s="19">
        <f t="shared" si="4"/>
        <v>0</v>
      </c>
    </row>
    <row r="52" spans="1:22" x14ac:dyDescent="0.25">
      <c r="A52" s="26">
        <f>Wellpath!E52</f>
        <v>4900</v>
      </c>
      <c r="B52" s="22">
        <v>0</v>
      </c>
      <c r="C52" s="22">
        <v>0</v>
      </c>
      <c r="D52" s="22">
        <f>-SIN(Wellpath!L52) * SIN(Wellpath!O52) / (Bfield * COS(Dip))</f>
        <v>0</v>
      </c>
      <c r="E52" s="20">
        <f>Model!$W$16*((drdp!B52+drdp!K52)*MBZ!$B52+(drdp!E52+drdp!N52)*MBZ!$C52+(drdp!H52+drdp!Q52)*MBZ!$D52)</f>
        <v>0</v>
      </c>
      <c r="F52" s="20">
        <f>Model!$W$16*((drdp!C52+drdp!L52)*MBZ!$B52+(drdp!F52+drdp!O52)*MBZ!$C52+(drdp!I52+drdp!R52)*MBZ!$D52)</f>
        <v>0</v>
      </c>
      <c r="G52" s="20">
        <f>Model!$W$16*((drdp!D52+drdp!M52)*MBZ!$B52+(drdp!G52+drdp!P52)*MBZ!$C52+(drdp!J52+drdp!S52)*MBZ!$D52)</f>
        <v>0</v>
      </c>
      <c r="H52" s="18">
        <f>Model!$W$16*((drdp!B52)*MBZ!$B52+(drdp!E52)*MBZ!$C52+(drdp!H52)*MBZ!$D52)</f>
        <v>0</v>
      </c>
      <c r="I52" s="18">
        <f>Model!$W$16*((drdp!C52)*MBZ!$B52+(drdp!F52)*MBZ!$C52+(drdp!I52)*MBZ!$D52)</f>
        <v>0</v>
      </c>
      <c r="J52" s="18">
        <f>Model!$W$16*((drdp!D52)*MBZ!$B52+(drdp!G52)*MBZ!$C52+(drdp!J52)*MBZ!$D52)</f>
        <v>0</v>
      </c>
      <c r="K52" s="21">
        <f>SUM(E$3:E51)+H52</f>
        <v>0</v>
      </c>
      <c r="L52" s="21">
        <f>SUM(F$3:F51)+I52</f>
        <v>0</v>
      </c>
      <c r="M52" s="21">
        <f>SUM(G$3:G51)+J52</f>
        <v>0</v>
      </c>
      <c r="N52" s="21"/>
      <c r="O52" s="21"/>
      <c r="P52" s="21"/>
      <c r="Q52" s="19">
        <f t="shared" si="1"/>
        <v>0</v>
      </c>
      <c r="R52" s="19">
        <f t="shared" si="1"/>
        <v>0</v>
      </c>
      <c r="S52" s="19">
        <f t="shared" si="1"/>
        <v>0</v>
      </c>
      <c r="T52" s="19">
        <f t="shared" si="2"/>
        <v>0</v>
      </c>
      <c r="U52" s="19">
        <f t="shared" si="3"/>
        <v>0</v>
      </c>
      <c r="V52" s="19">
        <f t="shared" si="4"/>
        <v>0</v>
      </c>
    </row>
    <row r="53" spans="1:22" x14ac:dyDescent="0.25">
      <c r="A53" s="26">
        <f>Wellpath!E53</f>
        <v>5000</v>
      </c>
      <c r="B53" s="22">
        <v>0</v>
      </c>
      <c r="C53" s="22">
        <v>0</v>
      </c>
      <c r="D53" s="22">
        <f>-SIN(Wellpath!L53) * SIN(Wellpath!O53) / (Bfield * COS(Dip))</f>
        <v>0</v>
      </c>
      <c r="E53" s="20">
        <f>Model!$W$16*((drdp!B53+drdp!K53)*MBZ!$B53+(drdp!E53+drdp!N53)*MBZ!$C53+(drdp!H53+drdp!Q53)*MBZ!$D53)</f>
        <v>0</v>
      </c>
      <c r="F53" s="20">
        <f>Model!$W$16*((drdp!C53+drdp!L53)*MBZ!$B53+(drdp!F53+drdp!O53)*MBZ!$C53+(drdp!I53+drdp!R53)*MBZ!$D53)</f>
        <v>0</v>
      </c>
      <c r="G53" s="20">
        <f>Model!$W$16*((drdp!D53+drdp!M53)*MBZ!$B53+(drdp!G53+drdp!P53)*MBZ!$C53+(drdp!J53+drdp!S53)*MBZ!$D53)</f>
        <v>0</v>
      </c>
      <c r="H53" s="18">
        <f>Model!$W$16*((drdp!B53)*MBZ!$B53+(drdp!E53)*MBZ!$C53+(drdp!H53)*MBZ!$D53)</f>
        <v>0</v>
      </c>
      <c r="I53" s="18">
        <f>Model!$W$16*((drdp!C53)*MBZ!$B53+(drdp!F53)*MBZ!$C53+(drdp!I53)*MBZ!$D53)</f>
        <v>0</v>
      </c>
      <c r="J53" s="18">
        <f>Model!$W$16*((drdp!D53)*MBZ!$B53+(drdp!G53)*MBZ!$C53+(drdp!J53)*MBZ!$D53)</f>
        <v>0</v>
      </c>
      <c r="K53" s="21">
        <f>SUM(E$3:E52)+H53</f>
        <v>0</v>
      </c>
      <c r="L53" s="21">
        <f>SUM(F$3:F52)+I53</f>
        <v>0</v>
      </c>
      <c r="M53" s="21">
        <f>SUM(G$3:G52)+J53</f>
        <v>0</v>
      </c>
      <c r="N53" s="21"/>
      <c r="O53" s="21"/>
      <c r="P53" s="21"/>
      <c r="Q53" s="19">
        <f t="shared" si="1"/>
        <v>0</v>
      </c>
      <c r="R53" s="19">
        <f t="shared" si="1"/>
        <v>0</v>
      </c>
      <c r="S53" s="19">
        <f t="shared" si="1"/>
        <v>0</v>
      </c>
      <c r="T53" s="19">
        <f t="shared" si="2"/>
        <v>0</v>
      </c>
      <c r="U53" s="19">
        <f t="shared" si="3"/>
        <v>0</v>
      </c>
      <c r="V53" s="19">
        <f t="shared" si="4"/>
        <v>0</v>
      </c>
    </row>
    <row r="54" spans="1:22" x14ac:dyDescent="0.25">
      <c r="A54" s="26">
        <f>Wellpath!E54</f>
        <v>5100</v>
      </c>
      <c r="B54" s="22">
        <v>0</v>
      </c>
      <c r="C54" s="22">
        <v>0</v>
      </c>
      <c r="D54" s="22">
        <f>-SIN(Wellpath!L54) * SIN(Wellpath!O54) / (Bfield * COS(Dip))</f>
        <v>-2.0057882377376521E-6</v>
      </c>
      <c r="E54" s="20">
        <f>Model!$W$16*((drdp!B54+drdp!K54)*MBZ!$B54+(drdp!E54+drdp!N54)*MBZ!$C54+(drdp!H54+drdp!Q54)*MBZ!$D54)</f>
        <v>2.9578244859713619E-4</v>
      </c>
      <c r="F54" s="20">
        <f>Model!$W$16*((drdp!C54+drdp!L54)*MBZ!$B54+(drdp!F54+drdp!O54)*MBZ!$C54+(drdp!I54+drdp!R54)*MBZ!$D54)</f>
        <v>-2.2138388766582864E-3</v>
      </c>
      <c r="G54" s="20">
        <f>Model!$W$16*((drdp!D54+drdp!M54)*MBZ!$B54+(drdp!G54+drdp!P54)*MBZ!$C54+(drdp!J54+drdp!S54)*MBZ!$D54)</f>
        <v>0</v>
      </c>
      <c r="H54" s="18">
        <f>Model!$W$16*((drdp!B54)*MBZ!$B54+(drdp!E54)*MBZ!$C54+(drdp!H54)*MBZ!$D54)</f>
        <v>1.4789122429856809E-4</v>
      </c>
      <c r="I54" s="18">
        <f>Model!$W$16*((drdp!C54)*MBZ!$B54+(drdp!F54)*MBZ!$C54+(drdp!I54)*MBZ!$D54)</f>
        <v>-1.1069194383291432E-3</v>
      </c>
      <c r="J54" s="18">
        <f>Model!$W$16*((drdp!D54)*MBZ!$B54+(drdp!G54)*MBZ!$C54+(drdp!J54)*MBZ!$D54)</f>
        <v>0</v>
      </c>
      <c r="K54" s="21">
        <f>SUM(E$3:E53)+H54</f>
        <v>1.4789122429856809E-4</v>
      </c>
      <c r="L54" s="21">
        <f>SUM(F$3:F53)+I54</f>
        <v>-1.1069194383291432E-3</v>
      </c>
      <c r="M54" s="21">
        <f>SUM(G$3:G53)+J54</f>
        <v>0</v>
      </c>
      <c r="N54" s="21"/>
      <c r="O54" s="21"/>
      <c r="P54" s="21"/>
      <c r="Q54" s="19">
        <f t="shared" si="1"/>
        <v>2.1871814224529379E-8</v>
      </c>
      <c r="R54" s="19">
        <f t="shared" si="1"/>
        <v>1.2252706429509058E-6</v>
      </c>
      <c r="S54" s="19">
        <f t="shared" si="1"/>
        <v>0</v>
      </c>
      <c r="T54" s="19">
        <f t="shared" si="2"/>
        <v>-1.6370367093438032E-7</v>
      </c>
      <c r="U54" s="19">
        <f t="shared" si="3"/>
        <v>0</v>
      </c>
      <c r="V54" s="19">
        <f t="shared" si="4"/>
        <v>0</v>
      </c>
    </row>
    <row r="55" spans="1:22" x14ac:dyDescent="0.25">
      <c r="A55" s="26">
        <f>Wellpath!E55</f>
        <v>5200</v>
      </c>
      <c r="B55" s="22">
        <v>0</v>
      </c>
      <c r="C55" s="22">
        <v>0</v>
      </c>
      <c r="D55" s="22">
        <f>-SIN(Wellpath!L55) * SIN(Wellpath!O55) / (Bfield * COS(Dip))</f>
        <v>-4.0080424728048976E-6</v>
      </c>
      <c r="E55" s="20">
        <f>Model!$W$16*((drdp!B55+drdp!K55)*MBZ!$B55+(drdp!E55+drdp!N55)*MBZ!$C55+(drdp!H55+drdp!Q55)*MBZ!$D55)</f>
        <v>1.0227351573705624E-3</v>
      </c>
      <c r="F55" s="20">
        <f>Model!$W$16*((drdp!C55+drdp!L55)*MBZ!$B55+(drdp!F55+drdp!O55)*MBZ!$C55+(drdp!I55+drdp!R55)*MBZ!$D55)</f>
        <v>-4.3063263227790839E-3</v>
      </c>
      <c r="G55" s="20">
        <f>Model!$W$16*((drdp!D55+drdp!M55)*MBZ!$B55+(drdp!G55+drdp!P55)*MBZ!$C55+(drdp!J55+drdp!S55)*MBZ!$D55)</f>
        <v>0</v>
      </c>
      <c r="H55" s="18">
        <f>Model!$W$16*((drdp!B55)*MBZ!$B55+(drdp!E55)*MBZ!$C55+(drdp!H55)*MBZ!$D55)</f>
        <v>5.1136757868528121E-4</v>
      </c>
      <c r="I55" s="18">
        <f>Model!$W$16*((drdp!C55)*MBZ!$B55+(drdp!F55)*MBZ!$C55+(drdp!I55)*MBZ!$D55)</f>
        <v>-2.153163161389542E-3</v>
      </c>
      <c r="J55" s="18">
        <f>Model!$W$16*((drdp!D55)*MBZ!$B55+(drdp!G55)*MBZ!$C55+(drdp!J55)*MBZ!$D55)</f>
        <v>0</v>
      </c>
      <c r="K55" s="21">
        <f>SUM(E$3:E54)+H55</f>
        <v>8.071500272824174E-4</v>
      </c>
      <c r="L55" s="21">
        <f>SUM(F$3:F54)+I55</f>
        <v>-4.3670020380478288E-3</v>
      </c>
      <c r="M55" s="21">
        <f>SUM(G$3:G54)+J55</f>
        <v>0</v>
      </c>
      <c r="N55" s="21"/>
      <c r="O55" s="21"/>
      <c r="P55" s="21"/>
      <c r="Q55" s="19">
        <f t="shared" si="1"/>
        <v>6.5149116654200713E-7</v>
      </c>
      <c r="R55" s="19">
        <f t="shared" si="1"/>
        <v>1.907070680031389E-5</v>
      </c>
      <c r="S55" s="19">
        <f t="shared" si="1"/>
        <v>0</v>
      </c>
      <c r="T55" s="19">
        <f t="shared" si="2"/>
        <v>-3.5248258141526772E-6</v>
      </c>
      <c r="U55" s="19">
        <f t="shared" si="3"/>
        <v>0</v>
      </c>
      <c r="V55" s="19">
        <f t="shared" si="4"/>
        <v>0</v>
      </c>
    </row>
    <row r="56" spans="1:22" x14ac:dyDescent="0.25">
      <c r="A56" s="26">
        <f>Wellpath!E56</f>
        <v>5300</v>
      </c>
      <c r="B56" s="22">
        <v>0</v>
      </c>
      <c r="C56" s="22">
        <v>0</v>
      </c>
      <c r="D56" s="22">
        <f>-SIN(Wellpath!L56) * SIN(Wellpath!O56) / (Bfield * COS(Dip))</f>
        <v>-5.9966211363631136E-6</v>
      </c>
      <c r="E56" s="20">
        <f>Model!$W$16*((drdp!B56+drdp!K56)*MBZ!$B56+(drdp!E56+drdp!N56)*MBZ!$C56+(drdp!H56+drdp!Q56)*MBZ!$D56)</f>
        <v>2.1709153646238336E-3</v>
      </c>
      <c r="F56" s="20">
        <f>Model!$W$16*((drdp!C56+drdp!L56)*MBZ!$B56+(drdp!F56+drdp!O56)*MBZ!$C56+(drdp!I56+drdp!R56)*MBZ!$D56)</f>
        <v>-6.2480612113903749E-3</v>
      </c>
      <c r="G56" s="20">
        <f>Model!$W$16*((drdp!D56+drdp!M56)*MBZ!$B56+(drdp!G56+drdp!P56)*MBZ!$C56+(drdp!J56+drdp!S56)*MBZ!$D56)</f>
        <v>0</v>
      </c>
      <c r="H56" s="18">
        <f>Model!$W$16*((drdp!B56)*MBZ!$B56+(drdp!E56)*MBZ!$C56+(drdp!H56)*MBZ!$D56)</f>
        <v>1.0854576823119168E-3</v>
      </c>
      <c r="I56" s="18">
        <f>Model!$W$16*((drdp!C56)*MBZ!$B56+(drdp!F56)*MBZ!$C56+(drdp!I56)*MBZ!$D56)</f>
        <v>-3.1240306056951874E-3</v>
      </c>
      <c r="J56" s="18">
        <f>Model!$W$16*((drdp!D56)*MBZ!$B56+(drdp!G56)*MBZ!$C56+(drdp!J56)*MBZ!$D56)</f>
        <v>0</v>
      </c>
      <c r="K56" s="21">
        <f>SUM(E$3:E55)+H56</f>
        <v>2.4039752882796155E-3</v>
      </c>
      <c r="L56" s="21">
        <f>SUM(F$3:F55)+I56</f>
        <v>-9.6441958051325591E-3</v>
      </c>
      <c r="M56" s="21">
        <f>SUM(G$3:G55)+J56</f>
        <v>0</v>
      </c>
      <c r="N56" s="21"/>
      <c r="O56" s="21"/>
      <c r="P56" s="21"/>
      <c r="Q56" s="19">
        <f t="shared" si="1"/>
        <v>5.7790971866590603E-6</v>
      </c>
      <c r="R56" s="19">
        <f t="shared" si="1"/>
        <v>9.3010512727736454E-5</v>
      </c>
      <c r="S56" s="19">
        <f t="shared" si="1"/>
        <v>0</v>
      </c>
      <c r="T56" s="19">
        <f t="shared" si="2"/>
        <v>-2.3184408390868601E-5</v>
      </c>
      <c r="U56" s="19">
        <f t="shared" si="3"/>
        <v>0</v>
      </c>
      <c r="V56" s="19">
        <f t="shared" si="4"/>
        <v>0</v>
      </c>
    </row>
    <row r="57" spans="1:22" x14ac:dyDescent="0.25">
      <c r="A57" s="26">
        <f>Wellpath!E57</f>
        <v>5400</v>
      </c>
      <c r="B57" s="22">
        <v>0</v>
      </c>
      <c r="C57" s="22">
        <v>0</v>
      </c>
      <c r="D57" s="22">
        <f>-SIN(Wellpath!L57) * SIN(Wellpath!O57) / (Bfield * COS(Dip))</f>
        <v>-7.9711979661587505E-6</v>
      </c>
      <c r="E57" s="20">
        <f>Model!$W$16*((drdp!B57+drdp!K57)*MBZ!$B57+(drdp!E57+drdp!N57)*MBZ!$C57+(drdp!H57+drdp!Q57)*MBZ!$D57)</f>
        <v>3.7307301145343844E-3</v>
      </c>
      <c r="F57" s="20">
        <f>Model!$W$16*((drdp!C57+drdp!L57)*MBZ!$B57+(drdp!F57+drdp!O57)*MBZ!$C57+(drdp!I57+drdp!R57)*MBZ!$D57)</f>
        <v>-8.0261631319291666E-3</v>
      </c>
      <c r="G57" s="20">
        <f>Model!$W$16*((drdp!D57+drdp!M57)*MBZ!$B57+(drdp!G57+drdp!P57)*MBZ!$C57+(drdp!J57+drdp!S57)*MBZ!$D57)</f>
        <v>0</v>
      </c>
      <c r="H57" s="18">
        <f>Model!$W$16*((drdp!B57)*MBZ!$B57+(drdp!E57)*MBZ!$C57+(drdp!H57)*MBZ!$D57)</f>
        <v>1.8653650572671922E-3</v>
      </c>
      <c r="I57" s="18">
        <f>Model!$W$16*((drdp!C57)*MBZ!$B57+(drdp!F57)*MBZ!$C57+(drdp!I57)*MBZ!$D57)</f>
        <v>-4.0130815659645833E-3</v>
      </c>
      <c r="J57" s="18">
        <f>Model!$W$16*((drdp!D57)*MBZ!$B57+(drdp!G57)*MBZ!$C57+(drdp!J57)*MBZ!$D57)</f>
        <v>0</v>
      </c>
      <c r="K57" s="21">
        <f>SUM(E$3:E56)+H57</f>
        <v>5.3547980278587249E-3</v>
      </c>
      <c r="L57" s="21">
        <f>SUM(F$3:F56)+I57</f>
        <v>-1.678130797679233E-2</v>
      </c>
      <c r="M57" s="21">
        <f>SUM(G$3:G56)+J57</f>
        <v>0</v>
      </c>
      <c r="N57" s="21"/>
      <c r="O57" s="21"/>
      <c r="P57" s="21"/>
      <c r="Q57" s="19">
        <f t="shared" si="1"/>
        <v>2.867386191915969E-5</v>
      </c>
      <c r="R57" s="19">
        <f t="shared" si="1"/>
        <v>2.8161229741195388E-4</v>
      </c>
      <c r="S57" s="19">
        <f t="shared" si="1"/>
        <v>0</v>
      </c>
      <c r="T57" s="19">
        <f t="shared" si="2"/>
        <v>-8.986051485901745E-5</v>
      </c>
      <c r="U57" s="19">
        <f t="shared" si="3"/>
        <v>0</v>
      </c>
      <c r="V57" s="19">
        <f t="shared" si="4"/>
        <v>0</v>
      </c>
    </row>
    <row r="58" spans="1:22" x14ac:dyDescent="0.25">
      <c r="A58" s="26">
        <f>Wellpath!E58</f>
        <v>5500</v>
      </c>
      <c r="B58" s="22">
        <v>0</v>
      </c>
      <c r="C58" s="22">
        <v>0</v>
      </c>
      <c r="D58" s="22">
        <f>-SIN(Wellpath!L58) * SIN(Wellpath!O58) / (Bfield * COS(Dip))</f>
        <v>-9.9217833174036374E-6</v>
      </c>
      <c r="E58" s="20">
        <f>Model!$W$16*((drdp!B58+drdp!K58)*MBZ!$B58+(drdp!E58+drdp!N58)*MBZ!$C58+(drdp!H58+drdp!Q58)*MBZ!$D58)</f>
        <v>3.5662711133432204E-3</v>
      </c>
      <c r="F58" s="20">
        <f>Model!$W$16*((drdp!C58+drdp!L58)*MBZ!$B58+(drdp!F58+drdp!O58)*MBZ!$C58+(drdp!I58+drdp!R58)*MBZ!$D58)</f>
        <v>-6.0350421037094074E-3</v>
      </c>
      <c r="G58" s="20">
        <f>Model!$W$16*((drdp!D58+drdp!M58)*MBZ!$B58+(drdp!G58+drdp!P58)*MBZ!$C58+(drdp!J58+drdp!S58)*MBZ!$D58)</f>
        <v>0</v>
      </c>
      <c r="H58" s="18">
        <f>Model!$W$16*((drdp!B58)*MBZ!$B58+(drdp!E58)*MBZ!$C58+(drdp!H58)*MBZ!$D58)</f>
        <v>2.840744872823979E-3</v>
      </c>
      <c r="I58" s="18">
        <f>Model!$W$16*((drdp!C58)*MBZ!$B58+(drdp!F58)*MBZ!$C58+(drdp!I58)*MBZ!$D58)</f>
        <v>-4.8072662925835686E-3</v>
      </c>
      <c r="J58" s="18">
        <f>Model!$W$16*((drdp!D58)*MBZ!$B58+(drdp!G58)*MBZ!$C58+(drdp!J58)*MBZ!$D58)</f>
        <v>0</v>
      </c>
      <c r="K58" s="21">
        <f>SUM(E$3:E57)+H58</f>
        <v>1.0060907957949896E-2</v>
      </c>
      <c r="L58" s="21">
        <f>SUM(F$3:F57)+I58</f>
        <v>-2.5601655835340482E-2</v>
      </c>
      <c r="M58" s="21">
        <f>SUM(G$3:G57)+J58</f>
        <v>0</v>
      </c>
      <c r="N58" s="21"/>
      <c r="O58" s="21"/>
      <c r="P58" s="21"/>
      <c r="Q58" s="19">
        <f t="shared" si="1"/>
        <v>1.0122186893833953E-4</v>
      </c>
      <c r="R58" s="19">
        <f t="shared" si="1"/>
        <v>6.5544478151122339E-4</v>
      </c>
      <c r="S58" s="19">
        <f t="shared" si="1"/>
        <v>0</v>
      </c>
      <c r="T58" s="19">
        <f t="shared" si="2"/>
        <v>-2.5757590293047145E-4</v>
      </c>
      <c r="U58" s="19">
        <f t="shared" si="3"/>
        <v>0</v>
      </c>
      <c r="V58" s="19">
        <f t="shared" si="4"/>
        <v>0</v>
      </c>
    </row>
    <row r="59" spans="1:22" x14ac:dyDescent="0.25">
      <c r="A59" s="26">
        <f>Wellpath!E59</f>
        <v>5525.54</v>
      </c>
      <c r="B59" s="22">
        <v>0</v>
      </c>
      <c r="C59" s="22">
        <v>0</v>
      </c>
      <c r="D59" s="22">
        <f>-SIN(Wellpath!L59) * SIN(Wellpath!O59) / (Bfield * COS(Dip))</f>
        <v>-1.0416666666666663E-5</v>
      </c>
      <c r="E59" s="20">
        <f>Model!$W$16*((drdp!B59+drdp!K59)*MBZ!$B59+(drdp!E59+drdp!N59)*MBZ!$C59+(drdp!H59+drdp!Q59)*MBZ!$D59)</f>
        <v>3.1205503156531891E-3</v>
      </c>
      <c r="F59" s="20">
        <f>Model!$W$16*((drdp!C59+drdp!L59)*MBZ!$B59+(drdp!F59+drdp!O59)*MBZ!$C59+(drdp!I59+drdp!R59)*MBZ!$D59)</f>
        <v>-4.9939244197497474E-3</v>
      </c>
      <c r="G59" s="20">
        <f>Model!$W$16*((drdp!D59+drdp!M59)*MBZ!$B59+(drdp!G59+drdp!P59)*MBZ!$C59+(drdp!J59+drdp!S59)*MBZ!$D59)</f>
        <v>0</v>
      </c>
      <c r="H59" s="18">
        <f>Model!$W$16*((drdp!B59)*MBZ!$B59+(drdp!E59)*MBZ!$C59+(drdp!H59)*MBZ!$D59)</f>
        <v>7.969885506178214E-4</v>
      </c>
      <c r="I59" s="18">
        <f>Model!$W$16*((drdp!C59)*MBZ!$B59+(drdp!F59)*MBZ!$C59+(drdp!I59)*MBZ!$D59)</f>
        <v>-1.2754482968040807E-3</v>
      </c>
      <c r="J59" s="18">
        <f>Model!$W$16*((drdp!D59)*MBZ!$B59+(drdp!G59)*MBZ!$C59+(drdp!J59)*MBZ!$D59)</f>
        <v>0</v>
      </c>
      <c r="K59" s="21">
        <f>SUM(E$3:E58)+H59</f>
        <v>1.1583422749086959E-2</v>
      </c>
      <c r="L59" s="21">
        <f>SUM(F$3:F58)+I59</f>
        <v>-2.8104879943270399E-2</v>
      </c>
      <c r="M59" s="21">
        <f>SUM(G$3:G58)+J59</f>
        <v>0</v>
      </c>
      <c r="N59" s="21"/>
      <c r="O59" s="21"/>
      <c r="P59" s="21"/>
      <c r="Q59" s="19">
        <f t="shared" si="1"/>
        <v>1.3417568258406527E-4</v>
      </c>
      <c r="R59" s="19">
        <f t="shared" si="1"/>
        <v>7.8988427662564267E-4</v>
      </c>
      <c r="S59" s="19">
        <f t="shared" si="1"/>
        <v>0</v>
      </c>
      <c r="T59" s="19">
        <f t="shared" si="2"/>
        <v>-3.2555070569523611E-4</v>
      </c>
      <c r="U59" s="19">
        <f t="shared" si="3"/>
        <v>0</v>
      </c>
      <c r="V59" s="19">
        <f t="shared" si="4"/>
        <v>0</v>
      </c>
    </row>
    <row r="60" spans="1:22" x14ac:dyDescent="0.25">
      <c r="A60" s="26">
        <f>Wellpath!E60</f>
        <v>5600</v>
      </c>
      <c r="B60" s="22">
        <v>0</v>
      </c>
      <c r="C60" s="22">
        <v>0</v>
      </c>
      <c r="D60" s="22">
        <f>-SIN(Wellpath!L60) * SIN(Wellpath!O60) / (Bfield * COS(Dip))</f>
        <v>-1.1557212166861011E-5</v>
      </c>
      <c r="E60" s="20">
        <f>Model!$W$16*((drdp!B60+drdp!K60)*MBZ!$B60+(drdp!E60+drdp!N60)*MBZ!$C60+(drdp!H60+drdp!Q60)*MBZ!$D60)</f>
        <v>6.6445376479561859E-3</v>
      </c>
      <c r="F60" s="20">
        <f>Model!$W$16*((drdp!C60+drdp!L60)*MBZ!$B60+(drdp!F60+drdp!O60)*MBZ!$C60+(drdp!I60+drdp!R60)*MBZ!$D60)</f>
        <v>-9.0919207443038007E-3</v>
      </c>
      <c r="G60" s="20">
        <f>Model!$W$16*((drdp!D60+drdp!M60)*MBZ!$B60+(drdp!G60+drdp!P60)*MBZ!$C60+(drdp!J60+drdp!S60)*MBZ!$D60)</f>
        <v>0</v>
      </c>
      <c r="H60" s="18">
        <f>Model!$W$16*((drdp!B60)*MBZ!$B60+(drdp!E60)*MBZ!$C60+(drdp!H60)*MBZ!$D60)</f>
        <v>2.8359066448860369E-3</v>
      </c>
      <c r="I60" s="18">
        <f>Model!$W$16*((drdp!C60)*MBZ!$B60+(drdp!F60)*MBZ!$C60+(drdp!I60)*MBZ!$D60)</f>
        <v>-3.8804563717807026E-3</v>
      </c>
      <c r="J60" s="18">
        <f>Model!$W$16*((drdp!D60)*MBZ!$B60+(drdp!G60)*MBZ!$C60+(drdp!J60)*MBZ!$D60)</f>
        <v>0</v>
      </c>
      <c r="K60" s="21">
        <f>SUM(E$3:E59)+H60</f>
        <v>1.6742891159008365E-2</v>
      </c>
      <c r="L60" s="21">
        <f>SUM(F$3:F59)+I60</f>
        <v>-3.5703812437996765E-2</v>
      </c>
      <c r="M60" s="21">
        <f>SUM(G$3:G59)+J60</f>
        <v>0</v>
      </c>
      <c r="N60" s="21"/>
      <c r="O60" s="21"/>
      <c r="P60" s="21"/>
      <c r="Q60" s="19">
        <f t="shared" si="1"/>
        <v>2.8032440436240048E-4</v>
      </c>
      <c r="R60" s="19">
        <f t="shared" si="1"/>
        <v>1.2747622226076526E-3</v>
      </c>
      <c r="S60" s="19">
        <f t="shared" si="1"/>
        <v>0</v>
      </c>
      <c r="T60" s="19">
        <f t="shared" si="2"/>
        <v>-5.9778504561102893E-4</v>
      </c>
      <c r="U60" s="19">
        <f t="shared" si="3"/>
        <v>0</v>
      </c>
      <c r="V60" s="19">
        <f t="shared" si="4"/>
        <v>0</v>
      </c>
    </row>
    <row r="61" spans="1:22" x14ac:dyDescent="0.25">
      <c r="A61" s="26">
        <f>Wellpath!E61</f>
        <v>5700</v>
      </c>
      <c r="B61" s="22">
        <v>0</v>
      </c>
      <c r="C61" s="22">
        <v>0</v>
      </c>
      <c r="D61" s="22">
        <f>-SIN(Wellpath!L61) * SIN(Wellpath!O61) / (Bfield * COS(Dip))</f>
        <v>-1.3065705487064071E-5</v>
      </c>
      <c r="E61" s="20">
        <f>Model!$W$16*((drdp!B61+drdp!K61)*MBZ!$B61+(drdp!E61+drdp!N61)*MBZ!$C61+(drdp!H61+drdp!Q61)*MBZ!$D61)</f>
        <v>9.645995578619896E-3</v>
      </c>
      <c r="F61" s="20">
        <f>Model!$W$16*((drdp!C61+drdp!L61)*MBZ!$B61+(drdp!F61+drdp!O61)*MBZ!$C61+(drdp!I61+drdp!R61)*MBZ!$D61)</f>
        <v>-1.0758190210737978E-2</v>
      </c>
      <c r="G61" s="20">
        <f>Model!$W$16*((drdp!D61+drdp!M61)*MBZ!$B61+(drdp!G61+drdp!P61)*MBZ!$C61+(drdp!J61+drdp!S61)*MBZ!$D61)</f>
        <v>0</v>
      </c>
      <c r="H61" s="18">
        <f>Model!$W$16*((drdp!B61)*MBZ!$B61+(drdp!E61)*MBZ!$C61+(drdp!H61)*MBZ!$D61)</f>
        <v>4.822997789309948E-3</v>
      </c>
      <c r="I61" s="18">
        <f>Model!$W$16*((drdp!C61)*MBZ!$B61+(drdp!F61)*MBZ!$C61+(drdp!I61)*MBZ!$D61)</f>
        <v>-5.3790951053689891E-3</v>
      </c>
      <c r="J61" s="18">
        <f>Model!$W$16*((drdp!D61)*MBZ!$B61+(drdp!G61)*MBZ!$C61+(drdp!J61)*MBZ!$D61)</f>
        <v>0</v>
      </c>
      <c r="K61" s="21">
        <f>SUM(E$3:E60)+H61</f>
        <v>2.5374519951388459E-2</v>
      </c>
      <c r="L61" s="21">
        <f>SUM(F$3:F60)+I61</f>
        <v>-4.6294371915888859E-2</v>
      </c>
      <c r="M61" s="21">
        <f>SUM(G$3:G60)+J61</f>
        <v>0</v>
      </c>
      <c r="N61" s="21"/>
      <c r="O61" s="21"/>
      <c r="P61" s="21"/>
      <c r="Q61" s="19">
        <f t="shared" si="1"/>
        <v>6.4386626276341096E-4</v>
      </c>
      <c r="R61" s="19">
        <f t="shared" si="1"/>
        <v>2.143168871086639E-3</v>
      </c>
      <c r="S61" s="19">
        <f t="shared" si="1"/>
        <v>0</v>
      </c>
      <c r="T61" s="19">
        <f t="shared" si="2"/>
        <v>-1.1746974638167193E-3</v>
      </c>
      <c r="U61" s="19">
        <f t="shared" si="3"/>
        <v>0</v>
      </c>
      <c r="V61" s="19">
        <f t="shared" si="4"/>
        <v>0</v>
      </c>
    </row>
    <row r="62" spans="1:22" x14ac:dyDescent="0.25">
      <c r="A62" s="26">
        <f>Wellpath!E62</f>
        <v>5800</v>
      </c>
      <c r="B62" s="22">
        <v>0</v>
      </c>
      <c r="C62" s="22">
        <v>0</v>
      </c>
      <c r="D62" s="22">
        <f>-SIN(Wellpath!L62) * SIN(Wellpath!O62) / (Bfield * COS(Dip))</f>
        <v>-1.4537081637883858E-5</v>
      </c>
      <c r="E62" s="20">
        <f>Model!$W$16*((drdp!B62+drdp!K62)*MBZ!$B62+(drdp!E62+drdp!N62)*MBZ!$C62+(drdp!H62+drdp!Q62)*MBZ!$D62)</f>
        <v>1.1852690871125022E-2</v>
      </c>
      <c r="F62" s="20">
        <f>Model!$W$16*((drdp!C62+drdp!L62)*MBZ!$B62+(drdp!F62+drdp!O62)*MBZ!$C62+(drdp!I62+drdp!R62)*MBZ!$D62)</f>
        <v>-1.0792684265738609E-2</v>
      </c>
      <c r="G62" s="20">
        <f>Model!$W$16*((drdp!D62+drdp!M62)*MBZ!$B62+(drdp!G62+drdp!P62)*MBZ!$C62+(drdp!J62+drdp!S62)*MBZ!$D62)</f>
        <v>0</v>
      </c>
      <c r="H62" s="18">
        <f>Model!$W$16*((drdp!B62)*MBZ!$B62+(drdp!E62)*MBZ!$C62+(drdp!H62)*MBZ!$D62)</f>
        <v>5.9263454355625109E-3</v>
      </c>
      <c r="I62" s="18">
        <f>Model!$W$16*((drdp!C62)*MBZ!$B62+(drdp!F62)*MBZ!$C62+(drdp!I62)*MBZ!$D62)</f>
        <v>-5.3963421328693043E-3</v>
      </c>
      <c r="J62" s="18">
        <f>Model!$W$16*((drdp!D62)*MBZ!$B62+(drdp!G62)*MBZ!$C62+(drdp!J62)*MBZ!$D62)</f>
        <v>0</v>
      </c>
      <c r="K62" s="21">
        <f>SUM(E$3:E61)+H62</f>
        <v>3.6123863176260922E-2</v>
      </c>
      <c r="L62" s="21">
        <f>SUM(F$3:F61)+I62</f>
        <v>-5.7069809154127148E-2</v>
      </c>
      <c r="M62" s="21">
        <f>SUM(G$3:G61)+J62</f>
        <v>0</v>
      </c>
      <c r="N62" s="21"/>
      <c r="O62" s="21"/>
      <c r="P62" s="21"/>
      <c r="Q62" s="19">
        <f t="shared" si="1"/>
        <v>1.3049334907772197E-3</v>
      </c>
      <c r="R62" s="19">
        <f t="shared" si="1"/>
        <v>3.2569631168884948E-3</v>
      </c>
      <c r="S62" s="19">
        <f t="shared" si="1"/>
        <v>0</v>
      </c>
      <c r="T62" s="19">
        <f t="shared" si="2"/>
        <v>-2.0615819773790122E-3</v>
      </c>
      <c r="U62" s="19">
        <f t="shared" si="3"/>
        <v>0</v>
      </c>
      <c r="V62" s="19">
        <f t="shared" si="4"/>
        <v>0</v>
      </c>
    </row>
    <row r="63" spans="1:22" x14ac:dyDescent="0.25">
      <c r="A63" s="26">
        <f>Wellpath!E63</f>
        <v>5900</v>
      </c>
      <c r="B63" s="22">
        <v>0</v>
      </c>
      <c r="C63" s="22">
        <v>0</v>
      </c>
      <c r="D63" s="22">
        <f>-SIN(Wellpath!L63) * SIN(Wellpath!O63) / (Bfield * COS(Dip))</f>
        <v>-1.5966296021273882E-5</v>
      </c>
      <c r="E63" s="20">
        <f>Model!$W$16*((drdp!B63+drdp!K63)*MBZ!$B63+(drdp!E63+drdp!N63)*MBZ!$C63+(drdp!H63+drdp!Q63)*MBZ!$D63)</f>
        <v>1.4210962161778199E-2</v>
      </c>
      <c r="F63" s="20">
        <f>Model!$W$16*((drdp!C63+drdp!L63)*MBZ!$B63+(drdp!F63+drdp!O63)*MBZ!$C63+(drdp!I63+drdp!R63)*MBZ!$D63)</f>
        <v>-1.05309201351198E-2</v>
      </c>
      <c r="G63" s="20">
        <f>Model!$W$16*((drdp!D63+drdp!M63)*MBZ!$B63+(drdp!G63+drdp!P63)*MBZ!$C63+(drdp!J63+drdp!S63)*MBZ!$D63)</f>
        <v>0</v>
      </c>
      <c r="H63" s="18">
        <f>Model!$W$16*((drdp!B63)*MBZ!$B63+(drdp!E63)*MBZ!$C63+(drdp!H63)*MBZ!$D63)</f>
        <v>7.1054810808890995E-3</v>
      </c>
      <c r="I63" s="18">
        <f>Model!$W$16*((drdp!C63)*MBZ!$B63+(drdp!F63)*MBZ!$C63+(drdp!I63)*MBZ!$D63)</f>
        <v>-5.2654600675599E-3</v>
      </c>
      <c r="J63" s="18">
        <f>Model!$W$16*((drdp!D63)*MBZ!$B63+(drdp!G63)*MBZ!$C63+(drdp!J63)*MBZ!$D63)</f>
        <v>0</v>
      </c>
      <c r="K63" s="21">
        <f>SUM(E$3:E62)+H63</f>
        <v>4.9155689692712529E-2</v>
      </c>
      <c r="L63" s="21">
        <f>SUM(F$3:F62)+I63</f>
        <v>-6.7731611354556354E-2</v>
      </c>
      <c r="M63" s="21">
        <f>SUM(G$3:G62)+J63</f>
        <v>0</v>
      </c>
      <c r="N63" s="21"/>
      <c r="O63" s="21"/>
      <c r="P63" s="21"/>
      <c r="Q63" s="19">
        <f t="shared" si="1"/>
        <v>2.4162818291662449E-3</v>
      </c>
      <c r="R63" s="19">
        <f t="shared" si="1"/>
        <v>4.5875711766846673E-3</v>
      </c>
      <c r="S63" s="19">
        <f t="shared" si="1"/>
        <v>0</v>
      </c>
      <c r="T63" s="19">
        <f t="shared" si="2"/>
        <v>-3.3293940701319765E-3</v>
      </c>
      <c r="U63" s="19">
        <f t="shared" si="3"/>
        <v>0</v>
      </c>
      <c r="V63" s="19">
        <f t="shared" si="4"/>
        <v>0</v>
      </c>
    </row>
    <row r="64" spans="1:22" x14ac:dyDescent="0.25">
      <c r="A64" s="26">
        <f>Wellpath!E64</f>
        <v>6000</v>
      </c>
      <c r="B64" s="22">
        <v>0</v>
      </c>
      <c r="C64" s="22">
        <v>0</v>
      </c>
      <c r="D64" s="22">
        <f>-SIN(Wellpath!L64) * SIN(Wellpath!O64) / (Bfield * COS(Dip))</f>
        <v>-1.7350150476160498E-5</v>
      </c>
      <c r="E64" s="20">
        <f>Model!$W$16*((drdp!B64+drdp!K64)*MBZ!$B64+(drdp!E64+drdp!N64)*MBZ!$C64+(drdp!H64+drdp!Q64)*MBZ!$D64)</f>
        <v>1.2611493076379758E-2</v>
      </c>
      <c r="F64" s="20">
        <f>Model!$W$16*((drdp!C64+drdp!L64)*MBZ!$B64+(drdp!F64+drdp!O64)*MBZ!$C64+(drdp!I64+drdp!R64)*MBZ!$D64)</f>
        <v>-7.532883025275626E-3</v>
      </c>
      <c r="G64" s="20">
        <f>Model!$W$16*((drdp!D64+drdp!M64)*MBZ!$B64+(drdp!G64+drdp!P64)*MBZ!$C64+(drdp!J64+drdp!S64)*MBZ!$D64)</f>
        <v>0</v>
      </c>
      <c r="H64" s="18">
        <f>Model!$W$16*((drdp!B64)*MBZ!$B64+(drdp!E64)*MBZ!$C64+(drdp!H64)*MBZ!$D64)</f>
        <v>8.3475596216440132E-3</v>
      </c>
      <c r="I64" s="18">
        <f>Model!$W$16*((drdp!C64)*MBZ!$B64+(drdp!F64)*MBZ!$C64+(drdp!I64)*MBZ!$D64)</f>
        <v>-4.9860226537434705E-3</v>
      </c>
      <c r="J64" s="18">
        <f>Model!$W$16*((drdp!D64)*MBZ!$B64+(drdp!G64)*MBZ!$C64+(drdp!J64)*MBZ!$D64)</f>
        <v>0</v>
      </c>
      <c r="K64" s="21">
        <f>SUM(E$3:E63)+H64</f>
        <v>6.4608730395245645E-2</v>
      </c>
      <c r="L64" s="21">
        <f>SUM(F$3:F63)+I64</f>
        <v>-7.7983094075859724E-2</v>
      </c>
      <c r="M64" s="21">
        <f>SUM(G$3:G63)+J64</f>
        <v>0</v>
      </c>
      <c r="N64" s="21"/>
      <c r="O64" s="21"/>
      <c r="P64" s="21"/>
      <c r="Q64" s="19">
        <f t="shared" si="1"/>
        <v>4.1742880432855383E-3</v>
      </c>
      <c r="R64" s="19">
        <f t="shared" si="1"/>
        <v>6.0813629616443881E-3</v>
      </c>
      <c r="S64" s="19">
        <f t="shared" si="1"/>
        <v>0</v>
      </c>
      <c r="T64" s="19">
        <f t="shared" si="2"/>
        <v>-5.0383887005342985E-3</v>
      </c>
      <c r="U64" s="19">
        <f t="shared" si="3"/>
        <v>0</v>
      </c>
      <c r="V64" s="19">
        <f t="shared" si="4"/>
        <v>0</v>
      </c>
    </row>
    <row r="65" spans="1:22" x14ac:dyDescent="0.25">
      <c r="A65" s="26">
        <f>Wellpath!E65</f>
        <v>6051.08</v>
      </c>
      <c r="B65" s="22">
        <v>0</v>
      </c>
      <c r="C65" s="22">
        <v>0</v>
      </c>
      <c r="D65" s="22">
        <f>-SIN(Wellpath!L65) * SIN(Wellpath!O65) / (Bfield * COS(Dip))</f>
        <v>-1.8042195912175803E-5</v>
      </c>
      <c r="E65" s="20">
        <f>Model!$W$16*((drdp!B65+drdp!K65)*MBZ!$B65+(drdp!E65+drdp!N65)*MBZ!$C65+(drdp!H65+drdp!Q65)*MBZ!$D65)</f>
        <v>9.0056908855625298E-3</v>
      </c>
      <c r="F65" s="20">
        <f>Model!$W$16*((drdp!C65+drdp!L65)*MBZ!$B65+(drdp!F65+drdp!O65)*MBZ!$C65+(drdp!I65+drdp!R65)*MBZ!$D65)</f>
        <v>-4.7884107824814129E-3</v>
      </c>
      <c r="G65" s="20">
        <f>Model!$W$16*((drdp!D65+drdp!M65)*MBZ!$B65+(drdp!G65+drdp!P65)*MBZ!$C65+(drdp!J65+drdp!S65)*MBZ!$D65)</f>
        <v>0</v>
      </c>
      <c r="H65" s="18">
        <f>Model!$W$16*((drdp!B65)*MBZ!$B65+(drdp!E65)*MBZ!$C65+(drdp!H65)*MBZ!$D65)</f>
        <v>4.6001069043453231E-3</v>
      </c>
      <c r="I65" s="18">
        <f>Model!$W$16*((drdp!C65)*MBZ!$B65+(drdp!F65)*MBZ!$C65+(drdp!I65)*MBZ!$D65)</f>
        <v>-2.4459202276914962E-3</v>
      </c>
      <c r="J65" s="18">
        <f>Model!$W$16*((drdp!D65)*MBZ!$B65+(drdp!G65)*MBZ!$C65+(drdp!J65)*MBZ!$D65)</f>
        <v>0</v>
      </c>
      <c r="K65" s="21">
        <f>SUM(E$3:E64)+H65</f>
        <v>7.3472770754326719E-2</v>
      </c>
      <c r="L65" s="21">
        <f>SUM(F$3:F64)+I65</f>
        <v>-8.2975874675083383E-2</v>
      </c>
      <c r="M65" s="21">
        <f>SUM(G$3:G64)+J65</f>
        <v>0</v>
      </c>
      <c r="N65" s="21"/>
      <c r="O65" s="21"/>
      <c r="P65" s="21"/>
      <c r="Q65" s="19">
        <f t="shared" si="1"/>
        <v>5.3982480423178476E-3</v>
      </c>
      <c r="R65" s="19">
        <f t="shared" si="1"/>
        <v>6.8849957780951435E-3</v>
      </c>
      <c r="S65" s="19">
        <f t="shared" si="1"/>
        <v>0</v>
      </c>
      <c r="T65" s="19">
        <f t="shared" si="2"/>
        <v>-6.0964674181421454E-3</v>
      </c>
      <c r="U65" s="19">
        <f t="shared" si="3"/>
        <v>0</v>
      </c>
      <c r="V65" s="19">
        <f t="shared" si="4"/>
        <v>0</v>
      </c>
    </row>
    <row r="66" spans="1:22" x14ac:dyDescent="0.25">
      <c r="A66" s="26">
        <f>Wellpath!E66</f>
        <v>6100</v>
      </c>
      <c r="B66" s="22">
        <v>0</v>
      </c>
      <c r="C66" s="22">
        <v>0</v>
      </c>
      <c r="D66" s="22">
        <f>-SIN(Wellpath!L66) * SIN(Wellpath!O66) / (Bfield * COS(Dip))</f>
        <v>-1.8360786842075376E-5</v>
      </c>
      <c r="E66" s="20">
        <f>Model!$W$16*((drdp!B66+drdp!K66)*MBZ!$B66+(drdp!E66+drdp!N66)*MBZ!$C66+(drdp!H66+drdp!Q66)*MBZ!$D66)</f>
        <v>1.3859779736650779E-2</v>
      </c>
      <c r="F66" s="20">
        <f>Model!$W$16*((drdp!C66+drdp!L66)*MBZ!$B66+(drdp!F66+drdp!O66)*MBZ!$C66+(drdp!I66+drdp!R66)*MBZ!$D66)</f>
        <v>-6.5455698548924999E-3</v>
      </c>
      <c r="G66" s="20">
        <f>Model!$W$16*((drdp!D66+drdp!M66)*MBZ!$B66+(drdp!G66+drdp!P66)*MBZ!$C66+(drdp!J66+drdp!S66)*MBZ!$D66)</f>
        <v>0</v>
      </c>
      <c r="H66" s="18">
        <f>Model!$W$16*((drdp!B66)*MBZ!$B66+(drdp!E66)*MBZ!$C66+(drdp!H66)*MBZ!$D66)</f>
        <v>4.5529171683921649E-3</v>
      </c>
      <c r="I66" s="18">
        <f>Model!$W$16*((drdp!C66)*MBZ!$B66+(drdp!F66)*MBZ!$C66+(drdp!I66)*MBZ!$D66)</f>
        <v>-2.1502100275405827E-3</v>
      </c>
      <c r="J66" s="18">
        <f>Model!$W$16*((drdp!D66)*MBZ!$B66+(drdp!G66)*MBZ!$C66+(drdp!J66)*MBZ!$D66)</f>
        <v>0</v>
      </c>
      <c r="K66" s="21">
        <f>SUM(E$3:E65)+H66</f>
        <v>8.2431271903936079E-2</v>
      </c>
      <c r="L66" s="21">
        <f>SUM(F$3:F65)+I66</f>
        <v>-8.7468575257413875E-2</v>
      </c>
      <c r="M66" s="21">
        <f>SUM(G$3:G65)+J66</f>
        <v>0</v>
      </c>
      <c r="N66" s="21"/>
      <c r="O66" s="21"/>
      <c r="P66" s="21"/>
      <c r="Q66" s="19">
        <f t="shared" si="1"/>
        <v>6.7949145877006416E-3</v>
      </c>
      <c r="R66" s="19">
        <f t="shared" si="1"/>
        <v>7.6507516575618746E-3</v>
      </c>
      <c r="S66" s="19">
        <f t="shared" si="1"/>
        <v>0</v>
      </c>
      <c r="T66" s="19">
        <f t="shared" si="2"/>
        <v>-7.2101459100937793E-3</v>
      </c>
      <c r="U66" s="19">
        <f t="shared" si="3"/>
        <v>0</v>
      </c>
      <c r="V66" s="19">
        <f t="shared" si="4"/>
        <v>0</v>
      </c>
    </row>
    <row r="67" spans="1:22" x14ac:dyDescent="0.25">
      <c r="A67" s="26">
        <f>Wellpath!E67</f>
        <v>6200</v>
      </c>
      <c r="B67" s="22">
        <v>0</v>
      </c>
      <c r="C67" s="22">
        <v>0</v>
      </c>
      <c r="D67" s="22">
        <f>-SIN(Wellpath!L67) * SIN(Wellpath!O67) / (Bfield * COS(Dip))</f>
        <v>-1.8980590240472933E-5</v>
      </c>
      <c r="E67" s="20">
        <f>Model!$W$16*((drdp!B67+drdp!K67)*MBZ!$B67+(drdp!E67+drdp!N67)*MBZ!$C67+(drdp!H67+drdp!Q67)*MBZ!$D67)</f>
        <v>1.9809758728733043E-2</v>
      </c>
      <c r="F67" s="20">
        <f>Model!$W$16*((drdp!C67+drdp!L67)*MBZ!$B67+(drdp!F67+drdp!O67)*MBZ!$C67+(drdp!I67+drdp!R67)*MBZ!$D67)</f>
        <v>-7.050042181202182E-3</v>
      </c>
      <c r="G67" s="20">
        <f>Model!$W$16*((drdp!D67+drdp!M67)*MBZ!$B67+(drdp!G67+drdp!P67)*MBZ!$C67+(drdp!J67+drdp!S67)*MBZ!$D67)</f>
        <v>0</v>
      </c>
      <c r="H67" s="18">
        <f>Model!$W$16*((drdp!B67)*MBZ!$B67+(drdp!E67)*MBZ!$C67+(drdp!H67)*MBZ!$D67)</f>
        <v>9.904879364366485E-3</v>
      </c>
      <c r="I67" s="18">
        <f>Model!$W$16*((drdp!C67)*MBZ!$B67+(drdp!F67)*MBZ!$C67+(drdp!I67)*MBZ!$D67)</f>
        <v>-3.5250210906010771E-3</v>
      </c>
      <c r="J67" s="18">
        <f>Model!$W$16*((drdp!D67)*MBZ!$B67+(drdp!G67)*MBZ!$C67+(drdp!J67)*MBZ!$D67)</f>
        <v>0</v>
      </c>
      <c r="K67" s="21">
        <f>SUM(E$3:E66)+H67</f>
        <v>0.10164301383656119</v>
      </c>
      <c r="L67" s="21">
        <f>SUM(F$3:F66)+I67</f>
        <v>-9.5388956175366871E-2</v>
      </c>
      <c r="M67" s="21">
        <f>SUM(G$3:G66)+J67</f>
        <v>0</v>
      </c>
      <c r="N67" s="21"/>
      <c r="O67" s="21"/>
      <c r="P67" s="21"/>
      <c r="Q67" s="19">
        <f t="shared" si="1"/>
        <v>1.0331302261779368E-2</v>
      </c>
      <c r="R67" s="19">
        <f t="shared" si="1"/>
        <v>9.0990529602260617E-3</v>
      </c>
      <c r="S67" s="19">
        <f t="shared" si="1"/>
        <v>0</v>
      </c>
      <c r="T67" s="19">
        <f t="shared" si="2"/>
        <v>-9.6956209923879429E-3</v>
      </c>
      <c r="U67" s="19">
        <f t="shared" si="3"/>
        <v>0</v>
      </c>
      <c r="V67" s="19">
        <f t="shared" si="4"/>
        <v>0</v>
      </c>
    </row>
    <row r="68" spans="1:22" x14ac:dyDescent="0.25">
      <c r="A68" s="26">
        <f>Wellpath!E68</f>
        <v>6300</v>
      </c>
      <c r="B68" s="22">
        <v>0</v>
      </c>
      <c r="C68" s="22">
        <v>0</v>
      </c>
      <c r="D68" s="22">
        <f>-SIN(Wellpath!L68) * SIN(Wellpath!O68) / (Bfield * COS(Dip))</f>
        <v>-1.9551139963311838E-5</v>
      </c>
      <c r="E68" s="20">
        <f>Model!$W$16*((drdp!B68+drdp!K68)*MBZ!$B68+(drdp!E68+drdp!N68)*MBZ!$C68+(drdp!H68+drdp!Q68)*MBZ!$D68)</f>
        <v>2.0936974681903843E-2</v>
      </c>
      <c r="F68" s="20">
        <f>Model!$W$16*((drdp!C68+drdp!L68)*MBZ!$B68+(drdp!F68+drdp!O68)*MBZ!$C68+(drdp!I68+drdp!R68)*MBZ!$D68)</f>
        <v>-5.1426142248571834E-3</v>
      </c>
      <c r="G68" s="20">
        <f>Model!$W$16*((drdp!D68+drdp!M68)*MBZ!$B68+(drdp!G68+drdp!P68)*MBZ!$C68+(drdp!J68+drdp!S68)*MBZ!$D68)</f>
        <v>0</v>
      </c>
      <c r="H68" s="18">
        <f>Model!$W$16*((drdp!B68)*MBZ!$B68+(drdp!E68)*MBZ!$C68+(drdp!H68)*MBZ!$D68)</f>
        <v>1.0468487340951921E-2</v>
      </c>
      <c r="I68" s="18">
        <f>Model!$W$16*((drdp!C68)*MBZ!$B68+(drdp!F68)*MBZ!$C68+(drdp!I68)*MBZ!$D68)</f>
        <v>-2.5713071124285917E-3</v>
      </c>
      <c r="J68" s="18">
        <f>Model!$W$16*((drdp!D68)*MBZ!$B68+(drdp!G68)*MBZ!$C68+(drdp!J68)*MBZ!$D68)</f>
        <v>0</v>
      </c>
      <c r="K68" s="21">
        <f>SUM(E$3:E67)+H68</f>
        <v>0.12201638054187966</v>
      </c>
      <c r="L68" s="21">
        <f>SUM(F$3:F67)+I68</f>
        <v>-0.10148528437839657</v>
      </c>
      <c r="M68" s="21">
        <f>SUM(G$3:G67)+J68</f>
        <v>0</v>
      </c>
      <c r="N68" s="21"/>
      <c r="O68" s="21"/>
      <c r="P68" s="21"/>
      <c r="Q68" s="19">
        <f t="shared" ref="Q68:S131" si="5">K68^2</f>
        <v>1.4887997120540789E-2</v>
      </c>
      <c r="R68" s="19">
        <f t="shared" si="5"/>
        <v>1.0299262945364023E-2</v>
      </c>
      <c r="S68" s="19">
        <f t="shared" si="5"/>
        <v>0</v>
      </c>
      <c r="T68" s="19">
        <f t="shared" ref="T68:T131" si="6">K68*L68</f>
        <v>-1.2382867078115312E-2</v>
      </c>
      <c r="U68" s="19">
        <f t="shared" ref="U68:U131" si="7">K68*M68</f>
        <v>0</v>
      </c>
      <c r="V68" s="19">
        <f t="shared" ref="V68:V131" si="8">L68*M68</f>
        <v>0</v>
      </c>
    </row>
    <row r="69" spans="1:22" x14ac:dyDescent="0.25">
      <c r="A69" s="26">
        <f>Wellpath!E69</f>
        <v>6400</v>
      </c>
      <c r="B69" s="22">
        <v>0</v>
      </c>
      <c r="C69" s="22">
        <v>0</v>
      </c>
      <c r="D69" s="22">
        <f>-SIN(Wellpath!L69) * SIN(Wellpath!O69) / (Bfield * COS(Dip))</f>
        <v>-2.0061559005686995E-5</v>
      </c>
      <c r="E69" s="20">
        <f>Model!$W$16*((drdp!B69+drdp!K69)*MBZ!$B69+(drdp!E69+drdp!N69)*MBZ!$C69+(drdp!H69+drdp!Q69)*MBZ!$D69)</f>
        <v>2.1963286961578822E-2</v>
      </c>
      <c r="F69" s="20">
        <f>Model!$W$16*((drdp!C69+drdp!L69)*MBZ!$B69+(drdp!F69+drdp!O69)*MBZ!$C69+(drdp!I69+drdp!R69)*MBZ!$D69)</f>
        <v>-3.0906478096578973E-3</v>
      </c>
      <c r="G69" s="20">
        <f>Model!$W$16*((drdp!D69+drdp!M69)*MBZ!$B69+(drdp!G69+drdp!P69)*MBZ!$C69+(drdp!J69+drdp!S69)*MBZ!$D69)</f>
        <v>0</v>
      </c>
      <c r="H69" s="18">
        <f>Model!$W$16*((drdp!B69)*MBZ!$B69+(drdp!E69)*MBZ!$C69+(drdp!H69)*MBZ!$D69)</f>
        <v>1.0981643480789411E-2</v>
      </c>
      <c r="I69" s="18">
        <f>Model!$W$16*((drdp!C69)*MBZ!$B69+(drdp!F69)*MBZ!$C69+(drdp!I69)*MBZ!$D69)</f>
        <v>-1.5453239048289487E-3</v>
      </c>
      <c r="J69" s="18">
        <f>Model!$W$16*((drdp!D69)*MBZ!$B69+(drdp!G69)*MBZ!$C69+(drdp!J69)*MBZ!$D69)</f>
        <v>0</v>
      </c>
      <c r="K69" s="21">
        <f>SUM(E$3:E68)+H69</f>
        <v>0.14346651136362101</v>
      </c>
      <c r="L69" s="21">
        <f>SUM(F$3:F68)+I69</f>
        <v>-0.10560191539565411</v>
      </c>
      <c r="M69" s="21">
        <f>SUM(G$3:G68)+J69</f>
        <v>0</v>
      </c>
      <c r="N69" s="21"/>
      <c r="O69" s="21"/>
      <c r="P69" s="21"/>
      <c r="Q69" s="19">
        <f t="shared" si="5"/>
        <v>2.0582639882847996E-2</v>
      </c>
      <c r="R69" s="19">
        <f t="shared" si="5"/>
        <v>1.1151764535230889E-2</v>
      </c>
      <c r="S69" s="19">
        <f t="shared" si="5"/>
        <v>0</v>
      </c>
      <c r="T69" s="19">
        <f t="shared" si="6"/>
        <v>-1.5150338395130756E-2</v>
      </c>
      <c r="U69" s="19">
        <f t="shared" si="7"/>
        <v>0</v>
      </c>
      <c r="V69" s="19">
        <f t="shared" si="8"/>
        <v>0</v>
      </c>
    </row>
    <row r="70" spans="1:22" x14ac:dyDescent="0.25">
      <c r="A70" s="26">
        <f>Wellpath!E70</f>
        <v>6500</v>
      </c>
      <c r="B70" s="22">
        <v>0</v>
      </c>
      <c r="C70" s="22">
        <v>0</v>
      </c>
      <c r="D70" s="22">
        <f>-SIN(Wellpath!L70) * SIN(Wellpath!O70) / (Bfield * COS(Dip))</f>
        <v>-2.0519034731258916E-5</v>
      </c>
      <c r="E70" s="20">
        <f>Model!$W$16*((drdp!B70+drdp!K70)*MBZ!$B70+(drdp!E70+drdp!N70)*MBZ!$C70+(drdp!H70+drdp!Q70)*MBZ!$D70)</f>
        <v>2.0218979170308127E-2</v>
      </c>
      <c r="F70" s="20">
        <f>Model!$W$16*((drdp!C70+drdp!L70)*MBZ!$B70+(drdp!F70+drdp!O70)*MBZ!$C70+(drdp!I70+drdp!R70)*MBZ!$D70)</f>
        <v>-8.0854354588268367E-4</v>
      </c>
      <c r="G70" s="20">
        <f>Model!$W$16*((drdp!D70+drdp!M70)*MBZ!$B70+(drdp!G70+drdp!P70)*MBZ!$C70+(drdp!J70+drdp!S70)*MBZ!$D70)</f>
        <v>0</v>
      </c>
      <c r="H70" s="18">
        <f>Model!$W$16*((drdp!B70)*MBZ!$B70+(drdp!E70)*MBZ!$C70+(drdp!H70)*MBZ!$D70)</f>
        <v>1.1447729119187046E-2</v>
      </c>
      <c r="I70" s="18">
        <f>Model!$W$16*((drdp!C70)*MBZ!$B70+(drdp!F70)*MBZ!$C70+(drdp!I70)*MBZ!$D70)</f>
        <v>-4.5778708293663513E-4</v>
      </c>
      <c r="J70" s="18">
        <f>Model!$W$16*((drdp!D70)*MBZ!$B70+(drdp!G70)*MBZ!$C70+(drdp!J70)*MBZ!$D70)</f>
        <v>0</v>
      </c>
      <c r="K70" s="21">
        <f>SUM(E$3:E69)+H70</f>
        <v>0.16589588396359745</v>
      </c>
      <c r="L70" s="21">
        <f>SUM(F$3:F69)+I70</f>
        <v>-0.10760502638341969</v>
      </c>
      <c r="M70" s="21">
        <f>SUM(G$3:G69)+J70</f>
        <v>0</v>
      </c>
      <c r="N70" s="21"/>
      <c r="O70" s="21"/>
      <c r="P70" s="21"/>
      <c r="Q70" s="19">
        <f t="shared" si="5"/>
        <v>2.752144431606339E-2</v>
      </c>
      <c r="R70" s="19">
        <f t="shared" si="5"/>
        <v>1.1578841702976447E-2</v>
      </c>
      <c r="S70" s="19">
        <f t="shared" si="5"/>
        <v>0</v>
      </c>
      <c r="T70" s="19">
        <f t="shared" si="6"/>
        <v>-1.7851230970803635E-2</v>
      </c>
      <c r="U70" s="19">
        <f t="shared" si="7"/>
        <v>0</v>
      </c>
      <c r="V70" s="19">
        <f t="shared" si="8"/>
        <v>0</v>
      </c>
    </row>
    <row r="71" spans="1:22" x14ac:dyDescent="0.25">
      <c r="A71" s="26">
        <f>Wellpath!E71</f>
        <v>6576.62</v>
      </c>
      <c r="B71" s="22">
        <v>0</v>
      </c>
      <c r="C71" s="22">
        <v>0</v>
      </c>
      <c r="D71" s="22">
        <f>-SIN(Wellpath!L71) * SIN(Wellpath!O71) / (Bfield * COS(Dip))</f>
        <v>-2.0833333333333333E-5</v>
      </c>
      <c r="E71" s="20">
        <f>Model!$W$16*((drdp!B71+drdp!K71)*MBZ!$B71+(drdp!E71+drdp!N71)*MBZ!$C71+(drdp!H71+drdp!Q71)*MBZ!$D71)</f>
        <v>1.1770281139818681E-2</v>
      </c>
      <c r="F71" s="20">
        <f>Model!$W$16*((drdp!C71+drdp!L71)*MBZ!$B71+(drdp!F71+drdp!O71)*MBZ!$C71+(drdp!I71+drdp!R71)*MBZ!$D71)</f>
        <v>4.1102727453667367E-4</v>
      </c>
      <c r="G71" s="20">
        <f>Model!$W$16*((drdp!D71+drdp!M71)*MBZ!$B71+(drdp!G71+drdp!P71)*MBZ!$C71+(drdp!J71+drdp!S71)*MBZ!$D71)</f>
        <v>0</v>
      </c>
      <c r="H71" s="18">
        <f>Model!$W$16*((drdp!B71)*MBZ!$B71+(drdp!E71)*MBZ!$C71+(drdp!H71)*MBZ!$D71)</f>
        <v>9.0183894093290376E-3</v>
      </c>
      <c r="I71" s="18">
        <f>Model!$W$16*((drdp!C71)*MBZ!$B71+(drdp!F71)*MBZ!$C71+(drdp!I71)*MBZ!$D71)</f>
        <v>3.1492909774999818E-4</v>
      </c>
      <c r="J71" s="18">
        <f>Model!$W$16*((drdp!D71)*MBZ!$B71+(drdp!G71)*MBZ!$C71+(drdp!J71)*MBZ!$D71)</f>
        <v>0</v>
      </c>
      <c r="K71" s="21">
        <f>SUM(E$3:E70)+H71</f>
        <v>0.18368552342404756</v>
      </c>
      <c r="L71" s="21">
        <f>SUM(F$3:F70)+I71</f>
        <v>-0.10764085374861575</v>
      </c>
      <c r="M71" s="21">
        <f>SUM(G$3:G70)+J71</f>
        <v>0</v>
      </c>
      <c r="N71" s="21"/>
      <c r="O71" s="21"/>
      <c r="P71" s="21"/>
      <c r="Q71" s="19">
        <f t="shared" si="5"/>
        <v>3.3740371515566324E-2</v>
      </c>
      <c r="R71" s="19">
        <f t="shared" si="5"/>
        <v>1.1586553395730885E-2</v>
      </c>
      <c r="S71" s="19">
        <f t="shared" si="5"/>
        <v>0</v>
      </c>
      <c r="T71" s="19">
        <f t="shared" si="6"/>
        <v>-1.9772066562625836E-2</v>
      </c>
      <c r="U71" s="19">
        <f t="shared" si="7"/>
        <v>0</v>
      </c>
      <c r="V71" s="19">
        <f t="shared" si="8"/>
        <v>0</v>
      </c>
    </row>
    <row r="72" spans="1:22" x14ac:dyDescent="0.25">
      <c r="A72" s="26">
        <f>Wellpath!E72</f>
        <v>6600</v>
      </c>
      <c r="B72" s="22">
        <v>0</v>
      </c>
      <c r="C72" s="22">
        <v>0</v>
      </c>
      <c r="D72" s="22">
        <f>-SIN(Wellpath!L72) * SIN(Wellpath!O72) / (Bfield * COS(Dip))</f>
        <v>-2.0740637508888213E-5</v>
      </c>
      <c r="E72" s="20">
        <f>Model!$W$16*((drdp!B72+drdp!K72)*MBZ!$B72+(drdp!E72+drdp!N72)*MBZ!$C72+(drdp!H72+drdp!Q72)*MBZ!$D72)</f>
        <v>1.4381824364186117E-2</v>
      </c>
      <c r="F72" s="20">
        <f>Model!$W$16*((drdp!C72+drdp!L72)*MBZ!$B72+(drdp!F72+drdp!O72)*MBZ!$C72+(drdp!I72+drdp!R72)*MBZ!$D72)</f>
        <v>8.2925077528615344E-4</v>
      </c>
      <c r="G72" s="20">
        <f>Model!$W$16*((drdp!D72+drdp!M72)*MBZ!$B72+(drdp!G72+drdp!P72)*MBZ!$C72+(drdp!J72+drdp!S72)*MBZ!$D72)</f>
        <v>0</v>
      </c>
      <c r="H72" s="18">
        <f>Model!$W$16*((drdp!B72)*MBZ!$B72+(drdp!E72)*MBZ!$C72+(drdp!H72)*MBZ!$D72)</f>
        <v>2.7252962687200097E-3</v>
      </c>
      <c r="I72" s="18">
        <f>Model!$W$16*((drdp!C72)*MBZ!$B72+(drdp!F72)*MBZ!$C72+(drdp!I72)*MBZ!$D72)</f>
        <v>1.571395941497039E-4</v>
      </c>
      <c r="J72" s="18">
        <f>Model!$W$16*((drdp!D72)*MBZ!$B72+(drdp!G72)*MBZ!$C72+(drdp!J72)*MBZ!$D72)</f>
        <v>0</v>
      </c>
      <c r="K72" s="21">
        <f>SUM(E$3:E71)+H72</f>
        <v>0.18916271142325722</v>
      </c>
      <c r="L72" s="21">
        <f>SUM(F$3:F71)+I72</f>
        <v>-0.10738761597767936</v>
      </c>
      <c r="M72" s="21">
        <f>SUM(G$3:G71)+J72</f>
        <v>0</v>
      </c>
      <c r="N72" s="21"/>
      <c r="O72" s="21"/>
      <c r="P72" s="21"/>
      <c r="Q72" s="19">
        <f t="shared" si="5"/>
        <v>3.5782531392998487E-2</v>
      </c>
      <c r="R72" s="19">
        <f t="shared" si="5"/>
        <v>1.1532100065369536E-2</v>
      </c>
      <c r="S72" s="19">
        <f t="shared" si="5"/>
        <v>0</v>
      </c>
      <c r="T72" s="19">
        <f t="shared" si="6"/>
        <v>-2.0313732611617327E-2</v>
      </c>
      <c r="U72" s="19">
        <f t="shared" si="7"/>
        <v>0</v>
      </c>
      <c r="V72" s="19">
        <f t="shared" si="8"/>
        <v>0</v>
      </c>
    </row>
    <row r="73" spans="1:22" x14ac:dyDescent="0.25">
      <c r="A73" s="26">
        <f>Wellpath!E73</f>
        <v>6700</v>
      </c>
      <c r="B73" s="22">
        <v>0</v>
      </c>
      <c r="C73" s="22">
        <v>0</v>
      </c>
      <c r="D73" s="22">
        <f>-SIN(Wellpath!L73) * SIN(Wellpath!O73) / (Bfield * COS(Dip))</f>
        <v>-2.0315107720817619E-5</v>
      </c>
      <c r="E73" s="20">
        <f>Model!$W$16*((drdp!B73+drdp!K73)*MBZ!$B73+(drdp!E73+drdp!N73)*MBZ!$C73+(drdp!H73+drdp!Q73)*MBZ!$D73)</f>
        <v>2.2288709022049682E-2</v>
      </c>
      <c r="F73" s="20">
        <f>Model!$W$16*((drdp!C73+drdp!L73)*MBZ!$B73+(drdp!F73+drdp!O73)*MBZ!$C73+(drdp!I73+drdp!R73)*MBZ!$D73)</f>
        <v>3.5102489567112112E-3</v>
      </c>
      <c r="G73" s="20">
        <f>Model!$W$16*((drdp!D73+drdp!M73)*MBZ!$B73+(drdp!G73+drdp!P73)*MBZ!$C73+(drdp!J73+drdp!S73)*MBZ!$D73)</f>
        <v>0</v>
      </c>
      <c r="H73" s="18">
        <f>Model!$W$16*((drdp!B73)*MBZ!$B73+(drdp!E73)*MBZ!$C73+(drdp!H73)*MBZ!$D73)</f>
        <v>1.1144354511024799E-2</v>
      </c>
      <c r="I73" s="18">
        <f>Model!$W$16*((drdp!C73)*MBZ!$B73+(drdp!F73)*MBZ!$C73+(drdp!I73)*MBZ!$D73)</f>
        <v>1.7551244783555991E-3</v>
      </c>
      <c r="J73" s="18">
        <f>Model!$W$16*((drdp!D73)*MBZ!$B73+(drdp!G73)*MBZ!$C73+(drdp!J73)*MBZ!$D73)</f>
        <v>0</v>
      </c>
      <c r="K73" s="21">
        <f>SUM(E$3:E72)+H73</f>
        <v>0.21196359402974813</v>
      </c>
      <c r="L73" s="21">
        <f>SUM(F$3:F72)+I73</f>
        <v>-0.1049603803181873</v>
      </c>
      <c r="M73" s="21">
        <f>SUM(G$3:G72)+J73</f>
        <v>0</v>
      </c>
      <c r="N73" s="21"/>
      <c r="O73" s="21"/>
      <c r="P73" s="21"/>
      <c r="Q73" s="19">
        <f t="shared" si="5"/>
        <v>4.4928565194007876E-2</v>
      </c>
      <c r="R73" s="19">
        <f t="shared" si="5"/>
        <v>1.1016681436538521E-2</v>
      </c>
      <c r="S73" s="19">
        <f t="shared" si="5"/>
        <v>0</v>
      </c>
      <c r="T73" s="19">
        <f t="shared" si="6"/>
        <v>-2.224777944297222E-2</v>
      </c>
      <c r="U73" s="19">
        <f t="shared" si="7"/>
        <v>0</v>
      </c>
      <c r="V73" s="19">
        <f t="shared" si="8"/>
        <v>0</v>
      </c>
    </row>
    <row r="74" spans="1:22" x14ac:dyDescent="0.25">
      <c r="A74" s="26">
        <f>Wellpath!E74</f>
        <v>6800</v>
      </c>
      <c r="B74" s="22">
        <v>0</v>
      </c>
      <c r="C74" s="22">
        <v>0</v>
      </c>
      <c r="D74" s="22">
        <f>-SIN(Wellpath!L74) * SIN(Wellpath!O74) / (Bfield * COS(Dip))</f>
        <v>-1.9826666588135655E-5</v>
      </c>
      <c r="E74" s="20">
        <f>Model!$W$16*((drdp!B74+drdp!K74)*MBZ!$B74+(drdp!E74+drdp!N74)*MBZ!$C74+(drdp!H74+drdp!Q74)*MBZ!$D74)</f>
        <v>2.1152641449805127E-2</v>
      </c>
      <c r="F74" s="20">
        <f>Model!$W$16*((drdp!C74+drdp!L74)*MBZ!$B74+(drdp!F74+drdp!O74)*MBZ!$C74+(drdp!I74+drdp!R74)*MBZ!$D74)</f>
        <v>5.5532377047347514E-3</v>
      </c>
      <c r="G74" s="20">
        <f>Model!$W$16*((drdp!D74+drdp!M74)*MBZ!$B74+(drdp!G74+drdp!P74)*MBZ!$C74+(drdp!J74+drdp!S74)*MBZ!$D74)</f>
        <v>0</v>
      </c>
      <c r="H74" s="18">
        <f>Model!$W$16*((drdp!B74)*MBZ!$B74+(drdp!E74)*MBZ!$C74+(drdp!H74)*MBZ!$D74)</f>
        <v>1.0576320724902683E-2</v>
      </c>
      <c r="I74" s="18">
        <f>Model!$W$16*((drdp!C74)*MBZ!$B74+(drdp!F74)*MBZ!$C74+(drdp!I74)*MBZ!$D74)</f>
        <v>2.7766188523674065E-3</v>
      </c>
      <c r="J74" s="18">
        <f>Model!$W$16*((drdp!D74)*MBZ!$B74+(drdp!G74)*MBZ!$C74+(drdp!J74)*MBZ!$D74)</f>
        <v>0</v>
      </c>
      <c r="K74" s="21">
        <f>SUM(E$3:E73)+H74</f>
        <v>0.2336842692656757</v>
      </c>
      <c r="L74" s="21">
        <f>SUM(F$3:F73)+I74</f>
        <v>-0.10042863698746428</v>
      </c>
      <c r="M74" s="21">
        <f>SUM(G$3:G73)+J74</f>
        <v>0</v>
      </c>
      <c r="N74" s="21"/>
      <c r="O74" s="21"/>
      <c r="P74" s="21"/>
      <c r="Q74" s="19">
        <f t="shared" si="5"/>
        <v>5.4608337702232827E-2</v>
      </c>
      <c r="R74" s="19">
        <f t="shared" si="5"/>
        <v>1.0085911127159878E-2</v>
      </c>
      <c r="S74" s="19">
        <f t="shared" si="5"/>
        <v>0</v>
      </c>
      <c r="T74" s="19">
        <f t="shared" si="6"/>
        <v>-2.3468592647763402E-2</v>
      </c>
      <c r="U74" s="19">
        <f t="shared" si="7"/>
        <v>0</v>
      </c>
      <c r="V74" s="19">
        <f t="shared" si="8"/>
        <v>0</v>
      </c>
    </row>
    <row r="75" spans="1:22" x14ac:dyDescent="0.25">
      <c r="A75" s="26">
        <f>Wellpath!E75</f>
        <v>6900</v>
      </c>
      <c r="B75" s="22">
        <v>0</v>
      </c>
      <c r="C75" s="22">
        <v>0</v>
      </c>
      <c r="D75" s="22">
        <f>-SIN(Wellpath!L75) * SIN(Wellpath!O75) / (Bfield * COS(Dip))</f>
        <v>-1.9288846666757682E-5</v>
      </c>
      <c r="E75" s="20">
        <f>Model!$W$16*((drdp!B75+drdp!K75)*MBZ!$B75+(drdp!E75+drdp!N75)*MBZ!$C75+(drdp!H75+drdp!Q75)*MBZ!$D75)</f>
        <v>1.9943508122255312E-2</v>
      </c>
      <c r="F75" s="20">
        <f>Model!$W$16*((drdp!C75+drdp!L75)*MBZ!$B75+(drdp!F75+drdp!O75)*MBZ!$C75+(drdp!I75+drdp!R75)*MBZ!$D75)</f>
        <v>7.4645079357563739E-3</v>
      </c>
      <c r="G75" s="20">
        <f>Model!$W$16*((drdp!D75+drdp!M75)*MBZ!$B75+(drdp!G75+drdp!P75)*MBZ!$C75+(drdp!J75+drdp!S75)*MBZ!$D75)</f>
        <v>0</v>
      </c>
      <c r="H75" s="18">
        <f>Model!$W$16*((drdp!B75)*MBZ!$B75+(drdp!E75)*MBZ!$C75+(drdp!H75)*MBZ!$D75)</f>
        <v>9.9717540611275815E-3</v>
      </c>
      <c r="I75" s="18">
        <f>Model!$W$16*((drdp!C75)*MBZ!$B75+(drdp!F75)*MBZ!$C75+(drdp!I75)*MBZ!$D75)</f>
        <v>3.7322539678781592E-3</v>
      </c>
      <c r="J75" s="18">
        <f>Model!$W$16*((drdp!D75)*MBZ!$B75+(drdp!G75)*MBZ!$C75+(drdp!J75)*MBZ!$D75)</f>
        <v>0</v>
      </c>
      <c r="K75" s="21">
        <f>SUM(E$3:E74)+H75</f>
        <v>0.25423234405170575</v>
      </c>
      <c r="L75" s="21">
        <f>SUM(F$3:F74)+I75</f>
        <v>-9.3919764167218783E-2</v>
      </c>
      <c r="M75" s="21">
        <f>SUM(G$3:G74)+J75</f>
        <v>0</v>
      </c>
      <c r="N75" s="21"/>
      <c r="O75" s="21"/>
      <c r="P75" s="21"/>
      <c r="Q75" s="19">
        <f t="shared" si="5"/>
        <v>6.4634084762024882E-2</v>
      </c>
      <c r="R75" s="19">
        <f t="shared" si="5"/>
        <v>8.820922101225993E-3</v>
      </c>
      <c r="S75" s="19">
        <f t="shared" si="5"/>
        <v>0</v>
      </c>
      <c r="T75" s="19">
        <f t="shared" si="6"/>
        <v>-2.3877441797015432E-2</v>
      </c>
      <c r="U75" s="19">
        <f t="shared" si="7"/>
        <v>0</v>
      </c>
      <c r="V75" s="19">
        <f t="shared" si="8"/>
        <v>0</v>
      </c>
    </row>
    <row r="76" spans="1:22" x14ac:dyDescent="0.25">
      <c r="A76" s="26">
        <f>Wellpath!E76</f>
        <v>7000</v>
      </c>
      <c r="B76" s="22">
        <v>0</v>
      </c>
      <c r="C76" s="22">
        <v>0</v>
      </c>
      <c r="D76" s="22">
        <f>-SIN(Wellpath!L76) * SIN(Wellpath!O76) / (Bfield * COS(Dip))</f>
        <v>-1.8700897298374451E-5</v>
      </c>
      <c r="E76" s="20">
        <f>Model!$W$16*((drdp!B76+drdp!K76)*MBZ!$B76+(drdp!E76+drdp!N76)*MBZ!$C76+(drdp!H76+drdp!Q76)*MBZ!$D76)</f>
        <v>1.8669595953062994E-2</v>
      </c>
      <c r="F76" s="20">
        <f>Model!$W$16*((drdp!C76+drdp!L76)*MBZ!$B76+(drdp!F76+drdp!O76)*MBZ!$C76+(drdp!I76+drdp!R76)*MBZ!$D76)</f>
        <v>9.2108770905796333E-3</v>
      </c>
      <c r="G76" s="20">
        <f>Model!$W$16*((drdp!D76+drdp!M76)*MBZ!$B76+(drdp!G76+drdp!P76)*MBZ!$C76+(drdp!J76+drdp!S76)*MBZ!$D76)</f>
        <v>0</v>
      </c>
      <c r="H76" s="18">
        <f>Model!$W$16*((drdp!B76)*MBZ!$B76+(drdp!E76)*MBZ!$C76+(drdp!H76)*MBZ!$D76)</f>
        <v>9.3347979765314969E-3</v>
      </c>
      <c r="I76" s="18">
        <f>Model!$W$16*((drdp!C76)*MBZ!$B76+(drdp!F76)*MBZ!$C76+(drdp!I76)*MBZ!$D76)</f>
        <v>4.6054385452898167E-3</v>
      </c>
      <c r="J76" s="18">
        <f>Model!$W$16*((drdp!D76)*MBZ!$B76+(drdp!G76)*MBZ!$C76+(drdp!J76)*MBZ!$D76)</f>
        <v>0</v>
      </c>
      <c r="K76" s="21">
        <f>SUM(E$3:E75)+H76</f>
        <v>0.27353889608936494</v>
      </c>
      <c r="L76" s="21">
        <f>SUM(F$3:F75)+I76</f>
        <v>-8.5582071654050754E-2</v>
      </c>
      <c r="M76" s="21">
        <f>SUM(G$3:G75)+J76</f>
        <v>0</v>
      </c>
      <c r="N76" s="21"/>
      <c r="O76" s="21"/>
      <c r="P76" s="21"/>
      <c r="Q76" s="19">
        <f t="shared" si="5"/>
        <v>7.4823527673788387E-2</v>
      </c>
      <c r="R76" s="19">
        <f t="shared" si="5"/>
        <v>7.3242909885990774E-3</v>
      </c>
      <c r="S76" s="19">
        <f t="shared" si="5"/>
        <v>0</v>
      </c>
      <c r="T76" s="19">
        <f t="shared" si="6"/>
        <v>-2.3410025405289973E-2</v>
      </c>
      <c r="U76" s="19">
        <f t="shared" si="7"/>
        <v>0</v>
      </c>
      <c r="V76" s="19">
        <f t="shared" si="8"/>
        <v>0</v>
      </c>
    </row>
    <row r="77" spans="1:22" x14ac:dyDescent="0.25">
      <c r="A77" s="26">
        <f>Wellpath!E77</f>
        <v>7100</v>
      </c>
      <c r="B77" s="22">
        <v>0</v>
      </c>
      <c r="C77" s="22">
        <v>0</v>
      </c>
      <c r="D77" s="22">
        <f>-SIN(Wellpath!L77) * SIN(Wellpath!O77) / (Bfield * COS(Dip))</f>
        <v>-1.8058927198272366E-5</v>
      </c>
      <c r="E77" s="20">
        <f>Model!$W$16*((drdp!B77+drdp!K77)*MBZ!$B77+(drdp!E77+drdp!N77)*MBZ!$C77+(drdp!H77+drdp!Q77)*MBZ!$D77)</f>
        <v>8.8538416618524803E-3</v>
      </c>
      <c r="F77" s="20">
        <f>Model!$W$16*((drdp!C77+drdp!L77)*MBZ!$B77+(drdp!F77+drdp!O77)*MBZ!$C77+(drdp!I77+drdp!R77)*MBZ!$D77)</f>
        <v>5.5067440166261987E-3</v>
      </c>
      <c r="G77" s="20">
        <f>Model!$W$16*((drdp!D77+drdp!M77)*MBZ!$B77+(drdp!G77+drdp!P77)*MBZ!$C77+(drdp!J77+drdp!S77)*MBZ!$D77)</f>
        <v>0</v>
      </c>
      <c r="H77" s="18">
        <f>Model!$W$16*((drdp!B77)*MBZ!$B77+(drdp!E77)*MBZ!$C77+(drdp!H77)*MBZ!$D77)</f>
        <v>8.6666421905367882E-3</v>
      </c>
      <c r="I77" s="18">
        <f>Model!$W$16*((drdp!C77)*MBZ!$B77+(drdp!F77)*MBZ!$C77+(drdp!I77)*MBZ!$D77)</f>
        <v>5.3903132504171287E-3</v>
      </c>
      <c r="J77" s="18">
        <f>Model!$W$16*((drdp!D77)*MBZ!$B77+(drdp!G77)*MBZ!$C77+(drdp!J77)*MBZ!$D77)</f>
        <v>0</v>
      </c>
      <c r="K77" s="21">
        <f>SUM(E$3:E76)+H77</f>
        <v>0.29154033625643327</v>
      </c>
      <c r="L77" s="21">
        <f>SUM(F$3:F76)+I77</f>
        <v>-7.5586319858343812E-2</v>
      </c>
      <c r="M77" s="21">
        <f>SUM(G$3:G76)+J77</f>
        <v>0</v>
      </c>
      <c r="N77" s="21"/>
      <c r="O77" s="21"/>
      <c r="P77" s="21"/>
      <c r="Q77" s="19">
        <f t="shared" si="5"/>
        <v>8.499576766451418E-2</v>
      </c>
      <c r="R77" s="19">
        <f t="shared" si="5"/>
        <v>5.7132917497278602E-3</v>
      </c>
      <c r="S77" s="19">
        <f t="shared" si="5"/>
        <v>0</v>
      </c>
      <c r="T77" s="19">
        <f t="shared" si="6"/>
        <v>-2.2036461107887876E-2</v>
      </c>
      <c r="U77" s="19">
        <f t="shared" si="7"/>
        <v>0</v>
      </c>
      <c r="V77" s="19">
        <f t="shared" si="8"/>
        <v>0</v>
      </c>
    </row>
    <row r="78" spans="1:22" x14ac:dyDescent="0.25">
      <c r="A78" s="26">
        <f>Wellpath!E78</f>
        <v>7102.16</v>
      </c>
      <c r="B78" s="22">
        <v>0</v>
      </c>
      <c r="C78" s="22">
        <v>0</v>
      </c>
      <c r="D78" s="22">
        <f>-SIN(Wellpath!L78) * SIN(Wellpath!O78) / (Bfield * COS(Dip))</f>
        <v>-1.8042195912175806E-5</v>
      </c>
      <c r="E78" s="20">
        <f>Model!$W$16*((drdp!B78+drdp!K78)*MBZ!$B78+(drdp!E78+drdp!N78)*MBZ!$C78+(drdp!H78+drdp!Q78)*MBZ!$D78)</f>
        <v>8.6497308241654906E-3</v>
      </c>
      <c r="F78" s="20">
        <f>Model!$W$16*((drdp!C78+drdp!L78)*MBZ!$B78+(drdp!F78+drdp!O78)*MBZ!$C78+(drdp!I78+drdp!R78)*MBZ!$D78)</f>
        <v>5.4049516942864216E-3</v>
      </c>
      <c r="G78" s="20">
        <f>Model!$W$16*((drdp!D78+drdp!M78)*MBZ!$B78+(drdp!G78+drdp!P78)*MBZ!$C78+(drdp!J78+drdp!S78)*MBZ!$D78)</f>
        <v>0</v>
      </c>
      <c r="H78" s="18">
        <f>Model!$W$16*((drdp!B78)*MBZ!$B78+(drdp!E78)*MBZ!$C78+(drdp!H78)*MBZ!$D78)</f>
        <v>1.8683418580207008E-4</v>
      </c>
      <c r="I78" s="18">
        <f>Model!$W$16*((drdp!C78)*MBZ!$B78+(drdp!F78)*MBZ!$C78+(drdp!I78)*MBZ!$D78)</f>
        <v>1.1674695659664636E-4</v>
      </c>
      <c r="J78" s="18">
        <f>Model!$W$16*((drdp!D78)*MBZ!$B78+(drdp!G78)*MBZ!$C78+(drdp!J78)*MBZ!$D78)</f>
        <v>0</v>
      </c>
      <c r="K78" s="21">
        <f>SUM(E$3:E77)+H78</f>
        <v>0.29191436991355102</v>
      </c>
      <c r="L78" s="21">
        <f>SUM(F$3:F77)+I78</f>
        <v>-7.5353142135538093E-2</v>
      </c>
      <c r="M78" s="21">
        <f>SUM(G$3:G77)+J78</f>
        <v>0</v>
      </c>
      <c r="N78" s="21"/>
      <c r="O78" s="21"/>
      <c r="P78" s="21"/>
      <c r="Q78" s="19">
        <f t="shared" si="5"/>
        <v>8.5213999362025505E-2</v>
      </c>
      <c r="R78" s="19">
        <f t="shared" si="5"/>
        <v>5.6780960296986061E-3</v>
      </c>
      <c r="S78" s="19">
        <f t="shared" si="5"/>
        <v>0</v>
      </c>
      <c r="T78" s="19">
        <f t="shared" si="6"/>
        <v>-2.1996665007501855E-2</v>
      </c>
      <c r="U78" s="19">
        <f t="shared" si="7"/>
        <v>0</v>
      </c>
      <c r="V78" s="19">
        <f t="shared" si="8"/>
        <v>0</v>
      </c>
    </row>
    <row r="79" spans="1:22" x14ac:dyDescent="0.25">
      <c r="A79" s="26">
        <f>Wellpath!E79</f>
        <v>7200</v>
      </c>
      <c r="B79" s="22">
        <v>0</v>
      </c>
      <c r="C79" s="22">
        <v>0</v>
      </c>
      <c r="D79" s="22">
        <f>-SIN(Wellpath!L79) * SIN(Wellpath!O79) / (Bfield * COS(Dip))</f>
        <v>-1.6511574610626314E-5</v>
      </c>
      <c r="E79" s="20">
        <f>Model!$W$16*((drdp!B79+drdp!K79)*MBZ!$B79+(drdp!E79+drdp!N79)*MBZ!$C79+(drdp!H79+drdp!Q79)*MBZ!$D79)</f>
        <v>1.4266180779561601E-2</v>
      </c>
      <c r="F79" s="20">
        <f>Model!$W$16*((drdp!C79+drdp!L79)*MBZ!$B79+(drdp!F79+drdp!O79)*MBZ!$C79+(drdp!I79+drdp!R79)*MBZ!$D79)</f>
        <v>1.0848255947479402E-2</v>
      </c>
      <c r="G79" s="20">
        <f>Model!$W$16*((drdp!D79+drdp!M79)*MBZ!$B79+(drdp!G79+drdp!P79)*MBZ!$C79+(drdp!J79+drdp!S79)*MBZ!$D79)</f>
        <v>0</v>
      </c>
      <c r="H79" s="18">
        <f>Model!$W$16*((drdp!B79)*MBZ!$B79+(drdp!E79)*MBZ!$C79+(drdp!H79)*MBZ!$D79)</f>
        <v>7.055211926164066E-3</v>
      </c>
      <c r="I79" s="18">
        <f>Model!$W$16*((drdp!C79)*MBZ!$B79+(drdp!F79)*MBZ!$C79+(drdp!I79)*MBZ!$D79)</f>
        <v>5.3649078138969797E-3</v>
      </c>
      <c r="J79" s="18">
        <f>Model!$W$16*((drdp!D79)*MBZ!$B79+(drdp!G79)*MBZ!$C79+(drdp!J79)*MBZ!$D79)</f>
        <v>0</v>
      </c>
      <c r="K79" s="21">
        <f>SUM(E$3:E78)+H79</f>
        <v>0.30743247847807847</v>
      </c>
      <c r="L79" s="21">
        <f>SUM(F$3:F78)+I79</f>
        <v>-6.4700029583951338E-2</v>
      </c>
      <c r="M79" s="21">
        <f>SUM(G$3:G78)+J79</f>
        <v>0</v>
      </c>
      <c r="N79" s="21"/>
      <c r="O79" s="21"/>
      <c r="P79" s="21"/>
      <c r="Q79" s="19">
        <f t="shared" si="5"/>
        <v>9.4514728823174188E-2</v>
      </c>
      <c r="R79" s="19">
        <f t="shared" si="5"/>
        <v>4.186093828164178E-3</v>
      </c>
      <c r="S79" s="19">
        <f t="shared" si="5"/>
        <v>0</v>
      </c>
      <c r="T79" s="19">
        <f t="shared" si="6"/>
        <v>-1.9890890452599161E-2</v>
      </c>
      <c r="U79" s="19">
        <f t="shared" si="7"/>
        <v>0</v>
      </c>
      <c r="V79" s="19">
        <f t="shared" si="8"/>
        <v>0</v>
      </c>
    </row>
    <row r="80" spans="1:22" x14ac:dyDescent="0.25">
      <c r="A80" s="26">
        <f>Wellpath!E80</f>
        <v>7300</v>
      </c>
      <c r="B80" s="22">
        <v>0</v>
      </c>
      <c r="C80" s="22">
        <v>0</v>
      </c>
      <c r="D80" s="22">
        <f>-SIN(Wellpath!L80) * SIN(Wellpath!O80) / (Bfield * COS(Dip))</f>
        <v>-1.490274499974679E-5</v>
      </c>
      <c r="E80" s="20">
        <f>Model!$W$16*((drdp!B80+drdp!K80)*MBZ!$B80+(drdp!E80+drdp!N80)*MBZ!$C80+(drdp!H80+drdp!Q80)*MBZ!$D80)</f>
        <v>1.1681063430644973E-2</v>
      </c>
      <c r="F80" s="20">
        <f>Model!$W$16*((drdp!C80+drdp!L80)*MBZ!$B80+(drdp!F80+drdp!O80)*MBZ!$C80+(drdp!I80+drdp!R80)*MBZ!$D80)</f>
        <v>1.0862314877589782E-2</v>
      </c>
      <c r="G80" s="20">
        <f>Model!$W$16*((drdp!D80+drdp!M80)*MBZ!$B80+(drdp!G80+drdp!P80)*MBZ!$C80+(drdp!J80+drdp!S80)*MBZ!$D80)</f>
        <v>0</v>
      </c>
      <c r="H80" s="18">
        <f>Model!$W$16*((drdp!B80)*MBZ!$B80+(drdp!E80)*MBZ!$C80+(drdp!H80)*MBZ!$D80)</f>
        <v>5.8405317153224865E-3</v>
      </c>
      <c r="I80" s="18">
        <f>Model!$W$16*((drdp!C80)*MBZ!$B80+(drdp!F80)*MBZ!$C80+(drdp!I80)*MBZ!$D80)</f>
        <v>5.4311574387948909E-3</v>
      </c>
      <c r="J80" s="18">
        <f>Model!$W$16*((drdp!D80)*MBZ!$B80+(drdp!G80)*MBZ!$C80+(drdp!J80)*MBZ!$D80)</f>
        <v>0</v>
      </c>
      <c r="K80" s="21">
        <f>SUM(E$3:E79)+H80</f>
        <v>0.32048397904679854</v>
      </c>
      <c r="L80" s="21">
        <f>SUM(F$3:F79)+I80</f>
        <v>-5.3785524011574028E-2</v>
      </c>
      <c r="M80" s="21">
        <f>SUM(G$3:G79)+J80</f>
        <v>0</v>
      </c>
      <c r="N80" s="21"/>
      <c r="O80" s="21"/>
      <c r="P80" s="21"/>
      <c r="Q80" s="19">
        <f t="shared" si="5"/>
        <v>0.1027099808256688</v>
      </c>
      <c r="R80" s="19">
        <f t="shared" si="5"/>
        <v>2.8928825931996065E-3</v>
      </c>
      <c r="S80" s="19">
        <f t="shared" si="5"/>
        <v>0</v>
      </c>
      <c r="T80" s="19">
        <f t="shared" si="6"/>
        <v>-1.7237398750346369E-2</v>
      </c>
      <c r="U80" s="19">
        <f t="shared" si="7"/>
        <v>0</v>
      </c>
      <c r="V80" s="19">
        <f t="shared" si="8"/>
        <v>0</v>
      </c>
    </row>
    <row r="81" spans="1:22" x14ac:dyDescent="0.25">
      <c r="A81" s="26">
        <f>Wellpath!E81</f>
        <v>7400</v>
      </c>
      <c r="B81" s="22">
        <v>0</v>
      </c>
      <c r="C81" s="22">
        <v>0</v>
      </c>
      <c r="D81" s="22">
        <f>-SIN(Wellpath!L81) * SIN(Wellpath!O81) / (Bfield * COS(Dip))</f>
        <v>-1.325061269393393E-5</v>
      </c>
      <c r="E81" s="20">
        <f>Model!$W$16*((drdp!B81+drdp!K81)*MBZ!$B81+(drdp!E81+drdp!N81)*MBZ!$C81+(drdp!H81+drdp!Q81)*MBZ!$D81)</f>
        <v>9.1683199024786364E-3</v>
      </c>
      <c r="F81" s="20">
        <f>Model!$W$16*((drdp!C81+drdp!L81)*MBZ!$B81+(drdp!F81+drdp!O81)*MBZ!$C81+(drdp!I81+drdp!R81)*MBZ!$D81)</f>
        <v>1.0487651734493611E-2</v>
      </c>
      <c r="G81" s="20">
        <f>Model!$W$16*((drdp!D81+drdp!M81)*MBZ!$B81+(drdp!G81+drdp!P81)*MBZ!$C81+(drdp!J81+drdp!S81)*MBZ!$D81)</f>
        <v>0</v>
      </c>
      <c r="H81" s="18">
        <f>Model!$W$16*((drdp!B81)*MBZ!$B81+(drdp!E81)*MBZ!$C81+(drdp!H81)*MBZ!$D81)</f>
        <v>4.5841599512393182E-3</v>
      </c>
      <c r="I81" s="18">
        <f>Model!$W$16*((drdp!C81)*MBZ!$B81+(drdp!F81)*MBZ!$C81+(drdp!I81)*MBZ!$D81)</f>
        <v>5.2438258672468053E-3</v>
      </c>
      <c r="J81" s="18">
        <f>Model!$W$16*((drdp!D81)*MBZ!$B81+(drdp!G81)*MBZ!$C81+(drdp!J81)*MBZ!$D81)</f>
        <v>0</v>
      </c>
      <c r="K81" s="21">
        <f>SUM(E$3:E80)+H81</f>
        <v>0.33090867071336033</v>
      </c>
      <c r="L81" s="21">
        <f>SUM(F$3:F80)+I81</f>
        <v>-4.311054070553233E-2</v>
      </c>
      <c r="M81" s="21">
        <f>SUM(G$3:G80)+J81</f>
        <v>0</v>
      </c>
      <c r="N81" s="21"/>
      <c r="O81" s="21"/>
      <c r="P81" s="21"/>
      <c r="Q81" s="19">
        <f t="shared" si="5"/>
        <v>0.10950054835328314</v>
      </c>
      <c r="R81" s="19">
        <f t="shared" si="5"/>
        <v>1.8585187199233601E-3</v>
      </c>
      <c r="S81" s="19">
        <f t="shared" si="5"/>
        <v>0</v>
      </c>
      <c r="T81" s="19">
        <f t="shared" si="6"/>
        <v>-1.4265651718601915E-2</v>
      </c>
      <c r="U81" s="19">
        <f t="shared" si="7"/>
        <v>0</v>
      </c>
      <c r="V81" s="19">
        <f t="shared" si="8"/>
        <v>0</v>
      </c>
    </row>
    <row r="82" spans="1:22" x14ac:dyDescent="0.25">
      <c r="A82" s="26">
        <f>Wellpath!E82</f>
        <v>7500</v>
      </c>
      <c r="B82" s="22">
        <v>0</v>
      </c>
      <c r="C82" s="22">
        <v>0</v>
      </c>
      <c r="D82" s="22">
        <f>-SIN(Wellpath!L82) * SIN(Wellpath!O82) / (Bfield * COS(Dip))</f>
        <v>-1.1565004592259258E-5</v>
      </c>
      <c r="E82" s="20">
        <f>Model!$W$16*((drdp!B82+drdp!K82)*MBZ!$B82+(drdp!E82+drdp!N82)*MBZ!$C82+(drdp!H82+drdp!Q82)*MBZ!$D82)</f>
        <v>6.9189054808343154E-3</v>
      </c>
      <c r="F82" s="20">
        <f>Model!$W$16*((drdp!C82+drdp!L82)*MBZ!$B82+(drdp!F82+drdp!O82)*MBZ!$C82+(drdp!I82+drdp!R82)*MBZ!$D82)</f>
        <v>9.8555719012652521E-3</v>
      </c>
      <c r="G82" s="20">
        <f>Model!$W$16*((drdp!D82+drdp!M82)*MBZ!$B82+(drdp!G82+drdp!P82)*MBZ!$C82+(drdp!J82+drdp!S82)*MBZ!$D82)</f>
        <v>0</v>
      </c>
      <c r="H82" s="18">
        <f>Model!$W$16*((drdp!B82)*MBZ!$B82+(drdp!E82)*MBZ!$C82+(drdp!H82)*MBZ!$D82)</f>
        <v>3.4594527404171577E-3</v>
      </c>
      <c r="I82" s="18">
        <f>Model!$W$16*((drdp!C82)*MBZ!$B82+(drdp!F82)*MBZ!$C82+(drdp!I82)*MBZ!$D82)</f>
        <v>4.9277859506326261E-3</v>
      </c>
      <c r="J82" s="18">
        <f>Model!$W$16*((drdp!D82)*MBZ!$B82+(drdp!G82)*MBZ!$C82+(drdp!J82)*MBZ!$D82)</f>
        <v>0</v>
      </c>
      <c r="K82" s="21">
        <f>SUM(E$3:E81)+H82</f>
        <v>0.33895228340501676</v>
      </c>
      <c r="L82" s="21">
        <f>SUM(F$3:F81)+I82</f>
        <v>-3.2938928887652895E-2</v>
      </c>
      <c r="M82" s="21">
        <f>SUM(G$3:G81)+J82</f>
        <v>0</v>
      </c>
      <c r="N82" s="21"/>
      <c r="O82" s="21"/>
      <c r="P82" s="21"/>
      <c r="Q82" s="19">
        <f t="shared" si="5"/>
        <v>0.1148886504254748</v>
      </c>
      <c r="R82" s="19">
        <f t="shared" si="5"/>
        <v>1.0849730362658544E-3</v>
      </c>
      <c r="S82" s="19">
        <f t="shared" si="5"/>
        <v>0</v>
      </c>
      <c r="T82" s="19">
        <f t="shared" si="6"/>
        <v>-1.1164725159385418E-2</v>
      </c>
      <c r="U82" s="19">
        <f t="shared" si="7"/>
        <v>0</v>
      </c>
      <c r="V82" s="19">
        <f t="shared" si="8"/>
        <v>0</v>
      </c>
    </row>
    <row r="83" spans="1:22" x14ac:dyDescent="0.25">
      <c r="A83" s="26">
        <f>Wellpath!E83</f>
        <v>7600</v>
      </c>
      <c r="B83" s="22">
        <v>0</v>
      </c>
      <c r="C83" s="22">
        <v>0</v>
      </c>
      <c r="D83" s="22">
        <f>-SIN(Wellpath!L83) * SIN(Wellpath!O83) / (Bfield * COS(Dip))</f>
        <v>-9.8461255967495468E-6</v>
      </c>
      <c r="E83" s="20">
        <f>Model!$W$16*((drdp!B83+drdp!K83)*MBZ!$B83+(drdp!E83+drdp!N83)*MBZ!$C83+(drdp!H83+drdp!Q83)*MBZ!$D83)</f>
        <v>4.95155518614582E-3</v>
      </c>
      <c r="F83" s="20">
        <f>Model!$W$16*((drdp!C83+drdp!L83)*MBZ!$B83+(drdp!F83+drdp!O83)*MBZ!$C83+(drdp!I83+drdp!R83)*MBZ!$D83)</f>
        <v>8.9623311608056332E-3</v>
      </c>
      <c r="G83" s="20">
        <f>Model!$W$16*((drdp!D83+drdp!M83)*MBZ!$B83+(drdp!G83+drdp!P83)*MBZ!$C83+(drdp!J83+drdp!S83)*MBZ!$D83)</f>
        <v>0</v>
      </c>
      <c r="H83" s="18">
        <f>Model!$W$16*((drdp!B83)*MBZ!$B83+(drdp!E83)*MBZ!$C83+(drdp!H83)*MBZ!$D83)</f>
        <v>2.47577759307291E-3</v>
      </c>
      <c r="I83" s="18">
        <f>Model!$W$16*((drdp!C83)*MBZ!$B83+(drdp!F83)*MBZ!$C83+(drdp!I83)*MBZ!$D83)</f>
        <v>4.4811655804028166E-3</v>
      </c>
      <c r="J83" s="18">
        <f>Model!$W$16*((drdp!D83)*MBZ!$B83+(drdp!G83)*MBZ!$C83+(drdp!J83)*MBZ!$D83)</f>
        <v>0</v>
      </c>
      <c r="K83" s="21">
        <f>SUM(E$3:E82)+H83</f>
        <v>0.34488751373850685</v>
      </c>
      <c r="L83" s="21">
        <f>SUM(F$3:F82)+I83</f>
        <v>-2.3529977356617451E-2</v>
      </c>
      <c r="M83" s="21">
        <f>SUM(G$3:G82)+J83</f>
        <v>0</v>
      </c>
      <c r="N83" s="21"/>
      <c r="O83" s="21"/>
      <c r="P83" s="21"/>
      <c r="Q83" s="19">
        <f t="shared" si="5"/>
        <v>0.11894739713272875</v>
      </c>
      <c r="R83" s="19">
        <f t="shared" si="5"/>
        <v>5.5365983440292996E-4</v>
      </c>
      <c r="S83" s="19">
        <f t="shared" si="5"/>
        <v>0</v>
      </c>
      <c r="T83" s="19">
        <f t="shared" si="6"/>
        <v>-8.1151953888471563E-3</v>
      </c>
      <c r="U83" s="19">
        <f t="shared" si="7"/>
        <v>0</v>
      </c>
      <c r="V83" s="19">
        <f t="shared" si="8"/>
        <v>0</v>
      </c>
    </row>
    <row r="84" spans="1:22" x14ac:dyDescent="0.25">
      <c r="A84" s="26">
        <f>Wellpath!E84</f>
        <v>7700</v>
      </c>
      <c r="B84" s="22">
        <v>0</v>
      </c>
      <c r="C84" s="22">
        <v>0</v>
      </c>
      <c r="D84" s="22">
        <f>-SIN(Wellpath!L84) * SIN(Wellpath!O84) / (Bfield * COS(Dip))</f>
        <v>-8.1032772927608001E-6</v>
      </c>
      <c r="E84" s="20">
        <f>Model!$W$16*((drdp!B84+drdp!K84)*MBZ!$B84+(drdp!E84+drdp!N84)*MBZ!$C84+(drdp!H84+drdp!Q84)*MBZ!$D84)</f>
        <v>3.2923684972142177E-3</v>
      </c>
      <c r="F84" s="20">
        <f>Model!$W$16*((drdp!C84+drdp!L84)*MBZ!$B84+(drdp!F84+drdp!O84)*MBZ!$C84+(drdp!I84+drdp!R84)*MBZ!$D84)</f>
        <v>7.8284101917832881E-3</v>
      </c>
      <c r="G84" s="20">
        <f>Model!$W$16*((drdp!D84+drdp!M84)*MBZ!$B84+(drdp!G84+drdp!P84)*MBZ!$C84+(drdp!J84+drdp!S84)*MBZ!$D84)</f>
        <v>0</v>
      </c>
      <c r="H84" s="18">
        <f>Model!$W$16*((drdp!B84)*MBZ!$B84+(drdp!E84)*MBZ!$C84+(drdp!H84)*MBZ!$D84)</f>
        <v>1.6461842486071088E-3</v>
      </c>
      <c r="I84" s="18">
        <f>Model!$W$16*((drdp!C84)*MBZ!$B84+(drdp!F84)*MBZ!$C84+(drdp!I84)*MBZ!$D84)</f>
        <v>3.914205095891644E-3</v>
      </c>
      <c r="J84" s="18">
        <f>Model!$W$16*((drdp!D84)*MBZ!$B84+(drdp!G84)*MBZ!$C84+(drdp!J84)*MBZ!$D84)</f>
        <v>0</v>
      </c>
      <c r="K84" s="21">
        <f>SUM(E$3:E83)+H84</f>
        <v>0.34900947558018686</v>
      </c>
      <c r="L84" s="21">
        <f>SUM(F$3:F83)+I84</f>
        <v>-1.5134606680322992E-2</v>
      </c>
      <c r="M84" s="21">
        <f>SUM(G$3:G83)+J84</f>
        <v>0</v>
      </c>
      <c r="N84" s="21"/>
      <c r="O84" s="21"/>
      <c r="P84" s="21"/>
      <c r="Q84" s="19">
        <f t="shared" si="5"/>
        <v>0.12180761404475704</v>
      </c>
      <c r="R84" s="19">
        <f t="shared" si="5"/>
        <v>2.2905631936807736E-4</v>
      </c>
      <c r="S84" s="19">
        <f t="shared" si="5"/>
        <v>0</v>
      </c>
      <c r="T84" s="19">
        <f t="shared" si="6"/>
        <v>-5.2821211406119204E-3</v>
      </c>
      <c r="U84" s="19">
        <f t="shared" si="7"/>
        <v>0</v>
      </c>
      <c r="V84" s="19">
        <f t="shared" si="8"/>
        <v>0</v>
      </c>
    </row>
    <row r="85" spans="1:22" x14ac:dyDescent="0.25">
      <c r="A85" s="26">
        <f>Wellpath!E85</f>
        <v>7800</v>
      </c>
      <c r="B85" s="22">
        <v>0</v>
      </c>
      <c r="C85" s="22">
        <v>0</v>
      </c>
      <c r="D85" s="22">
        <f>-SIN(Wellpath!L85) * SIN(Wellpath!O85) / (Bfield * COS(Dip))</f>
        <v>-6.3330345778530813E-6</v>
      </c>
      <c r="E85" s="20">
        <f>Model!$W$16*((drdp!B85+drdp!K85)*MBZ!$B85+(drdp!E85+drdp!N85)*MBZ!$C85+(drdp!H85+drdp!Q85)*MBZ!$D85)</f>
        <v>1.952559481348133E-3</v>
      </c>
      <c r="F85" s="20">
        <f>Model!$W$16*((drdp!C85+drdp!L85)*MBZ!$B85+(drdp!F85+drdp!O85)*MBZ!$C85+(drdp!I85+drdp!R85)*MBZ!$D85)</f>
        <v>6.454972164966934E-3</v>
      </c>
      <c r="G85" s="20">
        <f>Model!$W$16*((drdp!D85+drdp!M85)*MBZ!$B85+(drdp!G85+drdp!P85)*MBZ!$C85+(drdp!J85+drdp!S85)*MBZ!$D85)</f>
        <v>0</v>
      </c>
      <c r="H85" s="18">
        <f>Model!$W$16*((drdp!B85)*MBZ!$B85+(drdp!E85)*MBZ!$C85+(drdp!H85)*MBZ!$D85)</f>
        <v>9.7627974067406649E-4</v>
      </c>
      <c r="I85" s="18">
        <f>Model!$W$16*((drdp!C85)*MBZ!$B85+(drdp!F85)*MBZ!$C85+(drdp!I85)*MBZ!$D85)</f>
        <v>3.227486082483467E-3</v>
      </c>
      <c r="J85" s="18">
        <f>Model!$W$16*((drdp!D85)*MBZ!$B85+(drdp!G85)*MBZ!$C85+(drdp!J85)*MBZ!$D85)</f>
        <v>0</v>
      </c>
      <c r="K85" s="21">
        <f>SUM(E$3:E84)+H85</f>
        <v>0.35163193956946798</v>
      </c>
      <c r="L85" s="21">
        <f>SUM(F$3:F84)+I85</f>
        <v>-7.9929155019478823E-3</v>
      </c>
      <c r="M85" s="21">
        <f>SUM(G$3:G84)+J85</f>
        <v>0</v>
      </c>
      <c r="N85" s="21"/>
      <c r="O85" s="21"/>
      <c r="P85" s="21"/>
      <c r="Q85" s="19">
        <f t="shared" si="5"/>
        <v>0.12364502092538598</v>
      </c>
      <c r="R85" s="19">
        <f t="shared" si="5"/>
        <v>6.3886698221278773E-5</v>
      </c>
      <c r="S85" s="19">
        <f t="shared" si="5"/>
        <v>0</v>
      </c>
      <c r="T85" s="19">
        <f t="shared" si="6"/>
        <v>-2.8105643807648014E-3</v>
      </c>
      <c r="U85" s="19">
        <f t="shared" si="7"/>
        <v>0</v>
      </c>
      <c r="V85" s="19">
        <f t="shared" si="8"/>
        <v>0</v>
      </c>
    </row>
    <row r="86" spans="1:22" x14ac:dyDescent="0.25">
      <c r="A86" s="26">
        <f>Wellpath!E86</f>
        <v>7900</v>
      </c>
      <c r="B86" s="22">
        <v>0</v>
      </c>
      <c r="C86" s="22">
        <v>0</v>
      </c>
      <c r="D86" s="22">
        <f>-SIN(Wellpath!L86) * SIN(Wellpath!O86) / (Bfield * COS(Dip))</f>
        <v>-4.5471713459327349E-6</v>
      </c>
      <c r="E86" s="20">
        <f>Model!$W$16*((drdp!B86+drdp!K86)*MBZ!$B86+(drdp!E86+drdp!N86)*MBZ!$C86+(drdp!H86+drdp!Q86)*MBZ!$D86)</f>
        <v>9.5303307704407625E-4</v>
      </c>
      <c r="F86" s="20">
        <f>Model!$W$16*((drdp!C86+drdp!L86)*MBZ!$B86+(drdp!F86+drdp!O86)*MBZ!$C86+(drdp!I86+drdp!R86)*MBZ!$D86)</f>
        <v>4.8621418944677685E-3</v>
      </c>
      <c r="G86" s="20">
        <f>Model!$W$16*((drdp!D86+drdp!M86)*MBZ!$B86+(drdp!G86+drdp!P86)*MBZ!$C86+(drdp!J86+drdp!S86)*MBZ!$D86)</f>
        <v>0</v>
      </c>
      <c r="H86" s="18">
        <f>Model!$W$16*((drdp!B86)*MBZ!$B86+(drdp!E86)*MBZ!$C86+(drdp!H86)*MBZ!$D86)</f>
        <v>4.7651653852203812E-4</v>
      </c>
      <c r="I86" s="18">
        <f>Model!$W$16*((drdp!C86)*MBZ!$B86+(drdp!F86)*MBZ!$C86+(drdp!I86)*MBZ!$D86)</f>
        <v>2.4310709472338842E-3</v>
      </c>
      <c r="J86" s="18">
        <f>Model!$W$16*((drdp!D86)*MBZ!$B86+(drdp!G86)*MBZ!$C86+(drdp!J86)*MBZ!$D86)</f>
        <v>0</v>
      </c>
      <c r="K86" s="21">
        <f>SUM(E$3:E85)+H86</f>
        <v>0.35308473584866412</v>
      </c>
      <c r="L86" s="21">
        <f>SUM(F$3:F85)+I86</f>
        <v>-2.3343584722305302E-3</v>
      </c>
      <c r="M86" s="21">
        <f>SUM(G$3:G85)+J86</f>
        <v>0</v>
      </c>
      <c r="N86" s="21"/>
      <c r="O86" s="21"/>
      <c r="P86" s="21"/>
      <c r="Q86" s="19">
        <f t="shared" si="5"/>
        <v>0.12466883068932091</v>
      </c>
      <c r="R86" s="19">
        <f t="shared" si="5"/>
        <v>5.4492294768744548E-6</v>
      </c>
      <c r="S86" s="19">
        <f t="shared" si="5"/>
        <v>0</v>
      </c>
      <c r="T86" s="19">
        <f t="shared" si="6"/>
        <v>-8.242263445436079E-4</v>
      </c>
      <c r="U86" s="19">
        <f t="shared" si="7"/>
        <v>0</v>
      </c>
      <c r="V86" s="19">
        <f t="shared" si="8"/>
        <v>0</v>
      </c>
    </row>
    <row r="87" spans="1:22" x14ac:dyDescent="0.25">
      <c r="A87" s="26">
        <f>Wellpath!E87</f>
        <v>8000</v>
      </c>
      <c r="B87" s="22">
        <v>0</v>
      </c>
      <c r="C87" s="22">
        <v>0</v>
      </c>
      <c r="D87" s="22">
        <f>-SIN(Wellpath!L87) * SIN(Wellpath!O87) / (Bfield * COS(Dip))</f>
        <v>-2.7524154803232857E-6</v>
      </c>
      <c r="E87" s="20">
        <f>Model!$W$16*((drdp!B87+drdp!K87)*MBZ!$B87+(drdp!E87+drdp!N87)*MBZ!$C87+(drdp!H87+drdp!Q87)*MBZ!$D87)</f>
        <v>3.0406468676120243E-4</v>
      </c>
      <c r="F87" s="20">
        <f>Model!$W$16*((drdp!C87+drdp!L87)*MBZ!$B87+(drdp!F87+drdp!O87)*MBZ!$C87+(drdp!I87+drdp!R87)*MBZ!$D87)</f>
        <v>3.0734719382906005E-3</v>
      </c>
      <c r="G87" s="20">
        <f>Model!$W$16*((drdp!D87+drdp!M87)*MBZ!$B87+(drdp!G87+drdp!P87)*MBZ!$C87+(drdp!J87+drdp!S87)*MBZ!$D87)</f>
        <v>0</v>
      </c>
      <c r="H87" s="18">
        <f>Model!$W$16*((drdp!B87)*MBZ!$B87+(drdp!E87)*MBZ!$C87+(drdp!H87)*MBZ!$D87)</f>
        <v>1.5203234338060121E-4</v>
      </c>
      <c r="I87" s="18">
        <f>Model!$W$16*((drdp!C87)*MBZ!$B87+(drdp!F87)*MBZ!$C87+(drdp!I87)*MBZ!$D87)</f>
        <v>1.5367359691453003E-3</v>
      </c>
      <c r="J87" s="18">
        <f>Model!$W$16*((drdp!D87)*MBZ!$B87+(drdp!G87)*MBZ!$C87+(drdp!J87)*MBZ!$D87)</f>
        <v>0</v>
      </c>
      <c r="K87" s="21">
        <f>SUM(E$3:E86)+H87</f>
        <v>0.35371328473056679</v>
      </c>
      <c r="L87" s="21">
        <f>SUM(F$3:F86)+I87</f>
        <v>1.6334484441486543E-3</v>
      </c>
      <c r="M87" s="21">
        <f>SUM(G$3:G86)+J87</f>
        <v>0</v>
      </c>
      <c r="N87" s="21"/>
      <c r="O87" s="21"/>
      <c r="P87" s="21"/>
      <c r="Q87" s="19">
        <f t="shared" si="5"/>
        <v>0.125113087794887</v>
      </c>
      <c r="R87" s="19">
        <f t="shared" si="5"/>
        <v>2.6681538196916592E-6</v>
      </c>
      <c r="S87" s="19">
        <f t="shared" si="5"/>
        <v>0</v>
      </c>
      <c r="T87" s="19">
        <f t="shared" si="6"/>
        <v>5.7777241461785432E-4</v>
      </c>
      <c r="U87" s="19">
        <f t="shared" si="7"/>
        <v>0</v>
      </c>
      <c r="V87" s="19">
        <f t="shared" si="8"/>
        <v>0</v>
      </c>
    </row>
    <row r="88" spans="1:22" x14ac:dyDescent="0.25">
      <c r="A88" s="26">
        <f>Wellpath!E88</f>
        <v>8100</v>
      </c>
      <c r="B88" s="22">
        <v>0</v>
      </c>
      <c r="C88" s="22">
        <v>0</v>
      </c>
      <c r="D88" s="22">
        <f>-SIN(Wellpath!L88) * SIN(Wellpath!O88) / (Bfield * COS(Dip))</f>
        <v>-9.4814832757932019E-7</v>
      </c>
      <c r="E88" s="20">
        <f>Model!$W$16*((drdp!B88+drdp!K88)*MBZ!$B88+(drdp!E88+drdp!N88)*MBZ!$C88+(drdp!H88+drdp!Q88)*MBZ!$D88)</f>
        <v>1.0375580123598907E-5</v>
      </c>
      <c r="F88" s="20">
        <f>Model!$W$16*((drdp!C88+drdp!L88)*MBZ!$B88+(drdp!F88+drdp!O88)*MBZ!$C88+(drdp!I88+drdp!R88)*MBZ!$D88)</f>
        <v>1.1008506467052061E-3</v>
      </c>
      <c r="G88" s="20">
        <f>Model!$W$16*((drdp!D88+drdp!M88)*MBZ!$B88+(drdp!G88+drdp!P88)*MBZ!$C88+(drdp!J88+drdp!S88)*MBZ!$D88)</f>
        <v>0</v>
      </c>
      <c r="H88" s="18">
        <f>Model!$W$16*((drdp!B88)*MBZ!$B88+(drdp!E88)*MBZ!$C88+(drdp!H88)*MBZ!$D88)</f>
        <v>5.1877900617994534E-6</v>
      </c>
      <c r="I88" s="18">
        <f>Model!$W$16*((drdp!C88)*MBZ!$B88+(drdp!F88)*MBZ!$C88+(drdp!I88)*MBZ!$D88)</f>
        <v>5.5042532335260305E-4</v>
      </c>
      <c r="J88" s="18">
        <f>Model!$W$16*((drdp!D88)*MBZ!$B88+(drdp!G88)*MBZ!$C88+(drdp!J88)*MBZ!$D88)</f>
        <v>0</v>
      </c>
      <c r="K88" s="21">
        <f>SUM(E$3:E87)+H88</f>
        <v>0.35387050486400917</v>
      </c>
      <c r="L88" s="21">
        <f>SUM(F$3:F87)+I88</f>
        <v>3.7206097366465577E-3</v>
      </c>
      <c r="M88" s="21">
        <f>SUM(G$3:G87)+J88</f>
        <v>0</v>
      </c>
      <c r="N88" s="21"/>
      <c r="O88" s="21"/>
      <c r="P88" s="21"/>
      <c r="Q88" s="19">
        <f t="shared" si="5"/>
        <v>0.12522433421270873</v>
      </c>
      <c r="R88" s="19">
        <f t="shared" si="5"/>
        <v>1.3842936812429167E-5</v>
      </c>
      <c r="S88" s="19">
        <f t="shared" si="5"/>
        <v>0</v>
      </c>
      <c r="T88" s="19">
        <f t="shared" si="6"/>
        <v>1.3166140459090656E-3</v>
      </c>
      <c r="U88" s="19">
        <f t="shared" si="7"/>
        <v>0</v>
      </c>
      <c r="V88" s="19">
        <f t="shared" si="8"/>
        <v>0</v>
      </c>
    </row>
    <row r="89" spans="1:22" x14ac:dyDescent="0.25">
      <c r="A89" s="26">
        <f>Wellpath!E89</f>
        <v>8200</v>
      </c>
      <c r="B89" s="22">
        <v>0</v>
      </c>
      <c r="C89" s="22">
        <v>0</v>
      </c>
      <c r="D89" s="22">
        <f>-SIN(Wellpath!L89) * SIN(Wellpath!O89) / (Bfield * COS(Dip))</f>
        <v>8.6038693952934276E-7</v>
      </c>
      <c r="E89" s="20">
        <f>Model!$W$16*((drdp!B89+drdp!K89)*MBZ!$B89+(drdp!E89+drdp!N89)*MBZ!$C89+(drdp!H89+drdp!Q89)*MBZ!$D89)</f>
        <v>7.631800109732603E-5</v>
      </c>
      <c r="F89" s="20">
        <f>Model!$W$16*((drdp!C89+drdp!L89)*MBZ!$B89+(drdp!F89+drdp!O89)*MBZ!$C89+(drdp!I89+drdp!R89)*MBZ!$D89)</f>
        <v>-1.0343103248273324E-3</v>
      </c>
      <c r="G89" s="20">
        <f>Model!$W$16*((drdp!D89+drdp!M89)*MBZ!$B89+(drdp!G89+drdp!P89)*MBZ!$C89+(drdp!J89+drdp!S89)*MBZ!$D89)</f>
        <v>0</v>
      </c>
      <c r="H89" s="18">
        <f>Model!$W$16*((drdp!B89)*MBZ!$B89+(drdp!E89)*MBZ!$C89+(drdp!H89)*MBZ!$D89)</f>
        <v>3.8159000548663015E-5</v>
      </c>
      <c r="I89" s="18">
        <f>Model!$W$16*((drdp!C89)*MBZ!$B89+(drdp!F89)*MBZ!$C89+(drdp!I89)*MBZ!$D89)</f>
        <v>-5.1715516241366622E-4</v>
      </c>
      <c r="J89" s="18">
        <f>Model!$W$16*((drdp!D89)*MBZ!$B89+(drdp!G89)*MBZ!$C89+(drdp!J89)*MBZ!$D89)</f>
        <v>0</v>
      </c>
      <c r="K89" s="21">
        <f>SUM(E$3:E88)+H89</f>
        <v>0.35391385165461964</v>
      </c>
      <c r="L89" s="21">
        <f>SUM(F$3:F88)+I89</f>
        <v>3.7538798975854941E-3</v>
      </c>
      <c r="M89" s="21">
        <f>SUM(G$3:G88)+J89</f>
        <v>0</v>
      </c>
      <c r="N89" s="21"/>
      <c r="O89" s="21"/>
      <c r="P89" s="21"/>
      <c r="Q89" s="19">
        <f t="shared" si="5"/>
        <v>0.12525501439300812</v>
      </c>
      <c r="R89" s="19">
        <f t="shared" si="5"/>
        <v>1.4091614285496479E-5</v>
      </c>
      <c r="S89" s="19">
        <f t="shared" si="5"/>
        <v>0</v>
      </c>
      <c r="T89" s="19">
        <f t="shared" si="6"/>
        <v>1.3285500932033313E-3</v>
      </c>
      <c r="U89" s="19">
        <f t="shared" si="7"/>
        <v>0</v>
      </c>
      <c r="V89" s="19">
        <f t="shared" si="8"/>
        <v>0</v>
      </c>
    </row>
    <row r="90" spans="1:22" x14ac:dyDescent="0.25">
      <c r="A90" s="26">
        <f>Wellpath!E90</f>
        <v>8300</v>
      </c>
      <c r="B90" s="22">
        <v>0</v>
      </c>
      <c r="C90" s="22">
        <v>0</v>
      </c>
      <c r="D90" s="22">
        <f>-SIN(Wellpath!L90) * SIN(Wellpath!O90) / (Bfield * COS(Dip))</f>
        <v>2.6680195032613141E-6</v>
      </c>
      <c r="E90" s="20">
        <f>Model!$W$16*((drdp!B90+drdp!K90)*MBZ!$B90+(drdp!E90+drdp!N90)*MBZ!$C90+(drdp!H90+drdp!Q90)*MBZ!$D90)</f>
        <v>5.0207138575952554E-4</v>
      </c>
      <c r="F90" s="20">
        <f>Model!$W$16*((drdp!C90+drdp!L90)*MBZ!$B90+(drdp!F90+drdp!O90)*MBZ!$C90+(drdp!I90+drdp!R90)*MBZ!$D90)</f>
        <v>-3.3080764371084884E-3</v>
      </c>
      <c r="G90" s="20">
        <f>Model!$W$16*((drdp!D90+drdp!M90)*MBZ!$B90+(drdp!G90+drdp!P90)*MBZ!$C90+(drdp!J90+drdp!S90)*MBZ!$D90)</f>
        <v>0</v>
      </c>
      <c r="H90" s="18">
        <f>Model!$W$16*((drdp!B90)*MBZ!$B90+(drdp!E90)*MBZ!$C90+(drdp!H90)*MBZ!$D90)</f>
        <v>2.5103569287976277E-4</v>
      </c>
      <c r="I90" s="18">
        <f>Model!$W$16*((drdp!C90)*MBZ!$B90+(drdp!F90)*MBZ!$C90+(drdp!I90)*MBZ!$D90)</f>
        <v>-1.6540382185542442E-3</v>
      </c>
      <c r="J90" s="18">
        <f>Model!$W$16*((drdp!D90)*MBZ!$B90+(drdp!G90)*MBZ!$C90+(drdp!J90)*MBZ!$D90)</f>
        <v>0</v>
      </c>
      <c r="K90" s="21">
        <f>SUM(E$3:E89)+H90</f>
        <v>0.35420304634804806</v>
      </c>
      <c r="L90" s="21">
        <f>SUM(F$3:F89)+I90</f>
        <v>1.5826865166175836E-3</v>
      </c>
      <c r="M90" s="21">
        <f>SUM(G$3:G89)+J90</f>
        <v>0</v>
      </c>
      <c r="N90" s="21"/>
      <c r="O90" s="21"/>
      <c r="P90" s="21"/>
      <c r="Q90" s="19">
        <f t="shared" si="5"/>
        <v>0.12545979804223747</v>
      </c>
      <c r="R90" s="19">
        <f t="shared" si="5"/>
        <v>2.5048966098831007E-6</v>
      </c>
      <c r="S90" s="19">
        <f t="shared" si="5"/>
        <v>0</v>
      </c>
      <c r="T90" s="19">
        <f t="shared" si="6"/>
        <v>5.6059238559992867E-4</v>
      </c>
      <c r="U90" s="19">
        <f t="shared" si="7"/>
        <v>0</v>
      </c>
      <c r="V90" s="19">
        <f t="shared" si="8"/>
        <v>0</v>
      </c>
    </row>
    <row r="91" spans="1:22" x14ac:dyDescent="0.25">
      <c r="A91" s="26">
        <f>Wellpath!E91</f>
        <v>8400</v>
      </c>
      <c r="B91" s="22">
        <v>0</v>
      </c>
      <c r="C91" s="22">
        <v>0</v>
      </c>
      <c r="D91" s="22">
        <f>-SIN(Wellpath!L91) * SIN(Wellpath!O91) / (Bfield * COS(Dip))</f>
        <v>4.4646468648129375E-6</v>
      </c>
      <c r="E91" s="20">
        <f>Model!$W$16*((drdp!B91+drdp!K91)*MBZ!$B91+(drdp!E91+drdp!N91)*MBZ!$C91+(drdp!H91+drdp!Q91)*MBZ!$D91)</f>
        <v>1.2811152165613285E-3</v>
      </c>
      <c r="F91" s="20">
        <f>Model!$W$16*((drdp!C91+drdp!L91)*MBZ!$B91+(drdp!F91+drdp!O91)*MBZ!$C91+(drdp!I91+drdp!R91)*MBZ!$D91)</f>
        <v>-5.6893863623202322E-3</v>
      </c>
      <c r="G91" s="20">
        <f>Model!$W$16*((drdp!D91+drdp!M91)*MBZ!$B91+(drdp!G91+drdp!P91)*MBZ!$C91+(drdp!J91+drdp!S91)*MBZ!$D91)</f>
        <v>0</v>
      </c>
      <c r="H91" s="18">
        <f>Model!$W$16*((drdp!B91)*MBZ!$B91+(drdp!E91)*MBZ!$C91+(drdp!H91)*MBZ!$D91)</f>
        <v>6.4055760828066427E-4</v>
      </c>
      <c r="I91" s="18">
        <f>Model!$W$16*((drdp!C91)*MBZ!$B91+(drdp!F91)*MBZ!$C91+(drdp!I91)*MBZ!$D91)</f>
        <v>-2.8446931811601161E-3</v>
      </c>
      <c r="J91" s="18">
        <f>Model!$W$16*((drdp!D91)*MBZ!$B91+(drdp!G91)*MBZ!$C91+(drdp!J91)*MBZ!$D91)</f>
        <v>0</v>
      </c>
      <c r="K91" s="21">
        <f>SUM(E$3:E90)+H91</f>
        <v>0.35509463964920851</v>
      </c>
      <c r="L91" s="21">
        <f>SUM(F$3:F90)+I91</f>
        <v>-2.9160448830967767E-3</v>
      </c>
      <c r="M91" s="21">
        <f>SUM(G$3:G90)+J91</f>
        <v>0</v>
      </c>
      <c r="N91" s="21"/>
      <c r="O91" s="21"/>
      <c r="P91" s="21"/>
      <c r="Q91" s="19">
        <f t="shared" si="5"/>
        <v>0.12609220310760125</v>
      </c>
      <c r="R91" s="19">
        <f t="shared" si="5"/>
        <v>8.5033177602348945E-6</v>
      </c>
      <c r="S91" s="19">
        <f t="shared" si="5"/>
        <v>0</v>
      </c>
      <c r="T91" s="19">
        <f t="shared" si="6"/>
        <v>-1.0354719069641683E-3</v>
      </c>
      <c r="U91" s="19">
        <f t="shared" si="7"/>
        <v>0</v>
      </c>
      <c r="V91" s="19">
        <f t="shared" si="8"/>
        <v>0</v>
      </c>
    </row>
    <row r="92" spans="1:22" x14ac:dyDescent="0.25">
      <c r="A92" s="26">
        <f>Wellpath!E92</f>
        <v>8500</v>
      </c>
      <c r="B92" s="22">
        <v>0</v>
      </c>
      <c r="C92" s="22">
        <v>0</v>
      </c>
      <c r="D92" s="22">
        <f>-SIN(Wellpath!L92) * SIN(Wellpath!O92) / (Bfield * COS(Dip))</f>
        <v>6.2474596089383024E-6</v>
      </c>
      <c r="E92" s="20">
        <f>Model!$W$16*((drdp!B92+drdp!K92)*MBZ!$B92+(drdp!E92+drdp!N92)*MBZ!$C92+(drdp!H92+drdp!Q92)*MBZ!$D92)</f>
        <v>2.4042220701697295E-3</v>
      </c>
      <c r="F92" s="20">
        <f>Model!$W$16*((drdp!C92+drdp!L92)*MBZ!$B92+(drdp!F92+drdp!O92)*MBZ!$C92+(drdp!I92+drdp!R92)*MBZ!$D92)</f>
        <v>-8.153082344587009E-3</v>
      </c>
      <c r="G92" s="20">
        <f>Model!$W$16*((drdp!D92+drdp!M92)*MBZ!$B92+(drdp!G92+drdp!P92)*MBZ!$C92+(drdp!J92+drdp!S92)*MBZ!$D92)</f>
        <v>0</v>
      </c>
      <c r="H92" s="18">
        <f>Model!$W$16*((drdp!B92)*MBZ!$B92+(drdp!E92)*MBZ!$C92+(drdp!H92)*MBZ!$D92)</f>
        <v>1.2021110350848648E-3</v>
      </c>
      <c r="I92" s="18">
        <f>Model!$W$16*((drdp!C92)*MBZ!$B92+(drdp!F92)*MBZ!$C92+(drdp!I92)*MBZ!$D92)</f>
        <v>-4.0765411722935045E-3</v>
      </c>
      <c r="J92" s="18">
        <f>Model!$W$16*((drdp!D92)*MBZ!$B92+(drdp!G92)*MBZ!$C92+(drdp!J92)*MBZ!$D92)</f>
        <v>0</v>
      </c>
      <c r="K92" s="21">
        <f>SUM(E$3:E91)+H92</f>
        <v>0.35693730829257403</v>
      </c>
      <c r="L92" s="21">
        <f>SUM(F$3:F91)+I92</f>
        <v>-9.8372792365503982E-3</v>
      </c>
      <c r="M92" s="21">
        <f>SUM(G$3:G91)+J92</f>
        <v>0</v>
      </c>
      <c r="N92" s="21"/>
      <c r="O92" s="21"/>
      <c r="P92" s="21"/>
      <c r="Q92" s="19">
        <f t="shared" si="5"/>
        <v>0.12740424205114803</v>
      </c>
      <c r="R92" s="19">
        <f t="shared" si="5"/>
        <v>9.6772062777865589E-5</v>
      </c>
      <c r="S92" s="19">
        <f t="shared" si="5"/>
        <v>0</v>
      </c>
      <c r="T92" s="19">
        <f t="shared" si="6"/>
        <v>-3.5112919716167269E-3</v>
      </c>
      <c r="U92" s="19">
        <f t="shared" si="7"/>
        <v>0</v>
      </c>
      <c r="V92" s="19">
        <f t="shared" si="8"/>
        <v>0</v>
      </c>
    </row>
    <row r="93" spans="1:22" x14ac:dyDescent="0.25">
      <c r="A93" s="26">
        <f>Wellpath!E93</f>
        <v>8600</v>
      </c>
      <c r="B93" s="22">
        <v>0</v>
      </c>
      <c r="C93" s="22">
        <v>0</v>
      </c>
      <c r="D93" s="22">
        <f>-SIN(Wellpath!L93) * SIN(Wellpath!O93) / (Bfield * COS(Dip))</f>
        <v>8.0154362281912093E-6</v>
      </c>
      <c r="E93" s="20">
        <f>Model!$W$16*((drdp!B93+drdp!K93)*MBZ!$B93+(drdp!E93+drdp!N93)*MBZ!$C93+(drdp!H93+drdp!Q93)*MBZ!$D93)</f>
        <v>3.861800094745202E-3</v>
      </c>
      <c r="F93" s="20">
        <f>Model!$W$16*((drdp!C93+drdp!L93)*MBZ!$B93+(drdp!F93+drdp!O93)*MBZ!$C93+(drdp!I93+drdp!R93)*MBZ!$D93)</f>
        <v>-1.06797513234107E-2</v>
      </c>
      <c r="G93" s="20">
        <f>Model!$W$16*((drdp!D93+drdp!M93)*MBZ!$B93+(drdp!G93+drdp!P93)*MBZ!$C93+(drdp!J93+drdp!S93)*MBZ!$D93)</f>
        <v>0</v>
      </c>
      <c r="H93" s="18">
        <f>Model!$W$16*((drdp!B93)*MBZ!$B93+(drdp!E93)*MBZ!$C93+(drdp!H93)*MBZ!$D93)</f>
        <v>1.930900047372601E-3</v>
      </c>
      <c r="I93" s="18">
        <f>Model!$W$16*((drdp!C93)*MBZ!$B93+(drdp!F93)*MBZ!$C93+(drdp!I93)*MBZ!$D93)</f>
        <v>-5.3398756617053502E-3</v>
      </c>
      <c r="J93" s="18">
        <f>Model!$W$16*((drdp!D93)*MBZ!$B93+(drdp!G93)*MBZ!$C93+(drdp!J93)*MBZ!$D93)</f>
        <v>0</v>
      </c>
      <c r="K93" s="21">
        <f>SUM(E$3:E92)+H93</f>
        <v>0.36007031937503148</v>
      </c>
      <c r="L93" s="21">
        <f>SUM(F$3:F92)+I93</f>
        <v>-1.9253696070549251E-2</v>
      </c>
      <c r="M93" s="21">
        <f>SUM(G$3:G92)+J93</f>
        <v>0</v>
      </c>
      <c r="N93" s="21"/>
      <c r="O93" s="21"/>
      <c r="P93" s="21"/>
      <c r="Q93" s="19">
        <f t="shared" si="5"/>
        <v>0.12965063489483716</v>
      </c>
      <c r="R93" s="19">
        <f t="shared" si="5"/>
        <v>3.707048123770837E-4</v>
      </c>
      <c r="S93" s="19">
        <f t="shared" si="5"/>
        <v>0</v>
      </c>
      <c r="T93" s="19">
        <f t="shared" si="6"/>
        <v>-6.9326844932724573E-3</v>
      </c>
      <c r="U93" s="19">
        <f t="shared" si="7"/>
        <v>0</v>
      </c>
      <c r="V93" s="19">
        <f t="shared" si="8"/>
        <v>0</v>
      </c>
    </row>
    <row r="94" spans="1:22" x14ac:dyDescent="0.25">
      <c r="A94" s="26">
        <f>Wellpath!E94</f>
        <v>8700</v>
      </c>
      <c r="B94" s="22">
        <v>0</v>
      </c>
      <c r="C94" s="22">
        <v>0</v>
      </c>
      <c r="D94" s="22">
        <f>-SIN(Wellpath!L94) * SIN(Wellpath!O94) / (Bfield * COS(Dip))</f>
        <v>9.7647711803952452E-6</v>
      </c>
      <c r="E94" s="20">
        <f>Model!$W$16*((drdp!B94+drdp!K94)*MBZ!$B94+(drdp!E94+drdp!N94)*MBZ!$C94+(drdp!H94+drdp!Q94)*MBZ!$D94)</f>
        <v>5.6403375593526983E-3</v>
      </c>
      <c r="F94" s="20">
        <f>Model!$W$16*((drdp!C94+drdp!L94)*MBZ!$B94+(drdp!F94+drdp!O94)*MBZ!$C94+(drdp!I94+drdp!R94)*MBZ!$D94)</f>
        <v>-1.3242795952977384E-2</v>
      </c>
      <c r="G94" s="20">
        <f>Model!$W$16*((drdp!D94+drdp!M94)*MBZ!$B94+(drdp!G94+drdp!P94)*MBZ!$C94+(drdp!J94+drdp!S94)*MBZ!$D94)</f>
        <v>0</v>
      </c>
      <c r="H94" s="18">
        <f>Model!$W$16*((drdp!B94)*MBZ!$B94+(drdp!E94)*MBZ!$C94+(drdp!H94)*MBZ!$D94)</f>
        <v>2.8201687796763492E-3</v>
      </c>
      <c r="I94" s="18">
        <f>Model!$W$16*((drdp!C94)*MBZ!$B94+(drdp!F94)*MBZ!$C94+(drdp!I94)*MBZ!$D94)</f>
        <v>-6.6213979764886922E-3</v>
      </c>
      <c r="J94" s="18">
        <f>Model!$W$16*((drdp!D94)*MBZ!$B94+(drdp!G94)*MBZ!$C94+(drdp!J94)*MBZ!$D94)</f>
        <v>0</v>
      </c>
      <c r="K94" s="21">
        <f>SUM(E$3:E93)+H94</f>
        <v>0.36482138820208038</v>
      </c>
      <c r="L94" s="21">
        <f>SUM(F$3:F93)+I94</f>
        <v>-3.1214969708743295E-2</v>
      </c>
      <c r="M94" s="21">
        <f>SUM(G$3:G93)+J94</f>
        <v>0</v>
      </c>
      <c r="N94" s="21"/>
      <c r="O94" s="21"/>
      <c r="P94" s="21"/>
      <c r="Q94" s="19">
        <f t="shared" si="5"/>
        <v>0.13309464528969303</v>
      </c>
      <c r="R94" s="19">
        <f t="shared" si="5"/>
        <v>9.7437433391776146E-4</v>
      </c>
      <c r="S94" s="19">
        <f t="shared" si="5"/>
        <v>0</v>
      </c>
      <c r="T94" s="19">
        <f t="shared" si="6"/>
        <v>-1.1387888581829618E-2</v>
      </c>
      <c r="U94" s="19">
        <f t="shared" si="7"/>
        <v>0</v>
      </c>
      <c r="V94" s="19">
        <f t="shared" si="8"/>
        <v>0</v>
      </c>
    </row>
    <row r="95" spans="1:22" x14ac:dyDescent="0.25">
      <c r="A95" s="26">
        <f>Wellpath!E95</f>
        <v>8800</v>
      </c>
      <c r="B95" s="22">
        <v>0</v>
      </c>
      <c r="C95" s="22">
        <v>0</v>
      </c>
      <c r="D95" s="22">
        <f>-SIN(Wellpath!L95) * SIN(Wellpath!O95) / (Bfield * COS(Dip))</f>
        <v>1.1484431391926151E-5</v>
      </c>
      <c r="E95" s="20">
        <f>Model!$W$16*((drdp!B95+drdp!K95)*MBZ!$B95+(drdp!E95+drdp!N95)*MBZ!$C95+(drdp!H95+drdp!Q95)*MBZ!$D95)</f>
        <v>7.7140412040152236E-3</v>
      </c>
      <c r="F95" s="20">
        <f>Model!$W$16*((drdp!C95+drdp!L95)*MBZ!$B95+(drdp!F95+drdp!O95)*MBZ!$C95+(drdp!I95+drdp!R95)*MBZ!$D95)</f>
        <v>-1.5802126165440421E-2</v>
      </c>
      <c r="G95" s="20">
        <f>Model!$W$16*((drdp!D95+drdp!M95)*MBZ!$B95+(drdp!G95+drdp!P95)*MBZ!$C95+(drdp!J95+drdp!S95)*MBZ!$D95)</f>
        <v>0</v>
      </c>
      <c r="H95" s="18">
        <f>Model!$W$16*((drdp!B95)*MBZ!$B95+(drdp!E95)*MBZ!$C95+(drdp!H95)*MBZ!$D95)</f>
        <v>3.8570206020076118E-3</v>
      </c>
      <c r="I95" s="18">
        <f>Model!$W$16*((drdp!C95)*MBZ!$B95+(drdp!F95)*MBZ!$C95+(drdp!I95)*MBZ!$D95)</f>
        <v>-7.9010630827202107E-3</v>
      </c>
      <c r="J95" s="18">
        <f>Model!$W$16*((drdp!D95)*MBZ!$B95+(drdp!G95)*MBZ!$C95+(drdp!J95)*MBZ!$D95)</f>
        <v>0</v>
      </c>
      <c r="K95" s="21">
        <f>SUM(E$3:E94)+H95</f>
        <v>0.37149857758376431</v>
      </c>
      <c r="L95" s="21">
        <f>SUM(F$3:F94)+I95</f>
        <v>-4.5737430767952197E-2</v>
      </c>
      <c r="M95" s="21">
        <f>SUM(G$3:G94)+J95</f>
        <v>0</v>
      </c>
      <c r="N95" s="21"/>
      <c r="O95" s="21"/>
      <c r="P95" s="21"/>
      <c r="Q95" s="19">
        <f t="shared" si="5"/>
        <v>0.13801119314676016</v>
      </c>
      <c r="R95" s="19">
        <f t="shared" si="5"/>
        <v>2.0919125732532205E-3</v>
      </c>
      <c r="S95" s="19">
        <f t="shared" si="5"/>
        <v>0</v>
      </c>
      <c r="T95" s="19">
        <f t="shared" si="6"/>
        <v>-1.6991390472630138E-2</v>
      </c>
      <c r="U95" s="19">
        <f t="shared" si="7"/>
        <v>0</v>
      </c>
      <c r="V95" s="19">
        <f t="shared" si="8"/>
        <v>0</v>
      </c>
    </row>
    <row r="96" spans="1:22" x14ac:dyDescent="0.25">
      <c r="A96" s="26">
        <f>Wellpath!E96</f>
        <v>8900</v>
      </c>
      <c r="B96" s="22">
        <v>0</v>
      </c>
      <c r="C96" s="22">
        <v>0</v>
      </c>
      <c r="D96" s="22">
        <f>-SIN(Wellpath!L96) * SIN(Wellpath!O96) / (Bfield * COS(Dip))</f>
        <v>1.3170774667029181E-5</v>
      </c>
      <c r="E96" s="20">
        <f>Model!$W$16*((drdp!B96+drdp!K96)*MBZ!$B96+(drdp!E96+drdp!N96)*MBZ!$C96+(drdp!H96+drdp!Q96)*MBZ!$D96)</f>
        <v>1.0060371405616502E-2</v>
      </c>
      <c r="F96" s="20">
        <f>Model!$W$16*((drdp!C96+drdp!L96)*MBZ!$B96+(drdp!F96+drdp!O96)*MBZ!$C96+(drdp!I96+drdp!R96)*MBZ!$D96)</f>
        <v>-1.8337635623955663E-2</v>
      </c>
      <c r="G96" s="20">
        <f>Model!$W$16*((drdp!D96+drdp!M96)*MBZ!$B96+(drdp!G96+drdp!P96)*MBZ!$C96+(drdp!J96+drdp!S96)*MBZ!$D96)</f>
        <v>0</v>
      </c>
      <c r="H96" s="18">
        <f>Model!$W$16*((drdp!B96)*MBZ!$B96+(drdp!E96)*MBZ!$C96+(drdp!H96)*MBZ!$D96)</f>
        <v>5.0301857028082512E-3</v>
      </c>
      <c r="I96" s="18">
        <f>Model!$W$16*((drdp!C96)*MBZ!$B96+(drdp!F96)*MBZ!$C96+(drdp!I96)*MBZ!$D96)</f>
        <v>-9.1688178119778314E-3</v>
      </c>
      <c r="J96" s="18">
        <f>Model!$W$16*((drdp!D96)*MBZ!$B96+(drdp!G96)*MBZ!$C96+(drdp!J96)*MBZ!$D96)</f>
        <v>0</v>
      </c>
      <c r="K96" s="21">
        <f>SUM(E$3:E95)+H96</f>
        <v>0.38038578388858019</v>
      </c>
      <c r="L96" s="21">
        <f>SUM(F$3:F95)+I96</f>
        <v>-6.2807311662650231E-2</v>
      </c>
      <c r="M96" s="21">
        <f>SUM(G$3:G95)+J96</f>
        <v>0</v>
      </c>
      <c r="N96" s="21"/>
      <c r="O96" s="21"/>
      <c r="P96" s="21"/>
      <c r="Q96" s="19">
        <f t="shared" si="5"/>
        <v>0.14469334458452962</v>
      </c>
      <c r="R96" s="19">
        <f t="shared" si="5"/>
        <v>3.9447583982892796E-3</v>
      </c>
      <c r="S96" s="19">
        <f t="shared" si="5"/>
        <v>0</v>
      </c>
      <c r="T96" s="19">
        <f t="shared" si="6"/>
        <v>-2.3891008480731574E-2</v>
      </c>
      <c r="U96" s="19">
        <f t="shared" si="7"/>
        <v>0</v>
      </c>
      <c r="V96" s="19">
        <f t="shared" si="8"/>
        <v>0</v>
      </c>
    </row>
    <row r="97" spans="1:22" x14ac:dyDescent="0.25">
      <c r="A97" s="26">
        <f>Wellpath!E97</f>
        <v>9000</v>
      </c>
      <c r="B97" s="22">
        <v>0</v>
      </c>
      <c r="C97" s="22">
        <v>0</v>
      </c>
      <c r="D97" s="22">
        <f>-SIN(Wellpath!L97) * SIN(Wellpath!O97) / (Bfield * COS(Dip))</f>
        <v>1.4824414668155455E-5</v>
      </c>
      <c r="E97" s="20">
        <f>Model!$W$16*((drdp!B97+drdp!K97)*MBZ!$B97+(drdp!E97+drdp!N97)*MBZ!$C97+(drdp!H97+drdp!Q97)*MBZ!$D97)</f>
        <v>1.2661121994964199E-2</v>
      </c>
      <c r="F97" s="20">
        <f>Model!$W$16*((drdp!C97+drdp!L97)*MBZ!$B97+(drdp!F97+drdp!O97)*MBZ!$C97+(drdp!I97+drdp!R97)*MBZ!$D97)</f>
        <v>-2.082388740011349E-2</v>
      </c>
      <c r="G97" s="20">
        <f>Model!$W$16*((drdp!D97+drdp!M97)*MBZ!$B97+(drdp!G97+drdp!P97)*MBZ!$C97+(drdp!J97+drdp!S97)*MBZ!$D97)</f>
        <v>0</v>
      </c>
      <c r="H97" s="18">
        <f>Model!$W$16*((drdp!B97)*MBZ!$B97+(drdp!E97)*MBZ!$C97+(drdp!H97)*MBZ!$D97)</f>
        <v>6.3305609974820994E-3</v>
      </c>
      <c r="I97" s="18">
        <f>Model!$W$16*((drdp!C97)*MBZ!$B97+(drdp!F97)*MBZ!$C97+(drdp!I97)*MBZ!$D97)</f>
        <v>-1.0411943700056745E-2</v>
      </c>
      <c r="J97" s="18">
        <f>Model!$W$16*((drdp!D97)*MBZ!$B97+(drdp!G97)*MBZ!$C97+(drdp!J97)*MBZ!$D97)</f>
        <v>0</v>
      </c>
      <c r="K97" s="21">
        <f>SUM(E$3:E96)+H97</f>
        <v>0.39174653058887049</v>
      </c>
      <c r="L97" s="21">
        <f>SUM(F$3:F96)+I97</f>
        <v>-8.2388073174684801E-2</v>
      </c>
      <c r="M97" s="21">
        <f>SUM(G$3:G96)+J97</f>
        <v>0</v>
      </c>
      <c r="N97" s="21"/>
      <c r="O97" s="21"/>
      <c r="P97" s="21"/>
      <c r="Q97" s="19">
        <f t="shared" si="5"/>
        <v>0.15346534422841684</v>
      </c>
      <c r="R97" s="19">
        <f t="shared" si="5"/>
        <v>6.7877946014372175E-3</v>
      </c>
      <c r="S97" s="19">
        <f t="shared" si="5"/>
        <v>0</v>
      </c>
      <c r="T97" s="19">
        <f t="shared" si="6"/>
        <v>-3.2275241828084757E-2</v>
      </c>
      <c r="U97" s="19">
        <f t="shared" si="7"/>
        <v>0</v>
      </c>
      <c r="V97" s="19">
        <f t="shared" si="8"/>
        <v>0</v>
      </c>
    </row>
    <row r="98" spans="1:22" x14ac:dyDescent="0.25">
      <c r="A98" s="26">
        <f>Wellpath!E98</f>
        <v>9100</v>
      </c>
      <c r="B98" s="22">
        <v>0</v>
      </c>
      <c r="C98" s="22">
        <v>0</v>
      </c>
      <c r="D98" s="22">
        <f>-SIN(Wellpath!L98) * SIN(Wellpath!O98) / (Bfield * COS(Dip))</f>
        <v>1.6434895737312457E-5</v>
      </c>
      <c r="E98" s="20">
        <f>Model!$W$16*((drdp!B98+drdp!K98)*MBZ!$B98+(drdp!E98+drdp!N98)*MBZ!$C98+(drdp!H98+drdp!Q98)*MBZ!$D98)</f>
        <v>1.5478823501545903E-2</v>
      </c>
      <c r="F98" s="20">
        <f>Model!$W$16*((drdp!C98+drdp!L98)*MBZ!$B98+(drdp!F98+drdp!O98)*MBZ!$C98+(drdp!I98+drdp!R98)*MBZ!$D98)</f>
        <v>-2.3227076955290339E-2</v>
      </c>
      <c r="G98" s="20">
        <f>Model!$W$16*((drdp!D98+drdp!M98)*MBZ!$B98+(drdp!G98+drdp!P98)*MBZ!$C98+(drdp!J98+drdp!S98)*MBZ!$D98)</f>
        <v>0</v>
      </c>
      <c r="H98" s="18">
        <f>Model!$W$16*((drdp!B98)*MBZ!$B98+(drdp!E98)*MBZ!$C98+(drdp!H98)*MBZ!$D98)</f>
        <v>7.7394117507729515E-3</v>
      </c>
      <c r="I98" s="18">
        <f>Model!$W$16*((drdp!C98)*MBZ!$B98+(drdp!F98)*MBZ!$C98+(drdp!I98)*MBZ!$D98)</f>
        <v>-1.161353847764517E-2</v>
      </c>
      <c r="J98" s="18">
        <f>Model!$W$16*((drdp!D98)*MBZ!$B98+(drdp!G98)*MBZ!$C98+(drdp!J98)*MBZ!$D98)</f>
        <v>0</v>
      </c>
      <c r="K98" s="21">
        <f>SUM(E$3:E97)+H98</f>
        <v>0.4058165033371256</v>
      </c>
      <c r="L98" s="21">
        <f>SUM(F$3:F97)+I98</f>
        <v>-0.10441355535238671</v>
      </c>
      <c r="M98" s="21">
        <f>SUM(G$3:G97)+J98</f>
        <v>0</v>
      </c>
      <c r="N98" s="21"/>
      <c r="O98" s="21"/>
      <c r="P98" s="21"/>
      <c r="Q98" s="19">
        <f t="shared" si="5"/>
        <v>0.16468703438077129</v>
      </c>
      <c r="R98" s="19">
        <f t="shared" si="5"/>
        <v>1.0902190541325922E-2</v>
      </c>
      <c r="S98" s="19">
        <f t="shared" si="5"/>
        <v>0</v>
      </c>
      <c r="T98" s="19">
        <f t="shared" si="6"/>
        <v>-4.2372743934102987E-2</v>
      </c>
      <c r="U98" s="19">
        <f t="shared" si="7"/>
        <v>0</v>
      </c>
      <c r="V98" s="19">
        <f t="shared" si="8"/>
        <v>0</v>
      </c>
    </row>
    <row r="99" spans="1:22" x14ac:dyDescent="0.25">
      <c r="A99" s="26">
        <f>Wellpath!E99</f>
        <v>9200</v>
      </c>
      <c r="B99" s="22">
        <v>0</v>
      </c>
      <c r="C99" s="22">
        <v>0</v>
      </c>
      <c r="D99" s="22">
        <f>-SIN(Wellpath!L99) * SIN(Wellpath!O99) / (Bfield * COS(Dip))</f>
        <v>1.8001801886772898E-5</v>
      </c>
      <c r="E99" s="20">
        <f>Model!$W$16*((drdp!B99+drdp!K99)*MBZ!$B99+(drdp!E99+drdp!N99)*MBZ!$C99+(drdp!H99+drdp!Q99)*MBZ!$D99)</f>
        <v>1.8489171561645534E-2</v>
      </c>
      <c r="F99" s="20">
        <f>Model!$W$16*((drdp!C99+drdp!L99)*MBZ!$B99+(drdp!F99+drdp!O99)*MBZ!$C99+(drdp!I99+drdp!R99)*MBZ!$D99)</f>
        <v>-2.5523027206066508E-2</v>
      </c>
      <c r="G99" s="20">
        <f>Model!$W$16*((drdp!D99+drdp!M99)*MBZ!$B99+(drdp!G99+drdp!P99)*MBZ!$C99+(drdp!J99+drdp!S99)*MBZ!$D99)</f>
        <v>0</v>
      </c>
      <c r="H99" s="18">
        <f>Model!$W$16*((drdp!B99)*MBZ!$B99+(drdp!E99)*MBZ!$C99+(drdp!H99)*MBZ!$D99)</f>
        <v>9.2445857808227672E-3</v>
      </c>
      <c r="I99" s="18">
        <f>Model!$W$16*((drdp!C99)*MBZ!$B99+(drdp!F99)*MBZ!$C99+(drdp!I99)*MBZ!$D99)</f>
        <v>-1.2761513603033254E-2</v>
      </c>
      <c r="J99" s="18">
        <f>Model!$W$16*((drdp!D99)*MBZ!$B99+(drdp!G99)*MBZ!$C99+(drdp!J99)*MBZ!$D99)</f>
        <v>0</v>
      </c>
      <c r="K99" s="21">
        <f>SUM(E$3:E98)+H99</f>
        <v>0.42280050086872129</v>
      </c>
      <c r="L99" s="21">
        <f>SUM(F$3:F98)+I99</f>
        <v>-0.12878860743306514</v>
      </c>
      <c r="M99" s="21">
        <f>SUM(G$3:G98)+J99</f>
        <v>0</v>
      </c>
      <c r="N99" s="21"/>
      <c r="O99" s="21"/>
      <c r="P99" s="21"/>
      <c r="Q99" s="19">
        <f t="shared" si="5"/>
        <v>0.17876026353484159</v>
      </c>
      <c r="R99" s="19">
        <f t="shared" si="5"/>
        <v>1.658650540454816E-2</v>
      </c>
      <c r="S99" s="19">
        <f t="shared" si="5"/>
        <v>0</v>
      </c>
      <c r="T99" s="19">
        <f t="shared" si="6"/>
        <v>-5.4451887728885061E-2</v>
      </c>
      <c r="U99" s="19">
        <f t="shared" si="7"/>
        <v>0</v>
      </c>
      <c r="V99" s="19">
        <f t="shared" si="8"/>
        <v>0</v>
      </c>
    </row>
    <row r="100" spans="1:22" x14ac:dyDescent="0.25">
      <c r="A100" s="26">
        <f>Wellpath!E100</f>
        <v>9300</v>
      </c>
      <c r="B100" s="22">
        <v>0</v>
      </c>
      <c r="C100" s="22">
        <v>0</v>
      </c>
      <c r="D100" s="22">
        <f>-SIN(Wellpath!L100) * SIN(Wellpath!O100) / (Bfield * COS(Dip))</f>
        <v>1.951853922398639E-5</v>
      </c>
      <c r="E100" s="20">
        <f>Model!$W$16*((drdp!B100+drdp!K100)*MBZ!$B100+(drdp!E100+drdp!N100)*MBZ!$C100+(drdp!H100+drdp!Q100)*MBZ!$D100)</f>
        <v>2.1492674688427187E-2</v>
      </c>
      <c r="F100" s="20">
        <f>Model!$W$16*((drdp!C100+drdp!L100)*MBZ!$B100+(drdp!F100+drdp!O100)*MBZ!$C100+(drdp!I100+drdp!R100)*MBZ!$D100)</f>
        <v>-2.7479699348579578E-2</v>
      </c>
      <c r="G100" s="20">
        <f>Model!$W$16*((drdp!D100+drdp!M100)*MBZ!$B100+(drdp!G100+drdp!P100)*MBZ!$C100+(drdp!J100+drdp!S100)*MBZ!$D100)</f>
        <v>0</v>
      </c>
      <c r="H100" s="18">
        <f>Model!$W$16*((drdp!B100)*MBZ!$B100+(drdp!E100)*MBZ!$C100+(drdp!H100)*MBZ!$D100)</f>
        <v>1.0827543923640949E-2</v>
      </c>
      <c r="I100" s="18">
        <f>Model!$W$16*((drdp!C100)*MBZ!$B100+(drdp!F100)*MBZ!$C100+(drdp!I100)*MBZ!$D100)</f>
        <v>-1.3843677253692548E-2</v>
      </c>
      <c r="J100" s="18">
        <f>Model!$W$16*((drdp!D100)*MBZ!$B100+(drdp!G100)*MBZ!$C100+(drdp!J100)*MBZ!$D100)</f>
        <v>0</v>
      </c>
      <c r="K100" s="21">
        <f>SUM(E$3:E99)+H100</f>
        <v>0.44287263057318499</v>
      </c>
      <c r="L100" s="21">
        <f>SUM(F$3:F99)+I100</f>
        <v>-0.15539379828979091</v>
      </c>
      <c r="M100" s="21">
        <f>SUM(G$3:G99)+J100</f>
        <v>0</v>
      </c>
      <c r="N100" s="21"/>
      <c r="O100" s="21"/>
      <c r="P100" s="21"/>
      <c r="Q100" s="19">
        <f t="shared" si="5"/>
        <v>0.19613616691081279</v>
      </c>
      <c r="R100" s="19">
        <f t="shared" si="5"/>
        <v>2.4147232546928226E-2</v>
      </c>
      <c r="S100" s="19">
        <f t="shared" si="5"/>
        <v>0</v>
      </c>
      <c r="T100" s="19">
        <f t="shared" si="6"/>
        <v>-6.88196602233586E-2</v>
      </c>
      <c r="U100" s="19">
        <f t="shared" si="7"/>
        <v>0</v>
      </c>
      <c r="V100" s="19">
        <f t="shared" si="8"/>
        <v>0</v>
      </c>
    </row>
    <row r="101" spans="1:22" x14ac:dyDescent="0.25">
      <c r="A101" s="26">
        <f>Wellpath!E101</f>
        <v>9398.5</v>
      </c>
      <c r="B101" s="22">
        <v>0</v>
      </c>
      <c r="C101" s="22">
        <v>0</v>
      </c>
      <c r="D101" s="22">
        <f>-SIN(Wellpath!L101) * SIN(Wellpath!O101) / (Bfield * COS(Dip))</f>
        <v>2.0961466591477597E-5</v>
      </c>
      <c r="E101" s="20">
        <f>Model!$W$16*((drdp!B101+drdp!K101)*MBZ!$B101+(drdp!E101+drdp!N101)*MBZ!$C101+(drdp!H101+drdp!Q101)*MBZ!$D101)</f>
        <v>1.244809232463581E-2</v>
      </c>
      <c r="F101" s="20">
        <f>Model!$W$16*((drdp!C101+drdp!L101)*MBZ!$B101+(drdp!F101+drdp!O101)*MBZ!$C101+(drdp!I101+drdp!R101)*MBZ!$D101)</f>
        <v>-1.4835058748829139E-2</v>
      </c>
      <c r="G101" s="20">
        <f>Model!$W$16*((drdp!D101+drdp!M101)*MBZ!$B101+(drdp!G101+drdp!P101)*MBZ!$C101+(drdp!J101+drdp!S101)*MBZ!$D101)</f>
        <v>0</v>
      </c>
      <c r="H101" s="18">
        <f>Model!$W$16*((drdp!B101)*MBZ!$B101+(drdp!E101)*MBZ!$C101+(drdp!H101)*MBZ!$D101)</f>
        <v>1.2261370939766158E-2</v>
      </c>
      <c r="I101" s="18">
        <f>Model!$W$16*((drdp!C101)*MBZ!$B101+(drdp!F101)*MBZ!$C101+(drdp!I101)*MBZ!$D101)</f>
        <v>-1.4612532867596565E-2</v>
      </c>
      <c r="J101" s="18">
        <f>Model!$W$16*((drdp!D101)*MBZ!$B101+(drdp!G101)*MBZ!$C101+(drdp!J101)*MBZ!$D101)</f>
        <v>0</v>
      </c>
      <c r="K101" s="21">
        <f>SUM(E$3:E100)+H101</f>
        <v>0.46579913227773739</v>
      </c>
      <c r="L101" s="21">
        <f>SUM(F$3:F100)+I101</f>
        <v>-0.18364235325227452</v>
      </c>
      <c r="M101" s="21">
        <f>SUM(G$3:G100)+J101</f>
        <v>0</v>
      </c>
      <c r="N101" s="21"/>
      <c r="O101" s="21"/>
      <c r="P101" s="21"/>
      <c r="Q101" s="19">
        <f t="shared" si="5"/>
        <v>0.21696883163069311</v>
      </c>
      <c r="R101" s="19">
        <f t="shared" si="5"/>
        <v>3.3724513908033181E-2</v>
      </c>
      <c r="S101" s="19">
        <f t="shared" si="5"/>
        <v>0</v>
      </c>
      <c r="T101" s="19">
        <f t="shared" si="6"/>
        <v>-8.5540448794351201E-2</v>
      </c>
      <c r="U101" s="19">
        <f t="shared" si="7"/>
        <v>0</v>
      </c>
      <c r="V101" s="19">
        <f t="shared" si="8"/>
        <v>0</v>
      </c>
    </row>
    <row r="102" spans="1:22" x14ac:dyDescent="0.25">
      <c r="A102" s="26">
        <f>Wellpath!E102</f>
        <v>9400</v>
      </c>
      <c r="B102" s="22">
        <v>0</v>
      </c>
      <c r="C102" s="22">
        <v>0</v>
      </c>
      <c r="D102" s="22">
        <f>-SIN(Wellpath!L102) * SIN(Wellpath!O102) / (Bfield * COS(Dip))</f>
        <v>2.0961466591477597E-5</v>
      </c>
      <c r="E102" s="20">
        <f>Model!$W$16*((drdp!B102+drdp!K102)*MBZ!$B102+(drdp!E102+drdp!N102)*MBZ!$C102+(drdp!H102+drdp!Q102)*MBZ!$D102)</f>
        <v>1.2634813709505463E-2</v>
      </c>
      <c r="F102" s="20">
        <f>Model!$W$16*((drdp!C102+drdp!L102)*MBZ!$B102+(drdp!F102+drdp!O102)*MBZ!$C102+(drdp!I102+drdp!R102)*MBZ!$D102)</f>
        <v>-1.5057584630061713E-2</v>
      </c>
      <c r="G102" s="20">
        <f>Model!$W$16*((drdp!D102+drdp!M102)*MBZ!$B102+(drdp!G102+drdp!P102)*MBZ!$C102+(drdp!J102+drdp!S102)*MBZ!$D102)</f>
        <v>0</v>
      </c>
      <c r="H102" s="18">
        <f>Model!$W$16*((drdp!B102)*MBZ!$B102+(drdp!E102)*MBZ!$C102+(drdp!H102)*MBZ!$D102)</f>
        <v>1.8672138486965323E-4</v>
      </c>
      <c r="I102" s="18">
        <f>Model!$W$16*((drdp!C102)*MBZ!$B102+(drdp!F102)*MBZ!$C102+(drdp!I102)*MBZ!$D102)</f>
        <v>-2.2252588123257544E-4</v>
      </c>
      <c r="J102" s="18">
        <f>Model!$W$16*((drdp!D102)*MBZ!$B102+(drdp!G102)*MBZ!$C102+(drdp!J102)*MBZ!$D102)</f>
        <v>0</v>
      </c>
      <c r="K102" s="21">
        <f>SUM(E$3:E101)+H102</f>
        <v>0.46617257504747667</v>
      </c>
      <c r="L102" s="21">
        <f>SUM(F$3:F101)+I102</f>
        <v>-0.18408740501473969</v>
      </c>
      <c r="M102" s="21">
        <f>SUM(G$3:G101)+J102</f>
        <v>0</v>
      </c>
      <c r="N102" s="21"/>
      <c r="O102" s="21"/>
      <c r="P102" s="21"/>
      <c r="Q102" s="19">
        <f t="shared" si="5"/>
        <v>0.21731686972639527</v>
      </c>
      <c r="R102" s="19">
        <f t="shared" si="5"/>
        <v>3.3888172685060808E-2</v>
      </c>
      <c r="S102" s="19">
        <f t="shared" si="5"/>
        <v>0</v>
      </c>
      <c r="T102" s="19">
        <f t="shared" si="6"/>
        <v>-8.5816499629528975E-2</v>
      </c>
      <c r="U102" s="19">
        <f t="shared" si="7"/>
        <v>0</v>
      </c>
      <c r="V102" s="19">
        <f t="shared" si="8"/>
        <v>0</v>
      </c>
    </row>
    <row r="103" spans="1:22" x14ac:dyDescent="0.25">
      <c r="A103" s="26">
        <f>Wellpath!E103</f>
        <v>9500</v>
      </c>
      <c r="B103" s="22">
        <v>0</v>
      </c>
      <c r="C103" s="22">
        <v>0</v>
      </c>
      <c r="D103" s="22">
        <f>-SIN(Wellpath!L103) * SIN(Wellpath!O103) / (Bfield * COS(Dip))</f>
        <v>2.0961466591477597E-5</v>
      </c>
      <c r="E103" s="20">
        <f>Model!$W$16*((drdp!B103+drdp!K103)*MBZ!$B103+(drdp!E103+drdp!N103)*MBZ!$C103+(drdp!H103+drdp!Q103)*MBZ!$D103)</f>
        <v>2.4896184649271437E-2</v>
      </c>
      <c r="F103" s="20">
        <f>Model!$W$16*((drdp!C103+drdp!L103)*MBZ!$B103+(drdp!F103+drdp!O103)*MBZ!$C103+(drdp!I103+drdp!R103)*MBZ!$D103)</f>
        <v>-2.9670117497658056E-2</v>
      </c>
      <c r="G103" s="20">
        <f>Model!$W$16*((drdp!D103+drdp!M103)*MBZ!$B103+(drdp!G103+drdp!P103)*MBZ!$C103+(drdp!J103+drdp!S103)*MBZ!$D103)</f>
        <v>0</v>
      </c>
      <c r="H103" s="18">
        <f>Model!$W$16*((drdp!B103)*MBZ!$B103+(drdp!E103)*MBZ!$C103+(drdp!H103)*MBZ!$D103)</f>
        <v>1.244809232463581E-2</v>
      </c>
      <c r="I103" s="18">
        <f>Model!$W$16*((drdp!C103)*MBZ!$B103+(drdp!F103)*MBZ!$C103+(drdp!I103)*MBZ!$D103)</f>
        <v>-1.4835058748829139E-2</v>
      </c>
      <c r="J103" s="18">
        <f>Model!$W$16*((drdp!D103)*MBZ!$B103+(drdp!G103)*MBZ!$C103+(drdp!J103)*MBZ!$D103)</f>
        <v>0</v>
      </c>
      <c r="K103" s="21">
        <f>SUM(E$3:E102)+H103</f>
        <v>0.49106875969674829</v>
      </c>
      <c r="L103" s="21">
        <f>SUM(F$3:F102)+I103</f>
        <v>-0.21375752251239796</v>
      </c>
      <c r="M103" s="21">
        <f>SUM(G$3:G102)+J103</f>
        <v>0</v>
      </c>
      <c r="N103" s="21"/>
      <c r="O103" s="21"/>
      <c r="P103" s="21"/>
      <c r="Q103" s="19">
        <f t="shared" si="5"/>
        <v>0.24114852675010273</v>
      </c>
      <c r="R103" s="19">
        <f t="shared" si="5"/>
        <v>4.569227843063832E-2</v>
      </c>
      <c r="S103" s="19">
        <f t="shared" si="5"/>
        <v>0</v>
      </c>
      <c r="T103" s="19">
        <f t="shared" si="6"/>
        <v>-0.10496964145601302</v>
      </c>
      <c r="U103" s="19">
        <f t="shared" si="7"/>
        <v>0</v>
      </c>
      <c r="V103" s="19">
        <f t="shared" si="8"/>
        <v>0</v>
      </c>
    </row>
    <row r="104" spans="1:22" x14ac:dyDescent="0.25">
      <c r="A104" s="26">
        <f>Wellpath!E104</f>
        <v>9600</v>
      </c>
      <c r="B104" s="22">
        <v>0</v>
      </c>
      <c r="C104" s="22">
        <v>0</v>
      </c>
      <c r="D104" s="22">
        <f>-SIN(Wellpath!L104) * SIN(Wellpath!O104) / (Bfield * COS(Dip))</f>
        <v>2.0961466591477597E-5</v>
      </c>
      <c r="E104" s="20">
        <f>Model!$W$16*((drdp!B104+drdp!K104)*MBZ!$B104+(drdp!E104+drdp!N104)*MBZ!$C104+(drdp!H104+drdp!Q104)*MBZ!$D104)</f>
        <v>2.4896184649271437E-2</v>
      </c>
      <c r="F104" s="20">
        <f>Model!$W$16*((drdp!C104+drdp!L104)*MBZ!$B104+(drdp!F104+drdp!O104)*MBZ!$C104+(drdp!I104+drdp!R104)*MBZ!$D104)</f>
        <v>-2.9670117497658056E-2</v>
      </c>
      <c r="G104" s="20">
        <f>Model!$W$16*((drdp!D104+drdp!M104)*MBZ!$B104+(drdp!G104+drdp!P104)*MBZ!$C104+(drdp!J104+drdp!S104)*MBZ!$D104)</f>
        <v>0</v>
      </c>
      <c r="H104" s="18">
        <f>Model!$W$16*((drdp!B104)*MBZ!$B104+(drdp!E104)*MBZ!$C104+(drdp!H104)*MBZ!$D104)</f>
        <v>1.2448092324635623E-2</v>
      </c>
      <c r="I104" s="18">
        <f>Model!$W$16*((drdp!C104)*MBZ!$B104+(drdp!F104)*MBZ!$C104+(drdp!I104)*MBZ!$D104)</f>
        <v>-1.4835058748828917E-2</v>
      </c>
      <c r="J104" s="18">
        <f>Model!$W$16*((drdp!D104)*MBZ!$B104+(drdp!G104)*MBZ!$C104+(drdp!J104)*MBZ!$D104)</f>
        <v>0</v>
      </c>
      <c r="K104" s="21">
        <f>SUM(E$3:E103)+H104</f>
        <v>0.51596494434601958</v>
      </c>
      <c r="L104" s="21">
        <f>SUM(F$3:F103)+I104</f>
        <v>-0.24342764001005579</v>
      </c>
      <c r="M104" s="21">
        <f>SUM(G$3:G103)+J104</f>
        <v>0</v>
      </c>
      <c r="N104" s="21"/>
      <c r="O104" s="21"/>
      <c r="P104" s="21"/>
      <c r="Q104" s="19">
        <f t="shared" si="5"/>
        <v>0.26621982379399106</v>
      </c>
      <c r="R104" s="19">
        <f t="shared" si="5"/>
        <v>5.9257015920865318E-2</v>
      </c>
      <c r="S104" s="19">
        <f t="shared" si="5"/>
        <v>0</v>
      </c>
      <c r="T104" s="19">
        <f t="shared" si="6"/>
        <v>-0.12560012873007131</v>
      </c>
      <c r="U104" s="19">
        <f t="shared" si="7"/>
        <v>0</v>
      </c>
      <c r="V104" s="19">
        <f t="shared" si="8"/>
        <v>0</v>
      </c>
    </row>
    <row r="105" spans="1:22" x14ac:dyDescent="0.25">
      <c r="A105" s="26">
        <f>Wellpath!E105</f>
        <v>9700</v>
      </c>
      <c r="B105" s="22">
        <v>0</v>
      </c>
      <c r="C105" s="22">
        <v>0</v>
      </c>
      <c r="D105" s="22">
        <f>-SIN(Wellpath!L105) * SIN(Wellpath!O105) / (Bfield * COS(Dip))</f>
        <v>2.0961466591477597E-5</v>
      </c>
      <c r="E105" s="20">
        <f>Model!$W$16*((drdp!B105+drdp!K105)*MBZ!$B105+(drdp!E105+drdp!N105)*MBZ!$C105+(drdp!H105+drdp!Q105)*MBZ!$D105)</f>
        <v>2.4896184649271621E-2</v>
      </c>
      <c r="F105" s="20">
        <f>Model!$W$16*((drdp!C105+drdp!L105)*MBZ!$B105+(drdp!F105+drdp!O105)*MBZ!$C105+(drdp!I105+drdp!R105)*MBZ!$D105)</f>
        <v>-2.9670117497658278E-2</v>
      </c>
      <c r="G105" s="20">
        <f>Model!$W$16*((drdp!D105+drdp!M105)*MBZ!$B105+(drdp!G105+drdp!P105)*MBZ!$C105+(drdp!J105+drdp!S105)*MBZ!$D105)</f>
        <v>0</v>
      </c>
      <c r="H105" s="18">
        <f>Model!$W$16*((drdp!B105)*MBZ!$B105+(drdp!E105)*MBZ!$C105+(drdp!H105)*MBZ!$D105)</f>
        <v>1.244809232463581E-2</v>
      </c>
      <c r="I105" s="18">
        <f>Model!$W$16*((drdp!C105)*MBZ!$B105+(drdp!F105)*MBZ!$C105+(drdp!I105)*MBZ!$D105)</f>
        <v>-1.4835058748829139E-2</v>
      </c>
      <c r="J105" s="18">
        <f>Model!$W$16*((drdp!D105)*MBZ!$B105+(drdp!G105)*MBZ!$C105+(drdp!J105)*MBZ!$D105)</f>
        <v>0</v>
      </c>
      <c r="K105" s="21">
        <f>SUM(E$3:E104)+H105</f>
        <v>0.54086112899529126</v>
      </c>
      <c r="L105" s="21">
        <f>SUM(F$3:F104)+I105</f>
        <v>-0.27309775750771403</v>
      </c>
      <c r="M105" s="21">
        <f>SUM(G$3:G104)+J105</f>
        <v>0</v>
      </c>
      <c r="N105" s="21"/>
      <c r="O105" s="21"/>
      <c r="P105" s="21"/>
      <c r="Q105" s="19">
        <f t="shared" si="5"/>
        <v>0.29253076085806107</v>
      </c>
      <c r="R105" s="19">
        <f t="shared" si="5"/>
        <v>7.458238515574217E-2</v>
      </c>
      <c r="S105" s="19">
        <f t="shared" si="5"/>
        <v>0</v>
      </c>
      <c r="T105" s="19">
        <f t="shared" si="6"/>
        <v>-0.14770796145170451</v>
      </c>
      <c r="U105" s="19">
        <f t="shared" si="7"/>
        <v>0</v>
      </c>
      <c r="V105" s="19">
        <f t="shared" si="8"/>
        <v>0</v>
      </c>
    </row>
    <row r="106" spans="1:22" x14ac:dyDescent="0.25">
      <c r="A106" s="26">
        <f>Wellpath!E106</f>
        <v>9800</v>
      </c>
      <c r="B106" s="22">
        <v>0</v>
      </c>
      <c r="C106" s="22">
        <v>0</v>
      </c>
      <c r="D106" s="22">
        <f>-SIN(Wellpath!L106) * SIN(Wellpath!O106) / (Bfield * COS(Dip))</f>
        <v>2.0961466591477597E-5</v>
      </c>
      <c r="E106" s="20">
        <f>Model!$W$16*((drdp!B106+drdp!K106)*MBZ!$B106+(drdp!E106+drdp!N106)*MBZ!$C106+(drdp!H106+drdp!Q106)*MBZ!$D106)</f>
        <v>2.4896184649271621E-2</v>
      </c>
      <c r="F106" s="20">
        <f>Model!$W$16*((drdp!C106+drdp!L106)*MBZ!$B106+(drdp!F106+drdp!O106)*MBZ!$C106+(drdp!I106+drdp!R106)*MBZ!$D106)</f>
        <v>-2.9670117497658278E-2</v>
      </c>
      <c r="G106" s="20">
        <f>Model!$W$16*((drdp!D106+drdp!M106)*MBZ!$B106+(drdp!G106+drdp!P106)*MBZ!$C106+(drdp!J106+drdp!S106)*MBZ!$D106)</f>
        <v>0</v>
      </c>
      <c r="H106" s="18">
        <f>Model!$W$16*((drdp!B106)*MBZ!$B106+(drdp!E106)*MBZ!$C106+(drdp!H106)*MBZ!$D106)</f>
        <v>1.244809232463581E-2</v>
      </c>
      <c r="I106" s="18">
        <f>Model!$W$16*((drdp!C106)*MBZ!$B106+(drdp!F106)*MBZ!$C106+(drdp!I106)*MBZ!$D106)</f>
        <v>-1.4835058748829139E-2</v>
      </c>
      <c r="J106" s="18">
        <f>Model!$W$16*((drdp!D106)*MBZ!$B106+(drdp!G106)*MBZ!$C106+(drdp!J106)*MBZ!$D106)</f>
        <v>0</v>
      </c>
      <c r="K106" s="21">
        <f>SUM(E$3:E105)+H106</f>
        <v>0.56575731364456283</v>
      </c>
      <c r="L106" s="21">
        <f>SUM(F$3:F105)+I106</f>
        <v>-0.30276787500537233</v>
      </c>
      <c r="M106" s="21">
        <f>SUM(G$3:G105)+J106</f>
        <v>0</v>
      </c>
      <c r="N106" s="21"/>
      <c r="O106" s="21"/>
      <c r="P106" s="21"/>
      <c r="Q106" s="19">
        <f t="shared" si="5"/>
        <v>0.32008133794231225</v>
      </c>
      <c r="R106" s="19">
        <f t="shared" si="5"/>
        <v>9.1668386135268759E-2</v>
      </c>
      <c r="S106" s="19">
        <f t="shared" si="5"/>
        <v>0</v>
      </c>
      <c r="T106" s="19">
        <f t="shared" si="6"/>
        <v>-0.17129313962091222</v>
      </c>
      <c r="U106" s="19">
        <f t="shared" si="7"/>
        <v>0</v>
      </c>
      <c r="V106" s="19">
        <f t="shared" si="8"/>
        <v>0</v>
      </c>
    </row>
    <row r="107" spans="1:22" x14ac:dyDescent="0.25">
      <c r="A107" s="26">
        <f>Wellpath!E107</f>
        <v>9900</v>
      </c>
      <c r="B107" s="22">
        <v>0</v>
      </c>
      <c r="C107" s="22">
        <v>0</v>
      </c>
      <c r="D107" s="22">
        <f>-SIN(Wellpath!L107) * SIN(Wellpath!O107) / (Bfield * COS(Dip))</f>
        <v>2.0961466591477597E-5</v>
      </c>
      <c r="E107" s="20">
        <f>Model!$W$16*((drdp!B107+drdp!K107)*MBZ!$B107+(drdp!E107+drdp!N107)*MBZ!$C107+(drdp!H107+drdp!Q107)*MBZ!$D107)</f>
        <v>2.4896184649271621E-2</v>
      </c>
      <c r="F107" s="20">
        <f>Model!$W$16*((drdp!C107+drdp!L107)*MBZ!$B107+(drdp!F107+drdp!O107)*MBZ!$C107+(drdp!I107+drdp!R107)*MBZ!$D107)</f>
        <v>-2.9670117497658278E-2</v>
      </c>
      <c r="G107" s="20">
        <f>Model!$W$16*((drdp!D107+drdp!M107)*MBZ!$B107+(drdp!G107+drdp!P107)*MBZ!$C107+(drdp!J107+drdp!S107)*MBZ!$D107)</f>
        <v>0</v>
      </c>
      <c r="H107" s="18">
        <f>Model!$W$16*((drdp!B107)*MBZ!$B107+(drdp!E107)*MBZ!$C107+(drdp!H107)*MBZ!$D107)</f>
        <v>1.244809232463581E-2</v>
      </c>
      <c r="I107" s="18">
        <f>Model!$W$16*((drdp!C107)*MBZ!$B107+(drdp!F107)*MBZ!$C107+(drdp!I107)*MBZ!$D107)</f>
        <v>-1.4835058748829139E-2</v>
      </c>
      <c r="J107" s="18">
        <f>Model!$W$16*((drdp!D107)*MBZ!$B107+(drdp!G107)*MBZ!$C107+(drdp!J107)*MBZ!$D107)</f>
        <v>0</v>
      </c>
      <c r="K107" s="21">
        <f>SUM(E$3:E106)+H107</f>
        <v>0.5906534982938344</v>
      </c>
      <c r="L107" s="21">
        <f>SUM(F$3:F106)+I107</f>
        <v>-0.33243799250303063</v>
      </c>
      <c r="M107" s="21">
        <f>SUM(G$3:G106)+J107</f>
        <v>0</v>
      </c>
      <c r="N107" s="21"/>
      <c r="O107" s="21"/>
      <c r="P107" s="21"/>
      <c r="Q107" s="19">
        <f t="shared" si="5"/>
        <v>0.34887155504674466</v>
      </c>
      <c r="R107" s="19">
        <f t="shared" si="5"/>
        <v>0.11051501885944505</v>
      </c>
      <c r="S107" s="19">
        <f t="shared" si="5"/>
        <v>0</v>
      </c>
      <c r="T107" s="19">
        <f t="shared" si="6"/>
        <v>-0.19635566323769454</v>
      </c>
      <c r="U107" s="19">
        <f t="shared" si="7"/>
        <v>0</v>
      </c>
      <c r="V107" s="19">
        <f t="shared" si="8"/>
        <v>0</v>
      </c>
    </row>
    <row r="108" spans="1:22" x14ac:dyDescent="0.25">
      <c r="A108" s="26">
        <f>Wellpath!E108</f>
        <v>10000</v>
      </c>
      <c r="B108" s="22">
        <v>0</v>
      </c>
      <c r="C108" s="22">
        <v>0</v>
      </c>
      <c r="D108" s="22">
        <f>-SIN(Wellpath!L108) * SIN(Wellpath!O108) / (Bfield * COS(Dip))</f>
        <v>2.0961466591477597E-5</v>
      </c>
      <c r="E108" s="20">
        <f>Model!$W$16*((drdp!B108+drdp!K108)*MBZ!$B108+(drdp!E108+drdp!N108)*MBZ!$C108+(drdp!H108+drdp!Q108)*MBZ!$D108)</f>
        <v>2.4896184649271621E-2</v>
      </c>
      <c r="F108" s="20">
        <f>Model!$W$16*((drdp!C108+drdp!L108)*MBZ!$B108+(drdp!F108+drdp!O108)*MBZ!$C108+(drdp!I108+drdp!R108)*MBZ!$D108)</f>
        <v>-2.9670117497658278E-2</v>
      </c>
      <c r="G108" s="20">
        <f>Model!$W$16*((drdp!D108+drdp!M108)*MBZ!$B108+(drdp!G108+drdp!P108)*MBZ!$C108+(drdp!J108+drdp!S108)*MBZ!$D108)</f>
        <v>0</v>
      </c>
      <c r="H108" s="18">
        <f>Model!$W$16*((drdp!B108)*MBZ!$B108+(drdp!E108)*MBZ!$C108+(drdp!H108)*MBZ!$D108)</f>
        <v>1.244809232463581E-2</v>
      </c>
      <c r="I108" s="18">
        <f>Model!$W$16*((drdp!C108)*MBZ!$B108+(drdp!F108)*MBZ!$C108+(drdp!I108)*MBZ!$D108)</f>
        <v>-1.4835058748829139E-2</v>
      </c>
      <c r="J108" s="18">
        <f>Model!$W$16*((drdp!D108)*MBZ!$B108+(drdp!G108)*MBZ!$C108+(drdp!J108)*MBZ!$D108)</f>
        <v>0</v>
      </c>
      <c r="K108" s="21">
        <f>SUM(E$3:E107)+H108</f>
        <v>0.61554968294310597</v>
      </c>
      <c r="L108" s="21">
        <f>SUM(F$3:F107)+I108</f>
        <v>-0.36210811000068893</v>
      </c>
      <c r="M108" s="21">
        <f>SUM(G$3:G107)+J108</f>
        <v>0</v>
      </c>
      <c r="N108" s="21"/>
      <c r="O108" s="21"/>
      <c r="P108" s="21"/>
      <c r="Q108" s="19">
        <f t="shared" si="5"/>
        <v>0.37890141217135831</v>
      </c>
      <c r="R108" s="19">
        <f t="shared" si="5"/>
        <v>0.13112228332827103</v>
      </c>
      <c r="S108" s="19">
        <f t="shared" si="5"/>
        <v>0</v>
      </c>
      <c r="T108" s="19">
        <f t="shared" si="6"/>
        <v>-0.22289553230205142</v>
      </c>
      <c r="U108" s="19">
        <f t="shared" si="7"/>
        <v>0</v>
      </c>
      <c r="V108" s="19">
        <f t="shared" si="8"/>
        <v>0</v>
      </c>
    </row>
    <row r="109" spans="1:22" x14ac:dyDescent="0.25">
      <c r="A109" s="26">
        <f>Wellpath!E109</f>
        <v>10100</v>
      </c>
      <c r="B109" s="22">
        <v>0</v>
      </c>
      <c r="C109" s="22">
        <v>0</v>
      </c>
      <c r="D109" s="22">
        <f>-SIN(Wellpath!L109) * SIN(Wellpath!O109) / (Bfield * COS(Dip))</f>
        <v>2.0961466591477597E-5</v>
      </c>
      <c r="E109" s="20">
        <f>Model!$W$16*((drdp!B109+drdp!K109)*MBZ!$B109+(drdp!E109+drdp!N109)*MBZ!$C109+(drdp!H109+drdp!Q109)*MBZ!$D109)</f>
        <v>2.4896184649271621E-2</v>
      </c>
      <c r="F109" s="20">
        <f>Model!$W$16*((drdp!C109+drdp!L109)*MBZ!$B109+(drdp!F109+drdp!O109)*MBZ!$C109+(drdp!I109+drdp!R109)*MBZ!$D109)</f>
        <v>-2.9670117497658278E-2</v>
      </c>
      <c r="G109" s="20">
        <f>Model!$W$16*((drdp!D109+drdp!M109)*MBZ!$B109+(drdp!G109+drdp!P109)*MBZ!$C109+(drdp!J109+drdp!S109)*MBZ!$D109)</f>
        <v>0</v>
      </c>
      <c r="H109" s="18">
        <f>Model!$W$16*((drdp!B109)*MBZ!$B109+(drdp!E109)*MBZ!$C109+(drdp!H109)*MBZ!$D109)</f>
        <v>1.244809232463581E-2</v>
      </c>
      <c r="I109" s="18">
        <f>Model!$W$16*((drdp!C109)*MBZ!$B109+(drdp!F109)*MBZ!$C109+(drdp!I109)*MBZ!$D109)</f>
        <v>-1.4835058748829139E-2</v>
      </c>
      <c r="J109" s="18">
        <f>Model!$W$16*((drdp!D109)*MBZ!$B109+(drdp!G109)*MBZ!$C109+(drdp!J109)*MBZ!$D109)</f>
        <v>0</v>
      </c>
      <c r="K109" s="21">
        <f>SUM(E$3:E108)+H109</f>
        <v>0.64044586759237754</v>
      </c>
      <c r="L109" s="21">
        <f>SUM(F$3:F108)+I109</f>
        <v>-0.39177822749834723</v>
      </c>
      <c r="M109" s="21">
        <f>SUM(G$3:G108)+J109</f>
        <v>0</v>
      </c>
      <c r="N109" s="21"/>
      <c r="O109" s="21"/>
      <c r="P109" s="21"/>
      <c r="Q109" s="19">
        <f t="shared" si="5"/>
        <v>0.41017090931615319</v>
      </c>
      <c r="R109" s="19">
        <f t="shared" si="5"/>
        <v>0.15349017954174671</v>
      </c>
      <c r="S109" s="19">
        <f t="shared" si="5"/>
        <v>0</v>
      </c>
      <c r="T109" s="19">
        <f t="shared" si="6"/>
        <v>-0.25091274681398285</v>
      </c>
      <c r="U109" s="19">
        <f t="shared" si="7"/>
        <v>0</v>
      </c>
      <c r="V109" s="19">
        <f t="shared" si="8"/>
        <v>0</v>
      </c>
    </row>
    <row r="110" spans="1:22" x14ac:dyDescent="0.25">
      <c r="A110" s="26">
        <f>Wellpath!E110</f>
        <v>10200</v>
      </c>
      <c r="B110" s="22">
        <v>0</v>
      </c>
      <c r="C110" s="22">
        <v>0</v>
      </c>
      <c r="D110" s="22">
        <f>-SIN(Wellpath!L110) * SIN(Wellpath!O110) / (Bfield * COS(Dip))</f>
        <v>2.0961466591477597E-5</v>
      </c>
      <c r="E110" s="20">
        <f>Model!$W$16*((drdp!B110+drdp!K110)*MBZ!$B110+(drdp!E110+drdp!N110)*MBZ!$C110+(drdp!H110+drdp!Q110)*MBZ!$D110)</f>
        <v>2.4896184649271621E-2</v>
      </c>
      <c r="F110" s="20">
        <f>Model!$W$16*((drdp!C110+drdp!L110)*MBZ!$B110+(drdp!F110+drdp!O110)*MBZ!$C110+(drdp!I110+drdp!R110)*MBZ!$D110)</f>
        <v>-2.9670117497658278E-2</v>
      </c>
      <c r="G110" s="20">
        <f>Model!$W$16*((drdp!D110+drdp!M110)*MBZ!$B110+(drdp!G110+drdp!P110)*MBZ!$C110+(drdp!J110+drdp!S110)*MBZ!$D110)</f>
        <v>0</v>
      </c>
      <c r="H110" s="18">
        <f>Model!$W$16*((drdp!B110)*MBZ!$B110+(drdp!E110)*MBZ!$C110+(drdp!H110)*MBZ!$D110)</f>
        <v>1.244809232463581E-2</v>
      </c>
      <c r="I110" s="18">
        <f>Model!$W$16*((drdp!C110)*MBZ!$B110+(drdp!F110)*MBZ!$C110+(drdp!I110)*MBZ!$D110)</f>
        <v>-1.4835058748829139E-2</v>
      </c>
      <c r="J110" s="18">
        <f>Model!$W$16*((drdp!D110)*MBZ!$B110+(drdp!G110)*MBZ!$C110+(drdp!J110)*MBZ!$D110)</f>
        <v>0</v>
      </c>
      <c r="K110" s="21">
        <f>SUM(E$3:E109)+H110</f>
        <v>0.66534205224164911</v>
      </c>
      <c r="L110" s="21">
        <f>SUM(F$3:F109)+I110</f>
        <v>-0.42144834499600553</v>
      </c>
      <c r="M110" s="21">
        <f>SUM(G$3:G109)+J110</f>
        <v>0</v>
      </c>
      <c r="N110" s="21"/>
      <c r="O110" s="21"/>
      <c r="P110" s="21"/>
      <c r="Q110" s="19">
        <f t="shared" si="5"/>
        <v>0.44268004648112935</v>
      </c>
      <c r="R110" s="19">
        <f t="shared" si="5"/>
        <v>0.1776187074998721</v>
      </c>
      <c r="S110" s="19">
        <f t="shared" si="5"/>
        <v>0</v>
      </c>
      <c r="T110" s="19">
        <f t="shared" si="6"/>
        <v>-0.28040730677348885</v>
      </c>
      <c r="U110" s="19">
        <f t="shared" si="7"/>
        <v>0</v>
      </c>
      <c r="V110" s="19">
        <f t="shared" si="8"/>
        <v>0</v>
      </c>
    </row>
    <row r="111" spans="1:22" x14ac:dyDescent="0.25">
      <c r="A111" s="26">
        <f>Wellpath!E111</f>
        <v>10300</v>
      </c>
      <c r="B111" s="22">
        <v>0</v>
      </c>
      <c r="C111" s="22">
        <v>0</v>
      </c>
      <c r="D111" s="22">
        <f>-SIN(Wellpath!L111) * SIN(Wellpath!O111) / (Bfield * COS(Dip))</f>
        <v>2.0961466591477597E-5</v>
      </c>
      <c r="E111" s="20">
        <f>Model!$W$16*((drdp!B111+drdp!K111)*MBZ!$B111+(drdp!E111+drdp!N111)*MBZ!$C111+(drdp!H111+drdp!Q111)*MBZ!$D111)</f>
        <v>2.4896184649271621E-2</v>
      </c>
      <c r="F111" s="20">
        <f>Model!$W$16*((drdp!C111+drdp!L111)*MBZ!$B111+(drdp!F111+drdp!O111)*MBZ!$C111+(drdp!I111+drdp!R111)*MBZ!$D111)</f>
        <v>-2.9670117497658278E-2</v>
      </c>
      <c r="G111" s="20">
        <f>Model!$W$16*((drdp!D111+drdp!M111)*MBZ!$B111+(drdp!G111+drdp!P111)*MBZ!$C111+(drdp!J111+drdp!S111)*MBZ!$D111)</f>
        <v>0</v>
      </c>
      <c r="H111" s="18">
        <f>Model!$W$16*((drdp!B111)*MBZ!$B111+(drdp!E111)*MBZ!$C111+(drdp!H111)*MBZ!$D111)</f>
        <v>1.244809232463581E-2</v>
      </c>
      <c r="I111" s="18">
        <f>Model!$W$16*((drdp!C111)*MBZ!$B111+(drdp!F111)*MBZ!$C111+(drdp!I111)*MBZ!$D111)</f>
        <v>-1.4835058748829139E-2</v>
      </c>
      <c r="J111" s="18">
        <f>Model!$W$16*((drdp!D111)*MBZ!$B111+(drdp!G111)*MBZ!$C111+(drdp!J111)*MBZ!$D111)</f>
        <v>0</v>
      </c>
      <c r="K111" s="21">
        <f>SUM(E$3:E110)+H111</f>
        <v>0.69023823689092068</v>
      </c>
      <c r="L111" s="21">
        <f>SUM(F$3:F110)+I111</f>
        <v>-0.45111846249366383</v>
      </c>
      <c r="M111" s="21">
        <f>SUM(G$3:G110)+J111</f>
        <v>0</v>
      </c>
      <c r="N111" s="21"/>
      <c r="O111" s="21"/>
      <c r="P111" s="21"/>
      <c r="Q111" s="19">
        <f t="shared" si="5"/>
        <v>0.47642882366628675</v>
      </c>
      <c r="R111" s="19">
        <f t="shared" si="5"/>
        <v>0.20350786720264719</v>
      </c>
      <c r="S111" s="19">
        <f t="shared" si="5"/>
        <v>0</v>
      </c>
      <c r="T111" s="19">
        <f t="shared" si="6"/>
        <v>-0.31137921218056946</v>
      </c>
      <c r="U111" s="19">
        <f t="shared" si="7"/>
        <v>0</v>
      </c>
      <c r="V111" s="19">
        <f t="shared" si="8"/>
        <v>0</v>
      </c>
    </row>
    <row r="112" spans="1:22" x14ac:dyDescent="0.25">
      <c r="A112" s="26">
        <f>Wellpath!E112</f>
        <v>10400</v>
      </c>
      <c r="B112" s="22">
        <v>0</v>
      </c>
      <c r="C112" s="22">
        <v>0</v>
      </c>
      <c r="D112" s="22">
        <f>-SIN(Wellpath!L112) * SIN(Wellpath!O112) / (Bfield * COS(Dip))</f>
        <v>2.0961466591477597E-5</v>
      </c>
      <c r="E112" s="20">
        <f>Model!$W$16*((drdp!B112+drdp!K112)*MBZ!$B112+(drdp!E112+drdp!N112)*MBZ!$C112+(drdp!H112+drdp!Q112)*MBZ!$D112)</f>
        <v>2.4896184649271621E-2</v>
      </c>
      <c r="F112" s="20">
        <f>Model!$W$16*((drdp!C112+drdp!L112)*MBZ!$B112+(drdp!F112+drdp!O112)*MBZ!$C112+(drdp!I112+drdp!R112)*MBZ!$D112)</f>
        <v>-2.9670117497658278E-2</v>
      </c>
      <c r="G112" s="20">
        <f>Model!$W$16*((drdp!D112+drdp!M112)*MBZ!$B112+(drdp!G112+drdp!P112)*MBZ!$C112+(drdp!J112+drdp!S112)*MBZ!$D112)</f>
        <v>0</v>
      </c>
      <c r="H112" s="18">
        <f>Model!$W$16*((drdp!B112)*MBZ!$B112+(drdp!E112)*MBZ!$C112+(drdp!H112)*MBZ!$D112)</f>
        <v>1.244809232463581E-2</v>
      </c>
      <c r="I112" s="18">
        <f>Model!$W$16*((drdp!C112)*MBZ!$B112+(drdp!F112)*MBZ!$C112+(drdp!I112)*MBZ!$D112)</f>
        <v>-1.4835058748829139E-2</v>
      </c>
      <c r="J112" s="18">
        <f>Model!$W$16*((drdp!D112)*MBZ!$B112+(drdp!G112)*MBZ!$C112+(drdp!J112)*MBZ!$D112)</f>
        <v>0</v>
      </c>
      <c r="K112" s="21">
        <f>SUM(E$3:E111)+H112</f>
        <v>0.71513442154019224</v>
      </c>
      <c r="L112" s="21">
        <f>SUM(F$3:F111)+I112</f>
        <v>-0.48078857999132213</v>
      </c>
      <c r="M112" s="21">
        <f>SUM(G$3:G111)+J112</f>
        <v>0</v>
      </c>
      <c r="N112" s="21"/>
      <c r="O112" s="21"/>
      <c r="P112" s="21"/>
      <c r="Q112" s="19">
        <f t="shared" si="5"/>
        <v>0.51141724087162532</v>
      </c>
      <c r="R112" s="19">
        <f t="shared" si="5"/>
        <v>0.23115765865007196</v>
      </c>
      <c r="S112" s="19">
        <f t="shared" si="5"/>
        <v>0</v>
      </c>
      <c r="T112" s="19">
        <f t="shared" si="6"/>
        <v>-0.34382846303522457</v>
      </c>
      <c r="U112" s="19">
        <f t="shared" si="7"/>
        <v>0</v>
      </c>
      <c r="V112" s="19">
        <f t="shared" si="8"/>
        <v>0</v>
      </c>
    </row>
    <row r="113" spans="1:22" x14ac:dyDescent="0.25">
      <c r="A113" s="26">
        <f>Wellpath!E113</f>
        <v>10500</v>
      </c>
      <c r="B113" s="22">
        <v>0</v>
      </c>
      <c r="C113" s="22">
        <v>0</v>
      </c>
      <c r="D113" s="22">
        <f>-SIN(Wellpath!L113) * SIN(Wellpath!O113) / (Bfield * COS(Dip))</f>
        <v>2.0961466591477597E-5</v>
      </c>
      <c r="E113" s="20">
        <f>Model!$W$16*((drdp!B113+drdp!K113)*MBZ!$B113+(drdp!E113+drdp!N113)*MBZ!$C113+(drdp!H113+drdp!Q113)*MBZ!$D113)</f>
        <v>2.4896184649271621E-2</v>
      </c>
      <c r="F113" s="20">
        <f>Model!$W$16*((drdp!C113+drdp!L113)*MBZ!$B113+(drdp!F113+drdp!O113)*MBZ!$C113+(drdp!I113+drdp!R113)*MBZ!$D113)</f>
        <v>-2.9670117497658278E-2</v>
      </c>
      <c r="G113" s="20">
        <f>Model!$W$16*((drdp!D113+drdp!M113)*MBZ!$B113+(drdp!G113+drdp!P113)*MBZ!$C113+(drdp!J113+drdp!S113)*MBZ!$D113)</f>
        <v>0</v>
      </c>
      <c r="H113" s="18">
        <f>Model!$W$16*((drdp!B113)*MBZ!$B113+(drdp!E113)*MBZ!$C113+(drdp!H113)*MBZ!$D113)</f>
        <v>1.244809232463581E-2</v>
      </c>
      <c r="I113" s="18">
        <f>Model!$W$16*((drdp!C113)*MBZ!$B113+(drdp!F113)*MBZ!$C113+(drdp!I113)*MBZ!$D113)</f>
        <v>-1.4835058748829139E-2</v>
      </c>
      <c r="J113" s="18">
        <f>Model!$W$16*((drdp!D113)*MBZ!$B113+(drdp!G113)*MBZ!$C113+(drdp!J113)*MBZ!$D113)</f>
        <v>0</v>
      </c>
      <c r="K113" s="21">
        <f>SUM(E$3:E112)+H113</f>
        <v>0.74003060618946381</v>
      </c>
      <c r="L113" s="21">
        <f>SUM(F$3:F112)+I113</f>
        <v>-0.51045869748898043</v>
      </c>
      <c r="M113" s="21">
        <f>SUM(G$3:G112)+J113</f>
        <v>0</v>
      </c>
      <c r="N113" s="21"/>
      <c r="O113" s="21"/>
      <c r="P113" s="21"/>
      <c r="Q113" s="19">
        <f t="shared" si="5"/>
        <v>0.54764529809714524</v>
      </c>
      <c r="R113" s="19">
        <f t="shared" si="5"/>
        <v>0.26056808184214642</v>
      </c>
      <c r="S113" s="19">
        <f t="shared" si="5"/>
        <v>0</v>
      </c>
      <c r="T113" s="19">
        <f t="shared" si="6"/>
        <v>-0.37775505933745429</v>
      </c>
      <c r="U113" s="19">
        <f t="shared" si="7"/>
        <v>0</v>
      </c>
      <c r="V113" s="19">
        <f t="shared" si="8"/>
        <v>0</v>
      </c>
    </row>
    <row r="114" spans="1:22" x14ac:dyDescent="0.25">
      <c r="A114" s="26">
        <f>Wellpath!E114</f>
        <v>10600</v>
      </c>
      <c r="B114" s="22">
        <v>0</v>
      </c>
      <c r="C114" s="22">
        <v>0</v>
      </c>
      <c r="D114" s="22">
        <f>-SIN(Wellpath!L114) * SIN(Wellpath!O114) / (Bfield * COS(Dip))</f>
        <v>2.0961466591477597E-5</v>
      </c>
      <c r="E114" s="20">
        <f>Model!$W$16*((drdp!B114+drdp!K114)*MBZ!$B114+(drdp!E114+drdp!N114)*MBZ!$C114+(drdp!H114+drdp!Q114)*MBZ!$D114)</f>
        <v>2.4896184649271621E-2</v>
      </c>
      <c r="F114" s="20">
        <f>Model!$W$16*((drdp!C114+drdp!L114)*MBZ!$B114+(drdp!F114+drdp!O114)*MBZ!$C114+(drdp!I114+drdp!R114)*MBZ!$D114)</f>
        <v>-2.9670117497658278E-2</v>
      </c>
      <c r="G114" s="20">
        <f>Model!$W$16*((drdp!D114+drdp!M114)*MBZ!$B114+(drdp!G114+drdp!P114)*MBZ!$C114+(drdp!J114+drdp!S114)*MBZ!$D114)</f>
        <v>0</v>
      </c>
      <c r="H114" s="18">
        <f>Model!$W$16*((drdp!B114)*MBZ!$B114+(drdp!E114)*MBZ!$C114+(drdp!H114)*MBZ!$D114)</f>
        <v>1.244809232463581E-2</v>
      </c>
      <c r="I114" s="18">
        <f>Model!$W$16*((drdp!C114)*MBZ!$B114+(drdp!F114)*MBZ!$C114+(drdp!I114)*MBZ!$D114)</f>
        <v>-1.4835058748829139E-2</v>
      </c>
      <c r="J114" s="18">
        <f>Model!$W$16*((drdp!D114)*MBZ!$B114+(drdp!G114)*MBZ!$C114+(drdp!J114)*MBZ!$D114)</f>
        <v>0</v>
      </c>
      <c r="K114" s="21">
        <f>SUM(E$3:E113)+H114</f>
        <v>0.76492679083873538</v>
      </c>
      <c r="L114" s="21">
        <f>SUM(F$3:F113)+I114</f>
        <v>-0.54012881498663878</v>
      </c>
      <c r="M114" s="21">
        <f>SUM(G$3:G113)+J114</f>
        <v>0</v>
      </c>
      <c r="N114" s="21"/>
      <c r="O114" s="21"/>
      <c r="P114" s="21"/>
      <c r="Q114" s="19">
        <f t="shared" si="5"/>
        <v>0.58511299534284644</v>
      </c>
      <c r="R114" s="19">
        <f t="shared" si="5"/>
        <v>0.29173913677887064</v>
      </c>
      <c r="S114" s="19">
        <f t="shared" si="5"/>
        <v>0</v>
      </c>
      <c r="T114" s="19">
        <f t="shared" si="6"/>
        <v>-0.41315900108725867</v>
      </c>
      <c r="U114" s="19">
        <f t="shared" si="7"/>
        <v>0</v>
      </c>
      <c r="V114" s="19">
        <f t="shared" si="8"/>
        <v>0</v>
      </c>
    </row>
    <row r="115" spans="1:22" x14ac:dyDescent="0.25">
      <c r="A115" s="26">
        <f>Wellpath!E115</f>
        <v>10700</v>
      </c>
      <c r="B115" s="22">
        <v>0</v>
      </c>
      <c r="C115" s="22">
        <v>0</v>
      </c>
      <c r="D115" s="22">
        <f>-SIN(Wellpath!L115) * SIN(Wellpath!O115) / (Bfield * COS(Dip))</f>
        <v>2.0961466591477597E-5</v>
      </c>
      <c r="E115" s="20">
        <f>Model!$W$16*((drdp!B115+drdp!K115)*MBZ!$B115+(drdp!E115+drdp!N115)*MBZ!$C115+(drdp!H115+drdp!Q115)*MBZ!$D115)</f>
        <v>2.4896184649271621E-2</v>
      </c>
      <c r="F115" s="20">
        <f>Model!$W$16*((drdp!C115+drdp!L115)*MBZ!$B115+(drdp!F115+drdp!O115)*MBZ!$C115+(drdp!I115+drdp!R115)*MBZ!$D115)</f>
        <v>-2.9670117497658278E-2</v>
      </c>
      <c r="G115" s="20">
        <f>Model!$W$16*((drdp!D115+drdp!M115)*MBZ!$B115+(drdp!G115+drdp!P115)*MBZ!$C115+(drdp!J115+drdp!S115)*MBZ!$D115)</f>
        <v>0</v>
      </c>
      <c r="H115" s="18">
        <f>Model!$W$16*((drdp!B115)*MBZ!$B115+(drdp!E115)*MBZ!$C115+(drdp!H115)*MBZ!$D115)</f>
        <v>1.244809232463581E-2</v>
      </c>
      <c r="I115" s="18">
        <f>Model!$W$16*((drdp!C115)*MBZ!$B115+(drdp!F115)*MBZ!$C115+(drdp!I115)*MBZ!$D115)</f>
        <v>-1.4835058748829139E-2</v>
      </c>
      <c r="J115" s="18">
        <f>Model!$W$16*((drdp!D115)*MBZ!$B115+(drdp!G115)*MBZ!$C115+(drdp!J115)*MBZ!$D115)</f>
        <v>0</v>
      </c>
      <c r="K115" s="21">
        <f>SUM(E$3:E114)+H115</f>
        <v>0.78982297548800695</v>
      </c>
      <c r="L115" s="21">
        <f>SUM(F$3:F114)+I115</f>
        <v>-0.56979893248429703</v>
      </c>
      <c r="M115" s="21">
        <f>SUM(G$3:G114)+J115</f>
        <v>0</v>
      </c>
      <c r="N115" s="21"/>
      <c r="O115" s="21"/>
      <c r="P115" s="21"/>
      <c r="Q115" s="19">
        <f t="shared" si="5"/>
        <v>0.62382033260872882</v>
      </c>
      <c r="R115" s="19">
        <f t="shared" si="5"/>
        <v>0.32467082346024451</v>
      </c>
      <c r="S115" s="19">
        <f t="shared" si="5"/>
        <v>0</v>
      </c>
      <c r="T115" s="19">
        <f t="shared" si="6"/>
        <v>-0.45004028828463744</v>
      </c>
      <c r="U115" s="19">
        <f t="shared" si="7"/>
        <v>0</v>
      </c>
      <c r="V115" s="19">
        <f t="shared" si="8"/>
        <v>0</v>
      </c>
    </row>
    <row r="116" spans="1:22" x14ac:dyDescent="0.25">
      <c r="A116" s="26">
        <f>Wellpath!E116</f>
        <v>10800</v>
      </c>
      <c r="B116" s="22">
        <v>0</v>
      </c>
      <c r="C116" s="22">
        <v>0</v>
      </c>
      <c r="D116" s="22">
        <f>-SIN(Wellpath!L116) * SIN(Wellpath!O116) / (Bfield * COS(Dip))</f>
        <v>2.0961466591477597E-5</v>
      </c>
      <c r="E116" s="20">
        <f>Model!$W$16*((drdp!B116+drdp!K116)*MBZ!$B116+(drdp!E116+drdp!N116)*MBZ!$C116+(drdp!H116+drdp!Q116)*MBZ!$D116)</f>
        <v>2.4896184649271621E-2</v>
      </c>
      <c r="F116" s="20">
        <f>Model!$W$16*((drdp!C116+drdp!L116)*MBZ!$B116+(drdp!F116+drdp!O116)*MBZ!$C116+(drdp!I116+drdp!R116)*MBZ!$D116)</f>
        <v>-2.9670117497658278E-2</v>
      </c>
      <c r="G116" s="20">
        <f>Model!$W$16*((drdp!D116+drdp!M116)*MBZ!$B116+(drdp!G116+drdp!P116)*MBZ!$C116+(drdp!J116+drdp!S116)*MBZ!$D116)</f>
        <v>0</v>
      </c>
      <c r="H116" s="18">
        <f>Model!$W$16*((drdp!B116)*MBZ!$B116+(drdp!E116)*MBZ!$C116+(drdp!H116)*MBZ!$D116)</f>
        <v>1.244809232463581E-2</v>
      </c>
      <c r="I116" s="18">
        <f>Model!$W$16*((drdp!C116)*MBZ!$B116+(drdp!F116)*MBZ!$C116+(drdp!I116)*MBZ!$D116)</f>
        <v>-1.4835058748829139E-2</v>
      </c>
      <c r="J116" s="18">
        <f>Model!$W$16*((drdp!D116)*MBZ!$B116+(drdp!G116)*MBZ!$C116+(drdp!J116)*MBZ!$D116)</f>
        <v>0</v>
      </c>
      <c r="K116" s="21">
        <f>SUM(E$3:E115)+H116</f>
        <v>0.81471916013727852</v>
      </c>
      <c r="L116" s="21">
        <f>SUM(F$3:F115)+I116</f>
        <v>-0.59946904998195527</v>
      </c>
      <c r="M116" s="21">
        <f>SUM(G$3:G115)+J116</f>
        <v>0</v>
      </c>
      <c r="N116" s="21"/>
      <c r="O116" s="21"/>
      <c r="P116" s="21"/>
      <c r="Q116" s="19">
        <f t="shared" si="5"/>
        <v>0.66376730989479249</v>
      </c>
      <c r="R116" s="19">
        <f t="shared" si="5"/>
        <v>0.359363141886268</v>
      </c>
      <c r="S116" s="19">
        <f t="shared" si="5"/>
        <v>0</v>
      </c>
      <c r="T116" s="19">
        <f t="shared" si="6"/>
        <v>-0.48839892092959086</v>
      </c>
      <c r="U116" s="19">
        <f t="shared" si="7"/>
        <v>0</v>
      </c>
      <c r="V116" s="19">
        <f t="shared" si="8"/>
        <v>0</v>
      </c>
    </row>
    <row r="117" spans="1:22" x14ac:dyDescent="0.25">
      <c r="A117" s="26">
        <f>Wellpath!E117</f>
        <v>10900</v>
      </c>
      <c r="B117" s="22">
        <v>0</v>
      </c>
      <c r="C117" s="22">
        <v>0</v>
      </c>
      <c r="D117" s="22">
        <f>-SIN(Wellpath!L117) * SIN(Wellpath!O117) / (Bfield * COS(Dip))</f>
        <v>2.0961466591477597E-5</v>
      </c>
      <c r="E117" s="20">
        <f>Model!$W$16*((drdp!B117+drdp!K117)*MBZ!$B117+(drdp!E117+drdp!N117)*MBZ!$C117+(drdp!H117+drdp!Q117)*MBZ!$D117)</f>
        <v>2.4896184649271621E-2</v>
      </c>
      <c r="F117" s="20">
        <f>Model!$W$16*((drdp!C117+drdp!L117)*MBZ!$B117+(drdp!F117+drdp!O117)*MBZ!$C117+(drdp!I117+drdp!R117)*MBZ!$D117)</f>
        <v>-2.9670117497658278E-2</v>
      </c>
      <c r="G117" s="20">
        <f>Model!$W$16*((drdp!D117+drdp!M117)*MBZ!$B117+(drdp!G117+drdp!P117)*MBZ!$C117+(drdp!J117+drdp!S117)*MBZ!$D117)</f>
        <v>0</v>
      </c>
      <c r="H117" s="18">
        <f>Model!$W$16*((drdp!B117)*MBZ!$B117+(drdp!E117)*MBZ!$C117+(drdp!H117)*MBZ!$D117)</f>
        <v>1.244809232463581E-2</v>
      </c>
      <c r="I117" s="18">
        <f>Model!$W$16*((drdp!C117)*MBZ!$B117+(drdp!F117)*MBZ!$C117+(drdp!I117)*MBZ!$D117)</f>
        <v>-1.4835058748829139E-2</v>
      </c>
      <c r="J117" s="18">
        <f>Model!$W$16*((drdp!D117)*MBZ!$B117+(drdp!G117)*MBZ!$C117+(drdp!J117)*MBZ!$D117)</f>
        <v>0</v>
      </c>
      <c r="K117" s="21">
        <f>SUM(E$3:E116)+H117</f>
        <v>0.83961534478655009</v>
      </c>
      <c r="L117" s="21">
        <f>SUM(F$3:F116)+I117</f>
        <v>-0.62913916747961351</v>
      </c>
      <c r="M117" s="21">
        <f>SUM(G$3:G116)+J117</f>
        <v>0</v>
      </c>
      <c r="N117" s="21"/>
      <c r="O117" s="21"/>
      <c r="P117" s="21"/>
      <c r="Q117" s="19">
        <f t="shared" si="5"/>
        <v>0.70495392720103733</v>
      </c>
      <c r="R117" s="19">
        <f t="shared" si="5"/>
        <v>0.39581609205694118</v>
      </c>
      <c r="S117" s="19">
        <f t="shared" si="5"/>
        <v>0</v>
      </c>
      <c r="T117" s="19">
        <f t="shared" si="6"/>
        <v>-0.52823489902211873</v>
      </c>
      <c r="U117" s="19">
        <f t="shared" si="7"/>
        <v>0</v>
      </c>
      <c r="V117" s="19">
        <f t="shared" si="8"/>
        <v>0</v>
      </c>
    </row>
    <row r="118" spans="1:22" x14ac:dyDescent="0.25">
      <c r="A118" s="26">
        <f>Wellpath!E118</f>
        <v>11000</v>
      </c>
      <c r="B118" s="22">
        <v>0</v>
      </c>
      <c r="C118" s="22">
        <v>0</v>
      </c>
      <c r="D118" s="22">
        <f>-SIN(Wellpath!L118) * SIN(Wellpath!O118) / (Bfield * COS(Dip))</f>
        <v>2.0961466591477597E-5</v>
      </c>
      <c r="E118" s="20">
        <f>Model!$W$16*((drdp!B118+drdp!K118)*MBZ!$B118+(drdp!E118+drdp!N118)*MBZ!$C118+(drdp!H118+drdp!Q118)*MBZ!$D118)</f>
        <v>2.4896184649271621E-2</v>
      </c>
      <c r="F118" s="20">
        <f>Model!$W$16*((drdp!C118+drdp!L118)*MBZ!$B118+(drdp!F118+drdp!O118)*MBZ!$C118+(drdp!I118+drdp!R118)*MBZ!$D118)</f>
        <v>-2.9670117497658278E-2</v>
      </c>
      <c r="G118" s="20">
        <f>Model!$W$16*((drdp!D118+drdp!M118)*MBZ!$B118+(drdp!G118+drdp!P118)*MBZ!$C118+(drdp!J118+drdp!S118)*MBZ!$D118)</f>
        <v>0</v>
      </c>
      <c r="H118" s="18">
        <f>Model!$W$16*((drdp!B118)*MBZ!$B118+(drdp!E118)*MBZ!$C118+(drdp!H118)*MBZ!$D118)</f>
        <v>1.244809232463581E-2</v>
      </c>
      <c r="I118" s="18">
        <f>Model!$W$16*((drdp!C118)*MBZ!$B118+(drdp!F118)*MBZ!$C118+(drdp!I118)*MBZ!$D118)</f>
        <v>-1.4835058748829139E-2</v>
      </c>
      <c r="J118" s="18">
        <f>Model!$W$16*((drdp!D118)*MBZ!$B118+(drdp!G118)*MBZ!$C118+(drdp!J118)*MBZ!$D118)</f>
        <v>0</v>
      </c>
      <c r="K118" s="21">
        <f>SUM(E$3:E117)+H118</f>
        <v>0.86451152943582166</v>
      </c>
      <c r="L118" s="21">
        <f>SUM(F$3:F117)+I118</f>
        <v>-0.65880928497727176</v>
      </c>
      <c r="M118" s="21">
        <f>SUM(G$3:G117)+J118</f>
        <v>0</v>
      </c>
      <c r="N118" s="21"/>
      <c r="O118" s="21"/>
      <c r="P118" s="21"/>
      <c r="Q118" s="19">
        <f t="shared" si="5"/>
        <v>0.74738018452746358</v>
      </c>
      <c r="R118" s="19">
        <f t="shared" si="5"/>
        <v>0.43402967397226405</v>
      </c>
      <c r="S118" s="19">
        <f t="shared" si="5"/>
        <v>0</v>
      </c>
      <c r="T118" s="19">
        <f t="shared" si="6"/>
        <v>-0.56954822256222126</v>
      </c>
      <c r="U118" s="19">
        <f t="shared" si="7"/>
        <v>0</v>
      </c>
      <c r="V118" s="19">
        <f t="shared" si="8"/>
        <v>0</v>
      </c>
    </row>
    <row r="119" spans="1:22" x14ac:dyDescent="0.25">
      <c r="A119" s="26">
        <f>Wellpath!E119</f>
        <v>11100</v>
      </c>
      <c r="B119" s="22">
        <v>0</v>
      </c>
      <c r="C119" s="22">
        <v>0</v>
      </c>
      <c r="D119" s="22">
        <f>-SIN(Wellpath!L119) * SIN(Wellpath!O119) / (Bfield * COS(Dip))</f>
        <v>2.0961466591477597E-5</v>
      </c>
      <c r="E119" s="20">
        <f>Model!$W$16*((drdp!B119+drdp!K119)*MBZ!$B119+(drdp!E119+drdp!N119)*MBZ!$C119+(drdp!H119+drdp!Q119)*MBZ!$D119)</f>
        <v>2.4896184649271621E-2</v>
      </c>
      <c r="F119" s="20">
        <f>Model!$W$16*((drdp!C119+drdp!L119)*MBZ!$B119+(drdp!F119+drdp!O119)*MBZ!$C119+(drdp!I119+drdp!R119)*MBZ!$D119)</f>
        <v>-2.9670117497658278E-2</v>
      </c>
      <c r="G119" s="20">
        <f>Model!$W$16*((drdp!D119+drdp!M119)*MBZ!$B119+(drdp!G119+drdp!P119)*MBZ!$C119+(drdp!J119+drdp!S119)*MBZ!$D119)</f>
        <v>0</v>
      </c>
      <c r="H119" s="18">
        <f>Model!$W$16*((drdp!B119)*MBZ!$B119+(drdp!E119)*MBZ!$C119+(drdp!H119)*MBZ!$D119)</f>
        <v>1.244809232463581E-2</v>
      </c>
      <c r="I119" s="18">
        <f>Model!$W$16*((drdp!C119)*MBZ!$B119+(drdp!F119)*MBZ!$C119+(drdp!I119)*MBZ!$D119)</f>
        <v>-1.4835058748829139E-2</v>
      </c>
      <c r="J119" s="18">
        <f>Model!$W$16*((drdp!D119)*MBZ!$B119+(drdp!G119)*MBZ!$C119+(drdp!J119)*MBZ!$D119)</f>
        <v>0</v>
      </c>
      <c r="K119" s="21">
        <f>SUM(E$3:E118)+H119</f>
        <v>0.88940771408509323</v>
      </c>
      <c r="L119" s="21">
        <f>SUM(F$3:F118)+I119</f>
        <v>-0.68847940247493</v>
      </c>
      <c r="M119" s="21">
        <f>SUM(G$3:G118)+J119</f>
        <v>0</v>
      </c>
      <c r="N119" s="21"/>
      <c r="O119" s="21"/>
      <c r="P119" s="21"/>
      <c r="Q119" s="19">
        <f t="shared" si="5"/>
        <v>0.79104608187407099</v>
      </c>
      <c r="R119" s="19">
        <f t="shared" si="5"/>
        <v>0.47400388763223666</v>
      </c>
      <c r="S119" s="19">
        <f t="shared" si="5"/>
        <v>0</v>
      </c>
      <c r="T119" s="19">
        <f t="shared" si="6"/>
        <v>-0.6123388915498984</v>
      </c>
      <c r="U119" s="19">
        <f t="shared" si="7"/>
        <v>0</v>
      </c>
      <c r="V119" s="19">
        <f t="shared" si="8"/>
        <v>0</v>
      </c>
    </row>
    <row r="120" spans="1:22" x14ac:dyDescent="0.25">
      <c r="A120" s="26">
        <f>Wellpath!E120</f>
        <v>11200</v>
      </c>
      <c r="B120" s="22">
        <v>0</v>
      </c>
      <c r="C120" s="22">
        <v>0</v>
      </c>
      <c r="D120" s="22">
        <f>-SIN(Wellpath!L120) * SIN(Wellpath!O120) / (Bfield * COS(Dip))</f>
        <v>2.0961466591477597E-5</v>
      </c>
      <c r="E120" s="20">
        <f>Model!$W$16*((drdp!B120+drdp!K120)*MBZ!$B120+(drdp!E120+drdp!N120)*MBZ!$C120+(drdp!H120+drdp!Q120)*MBZ!$D120)</f>
        <v>2.4896184649271621E-2</v>
      </c>
      <c r="F120" s="20">
        <f>Model!$W$16*((drdp!C120+drdp!L120)*MBZ!$B120+(drdp!F120+drdp!O120)*MBZ!$C120+(drdp!I120+drdp!R120)*MBZ!$D120)</f>
        <v>-2.9670117497658278E-2</v>
      </c>
      <c r="G120" s="20">
        <f>Model!$W$16*((drdp!D120+drdp!M120)*MBZ!$B120+(drdp!G120+drdp!P120)*MBZ!$C120+(drdp!J120+drdp!S120)*MBZ!$D120)</f>
        <v>0</v>
      </c>
      <c r="H120" s="18">
        <f>Model!$W$16*((drdp!B120)*MBZ!$B120+(drdp!E120)*MBZ!$C120+(drdp!H120)*MBZ!$D120)</f>
        <v>1.244809232463581E-2</v>
      </c>
      <c r="I120" s="18">
        <f>Model!$W$16*((drdp!C120)*MBZ!$B120+(drdp!F120)*MBZ!$C120+(drdp!I120)*MBZ!$D120)</f>
        <v>-1.4835058748829139E-2</v>
      </c>
      <c r="J120" s="18">
        <f>Model!$W$16*((drdp!D120)*MBZ!$B120+(drdp!G120)*MBZ!$C120+(drdp!J120)*MBZ!$D120)</f>
        <v>0</v>
      </c>
      <c r="K120" s="21">
        <f>SUM(E$3:E119)+H120</f>
        <v>0.91430389873436479</v>
      </c>
      <c r="L120" s="21">
        <f>SUM(F$3:F119)+I120</f>
        <v>-0.71814951997258825</v>
      </c>
      <c r="M120" s="21">
        <f>SUM(G$3:G119)+J120</f>
        <v>0</v>
      </c>
      <c r="N120" s="21"/>
      <c r="O120" s="21"/>
      <c r="P120" s="21"/>
      <c r="Q120" s="19">
        <f t="shared" si="5"/>
        <v>0.83595161924085959</v>
      </c>
      <c r="R120" s="19">
        <f t="shared" si="5"/>
        <v>0.51573873303685891</v>
      </c>
      <c r="S120" s="19">
        <f t="shared" si="5"/>
        <v>0</v>
      </c>
      <c r="T120" s="19">
        <f t="shared" si="6"/>
        <v>-0.65660690598515004</v>
      </c>
      <c r="U120" s="19">
        <f t="shared" si="7"/>
        <v>0</v>
      </c>
      <c r="V120" s="19">
        <f t="shared" si="8"/>
        <v>0</v>
      </c>
    </row>
    <row r="121" spans="1:22" x14ac:dyDescent="0.25">
      <c r="A121" s="26">
        <f>Wellpath!E121</f>
        <v>11300</v>
      </c>
      <c r="B121" s="22">
        <v>0</v>
      </c>
      <c r="C121" s="22">
        <v>0</v>
      </c>
      <c r="D121" s="22">
        <f>-SIN(Wellpath!L121) * SIN(Wellpath!O121) / (Bfield * COS(Dip))</f>
        <v>2.0961466591477597E-5</v>
      </c>
      <c r="E121" s="20">
        <f>Model!$W$16*((drdp!B121+drdp!K121)*MBZ!$B121+(drdp!E121+drdp!N121)*MBZ!$C121+(drdp!H121+drdp!Q121)*MBZ!$D121)</f>
        <v>2.4896184649271621E-2</v>
      </c>
      <c r="F121" s="20">
        <f>Model!$W$16*((drdp!C121+drdp!L121)*MBZ!$B121+(drdp!F121+drdp!O121)*MBZ!$C121+(drdp!I121+drdp!R121)*MBZ!$D121)</f>
        <v>-2.9670117497658278E-2</v>
      </c>
      <c r="G121" s="20">
        <f>Model!$W$16*((drdp!D121+drdp!M121)*MBZ!$B121+(drdp!G121+drdp!P121)*MBZ!$C121+(drdp!J121+drdp!S121)*MBZ!$D121)</f>
        <v>0</v>
      </c>
      <c r="H121" s="18">
        <f>Model!$W$16*((drdp!B121)*MBZ!$B121+(drdp!E121)*MBZ!$C121+(drdp!H121)*MBZ!$D121)</f>
        <v>1.244809232463581E-2</v>
      </c>
      <c r="I121" s="18">
        <f>Model!$W$16*((drdp!C121)*MBZ!$B121+(drdp!F121)*MBZ!$C121+(drdp!I121)*MBZ!$D121)</f>
        <v>-1.4835058748829139E-2</v>
      </c>
      <c r="J121" s="18">
        <f>Model!$W$16*((drdp!D121)*MBZ!$B121+(drdp!G121)*MBZ!$C121+(drdp!J121)*MBZ!$D121)</f>
        <v>0</v>
      </c>
      <c r="K121" s="21">
        <f>SUM(E$3:E120)+H121</f>
        <v>0.93920008338363636</v>
      </c>
      <c r="L121" s="21">
        <f>SUM(F$3:F120)+I121</f>
        <v>-0.74781963747024649</v>
      </c>
      <c r="M121" s="21">
        <f>SUM(G$3:G120)+J121</f>
        <v>0</v>
      </c>
      <c r="N121" s="21"/>
      <c r="O121" s="21"/>
      <c r="P121" s="21"/>
      <c r="Q121" s="19">
        <f t="shared" si="5"/>
        <v>0.88209679662782947</v>
      </c>
      <c r="R121" s="19">
        <f t="shared" si="5"/>
        <v>0.55923421018613084</v>
      </c>
      <c r="S121" s="19">
        <f t="shared" si="5"/>
        <v>0</v>
      </c>
      <c r="T121" s="19">
        <f t="shared" si="6"/>
        <v>-0.70235226586797617</v>
      </c>
      <c r="U121" s="19">
        <f t="shared" si="7"/>
        <v>0</v>
      </c>
      <c r="V121" s="19">
        <f t="shared" si="8"/>
        <v>0</v>
      </c>
    </row>
    <row r="122" spans="1:22" x14ac:dyDescent="0.25">
      <c r="A122" s="26">
        <f>Wellpath!E122</f>
        <v>11400</v>
      </c>
      <c r="B122" s="22">
        <v>0</v>
      </c>
      <c r="C122" s="22">
        <v>0</v>
      </c>
      <c r="D122" s="22">
        <f>-SIN(Wellpath!L122) * SIN(Wellpath!O122) / (Bfield * COS(Dip))</f>
        <v>2.0961466591477597E-5</v>
      </c>
      <c r="E122" s="20">
        <f>Model!$W$16*((drdp!B122+drdp!K122)*MBZ!$B122+(drdp!E122+drdp!N122)*MBZ!$C122+(drdp!H122+drdp!Q122)*MBZ!$D122)</f>
        <v>2.4896184649271621E-2</v>
      </c>
      <c r="F122" s="20">
        <f>Model!$W$16*((drdp!C122+drdp!L122)*MBZ!$B122+(drdp!F122+drdp!O122)*MBZ!$C122+(drdp!I122+drdp!R122)*MBZ!$D122)</f>
        <v>-2.9670117497658278E-2</v>
      </c>
      <c r="G122" s="20">
        <f>Model!$W$16*((drdp!D122+drdp!M122)*MBZ!$B122+(drdp!G122+drdp!P122)*MBZ!$C122+(drdp!J122+drdp!S122)*MBZ!$D122)</f>
        <v>0</v>
      </c>
      <c r="H122" s="18">
        <f>Model!$W$16*((drdp!B122)*MBZ!$B122+(drdp!E122)*MBZ!$C122+(drdp!H122)*MBZ!$D122)</f>
        <v>1.244809232463581E-2</v>
      </c>
      <c r="I122" s="18">
        <f>Model!$W$16*((drdp!C122)*MBZ!$B122+(drdp!F122)*MBZ!$C122+(drdp!I122)*MBZ!$D122)</f>
        <v>-1.4835058748829139E-2</v>
      </c>
      <c r="J122" s="18">
        <f>Model!$W$16*((drdp!D122)*MBZ!$B122+(drdp!G122)*MBZ!$C122+(drdp!J122)*MBZ!$D122)</f>
        <v>0</v>
      </c>
      <c r="K122" s="21">
        <f>SUM(E$3:E121)+H122</f>
        <v>0.96409626803290793</v>
      </c>
      <c r="L122" s="21">
        <f>SUM(F$3:F121)+I122</f>
        <v>-0.77748975496790473</v>
      </c>
      <c r="M122" s="21">
        <f>SUM(G$3:G121)+J122</f>
        <v>0</v>
      </c>
      <c r="N122" s="21"/>
      <c r="O122" s="21"/>
      <c r="P122" s="21"/>
      <c r="Q122" s="19">
        <f t="shared" si="5"/>
        <v>0.92948161403498064</v>
      </c>
      <c r="R122" s="19">
        <f t="shared" si="5"/>
        <v>0.60449031908005257</v>
      </c>
      <c r="S122" s="19">
        <f t="shared" si="5"/>
        <v>0</v>
      </c>
      <c r="T122" s="19">
        <f t="shared" si="6"/>
        <v>-0.74957497119837702</v>
      </c>
      <c r="U122" s="19">
        <f t="shared" si="7"/>
        <v>0</v>
      </c>
      <c r="V122" s="19">
        <f t="shared" si="8"/>
        <v>0</v>
      </c>
    </row>
    <row r="123" spans="1:22" x14ac:dyDescent="0.25">
      <c r="A123" s="26">
        <f>Wellpath!E123</f>
        <v>11500</v>
      </c>
      <c r="B123" s="22">
        <v>0</v>
      </c>
      <c r="C123" s="22">
        <v>0</v>
      </c>
      <c r="D123" s="22">
        <f>-SIN(Wellpath!L123) * SIN(Wellpath!O123) / (Bfield * COS(Dip))</f>
        <v>2.0961466591477597E-5</v>
      </c>
      <c r="E123" s="20">
        <f>Model!$W$16*((drdp!B123+drdp!K123)*MBZ!$B123+(drdp!E123+drdp!N123)*MBZ!$C123+(drdp!H123+drdp!Q123)*MBZ!$D123)</f>
        <v>2.4896184649271621E-2</v>
      </c>
      <c r="F123" s="20">
        <f>Model!$W$16*((drdp!C123+drdp!L123)*MBZ!$B123+(drdp!F123+drdp!O123)*MBZ!$C123+(drdp!I123+drdp!R123)*MBZ!$D123)</f>
        <v>-2.9670117497658278E-2</v>
      </c>
      <c r="G123" s="20">
        <f>Model!$W$16*((drdp!D123+drdp!M123)*MBZ!$B123+(drdp!G123+drdp!P123)*MBZ!$C123+(drdp!J123+drdp!S123)*MBZ!$D123)</f>
        <v>0</v>
      </c>
      <c r="H123" s="18">
        <f>Model!$W$16*((drdp!B123)*MBZ!$B123+(drdp!E123)*MBZ!$C123+(drdp!H123)*MBZ!$D123)</f>
        <v>1.244809232463581E-2</v>
      </c>
      <c r="I123" s="18">
        <f>Model!$W$16*((drdp!C123)*MBZ!$B123+(drdp!F123)*MBZ!$C123+(drdp!I123)*MBZ!$D123)</f>
        <v>-1.4835058748829139E-2</v>
      </c>
      <c r="J123" s="18">
        <f>Model!$W$16*((drdp!D123)*MBZ!$B123+(drdp!G123)*MBZ!$C123+(drdp!J123)*MBZ!$D123)</f>
        <v>0</v>
      </c>
      <c r="K123" s="21">
        <f>SUM(E$3:E122)+H123</f>
        <v>0.9889924526821795</v>
      </c>
      <c r="L123" s="21">
        <f>SUM(F$3:F122)+I123</f>
        <v>-0.80715987246556298</v>
      </c>
      <c r="M123" s="21">
        <f>SUM(G$3:G122)+J123</f>
        <v>0</v>
      </c>
      <c r="N123" s="21"/>
      <c r="O123" s="21"/>
      <c r="P123" s="21"/>
      <c r="Q123" s="19">
        <f t="shared" si="5"/>
        <v>0.9781060714623131</v>
      </c>
      <c r="R123" s="19">
        <f t="shared" si="5"/>
        <v>0.65150705971862388</v>
      </c>
      <c r="S123" s="19">
        <f t="shared" si="5"/>
        <v>0</v>
      </c>
      <c r="T123" s="19">
        <f t="shared" si="6"/>
        <v>-0.79827502197635236</v>
      </c>
      <c r="U123" s="19">
        <f t="shared" si="7"/>
        <v>0</v>
      </c>
      <c r="V123" s="19">
        <f t="shared" si="8"/>
        <v>0</v>
      </c>
    </row>
    <row r="124" spans="1:22" x14ac:dyDescent="0.25">
      <c r="A124" s="26">
        <f>Wellpath!E124</f>
        <v>11600</v>
      </c>
      <c r="B124" s="22">
        <v>0</v>
      </c>
      <c r="C124" s="22">
        <v>0</v>
      </c>
      <c r="D124" s="22">
        <f>-SIN(Wellpath!L124) * SIN(Wellpath!O124) / (Bfield * COS(Dip))</f>
        <v>2.0961466591477597E-5</v>
      </c>
      <c r="E124" s="20">
        <f>Model!$W$16*((drdp!B124+drdp!K124)*MBZ!$B124+(drdp!E124+drdp!N124)*MBZ!$C124+(drdp!H124+drdp!Q124)*MBZ!$D124)</f>
        <v>2.4896184649271621E-2</v>
      </c>
      <c r="F124" s="20">
        <f>Model!$W$16*((drdp!C124+drdp!L124)*MBZ!$B124+(drdp!F124+drdp!O124)*MBZ!$C124+(drdp!I124+drdp!R124)*MBZ!$D124)</f>
        <v>-2.9670117497658278E-2</v>
      </c>
      <c r="G124" s="20">
        <f>Model!$W$16*((drdp!D124+drdp!M124)*MBZ!$B124+(drdp!G124+drdp!P124)*MBZ!$C124+(drdp!J124+drdp!S124)*MBZ!$D124)</f>
        <v>0</v>
      </c>
      <c r="H124" s="18">
        <f>Model!$W$16*((drdp!B124)*MBZ!$B124+(drdp!E124)*MBZ!$C124+(drdp!H124)*MBZ!$D124)</f>
        <v>1.244809232463581E-2</v>
      </c>
      <c r="I124" s="18">
        <f>Model!$W$16*((drdp!C124)*MBZ!$B124+(drdp!F124)*MBZ!$C124+(drdp!I124)*MBZ!$D124)</f>
        <v>-1.4835058748829139E-2</v>
      </c>
      <c r="J124" s="18">
        <f>Model!$W$16*((drdp!D124)*MBZ!$B124+(drdp!G124)*MBZ!$C124+(drdp!J124)*MBZ!$D124)</f>
        <v>0</v>
      </c>
      <c r="K124" s="21">
        <f>SUM(E$3:E123)+H124</f>
        <v>1.0138886373314511</v>
      </c>
      <c r="L124" s="21">
        <f>SUM(F$3:F123)+I124</f>
        <v>-0.83682998996322122</v>
      </c>
      <c r="M124" s="21">
        <f>SUM(G$3:G123)+J124</f>
        <v>0</v>
      </c>
      <c r="N124" s="21"/>
      <c r="O124" s="21"/>
      <c r="P124" s="21"/>
      <c r="Q124" s="19">
        <f t="shared" si="5"/>
        <v>1.0279701689098266</v>
      </c>
      <c r="R124" s="19">
        <f t="shared" si="5"/>
        <v>0.70028443210184488</v>
      </c>
      <c r="S124" s="19">
        <f t="shared" si="5"/>
        <v>0</v>
      </c>
      <c r="T124" s="19">
        <f t="shared" si="6"/>
        <v>-0.8484524182019022</v>
      </c>
      <c r="U124" s="19">
        <f t="shared" si="7"/>
        <v>0</v>
      </c>
      <c r="V124" s="19">
        <f t="shared" si="8"/>
        <v>0</v>
      </c>
    </row>
    <row r="125" spans="1:22" x14ac:dyDescent="0.25">
      <c r="A125" s="26">
        <f>Wellpath!E125</f>
        <v>11700</v>
      </c>
      <c r="B125" s="22">
        <v>0</v>
      </c>
      <c r="C125" s="22">
        <v>0</v>
      </c>
      <c r="D125" s="22">
        <f>-SIN(Wellpath!L125) * SIN(Wellpath!O125) / (Bfield * COS(Dip))</f>
        <v>2.0961466591477597E-5</v>
      </c>
      <c r="E125" s="20">
        <f>Model!$W$16*((drdp!B125+drdp!K125)*MBZ!$B125+(drdp!E125+drdp!N125)*MBZ!$C125+(drdp!H125+drdp!Q125)*MBZ!$D125)</f>
        <v>2.4896184649271621E-2</v>
      </c>
      <c r="F125" s="20">
        <f>Model!$W$16*((drdp!C125+drdp!L125)*MBZ!$B125+(drdp!F125+drdp!O125)*MBZ!$C125+(drdp!I125+drdp!R125)*MBZ!$D125)</f>
        <v>-2.9670117497658278E-2</v>
      </c>
      <c r="G125" s="20">
        <f>Model!$W$16*((drdp!D125+drdp!M125)*MBZ!$B125+(drdp!G125+drdp!P125)*MBZ!$C125+(drdp!J125+drdp!S125)*MBZ!$D125)</f>
        <v>0</v>
      </c>
      <c r="H125" s="18">
        <f>Model!$W$16*((drdp!B125)*MBZ!$B125+(drdp!E125)*MBZ!$C125+(drdp!H125)*MBZ!$D125)</f>
        <v>1.244809232463581E-2</v>
      </c>
      <c r="I125" s="18">
        <f>Model!$W$16*((drdp!C125)*MBZ!$B125+(drdp!F125)*MBZ!$C125+(drdp!I125)*MBZ!$D125)</f>
        <v>-1.4835058748829139E-2</v>
      </c>
      <c r="J125" s="18">
        <f>Model!$W$16*((drdp!D125)*MBZ!$B125+(drdp!G125)*MBZ!$C125+(drdp!J125)*MBZ!$D125)</f>
        <v>0</v>
      </c>
      <c r="K125" s="21">
        <f>SUM(E$3:E124)+H125</f>
        <v>1.0387848219807228</v>
      </c>
      <c r="L125" s="21">
        <f>SUM(F$3:F124)+I125</f>
        <v>-0.86650010746087947</v>
      </c>
      <c r="M125" s="21">
        <f>SUM(G$3:G124)+J125</f>
        <v>0</v>
      </c>
      <c r="N125" s="21"/>
      <c r="O125" s="21"/>
      <c r="P125" s="21"/>
      <c r="Q125" s="19">
        <f t="shared" si="5"/>
        <v>1.0790739063775219</v>
      </c>
      <c r="R125" s="19">
        <f t="shared" si="5"/>
        <v>0.75082243622971567</v>
      </c>
      <c r="S125" s="19">
        <f t="shared" si="5"/>
        <v>0</v>
      </c>
      <c r="T125" s="19">
        <f t="shared" si="6"/>
        <v>-0.90010715987502676</v>
      </c>
      <c r="U125" s="19">
        <f t="shared" si="7"/>
        <v>0</v>
      </c>
      <c r="V125" s="19">
        <f t="shared" si="8"/>
        <v>0</v>
      </c>
    </row>
    <row r="126" spans="1:22" x14ac:dyDescent="0.25">
      <c r="A126" s="26">
        <f>Wellpath!E126</f>
        <v>11800</v>
      </c>
      <c r="B126" s="22">
        <v>0</v>
      </c>
      <c r="C126" s="22">
        <v>0</v>
      </c>
      <c r="D126" s="22">
        <f>-SIN(Wellpath!L126) * SIN(Wellpath!O126) / (Bfield * COS(Dip))</f>
        <v>2.0961466591477597E-5</v>
      </c>
      <c r="E126" s="20">
        <f>Model!$W$16*((drdp!B126+drdp!K126)*MBZ!$B126+(drdp!E126+drdp!N126)*MBZ!$C126+(drdp!H126+drdp!Q126)*MBZ!$D126)</f>
        <v>2.4896184649271621E-2</v>
      </c>
      <c r="F126" s="20">
        <f>Model!$W$16*((drdp!C126+drdp!L126)*MBZ!$B126+(drdp!F126+drdp!O126)*MBZ!$C126+(drdp!I126+drdp!R126)*MBZ!$D126)</f>
        <v>-2.9670117497658278E-2</v>
      </c>
      <c r="G126" s="20">
        <f>Model!$W$16*((drdp!D126+drdp!M126)*MBZ!$B126+(drdp!G126+drdp!P126)*MBZ!$C126+(drdp!J126+drdp!S126)*MBZ!$D126)</f>
        <v>0</v>
      </c>
      <c r="H126" s="18">
        <f>Model!$W$16*((drdp!B126)*MBZ!$B126+(drdp!E126)*MBZ!$C126+(drdp!H126)*MBZ!$D126)</f>
        <v>1.244809232463581E-2</v>
      </c>
      <c r="I126" s="18">
        <f>Model!$W$16*((drdp!C126)*MBZ!$B126+(drdp!F126)*MBZ!$C126+(drdp!I126)*MBZ!$D126)</f>
        <v>-1.4835058748829139E-2</v>
      </c>
      <c r="J126" s="18">
        <f>Model!$W$16*((drdp!D126)*MBZ!$B126+(drdp!G126)*MBZ!$C126+(drdp!J126)*MBZ!$D126)</f>
        <v>0</v>
      </c>
      <c r="K126" s="21">
        <f>SUM(E$3:E125)+H126</f>
        <v>1.0636810066299944</v>
      </c>
      <c r="L126" s="21">
        <f>SUM(F$3:F125)+I126</f>
        <v>-0.89617022495853771</v>
      </c>
      <c r="M126" s="21">
        <f>SUM(G$3:G125)+J126</f>
        <v>0</v>
      </c>
      <c r="N126" s="21"/>
      <c r="O126" s="21"/>
      <c r="P126" s="21"/>
      <c r="Q126" s="19">
        <f t="shared" si="5"/>
        <v>1.1314172838653982</v>
      </c>
      <c r="R126" s="19">
        <f t="shared" si="5"/>
        <v>0.80312107210223604</v>
      </c>
      <c r="S126" s="19">
        <f t="shared" si="5"/>
        <v>0</v>
      </c>
      <c r="T126" s="19">
        <f t="shared" si="6"/>
        <v>-0.95323924699572593</v>
      </c>
      <c r="U126" s="19">
        <f t="shared" si="7"/>
        <v>0</v>
      </c>
      <c r="V126" s="19">
        <f t="shared" si="8"/>
        <v>0</v>
      </c>
    </row>
    <row r="127" spans="1:22" x14ac:dyDescent="0.25">
      <c r="A127" s="26">
        <f>Wellpath!E127</f>
        <v>11900</v>
      </c>
      <c r="B127" s="22">
        <v>0</v>
      </c>
      <c r="C127" s="22">
        <v>0</v>
      </c>
      <c r="D127" s="22">
        <f>-SIN(Wellpath!L127) * SIN(Wellpath!O127) / (Bfield * COS(Dip))</f>
        <v>2.0961466591477597E-5</v>
      </c>
      <c r="E127" s="20">
        <f>Model!$W$16*((drdp!B127+drdp!K127)*MBZ!$B127+(drdp!E127+drdp!N127)*MBZ!$C127+(drdp!H127+drdp!Q127)*MBZ!$D127)</f>
        <v>2.4896184649271621E-2</v>
      </c>
      <c r="F127" s="20">
        <f>Model!$W$16*((drdp!C127+drdp!L127)*MBZ!$B127+(drdp!F127+drdp!O127)*MBZ!$C127+(drdp!I127+drdp!R127)*MBZ!$D127)</f>
        <v>-2.9670117497658278E-2</v>
      </c>
      <c r="G127" s="20">
        <f>Model!$W$16*((drdp!D127+drdp!M127)*MBZ!$B127+(drdp!G127+drdp!P127)*MBZ!$C127+(drdp!J127+drdp!S127)*MBZ!$D127)</f>
        <v>0</v>
      </c>
      <c r="H127" s="18">
        <f>Model!$W$16*((drdp!B127)*MBZ!$B127+(drdp!E127)*MBZ!$C127+(drdp!H127)*MBZ!$D127)</f>
        <v>1.244809232463581E-2</v>
      </c>
      <c r="I127" s="18">
        <f>Model!$W$16*((drdp!C127)*MBZ!$B127+(drdp!F127)*MBZ!$C127+(drdp!I127)*MBZ!$D127)</f>
        <v>-1.4835058748829139E-2</v>
      </c>
      <c r="J127" s="18">
        <f>Model!$W$16*((drdp!D127)*MBZ!$B127+(drdp!G127)*MBZ!$C127+(drdp!J127)*MBZ!$D127)</f>
        <v>0</v>
      </c>
      <c r="K127" s="21">
        <f>SUM(E$3:E126)+H127</f>
        <v>1.0885771912792661</v>
      </c>
      <c r="L127" s="21">
        <f>SUM(F$3:F126)+I127</f>
        <v>-0.92584034245619595</v>
      </c>
      <c r="M127" s="21">
        <f>SUM(G$3:G126)+J127</f>
        <v>0</v>
      </c>
      <c r="N127" s="21"/>
      <c r="O127" s="21"/>
      <c r="P127" s="21"/>
      <c r="Q127" s="19">
        <f t="shared" si="5"/>
        <v>1.185000301373456</v>
      </c>
      <c r="R127" s="19">
        <f t="shared" si="5"/>
        <v>0.85718033971940621</v>
      </c>
      <c r="S127" s="19">
        <f t="shared" si="5"/>
        <v>0</v>
      </c>
      <c r="T127" s="19">
        <f t="shared" si="6"/>
        <v>-1.0078486795639996</v>
      </c>
      <c r="U127" s="19">
        <f t="shared" si="7"/>
        <v>0</v>
      </c>
      <c r="V127" s="19">
        <f t="shared" si="8"/>
        <v>0</v>
      </c>
    </row>
    <row r="128" spans="1:22" x14ac:dyDescent="0.25">
      <c r="A128" s="26">
        <f>Wellpath!E128</f>
        <v>12000</v>
      </c>
      <c r="B128" s="22">
        <v>0</v>
      </c>
      <c r="C128" s="22">
        <v>0</v>
      </c>
      <c r="D128" s="22">
        <f>-SIN(Wellpath!L128) * SIN(Wellpath!O128) / (Bfield * COS(Dip))</f>
        <v>2.0961466591477597E-5</v>
      </c>
      <c r="E128" s="20">
        <f>Model!$W$16*((drdp!B128+drdp!K128)*MBZ!$B128+(drdp!E128+drdp!N128)*MBZ!$C128+(drdp!H128+drdp!Q128)*MBZ!$D128)</f>
        <v>2.4896184649271621E-2</v>
      </c>
      <c r="F128" s="20">
        <f>Model!$W$16*((drdp!C128+drdp!L128)*MBZ!$B128+(drdp!F128+drdp!O128)*MBZ!$C128+(drdp!I128+drdp!R128)*MBZ!$D128)</f>
        <v>-2.9670117497658278E-2</v>
      </c>
      <c r="G128" s="20">
        <f>Model!$W$16*((drdp!D128+drdp!M128)*MBZ!$B128+(drdp!G128+drdp!P128)*MBZ!$C128+(drdp!J128+drdp!S128)*MBZ!$D128)</f>
        <v>0</v>
      </c>
      <c r="H128" s="18">
        <f>Model!$W$16*((drdp!B128)*MBZ!$B128+(drdp!E128)*MBZ!$C128+(drdp!H128)*MBZ!$D128)</f>
        <v>1.244809232463581E-2</v>
      </c>
      <c r="I128" s="18">
        <f>Model!$W$16*((drdp!C128)*MBZ!$B128+(drdp!F128)*MBZ!$C128+(drdp!I128)*MBZ!$D128)</f>
        <v>-1.4835058748829139E-2</v>
      </c>
      <c r="J128" s="18">
        <f>Model!$W$16*((drdp!D128)*MBZ!$B128+(drdp!G128)*MBZ!$C128+(drdp!J128)*MBZ!$D128)</f>
        <v>0</v>
      </c>
      <c r="K128" s="21">
        <f>SUM(E$3:E127)+H128</f>
        <v>1.1134733759285378</v>
      </c>
      <c r="L128" s="21">
        <f>SUM(F$3:F127)+I128</f>
        <v>-0.9555104599538542</v>
      </c>
      <c r="M128" s="21">
        <f>SUM(G$3:G127)+J128</f>
        <v>0</v>
      </c>
      <c r="N128" s="21"/>
      <c r="O128" s="21"/>
      <c r="P128" s="21"/>
      <c r="Q128" s="19">
        <f t="shared" si="5"/>
        <v>1.2398229589016949</v>
      </c>
      <c r="R128" s="19">
        <f t="shared" si="5"/>
        <v>0.91300023908122596</v>
      </c>
      <c r="S128" s="19">
        <f t="shared" si="5"/>
        <v>0</v>
      </c>
      <c r="T128" s="19">
        <f t="shared" si="6"/>
        <v>-1.0639354575798479</v>
      </c>
      <c r="U128" s="19">
        <f t="shared" si="7"/>
        <v>0</v>
      </c>
      <c r="V128" s="19">
        <f t="shared" si="8"/>
        <v>0</v>
      </c>
    </row>
    <row r="129" spans="1:22" x14ac:dyDescent="0.25">
      <c r="A129" s="26">
        <f>Wellpath!E129</f>
        <v>12100</v>
      </c>
      <c r="B129" s="22">
        <v>0</v>
      </c>
      <c r="C129" s="22">
        <v>0</v>
      </c>
      <c r="D129" s="22">
        <f>-SIN(Wellpath!L129) * SIN(Wellpath!O129) / (Bfield * COS(Dip))</f>
        <v>2.0961466591477597E-5</v>
      </c>
      <c r="E129" s="20">
        <f>Model!$W$16*((drdp!B129+drdp!K129)*MBZ!$B129+(drdp!E129+drdp!N129)*MBZ!$C129+(drdp!H129+drdp!Q129)*MBZ!$D129)</f>
        <v>2.4896184649271621E-2</v>
      </c>
      <c r="F129" s="20">
        <f>Model!$W$16*((drdp!C129+drdp!L129)*MBZ!$B129+(drdp!F129+drdp!O129)*MBZ!$C129+(drdp!I129+drdp!R129)*MBZ!$D129)</f>
        <v>-2.9670117497658278E-2</v>
      </c>
      <c r="G129" s="20">
        <f>Model!$W$16*((drdp!D129+drdp!M129)*MBZ!$B129+(drdp!G129+drdp!P129)*MBZ!$C129+(drdp!J129+drdp!S129)*MBZ!$D129)</f>
        <v>0</v>
      </c>
      <c r="H129" s="18">
        <f>Model!$W$16*((drdp!B129)*MBZ!$B129+(drdp!E129)*MBZ!$C129+(drdp!H129)*MBZ!$D129)</f>
        <v>1.244809232463581E-2</v>
      </c>
      <c r="I129" s="18">
        <f>Model!$W$16*((drdp!C129)*MBZ!$B129+(drdp!F129)*MBZ!$C129+(drdp!I129)*MBZ!$D129)</f>
        <v>-1.4835058748829139E-2</v>
      </c>
      <c r="J129" s="18">
        <f>Model!$W$16*((drdp!D129)*MBZ!$B129+(drdp!G129)*MBZ!$C129+(drdp!J129)*MBZ!$D129)</f>
        <v>0</v>
      </c>
      <c r="K129" s="21">
        <f>SUM(E$3:E128)+H129</f>
        <v>1.1383695605778095</v>
      </c>
      <c r="L129" s="21">
        <f>SUM(F$3:F128)+I129</f>
        <v>-0.98518057745151244</v>
      </c>
      <c r="M129" s="21">
        <f>SUM(G$3:G128)+J129</f>
        <v>0</v>
      </c>
      <c r="N129" s="21"/>
      <c r="O129" s="21"/>
      <c r="P129" s="21"/>
      <c r="Q129" s="19">
        <f t="shared" si="5"/>
        <v>1.2958852564501151</v>
      </c>
      <c r="R129" s="19">
        <f t="shared" si="5"/>
        <v>0.97058077018769551</v>
      </c>
      <c r="S129" s="19">
        <f t="shared" si="5"/>
        <v>0</v>
      </c>
      <c r="T129" s="19">
        <f t="shared" si="6"/>
        <v>-1.1214995810432709</v>
      </c>
      <c r="U129" s="19">
        <f t="shared" si="7"/>
        <v>0</v>
      </c>
      <c r="V129" s="19">
        <f t="shared" si="8"/>
        <v>0</v>
      </c>
    </row>
    <row r="130" spans="1:22" x14ac:dyDescent="0.25">
      <c r="A130" s="26">
        <f>Wellpath!E130</f>
        <v>12200</v>
      </c>
      <c r="B130" s="22">
        <v>0</v>
      </c>
      <c r="C130" s="22">
        <v>0</v>
      </c>
      <c r="D130" s="22">
        <f>-SIN(Wellpath!L130) * SIN(Wellpath!O130) / (Bfield * COS(Dip))</f>
        <v>2.0961466591477597E-5</v>
      </c>
      <c r="E130" s="20">
        <f>Model!$W$16*((drdp!B130+drdp!K130)*MBZ!$B130+(drdp!E130+drdp!N130)*MBZ!$C130+(drdp!H130+drdp!Q130)*MBZ!$D130)</f>
        <v>2.4896184649271437E-2</v>
      </c>
      <c r="F130" s="20">
        <f>Model!$W$16*((drdp!C130+drdp!L130)*MBZ!$B130+(drdp!F130+drdp!O130)*MBZ!$C130+(drdp!I130+drdp!R130)*MBZ!$D130)</f>
        <v>-2.9670117497658056E-2</v>
      </c>
      <c r="G130" s="20">
        <f>Model!$W$16*((drdp!D130+drdp!M130)*MBZ!$B130+(drdp!G130+drdp!P130)*MBZ!$C130+(drdp!J130+drdp!S130)*MBZ!$D130)</f>
        <v>0</v>
      </c>
      <c r="H130" s="18">
        <f>Model!$W$16*((drdp!B130)*MBZ!$B130+(drdp!E130)*MBZ!$C130+(drdp!H130)*MBZ!$D130)</f>
        <v>1.244809232463581E-2</v>
      </c>
      <c r="I130" s="18">
        <f>Model!$W$16*((drdp!C130)*MBZ!$B130+(drdp!F130)*MBZ!$C130+(drdp!I130)*MBZ!$D130)</f>
        <v>-1.4835058748829139E-2</v>
      </c>
      <c r="J130" s="18">
        <f>Model!$W$16*((drdp!D130)*MBZ!$B130+(drdp!G130)*MBZ!$C130+(drdp!J130)*MBZ!$D130)</f>
        <v>0</v>
      </c>
      <c r="K130" s="21">
        <f>SUM(E$3:E129)+H130</f>
        <v>1.1632657452270811</v>
      </c>
      <c r="L130" s="21">
        <f>SUM(F$3:F129)+I130</f>
        <v>-1.0148506949491707</v>
      </c>
      <c r="M130" s="21">
        <f>SUM(G$3:G129)+J130</f>
        <v>0</v>
      </c>
      <c r="N130" s="21"/>
      <c r="O130" s="21"/>
      <c r="P130" s="21"/>
      <c r="Q130" s="19">
        <f t="shared" si="5"/>
        <v>1.3531871940187166</v>
      </c>
      <c r="R130" s="19">
        <f t="shared" si="5"/>
        <v>1.0299219330388147</v>
      </c>
      <c r="S130" s="19">
        <f t="shared" si="5"/>
        <v>0</v>
      </c>
      <c r="T130" s="19">
        <f t="shared" si="6"/>
        <v>-1.1805410499542683</v>
      </c>
      <c r="U130" s="19">
        <f t="shared" si="7"/>
        <v>0</v>
      </c>
      <c r="V130" s="19">
        <f t="shared" si="8"/>
        <v>0</v>
      </c>
    </row>
    <row r="131" spans="1:22" x14ac:dyDescent="0.25">
      <c r="A131" s="26">
        <f>Wellpath!E131</f>
        <v>12300</v>
      </c>
      <c r="B131" s="22">
        <v>0</v>
      </c>
      <c r="C131" s="22">
        <v>0</v>
      </c>
      <c r="D131" s="22">
        <f>-SIN(Wellpath!L131) * SIN(Wellpath!O131) / (Bfield * COS(Dip))</f>
        <v>2.0961466591477597E-5</v>
      </c>
      <c r="E131" s="20">
        <f>Model!$W$16*((drdp!B131+drdp!K131)*MBZ!$B131+(drdp!E131+drdp!N131)*MBZ!$C131+(drdp!H131+drdp!Q131)*MBZ!$D131)</f>
        <v>2.4896184649271437E-2</v>
      </c>
      <c r="F131" s="20">
        <f>Model!$W$16*((drdp!C131+drdp!L131)*MBZ!$B131+(drdp!F131+drdp!O131)*MBZ!$C131+(drdp!I131+drdp!R131)*MBZ!$D131)</f>
        <v>-2.9670117497658056E-2</v>
      </c>
      <c r="G131" s="20">
        <f>Model!$W$16*((drdp!D131+drdp!M131)*MBZ!$B131+(drdp!G131+drdp!P131)*MBZ!$C131+(drdp!J131+drdp!S131)*MBZ!$D131)</f>
        <v>0</v>
      </c>
      <c r="H131" s="18">
        <f>Model!$W$16*((drdp!B131)*MBZ!$B131+(drdp!E131)*MBZ!$C131+(drdp!H131)*MBZ!$D131)</f>
        <v>1.2448092324635623E-2</v>
      </c>
      <c r="I131" s="18">
        <f>Model!$W$16*((drdp!C131)*MBZ!$B131+(drdp!F131)*MBZ!$C131+(drdp!I131)*MBZ!$D131)</f>
        <v>-1.4835058748828917E-2</v>
      </c>
      <c r="J131" s="18">
        <f>Model!$W$16*((drdp!D131)*MBZ!$B131+(drdp!G131)*MBZ!$C131+(drdp!J131)*MBZ!$D131)</f>
        <v>0</v>
      </c>
      <c r="K131" s="21">
        <f>SUM(E$3:E130)+H131</f>
        <v>1.1881619298763526</v>
      </c>
      <c r="L131" s="21">
        <f>SUM(F$3:F130)+I131</f>
        <v>-1.0445208124468286</v>
      </c>
      <c r="M131" s="21">
        <f>SUM(G$3:G130)+J131</f>
        <v>0</v>
      </c>
      <c r="N131" s="21"/>
      <c r="O131" s="21"/>
      <c r="P131" s="21"/>
      <c r="Q131" s="19">
        <f t="shared" si="5"/>
        <v>1.4117287716074987</v>
      </c>
      <c r="R131" s="19">
        <f t="shared" si="5"/>
        <v>1.0910237276345829</v>
      </c>
      <c r="S131" s="19">
        <f t="shared" si="5"/>
        <v>0</v>
      </c>
      <c r="T131" s="19">
        <f t="shared" si="6"/>
        <v>-1.2410598643128397</v>
      </c>
      <c r="U131" s="19">
        <f t="shared" si="7"/>
        <v>0</v>
      </c>
      <c r="V131" s="19">
        <f t="shared" si="8"/>
        <v>0</v>
      </c>
    </row>
    <row r="132" spans="1:22" x14ac:dyDescent="0.25">
      <c r="A132" s="26">
        <f>Wellpath!E132</f>
        <v>12400</v>
      </c>
      <c r="B132" s="22">
        <v>0</v>
      </c>
      <c r="C132" s="22">
        <v>0</v>
      </c>
      <c r="D132" s="22">
        <f>-SIN(Wellpath!L132) * SIN(Wellpath!O132) / (Bfield * COS(Dip))</f>
        <v>2.0961466591477597E-5</v>
      </c>
      <c r="E132" s="20">
        <f>Model!$W$16*((drdp!B132+drdp!K132)*MBZ!$B132+(drdp!E132+drdp!N132)*MBZ!$C132+(drdp!H132+drdp!Q132)*MBZ!$D132)</f>
        <v>2.4896184649271621E-2</v>
      </c>
      <c r="F132" s="20">
        <f>Model!$W$16*((drdp!C132+drdp!L132)*MBZ!$B132+(drdp!F132+drdp!O132)*MBZ!$C132+(drdp!I132+drdp!R132)*MBZ!$D132)</f>
        <v>-2.9670117497658278E-2</v>
      </c>
      <c r="G132" s="20">
        <f>Model!$W$16*((drdp!D132+drdp!M132)*MBZ!$B132+(drdp!G132+drdp!P132)*MBZ!$C132+(drdp!J132+drdp!S132)*MBZ!$D132)</f>
        <v>0</v>
      </c>
      <c r="H132" s="18">
        <f>Model!$W$16*((drdp!B132)*MBZ!$B132+(drdp!E132)*MBZ!$C132+(drdp!H132)*MBZ!$D132)</f>
        <v>1.244809232463581E-2</v>
      </c>
      <c r="I132" s="18">
        <f>Model!$W$16*((drdp!C132)*MBZ!$B132+(drdp!F132)*MBZ!$C132+(drdp!I132)*MBZ!$D132)</f>
        <v>-1.4835058748829139E-2</v>
      </c>
      <c r="J132" s="18">
        <f>Model!$W$16*((drdp!D132)*MBZ!$B132+(drdp!G132)*MBZ!$C132+(drdp!J132)*MBZ!$D132)</f>
        <v>0</v>
      </c>
      <c r="K132" s="21">
        <f>SUM(E$3:E131)+H132</f>
        <v>1.2130581145256241</v>
      </c>
      <c r="L132" s="21">
        <f>SUM(F$3:F131)+I132</f>
        <v>-1.0741909299444869</v>
      </c>
      <c r="M132" s="21">
        <f>SUM(G$3:G131)+J132</f>
        <v>0</v>
      </c>
      <c r="N132" s="21"/>
      <c r="O132" s="21"/>
      <c r="P132" s="21"/>
      <c r="Q132" s="19">
        <f t="shared" ref="Q132:S133" si="9">K132^2</f>
        <v>1.471509989216462</v>
      </c>
      <c r="R132" s="19">
        <f t="shared" si="9"/>
        <v>1.1538861539750016</v>
      </c>
      <c r="S132" s="19">
        <f t="shared" si="9"/>
        <v>0</v>
      </c>
      <c r="T132" s="19">
        <f t="shared" ref="T132:T133" si="10">K132*L132</f>
        <v>-1.3030560241189861</v>
      </c>
      <c r="U132" s="19">
        <f t="shared" ref="U132:U133" si="11">K132*M132</f>
        <v>0</v>
      </c>
      <c r="V132" s="19">
        <f t="shared" ref="V132:V133" si="12">L132*M132</f>
        <v>0</v>
      </c>
    </row>
    <row r="133" spans="1:22" x14ac:dyDescent="0.25">
      <c r="A133" s="26">
        <f>Wellpath!E133</f>
        <v>12500</v>
      </c>
      <c r="B133" s="22">
        <v>0</v>
      </c>
      <c r="C133" s="22">
        <v>0</v>
      </c>
      <c r="D133" s="22">
        <f>-SIN(Wellpath!L133) * SIN(Wellpath!O133) / (Bfield * COS(Dip))</f>
        <v>2.0961466591477597E-5</v>
      </c>
      <c r="E133" s="20">
        <f>Model!$W$16*((drdp!B133+drdp!K133)*MBZ!$B133+(drdp!E133+drdp!N133)*MBZ!$C133+(drdp!H133+drdp!Q133)*MBZ!$D133)</f>
        <v>-1.5435634482548395</v>
      </c>
      <c r="F133" s="20">
        <f>Model!$W$16*((drdp!C133+drdp!L133)*MBZ!$B133+(drdp!F133+drdp!O133)*MBZ!$C133+(drdp!I133+drdp!R133)*MBZ!$D133)</f>
        <v>1.839547284854812</v>
      </c>
      <c r="G133" s="20">
        <f>Model!$W$16*((drdp!D133+drdp!M133)*MBZ!$B133+(drdp!G133+drdp!P133)*MBZ!$C133+(drdp!J133+drdp!S133)*MBZ!$D133)</f>
        <v>0</v>
      </c>
      <c r="H133" s="18">
        <f>Model!$W$16*((drdp!B133)*MBZ!$B133+(drdp!E133)*MBZ!$C133+(drdp!H133)*MBZ!$D133)</f>
        <v>1.244809232463581E-2</v>
      </c>
      <c r="I133" s="18">
        <f>Model!$W$16*((drdp!C133)*MBZ!$B133+(drdp!F133)*MBZ!$C133+(drdp!I133)*MBZ!$D133)</f>
        <v>-1.4835058748829139E-2</v>
      </c>
      <c r="J133" s="18">
        <f>Model!$W$16*((drdp!D133)*MBZ!$B133+(drdp!G133)*MBZ!$C133+(drdp!J133)*MBZ!$D133)</f>
        <v>0</v>
      </c>
      <c r="K133" s="21">
        <f>SUM(E$3:E132)+H133</f>
        <v>1.2379542991748957</v>
      </c>
      <c r="L133" s="21">
        <f>SUM(F$3:F132)+I133</f>
        <v>-1.1038610474421453</v>
      </c>
      <c r="M133" s="21">
        <f>SUM(G$3:G132)+J133</f>
        <v>0</v>
      </c>
      <c r="N133" s="21"/>
      <c r="O133" s="21"/>
      <c r="P133" s="21"/>
      <c r="Q133" s="19">
        <f t="shared" si="9"/>
        <v>1.5325308468456074</v>
      </c>
      <c r="R133" s="19">
        <f t="shared" si="9"/>
        <v>1.2185092120600702</v>
      </c>
      <c r="S133" s="19">
        <f t="shared" si="9"/>
        <v>0</v>
      </c>
      <c r="T133" s="19">
        <f t="shared" si="10"/>
        <v>-1.3665295293727073</v>
      </c>
      <c r="U133" s="19">
        <f t="shared" si="11"/>
        <v>0</v>
      </c>
      <c r="V133" s="19">
        <f t="shared" si="12"/>
        <v>0</v>
      </c>
    </row>
    <row r="134" spans="1:22" x14ac:dyDescent="0.25">
      <c r="A134" s="26">
        <f>Wellpath!E134</f>
        <v>0</v>
      </c>
      <c r="B134" s="22">
        <v>0</v>
      </c>
      <c r="C134" s="22">
        <v>0</v>
      </c>
      <c r="D134" s="22">
        <f>-SIN(Wellpath!L134) * SIN(Wellpath!O134) / (Bfield * COS(Dip))</f>
        <v>0</v>
      </c>
      <c r="E134" s="20">
        <f>Model!$W$16*((drdp!B134+drdp!K134)*MBZ!$B134+(drdp!E134+drdp!N134)*MBZ!$C134+(drdp!H134+drdp!Q134)*MBZ!$D134)</f>
        <v>0</v>
      </c>
      <c r="F134" s="20">
        <f>Model!$W$16*((drdp!C134+drdp!L134)*MBZ!$B134+(drdp!F134+drdp!O134)*MBZ!$C134+(drdp!I134+drdp!R134)*MBZ!$D134)</f>
        <v>0</v>
      </c>
      <c r="G134" s="20">
        <f>Model!$W$16*((drdp!D134+drdp!M134)*MBZ!$B134+(drdp!G134+drdp!P134)*MBZ!$C134+(drdp!J134+drdp!S134)*MBZ!$D134)</f>
        <v>0</v>
      </c>
      <c r="H134" s="18">
        <f>Model!$W$16*((drdp!B134)*MBZ!$B134+(drdp!E134)*MBZ!$C134+(drdp!H134)*MBZ!$D134)</f>
        <v>0</v>
      </c>
      <c r="I134" s="18">
        <f>Model!$W$16*((drdp!C134)*MBZ!$B134+(drdp!F134)*MBZ!$C134+(drdp!I134)*MBZ!$D134)</f>
        <v>0</v>
      </c>
      <c r="J134" s="18">
        <f>Model!$W$16*((drdp!D134)*MBZ!$B134+(drdp!G134)*MBZ!$C134+(drdp!J134)*MBZ!$D134)</f>
        <v>0</v>
      </c>
      <c r="K134" s="21">
        <f>SUM(E$3:E133)+H134</f>
        <v>-0.31805724140457947</v>
      </c>
      <c r="L134" s="21">
        <f>SUM(F$3:F133)+I134</f>
        <v>0.75052129616149577</v>
      </c>
      <c r="M134" s="21">
        <f>SUM(G$3:G133)+J134</f>
        <v>0</v>
      </c>
      <c r="N134" s="21"/>
      <c r="O134" s="21"/>
      <c r="P134" s="21"/>
      <c r="Q134" s="19">
        <f t="shared" ref="Q134:Q197" si="13">K134^2</f>
        <v>0.10116040880989094</v>
      </c>
      <c r="R134" s="19">
        <f t="shared" ref="R134:R197" si="14">L134^2</f>
        <v>0.56328221599193162</v>
      </c>
      <c r="S134" s="19">
        <f t="shared" ref="S134:S197" si="15">M134^2</f>
        <v>0</v>
      </c>
      <c r="T134" s="19">
        <f t="shared" ref="T134:T197" si="16">K134*L134</f>
        <v>-0.23870873307251475</v>
      </c>
      <c r="U134" s="19">
        <f t="shared" ref="U134:U197" si="17">K134*M134</f>
        <v>0</v>
      </c>
      <c r="V134" s="19">
        <f t="shared" ref="V134:V197" si="18">L134*M134</f>
        <v>0</v>
      </c>
    </row>
    <row r="135" spans="1:22" x14ac:dyDescent="0.25">
      <c r="A135" s="26">
        <f>Wellpath!E135</f>
        <v>0</v>
      </c>
      <c r="B135" s="22">
        <v>0</v>
      </c>
      <c r="C135" s="22">
        <v>0</v>
      </c>
      <c r="D135" s="22">
        <f>-SIN(Wellpath!L135) * SIN(Wellpath!O135) / (Bfield * COS(Dip))</f>
        <v>0</v>
      </c>
      <c r="E135" s="20">
        <f>Model!$W$16*((drdp!B135+drdp!K135)*MBZ!$B135+(drdp!E135+drdp!N135)*MBZ!$C135+(drdp!H135+drdp!Q135)*MBZ!$D135)</f>
        <v>0</v>
      </c>
      <c r="F135" s="20">
        <f>Model!$W$16*((drdp!C135+drdp!L135)*MBZ!$B135+(drdp!F135+drdp!O135)*MBZ!$C135+(drdp!I135+drdp!R135)*MBZ!$D135)</f>
        <v>0</v>
      </c>
      <c r="G135" s="20">
        <f>Model!$W$16*((drdp!D135+drdp!M135)*MBZ!$B135+(drdp!G135+drdp!P135)*MBZ!$C135+(drdp!J135+drdp!S135)*MBZ!$D135)</f>
        <v>0</v>
      </c>
      <c r="H135" s="18">
        <f>Model!$W$16*((drdp!B135)*MBZ!$B135+(drdp!E135)*MBZ!$C135+(drdp!H135)*MBZ!$D135)</f>
        <v>0</v>
      </c>
      <c r="I135" s="18">
        <f>Model!$W$16*((drdp!C135)*MBZ!$B135+(drdp!F135)*MBZ!$C135+(drdp!I135)*MBZ!$D135)</f>
        <v>0</v>
      </c>
      <c r="J135" s="18">
        <f>Model!$W$16*((drdp!D135)*MBZ!$B135+(drdp!G135)*MBZ!$C135+(drdp!J135)*MBZ!$D135)</f>
        <v>0</v>
      </c>
      <c r="K135" s="21">
        <f>SUM(E$3:E134)+H135</f>
        <v>-0.31805724140457947</v>
      </c>
      <c r="L135" s="21">
        <f>SUM(F$3:F134)+I135</f>
        <v>0.75052129616149577</v>
      </c>
      <c r="M135" s="21">
        <f>SUM(G$3:G134)+J135</f>
        <v>0</v>
      </c>
      <c r="N135" s="21"/>
      <c r="O135" s="21"/>
      <c r="P135" s="21"/>
      <c r="Q135" s="19">
        <f t="shared" si="13"/>
        <v>0.10116040880989094</v>
      </c>
      <c r="R135" s="19">
        <f t="shared" si="14"/>
        <v>0.56328221599193162</v>
      </c>
      <c r="S135" s="19">
        <f t="shared" si="15"/>
        <v>0</v>
      </c>
      <c r="T135" s="19">
        <f t="shared" si="16"/>
        <v>-0.23870873307251475</v>
      </c>
      <c r="U135" s="19">
        <f t="shared" si="17"/>
        <v>0</v>
      </c>
      <c r="V135" s="19">
        <f t="shared" si="18"/>
        <v>0</v>
      </c>
    </row>
    <row r="136" spans="1:22" x14ac:dyDescent="0.25">
      <c r="A136" s="26">
        <f>Wellpath!E136</f>
        <v>0</v>
      </c>
      <c r="B136" s="22">
        <v>0</v>
      </c>
      <c r="C136" s="22">
        <v>0</v>
      </c>
      <c r="D136" s="22">
        <f>-SIN(Wellpath!L136) * SIN(Wellpath!O136) / (Bfield * COS(Dip))</f>
        <v>0</v>
      </c>
      <c r="E136" s="20">
        <f>Model!$W$16*((drdp!B136+drdp!K136)*MBZ!$B136+(drdp!E136+drdp!N136)*MBZ!$C136+(drdp!H136+drdp!Q136)*MBZ!$D136)</f>
        <v>0</v>
      </c>
      <c r="F136" s="20">
        <f>Model!$W$16*((drdp!C136+drdp!L136)*MBZ!$B136+(drdp!F136+drdp!O136)*MBZ!$C136+(drdp!I136+drdp!R136)*MBZ!$D136)</f>
        <v>0</v>
      </c>
      <c r="G136" s="20">
        <f>Model!$W$16*((drdp!D136+drdp!M136)*MBZ!$B136+(drdp!G136+drdp!P136)*MBZ!$C136+(drdp!J136+drdp!S136)*MBZ!$D136)</f>
        <v>0</v>
      </c>
      <c r="H136" s="18">
        <f>Model!$W$16*((drdp!B136)*MBZ!$B136+(drdp!E136)*MBZ!$C136+(drdp!H136)*MBZ!$D136)</f>
        <v>0</v>
      </c>
      <c r="I136" s="18">
        <f>Model!$W$16*((drdp!C136)*MBZ!$B136+(drdp!F136)*MBZ!$C136+(drdp!I136)*MBZ!$D136)</f>
        <v>0</v>
      </c>
      <c r="J136" s="18">
        <f>Model!$W$16*((drdp!D136)*MBZ!$B136+(drdp!G136)*MBZ!$C136+(drdp!J136)*MBZ!$D136)</f>
        <v>0</v>
      </c>
      <c r="K136" s="21">
        <f>SUM(E$3:E135)+H136</f>
        <v>-0.31805724140457947</v>
      </c>
      <c r="L136" s="21">
        <f>SUM(F$3:F135)+I136</f>
        <v>0.75052129616149577</v>
      </c>
      <c r="M136" s="21">
        <f>SUM(G$3:G135)+J136</f>
        <v>0</v>
      </c>
      <c r="N136" s="21"/>
      <c r="O136" s="21"/>
      <c r="P136" s="21"/>
      <c r="Q136" s="19">
        <f t="shared" si="13"/>
        <v>0.10116040880989094</v>
      </c>
      <c r="R136" s="19">
        <f t="shared" si="14"/>
        <v>0.56328221599193162</v>
      </c>
      <c r="S136" s="19">
        <f t="shared" si="15"/>
        <v>0</v>
      </c>
      <c r="T136" s="19">
        <f t="shared" si="16"/>
        <v>-0.23870873307251475</v>
      </c>
      <c r="U136" s="19">
        <f t="shared" si="17"/>
        <v>0</v>
      </c>
      <c r="V136" s="19">
        <f t="shared" si="18"/>
        <v>0</v>
      </c>
    </row>
    <row r="137" spans="1:22" x14ac:dyDescent="0.25">
      <c r="A137" s="26">
        <f>Wellpath!E137</f>
        <v>0</v>
      </c>
      <c r="B137" s="22">
        <v>0</v>
      </c>
      <c r="C137" s="22">
        <v>0</v>
      </c>
      <c r="D137" s="22">
        <f>-SIN(Wellpath!L137) * SIN(Wellpath!O137) / (Bfield * COS(Dip))</f>
        <v>0</v>
      </c>
      <c r="E137" s="20">
        <f>Model!$W$16*((drdp!B137+drdp!K137)*MBZ!$B137+(drdp!E137+drdp!N137)*MBZ!$C137+(drdp!H137+drdp!Q137)*MBZ!$D137)</f>
        <v>0</v>
      </c>
      <c r="F137" s="20">
        <f>Model!$W$16*((drdp!C137+drdp!L137)*MBZ!$B137+(drdp!F137+drdp!O137)*MBZ!$C137+(drdp!I137+drdp!R137)*MBZ!$D137)</f>
        <v>0</v>
      </c>
      <c r="G137" s="20">
        <f>Model!$W$16*((drdp!D137+drdp!M137)*MBZ!$B137+(drdp!G137+drdp!P137)*MBZ!$C137+(drdp!J137+drdp!S137)*MBZ!$D137)</f>
        <v>0</v>
      </c>
      <c r="H137" s="18">
        <f>Model!$W$16*((drdp!B137)*MBZ!$B137+(drdp!E137)*MBZ!$C137+(drdp!H137)*MBZ!$D137)</f>
        <v>0</v>
      </c>
      <c r="I137" s="18">
        <f>Model!$W$16*((drdp!C137)*MBZ!$B137+(drdp!F137)*MBZ!$C137+(drdp!I137)*MBZ!$D137)</f>
        <v>0</v>
      </c>
      <c r="J137" s="18">
        <f>Model!$W$16*((drdp!D137)*MBZ!$B137+(drdp!G137)*MBZ!$C137+(drdp!J137)*MBZ!$D137)</f>
        <v>0</v>
      </c>
      <c r="K137" s="21">
        <f>SUM(E$3:E136)+H137</f>
        <v>-0.31805724140457947</v>
      </c>
      <c r="L137" s="21">
        <f>SUM(F$3:F136)+I137</f>
        <v>0.75052129616149577</v>
      </c>
      <c r="M137" s="21">
        <f>SUM(G$3:G136)+J137</f>
        <v>0</v>
      </c>
      <c r="N137" s="21"/>
      <c r="O137" s="21"/>
      <c r="P137" s="21"/>
      <c r="Q137" s="19">
        <f t="shared" si="13"/>
        <v>0.10116040880989094</v>
      </c>
      <c r="R137" s="19">
        <f t="shared" si="14"/>
        <v>0.56328221599193162</v>
      </c>
      <c r="S137" s="19">
        <f t="shared" si="15"/>
        <v>0</v>
      </c>
      <c r="T137" s="19">
        <f t="shared" si="16"/>
        <v>-0.23870873307251475</v>
      </c>
      <c r="U137" s="19">
        <f t="shared" si="17"/>
        <v>0</v>
      </c>
      <c r="V137" s="19">
        <f t="shared" si="18"/>
        <v>0</v>
      </c>
    </row>
    <row r="138" spans="1:22" x14ac:dyDescent="0.25">
      <c r="A138" s="26">
        <f>Wellpath!E138</f>
        <v>0</v>
      </c>
      <c r="B138" s="22">
        <v>0</v>
      </c>
      <c r="C138" s="22">
        <v>0</v>
      </c>
      <c r="D138" s="22">
        <f>-SIN(Wellpath!L138) * SIN(Wellpath!O138) / (Bfield * COS(Dip))</f>
        <v>0</v>
      </c>
      <c r="E138" s="20">
        <f>Model!$W$16*((drdp!B138+drdp!K138)*MBZ!$B138+(drdp!E138+drdp!N138)*MBZ!$C138+(drdp!H138+drdp!Q138)*MBZ!$D138)</f>
        <v>0</v>
      </c>
      <c r="F138" s="20">
        <f>Model!$W$16*((drdp!C138+drdp!L138)*MBZ!$B138+(drdp!F138+drdp!O138)*MBZ!$C138+(drdp!I138+drdp!R138)*MBZ!$D138)</f>
        <v>0</v>
      </c>
      <c r="G138" s="20">
        <f>Model!$W$16*((drdp!D138+drdp!M138)*MBZ!$B138+(drdp!G138+drdp!P138)*MBZ!$C138+(drdp!J138+drdp!S138)*MBZ!$D138)</f>
        <v>0</v>
      </c>
      <c r="H138" s="18">
        <f>Model!$W$16*((drdp!B138)*MBZ!$B138+(drdp!E138)*MBZ!$C138+(drdp!H138)*MBZ!$D138)</f>
        <v>0</v>
      </c>
      <c r="I138" s="18">
        <f>Model!$W$16*((drdp!C138)*MBZ!$B138+(drdp!F138)*MBZ!$C138+(drdp!I138)*MBZ!$D138)</f>
        <v>0</v>
      </c>
      <c r="J138" s="18">
        <f>Model!$W$16*((drdp!D138)*MBZ!$B138+(drdp!G138)*MBZ!$C138+(drdp!J138)*MBZ!$D138)</f>
        <v>0</v>
      </c>
      <c r="K138" s="21">
        <f>SUM(E$3:E137)+H138</f>
        <v>-0.31805724140457947</v>
      </c>
      <c r="L138" s="21">
        <f>SUM(F$3:F137)+I138</f>
        <v>0.75052129616149577</v>
      </c>
      <c r="M138" s="21">
        <f>SUM(G$3:G137)+J138</f>
        <v>0</v>
      </c>
      <c r="N138" s="21"/>
      <c r="O138" s="21"/>
      <c r="P138" s="21"/>
      <c r="Q138" s="19">
        <f t="shared" si="13"/>
        <v>0.10116040880989094</v>
      </c>
      <c r="R138" s="19">
        <f t="shared" si="14"/>
        <v>0.56328221599193162</v>
      </c>
      <c r="S138" s="19">
        <f t="shared" si="15"/>
        <v>0</v>
      </c>
      <c r="T138" s="19">
        <f t="shared" si="16"/>
        <v>-0.23870873307251475</v>
      </c>
      <c r="U138" s="19">
        <f t="shared" si="17"/>
        <v>0</v>
      </c>
      <c r="V138" s="19">
        <f t="shared" si="18"/>
        <v>0</v>
      </c>
    </row>
    <row r="139" spans="1:22" x14ac:dyDescent="0.25">
      <c r="A139" s="26">
        <f>Wellpath!E139</f>
        <v>0</v>
      </c>
      <c r="B139" s="22">
        <v>0</v>
      </c>
      <c r="C139" s="22">
        <v>0</v>
      </c>
      <c r="D139" s="22">
        <f>-SIN(Wellpath!L139) * SIN(Wellpath!O139) / (Bfield * COS(Dip))</f>
        <v>0</v>
      </c>
      <c r="E139" s="20">
        <f>Model!$W$16*((drdp!B139+drdp!K139)*MBZ!$B139+(drdp!E139+drdp!N139)*MBZ!$C139+(drdp!H139+drdp!Q139)*MBZ!$D139)</f>
        <v>0</v>
      </c>
      <c r="F139" s="20">
        <f>Model!$W$16*((drdp!C139+drdp!L139)*MBZ!$B139+(drdp!F139+drdp!O139)*MBZ!$C139+(drdp!I139+drdp!R139)*MBZ!$D139)</f>
        <v>0</v>
      </c>
      <c r="G139" s="20">
        <f>Model!$W$16*((drdp!D139+drdp!M139)*MBZ!$B139+(drdp!G139+drdp!P139)*MBZ!$C139+(drdp!J139+drdp!S139)*MBZ!$D139)</f>
        <v>0</v>
      </c>
      <c r="H139" s="18">
        <f>Model!$W$16*((drdp!B139)*MBZ!$B139+(drdp!E139)*MBZ!$C139+(drdp!H139)*MBZ!$D139)</f>
        <v>0</v>
      </c>
      <c r="I139" s="18">
        <f>Model!$W$16*((drdp!C139)*MBZ!$B139+(drdp!F139)*MBZ!$C139+(drdp!I139)*MBZ!$D139)</f>
        <v>0</v>
      </c>
      <c r="J139" s="18">
        <f>Model!$W$16*((drdp!D139)*MBZ!$B139+(drdp!G139)*MBZ!$C139+(drdp!J139)*MBZ!$D139)</f>
        <v>0</v>
      </c>
      <c r="K139" s="21">
        <f>SUM(E$3:E138)+H139</f>
        <v>-0.31805724140457947</v>
      </c>
      <c r="L139" s="21">
        <f>SUM(F$3:F138)+I139</f>
        <v>0.75052129616149577</v>
      </c>
      <c r="M139" s="21">
        <f>SUM(G$3:G138)+J139</f>
        <v>0</v>
      </c>
      <c r="N139" s="21"/>
      <c r="O139" s="21"/>
      <c r="P139" s="21"/>
      <c r="Q139" s="19">
        <f t="shared" si="13"/>
        <v>0.10116040880989094</v>
      </c>
      <c r="R139" s="19">
        <f t="shared" si="14"/>
        <v>0.56328221599193162</v>
      </c>
      <c r="S139" s="19">
        <f t="shared" si="15"/>
        <v>0</v>
      </c>
      <c r="T139" s="19">
        <f t="shared" si="16"/>
        <v>-0.23870873307251475</v>
      </c>
      <c r="U139" s="19">
        <f t="shared" si="17"/>
        <v>0</v>
      </c>
      <c r="V139" s="19">
        <f t="shared" si="18"/>
        <v>0</v>
      </c>
    </row>
    <row r="140" spans="1:22" x14ac:dyDescent="0.25">
      <c r="A140" s="26">
        <f>Wellpath!E140</f>
        <v>0</v>
      </c>
      <c r="B140" s="22">
        <v>0</v>
      </c>
      <c r="C140" s="22">
        <v>0</v>
      </c>
      <c r="D140" s="22">
        <f>-SIN(Wellpath!L140) * SIN(Wellpath!O140) / (Bfield * COS(Dip))</f>
        <v>0</v>
      </c>
      <c r="E140" s="20">
        <f>Model!$W$16*((drdp!B140+drdp!K140)*MBZ!$B140+(drdp!E140+drdp!N140)*MBZ!$C140+(drdp!H140+drdp!Q140)*MBZ!$D140)</f>
        <v>0</v>
      </c>
      <c r="F140" s="20">
        <f>Model!$W$16*((drdp!C140+drdp!L140)*MBZ!$B140+(drdp!F140+drdp!O140)*MBZ!$C140+(drdp!I140+drdp!R140)*MBZ!$D140)</f>
        <v>0</v>
      </c>
      <c r="G140" s="20">
        <f>Model!$W$16*((drdp!D140+drdp!M140)*MBZ!$B140+(drdp!G140+drdp!P140)*MBZ!$C140+(drdp!J140+drdp!S140)*MBZ!$D140)</f>
        <v>0</v>
      </c>
      <c r="H140" s="18">
        <f>Model!$W$16*((drdp!B140)*MBZ!$B140+(drdp!E140)*MBZ!$C140+(drdp!H140)*MBZ!$D140)</f>
        <v>0</v>
      </c>
      <c r="I140" s="18">
        <f>Model!$W$16*((drdp!C140)*MBZ!$B140+(drdp!F140)*MBZ!$C140+(drdp!I140)*MBZ!$D140)</f>
        <v>0</v>
      </c>
      <c r="J140" s="18">
        <f>Model!$W$16*((drdp!D140)*MBZ!$B140+(drdp!G140)*MBZ!$C140+(drdp!J140)*MBZ!$D140)</f>
        <v>0</v>
      </c>
      <c r="K140" s="21">
        <f>SUM(E$3:E139)+H140</f>
        <v>-0.31805724140457947</v>
      </c>
      <c r="L140" s="21">
        <f>SUM(F$3:F139)+I140</f>
        <v>0.75052129616149577</v>
      </c>
      <c r="M140" s="21">
        <f>SUM(G$3:G139)+J140</f>
        <v>0</v>
      </c>
      <c r="N140" s="21"/>
      <c r="O140" s="21"/>
      <c r="P140" s="21"/>
      <c r="Q140" s="19">
        <f t="shared" si="13"/>
        <v>0.10116040880989094</v>
      </c>
      <c r="R140" s="19">
        <f t="shared" si="14"/>
        <v>0.56328221599193162</v>
      </c>
      <c r="S140" s="19">
        <f t="shared" si="15"/>
        <v>0</v>
      </c>
      <c r="T140" s="19">
        <f t="shared" si="16"/>
        <v>-0.23870873307251475</v>
      </c>
      <c r="U140" s="19">
        <f t="shared" si="17"/>
        <v>0</v>
      </c>
      <c r="V140" s="19">
        <f t="shared" si="18"/>
        <v>0</v>
      </c>
    </row>
    <row r="141" spans="1:22" x14ac:dyDescent="0.25">
      <c r="A141" s="26">
        <f>Wellpath!E141</f>
        <v>0</v>
      </c>
      <c r="B141" s="22">
        <v>0</v>
      </c>
      <c r="C141" s="22">
        <v>0</v>
      </c>
      <c r="D141" s="22">
        <f>-SIN(Wellpath!L141) * SIN(Wellpath!O141) / (Bfield * COS(Dip))</f>
        <v>0</v>
      </c>
      <c r="E141" s="20">
        <f>Model!$W$16*((drdp!B141+drdp!K141)*MBZ!$B141+(drdp!E141+drdp!N141)*MBZ!$C141+(drdp!H141+drdp!Q141)*MBZ!$D141)</f>
        <v>0</v>
      </c>
      <c r="F141" s="20">
        <f>Model!$W$16*((drdp!C141+drdp!L141)*MBZ!$B141+(drdp!F141+drdp!O141)*MBZ!$C141+(drdp!I141+drdp!R141)*MBZ!$D141)</f>
        <v>0</v>
      </c>
      <c r="G141" s="20">
        <f>Model!$W$16*((drdp!D141+drdp!M141)*MBZ!$B141+(drdp!G141+drdp!P141)*MBZ!$C141+(drdp!J141+drdp!S141)*MBZ!$D141)</f>
        <v>0</v>
      </c>
      <c r="H141" s="18">
        <f>Model!$W$16*((drdp!B141)*MBZ!$B141+(drdp!E141)*MBZ!$C141+(drdp!H141)*MBZ!$D141)</f>
        <v>0</v>
      </c>
      <c r="I141" s="18">
        <f>Model!$W$16*((drdp!C141)*MBZ!$B141+(drdp!F141)*MBZ!$C141+(drdp!I141)*MBZ!$D141)</f>
        <v>0</v>
      </c>
      <c r="J141" s="18">
        <f>Model!$W$16*((drdp!D141)*MBZ!$B141+(drdp!G141)*MBZ!$C141+(drdp!J141)*MBZ!$D141)</f>
        <v>0</v>
      </c>
      <c r="K141" s="21">
        <f>SUM(E$3:E140)+H141</f>
        <v>-0.31805724140457947</v>
      </c>
      <c r="L141" s="21">
        <f>SUM(F$3:F140)+I141</f>
        <v>0.75052129616149577</v>
      </c>
      <c r="M141" s="21">
        <f>SUM(G$3:G140)+J141</f>
        <v>0</v>
      </c>
      <c r="N141" s="21"/>
      <c r="O141" s="21"/>
      <c r="P141" s="21"/>
      <c r="Q141" s="19">
        <f t="shared" si="13"/>
        <v>0.10116040880989094</v>
      </c>
      <c r="R141" s="19">
        <f t="shared" si="14"/>
        <v>0.56328221599193162</v>
      </c>
      <c r="S141" s="19">
        <f t="shared" si="15"/>
        <v>0</v>
      </c>
      <c r="T141" s="19">
        <f t="shared" si="16"/>
        <v>-0.23870873307251475</v>
      </c>
      <c r="U141" s="19">
        <f t="shared" si="17"/>
        <v>0</v>
      </c>
      <c r="V141" s="19">
        <f t="shared" si="18"/>
        <v>0</v>
      </c>
    </row>
    <row r="142" spans="1:22" x14ac:dyDescent="0.25">
      <c r="A142" s="26">
        <f>Wellpath!E142</f>
        <v>0</v>
      </c>
      <c r="B142" s="22">
        <v>0</v>
      </c>
      <c r="C142" s="22">
        <v>0</v>
      </c>
      <c r="D142" s="22">
        <f>-SIN(Wellpath!L142) * SIN(Wellpath!O142) / (Bfield * COS(Dip))</f>
        <v>0</v>
      </c>
      <c r="E142" s="20">
        <f>Model!$W$16*((drdp!B142+drdp!K142)*MBZ!$B142+(drdp!E142+drdp!N142)*MBZ!$C142+(drdp!H142+drdp!Q142)*MBZ!$D142)</f>
        <v>0</v>
      </c>
      <c r="F142" s="20">
        <f>Model!$W$16*((drdp!C142+drdp!L142)*MBZ!$B142+(drdp!F142+drdp!O142)*MBZ!$C142+(drdp!I142+drdp!R142)*MBZ!$D142)</f>
        <v>0</v>
      </c>
      <c r="G142" s="20">
        <f>Model!$W$16*((drdp!D142+drdp!M142)*MBZ!$B142+(drdp!G142+drdp!P142)*MBZ!$C142+(drdp!J142+drdp!S142)*MBZ!$D142)</f>
        <v>0</v>
      </c>
      <c r="H142" s="18">
        <f>Model!$W$16*((drdp!B142)*MBZ!$B142+(drdp!E142)*MBZ!$C142+(drdp!H142)*MBZ!$D142)</f>
        <v>0</v>
      </c>
      <c r="I142" s="18">
        <f>Model!$W$16*((drdp!C142)*MBZ!$B142+(drdp!F142)*MBZ!$C142+(drdp!I142)*MBZ!$D142)</f>
        <v>0</v>
      </c>
      <c r="J142" s="18">
        <f>Model!$W$16*((drdp!D142)*MBZ!$B142+(drdp!G142)*MBZ!$C142+(drdp!J142)*MBZ!$D142)</f>
        <v>0</v>
      </c>
      <c r="K142" s="21">
        <f>SUM(E$3:E141)+H142</f>
        <v>-0.31805724140457947</v>
      </c>
      <c r="L142" s="21">
        <f>SUM(F$3:F141)+I142</f>
        <v>0.75052129616149577</v>
      </c>
      <c r="M142" s="21">
        <f>SUM(G$3:G141)+J142</f>
        <v>0</v>
      </c>
      <c r="N142" s="21"/>
      <c r="O142" s="21"/>
      <c r="P142" s="21"/>
      <c r="Q142" s="19">
        <f t="shared" si="13"/>
        <v>0.10116040880989094</v>
      </c>
      <c r="R142" s="19">
        <f t="shared" si="14"/>
        <v>0.56328221599193162</v>
      </c>
      <c r="S142" s="19">
        <f t="shared" si="15"/>
        <v>0</v>
      </c>
      <c r="T142" s="19">
        <f t="shared" si="16"/>
        <v>-0.23870873307251475</v>
      </c>
      <c r="U142" s="19">
        <f t="shared" si="17"/>
        <v>0</v>
      </c>
      <c r="V142" s="19">
        <f t="shared" si="18"/>
        <v>0</v>
      </c>
    </row>
    <row r="143" spans="1:22" x14ac:dyDescent="0.25">
      <c r="A143" s="26">
        <f>Wellpath!E143</f>
        <v>0</v>
      </c>
      <c r="B143" s="22">
        <v>0</v>
      </c>
      <c r="C143" s="22">
        <v>0</v>
      </c>
      <c r="D143" s="22">
        <f>-SIN(Wellpath!L143) * SIN(Wellpath!O143) / (Bfield * COS(Dip))</f>
        <v>0</v>
      </c>
      <c r="E143" s="20">
        <f>Model!$W$16*((drdp!B143+drdp!K143)*MBZ!$B143+(drdp!E143+drdp!N143)*MBZ!$C143+(drdp!H143+drdp!Q143)*MBZ!$D143)</f>
        <v>0</v>
      </c>
      <c r="F143" s="20">
        <f>Model!$W$16*((drdp!C143+drdp!L143)*MBZ!$B143+(drdp!F143+drdp!O143)*MBZ!$C143+(drdp!I143+drdp!R143)*MBZ!$D143)</f>
        <v>0</v>
      </c>
      <c r="G143" s="20">
        <f>Model!$W$16*((drdp!D143+drdp!M143)*MBZ!$B143+(drdp!G143+drdp!P143)*MBZ!$C143+(drdp!J143+drdp!S143)*MBZ!$D143)</f>
        <v>0</v>
      </c>
      <c r="H143" s="18">
        <f>Model!$W$16*((drdp!B143)*MBZ!$B143+(drdp!E143)*MBZ!$C143+(drdp!H143)*MBZ!$D143)</f>
        <v>0</v>
      </c>
      <c r="I143" s="18">
        <f>Model!$W$16*((drdp!C143)*MBZ!$B143+(drdp!F143)*MBZ!$C143+(drdp!I143)*MBZ!$D143)</f>
        <v>0</v>
      </c>
      <c r="J143" s="18">
        <f>Model!$W$16*((drdp!D143)*MBZ!$B143+(drdp!G143)*MBZ!$C143+(drdp!J143)*MBZ!$D143)</f>
        <v>0</v>
      </c>
      <c r="K143" s="21">
        <f>SUM(E$3:E142)+H143</f>
        <v>-0.31805724140457947</v>
      </c>
      <c r="L143" s="21">
        <f>SUM(F$3:F142)+I143</f>
        <v>0.75052129616149577</v>
      </c>
      <c r="M143" s="21">
        <f>SUM(G$3:G142)+J143</f>
        <v>0</v>
      </c>
      <c r="N143" s="21"/>
      <c r="O143" s="21"/>
      <c r="P143" s="21"/>
      <c r="Q143" s="19">
        <f t="shared" si="13"/>
        <v>0.10116040880989094</v>
      </c>
      <c r="R143" s="19">
        <f t="shared" si="14"/>
        <v>0.56328221599193162</v>
      </c>
      <c r="S143" s="19">
        <f t="shared" si="15"/>
        <v>0</v>
      </c>
      <c r="T143" s="19">
        <f t="shared" si="16"/>
        <v>-0.23870873307251475</v>
      </c>
      <c r="U143" s="19">
        <f t="shared" si="17"/>
        <v>0</v>
      </c>
      <c r="V143" s="19">
        <f t="shared" si="18"/>
        <v>0</v>
      </c>
    </row>
    <row r="144" spans="1:22" x14ac:dyDescent="0.25">
      <c r="A144" s="26">
        <f>Wellpath!E144</f>
        <v>0</v>
      </c>
      <c r="B144" s="22">
        <v>0</v>
      </c>
      <c r="C144" s="22">
        <v>0</v>
      </c>
      <c r="D144" s="22">
        <f>-SIN(Wellpath!L144) * SIN(Wellpath!O144) / (Bfield * COS(Dip))</f>
        <v>0</v>
      </c>
      <c r="E144" s="20">
        <f>Model!$W$16*((drdp!B144+drdp!K144)*MBZ!$B144+(drdp!E144+drdp!N144)*MBZ!$C144+(drdp!H144+drdp!Q144)*MBZ!$D144)</f>
        <v>0</v>
      </c>
      <c r="F144" s="20">
        <f>Model!$W$16*((drdp!C144+drdp!L144)*MBZ!$B144+(drdp!F144+drdp!O144)*MBZ!$C144+(drdp!I144+drdp!R144)*MBZ!$D144)</f>
        <v>0</v>
      </c>
      <c r="G144" s="20">
        <f>Model!$W$16*((drdp!D144+drdp!M144)*MBZ!$B144+(drdp!G144+drdp!P144)*MBZ!$C144+(drdp!J144+drdp!S144)*MBZ!$D144)</f>
        <v>0</v>
      </c>
      <c r="H144" s="18">
        <f>Model!$W$16*((drdp!B144)*MBZ!$B144+(drdp!E144)*MBZ!$C144+(drdp!H144)*MBZ!$D144)</f>
        <v>0</v>
      </c>
      <c r="I144" s="18">
        <f>Model!$W$16*((drdp!C144)*MBZ!$B144+(drdp!F144)*MBZ!$C144+(drdp!I144)*MBZ!$D144)</f>
        <v>0</v>
      </c>
      <c r="J144" s="18">
        <f>Model!$W$16*((drdp!D144)*MBZ!$B144+(drdp!G144)*MBZ!$C144+(drdp!J144)*MBZ!$D144)</f>
        <v>0</v>
      </c>
      <c r="K144" s="21">
        <f>SUM(E$3:E143)+H144</f>
        <v>-0.31805724140457947</v>
      </c>
      <c r="L144" s="21">
        <f>SUM(F$3:F143)+I144</f>
        <v>0.75052129616149577</v>
      </c>
      <c r="M144" s="21">
        <f>SUM(G$3:G143)+J144</f>
        <v>0</v>
      </c>
      <c r="N144" s="21"/>
      <c r="O144" s="21"/>
      <c r="P144" s="21"/>
      <c r="Q144" s="19">
        <f t="shared" si="13"/>
        <v>0.10116040880989094</v>
      </c>
      <c r="R144" s="19">
        <f t="shared" si="14"/>
        <v>0.56328221599193162</v>
      </c>
      <c r="S144" s="19">
        <f t="shared" si="15"/>
        <v>0</v>
      </c>
      <c r="T144" s="19">
        <f t="shared" si="16"/>
        <v>-0.23870873307251475</v>
      </c>
      <c r="U144" s="19">
        <f t="shared" si="17"/>
        <v>0</v>
      </c>
      <c r="V144" s="19">
        <f t="shared" si="18"/>
        <v>0</v>
      </c>
    </row>
    <row r="145" spans="1:22" x14ac:dyDescent="0.25">
      <c r="A145" s="26">
        <f>Wellpath!E145</f>
        <v>0</v>
      </c>
      <c r="B145" s="22">
        <v>0</v>
      </c>
      <c r="C145" s="22">
        <v>0</v>
      </c>
      <c r="D145" s="22">
        <f>-SIN(Wellpath!L145) * SIN(Wellpath!O145) / (Bfield * COS(Dip))</f>
        <v>0</v>
      </c>
      <c r="E145" s="20">
        <f>Model!$W$16*((drdp!B145+drdp!K145)*MBZ!$B145+(drdp!E145+drdp!N145)*MBZ!$C145+(drdp!H145+drdp!Q145)*MBZ!$D145)</f>
        <v>0</v>
      </c>
      <c r="F145" s="20">
        <f>Model!$W$16*((drdp!C145+drdp!L145)*MBZ!$B145+(drdp!F145+drdp!O145)*MBZ!$C145+(drdp!I145+drdp!R145)*MBZ!$D145)</f>
        <v>0</v>
      </c>
      <c r="G145" s="20">
        <f>Model!$W$16*((drdp!D145+drdp!M145)*MBZ!$B145+(drdp!G145+drdp!P145)*MBZ!$C145+(drdp!J145+drdp!S145)*MBZ!$D145)</f>
        <v>0</v>
      </c>
      <c r="H145" s="18">
        <f>Model!$W$16*((drdp!B145)*MBZ!$B145+(drdp!E145)*MBZ!$C145+(drdp!H145)*MBZ!$D145)</f>
        <v>0</v>
      </c>
      <c r="I145" s="18">
        <f>Model!$W$16*((drdp!C145)*MBZ!$B145+(drdp!F145)*MBZ!$C145+(drdp!I145)*MBZ!$D145)</f>
        <v>0</v>
      </c>
      <c r="J145" s="18">
        <f>Model!$W$16*((drdp!D145)*MBZ!$B145+(drdp!G145)*MBZ!$C145+(drdp!J145)*MBZ!$D145)</f>
        <v>0</v>
      </c>
      <c r="K145" s="21">
        <f>SUM(E$3:E144)+H145</f>
        <v>-0.31805724140457947</v>
      </c>
      <c r="L145" s="21">
        <f>SUM(F$3:F144)+I145</f>
        <v>0.75052129616149577</v>
      </c>
      <c r="M145" s="21">
        <f>SUM(G$3:G144)+J145</f>
        <v>0</v>
      </c>
      <c r="N145" s="21"/>
      <c r="O145" s="21"/>
      <c r="P145" s="21"/>
      <c r="Q145" s="19">
        <f t="shared" si="13"/>
        <v>0.10116040880989094</v>
      </c>
      <c r="R145" s="19">
        <f t="shared" si="14"/>
        <v>0.56328221599193162</v>
      </c>
      <c r="S145" s="19">
        <f t="shared" si="15"/>
        <v>0</v>
      </c>
      <c r="T145" s="19">
        <f t="shared" si="16"/>
        <v>-0.23870873307251475</v>
      </c>
      <c r="U145" s="19">
        <f t="shared" si="17"/>
        <v>0</v>
      </c>
      <c r="V145" s="19">
        <f t="shared" si="18"/>
        <v>0</v>
      </c>
    </row>
    <row r="146" spans="1:22" x14ac:dyDescent="0.25">
      <c r="A146" s="26">
        <f>Wellpath!E146</f>
        <v>0</v>
      </c>
      <c r="B146" s="22">
        <v>0</v>
      </c>
      <c r="C146" s="22">
        <v>0</v>
      </c>
      <c r="D146" s="22">
        <f>-SIN(Wellpath!L146) * SIN(Wellpath!O146) / (Bfield * COS(Dip))</f>
        <v>0</v>
      </c>
      <c r="E146" s="20">
        <f>Model!$W$16*((drdp!B146+drdp!K146)*MBZ!$B146+(drdp!E146+drdp!N146)*MBZ!$C146+(drdp!H146+drdp!Q146)*MBZ!$D146)</f>
        <v>0</v>
      </c>
      <c r="F146" s="20">
        <f>Model!$W$16*((drdp!C146+drdp!L146)*MBZ!$B146+(drdp!F146+drdp!O146)*MBZ!$C146+(drdp!I146+drdp!R146)*MBZ!$D146)</f>
        <v>0</v>
      </c>
      <c r="G146" s="20">
        <f>Model!$W$16*((drdp!D146+drdp!M146)*MBZ!$B146+(drdp!G146+drdp!P146)*MBZ!$C146+(drdp!J146+drdp!S146)*MBZ!$D146)</f>
        <v>0</v>
      </c>
      <c r="H146" s="18">
        <f>Model!$W$16*((drdp!B146)*MBZ!$B146+(drdp!E146)*MBZ!$C146+(drdp!H146)*MBZ!$D146)</f>
        <v>0</v>
      </c>
      <c r="I146" s="18">
        <f>Model!$W$16*((drdp!C146)*MBZ!$B146+(drdp!F146)*MBZ!$C146+(drdp!I146)*MBZ!$D146)</f>
        <v>0</v>
      </c>
      <c r="J146" s="18">
        <f>Model!$W$16*((drdp!D146)*MBZ!$B146+(drdp!G146)*MBZ!$C146+(drdp!J146)*MBZ!$D146)</f>
        <v>0</v>
      </c>
      <c r="K146" s="21">
        <f>SUM(E$3:E145)+H146</f>
        <v>-0.31805724140457947</v>
      </c>
      <c r="L146" s="21">
        <f>SUM(F$3:F145)+I146</f>
        <v>0.75052129616149577</v>
      </c>
      <c r="M146" s="21">
        <f>SUM(G$3:G145)+J146</f>
        <v>0</v>
      </c>
      <c r="N146" s="21"/>
      <c r="O146" s="21"/>
      <c r="P146" s="21"/>
      <c r="Q146" s="19">
        <f t="shared" si="13"/>
        <v>0.10116040880989094</v>
      </c>
      <c r="R146" s="19">
        <f t="shared" si="14"/>
        <v>0.56328221599193162</v>
      </c>
      <c r="S146" s="19">
        <f t="shared" si="15"/>
        <v>0</v>
      </c>
      <c r="T146" s="19">
        <f t="shared" si="16"/>
        <v>-0.23870873307251475</v>
      </c>
      <c r="U146" s="19">
        <f t="shared" si="17"/>
        <v>0</v>
      </c>
      <c r="V146" s="19">
        <f t="shared" si="18"/>
        <v>0</v>
      </c>
    </row>
    <row r="147" spans="1:22" x14ac:dyDescent="0.25">
      <c r="A147" s="26">
        <f>Wellpath!E147</f>
        <v>0</v>
      </c>
      <c r="B147" s="22">
        <v>0</v>
      </c>
      <c r="C147" s="22">
        <v>0</v>
      </c>
      <c r="D147" s="22">
        <f>-SIN(Wellpath!L147) * SIN(Wellpath!O147) / (Bfield * COS(Dip))</f>
        <v>0</v>
      </c>
      <c r="E147" s="20">
        <f>Model!$W$16*((drdp!B147+drdp!K147)*MBZ!$B147+(drdp!E147+drdp!N147)*MBZ!$C147+(drdp!H147+drdp!Q147)*MBZ!$D147)</f>
        <v>0</v>
      </c>
      <c r="F147" s="20">
        <f>Model!$W$16*((drdp!C147+drdp!L147)*MBZ!$B147+(drdp!F147+drdp!O147)*MBZ!$C147+(drdp!I147+drdp!R147)*MBZ!$D147)</f>
        <v>0</v>
      </c>
      <c r="G147" s="20">
        <f>Model!$W$16*((drdp!D147+drdp!M147)*MBZ!$B147+(drdp!G147+drdp!P147)*MBZ!$C147+(drdp!J147+drdp!S147)*MBZ!$D147)</f>
        <v>0</v>
      </c>
      <c r="H147" s="18">
        <f>Model!$W$16*((drdp!B147)*MBZ!$B147+(drdp!E147)*MBZ!$C147+(drdp!H147)*MBZ!$D147)</f>
        <v>0</v>
      </c>
      <c r="I147" s="18">
        <f>Model!$W$16*((drdp!C147)*MBZ!$B147+(drdp!F147)*MBZ!$C147+(drdp!I147)*MBZ!$D147)</f>
        <v>0</v>
      </c>
      <c r="J147" s="18">
        <f>Model!$W$16*((drdp!D147)*MBZ!$B147+(drdp!G147)*MBZ!$C147+(drdp!J147)*MBZ!$D147)</f>
        <v>0</v>
      </c>
      <c r="K147" s="21">
        <f>SUM(E$3:E146)+H147</f>
        <v>-0.31805724140457947</v>
      </c>
      <c r="L147" s="21">
        <f>SUM(F$3:F146)+I147</f>
        <v>0.75052129616149577</v>
      </c>
      <c r="M147" s="21">
        <f>SUM(G$3:G146)+J147</f>
        <v>0</v>
      </c>
      <c r="N147" s="21"/>
      <c r="O147" s="21"/>
      <c r="P147" s="21"/>
      <c r="Q147" s="19">
        <f t="shared" si="13"/>
        <v>0.10116040880989094</v>
      </c>
      <c r="R147" s="19">
        <f t="shared" si="14"/>
        <v>0.56328221599193162</v>
      </c>
      <c r="S147" s="19">
        <f t="shared" si="15"/>
        <v>0</v>
      </c>
      <c r="T147" s="19">
        <f t="shared" si="16"/>
        <v>-0.23870873307251475</v>
      </c>
      <c r="U147" s="19">
        <f t="shared" si="17"/>
        <v>0</v>
      </c>
      <c r="V147" s="19">
        <f t="shared" si="18"/>
        <v>0</v>
      </c>
    </row>
    <row r="148" spans="1:22" x14ac:dyDescent="0.25">
      <c r="A148" s="26">
        <f>Wellpath!E148</f>
        <v>0</v>
      </c>
      <c r="B148" s="22">
        <v>0</v>
      </c>
      <c r="C148" s="22">
        <v>0</v>
      </c>
      <c r="D148" s="22">
        <f>-SIN(Wellpath!L148) * SIN(Wellpath!O148) / (Bfield * COS(Dip))</f>
        <v>0</v>
      </c>
      <c r="E148" s="20">
        <f>Model!$W$16*((drdp!B148+drdp!K148)*MBZ!$B148+(drdp!E148+drdp!N148)*MBZ!$C148+(drdp!H148+drdp!Q148)*MBZ!$D148)</f>
        <v>0</v>
      </c>
      <c r="F148" s="20">
        <f>Model!$W$16*((drdp!C148+drdp!L148)*MBZ!$B148+(drdp!F148+drdp!O148)*MBZ!$C148+(drdp!I148+drdp!R148)*MBZ!$D148)</f>
        <v>0</v>
      </c>
      <c r="G148" s="20">
        <f>Model!$W$16*((drdp!D148+drdp!M148)*MBZ!$B148+(drdp!G148+drdp!P148)*MBZ!$C148+(drdp!J148+drdp!S148)*MBZ!$D148)</f>
        <v>0</v>
      </c>
      <c r="H148" s="18">
        <f>Model!$W$16*((drdp!B148)*MBZ!$B148+(drdp!E148)*MBZ!$C148+(drdp!H148)*MBZ!$D148)</f>
        <v>0</v>
      </c>
      <c r="I148" s="18">
        <f>Model!$W$16*((drdp!C148)*MBZ!$B148+(drdp!F148)*MBZ!$C148+(drdp!I148)*MBZ!$D148)</f>
        <v>0</v>
      </c>
      <c r="J148" s="18">
        <f>Model!$W$16*((drdp!D148)*MBZ!$B148+(drdp!G148)*MBZ!$C148+(drdp!J148)*MBZ!$D148)</f>
        <v>0</v>
      </c>
      <c r="K148" s="21">
        <f>SUM(E$3:E147)+H148</f>
        <v>-0.31805724140457947</v>
      </c>
      <c r="L148" s="21">
        <f>SUM(F$3:F147)+I148</f>
        <v>0.75052129616149577</v>
      </c>
      <c r="M148" s="21">
        <f>SUM(G$3:G147)+J148</f>
        <v>0</v>
      </c>
      <c r="N148" s="21"/>
      <c r="O148" s="21"/>
      <c r="P148" s="21"/>
      <c r="Q148" s="19">
        <f t="shared" si="13"/>
        <v>0.10116040880989094</v>
      </c>
      <c r="R148" s="19">
        <f t="shared" si="14"/>
        <v>0.56328221599193162</v>
      </c>
      <c r="S148" s="19">
        <f t="shared" si="15"/>
        <v>0</v>
      </c>
      <c r="T148" s="19">
        <f t="shared" si="16"/>
        <v>-0.23870873307251475</v>
      </c>
      <c r="U148" s="19">
        <f t="shared" si="17"/>
        <v>0</v>
      </c>
      <c r="V148" s="19">
        <f t="shared" si="18"/>
        <v>0</v>
      </c>
    </row>
    <row r="149" spans="1:22" x14ac:dyDescent="0.25">
      <c r="A149" s="26">
        <f>Wellpath!E149</f>
        <v>0</v>
      </c>
      <c r="B149" s="22">
        <v>0</v>
      </c>
      <c r="C149" s="22">
        <v>0</v>
      </c>
      <c r="D149" s="22">
        <f>-SIN(Wellpath!L149) * SIN(Wellpath!O149) / (Bfield * COS(Dip))</f>
        <v>0</v>
      </c>
      <c r="E149" s="20">
        <f>Model!$W$16*((drdp!B149+drdp!K149)*MBZ!$B149+(drdp!E149+drdp!N149)*MBZ!$C149+(drdp!H149+drdp!Q149)*MBZ!$D149)</f>
        <v>0</v>
      </c>
      <c r="F149" s="20">
        <f>Model!$W$16*((drdp!C149+drdp!L149)*MBZ!$B149+(drdp!F149+drdp!O149)*MBZ!$C149+(drdp!I149+drdp!R149)*MBZ!$D149)</f>
        <v>0</v>
      </c>
      <c r="G149" s="20">
        <f>Model!$W$16*((drdp!D149+drdp!M149)*MBZ!$B149+(drdp!G149+drdp!P149)*MBZ!$C149+(drdp!J149+drdp!S149)*MBZ!$D149)</f>
        <v>0</v>
      </c>
      <c r="H149" s="18">
        <f>Model!$W$16*((drdp!B149)*MBZ!$B149+(drdp!E149)*MBZ!$C149+(drdp!H149)*MBZ!$D149)</f>
        <v>0</v>
      </c>
      <c r="I149" s="18">
        <f>Model!$W$16*((drdp!C149)*MBZ!$B149+(drdp!F149)*MBZ!$C149+(drdp!I149)*MBZ!$D149)</f>
        <v>0</v>
      </c>
      <c r="J149" s="18">
        <f>Model!$W$16*((drdp!D149)*MBZ!$B149+(drdp!G149)*MBZ!$C149+(drdp!J149)*MBZ!$D149)</f>
        <v>0</v>
      </c>
      <c r="K149" s="21">
        <f>SUM(E$3:E148)+H149</f>
        <v>-0.31805724140457947</v>
      </c>
      <c r="L149" s="21">
        <f>SUM(F$3:F148)+I149</f>
        <v>0.75052129616149577</v>
      </c>
      <c r="M149" s="21">
        <f>SUM(G$3:G148)+J149</f>
        <v>0</v>
      </c>
      <c r="N149" s="21"/>
      <c r="O149" s="21"/>
      <c r="P149" s="21"/>
      <c r="Q149" s="19">
        <f t="shared" si="13"/>
        <v>0.10116040880989094</v>
      </c>
      <c r="R149" s="19">
        <f t="shared" si="14"/>
        <v>0.56328221599193162</v>
      </c>
      <c r="S149" s="19">
        <f t="shared" si="15"/>
        <v>0</v>
      </c>
      <c r="T149" s="19">
        <f t="shared" si="16"/>
        <v>-0.23870873307251475</v>
      </c>
      <c r="U149" s="19">
        <f t="shared" si="17"/>
        <v>0</v>
      </c>
      <c r="V149" s="19">
        <f t="shared" si="18"/>
        <v>0</v>
      </c>
    </row>
    <row r="150" spans="1:22" x14ac:dyDescent="0.25">
      <c r="A150" s="26">
        <f>Wellpath!E150</f>
        <v>0</v>
      </c>
      <c r="B150" s="22">
        <v>0</v>
      </c>
      <c r="C150" s="22">
        <v>0</v>
      </c>
      <c r="D150" s="22">
        <f>-SIN(Wellpath!L150) * SIN(Wellpath!O150) / (Bfield * COS(Dip))</f>
        <v>0</v>
      </c>
      <c r="E150" s="20">
        <f>Model!$W$16*((drdp!B150+drdp!K150)*MBZ!$B150+(drdp!E150+drdp!N150)*MBZ!$C150+(drdp!H150+drdp!Q150)*MBZ!$D150)</f>
        <v>0</v>
      </c>
      <c r="F150" s="20">
        <f>Model!$W$16*((drdp!C150+drdp!L150)*MBZ!$B150+(drdp!F150+drdp!O150)*MBZ!$C150+(drdp!I150+drdp!R150)*MBZ!$D150)</f>
        <v>0</v>
      </c>
      <c r="G150" s="20">
        <f>Model!$W$16*((drdp!D150+drdp!M150)*MBZ!$B150+(drdp!G150+drdp!P150)*MBZ!$C150+(drdp!J150+drdp!S150)*MBZ!$D150)</f>
        <v>0</v>
      </c>
      <c r="H150" s="18">
        <f>Model!$W$16*((drdp!B150)*MBZ!$B150+(drdp!E150)*MBZ!$C150+(drdp!H150)*MBZ!$D150)</f>
        <v>0</v>
      </c>
      <c r="I150" s="18">
        <f>Model!$W$16*((drdp!C150)*MBZ!$B150+(drdp!F150)*MBZ!$C150+(drdp!I150)*MBZ!$D150)</f>
        <v>0</v>
      </c>
      <c r="J150" s="18">
        <f>Model!$W$16*((drdp!D150)*MBZ!$B150+(drdp!G150)*MBZ!$C150+(drdp!J150)*MBZ!$D150)</f>
        <v>0</v>
      </c>
      <c r="K150" s="21">
        <f>SUM(E$3:E149)+H150</f>
        <v>-0.31805724140457947</v>
      </c>
      <c r="L150" s="21">
        <f>SUM(F$3:F149)+I150</f>
        <v>0.75052129616149577</v>
      </c>
      <c r="M150" s="21">
        <f>SUM(G$3:G149)+J150</f>
        <v>0</v>
      </c>
      <c r="N150" s="21"/>
      <c r="O150" s="21"/>
      <c r="P150" s="21"/>
      <c r="Q150" s="19">
        <f t="shared" si="13"/>
        <v>0.10116040880989094</v>
      </c>
      <c r="R150" s="19">
        <f t="shared" si="14"/>
        <v>0.56328221599193162</v>
      </c>
      <c r="S150" s="19">
        <f t="shared" si="15"/>
        <v>0</v>
      </c>
      <c r="T150" s="19">
        <f t="shared" si="16"/>
        <v>-0.23870873307251475</v>
      </c>
      <c r="U150" s="19">
        <f t="shared" si="17"/>
        <v>0</v>
      </c>
      <c r="V150" s="19">
        <f t="shared" si="18"/>
        <v>0</v>
      </c>
    </row>
    <row r="151" spans="1:22" x14ac:dyDescent="0.25">
      <c r="A151" s="26">
        <f>Wellpath!E151</f>
        <v>0</v>
      </c>
      <c r="B151" s="22">
        <v>0</v>
      </c>
      <c r="C151" s="22">
        <v>0</v>
      </c>
      <c r="D151" s="22">
        <f>-SIN(Wellpath!L151) * SIN(Wellpath!O151) / (Bfield * COS(Dip))</f>
        <v>0</v>
      </c>
      <c r="E151" s="20">
        <f>Model!$W$16*((drdp!B151+drdp!K151)*MBZ!$B151+(drdp!E151+drdp!N151)*MBZ!$C151+(drdp!H151+drdp!Q151)*MBZ!$D151)</f>
        <v>0</v>
      </c>
      <c r="F151" s="20">
        <f>Model!$W$16*((drdp!C151+drdp!L151)*MBZ!$B151+(drdp!F151+drdp!O151)*MBZ!$C151+(drdp!I151+drdp!R151)*MBZ!$D151)</f>
        <v>0</v>
      </c>
      <c r="G151" s="20">
        <f>Model!$W$16*((drdp!D151+drdp!M151)*MBZ!$B151+(drdp!G151+drdp!P151)*MBZ!$C151+(drdp!J151+drdp!S151)*MBZ!$D151)</f>
        <v>0</v>
      </c>
      <c r="H151" s="18">
        <f>Model!$W$16*((drdp!B151)*MBZ!$B151+(drdp!E151)*MBZ!$C151+(drdp!H151)*MBZ!$D151)</f>
        <v>0</v>
      </c>
      <c r="I151" s="18">
        <f>Model!$W$16*((drdp!C151)*MBZ!$B151+(drdp!F151)*MBZ!$C151+(drdp!I151)*MBZ!$D151)</f>
        <v>0</v>
      </c>
      <c r="J151" s="18">
        <f>Model!$W$16*((drdp!D151)*MBZ!$B151+(drdp!G151)*MBZ!$C151+(drdp!J151)*MBZ!$D151)</f>
        <v>0</v>
      </c>
      <c r="K151" s="21">
        <f>SUM(E$3:E150)+H151</f>
        <v>-0.31805724140457947</v>
      </c>
      <c r="L151" s="21">
        <f>SUM(F$3:F150)+I151</f>
        <v>0.75052129616149577</v>
      </c>
      <c r="M151" s="21">
        <f>SUM(G$3:G150)+J151</f>
        <v>0</v>
      </c>
      <c r="N151" s="21"/>
      <c r="O151" s="21"/>
      <c r="P151" s="21"/>
      <c r="Q151" s="19">
        <f t="shared" si="13"/>
        <v>0.10116040880989094</v>
      </c>
      <c r="R151" s="19">
        <f t="shared" si="14"/>
        <v>0.56328221599193162</v>
      </c>
      <c r="S151" s="19">
        <f t="shared" si="15"/>
        <v>0</v>
      </c>
      <c r="T151" s="19">
        <f t="shared" si="16"/>
        <v>-0.23870873307251475</v>
      </c>
      <c r="U151" s="19">
        <f t="shared" si="17"/>
        <v>0</v>
      </c>
      <c r="V151" s="19">
        <f t="shared" si="18"/>
        <v>0</v>
      </c>
    </row>
    <row r="152" spans="1:22" x14ac:dyDescent="0.25">
      <c r="A152" s="26">
        <f>Wellpath!E152</f>
        <v>0</v>
      </c>
      <c r="B152" s="22">
        <v>0</v>
      </c>
      <c r="C152" s="22">
        <v>0</v>
      </c>
      <c r="D152" s="22">
        <f>-SIN(Wellpath!L152) * SIN(Wellpath!O152) / (Bfield * COS(Dip))</f>
        <v>0</v>
      </c>
      <c r="E152" s="20">
        <f>Model!$W$16*((drdp!B152+drdp!K152)*MBZ!$B152+(drdp!E152+drdp!N152)*MBZ!$C152+(drdp!H152+drdp!Q152)*MBZ!$D152)</f>
        <v>0</v>
      </c>
      <c r="F152" s="20">
        <f>Model!$W$16*((drdp!C152+drdp!L152)*MBZ!$B152+(drdp!F152+drdp!O152)*MBZ!$C152+(drdp!I152+drdp!R152)*MBZ!$D152)</f>
        <v>0</v>
      </c>
      <c r="G152" s="20">
        <f>Model!$W$16*((drdp!D152+drdp!M152)*MBZ!$B152+(drdp!G152+drdp!P152)*MBZ!$C152+(drdp!J152+drdp!S152)*MBZ!$D152)</f>
        <v>0</v>
      </c>
      <c r="H152" s="18">
        <f>Model!$W$16*((drdp!B152)*MBZ!$B152+(drdp!E152)*MBZ!$C152+(drdp!H152)*MBZ!$D152)</f>
        <v>0</v>
      </c>
      <c r="I152" s="18">
        <f>Model!$W$16*((drdp!C152)*MBZ!$B152+(drdp!F152)*MBZ!$C152+(drdp!I152)*MBZ!$D152)</f>
        <v>0</v>
      </c>
      <c r="J152" s="18">
        <f>Model!$W$16*((drdp!D152)*MBZ!$B152+(drdp!G152)*MBZ!$C152+(drdp!J152)*MBZ!$D152)</f>
        <v>0</v>
      </c>
      <c r="K152" s="21">
        <f>SUM(E$3:E151)+H152</f>
        <v>-0.31805724140457947</v>
      </c>
      <c r="L152" s="21">
        <f>SUM(F$3:F151)+I152</f>
        <v>0.75052129616149577</v>
      </c>
      <c r="M152" s="21">
        <f>SUM(G$3:G151)+J152</f>
        <v>0</v>
      </c>
      <c r="N152" s="21"/>
      <c r="O152" s="21"/>
      <c r="P152" s="21"/>
      <c r="Q152" s="19">
        <f t="shared" si="13"/>
        <v>0.10116040880989094</v>
      </c>
      <c r="R152" s="19">
        <f t="shared" si="14"/>
        <v>0.56328221599193162</v>
      </c>
      <c r="S152" s="19">
        <f t="shared" si="15"/>
        <v>0</v>
      </c>
      <c r="T152" s="19">
        <f t="shared" si="16"/>
        <v>-0.23870873307251475</v>
      </c>
      <c r="U152" s="19">
        <f t="shared" si="17"/>
        <v>0</v>
      </c>
      <c r="V152" s="19">
        <f t="shared" si="18"/>
        <v>0</v>
      </c>
    </row>
    <row r="153" spans="1:22" x14ac:dyDescent="0.25">
      <c r="A153" s="26">
        <f>Wellpath!E153</f>
        <v>0</v>
      </c>
      <c r="B153" s="22">
        <v>0</v>
      </c>
      <c r="C153" s="22">
        <v>0</v>
      </c>
      <c r="D153" s="22">
        <f>-SIN(Wellpath!L153) * SIN(Wellpath!O153) / (Bfield * COS(Dip))</f>
        <v>0</v>
      </c>
      <c r="E153" s="20">
        <f>Model!$W$16*((drdp!B153+drdp!K153)*MBZ!$B153+(drdp!E153+drdp!N153)*MBZ!$C153+(drdp!H153+drdp!Q153)*MBZ!$D153)</f>
        <v>0</v>
      </c>
      <c r="F153" s="20">
        <f>Model!$W$16*((drdp!C153+drdp!L153)*MBZ!$B153+(drdp!F153+drdp!O153)*MBZ!$C153+(drdp!I153+drdp!R153)*MBZ!$D153)</f>
        <v>0</v>
      </c>
      <c r="G153" s="20">
        <f>Model!$W$16*((drdp!D153+drdp!M153)*MBZ!$B153+(drdp!G153+drdp!P153)*MBZ!$C153+(drdp!J153+drdp!S153)*MBZ!$D153)</f>
        <v>0</v>
      </c>
      <c r="H153" s="18">
        <f>Model!$W$16*((drdp!B153)*MBZ!$B153+(drdp!E153)*MBZ!$C153+(drdp!H153)*MBZ!$D153)</f>
        <v>0</v>
      </c>
      <c r="I153" s="18">
        <f>Model!$W$16*((drdp!C153)*MBZ!$B153+(drdp!F153)*MBZ!$C153+(drdp!I153)*MBZ!$D153)</f>
        <v>0</v>
      </c>
      <c r="J153" s="18">
        <f>Model!$W$16*((drdp!D153)*MBZ!$B153+(drdp!G153)*MBZ!$C153+(drdp!J153)*MBZ!$D153)</f>
        <v>0</v>
      </c>
      <c r="K153" s="21">
        <f>SUM(E$3:E152)+H153</f>
        <v>-0.31805724140457947</v>
      </c>
      <c r="L153" s="21">
        <f>SUM(F$3:F152)+I153</f>
        <v>0.75052129616149577</v>
      </c>
      <c r="M153" s="21">
        <f>SUM(G$3:G152)+J153</f>
        <v>0</v>
      </c>
      <c r="N153" s="21"/>
      <c r="O153" s="21"/>
      <c r="P153" s="21"/>
      <c r="Q153" s="19">
        <f t="shared" si="13"/>
        <v>0.10116040880989094</v>
      </c>
      <c r="R153" s="19">
        <f t="shared" si="14"/>
        <v>0.56328221599193162</v>
      </c>
      <c r="S153" s="19">
        <f t="shared" si="15"/>
        <v>0</v>
      </c>
      <c r="T153" s="19">
        <f t="shared" si="16"/>
        <v>-0.23870873307251475</v>
      </c>
      <c r="U153" s="19">
        <f t="shared" si="17"/>
        <v>0</v>
      </c>
      <c r="V153" s="19">
        <f t="shared" si="18"/>
        <v>0</v>
      </c>
    </row>
    <row r="154" spans="1:22" x14ac:dyDescent="0.25">
      <c r="A154" s="26">
        <f>Wellpath!E154</f>
        <v>0</v>
      </c>
      <c r="B154" s="22">
        <v>0</v>
      </c>
      <c r="C154" s="22">
        <v>0</v>
      </c>
      <c r="D154" s="22">
        <f>-SIN(Wellpath!L154) * SIN(Wellpath!O154) / (Bfield * COS(Dip))</f>
        <v>0</v>
      </c>
      <c r="E154" s="20">
        <f>Model!$W$16*((drdp!B154+drdp!K154)*MBZ!$B154+(drdp!E154+drdp!N154)*MBZ!$C154+(drdp!H154+drdp!Q154)*MBZ!$D154)</f>
        <v>0</v>
      </c>
      <c r="F154" s="20">
        <f>Model!$W$16*((drdp!C154+drdp!L154)*MBZ!$B154+(drdp!F154+drdp!O154)*MBZ!$C154+(drdp!I154+drdp!R154)*MBZ!$D154)</f>
        <v>0</v>
      </c>
      <c r="G154" s="20">
        <f>Model!$W$16*((drdp!D154+drdp!M154)*MBZ!$B154+(drdp!G154+drdp!P154)*MBZ!$C154+(drdp!J154+drdp!S154)*MBZ!$D154)</f>
        <v>0</v>
      </c>
      <c r="H154" s="18">
        <f>Model!$W$16*((drdp!B154)*MBZ!$B154+(drdp!E154)*MBZ!$C154+(drdp!H154)*MBZ!$D154)</f>
        <v>0</v>
      </c>
      <c r="I154" s="18">
        <f>Model!$W$16*((drdp!C154)*MBZ!$B154+(drdp!F154)*MBZ!$C154+(drdp!I154)*MBZ!$D154)</f>
        <v>0</v>
      </c>
      <c r="J154" s="18">
        <f>Model!$W$16*((drdp!D154)*MBZ!$B154+(drdp!G154)*MBZ!$C154+(drdp!J154)*MBZ!$D154)</f>
        <v>0</v>
      </c>
      <c r="K154" s="21">
        <f>SUM(E$3:E153)+H154</f>
        <v>-0.31805724140457947</v>
      </c>
      <c r="L154" s="21">
        <f>SUM(F$3:F153)+I154</f>
        <v>0.75052129616149577</v>
      </c>
      <c r="M154" s="21">
        <f>SUM(G$3:G153)+J154</f>
        <v>0</v>
      </c>
      <c r="N154" s="21"/>
      <c r="O154" s="21"/>
      <c r="P154" s="21"/>
      <c r="Q154" s="19">
        <f t="shared" si="13"/>
        <v>0.10116040880989094</v>
      </c>
      <c r="R154" s="19">
        <f t="shared" si="14"/>
        <v>0.56328221599193162</v>
      </c>
      <c r="S154" s="19">
        <f t="shared" si="15"/>
        <v>0</v>
      </c>
      <c r="T154" s="19">
        <f t="shared" si="16"/>
        <v>-0.23870873307251475</v>
      </c>
      <c r="U154" s="19">
        <f t="shared" si="17"/>
        <v>0</v>
      </c>
      <c r="V154" s="19">
        <f t="shared" si="18"/>
        <v>0</v>
      </c>
    </row>
    <row r="155" spans="1:22" x14ac:dyDescent="0.25">
      <c r="A155" s="26">
        <f>Wellpath!E155</f>
        <v>0</v>
      </c>
      <c r="B155" s="22">
        <v>0</v>
      </c>
      <c r="C155" s="22">
        <v>0</v>
      </c>
      <c r="D155" s="22">
        <f>-SIN(Wellpath!L155) * SIN(Wellpath!O155) / (Bfield * COS(Dip))</f>
        <v>0</v>
      </c>
      <c r="E155" s="20">
        <f>Model!$W$16*((drdp!B155+drdp!K155)*MBZ!$B155+(drdp!E155+drdp!N155)*MBZ!$C155+(drdp!H155+drdp!Q155)*MBZ!$D155)</f>
        <v>0</v>
      </c>
      <c r="F155" s="20">
        <f>Model!$W$16*((drdp!C155+drdp!L155)*MBZ!$B155+(drdp!F155+drdp!O155)*MBZ!$C155+(drdp!I155+drdp!R155)*MBZ!$D155)</f>
        <v>0</v>
      </c>
      <c r="G155" s="20">
        <f>Model!$W$16*((drdp!D155+drdp!M155)*MBZ!$B155+(drdp!G155+drdp!P155)*MBZ!$C155+(drdp!J155+drdp!S155)*MBZ!$D155)</f>
        <v>0</v>
      </c>
      <c r="H155" s="18">
        <f>Model!$W$16*((drdp!B155)*MBZ!$B155+(drdp!E155)*MBZ!$C155+(drdp!H155)*MBZ!$D155)</f>
        <v>0</v>
      </c>
      <c r="I155" s="18">
        <f>Model!$W$16*((drdp!C155)*MBZ!$B155+(drdp!F155)*MBZ!$C155+(drdp!I155)*MBZ!$D155)</f>
        <v>0</v>
      </c>
      <c r="J155" s="18">
        <f>Model!$W$16*((drdp!D155)*MBZ!$B155+(drdp!G155)*MBZ!$C155+(drdp!J155)*MBZ!$D155)</f>
        <v>0</v>
      </c>
      <c r="K155" s="21">
        <f>SUM(E$3:E154)+H155</f>
        <v>-0.31805724140457947</v>
      </c>
      <c r="L155" s="21">
        <f>SUM(F$3:F154)+I155</f>
        <v>0.75052129616149577</v>
      </c>
      <c r="M155" s="21">
        <f>SUM(G$3:G154)+J155</f>
        <v>0</v>
      </c>
      <c r="N155" s="21"/>
      <c r="O155" s="21"/>
      <c r="P155" s="21"/>
      <c r="Q155" s="19">
        <f t="shared" si="13"/>
        <v>0.10116040880989094</v>
      </c>
      <c r="R155" s="19">
        <f t="shared" si="14"/>
        <v>0.56328221599193162</v>
      </c>
      <c r="S155" s="19">
        <f t="shared" si="15"/>
        <v>0</v>
      </c>
      <c r="T155" s="19">
        <f t="shared" si="16"/>
        <v>-0.23870873307251475</v>
      </c>
      <c r="U155" s="19">
        <f t="shared" si="17"/>
        <v>0</v>
      </c>
      <c r="V155" s="19">
        <f t="shared" si="18"/>
        <v>0</v>
      </c>
    </row>
    <row r="156" spans="1:22" x14ac:dyDescent="0.25">
      <c r="A156" s="26">
        <f>Wellpath!E156</f>
        <v>0</v>
      </c>
      <c r="B156" s="22">
        <v>0</v>
      </c>
      <c r="C156" s="22">
        <v>0</v>
      </c>
      <c r="D156" s="22">
        <f>-SIN(Wellpath!L156) * SIN(Wellpath!O156) / (Bfield * COS(Dip))</f>
        <v>0</v>
      </c>
      <c r="E156" s="20">
        <f>Model!$W$16*((drdp!B156+drdp!K156)*MBZ!$B156+(drdp!E156+drdp!N156)*MBZ!$C156+(drdp!H156+drdp!Q156)*MBZ!$D156)</f>
        <v>0</v>
      </c>
      <c r="F156" s="20">
        <f>Model!$W$16*((drdp!C156+drdp!L156)*MBZ!$B156+(drdp!F156+drdp!O156)*MBZ!$C156+(drdp!I156+drdp!R156)*MBZ!$D156)</f>
        <v>0</v>
      </c>
      <c r="G156" s="20">
        <f>Model!$W$16*((drdp!D156+drdp!M156)*MBZ!$B156+(drdp!G156+drdp!P156)*MBZ!$C156+(drdp!J156+drdp!S156)*MBZ!$D156)</f>
        <v>0</v>
      </c>
      <c r="H156" s="18">
        <f>Model!$W$16*((drdp!B156)*MBZ!$B156+(drdp!E156)*MBZ!$C156+(drdp!H156)*MBZ!$D156)</f>
        <v>0</v>
      </c>
      <c r="I156" s="18">
        <f>Model!$W$16*((drdp!C156)*MBZ!$B156+(drdp!F156)*MBZ!$C156+(drdp!I156)*MBZ!$D156)</f>
        <v>0</v>
      </c>
      <c r="J156" s="18">
        <f>Model!$W$16*((drdp!D156)*MBZ!$B156+(drdp!G156)*MBZ!$C156+(drdp!J156)*MBZ!$D156)</f>
        <v>0</v>
      </c>
      <c r="K156" s="21">
        <f>SUM(E$3:E155)+H156</f>
        <v>-0.31805724140457947</v>
      </c>
      <c r="L156" s="21">
        <f>SUM(F$3:F155)+I156</f>
        <v>0.75052129616149577</v>
      </c>
      <c r="M156" s="21">
        <f>SUM(G$3:G155)+J156</f>
        <v>0</v>
      </c>
      <c r="N156" s="21"/>
      <c r="O156" s="21"/>
      <c r="P156" s="21"/>
      <c r="Q156" s="19">
        <f t="shared" si="13"/>
        <v>0.10116040880989094</v>
      </c>
      <c r="R156" s="19">
        <f t="shared" si="14"/>
        <v>0.56328221599193162</v>
      </c>
      <c r="S156" s="19">
        <f t="shared" si="15"/>
        <v>0</v>
      </c>
      <c r="T156" s="19">
        <f t="shared" si="16"/>
        <v>-0.23870873307251475</v>
      </c>
      <c r="U156" s="19">
        <f t="shared" si="17"/>
        <v>0</v>
      </c>
      <c r="V156" s="19">
        <f t="shared" si="18"/>
        <v>0</v>
      </c>
    </row>
    <row r="157" spans="1:22" x14ac:dyDescent="0.25">
      <c r="A157" s="26">
        <f>Wellpath!E157</f>
        <v>0</v>
      </c>
      <c r="B157" s="22">
        <v>0</v>
      </c>
      <c r="C157" s="22">
        <v>0</v>
      </c>
      <c r="D157" s="22">
        <f>-SIN(Wellpath!L157) * SIN(Wellpath!O157) / (Bfield * COS(Dip))</f>
        <v>0</v>
      </c>
      <c r="E157" s="20">
        <f>Model!$W$16*((drdp!B157+drdp!K157)*MBZ!$B157+(drdp!E157+drdp!N157)*MBZ!$C157+(drdp!H157+drdp!Q157)*MBZ!$D157)</f>
        <v>0</v>
      </c>
      <c r="F157" s="20">
        <f>Model!$W$16*((drdp!C157+drdp!L157)*MBZ!$B157+(drdp!F157+drdp!O157)*MBZ!$C157+(drdp!I157+drdp!R157)*MBZ!$D157)</f>
        <v>0</v>
      </c>
      <c r="G157" s="20">
        <f>Model!$W$16*((drdp!D157+drdp!M157)*MBZ!$B157+(drdp!G157+drdp!P157)*MBZ!$C157+(drdp!J157+drdp!S157)*MBZ!$D157)</f>
        <v>0</v>
      </c>
      <c r="H157" s="18">
        <f>Model!$W$16*((drdp!B157)*MBZ!$B157+(drdp!E157)*MBZ!$C157+(drdp!H157)*MBZ!$D157)</f>
        <v>0</v>
      </c>
      <c r="I157" s="18">
        <f>Model!$W$16*((drdp!C157)*MBZ!$B157+(drdp!F157)*MBZ!$C157+(drdp!I157)*MBZ!$D157)</f>
        <v>0</v>
      </c>
      <c r="J157" s="18">
        <f>Model!$W$16*((drdp!D157)*MBZ!$B157+(drdp!G157)*MBZ!$C157+(drdp!J157)*MBZ!$D157)</f>
        <v>0</v>
      </c>
      <c r="K157" s="21">
        <f>SUM(E$3:E156)+H157</f>
        <v>-0.31805724140457947</v>
      </c>
      <c r="L157" s="21">
        <f>SUM(F$3:F156)+I157</f>
        <v>0.75052129616149577</v>
      </c>
      <c r="M157" s="21">
        <f>SUM(G$3:G156)+J157</f>
        <v>0</v>
      </c>
      <c r="N157" s="21"/>
      <c r="O157" s="21"/>
      <c r="P157" s="21"/>
      <c r="Q157" s="19">
        <f t="shared" si="13"/>
        <v>0.10116040880989094</v>
      </c>
      <c r="R157" s="19">
        <f t="shared" si="14"/>
        <v>0.56328221599193162</v>
      </c>
      <c r="S157" s="19">
        <f t="shared" si="15"/>
        <v>0</v>
      </c>
      <c r="T157" s="19">
        <f t="shared" si="16"/>
        <v>-0.23870873307251475</v>
      </c>
      <c r="U157" s="19">
        <f t="shared" si="17"/>
        <v>0</v>
      </c>
      <c r="V157" s="19">
        <f t="shared" si="18"/>
        <v>0</v>
      </c>
    </row>
    <row r="158" spans="1:22" x14ac:dyDescent="0.25">
      <c r="A158" s="26">
        <f>Wellpath!E158</f>
        <v>0</v>
      </c>
      <c r="B158" s="22">
        <v>0</v>
      </c>
      <c r="C158" s="22">
        <v>0</v>
      </c>
      <c r="D158" s="22">
        <f>-SIN(Wellpath!L158) * SIN(Wellpath!O158) / (Bfield * COS(Dip))</f>
        <v>0</v>
      </c>
      <c r="E158" s="20">
        <f>Model!$W$16*((drdp!B158+drdp!K158)*MBZ!$B158+(drdp!E158+drdp!N158)*MBZ!$C158+(drdp!H158+drdp!Q158)*MBZ!$D158)</f>
        <v>0</v>
      </c>
      <c r="F158" s="20">
        <f>Model!$W$16*((drdp!C158+drdp!L158)*MBZ!$B158+(drdp!F158+drdp!O158)*MBZ!$C158+(drdp!I158+drdp!R158)*MBZ!$D158)</f>
        <v>0</v>
      </c>
      <c r="G158" s="20">
        <f>Model!$W$16*((drdp!D158+drdp!M158)*MBZ!$B158+(drdp!G158+drdp!P158)*MBZ!$C158+(drdp!J158+drdp!S158)*MBZ!$D158)</f>
        <v>0</v>
      </c>
      <c r="H158" s="18">
        <f>Model!$W$16*((drdp!B158)*MBZ!$B158+(drdp!E158)*MBZ!$C158+(drdp!H158)*MBZ!$D158)</f>
        <v>0</v>
      </c>
      <c r="I158" s="18">
        <f>Model!$W$16*((drdp!C158)*MBZ!$B158+(drdp!F158)*MBZ!$C158+(drdp!I158)*MBZ!$D158)</f>
        <v>0</v>
      </c>
      <c r="J158" s="18">
        <f>Model!$W$16*((drdp!D158)*MBZ!$B158+(drdp!G158)*MBZ!$C158+(drdp!J158)*MBZ!$D158)</f>
        <v>0</v>
      </c>
      <c r="K158" s="21">
        <f>SUM(E$3:E157)+H158</f>
        <v>-0.31805724140457947</v>
      </c>
      <c r="L158" s="21">
        <f>SUM(F$3:F157)+I158</f>
        <v>0.75052129616149577</v>
      </c>
      <c r="M158" s="21">
        <f>SUM(G$3:G157)+J158</f>
        <v>0</v>
      </c>
      <c r="N158" s="21"/>
      <c r="O158" s="21"/>
      <c r="P158" s="21"/>
      <c r="Q158" s="19">
        <f t="shared" si="13"/>
        <v>0.10116040880989094</v>
      </c>
      <c r="R158" s="19">
        <f t="shared" si="14"/>
        <v>0.56328221599193162</v>
      </c>
      <c r="S158" s="19">
        <f t="shared" si="15"/>
        <v>0</v>
      </c>
      <c r="T158" s="19">
        <f t="shared" si="16"/>
        <v>-0.23870873307251475</v>
      </c>
      <c r="U158" s="19">
        <f t="shared" si="17"/>
        <v>0</v>
      </c>
      <c r="V158" s="19">
        <f t="shared" si="18"/>
        <v>0</v>
      </c>
    </row>
    <row r="159" spans="1:22" x14ac:dyDescent="0.25">
      <c r="A159" s="26">
        <f>Wellpath!E159</f>
        <v>0</v>
      </c>
      <c r="B159" s="22">
        <v>0</v>
      </c>
      <c r="C159" s="22">
        <v>0</v>
      </c>
      <c r="D159" s="22">
        <f>-SIN(Wellpath!L159) * SIN(Wellpath!O159) / (Bfield * COS(Dip))</f>
        <v>0</v>
      </c>
      <c r="E159" s="20">
        <f>Model!$W$16*((drdp!B159+drdp!K159)*MBZ!$B159+(drdp!E159+drdp!N159)*MBZ!$C159+(drdp!H159+drdp!Q159)*MBZ!$D159)</f>
        <v>0</v>
      </c>
      <c r="F159" s="20">
        <f>Model!$W$16*((drdp!C159+drdp!L159)*MBZ!$B159+(drdp!F159+drdp!O159)*MBZ!$C159+(drdp!I159+drdp!R159)*MBZ!$D159)</f>
        <v>0</v>
      </c>
      <c r="G159" s="20">
        <f>Model!$W$16*((drdp!D159+drdp!M159)*MBZ!$B159+(drdp!G159+drdp!P159)*MBZ!$C159+(drdp!J159+drdp!S159)*MBZ!$D159)</f>
        <v>0</v>
      </c>
      <c r="H159" s="18">
        <f>Model!$W$16*((drdp!B159)*MBZ!$B159+(drdp!E159)*MBZ!$C159+(drdp!H159)*MBZ!$D159)</f>
        <v>0</v>
      </c>
      <c r="I159" s="18">
        <f>Model!$W$16*((drdp!C159)*MBZ!$B159+(drdp!F159)*MBZ!$C159+(drdp!I159)*MBZ!$D159)</f>
        <v>0</v>
      </c>
      <c r="J159" s="18">
        <f>Model!$W$16*((drdp!D159)*MBZ!$B159+(drdp!G159)*MBZ!$C159+(drdp!J159)*MBZ!$D159)</f>
        <v>0</v>
      </c>
      <c r="K159" s="21">
        <f>SUM(E$3:E158)+H159</f>
        <v>-0.31805724140457947</v>
      </c>
      <c r="L159" s="21">
        <f>SUM(F$3:F158)+I159</f>
        <v>0.75052129616149577</v>
      </c>
      <c r="M159" s="21">
        <f>SUM(G$3:G158)+J159</f>
        <v>0</v>
      </c>
      <c r="N159" s="21"/>
      <c r="O159" s="21"/>
      <c r="P159" s="21"/>
      <c r="Q159" s="19">
        <f t="shared" si="13"/>
        <v>0.10116040880989094</v>
      </c>
      <c r="R159" s="19">
        <f t="shared" si="14"/>
        <v>0.56328221599193162</v>
      </c>
      <c r="S159" s="19">
        <f t="shared" si="15"/>
        <v>0</v>
      </c>
      <c r="T159" s="19">
        <f t="shared" si="16"/>
        <v>-0.23870873307251475</v>
      </c>
      <c r="U159" s="19">
        <f t="shared" si="17"/>
        <v>0</v>
      </c>
      <c r="V159" s="19">
        <f t="shared" si="18"/>
        <v>0</v>
      </c>
    </row>
    <row r="160" spans="1:22" x14ac:dyDescent="0.25">
      <c r="A160" s="26">
        <f>Wellpath!E160</f>
        <v>0</v>
      </c>
      <c r="B160" s="22">
        <v>0</v>
      </c>
      <c r="C160" s="22">
        <v>0</v>
      </c>
      <c r="D160" s="22">
        <f>-SIN(Wellpath!L160) * SIN(Wellpath!O160) / (Bfield * COS(Dip))</f>
        <v>0</v>
      </c>
      <c r="E160" s="20">
        <f>Model!$W$16*((drdp!B160+drdp!K160)*MBZ!$B160+(drdp!E160+drdp!N160)*MBZ!$C160+(drdp!H160+drdp!Q160)*MBZ!$D160)</f>
        <v>0</v>
      </c>
      <c r="F160" s="20">
        <f>Model!$W$16*((drdp!C160+drdp!L160)*MBZ!$B160+(drdp!F160+drdp!O160)*MBZ!$C160+(drdp!I160+drdp!R160)*MBZ!$D160)</f>
        <v>0</v>
      </c>
      <c r="G160" s="20">
        <f>Model!$W$16*((drdp!D160+drdp!M160)*MBZ!$B160+(drdp!G160+drdp!P160)*MBZ!$C160+(drdp!J160+drdp!S160)*MBZ!$D160)</f>
        <v>0</v>
      </c>
      <c r="H160" s="18">
        <f>Model!$W$16*((drdp!B160)*MBZ!$B160+(drdp!E160)*MBZ!$C160+(drdp!H160)*MBZ!$D160)</f>
        <v>0</v>
      </c>
      <c r="I160" s="18">
        <f>Model!$W$16*((drdp!C160)*MBZ!$B160+(drdp!F160)*MBZ!$C160+(drdp!I160)*MBZ!$D160)</f>
        <v>0</v>
      </c>
      <c r="J160" s="18">
        <f>Model!$W$16*((drdp!D160)*MBZ!$B160+(drdp!G160)*MBZ!$C160+(drdp!J160)*MBZ!$D160)</f>
        <v>0</v>
      </c>
      <c r="K160" s="21">
        <f>SUM(E$3:E159)+H160</f>
        <v>-0.31805724140457947</v>
      </c>
      <c r="L160" s="21">
        <f>SUM(F$3:F159)+I160</f>
        <v>0.75052129616149577</v>
      </c>
      <c r="M160" s="21">
        <f>SUM(G$3:G159)+J160</f>
        <v>0</v>
      </c>
      <c r="N160" s="21"/>
      <c r="O160" s="21"/>
      <c r="P160" s="21"/>
      <c r="Q160" s="19">
        <f t="shared" si="13"/>
        <v>0.10116040880989094</v>
      </c>
      <c r="R160" s="19">
        <f t="shared" si="14"/>
        <v>0.56328221599193162</v>
      </c>
      <c r="S160" s="19">
        <f t="shared" si="15"/>
        <v>0</v>
      </c>
      <c r="T160" s="19">
        <f t="shared" si="16"/>
        <v>-0.23870873307251475</v>
      </c>
      <c r="U160" s="19">
        <f t="shared" si="17"/>
        <v>0</v>
      </c>
      <c r="V160" s="19">
        <f t="shared" si="18"/>
        <v>0</v>
      </c>
    </row>
    <row r="161" spans="1:22" x14ac:dyDescent="0.25">
      <c r="A161" s="26">
        <f>Wellpath!E161</f>
        <v>0</v>
      </c>
      <c r="B161" s="22">
        <v>0</v>
      </c>
      <c r="C161" s="22">
        <v>0</v>
      </c>
      <c r="D161" s="22">
        <f>-SIN(Wellpath!L161) * SIN(Wellpath!O161) / (Bfield * COS(Dip))</f>
        <v>0</v>
      </c>
      <c r="E161" s="20">
        <f>Model!$W$16*((drdp!B161+drdp!K161)*MBZ!$B161+(drdp!E161+drdp!N161)*MBZ!$C161+(drdp!H161+drdp!Q161)*MBZ!$D161)</f>
        <v>0</v>
      </c>
      <c r="F161" s="20">
        <f>Model!$W$16*((drdp!C161+drdp!L161)*MBZ!$B161+(drdp!F161+drdp!O161)*MBZ!$C161+(drdp!I161+drdp!R161)*MBZ!$D161)</f>
        <v>0</v>
      </c>
      <c r="G161" s="20">
        <f>Model!$W$16*((drdp!D161+drdp!M161)*MBZ!$B161+(drdp!G161+drdp!P161)*MBZ!$C161+(drdp!J161+drdp!S161)*MBZ!$D161)</f>
        <v>0</v>
      </c>
      <c r="H161" s="18">
        <f>Model!$W$16*((drdp!B161)*MBZ!$B161+(drdp!E161)*MBZ!$C161+(drdp!H161)*MBZ!$D161)</f>
        <v>0</v>
      </c>
      <c r="I161" s="18">
        <f>Model!$W$16*((drdp!C161)*MBZ!$B161+(drdp!F161)*MBZ!$C161+(drdp!I161)*MBZ!$D161)</f>
        <v>0</v>
      </c>
      <c r="J161" s="18">
        <f>Model!$W$16*((drdp!D161)*MBZ!$B161+(drdp!G161)*MBZ!$C161+(drdp!J161)*MBZ!$D161)</f>
        <v>0</v>
      </c>
      <c r="K161" s="21">
        <f>SUM(E$3:E160)+H161</f>
        <v>-0.31805724140457947</v>
      </c>
      <c r="L161" s="21">
        <f>SUM(F$3:F160)+I161</f>
        <v>0.75052129616149577</v>
      </c>
      <c r="M161" s="21">
        <f>SUM(G$3:G160)+J161</f>
        <v>0</v>
      </c>
      <c r="N161" s="21"/>
      <c r="O161" s="21"/>
      <c r="P161" s="21"/>
      <c r="Q161" s="19">
        <f t="shared" si="13"/>
        <v>0.10116040880989094</v>
      </c>
      <c r="R161" s="19">
        <f t="shared" si="14"/>
        <v>0.56328221599193162</v>
      </c>
      <c r="S161" s="19">
        <f t="shared" si="15"/>
        <v>0</v>
      </c>
      <c r="T161" s="19">
        <f t="shared" si="16"/>
        <v>-0.23870873307251475</v>
      </c>
      <c r="U161" s="19">
        <f t="shared" si="17"/>
        <v>0</v>
      </c>
      <c r="V161" s="19">
        <f t="shared" si="18"/>
        <v>0</v>
      </c>
    </row>
    <row r="162" spans="1:22" x14ac:dyDescent="0.25">
      <c r="A162" s="26">
        <f>Wellpath!E162</f>
        <v>0</v>
      </c>
      <c r="B162" s="22">
        <v>0</v>
      </c>
      <c r="C162" s="22">
        <v>0</v>
      </c>
      <c r="D162" s="22">
        <f>-SIN(Wellpath!L162) * SIN(Wellpath!O162) / (Bfield * COS(Dip))</f>
        <v>0</v>
      </c>
      <c r="E162" s="20">
        <f>Model!$W$16*((drdp!B162+drdp!K162)*MBZ!$B162+(drdp!E162+drdp!N162)*MBZ!$C162+(drdp!H162+drdp!Q162)*MBZ!$D162)</f>
        <v>0</v>
      </c>
      <c r="F162" s="20">
        <f>Model!$W$16*((drdp!C162+drdp!L162)*MBZ!$B162+(drdp!F162+drdp!O162)*MBZ!$C162+(drdp!I162+drdp!R162)*MBZ!$D162)</f>
        <v>0</v>
      </c>
      <c r="G162" s="20">
        <f>Model!$W$16*((drdp!D162+drdp!M162)*MBZ!$B162+(drdp!G162+drdp!P162)*MBZ!$C162+(drdp!J162+drdp!S162)*MBZ!$D162)</f>
        <v>0</v>
      </c>
      <c r="H162" s="18">
        <f>Model!$W$16*((drdp!B162)*MBZ!$B162+(drdp!E162)*MBZ!$C162+(drdp!H162)*MBZ!$D162)</f>
        <v>0</v>
      </c>
      <c r="I162" s="18">
        <f>Model!$W$16*((drdp!C162)*MBZ!$B162+(drdp!F162)*MBZ!$C162+(drdp!I162)*MBZ!$D162)</f>
        <v>0</v>
      </c>
      <c r="J162" s="18">
        <f>Model!$W$16*((drdp!D162)*MBZ!$B162+(drdp!G162)*MBZ!$C162+(drdp!J162)*MBZ!$D162)</f>
        <v>0</v>
      </c>
      <c r="K162" s="21">
        <f>SUM(E$3:E161)+H162</f>
        <v>-0.31805724140457947</v>
      </c>
      <c r="L162" s="21">
        <f>SUM(F$3:F161)+I162</f>
        <v>0.75052129616149577</v>
      </c>
      <c r="M162" s="21">
        <f>SUM(G$3:G161)+J162</f>
        <v>0</v>
      </c>
      <c r="N162" s="21"/>
      <c r="O162" s="21"/>
      <c r="P162" s="21"/>
      <c r="Q162" s="19">
        <f t="shared" si="13"/>
        <v>0.10116040880989094</v>
      </c>
      <c r="R162" s="19">
        <f t="shared" si="14"/>
        <v>0.56328221599193162</v>
      </c>
      <c r="S162" s="19">
        <f t="shared" si="15"/>
        <v>0</v>
      </c>
      <c r="T162" s="19">
        <f t="shared" si="16"/>
        <v>-0.23870873307251475</v>
      </c>
      <c r="U162" s="19">
        <f t="shared" si="17"/>
        <v>0</v>
      </c>
      <c r="V162" s="19">
        <f t="shared" si="18"/>
        <v>0</v>
      </c>
    </row>
    <row r="163" spans="1:22" x14ac:dyDescent="0.25">
      <c r="A163" s="26">
        <f>Wellpath!E163</f>
        <v>0</v>
      </c>
      <c r="B163" s="22">
        <v>0</v>
      </c>
      <c r="C163" s="22">
        <v>0</v>
      </c>
      <c r="D163" s="22">
        <f>-SIN(Wellpath!L163) * SIN(Wellpath!O163) / (Bfield * COS(Dip))</f>
        <v>0</v>
      </c>
      <c r="E163" s="20">
        <f>Model!$W$16*((drdp!B163+drdp!K163)*MBZ!$B163+(drdp!E163+drdp!N163)*MBZ!$C163+(drdp!H163+drdp!Q163)*MBZ!$D163)</f>
        <v>0</v>
      </c>
      <c r="F163" s="20">
        <f>Model!$W$16*((drdp!C163+drdp!L163)*MBZ!$B163+(drdp!F163+drdp!O163)*MBZ!$C163+(drdp!I163+drdp!R163)*MBZ!$D163)</f>
        <v>0</v>
      </c>
      <c r="G163" s="20">
        <f>Model!$W$16*((drdp!D163+drdp!M163)*MBZ!$B163+(drdp!G163+drdp!P163)*MBZ!$C163+(drdp!J163+drdp!S163)*MBZ!$D163)</f>
        <v>0</v>
      </c>
      <c r="H163" s="18">
        <f>Model!$W$16*((drdp!B163)*MBZ!$B163+(drdp!E163)*MBZ!$C163+(drdp!H163)*MBZ!$D163)</f>
        <v>0</v>
      </c>
      <c r="I163" s="18">
        <f>Model!$W$16*((drdp!C163)*MBZ!$B163+(drdp!F163)*MBZ!$C163+(drdp!I163)*MBZ!$D163)</f>
        <v>0</v>
      </c>
      <c r="J163" s="18">
        <f>Model!$W$16*((drdp!D163)*MBZ!$B163+(drdp!G163)*MBZ!$C163+(drdp!J163)*MBZ!$D163)</f>
        <v>0</v>
      </c>
      <c r="K163" s="21">
        <f>SUM(E$3:E162)+H163</f>
        <v>-0.31805724140457947</v>
      </c>
      <c r="L163" s="21">
        <f>SUM(F$3:F162)+I163</f>
        <v>0.75052129616149577</v>
      </c>
      <c r="M163" s="21">
        <f>SUM(G$3:G162)+J163</f>
        <v>0</v>
      </c>
      <c r="N163" s="21"/>
      <c r="O163" s="21"/>
      <c r="P163" s="21"/>
      <c r="Q163" s="19">
        <f t="shared" si="13"/>
        <v>0.10116040880989094</v>
      </c>
      <c r="R163" s="19">
        <f t="shared" si="14"/>
        <v>0.56328221599193162</v>
      </c>
      <c r="S163" s="19">
        <f t="shared" si="15"/>
        <v>0</v>
      </c>
      <c r="T163" s="19">
        <f t="shared" si="16"/>
        <v>-0.23870873307251475</v>
      </c>
      <c r="U163" s="19">
        <f t="shared" si="17"/>
        <v>0</v>
      </c>
      <c r="V163" s="19">
        <f t="shared" si="18"/>
        <v>0</v>
      </c>
    </row>
    <row r="164" spans="1:22" x14ac:dyDescent="0.25">
      <c r="A164" s="26">
        <f>Wellpath!E164</f>
        <v>0</v>
      </c>
      <c r="B164" s="22">
        <v>0</v>
      </c>
      <c r="C164" s="22">
        <v>0</v>
      </c>
      <c r="D164" s="22">
        <f>-SIN(Wellpath!L164) * SIN(Wellpath!O164) / (Bfield * COS(Dip))</f>
        <v>0</v>
      </c>
      <c r="E164" s="20">
        <f>Model!$W$16*((drdp!B164+drdp!K164)*MBZ!$B164+(drdp!E164+drdp!N164)*MBZ!$C164+(drdp!H164+drdp!Q164)*MBZ!$D164)</f>
        <v>0</v>
      </c>
      <c r="F164" s="20">
        <f>Model!$W$16*((drdp!C164+drdp!L164)*MBZ!$B164+(drdp!F164+drdp!O164)*MBZ!$C164+(drdp!I164+drdp!R164)*MBZ!$D164)</f>
        <v>0</v>
      </c>
      <c r="G164" s="20">
        <f>Model!$W$16*((drdp!D164+drdp!M164)*MBZ!$B164+(drdp!G164+drdp!P164)*MBZ!$C164+(drdp!J164+drdp!S164)*MBZ!$D164)</f>
        <v>0</v>
      </c>
      <c r="H164" s="18">
        <f>Model!$W$16*((drdp!B164)*MBZ!$B164+(drdp!E164)*MBZ!$C164+(drdp!H164)*MBZ!$D164)</f>
        <v>0</v>
      </c>
      <c r="I164" s="18">
        <f>Model!$W$16*((drdp!C164)*MBZ!$B164+(drdp!F164)*MBZ!$C164+(drdp!I164)*MBZ!$D164)</f>
        <v>0</v>
      </c>
      <c r="J164" s="18">
        <f>Model!$W$16*((drdp!D164)*MBZ!$B164+(drdp!G164)*MBZ!$C164+(drdp!J164)*MBZ!$D164)</f>
        <v>0</v>
      </c>
      <c r="K164" s="21">
        <f>SUM(E$3:E163)+H164</f>
        <v>-0.31805724140457947</v>
      </c>
      <c r="L164" s="21">
        <f>SUM(F$3:F163)+I164</f>
        <v>0.75052129616149577</v>
      </c>
      <c r="M164" s="21">
        <f>SUM(G$3:G163)+J164</f>
        <v>0</v>
      </c>
      <c r="N164" s="21"/>
      <c r="O164" s="21"/>
      <c r="P164" s="21"/>
      <c r="Q164" s="19">
        <f t="shared" si="13"/>
        <v>0.10116040880989094</v>
      </c>
      <c r="R164" s="19">
        <f t="shared" si="14"/>
        <v>0.56328221599193162</v>
      </c>
      <c r="S164" s="19">
        <f t="shared" si="15"/>
        <v>0</v>
      </c>
      <c r="T164" s="19">
        <f t="shared" si="16"/>
        <v>-0.23870873307251475</v>
      </c>
      <c r="U164" s="19">
        <f t="shared" si="17"/>
        <v>0</v>
      </c>
      <c r="V164" s="19">
        <f t="shared" si="18"/>
        <v>0</v>
      </c>
    </row>
    <row r="165" spans="1:22" x14ac:dyDescent="0.25">
      <c r="A165" s="26">
        <f>Wellpath!E165</f>
        <v>0</v>
      </c>
      <c r="B165" s="22">
        <v>0</v>
      </c>
      <c r="C165" s="22">
        <v>0</v>
      </c>
      <c r="D165" s="22">
        <f>-SIN(Wellpath!L165) * SIN(Wellpath!O165) / (Bfield * COS(Dip))</f>
        <v>0</v>
      </c>
      <c r="E165" s="20">
        <f>Model!$W$16*((drdp!B165+drdp!K165)*MBZ!$B165+(drdp!E165+drdp!N165)*MBZ!$C165+(drdp!H165+drdp!Q165)*MBZ!$D165)</f>
        <v>0</v>
      </c>
      <c r="F165" s="20">
        <f>Model!$W$16*((drdp!C165+drdp!L165)*MBZ!$B165+(drdp!F165+drdp!O165)*MBZ!$C165+(drdp!I165+drdp!R165)*MBZ!$D165)</f>
        <v>0</v>
      </c>
      <c r="G165" s="20">
        <f>Model!$W$16*((drdp!D165+drdp!M165)*MBZ!$B165+(drdp!G165+drdp!P165)*MBZ!$C165+(drdp!J165+drdp!S165)*MBZ!$D165)</f>
        <v>0</v>
      </c>
      <c r="H165" s="18">
        <f>Model!$W$16*((drdp!B165)*MBZ!$B165+(drdp!E165)*MBZ!$C165+(drdp!H165)*MBZ!$D165)</f>
        <v>0</v>
      </c>
      <c r="I165" s="18">
        <f>Model!$W$16*((drdp!C165)*MBZ!$B165+(drdp!F165)*MBZ!$C165+(drdp!I165)*MBZ!$D165)</f>
        <v>0</v>
      </c>
      <c r="J165" s="18">
        <f>Model!$W$16*((drdp!D165)*MBZ!$B165+(drdp!G165)*MBZ!$C165+(drdp!J165)*MBZ!$D165)</f>
        <v>0</v>
      </c>
      <c r="K165" s="21">
        <f>SUM(E$3:E164)+H165</f>
        <v>-0.31805724140457947</v>
      </c>
      <c r="L165" s="21">
        <f>SUM(F$3:F164)+I165</f>
        <v>0.75052129616149577</v>
      </c>
      <c r="M165" s="21">
        <f>SUM(G$3:G164)+J165</f>
        <v>0</v>
      </c>
      <c r="N165" s="21"/>
      <c r="O165" s="21"/>
      <c r="P165" s="21"/>
      <c r="Q165" s="19">
        <f t="shared" si="13"/>
        <v>0.10116040880989094</v>
      </c>
      <c r="R165" s="19">
        <f t="shared" si="14"/>
        <v>0.56328221599193162</v>
      </c>
      <c r="S165" s="19">
        <f t="shared" si="15"/>
        <v>0</v>
      </c>
      <c r="T165" s="19">
        <f t="shared" si="16"/>
        <v>-0.23870873307251475</v>
      </c>
      <c r="U165" s="19">
        <f t="shared" si="17"/>
        <v>0</v>
      </c>
      <c r="V165" s="19">
        <f t="shared" si="18"/>
        <v>0</v>
      </c>
    </row>
    <row r="166" spans="1:22" x14ac:dyDescent="0.25">
      <c r="A166" s="26">
        <f>Wellpath!E166</f>
        <v>0</v>
      </c>
      <c r="B166" s="22">
        <v>0</v>
      </c>
      <c r="C166" s="22">
        <v>0</v>
      </c>
      <c r="D166" s="22">
        <f>-SIN(Wellpath!L166) * SIN(Wellpath!O166) / (Bfield * COS(Dip))</f>
        <v>0</v>
      </c>
      <c r="E166" s="20">
        <f>Model!$W$16*((drdp!B166+drdp!K166)*MBZ!$B166+(drdp!E166+drdp!N166)*MBZ!$C166+(drdp!H166+drdp!Q166)*MBZ!$D166)</f>
        <v>0</v>
      </c>
      <c r="F166" s="20">
        <f>Model!$W$16*((drdp!C166+drdp!L166)*MBZ!$B166+(drdp!F166+drdp!O166)*MBZ!$C166+(drdp!I166+drdp!R166)*MBZ!$D166)</f>
        <v>0</v>
      </c>
      <c r="G166" s="20">
        <f>Model!$W$16*((drdp!D166+drdp!M166)*MBZ!$B166+(drdp!G166+drdp!P166)*MBZ!$C166+(drdp!J166+drdp!S166)*MBZ!$D166)</f>
        <v>0</v>
      </c>
      <c r="H166" s="18">
        <f>Model!$W$16*((drdp!B166)*MBZ!$B166+(drdp!E166)*MBZ!$C166+(drdp!H166)*MBZ!$D166)</f>
        <v>0</v>
      </c>
      <c r="I166" s="18">
        <f>Model!$W$16*((drdp!C166)*MBZ!$B166+(drdp!F166)*MBZ!$C166+(drdp!I166)*MBZ!$D166)</f>
        <v>0</v>
      </c>
      <c r="J166" s="18">
        <f>Model!$W$16*((drdp!D166)*MBZ!$B166+(drdp!G166)*MBZ!$C166+(drdp!J166)*MBZ!$D166)</f>
        <v>0</v>
      </c>
      <c r="K166" s="21">
        <f>SUM(E$3:E165)+H166</f>
        <v>-0.31805724140457947</v>
      </c>
      <c r="L166" s="21">
        <f>SUM(F$3:F165)+I166</f>
        <v>0.75052129616149577</v>
      </c>
      <c r="M166" s="21">
        <f>SUM(G$3:G165)+J166</f>
        <v>0</v>
      </c>
      <c r="N166" s="21"/>
      <c r="O166" s="21"/>
      <c r="P166" s="21"/>
      <c r="Q166" s="19">
        <f t="shared" si="13"/>
        <v>0.10116040880989094</v>
      </c>
      <c r="R166" s="19">
        <f t="shared" si="14"/>
        <v>0.56328221599193162</v>
      </c>
      <c r="S166" s="19">
        <f t="shared" si="15"/>
        <v>0</v>
      </c>
      <c r="T166" s="19">
        <f t="shared" si="16"/>
        <v>-0.23870873307251475</v>
      </c>
      <c r="U166" s="19">
        <f t="shared" si="17"/>
        <v>0</v>
      </c>
      <c r="V166" s="19">
        <f t="shared" si="18"/>
        <v>0</v>
      </c>
    </row>
    <row r="167" spans="1:22" x14ac:dyDescent="0.25">
      <c r="A167" s="26">
        <f>Wellpath!E167</f>
        <v>0</v>
      </c>
      <c r="B167" s="22">
        <v>0</v>
      </c>
      <c r="C167" s="22">
        <v>0</v>
      </c>
      <c r="D167" s="22">
        <f>-SIN(Wellpath!L167) * SIN(Wellpath!O167) / (Bfield * COS(Dip))</f>
        <v>0</v>
      </c>
      <c r="E167" s="20">
        <f>Model!$W$16*((drdp!B167+drdp!K167)*MBZ!$B167+(drdp!E167+drdp!N167)*MBZ!$C167+(drdp!H167+drdp!Q167)*MBZ!$D167)</f>
        <v>0</v>
      </c>
      <c r="F167" s="20">
        <f>Model!$W$16*((drdp!C167+drdp!L167)*MBZ!$B167+(drdp!F167+drdp!O167)*MBZ!$C167+(drdp!I167+drdp!R167)*MBZ!$D167)</f>
        <v>0</v>
      </c>
      <c r="G167" s="20">
        <f>Model!$W$16*((drdp!D167+drdp!M167)*MBZ!$B167+(drdp!G167+drdp!P167)*MBZ!$C167+(drdp!J167+drdp!S167)*MBZ!$D167)</f>
        <v>0</v>
      </c>
      <c r="H167" s="18">
        <f>Model!$W$16*((drdp!B167)*MBZ!$B167+(drdp!E167)*MBZ!$C167+(drdp!H167)*MBZ!$D167)</f>
        <v>0</v>
      </c>
      <c r="I167" s="18">
        <f>Model!$W$16*((drdp!C167)*MBZ!$B167+(drdp!F167)*MBZ!$C167+(drdp!I167)*MBZ!$D167)</f>
        <v>0</v>
      </c>
      <c r="J167" s="18">
        <f>Model!$W$16*((drdp!D167)*MBZ!$B167+(drdp!G167)*MBZ!$C167+(drdp!J167)*MBZ!$D167)</f>
        <v>0</v>
      </c>
      <c r="K167" s="21">
        <f>SUM(E$3:E166)+H167</f>
        <v>-0.31805724140457947</v>
      </c>
      <c r="L167" s="21">
        <f>SUM(F$3:F166)+I167</f>
        <v>0.75052129616149577</v>
      </c>
      <c r="M167" s="21">
        <f>SUM(G$3:G166)+J167</f>
        <v>0</v>
      </c>
      <c r="N167" s="21"/>
      <c r="O167" s="21"/>
      <c r="P167" s="21"/>
      <c r="Q167" s="19">
        <f t="shared" si="13"/>
        <v>0.10116040880989094</v>
      </c>
      <c r="R167" s="19">
        <f t="shared" si="14"/>
        <v>0.56328221599193162</v>
      </c>
      <c r="S167" s="19">
        <f t="shared" si="15"/>
        <v>0</v>
      </c>
      <c r="T167" s="19">
        <f t="shared" si="16"/>
        <v>-0.23870873307251475</v>
      </c>
      <c r="U167" s="19">
        <f t="shared" si="17"/>
        <v>0</v>
      </c>
      <c r="V167" s="19">
        <f t="shared" si="18"/>
        <v>0</v>
      </c>
    </row>
    <row r="168" spans="1:22" x14ac:dyDescent="0.25">
      <c r="A168" s="26">
        <f>Wellpath!E168</f>
        <v>0</v>
      </c>
      <c r="B168" s="22">
        <v>0</v>
      </c>
      <c r="C168" s="22">
        <v>0</v>
      </c>
      <c r="D168" s="22">
        <f>-SIN(Wellpath!L168) * SIN(Wellpath!O168) / (Bfield * COS(Dip))</f>
        <v>0</v>
      </c>
      <c r="E168" s="20">
        <f>Model!$W$16*((drdp!B168+drdp!K168)*MBZ!$B168+(drdp!E168+drdp!N168)*MBZ!$C168+(drdp!H168+drdp!Q168)*MBZ!$D168)</f>
        <v>0</v>
      </c>
      <c r="F168" s="20">
        <f>Model!$W$16*((drdp!C168+drdp!L168)*MBZ!$B168+(drdp!F168+drdp!O168)*MBZ!$C168+(drdp!I168+drdp!R168)*MBZ!$D168)</f>
        <v>0</v>
      </c>
      <c r="G168" s="20">
        <f>Model!$W$16*((drdp!D168+drdp!M168)*MBZ!$B168+(drdp!G168+drdp!P168)*MBZ!$C168+(drdp!J168+drdp!S168)*MBZ!$D168)</f>
        <v>0</v>
      </c>
      <c r="H168" s="18">
        <f>Model!$W$16*((drdp!B168)*MBZ!$B168+(drdp!E168)*MBZ!$C168+(drdp!H168)*MBZ!$D168)</f>
        <v>0</v>
      </c>
      <c r="I168" s="18">
        <f>Model!$W$16*((drdp!C168)*MBZ!$B168+(drdp!F168)*MBZ!$C168+(drdp!I168)*MBZ!$D168)</f>
        <v>0</v>
      </c>
      <c r="J168" s="18">
        <f>Model!$W$16*((drdp!D168)*MBZ!$B168+(drdp!G168)*MBZ!$C168+(drdp!J168)*MBZ!$D168)</f>
        <v>0</v>
      </c>
      <c r="K168" s="21">
        <f>SUM(E$3:E167)+H168</f>
        <v>-0.31805724140457947</v>
      </c>
      <c r="L168" s="21">
        <f>SUM(F$3:F167)+I168</f>
        <v>0.75052129616149577</v>
      </c>
      <c r="M168" s="21">
        <f>SUM(G$3:G167)+J168</f>
        <v>0</v>
      </c>
      <c r="N168" s="21"/>
      <c r="O168" s="21"/>
      <c r="P168" s="21"/>
      <c r="Q168" s="19">
        <f t="shared" si="13"/>
        <v>0.10116040880989094</v>
      </c>
      <c r="R168" s="19">
        <f t="shared" si="14"/>
        <v>0.56328221599193162</v>
      </c>
      <c r="S168" s="19">
        <f t="shared" si="15"/>
        <v>0</v>
      </c>
      <c r="T168" s="19">
        <f t="shared" si="16"/>
        <v>-0.23870873307251475</v>
      </c>
      <c r="U168" s="19">
        <f t="shared" si="17"/>
        <v>0</v>
      </c>
      <c r="V168" s="19">
        <f t="shared" si="18"/>
        <v>0</v>
      </c>
    </row>
    <row r="169" spans="1:22" x14ac:dyDescent="0.25">
      <c r="A169" s="26">
        <f>Wellpath!E169</f>
        <v>0</v>
      </c>
      <c r="B169" s="22">
        <v>0</v>
      </c>
      <c r="C169" s="22">
        <v>0</v>
      </c>
      <c r="D169" s="22">
        <f>-SIN(Wellpath!L169) * SIN(Wellpath!O169) / (Bfield * COS(Dip))</f>
        <v>0</v>
      </c>
      <c r="E169" s="20">
        <f>Model!$W$16*((drdp!B169+drdp!K169)*MBZ!$B169+(drdp!E169+drdp!N169)*MBZ!$C169+(drdp!H169+drdp!Q169)*MBZ!$D169)</f>
        <v>0</v>
      </c>
      <c r="F169" s="20">
        <f>Model!$W$16*((drdp!C169+drdp!L169)*MBZ!$B169+(drdp!F169+drdp!O169)*MBZ!$C169+(drdp!I169+drdp!R169)*MBZ!$D169)</f>
        <v>0</v>
      </c>
      <c r="G169" s="20">
        <f>Model!$W$16*((drdp!D169+drdp!M169)*MBZ!$B169+(drdp!G169+drdp!P169)*MBZ!$C169+(drdp!J169+drdp!S169)*MBZ!$D169)</f>
        <v>0</v>
      </c>
      <c r="H169" s="18">
        <f>Model!$W$16*((drdp!B169)*MBZ!$B169+(drdp!E169)*MBZ!$C169+(drdp!H169)*MBZ!$D169)</f>
        <v>0</v>
      </c>
      <c r="I169" s="18">
        <f>Model!$W$16*((drdp!C169)*MBZ!$B169+(drdp!F169)*MBZ!$C169+(drdp!I169)*MBZ!$D169)</f>
        <v>0</v>
      </c>
      <c r="J169" s="18">
        <f>Model!$W$16*((drdp!D169)*MBZ!$B169+(drdp!G169)*MBZ!$C169+(drdp!J169)*MBZ!$D169)</f>
        <v>0</v>
      </c>
      <c r="K169" s="21">
        <f>SUM(E$3:E168)+H169</f>
        <v>-0.31805724140457947</v>
      </c>
      <c r="L169" s="21">
        <f>SUM(F$3:F168)+I169</f>
        <v>0.75052129616149577</v>
      </c>
      <c r="M169" s="21">
        <f>SUM(G$3:G168)+J169</f>
        <v>0</v>
      </c>
      <c r="N169" s="21"/>
      <c r="O169" s="21"/>
      <c r="P169" s="21"/>
      <c r="Q169" s="19">
        <f t="shared" si="13"/>
        <v>0.10116040880989094</v>
      </c>
      <c r="R169" s="19">
        <f t="shared" si="14"/>
        <v>0.56328221599193162</v>
      </c>
      <c r="S169" s="19">
        <f t="shared" si="15"/>
        <v>0</v>
      </c>
      <c r="T169" s="19">
        <f t="shared" si="16"/>
        <v>-0.23870873307251475</v>
      </c>
      <c r="U169" s="19">
        <f t="shared" si="17"/>
        <v>0</v>
      </c>
      <c r="V169" s="19">
        <f t="shared" si="18"/>
        <v>0</v>
      </c>
    </row>
    <row r="170" spans="1:22" x14ac:dyDescent="0.25">
      <c r="A170" s="26">
        <f>Wellpath!E170</f>
        <v>0</v>
      </c>
      <c r="B170" s="22">
        <v>0</v>
      </c>
      <c r="C170" s="22">
        <v>0</v>
      </c>
      <c r="D170" s="22">
        <f>-SIN(Wellpath!L170) * SIN(Wellpath!O170) / (Bfield * COS(Dip))</f>
        <v>0</v>
      </c>
      <c r="E170" s="20">
        <f>Model!$W$16*((drdp!B170+drdp!K170)*MBZ!$B170+(drdp!E170+drdp!N170)*MBZ!$C170+(drdp!H170+drdp!Q170)*MBZ!$D170)</f>
        <v>0</v>
      </c>
      <c r="F170" s="20">
        <f>Model!$W$16*((drdp!C170+drdp!L170)*MBZ!$B170+(drdp!F170+drdp!O170)*MBZ!$C170+(drdp!I170+drdp!R170)*MBZ!$D170)</f>
        <v>0</v>
      </c>
      <c r="G170" s="20">
        <f>Model!$W$16*((drdp!D170+drdp!M170)*MBZ!$B170+(drdp!G170+drdp!P170)*MBZ!$C170+(drdp!J170+drdp!S170)*MBZ!$D170)</f>
        <v>0</v>
      </c>
      <c r="H170" s="18">
        <f>Model!$W$16*((drdp!B170)*MBZ!$B170+(drdp!E170)*MBZ!$C170+(drdp!H170)*MBZ!$D170)</f>
        <v>0</v>
      </c>
      <c r="I170" s="18">
        <f>Model!$W$16*((drdp!C170)*MBZ!$B170+(drdp!F170)*MBZ!$C170+(drdp!I170)*MBZ!$D170)</f>
        <v>0</v>
      </c>
      <c r="J170" s="18">
        <f>Model!$W$16*((drdp!D170)*MBZ!$B170+(drdp!G170)*MBZ!$C170+(drdp!J170)*MBZ!$D170)</f>
        <v>0</v>
      </c>
      <c r="K170" s="21">
        <f>SUM(E$3:E169)+H170</f>
        <v>-0.31805724140457947</v>
      </c>
      <c r="L170" s="21">
        <f>SUM(F$3:F169)+I170</f>
        <v>0.75052129616149577</v>
      </c>
      <c r="M170" s="21">
        <f>SUM(G$3:G169)+J170</f>
        <v>0</v>
      </c>
      <c r="N170" s="21"/>
      <c r="O170" s="21"/>
      <c r="P170" s="21"/>
      <c r="Q170" s="19">
        <f t="shared" si="13"/>
        <v>0.10116040880989094</v>
      </c>
      <c r="R170" s="19">
        <f t="shared" si="14"/>
        <v>0.56328221599193162</v>
      </c>
      <c r="S170" s="19">
        <f t="shared" si="15"/>
        <v>0</v>
      </c>
      <c r="T170" s="19">
        <f t="shared" si="16"/>
        <v>-0.23870873307251475</v>
      </c>
      <c r="U170" s="19">
        <f t="shared" si="17"/>
        <v>0</v>
      </c>
      <c r="V170" s="19">
        <f t="shared" si="18"/>
        <v>0</v>
      </c>
    </row>
    <row r="171" spans="1:22" x14ac:dyDescent="0.25">
      <c r="A171" s="26">
        <f>Wellpath!E171</f>
        <v>0</v>
      </c>
      <c r="B171" s="22">
        <v>0</v>
      </c>
      <c r="C171" s="22">
        <v>0</v>
      </c>
      <c r="D171" s="22">
        <f>-SIN(Wellpath!L171) * SIN(Wellpath!O171) / (Bfield * COS(Dip))</f>
        <v>0</v>
      </c>
      <c r="E171" s="20">
        <f>Model!$W$16*((drdp!B171+drdp!K171)*MBZ!$B171+(drdp!E171+drdp!N171)*MBZ!$C171+(drdp!H171+drdp!Q171)*MBZ!$D171)</f>
        <v>0</v>
      </c>
      <c r="F171" s="20">
        <f>Model!$W$16*((drdp!C171+drdp!L171)*MBZ!$B171+(drdp!F171+drdp!O171)*MBZ!$C171+(drdp!I171+drdp!R171)*MBZ!$D171)</f>
        <v>0</v>
      </c>
      <c r="G171" s="20">
        <f>Model!$W$16*((drdp!D171+drdp!M171)*MBZ!$B171+(drdp!G171+drdp!P171)*MBZ!$C171+(drdp!J171+drdp!S171)*MBZ!$D171)</f>
        <v>0</v>
      </c>
      <c r="H171" s="18">
        <f>Model!$W$16*((drdp!B171)*MBZ!$B171+(drdp!E171)*MBZ!$C171+(drdp!H171)*MBZ!$D171)</f>
        <v>0</v>
      </c>
      <c r="I171" s="18">
        <f>Model!$W$16*((drdp!C171)*MBZ!$B171+(drdp!F171)*MBZ!$C171+(drdp!I171)*MBZ!$D171)</f>
        <v>0</v>
      </c>
      <c r="J171" s="18">
        <f>Model!$W$16*((drdp!D171)*MBZ!$B171+(drdp!G171)*MBZ!$C171+(drdp!J171)*MBZ!$D171)</f>
        <v>0</v>
      </c>
      <c r="K171" s="21">
        <f>SUM(E$3:E170)+H171</f>
        <v>-0.31805724140457947</v>
      </c>
      <c r="L171" s="21">
        <f>SUM(F$3:F170)+I171</f>
        <v>0.75052129616149577</v>
      </c>
      <c r="M171" s="21">
        <f>SUM(G$3:G170)+J171</f>
        <v>0</v>
      </c>
      <c r="N171" s="21"/>
      <c r="O171" s="21"/>
      <c r="P171" s="21"/>
      <c r="Q171" s="19">
        <f t="shared" si="13"/>
        <v>0.10116040880989094</v>
      </c>
      <c r="R171" s="19">
        <f t="shared" si="14"/>
        <v>0.56328221599193162</v>
      </c>
      <c r="S171" s="19">
        <f t="shared" si="15"/>
        <v>0</v>
      </c>
      <c r="T171" s="19">
        <f t="shared" si="16"/>
        <v>-0.23870873307251475</v>
      </c>
      <c r="U171" s="19">
        <f t="shared" si="17"/>
        <v>0</v>
      </c>
      <c r="V171" s="19">
        <f t="shared" si="18"/>
        <v>0</v>
      </c>
    </row>
    <row r="172" spans="1:22" x14ac:dyDescent="0.25">
      <c r="A172" s="26">
        <f>Wellpath!E172</f>
        <v>0</v>
      </c>
      <c r="B172" s="22">
        <v>0</v>
      </c>
      <c r="C172" s="22">
        <v>0</v>
      </c>
      <c r="D172" s="22">
        <f>-SIN(Wellpath!L172) * SIN(Wellpath!O172) / (Bfield * COS(Dip))</f>
        <v>0</v>
      </c>
      <c r="E172" s="20">
        <f>Model!$W$16*((drdp!B172+drdp!K172)*MBZ!$B172+(drdp!E172+drdp!N172)*MBZ!$C172+(drdp!H172+drdp!Q172)*MBZ!$D172)</f>
        <v>0</v>
      </c>
      <c r="F172" s="20">
        <f>Model!$W$16*((drdp!C172+drdp!L172)*MBZ!$B172+(drdp!F172+drdp!O172)*MBZ!$C172+(drdp!I172+drdp!R172)*MBZ!$D172)</f>
        <v>0</v>
      </c>
      <c r="G172" s="20">
        <f>Model!$W$16*((drdp!D172+drdp!M172)*MBZ!$B172+(drdp!G172+drdp!P172)*MBZ!$C172+(drdp!J172+drdp!S172)*MBZ!$D172)</f>
        <v>0</v>
      </c>
      <c r="H172" s="18">
        <f>Model!$W$16*((drdp!B172)*MBZ!$B172+(drdp!E172)*MBZ!$C172+(drdp!H172)*MBZ!$D172)</f>
        <v>0</v>
      </c>
      <c r="I172" s="18">
        <f>Model!$W$16*((drdp!C172)*MBZ!$B172+(drdp!F172)*MBZ!$C172+(drdp!I172)*MBZ!$D172)</f>
        <v>0</v>
      </c>
      <c r="J172" s="18">
        <f>Model!$W$16*((drdp!D172)*MBZ!$B172+(drdp!G172)*MBZ!$C172+(drdp!J172)*MBZ!$D172)</f>
        <v>0</v>
      </c>
      <c r="K172" s="21">
        <f>SUM(E$3:E171)+H172</f>
        <v>-0.31805724140457947</v>
      </c>
      <c r="L172" s="21">
        <f>SUM(F$3:F171)+I172</f>
        <v>0.75052129616149577</v>
      </c>
      <c r="M172" s="21">
        <f>SUM(G$3:G171)+J172</f>
        <v>0</v>
      </c>
      <c r="N172" s="21"/>
      <c r="O172" s="21"/>
      <c r="P172" s="21"/>
      <c r="Q172" s="19">
        <f t="shared" si="13"/>
        <v>0.10116040880989094</v>
      </c>
      <c r="R172" s="19">
        <f t="shared" si="14"/>
        <v>0.56328221599193162</v>
      </c>
      <c r="S172" s="19">
        <f t="shared" si="15"/>
        <v>0</v>
      </c>
      <c r="T172" s="19">
        <f t="shared" si="16"/>
        <v>-0.23870873307251475</v>
      </c>
      <c r="U172" s="19">
        <f t="shared" si="17"/>
        <v>0</v>
      </c>
      <c r="V172" s="19">
        <f t="shared" si="18"/>
        <v>0</v>
      </c>
    </row>
    <row r="173" spans="1:22" x14ac:dyDescent="0.25">
      <c r="A173" s="26">
        <f>Wellpath!E173</f>
        <v>0</v>
      </c>
      <c r="B173" s="22">
        <v>0</v>
      </c>
      <c r="C173" s="22">
        <v>0</v>
      </c>
      <c r="D173" s="22">
        <f>-SIN(Wellpath!L173) * SIN(Wellpath!O173) / (Bfield * COS(Dip))</f>
        <v>0</v>
      </c>
      <c r="E173" s="20">
        <f>Model!$W$16*((drdp!B173+drdp!K173)*MBZ!$B173+(drdp!E173+drdp!N173)*MBZ!$C173+(drdp!H173+drdp!Q173)*MBZ!$D173)</f>
        <v>0</v>
      </c>
      <c r="F173" s="20">
        <f>Model!$W$16*((drdp!C173+drdp!L173)*MBZ!$B173+(drdp!F173+drdp!O173)*MBZ!$C173+(drdp!I173+drdp!R173)*MBZ!$D173)</f>
        <v>0</v>
      </c>
      <c r="G173" s="20">
        <f>Model!$W$16*((drdp!D173+drdp!M173)*MBZ!$B173+(drdp!G173+drdp!P173)*MBZ!$C173+(drdp!J173+drdp!S173)*MBZ!$D173)</f>
        <v>0</v>
      </c>
      <c r="H173" s="18">
        <f>Model!$W$16*((drdp!B173)*MBZ!$B173+(drdp!E173)*MBZ!$C173+(drdp!H173)*MBZ!$D173)</f>
        <v>0</v>
      </c>
      <c r="I173" s="18">
        <f>Model!$W$16*((drdp!C173)*MBZ!$B173+(drdp!F173)*MBZ!$C173+(drdp!I173)*MBZ!$D173)</f>
        <v>0</v>
      </c>
      <c r="J173" s="18">
        <f>Model!$W$16*((drdp!D173)*MBZ!$B173+(drdp!G173)*MBZ!$C173+(drdp!J173)*MBZ!$D173)</f>
        <v>0</v>
      </c>
      <c r="K173" s="21">
        <f>SUM(E$3:E172)+H173</f>
        <v>-0.31805724140457947</v>
      </c>
      <c r="L173" s="21">
        <f>SUM(F$3:F172)+I173</f>
        <v>0.75052129616149577</v>
      </c>
      <c r="M173" s="21">
        <f>SUM(G$3:G172)+J173</f>
        <v>0</v>
      </c>
      <c r="N173" s="21"/>
      <c r="O173" s="21"/>
      <c r="P173" s="21"/>
      <c r="Q173" s="19">
        <f t="shared" si="13"/>
        <v>0.10116040880989094</v>
      </c>
      <c r="R173" s="19">
        <f t="shared" si="14"/>
        <v>0.56328221599193162</v>
      </c>
      <c r="S173" s="19">
        <f t="shared" si="15"/>
        <v>0</v>
      </c>
      <c r="T173" s="19">
        <f t="shared" si="16"/>
        <v>-0.23870873307251475</v>
      </c>
      <c r="U173" s="19">
        <f t="shared" si="17"/>
        <v>0</v>
      </c>
      <c r="V173" s="19">
        <f t="shared" si="18"/>
        <v>0</v>
      </c>
    </row>
    <row r="174" spans="1:22" x14ac:dyDescent="0.25">
      <c r="A174" s="26">
        <f>Wellpath!E174</f>
        <v>0</v>
      </c>
      <c r="B174" s="22">
        <v>0</v>
      </c>
      <c r="C174" s="22">
        <v>0</v>
      </c>
      <c r="D174" s="22">
        <f>-SIN(Wellpath!L174) * SIN(Wellpath!O174) / (Bfield * COS(Dip))</f>
        <v>0</v>
      </c>
      <c r="E174" s="20">
        <f>Model!$W$16*((drdp!B174+drdp!K174)*MBZ!$B174+(drdp!E174+drdp!N174)*MBZ!$C174+(drdp!H174+drdp!Q174)*MBZ!$D174)</f>
        <v>0</v>
      </c>
      <c r="F174" s="20">
        <f>Model!$W$16*((drdp!C174+drdp!L174)*MBZ!$B174+(drdp!F174+drdp!O174)*MBZ!$C174+(drdp!I174+drdp!R174)*MBZ!$D174)</f>
        <v>0</v>
      </c>
      <c r="G174" s="20">
        <f>Model!$W$16*((drdp!D174+drdp!M174)*MBZ!$B174+(drdp!G174+drdp!P174)*MBZ!$C174+(drdp!J174+drdp!S174)*MBZ!$D174)</f>
        <v>0</v>
      </c>
      <c r="H174" s="18">
        <f>Model!$W$16*((drdp!B174)*MBZ!$B174+(drdp!E174)*MBZ!$C174+(drdp!H174)*MBZ!$D174)</f>
        <v>0</v>
      </c>
      <c r="I174" s="18">
        <f>Model!$W$16*((drdp!C174)*MBZ!$B174+(drdp!F174)*MBZ!$C174+(drdp!I174)*MBZ!$D174)</f>
        <v>0</v>
      </c>
      <c r="J174" s="18">
        <f>Model!$W$16*((drdp!D174)*MBZ!$B174+(drdp!G174)*MBZ!$C174+(drdp!J174)*MBZ!$D174)</f>
        <v>0</v>
      </c>
      <c r="K174" s="21">
        <f>SUM(E$3:E173)+H174</f>
        <v>-0.31805724140457947</v>
      </c>
      <c r="L174" s="21">
        <f>SUM(F$3:F173)+I174</f>
        <v>0.75052129616149577</v>
      </c>
      <c r="M174" s="21">
        <f>SUM(G$3:G173)+J174</f>
        <v>0</v>
      </c>
      <c r="N174" s="21"/>
      <c r="O174" s="21"/>
      <c r="P174" s="21"/>
      <c r="Q174" s="19">
        <f t="shared" si="13"/>
        <v>0.10116040880989094</v>
      </c>
      <c r="R174" s="19">
        <f t="shared" si="14"/>
        <v>0.56328221599193162</v>
      </c>
      <c r="S174" s="19">
        <f t="shared" si="15"/>
        <v>0</v>
      </c>
      <c r="T174" s="19">
        <f t="shared" si="16"/>
        <v>-0.23870873307251475</v>
      </c>
      <c r="U174" s="19">
        <f t="shared" si="17"/>
        <v>0</v>
      </c>
      <c r="V174" s="19">
        <f t="shared" si="18"/>
        <v>0</v>
      </c>
    </row>
    <row r="175" spans="1:22" x14ac:dyDescent="0.25">
      <c r="A175" s="26">
        <f>Wellpath!E175</f>
        <v>0</v>
      </c>
      <c r="B175" s="22">
        <v>0</v>
      </c>
      <c r="C175" s="22">
        <v>0</v>
      </c>
      <c r="D175" s="22">
        <f>-SIN(Wellpath!L175) * SIN(Wellpath!O175) / (Bfield * COS(Dip))</f>
        <v>0</v>
      </c>
      <c r="E175" s="20">
        <f>Model!$W$16*((drdp!B175+drdp!K175)*MBZ!$B175+(drdp!E175+drdp!N175)*MBZ!$C175+(drdp!H175+drdp!Q175)*MBZ!$D175)</f>
        <v>0</v>
      </c>
      <c r="F175" s="20">
        <f>Model!$W$16*((drdp!C175+drdp!L175)*MBZ!$B175+(drdp!F175+drdp!O175)*MBZ!$C175+(drdp!I175+drdp!R175)*MBZ!$D175)</f>
        <v>0</v>
      </c>
      <c r="G175" s="20">
        <f>Model!$W$16*((drdp!D175+drdp!M175)*MBZ!$B175+(drdp!G175+drdp!P175)*MBZ!$C175+(drdp!J175+drdp!S175)*MBZ!$D175)</f>
        <v>0</v>
      </c>
      <c r="H175" s="18">
        <f>Model!$W$16*((drdp!B175)*MBZ!$B175+(drdp!E175)*MBZ!$C175+(drdp!H175)*MBZ!$D175)</f>
        <v>0</v>
      </c>
      <c r="I175" s="18">
        <f>Model!$W$16*((drdp!C175)*MBZ!$B175+(drdp!F175)*MBZ!$C175+(drdp!I175)*MBZ!$D175)</f>
        <v>0</v>
      </c>
      <c r="J175" s="18">
        <f>Model!$W$16*((drdp!D175)*MBZ!$B175+(drdp!G175)*MBZ!$C175+(drdp!J175)*MBZ!$D175)</f>
        <v>0</v>
      </c>
      <c r="K175" s="21">
        <f>SUM(E$3:E174)+H175</f>
        <v>-0.31805724140457947</v>
      </c>
      <c r="L175" s="21">
        <f>SUM(F$3:F174)+I175</f>
        <v>0.75052129616149577</v>
      </c>
      <c r="M175" s="21">
        <f>SUM(G$3:G174)+J175</f>
        <v>0</v>
      </c>
      <c r="N175" s="21"/>
      <c r="O175" s="21"/>
      <c r="P175" s="21"/>
      <c r="Q175" s="19">
        <f t="shared" si="13"/>
        <v>0.10116040880989094</v>
      </c>
      <c r="R175" s="19">
        <f t="shared" si="14"/>
        <v>0.56328221599193162</v>
      </c>
      <c r="S175" s="19">
        <f t="shared" si="15"/>
        <v>0</v>
      </c>
      <c r="T175" s="19">
        <f t="shared" si="16"/>
        <v>-0.23870873307251475</v>
      </c>
      <c r="U175" s="19">
        <f t="shared" si="17"/>
        <v>0</v>
      </c>
      <c r="V175" s="19">
        <f t="shared" si="18"/>
        <v>0</v>
      </c>
    </row>
    <row r="176" spans="1:22" x14ac:dyDescent="0.25">
      <c r="A176" s="26">
        <f>Wellpath!E176</f>
        <v>0</v>
      </c>
      <c r="B176" s="22">
        <v>0</v>
      </c>
      <c r="C176" s="22">
        <v>0</v>
      </c>
      <c r="D176" s="22">
        <f>-SIN(Wellpath!L176) * SIN(Wellpath!O176) / (Bfield * COS(Dip))</f>
        <v>0</v>
      </c>
      <c r="E176" s="20">
        <f>Model!$W$16*((drdp!B176+drdp!K176)*MBZ!$B176+(drdp!E176+drdp!N176)*MBZ!$C176+(drdp!H176+drdp!Q176)*MBZ!$D176)</f>
        <v>0</v>
      </c>
      <c r="F176" s="20">
        <f>Model!$W$16*((drdp!C176+drdp!L176)*MBZ!$B176+(drdp!F176+drdp!O176)*MBZ!$C176+(drdp!I176+drdp!R176)*MBZ!$D176)</f>
        <v>0</v>
      </c>
      <c r="G176" s="20">
        <f>Model!$W$16*((drdp!D176+drdp!M176)*MBZ!$B176+(drdp!G176+drdp!P176)*MBZ!$C176+(drdp!J176+drdp!S176)*MBZ!$D176)</f>
        <v>0</v>
      </c>
      <c r="H176" s="18">
        <f>Model!$W$16*((drdp!B176)*MBZ!$B176+(drdp!E176)*MBZ!$C176+(drdp!H176)*MBZ!$D176)</f>
        <v>0</v>
      </c>
      <c r="I176" s="18">
        <f>Model!$W$16*((drdp!C176)*MBZ!$B176+(drdp!F176)*MBZ!$C176+(drdp!I176)*MBZ!$D176)</f>
        <v>0</v>
      </c>
      <c r="J176" s="18">
        <f>Model!$W$16*((drdp!D176)*MBZ!$B176+(drdp!G176)*MBZ!$C176+(drdp!J176)*MBZ!$D176)</f>
        <v>0</v>
      </c>
      <c r="K176" s="21">
        <f>SUM(E$3:E175)+H176</f>
        <v>-0.31805724140457947</v>
      </c>
      <c r="L176" s="21">
        <f>SUM(F$3:F175)+I176</f>
        <v>0.75052129616149577</v>
      </c>
      <c r="M176" s="21">
        <f>SUM(G$3:G175)+J176</f>
        <v>0</v>
      </c>
      <c r="N176" s="21"/>
      <c r="O176" s="21"/>
      <c r="P176" s="21"/>
      <c r="Q176" s="19">
        <f t="shared" si="13"/>
        <v>0.10116040880989094</v>
      </c>
      <c r="R176" s="19">
        <f t="shared" si="14"/>
        <v>0.56328221599193162</v>
      </c>
      <c r="S176" s="19">
        <f t="shared" si="15"/>
        <v>0</v>
      </c>
      <c r="T176" s="19">
        <f t="shared" si="16"/>
        <v>-0.23870873307251475</v>
      </c>
      <c r="U176" s="19">
        <f t="shared" si="17"/>
        <v>0</v>
      </c>
      <c r="V176" s="19">
        <f t="shared" si="18"/>
        <v>0</v>
      </c>
    </row>
    <row r="177" spans="1:22" x14ac:dyDescent="0.25">
      <c r="A177" s="26">
        <f>Wellpath!E177</f>
        <v>0</v>
      </c>
      <c r="B177" s="22">
        <v>0</v>
      </c>
      <c r="C177" s="22">
        <v>0</v>
      </c>
      <c r="D177" s="22">
        <f>-SIN(Wellpath!L177) * SIN(Wellpath!O177) / (Bfield * COS(Dip))</f>
        <v>0</v>
      </c>
      <c r="E177" s="20">
        <f>Model!$W$16*((drdp!B177+drdp!K177)*MBZ!$B177+(drdp!E177+drdp!N177)*MBZ!$C177+(drdp!H177+drdp!Q177)*MBZ!$D177)</f>
        <v>0</v>
      </c>
      <c r="F177" s="20">
        <f>Model!$W$16*((drdp!C177+drdp!L177)*MBZ!$B177+(drdp!F177+drdp!O177)*MBZ!$C177+(drdp!I177+drdp!R177)*MBZ!$D177)</f>
        <v>0</v>
      </c>
      <c r="G177" s="20">
        <f>Model!$W$16*((drdp!D177+drdp!M177)*MBZ!$B177+(drdp!G177+drdp!P177)*MBZ!$C177+(drdp!J177+drdp!S177)*MBZ!$D177)</f>
        <v>0</v>
      </c>
      <c r="H177" s="18">
        <f>Model!$W$16*((drdp!B177)*MBZ!$B177+(drdp!E177)*MBZ!$C177+(drdp!H177)*MBZ!$D177)</f>
        <v>0</v>
      </c>
      <c r="I177" s="18">
        <f>Model!$W$16*((drdp!C177)*MBZ!$B177+(drdp!F177)*MBZ!$C177+(drdp!I177)*MBZ!$D177)</f>
        <v>0</v>
      </c>
      <c r="J177" s="18">
        <f>Model!$W$16*((drdp!D177)*MBZ!$B177+(drdp!G177)*MBZ!$C177+(drdp!J177)*MBZ!$D177)</f>
        <v>0</v>
      </c>
      <c r="K177" s="21">
        <f>SUM(E$3:E176)+H177</f>
        <v>-0.31805724140457947</v>
      </c>
      <c r="L177" s="21">
        <f>SUM(F$3:F176)+I177</f>
        <v>0.75052129616149577</v>
      </c>
      <c r="M177" s="21">
        <f>SUM(G$3:G176)+J177</f>
        <v>0</v>
      </c>
      <c r="N177" s="21"/>
      <c r="O177" s="21"/>
      <c r="P177" s="21"/>
      <c r="Q177" s="19">
        <f t="shared" si="13"/>
        <v>0.10116040880989094</v>
      </c>
      <c r="R177" s="19">
        <f t="shared" si="14"/>
        <v>0.56328221599193162</v>
      </c>
      <c r="S177" s="19">
        <f t="shared" si="15"/>
        <v>0</v>
      </c>
      <c r="T177" s="19">
        <f t="shared" si="16"/>
        <v>-0.23870873307251475</v>
      </c>
      <c r="U177" s="19">
        <f t="shared" si="17"/>
        <v>0</v>
      </c>
      <c r="V177" s="19">
        <f t="shared" si="18"/>
        <v>0</v>
      </c>
    </row>
    <row r="178" spans="1:22" x14ac:dyDescent="0.25">
      <c r="A178" s="26">
        <f>Wellpath!E178</f>
        <v>0</v>
      </c>
      <c r="B178" s="22">
        <v>0</v>
      </c>
      <c r="C178" s="22">
        <v>0</v>
      </c>
      <c r="D178" s="22">
        <f>-SIN(Wellpath!L178) * SIN(Wellpath!O178) / (Bfield * COS(Dip))</f>
        <v>0</v>
      </c>
      <c r="E178" s="20">
        <f>Model!$W$16*((drdp!B178+drdp!K178)*MBZ!$B178+(drdp!E178+drdp!N178)*MBZ!$C178+(drdp!H178+drdp!Q178)*MBZ!$D178)</f>
        <v>0</v>
      </c>
      <c r="F178" s="20">
        <f>Model!$W$16*((drdp!C178+drdp!L178)*MBZ!$B178+(drdp!F178+drdp!O178)*MBZ!$C178+(drdp!I178+drdp!R178)*MBZ!$D178)</f>
        <v>0</v>
      </c>
      <c r="G178" s="20">
        <f>Model!$W$16*((drdp!D178+drdp!M178)*MBZ!$B178+(drdp!G178+drdp!P178)*MBZ!$C178+(drdp!J178+drdp!S178)*MBZ!$D178)</f>
        <v>0</v>
      </c>
      <c r="H178" s="18">
        <f>Model!$W$16*((drdp!B178)*MBZ!$B178+(drdp!E178)*MBZ!$C178+(drdp!H178)*MBZ!$D178)</f>
        <v>0</v>
      </c>
      <c r="I178" s="18">
        <f>Model!$W$16*((drdp!C178)*MBZ!$B178+(drdp!F178)*MBZ!$C178+(drdp!I178)*MBZ!$D178)</f>
        <v>0</v>
      </c>
      <c r="J178" s="18">
        <f>Model!$W$16*((drdp!D178)*MBZ!$B178+(drdp!G178)*MBZ!$C178+(drdp!J178)*MBZ!$D178)</f>
        <v>0</v>
      </c>
      <c r="K178" s="21">
        <f>SUM(E$3:E177)+H178</f>
        <v>-0.31805724140457947</v>
      </c>
      <c r="L178" s="21">
        <f>SUM(F$3:F177)+I178</f>
        <v>0.75052129616149577</v>
      </c>
      <c r="M178" s="21">
        <f>SUM(G$3:G177)+J178</f>
        <v>0</v>
      </c>
      <c r="N178" s="21"/>
      <c r="O178" s="21"/>
      <c r="P178" s="21"/>
      <c r="Q178" s="19">
        <f t="shared" si="13"/>
        <v>0.10116040880989094</v>
      </c>
      <c r="R178" s="19">
        <f t="shared" si="14"/>
        <v>0.56328221599193162</v>
      </c>
      <c r="S178" s="19">
        <f t="shared" si="15"/>
        <v>0</v>
      </c>
      <c r="T178" s="19">
        <f t="shared" si="16"/>
        <v>-0.23870873307251475</v>
      </c>
      <c r="U178" s="19">
        <f t="shared" si="17"/>
        <v>0</v>
      </c>
      <c r="V178" s="19">
        <f t="shared" si="18"/>
        <v>0</v>
      </c>
    </row>
    <row r="179" spans="1:22" x14ac:dyDescent="0.25">
      <c r="A179" s="26">
        <f>Wellpath!E179</f>
        <v>0</v>
      </c>
      <c r="B179" s="22">
        <v>0</v>
      </c>
      <c r="C179" s="22">
        <v>0</v>
      </c>
      <c r="D179" s="22">
        <f>-SIN(Wellpath!L179) * SIN(Wellpath!O179) / (Bfield * COS(Dip))</f>
        <v>0</v>
      </c>
      <c r="E179" s="20">
        <f>Model!$W$16*((drdp!B179+drdp!K179)*MBZ!$B179+(drdp!E179+drdp!N179)*MBZ!$C179+(drdp!H179+drdp!Q179)*MBZ!$D179)</f>
        <v>0</v>
      </c>
      <c r="F179" s="20">
        <f>Model!$W$16*((drdp!C179+drdp!L179)*MBZ!$B179+(drdp!F179+drdp!O179)*MBZ!$C179+(drdp!I179+drdp!R179)*MBZ!$D179)</f>
        <v>0</v>
      </c>
      <c r="G179" s="20">
        <f>Model!$W$16*((drdp!D179+drdp!M179)*MBZ!$B179+(drdp!G179+drdp!P179)*MBZ!$C179+(drdp!J179+drdp!S179)*MBZ!$D179)</f>
        <v>0</v>
      </c>
      <c r="H179" s="18">
        <f>Model!$W$16*((drdp!B179)*MBZ!$B179+(drdp!E179)*MBZ!$C179+(drdp!H179)*MBZ!$D179)</f>
        <v>0</v>
      </c>
      <c r="I179" s="18">
        <f>Model!$W$16*((drdp!C179)*MBZ!$B179+(drdp!F179)*MBZ!$C179+(drdp!I179)*MBZ!$D179)</f>
        <v>0</v>
      </c>
      <c r="J179" s="18">
        <f>Model!$W$16*((drdp!D179)*MBZ!$B179+(drdp!G179)*MBZ!$C179+(drdp!J179)*MBZ!$D179)</f>
        <v>0</v>
      </c>
      <c r="K179" s="21">
        <f>SUM(E$3:E178)+H179</f>
        <v>-0.31805724140457947</v>
      </c>
      <c r="L179" s="21">
        <f>SUM(F$3:F178)+I179</f>
        <v>0.75052129616149577</v>
      </c>
      <c r="M179" s="21">
        <f>SUM(G$3:G178)+J179</f>
        <v>0</v>
      </c>
      <c r="N179" s="21"/>
      <c r="O179" s="21"/>
      <c r="P179" s="21"/>
      <c r="Q179" s="19">
        <f t="shared" si="13"/>
        <v>0.10116040880989094</v>
      </c>
      <c r="R179" s="19">
        <f t="shared" si="14"/>
        <v>0.56328221599193162</v>
      </c>
      <c r="S179" s="19">
        <f t="shared" si="15"/>
        <v>0</v>
      </c>
      <c r="T179" s="19">
        <f t="shared" si="16"/>
        <v>-0.23870873307251475</v>
      </c>
      <c r="U179" s="19">
        <f t="shared" si="17"/>
        <v>0</v>
      </c>
      <c r="V179" s="19">
        <f t="shared" si="18"/>
        <v>0</v>
      </c>
    </row>
    <row r="180" spans="1:22" x14ac:dyDescent="0.25">
      <c r="A180" s="26">
        <f>Wellpath!E180</f>
        <v>0</v>
      </c>
      <c r="B180" s="22">
        <v>0</v>
      </c>
      <c r="C180" s="22">
        <v>0</v>
      </c>
      <c r="D180" s="22">
        <f>-SIN(Wellpath!L180) * SIN(Wellpath!O180) / (Bfield * COS(Dip))</f>
        <v>0</v>
      </c>
      <c r="E180" s="20">
        <f>Model!$W$16*((drdp!B180+drdp!K180)*MBZ!$B180+(drdp!E180+drdp!N180)*MBZ!$C180+(drdp!H180+drdp!Q180)*MBZ!$D180)</f>
        <v>0</v>
      </c>
      <c r="F180" s="20">
        <f>Model!$W$16*((drdp!C180+drdp!L180)*MBZ!$B180+(drdp!F180+drdp!O180)*MBZ!$C180+(drdp!I180+drdp!R180)*MBZ!$D180)</f>
        <v>0</v>
      </c>
      <c r="G180" s="20">
        <f>Model!$W$16*((drdp!D180+drdp!M180)*MBZ!$B180+(drdp!G180+drdp!P180)*MBZ!$C180+(drdp!J180+drdp!S180)*MBZ!$D180)</f>
        <v>0</v>
      </c>
      <c r="H180" s="18">
        <f>Model!$W$16*((drdp!B180)*MBZ!$B180+(drdp!E180)*MBZ!$C180+(drdp!H180)*MBZ!$D180)</f>
        <v>0</v>
      </c>
      <c r="I180" s="18">
        <f>Model!$W$16*((drdp!C180)*MBZ!$B180+(drdp!F180)*MBZ!$C180+(drdp!I180)*MBZ!$D180)</f>
        <v>0</v>
      </c>
      <c r="J180" s="18">
        <f>Model!$W$16*((drdp!D180)*MBZ!$B180+(drdp!G180)*MBZ!$C180+(drdp!J180)*MBZ!$D180)</f>
        <v>0</v>
      </c>
      <c r="K180" s="21">
        <f>SUM(E$3:E179)+H180</f>
        <v>-0.31805724140457947</v>
      </c>
      <c r="L180" s="21">
        <f>SUM(F$3:F179)+I180</f>
        <v>0.75052129616149577</v>
      </c>
      <c r="M180" s="21">
        <f>SUM(G$3:G179)+J180</f>
        <v>0</v>
      </c>
      <c r="N180" s="21"/>
      <c r="O180" s="21"/>
      <c r="P180" s="21"/>
      <c r="Q180" s="19">
        <f t="shared" si="13"/>
        <v>0.10116040880989094</v>
      </c>
      <c r="R180" s="19">
        <f t="shared" si="14"/>
        <v>0.56328221599193162</v>
      </c>
      <c r="S180" s="19">
        <f t="shared" si="15"/>
        <v>0</v>
      </c>
      <c r="T180" s="19">
        <f t="shared" si="16"/>
        <v>-0.23870873307251475</v>
      </c>
      <c r="U180" s="19">
        <f t="shared" si="17"/>
        <v>0</v>
      </c>
      <c r="V180" s="19">
        <f t="shared" si="18"/>
        <v>0</v>
      </c>
    </row>
    <row r="181" spans="1:22" x14ac:dyDescent="0.25">
      <c r="A181" s="26">
        <f>Wellpath!E181</f>
        <v>0</v>
      </c>
      <c r="B181" s="22">
        <v>0</v>
      </c>
      <c r="C181" s="22">
        <v>0</v>
      </c>
      <c r="D181" s="22">
        <f>-SIN(Wellpath!L181) * SIN(Wellpath!O181) / (Bfield * COS(Dip))</f>
        <v>0</v>
      </c>
      <c r="E181" s="20">
        <f>Model!$W$16*((drdp!B181+drdp!K181)*MBZ!$B181+(drdp!E181+drdp!N181)*MBZ!$C181+(drdp!H181+drdp!Q181)*MBZ!$D181)</f>
        <v>0</v>
      </c>
      <c r="F181" s="20">
        <f>Model!$W$16*((drdp!C181+drdp!L181)*MBZ!$B181+(drdp!F181+drdp!O181)*MBZ!$C181+(drdp!I181+drdp!R181)*MBZ!$D181)</f>
        <v>0</v>
      </c>
      <c r="G181" s="20">
        <f>Model!$W$16*((drdp!D181+drdp!M181)*MBZ!$B181+(drdp!G181+drdp!P181)*MBZ!$C181+(drdp!J181+drdp!S181)*MBZ!$D181)</f>
        <v>0</v>
      </c>
      <c r="H181" s="18">
        <f>Model!$W$16*((drdp!B181)*MBZ!$B181+(drdp!E181)*MBZ!$C181+(drdp!H181)*MBZ!$D181)</f>
        <v>0</v>
      </c>
      <c r="I181" s="18">
        <f>Model!$W$16*((drdp!C181)*MBZ!$B181+(drdp!F181)*MBZ!$C181+(drdp!I181)*MBZ!$D181)</f>
        <v>0</v>
      </c>
      <c r="J181" s="18">
        <f>Model!$W$16*((drdp!D181)*MBZ!$B181+(drdp!G181)*MBZ!$C181+(drdp!J181)*MBZ!$D181)</f>
        <v>0</v>
      </c>
      <c r="K181" s="21">
        <f>SUM(E$3:E180)+H181</f>
        <v>-0.31805724140457947</v>
      </c>
      <c r="L181" s="21">
        <f>SUM(F$3:F180)+I181</f>
        <v>0.75052129616149577</v>
      </c>
      <c r="M181" s="21">
        <f>SUM(G$3:G180)+J181</f>
        <v>0</v>
      </c>
      <c r="N181" s="21"/>
      <c r="O181" s="21"/>
      <c r="P181" s="21"/>
      <c r="Q181" s="19">
        <f t="shared" si="13"/>
        <v>0.10116040880989094</v>
      </c>
      <c r="R181" s="19">
        <f t="shared" si="14"/>
        <v>0.56328221599193162</v>
      </c>
      <c r="S181" s="19">
        <f t="shared" si="15"/>
        <v>0</v>
      </c>
      <c r="T181" s="19">
        <f t="shared" si="16"/>
        <v>-0.23870873307251475</v>
      </c>
      <c r="U181" s="19">
        <f t="shared" si="17"/>
        <v>0</v>
      </c>
      <c r="V181" s="19">
        <f t="shared" si="18"/>
        <v>0</v>
      </c>
    </row>
    <row r="182" spans="1:22" x14ac:dyDescent="0.25">
      <c r="A182" s="26">
        <f>Wellpath!E182</f>
        <v>0</v>
      </c>
      <c r="B182" s="22">
        <v>0</v>
      </c>
      <c r="C182" s="22">
        <v>0</v>
      </c>
      <c r="D182" s="22">
        <f>-SIN(Wellpath!L182) * SIN(Wellpath!O182) / (Bfield * COS(Dip))</f>
        <v>0</v>
      </c>
      <c r="E182" s="20">
        <f>Model!$W$16*((drdp!B182+drdp!K182)*MBZ!$B182+(drdp!E182+drdp!N182)*MBZ!$C182+(drdp!H182+drdp!Q182)*MBZ!$D182)</f>
        <v>0</v>
      </c>
      <c r="F182" s="20">
        <f>Model!$W$16*((drdp!C182+drdp!L182)*MBZ!$B182+(drdp!F182+drdp!O182)*MBZ!$C182+(drdp!I182+drdp!R182)*MBZ!$D182)</f>
        <v>0</v>
      </c>
      <c r="G182" s="20">
        <f>Model!$W$16*((drdp!D182+drdp!M182)*MBZ!$B182+(drdp!G182+drdp!P182)*MBZ!$C182+(drdp!J182+drdp!S182)*MBZ!$D182)</f>
        <v>0</v>
      </c>
      <c r="H182" s="18">
        <f>Model!$W$16*((drdp!B182)*MBZ!$B182+(drdp!E182)*MBZ!$C182+(drdp!H182)*MBZ!$D182)</f>
        <v>0</v>
      </c>
      <c r="I182" s="18">
        <f>Model!$W$16*((drdp!C182)*MBZ!$B182+(drdp!F182)*MBZ!$C182+(drdp!I182)*MBZ!$D182)</f>
        <v>0</v>
      </c>
      <c r="J182" s="18">
        <f>Model!$W$16*((drdp!D182)*MBZ!$B182+(drdp!G182)*MBZ!$C182+(drdp!J182)*MBZ!$D182)</f>
        <v>0</v>
      </c>
      <c r="K182" s="21">
        <f>SUM(E$3:E181)+H182</f>
        <v>-0.31805724140457947</v>
      </c>
      <c r="L182" s="21">
        <f>SUM(F$3:F181)+I182</f>
        <v>0.75052129616149577</v>
      </c>
      <c r="M182" s="21">
        <f>SUM(G$3:G181)+J182</f>
        <v>0</v>
      </c>
      <c r="N182" s="21"/>
      <c r="O182" s="21"/>
      <c r="P182" s="21"/>
      <c r="Q182" s="19">
        <f t="shared" si="13"/>
        <v>0.10116040880989094</v>
      </c>
      <c r="R182" s="19">
        <f t="shared" si="14"/>
        <v>0.56328221599193162</v>
      </c>
      <c r="S182" s="19">
        <f t="shared" si="15"/>
        <v>0</v>
      </c>
      <c r="T182" s="19">
        <f t="shared" si="16"/>
        <v>-0.23870873307251475</v>
      </c>
      <c r="U182" s="19">
        <f t="shared" si="17"/>
        <v>0</v>
      </c>
      <c r="V182" s="19">
        <f t="shared" si="18"/>
        <v>0</v>
      </c>
    </row>
    <row r="183" spans="1:22" x14ac:dyDescent="0.25">
      <c r="A183" s="26">
        <f>Wellpath!E183</f>
        <v>0</v>
      </c>
      <c r="B183" s="22">
        <v>0</v>
      </c>
      <c r="C183" s="22">
        <v>0</v>
      </c>
      <c r="D183" s="22">
        <f>-SIN(Wellpath!L183) * SIN(Wellpath!O183) / (Bfield * COS(Dip))</f>
        <v>0</v>
      </c>
      <c r="E183" s="20">
        <f>Model!$W$16*((drdp!B183+drdp!K183)*MBZ!$B183+(drdp!E183+drdp!N183)*MBZ!$C183+(drdp!H183+drdp!Q183)*MBZ!$D183)</f>
        <v>0</v>
      </c>
      <c r="F183" s="20">
        <f>Model!$W$16*((drdp!C183+drdp!L183)*MBZ!$B183+(drdp!F183+drdp!O183)*MBZ!$C183+(drdp!I183+drdp!R183)*MBZ!$D183)</f>
        <v>0</v>
      </c>
      <c r="G183" s="20">
        <f>Model!$W$16*((drdp!D183+drdp!M183)*MBZ!$B183+(drdp!G183+drdp!P183)*MBZ!$C183+(drdp!J183+drdp!S183)*MBZ!$D183)</f>
        <v>0</v>
      </c>
      <c r="H183" s="18">
        <f>Model!$W$16*((drdp!B183)*MBZ!$B183+(drdp!E183)*MBZ!$C183+(drdp!H183)*MBZ!$D183)</f>
        <v>0</v>
      </c>
      <c r="I183" s="18">
        <f>Model!$W$16*((drdp!C183)*MBZ!$B183+(drdp!F183)*MBZ!$C183+(drdp!I183)*MBZ!$D183)</f>
        <v>0</v>
      </c>
      <c r="J183" s="18">
        <f>Model!$W$16*((drdp!D183)*MBZ!$B183+(drdp!G183)*MBZ!$C183+(drdp!J183)*MBZ!$D183)</f>
        <v>0</v>
      </c>
      <c r="K183" s="21">
        <f>SUM(E$3:E182)+H183</f>
        <v>-0.31805724140457947</v>
      </c>
      <c r="L183" s="21">
        <f>SUM(F$3:F182)+I183</f>
        <v>0.75052129616149577</v>
      </c>
      <c r="M183" s="21">
        <f>SUM(G$3:G182)+J183</f>
        <v>0</v>
      </c>
      <c r="N183" s="21"/>
      <c r="O183" s="21"/>
      <c r="P183" s="21"/>
      <c r="Q183" s="19">
        <f t="shared" si="13"/>
        <v>0.10116040880989094</v>
      </c>
      <c r="R183" s="19">
        <f t="shared" si="14"/>
        <v>0.56328221599193162</v>
      </c>
      <c r="S183" s="19">
        <f t="shared" si="15"/>
        <v>0</v>
      </c>
      <c r="T183" s="19">
        <f t="shared" si="16"/>
        <v>-0.23870873307251475</v>
      </c>
      <c r="U183" s="19">
        <f t="shared" si="17"/>
        <v>0</v>
      </c>
      <c r="V183" s="19">
        <f t="shared" si="18"/>
        <v>0</v>
      </c>
    </row>
    <row r="184" spans="1:22" x14ac:dyDescent="0.25">
      <c r="A184" s="26">
        <f>Wellpath!E184</f>
        <v>0</v>
      </c>
      <c r="B184" s="22">
        <v>0</v>
      </c>
      <c r="C184" s="22">
        <v>0</v>
      </c>
      <c r="D184" s="22">
        <f>-SIN(Wellpath!L184) * SIN(Wellpath!O184) / (Bfield * COS(Dip))</f>
        <v>0</v>
      </c>
      <c r="E184" s="20">
        <f>Model!$W$16*((drdp!B184+drdp!K184)*MBZ!$B184+(drdp!E184+drdp!N184)*MBZ!$C184+(drdp!H184+drdp!Q184)*MBZ!$D184)</f>
        <v>0</v>
      </c>
      <c r="F184" s="20">
        <f>Model!$W$16*((drdp!C184+drdp!L184)*MBZ!$B184+(drdp!F184+drdp!O184)*MBZ!$C184+(drdp!I184+drdp!R184)*MBZ!$D184)</f>
        <v>0</v>
      </c>
      <c r="G184" s="20">
        <f>Model!$W$16*((drdp!D184+drdp!M184)*MBZ!$B184+(drdp!G184+drdp!P184)*MBZ!$C184+(drdp!J184+drdp!S184)*MBZ!$D184)</f>
        <v>0</v>
      </c>
      <c r="H184" s="18">
        <f>Model!$W$16*((drdp!B184)*MBZ!$B184+(drdp!E184)*MBZ!$C184+(drdp!H184)*MBZ!$D184)</f>
        <v>0</v>
      </c>
      <c r="I184" s="18">
        <f>Model!$W$16*((drdp!C184)*MBZ!$B184+(drdp!F184)*MBZ!$C184+(drdp!I184)*MBZ!$D184)</f>
        <v>0</v>
      </c>
      <c r="J184" s="18">
        <f>Model!$W$16*((drdp!D184)*MBZ!$B184+(drdp!G184)*MBZ!$C184+(drdp!J184)*MBZ!$D184)</f>
        <v>0</v>
      </c>
      <c r="K184" s="21">
        <f>SUM(E$3:E183)+H184</f>
        <v>-0.31805724140457947</v>
      </c>
      <c r="L184" s="21">
        <f>SUM(F$3:F183)+I184</f>
        <v>0.75052129616149577</v>
      </c>
      <c r="M184" s="21">
        <f>SUM(G$3:G183)+J184</f>
        <v>0</v>
      </c>
      <c r="N184" s="21"/>
      <c r="O184" s="21"/>
      <c r="P184" s="21"/>
      <c r="Q184" s="19">
        <f t="shared" si="13"/>
        <v>0.10116040880989094</v>
      </c>
      <c r="R184" s="19">
        <f t="shared" si="14"/>
        <v>0.56328221599193162</v>
      </c>
      <c r="S184" s="19">
        <f t="shared" si="15"/>
        <v>0</v>
      </c>
      <c r="T184" s="19">
        <f t="shared" si="16"/>
        <v>-0.23870873307251475</v>
      </c>
      <c r="U184" s="19">
        <f t="shared" si="17"/>
        <v>0</v>
      </c>
      <c r="V184" s="19">
        <f t="shared" si="18"/>
        <v>0</v>
      </c>
    </row>
    <row r="185" spans="1:22" x14ac:dyDescent="0.25">
      <c r="A185" s="26">
        <f>Wellpath!E185</f>
        <v>0</v>
      </c>
      <c r="B185" s="22">
        <v>0</v>
      </c>
      <c r="C185" s="22">
        <v>0</v>
      </c>
      <c r="D185" s="22">
        <f>-SIN(Wellpath!L185) * SIN(Wellpath!O185) / (Bfield * COS(Dip))</f>
        <v>0</v>
      </c>
      <c r="E185" s="20">
        <f>Model!$W$16*((drdp!B185+drdp!K185)*MBZ!$B185+(drdp!E185+drdp!N185)*MBZ!$C185+(drdp!H185+drdp!Q185)*MBZ!$D185)</f>
        <v>0</v>
      </c>
      <c r="F185" s="20">
        <f>Model!$W$16*((drdp!C185+drdp!L185)*MBZ!$B185+(drdp!F185+drdp!O185)*MBZ!$C185+(drdp!I185+drdp!R185)*MBZ!$D185)</f>
        <v>0</v>
      </c>
      <c r="G185" s="20">
        <f>Model!$W$16*((drdp!D185+drdp!M185)*MBZ!$B185+(drdp!G185+drdp!P185)*MBZ!$C185+(drdp!J185+drdp!S185)*MBZ!$D185)</f>
        <v>0</v>
      </c>
      <c r="H185" s="18">
        <f>Model!$W$16*((drdp!B185)*MBZ!$B185+(drdp!E185)*MBZ!$C185+(drdp!H185)*MBZ!$D185)</f>
        <v>0</v>
      </c>
      <c r="I185" s="18">
        <f>Model!$W$16*((drdp!C185)*MBZ!$B185+(drdp!F185)*MBZ!$C185+(drdp!I185)*MBZ!$D185)</f>
        <v>0</v>
      </c>
      <c r="J185" s="18">
        <f>Model!$W$16*((drdp!D185)*MBZ!$B185+(drdp!G185)*MBZ!$C185+(drdp!J185)*MBZ!$D185)</f>
        <v>0</v>
      </c>
      <c r="K185" s="21">
        <f>SUM(E$3:E184)+H185</f>
        <v>-0.31805724140457947</v>
      </c>
      <c r="L185" s="21">
        <f>SUM(F$3:F184)+I185</f>
        <v>0.75052129616149577</v>
      </c>
      <c r="M185" s="21">
        <f>SUM(G$3:G184)+J185</f>
        <v>0</v>
      </c>
      <c r="N185" s="21"/>
      <c r="O185" s="21"/>
      <c r="P185" s="21"/>
      <c r="Q185" s="19">
        <f t="shared" si="13"/>
        <v>0.10116040880989094</v>
      </c>
      <c r="R185" s="19">
        <f t="shared" si="14"/>
        <v>0.56328221599193162</v>
      </c>
      <c r="S185" s="19">
        <f t="shared" si="15"/>
        <v>0</v>
      </c>
      <c r="T185" s="19">
        <f t="shared" si="16"/>
        <v>-0.23870873307251475</v>
      </c>
      <c r="U185" s="19">
        <f t="shared" si="17"/>
        <v>0</v>
      </c>
      <c r="V185" s="19">
        <f t="shared" si="18"/>
        <v>0</v>
      </c>
    </row>
    <row r="186" spans="1:22" x14ac:dyDescent="0.25">
      <c r="A186" s="26">
        <f>Wellpath!E186</f>
        <v>0</v>
      </c>
      <c r="B186" s="22">
        <v>0</v>
      </c>
      <c r="C186" s="22">
        <v>0</v>
      </c>
      <c r="D186" s="22">
        <f>-SIN(Wellpath!L186) * SIN(Wellpath!O186) / (Bfield * COS(Dip))</f>
        <v>0</v>
      </c>
      <c r="E186" s="20">
        <f>Model!$W$16*((drdp!B186+drdp!K186)*MBZ!$B186+(drdp!E186+drdp!N186)*MBZ!$C186+(drdp!H186+drdp!Q186)*MBZ!$D186)</f>
        <v>0</v>
      </c>
      <c r="F186" s="20">
        <f>Model!$W$16*((drdp!C186+drdp!L186)*MBZ!$B186+(drdp!F186+drdp!O186)*MBZ!$C186+(drdp!I186+drdp!R186)*MBZ!$D186)</f>
        <v>0</v>
      </c>
      <c r="G186" s="20">
        <f>Model!$W$16*((drdp!D186+drdp!M186)*MBZ!$B186+(drdp!G186+drdp!P186)*MBZ!$C186+(drdp!J186+drdp!S186)*MBZ!$D186)</f>
        <v>0</v>
      </c>
      <c r="H186" s="18">
        <f>Model!$W$16*((drdp!B186)*MBZ!$B186+(drdp!E186)*MBZ!$C186+(drdp!H186)*MBZ!$D186)</f>
        <v>0</v>
      </c>
      <c r="I186" s="18">
        <f>Model!$W$16*((drdp!C186)*MBZ!$B186+(drdp!F186)*MBZ!$C186+(drdp!I186)*MBZ!$D186)</f>
        <v>0</v>
      </c>
      <c r="J186" s="18">
        <f>Model!$W$16*((drdp!D186)*MBZ!$B186+(drdp!G186)*MBZ!$C186+(drdp!J186)*MBZ!$D186)</f>
        <v>0</v>
      </c>
      <c r="K186" s="21">
        <f>SUM(E$3:E185)+H186</f>
        <v>-0.31805724140457947</v>
      </c>
      <c r="L186" s="21">
        <f>SUM(F$3:F185)+I186</f>
        <v>0.75052129616149577</v>
      </c>
      <c r="M186" s="21">
        <f>SUM(G$3:G185)+J186</f>
        <v>0</v>
      </c>
      <c r="N186" s="21"/>
      <c r="O186" s="21"/>
      <c r="P186" s="21"/>
      <c r="Q186" s="19">
        <f t="shared" si="13"/>
        <v>0.10116040880989094</v>
      </c>
      <c r="R186" s="19">
        <f t="shared" si="14"/>
        <v>0.56328221599193162</v>
      </c>
      <c r="S186" s="19">
        <f t="shared" si="15"/>
        <v>0</v>
      </c>
      <c r="T186" s="19">
        <f t="shared" si="16"/>
        <v>-0.23870873307251475</v>
      </c>
      <c r="U186" s="19">
        <f t="shared" si="17"/>
        <v>0</v>
      </c>
      <c r="V186" s="19">
        <f t="shared" si="18"/>
        <v>0</v>
      </c>
    </row>
    <row r="187" spans="1:22" x14ac:dyDescent="0.25">
      <c r="A187" s="26">
        <f>Wellpath!E187</f>
        <v>0</v>
      </c>
      <c r="B187" s="22">
        <v>0</v>
      </c>
      <c r="C187" s="22">
        <v>0</v>
      </c>
      <c r="D187" s="22">
        <f>-SIN(Wellpath!L187) * SIN(Wellpath!O187) / (Bfield * COS(Dip))</f>
        <v>0</v>
      </c>
      <c r="E187" s="20">
        <f>Model!$W$16*((drdp!B187+drdp!K187)*MBZ!$B187+(drdp!E187+drdp!N187)*MBZ!$C187+(drdp!H187+drdp!Q187)*MBZ!$D187)</f>
        <v>0</v>
      </c>
      <c r="F187" s="20">
        <f>Model!$W$16*((drdp!C187+drdp!L187)*MBZ!$B187+(drdp!F187+drdp!O187)*MBZ!$C187+(drdp!I187+drdp!R187)*MBZ!$D187)</f>
        <v>0</v>
      </c>
      <c r="G187" s="20">
        <f>Model!$W$16*((drdp!D187+drdp!M187)*MBZ!$B187+(drdp!G187+drdp!P187)*MBZ!$C187+(drdp!J187+drdp!S187)*MBZ!$D187)</f>
        <v>0</v>
      </c>
      <c r="H187" s="18">
        <f>Model!$W$16*((drdp!B187)*MBZ!$B187+(drdp!E187)*MBZ!$C187+(drdp!H187)*MBZ!$D187)</f>
        <v>0</v>
      </c>
      <c r="I187" s="18">
        <f>Model!$W$16*((drdp!C187)*MBZ!$B187+(drdp!F187)*MBZ!$C187+(drdp!I187)*MBZ!$D187)</f>
        <v>0</v>
      </c>
      <c r="J187" s="18">
        <f>Model!$W$16*((drdp!D187)*MBZ!$B187+(drdp!G187)*MBZ!$C187+(drdp!J187)*MBZ!$D187)</f>
        <v>0</v>
      </c>
      <c r="K187" s="21">
        <f>SUM(E$3:E186)+H187</f>
        <v>-0.31805724140457947</v>
      </c>
      <c r="L187" s="21">
        <f>SUM(F$3:F186)+I187</f>
        <v>0.75052129616149577</v>
      </c>
      <c r="M187" s="21">
        <f>SUM(G$3:G186)+J187</f>
        <v>0</v>
      </c>
      <c r="N187" s="21"/>
      <c r="O187" s="21"/>
      <c r="P187" s="21"/>
      <c r="Q187" s="19">
        <f t="shared" si="13"/>
        <v>0.10116040880989094</v>
      </c>
      <c r="R187" s="19">
        <f t="shared" si="14"/>
        <v>0.56328221599193162</v>
      </c>
      <c r="S187" s="19">
        <f t="shared" si="15"/>
        <v>0</v>
      </c>
      <c r="T187" s="19">
        <f t="shared" si="16"/>
        <v>-0.23870873307251475</v>
      </c>
      <c r="U187" s="19">
        <f t="shared" si="17"/>
        <v>0</v>
      </c>
      <c r="V187" s="19">
        <f t="shared" si="18"/>
        <v>0</v>
      </c>
    </row>
    <row r="188" spans="1:22" x14ac:dyDescent="0.25">
      <c r="A188" s="26">
        <f>Wellpath!E188</f>
        <v>0</v>
      </c>
      <c r="B188" s="22">
        <v>0</v>
      </c>
      <c r="C188" s="22">
        <v>0</v>
      </c>
      <c r="D188" s="22">
        <f>-SIN(Wellpath!L188) * SIN(Wellpath!O188) / (Bfield * COS(Dip))</f>
        <v>0</v>
      </c>
      <c r="E188" s="20">
        <f>Model!$W$16*((drdp!B188+drdp!K188)*MBZ!$B188+(drdp!E188+drdp!N188)*MBZ!$C188+(drdp!H188+drdp!Q188)*MBZ!$D188)</f>
        <v>0</v>
      </c>
      <c r="F188" s="20">
        <f>Model!$W$16*((drdp!C188+drdp!L188)*MBZ!$B188+(drdp!F188+drdp!O188)*MBZ!$C188+(drdp!I188+drdp!R188)*MBZ!$D188)</f>
        <v>0</v>
      </c>
      <c r="G188" s="20">
        <f>Model!$W$16*((drdp!D188+drdp!M188)*MBZ!$B188+(drdp!G188+drdp!P188)*MBZ!$C188+(drdp!J188+drdp!S188)*MBZ!$D188)</f>
        <v>0</v>
      </c>
      <c r="H188" s="18">
        <f>Model!$W$16*((drdp!B188)*MBZ!$B188+(drdp!E188)*MBZ!$C188+(drdp!H188)*MBZ!$D188)</f>
        <v>0</v>
      </c>
      <c r="I188" s="18">
        <f>Model!$W$16*((drdp!C188)*MBZ!$B188+(drdp!F188)*MBZ!$C188+(drdp!I188)*MBZ!$D188)</f>
        <v>0</v>
      </c>
      <c r="J188" s="18">
        <f>Model!$W$16*((drdp!D188)*MBZ!$B188+(drdp!G188)*MBZ!$C188+(drdp!J188)*MBZ!$D188)</f>
        <v>0</v>
      </c>
      <c r="K188" s="21">
        <f>SUM(E$3:E187)+H188</f>
        <v>-0.31805724140457947</v>
      </c>
      <c r="L188" s="21">
        <f>SUM(F$3:F187)+I188</f>
        <v>0.75052129616149577</v>
      </c>
      <c r="M188" s="21">
        <f>SUM(G$3:G187)+J188</f>
        <v>0</v>
      </c>
      <c r="N188" s="21"/>
      <c r="O188" s="21"/>
      <c r="P188" s="21"/>
      <c r="Q188" s="19">
        <f t="shared" si="13"/>
        <v>0.10116040880989094</v>
      </c>
      <c r="R188" s="19">
        <f t="shared" si="14"/>
        <v>0.56328221599193162</v>
      </c>
      <c r="S188" s="19">
        <f t="shared" si="15"/>
        <v>0</v>
      </c>
      <c r="T188" s="19">
        <f t="shared" si="16"/>
        <v>-0.23870873307251475</v>
      </c>
      <c r="U188" s="19">
        <f t="shared" si="17"/>
        <v>0</v>
      </c>
      <c r="V188" s="19">
        <f t="shared" si="18"/>
        <v>0</v>
      </c>
    </row>
    <row r="189" spans="1:22" x14ac:dyDescent="0.25">
      <c r="A189" s="26">
        <f>Wellpath!E189</f>
        <v>0</v>
      </c>
      <c r="B189" s="22">
        <v>0</v>
      </c>
      <c r="C189" s="22">
        <v>0</v>
      </c>
      <c r="D189" s="22">
        <f>-SIN(Wellpath!L189) * SIN(Wellpath!O189) / (Bfield * COS(Dip))</f>
        <v>0</v>
      </c>
      <c r="E189" s="20">
        <f>Model!$W$16*((drdp!B189+drdp!K189)*MBZ!$B189+(drdp!E189+drdp!N189)*MBZ!$C189+(drdp!H189+drdp!Q189)*MBZ!$D189)</f>
        <v>0</v>
      </c>
      <c r="F189" s="20">
        <f>Model!$W$16*((drdp!C189+drdp!L189)*MBZ!$B189+(drdp!F189+drdp!O189)*MBZ!$C189+(drdp!I189+drdp!R189)*MBZ!$D189)</f>
        <v>0</v>
      </c>
      <c r="G189" s="20">
        <f>Model!$W$16*((drdp!D189+drdp!M189)*MBZ!$B189+(drdp!G189+drdp!P189)*MBZ!$C189+(drdp!J189+drdp!S189)*MBZ!$D189)</f>
        <v>0</v>
      </c>
      <c r="H189" s="18">
        <f>Model!$W$16*((drdp!B189)*MBZ!$B189+(drdp!E189)*MBZ!$C189+(drdp!H189)*MBZ!$D189)</f>
        <v>0</v>
      </c>
      <c r="I189" s="18">
        <f>Model!$W$16*((drdp!C189)*MBZ!$B189+(drdp!F189)*MBZ!$C189+(drdp!I189)*MBZ!$D189)</f>
        <v>0</v>
      </c>
      <c r="J189" s="18">
        <f>Model!$W$16*((drdp!D189)*MBZ!$B189+(drdp!G189)*MBZ!$C189+(drdp!J189)*MBZ!$D189)</f>
        <v>0</v>
      </c>
      <c r="K189" s="21">
        <f>SUM(E$3:E188)+H189</f>
        <v>-0.31805724140457947</v>
      </c>
      <c r="L189" s="21">
        <f>SUM(F$3:F188)+I189</f>
        <v>0.75052129616149577</v>
      </c>
      <c r="M189" s="21">
        <f>SUM(G$3:G188)+J189</f>
        <v>0</v>
      </c>
      <c r="N189" s="21"/>
      <c r="O189" s="21"/>
      <c r="P189" s="21"/>
      <c r="Q189" s="19">
        <f t="shared" si="13"/>
        <v>0.10116040880989094</v>
      </c>
      <c r="R189" s="19">
        <f t="shared" si="14"/>
        <v>0.56328221599193162</v>
      </c>
      <c r="S189" s="19">
        <f t="shared" si="15"/>
        <v>0</v>
      </c>
      <c r="T189" s="19">
        <f t="shared" si="16"/>
        <v>-0.23870873307251475</v>
      </c>
      <c r="U189" s="19">
        <f t="shared" si="17"/>
        <v>0</v>
      </c>
      <c r="V189" s="19">
        <f t="shared" si="18"/>
        <v>0</v>
      </c>
    </row>
    <row r="190" spans="1:22" x14ac:dyDescent="0.25">
      <c r="A190" s="26">
        <f>Wellpath!E190</f>
        <v>0</v>
      </c>
      <c r="B190" s="22">
        <v>0</v>
      </c>
      <c r="C190" s="22">
        <v>0</v>
      </c>
      <c r="D190" s="22">
        <f>-SIN(Wellpath!L190) * SIN(Wellpath!O190) / (Bfield * COS(Dip))</f>
        <v>0</v>
      </c>
      <c r="E190" s="20">
        <f>Model!$W$16*((drdp!B190+drdp!K190)*MBZ!$B190+(drdp!E190+drdp!N190)*MBZ!$C190+(drdp!H190+drdp!Q190)*MBZ!$D190)</f>
        <v>0</v>
      </c>
      <c r="F190" s="20">
        <f>Model!$W$16*((drdp!C190+drdp!L190)*MBZ!$B190+(drdp!F190+drdp!O190)*MBZ!$C190+(drdp!I190+drdp!R190)*MBZ!$D190)</f>
        <v>0</v>
      </c>
      <c r="G190" s="20">
        <f>Model!$W$16*((drdp!D190+drdp!M190)*MBZ!$B190+(drdp!G190+drdp!P190)*MBZ!$C190+(drdp!J190+drdp!S190)*MBZ!$D190)</f>
        <v>0</v>
      </c>
      <c r="H190" s="18">
        <f>Model!$W$16*((drdp!B190)*MBZ!$B190+(drdp!E190)*MBZ!$C190+(drdp!H190)*MBZ!$D190)</f>
        <v>0</v>
      </c>
      <c r="I190" s="18">
        <f>Model!$W$16*((drdp!C190)*MBZ!$B190+(drdp!F190)*MBZ!$C190+(drdp!I190)*MBZ!$D190)</f>
        <v>0</v>
      </c>
      <c r="J190" s="18">
        <f>Model!$W$16*((drdp!D190)*MBZ!$B190+(drdp!G190)*MBZ!$C190+(drdp!J190)*MBZ!$D190)</f>
        <v>0</v>
      </c>
      <c r="K190" s="21">
        <f>SUM(E$3:E189)+H190</f>
        <v>-0.31805724140457947</v>
      </c>
      <c r="L190" s="21">
        <f>SUM(F$3:F189)+I190</f>
        <v>0.75052129616149577</v>
      </c>
      <c r="M190" s="21">
        <f>SUM(G$3:G189)+J190</f>
        <v>0</v>
      </c>
      <c r="N190" s="21"/>
      <c r="O190" s="21"/>
      <c r="P190" s="21"/>
      <c r="Q190" s="19">
        <f t="shared" si="13"/>
        <v>0.10116040880989094</v>
      </c>
      <c r="R190" s="19">
        <f t="shared" si="14"/>
        <v>0.56328221599193162</v>
      </c>
      <c r="S190" s="19">
        <f t="shared" si="15"/>
        <v>0</v>
      </c>
      <c r="T190" s="19">
        <f t="shared" si="16"/>
        <v>-0.23870873307251475</v>
      </c>
      <c r="U190" s="19">
        <f t="shared" si="17"/>
        <v>0</v>
      </c>
      <c r="V190" s="19">
        <f t="shared" si="18"/>
        <v>0</v>
      </c>
    </row>
    <row r="191" spans="1:22" x14ac:dyDescent="0.25">
      <c r="A191" s="26">
        <f>Wellpath!E191</f>
        <v>0</v>
      </c>
      <c r="B191" s="22">
        <v>0</v>
      </c>
      <c r="C191" s="22">
        <v>0</v>
      </c>
      <c r="D191" s="22">
        <f>-SIN(Wellpath!L191) * SIN(Wellpath!O191) / (Bfield * COS(Dip))</f>
        <v>0</v>
      </c>
      <c r="E191" s="20">
        <f>Model!$W$16*((drdp!B191+drdp!K191)*MBZ!$B191+(drdp!E191+drdp!N191)*MBZ!$C191+(drdp!H191+drdp!Q191)*MBZ!$D191)</f>
        <v>0</v>
      </c>
      <c r="F191" s="20">
        <f>Model!$W$16*((drdp!C191+drdp!L191)*MBZ!$B191+(drdp!F191+drdp!O191)*MBZ!$C191+(drdp!I191+drdp!R191)*MBZ!$D191)</f>
        <v>0</v>
      </c>
      <c r="G191" s="20">
        <f>Model!$W$16*((drdp!D191+drdp!M191)*MBZ!$B191+(drdp!G191+drdp!P191)*MBZ!$C191+(drdp!J191+drdp!S191)*MBZ!$D191)</f>
        <v>0</v>
      </c>
      <c r="H191" s="18">
        <f>Model!$W$16*((drdp!B191)*MBZ!$B191+(drdp!E191)*MBZ!$C191+(drdp!H191)*MBZ!$D191)</f>
        <v>0</v>
      </c>
      <c r="I191" s="18">
        <f>Model!$W$16*((drdp!C191)*MBZ!$B191+(drdp!F191)*MBZ!$C191+(drdp!I191)*MBZ!$D191)</f>
        <v>0</v>
      </c>
      <c r="J191" s="18">
        <f>Model!$W$16*((drdp!D191)*MBZ!$B191+(drdp!G191)*MBZ!$C191+(drdp!J191)*MBZ!$D191)</f>
        <v>0</v>
      </c>
      <c r="K191" s="21">
        <f>SUM(E$3:E190)+H191</f>
        <v>-0.31805724140457947</v>
      </c>
      <c r="L191" s="21">
        <f>SUM(F$3:F190)+I191</f>
        <v>0.75052129616149577</v>
      </c>
      <c r="M191" s="21">
        <f>SUM(G$3:G190)+J191</f>
        <v>0</v>
      </c>
      <c r="N191" s="21"/>
      <c r="O191" s="21"/>
      <c r="P191" s="21"/>
      <c r="Q191" s="19">
        <f t="shared" si="13"/>
        <v>0.10116040880989094</v>
      </c>
      <c r="R191" s="19">
        <f t="shared" si="14"/>
        <v>0.56328221599193162</v>
      </c>
      <c r="S191" s="19">
        <f t="shared" si="15"/>
        <v>0</v>
      </c>
      <c r="T191" s="19">
        <f t="shared" si="16"/>
        <v>-0.23870873307251475</v>
      </c>
      <c r="U191" s="19">
        <f t="shared" si="17"/>
        <v>0</v>
      </c>
      <c r="V191" s="19">
        <f t="shared" si="18"/>
        <v>0</v>
      </c>
    </row>
    <row r="192" spans="1:22" x14ac:dyDescent="0.25">
      <c r="A192" s="26">
        <f>Wellpath!E192</f>
        <v>0</v>
      </c>
      <c r="B192" s="22">
        <v>0</v>
      </c>
      <c r="C192" s="22">
        <v>0</v>
      </c>
      <c r="D192" s="22">
        <f>-SIN(Wellpath!L192) * SIN(Wellpath!O192) / (Bfield * COS(Dip))</f>
        <v>0</v>
      </c>
      <c r="E192" s="20">
        <f>Model!$W$16*((drdp!B192+drdp!K192)*MBZ!$B192+(drdp!E192+drdp!N192)*MBZ!$C192+(drdp!H192+drdp!Q192)*MBZ!$D192)</f>
        <v>0</v>
      </c>
      <c r="F192" s="20">
        <f>Model!$W$16*((drdp!C192+drdp!L192)*MBZ!$B192+(drdp!F192+drdp!O192)*MBZ!$C192+(drdp!I192+drdp!R192)*MBZ!$D192)</f>
        <v>0</v>
      </c>
      <c r="G192" s="20">
        <f>Model!$W$16*((drdp!D192+drdp!M192)*MBZ!$B192+(drdp!G192+drdp!P192)*MBZ!$C192+(drdp!J192+drdp!S192)*MBZ!$D192)</f>
        <v>0</v>
      </c>
      <c r="H192" s="18">
        <f>Model!$W$16*((drdp!B192)*MBZ!$B192+(drdp!E192)*MBZ!$C192+(drdp!H192)*MBZ!$D192)</f>
        <v>0</v>
      </c>
      <c r="I192" s="18">
        <f>Model!$W$16*((drdp!C192)*MBZ!$B192+(drdp!F192)*MBZ!$C192+(drdp!I192)*MBZ!$D192)</f>
        <v>0</v>
      </c>
      <c r="J192" s="18">
        <f>Model!$W$16*((drdp!D192)*MBZ!$B192+(drdp!G192)*MBZ!$C192+(drdp!J192)*MBZ!$D192)</f>
        <v>0</v>
      </c>
      <c r="K192" s="21">
        <f>SUM(E$3:E191)+H192</f>
        <v>-0.31805724140457947</v>
      </c>
      <c r="L192" s="21">
        <f>SUM(F$3:F191)+I192</f>
        <v>0.75052129616149577</v>
      </c>
      <c r="M192" s="21">
        <f>SUM(G$3:G191)+J192</f>
        <v>0</v>
      </c>
      <c r="N192" s="21"/>
      <c r="O192" s="21"/>
      <c r="P192" s="21"/>
      <c r="Q192" s="19">
        <f t="shared" si="13"/>
        <v>0.10116040880989094</v>
      </c>
      <c r="R192" s="19">
        <f t="shared" si="14"/>
        <v>0.56328221599193162</v>
      </c>
      <c r="S192" s="19">
        <f t="shared" si="15"/>
        <v>0</v>
      </c>
      <c r="T192" s="19">
        <f t="shared" si="16"/>
        <v>-0.23870873307251475</v>
      </c>
      <c r="U192" s="19">
        <f t="shared" si="17"/>
        <v>0</v>
      </c>
      <c r="V192" s="19">
        <f t="shared" si="18"/>
        <v>0</v>
      </c>
    </row>
    <row r="193" spans="1:22" x14ac:dyDescent="0.25">
      <c r="A193" s="26">
        <f>Wellpath!E193</f>
        <v>0</v>
      </c>
      <c r="B193" s="22">
        <v>0</v>
      </c>
      <c r="C193" s="22">
        <v>0</v>
      </c>
      <c r="D193" s="22">
        <f>-SIN(Wellpath!L193) * SIN(Wellpath!O193) / (Bfield * COS(Dip))</f>
        <v>0</v>
      </c>
      <c r="E193" s="20">
        <f>Model!$W$16*((drdp!B193+drdp!K193)*MBZ!$B193+(drdp!E193+drdp!N193)*MBZ!$C193+(drdp!H193+drdp!Q193)*MBZ!$D193)</f>
        <v>0</v>
      </c>
      <c r="F193" s="20">
        <f>Model!$W$16*((drdp!C193+drdp!L193)*MBZ!$B193+(drdp!F193+drdp!O193)*MBZ!$C193+(drdp!I193+drdp!R193)*MBZ!$D193)</f>
        <v>0</v>
      </c>
      <c r="G193" s="20">
        <f>Model!$W$16*((drdp!D193+drdp!M193)*MBZ!$B193+(drdp!G193+drdp!P193)*MBZ!$C193+(drdp!J193+drdp!S193)*MBZ!$D193)</f>
        <v>0</v>
      </c>
      <c r="H193" s="18">
        <f>Model!$W$16*((drdp!B193)*MBZ!$B193+(drdp!E193)*MBZ!$C193+(drdp!H193)*MBZ!$D193)</f>
        <v>0</v>
      </c>
      <c r="I193" s="18">
        <f>Model!$W$16*((drdp!C193)*MBZ!$B193+(drdp!F193)*MBZ!$C193+(drdp!I193)*MBZ!$D193)</f>
        <v>0</v>
      </c>
      <c r="J193" s="18">
        <f>Model!$W$16*((drdp!D193)*MBZ!$B193+(drdp!G193)*MBZ!$C193+(drdp!J193)*MBZ!$D193)</f>
        <v>0</v>
      </c>
      <c r="K193" s="21">
        <f>SUM(E$3:E192)+H193</f>
        <v>-0.31805724140457947</v>
      </c>
      <c r="L193" s="21">
        <f>SUM(F$3:F192)+I193</f>
        <v>0.75052129616149577</v>
      </c>
      <c r="M193" s="21">
        <f>SUM(G$3:G192)+J193</f>
        <v>0</v>
      </c>
      <c r="N193" s="21"/>
      <c r="O193" s="21"/>
      <c r="P193" s="21"/>
      <c r="Q193" s="19">
        <f t="shared" si="13"/>
        <v>0.10116040880989094</v>
      </c>
      <c r="R193" s="19">
        <f t="shared" si="14"/>
        <v>0.56328221599193162</v>
      </c>
      <c r="S193" s="19">
        <f t="shared" si="15"/>
        <v>0</v>
      </c>
      <c r="T193" s="19">
        <f t="shared" si="16"/>
        <v>-0.23870873307251475</v>
      </c>
      <c r="U193" s="19">
        <f t="shared" si="17"/>
        <v>0</v>
      </c>
      <c r="V193" s="19">
        <f t="shared" si="18"/>
        <v>0</v>
      </c>
    </row>
    <row r="194" spans="1:22" x14ac:dyDescent="0.25">
      <c r="A194" s="26">
        <f>Wellpath!E194</f>
        <v>0</v>
      </c>
      <c r="B194" s="22">
        <v>0</v>
      </c>
      <c r="C194" s="22">
        <v>0</v>
      </c>
      <c r="D194" s="22">
        <f>-SIN(Wellpath!L194) * SIN(Wellpath!O194) / (Bfield * COS(Dip))</f>
        <v>0</v>
      </c>
      <c r="E194" s="20">
        <f>Model!$W$16*((drdp!B194+drdp!K194)*MBZ!$B194+(drdp!E194+drdp!N194)*MBZ!$C194+(drdp!H194+drdp!Q194)*MBZ!$D194)</f>
        <v>0</v>
      </c>
      <c r="F194" s="20">
        <f>Model!$W$16*((drdp!C194+drdp!L194)*MBZ!$B194+(drdp!F194+drdp!O194)*MBZ!$C194+(drdp!I194+drdp!R194)*MBZ!$D194)</f>
        <v>0</v>
      </c>
      <c r="G194" s="20">
        <f>Model!$W$16*((drdp!D194+drdp!M194)*MBZ!$B194+(drdp!G194+drdp!P194)*MBZ!$C194+(drdp!J194+drdp!S194)*MBZ!$D194)</f>
        <v>0</v>
      </c>
      <c r="H194" s="18">
        <f>Model!$W$16*((drdp!B194)*MBZ!$B194+(drdp!E194)*MBZ!$C194+(drdp!H194)*MBZ!$D194)</f>
        <v>0</v>
      </c>
      <c r="I194" s="18">
        <f>Model!$W$16*((drdp!C194)*MBZ!$B194+(drdp!F194)*MBZ!$C194+(drdp!I194)*MBZ!$D194)</f>
        <v>0</v>
      </c>
      <c r="J194" s="18">
        <f>Model!$W$16*((drdp!D194)*MBZ!$B194+(drdp!G194)*MBZ!$C194+(drdp!J194)*MBZ!$D194)</f>
        <v>0</v>
      </c>
      <c r="K194" s="21">
        <f>SUM(E$3:E193)+H194</f>
        <v>-0.31805724140457947</v>
      </c>
      <c r="L194" s="21">
        <f>SUM(F$3:F193)+I194</f>
        <v>0.75052129616149577</v>
      </c>
      <c r="M194" s="21">
        <f>SUM(G$3:G193)+J194</f>
        <v>0</v>
      </c>
      <c r="N194" s="21"/>
      <c r="O194" s="21"/>
      <c r="P194" s="21"/>
      <c r="Q194" s="19">
        <f t="shared" si="13"/>
        <v>0.10116040880989094</v>
      </c>
      <c r="R194" s="19">
        <f t="shared" si="14"/>
        <v>0.56328221599193162</v>
      </c>
      <c r="S194" s="19">
        <f t="shared" si="15"/>
        <v>0</v>
      </c>
      <c r="T194" s="19">
        <f t="shared" si="16"/>
        <v>-0.23870873307251475</v>
      </c>
      <c r="U194" s="19">
        <f t="shared" si="17"/>
        <v>0</v>
      </c>
      <c r="V194" s="19">
        <f t="shared" si="18"/>
        <v>0</v>
      </c>
    </row>
    <row r="195" spans="1:22" x14ac:dyDescent="0.25">
      <c r="A195" s="26">
        <f>Wellpath!E195</f>
        <v>0</v>
      </c>
      <c r="B195" s="22">
        <v>0</v>
      </c>
      <c r="C195" s="22">
        <v>0</v>
      </c>
      <c r="D195" s="22">
        <f>-SIN(Wellpath!L195) * SIN(Wellpath!O195) / (Bfield * COS(Dip))</f>
        <v>0</v>
      </c>
      <c r="E195" s="20">
        <f>Model!$W$16*((drdp!B195+drdp!K195)*MBZ!$B195+(drdp!E195+drdp!N195)*MBZ!$C195+(drdp!H195+drdp!Q195)*MBZ!$D195)</f>
        <v>0</v>
      </c>
      <c r="F195" s="20">
        <f>Model!$W$16*((drdp!C195+drdp!L195)*MBZ!$B195+(drdp!F195+drdp!O195)*MBZ!$C195+(drdp!I195+drdp!R195)*MBZ!$D195)</f>
        <v>0</v>
      </c>
      <c r="G195" s="20">
        <f>Model!$W$16*((drdp!D195+drdp!M195)*MBZ!$B195+(drdp!G195+drdp!P195)*MBZ!$C195+(drdp!J195+drdp!S195)*MBZ!$D195)</f>
        <v>0</v>
      </c>
      <c r="H195" s="18">
        <f>Model!$W$16*((drdp!B195)*MBZ!$B195+(drdp!E195)*MBZ!$C195+(drdp!H195)*MBZ!$D195)</f>
        <v>0</v>
      </c>
      <c r="I195" s="18">
        <f>Model!$W$16*((drdp!C195)*MBZ!$B195+(drdp!F195)*MBZ!$C195+(drdp!I195)*MBZ!$D195)</f>
        <v>0</v>
      </c>
      <c r="J195" s="18">
        <f>Model!$W$16*((drdp!D195)*MBZ!$B195+(drdp!G195)*MBZ!$C195+(drdp!J195)*MBZ!$D195)</f>
        <v>0</v>
      </c>
      <c r="K195" s="21">
        <f>SUM(E$3:E194)+H195</f>
        <v>-0.31805724140457947</v>
      </c>
      <c r="L195" s="21">
        <f>SUM(F$3:F194)+I195</f>
        <v>0.75052129616149577</v>
      </c>
      <c r="M195" s="21">
        <f>SUM(G$3:G194)+J195</f>
        <v>0</v>
      </c>
      <c r="N195" s="21"/>
      <c r="O195" s="21"/>
      <c r="P195" s="21"/>
      <c r="Q195" s="19">
        <f t="shared" si="13"/>
        <v>0.10116040880989094</v>
      </c>
      <c r="R195" s="19">
        <f t="shared" si="14"/>
        <v>0.56328221599193162</v>
      </c>
      <c r="S195" s="19">
        <f t="shared" si="15"/>
        <v>0</v>
      </c>
      <c r="T195" s="19">
        <f t="shared" si="16"/>
        <v>-0.23870873307251475</v>
      </c>
      <c r="U195" s="19">
        <f t="shared" si="17"/>
        <v>0</v>
      </c>
      <c r="V195" s="19">
        <f t="shared" si="18"/>
        <v>0</v>
      </c>
    </row>
    <row r="196" spans="1:22" x14ac:dyDescent="0.25">
      <c r="A196" s="26">
        <f>Wellpath!E196</f>
        <v>0</v>
      </c>
      <c r="B196" s="22">
        <v>0</v>
      </c>
      <c r="C196" s="22">
        <v>0</v>
      </c>
      <c r="D196" s="22">
        <f>-SIN(Wellpath!L196) * SIN(Wellpath!O196) / (Bfield * COS(Dip))</f>
        <v>0</v>
      </c>
      <c r="E196" s="20">
        <f>Model!$W$16*((drdp!B196+drdp!K196)*MBZ!$B196+(drdp!E196+drdp!N196)*MBZ!$C196+(drdp!H196+drdp!Q196)*MBZ!$D196)</f>
        <v>0</v>
      </c>
      <c r="F196" s="20">
        <f>Model!$W$16*((drdp!C196+drdp!L196)*MBZ!$B196+(drdp!F196+drdp!O196)*MBZ!$C196+(drdp!I196+drdp!R196)*MBZ!$D196)</f>
        <v>0</v>
      </c>
      <c r="G196" s="20">
        <f>Model!$W$16*((drdp!D196+drdp!M196)*MBZ!$B196+(drdp!G196+drdp!P196)*MBZ!$C196+(drdp!J196+drdp!S196)*MBZ!$D196)</f>
        <v>0</v>
      </c>
      <c r="H196" s="18">
        <f>Model!$W$16*((drdp!B196)*MBZ!$B196+(drdp!E196)*MBZ!$C196+(drdp!H196)*MBZ!$D196)</f>
        <v>0</v>
      </c>
      <c r="I196" s="18">
        <f>Model!$W$16*((drdp!C196)*MBZ!$B196+(drdp!F196)*MBZ!$C196+(drdp!I196)*MBZ!$D196)</f>
        <v>0</v>
      </c>
      <c r="J196" s="18">
        <f>Model!$W$16*((drdp!D196)*MBZ!$B196+(drdp!G196)*MBZ!$C196+(drdp!J196)*MBZ!$D196)</f>
        <v>0</v>
      </c>
      <c r="K196" s="21">
        <f>SUM(E$3:E195)+H196</f>
        <v>-0.31805724140457947</v>
      </c>
      <c r="L196" s="21">
        <f>SUM(F$3:F195)+I196</f>
        <v>0.75052129616149577</v>
      </c>
      <c r="M196" s="21">
        <f>SUM(G$3:G195)+J196</f>
        <v>0</v>
      </c>
      <c r="N196" s="21"/>
      <c r="O196" s="21"/>
      <c r="P196" s="21"/>
      <c r="Q196" s="19">
        <f t="shared" si="13"/>
        <v>0.10116040880989094</v>
      </c>
      <c r="R196" s="19">
        <f t="shared" si="14"/>
        <v>0.56328221599193162</v>
      </c>
      <c r="S196" s="19">
        <f t="shared" si="15"/>
        <v>0</v>
      </c>
      <c r="T196" s="19">
        <f t="shared" si="16"/>
        <v>-0.23870873307251475</v>
      </c>
      <c r="U196" s="19">
        <f t="shared" si="17"/>
        <v>0</v>
      </c>
      <c r="V196" s="19">
        <f t="shared" si="18"/>
        <v>0</v>
      </c>
    </row>
    <row r="197" spans="1:22" x14ac:dyDescent="0.25">
      <c r="A197" s="26">
        <f>Wellpath!E197</f>
        <v>0</v>
      </c>
      <c r="B197" s="22">
        <v>0</v>
      </c>
      <c r="C197" s="22">
        <v>0</v>
      </c>
      <c r="D197" s="22">
        <f>-SIN(Wellpath!L197) * SIN(Wellpath!O197) / (Bfield * COS(Dip))</f>
        <v>0</v>
      </c>
      <c r="E197" s="20">
        <f>Model!$W$16*((drdp!B197+drdp!K197)*MBZ!$B197+(drdp!E197+drdp!N197)*MBZ!$C197+(drdp!H197+drdp!Q197)*MBZ!$D197)</f>
        <v>0</v>
      </c>
      <c r="F197" s="20">
        <f>Model!$W$16*((drdp!C197+drdp!L197)*MBZ!$B197+(drdp!F197+drdp!O197)*MBZ!$C197+(drdp!I197+drdp!R197)*MBZ!$D197)</f>
        <v>0</v>
      </c>
      <c r="G197" s="20">
        <f>Model!$W$16*((drdp!D197+drdp!M197)*MBZ!$B197+(drdp!G197+drdp!P197)*MBZ!$C197+(drdp!J197+drdp!S197)*MBZ!$D197)</f>
        <v>0</v>
      </c>
      <c r="H197" s="18">
        <f>Model!$W$16*((drdp!B197)*MBZ!$B197+(drdp!E197)*MBZ!$C197+(drdp!H197)*MBZ!$D197)</f>
        <v>0</v>
      </c>
      <c r="I197" s="18">
        <f>Model!$W$16*((drdp!C197)*MBZ!$B197+(drdp!F197)*MBZ!$C197+(drdp!I197)*MBZ!$D197)</f>
        <v>0</v>
      </c>
      <c r="J197" s="18">
        <f>Model!$W$16*((drdp!D197)*MBZ!$B197+(drdp!G197)*MBZ!$C197+(drdp!J197)*MBZ!$D197)</f>
        <v>0</v>
      </c>
      <c r="K197" s="21">
        <f>SUM(E$3:E196)+H197</f>
        <v>-0.31805724140457947</v>
      </c>
      <c r="L197" s="21">
        <f>SUM(F$3:F196)+I197</f>
        <v>0.75052129616149577</v>
      </c>
      <c r="M197" s="21">
        <f>SUM(G$3:G196)+J197</f>
        <v>0</v>
      </c>
      <c r="N197" s="21"/>
      <c r="O197" s="21"/>
      <c r="P197" s="21"/>
      <c r="Q197" s="19">
        <f t="shared" si="13"/>
        <v>0.10116040880989094</v>
      </c>
      <c r="R197" s="19">
        <f t="shared" si="14"/>
        <v>0.56328221599193162</v>
      </c>
      <c r="S197" s="19">
        <f t="shared" si="15"/>
        <v>0</v>
      </c>
      <c r="T197" s="19">
        <f t="shared" si="16"/>
        <v>-0.23870873307251475</v>
      </c>
      <c r="U197" s="19">
        <f t="shared" si="17"/>
        <v>0</v>
      </c>
      <c r="V197" s="19">
        <f t="shared" si="18"/>
        <v>0</v>
      </c>
    </row>
    <row r="198" spans="1:22" x14ac:dyDescent="0.25">
      <c r="A198" s="26">
        <f>Wellpath!E198</f>
        <v>0</v>
      </c>
      <c r="B198" s="22">
        <v>0</v>
      </c>
      <c r="C198" s="22">
        <v>0</v>
      </c>
      <c r="D198" s="22">
        <f>-SIN(Wellpath!L198) * SIN(Wellpath!O198) / (Bfield * COS(Dip))</f>
        <v>0</v>
      </c>
      <c r="E198" s="20">
        <f>Model!$W$16*((drdp!B198+drdp!K198)*MBZ!$B198+(drdp!E198+drdp!N198)*MBZ!$C198+(drdp!H198+drdp!Q198)*MBZ!$D198)</f>
        <v>0</v>
      </c>
      <c r="F198" s="20">
        <f>Model!$W$16*((drdp!C198+drdp!L198)*MBZ!$B198+(drdp!F198+drdp!O198)*MBZ!$C198+(drdp!I198+drdp!R198)*MBZ!$D198)</f>
        <v>0</v>
      </c>
      <c r="G198" s="20">
        <f>Model!$W$16*((drdp!D198+drdp!M198)*MBZ!$B198+(drdp!G198+drdp!P198)*MBZ!$C198+(drdp!J198+drdp!S198)*MBZ!$D198)</f>
        <v>0</v>
      </c>
      <c r="H198" s="18">
        <f>Model!$W$16*((drdp!B198)*MBZ!$B198+(drdp!E198)*MBZ!$C198+(drdp!H198)*MBZ!$D198)</f>
        <v>0</v>
      </c>
      <c r="I198" s="18">
        <f>Model!$W$16*((drdp!C198)*MBZ!$B198+(drdp!F198)*MBZ!$C198+(drdp!I198)*MBZ!$D198)</f>
        <v>0</v>
      </c>
      <c r="J198" s="18">
        <f>Model!$W$16*((drdp!D198)*MBZ!$B198+(drdp!G198)*MBZ!$C198+(drdp!J198)*MBZ!$D198)</f>
        <v>0</v>
      </c>
      <c r="K198" s="21">
        <f>SUM(E$3:E197)+H198</f>
        <v>-0.31805724140457947</v>
      </c>
      <c r="L198" s="21">
        <f>SUM(F$3:F197)+I198</f>
        <v>0.75052129616149577</v>
      </c>
      <c r="M198" s="21">
        <f>SUM(G$3:G197)+J198</f>
        <v>0</v>
      </c>
      <c r="N198" s="21"/>
      <c r="O198" s="21"/>
      <c r="P198" s="21"/>
      <c r="Q198" s="19">
        <f t="shared" ref="Q198:Q261" si="19">K198^2</f>
        <v>0.10116040880989094</v>
      </c>
      <c r="R198" s="19">
        <f t="shared" ref="R198:R261" si="20">L198^2</f>
        <v>0.56328221599193162</v>
      </c>
      <c r="S198" s="19">
        <f t="shared" ref="S198:S261" si="21">M198^2</f>
        <v>0</v>
      </c>
      <c r="T198" s="19">
        <f t="shared" ref="T198:T261" si="22">K198*L198</f>
        <v>-0.23870873307251475</v>
      </c>
      <c r="U198" s="19">
        <f t="shared" ref="U198:U261" si="23">K198*M198</f>
        <v>0</v>
      </c>
      <c r="V198" s="19">
        <f t="shared" ref="V198:V261" si="24">L198*M198</f>
        <v>0</v>
      </c>
    </row>
    <row r="199" spans="1:22" x14ac:dyDescent="0.25">
      <c r="A199" s="26">
        <f>Wellpath!E199</f>
        <v>0</v>
      </c>
      <c r="B199" s="22">
        <v>0</v>
      </c>
      <c r="C199" s="22">
        <v>0</v>
      </c>
      <c r="D199" s="22">
        <f>-SIN(Wellpath!L199) * SIN(Wellpath!O199) / (Bfield * COS(Dip))</f>
        <v>0</v>
      </c>
      <c r="E199" s="20">
        <f>Model!$W$16*((drdp!B199+drdp!K199)*MBZ!$B199+(drdp!E199+drdp!N199)*MBZ!$C199+(drdp!H199+drdp!Q199)*MBZ!$D199)</f>
        <v>0</v>
      </c>
      <c r="F199" s="20">
        <f>Model!$W$16*((drdp!C199+drdp!L199)*MBZ!$B199+(drdp!F199+drdp!O199)*MBZ!$C199+(drdp!I199+drdp!R199)*MBZ!$D199)</f>
        <v>0</v>
      </c>
      <c r="G199" s="20">
        <f>Model!$W$16*((drdp!D199+drdp!M199)*MBZ!$B199+(drdp!G199+drdp!P199)*MBZ!$C199+(drdp!J199+drdp!S199)*MBZ!$D199)</f>
        <v>0</v>
      </c>
      <c r="H199" s="18">
        <f>Model!$W$16*((drdp!B199)*MBZ!$B199+(drdp!E199)*MBZ!$C199+(drdp!H199)*MBZ!$D199)</f>
        <v>0</v>
      </c>
      <c r="I199" s="18">
        <f>Model!$W$16*((drdp!C199)*MBZ!$B199+(drdp!F199)*MBZ!$C199+(drdp!I199)*MBZ!$D199)</f>
        <v>0</v>
      </c>
      <c r="J199" s="18">
        <f>Model!$W$16*((drdp!D199)*MBZ!$B199+(drdp!G199)*MBZ!$C199+(drdp!J199)*MBZ!$D199)</f>
        <v>0</v>
      </c>
      <c r="K199" s="21">
        <f>SUM(E$3:E198)+H199</f>
        <v>-0.31805724140457947</v>
      </c>
      <c r="L199" s="21">
        <f>SUM(F$3:F198)+I199</f>
        <v>0.75052129616149577</v>
      </c>
      <c r="M199" s="21">
        <f>SUM(G$3:G198)+J199</f>
        <v>0</v>
      </c>
      <c r="N199" s="21"/>
      <c r="O199" s="21"/>
      <c r="P199" s="21"/>
      <c r="Q199" s="19">
        <f t="shared" si="19"/>
        <v>0.10116040880989094</v>
      </c>
      <c r="R199" s="19">
        <f t="shared" si="20"/>
        <v>0.56328221599193162</v>
      </c>
      <c r="S199" s="19">
        <f t="shared" si="21"/>
        <v>0</v>
      </c>
      <c r="T199" s="19">
        <f t="shared" si="22"/>
        <v>-0.23870873307251475</v>
      </c>
      <c r="U199" s="19">
        <f t="shared" si="23"/>
        <v>0</v>
      </c>
      <c r="V199" s="19">
        <f t="shared" si="24"/>
        <v>0</v>
      </c>
    </row>
    <row r="200" spans="1:22" x14ac:dyDescent="0.25">
      <c r="A200" s="26">
        <f>Wellpath!E200</f>
        <v>0</v>
      </c>
      <c r="B200" s="22">
        <v>0</v>
      </c>
      <c r="C200" s="22">
        <v>0</v>
      </c>
      <c r="D200" s="22">
        <f>-SIN(Wellpath!L200) * SIN(Wellpath!O200) / (Bfield * COS(Dip))</f>
        <v>0</v>
      </c>
      <c r="E200" s="20">
        <f>Model!$W$16*((drdp!B200+drdp!K200)*MBZ!$B200+(drdp!E200+drdp!N200)*MBZ!$C200+(drdp!H200+drdp!Q200)*MBZ!$D200)</f>
        <v>0</v>
      </c>
      <c r="F200" s="20">
        <f>Model!$W$16*((drdp!C200+drdp!L200)*MBZ!$B200+(drdp!F200+drdp!O200)*MBZ!$C200+(drdp!I200+drdp!R200)*MBZ!$D200)</f>
        <v>0</v>
      </c>
      <c r="G200" s="20">
        <f>Model!$W$16*((drdp!D200+drdp!M200)*MBZ!$B200+(drdp!G200+drdp!P200)*MBZ!$C200+(drdp!J200+drdp!S200)*MBZ!$D200)</f>
        <v>0</v>
      </c>
      <c r="H200" s="18">
        <f>Model!$W$16*((drdp!B200)*MBZ!$B200+(drdp!E200)*MBZ!$C200+(drdp!H200)*MBZ!$D200)</f>
        <v>0</v>
      </c>
      <c r="I200" s="18">
        <f>Model!$W$16*((drdp!C200)*MBZ!$B200+(drdp!F200)*MBZ!$C200+(drdp!I200)*MBZ!$D200)</f>
        <v>0</v>
      </c>
      <c r="J200" s="18">
        <f>Model!$W$16*((drdp!D200)*MBZ!$B200+(drdp!G200)*MBZ!$C200+(drdp!J200)*MBZ!$D200)</f>
        <v>0</v>
      </c>
      <c r="K200" s="21">
        <f>SUM(E$3:E199)+H200</f>
        <v>-0.31805724140457947</v>
      </c>
      <c r="L200" s="21">
        <f>SUM(F$3:F199)+I200</f>
        <v>0.75052129616149577</v>
      </c>
      <c r="M200" s="21">
        <f>SUM(G$3:G199)+J200</f>
        <v>0</v>
      </c>
      <c r="N200" s="21"/>
      <c r="O200" s="21"/>
      <c r="P200" s="21"/>
      <c r="Q200" s="19">
        <f t="shared" si="19"/>
        <v>0.10116040880989094</v>
      </c>
      <c r="R200" s="19">
        <f t="shared" si="20"/>
        <v>0.56328221599193162</v>
      </c>
      <c r="S200" s="19">
        <f t="shared" si="21"/>
        <v>0</v>
      </c>
      <c r="T200" s="19">
        <f t="shared" si="22"/>
        <v>-0.23870873307251475</v>
      </c>
      <c r="U200" s="19">
        <f t="shared" si="23"/>
        <v>0</v>
      </c>
      <c r="V200" s="19">
        <f t="shared" si="24"/>
        <v>0</v>
      </c>
    </row>
    <row r="201" spans="1:22" x14ac:dyDescent="0.25">
      <c r="A201" s="26">
        <f>Wellpath!E201</f>
        <v>0</v>
      </c>
      <c r="B201" s="22">
        <v>0</v>
      </c>
      <c r="C201" s="22">
        <v>0</v>
      </c>
      <c r="D201" s="22">
        <f>-SIN(Wellpath!L201) * SIN(Wellpath!O201) / (Bfield * COS(Dip))</f>
        <v>0</v>
      </c>
      <c r="E201" s="20">
        <f>Model!$W$16*((drdp!B201+drdp!K201)*MBZ!$B201+(drdp!E201+drdp!N201)*MBZ!$C201+(drdp!H201+drdp!Q201)*MBZ!$D201)</f>
        <v>0</v>
      </c>
      <c r="F201" s="20">
        <f>Model!$W$16*((drdp!C201+drdp!L201)*MBZ!$B201+(drdp!F201+drdp!O201)*MBZ!$C201+(drdp!I201+drdp!R201)*MBZ!$D201)</f>
        <v>0</v>
      </c>
      <c r="G201" s="20">
        <f>Model!$W$16*((drdp!D201+drdp!M201)*MBZ!$B201+(drdp!G201+drdp!P201)*MBZ!$C201+(drdp!J201+drdp!S201)*MBZ!$D201)</f>
        <v>0</v>
      </c>
      <c r="H201" s="18">
        <f>Model!$W$16*((drdp!B201)*MBZ!$B201+(drdp!E201)*MBZ!$C201+(drdp!H201)*MBZ!$D201)</f>
        <v>0</v>
      </c>
      <c r="I201" s="18">
        <f>Model!$W$16*((drdp!C201)*MBZ!$B201+(drdp!F201)*MBZ!$C201+(drdp!I201)*MBZ!$D201)</f>
        <v>0</v>
      </c>
      <c r="J201" s="18">
        <f>Model!$W$16*((drdp!D201)*MBZ!$B201+(drdp!G201)*MBZ!$C201+(drdp!J201)*MBZ!$D201)</f>
        <v>0</v>
      </c>
      <c r="K201" s="21">
        <f>SUM(E$3:E200)+H201</f>
        <v>-0.31805724140457947</v>
      </c>
      <c r="L201" s="21">
        <f>SUM(F$3:F200)+I201</f>
        <v>0.75052129616149577</v>
      </c>
      <c r="M201" s="21">
        <f>SUM(G$3:G200)+J201</f>
        <v>0</v>
      </c>
      <c r="N201" s="21"/>
      <c r="O201" s="21"/>
      <c r="P201" s="21"/>
      <c r="Q201" s="19">
        <f t="shared" si="19"/>
        <v>0.10116040880989094</v>
      </c>
      <c r="R201" s="19">
        <f t="shared" si="20"/>
        <v>0.56328221599193162</v>
      </c>
      <c r="S201" s="19">
        <f t="shared" si="21"/>
        <v>0</v>
      </c>
      <c r="T201" s="19">
        <f t="shared" si="22"/>
        <v>-0.23870873307251475</v>
      </c>
      <c r="U201" s="19">
        <f t="shared" si="23"/>
        <v>0</v>
      </c>
      <c r="V201" s="19">
        <f t="shared" si="24"/>
        <v>0</v>
      </c>
    </row>
    <row r="202" spans="1:22" x14ac:dyDescent="0.25">
      <c r="A202" s="26">
        <f>Wellpath!E202</f>
        <v>0</v>
      </c>
      <c r="B202" s="22">
        <v>0</v>
      </c>
      <c r="C202" s="22">
        <v>0</v>
      </c>
      <c r="D202" s="22">
        <f>-SIN(Wellpath!L202) * SIN(Wellpath!O202) / (Bfield * COS(Dip))</f>
        <v>0</v>
      </c>
      <c r="E202" s="20">
        <f>Model!$W$16*((drdp!B202+drdp!K202)*MBZ!$B202+(drdp!E202+drdp!N202)*MBZ!$C202+(drdp!H202+drdp!Q202)*MBZ!$D202)</f>
        <v>0</v>
      </c>
      <c r="F202" s="20">
        <f>Model!$W$16*((drdp!C202+drdp!L202)*MBZ!$B202+(drdp!F202+drdp!O202)*MBZ!$C202+(drdp!I202+drdp!R202)*MBZ!$D202)</f>
        <v>0</v>
      </c>
      <c r="G202" s="20">
        <f>Model!$W$16*((drdp!D202+drdp!M202)*MBZ!$B202+(drdp!G202+drdp!P202)*MBZ!$C202+(drdp!J202+drdp!S202)*MBZ!$D202)</f>
        <v>0</v>
      </c>
      <c r="H202" s="18">
        <f>Model!$W$16*((drdp!B202)*MBZ!$B202+(drdp!E202)*MBZ!$C202+(drdp!H202)*MBZ!$D202)</f>
        <v>0</v>
      </c>
      <c r="I202" s="18">
        <f>Model!$W$16*((drdp!C202)*MBZ!$B202+(drdp!F202)*MBZ!$C202+(drdp!I202)*MBZ!$D202)</f>
        <v>0</v>
      </c>
      <c r="J202" s="18">
        <f>Model!$W$16*((drdp!D202)*MBZ!$B202+(drdp!G202)*MBZ!$C202+(drdp!J202)*MBZ!$D202)</f>
        <v>0</v>
      </c>
      <c r="K202" s="21">
        <f>SUM(E$3:E201)+H202</f>
        <v>-0.31805724140457947</v>
      </c>
      <c r="L202" s="21">
        <f>SUM(F$3:F201)+I202</f>
        <v>0.75052129616149577</v>
      </c>
      <c r="M202" s="21">
        <f>SUM(G$3:G201)+J202</f>
        <v>0</v>
      </c>
      <c r="N202" s="21"/>
      <c r="O202" s="21"/>
      <c r="P202" s="21"/>
      <c r="Q202" s="19">
        <f t="shared" si="19"/>
        <v>0.10116040880989094</v>
      </c>
      <c r="R202" s="19">
        <f t="shared" si="20"/>
        <v>0.56328221599193162</v>
      </c>
      <c r="S202" s="19">
        <f t="shared" si="21"/>
        <v>0</v>
      </c>
      <c r="T202" s="19">
        <f t="shared" si="22"/>
        <v>-0.23870873307251475</v>
      </c>
      <c r="U202" s="19">
        <f t="shared" si="23"/>
        <v>0</v>
      </c>
      <c r="V202" s="19">
        <f t="shared" si="24"/>
        <v>0</v>
      </c>
    </row>
    <row r="203" spans="1:22" x14ac:dyDescent="0.25">
      <c r="A203" s="26">
        <f>Wellpath!E203</f>
        <v>0</v>
      </c>
      <c r="B203" s="22">
        <v>0</v>
      </c>
      <c r="C203" s="22">
        <v>0</v>
      </c>
      <c r="D203" s="22">
        <f>-SIN(Wellpath!L203) * SIN(Wellpath!O203) / (Bfield * COS(Dip))</f>
        <v>0</v>
      </c>
      <c r="E203" s="20">
        <f>Model!$W$16*((drdp!B203+drdp!K203)*MBZ!$B203+(drdp!E203+drdp!N203)*MBZ!$C203+(drdp!H203+drdp!Q203)*MBZ!$D203)</f>
        <v>0</v>
      </c>
      <c r="F203" s="20">
        <f>Model!$W$16*((drdp!C203+drdp!L203)*MBZ!$B203+(drdp!F203+drdp!O203)*MBZ!$C203+(drdp!I203+drdp!R203)*MBZ!$D203)</f>
        <v>0</v>
      </c>
      <c r="G203" s="20">
        <f>Model!$W$16*((drdp!D203+drdp!M203)*MBZ!$B203+(drdp!G203+drdp!P203)*MBZ!$C203+(drdp!J203+drdp!S203)*MBZ!$D203)</f>
        <v>0</v>
      </c>
      <c r="H203" s="18">
        <f>Model!$W$16*((drdp!B203)*MBZ!$B203+(drdp!E203)*MBZ!$C203+(drdp!H203)*MBZ!$D203)</f>
        <v>0</v>
      </c>
      <c r="I203" s="18">
        <f>Model!$W$16*((drdp!C203)*MBZ!$B203+(drdp!F203)*MBZ!$C203+(drdp!I203)*MBZ!$D203)</f>
        <v>0</v>
      </c>
      <c r="J203" s="18">
        <f>Model!$W$16*((drdp!D203)*MBZ!$B203+(drdp!G203)*MBZ!$C203+(drdp!J203)*MBZ!$D203)</f>
        <v>0</v>
      </c>
      <c r="K203" s="21">
        <f>SUM(E$3:E202)+H203</f>
        <v>-0.31805724140457947</v>
      </c>
      <c r="L203" s="21">
        <f>SUM(F$3:F202)+I203</f>
        <v>0.75052129616149577</v>
      </c>
      <c r="M203" s="21">
        <f>SUM(G$3:G202)+J203</f>
        <v>0</v>
      </c>
      <c r="N203" s="21"/>
      <c r="O203" s="21"/>
      <c r="P203" s="21"/>
      <c r="Q203" s="19">
        <f t="shared" si="19"/>
        <v>0.10116040880989094</v>
      </c>
      <c r="R203" s="19">
        <f t="shared" si="20"/>
        <v>0.56328221599193162</v>
      </c>
      <c r="S203" s="19">
        <f t="shared" si="21"/>
        <v>0</v>
      </c>
      <c r="T203" s="19">
        <f t="shared" si="22"/>
        <v>-0.23870873307251475</v>
      </c>
      <c r="U203" s="19">
        <f t="shared" si="23"/>
        <v>0</v>
      </c>
      <c r="V203" s="19">
        <f t="shared" si="24"/>
        <v>0</v>
      </c>
    </row>
    <row r="204" spans="1:22" x14ac:dyDescent="0.25">
      <c r="A204" s="26">
        <f>Wellpath!E204</f>
        <v>0</v>
      </c>
      <c r="B204" s="22">
        <v>0</v>
      </c>
      <c r="C204" s="22">
        <v>0</v>
      </c>
      <c r="D204" s="22">
        <f>-SIN(Wellpath!L204) * SIN(Wellpath!O204) / (Bfield * COS(Dip))</f>
        <v>0</v>
      </c>
      <c r="E204" s="20">
        <f>Model!$W$16*((drdp!B204+drdp!K204)*MBZ!$B204+(drdp!E204+drdp!N204)*MBZ!$C204+(drdp!H204+drdp!Q204)*MBZ!$D204)</f>
        <v>0</v>
      </c>
      <c r="F204" s="20">
        <f>Model!$W$16*((drdp!C204+drdp!L204)*MBZ!$B204+(drdp!F204+drdp!O204)*MBZ!$C204+(drdp!I204+drdp!R204)*MBZ!$D204)</f>
        <v>0</v>
      </c>
      <c r="G204" s="20">
        <f>Model!$W$16*((drdp!D204+drdp!M204)*MBZ!$B204+(drdp!G204+drdp!P204)*MBZ!$C204+(drdp!J204+drdp!S204)*MBZ!$D204)</f>
        <v>0</v>
      </c>
      <c r="H204" s="18">
        <f>Model!$W$16*((drdp!B204)*MBZ!$B204+(drdp!E204)*MBZ!$C204+(drdp!H204)*MBZ!$D204)</f>
        <v>0</v>
      </c>
      <c r="I204" s="18">
        <f>Model!$W$16*((drdp!C204)*MBZ!$B204+(drdp!F204)*MBZ!$C204+(drdp!I204)*MBZ!$D204)</f>
        <v>0</v>
      </c>
      <c r="J204" s="18">
        <f>Model!$W$16*((drdp!D204)*MBZ!$B204+(drdp!G204)*MBZ!$C204+(drdp!J204)*MBZ!$D204)</f>
        <v>0</v>
      </c>
      <c r="K204" s="21">
        <f>SUM(E$3:E203)+H204</f>
        <v>-0.31805724140457947</v>
      </c>
      <c r="L204" s="21">
        <f>SUM(F$3:F203)+I204</f>
        <v>0.75052129616149577</v>
      </c>
      <c r="M204" s="21">
        <f>SUM(G$3:G203)+J204</f>
        <v>0</v>
      </c>
      <c r="N204" s="21"/>
      <c r="O204" s="21"/>
      <c r="P204" s="21"/>
      <c r="Q204" s="19">
        <f t="shared" si="19"/>
        <v>0.10116040880989094</v>
      </c>
      <c r="R204" s="19">
        <f t="shared" si="20"/>
        <v>0.56328221599193162</v>
      </c>
      <c r="S204" s="19">
        <f t="shared" si="21"/>
        <v>0</v>
      </c>
      <c r="T204" s="19">
        <f t="shared" si="22"/>
        <v>-0.23870873307251475</v>
      </c>
      <c r="U204" s="19">
        <f t="shared" si="23"/>
        <v>0</v>
      </c>
      <c r="V204" s="19">
        <f t="shared" si="24"/>
        <v>0</v>
      </c>
    </row>
    <row r="205" spans="1:22" x14ac:dyDescent="0.25">
      <c r="A205" s="26">
        <f>Wellpath!E205</f>
        <v>0</v>
      </c>
      <c r="B205" s="22">
        <v>0</v>
      </c>
      <c r="C205" s="22">
        <v>0</v>
      </c>
      <c r="D205" s="22">
        <f>-SIN(Wellpath!L205) * SIN(Wellpath!O205) / (Bfield * COS(Dip))</f>
        <v>0</v>
      </c>
      <c r="E205" s="20">
        <f>Model!$W$16*((drdp!B205+drdp!K205)*MBZ!$B205+(drdp!E205+drdp!N205)*MBZ!$C205+(drdp!H205+drdp!Q205)*MBZ!$D205)</f>
        <v>0</v>
      </c>
      <c r="F205" s="20">
        <f>Model!$W$16*((drdp!C205+drdp!L205)*MBZ!$B205+(drdp!F205+drdp!O205)*MBZ!$C205+(drdp!I205+drdp!R205)*MBZ!$D205)</f>
        <v>0</v>
      </c>
      <c r="G205" s="20">
        <f>Model!$W$16*((drdp!D205+drdp!M205)*MBZ!$B205+(drdp!G205+drdp!P205)*MBZ!$C205+(drdp!J205+drdp!S205)*MBZ!$D205)</f>
        <v>0</v>
      </c>
      <c r="H205" s="18">
        <f>Model!$W$16*((drdp!B205)*MBZ!$B205+(drdp!E205)*MBZ!$C205+(drdp!H205)*MBZ!$D205)</f>
        <v>0</v>
      </c>
      <c r="I205" s="18">
        <f>Model!$W$16*((drdp!C205)*MBZ!$B205+(drdp!F205)*MBZ!$C205+(drdp!I205)*MBZ!$D205)</f>
        <v>0</v>
      </c>
      <c r="J205" s="18">
        <f>Model!$W$16*((drdp!D205)*MBZ!$B205+(drdp!G205)*MBZ!$C205+(drdp!J205)*MBZ!$D205)</f>
        <v>0</v>
      </c>
      <c r="K205" s="21">
        <f>SUM(E$3:E204)+H205</f>
        <v>-0.31805724140457947</v>
      </c>
      <c r="L205" s="21">
        <f>SUM(F$3:F204)+I205</f>
        <v>0.75052129616149577</v>
      </c>
      <c r="M205" s="21">
        <f>SUM(G$3:G204)+J205</f>
        <v>0</v>
      </c>
      <c r="N205" s="21"/>
      <c r="O205" s="21"/>
      <c r="P205" s="21"/>
      <c r="Q205" s="19">
        <f t="shared" si="19"/>
        <v>0.10116040880989094</v>
      </c>
      <c r="R205" s="19">
        <f t="shared" si="20"/>
        <v>0.56328221599193162</v>
      </c>
      <c r="S205" s="19">
        <f t="shared" si="21"/>
        <v>0</v>
      </c>
      <c r="T205" s="19">
        <f t="shared" si="22"/>
        <v>-0.23870873307251475</v>
      </c>
      <c r="U205" s="19">
        <f t="shared" si="23"/>
        <v>0</v>
      </c>
      <c r="V205" s="19">
        <f t="shared" si="24"/>
        <v>0</v>
      </c>
    </row>
    <row r="206" spans="1:22" x14ac:dyDescent="0.25">
      <c r="A206" s="26">
        <f>Wellpath!E206</f>
        <v>0</v>
      </c>
      <c r="B206" s="22">
        <v>0</v>
      </c>
      <c r="C206" s="22">
        <v>0</v>
      </c>
      <c r="D206" s="22">
        <f>-SIN(Wellpath!L206) * SIN(Wellpath!O206) / (Bfield * COS(Dip))</f>
        <v>0</v>
      </c>
      <c r="E206" s="20">
        <f>Model!$W$16*((drdp!B206+drdp!K206)*MBZ!$B206+(drdp!E206+drdp!N206)*MBZ!$C206+(drdp!H206+drdp!Q206)*MBZ!$D206)</f>
        <v>0</v>
      </c>
      <c r="F206" s="20">
        <f>Model!$W$16*((drdp!C206+drdp!L206)*MBZ!$B206+(drdp!F206+drdp!O206)*MBZ!$C206+(drdp!I206+drdp!R206)*MBZ!$D206)</f>
        <v>0</v>
      </c>
      <c r="G206" s="20">
        <f>Model!$W$16*((drdp!D206+drdp!M206)*MBZ!$B206+(drdp!G206+drdp!P206)*MBZ!$C206+(drdp!J206+drdp!S206)*MBZ!$D206)</f>
        <v>0</v>
      </c>
      <c r="H206" s="18">
        <f>Model!$W$16*((drdp!B206)*MBZ!$B206+(drdp!E206)*MBZ!$C206+(drdp!H206)*MBZ!$D206)</f>
        <v>0</v>
      </c>
      <c r="I206" s="18">
        <f>Model!$W$16*((drdp!C206)*MBZ!$B206+(drdp!F206)*MBZ!$C206+(drdp!I206)*MBZ!$D206)</f>
        <v>0</v>
      </c>
      <c r="J206" s="18">
        <f>Model!$W$16*((drdp!D206)*MBZ!$B206+(drdp!G206)*MBZ!$C206+(drdp!J206)*MBZ!$D206)</f>
        <v>0</v>
      </c>
      <c r="K206" s="21">
        <f>SUM(E$3:E205)+H206</f>
        <v>-0.31805724140457947</v>
      </c>
      <c r="L206" s="21">
        <f>SUM(F$3:F205)+I206</f>
        <v>0.75052129616149577</v>
      </c>
      <c r="M206" s="21">
        <f>SUM(G$3:G205)+J206</f>
        <v>0</v>
      </c>
      <c r="N206" s="21"/>
      <c r="O206" s="21"/>
      <c r="P206" s="21"/>
      <c r="Q206" s="19">
        <f t="shared" si="19"/>
        <v>0.10116040880989094</v>
      </c>
      <c r="R206" s="19">
        <f t="shared" si="20"/>
        <v>0.56328221599193162</v>
      </c>
      <c r="S206" s="19">
        <f t="shared" si="21"/>
        <v>0</v>
      </c>
      <c r="T206" s="19">
        <f t="shared" si="22"/>
        <v>-0.23870873307251475</v>
      </c>
      <c r="U206" s="19">
        <f t="shared" si="23"/>
        <v>0</v>
      </c>
      <c r="V206" s="19">
        <f t="shared" si="24"/>
        <v>0</v>
      </c>
    </row>
    <row r="207" spans="1:22" x14ac:dyDescent="0.25">
      <c r="A207" s="26">
        <f>Wellpath!E207</f>
        <v>0</v>
      </c>
      <c r="B207" s="22">
        <v>0</v>
      </c>
      <c r="C207" s="22">
        <v>0</v>
      </c>
      <c r="D207" s="22">
        <f>-SIN(Wellpath!L207) * SIN(Wellpath!O207) / (Bfield * COS(Dip))</f>
        <v>0</v>
      </c>
      <c r="E207" s="20">
        <f>Model!$W$16*((drdp!B207+drdp!K207)*MBZ!$B207+(drdp!E207+drdp!N207)*MBZ!$C207+(drdp!H207+drdp!Q207)*MBZ!$D207)</f>
        <v>0</v>
      </c>
      <c r="F207" s="20">
        <f>Model!$W$16*((drdp!C207+drdp!L207)*MBZ!$B207+(drdp!F207+drdp!O207)*MBZ!$C207+(drdp!I207+drdp!R207)*MBZ!$D207)</f>
        <v>0</v>
      </c>
      <c r="G207" s="20">
        <f>Model!$W$16*((drdp!D207+drdp!M207)*MBZ!$B207+(drdp!G207+drdp!P207)*MBZ!$C207+(drdp!J207+drdp!S207)*MBZ!$D207)</f>
        <v>0</v>
      </c>
      <c r="H207" s="18">
        <f>Model!$W$16*((drdp!B207)*MBZ!$B207+(drdp!E207)*MBZ!$C207+(drdp!H207)*MBZ!$D207)</f>
        <v>0</v>
      </c>
      <c r="I207" s="18">
        <f>Model!$W$16*((drdp!C207)*MBZ!$B207+(drdp!F207)*MBZ!$C207+(drdp!I207)*MBZ!$D207)</f>
        <v>0</v>
      </c>
      <c r="J207" s="18">
        <f>Model!$W$16*((drdp!D207)*MBZ!$B207+(drdp!G207)*MBZ!$C207+(drdp!J207)*MBZ!$D207)</f>
        <v>0</v>
      </c>
      <c r="K207" s="21">
        <f>SUM(E$3:E206)+H207</f>
        <v>-0.31805724140457947</v>
      </c>
      <c r="L207" s="21">
        <f>SUM(F$3:F206)+I207</f>
        <v>0.75052129616149577</v>
      </c>
      <c r="M207" s="21">
        <f>SUM(G$3:G206)+J207</f>
        <v>0</v>
      </c>
      <c r="N207" s="21"/>
      <c r="O207" s="21"/>
      <c r="P207" s="21"/>
      <c r="Q207" s="19">
        <f t="shared" si="19"/>
        <v>0.10116040880989094</v>
      </c>
      <c r="R207" s="19">
        <f t="shared" si="20"/>
        <v>0.56328221599193162</v>
      </c>
      <c r="S207" s="19">
        <f t="shared" si="21"/>
        <v>0</v>
      </c>
      <c r="T207" s="19">
        <f t="shared" si="22"/>
        <v>-0.23870873307251475</v>
      </c>
      <c r="U207" s="19">
        <f t="shared" si="23"/>
        <v>0</v>
      </c>
      <c r="V207" s="19">
        <f t="shared" si="24"/>
        <v>0</v>
      </c>
    </row>
    <row r="208" spans="1:22" x14ac:dyDescent="0.25">
      <c r="A208" s="26">
        <f>Wellpath!E208</f>
        <v>0</v>
      </c>
      <c r="B208" s="22">
        <v>0</v>
      </c>
      <c r="C208" s="22">
        <v>0</v>
      </c>
      <c r="D208" s="22">
        <f>-SIN(Wellpath!L208) * SIN(Wellpath!O208) / (Bfield * COS(Dip))</f>
        <v>0</v>
      </c>
      <c r="E208" s="20">
        <f>Model!$W$16*((drdp!B208+drdp!K208)*MBZ!$B208+(drdp!E208+drdp!N208)*MBZ!$C208+(drdp!H208+drdp!Q208)*MBZ!$D208)</f>
        <v>0</v>
      </c>
      <c r="F208" s="20">
        <f>Model!$W$16*((drdp!C208+drdp!L208)*MBZ!$B208+(drdp!F208+drdp!O208)*MBZ!$C208+(drdp!I208+drdp!R208)*MBZ!$D208)</f>
        <v>0</v>
      </c>
      <c r="G208" s="20">
        <f>Model!$W$16*((drdp!D208+drdp!M208)*MBZ!$B208+(drdp!G208+drdp!P208)*MBZ!$C208+(drdp!J208+drdp!S208)*MBZ!$D208)</f>
        <v>0</v>
      </c>
      <c r="H208" s="18">
        <f>Model!$W$16*((drdp!B208)*MBZ!$B208+(drdp!E208)*MBZ!$C208+(drdp!H208)*MBZ!$D208)</f>
        <v>0</v>
      </c>
      <c r="I208" s="18">
        <f>Model!$W$16*((drdp!C208)*MBZ!$B208+(drdp!F208)*MBZ!$C208+(drdp!I208)*MBZ!$D208)</f>
        <v>0</v>
      </c>
      <c r="J208" s="18">
        <f>Model!$W$16*((drdp!D208)*MBZ!$B208+(drdp!G208)*MBZ!$C208+(drdp!J208)*MBZ!$D208)</f>
        <v>0</v>
      </c>
      <c r="K208" s="21">
        <f>SUM(E$3:E207)+H208</f>
        <v>-0.31805724140457947</v>
      </c>
      <c r="L208" s="21">
        <f>SUM(F$3:F207)+I208</f>
        <v>0.75052129616149577</v>
      </c>
      <c r="M208" s="21">
        <f>SUM(G$3:G207)+J208</f>
        <v>0</v>
      </c>
      <c r="N208" s="21"/>
      <c r="O208" s="21"/>
      <c r="P208" s="21"/>
      <c r="Q208" s="19">
        <f t="shared" si="19"/>
        <v>0.10116040880989094</v>
      </c>
      <c r="R208" s="19">
        <f t="shared" si="20"/>
        <v>0.56328221599193162</v>
      </c>
      <c r="S208" s="19">
        <f t="shared" si="21"/>
        <v>0</v>
      </c>
      <c r="T208" s="19">
        <f t="shared" si="22"/>
        <v>-0.23870873307251475</v>
      </c>
      <c r="U208" s="19">
        <f t="shared" si="23"/>
        <v>0</v>
      </c>
      <c r="V208" s="19">
        <f t="shared" si="24"/>
        <v>0</v>
      </c>
    </row>
    <row r="209" spans="1:22" x14ac:dyDescent="0.25">
      <c r="A209" s="26">
        <f>Wellpath!E209</f>
        <v>0</v>
      </c>
      <c r="B209" s="22">
        <v>0</v>
      </c>
      <c r="C209" s="22">
        <v>0</v>
      </c>
      <c r="D209" s="22">
        <f>-SIN(Wellpath!L209) * SIN(Wellpath!O209) / (Bfield * COS(Dip))</f>
        <v>0</v>
      </c>
      <c r="E209" s="20">
        <f>Model!$W$16*((drdp!B209+drdp!K209)*MBZ!$B209+(drdp!E209+drdp!N209)*MBZ!$C209+(drdp!H209+drdp!Q209)*MBZ!$D209)</f>
        <v>0</v>
      </c>
      <c r="F209" s="20">
        <f>Model!$W$16*((drdp!C209+drdp!L209)*MBZ!$B209+(drdp!F209+drdp!O209)*MBZ!$C209+(drdp!I209+drdp!R209)*MBZ!$D209)</f>
        <v>0</v>
      </c>
      <c r="G209" s="20">
        <f>Model!$W$16*((drdp!D209+drdp!M209)*MBZ!$B209+(drdp!G209+drdp!P209)*MBZ!$C209+(drdp!J209+drdp!S209)*MBZ!$D209)</f>
        <v>0</v>
      </c>
      <c r="H209" s="18">
        <f>Model!$W$16*((drdp!B209)*MBZ!$B209+(drdp!E209)*MBZ!$C209+(drdp!H209)*MBZ!$D209)</f>
        <v>0</v>
      </c>
      <c r="I209" s="18">
        <f>Model!$W$16*((drdp!C209)*MBZ!$B209+(drdp!F209)*MBZ!$C209+(drdp!I209)*MBZ!$D209)</f>
        <v>0</v>
      </c>
      <c r="J209" s="18">
        <f>Model!$W$16*((drdp!D209)*MBZ!$B209+(drdp!G209)*MBZ!$C209+(drdp!J209)*MBZ!$D209)</f>
        <v>0</v>
      </c>
      <c r="K209" s="21">
        <f>SUM(E$3:E208)+H209</f>
        <v>-0.31805724140457947</v>
      </c>
      <c r="L209" s="21">
        <f>SUM(F$3:F208)+I209</f>
        <v>0.75052129616149577</v>
      </c>
      <c r="M209" s="21">
        <f>SUM(G$3:G208)+J209</f>
        <v>0</v>
      </c>
      <c r="N209" s="21"/>
      <c r="O209" s="21"/>
      <c r="P209" s="21"/>
      <c r="Q209" s="19">
        <f t="shared" si="19"/>
        <v>0.10116040880989094</v>
      </c>
      <c r="R209" s="19">
        <f t="shared" si="20"/>
        <v>0.56328221599193162</v>
      </c>
      <c r="S209" s="19">
        <f t="shared" si="21"/>
        <v>0</v>
      </c>
      <c r="T209" s="19">
        <f t="shared" si="22"/>
        <v>-0.23870873307251475</v>
      </c>
      <c r="U209" s="19">
        <f t="shared" si="23"/>
        <v>0</v>
      </c>
      <c r="V209" s="19">
        <f t="shared" si="24"/>
        <v>0</v>
      </c>
    </row>
    <row r="210" spans="1:22" x14ac:dyDescent="0.25">
      <c r="A210" s="26">
        <f>Wellpath!E210</f>
        <v>0</v>
      </c>
      <c r="B210" s="22">
        <v>0</v>
      </c>
      <c r="C210" s="22">
        <v>0</v>
      </c>
      <c r="D210" s="22">
        <f>-SIN(Wellpath!L210) * SIN(Wellpath!O210) / (Bfield * COS(Dip))</f>
        <v>0</v>
      </c>
      <c r="E210" s="20">
        <f>Model!$W$16*((drdp!B210+drdp!K210)*MBZ!$B210+(drdp!E210+drdp!N210)*MBZ!$C210+(drdp!H210+drdp!Q210)*MBZ!$D210)</f>
        <v>0</v>
      </c>
      <c r="F210" s="20">
        <f>Model!$W$16*((drdp!C210+drdp!L210)*MBZ!$B210+(drdp!F210+drdp!O210)*MBZ!$C210+(drdp!I210+drdp!R210)*MBZ!$D210)</f>
        <v>0</v>
      </c>
      <c r="G210" s="20">
        <f>Model!$W$16*((drdp!D210+drdp!M210)*MBZ!$B210+(drdp!G210+drdp!P210)*MBZ!$C210+(drdp!J210+drdp!S210)*MBZ!$D210)</f>
        <v>0</v>
      </c>
      <c r="H210" s="18">
        <f>Model!$W$16*((drdp!B210)*MBZ!$B210+(drdp!E210)*MBZ!$C210+(drdp!H210)*MBZ!$D210)</f>
        <v>0</v>
      </c>
      <c r="I210" s="18">
        <f>Model!$W$16*((drdp!C210)*MBZ!$B210+(drdp!F210)*MBZ!$C210+(drdp!I210)*MBZ!$D210)</f>
        <v>0</v>
      </c>
      <c r="J210" s="18">
        <f>Model!$W$16*((drdp!D210)*MBZ!$B210+(drdp!G210)*MBZ!$C210+(drdp!J210)*MBZ!$D210)</f>
        <v>0</v>
      </c>
      <c r="K210" s="21">
        <f>SUM(E$3:E209)+H210</f>
        <v>-0.31805724140457947</v>
      </c>
      <c r="L210" s="21">
        <f>SUM(F$3:F209)+I210</f>
        <v>0.75052129616149577</v>
      </c>
      <c r="M210" s="21">
        <f>SUM(G$3:G209)+J210</f>
        <v>0</v>
      </c>
      <c r="N210" s="21"/>
      <c r="O210" s="21"/>
      <c r="P210" s="21"/>
      <c r="Q210" s="19">
        <f t="shared" si="19"/>
        <v>0.10116040880989094</v>
      </c>
      <c r="R210" s="19">
        <f t="shared" si="20"/>
        <v>0.56328221599193162</v>
      </c>
      <c r="S210" s="19">
        <f t="shared" si="21"/>
        <v>0</v>
      </c>
      <c r="T210" s="19">
        <f t="shared" si="22"/>
        <v>-0.23870873307251475</v>
      </c>
      <c r="U210" s="19">
        <f t="shared" si="23"/>
        <v>0</v>
      </c>
      <c r="V210" s="19">
        <f t="shared" si="24"/>
        <v>0</v>
      </c>
    </row>
    <row r="211" spans="1:22" x14ac:dyDescent="0.25">
      <c r="A211" s="26">
        <f>Wellpath!E211</f>
        <v>0</v>
      </c>
      <c r="B211" s="22">
        <v>0</v>
      </c>
      <c r="C211" s="22">
        <v>0</v>
      </c>
      <c r="D211" s="22">
        <f>-SIN(Wellpath!L211) * SIN(Wellpath!O211) / (Bfield * COS(Dip))</f>
        <v>0</v>
      </c>
      <c r="E211" s="20">
        <f>Model!$W$16*((drdp!B211+drdp!K211)*MBZ!$B211+(drdp!E211+drdp!N211)*MBZ!$C211+(drdp!H211+drdp!Q211)*MBZ!$D211)</f>
        <v>0</v>
      </c>
      <c r="F211" s="20">
        <f>Model!$W$16*((drdp!C211+drdp!L211)*MBZ!$B211+(drdp!F211+drdp!O211)*MBZ!$C211+(drdp!I211+drdp!R211)*MBZ!$D211)</f>
        <v>0</v>
      </c>
      <c r="G211" s="20">
        <f>Model!$W$16*((drdp!D211+drdp!M211)*MBZ!$B211+(drdp!G211+drdp!P211)*MBZ!$C211+(drdp!J211+drdp!S211)*MBZ!$D211)</f>
        <v>0</v>
      </c>
      <c r="H211" s="18">
        <f>Model!$W$16*((drdp!B211)*MBZ!$B211+(drdp!E211)*MBZ!$C211+(drdp!H211)*MBZ!$D211)</f>
        <v>0</v>
      </c>
      <c r="I211" s="18">
        <f>Model!$W$16*((drdp!C211)*MBZ!$B211+(drdp!F211)*MBZ!$C211+(drdp!I211)*MBZ!$D211)</f>
        <v>0</v>
      </c>
      <c r="J211" s="18">
        <f>Model!$W$16*((drdp!D211)*MBZ!$B211+(drdp!G211)*MBZ!$C211+(drdp!J211)*MBZ!$D211)</f>
        <v>0</v>
      </c>
      <c r="K211" s="21">
        <f>SUM(E$3:E210)+H211</f>
        <v>-0.31805724140457947</v>
      </c>
      <c r="L211" s="21">
        <f>SUM(F$3:F210)+I211</f>
        <v>0.75052129616149577</v>
      </c>
      <c r="M211" s="21">
        <f>SUM(G$3:G210)+J211</f>
        <v>0</v>
      </c>
      <c r="N211" s="21"/>
      <c r="O211" s="21"/>
      <c r="P211" s="21"/>
      <c r="Q211" s="19">
        <f t="shared" si="19"/>
        <v>0.10116040880989094</v>
      </c>
      <c r="R211" s="19">
        <f t="shared" si="20"/>
        <v>0.56328221599193162</v>
      </c>
      <c r="S211" s="19">
        <f t="shared" si="21"/>
        <v>0</v>
      </c>
      <c r="T211" s="19">
        <f t="shared" si="22"/>
        <v>-0.23870873307251475</v>
      </c>
      <c r="U211" s="19">
        <f t="shared" si="23"/>
        <v>0</v>
      </c>
      <c r="V211" s="19">
        <f t="shared" si="24"/>
        <v>0</v>
      </c>
    </row>
    <row r="212" spans="1:22" x14ac:dyDescent="0.25">
      <c r="A212" s="26">
        <f>Wellpath!E212</f>
        <v>0</v>
      </c>
      <c r="B212" s="22">
        <v>0</v>
      </c>
      <c r="C212" s="22">
        <v>0</v>
      </c>
      <c r="D212" s="22">
        <f>-SIN(Wellpath!L212) * SIN(Wellpath!O212) / (Bfield * COS(Dip))</f>
        <v>0</v>
      </c>
      <c r="E212" s="20">
        <f>Model!$W$16*((drdp!B212+drdp!K212)*MBZ!$B212+(drdp!E212+drdp!N212)*MBZ!$C212+(drdp!H212+drdp!Q212)*MBZ!$D212)</f>
        <v>0</v>
      </c>
      <c r="F212" s="20">
        <f>Model!$W$16*((drdp!C212+drdp!L212)*MBZ!$B212+(drdp!F212+drdp!O212)*MBZ!$C212+(drdp!I212+drdp!R212)*MBZ!$D212)</f>
        <v>0</v>
      </c>
      <c r="G212" s="20">
        <f>Model!$W$16*((drdp!D212+drdp!M212)*MBZ!$B212+(drdp!G212+drdp!P212)*MBZ!$C212+(drdp!J212+drdp!S212)*MBZ!$D212)</f>
        <v>0</v>
      </c>
      <c r="H212" s="18">
        <f>Model!$W$16*((drdp!B212)*MBZ!$B212+(drdp!E212)*MBZ!$C212+(drdp!H212)*MBZ!$D212)</f>
        <v>0</v>
      </c>
      <c r="I212" s="18">
        <f>Model!$W$16*((drdp!C212)*MBZ!$B212+(drdp!F212)*MBZ!$C212+(drdp!I212)*MBZ!$D212)</f>
        <v>0</v>
      </c>
      <c r="J212" s="18">
        <f>Model!$W$16*((drdp!D212)*MBZ!$B212+(drdp!G212)*MBZ!$C212+(drdp!J212)*MBZ!$D212)</f>
        <v>0</v>
      </c>
      <c r="K212" s="21">
        <f>SUM(E$3:E211)+H212</f>
        <v>-0.31805724140457947</v>
      </c>
      <c r="L212" s="21">
        <f>SUM(F$3:F211)+I212</f>
        <v>0.75052129616149577</v>
      </c>
      <c r="M212" s="21">
        <f>SUM(G$3:G211)+J212</f>
        <v>0</v>
      </c>
      <c r="N212" s="21"/>
      <c r="O212" s="21"/>
      <c r="P212" s="21"/>
      <c r="Q212" s="19">
        <f t="shared" si="19"/>
        <v>0.10116040880989094</v>
      </c>
      <c r="R212" s="19">
        <f t="shared" si="20"/>
        <v>0.56328221599193162</v>
      </c>
      <c r="S212" s="19">
        <f t="shared" si="21"/>
        <v>0</v>
      </c>
      <c r="T212" s="19">
        <f t="shared" si="22"/>
        <v>-0.23870873307251475</v>
      </c>
      <c r="U212" s="19">
        <f t="shared" si="23"/>
        <v>0</v>
      </c>
      <c r="V212" s="19">
        <f t="shared" si="24"/>
        <v>0</v>
      </c>
    </row>
    <row r="213" spans="1:22" x14ac:dyDescent="0.25">
      <c r="A213" s="26">
        <f>Wellpath!E213</f>
        <v>0</v>
      </c>
      <c r="B213" s="22">
        <v>0</v>
      </c>
      <c r="C213" s="22">
        <v>0</v>
      </c>
      <c r="D213" s="22">
        <f>-SIN(Wellpath!L213) * SIN(Wellpath!O213) / (Bfield * COS(Dip))</f>
        <v>0</v>
      </c>
      <c r="E213" s="20">
        <f>Model!$W$16*((drdp!B213+drdp!K213)*MBZ!$B213+(drdp!E213+drdp!N213)*MBZ!$C213+(drdp!H213+drdp!Q213)*MBZ!$D213)</f>
        <v>0</v>
      </c>
      <c r="F213" s="20">
        <f>Model!$W$16*((drdp!C213+drdp!L213)*MBZ!$B213+(drdp!F213+drdp!O213)*MBZ!$C213+(drdp!I213+drdp!R213)*MBZ!$D213)</f>
        <v>0</v>
      </c>
      <c r="G213" s="20">
        <f>Model!$W$16*((drdp!D213+drdp!M213)*MBZ!$B213+(drdp!G213+drdp!P213)*MBZ!$C213+(drdp!J213+drdp!S213)*MBZ!$D213)</f>
        <v>0</v>
      </c>
      <c r="H213" s="18">
        <f>Model!$W$16*((drdp!B213)*MBZ!$B213+(drdp!E213)*MBZ!$C213+(drdp!H213)*MBZ!$D213)</f>
        <v>0</v>
      </c>
      <c r="I213" s="18">
        <f>Model!$W$16*((drdp!C213)*MBZ!$B213+(drdp!F213)*MBZ!$C213+(drdp!I213)*MBZ!$D213)</f>
        <v>0</v>
      </c>
      <c r="J213" s="18">
        <f>Model!$W$16*((drdp!D213)*MBZ!$B213+(drdp!G213)*MBZ!$C213+(drdp!J213)*MBZ!$D213)</f>
        <v>0</v>
      </c>
      <c r="K213" s="21">
        <f>SUM(E$3:E212)+H213</f>
        <v>-0.31805724140457947</v>
      </c>
      <c r="L213" s="21">
        <f>SUM(F$3:F212)+I213</f>
        <v>0.75052129616149577</v>
      </c>
      <c r="M213" s="21">
        <f>SUM(G$3:G212)+J213</f>
        <v>0</v>
      </c>
      <c r="N213" s="21"/>
      <c r="O213" s="21"/>
      <c r="P213" s="21"/>
      <c r="Q213" s="19">
        <f t="shared" si="19"/>
        <v>0.10116040880989094</v>
      </c>
      <c r="R213" s="19">
        <f t="shared" si="20"/>
        <v>0.56328221599193162</v>
      </c>
      <c r="S213" s="19">
        <f t="shared" si="21"/>
        <v>0</v>
      </c>
      <c r="T213" s="19">
        <f t="shared" si="22"/>
        <v>-0.23870873307251475</v>
      </c>
      <c r="U213" s="19">
        <f t="shared" si="23"/>
        <v>0</v>
      </c>
      <c r="V213" s="19">
        <f t="shared" si="24"/>
        <v>0</v>
      </c>
    </row>
    <row r="214" spans="1:22" x14ac:dyDescent="0.25">
      <c r="A214" s="26">
        <f>Wellpath!E214</f>
        <v>0</v>
      </c>
      <c r="B214" s="22">
        <v>0</v>
      </c>
      <c r="C214" s="22">
        <v>0</v>
      </c>
      <c r="D214" s="22">
        <f>-SIN(Wellpath!L214) * SIN(Wellpath!O214) / (Bfield * COS(Dip))</f>
        <v>0</v>
      </c>
      <c r="E214" s="20">
        <f>Model!$W$16*((drdp!B214+drdp!K214)*MBZ!$B214+(drdp!E214+drdp!N214)*MBZ!$C214+(drdp!H214+drdp!Q214)*MBZ!$D214)</f>
        <v>0</v>
      </c>
      <c r="F214" s="20">
        <f>Model!$W$16*((drdp!C214+drdp!L214)*MBZ!$B214+(drdp!F214+drdp!O214)*MBZ!$C214+(drdp!I214+drdp!R214)*MBZ!$D214)</f>
        <v>0</v>
      </c>
      <c r="G214" s="20">
        <f>Model!$W$16*((drdp!D214+drdp!M214)*MBZ!$B214+(drdp!G214+drdp!P214)*MBZ!$C214+(drdp!J214+drdp!S214)*MBZ!$D214)</f>
        <v>0</v>
      </c>
      <c r="H214" s="18">
        <f>Model!$W$16*((drdp!B214)*MBZ!$B214+(drdp!E214)*MBZ!$C214+(drdp!H214)*MBZ!$D214)</f>
        <v>0</v>
      </c>
      <c r="I214" s="18">
        <f>Model!$W$16*((drdp!C214)*MBZ!$B214+(drdp!F214)*MBZ!$C214+(drdp!I214)*MBZ!$D214)</f>
        <v>0</v>
      </c>
      <c r="J214" s="18">
        <f>Model!$W$16*((drdp!D214)*MBZ!$B214+(drdp!G214)*MBZ!$C214+(drdp!J214)*MBZ!$D214)</f>
        <v>0</v>
      </c>
      <c r="K214" s="21">
        <f>SUM(E$3:E213)+H214</f>
        <v>-0.31805724140457947</v>
      </c>
      <c r="L214" s="21">
        <f>SUM(F$3:F213)+I214</f>
        <v>0.75052129616149577</v>
      </c>
      <c r="M214" s="21">
        <f>SUM(G$3:G213)+J214</f>
        <v>0</v>
      </c>
      <c r="N214" s="21"/>
      <c r="O214" s="21"/>
      <c r="P214" s="21"/>
      <c r="Q214" s="19">
        <f t="shared" si="19"/>
        <v>0.10116040880989094</v>
      </c>
      <c r="R214" s="19">
        <f t="shared" si="20"/>
        <v>0.56328221599193162</v>
      </c>
      <c r="S214" s="19">
        <f t="shared" si="21"/>
        <v>0</v>
      </c>
      <c r="T214" s="19">
        <f t="shared" si="22"/>
        <v>-0.23870873307251475</v>
      </c>
      <c r="U214" s="19">
        <f t="shared" si="23"/>
        <v>0</v>
      </c>
      <c r="V214" s="19">
        <f t="shared" si="24"/>
        <v>0</v>
      </c>
    </row>
    <row r="215" spans="1:22" x14ac:dyDescent="0.25">
      <c r="A215" s="26">
        <f>Wellpath!E215</f>
        <v>0</v>
      </c>
      <c r="B215" s="22">
        <v>0</v>
      </c>
      <c r="C215" s="22">
        <v>0</v>
      </c>
      <c r="D215" s="22">
        <f>-SIN(Wellpath!L215) * SIN(Wellpath!O215) / (Bfield * COS(Dip))</f>
        <v>0</v>
      </c>
      <c r="E215" s="20">
        <f>Model!$W$16*((drdp!B215+drdp!K215)*MBZ!$B215+(drdp!E215+drdp!N215)*MBZ!$C215+(drdp!H215+drdp!Q215)*MBZ!$D215)</f>
        <v>0</v>
      </c>
      <c r="F215" s="20">
        <f>Model!$W$16*((drdp!C215+drdp!L215)*MBZ!$B215+(drdp!F215+drdp!O215)*MBZ!$C215+(drdp!I215+drdp!R215)*MBZ!$D215)</f>
        <v>0</v>
      </c>
      <c r="G215" s="20">
        <f>Model!$W$16*((drdp!D215+drdp!M215)*MBZ!$B215+(drdp!G215+drdp!P215)*MBZ!$C215+(drdp!J215+drdp!S215)*MBZ!$D215)</f>
        <v>0</v>
      </c>
      <c r="H215" s="18">
        <f>Model!$W$16*((drdp!B215)*MBZ!$B215+(drdp!E215)*MBZ!$C215+(drdp!H215)*MBZ!$D215)</f>
        <v>0</v>
      </c>
      <c r="I215" s="18">
        <f>Model!$W$16*((drdp!C215)*MBZ!$B215+(drdp!F215)*MBZ!$C215+(drdp!I215)*MBZ!$D215)</f>
        <v>0</v>
      </c>
      <c r="J215" s="18">
        <f>Model!$W$16*((drdp!D215)*MBZ!$B215+(drdp!G215)*MBZ!$C215+(drdp!J215)*MBZ!$D215)</f>
        <v>0</v>
      </c>
      <c r="K215" s="21">
        <f>SUM(E$3:E214)+H215</f>
        <v>-0.31805724140457947</v>
      </c>
      <c r="L215" s="21">
        <f>SUM(F$3:F214)+I215</f>
        <v>0.75052129616149577</v>
      </c>
      <c r="M215" s="21">
        <f>SUM(G$3:G214)+J215</f>
        <v>0</v>
      </c>
      <c r="N215" s="21"/>
      <c r="O215" s="21"/>
      <c r="P215" s="21"/>
      <c r="Q215" s="19">
        <f t="shared" si="19"/>
        <v>0.10116040880989094</v>
      </c>
      <c r="R215" s="19">
        <f t="shared" si="20"/>
        <v>0.56328221599193162</v>
      </c>
      <c r="S215" s="19">
        <f t="shared" si="21"/>
        <v>0</v>
      </c>
      <c r="T215" s="19">
        <f t="shared" si="22"/>
        <v>-0.23870873307251475</v>
      </c>
      <c r="U215" s="19">
        <f t="shared" si="23"/>
        <v>0</v>
      </c>
      <c r="V215" s="19">
        <f t="shared" si="24"/>
        <v>0</v>
      </c>
    </row>
    <row r="216" spans="1:22" x14ac:dyDescent="0.25">
      <c r="A216" s="26">
        <f>Wellpath!E216</f>
        <v>0</v>
      </c>
      <c r="B216" s="22">
        <v>0</v>
      </c>
      <c r="C216" s="22">
        <v>0</v>
      </c>
      <c r="D216" s="22">
        <f>-SIN(Wellpath!L216) * SIN(Wellpath!O216) / (Bfield * COS(Dip))</f>
        <v>0</v>
      </c>
      <c r="E216" s="20">
        <f>Model!$W$16*((drdp!B216+drdp!K216)*MBZ!$B216+(drdp!E216+drdp!N216)*MBZ!$C216+(drdp!H216+drdp!Q216)*MBZ!$D216)</f>
        <v>0</v>
      </c>
      <c r="F216" s="20">
        <f>Model!$W$16*((drdp!C216+drdp!L216)*MBZ!$B216+(drdp!F216+drdp!O216)*MBZ!$C216+(drdp!I216+drdp!R216)*MBZ!$D216)</f>
        <v>0</v>
      </c>
      <c r="G216" s="20">
        <f>Model!$W$16*((drdp!D216+drdp!M216)*MBZ!$B216+(drdp!G216+drdp!P216)*MBZ!$C216+(drdp!J216+drdp!S216)*MBZ!$D216)</f>
        <v>0</v>
      </c>
      <c r="H216" s="18">
        <f>Model!$W$16*((drdp!B216)*MBZ!$B216+(drdp!E216)*MBZ!$C216+(drdp!H216)*MBZ!$D216)</f>
        <v>0</v>
      </c>
      <c r="I216" s="18">
        <f>Model!$W$16*((drdp!C216)*MBZ!$B216+(drdp!F216)*MBZ!$C216+(drdp!I216)*MBZ!$D216)</f>
        <v>0</v>
      </c>
      <c r="J216" s="18">
        <f>Model!$W$16*((drdp!D216)*MBZ!$B216+(drdp!G216)*MBZ!$C216+(drdp!J216)*MBZ!$D216)</f>
        <v>0</v>
      </c>
      <c r="K216" s="21">
        <f>SUM(E$3:E215)+H216</f>
        <v>-0.31805724140457947</v>
      </c>
      <c r="L216" s="21">
        <f>SUM(F$3:F215)+I216</f>
        <v>0.75052129616149577</v>
      </c>
      <c r="M216" s="21">
        <f>SUM(G$3:G215)+J216</f>
        <v>0</v>
      </c>
      <c r="N216" s="21"/>
      <c r="O216" s="21"/>
      <c r="P216" s="21"/>
      <c r="Q216" s="19">
        <f t="shared" si="19"/>
        <v>0.10116040880989094</v>
      </c>
      <c r="R216" s="19">
        <f t="shared" si="20"/>
        <v>0.56328221599193162</v>
      </c>
      <c r="S216" s="19">
        <f t="shared" si="21"/>
        <v>0</v>
      </c>
      <c r="T216" s="19">
        <f t="shared" si="22"/>
        <v>-0.23870873307251475</v>
      </c>
      <c r="U216" s="19">
        <f t="shared" si="23"/>
        <v>0</v>
      </c>
      <c r="V216" s="19">
        <f t="shared" si="24"/>
        <v>0</v>
      </c>
    </row>
    <row r="217" spans="1:22" x14ac:dyDescent="0.25">
      <c r="A217" s="26">
        <f>Wellpath!E217</f>
        <v>0</v>
      </c>
      <c r="B217" s="22">
        <v>0</v>
      </c>
      <c r="C217" s="22">
        <v>0</v>
      </c>
      <c r="D217" s="22">
        <f>-SIN(Wellpath!L217) * SIN(Wellpath!O217) / (Bfield * COS(Dip))</f>
        <v>0</v>
      </c>
      <c r="E217" s="20">
        <f>Model!$W$16*((drdp!B217+drdp!K217)*MBZ!$B217+(drdp!E217+drdp!N217)*MBZ!$C217+(drdp!H217+drdp!Q217)*MBZ!$D217)</f>
        <v>0</v>
      </c>
      <c r="F217" s="20">
        <f>Model!$W$16*((drdp!C217+drdp!L217)*MBZ!$B217+(drdp!F217+drdp!O217)*MBZ!$C217+(drdp!I217+drdp!R217)*MBZ!$D217)</f>
        <v>0</v>
      </c>
      <c r="G217" s="20">
        <f>Model!$W$16*((drdp!D217+drdp!M217)*MBZ!$B217+(drdp!G217+drdp!P217)*MBZ!$C217+(drdp!J217+drdp!S217)*MBZ!$D217)</f>
        <v>0</v>
      </c>
      <c r="H217" s="18">
        <f>Model!$W$16*((drdp!B217)*MBZ!$B217+(drdp!E217)*MBZ!$C217+(drdp!H217)*MBZ!$D217)</f>
        <v>0</v>
      </c>
      <c r="I217" s="18">
        <f>Model!$W$16*((drdp!C217)*MBZ!$B217+(drdp!F217)*MBZ!$C217+(drdp!I217)*MBZ!$D217)</f>
        <v>0</v>
      </c>
      <c r="J217" s="18">
        <f>Model!$W$16*((drdp!D217)*MBZ!$B217+(drdp!G217)*MBZ!$C217+(drdp!J217)*MBZ!$D217)</f>
        <v>0</v>
      </c>
      <c r="K217" s="21">
        <f>SUM(E$3:E216)+H217</f>
        <v>-0.31805724140457947</v>
      </c>
      <c r="L217" s="21">
        <f>SUM(F$3:F216)+I217</f>
        <v>0.75052129616149577</v>
      </c>
      <c r="M217" s="21">
        <f>SUM(G$3:G216)+J217</f>
        <v>0</v>
      </c>
      <c r="N217" s="21"/>
      <c r="O217" s="21"/>
      <c r="P217" s="21"/>
      <c r="Q217" s="19">
        <f t="shared" si="19"/>
        <v>0.10116040880989094</v>
      </c>
      <c r="R217" s="19">
        <f t="shared" si="20"/>
        <v>0.56328221599193162</v>
      </c>
      <c r="S217" s="19">
        <f t="shared" si="21"/>
        <v>0</v>
      </c>
      <c r="T217" s="19">
        <f t="shared" si="22"/>
        <v>-0.23870873307251475</v>
      </c>
      <c r="U217" s="19">
        <f t="shared" si="23"/>
        <v>0</v>
      </c>
      <c r="V217" s="19">
        <f t="shared" si="24"/>
        <v>0</v>
      </c>
    </row>
    <row r="218" spans="1:22" x14ac:dyDescent="0.25">
      <c r="A218" s="26">
        <f>Wellpath!E218</f>
        <v>0</v>
      </c>
      <c r="B218" s="22">
        <v>0</v>
      </c>
      <c r="C218" s="22">
        <v>0</v>
      </c>
      <c r="D218" s="22">
        <f>-SIN(Wellpath!L218) * SIN(Wellpath!O218) / (Bfield * COS(Dip))</f>
        <v>0</v>
      </c>
      <c r="E218" s="20">
        <f>Model!$W$16*((drdp!B218+drdp!K218)*MBZ!$B218+(drdp!E218+drdp!N218)*MBZ!$C218+(drdp!H218+drdp!Q218)*MBZ!$D218)</f>
        <v>0</v>
      </c>
      <c r="F218" s="20">
        <f>Model!$W$16*((drdp!C218+drdp!L218)*MBZ!$B218+(drdp!F218+drdp!O218)*MBZ!$C218+(drdp!I218+drdp!R218)*MBZ!$D218)</f>
        <v>0</v>
      </c>
      <c r="G218" s="20">
        <f>Model!$W$16*((drdp!D218+drdp!M218)*MBZ!$B218+(drdp!G218+drdp!P218)*MBZ!$C218+(drdp!J218+drdp!S218)*MBZ!$D218)</f>
        <v>0</v>
      </c>
      <c r="H218" s="18">
        <f>Model!$W$16*((drdp!B218)*MBZ!$B218+(drdp!E218)*MBZ!$C218+(drdp!H218)*MBZ!$D218)</f>
        <v>0</v>
      </c>
      <c r="I218" s="18">
        <f>Model!$W$16*((drdp!C218)*MBZ!$B218+(drdp!F218)*MBZ!$C218+(drdp!I218)*MBZ!$D218)</f>
        <v>0</v>
      </c>
      <c r="J218" s="18">
        <f>Model!$W$16*((drdp!D218)*MBZ!$B218+(drdp!G218)*MBZ!$C218+(drdp!J218)*MBZ!$D218)</f>
        <v>0</v>
      </c>
      <c r="K218" s="21">
        <f>SUM(E$3:E217)+H218</f>
        <v>-0.31805724140457947</v>
      </c>
      <c r="L218" s="21">
        <f>SUM(F$3:F217)+I218</f>
        <v>0.75052129616149577</v>
      </c>
      <c r="M218" s="21">
        <f>SUM(G$3:G217)+J218</f>
        <v>0</v>
      </c>
      <c r="N218" s="21"/>
      <c r="O218" s="21"/>
      <c r="P218" s="21"/>
      <c r="Q218" s="19">
        <f t="shared" si="19"/>
        <v>0.10116040880989094</v>
      </c>
      <c r="R218" s="19">
        <f t="shared" si="20"/>
        <v>0.56328221599193162</v>
      </c>
      <c r="S218" s="19">
        <f t="shared" si="21"/>
        <v>0</v>
      </c>
      <c r="T218" s="19">
        <f t="shared" si="22"/>
        <v>-0.23870873307251475</v>
      </c>
      <c r="U218" s="19">
        <f t="shared" si="23"/>
        <v>0</v>
      </c>
      <c r="V218" s="19">
        <f t="shared" si="24"/>
        <v>0</v>
      </c>
    </row>
    <row r="219" spans="1:22" x14ac:dyDescent="0.25">
      <c r="A219" s="26">
        <f>Wellpath!E219</f>
        <v>0</v>
      </c>
      <c r="B219" s="22">
        <v>0</v>
      </c>
      <c r="C219" s="22">
        <v>0</v>
      </c>
      <c r="D219" s="22">
        <f>-SIN(Wellpath!L219) * SIN(Wellpath!O219) / (Bfield * COS(Dip))</f>
        <v>0</v>
      </c>
      <c r="E219" s="20">
        <f>Model!$W$16*((drdp!B219+drdp!K219)*MBZ!$B219+(drdp!E219+drdp!N219)*MBZ!$C219+(drdp!H219+drdp!Q219)*MBZ!$D219)</f>
        <v>0</v>
      </c>
      <c r="F219" s="20">
        <f>Model!$W$16*((drdp!C219+drdp!L219)*MBZ!$B219+(drdp!F219+drdp!O219)*MBZ!$C219+(drdp!I219+drdp!R219)*MBZ!$D219)</f>
        <v>0</v>
      </c>
      <c r="G219" s="20">
        <f>Model!$W$16*((drdp!D219+drdp!M219)*MBZ!$B219+(drdp!G219+drdp!P219)*MBZ!$C219+(drdp!J219+drdp!S219)*MBZ!$D219)</f>
        <v>0</v>
      </c>
      <c r="H219" s="18">
        <f>Model!$W$16*((drdp!B219)*MBZ!$B219+(drdp!E219)*MBZ!$C219+(drdp!H219)*MBZ!$D219)</f>
        <v>0</v>
      </c>
      <c r="I219" s="18">
        <f>Model!$W$16*((drdp!C219)*MBZ!$B219+(drdp!F219)*MBZ!$C219+(drdp!I219)*MBZ!$D219)</f>
        <v>0</v>
      </c>
      <c r="J219" s="18">
        <f>Model!$W$16*((drdp!D219)*MBZ!$B219+(drdp!G219)*MBZ!$C219+(drdp!J219)*MBZ!$D219)</f>
        <v>0</v>
      </c>
      <c r="K219" s="21">
        <f>SUM(E$3:E218)+H219</f>
        <v>-0.31805724140457947</v>
      </c>
      <c r="L219" s="21">
        <f>SUM(F$3:F218)+I219</f>
        <v>0.75052129616149577</v>
      </c>
      <c r="M219" s="21">
        <f>SUM(G$3:G218)+J219</f>
        <v>0</v>
      </c>
      <c r="N219" s="21"/>
      <c r="O219" s="21"/>
      <c r="P219" s="21"/>
      <c r="Q219" s="19">
        <f t="shared" si="19"/>
        <v>0.10116040880989094</v>
      </c>
      <c r="R219" s="19">
        <f t="shared" si="20"/>
        <v>0.56328221599193162</v>
      </c>
      <c r="S219" s="19">
        <f t="shared" si="21"/>
        <v>0</v>
      </c>
      <c r="T219" s="19">
        <f t="shared" si="22"/>
        <v>-0.23870873307251475</v>
      </c>
      <c r="U219" s="19">
        <f t="shared" si="23"/>
        <v>0</v>
      </c>
      <c r="V219" s="19">
        <f t="shared" si="24"/>
        <v>0</v>
      </c>
    </row>
    <row r="220" spans="1:22" x14ac:dyDescent="0.25">
      <c r="A220" s="26">
        <f>Wellpath!E220</f>
        <v>0</v>
      </c>
      <c r="B220" s="22">
        <v>0</v>
      </c>
      <c r="C220" s="22">
        <v>0</v>
      </c>
      <c r="D220" s="22">
        <f>-SIN(Wellpath!L220) * SIN(Wellpath!O220) / (Bfield * COS(Dip))</f>
        <v>0</v>
      </c>
      <c r="E220" s="20">
        <f>Model!$W$16*((drdp!B220+drdp!K220)*MBZ!$B220+(drdp!E220+drdp!N220)*MBZ!$C220+(drdp!H220+drdp!Q220)*MBZ!$D220)</f>
        <v>0</v>
      </c>
      <c r="F220" s="20">
        <f>Model!$W$16*((drdp!C220+drdp!L220)*MBZ!$B220+(drdp!F220+drdp!O220)*MBZ!$C220+(drdp!I220+drdp!R220)*MBZ!$D220)</f>
        <v>0</v>
      </c>
      <c r="G220" s="20">
        <f>Model!$W$16*((drdp!D220+drdp!M220)*MBZ!$B220+(drdp!G220+drdp!P220)*MBZ!$C220+(drdp!J220+drdp!S220)*MBZ!$D220)</f>
        <v>0</v>
      </c>
      <c r="H220" s="18">
        <f>Model!$W$16*((drdp!B220)*MBZ!$B220+(drdp!E220)*MBZ!$C220+(drdp!H220)*MBZ!$D220)</f>
        <v>0</v>
      </c>
      <c r="I220" s="18">
        <f>Model!$W$16*((drdp!C220)*MBZ!$B220+(drdp!F220)*MBZ!$C220+(drdp!I220)*MBZ!$D220)</f>
        <v>0</v>
      </c>
      <c r="J220" s="18">
        <f>Model!$W$16*((drdp!D220)*MBZ!$B220+(drdp!G220)*MBZ!$C220+(drdp!J220)*MBZ!$D220)</f>
        <v>0</v>
      </c>
      <c r="K220" s="21">
        <f>SUM(E$3:E219)+H220</f>
        <v>-0.31805724140457947</v>
      </c>
      <c r="L220" s="21">
        <f>SUM(F$3:F219)+I220</f>
        <v>0.75052129616149577</v>
      </c>
      <c r="M220" s="21">
        <f>SUM(G$3:G219)+J220</f>
        <v>0</v>
      </c>
      <c r="N220" s="21"/>
      <c r="O220" s="21"/>
      <c r="P220" s="21"/>
      <c r="Q220" s="19">
        <f t="shared" si="19"/>
        <v>0.10116040880989094</v>
      </c>
      <c r="R220" s="19">
        <f t="shared" si="20"/>
        <v>0.56328221599193162</v>
      </c>
      <c r="S220" s="19">
        <f t="shared" si="21"/>
        <v>0</v>
      </c>
      <c r="T220" s="19">
        <f t="shared" si="22"/>
        <v>-0.23870873307251475</v>
      </c>
      <c r="U220" s="19">
        <f t="shared" si="23"/>
        <v>0</v>
      </c>
      <c r="V220" s="19">
        <f t="shared" si="24"/>
        <v>0</v>
      </c>
    </row>
    <row r="221" spans="1:22" x14ac:dyDescent="0.25">
      <c r="A221" s="26">
        <f>Wellpath!E221</f>
        <v>0</v>
      </c>
      <c r="B221" s="22">
        <v>0</v>
      </c>
      <c r="C221" s="22">
        <v>0</v>
      </c>
      <c r="D221" s="22">
        <f>-SIN(Wellpath!L221) * SIN(Wellpath!O221) / (Bfield * COS(Dip))</f>
        <v>0</v>
      </c>
      <c r="E221" s="20">
        <f>Model!$W$16*((drdp!B221+drdp!K221)*MBZ!$B221+(drdp!E221+drdp!N221)*MBZ!$C221+(drdp!H221+drdp!Q221)*MBZ!$D221)</f>
        <v>0</v>
      </c>
      <c r="F221" s="20">
        <f>Model!$W$16*((drdp!C221+drdp!L221)*MBZ!$B221+(drdp!F221+drdp!O221)*MBZ!$C221+(drdp!I221+drdp!R221)*MBZ!$D221)</f>
        <v>0</v>
      </c>
      <c r="G221" s="20">
        <f>Model!$W$16*((drdp!D221+drdp!M221)*MBZ!$B221+(drdp!G221+drdp!P221)*MBZ!$C221+(drdp!J221+drdp!S221)*MBZ!$D221)</f>
        <v>0</v>
      </c>
      <c r="H221" s="18">
        <f>Model!$W$16*((drdp!B221)*MBZ!$B221+(drdp!E221)*MBZ!$C221+(drdp!H221)*MBZ!$D221)</f>
        <v>0</v>
      </c>
      <c r="I221" s="18">
        <f>Model!$W$16*((drdp!C221)*MBZ!$B221+(drdp!F221)*MBZ!$C221+(drdp!I221)*MBZ!$D221)</f>
        <v>0</v>
      </c>
      <c r="J221" s="18">
        <f>Model!$W$16*((drdp!D221)*MBZ!$B221+(drdp!G221)*MBZ!$C221+(drdp!J221)*MBZ!$D221)</f>
        <v>0</v>
      </c>
      <c r="K221" s="21">
        <f>SUM(E$3:E220)+H221</f>
        <v>-0.31805724140457947</v>
      </c>
      <c r="L221" s="21">
        <f>SUM(F$3:F220)+I221</f>
        <v>0.75052129616149577</v>
      </c>
      <c r="M221" s="21">
        <f>SUM(G$3:G220)+J221</f>
        <v>0</v>
      </c>
      <c r="N221" s="21"/>
      <c r="O221" s="21"/>
      <c r="P221" s="21"/>
      <c r="Q221" s="19">
        <f t="shared" si="19"/>
        <v>0.10116040880989094</v>
      </c>
      <c r="R221" s="19">
        <f t="shared" si="20"/>
        <v>0.56328221599193162</v>
      </c>
      <c r="S221" s="19">
        <f t="shared" si="21"/>
        <v>0</v>
      </c>
      <c r="T221" s="19">
        <f t="shared" si="22"/>
        <v>-0.23870873307251475</v>
      </c>
      <c r="U221" s="19">
        <f t="shared" si="23"/>
        <v>0</v>
      </c>
      <c r="V221" s="19">
        <f t="shared" si="24"/>
        <v>0</v>
      </c>
    </row>
    <row r="222" spans="1:22" x14ac:dyDescent="0.25">
      <c r="A222" s="26">
        <f>Wellpath!E222</f>
        <v>0</v>
      </c>
      <c r="B222" s="22">
        <v>0</v>
      </c>
      <c r="C222" s="22">
        <v>0</v>
      </c>
      <c r="D222" s="22">
        <f>-SIN(Wellpath!L222) * SIN(Wellpath!O222) / (Bfield * COS(Dip))</f>
        <v>0</v>
      </c>
      <c r="E222" s="20">
        <f>Model!$W$16*((drdp!B222+drdp!K222)*MBZ!$B222+(drdp!E222+drdp!N222)*MBZ!$C222+(drdp!H222+drdp!Q222)*MBZ!$D222)</f>
        <v>0</v>
      </c>
      <c r="F222" s="20">
        <f>Model!$W$16*((drdp!C222+drdp!L222)*MBZ!$B222+(drdp!F222+drdp!O222)*MBZ!$C222+(drdp!I222+drdp!R222)*MBZ!$D222)</f>
        <v>0</v>
      </c>
      <c r="G222" s="20">
        <f>Model!$W$16*((drdp!D222+drdp!M222)*MBZ!$B222+(drdp!G222+drdp!P222)*MBZ!$C222+(drdp!J222+drdp!S222)*MBZ!$D222)</f>
        <v>0</v>
      </c>
      <c r="H222" s="18">
        <f>Model!$W$16*((drdp!B222)*MBZ!$B222+(drdp!E222)*MBZ!$C222+(drdp!H222)*MBZ!$D222)</f>
        <v>0</v>
      </c>
      <c r="I222" s="18">
        <f>Model!$W$16*((drdp!C222)*MBZ!$B222+(drdp!F222)*MBZ!$C222+(drdp!I222)*MBZ!$D222)</f>
        <v>0</v>
      </c>
      <c r="J222" s="18">
        <f>Model!$W$16*((drdp!D222)*MBZ!$B222+(drdp!G222)*MBZ!$C222+(drdp!J222)*MBZ!$D222)</f>
        <v>0</v>
      </c>
      <c r="K222" s="21">
        <f>SUM(E$3:E221)+H222</f>
        <v>-0.31805724140457947</v>
      </c>
      <c r="L222" s="21">
        <f>SUM(F$3:F221)+I222</f>
        <v>0.75052129616149577</v>
      </c>
      <c r="M222" s="21">
        <f>SUM(G$3:G221)+J222</f>
        <v>0</v>
      </c>
      <c r="N222" s="21"/>
      <c r="O222" s="21"/>
      <c r="P222" s="21"/>
      <c r="Q222" s="19">
        <f t="shared" si="19"/>
        <v>0.10116040880989094</v>
      </c>
      <c r="R222" s="19">
        <f t="shared" si="20"/>
        <v>0.56328221599193162</v>
      </c>
      <c r="S222" s="19">
        <f t="shared" si="21"/>
        <v>0</v>
      </c>
      <c r="T222" s="19">
        <f t="shared" si="22"/>
        <v>-0.23870873307251475</v>
      </c>
      <c r="U222" s="19">
        <f t="shared" si="23"/>
        <v>0</v>
      </c>
      <c r="V222" s="19">
        <f t="shared" si="24"/>
        <v>0</v>
      </c>
    </row>
    <row r="223" spans="1:22" x14ac:dyDescent="0.25">
      <c r="A223" s="26">
        <f>Wellpath!E223</f>
        <v>0</v>
      </c>
      <c r="B223" s="22">
        <v>0</v>
      </c>
      <c r="C223" s="22">
        <v>0</v>
      </c>
      <c r="D223" s="22">
        <f>-SIN(Wellpath!L223) * SIN(Wellpath!O223) / (Bfield * COS(Dip))</f>
        <v>0</v>
      </c>
      <c r="E223" s="20">
        <f>Model!$W$16*((drdp!B223+drdp!K223)*MBZ!$B223+(drdp!E223+drdp!N223)*MBZ!$C223+(drdp!H223+drdp!Q223)*MBZ!$D223)</f>
        <v>0</v>
      </c>
      <c r="F223" s="20">
        <f>Model!$W$16*((drdp!C223+drdp!L223)*MBZ!$B223+(drdp!F223+drdp!O223)*MBZ!$C223+(drdp!I223+drdp!R223)*MBZ!$D223)</f>
        <v>0</v>
      </c>
      <c r="G223" s="20">
        <f>Model!$W$16*((drdp!D223+drdp!M223)*MBZ!$B223+(drdp!G223+drdp!P223)*MBZ!$C223+(drdp!J223+drdp!S223)*MBZ!$D223)</f>
        <v>0</v>
      </c>
      <c r="H223" s="18">
        <f>Model!$W$16*((drdp!B223)*MBZ!$B223+(drdp!E223)*MBZ!$C223+(drdp!H223)*MBZ!$D223)</f>
        <v>0</v>
      </c>
      <c r="I223" s="18">
        <f>Model!$W$16*((drdp!C223)*MBZ!$B223+(drdp!F223)*MBZ!$C223+(drdp!I223)*MBZ!$D223)</f>
        <v>0</v>
      </c>
      <c r="J223" s="18">
        <f>Model!$W$16*((drdp!D223)*MBZ!$B223+(drdp!G223)*MBZ!$C223+(drdp!J223)*MBZ!$D223)</f>
        <v>0</v>
      </c>
      <c r="K223" s="21">
        <f>SUM(E$3:E222)+H223</f>
        <v>-0.31805724140457947</v>
      </c>
      <c r="L223" s="21">
        <f>SUM(F$3:F222)+I223</f>
        <v>0.75052129616149577</v>
      </c>
      <c r="M223" s="21">
        <f>SUM(G$3:G222)+J223</f>
        <v>0</v>
      </c>
      <c r="N223" s="21"/>
      <c r="O223" s="21"/>
      <c r="P223" s="21"/>
      <c r="Q223" s="19">
        <f t="shared" si="19"/>
        <v>0.10116040880989094</v>
      </c>
      <c r="R223" s="19">
        <f t="shared" si="20"/>
        <v>0.56328221599193162</v>
      </c>
      <c r="S223" s="19">
        <f t="shared" si="21"/>
        <v>0</v>
      </c>
      <c r="T223" s="19">
        <f t="shared" si="22"/>
        <v>-0.23870873307251475</v>
      </c>
      <c r="U223" s="19">
        <f t="shared" si="23"/>
        <v>0</v>
      </c>
      <c r="V223" s="19">
        <f t="shared" si="24"/>
        <v>0</v>
      </c>
    </row>
    <row r="224" spans="1:22" x14ac:dyDescent="0.25">
      <c r="A224" s="26">
        <f>Wellpath!E224</f>
        <v>0</v>
      </c>
      <c r="B224" s="22">
        <v>0</v>
      </c>
      <c r="C224" s="22">
        <v>0</v>
      </c>
      <c r="D224" s="22">
        <f>-SIN(Wellpath!L224) * SIN(Wellpath!O224) / (Bfield * COS(Dip))</f>
        <v>0</v>
      </c>
      <c r="E224" s="20">
        <f>Model!$W$16*((drdp!B224+drdp!K224)*MBZ!$B224+(drdp!E224+drdp!N224)*MBZ!$C224+(drdp!H224+drdp!Q224)*MBZ!$D224)</f>
        <v>0</v>
      </c>
      <c r="F224" s="20">
        <f>Model!$W$16*((drdp!C224+drdp!L224)*MBZ!$B224+(drdp!F224+drdp!O224)*MBZ!$C224+(drdp!I224+drdp!R224)*MBZ!$D224)</f>
        <v>0</v>
      </c>
      <c r="G224" s="20">
        <f>Model!$W$16*((drdp!D224+drdp!M224)*MBZ!$B224+(drdp!G224+drdp!P224)*MBZ!$C224+(drdp!J224+drdp!S224)*MBZ!$D224)</f>
        <v>0</v>
      </c>
      <c r="H224" s="18">
        <f>Model!$W$16*((drdp!B224)*MBZ!$B224+(drdp!E224)*MBZ!$C224+(drdp!H224)*MBZ!$D224)</f>
        <v>0</v>
      </c>
      <c r="I224" s="18">
        <f>Model!$W$16*((drdp!C224)*MBZ!$B224+(drdp!F224)*MBZ!$C224+(drdp!I224)*MBZ!$D224)</f>
        <v>0</v>
      </c>
      <c r="J224" s="18">
        <f>Model!$W$16*((drdp!D224)*MBZ!$B224+(drdp!G224)*MBZ!$C224+(drdp!J224)*MBZ!$D224)</f>
        <v>0</v>
      </c>
      <c r="K224" s="21">
        <f>SUM(E$3:E223)+H224</f>
        <v>-0.31805724140457947</v>
      </c>
      <c r="L224" s="21">
        <f>SUM(F$3:F223)+I224</f>
        <v>0.75052129616149577</v>
      </c>
      <c r="M224" s="21">
        <f>SUM(G$3:G223)+J224</f>
        <v>0</v>
      </c>
      <c r="N224" s="21"/>
      <c r="O224" s="21"/>
      <c r="P224" s="21"/>
      <c r="Q224" s="19">
        <f t="shared" si="19"/>
        <v>0.10116040880989094</v>
      </c>
      <c r="R224" s="19">
        <f t="shared" si="20"/>
        <v>0.56328221599193162</v>
      </c>
      <c r="S224" s="19">
        <f t="shared" si="21"/>
        <v>0</v>
      </c>
      <c r="T224" s="19">
        <f t="shared" si="22"/>
        <v>-0.23870873307251475</v>
      </c>
      <c r="U224" s="19">
        <f t="shared" si="23"/>
        <v>0</v>
      </c>
      <c r="V224" s="19">
        <f t="shared" si="24"/>
        <v>0</v>
      </c>
    </row>
    <row r="225" spans="1:22" x14ac:dyDescent="0.25">
      <c r="A225" s="26">
        <f>Wellpath!E225</f>
        <v>0</v>
      </c>
      <c r="B225" s="22">
        <v>0</v>
      </c>
      <c r="C225" s="22">
        <v>0</v>
      </c>
      <c r="D225" s="22">
        <f>-SIN(Wellpath!L225) * SIN(Wellpath!O225) / (Bfield * COS(Dip))</f>
        <v>0</v>
      </c>
      <c r="E225" s="20">
        <f>Model!$W$16*((drdp!B225+drdp!K225)*MBZ!$B225+(drdp!E225+drdp!N225)*MBZ!$C225+(drdp!H225+drdp!Q225)*MBZ!$D225)</f>
        <v>0</v>
      </c>
      <c r="F225" s="20">
        <f>Model!$W$16*((drdp!C225+drdp!L225)*MBZ!$B225+(drdp!F225+drdp!O225)*MBZ!$C225+(drdp!I225+drdp!R225)*MBZ!$D225)</f>
        <v>0</v>
      </c>
      <c r="G225" s="20">
        <f>Model!$W$16*((drdp!D225+drdp!M225)*MBZ!$B225+(drdp!G225+drdp!P225)*MBZ!$C225+(drdp!J225+drdp!S225)*MBZ!$D225)</f>
        <v>0</v>
      </c>
      <c r="H225" s="18">
        <f>Model!$W$16*((drdp!B225)*MBZ!$B225+(drdp!E225)*MBZ!$C225+(drdp!H225)*MBZ!$D225)</f>
        <v>0</v>
      </c>
      <c r="I225" s="18">
        <f>Model!$W$16*((drdp!C225)*MBZ!$B225+(drdp!F225)*MBZ!$C225+(drdp!I225)*MBZ!$D225)</f>
        <v>0</v>
      </c>
      <c r="J225" s="18">
        <f>Model!$W$16*((drdp!D225)*MBZ!$B225+(drdp!G225)*MBZ!$C225+(drdp!J225)*MBZ!$D225)</f>
        <v>0</v>
      </c>
      <c r="K225" s="21">
        <f>SUM(E$3:E224)+H225</f>
        <v>-0.31805724140457947</v>
      </c>
      <c r="L225" s="21">
        <f>SUM(F$3:F224)+I225</f>
        <v>0.75052129616149577</v>
      </c>
      <c r="M225" s="21">
        <f>SUM(G$3:G224)+J225</f>
        <v>0</v>
      </c>
      <c r="N225" s="21"/>
      <c r="O225" s="21"/>
      <c r="P225" s="21"/>
      <c r="Q225" s="19">
        <f t="shared" si="19"/>
        <v>0.10116040880989094</v>
      </c>
      <c r="R225" s="19">
        <f t="shared" si="20"/>
        <v>0.56328221599193162</v>
      </c>
      <c r="S225" s="19">
        <f t="shared" si="21"/>
        <v>0</v>
      </c>
      <c r="T225" s="19">
        <f t="shared" si="22"/>
        <v>-0.23870873307251475</v>
      </c>
      <c r="U225" s="19">
        <f t="shared" si="23"/>
        <v>0</v>
      </c>
      <c r="V225" s="19">
        <f t="shared" si="24"/>
        <v>0</v>
      </c>
    </row>
    <row r="226" spans="1:22" x14ac:dyDescent="0.25">
      <c r="A226" s="26">
        <f>Wellpath!E226</f>
        <v>0</v>
      </c>
      <c r="B226" s="22">
        <v>0</v>
      </c>
      <c r="C226" s="22">
        <v>0</v>
      </c>
      <c r="D226" s="22">
        <f>-SIN(Wellpath!L226) * SIN(Wellpath!O226) / (Bfield * COS(Dip))</f>
        <v>0</v>
      </c>
      <c r="E226" s="20">
        <f>Model!$W$16*((drdp!B226+drdp!K226)*MBZ!$B226+(drdp!E226+drdp!N226)*MBZ!$C226+(drdp!H226+drdp!Q226)*MBZ!$D226)</f>
        <v>0</v>
      </c>
      <c r="F226" s="20">
        <f>Model!$W$16*((drdp!C226+drdp!L226)*MBZ!$B226+(drdp!F226+drdp!O226)*MBZ!$C226+(drdp!I226+drdp!R226)*MBZ!$D226)</f>
        <v>0</v>
      </c>
      <c r="G226" s="20">
        <f>Model!$W$16*((drdp!D226+drdp!M226)*MBZ!$B226+(drdp!G226+drdp!P226)*MBZ!$C226+(drdp!J226+drdp!S226)*MBZ!$D226)</f>
        <v>0</v>
      </c>
      <c r="H226" s="18">
        <f>Model!$W$16*((drdp!B226)*MBZ!$B226+(drdp!E226)*MBZ!$C226+(drdp!H226)*MBZ!$D226)</f>
        <v>0</v>
      </c>
      <c r="I226" s="18">
        <f>Model!$W$16*((drdp!C226)*MBZ!$B226+(drdp!F226)*MBZ!$C226+(drdp!I226)*MBZ!$D226)</f>
        <v>0</v>
      </c>
      <c r="J226" s="18">
        <f>Model!$W$16*((drdp!D226)*MBZ!$B226+(drdp!G226)*MBZ!$C226+(drdp!J226)*MBZ!$D226)</f>
        <v>0</v>
      </c>
      <c r="K226" s="21">
        <f>SUM(E$3:E225)+H226</f>
        <v>-0.31805724140457947</v>
      </c>
      <c r="L226" s="21">
        <f>SUM(F$3:F225)+I226</f>
        <v>0.75052129616149577</v>
      </c>
      <c r="M226" s="21">
        <f>SUM(G$3:G225)+J226</f>
        <v>0</v>
      </c>
      <c r="N226" s="21"/>
      <c r="O226" s="21"/>
      <c r="P226" s="21"/>
      <c r="Q226" s="19">
        <f t="shared" si="19"/>
        <v>0.10116040880989094</v>
      </c>
      <c r="R226" s="19">
        <f t="shared" si="20"/>
        <v>0.56328221599193162</v>
      </c>
      <c r="S226" s="19">
        <f t="shared" si="21"/>
        <v>0</v>
      </c>
      <c r="T226" s="19">
        <f t="shared" si="22"/>
        <v>-0.23870873307251475</v>
      </c>
      <c r="U226" s="19">
        <f t="shared" si="23"/>
        <v>0</v>
      </c>
      <c r="V226" s="19">
        <f t="shared" si="24"/>
        <v>0</v>
      </c>
    </row>
    <row r="227" spans="1:22" x14ac:dyDescent="0.25">
      <c r="A227" s="26">
        <f>Wellpath!E227</f>
        <v>0</v>
      </c>
      <c r="B227" s="22">
        <v>0</v>
      </c>
      <c r="C227" s="22">
        <v>0</v>
      </c>
      <c r="D227" s="22">
        <f>-SIN(Wellpath!L227) * SIN(Wellpath!O227) / (Bfield * COS(Dip))</f>
        <v>0</v>
      </c>
      <c r="E227" s="20">
        <f>Model!$W$16*((drdp!B227+drdp!K227)*MBZ!$B227+(drdp!E227+drdp!N227)*MBZ!$C227+(drdp!H227+drdp!Q227)*MBZ!$D227)</f>
        <v>0</v>
      </c>
      <c r="F227" s="20">
        <f>Model!$W$16*((drdp!C227+drdp!L227)*MBZ!$B227+(drdp!F227+drdp!O227)*MBZ!$C227+(drdp!I227+drdp!R227)*MBZ!$D227)</f>
        <v>0</v>
      </c>
      <c r="G227" s="20">
        <f>Model!$W$16*((drdp!D227+drdp!M227)*MBZ!$B227+(drdp!G227+drdp!P227)*MBZ!$C227+(drdp!J227+drdp!S227)*MBZ!$D227)</f>
        <v>0</v>
      </c>
      <c r="H227" s="18">
        <f>Model!$W$16*((drdp!B227)*MBZ!$B227+(drdp!E227)*MBZ!$C227+(drdp!H227)*MBZ!$D227)</f>
        <v>0</v>
      </c>
      <c r="I227" s="18">
        <f>Model!$W$16*((drdp!C227)*MBZ!$B227+(drdp!F227)*MBZ!$C227+(drdp!I227)*MBZ!$D227)</f>
        <v>0</v>
      </c>
      <c r="J227" s="18">
        <f>Model!$W$16*((drdp!D227)*MBZ!$B227+(drdp!G227)*MBZ!$C227+(drdp!J227)*MBZ!$D227)</f>
        <v>0</v>
      </c>
      <c r="K227" s="21">
        <f>SUM(E$3:E226)+H227</f>
        <v>-0.31805724140457947</v>
      </c>
      <c r="L227" s="21">
        <f>SUM(F$3:F226)+I227</f>
        <v>0.75052129616149577</v>
      </c>
      <c r="M227" s="21">
        <f>SUM(G$3:G226)+J227</f>
        <v>0</v>
      </c>
      <c r="N227" s="21"/>
      <c r="O227" s="21"/>
      <c r="P227" s="21"/>
      <c r="Q227" s="19">
        <f t="shared" si="19"/>
        <v>0.10116040880989094</v>
      </c>
      <c r="R227" s="19">
        <f t="shared" si="20"/>
        <v>0.56328221599193162</v>
      </c>
      <c r="S227" s="19">
        <f t="shared" si="21"/>
        <v>0</v>
      </c>
      <c r="T227" s="19">
        <f t="shared" si="22"/>
        <v>-0.23870873307251475</v>
      </c>
      <c r="U227" s="19">
        <f t="shared" si="23"/>
        <v>0</v>
      </c>
      <c r="V227" s="19">
        <f t="shared" si="24"/>
        <v>0</v>
      </c>
    </row>
    <row r="228" spans="1:22" x14ac:dyDescent="0.25">
      <c r="A228" s="26">
        <f>Wellpath!E228</f>
        <v>0</v>
      </c>
      <c r="B228" s="22">
        <v>0</v>
      </c>
      <c r="C228" s="22">
        <v>0</v>
      </c>
      <c r="D228" s="22">
        <f>-SIN(Wellpath!L228) * SIN(Wellpath!O228) / (Bfield * COS(Dip))</f>
        <v>0</v>
      </c>
      <c r="E228" s="20">
        <f>Model!$W$16*((drdp!B228+drdp!K228)*MBZ!$B228+(drdp!E228+drdp!N228)*MBZ!$C228+(drdp!H228+drdp!Q228)*MBZ!$D228)</f>
        <v>0</v>
      </c>
      <c r="F228" s="20">
        <f>Model!$W$16*((drdp!C228+drdp!L228)*MBZ!$B228+(drdp!F228+drdp!O228)*MBZ!$C228+(drdp!I228+drdp!R228)*MBZ!$D228)</f>
        <v>0</v>
      </c>
      <c r="G228" s="20">
        <f>Model!$W$16*((drdp!D228+drdp!M228)*MBZ!$B228+(drdp!G228+drdp!P228)*MBZ!$C228+(drdp!J228+drdp!S228)*MBZ!$D228)</f>
        <v>0</v>
      </c>
      <c r="H228" s="18">
        <f>Model!$W$16*((drdp!B228)*MBZ!$B228+(drdp!E228)*MBZ!$C228+(drdp!H228)*MBZ!$D228)</f>
        <v>0</v>
      </c>
      <c r="I228" s="18">
        <f>Model!$W$16*((drdp!C228)*MBZ!$B228+(drdp!F228)*MBZ!$C228+(drdp!I228)*MBZ!$D228)</f>
        <v>0</v>
      </c>
      <c r="J228" s="18">
        <f>Model!$W$16*((drdp!D228)*MBZ!$B228+(drdp!G228)*MBZ!$C228+(drdp!J228)*MBZ!$D228)</f>
        <v>0</v>
      </c>
      <c r="K228" s="21">
        <f>SUM(E$3:E227)+H228</f>
        <v>-0.31805724140457947</v>
      </c>
      <c r="L228" s="21">
        <f>SUM(F$3:F227)+I228</f>
        <v>0.75052129616149577</v>
      </c>
      <c r="M228" s="21">
        <f>SUM(G$3:G227)+J228</f>
        <v>0</v>
      </c>
      <c r="N228" s="21"/>
      <c r="O228" s="21"/>
      <c r="P228" s="21"/>
      <c r="Q228" s="19">
        <f t="shared" si="19"/>
        <v>0.10116040880989094</v>
      </c>
      <c r="R228" s="19">
        <f t="shared" si="20"/>
        <v>0.56328221599193162</v>
      </c>
      <c r="S228" s="19">
        <f t="shared" si="21"/>
        <v>0</v>
      </c>
      <c r="T228" s="19">
        <f t="shared" si="22"/>
        <v>-0.23870873307251475</v>
      </c>
      <c r="U228" s="19">
        <f t="shared" si="23"/>
        <v>0</v>
      </c>
      <c r="V228" s="19">
        <f t="shared" si="24"/>
        <v>0</v>
      </c>
    </row>
    <row r="229" spans="1:22" x14ac:dyDescent="0.25">
      <c r="A229" s="26">
        <f>Wellpath!E229</f>
        <v>0</v>
      </c>
      <c r="B229" s="22">
        <v>0</v>
      </c>
      <c r="C229" s="22">
        <v>0</v>
      </c>
      <c r="D229" s="22">
        <f>-SIN(Wellpath!L229) * SIN(Wellpath!O229) / (Bfield * COS(Dip))</f>
        <v>0</v>
      </c>
      <c r="E229" s="20">
        <f>Model!$W$16*((drdp!B229+drdp!K229)*MBZ!$B229+(drdp!E229+drdp!N229)*MBZ!$C229+(drdp!H229+drdp!Q229)*MBZ!$D229)</f>
        <v>0</v>
      </c>
      <c r="F229" s="20">
        <f>Model!$W$16*((drdp!C229+drdp!L229)*MBZ!$B229+(drdp!F229+drdp!O229)*MBZ!$C229+(drdp!I229+drdp!R229)*MBZ!$D229)</f>
        <v>0</v>
      </c>
      <c r="G229" s="20">
        <f>Model!$W$16*((drdp!D229+drdp!M229)*MBZ!$B229+(drdp!G229+drdp!P229)*MBZ!$C229+(drdp!J229+drdp!S229)*MBZ!$D229)</f>
        <v>0</v>
      </c>
      <c r="H229" s="18">
        <f>Model!$W$16*((drdp!B229)*MBZ!$B229+(drdp!E229)*MBZ!$C229+(drdp!H229)*MBZ!$D229)</f>
        <v>0</v>
      </c>
      <c r="I229" s="18">
        <f>Model!$W$16*((drdp!C229)*MBZ!$B229+(drdp!F229)*MBZ!$C229+(drdp!I229)*MBZ!$D229)</f>
        <v>0</v>
      </c>
      <c r="J229" s="18">
        <f>Model!$W$16*((drdp!D229)*MBZ!$B229+(drdp!G229)*MBZ!$C229+(drdp!J229)*MBZ!$D229)</f>
        <v>0</v>
      </c>
      <c r="K229" s="21">
        <f>SUM(E$3:E228)+H229</f>
        <v>-0.31805724140457947</v>
      </c>
      <c r="L229" s="21">
        <f>SUM(F$3:F228)+I229</f>
        <v>0.75052129616149577</v>
      </c>
      <c r="M229" s="21">
        <f>SUM(G$3:G228)+J229</f>
        <v>0</v>
      </c>
      <c r="N229" s="21"/>
      <c r="O229" s="21"/>
      <c r="P229" s="21"/>
      <c r="Q229" s="19">
        <f t="shared" si="19"/>
        <v>0.10116040880989094</v>
      </c>
      <c r="R229" s="19">
        <f t="shared" si="20"/>
        <v>0.56328221599193162</v>
      </c>
      <c r="S229" s="19">
        <f t="shared" si="21"/>
        <v>0</v>
      </c>
      <c r="T229" s="19">
        <f t="shared" si="22"/>
        <v>-0.23870873307251475</v>
      </c>
      <c r="U229" s="19">
        <f t="shared" si="23"/>
        <v>0</v>
      </c>
      <c r="V229" s="19">
        <f t="shared" si="24"/>
        <v>0</v>
      </c>
    </row>
    <row r="230" spans="1:22" x14ac:dyDescent="0.25">
      <c r="A230" s="26">
        <f>Wellpath!E230</f>
        <v>0</v>
      </c>
      <c r="B230" s="22">
        <v>0</v>
      </c>
      <c r="C230" s="22">
        <v>0</v>
      </c>
      <c r="D230" s="22">
        <f>-SIN(Wellpath!L230) * SIN(Wellpath!O230) / (Bfield * COS(Dip))</f>
        <v>0</v>
      </c>
      <c r="E230" s="20">
        <f>Model!$W$16*((drdp!B230+drdp!K230)*MBZ!$B230+(drdp!E230+drdp!N230)*MBZ!$C230+(drdp!H230+drdp!Q230)*MBZ!$D230)</f>
        <v>0</v>
      </c>
      <c r="F230" s="20">
        <f>Model!$W$16*((drdp!C230+drdp!L230)*MBZ!$B230+(drdp!F230+drdp!O230)*MBZ!$C230+(drdp!I230+drdp!R230)*MBZ!$D230)</f>
        <v>0</v>
      </c>
      <c r="G230" s="20">
        <f>Model!$W$16*((drdp!D230+drdp!M230)*MBZ!$B230+(drdp!G230+drdp!P230)*MBZ!$C230+(drdp!J230+drdp!S230)*MBZ!$D230)</f>
        <v>0</v>
      </c>
      <c r="H230" s="18">
        <f>Model!$W$16*((drdp!B230)*MBZ!$B230+(drdp!E230)*MBZ!$C230+(drdp!H230)*MBZ!$D230)</f>
        <v>0</v>
      </c>
      <c r="I230" s="18">
        <f>Model!$W$16*((drdp!C230)*MBZ!$B230+(drdp!F230)*MBZ!$C230+(drdp!I230)*MBZ!$D230)</f>
        <v>0</v>
      </c>
      <c r="J230" s="18">
        <f>Model!$W$16*((drdp!D230)*MBZ!$B230+(drdp!G230)*MBZ!$C230+(drdp!J230)*MBZ!$D230)</f>
        <v>0</v>
      </c>
      <c r="K230" s="21">
        <f>SUM(E$3:E229)+H230</f>
        <v>-0.31805724140457947</v>
      </c>
      <c r="L230" s="21">
        <f>SUM(F$3:F229)+I230</f>
        <v>0.75052129616149577</v>
      </c>
      <c r="M230" s="21">
        <f>SUM(G$3:G229)+J230</f>
        <v>0</v>
      </c>
      <c r="N230" s="21"/>
      <c r="O230" s="21"/>
      <c r="P230" s="21"/>
      <c r="Q230" s="19">
        <f t="shared" si="19"/>
        <v>0.10116040880989094</v>
      </c>
      <c r="R230" s="19">
        <f t="shared" si="20"/>
        <v>0.56328221599193162</v>
      </c>
      <c r="S230" s="19">
        <f t="shared" si="21"/>
        <v>0</v>
      </c>
      <c r="T230" s="19">
        <f t="shared" si="22"/>
        <v>-0.23870873307251475</v>
      </c>
      <c r="U230" s="19">
        <f t="shared" si="23"/>
        <v>0</v>
      </c>
      <c r="V230" s="19">
        <f t="shared" si="24"/>
        <v>0</v>
      </c>
    </row>
    <row r="231" spans="1:22" x14ac:dyDescent="0.25">
      <c r="A231" s="26">
        <f>Wellpath!E231</f>
        <v>0</v>
      </c>
      <c r="B231" s="22">
        <v>0</v>
      </c>
      <c r="C231" s="22">
        <v>0</v>
      </c>
      <c r="D231" s="22">
        <f>-SIN(Wellpath!L231) * SIN(Wellpath!O231) / (Bfield * COS(Dip))</f>
        <v>0</v>
      </c>
      <c r="E231" s="20">
        <f>Model!$W$16*((drdp!B231+drdp!K231)*MBZ!$B231+(drdp!E231+drdp!N231)*MBZ!$C231+(drdp!H231+drdp!Q231)*MBZ!$D231)</f>
        <v>0</v>
      </c>
      <c r="F231" s="20">
        <f>Model!$W$16*((drdp!C231+drdp!L231)*MBZ!$B231+(drdp!F231+drdp!O231)*MBZ!$C231+(drdp!I231+drdp!R231)*MBZ!$D231)</f>
        <v>0</v>
      </c>
      <c r="G231" s="20">
        <f>Model!$W$16*((drdp!D231+drdp!M231)*MBZ!$B231+(drdp!G231+drdp!P231)*MBZ!$C231+(drdp!J231+drdp!S231)*MBZ!$D231)</f>
        <v>0</v>
      </c>
      <c r="H231" s="18">
        <f>Model!$W$16*((drdp!B231)*MBZ!$B231+(drdp!E231)*MBZ!$C231+(drdp!H231)*MBZ!$D231)</f>
        <v>0</v>
      </c>
      <c r="I231" s="18">
        <f>Model!$W$16*((drdp!C231)*MBZ!$B231+(drdp!F231)*MBZ!$C231+(drdp!I231)*MBZ!$D231)</f>
        <v>0</v>
      </c>
      <c r="J231" s="18">
        <f>Model!$W$16*((drdp!D231)*MBZ!$B231+(drdp!G231)*MBZ!$C231+(drdp!J231)*MBZ!$D231)</f>
        <v>0</v>
      </c>
      <c r="K231" s="21">
        <f>SUM(E$3:E230)+H231</f>
        <v>-0.31805724140457947</v>
      </c>
      <c r="L231" s="21">
        <f>SUM(F$3:F230)+I231</f>
        <v>0.75052129616149577</v>
      </c>
      <c r="M231" s="21">
        <f>SUM(G$3:G230)+J231</f>
        <v>0</v>
      </c>
      <c r="N231" s="21"/>
      <c r="O231" s="21"/>
      <c r="P231" s="21"/>
      <c r="Q231" s="19">
        <f t="shared" si="19"/>
        <v>0.10116040880989094</v>
      </c>
      <c r="R231" s="19">
        <f t="shared" si="20"/>
        <v>0.56328221599193162</v>
      </c>
      <c r="S231" s="19">
        <f t="shared" si="21"/>
        <v>0</v>
      </c>
      <c r="T231" s="19">
        <f t="shared" si="22"/>
        <v>-0.23870873307251475</v>
      </c>
      <c r="U231" s="19">
        <f t="shared" si="23"/>
        <v>0</v>
      </c>
      <c r="V231" s="19">
        <f t="shared" si="24"/>
        <v>0</v>
      </c>
    </row>
    <row r="232" spans="1:22" x14ac:dyDescent="0.25">
      <c r="A232" s="26">
        <f>Wellpath!E232</f>
        <v>0</v>
      </c>
      <c r="B232" s="22">
        <v>0</v>
      </c>
      <c r="C232" s="22">
        <v>0</v>
      </c>
      <c r="D232" s="22">
        <f>-SIN(Wellpath!L232) * SIN(Wellpath!O232) / (Bfield * COS(Dip))</f>
        <v>0</v>
      </c>
      <c r="E232" s="20">
        <f>Model!$W$16*((drdp!B232+drdp!K232)*MBZ!$B232+(drdp!E232+drdp!N232)*MBZ!$C232+(drdp!H232+drdp!Q232)*MBZ!$D232)</f>
        <v>0</v>
      </c>
      <c r="F232" s="20">
        <f>Model!$W$16*((drdp!C232+drdp!L232)*MBZ!$B232+(drdp!F232+drdp!O232)*MBZ!$C232+(drdp!I232+drdp!R232)*MBZ!$D232)</f>
        <v>0</v>
      </c>
      <c r="G232" s="20">
        <f>Model!$W$16*((drdp!D232+drdp!M232)*MBZ!$B232+(drdp!G232+drdp!P232)*MBZ!$C232+(drdp!J232+drdp!S232)*MBZ!$D232)</f>
        <v>0</v>
      </c>
      <c r="H232" s="18">
        <f>Model!$W$16*((drdp!B232)*MBZ!$B232+(drdp!E232)*MBZ!$C232+(drdp!H232)*MBZ!$D232)</f>
        <v>0</v>
      </c>
      <c r="I232" s="18">
        <f>Model!$W$16*((drdp!C232)*MBZ!$B232+(drdp!F232)*MBZ!$C232+(drdp!I232)*MBZ!$D232)</f>
        <v>0</v>
      </c>
      <c r="J232" s="18">
        <f>Model!$W$16*((drdp!D232)*MBZ!$B232+(drdp!G232)*MBZ!$C232+(drdp!J232)*MBZ!$D232)</f>
        <v>0</v>
      </c>
      <c r="K232" s="21">
        <f>SUM(E$3:E231)+H232</f>
        <v>-0.31805724140457947</v>
      </c>
      <c r="L232" s="21">
        <f>SUM(F$3:F231)+I232</f>
        <v>0.75052129616149577</v>
      </c>
      <c r="M232" s="21">
        <f>SUM(G$3:G231)+J232</f>
        <v>0</v>
      </c>
      <c r="N232" s="21"/>
      <c r="O232" s="21"/>
      <c r="P232" s="21"/>
      <c r="Q232" s="19">
        <f t="shared" si="19"/>
        <v>0.10116040880989094</v>
      </c>
      <c r="R232" s="19">
        <f t="shared" si="20"/>
        <v>0.56328221599193162</v>
      </c>
      <c r="S232" s="19">
        <f t="shared" si="21"/>
        <v>0</v>
      </c>
      <c r="T232" s="19">
        <f t="shared" si="22"/>
        <v>-0.23870873307251475</v>
      </c>
      <c r="U232" s="19">
        <f t="shared" si="23"/>
        <v>0</v>
      </c>
      <c r="V232" s="19">
        <f t="shared" si="24"/>
        <v>0</v>
      </c>
    </row>
    <row r="233" spans="1:22" x14ac:dyDescent="0.25">
      <c r="A233" s="26">
        <f>Wellpath!E233</f>
        <v>0</v>
      </c>
      <c r="B233" s="22">
        <v>0</v>
      </c>
      <c r="C233" s="22">
        <v>0</v>
      </c>
      <c r="D233" s="22">
        <f>-SIN(Wellpath!L233) * SIN(Wellpath!O233) / (Bfield * COS(Dip))</f>
        <v>0</v>
      </c>
      <c r="E233" s="20">
        <f>Model!$W$16*((drdp!B233+drdp!K233)*MBZ!$B233+(drdp!E233+drdp!N233)*MBZ!$C233+(drdp!H233+drdp!Q233)*MBZ!$D233)</f>
        <v>0</v>
      </c>
      <c r="F233" s="20">
        <f>Model!$W$16*((drdp!C233+drdp!L233)*MBZ!$B233+(drdp!F233+drdp!O233)*MBZ!$C233+(drdp!I233+drdp!R233)*MBZ!$D233)</f>
        <v>0</v>
      </c>
      <c r="G233" s="20">
        <f>Model!$W$16*((drdp!D233+drdp!M233)*MBZ!$B233+(drdp!G233+drdp!P233)*MBZ!$C233+(drdp!J233+drdp!S233)*MBZ!$D233)</f>
        <v>0</v>
      </c>
      <c r="H233" s="18">
        <f>Model!$W$16*((drdp!B233)*MBZ!$B233+(drdp!E233)*MBZ!$C233+(drdp!H233)*MBZ!$D233)</f>
        <v>0</v>
      </c>
      <c r="I233" s="18">
        <f>Model!$W$16*((drdp!C233)*MBZ!$B233+(drdp!F233)*MBZ!$C233+(drdp!I233)*MBZ!$D233)</f>
        <v>0</v>
      </c>
      <c r="J233" s="18">
        <f>Model!$W$16*((drdp!D233)*MBZ!$B233+(drdp!G233)*MBZ!$C233+(drdp!J233)*MBZ!$D233)</f>
        <v>0</v>
      </c>
      <c r="K233" s="21">
        <f>SUM(E$3:E232)+H233</f>
        <v>-0.31805724140457947</v>
      </c>
      <c r="L233" s="21">
        <f>SUM(F$3:F232)+I233</f>
        <v>0.75052129616149577</v>
      </c>
      <c r="M233" s="21">
        <f>SUM(G$3:G232)+J233</f>
        <v>0</v>
      </c>
      <c r="N233" s="21"/>
      <c r="O233" s="21"/>
      <c r="P233" s="21"/>
      <c r="Q233" s="19">
        <f t="shared" si="19"/>
        <v>0.10116040880989094</v>
      </c>
      <c r="R233" s="19">
        <f t="shared" si="20"/>
        <v>0.56328221599193162</v>
      </c>
      <c r="S233" s="19">
        <f t="shared" si="21"/>
        <v>0</v>
      </c>
      <c r="T233" s="19">
        <f t="shared" si="22"/>
        <v>-0.23870873307251475</v>
      </c>
      <c r="U233" s="19">
        <f t="shared" si="23"/>
        <v>0</v>
      </c>
      <c r="V233" s="19">
        <f t="shared" si="24"/>
        <v>0</v>
      </c>
    </row>
    <row r="234" spans="1:22" x14ac:dyDescent="0.25">
      <c r="A234" s="26">
        <f>Wellpath!E234</f>
        <v>0</v>
      </c>
      <c r="B234" s="22">
        <v>0</v>
      </c>
      <c r="C234" s="22">
        <v>0</v>
      </c>
      <c r="D234" s="22">
        <f>-SIN(Wellpath!L234) * SIN(Wellpath!O234) / (Bfield * COS(Dip))</f>
        <v>0</v>
      </c>
      <c r="E234" s="20">
        <f>Model!$W$16*((drdp!B234+drdp!K234)*MBZ!$B234+(drdp!E234+drdp!N234)*MBZ!$C234+(drdp!H234+drdp!Q234)*MBZ!$D234)</f>
        <v>0</v>
      </c>
      <c r="F234" s="20">
        <f>Model!$W$16*((drdp!C234+drdp!L234)*MBZ!$B234+(drdp!F234+drdp!O234)*MBZ!$C234+(drdp!I234+drdp!R234)*MBZ!$D234)</f>
        <v>0</v>
      </c>
      <c r="G234" s="20">
        <f>Model!$W$16*((drdp!D234+drdp!M234)*MBZ!$B234+(drdp!G234+drdp!P234)*MBZ!$C234+(drdp!J234+drdp!S234)*MBZ!$D234)</f>
        <v>0</v>
      </c>
      <c r="H234" s="18">
        <f>Model!$W$16*((drdp!B234)*MBZ!$B234+(drdp!E234)*MBZ!$C234+(drdp!H234)*MBZ!$D234)</f>
        <v>0</v>
      </c>
      <c r="I234" s="18">
        <f>Model!$W$16*((drdp!C234)*MBZ!$B234+(drdp!F234)*MBZ!$C234+(drdp!I234)*MBZ!$D234)</f>
        <v>0</v>
      </c>
      <c r="J234" s="18">
        <f>Model!$W$16*((drdp!D234)*MBZ!$B234+(drdp!G234)*MBZ!$C234+(drdp!J234)*MBZ!$D234)</f>
        <v>0</v>
      </c>
      <c r="K234" s="21">
        <f>SUM(E$3:E233)+H234</f>
        <v>-0.31805724140457947</v>
      </c>
      <c r="L234" s="21">
        <f>SUM(F$3:F233)+I234</f>
        <v>0.75052129616149577</v>
      </c>
      <c r="M234" s="21">
        <f>SUM(G$3:G233)+J234</f>
        <v>0</v>
      </c>
      <c r="N234" s="21"/>
      <c r="O234" s="21"/>
      <c r="P234" s="21"/>
      <c r="Q234" s="19">
        <f t="shared" si="19"/>
        <v>0.10116040880989094</v>
      </c>
      <c r="R234" s="19">
        <f t="shared" si="20"/>
        <v>0.56328221599193162</v>
      </c>
      <c r="S234" s="19">
        <f t="shared" si="21"/>
        <v>0</v>
      </c>
      <c r="T234" s="19">
        <f t="shared" si="22"/>
        <v>-0.23870873307251475</v>
      </c>
      <c r="U234" s="19">
        <f t="shared" si="23"/>
        <v>0</v>
      </c>
      <c r="V234" s="19">
        <f t="shared" si="24"/>
        <v>0</v>
      </c>
    </row>
    <row r="235" spans="1:22" x14ac:dyDescent="0.25">
      <c r="A235" s="26">
        <f>Wellpath!E235</f>
        <v>0</v>
      </c>
      <c r="B235" s="22">
        <v>0</v>
      </c>
      <c r="C235" s="22">
        <v>0</v>
      </c>
      <c r="D235" s="22">
        <f>-SIN(Wellpath!L235) * SIN(Wellpath!O235) / (Bfield * COS(Dip))</f>
        <v>0</v>
      </c>
      <c r="E235" s="20">
        <f>Model!$W$16*((drdp!B235+drdp!K235)*MBZ!$B235+(drdp!E235+drdp!N235)*MBZ!$C235+(drdp!H235+drdp!Q235)*MBZ!$D235)</f>
        <v>0</v>
      </c>
      <c r="F235" s="20">
        <f>Model!$W$16*((drdp!C235+drdp!L235)*MBZ!$B235+(drdp!F235+drdp!O235)*MBZ!$C235+(drdp!I235+drdp!R235)*MBZ!$D235)</f>
        <v>0</v>
      </c>
      <c r="G235" s="20">
        <f>Model!$W$16*((drdp!D235+drdp!M235)*MBZ!$B235+(drdp!G235+drdp!P235)*MBZ!$C235+(drdp!J235+drdp!S235)*MBZ!$D235)</f>
        <v>0</v>
      </c>
      <c r="H235" s="18">
        <f>Model!$W$16*((drdp!B235)*MBZ!$B235+(drdp!E235)*MBZ!$C235+(drdp!H235)*MBZ!$D235)</f>
        <v>0</v>
      </c>
      <c r="I235" s="18">
        <f>Model!$W$16*((drdp!C235)*MBZ!$B235+(drdp!F235)*MBZ!$C235+(drdp!I235)*MBZ!$D235)</f>
        <v>0</v>
      </c>
      <c r="J235" s="18">
        <f>Model!$W$16*((drdp!D235)*MBZ!$B235+(drdp!G235)*MBZ!$C235+(drdp!J235)*MBZ!$D235)</f>
        <v>0</v>
      </c>
      <c r="K235" s="21">
        <f>SUM(E$3:E234)+H235</f>
        <v>-0.31805724140457947</v>
      </c>
      <c r="L235" s="21">
        <f>SUM(F$3:F234)+I235</f>
        <v>0.75052129616149577</v>
      </c>
      <c r="M235" s="21">
        <f>SUM(G$3:G234)+J235</f>
        <v>0</v>
      </c>
      <c r="N235" s="21"/>
      <c r="O235" s="21"/>
      <c r="P235" s="21"/>
      <c r="Q235" s="19">
        <f t="shared" si="19"/>
        <v>0.10116040880989094</v>
      </c>
      <c r="R235" s="19">
        <f t="shared" si="20"/>
        <v>0.56328221599193162</v>
      </c>
      <c r="S235" s="19">
        <f t="shared" si="21"/>
        <v>0</v>
      </c>
      <c r="T235" s="19">
        <f t="shared" si="22"/>
        <v>-0.23870873307251475</v>
      </c>
      <c r="U235" s="19">
        <f t="shared" si="23"/>
        <v>0</v>
      </c>
      <c r="V235" s="19">
        <f t="shared" si="24"/>
        <v>0</v>
      </c>
    </row>
    <row r="236" spans="1:22" x14ac:dyDescent="0.25">
      <c r="A236" s="26">
        <f>Wellpath!E236</f>
        <v>0</v>
      </c>
      <c r="B236" s="22">
        <v>0</v>
      </c>
      <c r="C236" s="22">
        <v>0</v>
      </c>
      <c r="D236" s="22">
        <f>-SIN(Wellpath!L236) * SIN(Wellpath!O236) / (Bfield * COS(Dip))</f>
        <v>0</v>
      </c>
      <c r="E236" s="20">
        <f>Model!$W$16*((drdp!B236+drdp!K236)*MBZ!$B236+(drdp!E236+drdp!N236)*MBZ!$C236+(drdp!H236+drdp!Q236)*MBZ!$D236)</f>
        <v>0</v>
      </c>
      <c r="F236" s="20">
        <f>Model!$W$16*((drdp!C236+drdp!L236)*MBZ!$B236+(drdp!F236+drdp!O236)*MBZ!$C236+(drdp!I236+drdp!R236)*MBZ!$D236)</f>
        <v>0</v>
      </c>
      <c r="G236" s="20">
        <f>Model!$W$16*((drdp!D236+drdp!M236)*MBZ!$B236+(drdp!G236+drdp!P236)*MBZ!$C236+(drdp!J236+drdp!S236)*MBZ!$D236)</f>
        <v>0</v>
      </c>
      <c r="H236" s="18">
        <f>Model!$W$16*((drdp!B236)*MBZ!$B236+(drdp!E236)*MBZ!$C236+(drdp!H236)*MBZ!$D236)</f>
        <v>0</v>
      </c>
      <c r="I236" s="18">
        <f>Model!$W$16*((drdp!C236)*MBZ!$B236+(drdp!F236)*MBZ!$C236+(drdp!I236)*MBZ!$D236)</f>
        <v>0</v>
      </c>
      <c r="J236" s="18">
        <f>Model!$W$16*((drdp!D236)*MBZ!$B236+(drdp!G236)*MBZ!$C236+(drdp!J236)*MBZ!$D236)</f>
        <v>0</v>
      </c>
      <c r="K236" s="21">
        <f>SUM(E$3:E235)+H236</f>
        <v>-0.31805724140457947</v>
      </c>
      <c r="L236" s="21">
        <f>SUM(F$3:F235)+I236</f>
        <v>0.75052129616149577</v>
      </c>
      <c r="M236" s="21">
        <f>SUM(G$3:G235)+J236</f>
        <v>0</v>
      </c>
      <c r="N236" s="21"/>
      <c r="O236" s="21"/>
      <c r="P236" s="21"/>
      <c r="Q236" s="19">
        <f t="shared" si="19"/>
        <v>0.10116040880989094</v>
      </c>
      <c r="R236" s="19">
        <f t="shared" si="20"/>
        <v>0.56328221599193162</v>
      </c>
      <c r="S236" s="19">
        <f t="shared" si="21"/>
        <v>0</v>
      </c>
      <c r="T236" s="19">
        <f t="shared" si="22"/>
        <v>-0.23870873307251475</v>
      </c>
      <c r="U236" s="19">
        <f t="shared" si="23"/>
        <v>0</v>
      </c>
      <c r="V236" s="19">
        <f t="shared" si="24"/>
        <v>0</v>
      </c>
    </row>
    <row r="237" spans="1:22" x14ac:dyDescent="0.25">
      <c r="A237" s="26">
        <f>Wellpath!E237</f>
        <v>0</v>
      </c>
      <c r="B237" s="22">
        <v>0</v>
      </c>
      <c r="C237" s="22">
        <v>0</v>
      </c>
      <c r="D237" s="22">
        <f>-SIN(Wellpath!L237) * SIN(Wellpath!O237) / (Bfield * COS(Dip))</f>
        <v>0</v>
      </c>
      <c r="E237" s="20">
        <f>Model!$W$16*((drdp!B237+drdp!K237)*MBZ!$B237+(drdp!E237+drdp!N237)*MBZ!$C237+(drdp!H237+drdp!Q237)*MBZ!$D237)</f>
        <v>0</v>
      </c>
      <c r="F237" s="20">
        <f>Model!$W$16*((drdp!C237+drdp!L237)*MBZ!$B237+(drdp!F237+drdp!O237)*MBZ!$C237+(drdp!I237+drdp!R237)*MBZ!$D237)</f>
        <v>0</v>
      </c>
      <c r="G237" s="20">
        <f>Model!$W$16*((drdp!D237+drdp!M237)*MBZ!$B237+(drdp!G237+drdp!P237)*MBZ!$C237+(drdp!J237+drdp!S237)*MBZ!$D237)</f>
        <v>0</v>
      </c>
      <c r="H237" s="18">
        <f>Model!$W$16*((drdp!B237)*MBZ!$B237+(drdp!E237)*MBZ!$C237+(drdp!H237)*MBZ!$D237)</f>
        <v>0</v>
      </c>
      <c r="I237" s="18">
        <f>Model!$W$16*((drdp!C237)*MBZ!$B237+(drdp!F237)*MBZ!$C237+(drdp!I237)*MBZ!$D237)</f>
        <v>0</v>
      </c>
      <c r="J237" s="18">
        <f>Model!$W$16*((drdp!D237)*MBZ!$B237+(drdp!G237)*MBZ!$C237+(drdp!J237)*MBZ!$D237)</f>
        <v>0</v>
      </c>
      <c r="K237" s="21">
        <f>SUM(E$3:E236)+H237</f>
        <v>-0.31805724140457947</v>
      </c>
      <c r="L237" s="21">
        <f>SUM(F$3:F236)+I237</f>
        <v>0.75052129616149577</v>
      </c>
      <c r="M237" s="21">
        <f>SUM(G$3:G236)+J237</f>
        <v>0</v>
      </c>
      <c r="N237" s="21"/>
      <c r="O237" s="21"/>
      <c r="P237" s="21"/>
      <c r="Q237" s="19">
        <f t="shared" si="19"/>
        <v>0.10116040880989094</v>
      </c>
      <c r="R237" s="19">
        <f t="shared" si="20"/>
        <v>0.56328221599193162</v>
      </c>
      <c r="S237" s="19">
        <f t="shared" si="21"/>
        <v>0</v>
      </c>
      <c r="T237" s="19">
        <f t="shared" si="22"/>
        <v>-0.23870873307251475</v>
      </c>
      <c r="U237" s="19">
        <f t="shared" si="23"/>
        <v>0</v>
      </c>
      <c r="V237" s="19">
        <f t="shared" si="24"/>
        <v>0</v>
      </c>
    </row>
    <row r="238" spans="1:22" x14ac:dyDescent="0.25">
      <c r="A238" s="26">
        <f>Wellpath!E238</f>
        <v>0</v>
      </c>
      <c r="B238" s="22">
        <v>0</v>
      </c>
      <c r="C238" s="22">
        <v>0</v>
      </c>
      <c r="D238" s="22">
        <f>-SIN(Wellpath!L238) * SIN(Wellpath!O238) / (Bfield * COS(Dip))</f>
        <v>0</v>
      </c>
      <c r="E238" s="20">
        <f>Model!$W$16*((drdp!B238+drdp!K238)*MBZ!$B238+(drdp!E238+drdp!N238)*MBZ!$C238+(drdp!H238+drdp!Q238)*MBZ!$D238)</f>
        <v>0</v>
      </c>
      <c r="F238" s="20">
        <f>Model!$W$16*((drdp!C238+drdp!L238)*MBZ!$B238+(drdp!F238+drdp!O238)*MBZ!$C238+(drdp!I238+drdp!R238)*MBZ!$D238)</f>
        <v>0</v>
      </c>
      <c r="G238" s="20">
        <f>Model!$W$16*((drdp!D238+drdp!M238)*MBZ!$B238+(drdp!G238+drdp!P238)*MBZ!$C238+(drdp!J238+drdp!S238)*MBZ!$D238)</f>
        <v>0</v>
      </c>
      <c r="H238" s="18">
        <f>Model!$W$16*((drdp!B238)*MBZ!$B238+(drdp!E238)*MBZ!$C238+(drdp!H238)*MBZ!$D238)</f>
        <v>0</v>
      </c>
      <c r="I238" s="18">
        <f>Model!$W$16*((drdp!C238)*MBZ!$B238+(drdp!F238)*MBZ!$C238+(drdp!I238)*MBZ!$D238)</f>
        <v>0</v>
      </c>
      <c r="J238" s="18">
        <f>Model!$W$16*((drdp!D238)*MBZ!$B238+(drdp!G238)*MBZ!$C238+(drdp!J238)*MBZ!$D238)</f>
        <v>0</v>
      </c>
      <c r="K238" s="21">
        <f>SUM(E$3:E237)+H238</f>
        <v>-0.31805724140457947</v>
      </c>
      <c r="L238" s="21">
        <f>SUM(F$3:F237)+I238</f>
        <v>0.75052129616149577</v>
      </c>
      <c r="M238" s="21">
        <f>SUM(G$3:G237)+J238</f>
        <v>0</v>
      </c>
      <c r="N238" s="21"/>
      <c r="O238" s="21"/>
      <c r="P238" s="21"/>
      <c r="Q238" s="19">
        <f t="shared" si="19"/>
        <v>0.10116040880989094</v>
      </c>
      <c r="R238" s="19">
        <f t="shared" si="20"/>
        <v>0.56328221599193162</v>
      </c>
      <c r="S238" s="19">
        <f t="shared" si="21"/>
        <v>0</v>
      </c>
      <c r="T238" s="19">
        <f t="shared" si="22"/>
        <v>-0.23870873307251475</v>
      </c>
      <c r="U238" s="19">
        <f t="shared" si="23"/>
        <v>0</v>
      </c>
      <c r="V238" s="19">
        <f t="shared" si="24"/>
        <v>0</v>
      </c>
    </row>
    <row r="239" spans="1:22" x14ac:dyDescent="0.25">
      <c r="A239" s="26">
        <f>Wellpath!E239</f>
        <v>0</v>
      </c>
      <c r="B239" s="22">
        <v>0</v>
      </c>
      <c r="C239" s="22">
        <v>0</v>
      </c>
      <c r="D239" s="22">
        <f>-SIN(Wellpath!L239) * SIN(Wellpath!O239) / (Bfield * COS(Dip))</f>
        <v>0</v>
      </c>
      <c r="E239" s="20">
        <f>Model!$W$16*((drdp!B239+drdp!K239)*MBZ!$B239+(drdp!E239+drdp!N239)*MBZ!$C239+(drdp!H239+drdp!Q239)*MBZ!$D239)</f>
        <v>0</v>
      </c>
      <c r="F239" s="20">
        <f>Model!$W$16*((drdp!C239+drdp!L239)*MBZ!$B239+(drdp!F239+drdp!O239)*MBZ!$C239+(drdp!I239+drdp!R239)*MBZ!$D239)</f>
        <v>0</v>
      </c>
      <c r="G239" s="20">
        <f>Model!$W$16*((drdp!D239+drdp!M239)*MBZ!$B239+(drdp!G239+drdp!P239)*MBZ!$C239+(drdp!J239+drdp!S239)*MBZ!$D239)</f>
        <v>0</v>
      </c>
      <c r="H239" s="18">
        <f>Model!$W$16*((drdp!B239)*MBZ!$B239+(drdp!E239)*MBZ!$C239+(drdp!H239)*MBZ!$D239)</f>
        <v>0</v>
      </c>
      <c r="I239" s="18">
        <f>Model!$W$16*((drdp!C239)*MBZ!$B239+(drdp!F239)*MBZ!$C239+(drdp!I239)*MBZ!$D239)</f>
        <v>0</v>
      </c>
      <c r="J239" s="18">
        <f>Model!$W$16*((drdp!D239)*MBZ!$B239+(drdp!G239)*MBZ!$C239+(drdp!J239)*MBZ!$D239)</f>
        <v>0</v>
      </c>
      <c r="K239" s="21">
        <f>SUM(E$3:E238)+H239</f>
        <v>-0.31805724140457947</v>
      </c>
      <c r="L239" s="21">
        <f>SUM(F$3:F238)+I239</f>
        <v>0.75052129616149577</v>
      </c>
      <c r="M239" s="21">
        <f>SUM(G$3:G238)+J239</f>
        <v>0</v>
      </c>
      <c r="N239" s="21"/>
      <c r="O239" s="21"/>
      <c r="P239" s="21"/>
      <c r="Q239" s="19">
        <f t="shared" si="19"/>
        <v>0.10116040880989094</v>
      </c>
      <c r="R239" s="19">
        <f t="shared" si="20"/>
        <v>0.56328221599193162</v>
      </c>
      <c r="S239" s="19">
        <f t="shared" si="21"/>
        <v>0</v>
      </c>
      <c r="T239" s="19">
        <f t="shared" si="22"/>
        <v>-0.23870873307251475</v>
      </c>
      <c r="U239" s="19">
        <f t="shared" si="23"/>
        <v>0</v>
      </c>
      <c r="V239" s="19">
        <f t="shared" si="24"/>
        <v>0</v>
      </c>
    </row>
    <row r="240" spans="1:22" x14ac:dyDescent="0.25">
      <c r="A240" s="26">
        <f>Wellpath!E240</f>
        <v>0</v>
      </c>
      <c r="B240" s="22">
        <v>0</v>
      </c>
      <c r="C240" s="22">
        <v>0</v>
      </c>
      <c r="D240" s="22">
        <f>-SIN(Wellpath!L240) * SIN(Wellpath!O240) / (Bfield * COS(Dip))</f>
        <v>0</v>
      </c>
      <c r="E240" s="20">
        <f>Model!$W$16*((drdp!B240+drdp!K240)*MBZ!$B240+(drdp!E240+drdp!N240)*MBZ!$C240+(drdp!H240+drdp!Q240)*MBZ!$D240)</f>
        <v>0</v>
      </c>
      <c r="F240" s="20">
        <f>Model!$W$16*((drdp!C240+drdp!L240)*MBZ!$B240+(drdp!F240+drdp!O240)*MBZ!$C240+(drdp!I240+drdp!R240)*MBZ!$D240)</f>
        <v>0</v>
      </c>
      <c r="G240" s="20">
        <f>Model!$W$16*((drdp!D240+drdp!M240)*MBZ!$B240+(drdp!G240+drdp!P240)*MBZ!$C240+(drdp!J240+drdp!S240)*MBZ!$D240)</f>
        <v>0</v>
      </c>
      <c r="H240" s="18">
        <f>Model!$W$16*((drdp!B240)*MBZ!$B240+(drdp!E240)*MBZ!$C240+(drdp!H240)*MBZ!$D240)</f>
        <v>0</v>
      </c>
      <c r="I240" s="18">
        <f>Model!$W$16*((drdp!C240)*MBZ!$B240+(drdp!F240)*MBZ!$C240+(drdp!I240)*MBZ!$D240)</f>
        <v>0</v>
      </c>
      <c r="J240" s="18">
        <f>Model!$W$16*((drdp!D240)*MBZ!$B240+(drdp!G240)*MBZ!$C240+(drdp!J240)*MBZ!$D240)</f>
        <v>0</v>
      </c>
      <c r="K240" s="21">
        <f>SUM(E$3:E239)+H240</f>
        <v>-0.31805724140457947</v>
      </c>
      <c r="L240" s="21">
        <f>SUM(F$3:F239)+I240</f>
        <v>0.75052129616149577</v>
      </c>
      <c r="M240" s="21">
        <f>SUM(G$3:G239)+J240</f>
        <v>0</v>
      </c>
      <c r="N240" s="21"/>
      <c r="O240" s="21"/>
      <c r="P240" s="21"/>
      <c r="Q240" s="19">
        <f t="shared" si="19"/>
        <v>0.10116040880989094</v>
      </c>
      <c r="R240" s="19">
        <f t="shared" si="20"/>
        <v>0.56328221599193162</v>
      </c>
      <c r="S240" s="19">
        <f t="shared" si="21"/>
        <v>0</v>
      </c>
      <c r="T240" s="19">
        <f t="shared" si="22"/>
        <v>-0.23870873307251475</v>
      </c>
      <c r="U240" s="19">
        <f t="shared" si="23"/>
        <v>0</v>
      </c>
      <c r="V240" s="19">
        <f t="shared" si="24"/>
        <v>0</v>
      </c>
    </row>
    <row r="241" spans="1:22" x14ac:dyDescent="0.25">
      <c r="A241" s="26">
        <f>Wellpath!E241</f>
        <v>0</v>
      </c>
      <c r="B241" s="22">
        <v>0</v>
      </c>
      <c r="C241" s="22">
        <v>0</v>
      </c>
      <c r="D241" s="22">
        <f>-SIN(Wellpath!L241) * SIN(Wellpath!O241) / (Bfield * COS(Dip))</f>
        <v>0</v>
      </c>
      <c r="E241" s="20">
        <f>Model!$W$16*((drdp!B241+drdp!K241)*MBZ!$B241+(drdp!E241+drdp!N241)*MBZ!$C241+(drdp!H241+drdp!Q241)*MBZ!$D241)</f>
        <v>0</v>
      </c>
      <c r="F241" s="20">
        <f>Model!$W$16*((drdp!C241+drdp!L241)*MBZ!$B241+(drdp!F241+drdp!O241)*MBZ!$C241+(drdp!I241+drdp!R241)*MBZ!$D241)</f>
        <v>0</v>
      </c>
      <c r="G241" s="20">
        <f>Model!$W$16*((drdp!D241+drdp!M241)*MBZ!$B241+(drdp!G241+drdp!P241)*MBZ!$C241+(drdp!J241+drdp!S241)*MBZ!$D241)</f>
        <v>0</v>
      </c>
      <c r="H241" s="18">
        <f>Model!$W$16*((drdp!B241)*MBZ!$B241+(drdp!E241)*MBZ!$C241+(drdp!H241)*MBZ!$D241)</f>
        <v>0</v>
      </c>
      <c r="I241" s="18">
        <f>Model!$W$16*((drdp!C241)*MBZ!$B241+(drdp!F241)*MBZ!$C241+(drdp!I241)*MBZ!$D241)</f>
        <v>0</v>
      </c>
      <c r="J241" s="18">
        <f>Model!$W$16*((drdp!D241)*MBZ!$B241+(drdp!G241)*MBZ!$C241+(drdp!J241)*MBZ!$D241)</f>
        <v>0</v>
      </c>
      <c r="K241" s="21">
        <f>SUM(E$3:E240)+H241</f>
        <v>-0.31805724140457947</v>
      </c>
      <c r="L241" s="21">
        <f>SUM(F$3:F240)+I241</f>
        <v>0.75052129616149577</v>
      </c>
      <c r="M241" s="21">
        <f>SUM(G$3:G240)+J241</f>
        <v>0</v>
      </c>
      <c r="N241" s="21"/>
      <c r="O241" s="21"/>
      <c r="P241" s="21"/>
      <c r="Q241" s="19">
        <f t="shared" si="19"/>
        <v>0.10116040880989094</v>
      </c>
      <c r="R241" s="19">
        <f t="shared" si="20"/>
        <v>0.56328221599193162</v>
      </c>
      <c r="S241" s="19">
        <f t="shared" si="21"/>
        <v>0</v>
      </c>
      <c r="T241" s="19">
        <f t="shared" si="22"/>
        <v>-0.23870873307251475</v>
      </c>
      <c r="U241" s="19">
        <f t="shared" si="23"/>
        <v>0</v>
      </c>
      <c r="V241" s="19">
        <f t="shared" si="24"/>
        <v>0</v>
      </c>
    </row>
    <row r="242" spans="1:22" x14ac:dyDescent="0.25">
      <c r="A242" s="26">
        <f>Wellpath!E242</f>
        <v>0</v>
      </c>
      <c r="B242" s="22">
        <v>0</v>
      </c>
      <c r="C242" s="22">
        <v>0</v>
      </c>
      <c r="D242" s="22">
        <f>-SIN(Wellpath!L242) * SIN(Wellpath!O242) / (Bfield * COS(Dip))</f>
        <v>0</v>
      </c>
      <c r="E242" s="20">
        <f>Model!$W$16*((drdp!B242+drdp!K242)*MBZ!$B242+(drdp!E242+drdp!N242)*MBZ!$C242+(drdp!H242+drdp!Q242)*MBZ!$D242)</f>
        <v>0</v>
      </c>
      <c r="F242" s="20">
        <f>Model!$W$16*((drdp!C242+drdp!L242)*MBZ!$B242+(drdp!F242+drdp!O242)*MBZ!$C242+(drdp!I242+drdp!R242)*MBZ!$D242)</f>
        <v>0</v>
      </c>
      <c r="G242" s="20">
        <f>Model!$W$16*((drdp!D242+drdp!M242)*MBZ!$B242+(drdp!G242+drdp!P242)*MBZ!$C242+(drdp!J242+drdp!S242)*MBZ!$D242)</f>
        <v>0</v>
      </c>
      <c r="H242" s="18">
        <f>Model!$W$16*((drdp!B242)*MBZ!$B242+(drdp!E242)*MBZ!$C242+(drdp!H242)*MBZ!$D242)</f>
        <v>0</v>
      </c>
      <c r="I242" s="18">
        <f>Model!$W$16*((drdp!C242)*MBZ!$B242+(drdp!F242)*MBZ!$C242+(drdp!I242)*MBZ!$D242)</f>
        <v>0</v>
      </c>
      <c r="J242" s="18">
        <f>Model!$W$16*((drdp!D242)*MBZ!$B242+(drdp!G242)*MBZ!$C242+(drdp!J242)*MBZ!$D242)</f>
        <v>0</v>
      </c>
      <c r="K242" s="21">
        <f>SUM(E$3:E241)+H242</f>
        <v>-0.31805724140457947</v>
      </c>
      <c r="L242" s="21">
        <f>SUM(F$3:F241)+I242</f>
        <v>0.75052129616149577</v>
      </c>
      <c r="M242" s="21">
        <f>SUM(G$3:G241)+J242</f>
        <v>0</v>
      </c>
      <c r="N242" s="21"/>
      <c r="O242" s="21"/>
      <c r="P242" s="21"/>
      <c r="Q242" s="19">
        <f t="shared" si="19"/>
        <v>0.10116040880989094</v>
      </c>
      <c r="R242" s="19">
        <f t="shared" si="20"/>
        <v>0.56328221599193162</v>
      </c>
      <c r="S242" s="19">
        <f t="shared" si="21"/>
        <v>0</v>
      </c>
      <c r="T242" s="19">
        <f t="shared" si="22"/>
        <v>-0.23870873307251475</v>
      </c>
      <c r="U242" s="19">
        <f t="shared" si="23"/>
        <v>0</v>
      </c>
      <c r="V242" s="19">
        <f t="shared" si="24"/>
        <v>0</v>
      </c>
    </row>
    <row r="243" spans="1:22" x14ac:dyDescent="0.25">
      <c r="A243" s="26">
        <f>Wellpath!E243</f>
        <v>0</v>
      </c>
      <c r="B243" s="22">
        <v>0</v>
      </c>
      <c r="C243" s="22">
        <v>0</v>
      </c>
      <c r="D243" s="22">
        <f>-SIN(Wellpath!L243) * SIN(Wellpath!O243) / (Bfield * COS(Dip))</f>
        <v>0</v>
      </c>
      <c r="E243" s="20">
        <f>Model!$W$16*((drdp!B243+drdp!K243)*MBZ!$B243+(drdp!E243+drdp!N243)*MBZ!$C243+(drdp!H243+drdp!Q243)*MBZ!$D243)</f>
        <v>0</v>
      </c>
      <c r="F243" s="20">
        <f>Model!$W$16*((drdp!C243+drdp!L243)*MBZ!$B243+(drdp!F243+drdp!O243)*MBZ!$C243+(drdp!I243+drdp!R243)*MBZ!$D243)</f>
        <v>0</v>
      </c>
      <c r="G243" s="20">
        <f>Model!$W$16*((drdp!D243+drdp!M243)*MBZ!$B243+(drdp!G243+drdp!P243)*MBZ!$C243+(drdp!J243+drdp!S243)*MBZ!$D243)</f>
        <v>0</v>
      </c>
      <c r="H243" s="18">
        <f>Model!$W$16*((drdp!B243)*MBZ!$B243+(drdp!E243)*MBZ!$C243+(drdp!H243)*MBZ!$D243)</f>
        <v>0</v>
      </c>
      <c r="I243" s="18">
        <f>Model!$W$16*((drdp!C243)*MBZ!$B243+(drdp!F243)*MBZ!$C243+(drdp!I243)*MBZ!$D243)</f>
        <v>0</v>
      </c>
      <c r="J243" s="18">
        <f>Model!$W$16*((drdp!D243)*MBZ!$B243+(drdp!G243)*MBZ!$C243+(drdp!J243)*MBZ!$D243)</f>
        <v>0</v>
      </c>
      <c r="K243" s="21">
        <f>SUM(E$3:E242)+H243</f>
        <v>-0.31805724140457947</v>
      </c>
      <c r="L243" s="21">
        <f>SUM(F$3:F242)+I243</f>
        <v>0.75052129616149577</v>
      </c>
      <c r="M243" s="21">
        <f>SUM(G$3:G242)+J243</f>
        <v>0</v>
      </c>
      <c r="N243" s="21"/>
      <c r="O243" s="21"/>
      <c r="P243" s="21"/>
      <c r="Q243" s="19">
        <f t="shared" si="19"/>
        <v>0.10116040880989094</v>
      </c>
      <c r="R243" s="19">
        <f t="shared" si="20"/>
        <v>0.56328221599193162</v>
      </c>
      <c r="S243" s="19">
        <f t="shared" si="21"/>
        <v>0</v>
      </c>
      <c r="T243" s="19">
        <f t="shared" si="22"/>
        <v>-0.23870873307251475</v>
      </c>
      <c r="U243" s="19">
        <f t="shared" si="23"/>
        <v>0</v>
      </c>
      <c r="V243" s="19">
        <f t="shared" si="24"/>
        <v>0</v>
      </c>
    </row>
    <row r="244" spans="1:22" x14ac:dyDescent="0.25">
      <c r="A244" s="26">
        <f>Wellpath!E244</f>
        <v>0</v>
      </c>
      <c r="B244" s="22">
        <v>0</v>
      </c>
      <c r="C244" s="22">
        <v>0</v>
      </c>
      <c r="D244" s="22">
        <f>-SIN(Wellpath!L244) * SIN(Wellpath!O244) / (Bfield * COS(Dip))</f>
        <v>0</v>
      </c>
      <c r="E244" s="20">
        <f>Model!$W$16*((drdp!B244+drdp!K244)*MBZ!$B244+(drdp!E244+drdp!N244)*MBZ!$C244+(drdp!H244+drdp!Q244)*MBZ!$D244)</f>
        <v>0</v>
      </c>
      <c r="F244" s="20">
        <f>Model!$W$16*((drdp!C244+drdp!L244)*MBZ!$B244+(drdp!F244+drdp!O244)*MBZ!$C244+(drdp!I244+drdp!R244)*MBZ!$D244)</f>
        <v>0</v>
      </c>
      <c r="G244" s="20">
        <f>Model!$W$16*((drdp!D244+drdp!M244)*MBZ!$B244+(drdp!G244+drdp!P244)*MBZ!$C244+(drdp!J244+drdp!S244)*MBZ!$D244)</f>
        <v>0</v>
      </c>
      <c r="H244" s="18">
        <f>Model!$W$16*((drdp!B244)*MBZ!$B244+(drdp!E244)*MBZ!$C244+(drdp!H244)*MBZ!$D244)</f>
        <v>0</v>
      </c>
      <c r="I244" s="18">
        <f>Model!$W$16*((drdp!C244)*MBZ!$B244+(drdp!F244)*MBZ!$C244+(drdp!I244)*MBZ!$D244)</f>
        <v>0</v>
      </c>
      <c r="J244" s="18">
        <f>Model!$W$16*((drdp!D244)*MBZ!$B244+(drdp!G244)*MBZ!$C244+(drdp!J244)*MBZ!$D244)</f>
        <v>0</v>
      </c>
      <c r="K244" s="21">
        <f>SUM(E$3:E243)+H244</f>
        <v>-0.31805724140457947</v>
      </c>
      <c r="L244" s="21">
        <f>SUM(F$3:F243)+I244</f>
        <v>0.75052129616149577</v>
      </c>
      <c r="M244" s="21">
        <f>SUM(G$3:G243)+J244</f>
        <v>0</v>
      </c>
      <c r="N244" s="21"/>
      <c r="O244" s="21"/>
      <c r="P244" s="21"/>
      <c r="Q244" s="19">
        <f t="shared" si="19"/>
        <v>0.10116040880989094</v>
      </c>
      <c r="R244" s="19">
        <f t="shared" si="20"/>
        <v>0.56328221599193162</v>
      </c>
      <c r="S244" s="19">
        <f t="shared" si="21"/>
        <v>0</v>
      </c>
      <c r="T244" s="19">
        <f t="shared" si="22"/>
        <v>-0.23870873307251475</v>
      </c>
      <c r="U244" s="19">
        <f t="shared" si="23"/>
        <v>0</v>
      </c>
      <c r="V244" s="19">
        <f t="shared" si="24"/>
        <v>0</v>
      </c>
    </row>
    <row r="245" spans="1:22" x14ac:dyDescent="0.25">
      <c r="A245" s="26">
        <f>Wellpath!E245</f>
        <v>0</v>
      </c>
      <c r="B245" s="22">
        <v>0</v>
      </c>
      <c r="C245" s="22">
        <v>0</v>
      </c>
      <c r="D245" s="22">
        <f>-SIN(Wellpath!L245) * SIN(Wellpath!O245) / (Bfield * COS(Dip))</f>
        <v>0</v>
      </c>
      <c r="E245" s="20">
        <f>Model!$W$16*((drdp!B245+drdp!K245)*MBZ!$B245+(drdp!E245+drdp!N245)*MBZ!$C245+(drdp!H245+drdp!Q245)*MBZ!$D245)</f>
        <v>0</v>
      </c>
      <c r="F245" s="20">
        <f>Model!$W$16*((drdp!C245+drdp!L245)*MBZ!$B245+(drdp!F245+drdp!O245)*MBZ!$C245+(drdp!I245+drdp!R245)*MBZ!$D245)</f>
        <v>0</v>
      </c>
      <c r="G245" s="20">
        <f>Model!$W$16*((drdp!D245+drdp!M245)*MBZ!$B245+(drdp!G245+drdp!P245)*MBZ!$C245+(drdp!J245+drdp!S245)*MBZ!$D245)</f>
        <v>0</v>
      </c>
      <c r="H245" s="18">
        <f>Model!$W$16*((drdp!B245)*MBZ!$B245+(drdp!E245)*MBZ!$C245+(drdp!H245)*MBZ!$D245)</f>
        <v>0</v>
      </c>
      <c r="I245" s="18">
        <f>Model!$W$16*((drdp!C245)*MBZ!$B245+(drdp!F245)*MBZ!$C245+(drdp!I245)*MBZ!$D245)</f>
        <v>0</v>
      </c>
      <c r="J245" s="18">
        <f>Model!$W$16*((drdp!D245)*MBZ!$B245+(drdp!G245)*MBZ!$C245+(drdp!J245)*MBZ!$D245)</f>
        <v>0</v>
      </c>
      <c r="K245" s="21">
        <f>SUM(E$3:E244)+H245</f>
        <v>-0.31805724140457947</v>
      </c>
      <c r="L245" s="21">
        <f>SUM(F$3:F244)+I245</f>
        <v>0.75052129616149577</v>
      </c>
      <c r="M245" s="21">
        <f>SUM(G$3:G244)+J245</f>
        <v>0</v>
      </c>
      <c r="N245" s="21"/>
      <c r="O245" s="21"/>
      <c r="P245" s="21"/>
      <c r="Q245" s="19">
        <f t="shared" si="19"/>
        <v>0.10116040880989094</v>
      </c>
      <c r="R245" s="19">
        <f t="shared" si="20"/>
        <v>0.56328221599193162</v>
      </c>
      <c r="S245" s="19">
        <f t="shared" si="21"/>
        <v>0</v>
      </c>
      <c r="T245" s="19">
        <f t="shared" si="22"/>
        <v>-0.23870873307251475</v>
      </c>
      <c r="U245" s="19">
        <f t="shared" si="23"/>
        <v>0</v>
      </c>
      <c r="V245" s="19">
        <f t="shared" si="24"/>
        <v>0</v>
      </c>
    </row>
    <row r="246" spans="1:22" x14ac:dyDescent="0.25">
      <c r="A246" s="26">
        <f>Wellpath!E246</f>
        <v>0</v>
      </c>
      <c r="B246" s="22">
        <v>0</v>
      </c>
      <c r="C246" s="22">
        <v>0</v>
      </c>
      <c r="D246" s="22">
        <f>-SIN(Wellpath!L246) * SIN(Wellpath!O246) / (Bfield * COS(Dip))</f>
        <v>0</v>
      </c>
      <c r="E246" s="20">
        <f>Model!$W$16*((drdp!B246+drdp!K246)*MBZ!$B246+(drdp!E246+drdp!N246)*MBZ!$C246+(drdp!H246+drdp!Q246)*MBZ!$D246)</f>
        <v>0</v>
      </c>
      <c r="F246" s="20">
        <f>Model!$W$16*((drdp!C246+drdp!L246)*MBZ!$B246+(drdp!F246+drdp!O246)*MBZ!$C246+(drdp!I246+drdp!R246)*MBZ!$D246)</f>
        <v>0</v>
      </c>
      <c r="G246" s="20">
        <f>Model!$W$16*((drdp!D246+drdp!M246)*MBZ!$B246+(drdp!G246+drdp!P246)*MBZ!$C246+(drdp!J246+drdp!S246)*MBZ!$D246)</f>
        <v>0</v>
      </c>
      <c r="H246" s="18">
        <f>Model!$W$16*((drdp!B246)*MBZ!$B246+(drdp!E246)*MBZ!$C246+(drdp!H246)*MBZ!$D246)</f>
        <v>0</v>
      </c>
      <c r="I246" s="18">
        <f>Model!$W$16*((drdp!C246)*MBZ!$B246+(drdp!F246)*MBZ!$C246+(drdp!I246)*MBZ!$D246)</f>
        <v>0</v>
      </c>
      <c r="J246" s="18">
        <f>Model!$W$16*((drdp!D246)*MBZ!$B246+(drdp!G246)*MBZ!$C246+(drdp!J246)*MBZ!$D246)</f>
        <v>0</v>
      </c>
      <c r="K246" s="21">
        <f>SUM(E$3:E245)+H246</f>
        <v>-0.31805724140457947</v>
      </c>
      <c r="L246" s="21">
        <f>SUM(F$3:F245)+I246</f>
        <v>0.75052129616149577</v>
      </c>
      <c r="M246" s="21">
        <f>SUM(G$3:G245)+J246</f>
        <v>0</v>
      </c>
      <c r="N246" s="21"/>
      <c r="O246" s="21"/>
      <c r="P246" s="21"/>
      <c r="Q246" s="19">
        <f t="shared" si="19"/>
        <v>0.10116040880989094</v>
      </c>
      <c r="R246" s="19">
        <f t="shared" si="20"/>
        <v>0.56328221599193162</v>
      </c>
      <c r="S246" s="19">
        <f t="shared" si="21"/>
        <v>0</v>
      </c>
      <c r="T246" s="19">
        <f t="shared" si="22"/>
        <v>-0.23870873307251475</v>
      </c>
      <c r="U246" s="19">
        <f t="shared" si="23"/>
        <v>0</v>
      </c>
      <c r="V246" s="19">
        <f t="shared" si="24"/>
        <v>0</v>
      </c>
    </row>
    <row r="247" spans="1:22" x14ac:dyDescent="0.25">
      <c r="A247" s="26">
        <f>Wellpath!E247</f>
        <v>0</v>
      </c>
      <c r="B247" s="22">
        <v>0</v>
      </c>
      <c r="C247" s="22">
        <v>0</v>
      </c>
      <c r="D247" s="22">
        <f>-SIN(Wellpath!L247) * SIN(Wellpath!O247) / (Bfield * COS(Dip))</f>
        <v>0</v>
      </c>
      <c r="E247" s="20">
        <f>Model!$W$16*((drdp!B247+drdp!K247)*MBZ!$B247+(drdp!E247+drdp!N247)*MBZ!$C247+(drdp!H247+drdp!Q247)*MBZ!$D247)</f>
        <v>0</v>
      </c>
      <c r="F247" s="20">
        <f>Model!$W$16*((drdp!C247+drdp!L247)*MBZ!$B247+(drdp!F247+drdp!O247)*MBZ!$C247+(drdp!I247+drdp!R247)*MBZ!$D247)</f>
        <v>0</v>
      </c>
      <c r="G247" s="20">
        <f>Model!$W$16*((drdp!D247+drdp!M247)*MBZ!$B247+(drdp!G247+drdp!P247)*MBZ!$C247+(drdp!J247+drdp!S247)*MBZ!$D247)</f>
        <v>0</v>
      </c>
      <c r="H247" s="18">
        <f>Model!$W$16*((drdp!B247)*MBZ!$B247+(drdp!E247)*MBZ!$C247+(drdp!H247)*MBZ!$D247)</f>
        <v>0</v>
      </c>
      <c r="I247" s="18">
        <f>Model!$W$16*((drdp!C247)*MBZ!$B247+(drdp!F247)*MBZ!$C247+(drdp!I247)*MBZ!$D247)</f>
        <v>0</v>
      </c>
      <c r="J247" s="18">
        <f>Model!$W$16*((drdp!D247)*MBZ!$B247+(drdp!G247)*MBZ!$C247+(drdp!J247)*MBZ!$D247)</f>
        <v>0</v>
      </c>
      <c r="K247" s="21">
        <f>SUM(E$3:E246)+H247</f>
        <v>-0.31805724140457947</v>
      </c>
      <c r="L247" s="21">
        <f>SUM(F$3:F246)+I247</f>
        <v>0.75052129616149577</v>
      </c>
      <c r="M247" s="21">
        <f>SUM(G$3:G246)+J247</f>
        <v>0</v>
      </c>
      <c r="N247" s="21"/>
      <c r="O247" s="21"/>
      <c r="P247" s="21"/>
      <c r="Q247" s="19">
        <f t="shared" si="19"/>
        <v>0.10116040880989094</v>
      </c>
      <c r="R247" s="19">
        <f t="shared" si="20"/>
        <v>0.56328221599193162</v>
      </c>
      <c r="S247" s="19">
        <f t="shared" si="21"/>
        <v>0</v>
      </c>
      <c r="T247" s="19">
        <f t="shared" si="22"/>
        <v>-0.23870873307251475</v>
      </c>
      <c r="U247" s="19">
        <f t="shared" si="23"/>
        <v>0</v>
      </c>
      <c r="V247" s="19">
        <f t="shared" si="24"/>
        <v>0</v>
      </c>
    </row>
    <row r="248" spans="1:22" x14ac:dyDescent="0.25">
      <c r="A248" s="26">
        <f>Wellpath!E248</f>
        <v>0</v>
      </c>
      <c r="B248" s="22">
        <v>0</v>
      </c>
      <c r="C248" s="22">
        <v>0</v>
      </c>
      <c r="D248" s="22">
        <f>-SIN(Wellpath!L248) * SIN(Wellpath!O248) / (Bfield * COS(Dip))</f>
        <v>0</v>
      </c>
      <c r="E248" s="20">
        <f>Model!$W$16*((drdp!B248+drdp!K248)*MBZ!$B248+(drdp!E248+drdp!N248)*MBZ!$C248+(drdp!H248+drdp!Q248)*MBZ!$D248)</f>
        <v>0</v>
      </c>
      <c r="F248" s="20">
        <f>Model!$W$16*((drdp!C248+drdp!L248)*MBZ!$B248+(drdp!F248+drdp!O248)*MBZ!$C248+(drdp!I248+drdp!R248)*MBZ!$D248)</f>
        <v>0</v>
      </c>
      <c r="G248" s="20">
        <f>Model!$W$16*((drdp!D248+drdp!M248)*MBZ!$B248+(drdp!G248+drdp!P248)*MBZ!$C248+(drdp!J248+drdp!S248)*MBZ!$D248)</f>
        <v>0</v>
      </c>
      <c r="H248" s="18">
        <f>Model!$W$16*((drdp!B248)*MBZ!$B248+(drdp!E248)*MBZ!$C248+(drdp!H248)*MBZ!$D248)</f>
        <v>0</v>
      </c>
      <c r="I248" s="18">
        <f>Model!$W$16*((drdp!C248)*MBZ!$B248+(drdp!F248)*MBZ!$C248+(drdp!I248)*MBZ!$D248)</f>
        <v>0</v>
      </c>
      <c r="J248" s="18">
        <f>Model!$W$16*((drdp!D248)*MBZ!$B248+(drdp!G248)*MBZ!$C248+(drdp!J248)*MBZ!$D248)</f>
        <v>0</v>
      </c>
      <c r="K248" s="21">
        <f>SUM(E$3:E247)+H248</f>
        <v>-0.31805724140457947</v>
      </c>
      <c r="L248" s="21">
        <f>SUM(F$3:F247)+I248</f>
        <v>0.75052129616149577</v>
      </c>
      <c r="M248" s="21">
        <f>SUM(G$3:G247)+J248</f>
        <v>0</v>
      </c>
      <c r="N248" s="21"/>
      <c r="O248" s="21"/>
      <c r="P248" s="21"/>
      <c r="Q248" s="19">
        <f t="shared" si="19"/>
        <v>0.10116040880989094</v>
      </c>
      <c r="R248" s="19">
        <f t="shared" si="20"/>
        <v>0.56328221599193162</v>
      </c>
      <c r="S248" s="19">
        <f t="shared" si="21"/>
        <v>0</v>
      </c>
      <c r="T248" s="19">
        <f t="shared" si="22"/>
        <v>-0.23870873307251475</v>
      </c>
      <c r="U248" s="19">
        <f t="shared" si="23"/>
        <v>0</v>
      </c>
      <c r="V248" s="19">
        <f t="shared" si="24"/>
        <v>0</v>
      </c>
    </row>
    <row r="249" spans="1:22" x14ac:dyDescent="0.25">
      <c r="A249" s="26">
        <f>Wellpath!E249</f>
        <v>0</v>
      </c>
      <c r="B249" s="22">
        <v>0</v>
      </c>
      <c r="C249" s="22">
        <v>0</v>
      </c>
      <c r="D249" s="22">
        <f>-SIN(Wellpath!L249) * SIN(Wellpath!O249) / (Bfield * COS(Dip))</f>
        <v>0</v>
      </c>
      <c r="E249" s="20">
        <f>Model!$W$16*((drdp!B249+drdp!K249)*MBZ!$B249+(drdp!E249+drdp!N249)*MBZ!$C249+(drdp!H249+drdp!Q249)*MBZ!$D249)</f>
        <v>0</v>
      </c>
      <c r="F249" s="20">
        <f>Model!$W$16*((drdp!C249+drdp!L249)*MBZ!$B249+(drdp!F249+drdp!O249)*MBZ!$C249+(drdp!I249+drdp!R249)*MBZ!$D249)</f>
        <v>0</v>
      </c>
      <c r="G249" s="20">
        <f>Model!$W$16*((drdp!D249+drdp!M249)*MBZ!$B249+(drdp!G249+drdp!P249)*MBZ!$C249+(drdp!J249+drdp!S249)*MBZ!$D249)</f>
        <v>0</v>
      </c>
      <c r="H249" s="18">
        <f>Model!$W$16*((drdp!B249)*MBZ!$B249+(drdp!E249)*MBZ!$C249+(drdp!H249)*MBZ!$D249)</f>
        <v>0</v>
      </c>
      <c r="I249" s="18">
        <f>Model!$W$16*((drdp!C249)*MBZ!$B249+(drdp!F249)*MBZ!$C249+(drdp!I249)*MBZ!$D249)</f>
        <v>0</v>
      </c>
      <c r="J249" s="18">
        <f>Model!$W$16*((drdp!D249)*MBZ!$B249+(drdp!G249)*MBZ!$C249+(drdp!J249)*MBZ!$D249)</f>
        <v>0</v>
      </c>
      <c r="K249" s="21">
        <f>SUM(E$3:E248)+H249</f>
        <v>-0.31805724140457947</v>
      </c>
      <c r="L249" s="21">
        <f>SUM(F$3:F248)+I249</f>
        <v>0.75052129616149577</v>
      </c>
      <c r="M249" s="21">
        <f>SUM(G$3:G248)+J249</f>
        <v>0</v>
      </c>
      <c r="N249" s="21"/>
      <c r="O249" s="21"/>
      <c r="P249" s="21"/>
      <c r="Q249" s="19">
        <f t="shared" si="19"/>
        <v>0.10116040880989094</v>
      </c>
      <c r="R249" s="19">
        <f t="shared" si="20"/>
        <v>0.56328221599193162</v>
      </c>
      <c r="S249" s="19">
        <f t="shared" si="21"/>
        <v>0</v>
      </c>
      <c r="T249" s="19">
        <f t="shared" si="22"/>
        <v>-0.23870873307251475</v>
      </c>
      <c r="U249" s="19">
        <f t="shared" si="23"/>
        <v>0</v>
      </c>
      <c r="V249" s="19">
        <f t="shared" si="24"/>
        <v>0</v>
      </c>
    </row>
    <row r="250" spans="1:22" x14ac:dyDescent="0.25">
      <c r="A250" s="26">
        <f>Wellpath!E250</f>
        <v>0</v>
      </c>
      <c r="B250" s="22">
        <v>0</v>
      </c>
      <c r="C250" s="22">
        <v>0</v>
      </c>
      <c r="D250" s="22">
        <f>-SIN(Wellpath!L250) * SIN(Wellpath!O250) / (Bfield * COS(Dip))</f>
        <v>0</v>
      </c>
      <c r="E250" s="20">
        <f>Model!$W$16*((drdp!B250+drdp!K250)*MBZ!$B250+(drdp!E250+drdp!N250)*MBZ!$C250+(drdp!H250+drdp!Q250)*MBZ!$D250)</f>
        <v>0</v>
      </c>
      <c r="F250" s="20">
        <f>Model!$W$16*((drdp!C250+drdp!L250)*MBZ!$B250+(drdp!F250+drdp!O250)*MBZ!$C250+(drdp!I250+drdp!R250)*MBZ!$D250)</f>
        <v>0</v>
      </c>
      <c r="G250" s="20">
        <f>Model!$W$16*((drdp!D250+drdp!M250)*MBZ!$B250+(drdp!G250+drdp!P250)*MBZ!$C250+(drdp!J250+drdp!S250)*MBZ!$D250)</f>
        <v>0</v>
      </c>
      <c r="H250" s="18">
        <f>Model!$W$16*((drdp!B250)*MBZ!$B250+(drdp!E250)*MBZ!$C250+(drdp!H250)*MBZ!$D250)</f>
        <v>0</v>
      </c>
      <c r="I250" s="18">
        <f>Model!$W$16*((drdp!C250)*MBZ!$B250+(drdp!F250)*MBZ!$C250+(drdp!I250)*MBZ!$D250)</f>
        <v>0</v>
      </c>
      <c r="J250" s="18">
        <f>Model!$W$16*((drdp!D250)*MBZ!$B250+(drdp!G250)*MBZ!$C250+(drdp!J250)*MBZ!$D250)</f>
        <v>0</v>
      </c>
      <c r="K250" s="21">
        <f>SUM(E$3:E249)+H250</f>
        <v>-0.31805724140457947</v>
      </c>
      <c r="L250" s="21">
        <f>SUM(F$3:F249)+I250</f>
        <v>0.75052129616149577</v>
      </c>
      <c r="M250" s="21">
        <f>SUM(G$3:G249)+J250</f>
        <v>0</v>
      </c>
      <c r="N250" s="21"/>
      <c r="O250" s="21"/>
      <c r="P250" s="21"/>
      <c r="Q250" s="19">
        <f t="shared" si="19"/>
        <v>0.10116040880989094</v>
      </c>
      <c r="R250" s="19">
        <f t="shared" si="20"/>
        <v>0.56328221599193162</v>
      </c>
      <c r="S250" s="19">
        <f t="shared" si="21"/>
        <v>0</v>
      </c>
      <c r="T250" s="19">
        <f t="shared" si="22"/>
        <v>-0.23870873307251475</v>
      </c>
      <c r="U250" s="19">
        <f t="shared" si="23"/>
        <v>0</v>
      </c>
      <c r="V250" s="19">
        <f t="shared" si="24"/>
        <v>0</v>
      </c>
    </row>
    <row r="251" spans="1:22" x14ac:dyDescent="0.25">
      <c r="A251" s="26">
        <f>Wellpath!E251</f>
        <v>0</v>
      </c>
      <c r="B251" s="22">
        <v>0</v>
      </c>
      <c r="C251" s="22">
        <v>0</v>
      </c>
      <c r="D251" s="22">
        <f>-SIN(Wellpath!L251) * SIN(Wellpath!O251) / (Bfield * COS(Dip))</f>
        <v>0</v>
      </c>
      <c r="E251" s="20">
        <f>Model!$W$16*((drdp!B251+drdp!K251)*MBZ!$B251+(drdp!E251+drdp!N251)*MBZ!$C251+(drdp!H251+drdp!Q251)*MBZ!$D251)</f>
        <v>0</v>
      </c>
      <c r="F251" s="20">
        <f>Model!$W$16*((drdp!C251+drdp!L251)*MBZ!$B251+(drdp!F251+drdp!O251)*MBZ!$C251+(drdp!I251+drdp!R251)*MBZ!$D251)</f>
        <v>0</v>
      </c>
      <c r="G251" s="20">
        <f>Model!$W$16*((drdp!D251+drdp!M251)*MBZ!$B251+(drdp!G251+drdp!P251)*MBZ!$C251+(drdp!J251+drdp!S251)*MBZ!$D251)</f>
        <v>0</v>
      </c>
      <c r="H251" s="18">
        <f>Model!$W$16*((drdp!B251)*MBZ!$B251+(drdp!E251)*MBZ!$C251+(drdp!H251)*MBZ!$D251)</f>
        <v>0</v>
      </c>
      <c r="I251" s="18">
        <f>Model!$W$16*((drdp!C251)*MBZ!$B251+(drdp!F251)*MBZ!$C251+(drdp!I251)*MBZ!$D251)</f>
        <v>0</v>
      </c>
      <c r="J251" s="18">
        <f>Model!$W$16*((drdp!D251)*MBZ!$B251+(drdp!G251)*MBZ!$C251+(drdp!J251)*MBZ!$D251)</f>
        <v>0</v>
      </c>
      <c r="K251" s="21">
        <f>SUM(E$3:E250)+H251</f>
        <v>-0.31805724140457947</v>
      </c>
      <c r="L251" s="21">
        <f>SUM(F$3:F250)+I251</f>
        <v>0.75052129616149577</v>
      </c>
      <c r="M251" s="21">
        <f>SUM(G$3:G250)+J251</f>
        <v>0</v>
      </c>
      <c r="N251" s="21"/>
      <c r="O251" s="21"/>
      <c r="P251" s="21"/>
      <c r="Q251" s="19">
        <f t="shared" si="19"/>
        <v>0.10116040880989094</v>
      </c>
      <c r="R251" s="19">
        <f t="shared" si="20"/>
        <v>0.56328221599193162</v>
      </c>
      <c r="S251" s="19">
        <f t="shared" si="21"/>
        <v>0</v>
      </c>
      <c r="T251" s="19">
        <f t="shared" si="22"/>
        <v>-0.23870873307251475</v>
      </c>
      <c r="U251" s="19">
        <f t="shared" si="23"/>
        <v>0</v>
      </c>
      <c r="V251" s="19">
        <f t="shared" si="24"/>
        <v>0</v>
      </c>
    </row>
    <row r="252" spans="1:22" x14ac:dyDescent="0.25">
      <c r="A252" s="26">
        <f>Wellpath!E252</f>
        <v>0</v>
      </c>
      <c r="B252" s="22">
        <v>0</v>
      </c>
      <c r="C252" s="22">
        <v>0</v>
      </c>
      <c r="D252" s="22">
        <f>-SIN(Wellpath!L252) * SIN(Wellpath!O252) / (Bfield * COS(Dip))</f>
        <v>0</v>
      </c>
      <c r="E252" s="20">
        <f>Model!$W$16*((drdp!B252+drdp!K252)*MBZ!$B252+(drdp!E252+drdp!N252)*MBZ!$C252+(drdp!H252+drdp!Q252)*MBZ!$D252)</f>
        <v>0</v>
      </c>
      <c r="F252" s="20">
        <f>Model!$W$16*((drdp!C252+drdp!L252)*MBZ!$B252+(drdp!F252+drdp!O252)*MBZ!$C252+(drdp!I252+drdp!R252)*MBZ!$D252)</f>
        <v>0</v>
      </c>
      <c r="G252" s="20">
        <f>Model!$W$16*((drdp!D252+drdp!M252)*MBZ!$B252+(drdp!G252+drdp!P252)*MBZ!$C252+(drdp!J252+drdp!S252)*MBZ!$D252)</f>
        <v>0</v>
      </c>
      <c r="H252" s="18">
        <f>Model!$W$16*((drdp!B252)*MBZ!$B252+(drdp!E252)*MBZ!$C252+(drdp!H252)*MBZ!$D252)</f>
        <v>0</v>
      </c>
      <c r="I252" s="18">
        <f>Model!$W$16*((drdp!C252)*MBZ!$B252+(drdp!F252)*MBZ!$C252+(drdp!I252)*MBZ!$D252)</f>
        <v>0</v>
      </c>
      <c r="J252" s="18">
        <f>Model!$W$16*((drdp!D252)*MBZ!$B252+(drdp!G252)*MBZ!$C252+(drdp!J252)*MBZ!$D252)</f>
        <v>0</v>
      </c>
      <c r="K252" s="21">
        <f>SUM(E$3:E251)+H252</f>
        <v>-0.31805724140457947</v>
      </c>
      <c r="L252" s="21">
        <f>SUM(F$3:F251)+I252</f>
        <v>0.75052129616149577</v>
      </c>
      <c r="M252" s="21">
        <f>SUM(G$3:G251)+J252</f>
        <v>0</v>
      </c>
      <c r="N252" s="21"/>
      <c r="O252" s="21"/>
      <c r="P252" s="21"/>
      <c r="Q252" s="19">
        <f t="shared" si="19"/>
        <v>0.10116040880989094</v>
      </c>
      <c r="R252" s="19">
        <f t="shared" si="20"/>
        <v>0.56328221599193162</v>
      </c>
      <c r="S252" s="19">
        <f t="shared" si="21"/>
        <v>0</v>
      </c>
      <c r="T252" s="19">
        <f t="shared" si="22"/>
        <v>-0.23870873307251475</v>
      </c>
      <c r="U252" s="19">
        <f t="shared" si="23"/>
        <v>0</v>
      </c>
      <c r="V252" s="19">
        <f t="shared" si="24"/>
        <v>0</v>
      </c>
    </row>
    <row r="253" spans="1:22" x14ac:dyDescent="0.25">
      <c r="A253" s="26">
        <f>Wellpath!E253</f>
        <v>0</v>
      </c>
      <c r="B253" s="22">
        <v>0</v>
      </c>
      <c r="C253" s="22">
        <v>0</v>
      </c>
      <c r="D253" s="22">
        <f>-SIN(Wellpath!L253) * SIN(Wellpath!O253) / (Bfield * COS(Dip))</f>
        <v>0</v>
      </c>
      <c r="E253" s="20">
        <f>Model!$W$16*((drdp!B253+drdp!K253)*MBZ!$B253+(drdp!E253+drdp!N253)*MBZ!$C253+(drdp!H253+drdp!Q253)*MBZ!$D253)</f>
        <v>0</v>
      </c>
      <c r="F253" s="20">
        <f>Model!$W$16*((drdp!C253+drdp!L253)*MBZ!$B253+(drdp!F253+drdp!O253)*MBZ!$C253+(drdp!I253+drdp!R253)*MBZ!$D253)</f>
        <v>0</v>
      </c>
      <c r="G253" s="20">
        <f>Model!$W$16*((drdp!D253+drdp!M253)*MBZ!$B253+(drdp!G253+drdp!P253)*MBZ!$C253+(drdp!J253+drdp!S253)*MBZ!$D253)</f>
        <v>0</v>
      </c>
      <c r="H253" s="18">
        <f>Model!$W$16*((drdp!B253)*MBZ!$B253+(drdp!E253)*MBZ!$C253+(drdp!H253)*MBZ!$D253)</f>
        <v>0</v>
      </c>
      <c r="I253" s="18">
        <f>Model!$W$16*((drdp!C253)*MBZ!$B253+(drdp!F253)*MBZ!$C253+(drdp!I253)*MBZ!$D253)</f>
        <v>0</v>
      </c>
      <c r="J253" s="18">
        <f>Model!$W$16*((drdp!D253)*MBZ!$B253+(drdp!G253)*MBZ!$C253+(drdp!J253)*MBZ!$D253)</f>
        <v>0</v>
      </c>
      <c r="K253" s="21">
        <f>SUM(E$3:E252)+H253</f>
        <v>-0.31805724140457947</v>
      </c>
      <c r="L253" s="21">
        <f>SUM(F$3:F252)+I253</f>
        <v>0.75052129616149577</v>
      </c>
      <c r="M253" s="21">
        <f>SUM(G$3:G252)+J253</f>
        <v>0</v>
      </c>
      <c r="N253" s="21"/>
      <c r="O253" s="21"/>
      <c r="P253" s="21"/>
      <c r="Q253" s="19">
        <f t="shared" si="19"/>
        <v>0.10116040880989094</v>
      </c>
      <c r="R253" s="19">
        <f t="shared" si="20"/>
        <v>0.56328221599193162</v>
      </c>
      <c r="S253" s="19">
        <f t="shared" si="21"/>
        <v>0</v>
      </c>
      <c r="T253" s="19">
        <f t="shared" si="22"/>
        <v>-0.23870873307251475</v>
      </c>
      <c r="U253" s="19">
        <f t="shared" si="23"/>
        <v>0</v>
      </c>
      <c r="V253" s="19">
        <f t="shared" si="24"/>
        <v>0</v>
      </c>
    </row>
    <row r="254" spans="1:22" x14ac:dyDescent="0.25">
      <c r="A254" s="26">
        <f>Wellpath!E254</f>
        <v>0</v>
      </c>
      <c r="B254" s="22">
        <v>0</v>
      </c>
      <c r="C254" s="22">
        <v>0</v>
      </c>
      <c r="D254" s="22">
        <f>-SIN(Wellpath!L254) * SIN(Wellpath!O254) / (Bfield * COS(Dip))</f>
        <v>0</v>
      </c>
      <c r="E254" s="20">
        <f>Model!$W$16*((drdp!B254+drdp!K254)*MBZ!$B254+(drdp!E254+drdp!N254)*MBZ!$C254+(drdp!H254+drdp!Q254)*MBZ!$D254)</f>
        <v>0</v>
      </c>
      <c r="F254" s="20">
        <f>Model!$W$16*((drdp!C254+drdp!L254)*MBZ!$B254+(drdp!F254+drdp!O254)*MBZ!$C254+(drdp!I254+drdp!R254)*MBZ!$D254)</f>
        <v>0</v>
      </c>
      <c r="G254" s="20">
        <f>Model!$W$16*((drdp!D254+drdp!M254)*MBZ!$B254+(drdp!G254+drdp!P254)*MBZ!$C254+(drdp!J254+drdp!S254)*MBZ!$D254)</f>
        <v>0</v>
      </c>
      <c r="H254" s="18">
        <f>Model!$W$16*((drdp!B254)*MBZ!$B254+(drdp!E254)*MBZ!$C254+(drdp!H254)*MBZ!$D254)</f>
        <v>0</v>
      </c>
      <c r="I254" s="18">
        <f>Model!$W$16*((drdp!C254)*MBZ!$B254+(drdp!F254)*MBZ!$C254+(drdp!I254)*MBZ!$D254)</f>
        <v>0</v>
      </c>
      <c r="J254" s="18">
        <f>Model!$W$16*((drdp!D254)*MBZ!$B254+(drdp!G254)*MBZ!$C254+(drdp!J254)*MBZ!$D254)</f>
        <v>0</v>
      </c>
      <c r="K254" s="21">
        <f>SUM(E$3:E253)+H254</f>
        <v>-0.31805724140457947</v>
      </c>
      <c r="L254" s="21">
        <f>SUM(F$3:F253)+I254</f>
        <v>0.75052129616149577</v>
      </c>
      <c r="M254" s="21">
        <f>SUM(G$3:G253)+J254</f>
        <v>0</v>
      </c>
      <c r="N254" s="21"/>
      <c r="O254" s="21"/>
      <c r="P254" s="21"/>
      <c r="Q254" s="19">
        <f t="shared" si="19"/>
        <v>0.10116040880989094</v>
      </c>
      <c r="R254" s="19">
        <f t="shared" si="20"/>
        <v>0.56328221599193162</v>
      </c>
      <c r="S254" s="19">
        <f t="shared" si="21"/>
        <v>0</v>
      </c>
      <c r="T254" s="19">
        <f t="shared" si="22"/>
        <v>-0.23870873307251475</v>
      </c>
      <c r="U254" s="19">
        <f t="shared" si="23"/>
        <v>0</v>
      </c>
      <c r="V254" s="19">
        <f t="shared" si="24"/>
        <v>0</v>
      </c>
    </row>
    <row r="255" spans="1:22" x14ac:dyDescent="0.25">
      <c r="A255" s="26">
        <f>Wellpath!E255</f>
        <v>0</v>
      </c>
      <c r="B255" s="22">
        <v>0</v>
      </c>
      <c r="C255" s="22">
        <v>0</v>
      </c>
      <c r="D255" s="22">
        <f>-SIN(Wellpath!L255) * SIN(Wellpath!O255) / (Bfield * COS(Dip))</f>
        <v>0</v>
      </c>
      <c r="E255" s="20">
        <f>Model!$W$16*((drdp!B255+drdp!K255)*MBZ!$B255+(drdp!E255+drdp!N255)*MBZ!$C255+(drdp!H255+drdp!Q255)*MBZ!$D255)</f>
        <v>0</v>
      </c>
      <c r="F255" s="20">
        <f>Model!$W$16*((drdp!C255+drdp!L255)*MBZ!$B255+(drdp!F255+drdp!O255)*MBZ!$C255+(drdp!I255+drdp!R255)*MBZ!$D255)</f>
        <v>0</v>
      </c>
      <c r="G255" s="20">
        <f>Model!$W$16*((drdp!D255+drdp!M255)*MBZ!$B255+(drdp!G255+drdp!P255)*MBZ!$C255+(drdp!J255+drdp!S255)*MBZ!$D255)</f>
        <v>0</v>
      </c>
      <c r="H255" s="18">
        <f>Model!$W$16*((drdp!B255)*MBZ!$B255+(drdp!E255)*MBZ!$C255+(drdp!H255)*MBZ!$D255)</f>
        <v>0</v>
      </c>
      <c r="I255" s="18">
        <f>Model!$W$16*((drdp!C255)*MBZ!$B255+(drdp!F255)*MBZ!$C255+(drdp!I255)*MBZ!$D255)</f>
        <v>0</v>
      </c>
      <c r="J255" s="18">
        <f>Model!$W$16*((drdp!D255)*MBZ!$B255+(drdp!G255)*MBZ!$C255+(drdp!J255)*MBZ!$D255)</f>
        <v>0</v>
      </c>
      <c r="K255" s="21">
        <f>SUM(E$3:E254)+H255</f>
        <v>-0.31805724140457947</v>
      </c>
      <c r="L255" s="21">
        <f>SUM(F$3:F254)+I255</f>
        <v>0.75052129616149577</v>
      </c>
      <c r="M255" s="21">
        <f>SUM(G$3:G254)+J255</f>
        <v>0</v>
      </c>
      <c r="N255" s="21"/>
      <c r="O255" s="21"/>
      <c r="P255" s="21"/>
      <c r="Q255" s="19">
        <f t="shared" si="19"/>
        <v>0.10116040880989094</v>
      </c>
      <c r="R255" s="19">
        <f t="shared" si="20"/>
        <v>0.56328221599193162</v>
      </c>
      <c r="S255" s="19">
        <f t="shared" si="21"/>
        <v>0</v>
      </c>
      <c r="T255" s="19">
        <f t="shared" si="22"/>
        <v>-0.23870873307251475</v>
      </c>
      <c r="U255" s="19">
        <f t="shared" si="23"/>
        <v>0</v>
      </c>
      <c r="V255" s="19">
        <f t="shared" si="24"/>
        <v>0</v>
      </c>
    </row>
    <row r="256" spans="1:22" x14ac:dyDescent="0.25">
      <c r="A256" s="26">
        <f>Wellpath!E256</f>
        <v>0</v>
      </c>
      <c r="B256" s="22">
        <v>0</v>
      </c>
      <c r="C256" s="22">
        <v>0</v>
      </c>
      <c r="D256" s="22">
        <f>-SIN(Wellpath!L256) * SIN(Wellpath!O256) / (Bfield * COS(Dip))</f>
        <v>0</v>
      </c>
      <c r="E256" s="20">
        <f>Model!$W$16*((drdp!B256+drdp!K256)*MBZ!$B256+(drdp!E256+drdp!N256)*MBZ!$C256+(drdp!H256+drdp!Q256)*MBZ!$D256)</f>
        <v>0</v>
      </c>
      <c r="F256" s="20">
        <f>Model!$W$16*((drdp!C256+drdp!L256)*MBZ!$B256+(drdp!F256+drdp!O256)*MBZ!$C256+(drdp!I256+drdp!R256)*MBZ!$D256)</f>
        <v>0</v>
      </c>
      <c r="G256" s="20">
        <f>Model!$W$16*((drdp!D256+drdp!M256)*MBZ!$B256+(drdp!G256+drdp!P256)*MBZ!$C256+(drdp!J256+drdp!S256)*MBZ!$D256)</f>
        <v>0</v>
      </c>
      <c r="H256" s="18">
        <f>Model!$W$16*((drdp!B256)*MBZ!$B256+(drdp!E256)*MBZ!$C256+(drdp!H256)*MBZ!$D256)</f>
        <v>0</v>
      </c>
      <c r="I256" s="18">
        <f>Model!$W$16*((drdp!C256)*MBZ!$B256+(drdp!F256)*MBZ!$C256+(drdp!I256)*MBZ!$D256)</f>
        <v>0</v>
      </c>
      <c r="J256" s="18">
        <f>Model!$W$16*((drdp!D256)*MBZ!$B256+(drdp!G256)*MBZ!$C256+(drdp!J256)*MBZ!$D256)</f>
        <v>0</v>
      </c>
      <c r="K256" s="21">
        <f>SUM(E$3:E255)+H256</f>
        <v>-0.31805724140457947</v>
      </c>
      <c r="L256" s="21">
        <f>SUM(F$3:F255)+I256</f>
        <v>0.75052129616149577</v>
      </c>
      <c r="M256" s="21">
        <f>SUM(G$3:G255)+J256</f>
        <v>0</v>
      </c>
      <c r="N256" s="21"/>
      <c r="O256" s="21"/>
      <c r="P256" s="21"/>
      <c r="Q256" s="19">
        <f t="shared" si="19"/>
        <v>0.10116040880989094</v>
      </c>
      <c r="R256" s="19">
        <f t="shared" si="20"/>
        <v>0.56328221599193162</v>
      </c>
      <c r="S256" s="19">
        <f t="shared" si="21"/>
        <v>0</v>
      </c>
      <c r="T256" s="19">
        <f t="shared" si="22"/>
        <v>-0.23870873307251475</v>
      </c>
      <c r="U256" s="19">
        <f t="shared" si="23"/>
        <v>0</v>
      </c>
      <c r="V256" s="19">
        <f t="shared" si="24"/>
        <v>0</v>
      </c>
    </row>
    <row r="257" spans="1:22" x14ac:dyDescent="0.25">
      <c r="A257" s="26">
        <f>Wellpath!E257</f>
        <v>0</v>
      </c>
      <c r="B257" s="22">
        <v>0</v>
      </c>
      <c r="C257" s="22">
        <v>0</v>
      </c>
      <c r="D257" s="22">
        <f>-SIN(Wellpath!L257) * SIN(Wellpath!O257) / (Bfield * COS(Dip))</f>
        <v>0</v>
      </c>
      <c r="E257" s="20">
        <f>Model!$W$16*((drdp!B257+drdp!K257)*MBZ!$B257+(drdp!E257+drdp!N257)*MBZ!$C257+(drdp!H257+drdp!Q257)*MBZ!$D257)</f>
        <v>0</v>
      </c>
      <c r="F257" s="20">
        <f>Model!$W$16*((drdp!C257+drdp!L257)*MBZ!$B257+(drdp!F257+drdp!O257)*MBZ!$C257+(drdp!I257+drdp!R257)*MBZ!$D257)</f>
        <v>0</v>
      </c>
      <c r="G257" s="20">
        <f>Model!$W$16*((drdp!D257+drdp!M257)*MBZ!$B257+(drdp!G257+drdp!P257)*MBZ!$C257+(drdp!J257+drdp!S257)*MBZ!$D257)</f>
        <v>0</v>
      </c>
      <c r="H257" s="18">
        <f>Model!$W$16*((drdp!B257)*MBZ!$B257+(drdp!E257)*MBZ!$C257+(drdp!H257)*MBZ!$D257)</f>
        <v>0</v>
      </c>
      <c r="I257" s="18">
        <f>Model!$W$16*((drdp!C257)*MBZ!$B257+(drdp!F257)*MBZ!$C257+(drdp!I257)*MBZ!$D257)</f>
        <v>0</v>
      </c>
      <c r="J257" s="18">
        <f>Model!$W$16*((drdp!D257)*MBZ!$B257+(drdp!G257)*MBZ!$C257+(drdp!J257)*MBZ!$D257)</f>
        <v>0</v>
      </c>
      <c r="K257" s="21">
        <f>SUM(E$3:E256)+H257</f>
        <v>-0.31805724140457947</v>
      </c>
      <c r="L257" s="21">
        <f>SUM(F$3:F256)+I257</f>
        <v>0.75052129616149577</v>
      </c>
      <c r="M257" s="21">
        <f>SUM(G$3:G256)+J257</f>
        <v>0</v>
      </c>
      <c r="N257" s="21"/>
      <c r="O257" s="21"/>
      <c r="P257" s="21"/>
      <c r="Q257" s="19">
        <f t="shared" si="19"/>
        <v>0.10116040880989094</v>
      </c>
      <c r="R257" s="19">
        <f t="shared" si="20"/>
        <v>0.56328221599193162</v>
      </c>
      <c r="S257" s="19">
        <f t="shared" si="21"/>
        <v>0</v>
      </c>
      <c r="T257" s="19">
        <f t="shared" si="22"/>
        <v>-0.23870873307251475</v>
      </c>
      <c r="U257" s="19">
        <f t="shared" si="23"/>
        <v>0</v>
      </c>
      <c r="V257" s="19">
        <f t="shared" si="24"/>
        <v>0</v>
      </c>
    </row>
    <row r="258" spans="1:22" x14ac:dyDescent="0.25">
      <c r="A258" s="26">
        <f>Wellpath!E258</f>
        <v>0</v>
      </c>
      <c r="B258" s="22">
        <v>0</v>
      </c>
      <c r="C258" s="22">
        <v>0</v>
      </c>
      <c r="D258" s="22">
        <f>-SIN(Wellpath!L258) * SIN(Wellpath!O258) / (Bfield * COS(Dip))</f>
        <v>0</v>
      </c>
      <c r="E258" s="20">
        <f>Model!$W$16*((drdp!B258+drdp!K258)*MBZ!$B258+(drdp!E258+drdp!N258)*MBZ!$C258+(drdp!H258+drdp!Q258)*MBZ!$D258)</f>
        <v>0</v>
      </c>
      <c r="F258" s="20">
        <f>Model!$W$16*((drdp!C258+drdp!L258)*MBZ!$B258+(drdp!F258+drdp!O258)*MBZ!$C258+(drdp!I258+drdp!R258)*MBZ!$D258)</f>
        <v>0</v>
      </c>
      <c r="G258" s="20">
        <f>Model!$W$16*((drdp!D258+drdp!M258)*MBZ!$B258+(drdp!G258+drdp!P258)*MBZ!$C258+(drdp!J258+drdp!S258)*MBZ!$D258)</f>
        <v>0</v>
      </c>
      <c r="H258" s="18">
        <f>Model!$W$16*((drdp!B258)*MBZ!$B258+(drdp!E258)*MBZ!$C258+(drdp!H258)*MBZ!$D258)</f>
        <v>0</v>
      </c>
      <c r="I258" s="18">
        <f>Model!$W$16*((drdp!C258)*MBZ!$B258+(drdp!F258)*MBZ!$C258+(drdp!I258)*MBZ!$D258)</f>
        <v>0</v>
      </c>
      <c r="J258" s="18">
        <f>Model!$W$16*((drdp!D258)*MBZ!$B258+(drdp!G258)*MBZ!$C258+(drdp!J258)*MBZ!$D258)</f>
        <v>0</v>
      </c>
      <c r="K258" s="21">
        <f>SUM(E$3:E257)+H258</f>
        <v>-0.31805724140457947</v>
      </c>
      <c r="L258" s="21">
        <f>SUM(F$3:F257)+I258</f>
        <v>0.75052129616149577</v>
      </c>
      <c r="M258" s="21">
        <f>SUM(G$3:G257)+J258</f>
        <v>0</v>
      </c>
      <c r="N258" s="21"/>
      <c r="O258" s="21"/>
      <c r="P258" s="21"/>
      <c r="Q258" s="19">
        <f t="shared" si="19"/>
        <v>0.10116040880989094</v>
      </c>
      <c r="R258" s="19">
        <f t="shared" si="20"/>
        <v>0.56328221599193162</v>
      </c>
      <c r="S258" s="19">
        <f t="shared" si="21"/>
        <v>0</v>
      </c>
      <c r="T258" s="19">
        <f t="shared" si="22"/>
        <v>-0.23870873307251475</v>
      </c>
      <c r="U258" s="19">
        <f t="shared" si="23"/>
        <v>0</v>
      </c>
      <c r="V258" s="19">
        <f t="shared" si="24"/>
        <v>0</v>
      </c>
    </row>
    <row r="259" spans="1:22" x14ac:dyDescent="0.25">
      <c r="A259" s="26">
        <f>Wellpath!E259</f>
        <v>0</v>
      </c>
      <c r="B259" s="22">
        <v>0</v>
      </c>
      <c r="C259" s="22">
        <v>0</v>
      </c>
      <c r="D259" s="22">
        <f>-SIN(Wellpath!L259) * SIN(Wellpath!O259) / (Bfield * COS(Dip))</f>
        <v>0</v>
      </c>
      <c r="E259" s="20">
        <f>Model!$W$16*((drdp!B259+drdp!K259)*MBZ!$B259+(drdp!E259+drdp!N259)*MBZ!$C259+(drdp!H259+drdp!Q259)*MBZ!$D259)</f>
        <v>0</v>
      </c>
      <c r="F259" s="20">
        <f>Model!$W$16*((drdp!C259+drdp!L259)*MBZ!$B259+(drdp!F259+drdp!O259)*MBZ!$C259+(drdp!I259+drdp!R259)*MBZ!$D259)</f>
        <v>0</v>
      </c>
      <c r="G259" s="20">
        <f>Model!$W$16*((drdp!D259+drdp!M259)*MBZ!$B259+(drdp!G259+drdp!P259)*MBZ!$C259+(drdp!J259+drdp!S259)*MBZ!$D259)</f>
        <v>0</v>
      </c>
      <c r="H259" s="18">
        <f>Model!$W$16*((drdp!B259)*MBZ!$B259+(drdp!E259)*MBZ!$C259+(drdp!H259)*MBZ!$D259)</f>
        <v>0</v>
      </c>
      <c r="I259" s="18">
        <f>Model!$W$16*((drdp!C259)*MBZ!$B259+(drdp!F259)*MBZ!$C259+(drdp!I259)*MBZ!$D259)</f>
        <v>0</v>
      </c>
      <c r="J259" s="18">
        <f>Model!$W$16*((drdp!D259)*MBZ!$B259+(drdp!G259)*MBZ!$C259+(drdp!J259)*MBZ!$D259)</f>
        <v>0</v>
      </c>
      <c r="K259" s="21">
        <f>SUM(E$3:E258)+H259</f>
        <v>-0.31805724140457947</v>
      </c>
      <c r="L259" s="21">
        <f>SUM(F$3:F258)+I259</f>
        <v>0.75052129616149577</v>
      </c>
      <c r="M259" s="21">
        <f>SUM(G$3:G258)+J259</f>
        <v>0</v>
      </c>
      <c r="N259" s="21"/>
      <c r="O259" s="21"/>
      <c r="P259" s="21"/>
      <c r="Q259" s="19">
        <f t="shared" si="19"/>
        <v>0.10116040880989094</v>
      </c>
      <c r="R259" s="19">
        <f t="shared" si="20"/>
        <v>0.56328221599193162</v>
      </c>
      <c r="S259" s="19">
        <f t="shared" si="21"/>
        <v>0</v>
      </c>
      <c r="T259" s="19">
        <f t="shared" si="22"/>
        <v>-0.23870873307251475</v>
      </c>
      <c r="U259" s="19">
        <f t="shared" si="23"/>
        <v>0</v>
      </c>
      <c r="V259" s="19">
        <f t="shared" si="24"/>
        <v>0</v>
      </c>
    </row>
    <row r="260" spans="1:22" x14ac:dyDescent="0.25">
      <c r="A260" s="26">
        <f>Wellpath!E260</f>
        <v>0</v>
      </c>
      <c r="B260" s="22">
        <v>0</v>
      </c>
      <c r="C260" s="22">
        <v>0</v>
      </c>
      <c r="D260" s="22">
        <f>-SIN(Wellpath!L260) * SIN(Wellpath!O260) / (Bfield * COS(Dip))</f>
        <v>0</v>
      </c>
      <c r="E260" s="20">
        <f>Model!$W$16*((drdp!B260+drdp!K260)*MBZ!$B260+(drdp!E260+drdp!N260)*MBZ!$C260+(drdp!H260+drdp!Q260)*MBZ!$D260)</f>
        <v>0</v>
      </c>
      <c r="F260" s="20">
        <f>Model!$W$16*((drdp!C260+drdp!L260)*MBZ!$B260+(drdp!F260+drdp!O260)*MBZ!$C260+(drdp!I260+drdp!R260)*MBZ!$D260)</f>
        <v>0</v>
      </c>
      <c r="G260" s="20">
        <f>Model!$W$16*((drdp!D260+drdp!M260)*MBZ!$B260+(drdp!G260+drdp!P260)*MBZ!$C260+(drdp!J260+drdp!S260)*MBZ!$D260)</f>
        <v>0</v>
      </c>
      <c r="H260" s="18">
        <f>Model!$W$16*((drdp!B260)*MBZ!$B260+(drdp!E260)*MBZ!$C260+(drdp!H260)*MBZ!$D260)</f>
        <v>0</v>
      </c>
      <c r="I260" s="18">
        <f>Model!$W$16*((drdp!C260)*MBZ!$B260+(drdp!F260)*MBZ!$C260+(drdp!I260)*MBZ!$D260)</f>
        <v>0</v>
      </c>
      <c r="J260" s="18">
        <f>Model!$W$16*((drdp!D260)*MBZ!$B260+(drdp!G260)*MBZ!$C260+(drdp!J260)*MBZ!$D260)</f>
        <v>0</v>
      </c>
      <c r="K260" s="21">
        <f>SUM(E$3:E259)+H260</f>
        <v>-0.31805724140457947</v>
      </c>
      <c r="L260" s="21">
        <f>SUM(F$3:F259)+I260</f>
        <v>0.75052129616149577</v>
      </c>
      <c r="M260" s="21">
        <f>SUM(G$3:G259)+J260</f>
        <v>0</v>
      </c>
      <c r="N260" s="21"/>
      <c r="O260" s="21"/>
      <c r="P260" s="21"/>
      <c r="Q260" s="19">
        <f t="shared" si="19"/>
        <v>0.10116040880989094</v>
      </c>
      <c r="R260" s="19">
        <f t="shared" si="20"/>
        <v>0.56328221599193162</v>
      </c>
      <c r="S260" s="19">
        <f t="shared" si="21"/>
        <v>0</v>
      </c>
      <c r="T260" s="19">
        <f t="shared" si="22"/>
        <v>-0.23870873307251475</v>
      </c>
      <c r="U260" s="19">
        <f t="shared" si="23"/>
        <v>0</v>
      </c>
      <c r="V260" s="19">
        <f t="shared" si="24"/>
        <v>0</v>
      </c>
    </row>
    <row r="261" spans="1:22" x14ac:dyDescent="0.25">
      <c r="A261" s="26">
        <f>Wellpath!E261</f>
        <v>0</v>
      </c>
      <c r="B261" s="22">
        <v>0</v>
      </c>
      <c r="C261" s="22">
        <v>0</v>
      </c>
      <c r="D261" s="22">
        <f>-SIN(Wellpath!L261) * SIN(Wellpath!O261) / (Bfield * COS(Dip))</f>
        <v>0</v>
      </c>
      <c r="E261" s="20">
        <f>Model!$W$16*((drdp!B261+drdp!K261)*MBZ!$B261+(drdp!E261+drdp!N261)*MBZ!$C261+(drdp!H261+drdp!Q261)*MBZ!$D261)</f>
        <v>0</v>
      </c>
      <c r="F261" s="20">
        <f>Model!$W$16*((drdp!C261+drdp!L261)*MBZ!$B261+(drdp!F261+drdp!O261)*MBZ!$C261+(drdp!I261+drdp!R261)*MBZ!$D261)</f>
        <v>0</v>
      </c>
      <c r="G261" s="20">
        <f>Model!$W$16*((drdp!D261+drdp!M261)*MBZ!$B261+(drdp!G261+drdp!P261)*MBZ!$C261+(drdp!J261+drdp!S261)*MBZ!$D261)</f>
        <v>0</v>
      </c>
      <c r="H261" s="18">
        <f>Model!$W$16*((drdp!B261)*MBZ!$B261+(drdp!E261)*MBZ!$C261+(drdp!H261)*MBZ!$D261)</f>
        <v>0</v>
      </c>
      <c r="I261" s="18">
        <f>Model!$W$16*((drdp!C261)*MBZ!$B261+(drdp!F261)*MBZ!$C261+(drdp!I261)*MBZ!$D261)</f>
        <v>0</v>
      </c>
      <c r="J261" s="18">
        <f>Model!$W$16*((drdp!D261)*MBZ!$B261+(drdp!G261)*MBZ!$C261+(drdp!J261)*MBZ!$D261)</f>
        <v>0</v>
      </c>
      <c r="K261" s="21">
        <f>SUM(E$3:E260)+H261</f>
        <v>-0.31805724140457947</v>
      </c>
      <c r="L261" s="21">
        <f>SUM(F$3:F260)+I261</f>
        <v>0.75052129616149577</v>
      </c>
      <c r="M261" s="21">
        <f>SUM(G$3:G260)+J261</f>
        <v>0</v>
      </c>
      <c r="N261" s="21"/>
      <c r="O261" s="21"/>
      <c r="P261" s="21"/>
      <c r="Q261" s="19">
        <f t="shared" si="19"/>
        <v>0.10116040880989094</v>
      </c>
      <c r="R261" s="19">
        <f t="shared" si="20"/>
        <v>0.56328221599193162</v>
      </c>
      <c r="S261" s="19">
        <f t="shared" si="21"/>
        <v>0</v>
      </c>
      <c r="T261" s="19">
        <f t="shared" si="22"/>
        <v>-0.23870873307251475</v>
      </c>
      <c r="U261" s="19">
        <f t="shared" si="23"/>
        <v>0</v>
      </c>
      <c r="V261" s="19">
        <f t="shared" si="24"/>
        <v>0</v>
      </c>
    </row>
    <row r="262" spans="1:22" x14ac:dyDescent="0.25">
      <c r="A262" s="26">
        <f>Wellpath!E262</f>
        <v>0</v>
      </c>
      <c r="B262" s="22">
        <v>0</v>
      </c>
      <c r="C262" s="22">
        <v>0</v>
      </c>
      <c r="D262" s="22">
        <f>-SIN(Wellpath!L262) * SIN(Wellpath!O262) / (Bfield * COS(Dip))</f>
        <v>0</v>
      </c>
      <c r="E262" s="20">
        <f>Model!$W$16*((drdp!B262+drdp!K262)*MBZ!$B262+(drdp!E262+drdp!N262)*MBZ!$C262+(drdp!H262+drdp!Q262)*MBZ!$D262)</f>
        <v>0</v>
      </c>
      <c r="F262" s="20">
        <f>Model!$W$16*((drdp!C262+drdp!L262)*MBZ!$B262+(drdp!F262+drdp!O262)*MBZ!$C262+(drdp!I262+drdp!R262)*MBZ!$D262)</f>
        <v>0</v>
      </c>
      <c r="G262" s="20">
        <f>Model!$W$16*((drdp!D262+drdp!M262)*MBZ!$B262+(drdp!G262+drdp!P262)*MBZ!$C262+(drdp!J262+drdp!S262)*MBZ!$D262)</f>
        <v>0</v>
      </c>
      <c r="H262" s="18">
        <f>Model!$W$16*((drdp!B262)*MBZ!$B262+(drdp!E262)*MBZ!$C262+(drdp!H262)*MBZ!$D262)</f>
        <v>0</v>
      </c>
      <c r="I262" s="18">
        <f>Model!$W$16*((drdp!C262)*MBZ!$B262+(drdp!F262)*MBZ!$C262+(drdp!I262)*MBZ!$D262)</f>
        <v>0</v>
      </c>
      <c r="J262" s="18">
        <f>Model!$W$16*((drdp!D262)*MBZ!$B262+(drdp!G262)*MBZ!$C262+(drdp!J262)*MBZ!$D262)</f>
        <v>0</v>
      </c>
      <c r="K262" s="21">
        <f>SUM(E$3:E261)+H262</f>
        <v>-0.31805724140457947</v>
      </c>
      <c r="L262" s="21">
        <f>SUM(F$3:F261)+I262</f>
        <v>0.75052129616149577</v>
      </c>
      <c r="M262" s="21">
        <f>SUM(G$3:G261)+J262</f>
        <v>0</v>
      </c>
      <c r="N262" s="21"/>
      <c r="O262" s="21"/>
      <c r="P262" s="21"/>
      <c r="Q262" s="19">
        <f t="shared" ref="Q262:Q270" si="25">K262^2</f>
        <v>0.10116040880989094</v>
      </c>
      <c r="R262" s="19">
        <f t="shared" ref="R262:R270" si="26">L262^2</f>
        <v>0.56328221599193162</v>
      </c>
      <c r="S262" s="19">
        <f t="shared" ref="S262:S270" si="27">M262^2</f>
        <v>0</v>
      </c>
      <c r="T262" s="19">
        <f t="shared" ref="T262:T270" si="28">K262*L262</f>
        <v>-0.23870873307251475</v>
      </c>
      <c r="U262" s="19">
        <f t="shared" ref="U262:U270" si="29">K262*M262</f>
        <v>0</v>
      </c>
      <c r="V262" s="19">
        <f t="shared" ref="V262:V270" si="30">L262*M262</f>
        <v>0</v>
      </c>
    </row>
    <row r="263" spans="1:22" x14ac:dyDescent="0.25">
      <c r="A263" s="26">
        <f>Wellpath!E263</f>
        <v>0</v>
      </c>
      <c r="B263" s="22">
        <v>0</v>
      </c>
      <c r="C263" s="22">
        <v>0</v>
      </c>
      <c r="D263" s="22">
        <f>-SIN(Wellpath!L263) * SIN(Wellpath!O263) / (Bfield * COS(Dip))</f>
        <v>0</v>
      </c>
      <c r="E263" s="20">
        <f>Model!$W$16*((drdp!B263+drdp!K263)*MBZ!$B263+(drdp!E263+drdp!N263)*MBZ!$C263+(drdp!H263+drdp!Q263)*MBZ!$D263)</f>
        <v>0</v>
      </c>
      <c r="F263" s="20">
        <f>Model!$W$16*((drdp!C263+drdp!L263)*MBZ!$B263+(drdp!F263+drdp!O263)*MBZ!$C263+(drdp!I263+drdp!R263)*MBZ!$D263)</f>
        <v>0</v>
      </c>
      <c r="G263" s="20">
        <f>Model!$W$16*((drdp!D263+drdp!M263)*MBZ!$B263+(drdp!G263+drdp!P263)*MBZ!$C263+(drdp!J263+drdp!S263)*MBZ!$D263)</f>
        <v>0</v>
      </c>
      <c r="H263" s="18">
        <f>Model!$W$16*((drdp!B263)*MBZ!$B263+(drdp!E263)*MBZ!$C263+(drdp!H263)*MBZ!$D263)</f>
        <v>0</v>
      </c>
      <c r="I263" s="18">
        <f>Model!$W$16*((drdp!C263)*MBZ!$B263+(drdp!F263)*MBZ!$C263+(drdp!I263)*MBZ!$D263)</f>
        <v>0</v>
      </c>
      <c r="J263" s="18">
        <f>Model!$W$16*((drdp!D263)*MBZ!$B263+(drdp!G263)*MBZ!$C263+(drdp!J263)*MBZ!$D263)</f>
        <v>0</v>
      </c>
      <c r="K263" s="21">
        <f>SUM(E$3:E262)+H263</f>
        <v>-0.31805724140457947</v>
      </c>
      <c r="L263" s="21">
        <f>SUM(F$3:F262)+I263</f>
        <v>0.75052129616149577</v>
      </c>
      <c r="M263" s="21">
        <f>SUM(G$3:G262)+J263</f>
        <v>0</v>
      </c>
      <c r="N263" s="21"/>
      <c r="O263" s="21"/>
      <c r="P263" s="21"/>
      <c r="Q263" s="19">
        <f t="shared" si="25"/>
        <v>0.10116040880989094</v>
      </c>
      <c r="R263" s="19">
        <f t="shared" si="26"/>
        <v>0.56328221599193162</v>
      </c>
      <c r="S263" s="19">
        <f t="shared" si="27"/>
        <v>0</v>
      </c>
      <c r="T263" s="19">
        <f t="shared" si="28"/>
        <v>-0.23870873307251475</v>
      </c>
      <c r="U263" s="19">
        <f t="shared" si="29"/>
        <v>0</v>
      </c>
      <c r="V263" s="19">
        <f t="shared" si="30"/>
        <v>0</v>
      </c>
    </row>
    <row r="264" spans="1:22" x14ac:dyDescent="0.25">
      <c r="A264" s="26">
        <f>Wellpath!E264</f>
        <v>0</v>
      </c>
      <c r="B264" s="22">
        <v>0</v>
      </c>
      <c r="C264" s="22">
        <v>0</v>
      </c>
      <c r="D264" s="22">
        <f>-SIN(Wellpath!L264) * SIN(Wellpath!O264) / (Bfield * COS(Dip))</f>
        <v>0</v>
      </c>
      <c r="E264" s="20">
        <f>Model!$W$16*((drdp!B264+drdp!K264)*MBZ!$B264+(drdp!E264+drdp!N264)*MBZ!$C264+(drdp!H264+drdp!Q264)*MBZ!$D264)</f>
        <v>0</v>
      </c>
      <c r="F264" s="20">
        <f>Model!$W$16*((drdp!C264+drdp!L264)*MBZ!$B264+(drdp!F264+drdp!O264)*MBZ!$C264+(drdp!I264+drdp!R264)*MBZ!$D264)</f>
        <v>0</v>
      </c>
      <c r="G264" s="20">
        <f>Model!$W$16*((drdp!D264+drdp!M264)*MBZ!$B264+(drdp!G264+drdp!P264)*MBZ!$C264+(drdp!J264+drdp!S264)*MBZ!$D264)</f>
        <v>0</v>
      </c>
      <c r="H264" s="18">
        <f>Model!$W$16*((drdp!B264)*MBZ!$B264+(drdp!E264)*MBZ!$C264+(drdp!H264)*MBZ!$D264)</f>
        <v>0</v>
      </c>
      <c r="I264" s="18">
        <f>Model!$W$16*((drdp!C264)*MBZ!$B264+(drdp!F264)*MBZ!$C264+(drdp!I264)*MBZ!$D264)</f>
        <v>0</v>
      </c>
      <c r="J264" s="18">
        <f>Model!$W$16*((drdp!D264)*MBZ!$B264+(drdp!G264)*MBZ!$C264+(drdp!J264)*MBZ!$D264)</f>
        <v>0</v>
      </c>
      <c r="K264" s="21">
        <f>SUM(E$3:E263)+H264</f>
        <v>-0.31805724140457947</v>
      </c>
      <c r="L264" s="21">
        <f>SUM(F$3:F263)+I264</f>
        <v>0.75052129616149577</v>
      </c>
      <c r="M264" s="21">
        <f>SUM(G$3:G263)+J264</f>
        <v>0</v>
      </c>
      <c r="N264" s="21"/>
      <c r="O264" s="21"/>
      <c r="P264" s="21"/>
      <c r="Q264" s="19">
        <f t="shared" si="25"/>
        <v>0.10116040880989094</v>
      </c>
      <c r="R264" s="19">
        <f t="shared" si="26"/>
        <v>0.56328221599193162</v>
      </c>
      <c r="S264" s="19">
        <f t="shared" si="27"/>
        <v>0</v>
      </c>
      <c r="T264" s="19">
        <f t="shared" si="28"/>
        <v>-0.23870873307251475</v>
      </c>
      <c r="U264" s="19">
        <f t="shared" si="29"/>
        <v>0</v>
      </c>
      <c r="V264" s="19">
        <f t="shared" si="30"/>
        <v>0</v>
      </c>
    </row>
    <row r="265" spans="1:22" x14ac:dyDescent="0.25">
      <c r="A265" s="26">
        <f>Wellpath!E265</f>
        <v>0</v>
      </c>
      <c r="B265" s="22">
        <v>0</v>
      </c>
      <c r="C265" s="22">
        <v>0</v>
      </c>
      <c r="D265" s="22">
        <f>-SIN(Wellpath!L265) * SIN(Wellpath!O265) / (Bfield * COS(Dip))</f>
        <v>0</v>
      </c>
      <c r="E265" s="20">
        <f>Model!$W$16*((drdp!B265+drdp!K265)*MBZ!$B265+(drdp!E265+drdp!N265)*MBZ!$C265+(drdp!H265+drdp!Q265)*MBZ!$D265)</f>
        <v>0</v>
      </c>
      <c r="F265" s="20">
        <f>Model!$W$16*((drdp!C265+drdp!L265)*MBZ!$B265+(drdp!F265+drdp!O265)*MBZ!$C265+(drdp!I265+drdp!R265)*MBZ!$D265)</f>
        <v>0</v>
      </c>
      <c r="G265" s="20">
        <f>Model!$W$16*((drdp!D265+drdp!M265)*MBZ!$B265+(drdp!G265+drdp!P265)*MBZ!$C265+(drdp!J265+drdp!S265)*MBZ!$D265)</f>
        <v>0</v>
      </c>
      <c r="H265" s="18">
        <f>Model!$W$16*((drdp!B265)*MBZ!$B265+(drdp!E265)*MBZ!$C265+(drdp!H265)*MBZ!$D265)</f>
        <v>0</v>
      </c>
      <c r="I265" s="18">
        <f>Model!$W$16*((drdp!C265)*MBZ!$B265+(drdp!F265)*MBZ!$C265+(drdp!I265)*MBZ!$D265)</f>
        <v>0</v>
      </c>
      <c r="J265" s="18">
        <f>Model!$W$16*((drdp!D265)*MBZ!$B265+(drdp!G265)*MBZ!$C265+(drdp!J265)*MBZ!$D265)</f>
        <v>0</v>
      </c>
      <c r="K265" s="21">
        <f>SUM(E$3:E264)+H265</f>
        <v>-0.31805724140457947</v>
      </c>
      <c r="L265" s="21">
        <f>SUM(F$3:F264)+I265</f>
        <v>0.75052129616149577</v>
      </c>
      <c r="M265" s="21">
        <f>SUM(G$3:G264)+J265</f>
        <v>0</v>
      </c>
      <c r="N265" s="21"/>
      <c r="O265" s="21"/>
      <c r="P265" s="21"/>
      <c r="Q265" s="19">
        <f t="shared" si="25"/>
        <v>0.10116040880989094</v>
      </c>
      <c r="R265" s="19">
        <f t="shared" si="26"/>
        <v>0.56328221599193162</v>
      </c>
      <c r="S265" s="19">
        <f t="shared" si="27"/>
        <v>0</v>
      </c>
      <c r="T265" s="19">
        <f t="shared" si="28"/>
        <v>-0.23870873307251475</v>
      </c>
      <c r="U265" s="19">
        <f t="shared" si="29"/>
        <v>0</v>
      </c>
      <c r="V265" s="19">
        <f t="shared" si="30"/>
        <v>0</v>
      </c>
    </row>
    <row r="266" spans="1:22" x14ac:dyDescent="0.25">
      <c r="A266" s="26">
        <f>Wellpath!E266</f>
        <v>0</v>
      </c>
      <c r="B266" s="22">
        <v>0</v>
      </c>
      <c r="C266" s="22">
        <v>0</v>
      </c>
      <c r="D266" s="22">
        <f>-SIN(Wellpath!L266) * SIN(Wellpath!O266) / (Bfield * COS(Dip))</f>
        <v>0</v>
      </c>
      <c r="E266" s="20">
        <f>Model!$W$16*((drdp!B266+drdp!K266)*MBZ!$B266+(drdp!E266+drdp!N266)*MBZ!$C266+(drdp!H266+drdp!Q266)*MBZ!$D266)</f>
        <v>0</v>
      </c>
      <c r="F266" s="20">
        <f>Model!$W$16*((drdp!C266+drdp!L266)*MBZ!$B266+(drdp!F266+drdp!O266)*MBZ!$C266+(drdp!I266+drdp!R266)*MBZ!$D266)</f>
        <v>0</v>
      </c>
      <c r="G266" s="20">
        <f>Model!$W$16*((drdp!D266+drdp!M266)*MBZ!$B266+(drdp!G266+drdp!P266)*MBZ!$C266+(drdp!J266+drdp!S266)*MBZ!$D266)</f>
        <v>0</v>
      </c>
      <c r="H266" s="18">
        <f>Model!$W$16*((drdp!B266)*MBZ!$B266+(drdp!E266)*MBZ!$C266+(drdp!H266)*MBZ!$D266)</f>
        <v>0</v>
      </c>
      <c r="I266" s="18">
        <f>Model!$W$16*((drdp!C266)*MBZ!$B266+(drdp!F266)*MBZ!$C266+(drdp!I266)*MBZ!$D266)</f>
        <v>0</v>
      </c>
      <c r="J266" s="18">
        <f>Model!$W$16*((drdp!D266)*MBZ!$B266+(drdp!G266)*MBZ!$C266+(drdp!J266)*MBZ!$D266)</f>
        <v>0</v>
      </c>
      <c r="K266" s="21">
        <f>SUM(E$3:E265)+H266</f>
        <v>-0.31805724140457947</v>
      </c>
      <c r="L266" s="21">
        <f>SUM(F$3:F265)+I266</f>
        <v>0.75052129616149577</v>
      </c>
      <c r="M266" s="21">
        <f>SUM(G$3:G265)+J266</f>
        <v>0</v>
      </c>
      <c r="N266" s="21"/>
      <c r="O266" s="21"/>
      <c r="P266" s="21"/>
      <c r="Q266" s="19">
        <f t="shared" si="25"/>
        <v>0.10116040880989094</v>
      </c>
      <c r="R266" s="19">
        <f t="shared" si="26"/>
        <v>0.56328221599193162</v>
      </c>
      <c r="S266" s="19">
        <f t="shared" si="27"/>
        <v>0</v>
      </c>
      <c r="T266" s="19">
        <f t="shared" si="28"/>
        <v>-0.23870873307251475</v>
      </c>
      <c r="U266" s="19">
        <f t="shared" si="29"/>
        <v>0</v>
      </c>
      <c r="V266" s="19">
        <f t="shared" si="30"/>
        <v>0</v>
      </c>
    </row>
    <row r="267" spans="1:22" x14ac:dyDescent="0.25">
      <c r="A267" s="26">
        <f>Wellpath!E267</f>
        <v>0</v>
      </c>
      <c r="B267" s="22">
        <v>0</v>
      </c>
      <c r="C267" s="22">
        <v>0</v>
      </c>
      <c r="D267" s="22">
        <f>-SIN(Wellpath!L267) * SIN(Wellpath!O267) / (Bfield * COS(Dip))</f>
        <v>0</v>
      </c>
      <c r="E267" s="20">
        <f>Model!$W$16*((drdp!B267+drdp!K267)*MBZ!$B267+(drdp!E267+drdp!N267)*MBZ!$C267+(drdp!H267+drdp!Q267)*MBZ!$D267)</f>
        <v>0</v>
      </c>
      <c r="F267" s="20">
        <f>Model!$W$16*((drdp!C267+drdp!L267)*MBZ!$B267+(drdp!F267+drdp!O267)*MBZ!$C267+(drdp!I267+drdp!R267)*MBZ!$D267)</f>
        <v>0</v>
      </c>
      <c r="G267" s="20">
        <f>Model!$W$16*((drdp!D267+drdp!M267)*MBZ!$B267+(drdp!G267+drdp!P267)*MBZ!$C267+(drdp!J267+drdp!S267)*MBZ!$D267)</f>
        <v>0</v>
      </c>
      <c r="H267" s="18">
        <f>Model!$W$16*((drdp!B267)*MBZ!$B267+(drdp!E267)*MBZ!$C267+(drdp!H267)*MBZ!$D267)</f>
        <v>0</v>
      </c>
      <c r="I267" s="18">
        <f>Model!$W$16*((drdp!C267)*MBZ!$B267+(drdp!F267)*MBZ!$C267+(drdp!I267)*MBZ!$D267)</f>
        <v>0</v>
      </c>
      <c r="J267" s="18">
        <f>Model!$W$16*((drdp!D267)*MBZ!$B267+(drdp!G267)*MBZ!$C267+(drdp!J267)*MBZ!$D267)</f>
        <v>0</v>
      </c>
      <c r="K267" s="21">
        <f>SUM(E$3:E266)+H267</f>
        <v>-0.31805724140457947</v>
      </c>
      <c r="L267" s="21">
        <f>SUM(F$3:F266)+I267</f>
        <v>0.75052129616149577</v>
      </c>
      <c r="M267" s="21">
        <f>SUM(G$3:G266)+J267</f>
        <v>0</v>
      </c>
      <c r="N267" s="21"/>
      <c r="O267" s="21"/>
      <c r="P267" s="21"/>
      <c r="Q267" s="19">
        <f t="shared" si="25"/>
        <v>0.10116040880989094</v>
      </c>
      <c r="R267" s="19">
        <f t="shared" si="26"/>
        <v>0.56328221599193162</v>
      </c>
      <c r="S267" s="19">
        <f t="shared" si="27"/>
        <v>0</v>
      </c>
      <c r="T267" s="19">
        <f t="shared" si="28"/>
        <v>-0.23870873307251475</v>
      </c>
      <c r="U267" s="19">
        <f t="shared" si="29"/>
        <v>0</v>
      </c>
      <c r="V267" s="19">
        <f t="shared" si="30"/>
        <v>0</v>
      </c>
    </row>
    <row r="268" spans="1:22" x14ac:dyDescent="0.25">
      <c r="A268" s="26">
        <f>Wellpath!E268</f>
        <v>0</v>
      </c>
      <c r="B268" s="22">
        <v>0</v>
      </c>
      <c r="C268" s="22">
        <v>0</v>
      </c>
      <c r="D268" s="22">
        <f>-SIN(Wellpath!L268) * SIN(Wellpath!O268) / (Bfield * COS(Dip))</f>
        <v>0</v>
      </c>
      <c r="E268" s="20">
        <f>Model!$W$16*((drdp!B268+drdp!K268)*MBZ!$B268+(drdp!E268+drdp!N268)*MBZ!$C268+(drdp!H268+drdp!Q268)*MBZ!$D268)</f>
        <v>0</v>
      </c>
      <c r="F268" s="20">
        <f>Model!$W$16*((drdp!C268+drdp!L268)*MBZ!$B268+(drdp!F268+drdp!O268)*MBZ!$C268+(drdp!I268+drdp!R268)*MBZ!$D268)</f>
        <v>0</v>
      </c>
      <c r="G268" s="20">
        <f>Model!$W$16*((drdp!D268+drdp!M268)*MBZ!$B268+(drdp!G268+drdp!P268)*MBZ!$C268+(drdp!J268+drdp!S268)*MBZ!$D268)</f>
        <v>0</v>
      </c>
      <c r="H268" s="18">
        <f>Model!$W$16*((drdp!B268)*MBZ!$B268+(drdp!E268)*MBZ!$C268+(drdp!H268)*MBZ!$D268)</f>
        <v>0</v>
      </c>
      <c r="I268" s="18">
        <f>Model!$W$16*((drdp!C268)*MBZ!$B268+(drdp!F268)*MBZ!$C268+(drdp!I268)*MBZ!$D268)</f>
        <v>0</v>
      </c>
      <c r="J268" s="18">
        <f>Model!$W$16*((drdp!D268)*MBZ!$B268+(drdp!G268)*MBZ!$C268+(drdp!J268)*MBZ!$D268)</f>
        <v>0</v>
      </c>
      <c r="K268" s="21">
        <f>SUM(E$3:E267)+H268</f>
        <v>-0.31805724140457947</v>
      </c>
      <c r="L268" s="21">
        <f>SUM(F$3:F267)+I268</f>
        <v>0.75052129616149577</v>
      </c>
      <c r="M268" s="21">
        <f>SUM(G$3:G267)+J268</f>
        <v>0</v>
      </c>
      <c r="N268" s="21"/>
      <c r="O268" s="21"/>
      <c r="P268" s="21"/>
      <c r="Q268" s="19">
        <f t="shared" si="25"/>
        <v>0.10116040880989094</v>
      </c>
      <c r="R268" s="19">
        <f t="shared" si="26"/>
        <v>0.56328221599193162</v>
      </c>
      <c r="S268" s="19">
        <f t="shared" si="27"/>
        <v>0</v>
      </c>
      <c r="T268" s="19">
        <f t="shared" si="28"/>
        <v>-0.23870873307251475</v>
      </c>
      <c r="U268" s="19">
        <f t="shared" si="29"/>
        <v>0</v>
      </c>
      <c r="V268" s="19">
        <f t="shared" si="30"/>
        <v>0</v>
      </c>
    </row>
    <row r="269" spans="1:22" x14ac:dyDescent="0.25">
      <c r="A269" s="26">
        <f>Wellpath!E269</f>
        <v>0</v>
      </c>
      <c r="B269" s="22">
        <v>0</v>
      </c>
      <c r="C269" s="22">
        <v>0</v>
      </c>
      <c r="D269" s="22">
        <f>-SIN(Wellpath!L269) * SIN(Wellpath!O269) / (Bfield * COS(Dip))</f>
        <v>0</v>
      </c>
      <c r="E269" s="20">
        <f>Model!$W$16*((drdp!B269+drdp!K269)*MBZ!$B269+(drdp!E269+drdp!N269)*MBZ!$C269+(drdp!H269+drdp!Q269)*MBZ!$D269)</f>
        <v>0</v>
      </c>
      <c r="F269" s="20">
        <f>Model!$W$16*((drdp!C269+drdp!L269)*MBZ!$B269+(drdp!F269+drdp!O269)*MBZ!$C269+(drdp!I269+drdp!R269)*MBZ!$D269)</f>
        <v>0</v>
      </c>
      <c r="G269" s="20">
        <f>Model!$W$16*((drdp!D269+drdp!M269)*MBZ!$B269+(drdp!G269+drdp!P269)*MBZ!$C269+(drdp!J269+drdp!S269)*MBZ!$D269)</f>
        <v>0</v>
      </c>
      <c r="H269" s="18">
        <f>Model!$W$16*((drdp!B269)*MBZ!$B269+(drdp!E269)*MBZ!$C269+(drdp!H269)*MBZ!$D269)</f>
        <v>0</v>
      </c>
      <c r="I269" s="18">
        <f>Model!$W$16*((drdp!C269)*MBZ!$B269+(drdp!F269)*MBZ!$C269+(drdp!I269)*MBZ!$D269)</f>
        <v>0</v>
      </c>
      <c r="J269" s="18">
        <f>Model!$W$16*((drdp!D269)*MBZ!$B269+(drdp!G269)*MBZ!$C269+(drdp!J269)*MBZ!$D269)</f>
        <v>0</v>
      </c>
      <c r="K269" s="21">
        <f>SUM(E$3:E268)+H269</f>
        <v>-0.31805724140457947</v>
      </c>
      <c r="L269" s="21">
        <f>SUM(F$3:F268)+I269</f>
        <v>0.75052129616149577</v>
      </c>
      <c r="M269" s="21">
        <f>SUM(G$3:G268)+J269</f>
        <v>0</v>
      </c>
      <c r="N269" s="21"/>
      <c r="O269" s="21"/>
      <c r="P269" s="21"/>
      <c r="Q269" s="19">
        <f t="shared" si="25"/>
        <v>0.10116040880989094</v>
      </c>
      <c r="R269" s="19">
        <f t="shared" si="26"/>
        <v>0.56328221599193162</v>
      </c>
      <c r="S269" s="19">
        <f t="shared" si="27"/>
        <v>0</v>
      </c>
      <c r="T269" s="19">
        <f t="shared" si="28"/>
        <v>-0.23870873307251475</v>
      </c>
      <c r="U269" s="19">
        <f t="shared" si="29"/>
        <v>0</v>
      </c>
      <c r="V269" s="19">
        <f t="shared" si="30"/>
        <v>0</v>
      </c>
    </row>
    <row r="270" spans="1:22" x14ac:dyDescent="0.25">
      <c r="A270" s="26">
        <f>Wellpath!E270</f>
        <v>0</v>
      </c>
      <c r="B270" s="22">
        <v>0</v>
      </c>
      <c r="C270" s="22">
        <v>0</v>
      </c>
      <c r="D270" s="22">
        <f>-SIN(Wellpath!L270) * SIN(Wellpath!O270) / (Bfield * COS(Dip))</f>
        <v>0</v>
      </c>
      <c r="E270" s="20">
        <f>Model!$W$16*((drdp!B270+drdp!K270)*MBZ!$B270+(drdp!E270+drdp!N270)*MBZ!$C270+(drdp!H270+drdp!Q270)*MBZ!$D270)</f>
        <v>0</v>
      </c>
      <c r="F270" s="20">
        <f>Model!$W$16*((drdp!C270+drdp!L270)*MBZ!$B270+(drdp!F270+drdp!O270)*MBZ!$C270+(drdp!I270+drdp!R270)*MBZ!$D270)</f>
        <v>0</v>
      </c>
      <c r="G270" s="20">
        <f>Model!$W$16*((drdp!D270+drdp!M270)*MBZ!$B270+(drdp!G270+drdp!P270)*MBZ!$C270+(drdp!J270+drdp!S270)*MBZ!$D270)</f>
        <v>0</v>
      </c>
      <c r="H270" s="18">
        <f>Model!$W$16*((drdp!B270)*MBZ!$B270+(drdp!E270)*MBZ!$C270+(drdp!H270)*MBZ!$D270)</f>
        <v>0</v>
      </c>
      <c r="I270" s="18">
        <f>Model!$W$16*((drdp!C270)*MBZ!$B270+(drdp!F270)*MBZ!$C270+(drdp!I270)*MBZ!$D270)</f>
        <v>0</v>
      </c>
      <c r="J270" s="18">
        <f>Model!$W$16*((drdp!D270)*MBZ!$B270+(drdp!G270)*MBZ!$C270+(drdp!J270)*MBZ!$D270)</f>
        <v>0</v>
      </c>
      <c r="K270" s="21">
        <f>SUM(E$3:E269)+H270</f>
        <v>-0.31805724140457947</v>
      </c>
      <c r="L270" s="21">
        <f>SUM(F$3:F269)+I270</f>
        <v>0.75052129616149577</v>
      </c>
      <c r="M270" s="21">
        <f>SUM(G$3:G269)+J270</f>
        <v>0</v>
      </c>
      <c r="N270" s="21"/>
      <c r="O270" s="21"/>
      <c r="P270" s="21"/>
      <c r="Q270" s="19">
        <f t="shared" si="25"/>
        <v>0.10116040880989094</v>
      </c>
      <c r="R270" s="19">
        <f t="shared" si="26"/>
        <v>0.56328221599193162</v>
      </c>
      <c r="S270" s="19">
        <f t="shared" si="27"/>
        <v>0</v>
      </c>
      <c r="T270" s="19">
        <f t="shared" si="28"/>
        <v>-0.23870873307251475</v>
      </c>
      <c r="U270" s="19">
        <f t="shared" si="29"/>
        <v>0</v>
      </c>
      <c r="V270" s="19">
        <f t="shared" si="30"/>
        <v>0</v>
      </c>
    </row>
    <row r="271" spans="1:22" x14ac:dyDescent="0.25">
      <c r="A271" s="26">
        <f>Wellpath!E271</f>
        <v>0</v>
      </c>
      <c r="B271" s="22">
        <v>0</v>
      </c>
      <c r="C271" s="22">
        <v>0</v>
      </c>
      <c r="D271" s="22">
        <f>-SIN(Wellpath!L271) * SIN(Wellpath!O271) / (Bfield * COS(Dip))</f>
        <v>0</v>
      </c>
      <c r="E271" s="20">
        <f>Model!$W$16*((drdp!B271+drdp!K271)*MBZ!$B271+(drdp!E271+drdp!N271)*MBZ!$C271+(drdp!H271+drdp!Q271)*MBZ!$D271)</f>
        <v>0</v>
      </c>
      <c r="F271" s="20">
        <f>Model!$W$16*((drdp!C271+drdp!L271)*MBZ!$B271+(drdp!F271+drdp!O271)*MBZ!$C271+(drdp!I271+drdp!R271)*MBZ!$D271)</f>
        <v>0</v>
      </c>
      <c r="G271" s="20">
        <f>Model!$W$16*((drdp!D271+drdp!M271)*MBZ!$B271+(drdp!G271+drdp!P271)*MBZ!$C271+(drdp!J271+drdp!S271)*MBZ!$D271)</f>
        <v>0</v>
      </c>
      <c r="H271" s="18">
        <f>Model!$W$16*((drdp!B271)*MBZ!$B271+(drdp!E271)*MBZ!$C271+(drdp!H271)*MBZ!$D271)</f>
        <v>0</v>
      </c>
      <c r="I271" s="18">
        <f>Model!$W$16*((drdp!C271)*MBZ!$B271+(drdp!F271)*MBZ!$C271+(drdp!I271)*MBZ!$D271)</f>
        <v>0</v>
      </c>
      <c r="J271" s="18">
        <f>Model!$W$16*((drdp!D271)*MBZ!$B271+(drdp!G271)*MBZ!$C271+(drdp!J271)*MBZ!$D271)</f>
        <v>0</v>
      </c>
      <c r="K271" s="21">
        <f>SUM(E$3:E270)+H271</f>
        <v>-0.31805724140457947</v>
      </c>
      <c r="L271" s="21">
        <f>SUM(F$3:F270)+I271</f>
        <v>0.75052129616149577</v>
      </c>
      <c r="M271" s="21">
        <f>SUM(G$3:G270)+J271</f>
        <v>0</v>
      </c>
      <c r="N271" s="21"/>
      <c r="O271" s="21"/>
      <c r="P271" s="21"/>
      <c r="Q271" s="19">
        <f t="shared" ref="Q271" si="31">K271^2</f>
        <v>0.10116040880989094</v>
      </c>
      <c r="R271" s="19">
        <f t="shared" ref="R271" si="32">L271^2</f>
        <v>0.56328221599193162</v>
      </c>
      <c r="S271" s="19">
        <f t="shared" ref="S271" si="33">M271^2</f>
        <v>0</v>
      </c>
      <c r="T271" s="19">
        <f t="shared" ref="T271" si="34">K271*L271</f>
        <v>-0.23870873307251475</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V271"/>
  <sheetViews>
    <sheetView workbookViewId="0">
      <pane ySplit="2" topLeftCell="A242" activePane="bottomLeft" state="frozen"/>
      <selection activeCell="H39" sqref="H39"/>
      <selection pane="bottomLeft" activeCell="N245" sqref="N245"/>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v>0</v>
      </c>
      <c r="D3" s="22">
        <f>SIN(Wellpath!$L3) * SIN(Wellpath!$O3) * (TAN(Dip) * COS(Wellpath!$L3) + SIN(Wellpath!$L3) * COS(Wellpath!$O3)) / SQRT(2)</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f>SIN(Wellpath!$L4) * SIN(Wellpath!$O4) * (TAN(Dip) * COS(Wellpath!$L4) + SIN(Wellpath!$L4) * COS(Wellpath!$O4)) / SQRT(2)</f>
        <v>0</v>
      </c>
      <c r="E4" s="20">
        <f>Model!$W$17*((drdp!B4+drdp!K4)*'MSXY-TI1S'!$B4+(drdp!E4+drdp!N4)*'MSXY-TI1S'!$C4+(drdp!H4+drdp!Q4)*'MSXY-TI1S'!$D4)</f>
        <v>0</v>
      </c>
      <c r="F4" s="20">
        <f>Model!$W$17*((drdp!C4+drdp!L4)*'MSXY-TI1S'!$B4+(drdp!F4+drdp!O4)*'MSXY-TI1S'!$C4+(drdp!I4+drdp!R4)*'MSXY-TI1S'!$D4)</f>
        <v>0</v>
      </c>
      <c r="G4" s="20">
        <f>Model!$W$17*((drdp!D4+drdp!M4)*'MSXY-TI1S'!$B4+(drdp!G4+drdp!P4)*'MSXY-TI1S'!$C4+(drdp!J4+drdp!S4)*'MSXY-TI1S'!$D4)</f>
        <v>0</v>
      </c>
      <c r="H4" s="18">
        <f>Model!$W$17*((drdp!B4)*'MSXY-TI1S'!$B4+(drdp!E4)*'MSXY-TI1S'!$C4+(drdp!H4)*'MSXY-TI1S'!$D4)</f>
        <v>0</v>
      </c>
      <c r="I4" s="18">
        <f>Model!$W$17*((drdp!C4)*'MSXY-TI1S'!$B4+(drdp!F4)*'MSXY-TI1S'!$C4+(drdp!I4)*'MSXY-TI1S'!$D4)</f>
        <v>0</v>
      </c>
      <c r="J4" s="18">
        <f>Model!$W$17*((drdp!D4)*'MSXY-TI1S'!$B4+(drdp!G4)*'MSXY-TI1S'!$C4+(drdp!J4)*'MSXY-TI1S'!$D4)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f>SIN(Wellpath!$L5) * SIN(Wellpath!$O5) * (TAN(Dip) * COS(Wellpath!$L5) + SIN(Wellpath!$L5) * COS(Wellpath!$O5)) / SQRT(2)</f>
        <v>0</v>
      </c>
      <c r="E5" s="20">
        <f>Model!$W$17*((drdp!B5+drdp!K5)*'MSXY-TI1S'!$B5+(drdp!E5+drdp!N5)*'MSXY-TI1S'!$C5+(drdp!H5+drdp!Q5)*'MSXY-TI1S'!$D5)</f>
        <v>0</v>
      </c>
      <c r="F5" s="20">
        <f>Model!$W$17*((drdp!C5+drdp!L5)*'MSXY-TI1S'!$B5+(drdp!F5+drdp!O5)*'MSXY-TI1S'!$C5+(drdp!I5+drdp!R5)*'MSXY-TI1S'!$D5)</f>
        <v>0</v>
      </c>
      <c r="G5" s="20">
        <f>Model!$W$17*((drdp!D5+drdp!M5)*'MSXY-TI1S'!$B5+(drdp!G5+drdp!P5)*'MSXY-TI1S'!$C5+(drdp!J5+drdp!S5)*'MSXY-TI1S'!$D5)</f>
        <v>0</v>
      </c>
      <c r="H5" s="18">
        <f>Model!$W$17*((drdp!B5)*'MSXY-TI1S'!$B5+(drdp!E5)*'MSXY-TI1S'!$C5+(drdp!H5)*'MSXY-TI1S'!$D5)</f>
        <v>0</v>
      </c>
      <c r="I5" s="18">
        <f>Model!$W$17*((drdp!C5)*'MSXY-TI1S'!$B5+(drdp!F5)*'MSXY-TI1S'!$C5+(drdp!I5)*'MSXY-TI1S'!$D5)</f>
        <v>0</v>
      </c>
      <c r="J5" s="18">
        <f>Model!$W$17*((drdp!D5)*'MSXY-TI1S'!$B5+(drdp!G5)*'MSXY-TI1S'!$C5+(drdp!J5)*'MSXY-TI1S'!$D5)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f>SIN(Wellpath!$L6) * SIN(Wellpath!$O6) * (TAN(Dip) * COS(Wellpath!$L6) + SIN(Wellpath!$L6) * COS(Wellpath!$O6)) / SQRT(2)</f>
        <v>0</v>
      </c>
      <c r="E6" s="20">
        <f>Model!$W$17*((drdp!B6+drdp!K6)*'MSXY-TI1S'!$B6+(drdp!E6+drdp!N6)*'MSXY-TI1S'!$C6+(drdp!H6+drdp!Q6)*'MSXY-TI1S'!$D6)</f>
        <v>0</v>
      </c>
      <c r="F6" s="20">
        <f>Model!$W$17*((drdp!C6+drdp!L6)*'MSXY-TI1S'!$B6+(drdp!F6+drdp!O6)*'MSXY-TI1S'!$C6+(drdp!I6+drdp!R6)*'MSXY-TI1S'!$D6)</f>
        <v>0</v>
      </c>
      <c r="G6" s="20">
        <f>Model!$W$17*((drdp!D6+drdp!M6)*'MSXY-TI1S'!$B6+(drdp!G6+drdp!P6)*'MSXY-TI1S'!$C6+(drdp!J6+drdp!S6)*'MSXY-TI1S'!$D6)</f>
        <v>0</v>
      </c>
      <c r="H6" s="18">
        <f>Model!$W$17*((drdp!B6)*'MSXY-TI1S'!$B6+(drdp!E6)*'MSXY-TI1S'!$C6+(drdp!H6)*'MSXY-TI1S'!$D6)</f>
        <v>0</v>
      </c>
      <c r="I6" s="18">
        <f>Model!$W$17*((drdp!C6)*'MSXY-TI1S'!$B6+(drdp!F6)*'MSXY-TI1S'!$C6+(drdp!I6)*'MSXY-TI1S'!$D6)</f>
        <v>0</v>
      </c>
      <c r="J6" s="18">
        <f>Model!$W$17*((drdp!D6)*'MSXY-TI1S'!$B6+(drdp!G6)*'MSXY-TI1S'!$C6+(drdp!J6)*'MSXY-TI1S'!$D6)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f>SIN(Wellpath!$L7) * SIN(Wellpath!$O7) * (TAN(Dip) * COS(Wellpath!$L7) + SIN(Wellpath!$L7) * COS(Wellpath!$O7)) / SQRT(2)</f>
        <v>0</v>
      </c>
      <c r="E7" s="20">
        <f>Model!$W$17*((drdp!B7+drdp!K7)*'MSXY-TI1S'!$B7+(drdp!E7+drdp!N7)*'MSXY-TI1S'!$C7+(drdp!H7+drdp!Q7)*'MSXY-TI1S'!$D7)</f>
        <v>0</v>
      </c>
      <c r="F7" s="20">
        <f>Model!$W$17*((drdp!C7+drdp!L7)*'MSXY-TI1S'!$B7+(drdp!F7+drdp!O7)*'MSXY-TI1S'!$C7+(drdp!I7+drdp!R7)*'MSXY-TI1S'!$D7)</f>
        <v>0</v>
      </c>
      <c r="G7" s="20">
        <f>Model!$W$17*((drdp!D7+drdp!M7)*'MSXY-TI1S'!$B7+(drdp!G7+drdp!P7)*'MSXY-TI1S'!$C7+(drdp!J7+drdp!S7)*'MSXY-TI1S'!$D7)</f>
        <v>0</v>
      </c>
      <c r="H7" s="18">
        <f>Model!$W$17*((drdp!B7)*'MSXY-TI1S'!$B7+(drdp!E7)*'MSXY-TI1S'!$C7+(drdp!H7)*'MSXY-TI1S'!$D7)</f>
        <v>0</v>
      </c>
      <c r="I7" s="18">
        <f>Model!$W$17*((drdp!C7)*'MSXY-TI1S'!$B7+(drdp!F7)*'MSXY-TI1S'!$C7+(drdp!I7)*'MSXY-TI1S'!$D7)</f>
        <v>0</v>
      </c>
      <c r="J7" s="18">
        <f>Model!$W$17*((drdp!D7)*'MSXY-TI1S'!$B7+(drdp!G7)*'MSXY-TI1S'!$C7+(drdp!J7)*'MSXY-TI1S'!$D7)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f>SIN(Wellpath!$L8) * SIN(Wellpath!$O8) * (TAN(Dip) * COS(Wellpath!$L8) + SIN(Wellpath!$L8) * COS(Wellpath!$O8)) / SQRT(2)</f>
        <v>0</v>
      </c>
      <c r="E8" s="20">
        <f>Model!$W$17*((drdp!B8+drdp!K8)*'MSXY-TI1S'!$B8+(drdp!E8+drdp!N8)*'MSXY-TI1S'!$C8+(drdp!H8+drdp!Q8)*'MSXY-TI1S'!$D8)</f>
        <v>0</v>
      </c>
      <c r="F8" s="20">
        <f>Model!$W$17*((drdp!C8+drdp!L8)*'MSXY-TI1S'!$B8+(drdp!F8+drdp!O8)*'MSXY-TI1S'!$C8+(drdp!I8+drdp!R8)*'MSXY-TI1S'!$D8)</f>
        <v>0</v>
      </c>
      <c r="G8" s="20">
        <f>Model!$W$17*((drdp!D8+drdp!M8)*'MSXY-TI1S'!$B8+(drdp!G8+drdp!P8)*'MSXY-TI1S'!$C8+(drdp!J8+drdp!S8)*'MSXY-TI1S'!$D8)</f>
        <v>0</v>
      </c>
      <c r="H8" s="18">
        <f>Model!$W$17*((drdp!B8)*'MSXY-TI1S'!$B8+(drdp!E8)*'MSXY-TI1S'!$C8+(drdp!H8)*'MSXY-TI1S'!$D8)</f>
        <v>0</v>
      </c>
      <c r="I8" s="18">
        <f>Model!$W$17*((drdp!C8)*'MSXY-TI1S'!$B8+(drdp!F8)*'MSXY-TI1S'!$C8+(drdp!I8)*'MSXY-TI1S'!$D8)</f>
        <v>0</v>
      </c>
      <c r="J8" s="18">
        <f>Model!$W$17*((drdp!D8)*'MSXY-TI1S'!$B8+(drdp!G8)*'MSXY-TI1S'!$C8+(drdp!J8)*'MSXY-TI1S'!$D8)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f>SIN(Wellpath!$L9) * SIN(Wellpath!$O9) * (TAN(Dip) * COS(Wellpath!$L9) + SIN(Wellpath!$L9) * COS(Wellpath!$O9)) / SQRT(2)</f>
        <v>0</v>
      </c>
      <c r="E9" s="20">
        <f>Model!$W$17*((drdp!B9+drdp!K9)*'MSXY-TI1S'!$B9+(drdp!E9+drdp!N9)*'MSXY-TI1S'!$C9+(drdp!H9+drdp!Q9)*'MSXY-TI1S'!$D9)</f>
        <v>0</v>
      </c>
      <c r="F9" s="20">
        <f>Model!$W$17*((drdp!C9+drdp!L9)*'MSXY-TI1S'!$B9+(drdp!F9+drdp!O9)*'MSXY-TI1S'!$C9+(drdp!I9+drdp!R9)*'MSXY-TI1S'!$D9)</f>
        <v>0</v>
      </c>
      <c r="G9" s="20">
        <f>Model!$W$17*((drdp!D9+drdp!M9)*'MSXY-TI1S'!$B9+(drdp!G9+drdp!P9)*'MSXY-TI1S'!$C9+(drdp!J9+drdp!S9)*'MSXY-TI1S'!$D9)</f>
        <v>0</v>
      </c>
      <c r="H9" s="18">
        <f>Model!$W$17*((drdp!B9)*'MSXY-TI1S'!$B9+(drdp!E9)*'MSXY-TI1S'!$C9+(drdp!H9)*'MSXY-TI1S'!$D9)</f>
        <v>0</v>
      </c>
      <c r="I9" s="18">
        <f>Model!$W$17*((drdp!C9)*'MSXY-TI1S'!$B9+(drdp!F9)*'MSXY-TI1S'!$C9+(drdp!I9)*'MSXY-TI1S'!$D9)</f>
        <v>0</v>
      </c>
      <c r="J9" s="18">
        <f>Model!$W$17*((drdp!D9)*'MSXY-TI1S'!$B9+(drdp!G9)*'MSXY-TI1S'!$C9+(drdp!J9)*'MSXY-TI1S'!$D9)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f>SIN(Wellpath!$L10) * SIN(Wellpath!$O10) * (TAN(Dip) * COS(Wellpath!$L10) + SIN(Wellpath!$L10) * COS(Wellpath!$O10)) / SQRT(2)</f>
        <v>0</v>
      </c>
      <c r="E10" s="20">
        <f>Model!$W$17*((drdp!B10+drdp!K10)*'MSXY-TI1S'!$B10+(drdp!E10+drdp!N10)*'MSXY-TI1S'!$C10+(drdp!H10+drdp!Q10)*'MSXY-TI1S'!$D10)</f>
        <v>0</v>
      </c>
      <c r="F10" s="20">
        <f>Model!$W$17*((drdp!C10+drdp!L10)*'MSXY-TI1S'!$B10+(drdp!F10+drdp!O10)*'MSXY-TI1S'!$C10+(drdp!I10+drdp!R10)*'MSXY-TI1S'!$D10)</f>
        <v>0</v>
      </c>
      <c r="G10" s="20">
        <f>Model!$W$17*((drdp!D10+drdp!M10)*'MSXY-TI1S'!$B10+(drdp!G10+drdp!P10)*'MSXY-TI1S'!$C10+(drdp!J10+drdp!S10)*'MSXY-TI1S'!$D10)</f>
        <v>0</v>
      </c>
      <c r="H10" s="18">
        <f>Model!$W$17*((drdp!B10)*'MSXY-TI1S'!$B10+(drdp!E10)*'MSXY-TI1S'!$C10+(drdp!H10)*'MSXY-TI1S'!$D10)</f>
        <v>0</v>
      </c>
      <c r="I10" s="18">
        <f>Model!$W$17*((drdp!C10)*'MSXY-TI1S'!$B10+(drdp!F10)*'MSXY-TI1S'!$C10+(drdp!I10)*'MSXY-TI1S'!$D10)</f>
        <v>0</v>
      </c>
      <c r="J10" s="18">
        <f>Model!$W$17*((drdp!D10)*'MSXY-TI1S'!$B10+(drdp!G10)*'MSXY-TI1S'!$C10+(drdp!J10)*'MSXY-TI1S'!$D10)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f>SIN(Wellpath!$L11) * SIN(Wellpath!$O11) * (TAN(Dip) * COS(Wellpath!$L11) + SIN(Wellpath!$L11) * COS(Wellpath!$O11)) / SQRT(2)</f>
        <v>0</v>
      </c>
      <c r="E11" s="20">
        <f>Model!$W$17*((drdp!B11+drdp!K11)*'MSXY-TI1S'!$B11+(drdp!E11+drdp!N11)*'MSXY-TI1S'!$C11+(drdp!H11+drdp!Q11)*'MSXY-TI1S'!$D11)</f>
        <v>0</v>
      </c>
      <c r="F11" s="20">
        <f>Model!$W$17*((drdp!C11+drdp!L11)*'MSXY-TI1S'!$B11+(drdp!F11+drdp!O11)*'MSXY-TI1S'!$C11+(drdp!I11+drdp!R11)*'MSXY-TI1S'!$D11)</f>
        <v>0</v>
      </c>
      <c r="G11" s="20">
        <f>Model!$W$17*((drdp!D11+drdp!M11)*'MSXY-TI1S'!$B11+(drdp!G11+drdp!P11)*'MSXY-TI1S'!$C11+(drdp!J11+drdp!S11)*'MSXY-TI1S'!$D11)</f>
        <v>0</v>
      </c>
      <c r="H11" s="18">
        <f>Model!$W$17*((drdp!B11)*'MSXY-TI1S'!$B11+(drdp!E11)*'MSXY-TI1S'!$C11+(drdp!H11)*'MSXY-TI1S'!$D11)</f>
        <v>0</v>
      </c>
      <c r="I11" s="18">
        <f>Model!$W$17*((drdp!C11)*'MSXY-TI1S'!$B11+(drdp!F11)*'MSXY-TI1S'!$C11+(drdp!I11)*'MSXY-TI1S'!$D11)</f>
        <v>0</v>
      </c>
      <c r="J11" s="18">
        <f>Model!$W$17*((drdp!D11)*'MSXY-TI1S'!$B11+(drdp!G11)*'MSXY-TI1S'!$C11+(drdp!J11)*'MSXY-TI1S'!$D11)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f>SIN(Wellpath!$L12) * SIN(Wellpath!$O12) * (TAN(Dip) * COS(Wellpath!$L12) + SIN(Wellpath!$L12) * COS(Wellpath!$O12)) / SQRT(2)</f>
        <v>0</v>
      </c>
      <c r="E12" s="20">
        <f>Model!$W$17*((drdp!B12+drdp!K12)*'MSXY-TI1S'!$B12+(drdp!E12+drdp!N12)*'MSXY-TI1S'!$C12+(drdp!H12+drdp!Q12)*'MSXY-TI1S'!$D12)</f>
        <v>0</v>
      </c>
      <c r="F12" s="20">
        <f>Model!$W$17*((drdp!C12+drdp!L12)*'MSXY-TI1S'!$B12+(drdp!F12+drdp!O12)*'MSXY-TI1S'!$C12+(drdp!I12+drdp!R12)*'MSXY-TI1S'!$D12)</f>
        <v>0</v>
      </c>
      <c r="G12" s="20">
        <f>Model!$W$17*((drdp!D12+drdp!M12)*'MSXY-TI1S'!$B12+(drdp!G12+drdp!P12)*'MSXY-TI1S'!$C12+(drdp!J12+drdp!S12)*'MSXY-TI1S'!$D12)</f>
        <v>0</v>
      </c>
      <c r="H12" s="18">
        <f>Model!$W$17*((drdp!B12)*'MSXY-TI1S'!$B12+(drdp!E12)*'MSXY-TI1S'!$C12+(drdp!H12)*'MSXY-TI1S'!$D12)</f>
        <v>0</v>
      </c>
      <c r="I12" s="18">
        <f>Model!$W$17*((drdp!C12)*'MSXY-TI1S'!$B12+(drdp!F12)*'MSXY-TI1S'!$C12+(drdp!I12)*'MSXY-TI1S'!$D12)</f>
        <v>0</v>
      </c>
      <c r="J12" s="18">
        <f>Model!$W$17*((drdp!D12)*'MSXY-TI1S'!$B12+(drdp!G12)*'MSXY-TI1S'!$C12+(drdp!J12)*'MSXY-TI1S'!$D12)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f>SIN(Wellpath!$L13) * SIN(Wellpath!$O13) * (TAN(Dip) * COS(Wellpath!$L13) + SIN(Wellpath!$L13) * COS(Wellpath!$O13)) / SQRT(2)</f>
        <v>0</v>
      </c>
      <c r="E13" s="20">
        <f>Model!$W$17*((drdp!B13+drdp!K13)*'MSXY-TI1S'!$B13+(drdp!E13+drdp!N13)*'MSXY-TI1S'!$C13+(drdp!H13+drdp!Q13)*'MSXY-TI1S'!$D13)</f>
        <v>0</v>
      </c>
      <c r="F13" s="20">
        <f>Model!$W$17*((drdp!C13+drdp!L13)*'MSXY-TI1S'!$B13+(drdp!F13+drdp!O13)*'MSXY-TI1S'!$C13+(drdp!I13+drdp!R13)*'MSXY-TI1S'!$D13)</f>
        <v>0</v>
      </c>
      <c r="G13" s="20">
        <f>Model!$W$17*((drdp!D13+drdp!M13)*'MSXY-TI1S'!$B13+(drdp!G13+drdp!P13)*'MSXY-TI1S'!$C13+(drdp!J13+drdp!S13)*'MSXY-TI1S'!$D13)</f>
        <v>0</v>
      </c>
      <c r="H13" s="18">
        <f>Model!$W$17*((drdp!B13)*'MSXY-TI1S'!$B13+(drdp!E13)*'MSXY-TI1S'!$C13+(drdp!H13)*'MSXY-TI1S'!$D13)</f>
        <v>0</v>
      </c>
      <c r="I13" s="18">
        <f>Model!$W$17*((drdp!C13)*'MSXY-TI1S'!$B13+(drdp!F13)*'MSXY-TI1S'!$C13+(drdp!I13)*'MSXY-TI1S'!$D13)</f>
        <v>0</v>
      </c>
      <c r="J13" s="18">
        <f>Model!$W$17*((drdp!D13)*'MSXY-TI1S'!$B13+(drdp!G13)*'MSXY-TI1S'!$C13+(drdp!J13)*'MSXY-TI1S'!$D13)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f>SIN(Wellpath!$L14) * SIN(Wellpath!$O14) * (TAN(Dip) * COS(Wellpath!$L14) + SIN(Wellpath!$L14) * COS(Wellpath!$O14)) / SQRT(2)</f>
        <v>0</v>
      </c>
      <c r="E14" s="20">
        <f>Model!$W$17*((drdp!B14+drdp!K14)*'MSXY-TI1S'!$B14+(drdp!E14+drdp!N14)*'MSXY-TI1S'!$C14+(drdp!H14+drdp!Q14)*'MSXY-TI1S'!$D14)</f>
        <v>0</v>
      </c>
      <c r="F14" s="20">
        <f>Model!$W$17*((drdp!C14+drdp!L14)*'MSXY-TI1S'!$B14+(drdp!F14+drdp!O14)*'MSXY-TI1S'!$C14+(drdp!I14+drdp!R14)*'MSXY-TI1S'!$D14)</f>
        <v>0</v>
      </c>
      <c r="G14" s="20">
        <f>Model!$W$17*((drdp!D14+drdp!M14)*'MSXY-TI1S'!$B14+(drdp!G14+drdp!P14)*'MSXY-TI1S'!$C14+(drdp!J14+drdp!S14)*'MSXY-TI1S'!$D14)</f>
        <v>0</v>
      </c>
      <c r="H14" s="18">
        <f>Model!$W$17*((drdp!B14)*'MSXY-TI1S'!$B14+(drdp!E14)*'MSXY-TI1S'!$C14+(drdp!H14)*'MSXY-TI1S'!$D14)</f>
        <v>0</v>
      </c>
      <c r="I14" s="18">
        <f>Model!$W$17*((drdp!C14)*'MSXY-TI1S'!$B14+(drdp!F14)*'MSXY-TI1S'!$C14+(drdp!I14)*'MSXY-TI1S'!$D14)</f>
        <v>0</v>
      </c>
      <c r="J14" s="18">
        <f>Model!$W$17*((drdp!D14)*'MSXY-TI1S'!$B14+(drdp!G14)*'MSXY-TI1S'!$C14+(drdp!J14)*'MSXY-TI1S'!$D14)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f>SIN(Wellpath!$L15) * SIN(Wellpath!$O15) * (TAN(Dip) * COS(Wellpath!$L15) + SIN(Wellpath!$L15) * COS(Wellpath!$O15)) / SQRT(2)</f>
        <v>0</v>
      </c>
      <c r="E15" s="20">
        <f>Model!$W$17*((drdp!B15+drdp!K15)*'MSXY-TI1S'!$B15+(drdp!E15+drdp!N15)*'MSXY-TI1S'!$C15+(drdp!H15+drdp!Q15)*'MSXY-TI1S'!$D15)</f>
        <v>0</v>
      </c>
      <c r="F15" s="20">
        <f>Model!$W$17*((drdp!C15+drdp!L15)*'MSXY-TI1S'!$B15+(drdp!F15+drdp!O15)*'MSXY-TI1S'!$C15+(drdp!I15+drdp!R15)*'MSXY-TI1S'!$D15)</f>
        <v>0</v>
      </c>
      <c r="G15" s="20">
        <f>Model!$W$17*((drdp!D15+drdp!M15)*'MSXY-TI1S'!$B15+(drdp!G15+drdp!P15)*'MSXY-TI1S'!$C15+(drdp!J15+drdp!S15)*'MSXY-TI1S'!$D15)</f>
        <v>0</v>
      </c>
      <c r="H15" s="18">
        <f>Model!$W$17*((drdp!B15)*'MSXY-TI1S'!$B15+(drdp!E15)*'MSXY-TI1S'!$C15+(drdp!H15)*'MSXY-TI1S'!$D15)</f>
        <v>0</v>
      </c>
      <c r="I15" s="18">
        <f>Model!$W$17*((drdp!C15)*'MSXY-TI1S'!$B15+(drdp!F15)*'MSXY-TI1S'!$C15+(drdp!I15)*'MSXY-TI1S'!$D15)</f>
        <v>0</v>
      </c>
      <c r="J15" s="18">
        <f>Model!$W$17*((drdp!D15)*'MSXY-TI1S'!$B15+(drdp!G15)*'MSXY-TI1S'!$C15+(drdp!J15)*'MSXY-TI1S'!$D15)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f>SIN(Wellpath!$L16) * SIN(Wellpath!$O16) * (TAN(Dip) * COS(Wellpath!$L16) + SIN(Wellpath!$L16) * COS(Wellpath!$O16)) / SQRT(2)</f>
        <v>0</v>
      </c>
      <c r="E16" s="20">
        <f>Model!$W$17*((drdp!B16+drdp!K16)*'MSXY-TI1S'!$B16+(drdp!E16+drdp!N16)*'MSXY-TI1S'!$C16+(drdp!H16+drdp!Q16)*'MSXY-TI1S'!$D16)</f>
        <v>0</v>
      </c>
      <c r="F16" s="20">
        <f>Model!$W$17*((drdp!C16+drdp!L16)*'MSXY-TI1S'!$B16+(drdp!F16+drdp!O16)*'MSXY-TI1S'!$C16+(drdp!I16+drdp!R16)*'MSXY-TI1S'!$D16)</f>
        <v>0</v>
      </c>
      <c r="G16" s="20">
        <f>Model!$W$17*((drdp!D16+drdp!M16)*'MSXY-TI1S'!$B16+(drdp!G16+drdp!P16)*'MSXY-TI1S'!$C16+(drdp!J16+drdp!S16)*'MSXY-TI1S'!$D16)</f>
        <v>0</v>
      </c>
      <c r="H16" s="18">
        <f>Model!$W$17*((drdp!B16)*'MSXY-TI1S'!$B16+(drdp!E16)*'MSXY-TI1S'!$C16+(drdp!H16)*'MSXY-TI1S'!$D16)</f>
        <v>0</v>
      </c>
      <c r="I16" s="18">
        <f>Model!$W$17*((drdp!C16)*'MSXY-TI1S'!$B16+(drdp!F16)*'MSXY-TI1S'!$C16+(drdp!I16)*'MSXY-TI1S'!$D16)</f>
        <v>0</v>
      </c>
      <c r="J16" s="18">
        <f>Model!$W$17*((drdp!D16)*'MSXY-TI1S'!$B16+(drdp!G16)*'MSXY-TI1S'!$C16+(drdp!J16)*'MSXY-TI1S'!$D16)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f>SIN(Wellpath!$L17) * SIN(Wellpath!$O17) * (TAN(Dip) * COS(Wellpath!$L17) + SIN(Wellpath!$L17) * COS(Wellpath!$O17)) / SQRT(2)</f>
        <v>0</v>
      </c>
      <c r="E17" s="20">
        <f>Model!$W$17*((drdp!B17+drdp!K17)*'MSXY-TI1S'!$B17+(drdp!E17+drdp!N17)*'MSXY-TI1S'!$C17+(drdp!H17+drdp!Q17)*'MSXY-TI1S'!$D17)</f>
        <v>0</v>
      </c>
      <c r="F17" s="20">
        <f>Model!$W$17*((drdp!C17+drdp!L17)*'MSXY-TI1S'!$B17+(drdp!F17+drdp!O17)*'MSXY-TI1S'!$C17+(drdp!I17+drdp!R17)*'MSXY-TI1S'!$D17)</f>
        <v>0</v>
      </c>
      <c r="G17" s="20">
        <f>Model!$W$17*((drdp!D17+drdp!M17)*'MSXY-TI1S'!$B17+(drdp!G17+drdp!P17)*'MSXY-TI1S'!$C17+(drdp!J17+drdp!S17)*'MSXY-TI1S'!$D17)</f>
        <v>0</v>
      </c>
      <c r="H17" s="18">
        <f>Model!$W$17*((drdp!B17)*'MSXY-TI1S'!$B17+(drdp!E17)*'MSXY-TI1S'!$C17+(drdp!H17)*'MSXY-TI1S'!$D17)</f>
        <v>0</v>
      </c>
      <c r="I17" s="18">
        <f>Model!$W$17*((drdp!C17)*'MSXY-TI1S'!$B17+(drdp!F17)*'MSXY-TI1S'!$C17+(drdp!I17)*'MSXY-TI1S'!$D17)</f>
        <v>0</v>
      </c>
      <c r="J17" s="18">
        <f>Model!$W$17*((drdp!D17)*'MSXY-TI1S'!$B17+(drdp!G17)*'MSXY-TI1S'!$C17+(drdp!J17)*'MSXY-TI1S'!$D17)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f>SIN(Wellpath!$L18) * SIN(Wellpath!$O18) * (TAN(Dip) * COS(Wellpath!$L18) + SIN(Wellpath!$L18) * COS(Wellpath!$O18)) / SQRT(2)</f>
        <v>0</v>
      </c>
      <c r="E18" s="20">
        <f>Model!$W$17*((drdp!B18+drdp!K18)*'MSXY-TI1S'!$B18+(drdp!E18+drdp!N18)*'MSXY-TI1S'!$C18+(drdp!H18+drdp!Q18)*'MSXY-TI1S'!$D18)</f>
        <v>0</v>
      </c>
      <c r="F18" s="20">
        <f>Model!$W$17*((drdp!C18+drdp!L18)*'MSXY-TI1S'!$B18+(drdp!F18+drdp!O18)*'MSXY-TI1S'!$C18+(drdp!I18+drdp!R18)*'MSXY-TI1S'!$D18)</f>
        <v>0</v>
      </c>
      <c r="G18" s="20">
        <f>Model!$W$17*((drdp!D18+drdp!M18)*'MSXY-TI1S'!$B18+(drdp!G18+drdp!P18)*'MSXY-TI1S'!$C18+(drdp!J18+drdp!S18)*'MSXY-TI1S'!$D18)</f>
        <v>0</v>
      </c>
      <c r="H18" s="18">
        <f>Model!$W$17*((drdp!B18)*'MSXY-TI1S'!$B18+(drdp!E18)*'MSXY-TI1S'!$C18+(drdp!H18)*'MSXY-TI1S'!$D18)</f>
        <v>0</v>
      </c>
      <c r="I18" s="18">
        <f>Model!$W$17*((drdp!C18)*'MSXY-TI1S'!$B18+(drdp!F18)*'MSXY-TI1S'!$C18+(drdp!I18)*'MSXY-TI1S'!$D18)</f>
        <v>0</v>
      </c>
      <c r="J18" s="18">
        <f>Model!$W$17*((drdp!D18)*'MSXY-TI1S'!$B18+(drdp!G18)*'MSXY-TI1S'!$C18+(drdp!J18)*'MSXY-TI1S'!$D18)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f>SIN(Wellpath!$L19) * SIN(Wellpath!$O19) * (TAN(Dip) * COS(Wellpath!$L19) + SIN(Wellpath!$L19) * COS(Wellpath!$O19)) / SQRT(2)</f>
        <v>0</v>
      </c>
      <c r="E19" s="20">
        <f>Model!$W$17*((drdp!B19+drdp!K19)*'MSXY-TI1S'!$B19+(drdp!E19+drdp!N19)*'MSXY-TI1S'!$C19+(drdp!H19+drdp!Q19)*'MSXY-TI1S'!$D19)</f>
        <v>0</v>
      </c>
      <c r="F19" s="20">
        <f>Model!$W$17*((drdp!C19+drdp!L19)*'MSXY-TI1S'!$B19+(drdp!F19+drdp!O19)*'MSXY-TI1S'!$C19+(drdp!I19+drdp!R19)*'MSXY-TI1S'!$D19)</f>
        <v>0</v>
      </c>
      <c r="G19" s="20">
        <f>Model!$W$17*((drdp!D19+drdp!M19)*'MSXY-TI1S'!$B19+(drdp!G19+drdp!P19)*'MSXY-TI1S'!$C19+(drdp!J19+drdp!S19)*'MSXY-TI1S'!$D19)</f>
        <v>0</v>
      </c>
      <c r="H19" s="18">
        <f>Model!$W$17*((drdp!B19)*'MSXY-TI1S'!$B19+(drdp!E19)*'MSXY-TI1S'!$C19+(drdp!H19)*'MSXY-TI1S'!$D19)</f>
        <v>0</v>
      </c>
      <c r="I19" s="18">
        <f>Model!$W$17*((drdp!C19)*'MSXY-TI1S'!$B19+(drdp!F19)*'MSXY-TI1S'!$C19+(drdp!I19)*'MSXY-TI1S'!$D19)</f>
        <v>0</v>
      </c>
      <c r="J19" s="18">
        <f>Model!$W$17*((drdp!D19)*'MSXY-TI1S'!$B19+(drdp!G19)*'MSXY-TI1S'!$C19+(drdp!J19)*'MSXY-TI1S'!$D19)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f>SIN(Wellpath!$L20) * SIN(Wellpath!$O20) * (TAN(Dip) * COS(Wellpath!$L20) + SIN(Wellpath!$L20) * COS(Wellpath!$O20)) / SQRT(2)</f>
        <v>0</v>
      </c>
      <c r="E20" s="20">
        <f>Model!$W$17*((drdp!B20+drdp!K20)*'MSXY-TI1S'!$B20+(drdp!E20+drdp!N20)*'MSXY-TI1S'!$C20+(drdp!H20+drdp!Q20)*'MSXY-TI1S'!$D20)</f>
        <v>0</v>
      </c>
      <c r="F20" s="20">
        <f>Model!$W$17*((drdp!C20+drdp!L20)*'MSXY-TI1S'!$B20+(drdp!F20+drdp!O20)*'MSXY-TI1S'!$C20+(drdp!I20+drdp!R20)*'MSXY-TI1S'!$D20)</f>
        <v>0</v>
      </c>
      <c r="G20" s="20">
        <f>Model!$W$17*((drdp!D20+drdp!M20)*'MSXY-TI1S'!$B20+(drdp!G20+drdp!P20)*'MSXY-TI1S'!$C20+(drdp!J20+drdp!S20)*'MSXY-TI1S'!$D20)</f>
        <v>0</v>
      </c>
      <c r="H20" s="18">
        <f>Model!$W$17*((drdp!B20)*'MSXY-TI1S'!$B20+(drdp!E20)*'MSXY-TI1S'!$C20+(drdp!H20)*'MSXY-TI1S'!$D20)</f>
        <v>0</v>
      </c>
      <c r="I20" s="18">
        <f>Model!$W$17*((drdp!C20)*'MSXY-TI1S'!$B20+(drdp!F20)*'MSXY-TI1S'!$C20+(drdp!I20)*'MSXY-TI1S'!$D20)</f>
        <v>0</v>
      </c>
      <c r="J20" s="18">
        <f>Model!$W$17*((drdp!D20)*'MSXY-TI1S'!$B20+(drdp!G20)*'MSXY-TI1S'!$C20+(drdp!J20)*'MSXY-TI1S'!$D20)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f>SIN(Wellpath!$L21) * SIN(Wellpath!$O21) * (TAN(Dip) * COS(Wellpath!$L21) + SIN(Wellpath!$L21) * COS(Wellpath!$O21)) / SQRT(2)</f>
        <v>0</v>
      </c>
      <c r="E21" s="20">
        <f>Model!$W$17*((drdp!B21+drdp!K21)*'MSXY-TI1S'!$B21+(drdp!E21+drdp!N21)*'MSXY-TI1S'!$C21+(drdp!H21+drdp!Q21)*'MSXY-TI1S'!$D21)</f>
        <v>0</v>
      </c>
      <c r="F21" s="20">
        <f>Model!$W$17*((drdp!C21+drdp!L21)*'MSXY-TI1S'!$B21+(drdp!F21+drdp!O21)*'MSXY-TI1S'!$C21+(drdp!I21+drdp!R21)*'MSXY-TI1S'!$D21)</f>
        <v>0</v>
      </c>
      <c r="G21" s="20">
        <f>Model!$W$17*((drdp!D21+drdp!M21)*'MSXY-TI1S'!$B21+(drdp!G21+drdp!P21)*'MSXY-TI1S'!$C21+(drdp!J21+drdp!S21)*'MSXY-TI1S'!$D21)</f>
        <v>0</v>
      </c>
      <c r="H21" s="18">
        <f>Model!$W$17*((drdp!B21)*'MSXY-TI1S'!$B21+(drdp!E21)*'MSXY-TI1S'!$C21+(drdp!H21)*'MSXY-TI1S'!$D21)</f>
        <v>0</v>
      </c>
      <c r="I21" s="18">
        <f>Model!$W$17*((drdp!C21)*'MSXY-TI1S'!$B21+(drdp!F21)*'MSXY-TI1S'!$C21+(drdp!I21)*'MSXY-TI1S'!$D21)</f>
        <v>0</v>
      </c>
      <c r="J21" s="18">
        <f>Model!$W$17*((drdp!D21)*'MSXY-TI1S'!$B21+(drdp!G21)*'MSXY-TI1S'!$C21+(drdp!J21)*'MSXY-TI1S'!$D21)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f>SIN(Wellpath!$L22) * SIN(Wellpath!$O22) * (TAN(Dip) * COS(Wellpath!$L22) + SIN(Wellpath!$L22) * COS(Wellpath!$O22)) / SQRT(2)</f>
        <v>0</v>
      </c>
      <c r="E22" s="20">
        <f>Model!$W$17*((drdp!B22+drdp!K22)*'MSXY-TI1S'!$B22+(drdp!E22+drdp!N22)*'MSXY-TI1S'!$C22+(drdp!H22+drdp!Q22)*'MSXY-TI1S'!$D22)</f>
        <v>0</v>
      </c>
      <c r="F22" s="20">
        <f>Model!$W$17*((drdp!C22+drdp!L22)*'MSXY-TI1S'!$B22+(drdp!F22+drdp!O22)*'MSXY-TI1S'!$C22+(drdp!I22+drdp!R22)*'MSXY-TI1S'!$D22)</f>
        <v>0</v>
      </c>
      <c r="G22" s="20">
        <f>Model!$W$17*((drdp!D22+drdp!M22)*'MSXY-TI1S'!$B22+(drdp!G22+drdp!P22)*'MSXY-TI1S'!$C22+(drdp!J22+drdp!S22)*'MSXY-TI1S'!$D22)</f>
        <v>0</v>
      </c>
      <c r="H22" s="18">
        <f>Model!$W$17*((drdp!B22)*'MSXY-TI1S'!$B22+(drdp!E22)*'MSXY-TI1S'!$C22+(drdp!H22)*'MSXY-TI1S'!$D22)</f>
        <v>0</v>
      </c>
      <c r="I22" s="18">
        <f>Model!$W$17*((drdp!C22)*'MSXY-TI1S'!$B22+(drdp!F22)*'MSXY-TI1S'!$C22+(drdp!I22)*'MSXY-TI1S'!$D22)</f>
        <v>0</v>
      </c>
      <c r="J22" s="18">
        <f>Model!$W$17*((drdp!D22)*'MSXY-TI1S'!$B22+(drdp!G22)*'MSXY-TI1S'!$C22+(drdp!J22)*'MSXY-TI1S'!$D22)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f>SIN(Wellpath!$L23) * SIN(Wellpath!$O23) * (TAN(Dip) * COS(Wellpath!$L23) + SIN(Wellpath!$L23) * COS(Wellpath!$O23)) / SQRT(2)</f>
        <v>0</v>
      </c>
      <c r="E23" s="20">
        <f>Model!$W$17*((drdp!B23+drdp!K23)*'MSXY-TI1S'!$B23+(drdp!E23+drdp!N23)*'MSXY-TI1S'!$C23+(drdp!H23+drdp!Q23)*'MSXY-TI1S'!$D23)</f>
        <v>0</v>
      </c>
      <c r="F23" s="20">
        <f>Model!$W$17*((drdp!C23+drdp!L23)*'MSXY-TI1S'!$B23+(drdp!F23+drdp!O23)*'MSXY-TI1S'!$C23+(drdp!I23+drdp!R23)*'MSXY-TI1S'!$D23)</f>
        <v>0</v>
      </c>
      <c r="G23" s="20">
        <f>Model!$W$17*((drdp!D23+drdp!M23)*'MSXY-TI1S'!$B23+(drdp!G23+drdp!P23)*'MSXY-TI1S'!$C23+(drdp!J23+drdp!S23)*'MSXY-TI1S'!$D23)</f>
        <v>0</v>
      </c>
      <c r="H23" s="18">
        <f>Model!$W$17*((drdp!B23)*'MSXY-TI1S'!$B23+(drdp!E23)*'MSXY-TI1S'!$C23+(drdp!H23)*'MSXY-TI1S'!$D23)</f>
        <v>0</v>
      </c>
      <c r="I23" s="18">
        <f>Model!$W$17*((drdp!C23)*'MSXY-TI1S'!$B23+(drdp!F23)*'MSXY-TI1S'!$C23+(drdp!I23)*'MSXY-TI1S'!$D23)</f>
        <v>0</v>
      </c>
      <c r="J23" s="18">
        <f>Model!$W$17*((drdp!D23)*'MSXY-TI1S'!$B23+(drdp!G23)*'MSXY-TI1S'!$C23+(drdp!J23)*'MSXY-TI1S'!$D23)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f>SIN(Wellpath!$L24) * SIN(Wellpath!$O24) * (TAN(Dip) * COS(Wellpath!$L24) + SIN(Wellpath!$L24) * COS(Wellpath!$O24)) / SQRT(2)</f>
        <v>0</v>
      </c>
      <c r="E24" s="20">
        <f>Model!$W$17*((drdp!B24+drdp!K24)*'MSXY-TI1S'!$B24+(drdp!E24+drdp!N24)*'MSXY-TI1S'!$C24+(drdp!H24+drdp!Q24)*'MSXY-TI1S'!$D24)</f>
        <v>0</v>
      </c>
      <c r="F24" s="20">
        <f>Model!$W$17*((drdp!C24+drdp!L24)*'MSXY-TI1S'!$B24+(drdp!F24+drdp!O24)*'MSXY-TI1S'!$C24+(drdp!I24+drdp!R24)*'MSXY-TI1S'!$D24)</f>
        <v>0</v>
      </c>
      <c r="G24" s="20">
        <f>Model!$W$17*((drdp!D24+drdp!M24)*'MSXY-TI1S'!$B24+(drdp!G24+drdp!P24)*'MSXY-TI1S'!$C24+(drdp!J24+drdp!S24)*'MSXY-TI1S'!$D24)</f>
        <v>0</v>
      </c>
      <c r="H24" s="18">
        <f>Model!$W$17*((drdp!B24)*'MSXY-TI1S'!$B24+(drdp!E24)*'MSXY-TI1S'!$C24+(drdp!H24)*'MSXY-TI1S'!$D24)</f>
        <v>0</v>
      </c>
      <c r="I24" s="18">
        <f>Model!$W$17*((drdp!C24)*'MSXY-TI1S'!$B24+(drdp!F24)*'MSXY-TI1S'!$C24+(drdp!I24)*'MSXY-TI1S'!$D24)</f>
        <v>0</v>
      </c>
      <c r="J24" s="18">
        <f>Model!$W$17*((drdp!D24)*'MSXY-TI1S'!$B24+(drdp!G24)*'MSXY-TI1S'!$C24+(drdp!J24)*'MSXY-TI1S'!$D24)</f>
        <v>0</v>
      </c>
      <c r="K24" s="21">
        <f>SUM(E$3:E23)+H24</f>
        <v>0</v>
      </c>
      <c r="L24" s="21">
        <f>SUM(F$3:F23)+I24</f>
        <v>0</v>
      </c>
      <c r="M24" s="21">
        <f>SUM(G$3:G23)+J24</f>
        <v>0</v>
      </c>
      <c r="N24" s="21"/>
      <c r="O24" s="21"/>
      <c r="P24" s="21"/>
      <c r="Q24" s="19">
        <f t="shared" si="1"/>
        <v>0</v>
      </c>
      <c r="R24" s="19">
        <f t="shared" si="1"/>
        <v>0</v>
      </c>
      <c r="S24" s="19">
        <f t="shared" si="1"/>
        <v>0</v>
      </c>
      <c r="T24" s="19">
        <f t="shared" si="2"/>
        <v>0</v>
      </c>
      <c r="U24" s="19">
        <f t="shared" si="3"/>
        <v>0</v>
      </c>
      <c r="V24" s="19">
        <f t="shared" si="4"/>
        <v>0</v>
      </c>
    </row>
    <row r="25" spans="1:22" x14ac:dyDescent="0.25">
      <c r="A25" s="26">
        <f>Wellpath!E25</f>
        <v>2200</v>
      </c>
      <c r="B25" s="22">
        <v>0</v>
      </c>
      <c r="C25" s="22">
        <v>0</v>
      </c>
      <c r="D25" s="22">
        <f>SIN(Wellpath!$L25) * SIN(Wellpath!$O25) * (TAN(Dip) * COS(Wellpath!$L25) + SIN(Wellpath!$L25) * COS(Wellpath!$O25)) / SQRT(2)</f>
        <v>0</v>
      </c>
      <c r="E25" s="20">
        <f>Model!$W$17*((drdp!B25+drdp!K25)*'MSXY-TI1S'!$B25+(drdp!E25+drdp!N25)*'MSXY-TI1S'!$C25+(drdp!H25+drdp!Q25)*'MSXY-TI1S'!$D25)</f>
        <v>0</v>
      </c>
      <c r="F25" s="20">
        <f>Model!$W$17*((drdp!C25+drdp!L25)*'MSXY-TI1S'!$B25+(drdp!F25+drdp!O25)*'MSXY-TI1S'!$C25+(drdp!I25+drdp!R25)*'MSXY-TI1S'!$D25)</f>
        <v>0</v>
      </c>
      <c r="G25" s="20">
        <f>Model!$W$17*((drdp!D25+drdp!M25)*'MSXY-TI1S'!$B25+(drdp!G25+drdp!P25)*'MSXY-TI1S'!$C25+(drdp!J25+drdp!S25)*'MSXY-TI1S'!$D25)</f>
        <v>0</v>
      </c>
      <c r="H25" s="18">
        <f>Model!$W$17*((drdp!B25)*'MSXY-TI1S'!$B25+(drdp!E25)*'MSXY-TI1S'!$C25+(drdp!H25)*'MSXY-TI1S'!$D25)</f>
        <v>0</v>
      </c>
      <c r="I25" s="18">
        <f>Model!$W$17*((drdp!C25)*'MSXY-TI1S'!$B25+(drdp!F25)*'MSXY-TI1S'!$C25+(drdp!I25)*'MSXY-TI1S'!$D25)</f>
        <v>0</v>
      </c>
      <c r="J25" s="18">
        <f>Model!$W$17*((drdp!D25)*'MSXY-TI1S'!$B25+(drdp!G25)*'MSXY-TI1S'!$C25+(drdp!J25)*'MSXY-TI1S'!$D25)</f>
        <v>0</v>
      </c>
      <c r="K25" s="21">
        <f>SUM(E$3:E24)+H25</f>
        <v>0</v>
      </c>
      <c r="L25" s="21">
        <f>SUM(F$3:F24)+I25</f>
        <v>0</v>
      </c>
      <c r="M25" s="21">
        <f>SUM(G$3:G24)+J25</f>
        <v>0</v>
      </c>
      <c r="N25" s="21"/>
      <c r="O25" s="21"/>
      <c r="P25" s="21"/>
      <c r="Q25" s="19">
        <f t="shared" si="1"/>
        <v>0</v>
      </c>
      <c r="R25" s="19">
        <f t="shared" si="1"/>
        <v>0</v>
      </c>
      <c r="S25" s="19">
        <f t="shared" si="1"/>
        <v>0</v>
      </c>
      <c r="T25" s="19">
        <f t="shared" si="2"/>
        <v>0</v>
      </c>
      <c r="U25" s="19">
        <f t="shared" si="3"/>
        <v>0</v>
      </c>
      <c r="V25" s="19">
        <f t="shared" si="4"/>
        <v>0</v>
      </c>
    </row>
    <row r="26" spans="1:22" x14ac:dyDescent="0.25">
      <c r="A26" s="26">
        <f>Wellpath!E26</f>
        <v>2300</v>
      </c>
      <c r="B26" s="22">
        <v>0</v>
      </c>
      <c r="C26" s="22">
        <v>0</v>
      </c>
      <c r="D26" s="22">
        <f>SIN(Wellpath!$L26) * SIN(Wellpath!$O26) * (TAN(Dip) * COS(Wellpath!$L26) + SIN(Wellpath!$L26) * COS(Wellpath!$O26)) / SQRT(2)</f>
        <v>0</v>
      </c>
      <c r="E26" s="20">
        <f>Model!$W$17*((drdp!B26+drdp!K26)*'MSXY-TI1S'!$B26+(drdp!E26+drdp!N26)*'MSXY-TI1S'!$C26+(drdp!H26+drdp!Q26)*'MSXY-TI1S'!$D26)</f>
        <v>0</v>
      </c>
      <c r="F26" s="20">
        <f>Model!$W$17*((drdp!C26+drdp!L26)*'MSXY-TI1S'!$B26+(drdp!F26+drdp!O26)*'MSXY-TI1S'!$C26+(drdp!I26+drdp!R26)*'MSXY-TI1S'!$D26)</f>
        <v>0</v>
      </c>
      <c r="G26" s="20">
        <f>Model!$W$17*((drdp!D26+drdp!M26)*'MSXY-TI1S'!$B26+(drdp!G26+drdp!P26)*'MSXY-TI1S'!$C26+(drdp!J26+drdp!S26)*'MSXY-TI1S'!$D26)</f>
        <v>0</v>
      </c>
      <c r="H26" s="18">
        <f>Model!$W$17*((drdp!B26)*'MSXY-TI1S'!$B26+(drdp!E26)*'MSXY-TI1S'!$C26+(drdp!H26)*'MSXY-TI1S'!$D26)</f>
        <v>0</v>
      </c>
      <c r="I26" s="18">
        <f>Model!$W$17*((drdp!C26)*'MSXY-TI1S'!$B26+(drdp!F26)*'MSXY-TI1S'!$C26+(drdp!I26)*'MSXY-TI1S'!$D26)</f>
        <v>0</v>
      </c>
      <c r="J26" s="18">
        <f>Model!$W$17*((drdp!D26)*'MSXY-TI1S'!$B26+(drdp!G26)*'MSXY-TI1S'!$C26+(drdp!J26)*'MSXY-TI1S'!$D26)</f>
        <v>0</v>
      </c>
      <c r="K26" s="21">
        <f>SUM(E$3:E25)+H26</f>
        <v>0</v>
      </c>
      <c r="L26" s="21">
        <f>SUM(F$3:F25)+I26</f>
        <v>0</v>
      </c>
      <c r="M26" s="21">
        <f>SUM(G$3:G25)+J26</f>
        <v>0</v>
      </c>
      <c r="N26" s="21"/>
      <c r="O26" s="21"/>
      <c r="P26" s="21"/>
      <c r="Q26" s="19">
        <f t="shared" si="1"/>
        <v>0</v>
      </c>
      <c r="R26" s="19">
        <f t="shared" si="1"/>
        <v>0</v>
      </c>
      <c r="S26" s="19">
        <f t="shared" si="1"/>
        <v>0</v>
      </c>
      <c r="T26" s="19">
        <f t="shared" si="2"/>
        <v>0</v>
      </c>
      <c r="U26" s="19">
        <f t="shared" si="3"/>
        <v>0</v>
      </c>
      <c r="V26" s="19">
        <f t="shared" si="4"/>
        <v>0</v>
      </c>
    </row>
    <row r="27" spans="1:22" x14ac:dyDescent="0.25">
      <c r="A27" s="26">
        <f>Wellpath!E27</f>
        <v>2400</v>
      </c>
      <c r="B27" s="22">
        <v>0</v>
      </c>
      <c r="C27" s="22">
        <v>0</v>
      </c>
      <c r="D27" s="22">
        <f>SIN(Wellpath!$L27) * SIN(Wellpath!$O27) * (TAN(Dip) * COS(Wellpath!$L27) + SIN(Wellpath!$L27) * COS(Wellpath!$O27)) / SQRT(2)</f>
        <v>0</v>
      </c>
      <c r="E27" s="20">
        <f>Model!$W$17*((drdp!B27+drdp!K27)*'MSXY-TI1S'!$B27+(drdp!E27+drdp!N27)*'MSXY-TI1S'!$C27+(drdp!H27+drdp!Q27)*'MSXY-TI1S'!$D27)</f>
        <v>0</v>
      </c>
      <c r="F27" s="20">
        <f>Model!$W$17*((drdp!C27+drdp!L27)*'MSXY-TI1S'!$B27+(drdp!F27+drdp!O27)*'MSXY-TI1S'!$C27+(drdp!I27+drdp!R27)*'MSXY-TI1S'!$D27)</f>
        <v>0</v>
      </c>
      <c r="G27" s="20">
        <f>Model!$W$17*((drdp!D27+drdp!M27)*'MSXY-TI1S'!$B27+(drdp!G27+drdp!P27)*'MSXY-TI1S'!$C27+(drdp!J27+drdp!S27)*'MSXY-TI1S'!$D27)</f>
        <v>0</v>
      </c>
      <c r="H27" s="18">
        <f>Model!$W$17*((drdp!B27)*'MSXY-TI1S'!$B27+(drdp!E27)*'MSXY-TI1S'!$C27+(drdp!H27)*'MSXY-TI1S'!$D27)</f>
        <v>0</v>
      </c>
      <c r="I27" s="18">
        <f>Model!$W$17*((drdp!C27)*'MSXY-TI1S'!$B27+(drdp!F27)*'MSXY-TI1S'!$C27+(drdp!I27)*'MSXY-TI1S'!$D27)</f>
        <v>0</v>
      </c>
      <c r="J27" s="18">
        <f>Model!$W$17*((drdp!D27)*'MSXY-TI1S'!$B27+(drdp!G27)*'MSXY-TI1S'!$C27+(drdp!J27)*'MSXY-TI1S'!$D27)</f>
        <v>0</v>
      </c>
      <c r="K27" s="21">
        <f>SUM(E$3:E26)+H27</f>
        <v>0</v>
      </c>
      <c r="L27" s="21">
        <f>SUM(F$3:F26)+I27</f>
        <v>0</v>
      </c>
      <c r="M27" s="21">
        <f>SUM(G$3:G26)+J27</f>
        <v>0</v>
      </c>
      <c r="N27" s="21"/>
      <c r="O27" s="21"/>
      <c r="P27" s="21"/>
      <c r="Q27" s="19">
        <f t="shared" si="1"/>
        <v>0</v>
      </c>
      <c r="R27" s="19">
        <f t="shared" si="1"/>
        <v>0</v>
      </c>
      <c r="S27" s="19">
        <f t="shared" si="1"/>
        <v>0</v>
      </c>
      <c r="T27" s="19">
        <f t="shared" si="2"/>
        <v>0</v>
      </c>
      <c r="U27" s="19">
        <f t="shared" si="3"/>
        <v>0</v>
      </c>
      <c r="V27" s="19">
        <f t="shared" si="4"/>
        <v>0</v>
      </c>
    </row>
    <row r="28" spans="1:22" x14ac:dyDescent="0.25">
      <c r="A28" s="26">
        <f>Wellpath!E28</f>
        <v>2500</v>
      </c>
      <c r="B28" s="22">
        <v>0</v>
      </c>
      <c r="C28" s="22">
        <v>0</v>
      </c>
      <c r="D28" s="22">
        <f>SIN(Wellpath!$L28) * SIN(Wellpath!$O28) * (TAN(Dip) * COS(Wellpath!$L28) + SIN(Wellpath!$L28) * COS(Wellpath!$O28)) / SQRT(2)</f>
        <v>0</v>
      </c>
      <c r="E28" s="20">
        <f>Model!$W$17*((drdp!B28+drdp!K28)*'MSXY-TI1S'!$B28+(drdp!E28+drdp!N28)*'MSXY-TI1S'!$C28+(drdp!H28+drdp!Q28)*'MSXY-TI1S'!$D28)</f>
        <v>0</v>
      </c>
      <c r="F28" s="20">
        <f>Model!$W$17*((drdp!C28+drdp!L28)*'MSXY-TI1S'!$B28+(drdp!F28+drdp!O28)*'MSXY-TI1S'!$C28+(drdp!I28+drdp!R28)*'MSXY-TI1S'!$D28)</f>
        <v>0</v>
      </c>
      <c r="G28" s="20">
        <f>Model!$W$17*((drdp!D28+drdp!M28)*'MSXY-TI1S'!$B28+(drdp!G28+drdp!P28)*'MSXY-TI1S'!$C28+(drdp!J28+drdp!S28)*'MSXY-TI1S'!$D28)</f>
        <v>0</v>
      </c>
      <c r="H28" s="18">
        <f>Model!$W$17*((drdp!B28)*'MSXY-TI1S'!$B28+(drdp!E28)*'MSXY-TI1S'!$C28+(drdp!H28)*'MSXY-TI1S'!$D28)</f>
        <v>0</v>
      </c>
      <c r="I28" s="18">
        <f>Model!$W$17*((drdp!C28)*'MSXY-TI1S'!$B28+(drdp!F28)*'MSXY-TI1S'!$C28+(drdp!I28)*'MSXY-TI1S'!$D28)</f>
        <v>0</v>
      </c>
      <c r="J28" s="18">
        <f>Model!$W$17*((drdp!D28)*'MSXY-TI1S'!$B28+(drdp!G28)*'MSXY-TI1S'!$C28+(drdp!J28)*'MSXY-TI1S'!$D28)</f>
        <v>0</v>
      </c>
      <c r="K28" s="21">
        <f>SUM(E$3:E27)+H28</f>
        <v>0</v>
      </c>
      <c r="L28" s="21">
        <f>SUM(F$3:F27)+I28</f>
        <v>0</v>
      </c>
      <c r="M28" s="21">
        <f>SUM(G$3:G27)+J28</f>
        <v>0</v>
      </c>
      <c r="N28" s="21"/>
      <c r="O28" s="21"/>
      <c r="P28" s="21"/>
      <c r="Q28" s="19">
        <f t="shared" si="1"/>
        <v>0</v>
      </c>
      <c r="R28" s="19">
        <f t="shared" si="1"/>
        <v>0</v>
      </c>
      <c r="S28" s="19">
        <f t="shared" si="1"/>
        <v>0</v>
      </c>
      <c r="T28" s="19">
        <f t="shared" si="2"/>
        <v>0</v>
      </c>
      <c r="U28" s="19">
        <f t="shared" si="3"/>
        <v>0</v>
      </c>
      <c r="V28" s="19">
        <f t="shared" si="4"/>
        <v>0</v>
      </c>
    </row>
    <row r="29" spans="1:22" x14ac:dyDescent="0.25">
      <c r="A29" s="26">
        <f>Wellpath!E29</f>
        <v>2600</v>
      </c>
      <c r="B29" s="22">
        <v>0</v>
      </c>
      <c r="C29" s="22">
        <v>0</v>
      </c>
      <c r="D29" s="22">
        <f>SIN(Wellpath!$L29) * SIN(Wellpath!$O29) * (TAN(Dip) * COS(Wellpath!$L29) + SIN(Wellpath!$L29) * COS(Wellpath!$O29)) / SQRT(2)</f>
        <v>0</v>
      </c>
      <c r="E29" s="20">
        <f>Model!$W$17*((drdp!B29+drdp!K29)*'MSXY-TI1S'!$B29+(drdp!E29+drdp!N29)*'MSXY-TI1S'!$C29+(drdp!H29+drdp!Q29)*'MSXY-TI1S'!$D29)</f>
        <v>0</v>
      </c>
      <c r="F29" s="20">
        <f>Model!$W$17*((drdp!C29+drdp!L29)*'MSXY-TI1S'!$B29+(drdp!F29+drdp!O29)*'MSXY-TI1S'!$C29+(drdp!I29+drdp!R29)*'MSXY-TI1S'!$D29)</f>
        <v>0</v>
      </c>
      <c r="G29" s="20">
        <f>Model!$W$17*((drdp!D29+drdp!M29)*'MSXY-TI1S'!$B29+(drdp!G29+drdp!P29)*'MSXY-TI1S'!$C29+(drdp!J29+drdp!S29)*'MSXY-TI1S'!$D29)</f>
        <v>0</v>
      </c>
      <c r="H29" s="18">
        <f>Model!$W$17*((drdp!B29)*'MSXY-TI1S'!$B29+(drdp!E29)*'MSXY-TI1S'!$C29+(drdp!H29)*'MSXY-TI1S'!$D29)</f>
        <v>0</v>
      </c>
      <c r="I29" s="18">
        <f>Model!$W$17*((drdp!C29)*'MSXY-TI1S'!$B29+(drdp!F29)*'MSXY-TI1S'!$C29+(drdp!I29)*'MSXY-TI1S'!$D29)</f>
        <v>0</v>
      </c>
      <c r="J29" s="18">
        <f>Model!$W$17*((drdp!D29)*'MSXY-TI1S'!$B29+(drdp!G29)*'MSXY-TI1S'!$C29+(drdp!J29)*'MSXY-TI1S'!$D29)</f>
        <v>0</v>
      </c>
      <c r="K29" s="21">
        <f>SUM(E$3:E28)+H29</f>
        <v>0</v>
      </c>
      <c r="L29" s="21">
        <f>SUM(F$3:F28)+I29</f>
        <v>0</v>
      </c>
      <c r="M29" s="21">
        <f>SUM(G$3:G28)+J29</f>
        <v>0</v>
      </c>
      <c r="N29" s="21"/>
      <c r="O29" s="21"/>
      <c r="P29" s="21"/>
      <c r="Q29" s="19">
        <f t="shared" si="1"/>
        <v>0</v>
      </c>
      <c r="R29" s="19">
        <f t="shared" si="1"/>
        <v>0</v>
      </c>
      <c r="S29" s="19">
        <f t="shared" si="1"/>
        <v>0</v>
      </c>
      <c r="T29" s="19">
        <f t="shared" si="2"/>
        <v>0</v>
      </c>
      <c r="U29" s="19">
        <f t="shared" si="3"/>
        <v>0</v>
      </c>
      <c r="V29" s="19">
        <f t="shared" si="4"/>
        <v>0</v>
      </c>
    </row>
    <row r="30" spans="1:22" x14ac:dyDescent="0.25">
      <c r="A30" s="26">
        <f>Wellpath!E30</f>
        <v>2700</v>
      </c>
      <c r="B30" s="22">
        <v>0</v>
      </c>
      <c r="C30" s="22">
        <v>0</v>
      </c>
      <c r="D30" s="22">
        <f>SIN(Wellpath!$L30) * SIN(Wellpath!$O30) * (TAN(Dip) * COS(Wellpath!$L30) + SIN(Wellpath!$L30) * COS(Wellpath!$O30)) / SQRT(2)</f>
        <v>0</v>
      </c>
      <c r="E30" s="20">
        <f>Model!$W$17*((drdp!B30+drdp!K30)*'MSXY-TI1S'!$B30+(drdp!E30+drdp!N30)*'MSXY-TI1S'!$C30+(drdp!H30+drdp!Q30)*'MSXY-TI1S'!$D30)</f>
        <v>0</v>
      </c>
      <c r="F30" s="20">
        <f>Model!$W$17*((drdp!C30+drdp!L30)*'MSXY-TI1S'!$B30+(drdp!F30+drdp!O30)*'MSXY-TI1S'!$C30+(drdp!I30+drdp!R30)*'MSXY-TI1S'!$D30)</f>
        <v>0</v>
      </c>
      <c r="G30" s="20">
        <f>Model!$W$17*((drdp!D30+drdp!M30)*'MSXY-TI1S'!$B30+(drdp!G30+drdp!P30)*'MSXY-TI1S'!$C30+(drdp!J30+drdp!S30)*'MSXY-TI1S'!$D30)</f>
        <v>0</v>
      </c>
      <c r="H30" s="18">
        <f>Model!$W$17*((drdp!B30)*'MSXY-TI1S'!$B30+(drdp!E30)*'MSXY-TI1S'!$C30+(drdp!H30)*'MSXY-TI1S'!$D30)</f>
        <v>0</v>
      </c>
      <c r="I30" s="18">
        <f>Model!$W$17*((drdp!C30)*'MSXY-TI1S'!$B30+(drdp!F30)*'MSXY-TI1S'!$C30+(drdp!I30)*'MSXY-TI1S'!$D30)</f>
        <v>0</v>
      </c>
      <c r="J30" s="18">
        <f>Model!$W$17*((drdp!D30)*'MSXY-TI1S'!$B30+(drdp!G30)*'MSXY-TI1S'!$C30+(drdp!J30)*'MSXY-TI1S'!$D30)</f>
        <v>0</v>
      </c>
      <c r="K30" s="21">
        <f>SUM(E$3:E29)+H30</f>
        <v>0</v>
      </c>
      <c r="L30" s="21">
        <f>SUM(F$3:F29)+I30</f>
        <v>0</v>
      </c>
      <c r="M30" s="21">
        <f>SUM(G$3:G29)+J30</f>
        <v>0</v>
      </c>
      <c r="N30" s="21"/>
      <c r="O30" s="21"/>
      <c r="P30" s="21"/>
      <c r="Q30" s="19">
        <f t="shared" si="1"/>
        <v>0</v>
      </c>
      <c r="R30" s="19">
        <f t="shared" si="1"/>
        <v>0</v>
      </c>
      <c r="S30" s="19">
        <f t="shared" si="1"/>
        <v>0</v>
      </c>
      <c r="T30" s="19">
        <f t="shared" si="2"/>
        <v>0</v>
      </c>
      <c r="U30" s="19">
        <f t="shared" si="3"/>
        <v>0</v>
      </c>
      <c r="V30" s="19">
        <f t="shared" si="4"/>
        <v>0</v>
      </c>
    </row>
    <row r="31" spans="1:22" x14ac:dyDescent="0.25">
      <c r="A31" s="26">
        <f>Wellpath!E31</f>
        <v>2800</v>
      </c>
      <c r="B31" s="22">
        <v>0</v>
      </c>
      <c r="C31" s="22">
        <v>0</v>
      </c>
      <c r="D31" s="22">
        <f>SIN(Wellpath!$L31) * SIN(Wellpath!$O31) * (TAN(Dip) * COS(Wellpath!$L31) + SIN(Wellpath!$L31) * COS(Wellpath!$O31)) / SQRT(2)</f>
        <v>0</v>
      </c>
      <c r="E31" s="20">
        <f>Model!$W$17*((drdp!B31+drdp!K31)*'MSXY-TI1S'!$B31+(drdp!E31+drdp!N31)*'MSXY-TI1S'!$C31+(drdp!H31+drdp!Q31)*'MSXY-TI1S'!$D31)</f>
        <v>0</v>
      </c>
      <c r="F31" s="20">
        <f>Model!$W$17*((drdp!C31+drdp!L31)*'MSXY-TI1S'!$B31+(drdp!F31+drdp!O31)*'MSXY-TI1S'!$C31+(drdp!I31+drdp!R31)*'MSXY-TI1S'!$D31)</f>
        <v>0</v>
      </c>
      <c r="G31" s="20">
        <f>Model!$W$17*((drdp!D31+drdp!M31)*'MSXY-TI1S'!$B31+(drdp!G31+drdp!P31)*'MSXY-TI1S'!$C31+(drdp!J31+drdp!S31)*'MSXY-TI1S'!$D31)</f>
        <v>0</v>
      </c>
      <c r="H31" s="18">
        <f>Model!$W$17*((drdp!B31)*'MSXY-TI1S'!$B31+(drdp!E31)*'MSXY-TI1S'!$C31+(drdp!H31)*'MSXY-TI1S'!$D31)</f>
        <v>0</v>
      </c>
      <c r="I31" s="18">
        <f>Model!$W$17*((drdp!C31)*'MSXY-TI1S'!$B31+(drdp!F31)*'MSXY-TI1S'!$C31+(drdp!I31)*'MSXY-TI1S'!$D31)</f>
        <v>0</v>
      </c>
      <c r="J31" s="18">
        <f>Model!$W$17*((drdp!D31)*'MSXY-TI1S'!$B31+(drdp!G31)*'MSXY-TI1S'!$C31+(drdp!J31)*'MSXY-TI1S'!$D31)</f>
        <v>0</v>
      </c>
      <c r="K31" s="21">
        <f>SUM(E$3:E30)+H31</f>
        <v>0</v>
      </c>
      <c r="L31" s="21">
        <f>SUM(F$3:F30)+I31</f>
        <v>0</v>
      </c>
      <c r="M31" s="21">
        <f>SUM(G$3:G30)+J31</f>
        <v>0</v>
      </c>
      <c r="N31" s="21"/>
      <c r="O31" s="21"/>
      <c r="P31" s="21"/>
      <c r="Q31" s="19">
        <f t="shared" si="1"/>
        <v>0</v>
      </c>
      <c r="R31" s="19">
        <f t="shared" si="1"/>
        <v>0</v>
      </c>
      <c r="S31" s="19">
        <f t="shared" si="1"/>
        <v>0</v>
      </c>
      <c r="T31" s="19">
        <f t="shared" si="2"/>
        <v>0</v>
      </c>
      <c r="U31" s="19">
        <f t="shared" si="3"/>
        <v>0</v>
      </c>
      <c r="V31" s="19">
        <f t="shared" si="4"/>
        <v>0</v>
      </c>
    </row>
    <row r="32" spans="1:22" x14ac:dyDescent="0.25">
      <c r="A32" s="26">
        <f>Wellpath!E32</f>
        <v>2900</v>
      </c>
      <c r="B32" s="22">
        <v>0</v>
      </c>
      <c r="C32" s="22">
        <v>0</v>
      </c>
      <c r="D32" s="22">
        <f>SIN(Wellpath!$L32) * SIN(Wellpath!$O32) * (TAN(Dip) * COS(Wellpath!$L32) + SIN(Wellpath!$L32) * COS(Wellpath!$O32)) / SQRT(2)</f>
        <v>0</v>
      </c>
      <c r="E32" s="20">
        <f>Model!$W$17*((drdp!B32+drdp!K32)*'MSXY-TI1S'!$B32+(drdp!E32+drdp!N32)*'MSXY-TI1S'!$C32+(drdp!H32+drdp!Q32)*'MSXY-TI1S'!$D32)</f>
        <v>0</v>
      </c>
      <c r="F32" s="20">
        <f>Model!$W$17*((drdp!C32+drdp!L32)*'MSXY-TI1S'!$B32+(drdp!F32+drdp!O32)*'MSXY-TI1S'!$C32+(drdp!I32+drdp!R32)*'MSXY-TI1S'!$D32)</f>
        <v>0</v>
      </c>
      <c r="G32" s="20">
        <f>Model!$W$17*((drdp!D32+drdp!M32)*'MSXY-TI1S'!$B32+(drdp!G32+drdp!P32)*'MSXY-TI1S'!$C32+(drdp!J32+drdp!S32)*'MSXY-TI1S'!$D32)</f>
        <v>0</v>
      </c>
      <c r="H32" s="18">
        <f>Model!$W$17*((drdp!B32)*'MSXY-TI1S'!$B32+(drdp!E32)*'MSXY-TI1S'!$C32+(drdp!H32)*'MSXY-TI1S'!$D32)</f>
        <v>0</v>
      </c>
      <c r="I32" s="18">
        <f>Model!$W$17*((drdp!C32)*'MSXY-TI1S'!$B32+(drdp!F32)*'MSXY-TI1S'!$C32+(drdp!I32)*'MSXY-TI1S'!$D32)</f>
        <v>0</v>
      </c>
      <c r="J32" s="18">
        <f>Model!$W$17*((drdp!D32)*'MSXY-TI1S'!$B32+(drdp!G32)*'MSXY-TI1S'!$C32+(drdp!J32)*'MSXY-TI1S'!$D32)</f>
        <v>0</v>
      </c>
      <c r="K32" s="21">
        <f>SUM(E$3:E31)+H32</f>
        <v>0</v>
      </c>
      <c r="L32" s="21">
        <f>SUM(F$3:F31)+I32</f>
        <v>0</v>
      </c>
      <c r="M32" s="21">
        <f>SUM(G$3:G31)+J32</f>
        <v>0</v>
      </c>
      <c r="N32" s="21"/>
      <c r="O32" s="21"/>
      <c r="P32" s="21"/>
      <c r="Q32" s="19">
        <f t="shared" si="1"/>
        <v>0</v>
      </c>
      <c r="R32" s="19">
        <f t="shared" si="1"/>
        <v>0</v>
      </c>
      <c r="S32" s="19">
        <f t="shared" si="1"/>
        <v>0</v>
      </c>
      <c r="T32" s="19">
        <f t="shared" si="2"/>
        <v>0</v>
      </c>
      <c r="U32" s="19">
        <f t="shared" si="3"/>
        <v>0</v>
      </c>
      <c r="V32" s="19">
        <f t="shared" si="4"/>
        <v>0</v>
      </c>
    </row>
    <row r="33" spans="1:22" x14ac:dyDescent="0.25">
      <c r="A33" s="26">
        <f>Wellpath!E33</f>
        <v>3000</v>
      </c>
      <c r="B33" s="22">
        <v>0</v>
      </c>
      <c r="C33" s="22">
        <v>0</v>
      </c>
      <c r="D33" s="22">
        <f>SIN(Wellpath!$L33) * SIN(Wellpath!$O33) * (TAN(Dip) * COS(Wellpath!$L33) + SIN(Wellpath!$L33) * COS(Wellpath!$O33)) / SQRT(2)</f>
        <v>0</v>
      </c>
      <c r="E33" s="20">
        <f>Model!$W$17*((drdp!B33+drdp!K33)*'MSXY-TI1S'!$B33+(drdp!E33+drdp!N33)*'MSXY-TI1S'!$C33+(drdp!H33+drdp!Q33)*'MSXY-TI1S'!$D33)</f>
        <v>0</v>
      </c>
      <c r="F33" s="20">
        <f>Model!$W$17*((drdp!C33+drdp!L33)*'MSXY-TI1S'!$B33+(drdp!F33+drdp!O33)*'MSXY-TI1S'!$C33+(drdp!I33+drdp!R33)*'MSXY-TI1S'!$D33)</f>
        <v>0</v>
      </c>
      <c r="G33" s="20">
        <f>Model!$W$17*((drdp!D33+drdp!M33)*'MSXY-TI1S'!$B33+(drdp!G33+drdp!P33)*'MSXY-TI1S'!$C33+(drdp!J33+drdp!S33)*'MSXY-TI1S'!$D33)</f>
        <v>0</v>
      </c>
      <c r="H33" s="18">
        <f>Model!$W$17*((drdp!B33)*'MSXY-TI1S'!$B33+(drdp!E33)*'MSXY-TI1S'!$C33+(drdp!H33)*'MSXY-TI1S'!$D33)</f>
        <v>0</v>
      </c>
      <c r="I33" s="18">
        <f>Model!$W$17*((drdp!C33)*'MSXY-TI1S'!$B33+(drdp!F33)*'MSXY-TI1S'!$C33+(drdp!I33)*'MSXY-TI1S'!$D33)</f>
        <v>0</v>
      </c>
      <c r="J33" s="18">
        <f>Model!$W$17*((drdp!D33)*'MSXY-TI1S'!$B33+(drdp!G33)*'MSXY-TI1S'!$C33+(drdp!J33)*'MSXY-TI1S'!$D33)</f>
        <v>0</v>
      </c>
      <c r="K33" s="21">
        <f>SUM(E$3:E32)+H33</f>
        <v>0</v>
      </c>
      <c r="L33" s="21">
        <f>SUM(F$3:F32)+I33</f>
        <v>0</v>
      </c>
      <c r="M33" s="21">
        <f>SUM(G$3:G32)+J33</f>
        <v>0</v>
      </c>
      <c r="N33" s="21"/>
      <c r="O33" s="21"/>
      <c r="P33" s="21"/>
      <c r="Q33" s="19">
        <f t="shared" si="1"/>
        <v>0</v>
      </c>
      <c r="R33" s="19">
        <f t="shared" si="1"/>
        <v>0</v>
      </c>
      <c r="S33" s="19">
        <f t="shared" si="1"/>
        <v>0</v>
      </c>
      <c r="T33" s="19">
        <f t="shared" si="2"/>
        <v>0</v>
      </c>
      <c r="U33" s="19">
        <f t="shared" si="3"/>
        <v>0</v>
      </c>
      <c r="V33" s="19">
        <f t="shared" si="4"/>
        <v>0</v>
      </c>
    </row>
    <row r="34" spans="1:22" x14ac:dyDescent="0.25">
      <c r="A34" s="26">
        <f>Wellpath!E34</f>
        <v>3100</v>
      </c>
      <c r="B34" s="22">
        <v>0</v>
      </c>
      <c r="C34" s="22">
        <v>0</v>
      </c>
      <c r="D34" s="22">
        <f>SIN(Wellpath!$L34) * SIN(Wellpath!$O34) * (TAN(Dip) * COS(Wellpath!$L34) + SIN(Wellpath!$L34) * COS(Wellpath!$O34)) / SQRT(2)</f>
        <v>0</v>
      </c>
      <c r="E34" s="20">
        <f>Model!$W$17*((drdp!B34+drdp!K34)*'MSXY-TI1S'!$B34+(drdp!E34+drdp!N34)*'MSXY-TI1S'!$C34+(drdp!H34+drdp!Q34)*'MSXY-TI1S'!$D34)</f>
        <v>0</v>
      </c>
      <c r="F34" s="20">
        <f>Model!$W$17*((drdp!C34+drdp!L34)*'MSXY-TI1S'!$B34+(drdp!F34+drdp!O34)*'MSXY-TI1S'!$C34+(drdp!I34+drdp!R34)*'MSXY-TI1S'!$D34)</f>
        <v>0</v>
      </c>
      <c r="G34" s="20">
        <f>Model!$W$17*((drdp!D34+drdp!M34)*'MSXY-TI1S'!$B34+(drdp!G34+drdp!P34)*'MSXY-TI1S'!$C34+(drdp!J34+drdp!S34)*'MSXY-TI1S'!$D34)</f>
        <v>0</v>
      </c>
      <c r="H34" s="18">
        <f>Model!$W$17*((drdp!B34)*'MSXY-TI1S'!$B34+(drdp!E34)*'MSXY-TI1S'!$C34+(drdp!H34)*'MSXY-TI1S'!$D34)</f>
        <v>0</v>
      </c>
      <c r="I34" s="18">
        <f>Model!$W$17*((drdp!C34)*'MSXY-TI1S'!$B34+(drdp!F34)*'MSXY-TI1S'!$C34+(drdp!I34)*'MSXY-TI1S'!$D34)</f>
        <v>0</v>
      </c>
      <c r="J34" s="18">
        <f>Model!$W$17*((drdp!D34)*'MSXY-TI1S'!$B34+(drdp!G34)*'MSXY-TI1S'!$C34+(drdp!J34)*'MSXY-TI1S'!$D34)</f>
        <v>0</v>
      </c>
      <c r="K34" s="21">
        <f>SUM(E$3:E33)+H34</f>
        <v>0</v>
      </c>
      <c r="L34" s="21">
        <f>SUM(F$3:F33)+I34</f>
        <v>0</v>
      </c>
      <c r="M34" s="21">
        <f>SUM(G$3:G33)+J34</f>
        <v>0</v>
      </c>
      <c r="N34" s="21"/>
      <c r="O34" s="21"/>
      <c r="P34" s="21"/>
      <c r="Q34" s="19">
        <f t="shared" si="1"/>
        <v>0</v>
      </c>
      <c r="R34" s="19">
        <f t="shared" si="1"/>
        <v>0</v>
      </c>
      <c r="S34" s="19">
        <f t="shared" si="1"/>
        <v>0</v>
      </c>
      <c r="T34" s="19">
        <f t="shared" si="2"/>
        <v>0</v>
      </c>
      <c r="U34" s="19">
        <f t="shared" si="3"/>
        <v>0</v>
      </c>
      <c r="V34" s="19">
        <f t="shared" si="4"/>
        <v>0</v>
      </c>
    </row>
    <row r="35" spans="1:22" x14ac:dyDescent="0.25">
      <c r="A35" s="26">
        <f>Wellpath!E35</f>
        <v>3200</v>
      </c>
      <c r="B35" s="22">
        <v>0</v>
      </c>
      <c r="C35" s="22">
        <v>0</v>
      </c>
      <c r="D35" s="22">
        <f>SIN(Wellpath!$L35) * SIN(Wellpath!$O35) * (TAN(Dip) * COS(Wellpath!$L35) + SIN(Wellpath!$L35) * COS(Wellpath!$O35)) / SQRT(2)</f>
        <v>0</v>
      </c>
      <c r="E35" s="20">
        <f>Model!$W$17*((drdp!B35+drdp!K35)*'MSXY-TI1S'!$B35+(drdp!E35+drdp!N35)*'MSXY-TI1S'!$C35+(drdp!H35+drdp!Q35)*'MSXY-TI1S'!$D35)</f>
        <v>0</v>
      </c>
      <c r="F35" s="20">
        <f>Model!$W$17*((drdp!C35+drdp!L35)*'MSXY-TI1S'!$B35+(drdp!F35+drdp!O35)*'MSXY-TI1S'!$C35+(drdp!I35+drdp!R35)*'MSXY-TI1S'!$D35)</f>
        <v>0</v>
      </c>
      <c r="G35" s="20">
        <f>Model!$W$17*((drdp!D35+drdp!M35)*'MSXY-TI1S'!$B35+(drdp!G35+drdp!P35)*'MSXY-TI1S'!$C35+(drdp!J35+drdp!S35)*'MSXY-TI1S'!$D35)</f>
        <v>0</v>
      </c>
      <c r="H35" s="18">
        <f>Model!$W$17*((drdp!B35)*'MSXY-TI1S'!$B35+(drdp!E35)*'MSXY-TI1S'!$C35+(drdp!H35)*'MSXY-TI1S'!$D35)</f>
        <v>0</v>
      </c>
      <c r="I35" s="18">
        <f>Model!$W$17*((drdp!C35)*'MSXY-TI1S'!$B35+(drdp!F35)*'MSXY-TI1S'!$C35+(drdp!I35)*'MSXY-TI1S'!$D35)</f>
        <v>0</v>
      </c>
      <c r="J35" s="18">
        <f>Model!$W$17*((drdp!D35)*'MSXY-TI1S'!$B35+(drdp!G35)*'MSXY-TI1S'!$C35+(drdp!J35)*'MSXY-TI1S'!$D35)</f>
        <v>0</v>
      </c>
      <c r="K35" s="21">
        <f>SUM(E$3:E34)+H35</f>
        <v>0</v>
      </c>
      <c r="L35" s="21">
        <f>SUM(F$3:F34)+I35</f>
        <v>0</v>
      </c>
      <c r="M35" s="21">
        <f>SUM(G$3:G34)+J35</f>
        <v>0</v>
      </c>
      <c r="N35" s="21"/>
      <c r="O35" s="21"/>
      <c r="P35" s="21"/>
      <c r="Q35" s="19">
        <f t="shared" si="1"/>
        <v>0</v>
      </c>
      <c r="R35" s="19">
        <f t="shared" si="1"/>
        <v>0</v>
      </c>
      <c r="S35" s="19">
        <f t="shared" si="1"/>
        <v>0</v>
      </c>
      <c r="T35" s="19">
        <f t="shared" si="2"/>
        <v>0</v>
      </c>
      <c r="U35" s="19">
        <f t="shared" si="3"/>
        <v>0</v>
      </c>
      <c r="V35" s="19">
        <f t="shared" si="4"/>
        <v>0</v>
      </c>
    </row>
    <row r="36" spans="1:22" x14ac:dyDescent="0.25">
      <c r="A36" s="26">
        <f>Wellpath!E36</f>
        <v>3300</v>
      </c>
      <c r="B36" s="22">
        <v>0</v>
      </c>
      <c r="C36" s="22">
        <v>0</v>
      </c>
      <c r="D36" s="22">
        <f>SIN(Wellpath!$L36) * SIN(Wellpath!$O36) * (TAN(Dip) * COS(Wellpath!$L36) + SIN(Wellpath!$L36) * COS(Wellpath!$O36)) / SQRT(2)</f>
        <v>0</v>
      </c>
      <c r="E36" s="20">
        <f>Model!$W$17*((drdp!B36+drdp!K36)*'MSXY-TI1S'!$B36+(drdp!E36+drdp!N36)*'MSXY-TI1S'!$C36+(drdp!H36+drdp!Q36)*'MSXY-TI1S'!$D36)</f>
        <v>0</v>
      </c>
      <c r="F36" s="20">
        <f>Model!$W$17*((drdp!C36+drdp!L36)*'MSXY-TI1S'!$B36+(drdp!F36+drdp!O36)*'MSXY-TI1S'!$C36+(drdp!I36+drdp!R36)*'MSXY-TI1S'!$D36)</f>
        <v>0</v>
      </c>
      <c r="G36" s="20">
        <f>Model!$W$17*((drdp!D36+drdp!M36)*'MSXY-TI1S'!$B36+(drdp!G36+drdp!P36)*'MSXY-TI1S'!$C36+(drdp!J36+drdp!S36)*'MSXY-TI1S'!$D36)</f>
        <v>0</v>
      </c>
      <c r="H36" s="18">
        <f>Model!$W$17*((drdp!B36)*'MSXY-TI1S'!$B36+(drdp!E36)*'MSXY-TI1S'!$C36+(drdp!H36)*'MSXY-TI1S'!$D36)</f>
        <v>0</v>
      </c>
      <c r="I36" s="18">
        <f>Model!$W$17*((drdp!C36)*'MSXY-TI1S'!$B36+(drdp!F36)*'MSXY-TI1S'!$C36+(drdp!I36)*'MSXY-TI1S'!$D36)</f>
        <v>0</v>
      </c>
      <c r="J36" s="18">
        <f>Model!$W$17*((drdp!D36)*'MSXY-TI1S'!$B36+(drdp!G36)*'MSXY-TI1S'!$C36+(drdp!J36)*'MSXY-TI1S'!$D36)</f>
        <v>0</v>
      </c>
      <c r="K36" s="21">
        <f>SUM(E$3:E35)+H36</f>
        <v>0</v>
      </c>
      <c r="L36" s="21">
        <f>SUM(F$3:F35)+I36</f>
        <v>0</v>
      </c>
      <c r="M36" s="21">
        <f>SUM(G$3:G35)+J36</f>
        <v>0</v>
      </c>
      <c r="N36" s="21"/>
      <c r="O36" s="21"/>
      <c r="P36" s="21"/>
      <c r="Q36" s="19">
        <f t="shared" si="1"/>
        <v>0</v>
      </c>
      <c r="R36" s="19">
        <f t="shared" si="1"/>
        <v>0</v>
      </c>
      <c r="S36" s="19">
        <f t="shared" si="1"/>
        <v>0</v>
      </c>
      <c r="T36" s="19">
        <f t="shared" si="2"/>
        <v>0</v>
      </c>
      <c r="U36" s="19">
        <f t="shared" si="3"/>
        <v>0</v>
      </c>
      <c r="V36" s="19">
        <f t="shared" si="4"/>
        <v>0</v>
      </c>
    </row>
    <row r="37" spans="1:22" x14ac:dyDescent="0.25">
      <c r="A37" s="26">
        <f>Wellpath!E37</f>
        <v>3400</v>
      </c>
      <c r="B37" s="22">
        <v>0</v>
      </c>
      <c r="C37" s="22">
        <v>0</v>
      </c>
      <c r="D37" s="22">
        <f>SIN(Wellpath!$L37) * SIN(Wellpath!$O37) * (TAN(Dip) * COS(Wellpath!$L37) + SIN(Wellpath!$L37) * COS(Wellpath!$O37)) / SQRT(2)</f>
        <v>0</v>
      </c>
      <c r="E37" s="20">
        <f>Model!$W$17*((drdp!B37+drdp!K37)*'MSXY-TI1S'!$B37+(drdp!E37+drdp!N37)*'MSXY-TI1S'!$C37+(drdp!H37+drdp!Q37)*'MSXY-TI1S'!$D37)</f>
        <v>0</v>
      </c>
      <c r="F37" s="20">
        <f>Model!$W$17*((drdp!C37+drdp!L37)*'MSXY-TI1S'!$B37+(drdp!F37+drdp!O37)*'MSXY-TI1S'!$C37+(drdp!I37+drdp!R37)*'MSXY-TI1S'!$D37)</f>
        <v>0</v>
      </c>
      <c r="G37" s="20">
        <f>Model!$W$17*((drdp!D37+drdp!M37)*'MSXY-TI1S'!$B37+(drdp!G37+drdp!P37)*'MSXY-TI1S'!$C37+(drdp!J37+drdp!S37)*'MSXY-TI1S'!$D37)</f>
        <v>0</v>
      </c>
      <c r="H37" s="18">
        <f>Model!$W$17*((drdp!B37)*'MSXY-TI1S'!$B37+(drdp!E37)*'MSXY-TI1S'!$C37+(drdp!H37)*'MSXY-TI1S'!$D37)</f>
        <v>0</v>
      </c>
      <c r="I37" s="18">
        <f>Model!$W$17*((drdp!C37)*'MSXY-TI1S'!$B37+(drdp!F37)*'MSXY-TI1S'!$C37+(drdp!I37)*'MSXY-TI1S'!$D37)</f>
        <v>0</v>
      </c>
      <c r="J37" s="18">
        <f>Model!$W$17*((drdp!D37)*'MSXY-TI1S'!$B37+(drdp!G37)*'MSXY-TI1S'!$C37+(drdp!J37)*'MSXY-TI1S'!$D37)</f>
        <v>0</v>
      </c>
      <c r="K37" s="21">
        <f>SUM(E$3:E36)+H37</f>
        <v>0</v>
      </c>
      <c r="L37" s="21">
        <f>SUM(F$3:F36)+I37</f>
        <v>0</v>
      </c>
      <c r="M37" s="21">
        <f>SUM(G$3:G36)+J37</f>
        <v>0</v>
      </c>
      <c r="N37" s="21"/>
      <c r="O37" s="21"/>
      <c r="P37" s="21"/>
      <c r="Q37" s="19">
        <f t="shared" si="1"/>
        <v>0</v>
      </c>
      <c r="R37" s="19">
        <f t="shared" si="1"/>
        <v>0</v>
      </c>
      <c r="S37" s="19">
        <f t="shared" si="1"/>
        <v>0</v>
      </c>
      <c r="T37" s="19">
        <f t="shared" si="2"/>
        <v>0</v>
      </c>
      <c r="U37" s="19">
        <f t="shared" si="3"/>
        <v>0</v>
      </c>
      <c r="V37" s="19">
        <f t="shared" si="4"/>
        <v>0</v>
      </c>
    </row>
    <row r="38" spans="1:22" x14ac:dyDescent="0.25">
      <c r="A38" s="26">
        <f>Wellpath!E38</f>
        <v>3500</v>
      </c>
      <c r="B38" s="22">
        <v>0</v>
      </c>
      <c r="C38" s="22">
        <v>0</v>
      </c>
      <c r="D38" s="22">
        <f>SIN(Wellpath!$L38) * SIN(Wellpath!$O38) * (TAN(Dip) * COS(Wellpath!$L38) + SIN(Wellpath!$L38) * COS(Wellpath!$O38)) / SQRT(2)</f>
        <v>0</v>
      </c>
      <c r="E38" s="20">
        <f>Model!$W$17*((drdp!B38+drdp!K38)*'MSXY-TI1S'!$B38+(drdp!E38+drdp!N38)*'MSXY-TI1S'!$C38+(drdp!H38+drdp!Q38)*'MSXY-TI1S'!$D38)</f>
        <v>0</v>
      </c>
      <c r="F38" s="20">
        <f>Model!$W$17*((drdp!C38+drdp!L38)*'MSXY-TI1S'!$B38+(drdp!F38+drdp!O38)*'MSXY-TI1S'!$C38+(drdp!I38+drdp!R38)*'MSXY-TI1S'!$D38)</f>
        <v>0</v>
      </c>
      <c r="G38" s="20">
        <f>Model!$W$17*((drdp!D38+drdp!M38)*'MSXY-TI1S'!$B38+(drdp!G38+drdp!P38)*'MSXY-TI1S'!$C38+(drdp!J38+drdp!S38)*'MSXY-TI1S'!$D38)</f>
        <v>0</v>
      </c>
      <c r="H38" s="18">
        <f>Model!$W$17*((drdp!B38)*'MSXY-TI1S'!$B38+(drdp!E38)*'MSXY-TI1S'!$C38+(drdp!H38)*'MSXY-TI1S'!$D38)</f>
        <v>0</v>
      </c>
      <c r="I38" s="18">
        <f>Model!$W$17*((drdp!C38)*'MSXY-TI1S'!$B38+(drdp!F38)*'MSXY-TI1S'!$C38+(drdp!I38)*'MSXY-TI1S'!$D38)</f>
        <v>0</v>
      </c>
      <c r="J38" s="18">
        <f>Model!$W$17*((drdp!D38)*'MSXY-TI1S'!$B38+(drdp!G38)*'MSXY-TI1S'!$C38+(drdp!J38)*'MSXY-TI1S'!$D38)</f>
        <v>0</v>
      </c>
      <c r="K38" s="21">
        <f>SUM(E$3:E37)+H38</f>
        <v>0</v>
      </c>
      <c r="L38" s="21">
        <f>SUM(F$3:F37)+I38</f>
        <v>0</v>
      </c>
      <c r="M38" s="21">
        <f>SUM(G$3:G37)+J38</f>
        <v>0</v>
      </c>
      <c r="N38" s="21"/>
      <c r="O38" s="21"/>
      <c r="P38" s="21"/>
      <c r="Q38" s="19">
        <f t="shared" si="1"/>
        <v>0</v>
      </c>
      <c r="R38" s="19">
        <f t="shared" si="1"/>
        <v>0</v>
      </c>
      <c r="S38" s="19">
        <f t="shared" si="1"/>
        <v>0</v>
      </c>
      <c r="T38" s="19">
        <f t="shared" si="2"/>
        <v>0</v>
      </c>
      <c r="U38" s="19">
        <f t="shared" si="3"/>
        <v>0</v>
      </c>
      <c r="V38" s="19">
        <f t="shared" si="4"/>
        <v>0</v>
      </c>
    </row>
    <row r="39" spans="1:22" x14ac:dyDescent="0.25">
      <c r="A39" s="26">
        <f>Wellpath!E39</f>
        <v>3600</v>
      </c>
      <c r="B39" s="22">
        <v>0</v>
      </c>
      <c r="C39" s="22">
        <v>0</v>
      </c>
      <c r="D39" s="22">
        <f>SIN(Wellpath!$L39) * SIN(Wellpath!$O39) * (TAN(Dip) * COS(Wellpath!$L39) + SIN(Wellpath!$L39) * COS(Wellpath!$O39)) / SQRT(2)</f>
        <v>0</v>
      </c>
      <c r="E39" s="20">
        <f>Model!$W$17*((drdp!B39+drdp!K39)*'MSXY-TI1S'!$B39+(drdp!E39+drdp!N39)*'MSXY-TI1S'!$C39+(drdp!H39+drdp!Q39)*'MSXY-TI1S'!$D39)</f>
        <v>0</v>
      </c>
      <c r="F39" s="20">
        <f>Model!$W$17*((drdp!C39+drdp!L39)*'MSXY-TI1S'!$B39+(drdp!F39+drdp!O39)*'MSXY-TI1S'!$C39+(drdp!I39+drdp!R39)*'MSXY-TI1S'!$D39)</f>
        <v>0</v>
      </c>
      <c r="G39" s="20">
        <f>Model!$W$17*((drdp!D39+drdp!M39)*'MSXY-TI1S'!$B39+(drdp!G39+drdp!P39)*'MSXY-TI1S'!$C39+(drdp!J39+drdp!S39)*'MSXY-TI1S'!$D39)</f>
        <v>0</v>
      </c>
      <c r="H39" s="18">
        <f>Model!$W$17*((drdp!B39)*'MSXY-TI1S'!$B39+(drdp!E39)*'MSXY-TI1S'!$C39+(drdp!H39)*'MSXY-TI1S'!$D39)</f>
        <v>0</v>
      </c>
      <c r="I39" s="18">
        <f>Model!$W$17*((drdp!C39)*'MSXY-TI1S'!$B39+(drdp!F39)*'MSXY-TI1S'!$C39+(drdp!I39)*'MSXY-TI1S'!$D39)</f>
        <v>0</v>
      </c>
      <c r="J39" s="18">
        <f>Model!$W$17*((drdp!D39)*'MSXY-TI1S'!$B39+(drdp!G39)*'MSXY-TI1S'!$C39+(drdp!J39)*'MSXY-TI1S'!$D39)</f>
        <v>0</v>
      </c>
      <c r="K39" s="21">
        <f>SUM(E$3:E38)+H39</f>
        <v>0</v>
      </c>
      <c r="L39" s="21">
        <f>SUM(F$3:F38)+I39</f>
        <v>0</v>
      </c>
      <c r="M39" s="21">
        <f>SUM(G$3:G38)+J39</f>
        <v>0</v>
      </c>
      <c r="N39" s="21"/>
      <c r="O39" s="21"/>
      <c r="P39" s="21"/>
      <c r="Q39" s="19">
        <f t="shared" si="1"/>
        <v>0</v>
      </c>
      <c r="R39" s="19">
        <f t="shared" si="1"/>
        <v>0</v>
      </c>
      <c r="S39" s="19">
        <f t="shared" si="1"/>
        <v>0</v>
      </c>
      <c r="T39" s="19">
        <f t="shared" si="2"/>
        <v>0</v>
      </c>
      <c r="U39" s="19">
        <f t="shared" si="3"/>
        <v>0</v>
      </c>
      <c r="V39" s="19">
        <f t="shared" si="4"/>
        <v>0</v>
      </c>
    </row>
    <row r="40" spans="1:22" x14ac:dyDescent="0.25">
      <c r="A40" s="26">
        <f>Wellpath!E40</f>
        <v>3700</v>
      </c>
      <c r="B40" s="22">
        <v>0</v>
      </c>
      <c r="C40" s="22">
        <v>0</v>
      </c>
      <c r="D40" s="22">
        <f>SIN(Wellpath!$L40) * SIN(Wellpath!$O40) * (TAN(Dip) * COS(Wellpath!$L40) + SIN(Wellpath!$L40) * COS(Wellpath!$O40)) / SQRT(2)</f>
        <v>0</v>
      </c>
      <c r="E40" s="20">
        <f>Model!$W$17*((drdp!B40+drdp!K40)*'MSXY-TI1S'!$B40+(drdp!E40+drdp!N40)*'MSXY-TI1S'!$C40+(drdp!H40+drdp!Q40)*'MSXY-TI1S'!$D40)</f>
        <v>0</v>
      </c>
      <c r="F40" s="20">
        <f>Model!$W$17*((drdp!C40+drdp!L40)*'MSXY-TI1S'!$B40+(drdp!F40+drdp!O40)*'MSXY-TI1S'!$C40+(drdp!I40+drdp!R40)*'MSXY-TI1S'!$D40)</f>
        <v>0</v>
      </c>
      <c r="G40" s="20">
        <f>Model!$W$17*((drdp!D40+drdp!M40)*'MSXY-TI1S'!$B40+(drdp!G40+drdp!P40)*'MSXY-TI1S'!$C40+(drdp!J40+drdp!S40)*'MSXY-TI1S'!$D40)</f>
        <v>0</v>
      </c>
      <c r="H40" s="18">
        <f>Model!$W$17*((drdp!B40)*'MSXY-TI1S'!$B40+(drdp!E40)*'MSXY-TI1S'!$C40+(drdp!H40)*'MSXY-TI1S'!$D40)</f>
        <v>0</v>
      </c>
      <c r="I40" s="18">
        <f>Model!$W$17*((drdp!C40)*'MSXY-TI1S'!$B40+(drdp!F40)*'MSXY-TI1S'!$C40+(drdp!I40)*'MSXY-TI1S'!$D40)</f>
        <v>0</v>
      </c>
      <c r="J40" s="18">
        <f>Model!$W$17*((drdp!D40)*'MSXY-TI1S'!$B40+(drdp!G40)*'MSXY-TI1S'!$C40+(drdp!J40)*'MSXY-TI1S'!$D40)</f>
        <v>0</v>
      </c>
      <c r="K40" s="21">
        <f>SUM(E$3:E39)+H40</f>
        <v>0</v>
      </c>
      <c r="L40" s="21">
        <f>SUM(F$3:F39)+I40</f>
        <v>0</v>
      </c>
      <c r="M40" s="21">
        <f>SUM(G$3:G39)+J40</f>
        <v>0</v>
      </c>
      <c r="N40" s="21"/>
      <c r="O40" s="21"/>
      <c r="P40" s="21"/>
      <c r="Q40" s="19">
        <f t="shared" si="1"/>
        <v>0</v>
      </c>
      <c r="R40" s="19">
        <f t="shared" si="1"/>
        <v>0</v>
      </c>
      <c r="S40" s="19">
        <f t="shared" si="1"/>
        <v>0</v>
      </c>
      <c r="T40" s="19">
        <f t="shared" si="2"/>
        <v>0</v>
      </c>
      <c r="U40" s="19">
        <f t="shared" si="3"/>
        <v>0</v>
      </c>
      <c r="V40" s="19">
        <f t="shared" si="4"/>
        <v>0</v>
      </c>
    </row>
    <row r="41" spans="1:22" x14ac:dyDescent="0.25">
      <c r="A41" s="26">
        <f>Wellpath!E41</f>
        <v>3800</v>
      </c>
      <c r="B41" s="22">
        <v>0</v>
      </c>
      <c r="C41" s="22">
        <v>0</v>
      </c>
      <c r="D41" s="22">
        <f>SIN(Wellpath!$L41) * SIN(Wellpath!$O41) * (TAN(Dip) * COS(Wellpath!$L41) + SIN(Wellpath!$L41) * COS(Wellpath!$O41)) / SQRT(2)</f>
        <v>0</v>
      </c>
      <c r="E41" s="20">
        <f>Model!$W$17*((drdp!B41+drdp!K41)*'MSXY-TI1S'!$B41+(drdp!E41+drdp!N41)*'MSXY-TI1S'!$C41+(drdp!H41+drdp!Q41)*'MSXY-TI1S'!$D41)</f>
        <v>0</v>
      </c>
      <c r="F41" s="20">
        <f>Model!$W$17*((drdp!C41+drdp!L41)*'MSXY-TI1S'!$B41+(drdp!F41+drdp!O41)*'MSXY-TI1S'!$C41+(drdp!I41+drdp!R41)*'MSXY-TI1S'!$D41)</f>
        <v>0</v>
      </c>
      <c r="G41" s="20">
        <f>Model!$W$17*((drdp!D41+drdp!M41)*'MSXY-TI1S'!$B41+(drdp!G41+drdp!P41)*'MSXY-TI1S'!$C41+(drdp!J41+drdp!S41)*'MSXY-TI1S'!$D41)</f>
        <v>0</v>
      </c>
      <c r="H41" s="18">
        <f>Model!$W$17*((drdp!B41)*'MSXY-TI1S'!$B41+(drdp!E41)*'MSXY-TI1S'!$C41+(drdp!H41)*'MSXY-TI1S'!$D41)</f>
        <v>0</v>
      </c>
      <c r="I41" s="18">
        <f>Model!$W$17*((drdp!C41)*'MSXY-TI1S'!$B41+(drdp!F41)*'MSXY-TI1S'!$C41+(drdp!I41)*'MSXY-TI1S'!$D41)</f>
        <v>0</v>
      </c>
      <c r="J41" s="18">
        <f>Model!$W$17*((drdp!D41)*'MSXY-TI1S'!$B41+(drdp!G41)*'MSXY-TI1S'!$C41+(drdp!J41)*'MSXY-TI1S'!$D41)</f>
        <v>0</v>
      </c>
      <c r="K41" s="21">
        <f>SUM(E$3:E40)+H41</f>
        <v>0</v>
      </c>
      <c r="L41" s="21">
        <f>SUM(F$3:F40)+I41</f>
        <v>0</v>
      </c>
      <c r="M41" s="21">
        <f>SUM(G$3:G40)+J41</f>
        <v>0</v>
      </c>
      <c r="N41" s="21"/>
      <c r="O41" s="21"/>
      <c r="P41" s="21"/>
      <c r="Q41" s="19">
        <f t="shared" si="1"/>
        <v>0</v>
      </c>
      <c r="R41" s="19">
        <f t="shared" si="1"/>
        <v>0</v>
      </c>
      <c r="S41" s="19">
        <f t="shared" si="1"/>
        <v>0</v>
      </c>
      <c r="T41" s="19">
        <f t="shared" si="2"/>
        <v>0</v>
      </c>
      <c r="U41" s="19">
        <f t="shared" si="3"/>
        <v>0</v>
      </c>
      <c r="V41" s="19">
        <f t="shared" si="4"/>
        <v>0</v>
      </c>
    </row>
    <row r="42" spans="1:22" x14ac:dyDescent="0.25">
      <c r="A42" s="26">
        <f>Wellpath!E42</f>
        <v>3900</v>
      </c>
      <c r="B42" s="22">
        <v>0</v>
      </c>
      <c r="C42" s="22">
        <v>0</v>
      </c>
      <c r="D42" s="22">
        <f>SIN(Wellpath!$L42) * SIN(Wellpath!$O42) * (TAN(Dip) * COS(Wellpath!$L42) + SIN(Wellpath!$L42) * COS(Wellpath!$O42)) / SQRT(2)</f>
        <v>0</v>
      </c>
      <c r="E42" s="20">
        <f>Model!$W$17*((drdp!B42+drdp!K42)*'MSXY-TI1S'!$B42+(drdp!E42+drdp!N42)*'MSXY-TI1S'!$C42+(drdp!H42+drdp!Q42)*'MSXY-TI1S'!$D42)</f>
        <v>0</v>
      </c>
      <c r="F42" s="20">
        <f>Model!$W$17*((drdp!C42+drdp!L42)*'MSXY-TI1S'!$B42+(drdp!F42+drdp!O42)*'MSXY-TI1S'!$C42+(drdp!I42+drdp!R42)*'MSXY-TI1S'!$D42)</f>
        <v>0</v>
      </c>
      <c r="G42" s="20">
        <f>Model!$W$17*((drdp!D42+drdp!M42)*'MSXY-TI1S'!$B42+(drdp!G42+drdp!P42)*'MSXY-TI1S'!$C42+(drdp!J42+drdp!S42)*'MSXY-TI1S'!$D42)</f>
        <v>0</v>
      </c>
      <c r="H42" s="18">
        <f>Model!$W$17*((drdp!B42)*'MSXY-TI1S'!$B42+(drdp!E42)*'MSXY-TI1S'!$C42+(drdp!H42)*'MSXY-TI1S'!$D42)</f>
        <v>0</v>
      </c>
      <c r="I42" s="18">
        <f>Model!$W$17*((drdp!C42)*'MSXY-TI1S'!$B42+(drdp!F42)*'MSXY-TI1S'!$C42+(drdp!I42)*'MSXY-TI1S'!$D42)</f>
        <v>0</v>
      </c>
      <c r="J42" s="18">
        <f>Model!$W$17*((drdp!D42)*'MSXY-TI1S'!$B42+(drdp!G42)*'MSXY-TI1S'!$C42+(drdp!J42)*'MSXY-TI1S'!$D42)</f>
        <v>0</v>
      </c>
      <c r="K42" s="21">
        <f>SUM(E$3:E41)+H42</f>
        <v>0</v>
      </c>
      <c r="L42" s="21">
        <f>SUM(F$3:F41)+I42</f>
        <v>0</v>
      </c>
      <c r="M42" s="21">
        <f>SUM(G$3:G41)+J42</f>
        <v>0</v>
      </c>
      <c r="N42" s="21"/>
      <c r="O42" s="21"/>
      <c r="P42" s="21"/>
      <c r="Q42" s="19">
        <f t="shared" si="1"/>
        <v>0</v>
      </c>
      <c r="R42" s="19">
        <f t="shared" si="1"/>
        <v>0</v>
      </c>
      <c r="S42" s="19">
        <f t="shared" si="1"/>
        <v>0</v>
      </c>
      <c r="T42" s="19">
        <f t="shared" si="2"/>
        <v>0</v>
      </c>
      <c r="U42" s="19">
        <f t="shared" si="3"/>
        <v>0</v>
      </c>
      <c r="V42" s="19">
        <f t="shared" si="4"/>
        <v>0</v>
      </c>
    </row>
    <row r="43" spans="1:22" x14ac:dyDescent="0.25">
      <c r="A43" s="26">
        <f>Wellpath!E43</f>
        <v>4000</v>
      </c>
      <c r="B43" s="22">
        <v>0</v>
      </c>
      <c r="C43" s="22">
        <v>0</v>
      </c>
      <c r="D43" s="22">
        <f>SIN(Wellpath!$L43) * SIN(Wellpath!$O43) * (TAN(Dip) * COS(Wellpath!$L43) + SIN(Wellpath!$L43) * COS(Wellpath!$O43)) / SQRT(2)</f>
        <v>0</v>
      </c>
      <c r="E43" s="20">
        <f>Model!$W$17*((drdp!B43+drdp!K43)*'MSXY-TI1S'!$B43+(drdp!E43+drdp!N43)*'MSXY-TI1S'!$C43+(drdp!H43+drdp!Q43)*'MSXY-TI1S'!$D43)</f>
        <v>0</v>
      </c>
      <c r="F43" s="20">
        <f>Model!$W$17*((drdp!C43+drdp!L43)*'MSXY-TI1S'!$B43+(drdp!F43+drdp!O43)*'MSXY-TI1S'!$C43+(drdp!I43+drdp!R43)*'MSXY-TI1S'!$D43)</f>
        <v>0</v>
      </c>
      <c r="G43" s="20">
        <f>Model!$W$17*((drdp!D43+drdp!M43)*'MSXY-TI1S'!$B43+(drdp!G43+drdp!P43)*'MSXY-TI1S'!$C43+(drdp!J43+drdp!S43)*'MSXY-TI1S'!$D43)</f>
        <v>0</v>
      </c>
      <c r="H43" s="18">
        <f>Model!$W$17*((drdp!B43)*'MSXY-TI1S'!$B43+(drdp!E43)*'MSXY-TI1S'!$C43+(drdp!H43)*'MSXY-TI1S'!$D43)</f>
        <v>0</v>
      </c>
      <c r="I43" s="18">
        <f>Model!$W$17*((drdp!C43)*'MSXY-TI1S'!$B43+(drdp!F43)*'MSXY-TI1S'!$C43+(drdp!I43)*'MSXY-TI1S'!$D43)</f>
        <v>0</v>
      </c>
      <c r="J43" s="18">
        <f>Model!$W$17*((drdp!D43)*'MSXY-TI1S'!$B43+(drdp!G43)*'MSXY-TI1S'!$C43+(drdp!J43)*'MSXY-TI1S'!$D43)</f>
        <v>0</v>
      </c>
      <c r="K43" s="21">
        <f>SUM(E$3:E42)+H43</f>
        <v>0</v>
      </c>
      <c r="L43" s="21">
        <f>SUM(F$3:F42)+I43</f>
        <v>0</v>
      </c>
      <c r="M43" s="21">
        <f>SUM(G$3:G42)+J43</f>
        <v>0</v>
      </c>
      <c r="N43" s="21"/>
      <c r="O43" s="21"/>
      <c r="P43" s="21"/>
      <c r="Q43" s="19">
        <f t="shared" si="1"/>
        <v>0</v>
      </c>
      <c r="R43" s="19">
        <f t="shared" si="1"/>
        <v>0</v>
      </c>
      <c r="S43" s="19">
        <f t="shared" si="1"/>
        <v>0</v>
      </c>
      <c r="T43" s="19">
        <f t="shared" si="2"/>
        <v>0</v>
      </c>
      <c r="U43" s="19">
        <f t="shared" si="3"/>
        <v>0</v>
      </c>
      <c r="V43" s="19">
        <f t="shared" si="4"/>
        <v>0</v>
      </c>
    </row>
    <row r="44" spans="1:22" s="36" customFormat="1" x14ac:dyDescent="0.25">
      <c r="A44" s="26">
        <f>Wellpath!E44</f>
        <v>4100</v>
      </c>
      <c r="B44" s="22">
        <v>0</v>
      </c>
      <c r="C44" s="22">
        <v>0</v>
      </c>
      <c r="D44" s="22">
        <f>SIN(Wellpath!$L44) * SIN(Wellpath!$O44) * (TAN(Dip) * COS(Wellpath!$L44) + SIN(Wellpath!$L44) * COS(Wellpath!$O44)) / SQRT(2)</f>
        <v>0</v>
      </c>
      <c r="E44" s="20">
        <f>Model!$W$17*((drdp!B44+drdp!K44)*'MSXY-TI1S'!$B44+(drdp!E44+drdp!N44)*'MSXY-TI1S'!$C44+(drdp!H44+drdp!Q44)*'MSXY-TI1S'!$D44)</f>
        <v>0</v>
      </c>
      <c r="F44" s="20">
        <f>Model!$W$17*((drdp!C44+drdp!L44)*'MSXY-TI1S'!$B44+(drdp!F44+drdp!O44)*'MSXY-TI1S'!$C44+(drdp!I44+drdp!R44)*'MSXY-TI1S'!$D44)</f>
        <v>0</v>
      </c>
      <c r="G44" s="20">
        <f>Model!$W$17*((drdp!D44+drdp!M44)*'MSXY-TI1S'!$B44+(drdp!G44+drdp!P44)*'MSXY-TI1S'!$C44+(drdp!J44+drdp!S44)*'MSXY-TI1S'!$D44)</f>
        <v>0</v>
      </c>
      <c r="H44" s="32">
        <f>Model!$W$17*((drdp!B44)*'MSXY-TI1S'!$B44+(drdp!E44)*'MSXY-TI1S'!$C44+(drdp!H44)*'MSXY-TI1S'!$D44)</f>
        <v>0</v>
      </c>
      <c r="I44" s="32">
        <f>Model!$W$17*((drdp!C44)*'MSXY-TI1S'!$B44+(drdp!F44)*'MSXY-TI1S'!$C44+(drdp!I44)*'MSXY-TI1S'!$D44)</f>
        <v>0</v>
      </c>
      <c r="J44" s="32">
        <f>Model!$W$17*((drdp!D44)*'MSXY-TI1S'!$B44+(drdp!G44)*'MSXY-TI1S'!$C44+(drdp!J44)*'MSXY-TI1S'!$D44)</f>
        <v>0</v>
      </c>
      <c r="K44" s="34">
        <f>SUM(E$3:E43)+H44</f>
        <v>0</v>
      </c>
      <c r="L44" s="34">
        <f>SUM(F$3:F43)+I44</f>
        <v>0</v>
      </c>
      <c r="M44" s="34">
        <f>SUM(G$3:G43)+J44</f>
        <v>0</v>
      </c>
      <c r="N44" s="34"/>
      <c r="O44" s="34"/>
      <c r="P44" s="34"/>
      <c r="Q44" s="35">
        <f t="shared" si="1"/>
        <v>0</v>
      </c>
      <c r="R44" s="35">
        <f t="shared" si="1"/>
        <v>0</v>
      </c>
      <c r="S44" s="35">
        <f t="shared" si="1"/>
        <v>0</v>
      </c>
      <c r="T44" s="35">
        <f t="shared" si="2"/>
        <v>0</v>
      </c>
      <c r="U44" s="35">
        <f t="shared" si="3"/>
        <v>0</v>
      </c>
      <c r="V44" s="35">
        <f t="shared" si="4"/>
        <v>0</v>
      </c>
    </row>
    <row r="45" spans="1:22" x14ac:dyDescent="0.25">
      <c r="A45" s="26">
        <f>Wellpath!E45</f>
        <v>4200</v>
      </c>
      <c r="B45" s="22">
        <v>0</v>
      </c>
      <c r="C45" s="22">
        <v>0</v>
      </c>
      <c r="D45" s="22">
        <f>SIN(Wellpath!$L45) * SIN(Wellpath!$O45) * (TAN(Dip) * COS(Wellpath!$L45) + SIN(Wellpath!$L45) * COS(Wellpath!$O45)) / SQRT(2)</f>
        <v>0</v>
      </c>
      <c r="E45" s="20">
        <f>Model!$W$17*((drdp!B45+drdp!K45)*'MSXY-TI1S'!$B45+(drdp!E45+drdp!N45)*'MSXY-TI1S'!$C45+(drdp!H45+drdp!Q45)*'MSXY-TI1S'!$D45)</f>
        <v>0</v>
      </c>
      <c r="F45" s="20">
        <f>Model!$W$17*((drdp!C45+drdp!L45)*'MSXY-TI1S'!$B45+(drdp!F45+drdp!O45)*'MSXY-TI1S'!$C45+(drdp!I45+drdp!R45)*'MSXY-TI1S'!$D45)</f>
        <v>0</v>
      </c>
      <c r="G45" s="20">
        <f>Model!$W$17*((drdp!D45+drdp!M45)*'MSXY-TI1S'!$B45+(drdp!G45+drdp!P45)*'MSXY-TI1S'!$C45+(drdp!J45+drdp!S45)*'MSXY-TI1S'!$D45)</f>
        <v>0</v>
      </c>
      <c r="H45" s="18">
        <f>Model!$W$17*((drdp!B45)*'MSXY-TI1S'!$B45+(drdp!E45)*'MSXY-TI1S'!$C45+(drdp!H45)*'MSXY-TI1S'!$D45)</f>
        <v>0</v>
      </c>
      <c r="I45" s="18">
        <f>Model!$W$17*((drdp!C45)*'MSXY-TI1S'!$B45+(drdp!F45)*'MSXY-TI1S'!$C45+(drdp!I45)*'MSXY-TI1S'!$D45)</f>
        <v>0</v>
      </c>
      <c r="J45" s="18">
        <f>Model!$W$17*((drdp!D45)*'MSXY-TI1S'!$B45+(drdp!G45)*'MSXY-TI1S'!$C45+(drdp!J45)*'MSXY-TI1S'!$D45)</f>
        <v>0</v>
      </c>
      <c r="K45" s="21">
        <f>SUM(E$3:E44)+H45</f>
        <v>0</v>
      </c>
      <c r="L45" s="21">
        <f>SUM(F$3:F44)+I45</f>
        <v>0</v>
      </c>
      <c r="M45" s="21">
        <f>SUM(G$3:G44)+J45</f>
        <v>0</v>
      </c>
      <c r="N45" s="21"/>
      <c r="O45" s="21"/>
      <c r="P45" s="21"/>
      <c r="Q45" s="19">
        <f t="shared" si="1"/>
        <v>0</v>
      </c>
      <c r="R45" s="19">
        <f t="shared" si="1"/>
        <v>0</v>
      </c>
      <c r="S45" s="19">
        <f t="shared" si="1"/>
        <v>0</v>
      </c>
      <c r="T45" s="19">
        <f t="shared" si="2"/>
        <v>0</v>
      </c>
      <c r="U45" s="19">
        <f t="shared" si="3"/>
        <v>0</v>
      </c>
      <c r="V45" s="19">
        <f t="shared" si="4"/>
        <v>0</v>
      </c>
    </row>
    <row r="46" spans="1:22" x14ac:dyDescent="0.25">
      <c r="A46" s="26">
        <f>Wellpath!E46</f>
        <v>4300</v>
      </c>
      <c r="B46" s="22">
        <v>0</v>
      </c>
      <c r="C46" s="22">
        <v>0</v>
      </c>
      <c r="D46" s="22">
        <f>SIN(Wellpath!$L46) * SIN(Wellpath!$O46) * (TAN(Dip) * COS(Wellpath!$L46) + SIN(Wellpath!$L46) * COS(Wellpath!$O46)) / SQRT(2)</f>
        <v>0</v>
      </c>
      <c r="E46" s="20">
        <f>Model!$W$17*((drdp!B46+drdp!K46)*'MSXY-TI1S'!$B46+(drdp!E46+drdp!N46)*'MSXY-TI1S'!$C46+(drdp!H46+drdp!Q46)*'MSXY-TI1S'!$D46)</f>
        <v>0</v>
      </c>
      <c r="F46" s="20">
        <f>Model!$W$17*((drdp!C46+drdp!L46)*'MSXY-TI1S'!$B46+(drdp!F46+drdp!O46)*'MSXY-TI1S'!$C46+(drdp!I46+drdp!R46)*'MSXY-TI1S'!$D46)</f>
        <v>0</v>
      </c>
      <c r="G46" s="20">
        <f>Model!$W$17*((drdp!D46+drdp!M46)*'MSXY-TI1S'!$B46+(drdp!G46+drdp!P46)*'MSXY-TI1S'!$C46+(drdp!J46+drdp!S46)*'MSXY-TI1S'!$D46)</f>
        <v>0</v>
      </c>
      <c r="H46" s="18">
        <f>Model!$W$17*((drdp!B46)*'MSXY-TI1S'!$B46+(drdp!E46)*'MSXY-TI1S'!$C46+(drdp!H46)*'MSXY-TI1S'!$D46)</f>
        <v>0</v>
      </c>
      <c r="I46" s="18">
        <f>Model!$W$17*((drdp!C46)*'MSXY-TI1S'!$B46+(drdp!F46)*'MSXY-TI1S'!$C46+(drdp!I46)*'MSXY-TI1S'!$D46)</f>
        <v>0</v>
      </c>
      <c r="J46" s="18">
        <f>Model!$W$17*((drdp!D46)*'MSXY-TI1S'!$B46+(drdp!G46)*'MSXY-TI1S'!$C46+(drdp!J46)*'MSXY-TI1S'!$D46)</f>
        <v>0</v>
      </c>
      <c r="K46" s="21">
        <f>SUM(E$3:E45)+H46</f>
        <v>0</v>
      </c>
      <c r="L46" s="21">
        <f>SUM(F$3:F45)+I46</f>
        <v>0</v>
      </c>
      <c r="M46" s="21">
        <f>SUM(G$3:G45)+J46</f>
        <v>0</v>
      </c>
      <c r="N46" s="21"/>
      <c r="O46" s="21"/>
      <c r="P46" s="21"/>
      <c r="Q46" s="19">
        <f t="shared" si="1"/>
        <v>0</v>
      </c>
      <c r="R46" s="19">
        <f t="shared" si="1"/>
        <v>0</v>
      </c>
      <c r="S46" s="19">
        <f t="shared" si="1"/>
        <v>0</v>
      </c>
      <c r="T46" s="19">
        <f t="shared" si="2"/>
        <v>0</v>
      </c>
      <c r="U46" s="19">
        <f t="shared" si="3"/>
        <v>0</v>
      </c>
      <c r="V46" s="19">
        <f t="shared" si="4"/>
        <v>0</v>
      </c>
    </row>
    <row r="47" spans="1:22" x14ac:dyDescent="0.25">
      <c r="A47" s="26">
        <f>Wellpath!E47</f>
        <v>4400</v>
      </c>
      <c r="B47" s="22">
        <v>0</v>
      </c>
      <c r="C47" s="22">
        <v>0</v>
      </c>
      <c r="D47" s="22">
        <f>SIN(Wellpath!$L47) * SIN(Wellpath!$O47) * (TAN(Dip) * COS(Wellpath!$L47) + SIN(Wellpath!$L47) * COS(Wellpath!$O47)) / SQRT(2)</f>
        <v>0</v>
      </c>
      <c r="E47" s="20">
        <f>Model!$W$17*((drdp!B47+drdp!K47)*'MSXY-TI1S'!$B47+(drdp!E47+drdp!N47)*'MSXY-TI1S'!$C47+(drdp!H47+drdp!Q47)*'MSXY-TI1S'!$D47)</f>
        <v>0</v>
      </c>
      <c r="F47" s="20">
        <f>Model!$W$17*((drdp!C47+drdp!L47)*'MSXY-TI1S'!$B47+(drdp!F47+drdp!O47)*'MSXY-TI1S'!$C47+(drdp!I47+drdp!R47)*'MSXY-TI1S'!$D47)</f>
        <v>0</v>
      </c>
      <c r="G47" s="20">
        <f>Model!$W$17*((drdp!D47+drdp!M47)*'MSXY-TI1S'!$B47+(drdp!G47+drdp!P47)*'MSXY-TI1S'!$C47+(drdp!J47+drdp!S47)*'MSXY-TI1S'!$D47)</f>
        <v>0</v>
      </c>
      <c r="H47" s="18">
        <f>Model!$W$17*((drdp!B47)*'MSXY-TI1S'!$B47+(drdp!E47)*'MSXY-TI1S'!$C47+(drdp!H47)*'MSXY-TI1S'!$D47)</f>
        <v>0</v>
      </c>
      <c r="I47" s="18">
        <f>Model!$W$17*((drdp!C47)*'MSXY-TI1S'!$B47+(drdp!F47)*'MSXY-TI1S'!$C47+(drdp!I47)*'MSXY-TI1S'!$D47)</f>
        <v>0</v>
      </c>
      <c r="J47" s="18">
        <f>Model!$W$17*((drdp!D47)*'MSXY-TI1S'!$B47+(drdp!G47)*'MSXY-TI1S'!$C47+(drdp!J47)*'MSXY-TI1S'!$D47)</f>
        <v>0</v>
      </c>
      <c r="K47" s="21">
        <f>SUM(E$3:E46)+H47</f>
        <v>0</v>
      </c>
      <c r="L47" s="21">
        <f>SUM(F$3:F46)+I47</f>
        <v>0</v>
      </c>
      <c r="M47" s="21">
        <f>SUM(G$3:G46)+J47</f>
        <v>0</v>
      </c>
      <c r="N47" s="21"/>
      <c r="O47" s="21"/>
      <c r="P47" s="21"/>
      <c r="Q47" s="19">
        <f t="shared" si="1"/>
        <v>0</v>
      </c>
      <c r="R47" s="19">
        <f t="shared" si="1"/>
        <v>0</v>
      </c>
      <c r="S47" s="19">
        <f t="shared" si="1"/>
        <v>0</v>
      </c>
      <c r="T47" s="19">
        <f t="shared" si="2"/>
        <v>0</v>
      </c>
      <c r="U47" s="19">
        <f t="shared" si="3"/>
        <v>0</v>
      </c>
      <c r="V47" s="19">
        <f t="shared" si="4"/>
        <v>0</v>
      </c>
    </row>
    <row r="48" spans="1:22" x14ac:dyDescent="0.25">
      <c r="A48" s="26">
        <f>Wellpath!E48</f>
        <v>4500</v>
      </c>
      <c r="B48" s="22">
        <v>0</v>
      </c>
      <c r="C48" s="22">
        <v>0</v>
      </c>
      <c r="D48" s="22">
        <f>SIN(Wellpath!$L48) * SIN(Wellpath!$O48) * (TAN(Dip) * COS(Wellpath!$L48) + SIN(Wellpath!$L48) * COS(Wellpath!$O48)) / SQRT(2)</f>
        <v>0</v>
      </c>
      <c r="E48" s="20">
        <f>Model!$W$17*((drdp!B48+drdp!K48)*'MSXY-TI1S'!$B48+(drdp!E48+drdp!N48)*'MSXY-TI1S'!$C48+(drdp!H48+drdp!Q48)*'MSXY-TI1S'!$D48)</f>
        <v>0</v>
      </c>
      <c r="F48" s="20">
        <f>Model!$W$17*((drdp!C48+drdp!L48)*'MSXY-TI1S'!$B48+(drdp!F48+drdp!O48)*'MSXY-TI1S'!$C48+(drdp!I48+drdp!R48)*'MSXY-TI1S'!$D48)</f>
        <v>0</v>
      </c>
      <c r="G48" s="20">
        <f>Model!$W$17*((drdp!D48+drdp!M48)*'MSXY-TI1S'!$B48+(drdp!G48+drdp!P48)*'MSXY-TI1S'!$C48+(drdp!J48+drdp!S48)*'MSXY-TI1S'!$D48)</f>
        <v>0</v>
      </c>
      <c r="H48" s="18">
        <f>Model!$W$17*((drdp!B48)*'MSXY-TI1S'!$B48+(drdp!E48)*'MSXY-TI1S'!$C48+(drdp!H48)*'MSXY-TI1S'!$D48)</f>
        <v>0</v>
      </c>
      <c r="I48" s="18">
        <f>Model!$W$17*((drdp!C48)*'MSXY-TI1S'!$B48+(drdp!F48)*'MSXY-TI1S'!$C48+(drdp!I48)*'MSXY-TI1S'!$D48)</f>
        <v>0</v>
      </c>
      <c r="J48" s="18">
        <f>Model!$W$17*((drdp!D48)*'MSXY-TI1S'!$B48+(drdp!G48)*'MSXY-TI1S'!$C48+(drdp!J48)*'MSXY-TI1S'!$D48)</f>
        <v>0</v>
      </c>
      <c r="K48" s="21">
        <f>SUM(E$3:E47)+H48</f>
        <v>0</v>
      </c>
      <c r="L48" s="21">
        <f>SUM(F$3:F47)+I48</f>
        <v>0</v>
      </c>
      <c r="M48" s="21">
        <f>SUM(G$3:G47)+J48</f>
        <v>0</v>
      </c>
      <c r="N48" s="21"/>
      <c r="O48" s="21"/>
      <c r="P48" s="21"/>
      <c r="Q48" s="19">
        <f t="shared" si="1"/>
        <v>0</v>
      </c>
      <c r="R48" s="19">
        <f t="shared" si="1"/>
        <v>0</v>
      </c>
      <c r="S48" s="19">
        <f t="shared" si="1"/>
        <v>0</v>
      </c>
      <c r="T48" s="19">
        <f t="shared" si="2"/>
        <v>0</v>
      </c>
      <c r="U48" s="19">
        <f t="shared" si="3"/>
        <v>0</v>
      </c>
      <c r="V48" s="19">
        <f t="shared" si="4"/>
        <v>0</v>
      </c>
    </row>
    <row r="49" spans="1:22" x14ac:dyDescent="0.25">
      <c r="A49" s="26">
        <f>Wellpath!E49</f>
        <v>4600</v>
      </c>
      <c r="B49" s="22">
        <v>0</v>
      </c>
      <c r="C49" s="22">
        <v>0</v>
      </c>
      <c r="D49" s="22">
        <f>SIN(Wellpath!$L49) * SIN(Wellpath!$O49) * (TAN(Dip) * COS(Wellpath!$L49) + SIN(Wellpath!$L49) * COS(Wellpath!$O49)) / SQRT(2)</f>
        <v>0</v>
      </c>
      <c r="E49" s="20">
        <f>Model!$W$17*((drdp!B49+drdp!K49)*'MSXY-TI1S'!$B49+(drdp!E49+drdp!N49)*'MSXY-TI1S'!$C49+(drdp!H49+drdp!Q49)*'MSXY-TI1S'!$D49)</f>
        <v>0</v>
      </c>
      <c r="F49" s="20">
        <f>Model!$W$17*((drdp!C49+drdp!L49)*'MSXY-TI1S'!$B49+(drdp!F49+drdp!O49)*'MSXY-TI1S'!$C49+(drdp!I49+drdp!R49)*'MSXY-TI1S'!$D49)</f>
        <v>0</v>
      </c>
      <c r="G49" s="20">
        <f>Model!$W$17*((drdp!D49+drdp!M49)*'MSXY-TI1S'!$B49+(drdp!G49+drdp!P49)*'MSXY-TI1S'!$C49+(drdp!J49+drdp!S49)*'MSXY-TI1S'!$D49)</f>
        <v>0</v>
      </c>
      <c r="H49" s="18">
        <f>Model!$W$17*((drdp!B49)*'MSXY-TI1S'!$B49+(drdp!E49)*'MSXY-TI1S'!$C49+(drdp!H49)*'MSXY-TI1S'!$D49)</f>
        <v>0</v>
      </c>
      <c r="I49" s="18">
        <f>Model!$W$17*((drdp!C49)*'MSXY-TI1S'!$B49+(drdp!F49)*'MSXY-TI1S'!$C49+(drdp!I49)*'MSXY-TI1S'!$D49)</f>
        <v>0</v>
      </c>
      <c r="J49" s="18">
        <f>Model!$W$17*((drdp!D49)*'MSXY-TI1S'!$B49+(drdp!G49)*'MSXY-TI1S'!$C49+(drdp!J49)*'MSXY-TI1S'!$D49)</f>
        <v>0</v>
      </c>
      <c r="K49" s="21">
        <f>SUM(E$3:E48)+H49</f>
        <v>0</v>
      </c>
      <c r="L49" s="21">
        <f>SUM(F$3:F48)+I49</f>
        <v>0</v>
      </c>
      <c r="M49" s="21">
        <f>SUM(G$3:G48)+J49</f>
        <v>0</v>
      </c>
      <c r="N49" s="21"/>
      <c r="O49" s="21"/>
      <c r="P49" s="21"/>
      <c r="Q49" s="19">
        <f t="shared" si="1"/>
        <v>0</v>
      </c>
      <c r="R49" s="19">
        <f t="shared" si="1"/>
        <v>0</v>
      </c>
      <c r="S49" s="19">
        <f t="shared" si="1"/>
        <v>0</v>
      </c>
      <c r="T49" s="19">
        <f t="shared" si="2"/>
        <v>0</v>
      </c>
      <c r="U49" s="19">
        <f t="shared" si="3"/>
        <v>0</v>
      </c>
      <c r="V49" s="19">
        <f t="shared" si="4"/>
        <v>0</v>
      </c>
    </row>
    <row r="50" spans="1:22" x14ac:dyDescent="0.25">
      <c r="A50" s="26">
        <f>Wellpath!E50</f>
        <v>4700</v>
      </c>
      <c r="B50" s="22">
        <v>0</v>
      </c>
      <c r="C50" s="22">
        <v>0</v>
      </c>
      <c r="D50" s="22">
        <f>SIN(Wellpath!$L50) * SIN(Wellpath!$O50) * (TAN(Dip) * COS(Wellpath!$L50) + SIN(Wellpath!$L50) * COS(Wellpath!$O50)) / SQRT(2)</f>
        <v>0</v>
      </c>
      <c r="E50" s="20">
        <f>Model!$W$17*((drdp!B50+drdp!K50)*'MSXY-TI1S'!$B50+(drdp!E50+drdp!N50)*'MSXY-TI1S'!$C50+(drdp!H50+drdp!Q50)*'MSXY-TI1S'!$D50)</f>
        <v>0</v>
      </c>
      <c r="F50" s="20">
        <f>Model!$W$17*((drdp!C50+drdp!L50)*'MSXY-TI1S'!$B50+(drdp!F50+drdp!O50)*'MSXY-TI1S'!$C50+(drdp!I50+drdp!R50)*'MSXY-TI1S'!$D50)</f>
        <v>0</v>
      </c>
      <c r="G50" s="20">
        <f>Model!$W$17*((drdp!D50+drdp!M50)*'MSXY-TI1S'!$B50+(drdp!G50+drdp!P50)*'MSXY-TI1S'!$C50+(drdp!J50+drdp!S50)*'MSXY-TI1S'!$D50)</f>
        <v>0</v>
      </c>
      <c r="H50" s="18">
        <f>Model!$W$17*((drdp!B50)*'MSXY-TI1S'!$B50+(drdp!E50)*'MSXY-TI1S'!$C50+(drdp!H50)*'MSXY-TI1S'!$D50)</f>
        <v>0</v>
      </c>
      <c r="I50" s="18">
        <f>Model!$W$17*((drdp!C50)*'MSXY-TI1S'!$B50+(drdp!F50)*'MSXY-TI1S'!$C50+(drdp!I50)*'MSXY-TI1S'!$D50)</f>
        <v>0</v>
      </c>
      <c r="J50" s="18">
        <f>Model!$W$17*((drdp!D50)*'MSXY-TI1S'!$B50+(drdp!G50)*'MSXY-TI1S'!$C50+(drdp!J50)*'MSXY-TI1S'!$D50)</f>
        <v>0</v>
      </c>
      <c r="K50" s="21">
        <f>SUM(E$3:E49)+H50</f>
        <v>0</v>
      </c>
      <c r="L50" s="21">
        <f>SUM(F$3:F49)+I50</f>
        <v>0</v>
      </c>
      <c r="M50" s="21">
        <f>SUM(G$3:G49)+J50</f>
        <v>0</v>
      </c>
      <c r="N50" s="21"/>
      <c r="O50" s="21"/>
      <c r="P50" s="21"/>
      <c r="Q50" s="19">
        <f t="shared" si="1"/>
        <v>0</v>
      </c>
      <c r="R50" s="19">
        <f t="shared" si="1"/>
        <v>0</v>
      </c>
      <c r="S50" s="19">
        <f t="shared" si="1"/>
        <v>0</v>
      </c>
      <c r="T50" s="19">
        <f t="shared" si="2"/>
        <v>0</v>
      </c>
      <c r="U50" s="19">
        <f t="shared" si="3"/>
        <v>0</v>
      </c>
      <c r="V50" s="19">
        <f t="shared" si="4"/>
        <v>0</v>
      </c>
    </row>
    <row r="51" spans="1:22" x14ac:dyDescent="0.25">
      <c r="A51" s="26">
        <f>Wellpath!E51</f>
        <v>4800</v>
      </c>
      <c r="B51" s="22">
        <v>0</v>
      </c>
      <c r="C51" s="22">
        <v>0</v>
      </c>
      <c r="D51" s="22">
        <f>SIN(Wellpath!$L51) * SIN(Wellpath!$O51) * (TAN(Dip) * COS(Wellpath!$L51) + SIN(Wellpath!$L51) * COS(Wellpath!$O51)) / SQRT(2)</f>
        <v>0</v>
      </c>
      <c r="E51" s="20">
        <f>Model!$W$17*((drdp!B51+drdp!K51)*'MSXY-TI1S'!$B51+(drdp!E51+drdp!N51)*'MSXY-TI1S'!$C51+(drdp!H51+drdp!Q51)*'MSXY-TI1S'!$D51)</f>
        <v>0</v>
      </c>
      <c r="F51" s="20">
        <f>Model!$W$17*((drdp!C51+drdp!L51)*'MSXY-TI1S'!$B51+(drdp!F51+drdp!O51)*'MSXY-TI1S'!$C51+(drdp!I51+drdp!R51)*'MSXY-TI1S'!$D51)</f>
        <v>0</v>
      </c>
      <c r="G51" s="20">
        <f>Model!$W$17*((drdp!D51+drdp!M51)*'MSXY-TI1S'!$B51+(drdp!G51+drdp!P51)*'MSXY-TI1S'!$C51+(drdp!J51+drdp!S51)*'MSXY-TI1S'!$D51)</f>
        <v>0</v>
      </c>
      <c r="H51" s="18">
        <f>Model!$W$17*((drdp!B51)*'MSXY-TI1S'!$B51+(drdp!E51)*'MSXY-TI1S'!$C51+(drdp!H51)*'MSXY-TI1S'!$D51)</f>
        <v>0</v>
      </c>
      <c r="I51" s="18">
        <f>Model!$W$17*((drdp!C51)*'MSXY-TI1S'!$B51+(drdp!F51)*'MSXY-TI1S'!$C51+(drdp!I51)*'MSXY-TI1S'!$D51)</f>
        <v>0</v>
      </c>
      <c r="J51" s="18">
        <f>Model!$W$17*((drdp!D51)*'MSXY-TI1S'!$B51+(drdp!G51)*'MSXY-TI1S'!$C51+(drdp!J51)*'MSXY-TI1S'!$D51)</f>
        <v>0</v>
      </c>
      <c r="K51" s="21">
        <f>SUM(E$3:E50)+H51</f>
        <v>0</v>
      </c>
      <c r="L51" s="21">
        <f>SUM(F$3:F50)+I51</f>
        <v>0</v>
      </c>
      <c r="M51" s="21">
        <f>SUM(G$3:G50)+J51</f>
        <v>0</v>
      </c>
      <c r="N51" s="21"/>
      <c r="O51" s="21"/>
      <c r="P51" s="21"/>
      <c r="Q51" s="19">
        <f t="shared" si="1"/>
        <v>0</v>
      </c>
      <c r="R51" s="19">
        <f t="shared" si="1"/>
        <v>0</v>
      </c>
      <c r="S51" s="19">
        <f t="shared" si="1"/>
        <v>0</v>
      </c>
      <c r="T51" s="19">
        <f t="shared" si="2"/>
        <v>0</v>
      </c>
      <c r="U51" s="19">
        <f t="shared" si="3"/>
        <v>0</v>
      </c>
      <c r="V51" s="19">
        <f t="shared" si="4"/>
        <v>0</v>
      </c>
    </row>
    <row r="52" spans="1:22" x14ac:dyDescent="0.25">
      <c r="A52" s="26">
        <f>Wellpath!E52</f>
        <v>4900</v>
      </c>
      <c r="B52" s="22">
        <v>0</v>
      </c>
      <c r="C52" s="22">
        <v>0</v>
      </c>
      <c r="D52" s="22">
        <f>SIN(Wellpath!$L52) * SIN(Wellpath!$O52) * (TAN(Dip) * COS(Wellpath!$L52) + SIN(Wellpath!$L52) * COS(Wellpath!$O52)) / SQRT(2)</f>
        <v>0</v>
      </c>
      <c r="E52" s="20">
        <f>Model!$W$17*((drdp!B52+drdp!K52)*'MSXY-TI1S'!$B52+(drdp!E52+drdp!N52)*'MSXY-TI1S'!$C52+(drdp!H52+drdp!Q52)*'MSXY-TI1S'!$D52)</f>
        <v>0</v>
      </c>
      <c r="F52" s="20">
        <f>Model!$W$17*((drdp!C52+drdp!L52)*'MSXY-TI1S'!$B52+(drdp!F52+drdp!O52)*'MSXY-TI1S'!$C52+(drdp!I52+drdp!R52)*'MSXY-TI1S'!$D52)</f>
        <v>0</v>
      </c>
      <c r="G52" s="20">
        <f>Model!$W$17*((drdp!D52+drdp!M52)*'MSXY-TI1S'!$B52+(drdp!G52+drdp!P52)*'MSXY-TI1S'!$C52+(drdp!J52+drdp!S52)*'MSXY-TI1S'!$D52)</f>
        <v>0</v>
      </c>
      <c r="H52" s="18">
        <f>Model!$W$17*((drdp!B52)*'MSXY-TI1S'!$B52+(drdp!E52)*'MSXY-TI1S'!$C52+(drdp!H52)*'MSXY-TI1S'!$D52)</f>
        <v>0</v>
      </c>
      <c r="I52" s="18">
        <f>Model!$W$17*((drdp!C52)*'MSXY-TI1S'!$B52+(drdp!F52)*'MSXY-TI1S'!$C52+(drdp!I52)*'MSXY-TI1S'!$D52)</f>
        <v>0</v>
      </c>
      <c r="J52" s="18">
        <f>Model!$W$17*((drdp!D52)*'MSXY-TI1S'!$B52+(drdp!G52)*'MSXY-TI1S'!$C52+(drdp!J52)*'MSXY-TI1S'!$D52)</f>
        <v>0</v>
      </c>
      <c r="K52" s="21">
        <f>SUM(E$3:E51)+H52</f>
        <v>0</v>
      </c>
      <c r="L52" s="21">
        <f>SUM(F$3:F51)+I52</f>
        <v>0</v>
      </c>
      <c r="M52" s="21">
        <f>SUM(G$3:G51)+J52</f>
        <v>0</v>
      </c>
      <c r="N52" s="21"/>
      <c r="O52" s="21"/>
      <c r="P52" s="21"/>
      <c r="Q52" s="19">
        <f t="shared" si="1"/>
        <v>0</v>
      </c>
      <c r="R52" s="19">
        <f t="shared" si="1"/>
        <v>0</v>
      </c>
      <c r="S52" s="19">
        <f t="shared" si="1"/>
        <v>0</v>
      </c>
      <c r="T52" s="19">
        <f t="shared" si="2"/>
        <v>0</v>
      </c>
      <c r="U52" s="19">
        <f t="shared" si="3"/>
        <v>0</v>
      </c>
      <c r="V52" s="19">
        <f t="shared" si="4"/>
        <v>0</v>
      </c>
    </row>
    <row r="53" spans="1:22" x14ac:dyDescent="0.25">
      <c r="A53" s="26">
        <f>Wellpath!E53</f>
        <v>5000</v>
      </c>
      <c r="B53" s="22">
        <v>0</v>
      </c>
      <c r="C53" s="22">
        <v>0</v>
      </c>
      <c r="D53" s="22">
        <f>SIN(Wellpath!$L53) * SIN(Wellpath!$O53) * (TAN(Dip) * COS(Wellpath!$L53) + SIN(Wellpath!$L53) * COS(Wellpath!$O53)) / SQRT(2)</f>
        <v>0</v>
      </c>
      <c r="E53" s="20">
        <f>Model!$W$17*((drdp!B53+drdp!K53)*'MSXY-TI1S'!$B53+(drdp!E53+drdp!N53)*'MSXY-TI1S'!$C53+(drdp!H53+drdp!Q53)*'MSXY-TI1S'!$D53)</f>
        <v>0</v>
      </c>
      <c r="F53" s="20">
        <f>Model!$W$17*((drdp!C53+drdp!L53)*'MSXY-TI1S'!$B53+(drdp!F53+drdp!O53)*'MSXY-TI1S'!$C53+(drdp!I53+drdp!R53)*'MSXY-TI1S'!$D53)</f>
        <v>0</v>
      </c>
      <c r="G53" s="20">
        <f>Model!$W$17*((drdp!D53+drdp!M53)*'MSXY-TI1S'!$B53+(drdp!G53+drdp!P53)*'MSXY-TI1S'!$C53+(drdp!J53+drdp!S53)*'MSXY-TI1S'!$D53)</f>
        <v>0</v>
      </c>
      <c r="H53" s="18">
        <f>Model!$W$17*((drdp!B53)*'MSXY-TI1S'!$B53+(drdp!E53)*'MSXY-TI1S'!$C53+(drdp!H53)*'MSXY-TI1S'!$D53)</f>
        <v>0</v>
      </c>
      <c r="I53" s="18">
        <f>Model!$W$17*((drdp!C53)*'MSXY-TI1S'!$B53+(drdp!F53)*'MSXY-TI1S'!$C53+(drdp!I53)*'MSXY-TI1S'!$D53)</f>
        <v>0</v>
      </c>
      <c r="J53" s="18">
        <f>Model!$W$17*((drdp!D53)*'MSXY-TI1S'!$B53+(drdp!G53)*'MSXY-TI1S'!$C53+(drdp!J53)*'MSXY-TI1S'!$D53)</f>
        <v>0</v>
      </c>
      <c r="K53" s="21">
        <f>SUM(E$3:E52)+H53</f>
        <v>0</v>
      </c>
      <c r="L53" s="21">
        <f>SUM(F$3:F52)+I53</f>
        <v>0</v>
      </c>
      <c r="M53" s="21">
        <f>SUM(G$3:G52)+J53</f>
        <v>0</v>
      </c>
      <c r="N53" s="21"/>
      <c r="O53" s="21"/>
      <c r="P53" s="21"/>
      <c r="Q53" s="19">
        <f t="shared" si="1"/>
        <v>0</v>
      </c>
      <c r="R53" s="19">
        <f t="shared" si="1"/>
        <v>0</v>
      </c>
      <c r="S53" s="19">
        <f t="shared" si="1"/>
        <v>0</v>
      </c>
      <c r="T53" s="19">
        <f t="shared" si="2"/>
        <v>0</v>
      </c>
      <c r="U53" s="19">
        <f t="shared" si="3"/>
        <v>0</v>
      </c>
      <c r="V53" s="19">
        <f t="shared" si="4"/>
        <v>0</v>
      </c>
    </row>
    <row r="54" spans="1:22" x14ac:dyDescent="0.25">
      <c r="A54" s="26">
        <f>Wellpath!E54</f>
        <v>5100</v>
      </c>
      <c r="B54" s="22">
        <v>0</v>
      </c>
      <c r="C54" s="22">
        <v>0</v>
      </c>
      <c r="D54" s="22">
        <f>SIN(Wellpath!$L54) * SIN(Wellpath!$O54) * (TAN(Dip) * COS(Wellpath!$L54) + SIN(Wellpath!$L54) * COS(Wellpath!$O54)) / SQRT(2)</f>
        <v>6.7985505850296432E-2</v>
      </c>
      <c r="E54" s="20">
        <f>Model!$W$17*((drdp!B54+drdp!K54)*'MSXY-TI1S'!$B54+(drdp!E54+drdp!N54)*'MSXY-TI1S'!$C54+(drdp!H54+drdp!Q54)*'MSXY-TI1S'!$D54)</f>
        <v>-2.2915302549951733E-4</v>
      </c>
      <c r="F54" s="20">
        <f>Model!$W$17*((drdp!C54+drdp!L54)*'MSXY-TI1S'!$B54+(drdp!F54+drdp!O54)*'MSXY-TI1S'!$C54+(drdp!I54+drdp!R54)*'MSXY-TI1S'!$D54)</f>
        <v>1.7151385383439924E-3</v>
      </c>
      <c r="G54" s="20">
        <f>Model!$W$17*((drdp!D54+drdp!M54)*'MSXY-TI1S'!$B54+(drdp!G54+drdp!P54)*'MSXY-TI1S'!$C54+(drdp!J54+drdp!S54)*'MSXY-TI1S'!$D54)</f>
        <v>0</v>
      </c>
      <c r="H54" s="18">
        <f>Model!$W$17*((drdp!B54)*'MSXY-TI1S'!$B54+(drdp!E54)*'MSXY-TI1S'!$C54+(drdp!H54)*'MSXY-TI1S'!$D54)</f>
        <v>-1.1457651274975866E-4</v>
      </c>
      <c r="I54" s="18">
        <f>Model!$W$17*((drdp!C54)*'MSXY-TI1S'!$B54+(drdp!F54)*'MSXY-TI1S'!$C54+(drdp!I54)*'MSXY-TI1S'!$D54)</f>
        <v>8.5756926917199619E-4</v>
      </c>
      <c r="J54" s="18">
        <f>Model!$W$17*((drdp!D54)*'MSXY-TI1S'!$B54+(drdp!G54)*'MSXY-TI1S'!$C54+(drdp!J54)*'MSXY-TI1S'!$D54)</f>
        <v>0</v>
      </c>
      <c r="K54" s="21">
        <f>SUM(E$3:E53)+H54</f>
        <v>-1.1457651274975866E-4</v>
      </c>
      <c r="L54" s="21">
        <f>SUM(F$3:F53)+I54</f>
        <v>8.5756926917199619E-4</v>
      </c>
      <c r="M54" s="21">
        <f>SUM(G$3:G53)+J54</f>
        <v>0</v>
      </c>
      <c r="N54" s="21"/>
      <c r="O54" s="21"/>
      <c r="P54" s="21"/>
      <c r="Q54" s="19">
        <f t="shared" si="1"/>
        <v>1.312777727389561E-8</v>
      </c>
      <c r="R54" s="19">
        <f t="shared" si="1"/>
        <v>7.3542505142819168E-7</v>
      </c>
      <c r="S54" s="19">
        <f t="shared" si="1"/>
        <v>0</v>
      </c>
      <c r="T54" s="19">
        <f t="shared" si="2"/>
        <v>-9.8257296303086434E-8</v>
      </c>
      <c r="U54" s="19">
        <f t="shared" si="3"/>
        <v>0</v>
      </c>
      <c r="V54" s="19">
        <f t="shared" si="4"/>
        <v>0</v>
      </c>
    </row>
    <row r="55" spans="1:22" x14ac:dyDescent="0.25">
      <c r="A55" s="26">
        <f>Wellpath!E55</f>
        <v>5200</v>
      </c>
      <c r="B55" s="22">
        <v>0</v>
      </c>
      <c r="C55" s="22">
        <v>0</v>
      </c>
      <c r="D55" s="22">
        <f>SIN(Wellpath!$L55) * SIN(Wellpath!$O55) * (TAN(Dip) * COS(Wellpath!$L55) + SIN(Wellpath!$L55) * COS(Wellpath!$O55)) / SQRT(2)</f>
        <v>0.13529222288074497</v>
      </c>
      <c r="E55" s="20">
        <f>Model!$W$17*((drdp!B55+drdp!K55)*'MSXY-TI1S'!$B55+(drdp!E55+drdp!N55)*'MSXY-TI1S'!$C55+(drdp!H55+drdp!Q55)*'MSXY-TI1S'!$D55)</f>
        <v>-7.8908837517308484E-4</v>
      </c>
      <c r="F55" s="20">
        <f>Model!$W$17*((drdp!C55+drdp!L55)*'MSXY-TI1S'!$B55+(drdp!F55+drdp!O55)*'MSXY-TI1S'!$C55+(drdp!I55+drdp!R55)*'MSXY-TI1S'!$D55)</f>
        <v>3.3225337141467074E-3</v>
      </c>
      <c r="G55" s="20">
        <f>Model!$W$17*((drdp!D55+drdp!M55)*'MSXY-TI1S'!$B55+(drdp!G55+drdp!P55)*'MSXY-TI1S'!$C55+(drdp!J55+drdp!S55)*'MSXY-TI1S'!$D55)</f>
        <v>0</v>
      </c>
      <c r="H55" s="18">
        <f>Model!$W$17*((drdp!B55)*'MSXY-TI1S'!$B55+(drdp!E55)*'MSXY-TI1S'!$C55+(drdp!H55)*'MSXY-TI1S'!$D55)</f>
        <v>-3.9454418758654242E-4</v>
      </c>
      <c r="I55" s="18">
        <f>Model!$W$17*((drdp!C55)*'MSXY-TI1S'!$B55+(drdp!F55)*'MSXY-TI1S'!$C55+(drdp!I55)*'MSXY-TI1S'!$D55)</f>
        <v>1.6612668570733537E-3</v>
      </c>
      <c r="J55" s="18">
        <f>Model!$W$17*((drdp!D55)*'MSXY-TI1S'!$B55+(drdp!G55)*'MSXY-TI1S'!$C55+(drdp!J55)*'MSXY-TI1S'!$D55)</f>
        <v>0</v>
      </c>
      <c r="K55" s="21">
        <f>SUM(E$3:E54)+H55</f>
        <v>-6.2369721308605974E-4</v>
      </c>
      <c r="L55" s="21">
        <f>SUM(F$3:F54)+I55</f>
        <v>3.3764053954173463E-3</v>
      </c>
      <c r="M55" s="21">
        <f>SUM(G$3:G54)+J55</f>
        <v>0</v>
      </c>
      <c r="N55" s="21"/>
      <c r="O55" s="21"/>
      <c r="P55" s="21"/>
      <c r="Q55" s="19">
        <f t="shared" si="1"/>
        <v>3.8899821361131779E-7</v>
      </c>
      <c r="R55" s="19">
        <f t="shared" si="1"/>
        <v>1.1400113394203367E-5</v>
      </c>
      <c r="S55" s="19">
        <f t="shared" si="1"/>
        <v>0</v>
      </c>
      <c r="T55" s="19">
        <f t="shared" si="2"/>
        <v>-2.1058546353705345E-6</v>
      </c>
      <c r="U55" s="19">
        <f t="shared" si="3"/>
        <v>0</v>
      </c>
      <c r="V55" s="19">
        <f t="shared" si="4"/>
        <v>0</v>
      </c>
    </row>
    <row r="56" spans="1:22" x14ac:dyDescent="0.25">
      <c r="A56" s="26">
        <f>Wellpath!E56</f>
        <v>5300</v>
      </c>
      <c r="B56" s="22">
        <v>0</v>
      </c>
      <c r="C56" s="22">
        <v>0</v>
      </c>
      <c r="D56" s="22">
        <f>SIN(Wellpath!$L56) * SIN(Wellpath!$O56) * (TAN(Dip) * COS(Wellpath!$L56) + SIN(Wellpath!$L56) * COS(Wellpath!$O56)) / SQRT(2)</f>
        <v>0.20102645635261104</v>
      </c>
      <c r="E56" s="20">
        <f>Model!$W$17*((drdp!B56+drdp!K56)*'MSXY-TI1S'!$B56+(drdp!E56+drdp!N56)*'MSXY-TI1S'!$C56+(drdp!H56+drdp!Q56)*'MSXY-TI1S'!$D56)</f>
        <v>-1.6634564713037989E-3</v>
      </c>
      <c r="F56" s="20">
        <f>Model!$W$17*((drdp!C56+drdp!L56)*'MSXY-TI1S'!$B56+(drdp!F56+drdp!O56)*'MSXY-TI1S'!$C56+(drdp!I56+drdp!R56)*'MSXY-TI1S'!$D56)</f>
        <v>4.7875555282140122E-3</v>
      </c>
      <c r="G56" s="20">
        <f>Model!$W$17*((drdp!D56+drdp!M56)*'MSXY-TI1S'!$B56+(drdp!G56+drdp!P56)*'MSXY-TI1S'!$C56+(drdp!J56+drdp!S56)*'MSXY-TI1S'!$D56)</f>
        <v>0</v>
      </c>
      <c r="H56" s="18">
        <f>Model!$W$17*((drdp!B56)*'MSXY-TI1S'!$B56+(drdp!E56)*'MSXY-TI1S'!$C56+(drdp!H56)*'MSXY-TI1S'!$D56)</f>
        <v>-8.3172823565189947E-4</v>
      </c>
      <c r="I56" s="18">
        <f>Model!$W$17*((drdp!C56)*'MSXY-TI1S'!$B56+(drdp!F56)*'MSXY-TI1S'!$C56+(drdp!I56)*'MSXY-TI1S'!$D56)</f>
        <v>2.3937777641070061E-3</v>
      </c>
      <c r="J56" s="18">
        <f>Model!$W$17*((drdp!D56)*'MSXY-TI1S'!$B56+(drdp!G56)*'MSXY-TI1S'!$C56+(drdp!J56)*'MSXY-TI1S'!$D56)</f>
        <v>0</v>
      </c>
      <c r="K56" s="21">
        <f>SUM(E$3:E55)+H56</f>
        <v>-1.8499696363245017E-3</v>
      </c>
      <c r="L56" s="21">
        <f>SUM(F$3:F55)+I56</f>
        <v>7.4314500165977068E-3</v>
      </c>
      <c r="M56" s="21">
        <f>SUM(G$3:G55)+J56</f>
        <v>0</v>
      </c>
      <c r="N56" s="21"/>
      <c r="O56" s="21"/>
      <c r="P56" s="21"/>
      <c r="Q56" s="19">
        <f t="shared" si="1"/>
        <v>3.4223876553226089E-6</v>
      </c>
      <c r="R56" s="19">
        <f t="shared" si="1"/>
        <v>5.5226449349190055E-5</v>
      </c>
      <c r="S56" s="19">
        <f t="shared" si="1"/>
        <v>0</v>
      </c>
      <c r="T56" s="19">
        <f t="shared" si="2"/>
        <v>-1.3747956884568971E-5</v>
      </c>
      <c r="U56" s="19">
        <f t="shared" si="3"/>
        <v>0</v>
      </c>
      <c r="V56" s="19">
        <f t="shared" si="4"/>
        <v>0</v>
      </c>
    </row>
    <row r="57" spans="1:22" x14ac:dyDescent="0.25">
      <c r="A57" s="26">
        <f>Wellpath!E57</f>
        <v>5400</v>
      </c>
      <c r="B57" s="22">
        <v>0</v>
      </c>
      <c r="C57" s="22">
        <v>0</v>
      </c>
      <c r="D57" s="22">
        <f>SIN(Wellpath!$L57) * SIN(Wellpath!$O57) * (TAN(Dip) * COS(Wellpath!$L57) + SIN(Wellpath!$L57) * COS(Wellpath!$O57)) / SQRT(2)</f>
        <v>0.26463883308190972</v>
      </c>
      <c r="E57" s="20">
        <f>Model!$W$17*((drdp!B57+drdp!K57)*'MSXY-TI1S'!$B57+(drdp!E57+drdp!N57)*'MSXY-TI1S'!$C57+(drdp!H57+drdp!Q57)*'MSXY-TI1S'!$D57)</f>
        <v>-2.8310383551106329E-3</v>
      </c>
      <c r="F57" s="20">
        <f>Model!$W$17*((drdp!C57+drdp!L57)*'MSXY-TI1S'!$B57+(drdp!F57+drdp!O57)*'MSXY-TI1S'!$C57+(drdp!I57+drdp!R57)*'MSXY-TI1S'!$D57)</f>
        <v>6.090597543452223E-3</v>
      </c>
      <c r="G57" s="20">
        <f>Model!$W$17*((drdp!D57+drdp!M57)*'MSXY-TI1S'!$B57+(drdp!G57+drdp!P57)*'MSXY-TI1S'!$C57+(drdp!J57+drdp!S57)*'MSXY-TI1S'!$D57)</f>
        <v>0</v>
      </c>
      <c r="H57" s="18">
        <f>Model!$W$17*((drdp!B57)*'MSXY-TI1S'!$B57+(drdp!E57)*'MSXY-TI1S'!$C57+(drdp!H57)*'MSXY-TI1S'!$D57)</f>
        <v>-1.4155191775553164E-3</v>
      </c>
      <c r="I57" s="18">
        <f>Model!$W$17*((drdp!C57)*'MSXY-TI1S'!$B57+(drdp!F57)*'MSXY-TI1S'!$C57+(drdp!I57)*'MSXY-TI1S'!$D57)</f>
        <v>3.0452987717261115E-3</v>
      </c>
      <c r="J57" s="18">
        <f>Model!$W$17*((drdp!D57)*'MSXY-TI1S'!$B57+(drdp!G57)*'MSXY-TI1S'!$C57+(drdp!J57)*'MSXY-TI1S'!$D57)</f>
        <v>0</v>
      </c>
      <c r="K57" s="21">
        <f>SUM(E$3:E56)+H57</f>
        <v>-4.0972170495317175E-3</v>
      </c>
      <c r="L57" s="21">
        <f>SUM(F$3:F56)+I57</f>
        <v>1.2870526552430823E-2</v>
      </c>
      <c r="M57" s="21">
        <f>SUM(G$3:G56)+J57</f>
        <v>0</v>
      </c>
      <c r="N57" s="21"/>
      <c r="O57" s="21"/>
      <c r="P57" s="21"/>
      <c r="Q57" s="19">
        <f t="shared" si="1"/>
        <v>1.6787187550973392E-5</v>
      </c>
      <c r="R57" s="19">
        <f t="shared" si="1"/>
        <v>1.6565045373682685E-4</v>
      </c>
      <c r="S57" s="19">
        <f t="shared" si="1"/>
        <v>0</v>
      </c>
      <c r="T57" s="19">
        <f t="shared" si="2"/>
        <v>-5.2733340827070246E-5</v>
      </c>
      <c r="U57" s="19">
        <f t="shared" si="3"/>
        <v>0</v>
      </c>
      <c r="V57" s="19">
        <f t="shared" si="4"/>
        <v>0</v>
      </c>
    </row>
    <row r="58" spans="1:22" x14ac:dyDescent="0.25">
      <c r="A58" s="26">
        <f>Wellpath!E58</f>
        <v>5500</v>
      </c>
      <c r="B58" s="22">
        <v>0</v>
      </c>
      <c r="C58" s="22">
        <v>0</v>
      </c>
      <c r="D58" s="22">
        <f>SIN(Wellpath!$L58) * SIN(Wellpath!$O58) * (TAN(Dip) * COS(Wellpath!$L58) + SIN(Wellpath!$L58) * COS(Wellpath!$O58)) / SQRT(2)</f>
        <v>0.32528384458972553</v>
      </c>
      <c r="E58" s="20">
        <f>Model!$W$17*((drdp!B58+drdp!K58)*'MSXY-TI1S'!$B58+(drdp!E58+drdp!N58)*'MSXY-TI1S'!$C58+(drdp!H58+drdp!Q58)*'MSXY-TI1S'!$D58)</f>
        <v>-2.6724467141483405E-3</v>
      </c>
      <c r="F58" s="20">
        <f>Model!$W$17*((drdp!C58+drdp!L58)*'MSXY-TI1S'!$B58+(drdp!F58+drdp!O58)*'MSXY-TI1S'!$C58+(drdp!I58+drdp!R58)*'MSXY-TI1S'!$D58)</f>
        <v>4.522462798596796E-3</v>
      </c>
      <c r="G58" s="20">
        <f>Model!$W$17*((drdp!D58+drdp!M58)*'MSXY-TI1S'!$B58+(drdp!G58+drdp!P58)*'MSXY-TI1S'!$C58+(drdp!J58+drdp!S58)*'MSXY-TI1S'!$D58)</f>
        <v>0</v>
      </c>
      <c r="H58" s="18">
        <f>Model!$W$17*((drdp!B58)*'MSXY-TI1S'!$B58+(drdp!E58)*'MSXY-TI1S'!$C58+(drdp!H58)*'MSXY-TI1S'!$D58)</f>
        <v>-2.1287611232661641E-3</v>
      </c>
      <c r="I58" s="18">
        <f>Model!$W$17*((drdp!C58)*'MSXY-TI1S'!$B58+(drdp!F58)*'MSXY-TI1S'!$C58+(drdp!I58)*'MSXY-TI1S'!$D58)</f>
        <v>3.6024078370215065E-3</v>
      </c>
      <c r="J58" s="18">
        <f>Model!$W$17*((drdp!D58)*'MSXY-TI1S'!$B58+(drdp!G58)*'MSXY-TI1S'!$C58+(drdp!J58)*'MSXY-TI1S'!$D58)</f>
        <v>0</v>
      </c>
      <c r="K58" s="21">
        <f>SUM(E$3:E57)+H58</f>
        <v>-7.6414973503531984E-3</v>
      </c>
      <c r="L58" s="21">
        <f>SUM(F$3:F57)+I58</f>
        <v>1.9518233161178442E-2</v>
      </c>
      <c r="M58" s="21">
        <f>SUM(G$3:G57)+J58</f>
        <v>0</v>
      </c>
      <c r="N58" s="21"/>
      <c r="O58" s="21"/>
      <c r="P58" s="21"/>
      <c r="Q58" s="19">
        <f t="shared" si="1"/>
        <v>5.8392481755454952E-5</v>
      </c>
      <c r="R58" s="19">
        <f t="shared" si="1"/>
        <v>3.8096142573412577E-4</v>
      </c>
      <c r="S58" s="19">
        <f t="shared" si="1"/>
        <v>0</v>
      </c>
      <c r="T58" s="19">
        <f t="shared" si="2"/>
        <v>-1.4914852698472099E-4</v>
      </c>
      <c r="U58" s="19">
        <f t="shared" si="3"/>
        <v>0</v>
      </c>
      <c r="V58" s="19">
        <f t="shared" si="4"/>
        <v>0</v>
      </c>
    </row>
    <row r="59" spans="1:22" x14ac:dyDescent="0.25">
      <c r="A59" s="26">
        <f>Wellpath!E59</f>
        <v>5525.54</v>
      </c>
      <c r="B59" s="22">
        <v>0</v>
      </c>
      <c r="C59" s="22">
        <v>0</v>
      </c>
      <c r="D59" s="22">
        <f>SIN(Wellpath!$L59) * SIN(Wellpath!$O59) * (TAN(Dip) * COS(Wellpath!$L59) + SIN(Wellpath!$L59) * COS(Wellpath!$O59)) / SQRT(2)</f>
        <v>0.34025200513885895</v>
      </c>
      <c r="E59" s="20">
        <f>Model!$W$17*((drdp!B59+drdp!K59)*'MSXY-TI1S'!$B59+(drdp!E59+drdp!N59)*'MSXY-TI1S'!$C59+(drdp!H59+drdp!Q59)*'MSXY-TI1S'!$D59)</f>
        <v>-2.3298344273284324E-3</v>
      </c>
      <c r="F59" s="20">
        <f>Model!$W$17*((drdp!C59+drdp!L59)*'MSXY-TI1S'!$B59+(drdp!F59+drdp!O59)*'MSXY-TI1S'!$C59+(drdp!I59+drdp!R59)*'MSXY-TI1S'!$D59)</f>
        <v>3.7285144810022723E-3</v>
      </c>
      <c r="G59" s="20">
        <f>Model!$W$17*((drdp!D59+drdp!M59)*'MSXY-TI1S'!$B59+(drdp!G59+drdp!P59)*'MSXY-TI1S'!$C59+(drdp!J59+drdp!S59)*'MSXY-TI1S'!$D59)</f>
        <v>0</v>
      </c>
      <c r="H59" s="18">
        <f>Model!$W$17*((drdp!B59)*'MSXY-TI1S'!$B59+(drdp!E59)*'MSXY-TI1S'!$C59+(drdp!H59)*'MSXY-TI1S'!$D59)</f>
        <v>-5.9503971273967946E-4</v>
      </c>
      <c r="I59" s="18">
        <f>Model!$W$17*((drdp!C59)*'MSXY-TI1S'!$B59+(drdp!F59)*'MSXY-TI1S'!$C59+(drdp!I59)*'MSXY-TI1S'!$D59)</f>
        <v>9.5226259844797688E-4</v>
      </c>
      <c r="J59" s="18">
        <f>Model!$W$17*((drdp!D59)*'MSXY-TI1S'!$B59+(drdp!G59)*'MSXY-TI1S'!$C59+(drdp!J59)*'MSXY-TI1S'!$D59)</f>
        <v>0</v>
      </c>
      <c r="K59" s="21">
        <f>SUM(E$3:E58)+H59</f>
        <v>-8.7802226539750537E-3</v>
      </c>
      <c r="L59" s="21">
        <f>SUM(F$3:F58)+I59</f>
        <v>2.1390550721201707E-2</v>
      </c>
      <c r="M59" s="21">
        <f>SUM(G$3:G58)+J59</f>
        <v>0</v>
      </c>
      <c r="N59" s="21"/>
      <c r="O59" s="21"/>
      <c r="P59" s="21"/>
      <c r="Q59" s="19">
        <f t="shared" si="1"/>
        <v>7.7092309853376735E-5</v>
      </c>
      <c r="R59" s="19">
        <f t="shared" si="1"/>
        <v>4.5755566015630289E-4</v>
      </c>
      <c r="S59" s="19">
        <f t="shared" si="1"/>
        <v>0</v>
      </c>
      <c r="T59" s="19">
        <f t="shared" si="2"/>
        <v>-1.8781379802329764E-4</v>
      </c>
      <c r="U59" s="19">
        <f t="shared" si="3"/>
        <v>0</v>
      </c>
      <c r="V59" s="19">
        <f t="shared" si="4"/>
        <v>0</v>
      </c>
    </row>
    <row r="60" spans="1:22" x14ac:dyDescent="0.25">
      <c r="A60" s="26">
        <f>Wellpath!E60</f>
        <v>5600</v>
      </c>
      <c r="B60" s="22">
        <v>0</v>
      </c>
      <c r="C60" s="22">
        <v>0</v>
      </c>
      <c r="D60" s="22">
        <f>SIN(Wellpath!$L60) * SIN(Wellpath!$O60) * (TAN(Dip) * COS(Wellpath!$L60) + SIN(Wellpath!$L60) * COS(Wellpath!$O60)) / SQRT(2)</f>
        <v>0.37347802959437026</v>
      </c>
      <c r="E60" s="20">
        <f>Model!$W$17*((drdp!B60+drdp!K60)*'MSXY-TI1S'!$B60+(drdp!E60+drdp!N60)*'MSXY-TI1S'!$C60+(drdp!H60+drdp!Q60)*'MSXY-TI1S'!$D60)</f>
        <v>-4.9079336385587837E-3</v>
      </c>
      <c r="F60" s="20">
        <f>Model!$W$17*((drdp!C60+drdp!L60)*'MSXY-TI1S'!$B60+(drdp!F60+drdp!O60)*'MSXY-TI1S'!$C60+(drdp!I60+drdp!R60)*'MSXY-TI1S'!$D60)</f>
        <v>6.7156732378218413E-3</v>
      </c>
      <c r="G60" s="20">
        <f>Model!$W$17*((drdp!D60+drdp!M60)*'MSXY-TI1S'!$B60+(drdp!G60+drdp!P60)*'MSXY-TI1S'!$C60+(drdp!J60+drdp!S60)*'MSXY-TI1S'!$D60)</f>
        <v>0</v>
      </c>
      <c r="H60" s="18">
        <f>Model!$W$17*((drdp!B60)*'MSXY-TI1S'!$B60+(drdp!E60)*'MSXY-TI1S'!$C60+(drdp!H60)*'MSXY-TI1S'!$D60)</f>
        <v>-2.0947193553083076E-3</v>
      </c>
      <c r="I60" s="18">
        <f>Model!$W$17*((drdp!C60)*'MSXY-TI1S'!$B60+(drdp!F60)*'MSXY-TI1S'!$C60+(drdp!I60)*'MSXY-TI1S'!$D60)</f>
        <v>2.8662675070974127E-3</v>
      </c>
      <c r="J60" s="18">
        <f>Model!$W$17*((drdp!D60)*'MSXY-TI1S'!$B60+(drdp!G60)*'MSXY-TI1S'!$C60+(drdp!J60)*'MSXY-TI1S'!$D60)</f>
        <v>0</v>
      </c>
      <c r="K60" s="21">
        <f>SUM(E$3:E59)+H60</f>
        <v>-1.2609736723872113E-2</v>
      </c>
      <c r="L60" s="21">
        <f>SUM(F$3:F59)+I60</f>
        <v>2.7033070110853413E-2</v>
      </c>
      <c r="M60" s="21">
        <f>SUM(G$3:G59)+J60</f>
        <v>0</v>
      </c>
      <c r="N60" s="21"/>
      <c r="O60" s="21"/>
      <c r="P60" s="21"/>
      <c r="Q60" s="19">
        <f t="shared" si="1"/>
        <v>1.5900546024536901E-4</v>
      </c>
      <c r="R60" s="19">
        <f t="shared" si="1"/>
        <v>7.307868796183161E-4</v>
      </c>
      <c r="S60" s="19">
        <f t="shared" si="1"/>
        <v>0</v>
      </c>
      <c r="T60" s="19">
        <f t="shared" si="2"/>
        <v>-3.4087989693583787E-4</v>
      </c>
      <c r="U60" s="19">
        <f t="shared" si="3"/>
        <v>0</v>
      </c>
      <c r="V60" s="19">
        <f t="shared" si="4"/>
        <v>0</v>
      </c>
    </row>
    <row r="61" spans="1:22" x14ac:dyDescent="0.25">
      <c r="A61" s="26">
        <f>Wellpath!E61</f>
        <v>5700</v>
      </c>
      <c r="B61" s="22">
        <v>0</v>
      </c>
      <c r="C61" s="22">
        <v>0</v>
      </c>
      <c r="D61" s="22">
        <f>SIN(Wellpath!$L61) * SIN(Wellpath!$O61) * (TAN(Dip) * COS(Wellpath!$L61) + SIN(Wellpath!$L61) * COS(Wellpath!$O61)) / SQRT(2)</f>
        <v>0.41509006334160753</v>
      </c>
      <c r="E61" s="20">
        <f>Model!$W$17*((drdp!B61+drdp!K61)*'MSXY-TI1S'!$B61+(drdp!E61+drdp!N61)*'MSXY-TI1S'!$C61+(drdp!H61+drdp!Q61)*'MSXY-TI1S'!$D61)</f>
        <v>-7.0045215168149473E-3</v>
      </c>
      <c r="F61" s="20">
        <f>Model!$W$17*((drdp!C61+drdp!L61)*'MSXY-TI1S'!$B61+(drdp!F61+drdp!O61)*'MSXY-TI1S'!$C61+(drdp!I61+drdp!R61)*'MSXY-TI1S'!$D61)</f>
        <v>7.8121510837229381E-3</v>
      </c>
      <c r="G61" s="20">
        <f>Model!$W$17*((drdp!D61+drdp!M61)*'MSXY-TI1S'!$B61+(drdp!G61+drdp!P61)*'MSXY-TI1S'!$C61+(drdp!J61+drdp!S61)*'MSXY-TI1S'!$D61)</f>
        <v>0</v>
      </c>
      <c r="H61" s="18">
        <f>Model!$W$17*((drdp!B61)*'MSXY-TI1S'!$B61+(drdp!E61)*'MSXY-TI1S'!$C61+(drdp!H61)*'MSXY-TI1S'!$D61)</f>
        <v>-3.5022607584074736E-3</v>
      </c>
      <c r="I61" s="18">
        <f>Model!$W$17*((drdp!C61)*'MSXY-TI1S'!$B61+(drdp!F61)*'MSXY-TI1S'!$C61+(drdp!I61)*'MSXY-TI1S'!$D61)</f>
        <v>3.9060755418614691E-3</v>
      </c>
      <c r="J61" s="18">
        <f>Model!$W$17*((drdp!D61)*'MSXY-TI1S'!$B61+(drdp!G61)*'MSXY-TI1S'!$C61+(drdp!J61)*'MSXY-TI1S'!$D61)</f>
        <v>0</v>
      </c>
      <c r="K61" s="21">
        <f>SUM(E$3:E60)+H61</f>
        <v>-1.8925211765530064E-2</v>
      </c>
      <c r="L61" s="21">
        <f>SUM(F$3:F60)+I61</f>
        <v>3.4788551383439309E-2</v>
      </c>
      <c r="M61" s="21">
        <f>SUM(G$3:G60)+J61</f>
        <v>0</v>
      </c>
      <c r="N61" s="21"/>
      <c r="O61" s="21"/>
      <c r="P61" s="21"/>
      <c r="Q61" s="19">
        <f t="shared" si="1"/>
        <v>3.5816364037015756E-4</v>
      </c>
      <c r="R61" s="19">
        <f t="shared" si="1"/>
        <v>1.210243307358197E-3</v>
      </c>
      <c r="S61" s="19">
        <f t="shared" si="1"/>
        <v>0</v>
      </c>
      <c r="T61" s="19">
        <f t="shared" si="2"/>
        <v>-6.5838070194761274E-4</v>
      </c>
      <c r="U61" s="19">
        <f t="shared" si="3"/>
        <v>0</v>
      </c>
      <c r="V61" s="19">
        <f t="shared" si="4"/>
        <v>0</v>
      </c>
    </row>
    <row r="62" spans="1:22" x14ac:dyDescent="0.25">
      <c r="A62" s="26">
        <f>Wellpath!E62</f>
        <v>5800</v>
      </c>
      <c r="B62" s="22">
        <v>0</v>
      </c>
      <c r="C62" s="22">
        <v>0</v>
      </c>
      <c r="D62" s="22">
        <f>SIN(Wellpath!$L62) * SIN(Wellpath!$O62) * (TAN(Dip) * COS(Wellpath!$L62) + SIN(Wellpath!$L62) * COS(Wellpath!$O62)) / SQRT(2)</f>
        <v>0.45262630055802527</v>
      </c>
      <c r="E62" s="20">
        <f>Model!$W$17*((drdp!B62+drdp!K62)*'MSXY-TI1S'!$B62+(drdp!E62+drdp!N62)*'MSXY-TI1S'!$C62+(drdp!H62+drdp!Q62)*'MSXY-TI1S'!$D62)</f>
        <v>-8.4353179454818173E-3</v>
      </c>
      <c r="F62" s="20">
        <f>Model!$W$17*((drdp!C62+drdp!L62)*'MSXY-TI1S'!$B62+(drdp!F62+drdp!O62)*'MSXY-TI1S'!$C62+(drdp!I62+drdp!R62)*'MSXY-TI1S'!$D62)</f>
        <v>7.6809329000970513E-3</v>
      </c>
      <c r="G62" s="20">
        <f>Model!$W$17*((drdp!D62+drdp!M62)*'MSXY-TI1S'!$B62+(drdp!G62+drdp!P62)*'MSXY-TI1S'!$C62+(drdp!J62+drdp!S62)*'MSXY-TI1S'!$D62)</f>
        <v>0</v>
      </c>
      <c r="H62" s="18">
        <f>Model!$W$17*((drdp!B62)*'MSXY-TI1S'!$B62+(drdp!E62)*'MSXY-TI1S'!$C62+(drdp!H62)*'MSXY-TI1S'!$D62)</f>
        <v>-4.2176589727409087E-3</v>
      </c>
      <c r="I62" s="18">
        <f>Model!$W$17*((drdp!C62)*'MSXY-TI1S'!$B62+(drdp!F62)*'MSXY-TI1S'!$C62+(drdp!I62)*'MSXY-TI1S'!$D62)</f>
        <v>3.8404664500485256E-3</v>
      </c>
      <c r="J62" s="18">
        <f>Model!$W$17*((drdp!D62)*'MSXY-TI1S'!$B62+(drdp!G62)*'MSXY-TI1S'!$C62+(drdp!J62)*'MSXY-TI1S'!$D62)</f>
        <v>0</v>
      </c>
      <c r="K62" s="21">
        <f>SUM(E$3:E61)+H62</f>
        <v>-2.6645131496678444E-2</v>
      </c>
      <c r="L62" s="21">
        <f>SUM(F$3:F61)+I62</f>
        <v>4.2535093375349303E-2</v>
      </c>
      <c r="M62" s="21">
        <f>SUM(G$3:G61)+J62</f>
        <v>0</v>
      </c>
      <c r="N62" s="21"/>
      <c r="O62" s="21"/>
      <c r="P62" s="21"/>
      <c r="Q62" s="19">
        <f t="shared" si="1"/>
        <v>7.0996303247528568E-4</v>
      </c>
      <c r="R62" s="19">
        <f t="shared" si="1"/>
        <v>1.8092341684496842E-3</v>
      </c>
      <c r="S62" s="19">
        <f t="shared" si="1"/>
        <v>0</v>
      </c>
      <c r="T62" s="19">
        <f t="shared" si="2"/>
        <v>-1.1333531562096784E-3</v>
      </c>
      <c r="U62" s="19">
        <f t="shared" si="3"/>
        <v>0</v>
      </c>
      <c r="V62" s="19">
        <f t="shared" si="4"/>
        <v>0</v>
      </c>
    </row>
    <row r="63" spans="1:22" x14ac:dyDescent="0.25">
      <c r="A63" s="26">
        <f>Wellpath!E63</f>
        <v>5900</v>
      </c>
      <c r="B63" s="22">
        <v>0</v>
      </c>
      <c r="C63" s="22">
        <v>0</v>
      </c>
      <c r="D63" s="22">
        <f>SIN(Wellpath!$L63) * SIN(Wellpath!$O63) * (TAN(Dip) * COS(Wellpath!$L63) + SIN(Wellpath!$L63) * COS(Wellpath!$O63)) / SQRT(2)</f>
        <v>0.48566775570160908</v>
      </c>
      <c r="E63" s="20">
        <f>Model!$W$17*((drdp!B63+drdp!K63)*'MSXY-TI1S'!$B63+(drdp!E63+drdp!N63)*'MSXY-TI1S'!$C63+(drdp!H63+drdp!Q63)*'MSXY-TI1S'!$D63)</f>
        <v>-9.8805363358989567E-3</v>
      </c>
      <c r="F63" s="20">
        <f>Model!$W$17*((drdp!C63+drdp!L63)*'MSXY-TI1S'!$B63+(drdp!F63+drdp!O63)*'MSXY-TI1S'!$C63+(drdp!I63+drdp!R63)*'MSXY-TI1S'!$D63)</f>
        <v>7.3218926249312708E-3</v>
      </c>
      <c r="G63" s="20">
        <f>Model!$W$17*((drdp!D63+drdp!M63)*'MSXY-TI1S'!$B63+(drdp!G63+drdp!P63)*'MSXY-TI1S'!$C63+(drdp!J63+drdp!S63)*'MSXY-TI1S'!$D63)</f>
        <v>0</v>
      </c>
      <c r="H63" s="18">
        <f>Model!$W$17*((drdp!B63)*'MSXY-TI1S'!$B63+(drdp!E63)*'MSXY-TI1S'!$C63+(drdp!H63)*'MSXY-TI1S'!$D63)</f>
        <v>-4.9402681679494784E-3</v>
      </c>
      <c r="I63" s="18">
        <f>Model!$W$17*((drdp!C63)*'MSXY-TI1S'!$B63+(drdp!F63)*'MSXY-TI1S'!$C63+(drdp!I63)*'MSXY-TI1S'!$D63)</f>
        <v>3.6609463124656354E-3</v>
      </c>
      <c r="J63" s="18">
        <f>Model!$W$17*((drdp!D63)*'MSXY-TI1S'!$B63+(drdp!G63)*'MSXY-TI1S'!$C63+(drdp!J63)*'MSXY-TI1S'!$D63)</f>
        <v>0</v>
      </c>
      <c r="K63" s="21">
        <f>SUM(E$3:E62)+H63</f>
        <v>-3.580305863736883E-2</v>
      </c>
      <c r="L63" s="21">
        <f>SUM(F$3:F62)+I63</f>
        <v>5.0036506137863465E-2</v>
      </c>
      <c r="M63" s="21">
        <f>SUM(G$3:G62)+J63</f>
        <v>0</v>
      </c>
      <c r="N63" s="21"/>
      <c r="O63" s="21"/>
      <c r="P63" s="21"/>
      <c r="Q63" s="19">
        <f t="shared" si="1"/>
        <v>1.2818590077908708E-3</v>
      </c>
      <c r="R63" s="19">
        <f t="shared" si="1"/>
        <v>2.5036519464844481E-3</v>
      </c>
      <c r="S63" s="19">
        <f t="shared" si="1"/>
        <v>0</v>
      </c>
      <c r="T63" s="19">
        <f t="shared" si="2"/>
        <v>-1.7914599632629911E-3</v>
      </c>
      <c r="U63" s="19">
        <f t="shared" si="3"/>
        <v>0</v>
      </c>
      <c r="V63" s="19">
        <f t="shared" si="4"/>
        <v>0</v>
      </c>
    </row>
    <row r="64" spans="1:22" x14ac:dyDescent="0.25">
      <c r="A64" s="26">
        <f>Wellpath!E64</f>
        <v>6000</v>
      </c>
      <c r="B64" s="22">
        <v>0</v>
      </c>
      <c r="C64" s="22">
        <v>0</v>
      </c>
      <c r="D64" s="22">
        <f>SIN(Wellpath!$L64) * SIN(Wellpath!$O64) * (TAN(Dip) * COS(Wellpath!$L64) + SIN(Wellpath!$L64) * COS(Wellpath!$O64)) / SQRT(2)</f>
        <v>0.51386619687306534</v>
      </c>
      <c r="E64" s="20">
        <f>Model!$W$17*((drdp!B64+drdp!K64)*'MSXY-TI1S'!$B64+(drdp!E64+drdp!N64)*'MSXY-TI1S'!$C64+(drdp!H64+drdp!Q64)*'MSXY-TI1S'!$D64)</f>
        <v>-8.5375891685679373E-3</v>
      </c>
      <c r="F64" s="20">
        <f>Model!$W$17*((drdp!C64+drdp!L64)*'MSXY-TI1S'!$B64+(drdp!F64+drdp!O64)*'MSXY-TI1S'!$C64+(drdp!I64+drdp!R64)*'MSXY-TI1S'!$D64)</f>
        <v>5.0995278778794666E-3</v>
      </c>
      <c r="G64" s="20">
        <f>Model!$W$17*((drdp!D64+drdp!M64)*'MSXY-TI1S'!$B64+(drdp!G64+drdp!P64)*'MSXY-TI1S'!$C64+(drdp!J64+drdp!S64)*'MSXY-TI1S'!$D64)</f>
        <v>0</v>
      </c>
      <c r="H64" s="18">
        <f>Model!$W$17*((drdp!B64)*'MSXY-TI1S'!$B64+(drdp!E64)*'MSXY-TI1S'!$C64+(drdp!H64)*'MSXY-TI1S'!$D64)</f>
        <v>-5.6510386342123039E-3</v>
      </c>
      <c r="I64" s="18">
        <f>Model!$W$17*((drdp!C64)*'MSXY-TI1S'!$B64+(drdp!F64)*'MSXY-TI1S'!$C64+(drdp!I64)*'MSXY-TI1S'!$D64)</f>
        <v>3.3753824979345197E-3</v>
      </c>
      <c r="J64" s="18">
        <f>Model!$W$17*((drdp!D64)*'MSXY-TI1S'!$B64+(drdp!G64)*'MSXY-TI1S'!$C64+(drdp!J64)*'MSXY-TI1S'!$D64)</f>
        <v>0</v>
      </c>
      <c r="K64" s="21">
        <f>SUM(E$3:E63)+H64</f>
        <v>-4.6394365439530613E-2</v>
      </c>
      <c r="L64" s="21">
        <f>SUM(F$3:F63)+I64</f>
        <v>5.7072834948263623E-2</v>
      </c>
      <c r="M64" s="21">
        <f>SUM(G$3:G63)+J64</f>
        <v>0</v>
      </c>
      <c r="N64" s="21"/>
      <c r="O64" s="21"/>
      <c r="P64" s="21"/>
      <c r="Q64" s="19">
        <f t="shared" si="1"/>
        <v>2.1524371445367126E-3</v>
      </c>
      <c r="R64" s="19">
        <f t="shared" si="1"/>
        <v>3.2573084890317417E-3</v>
      </c>
      <c r="S64" s="19">
        <f t="shared" si="1"/>
        <v>0</v>
      </c>
      <c r="T64" s="19">
        <f t="shared" si="2"/>
        <v>-2.6478579612597567E-3</v>
      </c>
      <c r="U64" s="19">
        <f t="shared" si="3"/>
        <v>0</v>
      </c>
      <c r="V64" s="19">
        <f t="shared" si="4"/>
        <v>0</v>
      </c>
    </row>
    <row r="65" spans="1:22" x14ac:dyDescent="0.25">
      <c r="A65" s="26">
        <f>Wellpath!E65</f>
        <v>6051.08</v>
      </c>
      <c r="B65" s="22">
        <v>0</v>
      </c>
      <c r="C65" s="22">
        <v>0</v>
      </c>
      <c r="D65" s="22">
        <f>SIN(Wellpath!$L65) * SIN(Wellpath!$O65) * (TAN(Dip) * COS(Wellpath!$L65) + SIN(Wellpath!$L65) * COS(Wellpath!$O65)) / SQRT(2)</f>
        <v>0.52639092849634239</v>
      </c>
      <c r="E65" s="20">
        <f>Model!$W$17*((drdp!B65+drdp!K65)*'MSXY-TI1S'!$B65+(drdp!E65+drdp!N65)*'MSXY-TI1S'!$C65+(drdp!H65+drdp!Q65)*'MSXY-TI1S'!$D65)</f>
        <v>-6.0056218181331437E-3</v>
      </c>
      <c r="F65" s="20">
        <f>Model!$W$17*((drdp!C65+drdp!L65)*'MSXY-TI1S'!$B65+(drdp!F65+drdp!O65)*'MSXY-TI1S'!$C65+(drdp!I65+drdp!R65)*'MSXY-TI1S'!$D65)</f>
        <v>3.1932457636933507E-3</v>
      </c>
      <c r="G65" s="20">
        <f>Model!$W$17*((drdp!D65+drdp!M65)*'MSXY-TI1S'!$B65+(drdp!G65+drdp!P65)*'MSXY-TI1S'!$C65+(drdp!J65+drdp!S65)*'MSXY-TI1S'!$D65)</f>
        <v>0</v>
      </c>
      <c r="H65" s="18">
        <f>Model!$W$17*((drdp!B65)*'MSXY-TI1S'!$B65+(drdp!E65)*'MSXY-TI1S'!$C65+(drdp!H65)*'MSXY-TI1S'!$D65)</f>
        <v>-3.0676716247023976E-3</v>
      </c>
      <c r="I65" s="18">
        <f>Model!$W$17*((drdp!C65)*'MSXY-TI1S'!$B65+(drdp!F65)*'MSXY-TI1S'!$C65+(drdp!I65)*'MSXY-TI1S'!$D65)</f>
        <v>1.6311099360945573E-3</v>
      </c>
      <c r="J65" s="18">
        <f>Model!$W$17*((drdp!D65)*'MSXY-TI1S'!$B65+(drdp!G65)*'MSXY-TI1S'!$C65+(drdp!J65)*'MSXY-TI1S'!$D65)</f>
        <v>0</v>
      </c>
      <c r="K65" s="21">
        <f>SUM(E$3:E64)+H65</f>
        <v>-5.2348587598588639E-2</v>
      </c>
      <c r="L65" s="21">
        <f>SUM(F$3:F64)+I65</f>
        <v>6.0428090264303125E-2</v>
      </c>
      <c r="M65" s="21">
        <f>SUM(G$3:G64)+J65</f>
        <v>0</v>
      </c>
      <c r="N65" s="21"/>
      <c r="O65" s="21"/>
      <c r="P65" s="21"/>
      <c r="Q65" s="19">
        <f t="shared" si="1"/>
        <v>2.7403746235671084E-3</v>
      </c>
      <c r="R65" s="19">
        <f t="shared" si="1"/>
        <v>3.6515540929907661E-3</v>
      </c>
      <c r="S65" s="19">
        <f t="shared" si="1"/>
        <v>0</v>
      </c>
      <c r="T65" s="19">
        <f t="shared" si="2"/>
        <v>-3.1633251766162935E-3</v>
      </c>
      <c r="U65" s="19">
        <f t="shared" si="3"/>
        <v>0</v>
      </c>
      <c r="V65" s="19">
        <f t="shared" si="4"/>
        <v>0</v>
      </c>
    </row>
    <row r="66" spans="1:22" x14ac:dyDescent="0.25">
      <c r="A66" s="26">
        <f>Wellpath!E66</f>
        <v>6100</v>
      </c>
      <c r="B66" s="22">
        <v>0</v>
      </c>
      <c r="C66" s="22">
        <v>0</v>
      </c>
      <c r="D66" s="22">
        <f>SIN(Wellpath!$L66) * SIN(Wellpath!$O66) * (TAN(Dip) * COS(Wellpath!$L66) + SIN(Wellpath!$L66) * COS(Wellpath!$O66)) / SQRT(2)</f>
        <v>0.52918242946308403</v>
      </c>
      <c r="E66" s="20">
        <f>Model!$W$17*((drdp!B66+drdp!K66)*'MSXY-TI1S'!$B66+(drdp!E66+drdp!N66)*'MSXY-TI1S'!$C66+(drdp!H66+drdp!Q66)*'MSXY-TI1S'!$D66)</f>
        <v>-9.1304545321949926E-3</v>
      </c>
      <c r="F66" s="20">
        <f>Model!$W$17*((drdp!C66+drdp!L66)*'MSXY-TI1S'!$B66+(drdp!F66+drdp!O66)*'MSXY-TI1S'!$C66+(drdp!I66+drdp!R66)*'MSXY-TI1S'!$D66)</f>
        <v>4.312047455513471E-3</v>
      </c>
      <c r="G66" s="20">
        <f>Model!$W$17*((drdp!D66+drdp!M66)*'MSXY-TI1S'!$B66+(drdp!G66+drdp!P66)*'MSXY-TI1S'!$C66+(drdp!J66+drdp!S66)*'MSXY-TI1S'!$D66)</f>
        <v>0</v>
      </c>
      <c r="H66" s="18">
        <f>Model!$W$17*((drdp!B66)*'MSXY-TI1S'!$B66+(drdp!E66)*'MSXY-TI1S'!$C66+(drdp!H66)*'MSXY-TI1S'!$D66)</f>
        <v>-2.9993408253759231E-3</v>
      </c>
      <c r="I66" s="18">
        <f>Model!$W$17*((drdp!C66)*'MSXY-TI1S'!$B66+(drdp!F66)*'MSXY-TI1S'!$C66+(drdp!I66)*'MSXY-TI1S'!$D66)</f>
        <v>1.4165012189344655E-3</v>
      </c>
      <c r="J66" s="18">
        <f>Model!$W$17*((drdp!D66)*'MSXY-TI1S'!$B66+(drdp!G66)*'MSXY-TI1S'!$C66+(drdp!J66)*'MSXY-TI1S'!$D66)</f>
        <v>0</v>
      </c>
      <c r="K66" s="21">
        <f>SUM(E$3:E65)+H66</f>
        <v>-5.8285878617395315E-2</v>
      </c>
      <c r="L66" s="21">
        <f>SUM(F$3:F65)+I66</f>
        <v>6.340672731083638E-2</v>
      </c>
      <c r="M66" s="21">
        <f>SUM(G$3:G65)+J66</f>
        <v>0</v>
      </c>
      <c r="N66" s="21"/>
      <c r="O66" s="21"/>
      <c r="P66" s="21"/>
      <c r="Q66" s="19">
        <f t="shared" si="1"/>
        <v>3.3972436462017404E-3</v>
      </c>
      <c r="R66" s="19">
        <f t="shared" si="1"/>
        <v>4.0204130682707645E-3</v>
      </c>
      <c r="S66" s="19">
        <f t="shared" si="1"/>
        <v>0</v>
      </c>
      <c r="T66" s="19">
        <f t="shared" si="2"/>
        <v>-3.6957168115656939E-3</v>
      </c>
      <c r="U66" s="19">
        <f t="shared" si="3"/>
        <v>0</v>
      </c>
      <c r="V66" s="19">
        <f t="shared" si="4"/>
        <v>0</v>
      </c>
    </row>
    <row r="67" spans="1:22" x14ac:dyDescent="0.25">
      <c r="A67" s="26">
        <f>Wellpath!E67</f>
        <v>6200</v>
      </c>
      <c r="B67" s="22">
        <v>0</v>
      </c>
      <c r="C67" s="22">
        <v>0</v>
      </c>
      <c r="D67" s="22">
        <f>SIN(Wellpath!$L67) * SIN(Wellpath!$O67) * (TAN(Dip) * COS(Wellpath!$L67) + SIN(Wellpath!$L67) * COS(Wellpath!$O67)) / SQRT(2)</f>
        <v>0.53214007256338447</v>
      </c>
      <c r="E67" s="20">
        <f>Model!$W$17*((drdp!B67+drdp!K67)*'MSXY-TI1S'!$B67+(drdp!E67+drdp!N67)*'MSXY-TI1S'!$C67+(drdp!H67+drdp!Q67)*'MSXY-TI1S'!$D67)</f>
        <v>-1.2694552022509832E-2</v>
      </c>
      <c r="F67" s="20">
        <f>Model!$W$17*((drdp!C67+drdp!L67)*'MSXY-TI1S'!$B67+(drdp!F67+drdp!O67)*'MSXY-TI1S'!$C67+(drdp!I67+drdp!R67)*'MSXY-TI1S'!$D67)</f>
        <v>4.5178302500145434E-3</v>
      </c>
      <c r="G67" s="20">
        <f>Model!$W$17*((drdp!D67+drdp!M67)*'MSXY-TI1S'!$B67+(drdp!G67+drdp!P67)*'MSXY-TI1S'!$C67+(drdp!J67+drdp!S67)*'MSXY-TI1S'!$D67)</f>
        <v>0</v>
      </c>
      <c r="H67" s="18">
        <f>Model!$W$17*((drdp!B67)*'MSXY-TI1S'!$B67+(drdp!E67)*'MSXY-TI1S'!$C67+(drdp!H67)*'MSXY-TI1S'!$D67)</f>
        <v>-6.3472760112548926E-3</v>
      </c>
      <c r="I67" s="18">
        <f>Model!$W$17*((drdp!C67)*'MSXY-TI1S'!$B67+(drdp!F67)*'MSXY-TI1S'!$C67+(drdp!I67)*'MSXY-TI1S'!$D67)</f>
        <v>2.2589151250072634E-3</v>
      </c>
      <c r="J67" s="18">
        <f>Model!$W$17*((drdp!D67)*'MSXY-TI1S'!$B67+(drdp!G67)*'MSXY-TI1S'!$C67+(drdp!J67)*'MSXY-TI1S'!$D67)</f>
        <v>0</v>
      </c>
      <c r="K67" s="21">
        <f>SUM(E$3:E66)+H67</f>
        <v>-7.0764268335469283E-2</v>
      </c>
      <c r="L67" s="21">
        <f>SUM(F$3:F66)+I67</f>
        <v>6.8561188672422654E-2</v>
      </c>
      <c r="M67" s="21">
        <f>SUM(G$3:G66)+J67</f>
        <v>0</v>
      </c>
      <c r="N67" s="21"/>
      <c r="O67" s="21"/>
      <c r="P67" s="21"/>
      <c r="Q67" s="19">
        <f t="shared" si="1"/>
        <v>5.0075816730543003E-3</v>
      </c>
      <c r="R67" s="19">
        <f t="shared" si="1"/>
        <v>4.7006365921755363E-3</v>
      </c>
      <c r="S67" s="19">
        <f t="shared" si="1"/>
        <v>0</v>
      </c>
      <c r="T67" s="19">
        <f t="shared" si="2"/>
        <v>-4.8516823526140538E-3</v>
      </c>
      <c r="U67" s="19">
        <f t="shared" si="3"/>
        <v>0</v>
      </c>
      <c r="V67" s="19">
        <f t="shared" si="4"/>
        <v>0</v>
      </c>
    </row>
    <row r="68" spans="1:22" x14ac:dyDescent="0.25">
      <c r="A68" s="26">
        <f>Wellpath!E68</f>
        <v>6300</v>
      </c>
      <c r="B68" s="22">
        <v>0</v>
      </c>
      <c r="C68" s="22">
        <v>0</v>
      </c>
      <c r="D68" s="22">
        <f>SIN(Wellpath!$L68) * SIN(Wellpath!$O68) * (TAN(Dip) * COS(Wellpath!$L68) + SIN(Wellpath!$L68) * COS(Wellpath!$O68)) / SQRT(2)</f>
        <v>0.53125148867405902</v>
      </c>
      <c r="E68" s="20">
        <f>Model!$W$17*((drdp!B68+drdp!K68)*'MSXY-TI1S'!$B68+(drdp!E68+drdp!N68)*'MSXY-TI1S'!$C68+(drdp!H68+drdp!Q68)*'MSXY-TI1S'!$D68)</f>
        <v>-1.3003610299043945E-2</v>
      </c>
      <c r="F68" s="20">
        <f>Model!$W$17*((drdp!C68+drdp!L68)*'MSXY-TI1S'!$B68+(drdp!F68+drdp!O68)*'MSXY-TI1S'!$C68+(drdp!I68+drdp!R68)*'MSXY-TI1S'!$D68)</f>
        <v>3.1939930345410289E-3</v>
      </c>
      <c r="G68" s="20">
        <f>Model!$W$17*((drdp!D68+drdp!M68)*'MSXY-TI1S'!$B68+(drdp!G68+drdp!P68)*'MSXY-TI1S'!$C68+(drdp!J68+drdp!S68)*'MSXY-TI1S'!$D68)</f>
        <v>0</v>
      </c>
      <c r="H68" s="18">
        <f>Model!$W$17*((drdp!B68)*'MSXY-TI1S'!$B68+(drdp!E68)*'MSXY-TI1S'!$C68+(drdp!H68)*'MSXY-TI1S'!$D68)</f>
        <v>-6.5018051495219723E-3</v>
      </c>
      <c r="I68" s="18">
        <f>Model!$W$17*((drdp!C68)*'MSXY-TI1S'!$B68+(drdp!F68)*'MSXY-TI1S'!$C68+(drdp!I68)*'MSXY-TI1S'!$D68)</f>
        <v>1.5969965172705144E-3</v>
      </c>
      <c r="J68" s="18">
        <f>Model!$W$17*((drdp!D68)*'MSXY-TI1S'!$B68+(drdp!G68)*'MSXY-TI1S'!$C68+(drdp!J68)*'MSXY-TI1S'!$D68)</f>
        <v>0</v>
      </c>
      <c r="K68" s="21">
        <f>SUM(E$3:E67)+H68</f>
        <v>-8.3613349496246187E-2</v>
      </c>
      <c r="L68" s="21">
        <f>SUM(F$3:F67)+I68</f>
        <v>7.2417100314700444E-2</v>
      </c>
      <c r="M68" s="21">
        <f>SUM(G$3:G67)+J68</f>
        <v>0</v>
      </c>
      <c r="N68" s="21"/>
      <c r="O68" s="21"/>
      <c r="P68" s="21"/>
      <c r="Q68" s="19">
        <f t="shared" ref="Q68:S131" si="5">K68^2</f>
        <v>6.9911922139814127E-3</v>
      </c>
      <c r="R68" s="19">
        <f t="shared" si="5"/>
        <v>5.2442364179893872E-3</v>
      </c>
      <c r="S68" s="19">
        <f t="shared" si="5"/>
        <v>0</v>
      </c>
      <c r="T68" s="19">
        <f t="shared" ref="T68:T131" si="6">K68*L68</f>
        <v>-6.055036318117768E-3</v>
      </c>
      <c r="U68" s="19">
        <f t="shared" ref="U68:U131" si="7">K68*M68</f>
        <v>0</v>
      </c>
      <c r="V68" s="19">
        <f t="shared" ref="V68:V131" si="8">L68*M68</f>
        <v>0</v>
      </c>
    </row>
    <row r="69" spans="1:22" x14ac:dyDescent="0.25">
      <c r="A69" s="26">
        <f>Wellpath!E69</f>
        <v>6400</v>
      </c>
      <c r="B69" s="22">
        <v>0</v>
      </c>
      <c r="C69" s="22">
        <v>0</v>
      </c>
      <c r="D69" s="22">
        <f>SIN(Wellpath!$L69) * SIN(Wellpath!$O69) * (TAN(Dip) * COS(Wellpath!$L69) + SIN(Wellpath!$L69) * COS(Wellpath!$O69)) / SQRT(2)</f>
        <v>0.52637408590516244</v>
      </c>
      <c r="E69" s="20">
        <f>Model!$W$17*((drdp!B69+drdp!K69)*'MSXY-TI1S'!$B69+(drdp!E69+drdp!N69)*'MSXY-TI1S'!$C69+(drdp!H69+drdp!Q69)*'MSXY-TI1S'!$D69)</f>
        <v>-1.3171920452695853E-2</v>
      </c>
      <c r="F69" s="20">
        <f>Model!$W$17*((drdp!C69+drdp!L69)*'MSXY-TI1S'!$B69+(drdp!F69+drdp!O69)*'MSXY-TI1S'!$C69+(drdp!I69+drdp!R69)*'MSXY-TI1S'!$D69)</f>
        <v>1.8535370943032149E-3</v>
      </c>
      <c r="G69" s="20">
        <f>Model!$W$17*((drdp!D69+drdp!M69)*'MSXY-TI1S'!$B69+(drdp!G69+drdp!P69)*'MSXY-TI1S'!$C69+(drdp!J69+drdp!S69)*'MSXY-TI1S'!$D69)</f>
        <v>0</v>
      </c>
      <c r="H69" s="18">
        <f>Model!$W$17*((drdp!B69)*'MSXY-TI1S'!$B69+(drdp!E69)*'MSXY-TI1S'!$C69+(drdp!H69)*'MSXY-TI1S'!$D69)</f>
        <v>-6.5859602263479266E-3</v>
      </c>
      <c r="I69" s="18">
        <f>Model!$W$17*((drdp!C69)*'MSXY-TI1S'!$B69+(drdp!F69)*'MSXY-TI1S'!$C69+(drdp!I69)*'MSXY-TI1S'!$D69)</f>
        <v>9.2676854715160746E-4</v>
      </c>
      <c r="J69" s="18">
        <f>Model!$W$17*((drdp!D69)*'MSXY-TI1S'!$B69+(drdp!G69)*'MSXY-TI1S'!$C69+(drdp!J69)*'MSXY-TI1S'!$D69)</f>
        <v>0</v>
      </c>
      <c r="K69" s="21">
        <f>SUM(E$3:E68)+H69</f>
        <v>-9.6701114872116078E-2</v>
      </c>
      <c r="L69" s="21">
        <f>SUM(F$3:F68)+I69</f>
        <v>7.4940865379122562E-2</v>
      </c>
      <c r="M69" s="21">
        <f>SUM(G$3:G68)+J69</f>
        <v>0</v>
      </c>
      <c r="N69" s="21"/>
      <c r="O69" s="21"/>
      <c r="P69" s="21"/>
      <c r="Q69" s="19">
        <f t="shared" si="5"/>
        <v>9.351105617510189E-3</v>
      </c>
      <c r="R69" s="19">
        <f t="shared" si="5"/>
        <v>5.6161333037717705E-3</v>
      </c>
      <c r="S69" s="19">
        <f t="shared" si="5"/>
        <v>0</v>
      </c>
      <c r="T69" s="19">
        <f t="shared" si="6"/>
        <v>-7.2468652316423181E-3</v>
      </c>
      <c r="U69" s="19">
        <f t="shared" si="7"/>
        <v>0</v>
      </c>
      <c r="V69" s="19">
        <f t="shared" si="8"/>
        <v>0</v>
      </c>
    </row>
    <row r="70" spans="1:22" x14ac:dyDescent="0.25">
      <c r="A70" s="26">
        <f>Wellpath!E70</f>
        <v>6500</v>
      </c>
      <c r="B70" s="22">
        <v>0</v>
      </c>
      <c r="C70" s="22">
        <v>0</v>
      </c>
      <c r="D70" s="22">
        <f>SIN(Wellpath!$L70) * SIN(Wellpath!$O70) * (TAN(Dip) * COS(Wellpath!$L70) + SIN(Wellpath!$L70) * COS(Wellpath!$O70)) / SQRT(2)</f>
        <v>0.51770702179287631</v>
      </c>
      <c r="E70" s="20">
        <f>Model!$W$17*((drdp!B70+drdp!K70)*'MSXY-TI1S'!$B70+(drdp!E70+drdp!N70)*'MSXY-TI1S'!$C70+(drdp!H70+drdp!Q70)*'MSXY-TI1S'!$D70)</f>
        <v>-1.1660261663847579E-2</v>
      </c>
      <c r="F70" s="20">
        <f>Model!$W$17*((drdp!C70+drdp!L70)*'MSXY-TI1S'!$B70+(drdp!F70+drdp!O70)*'MSXY-TI1S'!$C70+(drdp!I70+drdp!R70)*'MSXY-TI1S'!$D70)</f>
        <v>4.6628611821570849E-4</v>
      </c>
      <c r="G70" s="20">
        <f>Model!$W$17*((drdp!D70+drdp!M70)*'MSXY-TI1S'!$B70+(drdp!G70+drdp!P70)*'MSXY-TI1S'!$C70+(drdp!J70+drdp!S70)*'MSXY-TI1S'!$D70)</f>
        <v>0</v>
      </c>
      <c r="H70" s="18">
        <f>Model!$W$17*((drdp!B70)*'MSXY-TI1S'!$B70+(drdp!E70)*'MSXY-TI1S'!$C70+(drdp!H70)*'MSXY-TI1S'!$D70)</f>
        <v>-6.601892007613859E-3</v>
      </c>
      <c r="I70" s="18">
        <f>Model!$W$17*((drdp!C70)*'MSXY-TI1S'!$B70+(drdp!F70)*'MSXY-TI1S'!$C70+(drdp!I70)*'MSXY-TI1S'!$D70)</f>
        <v>2.6400527585534442E-4</v>
      </c>
      <c r="J70" s="18">
        <f>Model!$W$17*((drdp!D70)*'MSXY-TI1S'!$B70+(drdp!G70)*'MSXY-TI1S'!$C70+(drdp!J70)*'MSXY-TI1S'!$D70)</f>
        <v>0</v>
      </c>
      <c r="K70" s="21">
        <f>SUM(E$3:E69)+H70</f>
        <v>-0.10988896710607787</v>
      </c>
      <c r="L70" s="21">
        <f>SUM(F$3:F69)+I70</f>
        <v>7.6131639202129522E-2</v>
      </c>
      <c r="M70" s="21">
        <f>SUM(G$3:G69)+J70</f>
        <v>0</v>
      </c>
      <c r="N70" s="21"/>
      <c r="O70" s="21"/>
      <c r="P70" s="21"/>
      <c r="Q70" s="19">
        <f t="shared" si="5"/>
        <v>1.2075585091640665E-2</v>
      </c>
      <c r="R70" s="19">
        <f t="shared" si="5"/>
        <v>5.7960264876032244E-3</v>
      </c>
      <c r="S70" s="19">
        <f t="shared" si="5"/>
        <v>0</v>
      </c>
      <c r="T70" s="19">
        <f t="shared" si="6"/>
        <v>-8.3660271960146002E-3</v>
      </c>
      <c r="U70" s="19">
        <f t="shared" si="7"/>
        <v>0</v>
      </c>
      <c r="V70" s="19">
        <f t="shared" si="8"/>
        <v>0</v>
      </c>
    </row>
    <row r="71" spans="1:22" x14ac:dyDescent="0.25">
      <c r="A71" s="26">
        <f>Wellpath!E71</f>
        <v>6576.62</v>
      </c>
      <c r="B71" s="22">
        <v>0</v>
      </c>
      <c r="C71" s="22">
        <v>0</v>
      </c>
      <c r="D71" s="22">
        <f>SIN(Wellpath!$L71) * SIN(Wellpath!$O71) * (TAN(Dip) * COS(Wellpath!$L71) + SIN(Wellpath!$L71) * COS(Wellpath!$O71)) / SQRT(2)</f>
        <v>0.50854099587881385</v>
      </c>
      <c r="E71" s="20">
        <f>Model!$W$17*((drdp!B71+drdp!K71)*'MSXY-TI1S'!$B71+(drdp!E71+drdp!N71)*'MSXY-TI1S'!$C71+(drdp!H71+drdp!Q71)*'MSXY-TI1S'!$D71)</f>
        <v>-6.5671356261855227E-3</v>
      </c>
      <c r="F71" s="20">
        <f>Model!$W$17*((drdp!C71+drdp!L71)*'MSXY-TI1S'!$B71+(drdp!F71+drdp!O71)*'MSXY-TI1S'!$C71+(drdp!I71+drdp!R71)*'MSXY-TI1S'!$D71)</f>
        <v>-2.2932942942306887E-4</v>
      </c>
      <c r="G71" s="20">
        <f>Model!$W$17*((drdp!D71+drdp!M71)*'MSXY-TI1S'!$B71+(drdp!G71+drdp!P71)*'MSXY-TI1S'!$C71+(drdp!J71+drdp!S71)*'MSXY-TI1S'!$D71)</f>
        <v>0</v>
      </c>
      <c r="H71" s="18">
        <f>Model!$W$17*((drdp!B71)*'MSXY-TI1S'!$B71+(drdp!E71)*'MSXY-TI1S'!$C71+(drdp!H71)*'MSXY-TI1S'!$D71)</f>
        <v>-5.0317393167833274E-3</v>
      </c>
      <c r="I71" s="18">
        <f>Model!$W$17*((drdp!C71)*'MSXY-TI1S'!$B71+(drdp!F71)*'MSXY-TI1S'!$C71+(drdp!I71)*'MSXY-TI1S'!$D71)</f>
        <v>-1.7571220882395472E-4</v>
      </c>
      <c r="J71" s="18">
        <f>Model!$W$17*((drdp!D71)*'MSXY-TI1S'!$B71+(drdp!G71)*'MSXY-TI1S'!$C71+(drdp!J71)*'MSXY-TI1S'!$D71)</f>
        <v>0</v>
      </c>
      <c r="K71" s="21">
        <f>SUM(E$3:E70)+H71</f>
        <v>-0.11997907607909492</v>
      </c>
      <c r="L71" s="21">
        <f>SUM(F$3:F70)+I71</f>
        <v>7.6158207835665931E-2</v>
      </c>
      <c r="M71" s="21">
        <f>SUM(G$3:G70)+J71</f>
        <v>0</v>
      </c>
      <c r="N71" s="21"/>
      <c r="O71" s="21"/>
      <c r="P71" s="21"/>
      <c r="Q71" s="19">
        <f t="shared" si="5"/>
        <v>1.4394978696793246E-2</v>
      </c>
      <c r="R71" s="19">
        <f t="shared" si="5"/>
        <v>5.8000726207404875E-3</v>
      </c>
      <c r="S71" s="19">
        <f t="shared" si="5"/>
        <v>0</v>
      </c>
      <c r="T71" s="19">
        <f t="shared" si="6"/>
        <v>-9.1373914119628856E-3</v>
      </c>
      <c r="U71" s="19">
        <f t="shared" si="7"/>
        <v>0</v>
      </c>
      <c r="V71" s="19">
        <f t="shared" si="8"/>
        <v>0</v>
      </c>
    </row>
    <row r="72" spans="1:22" x14ac:dyDescent="0.25">
      <c r="A72" s="26">
        <f>Wellpath!E72</f>
        <v>6600</v>
      </c>
      <c r="B72" s="22">
        <v>0</v>
      </c>
      <c r="C72" s="22">
        <v>0</v>
      </c>
      <c r="D72" s="22">
        <f>SIN(Wellpath!$L72) * SIN(Wellpath!$O72) * (TAN(Dip) * COS(Wellpath!$L72) + SIN(Wellpath!$L72) * COS(Wellpath!$O72)) / SQRT(2)</f>
        <v>0.50263870214310025</v>
      </c>
      <c r="E72" s="20">
        <f>Model!$W$17*((drdp!B72+drdp!K72)*'MSXY-TI1S'!$B72+(drdp!E72+drdp!N72)*'MSXY-TI1S'!$C72+(drdp!H72+drdp!Q72)*'MSXY-TI1S'!$D72)</f>
        <v>-7.9665401162515321E-3</v>
      </c>
      <c r="F72" s="20">
        <f>Model!$W$17*((drdp!C72+drdp!L72)*'MSXY-TI1S'!$B72+(drdp!F72+drdp!O72)*'MSXY-TI1S'!$C72+(drdp!I72+drdp!R72)*'MSXY-TI1S'!$D72)</f>
        <v>-4.5934781293817324E-4</v>
      </c>
      <c r="G72" s="20">
        <f>Model!$W$17*((drdp!D72+drdp!M72)*'MSXY-TI1S'!$B72+(drdp!G72+drdp!P72)*'MSXY-TI1S'!$C72+(drdp!J72+drdp!S72)*'MSXY-TI1S'!$D72)</f>
        <v>0</v>
      </c>
      <c r="H72" s="18">
        <f>Model!$W$17*((drdp!B72)*'MSXY-TI1S'!$B72+(drdp!E72)*'MSXY-TI1S'!$C72+(drdp!H72)*'MSXY-TI1S'!$D72)</f>
        <v>-1.5096264217698387E-3</v>
      </c>
      <c r="I72" s="18">
        <f>Model!$W$17*((drdp!C72)*'MSXY-TI1S'!$B72+(drdp!F72)*'MSXY-TI1S'!$C72+(drdp!I72)*'MSXY-TI1S'!$D72)</f>
        <v>-8.7044511804948942E-5</v>
      </c>
      <c r="J72" s="18">
        <f>Model!$W$17*((drdp!D72)*'MSXY-TI1S'!$B72+(drdp!G72)*'MSXY-TI1S'!$C72+(drdp!J72)*'MSXY-TI1S'!$D72)</f>
        <v>0</v>
      </c>
      <c r="K72" s="21">
        <f>SUM(E$3:E71)+H72</f>
        <v>-0.12302409881026695</v>
      </c>
      <c r="L72" s="21">
        <f>SUM(F$3:F71)+I72</f>
        <v>7.6017546103261863E-2</v>
      </c>
      <c r="M72" s="21">
        <f>SUM(G$3:G71)+J72</f>
        <v>0</v>
      </c>
      <c r="N72" s="21"/>
      <c r="O72" s="21"/>
      <c r="P72" s="21"/>
      <c r="Q72" s="19">
        <f t="shared" si="5"/>
        <v>1.5134928888078325E-2</v>
      </c>
      <c r="R72" s="19">
        <f t="shared" si="5"/>
        <v>5.7786673155615425E-3</v>
      </c>
      <c r="S72" s="19">
        <f t="shared" si="5"/>
        <v>0</v>
      </c>
      <c r="T72" s="19">
        <f t="shared" si="6"/>
        <v>-9.3519901031217101E-3</v>
      </c>
      <c r="U72" s="19">
        <f t="shared" si="7"/>
        <v>0</v>
      </c>
      <c r="V72" s="19">
        <f t="shared" si="8"/>
        <v>0</v>
      </c>
    </row>
    <row r="73" spans="1:22" x14ac:dyDescent="0.25">
      <c r="A73" s="26">
        <f>Wellpath!E73</f>
        <v>6700</v>
      </c>
      <c r="B73" s="22">
        <v>0</v>
      </c>
      <c r="C73" s="22">
        <v>0</v>
      </c>
      <c r="D73" s="22">
        <f>SIN(Wellpath!$L73) * SIN(Wellpath!$O73) * (TAN(Dip) * COS(Wellpath!$L73) + SIN(Wellpath!$L73) * COS(Wellpath!$O73)) / SQRT(2)</f>
        <v>0.47625251977237276</v>
      </c>
      <c r="E73" s="20">
        <f>Model!$W$17*((drdp!B73+drdp!K73)*'MSXY-TI1S'!$B73+(drdp!E73+drdp!N73)*'MSXY-TI1S'!$C73+(drdp!H73+drdp!Q73)*'MSXY-TI1S'!$D73)</f>
        <v>-1.1943318502638174E-2</v>
      </c>
      <c r="F73" s="20">
        <f>Model!$W$17*((drdp!C73+drdp!L73)*'MSXY-TI1S'!$B73+(drdp!F73+drdp!O73)*'MSXY-TI1S'!$C73+(drdp!I73+drdp!R73)*'MSXY-TI1S'!$D73)</f>
        <v>-1.8809533235900262E-3</v>
      </c>
      <c r="G73" s="20">
        <f>Model!$W$17*((drdp!D73+drdp!M73)*'MSXY-TI1S'!$B73+(drdp!G73+drdp!P73)*'MSXY-TI1S'!$C73+(drdp!J73+drdp!S73)*'MSXY-TI1S'!$D73)</f>
        <v>0</v>
      </c>
      <c r="H73" s="18">
        <f>Model!$W$17*((drdp!B73)*'MSXY-TI1S'!$B73+(drdp!E73)*'MSXY-TI1S'!$C73+(drdp!H73)*'MSXY-TI1S'!$D73)</f>
        <v>-5.9716592513190652E-3</v>
      </c>
      <c r="I73" s="18">
        <f>Model!$W$17*((drdp!C73)*'MSXY-TI1S'!$B73+(drdp!F73)*'MSXY-TI1S'!$C73+(drdp!I73)*'MSXY-TI1S'!$D73)</f>
        <v>-9.4047666179500951E-4</v>
      </c>
      <c r="J73" s="18">
        <f>Model!$W$17*((drdp!D73)*'MSXY-TI1S'!$B73+(drdp!G73)*'MSXY-TI1S'!$C73+(drdp!J73)*'MSXY-TI1S'!$D73)</f>
        <v>0</v>
      </c>
      <c r="K73" s="21">
        <f>SUM(E$3:E72)+H73</f>
        <v>-0.13545267175606771</v>
      </c>
      <c r="L73" s="21">
        <f>SUM(F$3:F72)+I73</f>
        <v>7.4704766140333639E-2</v>
      </c>
      <c r="M73" s="21">
        <f>SUM(G$3:G72)+J73</f>
        <v>0</v>
      </c>
      <c r="N73" s="21"/>
      <c r="O73" s="21"/>
      <c r="P73" s="21"/>
      <c r="Q73" s="19">
        <f t="shared" si="5"/>
        <v>1.8347426285857022E-2</v>
      </c>
      <c r="R73" s="19">
        <f t="shared" si="5"/>
        <v>5.5808020840819395E-3</v>
      </c>
      <c r="S73" s="19">
        <f t="shared" si="5"/>
        <v>0</v>
      </c>
      <c r="T73" s="19">
        <f t="shared" si="6"/>
        <v>-1.0118960166620413E-2</v>
      </c>
      <c r="U73" s="19">
        <f t="shared" si="7"/>
        <v>0</v>
      </c>
      <c r="V73" s="19">
        <f t="shared" si="8"/>
        <v>0</v>
      </c>
    </row>
    <row r="74" spans="1:22" x14ac:dyDescent="0.25">
      <c r="A74" s="26">
        <f>Wellpath!E74</f>
        <v>6800</v>
      </c>
      <c r="B74" s="22">
        <v>0</v>
      </c>
      <c r="C74" s="22">
        <v>0</v>
      </c>
      <c r="D74" s="22">
        <f>SIN(Wellpath!$L74) * SIN(Wellpath!$O74) * (TAN(Dip) * COS(Wellpath!$L74) + SIN(Wellpath!$L74) * COS(Wellpath!$O74)) / SQRT(2)</f>
        <v>0.44794265556370277</v>
      </c>
      <c r="E74" s="20">
        <f>Model!$W$17*((drdp!B74+drdp!K74)*'MSXY-TI1S'!$B74+(drdp!E74+drdp!N74)*'MSXY-TI1S'!$C74+(drdp!H74+drdp!Q74)*'MSXY-TI1S'!$D74)</f>
        <v>-1.0923435973571975E-2</v>
      </c>
      <c r="F74" s="20">
        <f>Model!$W$17*((drdp!C74+drdp!L74)*'MSXY-TI1S'!$B74+(drdp!F74+drdp!O74)*'MSXY-TI1S'!$C74+(drdp!I74+drdp!R74)*'MSXY-TI1S'!$D74)</f>
        <v>-2.8677475887653116E-3</v>
      </c>
      <c r="G74" s="20">
        <f>Model!$W$17*((drdp!D74+drdp!M74)*'MSXY-TI1S'!$B74+(drdp!G74+drdp!P74)*'MSXY-TI1S'!$C74+(drdp!J74+drdp!S74)*'MSXY-TI1S'!$D74)</f>
        <v>0</v>
      </c>
      <c r="H74" s="18">
        <f>Model!$W$17*((drdp!B74)*'MSXY-TI1S'!$B74+(drdp!E74)*'MSXY-TI1S'!$C74+(drdp!H74)*'MSXY-TI1S'!$D74)</f>
        <v>-5.4617179867860492E-3</v>
      </c>
      <c r="I74" s="18">
        <f>Model!$W$17*((drdp!C74)*'MSXY-TI1S'!$B74+(drdp!F74)*'MSXY-TI1S'!$C74+(drdp!I74)*'MSXY-TI1S'!$D74)</f>
        <v>-1.4338737943826718E-3</v>
      </c>
      <c r="J74" s="18">
        <f>Model!$W$17*((drdp!D74)*'MSXY-TI1S'!$B74+(drdp!G74)*'MSXY-TI1S'!$C74+(drdp!J74)*'MSXY-TI1S'!$D74)</f>
        <v>0</v>
      </c>
      <c r="K74" s="21">
        <f>SUM(E$3:E73)+H74</f>
        <v>-0.14688604899417285</v>
      </c>
      <c r="L74" s="21">
        <f>SUM(F$3:F73)+I74</f>
        <v>7.2330415684155949E-2</v>
      </c>
      <c r="M74" s="21">
        <f>SUM(G$3:G73)+J74</f>
        <v>0</v>
      </c>
      <c r="N74" s="21"/>
      <c r="O74" s="21"/>
      <c r="P74" s="21"/>
      <c r="Q74" s="19">
        <f t="shared" si="5"/>
        <v>2.1575511389118545E-2</v>
      </c>
      <c r="R74" s="19">
        <f t="shared" si="5"/>
        <v>5.2316890330427928E-3</v>
      </c>
      <c r="S74" s="19">
        <f t="shared" si="5"/>
        <v>0</v>
      </c>
      <c r="T74" s="19">
        <f t="shared" si="6"/>
        <v>-1.0624328981951819E-2</v>
      </c>
      <c r="U74" s="19">
        <f t="shared" si="7"/>
        <v>0</v>
      </c>
      <c r="V74" s="19">
        <f t="shared" si="8"/>
        <v>0</v>
      </c>
    </row>
    <row r="75" spans="1:22" x14ac:dyDescent="0.25">
      <c r="A75" s="26">
        <f>Wellpath!E75</f>
        <v>6900</v>
      </c>
      <c r="B75" s="22">
        <v>0</v>
      </c>
      <c r="C75" s="22">
        <v>0</v>
      </c>
      <c r="D75" s="22">
        <f>SIN(Wellpath!$L75) * SIN(Wellpath!$O75) * (TAN(Dip) * COS(Wellpath!$L75) + SIN(Wellpath!$L75) * COS(Wellpath!$O75)) / SQRT(2)</f>
        <v>0.41808334163725758</v>
      </c>
      <c r="E75" s="20">
        <f>Model!$W$17*((drdp!B75+drdp!K75)*'MSXY-TI1S'!$B75+(drdp!E75+drdp!N75)*'MSXY-TI1S'!$C75+(drdp!H75+drdp!Q75)*'MSXY-TI1S'!$D75)</f>
        <v>-9.8805267861625194E-3</v>
      </c>
      <c r="F75" s="20">
        <f>Model!$W$17*((drdp!C75+drdp!L75)*'MSXY-TI1S'!$B75+(drdp!F75+drdp!O75)*'MSXY-TI1S'!$C75+(drdp!I75+drdp!R75)*'MSXY-TI1S'!$D75)</f>
        <v>-3.6981091868416556E-3</v>
      </c>
      <c r="G75" s="20">
        <f>Model!$W$17*((drdp!D75+drdp!M75)*'MSXY-TI1S'!$B75+(drdp!G75+drdp!P75)*'MSXY-TI1S'!$C75+(drdp!J75+drdp!S75)*'MSXY-TI1S'!$D75)</f>
        <v>0</v>
      </c>
      <c r="H75" s="18">
        <f>Model!$W$17*((drdp!B75)*'MSXY-TI1S'!$B75+(drdp!E75)*'MSXY-TI1S'!$C75+(drdp!H75)*'MSXY-TI1S'!$D75)</f>
        <v>-4.9402633930812232E-3</v>
      </c>
      <c r="I75" s="18">
        <f>Model!$W$17*((drdp!C75)*'MSXY-TI1S'!$B75+(drdp!F75)*'MSXY-TI1S'!$C75+(drdp!I75)*'MSXY-TI1S'!$D75)</f>
        <v>-1.8490545934208139E-3</v>
      </c>
      <c r="J75" s="18">
        <f>Model!$W$17*((drdp!D75)*'MSXY-TI1S'!$B75+(drdp!G75)*'MSXY-TI1S'!$C75+(drdp!J75)*'MSXY-TI1S'!$D75)</f>
        <v>0</v>
      </c>
      <c r="K75" s="21">
        <f>SUM(E$3:E74)+H75</f>
        <v>-0.15728803037404002</v>
      </c>
      <c r="L75" s="21">
        <f>SUM(F$3:F74)+I75</f>
        <v>6.9047487296352489E-2</v>
      </c>
      <c r="M75" s="21">
        <f>SUM(G$3:G74)+J75</f>
        <v>0</v>
      </c>
      <c r="N75" s="21"/>
      <c r="O75" s="21"/>
      <c r="P75" s="21"/>
      <c r="Q75" s="19">
        <f t="shared" si="5"/>
        <v>2.4739524498944936E-2</v>
      </c>
      <c r="R75" s="19">
        <f t="shared" si="5"/>
        <v>4.7675555019399581E-3</v>
      </c>
      <c r="S75" s="19">
        <f t="shared" si="5"/>
        <v>0</v>
      </c>
      <c r="T75" s="19">
        <f t="shared" si="6"/>
        <v>-1.0860343279119833E-2</v>
      </c>
      <c r="U75" s="19">
        <f t="shared" si="7"/>
        <v>0</v>
      </c>
      <c r="V75" s="19">
        <f t="shared" si="8"/>
        <v>0</v>
      </c>
    </row>
    <row r="76" spans="1:22" x14ac:dyDescent="0.25">
      <c r="A76" s="26">
        <f>Wellpath!E76</f>
        <v>7000</v>
      </c>
      <c r="B76" s="22">
        <v>0</v>
      </c>
      <c r="C76" s="22">
        <v>0</v>
      </c>
      <c r="D76" s="22">
        <f>SIN(Wellpath!$L76) * SIN(Wellpath!$O76) * (TAN(Dip) * COS(Wellpath!$L76) + SIN(Wellpath!$L76) * COS(Wellpath!$O76)) / SQRT(2)</f>
        <v>0.38709841011656687</v>
      </c>
      <c r="E76" s="20">
        <f>Model!$W$17*((drdp!B76+drdp!K76)*'MSXY-TI1S'!$B76+(drdp!E76+drdp!N76)*'MSXY-TI1S'!$C76+(drdp!H76+drdp!Q76)*'MSXY-TI1S'!$D76)</f>
        <v>-8.833154040707154E-3</v>
      </c>
      <c r="F76" s="20">
        <f>Model!$W$17*((drdp!C76+drdp!L76)*'MSXY-TI1S'!$B76+(drdp!F76+drdp!O76)*'MSXY-TI1S'!$C76+(drdp!I76+drdp!R76)*'MSXY-TI1S'!$D76)</f>
        <v>-4.3579462777694486E-3</v>
      </c>
      <c r="G76" s="20">
        <f>Model!$W$17*((drdp!D76+drdp!M76)*'MSXY-TI1S'!$B76+(drdp!G76+drdp!P76)*'MSXY-TI1S'!$C76+(drdp!J76+drdp!S76)*'MSXY-TI1S'!$D76)</f>
        <v>0</v>
      </c>
      <c r="H76" s="18">
        <f>Model!$W$17*((drdp!B76)*'MSXY-TI1S'!$B76+(drdp!E76)*'MSXY-TI1S'!$C76+(drdp!H76)*'MSXY-TI1S'!$D76)</f>
        <v>-4.416577020353577E-3</v>
      </c>
      <c r="I76" s="18">
        <f>Model!$W$17*((drdp!C76)*'MSXY-TI1S'!$B76+(drdp!F76)*'MSXY-TI1S'!$C76+(drdp!I76)*'MSXY-TI1S'!$D76)</f>
        <v>-2.1789731388847243E-3</v>
      </c>
      <c r="J76" s="18">
        <f>Model!$W$17*((drdp!D76)*'MSXY-TI1S'!$B76+(drdp!G76)*'MSXY-TI1S'!$C76+(drdp!J76)*'MSXY-TI1S'!$D76)</f>
        <v>0</v>
      </c>
      <c r="K76" s="21">
        <f>SUM(E$3:E75)+H76</f>
        <v>-0.16664487078747489</v>
      </c>
      <c r="L76" s="21">
        <f>SUM(F$3:F75)+I76</f>
        <v>6.5019459564046922E-2</v>
      </c>
      <c r="M76" s="21">
        <f>SUM(G$3:G75)+J76</f>
        <v>0</v>
      </c>
      <c r="N76" s="21"/>
      <c r="O76" s="21"/>
      <c r="P76" s="21"/>
      <c r="Q76" s="19">
        <f t="shared" si="5"/>
        <v>2.7770512959774202E-2</v>
      </c>
      <c r="R76" s="19">
        <f t="shared" si="5"/>
        <v>4.2275301220007326E-3</v>
      </c>
      <c r="S76" s="19">
        <f t="shared" si="5"/>
        <v>0</v>
      </c>
      <c r="T76" s="19">
        <f t="shared" si="6"/>
        <v>-1.0835159437722048E-2</v>
      </c>
      <c r="U76" s="19">
        <f t="shared" si="7"/>
        <v>0</v>
      </c>
      <c r="V76" s="19">
        <f t="shared" si="8"/>
        <v>0</v>
      </c>
    </row>
    <row r="77" spans="1:22" x14ac:dyDescent="0.25">
      <c r="A77" s="26">
        <f>Wellpath!E77</f>
        <v>7100</v>
      </c>
      <c r="B77" s="22">
        <v>0</v>
      </c>
      <c r="C77" s="22">
        <v>0</v>
      </c>
      <c r="D77" s="22">
        <f>SIN(Wellpath!$L77) * SIN(Wellpath!$O77) * (TAN(Dip) * COS(Wellpath!$L77) + SIN(Wellpath!$L77) * COS(Wellpath!$O77)) / SQRT(2)</f>
        <v>0.35514099507516561</v>
      </c>
      <c r="E77" s="20">
        <f>Model!$W$17*((drdp!B77+drdp!K77)*'MSXY-TI1S'!$B77+(drdp!E77+drdp!N77)*'MSXY-TI1S'!$C77+(drdp!H77+drdp!Q77)*'MSXY-TI1S'!$D77)</f>
        <v>-3.9798119674782483E-3</v>
      </c>
      <c r="F77" s="20">
        <f>Model!$W$17*((drdp!C77+drdp!L77)*'MSXY-TI1S'!$B77+(drdp!F77+drdp!O77)*'MSXY-TI1S'!$C77+(drdp!I77+drdp!R77)*'MSXY-TI1S'!$D77)</f>
        <v>-2.47528774245357E-3</v>
      </c>
      <c r="G77" s="20">
        <f>Model!$W$17*((drdp!D77+drdp!M77)*'MSXY-TI1S'!$B77+(drdp!G77+drdp!P77)*'MSXY-TI1S'!$C77+(drdp!J77+drdp!S77)*'MSXY-TI1S'!$D77)</f>
        <v>0</v>
      </c>
      <c r="H77" s="18">
        <f>Model!$W$17*((drdp!B77)*'MSXY-TI1S'!$B77+(drdp!E77)*'MSXY-TI1S'!$C77+(drdp!H77)*'MSXY-TI1S'!$D77)</f>
        <v>-3.8956655907186823E-3</v>
      </c>
      <c r="I77" s="18">
        <f>Model!$W$17*((drdp!C77)*'MSXY-TI1S'!$B77+(drdp!F77)*'MSXY-TI1S'!$C77+(drdp!I77)*'MSXY-TI1S'!$D77)</f>
        <v>-2.422951979692192E-3</v>
      </c>
      <c r="J77" s="18">
        <f>Model!$W$17*((drdp!D77)*'MSXY-TI1S'!$B77+(drdp!G77)*'MSXY-TI1S'!$C77+(drdp!J77)*'MSXY-TI1S'!$D77)</f>
        <v>0</v>
      </c>
      <c r="K77" s="21">
        <f>SUM(E$3:E76)+H77</f>
        <v>-0.17495711339854714</v>
      </c>
      <c r="L77" s="21">
        <f>SUM(F$3:F76)+I77</f>
        <v>6.0417534445470003E-2</v>
      </c>
      <c r="M77" s="21">
        <f>SUM(G$3:G76)+J77</f>
        <v>0</v>
      </c>
      <c r="N77" s="21"/>
      <c r="O77" s="21"/>
      <c r="P77" s="21"/>
      <c r="Q77" s="19">
        <f t="shared" si="5"/>
        <v>3.0609991528752083E-2</v>
      </c>
      <c r="R77" s="19">
        <f t="shared" si="5"/>
        <v>3.6502784684695542E-3</v>
      </c>
      <c r="S77" s="19">
        <f t="shared" si="5"/>
        <v>0</v>
      </c>
      <c r="T77" s="19">
        <f t="shared" si="6"/>
        <v>-1.0570477425236723E-2</v>
      </c>
      <c r="U77" s="19">
        <f t="shared" si="7"/>
        <v>0</v>
      </c>
      <c r="V77" s="19">
        <f t="shared" si="8"/>
        <v>0</v>
      </c>
    </row>
    <row r="78" spans="1:22" x14ac:dyDescent="0.25">
      <c r="A78" s="26">
        <f>Wellpath!E78</f>
        <v>7102.16</v>
      </c>
      <c r="B78" s="22">
        <v>0</v>
      </c>
      <c r="C78" s="22">
        <v>0</v>
      </c>
      <c r="D78" s="22">
        <f>SIN(Wellpath!$L78) * SIN(Wellpath!$O78) * (TAN(Dip) * COS(Wellpath!$L78) + SIN(Wellpath!$L78) * COS(Wellpath!$O78)) / SQRT(2)</f>
        <v>0.35442791409743823</v>
      </c>
      <c r="E78" s="20">
        <f>Model!$W$17*((drdp!B78+drdp!K78)*'MSXY-TI1S'!$B78+(drdp!E78+drdp!N78)*'MSXY-TI1S'!$C78+(drdp!H78+drdp!Q78)*'MSXY-TI1S'!$D78)</f>
        <v>-3.8838554666104615E-3</v>
      </c>
      <c r="F78" s="20">
        <f>Model!$W$17*((drdp!C78+drdp!L78)*'MSXY-TI1S'!$B78+(drdp!F78+drdp!O78)*'MSXY-TI1S'!$C78+(drdp!I78+drdp!R78)*'MSXY-TI1S'!$D78)</f>
        <v>-2.426902248330377E-3</v>
      </c>
      <c r="G78" s="20">
        <f>Model!$W$17*((drdp!D78+drdp!M78)*'MSXY-TI1S'!$B78+(drdp!G78+drdp!P78)*'MSXY-TI1S'!$C78+(drdp!J78+drdp!S78)*'MSXY-TI1S'!$D78)</f>
        <v>0</v>
      </c>
      <c r="H78" s="18">
        <f>Model!$W$17*((drdp!B78)*'MSXY-TI1S'!$B78+(drdp!E78)*'MSXY-TI1S'!$C78+(drdp!H78)*'MSXY-TI1S'!$D78)</f>
        <v>-8.3891278078828844E-5</v>
      </c>
      <c r="I78" s="18">
        <f>Model!$W$17*((drdp!C78)*'MSXY-TI1S'!$B78+(drdp!F78)*'MSXY-TI1S'!$C78+(drdp!I78)*'MSXY-TI1S'!$D78)</f>
        <v>-5.2421088563962931E-5</v>
      </c>
      <c r="J78" s="18">
        <f>Model!$W$17*((drdp!D78)*'MSXY-TI1S'!$B78+(drdp!G78)*'MSXY-TI1S'!$C78+(drdp!J78)*'MSXY-TI1S'!$D78)</f>
        <v>0</v>
      </c>
      <c r="K78" s="21">
        <f>SUM(E$3:E77)+H78</f>
        <v>-0.17512515105338552</v>
      </c>
      <c r="L78" s="21">
        <f>SUM(F$3:F77)+I78</f>
        <v>6.0312777594144662E-2</v>
      </c>
      <c r="M78" s="21">
        <f>SUM(G$3:G77)+J78</f>
        <v>0</v>
      </c>
      <c r="N78" s="21"/>
      <c r="O78" s="21"/>
      <c r="P78" s="21"/>
      <c r="Q78" s="19">
        <f t="shared" si="5"/>
        <v>3.0668818531471097E-2</v>
      </c>
      <c r="R78" s="19">
        <f t="shared" si="5"/>
        <v>3.6376311411207584E-3</v>
      </c>
      <c r="S78" s="19">
        <f t="shared" si="5"/>
        <v>0</v>
      </c>
      <c r="T78" s="19">
        <f t="shared" si="6"/>
        <v>-1.056228428662383E-2</v>
      </c>
      <c r="U78" s="19">
        <f t="shared" si="7"/>
        <v>0</v>
      </c>
      <c r="V78" s="19">
        <f t="shared" si="8"/>
        <v>0</v>
      </c>
    </row>
    <row r="79" spans="1:22" x14ac:dyDescent="0.25">
      <c r="A79" s="26">
        <f>Wellpath!E79</f>
        <v>7200</v>
      </c>
      <c r="B79" s="22">
        <v>0</v>
      </c>
      <c r="C79" s="22">
        <v>0</v>
      </c>
      <c r="D79" s="22">
        <f>SIN(Wellpath!$L79) * SIN(Wellpath!$O79) * (TAN(Dip) * COS(Wellpath!$L79) + SIN(Wellpath!$L79) * COS(Wellpath!$O79)) / SQRT(2)</f>
        <v>0.31944547385616823</v>
      </c>
      <c r="E79" s="20">
        <f>Model!$W$17*((drdp!B79+drdp!K79)*'MSXY-TI1S'!$B79+(drdp!E79+drdp!N79)*'MSXY-TI1S'!$C79+(drdp!H79+drdp!Q79)*'MSXY-TI1S'!$D79)</f>
        <v>-6.308671495811575E-3</v>
      </c>
      <c r="F79" s="20">
        <f>Model!$W$17*((drdp!C79+drdp!L79)*'MSXY-TI1S'!$B79+(drdp!F79+drdp!O79)*'MSXY-TI1S'!$C79+(drdp!I79+drdp!R79)*'MSXY-TI1S'!$D79)</f>
        <v>-4.797225279324884E-3</v>
      </c>
      <c r="G79" s="20">
        <f>Model!$W$17*((drdp!D79+drdp!M79)*'MSXY-TI1S'!$B79+(drdp!G79+drdp!P79)*'MSXY-TI1S'!$C79+(drdp!J79+drdp!S79)*'MSXY-TI1S'!$D79)</f>
        <v>0</v>
      </c>
      <c r="H79" s="18">
        <f>Model!$W$17*((drdp!B79)*'MSXY-TI1S'!$B79+(drdp!E79)*'MSXY-TI1S'!$C79+(drdp!H79)*'MSXY-TI1S'!$D79)</f>
        <v>-3.1198969831692327E-3</v>
      </c>
      <c r="I79" s="18">
        <f>Model!$W$17*((drdp!C79)*'MSXY-TI1S'!$B79+(drdp!F79)*'MSXY-TI1S'!$C79+(drdp!I79)*'MSXY-TI1S'!$D79)</f>
        <v>-2.3724247944255155E-3</v>
      </c>
      <c r="J79" s="18">
        <f>Model!$W$17*((drdp!D79)*'MSXY-TI1S'!$B79+(drdp!G79)*'MSXY-TI1S'!$C79+(drdp!J79)*'MSXY-TI1S'!$D79)</f>
        <v>0</v>
      </c>
      <c r="K79" s="21">
        <f>SUM(E$3:E78)+H79</f>
        <v>-0.18204501222508637</v>
      </c>
      <c r="L79" s="21">
        <f>SUM(F$3:F78)+I79</f>
        <v>5.5565871639952732E-2</v>
      </c>
      <c r="M79" s="21">
        <f>SUM(G$3:G78)+J79</f>
        <v>0</v>
      </c>
      <c r="N79" s="21"/>
      <c r="O79" s="21"/>
      <c r="P79" s="21"/>
      <c r="Q79" s="19">
        <f t="shared" si="5"/>
        <v>3.3140386476031847E-2</v>
      </c>
      <c r="R79" s="19">
        <f t="shared" si="5"/>
        <v>3.0875660911077033E-3</v>
      </c>
      <c r="S79" s="19">
        <f t="shared" si="5"/>
        <v>0</v>
      </c>
      <c r="T79" s="19">
        <f t="shared" si="6"/>
        <v>-1.0115489781992776E-2</v>
      </c>
      <c r="U79" s="19">
        <f t="shared" si="7"/>
        <v>0</v>
      </c>
      <c r="V79" s="19">
        <f t="shared" si="8"/>
        <v>0</v>
      </c>
    </row>
    <row r="80" spans="1:22" x14ac:dyDescent="0.25">
      <c r="A80" s="26">
        <f>Wellpath!E80</f>
        <v>7300</v>
      </c>
      <c r="B80" s="22">
        <v>0</v>
      </c>
      <c r="C80" s="22">
        <v>0</v>
      </c>
      <c r="D80" s="22">
        <f>SIN(Wellpath!$L80) * SIN(Wellpath!$O80) * (TAN(Dip) * COS(Wellpath!$L80) + SIN(Wellpath!$L80) * COS(Wellpath!$O80)) / SQRT(2)</f>
        <v>0.28299855832957044</v>
      </c>
      <c r="E80" s="20">
        <f>Model!$W$17*((drdp!B80+drdp!K80)*'MSXY-TI1S'!$B80+(drdp!E80+drdp!N80)*'MSXY-TI1S'!$C80+(drdp!H80+drdp!Q80)*'MSXY-TI1S'!$D80)</f>
        <v>-5.070167156737076E-3</v>
      </c>
      <c r="F80" s="20">
        <f>Model!$W$17*((drdp!C80+drdp!L80)*'MSXY-TI1S'!$B80+(drdp!F80+drdp!O80)*'MSXY-TI1S'!$C80+(drdp!I80+drdp!R80)*'MSXY-TI1S'!$D80)</f>
        <v>-4.7147892369120816E-3</v>
      </c>
      <c r="G80" s="20">
        <f>Model!$W$17*((drdp!D80+drdp!M80)*'MSXY-TI1S'!$B80+(drdp!G80+drdp!P80)*'MSXY-TI1S'!$C80+(drdp!J80+drdp!S80)*'MSXY-TI1S'!$D80)</f>
        <v>0</v>
      </c>
      <c r="H80" s="18">
        <f>Model!$W$17*((drdp!B80)*'MSXY-TI1S'!$B80+(drdp!E80)*'MSXY-TI1S'!$C80+(drdp!H80)*'MSXY-TI1S'!$D80)</f>
        <v>-2.535083578368538E-3</v>
      </c>
      <c r="I80" s="18">
        <f>Model!$W$17*((drdp!C80)*'MSXY-TI1S'!$B80+(drdp!F80)*'MSXY-TI1S'!$C80+(drdp!I80)*'MSXY-TI1S'!$D80)</f>
        <v>-2.3573946184560408E-3</v>
      </c>
      <c r="J80" s="18">
        <f>Model!$W$17*((drdp!D80)*'MSXY-TI1S'!$B80+(drdp!G80)*'MSXY-TI1S'!$C80+(drdp!J80)*'MSXY-TI1S'!$D80)</f>
        <v>0</v>
      </c>
      <c r="K80" s="21">
        <f>SUM(E$3:E79)+H80</f>
        <v>-0.18776887031609726</v>
      </c>
      <c r="L80" s="21">
        <f>SUM(F$3:F79)+I80</f>
        <v>5.0783676536597322E-2</v>
      </c>
      <c r="M80" s="21">
        <f>SUM(G$3:G79)+J80</f>
        <v>0</v>
      </c>
      <c r="N80" s="21"/>
      <c r="O80" s="21"/>
      <c r="P80" s="21"/>
      <c r="Q80" s="19">
        <f t="shared" si="5"/>
        <v>3.5257148659783355E-2</v>
      </c>
      <c r="R80" s="19">
        <f t="shared" si="5"/>
        <v>2.5789818025737455E-3</v>
      </c>
      <c r="S80" s="19">
        <f t="shared" si="5"/>
        <v>0</v>
      </c>
      <c r="T80" s="19">
        <f t="shared" si="6"/>
        <v>-9.5355935737749739E-3</v>
      </c>
      <c r="U80" s="19">
        <f t="shared" si="7"/>
        <v>0</v>
      </c>
      <c r="V80" s="19">
        <f t="shared" si="8"/>
        <v>0</v>
      </c>
    </row>
    <row r="81" spans="1:22" x14ac:dyDescent="0.25">
      <c r="A81" s="26">
        <f>Wellpath!E81</f>
        <v>7400</v>
      </c>
      <c r="B81" s="22">
        <v>0</v>
      </c>
      <c r="C81" s="22">
        <v>0</v>
      </c>
      <c r="D81" s="22">
        <f>SIN(Wellpath!$L81) * SIN(Wellpath!$O81) * (TAN(Dip) * COS(Wellpath!$L81) + SIN(Wellpath!$L81) * COS(Wellpath!$O81)) / SQRT(2)</f>
        <v>0.24623081976039243</v>
      </c>
      <c r="E81" s="20">
        <f>Model!$W$17*((drdp!B81+drdp!K81)*'MSXY-TI1S'!$B81+(drdp!E81+drdp!N81)*'MSXY-TI1S'!$C81+(drdp!H81+drdp!Q81)*'MSXY-TI1S'!$D81)</f>
        <v>-3.8941990986619611E-3</v>
      </c>
      <c r="F81" s="20">
        <f>Model!$W$17*((drdp!C81+drdp!L81)*'MSXY-TI1S'!$B81+(drdp!F81+drdp!O81)*'MSXY-TI1S'!$C81+(drdp!I81+drdp!R81)*'MSXY-TI1S'!$D81)</f>
        <v>-4.4545788504286692E-3</v>
      </c>
      <c r="G81" s="20">
        <f>Model!$W$17*((drdp!D81+drdp!M81)*'MSXY-TI1S'!$B81+(drdp!G81+drdp!P81)*'MSXY-TI1S'!$C81+(drdp!J81+drdp!S81)*'MSXY-TI1S'!$D81)</f>
        <v>0</v>
      </c>
      <c r="H81" s="18">
        <f>Model!$W$17*((drdp!B81)*'MSXY-TI1S'!$B81+(drdp!E81)*'MSXY-TI1S'!$C81+(drdp!H81)*'MSXY-TI1S'!$D81)</f>
        <v>-1.9470995493309805E-3</v>
      </c>
      <c r="I81" s="18">
        <f>Model!$W$17*((drdp!C81)*'MSXY-TI1S'!$B81+(drdp!F81)*'MSXY-TI1S'!$C81+(drdp!I81)*'MSXY-TI1S'!$D81)</f>
        <v>-2.2272894252143346E-3</v>
      </c>
      <c r="J81" s="18">
        <f>Model!$W$17*((drdp!D81)*'MSXY-TI1S'!$B81+(drdp!G81)*'MSXY-TI1S'!$C81+(drdp!J81)*'MSXY-TI1S'!$D81)</f>
        <v>0</v>
      </c>
      <c r="K81" s="21">
        <f>SUM(E$3:E80)+H81</f>
        <v>-0.19225105344379678</v>
      </c>
      <c r="L81" s="21">
        <f>SUM(F$3:F80)+I81</f>
        <v>4.6198992492926944E-2</v>
      </c>
      <c r="M81" s="21">
        <f>SUM(G$3:G80)+J81</f>
        <v>0</v>
      </c>
      <c r="N81" s="21"/>
      <c r="O81" s="21"/>
      <c r="P81" s="21"/>
      <c r="Q81" s="19">
        <f t="shared" si="5"/>
        <v>3.6960467550249607E-2</v>
      </c>
      <c r="R81" s="19">
        <f t="shared" si="5"/>
        <v>2.1343469073615202E-3</v>
      </c>
      <c r="S81" s="19">
        <f t="shared" si="5"/>
        <v>0</v>
      </c>
      <c r="T81" s="19">
        <f t="shared" si="6"/>
        <v>-8.8818049748072645E-3</v>
      </c>
      <c r="U81" s="19">
        <f t="shared" si="7"/>
        <v>0</v>
      </c>
      <c r="V81" s="19">
        <f t="shared" si="8"/>
        <v>0</v>
      </c>
    </row>
    <row r="82" spans="1:22" x14ac:dyDescent="0.25">
      <c r="A82" s="26">
        <f>Wellpath!E82</f>
        <v>7500</v>
      </c>
      <c r="B82" s="22">
        <v>0</v>
      </c>
      <c r="C82" s="22">
        <v>0</v>
      </c>
      <c r="D82" s="22">
        <f>SIN(Wellpath!$L82) * SIN(Wellpath!$O82) * (TAN(Dip) * COS(Wellpath!$L82) + SIN(Wellpath!$L82) * COS(Wellpath!$O82)) / SQRT(2)</f>
        <v>0.20955774901154853</v>
      </c>
      <c r="E82" s="20">
        <f>Model!$W$17*((drdp!B82+drdp!K82)*'MSXY-TI1S'!$B82+(drdp!E82+drdp!N82)*'MSXY-TI1S'!$C82+(drdp!H82+drdp!Q82)*'MSXY-TI1S'!$D82)</f>
        <v>-2.8656111320185789E-3</v>
      </c>
      <c r="F82" s="20">
        <f>Model!$W$17*((drdp!C82+drdp!L82)*'MSXY-TI1S'!$B82+(drdp!F82+drdp!O82)*'MSXY-TI1S'!$C82+(drdp!I82+drdp!R82)*'MSXY-TI1S'!$D82)</f>
        <v>-4.0818936797023036E-3</v>
      </c>
      <c r="G82" s="20">
        <f>Model!$W$17*((drdp!D82+drdp!M82)*'MSXY-TI1S'!$B82+(drdp!G82+drdp!P82)*'MSXY-TI1S'!$C82+(drdp!J82+drdp!S82)*'MSXY-TI1S'!$D82)</f>
        <v>0</v>
      </c>
      <c r="H82" s="18">
        <f>Model!$W$17*((drdp!B82)*'MSXY-TI1S'!$B82+(drdp!E82)*'MSXY-TI1S'!$C82+(drdp!H82)*'MSXY-TI1S'!$D82)</f>
        <v>-1.4328055660092895E-3</v>
      </c>
      <c r="I82" s="18">
        <f>Model!$W$17*((drdp!C82)*'MSXY-TI1S'!$B82+(drdp!F82)*'MSXY-TI1S'!$C82+(drdp!I82)*'MSXY-TI1S'!$D82)</f>
        <v>-2.0409468398511518E-3</v>
      </c>
      <c r="J82" s="18">
        <f>Model!$W$17*((drdp!D82)*'MSXY-TI1S'!$B82+(drdp!G82)*'MSXY-TI1S'!$C82+(drdp!J82)*'MSXY-TI1S'!$D82)</f>
        <v>0</v>
      </c>
      <c r="K82" s="21">
        <f>SUM(E$3:E81)+H82</f>
        <v>-0.19563095855913704</v>
      </c>
      <c r="L82" s="21">
        <f>SUM(F$3:F81)+I82</f>
        <v>4.1930756227861465E-2</v>
      </c>
      <c r="M82" s="21">
        <f>SUM(G$3:G81)+J82</f>
        <v>0</v>
      </c>
      <c r="N82" s="21"/>
      <c r="O82" s="21"/>
      <c r="P82" s="21"/>
      <c r="Q82" s="19">
        <f t="shared" si="5"/>
        <v>3.8271471946766791E-2</v>
      </c>
      <c r="R82" s="19">
        <f t="shared" si="5"/>
        <v>1.758188317840343E-3</v>
      </c>
      <c r="S82" s="19">
        <f t="shared" si="5"/>
        <v>0</v>
      </c>
      <c r="T82" s="19">
        <f t="shared" si="6"/>
        <v>-8.2029540339660437E-3</v>
      </c>
      <c r="U82" s="19">
        <f t="shared" si="7"/>
        <v>0</v>
      </c>
      <c r="V82" s="19">
        <f t="shared" si="8"/>
        <v>0</v>
      </c>
    </row>
    <row r="83" spans="1:22" x14ac:dyDescent="0.25">
      <c r="A83" s="26">
        <f>Wellpath!E83</f>
        <v>7600</v>
      </c>
      <c r="B83" s="22">
        <v>0</v>
      </c>
      <c r="C83" s="22">
        <v>0</v>
      </c>
      <c r="D83" s="22">
        <f>SIN(Wellpath!$L83) * SIN(Wellpath!$O83) * (TAN(Dip) * COS(Wellpath!$L83) + SIN(Wellpath!$L83) * COS(Wellpath!$O83)) / SQRT(2)</f>
        <v>0.17341657789840437</v>
      </c>
      <c r="E83" s="20">
        <f>Model!$W$17*((drdp!B83+drdp!K83)*'MSXY-TI1S'!$B83+(drdp!E83+drdp!N83)*'MSXY-TI1S'!$C83+(drdp!H83+drdp!Q83)*'MSXY-TI1S'!$D83)</f>
        <v>-1.993374080495412E-3</v>
      </c>
      <c r="F83" s="20">
        <f>Model!$W$17*((drdp!C83+drdp!L83)*'MSXY-TI1S'!$B83+(drdp!F83+drdp!O83)*'MSXY-TI1S'!$C83+(drdp!I83+drdp!R83)*'MSXY-TI1S'!$D83)</f>
        <v>-3.6080136371603772E-3</v>
      </c>
      <c r="G83" s="20">
        <f>Model!$W$17*((drdp!D83+drdp!M83)*'MSXY-TI1S'!$B83+(drdp!G83+drdp!P83)*'MSXY-TI1S'!$C83+(drdp!J83+drdp!S83)*'MSXY-TI1S'!$D83)</f>
        <v>0</v>
      </c>
      <c r="H83" s="18">
        <f>Model!$W$17*((drdp!B83)*'MSXY-TI1S'!$B83+(drdp!E83)*'MSXY-TI1S'!$C83+(drdp!H83)*'MSXY-TI1S'!$D83)</f>
        <v>-9.96687040247706E-4</v>
      </c>
      <c r="I83" s="18">
        <f>Model!$W$17*((drdp!C83)*'MSXY-TI1S'!$B83+(drdp!F83)*'MSXY-TI1S'!$C83+(drdp!I83)*'MSXY-TI1S'!$D83)</f>
        <v>-1.8040068185801886E-3</v>
      </c>
      <c r="J83" s="18">
        <f>Model!$W$17*((drdp!D83)*'MSXY-TI1S'!$B83+(drdp!G83)*'MSXY-TI1S'!$C83+(drdp!J83)*'MSXY-TI1S'!$D83)</f>
        <v>0</v>
      </c>
      <c r="K83" s="21">
        <f>SUM(E$3:E82)+H83</f>
        <v>-0.19806045116539406</v>
      </c>
      <c r="L83" s="21">
        <f>SUM(F$3:F82)+I83</f>
        <v>3.8085802569430123E-2</v>
      </c>
      <c r="M83" s="21">
        <f>SUM(G$3:G82)+J83</f>
        <v>0</v>
      </c>
      <c r="N83" s="21"/>
      <c r="O83" s="21"/>
      <c r="P83" s="21"/>
      <c r="Q83" s="19">
        <f t="shared" si="5"/>
        <v>3.9227942315839447E-2</v>
      </c>
      <c r="R83" s="19">
        <f t="shared" si="5"/>
        <v>1.4505283573576101E-3</v>
      </c>
      <c r="S83" s="19">
        <f t="shared" si="5"/>
        <v>0</v>
      </c>
      <c r="T83" s="19">
        <f t="shared" si="6"/>
        <v>-7.543291239897454E-3</v>
      </c>
      <c r="U83" s="19">
        <f t="shared" si="7"/>
        <v>0</v>
      </c>
      <c r="V83" s="19">
        <f t="shared" si="8"/>
        <v>0</v>
      </c>
    </row>
    <row r="84" spans="1:22" x14ac:dyDescent="0.25">
      <c r="A84" s="26">
        <f>Wellpath!E84</f>
        <v>7700</v>
      </c>
      <c r="B84" s="22">
        <v>0</v>
      </c>
      <c r="C84" s="22">
        <v>0</v>
      </c>
      <c r="D84" s="22">
        <f>SIN(Wellpath!$L84) * SIN(Wellpath!$O84) * (TAN(Dip) * COS(Wellpath!$L84) + SIN(Wellpath!$L84) * COS(Wellpath!$O84)) / SQRT(2)</f>
        <v>0.13818000375740017</v>
      </c>
      <c r="E84" s="20">
        <f>Model!$W$17*((drdp!B84+drdp!K84)*'MSXY-TI1S'!$B84+(drdp!E84+drdp!N84)*'MSXY-TI1S'!$C84+(drdp!H84+drdp!Q84)*'MSXY-TI1S'!$D84)</f>
        <v>-1.2832606572221186E-3</v>
      </c>
      <c r="F84" s="20">
        <f>Model!$W$17*((drdp!C84+drdp!L84)*'MSXY-TI1S'!$B84+(drdp!F84+drdp!O84)*'MSXY-TI1S'!$C84+(drdp!I84+drdp!R84)*'MSXY-TI1S'!$D84)</f>
        <v>-3.0512656211515552E-3</v>
      </c>
      <c r="G84" s="20">
        <f>Model!$W$17*((drdp!D84+drdp!M84)*'MSXY-TI1S'!$B84+(drdp!G84+drdp!P84)*'MSXY-TI1S'!$C84+(drdp!J84+drdp!S84)*'MSXY-TI1S'!$D84)</f>
        <v>0</v>
      </c>
      <c r="H84" s="18">
        <f>Model!$W$17*((drdp!B84)*'MSXY-TI1S'!$B84+(drdp!E84)*'MSXY-TI1S'!$C84+(drdp!H84)*'MSXY-TI1S'!$D84)</f>
        <v>-6.4163032861105928E-4</v>
      </c>
      <c r="I84" s="18">
        <f>Model!$W$17*((drdp!C84)*'MSXY-TI1S'!$B84+(drdp!F84)*'MSXY-TI1S'!$C84+(drdp!I84)*'MSXY-TI1S'!$D84)</f>
        <v>-1.5256328105757776E-3</v>
      </c>
      <c r="J84" s="18">
        <f>Model!$W$17*((drdp!D84)*'MSXY-TI1S'!$B84+(drdp!G84)*'MSXY-TI1S'!$C84+(drdp!J84)*'MSXY-TI1S'!$D84)</f>
        <v>0</v>
      </c>
      <c r="K84" s="21">
        <f>SUM(E$3:E83)+H84</f>
        <v>-0.19969876853425281</v>
      </c>
      <c r="L84" s="21">
        <f>SUM(F$3:F83)+I84</f>
        <v>3.475616294027415E-2</v>
      </c>
      <c r="M84" s="21">
        <f>SUM(G$3:G83)+J84</f>
        <v>0</v>
      </c>
      <c r="N84" s="21"/>
      <c r="O84" s="21"/>
      <c r="P84" s="21"/>
      <c r="Q84" s="19">
        <f t="shared" si="5"/>
        <v>3.9879598154097078E-2</v>
      </c>
      <c r="R84" s="19">
        <f t="shared" si="5"/>
        <v>1.2079908623308863E-3</v>
      </c>
      <c r="S84" s="19">
        <f t="shared" si="5"/>
        <v>0</v>
      </c>
      <c r="T84" s="19">
        <f t="shared" si="6"/>
        <v>-6.9407629381485828E-3</v>
      </c>
      <c r="U84" s="19">
        <f t="shared" si="7"/>
        <v>0</v>
      </c>
      <c r="V84" s="19">
        <f t="shared" si="8"/>
        <v>0</v>
      </c>
    </row>
    <row r="85" spans="1:22" x14ac:dyDescent="0.25">
      <c r="A85" s="26">
        <f>Wellpath!E85</f>
        <v>7800</v>
      </c>
      <c r="B85" s="22">
        <v>0</v>
      </c>
      <c r="C85" s="22">
        <v>0</v>
      </c>
      <c r="D85" s="22">
        <f>SIN(Wellpath!$L85) * SIN(Wellpath!$O85) * (TAN(Dip) * COS(Wellpath!$L85) + SIN(Wellpath!$L85) * COS(Wellpath!$O85)) / SQRT(2)</f>
        <v>0.1041543357573833</v>
      </c>
      <c r="E85" s="20">
        <f>Model!$W$17*((drdp!B85+drdp!K85)*'MSXY-TI1S'!$B85+(drdp!E85+drdp!N85)*'MSXY-TI1S'!$C85+(drdp!H85+drdp!Q85)*'MSXY-TI1S'!$D85)</f>
        <v>-7.3399264780460026E-4</v>
      </c>
      <c r="F85" s="20">
        <f>Model!$W$17*((drdp!C85+drdp!L85)*'MSXY-TI1S'!$B85+(drdp!F85+drdp!O85)*'MSXY-TI1S'!$C85+(drdp!I85+drdp!R85)*'MSXY-TI1S'!$D85)</f>
        <v>-2.4265084654925937E-3</v>
      </c>
      <c r="G85" s="20">
        <f>Model!$W$17*((drdp!D85+drdp!M85)*'MSXY-TI1S'!$B85+(drdp!G85+drdp!P85)*'MSXY-TI1S'!$C85+(drdp!J85+drdp!S85)*'MSXY-TI1S'!$D85)</f>
        <v>0</v>
      </c>
      <c r="H85" s="18">
        <f>Model!$W$17*((drdp!B85)*'MSXY-TI1S'!$B85+(drdp!E85)*'MSXY-TI1S'!$C85+(drdp!H85)*'MSXY-TI1S'!$D85)</f>
        <v>-3.6699632390230013E-4</v>
      </c>
      <c r="I85" s="18">
        <f>Model!$W$17*((drdp!C85)*'MSXY-TI1S'!$B85+(drdp!F85)*'MSXY-TI1S'!$C85+(drdp!I85)*'MSXY-TI1S'!$D85)</f>
        <v>-1.2132542327462968E-3</v>
      </c>
      <c r="J85" s="18">
        <f>Model!$W$17*((drdp!D85)*'MSXY-TI1S'!$B85+(drdp!G85)*'MSXY-TI1S'!$C85+(drdp!J85)*'MSXY-TI1S'!$D85)</f>
        <v>0</v>
      </c>
      <c r="K85" s="21">
        <f>SUM(E$3:E84)+H85</f>
        <v>-0.20070739518676617</v>
      </c>
      <c r="L85" s="21">
        <f>SUM(F$3:F84)+I85</f>
        <v>3.2017275896952073E-2</v>
      </c>
      <c r="M85" s="21">
        <f>SUM(G$3:G84)+J85</f>
        <v>0</v>
      </c>
      <c r="N85" s="21"/>
      <c r="O85" s="21"/>
      <c r="P85" s="21"/>
      <c r="Q85" s="19">
        <f t="shared" si="5"/>
        <v>4.0283458482656728E-2</v>
      </c>
      <c r="R85" s="19">
        <f t="shared" si="5"/>
        <v>1.0251059558615482E-3</v>
      </c>
      <c r="S85" s="19">
        <f t="shared" si="5"/>
        <v>0</v>
      </c>
      <c r="T85" s="19">
        <f t="shared" si="6"/>
        <v>-6.4261040462532826E-3</v>
      </c>
      <c r="U85" s="19">
        <f t="shared" si="7"/>
        <v>0</v>
      </c>
      <c r="V85" s="19">
        <f t="shared" si="8"/>
        <v>0</v>
      </c>
    </row>
    <row r="86" spans="1:22" x14ac:dyDescent="0.25">
      <c r="A86" s="26">
        <f>Wellpath!E86</f>
        <v>7900</v>
      </c>
      <c r="B86" s="22">
        <v>0</v>
      </c>
      <c r="C86" s="22">
        <v>0</v>
      </c>
      <c r="D86" s="22">
        <f>SIN(Wellpath!$L86) * SIN(Wellpath!$O86) * (TAN(Dip) * COS(Wellpath!$L86) + SIN(Wellpath!$L86) * COS(Wellpath!$O86)) / SQRT(2)</f>
        <v>7.1847555940124194E-2</v>
      </c>
      <c r="E86" s="20">
        <f>Model!$W$17*((drdp!B86+drdp!K86)*'MSXY-TI1S'!$B86+(drdp!E86+drdp!N86)*'MSXY-TI1S'!$C86+(drdp!H86+drdp!Q86)*'MSXY-TI1S'!$D86)</f>
        <v>-3.4419186086229539E-4</v>
      </c>
      <c r="F86" s="20">
        <f>Model!$W$17*((drdp!C86+drdp!L86)*'MSXY-TI1S'!$B86+(drdp!F86+drdp!O86)*'MSXY-TI1S'!$C86+(drdp!I86+drdp!R86)*'MSXY-TI1S'!$D86)</f>
        <v>-1.7559827740962978E-3</v>
      </c>
      <c r="G86" s="20">
        <f>Model!$W$17*((drdp!D86+drdp!M86)*'MSXY-TI1S'!$B86+(drdp!G86+drdp!P86)*'MSXY-TI1S'!$C86+(drdp!J86+drdp!S86)*'MSXY-TI1S'!$D86)</f>
        <v>0</v>
      </c>
      <c r="H86" s="18">
        <f>Model!$W$17*((drdp!B86)*'MSXY-TI1S'!$B86+(drdp!E86)*'MSXY-TI1S'!$C86+(drdp!H86)*'MSXY-TI1S'!$D86)</f>
        <v>-1.7209593043114769E-4</v>
      </c>
      <c r="I86" s="18">
        <f>Model!$W$17*((drdp!C86)*'MSXY-TI1S'!$B86+(drdp!F86)*'MSXY-TI1S'!$C86+(drdp!I86)*'MSXY-TI1S'!$D86)</f>
        <v>-8.7799138704814891E-4</v>
      </c>
      <c r="J86" s="18">
        <f>Model!$W$17*((drdp!D86)*'MSXY-TI1S'!$B86+(drdp!G86)*'MSXY-TI1S'!$C86+(drdp!J86)*'MSXY-TI1S'!$D86)</f>
        <v>0</v>
      </c>
      <c r="K86" s="21">
        <f>SUM(E$3:E85)+H86</f>
        <v>-0.20124648744109963</v>
      </c>
      <c r="L86" s="21">
        <f>SUM(F$3:F85)+I86</f>
        <v>2.9926030277157629E-2</v>
      </c>
      <c r="M86" s="21">
        <f>SUM(G$3:G85)+J86</f>
        <v>0</v>
      </c>
      <c r="N86" s="21"/>
      <c r="O86" s="21"/>
      <c r="P86" s="21"/>
      <c r="Q86" s="19">
        <f t="shared" si="5"/>
        <v>4.0500148707380675E-2</v>
      </c>
      <c r="R86" s="19">
        <f t="shared" si="5"/>
        <v>8.9556728814935518E-4</v>
      </c>
      <c r="S86" s="19">
        <f t="shared" si="5"/>
        <v>0</v>
      </c>
      <c r="T86" s="19">
        <f t="shared" si="6"/>
        <v>-6.0225084763339699E-3</v>
      </c>
      <c r="U86" s="19">
        <f t="shared" si="7"/>
        <v>0</v>
      </c>
      <c r="V86" s="19">
        <f t="shared" si="8"/>
        <v>0</v>
      </c>
    </row>
    <row r="87" spans="1:22" x14ac:dyDescent="0.25">
      <c r="A87" s="26">
        <f>Wellpath!E87</f>
        <v>8000</v>
      </c>
      <c r="B87" s="22">
        <v>0</v>
      </c>
      <c r="C87" s="22">
        <v>0</v>
      </c>
      <c r="D87" s="22">
        <f>SIN(Wellpath!$L87) * SIN(Wellpath!$O87) * (TAN(Dip) * COS(Wellpath!$L87) + SIN(Wellpath!$L87) * COS(Wellpath!$O87)) / SQRT(2)</f>
        <v>4.157961198170862E-2</v>
      </c>
      <c r="E87" s="20">
        <f>Model!$W$17*((drdp!B87+drdp!K87)*'MSXY-TI1S'!$B87+(drdp!E87+drdp!N87)*'MSXY-TI1S'!$C87+(drdp!H87+drdp!Q87)*'MSXY-TI1S'!$D87)</f>
        <v>-1.0499155509668366E-4</v>
      </c>
      <c r="F87" s="20">
        <f>Model!$W$17*((drdp!C87+drdp!L87)*'MSXY-TI1S'!$B87+(drdp!F87+drdp!O87)*'MSXY-TI1S'!$C87+(drdp!I87+drdp!R87)*'MSXY-TI1S'!$D87)</f>
        <v>-1.0612498339886889E-3</v>
      </c>
      <c r="G87" s="20">
        <f>Model!$W$17*((drdp!D87+drdp!M87)*'MSXY-TI1S'!$B87+(drdp!G87+drdp!P87)*'MSXY-TI1S'!$C87+(drdp!J87+drdp!S87)*'MSXY-TI1S'!$D87)</f>
        <v>0</v>
      </c>
      <c r="H87" s="18">
        <f>Model!$W$17*((drdp!B87)*'MSXY-TI1S'!$B87+(drdp!E87)*'MSXY-TI1S'!$C87+(drdp!H87)*'MSXY-TI1S'!$D87)</f>
        <v>-5.2495777548341832E-5</v>
      </c>
      <c r="I87" s="18">
        <f>Model!$W$17*((drdp!C87)*'MSXY-TI1S'!$B87+(drdp!F87)*'MSXY-TI1S'!$C87+(drdp!I87)*'MSXY-TI1S'!$D87)</f>
        <v>-5.3062491699434444E-4</v>
      </c>
      <c r="J87" s="18">
        <f>Model!$W$17*((drdp!D87)*'MSXY-TI1S'!$B87+(drdp!G87)*'MSXY-TI1S'!$C87+(drdp!J87)*'MSXY-TI1S'!$D87)</f>
        <v>0</v>
      </c>
      <c r="K87" s="21">
        <f>SUM(E$3:E86)+H87</f>
        <v>-0.20147107914907911</v>
      </c>
      <c r="L87" s="21">
        <f>SUM(F$3:F86)+I87</f>
        <v>2.8517413973115135E-2</v>
      </c>
      <c r="M87" s="21">
        <f>SUM(G$3:G86)+J87</f>
        <v>0</v>
      </c>
      <c r="N87" s="21"/>
      <c r="O87" s="21"/>
      <c r="P87" s="21"/>
      <c r="Q87" s="19">
        <f t="shared" si="5"/>
        <v>4.0590595733494501E-2</v>
      </c>
      <c r="R87" s="19">
        <f t="shared" si="5"/>
        <v>8.132428997140224E-4</v>
      </c>
      <c r="S87" s="19">
        <f t="shared" si="5"/>
        <v>0</v>
      </c>
      <c r="T87" s="19">
        <f t="shared" si="6"/>
        <v>-5.7454341677045341E-3</v>
      </c>
      <c r="U87" s="19">
        <f t="shared" si="7"/>
        <v>0</v>
      </c>
      <c r="V87" s="19">
        <f t="shared" si="8"/>
        <v>0</v>
      </c>
    </row>
    <row r="88" spans="1:22" x14ac:dyDescent="0.25">
      <c r="A88" s="26">
        <f>Wellpath!E88</f>
        <v>8100</v>
      </c>
      <c r="B88" s="22">
        <v>0</v>
      </c>
      <c r="C88" s="22">
        <v>0</v>
      </c>
      <c r="D88" s="22">
        <f>SIN(Wellpath!$L88) * SIN(Wellpath!$O88) * (TAN(Dip) * COS(Wellpath!$L88) + SIN(Wellpath!$L88) * COS(Wellpath!$O88)) / SQRT(2)</f>
        <v>1.3624759137469323E-2</v>
      </c>
      <c r="E88" s="20">
        <f>Model!$W$17*((drdp!B88+drdp!K88)*'MSXY-TI1S'!$B88+(drdp!E88+drdp!N88)*'MSXY-TI1S'!$C88+(drdp!H88+drdp!Q88)*'MSXY-TI1S'!$D88)</f>
        <v>-3.4079003038079398E-6</v>
      </c>
      <c r="F88" s="20">
        <f>Model!$W$17*((drdp!C88+drdp!L88)*'MSXY-TI1S'!$B88+(drdp!F88+drdp!O88)*'MSXY-TI1S'!$C88+(drdp!I88+drdp!R88)*'MSXY-TI1S'!$D88)</f>
        <v>-3.6157874631231223E-4</v>
      </c>
      <c r="G88" s="20">
        <f>Model!$W$17*((drdp!D88+drdp!M88)*'MSXY-TI1S'!$B88+(drdp!G88+drdp!P88)*'MSXY-TI1S'!$C88+(drdp!J88+drdp!S88)*'MSXY-TI1S'!$D88)</f>
        <v>0</v>
      </c>
      <c r="H88" s="18">
        <f>Model!$W$17*((drdp!B88)*'MSXY-TI1S'!$B88+(drdp!E88)*'MSXY-TI1S'!$C88+(drdp!H88)*'MSXY-TI1S'!$D88)</f>
        <v>-1.7039501519039699E-6</v>
      </c>
      <c r="I88" s="18">
        <f>Model!$W$17*((drdp!C88)*'MSXY-TI1S'!$B88+(drdp!F88)*'MSXY-TI1S'!$C88+(drdp!I88)*'MSXY-TI1S'!$D88)</f>
        <v>-1.8078937315615611E-4</v>
      </c>
      <c r="J88" s="18">
        <f>Model!$W$17*((drdp!D88)*'MSXY-TI1S'!$B88+(drdp!G88)*'MSXY-TI1S'!$C88+(drdp!J88)*'MSXY-TI1S'!$D88)</f>
        <v>0</v>
      </c>
      <c r="K88" s="21">
        <f>SUM(E$3:E87)+H88</f>
        <v>-0.20152527887677935</v>
      </c>
      <c r="L88" s="21">
        <f>SUM(F$3:F87)+I88</f>
        <v>2.7805999682964638E-2</v>
      </c>
      <c r="M88" s="21">
        <f>SUM(G$3:G87)+J88</f>
        <v>0</v>
      </c>
      <c r="N88" s="21"/>
      <c r="O88" s="21"/>
      <c r="P88" s="21"/>
      <c r="Q88" s="19">
        <f t="shared" si="5"/>
        <v>4.061243802636369E-2</v>
      </c>
      <c r="R88" s="19">
        <f t="shared" si="5"/>
        <v>7.7317361836902953E-4</v>
      </c>
      <c r="S88" s="19">
        <f t="shared" si="5"/>
        <v>0</v>
      </c>
      <c r="T88" s="19">
        <f t="shared" si="6"/>
        <v>-5.6036118405570863E-3</v>
      </c>
      <c r="U88" s="19">
        <f t="shared" si="7"/>
        <v>0</v>
      </c>
      <c r="V88" s="19">
        <f t="shared" si="8"/>
        <v>0</v>
      </c>
    </row>
    <row r="89" spans="1:22" x14ac:dyDescent="0.25">
      <c r="A89" s="26">
        <f>Wellpath!E89</f>
        <v>8200</v>
      </c>
      <c r="B89" s="22">
        <v>0</v>
      </c>
      <c r="C89" s="22">
        <v>0</v>
      </c>
      <c r="D89" s="22">
        <f>SIN(Wellpath!$L89) * SIN(Wellpath!$O89) * (TAN(Dip) * COS(Wellpath!$L89) + SIN(Wellpath!$L89) * COS(Wellpath!$O89)) / SQRT(2)</f>
        <v>-1.1697754953592931E-2</v>
      </c>
      <c r="E89" s="20">
        <f>Model!$W$17*((drdp!B89+drdp!K89)*'MSXY-TI1S'!$B89+(drdp!E89+drdp!N89)*'MSXY-TI1S'!$C89+(drdp!H89+drdp!Q89)*'MSXY-TI1S'!$D89)</f>
        <v>-2.3716884561541695E-5</v>
      </c>
      <c r="F89" s="20">
        <f>Model!$W$17*((drdp!C89+drdp!L89)*'MSXY-TI1S'!$B89+(drdp!F89+drdp!O89)*'MSXY-TI1S'!$C89+(drdp!I89+drdp!R89)*'MSXY-TI1S'!$D89)</f>
        <v>3.2142637676604478E-4</v>
      </c>
      <c r="G89" s="20">
        <f>Model!$W$17*((drdp!D89+drdp!M89)*'MSXY-TI1S'!$B89+(drdp!G89+drdp!P89)*'MSXY-TI1S'!$C89+(drdp!J89+drdp!S89)*'MSXY-TI1S'!$D89)</f>
        <v>0</v>
      </c>
      <c r="H89" s="18">
        <f>Model!$W$17*((drdp!B89)*'MSXY-TI1S'!$B89+(drdp!E89)*'MSXY-TI1S'!$C89+(drdp!H89)*'MSXY-TI1S'!$D89)</f>
        <v>-1.1858442280770847E-5</v>
      </c>
      <c r="I89" s="18">
        <f>Model!$W$17*((drdp!C89)*'MSXY-TI1S'!$B89+(drdp!F89)*'MSXY-TI1S'!$C89+(drdp!I89)*'MSXY-TI1S'!$D89)</f>
        <v>1.6071318838302239E-4</v>
      </c>
      <c r="J89" s="18">
        <f>Model!$W$17*((drdp!D89)*'MSXY-TI1S'!$B89+(drdp!G89)*'MSXY-TI1S'!$C89+(drdp!J89)*'MSXY-TI1S'!$D89)</f>
        <v>0</v>
      </c>
      <c r="K89" s="21">
        <f>SUM(E$3:E88)+H89</f>
        <v>-0.20153884126921204</v>
      </c>
      <c r="L89" s="21">
        <f>SUM(F$3:F88)+I89</f>
        <v>2.7785923498191503E-2</v>
      </c>
      <c r="M89" s="21">
        <f>SUM(G$3:G88)+J89</f>
        <v>0</v>
      </c>
      <c r="N89" s="21"/>
      <c r="O89" s="21"/>
      <c r="P89" s="21"/>
      <c r="Q89" s="19">
        <f t="shared" si="5"/>
        <v>4.0617904540136647E-2</v>
      </c>
      <c r="R89" s="19">
        <f t="shared" si="5"/>
        <v>7.720575446473507E-4</v>
      </c>
      <c r="S89" s="19">
        <f t="shared" si="5"/>
        <v>0</v>
      </c>
      <c r="T89" s="19">
        <f t="shared" si="6"/>
        <v>-5.5999428254204864E-3</v>
      </c>
      <c r="U89" s="19">
        <f t="shared" si="7"/>
        <v>0</v>
      </c>
      <c r="V89" s="19">
        <f t="shared" si="8"/>
        <v>0</v>
      </c>
    </row>
    <row r="90" spans="1:22" x14ac:dyDescent="0.25">
      <c r="A90" s="26">
        <f>Wellpath!E90</f>
        <v>8300</v>
      </c>
      <c r="B90" s="22">
        <v>0</v>
      </c>
      <c r="C90" s="22">
        <v>0</v>
      </c>
      <c r="D90" s="22">
        <f>SIN(Wellpath!$L90) * SIN(Wellpath!$O90) * (TAN(Dip) * COS(Wellpath!$L90) + SIN(Wellpath!$L90) * COS(Wellpath!$O90)) / SQRT(2)</f>
        <v>-3.4111349136080618E-2</v>
      </c>
      <c r="E90" s="20">
        <f>Model!$W$17*((drdp!B90+drdp!K90)*'MSXY-TI1S'!$B90+(drdp!E90+drdp!N90)*'MSXY-TI1S'!$C90+(drdp!H90+drdp!Q90)*'MSXY-TI1S'!$D90)</f>
        <v>-1.4672269982558101E-4</v>
      </c>
      <c r="F90" s="20">
        <f>Model!$W$17*((drdp!C90+drdp!L90)*'MSXY-TI1S'!$B90+(drdp!F90+drdp!O90)*'MSXY-TI1S'!$C90+(drdp!I90+drdp!R90)*'MSXY-TI1S'!$D90)</f>
        <v>9.6673485055852435E-4</v>
      </c>
      <c r="G90" s="20">
        <f>Model!$W$17*((drdp!D90+drdp!M90)*'MSXY-TI1S'!$B90+(drdp!G90+drdp!P90)*'MSXY-TI1S'!$C90+(drdp!J90+drdp!S90)*'MSXY-TI1S'!$D90)</f>
        <v>0</v>
      </c>
      <c r="H90" s="18">
        <f>Model!$W$17*((drdp!B90)*'MSXY-TI1S'!$B90+(drdp!E90)*'MSXY-TI1S'!$C90+(drdp!H90)*'MSXY-TI1S'!$D90)</f>
        <v>-7.3361349912790506E-5</v>
      </c>
      <c r="I90" s="18">
        <f>Model!$W$17*((drdp!C90)*'MSXY-TI1S'!$B90+(drdp!F90)*'MSXY-TI1S'!$C90+(drdp!I90)*'MSXY-TI1S'!$D90)</f>
        <v>4.8336742527926217E-4</v>
      </c>
      <c r="J90" s="18">
        <f>Model!$W$17*((drdp!D90)*'MSXY-TI1S'!$B90+(drdp!G90)*'MSXY-TI1S'!$C90+(drdp!J90)*'MSXY-TI1S'!$D90)</f>
        <v>0</v>
      </c>
      <c r="K90" s="21">
        <f>SUM(E$3:E89)+H90</f>
        <v>-0.2016240610614056</v>
      </c>
      <c r="L90" s="21">
        <f>SUM(F$3:F89)+I90</f>
        <v>2.8430004111853788E-2</v>
      </c>
      <c r="M90" s="21">
        <f>SUM(G$3:G89)+J90</f>
        <v>0</v>
      </c>
      <c r="N90" s="21"/>
      <c r="O90" s="21"/>
      <c r="P90" s="21"/>
      <c r="Q90" s="19">
        <f t="shared" si="5"/>
        <v>4.0652261998893414E-2</v>
      </c>
      <c r="R90" s="19">
        <f t="shared" si="5"/>
        <v>8.0826513380002332E-4</v>
      </c>
      <c r="S90" s="19">
        <f t="shared" si="5"/>
        <v>0</v>
      </c>
      <c r="T90" s="19">
        <f t="shared" si="6"/>
        <v>-5.7321728850244207E-3</v>
      </c>
      <c r="U90" s="19">
        <f t="shared" si="7"/>
        <v>0</v>
      </c>
      <c r="V90" s="19">
        <f t="shared" si="8"/>
        <v>0</v>
      </c>
    </row>
    <row r="91" spans="1:22" x14ac:dyDescent="0.25">
      <c r="A91" s="26">
        <f>Wellpath!E91</f>
        <v>8400</v>
      </c>
      <c r="B91" s="22">
        <v>0</v>
      </c>
      <c r="C91" s="22">
        <v>0</v>
      </c>
      <c r="D91" s="22">
        <f>SIN(Wellpath!$L91) * SIN(Wellpath!$O91) * (TAN(Dip) * COS(Wellpath!$L91) + SIN(Wellpath!$L91) * COS(Wellpath!$O91)) / SQRT(2)</f>
        <v>-5.3302092117300255E-2</v>
      </c>
      <c r="E91" s="20">
        <f>Model!$W$17*((drdp!B91+drdp!K91)*'MSXY-TI1S'!$B91+(drdp!E91+drdp!N91)*'MSXY-TI1S'!$C91+(drdp!H91+drdp!Q91)*'MSXY-TI1S'!$D91)</f>
        <v>-3.4959665941245712E-4</v>
      </c>
      <c r="F91" s="20">
        <f>Model!$W$17*((drdp!C91+drdp!L91)*'MSXY-TI1S'!$B91+(drdp!F91+drdp!O91)*'MSXY-TI1S'!$C91+(drdp!I91+drdp!R91)*'MSXY-TI1S'!$D91)</f>
        <v>1.5525461259547292E-3</v>
      </c>
      <c r="G91" s="20">
        <f>Model!$W$17*((drdp!D91+drdp!M91)*'MSXY-TI1S'!$B91+(drdp!G91+drdp!P91)*'MSXY-TI1S'!$C91+(drdp!J91+drdp!S91)*'MSXY-TI1S'!$D91)</f>
        <v>0</v>
      </c>
      <c r="H91" s="18">
        <f>Model!$W$17*((drdp!B91)*'MSXY-TI1S'!$B91+(drdp!E91)*'MSXY-TI1S'!$C91+(drdp!H91)*'MSXY-TI1S'!$D91)</f>
        <v>-1.7479832970622856E-4</v>
      </c>
      <c r="I91" s="18">
        <f>Model!$W$17*((drdp!C91)*'MSXY-TI1S'!$B91+(drdp!F91)*'MSXY-TI1S'!$C91+(drdp!I91)*'MSXY-TI1S'!$D91)</f>
        <v>7.762730629773646E-4</v>
      </c>
      <c r="J91" s="18">
        <f>Model!$W$17*((drdp!D91)*'MSXY-TI1S'!$B91+(drdp!G91)*'MSXY-TI1S'!$C91+(drdp!J91)*'MSXY-TI1S'!$D91)</f>
        <v>0</v>
      </c>
      <c r="K91" s="21">
        <f>SUM(E$3:E90)+H91</f>
        <v>-0.20187222074102462</v>
      </c>
      <c r="L91" s="21">
        <f>SUM(F$3:F90)+I91</f>
        <v>2.9689644600110414E-2</v>
      </c>
      <c r="M91" s="21">
        <f>SUM(G$3:G90)+J91</f>
        <v>0</v>
      </c>
      <c r="N91" s="21"/>
      <c r="O91" s="21"/>
      <c r="P91" s="21"/>
      <c r="Q91" s="19">
        <f t="shared" si="5"/>
        <v>4.0752393506912975E-2</v>
      </c>
      <c r="R91" s="19">
        <f t="shared" si="5"/>
        <v>8.8147499648086542E-4</v>
      </c>
      <c r="S91" s="19">
        <f t="shared" si="5"/>
        <v>0</v>
      </c>
      <c r="T91" s="19">
        <f t="shared" si="6"/>
        <v>-5.9935144884360591E-3</v>
      </c>
      <c r="U91" s="19">
        <f t="shared" si="7"/>
        <v>0</v>
      </c>
      <c r="V91" s="19">
        <f t="shared" si="8"/>
        <v>0</v>
      </c>
    </row>
    <row r="92" spans="1:22" x14ac:dyDescent="0.25">
      <c r="A92" s="26">
        <f>Wellpath!E92</f>
        <v>8500</v>
      </c>
      <c r="B92" s="22">
        <v>0</v>
      </c>
      <c r="C92" s="22">
        <v>0</v>
      </c>
      <c r="D92" s="22">
        <f>SIN(Wellpath!$L92) * SIN(Wellpath!$O92) * (TAN(Dip) * COS(Wellpath!$L92) + SIN(Wellpath!$L92) * COS(Wellpath!$O92)) / SQRT(2)</f>
        <v>-6.912235493032709E-2</v>
      </c>
      <c r="E92" s="20">
        <f>Model!$W$17*((drdp!B92+drdp!K92)*'MSXY-TI1S'!$B92+(drdp!E92+drdp!N92)*'MSXY-TI1S'!$C92+(drdp!H92+drdp!Q92)*'MSXY-TI1S'!$D92)</f>
        <v>-6.080112161441824E-4</v>
      </c>
      <c r="F92" s="20">
        <f>Model!$W$17*((drdp!C92+drdp!L92)*'MSXY-TI1S'!$B92+(drdp!F92+drdp!O92)*'MSXY-TI1S'!$C92+(drdp!I92+drdp!R92)*'MSXY-TI1S'!$D92)</f>
        <v>2.0618584169747895E-3</v>
      </c>
      <c r="G92" s="20">
        <f>Model!$W$17*((drdp!D92+drdp!M92)*'MSXY-TI1S'!$B92+(drdp!G92+drdp!P92)*'MSXY-TI1S'!$C92+(drdp!J92+drdp!S92)*'MSXY-TI1S'!$D92)</f>
        <v>0</v>
      </c>
      <c r="H92" s="18">
        <f>Model!$W$17*((drdp!B92)*'MSXY-TI1S'!$B92+(drdp!E92)*'MSXY-TI1S'!$C92+(drdp!H92)*'MSXY-TI1S'!$D92)</f>
        <v>-3.040056080720912E-4</v>
      </c>
      <c r="I92" s="18">
        <f>Model!$W$17*((drdp!C92)*'MSXY-TI1S'!$B92+(drdp!F92)*'MSXY-TI1S'!$C92+(drdp!I92)*'MSXY-TI1S'!$D92)</f>
        <v>1.0309292084873948E-3</v>
      </c>
      <c r="J92" s="18">
        <f>Model!$W$17*((drdp!D92)*'MSXY-TI1S'!$B92+(drdp!G92)*'MSXY-TI1S'!$C92+(drdp!J92)*'MSXY-TI1S'!$D92)</f>
        <v>0</v>
      </c>
      <c r="K92" s="21">
        <f>SUM(E$3:E91)+H92</f>
        <v>-0.20235102467880292</v>
      </c>
      <c r="L92" s="21">
        <f>SUM(F$3:F91)+I92</f>
        <v>3.1496846871575175E-2</v>
      </c>
      <c r="M92" s="21">
        <f>SUM(G$3:G91)+J92</f>
        <v>0</v>
      </c>
      <c r="N92" s="21"/>
      <c r="O92" s="21"/>
      <c r="P92" s="21"/>
      <c r="Q92" s="19">
        <f t="shared" si="5"/>
        <v>4.0945937188561508E-2</v>
      </c>
      <c r="R92" s="19">
        <f t="shared" si="5"/>
        <v>9.9205136285145492E-4</v>
      </c>
      <c r="S92" s="19">
        <f t="shared" si="5"/>
        <v>0</v>
      </c>
      <c r="T92" s="19">
        <f t="shared" si="6"/>
        <v>-6.3734192386145846E-3</v>
      </c>
      <c r="U92" s="19">
        <f t="shared" si="7"/>
        <v>0</v>
      </c>
      <c r="V92" s="19">
        <f t="shared" si="8"/>
        <v>0</v>
      </c>
    </row>
    <row r="93" spans="1:22" x14ac:dyDescent="0.25">
      <c r="A93" s="26">
        <f>Wellpath!E93</f>
        <v>8600</v>
      </c>
      <c r="B93" s="22">
        <v>0</v>
      </c>
      <c r="C93" s="22">
        <v>0</v>
      </c>
      <c r="D93" s="22">
        <f>SIN(Wellpath!$L93) * SIN(Wellpath!$O93) * (TAN(Dip) * COS(Wellpath!$L93) + SIN(Wellpath!$L93) * COS(Wellpath!$O93)) / SQRT(2)</f>
        <v>-8.1390086180621241E-2</v>
      </c>
      <c r="E93" s="20">
        <f>Model!$W$17*((drdp!B93+drdp!K93)*'MSXY-TI1S'!$B93+(drdp!E93+drdp!N93)*'MSXY-TI1S'!$C93+(drdp!H93+drdp!Q93)*'MSXY-TI1S'!$D93)</f>
        <v>-8.9630553154972526E-4</v>
      </c>
      <c r="F93" s="20">
        <f>Model!$W$17*((drdp!C93+drdp!L93)*'MSXY-TI1S'!$B93+(drdp!F93+drdp!O93)*'MSXY-TI1S'!$C93+(drdp!I93+drdp!R93)*'MSXY-TI1S'!$D93)</f>
        <v>2.4787197555289518E-3</v>
      </c>
      <c r="G93" s="20">
        <f>Model!$W$17*((drdp!D93+drdp!M93)*'MSXY-TI1S'!$B93+(drdp!G93+drdp!P93)*'MSXY-TI1S'!$C93+(drdp!J93+drdp!S93)*'MSXY-TI1S'!$D93)</f>
        <v>0</v>
      </c>
      <c r="H93" s="18">
        <f>Model!$W$17*((drdp!B93)*'MSXY-TI1S'!$B93+(drdp!E93)*'MSXY-TI1S'!$C93+(drdp!H93)*'MSXY-TI1S'!$D93)</f>
        <v>-4.4815276577486263E-4</v>
      </c>
      <c r="I93" s="18">
        <f>Model!$W$17*((drdp!C93)*'MSXY-TI1S'!$B93+(drdp!F93)*'MSXY-TI1S'!$C93+(drdp!I93)*'MSXY-TI1S'!$D93)</f>
        <v>1.2393598777644759E-3</v>
      </c>
      <c r="J93" s="18">
        <f>Model!$W$17*((drdp!D93)*'MSXY-TI1S'!$B93+(drdp!G93)*'MSXY-TI1S'!$C93+(drdp!J93)*'MSXY-TI1S'!$D93)</f>
        <v>0</v>
      </c>
      <c r="K93" s="21">
        <f>SUM(E$3:E92)+H93</f>
        <v>-0.20310318305264988</v>
      </c>
      <c r="L93" s="21">
        <f>SUM(F$3:F92)+I93</f>
        <v>3.3767135957827044E-2</v>
      </c>
      <c r="M93" s="21">
        <f>SUM(G$3:G92)+J93</f>
        <v>0</v>
      </c>
      <c r="N93" s="21"/>
      <c r="O93" s="21"/>
      <c r="P93" s="21"/>
      <c r="Q93" s="19">
        <f t="shared" si="5"/>
        <v>4.1250902966118205E-2</v>
      </c>
      <c r="R93" s="19">
        <f t="shared" si="5"/>
        <v>1.1402194707943762E-3</v>
      </c>
      <c r="S93" s="19">
        <f t="shared" si="5"/>
        <v>0</v>
      </c>
      <c r="T93" s="19">
        <f t="shared" si="6"/>
        <v>-6.8582127956062621E-3</v>
      </c>
      <c r="U93" s="19">
        <f t="shared" si="7"/>
        <v>0</v>
      </c>
      <c r="V93" s="19">
        <f t="shared" si="8"/>
        <v>0</v>
      </c>
    </row>
    <row r="94" spans="1:22" x14ac:dyDescent="0.25">
      <c r="A94" s="26">
        <f>Wellpath!E94</f>
        <v>8700</v>
      </c>
      <c r="B94" s="22">
        <v>0</v>
      </c>
      <c r="C94" s="22">
        <v>0</v>
      </c>
      <c r="D94" s="22">
        <f>SIN(Wellpath!$L94) * SIN(Wellpath!$O94) * (TAN(Dip) * COS(Wellpath!$L94) + SIN(Wellpath!$L94) * COS(Wellpath!$O94)) / SQRT(2)</f>
        <v>-8.9974749293303555E-2</v>
      </c>
      <c r="E94" s="20">
        <f>Model!$W$17*((drdp!B94+drdp!K94)*'MSXY-TI1S'!$B94+(drdp!E94+drdp!N94)*'MSXY-TI1S'!$C94+(drdp!H94+drdp!Q94)*'MSXY-TI1S'!$D94)</f>
        <v>-1.1879156752533843E-3</v>
      </c>
      <c r="F94" s="20">
        <f>Model!$W$17*((drdp!C94+drdp!L94)*'MSXY-TI1S'!$B94+(drdp!F94+drdp!O94)*'MSXY-TI1S'!$C94+(drdp!I94+drdp!R94)*'MSXY-TI1S'!$D94)</f>
        <v>2.7890750741750444E-3</v>
      </c>
      <c r="G94" s="20">
        <f>Model!$W$17*((drdp!D94+drdp!M94)*'MSXY-TI1S'!$B94+(drdp!G94+drdp!P94)*'MSXY-TI1S'!$C94+(drdp!J94+drdp!S94)*'MSXY-TI1S'!$D94)</f>
        <v>0</v>
      </c>
      <c r="H94" s="18">
        <f>Model!$W$17*((drdp!B94)*'MSXY-TI1S'!$B94+(drdp!E94)*'MSXY-TI1S'!$C94+(drdp!H94)*'MSXY-TI1S'!$D94)</f>
        <v>-5.9395783762669217E-4</v>
      </c>
      <c r="I94" s="18">
        <f>Model!$W$17*((drdp!C94)*'MSXY-TI1S'!$B94+(drdp!F94)*'MSXY-TI1S'!$C94+(drdp!I94)*'MSXY-TI1S'!$D94)</f>
        <v>1.3945375370875222E-3</v>
      </c>
      <c r="J94" s="18">
        <f>Model!$W$17*((drdp!D94)*'MSXY-TI1S'!$B94+(drdp!G94)*'MSXY-TI1S'!$C94+(drdp!J94)*'MSXY-TI1S'!$D94)</f>
        <v>0</v>
      </c>
      <c r="K94" s="21">
        <f>SUM(E$3:E93)+H94</f>
        <v>-0.20414529365605144</v>
      </c>
      <c r="L94" s="21">
        <f>SUM(F$3:F93)+I94</f>
        <v>3.640103337267904E-2</v>
      </c>
      <c r="M94" s="21">
        <f>SUM(G$3:G93)+J94</f>
        <v>0</v>
      </c>
      <c r="N94" s="21"/>
      <c r="O94" s="21"/>
      <c r="P94" s="21"/>
      <c r="Q94" s="19">
        <f t="shared" si="5"/>
        <v>4.167530092191548E-2</v>
      </c>
      <c r="R94" s="19">
        <f t="shared" si="5"/>
        <v>1.3250352305988931E-3</v>
      </c>
      <c r="S94" s="19">
        <f t="shared" si="5"/>
        <v>0</v>
      </c>
      <c r="T94" s="19">
        <f t="shared" si="6"/>
        <v>-7.4310996472492915E-3</v>
      </c>
      <c r="U94" s="19">
        <f t="shared" si="7"/>
        <v>0</v>
      </c>
      <c r="V94" s="19">
        <f t="shared" si="8"/>
        <v>0</v>
      </c>
    </row>
    <row r="95" spans="1:22" x14ac:dyDescent="0.25">
      <c r="A95" s="26">
        <f>Wellpath!E95</f>
        <v>8800</v>
      </c>
      <c r="B95" s="22">
        <v>0</v>
      </c>
      <c r="C95" s="22">
        <v>0</v>
      </c>
      <c r="D95" s="22">
        <f>SIN(Wellpath!$L95) * SIN(Wellpath!$O95) * (TAN(Dip) * COS(Wellpath!$L95) + SIN(Wellpath!$L95) * COS(Wellpath!$O95)) / SQRT(2)</f>
        <v>-9.4810918449778611E-2</v>
      </c>
      <c r="E95" s="20">
        <f>Model!$W$17*((drdp!B95+drdp!K95)*'MSXY-TI1S'!$B95+(drdp!E95+drdp!N95)*'MSXY-TI1S'!$C95+(drdp!H95+drdp!Q95)*'MSXY-TI1S'!$D95)</f>
        <v>-1.4556358834025788E-3</v>
      </c>
      <c r="F95" s="20">
        <f>Model!$W$17*((drdp!C95+drdp!L95)*'MSXY-TI1S'!$B95+(drdp!F95+drdp!O95)*'MSXY-TI1S'!$C95+(drdp!I95+drdp!R95)*'MSXY-TI1S'!$D95)</f>
        <v>2.9818536448181095E-3</v>
      </c>
      <c r="G95" s="20">
        <f>Model!$W$17*((drdp!D95+drdp!M95)*'MSXY-TI1S'!$B95+(drdp!G95+drdp!P95)*'MSXY-TI1S'!$C95+(drdp!J95+drdp!S95)*'MSXY-TI1S'!$D95)</f>
        <v>0</v>
      </c>
      <c r="H95" s="18">
        <f>Model!$W$17*((drdp!B95)*'MSXY-TI1S'!$B95+(drdp!E95)*'MSXY-TI1S'!$C95+(drdp!H95)*'MSXY-TI1S'!$D95)</f>
        <v>-7.2781794170128939E-4</v>
      </c>
      <c r="I95" s="18">
        <f>Model!$W$17*((drdp!C95)*'MSXY-TI1S'!$B95+(drdp!F95)*'MSXY-TI1S'!$C95+(drdp!I95)*'MSXY-TI1S'!$D95)</f>
        <v>1.4909268224090548E-3</v>
      </c>
      <c r="J95" s="18">
        <f>Model!$W$17*((drdp!D95)*'MSXY-TI1S'!$B95+(drdp!G95)*'MSXY-TI1S'!$C95+(drdp!J95)*'MSXY-TI1S'!$D95)</f>
        <v>0</v>
      </c>
      <c r="K95" s="21">
        <f>SUM(E$3:E94)+H95</f>
        <v>-0.20546706943537943</v>
      </c>
      <c r="L95" s="21">
        <f>SUM(F$3:F94)+I95</f>
        <v>3.9286497732175615E-2</v>
      </c>
      <c r="M95" s="21">
        <f>SUM(G$3:G94)+J95</f>
        <v>0</v>
      </c>
      <c r="N95" s="21"/>
      <c r="O95" s="21"/>
      <c r="P95" s="21"/>
      <c r="Q95" s="19">
        <f t="shared" si="5"/>
        <v>4.2216716622363031E-2</v>
      </c>
      <c r="R95" s="19">
        <f t="shared" si="5"/>
        <v>1.5434289040602398E-3</v>
      </c>
      <c r="S95" s="19">
        <f t="shared" si="5"/>
        <v>0</v>
      </c>
      <c r="T95" s="19">
        <f t="shared" si="6"/>
        <v>-8.0720815574098041E-3</v>
      </c>
      <c r="U95" s="19">
        <f t="shared" si="7"/>
        <v>0</v>
      </c>
      <c r="V95" s="19">
        <f t="shared" si="8"/>
        <v>0</v>
      </c>
    </row>
    <row r="96" spans="1:22" x14ac:dyDescent="0.25">
      <c r="A96" s="26">
        <f>Wellpath!E96</f>
        <v>8900</v>
      </c>
      <c r="B96" s="22">
        <v>0</v>
      </c>
      <c r="C96" s="22">
        <v>0</v>
      </c>
      <c r="D96" s="22">
        <f>SIN(Wellpath!$L96) * SIN(Wellpath!$O96) * (TAN(Dip) * COS(Wellpath!$L96) + SIN(Wellpath!$L96) * COS(Wellpath!$O96)) / SQRT(2)</f>
        <v>-9.5727595233963958E-2</v>
      </c>
      <c r="E96" s="20">
        <f>Model!$W$17*((drdp!B96+drdp!K96)*'MSXY-TI1S'!$B96+(drdp!E96+drdp!N96)*'MSXY-TI1S'!$C96+(drdp!H96+drdp!Q96)*'MSXY-TI1S'!$D96)</f>
        <v>-1.6713283743391533E-3</v>
      </c>
      <c r="F96" s="20">
        <f>Model!$W$17*((drdp!C96+drdp!L96)*'MSXY-TI1S'!$B96+(drdp!F96+drdp!O96)*'MSXY-TI1S'!$C96+(drdp!I96+drdp!R96)*'MSXY-TI1S'!$D96)</f>
        <v>3.0464293514550849E-3</v>
      </c>
      <c r="G96" s="20">
        <f>Model!$W$17*((drdp!D96+drdp!M96)*'MSXY-TI1S'!$B96+(drdp!G96+drdp!P96)*'MSXY-TI1S'!$C96+(drdp!J96+drdp!S96)*'MSXY-TI1S'!$D96)</f>
        <v>0</v>
      </c>
      <c r="H96" s="18">
        <f>Model!$W$17*((drdp!B96)*'MSXY-TI1S'!$B96+(drdp!E96)*'MSXY-TI1S'!$C96+(drdp!H96)*'MSXY-TI1S'!$D96)</f>
        <v>-8.3566418716957667E-4</v>
      </c>
      <c r="I96" s="18">
        <f>Model!$W$17*((drdp!C96)*'MSXY-TI1S'!$B96+(drdp!F96)*'MSXY-TI1S'!$C96+(drdp!I96)*'MSXY-TI1S'!$D96)</f>
        <v>1.5232146757275424E-3</v>
      </c>
      <c r="J96" s="18">
        <f>Model!$W$17*((drdp!D96)*'MSXY-TI1S'!$B96+(drdp!G96)*'MSXY-TI1S'!$C96+(drdp!J96)*'MSXY-TI1S'!$D96)</f>
        <v>0</v>
      </c>
      <c r="K96" s="21">
        <f>SUM(E$3:E95)+H96</f>
        <v>-0.20703055156425029</v>
      </c>
      <c r="L96" s="21">
        <f>SUM(F$3:F95)+I96</f>
        <v>4.2300639230312215E-2</v>
      </c>
      <c r="M96" s="21">
        <f>SUM(G$3:G95)+J96</f>
        <v>0</v>
      </c>
      <c r="N96" s="21"/>
      <c r="O96" s="21"/>
      <c r="P96" s="21"/>
      <c r="Q96" s="19">
        <f t="shared" si="5"/>
        <v>4.2861649280997699E-2</v>
      </c>
      <c r="R96" s="19">
        <f t="shared" si="5"/>
        <v>1.7893440792930287E-3</v>
      </c>
      <c r="S96" s="19">
        <f t="shared" si="5"/>
        <v>0</v>
      </c>
      <c r="T96" s="19">
        <f t="shared" si="6"/>
        <v>-8.7575246713719017E-3</v>
      </c>
      <c r="U96" s="19">
        <f t="shared" si="7"/>
        <v>0</v>
      </c>
      <c r="V96" s="19">
        <f t="shared" si="8"/>
        <v>0</v>
      </c>
    </row>
    <row r="97" spans="1:22" x14ac:dyDescent="0.25">
      <c r="A97" s="26">
        <f>Wellpath!E97</f>
        <v>9000</v>
      </c>
      <c r="B97" s="22">
        <v>0</v>
      </c>
      <c r="C97" s="22">
        <v>0</v>
      </c>
      <c r="D97" s="22">
        <f>SIN(Wellpath!$L97) * SIN(Wellpath!$O97) * (TAN(Dip) * COS(Wellpath!$L97) + SIN(Wellpath!$L97) * COS(Wellpath!$O97)) / SQRT(2)</f>
        <v>-9.2828379989041809E-2</v>
      </c>
      <c r="E97" s="20">
        <f>Model!$W$17*((drdp!B97+drdp!K97)*'MSXY-TI1S'!$B97+(drdp!E97+drdp!N97)*'MSXY-TI1S'!$C97+(drdp!H97+drdp!Q97)*'MSXY-TI1S'!$D97)</f>
        <v>-1.8121633919573122E-3</v>
      </c>
      <c r="F97" s="20">
        <f>Model!$W$17*((drdp!C97+drdp!L97)*'MSXY-TI1S'!$B97+(drdp!F97+drdp!O97)*'MSXY-TI1S'!$C97+(drdp!I97+drdp!R97)*'MSXY-TI1S'!$D97)</f>
        <v>2.9804851765693379E-3</v>
      </c>
      <c r="G97" s="20">
        <f>Model!$W$17*((drdp!D97+drdp!M97)*'MSXY-TI1S'!$B97+(drdp!G97+drdp!P97)*'MSXY-TI1S'!$C97+(drdp!J97+drdp!S97)*'MSXY-TI1S'!$D97)</f>
        <v>0</v>
      </c>
      <c r="H97" s="18">
        <f>Model!$W$17*((drdp!B97)*'MSXY-TI1S'!$B97+(drdp!E97)*'MSXY-TI1S'!$C97+(drdp!H97)*'MSXY-TI1S'!$D97)</f>
        <v>-9.060816959786561E-4</v>
      </c>
      <c r="I97" s="18">
        <f>Model!$W$17*((drdp!C97)*'MSXY-TI1S'!$B97+(drdp!F97)*'MSXY-TI1S'!$C97+(drdp!I97)*'MSXY-TI1S'!$D97)</f>
        <v>1.4902425882846689E-3</v>
      </c>
      <c r="J97" s="18">
        <f>Model!$W$17*((drdp!D97)*'MSXY-TI1S'!$B97+(drdp!G97)*'MSXY-TI1S'!$C97+(drdp!J97)*'MSXY-TI1S'!$D97)</f>
        <v>0</v>
      </c>
      <c r="K97" s="21">
        <f>SUM(E$3:E96)+H97</f>
        <v>-0.20877229744739853</v>
      </c>
      <c r="L97" s="21">
        <f>SUM(F$3:F96)+I97</f>
        <v>4.531409649432442E-2</v>
      </c>
      <c r="M97" s="21">
        <f>SUM(G$3:G96)+J97</f>
        <v>0</v>
      </c>
      <c r="N97" s="21"/>
      <c r="O97" s="21"/>
      <c r="P97" s="21"/>
      <c r="Q97" s="19">
        <f t="shared" si="5"/>
        <v>4.3585872181465049E-2</v>
      </c>
      <c r="R97" s="19">
        <f t="shared" si="5"/>
        <v>2.0533673410969445E-3</v>
      </c>
      <c r="S97" s="19">
        <f t="shared" si="5"/>
        <v>0</v>
      </c>
      <c r="T97" s="19">
        <f t="shared" si="6"/>
        <v>-9.4603280318732164E-3</v>
      </c>
      <c r="U97" s="19">
        <f t="shared" si="7"/>
        <v>0</v>
      </c>
      <c r="V97" s="19">
        <f t="shared" si="8"/>
        <v>0</v>
      </c>
    </row>
    <row r="98" spans="1:22" x14ac:dyDescent="0.25">
      <c r="A98" s="26">
        <f>Wellpath!E98</f>
        <v>9100</v>
      </c>
      <c r="B98" s="22">
        <v>0</v>
      </c>
      <c r="C98" s="22">
        <v>0</v>
      </c>
      <c r="D98" s="22">
        <f>SIN(Wellpath!$L98) * SIN(Wellpath!$O98) * (TAN(Dip) * COS(Wellpath!$L98) + SIN(Wellpath!$L98) * COS(Wellpath!$O98)) / SQRT(2)</f>
        <v>-8.6101934073257905E-2</v>
      </c>
      <c r="E98" s="20">
        <f>Model!$W$17*((drdp!B98+drdp!K98)*'MSXY-TI1S'!$B98+(drdp!E98+drdp!N98)*'MSXY-TI1S'!$C98+(drdp!H98+drdp!Q98)*'MSXY-TI1S'!$D98)</f>
        <v>-1.8535565674596612E-3</v>
      </c>
      <c r="F98" s="20">
        <f>Model!$W$17*((drdp!C98+drdp!L98)*'MSXY-TI1S'!$B98+(drdp!F98+drdp!O98)*'MSXY-TI1S'!$C98+(drdp!I98+drdp!R98)*'MSXY-TI1S'!$D98)</f>
        <v>2.7813936265291476E-3</v>
      </c>
      <c r="G98" s="20">
        <f>Model!$W$17*((drdp!D98+drdp!M98)*'MSXY-TI1S'!$B98+(drdp!G98+drdp!P98)*'MSXY-TI1S'!$C98+(drdp!J98+drdp!S98)*'MSXY-TI1S'!$D98)</f>
        <v>0</v>
      </c>
      <c r="H98" s="18">
        <f>Model!$W$17*((drdp!B98)*'MSXY-TI1S'!$B98+(drdp!E98)*'MSXY-TI1S'!$C98+(drdp!H98)*'MSXY-TI1S'!$D98)</f>
        <v>-9.267782837298306E-4</v>
      </c>
      <c r="I98" s="18">
        <f>Model!$W$17*((drdp!C98)*'MSXY-TI1S'!$B98+(drdp!F98)*'MSXY-TI1S'!$C98+(drdp!I98)*'MSXY-TI1S'!$D98)</f>
        <v>1.3906968132645738E-3</v>
      </c>
      <c r="J98" s="18">
        <f>Model!$W$17*((drdp!D98)*'MSXY-TI1S'!$B98+(drdp!G98)*'MSXY-TI1S'!$C98+(drdp!J98)*'MSXY-TI1S'!$D98)</f>
        <v>0</v>
      </c>
      <c r="K98" s="21">
        <f>SUM(E$3:E97)+H98</f>
        <v>-0.210605157427107</v>
      </c>
      <c r="L98" s="21">
        <f>SUM(F$3:F97)+I98</f>
        <v>4.8195035895873664E-2</v>
      </c>
      <c r="M98" s="21">
        <f>SUM(G$3:G97)+J98</f>
        <v>0</v>
      </c>
      <c r="N98" s="21"/>
      <c r="O98" s="21"/>
      <c r="P98" s="21"/>
      <c r="Q98" s="19">
        <f t="shared" si="5"/>
        <v>4.4354532334896522E-2</v>
      </c>
      <c r="R98" s="19">
        <f t="shared" si="5"/>
        <v>2.3227614850045509E-3</v>
      </c>
      <c r="S98" s="19">
        <f t="shared" si="5"/>
        <v>0</v>
      </c>
      <c r="T98" s="19">
        <f t="shared" si="6"/>
        <v>-1.0150123122055547E-2</v>
      </c>
      <c r="U98" s="19">
        <f t="shared" si="7"/>
        <v>0</v>
      </c>
      <c r="V98" s="19">
        <f t="shared" si="8"/>
        <v>0</v>
      </c>
    </row>
    <row r="99" spans="1:22" x14ac:dyDescent="0.25">
      <c r="A99" s="26">
        <f>Wellpath!E99</f>
        <v>9200</v>
      </c>
      <c r="B99" s="22">
        <v>0</v>
      </c>
      <c r="C99" s="22">
        <v>0</v>
      </c>
      <c r="D99" s="22">
        <f>SIN(Wellpath!$L99) * SIN(Wellpath!$O99) * (TAN(Dip) * COS(Wellpath!$L99) + SIN(Wellpath!$L99) * COS(Wellpath!$O99)) / SQRT(2)</f>
        <v>-7.5700276702898611E-2</v>
      </c>
      <c r="E99" s="20">
        <f>Model!$W$17*((drdp!B99+drdp!K99)*'MSXY-TI1S'!$B99+(drdp!E99+drdp!N99)*'MSXY-TI1S'!$C99+(drdp!H99+drdp!Q99)*'MSXY-TI1S'!$D99)</f>
        <v>-1.777136897774134E-3</v>
      </c>
      <c r="F99" s="20">
        <f>Model!$W$17*((drdp!C99+drdp!L99)*'MSXY-TI1S'!$B99+(drdp!F99+drdp!O99)*'MSXY-TI1S'!$C99+(drdp!I99+drdp!R99)*'MSXY-TI1S'!$D99)</f>
        <v>2.4532150204547619E-3</v>
      </c>
      <c r="G99" s="20">
        <f>Model!$W$17*((drdp!D99+drdp!M99)*'MSXY-TI1S'!$B99+(drdp!G99+drdp!P99)*'MSXY-TI1S'!$C99+(drdp!J99+drdp!S99)*'MSXY-TI1S'!$D99)</f>
        <v>0</v>
      </c>
      <c r="H99" s="18">
        <f>Model!$W$17*((drdp!B99)*'MSXY-TI1S'!$B99+(drdp!E99)*'MSXY-TI1S'!$C99+(drdp!H99)*'MSXY-TI1S'!$D99)</f>
        <v>-8.8856844888706701E-4</v>
      </c>
      <c r="I99" s="18">
        <f>Model!$W$17*((drdp!C99)*'MSXY-TI1S'!$B99+(drdp!F99)*'MSXY-TI1S'!$C99+(drdp!I99)*'MSXY-TI1S'!$D99)</f>
        <v>1.226607510227381E-3</v>
      </c>
      <c r="J99" s="18">
        <f>Model!$W$17*((drdp!D99)*'MSXY-TI1S'!$B99+(drdp!G99)*'MSXY-TI1S'!$C99+(drdp!J99)*'MSXY-TI1S'!$D99)</f>
        <v>0</v>
      </c>
      <c r="K99" s="21">
        <f>SUM(E$3:E98)+H99</f>
        <v>-0.21242050415972391</v>
      </c>
      <c r="L99" s="21">
        <f>SUM(F$3:F98)+I99</f>
        <v>5.081234021936562E-2</v>
      </c>
      <c r="M99" s="21">
        <f>SUM(G$3:G98)+J99</f>
        <v>0</v>
      </c>
      <c r="N99" s="21"/>
      <c r="O99" s="21"/>
      <c r="P99" s="21"/>
      <c r="Q99" s="19">
        <f t="shared" si="5"/>
        <v>4.5122470587471285E-2</v>
      </c>
      <c r="R99" s="19">
        <f t="shared" si="5"/>
        <v>2.5818939185685611E-3</v>
      </c>
      <c r="S99" s="19">
        <f t="shared" si="5"/>
        <v>0</v>
      </c>
      <c r="T99" s="19">
        <f t="shared" si="6"/>
        <v>-1.0793582926933061E-2</v>
      </c>
      <c r="U99" s="19">
        <f t="shared" si="7"/>
        <v>0</v>
      </c>
      <c r="V99" s="19">
        <f t="shared" si="8"/>
        <v>0</v>
      </c>
    </row>
    <row r="100" spans="1:22" x14ac:dyDescent="0.25">
      <c r="A100" s="26">
        <f>Wellpath!E100</f>
        <v>9300</v>
      </c>
      <c r="B100" s="22">
        <v>0</v>
      </c>
      <c r="C100" s="22">
        <v>0</v>
      </c>
      <c r="D100" s="22">
        <f>SIN(Wellpath!$L100) * SIN(Wellpath!$O100) * (TAN(Dip) * COS(Wellpath!$L100) + SIN(Wellpath!$L100) * COS(Wellpath!$O100)) / SQRT(2)</f>
        <v>-6.1653703844939775E-2</v>
      </c>
      <c r="E100" s="20">
        <f>Model!$W$17*((drdp!B100+drdp!K100)*'MSXY-TI1S'!$B100+(drdp!E100+drdp!N100)*'MSXY-TI1S'!$C100+(drdp!H100+drdp!Q100)*'MSXY-TI1S'!$D100)</f>
        <v>-1.5517589828619375E-3</v>
      </c>
      <c r="F100" s="20">
        <f>Model!$W$17*((drdp!C100+drdp!L100)*'MSXY-TI1S'!$B100+(drdp!F100+drdp!O100)*'MSXY-TI1S'!$C100+(drdp!I100+drdp!R100)*'MSXY-TI1S'!$D100)</f>
        <v>1.9840187844775026E-3</v>
      </c>
      <c r="G100" s="20">
        <f>Model!$W$17*((drdp!D100+drdp!M100)*'MSXY-TI1S'!$B100+(drdp!G100+drdp!P100)*'MSXY-TI1S'!$C100+(drdp!J100+drdp!S100)*'MSXY-TI1S'!$D100)</f>
        <v>0</v>
      </c>
      <c r="H100" s="18">
        <f>Model!$W$17*((drdp!B100)*'MSXY-TI1S'!$B100+(drdp!E100)*'MSXY-TI1S'!$C100+(drdp!H100)*'MSXY-TI1S'!$D100)</f>
        <v>-7.817425606357404E-4</v>
      </c>
      <c r="I100" s="18">
        <f>Model!$W$17*((drdp!C100)*'MSXY-TI1S'!$B100+(drdp!F100)*'MSXY-TI1S'!$C100+(drdp!I100)*'MSXY-TI1S'!$D100)</f>
        <v>9.9950568487532109E-4</v>
      </c>
      <c r="J100" s="18">
        <f>Model!$W$17*((drdp!D100)*'MSXY-TI1S'!$B100+(drdp!G100)*'MSXY-TI1S'!$C100+(drdp!J100)*'MSXY-TI1S'!$D100)</f>
        <v>0</v>
      </c>
      <c r="K100" s="21">
        <f>SUM(E$3:E99)+H100</f>
        <v>-0.21409081516924672</v>
      </c>
      <c r="L100" s="21">
        <f>SUM(F$3:F99)+I100</f>
        <v>5.3038453414468327E-2</v>
      </c>
      <c r="M100" s="21">
        <f>SUM(G$3:G99)+J100</f>
        <v>0</v>
      </c>
      <c r="N100" s="21"/>
      <c r="O100" s="21"/>
      <c r="P100" s="21"/>
      <c r="Q100" s="19">
        <f t="shared" si="5"/>
        <v>4.5834877139832558E-2</v>
      </c>
      <c r="R100" s="19">
        <f t="shared" si="5"/>
        <v>2.813077540598727E-3</v>
      </c>
      <c r="S100" s="19">
        <f t="shared" si="5"/>
        <v>0</v>
      </c>
      <c r="T100" s="19">
        <f t="shared" si="6"/>
        <v>-1.135504572681964E-2</v>
      </c>
      <c r="U100" s="19">
        <f t="shared" si="7"/>
        <v>0</v>
      </c>
      <c r="V100" s="19">
        <f t="shared" si="8"/>
        <v>0</v>
      </c>
    </row>
    <row r="101" spans="1:22" x14ac:dyDescent="0.25">
      <c r="A101" s="26">
        <f>Wellpath!E101</f>
        <v>9398.5</v>
      </c>
      <c r="B101" s="22">
        <v>0</v>
      </c>
      <c r="C101" s="22">
        <v>0</v>
      </c>
      <c r="D101" s="22">
        <f>SIN(Wellpath!$L101) * SIN(Wellpath!$O101) * (TAN(Dip) * COS(Wellpath!$L101) + SIN(Wellpath!$L101) * COS(Wellpath!$O101)) / SQRT(2)</f>
        <v>-4.4385846925656877E-2</v>
      </c>
      <c r="E101" s="20">
        <f>Model!$W$17*((drdp!B101+drdp!K101)*'MSXY-TI1S'!$B101+(drdp!E101+drdp!N101)*'MSXY-TI1S'!$C101+(drdp!H101+drdp!Q101)*'MSXY-TI1S'!$D101)</f>
        <v>-6.0248687333178954E-4</v>
      </c>
      <c r="F101" s="20">
        <f>Model!$W$17*((drdp!C101+drdp!L101)*'MSXY-TI1S'!$B101+(drdp!F101+drdp!O101)*'MSXY-TI1S'!$C101+(drdp!I101+drdp!R101)*'MSXY-TI1S'!$D101)</f>
        <v>7.1801589578401285E-4</v>
      </c>
      <c r="G101" s="20">
        <f>Model!$W$17*((drdp!D101+drdp!M101)*'MSXY-TI1S'!$B101+(drdp!G101+drdp!P101)*'MSXY-TI1S'!$C101+(drdp!J101+drdp!S101)*'MSXY-TI1S'!$D101)</f>
        <v>0</v>
      </c>
      <c r="H101" s="18">
        <f>Model!$W$17*((drdp!B101)*'MSXY-TI1S'!$B101+(drdp!E101)*'MSXY-TI1S'!$C101+(drdp!H101)*'MSXY-TI1S'!$D101)</f>
        <v>-5.934495702318071E-4</v>
      </c>
      <c r="I101" s="18">
        <f>Model!$W$17*((drdp!C101)*'MSXY-TI1S'!$B101+(drdp!F101)*'MSXY-TI1S'!$C101+(drdp!I101)*'MSXY-TI1S'!$D101)</f>
        <v>7.0724565734724598E-4</v>
      </c>
      <c r="J101" s="18">
        <f>Model!$W$17*((drdp!D101)*'MSXY-TI1S'!$B101+(drdp!G101)*'MSXY-TI1S'!$C101+(drdp!J101)*'MSXY-TI1S'!$D101)</f>
        <v>0</v>
      </c>
      <c r="K101" s="21">
        <f>SUM(E$3:E100)+H101</f>
        <v>-0.21545428116170473</v>
      </c>
      <c r="L101" s="21">
        <f>SUM(F$3:F100)+I101</f>
        <v>5.4730212171417755E-2</v>
      </c>
      <c r="M101" s="21">
        <f>SUM(G$3:G100)+J101</f>
        <v>0</v>
      </c>
      <c r="N101" s="21"/>
      <c r="O101" s="21"/>
      <c r="P101" s="21"/>
      <c r="Q101" s="19">
        <f t="shared" si="5"/>
        <v>4.6420547270906914E-2</v>
      </c>
      <c r="R101" s="19">
        <f t="shared" si="5"/>
        <v>2.9953961243284043E-3</v>
      </c>
      <c r="S101" s="19">
        <f t="shared" si="5"/>
        <v>0</v>
      </c>
      <c r="T101" s="19">
        <f t="shared" si="6"/>
        <v>-1.1791858521220396E-2</v>
      </c>
      <c r="U101" s="19">
        <f t="shared" si="7"/>
        <v>0</v>
      </c>
      <c r="V101" s="19">
        <f t="shared" si="8"/>
        <v>0</v>
      </c>
    </row>
    <row r="102" spans="1:22" x14ac:dyDescent="0.25">
      <c r="A102" s="26">
        <f>Wellpath!E102</f>
        <v>9400</v>
      </c>
      <c r="B102" s="22">
        <v>0</v>
      </c>
      <c r="C102" s="22">
        <v>0</v>
      </c>
      <c r="D102" s="22">
        <f>SIN(Wellpath!$L102) * SIN(Wellpath!$O102) * (TAN(Dip) * COS(Wellpath!$L102) + SIN(Wellpath!$L102) * COS(Wellpath!$O102)) / SQRT(2)</f>
        <v>-4.4385846925656877E-2</v>
      </c>
      <c r="E102" s="20">
        <f>Model!$W$17*((drdp!B102+drdp!K102)*'MSXY-TI1S'!$B102+(drdp!E102+drdp!N102)*'MSXY-TI1S'!$C102+(drdp!H102+drdp!Q102)*'MSXY-TI1S'!$D102)</f>
        <v>-6.1152417643177198E-4</v>
      </c>
      <c r="F102" s="20">
        <f>Model!$W$17*((drdp!C102+drdp!L102)*'MSXY-TI1S'!$B102+(drdp!F102+drdp!O102)*'MSXY-TI1S'!$C102+(drdp!I102+drdp!R102)*'MSXY-TI1S'!$D102)</f>
        <v>7.2878613422077982E-4</v>
      </c>
      <c r="G102" s="20">
        <f>Model!$W$17*((drdp!D102+drdp!M102)*'MSXY-TI1S'!$B102+(drdp!G102+drdp!P102)*'MSXY-TI1S'!$C102+(drdp!J102+drdp!S102)*'MSXY-TI1S'!$D102)</f>
        <v>0</v>
      </c>
      <c r="H102" s="18">
        <f>Model!$W$17*((drdp!B102)*'MSXY-TI1S'!$B102+(drdp!E102)*'MSXY-TI1S'!$C102+(drdp!H102)*'MSXY-TI1S'!$D102)</f>
        <v>-9.0373030999824602E-6</v>
      </c>
      <c r="I102" s="18">
        <f>Model!$W$17*((drdp!C102)*'MSXY-TI1S'!$B102+(drdp!F102)*'MSXY-TI1S'!$C102+(drdp!I102)*'MSXY-TI1S'!$D102)</f>
        <v>1.0770238436766889E-5</v>
      </c>
      <c r="J102" s="18">
        <f>Model!$W$17*((drdp!D102)*'MSXY-TI1S'!$B102+(drdp!G102)*'MSXY-TI1S'!$C102+(drdp!J102)*'MSXY-TI1S'!$D102)</f>
        <v>0</v>
      </c>
      <c r="K102" s="21">
        <f>SUM(E$3:E101)+H102</f>
        <v>-0.21547235576790469</v>
      </c>
      <c r="L102" s="21">
        <f>SUM(F$3:F101)+I102</f>
        <v>5.4751752648291283E-2</v>
      </c>
      <c r="M102" s="21">
        <f>SUM(G$3:G101)+J102</f>
        <v>0</v>
      </c>
      <c r="N102" s="21"/>
      <c r="O102" s="21"/>
      <c r="P102" s="21"/>
      <c r="Q102" s="19">
        <f t="shared" si="5"/>
        <v>4.6428336100170491E-2</v>
      </c>
      <c r="R102" s="19">
        <f t="shared" si="5"/>
        <v>2.9977544180596716E-3</v>
      </c>
      <c r="S102" s="19">
        <f t="shared" si="5"/>
        <v>0</v>
      </c>
      <c r="T102" s="19">
        <f t="shared" si="6"/>
        <v>-1.1797489125548937E-2</v>
      </c>
      <c r="U102" s="19">
        <f t="shared" si="7"/>
        <v>0</v>
      </c>
      <c r="V102" s="19">
        <f t="shared" si="8"/>
        <v>0</v>
      </c>
    </row>
    <row r="103" spans="1:22" x14ac:dyDescent="0.25">
      <c r="A103" s="26">
        <f>Wellpath!E103</f>
        <v>9500</v>
      </c>
      <c r="B103" s="22">
        <v>0</v>
      </c>
      <c r="C103" s="22">
        <v>0</v>
      </c>
      <c r="D103" s="22">
        <f>SIN(Wellpath!$L103) * SIN(Wellpath!$O103) * (TAN(Dip) * COS(Wellpath!$L103) + SIN(Wellpath!$L103) * COS(Wellpath!$O103)) / SQRT(2)</f>
        <v>-4.4385846925656877E-2</v>
      </c>
      <c r="E103" s="20">
        <f>Model!$W$17*((drdp!B103+drdp!K103)*'MSXY-TI1S'!$B103+(drdp!E103+drdp!N103)*'MSXY-TI1S'!$C103+(drdp!H103+drdp!Q103)*'MSXY-TI1S'!$D103)</f>
        <v>-1.20497374666357E-3</v>
      </c>
      <c r="F103" s="20">
        <f>Model!$W$17*((drdp!C103+drdp!L103)*'MSXY-TI1S'!$B103+(drdp!F103+drdp!O103)*'MSXY-TI1S'!$C103+(drdp!I103+drdp!R103)*'MSXY-TI1S'!$D103)</f>
        <v>1.4360317915680151E-3</v>
      </c>
      <c r="G103" s="20">
        <f>Model!$W$17*((drdp!D103+drdp!M103)*'MSXY-TI1S'!$B103+(drdp!G103+drdp!P103)*'MSXY-TI1S'!$C103+(drdp!J103+drdp!S103)*'MSXY-TI1S'!$D103)</f>
        <v>0</v>
      </c>
      <c r="H103" s="18">
        <f>Model!$W$17*((drdp!B103)*'MSXY-TI1S'!$B103+(drdp!E103)*'MSXY-TI1S'!$C103+(drdp!H103)*'MSXY-TI1S'!$D103)</f>
        <v>-6.0248687333178954E-4</v>
      </c>
      <c r="I103" s="18">
        <f>Model!$W$17*((drdp!C103)*'MSXY-TI1S'!$B103+(drdp!F103)*'MSXY-TI1S'!$C103+(drdp!I103)*'MSXY-TI1S'!$D103)</f>
        <v>7.1801589578401285E-4</v>
      </c>
      <c r="J103" s="18">
        <f>Model!$W$17*((drdp!D103)*'MSXY-TI1S'!$B103+(drdp!G103)*'MSXY-TI1S'!$C103+(drdp!J103)*'MSXY-TI1S'!$D103)</f>
        <v>0</v>
      </c>
      <c r="K103" s="21">
        <f>SUM(E$3:E102)+H103</f>
        <v>-0.21667732951456825</v>
      </c>
      <c r="L103" s="21">
        <f>SUM(F$3:F102)+I103</f>
        <v>5.6187784439859313E-2</v>
      </c>
      <c r="M103" s="21">
        <f>SUM(G$3:G102)+J103</f>
        <v>0</v>
      </c>
      <c r="N103" s="21"/>
      <c r="O103" s="21"/>
      <c r="P103" s="21"/>
      <c r="Q103" s="19">
        <f t="shared" si="5"/>
        <v>4.6949065125564793E-2</v>
      </c>
      <c r="R103" s="19">
        <f t="shared" si="5"/>
        <v>3.1570671202600965E-3</v>
      </c>
      <c r="S103" s="19">
        <f t="shared" si="5"/>
        <v>0</v>
      </c>
      <c r="T103" s="19">
        <f t="shared" si="6"/>
        <v>-1.2174619083768927E-2</v>
      </c>
      <c r="U103" s="19">
        <f t="shared" si="7"/>
        <v>0</v>
      </c>
      <c r="V103" s="19">
        <f t="shared" si="8"/>
        <v>0</v>
      </c>
    </row>
    <row r="104" spans="1:22" x14ac:dyDescent="0.25">
      <c r="A104" s="26">
        <f>Wellpath!E104</f>
        <v>9600</v>
      </c>
      <c r="B104" s="22">
        <v>0</v>
      </c>
      <c r="C104" s="22">
        <v>0</v>
      </c>
      <c r="D104" s="22">
        <f>SIN(Wellpath!$L104) * SIN(Wellpath!$O104) * (TAN(Dip) * COS(Wellpath!$L104) + SIN(Wellpath!$L104) * COS(Wellpath!$O104)) / SQRT(2)</f>
        <v>-4.4385846925656877E-2</v>
      </c>
      <c r="E104" s="20">
        <f>Model!$W$17*((drdp!B104+drdp!K104)*'MSXY-TI1S'!$B104+(drdp!E104+drdp!N104)*'MSXY-TI1S'!$C104+(drdp!H104+drdp!Q104)*'MSXY-TI1S'!$D104)</f>
        <v>-1.20497374666357E-3</v>
      </c>
      <c r="F104" s="20">
        <f>Model!$W$17*((drdp!C104+drdp!L104)*'MSXY-TI1S'!$B104+(drdp!F104+drdp!O104)*'MSXY-TI1S'!$C104+(drdp!I104+drdp!R104)*'MSXY-TI1S'!$D104)</f>
        <v>1.4360317915680151E-3</v>
      </c>
      <c r="G104" s="20">
        <f>Model!$W$17*((drdp!D104+drdp!M104)*'MSXY-TI1S'!$B104+(drdp!G104+drdp!P104)*'MSXY-TI1S'!$C104+(drdp!J104+drdp!S104)*'MSXY-TI1S'!$D104)</f>
        <v>0</v>
      </c>
      <c r="H104" s="18">
        <f>Model!$W$17*((drdp!B104)*'MSXY-TI1S'!$B104+(drdp!E104)*'MSXY-TI1S'!$C104+(drdp!H104)*'MSXY-TI1S'!$D104)</f>
        <v>-6.0248687333178043E-4</v>
      </c>
      <c r="I104" s="18">
        <f>Model!$W$17*((drdp!C104)*'MSXY-TI1S'!$B104+(drdp!F104)*'MSXY-TI1S'!$C104+(drdp!I104)*'MSXY-TI1S'!$D104)</f>
        <v>7.1801589578400211E-4</v>
      </c>
      <c r="J104" s="18">
        <f>Model!$W$17*((drdp!D104)*'MSXY-TI1S'!$B104+(drdp!G104)*'MSXY-TI1S'!$C104+(drdp!J104)*'MSXY-TI1S'!$D104)</f>
        <v>0</v>
      </c>
      <c r="K104" s="21">
        <f>SUM(E$3:E103)+H104</f>
        <v>-0.21788230326123181</v>
      </c>
      <c r="L104" s="21">
        <f>SUM(F$3:F103)+I104</f>
        <v>5.7623816231427323E-2</v>
      </c>
      <c r="M104" s="21">
        <f>SUM(G$3:G103)+J104</f>
        <v>0</v>
      </c>
      <c r="N104" s="21"/>
      <c r="O104" s="21"/>
      <c r="P104" s="21"/>
      <c r="Q104" s="19">
        <f t="shared" si="5"/>
        <v>4.7472698074419388E-2</v>
      </c>
      <c r="R104" s="19">
        <f t="shared" si="5"/>
        <v>3.3205041970733071E-3</v>
      </c>
      <c r="S104" s="19">
        <f t="shared" si="5"/>
        <v>0</v>
      </c>
      <c r="T104" s="19">
        <f t="shared" si="6"/>
        <v>-1.255520980320534E-2</v>
      </c>
      <c r="U104" s="19">
        <f t="shared" si="7"/>
        <v>0</v>
      </c>
      <c r="V104" s="19">
        <f t="shared" si="8"/>
        <v>0</v>
      </c>
    </row>
    <row r="105" spans="1:22" x14ac:dyDescent="0.25">
      <c r="A105" s="26">
        <f>Wellpath!E105</f>
        <v>9700</v>
      </c>
      <c r="B105" s="22">
        <v>0</v>
      </c>
      <c r="C105" s="22">
        <v>0</v>
      </c>
      <c r="D105" s="22">
        <f>SIN(Wellpath!$L105) * SIN(Wellpath!$O105) * (TAN(Dip) * COS(Wellpath!$L105) + SIN(Wellpath!$L105) * COS(Wellpath!$O105)) / SQRT(2)</f>
        <v>-4.4385846925656877E-2</v>
      </c>
      <c r="E105" s="20">
        <f>Model!$W$17*((drdp!B105+drdp!K105)*'MSXY-TI1S'!$B105+(drdp!E105+drdp!N105)*'MSXY-TI1S'!$C105+(drdp!H105+drdp!Q105)*'MSXY-TI1S'!$D105)</f>
        <v>-1.2049737466635791E-3</v>
      </c>
      <c r="F105" s="20">
        <f>Model!$W$17*((drdp!C105+drdp!L105)*'MSXY-TI1S'!$B105+(drdp!F105+drdp!O105)*'MSXY-TI1S'!$C105+(drdp!I105+drdp!R105)*'MSXY-TI1S'!$D105)</f>
        <v>1.4360317915680257E-3</v>
      </c>
      <c r="G105" s="20">
        <f>Model!$W$17*((drdp!D105+drdp!M105)*'MSXY-TI1S'!$B105+(drdp!G105+drdp!P105)*'MSXY-TI1S'!$C105+(drdp!J105+drdp!S105)*'MSXY-TI1S'!$D105)</f>
        <v>0</v>
      </c>
      <c r="H105" s="18">
        <f>Model!$W$17*((drdp!B105)*'MSXY-TI1S'!$B105+(drdp!E105)*'MSXY-TI1S'!$C105+(drdp!H105)*'MSXY-TI1S'!$D105)</f>
        <v>-6.0248687333178954E-4</v>
      </c>
      <c r="I105" s="18">
        <f>Model!$W$17*((drdp!C105)*'MSXY-TI1S'!$B105+(drdp!F105)*'MSXY-TI1S'!$C105+(drdp!I105)*'MSXY-TI1S'!$D105)</f>
        <v>7.1801589578401285E-4</v>
      </c>
      <c r="J105" s="18">
        <f>Model!$W$17*((drdp!D105)*'MSXY-TI1S'!$B105+(drdp!G105)*'MSXY-TI1S'!$C105+(drdp!J105)*'MSXY-TI1S'!$D105)</f>
        <v>0</v>
      </c>
      <c r="K105" s="21">
        <f>SUM(E$3:E104)+H105</f>
        <v>-0.21908727700789538</v>
      </c>
      <c r="L105" s="21">
        <f>SUM(F$3:F104)+I105</f>
        <v>5.9059848022995347E-2</v>
      </c>
      <c r="M105" s="21">
        <f>SUM(G$3:G104)+J105</f>
        <v>0</v>
      </c>
      <c r="N105" s="21"/>
      <c r="O105" s="21"/>
      <c r="P105" s="21"/>
      <c r="Q105" s="19">
        <f t="shared" si="5"/>
        <v>4.7999234946734283E-2</v>
      </c>
      <c r="R105" s="19">
        <f t="shared" si="5"/>
        <v>3.4880656484993075E-3</v>
      </c>
      <c r="S105" s="19">
        <f t="shared" si="5"/>
        <v>0</v>
      </c>
      <c r="T105" s="19">
        <f t="shared" si="6"/>
        <v>-1.2939261283858184E-2</v>
      </c>
      <c r="U105" s="19">
        <f t="shared" si="7"/>
        <v>0</v>
      </c>
      <c r="V105" s="19">
        <f t="shared" si="8"/>
        <v>0</v>
      </c>
    </row>
    <row r="106" spans="1:22" x14ac:dyDescent="0.25">
      <c r="A106" s="26">
        <f>Wellpath!E106</f>
        <v>9800</v>
      </c>
      <c r="B106" s="22">
        <v>0</v>
      </c>
      <c r="C106" s="22">
        <v>0</v>
      </c>
      <c r="D106" s="22">
        <f>SIN(Wellpath!$L106) * SIN(Wellpath!$O106) * (TAN(Dip) * COS(Wellpath!$L106) + SIN(Wellpath!$L106) * COS(Wellpath!$O106)) / SQRT(2)</f>
        <v>-4.4385846925656877E-2</v>
      </c>
      <c r="E106" s="20">
        <f>Model!$W$17*((drdp!B106+drdp!K106)*'MSXY-TI1S'!$B106+(drdp!E106+drdp!N106)*'MSXY-TI1S'!$C106+(drdp!H106+drdp!Q106)*'MSXY-TI1S'!$D106)</f>
        <v>-1.2049737466635791E-3</v>
      </c>
      <c r="F106" s="20">
        <f>Model!$W$17*((drdp!C106+drdp!L106)*'MSXY-TI1S'!$B106+(drdp!F106+drdp!O106)*'MSXY-TI1S'!$C106+(drdp!I106+drdp!R106)*'MSXY-TI1S'!$D106)</f>
        <v>1.4360317915680257E-3</v>
      </c>
      <c r="G106" s="20">
        <f>Model!$W$17*((drdp!D106+drdp!M106)*'MSXY-TI1S'!$B106+(drdp!G106+drdp!P106)*'MSXY-TI1S'!$C106+(drdp!J106+drdp!S106)*'MSXY-TI1S'!$D106)</f>
        <v>0</v>
      </c>
      <c r="H106" s="18">
        <f>Model!$W$17*((drdp!B106)*'MSXY-TI1S'!$B106+(drdp!E106)*'MSXY-TI1S'!$C106+(drdp!H106)*'MSXY-TI1S'!$D106)</f>
        <v>-6.0248687333178954E-4</v>
      </c>
      <c r="I106" s="18">
        <f>Model!$W$17*((drdp!C106)*'MSXY-TI1S'!$B106+(drdp!F106)*'MSXY-TI1S'!$C106+(drdp!I106)*'MSXY-TI1S'!$D106)</f>
        <v>7.1801589578401285E-4</v>
      </c>
      <c r="J106" s="18">
        <f>Model!$W$17*((drdp!D106)*'MSXY-TI1S'!$B106+(drdp!G106)*'MSXY-TI1S'!$C106+(drdp!J106)*'MSXY-TI1S'!$D106)</f>
        <v>0</v>
      </c>
      <c r="K106" s="21">
        <f>SUM(E$3:E105)+H106</f>
        <v>-0.22029225075455897</v>
      </c>
      <c r="L106" s="21">
        <f>SUM(F$3:F105)+I106</f>
        <v>6.0495879814563371E-2</v>
      </c>
      <c r="M106" s="21">
        <f>SUM(G$3:G105)+J106</f>
        <v>0</v>
      </c>
      <c r="N106" s="21"/>
      <c r="O106" s="21"/>
      <c r="P106" s="21"/>
      <c r="Q106" s="19">
        <f t="shared" si="5"/>
        <v>4.8528675742509485E-2</v>
      </c>
      <c r="R106" s="19">
        <f t="shared" si="5"/>
        <v>3.659751474538096E-3</v>
      </c>
      <c r="S106" s="19">
        <f t="shared" si="5"/>
        <v>0</v>
      </c>
      <c r="T106" s="19">
        <f t="shared" si="6"/>
        <v>-1.3326773525727456E-2</v>
      </c>
      <c r="U106" s="19">
        <f t="shared" si="7"/>
        <v>0</v>
      </c>
      <c r="V106" s="19">
        <f t="shared" si="8"/>
        <v>0</v>
      </c>
    </row>
    <row r="107" spans="1:22" x14ac:dyDescent="0.25">
      <c r="A107" s="26">
        <f>Wellpath!E107</f>
        <v>9900</v>
      </c>
      <c r="B107" s="22">
        <v>0</v>
      </c>
      <c r="C107" s="22">
        <v>0</v>
      </c>
      <c r="D107" s="22">
        <f>SIN(Wellpath!$L107) * SIN(Wellpath!$O107) * (TAN(Dip) * COS(Wellpath!$L107) + SIN(Wellpath!$L107) * COS(Wellpath!$O107)) / SQRT(2)</f>
        <v>-4.4385846925656877E-2</v>
      </c>
      <c r="E107" s="20">
        <f>Model!$W$17*((drdp!B107+drdp!K107)*'MSXY-TI1S'!$B107+(drdp!E107+drdp!N107)*'MSXY-TI1S'!$C107+(drdp!H107+drdp!Q107)*'MSXY-TI1S'!$D107)</f>
        <v>-1.2049737466635791E-3</v>
      </c>
      <c r="F107" s="20">
        <f>Model!$W$17*((drdp!C107+drdp!L107)*'MSXY-TI1S'!$B107+(drdp!F107+drdp!O107)*'MSXY-TI1S'!$C107+(drdp!I107+drdp!R107)*'MSXY-TI1S'!$D107)</f>
        <v>1.4360317915680257E-3</v>
      </c>
      <c r="G107" s="20">
        <f>Model!$W$17*((drdp!D107+drdp!M107)*'MSXY-TI1S'!$B107+(drdp!G107+drdp!P107)*'MSXY-TI1S'!$C107+(drdp!J107+drdp!S107)*'MSXY-TI1S'!$D107)</f>
        <v>0</v>
      </c>
      <c r="H107" s="18">
        <f>Model!$W$17*((drdp!B107)*'MSXY-TI1S'!$B107+(drdp!E107)*'MSXY-TI1S'!$C107+(drdp!H107)*'MSXY-TI1S'!$D107)</f>
        <v>-6.0248687333178954E-4</v>
      </c>
      <c r="I107" s="18">
        <f>Model!$W$17*((drdp!C107)*'MSXY-TI1S'!$B107+(drdp!F107)*'MSXY-TI1S'!$C107+(drdp!I107)*'MSXY-TI1S'!$D107)</f>
        <v>7.1801589578401285E-4</v>
      </c>
      <c r="J107" s="18">
        <f>Model!$W$17*((drdp!D107)*'MSXY-TI1S'!$B107+(drdp!G107)*'MSXY-TI1S'!$C107+(drdp!J107)*'MSXY-TI1S'!$D107)</f>
        <v>0</v>
      </c>
      <c r="K107" s="21">
        <f>SUM(E$3:E106)+H107</f>
        <v>-0.22149722450122256</v>
      </c>
      <c r="L107" s="21">
        <f>SUM(F$3:F106)+I107</f>
        <v>6.1931911606131394E-2</v>
      </c>
      <c r="M107" s="21">
        <f>SUM(G$3:G106)+J107</f>
        <v>0</v>
      </c>
      <c r="N107" s="21"/>
      <c r="O107" s="21"/>
      <c r="P107" s="21"/>
      <c r="Q107" s="19">
        <f t="shared" si="5"/>
        <v>4.9061020461744986E-2</v>
      </c>
      <c r="R107" s="19">
        <f t="shared" si="5"/>
        <v>3.8355616751896723E-3</v>
      </c>
      <c r="S107" s="19">
        <f t="shared" si="5"/>
        <v>0</v>
      </c>
      <c r="T107" s="19">
        <f t="shared" si="6"/>
        <v>-1.3717746528813156E-2</v>
      </c>
      <c r="U107" s="19">
        <f t="shared" si="7"/>
        <v>0</v>
      </c>
      <c r="V107" s="19">
        <f t="shared" si="8"/>
        <v>0</v>
      </c>
    </row>
    <row r="108" spans="1:22" x14ac:dyDescent="0.25">
      <c r="A108" s="26">
        <f>Wellpath!E108</f>
        <v>10000</v>
      </c>
      <c r="B108" s="22">
        <v>0</v>
      </c>
      <c r="C108" s="22">
        <v>0</v>
      </c>
      <c r="D108" s="22">
        <f>SIN(Wellpath!$L108) * SIN(Wellpath!$O108) * (TAN(Dip) * COS(Wellpath!$L108) + SIN(Wellpath!$L108) * COS(Wellpath!$O108)) / SQRT(2)</f>
        <v>-4.4385846925656877E-2</v>
      </c>
      <c r="E108" s="20">
        <f>Model!$W$17*((drdp!B108+drdp!K108)*'MSXY-TI1S'!$B108+(drdp!E108+drdp!N108)*'MSXY-TI1S'!$C108+(drdp!H108+drdp!Q108)*'MSXY-TI1S'!$D108)</f>
        <v>-1.2049737466635791E-3</v>
      </c>
      <c r="F108" s="20">
        <f>Model!$W$17*((drdp!C108+drdp!L108)*'MSXY-TI1S'!$B108+(drdp!F108+drdp!O108)*'MSXY-TI1S'!$C108+(drdp!I108+drdp!R108)*'MSXY-TI1S'!$D108)</f>
        <v>1.4360317915680257E-3</v>
      </c>
      <c r="G108" s="20">
        <f>Model!$W$17*((drdp!D108+drdp!M108)*'MSXY-TI1S'!$B108+(drdp!G108+drdp!P108)*'MSXY-TI1S'!$C108+(drdp!J108+drdp!S108)*'MSXY-TI1S'!$D108)</f>
        <v>0</v>
      </c>
      <c r="H108" s="18">
        <f>Model!$W$17*((drdp!B108)*'MSXY-TI1S'!$B108+(drdp!E108)*'MSXY-TI1S'!$C108+(drdp!H108)*'MSXY-TI1S'!$D108)</f>
        <v>-6.0248687333178954E-4</v>
      </c>
      <c r="I108" s="18">
        <f>Model!$W$17*((drdp!C108)*'MSXY-TI1S'!$B108+(drdp!F108)*'MSXY-TI1S'!$C108+(drdp!I108)*'MSXY-TI1S'!$D108)</f>
        <v>7.1801589578401285E-4</v>
      </c>
      <c r="J108" s="18">
        <f>Model!$W$17*((drdp!D108)*'MSXY-TI1S'!$B108+(drdp!G108)*'MSXY-TI1S'!$C108+(drdp!J108)*'MSXY-TI1S'!$D108)</f>
        <v>0</v>
      </c>
      <c r="K108" s="21">
        <f>SUM(E$3:E107)+H108</f>
        <v>-0.22270219824788615</v>
      </c>
      <c r="L108" s="21">
        <f>SUM(F$3:F107)+I108</f>
        <v>6.3367943397699425E-2</v>
      </c>
      <c r="M108" s="21">
        <f>SUM(G$3:G107)+J108</f>
        <v>0</v>
      </c>
      <c r="N108" s="21"/>
      <c r="O108" s="21"/>
      <c r="P108" s="21"/>
      <c r="Q108" s="19">
        <f t="shared" si="5"/>
        <v>4.9596269104440781E-2</v>
      </c>
      <c r="R108" s="19">
        <f t="shared" si="5"/>
        <v>4.0154962504540381E-3</v>
      </c>
      <c r="S108" s="19">
        <f t="shared" si="5"/>
        <v>0</v>
      </c>
      <c r="T108" s="19">
        <f t="shared" si="6"/>
        <v>-1.4112180293115286E-2</v>
      </c>
      <c r="U108" s="19">
        <f t="shared" si="7"/>
        <v>0</v>
      </c>
      <c r="V108" s="19">
        <f t="shared" si="8"/>
        <v>0</v>
      </c>
    </row>
    <row r="109" spans="1:22" x14ac:dyDescent="0.25">
      <c r="A109" s="26">
        <f>Wellpath!E109</f>
        <v>10100</v>
      </c>
      <c r="B109" s="22">
        <v>0</v>
      </c>
      <c r="C109" s="22">
        <v>0</v>
      </c>
      <c r="D109" s="22">
        <f>SIN(Wellpath!$L109) * SIN(Wellpath!$O109) * (TAN(Dip) * COS(Wellpath!$L109) + SIN(Wellpath!$L109) * COS(Wellpath!$O109)) / SQRT(2)</f>
        <v>-4.4385846925656877E-2</v>
      </c>
      <c r="E109" s="20">
        <f>Model!$W$17*((drdp!B109+drdp!K109)*'MSXY-TI1S'!$B109+(drdp!E109+drdp!N109)*'MSXY-TI1S'!$C109+(drdp!H109+drdp!Q109)*'MSXY-TI1S'!$D109)</f>
        <v>-1.2049737466635791E-3</v>
      </c>
      <c r="F109" s="20">
        <f>Model!$W$17*((drdp!C109+drdp!L109)*'MSXY-TI1S'!$B109+(drdp!F109+drdp!O109)*'MSXY-TI1S'!$C109+(drdp!I109+drdp!R109)*'MSXY-TI1S'!$D109)</f>
        <v>1.4360317915680257E-3</v>
      </c>
      <c r="G109" s="20">
        <f>Model!$W$17*((drdp!D109+drdp!M109)*'MSXY-TI1S'!$B109+(drdp!G109+drdp!P109)*'MSXY-TI1S'!$C109+(drdp!J109+drdp!S109)*'MSXY-TI1S'!$D109)</f>
        <v>0</v>
      </c>
      <c r="H109" s="18">
        <f>Model!$W$17*((drdp!B109)*'MSXY-TI1S'!$B109+(drdp!E109)*'MSXY-TI1S'!$C109+(drdp!H109)*'MSXY-TI1S'!$D109)</f>
        <v>-6.0248687333178954E-4</v>
      </c>
      <c r="I109" s="18">
        <f>Model!$W$17*((drdp!C109)*'MSXY-TI1S'!$B109+(drdp!F109)*'MSXY-TI1S'!$C109+(drdp!I109)*'MSXY-TI1S'!$D109)</f>
        <v>7.1801589578401285E-4</v>
      </c>
      <c r="J109" s="18">
        <f>Model!$W$17*((drdp!D109)*'MSXY-TI1S'!$B109+(drdp!G109)*'MSXY-TI1S'!$C109+(drdp!J109)*'MSXY-TI1S'!$D109)</f>
        <v>0</v>
      </c>
      <c r="K109" s="21">
        <f>SUM(E$3:E108)+H109</f>
        <v>-0.22390717199454974</v>
      </c>
      <c r="L109" s="21">
        <f>SUM(F$3:F108)+I109</f>
        <v>6.4803975189267449E-2</v>
      </c>
      <c r="M109" s="21">
        <f>SUM(G$3:G108)+J109</f>
        <v>0</v>
      </c>
      <c r="N109" s="21"/>
      <c r="O109" s="21"/>
      <c r="P109" s="21"/>
      <c r="Q109" s="19">
        <f t="shared" si="5"/>
        <v>5.0134421670596875E-2</v>
      </c>
      <c r="R109" s="19">
        <f t="shared" si="5"/>
        <v>4.1995552003311907E-3</v>
      </c>
      <c r="S109" s="19">
        <f t="shared" si="5"/>
        <v>0</v>
      </c>
      <c r="T109" s="19">
        <f t="shared" si="6"/>
        <v>-1.4510074818633841E-2</v>
      </c>
      <c r="U109" s="19">
        <f t="shared" si="7"/>
        <v>0</v>
      </c>
      <c r="V109" s="19">
        <f t="shared" si="8"/>
        <v>0</v>
      </c>
    </row>
    <row r="110" spans="1:22" x14ac:dyDescent="0.25">
      <c r="A110" s="26">
        <f>Wellpath!E110</f>
        <v>10200</v>
      </c>
      <c r="B110" s="22">
        <v>0</v>
      </c>
      <c r="C110" s="22">
        <v>0</v>
      </c>
      <c r="D110" s="22">
        <f>SIN(Wellpath!$L110) * SIN(Wellpath!$O110) * (TAN(Dip) * COS(Wellpath!$L110) + SIN(Wellpath!$L110) * COS(Wellpath!$O110)) / SQRT(2)</f>
        <v>-4.4385846925656877E-2</v>
      </c>
      <c r="E110" s="20">
        <f>Model!$W$17*((drdp!B110+drdp!K110)*'MSXY-TI1S'!$B110+(drdp!E110+drdp!N110)*'MSXY-TI1S'!$C110+(drdp!H110+drdp!Q110)*'MSXY-TI1S'!$D110)</f>
        <v>-1.2049737466635791E-3</v>
      </c>
      <c r="F110" s="20">
        <f>Model!$W$17*((drdp!C110+drdp!L110)*'MSXY-TI1S'!$B110+(drdp!F110+drdp!O110)*'MSXY-TI1S'!$C110+(drdp!I110+drdp!R110)*'MSXY-TI1S'!$D110)</f>
        <v>1.4360317915680257E-3</v>
      </c>
      <c r="G110" s="20">
        <f>Model!$W$17*((drdp!D110+drdp!M110)*'MSXY-TI1S'!$B110+(drdp!G110+drdp!P110)*'MSXY-TI1S'!$C110+(drdp!J110+drdp!S110)*'MSXY-TI1S'!$D110)</f>
        <v>0</v>
      </c>
      <c r="H110" s="18">
        <f>Model!$W$17*((drdp!B110)*'MSXY-TI1S'!$B110+(drdp!E110)*'MSXY-TI1S'!$C110+(drdp!H110)*'MSXY-TI1S'!$D110)</f>
        <v>-6.0248687333178954E-4</v>
      </c>
      <c r="I110" s="18">
        <f>Model!$W$17*((drdp!C110)*'MSXY-TI1S'!$B110+(drdp!F110)*'MSXY-TI1S'!$C110+(drdp!I110)*'MSXY-TI1S'!$D110)</f>
        <v>7.1801589578401285E-4</v>
      </c>
      <c r="J110" s="18">
        <f>Model!$W$17*((drdp!D110)*'MSXY-TI1S'!$B110+(drdp!G110)*'MSXY-TI1S'!$C110+(drdp!J110)*'MSXY-TI1S'!$D110)</f>
        <v>0</v>
      </c>
      <c r="K110" s="21">
        <f>SUM(E$3:E109)+H110</f>
        <v>-0.22511214574121333</v>
      </c>
      <c r="L110" s="21">
        <f>SUM(F$3:F109)+I110</f>
        <v>6.6240006980835472E-2</v>
      </c>
      <c r="M110" s="21">
        <f>SUM(G$3:G109)+J110</f>
        <v>0</v>
      </c>
      <c r="N110" s="21"/>
      <c r="O110" s="21"/>
      <c r="P110" s="21"/>
      <c r="Q110" s="19">
        <f t="shared" si="5"/>
        <v>5.0675478160213269E-2</v>
      </c>
      <c r="R110" s="19">
        <f t="shared" si="5"/>
        <v>4.3877385248211323E-3</v>
      </c>
      <c r="S110" s="19">
        <f t="shared" si="5"/>
        <v>0</v>
      </c>
      <c r="T110" s="19">
        <f t="shared" si="6"/>
        <v>-1.4911430105368823E-2</v>
      </c>
      <c r="U110" s="19">
        <f t="shared" si="7"/>
        <v>0</v>
      </c>
      <c r="V110" s="19">
        <f t="shared" si="8"/>
        <v>0</v>
      </c>
    </row>
    <row r="111" spans="1:22" x14ac:dyDescent="0.25">
      <c r="A111" s="26">
        <f>Wellpath!E111</f>
        <v>10300</v>
      </c>
      <c r="B111" s="22">
        <v>0</v>
      </c>
      <c r="C111" s="22">
        <v>0</v>
      </c>
      <c r="D111" s="22">
        <f>SIN(Wellpath!$L111) * SIN(Wellpath!$O111) * (TAN(Dip) * COS(Wellpath!$L111) + SIN(Wellpath!$L111) * COS(Wellpath!$O111)) / SQRT(2)</f>
        <v>-4.4385846925656877E-2</v>
      </c>
      <c r="E111" s="20">
        <f>Model!$W$17*((drdp!B111+drdp!K111)*'MSXY-TI1S'!$B111+(drdp!E111+drdp!N111)*'MSXY-TI1S'!$C111+(drdp!H111+drdp!Q111)*'MSXY-TI1S'!$D111)</f>
        <v>-1.2049737466635791E-3</v>
      </c>
      <c r="F111" s="20">
        <f>Model!$W$17*((drdp!C111+drdp!L111)*'MSXY-TI1S'!$B111+(drdp!F111+drdp!O111)*'MSXY-TI1S'!$C111+(drdp!I111+drdp!R111)*'MSXY-TI1S'!$D111)</f>
        <v>1.4360317915680257E-3</v>
      </c>
      <c r="G111" s="20">
        <f>Model!$W$17*((drdp!D111+drdp!M111)*'MSXY-TI1S'!$B111+(drdp!G111+drdp!P111)*'MSXY-TI1S'!$C111+(drdp!J111+drdp!S111)*'MSXY-TI1S'!$D111)</f>
        <v>0</v>
      </c>
      <c r="H111" s="18">
        <f>Model!$W$17*((drdp!B111)*'MSXY-TI1S'!$B111+(drdp!E111)*'MSXY-TI1S'!$C111+(drdp!H111)*'MSXY-TI1S'!$D111)</f>
        <v>-6.0248687333178954E-4</v>
      </c>
      <c r="I111" s="18">
        <f>Model!$W$17*((drdp!C111)*'MSXY-TI1S'!$B111+(drdp!F111)*'MSXY-TI1S'!$C111+(drdp!I111)*'MSXY-TI1S'!$D111)</f>
        <v>7.1801589578401285E-4</v>
      </c>
      <c r="J111" s="18">
        <f>Model!$W$17*((drdp!D111)*'MSXY-TI1S'!$B111+(drdp!G111)*'MSXY-TI1S'!$C111+(drdp!J111)*'MSXY-TI1S'!$D111)</f>
        <v>0</v>
      </c>
      <c r="K111" s="21">
        <f>SUM(E$3:E110)+H111</f>
        <v>-0.22631711948787692</v>
      </c>
      <c r="L111" s="21">
        <f>SUM(F$3:F110)+I111</f>
        <v>6.7676038772403496E-2</v>
      </c>
      <c r="M111" s="21">
        <f>SUM(G$3:G110)+J111</f>
        <v>0</v>
      </c>
      <c r="N111" s="21"/>
      <c r="O111" s="21"/>
      <c r="P111" s="21"/>
      <c r="Q111" s="19">
        <f t="shared" si="5"/>
        <v>5.1219438573289956E-2</v>
      </c>
      <c r="R111" s="19">
        <f t="shared" si="5"/>
        <v>4.5800462239238612E-3</v>
      </c>
      <c r="S111" s="19">
        <f t="shared" si="5"/>
        <v>0</v>
      </c>
      <c r="T111" s="19">
        <f t="shared" si="6"/>
        <v>-1.5316246153320234E-2</v>
      </c>
      <c r="U111" s="19">
        <f t="shared" si="7"/>
        <v>0</v>
      </c>
      <c r="V111" s="19">
        <f t="shared" si="8"/>
        <v>0</v>
      </c>
    </row>
    <row r="112" spans="1:22" x14ac:dyDescent="0.25">
      <c r="A112" s="26">
        <f>Wellpath!E112</f>
        <v>10400</v>
      </c>
      <c r="B112" s="22">
        <v>0</v>
      </c>
      <c r="C112" s="22">
        <v>0</v>
      </c>
      <c r="D112" s="22">
        <f>SIN(Wellpath!$L112) * SIN(Wellpath!$O112) * (TAN(Dip) * COS(Wellpath!$L112) + SIN(Wellpath!$L112) * COS(Wellpath!$O112)) / SQRT(2)</f>
        <v>-4.4385846925656877E-2</v>
      </c>
      <c r="E112" s="20">
        <f>Model!$W$17*((drdp!B112+drdp!K112)*'MSXY-TI1S'!$B112+(drdp!E112+drdp!N112)*'MSXY-TI1S'!$C112+(drdp!H112+drdp!Q112)*'MSXY-TI1S'!$D112)</f>
        <v>-1.2049737466635791E-3</v>
      </c>
      <c r="F112" s="20">
        <f>Model!$W$17*((drdp!C112+drdp!L112)*'MSXY-TI1S'!$B112+(drdp!F112+drdp!O112)*'MSXY-TI1S'!$C112+(drdp!I112+drdp!R112)*'MSXY-TI1S'!$D112)</f>
        <v>1.4360317915680257E-3</v>
      </c>
      <c r="G112" s="20">
        <f>Model!$W$17*((drdp!D112+drdp!M112)*'MSXY-TI1S'!$B112+(drdp!G112+drdp!P112)*'MSXY-TI1S'!$C112+(drdp!J112+drdp!S112)*'MSXY-TI1S'!$D112)</f>
        <v>0</v>
      </c>
      <c r="H112" s="18">
        <f>Model!$W$17*((drdp!B112)*'MSXY-TI1S'!$B112+(drdp!E112)*'MSXY-TI1S'!$C112+(drdp!H112)*'MSXY-TI1S'!$D112)</f>
        <v>-6.0248687333178954E-4</v>
      </c>
      <c r="I112" s="18">
        <f>Model!$W$17*((drdp!C112)*'MSXY-TI1S'!$B112+(drdp!F112)*'MSXY-TI1S'!$C112+(drdp!I112)*'MSXY-TI1S'!$D112)</f>
        <v>7.1801589578401285E-4</v>
      </c>
      <c r="J112" s="18">
        <f>Model!$W$17*((drdp!D112)*'MSXY-TI1S'!$B112+(drdp!G112)*'MSXY-TI1S'!$C112+(drdp!J112)*'MSXY-TI1S'!$D112)</f>
        <v>0</v>
      </c>
      <c r="K112" s="21">
        <f>SUM(E$3:E111)+H112</f>
        <v>-0.22752209323454051</v>
      </c>
      <c r="L112" s="21">
        <f>SUM(F$3:F111)+I112</f>
        <v>6.911207056397152E-2</v>
      </c>
      <c r="M112" s="21">
        <f>SUM(G$3:G111)+J112</f>
        <v>0</v>
      </c>
      <c r="N112" s="21"/>
      <c r="O112" s="21"/>
      <c r="P112" s="21"/>
      <c r="Q112" s="19">
        <f t="shared" si="5"/>
        <v>5.1766302909826943E-2</v>
      </c>
      <c r="R112" s="19">
        <f t="shared" si="5"/>
        <v>4.7764782976393782E-3</v>
      </c>
      <c r="S112" s="19">
        <f t="shared" si="5"/>
        <v>0</v>
      </c>
      <c r="T112" s="19">
        <f t="shared" si="6"/>
        <v>-1.572452296248807E-2</v>
      </c>
      <c r="U112" s="19">
        <f t="shared" si="7"/>
        <v>0</v>
      </c>
      <c r="V112" s="19">
        <f t="shared" si="8"/>
        <v>0</v>
      </c>
    </row>
    <row r="113" spans="1:22" x14ac:dyDescent="0.25">
      <c r="A113" s="26">
        <f>Wellpath!E113</f>
        <v>10500</v>
      </c>
      <c r="B113" s="22">
        <v>0</v>
      </c>
      <c r="C113" s="22">
        <v>0</v>
      </c>
      <c r="D113" s="22">
        <f>SIN(Wellpath!$L113) * SIN(Wellpath!$O113) * (TAN(Dip) * COS(Wellpath!$L113) + SIN(Wellpath!$L113) * COS(Wellpath!$O113)) / SQRT(2)</f>
        <v>-4.4385846925656877E-2</v>
      </c>
      <c r="E113" s="20">
        <f>Model!$W$17*((drdp!B113+drdp!K113)*'MSXY-TI1S'!$B113+(drdp!E113+drdp!N113)*'MSXY-TI1S'!$C113+(drdp!H113+drdp!Q113)*'MSXY-TI1S'!$D113)</f>
        <v>-1.2049737466635791E-3</v>
      </c>
      <c r="F113" s="20">
        <f>Model!$W$17*((drdp!C113+drdp!L113)*'MSXY-TI1S'!$B113+(drdp!F113+drdp!O113)*'MSXY-TI1S'!$C113+(drdp!I113+drdp!R113)*'MSXY-TI1S'!$D113)</f>
        <v>1.4360317915680257E-3</v>
      </c>
      <c r="G113" s="20">
        <f>Model!$W$17*((drdp!D113+drdp!M113)*'MSXY-TI1S'!$B113+(drdp!G113+drdp!P113)*'MSXY-TI1S'!$C113+(drdp!J113+drdp!S113)*'MSXY-TI1S'!$D113)</f>
        <v>0</v>
      </c>
      <c r="H113" s="18">
        <f>Model!$W$17*((drdp!B113)*'MSXY-TI1S'!$B113+(drdp!E113)*'MSXY-TI1S'!$C113+(drdp!H113)*'MSXY-TI1S'!$D113)</f>
        <v>-6.0248687333178954E-4</v>
      </c>
      <c r="I113" s="18">
        <f>Model!$W$17*((drdp!C113)*'MSXY-TI1S'!$B113+(drdp!F113)*'MSXY-TI1S'!$C113+(drdp!I113)*'MSXY-TI1S'!$D113)</f>
        <v>7.1801589578401285E-4</v>
      </c>
      <c r="J113" s="18">
        <f>Model!$W$17*((drdp!D113)*'MSXY-TI1S'!$B113+(drdp!G113)*'MSXY-TI1S'!$C113+(drdp!J113)*'MSXY-TI1S'!$D113)</f>
        <v>0</v>
      </c>
      <c r="K113" s="21">
        <f>SUM(E$3:E112)+H113</f>
        <v>-0.2287270669812041</v>
      </c>
      <c r="L113" s="21">
        <f>SUM(F$3:F112)+I113</f>
        <v>7.0548102355539544E-2</v>
      </c>
      <c r="M113" s="21">
        <f>SUM(G$3:G112)+J113</f>
        <v>0</v>
      </c>
      <c r="N113" s="21"/>
      <c r="O113" s="21"/>
      <c r="P113" s="21"/>
      <c r="Q113" s="19">
        <f t="shared" si="5"/>
        <v>5.2316071169824223E-2</v>
      </c>
      <c r="R113" s="19">
        <f t="shared" si="5"/>
        <v>4.9770347459676843E-3</v>
      </c>
      <c r="S113" s="19">
        <f t="shared" si="5"/>
        <v>0</v>
      </c>
      <c r="T113" s="19">
        <f t="shared" si="6"/>
        <v>-1.6136260532872336E-2</v>
      </c>
      <c r="U113" s="19">
        <f t="shared" si="7"/>
        <v>0</v>
      </c>
      <c r="V113" s="19">
        <f t="shared" si="8"/>
        <v>0</v>
      </c>
    </row>
    <row r="114" spans="1:22" x14ac:dyDescent="0.25">
      <c r="A114" s="26">
        <f>Wellpath!E114</f>
        <v>10600</v>
      </c>
      <c r="B114" s="22">
        <v>0</v>
      </c>
      <c r="C114" s="22">
        <v>0</v>
      </c>
      <c r="D114" s="22">
        <f>SIN(Wellpath!$L114) * SIN(Wellpath!$O114) * (TAN(Dip) * COS(Wellpath!$L114) + SIN(Wellpath!$L114) * COS(Wellpath!$O114)) / SQRT(2)</f>
        <v>-4.4385846925656877E-2</v>
      </c>
      <c r="E114" s="20">
        <f>Model!$W$17*((drdp!B114+drdp!K114)*'MSXY-TI1S'!$B114+(drdp!E114+drdp!N114)*'MSXY-TI1S'!$C114+(drdp!H114+drdp!Q114)*'MSXY-TI1S'!$D114)</f>
        <v>-1.2049737466635791E-3</v>
      </c>
      <c r="F114" s="20">
        <f>Model!$W$17*((drdp!C114+drdp!L114)*'MSXY-TI1S'!$B114+(drdp!F114+drdp!O114)*'MSXY-TI1S'!$C114+(drdp!I114+drdp!R114)*'MSXY-TI1S'!$D114)</f>
        <v>1.4360317915680257E-3</v>
      </c>
      <c r="G114" s="20">
        <f>Model!$W$17*((drdp!D114+drdp!M114)*'MSXY-TI1S'!$B114+(drdp!G114+drdp!P114)*'MSXY-TI1S'!$C114+(drdp!J114+drdp!S114)*'MSXY-TI1S'!$D114)</f>
        <v>0</v>
      </c>
      <c r="H114" s="18">
        <f>Model!$W$17*((drdp!B114)*'MSXY-TI1S'!$B114+(drdp!E114)*'MSXY-TI1S'!$C114+(drdp!H114)*'MSXY-TI1S'!$D114)</f>
        <v>-6.0248687333178954E-4</v>
      </c>
      <c r="I114" s="18">
        <f>Model!$W$17*((drdp!C114)*'MSXY-TI1S'!$B114+(drdp!F114)*'MSXY-TI1S'!$C114+(drdp!I114)*'MSXY-TI1S'!$D114)</f>
        <v>7.1801589578401285E-4</v>
      </c>
      <c r="J114" s="18">
        <f>Model!$W$17*((drdp!D114)*'MSXY-TI1S'!$B114+(drdp!G114)*'MSXY-TI1S'!$C114+(drdp!J114)*'MSXY-TI1S'!$D114)</f>
        <v>0</v>
      </c>
      <c r="K114" s="21">
        <f>SUM(E$3:E113)+H114</f>
        <v>-0.22993204072786769</v>
      </c>
      <c r="L114" s="21">
        <f>SUM(F$3:F113)+I114</f>
        <v>7.1984134147107567E-2</v>
      </c>
      <c r="M114" s="21">
        <f>SUM(G$3:G113)+J114</f>
        <v>0</v>
      </c>
      <c r="N114" s="21"/>
      <c r="O114" s="21"/>
      <c r="P114" s="21"/>
      <c r="Q114" s="19">
        <f t="shared" si="5"/>
        <v>5.2868743353281802E-2</v>
      </c>
      <c r="R114" s="19">
        <f t="shared" si="5"/>
        <v>5.1817155689087777E-3</v>
      </c>
      <c r="S114" s="19">
        <f t="shared" si="5"/>
        <v>0</v>
      </c>
      <c r="T114" s="19">
        <f t="shared" si="6"/>
        <v>-1.6551458864473029E-2</v>
      </c>
      <c r="U114" s="19">
        <f t="shared" si="7"/>
        <v>0</v>
      </c>
      <c r="V114" s="19">
        <f t="shared" si="8"/>
        <v>0</v>
      </c>
    </row>
    <row r="115" spans="1:22" x14ac:dyDescent="0.25">
      <c r="A115" s="26">
        <f>Wellpath!E115</f>
        <v>10700</v>
      </c>
      <c r="B115" s="22">
        <v>0</v>
      </c>
      <c r="C115" s="22">
        <v>0</v>
      </c>
      <c r="D115" s="22">
        <f>SIN(Wellpath!$L115) * SIN(Wellpath!$O115) * (TAN(Dip) * COS(Wellpath!$L115) + SIN(Wellpath!$L115) * COS(Wellpath!$O115)) / SQRT(2)</f>
        <v>-4.4385846925656877E-2</v>
      </c>
      <c r="E115" s="20">
        <f>Model!$W$17*((drdp!B115+drdp!K115)*'MSXY-TI1S'!$B115+(drdp!E115+drdp!N115)*'MSXY-TI1S'!$C115+(drdp!H115+drdp!Q115)*'MSXY-TI1S'!$D115)</f>
        <v>-1.2049737466635791E-3</v>
      </c>
      <c r="F115" s="20">
        <f>Model!$W$17*((drdp!C115+drdp!L115)*'MSXY-TI1S'!$B115+(drdp!F115+drdp!O115)*'MSXY-TI1S'!$C115+(drdp!I115+drdp!R115)*'MSXY-TI1S'!$D115)</f>
        <v>1.4360317915680257E-3</v>
      </c>
      <c r="G115" s="20">
        <f>Model!$W$17*((drdp!D115+drdp!M115)*'MSXY-TI1S'!$B115+(drdp!G115+drdp!P115)*'MSXY-TI1S'!$C115+(drdp!J115+drdp!S115)*'MSXY-TI1S'!$D115)</f>
        <v>0</v>
      </c>
      <c r="H115" s="18">
        <f>Model!$W$17*((drdp!B115)*'MSXY-TI1S'!$B115+(drdp!E115)*'MSXY-TI1S'!$C115+(drdp!H115)*'MSXY-TI1S'!$D115)</f>
        <v>-6.0248687333178954E-4</v>
      </c>
      <c r="I115" s="18">
        <f>Model!$W$17*((drdp!C115)*'MSXY-TI1S'!$B115+(drdp!F115)*'MSXY-TI1S'!$C115+(drdp!I115)*'MSXY-TI1S'!$D115)</f>
        <v>7.1801589578401285E-4</v>
      </c>
      <c r="J115" s="18">
        <f>Model!$W$17*((drdp!D115)*'MSXY-TI1S'!$B115+(drdp!G115)*'MSXY-TI1S'!$C115+(drdp!J115)*'MSXY-TI1S'!$D115)</f>
        <v>0</v>
      </c>
      <c r="K115" s="21">
        <f>SUM(E$3:E114)+H115</f>
        <v>-0.23113701447453128</v>
      </c>
      <c r="L115" s="21">
        <f>SUM(F$3:F114)+I115</f>
        <v>7.3420165938675591E-2</v>
      </c>
      <c r="M115" s="21">
        <f>SUM(G$3:G114)+J115</f>
        <v>0</v>
      </c>
      <c r="N115" s="21"/>
      <c r="O115" s="21"/>
      <c r="P115" s="21"/>
      <c r="Q115" s="19">
        <f t="shared" si="5"/>
        <v>5.3424319460199682E-2</v>
      </c>
      <c r="R115" s="19">
        <f t="shared" si="5"/>
        <v>5.3905207664626592E-3</v>
      </c>
      <c r="S115" s="19">
        <f t="shared" si="5"/>
        <v>0</v>
      </c>
      <c r="T115" s="19">
        <f t="shared" si="6"/>
        <v>-1.697011795729015E-2</v>
      </c>
      <c r="U115" s="19">
        <f t="shared" si="7"/>
        <v>0</v>
      </c>
      <c r="V115" s="19">
        <f t="shared" si="8"/>
        <v>0</v>
      </c>
    </row>
    <row r="116" spans="1:22" x14ac:dyDescent="0.25">
      <c r="A116" s="26">
        <f>Wellpath!E116</f>
        <v>10800</v>
      </c>
      <c r="B116" s="22">
        <v>0</v>
      </c>
      <c r="C116" s="22">
        <v>0</v>
      </c>
      <c r="D116" s="22">
        <f>SIN(Wellpath!$L116) * SIN(Wellpath!$O116) * (TAN(Dip) * COS(Wellpath!$L116) + SIN(Wellpath!$L116) * COS(Wellpath!$O116)) / SQRT(2)</f>
        <v>-4.4385846925656877E-2</v>
      </c>
      <c r="E116" s="20">
        <f>Model!$W$17*((drdp!B116+drdp!K116)*'MSXY-TI1S'!$B116+(drdp!E116+drdp!N116)*'MSXY-TI1S'!$C116+(drdp!H116+drdp!Q116)*'MSXY-TI1S'!$D116)</f>
        <v>-1.2049737466635791E-3</v>
      </c>
      <c r="F116" s="20">
        <f>Model!$W$17*((drdp!C116+drdp!L116)*'MSXY-TI1S'!$B116+(drdp!F116+drdp!O116)*'MSXY-TI1S'!$C116+(drdp!I116+drdp!R116)*'MSXY-TI1S'!$D116)</f>
        <v>1.4360317915680257E-3</v>
      </c>
      <c r="G116" s="20">
        <f>Model!$W$17*((drdp!D116+drdp!M116)*'MSXY-TI1S'!$B116+(drdp!G116+drdp!P116)*'MSXY-TI1S'!$C116+(drdp!J116+drdp!S116)*'MSXY-TI1S'!$D116)</f>
        <v>0</v>
      </c>
      <c r="H116" s="18">
        <f>Model!$W$17*((drdp!B116)*'MSXY-TI1S'!$B116+(drdp!E116)*'MSXY-TI1S'!$C116+(drdp!H116)*'MSXY-TI1S'!$D116)</f>
        <v>-6.0248687333178954E-4</v>
      </c>
      <c r="I116" s="18">
        <f>Model!$W$17*((drdp!C116)*'MSXY-TI1S'!$B116+(drdp!F116)*'MSXY-TI1S'!$C116+(drdp!I116)*'MSXY-TI1S'!$D116)</f>
        <v>7.1801589578401285E-4</v>
      </c>
      <c r="J116" s="18">
        <f>Model!$W$17*((drdp!D116)*'MSXY-TI1S'!$B116+(drdp!G116)*'MSXY-TI1S'!$C116+(drdp!J116)*'MSXY-TI1S'!$D116)</f>
        <v>0</v>
      </c>
      <c r="K116" s="21">
        <f>SUM(E$3:E115)+H116</f>
        <v>-0.23234198822119487</v>
      </c>
      <c r="L116" s="21">
        <f>SUM(F$3:F115)+I116</f>
        <v>7.4856197730243615E-2</v>
      </c>
      <c r="M116" s="21">
        <f>SUM(G$3:G115)+J116</f>
        <v>0</v>
      </c>
      <c r="N116" s="21"/>
      <c r="O116" s="21"/>
      <c r="P116" s="21"/>
      <c r="Q116" s="19">
        <f t="shared" si="5"/>
        <v>5.3982799490577854E-2</v>
      </c>
      <c r="R116" s="19">
        <f t="shared" si="5"/>
        <v>5.6034503386293297E-3</v>
      </c>
      <c r="S116" s="19">
        <f t="shared" si="5"/>
        <v>0</v>
      </c>
      <c r="T116" s="19">
        <f t="shared" si="6"/>
        <v>-1.7392237811323697E-2</v>
      </c>
      <c r="U116" s="19">
        <f t="shared" si="7"/>
        <v>0</v>
      </c>
      <c r="V116" s="19">
        <f t="shared" si="8"/>
        <v>0</v>
      </c>
    </row>
    <row r="117" spans="1:22" x14ac:dyDescent="0.25">
      <c r="A117" s="26">
        <f>Wellpath!E117</f>
        <v>10900</v>
      </c>
      <c r="B117" s="22">
        <v>0</v>
      </c>
      <c r="C117" s="22">
        <v>0</v>
      </c>
      <c r="D117" s="22">
        <f>SIN(Wellpath!$L117) * SIN(Wellpath!$O117) * (TAN(Dip) * COS(Wellpath!$L117) + SIN(Wellpath!$L117) * COS(Wellpath!$O117)) / SQRT(2)</f>
        <v>-4.4385846925656877E-2</v>
      </c>
      <c r="E117" s="20">
        <f>Model!$W$17*((drdp!B117+drdp!K117)*'MSXY-TI1S'!$B117+(drdp!E117+drdp!N117)*'MSXY-TI1S'!$C117+(drdp!H117+drdp!Q117)*'MSXY-TI1S'!$D117)</f>
        <v>-1.2049737466635791E-3</v>
      </c>
      <c r="F117" s="20">
        <f>Model!$W$17*((drdp!C117+drdp!L117)*'MSXY-TI1S'!$B117+(drdp!F117+drdp!O117)*'MSXY-TI1S'!$C117+(drdp!I117+drdp!R117)*'MSXY-TI1S'!$D117)</f>
        <v>1.4360317915680257E-3</v>
      </c>
      <c r="G117" s="20">
        <f>Model!$W$17*((drdp!D117+drdp!M117)*'MSXY-TI1S'!$B117+(drdp!G117+drdp!P117)*'MSXY-TI1S'!$C117+(drdp!J117+drdp!S117)*'MSXY-TI1S'!$D117)</f>
        <v>0</v>
      </c>
      <c r="H117" s="18">
        <f>Model!$W$17*((drdp!B117)*'MSXY-TI1S'!$B117+(drdp!E117)*'MSXY-TI1S'!$C117+(drdp!H117)*'MSXY-TI1S'!$D117)</f>
        <v>-6.0248687333178954E-4</v>
      </c>
      <c r="I117" s="18">
        <f>Model!$W$17*((drdp!C117)*'MSXY-TI1S'!$B117+(drdp!F117)*'MSXY-TI1S'!$C117+(drdp!I117)*'MSXY-TI1S'!$D117)</f>
        <v>7.1801589578401285E-4</v>
      </c>
      <c r="J117" s="18">
        <f>Model!$W$17*((drdp!D117)*'MSXY-TI1S'!$B117+(drdp!G117)*'MSXY-TI1S'!$C117+(drdp!J117)*'MSXY-TI1S'!$D117)</f>
        <v>0</v>
      </c>
      <c r="K117" s="21">
        <f>SUM(E$3:E116)+H117</f>
        <v>-0.23354696196785846</v>
      </c>
      <c r="L117" s="21">
        <f>SUM(F$3:F116)+I117</f>
        <v>7.6292229521811639E-2</v>
      </c>
      <c r="M117" s="21">
        <f>SUM(G$3:G116)+J117</f>
        <v>0</v>
      </c>
      <c r="N117" s="21"/>
      <c r="O117" s="21"/>
      <c r="P117" s="21"/>
      <c r="Q117" s="19">
        <f t="shared" si="5"/>
        <v>5.4544183444416326E-2</v>
      </c>
      <c r="R117" s="19">
        <f t="shared" si="5"/>
        <v>5.8205042854087875E-3</v>
      </c>
      <c r="S117" s="19">
        <f t="shared" si="5"/>
        <v>0</v>
      </c>
      <c r="T117" s="19">
        <f t="shared" si="6"/>
        <v>-1.7817818426573671E-2</v>
      </c>
      <c r="U117" s="19">
        <f t="shared" si="7"/>
        <v>0</v>
      </c>
      <c r="V117" s="19">
        <f t="shared" si="8"/>
        <v>0</v>
      </c>
    </row>
    <row r="118" spans="1:22" x14ac:dyDescent="0.25">
      <c r="A118" s="26">
        <f>Wellpath!E118</f>
        <v>11000</v>
      </c>
      <c r="B118" s="22">
        <v>0</v>
      </c>
      <c r="C118" s="22">
        <v>0</v>
      </c>
      <c r="D118" s="22">
        <f>SIN(Wellpath!$L118) * SIN(Wellpath!$O118) * (TAN(Dip) * COS(Wellpath!$L118) + SIN(Wellpath!$L118) * COS(Wellpath!$O118)) / SQRT(2)</f>
        <v>-4.4385846925656877E-2</v>
      </c>
      <c r="E118" s="20">
        <f>Model!$W$17*((drdp!B118+drdp!K118)*'MSXY-TI1S'!$B118+(drdp!E118+drdp!N118)*'MSXY-TI1S'!$C118+(drdp!H118+drdp!Q118)*'MSXY-TI1S'!$D118)</f>
        <v>-1.2049737466635791E-3</v>
      </c>
      <c r="F118" s="20">
        <f>Model!$W$17*((drdp!C118+drdp!L118)*'MSXY-TI1S'!$B118+(drdp!F118+drdp!O118)*'MSXY-TI1S'!$C118+(drdp!I118+drdp!R118)*'MSXY-TI1S'!$D118)</f>
        <v>1.4360317915680257E-3</v>
      </c>
      <c r="G118" s="20">
        <f>Model!$W$17*((drdp!D118+drdp!M118)*'MSXY-TI1S'!$B118+(drdp!G118+drdp!P118)*'MSXY-TI1S'!$C118+(drdp!J118+drdp!S118)*'MSXY-TI1S'!$D118)</f>
        <v>0</v>
      </c>
      <c r="H118" s="18">
        <f>Model!$W$17*((drdp!B118)*'MSXY-TI1S'!$B118+(drdp!E118)*'MSXY-TI1S'!$C118+(drdp!H118)*'MSXY-TI1S'!$D118)</f>
        <v>-6.0248687333178954E-4</v>
      </c>
      <c r="I118" s="18">
        <f>Model!$W$17*((drdp!C118)*'MSXY-TI1S'!$B118+(drdp!F118)*'MSXY-TI1S'!$C118+(drdp!I118)*'MSXY-TI1S'!$D118)</f>
        <v>7.1801589578401285E-4</v>
      </c>
      <c r="J118" s="18">
        <f>Model!$W$17*((drdp!D118)*'MSXY-TI1S'!$B118+(drdp!G118)*'MSXY-TI1S'!$C118+(drdp!J118)*'MSXY-TI1S'!$D118)</f>
        <v>0</v>
      </c>
      <c r="K118" s="21">
        <f>SUM(E$3:E117)+H118</f>
        <v>-0.23475193571452205</v>
      </c>
      <c r="L118" s="21">
        <f>SUM(F$3:F117)+I118</f>
        <v>7.7728261313379662E-2</v>
      </c>
      <c r="M118" s="21">
        <f>SUM(G$3:G117)+J118</f>
        <v>0</v>
      </c>
      <c r="N118" s="21"/>
      <c r="O118" s="21"/>
      <c r="P118" s="21"/>
      <c r="Q118" s="19">
        <f t="shared" si="5"/>
        <v>5.5108471321715091E-2</v>
      </c>
      <c r="R118" s="19">
        <f t="shared" si="5"/>
        <v>6.0416826068010335E-3</v>
      </c>
      <c r="S118" s="19">
        <f t="shared" si="5"/>
        <v>0</v>
      </c>
      <c r="T118" s="19">
        <f t="shared" si="6"/>
        <v>-1.8246859803040073E-2</v>
      </c>
      <c r="U118" s="19">
        <f t="shared" si="7"/>
        <v>0</v>
      </c>
      <c r="V118" s="19">
        <f t="shared" si="8"/>
        <v>0</v>
      </c>
    </row>
    <row r="119" spans="1:22" x14ac:dyDescent="0.25">
      <c r="A119" s="26">
        <f>Wellpath!E119</f>
        <v>11100</v>
      </c>
      <c r="B119" s="22">
        <v>0</v>
      </c>
      <c r="C119" s="22">
        <v>0</v>
      </c>
      <c r="D119" s="22">
        <f>SIN(Wellpath!$L119) * SIN(Wellpath!$O119) * (TAN(Dip) * COS(Wellpath!$L119) + SIN(Wellpath!$L119) * COS(Wellpath!$O119)) / SQRT(2)</f>
        <v>-4.4385846925656877E-2</v>
      </c>
      <c r="E119" s="20">
        <f>Model!$W$17*((drdp!B119+drdp!K119)*'MSXY-TI1S'!$B119+(drdp!E119+drdp!N119)*'MSXY-TI1S'!$C119+(drdp!H119+drdp!Q119)*'MSXY-TI1S'!$D119)</f>
        <v>-1.2049737466635791E-3</v>
      </c>
      <c r="F119" s="20">
        <f>Model!$W$17*((drdp!C119+drdp!L119)*'MSXY-TI1S'!$B119+(drdp!F119+drdp!O119)*'MSXY-TI1S'!$C119+(drdp!I119+drdp!R119)*'MSXY-TI1S'!$D119)</f>
        <v>1.4360317915680257E-3</v>
      </c>
      <c r="G119" s="20">
        <f>Model!$W$17*((drdp!D119+drdp!M119)*'MSXY-TI1S'!$B119+(drdp!G119+drdp!P119)*'MSXY-TI1S'!$C119+(drdp!J119+drdp!S119)*'MSXY-TI1S'!$D119)</f>
        <v>0</v>
      </c>
      <c r="H119" s="18">
        <f>Model!$W$17*((drdp!B119)*'MSXY-TI1S'!$B119+(drdp!E119)*'MSXY-TI1S'!$C119+(drdp!H119)*'MSXY-TI1S'!$D119)</f>
        <v>-6.0248687333178954E-4</v>
      </c>
      <c r="I119" s="18">
        <f>Model!$W$17*((drdp!C119)*'MSXY-TI1S'!$B119+(drdp!F119)*'MSXY-TI1S'!$C119+(drdp!I119)*'MSXY-TI1S'!$D119)</f>
        <v>7.1801589578401285E-4</v>
      </c>
      <c r="J119" s="18">
        <f>Model!$W$17*((drdp!D119)*'MSXY-TI1S'!$B119+(drdp!G119)*'MSXY-TI1S'!$C119+(drdp!J119)*'MSXY-TI1S'!$D119)</f>
        <v>0</v>
      </c>
      <c r="K119" s="21">
        <f>SUM(E$3:E118)+H119</f>
        <v>-0.23595690946118564</v>
      </c>
      <c r="L119" s="21">
        <f>SUM(F$3:F118)+I119</f>
        <v>7.9164293104947686E-2</v>
      </c>
      <c r="M119" s="21">
        <f>SUM(G$3:G118)+J119</f>
        <v>0</v>
      </c>
      <c r="N119" s="21"/>
      <c r="O119" s="21"/>
      <c r="P119" s="21"/>
      <c r="Q119" s="19">
        <f t="shared" si="5"/>
        <v>5.5675663122474156E-2</v>
      </c>
      <c r="R119" s="19">
        <f t="shared" si="5"/>
        <v>6.2669853028060676E-3</v>
      </c>
      <c r="S119" s="19">
        <f t="shared" si="5"/>
        <v>0</v>
      </c>
      <c r="T119" s="19">
        <f t="shared" si="6"/>
        <v>-1.8679361940722904E-2</v>
      </c>
      <c r="U119" s="19">
        <f t="shared" si="7"/>
        <v>0</v>
      </c>
      <c r="V119" s="19">
        <f t="shared" si="8"/>
        <v>0</v>
      </c>
    </row>
    <row r="120" spans="1:22" x14ac:dyDescent="0.25">
      <c r="A120" s="26">
        <f>Wellpath!E120</f>
        <v>11200</v>
      </c>
      <c r="B120" s="22">
        <v>0</v>
      </c>
      <c r="C120" s="22">
        <v>0</v>
      </c>
      <c r="D120" s="22">
        <f>SIN(Wellpath!$L120) * SIN(Wellpath!$O120) * (TAN(Dip) * COS(Wellpath!$L120) + SIN(Wellpath!$L120) * COS(Wellpath!$O120)) / SQRT(2)</f>
        <v>-4.4385846925656877E-2</v>
      </c>
      <c r="E120" s="20">
        <f>Model!$W$17*((drdp!B120+drdp!K120)*'MSXY-TI1S'!$B120+(drdp!E120+drdp!N120)*'MSXY-TI1S'!$C120+(drdp!H120+drdp!Q120)*'MSXY-TI1S'!$D120)</f>
        <v>-1.2049737466635791E-3</v>
      </c>
      <c r="F120" s="20">
        <f>Model!$W$17*((drdp!C120+drdp!L120)*'MSXY-TI1S'!$B120+(drdp!F120+drdp!O120)*'MSXY-TI1S'!$C120+(drdp!I120+drdp!R120)*'MSXY-TI1S'!$D120)</f>
        <v>1.4360317915680257E-3</v>
      </c>
      <c r="G120" s="20">
        <f>Model!$W$17*((drdp!D120+drdp!M120)*'MSXY-TI1S'!$B120+(drdp!G120+drdp!P120)*'MSXY-TI1S'!$C120+(drdp!J120+drdp!S120)*'MSXY-TI1S'!$D120)</f>
        <v>0</v>
      </c>
      <c r="H120" s="18">
        <f>Model!$W$17*((drdp!B120)*'MSXY-TI1S'!$B120+(drdp!E120)*'MSXY-TI1S'!$C120+(drdp!H120)*'MSXY-TI1S'!$D120)</f>
        <v>-6.0248687333178954E-4</v>
      </c>
      <c r="I120" s="18">
        <f>Model!$W$17*((drdp!C120)*'MSXY-TI1S'!$B120+(drdp!F120)*'MSXY-TI1S'!$C120+(drdp!I120)*'MSXY-TI1S'!$D120)</f>
        <v>7.1801589578401285E-4</v>
      </c>
      <c r="J120" s="18">
        <f>Model!$W$17*((drdp!D120)*'MSXY-TI1S'!$B120+(drdp!G120)*'MSXY-TI1S'!$C120+(drdp!J120)*'MSXY-TI1S'!$D120)</f>
        <v>0</v>
      </c>
      <c r="K120" s="21">
        <f>SUM(E$3:E119)+H120</f>
        <v>-0.23716188320784923</v>
      </c>
      <c r="L120" s="21">
        <f>SUM(F$3:F119)+I120</f>
        <v>8.060032489651571E-2</v>
      </c>
      <c r="M120" s="21">
        <f>SUM(G$3:G119)+J120</f>
        <v>0</v>
      </c>
      <c r="N120" s="21"/>
      <c r="O120" s="21"/>
      <c r="P120" s="21"/>
      <c r="Q120" s="19">
        <f t="shared" si="5"/>
        <v>5.6245758846693521E-2</v>
      </c>
      <c r="R120" s="19">
        <f t="shared" si="5"/>
        <v>6.4964123734238899E-3</v>
      </c>
      <c r="S120" s="19">
        <f t="shared" si="5"/>
        <v>0</v>
      </c>
      <c r="T120" s="19">
        <f t="shared" si="6"/>
        <v>-1.911532483962216E-2</v>
      </c>
      <c r="U120" s="19">
        <f t="shared" si="7"/>
        <v>0</v>
      </c>
      <c r="V120" s="19">
        <f t="shared" si="8"/>
        <v>0</v>
      </c>
    </row>
    <row r="121" spans="1:22" x14ac:dyDescent="0.25">
      <c r="A121" s="26">
        <f>Wellpath!E121</f>
        <v>11300</v>
      </c>
      <c r="B121" s="22">
        <v>0</v>
      </c>
      <c r="C121" s="22">
        <v>0</v>
      </c>
      <c r="D121" s="22">
        <f>SIN(Wellpath!$L121) * SIN(Wellpath!$O121) * (TAN(Dip) * COS(Wellpath!$L121) + SIN(Wellpath!$L121) * COS(Wellpath!$O121)) / SQRT(2)</f>
        <v>-4.4385846925656877E-2</v>
      </c>
      <c r="E121" s="20">
        <f>Model!$W$17*((drdp!B121+drdp!K121)*'MSXY-TI1S'!$B121+(drdp!E121+drdp!N121)*'MSXY-TI1S'!$C121+(drdp!H121+drdp!Q121)*'MSXY-TI1S'!$D121)</f>
        <v>-1.2049737466635791E-3</v>
      </c>
      <c r="F121" s="20">
        <f>Model!$W$17*((drdp!C121+drdp!L121)*'MSXY-TI1S'!$B121+(drdp!F121+drdp!O121)*'MSXY-TI1S'!$C121+(drdp!I121+drdp!R121)*'MSXY-TI1S'!$D121)</f>
        <v>1.4360317915680257E-3</v>
      </c>
      <c r="G121" s="20">
        <f>Model!$W$17*((drdp!D121+drdp!M121)*'MSXY-TI1S'!$B121+(drdp!G121+drdp!P121)*'MSXY-TI1S'!$C121+(drdp!J121+drdp!S121)*'MSXY-TI1S'!$D121)</f>
        <v>0</v>
      </c>
      <c r="H121" s="18">
        <f>Model!$W$17*((drdp!B121)*'MSXY-TI1S'!$B121+(drdp!E121)*'MSXY-TI1S'!$C121+(drdp!H121)*'MSXY-TI1S'!$D121)</f>
        <v>-6.0248687333178954E-4</v>
      </c>
      <c r="I121" s="18">
        <f>Model!$W$17*((drdp!C121)*'MSXY-TI1S'!$B121+(drdp!F121)*'MSXY-TI1S'!$C121+(drdp!I121)*'MSXY-TI1S'!$D121)</f>
        <v>7.1801589578401285E-4</v>
      </c>
      <c r="J121" s="18">
        <f>Model!$W$17*((drdp!D121)*'MSXY-TI1S'!$B121+(drdp!G121)*'MSXY-TI1S'!$C121+(drdp!J121)*'MSXY-TI1S'!$D121)</f>
        <v>0</v>
      </c>
      <c r="K121" s="21">
        <f>SUM(E$3:E120)+H121</f>
        <v>-0.23836685695451282</v>
      </c>
      <c r="L121" s="21">
        <f>SUM(F$3:F120)+I121</f>
        <v>8.2036356688083734E-2</v>
      </c>
      <c r="M121" s="21">
        <f>SUM(G$3:G120)+J121</f>
        <v>0</v>
      </c>
      <c r="N121" s="21"/>
      <c r="O121" s="21"/>
      <c r="P121" s="21"/>
      <c r="Q121" s="19">
        <f t="shared" si="5"/>
        <v>5.6818758494373178E-2</v>
      </c>
      <c r="R121" s="19">
        <f t="shared" si="5"/>
        <v>6.7299638186545004E-3</v>
      </c>
      <c r="S121" s="19">
        <f t="shared" si="5"/>
        <v>0</v>
      </c>
      <c r="T121" s="19">
        <f t="shared" si="6"/>
        <v>-1.9554748499737845E-2</v>
      </c>
      <c r="U121" s="19">
        <f t="shared" si="7"/>
        <v>0</v>
      </c>
      <c r="V121" s="19">
        <f t="shared" si="8"/>
        <v>0</v>
      </c>
    </row>
    <row r="122" spans="1:22" x14ac:dyDescent="0.25">
      <c r="A122" s="26">
        <f>Wellpath!E122</f>
        <v>11400</v>
      </c>
      <c r="B122" s="22">
        <v>0</v>
      </c>
      <c r="C122" s="22">
        <v>0</v>
      </c>
      <c r="D122" s="22">
        <f>SIN(Wellpath!$L122) * SIN(Wellpath!$O122) * (TAN(Dip) * COS(Wellpath!$L122) + SIN(Wellpath!$L122) * COS(Wellpath!$O122)) / SQRT(2)</f>
        <v>-4.4385846925656877E-2</v>
      </c>
      <c r="E122" s="20">
        <f>Model!$W$17*((drdp!B122+drdp!K122)*'MSXY-TI1S'!$B122+(drdp!E122+drdp!N122)*'MSXY-TI1S'!$C122+(drdp!H122+drdp!Q122)*'MSXY-TI1S'!$D122)</f>
        <v>-1.2049737466635791E-3</v>
      </c>
      <c r="F122" s="20">
        <f>Model!$W$17*((drdp!C122+drdp!L122)*'MSXY-TI1S'!$B122+(drdp!F122+drdp!O122)*'MSXY-TI1S'!$C122+(drdp!I122+drdp!R122)*'MSXY-TI1S'!$D122)</f>
        <v>1.4360317915680257E-3</v>
      </c>
      <c r="G122" s="20">
        <f>Model!$W$17*((drdp!D122+drdp!M122)*'MSXY-TI1S'!$B122+(drdp!G122+drdp!P122)*'MSXY-TI1S'!$C122+(drdp!J122+drdp!S122)*'MSXY-TI1S'!$D122)</f>
        <v>0</v>
      </c>
      <c r="H122" s="18">
        <f>Model!$W$17*((drdp!B122)*'MSXY-TI1S'!$B122+(drdp!E122)*'MSXY-TI1S'!$C122+(drdp!H122)*'MSXY-TI1S'!$D122)</f>
        <v>-6.0248687333178954E-4</v>
      </c>
      <c r="I122" s="18">
        <f>Model!$W$17*((drdp!C122)*'MSXY-TI1S'!$B122+(drdp!F122)*'MSXY-TI1S'!$C122+(drdp!I122)*'MSXY-TI1S'!$D122)</f>
        <v>7.1801589578401285E-4</v>
      </c>
      <c r="J122" s="18">
        <f>Model!$W$17*((drdp!D122)*'MSXY-TI1S'!$B122+(drdp!G122)*'MSXY-TI1S'!$C122+(drdp!J122)*'MSXY-TI1S'!$D122)</f>
        <v>0</v>
      </c>
      <c r="K122" s="21">
        <f>SUM(E$3:E121)+H122</f>
        <v>-0.23957183070117641</v>
      </c>
      <c r="L122" s="21">
        <f>SUM(F$3:F121)+I122</f>
        <v>8.3472388479651757E-2</v>
      </c>
      <c r="M122" s="21">
        <f>SUM(G$3:G121)+J122</f>
        <v>0</v>
      </c>
      <c r="N122" s="21"/>
      <c r="O122" s="21"/>
      <c r="P122" s="21"/>
      <c r="Q122" s="19">
        <f t="shared" si="5"/>
        <v>5.7394662065513129E-2</v>
      </c>
      <c r="R122" s="19">
        <f t="shared" si="5"/>
        <v>6.9676396384978998E-3</v>
      </c>
      <c r="S122" s="19">
        <f t="shared" si="5"/>
        <v>0</v>
      </c>
      <c r="T122" s="19">
        <f t="shared" si="6"/>
        <v>-1.9997632921069958E-2</v>
      </c>
      <c r="U122" s="19">
        <f t="shared" si="7"/>
        <v>0</v>
      </c>
      <c r="V122" s="19">
        <f t="shared" si="8"/>
        <v>0</v>
      </c>
    </row>
    <row r="123" spans="1:22" x14ac:dyDescent="0.25">
      <c r="A123" s="26">
        <f>Wellpath!E123</f>
        <v>11500</v>
      </c>
      <c r="B123" s="22">
        <v>0</v>
      </c>
      <c r="C123" s="22">
        <v>0</v>
      </c>
      <c r="D123" s="22">
        <f>SIN(Wellpath!$L123) * SIN(Wellpath!$O123) * (TAN(Dip) * COS(Wellpath!$L123) + SIN(Wellpath!$L123) * COS(Wellpath!$O123)) / SQRT(2)</f>
        <v>-4.4385846925656877E-2</v>
      </c>
      <c r="E123" s="20">
        <f>Model!$W$17*((drdp!B123+drdp!K123)*'MSXY-TI1S'!$B123+(drdp!E123+drdp!N123)*'MSXY-TI1S'!$C123+(drdp!H123+drdp!Q123)*'MSXY-TI1S'!$D123)</f>
        <v>-1.2049737466635791E-3</v>
      </c>
      <c r="F123" s="20">
        <f>Model!$W$17*((drdp!C123+drdp!L123)*'MSXY-TI1S'!$B123+(drdp!F123+drdp!O123)*'MSXY-TI1S'!$C123+(drdp!I123+drdp!R123)*'MSXY-TI1S'!$D123)</f>
        <v>1.4360317915680257E-3</v>
      </c>
      <c r="G123" s="20">
        <f>Model!$W$17*((drdp!D123+drdp!M123)*'MSXY-TI1S'!$B123+(drdp!G123+drdp!P123)*'MSXY-TI1S'!$C123+(drdp!J123+drdp!S123)*'MSXY-TI1S'!$D123)</f>
        <v>0</v>
      </c>
      <c r="H123" s="18">
        <f>Model!$W$17*((drdp!B123)*'MSXY-TI1S'!$B123+(drdp!E123)*'MSXY-TI1S'!$C123+(drdp!H123)*'MSXY-TI1S'!$D123)</f>
        <v>-6.0248687333178954E-4</v>
      </c>
      <c r="I123" s="18">
        <f>Model!$W$17*((drdp!C123)*'MSXY-TI1S'!$B123+(drdp!F123)*'MSXY-TI1S'!$C123+(drdp!I123)*'MSXY-TI1S'!$D123)</f>
        <v>7.1801589578401285E-4</v>
      </c>
      <c r="J123" s="18">
        <f>Model!$W$17*((drdp!D123)*'MSXY-TI1S'!$B123+(drdp!G123)*'MSXY-TI1S'!$C123+(drdp!J123)*'MSXY-TI1S'!$D123)</f>
        <v>0</v>
      </c>
      <c r="K123" s="21">
        <f>SUM(E$3:E122)+H123</f>
        <v>-0.24077680444784</v>
      </c>
      <c r="L123" s="21">
        <f>SUM(F$3:F122)+I123</f>
        <v>8.4908420271219781E-2</v>
      </c>
      <c r="M123" s="21">
        <f>SUM(G$3:G122)+J123</f>
        <v>0</v>
      </c>
      <c r="N123" s="21"/>
      <c r="O123" s="21"/>
      <c r="P123" s="21"/>
      <c r="Q123" s="19">
        <f t="shared" si="5"/>
        <v>5.7973469560113386E-2</v>
      </c>
      <c r="R123" s="19">
        <f t="shared" si="5"/>
        <v>7.2094398329540866E-3</v>
      </c>
      <c r="S123" s="19">
        <f t="shared" si="5"/>
        <v>0</v>
      </c>
      <c r="T123" s="19">
        <f t="shared" si="6"/>
        <v>-2.0443978103618497E-2</v>
      </c>
      <c r="U123" s="19">
        <f t="shared" si="7"/>
        <v>0</v>
      </c>
      <c r="V123" s="19">
        <f t="shared" si="8"/>
        <v>0</v>
      </c>
    </row>
    <row r="124" spans="1:22" x14ac:dyDescent="0.25">
      <c r="A124" s="26">
        <f>Wellpath!E124</f>
        <v>11600</v>
      </c>
      <c r="B124" s="22">
        <v>0</v>
      </c>
      <c r="C124" s="22">
        <v>0</v>
      </c>
      <c r="D124" s="22">
        <f>SIN(Wellpath!$L124) * SIN(Wellpath!$O124) * (TAN(Dip) * COS(Wellpath!$L124) + SIN(Wellpath!$L124) * COS(Wellpath!$O124)) / SQRT(2)</f>
        <v>-4.4385846925656877E-2</v>
      </c>
      <c r="E124" s="20">
        <f>Model!$W$17*((drdp!B124+drdp!K124)*'MSXY-TI1S'!$B124+(drdp!E124+drdp!N124)*'MSXY-TI1S'!$C124+(drdp!H124+drdp!Q124)*'MSXY-TI1S'!$D124)</f>
        <v>-1.2049737466635791E-3</v>
      </c>
      <c r="F124" s="20">
        <f>Model!$W$17*((drdp!C124+drdp!L124)*'MSXY-TI1S'!$B124+(drdp!F124+drdp!O124)*'MSXY-TI1S'!$C124+(drdp!I124+drdp!R124)*'MSXY-TI1S'!$D124)</f>
        <v>1.4360317915680257E-3</v>
      </c>
      <c r="G124" s="20">
        <f>Model!$W$17*((drdp!D124+drdp!M124)*'MSXY-TI1S'!$B124+(drdp!G124+drdp!P124)*'MSXY-TI1S'!$C124+(drdp!J124+drdp!S124)*'MSXY-TI1S'!$D124)</f>
        <v>0</v>
      </c>
      <c r="H124" s="18">
        <f>Model!$W$17*((drdp!B124)*'MSXY-TI1S'!$B124+(drdp!E124)*'MSXY-TI1S'!$C124+(drdp!H124)*'MSXY-TI1S'!$D124)</f>
        <v>-6.0248687333178954E-4</v>
      </c>
      <c r="I124" s="18">
        <f>Model!$W$17*((drdp!C124)*'MSXY-TI1S'!$B124+(drdp!F124)*'MSXY-TI1S'!$C124+(drdp!I124)*'MSXY-TI1S'!$D124)</f>
        <v>7.1801589578401285E-4</v>
      </c>
      <c r="J124" s="18">
        <f>Model!$W$17*((drdp!D124)*'MSXY-TI1S'!$B124+(drdp!G124)*'MSXY-TI1S'!$C124+(drdp!J124)*'MSXY-TI1S'!$D124)</f>
        <v>0</v>
      </c>
      <c r="K124" s="21">
        <f>SUM(E$3:E123)+H124</f>
        <v>-0.24198177819450359</v>
      </c>
      <c r="L124" s="21">
        <f>SUM(F$3:F123)+I124</f>
        <v>8.6344452062787805E-2</v>
      </c>
      <c r="M124" s="21">
        <f>SUM(G$3:G123)+J124</f>
        <v>0</v>
      </c>
      <c r="N124" s="21"/>
      <c r="O124" s="21"/>
      <c r="P124" s="21"/>
      <c r="Q124" s="19">
        <f t="shared" si="5"/>
        <v>5.8555180978173929E-2</v>
      </c>
      <c r="R124" s="19">
        <f t="shared" si="5"/>
        <v>7.4553644020230615E-3</v>
      </c>
      <c r="S124" s="19">
        <f t="shared" si="5"/>
        <v>0</v>
      </c>
      <c r="T124" s="19">
        <f t="shared" si="6"/>
        <v>-2.0893784047383467E-2</v>
      </c>
      <c r="U124" s="19">
        <f t="shared" si="7"/>
        <v>0</v>
      </c>
      <c r="V124" s="19">
        <f t="shared" si="8"/>
        <v>0</v>
      </c>
    </row>
    <row r="125" spans="1:22" x14ac:dyDescent="0.25">
      <c r="A125" s="26">
        <f>Wellpath!E125</f>
        <v>11700</v>
      </c>
      <c r="B125" s="22">
        <v>0</v>
      </c>
      <c r="C125" s="22">
        <v>0</v>
      </c>
      <c r="D125" s="22">
        <f>SIN(Wellpath!$L125) * SIN(Wellpath!$O125) * (TAN(Dip) * COS(Wellpath!$L125) + SIN(Wellpath!$L125) * COS(Wellpath!$O125)) / SQRT(2)</f>
        <v>-4.4385846925656877E-2</v>
      </c>
      <c r="E125" s="20">
        <f>Model!$W$17*((drdp!B125+drdp!K125)*'MSXY-TI1S'!$B125+(drdp!E125+drdp!N125)*'MSXY-TI1S'!$C125+(drdp!H125+drdp!Q125)*'MSXY-TI1S'!$D125)</f>
        <v>-1.2049737466635791E-3</v>
      </c>
      <c r="F125" s="20">
        <f>Model!$W$17*((drdp!C125+drdp!L125)*'MSXY-TI1S'!$B125+(drdp!F125+drdp!O125)*'MSXY-TI1S'!$C125+(drdp!I125+drdp!R125)*'MSXY-TI1S'!$D125)</f>
        <v>1.4360317915680257E-3</v>
      </c>
      <c r="G125" s="20">
        <f>Model!$W$17*((drdp!D125+drdp!M125)*'MSXY-TI1S'!$B125+(drdp!G125+drdp!P125)*'MSXY-TI1S'!$C125+(drdp!J125+drdp!S125)*'MSXY-TI1S'!$D125)</f>
        <v>0</v>
      </c>
      <c r="H125" s="18">
        <f>Model!$W$17*((drdp!B125)*'MSXY-TI1S'!$B125+(drdp!E125)*'MSXY-TI1S'!$C125+(drdp!H125)*'MSXY-TI1S'!$D125)</f>
        <v>-6.0248687333178954E-4</v>
      </c>
      <c r="I125" s="18">
        <f>Model!$W$17*((drdp!C125)*'MSXY-TI1S'!$B125+(drdp!F125)*'MSXY-TI1S'!$C125+(drdp!I125)*'MSXY-TI1S'!$D125)</f>
        <v>7.1801589578401285E-4</v>
      </c>
      <c r="J125" s="18">
        <f>Model!$W$17*((drdp!D125)*'MSXY-TI1S'!$B125+(drdp!G125)*'MSXY-TI1S'!$C125+(drdp!J125)*'MSXY-TI1S'!$D125)</f>
        <v>0</v>
      </c>
      <c r="K125" s="21">
        <f>SUM(E$3:E124)+H125</f>
        <v>-0.24318675194116718</v>
      </c>
      <c r="L125" s="21">
        <f>SUM(F$3:F124)+I125</f>
        <v>8.7780483854355829E-2</v>
      </c>
      <c r="M125" s="21">
        <f>SUM(G$3:G124)+J125</f>
        <v>0</v>
      </c>
      <c r="N125" s="21"/>
      <c r="O125" s="21"/>
      <c r="P125" s="21"/>
      <c r="Q125" s="19">
        <f t="shared" si="5"/>
        <v>5.9139796319694779E-2</v>
      </c>
      <c r="R125" s="19">
        <f t="shared" si="5"/>
        <v>7.7054133457048245E-3</v>
      </c>
      <c r="S125" s="19">
        <f t="shared" si="5"/>
        <v>0</v>
      </c>
      <c r="T125" s="19">
        <f t="shared" si="6"/>
        <v>-2.1347050752364861E-2</v>
      </c>
      <c r="U125" s="19">
        <f t="shared" si="7"/>
        <v>0</v>
      </c>
      <c r="V125" s="19">
        <f t="shared" si="8"/>
        <v>0</v>
      </c>
    </row>
    <row r="126" spans="1:22" x14ac:dyDescent="0.25">
      <c r="A126" s="26">
        <f>Wellpath!E126</f>
        <v>11800</v>
      </c>
      <c r="B126" s="22">
        <v>0</v>
      </c>
      <c r="C126" s="22">
        <v>0</v>
      </c>
      <c r="D126" s="22">
        <f>SIN(Wellpath!$L126) * SIN(Wellpath!$O126) * (TAN(Dip) * COS(Wellpath!$L126) + SIN(Wellpath!$L126) * COS(Wellpath!$O126)) / SQRT(2)</f>
        <v>-4.4385846925656877E-2</v>
      </c>
      <c r="E126" s="20">
        <f>Model!$W$17*((drdp!B126+drdp!K126)*'MSXY-TI1S'!$B126+(drdp!E126+drdp!N126)*'MSXY-TI1S'!$C126+(drdp!H126+drdp!Q126)*'MSXY-TI1S'!$D126)</f>
        <v>-1.2049737466635791E-3</v>
      </c>
      <c r="F126" s="20">
        <f>Model!$W$17*((drdp!C126+drdp!L126)*'MSXY-TI1S'!$B126+(drdp!F126+drdp!O126)*'MSXY-TI1S'!$C126+(drdp!I126+drdp!R126)*'MSXY-TI1S'!$D126)</f>
        <v>1.4360317915680257E-3</v>
      </c>
      <c r="G126" s="20">
        <f>Model!$W$17*((drdp!D126+drdp!M126)*'MSXY-TI1S'!$B126+(drdp!G126+drdp!P126)*'MSXY-TI1S'!$C126+(drdp!J126+drdp!S126)*'MSXY-TI1S'!$D126)</f>
        <v>0</v>
      </c>
      <c r="H126" s="18">
        <f>Model!$W$17*((drdp!B126)*'MSXY-TI1S'!$B126+(drdp!E126)*'MSXY-TI1S'!$C126+(drdp!H126)*'MSXY-TI1S'!$D126)</f>
        <v>-6.0248687333178954E-4</v>
      </c>
      <c r="I126" s="18">
        <f>Model!$W$17*((drdp!C126)*'MSXY-TI1S'!$B126+(drdp!F126)*'MSXY-TI1S'!$C126+(drdp!I126)*'MSXY-TI1S'!$D126)</f>
        <v>7.1801589578401285E-4</v>
      </c>
      <c r="J126" s="18">
        <f>Model!$W$17*((drdp!D126)*'MSXY-TI1S'!$B126+(drdp!G126)*'MSXY-TI1S'!$C126+(drdp!J126)*'MSXY-TI1S'!$D126)</f>
        <v>0</v>
      </c>
      <c r="K126" s="21">
        <f>SUM(E$3:E125)+H126</f>
        <v>-0.24439172568783077</v>
      </c>
      <c r="L126" s="21">
        <f>SUM(F$3:F125)+I126</f>
        <v>8.9216515645923852E-2</v>
      </c>
      <c r="M126" s="21">
        <f>SUM(G$3:G125)+J126</f>
        <v>0</v>
      </c>
      <c r="N126" s="21"/>
      <c r="O126" s="21"/>
      <c r="P126" s="21"/>
      <c r="Q126" s="19">
        <f t="shared" si="5"/>
        <v>5.9727315584675922E-2</v>
      </c>
      <c r="R126" s="19">
        <f t="shared" si="5"/>
        <v>7.9595866639993757E-3</v>
      </c>
      <c r="S126" s="19">
        <f t="shared" si="5"/>
        <v>0</v>
      </c>
      <c r="T126" s="19">
        <f t="shared" si="6"/>
        <v>-2.1803778218562685E-2</v>
      </c>
      <c r="U126" s="19">
        <f t="shared" si="7"/>
        <v>0</v>
      </c>
      <c r="V126" s="19">
        <f t="shared" si="8"/>
        <v>0</v>
      </c>
    </row>
    <row r="127" spans="1:22" x14ac:dyDescent="0.25">
      <c r="A127" s="26">
        <f>Wellpath!E127</f>
        <v>11900</v>
      </c>
      <c r="B127" s="22">
        <v>0</v>
      </c>
      <c r="C127" s="22">
        <v>0</v>
      </c>
      <c r="D127" s="22">
        <f>SIN(Wellpath!$L127) * SIN(Wellpath!$O127) * (TAN(Dip) * COS(Wellpath!$L127) + SIN(Wellpath!$L127) * COS(Wellpath!$O127)) / SQRT(2)</f>
        <v>-4.4385846925656877E-2</v>
      </c>
      <c r="E127" s="20">
        <f>Model!$W$17*((drdp!B127+drdp!K127)*'MSXY-TI1S'!$B127+(drdp!E127+drdp!N127)*'MSXY-TI1S'!$C127+(drdp!H127+drdp!Q127)*'MSXY-TI1S'!$D127)</f>
        <v>-1.2049737466635791E-3</v>
      </c>
      <c r="F127" s="20">
        <f>Model!$W$17*((drdp!C127+drdp!L127)*'MSXY-TI1S'!$B127+(drdp!F127+drdp!O127)*'MSXY-TI1S'!$C127+(drdp!I127+drdp!R127)*'MSXY-TI1S'!$D127)</f>
        <v>1.4360317915680257E-3</v>
      </c>
      <c r="G127" s="20">
        <f>Model!$W$17*((drdp!D127+drdp!M127)*'MSXY-TI1S'!$B127+(drdp!G127+drdp!P127)*'MSXY-TI1S'!$C127+(drdp!J127+drdp!S127)*'MSXY-TI1S'!$D127)</f>
        <v>0</v>
      </c>
      <c r="H127" s="18">
        <f>Model!$W$17*((drdp!B127)*'MSXY-TI1S'!$B127+(drdp!E127)*'MSXY-TI1S'!$C127+(drdp!H127)*'MSXY-TI1S'!$D127)</f>
        <v>-6.0248687333178954E-4</v>
      </c>
      <c r="I127" s="18">
        <f>Model!$W$17*((drdp!C127)*'MSXY-TI1S'!$B127+(drdp!F127)*'MSXY-TI1S'!$C127+(drdp!I127)*'MSXY-TI1S'!$D127)</f>
        <v>7.1801589578401285E-4</v>
      </c>
      <c r="J127" s="18">
        <f>Model!$W$17*((drdp!D127)*'MSXY-TI1S'!$B127+(drdp!G127)*'MSXY-TI1S'!$C127+(drdp!J127)*'MSXY-TI1S'!$D127)</f>
        <v>0</v>
      </c>
      <c r="K127" s="21">
        <f>SUM(E$3:E126)+H127</f>
        <v>-0.24559669943449436</v>
      </c>
      <c r="L127" s="21">
        <f>SUM(F$3:F126)+I127</f>
        <v>9.0652547437491876E-2</v>
      </c>
      <c r="M127" s="21">
        <f>SUM(G$3:G126)+J127</f>
        <v>0</v>
      </c>
      <c r="N127" s="21"/>
      <c r="O127" s="21"/>
      <c r="P127" s="21"/>
      <c r="Q127" s="19">
        <f t="shared" si="5"/>
        <v>6.0317738773117364E-2</v>
      </c>
      <c r="R127" s="19">
        <f t="shared" si="5"/>
        <v>8.2178843569067142E-3</v>
      </c>
      <c r="S127" s="19">
        <f t="shared" si="5"/>
        <v>0</v>
      </c>
      <c r="T127" s="19">
        <f t="shared" si="6"/>
        <v>-2.2263966445976936E-2</v>
      </c>
      <c r="U127" s="19">
        <f t="shared" si="7"/>
        <v>0</v>
      </c>
      <c r="V127" s="19">
        <f t="shared" si="8"/>
        <v>0</v>
      </c>
    </row>
    <row r="128" spans="1:22" x14ac:dyDescent="0.25">
      <c r="A128" s="26">
        <f>Wellpath!E128</f>
        <v>12000</v>
      </c>
      <c r="B128" s="22">
        <v>0</v>
      </c>
      <c r="C128" s="22">
        <v>0</v>
      </c>
      <c r="D128" s="22">
        <f>SIN(Wellpath!$L128) * SIN(Wellpath!$O128) * (TAN(Dip) * COS(Wellpath!$L128) + SIN(Wellpath!$L128) * COS(Wellpath!$O128)) / SQRT(2)</f>
        <v>-4.4385846925656877E-2</v>
      </c>
      <c r="E128" s="20">
        <f>Model!$W$17*((drdp!B128+drdp!K128)*'MSXY-TI1S'!$B128+(drdp!E128+drdp!N128)*'MSXY-TI1S'!$C128+(drdp!H128+drdp!Q128)*'MSXY-TI1S'!$D128)</f>
        <v>-1.2049737466635791E-3</v>
      </c>
      <c r="F128" s="20">
        <f>Model!$W$17*((drdp!C128+drdp!L128)*'MSXY-TI1S'!$B128+(drdp!F128+drdp!O128)*'MSXY-TI1S'!$C128+(drdp!I128+drdp!R128)*'MSXY-TI1S'!$D128)</f>
        <v>1.4360317915680257E-3</v>
      </c>
      <c r="G128" s="20">
        <f>Model!$W$17*((drdp!D128+drdp!M128)*'MSXY-TI1S'!$B128+(drdp!G128+drdp!P128)*'MSXY-TI1S'!$C128+(drdp!J128+drdp!S128)*'MSXY-TI1S'!$D128)</f>
        <v>0</v>
      </c>
      <c r="H128" s="18">
        <f>Model!$W$17*((drdp!B128)*'MSXY-TI1S'!$B128+(drdp!E128)*'MSXY-TI1S'!$C128+(drdp!H128)*'MSXY-TI1S'!$D128)</f>
        <v>-6.0248687333178954E-4</v>
      </c>
      <c r="I128" s="18">
        <f>Model!$W$17*((drdp!C128)*'MSXY-TI1S'!$B128+(drdp!F128)*'MSXY-TI1S'!$C128+(drdp!I128)*'MSXY-TI1S'!$D128)</f>
        <v>7.1801589578401285E-4</v>
      </c>
      <c r="J128" s="18">
        <f>Model!$W$17*((drdp!D128)*'MSXY-TI1S'!$B128+(drdp!G128)*'MSXY-TI1S'!$C128+(drdp!J128)*'MSXY-TI1S'!$D128)</f>
        <v>0</v>
      </c>
      <c r="K128" s="21">
        <f>SUM(E$3:E127)+H128</f>
        <v>-0.24680167318115795</v>
      </c>
      <c r="L128" s="21">
        <f>SUM(F$3:F127)+I128</f>
        <v>9.20885792290599E-2</v>
      </c>
      <c r="M128" s="21">
        <f>SUM(G$3:G127)+J128</f>
        <v>0</v>
      </c>
      <c r="N128" s="21"/>
      <c r="O128" s="21"/>
      <c r="P128" s="21"/>
      <c r="Q128" s="19">
        <f t="shared" si="5"/>
        <v>6.09110658850191E-2</v>
      </c>
      <c r="R128" s="19">
        <f t="shared" si="5"/>
        <v>8.4803064244268426E-3</v>
      </c>
      <c r="S128" s="19">
        <f t="shared" si="5"/>
        <v>0</v>
      </c>
      <c r="T128" s="19">
        <f t="shared" si="6"/>
        <v>-2.272761543460761E-2</v>
      </c>
      <c r="U128" s="19">
        <f t="shared" si="7"/>
        <v>0</v>
      </c>
      <c r="V128" s="19">
        <f t="shared" si="8"/>
        <v>0</v>
      </c>
    </row>
    <row r="129" spans="1:22" x14ac:dyDescent="0.25">
      <c r="A129" s="26">
        <f>Wellpath!E129</f>
        <v>12100</v>
      </c>
      <c r="B129" s="22">
        <v>0</v>
      </c>
      <c r="C129" s="22">
        <v>0</v>
      </c>
      <c r="D129" s="22">
        <f>SIN(Wellpath!$L129) * SIN(Wellpath!$O129) * (TAN(Dip) * COS(Wellpath!$L129) + SIN(Wellpath!$L129) * COS(Wellpath!$O129)) / SQRT(2)</f>
        <v>-4.4385846925656877E-2</v>
      </c>
      <c r="E129" s="20">
        <f>Model!$W$17*((drdp!B129+drdp!K129)*'MSXY-TI1S'!$B129+(drdp!E129+drdp!N129)*'MSXY-TI1S'!$C129+(drdp!H129+drdp!Q129)*'MSXY-TI1S'!$D129)</f>
        <v>-1.2049737466635791E-3</v>
      </c>
      <c r="F129" s="20">
        <f>Model!$W$17*((drdp!C129+drdp!L129)*'MSXY-TI1S'!$B129+(drdp!F129+drdp!O129)*'MSXY-TI1S'!$C129+(drdp!I129+drdp!R129)*'MSXY-TI1S'!$D129)</f>
        <v>1.4360317915680257E-3</v>
      </c>
      <c r="G129" s="20">
        <f>Model!$W$17*((drdp!D129+drdp!M129)*'MSXY-TI1S'!$B129+(drdp!G129+drdp!P129)*'MSXY-TI1S'!$C129+(drdp!J129+drdp!S129)*'MSXY-TI1S'!$D129)</f>
        <v>0</v>
      </c>
      <c r="H129" s="18">
        <f>Model!$W$17*((drdp!B129)*'MSXY-TI1S'!$B129+(drdp!E129)*'MSXY-TI1S'!$C129+(drdp!H129)*'MSXY-TI1S'!$D129)</f>
        <v>-6.0248687333178954E-4</v>
      </c>
      <c r="I129" s="18">
        <f>Model!$W$17*((drdp!C129)*'MSXY-TI1S'!$B129+(drdp!F129)*'MSXY-TI1S'!$C129+(drdp!I129)*'MSXY-TI1S'!$D129)</f>
        <v>7.1801589578401285E-4</v>
      </c>
      <c r="J129" s="18">
        <f>Model!$W$17*((drdp!D129)*'MSXY-TI1S'!$B129+(drdp!G129)*'MSXY-TI1S'!$C129+(drdp!J129)*'MSXY-TI1S'!$D129)</f>
        <v>0</v>
      </c>
      <c r="K129" s="21">
        <f>SUM(E$3:E128)+H129</f>
        <v>-0.24800664692782154</v>
      </c>
      <c r="L129" s="21">
        <f>SUM(F$3:F128)+I129</f>
        <v>9.3524611020627924E-2</v>
      </c>
      <c r="M129" s="21">
        <f>SUM(G$3:G128)+J129</f>
        <v>0</v>
      </c>
      <c r="N129" s="21"/>
      <c r="O129" s="21"/>
      <c r="P129" s="21"/>
      <c r="Q129" s="19">
        <f t="shared" si="5"/>
        <v>6.1507296920381135E-2</v>
      </c>
      <c r="R129" s="19">
        <f t="shared" si="5"/>
        <v>8.7468528665597574E-3</v>
      </c>
      <c r="S129" s="19">
        <f t="shared" si="5"/>
        <v>0</v>
      </c>
      <c r="T129" s="19">
        <f t="shared" si="6"/>
        <v>-2.3194725184454718E-2</v>
      </c>
      <c r="U129" s="19">
        <f t="shared" si="7"/>
        <v>0</v>
      </c>
      <c r="V129" s="19">
        <f t="shared" si="8"/>
        <v>0</v>
      </c>
    </row>
    <row r="130" spans="1:22" x14ac:dyDescent="0.25">
      <c r="A130" s="26">
        <f>Wellpath!E130</f>
        <v>12200</v>
      </c>
      <c r="B130" s="22">
        <v>0</v>
      </c>
      <c r="C130" s="22">
        <v>0</v>
      </c>
      <c r="D130" s="22">
        <f>SIN(Wellpath!$L130) * SIN(Wellpath!$O130) * (TAN(Dip) * COS(Wellpath!$L130) + SIN(Wellpath!$L130) * COS(Wellpath!$O130)) / SQRT(2)</f>
        <v>-4.4385846925656877E-2</v>
      </c>
      <c r="E130" s="20">
        <f>Model!$W$17*((drdp!B130+drdp!K130)*'MSXY-TI1S'!$B130+(drdp!E130+drdp!N130)*'MSXY-TI1S'!$C130+(drdp!H130+drdp!Q130)*'MSXY-TI1S'!$D130)</f>
        <v>-1.20497374666357E-3</v>
      </c>
      <c r="F130" s="20">
        <f>Model!$W$17*((drdp!C130+drdp!L130)*'MSXY-TI1S'!$B130+(drdp!F130+drdp!O130)*'MSXY-TI1S'!$C130+(drdp!I130+drdp!R130)*'MSXY-TI1S'!$D130)</f>
        <v>1.4360317915680151E-3</v>
      </c>
      <c r="G130" s="20">
        <f>Model!$W$17*((drdp!D130+drdp!M130)*'MSXY-TI1S'!$B130+(drdp!G130+drdp!P130)*'MSXY-TI1S'!$C130+(drdp!J130+drdp!S130)*'MSXY-TI1S'!$D130)</f>
        <v>0</v>
      </c>
      <c r="H130" s="18">
        <f>Model!$W$17*((drdp!B130)*'MSXY-TI1S'!$B130+(drdp!E130)*'MSXY-TI1S'!$C130+(drdp!H130)*'MSXY-TI1S'!$D130)</f>
        <v>-6.0248687333178954E-4</v>
      </c>
      <c r="I130" s="18">
        <f>Model!$W$17*((drdp!C130)*'MSXY-TI1S'!$B130+(drdp!F130)*'MSXY-TI1S'!$C130+(drdp!I130)*'MSXY-TI1S'!$D130)</f>
        <v>7.1801589578401285E-4</v>
      </c>
      <c r="J130" s="18">
        <f>Model!$W$17*((drdp!D130)*'MSXY-TI1S'!$B130+(drdp!G130)*'MSXY-TI1S'!$C130+(drdp!J130)*'MSXY-TI1S'!$D130)</f>
        <v>0</v>
      </c>
      <c r="K130" s="21">
        <f>SUM(E$3:E129)+H130</f>
        <v>-0.24921162067448513</v>
      </c>
      <c r="L130" s="21">
        <f>SUM(F$3:F129)+I130</f>
        <v>9.4960642812195947E-2</v>
      </c>
      <c r="M130" s="21">
        <f>SUM(G$3:G129)+J130</f>
        <v>0</v>
      </c>
      <c r="N130" s="21"/>
      <c r="O130" s="21"/>
      <c r="P130" s="21"/>
      <c r="Q130" s="19">
        <f t="shared" si="5"/>
        <v>6.2106431879203464E-2</v>
      </c>
      <c r="R130" s="19">
        <f t="shared" si="5"/>
        <v>9.0175236833054621E-3</v>
      </c>
      <c r="S130" s="19">
        <f t="shared" si="5"/>
        <v>0</v>
      </c>
      <c r="T130" s="19">
        <f t="shared" si="6"/>
        <v>-2.366529569551825E-2</v>
      </c>
      <c r="U130" s="19">
        <f t="shared" si="7"/>
        <v>0</v>
      </c>
      <c r="V130" s="19">
        <f t="shared" si="8"/>
        <v>0</v>
      </c>
    </row>
    <row r="131" spans="1:22" x14ac:dyDescent="0.25">
      <c r="A131" s="26">
        <f>Wellpath!E131</f>
        <v>12300</v>
      </c>
      <c r="B131" s="22">
        <v>0</v>
      </c>
      <c r="C131" s="22">
        <v>0</v>
      </c>
      <c r="D131" s="22">
        <f>SIN(Wellpath!$L131) * SIN(Wellpath!$O131) * (TAN(Dip) * COS(Wellpath!$L131) + SIN(Wellpath!$L131) * COS(Wellpath!$O131)) / SQRT(2)</f>
        <v>-4.4385846925656877E-2</v>
      </c>
      <c r="E131" s="20">
        <f>Model!$W$17*((drdp!B131+drdp!K131)*'MSXY-TI1S'!$B131+(drdp!E131+drdp!N131)*'MSXY-TI1S'!$C131+(drdp!H131+drdp!Q131)*'MSXY-TI1S'!$D131)</f>
        <v>-1.20497374666357E-3</v>
      </c>
      <c r="F131" s="20">
        <f>Model!$W$17*((drdp!C131+drdp!L131)*'MSXY-TI1S'!$B131+(drdp!F131+drdp!O131)*'MSXY-TI1S'!$C131+(drdp!I131+drdp!R131)*'MSXY-TI1S'!$D131)</f>
        <v>1.4360317915680151E-3</v>
      </c>
      <c r="G131" s="20">
        <f>Model!$W$17*((drdp!D131+drdp!M131)*'MSXY-TI1S'!$B131+(drdp!G131+drdp!P131)*'MSXY-TI1S'!$C131+(drdp!J131+drdp!S131)*'MSXY-TI1S'!$D131)</f>
        <v>0</v>
      </c>
      <c r="H131" s="18">
        <f>Model!$W$17*((drdp!B131)*'MSXY-TI1S'!$B131+(drdp!E131)*'MSXY-TI1S'!$C131+(drdp!H131)*'MSXY-TI1S'!$D131)</f>
        <v>-6.0248687333178043E-4</v>
      </c>
      <c r="I131" s="18">
        <f>Model!$W$17*((drdp!C131)*'MSXY-TI1S'!$B131+(drdp!F131)*'MSXY-TI1S'!$C131+(drdp!I131)*'MSXY-TI1S'!$D131)</f>
        <v>7.1801589578400211E-4</v>
      </c>
      <c r="J131" s="18">
        <f>Model!$W$17*((drdp!D131)*'MSXY-TI1S'!$B131+(drdp!G131)*'MSXY-TI1S'!$C131+(drdp!J131)*'MSXY-TI1S'!$D131)</f>
        <v>0</v>
      </c>
      <c r="K131" s="21">
        <f>SUM(E$3:E130)+H131</f>
        <v>-0.25041659442114866</v>
      </c>
      <c r="L131" s="21">
        <f>SUM(F$3:F130)+I131</f>
        <v>9.6396674603763943E-2</v>
      </c>
      <c r="M131" s="21">
        <f>SUM(G$3:G130)+J131</f>
        <v>0</v>
      </c>
      <c r="N131" s="21"/>
      <c r="O131" s="21"/>
      <c r="P131" s="21"/>
      <c r="Q131" s="19">
        <f t="shared" si="5"/>
        <v>6.2708470761486071E-2</v>
      </c>
      <c r="R131" s="19">
        <f t="shared" si="5"/>
        <v>9.292318874663948E-3</v>
      </c>
      <c r="S131" s="19">
        <f t="shared" si="5"/>
        <v>0</v>
      </c>
      <c r="T131" s="19">
        <f t="shared" si="6"/>
        <v>-2.4139326967798198E-2</v>
      </c>
      <c r="U131" s="19">
        <f t="shared" si="7"/>
        <v>0</v>
      </c>
      <c r="V131" s="19">
        <f t="shared" si="8"/>
        <v>0</v>
      </c>
    </row>
    <row r="132" spans="1:22" x14ac:dyDescent="0.25">
      <c r="A132" s="26">
        <f>Wellpath!E132</f>
        <v>12400</v>
      </c>
      <c r="B132" s="22">
        <v>0</v>
      </c>
      <c r="C132" s="22">
        <v>0</v>
      </c>
      <c r="D132" s="22">
        <f>SIN(Wellpath!$L132) * SIN(Wellpath!$O132) * (TAN(Dip) * COS(Wellpath!$L132) + SIN(Wellpath!$L132) * COS(Wellpath!$O132)) / SQRT(2)</f>
        <v>-4.4385846925656877E-2</v>
      </c>
      <c r="E132" s="20">
        <f>Model!$W$17*((drdp!B132+drdp!K132)*'MSXY-TI1S'!$B132+(drdp!E132+drdp!N132)*'MSXY-TI1S'!$C132+(drdp!H132+drdp!Q132)*'MSXY-TI1S'!$D132)</f>
        <v>-1.2049737466635791E-3</v>
      </c>
      <c r="F132" s="20">
        <f>Model!$W$17*((drdp!C132+drdp!L132)*'MSXY-TI1S'!$B132+(drdp!F132+drdp!O132)*'MSXY-TI1S'!$C132+(drdp!I132+drdp!R132)*'MSXY-TI1S'!$D132)</f>
        <v>1.4360317915680257E-3</v>
      </c>
      <c r="G132" s="20">
        <f>Model!$W$17*((drdp!D132+drdp!M132)*'MSXY-TI1S'!$B132+(drdp!G132+drdp!P132)*'MSXY-TI1S'!$C132+(drdp!J132+drdp!S132)*'MSXY-TI1S'!$D132)</f>
        <v>0</v>
      </c>
      <c r="H132" s="18">
        <f>Model!$W$17*((drdp!B132)*'MSXY-TI1S'!$B132+(drdp!E132)*'MSXY-TI1S'!$C132+(drdp!H132)*'MSXY-TI1S'!$D132)</f>
        <v>-6.0248687333178954E-4</v>
      </c>
      <c r="I132" s="18">
        <f>Model!$W$17*((drdp!C132)*'MSXY-TI1S'!$B132+(drdp!F132)*'MSXY-TI1S'!$C132+(drdp!I132)*'MSXY-TI1S'!$D132)</f>
        <v>7.1801589578401285E-4</v>
      </c>
      <c r="J132" s="18">
        <f>Model!$W$17*((drdp!D132)*'MSXY-TI1S'!$B132+(drdp!G132)*'MSXY-TI1S'!$C132+(drdp!J132)*'MSXY-TI1S'!$D132)</f>
        <v>0</v>
      </c>
      <c r="K132" s="21">
        <f>SUM(E$3:E131)+H132</f>
        <v>-0.25162156816781228</v>
      </c>
      <c r="L132" s="21">
        <f>SUM(F$3:F131)+I132</f>
        <v>9.7832706395331967E-2</v>
      </c>
      <c r="M132" s="21">
        <f>SUM(G$3:G131)+J132</f>
        <v>0</v>
      </c>
      <c r="N132" s="21"/>
      <c r="O132" s="21"/>
      <c r="P132" s="21"/>
      <c r="Q132" s="19">
        <f t="shared" ref="Q132:S133" si="9">K132^2</f>
        <v>6.3313413567228999E-2</v>
      </c>
      <c r="R132" s="19">
        <f t="shared" si="9"/>
        <v>9.571238440635229E-3</v>
      </c>
      <c r="S132" s="19">
        <f t="shared" si="9"/>
        <v>0</v>
      </c>
      <c r="T132" s="19">
        <f t="shared" ref="T132:T133" si="10">K132*L132</f>
        <v>-2.4616819001294588E-2</v>
      </c>
      <c r="U132" s="19">
        <f t="shared" ref="U132:U133" si="11">K132*M132</f>
        <v>0</v>
      </c>
      <c r="V132" s="19">
        <f t="shared" ref="V132:V133" si="12">L132*M132</f>
        <v>0</v>
      </c>
    </row>
    <row r="133" spans="1:22" x14ac:dyDescent="0.25">
      <c r="A133" s="26">
        <f>Wellpath!E133</f>
        <v>12500</v>
      </c>
      <c r="B133" s="22">
        <v>0</v>
      </c>
      <c r="C133" s="22">
        <v>0</v>
      </c>
      <c r="D133" s="22">
        <f>SIN(Wellpath!$L133) * SIN(Wellpath!$O133) * (TAN(Dip) * COS(Wellpath!$L133) + SIN(Wellpath!$L133) * COS(Wellpath!$O133)) / SQRT(2)</f>
        <v>-4.4385846925656877E-2</v>
      </c>
      <c r="E133" s="20">
        <f>Model!$W$17*((drdp!B133+drdp!K133)*'MSXY-TI1S'!$B133+(drdp!E133+drdp!N133)*'MSXY-TI1S'!$C133+(drdp!H133+drdp!Q133)*'MSXY-TI1S'!$D133)</f>
        <v>7.4708372293141853E-2</v>
      </c>
      <c r="F133" s="20">
        <f>Model!$W$17*((drdp!C133+drdp!L133)*'MSXY-TI1S'!$B133+(drdp!F133+drdp!O133)*'MSXY-TI1S'!$C133+(drdp!I133+drdp!R133)*'MSXY-TI1S'!$D133)</f>
        <v>-8.9033971077217541E-2</v>
      </c>
      <c r="G133" s="20">
        <f>Model!$W$17*((drdp!D133+drdp!M133)*'MSXY-TI1S'!$B133+(drdp!G133+drdp!P133)*'MSXY-TI1S'!$C133+(drdp!J133+drdp!S133)*'MSXY-TI1S'!$D133)</f>
        <v>0</v>
      </c>
      <c r="H133" s="18">
        <f>Model!$W$17*((drdp!B133)*'MSXY-TI1S'!$B133+(drdp!E133)*'MSXY-TI1S'!$C133+(drdp!H133)*'MSXY-TI1S'!$D133)</f>
        <v>-6.0248687333178954E-4</v>
      </c>
      <c r="I133" s="18">
        <f>Model!$W$17*((drdp!C133)*'MSXY-TI1S'!$B133+(drdp!F133)*'MSXY-TI1S'!$C133+(drdp!I133)*'MSXY-TI1S'!$D133)</f>
        <v>7.1801589578401285E-4</v>
      </c>
      <c r="J133" s="18">
        <f>Model!$W$17*((drdp!D133)*'MSXY-TI1S'!$B133+(drdp!G133)*'MSXY-TI1S'!$C133+(drdp!J133)*'MSXY-TI1S'!$D133)</f>
        <v>0</v>
      </c>
      <c r="K133" s="21">
        <f>SUM(E$3:E132)+H133</f>
        <v>-0.25282654191447584</v>
      </c>
      <c r="L133" s="21">
        <f>SUM(F$3:F132)+I133</f>
        <v>9.9268738186899991E-2</v>
      </c>
      <c r="M133" s="21">
        <f>SUM(G$3:G132)+J133</f>
        <v>0</v>
      </c>
      <c r="N133" s="21"/>
      <c r="O133" s="21"/>
      <c r="P133" s="21"/>
      <c r="Q133" s="19">
        <f t="shared" si="9"/>
        <v>6.3921260296432206E-2</v>
      </c>
      <c r="R133" s="19">
        <f t="shared" si="9"/>
        <v>9.8542823812192964E-3</v>
      </c>
      <c r="S133" s="19">
        <f t="shared" si="9"/>
        <v>0</v>
      </c>
      <c r="T133" s="19">
        <f t="shared" si="10"/>
        <v>-2.50977717960074E-2</v>
      </c>
      <c r="U133" s="19">
        <f t="shared" si="11"/>
        <v>0</v>
      </c>
      <c r="V133" s="19">
        <f t="shared" si="12"/>
        <v>0</v>
      </c>
    </row>
    <row r="134" spans="1:22" x14ac:dyDescent="0.25">
      <c r="A134" s="26">
        <f>Wellpath!E134</f>
        <v>0</v>
      </c>
      <c r="B134" s="22">
        <v>0</v>
      </c>
      <c r="C134" s="22">
        <v>0</v>
      </c>
      <c r="D134" s="22">
        <f>SIN(Wellpath!$L134) * SIN(Wellpath!$O134) * (TAN(Dip) * COS(Wellpath!$L134) + SIN(Wellpath!$L134) * COS(Wellpath!$O134)) / SQRT(2)</f>
        <v>0</v>
      </c>
      <c r="E134" s="20">
        <f>Model!$W$17*((drdp!B134+drdp!K134)*'MSXY-TI1S'!$B134+(drdp!E134+drdp!N134)*'MSXY-TI1S'!$C134+(drdp!H134+drdp!Q134)*'MSXY-TI1S'!$D134)</f>
        <v>0</v>
      </c>
      <c r="F134" s="20">
        <f>Model!$W$17*((drdp!C134+drdp!L134)*'MSXY-TI1S'!$B134+(drdp!F134+drdp!O134)*'MSXY-TI1S'!$C134+(drdp!I134+drdp!R134)*'MSXY-TI1S'!$D134)</f>
        <v>0</v>
      </c>
      <c r="G134" s="20">
        <f>Model!$W$17*((drdp!D134+drdp!M134)*'MSXY-TI1S'!$B134+(drdp!G134+drdp!P134)*'MSXY-TI1S'!$C134+(drdp!J134+drdp!S134)*'MSXY-TI1S'!$D134)</f>
        <v>0</v>
      </c>
      <c r="H134" s="18">
        <f>Model!$W$17*((drdp!B134)*'MSXY-TI1S'!$B134+(drdp!E134)*'MSXY-TI1S'!$C134+(drdp!H134)*'MSXY-TI1S'!$D134)</f>
        <v>0</v>
      </c>
      <c r="I134" s="18">
        <f>Model!$W$17*((drdp!C134)*'MSXY-TI1S'!$B134+(drdp!F134)*'MSXY-TI1S'!$C134+(drdp!I134)*'MSXY-TI1S'!$D134)</f>
        <v>0</v>
      </c>
      <c r="J134" s="18">
        <f>Model!$W$17*((drdp!D134)*'MSXY-TI1S'!$B134+(drdp!G134)*'MSXY-TI1S'!$C134+(drdp!J134)*'MSXY-TI1S'!$D134)</f>
        <v>0</v>
      </c>
      <c r="K134" s="21">
        <f>SUM(E$3:E133)+H134</f>
        <v>-0.17751568274800217</v>
      </c>
      <c r="L134" s="21">
        <f>SUM(F$3:F133)+I134</f>
        <v>9.5167512138984306E-3</v>
      </c>
      <c r="M134" s="21">
        <f>SUM(G$3:G133)+J134</f>
        <v>0</v>
      </c>
      <c r="N134" s="21"/>
      <c r="O134" s="21"/>
      <c r="P134" s="21"/>
      <c r="Q134" s="19">
        <f t="shared" ref="Q134:Q197" si="13">K134^2</f>
        <v>3.1511817621489357E-2</v>
      </c>
      <c r="R134" s="19">
        <f t="shared" ref="R134:R197" si="14">L134^2</f>
        <v>9.0568553667237252E-5</v>
      </c>
      <c r="S134" s="19">
        <f t="shared" ref="S134:S197" si="15">M134^2</f>
        <v>0</v>
      </c>
      <c r="T134" s="19">
        <f t="shared" ref="T134:T197" si="16">K134*L134</f>
        <v>-1.6893725892780584E-3</v>
      </c>
      <c r="U134" s="19">
        <f t="shared" ref="U134:U197" si="17">K134*M134</f>
        <v>0</v>
      </c>
      <c r="V134" s="19">
        <f t="shared" ref="V134:V197" si="18">L134*M134</f>
        <v>0</v>
      </c>
    </row>
    <row r="135" spans="1:22" x14ac:dyDescent="0.25">
      <c r="A135" s="26">
        <f>Wellpath!E135</f>
        <v>0</v>
      </c>
      <c r="B135" s="22">
        <v>0</v>
      </c>
      <c r="C135" s="22">
        <v>0</v>
      </c>
      <c r="D135" s="22">
        <f>SIN(Wellpath!$L135) * SIN(Wellpath!$O135) * (TAN(Dip) * COS(Wellpath!$L135) + SIN(Wellpath!$L135) * COS(Wellpath!$O135)) / SQRT(2)</f>
        <v>0</v>
      </c>
      <c r="E135" s="20">
        <f>Model!$W$17*((drdp!B135+drdp!K135)*'MSXY-TI1S'!$B135+(drdp!E135+drdp!N135)*'MSXY-TI1S'!$C135+(drdp!H135+drdp!Q135)*'MSXY-TI1S'!$D135)</f>
        <v>0</v>
      </c>
      <c r="F135" s="20">
        <f>Model!$W$17*((drdp!C135+drdp!L135)*'MSXY-TI1S'!$B135+(drdp!F135+drdp!O135)*'MSXY-TI1S'!$C135+(drdp!I135+drdp!R135)*'MSXY-TI1S'!$D135)</f>
        <v>0</v>
      </c>
      <c r="G135" s="20">
        <f>Model!$W$17*((drdp!D135+drdp!M135)*'MSXY-TI1S'!$B135+(drdp!G135+drdp!P135)*'MSXY-TI1S'!$C135+(drdp!J135+drdp!S135)*'MSXY-TI1S'!$D135)</f>
        <v>0</v>
      </c>
      <c r="H135" s="18">
        <f>Model!$W$17*((drdp!B135)*'MSXY-TI1S'!$B135+(drdp!E135)*'MSXY-TI1S'!$C135+(drdp!H135)*'MSXY-TI1S'!$D135)</f>
        <v>0</v>
      </c>
      <c r="I135" s="18">
        <f>Model!$W$17*((drdp!C135)*'MSXY-TI1S'!$B135+(drdp!F135)*'MSXY-TI1S'!$C135+(drdp!I135)*'MSXY-TI1S'!$D135)</f>
        <v>0</v>
      </c>
      <c r="J135" s="18">
        <f>Model!$W$17*((drdp!D135)*'MSXY-TI1S'!$B135+(drdp!G135)*'MSXY-TI1S'!$C135+(drdp!J135)*'MSXY-TI1S'!$D135)</f>
        <v>0</v>
      </c>
      <c r="K135" s="21">
        <f>SUM(E$3:E134)+H135</f>
        <v>-0.17751568274800217</v>
      </c>
      <c r="L135" s="21">
        <f>SUM(F$3:F134)+I135</f>
        <v>9.5167512138984306E-3</v>
      </c>
      <c r="M135" s="21">
        <f>SUM(G$3:G134)+J135</f>
        <v>0</v>
      </c>
      <c r="N135" s="21"/>
      <c r="O135" s="21"/>
      <c r="P135" s="21"/>
      <c r="Q135" s="19">
        <f t="shared" si="13"/>
        <v>3.1511817621489357E-2</v>
      </c>
      <c r="R135" s="19">
        <f t="shared" si="14"/>
        <v>9.0568553667237252E-5</v>
      </c>
      <c r="S135" s="19">
        <f t="shared" si="15"/>
        <v>0</v>
      </c>
      <c r="T135" s="19">
        <f t="shared" si="16"/>
        <v>-1.6893725892780584E-3</v>
      </c>
      <c r="U135" s="19">
        <f t="shared" si="17"/>
        <v>0</v>
      </c>
      <c r="V135" s="19">
        <f t="shared" si="18"/>
        <v>0</v>
      </c>
    </row>
    <row r="136" spans="1:22" x14ac:dyDescent="0.25">
      <c r="A136" s="26">
        <f>Wellpath!E136</f>
        <v>0</v>
      </c>
      <c r="B136" s="22">
        <v>0</v>
      </c>
      <c r="C136" s="22">
        <v>0</v>
      </c>
      <c r="D136" s="22">
        <f>SIN(Wellpath!$L136) * SIN(Wellpath!$O136) * (TAN(Dip) * COS(Wellpath!$L136) + SIN(Wellpath!$L136) * COS(Wellpath!$O136)) / SQRT(2)</f>
        <v>0</v>
      </c>
      <c r="E136" s="20">
        <f>Model!$W$17*((drdp!B136+drdp!K136)*'MSXY-TI1S'!$B136+(drdp!E136+drdp!N136)*'MSXY-TI1S'!$C136+(drdp!H136+drdp!Q136)*'MSXY-TI1S'!$D136)</f>
        <v>0</v>
      </c>
      <c r="F136" s="20">
        <f>Model!$W$17*((drdp!C136+drdp!L136)*'MSXY-TI1S'!$B136+(drdp!F136+drdp!O136)*'MSXY-TI1S'!$C136+(drdp!I136+drdp!R136)*'MSXY-TI1S'!$D136)</f>
        <v>0</v>
      </c>
      <c r="G136" s="20">
        <f>Model!$W$17*((drdp!D136+drdp!M136)*'MSXY-TI1S'!$B136+(drdp!G136+drdp!P136)*'MSXY-TI1S'!$C136+(drdp!J136+drdp!S136)*'MSXY-TI1S'!$D136)</f>
        <v>0</v>
      </c>
      <c r="H136" s="18">
        <f>Model!$W$17*((drdp!B136)*'MSXY-TI1S'!$B136+(drdp!E136)*'MSXY-TI1S'!$C136+(drdp!H136)*'MSXY-TI1S'!$D136)</f>
        <v>0</v>
      </c>
      <c r="I136" s="18">
        <f>Model!$W$17*((drdp!C136)*'MSXY-TI1S'!$B136+(drdp!F136)*'MSXY-TI1S'!$C136+(drdp!I136)*'MSXY-TI1S'!$D136)</f>
        <v>0</v>
      </c>
      <c r="J136" s="18">
        <f>Model!$W$17*((drdp!D136)*'MSXY-TI1S'!$B136+(drdp!G136)*'MSXY-TI1S'!$C136+(drdp!J136)*'MSXY-TI1S'!$D136)</f>
        <v>0</v>
      </c>
      <c r="K136" s="21">
        <f>SUM(E$3:E135)+H136</f>
        <v>-0.17751568274800217</v>
      </c>
      <c r="L136" s="21">
        <f>SUM(F$3:F135)+I136</f>
        <v>9.5167512138984306E-3</v>
      </c>
      <c r="M136" s="21">
        <f>SUM(G$3:G135)+J136</f>
        <v>0</v>
      </c>
      <c r="N136" s="21"/>
      <c r="O136" s="21"/>
      <c r="P136" s="21"/>
      <c r="Q136" s="19">
        <f t="shared" si="13"/>
        <v>3.1511817621489357E-2</v>
      </c>
      <c r="R136" s="19">
        <f t="shared" si="14"/>
        <v>9.0568553667237252E-5</v>
      </c>
      <c r="S136" s="19">
        <f t="shared" si="15"/>
        <v>0</v>
      </c>
      <c r="T136" s="19">
        <f t="shared" si="16"/>
        <v>-1.6893725892780584E-3</v>
      </c>
      <c r="U136" s="19">
        <f t="shared" si="17"/>
        <v>0</v>
      </c>
      <c r="V136" s="19">
        <f t="shared" si="18"/>
        <v>0</v>
      </c>
    </row>
    <row r="137" spans="1:22" x14ac:dyDescent="0.25">
      <c r="A137" s="26">
        <f>Wellpath!E137</f>
        <v>0</v>
      </c>
      <c r="B137" s="22">
        <v>0</v>
      </c>
      <c r="C137" s="22">
        <v>0</v>
      </c>
      <c r="D137" s="22">
        <f>SIN(Wellpath!$L137) * SIN(Wellpath!$O137) * (TAN(Dip) * COS(Wellpath!$L137) + SIN(Wellpath!$L137) * COS(Wellpath!$O137)) / SQRT(2)</f>
        <v>0</v>
      </c>
      <c r="E137" s="20">
        <f>Model!$W$17*((drdp!B137+drdp!K137)*'MSXY-TI1S'!$B137+(drdp!E137+drdp!N137)*'MSXY-TI1S'!$C137+(drdp!H137+drdp!Q137)*'MSXY-TI1S'!$D137)</f>
        <v>0</v>
      </c>
      <c r="F137" s="20">
        <f>Model!$W$17*((drdp!C137+drdp!L137)*'MSXY-TI1S'!$B137+(drdp!F137+drdp!O137)*'MSXY-TI1S'!$C137+(drdp!I137+drdp!R137)*'MSXY-TI1S'!$D137)</f>
        <v>0</v>
      </c>
      <c r="G137" s="20">
        <f>Model!$W$17*((drdp!D137+drdp!M137)*'MSXY-TI1S'!$B137+(drdp!G137+drdp!P137)*'MSXY-TI1S'!$C137+(drdp!J137+drdp!S137)*'MSXY-TI1S'!$D137)</f>
        <v>0</v>
      </c>
      <c r="H137" s="18">
        <f>Model!$W$17*((drdp!B137)*'MSXY-TI1S'!$B137+(drdp!E137)*'MSXY-TI1S'!$C137+(drdp!H137)*'MSXY-TI1S'!$D137)</f>
        <v>0</v>
      </c>
      <c r="I137" s="18">
        <f>Model!$W$17*((drdp!C137)*'MSXY-TI1S'!$B137+(drdp!F137)*'MSXY-TI1S'!$C137+(drdp!I137)*'MSXY-TI1S'!$D137)</f>
        <v>0</v>
      </c>
      <c r="J137" s="18">
        <f>Model!$W$17*((drdp!D137)*'MSXY-TI1S'!$B137+(drdp!G137)*'MSXY-TI1S'!$C137+(drdp!J137)*'MSXY-TI1S'!$D137)</f>
        <v>0</v>
      </c>
      <c r="K137" s="21">
        <f>SUM(E$3:E136)+H137</f>
        <v>-0.17751568274800217</v>
      </c>
      <c r="L137" s="21">
        <f>SUM(F$3:F136)+I137</f>
        <v>9.5167512138984306E-3</v>
      </c>
      <c r="M137" s="21">
        <f>SUM(G$3:G136)+J137</f>
        <v>0</v>
      </c>
      <c r="N137" s="21"/>
      <c r="O137" s="21"/>
      <c r="P137" s="21"/>
      <c r="Q137" s="19">
        <f t="shared" si="13"/>
        <v>3.1511817621489357E-2</v>
      </c>
      <c r="R137" s="19">
        <f t="shared" si="14"/>
        <v>9.0568553667237252E-5</v>
      </c>
      <c r="S137" s="19">
        <f t="shared" si="15"/>
        <v>0</v>
      </c>
      <c r="T137" s="19">
        <f t="shared" si="16"/>
        <v>-1.6893725892780584E-3</v>
      </c>
      <c r="U137" s="19">
        <f t="shared" si="17"/>
        <v>0</v>
      </c>
      <c r="V137" s="19">
        <f t="shared" si="18"/>
        <v>0</v>
      </c>
    </row>
    <row r="138" spans="1:22" x14ac:dyDescent="0.25">
      <c r="A138" s="26">
        <f>Wellpath!E138</f>
        <v>0</v>
      </c>
      <c r="B138" s="22">
        <v>0</v>
      </c>
      <c r="C138" s="22">
        <v>0</v>
      </c>
      <c r="D138" s="22">
        <f>SIN(Wellpath!$L138) * SIN(Wellpath!$O138) * (TAN(Dip) * COS(Wellpath!$L138) + SIN(Wellpath!$L138) * COS(Wellpath!$O138)) / SQRT(2)</f>
        <v>0</v>
      </c>
      <c r="E138" s="20">
        <f>Model!$W$17*((drdp!B138+drdp!K138)*'MSXY-TI1S'!$B138+(drdp!E138+drdp!N138)*'MSXY-TI1S'!$C138+(drdp!H138+drdp!Q138)*'MSXY-TI1S'!$D138)</f>
        <v>0</v>
      </c>
      <c r="F138" s="20">
        <f>Model!$W$17*((drdp!C138+drdp!L138)*'MSXY-TI1S'!$B138+(drdp!F138+drdp!O138)*'MSXY-TI1S'!$C138+(drdp!I138+drdp!R138)*'MSXY-TI1S'!$D138)</f>
        <v>0</v>
      </c>
      <c r="G138" s="20">
        <f>Model!$W$17*((drdp!D138+drdp!M138)*'MSXY-TI1S'!$B138+(drdp!G138+drdp!P138)*'MSXY-TI1S'!$C138+(drdp!J138+drdp!S138)*'MSXY-TI1S'!$D138)</f>
        <v>0</v>
      </c>
      <c r="H138" s="18">
        <f>Model!$W$17*((drdp!B138)*'MSXY-TI1S'!$B138+(drdp!E138)*'MSXY-TI1S'!$C138+(drdp!H138)*'MSXY-TI1S'!$D138)</f>
        <v>0</v>
      </c>
      <c r="I138" s="18">
        <f>Model!$W$17*((drdp!C138)*'MSXY-TI1S'!$B138+(drdp!F138)*'MSXY-TI1S'!$C138+(drdp!I138)*'MSXY-TI1S'!$D138)</f>
        <v>0</v>
      </c>
      <c r="J138" s="18">
        <f>Model!$W$17*((drdp!D138)*'MSXY-TI1S'!$B138+(drdp!G138)*'MSXY-TI1S'!$C138+(drdp!J138)*'MSXY-TI1S'!$D138)</f>
        <v>0</v>
      </c>
      <c r="K138" s="21">
        <f>SUM(E$3:E137)+H138</f>
        <v>-0.17751568274800217</v>
      </c>
      <c r="L138" s="21">
        <f>SUM(F$3:F137)+I138</f>
        <v>9.5167512138984306E-3</v>
      </c>
      <c r="M138" s="21">
        <f>SUM(G$3:G137)+J138</f>
        <v>0</v>
      </c>
      <c r="N138" s="21"/>
      <c r="O138" s="21"/>
      <c r="P138" s="21"/>
      <c r="Q138" s="19">
        <f t="shared" si="13"/>
        <v>3.1511817621489357E-2</v>
      </c>
      <c r="R138" s="19">
        <f t="shared" si="14"/>
        <v>9.0568553667237252E-5</v>
      </c>
      <c r="S138" s="19">
        <f t="shared" si="15"/>
        <v>0</v>
      </c>
      <c r="T138" s="19">
        <f t="shared" si="16"/>
        <v>-1.6893725892780584E-3</v>
      </c>
      <c r="U138" s="19">
        <f t="shared" si="17"/>
        <v>0</v>
      </c>
      <c r="V138" s="19">
        <f t="shared" si="18"/>
        <v>0</v>
      </c>
    </row>
    <row r="139" spans="1:22" x14ac:dyDescent="0.25">
      <c r="A139" s="26">
        <f>Wellpath!E139</f>
        <v>0</v>
      </c>
      <c r="B139" s="22">
        <v>0</v>
      </c>
      <c r="C139" s="22">
        <v>0</v>
      </c>
      <c r="D139" s="22">
        <f>SIN(Wellpath!$L139) * SIN(Wellpath!$O139) * (TAN(Dip) * COS(Wellpath!$L139) + SIN(Wellpath!$L139) * COS(Wellpath!$O139)) / SQRT(2)</f>
        <v>0</v>
      </c>
      <c r="E139" s="20">
        <f>Model!$W$17*((drdp!B139+drdp!K139)*'MSXY-TI1S'!$B139+(drdp!E139+drdp!N139)*'MSXY-TI1S'!$C139+(drdp!H139+drdp!Q139)*'MSXY-TI1S'!$D139)</f>
        <v>0</v>
      </c>
      <c r="F139" s="20">
        <f>Model!$W$17*((drdp!C139+drdp!L139)*'MSXY-TI1S'!$B139+(drdp!F139+drdp!O139)*'MSXY-TI1S'!$C139+(drdp!I139+drdp!R139)*'MSXY-TI1S'!$D139)</f>
        <v>0</v>
      </c>
      <c r="G139" s="20">
        <f>Model!$W$17*((drdp!D139+drdp!M139)*'MSXY-TI1S'!$B139+(drdp!G139+drdp!P139)*'MSXY-TI1S'!$C139+(drdp!J139+drdp!S139)*'MSXY-TI1S'!$D139)</f>
        <v>0</v>
      </c>
      <c r="H139" s="18">
        <f>Model!$W$17*((drdp!B139)*'MSXY-TI1S'!$B139+(drdp!E139)*'MSXY-TI1S'!$C139+(drdp!H139)*'MSXY-TI1S'!$D139)</f>
        <v>0</v>
      </c>
      <c r="I139" s="18">
        <f>Model!$W$17*((drdp!C139)*'MSXY-TI1S'!$B139+(drdp!F139)*'MSXY-TI1S'!$C139+(drdp!I139)*'MSXY-TI1S'!$D139)</f>
        <v>0</v>
      </c>
      <c r="J139" s="18">
        <f>Model!$W$17*((drdp!D139)*'MSXY-TI1S'!$B139+(drdp!G139)*'MSXY-TI1S'!$C139+(drdp!J139)*'MSXY-TI1S'!$D139)</f>
        <v>0</v>
      </c>
      <c r="K139" s="21">
        <f>SUM(E$3:E138)+H139</f>
        <v>-0.17751568274800217</v>
      </c>
      <c r="L139" s="21">
        <f>SUM(F$3:F138)+I139</f>
        <v>9.5167512138984306E-3</v>
      </c>
      <c r="M139" s="21">
        <f>SUM(G$3:G138)+J139</f>
        <v>0</v>
      </c>
      <c r="N139" s="21"/>
      <c r="O139" s="21"/>
      <c r="P139" s="21"/>
      <c r="Q139" s="19">
        <f t="shared" si="13"/>
        <v>3.1511817621489357E-2</v>
      </c>
      <c r="R139" s="19">
        <f t="shared" si="14"/>
        <v>9.0568553667237252E-5</v>
      </c>
      <c r="S139" s="19">
        <f t="shared" si="15"/>
        <v>0</v>
      </c>
      <c r="T139" s="19">
        <f t="shared" si="16"/>
        <v>-1.6893725892780584E-3</v>
      </c>
      <c r="U139" s="19">
        <f t="shared" si="17"/>
        <v>0</v>
      </c>
      <c r="V139" s="19">
        <f t="shared" si="18"/>
        <v>0</v>
      </c>
    </row>
    <row r="140" spans="1:22" x14ac:dyDescent="0.25">
      <c r="A140" s="26">
        <f>Wellpath!E140</f>
        <v>0</v>
      </c>
      <c r="B140" s="22">
        <v>0</v>
      </c>
      <c r="C140" s="22">
        <v>0</v>
      </c>
      <c r="D140" s="22">
        <f>SIN(Wellpath!$L140) * SIN(Wellpath!$O140) * (TAN(Dip) * COS(Wellpath!$L140) + SIN(Wellpath!$L140) * COS(Wellpath!$O140)) / SQRT(2)</f>
        <v>0</v>
      </c>
      <c r="E140" s="20">
        <f>Model!$W$17*((drdp!B140+drdp!K140)*'MSXY-TI1S'!$B140+(drdp!E140+drdp!N140)*'MSXY-TI1S'!$C140+(drdp!H140+drdp!Q140)*'MSXY-TI1S'!$D140)</f>
        <v>0</v>
      </c>
      <c r="F140" s="20">
        <f>Model!$W$17*((drdp!C140+drdp!L140)*'MSXY-TI1S'!$B140+(drdp!F140+drdp!O140)*'MSXY-TI1S'!$C140+(drdp!I140+drdp!R140)*'MSXY-TI1S'!$D140)</f>
        <v>0</v>
      </c>
      <c r="G140" s="20">
        <f>Model!$W$17*((drdp!D140+drdp!M140)*'MSXY-TI1S'!$B140+(drdp!G140+drdp!P140)*'MSXY-TI1S'!$C140+(drdp!J140+drdp!S140)*'MSXY-TI1S'!$D140)</f>
        <v>0</v>
      </c>
      <c r="H140" s="18">
        <f>Model!$W$17*((drdp!B140)*'MSXY-TI1S'!$B140+(drdp!E140)*'MSXY-TI1S'!$C140+(drdp!H140)*'MSXY-TI1S'!$D140)</f>
        <v>0</v>
      </c>
      <c r="I140" s="18">
        <f>Model!$W$17*((drdp!C140)*'MSXY-TI1S'!$B140+(drdp!F140)*'MSXY-TI1S'!$C140+(drdp!I140)*'MSXY-TI1S'!$D140)</f>
        <v>0</v>
      </c>
      <c r="J140" s="18">
        <f>Model!$W$17*((drdp!D140)*'MSXY-TI1S'!$B140+(drdp!G140)*'MSXY-TI1S'!$C140+(drdp!J140)*'MSXY-TI1S'!$D140)</f>
        <v>0</v>
      </c>
      <c r="K140" s="21">
        <f>SUM(E$3:E139)+H140</f>
        <v>-0.17751568274800217</v>
      </c>
      <c r="L140" s="21">
        <f>SUM(F$3:F139)+I140</f>
        <v>9.5167512138984306E-3</v>
      </c>
      <c r="M140" s="21">
        <f>SUM(G$3:G139)+J140</f>
        <v>0</v>
      </c>
      <c r="N140" s="21"/>
      <c r="O140" s="21"/>
      <c r="P140" s="21"/>
      <c r="Q140" s="19">
        <f t="shared" si="13"/>
        <v>3.1511817621489357E-2</v>
      </c>
      <c r="R140" s="19">
        <f t="shared" si="14"/>
        <v>9.0568553667237252E-5</v>
      </c>
      <c r="S140" s="19">
        <f t="shared" si="15"/>
        <v>0</v>
      </c>
      <c r="T140" s="19">
        <f t="shared" si="16"/>
        <v>-1.6893725892780584E-3</v>
      </c>
      <c r="U140" s="19">
        <f t="shared" si="17"/>
        <v>0</v>
      </c>
      <c r="V140" s="19">
        <f t="shared" si="18"/>
        <v>0</v>
      </c>
    </row>
    <row r="141" spans="1:22" x14ac:dyDescent="0.25">
      <c r="A141" s="26">
        <f>Wellpath!E141</f>
        <v>0</v>
      </c>
      <c r="B141" s="22">
        <v>0</v>
      </c>
      <c r="C141" s="22">
        <v>0</v>
      </c>
      <c r="D141" s="22">
        <f>SIN(Wellpath!$L141) * SIN(Wellpath!$O141) * (TAN(Dip) * COS(Wellpath!$L141) + SIN(Wellpath!$L141) * COS(Wellpath!$O141)) / SQRT(2)</f>
        <v>0</v>
      </c>
      <c r="E141" s="20">
        <f>Model!$W$17*((drdp!B141+drdp!K141)*'MSXY-TI1S'!$B141+(drdp!E141+drdp!N141)*'MSXY-TI1S'!$C141+(drdp!H141+drdp!Q141)*'MSXY-TI1S'!$D141)</f>
        <v>0</v>
      </c>
      <c r="F141" s="20">
        <f>Model!$W$17*((drdp!C141+drdp!L141)*'MSXY-TI1S'!$B141+(drdp!F141+drdp!O141)*'MSXY-TI1S'!$C141+(drdp!I141+drdp!R141)*'MSXY-TI1S'!$D141)</f>
        <v>0</v>
      </c>
      <c r="G141" s="20">
        <f>Model!$W$17*((drdp!D141+drdp!M141)*'MSXY-TI1S'!$B141+(drdp!G141+drdp!P141)*'MSXY-TI1S'!$C141+(drdp!J141+drdp!S141)*'MSXY-TI1S'!$D141)</f>
        <v>0</v>
      </c>
      <c r="H141" s="18">
        <f>Model!$W$17*((drdp!B141)*'MSXY-TI1S'!$B141+(drdp!E141)*'MSXY-TI1S'!$C141+(drdp!H141)*'MSXY-TI1S'!$D141)</f>
        <v>0</v>
      </c>
      <c r="I141" s="18">
        <f>Model!$W$17*((drdp!C141)*'MSXY-TI1S'!$B141+(drdp!F141)*'MSXY-TI1S'!$C141+(drdp!I141)*'MSXY-TI1S'!$D141)</f>
        <v>0</v>
      </c>
      <c r="J141" s="18">
        <f>Model!$W$17*((drdp!D141)*'MSXY-TI1S'!$B141+(drdp!G141)*'MSXY-TI1S'!$C141+(drdp!J141)*'MSXY-TI1S'!$D141)</f>
        <v>0</v>
      </c>
      <c r="K141" s="21">
        <f>SUM(E$3:E140)+H141</f>
        <v>-0.17751568274800217</v>
      </c>
      <c r="L141" s="21">
        <f>SUM(F$3:F140)+I141</f>
        <v>9.5167512138984306E-3</v>
      </c>
      <c r="M141" s="21">
        <f>SUM(G$3:G140)+J141</f>
        <v>0</v>
      </c>
      <c r="N141" s="21"/>
      <c r="O141" s="21"/>
      <c r="P141" s="21"/>
      <c r="Q141" s="19">
        <f t="shared" si="13"/>
        <v>3.1511817621489357E-2</v>
      </c>
      <c r="R141" s="19">
        <f t="shared" si="14"/>
        <v>9.0568553667237252E-5</v>
      </c>
      <c r="S141" s="19">
        <f t="shared" si="15"/>
        <v>0</v>
      </c>
      <c r="T141" s="19">
        <f t="shared" si="16"/>
        <v>-1.6893725892780584E-3</v>
      </c>
      <c r="U141" s="19">
        <f t="shared" si="17"/>
        <v>0</v>
      </c>
      <c r="V141" s="19">
        <f t="shared" si="18"/>
        <v>0</v>
      </c>
    </row>
    <row r="142" spans="1:22" x14ac:dyDescent="0.25">
      <c r="A142" s="26">
        <f>Wellpath!E142</f>
        <v>0</v>
      </c>
      <c r="B142" s="22">
        <v>0</v>
      </c>
      <c r="C142" s="22">
        <v>0</v>
      </c>
      <c r="D142" s="22">
        <f>SIN(Wellpath!$L142) * SIN(Wellpath!$O142) * (TAN(Dip) * COS(Wellpath!$L142) + SIN(Wellpath!$L142) * COS(Wellpath!$O142)) / SQRT(2)</f>
        <v>0</v>
      </c>
      <c r="E142" s="20">
        <f>Model!$W$17*((drdp!B142+drdp!K142)*'MSXY-TI1S'!$B142+(drdp!E142+drdp!N142)*'MSXY-TI1S'!$C142+(drdp!H142+drdp!Q142)*'MSXY-TI1S'!$D142)</f>
        <v>0</v>
      </c>
      <c r="F142" s="20">
        <f>Model!$W$17*((drdp!C142+drdp!L142)*'MSXY-TI1S'!$B142+(drdp!F142+drdp!O142)*'MSXY-TI1S'!$C142+(drdp!I142+drdp!R142)*'MSXY-TI1S'!$D142)</f>
        <v>0</v>
      </c>
      <c r="G142" s="20">
        <f>Model!$W$17*((drdp!D142+drdp!M142)*'MSXY-TI1S'!$B142+(drdp!G142+drdp!P142)*'MSXY-TI1S'!$C142+(drdp!J142+drdp!S142)*'MSXY-TI1S'!$D142)</f>
        <v>0</v>
      </c>
      <c r="H142" s="18">
        <f>Model!$W$17*((drdp!B142)*'MSXY-TI1S'!$B142+(drdp!E142)*'MSXY-TI1S'!$C142+(drdp!H142)*'MSXY-TI1S'!$D142)</f>
        <v>0</v>
      </c>
      <c r="I142" s="18">
        <f>Model!$W$17*((drdp!C142)*'MSXY-TI1S'!$B142+(drdp!F142)*'MSXY-TI1S'!$C142+(drdp!I142)*'MSXY-TI1S'!$D142)</f>
        <v>0</v>
      </c>
      <c r="J142" s="18">
        <f>Model!$W$17*((drdp!D142)*'MSXY-TI1S'!$B142+(drdp!G142)*'MSXY-TI1S'!$C142+(drdp!J142)*'MSXY-TI1S'!$D142)</f>
        <v>0</v>
      </c>
      <c r="K142" s="21">
        <f>SUM(E$3:E141)+H142</f>
        <v>-0.17751568274800217</v>
      </c>
      <c r="L142" s="21">
        <f>SUM(F$3:F141)+I142</f>
        <v>9.5167512138984306E-3</v>
      </c>
      <c r="M142" s="21">
        <f>SUM(G$3:G141)+J142</f>
        <v>0</v>
      </c>
      <c r="N142" s="21"/>
      <c r="O142" s="21"/>
      <c r="P142" s="21"/>
      <c r="Q142" s="19">
        <f t="shared" si="13"/>
        <v>3.1511817621489357E-2</v>
      </c>
      <c r="R142" s="19">
        <f t="shared" si="14"/>
        <v>9.0568553667237252E-5</v>
      </c>
      <c r="S142" s="19">
        <f t="shared" si="15"/>
        <v>0</v>
      </c>
      <c r="T142" s="19">
        <f t="shared" si="16"/>
        <v>-1.6893725892780584E-3</v>
      </c>
      <c r="U142" s="19">
        <f t="shared" si="17"/>
        <v>0</v>
      </c>
      <c r="V142" s="19">
        <f t="shared" si="18"/>
        <v>0</v>
      </c>
    </row>
    <row r="143" spans="1:22" x14ac:dyDescent="0.25">
      <c r="A143" s="26">
        <f>Wellpath!E143</f>
        <v>0</v>
      </c>
      <c r="B143" s="22">
        <v>0</v>
      </c>
      <c r="C143" s="22">
        <v>0</v>
      </c>
      <c r="D143" s="22">
        <f>SIN(Wellpath!$L143) * SIN(Wellpath!$O143) * (TAN(Dip) * COS(Wellpath!$L143) + SIN(Wellpath!$L143) * COS(Wellpath!$O143)) / SQRT(2)</f>
        <v>0</v>
      </c>
      <c r="E143" s="20">
        <f>Model!$W$17*((drdp!B143+drdp!K143)*'MSXY-TI1S'!$B143+(drdp!E143+drdp!N143)*'MSXY-TI1S'!$C143+(drdp!H143+drdp!Q143)*'MSXY-TI1S'!$D143)</f>
        <v>0</v>
      </c>
      <c r="F143" s="20">
        <f>Model!$W$17*((drdp!C143+drdp!L143)*'MSXY-TI1S'!$B143+(drdp!F143+drdp!O143)*'MSXY-TI1S'!$C143+(drdp!I143+drdp!R143)*'MSXY-TI1S'!$D143)</f>
        <v>0</v>
      </c>
      <c r="G143" s="20">
        <f>Model!$W$17*((drdp!D143+drdp!M143)*'MSXY-TI1S'!$B143+(drdp!G143+drdp!P143)*'MSXY-TI1S'!$C143+(drdp!J143+drdp!S143)*'MSXY-TI1S'!$D143)</f>
        <v>0</v>
      </c>
      <c r="H143" s="18">
        <f>Model!$W$17*((drdp!B143)*'MSXY-TI1S'!$B143+(drdp!E143)*'MSXY-TI1S'!$C143+(drdp!H143)*'MSXY-TI1S'!$D143)</f>
        <v>0</v>
      </c>
      <c r="I143" s="18">
        <f>Model!$W$17*((drdp!C143)*'MSXY-TI1S'!$B143+(drdp!F143)*'MSXY-TI1S'!$C143+(drdp!I143)*'MSXY-TI1S'!$D143)</f>
        <v>0</v>
      </c>
      <c r="J143" s="18">
        <f>Model!$W$17*((drdp!D143)*'MSXY-TI1S'!$B143+(drdp!G143)*'MSXY-TI1S'!$C143+(drdp!J143)*'MSXY-TI1S'!$D143)</f>
        <v>0</v>
      </c>
      <c r="K143" s="21">
        <f>SUM(E$3:E142)+H143</f>
        <v>-0.17751568274800217</v>
      </c>
      <c r="L143" s="21">
        <f>SUM(F$3:F142)+I143</f>
        <v>9.5167512138984306E-3</v>
      </c>
      <c r="M143" s="21">
        <f>SUM(G$3:G142)+J143</f>
        <v>0</v>
      </c>
      <c r="N143" s="21"/>
      <c r="O143" s="21"/>
      <c r="P143" s="21"/>
      <c r="Q143" s="19">
        <f t="shared" si="13"/>
        <v>3.1511817621489357E-2</v>
      </c>
      <c r="R143" s="19">
        <f t="shared" si="14"/>
        <v>9.0568553667237252E-5</v>
      </c>
      <c r="S143" s="19">
        <f t="shared" si="15"/>
        <v>0</v>
      </c>
      <c r="T143" s="19">
        <f t="shared" si="16"/>
        <v>-1.6893725892780584E-3</v>
      </c>
      <c r="U143" s="19">
        <f t="shared" si="17"/>
        <v>0</v>
      </c>
      <c r="V143" s="19">
        <f t="shared" si="18"/>
        <v>0</v>
      </c>
    </row>
    <row r="144" spans="1:22" x14ac:dyDescent="0.25">
      <c r="A144" s="26">
        <f>Wellpath!E144</f>
        <v>0</v>
      </c>
      <c r="B144" s="22">
        <v>0</v>
      </c>
      <c r="C144" s="22">
        <v>0</v>
      </c>
      <c r="D144" s="22">
        <f>SIN(Wellpath!$L144) * SIN(Wellpath!$O144) * (TAN(Dip) * COS(Wellpath!$L144) + SIN(Wellpath!$L144) * COS(Wellpath!$O144)) / SQRT(2)</f>
        <v>0</v>
      </c>
      <c r="E144" s="20">
        <f>Model!$W$17*((drdp!B144+drdp!K144)*'MSXY-TI1S'!$B144+(drdp!E144+drdp!N144)*'MSXY-TI1S'!$C144+(drdp!H144+drdp!Q144)*'MSXY-TI1S'!$D144)</f>
        <v>0</v>
      </c>
      <c r="F144" s="20">
        <f>Model!$W$17*((drdp!C144+drdp!L144)*'MSXY-TI1S'!$B144+(drdp!F144+drdp!O144)*'MSXY-TI1S'!$C144+(drdp!I144+drdp!R144)*'MSXY-TI1S'!$D144)</f>
        <v>0</v>
      </c>
      <c r="G144" s="20">
        <f>Model!$W$17*((drdp!D144+drdp!M144)*'MSXY-TI1S'!$B144+(drdp!G144+drdp!P144)*'MSXY-TI1S'!$C144+(drdp!J144+drdp!S144)*'MSXY-TI1S'!$D144)</f>
        <v>0</v>
      </c>
      <c r="H144" s="18">
        <f>Model!$W$17*((drdp!B144)*'MSXY-TI1S'!$B144+(drdp!E144)*'MSXY-TI1S'!$C144+(drdp!H144)*'MSXY-TI1S'!$D144)</f>
        <v>0</v>
      </c>
      <c r="I144" s="18">
        <f>Model!$W$17*((drdp!C144)*'MSXY-TI1S'!$B144+(drdp!F144)*'MSXY-TI1S'!$C144+(drdp!I144)*'MSXY-TI1S'!$D144)</f>
        <v>0</v>
      </c>
      <c r="J144" s="18">
        <f>Model!$W$17*((drdp!D144)*'MSXY-TI1S'!$B144+(drdp!G144)*'MSXY-TI1S'!$C144+(drdp!J144)*'MSXY-TI1S'!$D144)</f>
        <v>0</v>
      </c>
      <c r="K144" s="21">
        <f>SUM(E$3:E143)+H144</f>
        <v>-0.17751568274800217</v>
      </c>
      <c r="L144" s="21">
        <f>SUM(F$3:F143)+I144</f>
        <v>9.5167512138984306E-3</v>
      </c>
      <c r="M144" s="21">
        <f>SUM(G$3:G143)+J144</f>
        <v>0</v>
      </c>
      <c r="N144" s="21"/>
      <c r="O144" s="21"/>
      <c r="P144" s="21"/>
      <c r="Q144" s="19">
        <f t="shared" si="13"/>
        <v>3.1511817621489357E-2</v>
      </c>
      <c r="R144" s="19">
        <f t="shared" si="14"/>
        <v>9.0568553667237252E-5</v>
      </c>
      <c r="S144" s="19">
        <f t="shared" si="15"/>
        <v>0</v>
      </c>
      <c r="T144" s="19">
        <f t="shared" si="16"/>
        <v>-1.6893725892780584E-3</v>
      </c>
      <c r="U144" s="19">
        <f t="shared" si="17"/>
        <v>0</v>
      </c>
      <c r="V144" s="19">
        <f t="shared" si="18"/>
        <v>0</v>
      </c>
    </row>
    <row r="145" spans="1:22" x14ac:dyDescent="0.25">
      <c r="A145" s="26">
        <f>Wellpath!E145</f>
        <v>0</v>
      </c>
      <c r="B145" s="22">
        <v>0</v>
      </c>
      <c r="C145" s="22">
        <v>0</v>
      </c>
      <c r="D145" s="22">
        <f>SIN(Wellpath!$L145) * SIN(Wellpath!$O145) * (TAN(Dip) * COS(Wellpath!$L145) + SIN(Wellpath!$L145) * COS(Wellpath!$O145)) / SQRT(2)</f>
        <v>0</v>
      </c>
      <c r="E145" s="20">
        <f>Model!$W$17*((drdp!B145+drdp!K145)*'MSXY-TI1S'!$B145+(drdp!E145+drdp!N145)*'MSXY-TI1S'!$C145+(drdp!H145+drdp!Q145)*'MSXY-TI1S'!$D145)</f>
        <v>0</v>
      </c>
      <c r="F145" s="20">
        <f>Model!$W$17*((drdp!C145+drdp!L145)*'MSXY-TI1S'!$B145+(drdp!F145+drdp!O145)*'MSXY-TI1S'!$C145+(drdp!I145+drdp!R145)*'MSXY-TI1S'!$D145)</f>
        <v>0</v>
      </c>
      <c r="G145" s="20">
        <f>Model!$W$17*((drdp!D145+drdp!M145)*'MSXY-TI1S'!$B145+(drdp!G145+drdp!P145)*'MSXY-TI1S'!$C145+(drdp!J145+drdp!S145)*'MSXY-TI1S'!$D145)</f>
        <v>0</v>
      </c>
      <c r="H145" s="18">
        <f>Model!$W$17*((drdp!B145)*'MSXY-TI1S'!$B145+(drdp!E145)*'MSXY-TI1S'!$C145+(drdp!H145)*'MSXY-TI1S'!$D145)</f>
        <v>0</v>
      </c>
      <c r="I145" s="18">
        <f>Model!$W$17*((drdp!C145)*'MSXY-TI1S'!$B145+(drdp!F145)*'MSXY-TI1S'!$C145+(drdp!I145)*'MSXY-TI1S'!$D145)</f>
        <v>0</v>
      </c>
      <c r="J145" s="18">
        <f>Model!$W$17*((drdp!D145)*'MSXY-TI1S'!$B145+(drdp!G145)*'MSXY-TI1S'!$C145+(drdp!J145)*'MSXY-TI1S'!$D145)</f>
        <v>0</v>
      </c>
      <c r="K145" s="21">
        <f>SUM(E$3:E144)+H145</f>
        <v>-0.17751568274800217</v>
      </c>
      <c r="L145" s="21">
        <f>SUM(F$3:F144)+I145</f>
        <v>9.5167512138984306E-3</v>
      </c>
      <c r="M145" s="21">
        <f>SUM(G$3:G144)+J145</f>
        <v>0</v>
      </c>
      <c r="N145" s="21"/>
      <c r="O145" s="21"/>
      <c r="P145" s="21"/>
      <c r="Q145" s="19">
        <f t="shared" si="13"/>
        <v>3.1511817621489357E-2</v>
      </c>
      <c r="R145" s="19">
        <f t="shared" si="14"/>
        <v>9.0568553667237252E-5</v>
      </c>
      <c r="S145" s="19">
        <f t="shared" si="15"/>
        <v>0</v>
      </c>
      <c r="T145" s="19">
        <f t="shared" si="16"/>
        <v>-1.6893725892780584E-3</v>
      </c>
      <c r="U145" s="19">
        <f t="shared" si="17"/>
        <v>0</v>
      </c>
      <c r="V145" s="19">
        <f t="shared" si="18"/>
        <v>0</v>
      </c>
    </row>
    <row r="146" spans="1:22" x14ac:dyDescent="0.25">
      <c r="A146" s="26">
        <f>Wellpath!E146</f>
        <v>0</v>
      </c>
      <c r="B146" s="22">
        <v>0</v>
      </c>
      <c r="C146" s="22">
        <v>0</v>
      </c>
      <c r="D146" s="22">
        <f>SIN(Wellpath!$L146) * SIN(Wellpath!$O146) * (TAN(Dip) * COS(Wellpath!$L146) + SIN(Wellpath!$L146) * COS(Wellpath!$O146)) / SQRT(2)</f>
        <v>0</v>
      </c>
      <c r="E146" s="20">
        <f>Model!$W$17*((drdp!B146+drdp!K146)*'MSXY-TI1S'!$B146+(drdp!E146+drdp!N146)*'MSXY-TI1S'!$C146+(drdp!H146+drdp!Q146)*'MSXY-TI1S'!$D146)</f>
        <v>0</v>
      </c>
      <c r="F146" s="20">
        <f>Model!$W$17*((drdp!C146+drdp!L146)*'MSXY-TI1S'!$B146+(drdp!F146+drdp!O146)*'MSXY-TI1S'!$C146+(drdp!I146+drdp!R146)*'MSXY-TI1S'!$D146)</f>
        <v>0</v>
      </c>
      <c r="G146" s="20">
        <f>Model!$W$17*((drdp!D146+drdp!M146)*'MSXY-TI1S'!$B146+(drdp!G146+drdp!P146)*'MSXY-TI1S'!$C146+(drdp!J146+drdp!S146)*'MSXY-TI1S'!$D146)</f>
        <v>0</v>
      </c>
      <c r="H146" s="18">
        <f>Model!$W$17*((drdp!B146)*'MSXY-TI1S'!$B146+(drdp!E146)*'MSXY-TI1S'!$C146+(drdp!H146)*'MSXY-TI1S'!$D146)</f>
        <v>0</v>
      </c>
      <c r="I146" s="18">
        <f>Model!$W$17*((drdp!C146)*'MSXY-TI1S'!$B146+(drdp!F146)*'MSXY-TI1S'!$C146+(drdp!I146)*'MSXY-TI1S'!$D146)</f>
        <v>0</v>
      </c>
      <c r="J146" s="18">
        <f>Model!$W$17*((drdp!D146)*'MSXY-TI1S'!$B146+(drdp!G146)*'MSXY-TI1S'!$C146+(drdp!J146)*'MSXY-TI1S'!$D146)</f>
        <v>0</v>
      </c>
      <c r="K146" s="21">
        <f>SUM(E$3:E145)+H146</f>
        <v>-0.17751568274800217</v>
      </c>
      <c r="L146" s="21">
        <f>SUM(F$3:F145)+I146</f>
        <v>9.5167512138984306E-3</v>
      </c>
      <c r="M146" s="21">
        <f>SUM(G$3:G145)+J146</f>
        <v>0</v>
      </c>
      <c r="N146" s="21"/>
      <c r="O146" s="21"/>
      <c r="P146" s="21"/>
      <c r="Q146" s="19">
        <f t="shared" si="13"/>
        <v>3.1511817621489357E-2</v>
      </c>
      <c r="R146" s="19">
        <f t="shared" si="14"/>
        <v>9.0568553667237252E-5</v>
      </c>
      <c r="S146" s="19">
        <f t="shared" si="15"/>
        <v>0</v>
      </c>
      <c r="T146" s="19">
        <f t="shared" si="16"/>
        <v>-1.6893725892780584E-3</v>
      </c>
      <c r="U146" s="19">
        <f t="shared" si="17"/>
        <v>0</v>
      </c>
      <c r="V146" s="19">
        <f t="shared" si="18"/>
        <v>0</v>
      </c>
    </row>
    <row r="147" spans="1:22" x14ac:dyDescent="0.25">
      <c r="A147" s="26">
        <f>Wellpath!E147</f>
        <v>0</v>
      </c>
      <c r="B147" s="22">
        <v>0</v>
      </c>
      <c r="C147" s="22">
        <v>0</v>
      </c>
      <c r="D147" s="22">
        <f>SIN(Wellpath!$L147) * SIN(Wellpath!$O147) * (TAN(Dip) * COS(Wellpath!$L147) + SIN(Wellpath!$L147) * COS(Wellpath!$O147)) / SQRT(2)</f>
        <v>0</v>
      </c>
      <c r="E147" s="20">
        <f>Model!$W$17*((drdp!B147+drdp!K147)*'MSXY-TI1S'!$B147+(drdp!E147+drdp!N147)*'MSXY-TI1S'!$C147+(drdp!H147+drdp!Q147)*'MSXY-TI1S'!$D147)</f>
        <v>0</v>
      </c>
      <c r="F147" s="20">
        <f>Model!$W$17*((drdp!C147+drdp!L147)*'MSXY-TI1S'!$B147+(drdp!F147+drdp!O147)*'MSXY-TI1S'!$C147+(drdp!I147+drdp!R147)*'MSXY-TI1S'!$D147)</f>
        <v>0</v>
      </c>
      <c r="G147" s="20">
        <f>Model!$W$17*((drdp!D147+drdp!M147)*'MSXY-TI1S'!$B147+(drdp!G147+drdp!P147)*'MSXY-TI1S'!$C147+(drdp!J147+drdp!S147)*'MSXY-TI1S'!$D147)</f>
        <v>0</v>
      </c>
      <c r="H147" s="18">
        <f>Model!$W$17*((drdp!B147)*'MSXY-TI1S'!$B147+(drdp!E147)*'MSXY-TI1S'!$C147+(drdp!H147)*'MSXY-TI1S'!$D147)</f>
        <v>0</v>
      </c>
      <c r="I147" s="18">
        <f>Model!$W$17*((drdp!C147)*'MSXY-TI1S'!$B147+(drdp!F147)*'MSXY-TI1S'!$C147+(drdp!I147)*'MSXY-TI1S'!$D147)</f>
        <v>0</v>
      </c>
      <c r="J147" s="18">
        <f>Model!$W$17*((drdp!D147)*'MSXY-TI1S'!$B147+(drdp!G147)*'MSXY-TI1S'!$C147+(drdp!J147)*'MSXY-TI1S'!$D147)</f>
        <v>0</v>
      </c>
      <c r="K147" s="21">
        <f>SUM(E$3:E146)+H147</f>
        <v>-0.17751568274800217</v>
      </c>
      <c r="L147" s="21">
        <f>SUM(F$3:F146)+I147</f>
        <v>9.5167512138984306E-3</v>
      </c>
      <c r="M147" s="21">
        <f>SUM(G$3:G146)+J147</f>
        <v>0</v>
      </c>
      <c r="N147" s="21"/>
      <c r="O147" s="21"/>
      <c r="P147" s="21"/>
      <c r="Q147" s="19">
        <f t="shared" si="13"/>
        <v>3.1511817621489357E-2</v>
      </c>
      <c r="R147" s="19">
        <f t="shared" si="14"/>
        <v>9.0568553667237252E-5</v>
      </c>
      <c r="S147" s="19">
        <f t="shared" si="15"/>
        <v>0</v>
      </c>
      <c r="T147" s="19">
        <f t="shared" si="16"/>
        <v>-1.6893725892780584E-3</v>
      </c>
      <c r="U147" s="19">
        <f t="shared" si="17"/>
        <v>0</v>
      </c>
      <c r="V147" s="19">
        <f t="shared" si="18"/>
        <v>0</v>
      </c>
    </row>
    <row r="148" spans="1:22" x14ac:dyDescent="0.25">
      <c r="A148" s="26">
        <f>Wellpath!E148</f>
        <v>0</v>
      </c>
      <c r="B148" s="22">
        <v>0</v>
      </c>
      <c r="C148" s="22">
        <v>0</v>
      </c>
      <c r="D148" s="22">
        <f>SIN(Wellpath!$L148) * SIN(Wellpath!$O148) * (TAN(Dip) * COS(Wellpath!$L148) + SIN(Wellpath!$L148) * COS(Wellpath!$O148)) / SQRT(2)</f>
        <v>0</v>
      </c>
      <c r="E148" s="20">
        <f>Model!$W$17*((drdp!B148+drdp!K148)*'MSXY-TI1S'!$B148+(drdp!E148+drdp!N148)*'MSXY-TI1S'!$C148+(drdp!H148+drdp!Q148)*'MSXY-TI1S'!$D148)</f>
        <v>0</v>
      </c>
      <c r="F148" s="20">
        <f>Model!$W$17*((drdp!C148+drdp!L148)*'MSXY-TI1S'!$B148+(drdp!F148+drdp!O148)*'MSXY-TI1S'!$C148+(drdp!I148+drdp!R148)*'MSXY-TI1S'!$D148)</f>
        <v>0</v>
      </c>
      <c r="G148" s="20">
        <f>Model!$W$17*((drdp!D148+drdp!M148)*'MSXY-TI1S'!$B148+(drdp!G148+drdp!P148)*'MSXY-TI1S'!$C148+(drdp!J148+drdp!S148)*'MSXY-TI1S'!$D148)</f>
        <v>0</v>
      </c>
      <c r="H148" s="18">
        <f>Model!$W$17*((drdp!B148)*'MSXY-TI1S'!$B148+(drdp!E148)*'MSXY-TI1S'!$C148+(drdp!H148)*'MSXY-TI1S'!$D148)</f>
        <v>0</v>
      </c>
      <c r="I148" s="18">
        <f>Model!$W$17*((drdp!C148)*'MSXY-TI1S'!$B148+(drdp!F148)*'MSXY-TI1S'!$C148+(drdp!I148)*'MSXY-TI1S'!$D148)</f>
        <v>0</v>
      </c>
      <c r="J148" s="18">
        <f>Model!$W$17*((drdp!D148)*'MSXY-TI1S'!$B148+(drdp!G148)*'MSXY-TI1S'!$C148+(drdp!J148)*'MSXY-TI1S'!$D148)</f>
        <v>0</v>
      </c>
      <c r="K148" s="21">
        <f>SUM(E$3:E147)+H148</f>
        <v>-0.17751568274800217</v>
      </c>
      <c r="L148" s="21">
        <f>SUM(F$3:F147)+I148</f>
        <v>9.5167512138984306E-3</v>
      </c>
      <c r="M148" s="21">
        <f>SUM(G$3:G147)+J148</f>
        <v>0</v>
      </c>
      <c r="N148" s="21"/>
      <c r="O148" s="21"/>
      <c r="P148" s="21"/>
      <c r="Q148" s="19">
        <f t="shared" si="13"/>
        <v>3.1511817621489357E-2</v>
      </c>
      <c r="R148" s="19">
        <f t="shared" si="14"/>
        <v>9.0568553667237252E-5</v>
      </c>
      <c r="S148" s="19">
        <f t="shared" si="15"/>
        <v>0</v>
      </c>
      <c r="T148" s="19">
        <f t="shared" si="16"/>
        <v>-1.6893725892780584E-3</v>
      </c>
      <c r="U148" s="19">
        <f t="shared" si="17"/>
        <v>0</v>
      </c>
      <c r="V148" s="19">
        <f t="shared" si="18"/>
        <v>0</v>
      </c>
    </row>
    <row r="149" spans="1:22" x14ac:dyDescent="0.25">
      <c r="A149" s="26">
        <f>Wellpath!E149</f>
        <v>0</v>
      </c>
      <c r="B149" s="22">
        <v>0</v>
      </c>
      <c r="C149" s="22">
        <v>0</v>
      </c>
      <c r="D149" s="22">
        <f>SIN(Wellpath!$L149) * SIN(Wellpath!$O149) * (TAN(Dip) * COS(Wellpath!$L149) + SIN(Wellpath!$L149) * COS(Wellpath!$O149)) / SQRT(2)</f>
        <v>0</v>
      </c>
      <c r="E149" s="20">
        <f>Model!$W$17*((drdp!B149+drdp!K149)*'MSXY-TI1S'!$B149+(drdp!E149+drdp!N149)*'MSXY-TI1S'!$C149+(drdp!H149+drdp!Q149)*'MSXY-TI1S'!$D149)</f>
        <v>0</v>
      </c>
      <c r="F149" s="20">
        <f>Model!$W$17*((drdp!C149+drdp!L149)*'MSXY-TI1S'!$B149+(drdp!F149+drdp!O149)*'MSXY-TI1S'!$C149+(drdp!I149+drdp!R149)*'MSXY-TI1S'!$D149)</f>
        <v>0</v>
      </c>
      <c r="G149" s="20">
        <f>Model!$W$17*((drdp!D149+drdp!M149)*'MSXY-TI1S'!$B149+(drdp!G149+drdp!P149)*'MSXY-TI1S'!$C149+(drdp!J149+drdp!S149)*'MSXY-TI1S'!$D149)</f>
        <v>0</v>
      </c>
      <c r="H149" s="18">
        <f>Model!$W$17*((drdp!B149)*'MSXY-TI1S'!$B149+(drdp!E149)*'MSXY-TI1S'!$C149+(drdp!H149)*'MSXY-TI1S'!$D149)</f>
        <v>0</v>
      </c>
      <c r="I149" s="18">
        <f>Model!$W$17*((drdp!C149)*'MSXY-TI1S'!$B149+(drdp!F149)*'MSXY-TI1S'!$C149+(drdp!I149)*'MSXY-TI1S'!$D149)</f>
        <v>0</v>
      </c>
      <c r="J149" s="18">
        <f>Model!$W$17*((drdp!D149)*'MSXY-TI1S'!$B149+(drdp!G149)*'MSXY-TI1S'!$C149+(drdp!J149)*'MSXY-TI1S'!$D149)</f>
        <v>0</v>
      </c>
      <c r="K149" s="21">
        <f>SUM(E$3:E148)+H149</f>
        <v>-0.17751568274800217</v>
      </c>
      <c r="L149" s="21">
        <f>SUM(F$3:F148)+I149</f>
        <v>9.5167512138984306E-3</v>
      </c>
      <c r="M149" s="21">
        <f>SUM(G$3:G148)+J149</f>
        <v>0</v>
      </c>
      <c r="N149" s="21"/>
      <c r="O149" s="21"/>
      <c r="P149" s="21"/>
      <c r="Q149" s="19">
        <f t="shared" si="13"/>
        <v>3.1511817621489357E-2</v>
      </c>
      <c r="R149" s="19">
        <f t="shared" si="14"/>
        <v>9.0568553667237252E-5</v>
      </c>
      <c r="S149" s="19">
        <f t="shared" si="15"/>
        <v>0</v>
      </c>
      <c r="T149" s="19">
        <f t="shared" si="16"/>
        <v>-1.6893725892780584E-3</v>
      </c>
      <c r="U149" s="19">
        <f t="shared" si="17"/>
        <v>0</v>
      </c>
      <c r="V149" s="19">
        <f t="shared" si="18"/>
        <v>0</v>
      </c>
    </row>
    <row r="150" spans="1:22" x14ac:dyDescent="0.25">
      <c r="A150" s="26">
        <f>Wellpath!E150</f>
        <v>0</v>
      </c>
      <c r="B150" s="22">
        <v>0</v>
      </c>
      <c r="C150" s="22">
        <v>0</v>
      </c>
      <c r="D150" s="22">
        <f>SIN(Wellpath!$L150) * SIN(Wellpath!$O150) * (TAN(Dip) * COS(Wellpath!$L150) + SIN(Wellpath!$L150) * COS(Wellpath!$O150)) / SQRT(2)</f>
        <v>0</v>
      </c>
      <c r="E150" s="20">
        <f>Model!$W$17*((drdp!B150+drdp!K150)*'MSXY-TI1S'!$B150+(drdp!E150+drdp!N150)*'MSXY-TI1S'!$C150+(drdp!H150+drdp!Q150)*'MSXY-TI1S'!$D150)</f>
        <v>0</v>
      </c>
      <c r="F150" s="20">
        <f>Model!$W$17*((drdp!C150+drdp!L150)*'MSXY-TI1S'!$B150+(drdp!F150+drdp!O150)*'MSXY-TI1S'!$C150+(drdp!I150+drdp!R150)*'MSXY-TI1S'!$D150)</f>
        <v>0</v>
      </c>
      <c r="G150" s="20">
        <f>Model!$W$17*((drdp!D150+drdp!M150)*'MSXY-TI1S'!$B150+(drdp!G150+drdp!P150)*'MSXY-TI1S'!$C150+(drdp!J150+drdp!S150)*'MSXY-TI1S'!$D150)</f>
        <v>0</v>
      </c>
      <c r="H150" s="18">
        <f>Model!$W$17*((drdp!B150)*'MSXY-TI1S'!$B150+(drdp!E150)*'MSXY-TI1S'!$C150+(drdp!H150)*'MSXY-TI1S'!$D150)</f>
        <v>0</v>
      </c>
      <c r="I150" s="18">
        <f>Model!$W$17*((drdp!C150)*'MSXY-TI1S'!$B150+(drdp!F150)*'MSXY-TI1S'!$C150+(drdp!I150)*'MSXY-TI1S'!$D150)</f>
        <v>0</v>
      </c>
      <c r="J150" s="18">
        <f>Model!$W$17*((drdp!D150)*'MSXY-TI1S'!$B150+(drdp!G150)*'MSXY-TI1S'!$C150+(drdp!J150)*'MSXY-TI1S'!$D150)</f>
        <v>0</v>
      </c>
      <c r="K150" s="21">
        <f>SUM(E$3:E149)+H150</f>
        <v>-0.17751568274800217</v>
      </c>
      <c r="L150" s="21">
        <f>SUM(F$3:F149)+I150</f>
        <v>9.5167512138984306E-3</v>
      </c>
      <c r="M150" s="21">
        <f>SUM(G$3:G149)+J150</f>
        <v>0</v>
      </c>
      <c r="N150" s="21"/>
      <c r="O150" s="21"/>
      <c r="P150" s="21"/>
      <c r="Q150" s="19">
        <f t="shared" si="13"/>
        <v>3.1511817621489357E-2</v>
      </c>
      <c r="R150" s="19">
        <f t="shared" si="14"/>
        <v>9.0568553667237252E-5</v>
      </c>
      <c r="S150" s="19">
        <f t="shared" si="15"/>
        <v>0</v>
      </c>
      <c r="T150" s="19">
        <f t="shared" si="16"/>
        <v>-1.6893725892780584E-3</v>
      </c>
      <c r="U150" s="19">
        <f t="shared" si="17"/>
        <v>0</v>
      </c>
      <c r="V150" s="19">
        <f t="shared" si="18"/>
        <v>0</v>
      </c>
    </row>
    <row r="151" spans="1:22" x14ac:dyDescent="0.25">
      <c r="A151" s="26">
        <f>Wellpath!E151</f>
        <v>0</v>
      </c>
      <c r="B151" s="22">
        <v>0</v>
      </c>
      <c r="C151" s="22">
        <v>0</v>
      </c>
      <c r="D151" s="22">
        <f>SIN(Wellpath!$L151) * SIN(Wellpath!$O151) * (TAN(Dip) * COS(Wellpath!$L151) + SIN(Wellpath!$L151) * COS(Wellpath!$O151)) / SQRT(2)</f>
        <v>0</v>
      </c>
      <c r="E151" s="20">
        <f>Model!$W$17*((drdp!B151+drdp!K151)*'MSXY-TI1S'!$B151+(drdp!E151+drdp!N151)*'MSXY-TI1S'!$C151+(drdp!H151+drdp!Q151)*'MSXY-TI1S'!$D151)</f>
        <v>0</v>
      </c>
      <c r="F151" s="20">
        <f>Model!$W$17*((drdp!C151+drdp!L151)*'MSXY-TI1S'!$B151+(drdp!F151+drdp!O151)*'MSXY-TI1S'!$C151+(drdp!I151+drdp!R151)*'MSXY-TI1S'!$D151)</f>
        <v>0</v>
      </c>
      <c r="G151" s="20">
        <f>Model!$W$17*((drdp!D151+drdp!M151)*'MSXY-TI1S'!$B151+(drdp!G151+drdp!P151)*'MSXY-TI1S'!$C151+(drdp!J151+drdp!S151)*'MSXY-TI1S'!$D151)</f>
        <v>0</v>
      </c>
      <c r="H151" s="18">
        <f>Model!$W$17*((drdp!B151)*'MSXY-TI1S'!$B151+(drdp!E151)*'MSXY-TI1S'!$C151+(drdp!H151)*'MSXY-TI1S'!$D151)</f>
        <v>0</v>
      </c>
      <c r="I151" s="18">
        <f>Model!$W$17*((drdp!C151)*'MSXY-TI1S'!$B151+(drdp!F151)*'MSXY-TI1S'!$C151+(drdp!I151)*'MSXY-TI1S'!$D151)</f>
        <v>0</v>
      </c>
      <c r="J151" s="18">
        <f>Model!$W$17*((drdp!D151)*'MSXY-TI1S'!$B151+(drdp!G151)*'MSXY-TI1S'!$C151+(drdp!J151)*'MSXY-TI1S'!$D151)</f>
        <v>0</v>
      </c>
      <c r="K151" s="21">
        <f>SUM(E$3:E150)+H151</f>
        <v>-0.17751568274800217</v>
      </c>
      <c r="L151" s="21">
        <f>SUM(F$3:F150)+I151</f>
        <v>9.5167512138984306E-3</v>
      </c>
      <c r="M151" s="21">
        <f>SUM(G$3:G150)+J151</f>
        <v>0</v>
      </c>
      <c r="N151" s="21"/>
      <c r="O151" s="21"/>
      <c r="P151" s="21"/>
      <c r="Q151" s="19">
        <f t="shared" si="13"/>
        <v>3.1511817621489357E-2</v>
      </c>
      <c r="R151" s="19">
        <f t="shared" si="14"/>
        <v>9.0568553667237252E-5</v>
      </c>
      <c r="S151" s="19">
        <f t="shared" si="15"/>
        <v>0</v>
      </c>
      <c r="T151" s="19">
        <f t="shared" si="16"/>
        <v>-1.6893725892780584E-3</v>
      </c>
      <c r="U151" s="19">
        <f t="shared" si="17"/>
        <v>0</v>
      </c>
      <c r="V151" s="19">
        <f t="shared" si="18"/>
        <v>0</v>
      </c>
    </row>
    <row r="152" spans="1:22" x14ac:dyDescent="0.25">
      <c r="A152" s="26">
        <f>Wellpath!E152</f>
        <v>0</v>
      </c>
      <c r="B152" s="22">
        <v>0</v>
      </c>
      <c r="C152" s="22">
        <v>0</v>
      </c>
      <c r="D152" s="22">
        <f>SIN(Wellpath!$L152) * SIN(Wellpath!$O152) * (TAN(Dip) * COS(Wellpath!$L152) + SIN(Wellpath!$L152) * COS(Wellpath!$O152)) / SQRT(2)</f>
        <v>0</v>
      </c>
      <c r="E152" s="20">
        <f>Model!$W$17*((drdp!B152+drdp!K152)*'MSXY-TI1S'!$B152+(drdp!E152+drdp!N152)*'MSXY-TI1S'!$C152+(drdp!H152+drdp!Q152)*'MSXY-TI1S'!$D152)</f>
        <v>0</v>
      </c>
      <c r="F152" s="20">
        <f>Model!$W$17*((drdp!C152+drdp!L152)*'MSXY-TI1S'!$B152+(drdp!F152+drdp!O152)*'MSXY-TI1S'!$C152+(drdp!I152+drdp!R152)*'MSXY-TI1S'!$D152)</f>
        <v>0</v>
      </c>
      <c r="G152" s="20">
        <f>Model!$W$17*((drdp!D152+drdp!M152)*'MSXY-TI1S'!$B152+(drdp!G152+drdp!P152)*'MSXY-TI1S'!$C152+(drdp!J152+drdp!S152)*'MSXY-TI1S'!$D152)</f>
        <v>0</v>
      </c>
      <c r="H152" s="18">
        <f>Model!$W$17*((drdp!B152)*'MSXY-TI1S'!$B152+(drdp!E152)*'MSXY-TI1S'!$C152+(drdp!H152)*'MSXY-TI1S'!$D152)</f>
        <v>0</v>
      </c>
      <c r="I152" s="18">
        <f>Model!$W$17*((drdp!C152)*'MSXY-TI1S'!$B152+(drdp!F152)*'MSXY-TI1S'!$C152+(drdp!I152)*'MSXY-TI1S'!$D152)</f>
        <v>0</v>
      </c>
      <c r="J152" s="18">
        <f>Model!$W$17*((drdp!D152)*'MSXY-TI1S'!$B152+(drdp!G152)*'MSXY-TI1S'!$C152+(drdp!J152)*'MSXY-TI1S'!$D152)</f>
        <v>0</v>
      </c>
      <c r="K152" s="21">
        <f>SUM(E$3:E151)+H152</f>
        <v>-0.17751568274800217</v>
      </c>
      <c r="L152" s="21">
        <f>SUM(F$3:F151)+I152</f>
        <v>9.5167512138984306E-3</v>
      </c>
      <c r="M152" s="21">
        <f>SUM(G$3:G151)+J152</f>
        <v>0</v>
      </c>
      <c r="N152" s="21"/>
      <c r="O152" s="21"/>
      <c r="P152" s="21"/>
      <c r="Q152" s="19">
        <f t="shared" si="13"/>
        <v>3.1511817621489357E-2</v>
      </c>
      <c r="R152" s="19">
        <f t="shared" si="14"/>
        <v>9.0568553667237252E-5</v>
      </c>
      <c r="S152" s="19">
        <f t="shared" si="15"/>
        <v>0</v>
      </c>
      <c r="T152" s="19">
        <f t="shared" si="16"/>
        <v>-1.6893725892780584E-3</v>
      </c>
      <c r="U152" s="19">
        <f t="shared" si="17"/>
        <v>0</v>
      </c>
      <c r="V152" s="19">
        <f t="shared" si="18"/>
        <v>0</v>
      </c>
    </row>
    <row r="153" spans="1:22" x14ac:dyDescent="0.25">
      <c r="A153" s="26">
        <f>Wellpath!E153</f>
        <v>0</v>
      </c>
      <c r="B153" s="22">
        <v>0</v>
      </c>
      <c r="C153" s="22">
        <v>0</v>
      </c>
      <c r="D153" s="22">
        <f>SIN(Wellpath!$L153) * SIN(Wellpath!$O153) * (TAN(Dip) * COS(Wellpath!$L153) + SIN(Wellpath!$L153) * COS(Wellpath!$O153)) / SQRT(2)</f>
        <v>0</v>
      </c>
      <c r="E153" s="20">
        <f>Model!$W$17*((drdp!B153+drdp!K153)*'MSXY-TI1S'!$B153+(drdp!E153+drdp!N153)*'MSXY-TI1S'!$C153+(drdp!H153+drdp!Q153)*'MSXY-TI1S'!$D153)</f>
        <v>0</v>
      </c>
      <c r="F153" s="20">
        <f>Model!$W$17*((drdp!C153+drdp!L153)*'MSXY-TI1S'!$B153+(drdp!F153+drdp!O153)*'MSXY-TI1S'!$C153+(drdp!I153+drdp!R153)*'MSXY-TI1S'!$D153)</f>
        <v>0</v>
      </c>
      <c r="G153" s="20">
        <f>Model!$W$17*((drdp!D153+drdp!M153)*'MSXY-TI1S'!$B153+(drdp!G153+drdp!P153)*'MSXY-TI1S'!$C153+(drdp!J153+drdp!S153)*'MSXY-TI1S'!$D153)</f>
        <v>0</v>
      </c>
      <c r="H153" s="18">
        <f>Model!$W$17*((drdp!B153)*'MSXY-TI1S'!$B153+(drdp!E153)*'MSXY-TI1S'!$C153+(drdp!H153)*'MSXY-TI1S'!$D153)</f>
        <v>0</v>
      </c>
      <c r="I153" s="18">
        <f>Model!$W$17*((drdp!C153)*'MSXY-TI1S'!$B153+(drdp!F153)*'MSXY-TI1S'!$C153+(drdp!I153)*'MSXY-TI1S'!$D153)</f>
        <v>0</v>
      </c>
      <c r="J153" s="18">
        <f>Model!$W$17*((drdp!D153)*'MSXY-TI1S'!$B153+(drdp!G153)*'MSXY-TI1S'!$C153+(drdp!J153)*'MSXY-TI1S'!$D153)</f>
        <v>0</v>
      </c>
      <c r="K153" s="21">
        <f>SUM(E$3:E152)+H153</f>
        <v>-0.17751568274800217</v>
      </c>
      <c r="L153" s="21">
        <f>SUM(F$3:F152)+I153</f>
        <v>9.5167512138984306E-3</v>
      </c>
      <c r="M153" s="21">
        <f>SUM(G$3:G152)+J153</f>
        <v>0</v>
      </c>
      <c r="N153" s="21"/>
      <c r="O153" s="21"/>
      <c r="P153" s="21"/>
      <c r="Q153" s="19">
        <f t="shared" si="13"/>
        <v>3.1511817621489357E-2</v>
      </c>
      <c r="R153" s="19">
        <f t="shared" si="14"/>
        <v>9.0568553667237252E-5</v>
      </c>
      <c r="S153" s="19">
        <f t="shared" si="15"/>
        <v>0</v>
      </c>
      <c r="T153" s="19">
        <f t="shared" si="16"/>
        <v>-1.6893725892780584E-3</v>
      </c>
      <c r="U153" s="19">
        <f t="shared" si="17"/>
        <v>0</v>
      </c>
      <c r="V153" s="19">
        <f t="shared" si="18"/>
        <v>0</v>
      </c>
    </row>
    <row r="154" spans="1:22" x14ac:dyDescent="0.25">
      <c r="A154" s="26">
        <f>Wellpath!E154</f>
        <v>0</v>
      </c>
      <c r="B154" s="22">
        <v>0</v>
      </c>
      <c r="C154" s="22">
        <v>0</v>
      </c>
      <c r="D154" s="22">
        <f>SIN(Wellpath!$L154) * SIN(Wellpath!$O154) * (TAN(Dip) * COS(Wellpath!$L154) + SIN(Wellpath!$L154) * COS(Wellpath!$O154)) / SQRT(2)</f>
        <v>0</v>
      </c>
      <c r="E154" s="20">
        <f>Model!$W$17*((drdp!B154+drdp!K154)*'MSXY-TI1S'!$B154+(drdp!E154+drdp!N154)*'MSXY-TI1S'!$C154+(drdp!H154+drdp!Q154)*'MSXY-TI1S'!$D154)</f>
        <v>0</v>
      </c>
      <c r="F154" s="20">
        <f>Model!$W$17*((drdp!C154+drdp!L154)*'MSXY-TI1S'!$B154+(drdp!F154+drdp!O154)*'MSXY-TI1S'!$C154+(drdp!I154+drdp!R154)*'MSXY-TI1S'!$D154)</f>
        <v>0</v>
      </c>
      <c r="G154" s="20">
        <f>Model!$W$17*((drdp!D154+drdp!M154)*'MSXY-TI1S'!$B154+(drdp!G154+drdp!P154)*'MSXY-TI1S'!$C154+(drdp!J154+drdp!S154)*'MSXY-TI1S'!$D154)</f>
        <v>0</v>
      </c>
      <c r="H154" s="18">
        <f>Model!$W$17*((drdp!B154)*'MSXY-TI1S'!$B154+(drdp!E154)*'MSXY-TI1S'!$C154+(drdp!H154)*'MSXY-TI1S'!$D154)</f>
        <v>0</v>
      </c>
      <c r="I154" s="18">
        <f>Model!$W$17*((drdp!C154)*'MSXY-TI1S'!$B154+(drdp!F154)*'MSXY-TI1S'!$C154+(drdp!I154)*'MSXY-TI1S'!$D154)</f>
        <v>0</v>
      </c>
      <c r="J154" s="18">
        <f>Model!$W$17*((drdp!D154)*'MSXY-TI1S'!$B154+(drdp!G154)*'MSXY-TI1S'!$C154+(drdp!J154)*'MSXY-TI1S'!$D154)</f>
        <v>0</v>
      </c>
      <c r="K154" s="21">
        <f>SUM(E$3:E153)+H154</f>
        <v>-0.17751568274800217</v>
      </c>
      <c r="L154" s="21">
        <f>SUM(F$3:F153)+I154</f>
        <v>9.5167512138984306E-3</v>
      </c>
      <c r="M154" s="21">
        <f>SUM(G$3:G153)+J154</f>
        <v>0</v>
      </c>
      <c r="N154" s="21"/>
      <c r="O154" s="21"/>
      <c r="P154" s="21"/>
      <c r="Q154" s="19">
        <f t="shared" si="13"/>
        <v>3.1511817621489357E-2</v>
      </c>
      <c r="R154" s="19">
        <f t="shared" si="14"/>
        <v>9.0568553667237252E-5</v>
      </c>
      <c r="S154" s="19">
        <f t="shared" si="15"/>
        <v>0</v>
      </c>
      <c r="T154" s="19">
        <f t="shared" si="16"/>
        <v>-1.6893725892780584E-3</v>
      </c>
      <c r="U154" s="19">
        <f t="shared" si="17"/>
        <v>0</v>
      </c>
      <c r="V154" s="19">
        <f t="shared" si="18"/>
        <v>0</v>
      </c>
    </row>
    <row r="155" spans="1:22" x14ac:dyDescent="0.25">
      <c r="A155" s="26">
        <f>Wellpath!E155</f>
        <v>0</v>
      </c>
      <c r="B155" s="22">
        <v>0</v>
      </c>
      <c r="C155" s="22">
        <v>0</v>
      </c>
      <c r="D155" s="22">
        <f>SIN(Wellpath!$L155) * SIN(Wellpath!$O155) * (TAN(Dip) * COS(Wellpath!$L155) + SIN(Wellpath!$L155) * COS(Wellpath!$O155)) / SQRT(2)</f>
        <v>0</v>
      </c>
      <c r="E155" s="20">
        <f>Model!$W$17*((drdp!B155+drdp!K155)*'MSXY-TI1S'!$B155+(drdp!E155+drdp!N155)*'MSXY-TI1S'!$C155+(drdp!H155+drdp!Q155)*'MSXY-TI1S'!$D155)</f>
        <v>0</v>
      </c>
      <c r="F155" s="20">
        <f>Model!$W$17*((drdp!C155+drdp!L155)*'MSXY-TI1S'!$B155+(drdp!F155+drdp!O155)*'MSXY-TI1S'!$C155+(drdp!I155+drdp!R155)*'MSXY-TI1S'!$D155)</f>
        <v>0</v>
      </c>
      <c r="G155" s="20">
        <f>Model!$W$17*((drdp!D155+drdp!M155)*'MSXY-TI1S'!$B155+(drdp!G155+drdp!P155)*'MSXY-TI1S'!$C155+(drdp!J155+drdp!S155)*'MSXY-TI1S'!$D155)</f>
        <v>0</v>
      </c>
      <c r="H155" s="18">
        <f>Model!$W$17*((drdp!B155)*'MSXY-TI1S'!$B155+(drdp!E155)*'MSXY-TI1S'!$C155+(drdp!H155)*'MSXY-TI1S'!$D155)</f>
        <v>0</v>
      </c>
      <c r="I155" s="18">
        <f>Model!$W$17*((drdp!C155)*'MSXY-TI1S'!$B155+(drdp!F155)*'MSXY-TI1S'!$C155+(drdp!I155)*'MSXY-TI1S'!$D155)</f>
        <v>0</v>
      </c>
      <c r="J155" s="18">
        <f>Model!$W$17*((drdp!D155)*'MSXY-TI1S'!$B155+(drdp!G155)*'MSXY-TI1S'!$C155+(drdp!J155)*'MSXY-TI1S'!$D155)</f>
        <v>0</v>
      </c>
      <c r="K155" s="21">
        <f>SUM(E$3:E154)+H155</f>
        <v>-0.17751568274800217</v>
      </c>
      <c r="L155" s="21">
        <f>SUM(F$3:F154)+I155</f>
        <v>9.5167512138984306E-3</v>
      </c>
      <c r="M155" s="21">
        <f>SUM(G$3:G154)+J155</f>
        <v>0</v>
      </c>
      <c r="N155" s="21"/>
      <c r="O155" s="21"/>
      <c r="P155" s="21"/>
      <c r="Q155" s="19">
        <f t="shared" si="13"/>
        <v>3.1511817621489357E-2</v>
      </c>
      <c r="R155" s="19">
        <f t="shared" si="14"/>
        <v>9.0568553667237252E-5</v>
      </c>
      <c r="S155" s="19">
        <f t="shared" si="15"/>
        <v>0</v>
      </c>
      <c r="T155" s="19">
        <f t="shared" si="16"/>
        <v>-1.6893725892780584E-3</v>
      </c>
      <c r="U155" s="19">
        <f t="shared" si="17"/>
        <v>0</v>
      </c>
      <c r="V155" s="19">
        <f t="shared" si="18"/>
        <v>0</v>
      </c>
    </row>
    <row r="156" spans="1:22" x14ac:dyDescent="0.25">
      <c r="A156" s="26">
        <f>Wellpath!E156</f>
        <v>0</v>
      </c>
      <c r="B156" s="22">
        <v>0</v>
      </c>
      <c r="C156" s="22">
        <v>0</v>
      </c>
      <c r="D156" s="22">
        <f>SIN(Wellpath!$L156) * SIN(Wellpath!$O156) * (TAN(Dip) * COS(Wellpath!$L156) + SIN(Wellpath!$L156) * COS(Wellpath!$O156)) / SQRT(2)</f>
        <v>0</v>
      </c>
      <c r="E156" s="20">
        <f>Model!$W$17*((drdp!B156+drdp!K156)*'MSXY-TI1S'!$B156+(drdp!E156+drdp!N156)*'MSXY-TI1S'!$C156+(drdp!H156+drdp!Q156)*'MSXY-TI1S'!$D156)</f>
        <v>0</v>
      </c>
      <c r="F156" s="20">
        <f>Model!$W$17*((drdp!C156+drdp!L156)*'MSXY-TI1S'!$B156+(drdp!F156+drdp!O156)*'MSXY-TI1S'!$C156+(drdp!I156+drdp!R156)*'MSXY-TI1S'!$D156)</f>
        <v>0</v>
      </c>
      <c r="G156" s="20">
        <f>Model!$W$17*((drdp!D156+drdp!M156)*'MSXY-TI1S'!$B156+(drdp!G156+drdp!P156)*'MSXY-TI1S'!$C156+(drdp!J156+drdp!S156)*'MSXY-TI1S'!$D156)</f>
        <v>0</v>
      </c>
      <c r="H156" s="18">
        <f>Model!$W$17*((drdp!B156)*'MSXY-TI1S'!$B156+(drdp!E156)*'MSXY-TI1S'!$C156+(drdp!H156)*'MSXY-TI1S'!$D156)</f>
        <v>0</v>
      </c>
      <c r="I156" s="18">
        <f>Model!$W$17*((drdp!C156)*'MSXY-TI1S'!$B156+(drdp!F156)*'MSXY-TI1S'!$C156+(drdp!I156)*'MSXY-TI1S'!$D156)</f>
        <v>0</v>
      </c>
      <c r="J156" s="18">
        <f>Model!$W$17*((drdp!D156)*'MSXY-TI1S'!$B156+(drdp!G156)*'MSXY-TI1S'!$C156+(drdp!J156)*'MSXY-TI1S'!$D156)</f>
        <v>0</v>
      </c>
      <c r="K156" s="21">
        <f>SUM(E$3:E155)+H156</f>
        <v>-0.17751568274800217</v>
      </c>
      <c r="L156" s="21">
        <f>SUM(F$3:F155)+I156</f>
        <v>9.5167512138984306E-3</v>
      </c>
      <c r="M156" s="21">
        <f>SUM(G$3:G155)+J156</f>
        <v>0</v>
      </c>
      <c r="N156" s="21"/>
      <c r="O156" s="21"/>
      <c r="P156" s="21"/>
      <c r="Q156" s="19">
        <f t="shared" si="13"/>
        <v>3.1511817621489357E-2</v>
      </c>
      <c r="R156" s="19">
        <f t="shared" si="14"/>
        <v>9.0568553667237252E-5</v>
      </c>
      <c r="S156" s="19">
        <f t="shared" si="15"/>
        <v>0</v>
      </c>
      <c r="T156" s="19">
        <f t="shared" si="16"/>
        <v>-1.6893725892780584E-3</v>
      </c>
      <c r="U156" s="19">
        <f t="shared" si="17"/>
        <v>0</v>
      </c>
      <c r="V156" s="19">
        <f t="shared" si="18"/>
        <v>0</v>
      </c>
    </row>
    <row r="157" spans="1:22" x14ac:dyDescent="0.25">
      <c r="A157" s="26">
        <f>Wellpath!E157</f>
        <v>0</v>
      </c>
      <c r="B157" s="22">
        <v>0</v>
      </c>
      <c r="C157" s="22">
        <v>0</v>
      </c>
      <c r="D157" s="22">
        <f>SIN(Wellpath!$L157) * SIN(Wellpath!$O157) * (TAN(Dip) * COS(Wellpath!$L157) + SIN(Wellpath!$L157) * COS(Wellpath!$O157)) / SQRT(2)</f>
        <v>0</v>
      </c>
      <c r="E157" s="20">
        <f>Model!$W$17*((drdp!B157+drdp!K157)*'MSXY-TI1S'!$B157+(drdp!E157+drdp!N157)*'MSXY-TI1S'!$C157+(drdp!H157+drdp!Q157)*'MSXY-TI1S'!$D157)</f>
        <v>0</v>
      </c>
      <c r="F157" s="20">
        <f>Model!$W$17*((drdp!C157+drdp!L157)*'MSXY-TI1S'!$B157+(drdp!F157+drdp!O157)*'MSXY-TI1S'!$C157+(drdp!I157+drdp!R157)*'MSXY-TI1S'!$D157)</f>
        <v>0</v>
      </c>
      <c r="G157" s="20">
        <f>Model!$W$17*((drdp!D157+drdp!M157)*'MSXY-TI1S'!$B157+(drdp!G157+drdp!P157)*'MSXY-TI1S'!$C157+(drdp!J157+drdp!S157)*'MSXY-TI1S'!$D157)</f>
        <v>0</v>
      </c>
      <c r="H157" s="18">
        <f>Model!$W$17*((drdp!B157)*'MSXY-TI1S'!$B157+(drdp!E157)*'MSXY-TI1S'!$C157+(drdp!H157)*'MSXY-TI1S'!$D157)</f>
        <v>0</v>
      </c>
      <c r="I157" s="18">
        <f>Model!$W$17*((drdp!C157)*'MSXY-TI1S'!$B157+(drdp!F157)*'MSXY-TI1S'!$C157+(drdp!I157)*'MSXY-TI1S'!$D157)</f>
        <v>0</v>
      </c>
      <c r="J157" s="18">
        <f>Model!$W$17*((drdp!D157)*'MSXY-TI1S'!$B157+(drdp!G157)*'MSXY-TI1S'!$C157+(drdp!J157)*'MSXY-TI1S'!$D157)</f>
        <v>0</v>
      </c>
      <c r="K157" s="21">
        <f>SUM(E$3:E156)+H157</f>
        <v>-0.17751568274800217</v>
      </c>
      <c r="L157" s="21">
        <f>SUM(F$3:F156)+I157</f>
        <v>9.5167512138984306E-3</v>
      </c>
      <c r="M157" s="21">
        <f>SUM(G$3:G156)+J157</f>
        <v>0</v>
      </c>
      <c r="N157" s="21"/>
      <c r="O157" s="21"/>
      <c r="P157" s="21"/>
      <c r="Q157" s="19">
        <f t="shared" si="13"/>
        <v>3.1511817621489357E-2</v>
      </c>
      <c r="R157" s="19">
        <f t="shared" si="14"/>
        <v>9.0568553667237252E-5</v>
      </c>
      <c r="S157" s="19">
        <f t="shared" si="15"/>
        <v>0</v>
      </c>
      <c r="T157" s="19">
        <f t="shared" si="16"/>
        <v>-1.6893725892780584E-3</v>
      </c>
      <c r="U157" s="19">
        <f t="shared" si="17"/>
        <v>0</v>
      </c>
      <c r="V157" s="19">
        <f t="shared" si="18"/>
        <v>0</v>
      </c>
    </row>
    <row r="158" spans="1:22" x14ac:dyDescent="0.25">
      <c r="A158" s="26">
        <f>Wellpath!E158</f>
        <v>0</v>
      </c>
      <c r="B158" s="22">
        <v>0</v>
      </c>
      <c r="C158" s="22">
        <v>0</v>
      </c>
      <c r="D158" s="22">
        <f>SIN(Wellpath!$L158) * SIN(Wellpath!$O158) * (TAN(Dip) * COS(Wellpath!$L158) + SIN(Wellpath!$L158) * COS(Wellpath!$O158)) / SQRT(2)</f>
        <v>0</v>
      </c>
      <c r="E158" s="20">
        <f>Model!$W$17*((drdp!B158+drdp!K158)*'MSXY-TI1S'!$B158+(drdp!E158+drdp!N158)*'MSXY-TI1S'!$C158+(drdp!H158+drdp!Q158)*'MSXY-TI1S'!$D158)</f>
        <v>0</v>
      </c>
      <c r="F158" s="20">
        <f>Model!$W$17*((drdp!C158+drdp!L158)*'MSXY-TI1S'!$B158+(drdp!F158+drdp!O158)*'MSXY-TI1S'!$C158+(drdp!I158+drdp!R158)*'MSXY-TI1S'!$D158)</f>
        <v>0</v>
      </c>
      <c r="G158" s="20">
        <f>Model!$W$17*((drdp!D158+drdp!M158)*'MSXY-TI1S'!$B158+(drdp!G158+drdp!P158)*'MSXY-TI1S'!$C158+(drdp!J158+drdp!S158)*'MSXY-TI1S'!$D158)</f>
        <v>0</v>
      </c>
      <c r="H158" s="18">
        <f>Model!$W$17*((drdp!B158)*'MSXY-TI1S'!$B158+(drdp!E158)*'MSXY-TI1S'!$C158+(drdp!H158)*'MSXY-TI1S'!$D158)</f>
        <v>0</v>
      </c>
      <c r="I158" s="18">
        <f>Model!$W$17*((drdp!C158)*'MSXY-TI1S'!$B158+(drdp!F158)*'MSXY-TI1S'!$C158+(drdp!I158)*'MSXY-TI1S'!$D158)</f>
        <v>0</v>
      </c>
      <c r="J158" s="18">
        <f>Model!$W$17*((drdp!D158)*'MSXY-TI1S'!$B158+(drdp!G158)*'MSXY-TI1S'!$C158+(drdp!J158)*'MSXY-TI1S'!$D158)</f>
        <v>0</v>
      </c>
      <c r="K158" s="21">
        <f>SUM(E$3:E157)+H158</f>
        <v>-0.17751568274800217</v>
      </c>
      <c r="L158" s="21">
        <f>SUM(F$3:F157)+I158</f>
        <v>9.5167512138984306E-3</v>
      </c>
      <c r="M158" s="21">
        <f>SUM(G$3:G157)+J158</f>
        <v>0</v>
      </c>
      <c r="N158" s="21"/>
      <c r="O158" s="21"/>
      <c r="P158" s="21"/>
      <c r="Q158" s="19">
        <f t="shared" si="13"/>
        <v>3.1511817621489357E-2</v>
      </c>
      <c r="R158" s="19">
        <f t="shared" si="14"/>
        <v>9.0568553667237252E-5</v>
      </c>
      <c r="S158" s="19">
        <f t="shared" si="15"/>
        <v>0</v>
      </c>
      <c r="T158" s="19">
        <f t="shared" si="16"/>
        <v>-1.6893725892780584E-3</v>
      </c>
      <c r="U158" s="19">
        <f t="shared" si="17"/>
        <v>0</v>
      </c>
      <c r="V158" s="19">
        <f t="shared" si="18"/>
        <v>0</v>
      </c>
    </row>
    <row r="159" spans="1:22" x14ac:dyDescent="0.25">
      <c r="A159" s="26">
        <f>Wellpath!E159</f>
        <v>0</v>
      </c>
      <c r="B159" s="22">
        <v>0</v>
      </c>
      <c r="C159" s="22">
        <v>0</v>
      </c>
      <c r="D159" s="22">
        <f>SIN(Wellpath!$L159) * SIN(Wellpath!$O159) * (TAN(Dip) * COS(Wellpath!$L159) + SIN(Wellpath!$L159) * COS(Wellpath!$O159)) / SQRT(2)</f>
        <v>0</v>
      </c>
      <c r="E159" s="20">
        <f>Model!$W$17*((drdp!B159+drdp!K159)*'MSXY-TI1S'!$B159+(drdp!E159+drdp!N159)*'MSXY-TI1S'!$C159+(drdp!H159+drdp!Q159)*'MSXY-TI1S'!$D159)</f>
        <v>0</v>
      </c>
      <c r="F159" s="20">
        <f>Model!$W$17*((drdp!C159+drdp!L159)*'MSXY-TI1S'!$B159+(drdp!F159+drdp!O159)*'MSXY-TI1S'!$C159+(drdp!I159+drdp!R159)*'MSXY-TI1S'!$D159)</f>
        <v>0</v>
      </c>
      <c r="G159" s="20">
        <f>Model!$W$17*((drdp!D159+drdp!M159)*'MSXY-TI1S'!$B159+(drdp!G159+drdp!P159)*'MSXY-TI1S'!$C159+(drdp!J159+drdp!S159)*'MSXY-TI1S'!$D159)</f>
        <v>0</v>
      </c>
      <c r="H159" s="18">
        <f>Model!$W$17*((drdp!B159)*'MSXY-TI1S'!$B159+(drdp!E159)*'MSXY-TI1S'!$C159+(drdp!H159)*'MSXY-TI1S'!$D159)</f>
        <v>0</v>
      </c>
      <c r="I159" s="18">
        <f>Model!$W$17*((drdp!C159)*'MSXY-TI1S'!$B159+(drdp!F159)*'MSXY-TI1S'!$C159+(drdp!I159)*'MSXY-TI1S'!$D159)</f>
        <v>0</v>
      </c>
      <c r="J159" s="18">
        <f>Model!$W$17*((drdp!D159)*'MSXY-TI1S'!$B159+(drdp!G159)*'MSXY-TI1S'!$C159+(drdp!J159)*'MSXY-TI1S'!$D159)</f>
        <v>0</v>
      </c>
      <c r="K159" s="21">
        <f>SUM(E$3:E158)+H159</f>
        <v>-0.17751568274800217</v>
      </c>
      <c r="L159" s="21">
        <f>SUM(F$3:F158)+I159</f>
        <v>9.5167512138984306E-3</v>
      </c>
      <c r="M159" s="21">
        <f>SUM(G$3:G158)+J159</f>
        <v>0</v>
      </c>
      <c r="N159" s="21"/>
      <c r="O159" s="21"/>
      <c r="P159" s="21"/>
      <c r="Q159" s="19">
        <f t="shared" si="13"/>
        <v>3.1511817621489357E-2</v>
      </c>
      <c r="R159" s="19">
        <f t="shared" si="14"/>
        <v>9.0568553667237252E-5</v>
      </c>
      <c r="S159" s="19">
        <f t="shared" si="15"/>
        <v>0</v>
      </c>
      <c r="T159" s="19">
        <f t="shared" si="16"/>
        <v>-1.6893725892780584E-3</v>
      </c>
      <c r="U159" s="19">
        <f t="shared" si="17"/>
        <v>0</v>
      </c>
      <c r="V159" s="19">
        <f t="shared" si="18"/>
        <v>0</v>
      </c>
    </row>
    <row r="160" spans="1:22" x14ac:dyDescent="0.25">
      <c r="A160" s="26">
        <f>Wellpath!E160</f>
        <v>0</v>
      </c>
      <c r="B160" s="22">
        <v>0</v>
      </c>
      <c r="C160" s="22">
        <v>0</v>
      </c>
      <c r="D160" s="22">
        <f>SIN(Wellpath!$L160) * SIN(Wellpath!$O160) * (TAN(Dip) * COS(Wellpath!$L160) + SIN(Wellpath!$L160) * COS(Wellpath!$O160)) / SQRT(2)</f>
        <v>0</v>
      </c>
      <c r="E160" s="20">
        <f>Model!$W$17*((drdp!B160+drdp!K160)*'MSXY-TI1S'!$B160+(drdp!E160+drdp!N160)*'MSXY-TI1S'!$C160+(drdp!H160+drdp!Q160)*'MSXY-TI1S'!$D160)</f>
        <v>0</v>
      </c>
      <c r="F160" s="20">
        <f>Model!$W$17*((drdp!C160+drdp!L160)*'MSXY-TI1S'!$B160+(drdp!F160+drdp!O160)*'MSXY-TI1S'!$C160+(drdp!I160+drdp!R160)*'MSXY-TI1S'!$D160)</f>
        <v>0</v>
      </c>
      <c r="G160" s="20">
        <f>Model!$W$17*((drdp!D160+drdp!M160)*'MSXY-TI1S'!$B160+(drdp!G160+drdp!P160)*'MSXY-TI1S'!$C160+(drdp!J160+drdp!S160)*'MSXY-TI1S'!$D160)</f>
        <v>0</v>
      </c>
      <c r="H160" s="18">
        <f>Model!$W$17*((drdp!B160)*'MSXY-TI1S'!$B160+(drdp!E160)*'MSXY-TI1S'!$C160+(drdp!H160)*'MSXY-TI1S'!$D160)</f>
        <v>0</v>
      </c>
      <c r="I160" s="18">
        <f>Model!$W$17*((drdp!C160)*'MSXY-TI1S'!$B160+(drdp!F160)*'MSXY-TI1S'!$C160+(drdp!I160)*'MSXY-TI1S'!$D160)</f>
        <v>0</v>
      </c>
      <c r="J160" s="18">
        <f>Model!$W$17*((drdp!D160)*'MSXY-TI1S'!$B160+(drdp!G160)*'MSXY-TI1S'!$C160+(drdp!J160)*'MSXY-TI1S'!$D160)</f>
        <v>0</v>
      </c>
      <c r="K160" s="21">
        <f>SUM(E$3:E159)+H160</f>
        <v>-0.17751568274800217</v>
      </c>
      <c r="L160" s="21">
        <f>SUM(F$3:F159)+I160</f>
        <v>9.5167512138984306E-3</v>
      </c>
      <c r="M160" s="21">
        <f>SUM(G$3:G159)+J160</f>
        <v>0</v>
      </c>
      <c r="N160" s="21"/>
      <c r="O160" s="21"/>
      <c r="P160" s="21"/>
      <c r="Q160" s="19">
        <f t="shared" si="13"/>
        <v>3.1511817621489357E-2</v>
      </c>
      <c r="R160" s="19">
        <f t="shared" si="14"/>
        <v>9.0568553667237252E-5</v>
      </c>
      <c r="S160" s="19">
        <f t="shared" si="15"/>
        <v>0</v>
      </c>
      <c r="T160" s="19">
        <f t="shared" si="16"/>
        <v>-1.6893725892780584E-3</v>
      </c>
      <c r="U160" s="19">
        <f t="shared" si="17"/>
        <v>0</v>
      </c>
      <c r="V160" s="19">
        <f t="shared" si="18"/>
        <v>0</v>
      </c>
    </row>
    <row r="161" spans="1:22" x14ac:dyDescent="0.25">
      <c r="A161" s="26">
        <f>Wellpath!E161</f>
        <v>0</v>
      </c>
      <c r="B161" s="22">
        <v>0</v>
      </c>
      <c r="C161" s="22">
        <v>0</v>
      </c>
      <c r="D161" s="22">
        <f>SIN(Wellpath!$L161) * SIN(Wellpath!$O161) * (TAN(Dip) * COS(Wellpath!$L161) + SIN(Wellpath!$L161) * COS(Wellpath!$O161)) / SQRT(2)</f>
        <v>0</v>
      </c>
      <c r="E161" s="20">
        <f>Model!$W$17*((drdp!B161+drdp!K161)*'MSXY-TI1S'!$B161+(drdp!E161+drdp!N161)*'MSXY-TI1S'!$C161+(drdp!H161+drdp!Q161)*'MSXY-TI1S'!$D161)</f>
        <v>0</v>
      </c>
      <c r="F161" s="20">
        <f>Model!$W$17*((drdp!C161+drdp!L161)*'MSXY-TI1S'!$B161+(drdp!F161+drdp!O161)*'MSXY-TI1S'!$C161+(drdp!I161+drdp!R161)*'MSXY-TI1S'!$D161)</f>
        <v>0</v>
      </c>
      <c r="G161" s="20">
        <f>Model!$W$17*((drdp!D161+drdp!M161)*'MSXY-TI1S'!$B161+(drdp!G161+drdp!P161)*'MSXY-TI1S'!$C161+(drdp!J161+drdp!S161)*'MSXY-TI1S'!$D161)</f>
        <v>0</v>
      </c>
      <c r="H161" s="18">
        <f>Model!$W$17*((drdp!B161)*'MSXY-TI1S'!$B161+(drdp!E161)*'MSXY-TI1S'!$C161+(drdp!H161)*'MSXY-TI1S'!$D161)</f>
        <v>0</v>
      </c>
      <c r="I161" s="18">
        <f>Model!$W$17*((drdp!C161)*'MSXY-TI1S'!$B161+(drdp!F161)*'MSXY-TI1S'!$C161+(drdp!I161)*'MSXY-TI1S'!$D161)</f>
        <v>0</v>
      </c>
      <c r="J161" s="18">
        <f>Model!$W$17*((drdp!D161)*'MSXY-TI1S'!$B161+(drdp!G161)*'MSXY-TI1S'!$C161+(drdp!J161)*'MSXY-TI1S'!$D161)</f>
        <v>0</v>
      </c>
      <c r="K161" s="21">
        <f>SUM(E$3:E160)+H161</f>
        <v>-0.17751568274800217</v>
      </c>
      <c r="L161" s="21">
        <f>SUM(F$3:F160)+I161</f>
        <v>9.5167512138984306E-3</v>
      </c>
      <c r="M161" s="21">
        <f>SUM(G$3:G160)+J161</f>
        <v>0</v>
      </c>
      <c r="N161" s="21"/>
      <c r="O161" s="21"/>
      <c r="P161" s="21"/>
      <c r="Q161" s="19">
        <f t="shared" si="13"/>
        <v>3.1511817621489357E-2</v>
      </c>
      <c r="R161" s="19">
        <f t="shared" si="14"/>
        <v>9.0568553667237252E-5</v>
      </c>
      <c r="S161" s="19">
        <f t="shared" si="15"/>
        <v>0</v>
      </c>
      <c r="T161" s="19">
        <f t="shared" si="16"/>
        <v>-1.6893725892780584E-3</v>
      </c>
      <c r="U161" s="19">
        <f t="shared" si="17"/>
        <v>0</v>
      </c>
      <c r="V161" s="19">
        <f t="shared" si="18"/>
        <v>0</v>
      </c>
    </row>
    <row r="162" spans="1:22" x14ac:dyDescent="0.25">
      <c r="A162" s="26">
        <f>Wellpath!E162</f>
        <v>0</v>
      </c>
      <c r="B162" s="22">
        <v>0</v>
      </c>
      <c r="C162" s="22">
        <v>0</v>
      </c>
      <c r="D162" s="22">
        <f>SIN(Wellpath!$L162) * SIN(Wellpath!$O162) * (TAN(Dip) * COS(Wellpath!$L162) + SIN(Wellpath!$L162) * COS(Wellpath!$O162)) / SQRT(2)</f>
        <v>0</v>
      </c>
      <c r="E162" s="20">
        <f>Model!$W$17*((drdp!B162+drdp!K162)*'MSXY-TI1S'!$B162+(drdp!E162+drdp!N162)*'MSXY-TI1S'!$C162+(drdp!H162+drdp!Q162)*'MSXY-TI1S'!$D162)</f>
        <v>0</v>
      </c>
      <c r="F162" s="20">
        <f>Model!$W$17*((drdp!C162+drdp!L162)*'MSXY-TI1S'!$B162+(drdp!F162+drdp!O162)*'MSXY-TI1S'!$C162+(drdp!I162+drdp!R162)*'MSXY-TI1S'!$D162)</f>
        <v>0</v>
      </c>
      <c r="G162" s="20">
        <f>Model!$W$17*((drdp!D162+drdp!M162)*'MSXY-TI1S'!$B162+(drdp!G162+drdp!P162)*'MSXY-TI1S'!$C162+(drdp!J162+drdp!S162)*'MSXY-TI1S'!$D162)</f>
        <v>0</v>
      </c>
      <c r="H162" s="18">
        <f>Model!$W$17*((drdp!B162)*'MSXY-TI1S'!$B162+(drdp!E162)*'MSXY-TI1S'!$C162+(drdp!H162)*'MSXY-TI1S'!$D162)</f>
        <v>0</v>
      </c>
      <c r="I162" s="18">
        <f>Model!$W$17*((drdp!C162)*'MSXY-TI1S'!$B162+(drdp!F162)*'MSXY-TI1S'!$C162+(drdp!I162)*'MSXY-TI1S'!$D162)</f>
        <v>0</v>
      </c>
      <c r="J162" s="18">
        <f>Model!$W$17*((drdp!D162)*'MSXY-TI1S'!$B162+(drdp!G162)*'MSXY-TI1S'!$C162+(drdp!J162)*'MSXY-TI1S'!$D162)</f>
        <v>0</v>
      </c>
      <c r="K162" s="21">
        <f>SUM(E$3:E161)+H162</f>
        <v>-0.17751568274800217</v>
      </c>
      <c r="L162" s="21">
        <f>SUM(F$3:F161)+I162</f>
        <v>9.5167512138984306E-3</v>
      </c>
      <c r="M162" s="21">
        <f>SUM(G$3:G161)+J162</f>
        <v>0</v>
      </c>
      <c r="N162" s="21"/>
      <c r="O162" s="21"/>
      <c r="P162" s="21"/>
      <c r="Q162" s="19">
        <f t="shared" si="13"/>
        <v>3.1511817621489357E-2</v>
      </c>
      <c r="R162" s="19">
        <f t="shared" si="14"/>
        <v>9.0568553667237252E-5</v>
      </c>
      <c r="S162" s="19">
        <f t="shared" si="15"/>
        <v>0</v>
      </c>
      <c r="T162" s="19">
        <f t="shared" si="16"/>
        <v>-1.6893725892780584E-3</v>
      </c>
      <c r="U162" s="19">
        <f t="shared" si="17"/>
        <v>0</v>
      </c>
      <c r="V162" s="19">
        <f t="shared" si="18"/>
        <v>0</v>
      </c>
    </row>
    <row r="163" spans="1:22" x14ac:dyDescent="0.25">
      <c r="A163" s="26">
        <f>Wellpath!E163</f>
        <v>0</v>
      </c>
      <c r="B163" s="22">
        <v>0</v>
      </c>
      <c r="C163" s="22">
        <v>0</v>
      </c>
      <c r="D163" s="22">
        <f>SIN(Wellpath!$L163) * SIN(Wellpath!$O163) * (TAN(Dip) * COS(Wellpath!$L163) + SIN(Wellpath!$L163) * COS(Wellpath!$O163)) / SQRT(2)</f>
        <v>0</v>
      </c>
      <c r="E163" s="20">
        <f>Model!$W$17*((drdp!B163+drdp!K163)*'MSXY-TI1S'!$B163+(drdp!E163+drdp!N163)*'MSXY-TI1S'!$C163+(drdp!H163+drdp!Q163)*'MSXY-TI1S'!$D163)</f>
        <v>0</v>
      </c>
      <c r="F163" s="20">
        <f>Model!$W$17*((drdp!C163+drdp!L163)*'MSXY-TI1S'!$B163+(drdp!F163+drdp!O163)*'MSXY-TI1S'!$C163+(drdp!I163+drdp!R163)*'MSXY-TI1S'!$D163)</f>
        <v>0</v>
      </c>
      <c r="G163" s="20">
        <f>Model!$W$17*((drdp!D163+drdp!M163)*'MSXY-TI1S'!$B163+(drdp!G163+drdp!P163)*'MSXY-TI1S'!$C163+(drdp!J163+drdp!S163)*'MSXY-TI1S'!$D163)</f>
        <v>0</v>
      </c>
      <c r="H163" s="18">
        <f>Model!$W$17*((drdp!B163)*'MSXY-TI1S'!$B163+(drdp!E163)*'MSXY-TI1S'!$C163+(drdp!H163)*'MSXY-TI1S'!$D163)</f>
        <v>0</v>
      </c>
      <c r="I163" s="18">
        <f>Model!$W$17*((drdp!C163)*'MSXY-TI1S'!$B163+(drdp!F163)*'MSXY-TI1S'!$C163+(drdp!I163)*'MSXY-TI1S'!$D163)</f>
        <v>0</v>
      </c>
      <c r="J163" s="18">
        <f>Model!$W$17*((drdp!D163)*'MSXY-TI1S'!$B163+(drdp!G163)*'MSXY-TI1S'!$C163+(drdp!J163)*'MSXY-TI1S'!$D163)</f>
        <v>0</v>
      </c>
      <c r="K163" s="21">
        <f>SUM(E$3:E162)+H163</f>
        <v>-0.17751568274800217</v>
      </c>
      <c r="L163" s="21">
        <f>SUM(F$3:F162)+I163</f>
        <v>9.5167512138984306E-3</v>
      </c>
      <c r="M163" s="21">
        <f>SUM(G$3:G162)+J163</f>
        <v>0</v>
      </c>
      <c r="N163" s="21"/>
      <c r="O163" s="21"/>
      <c r="P163" s="21"/>
      <c r="Q163" s="19">
        <f t="shared" si="13"/>
        <v>3.1511817621489357E-2</v>
      </c>
      <c r="R163" s="19">
        <f t="shared" si="14"/>
        <v>9.0568553667237252E-5</v>
      </c>
      <c r="S163" s="19">
        <f t="shared" si="15"/>
        <v>0</v>
      </c>
      <c r="T163" s="19">
        <f t="shared" si="16"/>
        <v>-1.6893725892780584E-3</v>
      </c>
      <c r="U163" s="19">
        <f t="shared" si="17"/>
        <v>0</v>
      </c>
      <c r="V163" s="19">
        <f t="shared" si="18"/>
        <v>0</v>
      </c>
    </row>
    <row r="164" spans="1:22" x14ac:dyDescent="0.25">
      <c r="A164" s="26">
        <f>Wellpath!E164</f>
        <v>0</v>
      </c>
      <c r="B164" s="22">
        <v>0</v>
      </c>
      <c r="C164" s="22">
        <v>0</v>
      </c>
      <c r="D164" s="22">
        <f>SIN(Wellpath!$L164) * SIN(Wellpath!$O164) * (TAN(Dip) * COS(Wellpath!$L164) + SIN(Wellpath!$L164) * COS(Wellpath!$O164)) / SQRT(2)</f>
        <v>0</v>
      </c>
      <c r="E164" s="20">
        <f>Model!$W$17*((drdp!B164+drdp!K164)*'MSXY-TI1S'!$B164+(drdp!E164+drdp!N164)*'MSXY-TI1S'!$C164+(drdp!H164+drdp!Q164)*'MSXY-TI1S'!$D164)</f>
        <v>0</v>
      </c>
      <c r="F164" s="20">
        <f>Model!$W$17*((drdp!C164+drdp!L164)*'MSXY-TI1S'!$B164+(drdp!F164+drdp!O164)*'MSXY-TI1S'!$C164+(drdp!I164+drdp!R164)*'MSXY-TI1S'!$D164)</f>
        <v>0</v>
      </c>
      <c r="G164" s="20">
        <f>Model!$W$17*((drdp!D164+drdp!M164)*'MSXY-TI1S'!$B164+(drdp!G164+drdp!P164)*'MSXY-TI1S'!$C164+(drdp!J164+drdp!S164)*'MSXY-TI1S'!$D164)</f>
        <v>0</v>
      </c>
      <c r="H164" s="18">
        <f>Model!$W$17*((drdp!B164)*'MSXY-TI1S'!$B164+(drdp!E164)*'MSXY-TI1S'!$C164+(drdp!H164)*'MSXY-TI1S'!$D164)</f>
        <v>0</v>
      </c>
      <c r="I164" s="18">
        <f>Model!$W$17*((drdp!C164)*'MSXY-TI1S'!$B164+(drdp!F164)*'MSXY-TI1S'!$C164+(drdp!I164)*'MSXY-TI1S'!$D164)</f>
        <v>0</v>
      </c>
      <c r="J164" s="18">
        <f>Model!$W$17*((drdp!D164)*'MSXY-TI1S'!$B164+(drdp!G164)*'MSXY-TI1S'!$C164+(drdp!J164)*'MSXY-TI1S'!$D164)</f>
        <v>0</v>
      </c>
      <c r="K164" s="21">
        <f>SUM(E$3:E163)+H164</f>
        <v>-0.17751568274800217</v>
      </c>
      <c r="L164" s="21">
        <f>SUM(F$3:F163)+I164</f>
        <v>9.5167512138984306E-3</v>
      </c>
      <c r="M164" s="21">
        <f>SUM(G$3:G163)+J164</f>
        <v>0</v>
      </c>
      <c r="N164" s="21"/>
      <c r="O164" s="21"/>
      <c r="P164" s="21"/>
      <c r="Q164" s="19">
        <f t="shared" si="13"/>
        <v>3.1511817621489357E-2</v>
      </c>
      <c r="R164" s="19">
        <f t="shared" si="14"/>
        <v>9.0568553667237252E-5</v>
      </c>
      <c r="S164" s="19">
        <f t="shared" si="15"/>
        <v>0</v>
      </c>
      <c r="T164" s="19">
        <f t="shared" si="16"/>
        <v>-1.6893725892780584E-3</v>
      </c>
      <c r="U164" s="19">
        <f t="shared" si="17"/>
        <v>0</v>
      </c>
      <c r="V164" s="19">
        <f t="shared" si="18"/>
        <v>0</v>
      </c>
    </row>
    <row r="165" spans="1:22" x14ac:dyDescent="0.25">
      <c r="A165" s="26">
        <f>Wellpath!E165</f>
        <v>0</v>
      </c>
      <c r="B165" s="22">
        <v>0</v>
      </c>
      <c r="C165" s="22">
        <v>0</v>
      </c>
      <c r="D165" s="22">
        <f>SIN(Wellpath!$L165) * SIN(Wellpath!$O165) * (TAN(Dip) * COS(Wellpath!$L165) + SIN(Wellpath!$L165) * COS(Wellpath!$O165)) / SQRT(2)</f>
        <v>0</v>
      </c>
      <c r="E165" s="20">
        <f>Model!$W$17*((drdp!B165+drdp!K165)*'MSXY-TI1S'!$B165+(drdp!E165+drdp!N165)*'MSXY-TI1S'!$C165+(drdp!H165+drdp!Q165)*'MSXY-TI1S'!$D165)</f>
        <v>0</v>
      </c>
      <c r="F165" s="20">
        <f>Model!$W$17*((drdp!C165+drdp!L165)*'MSXY-TI1S'!$B165+(drdp!F165+drdp!O165)*'MSXY-TI1S'!$C165+(drdp!I165+drdp!R165)*'MSXY-TI1S'!$D165)</f>
        <v>0</v>
      </c>
      <c r="G165" s="20">
        <f>Model!$W$17*((drdp!D165+drdp!M165)*'MSXY-TI1S'!$B165+(drdp!G165+drdp!P165)*'MSXY-TI1S'!$C165+(drdp!J165+drdp!S165)*'MSXY-TI1S'!$D165)</f>
        <v>0</v>
      </c>
      <c r="H165" s="18">
        <f>Model!$W$17*((drdp!B165)*'MSXY-TI1S'!$B165+(drdp!E165)*'MSXY-TI1S'!$C165+(drdp!H165)*'MSXY-TI1S'!$D165)</f>
        <v>0</v>
      </c>
      <c r="I165" s="18">
        <f>Model!$W$17*((drdp!C165)*'MSXY-TI1S'!$B165+(drdp!F165)*'MSXY-TI1S'!$C165+(drdp!I165)*'MSXY-TI1S'!$D165)</f>
        <v>0</v>
      </c>
      <c r="J165" s="18">
        <f>Model!$W$17*((drdp!D165)*'MSXY-TI1S'!$B165+(drdp!G165)*'MSXY-TI1S'!$C165+(drdp!J165)*'MSXY-TI1S'!$D165)</f>
        <v>0</v>
      </c>
      <c r="K165" s="21">
        <f>SUM(E$3:E164)+H165</f>
        <v>-0.17751568274800217</v>
      </c>
      <c r="L165" s="21">
        <f>SUM(F$3:F164)+I165</f>
        <v>9.5167512138984306E-3</v>
      </c>
      <c r="M165" s="21">
        <f>SUM(G$3:G164)+J165</f>
        <v>0</v>
      </c>
      <c r="N165" s="21"/>
      <c r="O165" s="21"/>
      <c r="P165" s="21"/>
      <c r="Q165" s="19">
        <f t="shared" si="13"/>
        <v>3.1511817621489357E-2</v>
      </c>
      <c r="R165" s="19">
        <f t="shared" si="14"/>
        <v>9.0568553667237252E-5</v>
      </c>
      <c r="S165" s="19">
        <f t="shared" si="15"/>
        <v>0</v>
      </c>
      <c r="T165" s="19">
        <f t="shared" si="16"/>
        <v>-1.6893725892780584E-3</v>
      </c>
      <c r="U165" s="19">
        <f t="shared" si="17"/>
        <v>0</v>
      </c>
      <c r="V165" s="19">
        <f t="shared" si="18"/>
        <v>0</v>
      </c>
    </row>
    <row r="166" spans="1:22" x14ac:dyDescent="0.25">
      <c r="A166" s="26">
        <f>Wellpath!E166</f>
        <v>0</v>
      </c>
      <c r="B166" s="22">
        <v>0</v>
      </c>
      <c r="C166" s="22">
        <v>0</v>
      </c>
      <c r="D166" s="22">
        <f>SIN(Wellpath!$L166) * SIN(Wellpath!$O166) * (TAN(Dip) * COS(Wellpath!$L166) + SIN(Wellpath!$L166) * COS(Wellpath!$O166)) / SQRT(2)</f>
        <v>0</v>
      </c>
      <c r="E166" s="20">
        <f>Model!$W$17*((drdp!B166+drdp!K166)*'MSXY-TI1S'!$B166+(drdp!E166+drdp!N166)*'MSXY-TI1S'!$C166+(drdp!H166+drdp!Q166)*'MSXY-TI1S'!$D166)</f>
        <v>0</v>
      </c>
      <c r="F166" s="20">
        <f>Model!$W$17*((drdp!C166+drdp!L166)*'MSXY-TI1S'!$B166+(drdp!F166+drdp!O166)*'MSXY-TI1S'!$C166+(drdp!I166+drdp!R166)*'MSXY-TI1S'!$D166)</f>
        <v>0</v>
      </c>
      <c r="G166" s="20">
        <f>Model!$W$17*((drdp!D166+drdp!M166)*'MSXY-TI1S'!$B166+(drdp!G166+drdp!P166)*'MSXY-TI1S'!$C166+(drdp!J166+drdp!S166)*'MSXY-TI1S'!$D166)</f>
        <v>0</v>
      </c>
      <c r="H166" s="18">
        <f>Model!$W$17*((drdp!B166)*'MSXY-TI1S'!$B166+(drdp!E166)*'MSXY-TI1S'!$C166+(drdp!H166)*'MSXY-TI1S'!$D166)</f>
        <v>0</v>
      </c>
      <c r="I166" s="18">
        <f>Model!$W$17*((drdp!C166)*'MSXY-TI1S'!$B166+(drdp!F166)*'MSXY-TI1S'!$C166+(drdp!I166)*'MSXY-TI1S'!$D166)</f>
        <v>0</v>
      </c>
      <c r="J166" s="18">
        <f>Model!$W$17*((drdp!D166)*'MSXY-TI1S'!$B166+(drdp!G166)*'MSXY-TI1S'!$C166+(drdp!J166)*'MSXY-TI1S'!$D166)</f>
        <v>0</v>
      </c>
      <c r="K166" s="21">
        <f>SUM(E$3:E165)+H166</f>
        <v>-0.17751568274800217</v>
      </c>
      <c r="L166" s="21">
        <f>SUM(F$3:F165)+I166</f>
        <v>9.5167512138984306E-3</v>
      </c>
      <c r="M166" s="21">
        <f>SUM(G$3:G165)+J166</f>
        <v>0</v>
      </c>
      <c r="N166" s="21"/>
      <c r="O166" s="21"/>
      <c r="P166" s="21"/>
      <c r="Q166" s="19">
        <f t="shared" si="13"/>
        <v>3.1511817621489357E-2</v>
      </c>
      <c r="R166" s="19">
        <f t="shared" si="14"/>
        <v>9.0568553667237252E-5</v>
      </c>
      <c r="S166" s="19">
        <f t="shared" si="15"/>
        <v>0</v>
      </c>
      <c r="T166" s="19">
        <f t="shared" si="16"/>
        <v>-1.6893725892780584E-3</v>
      </c>
      <c r="U166" s="19">
        <f t="shared" si="17"/>
        <v>0</v>
      </c>
      <c r="V166" s="19">
        <f t="shared" si="18"/>
        <v>0</v>
      </c>
    </row>
    <row r="167" spans="1:22" x14ac:dyDescent="0.25">
      <c r="A167" s="26">
        <f>Wellpath!E167</f>
        <v>0</v>
      </c>
      <c r="B167" s="22">
        <v>0</v>
      </c>
      <c r="C167" s="22">
        <v>0</v>
      </c>
      <c r="D167" s="22">
        <f>SIN(Wellpath!$L167) * SIN(Wellpath!$O167) * (TAN(Dip) * COS(Wellpath!$L167) + SIN(Wellpath!$L167) * COS(Wellpath!$O167)) / SQRT(2)</f>
        <v>0</v>
      </c>
      <c r="E167" s="20">
        <f>Model!$W$17*((drdp!B167+drdp!K167)*'MSXY-TI1S'!$B167+(drdp!E167+drdp!N167)*'MSXY-TI1S'!$C167+(drdp!H167+drdp!Q167)*'MSXY-TI1S'!$D167)</f>
        <v>0</v>
      </c>
      <c r="F167" s="20">
        <f>Model!$W$17*((drdp!C167+drdp!L167)*'MSXY-TI1S'!$B167+(drdp!F167+drdp!O167)*'MSXY-TI1S'!$C167+(drdp!I167+drdp!R167)*'MSXY-TI1S'!$D167)</f>
        <v>0</v>
      </c>
      <c r="G167" s="20">
        <f>Model!$W$17*((drdp!D167+drdp!M167)*'MSXY-TI1S'!$B167+(drdp!G167+drdp!P167)*'MSXY-TI1S'!$C167+(drdp!J167+drdp!S167)*'MSXY-TI1S'!$D167)</f>
        <v>0</v>
      </c>
      <c r="H167" s="18">
        <f>Model!$W$17*((drdp!B167)*'MSXY-TI1S'!$B167+(drdp!E167)*'MSXY-TI1S'!$C167+(drdp!H167)*'MSXY-TI1S'!$D167)</f>
        <v>0</v>
      </c>
      <c r="I167" s="18">
        <f>Model!$W$17*((drdp!C167)*'MSXY-TI1S'!$B167+(drdp!F167)*'MSXY-TI1S'!$C167+(drdp!I167)*'MSXY-TI1S'!$D167)</f>
        <v>0</v>
      </c>
      <c r="J167" s="18">
        <f>Model!$W$17*((drdp!D167)*'MSXY-TI1S'!$B167+(drdp!G167)*'MSXY-TI1S'!$C167+(drdp!J167)*'MSXY-TI1S'!$D167)</f>
        <v>0</v>
      </c>
      <c r="K167" s="21">
        <f>SUM(E$3:E166)+H167</f>
        <v>-0.17751568274800217</v>
      </c>
      <c r="L167" s="21">
        <f>SUM(F$3:F166)+I167</f>
        <v>9.5167512138984306E-3</v>
      </c>
      <c r="M167" s="21">
        <f>SUM(G$3:G166)+J167</f>
        <v>0</v>
      </c>
      <c r="N167" s="21"/>
      <c r="O167" s="21"/>
      <c r="P167" s="21"/>
      <c r="Q167" s="19">
        <f t="shared" si="13"/>
        <v>3.1511817621489357E-2</v>
      </c>
      <c r="R167" s="19">
        <f t="shared" si="14"/>
        <v>9.0568553667237252E-5</v>
      </c>
      <c r="S167" s="19">
        <f t="shared" si="15"/>
        <v>0</v>
      </c>
      <c r="T167" s="19">
        <f t="shared" si="16"/>
        <v>-1.6893725892780584E-3</v>
      </c>
      <c r="U167" s="19">
        <f t="shared" si="17"/>
        <v>0</v>
      </c>
      <c r="V167" s="19">
        <f t="shared" si="18"/>
        <v>0</v>
      </c>
    </row>
    <row r="168" spans="1:22" x14ac:dyDescent="0.25">
      <c r="A168" s="26">
        <f>Wellpath!E168</f>
        <v>0</v>
      </c>
      <c r="B168" s="22">
        <v>0</v>
      </c>
      <c r="C168" s="22">
        <v>0</v>
      </c>
      <c r="D168" s="22">
        <f>SIN(Wellpath!$L168) * SIN(Wellpath!$O168) * (TAN(Dip) * COS(Wellpath!$L168) + SIN(Wellpath!$L168) * COS(Wellpath!$O168)) / SQRT(2)</f>
        <v>0</v>
      </c>
      <c r="E168" s="20">
        <f>Model!$W$17*((drdp!B168+drdp!K168)*'MSXY-TI1S'!$B168+(drdp!E168+drdp!N168)*'MSXY-TI1S'!$C168+(drdp!H168+drdp!Q168)*'MSXY-TI1S'!$D168)</f>
        <v>0</v>
      </c>
      <c r="F168" s="20">
        <f>Model!$W$17*((drdp!C168+drdp!L168)*'MSXY-TI1S'!$B168+(drdp!F168+drdp!O168)*'MSXY-TI1S'!$C168+(drdp!I168+drdp!R168)*'MSXY-TI1S'!$D168)</f>
        <v>0</v>
      </c>
      <c r="G168" s="20">
        <f>Model!$W$17*((drdp!D168+drdp!M168)*'MSXY-TI1S'!$B168+(drdp!G168+drdp!P168)*'MSXY-TI1S'!$C168+(drdp!J168+drdp!S168)*'MSXY-TI1S'!$D168)</f>
        <v>0</v>
      </c>
      <c r="H168" s="18">
        <f>Model!$W$17*((drdp!B168)*'MSXY-TI1S'!$B168+(drdp!E168)*'MSXY-TI1S'!$C168+(drdp!H168)*'MSXY-TI1S'!$D168)</f>
        <v>0</v>
      </c>
      <c r="I168" s="18">
        <f>Model!$W$17*((drdp!C168)*'MSXY-TI1S'!$B168+(drdp!F168)*'MSXY-TI1S'!$C168+(drdp!I168)*'MSXY-TI1S'!$D168)</f>
        <v>0</v>
      </c>
      <c r="J168" s="18">
        <f>Model!$W$17*((drdp!D168)*'MSXY-TI1S'!$B168+(drdp!G168)*'MSXY-TI1S'!$C168+(drdp!J168)*'MSXY-TI1S'!$D168)</f>
        <v>0</v>
      </c>
      <c r="K168" s="21">
        <f>SUM(E$3:E167)+H168</f>
        <v>-0.17751568274800217</v>
      </c>
      <c r="L168" s="21">
        <f>SUM(F$3:F167)+I168</f>
        <v>9.5167512138984306E-3</v>
      </c>
      <c r="M168" s="21">
        <f>SUM(G$3:G167)+J168</f>
        <v>0</v>
      </c>
      <c r="N168" s="21"/>
      <c r="O168" s="21"/>
      <c r="P168" s="21"/>
      <c r="Q168" s="19">
        <f t="shared" si="13"/>
        <v>3.1511817621489357E-2</v>
      </c>
      <c r="R168" s="19">
        <f t="shared" si="14"/>
        <v>9.0568553667237252E-5</v>
      </c>
      <c r="S168" s="19">
        <f t="shared" si="15"/>
        <v>0</v>
      </c>
      <c r="T168" s="19">
        <f t="shared" si="16"/>
        <v>-1.6893725892780584E-3</v>
      </c>
      <c r="U168" s="19">
        <f t="shared" si="17"/>
        <v>0</v>
      </c>
      <c r="V168" s="19">
        <f t="shared" si="18"/>
        <v>0</v>
      </c>
    </row>
    <row r="169" spans="1:22" x14ac:dyDescent="0.25">
      <c r="A169" s="26">
        <f>Wellpath!E169</f>
        <v>0</v>
      </c>
      <c r="B169" s="22">
        <v>0</v>
      </c>
      <c r="C169" s="22">
        <v>0</v>
      </c>
      <c r="D169" s="22">
        <f>SIN(Wellpath!$L169) * SIN(Wellpath!$O169) * (TAN(Dip) * COS(Wellpath!$L169) + SIN(Wellpath!$L169) * COS(Wellpath!$O169)) / SQRT(2)</f>
        <v>0</v>
      </c>
      <c r="E169" s="20">
        <f>Model!$W$17*((drdp!B169+drdp!K169)*'MSXY-TI1S'!$B169+(drdp!E169+drdp!N169)*'MSXY-TI1S'!$C169+(drdp!H169+drdp!Q169)*'MSXY-TI1S'!$D169)</f>
        <v>0</v>
      </c>
      <c r="F169" s="20">
        <f>Model!$W$17*((drdp!C169+drdp!L169)*'MSXY-TI1S'!$B169+(drdp!F169+drdp!O169)*'MSXY-TI1S'!$C169+(drdp!I169+drdp!R169)*'MSXY-TI1S'!$D169)</f>
        <v>0</v>
      </c>
      <c r="G169" s="20">
        <f>Model!$W$17*((drdp!D169+drdp!M169)*'MSXY-TI1S'!$B169+(drdp!G169+drdp!P169)*'MSXY-TI1S'!$C169+(drdp!J169+drdp!S169)*'MSXY-TI1S'!$D169)</f>
        <v>0</v>
      </c>
      <c r="H169" s="18">
        <f>Model!$W$17*((drdp!B169)*'MSXY-TI1S'!$B169+(drdp!E169)*'MSXY-TI1S'!$C169+(drdp!H169)*'MSXY-TI1S'!$D169)</f>
        <v>0</v>
      </c>
      <c r="I169" s="18">
        <f>Model!$W$17*((drdp!C169)*'MSXY-TI1S'!$B169+(drdp!F169)*'MSXY-TI1S'!$C169+(drdp!I169)*'MSXY-TI1S'!$D169)</f>
        <v>0</v>
      </c>
      <c r="J169" s="18">
        <f>Model!$W$17*((drdp!D169)*'MSXY-TI1S'!$B169+(drdp!G169)*'MSXY-TI1S'!$C169+(drdp!J169)*'MSXY-TI1S'!$D169)</f>
        <v>0</v>
      </c>
      <c r="K169" s="21">
        <f>SUM(E$3:E168)+H169</f>
        <v>-0.17751568274800217</v>
      </c>
      <c r="L169" s="21">
        <f>SUM(F$3:F168)+I169</f>
        <v>9.5167512138984306E-3</v>
      </c>
      <c r="M169" s="21">
        <f>SUM(G$3:G168)+J169</f>
        <v>0</v>
      </c>
      <c r="N169" s="21"/>
      <c r="O169" s="21"/>
      <c r="P169" s="21"/>
      <c r="Q169" s="19">
        <f t="shared" si="13"/>
        <v>3.1511817621489357E-2</v>
      </c>
      <c r="R169" s="19">
        <f t="shared" si="14"/>
        <v>9.0568553667237252E-5</v>
      </c>
      <c r="S169" s="19">
        <f t="shared" si="15"/>
        <v>0</v>
      </c>
      <c r="T169" s="19">
        <f t="shared" si="16"/>
        <v>-1.6893725892780584E-3</v>
      </c>
      <c r="U169" s="19">
        <f t="shared" si="17"/>
        <v>0</v>
      </c>
      <c r="V169" s="19">
        <f t="shared" si="18"/>
        <v>0</v>
      </c>
    </row>
    <row r="170" spans="1:22" x14ac:dyDescent="0.25">
      <c r="A170" s="26">
        <f>Wellpath!E170</f>
        <v>0</v>
      </c>
      <c r="B170" s="22">
        <v>0</v>
      </c>
      <c r="C170" s="22">
        <v>0</v>
      </c>
      <c r="D170" s="22">
        <f>SIN(Wellpath!$L170) * SIN(Wellpath!$O170) * (TAN(Dip) * COS(Wellpath!$L170) + SIN(Wellpath!$L170) * COS(Wellpath!$O170)) / SQRT(2)</f>
        <v>0</v>
      </c>
      <c r="E170" s="20">
        <f>Model!$W$17*((drdp!B170+drdp!K170)*'MSXY-TI1S'!$B170+(drdp!E170+drdp!N170)*'MSXY-TI1S'!$C170+(drdp!H170+drdp!Q170)*'MSXY-TI1S'!$D170)</f>
        <v>0</v>
      </c>
      <c r="F170" s="20">
        <f>Model!$W$17*((drdp!C170+drdp!L170)*'MSXY-TI1S'!$B170+(drdp!F170+drdp!O170)*'MSXY-TI1S'!$C170+(drdp!I170+drdp!R170)*'MSXY-TI1S'!$D170)</f>
        <v>0</v>
      </c>
      <c r="G170" s="20">
        <f>Model!$W$17*((drdp!D170+drdp!M170)*'MSXY-TI1S'!$B170+(drdp!G170+drdp!P170)*'MSXY-TI1S'!$C170+(drdp!J170+drdp!S170)*'MSXY-TI1S'!$D170)</f>
        <v>0</v>
      </c>
      <c r="H170" s="18">
        <f>Model!$W$17*((drdp!B170)*'MSXY-TI1S'!$B170+(drdp!E170)*'MSXY-TI1S'!$C170+(drdp!H170)*'MSXY-TI1S'!$D170)</f>
        <v>0</v>
      </c>
      <c r="I170" s="18">
        <f>Model!$W$17*((drdp!C170)*'MSXY-TI1S'!$B170+(drdp!F170)*'MSXY-TI1S'!$C170+(drdp!I170)*'MSXY-TI1S'!$D170)</f>
        <v>0</v>
      </c>
      <c r="J170" s="18">
        <f>Model!$W$17*((drdp!D170)*'MSXY-TI1S'!$B170+(drdp!G170)*'MSXY-TI1S'!$C170+(drdp!J170)*'MSXY-TI1S'!$D170)</f>
        <v>0</v>
      </c>
      <c r="K170" s="21">
        <f>SUM(E$3:E169)+H170</f>
        <v>-0.17751568274800217</v>
      </c>
      <c r="L170" s="21">
        <f>SUM(F$3:F169)+I170</f>
        <v>9.5167512138984306E-3</v>
      </c>
      <c r="M170" s="21">
        <f>SUM(G$3:G169)+J170</f>
        <v>0</v>
      </c>
      <c r="N170" s="21"/>
      <c r="O170" s="21"/>
      <c r="P170" s="21"/>
      <c r="Q170" s="19">
        <f t="shared" si="13"/>
        <v>3.1511817621489357E-2</v>
      </c>
      <c r="R170" s="19">
        <f t="shared" si="14"/>
        <v>9.0568553667237252E-5</v>
      </c>
      <c r="S170" s="19">
        <f t="shared" si="15"/>
        <v>0</v>
      </c>
      <c r="T170" s="19">
        <f t="shared" si="16"/>
        <v>-1.6893725892780584E-3</v>
      </c>
      <c r="U170" s="19">
        <f t="shared" si="17"/>
        <v>0</v>
      </c>
      <c r="V170" s="19">
        <f t="shared" si="18"/>
        <v>0</v>
      </c>
    </row>
    <row r="171" spans="1:22" x14ac:dyDescent="0.25">
      <c r="A171" s="26">
        <f>Wellpath!E171</f>
        <v>0</v>
      </c>
      <c r="B171" s="22">
        <v>0</v>
      </c>
      <c r="C171" s="22">
        <v>0</v>
      </c>
      <c r="D171" s="22">
        <f>SIN(Wellpath!$L171) * SIN(Wellpath!$O171) * (TAN(Dip) * COS(Wellpath!$L171) + SIN(Wellpath!$L171) * COS(Wellpath!$O171)) / SQRT(2)</f>
        <v>0</v>
      </c>
      <c r="E171" s="20">
        <f>Model!$W$17*((drdp!B171+drdp!K171)*'MSXY-TI1S'!$B171+(drdp!E171+drdp!N171)*'MSXY-TI1S'!$C171+(drdp!H171+drdp!Q171)*'MSXY-TI1S'!$D171)</f>
        <v>0</v>
      </c>
      <c r="F171" s="20">
        <f>Model!$W$17*((drdp!C171+drdp!L171)*'MSXY-TI1S'!$B171+(drdp!F171+drdp!O171)*'MSXY-TI1S'!$C171+(drdp!I171+drdp!R171)*'MSXY-TI1S'!$D171)</f>
        <v>0</v>
      </c>
      <c r="G171" s="20">
        <f>Model!$W$17*((drdp!D171+drdp!M171)*'MSXY-TI1S'!$B171+(drdp!G171+drdp!P171)*'MSXY-TI1S'!$C171+(drdp!J171+drdp!S171)*'MSXY-TI1S'!$D171)</f>
        <v>0</v>
      </c>
      <c r="H171" s="18">
        <f>Model!$W$17*((drdp!B171)*'MSXY-TI1S'!$B171+(drdp!E171)*'MSXY-TI1S'!$C171+(drdp!H171)*'MSXY-TI1S'!$D171)</f>
        <v>0</v>
      </c>
      <c r="I171" s="18">
        <f>Model!$W$17*((drdp!C171)*'MSXY-TI1S'!$B171+(drdp!F171)*'MSXY-TI1S'!$C171+(drdp!I171)*'MSXY-TI1S'!$D171)</f>
        <v>0</v>
      </c>
      <c r="J171" s="18">
        <f>Model!$W$17*((drdp!D171)*'MSXY-TI1S'!$B171+(drdp!G171)*'MSXY-TI1S'!$C171+(drdp!J171)*'MSXY-TI1S'!$D171)</f>
        <v>0</v>
      </c>
      <c r="K171" s="21">
        <f>SUM(E$3:E170)+H171</f>
        <v>-0.17751568274800217</v>
      </c>
      <c r="L171" s="21">
        <f>SUM(F$3:F170)+I171</f>
        <v>9.5167512138984306E-3</v>
      </c>
      <c r="M171" s="21">
        <f>SUM(G$3:G170)+J171</f>
        <v>0</v>
      </c>
      <c r="N171" s="21"/>
      <c r="O171" s="21"/>
      <c r="P171" s="21"/>
      <c r="Q171" s="19">
        <f t="shared" si="13"/>
        <v>3.1511817621489357E-2</v>
      </c>
      <c r="R171" s="19">
        <f t="shared" si="14"/>
        <v>9.0568553667237252E-5</v>
      </c>
      <c r="S171" s="19">
        <f t="shared" si="15"/>
        <v>0</v>
      </c>
      <c r="T171" s="19">
        <f t="shared" si="16"/>
        <v>-1.6893725892780584E-3</v>
      </c>
      <c r="U171" s="19">
        <f t="shared" si="17"/>
        <v>0</v>
      </c>
      <c r="V171" s="19">
        <f t="shared" si="18"/>
        <v>0</v>
      </c>
    </row>
    <row r="172" spans="1:22" x14ac:dyDescent="0.25">
      <c r="A172" s="26">
        <f>Wellpath!E172</f>
        <v>0</v>
      </c>
      <c r="B172" s="22">
        <v>0</v>
      </c>
      <c r="C172" s="22">
        <v>0</v>
      </c>
      <c r="D172" s="22">
        <f>SIN(Wellpath!$L172) * SIN(Wellpath!$O172) * (TAN(Dip) * COS(Wellpath!$L172) + SIN(Wellpath!$L172) * COS(Wellpath!$O172)) / SQRT(2)</f>
        <v>0</v>
      </c>
      <c r="E172" s="20">
        <f>Model!$W$17*((drdp!B172+drdp!K172)*'MSXY-TI1S'!$B172+(drdp!E172+drdp!N172)*'MSXY-TI1S'!$C172+(drdp!H172+drdp!Q172)*'MSXY-TI1S'!$D172)</f>
        <v>0</v>
      </c>
      <c r="F172" s="20">
        <f>Model!$W$17*((drdp!C172+drdp!L172)*'MSXY-TI1S'!$B172+(drdp!F172+drdp!O172)*'MSXY-TI1S'!$C172+(drdp!I172+drdp!R172)*'MSXY-TI1S'!$D172)</f>
        <v>0</v>
      </c>
      <c r="G172" s="20">
        <f>Model!$W$17*((drdp!D172+drdp!M172)*'MSXY-TI1S'!$B172+(drdp!G172+drdp!P172)*'MSXY-TI1S'!$C172+(drdp!J172+drdp!S172)*'MSXY-TI1S'!$D172)</f>
        <v>0</v>
      </c>
      <c r="H172" s="18">
        <f>Model!$W$17*((drdp!B172)*'MSXY-TI1S'!$B172+(drdp!E172)*'MSXY-TI1S'!$C172+(drdp!H172)*'MSXY-TI1S'!$D172)</f>
        <v>0</v>
      </c>
      <c r="I172" s="18">
        <f>Model!$W$17*((drdp!C172)*'MSXY-TI1S'!$B172+(drdp!F172)*'MSXY-TI1S'!$C172+(drdp!I172)*'MSXY-TI1S'!$D172)</f>
        <v>0</v>
      </c>
      <c r="J172" s="18">
        <f>Model!$W$17*((drdp!D172)*'MSXY-TI1S'!$B172+(drdp!G172)*'MSXY-TI1S'!$C172+(drdp!J172)*'MSXY-TI1S'!$D172)</f>
        <v>0</v>
      </c>
      <c r="K172" s="21">
        <f>SUM(E$3:E171)+H172</f>
        <v>-0.17751568274800217</v>
      </c>
      <c r="L172" s="21">
        <f>SUM(F$3:F171)+I172</f>
        <v>9.5167512138984306E-3</v>
      </c>
      <c r="M172" s="21">
        <f>SUM(G$3:G171)+J172</f>
        <v>0</v>
      </c>
      <c r="N172" s="21"/>
      <c r="O172" s="21"/>
      <c r="P172" s="21"/>
      <c r="Q172" s="19">
        <f t="shared" si="13"/>
        <v>3.1511817621489357E-2</v>
      </c>
      <c r="R172" s="19">
        <f t="shared" si="14"/>
        <v>9.0568553667237252E-5</v>
      </c>
      <c r="S172" s="19">
        <f t="shared" si="15"/>
        <v>0</v>
      </c>
      <c r="T172" s="19">
        <f t="shared" si="16"/>
        <v>-1.6893725892780584E-3</v>
      </c>
      <c r="U172" s="19">
        <f t="shared" si="17"/>
        <v>0</v>
      </c>
      <c r="V172" s="19">
        <f t="shared" si="18"/>
        <v>0</v>
      </c>
    </row>
    <row r="173" spans="1:22" x14ac:dyDescent="0.25">
      <c r="A173" s="26">
        <f>Wellpath!E173</f>
        <v>0</v>
      </c>
      <c r="B173" s="22">
        <v>0</v>
      </c>
      <c r="C173" s="22">
        <v>0</v>
      </c>
      <c r="D173" s="22">
        <f>SIN(Wellpath!$L173) * SIN(Wellpath!$O173) * (TAN(Dip) * COS(Wellpath!$L173) + SIN(Wellpath!$L173) * COS(Wellpath!$O173)) / SQRT(2)</f>
        <v>0</v>
      </c>
      <c r="E173" s="20">
        <f>Model!$W$17*((drdp!B173+drdp!K173)*'MSXY-TI1S'!$B173+(drdp!E173+drdp!N173)*'MSXY-TI1S'!$C173+(drdp!H173+drdp!Q173)*'MSXY-TI1S'!$D173)</f>
        <v>0</v>
      </c>
      <c r="F173" s="20">
        <f>Model!$W$17*((drdp!C173+drdp!L173)*'MSXY-TI1S'!$B173+(drdp!F173+drdp!O173)*'MSXY-TI1S'!$C173+(drdp!I173+drdp!R173)*'MSXY-TI1S'!$D173)</f>
        <v>0</v>
      </c>
      <c r="G173" s="20">
        <f>Model!$W$17*((drdp!D173+drdp!M173)*'MSXY-TI1S'!$B173+(drdp!G173+drdp!P173)*'MSXY-TI1S'!$C173+(drdp!J173+drdp!S173)*'MSXY-TI1S'!$D173)</f>
        <v>0</v>
      </c>
      <c r="H173" s="18">
        <f>Model!$W$17*((drdp!B173)*'MSXY-TI1S'!$B173+(drdp!E173)*'MSXY-TI1S'!$C173+(drdp!H173)*'MSXY-TI1S'!$D173)</f>
        <v>0</v>
      </c>
      <c r="I173" s="18">
        <f>Model!$W$17*((drdp!C173)*'MSXY-TI1S'!$B173+(drdp!F173)*'MSXY-TI1S'!$C173+(drdp!I173)*'MSXY-TI1S'!$D173)</f>
        <v>0</v>
      </c>
      <c r="J173" s="18">
        <f>Model!$W$17*((drdp!D173)*'MSXY-TI1S'!$B173+(drdp!G173)*'MSXY-TI1S'!$C173+(drdp!J173)*'MSXY-TI1S'!$D173)</f>
        <v>0</v>
      </c>
      <c r="K173" s="21">
        <f>SUM(E$3:E172)+H173</f>
        <v>-0.17751568274800217</v>
      </c>
      <c r="L173" s="21">
        <f>SUM(F$3:F172)+I173</f>
        <v>9.5167512138984306E-3</v>
      </c>
      <c r="M173" s="21">
        <f>SUM(G$3:G172)+J173</f>
        <v>0</v>
      </c>
      <c r="N173" s="21"/>
      <c r="O173" s="21"/>
      <c r="P173" s="21"/>
      <c r="Q173" s="19">
        <f t="shared" si="13"/>
        <v>3.1511817621489357E-2</v>
      </c>
      <c r="R173" s="19">
        <f t="shared" si="14"/>
        <v>9.0568553667237252E-5</v>
      </c>
      <c r="S173" s="19">
        <f t="shared" si="15"/>
        <v>0</v>
      </c>
      <c r="T173" s="19">
        <f t="shared" si="16"/>
        <v>-1.6893725892780584E-3</v>
      </c>
      <c r="U173" s="19">
        <f t="shared" si="17"/>
        <v>0</v>
      </c>
      <c r="V173" s="19">
        <f t="shared" si="18"/>
        <v>0</v>
      </c>
    </row>
    <row r="174" spans="1:22" x14ac:dyDescent="0.25">
      <c r="A174" s="26">
        <f>Wellpath!E174</f>
        <v>0</v>
      </c>
      <c r="B174" s="22">
        <v>0</v>
      </c>
      <c r="C174" s="22">
        <v>0</v>
      </c>
      <c r="D174" s="22">
        <f>SIN(Wellpath!$L174) * SIN(Wellpath!$O174) * (TAN(Dip) * COS(Wellpath!$L174) + SIN(Wellpath!$L174) * COS(Wellpath!$O174)) / SQRT(2)</f>
        <v>0</v>
      </c>
      <c r="E174" s="20">
        <f>Model!$W$17*((drdp!B174+drdp!K174)*'MSXY-TI1S'!$B174+(drdp!E174+drdp!N174)*'MSXY-TI1S'!$C174+(drdp!H174+drdp!Q174)*'MSXY-TI1S'!$D174)</f>
        <v>0</v>
      </c>
      <c r="F174" s="20">
        <f>Model!$W$17*((drdp!C174+drdp!L174)*'MSXY-TI1S'!$B174+(drdp!F174+drdp!O174)*'MSXY-TI1S'!$C174+(drdp!I174+drdp!R174)*'MSXY-TI1S'!$D174)</f>
        <v>0</v>
      </c>
      <c r="G174" s="20">
        <f>Model!$W$17*((drdp!D174+drdp!M174)*'MSXY-TI1S'!$B174+(drdp!G174+drdp!P174)*'MSXY-TI1S'!$C174+(drdp!J174+drdp!S174)*'MSXY-TI1S'!$D174)</f>
        <v>0</v>
      </c>
      <c r="H174" s="18">
        <f>Model!$W$17*((drdp!B174)*'MSXY-TI1S'!$B174+(drdp!E174)*'MSXY-TI1S'!$C174+(drdp!H174)*'MSXY-TI1S'!$D174)</f>
        <v>0</v>
      </c>
      <c r="I174" s="18">
        <f>Model!$W$17*((drdp!C174)*'MSXY-TI1S'!$B174+(drdp!F174)*'MSXY-TI1S'!$C174+(drdp!I174)*'MSXY-TI1S'!$D174)</f>
        <v>0</v>
      </c>
      <c r="J174" s="18">
        <f>Model!$W$17*((drdp!D174)*'MSXY-TI1S'!$B174+(drdp!G174)*'MSXY-TI1S'!$C174+(drdp!J174)*'MSXY-TI1S'!$D174)</f>
        <v>0</v>
      </c>
      <c r="K174" s="21">
        <f>SUM(E$3:E173)+H174</f>
        <v>-0.17751568274800217</v>
      </c>
      <c r="L174" s="21">
        <f>SUM(F$3:F173)+I174</f>
        <v>9.5167512138984306E-3</v>
      </c>
      <c r="M174" s="21">
        <f>SUM(G$3:G173)+J174</f>
        <v>0</v>
      </c>
      <c r="N174" s="21"/>
      <c r="O174" s="21"/>
      <c r="P174" s="21"/>
      <c r="Q174" s="19">
        <f t="shared" si="13"/>
        <v>3.1511817621489357E-2</v>
      </c>
      <c r="R174" s="19">
        <f t="shared" si="14"/>
        <v>9.0568553667237252E-5</v>
      </c>
      <c r="S174" s="19">
        <f t="shared" si="15"/>
        <v>0</v>
      </c>
      <c r="T174" s="19">
        <f t="shared" si="16"/>
        <v>-1.6893725892780584E-3</v>
      </c>
      <c r="U174" s="19">
        <f t="shared" si="17"/>
        <v>0</v>
      </c>
      <c r="V174" s="19">
        <f t="shared" si="18"/>
        <v>0</v>
      </c>
    </row>
    <row r="175" spans="1:22" x14ac:dyDescent="0.25">
      <c r="A175" s="26">
        <f>Wellpath!E175</f>
        <v>0</v>
      </c>
      <c r="B175" s="22">
        <v>0</v>
      </c>
      <c r="C175" s="22">
        <v>0</v>
      </c>
      <c r="D175" s="22">
        <f>SIN(Wellpath!$L175) * SIN(Wellpath!$O175) * (TAN(Dip) * COS(Wellpath!$L175) + SIN(Wellpath!$L175) * COS(Wellpath!$O175)) / SQRT(2)</f>
        <v>0</v>
      </c>
      <c r="E175" s="20">
        <f>Model!$W$17*((drdp!B175+drdp!K175)*'MSXY-TI1S'!$B175+(drdp!E175+drdp!N175)*'MSXY-TI1S'!$C175+(drdp!H175+drdp!Q175)*'MSXY-TI1S'!$D175)</f>
        <v>0</v>
      </c>
      <c r="F175" s="20">
        <f>Model!$W$17*((drdp!C175+drdp!L175)*'MSXY-TI1S'!$B175+(drdp!F175+drdp!O175)*'MSXY-TI1S'!$C175+(drdp!I175+drdp!R175)*'MSXY-TI1S'!$D175)</f>
        <v>0</v>
      </c>
      <c r="G175" s="20">
        <f>Model!$W$17*((drdp!D175+drdp!M175)*'MSXY-TI1S'!$B175+(drdp!G175+drdp!P175)*'MSXY-TI1S'!$C175+(drdp!J175+drdp!S175)*'MSXY-TI1S'!$D175)</f>
        <v>0</v>
      </c>
      <c r="H175" s="18">
        <f>Model!$W$17*((drdp!B175)*'MSXY-TI1S'!$B175+(drdp!E175)*'MSXY-TI1S'!$C175+(drdp!H175)*'MSXY-TI1S'!$D175)</f>
        <v>0</v>
      </c>
      <c r="I175" s="18">
        <f>Model!$W$17*((drdp!C175)*'MSXY-TI1S'!$B175+(drdp!F175)*'MSXY-TI1S'!$C175+(drdp!I175)*'MSXY-TI1S'!$D175)</f>
        <v>0</v>
      </c>
      <c r="J175" s="18">
        <f>Model!$W$17*((drdp!D175)*'MSXY-TI1S'!$B175+(drdp!G175)*'MSXY-TI1S'!$C175+(drdp!J175)*'MSXY-TI1S'!$D175)</f>
        <v>0</v>
      </c>
      <c r="K175" s="21">
        <f>SUM(E$3:E174)+H175</f>
        <v>-0.17751568274800217</v>
      </c>
      <c r="L175" s="21">
        <f>SUM(F$3:F174)+I175</f>
        <v>9.5167512138984306E-3</v>
      </c>
      <c r="M175" s="21">
        <f>SUM(G$3:G174)+J175</f>
        <v>0</v>
      </c>
      <c r="N175" s="21"/>
      <c r="O175" s="21"/>
      <c r="P175" s="21"/>
      <c r="Q175" s="19">
        <f t="shared" si="13"/>
        <v>3.1511817621489357E-2</v>
      </c>
      <c r="R175" s="19">
        <f t="shared" si="14"/>
        <v>9.0568553667237252E-5</v>
      </c>
      <c r="S175" s="19">
        <f t="shared" si="15"/>
        <v>0</v>
      </c>
      <c r="T175" s="19">
        <f t="shared" si="16"/>
        <v>-1.6893725892780584E-3</v>
      </c>
      <c r="U175" s="19">
        <f t="shared" si="17"/>
        <v>0</v>
      </c>
      <c r="V175" s="19">
        <f t="shared" si="18"/>
        <v>0</v>
      </c>
    </row>
    <row r="176" spans="1:22" x14ac:dyDescent="0.25">
      <c r="A176" s="26">
        <f>Wellpath!E176</f>
        <v>0</v>
      </c>
      <c r="B176" s="22">
        <v>0</v>
      </c>
      <c r="C176" s="22">
        <v>0</v>
      </c>
      <c r="D176" s="22">
        <f>SIN(Wellpath!$L176) * SIN(Wellpath!$O176) * (TAN(Dip) * COS(Wellpath!$L176) + SIN(Wellpath!$L176) * COS(Wellpath!$O176)) / SQRT(2)</f>
        <v>0</v>
      </c>
      <c r="E176" s="20">
        <f>Model!$W$17*((drdp!B176+drdp!K176)*'MSXY-TI1S'!$B176+(drdp!E176+drdp!N176)*'MSXY-TI1S'!$C176+(drdp!H176+drdp!Q176)*'MSXY-TI1S'!$D176)</f>
        <v>0</v>
      </c>
      <c r="F176" s="20">
        <f>Model!$W$17*((drdp!C176+drdp!L176)*'MSXY-TI1S'!$B176+(drdp!F176+drdp!O176)*'MSXY-TI1S'!$C176+(drdp!I176+drdp!R176)*'MSXY-TI1S'!$D176)</f>
        <v>0</v>
      </c>
      <c r="G176" s="20">
        <f>Model!$W$17*((drdp!D176+drdp!M176)*'MSXY-TI1S'!$B176+(drdp!G176+drdp!P176)*'MSXY-TI1S'!$C176+(drdp!J176+drdp!S176)*'MSXY-TI1S'!$D176)</f>
        <v>0</v>
      </c>
      <c r="H176" s="18">
        <f>Model!$W$17*((drdp!B176)*'MSXY-TI1S'!$B176+(drdp!E176)*'MSXY-TI1S'!$C176+(drdp!H176)*'MSXY-TI1S'!$D176)</f>
        <v>0</v>
      </c>
      <c r="I176" s="18">
        <f>Model!$W$17*((drdp!C176)*'MSXY-TI1S'!$B176+(drdp!F176)*'MSXY-TI1S'!$C176+(drdp!I176)*'MSXY-TI1S'!$D176)</f>
        <v>0</v>
      </c>
      <c r="J176" s="18">
        <f>Model!$W$17*((drdp!D176)*'MSXY-TI1S'!$B176+(drdp!G176)*'MSXY-TI1S'!$C176+(drdp!J176)*'MSXY-TI1S'!$D176)</f>
        <v>0</v>
      </c>
      <c r="K176" s="21">
        <f>SUM(E$3:E175)+H176</f>
        <v>-0.17751568274800217</v>
      </c>
      <c r="L176" s="21">
        <f>SUM(F$3:F175)+I176</f>
        <v>9.5167512138984306E-3</v>
      </c>
      <c r="M176" s="21">
        <f>SUM(G$3:G175)+J176</f>
        <v>0</v>
      </c>
      <c r="N176" s="21"/>
      <c r="O176" s="21"/>
      <c r="P176" s="21"/>
      <c r="Q176" s="19">
        <f t="shared" si="13"/>
        <v>3.1511817621489357E-2</v>
      </c>
      <c r="R176" s="19">
        <f t="shared" si="14"/>
        <v>9.0568553667237252E-5</v>
      </c>
      <c r="S176" s="19">
        <f t="shared" si="15"/>
        <v>0</v>
      </c>
      <c r="T176" s="19">
        <f t="shared" si="16"/>
        <v>-1.6893725892780584E-3</v>
      </c>
      <c r="U176" s="19">
        <f t="shared" si="17"/>
        <v>0</v>
      </c>
      <c r="V176" s="19">
        <f t="shared" si="18"/>
        <v>0</v>
      </c>
    </row>
    <row r="177" spans="1:22" x14ac:dyDescent="0.25">
      <c r="A177" s="26">
        <f>Wellpath!E177</f>
        <v>0</v>
      </c>
      <c r="B177" s="22">
        <v>0</v>
      </c>
      <c r="C177" s="22">
        <v>0</v>
      </c>
      <c r="D177" s="22">
        <f>SIN(Wellpath!$L177) * SIN(Wellpath!$O177) * (TAN(Dip) * COS(Wellpath!$L177) + SIN(Wellpath!$L177) * COS(Wellpath!$O177)) / SQRT(2)</f>
        <v>0</v>
      </c>
      <c r="E177" s="20">
        <f>Model!$W$17*((drdp!B177+drdp!K177)*'MSXY-TI1S'!$B177+(drdp!E177+drdp!N177)*'MSXY-TI1S'!$C177+(drdp!H177+drdp!Q177)*'MSXY-TI1S'!$D177)</f>
        <v>0</v>
      </c>
      <c r="F177" s="20">
        <f>Model!$W$17*((drdp!C177+drdp!L177)*'MSXY-TI1S'!$B177+(drdp!F177+drdp!O177)*'MSXY-TI1S'!$C177+(drdp!I177+drdp!R177)*'MSXY-TI1S'!$D177)</f>
        <v>0</v>
      </c>
      <c r="G177" s="20">
        <f>Model!$W$17*((drdp!D177+drdp!M177)*'MSXY-TI1S'!$B177+(drdp!G177+drdp!P177)*'MSXY-TI1S'!$C177+(drdp!J177+drdp!S177)*'MSXY-TI1S'!$D177)</f>
        <v>0</v>
      </c>
      <c r="H177" s="18">
        <f>Model!$W$17*((drdp!B177)*'MSXY-TI1S'!$B177+(drdp!E177)*'MSXY-TI1S'!$C177+(drdp!H177)*'MSXY-TI1S'!$D177)</f>
        <v>0</v>
      </c>
      <c r="I177" s="18">
        <f>Model!$W$17*((drdp!C177)*'MSXY-TI1S'!$B177+(drdp!F177)*'MSXY-TI1S'!$C177+(drdp!I177)*'MSXY-TI1S'!$D177)</f>
        <v>0</v>
      </c>
      <c r="J177" s="18">
        <f>Model!$W$17*((drdp!D177)*'MSXY-TI1S'!$B177+(drdp!G177)*'MSXY-TI1S'!$C177+(drdp!J177)*'MSXY-TI1S'!$D177)</f>
        <v>0</v>
      </c>
      <c r="K177" s="21">
        <f>SUM(E$3:E176)+H177</f>
        <v>-0.17751568274800217</v>
      </c>
      <c r="L177" s="21">
        <f>SUM(F$3:F176)+I177</f>
        <v>9.5167512138984306E-3</v>
      </c>
      <c r="M177" s="21">
        <f>SUM(G$3:G176)+J177</f>
        <v>0</v>
      </c>
      <c r="N177" s="21"/>
      <c r="O177" s="21"/>
      <c r="P177" s="21"/>
      <c r="Q177" s="19">
        <f t="shared" si="13"/>
        <v>3.1511817621489357E-2</v>
      </c>
      <c r="R177" s="19">
        <f t="shared" si="14"/>
        <v>9.0568553667237252E-5</v>
      </c>
      <c r="S177" s="19">
        <f t="shared" si="15"/>
        <v>0</v>
      </c>
      <c r="T177" s="19">
        <f t="shared" si="16"/>
        <v>-1.6893725892780584E-3</v>
      </c>
      <c r="U177" s="19">
        <f t="shared" si="17"/>
        <v>0</v>
      </c>
      <c r="V177" s="19">
        <f t="shared" si="18"/>
        <v>0</v>
      </c>
    </row>
    <row r="178" spans="1:22" x14ac:dyDescent="0.25">
      <c r="A178" s="26">
        <f>Wellpath!E178</f>
        <v>0</v>
      </c>
      <c r="B178" s="22">
        <v>0</v>
      </c>
      <c r="C178" s="22">
        <v>0</v>
      </c>
      <c r="D178" s="22">
        <f>SIN(Wellpath!$L178) * SIN(Wellpath!$O178) * (TAN(Dip) * COS(Wellpath!$L178) + SIN(Wellpath!$L178) * COS(Wellpath!$O178)) / SQRT(2)</f>
        <v>0</v>
      </c>
      <c r="E178" s="20">
        <f>Model!$W$17*((drdp!B178+drdp!K178)*'MSXY-TI1S'!$B178+(drdp!E178+drdp!N178)*'MSXY-TI1S'!$C178+(drdp!H178+drdp!Q178)*'MSXY-TI1S'!$D178)</f>
        <v>0</v>
      </c>
      <c r="F178" s="20">
        <f>Model!$W$17*((drdp!C178+drdp!L178)*'MSXY-TI1S'!$B178+(drdp!F178+drdp!O178)*'MSXY-TI1S'!$C178+(drdp!I178+drdp!R178)*'MSXY-TI1S'!$D178)</f>
        <v>0</v>
      </c>
      <c r="G178" s="20">
        <f>Model!$W$17*((drdp!D178+drdp!M178)*'MSXY-TI1S'!$B178+(drdp!G178+drdp!P178)*'MSXY-TI1S'!$C178+(drdp!J178+drdp!S178)*'MSXY-TI1S'!$D178)</f>
        <v>0</v>
      </c>
      <c r="H178" s="18">
        <f>Model!$W$17*((drdp!B178)*'MSXY-TI1S'!$B178+(drdp!E178)*'MSXY-TI1S'!$C178+(drdp!H178)*'MSXY-TI1S'!$D178)</f>
        <v>0</v>
      </c>
      <c r="I178" s="18">
        <f>Model!$W$17*((drdp!C178)*'MSXY-TI1S'!$B178+(drdp!F178)*'MSXY-TI1S'!$C178+(drdp!I178)*'MSXY-TI1S'!$D178)</f>
        <v>0</v>
      </c>
      <c r="J178" s="18">
        <f>Model!$W$17*((drdp!D178)*'MSXY-TI1S'!$B178+(drdp!G178)*'MSXY-TI1S'!$C178+(drdp!J178)*'MSXY-TI1S'!$D178)</f>
        <v>0</v>
      </c>
      <c r="K178" s="21">
        <f>SUM(E$3:E177)+H178</f>
        <v>-0.17751568274800217</v>
      </c>
      <c r="L178" s="21">
        <f>SUM(F$3:F177)+I178</f>
        <v>9.5167512138984306E-3</v>
      </c>
      <c r="M178" s="21">
        <f>SUM(G$3:G177)+J178</f>
        <v>0</v>
      </c>
      <c r="N178" s="21"/>
      <c r="O178" s="21"/>
      <c r="P178" s="21"/>
      <c r="Q178" s="19">
        <f t="shared" si="13"/>
        <v>3.1511817621489357E-2</v>
      </c>
      <c r="R178" s="19">
        <f t="shared" si="14"/>
        <v>9.0568553667237252E-5</v>
      </c>
      <c r="S178" s="19">
        <f t="shared" si="15"/>
        <v>0</v>
      </c>
      <c r="T178" s="19">
        <f t="shared" si="16"/>
        <v>-1.6893725892780584E-3</v>
      </c>
      <c r="U178" s="19">
        <f t="shared" si="17"/>
        <v>0</v>
      </c>
      <c r="V178" s="19">
        <f t="shared" si="18"/>
        <v>0</v>
      </c>
    </row>
    <row r="179" spans="1:22" x14ac:dyDescent="0.25">
      <c r="A179" s="26">
        <f>Wellpath!E179</f>
        <v>0</v>
      </c>
      <c r="B179" s="22">
        <v>0</v>
      </c>
      <c r="C179" s="22">
        <v>0</v>
      </c>
      <c r="D179" s="22">
        <f>SIN(Wellpath!$L179) * SIN(Wellpath!$O179) * (TAN(Dip) * COS(Wellpath!$L179) + SIN(Wellpath!$L179) * COS(Wellpath!$O179)) / SQRT(2)</f>
        <v>0</v>
      </c>
      <c r="E179" s="20">
        <f>Model!$W$17*((drdp!B179+drdp!K179)*'MSXY-TI1S'!$B179+(drdp!E179+drdp!N179)*'MSXY-TI1S'!$C179+(drdp!H179+drdp!Q179)*'MSXY-TI1S'!$D179)</f>
        <v>0</v>
      </c>
      <c r="F179" s="20">
        <f>Model!$W$17*((drdp!C179+drdp!L179)*'MSXY-TI1S'!$B179+(drdp!F179+drdp!O179)*'MSXY-TI1S'!$C179+(drdp!I179+drdp!R179)*'MSXY-TI1S'!$D179)</f>
        <v>0</v>
      </c>
      <c r="G179" s="20">
        <f>Model!$W$17*((drdp!D179+drdp!M179)*'MSXY-TI1S'!$B179+(drdp!G179+drdp!P179)*'MSXY-TI1S'!$C179+(drdp!J179+drdp!S179)*'MSXY-TI1S'!$D179)</f>
        <v>0</v>
      </c>
      <c r="H179" s="18">
        <f>Model!$W$17*((drdp!B179)*'MSXY-TI1S'!$B179+(drdp!E179)*'MSXY-TI1S'!$C179+(drdp!H179)*'MSXY-TI1S'!$D179)</f>
        <v>0</v>
      </c>
      <c r="I179" s="18">
        <f>Model!$W$17*((drdp!C179)*'MSXY-TI1S'!$B179+(drdp!F179)*'MSXY-TI1S'!$C179+(drdp!I179)*'MSXY-TI1S'!$D179)</f>
        <v>0</v>
      </c>
      <c r="J179" s="18">
        <f>Model!$W$17*((drdp!D179)*'MSXY-TI1S'!$B179+(drdp!G179)*'MSXY-TI1S'!$C179+(drdp!J179)*'MSXY-TI1S'!$D179)</f>
        <v>0</v>
      </c>
      <c r="K179" s="21">
        <f>SUM(E$3:E178)+H179</f>
        <v>-0.17751568274800217</v>
      </c>
      <c r="L179" s="21">
        <f>SUM(F$3:F178)+I179</f>
        <v>9.5167512138984306E-3</v>
      </c>
      <c r="M179" s="21">
        <f>SUM(G$3:G178)+J179</f>
        <v>0</v>
      </c>
      <c r="N179" s="21"/>
      <c r="O179" s="21"/>
      <c r="P179" s="21"/>
      <c r="Q179" s="19">
        <f t="shared" si="13"/>
        <v>3.1511817621489357E-2</v>
      </c>
      <c r="R179" s="19">
        <f t="shared" si="14"/>
        <v>9.0568553667237252E-5</v>
      </c>
      <c r="S179" s="19">
        <f t="shared" si="15"/>
        <v>0</v>
      </c>
      <c r="T179" s="19">
        <f t="shared" si="16"/>
        <v>-1.6893725892780584E-3</v>
      </c>
      <c r="U179" s="19">
        <f t="shared" si="17"/>
        <v>0</v>
      </c>
      <c r="V179" s="19">
        <f t="shared" si="18"/>
        <v>0</v>
      </c>
    </row>
    <row r="180" spans="1:22" x14ac:dyDescent="0.25">
      <c r="A180" s="26">
        <f>Wellpath!E180</f>
        <v>0</v>
      </c>
      <c r="B180" s="22">
        <v>0</v>
      </c>
      <c r="C180" s="22">
        <v>0</v>
      </c>
      <c r="D180" s="22">
        <f>SIN(Wellpath!$L180) * SIN(Wellpath!$O180) * (TAN(Dip) * COS(Wellpath!$L180) + SIN(Wellpath!$L180) * COS(Wellpath!$O180)) / SQRT(2)</f>
        <v>0</v>
      </c>
      <c r="E180" s="20">
        <f>Model!$W$17*((drdp!B180+drdp!K180)*'MSXY-TI1S'!$B180+(drdp!E180+drdp!N180)*'MSXY-TI1S'!$C180+(drdp!H180+drdp!Q180)*'MSXY-TI1S'!$D180)</f>
        <v>0</v>
      </c>
      <c r="F180" s="20">
        <f>Model!$W$17*((drdp!C180+drdp!L180)*'MSXY-TI1S'!$B180+(drdp!F180+drdp!O180)*'MSXY-TI1S'!$C180+(drdp!I180+drdp!R180)*'MSXY-TI1S'!$D180)</f>
        <v>0</v>
      </c>
      <c r="G180" s="20">
        <f>Model!$W$17*((drdp!D180+drdp!M180)*'MSXY-TI1S'!$B180+(drdp!G180+drdp!P180)*'MSXY-TI1S'!$C180+(drdp!J180+drdp!S180)*'MSXY-TI1S'!$D180)</f>
        <v>0</v>
      </c>
      <c r="H180" s="18">
        <f>Model!$W$17*((drdp!B180)*'MSXY-TI1S'!$B180+(drdp!E180)*'MSXY-TI1S'!$C180+(drdp!H180)*'MSXY-TI1S'!$D180)</f>
        <v>0</v>
      </c>
      <c r="I180" s="18">
        <f>Model!$W$17*((drdp!C180)*'MSXY-TI1S'!$B180+(drdp!F180)*'MSXY-TI1S'!$C180+(drdp!I180)*'MSXY-TI1S'!$D180)</f>
        <v>0</v>
      </c>
      <c r="J180" s="18">
        <f>Model!$W$17*((drdp!D180)*'MSXY-TI1S'!$B180+(drdp!G180)*'MSXY-TI1S'!$C180+(drdp!J180)*'MSXY-TI1S'!$D180)</f>
        <v>0</v>
      </c>
      <c r="K180" s="21">
        <f>SUM(E$3:E179)+H180</f>
        <v>-0.17751568274800217</v>
      </c>
      <c r="L180" s="21">
        <f>SUM(F$3:F179)+I180</f>
        <v>9.5167512138984306E-3</v>
      </c>
      <c r="M180" s="21">
        <f>SUM(G$3:G179)+J180</f>
        <v>0</v>
      </c>
      <c r="N180" s="21"/>
      <c r="O180" s="21"/>
      <c r="P180" s="21"/>
      <c r="Q180" s="19">
        <f t="shared" si="13"/>
        <v>3.1511817621489357E-2</v>
      </c>
      <c r="R180" s="19">
        <f t="shared" si="14"/>
        <v>9.0568553667237252E-5</v>
      </c>
      <c r="S180" s="19">
        <f t="shared" si="15"/>
        <v>0</v>
      </c>
      <c r="T180" s="19">
        <f t="shared" si="16"/>
        <v>-1.6893725892780584E-3</v>
      </c>
      <c r="U180" s="19">
        <f t="shared" si="17"/>
        <v>0</v>
      </c>
      <c r="V180" s="19">
        <f t="shared" si="18"/>
        <v>0</v>
      </c>
    </row>
    <row r="181" spans="1:22" x14ac:dyDescent="0.25">
      <c r="A181" s="26">
        <f>Wellpath!E181</f>
        <v>0</v>
      </c>
      <c r="B181" s="22">
        <v>0</v>
      </c>
      <c r="C181" s="22">
        <v>0</v>
      </c>
      <c r="D181" s="22">
        <f>SIN(Wellpath!$L181) * SIN(Wellpath!$O181) * (TAN(Dip) * COS(Wellpath!$L181) + SIN(Wellpath!$L181) * COS(Wellpath!$O181)) / SQRT(2)</f>
        <v>0</v>
      </c>
      <c r="E181" s="20">
        <f>Model!$W$17*((drdp!B181+drdp!K181)*'MSXY-TI1S'!$B181+(drdp!E181+drdp!N181)*'MSXY-TI1S'!$C181+(drdp!H181+drdp!Q181)*'MSXY-TI1S'!$D181)</f>
        <v>0</v>
      </c>
      <c r="F181" s="20">
        <f>Model!$W$17*((drdp!C181+drdp!L181)*'MSXY-TI1S'!$B181+(drdp!F181+drdp!O181)*'MSXY-TI1S'!$C181+(drdp!I181+drdp!R181)*'MSXY-TI1S'!$D181)</f>
        <v>0</v>
      </c>
      <c r="G181" s="20">
        <f>Model!$W$17*((drdp!D181+drdp!M181)*'MSXY-TI1S'!$B181+(drdp!G181+drdp!P181)*'MSXY-TI1S'!$C181+(drdp!J181+drdp!S181)*'MSXY-TI1S'!$D181)</f>
        <v>0</v>
      </c>
      <c r="H181" s="18">
        <f>Model!$W$17*((drdp!B181)*'MSXY-TI1S'!$B181+(drdp!E181)*'MSXY-TI1S'!$C181+(drdp!H181)*'MSXY-TI1S'!$D181)</f>
        <v>0</v>
      </c>
      <c r="I181" s="18">
        <f>Model!$W$17*((drdp!C181)*'MSXY-TI1S'!$B181+(drdp!F181)*'MSXY-TI1S'!$C181+(drdp!I181)*'MSXY-TI1S'!$D181)</f>
        <v>0</v>
      </c>
      <c r="J181" s="18">
        <f>Model!$W$17*((drdp!D181)*'MSXY-TI1S'!$B181+(drdp!G181)*'MSXY-TI1S'!$C181+(drdp!J181)*'MSXY-TI1S'!$D181)</f>
        <v>0</v>
      </c>
      <c r="K181" s="21">
        <f>SUM(E$3:E180)+H181</f>
        <v>-0.17751568274800217</v>
      </c>
      <c r="L181" s="21">
        <f>SUM(F$3:F180)+I181</f>
        <v>9.5167512138984306E-3</v>
      </c>
      <c r="M181" s="21">
        <f>SUM(G$3:G180)+J181</f>
        <v>0</v>
      </c>
      <c r="N181" s="21"/>
      <c r="O181" s="21"/>
      <c r="P181" s="21"/>
      <c r="Q181" s="19">
        <f t="shared" si="13"/>
        <v>3.1511817621489357E-2</v>
      </c>
      <c r="R181" s="19">
        <f t="shared" si="14"/>
        <v>9.0568553667237252E-5</v>
      </c>
      <c r="S181" s="19">
        <f t="shared" si="15"/>
        <v>0</v>
      </c>
      <c r="T181" s="19">
        <f t="shared" si="16"/>
        <v>-1.6893725892780584E-3</v>
      </c>
      <c r="U181" s="19">
        <f t="shared" si="17"/>
        <v>0</v>
      </c>
      <c r="V181" s="19">
        <f t="shared" si="18"/>
        <v>0</v>
      </c>
    </row>
    <row r="182" spans="1:22" x14ac:dyDescent="0.25">
      <c r="A182" s="26">
        <f>Wellpath!E182</f>
        <v>0</v>
      </c>
      <c r="B182" s="22">
        <v>0</v>
      </c>
      <c r="C182" s="22">
        <v>0</v>
      </c>
      <c r="D182" s="22">
        <f>SIN(Wellpath!$L182) * SIN(Wellpath!$O182) * (TAN(Dip) * COS(Wellpath!$L182) + SIN(Wellpath!$L182) * COS(Wellpath!$O182)) / SQRT(2)</f>
        <v>0</v>
      </c>
      <c r="E182" s="20">
        <f>Model!$W$17*((drdp!B182+drdp!K182)*'MSXY-TI1S'!$B182+(drdp!E182+drdp!N182)*'MSXY-TI1S'!$C182+(drdp!H182+drdp!Q182)*'MSXY-TI1S'!$D182)</f>
        <v>0</v>
      </c>
      <c r="F182" s="20">
        <f>Model!$W$17*((drdp!C182+drdp!L182)*'MSXY-TI1S'!$B182+(drdp!F182+drdp!O182)*'MSXY-TI1S'!$C182+(drdp!I182+drdp!R182)*'MSXY-TI1S'!$D182)</f>
        <v>0</v>
      </c>
      <c r="G182" s="20">
        <f>Model!$W$17*((drdp!D182+drdp!M182)*'MSXY-TI1S'!$B182+(drdp!G182+drdp!P182)*'MSXY-TI1S'!$C182+(drdp!J182+drdp!S182)*'MSXY-TI1S'!$D182)</f>
        <v>0</v>
      </c>
      <c r="H182" s="18">
        <f>Model!$W$17*((drdp!B182)*'MSXY-TI1S'!$B182+(drdp!E182)*'MSXY-TI1S'!$C182+(drdp!H182)*'MSXY-TI1S'!$D182)</f>
        <v>0</v>
      </c>
      <c r="I182" s="18">
        <f>Model!$W$17*((drdp!C182)*'MSXY-TI1S'!$B182+(drdp!F182)*'MSXY-TI1S'!$C182+(drdp!I182)*'MSXY-TI1S'!$D182)</f>
        <v>0</v>
      </c>
      <c r="J182" s="18">
        <f>Model!$W$17*((drdp!D182)*'MSXY-TI1S'!$B182+(drdp!G182)*'MSXY-TI1S'!$C182+(drdp!J182)*'MSXY-TI1S'!$D182)</f>
        <v>0</v>
      </c>
      <c r="K182" s="21">
        <f>SUM(E$3:E181)+H182</f>
        <v>-0.17751568274800217</v>
      </c>
      <c r="L182" s="21">
        <f>SUM(F$3:F181)+I182</f>
        <v>9.5167512138984306E-3</v>
      </c>
      <c r="M182" s="21">
        <f>SUM(G$3:G181)+J182</f>
        <v>0</v>
      </c>
      <c r="N182" s="21"/>
      <c r="O182" s="21"/>
      <c r="P182" s="21"/>
      <c r="Q182" s="19">
        <f t="shared" si="13"/>
        <v>3.1511817621489357E-2</v>
      </c>
      <c r="R182" s="19">
        <f t="shared" si="14"/>
        <v>9.0568553667237252E-5</v>
      </c>
      <c r="S182" s="19">
        <f t="shared" si="15"/>
        <v>0</v>
      </c>
      <c r="T182" s="19">
        <f t="shared" si="16"/>
        <v>-1.6893725892780584E-3</v>
      </c>
      <c r="U182" s="19">
        <f t="shared" si="17"/>
        <v>0</v>
      </c>
      <c r="V182" s="19">
        <f t="shared" si="18"/>
        <v>0</v>
      </c>
    </row>
    <row r="183" spans="1:22" x14ac:dyDescent="0.25">
      <c r="A183" s="26">
        <f>Wellpath!E183</f>
        <v>0</v>
      </c>
      <c r="B183" s="22">
        <v>0</v>
      </c>
      <c r="C183" s="22">
        <v>0</v>
      </c>
      <c r="D183" s="22">
        <f>SIN(Wellpath!$L183) * SIN(Wellpath!$O183) * (TAN(Dip) * COS(Wellpath!$L183) + SIN(Wellpath!$L183) * COS(Wellpath!$O183)) / SQRT(2)</f>
        <v>0</v>
      </c>
      <c r="E183" s="20">
        <f>Model!$W$17*((drdp!B183+drdp!K183)*'MSXY-TI1S'!$B183+(drdp!E183+drdp!N183)*'MSXY-TI1S'!$C183+(drdp!H183+drdp!Q183)*'MSXY-TI1S'!$D183)</f>
        <v>0</v>
      </c>
      <c r="F183" s="20">
        <f>Model!$W$17*((drdp!C183+drdp!L183)*'MSXY-TI1S'!$B183+(drdp!F183+drdp!O183)*'MSXY-TI1S'!$C183+(drdp!I183+drdp!R183)*'MSXY-TI1S'!$D183)</f>
        <v>0</v>
      </c>
      <c r="G183" s="20">
        <f>Model!$W$17*((drdp!D183+drdp!M183)*'MSXY-TI1S'!$B183+(drdp!G183+drdp!P183)*'MSXY-TI1S'!$C183+(drdp!J183+drdp!S183)*'MSXY-TI1S'!$D183)</f>
        <v>0</v>
      </c>
      <c r="H183" s="18">
        <f>Model!$W$17*((drdp!B183)*'MSXY-TI1S'!$B183+(drdp!E183)*'MSXY-TI1S'!$C183+(drdp!H183)*'MSXY-TI1S'!$D183)</f>
        <v>0</v>
      </c>
      <c r="I183" s="18">
        <f>Model!$W$17*((drdp!C183)*'MSXY-TI1S'!$B183+(drdp!F183)*'MSXY-TI1S'!$C183+(drdp!I183)*'MSXY-TI1S'!$D183)</f>
        <v>0</v>
      </c>
      <c r="J183" s="18">
        <f>Model!$W$17*((drdp!D183)*'MSXY-TI1S'!$B183+(drdp!G183)*'MSXY-TI1S'!$C183+(drdp!J183)*'MSXY-TI1S'!$D183)</f>
        <v>0</v>
      </c>
      <c r="K183" s="21">
        <f>SUM(E$3:E182)+H183</f>
        <v>-0.17751568274800217</v>
      </c>
      <c r="L183" s="21">
        <f>SUM(F$3:F182)+I183</f>
        <v>9.5167512138984306E-3</v>
      </c>
      <c r="M183" s="21">
        <f>SUM(G$3:G182)+J183</f>
        <v>0</v>
      </c>
      <c r="N183" s="21"/>
      <c r="O183" s="21"/>
      <c r="P183" s="21"/>
      <c r="Q183" s="19">
        <f t="shared" si="13"/>
        <v>3.1511817621489357E-2</v>
      </c>
      <c r="R183" s="19">
        <f t="shared" si="14"/>
        <v>9.0568553667237252E-5</v>
      </c>
      <c r="S183" s="19">
        <f t="shared" si="15"/>
        <v>0</v>
      </c>
      <c r="T183" s="19">
        <f t="shared" si="16"/>
        <v>-1.6893725892780584E-3</v>
      </c>
      <c r="U183" s="19">
        <f t="shared" si="17"/>
        <v>0</v>
      </c>
      <c r="V183" s="19">
        <f t="shared" si="18"/>
        <v>0</v>
      </c>
    </row>
    <row r="184" spans="1:22" x14ac:dyDescent="0.25">
      <c r="A184" s="26">
        <f>Wellpath!E184</f>
        <v>0</v>
      </c>
      <c r="B184" s="22">
        <v>0</v>
      </c>
      <c r="C184" s="22">
        <v>0</v>
      </c>
      <c r="D184" s="22">
        <f>SIN(Wellpath!$L184) * SIN(Wellpath!$O184) * (TAN(Dip) * COS(Wellpath!$L184) + SIN(Wellpath!$L184) * COS(Wellpath!$O184)) / SQRT(2)</f>
        <v>0</v>
      </c>
      <c r="E184" s="20">
        <f>Model!$W$17*((drdp!B184+drdp!K184)*'MSXY-TI1S'!$B184+(drdp!E184+drdp!N184)*'MSXY-TI1S'!$C184+(drdp!H184+drdp!Q184)*'MSXY-TI1S'!$D184)</f>
        <v>0</v>
      </c>
      <c r="F184" s="20">
        <f>Model!$W$17*((drdp!C184+drdp!L184)*'MSXY-TI1S'!$B184+(drdp!F184+drdp!O184)*'MSXY-TI1S'!$C184+(drdp!I184+drdp!R184)*'MSXY-TI1S'!$D184)</f>
        <v>0</v>
      </c>
      <c r="G184" s="20">
        <f>Model!$W$17*((drdp!D184+drdp!M184)*'MSXY-TI1S'!$B184+(drdp!G184+drdp!P184)*'MSXY-TI1S'!$C184+(drdp!J184+drdp!S184)*'MSXY-TI1S'!$D184)</f>
        <v>0</v>
      </c>
      <c r="H184" s="18">
        <f>Model!$W$17*((drdp!B184)*'MSXY-TI1S'!$B184+(drdp!E184)*'MSXY-TI1S'!$C184+(drdp!H184)*'MSXY-TI1S'!$D184)</f>
        <v>0</v>
      </c>
      <c r="I184" s="18">
        <f>Model!$W$17*((drdp!C184)*'MSXY-TI1S'!$B184+(drdp!F184)*'MSXY-TI1S'!$C184+(drdp!I184)*'MSXY-TI1S'!$D184)</f>
        <v>0</v>
      </c>
      <c r="J184" s="18">
        <f>Model!$W$17*((drdp!D184)*'MSXY-TI1S'!$B184+(drdp!G184)*'MSXY-TI1S'!$C184+(drdp!J184)*'MSXY-TI1S'!$D184)</f>
        <v>0</v>
      </c>
      <c r="K184" s="21">
        <f>SUM(E$3:E183)+H184</f>
        <v>-0.17751568274800217</v>
      </c>
      <c r="L184" s="21">
        <f>SUM(F$3:F183)+I184</f>
        <v>9.5167512138984306E-3</v>
      </c>
      <c r="M184" s="21">
        <f>SUM(G$3:G183)+J184</f>
        <v>0</v>
      </c>
      <c r="N184" s="21"/>
      <c r="O184" s="21"/>
      <c r="P184" s="21"/>
      <c r="Q184" s="19">
        <f t="shared" si="13"/>
        <v>3.1511817621489357E-2</v>
      </c>
      <c r="R184" s="19">
        <f t="shared" si="14"/>
        <v>9.0568553667237252E-5</v>
      </c>
      <c r="S184" s="19">
        <f t="shared" si="15"/>
        <v>0</v>
      </c>
      <c r="T184" s="19">
        <f t="shared" si="16"/>
        <v>-1.6893725892780584E-3</v>
      </c>
      <c r="U184" s="19">
        <f t="shared" si="17"/>
        <v>0</v>
      </c>
      <c r="V184" s="19">
        <f t="shared" si="18"/>
        <v>0</v>
      </c>
    </row>
    <row r="185" spans="1:22" x14ac:dyDescent="0.25">
      <c r="A185" s="26">
        <f>Wellpath!E185</f>
        <v>0</v>
      </c>
      <c r="B185" s="22">
        <v>0</v>
      </c>
      <c r="C185" s="22">
        <v>0</v>
      </c>
      <c r="D185" s="22">
        <f>SIN(Wellpath!$L185) * SIN(Wellpath!$O185) * (TAN(Dip) * COS(Wellpath!$L185) + SIN(Wellpath!$L185) * COS(Wellpath!$O185)) / SQRT(2)</f>
        <v>0</v>
      </c>
      <c r="E185" s="20">
        <f>Model!$W$17*((drdp!B185+drdp!K185)*'MSXY-TI1S'!$B185+(drdp!E185+drdp!N185)*'MSXY-TI1S'!$C185+(drdp!H185+drdp!Q185)*'MSXY-TI1S'!$D185)</f>
        <v>0</v>
      </c>
      <c r="F185" s="20">
        <f>Model!$W$17*((drdp!C185+drdp!L185)*'MSXY-TI1S'!$B185+(drdp!F185+drdp!O185)*'MSXY-TI1S'!$C185+(drdp!I185+drdp!R185)*'MSXY-TI1S'!$D185)</f>
        <v>0</v>
      </c>
      <c r="G185" s="20">
        <f>Model!$W$17*((drdp!D185+drdp!M185)*'MSXY-TI1S'!$B185+(drdp!G185+drdp!P185)*'MSXY-TI1S'!$C185+(drdp!J185+drdp!S185)*'MSXY-TI1S'!$D185)</f>
        <v>0</v>
      </c>
      <c r="H185" s="18">
        <f>Model!$W$17*((drdp!B185)*'MSXY-TI1S'!$B185+(drdp!E185)*'MSXY-TI1S'!$C185+(drdp!H185)*'MSXY-TI1S'!$D185)</f>
        <v>0</v>
      </c>
      <c r="I185" s="18">
        <f>Model!$W$17*((drdp!C185)*'MSXY-TI1S'!$B185+(drdp!F185)*'MSXY-TI1S'!$C185+(drdp!I185)*'MSXY-TI1S'!$D185)</f>
        <v>0</v>
      </c>
      <c r="J185" s="18">
        <f>Model!$W$17*((drdp!D185)*'MSXY-TI1S'!$B185+(drdp!G185)*'MSXY-TI1S'!$C185+(drdp!J185)*'MSXY-TI1S'!$D185)</f>
        <v>0</v>
      </c>
      <c r="K185" s="21">
        <f>SUM(E$3:E184)+H185</f>
        <v>-0.17751568274800217</v>
      </c>
      <c r="L185" s="21">
        <f>SUM(F$3:F184)+I185</f>
        <v>9.5167512138984306E-3</v>
      </c>
      <c r="M185" s="21">
        <f>SUM(G$3:G184)+J185</f>
        <v>0</v>
      </c>
      <c r="N185" s="21"/>
      <c r="O185" s="21"/>
      <c r="P185" s="21"/>
      <c r="Q185" s="19">
        <f t="shared" si="13"/>
        <v>3.1511817621489357E-2</v>
      </c>
      <c r="R185" s="19">
        <f t="shared" si="14"/>
        <v>9.0568553667237252E-5</v>
      </c>
      <c r="S185" s="19">
        <f t="shared" si="15"/>
        <v>0</v>
      </c>
      <c r="T185" s="19">
        <f t="shared" si="16"/>
        <v>-1.6893725892780584E-3</v>
      </c>
      <c r="U185" s="19">
        <f t="shared" si="17"/>
        <v>0</v>
      </c>
      <c r="V185" s="19">
        <f t="shared" si="18"/>
        <v>0</v>
      </c>
    </row>
    <row r="186" spans="1:22" x14ac:dyDescent="0.25">
      <c r="A186" s="26">
        <f>Wellpath!E186</f>
        <v>0</v>
      </c>
      <c r="B186" s="22">
        <v>0</v>
      </c>
      <c r="C186" s="22">
        <v>0</v>
      </c>
      <c r="D186" s="22">
        <f>SIN(Wellpath!$L186) * SIN(Wellpath!$O186) * (TAN(Dip) * COS(Wellpath!$L186) + SIN(Wellpath!$L186) * COS(Wellpath!$O186)) / SQRT(2)</f>
        <v>0</v>
      </c>
      <c r="E186" s="20">
        <f>Model!$W$17*((drdp!B186+drdp!K186)*'MSXY-TI1S'!$B186+(drdp!E186+drdp!N186)*'MSXY-TI1S'!$C186+(drdp!H186+drdp!Q186)*'MSXY-TI1S'!$D186)</f>
        <v>0</v>
      </c>
      <c r="F186" s="20">
        <f>Model!$W$17*((drdp!C186+drdp!L186)*'MSXY-TI1S'!$B186+(drdp!F186+drdp!O186)*'MSXY-TI1S'!$C186+(drdp!I186+drdp!R186)*'MSXY-TI1S'!$D186)</f>
        <v>0</v>
      </c>
      <c r="G186" s="20">
        <f>Model!$W$17*((drdp!D186+drdp!M186)*'MSXY-TI1S'!$B186+(drdp!G186+drdp!P186)*'MSXY-TI1S'!$C186+(drdp!J186+drdp!S186)*'MSXY-TI1S'!$D186)</f>
        <v>0</v>
      </c>
      <c r="H186" s="18">
        <f>Model!$W$17*((drdp!B186)*'MSXY-TI1S'!$B186+(drdp!E186)*'MSXY-TI1S'!$C186+(drdp!H186)*'MSXY-TI1S'!$D186)</f>
        <v>0</v>
      </c>
      <c r="I186" s="18">
        <f>Model!$W$17*((drdp!C186)*'MSXY-TI1S'!$B186+(drdp!F186)*'MSXY-TI1S'!$C186+(drdp!I186)*'MSXY-TI1S'!$D186)</f>
        <v>0</v>
      </c>
      <c r="J186" s="18">
        <f>Model!$W$17*((drdp!D186)*'MSXY-TI1S'!$B186+(drdp!G186)*'MSXY-TI1S'!$C186+(drdp!J186)*'MSXY-TI1S'!$D186)</f>
        <v>0</v>
      </c>
      <c r="K186" s="21">
        <f>SUM(E$3:E185)+H186</f>
        <v>-0.17751568274800217</v>
      </c>
      <c r="L186" s="21">
        <f>SUM(F$3:F185)+I186</f>
        <v>9.5167512138984306E-3</v>
      </c>
      <c r="M186" s="21">
        <f>SUM(G$3:G185)+J186</f>
        <v>0</v>
      </c>
      <c r="N186" s="21"/>
      <c r="O186" s="21"/>
      <c r="P186" s="21"/>
      <c r="Q186" s="19">
        <f t="shared" si="13"/>
        <v>3.1511817621489357E-2</v>
      </c>
      <c r="R186" s="19">
        <f t="shared" si="14"/>
        <v>9.0568553667237252E-5</v>
      </c>
      <c r="S186" s="19">
        <f t="shared" si="15"/>
        <v>0</v>
      </c>
      <c r="T186" s="19">
        <f t="shared" si="16"/>
        <v>-1.6893725892780584E-3</v>
      </c>
      <c r="U186" s="19">
        <f t="shared" si="17"/>
        <v>0</v>
      </c>
      <c r="V186" s="19">
        <f t="shared" si="18"/>
        <v>0</v>
      </c>
    </row>
    <row r="187" spans="1:22" x14ac:dyDescent="0.25">
      <c r="A187" s="26">
        <f>Wellpath!E187</f>
        <v>0</v>
      </c>
      <c r="B187" s="22">
        <v>0</v>
      </c>
      <c r="C187" s="22">
        <v>0</v>
      </c>
      <c r="D187" s="22">
        <f>SIN(Wellpath!$L187) * SIN(Wellpath!$O187) * (TAN(Dip) * COS(Wellpath!$L187) + SIN(Wellpath!$L187) * COS(Wellpath!$O187)) / SQRT(2)</f>
        <v>0</v>
      </c>
      <c r="E187" s="20">
        <f>Model!$W$17*((drdp!B187+drdp!K187)*'MSXY-TI1S'!$B187+(drdp!E187+drdp!N187)*'MSXY-TI1S'!$C187+(drdp!H187+drdp!Q187)*'MSXY-TI1S'!$D187)</f>
        <v>0</v>
      </c>
      <c r="F187" s="20">
        <f>Model!$W$17*((drdp!C187+drdp!L187)*'MSXY-TI1S'!$B187+(drdp!F187+drdp!O187)*'MSXY-TI1S'!$C187+(drdp!I187+drdp!R187)*'MSXY-TI1S'!$D187)</f>
        <v>0</v>
      </c>
      <c r="G187" s="20">
        <f>Model!$W$17*((drdp!D187+drdp!M187)*'MSXY-TI1S'!$B187+(drdp!G187+drdp!P187)*'MSXY-TI1S'!$C187+(drdp!J187+drdp!S187)*'MSXY-TI1S'!$D187)</f>
        <v>0</v>
      </c>
      <c r="H187" s="18">
        <f>Model!$W$17*((drdp!B187)*'MSXY-TI1S'!$B187+(drdp!E187)*'MSXY-TI1S'!$C187+(drdp!H187)*'MSXY-TI1S'!$D187)</f>
        <v>0</v>
      </c>
      <c r="I187" s="18">
        <f>Model!$W$17*((drdp!C187)*'MSXY-TI1S'!$B187+(drdp!F187)*'MSXY-TI1S'!$C187+(drdp!I187)*'MSXY-TI1S'!$D187)</f>
        <v>0</v>
      </c>
      <c r="J187" s="18">
        <f>Model!$W$17*((drdp!D187)*'MSXY-TI1S'!$B187+(drdp!G187)*'MSXY-TI1S'!$C187+(drdp!J187)*'MSXY-TI1S'!$D187)</f>
        <v>0</v>
      </c>
      <c r="K187" s="21">
        <f>SUM(E$3:E186)+H187</f>
        <v>-0.17751568274800217</v>
      </c>
      <c r="L187" s="21">
        <f>SUM(F$3:F186)+I187</f>
        <v>9.5167512138984306E-3</v>
      </c>
      <c r="M187" s="21">
        <f>SUM(G$3:G186)+J187</f>
        <v>0</v>
      </c>
      <c r="N187" s="21"/>
      <c r="O187" s="21"/>
      <c r="P187" s="21"/>
      <c r="Q187" s="19">
        <f t="shared" si="13"/>
        <v>3.1511817621489357E-2</v>
      </c>
      <c r="R187" s="19">
        <f t="shared" si="14"/>
        <v>9.0568553667237252E-5</v>
      </c>
      <c r="S187" s="19">
        <f t="shared" si="15"/>
        <v>0</v>
      </c>
      <c r="T187" s="19">
        <f t="shared" si="16"/>
        <v>-1.6893725892780584E-3</v>
      </c>
      <c r="U187" s="19">
        <f t="shared" si="17"/>
        <v>0</v>
      </c>
      <c r="V187" s="19">
        <f t="shared" si="18"/>
        <v>0</v>
      </c>
    </row>
    <row r="188" spans="1:22" x14ac:dyDescent="0.25">
      <c r="A188" s="26">
        <f>Wellpath!E188</f>
        <v>0</v>
      </c>
      <c r="B188" s="22">
        <v>0</v>
      </c>
      <c r="C188" s="22">
        <v>0</v>
      </c>
      <c r="D188" s="22">
        <f>SIN(Wellpath!$L188) * SIN(Wellpath!$O188) * (TAN(Dip) * COS(Wellpath!$L188) + SIN(Wellpath!$L188) * COS(Wellpath!$O188)) / SQRT(2)</f>
        <v>0</v>
      </c>
      <c r="E188" s="20">
        <f>Model!$W$17*((drdp!B188+drdp!K188)*'MSXY-TI1S'!$B188+(drdp!E188+drdp!N188)*'MSXY-TI1S'!$C188+(drdp!H188+drdp!Q188)*'MSXY-TI1S'!$D188)</f>
        <v>0</v>
      </c>
      <c r="F188" s="20">
        <f>Model!$W$17*((drdp!C188+drdp!L188)*'MSXY-TI1S'!$B188+(drdp!F188+drdp!O188)*'MSXY-TI1S'!$C188+(drdp!I188+drdp!R188)*'MSXY-TI1S'!$D188)</f>
        <v>0</v>
      </c>
      <c r="G188" s="20">
        <f>Model!$W$17*((drdp!D188+drdp!M188)*'MSXY-TI1S'!$B188+(drdp!G188+drdp!P188)*'MSXY-TI1S'!$C188+(drdp!J188+drdp!S188)*'MSXY-TI1S'!$D188)</f>
        <v>0</v>
      </c>
      <c r="H188" s="18">
        <f>Model!$W$17*((drdp!B188)*'MSXY-TI1S'!$B188+(drdp!E188)*'MSXY-TI1S'!$C188+(drdp!H188)*'MSXY-TI1S'!$D188)</f>
        <v>0</v>
      </c>
      <c r="I188" s="18">
        <f>Model!$W$17*((drdp!C188)*'MSXY-TI1S'!$B188+(drdp!F188)*'MSXY-TI1S'!$C188+(drdp!I188)*'MSXY-TI1S'!$D188)</f>
        <v>0</v>
      </c>
      <c r="J188" s="18">
        <f>Model!$W$17*((drdp!D188)*'MSXY-TI1S'!$B188+(drdp!G188)*'MSXY-TI1S'!$C188+(drdp!J188)*'MSXY-TI1S'!$D188)</f>
        <v>0</v>
      </c>
      <c r="K188" s="21">
        <f>SUM(E$3:E187)+H188</f>
        <v>-0.17751568274800217</v>
      </c>
      <c r="L188" s="21">
        <f>SUM(F$3:F187)+I188</f>
        <v>9.5167512138984306E-3</v>
      </c>
      <c r="M188" s="21">
        <f>SUM(G$3:G187)+J188</f>
        <v>0</v>
      </c>
      <c r="N188" s="21"/>
      <c r="O188" s="21"/>
      <c r="P188" s="21"/>
      <c r="Q188" s="19">
        <f t="shared" si="13"/>
        <v>3.1511817621489357E-2</v>
      </c>
      <c r="R188" s="19">
        <f t="shared" si="14"/>
        <v>9.0568553667237252E-5</v>
      </c>
      <c r="S188" s="19">
        <f t="shared" si="15"/>
        <v>0</v>
      </c>
      <c r="T188" s="19">
        <f t="shared" si="16"/>
        <v>-1.6893725892780584E-3</v>
      </c>
      <c r="U188" s="19">
        <f t="shared" si="17"/>
        <v>0</v>
      </c>
      <c r="V188" s="19">
        <f t="shared" si="18"/>
        <v>0</v>
      </c>
    </row>
    <row r="189" spans="1:22" x14ac:dyDescent="0.25">
      <c r="A189" s="26">
        <f>Wellpath!E189</f>
        <v>0</v>
      </c>
      <c r="B189" s="22">
        <v>0</v>
      </c>
      <c r="C189" s="22">
        <v>0</v>
      </c>
      <c r="D189" s="22">
        <f>SIN(Wellpath!$L189) * SIN(Wellpath!$O189) * (TAN(Dip) * COS(Wellpath!$L189) + SIN(Wellpath!$L189) * COS(Wellpath!$O189)) / SQRT(2)</f>
        <v>0</v>
      </c>
      <c r="E189" s="20">
        <f>Model!$W$17*((drdp!B189+drdp!K189)*'MSXY-TI1S'!$B189+(drdp!E189+drdp!N189)*'MSXY-TI1S'!$C189+(drdp!H189+drdp!Q189)*'MSXY-TI1S'!$D189)</f>
        <v>0</v>
      </c>
      <c r="F189" s="20">
        <f>Model!$W$17*((drdp!C189+drdp!L189)*'MSXY-TI1S'!$B189+(drdp!F189+drdp!O189)*'MSXY-TI1S'!$C189+(drdp!I189+drdp!R189)*'MSXY-TI1S'!$D189)</f>
        <v>0</v>
      </c>
      <c r="G189" s="20">
        <f>Model!$W$17*((drdp!D189+drdp!M189)*'MSXY-TI1S'!$B189+(drdp!G189+drdp!P189)*'MSXY-TI1S'!$C189+(drdp!J189+drdp!S189)*'MSXY-TI1S'!$D189)</f>
        <v>0</v>
      </c>
      <c r="H189" s="18">
        <f>Model!$W$17*((drdp!B189)*'MSXY-TI1S'!$B189+(drdp!E189)*'MSXY-TI1S'!$C189+(drdp!H189)*'MSXY-TI1S'!$D189)</f>
        <v>0</v>
      </c>
      <c r="I189" s="18">
        <f>Model!$W$17*((drdp!C189)*'MSXY-TI1S'!$B189+(drdp!F189)*'MSXY-TI1S'!$C189+(drdp!I189)*'MSXY-TI1S'!$D189)</f>
        <v>0</v>
      </c>
      <c r="J189" s="18">
        <f>Model!$W$17*((drdp!D189)*'MSXY-TI1S'!$B189+(drdp!G189)*'MSXY-TI1S'!$C189+(drdp!J189)*'MSXY-TI1S'!$D189)</f>
        <v>0</v>
      </c>
      <c r="K189" s="21">
        <f>SUM(E$3:E188)+H189</f>
        <v>-0.17751568274800217</v>
      </c>
      <c r="L189" s="21">
        <f>SUM(F$3:F188)+I189</f>
        <v>9.5167512138984306E-3</v>
      </c>
      <c r="M189" s="21">
        <f>SUM(G$3:G188)+J189</f>
        <v>0</v>
      </c>
      <c r="N189" s="21"/>
      <c r="O189" s="21"/>
      <c r="P189" s="21"/>
      <c r="Q189" s="19">
        <f t="shared" si="13"/>
        <v>3.1511817621489357E-2</v>
      </c>
      <c r="R189" s="19">
        <f t="shared" si="14"/>
        <v>9.0568553667237252E-5</v>
      </c>
      <c r="S189" s="19">
        <f t="shared" si="15"/>
        <v>0</v>
      </c>
      <c r="T189" s="19">
        <f t="shared" si="16"/>
        <v>-1.6893725892780584E-3</v>
      </c>
      <c r="U189" s="19">
        <f t="shared" si="17"/>
        <v>0</v>
      </c>
      <c r="V189" s="19">
        <f t="shared" si="18"/>
        <v>0</v>
      </c>
    </row>
    <row r="190" spans="1:22" x14ac:dyDescent="0.25">
      <c r="A190" s="26">
        <f>Wellpath!E190</f>
        <v>0</v>
      </c>
      <c r="B190" s="22">
        <v>0</v>
      </c>
      <c r="C190" s="22">
        <v>0</v>
      </c>
      <c r="D190" s="22">
        <f>SIN(Wellpath!$L190) * SIN(Wellpath!$O190) * (TAN(Dip) * COS(Wellpath!$L190) + SIN(Wellpath!$L190) * COS(Wellpath!$O190)) / SQRT(2)</f>
        <v>0</v>
      </c>
      <c r="E190" s="20">
        <f>Model!$W$17*((drdp!B190+drdp!K190)*'MSXY-TI1S'!$B190+(drdp!E190+drdp!N190)*'MSXY-TI1S'!$C190+(drdp!H190+drdp!Q190)*'MSXY-TI1S'!$D190)</f>
        <v>0</v>
      </c>
      <c r="F190" s="20">
        <f>Model!$W$17*((drdp!C190+drdp!L190)*'MSXY-TI1S'!$B190+(drdp!F190+drdp!O190)*'MSXY-TI1S'!$C190+(drdp!I190+drdp!R190)*'MSXY-TI1S'!$D190)</f>
        <v>0</v>
      </c>
      <c r="G190" s="20">
        <f>Model!$W$17*((drdp!D190+drdp!M190)*'MSXY-TI1S'!$B190+(drdp!G190+drdp!P190)*'MSXY-TI1S'!$C190+(drdp!J190+drdp!S190)*'MSXY-TI1S'!$D190)</f>
        <v>0</v>
      </c>
      <c r="H190" s="18">
        <f>Model!$W$17*((drdp!B190)*'MSXY-TI1S'!$B190+(drdp!E190)*'MSXY-TI1S'!$C190+(drdp!H190)*'MSXY-TI1S'!$D190)</f>
        <v>0</v>
      </c>
      <c r="I190" s="18">
        <f>Model!$W$17*((drdp!C190)*'MSXY-TI1S'!$B190+(drdp!F190)*'MSXY-TI1S'!$C190+(drdp!I190)*'MSXY-TI1S'!$D190)</f>
        <v>0</v>
      </c>
      <c r="J190" s="18">
        <f>Model!$W$17*((drdp!D190)*'MSXY-TI1S'!$B190+(drdp!G190)*'MSXY-TI1S'!$C190+(drdp!J190)*'MSXY-TI1S'!$D190)</f>
        <v>0</v>
      </c>
      <c r="K190" s="21">
        <f>SUM(E$3:E189)+H190</f>
        <v>-0.17751568274800217</v>
      </c>
      <c r="L190" s="21">
        <f>SUM(F$3:F189)+I190</f>
        <v>9.5167512138984306E-3</v>
      </c>
      <c r="M190" s="21">
        <f>SUM(G$3:G189)+J190</f>
        <v>0</v>
      </c>
      <c r="N190" s="21"/>
      <c r="O190" s="21"/>
      <c r="P190" s="21"/>
      <c r="Q190" s="19">
        <f t="shared" si="13"/>
        <v>3.1511817621489357E-2</v>
      </c>
      <c r="R190" s="19">
        <f t="shared" si="14"/>
        <v>9.0568553667237252E-5</v>
      </c>
      <c r="S190" s="19">
        <f t="shared" si="15"/>
        <v>0</v>
      </c>
      <c r="T190" s="19">
        <f t="shared" si="16"/>
        <v>-1.6893725892780584E-3</v>
      </c>
      <c r="U190" s="19">
        <f t="shared" si="17"/>
        <v>0</v>
      </c>
      <c r="V190" s="19">
        <f t="shared" si="18"/>
        <v>0</v>
      </c>
    </row>
    <row r="191" spans="1:22" x14ac:dyDescent="0.25">
      <c r="A191" s="26">
        <f>Wellpath!E191</f>
        <v>0</v>
      </c>
      <c r="B191" s="22">
        <v>0</v>
      </c>
      <c r="C191" s="22">
        <v>0</v>
      </c>
      <c r="D191" s="22">
        <f>SIN(Wellpath!$L191) * SIN(Wellpath!$O191) * (TAN(Dip) * COS(Wellpath!$L191) + SIN(Wellpath!$L191) * COS(Wellpath!$O191)) / SQRT(2)</f>
        <v>0</v>
      </c>
      <c r="E191" s="20">
        <f>Model!$W$17*((drdp!B191+drdp!K191)*'MSXY-TI1S'!$B191+(drdp!E191+drdp!N191)*'MSXY-TI1S'!$C191+(drdp!H191+drdp!Q191)*'MSXY-TI1S'!$D191)</f>
        <v>0</v>
      </c>
      <c r="F191" s="20">
        <f>Model!$W$17*((drdp!C191+drdp!L191)*'MSXY-TI1S'!$B191+(drdp!F191+drdp!O191)*'MSXY-TI1S'!$C191+(drdp!I191+drdp!R191)*'MSXY-TI1S'!$D191)</f>
        <v>0</v>
      </c>
      <c r="G191" s="20">
        <f>Model!$W$17*((drdp!D191+drdp!M191)*'MSXY-TI1S'!$B191+(drdp!G191+drdp!P191)*'MSXY-TI1S'!$C191+(drdp!J191+drdp!S191)*'MSXY-TI1S'!$D191)</f>
        <v>0</v>
      </c>
      <c r="H191" s="18">
        <f>Model!$W$17*((drdp!B191)*'MSXY-TI1S'!$B191+(drdp!E191)*'MSXY-TI1S'!$C191+(drdp!H191)*'MSXY-TI1S'!$D191)</f>
        <v>0</v>
      </c>
      <c r="I191" s="18">
        <f>Model!$W$17*((drdp!C191)*'MSXY-TI1S'!$B191+(drdp!F191)*'MSXY-TI1S'!$C191+(drdp!I191)*'MSXY-TI1S'!$D191)</f>
        <v>0</v>
      </c>
      <c r="J191" s="18">
        <f>Model!$W$17*((drdp!D191)*'MSXY-TI1S'!$B191+(drdp!G191)*'MSXY-TI1S'!$C191+(drdp!J191)*'MSXY-TI1S'!$D191)</f>
        <v>0</v>
      </c>
      <c r="K191" s="21">
        <f>SUM(E$3:E190)+H191</f>
        <v>-0.17751568274800217</v>
      </c>
      <c r="L191" s="21">
        <f>SUM(F$3:F190)+I191</f>
        <v>9.5167512138984306E-3</v>
      </c>
      <c r="M191" s="21">
        <f>SUM(G$3:G190)+J191</f>
        <v>0</v>
      </c>
      <c r="N191" s="21"/>
      <c r="O191" s="21"/>
      <c r="P191" s="21"/>
      <c r="Q191" s="19">
        <f t="shared" si="13"/>
        <v>3.1511817621489357E-2</v>
      </c>
      <c r="R191" s="19">
        <f t="shared" si="14"/>
        <v>9.0568553667237252E-5</v>
      </c>
      <c r="S191" s="19">
        <f t="shared" si="15"/>
        <v>0</v>
      </c>
      <c r="T191" s="19">
        <f t="shared" si="16"/>
        <v>-1.6893725892780584E-3</v>
      </c>
      <c r="U191" s="19">
        <f t="shared" si="17"/>
        <v>0</v>
      </c>
      <c r="V191" s="19">
        <f t="shared" si="18"/>
        <v>0</v>
      </c>
    </row>
    <row r="192" spans="1:22" x14ac:dyDescent="0.25">
      <c r="A192" s="26">
        <f>Wellpath!E192</f>
        <v>0</v>
      </c>
      <c r="B192" s="22">
        <v>0</v>
      </c>
      <c r="C192" s="22">
        <v>0</v>
      </c>
      <c r="D192" s="22">
        <f>SIN(Wellpath!$L192) * SIN(Wellpath!$O192) * (TAN(Dip) * COS(Wellpath!$L192) + SIN(Wellpath!$L192) * COS(Wellpath!$O192)) / SQRT(2)</f>
        <v>0</v>
      </c>
      <c r="E192" s="20">
        <f>Model!$W$17*((drdp!B192+drdp!K192)*'MSXY-TI1S'!$B192+(drdp!E192+drdp!N192)*'MSXY-TI1S'!$C192+(drdp!H192+drdp!Q192)*'MSXY-TI1S'!$D192)</f>
        <v>0</v>
      </c>
      <c r="F192" s="20">
        <f>Model!$W$17*((drdp!C192+drdp!L192)*'MSXY-TI1S'!$B192+(drdp!F192+drdp!O192)*'MSXY-TI1S'!$C192+(drdp!I192+drdp!R192)*'MSXY-TI1S'!$D192)</f>
        <v>0</v>
      </c>
      <c r="G192" s="20">
        <f>Model!$W$17*((drdp!D192+drdp!M192)*'MSXY-TI1S'!$B192+(drdp!G192+drdp!P192)*'MSXY-TI1S'!$C192+(drdp!J192+drdp!S192)*'MSXY-TI1S'!$D192)</f>
        <v>0</v>
      </c>
      <c r="H192" s="18">
        <f>Model!$W$17*((drdp!B192)*'MSXY-TI1S'!$B192+(drdp!E192)*'MSXY-TI1S'!$C192+(drdp!H192)*'MSXY-TI1S'!$D192)</f>
        <v>0</v>
      </c>
      <c r="I192" s="18">
        <f>Model!$W$17*((drdp!C192)*'MSXY-TI1S'!$B192+(drdp!F192)*'MSXY-TI1S'!$C192+(drdp!I192)*'MSXY-TI1S'!$D192)</f>
        <v>0</v>
      </c>
      <c r="J192" s="18">
        <f>Model!$W$17*((drdp!D192)*'MSXY-TI1S'!$B192+(drdp!G192)*'MSXY-TI1S'!$C192+(drdp!J192)*'MSXY-TI1S'!$D192)</f>
        <v>0</v>
      </c>
      <c r="K192" s="21">
        <f>SUM(E$3:E191)+H192</f>
        <v>-0.17751568274800217</v>
      </c>
      <c r="L192" s="21">
        <f>SUM(F$3:F191)+I192</f>
        <v>9.5167512138984306E-3</v>
      </c>
      <c r="M192" s="21">
        <f>SUM(G$3:G191)+J192</f>
        <v>0</v>
      </c>
      <c r="N192" s="21"/>
      <c r="O192" s="21"/>
      <c r="P192" s="21"/>
      <c r="Q192" s="19">
        <f t="shared" si="13"/>
        <v>3.1511817621489357E-2</v>
      </c>
      <c r="R192" s="19">
        <f t="shared" si="14"/>
        <v>9.0568553667237252E-5</v>
      </c>
      <c r="S192" s="19">
        <f t="shared" si="15"/>
        <v>0</v>
      </c>
      <c r="T192" s="19">
        <f t="shared" si="16"/>
        <v>-1.6893725892780584E-3</v>
      </c>
      <c r="U192" s="19">
        <f t="shared" si="17"/>
        <v>0</v>
      </c>
      <c r="V192" s="19">
        <f t="shared" si="18"/>
        <v>0</v>
      </c>
    </row>
    <row r="193" spans="1:22" x14ac:dyDescent="0.25">
      <c r="A193" s="26">
        <f>Wellpath!E193</f>
        <v>0</v>
      </c>
      <c r="B193" s="22">
        <v>0</v>
      </c>
      <c r="C193" s="22">
        <v>0</v>
      </c>
      <c r="D193" s="22">
        <f>SIN(Wellpath!$L193) * SIN(Wellpath!$O193) * (TAN(Dip) * COS(Wellpath!$L193) + SIN(Wellpath!$L193) * COS(Wellpath!$O193)) / SQRT(2)</f>
        <v>0</v>
      </c>
      <c r="E193" s="20">
        <f>Model!$W$17*((drdp!B193+drdp!K193)*'MSXY-TI1S'!$B193+(drdp!E193+drdp!N193)*'MSXY-TI1S'!$C193+(drdp!H193+drdp!Q193)*'MSXY-TI1S'!$D193)</f>
        <v>0</v>
      </c>
      <c r="F193" s="20">
        <f>Model!$W$17*((drdp!C193+drdp!L193)*'MSXY-TI1S'!$B193+(drdp!F193+drdp!O193)*'MSXY-TI1S'!$C193+(drdp!I193+drdp!R193)*'MSXY-TI1S'!$D193)</f>
        <v>0</v>
      </c>
      <c r="G193" s="20">
        <f>Model!$W$17*((drdp!D193+drdp!M193)*'MSXY-TI1S'!$B193+(drdp!G193+drdp!P193)*'MSXY-TI1S'!$C193+(drdp!J193+drdp!S193)*'MSXY-TI1S'!$D193)</f>
        <v>0</v>
      </c>
      <c r="H193" s="18">
        <f>Model!$W$17*((drdp!B193)*'MSXY-TI1S'!$B193+(drdp!E193)*'MSXY-TI1S'!$C193+(drdp!H193)*'MSXY-TI1S'!$D193)</f>
        <v>0</v>
      </c>
      <c r="I193" s="18">
        <f>Model!$W$17*((drdp!C193)*'MSXY-TI1S'!$B193+(drdp!F193)*'MSXY-TI1S'!$C193+(drdp!I193)*'MSXY-TI1S'!$D193)</f>
        <v>0</v>
      </c>
      <c r="J193" s="18">
        <f>Model!$W$17*((drdp!D193)*'MSXY-TI1S'!$B193+(drdp!G193)*'MSXY-TI1S'!$C193+(drdp!J193)*'MSXY-TI1S'!$D193)</f>
        <v>0</v>
      </c>
      <c r="K193" s="21">
        <f>SUM(E$3:E192)+H193</f>
        <v>-0.17751568274800217</v>
      </c>
      <c r="L193" s="21">
        <f>SUM(F$3:F192)+I193</f>
        <v>9.5167512138984306E-3</v>
      </c>
      <c r="M193" s="21">
        <f>SUM(G$3:G192)+J193</f>
        <v>0</v>
      </c>
      <c r="N193" s="21"/>
      <c r="O193" s="21"/>
      <c r="P193" s="21"/>
      <c r="Q193" s="19">
        <f t="shared" si="13"/>
        <v>3.1511817621489357E-2</v>
      </c>
      <c r="R193" s="19">
        <f t="shared" si="14"/>
        <v>9.0568553667237252E-5</v>
      </c>
      <c r="S193" s="19">
        <f t="shared" si="15"/>
        <v>0</v>
      </c>
      <c r="T193" s="19">
        <f t="shared" si="16"/>
        <v>-1.6893725892780584E-3</v>
      </c>
      <c r="U193" s="19">
        <f t="shared" si="17"/>
        <v>0</v>
      </c>
      <c r="V193" s="19">
        <f t="shared" si="18"/>
        <v>0</v>
      </c>
    </row>
    <row r="194" spans="1:22" x14ac:dyDescent="0.25">
      <c r="A194" s="26">
        <f>Wellpath!E194</f>
        <v>0</v>
      </c>
      <c r="B194" s="22">
        <v>0</v>
      </c>
      <c r="C194" s="22">
        <v>0</v>
      </c>
      <c r="D194" s="22">
        <f>SIN(Wellpath!$L194) * SIN(Wellpath!$O194) * (TAN(Dip) * COS(Wellpath!$L194) + SIN(Wellpath!$L194) * COS(Wellpath!$O194)) / SQRT(2)</f>
        <v>0</v>
      </c>
      <c r="E194" s="20">
        <f>Model!$W$17*((drdp!B194+drdp!K194)*'MSXY-TI1S'!$B194+(drdp!E194+drdp!N194)*'MSXY-TI1S'!$C194+(drdp!H194+drdp!Q194)*'MSXY-TI1S'!$D194)</f>
        <v>0</v>
      </c>
      <c r="F194" s="20">
        <f>Model!$W$17*((drdp!C194+drdp!L194)*'MSXY-TI1S'!$B194+(drdp!F194+drdp!O194)*'MSXY-TI1S'!$C194+(drdp!I194+drdp!R194)*'MSXY-TI1S'!$D194)</f>
        <v>0</v>
      </c>
      <c r="G194" s="20">
        <f>Model!$W$17*((drdp!D194+drdp!M194)*'MSXY-TI1S'!$B194+(drdp!G194+drdp!P194)*'MSXY-TI1S'!$C194+(drdp!J194+drdp!S194)*'MSXY-TI1S'!$D194)</f>
        <v>0</v>
      </c>
      <c r="H194" s="18">
        <f>Model!$W$17*((drdp!B194)*'MSXY-TI1S'!$B194+(drdp!E194)*'MSXY-TI1S'!$C194+(drdp!H194)*'MSXY-TI1S'!$D194)</f>
        <v>0</v>
      </c>
      <c r="I194" s="18">
        <f>Model!$W$17*((drdp!C194)*'MSXY-TI1S'!$B194+(drdp!F194)*'MSXY-TI1S'!$C194+(drdp!I194)*'MSXY-TI1S'!$D194)</f>
        <v>0</v>
      </c>
      <c r="J194" s="18">
        <f>Model!$W$17*((drdp!D194)*'MSXY-TI1S'!$B194+(drdp!G194)*'MSXY-TI1S'!$C194+(drdp!J194)*'MSXY-TI1S'!$D194)</f>
        <v>0</v>
      </c>
      <c r="K194" s="21">
        <f>SUM(E$3:E193)+H194</f>
        <v>-0.17751568274800217</v>
      </c>
      <c r="L194" s="21">
        <f>SUM(F$3:F193)+I194</f>
        <v>9.5167512138984306E-3</v>
      </c>
      <c r="M194" s="21">
        <f>SUM(G$3:G193)+J194</f>
        <v>0</v>
      </c>
      <c r="N194" s="21"/>
      <c r="O194" s="21"/>
      <c r="P194" s="21"/>
      <c r="Q194" s="19">
        <f t="shared" si="13"/>
        <v>3.1511817621489357E-2</v>
      </c>
      <c r="R194" s="19">
        <f t="shared" si="14"/>
        <v>9.0568553667237252E-5</v>
      </c>
      <c r="S194" s="19">
        <f t="shared" si="15"/>
        <v>0</v>
      </c>
      <c r="T194" s="19">
        <f t="shared" si="16"/>
        <v>-1.6893725892780584E-3</v>
      </c>
      <c r="U194" s="19">
        <f t="shared" si="17"/>
        <v>0</v>
      </c>
      <c r="V194" s="19">
        <f t="shared" si="18"/>
        <v>0</v>
      </c>
    </row>
    <row r="195" spans="1:22" x14ac:dyDescent="0.25">
      <c r="A195" s="26">
        <f>Wellpath!E195</f>
        <v>0</v>
      </c>
      <c r="B195" s="22">
        <v>0</v>
      </c>
      <c r="C195" s="22">
        <v>0</v>
      </c>
      <c r="D195" s="22">
        <f>SIN(Wellpath!$L195) * SIN(Wellpath!$O195) * (TAN(Dip) * COS(Wellpath!$L195) + SIN(Wellpath!$L195) * COS(Wellpath!$O195)) / SQRT(2)</f>
        <v>0</v>
      </c>
      <c r="E195" s="20">
        <f>Model!$W$17*((drdp!B195+drdp!K195)*'MSXY-TI1S'!$B195+(drdp!E195+drdp!N195)*'MSXY-TI1S'!$C195+(drdp!H195+drdp!Q195)*'MSXY-TI1S'!$D195)</f>
        <v>0</v>
      </c>
      <c r="F195" s="20">
        <f>Model!$W$17*((drdp!C195+drdp!L195)*'MSXY-TI1S'!$B195+(drdp!F195+drdp!O195)*'MSXY-TI1S'!$C195+(drdp!I195+drdp!R195)*'MSXY-TI1S'!$D195)</f>
        <v>0</v>
      </c>
      <c r="G195" s="20">
        <f>Model!$W$17*((drdp!D195+drdp!M195)*'MSXY-TI1S'!$B195+(drdp!G195+drdp!P195)*'MSXY-TI1S'!$C195+(drdp!J195+drdp!S195)*'MSXY-TI1S'!$D195)</f>
        <v>0</v>
      </c>
      <c r="H195" s="18">
        <f>Model!$W$17*((drdp!B195)*'MSXY-TI1S'!$B195+(drdp!E195)*'MSXY-TI1S'!$C195+(drdp!H195)*'MSXY-TI1S'!$D195)</f>
        <v>0</v>
      </c>
      <c r="I195" s="18">
        <f>Model!$W$17*((drdp!C195)*'MSXY-TI1S'!$B195+(drdp!F195)*'MSXY-TI1S'!$C195+(drdp!I195)*'MSXY-TI1S'!$D195)</f>
        <v>0</v>
      </c>
      <c r="J195" s="18">
        <f>Model!$W$17*((drdp!D195)*'MSXY-TI1S'!$B195+(drdp!G195)*'MSXY-TI1S'!$C195+(drdp!J195)*'MSXY-TI1S'!$D195)</f>
        <v>0</v>
      </c>
      <c r="K195" s="21">
        <f>SUM(E$3:E194)+H195</f>
        <v>-0.17751568274800217</v>
      </c>
      <c r="L195" s="21">
        <f>SUM(F$3:F194)+I195</f>
        <v>9.5167512138984306E-3</v>
      </c>
      <c r="M195" s="21">
        <f>SUM(G$3:G194)+J195</f>
        <v>0</v>
      </c>
      <c r="N195" s="21"/>
      <c r="O195" s="21"/>
      <c r="P195" s="21"/>
      <c r="Q195" s="19">
        <f t="shared" si="13"/>
        <v>3.1511817621489357E-2</v>
      </c>
      <c r="R195" s="19">
        <f t="shared" si="14"/>
        <v>9.0568553667237252E-5</v>
      </c>
      <c r="S195" s="19">
        <f t="shared" si="15"/>
        <v>0</v>
      </c>
      <c r="T195" s="19">
        <f t="shared" si="16"/>
        <v>-1.6893725892780584E-3</v>
      </c>
      <c r="U195" s="19">
        <f t="shared" si="17"/>
        <v>0</v>
      </c>
      <c r="V195" s="19">
        <f t="shared" si="18"/>
        <v>0</v>
      </c>
    </row>
    <row r="196" spans="1:22" x14ac:dyDescent="0.25">
      <c r="A196" s="26">
        <f>Wellpath!E196</f>
        <v>0</v>
      </c>
      <c r="B196" s="22">
        <v>0</v>
      </c>
      <c r="C196" s="22">
        <v>0</v>
      </c>
      <c r="D196" s="22">
        <f>SIN(Wellpath!$L196) * SIN(Wellpath!$O196) * (TAN(Dip) * COS(Wellpath!$L196) + SIN(Wellpath!$L196) * COS(Wellpath!$O196)) / SQRT(2)</f>
        <v>0</v>
      </c>
      <c r="E196" s="20">
        <f>Model!$W$17*((drdp!B196+drdp!K196)*'MSXY-TI1S'!$B196+(drdp!E196+drdp!N196)*'MSXY-TI1S'!$C196+(drdp!H196+drdp!Q196)*'MSXY-TI1S'!$D196)</f>
        <v>0</v>
      </c>
      <c r="F196" s="20">
        <f>Model!$W$17*((drdp!C196+drdp!L196)*'MSXY-TI1S'!$B196+(drdp!F196+drdp!O196)*'MSXY-TI1S'!$C196+(drdp!I196+drdp!R196)*'MSXY-TI1S'!$D196)</f>
        <v>0</v>
      </c>
      <c r="G196" s="20">
        <f>Model!$W$17*((drdp!D196+drdp!M196)*'MSXY-TI1S'!$B196+(drdp!G196+drdp!P196)*'MSXY-TI1S'!$C196+(drdp!J196+drdp!S196)*'MSXY-TI1S'!$D196)</f>
        <v>0</v>
      </c>
      <c r="H196" s="18">
        <f>Model!$W$17*((drdp!B196)*'MSXY-TI1S'!$B196+(drdp!E196)*'MSXY-TI1S'!$C196+(drdp!H196)*'MSXY-TI1S'!$D196)</f>
        <v>0</v>
      </c>
      <c r="I196" s="18">
        <f>Model!$W$17*((drdp!C196)*'MSXY-TI1S'!$B196+(drdp!F196)*'MSXY-TI1S'!$C196+(drdp!I196)*'MSXY-TI1S'!$D196)</f>
        <v>0</v>
      </c>
      <c r="J196" s="18">
        <f>Model!$W$17*((drdp!D196)*'MSXY-TI1S'!$B196+(drdp!G196)*'MSXY-TI1S'!$C196+(drdp!J196)*'MSXY-TI1S'!$D196)</f>
        <v>0</v>
      </c>
      <c r="K196" s="21">
        <f>SUM(E$3:E195)+H196</f>
        <v>-0.17751568274800217</v>
      </c>
      <c r="L196" s="21">
        <f>SUM(F$3:F195)+I196</f>
        <v>9.5167512138984306E-3</v>
      </c>
      <c r="M196" s="21">
        <f>SUM(G$3:G195)+J196</f>
        <v>0</v>
      </c>
      <c r="N196" s="21"/>
      <c r="O196" s="21"/>
      <c r="P196" s="21"/>
      <c r="Q196" s="19">
        <f t="shared" si="13"/>
        <v>3.1511817621489357E-2</v>
      </c>
      <c r="R196" s="19">
        <f t="shared" si="14"/>
        <v>9.0568553667237252E-5</v>
      </c>
      <c r="S196" s="19">
        <f t="shared" si="15"/>
        <v>0</v>
      </c>
      <c r="T196" s="19">
        <f t="shared" si="16"/>
        <v>-1.6893725892780584E-3</v>
      </c>
      <c r="U196" s="19">
        <f t="shared" si="17"/>
        <v>0</v>
      </c>
      <c r="V196" s="19">
        <f t="shared" si="18"/>
        <v>0</v>
      </c>
    </row>
    <row r="197" spans="1:22" x14ac:dyDescent="0.25">
      <c r="A197" s="26">
        <f>Wellpath!E197</f>
        <v>0</v>
      </c>
      <c r="B197" s="22">
        <v>0</v>
      </c>
      <c r="C197" s="22">
        <v>0</v>
      </c>
      <c r="D197" s="22">
        <f>SIN(Wellpath!$L197) * SIN(Wellpath!$O197) * (TAN(Dip) * COS(Wellpath!$L197) + SIN(Wellpath!$L197) * COS(Wellpath!$O197)) / SQRT(2)</f>
        <v>0</v>
      </c>
      <c r="E197" s="20">
        <f>Model!$W$17*((drdp!B197+drdp!K197)*'MSXY-TI1S'!$B197+(drdp!E197+drdp!N197)*'MSXY-TI1S'!$C197+(drdp!H197+drdp!Q197)*'MSXY-TI1S'!$D197)</f>
        <v>0</v>
      </c>
      <c r="F197" s="20">
        <f>Model!$W$17*((drdp!C197+drdp!L197)*'MSXY-TI1S'!$B197+(drdp!F197+drdp!O197)*'MSXY-TI1S'!$C197+(drdp!I197+drdp!R197)*'MSXY-TI1S'!$D197)</f>
        <v>0</v>
      </c>
      <c r="G197" s="20">
        <f>Model!$W$17*((drdp!D197+drdp!M197)*'MSXY-TI1S'!$B197+(drdp!G197+drdp!P197)*'MSXY-TI1S'!$C197+(drdp!J197+drdp!S197)*'MSXY-TI1S'!$D197)</f>
        <v>0</v>
      </c>
      <c r="H197" s="18">
        <f>Model!$W$17*((drdp!B197)*'MSXY-TI1S'!$B197+(drdp!E197)*'MSXY-TI1S'!$C197+(drdp!H197)*'MSXY-TI1S'!$D197)</f>
        <v>0</v>
      </c>
      <c r="I197" s="18">
        <f>Model!$W$17*((drdp!C197)*'MSXY-TI1S'!$B197+(drdp!F197)*'MSXY-TI1S'!$C197+(drdp!I197)*'MSXY-TI1S'!$D197)</f>
        <v>0</v>
      </c>
      <c r="J197" s="18">
        <f>Model!$W$17*((drdp!D197)*'MSXY-TI1S'!$B197+(drdp!G197)*'MSXY-TI1S'!$C197+(drdp!J197)*'MSXY-TI1S'!$D197)</f>
        <v>0</v>
      </c>
      <c r="K197" s="21">
        <f>SUM(E$3:E196)+H197</f>
        <v>-0.17751568274800217</v>
      </c>
      <c r="L197" s="21">
        <f>SUM(F$3:F196)+I197</f>
        <v>9.5167512138984306E-3</v>
      </c>
      <c r="M197" s="21">
        <f>SUM(G$3:G196)+J197</f>
        <v>0</v>
      </c>
      <c r="N197" s="21"/>
      <c r="O197" s="21"/>
      <c r="P197" s="21"/>
      <c r="Q197" s="19">
        <f t="shared" si="13"/>
        <v>3.1511817621489357E-2</v>
      </c>
      <c r="R197" s="19">
        <f t="shared" si="14"/>
        <v>9.0568553667237252E-5</v>
      </c>
      <c r="S197" s="19">
        <f t="shared" si="15"/>
        <v>0</v>
      </c>
      <c r="T197" s="19">
        <f t="shared" si="16"/>
        <v>-1.6893725892780584E-3</v>
      </c>
      <c r="U197" s="19">
        <f t="shared" si="17"/>
        <v>0</v>
      </c>
      <c r="V197" s="19">
        <f t="shared" si="18"/>
        <v>0</v>
      </c>
    </row>
    <row r="198" spans="1:22" x14ac:dyDescent="0.25">
      <c r="A198" s="26">
        <f>Wellpath!E198</f>
        <v>0</v>
      </c>
      <c r="B198" s="22">
        <v>0</v>
      </c>
      <c r="C198" s="22">
        <v>0</v>
      </c>
      <c r="D198" s="22">
        <f>SIN(Wellpath!$L198) * SIN(Wellpath!$O198) * (TAN(Dip) * COS(Wellpath!$L198) + SIN(Wellpath!$L198) * COS(Wellpath!$O198)) / SQRT(2)</f>
        <v>0</v>
      </c>
      <c r="E198" s="20">
        <f>Model!$W$17*((drdp!B198+drdp!K198)*'MSXY-TI1S'!$B198+(drdp!E198+drdp!N198)*'MSXY-TI1S'!$C198+(drdp!H198+drdp!Q198)*'MSXY-TI1S'!$D198)</f>
        <v>0</v>
      </c>
      <c r="F198" s="20">
        <f>Model!$W$17*((drdp!C198+drdp!L198)*'MSXY-TI1S'!$B198+(drdp!F198+drdp!O198)*'MSXY-TI1S'!$C198+(drdp!I198+drdp!R198)*'MSXY-TI1S'!$D198)</f>
        <v>0</v>
      </c>
      <c r="G198" s="20">
        <f>Model!$W$17*((drdp!D198+drdp!M198)*'MSXY-TI1S'!$B198+(drdp!G198+drdp!P198)*'MSXY-TI1S'!$C198+(drdp!J198+drdp!S198)*'MSXY-TI1S'!$D198)</f>
        <v>0</v>
      </c>
      <c r="H198" s="18">
        <f>Model!$W$17*((drdp!B198)*'MSXY-TI1S'!$B198+(drdp!E198)*'MSXY-TI1S'!$C198+(drdp!H198)*'MSXY-TI1S'!$D198)</f>
        <v>0</v>
      </c>
      <c r="I198" s="18">
        <f>Model!$W$17*((drdp!C198)*'MSXY-TI1S'!$B198+(drdp!F198)*'MSXY-TI1S'!$C198+(drdp!I198)*'MSXY-TI1S'!$D198)</f>
        <v>0</v>
      </c>
      <c r="J198" s="18">
        <f>Model!$W$17*((drdp!D198)*'MSXY-TI1S'!$B198+(drdp!G198)*'MSXY-TI1S'!$C198+(drdp!J198)*'MSXY-TI1S'!$D198)</f>
        <v>0</v>
      </c>
      <c r="K198" s="21">
        <f>SUM(E$3:E197)+H198</f>
        <v>-0.17751568274800217</v>
      </c>
      <c r="L198" s="21">
        <f>SUM(F$3:F197)+I198</f>
        <v>9.5167512138984306E-3</v>
      </c>
      <c r="M198" s="21">
        <f>SUM(G$3:G197)+J198</f>
        <v>0</v>
      </c>
      <c r="N198" s="21"/>
      <c r="O198" s="21"/>
      <c r="P198" s="21"/>
      <c r="Q198" s="19">
        <f t="shared" ref="Q198:Q261" si="19">K198^2</f>
        <v>3.1511817621489357E-2</v>
      </c>
      <c r="R198" s="19">
        <f t="shared" ref="R198:R261" si="20">L198^2</f>
        <v>9.0568553667237252E-5</v>
      </c>
      <c r="S198" s="19">
        <f t="shared" ref="S198:S261" si="21">M198^2</f>
        <v>0</v>
      </c>
      <c r="T198" s="19">
        <f t="shared" ref="T198:T261" si="22">K198*L198</f>
        <v>-1.6893725892780584E-3</v>
      </c>
      <c r="U198" s="19">
        <f t="shared" ref="U198:U261" si="23">K198*M198</f>
        <v>0</v>
      </c>
      <c r="V198" s="19">
        <f t="shared" ref="V198:V261" si="24">L198*M198</f>
        <v>0</v>
      </c>
    </row>
    <row r="199" spans="1:22" x14ac:dyDescent="0.25">
      <c r="A199" s="26">
        <f>Wellpath!E199</f>
        <v>0</v>
      </c>
      <c r="B199" s="22">
        <v>0</v>
      </c>
      <c r="C199" s="22">
        <v>0</v>
      </c>
      <c r="D199" s="22">
        <f>SIN(Wellpath!$L199) * SIN(Wellpath!$O199) * (TAN(Dip) * COS(Wellpath!$L199) + SIN(Wellpath!$L199) * COS(Wellpath!$O199)) / SQRT(2)</f>
        <v>0</v>
      </c>
      <c r="E199" s="20">
        <f>Model!$W$17*((drdp!B199+drdp!K199)*'MSXY-TI1S'!$B199+(drdp!E199+drdp!N199)*'MSXY-TI1S'!$C199+(drdp!H199+drdp!Q199)*'MSXY-TI1S'!$D199)</f>
        <v>0</v>
      </c>
      <c r="F199" s="20">
        <f>Model!$W$17*((drdp!C199+drdp!L199)*'MSXY-TI1S'!$B199+(drdp!F199+drdp!O199)*'MSXY-TI1S'!$C199+(drdp!I199+drdp!R199)*'MSXY-TI1S'!$D199)</f>
        <v>0</v>
      </c>
      <c r="G199" s="20">
        <f>Model!$W$17*((drdp!D199+drdp!M199)*'MSXY-TI1S'!$B199+(drdp!G199+drdp!P199)*'MSXY-TI1S'!$C199+(drdp!J199+drdp!S199)*'MSXY-TI1S'!$D199)</f>
        <v>0</v>
      </c>
      <c r="H199" s="18">
        <f>Model!$W$17*((drdp!B199)*'MSXY-TI1S'!$B199+(drdp!E199)*'MSXY-TI1S'!$C199+(drdp!H199)*'MSXY-TI1S'!$D199)</f>
        <v>0</v>
      </c>
      <c r="I199" s="18">
        <f>Model!$W$17*((drdp!C199)*'MSXY-TI1S'!$B199+(drdp!F199)*'MSXY-TI1S'!$C199+(drdp!I199)*'MSXY-TI1S'!$D199)</f>
        <v>0</v>
      </c>
      <c r="J199" s="18">
        <f>Model!$W$17*((drdp!D199)*'MSXY-TI1S'!$B199+(drdp!G199)*'MSXY-TI1S'!$C199+(drdp!J199)*'MSXY-TI1S'!$D199)</f>
        <v>0</v>
      </c>
      <c r="K199" s="21">
        <f>SUM(E$3:E198)+H199</f>
        <v>-0.17751568274800217</v>
      </c>
      <c r="L199" s="21">
        <f>SUM(F$3:F198)+I199</f>
        <v>9.5167512138984306E-3</v>
      </c>
      <c r="M199" s="21">
        <f>SUM(G$3:G198)+J199</f>
        <v>0</v>
      </c>
      <c r="N199" s="21"/>
      <c r="O199" s="21"/>
      <c r="P199" s="21"/>
      <c r="Q199" s="19">
        <f t="shared" si="19"/>
        <v>3.1511817621489357E-2</v>
      </c>
      <c r="R199" s="19">
        <f t="shared" si="20"/>
        <v>9.0568553667237252E-5</v>
      </c>
      <c r="S199" s="19">
        <f t="shared" si="21"/>
        <v>0</v>
      </c>
      <c r="T199" s="19">
        <f t="shared" si="22"/>
        <v>-1.6893725892780584E-3</v>
      </c>
      <c r="U199" s="19">
        <f t="shared" si="23"/>
        <v>0</v>
      </c>
      <c r="V199" s="19">
        <f t="shared" si="24"/>
        <v>0</v>
      </c>
    </row>
    <row r="200" spans="1:22" x14ac:dyDescent="0.25">
      <c r="A200" s="26">
        <f>Wellpath!E200</f>
        <v>0</v>
      </c>
      <c r="B200" s="22">
        <v>0</v>
      </c>
      <c r="C200" s="22">
        <v>0</v>
      </c>
      <c r="D200" s="22">
        <f>SIN(Wellpath!$L200) * SIN(Wellpath!$O200) * (TAN(Dip) * COS(Wellpath!$L200) + SIN(Wellpath!$L200) * COS(Wellpath!$O200)) / SQRT(2)</f>
        <v>0</v>
      </c>
      <c r="E200" s="20">
        <f>Model!$W$17*((drdp!B200+drdp!K200)*'MSXY-TI1S'!$B200+(drdp!E200+drdp!N200)*'MSXY-TI1S'!$C200+(drdp!H200+drdp!Q200)*'MSXY-TI1S'!$D200)</f>
        <v>0</v>
      </c>
      <c r="F200" s="20">
        <f>Model!$W$17*((drdp!C200+drdp!L200)*'MSXY-TI1S'!$B200+(drdp!F200+drdp!O200)*'MSXY-TI1S'!$C200+(drdp!I200+drdp!R200)*'MSXY-TI1S'!$D200)</f>
        <v>0</v>
      </c>
      <c r="G200" s="20">
        <f>Model!$W$17*((drdp!D200+drdp!M200)*'MSXY-TI1S'!$B200+(drdp!G200+drdp!P200)*'MSXY-TI1S'!$C200+(drdp!J200+drdp!S200)*'MSXY-TI1S'!$D200)</f>
        <v>0</v>
      </c>
      <c r="H200" s="18">
        <f>Model!$W$17*((drdp!B200)*'MSXY-TI1S'!$B200+(drdp!E200)*'MSXY-TI1S'!$C200+(drdp!H200)*'MSXY-TI1S'!$D200)</f>
        <v>0</v>
      </c>
      <c r="I200" s="18">
        <f>Model!$W$17*((drdp!C200)*'MSXY-TI1S'!$B200+(drdp!F200)*'MSXY-TI1S'!$C200+(drdp!I200)*'MSXY-TI1S'!$D200)</f>
        <v>0</v>
      </c>
      <c r="J200" s="18">
        <f>Model!$W$17*((drdp!D200)*'MSXY-TI1S'!$B200+(drdp!G200)*'MSXY-TI1S'!$C200+(drdp!J200)*'MSXY-TI1S'!$D200)</f>
        <v>0</v>
      </c>
      <c r="K200" s="21">
        <f>SUM(E$3:E199)+H200</f>
        <v>-0.17751568274800217</v>
      </c>
      <c r="L200" s="21">
        <f>SUM(F$3:F199)+I200</f>
        <v>9.5167512138984306E-3</v>
      </c>
      <c r="M200" s="21">
        <f>SUM(G$3:G199)+J200</f>
        <v>0</v>
      </c>
      <c r="N200" s="21"/>
      <c r="O200" s="21"/>
      <c r="P200" s="21"/>
      <c r="Q200" s="19">
        <f t="shared" si="19"/>
        <v>3.1511817621489357E-2</v>
      </c>
      <c r="R200" s="19">
        <f t="shared" si="20"/>
        <v>9.0568553667237252E-5</v>
      </c>
      <c r="S200" s="19">
        <f t="shared" si="21"/>
        <v>0</v>
      </c>
      <c r="T200" s="19">
        <f t="shared" si="22"/>
        <v>-1.6893725892780584E-3</v>
      </c>
      <c r="U200" s="19">
        <f t="shared" si="23"/>
        <v>0</v>
      </c>
      <c r="V200" s="19">
        <f t="shared" si="24"/>
        <v>0</v>
      </c>
    </row>
    <row r="201" spans="1:22" x14ac:dyDescent="0.25">
      <c r="A201" s="26">
        <f>Wellpath!E201</f>
        <v>0</v>
      </c>
      <c r="B201" s="22">
        <v>0</v>
      </c>
      <c r="C201" s="22">
        <v>0</v>
      </c>
      <c r="D201" s="22">
        <f>SIN(Wellpath!$L201) * SIN(Wellpath!$O201) * (TAN(Dip) * COS(Wellpath!$L201) + SIN(Wellpath!$L201) * COS(Wellpath!$O201)) / SQRT(2)</f>
        <v>0</v>
      </c>
      <c r="E201" s="20">
        <f>Model!$W$17*((drdp!B201+drdp!K201)*'MSXY-TI1S'!$B201+(drdp!E201+drdp!N201)*'MSXY-TI1S'!$C201+(drdp!H201+drdp!Q201)*'MSXY-TI1S'!$D201)</f>
        <v>0</v>
      </c>
      <c r="F201" s="20">
        <f>Model!$W$17*((drdp!C201+drdp!L201)*'MSXY-TI1S'!$B201+(drdp!F201+drdp!O201)*'MSXY-TI1S'!$C201+(drdp!I201+drdp!R201)*'MSXY-TI1S'!$D201)</f>
        <v>0</v>
      </c>
      <c r="G201" s="20">
        <f>Model!$W$17*((drdp!D201+drdp!M201)*'MSXY-TI1S'!$B201+(drdp!G201+drdp!P201)*'MSXY-TI1S'!$C201+(drdp!J201+drdp!S201)*'MSXY-TI1S'!$D201)</f>
        <v>0</v>
      </c>
      <c r="H201" s="18">
        <f>Model!$W$17*((drdp!B201)*'MSXY-TI1S'!$B201+(drdp!E201)*'MSXY-TI1S'!$C201+(drdp!H201)*'MSXY-TI1S'!$D201)</f>
        <v>0</v>
      </c>
      <c r="I201" s="18">
        <f>Model!$W$17*((drdp!C201)*'MSXY-TI1S'!$B201+(drdp!F201)*'MSXY-TI1S'!$C201+(drdp!I201)*'MSXY-TI1S'!$D201)</f>
        <v>0</v>
      </c>
      <c r="J201" s="18">
        <f>Model!$W$17*((drdp!D201)*'MSXY-TI1S'!$B201+(drdp!G201)*'MSXY-TI1S'!$C201+(drdp!J201)*'MSXY-TI1S'!$D201)</f>
        <v>0</v>
      </c>
      <c r="K201" s="21">
        <f>SUM(E$3:E200)+H201</f>
        <v>-0.17751568274800217</v>
      </c>
      <c r="L201" s="21">
        <f>SUM(F$3:F200)+I201</f>
        <v>9.5167512138984306E-3</v>
      </c>
      <c r="M201" s="21">
        <f>SUM(G$3:G200)+J201</f>
        <v>0</v>
      </c>
      <c r="N201" s="21"/>
      <c r="O201" s="21"/>
      <c r="P201" s="21"/>
      <c r="Q201" s="19">
        <f t="shared" si="19"/>
        <v>3.1511817621489357E-2</v>
      </c>
      <c r="R201" s="19">
        <f t="shared" si="20"/>
        <v>9.0568553667237252E-5</v>
      </c>
      <c r="S201" s="19">
        <f t="shared" si="21"/>
        <v>0</v>
      </c>
      <c r="T201" s="19">
        <f t="shared" si="22"/>
        <v>-1.6893725892780584E-3</v>
      </c>
      <c r="U201" s="19">
        <f t="shared" si="23"/>
        <v>0</v>
      </c>
      <c r="V201" s="19">
        <f t="shared" si="24"/>
        <v>0</v>
      </c>
    </row>
    <row r="202" spans="1:22" x14ac:dyDescent="0.25">
      <c r="A202" s="26">
        <f>Wellpath!E202</f>
        <v>0</v>
      </c>
      <c r="B202" s="22">
        <v>0</v>
      </c>
      <c r="C202" s="22">
        <v>0</v>
      </c>
      <c r="D202" s="22">
        <f>SIN(Wellpath!$L202) * SIN(Wellpath!$O202) * (TAN(Dip) * COS(Wellpath!$L202) + SIN(Wellpath!$L202) * COS(Wellpath!$O202)) / SQRT(2)</f>
        <v>0</v>
      </c>
      <c r="E202" s="20">
        <f>Model!$W$17*((drdp!B202+drdp!K202)*'MSXY-TI1S'!$B202+(drdp!E202+drdp!N202)*'MSXY-TI1S'!$C202+(drdp!H202+drdp!Q202)*'MSXY-TI1S'!$D202)</f>
        <v>0</v>
      </c>
      <c r="F202" s="20">
        <f>Model!$W$17*((drdp!C202+drdp!L202)*'MSXY-TI1S'!$B202+(drdp!F202+drdp!O202)*'MSXY-TI1S'!$C202+(drdp!I202+drdp!R202)*'MSXY-TI1S'!$D202)</f>
        <v>0</v>
      </c>
      <c r="G202" s="20">
        <f>Model!$W$17*((drdp!D202+drdp!M202)*'MSXY-TI1S'!$B202+(drdp!G202+drdp!P202)*'MSXY-TI1S'!$C202+(drdp!J202+drdp!S202)*'MSXY-TI1S'!$D202)</f>
        <v>0</v>
      </c>
      <c r="H202" s="18">
        <f>Model!$W$17*((drdp!B202)*'MSXY-TI1S'!$B202+(drdp!E202)*'MSXY-TI1S'!$C202+(drdp!H202)*'MSXY-TI1S'!$D202)</f>
        <v>0</v>
      </c>
      <c r="I202" s="18">
        <f>Model!$W$17*((drdp!C202)*'MSXY-TI1S'!$B202+(drdp!F202)*'MSXY-TI1S'!$C202+(drdp!I202)*'MSXY-TI1S'!$D202)</f>
        <v>0</v>
      </c>
      <c r="J202" s="18">
        <f>Model!$W$17*((drdp!D202)*'MSXY-TI1S'!$B202+(drdp!G202)*'MSXY-TI1S'!$C202+(drdp!J202)*'MSXY-TI1S'!$D202)</f>
        <v>0</v>
      </c>
      <c r="K202" s="21">
        <f>SUM(E$3:E201)+H202</f>
        <v>-0.17751568274800217</v>
      </c>
      <c r="L202" s="21">
        <f>SUM(F$3:F201)+I202</f>
        <v>9.5167512138984306E-3</v>
      </c>
      <c r="M202" s="21">
        <f>SUM(G$3:G201)+J202</f>
        <v>0</v>
      </c>
      <c r="N202" s="21"/>
      <c r="O202" s="21"/>
      <c r="P202" s="21"/>
      <c r="Q202" s="19">
        <f t="shared" si="19"/>
        <v>3.1511817621489357E-2</v>
      </c>
      <c r="R202" s="19">
        <f t="shared" si="20"/>
        <v>9.0568553667237252E-5</v>
      </c>
      <c r="S202" s="19">
        <f t="shared" si="21"/>
        <v>0</v>
      </c>
      <c r="T202" s="19">
        <f t="shared" si="22"/>
        <v>-1.6893725892780584E-3</v>
      </c>
      <c r="U202" s="19">
        <f t="shared" si="23"/>
        <v>0</v>
      </c>
      <c r="V202" s="19">
        <f t="shared" si="24"/>
        <v>0</v>
      </c>
    </row>
    <row r="203" spans="1:22" x14ac:dyDescent="0.25">
      <c r="A203" s="26">
        <f>Wellpath!E203</f>
        <v>0</v>
      </c>
      <c r="B203" s="22">
        <v>0</v>
      </c>
      <c r="C203" s="22">
        <v>0</v>
      </c>
      <c r="D203" s="22">
        <f>SIN(Wellpath!$L203) * SIN(Wellpath!$O203) * (TAN(Dip) * COS(Wellpath!$L203) + SIN(Wellpath!$L203) * COS(Wellpath!$O203)) / SQRT(2)</f>
        <v>0</v>
      </c>
      <c r="E203" s="20">
        <f>Model!$W$17*((drdp!B203+drdp!K203)*'MSXY-TI1S'!$B203+(drdp!E203+drdp!N203)*'MSXY-TI1S'!$C203+(drdp!H203+drdp!Q203)*'MSXY-TI1S'!$D203)</f>
        <v>0</v>
      </c>
      <c r="F203" s="20">
        <f>Model!$W$17*((drdp!C203+drdp!L203)*'MSXY-TI1S'!$B203+(drdp!F203+drdp!O203)*'MSXY-TI1S'!$C203+(drdp!I203+drdp!R203)*'MSXY-TI1S'!$D203)</f>
        <v>0</v>
      </c>
      <c r="G203" s="20">
        <f>Model!$W$17*((drdp!D203+drdp!M203)*'MSXY-TI1S'!$B203+(drdp!G203+drdp!P203)*'MSXY-TI1S'!$C203+(drdp!J203+drdp!S203)*'MSXY-TI1S'!$D203)</f>
        <v>0</v>
      </c>
      <c r="H203" s="18">
        <f>Model!$W$17*((drdp!B203)*'MSXY-TI1S'!$B203+(drdp!E203)*'MSXY-TI1S'!$C203+(drdp!H203)*'MSXY-TI1S'!$D203)</f>
        <v>0</v>
      </c>
      <c r="I203" s="18">
        <f>Model!$W$17*((drdp!C203)*'MSXY-TI1S'!$B203+(drdp!F203)*'MSXY-TI1S'!$C203+(drdp!I203)*'MSXY-TI1S'!$D203)</f>
        <v>0</v>
      </c>
      <c r="J203" s="18">
        <f>Model!$W$17*((drdp!D203)*'MSXY-TI1S'!$B203+(drdp!G203)*'MSXY-TI1S'!$C203+(drdp!J203)*'MSXY-TI1S'!$D203)</f>
        <v>0</v>
      </c>
      <c r="K203" s="21">
        <f>SUM(E$3:E202)+H203</f>
        <v>-0.17751568274800217</v>
      </c>
      <c r="L203" s="21">
        <f>SUM(F$3:F202)+I203</f>
        <v>9.5167512138984306E-3</v>
      </c>
      <c r="M203" s="21">
        <f>SUM(G$3:G202)+J203</f>
        <v>0</v>
      </c>
      <c r="N203" s="21"/>
      <c r="O203" s="21"/>
      <c r="P203" s="21"/>
      <c r="Q203" s="19">
        <f t="shared" si="19"/>
        <v>3.1511817621489357E-2</v>
      </c>
      <c r="R203" s="19">
        <f t="shared" si="20"/>
        <v>9.0568553667237252E-5</v>
      </c>
      <c r="S203" s="19">
        <f t="shared" si="21"/>
        <v>0</v>
      </c>
      <c r="T203" s="19">
        <f t="shared" si="22"/>
        <v>-1.6893725892780584E-3</v>
      </c>
      <c r="U203" s="19">
        <f t="shared" si="23"/>
        <v>0</v>
      </c>
      <c r="V203" s="19">
        <f t="shared" si="24"/>
        <v>0</v>
      </c>
    </row>
    <row r="204" spans="1:22" x14ac:dyDescent="0.25">
      <c r="A204" s="26">
        <f>Wellpath!E204</f>
        <v>0</v>
      </c>
      <c r="B204" s="22">
        <v>0</v>
      </c>
      <c r="C204" s="22">
        <v>0</v>
      </c>
      <c r="D204" s="22">
        <f>SIN(Wellpath!$L204) * SIN(Wellpath!$O204) * (TAN(Dip) * COS(Wellpath!$L204) + SIN(Wellpath!$L204) * COS(Wellpath!$O204)) / SQRT(2)</f>
        <v>0</v>
      </c>
      <c r="E204" s="20">
        <f>Model!$W$17*((drdp!B204+drdp!K204)*'MSXY-TI1S'!$B204+(drdp!E204+drdp!N204)*'MSXY-TI1S'!$C204+(drdp!H204+drdp!Q204)*'MSXY-TI1S'!$D204)</f>
        <v>0</v>
      </c>
      <c r="F204" s="20">
        <f>Model!$W$17*((drdp!C204+drdp!L204)*'MSXY-TI1S'!$B204+(drdp!F204+drdp!O204)*'MSXY-TI1S'!$C204+(drdp!I204+drdp!R204)*'MSXY-TI1S'!$D204)</f>
        <v>0</v>
      </c>
      <c r="G204" s="20">
        <f>Model!$W$17*((drdp!D204+drdp!M204)*'MSXY-TI1S'!$B204+(drdp!G204+drdp!P204)*'MSXY-TI1S'!$C204+(drdp!J204+drdp!S204)*'MSXY-TI1S'!$D204)</f>
        <v>0</v>
      </c>
      <c r="H204" s="18">
        <f>Model!$W$17*((drdp!B204)*'MSXY-TI1S'!$B204+(drdp!E204)*'MSXY-TI1S'!$C204+(drdp!H204)*'MSXY-TI1S'!$D204)</f>
        <v>0</v>
      </c>
      <c r="I204" s="18">
        <f>Model!$W$17*((drdp!C204)*'MSXY-TI1S'!$B204+(drdp!F204)*'MSXY-TI1S'!$C204+(drdp!I204)*'MSXY-TI1S'!$D204)</f>
        <v>0</v>
      </c>
      <c r="J204" s="18">
        <f>Model!$W$17*((drdp!D204)*'MSXY-TI1S'!$B204+(drdp!G204)*'MSXY-TI1S'!$C204+(drdp!J204)*'MSXY-TI1S'!$D204)</f>
        <v>0</v>
      </c>
      <c r="K204" s="21">
        <f>SUM(E$3:E203)+H204</f>
        <v>-0.17751568274800217</v>
      </c>
      <c r="L204" s="21">
        <f>SUM(F$3:F203)+I204</f>
        <v>9.5167512138984306E-3</v>
      </c>
      <c r="M204" s="21">
        <f>SUM(G$3:G203)+J204</f>
        <v>0</v>
      </c>
      <c r="N204" s="21"/>
      <c r="O204" s="21"/>
      <c r="P204" s="21"/>
      <c r="Q204" s="19">
        <f t="shared" si="19"/>
        <v>3.1511817621489357E-2</v>
      </c>
      <c r="R204" s="19">
        <f t="shared" si="20"/>
        <v>9.0568553667237252E-5</v>
      </c>
      <c r="S204" s="19">
        <f t="shared" si="21"/>
        <v>0</v>
      </c>
      <c r="T204" s="19">
        <f t="shared" si="22"/>
        <v>-1.6893725892780584E-3</v>
      </c>
      <c r="U204" s="19">
        <f t="shared" si="23"/>
        <v>0</v>
      </c>
      <c r="V204" s="19">
        <f t="shared" si="24"/>
        <v>0</v>
      </c>
    </row>
    <row r="205" spans="1:22" x14ac:dyDescent="0.25">
      <c r="A205" s="26">
        <f>Wellpath!E205</f>
        <v>0</v>
      </c>
      <c r="B205" s="22">
        <v>0</v>
      </c>
      <c r="C205" s="22">
        <v>0</v>
      </c>
      <c r="D205" s="22">
        <f>SIN(Wellpath!$L205) * SIN(Wellpath!$O205) * (TAN(Dip) * COS(Wellpath!$L205) + SIN(Wellpath!$L205) * COS(Wellpath!$O205)) / SQRT(2)</f>
        <v>0</v>
      </c>
      <c r="E205" s="20">
        <f>Model!$W$17*((drdp!B205+drdp!K205)*'MSXY-TI1S'!$B205+(drdp!E205+drdp!N205)*'MSXY-TI1S'!$C205+(drdp!H205+drdp!Q205)*'MSXY-TI1S'!$D205)</f>
        <v>0</v>
      </c>
      <c r="F205" s="20">
        <f>Model!$W$17*((drdp!C205+drdp!L205)*'MSXY-TI1S'!$B205+(drdp!F205+drdp!O205)*'MSXY-TI1S'!$C205+(drdp!I205+drdp!R205)*'MSXY-TI1S'!$D205)</f>
        <v>0</v>
      </c>
      <c r="G205" s="20">
        <f>Model!$W$17*((drdp!D205+drdp!M205)*'MSXY-TI1S'!$B205+(drdp!G205+drdp!P205)*'MSXY-TI1S'!$C205+(drdp!J205+drdp!S205)*'MSXY-TI1S'!$D205)</f>
        <v>0</v>
      </c>
      <c r="H205" s="18">
        <f>Model!$W$17*((drdp!B205)*'MSXY-TI1S'!$B205+(drdp!E205)*'MSXY-TI1S'!$C205+(drdp!H205)*'MSXY-TI1S'!$D205)</f>
        <v>0</v>
      </c>
      <c r="I205" s="18">
        <f>Model!$W$17*((drdp!C205)*'MSXY-TI1S'!$B205+(drdp!F205)*'MSXY-TI1S'!$C205+(drdp!I205)*'MSXY-TI1S'!$D205)</f>
        <v>0</v>
      </c>
      <c r="J205" s="18">
        <f>Model!$W$17*((drdp!D205)*'MSXY-TI1S'!$B205+(drdp!G205)*'MSXY-TI1S'!$C205+(drdp!J205)*'MSXY-TI1S'!$D205)</f>
        <v>0</v>
      </c>
      <c r="K205" s="21">
        <f>SUM(E$3:E204)+H205</f>
        <v>-0.17751568274800217</v>
      </c>
      <c r="L205" s="21">
        <f>SUM(F$3:F204)+I205</f>
        <v>9.5167512138984306E-3</v>
      </c>
      <c r="M205" s="21">
        <f>SUM(G$3:G204)+J205</f>
        <v>0</v>
      </c>
      <c r="N205" s="21"/>
      <c r="O205" s="21"/>
      <c r="P205" s="21"/>
      <c r="Q205" s="19">
        <f t="shared" si="19"/>
        <v>3.1511817621489357E-2</v>
      </c>
      <c r="R205" s="19">
        <f t="shared" si="20"/>
        <v>9.0568553667237252E-5</v>
      </c>
      <c r="S205" s="19">
        <f t="shared" si="21"/>
        <v>0</v>
      </c>
      <c r="T205" s="19">
        <f t="shared" si="22"/>
        <v>-1.6893725892780584E-3</v>
      </c>
      <c r="U205" s="19">
        <f t="shared" si="23"/>
        <v>0</v>
      </c>
      <c r="V205" s="19">
        <f t="shared" si="24"/>
        <v>0</v>
      </c>
    </row>
    <row r="206" spans="1:22" x14ac:dyDescent="0.25">
      <c r="A206" s="26">
        <f>Wellpath!E206</f>
        <v>0</v>
      </c>
      <c r="B206" s="22">
        <v>0</v>
      </c>
      <c r="C206" s="22">
        <v>0</v>
      </c>
      <c r="D206" s="22">
        <f>SIN(Wellpath!$L206) * SIN(Wellpath!$O206) * (TAN(Dip) * COS(Wellpath!$L206) + SIN(Wellpath!$L206) * COS(Wellpath!$O206)) / SQRT(2)</f>
        <v>0</v>
      </c>
      <c r="E206" s="20">
        <f>Model!$W$17*((drdp!B206+drdp!K206)*'MSXY-TI1S'!$B206+(drdp!E206+drdp!N206)*'MSXY-TI1S'!$C206+(drdp!H206+drdp!Q206)*'MSXY-TI1S'!$D206)</f>
        <v>0</v>
      </c>
      <c r="F206" s="20">
        <f>Model!$W$17*((drdp!C206+drdp!L206)*'MSXY-TI1S'!$B206+(drdp!F206+drdp!O206)*'MSXY-TI1S'!$C206+(drdp!I206+drdp!R206)*'MSXY-TI1S'!$D206)</f>
        <v>0</v>
      </c>
      <c r="G206" s="20">
        <f>Model!$W$17*((drdp!D206+drdp!M206)*'MSXY-TI1S'!$B206+(drdp!G206+drdp!P206)*'MSXY-TI1S'!$C206+(drdp!J206+drdp!S206)*'MSXY-TI1S'!$D206)</f>
        <v>0</v>
      </c>
      <c r="H206" s="18">
        <f>Model!$W$17*((drdp!B206)*'MSXY-TI1S'!$B206+(drdp!E206)*'MSXY-TI1S'!$C206+(drdp!H206)*'MSXY-TI1S'!$D206)</f>
        <v>0</v>
      </c>
      <c r="I206" s="18">
        <f>Model!$W$17*((drdp!C206)*'MSXY-TI1S'!$B206+(drdp!F206)*'MSXY-TI1S'!$C206+(drdp!I206)*'MSXY-TI1S'!$D206)</f>
        <v>0</v>
      </c>
      <c r="J206" s="18">
        <f>Model!$W$17*((drdp!D206)*'MSXY-TI1S'!$B206+(drdp!G206)*'MSXY-TI1S'!$C206+(drdp!J206)*'MSXY-TI1S'!$D206)</f>
        <v>0</v>
      </c>
      <c r="K206" s="21">
        <f>SUM(E$3:E205)+H206</f>
        <v>-0.17751568274800217</v>
      </c>
      <c r="L206" s="21">
        <f>SUM(F$3:F205)+I206</f>
        <v>9.5167512138984306E-3</v>
      </c>
      <c r="M206" s="21">
        <f>SUM(G$3:G205)+J206</f>
        <v>0</v>
      </c>
      <c r="N206" s="21"/>
      <c r="O206" s="21"/>
      <c r="P206" s="21"/>
      <c r="Q206" s="19">
        <f t="shared" si="19"/>
        <v>3.1511817621489357E-2</v>
      </c>
      <c r="R206" s="19">
        <f t="shared" si="20"/>
        <v>9.0568553667237252E-5</v>
      </c>
      <c r="S206" s="19">
        <f t="shared" si="21"/>
        <v>0</v>
      </c>
      <c r="T206" s="19">
        <f t="shared" si="22"/>
        <v>-1.6893725892780584E-3</v>
      </c>
      <c r="U206" s="19">
        <f t="shared" si="23"/>
        <v>0</v>
      </c>
      <c r="V206" s="19">
        <f t="shared" si="24"/>
        <v>0</v>
      </c>
    </row>
    <row r="207" spans="1:22" x14ac:dyDescent="0.25">
      <c r="A207" s="26">
        <f>Wellpath!E207</f>
        <v>0</v>
      </c>
      <c r="B207" s="22">
        <v>0</v>
      </c>
      <c r="C207" s="22">
        <v>0</v>
      </c>
      <c r="D207" s="22">
        <f>SIN(Wellpath!$L207) * SIN(Wellpath!$O207) * (TAN(Dip) * COS(Wellpath!$L207) + SIN(Wellpath!$L207) * COS(Wellpath!$O207)) / SQRT(2)</f>
        <v>0</v>
      </c>
      <c r="E207" s="20">
        <f>Model!$W$17*((drdp!B207+drdp!K207)*'MSXY-TI1S'!$B207+(drdp!E207+drdp!N207)*'MSXY-TI1S'!$C207+(drdp!H207+drdp!Q207)*'MSXY-TI1S'!$D207)</f>
        <v>0</v>
      </c>
      <c r="F207" s="20">
        <f>Model!$W$17*((drdp!C207+drdp!L207)*'MSXY-TI1S'!$B207+(drdp!F207+drdp!O207)*'MSXY-TI1S'!$C207+(drdp!I207+drdp!R207)*'MSXY-TI1S'!$D207)</f>
        <v>0</v>
      </c>
      <c r="G207" s="20">
        <f>Model!$W$17*((drdp!D207+drdp!M207)*'MSXY-TI1S'!$B207+(drdp!G207+drdp!P207)*'MSXY-TI1S'!$C207+(drdp!J207+drdp!S207)*'MSXY-TI1S'!$D207)</f>
        <v>0</v>
      </c>
      <c r="H207" s="18">
        <f>Model!$W$17*((drdp!B207)*'MSXY-TI1S'!$B207+(drdp!E207)*'MSXY-TI1S'!$C207+(drdp!H207)*'MSXY-TI1S'!$D207)</f>
        <v>0</v>
      </c>
      <c r="I207" s="18">
        <f>Model!$W$17*((drdp!C207)*'MSXY-TI1S'!$B207+(drdp!F207)*'MSXY-TI1S'!$C207+(drdp!I207)*'MSXY-TI1S'!$D207)</f>
        <v>0</v>
      </c>
      <c r="J207" s="18">
        <f>Model!$W$17*((drdp!D207)*'MSXY-TI1S'!$B207+(drdp!G207)*'MSXY-TI1S'!$C207+(drdp!J207)*'MSXY-TI1S'!$D207)</f>
        <v>0</v>
      </c>
      <c r="K207" s="21">
        <f>SUM(E$3:E206)+H207</f>
        <v>-0.17751568274800217</v>
      </c>
      <c r="L207" s="21">
        <f>SUM(F$3:F206)+I207</f>
        <v>9.5167512138984306E-3</v>
      </c>
      <c r="M207" s="21">
        <f>SUM(G$3:G206)+J207</f>
        <v>0</v>
      </c>
      <c r="N207" s="21"/>
      <c r="O207" s="21"/>
      <c r="P207" s="21"/>
      <c r="Q207" s="19">
        <f t="shared" si="19"/>
        <v>3.1511817621489357E-2</v>
      </c>
      <c r="R207" s="19">
        <f t="shared" si="20"/>
        <v>9.0568553667237252E-5</v>
      </c>
      <c r="S207" s="19">
        <f t="shared" si="21"/>
        <v>0</v>
      </c>
      <c r="T207" s="19">
        <f t="shared" si="22"/>
        <v>-1.6893725892780584E-3</v>
      </c>
      <c r="U207" s="19">
        <f t="shared" si="23"/>
        <v>0</v>
      </c>
      <c r="V207" s="19">
        <f t="shared" si="24"/>
        <v>0</v>
      </c>
    </row>
    <row r="208" spans="1:22" x14ac:dyDescent="0.25">
      <c r="A208" s="26">
        <f>Wellpath!E208</f>
        <v>0</v>
      </c>
      <c r="B208" s="22">
        <v>0</v>
      </c>
      <c r="C208" s="22">
        <v>0</v>
      </c>
      <c r="D208" s="22">
        <f>SIN(Wellpath!$L208) * SIN(Wellpath!$O208) * (TAN(Dip) * COS(Wellpath!$L208) + SIN(Wellpath!$L208) * COS(Wellpath!$O208)) / SQRT(2)</f>
        <v>0</v>
      </c>
      <c r="E208" s="20">
        <f>Model!$W$17*((drdp!B208+drdp!K208)*'MSXY-TI1S'!$B208+(drdp!E208+drdp!N208)*'MSXY-TI1S'!$C208+(drdp!H208+drdp!Q208)*'MSXY-TI1S'!$D208)</f>
        <v>0</v>
      </c>
      <c r="F208" s="20">
        <f>Model!$W$17*((drdp!C208+drdp!L208)*'MSXY-TI1S'!$B208+(drdp!F208+drdp!O208)*'MSXY-TI1S'!$C208+(drdp!I208+drdp!R208)*'MSXY-TI1S'!$D208)</f>
        <v>0</v>
      </c>
      <c r="G208" s="20">
        <f>Model!$W$17*((drdp!D208+drdp!M208)*'MSXY-TI1S'!$B208+(drdp!G208+drdp!P208)*'MSXY-TI1S'!$C208+(drdp!J208+drdp!S208)*'MSXY-TI1S'!$D208)</f>
        <v>0</v>
      </c>
      <c r="H208" s="18">
        <f>Model!$W$17*((drdp!B208)*'MSXY-TI1S'!$B208+(drdp!E208)*'MSXY-TI1S'!$C208+(drdp!H208)*'MSXY-TI1S'!$D208)</f>
        <v>0</v>
      </c>
      <c r="I208" s="18">
        <f>Model!$W$17*((drdp!C208)*'MSXY-TI1S'!$B208+(drdp!F208)*'MSXY-TI1S'!$C208+(drdp!I208)*'MSXY-TI1S'!$D208)</f>
        <v>0</v>
      </c>
      <c r="J208" s="18">
        <f>Model!$W$17*((drdp!D208)*'MSXY-TI1S'!$B208+(drdp!G208)*'MSXY-TI1S'!$C208+(drdp!J208)*'MSXY-TI1S'!$D208)</f>
        <v>0</v>
      </c>
      <c r="K208" s="21">
        <f>SUM(E$3:E207)+H208</f>
        <v>-0.17751568274800217</v>
      </c>
      <c r="L208" s="21">
        <f>SUM(F$3:F207)+I208</f>
        <v>9.5167512138984306E-3</v>
      </c>
      <c r="M208" s="21">
        <f>SUM(G$3:G207)+J208</f>
        <v>0</v>
      </c>
      <c r="N208" s="21"/>
      <c r="O208" s="21"/>
      <c r="P208" s="21"/>
      <c r="Q208" s="19">
        <f t="shared" si="19"/>
        <v>3.1511817621489357E-2</v>
      </c>
      <c r="R208" s="19">
        <f t="shared" si="20"/>
        <v>9.0568553667237252E-5</v>
      </c>
      <c r="S208" s="19">
        <f t="shared" si="21"/>
        <v>0</v>
      </c>
      <c r="T208" s="19">
        <f t="shared" si="22"/>
        <v>-1.6893725892780584E-3</v>
      </c>
      <c r="U208" s="19">
        <f t="shared" si="23"/>
        <v>0</v>
      </c>
      <c r="V208" s="19">
        <f t="shared" si="24"/>
        <v>0</v>
      </c>
    </row>
    <row r="209" spans="1:22" x14ac:dyDescent="0.25">
      <c r="A209" s="26">
        <f>Wellpath!E209</f>
        <v>0</v>
      </c>
      <c r="B209" s="22">
        <v>0</v>
      </c>
      <c r="C209" s="22">
        <v>0</v>
      </c>
      <c r="D209" s="22">
        <f>SIN(Wellpath!$L209) * SIN(Wellpath!$O209) * (TAN(Dip) * COS(Wellpath!$L209) + SIN(Wellpath!$L209) * COS(Wellpath!$O209)) / SQRT(2)</f>
        <v>0</v>
      </c>
      <c r="E209" s="20">
        <f>Model!$W$17*((drdp!B209+drdp!K209)*'MSXY-TI1S'!$B209+(drdp!E209+drdp!N209)*'MSXY-TI1S'!$C209+(drdp!H209+drdp!Q209)*'MSXY-TI1S'!$D209)</f>
        <v>0</v>
      </c>
      <c r="F209" s="20">
        <f>Model!$W$17*((drdp!C209+drdp!L209)*'MSXY-TI1S'!$B209+(drdp!F209+drdp!O209)*'MSXY-TI1S'!$C209+(drdp!I209+drdp!R209)*'MSXY-TI1S'!$D209)</f>
        <v>0</v>
      </c>
      <c r="G209" s="20">
        <f>Model!$W$17*((drdp!D209+drdp!M209)*'MSXY-TI1S'!$B209+(drdp!G209+drdp!P209)*'MSXY-TI1S'!$C209+(drdp!J209+drdp!S209)*'MSXY-TI1S'!$D209)</f>
        <v>0</v>
      </c>
      <c r="H209" s="18">
        <f>Model!$W$17*((drdp!B209)*'MSXY-TI1S'!$B209+(drdp!E209)*'MSXY-TI1S'!$C209+(drdp!H209)*'MSXY-TI1S'!$D209)</f>
        <v>0</v>
      </c>
      <c r="I209" s="18">
        <f>Model!$W$17*((drdp!C209)*'MSXY-TI1S'!$B209+(drdp!F209)*'MSXY-TI1S'!$C209+(drdp!I209)*'MSXY-TI1S'!$D209)</f>
        <v>0</v>
      </c>
      <c r="J209" s="18">
        <f>Model!$W$17*((drdp!D209)*'MSXY-TI1S'!$B209+(drdp!G209)*'MSXY-TI1S'!$C209+(drdp!J209)*'MSXY-TI1S'!$D209)</f>
        <v>0</v>
      </c>
      <c r="K209" s="21">
        <f>SUM(E$3:E208)+H209</f>
        <v>-0.17751568274800217</v>
      </c>
      <c r="L209" s="21">
        <f>SUM(F$3:F208)+I209</f>
        <v>9.5167512138984306E-3</v>
      </c>
      <c r="M209" s="21">
        <f>SUM(G$3:G208)+J209</f>
        <v>0</v>
      </c>
      <c r="N209" s="21"/>
      <c r="O209" s="21"/>
      <c r="P209" s="21"/>
      <c r="Q209" s="19">
        <f t="shared" si="19"/>
        <v>3.1511817621489357E-2</v>
      </c>
      <c r="R209" s="19">
        <f t="shared" si="20"/>
        <v>9.0568553667237252E-5</v>
      </c>
      <c r="S209" s="19">
        <f t="shared" si="21"/>
        <v>0</v>
      </c>
      <c r="T209" s="19">
        <f t="shared" si="22"/>
        <v>-1.6893725892780584E-3</v>
      </c>
      <c r="U209" s="19">
        <f t="shared" si="23"/>
        <v>0</v>
      </c>
      <c r="V209" s="19">
        <f t="shared" si="24"/>
        <v>0</v>
      </c>
    </row>
    <row r="210" spans="1:22" x14ac:dyDescent="0.25">
      <c r="A210" s="26">
        <f>Wellpath!E210</f>
        <v>0</v>
      </c>
      <c r="B210" s="22">
        <v>0</v>
      </c>
      <c r="C210" s="22">
        <v>0</v>
      </c>
      <c r="D210" s="22">
        <f>SIN(Wellpath!$L210) * SIN(Wellpath!$O210) * (TAN(Dip) * COS(Wellpath!$L210) + SIN(Wellpath!$L210) * COS(Wellpath!$O210)) / SQRT(2)</f>
        <v>0</v>
      </c>
      <c r="E210" s="20">
        <f>Model!$W$17*((drdp!B210+drdp!K210)*'MSXY-TI1S'!$B210+(drdp!E210+drdp!N210)*'MSXY-TI1S'!$C210+(drdp!H210+drdp!Q210)*'MSXY-TI1S'!$D210)</f>
        <v>0</v>
      </c>
      <c r="F210" s="20">
        <f>Model!$W$17*((drdp!C210+drdp!L210)*'MSXY-TI1S'!$B210+(drdp!F210+drdp!O210)*'MSXY-TI1S'!$C210+(drdp!I210+drdp!R210)*'MSXY-TI1S'!$D210)</f>
        <v>0</v>
      </c>
      <c r="G210" s="20">
        <f>Model!$W$17*((drdp!D210+drdp!M210)*'MSXY-TI1S'!$B210+(drdp!G210+drdp!P210)*'MSXY-TI1S'!$C210+(drdp!J210+drdp!S210)*'MSXY-TI1S'!$D210)</f>
        <v>0</v>
      </c>
      <c r="H210" s="18">
        <f>Model!$W$17*((drdp!B210)*'MSXY-TI1S'!$B210+(drdp!E210)*'MSXY-TI1S'!$C210+(drdp!H210)*'MSXY-TI1S'!$D210)</f>
        <v>0</v>
      </c>
      <c r="I210" s="18">
        <f>Model!$W$17*((drdp!C210)*'MSXY-TI1S'!$B210+(drdp!F210)*'MSXY-TI1S'!$C210+(drdp!I210)*'MSXY-TI1S'!$D210)</f>
        <v>0</v>
      </c>
      <c r="J210" s="18">
        <f>Model!$W$17*((drdp!D210)*'MSXY-TI1S'!$B210+(drdp!G210)*'MSXY-TI1S'!$C210+(drdp!J210)*'MSXY-TI1S'!$D210)</f>
        <v>0</v>
      </c>
      <c r="K210" s="21">
        <f>SUM(E$3:E209)+H210</f>
        <v>-0.17751568274800217</v>
      </c>
      <c r="L210" s="21">
        <f>SUM(F$3:F209)+I210</f>
        <v>9.5167512138984306E-3</v>
      </c>
      <c r="M210" s="21">
        <f>SUM(G$3:G209)+J210</f>
        <v>0</v>
      </c>
      <c r="N210" s="21"/>
      <c r="O210" s="21"/>
      <c r="P210" s="21"/>
      <c r="Q210" s="19">
        <f t="shared" si="19"/>
        <v>3.1511817621489357E-2</v>
      </c>
      <c r="R210" s="19">
        <f t="shared" si="20"/>
        <v>9.0568553667237252E-5</v>
      </c>
      <c r="S210" s="19">
        <f t="shared" si="21"/>
        <v>0</v>
      </c>
      <c r="T210" s="19">
        <f t="shared" si="22"/>
        <v>-1.6893725892780584E-3</v>
      </c>
      <c r="U210" s="19">
        <f t="shared" si="23"/>
        <v>0</v>
      </c>
      <c r="V210" s="19">
        <f t="shared" si="24"/>
        <v>0</v>
      </c>
    </row>
    <row r="211" spans="1:22" x14ac:dyDescent="0.25">
      <c r="A211" s="26">
        <f>Wellpath!E211</f>
        <v>0</v>
      </c>
      <c r="B211" s="22">
        <v>0</v>
      </c>
      <c r="C211" s="22">
        <v>0</v>
      </c>
      <c r="D211" s="22">
        <f>SIN(Wellpath!$L211) * SIN(Wellpath!$O211) * (TAN(Dip) * COS(Wellpath!$L211) + SIN(Wellpath!$L211) * COS(Wellpath!$O211)) / SQRT(2)</f>
        <v>0</v>
      </c>
      <c r="E211" s="20">
        <f>Model!$W$17*((drdp!B211+drdp!K211)*'MSXY-TI1S'!$B211+(drdp!E211+drdp!N211)*'MSXY-TI1S'!$C211+(drdp!H211+drdp!Q211)*'MSXY-TI1S'!$D211)</f>
        <v>0</v>
      </c>
      <c r="F211" s="20">
        <f>Model!$W$17*((drdp!C211+drdp!L211)*'MSXY-TI1S'!$B211+(drdp!F211+drdp!O211)*'MSXY-TI1S'!$C211+(drdp!I211+drdp!R211)*'MSXY-TI1S'!$D211)</f>
        <v>0</v>
      </c>
      <c r="G211" s="20">
        <f>Model!$W$17*((drdp!D211+drdp!M211)*'MSXY-TI1S'!$B211+(drdp!G211+drdp!P211)*'MSXY-TI1S'!$C211+(drdp!J211+drdp!S211)*'MSXY-TI1S'!$D211)</f>
        <v>0</v>
      </c>
      <c r="H211" s="18">
        <f>Model!$W$17*((drdp!B211)*'MSXY-TI1S'!$B211+(drdp!E211)*'MSXY-TI1S'!$C211+(drdp!H211)*'MSXY-TI1S'!$D211)</f>
        <v>0</v>
      </c>
      <c r="I211" s="18">
        <f>Model!$W$17*((drdp!C211)*'MSXY-TI1S'!$B211+(drdp!F211)*'MSXY-TI1S'!$C211+(drdp!I211)*'MSXY-TI1S'!$D211)</f>
        <v>0</v>
      </c>
      <c r="J211" s="18">
        <f>Model!$W$17*((drdp!D211)*'MSXY-TI1S'!$B211+(drdp!G211)*'MSXY-TI1S'!$C211+(drdp!J211)*'MSXY-TI1S'!$D211)</f>
        <v>0</v>
      </c>
      <c r="K211" s="21">
        <f>SUM(E$3:E210)+H211</f>
        <v>-0.17751568274800217</v>
      </c>
      <c r="L211" s="21">
        <f>SUM(F$3:F210)+I211</f>
        <v>9.5167512138984306E-3</v>
      </c>
      <c r="M211" s="21">
        <f>SUM(G$3:G210)+J211</f>
        <v>0</v>
      </c>
      <c r="N211" s="21"/>
      <c r="O211" s="21"/>
      <c r="P211" s="21"/>
      <c r="Q211" s="19">
        <f t="shared" si="19"/>
        <v>3.1511817621489357E-2</v>
      </c>
      <c r="R211" s="19">
        <f t="shared" si="20"/>
        <v>9.0568553667237252E-5</v>
      </c>
      <c r="S211" s="19">
        <f t="shared" si="21"/>
        <v>0</v>
      </c>
      <c r="T211" s="19">
        <f t="shared" si="22"/>
        <v>-1.6893725892780584E-3</v>
      </c>
      <c r="U211" s="19">
        <f t="shared" si="23"/>
        <v>0</v>
      </c>
      <c r="V211" s="19">
        <f t="shared" si="24"/>
        <v>0</v>
      </c>
    </row>
    <row r="212" spans="1:22" x14ac:dyDescent="0.25">
      <c r="A212" s="26">
        <f>Wellpath!E212</f>
        <v>0</v>
      </c>
      <c r="B212" s="22">
        <v>0</v>
      </c>
      <c r="C212" s="22">
        <v>0</v>
      </c>
      <c r="D212" s="22">
        <f>SIN(Wellpath!$L212) * SIN(Wellpath!$O212) * (TAN(Dip) * COS(Wellpath!$L212) + SIN(Wellpath!$L212) * COS(Wellpath!$O212)) / SQRT(2)</f>
        <v>0</v>
      </c>
      <c r="E212" s="20">
        <f>Model!$W$17*((drdp!B212+drdp!K212)*'MSXY-TI1S'!$B212+(drdp!E212+drdp!N212)*'MSXY-TI1S'!$C212+(drdp!H212+drdp!Q212)*'MSXY-TI1S'!$D212)</f>
        <v>0</v>
      </c>
      <c r="F212" s="20">
        <f>Model!$W$17*((drdp!C212+drdp!L212)*'MSXY-TI1S'!$B212+(drdp!F212+drdp!O212)*'MSXY-TI1S'!$C212+(drdp!I212+drdp!R212)*'MSXY-TI1S'!$D212)</f>
        <v>0</v>
      </c>
      <c r="G212" s="20">
        <f>Model!$W$17*((drdp!D212+drdp!M212)*'MSXY-TI1S'!$B212+(drdp!G212+drdp!P212)*'MSXY-TI1S'!$C212+(drdp!J212+drdp!S212)*'MSXY-TI1S'!$D212)</f>
        <v>0</v>
      </c>
      <c r="H212" s="18">
        <f>Model!$W$17*((drdp!B212)*'MSXY-TI1S'!$B212+(drdp!E212)*'MSXY-TI1S'!$C212+(drdp!H212)*'MSXY-TI1S'!$D212)</f>
        <v>0</v>
      </c>
      <c r="I212" s="18">
        <f>Model!$W$17*((drdp!C212)*'MSXY-TI1S'!$B212+(drdp!F212)*'MSXY-TI1S'!$C212+(drdp!I212)*'MSXY-TI1S'!$D212)</f>
        <v>0</v>
      </c>
      <c r="J212" s="18">
        <f>Model!$W$17*((drdp!D212)*'MSXY-TI1S'!$B212+(drdp!G212)*'MSXY-TI1S'!$C212+(drdp!J212)*'MSXY-TI1S'!$D212)</f>
        <v>0</v>
      </c>
      <c r="K212" s="21">
        <f>SUM(E$3:E211)+H212</f>
        <v>-0.17751568274800217</v>
      </c>
      <c r="L212" s="21">
        <f>SUM(F$3:F211)+I212</f>
        <v>9.5167512138984306E-3</v>
      </c>
      <c r="M212" s="21">
        <f>SUM(G$3:G211)+J212</f>
        <v>0</v>
      </c>
      <c r="N212" s="21"/>
      <c r="O212" s="21"/>
      <c r="P212" s="21"/>
      <c r="Q212" s="19">
        <f t="shared" si="19"/>
        <v>3.1511817621489357E-2</v>
      </c>
      <c r="R212" s="19">
        <f t="shared" si="20"/>
        <v>9.0568553667237252E-5</v>
      </c>
      <c r="S212" s="19">
        <f t="shared" si="21"/>
        <v>0</v>
      </c>
      <c r="T212" s="19">
        <f t="shared" si="22"/>
        <v>-1.6893725892780584E-3</v>
      </c>
      <c r="U212" s="19">
        <f t="shared" si="23"/>
        <v>0</v>
      </c>
      <c r="V212" s="19">
        <f t="shared" si="24"/>
        <v>0</v>
      </c>
    </row>
    <row r="213" spans="1:22" x14ac:dyDescent="0.25">
      <c r="A213" s="26">
        <f>Wellpath!E213</f>
        <v>0</v>
      </c>
      <c r="B213" s="22">
        <v>0</v>
      </c>
      <c r="C213" s="22">
        <v>0</v>
      </c>
      <c r="D213" s="22">
        <f>SIN(Wellpath!$L213) * SIN(Wellpath!$O213) * (TAN(Dip) * COS(Wellpath!$L213) + SIN(Wellpath!$L213) * COS(Wellpath!$O213)) / SQRT(2)</f>
        <v>0</v>
      </c>
      <c r="E213" s="20">
        <f>Model!$W$17*((drdp!B213+drdp!K213)*'MSXY-TI1S'!$B213+(drdp!E213+drdp!N213)*'MSXY-TI1S'!$C213+(drdp!H213+drdp!Q213)*'MSXY-TI1S'!$D213)</f>
        <v>0</v>
      </c>
      <c r="F213" s="20">
        <f>Model!$W$17*((drdp!C213+drdp!L213)*'MSXY-TI1S'!$B213+(drdp!F213+drdp!O213)*'MSXY-TI1S'!$C213+(drdp!I213+drdp!R213)*'MSXY-TI1S'!$D213)</f>
        <v>0</v>
      </c>
      <c r="G213" s="20">
        <f>Model!$W$17*((drdp!D213+drdp!M213)*'MSXY-TI1S'!$B213+(drdp!G213+drdp!P213)*'MSXY-TI1S'!$C213+(drdp!J213+drdp!S213)*'MSXY-TI1S'!$D213)</f>
        <v>0</v>
      </c>
      <c r="H213" s="18">
        <f>Model!$W$17*((drdp!B213)*'MSXY-TI1S'!$B213+(drdp!E213)*'MSXY-TI1S'!$C213+(drdp!H213)*'MSXY-TI1S'!$D213)</f>
        <v>0</v>
      </c>
      <c r="I213" s="18">
        <f>Model!$W$17*((drdp!C213)*'MSXY-TI1S'!$B213+(drdp!F213)*'MSXY-TI1S'!$C213+(drdp!I213)*'MSXY-TI1S'!$D213)</f>
        <v>0</v>
      </c>
      <c r="J213" s="18">
        <f>Model!$W$17*((drdp!D213)*'MSXY-TI1S'!$B213+(drdp!G213)*'MSXY-TI1S'!$C213+(drdp!J213)*'MSXY-TI1S'!$D213)</f>
        <v>0</v>
      </c>
      <c r="K213" s="21">
        <f>SUM(E$3:E212)+H213</f>
        <v>-0.17751568274800217</v>
      </c>
      <c r="L213" s="21">
        <f>SUM(F$3:F212)+I213</f>
        <v>9.5167512138984306E-3</v>
      </c>
      <c r="M213" s="21">
        <f>SUM(G$3:G212)+J213</f>
        <v>0</v>
      </c>
      <c r="N213" s="21"/>
      <c r="O213" s="21"/>
      <c r="P213" s="21"/>
      <c r="Q213" s="19">
        <f t="shared" si="19"/>
        <v>3.1511817621489357E-2</v>
      </c>
      <c r="R213" s="19">
        <f t="shared" si="20"/>
        <v>9.0568553667237252E-5</v>
      </c>
      <c r="S213" s="19">
        <f t="shared" si="21"/>
        <v>0</v>
      </c>
      <c r="T213" s="19">
        <f t="shared" si="22"/>
        <v>-1.6893725892780584E-3</v>
      </c>
      <c r="U213" s="19">
        <f t="shared" si="23"/>
        <v>0</v>
      </c>
      <c r="V213" s="19">
        <f t="shared" si="24"/>
        <v>0</v>
      </c>
    </row>
    <row r="214" spans="1:22" x14ac:dyDescent="0.25">
      <c r="A214" s="26">
        <f>Wellpath!E214</f>
        <v>0</v>
      </c>
      <c r="B214" s="22">
        <v>0</v>
      </c>
      <c r="C214" s="22">
        <v>0</v>
      </c>
      <c r="D214" s="22">
        <f>SIN(Wellpath!$L214) * SIN(Wellpath!$O214) * (TAN(Dip) * COS(Wellpath!$L214) + SIN(Wellpath!$L214) * COS(Wellpath!$O214)) / SQRT(2)</f>
        <v>0</v>
      </c>
      <c r="E214" s="20">
        <f>Model!$W$17*((drdp!B214+drdp!K214)*'MSXY-TI1S'!$B214+(drdp!E214+drdp!N214)*'MSXY-TI1S'!$C214+(drdp!H214+drdp!Q214)*'MSXY-TI1S'!$D214)</f>
        <v>0</v>
      </c>
      <c r="F214" s="20">
        <f>Model!$W$17*((drdp!C214+drdp!L214)*'MSXY-TI1S'!$B214+(drdp!F214+drdp!O214)*'MSXY-TI1S'!$C214+(drdp!I214+drdp!R214)*'MSXY-TI1S'!$D214)</f>
        <v>0</v>
      </c>
      <c r="G214" s="20">
        <f>Model!$W$17*((drdp!D214+drdp!M214)*'MSXY-TI1S'!$B214+(drdp!G214+drdp!P214)*'MSXY-TI1S'!$C214+(drdp!J214+drdp!S214)*'MSXY-TI1S'!$D214)</f>
        <v>0</v>
      </c>
      <c r="H214" s="18">
        <f>Model!$W$17*((drdp!B214)*'MSXY-TI1S'!$B214+(drdp!E214)*'MSXY-TI1S'!$C214+(drdp!H214)*'MSXY-TI1S'!$D214)</f>
        <v>0</v>
      </c>
      <c r="I214" s="18">
        <f>Model!$W$17*((drdp!C214)*'MSXY-TI1S'!$B214+(drdp!F214)*'MSXY-TI1S'!$C214+(drdp!I214)*'MSXY-TI1S'!$D214)</f>
        <v>0</v>
      </c>
      <c r="J214" s="18">
        <f>Model!$W$17*((drdp!D214)*'MSXY-TI1S'!$B214+(drdp!G214)*'MSXY-TI1S'!$C214+(drdp!J214)*'MSXY-TI1S'!$D214)</f>
        <v>0</v>
      </c>
      <c r="K214" s="21">
        <f>SUM(E$3:E213)+H214</f>
        <v>-0.17751568274800217</v>
      </c>
      <c r="L214" s="21">
        <f>SUM(F$3:F213)+I214</f>
        <v>9.5167512138984306E-3</v>
      </c>
      <c r="M214" s="21">
        <f>SUM(G$3:G213)+J214</f>
        <v>0</v>
      </c>
      <c r="N214" s="21"/>
      <c r="O214" s="21"/>
      <c r="P214" s="21"/>
      <c r="Q214" s="19">
        <f t="shared" si="19"/>
        <v>3.1511817621489357E-2</v>
      </c>
      <c r="R214" s="19">
        <f t="shared" si="20"/>
        <v>9.0568553667237252E-5</v>
      </c>
      <c r="S214" s="19">
        <f t="shared" si="21"/>
        <v>0</v>
      </c>
      <c r="T214" s="19">
        <f t="shared" si="22"/>
        <v>-1.6893725892780584E-3</v>
      </c>
      <c r="U214" s="19">
        <f t="shared" si="23"/>
        <v>0</v>
      </c>
      <c r="V214" s="19">
        <f t="shared" si="24"/>
        <v>0</v>
      </c>
    </row>
    <row r="215" spans="1:22" x14ac:dyDescent="0.25">
      <c r="A215" s="26">
        <f>Wellpath!E215</f>
        <v>0</v>
      </c>
      <c r="B215" s="22">
        <v>0</v>
      </c>
      <c r="C215" s="22">
        <v>0</v>
      </c>
      <c r="D215" s="22">
        <f>SIN(Wellpath!$L215) * SIN(Wellpath!$O215) * (TAN(Dip) * COS(Wellpath!$L215) + SIN(Wellpath!$L215) * COS(Wellpath!$O215)) / SQRT(2)</f>
        <v>0</v>
      </c>
      <c r="E215" s="20">
        <f>Model!$W$17*((drdp!B215+drdp!K215)*'MSXY-TI1S'!$B215+(drdp!E215+drdp!N215)*'MSXY-TI1S'!$C215+(drdp!H215+drdp!Q215)*'MSXY-TI1S'!$D215)</f>
        <v>0</v>
      </c>
      <c r="F215" s="20">
        <f>Model!$W$17*((drdp!C215+drdp!L215)*'MSXY-TI1S'!$B215+(drdp!F215+drdp!O215)*'MSXY-TI1S'!$C215+(drdp!I215+drdp!R215)*'MSXY-TI1S'!$D215)</f>
        <v>0</v>
      </c>
      <c r="G215" s="20">
        <f>Model!$W$17*((drdp!D215+drdp!M215)*'MSXY-TI1S'!$B215+(drdp!G215+drdp!P215)*'MSXY-TI1S'!$C215+(drdp!J215+drdp!S215)*'MSXY-TI1S'!$D215)</f>
        <v>0</v>
      </c>
      <c r="H215" s="18">
        <f>Model!$W$17*((drdp!B215)*'MSXY-TI1S'!$B215+(drdp!E215)*'MSXY-TI1S'!$C215+(drdp!H215)*'MSXY-TI1S'!$D215)</f>
        <v>0</v>
      </c>
      <c r="I215" s="18">
        <f>Model!$W$17*((drdp!C215)*'MSXY-TI1S'!$B215+(drdp!F215)*'MSXY-TI1S'!$C215+(drdp!I215)*'MSXY-TI1S'!$D215)</f>
        <v>0</v>
      </c>
      <c r="J215" s="18">
        <f>Model!$W$17*((drdp!D215)*'MSXY-TI1S'!$B215+(drdp!G215)*'MSXY-TI1S'!$C215+(drdp!J215)*'MSXY-TI1S'!$D215)</f>
        <v>0</v>
      </c>
      <c r="K215" s="21">
        <f>SUM(E$3:E214)+H215</f>
        <v>-0.17751568274800217</v>
      </c>
      <c r="L215" s="21">
        <f>SUM(F$3:F214)+I215</f>
        <v>9.5167512138984306E-3</v>
      </c>
      <c r="M215" s="21">
        <f>SUM(G$3:G214)+J215</f>
        <v>0</v>
      </c>
      <c r="N215" s="21"/>
      <c r="O215" s="21"/>
      <c r="P215" s="21"/>
      <c r="Q215" s="19">
        <f t="shared" si="19"/>
        <v>3.1511817621489357E-2</v>
      </c>
      <c r="R215" s="19">
        <f t="shared" si="20"/>
        <v>9.0568553667237252E-5</v>
      </c>
      <c r="S215" s="19">
        <f t="shared" si="21"/>
        <v>0</v>
      </c>
      <c r="T215" s="19">
        <f t="shared" si="22"/>
        <v>-1.6893725892780584E-3</v>
      </c>
      <c r="U215" s="19">
        <f t="shared" si="23"/>
        <v>0</v>
      </c>
      <c r="V215" s="19">
        <f t="shared" si="24"/>
        <v>0</v>
      </c>
    </row>
    <row r="216" spans="1:22" x14ac:dyDescent="0.25">
      <c r="A216" s="26">
        <f>Wellpath!E216</f>
        <v>0</v>
      </c>
      <c r="B216" s="22">
        <v>0</v>
      </c>
      <c r="C216" s="22">
        <v>0</v>
      </c>
      <c r="D216" s="22">
        <f>SIN(Wellpath!$L216) * SIN(Wellpath!$O216) * (TAN(Dip) * COS(Wellpath!$L216) + SIN(Wellpath!$L216) * COS(Wellpath!$O216)) / SQRT(2)</f>
        <v>0</v>
      </c>
      <c r="E216" s="20">
        <f>Model!$W$17*((drdp!B216+drdp!K216)*'MSXY-TI1S'!$B216+(drdp!E216+drdp!N216)*'MSXY-TI1S'!$C216+(drdp!H216+drdp!Q216)*'MSXY-TI1S'!$D216)</f>
        <v>0</v>
      </c>
      <c r="F216" s="20">
        <f>Model!$W$17*((drdp!C216+drdp!L216)*'MSXY-TI1S'!$B216+(drdp!F216+drdp!O216)*'MSXY-TI1S'!$C216+(drdp!I216+drdp!R216)*'MSXY-TI1S'!$D216)</f>
        <v>0</v>
      </c>
      <c r="G216" s="20">
        <f>Model!$W$17*((drdp!D216+drdp!M216)*'MSXY-TI1S'!$B216+(drdp!G216+drdp!P216)*'MSXY-TI1S'!$C216+(drdp!J216+drdp!S216)*'MSXY-TI1S'!$D216)</f>
        <v>0</v>
      </c>
      <c r="H216" s="18">
        <f>Model!$W$17*((drdp!B216)*'MSXY-TI1S'!$B216+(drdp!E216)*'MSXY-TI1S'!$C216+(drdp!H216)*'MSXY-TI1S'!$D216)</f>
        <v>0</v>
      </c>
      <c r="I216" s="18">
        <f>Model!$W$17*((drdp!C216)*'MSXY-TI1S'!$B216+(drdp!F216)*'MSXY-TI1S'!$C216+(drdp!I216)*'MSXY-TI1S'!$D216)</f>
        <v>0</v>
      </c>
      <c r="J216" s="18">
        <f>Model!$W$17*((drdp!D216)*'MSXY-TI1S'!$B216+(drdp!G216)*'MSXY-TI1S'!$C216+(drdp!J216)*'MSXY-TI1S'!$D216)</f>
        <v>0</v>
      </c>
      <c r="K216" s="21">
        <f>SUM(E$3:E215)+H216</f>
        <v>-0.17751568274800217</v>
      </c>
      <c r="L216" s="21">
        <f>SUM(F$3:F215)+I216</f>
        <v>9.5167512138984306E-3</v>
      </c>
      <c r="M216" s="21">
        <f>SUM(G$3:G215)+J216</f>
        <v>0</v>
      </c>
      <c r="N216" s="21"/>
      <c r="O216" s="21"/>
      <c r="P216" s="21"/>
      <c r="Q216" s="19">
        <f t="shared" si="19"/>
        <v>3.1511817621489357E-2</v>
      </c>
      <c r="R216" s="19">
        <f t="shared" si="20"/>
        <v>9.0568553667237252E-5</v>
      </c>
      <c r="S216" s="19">
        <f t="shared" si="21"/>
        <v>0</v>
      </c>
      <c r="T216" s="19">
        <f t="shared" si="22"/>
        <v>-1.6893725892780584E-3</v>
      </c>
      <c r="U216" s="19">
        <f t="shared" si="23"/>
        <v>0</v>
      </c>
      <c r="V216" s="19">
        <f t="shared" si="24"/>
        <v>0</v>
      </c>
    </row>
    <row r="217" spans="1:22" x14ac:dyDescent="0.25">
      <c r="A217" s="26">
        <f>Wellpath!E217</f>
        <v>0</v>
      </c>
      <c r="B217" s="22">
        <v>0</v>
      </c>
      <c r="C217" s="22">
        <v>0</v>
      </c>
      <c r="D217" s="22">
        <f>SIN(Wellpath!$L217) * SIN(Wellpath!$O217) * (TAN(Dip) * COS(Wellpath!$L217) + SIN(Wellpath!$L217) * COS(Wellpath!$O217)) / SQRT(2)</f>
        <v>0</v>
      </c>
      <c r="E217" s="20">
        <f>Model!$W$17*((drdp!B217+drdp!K217)*'MSXY-TI1S'!$B217+(drdp!E217+drdp!N217)*'MSXY-TI1S'!$C217+(drdp!H217+drdp!Q217)*'MSXY-TI1S'!$D217)</f>
        <v>0</v>
      </c>
      <c r="F217" s="20">
        <f>Model!$W$17*((drdp!C217+drdp!L217)*'MSXY-TI1S'!$B217+(drdp!F217+drdp!O217)*'MSXY-TI1S'!$C217+(drdp!I217+drdp!R217)*'MSXY-TI1S'!$D217)</f>
        <v>0</v>
      </c>
      <c r="G217" s="20">
        <f>Model!$W$17*((drdp!D217+drdp!M217)*'MSXY-TI1S'!$B217+(drdp!G217+drdp!P217)*'MSXY-TI1S'!$C217+(drdp!J217+drdp!S217)*'MSXY-TI1S'!$D217)</f>
        <v>0</v>
      </c>
      <c r="H217" s="18">
        <f>Model!$W$17*((drdp!B217)*'MSXY-TI1S'!$B217+(drdp!E217)*'MSXY-TI1S'!$C217+(drdp!H217)*'MSXY-TI1S'!$D217)</f>
        <v>0</v>
      </c>
      <c r="I217" s="18">
        <f>Model!$W$17*((drdp!C217)*'MSXY-TI1S'!$B217+(drdp!F217)*'MSXY-TI1S'!$C217+(drdp!I217)*'MSXY-TI1S'!$D217)</f>
        <v>0</v>
      </c>
      <c r="J217" s="18">
        <f>Model!$W$17*((drdp!D217)*'MSXY-TI1S'!$B217+(drdp!G217)*'MSXY-TI1S'!$C217+(drdp!J217)*'MSXY-TI1S'!$D217)</f>
        <v>0</v>
      </c>
      <c r="K217" s="21">
        <f>SUM(E$3:E216)+H217</f>
        <v>-0.17751568274800217</v>
      </c>
      <c r="L217" s="21">
        <f>SUM(F$3:F216)+I217</f>
        <v>9.5167512138984306E-3</v>
      </c>
      <c r="M217" s="21">
        <f>SUM(G$3:G216)+J217</f>
        <v>0</v>
      </c>
      <c r="N217" s="21"/>
      <c r="O217" s="21"/>
      <c r="P217" s="21"/>
      <c r="Q217" s="19">
        <f t="shared" si="19"/>
        <v>3.1511817621489357E-2</v>
      </c>
      <c r="R217" s="19">
        <f t="shared" si="20"/>
        <v>9.0568553667237252E-5</v>
      </c>
      <c r="S217" s="19">
        <f t="shared" si="21"/>
        <v>0</v>
      </c>
      <c r="T217" s="19">
        <f t="shared" si="22"/>
        <v>-1.6893725892780584E-3</v>
      </c>
      <c r="U217" s="19">
        <f t="shared" si="23"/>
        <v>0</v>
      </c>
      <c r="V217" s="19">
        <f t="shared" si="24"/>
        <v>0</v>
      </c>
    </row>
    <row r="218" spans="1:22" x14ac:dyDescent="0.25">
      <c r="A218" s="26">
        <f>Wellpath!E218</f>
        <v>0</v>
      </c>
      <c r="B218" s="22">
        <v>0</v>
      </c>
      <c r="C218" s="22">
        <v>0</v>
      </c>
      <c r="D218" s="22">
        <f>SIN(Wellpath!$L218) * SIN(Wellpath!$O218) * (TAN(Dip) * COS(Wellpath!$L218) + SIN(Wellpath!$L218) * COS(Wellpath!$O218)) / SQRT(2)</f>
        <v>0</v>
      </c>
      <c r="E218" s="20">
        <f>Model!$W$17*((drdp!B218+drdp!K218)*'MSXY-TI1S'!$B218+(drdp!E218+drdp!N218)*'MSXY-TI1S'!$C218+(drdp!H218+drdp!Q218)*'MSXY-TI1S'!$D218)</f>
        <v>0</v>
      </c>
      <c r="F218" s="20">
        <f>Model!$W$17*((drdp!C218+drdp!L218)*'MSXY-TI1S'!$B218+(drdp!F218+drdp!O218)*'MSXY-TI1S'!$C218+(drdp!I218+drdp!R218)*'MSXY-TI1S'!$D218)</f>
        <v>0</v>
      </c>
      <c r="G218" s="20">
        <f>Model!$W$17*((drdp!D218+drdp!M218)*'MSXY-TI1S'!$B218+(drdp!G218+drdp!P218)*'MSXY-TI1S'!$C218+(drdp!J218+drdp!S218)*'MSXY-TI1S'!$D218)</f>
        <v>0</v>
      </c>
      <c r="H218" s="18">
        <f>Model!$W$17*((drdp!B218)*'MSXY-TI1S'!$B218+(drdp!E218)*'MSXY-TI1S'!$C218+(drdp!H218)*'MSXY-TI1S'!$D218)</f>
        <v>0</v>
      </c>
      <c r="I218" s="18">
        <f>Model!$W$17*((drdp!C218)*'MSXY-TI1S'!$B218+(drdp!F218)*'MSXY-TI1S'!$C218+(drdp!I218)*'MSXY-TI1S'!$D218)</f>
        <v>0</v>
      </c>
      <c r="J218" s="18">
        <f>Model!$W$17*((drdp!D218)*'MSXY-TI1S'!$B218+(drdp!G218)*'MSXY-TI1S'!$C218+(drdp!J218)*'MSXY-TI1S'!$D218)</f>
        <v>0</v>
      </c>
      <c r="K218" s="21">
        <f>SUM(E$3:E217)+H218</f>
        <v>-0.17751568274800217</v>
      </c>
      <c r="L218" s="21">
        <f>SUM(F$3:F217)+I218</f>
        <v>9.5167512138984306E-3</v>
      </c>
      <c r="M218" s="21">
        <f>SUM(G$3:G217)+J218</f>
        <v>0</v>
      </c>
      <c r="N218" s="21"/>
      <c r="O218" s="21"/>
      <c r="P218" s="21"/>
      <c r="Q218" s="19">
        <f t="shared" si="19"/>
        <v>3.1511817621489357E-2</v>
      </c>
      <c r="R218" s="19">
        <f t="shared" si="20"/>
        <v>9.0568553667237252E-5</v>
      </c>
      <c r="S218" s="19">
        <f t="shared" si="21"/>
        <v>0</v>
      </c>
      <c r="T218" s="19">
        <f t="shared" si="22"/>
        <v>-1.6893725892780584E-3</v>
      </c>
      <c r="U218" s="19">
        <f t="shared" si="23"/>
        <v>0</v>
      </c>
      <c r="V218" s="19">
        <f t="shared" si="24"/>
        <v>0</v>
      </c>
    </row>
    <row r="219" spans="1:22" x14ac:dyDescent="0.25">
      <c r="A219" s="26">
        <f>Wellpath!E219</f>
        <v>0</v>
      </c>
      <c r="B219" s="22">
        <v>0</v>
      </c>
      <c r="C219" s="22">
        <v>0</v>
      </c>
      <c r="D219" s="22">
        <f>SIN(Wellpath!$L219) * SIN(Wellpath!$O219) * (TAN(Dip) * COS(Wellpath!$L219) + SIN(Wellpath!$L219) * COS(Wellpath!$O219)) / SQRT(2)</f>
        <v>0</v>
      </c>
      <c r="E219" s="20">
        <f>Model!$W$17*((drdp!B219+drdp!K219)*'MSXY-TI1S'!$B219+(drdp!E219+drdp!N219)*'MSXY-TI1S'!$C219+(drdp!H219+drdp!Q219)*'MSXY-TI1S'!$D219)</f>
        <v>0</v>
      </c>
      <c r="F219" s="20">
        <f>Model!$W$17*((drdp!C219+drdp!L219)*'MSXY-TI1S'!$B219+(drdp!F219+drdp!O219)*'MSXY-TI1S'!$C219+(drdp!I219+drdp!R219)*'MSXY-TI1S'!$D219)</f>
        <v>0</v>
      </c>
      <c r="G219" s="20">
        <f>Model!$W$17*((drdp!D219+drdp!M219)*'MSXY-TI1S'!$B219+(drdp!G219+drdp!P219)*'MSXY-TI1S'!$C219+(drdp!J219+drdp!S219)*'MSXY-TI1S'!$D219)</f>
        <v>0</v>
      </c>
      <c r="H219" s="18">
        <f>Model!$W$17*((drdp!B219)*'MSXY-TI1S'!$B219+(drdp!E219)*'MSXY-TI1S'!$C219+(drdp!H219)*'MSXY-TI1S'!$D219)</f>
        <v>0</v>
      </c>
      <c r="I219" s="18">
        <f>Model!$W$17*((drdp!C219)*'MSXY-TI1S'!$B219+(drdp!F219)*'MSXY-TI1S'!$C219+(drdp!I219)*'MSXY-TI1S'!$D219)</f>
        <v>0</v>
      </c>
      <c r="J219" s="18">
        <f>Model!$W$17*((drdp!D219)*'MSXY-TI1S'!$B219+(drdp!G219)*'MSXY-TI1S'!$C219+(drdp!J219)*'MSXY-TI1S'!$D219)</f>
        <v>0</v>
      </c>
      <c r="K219" s="21">
        <f>SUM(E$3:E218)+H219</f>
        <v>-0.17751568274800217</v>
      </c>
      <c r="L219" s="21">
        <f>SUM(F$3:F218)+I219</f>
        <v>9.5167512138984306E-3</v>
      </c>
      <c r="M219" s="21">
        <f>SUM(G$3:G218)+J219</f>
        <v>0</v>
      </c>
      <c r="N219" s="21"/>
      <c r="O219" s="21"/>
      <c r="P219" s="21"/>
      <c r="Q219" s="19">
        <f t="shared" si="19"/>
        <v>3.1511817621489357E-2</v>
      </c>
      <c r="R219" s="19">
        <f t="shared" si="20"/>
        <v>9.0568553667237252E-5</v>
      </c>
      <c r="S219" s="19">
        <f t="shared" si="21"/>
        <v>0</v>
      </c>
      <c r="T219" s="19">
        <f t="shared" si="22"/>
        <v>-1.6893725892780584E-3</v>
      </c>
      <c r="U219" s="19">
        <f t="shared" si="23"/>
        <v>0</v>
      </c>
      <c r="V219" s="19">
        <f t="shared" si="24"/>
        <v>0</v>
      </c>
    </row>
    <row r="220" spans="1:22" x14ac:dyDescent="0.25">
      <c r="A220" s="26">
        <f>Wellpath!E220</f>
        <v>0</v>
      </c>
      <c r="B220" s="22">
        <v>0</v>
      </c>
      <c r="C220" s="22">
        <v>0</v>
      </c>
      <c r="D220" s="22">
        <f>SIN(Wellpath!$L220) * SIN(Wellpath!$O220) * (TAN(Dip) * COS(Wellpath!$L220) + SIN(Wellpath!$L220) * COS(Wellpath!$O220)) / SQRT(2)</f>
        <v>0</v>
      </c>
      <c r="E220" s="20">
        <f>Model!$W$17*((drdp!B220+drdp!K220)*'MSXY-TI1S'!$B220+(drdp!E220+drdp!N220)*'MSXY-TI1S'!$C220+(drdp!H220+drdp!Q220)*'MSXY-TI1S'!$D220)</f>
        <v>0</v>
      </c>
      <c r="F220" s="20">
        <f>Model!$W$17*((drdp!C220+drdp!L220)*'MSXY-TI1S'!$B220+(drdp!F220+drdp!O220)*'MSXY-TI1S'!$C220+(drdp!I220+drdp!R220)*'MSXY-TI1S'!$D220)</f>
        <v>0</v>
      </c>
      <c r="G220" s="20">
        <f>Model!$W$17*((drdp!D220+drdp!M220)*'MSXY-TI1S'!$B220+(drdp!G220+drdp!P220)*'MSXY-TI1S'!$C220+(drdp!J220+drdp!S220)*'MSXY-TI1S'!$D220)</f>
        <v>0</v>
      </c>
      <c r="H220" s="18">
        <f>Model!$W$17*((drdp!B220)*'MSXY-TI1S'!$B220+(drdp!E220)*'MSXY-TI1S'!$C220+(drdp!H220)*'MSXY-TI1S'!$D220)</f>
        <v>0</v>
      </c>
      <c r="I220" s="18">
        <f>Model!$W$17*((drdp!C220)*'MSXY-TI1S'!$B220+(drdp!F220)*'MSXY-TI1S'!$C220+(drdp!I220)*'MSXY-TI1S'!$D220)</f>
        <v>0</v>
      </c>
      <c r="J220" s="18">
        <f>Model!$W$17*((drdp!D220)*'MSXY-TI1S'!$B220+(drdp!G220)*'MSXY-TI1S'!$C220+(drdp!J220)*'MSXY-TI1S'!$D220)</f>
        <v>0</v>
      </c>
      <c r="K220" s="21">
        <f>SUM(E$3:E219)+H220</f>
        <v>-0.17751568274800217</v>
      </c>
      <c r="L220" s="21">
        <f>SUM(F$3:F219)+I220</f>
        <v>9.5167512138984306E-3</v>
      </c>
      <c r="M220" s="21">
        <f>SUM(G$3:G219)+J220</f>
        <v>0</v>
      </c>
      <c r="N220" s="21"/>
      <c r="O220" s="21"/>
      <c r="P220" s="21"/>
      <c r="Q220" s="19">
        <f t="shared" si="19"/>
        <v>3.1511817621489357E-2</v>
      </c>
      <c r="R220" s="19">
        <f t="shared" si="20"/>
        <v>9.0568553667237252E-5</v>
      </c>
      <c r="S220" s="19">
        <f t="shared" si="21"/>
        <v>0</v>
      </c>
      <c r="T220" s="19">
        <f t="shared" si="22"/>
        <v>-1.6893725892780584E-3</v>
      </c>
      <c r="U220" s="19">
        <f t="shared" si="23"/>
        <v>0</v>
      </c>
      <c r="V220" s="19">
        <f t="shared" si="24"/>
        <v>0</v>
      </c>
    </row>
    <row r="221" spans="1:22" x14ac:dyDescent="0.25">
      <c r="A221" s="26">
        <f>Wellpath!E221</f>
        <v>0</v>
      </c>
      <c r="B221" s="22">
        <v>0</v>
      </c>
      <c r="C221" s="22">
        <v>0</v>
      </c>
      <c r="D221" s="22">
        <f>SIN(Wellpath!$L221) * SIN(Wellpath!$O221) * (TAN(Dip) * COS(Wellpath!$L221) + SIN(Wellpath!$L221) * COS(Wellpath!$O221)) / SQRT(2)</f>
        <v>0</v>
      </c>
      <c r="E221" s="20">
        <f>Model!$W$17*((drdp!B221+drdp!K221)*'MSXY-TI1S'!$B221+(drdp!E221+drdp!N221)*'MSXY-TI1S'!$C221+(drdp!H221+drdp!Q221)*'MSXY-TI1S'!$D221)</f>
        <v>0</v>
      </c>
      <c r="F221" s="20">
        <f>Model!$W$17*((drdp!C221+drdp!L221)*'MSXY-TI1S'!$B221+(drdp!F221+drdp!O221)*'MSXY-TI1S'!$C221+(drdp!I221+drdp!R221)*'MSXY-TI1S'!$D221)</f>
        <v>0</v>
      </c>
      <c r="G221" s="20">
        <f>Model!$W$17*((drdp!D221+drdp!M221)*'MSXY-TI1S'!$B221+(drdp!G221+drdp!P221)*'MSXY-TI1S'!$C221+(drdp!J221+drdp!S221)*'MSXY-TI1S'!$D221)</f>
        <v>0</v>
      </c>
      <c r="H221" s="18">
        <f>Model!$W$17*((drdp!B221)*'MSXY-TI1S'!$B221+(drdp!E221)*'MSXY-TI1S'!$C221+(drdp!H221)*'MSXY-TI1S'!$D221)</f>
        <v>0</v>
      </c>
      <c r="I221" s="18">
        <f>Model!$W$17*((drdp!C221)*'MSXY-TI1S'!$B221+(drdp!F221)*'MSXY-TI1S'!$C221+(drdp!I221)*'MSXY-TI1S'!$D221)</f>
        <v>0</v>
      </c>
      <c r="J221" s="18">
        <f>Model!$W$17*((drdp!D221)*'MSXY-TI1S'!$B221+(drdp!G221)*'MSXY-TI1S'!$C221+(drdp!J221)*'MSXY-TI1S'!$D221)</f>
        <v>0</v>
      </c>
      <c r="K221" s="21">
        <f>SUM(E$3:E220)+H221</f>
        <v>-0.17751568274800217</v>
      </c>
      <c r="L221" s="21">
        <f>SUM(F$3:F220)+I221</f>
        <v>9.5167512138984306E-3</v>
      </c>
      <c r="M221" s="21">
        <f>SUM(G$3:G220)+J221</f>
        <v>0</v>
      </c>
      <c r="N221" s="21"/>
      <c r="O221" s="21"/>
      <c r="P221" s="21"/>
      <c r="Q221" s="19">
        <f t="shared" si="19"/>
        <v>3.1511817621489357E-2</v>
      </c>
      <c r="R221" s="19">
        <f t="shared" si="20"/>
        <v>9.0568553667237252E-5</v>
      </c>
      <c r="S221" s="19">
        <f t="shared" si="21"/>
        <v>0</v>
      </c>
      <c r="T221" s="19">
        <f t="shared" si="22"/>
        <v>-1.6893725892780584E-3</v>
      </c>
      <c r="U221" s="19">
        <f t="shared" si="23"/>
        <v>0</v>
      </c>
      <c r="V221" s="19">
        <f t="shared" si="24"/>
        <v>0</v>
      </c>
    </row>
    <row r="222" spans="1:22" x14ac:dyDescent="0.25">
      <c r="A222" s="26">
        <f>Wellpath!E222</f>
        <v>0</v>
      </c>
      <c r="B222" s="22">
        <v>0</v>
      </c>
      <c r="C222" s="22">
        <v>0</v>
      </c>
      <c r="D222" s="22">
        <f>SIN(Wellpath!$L222) * SIN(Wellpath!$O222) * (TAN(Dip) * COS(Wellpath!$L222) + SIN(Wellpath!$L222) * COS(Wellpath!$O222)) / SQRT(2)</f>
        <v>0</v>
      </c>
      <c r="E222" s="20">
        <f>Model!$W$17*((drdp!B222+drdp!K222)*'MSXY-TI1S'!$B222+(drdp!E222+drdp!N222)*'MSXY-TI1S'!$C222+(drdp!H222+drdp!Q222)*'MSXY-TI1S'!$D222)</f>
        <v>0</v>
      </c>
      <c r="F222" s="20">
        <f>Model!$W$17*((drdp!C222+drdp!L222)*'MSXY-TI1S'!$B222+(drdp!F222+drdp!O222)*'MSXY-TI1S'!$C222+(drdp!I222+drdp!R222)*'MSXY-TI1S'!$D222)</f>
        <v>0</v>
      </c>
      <c r="G222" s="20">
        <f>Model!$W$17*((drdp!D222+drdp!M222)*'MSXY-TI1S'!$B222+(drdp!G222+drdp!P222)*'MSXY-TI1S'!$C222+(drdp!J222+drdp!S222)*'MSXY-TI1S'!$D222)</f>
        <v>0</v>
      </c>
      <c r="H222" s="18">
        <f>Model!$W$17*((drdp!B222)*'MSXY-TI1S'!$B222+(drdp!E222)*'MSXY-TI1S'!$C222+(drdp!H222)*'MSXY-TI1S'!$D222)</f>
        <v>0</v>
      </c>
      <c r="I222" s="18">
        <f>Model!$W$17*((drdp!C222)*'MSXY-TI1S'!$B222+(drdp!F222)*'MSXY-TI1S'!$C222+(drdp!I222)*'MSXY-TI1S'!$D222)</f>
        <v>0</v>
      </c>
      <c r="J222" s="18">
        <f>Model!$W$17*((drdp!D222)*'MSXY-TI1S'!$B222+(drdp!G222)*'MSXY-TI1S'!$C222+(drdp!J222)*'MSXY-TI1S'!$D222)</f>
        <v>0</v>
      </c>
      <c r="K222" s="21">
        <f>SUM(E$3:E221)+H222</f>
        <v>-0.17751568274800217</v>
      </c>
      <c r="L222" s="21">
        <f>SUM(F$3:F221)+I222</f>
        <v>9.5167512138984306E-3</v>
      </c>
      <c r="M222" s="21">
        <f>SUM(G$3:G221)+J222</f>
        <v>0</v>
      </c>
      <c r="N222" s="21"/>
      <c r="O222" s="21"/>
      <c r="P222" s="21"/>
      <c r="Q222" s="19">
        <f t="shared" si="19"/>
        <v>3.1511817621489357E-2</v>
      </c>
      <c r="R222" s="19">
        <f t="shared" si="20"/>
        <v>9.0568553667237252E-5</v>
      </c>
      <c r="S222" s="19">
        <f t="shared" si="21"/>
        <v>0</v>
      </c>
      <c r="T222" s="19">
        <f t="shared" si="22"/>
        <v>-1.6893725892780584E-3</v>
      </c>
      <c r="U222" s="19">
        <f t="shared" si="23"/>
        <v>0</v>
      </c>
      <c r="V222" s="19">
        <f t="shared" si="24"/>
        <v>0</v>
      </c>
    </row>
    <row r="223" spans="1:22" x14ac:dyDescent="0.25">
      <c r="A223" s="26">
        <f>Wellpath!E223</f>
        <v>0</v>
      </c>
      <c r="B223" s="22">
        <v>0</v>
      </c>
      <c r="C223" s="22">
        <v>0</v>
      </c>
      <c r="D223" s="22">
        <f>SIN(Wellpath!$L223) * SIN(Wellpath!$O223) * (TAN(Dip) * COS(Wellpath!$L223) + SIN(Wellpath!$L223) * COS(Wellpath!$O223)) / SQRT(2)</f>
        <v>0</v>
      </c>
      <c r="E223" s="20">
        <f>Model!$W$17*((drdp!B223+drdp!K223)*'MSXY-TI1S'!$B223+(drdp!E223+drdp!N223)*'MSXY-TI1S'!$C223+(drdp!H223+drdp!Q223)*'MSXY-TI1S'!$D223)</f>
        <v>0</v>
      </c>
      <c r="F223" s="20">
        <f>Model!$W$17*((drdp!C223+drdp!L223)*'MSXY-TI1S'!$B223+(drdp!F223+drdp!O223)*'MSXY-TI1S'!$C223+(drdp!I223+drdp!R223)*'MSXY-TI1S'!$D223)</f>
        <v>0</v>
      </c>
      <c r="G223" s="20">
        <f>Model!$W$17*((drdp!D223+drdp!M223)*'MSXY-TI1S'!$B223+(drdp!G223+drdp!P223)*'MSXY-TI1S'!$C223+(drdp!J223+drdp!S223)*'MSXY-TI1S'!$D223)</f>
        <v>0</v>
      </c>
      <c r="H223" s="18">
        <f>Model!$W$17*((drdp!B223)*'MSXY-TI1S'!$B223+(drdp!E223)*'MSXY-TI1S'!$C223+(drdp!H223)*'MSXY-TI1S'!$D223)</f>
        <v>0</v>
      </c>
      <c r="I223" s="18">
        <f>Model!$W$17*((drdp!C223)*'MSXY-TI1S'!$B223+(drdp!F223)*'MSXY-TI1S'!$C223+(drdp!I223)*'MSXY-TI1S'!$D223)</f>
        <v>0</v>
      </c>
      <c r="J223" s="18">
        <f>Model!$W$17*((drdp!D223)*'MSXY-TI1S'!$B223+(drdp!G223)*'MSXY-TI1S'!$C223+(drdp!J223)*'MSXY-TI1S'!$D223)</f>
        <v>0</v>
      </c>
      <c r="K223" s="21">
        <f>SUM(E$3:E222)+H223</f>
        <v>-0.17751568274800217</v>
      </c>
      <c r="L223" s="21">
        <f>SUM(F$3:F222)+I223</f>
        <v>9.5167512138984306E-3</v>
      </c>
      <c r="M223" s="21">
        <f>SUM(G$3:G222)+J223</f>
        <v>0</v>
      </c>
      <c r="N223" s="21"/>
      <c r="O223" s="21"/>
      <c r="P223" s="21"/>
      <c r="Q223" s="19">
        <f t="shared" si="19"/>
        <v>3.1511817621489357E-2</v>
      </c>
      <c r="R223" s="19">
        <f t="shared" si="20"/>
        <v>9.0568553667237252E-5</v>
      </c>
      <c r="S223" s="19">
        <f t="shared" si="21"/>
        <v>0</v>
      </c>
      <c r="T223" s="19">
        <f t="shared" si="22"/>
        <v>-1.6893725892780584E-3</v>
      </c>
      <c r="U223" s="19">
        <f t="shared" si="23"/>
        <v>0</v>
      </c>
      <c r="V223" s="19">
        <f t="shared" si="24"/>
        <v>0</v>
      </c>
    </row>
    <row r="224" spans="1:22" x14ac:dyDescent="0.25">
      <c r="A224" s="26">
        <f>Wellpath!E224</f>
        <v>0</v>
      </c>
      <c r="B224" s="22">
        <v>0</v>
      </c>
      <c r="C224" s="22">
        <v>0</v>
      </c>
      <c r="D224" s="22">
        <f>SIN(Wellpath!$L224) * SIN(Wellpath!$O224) * (TAN(Dip) * COS(Wellpath!$L224) + SIN(Wellpath!$L224) * COS(Wellpath!$O224)) / SQRT(2)</f>
        <v>0</v>
      </c>
      <c r="E224" s="20">
        <f>Model!$W$17*((drdp!B224+drdp!K224)*'MSXY-TI1S'!$B224+(drdp!E224+drdp!N224)*'MSXY-TI1S'!$C224+(drdp!H224+drdp!Q224)*'MSXY-TI1S'!$D224)</f>
        <v>0</v>
      </c>
      <c r="F224" s="20">
        <f>Model!$W$17*((drdp!C224+drdp!L224)*'MSXY-TI1S'!$B224+(drdp!F224+drdp!O224)*'MSXY-TI1S'!$C224+(drdp!I224+drdp!R224)*'MSXY-TI1S'!$D224)</f>
        <v>0</v>
      </c>
      <c r="G224" s="20">
        <f>Model!$W$17*((drdp!D224+drdp!M224)*'MSXY-TI1S'!$B224+(drdp!G224+drdp!P224)*'MSXY-TI1S'!$C224+(drdp!J224+drdp!S224)*'MSXY-TI1S'!$D224)</f>
        <v>0</v>
      </c>
      <c r="H224" s="18">
        <f>Model!$W$17*((drdp!B224)*'MSXY-TI1S'!$B224+(drdp!E224)*'MSXY-TI1S'!$C224+(drdp!H224)*'MSXY-TI1S'!$D224)</f>
        <v>0</v>
      </c>
      <c r="I224" s="18">
        <f>Model!$W$17*((drdp!C224)*'MSXY-TI1S'!$B224+(drdp!F224)*'MSXY-TI1S'!$C224+(drdp!I224)*'MSXY-TI1S'!$D224)</f>
        <v>0</v>
      </c>
      <c r="J224" s="18">
        <f>Model!$W$17*((drdp!D224)*'MSXY-TI1S'!$B224+(drdp!G224)*'MSXY-TI1S'!$C224+(drdp!J224)*'MSXY-TI1S'!$D224)</f>
        <v>0</v>
      </c>
      <c r="K224" s="21">
        <f>SUM(E$3:E223)+H224</f>
        <v>-0.17751568274800217</v>
      </c>
      <c r="L224" s="21">
        <f>SUM(F$3:F223)+I224</f>
        <v>9.5167512138984306E-3</v>
      </c>
      <c r="M224" s="21">
        <f>SUM(G$3:G223)+J224</f>
        <v>0</v>
      </c>
      <c r="N224" s="21"/>
      <c r="O224" s="21"/>
      <c r="P224" s="21"/>
      <c r="Q224" s="19">
        <f t="shared" si="19"/>
        <v>3.1511817621489357E-2</v>
      </c>
      <c r="R224" s="19">
        <f t="shared" si="20"/>
        <v>9.0568553667237252E-5</v>
      </c>
      <c r="S224" s="19">
        <f t="shared" si="21"/>
        <v>0</v>
      </c>
      <c r="T224" s="19">
        <f t="shared" si="22"/>
        <v>-1.6893725892780584E-3</v>
      </c>
      <c r="U224" s="19">
        <f t="shared" si="23"/>
        <v>0</v>
      </c>
      <c r="V224" s="19">
        <f t="shared" si="24"/>
        <v>0</v>
      </c>
    </row>
    <row r="225" spans="1:22" x14ac:dyDescent="0.25">
      <c r="A225" s="26">
        <f>Wellpath!E225</f>
        <v>0</v>
      </c>
      <c r="B225" s="22">
        <v>0</v>
      </c>
      <c r="C225" s="22">
        <v>0</v>
      </c>
      <c r="D225" s="22">
        <f>SIN(Wellpath!$L225) * SIN(Wellpath!$O225) * (TAN(Dip) * COS(Wellpath!$L225) + SIN(Wellpath!$L225) * COS(Wellpath!$O225)) / SQRT(2)</f>
        <v>0</v>
      </c>
      <c r="E225" s="20">
        <f>Model!$W$17*((drdp!B225+drdp!K225)*'MSXY-TI1S'!$B225+(drdp!E225+drdp!N225)*'MSXY-TI1S'!$C225+(drdp!H225+drdp!Q225)*'MSXY-TI1S'!$D225)</f>
        <v>0</v>
      </c>
      <c r="F225" s="20">
        <f>Model!$W$17*((drdp!C225+drdp!L225)*'MSXY-TI1S'!$B225+(drdp!F225+drdp!O225)*'MSXY-TI1S'!$C225+(drdp!I225+drdp!R225)*'MSXY-TI1S'!$D225)</f>
        <v>0</v>
      </c>
      <c r="G225" s="20">
        <f>Model!$W$17*((drdp!D225+drdp!M225)*'MSXY-TI1S'!$B225+(drdp!G225+drdp!P225)*'MSXY-TI1S'!$C225+(drdp!J225+drdp!S225)*'MSXY-TI1S'!$D225)</f>
        <v>0</v>
      </c>
      <c r="H225" s="18">
        <f>Model!$W$17*((drdp!B225)*'MSXY-TI1S'!$B225+(drdp!E225)*'MSXY-TI1S'!$C225+(drdp!H225)*'MSXY-TI1S'!$D225)</f>
        <v>0</v>
      </c>
      <c r="I225" s="18">
        <f>Model!$W$17*((drdp!C225)*'MSXY-TI1S'!$B225+(drdp!F225)*'MSXY-TI1S'!$C225+(drdp!I225)*'MSXY-TI1S'!$D225)</f>
        <v>0</v>
      </c>
      <c r="J225" s="18">
        <f>Model!$W$17*((drdp!D225)*'MSXY-TI1S'!$B225+(drdp!G225)*'MSXY-TI1S'!$C225+(drdp!J225)*'MSXY-TI1S'!$D225)</f>
        <v>0</v>
      </c>
      <c r="K225" s="21">
        <f>SUM(E$3:E224)+H225</f>
        <v>-0.17751568274800217</v>
      </c>
      <c r="L225" s="21">
        <f>SUM(F$3:F224)+I225</f>
        <v>9.5167512138984306E-3</v>
      </c>
      <c r="M225" s="21">
        <f>SUM(G$3:G224)+J225</f>
        <v>0</v>
      </c>
      <c r="N225" s="21"/>
      <c r="O225" s="21"/>
      <c r="P225" s="21"/>
      <c r="Q225" s="19">
        <f t="shared" si="19"/>
        <v>3.1511817621489357E-2</v>
      </c>
      <c r="R225" s="19">
        <f t="shared" si="20"/>
        <v>9.0568553667237252E-5</v>
      </c>
      <c r="S225" s="19">
        <f t="shared" si="21"/>
        <v>0</v>
      </c>
      <c r="T225" s="19">
        <f t="shared" si="22"/>
        <v>-1.6893725892780584E-3</v>
      </c>
      <c r="U225" s="19">
        <f t="shared" si="23"/>
        <v>0</v>
      </c>
      <c r="V225" s="19">
        <f t="shared" si="24"/>
        <v>0</v>
      </c>
    </row>
    <row r="226" spans="1:22" x14ac:dyDescent="0.25">
      <c r="A226" s="26">
        <f>Wellpath!E226</f>
        <v>0</v>
      </c>
      <c r="B226" s="22">
        <v>0</v>
      </c>
      <c r="C226" s="22">
        <v>0</v>
      </c>
      <c r="D226" s="22">
        <f>SIN(Wellpath!$L226) * SIN(Wellpath!$O226) * (TAN(Dip) * COS(Wellpath!$L226) + SIN(Wellpath!$L226) * COS(Wellpath!$O226)) / SQRT(2)</f>
        <v>0</v>
      </c>
      <c r="E226" s="20">
        <f>Model!$W$17*((drdp!B226+drdp!K226)*'MSXY-TI1S'!$B226+(drdp!E226+drdp!N226)*'MSXY-TI1S'!$C226+(drdp!H226+drdp!Q226)*'MSXY-TI1S'!$D226)</f>
        <v>0</v>
      </c>
      <c r="F226" s="20">
        <f>Model!$W$17*((drdp!C226+drdp!L226)*'MSXY-TI1S'!$B226+(drdp!F226+drdp!O226)*'MSXY-TI1S'!$C226+(drdp!I226+drdp!R226)*'MSXY-TI1S'!$D226)</f>
        <v>0</v>
      </c>
      <c r="G226" s="20">
        <f>Model!$W$17*((drdp!D226+drdp!M226)*'MSXY-TI1S'!$B226+(drdp!G226+drdp!P226)*'MSXY-TI1S'!$C226+(drdp!J226+drdp!S226)*'MSXY-TI1S'!$D226)</f>
        <v>0</v>
      </c>
      <c r="H226" s="18">
        <f>Model!$W$17*((drdp!B226)*'MSXY-TI1S'!$B226+(drdp!E226)*'MSXY-TI1S'!$C226+(drdp!H226)*'MSXY-TI1S'!$D226)</f>
        <v>0</v>
      </c>
      <c r="I226" s="18">
        <f>Model!$W$17*((drdp!C226)*'MSXY-TI1S'!$B226+(drdp!F226)*'MSXY-TI1S'!$C226+(drdp!I226)*'MSXY-TI1S'!$D226)</f>
        <v>0</v>
      </c>
      <c r="J226" s="18">
        <f>Model!$W$17*((drdp!D226)*'MSXY-TI1S'!$B226+(drdp!G226)*'MSXY-TI1S'!$C226+(drdp!J226)*'MSXY-TI1S'!$D226)</f>
        <v>0</v>
      </c>
      <c r="K226" s="21">
        <f>SUM(E$3:E225)+H226</f>
        <v>-0.17751568274800217</v>
      </c>
      <c r="L226" s="21">
        <f>SUM(F$3:F225)+I226</f>
        <v>9.5167512138984306E-3</v>
      </c>
      <c r="M226" s="21">
        <f>SUM(G$3:G225)+J226</f>
        <v>0</v>
      </c>
      <c r="N226" s="21"/>
      <c r="O226" s="21"/>
      <c r="P226" s="21"/>
      <c r="Q226" s="19">
        <f t="shared" si="19"/>
        <v>3.1511817621489357E-2</v>
      </c>
      <c r="R226" s="19">
        <f t="shared" si="20"/>
        <v>9.0568553667237252E-5</v>
      </c>
      <c r="S226" s="19">
        <f t="shared" si="21"/>
        <v>0</v>
      </c>
      <c r="T226" s="19">
        <f t="shared" si="22"/>
        <v>-1.6893725892780584E-3</v>
      </c>
      <c r="U226" s="19">
        <f t="shared" si="23"/>
        <v>0</v>
      </c>
      <c r="V226" s="19">
        <f t="shared" si="24"/>
        <v>0</v>
      </c>
    </row>
    <row r="227" spans="1:22" x14ac:dyDescent="0.25">
      <c r="A227" s="26">
        <f>Wellpath!E227</f>
        <v>0</v>
      </c>
      <c r="B227" s="22">
        <v>0</v>
      </c>
      <c r="C227" s="22">
        <v>0</v>
      </c>
      <c r="D227" s="22">
        <f>SIN(Wellpath!$L227) * SIN(Wellpath!$O227) * (TAN(Dip) * COS(Wellpath!$L227) + SIN(Wellpath!$L227) * COS(Wellpath!$O227)) / SQRT(2)</f>
        <v>0</v>
      </c>
      <c r="E227" s="20">
        <f>Model!$W$17*((drdp!B227+drdp!K227)*'MSXY-TI1S'!$B227+(drdp!E227+drdp!N227)*'MSXY-TI1S'!$C227+(drdp!H227+drdp!Q227)*'MSXY-TI1S'!$D227)</f>
        <v>0</v>
      </c>
      <c r="F227" s="20">
        <f>Model!$W$17*((drdp!C227+drdp!L227)*'MSXY-TI1S'!$B227+(drdp!F227+drdp!O227)*'MSXY-TI1S'!$C227+(drdp!I227+drdp!R227)*'MSXY-TI1S'!$D227)</f>
        <v>0</v>
      </c>
      <c r="G227" s="20">
        <f>Model!$W$17*((drdp!D227+drdp!M227)*'MSXY-TI1S'!$B227+(drdp!G227+drdp!P227)*'MSXY-TI1S'!$C227+(drdp!J227+drdp!S227)*'MSXY-TI1S'!$D227)</f>
        <v>0</v>
      </c>
      <c r="H227" s="18">
        <f>Model!$W$17*((drdp!B227)*'MSXY-TI1S'!$B227+(drdp!E227)*'MSXY-TI1S'!$C227+(drdp!H227)*'MSXY-TI1S'!$D227)</f>
        <v>0</v>
      </c>
      <c r="I227" s="18">
        <f>Model!$W$17*((drdp!C227)*'MSXY-TI1S'!$B227+(drdp!F227)*'MSXY-TI1S'!$C227+(drdp!I227)*'MSXY-TI1S'!$D227)</f>
        <v>0</v>
      </c>
      <c r="J227" s="18">
        <f>Model!$W$17*((drdp!D227)*'MSXY-TI1S'!$B227+(drdp!G227)*'MSXY-TI1S'!$C227+(drdp!J227)*'MSXY-TI1S'!$D227)</f>
        <v>0</v>
      </c>
      <c r="K227" s="21">
        <f>SUM(E$3:E226)+H227</f>
        <v>-0.17751568274800217</v>
      </c>
      <c r="L227" s="21">
        <f>SUM(F$3:F226)+I227</f>
        <v>9.5167512138984306E-3</v>
      </c>
      <c r="M227" s="21">
        <f>SUM(G$3:G226)+J227</f>
        <v>0</v>
      </c>
      <c r="N227" s="21"/>
      <c r="O227" s="21"/>
      <c r="P227" s="21"/>
      <c r="Q227" s="19">
        <f t="shared" si="19"/>
        <v>3.1511817621489357E-2</v>
      </c>
      <c r="R227" s="19">
        <f t="shared" si="20"/>
        <v>9.0568553667237252E-5</v>
      </c>
      <c r="S227" s="19">
        <f t="shared" si="21"/>
        <v>0</v>
      </c>
      <c r="T227" s="19">
        <f t="shared" si="22"/>
        <v>-1.6893725892780584E-3</v>
      </c>
      <c r="U227" s="19">
        <f t="shared" si="23"/>
        <v>0</v>
      </c>
      <c r="V227" s="19">
        <f t="shared" si="24"/>
        <v>0</v>
      </c>
    </row>
    <row r="228" spans="1:22" x14ac:dyDescent="0.25">
      <c r="A228" s="26">
        <f>Wellpath!E228</f>
        <v>0</v>
      </c>
      <c r="B228" s="22">
        <v>0</v>
      </c>
      <c r="C228" s="22">
        <v>0</v>
      </c>
      <c r="D228" s="22">
        <f>SIN(Wellpath!$L228) * SIN(Wellpath!$O228) * (TAN(Dip) * COS(Wellpath!$L228) + SIN(Wellpath!$L228) * COS(Wellpath!$O228)) / SQRT(2)</f>
        <v>0</v>
      </c>
      <c r="E228" s="20">
        <f>Model!$W$17*((drdp!B228+drdp!K228)*'MSXY-TI1S'!$B228+(drdp!E228+drdp!N228)*'MSXY-TI1S'!$C228+(drdp!H228+drdp!Q228)*'MSXY-TI1S'!$D228)</f>
        <v>0</v>
      </c>
      <c r="F228" s="20">
        <f>Model!$W$17*((drdp!C228+drdp!L228)*'MSXY-TI1S'!$B228+(drdp!F228+drdp!O228)*'MSXY-TI1S'!$C228+(drdp!I228+drdp!R228)*'MSXY-TI1S'!$D228)</f>
        <v>0</v>
      </c>
      <c r="G228" s="20">
        <f>Model!$W$17*((drdp!D228+drdp!M228)*'MSXY-TI1S'!$B228+(drdp!G228+drdp!P228)*'MSXY-TI1S'!$C228+(drdp!J228+drdp!S228)*'MSXY-TI1S'!$D228)</f>
        <v>0</v>
      </c>
      <c r="H228" s="18">
        <f>Model!$W$17*((drdp!B228)*'MSXY-TI1S'!$B228+(drdp!E228)*'MSXY-TI1S'!$C228+(drdp!H228)*'MSXY-TI1S'!$D228)</f>
        <v>0</v>
      </c>
      <c r="I228" s="18">
        <f>Model!$W$17*((drdp!C228)*'MSXY-TI1S'!$B228+(drdp!F228)*'MSXY-TI1S'!$C228+(drdp!I228)*'MSXY-TI1S'!$D228)</f>
        <v>0</v>
      </c>
      <c r="J228" s="18">
        <f>Model!$W$17*((drdp!D228)*'MSXY-TI1S'!$B228+(drdp!G228)*'MSXY-TI1S'!$C228+(drdp!J228)*'MSXY-TI1S'!$D228)</f>
        <v>0</v>
      </c>
      <c r="K228" s="21">
        <f>SUM(E$3:E227)+H228</f>
        <v>-0.17751568274800217</v>
      </c>
      <c r="L228" s="21">
        <f>SUM(F$3:F227)+I228</f>
        <v>9.5167512138984306E-3</v>
      </c>
      <c r="M228" s="21">
        <f>SUM(G$3:G227)+J228</f>
        <v>0</v>
      </c>
      <c r="N228" s="21"/>
      <c r="O228" s="21"/>
      <c r="P228" s="21"/>
      <c r="Q228" s="19">
        <f t="shared" si="19"/>
        <v>3.1511817621489357E-2</v>
      </c>
      <c r="R228" s="19">
        <f t="shared" si="20"/>
        <v>9.0568553667237252E-5</v>
      </c>
      <c r="S228" s="19">
        <f t="shared" si="21"/>
        <v>0</v>
      </c>
      <c r="T228" s="19">
        <f t="shared" si="22"/>
        <v>-1.6893725892780584E-3</v>
      </c>
      <c r="U228" s="19">
        <f t="shared" si="23"/>
        <v>0</v>
      </c>
      <c r="V228" s="19">
        <f t="shared" si="24"/>
        <v>0</v>
      </c>
    </row>
    <row r="229" spans="1:22" x14ac:dyDescent="0.25">
      <c r="A229" s="26">
        <f>Wellpath!E229</f>
        <v>0</v>
      </c>
      <c r="B229" s="22">
        <v>0</v>
      </c>
      <c r="C229" s="22">
        <v>0</v>
      </c>
      <c r="D229" s="22">
        <f>SIN(Wellpath!$L229) * SIN(Wellpath!$O229) * (TAN(Dip) * COS(Wellpath!$L229) + SIN(Wellpath!$L229) * COS(Wellpath!$O229)) / SQRT(2)</f>
        <v>0</v>
      </c>
      <c r="E229" s="20">
        <f>Model!$W$17*((drdp!B229+drdp!K229)*'MSXY-TI1S'!$B229+(drdp!E229+drdp!N229)*'MSXY-TI1S'!$C229+(drdp!H229+drdp!Q229)*'MSXY-TI1S'!$D229)</f>
        <v>0</v>
      </c>
      <c r="F229" s="20">
        <f>Model!$W$17*((drdp!C229+drdp!L229)*'MSXY-TI1S'!$B229+(drdp!F229+drdp!O229)*'MSXY-TI1S'!$C229+(drdp!I229+drdp!R229)*'MSXY-TI1S'!$D229)</f>
        <v>0</v>
      </c>
      <c r="G229" s="20">
        <f>Model!$W$17*((drdp!D229+drdp!M229)*'MSXY-TI1S'!$B229+(drdp!G229+drdp!P229)*'MSXY-TI1S'!$C229+(drdp!J229+drdp!S229)*'MSXY-TI1S'!$D229)</f>
        <v>0</v>
      </c>
      <c r="H229" s="18">
        <f>Model!$W$17*((drdp!B229)*'MSXY-TI1S'!$B229+(drdp!E229)*'MSXY-TI1S'!$C229+(drdp!H229)*'MSXY-TI1S'!$D229)</f>
        <v>0</v>
      </c>
      <c r="I229" s="18">
        <f>Model!$W$17*((drdp!C229)*'MSXY-TI1S'!$B229+(drdp!F229)*'MSXY-TI1S'!$C229+(drdp!I229)*'MSXY-TI1S'!$D229)</f>
        <v>0</v>
      </c>
      <c r="J229" s="18">
        <f>Model!$W$17*((drdp!D229)*'MSXY-TI1S'!$B229+(drdp!G229)*'MSXY-TI1S'!$C229+(drdp!J229)*'MSXY-TI1S'!$D229)</f>
        <v>0</v>
      </c>
      <c r="K229" s="21">
        <f>SUM(E$3:E228)+H229</f>
        <v>-0.17751568274800217</v>
      </c>
      <c r="L229" s="21">
        <f>SUM(F$3:F228)+I229</f>
        <v>9.5167512138984306E-3</v>
      </c>
      <c r="M229" s="21">
        <f>SUM(G$3:G228)+J229</f>
        <v>0</v>
      </c>
      <c r="N229" s="21"/>
      <c r="O229" s="21"/>
      <c r="P229" s="21"/>
      <c r="Q229" s="19">
        <f t="shared" si="19"/>
        <v>3.1511817621489357E-2</v>
      </c>
      <c r="R229" s="19">
        <f t="shared" si="20"/>
        <v>9.0568553667237252E-5</v>
      </c>
      <c r="S229" s="19">
        <f t="shared" si="21"/>
        <v>0</v>
      </c>
      <c r="T229" s="19">
        <f t="shared" si="22"/>
        <v>-1.6893725892780584E-3</v>
      </c>
      <c r="U229" s="19">
        <f t="shared" si="23"/>
        <v>0</v>
      </c>
      <c r="V229" s="19">
        <f t="shared" si="24"/>
        <v>0</v>
      </c>
    </row>
    <row r="230" spans="1:22" x14ac:dyDescent="0.25">
      <c r="A230" s="26">
        <f>Wellpath!E230</f>
        <v>0</v>
      </c>
      <c r="B230" s="22">
        <v>0</v>
      </c>
      <c r="C230" s="22">
        <v>0</v>
      </c>
      <c r="D230" s="22">
        <f>SIN(Wellpath!$L230) * SIN(Wellpath!$O230) * (TAN(Dip) * COS(Wellpath!$L230) + SIN(Wellpath!$L230) * COS(Wellpath!$O230)) / SQRT(2)</f>
        <v>0</v>
      </c>
      <c r="E230" s="20">
        <f>Model!$W$17*((drdp!B230+drdp!K230)*'MSXY-TI1S'!$B230+(drdp!E230+drdp!N230)*'MSXY-TI1S'!$C230+(drdp!H230+drdp!Q230)*'MSXY-TI1S'!$D230)</f>
        <v>0</v>
      </c>
      <c r="F230" s="20">
        <f>Model!$W$17*((drdp!C230+drdp!L230)*'MSXY-TI1S'!$B230+(drdp!F230+drdp!O230)*'MSXY-TI1S'!$C230+(drdp!I230+drdp!R230)*'MSXY-TI1S'!$D230)</f>
        <v>0</v>
      </c>
      <c r="G230" s="20">
        <f>Model!$W$17*((drdp!D230+drdp!M230)*'MSXY-TI1S'!$B230+(drdp!G230+drdp!P230)*'MSXY-TI1S'!$C230+(drdp!J230+drdp!S230)*'MSXY-TI1S'!$D230)</f>
        <v>0</v>
      </c>
      <c r="H230" s="18">
        <f>Model!$W$17*((drdp!B230)*'MSXY-TI1S'!$B230+(drdp!E230)*'MSXY-TI1S'!$C230+(drdp!H230)*'MSXY-TI1S'!$D230)</f>
        <v>0</v>
      </c>
      <c r="I230" s="18">
        <f>Model!$W$17*((drdp!C230)*'MSXY-TI1S'!$B230+(drdp!F230)*'MSXY-TI1S'!$C230+(drdp!I230)*'MSXY-TI1S'!$D230)</f>
        <v>0</v>
      </c>
      <c r="J230" s="18">
        <f>Model!$W$17*((drdp!D230)*'MSXY-TI1S'!$B230+(drdp!G230)*'MSXY-TI1S'!$C230+(drdp!J230)*'MSXY-TI1S'!$D230)</f>
        <v>0</v>
      </c>
      <c r="K230" s="21">
        <f>SUM(E$3:E229)+H230</f>
        <v>-0.17751568274800217</v>
      </c>
      <c r="L230" s="21">
        <f>SUM(F$3:F229)+I230</f>
        <v>9.5167512138984306E-3</v>
      </c>
      <c r="M230" s="21">
        <f>SUM(G$3:G229)+J230</f>
        <v>0</v>
      </c>
      <c r="N230" s="21"/>
      <c r="O230" s="21"/>
      <c r="P230" s="21"/>
      <c r="Q230" s="19">
        <f t="shared" si="19"/>
        <v>3.1511817621489357E-2</v>
      </c>
      <c r="R230" s="19">
        <f t="shared" si="20"/>
        <v>9.0568553667237252E-5</v>
      </c>
      <c r="S230" s="19">
        <f t="shared" si="21"/>
        <v>0</v>
      </c>
      <c r="T230" s="19">
        <f t="shared" si="22"/>
        <v>-1.6893725892780584E-3</v>
      </c>
      <c r="U230" s="19">
        <f t="shared" si="23"/>
        <v>0</v>
      </c>
      <c r="V230" s="19">
        <f t="shared" si="24"/>
        <v>0</v>
      </c>
    </row>
    <row r="231" spans="1:22" x14ac:dyDescent="0.25">
      <c r="A231" s="26">
        <f>Wellpath!E231</f>
        <v>0</v>
      </c>
      <c r="B231" s="22">
        <v>0</v>
      </c>
      <c r="C231" s="22">
        <v>0</v>
      </c>
      <c r="D231" s="22">
        <f>SIN(Wellpath!$L231) * SIN(Wellpath!$O231) * (TAN(Dip) * COS(Wellpath!$L231) + SIN(Wellpath!$L231) * COS(Wellpath!$O231)) / SQRT(2)</f>
        <v>0</v>
      </c>
      <c r="E231" s="20">
        <f>Model!$W$17*((drdp!B231+drdp!K231)*'MSXY-TI1S'!$B231+(drdp!E231+drdp!N231)*'MSXY-TI1S'!$C231+(drdp!H231+drdp!Q231)*'MSXY-TI1S'!$D231)</f>
        <v>0</v>
      </c>
      <c r="F231" s="20">
        <f>Model!$W$17*((drdp!C231+drdp!L231)*'MSXY-TI1S'!$B231+(drdp!F231+drdp!O231)*'MSXY-TI1S'!$C231+(drdp!I231+drdp!R231)*'MSXY-TI1S'!$D231)</f>
        <v>0</v>
      </c>
      <c r="G231" s="20">
        <f>Model!$W$17*((drdp!D231+drdp!M231)*'MSXY-TI1S'!$B231+(drdp!G231+drdp!P231)*'MSXY-TI1S'!$C231+(drdp!J231+drdp!S231)*'MSXY-TI1S'!$D231)</f>
        <v>0</v>
      </c>
      <c r="H231" s="18">
        <f>Model!$W$17*((drdp!B231)*'MSXY-TI1S'!$B231+(drdp!E231)*'MSXY-TI1S'!$C231+(drdp!H231)*'MSXY-TI1S'!$D231)</f>
        <v>0</v>
      </c>
      <c r="I231" s="18">
        <f>Model!$W$17*((drdp!C231)*'MSXY-TI1S'!$B231+(drdp!F231)*'MSXY-TI1S'!$C231+(drdp!I231)*'MSXY-TI1S'!$D231)</f>
        <v>0</v>
      </c>
      <c r="J231" s="18">
        <f>Model!$W$17*((drdp!D231)*'MSXY-TI1S'!$B231+(drdp!G231)*'MSXY-TI1S'!$C231+(drdp!J231)*'MSXY-TI1S'!$D231)</f>
        <v>0</v>
      </c>
      <c r="K231" s="21">
        <f>SUM(E$3:E230)+H231</f>
        <v>-0.17751568274800217</v>
      </c>
      <c r="L231" s="21">
        <f>SUM(F$3:F230)+I231</f>
        <v>9.5167512138984306E-3</v>
      </c>
      <c r="M231" s="21">
        <f>SUM(G$3:G230)+J231</f>
        <v>0</v>
      </c>
      <c r="N231" s="21"/>
      <c r="O231" s="21"/>
      <c r="P231" s="21"/>
      <c r="Q231" s="19">
        <f t="shared" si="19"/>
        <v>3.1511817621489357E-2</v>
      </c>
      <c r="R231" s="19">
        <f t="shared" si="20"/>
        <v>9.0568553667237252E-5</v>
      </c>
      <c r="S231" s="19">
        <f t="shared" si="21"/>
        <v>0</v>
      </c>
      <c r="T231" s="19">
        <f t="shared" si="22"/>
        <v>-1.6893725892780584E-3</v>
      </c>
      <c r="U231" s="19">
        <f t="shared" si="23"/>
        <v>0</v>
      </c>
      <c r="V231" s="19">
        <f t="shared" si="24"/>
        <v>0</v>
      </c>
    </row>
    <row r="232" spans="1:22" x14ac:dyDescent="0.25">
      <c r="A232" s="26">
        <f>Wellpath!E232</f>
        <v>0</v>
      </c>
      <c r="B232" s="22">
        <v>0</v>
      </c>
      <c r="C232" s="22">
        <v>0</v>
      </c>
      <c r="D232" s="22">
        <f>SIN(Wellpath!$L232) * SIN(Wellpath!$O232) * (TAN(Dip) * COS(Wellpath!$L232) + SIN(Wellpath!$L232) * COS(Wellpath!$O232)) / SQRT(2)</f>
        <v>0</v>
      </c>
      <c r="E232" s="20">
        <f>Model!$W$17*((drdp!B232+drdp!K232)*'MSXY-TI1S'!$B232+(drdp!E232+drdp!N232)*'MSXY-TI1S'!$C232+(drdp!H232+drdp!Q232)*'MSXY-TI1S'!$D232)</f>
        <v>0</v>
      </c>
      <c r="F232" s="20">
        <f>Model!$W$17*((drdp!C232+drdp!L232)*'MSXY-TI1S'!$B232+(drdp!F232+drdp!O232)*'MSXY-TI1S'!$C232+(drdp!I232+drdp!R232)*'MSXY-TI1S'!$D232)</f>
        <v>0</v>
      </c>
      <c r="G232" s="20">
        <f>Model!$W$17*((drdp!D232+drdp!M232)*'MSXY-TI1S'!$B232+(drdp!G232+drdp!P232)*'MSXY-TI1S'!$C232+(drdp!J232+drdp!S232)*'MSXY-TI1S'!$D232)</f>
        <v>0</v>
      </c>
      <c r="H232" s="18">
        <f>Model!$W$17*((drdp!B232)*'MSXY-TI1S'!$B232+(drdp!E232)*'MSXY-TI1S'!$C232+(drdp!H232)*'MSXY-TI1S'!$D232)</f>
        <v>0</v>
      </c>
      <c r="I232" s="18">
        <f>Model!$W$17*((drdp!C232)*'MSXY-TI1S'!$B232+(drdp!F232)*'MSXY-TI1S'!$C232+(drdp!I232)*'MSXY-TI1S'!$D232)</f>
        <v>0</v>
      </c>
      <c r="J232" s="18">
        <f>Model!$W$17*((drdp!D232)*'MSXY-TI1S'!$B232+(drdp!G232)*'MSXY-TI1S'!$C232+(drdp!J232)*'MSXY-TI1S'!$D232)</f>
        <v>0</v>
      </c>
      <c r="K232" s="21">
        <f>SUM(E$3:E231)+H232</f>
        <v>-0.17751568274800217</v>
      </c>
      <c r="L232" s="21">
        <f>SUM(F$3:F231)+I232</f>
        <v>9.5167512138984306E-3</v>
      </c>
      <c r="M232" s="21">
        <f>SUM(G$3:G231)+J232</f>
        <v>0</v>
      </c>
      <c r="N232" s="21"/>
      <c r="O232" s="21"/>
      <c r="P232" s="21"/>
      <c r="Q232" s="19">
        <f t="shared" si="19"/>
        <v>3.1511817621489357E-2</v>
      </c>
      <c r="R232" s="19">
        <f t="shared" si="20"/>
        <v>9.0568553667237252E-5</v>
      </c>
      <c r="S232" s="19">
        <f t="shared" si="21"/>
        <v>0</v>
      </c>
      <c r="T232" s="19">
        <f t="shared" si="22"/>
        <v>-1.6893725892780584E-3</v>
      </c>
      <c r="U232" s="19">
        <f t="shared" si="23"/>
        <v>0</v>
      </c>
      <c r="V232" s="19">
        <f t="shared" si="24"/>
        <v>0</v>
      </c>
    </row>
    <row r="233" spans="1:22" x14ac:dyDescent="0.25">
      <c r="A233" s="26">
        <f>Wellpath!E233</f>
        <v>0</v>
      </c>
      <c r="B233" s="22">
        <v>0</v>
      </c>
      <c r="C233" s="22">
        <v>0</v>
      </c>
      <c r="D233" s="22">
        <f>SIN(Wellpath!$L233) * SIN(Wellpath!$O233) * (TAN(Dip) * COS(Wellpath!$L233) + SIN(Wellpath!$L233) * COS(Wellpath!$O233)) / SQRT(2)</f>
        <v>0</v>
      </c>
      <c r="E233" s="20">
        <f>Model!$W$17*((drdp!B233+drdp!K233)*'MSXY-TI1S'!$B233+(drdp!E233+drdp!N233)*'MSXY-TI1S'!$C233+(drdp!H233+drdp!Q233)*'MSXY-TI1S'!$D233)</f>
        <v>0</v>
      </c>
      <c r="F233" s="20">
        <f>Model!$W$17*((drdp!C233+drdp!L233)*'MSXY-TI1S'!$B233+(drdp!F233+drdp!O233)*'MSXY-TI1S'!$C233+(drdp!I233+drdp!R233)*'MSXY-TI1S'!$D233)</f>
        <v>0</v>
      </c>
      <c r="G233" s="20">
        <f>Model!$W$17*((drdp!D233+drdp!M233)*'MSXY-TI1S'!$B233+(drdp!G233+drdp!P233)*'MSXY-TI1S'!$C233+(drdp!J233+drdp!S233)*'MSXY-TI1S'!$D233)</f>
        <v>0</v>
      </c>
      <c r="H233" s="18">
        <f>Model!$W$17*((drdp!B233)*'MSXY-TI1S'!$B233+(drdp!E233)*'MSXY-TI1S'!$C233+(drdp!H233)*'MSXY-TI1S'!$D233)</f>
        <v>0</v>
      </c>
      <c r="I233" s="18">
        <f>Model!$W$17*((drdp!C233)*'MSXY-TI1S'!$B233+(drdp!F233)*'MSXY-TI1S'!$C233+(drdp!I233)*'MSXY-TI1S'!$D233)</f>
        <v>0</v>
      </c>
      <c r="J233" s="18">
        <f>Model!$W$17*((drdp!D233)*'MSXY-TI1S'!$B233+(drdp!G233)*'MSXY-TI1S'!$C233+(drdp!J233)*'MSXY-TI1S'!$D233)</f>
        <v>0</v>
      </c>
      <c r="K233" s="21">
        <f>SUM(E$3:E232)+H233</f>
        <v>-0.17751568274800217</v>
      </c>
      <c r="L233" s="21">
        <f>SUM(F$3:F232)+I233</f>
        <v>9.5167512138984306E-3</v>
      </c>
      <c r="M233" s="21">
        <f>SUM(G$3:G232)+J233</f>
        <v>0</v>
      </c>
      <c r="N233" s="21"/>
      <c r="O233" s="21"/>
      <c r="P233" s="21"/>
      <c r="Q233" s="19">
        <f t="shared" si="19"/>
        <v>3.1511817621489357E-2</v>
      </c>
      <c r="R233" s="19">
        <f t="shared" si="20"/>
        <v>9.0568553667237252E-5</v>
      </c>
      <c r="S233" s="19">
        <f t="shared" si="21"/>
        <v>0</v>
      </c>
      <c r="T233" s="19">
        <f t="shared" si="22"/>
        <v>-1.6893725892780584E-3</v>
      </c>
      <c r="U233" s="19">
        <f t="shared" si="23"/>
        <v>0</v>
      </c>
      <c r="V233" s="19">
        <f t="shared" si="24"/>
        <v>0</v>
      </c>
    </row>
    <row r="234" spans="1:22" x14ac:dyDescent="0.25">
      <c r="A234" s="26">
        <f>Wellpath!E234</f>
        <v>0</v>
      </c>
      <c r="B234" s="22">
        <v>0</v>
      </c>
      <c r="C234" s="22">
        <v>0</v>
      </c>
      <c r="D234" s="22">
        <f>SIN(Wellpath!$L234) * SIN(Wellpath!$O234) * (TAN(Dip) * COS(Wellpath!$L234) + SIN(Wellpath!$L234) * COS(Wellpath!$O234)) / SQRT(2)</f>
        <v>0</v>
      </c>
      <c r="E234" s="20">
        <f>Model!$W$17*((drdp!B234+drdp!K234)*'MSXY-TI1S'!$B234+(drdp!E234+drdp!N234)*'MSXY-TI1S'!$C234+(drdp!H234+drdp!Q234)*'MSXY-TI1S'!$D234)</f>
        <v>0</v>
      </c>
      <c r="F234" s="20">
        <f>Model!$W$17*((drdp!C234+drdp!L234)*'MSXY-TI1S'!$B234+(drdp!F234+drdp!O234)*'MSXY-TI1S'!$C234+(drdp!I234+drdp!R234)*'MSXY-TI1S'!$D234)</f>
        <v>0</v>
      </c>
      <c r="G234" s="20">
        <f>Model!$W$17*((drdp!D234+drdp!M234)*'MSXY-TI1S'!$B234+(drdp!G234+drdp!P234)*'MSXY-TI1S'!$C234+(drdp!J234+drdp!S234)*'MSXY-TI1S'!$D234)</f>
        <v>0</v>
      </c>
      <c r="H234" s="18">
        <f>Model!$W$17*((drdp!B234)*'MSXY-TI1S'!$B234+(drdp!E234)*'MSXY-TI1S'!$C234+(drdp!H234)*'MSXY-TI1S'!$D234)</f>
        <v>0</v>
      </c>
      <c r="I234" s="18">
        <f>Model!$W$17*((drdp!C234)*'MSXY-TI1S'!$B234+(drdp!F234)*'MSXY-TI1S'!$C234+(drdp!I234)*'MSXY-TI1S'!$D234)</f>
        <v>0</v>
      </c>
      <c r="J234" s="18">
        <f>Model!$W$17*((drdp!D234)*'MSXY-TI1S'!$B234+(drdp!G234)*'MSXY-TI1S'!$C234+(drdp!J234)*'MSXY-TI1S'!$D234)</f>
        <v>0</v>
      </c>
      <c r="K234" s="21">
        <f>SUM(E$3:E233)+H234</f>
        <v>-0.17751568274800217</v>
      </c>
      <c r="L234" s="21">
        <f>SUM(F$3:F233)+I234</f>
        <v>9.5167512138984306E-3</v>
      </c>
      <c r="M234" s="21">
        <f>SUM(G$3:G233)+J234</f>
        <v>0</v>
      </c>
      <c r="N234" s="21"/>
      <c r="O234" s="21"/>
      <c r="P234" s="21"/>
      <c r="Q234" s="19">
        <f t="shared" si="19"/>
        <v>3.1511817621489357E-2</v>
      </c>
      <c r="R234" s="19">
        <f t="shared" si="20"/>
        <v>9.0568553667237252E-5</v>
      </c>
      <c r="S234" s="19">
        <f t="shared" si="21"/>
        <v>0</v>
      </c>
      <c r="T234" s="19">
        <f t="shared" si="22"/>
        <v>-1.6893725892780584E-3</v>
      </c>
      <c r="U234" s="19">
        <f t="shared" si="23"/>
        <v>0</v>
      </c>
      <c r="V234" s="19">
        <f t="shared" si="24"/>
        <v>0</v>
      </c>
    </row>
    <row r="235" spans="1:22" x14ac:dyDescent="0.25">
      <c r="A235" s="26">
        <f>Wellpath!E235</f>
        <v>0</v>
      </c>
      <c r="B235" s="22">
        <v>0</v>
      </c>
      <c r="C235" s="22">
        <v>0</v>
      </c>
      <c r="D235" s="22">
        <f>SIN(Wellpath!$L235) * SIN(Wellpath!$O235) * (TAN(Dip) * COS(Wellpath!$L235) + SIN(Wellpath!$L235) * COS(Wellpath!$O235)) / SQRT(2)</f>
        <v>0</v>
      </c>
      <c r="E235" s="20">
        <f>Model!$W$17*((drdp!B235+drdp!K235)*'MSXY-TI1S'!$B235+(drdp!E235+drdp!N235)*'MSXY-TI1S'!$C235+(drdp!H235+drdp!Q235)*'MSXY-TI1S'!$D235)</f>
        <v>0</v>
      </c>
      <c r="F235" s="20">
        <f>Model!$W$17*((drdp!C235+drdp!L235)*'MSXY-TI1S'!$B235+(drdp!F235+drdp!O235)*'MSXY-TI1S'!$C235+(drdp!I235+drdp!R235)*'MSXY-TI1S'!$D235)</f>
        <v>0</v>
      </c>
      <c r="G235" s="20">
        <f>Model!$W$17*((drdp!D235+drdp!M235)*'MSXY-TI1S'!$B235+(drdp!G235+drdp!P235)*'MSXY-TI1S'!$C235+(drdp!J235+drdp!S235)*'MSXY-TI1S'!$D235)</f>
        <v>0</v>
      </c>
      <c r="H235" s="18">
        <f>Model!$W$17*((drdp!B235)*'MSXY-TI1S'!$B235+(drdp!E235)*'MSXY-TI1S'!$C235+(drdp!H235)*'MSXY-TI1S'!$D235)</f>
        <v>0</v>
      </c>
      <c r="I235" s="18">
        <f>Model!$W$17*((drdp!C235)*'MSXY-TI1S'!$B235+(drdp!F235)*'MSXY-TI1S'!$C235+(drdp!I235)*'MSXY-TI1S'!$D235)</f>
        <v>0</v>
      </c>
      <c r="J235" s="18">
        <f>Model!$W$17*((drdp!D235)*'MSXY-TI1S'!$B235+(drdp!G235)*'MSXY-TI1S'!$C235+(drdp!J235)*'MSXY-TI1S'!$D235)</f>
        <v>0</v>
      </c>
      <c r="K235" s="21">
        <f>SUM(E$3:E234)+H235</f>
        <v>-0.17751568274800217</v>
      </c>
      <c r="L235" s="21">
        <f>SUM(F$3:F234)+I235</f>
        <v>9.5167512138984306E-3</v>
      </c>
      <c r="M235" s="21">
        <f>SUM(G$3:G234)+J235</f>
        <v>0</v>
      </c>
      <c r="N235" s="21"/>
      <c r="O235" s="21"/>
      <c r="P235" s="21"/>
      <c r="Q235" s="19">
        <f t="shared" si="19"/>
        <v>3.1511817621489357E-2</v>
      </c>
      <c r="R235" s="19">
        <f t="shared" si="20"/>
        <v>9.0568553667237252E-5</v>
      </c>
      <c r="S235" s="19">
        <f t="shared" si="21"/>
        <v>0</v>
      </c>
      <c r="T235" s="19">
        <f t="shared" si="22"/>
        <v>-1.6893725892780584E-3</v>
      </c>
      <c r="U235" s="19">
        <f t="shared" si="23"/>
        <v>0</v>
      </c>
      <c r="V235" s="19">
        <f t="shared" si="24"/>
        <v>0</v>
      </c>
    </row>
    <row r="236" spans="1:22" x14ac:dyDescent="0.25">
      <c r="A236" s="26">
        <f>Wellpath!E236</f>
        <v>0</v>
      </c>
      <c r="B236" s="22">
        <v>0</v>
      </c>
      <c r="C236" s="22">
        <v>0</v>
      </c>
      <c r="D236" s="22">
        <f>SIN(Wellpath!$L236) * SIN(Wellpath!$O236) * (TAN(Dip) * COS(Wellpath!$L236) + SIN(Wellpath!$L236) * COS(Wellpath!$O236)) / SQRT(2)</f>
        <v>0</v>
      </c>
      <c r="E236" s="20">
        <f>Model!$W$17*((drdp!B236+drdp!K236)*'MSXY-TI1S'!$B236+(drdp!E236+drdp!N236)*'MSXY-TI1S'!$C236+(drdp!H236+drdp!Q236)*'MSXY-TI1S'!$D236)</f>
        <v>0</v>
      </c>
      <c r="F236" s="20">
        <f>Model!$W$17*((drdp!C236+drdp!L236)*'MSXY-TI1S'!$B236+(drdp!F236+drdp!O236)*'MSXY-TI1S'!$C236+(drdp!I236+drdp!R236)*'MSXY-TI1S'!$D236)</f>
        <v>0</v>
      </c>
      <c r="G236" s="20">
        <f>Model!$W$17*((drdp!D236+drdp!M236)*'MSXY-TI1S'!$B236+(drdp!G236+drdp!P236)*'MSXY-TI1S'!$C236+(drdp!J236+drdp!S236)*'MSXY-TI1S'!$D236)</f>
        <v>0</v>
      </c>
      <c r="H236" s="18">
        <f>Model!$W$17*((drdp!B236)*'MSXY-TI1S'!$B236+(drdp!E236)*'MSXY-TI1S'!$C236+(drdp!H236)*'MSXY-TI1S'!$D236)</f>
        <v>0</v>
      </c>
      <c r="I236" s="18">
        <f>Model!$W$17*((drdp!C236)*'MSXY-TI1S'!$B236+(drdp!F236)*'MSXY-TI1S'!$C236+(drdp!I236)*'MSXY-TI1S'!$D236)</f>
        <v>0</v>
      </c>
      <c r="J236" s="18">
        <f>Model!$W$17*((drdp!D236)*'MSXY-TI1S'!$B236+(drdp!G236)*'MSXY-TI1S'!$C236+(drdp!J236)*'MSXY-TI1S'!$D236)</f>
        <v>0</v>
      </c>
      <c r="K236" s="21">
        <f>SUM(E$3:E235)+H236</f>
        <v>-0.17751568274800217</v>
      </c>
      <c r="L236" s="21">
        <f>SUM(F$3:F235)+I236</f>
        <v>9.5167512138984306E-3</v>
      </c>
      <c r="M236" s="21">
        <f>SUM(G$3:G235)+J236</f>
        <v>0</v>
      </c>
      <c r="N236" s="21"/>
      <c r="O236" s="21"/>
      <c r="P236" s="21"/>
      <c r="Q236" s="19">
        <f t="shared" si="19"/>
        <v>3.1511817621489357E-2</v>
      </c>
      <c r="R236" s="19">
        <f t="shared" si="20"/>
        <v>9.0568553667237252E-5</v>
      </c>
      <c r="S236" s="19">
        <f t="shared" si="21"/>
        <v>0</v>
      </c>
      <c r="T236" s="19">
        <f t="shared" si="22"/>
        <v>-1.6893725892780584E-3</v>
      </c>
      <c r="U236" s="19">
        <f t="shared" si="23"/>
        <v>0</v>
      </c>
      <c r="V236" s="19">
        <f t="shared" si="24"/>
        <v>0</v>
      </c>
    </row>
    <row r="237" spans="1:22" x14ac:dyDescent="0.25">
      <c r="A237" s="26">
        <f>Wellpath!E237</f>
        <v>0</v>
      </c>
      <c r="B237" s="22">
        <v>0</v>
      </c>
      <c r="C237" s="22">
        <v>0</v>
      </c>
      <c r="D237" s="22">
        <f>SIN(Wellpath!$L237) * SIN(Wellpath!$O237) * (TAN(Dip) * COS(Wellpath!$L237) + SIN(Wellpath!$L237) * COS(Wellpath!$O237)) / SQRT(2)</f>
        <v>0</v>
      </c>
      <c r="E237" s="20">
        <f>Model!$W$17*((drdp!B237+drdp!K237)*'MSXY-TI1S'!$B237+(drdp!E237+drdp!N237)*'MSXY-TI1S'!$C237+(drdp!H237+drdp!Q237)*'MSXY-TI1S'!$D237)</f>
        <v>0</v>
      </c>
      <c r="F237" s="20">
        <f>Model!$W$17*((drdp!C237+drdp!L237)*'MSXY-TI1S'!$B237+(drdp!F237+drdp!O237)*'MSXY-TI1S'!$C237+(drdp!I237+drdp!R237)*'MSXY-TI1S'!$D237)</f>
        <v>0</v>
      </c>
      <c r="G237" s="20">
        <f>Model!$W$17*((drdp!D237+drdp!M237)*'MSXY-TI1S'!$B237+(drdp!G237+drdp!P237)*'MSXY-TI1S'!$C237+(drdp!J237+drdp!S237)*'MSXY-TI1S'!$D237)</f>
        <v>0</v>
      </c>
      <c r="H237" s="18">
        <f>Model!$W$17*((drdp!B237)*'MSXY-TI1S'!$B237+(drdp!E237)*'MSXY-TI1S'!$C237+(drdp!H237)*'MSXY-TI1S'!$D237)</f>
        <v>0</v>
      </c>
      <c r="I237" s="18">
        <f>Model!$W$17*((drdp!C237)*'MSXY-TI1S'!$B237+(drdp!F237)*'MSXY-TI1S'!$C237+(drdp!I237)*'MSXY-TI1S'!$D237)</f>
        <v>0</v>
      </c>
      <c r="J237" s="18">
        <f>Model!$W$17*((drdp!D237)*'MSXY-TI1S'!$B237+(drdp!G237)*'MSXY-TI1S'!$C237+(drdp!J237)*'MSXY-TI1S'!$D237)</f>
        <v>0</v>
      </c>
      <c r="K237" s="21">
        <f>SUM(E$3:E236)+H237</f>
        <v>-0.17751568274800217</v>
      </c>
      <c r="L237" s="21">
        <f>SUM(F$3:F236)+I237</f>
        <v>9.5167512138984306E-3</v>
      </c>
      <c r="M237" s="21">
        <f>SUM(G$3:G236)+J237</f>
        <v>0</v>
      </c>
      <c r="N237" s="21"/>
      <c r="O237" s="21"/>
      <c r="P237" s="21"/>
      <c r="Q237" s="19">
        <f t="shared" si="19"/>
        <v>3.1511817621489357E-2</v>
      </c>
      <c r="R237" s="19">
        <f t="shared" si="20"/>
        <v>9.0568553667237252E-5</v>
      </c>
      <c r="S237" s="19">
        <f t="shared" si="21"/>
        <v>0</v>
      </c>
      <c r="T237" s="19">
        <f t="shared" si="22"/>
        <v>-1.6893725892780584E-3</v>
      </c>
      <c r="U237" s="19">
        <f t="shared" si="23"/>
        <v>0</v>
      </c>
      <c r="V237" s="19">
        <f t="shared" si="24"/>
        <v>0</v>
      </c>
    </row>
    <row r="238" spans="1:22" x14ac:dyDescent="0.25">
      <c r="A238" s="26">
        <f>Wellpath!E238</f>
        <v>0</v>
      </c>
      <c r="B238" s="22">
        <v>0</v>
      </c>
      <c r="C238" s="22">
        <v>0</v>
      </c>
      <c r="D238" s="22">
        <f>SIN(Wellpath!$L238) * SIN(Wellpath!$O238) * (TAN(Dip) * COS(Wellpath!$L238) + SIN(Wellpath!$L238) * COS(Wellpath!$O238)) / SQRT(2)</f>
        <v>0</v>
      </c>
      <c r="E238" s="20">
        <f>Model!$W$17*((drdp!B238+drdp!K238)*'MSXY-TI1S'!$B238+(drdp!E238+drdp!N238)*'MSXY-TI1S'!$C238+(drdp!H238+drdp!Q238)*'MSXY-TI1S'!$D238)</f>
        <v>0</v>
      </c>
      <c r="F238" s="20">
        <f>Model!$W$17*((drdp!C238+drdp!L238)*'MSXY-TI1S'!$B238+(drdp!F238+drdp!O238)*'MSXY-TI1S'!$C238+(drdp!I238+drdp!R238)*'MSXY-TI1S'!$D238)</f>
        <v>0</v>
      </c>
      <c r="G238" s="20">
        <f>Model!$W$17*((drdp!D238+drdp!M238)*'MSXY-TI1S'!$B238+(drdp!G238+drdp!P238)*'MSXY-TI1S'!$C238+(drdp!J238+drdp!S238)*'MSXY-TI1S'!$D238)</f>
        <v>0</v>
      </c>
      <c r="H238" s="18">
        <f>Model!$W$17*((drdp!B238)*'MSXY-TI1S'!$B238+(drdp!E238)*'MSXY-TI1S'!$C238+(drdp!H238)*'MSXY-TI1S'!$D238)</f>
        <v>0</v>
      </c>
      <c r="I238" s="18">
        <f>Model!$W$17*((drdp!C238)*'MSXY-TI1S'!$B238+(drdp!F238)*'MSXY-TI1S'!$C238+(drdp!I238)*'MSXY-TI1S'!$D238)</f>
        <v>0</v>
      </c>
      <c r="J238" s="18">
        <f>Model!$W$17*((drdp!D238)*'MSXY-TI1S'!$B238+(drdp!G238)*'MSXY-TI1S'!$C238+(drdp!J238)*'MSXY-TI1S'!$D238)</f>
        <v>0</v>
      </c>
      <c r="K238" s="21">
        <f>SUM(E$3:E237)+H238</f>
        <v>-0.17751568274800217</v>
      </c>
      <c r="L238" s="21">
        <f>SUM(F$3:F237)+I238</f>
        <v>9.5167512138984306E-3</v>
      </c>
      <c r="M238" s="21">
        <f>SUM(G$3:G237)+J238</f>
        <v>0</v>
      </c>
      <c r="N238" s="21"/>
      <c r="O238" s="21"/>
      <c r="P238" s="21"/>
      <c r="Q238" s="19">
        <f t="shared" si="19"/>
        <v>3.1511817621489357E-2</v>
      </c>
      <c r="R238" s="19">
        <f t="shared" si="20"/>
        <v>9.0568553667237252E-5</v>
      </c>
      <c r="S238" s="19">
        <f t="shared" si="21"/>
        <v>0</v>
      </c>
      <c r="T238" s="19">
        <f t="shared" si="22"/>
        <v>-1.6893725892780584E-3</v>
      </c>
      <c r="U238" s="19">
        <f t="shared" si="23"/>
        <v>0</v>
      </c>
      <c r="V238" s="19">
        <f t="shared" si="24"/>
        <v>0</v>
      </c>
    </row>
    <row r="239" spans="1:22" x14ac:dyDescent="0.25">
      <c r="A239" s="26">
        <f>Wellpath!E239</f>
        <v>0</v>
      </c>
      <c r="B239" s="22">
        <v>0</v>
      </c>
      <c r="C239" s="22">
        <v>0</v>
      </c>
      <c r="D239" s="22">
        <f>SIN(Wellpath!$L239) * SIN(Wellpath!$O239) * (TAN(Dip) * COS(Wellpath!$L239) + SIN(Wellpath!$L239) * COS(Wellpath!$O239)) / SQRT(2)</f>
        <v>0</v>
      </c>
      <c r="E239" s="20">
        <f>Model!$W$17*((drdp!B239+drdp!K239)*'MSXY-TI1S'!$B239+(drdp!E239+drdp!N239)*'MSXY-TI1S'!$C239+(drdp!H239+drdp!Q239)*'MSXY-TI1S'!$D239)</f>
        <v>0</v>
      </c>
      <c r="F239" s="20">
        <f>Model!$W$17*((drdp!C239+drdp!L239)*'MSXY-TI1S'!$B239+(drdp!F239+drdp!O239)*'MSXY-TI1S'!$C239+(drdp!I239+drdp!R239)*'MSXY-TI1S'!$D239)</f>
        <v>0</v>
      </c>
      <c r="G239" s="20">
        <f>Model!$W$17*((drdp!D239+drdp!M239)*'MSXY-TI1S'!$B239+(drdp!G239+drdp!P239)*'MSXY-TI1S'!$C239+(drdp!J239+drdp!S239)*'MSXY-TI1S'!$D239)</f>
        <v>0</v>
      </c>
      <c r="H239" s="18">
        <f>Model!$W$17*((drdp!B239)*'MSXY-TI1S'!$B239+(drdp!E239)*'MSXY-TI1S'!$C239+(drdp!H239)*'MSXY-TI1S'!$D239)</f>
        <v>0</v>
      </c>
      <c r="I239" s="18">
        <f>Model!$W$17*((drdp!C239)*'MSXY-TI1S'!$B239+(drdp!F239)*'MSXY-TI1S'!$C239+(drdp!I239)*'MSXY-TI1S'!$D239)</f>
        <v>0</v>
      </c>
      <c r="J239" s="18">
        <f>Model!$W$17*((drdp!D239)*'MSXY-TI1S'!$B239+(drdp!G239)*'MSXY-TI1S'!$C239+(drdp!J239)*'MSXY-TI1S'!$D239)</f>
        <v>0</v>
      </c>
      <c r="K239" s="21">
        <f>SUM(E$3:E238)+H239</f>
        <v>-0.17751568274800217</v>
      </c>
      <c r="L239" s="21">
        <f>SUM(F$3:F238)+I239</f>
        <v>9.5167512138984306E-3</v>
      </c>
      <c r="M239" s="21">
        <f>SUM(G$3:G238)+J239</f>
        <v>0</v>
      </c>
      <c r="N239" s="21"/>
      <c r="O239" s="21"/>
      <c r="P239" s="21"/>
      <c r="Q239" s="19">
        <f t="shared" si="19"/>
        <v>3.1511817621489357E-2</v>
      </c>
      <c r="R239" s="19">
        <f t="shared" si="20"/>
        <v>9.0568553667237252E-5</v>
      </c>
      <c r="S239" s="19">
        <f t="shared" si="21"/>
        <v>0</v>
      </c>
      <c r="T239" s="19">
        <f t="shared" si="22"/>
        <v>-1.6893725892780584E-3</v>
      </c>
      <c r="U239" s="19">
        <f t="shared" si="23"/>
        <v>0</v>
      </c>
      <c r="V239" s="19">
        <f t="shared" si="24"/>
        <v>0</v>
      </c>
    </row>
    <row r="240" spans="1:22" x14ac:dyDescent="0.25">
      <c r="A240" s="26">
        <f>Wellpath!E240</f>
        <v>0</v>
      </c>
      <c r="B240" s="22">
        <v>0</v>
      </c>
      <c r="C240" s="22">
        <v>0</v>
      </c>
      <c r="D240" s="22">
        <f>SIN(Wellpath!$L240) * SIN(Wellpath!$O240) * (TAN(Dip) * COS(Wellpath!$L240) + SIN(Wellpath!$L240) * COS(Wellpath!$O240)) / SQRT(2)</f>
        <v>0</v>
      </c>
      <c r="E240" s="20">
        <f>Model!$W$17*((drdp!B240+drdp!K240)*'MSXY-TI1S'!$B240+(drdp!E240+drdp!N240)*'MSXY-TI1S'!$C240+(drdp!H240+drdp!Q240)*'MSXY-TI1S'!$D240)</f>
        <v>0</v>
      </c>
      <c r="F240" s="20">
        <f>Model!$W$17*((drdp!C240+drdp!L240)*'MSXY-TI1S'!$B240+(drdp!F240+drdp!O240)*'MSXY-TI1S'!$C240+(drdp!I240+drdp!R240)*'MSXY-TI1S'!$D240)</f>
        <v>0</v>
      </c>
      <c r="G240" s="20">
        <f>Model!$W$17*((drdp!D240+drdp!M240)*'MSXY-TI1S'!$B240+(drdp!G240+drdp!P240)*'MSXY-TI1S'!$C240+(drdp!J240+drdp!S240)*'MSXY-TI1S'!$D240)</f>
        <v>0</v>
      </c>
      <c r="H240" s="18">
        <f>Model!$W$17*((drdp!B240)*'MSXY-TI1S'!$B240+(drdp!E240)*'MSXY-TI1S'!$C240+(drdp!H240)*'MSXY-TI1S'!$D240)</f>
        <v>0</v>
      </c>
      <c r="I240" s="18">
        <f>Model!$W$17*((drdp!C240)*'MSXY-TI1S'!$B240+(drdp!F240)*'MSXY-TI1S'!$C240+(drdp!I240)*'MSXY-TI1S'!$D240)</f>
        <v>0</v>
      </c>
      <c r="J240" s="18">
        <f>Model!$W$17*((drdp!D240)*'MSXY-TI1S'!$B240+(drdp!G240)*'MSXY-TI1S'!$C240+(drdp!J240)*'MSXY-TI1S'!$D240)</f>
        <v>0</v>
      </c>
      <c r="K240" s="21">
        <f>SUM(E$3:E239)+H240</f>
        <v>-0.17751568274800217</v>
      </c>
      <c r="L240" s="21">
        <f>SUM(F$3:F239)+I240</f>
        <v>9.5167512138984306E-3</v>
      </c>
      <c r="M240" s="21">
        <f>SUM(G$3:G239)+J240</f>
        <v>0</v>
      </c>
      <c r="N240" s="21"/>
      <c r="O240" s="21"/>
      <c r="P240" s="21"/>
      <c r="Q240" s="19">
        <f t="shared" si="19"/>
        <v>3.1511817621489357E-2</v>
      </c>
      <c r="R240" s="19">
        <f t="shared" si="20"/>
        <v>9.0568553667237252E-5</v>
      </c>
      <c r="S240" s="19">
        <f t="shared" si="21"/>
        <v>0</v>
      </c>
      <c r="T240" s="19">
        <f t="shared" si="22"/>
        <v>-1.6893725892780584E-3</v>
      </c>
      <c r="U240" s="19">
        <f t="shared" si="23"/>
        <v>0</v>
      </c>
      <c r="V240" s="19">
        <f t="shared" si="24"/>
        <v>0</v>
      </c>
    </row>
    <row r="241" spans="1:22" x14ac:dyDescent="0.25">
      <c r="A241" s="26">
        <f>Wellpath!E241</f>
        <v>0</v>
      </c>
      <c r="B241" s="22">
        <v>0</v>
      </c>
      <c r="C241" s="22">
        <v>0</v>
      </c>
      <c r="D241" s="22">
        <f>SIN(Wellpath!$L241) * SIN(Wellpath!$O241) * (TAN(Dip) * COS(Wellpath!$L241) + SIN(Wellpath!$L241) * COS(Wellpath!$O241)) / SQRT(2)</f>
        <v>0</v>
      </c>
      <c r="E241" s="20">
        <f>Model!$W$17*((drdp!B241+drdp!K241)*'MSXY-TI1S'!$B241+(drdp!E241+drdp!N241)*'MSXY-TI1S'!$C241+(drdp!H241+drdp!Q241)*'MSXY-TI1S'!$D241)</f>
        <v>0</v>
      </c>
      <c r="F241" s="20">
        <f>Model!$W$17*((drdp!C241+drdp!L241)*'MSXY-TI1S'!$B241+(drdp!F241+drdp!O241)*'MSXY-TI1S'!$C241+(drdp!I241+drdp!R241)*'MSXY-TI1S'!$D241)</f>
        <v>0</v>
      </c>
      <c r="G241" s="20">
        <f>Model!$W$17*((drdp!D241+drdp!M241)*'MSXY-TI1S'!$B241+(drdp!G241+drdp!P241)*'MSXY-TI1S'!$C241+(drdp!J241+drdp!S241)*'MSXY-TI1S'!$D241)</f>
        <v>0</v>
      </c>
      <c r="H241" s="18">
        <f>Model!$W$17*((drdp!B241)*'MSXY-TI1S'!$B241+(drdp!E241)*'MSXY-TI1S'!$C241+(drdp!H241)*'MSXY-TI1S'!$D241)</f>
        <v>0</v>
      </c>
      <c r="I241" s="18">
        <f>Model!$W$17*((drdp!C241)*'MSXY-TI1S'!$B241+(drdp!F241)*'MSXY-TI1S'!$C241+(drdp!I241)*'MSXY-TI1S'!$D241)</f>
        <v>0</v>
      </c>
      <c r="J241" s="18">
        <f>Model!$W$17*((drdp!D241)*'MSXY-TI1S'!$B241+(drdp!G241)*'MSXY-TI1S'!$C241+(drdp!J241)*'MSXY-TI1S'!$D241)</f>
        <v>0</v>
      </c>
      <c r="K241" s="21">
        <f>SUM(E$3:E240)+H241</f>
        <v>-0.17751568274800217</v>
      </c>
      <c r="L241" s="21">
        <f>SUM(F$3:F240)+I241</f>
        <v>9.5167512138984306E-3</v>
      </c>
      <c r="M241" s="21">
        <f>SUM(G$3:G240)+J241</f>
        <v>0</v>
      </c>
      <c r="N241" s="21"/>
      <c r="O241" s="21"/>
      <c r="P241" s="21"/>
      <c r="Q241" s="19">
        <f t="shared" si="19"/>
        <v>3.1511817621489357E-2</v>
      </c>
      <c r="R241" s="19">
        <f t="shared" si="20"/>
        <v>9.0568553667237252E-5</v>
      </c>
      <c r="S241" s="19">
        <f t="shared" si="21"/>
        <v>0</v>
      </c>
      <c r="T241" s="19">
        <f t="shared" si="22"/>
        <v>-1.6893725892780584E-3</v>
      </c>
      <c r="U241" s="19">
        <f t="shared" si="23"/>
        <v>0</v>
      </c>
      <c r="V241" s="19">
        <f t="shared" si="24"/>
        <v>0</v>
      </c>
    </row>
    <row r="242" spans="1:22" x14ac:dyDescent="0.25">
      <c r="A242" s="26">
        <f>Wellpath!E242</f>
        <v>0</v>
      </c>
      <c r="B242" s="22">
        <v>0</v>
      </c>
      <c r="C242" s="22">
        <v>0</v>
      </c>
      <c r="D242" s="22">
        <f>SIN(Wellpath!$L242) * SIN(Wellpath!$O242) * (TAN(Dip) * COS(Wellpath!$L242) + SIN(Wellpath!$L242) * COS(Wellpath!$O242)) / SQRT(2)</f>
        <v>0</v>
      </c>
      <c r="E242" s="20">
        <f>Model!$W$17*((drdp!B242+drdp!K242)*'MSXY-TI1S'!$B242+(drdp!E242+drdp!N242)*'MSXY-TI1S'!$C242+(drdp!H242+drdp!Q242)*'MSXY-TI1S'!$D242)</f>
        <v>0</v>
      </c>
      <c r="F242" s="20">
        <f>Model!$W$17*((drdp!C242+drdp!L242)*'MSXY-TI1S'!$B242+(drdp!F242+drdp!O242)*'MSXY-TI1S'!$C242+(drdp!I242+drdp!R242)*'MSXY-TI1S'!$D242)</f>
        <v>0</v>
      </c>
      <c r="G242" s="20">
        <f>Model!$W$17*((drdp!D242+drdp!M242)*'MSXY-TI1S'!$B242+(drdp!G242+drdp!P242)*'MSXY-TI1S'!$C242+(drdp!J242+drdp!S242)*'MSXY-TI1S'!$D242)</f>
        <v>0</v>
      </c>
      <c r="H242" s="18">
        <f>Model!$W$17*((drdp!B242)*'MSXY-TI1S'!$B242+(drdp!E242)*'MSXY-TI1S'!$C242+(drdp!H242)*'MSXY-TI1S'!$D242)</f>
        <v>0</v>
      </c>
      <c r="I242" s="18">
        <f>Model!$W$17*((drdp!C242)*'MSXY-TI1S'!$B242+(drdp!F242)*'MSXY-TI1S'!$C242+(drdp!I242)*'MSXY-TI1S'!$D242)</f>
        <v>0</v>
      </c>
      <c r="J242" s="18">
        <f>Model!$W$17*((drdp!D242)*'MSXY-TI1S'!$B242+(drdp!G242)*'MSXY-TI1S'!$C242+(drdp!J242)*'MSXY-TI1S'!$D242)</f>
        <v>0</v>
      </c>
      <c r="K242" s="21">
        <f>SUM(E$3:E241)+H242</f>
        <v>-0.17751568274800217</v>
      </c>
      <c r="L242" s="21">
        <f>SUM(F$3:F241)+I242</f>
        <v>9.5167512138984306E-3</v>
      </c>
      <c r="M242" s="21">
        <f>SUM(G$3:G241)+J242</f>
        <v>0</v>
      </c>
      <c r="N242" s="21"/>
      <c r="O242" s="21"/>
      <c r="P242" s="21"/>
      <c r="Q242" s="19">
        <f t="shared" si="19"/>
        <v>3.1511817621489357E-2</v>
      </c>
      <c r="R242" s="19">
        <f t="shared" si="20"/>
        <v>9.0568553667237252E-5</v>
      </c>
      <c r="S242" s="19">
        <f t="shared" si="21"/>
        <v>0</v>
      </c>
      <c r="T242" s="19">
        <f t="shared" si="22"/>
        <v>-1.6893725892780584E-3</v>
      </c>
      <c r="U242" s="19">
        <f t="shared" si="23"/>
        <v>0</v>
      </c>
      <c r="V242" s="19">
        <f t="shared" si="24"/>
        <v>0</v>
      </c>
    </row>
    <row r="243" spans="1:22" x14ac:dyDescent="0.25">
      <c r="A243" s="26">
        <f>Wellpath!E243</f>
        <v>0</v>
      </c>
      <c r="B243" s="22">
        <v>0</v>
      </c>
      <c r="C243" s="22">
        <v>0</v>
      </c>
      <c r="D243" s="22">
        <f>SIN(Wellpath!$L243) * SIN(Wellpath!$O243) * (TAN(Dip) * COS(Wellpath!$L243) + SIN(Wellpath!$L243) * COS(Wellpath!$O243)) / SQRT(2)</f>
        <v>0</v>
      </c>
      <c r="E243" s="20">
        <f>Model!$W$17*((drdp!B243+drdp!K243)*'MSXY-TI1S'!$B243+(drdp!E243+drdp!N243)*'MSXY-TI1S'!$C243+(drdp!H243+drdp!Q243)*'MSXY-TI1S'!$D243)</f>
        <v>0</v>
      </c>
      <c r="F243" s="20">
        <f>Model!$W$17*((drdp!C243+drdp!L243)*'MSXY-TI1S'!$B243+(drdp!F243+drdp!O243)*'MSXY-TI1S'!$C243+(drdp!I243+drdp!R243)*'MSXY-TI1S'!$D243)</f>
        <v>0</v>
      </c>
      <c r="G243" s="20">
        <f>Model!$W$17*((drdp!D243+drdp!M243)*'MSXY-TI1S'!$B243+(drdp!G243+drdp!P243)*'MSXY-TI1S'!$C243+(drdp!J243+drdp!S243)*'MSXY-TI1S'!$D243)</f>
        <v>0</v>
      </c>
      <c r="H243" s="18">
        <f>Model!$W$17*((drdp!B243)*'MSXY-TI1S'!$B243+(drdp!E243)*'MSXY-TI1S'!$C243+(drdp!H243)*'MSXY-TI1S'!$D243)</f>
        <v>0</v>
      </c>
      <c r="I243" s="18">
        <f>Model!$W$17*((drdp!C243)*'MSXY-TI1S'!$B243+(drdp!F243)*'MSXY-TI1S'!$C243+(drdp!I243)*'MSXY-TI1S'!$D243)</f>
        <v>0</v>
      </c>
      <c r="J243" s="18">
        <f>Model!$W$17*((drdp!D243)*'MSXY-TI1S'!$B243+(drdp!G243)*'MSXY-TI1S'!$C243+(drdp!J243)*'MSXY-TI1S'!$D243)</f>
        <v>0</v>
      </c>
      <c r="K243" s="21">
        <f>SUM(E$3:E242)+H243</f>
        <v>-0.17751568274800217</v>
      </c>
      <c r="L243" s="21">
        <f>SUM(F$3:F242)+I243</f>
        <v>9.5167512138984306E-3</v>
      </c>
      <c r="M243" s="21">
        <f>SUM(G$3:G242)+J243</f>
        <v>0</v>
      </c>
      <c r="N243" s="21"/>
      <c r="O243" s="21"/>
      <c r="P243" s="21"/>
      <c r="Q243" s="19">
        <f t="shared" si="19"/>
        <v>3.1511817621489357E-2</v>
      </c>
      <c r="R243" s="19">
        <f t="shared" si="20"/>
        <v>9.0568553667237252E-5</v>
      </c>
      <c r="S243" s="19">
        <f t="shared" si="21"/>
        <v>0</v>
      </c>
      <c r="T243" s="19">
        <f t="shared" si="22"/>
        <v>-1.6893725892780584E-3</v>
      </c>
      <c r="U243" s="19">
        <f t="shared" si="23"/>
        <v>0</v>
      </c>
      <c r="V243" s="19">
        <f t="shared" si="24"/>
        <v>0</v>
      </c>
    </row>
    <row r="244" spans="1:22" x14ac:dyDescent="0.25">
      <c r="A244" s="26">
        <f>Wellpath!E244</f>
        <v>0</v>
      </c>
      <c r="B244" s="22">
        <v>0</v>
      </c>
      <c r="C244" s="22">
        <v>0</v>
      </c>
      <c r="D244" s="22">
        <f>SIN(Wellpath!$L244) * SIN(Wellpath!$O244) * (TAN(Dip) * COS(Wellpath!$L244) + SIN(Wellpath!$L244) * COS(Wellpath!$O244)) / SQRT(2)</f>
        <v>0</v>
      </c>
      <c r="E244" s="20">
        <f>Model!$W$17*((drdp!B244+drdp!K244)*'MSXY-TI1S'!$B244+(drdp!E244+drdp!N244)*'MSXY-TI1S'!$C244+(drdp!H244+drdp!Q244)*'MSXY-TI1S'!$D244)</f>
        <v>0</v>
      </c>
      <c r="F244" s="20">
        <f>Model!$W$17*((drdp!C244+drdp!L244)*'MSXY-TI1S'!$B244+(drdp!F244+drdp!O244)*'MSXY-TI1S'!$C244+(drdp!I244+drdp!R244)*'MSXY-TI1S'!$D244)</f>
        <v>0</v>
      </c>
      <c r="G244" s="20">
        <f>Model!$W$17*((drdp!D244+drdp!M244)*'MSXY-TI1S'!$B244+(drdp!G244+drdp!P244)*'MSXY-TI1S'!$C244+(drdp!J244+drdp!S244)*'MSXY-TI1S'!$D244)</f>
        <v>0</v>
      </c>
      <c r="H244" s="18">
        <f>Model!$W$17*((drdp!B244)*'MSXY-TI1S'!$B244+(drdp!E244)*'MSXY-TI1S'!$C244+(drdp!H244)*'MSXY-TI1S'!$D244)</f>
        <v>0</v>
      </c>
      <c r="I244" s="18">
        <f>Model!$W$17*((drdp!C244)*'MSXY-TI1S'!$B244+(drdp!F244)*'MSXY-TI1S'!$C244+(drdp!I244)*'MSXY-TI1S'!$D244)</f>
        <v>0</v>
      </c>
      <c r="J244" s="18">
        <f>Model!$W$17*((drdp!D244)*'MSXY-TI1S'!$B244+(drdp!G244)*'MSXY-TI1S'!$C244+(drdp!J244)*'MSXY-TI1S'!$D244)</f>
        <v>0</v>
      </c>
      <c r="K244" s="21">
        <f>SUM(E$3:E243)+H244</f>
        <v>-0.17751568274800217</v>
      </c>
      <c r="L244" s="21">
        <f>SUM(F$3:F243)+I244</f>
        <v>9.5167512138984306E-3</v>
      </c>
      <c r="M244" s="21">
        <f>SUM(G$3:G243)+J244</f>
        <v>0</v>
      </c>
      <c r="N244" s="21"/>
      <c r="O244" s="21"/>
      <c r="P244" s="21"/>
      <c r="Q244" s="19">
        <f t="shared" si="19"/>
        <v>3.1511817621489357E-2</v>
      </c>
      <c r="R244" s="19">
        <f t="shared" si="20"/>
        <v>9.0568553667237252E-5</v>
      </c>
      <c r="S244" s="19">
        <f t="shared" si="21"/>
        <v>0</v>
      </c>
      <c r="T244" s="19">
        <f t="shared" si="22"/>
        <v>-1.6893725892780584E-3</v>
      </c>
      <c r="U244" s="19">
        <f t="shared" si="23"/>
        <v>0</v>
      </c>
      <c r="V244" s="19">
        <f t="shared" si="24"/>
        <v>0</v>
      </c>
    </row>
    <row r="245" spans="1:22" x14ac:dyDescent="0.25">
      <c r="A245" s="26">
        <f>Wellpath!E245</f>
        <v>0</v>
      </c>
      <c r="B245" s="22">
        <v>0</v>
      </c>
      <c r="C245" s="22">
        <v>0</v>
      </c>
      <c r="D245" s="22">
        <f>SIN(Wellpath!$L245) * SIN(Wellpath!$O245) * (TAN(Dip) * COS(Wellpath!$L245) + SIN(Wellpath!$L245) * COS(Wellpath!$O245)) / SQRT(2)</f>
        <v>0</v>
      </c>
      <c r="E245" s="20">
        <f>Model!$W$17*((drdp!B245+drdp!K245)*'MSXY-TI1S'!$B245+(drdp!E245+drdp!N245)*'MSXY-TI1S'!$C245+(drdp!H245+drdp!Q245)*'MSXY-TI1S'!$D245)</f>
        <v>0</v>
      </c>
      <c r="F245" s="20">
        <f>Model!$W$17*((drdp!C245+drdp!L245)*'MSXY-TI1S'!$B245+(drdp!F245+drdp!O245)*'MSXY-TI1S'!$C245+(drdp!I245+drdp!R245)*'MSXY-TI1S'!$D245)</f>
        <v>0</v>
      </c>
      <c r="G245" s="20">
        <f>Model!$W$17*((drdp!D245+drdp!M245)*'MSXY-TI1S'!$B245+(drdp!G245+drdp!P245)*'MSXY-TI1S'!$C245+(drdp!J245+drdp!S245)*'MSXY-TI1S'!$D245)</f>
        <v>0</v>
      </c>
      <c r="H245" s="18">
        <f>Model!$W$17*((drdp!B245)*'MSXY-TI1S'!$B245+(drdp!E245)*'MSXY-TI1S'!$C245+(drdp!H245)*'MSXY-TI1S'!$D245)</f>
        <v>0</v>
      </c>
      <c r="I245" s="18">
        <f>Model!$W$17*((drdp!C245)*'MSXY-TI1S'!$B245+(drdp!F245)*'MSXY-TI1S'!$C245+(drdp!I245)*'MSXY-TI1S'!$D245)</f>
        <v>0</v>
      </c>
      <c r="J245" s="18">
        <f>Model!$W$17*((drdp!D245)*'MSXY-TI1S'!$B245+(drdp!G245)*'MSXY-TI1S'!$C245+(drdp!J245)*'MSXY-TI1S'!$D245)</f>
        <v>0</v>
      </c>
      <c r="K245" s="21">
        <f>SUM(E$3:E244)+H245</f>
        <v>-0.17751568274800217</v>
      </c>
      <c r="L245" s="21">
        <f>SUM(F$3:F244)+I245</f>
        <v>9.5167512138984306E-3</v>
      </c>
      <c r="M245" s="21">
        <f>SUM(G$3:G244)+J245</f>
        <v>0</v>
      </c>
      <c r="N245" s="21"/>
      <c r="O245" s="21"/>
      <c r="P245" s="21"/>
      <c r="Q245" s="19">
        <f t="shared" si="19"/>
        <v>3.1511817621489357E-2</v>
      </c>
      <c r="R245" s="19">
        <f t="shared" si="20"/>
        <v>9.0568553667237252E-5</v>
      </c>
      <c r="S245" s="19">
        <f t="shared" si="21"/>
        <v>0</v>
      </c>
      <c r="T245" s="19">
        <f t="shared" si="22"/>
        <v>-1.6893725892780584E-3</v>
      </c>
      <c r="U245" s="19">
        <f t="shared" si="23"/>
        <v>0</v>
      </c>
      <c r="V245" s="19">
        <f t="shared" si="24"/>
        <v>0</v>
      </c>
    </row>
    <row r="246" spans="1:22" x14ac:dyDescent="0.25">
      <c r="A246" s="26">
        <f>Wellpath!E246</f>
        <v>0</v>
      </c>
      <c r="B246" s="22">
        <v>0</v>
      </c>
      <c r="C246" s="22">
        <v>0</v>
      </c>
      <c r="D246" s="22">
        <f>SIN(Wellpath!$L246) * SIN(Wellpath!$O246) * (TAN(Dip) * COS(Wellpath!$L246) + SIN(Wellpath!$L246) * COS(Wellpath!$O246)) / SQRT(2)</f>
        <v>0</v>
      </c>
      <c r="E246" s="20">
        <f>Model!$W$17*((drdp!B246+drdp!K246)*'MSXY-TI1S'!$B246+(drdp!E246+drdp!N246)*'MSXY-TI1S'!$C246+(drdp!H246+drdp!Q246)*'MSXY-TI1S'!$D246)</f>
        <v>0</v>
      </c>
      <c r="F246" s="20">
        <f>Model!$W$17*((drdp!C246+drdp!L246)*'MSXY-TI1S'!$B246+(drdp!F246+drdp!O246)*'MSXY-TI1S'!$C246+(drdp!I246+drdp!R246)*'MSXY-TI1S'!$D246)</f>
        <v>0</v>
      </c>
      <c r="G246" s="20">
        <f>Model!$W$17*((drdp!D246+drdp!M246)*'MSXY-TI1S'!$B246+(drdp!G246+drdp!P246)*'MSXY-TI1S'!$C246+(drdp!J246+drdp!S246)*'MSXY-TI1S'!$D246)</f>
        <v>0</v>
      </c>
      <c r="H246" s="18">
        <f>Model!$W$17*((drdp!B246)*'MSXY-TI1S'!$B246+(drdp!E246)*'MSXY-TI1S'!$C246+(drdp!H246)*'MSXY-TI1S'!$D246)</f>
        <v>0</v>
      </c>
      <c r="I246" s="18">
        <f>Model!$W$17*((drdp!C246)*'MSXY-TI1S'!$B246+(drdp!F246)*'MSXY-TI1S'!$C246+(drdp!I246)*'MSXY-TI1S'!$D246)</f>
        <v>0</v>
      </c>
      <c r="J246" s="18">
        <f>Model!$W$17*((drdp!D246)*'MSXY-TI1S'!$B246+(drdp!G246)*'MSXY-TI1S'!$C246+(drdp!J246)*'MSXY-TI1S'!$D246)</f>
        <v>0</v>
      </c>
      <c r="K246" s="21">
        <f>SUM(E$3:E245)+H246</f>
        <v>-0.17751568274800217</v>
      </c>
      <c r="L246" s="21">
        <f>SUM(F$3:F245)+I246</f>
        <v>9.5167512138984306E-3</v>
      </c>
      <c r="M246" s="21">
        <f>SUM(G$3:G245)+J246</f>
        <v>0</v>
      </c>
      <c r="N246" s="21"/>
      <c r="O246" s="21"/>
      <c r="P246" s="21"/>
      <c r="Q246" s="19">
        <f t="shared" si="19"/>
        <v>3.1511817621489357E-2</v>
      </c>
      <c r="R246" s="19">
        <f t="shared" si="20"/>
        <v>9.0568553667237252E-5</v>
      </c>
      <c r="S246" s="19">
        <f t="shared" si="21"/>
        <v>0</v>
      </c>
      <c r="T246" s="19">
        <f t="shared" si="22"/>
        <v>-1.6893725892780584E-3</v>
      </c>
      <c r="U246" s="19">
        <f t="shared" si="23"/>
        <v>0</v>
      </c>
      <c r="V246" s="19">
        <f t="shared" si="24"/>
        <v>0</v>
      </c>
    </row>
    <row r="247" spans="1:22" x14ac:dyDescent="0.25">
      <c r="A247" s="26">
        <f>Wellpath!E247</f>
        <v>0</v>
      </c>
      <c r="B247" s="22">
        <v>0</v>
      </c>
      <c r="C247" s="22">
        <v>0</v>
      </c>
      <c r="D247" s="22">
        <f>SIN(Wellpath!$L247) * SIN(Wellpath!$O247) * (TAN(Dip) * COS(Wellpath!$L247) + SIN(Wellpath!$L247) * COS(Wellpath!$O247)) / SQRT(2)</f>
        <v>0</v>
      </c>
      <c r="E247" s="20">
        <f>Model!$W$17*((drdp!B247+drdp!K247)*'MSXY-TI1S'!$B247+(drdp!E247+drdp!N247)*'MSXY-TI1S'!$C247+(drdp!H247+drdp!Q247)*'MSXY-TI1S'!$D247)</f>
        <v>0</v>
      </c>
      <c r="F247" s="20">
        <f>Model!$W$17*((drdp!C247+drdp!L247)*'MSXY-TI1S'!$B247+(drdp!F247+drdp!O247)*'MSXY-TI1S'!$C247+(drdp!I247+drdp!R247)*'MSXY-TI1S'!$D247)</f>
        <v>0</v>
      </c>
      <c r="G247" s="20">
        <f>Model!$W$17*((drdp!D247+drdp!M247)*'MSXY-TI1S'!$B247+(drdp!G247+drdp!P247)*'MSXY-TI1S'!$C247+(drdp!J247+drdp!S247)*'MSXY-TI1S'!$D247)</f>
        <v>0</v>
      </c>
      <c r="H247" s="18">
        <f>Model!$W$17*((drdp!B247)*'MSXY-TI1S'!$B247+(drdp!E247)*'MSXY-TI1S'!$C247+(drdp!H247)*'MSXY-TI1S'!$D247)</f>
        <v>0</v>
      </c>
      <c r="I247" s="18">
        <f>Model!$W$17*((drdp!C247)*'MSXY-TI1S'!$B247+(drdp!F247)*'MSXY-TI1S'!$C247+(drdp!I247)*'MSXY-TI1S'!$D247)</f>
        <v>0</v>
      </c>
      <c r="J247" s="18">
        <f>Model!$W$17*((drdp!D247)*'MSXY-TI1S'!$B247+(drdp!G247)*'MSXY-TI1S'!$C247+(drdp!J247)*'MSXY-TI1S'!$D247)</f>
        <v>0</v>
      </c>
      <c r="K247" s="21">
        <f>SUM(E$3:E246)+H247</f>
        <v>-0.17751568274800217</v>
      </c>
      <c r="L247" s="21">
        <f>SUM(F$3:F246)+I247</f>
        <v>9.5167512138984306E-3</v>
      </c>
      <c r="M247" s="21">
        <f>SUM(G$3:G246)+J247</f>
        <v>0</v>
      </c>
      <c r="N247" s="21"/>
      <c r="O247" s="21"/>
      <c r="P247" s="21"/>
      <c r="Q247" s="19">
        <f t="shared" si="19"/>
        <v>3.1511817621489357E-2</v>
      </c>
      <c r="R247" s="19">
        <f t="shared" si="20"/>
        <v>9.0568553667237252E-5</v>
      </c>
      <c r="S247" s="19">
        <f t="shared" si="21"/>
        <v>0</v>
      </c>
      <c r="T247" s="19">
        <f t="shared" si="22"/>
        <v>-1.6893725892780584E-3</v>
      </c>
      <c r="U247" s="19">
        <f t="shared" si="23"/>
        <v>0</v>
      </c>
      <c r="V247" s="19">
        <f t="shared" si="24"/>
        <v>0</v>
      </c>
    </row>
    <row r="248" spans="1:22" x14ac:dyDescent="0.25">
      <c r="A248" s="26">
        <f>Wellpath!E248</f>
        <v>0</v>
      </c>
      <c r="B248" s="22">
        <v>0</v>
      </c>
      <c r="C248" s="22">
        <v>0</v>
      </c>
      <c r="D248" s="22">
        <f>SIN(Wellpath!$L248) * SIN(Wellpath!$O248) * (TAN(Dip) * COS(Wellpath!$L248) + SIN(Wellpath!$L248) * COS(Wellpath!$O248)) / SQRT(2)</f>
        <v>0</v>
      </c>
      <c r="E248" s="20">
        <f>Model!$W$17*((drdp!B248+drdp!K248)*'MSXY-TI1S'!$B248+(drdp!E248+drdp!N248)*'MSXY-TI1S'!$C248+(drdp!H248+drdp!Q248)*'MSXY-TI1S'!$D248)</f>
        <v>0</v>
      </c>
      <c r="F248" s="20">
        <f>Model!$W$17*((drdp!C248+drdp!L248)*'MSXY-TI1S'!$B248+(drdp!F248+drdp!O248)*'MSXY-TI1S'!$C248+(drdp!I248+drdp!R248)*'MSXY-TI1S'!$D248)</f>
        <v>0</v>
      </c>
      <c r="G248" s="20">
        <f>Model!$W$17*((drdp!D248+drdp!M248)*'MSXY-TI1S'!$B248+(drdp!G248+drdp!P248)*'MSXY-TI1S'!$C248+(drdp!J248+drdp!S248)*'MSXY-TI1S'!$D248)</f>
        <v>0</v>
      </c>
      <c r="H248" s="18">
        <f>Model!$W$17*((drdp!B248)*'MSXY-TI1S'!$B248+(drdp!E248)*'MSXY-TI1S'!$C248+(drdp!H248)*'MSXY-TI1S'!$D248)</f>
        <v>0</v>
      </c>
      <c r="I248" s="18">
        <f>Model!$W$17*((drdp!C248)*'MSXY-TI1S'!$B248+(drdp!F248)*'MSXY-TI1S'!$C248+(drdp!I248)*'MSXY-TI1S'!$D248)</f>
        <v>0</v>
      </c>
      <c r="J248" s="18">
        <f>Model!$W$17*((drdp!D248)*'MSXY-TI1S'!$B248+(drdp!G248)*'MSXY-TI1S'!$C248+(drdp!J248)*'MSXY-TI1S'!$D248)</f>
        <v>0</v>
      </c>
      <c r="K248" s="21">
        <f>SUM(E$3:E247)+H248</f>
        <v>-0.17751568274800217</v>
      </c>
      <c r="L248" s="21">
        <f>SUM(F$3:F247)+I248</f>
        <v>9.5167512138984306E-3</v>
      </c>
      <c r="M248" s="21">
        <f>SUM(G$3:G247)+J248</f>
        <v>0</v>
      </c>
      <c r="N248" s="21"/>
      <c r="O248" s="21"/>
      <c r="P248" s="21"/>
      <c r="Q248" s="19">
        <f t="shared" si="19"/>
        <v>3.1511817621489357E-2</v>
      </c>
      <c r="R248" s="19">
        <f t="shared" si="20"/>
        <v>9.0568553667237252E-5</v>
      </c>
      <c r="S248" s="19">
        <f t="shared" si="21"/>
        <v>0</v>
      </c>
      <c r="T248" s="19">
        <f t="shared" si="22"/>
        <v>-1.6893725892780584E-3</v>
      </c>
      <c r="U248" s="19">
        <f t="shared" si="23"/>
        <v>0</v>
      </c>
      <c r="V248" s="19">
        <f t="shared" si="24"/>
        <v>0</v>
      </c>
    </row>
    <row r="249" spans="1:22" x14ac:dyDescent="0.25">
      <c r="A249" s="26">
        <f>Wellpath!E249</f>
        <v>0</v>
      </c>
      <c r="B249" s="22">
        <v>0</v>
      </c>
      <c r="C249" s="22">
        <v>0</v>
      </c>
      <c r="D249" s="22">
        <f>SIN(Wellpath!$L249) * SIN(Wellpath!$O249) * (TAN(Dip) * COS(Wellpath!$L249) + SIN(Wellpath!$L249) * COS(Wellpath!$O249)) / SQRT(2)</f>
        <v>0</v>
      </c>
      <c r="E249" s="20">
        <f>Model!$W$17*((drdp!B249+drdp!K249)*'MSXY-TI1S'!$B249+(drdp!E249+drdp!N249)*'MSXY-TI1S'!$C249+(drdp!H249+drdp!Q249)*'MSXY-TI1S'!$D249)</f>
        <v>0</v>
      </c>
      <c r="F249" s="20">
        <f>Model!$W$17*((drdp!C249+drdp!L249)*'MSXY-TI1S'!$B249+(drdp!F249+drdp!O249)*'MSXY-TI1S'!$C249+(drdp!I249+drdp!R249)*'MSXY-TI1S'!$D249)</f>
        <v>0</v>
      </c>
      <c r="G249" s="20">
        <f>Model!$W$17*((drdp!D249+drdp!M249)*'MSXY-TI1S'!$B249+(drdp!G249+drdp!P249)*'MSXY-TI1S'!$C249+(drdp!J249+drdp!S249)*'MSXY-TI1S'!$D249)</f>
        <v>0</v>
      </c>
      <c r="H249" s="18">
        <f>Model!$W$17*((drdp!B249)*'MSXY-TI1S'!$B249+(drdp!E249)*'MSXY-TI1S'!$C249+(drdp!H249)*'MSXY-TI1S'!$D249)</f>
        <v>0</v>
      </c>
      <c r="I249" s="18">
        <f>Model!$W$17*((drdp!C249)*'MSXY-TI1S'!$B249+(drdp!F249)*'MSXY-TI1S'!$C249+(drdp!I249)*'MSXY-TI1S'!$D249)</f>
        <v>0</v>
      </c>
      <c r="J249" s="18">
        <f>Model!$W$17*((drdp!D249)*'MSXY-TI1S'!$B249+(drdp!G249)*'MSXY-TI1S'!$C249+(drdp!J249)*'MSXY-TI1S'!$D249)</f>
        <v>0</v>
      </c>
      <c r="K249" s="21">
        <f>SUM(E$3:E248)+H249</f>
        <v>-0.17751568274800217</v>
      </c>
      <c r="L249" s="21">
        <f>SUM(F$3:F248)+I249</f>
        <v>9.5167512138984306E-3</v>
      </c>
      <c r="M249" s="21">
        <f>SUM(G$3:G248)+J249</f>
        <v>0</v>
      </c>
      <c r="N249" s="21"/>
      <c r="O249" s="21"/>
      <c r="P249" s="21"/>
      <c r="Q249" s="19">
        <f t="shared" si="19"/>
        <v>3.1511817621489357E-2</v>
      </c>
      <c r="R249" s="19">
        <f t="shared" si="20"/>
        <v>9.0568553667237252E-5</v>
      </c>
      <c r="S249" s="19">
        <f t="shared" si="21"/>
        <v>0</v>
      </c>
      <c r="T249" s="19">
        <f t="shared" si="22"/>
        <v>-1.6893725892780584E-3</v>
      </c>
      <c r="U249" s="19">
        <f t="shared" si="23"/>
        <v>0</v>
      </c>
      <c r="V249" s="19">
        <f t="shared" si="24"/>
        <v>0</v>
      </c>
    </row>
    <row r="250" spans="1:22" x14ac:dyDescent="0.25">
      <c r="A250" s="26">
        <f>Wellpath!E250</f>
        <v>0</v>
      </c>
      <c r="B250" s="22">
        <v>0</v>
      </c>
      <c r="C250" s="22">
        <v>0</v>
      </c>
      <c r="D250" s="22">
        <f>SIN(Wellpath!$L250) * SIN(Wellpath!$O250) * (TAN(Dip) * COS(Wellpath!$L250) + SIN(Wellpath!$L250) * COS(Wellpath!$O250)) / SQRT(2)</f>
        <v>0</v>
      </c>
      <c r="E250" s="20">
        <f>Model!$W$17*((drdp!B250+drdp!K250)*'MSXY-TI1S'!$B250+(drdp!E250+drdp!N250)*'MSXY-TI1S'!$C250+(drdp!H250+drdp!Q250)*'MSXY-TI1S'!$D250)</f>
        <v>0</v>
      </c>
      <c r="F250" s="20">
        <f>Model!$W$17*((drdp!C250+drdp!L250)*'MSXY-TI1S'!$B250+(drdp!F250+drdp!O250)*'MSXY-TI1S'!$C250+(drdp!I250+drdp!R250)*'MSXY-TI1S'!$D250)</f>
        <v>0</v>
      </c>
      <c r="G250" s="20">
        <f>Model!$W$17*((drdp!D250+drdp!M250)*'MSXY-TI1S'!$B250+(drdp!G250+drdp!P250)*'MSXY-TI1S'!$C250+(drdp!J250+drdp!S250)*'MSXY-TI1S'!$D250)</f>
        <v>0</v>
      </c>
      <c r="H250" s="18">
        <f>Model!$W$17*((drdp!B250)*'MSXY-TI1S'!$B250+(drdp!E250)*'MSXY-TI1S'!$C250+(drdp!H250)*'MSXY-TI1S'!$D250)</f>
        <v>0</v>
      </c>
      <c r="I250" s="18">
        <f>Model!$W$17*((drdp!C250)*'MSXY-TI1S'!$B250+(drdp!F250)*'MSXY-TI1S'!$C250+(drdp!I250)*'MSXY-TI1S'!$D250)</f>
        <v>0</v>
      </c>
      <c r="J250" s="18">
        <f>Model!$W$17*((drdp!D250)*'MSXY-TI1S'!$B250+(drdp!G250)*'MSXY-TI1S'!$C250+(drdp!J250)*'MSXY-TI1S'!$D250)</f>
        <v>0</v>
      </c>
      <c r="K250" s="21">
        <f>SUM(E$3:E249)+H250</f>
        <v>-0.17751568274800217</v>
      </c>
      <c r="L250" s="21">
        <f>SUM(F$3:F249)+I250</f>
        <v>9.5167512138984306E-3</v>
      </c>
      <c r="M250" s="21">
        <f>SUM(G$3:G249)+J250</f>
        <v>0</v>
      </c>
      <c r="N250" s="21"/>
      <c r="O250" s="21"/>
      <c r="P250" s="21"/>
      <c r="Q250" s="19">
        <f t="shared" si="19"/>
        <v>3.1511817621489357E-2</v>
      </c>
      <c r="R250" s="19">
        <f t="shared" si="20"/>
        <v>9.0568553667237252E-5</v>
      </c>
      <c r="S250" s="19">
        <f t="shared" si="21"/>
        <v>0</v>
      </c>
      <c r="T250" s="19">
        <f t="shared" si="22"/>
        <v>-1.6893725892780584E-3</v>
      </c>
      <c r="U250" s="19">
        <f t="shared" si="23"/>
        <v>0</v>
      </c>
      <c r="V250" s="19">
        <f t="shared" si="24"/>
        <v>0</v>
      </c>
    </row>
    <row r="251" spans="1:22" x14ac:dyDescent="0.25">
      <c r="A251" s="26">
        <f>Wellpath!E251</f>
        <v>0</v>
      </c>
      <c r="B251" s="22">
        <v>0</v>
      </c>
      <c r="C251" s="22">
        <v>0</v>
      </c>
      <c r="D251" s="22">
        <f>SIN(Wellpath!$L251) * SIN(Wellpath!$O251) * (TAN(Dip) * COS(Wellpath!$L251) + SIN(Wellpath!$L251) * COS(Wellpath!$O251)) / SQRT(2)</f>
        <v>0</v>
      </c>
      <c r="E251" s="20">
        <f>Model!$W$17*((drdp!B251+drdp!K251)*'MSXY-TI1S'!$B251+(drdp!E251+drdp!N251)*'MSXY-TI1S'!$C251+(drdp!H251+drdp!Q251)*'MSXY-TI1S'!$D251)</f>
        <v>0</v>
      </c>
      <c r="F251" s="20">
        <f>Model!$W$17*((drdp!C251+drdp!L251)*'MSXY-TI1S'!$B251+(drdp!F251+drdp!O251)*'MSXY-TI1S'!$C251+(drdp!I251+drdp!R251)*'MSXY-TI1S'!$D251)</f>
        <v>0</v>
      </c>
      <c r="G251" s="20">
        <f>Model!$W$17*((drdp!D251+drdp!M251)*'MSXY-TI1S'!$B251+(drdp!G251+drdp!P251)*'MSXY-TI1S'!$C251+(drdp!J251+drdp!S251)*'MSXY-TI1S'!$D251)</f>
        <v>0</v>
      </c>
      <c r="H251" s="18">
        <f>Model!$W$17*((drdp!B251)*'MSXY-TI1S'!$B251+(drdp!E251)*'MSXY-TI1S'!$C251+(drdp!H251)*'MSXY-TI1S'!$D251)</f>
        <v>0</v>
      </c>
      <c r="I251" s="18">
        <f>Model!$W$17*((drdp!C251)*'MSXY-TI1S'!$B251+(drdp!F251)*'MSXY-TI1S'!$C251+(drdp!I251)*'MSXY-TI1S'!$D251)</f>
        <v>0</v>
      </c>
      <c r="J251" s="18">
        <f>Model!$W$17*((drdp!D251)*'MSXY-TI1S'!$B251+(drdp!G251)*'MSXY-TI1S'!$C251+(drdp!J251)*'MSXY-TI1S'!$D251)</f>
        <v>0</v>
      </c>
      <c r="K251" s="21">
        <f>SUM(E$3:E250)+H251</f>
        <v>-0.17751568274800217</v>
      </c>
      <c r="L251" s="21">
        <f>SUM(F$3:F250)+I251</f>
        <v>9.5167512138984306E-3</v>
      </c>
      <c r="M251" s="21">
        <f>SUM(G$3:G250)+J251</f>
        <v>0</v>
      </c>
      <c r="N251" s="21"/>
      <c r="O251" s="21"/>
      <c r="P251" s="21"/>
      <c r="Q251" s="19">
        <f t="shared" si="19"/>
        <v>3.1511817621489357E-2</v>
      </c>
      <c r="R251" s="19">
        <f t="shared" si="20"/>
        <v>9.0568553667237252E-5</v>
      </c>
      <c r="S251" s="19">
        <f t="shared" si="21"/>
        <v>0</v>
      </c>
      <c r="T251" s="19">
        <f t="shared" si="22"/>
        <v>-1.6893725892780584E-3</v>
      </c>
      <c r="U251" s="19">
        <f t="shared" si="23"/>
        <v>0</v>
      </c>
      <c r="V251" s="19">
        <f t="shared" si="24"/>
        <v>0</v>
      </c>
    </row>
    <row r="252" spans="1:22" x14ac:dyDescent="0.25">
      <c r="A252" s="26">
        <f>Wellpath!E252</f>
        <v>0</v>
      </c>
      <c r="B252" s="22">
        <v>0</v>
      </c>
      <c r="C252" s="22">
        <v>0</v>
      </c>
      <c r="D252" s="22">
        <f>SIN(Wellpath!$L252) * SIN(Wellpath!$O252) * (TAN(Dip) * COS(Wellpath!$L252) + SIN(Wellpath!$L252) * COS(Wellpath!$O252)) / SQRT(2)</f>
        <v>0</v>
      </c>
      <c r="E252" s="20">
        <f>Model!$W$17*((drdp!B252+drdp!K252)*'MSXY-TI1S'!$B252+(drdp!E252+drdp!N252)*'MSXY-TI1S'!$C252+(drdp!H252+drdp!Q252)*'MSXY-TI1S'!$D252)</f>
        <v>0</v>
      </c>
      <c r="F252" s="20">
        <f>Model!$W$17*((drdp!C252+drdp!L252)*'MSXY-TI1S'!$B252+(drdp!F252+drdp!O252)*'MSXY-TI1S'!$C252+(drdp!I252+drdp!R252)*'MSXY-TI1S'!$D252)</f>
        <v>0</v>
      </c>
      <c r="G252" s="20">
        <f>Model!$W$17*((drdp!D252+drdp!M252)*'MSXY-TI1S'!$B252+(drdp!G252+drdp!P252)*'MSXY-TI1S'!$C252+(drdp!J252+drdp!S252)*'MSXY-TI1S'!$D252)</f>
        <v>0</v>
      </c>
      <c r="H252" s="18">
        <f>Model!$W$17*((drdp!B252)*'MSXY-TI1S'!$B252+(drdp!E252)*'MSXY-TI1S'!$C252+(drdp!H252)*'MSXY-TI1S'!$D252)</f>
        <v>0</v>
      </c>
      <c r="I252" s="18">
        <f>Model!$W$17*((drdp!C252)*'MSXY-TI1S'!$B252+(drdp!F252)*'MSXY-TI1S'!$C252+(drdp!I252)*'MSXY-TI1S'!$D252)</f>
        <v>0</v>
      </c>
      <c r="J252" s="18">
        <f>Model!$W$17*((drdp!D252)*'MSXY-TI1S'!$B252+(drdp!G252)*'MSXY-TI1S'!$C252+(drdp!J252)*'MSXY-TI1S'!$D252)</f>
        <v>0</v>
      </c>
      <c r="K252" s="21">
        <f>SUM(E$3:E251)+H252</f>
        <v>-0.17751568274800217</v>
      </c>
      <c r="L252" s="21">
        <f>SUM(F$3:F251)+I252</f>
        <v>9.5167512138984306E-3</v>
      </c>
      <c r="M252" s="21">
        <f>SUM(G$3:G251)+J252</f>
        <v>0</v>
      </c>
      <c r="N252" s="21"/>
      <c r="O252" s="21"/>
      <c r="P252" s="21"/>
      <c r="Q252" s="19">
        <f t="shared" si="19"/>
        <v>3.1511817621489357E-2</v>
      </c>
      <c r="R252" s="19">
        <f t="shared" si="20"/>
        <v>9.0568553667237252E-5</v>
      </c>
      <c r="S252" s="19">
        <f t="shared" si="21"/>
        <v>0</v>
      </c>
      <c r="T252" s="19">
        <f t="shared" si="22"/>
        <v>-1.6893725892780584E-3</v>
      </c>
      <c r="U252" s="19">
        <f t="shared" si="23"/>
        <v>0</v>
      </c>
      <c r="V252" s="19">
        <f t="shared" si="24"/>
        <v>0</v>
      </c>
    </row>
    <row r="253" spans="1:22" x14ac:dyDescent="0.25">
      <c r="A253" s="26">
        <f>Wellpath!E253</f>
        <v>0</v>
      </c>
      <c r="B253" s="22">
        <v>0</v>
      </c>
      <c r="C253" s="22">
        <v>0</v>
      </c>
      <c r="D253" s="22">
        <f>SIN(Wellpath!$L253) * SIN(Wellpath!$O253) * (TAN(Dip) * COS(Wellpath!$L253) + SIN(Wellpath!$L253) * COS(Wellpath!$O253)) / SQRT(2)</f>
        <v>0</v>
      </c>
      <c r="E253" s="20">
        <f>Model!$W$17*((drdp!B253+drdp!K253)*'MSXY-TI1S'!$B253+(drdp!E253+drdp!N253)*'MSXY-TI1S'!$C253+(drdp!H253+drdp!Q253)*'MSXY-TI1S'!$D253)</f>
        <v>0</v>
      </c>
      <c r="F253" s="20">
        <f>Model!$W$17*((drdp!C253+drdp!L253)*'MSXY-TI1S'!$B253+(drdp!F253+drdp!O253)*'MSXY-TI1S'!$C253+(drdp!I253+drdp!R253)*'MSXY-TI1S'!$D253)</f>
        <v>0</v>
      </c>
      <c r="G253" s="20">
        <f>Model!$W$17*((drdp!D253+drdp!M253)*'MSXY-TI1S'!$B253+(drdp!G253+drdp!P253)*'MSXY-TI1S'!$C253+(drdp!J253+drdp!S253)*'MSXY-TI1S'!$D253)</f>
        <v>0</v>
      </c>
      <c r="H253" s="18">
        <f>Model!$W$17*((drdp!B253)*'MSXY-TI1S'!$B253+(drdp!E253)*'MSXY-TI1S'!$C253+(drdp!H253)*'MSXY-TI1S'!$D253)</f>
        <v>0</v>
      </c>
      <c r="I253" s="18">
        <f>Model!$W$17*((drdp!C253)*'MSXY-TI1S'!$B253+(drdp!F253)*'MSXY-TI1S'!$C253+(drdp!I253)*'MSXY-TI1S'!$D253)</f>
        <v>0</v>
      </c>
      <c r="J253" s="18">
        <f>Model!$W$17*((drdp!D253)*'MSXY-TI1S'!$B253+(drdp!G253)*'MSXY-TI1S'!$C253+(drdp!J253)*'MSXY-TI1S'!$D253)</f>
        <v>0</v>
      </c>
      <c r="K253" s="21">
        <f>SUM(E$3:E252)+H253</f>
        <v>-0.17751568274800217</v>
      </c>
      <c r="L253" s="21">
        <f>SUM(F$3:F252)+I253</f>
        <v>9.5167512138984306E-3</v>
      </c>
      <c r="M253" s="21">
        <f>SUM(G$3:G252)+J253</f>
        <v>0</v>
      </c>
      <c r="N253" s="21"/>
      <c r="O253" s="21"/>
      <c r="P253" s="21"/>
      <c r="Q253" s="19">
        <f t="shared" si="19"/>
        <v>3.1511817621489357E-2</v>
      </c>
      <c r="R253" s="19">
        <f t="shared" si="20"/>
        <v>9.0568553667237252E-5</v>
      </c>
      <c r="S253" s="19">
        <f t="shared" si="21"/>
        <v>0</v>
      </c>
      <c r="T253" s="19">
        <f t="shared" si="22"/>
        <v>-1.6893725892780584E-3</v>
      </c>
      <c r="U253" s="19">
        <f t="shared" si="23"/>
        <v>0</v>
      </c>
      <c r="V253" s="19">
        <f t="shared" si="24"/>
        <v>0</v>
      </c>
    </row>
    <row r="254" spans="1:22" x14ac:dyDescent="0.25">
      <c r="A254" s="26">
        <f>Wellpath!E254</f>
        <v>0</v>
      </c>
      <c r="B254" s="22">
        <v>0</v>
      </c>
      <c r="C254" s="22">
        <v>0</v>
      </c>
      <c r="D254" s="22">
        <f>SIN(Wellpath!$L254) * SIN(Wellpath!$O254) * (TAN(Dip) * COS(Wellpath!$L254) + SIN(Wellpath!$L254) * COS(Wellpath!$O254)) / SQRT(2)</f>
        <v>0</v>
      </c>
      <c r="E254" s="20">
        <f>Model!$W$17*((drdp!B254+drdp!K254)*'MSXY-TI1S'!$B254+(drdp!E254+drdp!N254)*'MSXY-TI1S'!$C254+(drdp!H254+drdp!Q254)*'MSXY-TI1S'!$D254)</f>
        <v>0</v>
      </c>
      <c r="F254" s="20">
        <f>Model!$W$17*((drdp!C254+drdp!L254)*'MSXY-TI1S'!$B254+(drdp!F254+drdp!O254)*'MSXY-TI1S'!$C254+(drdp!I254+drdp!R254)*'MSXY-TI1S'!$D254)</f>
        <v>0</v>
      </c>
      <c r="G254" s="20">
        <f>Model!$W$17*((drdp!D254+drdp!M254)*'MSXY-TI1S'!$B254+(drdp!G254+drdp!P254)*'MSXY-TI1S'!$C254+(drdp!J254+drdp!S254)*'MSXY-TI1S'!$D254)</f>
        <v>0</v>
      </c>
      <c r="H254" s="18">
        <f>Model!$W$17*((drdp!B254)*'MSXY-TI1S'!$B254+(drdp!E254)*'MSXY-TI1S'!$C254+(drdp!H254)*'MSXY-TI1S'!$D254)</f>
        <v>0</v>
      </c>
      <c r="I254" s="18">
        <f>Model!$W$17*((drdp!C254)*'MSXY-TI1S'!$B254+(drdp!F254)*'MSXY-TI1S'!$C254+(drdp!I254)*'MSXY-TI1S'!$D254)</f>
        <v>0</v>
      </c>
      <c r="J254" s="18">
        <f>Model!$W$17*((drdp!D254)*'MSXY-TI1S'!$B254+(drdp!G254)*'MSXY-TI1S'!$C254+(drdp!J254)*'MSXY-TI1S'!$D254)</f>
        <v>0</v>
      </c>
      <c r="K254" s="21">
        <f>SUM(E$3:E253)+H254</f>
        <v>-0.17751568274800217</v>
      </c>
      <c r="L254" s="21">
        <f>SUM(F$3:F253)+I254</f>
        <v>9.5167512138984306E-3</v>
      </c>
      <c r="M254" s="21">
        <f>SUM(G$3:G253)+J254</f>
        <v>0</v>
      </c>
      <c r="N254" s="21"/>
      <c r="O254" s="21"/>
      <c r="P254" s="21"/>
      <c r="Q254" s="19">
        <f t="shared" si="19"/>
        <v>3.1511817621489357E-2</v>
      </c>
      <c r="R254" s="19">
        <f t="shared" si="20"/>
        <v>9.0568553667237252E-5</v>
      </c>
      <c r="S254" s="19">
        <f t="shared" si="21"/>
        <v>0</v>
      </c>
      <c r="T254" s="19">
        <f t="shared" si="22"/>
        <v>-1.6893725892780584E-3</v>
      </c>
      <c r="U254" s="19">
        <f t="shared" si="23"/>
        <v>0</v>
      </c>
      <c r="V254" s="19">
        <f t="shared" si="24"/>
        <v>0</v>
      </c>
    </row>
    <row r="255" spans="1:22" x14ac:dyDescent="0.25">
      <c r="A255" s="26">
        <f>Wellpath!E255</f>
        <v>0</v>
      </c>
      <c r="B255" s="22">
        <v>0</v>
      </c>
      <c r="C255" s="22">
        <v>0</v>
      </c>
      <c r="D255" s="22">
        <f>SIN(Wellpath!$L255) * SIN(Wellpath!$O255) * (TAN(Dip) * COS(Wellpath!$L255) + SIN(Wellpath!$L255) * COS(Wellpath!$O255)) / SQRT(2)</f>
        <v>0</v>
      </c>
      <c r="E255" s="20">
        <f>Model!$W$17*((drdp!B255+drdp!K255)*'MSXY-TI1S'!$B255+(drdp!E255+drdp!N255)*'MSXY-TI1S'!$C255+(drdp!H255+drdp!Q255)*'MSXY-TI1S'!$D255)</f>
        <v>0</v>
      </c>
      <c r="F255" s="20">
        <f>Model!$W$17*((drdp!C255+drdp!L255)*'MSXY-TI1S'!$B255+(drdp!F255+drdp!O255)*'MSXY-TI1S'!$C255+(drdp!I255+drdp!R255)*'MSXY-TI1S'!$D255)</f>
        <v>0</v>
      </c>
      <c r="G255" s="20">
        <f>Model!$W$17*((drdp!D255+drdp!M255)*'MSXY-TI1S'!$B255+(drdp!G255+drdp!P255)*'MSXY-TI1S'!$C255+(drdp!J255+drdp!S255)*'MSXY-TI1S'!$D255)</f>
        <v>0</v>
      </c>
      <c r="H255" s="18">
        <f>Model!$W$17*((drdp!B255)*'MSXY-TI1S'!$B255+(drdp!E255)*'MSXY-TI1S'!$C255+(drdp!H255)*'MSXY-TI1S'!$D255)</f>
        <v>0</v>
      </c>
      <c r="I255" s="18">
        <f>Model!$W$17*((drdp!C255)*'MSXY-TI1S'!$B255+(drdp!F255)*'MSXY-TI1S'!$C255+(drdp!I255)*'MSXY-TI1S'!$D255)</f>
        <v>0</v>
      </c>
      <c r="J255" s="18">
        <f>Model!$W$17*((drdp!D255)*'MSXY-TI1S'!$B255+(drdp!G255)*'MSXY-TI1S'!$C255+(drdp!J255)*'MSXY-TI1S'!$D255)</f>
        <v>0</v>
      </c>
      <c r="K255" s="21">
        <f>SUM(E$3:E254)+H255</f>
        <v>-0.17751568274800217</v>
      </c>
      <c r="L255" s="21">
        <f>SUM(F$3:F254)+I255</f>
        <v>9.5167512138984306E-3</v>
      </c>
      <c r="M255" s="21">
        <f>SUM(G$3:G254)+J255</f>
        <v>0</v>
      </c>
      <c r="N255" s="21"/>
      <c r="O255" s="21"/>
      <c r="P255" s="21"/>
      <c r="Q255" s="19">
        <f t="shared" si="19"/>
        <v>3.1511817621489357E-2</v>
      </c>
      <c r="R255" s="19">
        <f t="shared" si="20"/>
        <v>9.0568553667237252E-5</v>
      </c>
      <c r="S255" s="19">
        <f t="shared" si="21"/>
        <v>0</v>
      </c>
      <c r="T255" s="19">
        <f t="shared" si="22"/>
        <v>-1.6893725892780584E-3</v>
      </c>
      <c r="U255" s="19">
        <f t="shared" si="23"/>
        <v>0</v>
      </c>
      <c r="V255" s="19">
        <f t="shared" si="24"/>
        <v>0</v>
      </c>
    </row>
    <row r="256" spans="1:22" x14ac:dyDescent="0.25">
      <c r="A256" s="26">
        <f>Wellpath!E256</f>
        <v>0</v>
      </c>
      <c r="B256" s="22">
        <v>0</v>
      </c>
      <c r="C256" s="22">
        <v>0</v>
      </c>
      <c r="D256" s="22">
        <f>SIN(Wellpath!$L256) * SIN(Wellpath!$O256) * (TAN(Dip) * COS(Wellpath!$L256) + SIN(Wellpath!$L256) * COS(Wellpath!$O256)) / SQRT(2)</f>
        <v>0</v>
      </c>
      <c r="E256" s="20">
        <f>Model!$W$17*((drdp!B256+drdp!K256)*'MSXY-TI1S'!$B256+(drdp!E256+drdp!N256)*'MSXY-TI1S'!$C256+(drdp!H256+drdp!Q256)*'MSXY-TI1S'!$D256)</f>
        <v>0</v>
      </c>
      <c r="F256" s="20">
        <f>Model!$W$17*((drdp!C256+drdp!L256)*'MSXY-TI1S'!$B256+(drdp!F256+drdp!O256)*'MSXY-TI1S'!$C256+(drdp!I256+drdp!R256)*'MSXY-TI1S'!$D256)</f>
        <v>0</v>
      </c>
      <c r="G256" s="20">
        <f>Model!$W$17*((drdp!D256+drdp!M256)*'MSXY-TI1S'!$B256+(drdp!G256+drdp!P256)*'MSXY-TI1S'!$C256+(drdp!J256+drdp!S256)*'MSXY-TI1S'!$D256)</f>
        <v>0</v>
      </c>
      <c r="H256" s="18">
        <f>Model!$W$17*((drdp!B256)*'MSXY-TI1S'!$B256+(drdp!E256)*'MSXY-TI1S'!$C256+(drdp!H256)*'MSXY-TI1S'!$D256)</f>
        <v>0</v>
      </c>
      <c r="I256" s="18">
        <f>Model!$W$17*((drdp!C256)*'MSXY-TI1S'!$B256+(drdp!F256)*'MSXY-TI1S'!$C256+(drdp!I256)*'MSXY-TI1S'!$D256)</f>
        <v>0</v>
      </c>
      <c r="J256" s="18">
        <f>Model!$W$17*((drdp!D256)*'MSXY-TI1S'!$B256+(drdp!G256)*'MSXY-TI1S'!$C256+(drdp!J256)*'MSXY-TI1S'!$D256)</f>
        <v>0</v>
      </c>
      <c r="K256" s="21">
        <f>SUM(E$3:E255)+H256</f>
        <v>-0.17751568274800217</v>
      </c>
      <c r="L256" s="21">
        <f>SUM(F$3:F255)+I256</f>
        <v>9.5167512138984306E-3</v>
      </c>
      <c r="M256" s="21">
        <f>SUM(G$3:G255)+J256</f>
        <v>0</v>
      </c>
      <c r="N256" s="21"/>
      <c r="O256" s="21"/>
      <c r="P256" s="21"/>
      <c r="Q256" s="19">
        <f t="shared" si="19"/>
        <v>3.1511817621489357E-2</v>
      </c>
      <c r="R256" s="19">
        <f t="shared" si="20"/>
        <v>9.0568553667237252E-5</v>
      </c>
      <c r="S256" s="19">
        <f t="shared" si="21"/>
        <v>0</v>
      </c>
      <c r="T256" s="19">
        <f t="shared" si="22"/>
        <v>-1.6893725892780584E-3</v>
      </c>
      <c r="U256" s="19">
        <f t="shared" si="23"/>
        <v>0</v>
      </c>
      <c r="V256" s="19">
        <f t="shared" si="24"/>
        <v>0</v>
      </c>
    </row>
    <row r="257" spans="1:22" x14ac:dyDescent="0.25">
      <c r="A257" s="26">
        <f>Wellpath!E257</f>
        <v>0</v>
      </c>
      <c r="B257" s="22">
        <v>0</v>
      </c>
      <c r="C257" s="22">
        <v>0</v>
      </c>
      <c r="D257" s="22">
        <f>SIN(Wellpath!$L257) * SIN(Wellpath!$O257) * (TAN(Dip) * COS(Wellpath!$L257) + SIN(Wellpath!$L257) * COS(Wellpath!$O257)) / SQRT(2)</f>
        <v>0</v>
      </c>
      <c r="E257" s="20">
        <f>Model!$W$17*((drdp!B257+drdp!K257)*'MSXY-TI1S'!$B257+(drdp!E257+drdp!N257)*'MSXY-TI1S'!$C257+(drdp!H257+drdp!Q257)*'MSXY-TI1S'!$D257)</f>
        <v>0</v>
      </c>
      <c r="F257" s="20">
        <f>Model!$W$17*((drdp!C257+drdp!L257)*'MSXY-TI1S'!$B257+(drdp!F257+drdp!O257)*'MSXY-TI1S'!$C257+(drdp!I257+drdp!R257)*'MSXY-TI1S'!$D257)</f>
        <v>0</v>
      </c>
      <c r="G257" s="20">
        <f>Model!$W$17*((drdp!D257+drdp!M257)*'MSXY-TI1S'!$B257+(drdp!G257+drdp!P257)*'MSXY-TI1S'!$C257+(drdp!J257+drdp!S257)*'MSXY-TI1S'!$D257)</f>
        <v>0</v>
      </c>
      <c r="H257" s="18">
        <f>Model!$W$17*((drdp!B257)*'MSXY-TI1S'!$B257+(drdp!E257)*'MSXY-TI1S'!$C257+(drdp!H257)*'MSXY-TI1S'!$D257)</f>
        <v>0</v>
      </c>
      <c r="I257" s="18">
        <f>Model!$W$17*((drdp!C257)*'MSXY-TI1S'!$B257+(drdp!F257)*'MSXY-TI1S'!$C257+(drdp!I257)*'MSXY-TI1S'!$D257)</f>
        <v>0</v>
      </c>
      <c r="J257" s="18">
        <f>Model!$W$17*((drdp!D257)*'MSXY-TI1S'!$B257+(drdp!G257)*'MSXY-TI1S'!$C257+(drdp!J257)*'MSXY-TI1S'!$D257)</f>
        <v>0</v>
      </c>
      <c r="K257" s="21">
        <f>SUM(E$3:E256)+H257</f>
        <v>-0.17751568274800217</v>
      </c>
      <c r="L257" s="21">
        <f>SUM(F$3:F256)+I257</f>
        <v>9.5167512138984306E-3</v>
      </c>
      <c r="M257" s="21">
        <f>SUM(G$3:G256)+J257</f>
        <v>0</v>
      </c>
      <c r="N257" s="21"/>
      <c r="O257" s="21"/>
      <c r="P257" s="21"/>
      <c r="Q257" s="19">
        <f t="shared" si="19"/>
        <v>3.1511817621489357E-2</v>
      </c>
      <c r="R257" s="19">
        <f t="shared" si="20"/>
        <v>9.0568553667237252E-5</v>
      </c>
      <c r="S257" s="19">
        <f t="shared" si="21"/>
        <v>0</v>
      </c>
      <c r="T257" s="19">
        <f t="shared" si="22"/>
        <v>-1.6893725892780584E-3</v>
      </c>
      <c r="U257" s="19">
        <f t="shared" si="23"/>
        <v>0</v>
      </c>
      <c r="V257" s="19">
        <f t="shared" si="24"/>
        <v>0</v>
      </c>
    </row>
    <row r="258" spans="1:22" x14ac:dyDescent="0.25">
      <c r="A258" s="26">
        <f>Wellpath!E258</f>
        <v>0</v>
      </c>
      <c r="B258" s="22">
        <v>0</v>
      </c>
      <c r="C258" s="22">
        <v>0</v>
      </c>
      <c r="D258" s="22">
        <f>SIN(Wellpath!$L258) * SIN(Wellpath!$O258) * (TAN(Dip) * COS(Wellpath!$L258) + SIN(Wellpath!$L258) * COS(Wellpath!$O258)) / SQRT(2)</f>
        <v>0</v>
      </c>
      <c r="E258" s="20">
        <f>Model!$W$17*((drdp!B258+drdp!K258)*'MSXY-TI1S'!$B258+(drdp!E258+drdp!N258)*'MSXY-TI1S'!$C258+(drdp!H258+drdp!Q258)*'MSXY-TI1S'!$D258)</f>
        <v>0</v>
      </c>
      <c r="F258" s="20">
        <f>Model!$W$17*((drdp!C258+drdp!L258)*'MSXY-TI1S'!$B258+(drdp!F258+drdp!O258)*'MSXY-TI1S'!$C258+(drdp!I258+drdp!R258)*'MSXY-TI1S'!$D258)</f>
        <v>0</v>
      </c>
      <c r="G258" s="20">
        <f>Model!$W$17*((drdp!D258+drdp!M258)*'MSXY-TI1S'!$B258+(drdp!G258+drdp!P258)*'MSXY-TI1S'!$C258+(drdp!J258+drdp!S258)*'MSXY-TI1S'!$D258)</f>
        <v>0</v>
      </c>
      <c r="H258" s="18">
        <f>Model!$W$17*((drdp!B258)*'MSXY-TI1S'!$B258+(drdp!E258)*'MSXY-TI1S'!$C258+(drdp!H258)*'MSXY-TI1S'!$D258)</f>
        <v>0</v>
      </c>
      <c r="I258" s="18">
        <f>Model!$W$17*((drdp!C258)*'MSXY-TI1S'!$B258+(drdp!F258)*'MSXY-TI1S'!$C258+(drdp!I258)*'MSXY-TI1S'!$D258)</f>
        <v>0</v>
      </c>
      <c r="J258" s="18">
        <f>Model!$W$17*((drdp!D258)*'MSXY-TI1S'!$B258+(drdp!G258)*'MSXY-TI1S'!$C258+(drdp!J258)*'MSXY-TI1S'!$D258)</f>
        <v>0</v>
      </c>
      <c r="K258" s="21">
        <f>SUM(E$3:E257)+H258</f>
        <v>-0.17751568274800217</v>
      </c>
      <c r="L258" s="21">
        <f>SUM(F$3:F257)+I258</f>
        <v>9.5167512138984306E-3</v>
      </c>
      <c r="M258" s="21">
        <f>SUM(G$3:G257)+J258</f>
        <v>0</v>
      </c>
      <c r="N258" s="21"/>
      <c r="O258" s="21"/>
      <c r="P258" s="21"/>
      <c r="Q258" s="19">
        <f t="shared" si="19"/>
        <v>3.1511817621489357E-2</v>
      </c>
      <c r="R258" s="19">
        <f t="shared" si="20"/>
        <v>9.0568553667237252E-5</v>
      </c>
      <c r="S258" s="19">
        <f t="shared" si="21"/>
        <v>0</v>
      </c>
      <c r="T258" s="19">
        <f t="shared" si="22"/>
        <v>-1.6893725892780584E-3</v>
      </c>
      <c r="U258" s="19">
        <f t="shared" si="23"/>
        <v>0</v>
      </c>
      <c r="V258" s="19">
        <f t="shared" si="24"/>
        <v>0</v>
      </c>
    </row>
    <row r="259" spans="1:22" x14ac:dyDescent="0.25">
      <c r="A259" s="26">
        <f>Wellpath!E259</f>
        <v>0</v>
      </c>
      <c r="B259" s="22">
        <v>0</v>
      </c>
      <c r="C259" s="22">
        <v>0</v>
      </c>
      <c r="D259" s="22">
        <f>SIN(Wellpath!$L259) * SIN(Wellpath!$O259) * (TAN(Dip) * COS(Wellpath!$L259) + SIN(Wellpath!$L259) * COS(Wellpath!$O259)) / SQRT(2)</f>
        <v>0</v>
      </c>
      <c r="E259" s="20">
        <f>Model!$W$17*((drdp!B259+drdp!K259)*'MSXY-TI1S'!$B259+(drdp!E259+drdp!N259)*'MSXY-TI1S'!$C259+(drdp!H259+drdp!Q259)*'MSXY-TI1S'!$D259)</f>
        <v>0</v>
      </c>
      <c r="F259" s="20">
        <f>Model!$W$17*((drdp!C259+drdp!L259)*'MSXY-TI1S'!$B259+(drdp!F259+drdp!O259)*'MSXY-TI1S'!$C259+(drdp!I259+drdp!R259)*'MSXY-TI1S'!$D259)</f>
        <v>0</v>
      </c>
      <c r="G259" s="20">
        <f>Model!$W$17*((drdp!D259+drdp!M259)*'MSXY-TI1S'!$B259+(drdp!G259+drdp!P259)*'MSXY-TI1S'!$C259+(drdp!J259+drdp!S259)*'MSXY-TI1S'!$D259)</f>
        <v>0</v>
      </c>
      <c r="H259" s="18">
        <f>Model!$W$17*((drdp!B259)*'MSXY-TI1S'!$B259+(drdp!E259)*'MSXY-TI1S'!$C259+(drdp!H259)*'MSXY-TI1S'!$D259)</f>
        <v>0</v>
      </c>
      <c r="I259" s="18">
        <f>Model!$W$17*((drdp!C259)*'MSXY-TI1S'!$B259+(drdp!F259)*'MSXY-TI1S'!$C259+(drdp!I259)*'MSXY-TI1S'!$D259)</f>
        <v>0</v>
      </c>
      <c r="J259" s="18">
        <f>Model!$W$17*((drdp!D259)*'MSXY-TI1S'!$B259+(drdp!G259)*'MSXY-TI1S'!$C259+(drdp!J259)*'MSXY-TI1S'!$D259)</f>
        <v>0</v>
      </c>
      <c r="K259" s="21">
        <f>SUM(E$3:E258)+H259</f>
        <v>-0.17751568274800217</v>
      </c>
      <c r="L259" s="21">
        <f>SUM(F$3:F258)+I259</f>
        <v>9.5167512138984306E-3</v>
      </c>
      <c r="M259" s="21">
        <f>SUM(G$3:G258)+J259</f>
        <v>0</v>
      </c>
      <c r="N259" s="21"/>
      <c r="O259" s="21"/>
      <c r="P259" s="21"/>
      <c r="Q259" s="19">
        <f t="shared" si="19"/>
        <v>3.1511817621489357E-2</v>
      </c>
      <c r="R259" s="19">
        <f t="shared" si="20"/>
        <v>9.0568553667237252E-5</v>
      </c>
      <c r="S259" s="19">
        <f t="shared" si="21"/>
        <v>0</v>
      </c>
      <c r="T259" s="19">
        <f t="shared" si="22"/>
        <v>-1.6893725892780584E-3</v>
      </c>
      <c r="U259" s="19">
        <f t="shared" si="23"/>
        <v>0</v>
      </c>
      <c r="V259" s="19">
        <f t="shared" si="24"/>
        <v>0</v>
      </c>
    </row>
    <row r="260" spans="1:22" x14ac:dyDescent="0.25">
      <c r="A260" s="26">
        <f>Wellpath!E260</f>
        <v>0</v>
      </c>
      <c r="B260" s="22">
        <v>0</v>
      </c>
      <c r="C260" s="22">
        <v>0</v>
      </c>
      <c r="D260" s="22">
        <f>SIN(Wellpath!$L260) * SIN(Wellpath!$O260) * (TAN(Dip) * COS(Wellpath!$L260) + SIN(Wellpath!$L260) * COS(Wellpath!$O260)) / SQRT(2)</f>
        <v>0</v>
      </c>
      <c r="E260" s="20">
        <f>Model!$W$17*((drdp!B260+drdp!K260)*'MSXY-TI1S'!$B260+(drdp!E260+drdp!N260)*'MSXY-TI1S'!$C260+(drdp!H260+drdp!Q260)*'MSXY-TI1S'!$D260)</f>
        <v>0</v>
      </c>
      <c r="F260" s="20">
        <f>Model!$W$17*((drdp!C260+drdp!L260)*'MSXY-TI1S'!$B260+(drdp!F260+drdp!O260)*'MSXY-TI1S'!$C260+(drdp!I260+drdp!R260)*'MSXY-TI1S'!$D260)</f>
        <v>0</v>
      </c>
      <c r="G260" s="20">
        <f>Model!$W$17*((drdp!D260+drdp!M260)*'MSXY-TI1S'!$B260+(drdp!G260+drdp!P260)*'MSXY-TI1S'!$C260+(drdp!J260+drdp!S260)*'MSXY-TI1S'!$D260)</f>
        <v>0</v>
      </c>
      <c r="H260" s="18">
        <f>Model!$W$17*((drdp!B260)*'MSXY-TI1S'!$B260+(drdp!E260)*'MSXY-TI1S'!$C260+(drdp!H260)*'MSXY-TI1S'!$D260)</f>
        <v>0</v>
      </c>
      <c r="I260" s="18">
        <f>Model!$W$17*((drdp!C260)*'MSXY-TI1S'!$B260+(drdp!F260)*'MSXY-TI1S'!$C260+(drdp!I260)*'MSXY-TI1S'!$D260)</f>
        <v>0</v>
      </c>
      <c r="J260" s="18">
        <f>Model!$W$17*((drdp!D260)*'MSXY-TI1S'!$B260+(drdp!G260)*'MSXY-TI1S'!$C260+(drdp!J260)*'MSXY-TI1S'!$D260)</f>
        <v>0</v>
      </c>
      <c r="K260" s="21">
        <f>SUM(E$3:E259)+H260</f>
        <v>-0.17751568274800217</v>
      </c>
      <c r="L260" s="21">
        <f>SUM(F$3:F259)+I260</f>
        <v>9.5167512138984306E-3</v>
      </c>
      <c r="M260" s="21">
        <f>SUM(G$3:G259)+J260</f>
        <v>0</v>
      </c>
      <c r="N260" s="21"/>
      <c r="O260" s="21"/>
      <c r="P260" s="21"/>
      <c r="Q260" s="19">
        <f t="shared" si="19"/>
        <v>3.1511817621489357E-2</v>
      </c>
      <c r="R260" s="19">
        <f t="shared" si="20"/>
        <v>9.0568553667237252E-5</v>
      </c>
      <c r="S260" s="19">
        <f t="shared" si="21"/>
        <v>0</v>
      </c>
      <c r="T260" s="19">
        <f t="shared" si="22"/>
        <v>-1.6893725892780584E-3</v>
      </c>
      <c r="U260" s="19">
        <f t="shared" si="23"/>
        <v>0</v>
      </c>
      <c r="V260" s="19">
        <f t="shared" si="24"/>
        <v>0</v>
      </c>
    </row>
    <row r="261" spans="1:22" x14ac:dyDescent="0.25">
      <c r="A261" s="26">
        <f>Wellpath!E261</f>
        <v>0</v>
      </c>
      <c r="B261" s="22">
        <v>0</v>
      </c>
      <c r="C261" s="22">
        <v>0</v>
      </c>
      <c r="D261" s="22">
        <f>SIN(Wellpath!$L261) * SIN(Wellpath!$O261) * (TAN(Dip) * COS(Wellpath!$L261) + SIN(Wellpath!$L261) * COS(Wellpath!$O261)) / SQRT(2)</f>
        <v>0</v>
      </c>
      <c r="E261" s="20">
        <f>Model!$W$17*((drdp!B261+drdp!K261)*'MSXY-TI1S'!$B261+(drdp!E261+drdp!N261)*'MSXY-TI1S'!$C261+(drdp!H261+drdp!Q261)*'MSXY-TI1S'!$D261)</f>
        <v>0</v>
      </c>
      <c r="F261" s="20">
        <f>Model!$W$17*((drdp!C261+drdp!L261)*'MSXY-TI1S'!$B261+(drdp!F261+drdp!O261)*'MSXY-TI1S'!$C261+(drdp!I261+drdp!R261)*'MSXY-TI1S'!$D261)</f>
        <v>0</v>
      </c>
      <c r="G261" s="20">
        <f>Model!$W$17*((drdp!D261+drdp!M261)*'MSXY-TI1S'!$B261+(drdp!G261+drdp!P261)*'MSXY-TI1S'!$C261+(drdp!J261+drdp!S261)*'MSXY-TI1S'!$D261)</f>
        <v>0</v>
      </c>
      <c r="H261" s="18">
        <f>Model!$W$17*((drdp!B261)*'MSXY-TI1S'!$B261+(drdp!E261)*'MSXY-TI1S'!$C261+(drdp!H261)*'MSXY-TI1S'!$D261)</f>
        <v>0</v>
      </c>
      <c r="I261" s="18">
        <f>Model!$W$17*((drdp!C261)*'MSXY-TI1S'!$B261+(drdp!F261)*'MSXY-TI1S'!$C261+(drdp!I261)*'MSXY-TI1S'!$D261)</f>
        <v>0</v>
      </c>
      <c r="J261" s="18">
        <f>Model!$W$17*((drdp!D261)*'MSXY-TI1S'!$B261+(drdp!G261)*'MSXY-TI1S'!$C261+(drdp!J261)*'MSXY-TI1S'!$D261)</f>
        <v>0</v>
      </c>
      <c r="K261" s="21">
        <f>SUM(E$3:E260)+H261</f>
        <v>-0.17751568274800217</v>
      </c>
      <c r="L261" s="21">
        <f>SUM(F$3:F260)+I261</f>
        <v>9.5167512138984306E-3</v>
      </c>
      <c r="M261" s="21">
        <f>SUM(G$3:G260)+J261</f>
        <v>0</v>
      </c>
      <c r="N261" s="21"/>
      <c r="O261" s="21"/>
      <c r="P261" s="21"/>
      <c r="Q261" s="19">
        <f t="shared" si="19"/>
        <v>3.1511817621489357E-2</v>
      </c>
      <c r="R261" s="19">
        <f t="shared" si="20"/>
        <v>9.0568553667237252E-5</v>
      </c>
      <c r="S261" s="19">
        <f t="shared" si="21"/>
        <v>0</v>
      </c>
      <c r="T261" s="19">
        <f t="shared" si="22"/>
        <v>-1.6893725892780584E-3</v>
      </c>
      <c r="U261" s="19">
        <f t="shared" si="23"/>
        <v>0</v>
      </c>
      <c r="V261" s="19">
        <f t="shared" si="24"/>
        <v>0</v>
      </c>
    </row>
    <row r="262" spans="1:22" x14ac:dyDescent="0.25">
      <c r="A262" s="26">
        <f>Wellpath!E262</f>
        <v>0</v>
      </c>
      <c r="B262" s="22">
        <v>0</v>
      </c>
      <c r="C262" s="22">
        <v>0</v>
      </c>
      <c r="D262" s="22">
        <f>SIN(Wellpath!$L262) * SIN(Wellpath!$O262) * (TAN(Dip) * COS(Wellpath!$L262) + SIN(Wellpath!$L262) * COS(Wellpath!$O262)) / SQRT(2)</f>
        <v>0</v>
      </c>
      <c r="E262" s="20">
        <f>Model!$W$17*((drdp!B262+drdp!K262)*'MSXY-TI1S'!$B262+(drdp!E262+drdp!N262)*'MSXY-TI1S'!$C262+(drdp!H262+drdp!Q262)*'MSXY-TI1S'!$D262)</f>
        <v>0</v>
      </c>
      <c r="F262" s="20">
        <f>Model!$W$17*((drdp!C262+drdp!L262)*'MSXY-TI1S'!$B262+(drdp!F262+drdp!O262)*'MSXY-TI1S'!$C262+(drdp!I262+drdp!R262)*'MSXY-TI1S'!$D262)</f>
        <v>0</v>
      </c>
      <c r="G262" s="20">
        <f>Model!$W$17*((drdp!D262+drdp!M262)*'MSXY-TI1S'!$B262+(drdp!G262+drdp!P262)*'MSXY-TI1S'!$C262+(drdp!J262+drdp!S262)*'MSXY-TI1S'!$D262)</f>
        <v>0</v>
      </c>
      <c r="H262" s="18">
        <f>Model!$W$17*((drdp!B262)*'MSXY-TI1S'!$B262+(drdp!E262)*'MSXY-TI1S'!$C262+(drdp!H262)*'MSXY-TI1S'!$D262)</f>
        <v>0</v>
      </c>
      <c r="I262" s="18">
        <f>Model!$W$17*((drdp!C262)*'MSXY-TI1S'!$B262+(drdp!F262)*'MSXY-TI1S'!$C262+(drdp!I262)*'MSXY-TI1S'!$D262)</f>
        <v>0</v>
      </c>
      <c r="J262" s="18">
        <f>Model!$W$17*((drdp!D262)*'MSXY-TI1S'!$B262+(drdp!G262)*'MSXY-TI1S'!$C262+(drdp!J262)*'MSXY-TI1S'!$D262)</f>
        <v>0</v>
      </c>
      <c r="K262" s="21">
        <f>SUM(E$3:E261)+H262</f>
        <v>-0.17751568274800217</v>
      </c>
      <c r="L262" s="21">
        <f>SUM(F$3:F261)+I262</f>
        <v>9.5167512138984306E-3</v>
      </c>
      <c r="M262" s="21">
        <f>SUM(G$3:G261)+J262</f>
        <v>0</v>
      </c>
      <c r="N262" s="21"/>
      <c r="O262" s="21"/>
      <c r="P262" s="21"/>
      <c r="Q262" s="19">
        <f t="shared" ref="Q262:Q270" si="25">K262^2</f>
        <v>3.1511817621489357E-2</v>
      </c>
      <c r="R262" s="19">
        <f t="shared" ref="R262:R270" si="26">L262^2</f>
        <v>9.0568553667237252E-5</v>
      </c>
      <c r="S262" s="19">
        <f t="shared" ref="S262:S270" si="27">M262^2</f>
        <v>0</v>
      </c>
      <c r="T262" s="19">
        <f t="shared" ref="T262:T270" si="28">K262*L262</f>
        <v>-1.6893725892780584E-3</v>
      </c>
      <c r="U262" s="19">
        <f t="shared" ref="U262:U270" si="29">K262*M262</f>
        <v>0</v>
      </c>
      <c r="V262" s="19">
        <f t="shared" ref="V262:V270" si="30">L262*M262</f>
        <v>0</v>
      </c>
    </row>
    <row r="263" spans="1:22" x14ac:dyDescent="0.25">
      <c r="A263" s="26">
        <f>Wellpath!E263</f>
        <v>0</v>
      </c>
      <c r="B263" s="22">
        <v>0</v>
      </c>
      <c r="C263" s="22">
        <v>0</v>
      </c>
      <c r="D263" s="22">
        <f>SIN(Wellpath!$L263) * SIN(Wellpath!$O263) * (TAN(Dip) * COS(Wellpath!$L263) + SIN(Wellpath!$L263) * COS(Wellpath!$O263)) / SQRT(2)</f>
        <v>0</v>
      </c>
      <c r="E263" s="20">
        <f>Model!$W$17*((drdp!B263+drdp!K263)*'MSXY-TI1S'!$B263+(drdp!E263+drdp!N263)*'MSXY-TI1S'!$C263+(drdp!H263+drdp!Q263)*'MSXY-TI1S'!$D263)</f>
        <v>0</v>
      </c>
      <c r="F263" s="20">
        <f>Model!$W$17*((drdp!C263+drdp!L263)*'MSXY-TI1S'!$B263+(drdp!F263+drdp!O263)*'MSXY-TI1S'!$C263+(drdp!I263+drdp!R263)*'MSXY-TI1S'!$D263)</f>
        <v>0</v>
      </c>
      <c r="G263" s="20">
        <f>Model!$W$17*((drdp!D263+drdp!M263)*'MSXY-TI1S'!$B263+(drdp!G263+drdp!P263)*'MSXY-TI1S'!$C263+(drdp!J263+drdp!S263)*'MSXY-TI1S'!$D263)</f>
        <v>0</v>
      </c>
      <c r="H263" s="18">
        <f>Model!$W$17*((drdp!B263)*'MSXY-TI1S'!$B263+(drdp!E263)*'MSXY-TI1S'!$C263+(drdp!H263)*'MSXY-TI1S'!$D263)</f>
        <v>0</v>
      </c>
      <c r="I263" s="18">
        <f>Model!$W$17*((drdp!C263)*'MSXY-TI1S'!$B263+(drdp!F263)*'MSXY-TI1S'!$C263+(drdp!I263)*'MSXY-TI1S'!$D263)</f>
        <v>0</v>
      </c>
      <c r="J263" s="18">
        <f>Model!$W$17*((drdp!D263)*'MSXY-TI1S'!$B263+(drdp!G263)*'MSXY-TI1S'!$C263+(drdp!J263)*'MSXY-TI1S'!$D263)</f>
        <v>0</v>
      </c>
      <c r="K263" s="21">
        <f>SUM(E$3:E262)+H263</f>
        <v>-0.17751568274800217</v>
      </c>
      <c r="L263" s="21">
        <f>SUM(F$3:F262)+I263</f>
        <v>9.5167512138984306E-3</v>
      </c>
      <c r="M263" s="21">
        <f>SUM(G$3:G262)+J263</f>
        <v>0</v>
      </c>
      <c r="N263" s="21"/>
      <c r="O263" s="21"/>
      <c r="P263" s="21"/>
      <c r="Q263" s="19">
        <f t="shared" si="25"/>
        <v>3.1511817621489357E-2</v>
      </c>
      <c r="R263" s="19">
        <f t="shared" si="26"/>
        <v>9.0568553667237252E-5</v>
      </c>
      <c r="S263" s="19">
        <f t="shared" si="27"/>
        <v>0</v>
      </c>
      <c r="T263" s="19">
        <f t="shared" si="28"/>
        <v>-1.6893725892780584E-3</v>
      </c>
      <c r="U263" s="19">
        <f t="shared" si="29"/>
        <v>0</v>
      </c>
      <c r="V263" s="19">
        <f t="shared" si="30"/>
        <v>0</v>
      </c>
    </row>
    <row r="264" spans="1:22" x14ac:dyDescent="0.25">
      <c r="A264" s="26">
        <f>Wellpath!E264</f>
        <v>0</v>
      </c>
      <c r="B264" s="22">
        <v>0</v>
      </c>
      <c r="C264" s="22">
        <v>0</v>
      </c>
      <c r="D264" s="22">
        <f>SIN(Wellpath!$L264) * SIN(Wellpath!$O264) * (TAN(Dip) * COS(Wellpath!$L264) + SIN(Wellpath!$L264) * COS(Wellpath!$O264)) / SQRT(2)</f>
        <v>0</v>
      </c>
      <c r="E264" s="20">
        <f>Model!$W$17*((drdp!B264+drdp!K264)*'MSXY-TI1S'!$B264+(drdp!E264+drdp!N264)*'MSXY-TI1S'!$C264+(drdp!H264+drdp!Q264)*'MSXY-TI1S'!$D264)</f>
        <v>0</v>
      </c>
      <c r="F264" s="20">
        <f>Model!$W$17*((drdp!C264+drdp!L264)*'MSXY-TI1S'!$B264+(drdp!F264+drdp!O264)*'MSXY-TI1S'!$C264+(drdp!I264+drdp!R264)*'MSXY-TI1S'!$D264)</f>
        <v>0</v>
      </c>
      <c r="G264" s="20">
        <f>Model!$W$17*((drdp!D264+drdp!M264)*'MSXY-TI1S'!$B264+(drdp!G264+drdp!P264)*'MSXY-TI1S'!$C264+(drdp!J264+drdp!S264)*'MSXY-TI1S'!$D264)</f>
        <v>0</v>
      </c>
      <c r="H264" s="18">
        <f>Model!$W$17*((drdp!B264)*'MSXY-TI1S'!$B264+(drdp!E264)*'MSXY-TI1S'!$C264+(drdp!H264)*'MSXY-TI1S'!$D264)</f>
        <v>0</v>
      </c>
      <c r="I264" s="18">
        <f>Model!$W$17*((drdp!C264)*'MSXY-TI1S'!$B264+(drdp!F264)*'MSXY-TI1S'!$C264+(drdp!I264)*'MSXY-TI1S'!$D264)</f>
        <v>0</v>
      </c>
      <c r="J264" s="18">
        <f>Model!$W$17*((drdp!D264)*'MSXY-TI1S'!$B264+(drdp!G264)*'MSXY-TI1S'!$C264+(drdp!J264)*'MSXY-TI1S'!$D264)</f>
        <v>0</v>
      </c>
      <c r="K264" s="21">
        <f>SUM(E$3:E263)+H264</f>
        <v>-0.17751568274800217</v>
      </c>
      <c r="L264" s="21">
        <f>SUM(F$3:F263)+I264</f>
        <v>9.5167512138984306E-3</v>
      </c>
      <c r="M264" s="21">
        <f>SUM(G$3:G263)+J264</f>
        <v>0</v>
      </c>
      <c r="N264" s="21"/>
      <c r="O264" s="21"/>
      <c r="P264" s="21"/>
      <c r="Q264" s="19">
        <f t="shared" si="25"/>
        <v>3.1511817621489357E-2</v>
      </c>
      <c r="R264" s="19">
        <f t="shared" si="26"/>
        <v>9.0568553667237252E-5</v>
      </c>
      <c r="S264" s="19">
        <f t="shared" si="27"/>
        <v>0</v>
      </c>
      <c r="T264" s="19">
        <f t="shared" si="28"/>
        <v>-1.6893725892780584E-3</v>
      </c>
      <c r="U264" s="19">
        <f t="shared" si="29"/>
        <v>0</v>
      </c>
      <c r="V264" s="19">
        <f t="shared" si="30"/>
        <v>0</v>
      </c>
    </row>
    <row r="265" spans="1:22" x14ac:dyDescent="0.25">
      <c r="A265" s="26">
        <f>Wellpath!E265</f>
        <v>0</v>
      </c>
      <c r="B265" s="22">
        <v>0</v>
      </c>
      <c r="C265" s="22">
        <v>0</v>
      </c>
      <c r="D265" s="22">
        <f>SIN(Wellpath!$L265) * SIN(Wellpath!$O265) * (TAN(Dip) * COS(Wellpath!$L265) + SIN(Wellpath!$L265) * COS(Wellpath!$O265)) / SQRT(2)</f>
        <v>0</v>
      </c>
      <c r="E265" s="20">
        <f>Model!$W$17*((drdp!B265+drdp!K265)*'MSXY-TI1S'!$B265+(drdp!E265+drdp!N265)*'MSXY-TI1S'!$C265+(drdp!H265+drdp!Q265)*'MSXY-TI1S'!$D265)</f>
        <v>0</v>
      </c>
      <c r="F265" s="20">
        <f>Model!$W$17*((drdp!C265+drdp!L265)*'MSXY-TI1S'!$B265+(drdp!F265+drdp!O265)*'MSXY-TI1S'!$C265+(drdp!I265+drdp!R265)*'MSXY-TI1S'!$D265)</f>
        <v>0</v>
      </c>
      <c r="G265" s="20">
        <f>Model!$W$17*((drdp!D265+drdp!M265)*'MSXY-TI1S'!$B265+(drdp!G265+drdp!P265)*'MSXY-TI1S'!$C265+(drdp!J265+drdp!S265)*'MSXY-TI1S'!$D265)</f>
        <v>0</v>
      </c>
      <c r="H265" s="18">
        <f>Model!$W$17*((drdp!B265)*'MSXY-TI1S'!$B265+(drdp!E265)*'MSXY-TI1S'!$C265+(drdp!H265)*'MSXY-TI1S'!$D265)</f>
        <v>0</v>
      </c>
      <c r="I265" s="18">
        <f>Model!$W$17*((drdp!C265)*'MSXY-TI1S'!$B265+(drdp!F265)*'MSXY-TI1S'!$C265+(drdp!I265)*'MSXY-TI1S'!$D265)</f>
        <v>0</v>
      </c>
      <c r="J265" s="18">
        <f>Model!$W$17*((drdp!D265)*'MSXY-TI1S'!$B265+(drdp!G265)*'MSXY-TI1S'!$C265+(drdp!J265)*'MSXY-TI1S'!$D265)</f>
        <v>0</v>
      </c>
      <c r="K265" s="21">
        <f>SUM(E$3:E264)+H265</f>
        <v>-0.17751568274800217</v>
      </c>
      <c r="L265" s="21">
        <f>SUM(F$3:F264)+I265</f>
        <v>9.5167512138984306E-3</v>
      </c>
      <c r="M265" s="21">
        <f>SUM(G$3:G264)+J265</f>
        <v>0</v>
      </c>
      <c r="N265" s="21"/>
      <c r="O265" s="21"/>
      <c r="P265" s="21"/>
      <c r="Q265" s="19">
        <f t="shared" si="25"/>
        <v>3.1511817621489357E-2</v>
      </c>
      <c r="R265" s="19">
        <f t="shared" si="26"/>
        <v>9.0568553667237252E-5</v>
      </c>
      <c r="S265" s="19">
        <f t="shared" si="27"/>
        <v>0</v>
      </c>
      <c r="T265" s="19">
        <f t="shared" si="28"/>
        <v>-1.6893725892780584E-3</v>
      </c>
      <c r="U265" s="19">
        <f t="shared" si="29"/>
        <v>0</v>
      </c>
      <c r="V265" s="19">
        <f t="shared" si="30"/>
        <v>0</v>
      </c>
    </row>
    <row r="266" spans="1:22" x14ac:dyDescent="0.25">
      <c r="A266" s="26">
        <f>Wellpath!E266</f>
        <v>0</v>
      </c>
      <c r="B266" s="22">
        <v>0</v>
      </c>
      <c r="C266" s="22">
        <v>0</v>
      </c>
      <c r="D266" s="22">
        <f>SIN(Wellpath!$L266) * SIN(Wellpath!$O266) * (TAN(Dip) * COS(Wellpath!$L266) + SIN(Wellpath!$L266) * COS(Wellpath!$O266)) / SQRT(2)</f>
        <v>0</v>
      </c>
      <c r="E266" s="20">
        <f>Model!$W$17*((drdp!B266+drdp!K266)*'MSXY-TI1S'!$B266+(drdp!E266+drdp!N266)*'MSXY-TI1S'!$C266+(drdp!H266+drdp!Q266)*'MSXY-TI1S'!$D266)</f>
        <v>0</v>
      </c>
      <c r="F266" s="20">
        <f>Model!$W$17*((drdp!C266+drdp!L266)*'MSXY-TI1S'!$B266+(drdp!F266+drdp!O266)*'MSXY-TI1S'!$C266+(drdp!I266+drdp!R266)*'MSXY-TI1S'!$D266)</f>
        <v>0</v>
      </c>
      <c r="G266" s="20">
        <f>Model!$W$17*((drdp!D266+drdp!M266)*'MSXY-TI1S'!$B266+(drdp!G266+drdp!P266)*'MSXY-TI1S'!$C266+(drdp!J266+drdp!S266)*'MSXY-TI1S'!$D266)</f>
        <v>0</v>
      </c>
      <c r="H266" s="18">
        <f>Model!$W$17*((drdp!B266)*'MSXY-TI1S'!$B266+(drdp!E266)*'MSXY-TI1S'!$C266+(drdp!H266)*'MSXY-TI1S'!$D266)</f>
        <v>0</v>
      </c>
      <c r="I266" s="18">
        <f>Model!$W$17*((drdp!C266)*'MSXY-TI1S'!$B266+(drdp!F266)*'MSXY-TI1S'!$C266+(drdp!I266)*'MSXY-TI1S'!$D266)</f>
        <v>0</v>
      </c>
      <c r="J266" s="18">
        <f>Model!$W$17*((drdp!D266)*'MSXY-TI1S'!$B266+(drdp!G266)*'MSXY-TI1S'!$C266+(drdp!J266)*'MSXY-TI1S'!$D266)</f>
        <v>0</v>
      </c>
      <c r="K266" s="21">
        <f>SUM(E$3:E265)+H266</f>
        <v>-0.17751568274800217</v>
      </c>
      <c r="L266" s="21">
        <f>SUM(F$3:F265)+I266</f>
        <v>9.5167512138984306E-3</v>
      </c>
      <c r="M266" s="21">
        <f>SUM(G$3:G265)+J266</f>
        <v>0</v>
      </c>
      <c r="N266" s="21"/>
      <c r="O266" s="21"/>
      <c r="P266" s="21"/>
      <c r="Q266" s="19">
        <f t="shared" si="25"/>
        <v>3.1511817621489357E-2</v>
      </c>
      <c r="R266" s="19">
        <f t="shared" si="26"/>
        <v>9.0568553667237252E-5</v>
      </c>
      <c r="S266" s="19">
        <f t="shared" si="27"/>
        <v>0</v>
      </c>
      <c r="T266" s="19">
        <f t="shared" si="28"/>
        <v>-1.6893725892780584E-3</v>
      </c>
      <c r="U266" s="19">
        <f t="shared" si="29"/>
        <v>0</v>
      </c>
      <c r="V266" s="19">
        <f t="shared" si="30"/>
        <v>0</v>
      </c>
    </row>
    <row r="267" spans="1:22" x14ac:dyDescent="0.25">
      <c r="A267" s="26">
        <f>Wellpath!E267</f>
        <v>0</v>
      </c>
      <c r="B267" s="22">
        <v>0</v>
      </c>
      <c r="C267" s="22">
        <v>0</v>
      </c>
      <c r="D267" s="22">
        <f>SIN(Wellpath!$L267) * SIN(Wellpath!$O267) * (TAN(Dip) * COS(Wellpath!$L267) + SIN(Wellpath!$L267) * COS(Wellpath!$O267)) / SQRT(2)</f>
        <v>0</v>
      </c>
      <c r="E267" s="20">
        <f>Model!$W$17*((drdp!B267+drdp!K267)*'MSXY-TI1S'!$B267+(drdp!E267+drdp!N267)*'MSXY-TI1S'!$C267+(drdp!H267+drdp!Q267)*'MSXY-TI1S'!$D267)</f>
        <v>0</v>
      </c>
      <c r="F267" s="20">
        <f>Model!$W$17*((drdp!C267+drdp!L267)*'MSXY-TI1S'!$B267+(drdp!F267+drdp!O267)*'MSXY-TI1S'!$C267+(drdp!I267+drdp!R267)*'MSXY-TI1S'!$D267)</f>
        <v>0</v>
      </c>
      <c r="G267" s="20">
        <f>Model!$W$17*((drdp!D267+drdp!M267)*'MSXY-TI1S'!$B267+(drdp!G267+drdp!P267)*'MSXY-TI1S'!$C267+(drdp!J267+drdp!S267)*'MSXY-TI1S'!$D267)</f>
        <v>0</v>
      </c>
      <c r="H267" s="18">
        <f>Model!$W$17*((drdp!B267)*'MSXY-TI1S'!$B267+(drdp!E267)*'MSXY-TI1S'!$C267+(drdp!H267)*'MSXY-TI1S'!$D267)</f>
        <v>0</v>
      </c>
      <c r="I267" s="18">
        <f>Model!$W$17*((drdp!C267)*'MSXY-TI1S'!$B267+(drdp!F267)*'MSXY-TI1S'!$C267+(drdp!I267)*'MSXY-TI1S'!$D267)</f>
        <v>0</v>
      </c>
      <c r="J267" s="18">
        <f>Model!$W$17*((drdp!D267)*'MSXY-TI1S'!$B267+(drdp!G267)*'MSXY-TI1S'!$C267+(drdp!J267)*'MSXY-TI1S'!$D267)</f>
        <v>0</v>
      </c>
      <c r="K267" s="21">
        <f>SUM(E$3:E266)+H267</f>
        <v>-0.17751568274800217</v>
      </c>
      <c r="L267" s="21">
        <f>SUM(F$3:F266)+I267</f>
        <v>9.5167512138984306E-3</v>
      </c>
      <c r="M267" s="21">
        <f>SUM(G$3:G266)+J267</f>
        <v>0</v>
      </c>
      <c r="N267" s="21"/>
      <c r="O267" s="21"/>
      <c r="P267" s="21"/>
      <c r="Q267" s="19">
        <f t="shared" si="25"/>
        <v>3.1511817621489357E-2</v>
      </c>
      <c r="R267" s="19">
        <f t="shared" si="26"/>
        <v>9.0568553667237252E-5</v>
      </c>
      <c r="S267" s="19">
        <f t="shared" si="27"/>
        <v>0</v>
      </c>
      <c r="T267" s="19">
        <f t="shared" si="28"/>
        <v>-1.6893725892780584E-3</v>
      </c>
      <c r="U267" s="19">
        <f t="shared" si="29"/>
        <v>0</v>
      </c>
      <c r="V267" s="19">
        <f t="shared" si="30"/>
        <v>0</v>
      </c>
    </row>
    <row r="268" spans="1:22" x14ac:dyDescent="0.25">
      <c r="A268" s="26">
        <f>Wellpath!E268</f>
        <v>0</v>
      </c>
      <c r="B268" s="22">
        <v>0</v>
      </c>
      <c r="C268" s="22">
        <v>0</v>
      </c>
      <c r="D268" s="22">
        <f>SIN(Wellpath!$L268) * SIN(Wellpath!$O268) * (TAN(Dip) * COS(Wellpath!$L268) + SIN(Wellpath!$L268) * COS(Wellpath!$O268)) / SQRT(2)</f>
        <v>0</v>
      </c>
      <c r="E268" s="20">
        <f>Model!$W$17*((drdp!B268+drdp!K268)*'MSXY-TI1S'!$B268+(drdp!E268+drdp!N268)*'MSXY-TI1S'!$C268+(drdp!H268+drdp!Q268)*'MSXY-TI1S'!$D268)</f>
        <v>0</v>
      </c>
      <c r="F268" s="20">
        <f>Model!$W$17*((drdp!C268+drdp!L268)*'MSXY-TI1S'!$B268+(drdp!F268+drdp!O268)*'MSXY-TI1S'!$C268+(drdp!I268+drdp!R268)*'MSXY-TI1S'!$D268)</f>
        <v>0</v>
      </c>
      <c r="G268" s="20">
        <f>Model!$W$17*((drdp!D268+drdp!M268)*'MSXY-TI1S'!$B268+(drdp!G268+drdp!P268)*'MSXY-TI1S'!$C268+(drdp!J268+drdp!S268)*'MSXY-TI1S'!$D268)</f>
        <v>0</v>
      </c>
      <c r="H268" s="18">
        <f>Model!$W$17*((drdp!B268)*'MSXY-TI1S'!$B268+(drdp!E268)*'MSXY-TI1S'!$C268+(drdp!H268)*'MSXY-TI1S'!$D268)</f>
        <v>0</v>
      </c>
      <c r="I268" s="18">
        <f>Model!$W$17*((drdp!C268)*'MSXY-TI1S'!$B268+(drdp!F268)*'MSXY-TI1S'!$C268+(drdp!I268)*'MSXY-TI1S'!$D268)</f>
        <v>0</v>
      </c>
      <c r="J268" s="18">
        <f>Model!$W$17*((drdp!D268)*'MSXY-TI1S'!$B268+(drdp!G268)*'MSXY-TI1S'!$C268+(drdp!J268)*'MSXY-TI1S'!$D268)</f>
        <v>0</v>
      </c>
      <c r="K268" s="21">
        <f>SUM(E$3:E267)+H268</f>
        <v>-0.17751568274800217</v>
      </c>
      <c r="L268" s="21">
        <f>SUM(F$3:F267)+I268</f>
        <v>9.5167512138984306E-3</v>
      </c>
      <c r="M268" s="21">
        <f>SUM(G$3:G267)+J268</f>
        <v>0</v>
      </c>
      <c r="N268" s="21"/>
      <c r="O268" s="21"/>
      <c r="P268" s="21"/>
      <c r="Q268" s="19">
        <f t="shared" si="25"/>
        <v>3.1511817621489357E-2</v>
      </c>
      <c r="R268" s="19">
        <f t="shared" si="26"/>
        <v>9.0568553667237252E-5</v>
      </c>
      <c r="S268" s="19">
        <f t="shared" si="27"/>
        <v>0</v>
      </c>
      <c r="T268" s="19">
        <f t="shared" si="28"/>
        <v>-1.6893725892780584E-3</v>
      </c>
      <c r="U268" s="19">
        <f t="shared" si="29"/>
        <v>0</v>
      </c>
      <c r="V268" s="19">
        <f t="shared" si="30"/>
        <v>0</v>
      </c>
    </row>
    <row r="269" spans="1:22" x14ac:dyDescent="0.25">
      <c r="A269" s="26">
        <f>Wellpath!E269</f>
        <v>0</v>
      </c>
      <c r="B269" s="22">
        <v>0</v>
      </c>
      <c r="C269" s="22">
        <v>0</v>
      </c>
      <c r="D269" s="22">
        <f>SIN(Wellpath!$L269) * SIN(Wellpath!$O269) * (TAN(Dip) * COS(Wellpath!$L269) + SIN(Wellpath!$L269) * COS(Wellpath!$O269)) / SQRT(2)</f>
        <v>0</v>
      </c>
      <c r="E269" s="20">
        <f>Model!$W$17*((drdp!B269+drdp!K269)*'MSXY-TI1S'!$B269+(drdp!E269+drdp!N269)*'MSXY-TI1S'!$C269+(drdp!H269+drdp!Q269)*'MSXY-TI1S'!$D269)</f>
        <v>0</v>
      </c>
      <c r="F269" s="20">
        <f>Model!$W$17*((drdp!C269+drdp!L269)*'MSXY-TI1S'!$B269+(drdp!F269+drdp!O269)*'MSXY-TI1S'!$C269+(drdp!I269+drdp!R269)*'MSXY-TI1S'!$D269)</f>
        <v>0</v>
      </c>
      <c r="G269" s="20">
        <f>Model!$W$17*((drdp!D269+drdp!M269)*'MSXY-TI1S'!$B269+(drdp!G269+drdp!P269)*'MSXY-TI1S'!$C269+(drdp!J269+drdp!S269)*'MSXY-TI1S'!$D269)</f>
        <v>0</v>
      </c>
      <c r="H269" s="18">
        <f>Model!$W$17*((drdp!B269)*'MSXY-TI1S'!$B269+(drdp!E269)*'MSXY-TI1S'!$C269+(drdp!H269)*'MSXY-TI1S'!$D269)</f>
        <v>0</v>
      </c>
      <c r="I269" s="18">
        <f>Model!$W$17*((drdp!C269)*'MSXY-TI1S'!$B269+(drdp!F269)*'MSXY-TI1S'!$C269+(drdp!I269)*'MSXY-TI1S'!$D269)</f>
        <v>0</v>
      </c>
      <c r="J269" s="18">
        <f>Model!$W$17*((drdp!D269)*'MSXY-TI1S'!$B269+(drdp!G269)*'MSXY-TI1S'!$C269+(drdp!J269)*'MSXY-TI1S'!$D269)</f>
        <v>0</v>
      </c>
      <c r="K269" s="21">
        <f>SUM(E$3:E268)+H269</f>
        <v>-0.17751568274800217</v>
      </c>
      <c r="L269" s="21">
        <f>SUM(F$3:F268)+I269</f>
        <v>9.5167512138984306E-3</v>
      </c>
      <c r="M269" s="21">
        <f>SUM(G$3:G268)+J269</f>
        <v>0</v>
      </c>
      <c r="N269" s="21"/>
      <c r="O269" s="21"/>
      <c r="P269" s="21"/>
      <c r="Q269" s="19">
        <f t="shared" si="25"/>
        <v>3.1511817621489357E-2</v>
      </c>
      <c r="R269" s="19">
        <f t="shared" si="26"/>
        <v>9.0568553667237252E-5</v>
      </c>
      <c r="S269" s="19">
        <f t="shared" si="27"/>
        <v>0</v>
      </c>
      <c r="T269" s="19">
        <f t="shared" si="28"/>
        <v>-1.6893725892780584E-3</v>
      </c>
      <c r="U269" s="19">
        <f t="shared" si="29"/>
        <v>0</v>
      </c>
      <c r="V269" s="19">
        <f t="shared" si="30"/>
        <v>0</v>
      </c>
    </row>
    <row r="270" spans="1:22" x14ac:dyDescent="0.25">
      <c r="A270" s="26">
        <f>Wellpath!E270</f>
        <v>0</v>
      </c>
      <c r="B270" s="22">
        <v>0</v>
      </c>
      <c r="C270" s="22">
        <v>0</v>
      </c>
      <c r="D270" s="22">
        <f>SIN(Wellpath!$L270) * SIN(Wellpath!$O270) * (TAN(Dip) * COS(Wellpath!$L270) + SIN(Wellpath!$L270) * COS(Wellpath!$O270)) / SQRT(2)</f>
        <v>0</v>
      </c>
      <c r="E270" s="20">
        <f>Model!$W$17*((drdp!B270+drdp!K270)*'MSXY-TI1S'!$B270+(drdp!E270+drdp!N270)*'MSXY-TI1S'!$C270+(drdp!H270+drdp!Q270)*'MSXY-TI1S'!$D270)</f>
        <v>0</v>
      </c>
      <c r="F270" s="20">
        <f>Model!$W$17*((drdp!C270+drdp!L270)*'MSXY-TI1S'!$B270+(drdp!F270+drdp!O270)*'MSXY-TI1S'!$C270+(drdp!I270+drdp!R270)*'MSXY-TI1S'!$D270)</f>
        <v>0</v>
      </c>
      <c r="G270" s="20">
        <f>Model!$W$17*((drdp!D270+drdp!M270)*'MSXY-TI1S'!$B270+(drdp!G270+drdp!P270)*'MSXY-TI1S'!$C270+(drdp!J270+drdp!S270)*'MSXY-TI1S'!$D270)</f>
        <v>0</v>
      </c>
      <c r="H270" s="18">
        <f>Model!$W$17*((drdp!B270)*'MSXY-TI1S'!$B270+(drdp!E270)*'MSXY-TI1S'!$C270+(drdp!H270)*'MSXY-TI1S'!$D270)</f>
        <v>0</v>
      </c>
      <c r="I270" s="18">
        <f>Model!$W$17*((drdp!C270)*'MSXY-TI1S'!$B270+(drdp!F270)*'MSXY-TI1S'!$C270+(drdp!I270)*'MSXY-TI1S'!$D270)</f>
        <v>0</v>
      </c>
      <c r="J270" s="18">
        <f>Model!$W$17*((drdp!D270)*'MSXY-TI1S'!$B270+(drdp!G270)*'MSXY-TI1S'!$C270+(drdp!J270)*'MSXY-TI1S'!$D270)</f>
        <v>0</v>
      </c>
      <c r="K270" s="21">
        <f>SUM(E$3:E269)+H270</f>
        <v>-0.17751568274800217</v>
      </c>
      <c r="L270" s="21">
        <f>SUM(F$3:F269)+I270</f>
        <v>9.5167512138984306E-3</v>
      </c>
      <c r="M270" s="21">
        <f>SUM(G$3:G269)+J270</f>
        <v>0</v>
      </c>
      <c r="N270" s="21"/>
      <c r="O270" s="21"/>
      <c r="P270" s="21"/>
      <c r="Q270" s="19">
        <f t="shared" si="25"/>
        <v>3.1511817621489357E-2</v>
      </c>
      <c r="R270" s="19">
        <f t="shared" si="26"/>
        <v>9.0568553667237252E-5</v>
      </c>
      <c r="S270" s="19">
        <f t="shared" si="27"/>
        <v>0</v>
      </c>
      <c r="T270" s="19">
        <f t="shared" si="28"/>
        <v>-1.6893725892780584E-3</v>
      </c>
      <c r="U270" s="19">
        <f t="shared" si="29"/>
        <v>0</v>
      </c>
      <c r="V270" s="19">
        <f t="shared" si="30"/>
        <v>0</v>
      </c>
    </row>
    <row r="271" spans="1:22" x14ac:dyDescent="0.25">
      <c r="A271" s="26">
        <f>Wellpath!E271</f>
        <v>0</v>
      </c>
      <c r="B271" s="22">
        <v>0</v>
      </c>
      <c r="C271" s="22">
        <v>0</v>
      </c>
      <c r="D271" s="22">
        <f>SIN(Wellpath!$L271) * SIN(Wellpath!$O271) * (TAN(Dip) * COS(Wellpath!$L271) + SIN(Wellpath!$L271) * COS(Wellpath!$O271)) / SQRT(2)</f>
        <v>0</v>
      </c>
      <c r="E271" s="20">
        <f>Model!$W$17*((drdp!B271+drdp!K271)*'MSXY-TI1S'!$B271+(drdp!E271+drdp!N271)*'MSXY-TI1S'!$C271+(drdp!H271+drdp!Q271)*'MSXY-TI1S'!$D271)</f>
        <v>0</v>
      </c>
      <c r="F271" s="20">
        <f>Model!$W$17*((drdp!C271+drdp!L271)*'MSXY-TI1S'!$B271+(drdp!F271+drdp!O271)*'MSXY-TI1S'!$C271+(drdp!I271+drdp!R271)*'MSXY-TI1S'!$D271)</f>
        <v>0</v>
      </c>
      <c r="G271" s="20">
        <f>Model!$W$17*((drdp!D271+drdp!M271)*'MSXY-TI1S'!$B271+(drdp!G271+drdp!P271)*'MSXY-TI1S'!$C271+(drdp!J271+drdp!S271)*'MSXY-TI1S'!$D271)</f>
        <v>0</v>
      </c>
      <c r="H271" s="18">
        <f>Model!$W$17*((drdp!B271)*'MSXY-TI1S'!$B271+(drdp!E271)*'MSXY-TI1S'!$C271+(drdp!H271)*'MSXY-TI1S'!$D271)</f>
        <v>0</v>
      </c>
      <c r="I271" s="18">
        <f>Model!$W$17*((drdp!C271)*'MSXY-TI1S'!$B271+(drdp!F271)*'MSXY-TI1S'!$C271+(drdp!I271)*'MSXY-TI1S'!$D271)</f>
        <v>0</v>
      </c>
      <c r="J271" s="18">
        <f>Model!$W$17*((drdp!D271)*'MSXY-TI1S'!$B271+(drdp!G271)*'MSXY-TI1S'!$C271+(drdp!J271)*'MSXY-TI1S'!$D271)</f>
        <v>0</v>
      </c>
      <c r="K271" s="21">
        <f>SUM(E$3:E270)+H271</f>
        <v>-0.17751568274800217</v>
      </c>
      <c r="L271" s="21">
        <f>SUM(F$3:F270)+I271</f>
        <v>9.5167512138984306E-3</v>
      </c>
      <c r="M271" s="21">
        <f>SUM(G$3:G270)+J271</f>
        <v>0</v>
      </c>
      <c r="N271" s="21"/>
      <c r="O271" s="21"/>
      <c r="P271" s="21"/>
      <c r="Q271" s="19">
        <f t="shared" ref="Q271" si="31">K271^2</f>
        <v>3.1511817621489357E-2</v>
      </c>
      <c r="R271" s="19">
        <f t="shared" ref="R271" si="32">L271^2</f>
        <v>9.0568553667237252E-5</v>
      </c>
      <c r="S271" s="19">
        <f t="shared" ref="S271" si="33">M271^2</f>
        <v>0</v>
      </c>
      <c r="T271" s="19">
        <f t="shared" ref="T271" si="34">K271*L271</f>
        <v>-1.6893725892780584E-3</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V271"/>
  <sheetViews>
    <sheetView workbookViewId="0">
      <pane ySplit="2" topLeftCell="A244" activePane="bottomLeft" state="frozen"/>
      <selection activeCell="H39" sqref="H39"/>
      <selection pane="bottomLeft" activeCell="N250" sqref="N250"/>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v>0</v>
      </c>
      <c r="D3" s="22">
        <f>SIN(Wellpath!$O3) * (TAN(Dip) * SIN(Wellpath!$L3) * COS(Wellpath!$L3) - COS(Wellpath!$L3) * COS(Wellpath!$L3) * COS(Wellpath!$O3) - COS(Wellpath!$O3)) / 2</f>
        <v>3.4878236872062651E-2</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f>SIN(Wellpath!$O4) * (TAN(Dip) * SIN(Wellpath!$L4) * COS(Wellpath!$L4) - COS(Wellpath!$L4) * COS(Wellpath!$L4) * COS(Wellpath!$O4) - COS(Wellpath!$O4)) / 2</f>
        <v>3.4878236872062651E-2</v>
      </c>
      <c r="E4" s="20">
        <f>Model!$W$18*((drdp!B4+drdp!K4)*'MSXY-TI2S'!$B4+(drdp!E4+drdp!N4)*'MSXY-TI2S'!$C4+(drdp!H4+drdp!Q4)*'MSXY-TI2S'!$D4)</f>
        <v>0</v>
      </c>
      <c r="F4" s="20">
        <f>Model!$W$18*((drdp!C4+drdp!L4)*'MSXY-TI2S'!$B4+(drdp!F4+drdp!O4)*'MSXY-TI2S'!$C4+(drdp!I4+drdp!R4)*'MSXY-TI2S'!$D4)</f>
        <v>0</v>
      </c>
      <c r="G4" s="20">
        <f>Model!$W$18*((drdp!D4+drdp!M4)*'MSXY-TI2S'!$B4+(drdp!G4+drdp!P4)*'MSXY-TI2S'!$C4+(drdp!J4+drdp!S4)*'MSXY-TI2S'!$D4)</f>
        <v>0</v>
      </c>
      <c r="H4" s="18">
        <f>Model!$W$18*((drdp!B4)*'MSXY-TI2S'!$B4+(drdp!E4)*'MSXY-TI2S'!$C4+(drdp!H4)*'MSXY-TI2S'!$D4)</f>
        <v>0</v>
      </c>
      <c r="I4" s="18">
        <f>Model!$W$18*((drdp!C4)*'MSXY-TI2S'!$B4+(drdp!F4)*'MSXY-TI2S'!$C4+(drdp!I4)*'MSXY-TI2S'!$D4)</f>
        <v>0</v>
      </c>
      <c r="J4" s="18">
        <f>Model!$W$18*((drdp!D4)*'MSXY-TI2S'!$B4+(drdp!G4)*'MSXY-TI2S'!$C4+(drdp!J4)*'MSXY-TI2S'!$D4)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f>SIN(Wellpath!$O5) * (TAN(Dip) * SIN(Wellpath!$L5) * COS(Wellpath!$L5) - COS(Wellpath!$L5) * COS(Wellpath!$L5) * COS(Wellpath!$O5) - COS(Wellpath!$O5)) / 2</f>
        <v>3.4878236872062651E-2</v>
      </c>
      <c r="E5" s="20">
        <f>Model!$W$18*((drdp!B5+drdp!K5)*'MSXY-TI2S'!$B5+(drdp!E5+drdp!N5)*'MSXY-TI2S'!$C5+(drdp!H5+drdp!Q5)*'MSXY-TI2S'!$D5)</f>
        <v>0</v>
      </c>
      <c r="F5" s="20">
        <f>Model!$W$18*((drdp!C5+drdp!L5)*'MSXY-TI2S'!$B5+(drdp!F5+drdp!O5)*'MSXY-TI2S'!$C5+(drdp!I5+drdp!R5)*'MSXY-TI2S'!$D5)</f>
        <v>0</v>
      </c>
      <c r="G5" s="20">
        <f>Model!$W$18*((drdp!D5+drdp!M5)*'MSXY-TI2S'!$B5+(drdp!G5+drdp!P5)*'MSXY-TI2S'!$C5+(drdp!J5+drdp!S5)*'MSXY-TI2S'!$D5)</f>
        <v>0</v>
      </c>
      <c r="H5" s="18">
        <f>Model!$W$18*((drdp!B5)*'MSXY-TI2S'!$B5+(drdp!E5)*'MSXY-TI2S'!$C5+(drdp!H5)*'MSXY-TI2S'!$D5)</f>
        <v>0</v>
      </c>
      <c r="I5" s="18">
        <f>Model!$W$18*((drdp!C5)*'MSXY-TI2S'!$B5+(drdp!F5)*'MSXY-TI2S'!$C5+(drdp!I5)*'MSXY-TI2S'!$D5)</f>
        <v>0</v>
      </c>
      <c r="J5" s="18">
        <f>Model!$W$18*((drdp!D5)*'MSXY-TI2S'!$B5+(drdp!G5)*'MSXY-TI2S'!$C5+(drdp!J5)*'MSXY-TI2S'!$D5)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f>SIN(Wellpath!$O6) * (TAN(Dip) * SIN(Wellpath!$L6) * COS(Wellpath!$L6) - COS(Wellpath!$L6) * COS(Wellpath!$L6) * COS(Wellpath!$O6) - COS(Wellpath!$O6)) / 2</f>
        <v>3.4878236872062651E-2</v>
      </c>
      <c r="E6" s="20">
        <f>Model!$W$18*((drdp!B6+drdp!K6)*'MSXY-TI2S'!$B6+(drdp!E6+drdp!N6)*'MSXY-TI2S'!$C6+(drdp!H6+drdp!Q6)*'MSXY-TI2S'!$D6)</f>
        <v>0</v>
      </c>
      <c r="F6" s="20">
        <f>Model!$W$18*((drdp!C6+drdp!L6)*'MSXY-TI2S'!$B6+(drdp!F6+drdp!O6)*'MSXY-TI2S'!$C6+(drdp!I6+drdp!R6)*'MSXY-TI2S'!$D6)</f>
        <v>0</v>
      </c>
      <c r="G6" s="20">
        <f>Model!$W$18*((drdp!D6+drdp!M6)*'MSXY-TI2S'!$B6+(drdp!G6+drdp!P6)*'MSXY-TI2S'!$C6+(drdp!J6+drdp!S6)*'MSXY-TI2S'!$D6)</f>
        <v>0</v>
      </c>
      <c r="H6" s="18">
        <f>Model!$W$18*((drdp!B6)*'MSXY-TI2S'!$B6+(drdp!E6)*'MSXY-TI2S'!$C6+(drdp!H6)*'MSXY-TI2S'!$D6)</f>
        <v>0</v>
      </c>
      <c r="I6" s="18">
        <f>Model!$W$18*((drdp!C6)*'MSXY-TI2S'!$B6+(drdp!F6)*'MSXY-TI2S'!$C6+(drdp!I6)*'MSXY-TI2S'!$D6)</f>
        <v>0</v>
      </c>
      <c r="J6" s="18">
        <f>Model!$W$18*((drdp!D6)*'MSXY-TI2S'!$B6+(drdp!G6)*'MSXY-TI2S'!$C6+(drdp!J6)*'MSXY-TI2S'!$D6)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f>SIN(Wellpath!$O7) * (TAN(Dip) * SIN(Wellpath!$L7) * COS(Wellpath!$L7) - COS(Wellpath!$L7) * COS(Wellpath!$L7) * COS(Wellpath!$O7) - COS(Wellpath!$O7)) / 2</f>
        <v>3.4878236872062651E-2</v>
      </c>
      <c r="E7" s="20">
        <f>Model!$W$18*((drdp!B7+drdp!K7)*'MSXY-TI2S'!$B7+(drdp!E7+drdp!N7)*'MSXY-TI2S'!$C7+(drdp!H7+drdp!Q7)*'MSXY-TI2S'!$D7)</f>
        <v>0</v>
      </c>
      <c r="F7" s="20">
        <f>Model!$W$18*((drdp!C7+drdp!L7)*'MSXY-TI2S'!$B7+(drdp!F7+drdp!O7)*'MSXY-TI2S'!$C7+(drdp!I7+drdp!R7)*'MSXY-TI2S'!$D7)</f>
        <v>0</v>
      </c>
      <c r="G7" s="20">
        <f>Model!$W$18*((drdp!D7+drdp!M7)*'MSXY-TI2S'!$B7+(drdp!G7+drdp!P7)*'MSXY-TI2S'!$C7+(drdp!J7+drdp!S7)*'MSXY-TI2S'!$D7)</f>
        <v>0</v>
      </c>
      <c r="H7" s="18">
        <f>Model!$W$18*((drdp!B7)*'MSXY-TI2S'!$B7+(drdp!E7)*'MSXY-TI2S'!$C7+(drdp!H7)*'MSXY-TI2S'!$D7)</f>
        <v>0</v>
      </c>
      <c r="I7" s="18">
        <f>Model!$W$18*((drdp!C7)*'MSXY-TI2S'!$B7+(drdp!F7)*'MSXY-TI2S'!$C7+(drdp!I7)*'MSXY-TI2S'!$D7)</f>
        <v>0</v>
      </c>
      <c r="J7" s="18">
        <f>Model!$W$18*((drdp!D7)*'MSXY-TI2S'!$B7+(drdp!G7)*'MSXY-TI2S'!$C7+(drdp!J7)*'MSXY-TI2S'!$D7)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f>SIN(Wellpath!$O8) * (TAN(Dip) * SIN(Wellpath!$L8) * COS(Wellpath!$L8) - COS(Wellpath!$L8) * COS(Wellpath!$L8) * COS(Wellpath!$O8) - COS(Wellpath!$O8)) / 2</f>
        <v>3.4878236872062651E-2</v>
      </c>
      <c r="E8" s="20">
        <f>Model!$W$18*((drdp!B8+drdp!K8)*'MSXY-TI2S'!$B8+(drdp!E8+drdp!N8)*'MSXY-TI2S'!$C8+(drdp!H8+drdp!Q8)*'MSXY-TI2S'!$D8)</f>
        <v>0</v>
      </c>
      <c r="F8" s="20">
        <f>Model!$W$18*((drdp!C8+drdp!L8)*'MSXY-TI2S'!$B8+(drdp!F8+drdp!O8)*'MSXY-TI2S'!$C8+(drdp!I8+drdp!R8)*'MSXY-TI2S'!$D8)</f>
        <v>0</v>
      </c>
      <c r="G8" s="20">
        <f>Model!$W$18*((drdp!D8+drdp!M8)*'MSXY-TI2S'!$B8+(drdp!G8+drdp!P8)*'MSXY-TI2S'!$C8+(drdp!J8+drdp!S8)*'MSXY-TI2S'!$D8)</f>
        <v>0</v>
      </c>
      <c r="H8" s="18">
        <f>Model!$W$18*((drdp!B8)*'MSXY-TI2S'!$B8+(drdp!E8)*'MSXY-TI2S'!$C8+(drdp!H8)*'MSXY-TI2S'!$D8)</f>
        <v>0</v>
      </c>
      <c r="I8" s="18">
        <f>Model!$W$18*((drdp!C8)*'MSXY-TI2S'!$B8+(drdp!F8)*'MSXY-TI2S'!$C8+(drdp!I8)*'MSXY-TI2S'!$D8)</f>
        <v>0</v>
      </c>
      <c r="J8" s="18">
        <f>Model!$W$18*((drdp!D8)*'MSXY-TI2S'!$B8+(drdp!G8)*'MSXY-TI2S'!$C8+(drdp!J8)*'MSXY-TI2S'!$D8)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f>SIN(Wellpath!$O9) * (TAN(Dip) * SIN(Wellpath!$L9) * COS(Wellpath!$L9) - COS(Wellpath!$L9) * COS(Wellpath!$L9) * COS(Wellpath!$O9) - COS(Wellpath!$O9)) / 2</f>
        <v>3.4878236872062651E-2</v>
      </c>
      <c r="E9" s="20">
        <f>Model!$W$18*((drdp!B9+drdp!K9)*'MSXY-TI2S'!$B9+(drdp!E9+drdp!N9)*'MSXY-TI2S'!$C9+(drdp!H9+drdp!Q9)*'MSXY-TI2S'!$D9)</f>
        <v>0</v>
      </c>
      <c r="F9" s="20">
        <f>Model!$W$18*((drdp!C9+drdp!L9)*'MSXY-TI2S'!$B9+(drdp!F9+drdp!O9)*'MSXY-TI2S'!$C9+(drdp!I9+drdp!R9)*'MSXY-TI2S'!$D9)</f>
        <v>0</v>
      </c>
      <c r="G9" s="20">
        <f>Model!$W$18*((drdp!D9+drdp!M9)*'MSXY-TI2S'!$B9+(drdp!G9+drdp!P9)*'MSXY-TI2S'!$C9+(drdp!J9+drdp!S9)*'MSXY-TI2S'!$D9)</f>
        <v>0</v>
      </c>
      <c r="H9" s="18">
        <f>Model!$W$18*((drdp!B9)*'MSXY-TI2S'!$B9+(drdp!E9)*'MSXY-TI2S'!$C9+(drdp!H9)*'MSXY-TI2S'!$D9)</f>
        <v>0</v>
      </c>
      <c r="I9" s="18">
        <f>Model!$W$18*((drdp!C9)*'MSXY-TI2S'!$B9+(drdp!F9)*'MSXY-TI2S'!$C9+(drdp!I9)*'MSXY-TI2S'!$D9)</f>
        <v>0</v>
      </c>
      <c r="J9" s="18">
        <f>Model!$W$18*((drdp!D9)*'MSXY-TI2S'!$B9+(drdp!G9)*'MSXY-TI2S'!$C9+(drdp!J9)*'MSXY-TI2S'!$D9)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f>SIN(Wellpath!$O10) * (TAN(Dip) * SIN(Wellpath!$L10) * COS(Wellpath!$L10) - COS(Wellpath!$L10) * COS(Wellpath!$L10) * COS(Wellpath!$O10) - COS(Wellpath!$O10)) / 2</f>
        <v>3.4878236872062651E-2</v>
      </c>
      <c r="E10" s="20">
        <f>Model!$W$18*((drdp!B10+drdp!K10)*'MSXY-TI2S'!$B10+(drdp!E10+drdp!N10)*'MSXY-TI2S'!$C10+(drdp!H10+drdp!Q10)*'MSXY-TI2S'!$D10)</f>
        <v>0</v>
      </c>
      <c r="F10" s="20">
        <f>Model!$W$18*((drdp!C10+drdp!L10)*'MSXY-TI2S'!$B10+(drdp!F10+drdp!O10)*'MSXY-TI2S'!$C10+(drdp!I10+drdp!R10)*'MSXY-TI2S'!$D10)</f>
        <v>0</v>
      </c>
      <c r="G10" s="20">
        <f>Model!$W$18*((drdp!D10+drdp!M10)*'MSXY-TI2S'!$B10+(drdp!G10+drdp!P10)*'MSXY-TI2S'!$C10+(drdp!J10+drdp!S10)*'MSXY-TI2S'!$D10)</f>
        <v>0</v>
      </c>
      <c r="H10" s="18">
        <f>Model!$W$18*((drdp!B10)*'MSXY-TI2S'!$B10+(drdp!E10)*'MSXY-TI2S'!$C10+(drdp!H10)*'MSXY-TI2S'!$D10)</f>
        <v>0</v>
      </c>
      <c r="I10" s="18">
        <f>Model!$W$18*((drdp!C10)*'MSXY-TI2S'!$B10+(drdp!F10)*'MSXY-TI2S'!$C10+(drdp!I10)*'MSXY-TI2S'!$D10)</f>
        <v>0</v>
      </c>
      <c r="J10" s="18">
        <f>Model!$W$18*((drdp!D10)*'MSXY-TI2S'!$B10+(drdp!G10)*'MSXY-TI2S'!$C10+(drdp!J10)*'MSXY-TI2S'!$D10)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f>SIN(Wellpath!$O11) * (TAN(Dip) * SIN(Wellpath!$L11) * COS(Wellpath!$L11) - COS(Wellpath!$L11) * COS(Wellpath!$L11) * COS(Wellpath!$O11) - COS(Wellpath!$O11)) / 2</f>
        <v>3.4878236872062651E-2</v>
      </c>
      <c r="E11" s="20">
        <f>Model!$W$18*((drdp!B11+drdp!K11)*'MSXY-TI2S'!$B11+(drdp!E11+drdp!N11)*'MSXY-TI2S'!$C11+(drdp!H11+drdp!Q11)*'MSXY-TI2S'!$D11)</f>
        <v>0</v>
      </c>
      <c r="F11" s="20">
        <f>Model!$W$18*((drdp!C11+drdp!L11)*'MSXY-TI2S'!$B11+(drdp!F11+drdp!O11)*'MSXY-TI2S'!$C11+(drdp!I11+drdp!R11)*'MSXY-TI2S'!$D11)</f>
        <v>0</v>
      </c>
      <c r="G11" s="20">
        <f>Model!$W$18*((drdp!D11+drdp!M11)*'MSXY-TI2S'!$B11+(drdp!G11+drdp!P11)*'MSXY-TI2S'!$C11+(drdp!J11+drdp!S11)*'MSXY-TI2S'!$D11)</f>
        <v>0</v>
      </c>
      <c r="H11" s="18">
        <f>Model!$W$18*((drdp!B11)*'MSXY-TI2S'!$B11+(drdp!E11)*'MSXY-TI2S'!$C11+(drdp!H11)*'MSXY-TI2S'!$D11)</f>
        <v>0</v>
      </c>
      <c r="I11" s="18">
        <f>Model!$W$18*((drdp!C11)*'MSXY-TI2S'!$B11+(drdp!F11)*'MSXY-TI2S'!$C11+(drdp!I11)*'MSXY-TI2S'!$D11)</f>
        <v>0</v>
      </c>
      <c r="J11" s="18">
        <f>Model!$W$18*((drdp!D11)*'MSXY-TI2S'!$B11+(drdp!G11)*'MSXY-TI2S'!$C11+(drdp!J11)*'MSXY-TI2S'!$D11)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f>SIN(Wellpath!$O12) * (TAN(Dip) * SIN(Wellpath!$L12) * COS(Wellpath!$L12) - COS(Wellpath!$L12) * COS(Wellpath!$L12) * COS(Wellpath!$O12) - COS(Wellpath!$O12)) / 2</f>
        <v>3.4878236872062651E-2</v>
      </c>
      <c r="E12" s="20">
        <f>Model!$W$18*((drdp!B12+drdp!K12)*'MSXY-TI2S'!$B12+(drdp!E12+drdp!N12)*'MSXY-TI2S'!$C12+(drdp!H12+drdp!Q12)*'MSXY-TI2S'!$D12)</f>
        <v>0</v>
      </c>
      <c r="F12" s="20">
        <f>Model!$W$18*((drdp!C12+drdp!L12)*'MSXY-TI2S'!$B12+(drdp!F12+drdp!O12)*'MSXY-TI2S'!$C12+(drdp!I12+drdp!R12)*'MSXY-TI2S'!$D12)</f>
        <v>0</v>
      </c>
      <c r="G12" s="20">
        <f>Model!$W$18*((drdp!D12+drdp!M12)*'MSXY-TI2S'!$B12+(drdp!G12+drdp!P12)*'MSXY-TI2S'!$C12+(drdp!J12+drdp!S12)*'MSXY-TI2S'!$D12)</f>
        <v>0</v>
      </c>
      <c r="H12" s="18">
        <f>Model!$W$18*((drdp!B12)*'MSXY-TI2S'!$B12+(drdp!E12)*'MSXY-TI2S'!$C12+(drdp!H12)*'MSXY-TI2S'!$D12)</f>
        <v>0</v>
      </c>
      <c r="I12" s="18">
        <f>Model!$W$18*((drdp!C12)*'MSXY-TI2S'!$B12+(drdp!F12)*'MSXY-TI2S'!$C12+(drdp!I12)*'MSXY-TI2S'!$D12)</f>
        <v>0</v>
      </c>
      <c r="J12" s="18">
        <f>Model!$W$18*((drdp!D12)*'MSXY-TI2S'!$B12+(drdp!G12)*'MSXY-TI2S'!$C12+(drdp!J12)*'MSXY-TI2S'!$D12)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f>SIN(Wellpath!$O13) * (TAN(Dip) * SIN(Wellpath!$L13) * COS(Wellpath!$L13) - COS(Wellpath!$L13) * COS(Wellpath!$L13) * COS(Wellpath!$O13) - COS(Wellpath!$O13)) / 2</f>
        <v>3.4878236872062651E-2</v>
      </c>
      <c r="E13" s="20">
        <f>Model!$W$18*((drdp!B13+drdp!K13)*'MSXY-TI2S'!$B13+(drdp!E13+drdp!N13)*'MSXY-TI2S'!$C13+(drdp!H13+drdp!Q13)*'MSXY-TI2S'!$D13)</f>
        <v>0</v>
      </c>
      <c r="F13" s="20">
        <f>Model!$W$18*((drdp!C13+drdp!L13)*'MSXY-TI2S'!$B13+(drdp!F13+drdp!O13)*'MSXY-TI2S'!$C13+(drdp!I13+drdp!R13)*'MSXY-TI2S'!$D13)</f>
        <v>0</v>
      </c>
      <c r="G13" s="20">
        <f>Model!$W$18*((drdp!D13+drdp!M13)*'MSXY-TI2S'!$B13+(drdp!G13+drdp!P13)*'MSXY-TI2S'!$C13+(drdp!J13+drdp!S13)*'MSXY-TI2S'!$D13)</f>
        <v>0</v>
      </c>
      <c r="H13" s="18">
        <f>Model!$W$18*((drdp!B13)*'MSXY-TI2S'!$B13+(drdp!E13)*'MSXY-TI2S'!$C13+(drdp!H13)*'MSXY-TI2S'!$D13)</f>
        <v>0</v>
      </c>
      <c r="I13" s="18">
        <f>Model!$W$18*((drdp!C13)*'MSXY-TI2S'!$B13+(drdp!F13)*'MSXY-TI2S'!$C13+(drdp!I13)*'MSXY-TI2S'!$D13)</f>
        <v>0</v>
      </c>
      <c r="J13" s="18">
        <f>Model!$W$18*((drdp!D13)*'MSXY-TI2S'!$B13+(drdp!G13)*'MSXY-TI2S'!$C13+(drdp!J13)*'MSXY-TI2S'!$D13)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f>SIN(Wellpath!$O14) * (TAN(Dip) * SIN(Wellpath!$L14) * COS(Wellpath!$L14) - COS(Wellpath!$L14) * COS(Wellpath!$L14) * COS(Wellpath!$O14) - COS(Wellpath!$O14)) / 2</f>
        <v>3.4878236872062651E-2</v>
      </c>
      <c r="E14" s="20">
        <f>Model!$W$18*((drdp!B14+drdp!K14)*'MSXY-TI2S'!$B14+(drdp!E14+drdp!N14)*'MSXY-TI2S'!$C14+(drdp!H14+drdp!Q14)*'MSXY-TI2S'!$D14)</f>
        <v>0</v>
      </c>
      <c r="F14" s="20">
        <f>Model!$W$18*((drdp!C14+drdp!L14)*'MSXY-TI2S'!$B14+(drdp!F14+drdp!O14)*'MSXY-TI2S'!$C14+(drdp!I14+drdp!R14)*'MSXY-TI2S'!$D14)</f>
        <v>0</v>
      </c>
      <c r="G14" s="20">
        <f>Model!$W$18*((drdp!D14+drdp!M14)*'MSXY-TI2S'!$B14+(drdp!G14+drdp!P14)*'MSXY-TI2S'!$C14+(drdp!J14+drdp!S14)*'MSXY-TI2S'!$D14)</f>
        <v>0</v>
      </c>
      <c r="H14" s="18">
        <f>Model!$W$18*((drdp!B14)*'MSXY-TI2S'!$B14+(drdp!E14)*'MSXY-TI2S'!$C14+(drdp!H14)*'MSXY-TI2S'!$D14)</f>
        <v>0</v>
      </c>
      <c r="I14" s="18">
        <f>Model!$W$18*((drdp!C14)*'MSXY-TI2S'!$B14+(drdp!F14)*'MSXY-TI2S'!$C14+(drdp!I14)*'MSXY-TI2S'!$D14)</f>
        <v>0</v>
      </c>
      <c r="J14" s="18">
        <f>Model!$W$18*((drdp!D14)*'MSXY-TI2S'!$B14+(drdp!G14)*'MSXY-TI2S'!$C14+(drdp!J14)*'MSXY-TI2S'!$D14)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f>SIN(Wellpath!$O15) * (TAN(Dip) * SIN(Wellpath!$L15) * COS(Wellpath!$L15) - COS(Wellpath!$L15) * COS(Wellpath!$L15) * COS(Wellpath!$O15) - COS(Wellpath!$O15)) / 2</f>
        <v>3.4878236872062651E-2</v>
      </c>
      <c r="E15" s="20">
        <f>Model!$W$18*((drdp!B15+drdp!K15)*'MSXY-TI2S'!$B15+(drdp!E15+drdp!N15)*'MSXY-TI2S'!$C15+(drdp!H15+drdp!Q15)*'MSXY-TI2S'!$D15)</f>
        <v>0</v>
      </c>
      <c r="F15" s="20">
        <f>Model!$W$18*((drdp!C15+drdp!L15)*'MSXY-TI2S'!$B15+(drdp!F15+drdp!O15)*'MSXY-TI2S'!$C15+(drdp!I15+drdp!R15)*'MSXY-TI2S'!$D15)</f>
        <v>0</v>
      </c>
      <c r="G15" s="20">
        <f>Model!$W$18*((drdp!D15+drdp!M15)*'MSXY-TI2S'!$B15+(drdp!G15+drdp!P15)*'MSXY-TI2S'!$C15+(drdp!J15+drdp!S15)*'MSXY-TI2S'!$D15)</f>
        <v>0</v>
      </c>
      <c r="H15" s="18">
        <f>Model!$W$18*((drdp!B15)*'MSXY-TI2S'!$B15+(drdp!E15)*'MSXY-TI2S'!$C15+(drdp!H15)*'MSXY-TI2S'!$D15)</f>
        <v>0</v>
      </c>
      <c r="I15" s="18">
        <f>Model!$W$18*((drdp!C15)*'MSXY-TI2S'!$B15+(drdp!F15)*'MSXY-TI2S'!$C15+(drdp!I15)*'MSXY-TI2S'!$D15)</f>
        <v>0</v>
      </c>
      <c r="J15" s="18">
        <f>Model!$W$18*((drdp!D15)*'MSXY-TI2S'!$B15+(drdp!G15)*'MSXY-TI2S'!$C15+(drdp!J15)*'MSXY-TI2S'!$D15)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f>SIN(Wellpath!$O16) * (TAN(Dip) * SIN(Wellpath!$L16) * COS(Wellpath!$L16) - COS(Wellpath!$L16) * COS(Wellpath!$L16) * COS(Wellpath!$O16) - COS(Wellpath!$O16)) / 2</f>
        <v>3.4878236872062651E-2</v>
      </c>
      <c r="E16" s="20">
        <f>Model!$W$18*((drdp!B16+drdp!K16)*'MSXY-TI2S'!$B16+(drdp!E16+drdp!N16)*'MSXY-TI2S'!$C16+(drdp!H16+drdp!Q16)*'MSXY-TI2S'!$D16)</f>
        <v>0</v>
      </c>
      <c r="F16" s="20">
        <f>Model!$W$18*((drdp!C16+drdp!L16)*'MSXY-TI2S'!$B16+(drdp!F16+drdp!O16)*'MSXY-TI2S'!$C16+(drdp!I16+drdp!R16)*'MSXY-TI2S'!$D16)</f>
        <v>0</v>
      </c>
      <c r="G16" s="20">
        <f>Model!$W$18*((drdp!D16+drdp!M16)*'MSXY-TI2S'!$B16+(drdp!G16+drdp!P16)*'MSXY-TI2S'!$C16+(drdp!J16+drdp!S16)*'MSXY-TI2S'!$D16)</f>
        <v>0</v>
      </c>
      <c r="H16" s="18">
        <f>Model!$W$18*((drdp!B16)*'MSXY-TI2S'!$B16+(drdp!E16)*'MSXY-TI2S'!$C16+(drdp!H16)*'MSXY-TI2S'!$D16)</f>
        <v>0</v>
      </c>
      <c r="I16" s="18">
        <f>Model!$W$18*((drdp!C16)*'MSXY-TI2S'!$B16+(drdp!F16)*'MSXY-TI2S'!$C16+(drdp!I16)*'MSXY-TI2S'!$D16)</f>
        <v>0</v>
      </c>
      <c r="J16" s="18">
        <f>Model!$W$18*((drdp!D16)*'MSXY-TI2S'!$B16+(drdp!G16)*'MSXY-TI2S'!$C16+(drdp!J16)*'MSXY-TI2S'!$D16)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f>SIN(Wellpath!$O17) * (TAN(Dip) * SIN(Wellpath!$L17) * COS(Wellpath!$L17) - COS(Wellpath!$L17) * COS(Wellpath!$L17) * COS(Wellpath!$O17) - COS(Wellpath!$O17)) / 2</f>
        <v>3.4878236872062651E-2</v>
      </c>
      <c r="E17" s="20">
        <f>Model!$W$18*((drdp!B17+drdp!K17)*'MSXY-TI2S'!$B17+(drdp!E17+drdp!N17)*'MSXY-TI2S'!$C17+(drdp!H17+drdp!Q17)*'MSXY-TI2S'!$D17)</f>
        <v>0</v>
      </c>
      <c r="F17" s="20">
        <f>Model!$W$18*((drdp!C17+drdp!L17)*'MSXY-TI2S'!$B17+(drdp!F17+drdp!O17)*'MSXY-TI2S'!$C17+(drdp!I17+drdp!R17)*'MSXY-TI2S'!$D17)</f>
        <v>0</v>
      </c>
      <c r="G17" s="20">
        <f>Model!$W$18*((drdp!D17+drdp!M17)*'MSXY-TI2S'!$B17+(drdp!G17+drdp!P17)*'MSXY-TI2S'!$C17+(drdp!J17+drdp!S17)*'MSXY-TI2S'!$D17)</f>
        <v>0</v>
      </c>
      <c r="H17" s="18">
        <f>Model!$W$18*((drdp!B17)*'MSXY-TI2S'!$B17+(drdp!E17)*'MSXY-TI2S'!$C17+(drdp!H17)*'MSXY-TI2S'!$D17)</f>
        <v>0</v>
      </c>
      <c r="I17" s="18">
        <f>Model!$W$18*((drdp!C17)*'MSXY-TI2S'!$B17+(drdp!F17)*'MSXY-TI2S'!$C17+(drdp!I17)*'MSXY-TI2S'!$D17)</f>
        <v>0</v>
      </c>
      <c r="J17" s="18">
        <f>Model!$W$18*((drdp!D17)*'MSXY-TI2S'!$B17+(drdp!G17)*'MSXY-TI2S'!$C17+(drdp!J17)*'MSXY-TI2S'!$D17)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f>SIN(Wellpath!$O18) * (TAN(Dip) * SIN(Wellpath!$L18) * COS(Wellpath!$L18) - COS(Wellpath!$L18) * COS(Wellpath!$L18) * COS(Wellpath!$O18) - COS(Wellpath!$O18)) / 2</f>
        <v>3.4878236872062651E-2</v>
      </c>
      <c r="E18" s="20">
        <f>Model!$W$18*((drdp!B18+drdp!K18)*'MSXY-TI2S'!$B18+(drdp!E18+drdp!N18)*'MSXY-TI2S'!$C18+(drdp!H18+drdp!Q18)*'MSXY-TI2S'!$D18)</f>
        <v>0</v>
      </c>
      <c r="F18" s="20">
        <f>Model!$W$18*((drdp!C18+drdp!L18)*'MSXY-TI2S'!$B18+(drdp!F18+drdp!O18)*'MSXY-TI2S'!$C18+(drdp!I18+drdp!R18)*'MSXY-TI2S'!$D18)</f>
        <v>0</v>
      </c>
      <c r="G18" s="20">
        <f>Model!$W$18*((drdp!D18+drdp!M18)*'MSXY-TI2S'!$B18+(drdp!G18+drdp!P18)*'MSXY-TI2S'!$C18+(drdp!J18+drdp!S18)*'MSXY-TI2S'!$D18)</f>
        <v>0</v>
      </c>
      <c r="H18" s="18">
        <f>Model!$W$18*((drdp!B18)*'MSXY-TI2S'!$B18+(drdp!E18)*'MSXY-TI2S'!$C18+(drdp!H18)*'MSXY-TI2S'!$D18)</f>
        <v>0</v>
      </c>
      <c r="I18" s="18">
        <f>Model!$W$18*((drdp!C18)*'MSXY-TI2S'!$B18+(drdp!F18)*'MSXY-TI2S'!$C18+(drdp!I18)*'MSXY-TI2S'!$D18)</f>
        <v>0</v>
      </c>
      <c r="J18" s="18">
        <f>Model!$W$18*((drdp!D18)*'MSXY-TI2S'!$B18+(drdp!G18)*'MSXY-TI2S'!$C18+(drdp!J18)*'MSXY-TI2S'!$D18)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f>SIN(Wellpath!$O19) * (TAN(Dip) * SIN(Wellpath!$L19) * COS(Wellpath!$L19) - COS(Wellpath!$L19) * COS(Wellpath!$L19) * COS(Wellpath!$O19) - COS(Wellpath!$O19)) / 2</f>
        <v>3.4878236872062651E-2</v>
      </c>
      <c r="E19" s="20">
        <f>Model!$W$18*((drdp!B19+drdp!K19)*'MSXY-TI2S'!$B19+(drdp!E19+drdp!N19)*'MSXY-TI2S'!$C19+(drdp!H19+drdp!Q19)*'MSXY-TI2S'!$D19)</f>
        <v>0</v>
      </c>
      <c r="F19" s="20">
        <f>Model!$W$18*((drdp!C19+drdp!L19)*'MSXY-TI2S'!$B19+(drdp!F19+drdp!O19)*'MSXY-TI2S'!$C19+(drdp!I19+drdp!R19)*'MSXY-TI2S'!$D19)</f>
        <v>0</v>
      </c>
      <c r="G19" s="20">
        <f>Model!$W$18*((drdp!D19+drdp!M19)*'MSXY-TI2S'!$B19+(drdp!G19+drdp!P19)*'MSXY-TI2S'!$C19+(drdp!J19+drdp!S19)*'MSXY-TI2S'!$D19)</f>
        <v>0</v>
      </c>
      <c r="H19" s="18">
        <f>Model!$W$18*((drdp!B19)*'MSXY-TI2S'!$B19+(drdp!E19)*'MSXY-TI2S'!$C19+(drdp!H19)*'MSXY-TI2S'!$D19)</f>
        <v>0</v>
      </c>
      <c r="I19" s="18">
        <f>Model!$W$18*((drdp!C19)*'MSXY-TI2S'!$B19+(drdp!F19)*'MSXY-TI2S'!$C19+(drdp!I19)*'MSXY-TI2S'!$D19)</f>
        <v>0</v>
      </c>
      <c r="J19" s="18">
        <f>Model!$W$18*((drdp!D19)*'MSXY-TI2S'!$B19+(drdp!G19)*'MSXY-TI2S'!$C19+(drdp!J19)*'MSXY-TI2S'!$D19)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f>SIN(Wellpath!$O20) * (TAN(Dip) * SIN(Wellpath!$L20) * COS(Wellpath!$L20) - COS(Wellpath!$L20) * COS(Wellpath!$L20) * COS(Wellpath!$O20) - COS(Wellpath!$O20)) / 2</f>
        <v>3.4878236872062651E-2</v>
      </c>
      <c r="E20" s="20">
        <f>Model!$W$18*((drdp!B20+drdp!K20)*'MSXY-TI2S'!$B20+(drdp!E20+drdp!N20)*'MSXY-TI2S'!$C20+(drdp!H20+drdp!Q20)*'MSXY-TI2S'!$D20)</f>
        <v>0</v>
      </c>
      <c r="F20" s="20">
        <f>Model!$W$18*((drdp!C20+drdp!L20)*'MSXY-TI2S'!$B20+(drdp!F20+drdp!O20)*'MSXY-TI2S'!$C20+(drdp!I20+drdp!R20)*'MSXY-TI2S'!$D20)</f>
        <v>0</v>
      </c>
      <c r="G20" s="20">
        <f>Model!$W$18*((drdp!D20+drdp!M20)*'MSXY-TI2S'!$B20+(drdp!G20+drdp!P20)*'MSXY-TI2S'!$C20+(drdp!J20+drdp!S20)*'MSXY-TI2S'!$D20)</f>
        <v>0</v>
      </c>
      <c r="H20" s="18">
        <f>Model!$W$18*((drdp!B20)*'MSXY-TI2S'!$B20+(drdp!E20)*'MSXY-TI2S'!$C20+(drdp!H20)*'MSXY-TI2S'!$D20)</f>
        <v>0</v>
      </c>
      <c r="I20" s="18">
        <f>Model!$W$18*((drdp!C20)*'MSXY-TI2S'!$B20+(drdp!F20)*'MSXY-TI2S'!$C20+(drdp!I20)*'MSXY-TI2S'!$D20)</f>
        <v>0</v>
      </c>
      <c r="J20" s="18">
        <f>Model!$W$18*((drdp!D20)*'MSXY-TI2S'!$B20+(drdp!G20)*'MSXY-TI2S'!$C20+(drdp!J20)*'MSXY-TI2S'!$D20)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f>SIN(Wellpath!$O21) * (TAN(Dip) * SIN(Wellpath!$L21) * COS(Wellpath!$L21) - COS(Wellpath!$L21) * COS(Wellpath!$L21) * COS(Wellpath!$O21) - COS(Wellpath!$O21)) / 2</f>
        <v>3.4878236872062651E-2</v>
      </c>
      <c r="E21" s="20">
        <f>Model!$W$18*((drdp!B21+drdp!K21)*'MSXY-TI2S'!$B21+(drdp!E21+drdp!N21)*'MSXY-TI2S'!$C21+(drdp!H21+drdp!Q21)*'MSXY-TI2S'!$D21)</f>
        <v>0</v>
      </c>
      <c r="F21" s="20">
        <f>Model!$W$18*((drdp!C21+drdp!L21)*'MSXY-TI2S'!$B21+(drdp!F21+drdp!O21)*'MSXY-TI2S'!$C21+(drdp!I21+drdp!R21)*'MSXY-TI2S'!$D21)</f>
        <v>0</v>
      </c>
      <c r="G21" s="20">
        <f>Model!$W$18*((drdp!D21+drdp!M21)*'MSXY-TI2S'!$B21+(drdp!G21+drdp!P21)*'MSXY-TI2S'!$C21+(drdp!J21+drdp!S21)*'MSXY-TI2S'!$D21)</f>
        <v>0</v>
      </c>
      <c r="H21" s="18">
        <f>Model!$W$18*((drdp!B21)*'MSXY-TI2S'!$B21+(drdp!E21)*'MSXY-TI2S'!$C21+(drdp!H21)*'MSXY-TI2S'!$D21)</f>
        <v>0</v>
      </c>
      <c r="I21" s="18">
        <f>Model!$W$18*((drdp!C21)*'MSXY-TI2S'!$B21+(drdp!F21)*'MSXY-TI2S'!$C21+(drdp!I21)*'MSXY-TI2S'!$D21)</f>
        <v>0</v>
      </c>
      <c r="J21" s="18">
        <f>Model!$W$18*((drdp!D21)*'MSXY-TI2S'!$B21+(drdp!G21)*'MSXY-TI2S'!$C21+(drdp!J21)*'MSXY-TI2S'!$D21)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f>SIN(Wellpath!$O22) * (TAN(Dip) * SIN(Wellpath!$L22) * COS(Wellpath!$L22) - COS(Wellpath!$L22) * COS(Wellpath!$L22) * COS(Wellpath!$O22) - COS(Wellpath!$O22)) / 2</f>
        <v>3.4878236872062651E-2</v>
      </c>
      <c r="E22" s="20">
        <f>Model!$W$18*((drdp!B22+drdp!K22)*'MSXY-TI2S'!$B22+(drdp!E22+drdp!N22)*'MSXY-TI2S'!$C22+(drdp!H22+drdp!Q22)*'MSXY-TI2S'!$D22)</f>
        <v>0</v>
      </c>
      <c r="F22" s="20">
        <f>Model!$W$18*((drdp!C22+drdp!L22)*'MSXY-TI2S'!$B22+(drdp!F22+drdp!O22)*'MSXY-TI2S'!$C22+(drdp!I22+drdp!R22)*'MSXY-TI2S'!$D22)</f>
        <v>0</v>
      </c>
      <c r="G22" s="20">
        <f>Model!$W$18*((drdp!D22+drdp!M22)*'MSXY-TI2S'!$B22+(drdp!G22+drdp!P22)*'MSXY-TI2S'!$C22+(drdp!J22+drdp!S22)*'MSXY-TI2S'!$D22)</f>
        <v>0</v>
      </c>
      <c r="H22" s="18">
        <f>Model!$W$18*((drdp!B22)*'MSXY-TI2S'!$B22+(drdp!E22)*'MSXY-TI2S'!$C22+(drdp!H22)*'MSXY-TI2S'!$D22)</f>
        <v>0</v>
      </c>
      <c r="I22" s="18">
        <f>Model!$W$18*((drdp!C22)*'MSXY-TI2S'!$B22+(drdp!F22)*'MSXY-TI2S'!$C22+(drdp!I22)*'MSXY-TI2S'!$D22)</f>
        <v>0</v>
      </c>
      <c r="J22" s="18">
        <f>Model!$W$18*((drdp!D22)*'MSXY-TI2S'!$B22+(drdp!G22)*'MSXY-TI2S'!$C22+(drdp!J22)*'MSXY-TI2S'!$D22)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f>SIN(Wellpath!$O23) * (TAN(Dip) * SIN(Wellpath!$L23) * COS(Wellpath!$L23) - COS(Wellpath!$L23) * COS(Wellpath!$L23) * COS(Wellpath!$O23) - COS(Wellpath!$O23)) / 2</f>
        <v>3.4878236872062651E-2</v>
      </c>
      <c r="E23" s="20">
        <f>Model!$W$18*((drdp!B23+drdp!K23)*'MSXY-TI2S'!$B23+(drdp!E23+drdp!N23)*'MSXY-TI2S'!$C23+(drdp!H23+drdp!Q23)*'MSXY-TI2S'!$D23)</f>
        <v>0</v>
      </c>
      <c r="F23" s="20">
        <f>Model!$W$18*((drdp!C23+drdp!L23)*'MSXY-TI2S'!$B23+(drdp!F23+drdp!O23)*'MSXY-TI2S'!$C23+(drdp!I23+drdp!R23)*'MSXY-TI2S'!$D23)</f>
        <v>0</v>
      </c>
      <c r="G23" s="20">
        <f>Model!$W$18*((drdp!D23+drdp!M23)*'MSXY-TI2S'!$B23+(drdp!G23+drdp!P23)*'MSXY-TI2S'!$C23+(drdp!J23+drdp!S23)*'MSXY-TI2S'!$D23)</f>
        <v>0</v>
      </c>
      <c r="H23" s="18">
        <f>Model!$W$18*((drdp!B23)*'MSXY-TI2S'!$B23+(drdp!E23)*'MSXY-TI2S'!$C23+(drdp!H23)*'MSXY-TI2S'!$D23)</f>
        <v>0</v>
      </c>
      <c r="I23" s="18">
        <f>Model!$W$18*((drdp!C23)*'MSXY-TI2S'!$B23+(drdp!F23)*'MSXY-TI2S'!$C23+(drdp!I23)*'MSXY-TI2S'!$D23)</f>
        <v>0</v>
      </c>
      <c r="J23" s="18">
        <f>Model!$W$18*((drdp!D23)*'MSXY-TI2S'!$B23+(drdp!G23)*'MSXY-TI2S'!$C23+(drdp!J23)*'MSXY-TI2S'!$D23)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f>SIN(Wellpath!$O24) * (TAN(Dip) * SIN(Wellpath!$L24) * COS(Wellpath!$L24) - COS(Wellpath!$L24) * COS(Wellpath!$L24) * COS(Wellpath!$O24) - COS(Wellpath!$O24)) / 2</f>
        <v>0</v>
      </c>
      <c r="E24" s="20">
        <f>Model!$W$18*((drdp!B24+drdp!K24)*'MSXY-TI2S'!$B24+(drdp!E24+drdp!N24)*'MSXY-TI2S'!$C24+(drdp!H24+drdp!Q24)*'MSXY-TI2S'!$D24)</f>
        <v>0</v>
      </c>
      <c r="F24" s="20">
        <f>Model!$W$18*((drdp!C24+drdp!L24)*'MSXY-TI2S'!$B24+(drdp!F24+drdp!O24)*'MSXY-TI2S'!$C24+(drdp!I24+drdp!R24)*'MSXY-TI2S'!$D24)</f>
        <v>0</v>
      </c>
      <c r="G24" s="20">
        <f>Model!$W$18*((drdp!D24+drdp!M24)*'MSXY-TI2S'!$B24+(drdp!G24+drdp!P24)*'MSXY-TI2S'!$C24+(drdp!J24+drdp!S24)*'MSXY-TI2S'!$D24)</f>
        <v>0</v>
      </c>
      <c r="H24" s="18">
        <f>Model!$W$18*((drdp!B24)*'MSXY-TI2S'!$B24+(drdp!E24)*'MSXY-TI2S'!$C24+(drdp!H24)*'MSXY-TI2S'!$D24)</f>
        <v>0</v>
      </c>
      <c r="I24" s="18">
        <f>Model!$W$18*((drdp!C24)*'MSXY-TI2S'!$B24+(drdp!F24)*'MSXY-TI2S'!$C24+(drdp!I24)*'MSXY-TI2S'!$D24)</f>
        <v>0</v>
      </c>
      <c r="J24" s="18">
        <f>Model!$W$18*((drdp!D24)*'MSXY-TI2S'!$B24+(drdp!G24)*'MSXY-TI2S'!$C24+(drdp!J24)*'MSXY-TI2S'!$D24)</f>
        <v>0</v>
      </c>
      <c r="K24" s="21">
        <f>SUM(E$3:E23)+H24</f>
        <v>0</v>
      </c>
      <c r="L24" s="21">
        <f>SUM(F$3:F23)+I24</f>
        <v>0</v>
      </c>
      <c r="M24" s="21">
        <f>SUM(G$3:G23)+J24</f>
        <v>0</v>
      </c>
      <c r="N24" s="21"/>
      <c r="O24" s="21"/>
      <c r="P24" s="21"/>
      <c r="Q24" s="19">
        <f t="shared" si="1"/>
        <v>0</v>
      </c>
      <c r="R24" s="19">
        <f t="shared" si="1"/>
        <v>0</v>
      </c>
      <c r="S24" s="19">
        <f t="shared" si="1"/>
        <v>0</v>
      </c>
      <c r="T24" s="19">
        <f t="shared" si="2"/>
        <v>0</v>
      </c>
      <c r="U24" s="19">
        <f t="shared" si="3"/>
        <v>0</v>
      </c>
      <c r="V24" s="19">
        <f t="shared" si="4"/>
        <v>0</v>
      </c>
    </row>
    <row r="25" spans="1:22" x14ac:dyDescent="0.25">
      <c r="A25" s="26">
        <f>Wellpath!E25</f>
        <v>2200</v>
      </c>
      <c r="B25" s="22">
        <v>0</v>
      </c>
      <c r="C25" s="22">
        <v>0</v>
      </c>
      <c r="D25" s="22">
        <f>SIN(Wellpath!$O25) * (TAN(Dip) * SIN(Wellpath!$L25) * COS(Wellpath!$L25) - COS(Wellpath!$L25) * COS(Wellpath!$L25) * COS(Wellpath!$O25) - COS(Wellpath!$O25)) / 2</f>
        <v>0</v>
      </c>
      <c r="E25" s="20">
        <f>Model!$W$18*((drdp!B25+drdp!K25)*'MSXY-TI2S'!$B25+(drdp!E25+drdp!N25)*'MSXY-TI2S'!$C25+(drdp!H25+drdp!Q25)*'MSXY-TI2S'!$D25)</f>
        <v>0</v>
      </c>
      <c r="F25" s="20">
        <f>Model!$W$18*((drdp!C25+drdp!L25)*'MSXY-TI2S'!$B25+(drdp!F25+drdp!O25)*'MSXY-TI2S'!$C25+(drdp!I25+drdp!R25)*'MSXY-TI2S'!$D25)</f>
        <v>0</v>
      </c>
      <c r="G25" s="20">
        <f>Model!$W$18*((drdp!D25+drdp!M25)*'MSXY-TI2S'!$B25+(drdp!G25+drdp!P25)*'MSXY-TI2S'!$C25+(drdp!J25+drdp!S25)*'MSXY-TI2S'!$D25)</f>
        <v>0</v>
      </c>
      <c r="H25" s="18">
        <f>Model!$W$18*((drdp!B25)*'MSXY-TI2S'!$B25+(drdp!E25)*'MSXY-TI2S'!$C25+(drdp!H25)*'MSXY-TI2S'!$D25)</f>
        <v>0</v>
      </c>
      <c r="I25" s="18">
        <f>Model!$W$18*((drdp!C25)*'MSXY-TI2S'!$B25+(drdp!F25)*'MSXY-TI2S'!$C25+(drdp!I25)*'MSXY-TI2S'!$D25)</f>
        <v>0</v>
      </c>
      <c r="J25" s="18">
        <f>Model!$W$18*((drdp!D25)*'MSXY-TI2S'!$B25+(drdp!G25)*'MSXY-TI2S'!$C25+(drdp!J25)*'MSXY-TI2S'!$D25)</f>
        <v>0</v>
      </c>
      <c r="K25" s="21">
        <f>SUM(E$3:E24)+H25</f>
        <v>0</v>
      </c>
      <c r="L25" s="21">
        <f>SUM(F$3:F24)+I25</f>
        <v>0</v>
      </c>
      <c r="M25" s="21">
        <f>SUM(G$3:G24)+J25</f>
        <v>0</v>
      </c>
      <c r="N25" s="21"/>
      <c r="O25" s="21"/>
      <c r="P25" s="21"/>
      <c r="Q25" s="19">
        <f t="shared" si="1"/>
        <v>0</v>
      </c>
      <c r="R25" s="19">
        <f t="shared" si="1"/>
        <v>0</v>
      </c>
      <c r="S25" s="19">
        <f t="shared" si="1"/>
        <v>0</v>
      </c>
      <c r="T25" s="19">
        <f t="shared" si="2"/>
        <v>0</v>
      </c>
      <c r="U25" s="19">
        <f t="shared" si="3"/>
        <v>0</v>
      </c>
      <c r="V25" s="19">
        <f t="shared" si="4"/>
        <v>0</v>
      </c>
    </row>
    <row r="26" spans="1:22" x14ac:dyDescent="0.25">
      <c r="A26" s="26">
        <f>Wellpath!E26</f>
        <v>2300</v>
      </c>
      <c r="B26" s="22">
        <v>0</v>
      </c>
      <c r="C26" s="22">
        <v>0</v>
      </c>
      <c r="D26" s="22">
        <f>SIN(Wellpath!$O26) * (TAN(Dip) * SIN(Wellpath!$L26) * COS(Wellpath!$L26) - COS(Wellpath!$L26) * COS(Wellpath!$L26) * COS(Wellpath!$O26) - COS(Wellpath!$O26)) / 2</f>
        <v>0</v>
      </c>
      <c r="E26" s="20">
        <f>Model!$W$18*((drdp!B26+drdp!K26)*'MSXY-TI2S'!$B26+(drdp!E26+drdp!N26)*'MSXY-TI2S'!$C26+(drdp!H26+drdp!Q26)*'MSXY-TI2S'!$D26)</f>
        <v>0</v>
      </c>
      <c r="F26" s="20">
        <f>Model!$W$18*((drdp!C26+drdp!L26)*'MSXY-TI2S'!$B26+(drdp!F26+drdp!O26)*'MSXY-TI2S'!$C26+(drdp!I26+drdp!R26)*'MSXY-TI2S'!$D26)</f>
        <v>0</v>
      </c>
      <c r="G26" s="20">
        <f>Model!$W$18*((drdp!D26+drdp!M26)*'MSXY-TI2S'!$B26+(drdp!G26+drdp!P26)*'MSXY-TI2S'!$C26+(drdp!J26+drdp!S26)*'MSXY-TI2S'!$D26)</f>
        <v>0</v>
      </c>
      <c r="H26" s="18">
        <f>Model!$W$18*((drdp!B26)*'MSXY-TI2S'!$B26+(drdp!E26)*'MSXY-TI2S'!$C26+(drdp!H26)*'MSXY-TI2S'!$D26)</f>
        <v>0</v>
      </c>
      <c r="I26" s="18">
        <f>Model!$W$18*((drdp!C26)*'MSXY-TI2S'!$B26+(drdp!F26)*'MSXY-TI2S'!$C26+(drdp!I26)*'MSXY-TI2S'!$D26)</f>
        <v>0</v>
      </c>
      <c r="J26" s="18">
        <f>Model!$W$18*((drdp!D26)*'MSXY-TI2S'!$B26+(drdp!G26)*'MSXY-TI2S'!$C26+(drdp!J26)*'MSXY-TI2S'!$D26)</f>
        <v>0</v>
      </c>
      <c r="K26" s="21">
        <f>SUM(E$3:E25)+H26</f>
        <v>0</v>
      </c>
      <c r="L26" s="21">
        <f>SUM(F$3:F25)+I26</f>
        <v>0</v>
      </c>
      <c r="M26" s="21">
        <f>SUM(G$3:G25)+J26</f>
        <v>0</v>
      </c>
      <c r="N26" s="21"/>
      <c r="O26" s="21"/>
      <c r="P26" s="21"/>
      <c r="Q26" s="19">
        <f t="shared" si="1"/>
        <v>0</v>
      </c>
      <c r="R26" s="19">
        <f t="shared" si="1"/>
        <v>0</v>
      </c>
      <c r="S26" s="19">
        <f t="shared" si="1"/>
        <v>0</v>
      </c>
      <c r="T26" s="19">
        <f t="shared" si="2"/>
        <v>0</v>
      </c>
      <c r="U26" s="19">
        <f t="shared" si="3"/>
        <v>0</v>
      </c>
      <c r="V26" s="19">
        <f t="shared" si="4"/>
        <v>0</v>
      </c>
    </row>
    <row r="27" spans="1:22" x14ac:dyDescent="0.25">
      <c r="A27" s="26">
        <f>Wellpath!E27</f>
        <v>2400</v>
      </c>
      <c r="B27" s="22">
        <v>0</v>
      </c>
      <c r="C27" s="22">
        <v>0</v>
      </c>
      <c r="D27" s="22">
        <f>SIN(Wellpath!$O27) * (TAN(Dip) * SIN(Wellpath!$L27) * COS(Wellpath!$L27) - COS(Wellpath!$L27) * COS(Wellpath!$L27) * COS(Wellpath!$O27) - COS(Wellpath!$O27)) / 2</f>
        <v>0</v>
      </c>
      <c r="E27" s="20">
        <f>Model!$W$18*((drdp!B27+drdp!K27)*'MSXY-TI2S'!$B27+(drdp!E27+drdp!N27)*'MSXY-TI2S'!$C27+(drdp!H27+drdp!Q27)*'MSXY-TI2S'!$D27)</f>
        <v>0</v>
      </c>
      <c r="F27" s="20">
        <f>Model!$W$18*((drdp!C27+drdp!L27)*'MSXY-TI2S'!$B27+(drdp!F27+drdp!O27)*'MSXY-TI2S'!$C27+(drdp!I27+drdp!R27)*'MSXY-TI2S'!$D27)</f>
        <v>0</v>
      </c>
      <c r="G27" s="20">
        <f>Model!$W$18*((drdp!D27+drdp!M27)*'MSXY-TI2S'!$B27+(drdp!G27+drdp!P27)*'MSXY-TI2S'!$C27+(drdp!J27+drdp!S27)*'MSXY-TI2S'!$D27)</f>
        <v>0</v>
      </c>
      <c r="H27" s="18">
        <f>Model!$W$18*((drdp!B27)*'MSXY-TI2S'!$B27+(drdp!E27)*'MSXY-TI2S'!$C27+(drdp!H27)*'MSXY-TI2S'!$D27)</f>
        <v>0</v>
      </c>
      <c r="I27" s="18">
        <f>Model!$W$18*((drdp!C27)*'MSXY-TI2S'!$B27+(drdp!F27)*'MSXY-TI2S'!$C27+(drdp!I27)*'MSXY-TI2S'!$D27)</f>
        <v>0</v>
      </c>
      <c r="J27" s="18">
        <f>Model!$W$18*((drdp!D27)*'MSXY-TI2S'!$B27+(drdp!G27)*'MSXY-TI2S'!$C27+(drdp!J27)*'MSXY-TI2S'!$D27)</f>
        <v>0</v>
      </c>
      <c r="K27" s="21">
        <f>SUM(E$3:E26)+H27</f>
        <v>0</v>
      </c>
      <c r="L27" s="21">
        <f>SUM(F$3:F26)+I27</f>
        <v>0</v>
      </c>
      <c r="M27" s="21">
        <f>SUM(G$3:G26)+J27</f>
        <v>0</v>
      </c>
      <c r="N27" s="21"/>
      <c r="O27" s="21"/>
      <c r="P27" s="21"/>
      <c r="Q27" s="19">
        <f t="shared" si="1"/>
        <v>0</v>
      </c>
      <c r="R27" s="19">
        <f t="shared" si="1"/>
        <v>0</v>
      </c>
      <c r="S27" s="19">
        <f t="shared" si="1"/>
        <v>0</v>
      </c>
      <c r="T27" s="19">
        <f t="shared" si="2"/>
        <v>0</v>
      </c>
      <c r="U27" s="19">
        <f t="shared" si="3"/>
        <v>0</v>
      </c>
      <c r="V27" s="19">
        <f t="shared" si="4"/>
        <v>0</v>
      </c>
    </row>
    <row r="28" spans="1:22" x14ac:dyDescent="0.25">
      <c r="A28" s="26">
        <f>Wellpath!E28</f>
        <v>2500</v>
      </c>
      <c r="B28" s="22">
        <v>0</v>
      </c>
      <c r="C28" s="22">
        <v>0</v>
      </c>
      <c r="D28" s="22">
        <f>SIN(Wellpath!$O28) * (TAN(Dip) * SIN(Wellpath!$L28) * COS(Wellpath!$L28) - COS(Wellpath!$L28) * COS(Wellpath!$L28) * COS(Wellpath!$O28) - COS(Wellpath!$O28)) / 2</f>
        <v>0</v>
      </c>
      <c r="E28" s="20">
        <f>Model!$W$18*((drdp!B28+drdp!K28)*'MSXY-TI2S'!$B28+(drdp!E28+drdp!N28)*'MSXY-TI2S'!$C28+(drdp!H28+drdp!Q28)*'MSXY-TI2S'!$D28)</f>
        <v>0</v>
      </c>
      <c r="F28" s="20">
        <f>Model!$W$18*((drdp!C28+drdp!L28)*'MSXY-TI2S'!$B28+(drdp!F28+drdp!O28)*'MSXY-TI2S'!$C28+(drdp!I28+drdp!R28)*'MSXY-TI2S'!$D28)</f>
        <v>0</v>
      </c>
      <c r="G28" s="20">
        <f>Model!$W$18*((drdp!D28+drdp!M28)*'MSXY-TI2S'!$B28+(drdp!G28+drdp!P28)*'MSXY-TI2S'!$C28+(drdp!J28+drdp!S28)*'MSXY-TI2S'!$D28)</f>
        <v>0</v>
      </c>
      <c r="H28" s="18">
        <f>Model!$W$18*((drdp!B28)*'MSXY-TI2S'!$B28+(drdp!E28)*'MSXY-TI2S'!$C28+(drdp!H28)*'MSXY-TI2S'!$D28)</f>
        <v>0</v>
      </c>
      <c r="I28" s="18">
        <f>Model!$W$18*((drdp!C28)*'MSXY-TI2S'!$B28+(drdp!F28)*'MSXY-TI2S'!$C28+(drdp!I28)*'MSXY-TI2S'!$D28)</f>
        <v>0</v>
      </c>
      <c r="J28" s="18">
        <f>Model!$W$18*((drdp!D28)*'MSXY-TI2S'!$B28+(drdp!G28)*'MSXY-TI2S'!$C28+(drdp!J28)*'MSXY-TI2S'!$D28)</f>
        <v>0</v>
      </c>
      <c r="K28" s="21">
        <f>SUM(E$3:E27)+H28</f>
        <v>0</v>
      </c>
      <c r="L28" s="21">
        <f>SUM(F$3:F27)+I28</f>
        <v>0</v>
      </c>
      <c r="M28" s="21">
        <f>SUM(G$3:G27)+J28</f>
        <v>0</v>
      </c>
      <c r="N28" s="21"/>
      <c r="O28" s="21"/>
      <c r="P28" s="21"/>
      <c r="Q28" s="19">
        <f t="shared" si="1"/>
        <v>0</v>
      </c>
      <c r="R28" s="19">
        <f t="shared" si="1"/>
        <v>0</v>
      </c>
      <c r="S28" s="19">
        <f t="shared" si="1"/>
        <v>0</v>
      </c>
      <c r="T28" s="19">
        <f t="shared" si="2"/>
        <v>0</v>
      </c>
      <c r="U28" s="19">
        <f t="shared" si="3"/>
        <v>0</v>
      </c>
      <c r="V28" s="19">
        <f t="shared" si="4"/>
        <v>0</v>
      </c>
    </row>
    <row r="29" spans="1:22" x14ac:dyDescent="0.25">
      <c r="A29" s="26">
        <f>Wellpath!E29</f>
        <v>2600</v>
      </c>
      <c r="B29" s="22">
        <v>0</v>
      </c>
      <c r="C29" s="22">
        <v>0</v>
      </c>
      <c r="D29" s="22">
        <f>SIN(Wellpath!$O29) * (TAN(Dip) * SIN(Wellpath!$L29) * COS(Wellpath!$L29) - COS(Wellpath!$L29) * COS(Wellpath!$L29) * COS(Wellpath!$O29) - COS(Wellpath!$O29)) / 2</f>
        <v>0</v>
      </c>
      <c r="E29" s="20">
        <f>Model!$W$18*((drdp!B29+drdp!K29)*'MSXY-TI2S'!$B29+(drdp!E29+drdp!N29)*'MSXY-TI2S'!$C29+(drdp!H29+drdp!Q29)*'MSXY-TI2S'!$D29)</f>
        <v>0</v>
      </c>
      <c r="F29" s="20">
        <f>Model!$W$18*((drdp!C29+drdp!L29)*'MSXY-TI2S'!$B29+(drdp!F29+drdp!O29)*'MSXY-TI2S'!$C29+(drdp!I29+drdp!R29)*'MSXY-TI2S'!$D29)</f>
        <v>0</v>
      </c>
      <c r="G29" s="20">
        <f>Model!$W$18*((drdp!D29+drdp!M29)*'MSXY-TI2S'!$B29+(drdp!G29+drdp!P29)*'MSXY-TI2S'!$C29+(drdp!J29+drdp!S29)*'MSXY-TI2S'!$D29)</f>
        <v>0</v>
      </c>
      <c r="H29" s="18">
        <f>Model!$W$18*((drdp!B29)*'MSXY-TI2S'!$B29+(drdp!E29)*'MSXY-TI2S'!$C29+(drdp!H29)*'MSXY-TI2S'!$D29)</f>
        <v>0</v>
      </c>
      <c r="I29" s="18">
        <f>Model!$W$18*((drdp!C29)*'MSXY-TI2S'!$B29+(drdp!F29)*'MSXY-TI2S'!$C29+(drdp!I29)*'MSXY-TI2S'!$D29)</f>
        <v>0</v>
      </c>
      <c r="J29" s="18">
        <f>Model!$W$18*((drdp!D29)*'MSXY-TI2S'!$B29+(drdp!G29)*'MSXY-TI2S'!$C29+(drdp!J29)*'MSXY-TI2S'!$D29)</f>
        <v>0</v>
      </c>
      <c r="K29" s="21">
        <f>SUM(E$3:E28)+H29</f>
        <v>0</v>
      </c>
      <c r="L29" s="21">
        <f>SUM(F$3:F28)+I29</f>
        <v>0</v>
      </c>
      <c r="M29" s="21">
        <f>SUM(G$3:G28)+J29</f>
        <v>0</v>
      </c>
      <c r="N29" s="21"/>
      <c r="O29" s="21"/>
      <c r="P29" s="21"/>
      <c r="Q29" s="19">
        <f t="shared" si="1"/>
        <v>0</v>
      </c>
      <c r="R29" s="19">
        <f t="shared" si="1"/>
        <v>0</v>
      </c>
      <c r="S29" s="19">
        <f t="shared" si="1"/>
        <v>0</v>
      </c>
      <c r="T29" s="19">
        <f t="shared" si="2"/>
        <v>0</v>
      </c>
      <c r="U29" s="19">
        <f t="shared" si="3"/>
        <v>0</v>
      </c>
      <c r="V29" s="19">
        <f t="shared" si="4"/>
        <v>0</v>
      </c>
    </row>
    <row r="30" spans="1:22" x14ac:dyDescent="0.25">
      <c r="A30" s="26">
        <f>Wellpath!E30</f>
        <v>2700</v>
      </c>
      <c r="B30" s="22">
        <v>0</v>
      </c>
      <c r="C30" s="22">
        <v>0</v>
      </c>
      <c r="D30" s="22">
        <f>SIN(Wellpath!$O30) * (TAN(Dip) * SIN(Wellpath!$L30) * COS(Wellpath!$L30) - COS(Wellpath!$L30) * COS(Wellpath!$L30) * COS(Wellpath!$O30) - COS(Wellpath!$O30)) / 2</f>
        <v>0</v>
      </c>
      <c r="E30" s="20">
        <f>Model!$W$18*((drdp!B30+drdp!K30)*'MSXY-TI2S'!$B30+(drdp!E30+drdp!N30)*'MSXY-TI2S'!$C30+(drdp!H30+drdp!Q30)*'MSXY-TI2S'!$D30)</f>
        <v>0</v>
      </c>
      <c r="F30" s="20">
        <f>Model!$W$18*((drdp!C30+drdp!L30)*'MSXY-TI2S'!$B30+(drdp!F30+drdp!O30)*'MSXY-TI2S'!$C30+(drdp!I30+drdp!R30)*'MSXY-TI2S'!$D30)</f>
        <v>0</v>
      </c>
      <c r="G30" s="20">
        <f>Model!$W$18*((drdp!D30+drdp!M30)*'MSXY-TI2S'!$B30+(drdp!G30+drdp!P30)*'MSXY-TI2S'!$C30+(drdp!J30+drdp!S30)*'MSXY-TI2S'!$D30)</f>
        <v>0</v>
      </c>
      <c r="H30" s="18">
        <f>Model!$W$18*((drdp!B30)*'MSXY-TI2S'!$B30+(drdp!E30)*'MSXY-TI2S'!$C30+(drdp!H30)*'MSXY-TI2S'!$D30)</f>
        <v>0</v>
      </c>
      <c r="I30" s="18">
        <f>Model!$W$18*((drdp!C30)*'MSXY-TI2S'!$B30+(drdp!F30)*'MSXY-TI2S'!$C30+(drdp!I30)*'MSXY-TI2S'!$D30)</f>
        <v>0</v>
      </c>
      <c r="J30" s="18">
        <f>Model!$W$18*((drdp!D30)*'MSXY-TI2S'!$B30+(drdp!G30)*'MSXY-TI2S'!$C30+(drdp!J30)*'MSXY-TI2S'!$D30)</f>
        <v>0</v>
      </c>
      <c r="K30" s="21">
        <f>SUM(E$3:E29)+H30</f>
        <v>0</v>
      </c>
      <c r="L30" s="21">
        <f>SUM(F$3:F29)+I30</f>
        <v>0</v>
      </c>
      <c r="M30" s="21">
        <f>SUM(G$3:G29)+J30</f>
        <v>0</v>
      </c>
      <c r="N30" s="21"/>
      <c r="O30" s="21"/>
      <c r="P30" s="21"/>
      <c r="Q30" s="19">
        <f t="shared" si="1"/>
        <v>0</v>
      </c>
      <c r="R30" s="19">
        <f t="shared" si="1"/>
        <v>0</v>
      </c>
      <c r="S30" s="19">
        <f t="shared" si="1"/>
        <v>0</v>
      </c>
      <c r="T30" s="19">
        <f t="shared" si="2"/>
        <v>0</v>
      </c>
      <c r="U30" s="19">
        <f t="shared" si="3"/>
        <v>0</v>
      </c>
      <c r="V30" s="19">
        <f t="shared" si="4"/>
        <v>0</v>
      </c>
    </row>
    <row r="31" spans="1:22" x14ac:dyDescent="0.25">
      <c r="A31" s="26">
        <f>Wellpath!E31</f>
        <v>2800</v>
      </c>
      <c r="B31" s="22">
        <v>0</v>
      </c>
      <c r="C31" s="22">
        <v>0</v>
      </c>
      <c r="D31" s="22">
        <f>SIN(Wellpath!$O31) * (TAN(Dip) * SIN(Wellpath!$L31) * COS(Wellpath!$L31) - COS(Wellpath!$L31) * COS(Wellpath!$L31) * COS(Wellpath!$O31) - COS(Wellpath!$O31)) / 2</f>
        <v>0</v>
      </c>
      <c r="E31" s="20">
        <f>Model!$W$18*((drdp!B31+drdp!K31)*'MSXY-TI2S'!$B31+(drdp!E31+drdp!N31)*'MSXY-TI2S'!$C31+(drdp!H31+drdp!Q31)*'MSXY-TI2S'!$D31)</f>
        <v>0</v>
      </c>
      <c r="F31" s="20">
        <f>Model!$W$18*((drdp!C31+drdp!L31)*'MSXY-TI2S'!$B31+(drdp!F31+drdp!O31)*'MSXY-TI2S'!$C31+(drdp!I31+drdp!R31)*'MSXY-TI2S'!$D31)</f>
        <v>0</v>
      </c>
      <c r="G31" s="20">
        <f>Model!$W$18*((drdp!D31+drdp!M31)*'MSXY-TI2S'!$B31+(drdp!G31+drdp!P31)*'MSXY-TI2S'!$C31+(drdp!J31+drdp!S31)*'MSXY-TI2S'!$D31)</f>
        <v>0</v>
      </c>
      <c r="H31" s="18">
        <f>Model!$W$18*((drdp!B31)*'MSXY-TI2S'!$B31+(drdp!E31)*'MSXY-TI2S'!$C31+(drdp!H31)*'MSXY-TI2S'!$D31)</f>
        <v>0</v>
      </c>
      <c r="I31" s="18">
        <f>Model!$W$18*((drdp!C31)*'MSXY-TI2S'!$B31+(drdp!F31)*'MSXY-TI2S'!$C31+(drdp!I31)*'MSXY-TI2S'!$D31)</f>
        <v>0</v>
      </c>
      <c r="J31" s="18">
        <f>Model!$W$18*((drdp!D31)*'MSXY-TI2S'!$B31+(drdp!G31)*'MSXY-TI2S'!$C31+(drdp!J31)*'MSXY-TI2S'!$D31)</f>
        <v>0</v>
      </c>
      <c r="K31" s="21">
        <f>SUM(E$3:E30)+H31</f>
        <v>0</v>
      </c>
      <c r="L31" s="21">
        <f>SUM(F$3:F30)+I31</f>
        <v>0</v>
      </c>
      <c r="M31" s="21">
        <f>SUM(G$3:G30)+J31</f>
        <v>0</v>
      </c>
      <c r="N31" s="21"/>
      <c r="O31" s="21"/>
      <c r="P31" s="21"/>
      <c r="Q31" s="19">
        <f t="shared" si="1"/>
        <v>0</v>
      </c>
      <c r="R31" s="19">
        <f t="shared" si="1"/>
        <v>0</v>
      </c>
      <c r="S31" s="19">
        <f t="shared" si="1"/>
        <v>0</v>
      </c>
      <c r="T31" s="19">
        <f t="shared" si="2"/>
        <v>0</v>
      </c>
      <c r="U31" s="19">
        <f t="shared" si="3"/>
        <v>0</v>
      </c>
      <c r="V31" s="19">
        <f t="shared" si="4"/>
        <v>0</v>
      </c>
    </row>
    <row r="32" spans="1:22" x14ac:dyDescent="0.25">
      <c r="A32" s="26">
        <f>Wellpath!E32</f>
        <v>2900</v>
      </c>
      <c r="B32" s="22">
        <v>0</v>
      </c>
      <c r="C32" s="22">
        <v>0</v>
      </c>
      <c r="D32" s="22">
        <f>SIN(Wellpath!$O32) * (TAN(Dip) * SIN(Wellpath!$L32) * COS(Wellpath!$L32) - COS(Wellpath!$L32) * COS(Wellpath!$L32) * COS(Wellpath!$O32) - COS(Wellpath!$O32)) / 2</f>
        <v>0</v>
      </c>
      <c r="E32" s="20">
        <f>Model!$W$18*((drdp!B32+drdp!K32)*'MSXY-TI2S'!$B32+(drdp!E32+drdp!N32)*'MSXY-TI2S'!$C32+(drdp!H32+drdp!Q32)*'MSXY-TI2S'!$D32)</f>
        <v>0</v>
      </c>
      <c r="F32" s="20">
        <f>Model!$W$18*((drdp!C32+drdp!L32)*'MSXY-TI2S'!$B32+(drdp!F32+drdp!O32)*'MSXY-TI2S'!$C32+(drdp!I32+drdp!R32)*'MSXY-TI2S'!$D32)</f>
        <v>0</v>
      </c>
      <c r="G32" s="20">
        <f>Model!$W$18*((drdp!D32+drdp!M32)*'MSXY-TI2S'!$B32+(drdp!G32+drdp!P32)*'MSXY-TI2S'!$C32+(drdp!J32+drdp!S32)*'MSXY-TI2S'!$D32)</f>
        <v>0</v>
      </c>
      <c r="H32" s="18">
        <f>Model!$W$18*((drdp!B32)*'MSXY-TI2S'!$B32+(drdp!E32)*'MSXY-TI2S'!$C32+(drdp!H32)*'MSXY-TI2S'!$D32)</f>
        <v>0</v>
      </c>
      <c r="I32" s="18">
        <f>Model!$W$18*((drdp!C32)*'MSXY-TI2S'!$B32+(drdp!F32)*'MSXY-TI2S'!$C32+(drdp!I32)*'MSXY-TI2S'!$D32)</f>
        <v>0</v>
      </c>
      <c r="J32" s="18">
        <f>Model!$W$18*((drdp!D32)*'MSXY-TI2S'!$B32+(drdp!G32)*'MSXY-TI2S'!$C32+(drdp!J32)*'MSXY-TI2S'!$D32)</f>
        <v>0</v>
      </c>
      <c r="K32" s="21">
        <f>SUM(E$3:E31)+H32</f>
        <v>0</v>
      </c>
      <c r="L32" s="21">
        <f>SUM(F$3:F31)+I32</f>
        <v>0</v>
      </c>
      <c r="M32" s="21">
        <f>SUM(G$3:G31)+J32</f>
        <v>0</v>
      </c>
      <c r="N32" s="21"/>
      <c r="O32" s="21"/>
      <c r="P32" s="21"/>
      <c r="Q32" s="19">
        <f t="shared" si="1"/>
        <v>0</v>
      </c>
      <c r="R32" s="19">
        <f t="shared" si="1"/>
        <v>0</v>
      </c>
      <c r="S32" s="19">
        <f t="shared" si="1"/>
        <v>0</v>
      </c>
      <c r="T32" s="19">
        <f t="shared" si="2"/>
        <v>0</v>
      </c>
      <c r="U32" s="19">
        <f t="shared" si="3"/>
        <v>0</v>
      </c>
      <c r="V32" s="19">
        <f t="shared" si="4"/>
        <v>0</v>
      </c>
    </row>
    <row r="33" spans="1:22" x14ac:dyDescent="0.25">
      <c r="A33" s="26">
        <f>Wellpath!E33</f>
        <v>3000</v>
      </c>
      <c r="B33" s="22">
        <v>0</v>
      </c>
      <c r="C33" s="22">
        <v>0</v>
      </c>
      <c r="D33" s="22">
        <f>SIN(Wellpath!$O33) * (TAN(Dip) * SIN(Wellpath!$L33) * COS(Wellpath!$L33) - COS(Wellpath!$L33) * COS(Wellpath!$L33) * COS(Wellpath!$O33) - COS(Wellpath!$O33)) / 2</f>
        <v>0</v>
      </c>
      <c r="E33" s="20">
        <f>Model!$W$18*((drdp!B33+drdp!K33)*'MSXY-TI2S'!$B33+(drdp!E33+drdp!N33)*'MSXY-TI2S'!$C33+(drdp!H33+drdp!Q33)*'MSXY-TI2S'!$D33)</f>
        <v>0</v>
      </c>
      <c r="F33" s="20">
        <f>Model!$W$18*((drdp!C33+drdp!L33)*'MSXY-TI2S'!$B33+(drdp!F33+drdp!O33)*'MSXY-TI2S'!$C33+(drdp!I33+drdp!R33)*'MSXY-TI2S'!$D33)</f>
        <v>0</v>
      </c>
      <c r="G33" s="20">
        <f>Model!$W$18*((drdp!D33+drdp!M33)*'MSXY-TI2S'!$B33+(drdp!G33+drdp!P33)*'MSXY-TI2S'!$C33+(drdp!J33+drdp!S33)*'MSXY-TI2S'!$D33)</f>
        <v>0</v>
      </c>
      <c r="H33" s="18">
        <f>Model!$W$18*((drdp!B33)*'MSXY-TI2S'!$B33+(drdp!E33)*'MSXY-TI2S'!$C33+(drdp!H33)*'MSXY-TI2S'!$D33)</f>
        <v>0</v>
      </c>
      <c r="I33" s="18">
        <f>Model!$W$18*((drdp!C33)*'MSXY-TI2S'!$B33+(drdp!F33)*'MSXY-TI2S'!$C33+(drdp!I33)*'MSXY-TI2S'!$D33)</f>
        <v>0</v>
      </c>
      <c r="J33" s="18">
        <f>Model!$W$18*((drdp!D33)*'MSXY-TI2S'!$B33+(drdp!G33)*'MSXY-TI2S'!$C33+(drdp!J33)*'MSXY-TI2S'!$D33)</f>
        <v>0</v>
      </c>
      <c r="K33" s="21">
        <f>SUM(E$3:E32)+H33</f>
        <v>0</v>
      </c>
      <c r="L33" s="21">
        <f>SUM(F$3:F32)+I33</f>
        <v>0</v>
      </c>
      <c r="M33" s="21">
        <f>SUM(G$3:G32)+J33</f>
        <v>0</v>
      </c>
      <c r="N33" s="21"/>
      <c r="O33" s="21"/>
      <c r="P33" s="21"/>
      <c r="Q33" s="19">
        <f t="shared" si="1"/>
        <v>0</v>
      </c>
      <c r="R33" s="19">
        <f t="shared" si="1"/>
        <v>0</v>
      </c>
      <c r="S33" s="19">
        <f t="shared" si="1"/>
        <v>0</v>
      </c>
      <c r="T33" s="19">
        <f t="shared" si="2"/>
        <v>0</v>
      </c>
      <c r="U33" s="19">
        <f t="shared" si="3"/>
        <v>0</v>
      </c>
      <c r="V33" s="19">
        <f t="shared" si="4"/>
        <v>0</v>
      </c>
    </row>
    <row r="34" spans="1:22" x14ac:dyDescent="0.25">
      <c r="A34" s="26">
        <f>Wellpath!E34</f>
        <v>3100</v>
      </c>
      <c r="B34" s="22">
        <v>0</v>
      </c>
      <c r="C34" s="22">
        <v>0</v>
      </c>
      <c r="D34" s="22">
        <f>SIN(Wellpath!$O34) * (TAN(Dip) * SIN(Wellpath!$L34) * COS(Wellpath!$L34) - COS(Wellpath!$L34) * COS(Wellpath!$L34) * COS(Wellpath!$O34) - COS(Wellpath!$O34)) / 2</f>
        <v>0</v>
      </c>
      <c r="E34" s="20">
        <f>Model!$W$18*((drdp!B34+drdp!K34)*'MSXY-TI2S'!$B34+(drdp!E34+drdp!N34)*'MSXY-TI2S'!$C34+(drdp!H34+drdp!Q34)*'MSXY-TI2S'!$D34)</f>
        <v>0</v>
      </c>
      <c r="F34" s="20">
        <f>Model!$W$18*((drdp!C34+drdp!L34)*'MSXY-TI2S'!$B34+(drdp!F34+drdp!O34)*'MSXY-TI2S'!$C34+(drdp!I34+drdp!R34)*'MSXY-TI2S'!$D34)</f>
        <v>0</v>
      </c>
      <c r="G34" s="20">
        <f>Model!$W$18*((drdp!D34+drdp!M34)*'MSXY-TI2S'!$B34+(drdp!G34+drdp!P34)*'MSXY-TI2S'!$C34+(drdp!J34+drdp!S34)*'MSXY-TI2S'!$D34)</f>
        <v>0</v>
      </c>
      <c r="H34" s="18">
        <f>Model!$W$18*((drdp!B34)*'MSXY-TI2S'!$B34+(drdp!E34)*'MSXY-TI2S'!$C34+(drdp!H34)*'MSXY-TI2S'!$D34)</f>
        <v>0</v>
      </c>
      <c r="I34" s="18">
        <f>Model!$W$18*((drdp!C34)*'MSXY-TI2S'!$B34+(drdp!F34)*'MSXY-TI2S'!$C34+(drdp!I34)*'MSXY-TI2S'!$D34)</f>
        <v>0</v>
      </c>
      <c r="J34" s="18">
        <f>Model!$W$18*((drdp!D34)*'MSXY-TI2S'!$B34+(drdp!G34)*'MSXY-TI2S'!$C34+(drdp!J34)*'MSXY-TI2S'!$D34)</f>
        <v>0</v>
      </c>
      <c r="K34" s="21">
        <f>SUM(E$3:E33)+H34</f>
        <v>0</v>
      </c>
      <c r="L34" s="21">
        <f>SUM(F$3:F33)+I34</f>
        <v>0</v>
      </c>
      <c r="M34" s="21">
        <f>SUM(G$3:G33)+J34</f>
        <v>0</v>
      </c>
      <c r="N34" s="21"/>
      <c r="O34" s="21"/>
      <c r="P34" s="21"/>
      <c r="Q34" s="19">
        <f t="shared" si="1"/>
        <v>0</v>
      </c>
      <c r="R34" s="19">
        <f t="shared" si="1"/>
        <v>0</v>
      </c>
      <c r="S34" s="19">
        <f t="shared" si="1"/>
        <v>0</v>
      </c>
      <c r="T34" s="19">
        <f t="shared" si="2"/>
        <v>0</v>
      </c>
      <c r="U34" s="19">
        <f t="shared" si="3"/>
        <v>0</v>
      </c>
      <c r="V34" s="19">
        <f t="shared" si="4"/>
        <v>0</v>
      </c>
    </row>
    <row r="35" spans="1:22" x14ac:dyDescent="0.25">
      <c r="A35" s="26">
        <f>Wellpath!E35</f>
        <v>3200</v>
      </c>
      <c r="B35" s="22">
        <v>0</v>
      </c>
      <c r="C35" s="22">
        <v>0</v>
      </c>
      <c r="D35" s="22">
        <f>SIN(Wellpath!$O35) * (TAN(Dip) * SIN(Wellpath!$L35) * COS(Wellpath!$L35) - COS(Wellpath!$L35) * COS(Wellpath!$L35) * COS(Wellpath!$O35) - COS(Wellpath!$O35)) / 2</f>
        <v>0</v>
      </c>
      <c r="E35" s="20">
        <f>Model!$W$18*((drdp!B35+drdp!K35)*'MSXY-TI2S'!$B35+(drdp!E35+drdp!N35)*'MSXY-TI2S'!$C35+(drdp!H35+drdp!Q35)*'MSXY-TI2S'!$D35)</f>
        <v>0</v>
      </c>
      <c r="F35" s="20">
        <f>Model!$W$18*((drdp!C35+drdp!L35)*'MSXY-TI2S'!$B35+(drdp!F35+drdp!O35)*'MSXY-TI2S'!$C35+(drdp!I35+drdp!R35)*'MSXY-TI2S'!$D35)</f>
        <v>0</v>
      </c>
      <c r="G35" s="20">
        <f>Model!$W$18*((drdp!D35+drdp!M35)*'MSXY-TI2S'!$B35+(drdp!G35+drdp!P35)*'MSXY-TI2S'!$C35+(drdp!J35+drdp!S35)*'MSXY-TI2S'!$D35)</f>
        <v>0</v>
      </c>
      <c r="H35" s="18">
        <f>Model!$W$18*((drdp!B35)*'MSXY-TI2S'!$B35+(drdp!E35)*'MSXY-TI2S'!$C35+(drdp!H35)*'MSXY-TI2S'!$D35)</f>
        <v>0</v>
      </c>
      <c r="I35" s="18">
        <f>Model!$W$18*((drdp!C35)*'MSXY-TI2S'!$B35+(drdp!F35)*'MSXY-TI2S'!$C35+(drdp!I35)*'MSXY-TI2S'!$D35)</f>
        <v>0</v>
      </c>
      <c r="J35" s="18">
        <f>Model!$W$18*((drdp!D35)*'MSXY-TI2S'!$B35+(drdp!G35)*'MSXY-TI2S'!$C35+(drdp!J35)*'MSXY-TI2S'!$D35)</f>
        <v>0</v>
      </c>
      <c r="K35" s="21">
        <f>SUM(E$3:E34)+H35</f>
        <v>0</v>
      </c>
      <c r="L35" s="21">
        <f>SUM(F$3:F34)+I35</f>
        <v>0</v>
      </c>
      <c r="M35" s="21">
        <f>SUM(G$3:G34)+J35</f>
        <v>0</v>
      </c>
      <c r="N35" s="21"/>
      <c r="O35" s="21"/>
      <c r="P35" s="21"/>
      <c r="Q35" s="19">
        <f t="shared" si="1"/>
        <v>0</v>
      </c>
      <c r="R35" s="19">
        <f t="shared" si="1"/>
        <v>0</v>
      </c>
      <c r="S35" s="19">
        <f t="shared" si="1"/>
        <v>0</v>
      </c>
      <c r="T35" s="19">
        <f t="shared" si="2"/>
        <v>0</v>
      </c>
      <c r="U35" s="19">
        <f t="shared" si="3"/>
        <v>0</v>
      </c>
      <c r="V35" s="19">
        <f t="shared" si="4"/>
        <v>0</v>
      </c>
    </row>
    <row r="36" spans="1:22" x14ac:dyDescent="0.25">
      <c r="A36" s="26">
        <f>Wellpath!E36</f>
        <v>3300</v>
      </c>
      <c r="B36" s="22">
        <v>0</v>
      </c>
      <c r="C36" s="22">
        <v>0</v>
      </c>
      <c r="D36" s="22">
        <f>SIN(Wellpath!$O36) * (TAN(Dip) * SIN(Wellpath!$L36) * COS(Wellpath!$L36) - COS(Wellpath!$L36) * COS(Wellpath!$L36) * COS(Wellpath!$O36) - COS(Wellpath!$O36)) / 2</f>
        <v>0</v>
      </c>
      <c r="E36" s="20">
        <f>Model!$W$18*((drdp!B36+drdp!K36)*'MSXY-TI2S'!$B36+(drdp!E36+drdp!N36)*'MSXY-TI2S'!$C36+(drdp!H36+drdp!Q36)*'MSXY-TI2S'!$D36)</f>
        <v>0</v>
      </c>
      <c r="F36" s="20">
        <f>Model!$W$18*((drdp!C36+drdp!L36)*'MSXY-TI2S'!$B36+(drdp!F36+drdp!O36)*'MSXY-TI2S'!$C36+(drdp!I36+drdp!R36)*'MSXY-TI2S'!$D36)</f>
        <v>0</v>
      </c>
      <c r="G36" s="20">
        <f>Model!$W$18*((drdp!D36+drdp!M36)*'MSXY-TI2S'!$B36+(drdp!G36+drdp!P36)*'MSXY-TI2S'!$C36+(drdp!J36+drdp!S36)*'MSXY-TI2S'!$D36)</f>
        <v>0</v>
      </c>
      <c r="H36" s="18">
        <f>Model!$W$18*((drdp!B36)*'MSXY-TI2S'!$B36+(drdp!E36)*'MSXY-TI2S'!$C36+(drdp!H36)*'MSXY-TI2S'!$D36)</f>
        <v>0</v>
      </c>
      <c r="I36" s="18">
        <f>Model!$W$18*((drdp!C36)*'MSXY-TI2S'!$B36+(drdp!F36)*'MSXY-TI2S'!$C36+(drdp!I36)*'MSXY-TI2S'!$D36)</f>
        <v>0</v>
      </c>
      <c r="J36" s="18">
        <f>Model!$W$18*((drdp!D36)*'MSXY-TI2S'!$B36+(drdp!G36)*'MSXY-TI2S'!$C36+(drdp!J36)*'MSXY-TI2S'!$D36)</f>
        <v>0</v>
      </c>
      <c r="K36" s="21">
        <f>SUM(E$3:E35)+H36</f>
        <v>0</v>
      </c>
      <c r="L36" s="21">
        <f>SUM(F$3:F35)+I36</f>
        <v>0</v>
      </c>
      <c r="M36" s="21">
        <f>SUM(G$3:G35)+J36</f>
        <v>0</v>
      </c>
      <c r="N36" s="21"/>
      <c r="O36" s="21"/>
      <c r="P36" s="21"/>
      <c r="Q36" s="19">
        <f t="shared" si="1"/>
        <v>0</v>
      </c>
      <c r="R36" s="19">
        <f t="shared" si="1"/>
        <v>0</v>
      </c>
      <c r="S36" s="19">
        <f t="shared" si="1"/>
        <v>0</v>
      </c>
      <c r="T36" s="19">
        <f t="shared" si="2"/>
        <v>0</v>
      </c>
      <c r="U36" s="19">
        <f t="shared" si="3"/>
        <v>0</v>
      </c>
      <c r="V36" s="19">
        <f t="shared" si="4"/>
        <v>0</v>
      </c>
    </row>
    <row r="37" spans="1:22" x14ac:dyDescent="0.25">
      <c r="A37" s="26">
        <f>Wellpath!E37</f>
        <v>3400</v>
      </c>
      <c r="B37" s="22">
        <v>0</v>
      </c>
      <c r="C37" s="22">
        <v>0</v>
      </c>
      <c r="D37" s="22">
        <f>SIN(Wellpath!$O37) * (TAN(Dip) * SIN(Wellpath!$L37) * COS(Wellpath!$L37) - COS(Wellpath!$L37) * COS(Wellpath!$L37) * COS(Wellpath!$O37) - COS(Wellpath!$O37)) / 2</f>
        <v>0</v>
      </c>
      <c r="E37" s="20">
        <f>Model!$W$18*((drdp!B37+drdp!K37)*'MSXY-TI2S'!$B37+(drdp!E37+drdp!N37)*'MSXY-TI2S'!$C37+(drdp!H37+drdp!Q37)*'MSXY-TI2S'!$D37)</f>
        <v>0</v>
      </c>
      <c r="F37" s="20">
        <f>Model!$W$18*((drdp!C37+drdp!L37)*'MSXY-TI2S'!$B37+(drdp!F37+drdp!O37)*'MSXY-TI2S'!$C37+(drdp!I37+drdp!R37)*'MSXY-TI2S'!$D37)</f>
        <v>0</v>
      </c>
      <c r="G37" s="20">
        <f>Model!$W$18*((drdp!D37+drdp!M37)*'MSXY-TI2S'!$B37+(drdp!G37+drdp!P37)*'MSXY-TI2S'!$C37+(drdp!J37+drdp!S37)*'MSXY-TI2S'!$D37)</f>
        <v>0</v>
      </c>
      <c r="H37" s="18">
        <f>Model!$W$18*((drdp!B37)*'MSXY-TI2S'!$B37+(drdp!E37)*'MSXY-TI2S'!$C37+(drdp!H37)*'MSXY-TI2S'!$D37)</f>
        <v>0</v>
      </c>
      <c r="I37" s="18">
        <f>Model!$W$18*((drdp!C37)*'MSXY-TI2S'!$B37+(drdp!F37)*'MSXY-TI2S'!$C37+(drdp!I37)*'MSXY-TI2S'!$D37)</f>
        <v>0</v>
      </c>
      <c r="J37" s="18">
        <f>Model!$W$18*((drdp!D37)*'MSXY-TI2S'!$B37+(drdp!G37)*'MSXY-TI2S'!$C37+(drdp!J37)*'MSXY-TI2S'!$D37)</f>
        <v>0</v>
      </c>
      <c r="K37" s="21">
        <f>SUM(E$3:E36)+H37</f>
        <v>0</v>
      </c>
      <c r="L37" s="21">
        <f>SUM(F$3:F36)+I37</f>
        <v>0</v>
      </c>
      <c r="M37" s="21">
        <f>SUM(G$3:G36)+J37</f>
        <v>0</v>
      </c>
      <c r="N37" s="21"/>
      <c r="O37" s="21"/>
      <c r="P37" s="21"/>
      <c r="Q37" s="19">
        <f t="shared" si="1"/>
        <v>0</v>
      </c>
      <c r="R37" s="19">
        <f t="shared" si="1"/>
        <v>0</v>
      </c>
      <c r="S37" s="19">
        <f t="shared" si="1"/>
        <v>0</v>
      </c>
      <c r="T37" s="19">
        <f t="shared" si="2"/>
        <v>0</v>
      </c>
      <c r="U37" s="19">
        <f t="shared" si="3"/>
        <v>0</v>
      </c>
      <c r="V37" s="19">
        <f t="shared" si="4"/>
        <v>0</v>
      </c>
    </row>
    <row r="38" spans="1:22" x14ac:dyDescent="0.25">
      <c r="A38" s="26">
        <f>Wellpath!E38</f>
        <v>3500</v>
      </c>
      <c r="B38" s="22">
        <v>0</v>
      </c>
      <c r="C38" s="22">
        <v>0</v>
      </c>
      <c r="D38" s="22">
        <f>SIN(Wellpath!$O38) * (TAN(Dip) * SIN(Wellpath!$L38) * COS(Wellpath!$L38) - COS(Wellpath!$L38) * COS(Wellpath!$L38) * COS(Wellpath!$O38) - COS(Wellpath!$O38)) / 2</f>
        <v>0</v>
      </c>
      <c r="E38" s="20">
        <f>Model!$W$18*((drdp!B38+drdp!K38)*'MSXY-TI2S'!$B38+(drdp!E38+drdp!N38)*'MSXY-TI2S'!$C38+(drdp!H38+drdp!Q38)*'MSXY-TI2S'!$D38)</f>
        <v>0</v>
      </c>
      <c r="F38" s="20">
        <f>Model!$W$18*((drdp!C38+drdp!L38)*'MSXY-TI2S'!$B38+(drdp!F38+drdp!O38)*'MSXY-TI2S'!$C38+(drdp!I38+drdp!R38)*'MSXY-TI2S'!$D38)</f>
        <v>0</v>
      </c>
      <c r="G38" s="20">
        <f>Model!$W$18*((drdp!D38+drdp!M38)*'MSXY-TI2S'!$B38+(drdp!G38+drdp!P38)*'MSXY-TI2S'!$C38+(drdp!J38+drdp!S38)*'MSXY-TI2S'!$D38)</f>
        <v>0</v>
      </c>
      <c r="H38" s="18">
        <f>Model!$W$18*((drdp!B38)*'MSXY-TI2S'!$B38+(drdp!E38)*'MSXY-TI2S'!$C38+(drdp!H38)*'MSXY-TI2S'!$D38)</f>
        <v>0</v>
      </c>
      <c r="I38" s="18">
        <f>Model!$W$18*((drdp!C38)*'MSXY-TI2S'!$B38+(drdp!F38)*'MSXY-TI2S'!$C38+(drdp!I38)*'MSXY-TI2S'!$D38)</f>
        <v>0</v>
      </c>
      <c r="J38" s="18">
        <f>Model!$W$18*((drdp!D38)*'MSXY-TI2S'!$B38+(drdp!G38)*'MSXY-TI2S'!$C38+(drdp!J38)*'MSXY-TI2S'!$D38)</f>
        <v>0</v>
      </c>
      <c r="K38" s="21">
        <f>SUM(E$3:E37)+H38</f>
        <v>0</v>
      </c>
      <c r="L38" s="21">
        <f>SUM(F$3:F37)+I38</f>
        <v>0</v>
      </c>
      <c r="M38" s="21">
        <f>SUM(G$3:G37)+J38</f>
        <v>0</v>
      </c>
      <c r="N38" s="21"/>
      <c r="O38" s="21"/>
      <c r="P38" s="21"/>
      <c r="Q38" s="19">
        <f t="shared" si="1"/>
        <v>0</v>
      </c>
      <c r="R38" s="19">
        <f t="shared" si="1"/>
        <v>0</v>
      </c>
      <c r="S38" s="19">
        <f t="shared" si="1"/>
        <v>0</v>
      </c>
      <c r="T38" s="19">
        <f t="shared" si="2"/>
        <v>0</v>
      </c>
      <c r="U38" s="19">
        <f t="shared" si="3"/>
        <v>0</v>
      </c>
      <c r="V38" s="19">
        <f t="shared" si="4"/>
        <v>0</v>
      </c>
    </row>
    <row r="39" spans="1:22" x14ac:dyDescent="0.25">
      <c r="A39" s="26">
        <f>Wellpath!E39</f>
        <v>3600</v>
      </c>
      <c r="B39" s="22">
        <v>0</v>
      </c>
      <c r="C39" s="22">
        <v>0</v>
      </c>
      <c r="D39" s="22">
        <f>SIN(Wellpath!$O39) * (TAN(Dip) * SIN(Wellpath!$L39) * COS(Wellpath!$L39) - COS(Wellpath!$L39) * COS(Wellpath!$L39) * COS(Wellpath!$O39) - COS(Wellpath!$O39)) / 2</f>
        <v>0</v>
      </c>
      <c r="E39" s="20">
        <f>Model!$W$18*((drdp!B39+drdp!K39)*'MSXY-TI2S'!$B39+(drdp!E39+drdp!N39)*'MSXY-TI2S'!$C39+(drdp!H39+drdp!Q39)*'MSXY-TI2S'!$D39)</f>
        <v>0</v>
      </c>
      <c r="F39" s="20">
        <f>Model!$W$18*((drdp!C39+drdp!L39)*'MSXY-TI2S'!$B39+(drdp!F39+drdp!O39)*'MSXY-TI2S'!$C39+(drdp!I39+drdp!R39)*'MSXY-TI2S'!$D39)</f>
        <v>0</v>
      </c>
      <c r="G39" s="20">
        <f>Model!$W$18*((drdp!D39+drdp!M39)*'MSXY-TI2S'!$B39+(drdp!G39+drdp!P39)*'MSXY-TI2S'!$C39+(drdp!J39+drdp!S39)*'MSXY-TI2S'!$D39)</f>
        <v>0</v>
      </c>
      <c r="H39" s="18">
        <f>Model!$W$18*((drdp!B39)*'MSXY-TI2S'!$B39+(drdp!E39)*'MSXY-TI2S'!$C39+(drdp!H39)*'MSXY-TI2S'!$D39)</f>
        <v>0</v>
      </c>
      <c r="I39" s="18">
        <f>Model!$W$18*((drdp!C39)*'MSXY-TI2S'!$B39+(drdp!F39)*'MSXY-TI2S'!$C39+(drdp!I39)*'MSXY-TI2S'!$D39)</f>
        <v>0</v>
      </c>
      <c r="J39" s="18">
        <f>Model!$W$18*((drdp!D39)*'MSXY-TI2S'!$B39+(drdp!G39)*'MSXY-TI2S'!$C39+(drdp!J39)*'MSXY-TI2S'!$D39)</f>
        <v>0</v>
      </c>
      <c r="K39" s="21">
        <f>SUM(E$3:E38)+H39</f>
        <v>0</v>
      </c>
      <c r="L39" s="21">
        <f>SUM(F$3:F38)+I39</f>
        <v>0</v>
      </c>
      <c r="M39" s="21">
        <f>SUM(G$3:G38)+J39</f>
        <v>0</v>
      </c>
      <c r="N39" s="21"/>
      <c r="O39" s="21"/>
      <c r="P39" s="21"/>
      <c r="Q39" s="19">
        <f t="shared" si="1"/>
        <v>0</v>
      </c>
      <c r="R39" s="19">
        <f t="shared" si="1"/>
        <v>0</v>
      </c>
      <c r="S39" s="19">
        <f t="shared" si="1"/>
        <v>0</v>
      </c>
      <c r="T39" s="19">
        <f t="shared" si="2"/>
        <v>0</v>
      </c>
      <c r="U39" s="19">
        <f t="shared" si="3"/>
        <v>0</v>
      </c>
      <c r="V39" s="19">
        <f t="shared" si="4"/>
        <v>0</v>
      </c>
    </row>
    <row r="40" spans="1:22" x14ac:dyDescent="0.25">
      <c r="A40" s="26">
        <f>Wellpath!E40</f>
        <v>3700</v>
      </c>
      <c r="B40" s="22">
        <v>0</v>
      </c>
      <c r="C40" s="22">
        <v>0</v>
      </c>
      <c r="D40" s="22">
        <f>SIN(Wellpath!$O40) * (TAN(Dip) * SIN(Wellpath!$L40) * COS(Wellpath!$L40) - COS(Wellpath!$L40) * COS(Wellpath!$L40) * COS(Wellpath!$O40) - COS(Wellpath!$O40)) / 2</f>
        <v>0</v>
      </c>
      <c r="E40" s="20">
        <f>Model!$W$18*((drdp!B40+drdp!K40)*'MSXY-TI2S'!$B40+(drdp!E40+drdp!N40)*'MSXY-TI2S'!$C40+(drdp!H40+drdp!Q40)*'MSXY-TI2S'!$D40)</f>
        <v>0</v>
      </c>
      <c r="F40" s="20">
        <f>Model!$W$18*((drdp!C40+drdp!L40)*'MSXY-TI2S'!$B40+(drdp!F40+drdp!O40)*'MSXY-TI2S'!$C40+(drdp!I40+drdp!R40)*'MSXY-TI2S'!$D40)</f>
        <v>0</v>
      </c>
      <c r="G40" s="20">
        <f>Model!$W$18*((drdp!D40+drdp!M40)*'MSXY-TI2S'!$B40+(drdp!G40+drdp!P40)*'MSXY-TI2S'!$C40+(drdp!J40+drdp!S40)*'MSXY-TI2S'!$D40)</f>
        <v>0</v>
      </c>
      <c r="H40" s="18">
        <f>Model!$W$18*((drdp!B40)*'MSXY-TI2S'!$B40+(drdp!E40)*'MSXY-TI2S'!$C40+(drdp!H40)*'MSXY-TI2S'!$D40)</f>
        <v>0</v>
      </c>
      <c r="I40" s="18">
        <f>Model!$W$18*((drdp!C40)*'MSXY-TI2S'!$B40+(drdp!F40)*'MSXY-TI2S'!$C40+(drdp!I40)*'MSXY-TI2S'!$D40)</f>
        <v>0</v>
      </c>
      <c r="J40" s="18">
        <f>Model!$W$18*((drdp!D40)*'MSXY-TI2S'!$B40+(drdp!G40)*'MSXY-TI2S'!$C40+(drdp!J40)*'MSXY-TI2S'!$D40)</f>
        <v>0</v>
      </c>
      <c r="K40" s="21">
        <f>SUM(E$3:E39)+H40</f>
        <v>0</v>
      </c>
      <c r="L40" s="21">
        <f>SUM(F$3:F39)+I40</f>
        <v>0</v>
      </c>
      <c r="M40" s="21">
        <f>SUM(G$3:G39)+J40</f>
        <v>0</v>
      </c>
      <c r="N40" s="21"/>
      <c r="O40" s="21"/>
      <c r="P40" s="21"/>
      <c r="Q40" s="19">
        <f t="shared" si="1"/>
        <v>0</v>
      </c>
      <c r="R40" s="19">
        <f t="shared" si="1"/>
        <v>0</v>
      </c>
      <c r="S40" s="19">
        <f t="shared" si="1"/>
        <v>0</v>
      </c>
      <c r="T40" s="19">
        <f t="shared" si="2"/>
        <v>0</v>
      </c>
      <c r="U40" s="19">
        <f t="shared" si="3"/>
        <v>0</v>
      </c>
      <c r="V40" s="19">
        <f t="shared" si="4"/>
        <v>0</v>
      </c>
    </row>
    <row r="41" spans="1:22" x14ac:dyDescent="0.25">
      <c r="A41" s="26">
        <f>Wellpath!E41</f>
        <v>3800</v>
      </c>
      <c r="B41" s="22">
        <v>0</v>
      </c>
      <c r="C41" s="22">
        <v>0</v>
      </c>
      <c r="D41" s="22">
        <f>SIN(Wellpath!$O41) * (TAN(Dip) * SIN(Wellpath!$L41) * COS(Wellpath!$L41) - COS(Wellpath!$L41) * COS(Wellpath!$L41) * COS(Wellpath!$O41) - COS(Wellpath!$O41)) / 2</f>
        <v>0</v>
      </c>
      <c r="E41" s="20">
        <f>Model!$W$18*((drdp!B41+drdp!K41)*'MSXY-TI2S'!$B41+(drdp!E41+drdp!N41)*'MSXY-TI2S'!$C41+(drdp!H41+drdp!Q41)*'MSXY-TI2S'!$D41)</f>
        <v>0</v>
      </c>
      <c r="F41" s="20">
        <f>Model!$W$18*((drdp!C41+drdp!L41)*'MSXY-TI2S'!$B41+(drdp!F41+drdp!O41)*'MSXY-TI2S'!$C41+(drdp!I41+drdp!R41)*'MSXY-TI2S'!$D41)</f>
        <v>0</v>
      </c>
      <c r="G41" s="20">
        <f>Model!$W$18*((drdp!D41+drdp!M41)*'MSXY-TI2S'!$B41+(drdp!G41+drdp!P41)*'MSXY-TI2S'!$C41+(drdp!J41+drdp!S41)*'MSXY-TI2S'!$D41)</f>
        <v>0</v>
      </c>
      <c r="H41" s="18">
        <f>Model!$W$18*((drdp!B41)*'MSXY-TI2S'!$B41+(drdp!E41)*'MSXY-TI2S'!$C41+(drdp!H41)*'MSXY-TI2S'!$D41)</f>
        <v>0</v>
      </c>
      <c r="I41" s="18">
        <f>Model!$W$18*((drdp!C41)*'MSXY-TI2S'!$B41+(drdp!F41)*'MSXY-TI2S'!$C41+(drdp!I41)*'MSXY-TI2S'!$D41)</f>
        <v>0</v>
      </c>
      <c r="J41" s="18">
        <f>Model!$W$18*((drdp!D41)*'MSXY-TI2S'!$B41+(drdp!G41)*'MSXY-TI2S'!$C41+(drdp!J41)*'MSXY-TI2S'!$D41)</f>
        <v>0</v>
      </c>
      <c r="K41" s="21">
        <f>SUM(E$3:E40)+H41</f>
        <v>0</v>
      </c>
      <c r="L41" s="21">
        <f>SUM(F$3:F40)+I41</f>
        <v>0</v>
      </c>
      <c r="M41" s="21">
        <f>SUM(G$3:G40)+J41</f>
        <v>0</v>
      </c>
      <c r="N41" s="21"/>
      <c r="O41" s="21"/>
      <c r="P41" s="21"/>
      <c r="Q41" s="19">
        <f t="shared" si="1"/>
        <v>0</v>
      </c>
      <c r="R41" s="19">
        <f t="shared" si="1"/>
        <v>0</v>
      </c>
      <c r="S41" s="19">
        <f t="shared" si="1"/>
        <v>0</v>
      </c>
      <c r="T41" s="19">
        <f t="shared" si="2"/>
        <v>0</v>
      </c>
      <c r="U41" s="19">
        <f t="shared" si="3"/>
        <v>0</v>
      </c>
      <c r="V41" s="19">
        <f t="shared" si="4"/>
        <v>0</v>
      </c>
    </row>
    <row r="42" spans="1:22" x14ac:dyDescent="0.25">
      <c r="A42" s="26">
        <f>Wellpath!E42</f>
        <v>3900</v>
      </c>
      <c r="B42" s="22">
        <v>0</v>
      </c>
      <c r="C42" s="22">
        <v>0</v>
      </c>
      <c r="D42" s="22">
        <f>SIN(Wellpath!$O42) * (TAN(Dip) * SIN(Wellpath!$L42) * COS(Wellpath!$L42) - COS(Wellpath!$L42) * COS(Wellpath!$L42) * COS(Wellpath!$O42) - COS(Wellpath!$O42)) / 2</f>
        <v>0</v>
      </c>
      <c r="E42" s="20">
        <f>Model!$W$18*((drdp!B42+drdp!K42)*'MSXY-TI2S'!$B42+(drdp!E42+drdp!N42)*'MSXY-TI2S'!$C42+(drdp!H42+drdp!Q42)*'MSXY-TI2S'!$D42)</f>
        <v>0</v>
      </c>
      <c r="F42" s="20">
        <f>Model!$W$18*((drdp!C42+drdp!L42)*'MSXY-TI2S'!$B42+(drdp!F42+drdp!O42)*'MSXY-TI2S'!$C42+(drdp!I42+drdp!R42)*'MSXY-TI2S'!$D42)</f>
        <v>0</v>
      </c>
      <c r="G42" s="20">
        <f>Model!$W$18*((drdp!D42+drdp!M42)*'MSXY-TI2S'!$B42+(drdp!G42+drdp!P42)*'MSXY-TI2S'!$C42+(drdp!J42+drdp!S42)*'MSXY-TI2S'!$D42)</f>
        <v>0</v>
      </c>
      <c r="H42" s="18">
        <f>Model!$W$18*((drdp!B42)*'MSXY-TI2S'!$B42+(drdp!E42)*'MSXY-TI2S'!$C42+(drdp!H42)*'MSXY-TI2S'!$D42)</f>
        <v>0</v>
      </c>
      <c r="I42" s="18">
        <f>Model!$W$18*((drdp!C42)*'MSXY-TI2S'!$B42+(drdp!F42)*'MSXY-TI2S'!$C42+(drdp!I42)*'MSXY-TI2S'!$D42)</f>
        <v>0</v>
      </c>
      <c r="J42" s="18">
        <f>Model!$W$18*((drdp!D42)*'MSXY-TI2S'!$B42+(drdp!G42)*'MSXY-TI2S'!$C42+(drdp!J42)*'MSXY-TI2S'!$D42)</f>
        <v>0</v>
      </c>
      <c r="K42" s="21">
        <f>SUM(E$3:E41)+H42</f>
        <v>0</v>
      </c>
      <c r="L42" s="21">
        <f>SUM(F$3:F41)+I42</f>
        <v>0</v>
      </c>
      <c r="M42" s="21">
        <f>SUM(G$3:G41)+J42</f>
        <v>0</v>
      </c>
      <c r="N42" s="21"/>
      <c r="O42" s="21"/>
      <c r="P42" s="21"/>
      <c r="Q42" s="19">
        <f t="shared" si="1"/>
        <v>0</v>
      </c>
      <c r="R42" s="19">
        <f t="shared" si="1"/>
        <v>0</v>
      </c>
      <c r="S42" s="19">
        <f t="shared" si="1"/>
        <v>0</v>
      </c>
      <c r="T42" s="19">
        <f t="shared" si="2"/>
        <v>0</v>
      </c>
      <c r="U42" s="19">
        <f t="shared" si="3"/>
        <v>0</v>
      </c>
      <c r="V42" s="19">
        <f t="shared" si="4"/>
        <v>0</v>
      </c>
    </row>
    <row r="43" spans="1:22" x14ac:dyDescent="0.25">
      <c r="A43" s="26">
        <f>Wellpath!E43</f>
        <v>4000</v>
      </c>
      <c r="B43" s="22">
        <v>0</v>
      </c>
      <c r="C43" s="22">
        <v>0</v>
      </c>
      <c r="D43" s="22">
        <f>SIN(Wellpath!$O43) * (TAN(Dip) * SIN(Wellpath!$L43) * COS(Wellpath!$L43) - COS(Wellpath!$L43) * COS(Wellpath!$L43) * COS(Wellpath!$O43) - COS(Wellpath!$O43)) / 2</f>
        <v>0</v>
      </c>
      <c r="E43" s="20">
        <f>Model!$W$18*((drdp!B43+drdp!K43)*'MSXY-TI2S'!$B43+(drdp!E43+drdp!N43)*'MSXY-TI2S'!$C43+(drdp!H43+drdp!Q43)*'MSXY-TI2S'!$D43)</f>
        <v>0</v>
      </c>
      <c r="F43" s="20">
        <f>Model!$W$18*((drdp!C43+drdp!L43)*'MSXY-TI2S'!$B43+(drdp!F43+drdp!O43)*'MSXY-TI2S'!$C43+(drdp!I43+drdp!R43)*'MSXY-TI2S'!$D43)</f>
        <v>0</v>
      </c>
      <c r="G43" s="20">
        <f>Model!$W$18*((drdp!D43+drdp!M43)*'MSXY-TI2S'!$B43+(drdp!G43+drdp!P43)*'MSXY-TI2S'!$C43+(drdp!J43+drdp!S43)*'MSXY-TI2S'!$D43)</f>
        <v>0</v>
      </c>
      <c r="H43" s="18">
        <f>Model!$W$18*((drdp!B43)*'MSXY-TI2S'!$B43+(drdp!E43)*'MSXY-TI2S'!$C43+(drdp!H43)*'MSXY-TI2S'!$D43)</f>
        <v>0</v>
      </c>
      <c r="I43" s="18">
        <f>Model!$W$18*((drdp!C43)*'MSXY-TI2S'!$B43+(drdp!F43)*'MSXY-TI2S'!$C43+(drdp!I43)*'MSXY-TI2S'!$D43)</f>
        <v>0</v>
      </c>
      <c r="J43" s="18">
        <f>Model!$W$18*((drdp!D43)*'MSXY-TI2S'!$B43+(drdp!G43)*'MSXY-TI2S'!$C43+(drdp!J43)*'MSXY-TI2S'!$D43)</f>
        <v>0</v>
      </c>
      <c r="K43" s="21">
        <f>SUM(E$3:E42)+H43</f>
        <v>0</v>
      </c>
      <c r="L43" s="21">
        <f>SUM(F$3:F42)+I43</f>
        <v>0</v>
      </c>
      <c r="M43" s="21">
        <f>SUM(G$3:G42)+J43</f>
        <v>0</v>
      </c>
      <c r="N43" s="21"/>
      <c r="O43" s="21"/>
      <c r="P43" s="21"/>
      <c r="Q43" s="19">
        <f t="shared" si="1"/>
        <v>0</v>
      </c>
      <c r="R43" s="19">
        <f t="shared" si="1"/>
        <v>0</v>
      </c>
      <c r="S43" s="19">
        <f t="shared" si="1"/>
        <v>0</v>
      </c>
      <c r="T43" s="19">
        <f t="shared" si="2"/>
        <v>0</v>
      </c>
      <c r="U43" s="19">
        <f t="shared" si="3"/>
        <v>0</v>
      </c>
      <c r="V43" s="19">
        <f t="shared" si="4"/>
        <v>0</v>
      </c>
    </row>
    <row r="44" spans="1:22" s="36" customFormat="1" x14ac:dyDescent="0.25">
      <c r="A44" s="26">
        <f>Wellpath!E44</f>
        <v>4100</v>
      </c>
      <c r="B44" s="22">
        <v>0</v>
      </c>
      <c r="C44" s="22">
        <v>0</v>
      </c>
      <c r="D44" s="22">
        <f>SIN(Wellpath!$O44) * (TAN(Dip) * SIN(Wellpath!$L44) * COS(Wellpath!$L44) - COS(Wellpath!$L44) * COS(Wellpath!$L44) * COS(Wellpath!$O44) - COS(Wellpath!$O44)) / 2</f>
        <v>0</v>
      </c>
      <c r="E44" s="20">
        <f>Model!$W$18*((drdp!B44+drdp!K44)*'MSXY-TI2S'!$B44+(drdp!E44+drdp!N44)*'MSXY-TI2S'!$C44+(drdp!H44+drdp!Q44)*'MSXY-TI2S'!$D44)</f>
        <v>0</v>
      </c>
      <c r="F44" s="20">
        <f>Model!$W$18*((drdp!C44+drdp!L44)*'MSXY-TI2S'!$B44+(drdp!F44+drdp!O44)*'MSXY-TI2S'!$C44+(drdp!I44+drdp!R44)*'MSXY-TI2S'!$D44)</f>
        <v>0</v>
      </c>
      <c r="G44" s="20">
        <f>Model!$W$18*((drdp!D44+drdp!M44)*'MSXY-TI2S'!$B44+(drdp!G44+drdp!P44)*'MSXY-TI2S'!$C44+(drdp!J44+drdp!S44)*'MSXY-TI2S'!$D44)</f>
        <v>0</v>
      </c>
      <c r="H44" s="32">
        <f>Model!$W$18*((drdp!B44)*'MSXY-TI2S'!$B44+(drdp!E44)*'MSXY-TI2S'!$C44+(drdp!H44)*'MSXY-TI2S'!$D44)</f>
        <v>0</v>
      </c>
      <c r="I44" s="32">
        <f>Model!$W$18*((drdp!C44)*'MSXY-TI2S'!$B44+(drdp!F44)*'MSXY-TI2S'!$C44+(drdp!I44)*'MSXY-TI2S'!$D44)</f>
        <v>0</v>
      </c>
      <c r="J44" s="32">
        <f>Model!$W$18*((drdp!D44)*'MSXY-TI2S'!$B44+(drdp!G44)*'MSXY-TI2S'!$C44+(drdp!J44)*'MSXY-TI2S'!$D44)</f>
        <v>0</v>
      </c>
      <c r="K44" s="34">
        <f>SUM(E$3:E43)+H44</f>
        <v>0</v>
      </c>
      <c r="L44" s="34">
        <f>SUM(F$3:F43)+I44</f>
        <v>0</v>
      </c>
      <c r="M44" s="34">
        <f>SUM(G$3:G43)+J44</f>
        <v>0</v>
      </c>
      <c r="N44" s="34"/>
      <c r="O44" s="34"/>
      <c r="P44" s="34"/>
      <c r="Q44" s="35">
        <f t="shared" si="1"/>
        <v>0</v>
      </c>
      <c r="R44" s="35">
        <f t="shared" si="1"/>
        <v>0</v>
      </c>
      <c r="S44" s="35">
        <f t="shared" si="1"/>
        <v>0</v>
      </c>
      <c r="T44" s="35">
        <f t="shared" si="2"/>
        <v>0</v>
      </c>
      <c r="U44" s="35">
        <f t="shared" si="3"/>
        <v>0</v>
      </c>
      <c r="V44" s="35">
        <f t="shared" si="4"/>
        <v>0</v>
      </c>
    </row>
    <row r="45" spans="1:22" x14ac:dyDescent="0.25">
      <c r="A45" s="26">
        <f>Wellpath!E45</f>
        <v>4200</v>
      </c>
      <c r="B45" s="22">
        <v>0</v>
      </c>
      <c r="C45" s="22">
        <v>0</v>
      </c>
      <c r="D45" s="22">
        <f>SIN(Wellpath!$O45) * (TAN(Dip) * SIN(Wellpath!$L45) * COS(Wellpath!$L45) - COS(Wellpath!$L45) * COS(Wellpath!$L45) * COS(Wellpath!$O45) - COS(Wellpath!$O45)) / 2</f>
        <v>0</v>
      </c>
      <c r="E45" s="20">
        <f>Model!$W$18*((drdp!B45+drdp!K45)*'MSXY-TI2S'!$B45+(drdp!E45+drdp!N45)*'MSXY-TI2S'!$C45+(drdp!H45+drdp!Q45)*'MSXY-TI2S'!$D45)</f>
        <v>0</v>
      </c>
      <c r="F45" s="20">
        <f>Model!$W$18*((drdp!C45+drdp!L45)*'MSXY-TI2S'!$B45+(drdp!F45+drdp!O45)*'MSXY-TI2S'!$C45+(drdp!I45+drdp!R45)*'MSXY-TI2S'!$D45)</f>
        <v>0</v>
      </c>
      <c r="G45" s="20">
        <f>Model!$W$18*((drdp!D45+drdp!M45)*'MSXY-TI2S'!$B45+(drdp!G45+drdp!P45)*'MSXY-TI2S'!$C45+(drdp!J45+drdp!S45)*'MSXY-TI2S'!$D45)</f>
        <v>0</v>
      </c>
      <c r="H45" s="18">
        <f>Model!$W$18*((drdp!B45)*'MSXY-TI2S'!$B45+(drdp!E45)*'MSXY-TI2S'!$C45+(drdp!H45)*'MSXY-TI2S'!$D45)</f>
        <v>0</v>
      </c>
      <c r="I45" s="18">
        <f>Model!$W$18*((drdp!C45)*'MSXY-TI2S'!$B45+(drdp!F45)*'MSXY-TI2S'!$C45+(drdp!I45)*'MSXY-TI2S'!$D45)</f>
        <v>0</v>
      </c>
      <c r="J45" s="18">
        <f>Model!$W$18*((drdp!D45)*'MSXY-TI2S'!$B45+(drdp!G45)*'MSXY-TI2S'!$C45+(drdp!J45)*'MSXY-TI2S'!$D45)</f>
        <v>0</v>
      </c>
      <c r="K45" s="21">
        <f>SUM(E$3:E44)+H45</f>
        <v>0</v>
      </c>
      <c r="L45" s="21">
        <f>SUM(F$3:F44)+I45</f>
        <v>0</v>
      </c>
      <c r="M45" s="21">
        <f>SUM(G$3:G44)+J45</f>
        <v>0</v>
      </c>
      <c r="N45" s="21"/>
      <c r="O45" s="21"/>
      <c r="P45" s="21"/>
      <c r="Q45" s="19">
        <f t="shared" si="1"/>
        <v>0</v>
      </c>
      <c r="R45" s="19">
        <f t="shared" si="1"/>
        <v>0</v>
      </c>
      <c r="S45" s="19">
        <f t="shared" si="1"/>
        <v>0</v>
      </c>
      <c r="T45" s="19">
        <f t="shared" si="2"/>
        <v>0</v>
      </c>
      <c r="U45" s="19">
        <f t="shared" si="3"/>
        <v>0</v>
      </c>
      <c r="V45" s="19">
        <f t="shared" si="4"/>
        <v>0</v>
      </c>
    </row>
    <row r="46" spans="1:22" x14ac:dyDescent="0.25">
      <c r="A46" s="26">
        <f>Wellpath!E46</f>
        <v>4300</v>
      </c>
      <c r="B46" s="22">
        <v>0</v>
      </c>
      <c r="C46" s="22">
        <v>0</v>
      </c>
      <c r="D46" s="22">
        <f>SIN(Wellpath!$O46) * (TAN(Dip) * SIN(Wellpath!$L46) * COS(Wellpath!$L46) - COS(Wellpath!$L46) * COS(Wellpath!$L46) * COS(Wellpath!$O46) - COS(Wellpath!$O46)) / 2</f>
        <v>0</v>
      </c>
      <c r="E46" s="20">
        <f>Model!$W$18*((drdp!B46+drdp!K46)*'MSXY-TI2S'!$B46+(drdp!E46+drdp!N46)*'MSXY-TI2S'!$C46+(drdp!H46+drdp!Q46)*'MSXY-TI2S'!$D46)</f>
        <v>0</v>
      </c>
      <c r="F46" s="20">
        <f>Model!$W$18*((drdp!C46+drdp!L46)*'MSXY-TI2S'!$B46+(drdp!F46+drdp!O46)*'MSXY-TI2S'!$C46+(drdp!I46+drdp!R46)*'MSXY-TI2S'!$D46)</f>
        <v>0</v>
      </c>
      <c r="G46" s="20">
        <f>Model!$W$18*((drdp!D46+drdp!M46)*'MSXY-TI2S'!$B46+(drdp!G46+drdp!P46)*'MSXY-TI2S'!$C46+(drdp!J46+drdp!S46)*'MSXY-TI2S'!$D46)</f>
        <v>0</v>
      </c>
      <c r="H46" s="18">
        <f>Model!$W$18*((drdp!B46)*'MSXY-TI2S'!$B46+(drdp!E46)*'MSXY-TI2S'!$C46+(drdp!H46)*'MSXY-TI2S'!$D46)</f>
        <v>0</v>
      </c>
      <c r="I46" s="18">
        <f>Model!$W$18*((drdp!C46)*'MSXY-TI2S'!$B46+(drdp!F46)*'MSXY-TI2S'!$C46+(drdp!I46)*'MSXY-TI2S'!$D46)</f>
        <v>0</v>
      </c>
      <c r="J46" s="18">
        <f>Model!$W$18*((drdp!D46)*'MSXY-TI2S'!$B46+(drdp!G46)*'MSXY-TI2S'!$C46+(drdp!J46)*'MSXY-TI2S'!$D46)</f>
        <v>0</v>
      </c>
      <c r="K46" s="21">
        <f>SUM(E$3:E45)+H46</f>
        <v>0</v>
      </c>
      <c r="L46" s="21">
        <f>SUM(F$3:F45)+I46</f>
        <v>0</v>
      </c>
      <c r="M46" s="21">
        <f>SUM(G$3:G45)+J46</f>
        <v>0</v>
      </c>
      <c r="N46" s="21"/>
      <c r="O46" s="21"/>
      <c r="P46" s="21"/>
      <c r="Q46" s="19">
        <f t="shared" si="1"/>
        <v>0</v>
      </c>
      <c r="R46" s="19">
        <f t="shared" si="1"/>
        <v>0</v>
      </c>
      <c r="S46" s="19">
        <f t="shared" si="1"/>
        <v>0</v>
      </c>
      <c r="T46" s="19">
        <f t="shared" si="2"/>
        <v>0</v>
      </c>
      <c r="U46" s="19">
        <f t="shared" si="3"/>
        <v>0</v>
      </c>
      <c r="V46" s="19">
        <f t="shared" si="4"/>
        <v>0</v>
      </c>
    </row>
    <row r="47" spans="1:22" x14ac:dyDescent="0.25">
      <c r="A47" s="26">
        <f>Wellpath!E47</f>
        <v>4400</v>
      </c>
      <c r="B47" s="22">
        <v>0</v>
      </c>
      <c r="C47" s="22">
        <v>0</v>
      </c>
      <c r="D47" s="22">
        <f>SIN(Wellpath!$O47) * (TAN(Dip) * SIN(Wellpath!$L47) * COS(Wellpath!$L47) - COS(Wellpath!$L47) * COS(Wellpath!$L47) * COS(Wellpath!$O47) - COS(Wellpath!$O47)) / 2</f>
        <v>0</v>
      </c>
      <c r="E47" s="20">
        <f>Model!$W$18*((drdp!B47+drdp!K47)*'MSXY-TI2S'!$B47+(drdp!E47+drdp!N47)*'MSXY-TI2S'!$C47+(drdp!H47+drdp!Q47)*'MSXY-TI2S'!$D47)</f>
        <v>0</v>
      </c>
      <c r="F47" s="20">
        <f>Model!$W$18*((drdp!C47+drdp!L47)*'MSXY-TI2S'!$B47+(drdp!F47+drdp!O47)*'MSXY-TI2S'!$C47+(drdp!I47+drdp!R47)*'MSXY-TI2S'!$D47)</f>
        <v>0</v>
      </c>
      <c r="G47" s="20">
        <f>Model!$W$18*((drdp!D47+drdp!M47)*'MSXY-TI2S'!$B47+(drdp!G47+drdp!P47)*'MSXY-TI2S'!$C47+(drdp!J47+drdp!S47)*'MSXY-TI2S'!$D47)</f>
        <v>0</v>
      </c>
      <c r="H47" s="18">
        <f>Model!$W$18*((drdp!B47)*'MSXY-TI2S'!$B47+(drdp!E47)*'MSXY-TI2S'!$C47+(drdp!H47)*'MSXY-TI2S'!$D47)</f>
        <v>0</v>
      </c>
      <c r="I47" s="18">
        <f>Model!$W$18*((drdp!C47)*'MSXY-TI2S'!$B47+(drdp!F47)*'MSXY-TI2S'!$C47+(drdp!I47)*'MSXY-TI2S'!$D47)</f>
        <v>0</v>
      </c>
      <c r="J47" s="18">
        <f>Model!$W$18*((drdp!D47)*'MSXY-TI2S'!$B47+(drdp!G47)*'MSXY-TI2S'!$C47+(drdp!J47)*'MSXY-TI2S'!$D47)</f>
        <v>0</v>
      </c>
      <c r="K47" s="21">
        <f>SUM(E$3:E46)+H47</f>
        <v>0</v>
      </c>
      <c r="L47" s="21">
        <f>SUM(F$3:F46)+I47</f>
        <v>0</v>
      </c>
      <c r="M47" s="21">
        <f>SUM(G$3:G46)+J47</f>
        <v>0</v>
      </c>
      <c r="N47" s="21"/>
      <c r="O47" s="21"/>
      <c r="P47" s="21"/>
      <c r="Q47" s="19">
        <f t="shared" si="1"/>
        <v>0</v>
      </c>
      <c r="R47" s="19">
        <f t="shared" si="1"/>
        <v>0</v>
      </c>
      <c r="S47" s="19">
        <f t="shared" si="1"/>
        <v>0</v>
      </c>
      <c r="T47" s="19">
        <f t="shared" si="2"/>
        <v>0</v>
      </c>
      <c r="U47" s="19">
        <f t="shared" si="3"/>
        <v>0</v>
      </c>
      <c r="V47" s="19">
        <f t="shared" si="4"/>
        <v>0</v>
      </c>
    </row>
    <row r="48" spans="1:22" x14ac:dyDescent="0.25">
      <c r="A48" s="26">
        <f>Wellpath!E48</f>
        <v>4500</v>
      </c>
      <c r="B48" s="22">
        <v>0</v>
      </c>
      <c r="C48" s="22">
        <v>0</v>
      </c>
      <c r="D48" s="22">
        <f>SIN(Wellpath!$O48) * (TAN(Dip) * SIN(Wellpath!$L48) * COS(Wellpath!$L48) - COS(Wellpath!$L48) * COS(Wellpath!$L48) * COS(Wellpath!$O48) - COS(Wellpath!$O48)) / 2</f>
        <v>0</v>
      </c>
      <c r="E48" s="20">
        <f>Model!$W$18*((drdp!B48+drdp!K48)*'MSXY-TI2S'!$B48+(drdp!E48+drdp!N48)*'MSXY-TI2S'!$C48+(drdp!H48+drdp!Q48)*'MSXY-TI2S'!$D48)</f>
        <v>0</v>
      </c>
      <c r="F48" s="20">
        <f>Model!$W$18*((drdp!C48+drdp!L48)*'MSXY-TI2S'!$B48+(drdp!F48+drdp!O48)*'MSXY-TI2S'!$C48+(drdp!I48+drdp!R48)*'MSXY-TI2S'!$D48)</f>
        <v>0</v>
      </c>
      <c r="G48" s="20">
        <f>Model!$W$18*((drdp!D48+drdp!M48)*'MSXY-TI2S'!$B48+(drdp!G48+drdp!P48)*'MSXY-TI2S'!$C48+(drdp!J48+drdp!S48)*'MSXY-TI2S'!$D48)</f>
        <v>0</v>
      </c>
      <c r="H48" s="18">
        <f>Model!$W$18*((drdp!B48)*'MSXY-TI2S'!$B48+(drdp!E48)*'MSXY-TI2S'!$C48+(drdp!H48)*'MSXY-TI2S'!$D48)</f>
        <v>0</v>
      </c>
      <c r="I48" s="18">
        <f>Model!$W$18*((drdp!C48)*'MSXY-TI2S'!$B48+(drdp!F48)*'MSXY-TI2S'!$C48+(drdp!I48)*'MSXY-TI2S'!$D48)</f>
        <v>0</v>
      </c>
      <c r="J48" s="18">
        <f>Model!$W$18*((drdp!D48)*'MSXY-TI2S'!$B48+(drdp!G48)*'MSXY-TI2S'!$C48+(drdp!J48)*'MSXY-TI2S'!$D48)</f>
        <v>0</v>
      </c>
      <c r="K48" s="21">
        <f>SUM(E$3:E47)+H48</f>
        <v>0</v>
      </c>
      <c r="L48" s="21">
        <f>SUM(F$3:F47)+I48</f>
        <v>0</v>
      </c>
      <c r="M48" s="21">
        <f>SUM(G$3:G47)+J48</f>
        <v>0</v>
      </c>
      <c r="N48" s="21"/>
      <c r="O48" s="21"/>
      <c r="P48" s="21"/>
      <c r="Q48" s="19">
        <f t="shared" si="1"/>
        <v>0</v>
      </c>
      <c r="R48" s="19">
        <f t="shared" si="1"/>
        <v>0</v>
      </c>
      <c r="S48" s="19">
        <f t="shared" si="1"/>
        <v>0</v>
      </c>
      <c r="T48" s="19">
        <f t="shared" si="2"/>
        <v>0</v>
      </c>
      <c r="U48" s="19">
        <f t="shared" si="3"/>
        <v>0</v>
      </c>
      <c r="V48" s="19">
        <f t="shared" si="4"/>
        <v>0</v>
      </c>
    </row>
    <row r="49" spans="1:22" x14ac:dyDescent="0.25">
      <c r="A49" s="26">
        <f>Wellpath!E49</f>
        <v>4600</v>
      </c>
      <c r="B49" s="22">
        <v>0</v>
      </c>
      <c r="C49" s="22">
        <v>0</v>
      </c>
      <c r="D49" s="22">
        <f>SIN(Wellpath!$O49) * (TAN(Dip) * SIN(Wellpath!$L49) * COS(Wellpath!$L49) - COS(Wellpath!$L49) * COS(Wellpath!$L49) * COS(Wellpath!$O49) - COS(Wellpath!$O49)) / 2</f>
        <v>0</v>
      </c>
      <c r="E49" s="20">
        <f>Model!$W$18*((drdp!B49+drdp!K49)*'MSXY-TI2S'!$B49+(drdp!E49+drdp!N49)*'MSXY-TI2S'!$C49+(drdp!H49+drdp!Q49)*'MSXY-TI2S'!$D49)</f>
        <v>0</v>
      </c>
      <c r="F49" s="20">
        <f>Model!$W$18*((drdp!C49+drdp!L49)*'MSXY-TI2S'!$B49+(drdp!F49+drdp!O49)*'MSXY-TI2S'!$C49+(drdp!I49+drdp!R49)*'MSXY-TI2S'!$D49)</f>
        <v>0</v>
      </c>
      <c r="G49" s="20">
        <f>Model!$W$18*((drdp!D49+drdp!M49)*'MSXY-TI2S'!$B49+(drdp!G49+drdp!P49)*'MSXY-TI2S'!$C49+(drdp!J49+drdp!S49)*'MSXY-TI2S'!$D49)</f>
        <v>0</v>
      </c>
      <c r="H49" s="18">
        <f>Model!$W$18*((drdp!B49)*'MSXY-TI2S'!$B49+(drdp!E49)*'MSXY-TI2S'!$C49+(drdp!H49)*'MSXY-TI2S'!$D49)</f>
        <v>0</v>
      </c>
      <c r="I49" s="18">
        <f>Model!$W$18*((drdp!C49)*'MSXY-TI2S'!$B49+(drdp!F49)*'MSXY-TI2S'!$C49+(drdp!I49)*'MSXY-TI2S'!$D49)</f>
        <v>0</v>
      </c>
      <c r="J49" s="18">
        <f>Model!$W$18*((drdp!D49)*'MSXY-TI2S'!$B49+(drdp!G49)*'MSXY-TI2S'!$C49+(drdp!J49)*'MSXY-TI2S'!$D49)</f>
        <v>0</v>
      </c>
      <c r="K49" s="21">
        <f>SUM(E$3:E48)+H49</f>
        <v>0</v>
      </c>
      <c r="L49" s="21">
        <f>SUM(F$3:F48)+I49</f>
        <v>0</v>
      </c>
      <c r="M49" s="21">
        <f>SUM(G$3:G48)+J49</f>
        <v>0</v>
      </c>
      <c r="N49" s="21"/>
      <c r="O49" s="21"/>
      <c r="P49" s="21"/>
      <c r="Q49" s="19">
        <f t="shared" si="1"/>
        <v>0</v>
      </c>
      <c r="R49" s="19">
        <f t="shared" si="1"/>
        <v>0</v>
      </c>
      <c r="S49" s="19">
        <f t="shared" si="1"/>
        <v>0</v>
      </c>
      <c r="T49" s="19">
        <f t="shared" si="2"/>
        <v>0</v>
      </c>
      <c r="U49" s="19">
        <f t="shared" si="3"/>
        <v>0</v>
      </c>
      <c r="V49" s="19">
        <f t="shared" si="4"/>
        <v>0</v>
      </c>
    </row>
    <row r="50" spans="1:22" x14ac:dyDescent="0.25">
      <c r="A50" s="26">
        <f>Wellpath!E50</f>
        <v>4700</v>
      </c>
      <c r="B50" s="22">
        <v>0</v>
      </c>
      <c r="C50" s="22">
        <v>0</v>
      </c>
      <c r="D50" s="22">
        <f>SIN(Wellpath!$O50) * (TAN(Dip) * SIN(Wellpath!$L50) * COS(Wellpath!$L50) - COS(Wellpath!$L50) * COS(Wellpath!$L50) * COS(Wellpath!$O50) - COS(Wellpath!$O50)) / 2</f>
        <v>0</v>
      </c>
      <c r="E50" s="20">
        <f>Model!$W$18*((drdp!B50+drdp!K50)*'MSXY-TI2S'!$B50+(drdp!E50+drdp!N50)*'MSXY-TI2S'!$C50+(drdp!H50+drdp!Q50)*'MSXY-TI2S'!$D50)</f>
        <v>0</v>
      </c>
      <c r="F50" s="20">
        <f>Model!$W$18*((drdp!C50+drdp!L50)*'MSXY-TI2S'!$B50+(drdp!F50+drdp!O50)*'MSXY-TI2S'!$C50+(drdp!I50+drdp!R50)*'MSXY-TI2S'!$D50)</f>
        <v>0</v>
      </c>
      <c r="G50" s="20">
        <f>Model!$W$18*((drdp!D50+drdp!M50)*'MSXY-TI2S'!$B50+(drdp!G50+drdp!P50)*'MSXY-TI2S'!$C50+(drdp!J50+drdp!S50)*'MSXY-TI2S'!$D50)</f>
        <v>0</v>
      </c>
      <c r="H50" s="18">
        <f>Model!$W$18*((drdp!B50)*'MSXY-TI2S'!$B50+(drdp!E50)*'MSXY-TI2S'!$C50+(drdp!H50)*'MSXY-TI2S'!$D50)</f>
        <v>0</v>
      </c>
      <c r="I50" s="18">
        <f>Model!$W$18*((drdp!C50)*'MSXY-TI2S'!$B50+(drdp!F50)*'MSXY-TI2S'!$C50+(drdp!I50)*'MSXY-TI2S'!$D50)</f>
        <v>0</v>
      </c>
      <c r="J50" s="18">
        <f>Model!$W$18*((drdp!D50)*'MSXY-TI2S'!$B50+(drdp!G50)*'MSXY-TI2S'!$C50+(drdp!J50)*'MSXY-TI2S'!$D50)</f>
        <v>0</v>
      </c>
      <c r="K50" s="21">
        <f>SUM(E$3:E49)+H50</f>
        <v>0</v>
      </c>
      <c r="L50" s="21">
        <f>SUM(F$3:F49)+I50</f>
        <v>0</v>
      </c>
      <c r="M50" s="21">
        <f>SUM(G$3:G49)+J50</f>
        <v>0</v>
      </c>
      <c r="N50" s="21"/>
      <c r="O50" s="21"/>
      <c r="P50" s="21"/>
      <c r="Q50" s="19">
        <f t="shared" si="1"/>
        <v>0</v>
      </c>
      <c r="R50" s="19">
        <f t="shared" si="1"/>
        <v>0</v>
      </c>
      <c r="S50" s="19">
        <f t="shared" si="1"/>
        <v>0</v>
      </c>
      <c r="T50" s="19">
        <f t="shared" si="2"/>
        <v>0</v>
      </c>
      <c r="U50" s="19">
        <f t="shared" si="3"/>
        <v>0</v>
      </c>
      <c r="V50" s="19">
        <f t="shared" si="4"/>
        <v>0</v>
      </c>
    </row>
    <row r="51" spans="1:22" x14ac:dyDescent="0.25">
      <c r="A51" s="26">
        <f>Wellpath!E51</f>
        <v>4800</v>
      </c>
      <c r="B51" s="22">
        <v>0</v>
      </c>
      <c r="C51" s="22">
        <v>0</v>
      </c>
      <c r="D51" s="22">
        <f>SIN(Wellpath!$O51) * (TAN(Dip) * SIN(Wellpath!$L51) * COS(Wellpath!$L51) - COS(Wellpath!$L51) * COS(Wellpath!$L51) * COS(Wellpath!$O51) - COS(Wellpath!$O51)) / 2</f>
        <v>0</v>
      </c>
      <c r="E51" s="20">
        <f>Model!$W$18*((drdp!B51+drdp!K51)*'MSXY-TI2S'!$B51+(drdp!E51+drdp!N51)*'MSXY-TI2S'!$C51+(drdp!H51+drdp!Q51)*'MSXY-TI2S'!$D51)</f>
        <v>0</v>
      </c>
      <c r="F51" s="20">
        <f>Model!$W$18*((drdp!C51+drdp!L51)*'MSXY-TI2S'!$B51+(drdp!F51+drdp!O51)*'MSXY-TI2S'!$C51+(drdp!I51+drdp!R51)*'MSXY-TI2S'!$D51)</f>
        <v>0</v>
      </c>
      <c r="G51" s="20">
        <f>Model!$W$18*((drdp!D51+drdp!M51)*'MSXY-TI2S'!$B51+(drdp!G51+drdp!P51)*'MSXY-TI2S'!$C51+(drdp!J51+drdp!S51)*'MSXY-TI2S'!$D51)</f>
        <v>0</v>
      </c>
      <c r="H51" s="18">
        <f>Model!$W$18*((drdp!B51)*'MSXY-TI2S'!$B51+(drdp!E51)*'MSXY-TI2S'!$C51+(drdp!H51)*'MSXY-TI2S'!$D51)</f>
        <v>0</v>
      </c>
      <c r="I51" s="18">
        <f>Model!$W$18*((drdp!C51)*'MSXY-TI2S'!$B51+(drdp!F51)*'MSXY-TI2S'!$C51+(drdp!I51)*'MSXY-TI2S'!$D51)</f>
        <v>0</v>
      </c>
      <c r="J51" s="18">
        <f>Model!$W$18*((drdp!D51)*'MSXY-TI2S'!$B51+(drdp!G51)*'MSXY-TI2S'!$C51+(drdp!J51)*'MSXY-TI2S'!$D51)</f>
        <v>0</v>
      </c>
      <c r="K51" s="21">
        <f>SUM(E$3:E50)+H51</f>
        <v>0</v>
      </c>
      <c r="L51" s="21">
        <f>SUM(F$3:F50)+I51</f>
        <v>0</v>
      </c>
      <c r="M51" s="21">
        <f>SUM(G$3:G50)+J51</f>
        <v>0</v>
      </c>
      <c r="N51" s="21"/>
      <c r="O51" s="21"/>
      <c r="P51" s="21"/>
      <c r="Q51" s="19">
        <f t="shared" si="1"/>
        <v>0</v>
      </c>
      <c r="R51" s="19">
        <f t="shared" si="1"/>
        <v>0</v>
      </c>
      <c r="S51" s="19">
        <f t="shared" si="1"/>
        <v>0</v>
      </c>
      <c r="T51" s="19">
        <f t="shared" si="2"/>
        <v>0</v>
      </c>
      <c r="U51" s="19">
        <f t="shared" si="3"/>
        <v>0</v>
      </c>
      <c r="V51" s="19">
        <f t="shared" si="4"/>
        <v>0</v>
      </c>
    </row>
    <row r="52" spans="1:22" x14ac:dyDescent="0.25">
      <c r="A52" s="26">
        <f>Wellpath!E52</f>
        <v>4900</v>
      </c>
      <c r="B52" s="22">
        <v>0</v>
      </c>
      <c r="C52" s="22">
        <v>0</v>
      </c>
      <c r="D52" s="22">
        <f>SIN(Wellpath!$O52) * (TAN(Dip) * SIN(Wellpath!$L52) * COS(Wellpath!$L52) - COS(Wellpath!$L52) * COS(Wellpath!$L52) * COS(Wellpath!$O52) - COS(Wellpath!$O52)) / 2</f>
        <v>0</v>
      </c>
      <c r="E52" s="20">
        <f>Model!$W$18*((drdp!B52+drdp!K52)*'MSXY-TI2S'!$B52+(drdp!E52+drdp!N52)*'MSXY-TI2S'!$C52+(drdp!H52+drdp!Q52)*'MSXY-TI2S'!$D52)</f>
        <v>0</v>
      </c>
      <c r="F52" s="20">
        <f>Model!$W$18*((drdp!C52+drdp!L52)*'MSXY-TI2S'!$B52+(drdp!F52+drdp!O52)*'MSXY-TI2S'!$C52+(drdp!I52+drdp!R52)*'MSXY-TI2S'!$D52)</f>
        <v>0</v>
      </c>
      <c r="G52" s="20">
        <f>Model!$W$18*((drdp!D52+drdp!M52)*'MSXY-TI2S'!$B52+(drdp!G52+drdp!P52)*'MSXY-TI2S'!$C52+(drdp!J52+drdp!S52)*'MSXY-TI2S'!$D52)</f>
        <v>0</v>
      </c>
      <c r="H52" s="18">
        <f>Model!$W$18*((drdp!B52)*'MSXY-TI2S'!$B52+(drdp!E52)*'MSXY-TI2S'!$C52+(drdp!H52)*'MSXY-TI2S'!$D52)</f>
        <v>0</v>
      </c>
      <c r="I52" s="18">
        <f>Model!$W$18*((drdp!C52)*'MSXY-TI2S'!$B52+(drdp!F52)*'MSXY-TI2S'!$C52+(drdp!I52)*'MSXY-TI2S'!$D52)</f>
        <v>0</v>
      </c>
      <c r="J52" s="18">
        <f>Model!$W$18*((drdp!D52)*'MSXY-TI2S'!$B52+(drdp!G52)*'MSXY-TI2S'!$C52+(drdp!J52)*'MSXY-TI2S'!$D52)</f>
        <v>0</v>
      </c>
      <c r="K52" s="21">
        <f>SUM(E$3:E51)+H52</f>
        <v>0</v>
      </c>
      <c r="L52" s="21">
        <f>SUM(F$3:F51)+I52</f>
        <v>0</v>
      </c>
      <c r="M52" s="21">
        <f>SUM(G$3:G51)+J52</f>
        <v>0</v>
      </c>
      <c r="N52" s="21"/>
      <c r="O52" s="21"/>
      <c r="P52" s="21"/>
      <c r="Q52" s="19">
        <f t="shared" si="1"/>
        <v>0</v>
      </c>
      <c r="R52" s="19">
        <f t="shared" si="1"/>
        <v>0</v>
      </c>
      <c r="S52" s="19">
        <f t="shared" si="1"/>
        <v>0</v>
      </c>
      <c r="T52" s="19">
        <f t="shared" si="2"/>
        <v>0</v>
      </c>
      <c r="U52" s="19">
        <f t="shared" si="3"/>
        <v>0</v>
      </c>
      <c r="V52" s="19">
        <f t="shared" si="4"/>
        <v>0</v>
      </c>
    </row>
    <row r="53" spans="1:22" x14ac:dyDescent="0.25">
      <c r="A53" s="26">
        <f>Wellpath!E53</f>
        <v>5000</v>
      </c>
      <c r="B53" s="22">
        <v>0</v>
      </c>
      <c r="C53" s="22">
        <v>0</v>
      </c>
      <c r="D53" s="22">
        <f>SIN(Wellpath!$O53) * (TAN(Dip) * SIN(Wellpath!$L53) * COS(Wellpath!$L53) - COS(Wellpath!$L53) * COS(Wellpath!$L53) * COS(Wellpath!$O53) - COS(Wellpath!$O53)) / 2</f>
        <v>0</v>
      </c>
      <c r="E53" s="20">
        <f>Model!$W$18*((drdp!B53+drdp!K53)*'MSXY-TI2S'!$B53+(drdp!E53+drdp!N53)*'MSXY-TI2S'!$C53+(drdp!H53+drdp!Q53)*'MSXY-TI2S'!$D53)</f>
        <v>0</v>
      </c>
      <c r="F53" s="20">
        <f>Model!$W$18*((drdp!C53+drdp!L53)*'MSXY-TI2S'!$B53+(drdp!F53+drdp!O53)*'MSXY-TI2S'!$C53+(drdp!I53+drdp!R53)*'MSXY-TI2S'!$D53)</f>
        <v>0</v>
      </c>
      <c r="G53" s="20">
        <f>Model!$W$18*((drdp!D53+drdp!M53)*'MSXY-TI2S'!$B53+(drdp!G53+drdp!P53)*'MSXY-TI2S'!$C53+(drdp!J53+drdp!S53)*'MSXY-TI2S'!$D53)</f>
        <v>0</v>
      </c>
      <c r="H53" s="18">
        <f>Model!$W$18*((drdp!B53)*'MSXY-TI2S'!$B53+(drdp!E53)*'MSXY-TI2S'!$C53+(drdp!H53)*'MSXY-TI2S'!$D53)</f>
        <v>0</v>
      </c>
      <c r="I53" s="18">
        <f>Model!$W$18*((drdp!C53)*'MSXY-TI2S'!$B53+(drdp!F53)*'MSXY-TI2S'!$C53+(drdp!I53)*'MSXY-TI2S'!$D53)</f>
        <v>0</v>
      </c>
      <c r="J53" s="18">
        <f>Model!$W$18*((drdp!D53)*'MSXY-TI2S'!$B53+(drdp!G53)*'MSXY-TI2S'!$C53+(drdp!J53)*'MSXY-TI2S'!$D53)</f>
        <v>0</v>
      </c>
      <c r="K53" s="21">
        <f>SUM(E$3:E52)+H53</f>
        <v>0</v>
      </c>
      <c r="L53" s="21">
        <f>SUM(F$3:F52)+I53</f>
        <v>0</v>
      </c>
      <c r="M53" s="21">
        <f>SUM(G$3:G52)+J53</f>
        <v>0</v>
      </c>
      <c r="N53" s="21"/>
      <c r="O53" s="21"/>
      <c r="P53" s="21"/>
      <c r="Q53" s="19">
        <f t="shared" si="1"/>
        <v>0</v>
      </c>
      <c r="R53" s="19">
        <f t="shared" si="1"/>
        <v>0</v>
      </c>
      <c r="S53" s="19">
        <f t="shared" si="1"/>
        <v>0</v>
      </c>
      <c r="T53" s="19">
        <f t="shared" si="2"/>
        <v>0</v>
      </c>
      <c r="U53" s="19">
        <f t="shared" si="3"/>
        <v>0</v>
      </c>
      <c r="V53" s="19">
        <f t="shared" si="4"/>
        <v>0</v>
      </c>
    </row>
    <row r="54" spans="1:22" x14ac:dyDescent="0.25">
      <c r="A54" s="26">
        <f>Wellpath!E54</f>
        <v>5100</v>
      </c>
      <c r="B54" s="22">
        <v>0</v>
      </c>
      <c r="C54" s="22">
        <v>0</v>
      </c>
      <c r="D54" s="22">
        <f>SIN(Wellpath!$O54) * (TAN(Dip) * SIN(Wellpath!$L54) * COS(Wellpath!$L54) - COS(Wellpath!$L54) * COS(Wellpath!$L54) * COS(Wellpath!$O54) - COS(Wellpath!$O54)) / 2</f>
        <v>-4.9215366453402735E-2</v>
      </c>
      <c r="E54" s="20">
        <f>Model!$W$18*((drdp!B54+drdp!K54)*'MSXY-TI2S'!$B54+(drdp!E54+drdp!N54)*'MSXY-TI2S'!$C54+(drdp!H54+drdp!Q54)*'MSXY-TI2S'!$D54)</f>
        <v>1.6588609561423915E-4</v>
      </c>
      <c r="F54" s="20">
        <f>Model!$W$18*((drdp!C54+drdp!L54)*'MSXY-TI2S'!$B54+(drdp!F54+drdp!O54)*'MSXY-TI2S'!$C54+(drdp!I54+drdp!R54)*'MSXY-TI2S'!$D54)</f>
        <v>-1.2416054073176403E-3</v>
      </c>
      <c r="G54" s="20">
        <f>Model!$W$18*((drdp!D54+drdp!M54)*'MSXY-TI2S'!$B54+(drdp!G54+drdp!P54)*'MSXY-TI2S'!$C54+(drdp!J54+drdp!S54)*'MSXY-TI2S'!$D54)</f>
        <v>0</v>
      </c>
      <c r="H54" s="18">
        <f>Model!$W$18*((drdp!B54)*'MSXY-TI2S'!$B54+(drdp!E54)*'MSXY-TI2S'!$C54+(drdp!H54)*'MSXY-TI2S'!$D54)</f>
        <v>8.2943047807119573E-5</v>
      </c>
      <c r="I54" s="18">
        <f>Model!$W$18*((drdp!C54)*'MSXY-TI2S'!$B54+(drdp!F54)*'MSXY-TI2S'!$C54+(drdp!I54)*'MSXY-TI2S'!$D54)</f>
        <v>-6.2080270365882017E-4</v>
      </c>
      <c r="J54" s="18">
        <f>Model!$W$18*((drdp!D54)*'MSXY-TI2S'!$B54+(drdp!G54)*'MSXY-TI2S'!$C54+(drdp!J54)*'MSXY-TI2S'!$D54)</f>
        <v>0</v>
      </c>
      <c r="K54" s="21">
        <f>SUM(E$3:E53)+H54</f>
        <v>8.2943047807119573E-5</v>
      </c>
      <c r="L54" s="21">
        <f>SUM(F$3:F53)+I54</f>
        <v>-6.2080270365882017E-4</v>
      </c>
      <c r="M54" s="21">
        <f>SUM(G$3:G53)+J54</f>
        <v>0</v>
      </c>
      <c r="N54" s="21"/>
      <c r="O54" s="21"/>
      <c r="P54" s="21"/>
      <c r="Q54" s="19">
        <f t="shared" si="1"/>
        <v>6.8795491795341227E-9</v>
      </c>
      <c r="R54" s="19">
        <f t="shared" si="1"/>
        <v>3.8539599687010091E-7</v>
      </c>
      <c r="S54" s="19">
        <f t="shared" si="1"/>
        <v>0</v>
      </c>
      <c r="T54" s="19">
        <f t="shared" si="2"/>
        <v>-5.1491268328362606E-8</v>
      </c>
      <c r="U54" s="19">
        <f t="shared" si="3"/>
        <v>0</v>
      </c>
      <c r="V54" s="19">
        <f t="shared" si="4"/>
        <v>0</v>
      </c>
    </row>
    <row r="55" spans="1:22" x14ac:dyDescent="0.25">
      <c r="A55" s="26">
        <f>Wellpath!E55</f>
        <v>5200</v>
      </c>
      <c r="B55" s="22">
        <v>0</v>
      </c>
      <c r="C55" s="22">
        <v>0</v>
      </c>
      <c r="D55" s="22">
        <f>SIN(Wellpath!$O55) * (TAN(Dip) * SIN(Wellpath!$L55) * COS(Wellpath!$L55) - COS(Wellpath!$L55) * COS(Wellpath!$L55) * COS(Wellpath!$O55) - COS(Wellpath!$O55)) / 2</f>
        <v>-9.7447974434103413E-2</v>
      </c>
      <c r="E55" s="20">
        <f>Model!$W$18*((drdp!B55+drdp!K55)*'MSXY-TI2S'!$B55+(drdp!E55+drdp!N55)*'MSXY-TI2S'!$C55+(drdp!H55+drdp!Q55)*'MSXY-TI2S'!$D55)</f>
        <v>5.6836277926998881E-4</v>
      </c>
      <c r="F55" s="20">
        <f>Model!$W$18*((drdp!C55+drdp!L55)*'MSXY-TI2S'!$B55+(drdp!F55+drdp!O55)*'MSXY-TI2S'!$C55+(drdp!I55+drdp!R55)*'MSXY-TI2S'!$D55)</f>
        <v>-2.3931470230776665E-3</v>
      </c>
      <c r="G55" s="20">
        <f>Model!$W$18*((drdp!D55+drdp!M55)*'MSXY-TI2S'!$B55+(drdp!G55+drdp!P55)*'MSXY-TI2S'!$C55+(drdp!J55+drdp!S55)*'MSXY-TI2S'!$D55)</f>
        <v>0</v>
      </c>
      <c r="H55" s="18">
        <f>Model!$W$18*((drdp!B55)*'MSXY-TI2S'!$B55+(drdp!E55)*'MSXY-TI2S'!$C55+(drdp!H55)*'MSXY-TI2S'!$D55)</f>
        <v>2.841813896349944E-4</v>
      </c>
      <c r="I55" s="18">
        <f>Model!$W$18*((drdp!C55)*'MSXY-TI2S'!$B55+(drdp!F55)*'MSXY-TI2S'!$C55+(drdp!I55)*'MSXY-TI2S'!$D55)</f>
        <v>-1.1965735115388332E-3</v>
      </c>
      <c r="J55" s="18">
        <f>Model!$W$18*((drdp!D55)*'MSXY-TI2S'!$B55+(drdp!G55)*'MSXY-TI2S'!$C55+(drdp!J55)*'MSXY-TI2S'!$D55)</f>
        <v>0</v>
      </c>
      <c r="K55" s="21">
        <f>SUM(E$3:E54)+H55</f>
        <v>4.5006748524923355E-4</v>
      </c>
      <c r="L55" s="21">
        <f>SUM(F$3:F54)+I55</f>
        <v>-2.4381789188564736E-3</v>
      </c>
      <c r="M55" s="21">
        <f>SUM(G$3:G54)+J55</f>
        <v>0</v>
      </c>
      <c r="N55" s="21"/>
      <c r="O55" s="21"/>
      <c r="P55" s="21"/>
      <c r="Q55" s="19">
        <f t="shared" si="1"/>
        <v>2.0256074127856907E-7</v>
      </c>
      <c r="R55" s="19">
        <f t="shared" si="1"/>
        <v>5.9447164403561227E-6</v>
      </c>
      <c r="S55" s="19">
        <f t="shared" si="1"/>
        <v>0</v>
      </c>
      <c r="T55" s="19">
        <f t="shared" si="2"/>
        <v>-1.097345054597428E-6</v>
      </c>
      <c r="U55" s="19">
        <f t="shared" si="3"/>
        <v>0</v>
      </c>
      <c r="V55" s="19">
        <f t="shared" si="4"/>
        <v>0</v>
      </c>
    </row>
    <row r="56" spans="1:22" x14ac:dyDescent="0.25">
      <c r="A56" s="26">
        <f>Wellpath!E56</f>
        <v>5300</v>
      </c>
      <c r="B56" s="22">
        <v>0</v>
      </c>
      <c r="C56" s="22">
        <v>0</v>
      </c>
      <c r="D56" s="22">
        <f>SIN(Wellpath!$O56) * (TAN(Dip) * SIN(Wellpath!$L56) * COS(Wellpath!$L56) - COS(Wellpath!$L56) * COS(Wellpath!$L56) * COS(Wellpath!$O56) - COS(Wellpath!$O56)) / 2</f>
        <v>-0.13976001816688061</v>
      </c>
      <c r="E56" s="20">
        <f>Model!$W$18*((drdp!B56+drdp!K56)*'MSXY-TI2S'!$B56+(drdp!E56+drdp!N56)*'MSXY-TI2S'!$C56+(drdp!H56+drdp!Q56)*'MSXY-TI2S'!$D56)</f>
        <v>1.1564881104079335E-3</v>
      </c>
      <c r="F56" s="20">
        <f>Model!$W$18*((drdp!C56+drdp!L56)*'MSXY-TI2S'!$B56+(drdp!F56+drdp!O56)*'MSXY-TI2S'!$C56+(drdp!I56+drdp!R56)*'MSXY-TI2S'!$D56)</f>
        <v>-3.3284616350421447E-3</v>
      </c>
      <c r="G56" s="20">
        <f>Model!$W$18*((drdp!D56+drdp!M56)*'MSXY-TI2S'!$B56+(drdp!G56+drdp!P56)*'MSXY-TI2S'!$C56+(drdp!J56+drdp!S56)*'MSXY-TI2S'!$D56)</f>
        <v>0</v>
      </c>
      <c r="H56" s="18">
        <f>Model!$W$18*((drdp!B56)*'MSXY-TI2S'!$B56+(drdp!E56)*'MSXY-TI2S'!$C56+(drdp!H56)*'MSXY-TI2S'!$D56)</f>
        <v>5.7824405520396673E-4</v>
      </c>
      <c r="I56" s="18">
        <f>Model!$W$18*((drdp!C56)*'MSXY-TI2S'!$B56+(drdp!F56)*'MSXY-TI2S'!$C56+(drdp!I56)*'MSXY-TI2S'!$D56)</f>
        <v>-1.6642308175210724E-3</v>
      </c>
      <c r="J56" s="18">
        <f>Model!$W$18*((drdp!D56)*'MSXY-TI2S'!$B56+(drdp!G56)*'MSXY-TI2S'!$C56+(drdp!J56)*'MSXY-TI2S'!$D56)</f>
        <v>0</v>
      </c>
      <c r="K56" s="21">
        <f>SUM(E$3:E55)+H56</f>
        <v>1.3124929300881946E-3</v>
      </c>
      <c r="L56" s="21">
        <f>SUM(F$3:F55)+I56</f>
        <v>-5.2989832479163794E-3</v>
      </c>
      <c r="M56" s="21">
        <f>SUM(G$3:G55)+J56</f>
        <v>0</v>
      </c>
      <c r="N56" s="21"/>
      <c r="O56" s="21"/>
      <c r="P56" s="21"/>
      <c r="Q56" s="19">
        <f t="shared" si="1"/>
        <v>1.7226376915314944E-6</v>
      </c>
      <c r="R56" s="19">
        <f t="shared" si="1"/>
        <v>2.8079223461698422E-5</v>
      </c>
      <c r="S56" s="19">
        <f t="shared" si="1"/>
        <v>0</v>
      </c>
      <c r="T56" s="19">
        <f t="shared" si="2"/>
        <v>-6.9548780495460267E-6</v>
      </c>
      <c r="U56" s="19">
        <f t="shared" si="3"/>
        <v>0</v>
      </c>
      <c r="V56" s="19">
        <f t="shared" si="4"/>
        <v>0</v>
      </c>
    </row>
    <row r="57" spans="1:22" x14ac:dyDescent="0.25">
      <c r="A57" s="26">
        <f>Wellpath!E57</f>
        <v>5400</v>
      </c>
      <c r="B57" s="22">
        <v>0</v>
      </c>
      <c r="C57" s="22">
        <v>0</v>
      </c>
      <c r="D57" s="22">
        <f>SIN(Wellpath!$O57) * (TAN(Dip) * SIN(Wellpath!$L57) * COS(Wellpath!$L57) - COS(Wellpath!$L57) * COS(Wellpath!$L57) * COS(Wellpath!$O57) - COS(Wellpath!$O57)) / 2</f>
        <v>-0.17169222857015951</v>
      </c>
      <c r="E57" s="20">
        <f>Model!$W$18*((drdp!B57+drdp!K57)*'MSXY-TI2S'!$B57+(drdp!E57+drdp!N57)*'MSXY-TI2S'!$C57+(drdp!H57+drdp!Q57)*'MSXY-TI2S'!$D57)</f>
        <v>1.8367194213182536E-3</v>
      </c>
      <c r="F57" s="20">
        <f>Model!$W$18*((drdp!C57+drdp!L57)*'MSXY-TI2S'!$B57+(drdp!F57+drdp!O57)*'MSXY-TI2S'!$C57+(drdp!I57+drdp!R57)*'MSXY-TI2S'!$D57)</f>
        <v>-3.9514543401708109E-3</v>
      </c>
      <c r="G57" s="20">
        <f>Model!$W$18*((drdp!D57+drdp!M57)*'MSXY-TI2S'!$B57+(drdp!G57+drdp!P57)*'MSXY-TI2S'!$C57+(drdp!J57+drdp!S57)*'MSXY-TI2S'!$D57)</f>
        <v>0</v>
      </c>
      <c r="H57" s="18">
        <f>Model!$W$18*((drdp!B57)*'MSXY-TI2S'!$B57+(drdp!E57)*'MSXY-TI2S'!$C57+(drdp!H57)*'MSXY-TI2S'!$D57)</f>
        <v>9.1835971065912681E-4</v>
      </c>
      <c r="I57" s="18">
        <f>Model!$W$18*((drdp!C57)*'MSXY-TI2S'!$B57+(drdp!F57)*'MSXY-TI2S'!$C57+(drdp!I57)*'MSXY-TI2S'!$D57)</f>
        <v>-1.9757271700854054E-3</v>
      </c>
      <c r="J57" s="18">
        <f>Model!$W$18*((drdp!D57)*'MSXY-TI2S'!$B57+(drdp!G57)*'MSXY-TI2S'!$C57+(drdp!J57)*'MSXY-TI2S'!$D57)</f>
        <v>0</v>
      </c>
      <c r="K57" s="21">
        <f>SUM(E$3:E56)+H57</f>
        <v>2.809096695951288E-3</v>
      </c>
      <c r="L57" s="21">
        <f>SUM(F$3:F56)+I57</f>
        <v>-8.938941235522857E-3</v>
      </c>
      <c r="M57" s="21">
        <f>SUM(G$3:G56)+J57</f>
        <v>0</v>
      </c>
      <c r="N57" s="21"/>
      <c r="O57" s="21"/>
      <c r="P57" s="21"/>
      <c r="Q57" s="19">
        <f t="shared" si="1"/>
        <v>7.8910242472044431E-6</v>
      </c>
      <c r="R57" s="19">
        <f t="shared" si="1"/>
        <v>7.9904670412130906E-5</v>
      </c>
      <c r="S57" s="19">
        <f t="shared" si="1"/>
        <v>0</v>
      </c>
      <c r="T57" s="19">
        <f t="shared" si="2"/>
        <v>-2.5110350290009982E-5</v>
      </c>
      <c r="U57" s="19">
        <f t="shared" si="3"/>
        <v>0</v>
      </c>
      <c r="V57" s="19">
        <f t="shared" si="4"/>
        <v>0</v>
      </c>
    </row>
    <row r="58" spans="1:22" x14ac:dyDescent="0.25">
      <c r="A58" s="26">
        <f>Wellpath!E58</f>
        <v>5500</v>
      </c>
      <c r="B58" s="22">
        <v>0</v>
      </c>
      <c r="C58" s="22">
        <v>0</v>
      </c>
      <c r="D58" s="22">
        <f>SIN(Wellpath!$O58) * (TAN(Dip) * SIN(Wellpath!$L58) * COS(Wellpath!$L58) - COS(Wellpath!$L58) * COS(Wellpath!$L58) * COS(Wellpath!$O58) - COS(Wellpath!$O58)) / 2</f>
        <v>-0.19008369518579821</v>
      </c>
      <c r="E58" s="20">
        <f>Model!$W$18*((drdp!B58+drdp!K58)*'MSXY-TI2S'!$B58+(drdp!E58+drdp!N58)*'MSXY-TI2S'!$C58+(drdp!H58+drdp!Q58)*'MSXY-TI2S'!$D58)</f>
        <v>1.5616777625497436E-3</v>
      </c>
      <c r="F58" s="20">
        <f>Model!$W$18*((drdp!C58+drdp!L58)*'MSXY-TI2S'!$B58+(drdp!F58+drdp!O58)*'MSXY-TI2S'!$C58+(drdp!I58+drdp!R58)*'MSXY-TI2S'!$D58)</f>
        <v>-2.6427578694596448E-3</v>
      </c>
      <c r="G58" s="20">
        <f>Model!$W$18*((drdp!D58+drdp!M58)*'MSXY-TI2S'!$B58+(drdp!G58+drdp!P58)*'MSXY-TI2S'!$C58+(drdp!J58+drdp!S58)*'MSXY-TI2S'!$D58)</f>
        <v>0</v>
      </c>
      <c r="H58" s="18">
        <f>Model!$W$18*((drdp!B58)*'MSXY-TI2S'!$B58+(drdp!E58)*'MSXY-TI2S'!$C58+(drdp!H58)*'MSXY-TI2S'!$D58)</f>
        <v>1.2439682671258124E-3</v>
      </c>
      <c r="I58" s="18">
        <f>Model!$W$18*((drdp!C58)*'MSXY-TI2S'!$B58+(drdp!F58)*'MSXY-TI2S'!$C58+(drdp!I58)*'MSXY-TI2S'!$D58)</f>
        <v>-2.1051122108169877E-3</v>
      </c>
      <c r="J58" s="18">
        <f>Model!$W$18*((drdp!D58)*'MSXY-TI2S'!$B58+(drdp!G58)*'MSXY-TI2S'!$C58+(drdp!J58)*'MSXY-TI2S'!$D58)</f>
        <v>0</v>
      </c>
      <c r="K58" s="21">
        <f>SUM(E$3:E57)+H58</f>
        <v>4.9714246737362277E-3</v>
      </c>
      <c r="L58" s="21">
        <f>SUM(F$3:F57)+I58</f>
        <v>-1.3019780616425249E-2</v>
      </c>
      <c r="M58" s="21">
        <f>SUM(G$3:G57)+J58</f>
        <v>0</v>
      </c>
      <c r="N58" s="21"/>
      <c r="O58" s="21"/>
      <c r="P58" s="21"/>
      <c r="Q58" s="19">
        <f t="shared" si="1"/>
        <v>2.4715063286633359E-5</v>
      </c>
      <c r="R58" s="19">
        <f t="shared" si="1"/>
        <v>1.6951468729984264E-4</v>
      </c>
      <c r="S58" s="19">
        <f t="shared" si="1"/>
        <v>0</v>
      </c>
      <c r="T58" s="19">
        <f t="shared" si="2"/>
        <v>-6.4726858603129163E-5</v>
      </c>
      <c r="U58" s="19">
        <f t="shared" si="3"/>
        <v>0</v>
      </c>
      <c r="V58" s="19">
        <f t="shared" si="4"/>
        <v>0</v>
      </c>
    </row>
    <row r="59" spans="1:22" x14ac:dyDescent="0.25">
      <c r="A59" s="26">
        <f>Wellpath!E59</f>
        <v>5525.54</v>
      </c>
      <c r="B59" s="22">
        <v>0</v>
      </c>
      <c r="C59" s="22">
        <v>0</v>
      </c>
      <c r="D59" s="22">
        <f>SIN(Wellpath!$O59) * (TAN(Dip) * SIN(Wellpath!$L59) * COS(Wellpath!$L59) - COS(Wellpath!$L59) * COS(Wellpath!$L59) * COS(Wellpath!$O59) - COS(Wellpath!$O59)) / 2</f>
        <v>-0.19241820174621205</v>
      </c>
      <c r="E59" s="20">
        <f>Model!$W$18*((drdp!B59+drdp!K59)*'MSXY-TI2S'!$B59+(drdp!E59+drdp!N59)*'MSXY-TI2S'!$C59+(drdp!H59+drdp!Q59)*'MSXY-TI2S'!$D59)</f>
        <v>1.3175603496884544E-3</v>
      </c>
      <c r="F59" s="20">
        <f>Model!$W$18*((drdp!C59+drdp!L59)*'MSXY-TI2S'!$B59+(drdp!F59+drdp!O59)*'MSXY-TI2S'!$C59+(drdp!I59+drdp!R59)*'MSXY-TI2S'!$D59)</f>
        <v>-2.1085373217018342E-3</v>
      </c>
      <c r="G59" s="20">
        <f>Model!$W$18*((drdp!D59+drdp!M59)*'MSXY-TI2S'!$B59+(drdp!G59+drdp!P59)*'MSXY-TI2S'!$C59+(drdp!J59+drdp!S59)*'MSXY-TI2S'!$D59)</f>
        <v>0</v>
      </c>
      <c r="H59" s="18">
        <f>Model!$W$18*((drdp!B59)*'MSXY-TI2S'!$B59+(drdp!E59)*'MSXY-TI2S'!$C59+(drdp!H59)*'MSXY-TI2S'!$D59)</f>
        <v>3.3650491331042994E-4</v>
      </c>
      <c r="I59" s="18">
        <f>Model!$W$18*((drdp!C59)*'MSXY-TI2S'!$B59+(drdp!F59)*'MSXY-TI2S'!$C59+(drdp!I59)*'MSXY-TI2S'!$D59)</f>
        <v>-5.3852043196264655E-4</v>
      </c>
      <c r="J59" s="18">
        <f>Model!$W$18*((drdp!D59)*'MSXY-TI2S'!$B59+(drdp!G59)*'MSXY-TI2S'!$C59+(drdp!J59)*'MSXY-TI2S'!$D59)</f>
        <v>0</v>
      </c>
      <c r="K59" s="21">
        <f>SUM(E$3:E58)+H59</f>
        <v>5.6256390824705894E-3</v>
      </c>
      <c r="L59" s="21">
        <f>SUM(F$3:F58)+I59</f>
        <v>-1.4095946707030554E-2</v>
      </c>
      <c r="M59" s="21">
        <f>SUM(G$3:G58)+J59</f>
        <v>0</v>
      </c>
      <c r="N59" s="21"/>
      <c r="O59" s="21"/>
      <c r="P59" s="21"/>
      <c r="Q59" s="19">
        <f t="shared" si="1"/>
        <v>3.1647815086220534E-5</v>
      </c>
      <c r="R59" s="19">
        <f t="shared" si="1"/>
        <v>1.9869571356744551E-4</v>
      </c>
      <c r="S59" s="19">
        <f t="shared" si="1"/>
        <v>0</v>
      </c>
      <c r="T59" s="19">
        <f t="shared" si="2"/>
        <v>-7.9298708699493688E-5</v>
      </c>
      <c r="U59" s="19">
        <f t="shared" si="3"/>
        <v>0</v>
      </c>
      <c r="V59" s="19">
        <f t="shared" si="4"/>
        <v>0</v>
      </c>
    </row>
    <row r="60" spans="1:22" x14ac:dyDescent="0.25">
      <c r="A60" s="26">
        <f>Wellpath!E60</f>
        <v>5600</v>
      </c>
      <c r="B60" s="22">
        <v>0</v>
      </c>
      <c r="C60" s="22">
        <v>0</v>
      </c>
      <c r="D60" s="22">
        <f>SIN(Wellpath!$O60) * (TAN(Dip) * SIN(Wellpath!$L60) * COS(Wellpath!$L60) - COS(Wellpath!$L60) * COS(Wellpath!$L60) * COS(Wellpath!$O60) - COS(Wellpath!$O60)) / 2</f>
        <v>-0.20054194309548173</v>
      </c>
      <c r="E60" s="20">
        <f>Model!$W$18*((drdp!B60+drdp!K60)*'MSXY-TI2S'!$B60+(drdp!E60+drdp!N60)*'MSXY-TI2S'!$C60+(drdp!H60+drdp!Q60)*'MSXY-TI2S'!$D60)</f>
        <v>2.635353275075468E-3</v>
      </c>
      <c r="F60" s="20">
        <f>Model!$W$18*((drdp!C60+drdp!L60)*'MSXY-TI2S'!$B60+(drdp!F60+drdp!O60)*'MSXY-TI2S'!$C60+(drdp!I60+drdp!R60)*'MSXY-TI2S'!$D60)</f>
        <v>-3.6060331628337849E-3</v>
      </c>
      <c r="G60" s="20">
        <f>Model!$W$18*((drdp!D60+drdp!M60)*'MSXY-TI2S'!$B60+(drdp!G60+drdp!P60)*'MSXY-TI2S'!$C60+(drdp!J60+drdp!S60)*'MSXY-TI2S'!$D60)</f>
        <v>0</v>
      </c>
      <c r="H60" s="18">
        <f>Model!$W$18*((drdp!B60)*'MSXY-TI2S'!$B60+(drdp!E60)*'MSXY-TI2S'!$C60+(drdp!H60)*'MSXY-TI2S'!$D60)</f>
        <v>1.1247759077273845E-3</v>
      </c>
      <c r="I60" s="18">
        <f>Model!$W$18*((drdp!C60)*'MSXY-TI2S'!$B60+(drdp!F60)*'MSXY-TI2S'!$C60+(drdp!I60)*'MSXY-TI2S'!$D60)</f>
        <v>-1.5390647099885581E-3</v>
      </c>
      <c r="J60" s="18">
        <f>Model!$W$18*((drdp!D60)*'MSXY-TI2S'!$B60+(drdp!G60)*'MSXY-TI2S'!$C60+(drdp!J60)*'MSXY-TI2S'!$D60)</f>
        <v>0</v>
      </c>
      <c r="K60" s="21">
        <f>SUM(E$3:E59)+H60</f>
        <v>7.7314704265759975E-3</v>
      </c>
      <c r="L60" s="21">
        <f>SUM(F$3:F59)+I60</f>
        <v>-1.72050283067583E-2</v>
      </c>
      <c r="M60" s="21">
        <f>SUM(G$3:G59)+J60</f>
        <v>0</v>
      </c>
      <c r="N60" s="21"/>
      <c r="O60" s="21"/>
      <c r="P60" s="21"/>
      <c r="Q60" s="19">
        <f t="shared" si="1"/>
        <v>5.9775634957019237E-5</v>
      </c>
      <c r="R60" s="19">
        <f t="shared" si="1"/>
        <v>2.9601299903635436E-4</v>
      </c>
      <c r="S60" s="19">
        <f t="shared" si="1"/>
        <v>0</v>
      </c>
      <c r="T60" s="19">
        <f t="shared" si="2"/>
        <v>-1.330201675421047E-4</v>
      </c>
      <c r="U60" s="19">
        <f t="shared" si="3"/>
        <v>0</v>
      </c>
      <c r="V60" s="19">
        <f t="shared" si="4"/>
        <v>0</v>
      </c>
    </row>
    <row r="61" spans="1:22" x14ac:dyDescent="0.25">
      <c r="A61" s="26">
        <f>Wellpath!E61</f>
        <v>5700</v>
      </c>
      <c r="B61" s="22">
        <v>0</v>
      </c>
      <c r="C61" s="22">
        <v>0</v>
      </c>
      <c r="D61" s="22">
        <f>SIN(Wellpath!$O61) * (TAN(Dip) * SIN(Wellpath!$L61) * COS(Wellpath!$L61) - COS(Wellpath!$L61) * COS(Wellpath!$L61) * COS(Wellpath!$O61) - COS(Wellpath!$O61)) / 2</f>
        <v>-0.19852287124091983</v>
      </c>
      <c r="E61" s="20">
        <f>Model!$W$18*((drdp!B61+drdp!K61)*'MSXY-TI2S'!$B61+(drdp!E61+drdp!N61)*'MSXY-TI2S'!$C61+(drdp!H61+drdp!Q61)*'MSXY-TI2S'!$D61)</f>
        <v>3.3500144811766212E-3</v>
      </c>
      <c r="F61" s="20">
        <f>Model!$W$18*((drdp!C61+drdp!L61)*'MSXY-TI2S'!$B61+(drdp!F61+drdp!O61)*'MSXY-TI2S'!$C61+(drdp!I61+drdp!R61)*'MSXY-TI2S'!$D61)</f>
        <v>-3.7362750898524916E-3</v>
      </c>
      <c r="G61" s="20">
        <f>Model!$W$18*((drdp!D61+drdp!M61)*'MSXY-TI2S'!$B61+(drdp!G61+drdp!P61)*'MSXY-TI2S'!$C61+(drdp!J61+drdp!S61)*'MSXY-TI2S'!$D61)</f>
        <v>0</v>
      </c>
      <c r="H61" s="18">
        <f>Model!$W$18*((drdp!B61)*'MSXY-TI2S'!$B61+(drdp!E61)*'MSXY-TI2S'!$C61+(drdp!H61)*'MSXY-TI2S'!$D61)</f>
        <v>1.6750072405883106E-3</v>
      </c>
      <c r="I61" s="18">
        <f>Model!$W$18*((drdp!C61)*'MSXY-TI2S'!$B61+(drdp!F61)*'MSXY-TI2S'!$C61+(drdp!I61)*'MSXY-TI2S'!$D61)</f>
        <v>-1.8681375449262458E-3</v>
      </c>
      <c r="J61" s="18">
        <f>Model!$W$18*((drdp!D61)*'MSXY-TI2S'!$B61+(drdp!G61)*'MSXY-TI2S'!$C61+(drdp!J61)*'MSXY-TI2S'!$D61)</f>
        <v>0</v>
      </c>
      <c r="K61" s="21">
        <f>SUM(E$3:E60)+H61</f>
        <v>1.0917055034512391E-2</v>
      </c>
      <c r="L61" s="21">
        <f>SUM(F$3:F60)+I61</f>
        <v>-2.1140134304529774E-2</v>
      </c>
      <c r="M61" s="21">
        <f>SUM(G$3:G60)+J61</f>
        <v>0</v>
      </c>
      <c r="N61" s="21"/>
      <c r="O61" s="21"/>
      <c r="P61" s="21"/>
      <c r="Q61" s="19">
        <f t="shared" si="1"/>
        <v>1.1918209062657235E-4</v>
      </c>
      <c r="R61" s="19">
        <f t="shared" si="1"/>
        <v>4.4690527841355658E-4</v>
      </c>
      <c r="S61" s="19">
        <f t="shared" si="1"/>
        <v>0</v>
      </c>
      <c r="T61" s="19">
        <f t="shared" si="2"/>
        <v>-2.3078800963953488E-4</v>
      </c>
      <c r="U61" s="19">
        <f t="shared" si="3"/>
        <v>0</v>
      </c>
      <c r="V61" s="19">
        <f t="shared" si="4"/>
        <v>0</v>
      </c>
    </row>
    <row r="62" spans="1:22" x14ac:dyDescent="0.25">
      <c r="A62" s="26">
        <f>Wellpath!E62</f>
        <v>5800</v>
      </c>
      <c r="B62" s="22">
        <v>0</v>
      </c>
      <c r="C62" s="22">
        <v>0</v>
      </c>
      <c r="D62" s="22">
        <f>SIN(Wellpath!$O62) * (TAN(Dip) * SIN(Wellpath!$L62) * COS(Wellpath!$L62) - COS(Wellpath!$L62) * COS(Wellpath!$L62) * COS(Wellpath!$O62) - COS(Wellpath!$O62)) / 2</f>
        <v>-0.17980402505039236</v>
      </c>
      <c r="E62" s="20">
        <f>Model!$W$18*((drdp!B62+drdp!K62)*'MSXY-TI2S'!$B62+(drdp!E62+drdp!N62)*'MSXY-TI2S'!$C62+(drdp!H62+drdp!Q62)*'MSXY-TI2S'!$D62)</f>
        <v>3.35089701439698E-3</v>
      </c>
      <c r="F62" s="20">
        <f>Model!$W$18*((drdp!C62+drdp!L62)*'MSXY-TI2S'!$B62+(drdp!F62+drdp!O62)*'MSXY-TI2S'!$C62+(drdp!I62+drdp!R62)*'MSXY-TI2S'!$D62)</f>
        <v>-3.0512205098925421E-3</v>
      </c>
      <c r="G62" s="20">
        <f>Model!$W$18*((drdp!D62+drdp!M62)*'MSXY-TI2S'!$B62+(drdp!G62+drdp!P62)*'MSXY-TI2S'!$C62+(drdp!J62+drdp!S62)*'MSXY-TI2S'!$D62)</f>
        <v>0</v>
      </c>
      <c r="H62" s="18">
        <f>Model!$W$18*((drdp!B62)*'MSXY-TI2S'!$B62+(drdp!E62)*'MSXY-TI2S'!$C62+(drdp!H62)*'MSXY-TI2S'!$D62)</f>
        <v>1.67544850719849E-3</v>
      </c>
      <c r="I62" s="18">
        <f>Model!$W$18*((drdp!C62)*'MSXY-TI2S'!$B62+(drdp!F62)*'MSXY-TI2S'!$C62+(drdp!I62)*'MSXY-TI2S'!$D62)</f>
        <v>-1.5256102549462711E-3</v>
      </c>
      <c r="J62" s="18">
        <f>Model!$W$18*((drdp!D62)*'MSXY-TI2S'!$B62+(drdp!G62)*'MSXY-TI2S'!$C62+(drdp!J62)*'MSXY-TI2S'!$D62)</f>
        <v>0</v>
      </c>
      <c r="K62" s="21">
        <f>SUM(E$3:E61)+H62</f>
        <v>1.4267510782299191E-2</v>
      </c>
      <c r="L62" s="21">
        <f>SUM(F$3:F61)+I62</f>
        <v>-2.4533882104402292E-2</v>
      </c>
      <c r="M62" s="21">
        <f>SUM(G$3:G61)+J62</f>
        <v>0</v>
      </c>
      <c r="N62" s="21"/>
      <c r="O62" s="21"/>
      <c r="P62" s="21"/>
      <c r="Q62" s="19">
        <f t="shared" si="1"/>
        <v>2.0356186392302369E-4</v>
      </c>
      <c r="R62" s="19">
        <f t="shared" si="1"/>
        <v>6.019113711127111E-4</v>
      </c>
      <c r="S62" s="19">
        <f t="shared" si="1"/>
        <v>0</v>
      </c>
      <c r="T62" s="19">
        <f t="shared" si="2"/>
        <v>-3.5003742745621689E-4</v>
      </c>
      <c r="U62" s="19">
        <f t="shared" si="3"/>
        <v>0</v>
      </c>
      <c r="V62" s="19">
        <f t="shared" si="4"/>
        <v>0</v>
      </c>
    </row>
    <row r="63" spans="1:22" x14ac:dyDescent="0.25">
      <c r="A63" s="26">
        <f>Wellpath!E63</f>
        <v>5900</v>
      </c>
      <c r="B63" s="22">
        <v>0</v>
      </c>
      <c r="C63" s="22">
        <v>0</v>
      </c>
      <c r="D63" s="22">
        <f>SIN(Wellpath!$O63) * (TAN(Dip) * SIN(Wellpath!$L63) * COS(Wellpath!$L63) - COS(Wellpath!$L63) * COS(Wellpath!$L63) * COS(Wellpath!$O63) - COS(Wellpath!$O63)) / 2</f>
        <v>-0.14392263944742067</v>
      </c>
      <c r="E63" s="20">
        <f>Model!$W$18*((drdp!B63+drdp!K63)*'MSXY-TI2S'!$B63+(drdp!E63+drdp!N63)*'MSXY-TI2S'!$C63+(drdp!H63+drdp!Q63)*'MSXY-TI2S'!$D63)</f>
        <v>2.9279952229161613E-3</v>
      </c>
      <c r="F63" s="20">
        <f>Model!$W$18*((drdp!C63+drdp!L63)*'MSXY-TI2S'!$B63+(drdp!F63+drdp!O63)*'MSXY-TI2S'!$C63+(drdp!I63+drdp!R63)*'MSXY-TI2S'!$D63)</f>
        <v>-2.1697675004353194E-3</v>
      </c>
      <c r="G63" s="20">
        <f>Model!$W$18*((drdp!D63+drdp!M63)*'MSXY-TI2S'!$B63+(drdp!G63+drdp!P63)*'MSXY-TI2S'!$C63+(drdp!J63+drdp!S63)*'MSXY-TI2S'!$D63)</f>
        <v>0</v>
      </c>
      <c r="H63" s="18">
        <f>Model!$W$18*((drdp!B63)*'MSXY-TI2S'!$B63+(drdp!E63)*'MSXY-TI2S'!$C63+(drdp!H63)*'MSXY-TI2S'!$D63)</f>
        <v>1.4639976114580807E-3</v>
      </c>
      <c r="I63" s="18">
        <f>Model!$W$18*((drdp!C63)*'MSXY-TI2S'!$B63+(drdp!F63)*'MSXY-TI2S'!$C63+(drdp!I63)*'MSXY-TI2S'!$D63)</f>
        <v>-1.0848837502176597E-3</v>
      </c>
      <c r="J63" s="18">
        <f>Model!$W$18*((drdp!D63)*'MSXY-TI2S'!$B63+(drdp!G63)*'MSXY-TI2S'!$C63+(drdp!J63)*'MSXY-TI2S'!$D63)</f>
        <v>0</v>
      </c>
      <c r="K63" s="21">
        <f>SUM(E$3:E62)+H63</f>
        <v>1.7406956900955763E-2</v>
      </c>
      <c r="L63" s="21">
        <f>SUM(F$3:F62)+I63</f>
        <v>-2.7144376109566222E-2</v>
      </c>
      <c r="M63" s="21">
        <f>SUM(G$3:G62)+J63</f>
        <v>0</v>
      </c>
      <c r="N63" s="21"/>
      <c r="O63" s="21"/>
      <c r="P63" s="21"/>
      <c r="Q63" s="19">
        <f t="shared" si="1"/>
        <v>3.0300214855173143E-4</v>
      </c>
      <c r="R63" s="19">
        <f t="shared" si="1"/>
        <v>7.3681715437758945E-4</v>
      </c>
      <c r="S63" s="19">
        <f t="shared" si="1"/>
        <v>0</v>
      </c>
      <c r="T63" s="19">
        <f t="shared" si="2"/>
        <v>-4.7250098504255251E-4</v>
      </c>
      <c r="U63" s="19">
        <f t="shared" si="3"/>
        <v>0</v>
      </c>
      <c r="V63" s="19">
        <f t="shared" si="4"/>
        <v>0</v>
      </c>
    </row>
    <row r="64" spans="1:22" x14ac:dyDescent="0.25">
      <c r="A64" s="26">
        <f>Wellpath!E64</f>
        <v>6000</v>
      </c>
      <c r="B64" s="22">
        <v>0</v>
      </c>
      <c r="C64" s="22">
        <v>0</v>
      </c>
      <c r="D64" s="22">
        <f>SIN(Wellpath!$O64) * (TAN(Dip) * SIN(Wellpath!$L64) * COS(Wellpath!$L64) - COS(Wellpath!$L64) * COS(Wellpath!$L64) * COS(Wellpath!$O64) - COS(Wellpath!$O64)) / 2</f>
        <v>-9.2343365886236678E-2</v>
      </c>
      <c r="E64" s="20">
        <f>Model!$W$18*((drdp!B64+drdp!K64)*'MSXY-TI2S'!$B64+(drdp!E64+drdp!N64)*'MSXY-TI2S'!$C64+(drdp!H64+drdp!Q64)*'MSXY-TI2S'!$D64)</f>
        <v>1.5342315279286358E-3</v>
      </c>
      <c r="F64" s="20">
        <f>Model!$W$18*((drdp!C64+drdp!L64)*'MSXY-TI2S'!$B64+(drdp!F64+drdp!O64)*'MSXY-TI2S'!$C64+(drdp!I64+drdp!R64)*'MSXY-TI2S'!$D64)</f>
        <v>-9.164011401014779E-4</v>
      </c>
      <c r="G64" s="20">
        <f>Model!$W$18*((drdp!D64+drdp!M64)*'MSXY-TI2S'!$B64+(drdp!G64+drdp!P64)*'MSXY-TI2S'!$C64+(drdp!J64+drdp!S64)*'MSXY-TI2S'!$D64)</f>
        <v>0</v>
      </c>
      <c r="H64" s="18">
        <f>Model!$W$18*((drdp!B64)*'MSXY-TI2S'!$B64+(drdp!E64)*'MSXY-TI2S'!$C64+(drdp!H64)*'MSXY-TI2S'!$D64)</f>
        <v>1.0155093512898053E-3</v>
      </c>
      <c r="I64" s="18">
        <f>Model!$W$18*((drdp!C64)*'MSXY-TI2S'!$B64+(drdp!F64)*'MSXY-TI2S'!$C64+(drdp!I64)*'MSXY-TI2S'!$D64)</f>
        <v>-6.0656681235205141E-4</v>
      </c>
      <c r="J64" s="18">
        <f>Model!$W$18*((drdp!D64)*'MSXY-TI2S'!$B64+(drdp!G64)*'MSXY-TI2S'!$C64+(drdp!J64)*'MSXY-TI2S'!$D64)</f>
        <v>0</v>
      </c>
      <c r="K64" s="21">
        <f>SUM(E$3:E63)+H64</f>
        <v>1.9886463863703647E-2</v>
      </c>
      <c r="L64" s="21">
        <f>SUM(F$3:F63)+I64</f>
        <v>-2.8835826672135936E-2</v>
      </c>
      <c r="M64" s="21">
        <f>SUM(G$3:G63)+J64</f>
        <v>0</v>
      </c>
      <c r="N64" s="21"/>
      <c r="O64" s="21"/>
      <c r="P64" s="21"/>
      <c r="Q64" s="19">
        <f t="shared" si="1"/>
        <v>3.95471445002391E-4</v>
      </c>
      <c r="R64" s="19">
        <f t="shared" si="1"/>
        <v>8.3150489986546627E-4</v>
      </c>
      <c r="S64" s="19">
        <f t="shared" si="1"/>
        <v>0</v>
      </c>
      <c r="T64" s="19">
        <f t="shared" si="2"/>
        <v>-5.7344262509545312E-4</v>
      </c>
      <c r="U64" s="19">
        <f t="shared" si="3"/>
        <v>0</v>
      </c>
      <c r="V64" s="19">
        <f t="shared" si="4"/>
        <v>0</v>
      </c>
    </row>
    <row r="65" spans="1:22" x14ac:dyDescent="0.25">
      <c r="A65" s="26">
        <f>Wellpath!E65</f>
        <v>6051.08</v>
      </c>
      <c r="B65" s="22">
        <v>0</v>
      </c>
      <c r="C65" s="22">
        <v>0</v>
      </c>
      <c r="D65" s="22">
        <f>SIN(Wellpath!$O65) * (TAN(Dip) * SIN(Wellpath!$L65) * COS(Wellpath!$L65) - COS(Wellpath!$L65) * COS(Wellpath!$L65) * COS(Wellpath!$O65) - COS(Wellpath!$O65)) / 2</f>
        <v>-6.0798106797372575E-2</v>
      </c>
      <c r="E65" s="20">
        <f>Model!$W$18*((drdp!B65+drdp!K65)*'MSXY-TI2S'!$B65+(drdp!E65+drdp!N65)*'MSXY-TI2S'!$C65+(drdp!H65+drdp!Q65)*'MSXY-TI2S'!$D65)</f>
        <v>6.9364880152190315E-4</v>
      </c>
      <c r="F65" s="20">
        <f>Model!$W$18*((drdp!C65+drdp!L65)*'MSXY-TI2S'!$B65+(drdp!F65+drdp!O65)*'MSXY-TI2S'!$C65+(drdp!I65+drdp!R65)*'MSXY-TI2S'!$D65)</f>
        <v>-3.6881961002987703E-4</v>
      </c>
      <c r="G65" s="20">
        <f>Model!$W$18*((drdp!D65+drdp!M65)*'MSXY-TI2S'!$B65+(drdp!G65+drdp!P65)*'MSXY-TI2S'!$C65+(drdp!J65+drdp!S65)*'MSXY-TI2S'!$D65)</f>
        <v>0</v>
      </c>
      <c r="H65" s="18">
        <f>Model!$W$18*((drdp!B65)*'MSXY-TI2S'!$B65+(drdp!E65)*'MSXY-TI2S'!$C65+(drdp!H65)*'MSXY-TI2S'!$D65)</f>
        <v>3.5431580781738678E-4</v>
      </c>
      <c r="I65" s="18">
        <f>Model!$W$18*((drdp!C65)*'MSXY-TI2S'!$B65+(drdp!F65)*'MSXY-TI2S'!$C65+(drdp!I65)*'MSXY-TI2S'!$D65)</f>
        <v>-1.883930568032605E-4</v>
      </c>
      <c r="J65" s="18">
        <f>Model!$W$18*((drdp!D65)*'MSXY-TI2S'!$B65+(drdp!G65)*'MSXY-TI2S'!$C65+(drdp!J65)*'MSXY-TI2S'!$D65)</f>
        <v>0</v>
      </c>
      <c r="K65" s="21">
        <f>SUM(E$3:E64)+H65</f>
        <v>2.0759501848159865E-2</v>
      </c>
      <c r="L65" s="21">
        <f>SUM(F$3:F64)+I65</f>
        <v>-2.9334054056688621E-2</v>
      </c>
      <c r="M65" s="21">
        <f>SUM(G$3:G64)+J65</f>
        <v>0</v>
      </c>
      <c r="N65" s="21"/>
      <c r="O65" s="21"/>
      <c r="P65" s="21"/>
      <c r="Q65" s="19">
        <f t="shared" si="1"/>
        <v>4.3095691698375284E-4</v>
      </c>
      <c r="R65" s="19">
        <f t="shared" si="1"/>
        <v>8.6048672740073019E-4</v>
      </c>
      <c r="S65" s="19">
        <f t="shared" si="1"/>
        <v>0</v>
      </c>
      <c r="T65" s="19">
        <f t="shared" si="2"/>
        <v>-6.0896034940384881E-4</v>
      </c>
      <c r="U65" s="19">
        <f t="shared" si="3"/>
        <v>0</v>
      </c>
      <c r="V65" s="19">
        <f t="shared" si="4"/>
        <v>0</v>
      </c>
    </row>
    <row r="66" spans="1:22" x14ac:dyDescent="0.25">
      <c r="A66" s="26">
        <f>Wellpath!E66</f>
        <v>6100</v>
      </c>
      <c r="B66" s="22">
        <v>0</v>
      </c>
      <c r="C66" s="22">
        <v>0</v>
      </c>
      <c r="D66" s="22">
        <f>SIN(Wellpath!$O66) * (TAN(Dip) * SIN(Wellpath!$L66) * COS(Wellpath!$L66) - COS(Wellpath!$L66) * COS(Wellpath!$L66) * COS(Wellpath!$O66) - COS(Wellpath!$O66)) / 2</f>
        <v>-3.3173106926694E-2</v>
      </c>
      <c r="E66" s="20">
        <f>Model!$W$18*((drdp!B66+drdp!K66)*'MSXY-TI2S'!$B66+(drdp!E66+drdp!N66)*'MSXY-TI2S'!$C66+(drdp!H66+drdp!Q66)*'MSXY-TI2S'!$D66)</f>
        <v>5.7236508172263823E-4</v>
      </c>
      <c r="F66" s="20">
        <f>Model!$W$18*((drdp!C66+drdp!L66)*'MSXY-TI2S'!$B66+(drdp!F66+drdp!O66)*'MSXY-TI2S'!$C66+(drdp!I66+drdp!R66)*'MSXY-TI2S'!$D66)</f>
        <v>-2.7031133943706637E-4</v>
      </c>
      <c r="G66" s="20">
        <f>Model!$W$18*((drdp!D66+drdp!M66)*'MSXY-TI2S'!$B66+(drdp!G66+drdp!P66)*'MSXY-TI2S'!$C66+(drdp!J66+drdp!S66)*'MSXY-TI2S'!$D66)</f>
        <v>0</v>
      </c>
      <c r="H66" s="18">
        <f>Model!$W$18*((drdp!B66)*'MSXY-TI2S'!$B66+(drdp!E66)*'MSXY-TI2S'!$C66+(drdp!H66)*'MSXY-TI2S'!$D66)</f>
        <v>1.8802108378909266E-4</v>
      </c>
      <c r="I66" s="18">
        <f>Model!$W$18*((drdp!C66)*'MSXY-TI2S'!$B66+(drdp!F66)*'MSXY-TI2S'!$C66+(drdp!I66)*'MSXY-TI2S'!$D66)</f>
        <v>-8.879687567325672E-5</v>
      </c>
      <c r="J66" s="18">
        <f>Model!$W$18*((drdp!D66)*'MSXY-TI2S'!$B66+(drdp!G66)*'MSXY-TI2S'!$C66+(drdp!J66)*'MSXY-TI2S'!$D66)</f>
        <v>0</v>
      </c>
      <c r="K66" s="21">
        <f>SUM(E$3:E65)+H66</f>
        <v>2.1286855925653474E-2</v>
      </c>
      <c r="L66" s="21">
        <f>SUM(F$3:F65)+I66</f>
        <v>-2.9603277485588494E-2</v>
      </c>
      <c r="M66" s="21">
        <f>SUM(G$3:G65)+J66</f>
        <v>0</v>
      </c>
      <c r="N66" s="21"/>
      <c r="O66" s="21"/>
      <c r="P66" s="21"/>
      <c r="Q66" s="19">
        <f t="shared" si="1"/>
        <v>4.5313023519952841E-4</v>
      </c>
      <c r="R66" s="19">
        <f t="shared" si="1"/>
        <v>8.763540378887506E-4</v>
      </c>
      <c r="S66" s="19">
        <f t="shared" si="1"/>
        <v>0</v>
      </c>
      <c r="T66" s="19">
        <f t="shared" si="2"/>
        <v>-6.3016070276286347E-4</v>
      </c>
      <c r="U66" s="19">
        <f t="shared" si="3"/>
        <v>0</v>
      </c>
      <c r="V66" s="19">
        <f t="shared" si="4"/>
        <v>0</v>
      </c>
    </row>
    <row r="67" spans="1:22" x14ac:dyDescent="0.25">
      <c r="A67" s="26">
        <f>Wellpath!E67</f>
        <v>6200</v>
      </c>
      <c r="B67" s="22">
        <v>0</v>
      </c>
      <c r="C67" s="22">
        <v>0</v>
      </c>
      <c r="D67" s="22">
        <f>SIN(Wellpath!$O67) * (TAN(Dip) * SIN(Wellpath!$L67) * COS(Wellpath!$L67) - COS(Wellpath!$L67) * COS(Wellpath!$L67) * COS(Wellpath!$O67) - COS(Wellpath!$O67)) / 2</f>
        <v>3.4133550763161984E-2</v>
      </c>
      <c r="E67" s="20">
        <f>Model!$W$18*((drdp!B67+drdp!K67)*'MSXY-TI2S'!$B67+(drdp!E67+drdp!N67)*'MSXY-TI2S'!$C67+(drdp!H67+drdp!Q67)*'MSXY-TI2S'!$D67)</f>
        <v>-8.1427834176936074E-4</v>
      </c>
      <c r="F67" s="20">
        <f>Model!$W$18*((drdp!C67+drdp!L67)*'MSXY-TI2S'!$B67+(drdp!F67+drdp!O67)*'MSXY-TI2S'!$C67+(drdp!I67+drdp!R67)*'MSXY-TI2S'!$D67)</f>
        <v>2.8979134654410371E-4</v>
      </c>
      <c r="G67" s="20">
        <f>Model!$W$18*((drdp!D67+drdp!M67)*'MSXY-TI2S'!$B67+(drdp!G67+drdp!P67)*'MSXY-TI2S'!$C67+(drdp!J67+drdp!S67)*'MSXY-TI2S'!$D67)</f>
        <v>0</v>
      </c>
      <c r="H67" s="18">
        <f>Model!$W$18*((drdp!B67)*'MSXY-TI2S'!$B67+(drdp!E67)*'MSXY-TI2S'!$C67+(drdp!H67)*'MSXY-TI2S'!$D67)</f>
        <v>-4.071391708846789E-4</v>
      </c>
      <c r="I67" s="18">
        <f>Model!$W$18*((drdp!C67)*'MSXY-TI2S'!$B67+(drdp!F67)*'MSXY-TI2S'!$C67+(drdp!I67)*'MSXY-TI2S'!$D67)</f>
        <v>1.4489567327205128E-4</v>
      </c>
      <c r="J67" s="18">
        <f>Model!$W$18*((drdp!D67)*'MSXY-TI2S'!$B67+(drdp!G67)*'MSXY-TI2S'!$C67+(drdp!J67)*'MSXY-TI2S'!$D67)</f>
        <v>0</v>
      </c>
      <c r="K67" s="21">
        <f>SUM(E$3:E66)+H67</f>
        <v>2.1264060752702339E-2</v>
      </c>
      <c r="L67" s="21">
        <f>SUM(F$3:F66)+I67</f>
        <v>-2.9639896276080251E-2</v>
      </c>
      <c r="M67" s="21">
        <f>SUM(G$3:G66)+J67</f>
        <v>0</v>
      </c>
      <c r="N67" s="21"/>
      <c r="O67" s="21"/>
      <c r="P67" s="21"/>
      <c r="Q67" s="19">
        <f t="shared" si="1"/>
        <v>4.52160279694616E-4</v>
      </c>
      <c r="R67" s="19">
        <f t="shared" si="1"/>
        <v>8.7852345125679591E-4</v>
      </c>
      <c r="S67" s="19">
        <f t="shared" si="1"/>
        <v>0</v>
      </c>
      <c r="T67" s="19">
        <f t="shared" si="2"/>
        <v>-6.3026455511836627E-4</v>
      </c>
      <c r="U67" s="19">
        <f t="shared" si="3"/>
        <v>0</v>
      </c>
      <c r="V67" s="19">
        <f t="shared" si="4"/>
        <v>0</v>
      </c>
    </row>
    <row r="68" spans="1:22" x14ac:dyDescent="0.25">
      <c r="A68" s="26">
        <f>Wellpath!E68</f>
        <v>6300</v>
      </c>
      <c r="B68" s="22">
        <v>0</v>
      </c>
      <c r="C68" s="22">
        <v>0</v>
      </c>
      <c r="D68" s="22">
        <f>SIN(Wellpath!$O68) * (TAN(Dip) * SIN(Wellpath!$L68) * COS(Wellpath!$L68) - COS(Wellpath!$L68) * COS(Wellpath!$L68) * COS(Wellpath!$O68) - COS(Wellpath!$O68)) / 2</f>
        <v>0.11365857717183586</v>
      </c>
      <c r="E68" s="20">
        <f>Model!$W$18*((drdp!B68+drdp!K68)*'MSXY-TI2S'!$B68+(drdp!E68+drdp!N68)*'MSXY-TI2S'!$C68+(drdp!H68+drdp!Q68)*'MSXY-TI2S'!$D68)</f>
        <v>-2.7820568529138786E-3</v>
      </c>
      <c r="F68" s="20">
        <f>Model!$W$18*((drdp!C68+drdp!L68)*'MSXY-TI2S'!$B68+(drdp!F68+drdp!O68)*'MSXY-TI2S'!$C68+(drdp!I68+drdp!R68)*'MSXY-TI2S'!$D68)</f>
        <v>6.8333870406416094E-4</v>
      </c>
      <c r="G68" s="20">
        <f>Model!$W$18*((drdp!D68+drdp!M68)*'MSXY-TI2S'!$B68+(drdp!G68+drdp!P68)*'MSXY-TI2S'!$C68+(drdp!J68+drdp!S68)*'MSXY-TI2S'!$D68)</f>
        <v>0</v>
      </c>
      <c r="H68" s="18">
        <f>Model!$W$18*((drdp!B68)*'MSXY-TI2S'!$B68+(drdp!E68)*'MSXY-TI2S'!$C68+(drdp!H68)*'MSXY-TI2S'!$D68)</f>
        <v>-1.3910284264569393E-3</v>
      </c>
      <c r="I68" s="18">
        <f>Model!$W$18*((drdp!C68)*'MSXY-TI2S'!$B68+(drdp!F68)*'MSXY-TI2S'!$C68+(drdp!I68)*'MSXY-TI2S'!$D68)</f>
        <v>3.4166935203208047E-4</v>
      </c>
      <c r="J68" s="18">
        <f>Model!$W$18*((drdp!D68)*'MSXY-TI2S'!$B68+(drdp!G68)*'MSXY-TI2S'!$C68+(drdp!J68)*'MSXY-TI2S'!$D68)</f>
        <v>0</v>
      </c>
      <c r="K68" s="21">
        <f>SUM(E$3:E67)+H68</f>
        <v>1.9465893155360719E-2</v>
      </c>
      <c r="L68" s="21">
        <f>SUM(F$3:F67)+I68</f>
        <v>-2.915333125077612E-2</v>
      </c>
      <c r="M68" s="21">
        <f>SUM(G$3:G67)+J68</f>
        <v>0</v>
      </c>
      <c r="N68" s="21"/>
      <c r="O68" s="21"/>
      <c r="P68" s="21"/>
      <c r="Q68" s="19">
        <f t="shared" ref="Q68:S131" si="5">K68^2</f>
        <v>3.789209963359193E-4</v>
      </c>
      <c r="R68" s="19">
        <f t="shared" si="5"/>
        <v>8.4991672301747948E-4</v>
      </c>
      <c r="S68" s="19">
        <f t="shared" si="5"/>
        <v>0</v>
      </c>
      <c r="T68" s="19">
        <f t="shared" ref="T68:T131" si="6">K68*L68</f>
        <v>-5.6749563125044666E-4</v>
      </c>
      <c r="U68" s="19">
        <f t="shared" ref="U68:U131" si="7">K68*M68</f>
        <v>0</v>
      </c>
      <c r="V68" s="19">
        <f t="shared" ref="V68:V131" si="8">L68*M68</f>
        <v>0</v>
      </c>
    </row>
    <row r="69" spans="1:22" x14ac:dyDescent="0.25">
      <c r="A69" s="26">
        <f>Wellpath!E69</f>
        <v>6400</v>
      </c>
      <c r="B69" s="22">
        <v>0</v>
      </c>
      <c r="C69" s="22">
        <v>0</v>
      </c>
      <c r="D69" s="22">
        <f>SIN(Wellpath!$O69) * (TAN(Dip) * SIN(Wellpath!$L69) * COS(Wellpath!$L69) - COS(Wellpath!$L69) * COS(Wellpath!$L69) * COS(Wellpath!$O69) - COS(Wellpath!$O69)) / 2</f>
        <v>0.20102861704154201</v>
      </c>
      <c r="E69" s="20">
        <f>Model!$W$18*((drdp!B69+drdp!K69)*'MSXY-TI2S'!$B69+(drdp!E69+drdp!N69)*'MSXY-TI2S'!$C69+(drdp!H69+drdp!Q69)*'MSXY-TI2S'!$D69)</f>
        <v>-5.0305154134501423E-3</v>
      </c>
      <c r="F69" s="20">
        <f>Model!$W$18*((drdp!C69+drdp!L69)*'MSXY-TI2S'!$B69+(drdp!F69+drdp!O69)*'MSXY-TI2S'!$C69+(drdp!I69+drdp!R69)*'MSXY-TI2S'!$D69)</f>
        <v>7.0788818956050948E-4</v>
      </c>
      <c r="G69" s="20">
        <f>Model!$W$18*((drdp!D69+drdp!M69)*'MSXY-TI2S'!$B69+(drdp!G69+drdp!P69)*'MSXY-TI2S'!$C69+(drdp!J69+drdp!S69)*'MSXY-TI2S'!$D69)</f>
        <v>0</v>
      </c>
      <c r="H69" s="18">
        <f>Model!$W$18*((drdp!B69)*'MSXY-TI2S'!$B69+(drdp!E69)*'MSXY-TI2S'!$C69+(drdp!H69)*'MSXY-TI2S'!$D69)</f>
        <v>-2.5152577067250712E-3</v>
      </c>
      <c r="I69" s="18">
        <f>Model!$W$18*((drdp!C69)*'MSXY-TI2S'!$B69+(drdp!F69)*'MSXY-TI2S'!$C69+(drdp!I69)*'MSXY-TI2S'!$D69)</f>
        <v>3.5394409478025474E-4</v>
      </c>
      <c r="J69" s="18">
        <f>Model!$W$18*((drdp!D69)*'MSXY-TI2S'!$B69+(drdp!G69)*'MSXY-TI2S'!$C69+(drdp!J69)*'MSXY-TI2S'!$D69)</f>
        <v>0</v>
      </c>
      <c r="K69" s="21">
        <f>SUM(E$3:E68)+H69</f>
        <v>1.5559607022178706E-2</v>
      </c>
      <c r="L69" s="21">
        <f>SUM(F$3:F68)+I69</f>
        <v>-2.8457717803963785E-2</v>
      </c>
      <c r="M69" s="21">
        <f>SUM(G$3:G68)+J69</f>
        <v>0</v>
      </c>
      <c r="N69" s="21"/>
      <c r="O69" s="21"/>
      <c r="P69" s="21"/>
      <c r="Q69" s="19">
        <f t="shared" si="5"/>
        <v>2.4210137068463291E-4</v>
      </c>
      <c r="R69" s="19">
        <f t="shared" si="5"/>
        <v>8.0984170261003737E-4</v>
      </c>
      <c r="S69" s="19">
        <f t="shared" si="5"/>
        <v>0</v>
      </c>
      <c r="T69" s="19">
        <f t="shared" si="6"/>
        <v>-4.4279090577773491E-4</v>
      </c>
      <c r="U69" s="19">
        <f t="shared" si="7"/>
        <v>0</v>
      </c>
      <c r="V69" s="19">
        <f t="shared" si="8"/>
        <v>0</v>
      </c>
    </row>
    <row r="70" spans="1:22" x14ac:dyDescent="0.25">
      <c r="A70" s="26">
        <f>Wellpath!E70</f>
        <v>6500</v>
      </c>
      <c r="B70" s="22">
        <v>0</v>
      </c>
      <c r="C70" s="22">
        <v>0</v>
      </c>
      <c r="D70" s="22">
        <f>SIN(Wellpath!$O70) * (TAN(Dip) * SIN(Wellpath!$L70) * COS(Wellpath!$L70) - COS(Wellpath!$L70) * COS(Wellpath!$L70) * COS(Wellpath!$O70) - COS(Wellpath!$O70)) / 2</f>
        <v>0.29147904915087575</v>
      </c>
      <c r="E70" s="20">
        <f>Model!$W$18*((drdp!B70+drdp!K70)*'MSXY-TI2S'!$B70+(drdp!E70+drdp!N70)*'MSXY-TI2S'!$C70+(drdp!H70+drdp!Q70)*'MSXY-TI2S'!$D70)</f>
        <v>-6.5649524529502292E-3</v>
      </c>
      <c r="F70" s="20">
        <f>Model!$W$18*((drdp!C70+drdp!L70)*'MSXY-TI2S'!$B70+(drdp!F70+drdp!O70)*'MSXY-TI2S'!$C70+(drdp!I70+drdp!R70)*'MSXY-TI2S'!$D70)</f>
        <v>2.625280876026892E-4</v>
      </c>
      <c r="G70" s="20">
        <f>Model!$W$18*((drdp!D70+drdp!M70)*'MSXY-TI2S'!$B70+(drdp!G70+drdp!P70)*'MSXY-TI2S'!$C70+(drdp!J70+drdp!S70)*'MSXY-TI2S'!$D70)</f>
        <v>0</v>
      </c>
      <c r="H70" s="18">
        <f>Model!$W$18*((drdp!B70)*'MSXY-TI2S'!$B70+(drdp!E70)*'MSXY-TI2S'!$C70+(drdp!H70)*'MSXY-TI2S'!$D70)</f>
        <v>-3.7169926695449209E-3</v>
      </c>
      <c r="I70" s="18">
        <f>Model!$W$18*((drdp!C70)*'MSXY-TI2S'!$B70+(drdp!F70)*'MSXY-TI2S'!$C70+(drdp!I70)*'MSXY-TI2S'!$D70)</f>
        <v>1.4864006771752328E-4</v>
      </c>
      <c r="J70" s="18">
        <f>Model!$W$18*((drdp!D70)*'MSXY-TI2S'!$B70+(drdp!G70)*'MSXY-TI2S'!$C70+(drdp!J70)*'MSXY-TI2S'!$D70)</f>
        <v>0</v>
      </c>
      <c r="K70" s="21">
        <f>SUM(E$3:E69)+H70</f>
        <v>9.3273566459087139E-3</v>
      </c>
      <c r="L70" s="21">
        <f>SUM(F$3:F69)+I70</f>
        <v>-2.7955133641466005E-2</v>
      </c>
      <c r="M70" s="21">
        <f>SUM(G$3:G69)+J70</f>
        <v>0</v>
      </c>
      <c r="N70" s="21"/>
      <c r="O70" s="21"/>
      <c r="P70" s="21"/>
      <c r="Q70" s="19">
        <f t="shared" si="5"/>
        <v>8.6999581999977452E-5</v>
      </c>
      <c r="R70" s="19">
        <f t="shared" si="5"/>
        <v>7.8148949691222438E-4</v>
      </c>
      <c r="S70" s="19">
        <f t="shared" si="5"/>
        <v>0</v>
      </c>
      <c r="T70" s="19">
        <f t="shared" si="6"/>
        <v>-2.6074750155799422E-4</v>
      </c>
      <c r="U70" s="19">
        <f t="shared" si="7"/>
        <v>0</v>
      </c>
      <c r="V70" s="19">
        <f t="shared" si="8"/>
        <v>0</v>
      </c>
    </row>
    <row r="71" spans="1:22" x14ac:dyDescent="0.25">
      <c r="A71" s="26">
        <f>Wellpath!E71</f>
        <v>6576.62</v>
      </c>
      <c r="B71" s="22">
        <v>0</v>
      </c>
      <c r="C71" s="22">
        <v>0</v>
      </c>
      <c r="D71" s="22">
        <f>SIN(Wellpath!$O71) * (TAN(Dip) * SIN(Wellpath!$L71) * COS(Wellpath!$L71) - COS(Wellpath!$L71) * COS(Wellpath!$L71) * COS(Wellpath!$O71) - COS(Wellpath!$O71)) / 2</f>
        <v>0.35959278669726935</v>
      </c>
      <c r="E71" s="20">
        <f>Model!$W$18*((drdp!B71+drdp!K71)*'MSXY-TI2S'!$B71+(drdp!E71+drdp!N71)*'MSXY-TI2S'!$C71+(drdp!H71+drdp!Q71)*'MSXY-TI2S'!$D71)</f>
        <v>-4.6436661342475465E-3</v>
      </c>
      <c r="F71" s="20">
        <f>Model!$W$18*((drdp!C71+drdp!L71)*'MSXY-TI2S'!$B71+(drdp!F71+drdp!O71)*'MSXY-TI2S'!$C71+(drdp!I71+drdp!R71)*'MSXY-TI2S'!$D71)</f>
        <v>-1.6216039467069376E-4</v>
      </c>
      <c r="G71" s="20">
        <f>Model!$W$18*((drdp!D71+drdp!M71)*'MSXY-TI2S'!$B71+(drdp!G71+drdp!P71)*'MSXY-TI2S'!$C71+(drdp!J71+drdp!S71)*'MSXY-TI2S'!$D71)</f>
        <v>0</v>
      </c>
      <c r="H71" s="18">
        <f>Model!$W$18*((drdp!B71)*'MSXY-TI2S'!$B71+(drdp!E71)*'MSXY-TI2S'!$C71+(drdp!H71)*'MSXY-TI2S'!$D71)</f>
        <v>-3.5579769920604564E-3</v>
      </c>
      <c r="I71" s="18">
        <f>Model!$W$18*((drdp!C71)*'MSXY-TI2S'!$B71+(drdp!F71)*'MSXY-TI2S'!$C71+(drdp!I71)*'MSXY-TI2S'!$D71)</f>
        <v>-1.2424729439668508E-4</v>
      </c>
      <c r="J71" s="18">
        <f>Model!$W$18*((drdp!D71)*'MSXY-TI2S'!$B71+(drdp!G71)*'MSXY-TI2S'!$C71+(drdp!J71)*'MSXY-TI2S'!$D71)</f>
        <v>0</v>
      </c>
      <c r="K71" s="21">
        <f>SUM(E$3:E70)+H71</f>
        <v>2.9214198704429501E-3</v>
      </c>
      <c r="L71" s="21">
        <f>SUM(F$3:F70)+I71</f>
        <v>-2.7965492915977525E-2</v>
      </c>
      <c r="M71" s="21">
        <f>SUM(G$3:G70)+J71</f>
        <v>0</v>
      </c>
      <c r="N71" s="21"/>
      <c r="O71" s="21"/>
      <c r="P71" s="21"/>
      <c r="Q71" s="19">
        <f t="shared" si="5"/>
        <v>8.5346940594189039E-6</v>
      </c>
      <c r="R71" s="19">
        <f t="shared" si="5"/>
        <v>7.8206879403358912E-4</v>
      </c>
      <c r="S71" s="19">
        <f t="shared" si="5"/>
        <v>0</v>
      </c>
      <c r="T71" s="19">
        <f t="shared" si="6"/>
        <v>-8.1698946691468303E-5</v>
      </c>
      <c r="U71" s="19">
        <f t="shared" si="7"/>
        <v>0</v>
      </c>
      <c r="V71" s="19">
        <f t="shared" si="8"/>
        <v>0</v>
      </c>
    </row>
    <row r="72" spans="1:22" x14ac:dyDescent="0.25">
      <c r="A72" s="26">
        <f>Wellpath!E72</f>
        <v>6600</v>
      </c>
      <c r="B72" s="22">
        <v>0</v>
      </c>
      <c r="C72" s="22">
        <v>0</v>
      </c>
      <c r="D72" s="22">
        <f>SIN(Wellpath!$O72) * (TAN(Dip) * SIN(Wellpath!$L72) * COS(Wellpath!$L72) - COS(Wellpath!$L72) * COS(Wellpath!$L72) * COS(Wellpath!$O72) - COS(Wellpath!$O72)) / 2</f>
        <v>0.37810072883681822</v>
      </c>
      <c r="E72" s="20">
        <f>Model!$W$18*((drdp!B72+drdp!K72)*'MSXY-TI2S'!$B72+(drdp!E72+drdp!N72)*'MSXY-TI2S'!$C72+(drdp!H72+drdp!Q72)*'MSXY-TI2S'!$D72)</f>
        <v>-5.9926834352777326E-3</v>
      </c>
      <c r="F72" s="20">
        <f>Model!$W$18*((drdp!C72+drdp!L72)*'MSXY-TI2S'!$B72+(drdp!F72+drdp!O72)*'MSXY-TI2S'!$C72+(drdp!I72+drdp!R72)*'MSXY-TI2S'!$D72)</f>
        <v>-3.4553595280467571E-4</v>
      </c>
      <c r="G72" s="20">
        <f>Model!$W$18*((drdp!D72+drdp!M72)*'MSXY-TI2S'!$B72+(drdp!G72+drdp!P72)*'MSXY-TI2S'!$C72+(drdp!J72+drdp!S72)*'MSXY-TI2S'!$D72)</f>
        <v>0</v>
      </c>
      <c r="H72" s="18">
        <f>Model!$W$18*((drdp!B72)*'MSXY-TI2S'!$B72+(drdp!E72)*'MSXY-TI2S'!$C72+(drdp!H72)*'MSXY-TI2S'!$D72)</f>
        <v>-1.1355887398021949E-3</v>
      </c>
      <c r="I72" s="18">
        <f>Model!$W$18*((drdp!C72)*'MSXY-TI2S'!$B72+(drdp!F72)*'MSXY-TI2S'!$C72+(drdp!I72)*'MSXY-TI2S'!$D72)</f>
        <v>-6.547763475906467E-5</v>
      </c>
      <c r="J72" s="18">
        <f>Model!$W$18*((drdp!D72)*'MSXY-TI2S'!$B72+(drdp!G72)*'MSXY-TI2S'!$C72+(drdp!J72)*'MSXY-TI2S'!$D72)</f>
        <v>0</v>
      </c>
      <c r="K72" s="21">
        <f>SUM(E$3:E71)+H72</f>
        <v>7.001419884536651E-4</v>
      </c>
      <c r="L72" s="21">
        <f>SUM(F$3:F71)+I72</f>
        <v>-2.8068883651010599E-2</v>
      </c>
      <c r="M72" s="21">
        <f>SUM(G$3:G71)+J72</f>
        <v>0</v>
      </c>
      <c r="N72" s="21"/>
      <c r="O72" s="21"/>
      <c r="P72" s="21"/>
      <c r="Q72" s="19">
        <f t="shared" si="5"/>
        <v>4.9019880399585206E-7</v>
      </c>
      <c r="R72" s="19">
        <f t="shared" si="5"/>
        <v>7.8786222941397009E-4</v>
      </c>
      <c r="S72" s="19">
        <f t="shared" si="5"/>
        <v>0</v>
      </c>
      <c r="T72" s="19">
        <f t="shared" si="6"/>
        <v>-1.9652204013093133E-5</v>
      </c>
      <c r="U72" s="19">
        <f t="shared" si="7"/>
        <v>0</v>
      </c>
      <c r="V72" s="19">
        <f t="shared" si="8"/>
        <v>0</v>
      </c>
    </row>
    <row r="73" spans="1:22" x14ac:dyDescent="0.25">
      <c r="A73" s="26">
        <f>Wellpath!E73</f>
        <v>6700</v>
      </c>
      <c r="B73" s="22">
        <v>0</v>
      </c>
      <c r="C73" s="22">
        <v>0</v>
      </c>
      <c r="D73" s="22">
        <f>SIN(Wellpath!$O73) * (TAN(Dip) * SIN(Wellpath!$L73) * COS(Wellpath!$L73) - COS(Wellpath!$L73) * COS(Wellpath!$L73) * COS(Wellpath!$O73) - COS(Wellpath!$O73)) / 2</f>
        <v>0.4568754075268569</v>
      </c>
      <c r="E73" s="20">
        <f>Model!$W$18*((drdp!B73+drdp!K73)*'MSXY-TI2S'!$B73+(drdp!E73+drdp!N73)*'MSXY-TI2S'!$C73+(drdp!H73+drdp!Q73)*'MSXY-TI2S'!$D73)</f>
        <v>-1.145738506690501E-2</v>
      </c>
      <c r="F73" s="20">
        <f>Model!$W$18*((drdp!C73+drdp!L73)*'MSXY-TI2S'!$B73+(drdp!F73+drdp!O73)*'MSXY-TI2S'!$C73+(drdp!I73+drdp!R73)*'MSXY-TI2S'!$D73)</f>
        <v>-1.8044236630284395E-3</v>
      </c>
      <c r="G73" s="20">
        <f>Model!$W$18*((drdp!D73+drdp!M73)*'MSXY-TI2S'!$B73+(drdp!G73+drdp!P73)*'MSXY-TI2S'!$C73+(drdp!J73+drdp!S73)*'MSXY-TI2S'!$D73)</f>
        <v>0</v>
      </c>
      <c r="H73" s="18">
        <f>Model!$W$18*((drdp!B73)*'MSXY-TI2S'!$B73+(drdp!E73)*'MSXY-TI2S'!$C73+(drdp!H73)*'MSXY-TI2S'!$D73)</f>
        <v>-5.7286925334524832E-3</v>
      </c>
      <c r="I73" s="18">
        <f>Model!$W$18*((drdp!C73)*'MSXY-TI2S'!$B73+(drdp!F73)*'MSXY-TI2S'!$C73+(drdp!I73)*'MSXY-TI2S'!$D73)</f>
        <v>-9.0221183151421641E-4</v>
      </c>
      <c r="J73" s="18">
        <f>Model!$W$18*((drdp!D73)*'MSXY-TI2S'!$B73+(drdp!G73)*'MSXY-TI2S'!$C73+(drdp!J73)*'MSXY-TI2S'!$D73)</f>
        <v>0</v>
      </c>
      <c r="K73" s="21">
        <f>SUM(E$3:E72)+H73</f>
        <v>-9.8856452404743559E-3</v>
      </c>
      <c r="L73" s="21">
        <f>SUM(F$3:F72)+I73</f>
        <v>-2.9251153800570424E-2</v>
      </c>
      <c r="M73" s="21">
        <f>SUM(G$3:G72)+J73</f>
        <v>0</v>
      </c>
      <c r="N73" s="21"/>
      <c r="O73" s="21"/>
      <c r="P73" s="21"/>
      <c r="Q73" s="19">
        <f t="shared" si="5"/>
        <v>9.7725981820513281E-5</v>
      </c>
      <c r="R73" s="19">
        <f t="shared" si="5"/>
        <v>8.5562999866462561E-4</v>
      </c>
      <c r="S73" s="19">
        <f t="shared" si="5"/>
        <v>0</v>
      </c>
      <c r="T73" s="19">
        <f t="shared" si="6"/>
        <v>2.8916652934699239E-4</v>
      </c>
      <c r="U73" s="19">
        <f t="shared" si="7"/>
        <v>0</v>
      </c>
      <c r="V73" s="19">
        <f t="shared" si="8"/>
        <v>0</v>
      </c>
    </row>
    <row r="74" spans="1:22" x14ac:dyDescent="0.25">
      <c r="A74" s="26">
        <f>Wellpath!E74</f>
        <v>6800</v>
      </c>
      <c r="B74" s="22">
        <v>0</v>
      </c>
      <c r="C74" s="22">
        <v>0</v>
      </c>
      <c r="D74" s="22">
        <f>SIN(Wellpath!$O74) * (TAN(Dip) * SIN(Wellpath!$L74) * COS(Wellpath!$L74) - COS(Wellpath!$L74) * COS(Wellpath!$L74) * COS(Wellpath!$O74) - COS(Wellpath!$O74)) / 2</f>
        <v>0.53136850471516328</v>
      </c>
      <c r="E74" s="20">
        <f>Model!$W$18*((drdp!B74+drdp!K74)*'MSXY-TI2S'!$B74+(drdp!E74+drdp!N74)*'MSXY-TI2S'!$C74+(drdp!H74+drdp!Q74)*'MSXY-TI2S'!$D74)</f>
        <v>-1.2957841294047768E-2</v>
      </c>
      <c r="F74" s="20">
        <f>Model!$W$18*((drdp!C74+drdp!L74)*'MSXY-TI2S'!$B74+(drdp!F74+drdp!O74)*'MSXY-TI2S'!$C74+(drdp!I74+drdp!R74)*'MSXY-TI2S'!$D74)</f>
        <v>-3.4018433592244309E-3</v>
      </c>
      <c r="G74" s="20">
        <f>Model!$W$18*((drdp!D74+drdp!M74)*'MSXY-TI2S'!$B74+(drdp!G74+drdp!P74)*'MSXY-TI2S'!$C74+(drdp!J74+drdp!S74)*'MSXY-TI2S'!$D74)</f>
        <v>0</v>
      </c>
      <c r="H74" s="18">
        <f>Model!$W$18*((drdp!B74)*'MSXY-TI2S'!$B74+(drdp!E74)*'MSXY-TI2S'!$C74+(drdp!H74)*'MSXY-TI2S'!$D74)</f>
        <v>-6.478920647023957E-3</v>
      </c>
      <c r="I74" s="18">
        <f>Model!$W$18*((drdp!C74)*'MSXY-TI2S'!$B74+(drdp!F74)*'MSXY-TI2S'!$C74+(drdp!I74)*'MSXY-TI2S'!$D74)</f>
        <v>-1.7009216796122343E-3</v>
      </c>
      <c r="J74" s="18">
        <f>Model!$W$18*((drdp!D74)*'MSXY-TI2S'!$B74+(drdp!G74)*'MSXY-TI2S'!$C74+(drdp!J74)*'MSXY-TI2S'!$D74)</f>
        <v>0</v>
      </c>
      <c r="K74" s="21">
        <f>SUM(E$3:E73)+H74</f>
        <v>-2.2093258420950841E-2</v>
      </c>
      <c r="L74" s="21">
        <f>SUM(F$3:F73)+I74</f>
        <v>-3.1854287311696886E-2</v>
      </c>
      <c r="M74" s="21">
        <f>SUM(G$3:G73)+J74</f>
        <v>0</v>
      </c>
      <c r="N74" s="21"/>
      <c r="O74" s="21"/>
      <c r="P74" s="21"/>
      <c r="Q74" s="19">
        <f t="shared" si="5"/>
        <v>4.8811206765491527E-4</v>
      </c>
      <c r="R74" s="19">
        <f t="shared" si="5"/>
        <v>1.0146956201361331E-3</v>
      </c>
      <c r="S74" s="19">
        <f t="shared" si="5"/>
        <v>0</v>
      </c>
      <c r="T74" s="19">
        <f t="shared" si="6"/>
        <v>7.0376500139253471E-4</v>
      </c>
      <c r="U74" s="19">
        <f t="shared" si="7"/>
        <v>0</v>
      </c>
      <c r="V74" s="19">
        <f t="shared" si="8"/>
        <v>0</v>
      </c>
    </row>
    <row r="75" spans="1:22" x14ac:dyDescent="0.25">
      <c r="A75" s="26">
        <f>Wellpath!E75</f>
        <v>6900</v>
      </c>
      <c r="B75" s="22">
        <v>0</v>
      </c>
      <c r="C75" s="22">
        <v>0</v>
      </c>
      <c r="D75" s="22">
        <f>SIN(Wellpath!$O75) * (TAN(Dip) * SIN(Wellpath!$L75) * COS(Wellpath!$L75) - COS(Wellpath!$L75) * COS(Wellpath!$L75) * COS(Wellpath!$O75) - COS(Wellpath!$O75)) / 2</f>
        <v>0.59681578058035611</v>
      </c>
      <c r="E75" s="20">
        <f>Model!$W$18*((drdp!B75+drdp!K75)*'MSXY-TI2S'!$B75+(drdp!E75+drdp!N75)*'MSXY-TI2S'!$C75+(drdp!H75+drdp!Q75)*'MSXY-TI2S'!$D75)</f>
        <v>-1.4104494772109337E-2</v>
      </c>
      <c r="F75" s="20">
        <f>Model!$W$18*((drdp!C75+drdp!L75)*'MSXY-TI2S'!$B75+(drdp!F75+drdp!O75)*'MSXY-TI2S'!$C75+(drdp!I75+drdp!R75)*'MSXY-TI2S'!$D75)</f>
        <v>-5.2790668778456857E-3</v>
      </c>
      <c r="G75" s="20">
        <f>Model!$W$18*((drdp!D75+drdp!M75)*'MSXY-TI2S'!$B75+(drdp!G75+drdp!P75)*'MSXY-TI2S'!$C75+(drdp!J75+drdp!S75)*'MSXY-TI2S'!$D75)</f>
        <v>0</v>
      </c>
      <c r="H75" s="18">
        <f>Model!$W$18*((drdp!B75)*'MSXY-TI2S'!$B75+(drdp!E75)*'MSXY-TI2S'!$C75+(drdp!H75)*'MSXY-TI2S'!$D75)</f>
        <v>-7.0522473860546164E-3</v>
      </c>
      <c r="I75" s="18">
        <f>Model!$W$18*((drdp!C75)*'MSXY-TI2S'!$B75+(drdp!F75)*'MSXY-TI2S'!$C75+(drdp!I75)*'MSXY-TI2S'!$D75)</f>
        <v>-2.6395334389228238E-3</v>
      </c>
      <c r="J75" s="18">
        <f>Model!$W$18*((drdp!D75)*'MSXY-TI2S'!$B75+(drdp!G75)*'MSXY-TI2S'!$C75+(drdp!J75)*'MSXY-TI2S'!$D75)</f>
        <v>0</v>
      </c>
      <c r="K75" s="21">
        <f>SUM(E$3:E74)+H75</f>
        <v>-3.5624426454029266E-2</v>
      </c>
      <c r="L75" s="21">
        <f>SUM(F$3:F74)+I75</f>
        <v>-3.6194742430231901E-2</v>
      </c>
      <c r="M75" s="21">
        <f>SUM(G$3:G74)+J75</f>
        <v>0</v>
      </c>
      <c r="N75" s="21"/>
      <c r="O75" s="21"/>
      <c r="P75" s="21"/>
      <c r="Q75" s="19">
        <f t="shared" si="5"/>
        <v>1.2690997601785402E-3</v>
      </c>
      <c r="R75" s="19">
        <f t="shared" si="5"/>
        <v>1.3100593795908294E-3</v>
      </c>
      <c r="S75" s="19">
        <f t="shared" si="5"/>
        <v>0</v>
      </c>
      <c r="T75" s="19">
        <f t="shared" si="6"/>
        <v>1.2894169397283288E-3</v>
      </c>
      <c r="U75" s="19">
        <f t="shared" si="7"/>
        <v>0</v>
      </c>
      <c r="V75" s="19">
        <f t="shared" si="8"/>
        <v>0</v>
      </c>
    </row>
    <row r="76" spans="1:22" x14ac:dyDescent="0.25">
      <c r="A76" s="26">
        <f>Wellpath!E76</f>
        <v>7000</v>
      </c>
      <c r="B76" s="22">
        <v>0</v>
      </c>
      <c r="C76" s="22">
        <v>0</v>
      </c>
      <c r="D76" s="22">
        <f>SIN(Wellpath!$O76) * (TAN(Dip) * SIN(Wellpath!$L76) * COS(Wellpath!$L76) - COS(Wellpath!$L76) * COS(Wellpath!$L76) * COS(Wellpath!$O76) - COS(Wellpath!$O76)) / 2</f>
        <v>0.64831339737292326</v>
      </c>
      <c r="E76" s="20">
        <f>Model!$W$18*((drdp!B76+drdp!K76)*'MSXY-TI2S'!$B76+(drdp!E76+drdp!N76)*'MSXY-TI2S'!$C76+(drdp!H76+drdp!Q76)*'MSXY-TI2S'!$D76)</f>
        <v>-1.4793788752386645E-2</v>
      </c>
      <c r="F76" s="20">
        <f>Model!$W$18*((drdp!C76+drdp!L76)*'MSXY-TI2S'!$B76+(drdp!F76+drdp!O76)*'MSXY-TI2S'!$C76+(drdp!I76+drdp!R76)*'MSXY-TI2S'!$D76)</f>
        <v>-7.2986994600639397E-3</v>
      </c>
      <c r="G76" s="20">
        <f>Model!$W$18*((drdp!D76+drdp!M76)*'MSXY-TI2S'!$B76+(drdp!G76+drdp!P76)*'MSXY-TI2S'!$C76+(drdp!J76+drdp!S76)*'MSXY-TI2S'!$D76)</f>
        <v>0</v>
      </c>
      <c r="H76" s="18">
        <f>Model!$W$18*((drdp!B76)*'MSXY-TI2S'!$B76+(drdp!E76)*'MSXY-TI2S'!$C76+(drdp!H76)*'MSXY-TI2S'!$D76)</f>
        <v>-7.3968943761933224E-3</v>
      </c>
      <c r="I76" s="18">
        <f>Model!$W$18*((drdp!C76)*'MSXY-TI2S'!$B76+(drdp!F76)*'MSXY-TI2S'!$C76+(drdp!I76)*'MSXY-TI2S'!$D76)</f>
        <v>-3.6493497300319699E-3</v>
      </c>
      <c r="J76" s="18">
        <f>Model!$W$18*((drdp!D76)*'MSXY-TI2S'!$B76+(drdp!G76)*'MSXY-TI2S'!$C76+(drdp!J76)*'MSXY-TI2S'!$D76)</f>
        <v>0</v>
      </c>
      <c r="K76" s="21">
        <f>SUM(E$3:E75)+H76</f>
        <v>-5.0073568216277307E-2</v>
      </c>
      <c r="L76" s="21">
        <f>SUM(F$3:F75)+I76</f>
        <v>-4.2483625599186732E-2</v>
      </c>
      <c r="M76" s="21">
        <f>SUM(G$3:G75)+J76</f>
        <v>0</v>
      </c>
      <c r="N76" s="21"/>
      <c r="O76" s="21"/>
      <c r="P76" s="21"/>
      <c r="Q76" s="19">
        <f t="shared" si="5"/>
        <v>2.5073622339101768E-3</v>
      </c>
      <c r="R76" s="19">
        <f t="shared" si="5"/>
        <v>1.8048584440518742E-3</v>
      </c>
      <c r="S76" s="19">
        <f t="shared" si="5"/>
        <v>0</v>
      </c>
      <c r="T76" s="19">
        <f t="shared" si="6"/>
        <v>2.1273067245156617E-3</v>
      </c>
      <c r="U76" s="19">
        <f t="shared" si="7"/>
        <v>0</v>
      </c>
      <c r="V76" s="19">
        <f t="shared" si="8"/>
        <v>0</v>
      </c>
    </row>
    <row r="77" spans="1:22" x14ac:dyDescent="0.25">
      <c r="A77" s="26">
        <f>Wellpath!E77</f>
        <v>7100</v>
      </c>
      <c r="B77" s="22">
        <v>0</v>
      </c>
      <c r="C77" s="22">
        <v>0</v>
      </c>
      <c r="D77" s="22">
        <f>SIN(Wellpath!$O77) * (TAN(Dip) * SIN(Wellpath!$L77) * COS(Wellpath!$L77) - COS(Wellpath!$L77) * COS(Wellpath!$L77) * COS(Wellpath!$O77) - COS(Wellpath!$O77)) / 2</f>
        <v>0.6830843144914055</v>
      </c>
      <c r="E77" s="20">
        <f>Model!$W$18*((drdp!B77+drdp!K77)*'MSXY-TI2S'!$B77+(drdp!E77+drdp!N77)*'MSXY-TI2S'!$C77+(drdp!H77+drdp!Q77)*'MSXY-TI2S'!$D77)</f>
        <v>-7.6548389718685975E-3</v>
      </c>
      <c r="F77" s="20">
        <f>Model!$W$18*((drdp!C77+drdp!L77)*'MSXY-TI2S'!$B77+(drdp!F77+drdp!O77)*'MSXY-TI2S'!$C77+(drdp!I77+drdp!R77)*'MSXY-TI2S'!$D77)</f>
        <v>-4.7610111312691768E-3</v>
      </c>
      <c r="G77" s="20">
        <f>Model!$W$18*((drdp!D77+drdp!M77)*'MSXY-TI2S'!$B77+(drdp!G77+drdp!P77)*'MSXY-TI2S'!$C77+(drdp!J77+drdp!S77)*'MSXY-TI2S'!$D77)</f>
        <v>0</v>
      </c>
      <c r="H77" s="18">
        <f>Model!$W$18*((drdp!B77)*'MSXY-TI2S'!$B77+(drdp!E77)*'MSXY-TI2S'!$C77+(drdp!H77)*'MSXY-TI2S'!$D77)</f>
        <v>-7.4929903796676928E-3</v>
      </c>
      <c r="I77" s="18">
        <f>Model!$W$18*((drdp!C77)*'MSXY-TI2S'!$B77+(drdp!F77)*'MSXY-TI2S'!$C77+(drdp!I77)*'MSXY-TI2S'!$D77)</f>
        <v>-4.6603476226205224E-3</v>
      </c>
      <c r="J77" s="18">
        <f>Model!$W$18*((drdp!D77)*'MSXY-TI2S'!$B77+(drdp!G77)*'MSXY-TI2S'!$C77+(drdp!J77)*'MSXY-TI2S'!$D77)</f>
        <v>0</v>
      </c>
      <c r="K77" s="21">
        <f>SUM(E$3:E76)+H77</f>
        <v>-6.4963452972138319E-2</v>
      </c>
      <c r="L77" s="21">
        <f>SUM(F$3:F76)+I77</f>
        <v>-5.079332295183922E-2</v>
      </c>
      <c r="M77" s="21">
        <f>SUM(G$3:G76)+J77</f>
        <v>0</v>
      </c>
      <c r="N77" s="21"/>
      <c r="O77" s="21"/>
      <c r="P77" s="21"/>
      <c r="Q77" s="19">
        <f t="shared" si="5"/>
        <v>4.2202502220632272E-3</v>
      </c>
      <c r="R77" s="19">
        <f t="shared" si="5"/>
        <v>2.5799616564898369E-3</v>
      </c>
      <c r="S77" s="19">
        <f t="shared" si="5"/>
        <v>0</v>
      </c>
      <c r="T77" s="19">
        <f t="shared" si="6"/>
        <v>3.2997096468804412E-3</v>
      </c>
      <c r="U77" s="19">
        <f t="shared" si="7"/>
        <v>0</v>
      </c>
      <c r="V77" s="19">
        <f t="shared" si="8"/>
        <v>0</v>
      </c>
    </row>
    <row r="78" spans="1:22" x14ac:dyDescent="0.25">
      <c r="A78" s="26">
        <f>Wellpath!E78</f>
        <v>7102.16</v>
      </c>
      <c r="B78" s="22">
        <v>0</v>
      </c>
      <c r="C78" s="22">
        <v>0</v>
      </c>
      <c r="D78" s="22">
        <f>SIN(Wellpath!$O78) * (TAN(Dip) * SIN(Wellpath!$L78) * COS(Wellpath!$L78) - COS(Wellpath!$L78) * COS(Wellpath!$L78) * COS(Wellpath!$O78) - COS(Wellpath!$O78)) / 2</f>
        <v>0.68363108339232093</v>
      </c>
      <c r="E78" s="20">
        <f>Model!$W$18*((drdp!B78+drdp!K78)*'MSXY-TI2S'!$B78+(drdp!E78+drdp!N78)*'MSXY-TI2S'!$C78+(drdp!H78+drdp!Q78)*'MSXY-TI2S'!$D78)</f>
        <v>-7.4912957325594821E-3</v>
      </c>
      <c r="F78" s="20">
        <f>Model!$W$18*((drdp!C78+drdp!L78)*'MSXY-TI2S'!$B78+(drdp!F78+drdp!O78)*'MSXY-TI2S'!$C78+(drdp!I78+drdp!R78)*'MSXY-TI2S'!$D78)</f>
        <v>-4.6810811093655523E-3</v>
      </c>
      <c r="G78" s="20">
        <f>Model!$W$18*((drdp!D78+drdp!M78)*'MSXY-TI2S'!$B78+(drdp!G78+drdp!P78)*'MSXY-TI2S'!$C78+(drdp!J78+drdp!S78)*'MSXY-TI2S'!$D78)</f>
        <v>0</v>
      </c>
      <c r="H78" s="18">
        <f>Model!$W$18*((drdp!B78)*'MSXY-TI2S'!$B78+(drdp!E78)*'MSXY-TI2S'!$C78+(drdp!H78)*'MSXY-TI2S'!$D78)</f>
        <v>-1.618119878233675E-4</v>
      </c>
      <c r="I78" s="18">
        <f>Model!$W$18*((drdp!C78)*'MSXY-TI2S'!$B78+(drdp!F78)*'MSXY-TI2S'!$C78+(drdp!I78)*'MSXY-TI2S'!$D78)</f>
        <v>-1.011113519623476E-4</v>
      </c>
      <c r="J78" s="18">
        <f>Model!$W$18*((drdp!D78)*'MSXY-TI2S'!$B78+(drdp!G78)*'MSXY-TI2S'!$C78+(drdp!J78)*'MSXY-TI2S'!$D78)</f>
        <v>0</v>
      </c>
      <c r="K78" s="21">
        <f>SUM(E$3:E77)+H78</f>
        <v>-6.5287113552162587E-2</v>
      </c>
      <c r="L78" s="21">
        <f>SUM(F$3:F77)+I78</f>
        <v>-5.0995097812450228E-2</v>
      </c>
      <c r="M78" s="21">
        <f>SUM(G$3:G77)+J78</f>
        <v>0</v>
      </c>
      <c r="N78" s="21"/>
      <c r="O78" s="21"/>
      <c r="P78" s="21"/>
      <c r="Q78" s="19">
        <f t="shared" si="5"/>
        <v>4.2624071959729715E-3</v>
      </c>
      <c r="R78" s="19">
        <f t="shared" si="5"/>
        <v>2.6005000009013662E-3</v>
      </c>
      <c r="S78" s="19">
        <f t="shared" si="5"/>
        <v>0</v>
      </c>
      <c r="T78" s="19">
        <f t="shared" si="6"/>
        <v>3.329322741485076E-3</v>
      </c>
      <c r="U78" s="19">
        <f t="shared" si="7"/>
        <v>0</v>
      </c>
      <c r="V78" s="19">
        <f t="shared" si="8"/>
        <v>0</v>
      </c>
    </row>
    <row r="79" spans="1:22" x14ac:dyDescent="0.25">
      <c r="A79" s="26">
        <f>Wellpath!E79</f>
        <v>7200</v>
      </c>
      <c r="B79" s="22">
        <v>0</v>
      </c>
      <c r="C79" s="22">
        <v>0</v>
      </c>
      <c r="D79" s="22">
        <f>SIN(Wellpath!$O79) * (TAN(Dip) * SIN(Wellpath!$L79) * COS(Wellpath!$L79) - COS(Wellpath!$L79) * COS(Wellpath!$L79) * COS(Wellpath!$O79) - COS(Wellpath!$O79)) / 2</f>
        <v>0.69720280632913567</v>
      </c>
      <c r="E79" s="20">
        <f>Model!$W$18*((drdp!B79+drdp!K79)*'MSXY-TI2S'!$B79+(drdp!E79+drdp!N79)*'MSXY-TI2S'!$C79+(drdp!H79+drdp!Q79)*'MSXY-TI2S'!$D79)</f>
        <v>-1.3768933452063453E-2</v>
      </c>
      <c r="F79" s="20">
        <f>Model!$W$18*((drdp!C79+drdp!L79)*'MSXY-TI2S'!$B79+(drdp!F79+drdp!O79)*'MSXY-TI2S'!$C79+(drdp!I79+drdp!R79)*'MSXY-TI2S'!$D79)</f>
        <v>-1.0470140293314409E-2</v>
      </c>
      <c r="G79" s="20">
        <f>Model!$W$18*((drdp!D79+drdp!M79)*'MSXY-TI2S'!$B79+(drdp!G79+drdp!P79)*'MSXY-TI2S'!$C79+(drdp!J79+drdp!S79)*'MSXY-TI2S'!$D79)</f>
        <v>0</v>
      </c>
      <c r="H79" s="18">
        <f>Model!$W$18*((drdp!B79)*'MSXY-TI2S'!$B79+(drdp!E79)*'MSXY-TI2S'!$C79+(drdp!H79)*'MSXY-TI2S'!$D79)</f>
        <v>-6.8093027140612647E-3</v>
      </c>
      <c r="I79" s="18">
        <f>Model!$W$18*((drdp!C79)*'MSXY-TI2S'!$B79+(drdp!F79)*'MSXY-TI2S'!$C79+(drdp!I79)*'MSXY-TI2S'!$D79)</f>
        <v>-5.1779141038105327E-3</v>
      </c>
      <c r="J79" s="18">
        <f>Model!$W$18*((drdp!D79)*'MSXY-TI2S'!$B79+(drdp!G79)*'MSXY-TI2S'!$C79+(drdp!J79)*'MSXY-TI2S'!$D79)</f>
        <v>0</v>
      </c>
      <c r="K79" s="21">
        <f>SUM(E$3:E78)+H79</f>
        <v>-7.9425900010959977E-2</v>
      </c>
      <c r="L79" s="21">
        <f>SUM(F$3:F78)+I79</f>
        <v>-6.0752981673663969E-2</v>
      </c>
      <c r="M79" s="21">
        <f>SUM(G$3:G78)+J79</f>
        <v>0</v>
      </c>
      <c r="N79" s="21"/>
      <c r="O79" s="21"/>
      <c r="P79" s="21"/>
      <c r="Q79" s="19">
        <f t="shared" si="5"/>
        <v>6.3084735925510119E-3</v>
      </c>
      <c r="R79" s="19">
        <f t="shared" si="5"/>
        <v>3.6909247822405501E-3</v>
      </c>
      <c r="S79" s="19">
        <f t="shared" si="5"/>
        <v>0</v>
      </c>
      <c r="T79" s="19">
        <f t="shared" si="6"/>
        <v>4.8253602477801184E-3</v>
      </c>
      <c r="U79" s="19">
        <f t="shared" si="7"/>
        <v>0</v>
      </c>
      <c r="V79" s="19">
        <f t="shared" si="8"/>
        <v>0</v>
      </c>
    </row>
    <row r="80" spans="1:22" x14ac:dyDescent="0.25">
      <c r="A80" s="26">
        <f>Wellpath!E80</f>
        <v>7300</v>
      </c>
      <c r="B80" s="22">
        <v>0</v>
      </c>
      <c r="C80" s="22">
        <v>0</v>
      </c>
      <c r="D80" s="22">
        <f>SIN(Wellpath!$O80) * (TAN(Dip) * SIN(Wellpath!$L80) * COS(Wellpath!$L80) - COS(Wellpath!$L80) * COS(Wellpath!$L80) * COS(Wellpath!$O80) - COS(Wellpath!$O80)) / 2</f>
        <v>0.69504798139951396</v>
      </c>
      <c r="E80" s="20">
        <f>Model!$W$18*((drdp!B80+drdp!K80)*'MSXY-TI2S'!$B80+(drdp!E80+drdp!N80)*'MSXY-TI2S'!$C80+(drdp!H80+drdp!Q80)*'MSXY-TI2S'!$D80)</f>
        <v>-1.2452393639208144E-2</v>
      </c>
      <c r="F80" s="20">
        <f>Model!$W$18*((drdp!C80+drdp!L80)*'MSXY-TI2S'!$B80+(drdp!F80+drdp!O80)*'MSXY-TI2S'!$C80+(drdp!I80+drdp!R80)*'MSXY-TI2S'!$D80)</f>
        <v>-1.157958104515716E-2</v>
      </c>
      <c r="G80" s="20">
        <f>Model!$W$18*((drdp!D80+drdp!M80)*'MSXY-TI2S'!$B80+(drdp!G80+drdp!P80)*'MSXY-TI2S'!$C80+(drdp!J80+drdp!S80)*'MSXY-TI2S'!$D80)</f>
        <v>0</v>
      </c>
      <c r="H80" s="18">
        <f>Model!$W$18*((drdp!B80)*'MSXY-TI2S'!$B80+(drdp!E80)*'MSXY-TI2S'!$C80+(drdp!H80)*'MSXY-TI2S'!$D80)</f>
        <v>-6.2261968196040719E-3</v>
      </c>
      <c r="I80" s="18">
        <f>Model!$W$18*((drdp!C80)*'MSXY-TI2S'!$B80+(drdp!F80)*'MSXY-TI2S'!$C80+(drdp!I80)*'MSXY-TI2S'!$D80)</f>
        <v>-5.7897905225785798E-3</v>
      </c>
      <c r="J80" s="18">
        <f>Model!$W$18*((drdp!D80)*'MSXY-TI2S'!$B80+(drdp!G80)*'MSXY-TI2S'!$C80+(drdp!J80)*'MSXY-TI2S'!$D80)</f>
        <v>0</v>
      </c>
      <c r="K80" s="21">
        <f>SUM(E$3:E79)+H80</f>
        <v>-9.2611727568566227E-2</v>
      </c>
      <c r="L80" s="21">
        <f>SUM(F$3:F79)+I80</f>
        <v>-7.1834998385746418E-2</v>
      </c>
      <c r="M80" s="21">
        <f>SUM(G$3:G79)+J80</f>
        <v>0</v>
      </c>
      <c r="N80" s="21"/>
      <c r="O80" s="21"/>
      <c r="P80" s="21"/>
      <c r="Q80" s="19">
        <f t="shared" si="5"/>
        <v>8.5769320832343298E-3</v>
      </c>
      <c r="R80" s="19">
        <f t="shared" si="5"/>
        <v>5.1602669930801903E-3</v>
      </c>
      <c r="S80" s="19">
        <f t="shared" si="5"/>
        <v>0</v>
      </c>
      <c r="T80" s="19">
        <f t="shared" si="6"/>
        <v>6.6527633003891423E-3</v>
      </c>
      <c r="U80" s="19">
        <f t="shared" si="7"/>
        <v>0</v>
      </c>
      <c r="V80" s="19">
        <f t="shared" si="8"/>
        <v>0</v>
      </c>
    </row>
    <row r="81" spans="1:22" x14ac:dyDescent="0.25">
      <c r="A81" s="26">
        <f>Wellpath!E81</f>
        <v>7400</v>
      </c>
      <c r="B81" s="22">
        <v>0</v>
      </c>
      <c r="C81" s="22">
        <v>0</v>
      </c>
      <c r="D81" s="22">
        <f>SIN(Wellpath!$O81) * (TAN(Dip) * SIN(Wellpath!$L81) * COS(Wellpath!$L81) - COS(Wellpath!$L81) * COS(Wellpath!$L81) * COS(Wellpath!$O81) - COS(Wellpath!$O81)) / 2</f>
        <v>0.67308052413983832</v>
      </c>
      <c r="E81" s="20">
        <f>Model!$W$18*((drdp!B81+drdp!K81)*'MSXY-TI2S'!$B81+(drdp!E81+drdp!N81)*'MSXY-TI2S'!$C81+(drdp!H81+drdp!Q81)*'MSXY-TI2S'!$D81)</f>
        <v>-1.0644928904443742E-2</v>
      </c>
      <c r="F81" s="20">
        <f>Model!$W$18*((drdp!C81+drdp!L81)*'MSXY-TI2S'!$B81+(drdp!F81+drdp!O81)*'MSXY-TI2S'!$C81+(drdp!I81+drdp!R81)*'MSXY-TI2S'!$D81)</f>
        <v>-1.217674647871622E-2</v>
      </c>
      <c r="G81" s="20">
        <f>Model!$W$18*((drdp!D81+drdp!M81)*'MSXY-TI2S'!$B81+(drdp!G81+drdp!P81)*'MSXY-TI2S'!$C81+(drdp!J81+drdp!S81)*'MSXY-TI2S'!$D81)</f>
        <v>0</v>
      </c>
      <c r="H81" s="18">
        <f>Model!$W$18*((drdp!B81)*'MSXY-TI2S'!$B81+(drdp!E81)*'MSXY-TI2S'!$C81+(drdp!H81)*'MSXY-TI2S'!$D81)</f>
        <v>-5.3224644522218709E-3</v>
      </c>
      <c r="I81" s="18">
        <f>Model!$W$18*((drdp!C81)*'MSXY-TI2S'!$B81+(drdp!F81)*'MSXY-TI2S'!$C81+(drdp!I81)*'MSXY-TI2S'!$D81)</f>
        <v>-6.0883732393581099E-3</v>
      </c>
      <c r="J81" s="18">
        <f>Model!$W$18*((drdp!D81)*'MSXY-TI2S'!$B81+(drdp!G81)*'MSXY-TI2S'!$C81+(drdp!J81)*'MSXY-TI2S'!$D81)</f>
        <v>0</v>
      </c>
      <c r="K81" s="21">
        <f>SUM(E$3:E80)+H81</f>
        <v>-0.10416038884039217</v>
      </c>
      <c r="L81" s="21">
        <f>SUM(F$3:F80)+I81</f>
        <v>-8.3713162147683109E-2</v>
      </c>
      <c r="M81" s="21">
        <f>SUM(G$3:G80)+J81</f>
        <v>0</v>
      </c>
      <c r="N81" s="21"/>
      <c r="O81" s="21"/>
      <c r="P81" s="21"/>
      <c r="Q81" s="19">
        <f t="shared" si="5"/>
        <v>1.0849386603381693E-2</v>
      </c>
      <c r="R81" s="19">
        <f t="shared" si="5"/>
        <v>7.0078935167642844E-3</v>
      </c>
      <c r="S81" s="19">
        <f t="shared" si="5"/>
        <v>0</v>
      </c>
      <c r="T81" s="19">
        <f t="shared" si="6"/>
        <v>8.719595520361471E-3</v>
      </c>
      <c r="U81" s="19">
        <f t="shared" si="7"/>
        <v>0</v>
      </c>
      <c r="V81" s="19">
        <f t="shared" si="8"/>
        <v>0</v>
      </c>
    </row>
    <row r="82" spans="1:22" x14ac:dyDescent="0.25">
      <c r="A82" s="26">
        <f>Wellpath!E82</f>
        <v>7500</v>
      </c>
      <c r="B82" s="22">
        <v>0</v>
      </c>
      <c r="C82" s="22">
        <v>0</v>
      </c>
      <c r="D82" s="22">
        <f>SIN(Wellpath!$O82) * (TAN(Dip) * SIN(Wellpath!$L82) * COS(Wellpath!$L82) - COS(Wellpath!$L82) * COS(Wellpath!$L82) * COS(Wellpath!$O82) - COS(Wellpath!$O82)) / 2</f>
        <v>0.62914587276548173</v>
      </c>
      <c r="E82" s="20">
        <f>Model!$W$18*((drdp!B82+drdp!K82)*'MSXY-TI2S'!$B82+(drdp!E82+drdp!N82)*'MSXY-TI2S'!$C82+(drdp!H82+drdp!Q82)*'MSXY-TI2S'!$D82)</f>
        <v>-8.6032963474949025E-3</v>
      </c>
      <c r="F82" s="20">
        <f>Model!$W$18*((drdp!C82+drdp!L82)*'MSXY-TI2S'!$B82+(drdp!F82+drdp!O82)*'MSXY-TI2S'!$C82+(drdp!I82+drdp!R82)*'MSXY-TI2S'!$D82)</f>
        <v>-1.2254887131425923E-2</v>
      </c>
      <c r="G82" s="20">
        <f>Model!$W$18*((drdp!D82+drdp!M82)*'MSXY-TI2S'!$B82+(drdp!G82+drdp!P82)*'MSXY-TI2S'!$C82+(drdp!J82+drdp!S82)*'MSXY-TI2S'!$D82)</f>
        <v>0</v>
      </c>
      <c r="H82" s="18">
        <f>Model!$W$18*((drdp!B82)*'MSXY-TI2S'!$B82+(drdp!E82)*'MSXY-TI2S'!$C82+(drdp!H82)*'MSXY-TI2S'!$D82)</f>
        <v>-4.3016481737474513E-3</v>
      </c>
      <c r="I82" s="18">
        <f>Model!$W$18*((drdp!C82)*'MSXY-TI2S'!$B82+(drdp!F82)*'MSXY-TI2S'!$C82+(drdp!I82)*'MSXY-TI2S'!$D82)</f>
        <v>-6.1274435657129615E-3</v>
      </c>
      <c r="J82" s="18">
        <f>Model!$W$18*((drdp!D82)*'MSXY-TI2S'!$B82+(drdp!G82)*'MSXY-TI2S'!$C82+(drdp!J82)*'MSXY-TI2S'!$D82)</f>
        <v>0</v>
      </c>
      <c r="K82" s="21">
        <f>SUM(E$3:E81)+H82</f>
        <v>-0.11378450146636149</v>
      </c>
      <c r="L82" s="21">
        <f>SUM(F$3:F81)+I82</f>
        <v>-9.5928978952754179E-2</v>
      </c>
      <c r="M82" s="21">
        <f>SUM(G$3:G81)+J82</f>
        <v>0</v>
      </c>
      <c r="N82" s="21"/>
      <c r="O82" s="21"/>
      <c r="P82" s="21"/>
      <c r="Q82" s="19">
        <f t="shared" si="5"/>
        <v>1.2946912773948419E-2</v>
      </c>
      <c r="R82" s="19">
        <f t="shared" si="5"/>
        <v>9.2023690029179542E-3</v>
      </c>
      <c r="S82" s="19">
        <f t="shared" si="5"/>
        <v>0</v>
      </c>
      <c r="T82" s="19">
        <f t="shared" si="6"/>
        <v>1.0915231046316217E-2</v>
      </c>
      <c r="U82" s="19">
        <f t="shared" si="7"/>
        <v>0</v>
      </c>
      <c r="V82" s="19">
        <f t="shared" si="8"/>
        <v>0</v>
      </c>
    </row>
    <row r="83" spans="1:22" x14ac:dyDescent="0.25">
      <c r="A83" s="26">
        <f>Wellpath!E83</f>
        <v>7600</v>
      </c>
      <c r="B83" s="22">
        <v>0</v>
      </c>
      <c r="C83" s="22">
        <v>0</v>
      </c>
      <c r="D83" s="22">
        <f>SIN(Wellpath!$O83) * (TAN(Dip) * SIN(Wellpath!$L83) * COS(Wellpath!$L83) - COS(Wellpath!$L83) * COS(Wellpath!$L83) * COS(Wellpath!$O83) - COS(Wellpath!$O83)) / 2</f>
        <v>0.5634406081716703</v>
      </c>
      <c r="E83" s="20">
        <f>Model!$W$18*((drdp!B83+drdp!K83)*'MSXY-TI2S'!$B83+(drdp!E83+drdp!N83)*'MSXY-TI2S'!$C83+(drdp!H83+drdp!Q83)*'MSXY-TI2S'!$D83)</f>
        <v>-6.4765890195686597E-3</v>
      </c>
      <c r="F83" s="20">
        <f>Model!$W$18*((drdp!C83+drdp!L83)*'MSXY-TI2S'!$B83+(drdp!F83+drdp!O83)*'MSXY-TI2S'!$C83+(drdp!I83+drdp!R83)*'MSXY-TI2S'!$D83)</f>
        <v>-1.1722647411508103E-2</v>
      </c>
      <c r="G83" s="20">
        <f>Model!$W$18*((drdp!D83+drdp!M83)*'MSXY-TI2S'!$B83+(drdp!G83+drdp!P83)*'MSXY-TI2S'!$C83+(drdp!J83+drdp!S83)*'MSXY-TI2S'!$D83)</f>
        <v>0</v>
      </c>
      <c r="H83" s="18">
        <f>Model!$W$18*((drdp!B83)*'MSXY-TI2S'!$B83+(drdp!E83)*'MSXY-TI2S'!$C83+(drdp!H83)*'MSXY-TI2S'!$D83)</f>
        <v>-3.2382945097843298E-3</v>
      </c>
      <c r="I83" s="18">
        <f>Model!$W$18*((drdp!C83)*'MSXY-TI2S'!$B83+(drdp!F83)*'MSXY-TI2S'!$C83+(drdp!I83)*'MSXY-TI2S'!$D83)</f>
        <v>-5.8613237057540514E-3</v>
      </c>
      <c r="J83" s="18">
        <f>Model!$W$18*((drdp!D83)*'MSXY-TI2S'!$B83+(drdp!G83)*'MSXY-TI2S'!$C83+(drdp!J83)*'MSXY-TI2S'!$D83)</f>
        <v>0</v>
      </c>
      <c r="K83" s="21">
        <f>SUM(E$3:E82)+H83</f>
        <v>-0.12132444414989327</v>
      </c>
      <c r="L83" s="21">
        <f>SUM(F$3:F82)+I83</f>
        <v>-0.10791774622422119</v>
      </c>
      <c r="M83" s="21">
        <f>SUM(G$3:G82)+J83</f>
        <v>0</v>
      </c>
      <c r="N83" s="21"/>
      <c r="O83" s="21"/>
      <c r="P83" s="21"/>
      <c r="Q83" s="19">
        <f t="shared" si="5"/>
        <v>1.471962074828057E-2</v>
      </c>
      <c r="R83" s="19">
        <f t="shared" si="5"/>
        <v>1.1646239950115407E-2</v>
      </c>
      <c r="S83" s="19">
        <f t="shared" si="5"/>
        <v>0</v>
      </c>
      <c r="T83" s="19">
        <f t="shared" si="6"/>
        <v>1.3093060574562878E-2</v>
      </c>
      <c r="U83" s="19">
        <f t="shared" si="7"/>
        <v>0</v>
      </c>
      <c r="V83" s="19">
        <f t="shared" si="8"/>
        <v>0</v>
      </c>
    </row>
    <row r="84" spans="1:22" x14ac:dyDescent="0.25">
      <c r="A84" s="26">
        <f>Wellpath!E84</f>
        <v>7700</v>
      </c>
      <c r="B84" s="22">
        <v>0</v>
      </c>
      <c r="C84" s="22">
        <v>0</v>
      </c>
      <c r="D84" s="22">
        <f>SIN(Wellpath!$O84) * (TAN(Dip) * SIN(Wellpath!$L84) * COS(Wellpath!$L84) - COS(Wellpath!$L84) * COS(Wellpath!$L84) * COS(Wellpath!$O84) - COS(Wellpath!$O84)) / 2</f>
        <v>0.47859026651174097</v>
      </c>
      <c r="E84" s="20">
        <f>Model!$W$18*((drdp!B84+drdp!K84)*'MSXY-TI2S'!$B84+(drdp!E84+drdp!N84)*'MSXY-TI2S'!$C84+(drdp!H84+drdp!Q84)*'MSXY-TI2S'!$D84)</f>
        <v>-4.4446087946431595E-3</v>
      </c>
      <c r="F84" s="20">
        <f>Model!$W$18*((drdp!C84+drdp!L84)*'MSXY-TI2S'!$B84+(drdp!F84+drdp!O84)*'MSXY-TI2S'!$C84+(drdp!I84+drdp!R84)*'MSXY-TI2S'!$D84)</f>
        <v>-1.0568142908643028E-2</v>
      </c>
      <c r="G84" s="20">
        <f>Model!$W$18*((drdp!D84+drdp!M84)*'MSXY-TI2S'!$B84+(drdp!G84+drdp!P84)*'MSXY-TI2S'!$C84+(drdp!J84+drdp!S84)*'MSXY-TI2S'!$D84)</f>
        <v>0</v>
      </c>
      <c r="H84" s="18">
        <f>Model!$W$18*((drdp!B84)*'MSXY-TI2S'!$B84+(drdp!E84)*'MSXY-TI2S'!$C84+(drdp!H84)*'MSXY-TI2S'!$D84)</f>
        <v>-2.2223043973215797E-3</v>
      </c>
      <c r="I84" s="18">
        <f>Model!$W$18*((drdp!C84)*'MSXY-TI2S'!$B84+(drdp!F84)*'MSXY-TI2S'!$C84+(drdp!I84)*'MSXY-TI2S'!$D84)</f>
        <v>-5.284071454321514E-3</v>
      </c>
      <c r="J84" s="18">
        <f>Model!$W$18*((drdp!D84)*'MSXY-TI2S'!$B84+(drdp!G84)*'MSXY-TI2S'!$C84+(drdp!J84)*'MSXY-TI2S'!$D84)</f>
        <v>0</v>
      </c>
      <c r="K84" s="21">
        <f>SUM(E$3:E83)+H84</f>
        <v>-0.12678504305699917</v>
      </c>
      <c r="L84" s="21">
        <f>SUM(F$3:F83)+I84</f>
        <v>-0.11906314138429676</v>
      </c>
      <c r="M84" s="21">
        <f>SUM(G$3:G83)+J84</f>
        <v>0</v>
      </c>
      <c r="N84" s="21"/>
      <c r="O84" s="21"/>
      <c r="P84" s="21"/>
      <c r="Q84" s="19">
        <f t="shared" si="5"/>
        <v>1.6074447142965135E-2</v>
      </c>
      <c r="R84" s="19">
        <f t="shared" si="5"/>
        <v>1.417603163629704E-2</v>
      </c>
      <c r="S84" s="19">
        <f t="shared" si="5"/>
        <v>0</v>
      </c>
      <c r="T84" s="19">
        <f t="shared" si="6"/>
        <v>1.5095425506909644E-2</v>
      </c>
      <c r="U84" s="19">
        <f t="shared" si="7"/>
        <v>0</v>
      </c>
      <c r="V84" s="19">
        <f t="shared" si="8"/>
        <v>0</v>
      </c>
    </row>
    <row r="85" spans="1:22" x14ac:dyDescent="0.25">
      <c r="A85" s="26">
        <f>Wellpath!E85</f>
        <v>7800</v>
      </c>
      <c r="B85" s="22">
        <v>0</v>
      </c>
      <c r="C85" s="22">
        <v>0</v>
      </c>
      <c r="D85" s="22">
        <f>SIN(Wellpath!$O85) * (TAN(Dip) * SIN(Wellpath!$L85) * COS(Wellpath!$L85) - COS(Wellpath!$L85) * COS(Wellpath!$L85) * COS(Wellpath!$O85) - COS(Wellpath!$O85)) / 2</f>
        <v>0.37913549359127358</v>
      </c>
      <c r="E85" s="20">
        <f>Model!$W$18*((drdp!B85+drdp!K85)*'MSXY-TI2S'!$B85+(drdp!E85+drdp!N85)*'MSXY-TI2S'!$C85+(drdp!H85+drdp!Q85)*'MSXY-TI2S'!$D85)</f>
        <v>-2.6718298647306774E-3</v>
      </c>
      <c r="F85" s="20">
        <f>Model!$W$18*((drdp!C85+drdp!L85)*'MSXY-TI2S'!$B85+(drdp!F85+drdp!O85)*'MSXY-TI2S'!$C85+(drdp!I85+drdp!R85)*'MSXY-TI2S'!$D85)</f>
        <v>-8.8328102529588934E-3</v>
      </c>
      <c r="G85" s="20">
        <f>Model!$W$18*((drdp!D85+drdp!M85)*'MSXY-TI2S'!$B85+(drdp!G85+drdp!P85)*'MSXY-TI2S'!$C85+(drdp!J85+drdp!S85)*'MSXY-TI2S'!$D85)</f>
        <v>0</v>
      </c>
      <c r="H85" s="18">
        <f>Model!$W$18*((drdp!B85)*'MSXY-TI2S'!$B85+(drdp!E85)*'MSXY-TI2S'!$C85+(drdp!H85)*'MSXY-TI2S'!$D85)</f>
        <v>-1.3359149323653387E-3</v>
      </c>
      <c r="I85" s="18">
        <f>Model!$W$18*((drdp!C85)*'MSXY-TI2S'!$B85+(drdp!F85)*'MSXY-TI2S'!$C85+(drdp!I85)*'MSXY-TI2S'!$D85)</f>
        <v>-4.4164051264794467E-3</v>
      </c>
      <c r="J85" s="18">
        <f>Model!$W$18*((drdp!D85)*'MSXY-TI2S'!$B85+(drdp!G85)*'MSXY-TI2S'!$C85+(drdp!J85)*'MSXY-TI2S'!$D85)</f>
        <v>0</v>
      </c>
      <c r="K85" s="21">
        <f>SUM(E$3:E84)+H85</f>
        <v>-0.13034326238668609</v>
      </c>
      <c r="L85" s="21">
        <f>SUM(F$3:F84)+I85</f>
        <v>-0.12876361796509772</v>
      </c>
      <c r="M85" s="21">
        <f>SUM(G$3:G84)+J85</f>
        <v>0</v>
      </c>
      <c r="N85" s="21"/>
      <c r="O85" s="21"/>
      <c r="P85" s="21"/>
      <c r="Q85" s="19">
        <f t="shared" si="5"/>
        <v>1.6989366049604496E-2</v>
      </c>
      <c r="R85" s="19">
        <f t="shared" si="5"/>
        <v>1.6580069311461637E-2</v>
      </c>
      <c r="S85" s="19">
        <f t="shared" si="5"/>
        <v>0</v>
      </c>
      <c r="T85" s="19">
        <f t="shared" si="6"/>
        <v>1.6783470042283737E-2</v>
      </c>
      <c r="U85" s="19">
        <f t="shared" si="7"/>
        <v>0</v>
      </c>
      <c r="V85" s="19">
        <f t="shared" si="8"/>
        <v>0</v>
      </c>
    </row>
    <row r="86" spans="1:22" x14ac:dyDescent="0.25">
      <c r="A86" s="26">
        <f>Wellpath!E86</f>
        <v>7900</v>
      </c>
      <c r="B86" s="22">
        <v>0</v>
      </c>
      <c r="C86" s="22">
        <v>0</v>
      </c>
      <c r="D86" s="22">
        <f>SIN(Wellpath!$O86) * (TAN(Dip) * SIN(Wellpath!$L86) * COS(Wellpath!$L86) - COS(Wellpath!$L86) * COS(Wellpath!$L86) * COS(Wellpath!$O86) - COS(Wellpath!$O86)) / 2</f>
        <v>0.2714002058390384</v>
      </c>
      <c r="E86" s="20">
        <f>Model!$W$18*((drdp!B86+drdp!K86)*'MSXY-TI2S'!$B86+(drdp!E86+drdp!N86)*'MSXY-TI2S'!$C86+(drdp!H86+drdp!Q86)*'MSXY-TI2S'!$D86)</f>
        <v>-1.3001658951906048E-3</v>
      </c>
      <c r="F86" s="20">
        <f>Model!$W$18*((drdp!C86+drdp!L86)*'MSXY-TI2S'!$B86+(drdp!F86+drdp!O86)*'MSXY-TI2S'!$C86+(drdp!I86+drdp!R86)*'MSXY-TI2S'!$D86)</f>
        <v>-6.6331287140331497E-3</v>
      </c>
      <c r="G86" s="20">
        <f>Model!$W$18*((drdp!D86+drdp!M86)*'MSXY-TI2S'!$B86+(drdp!G86+drdp!P86)*'MSXY-TI2S'!$C86+(drdp!J86+drdp!S86)*'MSXY-TI2S'!$D86)</f>
        <v>0</v>
      </c>
      <c r="H86" s="18">
        <f>Model!$W$18*((drdp!B86)*'MSXY-TI2S'!$B86+(drdp!E86)*'MSXY-TI2S'!$C86+(drdp!H86)*'MSXY-TI2S'!$D86)</f>
        <v>-6.5008294759530242E-4</v>
      </c>
      <c r="I86" s="18">
        <f>Model!$W$18*((drdp!C86)*'MSXY-TI2S'!$B86+(drdp!F86)*'MSXY-TI2S'!$C86+(drdp!I86)*'MSXY-TI2S'!$D86)</f>
        <v>-3.3165643570165749E-3</v>
      </c>
      <c r="J86" s="18">
        <f>Model!$W$18*((drdp!D86)*'MSXY-TI2S'!$B86+(drdp!G86)*'MSXY-TI2S'!$C86+(drdp!J86)*'MSXY-TI2S'!$D86)</f>
        <v>0</v>
      </c>
      <c r="K86" s="21">
        <f>SUM(E$3:E85)+H86</f>
        <v>-0.13232926026664674</v>
      </c>
      <c r="L86" s="21">
        <f>SUM(F$3:F85)+I86</f>
        <v>-0.13649658744859375</v>
      </c>
      <c r="M86" s="21">
        <f>SUM(G$3:G85)+J86</f>
        <v>0</v>
      </c>
      <c r="N86" s="21"/>
      <c r="O86" s="21"/>
      <c r="P86" s="21"/>
      <c r="Q86" s="19">
        <f t="shared" si="5"/>
        <v>1.7511033122717932E-2</v>
      </c>
      <c r="R86" s="19">
        <f t="shared" si="5"/>
        <v>1.86313183851116E-2</v>
      </c>
      <c r="S86" s="19">
        <f t="shared" si="5"/>
        <v>0</v>
      </c>
      <c r="T86" s="19">
        <f t="shared" si="6"/>
        <v>1.8062492445994068E-2</v>
      </c>
      <c r="U86" s="19">
        <f t="shared" si="7"/>
        <v>0</v>
      </c>
      <c r="V86" s="19">
        <f t="shared" si="8"/>
        <v>0</v>
      </c>
    </row>
    <row r="87" spans="1:22" x14ac:dyDescent="0.25">
      <c r="A87" s="26">
        <f>Wellpath!E87</f>
        <v>8000</v>
      </c>
      <c r="B87" s="22">
        <v>0</v>
      </c>
      <c r="C87" s="22">
        <v>0</v>
      </c>
      <c r="D87" s="22">
        <f>SIN(Wellpath!$O87) * (TAN(Dip) * SIN(Wellpath!$L87) * COS(Wellpath!$L87) - COS(Wellpath!$L87) * COS(Wellpath!$L87) * COS(Wellpath!$O87) - COS(Wellpath!$O87)) / 2</f>
        <v>0.16133775057405828</v>
      </c>
      <c r="E87" s="20">
        <f>Model!$W$18*((drdp!B87+drdp!K87)*'MSXY-TI2S'!$B87+(drdp!E87+drdp!N87)*'MSXY-TI2S'!$C87+(drdp!H87+drdp!Q87)*'MSXY-TI2S'!$D87)</f>
        <v>-4.073895960362248E-4</v>
      </c>
      <c r="F87" s="20">
        <f>Model!$W$18*((drdp!C87+drdp!L87)*'MSXY-TI2S'!$B87+(drdp!F87+drdp!O87)*'MSXY-TI2S'!$C87+(drdp!I87+drdp!R87)*'MSXY-TI2S'!$D87)</f>
        <v>-4.117875392587826E-3</v>
      </c>
      <c r="G87" s="20">
        <f>Model!$W$18*((drdp!D87+drdp!M87)*'MSXY-TI2S'!$B87+(drdp!G87+drdp!P87)*'MSXY-TI2S'!$C87+(drdp!J87+drdp!S87)*'MSXY-TI2S'!$D87)</f>
        <v>0</v>
      </c>
      <c r="H87" s="18">
        <f>Model!$W$18*((drdp!B87)*'MSXY-TI2S'!$B87+(drdp!E87)*'MSXY-TI2S'!$C87+(drdp!H87)*'MSXY-TI2S'!$D87)</f>
        <v>-2.036947980181124E-4</v>
      </c>
      <c r="I87" s="18">
        <f>Model!$W$18*((drdp!C87)*'MSXY-TI2S'!$B87+(drdp!F87)*'MSXY-TI2S'!$C87+(drdp!I87)*'MSXY-TI2S'!$D87)</f>
        <v>-2.058937696293913E-3</v>
      </c>
      <c r="J87" s="18">
        <f>Model!$W$18*((drdp!D87)*'MSXY-TI2S'!$B87+(drdp!G87)*'MSXY-TI2S'!$C87+(drdp!J87)*'MSXY-TI2S'!$D87)</f>
        <v>0</v>
      </c>
      <c r="K87" s="21">
        <f>SUM(E$3:E86)+H87</f>
        <v>-0.13318303801226014</v>
      </c>
      <c r="L87" s="21">
        <f>SUM(F$3:F86)+I87</f>
        <v>-0.14187208950190425</v>
      </c>
      <c r="M87" s="21">
        <f>SUM(G$3:G86)+J87</f>
        <v>0</v>
      </c>
      <c r="N87" s="21"/>
      <c r="O87" s="21"/>
      <c r="P87" s="21"/>
      <c r="Q87" s="19">
        <f t="shared" si="5"/>
        <v>1.7737721614175129E-2</v>
      </c>
      <c r="R87" s="19">
        <f t="shared" si="5"/>
        <v>2.0127689779636328E-2</v>
      </c>
      <c r="S87" s="19">
        <f t="shared" si="5"/>
        <v>0</v>
      </c>
      <c r="T87" s="19">
        <f t="shared" si="6"/>
        <v>1.8894955889010887E-2</v>
      </c>
      <c r="U87" s="19">
        <f t="shared" si="7"/>
        <v>0</v>
      </c>
      <c r="V87" s="19">
        <f t="shared" si="8"/>
        <v>0</v>
      </c>
    </row>
    <row r="88" spans="1:22" x14ac:dyDescent="0.25">
      <c r="A88" s="26">
        <f>Wellpath!E88</f>
        <v>8100</v>
      </c>
      <c r="B88" s="22">
        <v>0</v>
      </c>
      <c r="C88" s="22">
        <v>0</v>
      </c>
      <c r="D88" s="22">
        <f>SIN(Wellpath!$O88) * (TAN(Dip) * SIN(Wellpath!$L88) * COS(Wellpath!$L88) - COS(Wellpath!$L88) * COS(Wellpath!$L88) * COS(Wellpath!$O88) - COS(Wellpath!$O88)) / 2</f>
        <v>5.3907463346249067E-2</v>
      </c>
      <c r="E88" s="20">
        <f>Model!$W$18*((drdp!B88+drdp!K88)*'MSXY-TI2S'!$B88+(drdp!E88+drdp!N88)*'MSXY-TI2S'!$C88+(drdp!H88+drdp!Q88)*'MSXY-TI2S'!$D88)</f>
        <v>-1.34836336453079E-5</v>
      </c>
      <c r="F88" s="20">
        <f>Model!$W$18*((drdp!C88+drdp!L88)*'MSXY-TI2S'!$B88+(drdp!F88+drdp!O88)*'MSXY-TI2S'!$C88+(drdp!I88+drdp!R88)*'MSXY-TI2S'!$D88)</f>
        <v>-1.4306156033253802E-3</v>
      </c>
      <c r="G88" s="20">
        <f>Model!$W$18*((drdp!D88+drdp!M88)*'MSXY-TI2S'!$B88+(drdp!G88+drdp!P88)*'MSXY-TI2S'!$C88+(drdp!J88+drdp!S88)*'MSXY-TI2S'!$D88)</f>
        <v>0</v>
      </c>
      <c r="H88" s="18">
        <f>Model!$W$18*((drdp!B88)*'MSXY-TI2S'!$B88+(drdp!E88)*'MSXY-TI2S'!$C88+(drdp!H88)*'MSXY-TI2S'!$D88)</f>
        <v>-6.7418168226539499E-6</v>
      </c>
      <c r="I88" s="18">
        <f>Model!$W$18*((drdp!C88)*'MSXY-TI2S'!$B88+(drdp!F88)*'MSXY-TI2S'!$C88+(drdp!I88)*'MSXY-TI2S'!$D88)</f>
        <v>-7.153078016626901E-4</v>
      </c>
      <c r="J88" s="18">
        <f>Model!$W$18*((drdp!D88)*'MSXY-TI2S'!$B88+(drdp!G88)*'MSXY-TI2S'!$C88+(drdp!J88)*'MSXY-TI2S'!$D88)</f>
        <v>0</v>
      </c>
      <c r="K88" s="21">
        <f>SUM(E$3:E87)+H88</f>
        <v>-0.13339347462710091</v>
      </c>
      <c r="L88" s="21">
        <f>SUM(F$3:F87)+I88</f>
        <v>-0.14464633499986082</v>
      </c>
      <c r="M88" s="21">
        <f>SUM(G$3:G87)+J88</f>
        <v>0</v>
      </c>
      <c r="N88" s="21"/>
      <c r="O88" s="21"/>
      <c r="P88" s="21"/>
      <c r="Q88" s="19">
        <f t="shared" si="5"/>
        <v>1.7793819073091015E-2</v>
      </c>
      <c r="R88" s="19">
        <f t="shared" si="5"/>
        <v>2.0922562228891963E-2</v>
      </c>
      <c r="S88" s="19">
        <f t="shared" si="5"/>
        <v>0</v>
      </c>
      <c r="T88" s="19">
        <f t="shared" si="6"/>
        <v>1.9294877217707073E-2</v>
      </c>
      <c r="U88" s="19">
        <f t="shared" si="7"/>
        <v>0</v>
      </c>
      <c r="V88" s="19">
        <f t="shared" si="8"/>
        <v>0</v>
      </c>
    </row>
    <row r="89" spans="1:22" x14ac:dyDescent="0.25">
      <c r="A89" s="26">
        <f>Wellpath!E89</f>
        <v>8200</v>
      </c>
      <c r="B89" s="22">
        <v>0</v>
      </c>
      <c r="C89" s="22">
        <v>0</v>
      </c>
      <c r="D89" s="22">
        <f>SIN(Wellpath!$O89) * (TAN(Dip) * SIN(Wellpath!$L89) * COS(Wellpath!$L89) - COS(Wellpath!$L89) * COS(Wellpath!$L89) * COS(Wellpath!$O89) - COS(Wellpath!$O89)) / 2</f>
        <v>-4.6979103606349631E-2</v>
      </c>
      <c r="E89" s="20">
        <f>Model!$W$18*((drdp!B89+drdp!K89)*'MSXY-TI2S'!$B89+(drdp!E89+drdp!N89)*'MSXY-TI2S'!$C89+(drdp!H89+drdp!Q89)*'MSXY-TI2S'!$D89)</f>
        <v>-9.5248873092035376E-5</v>
      </c>
      <c r="F89" s="20">
        <f>Model!$W$18*((drdp!C89+drdp!L89)*'MSXY-TI2S'!$B89+(drdp!F89+drdp!O89)*'MSXY-TI2S'!$C89+(drdp!I89+drdp!R89)*'MSXY-TI2S'!$D89)</f>
        <v>1.2908736006021024E-3</v>
      </c>
      <c r="G89" s="20">
        <f>Model!$W$18*((drdp!D89+drdp!M89)*'MSXY-TI2S'!$B89+(drdp!G89+drdp!P89)*'MSXY-TI2S'!$C89+(drdp!J89+drdp!S89)*'MSXY-TI2S'!$D89)</f>
        <v>0</v>
      </c>
      <c r="H89" s="18">
        <f>Model!$W$18*((drdp!B89)*'MSXY-TI2S'!$B89+(drdp!E89)*'MSXY-TI2S'!$C89+(drdp!H89)*'MSXY-TI2S'!$D89)</f>
        <v>-4.7624436546017688E-5</v>
      </c>
      <c r="I89" s="18">
        <f>Model!$W$18*((drdp!C89)*'MSXY-TI2S'!$B89+(drdp!F89)*'MSXY-TI2S'!$C89+(drdp!I89)*'MSXY-TI2S'!$D89)</f>
        <v>6.4543680030105122E-4</v>
      </c>
      <c r="J89" s="18">
        <f>Model!$W$18*((drdp!D89)*'MSXY-TI2S'!$B89+(drdp!G89)*'MSXY-TI2S'!$C89+(drdp!J89)*'MSXY-TI2S'!$D89)</f>
        <v>0</v>
      </c>
      <c r="K89" s="21">
        <f>SUM(E$3:E88)+H89</f>
        <v>-0.1334478408804696</v>
      </c>
      <c r="L89" s="21">
        <f>SUM(F$3:F88)+I89</f>
        <v>-0.14471620600122248</v>
      </c>
      <c r="M89" s="21">
        <f>SUM(G$3:G88)+J89</f>
        <v>0</v>
      </c>
      <c r="N89" s="21"/>
      <c r="O89" s="21"/>
      <c r="P89" s="21"/>
      <c r="Q89" s="19">
        <f t="shared" si="5"/>
        <v>1.7808326235659134E-2</v>
      </c>
      <c r="R89" s="19">
        <f t="shared" si="5"/>
        <v>2.094278027938826E-2</v>
      </c>
      <c r="S89" s="19">
        <f t="shared" si="5"/>
        <v>0</v>
      </c>
      <c r="T89" s="19">
        <f t="shared" si="6"/>
        <v>1.9312065231276397E-2</v>
      </c>
      <c r="U89" s="19">
        <f t="shared" si="7"/>
        <v>0</v>
      </c>
      <c r="V89" s="19">
        <f t="shared" si="8"/>
        <v>0</v>
      </c>
    </row>
    <row r="90" spans="1:22" x14ac:dyDescent="0.25">
      <c r="A90" s="26">
        <f>Wellpath!E90</f>
        <v>8300</v>
      </c>
      <c r="B90" s="22">
        <v>0</v>
      </c>
      <c r="C90" s="22">
        <v>0</v>
      </c>
      <c r="D90" s="22">
        <f>SIN(Wellpath!$O90) * (TAN(Dip) * SIN(Wellpath!$L90) * COS(Wellpath!$L90) - COS(Wellpath!$L90) * COS(Wellpath!$L90) * COS(Wellpath!$O90) - COS(Wellpath!$O90)) / 2</f>
        <v>-0.13880550336951311</v>
      </c>
      <c r="E90" s="20">
        <f>Model!$W$18*((drdp!B90+drdp!K90)*'MSXY-TI2S'!$B90+(drdp!E90+drdp!N90)*'MSXY-TI2S'!$C90+(drdp!H90+drdp!Q90)*'MSXY-TI2S'!$D90)</f>
        <v>-5.9704229591675951E-4</v>
      </c>
      <c r="F90" s="20">
        <f>Model!$W$18*((drdp!C90+drdp!L90)*'MSXY-TI2S'!$B90+(drdp!F90+drdp!O90)*'MSXY-TI2S'!$C90+(drdp!I90+drdp!R90)*'MSXY-TI2S'!$D90)</f>
        <v>3.9338261591855992E-3</v>
      </c>
      <c r="G90" s="20">
        <f>Model!$W$18*((drdp!D90+drdp!M90)*'MSXY-TI2S'!$B90+(drdp!G90+drdp!P90)*'MSXY-TI2S'!$C90+(drdp!J90+drdp!S90)*'MSXY-TI2S'!$D90)</f>
        <v>0</v>
      </c>
      <c r="H90" s="18">
        <f>Model!$W$18*((drdp!B90)*'MSXY-TI2S'!$B90+(drdp!E90)*'MSXY-TI2S'!$C90+(drdp!H90)*'MSXY-TI2S'!$D90)</f>
        <v>-2.9852114795837976E-4</v>
      </c>
      <c r="I90" s="18">
        <f>Model!$W$18*((drdp!C90)*'MSXY-TI2S'!$B90+(drdp!F90)*'MSXY-TI2S'!$C90+(drdp!I90)*'MSXY-TI2S'!$D90)</f>
        <v>1.9669130795927996E-3</v>
      </c>
      <c r="J90" s="18">
        <f>Model!$W$18*((drdp!D90)*'MSXY-TI2S'!$B90+(drdp!G90)*'MSXY-TI2S'!$C90+(drdp!J90)*'MSXY-TI2S'!$D90)</f>
        <v>0</v>
      </c>
      <c r="K90" s="21">
        <f>SUM(E$3:E89)+H90</f>
        <v>-0.13379398646497401</v>
      </c>
      <c r="L90" s="21">
        <f>SUM(F$3:F89)+I90</f>
        <v>-0.14210385612132864</v>
      </c>
      <c r="M90" s="21">
        <f>SUM(G$3:G89)+J90</f>
        <v>0</v>
      </c>
      <c r="N90" s="21"/>
      <c r="O90" s="21"/>
      <c r="P90" s="21"/>
      <c r="Q90" s="19">
        <f t="shared" si="5"/>
        <v>1.7900830814189649E-2</v>
      </c>
      <c r="R90" s="19">
        <f t="shared" si="5"/>
        <v>2.0193505924551273E-2</v>
      </c>
      <c r="S90" s="19">
        <f t="shared" si="5"/>
        <v>0</v>
      </c>
      <c r="T90" s="19">
        <f t="shared" si="6"/>
        <v>1.9012641402517658E-2</v>
      </c>
      <c r="U90" s="19">
        <f t="shared" si="7"/>
        <v>0</v>
      </c>
      <c r="V90" s="19">
        <f t="shared" si="8"/>
        <v>0</v>
      </c>
    </row>
    <row r="91" spans="1:22" x14ac:dyDescent="0.25">
      <c r="A91" s="26">
        <f>Wellpath!E91</f>
        <v>8400</v>
      </c>
      <c r="B91" s="22">
        <v>0</v>
      </c>
      <c r="C91" s="22">
        <v>0</v>
      </c>
      <c r="D91" s="22">
        <f>SIN(Wellpath!$O91) * (TAN(Dip) * SIN(Wellpath!$L91) * COS(Wellpath!$L91) - COS(Wellpath!$L91) * COS(Wellpath!$L91) * COS(Wellpath!$O91) - COS(Wellpath!$O91)) / 2</f>
        <v>-0.21996615194983393</v>
      </c>
      <c r="E91" s="20">
        <f>Model!$W$18*((drdp!B91+drdp!K91)*'MSXY-TI2S'!$B91+(drdp!E91+drdp!N91)*'MSXY-TI2S'!$C91+(drdp!H91+drdp!Q91)*'MSXY-TI2S'!$D91)</f>
        <v>-1.4427094481815966E-3</v>
      </c>
      <c r="F91" s="20">
        <f>Model!$W$18*((drdp!C91+drdp!L91)*'MSXY-TI2S'!$B91+(drdp!F91+drdp!O91)*'MSXY-TI2S'!$C91+(drdp!I91+drdp!R91)*'MSXY-TI2S'!$D91)</f>
        <v>6.4070205030477756E-3</v>
      </c>
      <c r="G91" s="20">
        <f>Model!$W$18*((drdp!D91+drdp!M91)*'MSXY-TI2S'!$B91+(drdp!G91+drdp!P91)*'MSXY-TI2S'!$C91+(drdp!J91+drdp!S91)*'MSXY-TI2S'!$D91)</f>
        <v>0</v>
      </c>
      <c r="H91" s="18">
        <f>Model!$W$18*((drdp!B91)*'MSXY-TI2S'!$B91+(drdp!E91)*'MSXY-TI2S'!$C91+(drdp!H91)*'MSXY-TI2S'!$D91)</f>
        <v>-7.2135472409079829E-4</v>
      </c>
      <c r="I91" s="18">
        <f>Model!$W$18*((drdp!C91)*'MSXY-TI2S'!$B91+(drdp!F91)*'MSXY-TI2S'!$C91+(drdp!I91)*'MSXY-TI2S'!$D91)</f>
        <v>3.2035102515238878E-3</v>
      </c>
      <c r="J91" s="18">
        <f>Model!$W$18*((drdp!D91)*'MSXY-TI2S'!$B91+(drdp!G91)*'MSXY-TI2S'!$C91+(drdp!J91)*'MSXY-TI2S'!$D91)</f>
        <v>0</v>
      </c>
      <c r="K91" s="21">
        <f>SUM(E$3:E90)+H91</f>
        <v>-0.13481386233702317</v>
      </c>
      <c r="L91" s="21">
        <f>SUM(F$3:F90)+I91</f>
        <v>-0.13693343279021195</v>
      </c>
      <c r="M91" s="21">
        <f>SUM(G$3:G90)+J91</f>
        <v>0</v>
      </c>
      <c r="N91" s="21"/>
      <c r="O91" s="21"/>
      <c r="P91" s="21"/>
      <c r="Q91" s="19">
        <f t="shared" si="5"/>
        <v>1.8174777478225834E-2</v>
      </c>
      <c r="R91" s="19">
        <f t="shared" si="5"/>
        <v>1.875076501571149E-2</v>
      </c>
      <c r="S91" s="19">
        <f t="shared" si="5"/>
        <v>0</v>
      </c>
      <c r="T91" s="19">
        <f t="shared" si="6"/>
        <v>1.8460524957515646E-2</v>
      </c>
      <c r="U91" s="19">
        <f t="shared" si="7"/>
        <v>0</v>
      </c>
      <c r="V91" s="19">
        <f t="shared" si="8"/>
        <v>0</v>
      </c>
    </row>
    <row r="92" spans="1:22" x14ac:dyDescent="0.25">
      <c r="A92" s="26">
        <f>Wellpath!E92</f>
        <v>8500</v>
      </c>
      <c r="B92" s="22">
        <v>0</v>
      </c>
      <c r="C92" s="22">
        <v>0</v>
      </c>
      <c r="D92" s="22">
        <f>SIN(Wellpath!$O92) * (TAN(Dip) * SIN(Wellpath!$L92) * COS(Wellpath!$L92) - COS(Wellpath!$L92) * COS(Wellpath!$L92) * COS(Wellpath!$O92) - COS(Wellpath!$O92)) / 2</f>
        <v>-0.29021242389904089</v>
      </c>
      <c r="E92" s="20">
        <f>Model!$W$18*((drdp!B92+drdp!K92)*'MSXY-TI2S'!$B92+(drdp!E92+drdp!N92)*'MSXY-TI2S'!$C92+(drdp!H92+drdp!Q92)*'MSXY-TI2S'!$D92)</f>
        <v>-2.5527545896383984E-3</v>
      </c>
      <c r="F92" s="20">
        <f>Model!$W$18*((drdp!C92+drdp!L92)*'MSXY-TI2S'!$B92+(drdp!F92+drdp!O92)*'MSXY-TI2S'!$C92+(drdp!I92+drdp!R92)*'MSXY-TI2S'!$D92)</f>
        <v>8.6567786865773891E-3</v>
      </c>
      <c r="G92" s="20">
        <f>Model!$W$18*((drdp!D92+drdp!M92)*'MSXY-TI2S'!$B92+(drdp!G92+drdp!P92)*'MSXY-TI2S'!$C92+(drdp!J92+drdp!S92)*'MSXY-TI2S'!$D92)</f>
        <v>0</v>
      </c>
      <c r="H92" s="18">
        <f>Model!$W$18*((drdp!B92)*'MSXY-TI2S'!$B92+(drdp!E92)*'MSXY-TI2S'!$C92+(drdp!H92)*'MSXY-TI2S'!$D92)</f>
        <v>-1.2763772948191992E-3</v>
      </c>
      <c r="I92" s="18">
        <f>Model!$W$18*((drdp!C92)*'MSXY-TI2S'!$B92+(drdp!F92)*'MSXY-TI2S'!$C92+(drdp!I92)*'MSXY-TI2S'!$D92)</f>
        <v>4.3283893432886945E-3</v>
      </c>
      <c r="J92" s="18">
        <f>Model!$W$18*((drdp!D92)*'MSXY-TI2S'!$B92+(drdp!G92)*'MSXY-TI2S'!$C92+(drdp!J92)*'MSXY-TI2S'!$D92)</f>
        <v>0</v>
      </c>
      <c r="K92" s="21">
        <f>SUM(E$3:E91)+H92</f>
        <v>-0.13681159435593315</v>
      </c>
      <c r="L92" s="21">
        <f>SUM(F$3:F91)+I92</f>
        <v>-0.12940153319539935</v>
      </c>
      <c r="M92" s="21">
        <f>SUM(G$3:G91)+J92</f>
        <v>0</v>
      </c>
      <c r="N92" s="21"/>
      <c r="O92" s="21"/>
      <c r="P92" s="21"/>
      <c r="Q92" s="19">
        <f t="shared" si="5"/>
        <v>1.87174123502124E-2</v>
      </c>
      <c r="R92" s="19">
        <f t="shared" si="5"/>
        <v>1.6744756793320041E-2</v>
      </c>
      <c r="S92" s="19">
        <f t="shared" si="5"/>
        <v>0</v>
      </c>
      <c r="T92" s="19">
        <f t="shared" si="6"/>
        <v>1.7703630068564794E-2</v>
      </c>
      <c r="U92" s="19">
        <f t="shared" si="7"/>
        <v>0</v>
      </c>
      <c r="V92" s="19">
        <f t="shared" si="8"/>
        <v>0</v>
      </c>
    </row>
    <row r="93" spans="1:22" x14ac:dyDescent="0.25">
      <c r="A93" s="26">
        <f>Wellpath!E93</f>
        <v>8600</v>
      </c>
      <c r="B93" s="22">
        <v>0</v>
      </c>
      <c r="C93" s="22">
        <v>0</v>
      </c>
      <c r="D93" s="22">
        <f>SIN(Wellpath!$O93) * (TAN(Dip) * SIN(Wellpath!$L93) * COS(Wellpath!$L93) - COS(Wellpath!$L93) * COS(Wellpath!$L93) * COS(Wellpath!$O93) - COS(Wellpath!$O93)) / 2</f>
        <v>-0.34974713341926089</v>
      </c>
      <c r="E93" s="20">
        <f>Model!$W$18*((drdp!B93+drdp!K93)*'MSXY-TI2S'!$B93+(drdp!E93+drdp!N93)*'MSXY-TI2S'!$C93+(drdp!H93+drdp!Q93)*'MSXY-TI2S'!$D93)</f>
        <v>-3.8515783068673311E-3</v>
      </c>
      <c r="F93" s="20">
        <f>Model!$W$18*((drdp!C93+drdp!L93)*'MSXY-TI2S'!$B93+(drdp!F93+drdp!O93)*'MSXY-TI2S'!$C93+(drdp!I93+drdp!R93)*'MSXY-TI2S'!$D93)</f>
        <v>1.0651483119480398E-2</v>
      </c>
      <c r="G93" s="20">
        <f>Model!$W$18*((drdp!D93+drdp!M93)*'MSXY-TI2S'!$B93+(drdp!G93+drdp!P93)*'MSXY-TI2S'!$C93+(drdp!J93+drdp!S93)*'MSXY-TI2S'!$D93)</f>
        <v>0</v>
      </c>
      <c r="H93" s="18">
        <f>Model!$W$18*((drdp!B93)*'MSXY-TI2S'!$B93+(drdp!E93)*'MSXY-TI2S'!$C93+(drdp!H93)*'MSXY-TI2S'!$D93)</f>
        <v>-1.9257891534336655E-3</v>
      </c>
      <c r="I93" s="18">
        <f>Model!$W$18*((drdp!C93)*'MSXY-TI2S'!$B93+(drdp!F93)*'MSXY-TI2S'!$C93+(drdp!I93)*'MSXY-TI2S'!$D93)</f>
        <v>5.3257415597401988E-3</v>
      </c>
      <c r="J93" s="18">
        <f>Model!$W$18*((drdp!D93)*'MSXY-TI2S'!$B93+(drdp!G93)*'MSXY-TI2S'!$C93+(drdp!J93)*'MSXY-TI2S'!$D93)</f>
        <v>0</v>
      </c>
      <c r="K93" s="21">
        <f>SUM(E$3:E92)+H93</f>
        <v>-0.14001376080418604</v>
      </c>
      <c r="L93" s="21">
        <f>SUM(F$3:F92)+I93</f>
        <v>-0.11974740229237046</v>
      </c>
      <c r="M93" s="21">
        <f>SUM(G$3:G92)+J93</f>
        <v>0</v>
      </c>
      <c r="N93" s="21"/>
      <c r="O93" s="21"/>
      <c r="P93" s="21"/>
      <c r="Q93" s="19">
        <f t="shared" si="5"/>
        <v>1.9603853214531824E-2</v>
      </c>
      <c r="R93" s="19">
        <f t="shared" si="5"/>
        <v>1.4339440355770811E-2</v>
      </c>
      <c r="S93" s="19">
        <f t="shared" si="5"/>
        <v>0</v>
      </c>
      <c r="T93" s="19">
        <f t="shared" si="6"/>
        <v>1.6766284141486596E-2</v>
      </c>
      <c r="U93" s="19">
        <f t="shared" si="7"/>
        <v>0</v>
      </c>
      <c r="V93" s="19">
        <f t="shared" si="8"/>
        <v>0</v>
      </c>
    </row>
    <row r="94" spans="1:22" x14ac:dyDescent="0.25">
      <c r="A94" s="26">
        <f>Wellpath!E94</f>
        <v>8700</v>
      </c>
      <c r="B94" s="22">
        <v>0</v>
      </c>
      <c r="C94" s="22">
        <v>0</v>
      </c>
      <c r="D94" s="22">
        <f>SIN(Wellpath!$O94) * (TAN(Dip) * SIN(Wellpath!$L94) * COS(Wellpath!$L94) - COS(Wellpath!$L94) * COS(Wellpath!$L94) * COS(Wellpath!$O94) - COS(Wellpath!$O94)) / 2</f>
        <v>-0.39909398155767312</v>
      </c>
      <c r="E94" s="20">
        <f>Model!$W$18*((drdp!B94+drdp!K94)*'MSXY-TI2S'!$B94+(drdp!E94+drdp!N94)*'MSXY-TI2S'!$C94+(drdp!H94+drdp!Q94)*'MSXY-TI2S'!$D94)</f>
        <v>-5.2691449580613559E-3</v>
      </c>
      <c r="F94" s="20">
        <f>Model!$W$18*((drdp!C94+drdp!L94)*'MSXY-TI2S'!$B94+(drdp!F94+drdp!O94)*'MSXY-TI2S'!$C94+(drdp!I94+drdp!R94)*'MSXY-TI2S'!$D94)</f>
        <v>1.2371282887238058E-2</v>
      </c>
      <c r="G94" s="20">
        <f>Model!$W$18*((drdp!D94+drdp!M94)*'MSXY-TI2S'!$B94+(drdp!G94+drdp!P94)*'MSXY-TI2S'!$C94+(drdp!J94+drdp!S94)*'MSXY-TI2S'!$D94)</f>
        <v>0</v>
      </c>
      <c r="H94" s="18">
        <f>Model!$W$18*((drdp!B94)*'MSXY-TI2S'!$B94+(drdp!E94)*'MSXY-TI2S'!$C94+(drdp!H94)*'MSXY-TI2S'!$D94)</f>
        <v>-2.6345724790306779E-3</v>
      </c>
      <c r="I94" s="18">
        <f>Model!$W$18*((drdp!C94)*'MSXY-TI2S'!$B94+(drdp!F94)*'MSXY-TI2S'!$C94+(drdp!I94)*'MSXY-TI2S'!$D94)</f>
        <v>6.1856414436190291E-3</v>
      </c>
      <c r="J94" s="18">
        <f>Model!$W$18*((drdp!D94)*'MSXY-TI2S'!$B94+(drdp!G94)*'MSXY-TI2S'!$C94+(drdp!J94)*'MSXY-TI2S'!$D94)</f>
        <v>0</v>
      </c>
      <c r="K94" s="21">
        <f>SUM(E$3:E93)+H94</f>
        <v>-0.14457412243665038</v>
      </c>
      <c r="L94" s="21">
        <f>SUM(F$3:F93)+I94</f>
        <v>-0.10823601928901122</v>
      </c>
      <c r="M94" s="21">
        <f>SUM(G$3:G93)+J94</f>
        <v>0</v>
      </c>
      <c r="N94" s="21"/>
      <c r="O94" s="21"/>
      <c r="P94" s="21"/>
      <c r="Q94" s="19">
        <f t="shared" si="5"/>
        <v>2.0901676878327575E-2</v>
      </c>
      <c r="R94" s="19">
        <f t="shared" si="5"/>
        <v>1.1715035871531209E-2</v>
      </c>
      <c r="S94" s="19">
        <f t="shared" si="5"/>
        <v>0</v>
      </c>
      <c r="T94" s="19">
        <f t="shared" si="6"/>
        <v>1.564812750474516E-2</v>
      </c>
      <c r="U94" s="19">
        <f t="shared" si="7"/>
        <v>0</v>
      </c>
      <c r="V94" s="19">
        <f t="shared" si="8"/>
        <v>0</v>
      </c>
    </row>
    <row r="95" spans="1:22" x14ac:dyDescent="0.25">
      <c r="A95" s="26">
        <f>Wellpath!E95</f>
        <v>8800</v>
      </c>
      <c r="B95" s="22">
        <v>0</v>
      </c>
      <c r="C95" s="22">
        <v>0</v>
      </c>
      <c r="D95" s="22">
        <f>SIN(Wellpath!$O95) * (TAN(Dip) * SIN(Wellpath!$L95) * COS(Wellpath!$L95) - COS(Wellpath!$L95) * COS(Wellpath!$L95) * COS(Wellpath!$O95) - COS(Wellpath!$O95)) / 2</f>
        <v>-0.43884733618028371</v>
      </c>
      <c r="E95" s="20">
        <f>Model!$W$18*((drdp!B95+drdp!K95)*'MSXY-TI2S'!$B95+(drdp!E95+drdp!N95)*'MSXY-TI2S'!$C95+(drdp!H95+drdp!Q95)*'MSXY-TI2S'!$D95)</f>
        <v>-6.7376409840184115E-3</v>
      </c>
      <c r="F95" s="20">
        <f>Model!$W$18*((drdp!C95+drdp!L95)*'MSXY-TI2S'!$B95+(drdp!F95+drdp!O95)*'MSXY-TI2S'!$C95+(drdp!I95+drdp!R95)*'MSXY-TI2S'!$D95)</f>
        <v>1.3801981357253195E-2</v>
      </c>
      <c r="G95" s="20">
        <f>Model!$W$18*((drdp!D95+drdp!M95)*'MSXY-TI2S'!$B95+(drdp!G95+drdp!P95)*'MSXY-TI2S'!$C95+(drdp!J95+drdp!S95)*'MSXY-TI2S'!$D95)</f>
        <v>0</v>
      </c>
      <c r="H95" s="18">
        <f>Model!$W$18*((drdp!B95)*'MSXY-TI2S'!$B95+(drdp!E95)*'MSXY-TI2S'!$C95+(drdp!H95)*'MSXY-TI2S'!$D95)</f>
        <v>-3.3688204920092057E-3</v>
      </c>
      <c r="I95" s="18">
        <f>Model!$W$18*((drdp!C95)*'MSXY-TI2S'!$B95+(drdp!F95)*'MSXY-TI2S'!$C95+(drdp!I95)*'MSXY-TI2S'!$D95)</f>
        <v>6.9009906786265977E-3</v>
      </c>
      <c r="J95" s="18">
        <f>Model!$W$18*((drdp!D95)*'MSXY-TI2S'!$B95+(drdp!G95)*'MSXY-TI2S'!$C95+(drdp!J95)*'MSXY-TI2S'!$D95)</f>
        <v>0</v>
      </c>
      <c r="K95" s="21">
        <f>SUM(E$3:E94)+H95</f>
        <v>-0.15057751540769027</v>
      </c>
      <c r="L95" s="21">
        <f>SUM(F$3:F94)+I95</f>
        <v>-9.5149387166765603E-2</v>
      </c>
      <c r="M95" s="21">
        <f>SUM(G$3:G94)+J95</f>
        <v>0</v>
      </c>
      <c r="N95" s="21"/>
      <c r="O95" s="21"/>
      <c r="P95" s="21"/>
      <c r="Q95" s="19">
        <f t="shared" si="5"/>
        <v>2.2673588146353198E-2</v>
      </c>
      <c r="R95" s="19">
        <f t="shared" si="5"/>
        <v>9.0534058782110582E-3</v>
      </c>
      <c r="S95" s="19">
        <f t="shared" si="5"/>
        <v>0</v>
      </c>
      <c r="T95" s="19">
        <f t="shared" si="6"/>
        <v>1.4327358312135934E-2</v>
      </c>
      <c r="U95" s="19">
        <f t="shared" si="7"/>
        <v>0</v>
      </c>
      <c r="V95" s="19">
        <f t="shared" si="8"/>
        <v>0</v>
      </c>
    </row>
    <row r="96" spans="1:22" x14ac:dyDescent="0.25">
      <c r="A96" s="26">
        <f>Wellpath!E96</f>
        <v>8900</v>
      </c>
      <c r="B96" s="22">
        <v>0</v>
      </c>
      <c r="C96" s="22">
        <v>0</v>
      </c>
      <c r="D96" s="22">
        <f>SIN(Wellpath!$O96) * (TAN(Dip) * SIN(Wellpath!$L96) * COS(Wellpath!$L96) - COS(Wellpath!$L96) * COS(Wellpath!$L96) * COS(Wellpath!$O96) - COS(Wellpath!$O96)) / 2</f>
        <v>-0.46961806204522544</v>
      </c>
      <c r="E96" s="20">
        <f>Model!$W$18*((drdp!B96+drdp!K96)*'MSXY-TI2S'!$B96+(drdp!E96+drdp!N96)*'MSXY-TI2S'!$C96+(drdp!H96+drdp!Q96)*'MSXY-TI2S'!$D96)</f>
        <v>-8.1991612792533027E-3</v>
      </c>
      <c r="F96" s="20">
        <f>Model!$W$18*((drdp!C96+drdp!L96)*'MSXY-TI2S'!$B96+(drdp!F96+drdp!O96)*'MSXY-TI2S'!$C96+(drdp!I96+drdp!R96)*'MSXY-TI2S'!$D96)</f>
        <v>1.4945097541533512E-2</v>
      </c>
      <c r="G96" s="20">
        <f>Model!$W$18*((drdp!D96+drdp!M96)*'MSXY-TI2S'!$B96+(drdp!G96+drdp!P96)*'MSXY-TI2S'!$C96+(drdp!J96+drdp!S96)*'MSXY-TI2S'!$D96)</f>
        <v>0</v>
      </c>
      <c r="H96" s="18">
        <f>Model!$W$18*((drdp!B96)*'MSXY-TI2S'!$B96+(drdp!E96)*'MSXY-TI2S'!$C96+(drdp!H96)*'MSXY-TI2S'!$D96)</f>
        <v>-4.0995806396266514E-3</v>
      </c>
      <c r="I96" s="18">
        <f>Model!$W$18*((drdp!C96)*'MSXY-TI2S'!$B96+(drdp!F96)*'MSXY-TI2S'!$C96+(drdp!I96)*'MSXY-TI2S'!$D96)</f>
        <v>7.4725487707667558E-3</v>
      </c>
      <c r="J96" s="18">
        <f>Model!$W$18*((drdp!D96)*'MSXY-TI2S'!$B96+(drdp!G96)*'MSXY-TI2S'!$C96+(drdp!J96)*'MSXY-TI2S'!$D96)</f>
        <v>0</v>
      </c>
      <c r="K96" s="21">
        <f>SUM(E$3:E95)+H96</f>
        <v>-0.15804591653932612</v>
      </c>
      <c r="L96" s="21">
        <f>SUM(F$3:F95)+I96</f>
        <v>-8.0775847717372257E-2</v>
      </c>
      <c r="M96" s="21">
        <f>SUM(G$3:G95)+J96</f>
        <v>0</v>
      </c>
      <c r="N96" s="21"/>
      <c r="O96" s="21"/>
      <c r="P96" s="21"/>
      <c r="Q96" s="19">
        <f t="shared" si="5"/>
        <v>2.4978511734755637E-2</v>
      </c>
      <c r="R96" s="19">
        <f t="shared" si="5"/>
        <v>6.5247375744601132E-3</v>
      </c>
      <c r="S96" s="19">
        <f t="shared" si="5"/>
        <v>0</v>
      </c>
      <c r="T96" s="19">
        <f t="shared" si="6"/>
        <v>1.2766292886733132E-2</v>
      </c>
      <c r="U96" s="19">
        <f t="shared" si="7"/>
        <v>0</v>
      </c>
      <c r="V96" s="19">
        <f t="shared" si="8"/>
        <v>0</v>
      </c>
    </row>
    <row r="97" spans="1:22" x14ac:dyDescent="0.25">
      <c r="A97" s="26">
        <f>Wellpath!E97</f>
        <v>9000</v>
      </c>
      <c r="B97" s="22">
        <v>0</v>
      </c>
      <c r="C97" s="22">
        <v>0</v>
      </c>
      <c r="D97" s="22">
        <f>SIN(Wellpath!$O97) * (TAN(Dip) * SIN(Wellpath!$L97) * COS(Wellpath!$L97) - COS(Wellpath!$L97) * COS(Wellpath!$L97) * COS(Wellpath!$O97) - COS(Wellpath!$O97)) / 2</f>
        <v>-0.49241497561447684</v>
      </c>
      <c r="E97" s="20">
        <f>Model!$W$18*((drdp!B97+drdp!K97)*'MSXY-TI2S'!$B97+(drdp!E97+drdp!N97)*'MSXY-TI2S'!$C97+(drdp!H97+drdp!Q97)*'MSXY-TI2S'!$D97)</f>
        <v>-9.6127541228818811E-3</v>
      </c>
      <c r="F97" s="20">
        <f>Model!$W$18*((drdp!C97+drdp!L97)*'MSXY-TI2S'!$B97+(drdp!F97+drdp!O97)*'MSXY-TI2S'!$C97+(drdp!I97+drdp!R97)*'MSXY-TI2S'!$D97)</f>
        <v>1.5810203040416641E-2</v>
      </c>
      <c r="G97" s="20">
        <f>Model!$W$18*((drdp!D97+drdp!M97)*'MSXY-TI2S'!$B97+(drdp!G97+drdp!P97)*'MSXY-TI2S'!$C97+(drdp!J97+drdp!S97)*'MSXY-TI2S'!$D97)</f>
        <v>0</v>
      </c>
      <c r="H97" s="18">
        <f>Model!$W$18*((drdp!B97)*'MSXY-TI2S'!$B97+(drdp!E97)*'MSXY-TI2S'!$C97+(drdp!H97)*'MSXY-TI2S'!$D97)</f>
        <v>-4.8063770614409406E-3</v>
      </c>
      <c r="I97" s="18">
        <f>Model!$W$18*((drdp!C97)*'MSXY-TI2S'!$B97+(drdp!F97)*'MSXY-TI2S'!$C97+(drdp!I97)*'MSXY-TI2S'!$D97)</f>
        <v>7.9051015202083203E-3</v>
      </c>
      <c r="J97" s="18">
        <f>Model!$W$18*((drdp!D97)*'MSXY-TI2S'!$B97+(drdp!G97)*'MSXY-TI2S'!$C97+(drdp!J97)*'MSXY-TI2S'!$D97)</f>
        <v>0</v>
      </c>
      <c r="K97" s="21">
        <f>SUM(E$3:E96)+H97</f>
        <v>-0.16695187424039371</v>
      </c>
      <c r="L97" s="21">
        <f>SUM(F$3:F96)+I97</f>
        <v>-6.5398197426397173E-2</v>
      </c>
      <c r="M97" s="21">
        <f>SUM(G$3:G96)+J97</f>
        <v>0</v>
      </c>
      <c r="N97" s="21"/>
      <c r="O97" s="21"/>
      <c r="P97" s="21"/>
      <c r="Q97" s="19">
        <f t="shared" si="5"/>
        <v>2.7872928312380234E-2</v>
      </c>
      <c r="R97" s="19">
        <f t="shared" si="5"/>
        <v>4.276924226622022E-3</v>
      </c>
      <c r="S97" s="19">
        <f t="shared" si="5"/>
        <v>0</v>
      </c>
      <c r="T97" s="19">
        <f t="shared" si="6"/>
        <v>1.0918351632280301E-2</v>
      </c>
      <c r="U97" s="19">
        <f t="shared" si="7"/>
        <v>0</v>
      </c>
      <c r="V97" s="19">
        <f t="shared" si="8"/>
        <v>0</v>
      </c>
    </row>
    <row r="98" spans="1:22" x14ac:dyDescent="0.25">
      <c r="A98" s="26">
        <f>Wellpath!E98</f>
        <v>9100</v>
      </c>
      <c r="B98" s="22">
        <v>0</v>
      </c>
      <c r="C98" s="22">
        <v>0</v>
      </c>
      <c r="D98" s="22">
        <f>SIN(Wellpath!$O98) * (TAN(Dip) * SIN(Wellpath!$L98) * COS(Wellpath!$L98) - COS(Wellpath!$L98) * COS(Wellpath!$L98) * COS(Wellpath!$O98) - COS(Wellpath!$O98)) / 2</f>
        <v>-0.50780397353210971</v>
      </c>
      <c r="E98" s="20">
        <f>Model!$W$18*((drdp!B98+drdp!K98)*'MSXY-TI2S'!$B98+(drdp!E98+drdp!N98)*'MSXY-TI2S'!$C98+(drdp!H98+drdp!Q98)*'MSXY-TI2S'!$D98)</f>
        <v>-1.0931733418690899E-2</v>
      </c>
      <c r="F98" s="20">
        <f>Model!$W$18*((drdp!C98+drdp!L98)*'MSXY-TI2S'!$B98+(drdp!F98+drdp!O98)*'MSXY-TI2S'!$C98+(drdp!I98+drdp!R98)*'MSXY-TI2S'!$D98)</f>
        <v>1.6403844474697567E-2</v>
      </c>
      <c r="G98" s="20">
        <f>Model!$W$18*((drdp!D98+drdp!M98)*'MSXY-TI2S'!$B98+(drdp!G98+drdp!P98)*'MSXY-TI2S'!$C98+(drdp!J98+drdp!S98)*'MSXY-TI2S'!$D98)</f>
        <v>0</v>
      </c>
      <c r="H98" s="18">
        <f>Model!$W$18*((drdp!B98)*'MSXY-TI2S'!$B98+(drdp!E98)*'MSXY-TI2S'!$C98+(drdp!H98)*'MSXY-TI2S'!$D98)</f>
        <v>-5.4658667093454493E-3</v>
      </c>
      <c r="I98" s="18">
        <f>Model!$W$18*((drdp!C98)*'MSXY-TI2S'!$B98+(drdp!F98)*'MSXY-TI2S'!$C98+(drdp!I98)*'MSXY-TI2S'!$D98)</f>
        <v>8.2019222373487834E-3</v>
      </c>
      <c r="J98" s="18">
        <f>Model!$W$18*((drdp!D98)*'MSXY-TI2S'!$B98+(drdp!G98)*'MSXY-TI2S'!$C98+(drdp!J98)*'MSXY-TI2S'!$D98)</f>
        <v>0</v>
      </c>
      <c r="K98" s="21">
        <f>SUM(E$3:E97)+H98</f>
        <v>-0.1772241180111801</v>
      </c>
      <c r="L98" s="21">
        <f>SUM(F$3:F97)+I98</f>
        <v>-4.9291173668840074E-2</v>
      </c>
      <c r="M98" s="21">
        <f>SUM(G$3:G97)+J98</f>
        <v>0</v>
      </c>
      <c r="N98" s="21"/>
      <c r="O98" s="21"/>
      <c r="P98" s="21"/>
      <c r="Q98" s="19">
        <f t="shared" si="5"/>
        <v>3.1408388004840693E-2</v>
      </c>
      <c r="R98" s="19">
        <f t="shared" si="5"/>
        <v>2.4296198016517533E-3</v>
      </c>
      <c r="S98" s="19">
        <f t="shared" si="5"/>
        <v>0</v>
      </c>
      <c r="T98" s="19">
        <f t="shared" si="6"/>
        <v>8.7355847791960872E-3</v>
      </c>
      <c r="U98" s="19">
        <f t="shared" si="7"/>
        <v>0</v>
      </c>
      <c r="V98" s="19">
        <f t="shared" si="8"/>
        <v>0</v>
      </c>
    </row>
    <row r="99" spans="1:22" x14ac:dyDescent="0.25">
      <c r="A99" s="26">
        <f>Wellpath!E99</f>
        <v>9200</v>
      </c>
      <c r="B99" s="22">
        <v>0</v>
      </c>
      <c r="C99" s="22">
        <v>0</v>
      </c>
      <c r="D99" s="22">
        <f>SIN(Wellpath!$O99) * (TAN(Dip) * SIN(Wellpath!$L99) * COS(Wellpath!$L99) - COS(Wellpath!$L99) * COS(Wellpath!$L99) * COS(Wellpath!$O99) - COS(Wellpath!$O99)) / 2</f>
        <v>-0.51659524988964856</v>
      </c>
      <c r="E99" s="20">
        <f>Model!$W$18*((drdp!B99+drdp!K99)*'MSXY-TI2S'!$B99+(drdp!E99+drdp!N99)*'MSXY-TI2S'!$C99+(drdp!H99+drdp!Q99)*'MSXY-TI2S'!$D99)</f>
        <v>-1.2127570991541574E-2</v>
      </c>
      <c r="F99" s="20">
        <f>Model!$W$18*((drdp!C99+drdp!L99)*'MSXY-TI2S'!$B99+(drdp!F99+drdp!O99)*'MSXY-TI2S'!$C99+(drdp!I99+drdp!R99)*'MSXY-TI2S'!$D99)</f>
        <v>1.6741276012751227E-2</v>
      </c>
      <c r="G99" s="20">
        <f>Model!$W$18*((drdp!D99+drdp!M99)*'MSXY-TI2S'!$B99+(drdp!G99+drdp!P99)*'MSXY-TI2S'!$C99+(drdp!J99+drdp!S99)*'MSXY-TI2S'!$D99)</f>
        <v>0</v>
      </c>
      <c r="H99" s="18">
        <f>Model!$W$18*((drdp!B99)*'MSXY-TI2S'!$B99+(drdp!E99)*'MSXY-TI2S'!$C99+(drdp!H99)*'MSXY-TI2S'!$D99)</f>
        <v>-6.0637854957707868E-3</v>
      </c>
      <c r="I99" s="18">
        <f>Model!$W$18*((drdp!C99)*'MSXY-TI2S'!$B99+(drdp!F99)*'MSXY-TI2S'!$C99+(drdp!I99)*'MSXY-TI2S'!$D99)</f>
        <v>8.3706380063756133E-3</v>
      </c>
      <c r="J99" s="18">
        <f>Model!$W$18*((drdp!D99)*'MSXY-TI2S'!$B99+(drdp!G99)*'MSXY-TI2S'!$C99+(drdp!J99)*'MSXY-TI2S'!$D99)</f>
        <v>0</v>
      </c>
      <c r="K99" s="21">
        <f>SUM(E$3:E98)+H99</f>
        <v>-0.1887537702162963</v>
      </c>
      <c r="L99" s="21">
        <f>SUM(F$3:F98)+I99</f>
        <v>-3.2718613425115672E-2</v>
      </c>
      <c r="M99" s="21">
        <f>SUM(G$3:G98)+J99</f>
        <v>0</v>
      </c>
      <c r="N99" s="21"/>
      <c r="O99" s="21"/>
      <c r="P99" s="21"/>
      <c r="Q99" s="19">
        <f t="shared" si="5"/>
        <v>3.5627985770866386E-2</v>
      </c>
      <c r="R99" s="19">
        <f t="shared" si="5"/>
        <v>1.0705076644621596E-3</v>
      </c>
      <c r="S99" s="19">
        <f t="shared" si="5"/>
        <v>0</v>
      </c>
      <c r="T99" s="19">
        <f t="shared" si="6"/>
        <v>6.175761640240111E-3</v>
      </c>
      <c r="U99" s="19">
        <f t="shared" si="7"/>
        <v>0</v>
      </c>
      <c r="V99" s="19">
        <f t="shared" si="8"/>
        <v>0</v>
      </c>
    </row>
    <row r="100" spans="1:22" x14ac:dyDescent="0.25">
      <c r="A100" s="26">
        <f>Wellpath!E100</f>
        <v>9300</v>
      </c>
      <c r="B100" s="22">
        <v>0</v>
      </c>
      <c r="C100" s="22">
        <v>0</v>
      </c>
      <c r="D100" s="22">
        <f>SIN(Wellpath!$O100) * (TAN(Dip) * SIN(Wellpath!$L100) * COS(Wellpath!$L100) - COS(Wellpath!$L100) * COS(Wellpath!$L100) * COS(Wellpath!$O100) - COS(Wellpath!$O100)) / 2</f>
        <v>-0.51928555037440216</v>
      </c>
      <c r="E100" s="20">
        <f>Model!$W$18*((drdp!B100+drdp!K100)*'MSXY-TI2S'!$B100+(drdp!E100+drdp!N100)*'MSXY-TI2S'!$C100+(drdp!H100+drdp!Q100)*'MSXY-TI2S'!$D100)</f>
        <v>-1.3069871998128466E-2</v>
      </c>
      <c r="F100" s="20">
        <f>Model!$W$18*((drdp!C100+drdp!L100)*'MSXY-TI2S'!$B100+(drdp!F100+drdp!O100)*'MSXY-TI2S'!$C100+(drdp!I100+drdp!R100)*'MSXY-TI2S'!$D100)</f>
        <v>1.671063086561201E-2</v>
      </c>
      <c r="G100" s="20">
        <f>Model!$W$18*((drdp!D100+drdp!M100)*'MSXY-TI2S'!$B100+(drdp!G100+drdp!P100)*'MSXY-TI2S'!$C100+(drdp!J100+drdp!S100)*'MSXY-TI2S'!$D100)</f>
        <v>0</v>
      </c>
      <c r="H100" s="18">
        <f>Model!$W$18*((drdp!B100)*'MSXY-TI2S'!$B100+(drdp!E100)*'MSXY-TI2S'!$C100+(drdp!H100)*'MSXY-TI2S'!$D100)</f>
        <v>-6.5843183869665131E-3</v>
      </c>
      <c r="I100" s="18">
        <f>Model!$W$18*((drdp!C100)*'MSXY-TI2S'!$B100+(drdp!F100)*'MSXY-TI2S'!$C100+(drdp!I100)*'MSXY-TI2S'!$D100)</f>
        <v>8.4184538365803981E-3</v>
      </c>
      <c r="J100" s="18">
        <f>Model!$W$18*((drdp!D100)*'MSXY-TI2S'!$B100+(drdp!G100)*'MSXY-TI2S'!$C100+(drdp!J100)*'MSXY-TI2S'!$D100)</f>
        <v>0</v>
      </c>
      <c r="K100" s="21">
        <f>SUM(E$3:E99)+H100</f>
        <v>-0.20140187409903362</v>
      </c>
      <c r="L100" s="21">
        <f>SUM(F$3:F99)+I100</f>
        <v>-1.5929521582159663E-2</v>
      </c>
      <c r="M100" s="21">
        <f>SUM(G$3:G99)+J100</f>
        <v>0</v>
      </c>
      <c r="N100" s="21"/>
      <c r="O100" s="21"/>
      <c r="P100" s="21"/>
      <c r="Q100" s="19">
        <f t="shared" si="5"/>
        <v>4.0562714890602994E-2</v>
      </c>
      <c r="R100" s="19">
        <f t="shared" si="5"/>
        <v>2.5374965783649047E-4</v>
      </c>
      <c r="S100" s="19">
        <f t="shared" si="5"/>
        <v>0</v>
      </c>
      <c r="T100" s="19">
        <f t="shared" si="6"/>
        <v>3.2082355001479593E-3</v>
      </c>
      <c r="U100" s="19">
        <f t="shared" si="7"/>
        <v>0</v>
      </c>
      <c r="V100" s="19">
        <f t="shared" si="8"/>
        <v>0</v>
      </c>
    </row>
    <row r="101" spans="1:22" x14ac:dyDescent="0.25">
      <c r="A101" s="26">
        <f>Wellpath!E101</f>
        <v>9398.5</v>
      </c>
      <c r="B101" s="22">
        <v>0</v>
      </c>
      <c r="C101" s="22">
        <v>0</v>
      </c>
      <c r="D101" s="22">
        <f>SIN(Wellpath!$O101) * (TAN(Dip) * SIN(Wellpath!$L101) * COS(Wellpath!$L101) - COS(Wellpath!$L101) * COS(Wellpath!$L101) * COS(Wellpath!$O101) - COS(Wellpath!$O101)) / 2</f>
        <v>-0.51653339648783825</v>
      </c>
      <c r="E101" s="20">
        <f>Model!$W$18*((drdp!B101+drdp!K101)*'MSXY-TI2S'!$B101+(drdp!E101+drdp!N101)*'MSXY-TI2S'!$C101+(drdp!H101+drdp!Q101)*'MSXY-TI2S'!$D101)</f>
        <v>-7.0113473680620004E-3</v>
      </c>
      <c r="F101" s="20">
        <f>Model!$W$18*((drdp!C101+drdp!L101)*'MSXY-TI2S'!$B101+(drdp!F101+drdp!O101)*'MSXY-TI2S'!$C101+(drdp!I101+drdp!R101)*'MSXY-TI2S'!$D101)</f>
        <v>8.3557984148138493E-3</v>
      </c>
      <c r="G101" s="20">
        <f>Model!$W$18*((drdp!D101+drdp!M101)*'MSXY-TI2S'!$B101+(drdp!G101+drdp!P101)*'MSXY-TI2S'!$C101+(drdp!J101+drdp!S101)*'MSXY-TI2S'!$D101)</f>
        <v>0</v>
      </c>
      <c r="H101" s="18">
        <f>Model!$W$18*((drdp!B101)*'MSXY-TI2S'!$B101+(drdp!E101)*'MSXY-TI2S'!$C101+(drdp!H101)*'MSXY-TI2S'!$D101)</f>
        <v>-6.9061771575410049E-3</v>
      </c>
      <c r="I101" s="18">
        <f>Model!$W$18*((drdp!C101)*'MSXY-TI2S'!$B101+(drdp!F101)*'MSXY-TI2S'!$C101+(drdp!I101)*'MSXY-TI2S'!$D101)</f>
        <v>8.2304614385915638E-3</v>
      </c>
      <c r="J101" s="18">
        <f>Model!$W$18*((drdp!D101)*'MSXY-TI2S'!$B101+(drdp!G101)*'MSXY-TI2S'!$C101+(drdp!J101)*'MSXY-TI2S'!$D101)</f>
        <v>0</v>
      </c>
      <c r="K101" s="21">
        <f>SUM(E$3:E100)+H101</f>
        <v>-0.21479360486773658</v>
      </c>
      <c r="L101" s="21">
        <f>SUM(F$3:F100)+I101</f>
        <v>5.9311688546351271E-4</v>
      </c>
      <c r="M101" s="21">
        <f>SUM(G$3:G100)+J101</f>
        <v>0</v>
      </c>
      <c r="N101" s="21"/>
      <c r="O101" s="21"/>
      <c r="P101" s="21"/>
      <c r="Q101" s="19">
        <f t="shared" si="5"/>
        <v>4.6136292692077349E-2</v>
      </c>
      <c r="R101" s="19">
        <f t="shared" si="5"/>
        <v>3.5178763982193765E-7</v>
      </c>
      <c r="S101" s="19">
        <f t="shared" si="5"/>
        <v>0</v>
      </c>
      <c r="T101" s="19">
        <f t="shared" si="6"/>
        <v>-1.2739771393663232E-4</v>
      </c>
      <c r="U101" s="19">
        <f t="shared" si="7"/>
        <v>0</v>
      </c>
      <c r="V101" s="19">
        <f t="shared" si="8"/>
        <v>0</v>
      </c>
    </row>
    <row r="102" spans="1:22" x14ac:dyDescent="0.25">
      <c r="A102" s="26">
        <f>Wellpath!E102</f>
        <v>9400</v>
      </c>
      <c r="B102" s="22">
        <v>0</v>
      </c>
      <c r="C102" s="22">
        <v>0</v>
      </c>
      <c r="D102" s="22">
        <f>SIN(Wellpath!$O102) * (TAN(Dip) * SIN(Wellpath!$L102) * COS(Wellpath!$L102) - COS(Wellpath!$L102) * COS(Wellpath!$L102) * COS(Wellpath!$O102) - COS(Wellpath!$O102)) / 2</f>
        <v>-0.51653339648783825</v>
      </c>
      <c r="E102" s="20">
        <f>Model!$W$18*((drdp!B102+drdp!K102)*'MSXY-TI2S'!$B102+(drdp!E102+drdp!N102)*'MSXY-TI2S'!$C102+(drdp!H102+drdp!Q102)*'MSXY-TI2S'!$D102)</f>
        <v>-7.1165175785829959E-3</v>
      </c>
      <c r="F102" s="20">
        <f>Model!$W$18*((drdp!C102+drdp!L102)*'MSXY-TI2S'!$B102+(drdp!F102+drdp!O102)*'MSXY-TI2S'!$C102+(drdp!I102+drdp!R102)*'MSXY-TI2S'!$D102)</f>
        <v>8.4811353910361331E-3</v>
      </c>
      <c r="G102" s="20">
        <f>Model!$W$18*((drdp!D102+drdp!M102)*'MSXY-TI2S'!$B102+(drdp!G102+drdp!P102)*'MSXY-TI2S'!$C102+(drdp!J102+drdp!S102)*'MSXY-TI2S'!$D102)</f>
        <v>0</v>
      </c>
      <c r="H102" s="18">
        <f>Model!$W$18*((drdp!B102)*'MSXY-TI2S'!$B102+(drdp!E102)*'MSXY-TI2S'!$C102+(drdp!H102)*'MSXY-TI2S'!$D102)</f>
        <v>-1.0517021052099538E-4</v>
      </c>
      <c r="I102" s="18">
        <f>Model!$W$18*((drdp!C102)*'MSXY-TI2S'!$B102+(drdp!F102)*'MSXY-TI2S'!$C102+(drdp!I102)*'MSXY-TI2S'!$D102)</f>
        <v>1.2533697622228563E-4</v>
      </c>
      <c r="J102" s="18">
        <f>Model!$W$18*((drdp!D102)*'MSXY-TI2S'!$B102+(drdp!G102)*'MSXY-TI2S'!$C102+(drdp!J102)*'MSXY-TI2S'!$D102)</f>
        <v>0</v>
      </c>
      <c r="K102" s="21">
        <f>SUM(E$3:E101)+H102</f>
        <v>-0.21500394528877859</v>
      </c>
      <c r="L102" s="21">
        <f>SUM(F$3:F101)+I102</f>
        <v>8.4379083790808382E-4</v>
      </c>
      <c r="M102" s="21">
        <f>SUM(G$3:G101)+J102</f>
        <v>0</v>
      </c>
      <c r="N102" s="21"/>
      <c r="O102" s="21"/>
      <c r="P102" s="21"/>
      <c r="Q102" s="19">
        <f t="shared" si="5"/>
        <v>4.6226696489740093E-2</v>
      </c>
      <c r="R102" s="19">
        <f t="shared" si="5"/>
        <v>7.1198297813762613E-7</v>
      </c>
      <c r="S102" s="19">
        <f t="shared" si="5"/>
        <v>0</v>
      </c>
      <c r="T102" s="19">
        <f t="shared" si="6"/>
        <v>-1.814183591487623E-4</v>
      </c>
      <c r="U102" s="19">
        <f t="shared" si="7"/>
        <v>0</v>
      </c>
      <c r="V102" s="19">
        <f t="shared" si="8"/>
        <v>0</v>
      </c>
    </row>
    <row r="103" spans="1:22" x14ac:dyDescent="0.25">
      <c r="A103" s="26">
        <f>Wellpath!E103</f>
        <v>9500</v>
      </c>
      <c r="B103" s="22">
        <v>0</v>
      </c>
      <c r="C103" s="22">
        <v>0</v>
      </c>
      <c r="D103" s="22">
        <f>SIN(Wellpath!$O103) * (TAN(Dip) * SIN(Wellpath!$L103) * COS(Wellpath!$L103) - COS(Wellpath!$L103) * COS(Wellpath!$L103) * COS(Wellpath!$O103) - COS(Wellpath!$O103)) / 2</f>
        <v>-0.51653339648783825</v>
      </c>
      <c r="E103" s="20">
        <f>Model!$W$18*((drdp!B103+drdp!K103)*'MSXY-TI2S'!$B103+(drdp!E103+drdp!N103)*'MSXY-TI2S'!$C103+(drdp!H103+drdp!Q103)*'MSXY-TI2S'!$D103)</f>
        <v>-1.4022694736123897E-2</v>
      </c>
      <c r="F103" s="20">
        <f>Model!$W$18*((drdp!C103+drdp!L103)*'MSXY-TI2S'!$B103+(drdp!F103+drdp!O103)*'MSXY-TI2S'!$C103+(drdp!I103+drdp!R103)*'MSXY-TI2S'!$D103)</f>
        <v>1.6711596829627574E-2</v>
      </c>
      <c r="G103" s="20">
        <f>Model!$W$18*((drdp!D103+drdp!M103)*'MSXY-TI2S'!$B103+(drdp!G103+drdp!P103)*'MSXY-TI2S'!$C103+(drdp!J103+drdp!S103)*'MSXY-TI2S'!$D103)</f>
        <v>0</v>
      </c>
      <c r="H103" s="18">
        <f>Model!$W$18*((drdp!B103)*'MSXY-TI2S'!$B103+(drdp!E103)*'MSXY-TI2S'!$C103+(drdp!H103)*'MSXY-TI2S'!$D103)</f>
        <v>-7.0113473680620004E-3</v>
      </c>
      <c r="I103" s="18">
        <f>Model!$W$18*((drdp!C103)*'MSXY-TI2S'!$B103+(drdp!F103)*'MSXY-TI2S'!$C103+(drdp!I103)*'MSXY-TI2S'!$D103)</f>
        <v>8.3557984148138493E-3</v>
      </c>
      <c r="J103" s="18">
        <f>Model!$W$18*((drdp!D103)*'MSXY-TI2S'!$B103+(drdp!G103)*'MSXY-TI2S'!$C103+(drdp!J103)*'MSXY-TI2S'!$D103)</f>
        <v>0</v>
      </c>
      <c r="K103" s="21">
        <f>SUM(E$3:E102)+H103</f>
        <v>-0.22902664002490258</v>
      </c>
      <c r="L103" s="21">
        <f>SUM(F$3:F102)+I103</f>
        <v>1.7555387667535782E-2</v>
      </c>
      <c r="M103" s="21">
        <f>SUM(G$3:G102)+J103</f>
        <v>0</v>
      </c>
      <c r="N103" s="21"/>
      <c r="O103" s="21"/>
      <c r="P103" s="21"/>
      <c r="Q103" s="19">
        <f t="shared" si="5"/>
        <v>5.2453201841096309E-2</v>
      </c>
      <c r="R103" s="19">
        <f t="shared" si="5"/>
        <v>3.0819163615746745E-4</v>
      </c>
      <c r="S103" s="19">
        <f t="shared" si="5"/>
        <v>0</v>
      </c>
      <c r="T103" s="19">
        <f t="shared" si="6"/>
        <v>-4.0206514518303319E-3</v>
      </c>
      <c r="U103" s="19">
        <f t="shared" si="7"/>
        <v>0</v>
      </c>
      <c r="V103" s="19">
        <f t="shared" si="8"/>
        <v>0</v>
      </c>
    </row>
    <row r="104" spans="1:22" x14ac:dyDescent="0.25">
      <c r="A104" s="26">
        <f>Wellpath!E104</f>
        <v>9600</v>
      </c>
      <c r="B104" s="22">
        <v>0</v>
      </c>
      <c r="C104" s="22">
        <v>0</v>
      </c>
      <c r="D104" s="22">
        <f>SIN(Wellpath!$O104) * (TAN(Dip) * SIN(Wellpath!$L104) * COS(Wellpath!$L104) - COS(Wellpath!$L104) * COS(Wellpath!$L104) * COS(Wellpath!$O104) - COS(Wellpath!$O104)) / 2</f>
        <v>-0.51653339648783825</v>
      </c>
      <c r="E104" s="20">
        <f>Model!$W$18*((drdp!B104+drdp!K104)*'MSXY-TI2S'!$B104+(drdp!E104+drdp!N104)*'MSXY-TI2S'!$C104+(drdp!H104+drdp!Q104)*'MSXY-TI2S'!$D104)</f>
        <v>-1.4022694736123897E-2</v>
      </c>
      <c r="F104" s="20">
        <f>Model!$W$18*((drdp!C104+drdp!L104)*'MSXY-TI2S'!$B104+(drdp!F104+drdp!O104)*'MSXY-TI2S'!$C104+(drdp!I104+drdp!R104)*'MSXY-TI2S'!$D104)</f>
        <v>1.6711596829627574E-2</v>
      </c>
      <c r="G104" s="20">
        <f>Model!$W$18*((drdp!D104+drdp!M104)*'MSXY-TI2S'!$B104+(drdp!G104+drdp!P104)*'MSXY-TI2S'!$C104+(drdp!J104+drdp!S104)*'MSXY-TI2S'!$D104)</f>
        <v>0</v>
      </c>
      <c r="H104" s="18">
        <f>Model!$W$18*((drdp!B104)*'MSXY-TI2S'!$B104+(drdp!E104)*'MSXY-TI2S'!$C104+(drdp!H104)*'MSXY-TI2S'!$D104)</f>
        <v>-7.0113473680618954E-3</v>
      </c>
      <c r="I104" s="18">
        <f>Model!$W$18*((drdp!C104)*'MSXY-TI2S'!$B104+(drdp!F104)*'MSXY-TI2S'!$C104+(drdp!I104)*'MSXY-TI2S'!$D104)</f>
        <v>8.3557984148137244E-3</v>
      </c>
      <c r="J104" s="18">
        <f>Model!$W$18*((drdp!D104)*'MSXY-TI2S'!$B104+(drdp!G104)*'MSXY-TI2S'!$C104+(drdp!J104)*'MSXY-TI2S'!$D104)</f>
        <v>0</v>
      </c>
      <c r="K104" s="21">
        <f>SUM(E$3:E103)+H104</f>
        <v>-0.24304933476102636</v>
      </c>
      <c r="L104" s="21">
        <f>SUM(F$3:F103)+I104</f>
        <v>3.4266984497163228E-2</v>
      </c>
      <c r="M104" s="21">
        <f>SUM(G$3:G103)+J104</f>
        <v>0</v>
      </c>
      <c r="N104" s="21"/>
      <c r="O104" s="21"/>
      <c r="P104" s="21"/>
      <c r="Q104" s="19">
        <f t="shared" si="5"/>
        <v>5.9072979127777453E-2</v>
      </c>
      <c r="R104" s="19">
        <f t="shared" si="5"/>
        <v>1.174226226528825E-3</v>
      </c>
      <c r="S104" s="19">
        <f t="shared" si="5"/>
        <v>0</v>
      </c>
      <c r="T104" s="19">
        <f t="shared" si="6"/>
        <v>-8.3285677863019266E-3</v>
      </c>
      <c r="U104" s="19">
        <f t="shared" si="7"/>
        <v>0</v>
      </c>
      <c r="V104" s="19">
        <f t="shared" si="8"/>
        <v>0</v>
      </c>
    </row>
    <row r="105" spans="1:22" x14ac:dyDescent="0.25">
      <c r="A105" s="26">
        <f>Wellpath!E105</f>
        <v>9700</v>
      </c>
      <c r="B105" s="22">
        <v>0</v>
      </c>
      <c r="C105" s="22">
        <v>0</v>
      </c>
      <c r="D105" s="22">
        <f>SIN(Wellpath!$O105) * (TAN(Dip) * SIN(Wellpath!$L105) * COS(Wellpath!$L105) - COS(Wellpath!$L105) * COS(Wellpath!$L105) * COS(Wellpath!$O105) - COS(Wellpath!$O105)) / 2</f>
        <v>-0.51653339648783825</v>
      </c>
      <c r="E105" s="20">
        <f>Model!$W$18*((drdp!B105+drdp!K105)*'MSXY-TI2S'!$B105+(drdp!E105+drdp!N105)*'MSXY-TI2S'!$C105+(drdp!H105+drdp!Q105)*'MSXY-TI2S'!$D105)</f>
        <v>-1.4022694736124001E-2</v>
      </c>
      <c r="F105" s="20">
        <f>Model!$W$18*((drdp!C105+drdp!L105)*'MSXY-TI2S'!$B105+(drdp!F105+drdp!O105)*'MSXY-TI2S'!$C105+(drdp!I105+drdp!R105)*'MSXY-TI2S'!$D105)</f>
        <v>1.6711596829627699E-2</v>
      </c>
      <c r="G105" s="20">
        <f>Model!$W$18*((drdp!D105+drdp!M105)*'MSXY-TI2S'!$B105+(drdp!G105+drdp!P105)*'MSXY-TI2S'!$C105+(drdp!J105+drdp!S105)*'MSXY-TI2S'!$D105)</f>
        <v>0</v>
      </c>
      <c r="H105" s="18">
        <f>Model!$W$18*((drdp!B105)*'MSXY-TI2S'!$B105+(drdp!E105)*'MSXY-TI2S'!$C105+(drdp!H105)*'MSXY-TI2S'!$D105)</f>
        <v>-7.0113473680620004E-3</v>
      </c>
      <c r="I105" s="18">
        <f>Model!$W$18*((drdp!C105)*'MSXY-TI2S'!$B105+(drdp!F105)*'MSXY-TI2S'!$C105+(drdp!I105)*'MSXY-TI2S'!$D105)</f>
        <v>8.3557984148138493E-3</v>
      </c>
      <c r="J105" s="18">
        <f>Model!$W$18*((drdp!D105)*'MSXY-TI2S'!$B105+(drdp!G105)*'MSXY-TI2S'!$C105+(drdp!J105)*'MSXY-TI2S'!$D105)</f>
        <v>0</v>
      </c>
      <c r="K105" s="21">
        <f>SUM(E$3:E104)+H105</f>
        <v>-0.25707202949715041</v>
      </c>
      <c r="L105" s="21">
        <f>SUM(F$3:F104)+I105</f>
        <v>5.0978581326790923E-2</v>
      </c>
      <c r="M105" s="21">
        <f>SUM(G$3:G104)+J105</f>
        <v>0</v>
      </c>
      <c r="N105" s="21"/>
      <c r="O105" s="21"/>
      <c r="P105" s="21"/>
      <c r="Q105" s="19">
        <f t="shared" si="5"/>
        <v>6.6086028349783776E-2</v>
      </c>
      <c r="R105" s="19">
        <f t="shared" si="5"/>
        <v>2.5988157540922361E-3</v>
      </c>
      <c r="S105" s="19">
        <f t="shared" si="5"/>
        <v>0</v>
      </c>
      <c r="T105" s="19">
        <f t="shared" si="6"/>
        <v>-1.3105167362563678E-2</v>
      </c>
      <c r="U105" s="19">
        <f t="shared" si="7"/>
        <v>0</v>
      </c>
      <c r="V105" s="19">
        <f t="shared" si="8"/>
        <v>0</v>
      </c>
    </row>
    <row r="106" spans="1:22" x14ac:dyDescent="0.25">
      <c r="A106" s="26">
        <f>Wellpath!E106</f>
        <v>9800</v>
      </c>
      <c r="B106" s="22">
        <v>0</v>
      </c>
      <c r="C106" s="22">
        <v>0</v>
      </c>
      <c r="D106" s="22">
        <f>SIN(Wellpath!$O106) * (TAN(Dip) * SIN(Wellpath!$L106) * COS(Wellpath!$L106) - COS(Wellpath!$L106) * COS(Wellpath!$L106) * COS(Wellpath!$O106) - COS(Wellpath!$O106)) / 2</f>
        <v>-0.51653339648783825</v>
      </c>
      <c r="E106" s="20">
        <f>Model!$W$18*((drdp!B106+drdp!K106)*'MSXY-TI2S'!$B106+(drdp!E106+drdp!N106)*'MSXY-TI2S'!$C106+(drdp!H106+drdp!Q106)*'MSXY-TI2S'!$D106)</f>
        <v>-1.4022694736124001E-2</v>
      </c>
      <c r="F106" s="20">
        <f>Model!$W$18*((drdp!C106+drdp!L106)*'MSXY-TI2S'!$B106+(drdp!F106+drdp!O106)*'MSXY-TI2S'!$C106+(drdp!I106+drdp!R106)*'MSXY-TI2S'!$D106)</f>
        <v>1.6711596829627699E-2</v>
      </c>
      <c r="G106" s="20">
        <f>Model!$W$18*((drdp!D106+drdp!M106)*'MSXY-TI2S'!$B106+(drdp!G106+drdp!P106)*'MSXY-TI2S'!$C106+(drdp!J106+drdp!S106)*'MSXY-TI2S'!$D106)</f>
        <v>0</v>
      </c>
      <c r="H106" s="18">
        <f>Model!$W$18*((drdp!B106)*'MSXY-TI2S'!$B106+(drdp!E106)*'MSXY-TI2S'!$C106+(drdp!H106)*'MSXY-TI2S'!$D106)</f>
        <v>-7.0113473680620004E-3</v>
      </c>
      <c r="I106" s="18">
        <f>Model!$W$18*((drdp!C106)*'MSXY-TI2S'!$B106+(drdp!F106)*'MSXY-TI2S'!$C106+(drdp!I106)*'MSXY-TI2S'!$D106)</f>
        <v>8.3557984148138493E-3</v>
      </c>
      <c r="J106" s="18">
        <f>Model!$W$18*((drdp!D106)*'MSXY-TI2S'!$B106+(drdp!G106)*'MSXY-TI2S'!$C106+(drdp!J106)*'MSXY-TI2S'!$D106)</f>
        <v>0</v>
      </c>
      <c r="K106" s="21">
        <f>SUM(E$3:E105)+H106</f>
        <v>-0.27109472423327441</v>
      </c>
      <c r="L106" s="21">
        <f>SUM(F$3:F105)+I106</f>
        <v>6.7690178156418618E-2</v>
      </c>
      <c r="M106" s="21">
        <f>SUM(G$3:G105)+J106</f>
        <v>0</v>
      </c>
      <c r="N106" s="21"/>
      <c r="O106" s="21"/>
      <c r="P106" s="21"/>
      <c r="Q106" s="19">
        <f t="shared" si="5"/>
        <v>7.3492349507115098E-2</v>
      </c>
      <c r="R106" s="19">
        <f t="shared" si="5"/>
        <v>4.5819602188476921E-3</v>
      </c>
      <c r="S106" s="19">
        <f t="shared" si="5"/>
        <v>0</v>
      </c>
      <c r="T106" s="19">
        <f t="shared" si="6"/>
        <v>-1.835045018061552E-2</v>
      </c>
      <c r="U106" s="19">
        <f t="shared" si="7"/>
        <v>0</v>
      </c>
      <c r="V106" s="19">
        <f t="shared" si="8"/>
        <v>0</v>
      </c>
    </row>
    <row r="107" spans="1:22" x14ac:dyDescent="0.25">
      <c r="A107" s="26">
        <f>Wellpath!E107</f>
        <v>9900</v>
      </c>
      <c r="B107" s="22">
        <v>0</v>
      </c>
      <c r="C107" s="22">
        <v>0</v>
      </c>
      <c r="D107" s="22">
        <f>SIN(Wellpath!$O107) * (TAN(Dip) * SIN(Wellpath!$L107) * COS(Wellpath!$L107) - COS(Wellpath!$L107) * COS(Wellpath!$L107) * COS(Wellpath!$O107) - COS(Wellpath!$O107)) / 2</f>
        <v>-0.51653339648783825</v>
      </c>
      <c r="E107" s="20">
        <f>Model!$W$18*((drdp!B107+drdp!K107)*'MSXY-TI2S'!$B107+(drdp!E107+drdp!N107)*'MSXY-TI2S'!$C107+(drdp!H107+drdp!Q107)*'MSXY-TI2S'!$D107)</f>
        <v>-1.4022694736124001E-2</v>
      </c>
      <c r="F107" s="20">
        <f>Model!$W$18*((drdp!C107+drdp!L107)*'MSXY-TI2S'!$B107+(drdp!F107+drdp!O107)*'MSXY-TI2S'!$C107+(drdp!I107+drdp!R107)*'MSXY-TI2S'!$D107)</f>
        <v>1.6711596829627699E-2</v>
      </c>
      <c r="G107" s="20">
        <f>Model!$W$18*((drdp!D107+drdp!M107)*'MSXY-TI2S'!$B107+(drdp!G107+drdp!P107)*'MSXY-TI2S'!$C107+(drdp!J107+drdp!S107)*'MSXY-TI2S'!$D107)</f>
        <v>0</v>
      </c>
      <c r="H107" s="18">
        <f>Model!$W$18*((drdp!B107)*'MSXY-TI2S'!$B107+(drdp!E107)*'MSXY-TI2S'!$C107+(drdp!H107)*'MSXY-TI2S'!$D107)</f>
        <v>-7.0113473680620004E-3</v>
      </c>
      <c r="I107" s="18">
        <f>Model!$W$18*((drdp!C107)*'MSXY-TI2S'!$B107+(drdp!F107)*'MSXY-TI2S'!$C107+(drdp!I107)*'MSXY-TI2S'!$D107)</f>
        <v>8.3557984148138493E-3</v>
      </c>
      <c r="J107" s="18">
        <f>Model!$W$18*((drdp!D107)*'MSXY-TI2S'!$B107+(drdp!G107)*'MSXY-TI2S'!$C107+(drdp!J107)*'MSXY-TI2S'!$D107)</f>
        <v>0</v>
      </c>
      <c r="K107" s="21">
        <f>SUM(E$3:E106)+H107</f>
        <v>-0.28511741896939841</v>
      </c>
      <c r="L107" s="21">
        <f>SUM(F$3:F106)+I107</f>
        <v>8.4401774986046313E-2</v>
      </c>
      <c r="M107" s="21">
        <f>SUM(G$3:G106)+J107</f>
        <v>0</v>
      </c>
      <c r="N107" s="21"/>
      <c r="O107" s="21"/>
      <c r="P107" s="21"/>
      <c r="Q107" s="19">
        <f t="shared" si="5"/>
        <v>8.1291942599771461E-2</v>
      </c>
      <c r="R107" s="19">
        <f t="shared" si="5"/>
        <v>7.1236596207951931E-3</v>
      </c>
      <c r="S107" s="19">
        <f t="shared" si="5"/>
        <v>0</v>
      </c>
      <c r="T107" s="19">
        <f t="shared" si="6"/>
        <v>-2.4064416240457458E-2</v>
      </c>
      <c r="U107" s="19">
        <f t="shared" si="7"/>
        <v>0</v>
      </c>
      <c r="V107" s="19">
        <f t="shared" si="8"/>
        <v>0</v>
      </c>
    </row>
    <row r="108" spans="1:22" x14ac:dyDescent="0.25">
      <c r="A108" s="26">
        <f>Wellpath!E108</f>
        <v>10000</v>
      </c>
      <c r="B108" s="22">
        <v>0</v>
      </c>
      <c r="C108" s="22">
        <v>0</v>
      </c>
      <c r="D108" s="22">
        <f>SIN(Wellpath!$O108) * (TAN(Dip) * SIN(Wellpath!$L108) * COS(Wellpath!$L108) - COS(Wellpath!$L108) * COS(Wellpath!$L108) * COS(Wellpath!$O108) - COS(Wellpath!$O108)) / 2</f>
        <v>-0.51653339648783825</v>
      </c>
      <c r="E108" s="20">
        <f>Model!$W$18*((drdp!B108+drdp!K108)*'MSXY-TI2S'!$B108+(drdp!E108+drdp!N108)*'MSXY-TI2S'!$C108+(drdp!H108+drdp!Q108)*'MSXY-TI2S'!$D108)</f>
        <v>-1.4022694736124001E-2</v>
      </c>
      <c r="F108" s="20">
        <f>Model!$W$18*((drdp!C108+drdp!L108)*'MSXY-TI2S'!$B108+(drdp!F108+drdp!O108)*'MSXY-TI2S'!$C108+(drdp!I108+drdp!R108)*'MSXY-TI2S'!$D108)</f>
        <v>1.6711596829627699E-2</v>
      </c>
      <c r="G108" s="20">
        <f>Model!$W$18*((drdp!D108+drdp!M108)*'MSXY-TI2S'!$B108+(drdp!G108+drdp!P108)*'MSXY-TI2S'!$C108+(drdp!J108+drdp!S108)*'MSXY-TI2S'!$D108)</f>
        <v>0</v>
      </c>
      <c r="H108" s="18">
        <f>Model!$W$18*((drdp!B108)*'MSXY-TI2S'!$B108+(drdp!E108)*'MSXY-TI2S'!$C108+(drdp!H108)*'MSXY-TI2S'!$D108)</f>
        <v>-7.0113473680620004E-3</v>
      </c>
      <c r="I108" s="18">
        <f>Model!$W$18*((drdp!C108)*'MSXY-TI2S'!$B108+(drdp!F108)*'MSXY-TI2S'!$C108+(drdp!I108)*'MSXY-TI2S'!$D108)</f>
        <v>8.3557984148138493E-3</v>
      </c>
      <c r="J108" s="18">
        <f>Model!$W$18*((drdp!D108)*'MSXY-TI2S'!$B108+(drdp!G108)*'MSXY-TI2S'!$C108+(drdp!J108)*'MSXY-TI2S'!$D108)</f>
        <v>0</v>
      </c>
      <c r="K108" s="21">
        <f>SUM(E$3:E107)+H108</f>
        <v>-0.2991401137055224</v>
      </c>
      <c r="L108" s="21">
        <f>SUM(F$3:F107)+I108</f>
        <v>0.10111337181567401</v>
      </c>
      <c r="M108" s="21">
        <f>SUM(G$3:G107)+J108</f>
        <v>0</v>
      </c>
      <c r="N108" s="21"/>
      <c r="O108" s="21"/>
      <c r="P108" s="21"/>
      <c r="Q108" s="19">
        <f t="shared" si="5"/>
        <v>8.9484807627752877E-2</v>
      </c>
      <c r="R108" s="19">
        <f t="shared" si="5"/>
        <v>1.0223913959934739E-2</v>
      </c>
      <c r="S108" s="19">
        <f t="shared" si="5"/>
        <v>0</v>
      </c>
      <c r="T108" s="19">
        <f t="shared" si="6"/>
        <v>-3.0247065542089488E-2</v>
      </c>
      <c r="U108" s="19">
        <f t="shared" si="7"/>
        <v>0</v>
      </c>
      <c r="V108" s="19">
        <f t="shared" si="8"/>
        <v>0</v>
      </c>
    </row>
    <row r="109" spans="1:22" x14ac:dyDescent="0.25">
      <c r="A109" s="26">
        <f>Wellpath!E109</f>
        <v>10100</v>
      </c>
      <c r="B109" s="22">
        <v>0</v>
      </c>
      <c r="C109" s="22">
        <v>0</v>
      </c>
      <c r="D109" s="22">
        <f>SIN(Wellpath!$O109) * (TAN(Dip) * SIN(Wellpath!$L109) * COS(Wellpath!$L109) - COS(Wellpath!$L109) * COS(Wellpath!$L109) * COS(Wellpath!$O109) - COS(Wellpath!$O109)) / 2</f>
        <v>-0.51653339648783825</v>
      </c>
      <c r="E109" s="20">
        <f>Model!$W$18*((drdp!B109+drdp!K109)*'MSXY-TI2S'!$B109+(drdp!E109+drdp!N109)*'MSXY-TI2S'!$C109+(drdp!H109+drdp!Q109)*'MSXY-TI2S'!$D109)</f>
        <v>-1.4022694736124001E-2</v>
      </c>
      <c r="F109" s="20">
        <f>Model!$W$18*((drdp!C109+drdp!L109)*'MSXY-TI2S'!$B109+(drdp!F109+drdp!O109)*'MSXY-TI2S'!$C109+(drdp!I109+drdp!R109)*'MSXY-TI2S'!$D109)</f>
        <v>1.6711596829627699E-2</v>
      </c>
      <c r="G109" s="20">
        <f>Model!$W$18*((drdp!D109+drdp!M109)*'MSXY-TI2S'!$B109+(drdp!G109+drdp!P109)*'MSXY-TI2S'!$C109+(drdp!J109+drdp!S109)*'MSXY-TI2S'!$D109)</f>
        <v>0</v>
      </c>
      <c r="H109" s="18">
        <f>Model!$W$18*((drdp!B109)*'MSXY-TI2S'!$B109+(drdp!E109)*'MSXY-TI2S'!$C109+(drdp!H109)*'MSXY-TI2S'!$D109)</f>
        <v>-7.0113473680620004E-3</v>
      </c>
      <c r="I109" s="18">
        <f>Model!$W$18*((drdp!C109)*'MSXY-TI2S'!$B109+(drdp!F109)*'MSXY-TI2S'!$C109+(drdp!I109)*'MSXY-TI2S'!$D109)</f>
        <v>8.3557984148138493E-3</v>
      </c>
      <c r="J109" s="18">
        <f>Model!$W$18*((drdp!D109)*'MSXY-TI2S'!$B109+(drdp!G109)*'MSXY-TI2S'!$C109+(drdp!J109)*'MSXY-TI2S'!$D109)</f>
        <v>0</v>
      </c>
      <c r="K109" s="21">
        <f>SUM(E$3:E108)+H109</f>
        <v>-0.3131628084416464</v>
      </c>
      <c r="L109" s="21">
        <f>SUM(F$3:F108)+I109</f>
        <v>0.1178249686453017</v>
      </c>
      <c r="M109" s="21">
        <f>SUM(G$3:G108)+J109</f>
        <v>0</v>
      </c>
      <c r="N109" s="21"/>
      <c r="O109" s="21"/>
      <c r="P109" s="21"/>
      <c r="Q109" s="19">
        <f t="shared" si="5"/>
        <v>9.807094459105932E-2</v>
      </c>
      <c r="R109" s="19">
        <f t="shared" si="5"/>
        <v>1.3882723236266329E-2</v>
      </c>
      <c r="S109" s="19">
        <f t="shared" si="5"/>
        <v>0</v>
      </c>
      <c r="T109" s="19">
        <f t="shared" si="6"/>
        <v>-3.6898398085511611E-2</v>
      </c>
      <c r="U109" s="19">
        <f t="shared" si="7"/>
        <v>0</v>
      </c>
      <c r="V109" s="19">
        <f t="shared" si="8"/>
        <v>0</v>
      </c>
    </row>
    <row r="110" spans="1:22" x14ac:dyDescent="0.25">
      <c r="A110" s="26">
        <f>Wellpath!E110</f>
        <v>10200</v>
      </c>
      <c r="B110" s="22">
        <v>0</v>
      </c>
      <c r="C110" s="22">
        <v>0</v>
      </c>
      <c r="D110" s="22">
        <f>SIN(Wellpath!$O110) * (TAN(Dip) * SIN(Wellpath!$L110) * COS(Wellpath!$L110) - COS(Wellpath!$L110) * COS(Wellpath!$L110) * COS(Wellpath!$O110) - COS(Wellpath!$O110)) / 2</f>
        <v>-0.51653339648783825</v>
      </c>
      <c r="E110" s="20">
        <f>Model!$W$18*((drdp!B110+drdp!K110)*'MSXY-TI2S'!$B110+(drdp!E110+drdp!N110)*'MSXY-TI2S'!$C110+(drdp!H110+drdp!Q110)*'MSXY-TI2S'!$D110)</f>
        <v>-1.4022694736124001E-2</v>
      </c>
      <c r="F110" s="20">
        <f>Model!$W$18*((drdp!C110+drdp!L110)*'MSXY-TI2S'!$B110+(drdp!F110+drdp!O110)*'MSXY-TI2S'!$C110+(drdp!I110+drdp!R110)*'MSXY-TI2S'!$D110)</f>
        <v>1.6711596829627699E-2</v>
      </c>
      <c r="G110" s="20">
        <f>Model!$W$18*((drdp!D110+drdp!M110)*'MSXY-TI2S'!$B110+(drdp!G110+drdp!P110)*'MSXY-TI2S'!$C110+(drdp!J110+drdp!S110)*'MSXY-TI2S'!$D110)</f>
        <v>0</v>
      </c>
      <c r="H110" s="18">
        <f>Model!$W$18*((drdp!B110)*'MSXY-TI2S'!$B110+(drdp!E110)*'MSXY-TI2S'!$C110+(drdp!H110)*'MSXY-TI2S'!$D110)</f>
        <v>-7.0113473680620004E-3</v>
      </c>
      <c r="I110" s="18">
        <f>Model!$W$18*((drdp!C110)*'MSXY-TI2S'!$B110+(drdp!F110)*'MSXY-TI2S'!$C110+(drdp!I110)*'MSXY-TI2S'!$D110)</f>
        <v>8.3557984148138493E-3</v>
      </c>
      <c r="J110" s="18">
        <f>Model!$W$18*((drdp!D110)*'MSXY-TI2S'!$B110+(drdp!G110)*'MSXY-TI2S'!$C110+(drdp!J110)*'MSXY-TI2S'!$D110)</f>
        <v>0</v>
      </c>
      <c r="K110" s="21">
        <f>SUM(E$3:E109)+H110</f>
        <v>-0.3271855031777704</v>
      </c>
      <c r="L110" s="21">
        <f>SUM(F$3:F109)+I110</f>
        <v>0.1345365654749294</v>
      </c>
      <c r="M110" s="21">
        <f>SUM(G$3:G109)+J110</f>
        <v>0</v>
      </c>
      <c r="N110" s="21"/>
      <c r="O110" s="21"/>
      <c r="P110" s="21"/>
      <c r="Q110" s="19">
        <f t="shared" si="5"/>
        <v>0.1070503534896908</v>
      </c>
      <c r="R110" s="19">
        <f t="shared" si="5"/>
        <v>1.8100087449789967E-2</v>
      </c>
      <c r="S110" s="19">
        <f t="shared" si="5"/>
        <v>0</v>
      </c>
      <c r="T110" s="19">
        <f t="shared" si="6"/>
        <v>-4.4018413870723826E-2</v>
      </c>
      <c r="U110" s="19">
        <f t="shared" si="7"/>
        <v>0</v>
      </c>
      <c r="V110" s="19">
        <f t="shared" si="8"/>
        <v>0</v>
      </c>
    </row>
    <row r="111" spans="1:22" x14ac:dyDescent="0.25">
      <c r="A111" s="26">
        <f>Wellpath!E111</f>
        <v>10300</v>
      </c>
      <c r="B111" s="22">
        <v>0</v>
      </c>
      <c r="C111" s="22">
        <v>0</v>
      </c>
      <c r="D111" s="22">
        <f>SIN(Wellpath!$O111) * (TAN(Dip) * SIN(Wellpath!$L111) * COS(Wellpath!$L111) - COS(Wellpath!$L111) * COS(Wellpath!$L111) * COS(Wellpath!$O111) - COS(Wellpath!$O111)) / 2</f>
        <v>-0.51653339648783825</v>
      </c>
      <c r="E111" s="20">
        <f>Model!$W$18*((drdp!B111+drdp!K111)*'MSXY-TI2S'!$B111+(drdp!E111+drdp!N111)*'MSXY-TI2S'!$C111+(drdp!H111+drdp!Q111)*'MSXY-TI2S'!$D111)</f>
        <v>-1.4022694736124001E-2</v>
      </c>
      <c r="F111" s="20">
        <f>Model!$W$18*((drdp!C111+drdp!L111)*'MSXY-TI2S'!$B111+(drdp!F111+drdp!O111)*'MSXY-TI2S'!$C111+(drdp!I111+drdp!R111)*'MSXY-TI2S'!$D111)</f>
        <v>1.6711596829627699E-2</v>
      </c>
      <c r="G111" s="20">
        <f>Model!$W$18*((drdp!D111+drdp!M111)*'MSXY-TI2S'!$B111+(drdp!G111+drdp!P111)*'MSXY-TI2S'!$C111+(drdp!J111+drdp!S111)*'MSXY-TI2S'!$D111)</f>
        <v>0</v>
      </c>
      <c r="H111" s="18">
        <f>Model!$W$18*((drdp!B111)*'MSXY-TI2S'!$B111+(drdp!E111)*'MSXY-TI2S'!$C111+(drdp!H111)*'MSXY-TI2S'!$D111)</f>
        <v>-7.0113473680620004E-3</v>
      </c>
      <c r="I111" s="18">
        <f>Model!$W$18*((drdp!C111)*'MSXY-TI2S'!$B111+(drdp!F111)*'MSXY-TI2S'!$C111+(drdp!I111)*'MSXY-TI2S'!$D111)</f>
        <v>8.3557984148138493E-3</v>
      </c>
      <c r="J111" s="18">
        <f>Model!$W$18*((drdp!D111)*'MSXY-TI2S'!$B111+(drdp!G111)*'MSXY-TI2S'!$C111+(drdp!J111)*'MSXY-TI2S'!$D111)</f>
        <v>0</v>
      </c>
      <c r="K111" s="21">
        <f>SUM(E$3:E110)+H111</f>
        <v>-0.3412081979138944</v>
      </c>
      <c r="L111" s="21">
        <f>SUM(F$3:F110)+I111</f>
        <v>0.15124816230455709</v>
      </c>
      <c r="M111" s="21">
        <f>SUM(G$3:G110)+J111</f>
        <v>0</v>
      </c>
      <c r="N111" s="21"/>
      <c r="O111" s="21"/>
      <c r="P111" s="21"/>
      <c r="Q111" s="19">
        <f t="shared" si="5"/>
        <v>0.11642303432364733</v>
      </c>
      <c r="R111" s="19">
        <f t="shared" si="5"/>
        <v>2.2876006600505646E-2</v>
      </c>
      <c r="S111" s="19">
        <f t="shared" si="5"/>
        <v>0</v>
      </c>
      <c r="T111" s="19">
        <f t="shared" si="6"/>
        <v>-5.160711289772614E-2</v>
      </c>
      <c r="U111" s="19">
        <f t="shared" si="7"/>
        <v>0</v>
      </c>
      <c r="V111" s="19">
        <f t="shared" si="8"/>
        <v>0</v>
      </c>
    </row>
    <row r="112" spans="1:22" x14ac:dyDescent="0.25">
      <c r="A112" s="26">
        <f>Wellpath!E112</f>
        <v>10400</v>
      </c>
      <c r="B112" s="22">
        <v>0</v>
      </c>
      <c r="C112" s="22">
        <v>0</v>
      </c>
      <c r="D112" s="22">
        <f>SIN(Wellpath!$O112) * (TAN(Dip) * SIN(Wellpath!$L112) * COS(Wellpath!$L112) - COS(Wellpath!$L112) * COS(Wellpath!$L112) * COS(Wellpath!$O112) - COS(Wellpath!$O112)) / 2</f>
        <v>-0.51653339648783825</v>
      </c>
      <c r="E112" s="20">
        <f>Model!$W$18*((drdp!B112+drdp!K112)*'MSXY-TI2S'!$B112+(drdp!E112+drdp!N112)*'MSXY-TI2S'!$C112+(drdp!H112+drdp!Q112)*'MSXY-TI2S'!$D112)</f>
        <v>-1.4022694736124001E-2</v>
      </c>
      <c r="F112" s="20">
        <f>Model!$W$18*((drdp!C112+drdp!L112)*'MSXY-TI2S'!$B112+(drdp!F112+drdp!O112)*'MSXY-TI2S'!$C112+(drdp!I112+drdp!R112)*'MSXY-TI2S'!$D112)</f>
        <v>1.6711596829627699E-2</v>
      </c>
      <c r="G112" s="20">
        <f>Model!$W$18*((drdp!D112+drdp!M112)*'MSXY-TI2S'!$B112+(drdp!G112+drdp!P112)*'MSXY-TI2S'!$C112+(drdp!J112+drdp!S112)*'MSXY-TI2S'!$D112)</f>
        <v>0</v>
      </c>
      <c r="H112" s="18">
        <f>Model!$W$18*((drdp!B112)*'MSXY-TI2S'!$B112+(drdp!E112)*'MSXY-TI2S'!$C112+(drdp!H112)*'MSXY-TI2S'!$D112)</f>
        <v>-7.0113473680620004E-3</v>
      </c>
      <c r="I112" s="18">
        <f>Model!$W$18*((drdp!C112)*'MSXY-TI2S'!$B112+(drdp!F112)*'MSXY-TI2S'!$C112+(drdp!I112)*'MSXY-TI2S'!$D112)</f>
        <v>8.3557984148138493E-3</v>
      </c>
      <c r="J112" s="18">
        <f>Model!$W$18*((drdp!D112)*'MSXY-TI2S'!$B112+(drdp!G112)*'MSXY-TI2S'!$C112+(drdp!J112)*'MSXY-TI2S'!$D112)</f>
        <v>0</v>
      </c>
      <c r="K112" s="21">
        <f>SUM(E$3:E111)+H112</f>
        <v>-0.35523089265001839</v>
      </c>
      <c r="L112" s="21">
        <f>SUM(F$3:F111)+I112</f>
        <v>0.16795975913418479</v>
      </c>
      <c r="M112" s="21">
        <f>SUM(G$3:G111)+J112</f>
        <v>0</v>
      </c>
      <c r="N112" s="21"/>
      <c r="O112" s="21"/>
      <c r="P112" s="21"/>
      <c r="Q112" s="19">
        <f t="shared" si="5"/>
        <v>0.12618898709292889</v>
      </c>
      <c r="R112" s="19">
        <f t="shared" si="5"/>
        <v>2.8210480688413371E-2</v>
      </c>
      <c r="S112" s="19">
        <f t="shared" si="5"/>
        <v>0</v>
      </c>
      <c r="T112" s="19">
        <f t="shared" si="6"/>
        <v>-5.966449516651854E-2</v>
      </c>
      <c r="U112" s="19">
        <f t="shared" si="7"/>
        <v>0</v>
      </c>
      <c r="V112" s="19">
        <f t="shared" si="8"/>
        <v>0</v>
      </c>
    </row>
    <row r="113" spans="1:22" x14ac:dyDescent="0.25">
      <c r="A113" s="26">
        <f>Wellpath!E113</f>
        <v>10500</v>
      </c>
      <c r="B113" s="22">
        <v>0</v>
      </c>
      <c r="C113" s="22">
        <v>0</v>
      </c>
      <c r="D113" s="22">
        <f>SIN(Wellpath!$O113) * (TAN(Dip) * SIN(Wellpath!$L113) * COS(Wellpath!$L113) - COS(Wellpath!$L113) * COS(Wellpath!$L113) * COS(Wellpath!$O113) - COS(Wellpath!$O113)) / 2</f>
        <v>-0.51653339648783825</v>
      </c>
      <c r="E113" s="20">
        <f>Model!$W$18*((drdp!B113+drdp!K113)*'MSXY-TI2S'!$B113+(drdp!E113+drdp!N113)*'MSXY-TI2S'!$C113+(drdp!H113+drdp!Q113)*'MSXY-TI2S'!$D113)</f>
        <v>-1.4022694736124001E-2</v>
      </c>
      <c r="F113" s="20">
        <f>Model!$W$18*((drdp!C113+drdp!L113)*'MSXY-TI2S'!$B113+(drdp!F113+drdp!O113)*'MSXY-TI2S'!$C113+(drdp!I113+drdp!R113)*'MSXY-TI2S'!$D113)</f>
        <v>1.6711596829627699E-2</v>
      </c>
      <c r="G113" s="20">
        <f>Model!$W$18*((drdp!D113+drdp!M113)*'MSXY-TI2S'!$B113+(drdp!G113+drdp!P113)*'MSXY-TI2S'!$C113+(drdp!J113+drdp!S113)*'MSXY-TI2S'!$D113)</f>
        <v>0</v>
      </c>
      <c r="H113" s="18">
        <f>Model!$W$18*((drdp!B113)*'MSXY-TI2S'!$B113+(drdp!E113)*'MSXY-TI2S'!$C113+(drdp!H113)*'MSXY-TI2S'!$D113)</f>
        <v>-7.0113473680620004E-3</v>
      </c>
      <c r="I113" s="18">
        <f>Model!$W$18*((drdp!C113)*'MSXY-TI2S'!$B113+(drdp!F113)*'MSXY-TI2S'!$C113+(drdp!I113)*'MSXY-TI2S'!$D113)</f>
        <v>8.3557984148138493E-3</v>
      </c>
      <c r="J113" s="18">
        <f>Model!$W$18*((drdp!D113)*'MSXY-TI2S'!$B113+(drdp!G113)*'MSXY-TI2S'!$C113+(drdp!J113)*'MSXY-TI2S'!$D113)</f>
        <v>0</v>
      </c>
      <c r="K113" s="21">
        <f>SUM(E$3:E112)+H113</f>
        <v>-0.36925358738614239</v>
      </c>
      <c r="L113" s="21">
        <f>SUM(F$3:F112)+I113</f>
        <v>0.18467135596381248</v>
      </c>
      <c r="M113" s="21">
        <f>SUM(G$3:G112)+J113</f>
        <v>0</v>
      </c>
      <c r="N113" s="21"/>
      <c r="O113" s="21"/>
      <c r="P113" s="21"/>
      <c r="Q113" s="19">
        <f t="shared" si="5"/>
        <v>0.13634821179753551</v>
      </c>
      <c r="R113" s="19">
        <f t="shared" si="5"/>
        <v>3.4103509713513142E-2</v>
      </c>
      <c r="S113" s="19">
        <f t="shared" si="5"/>
        <v>0</v>
      </c>
      <c r="T113" s="19">
        <f t="shared" si="6"/>
        <v>-6.8190560677101039E-2</v>
      </c>
      <c r="U113" s="19">
        <f t="shared" si="7"/>
        <v>0</v>
      </c>
      <c r="V113" s="19">
        <f t="shared" si="8"/>
        <v>0</v>
      </c>
    </row>
    <row r="114" spans="1:22" x14ac:dyDescent="0.25">
      <c r="A114" s="26">
        <f>Wellpath!E114</f>
        <v>10600</v>
      </c>
      <c r="B114" s="22">
        <v>0</v>
      </c>
      <c r="C114" s="22">
        <v>0</v>
      </c>
      <c r="D114" s="22">
        <f>SIN(Wellpath!$O114) * (TAN(Dip) * SIN(Wellpath!$L114) * COS(Wellpath!$L114) - COS(Wellpath!$L114) * COS(Wellpath!$L114) * COS(Wellpath!$O114) - COS(Wellpath!$O114)) / 2</f>
        <v>-0.51653339648783825</v>
      </c>
      <c r="E114" s="20">
        <f>Model!$W$18*((drdp!B114+drdp!K114)*'MSXY-TI2S'!$B114+(drdp!E114+drdp!N114)*'MSXY-TI2S'!$C114+(drdp!H114+drdp!Q114)*'MSXY-TI2S'!$D114)</f>
        <v>-1.4022694736124001E-2</v>
      </c>
      <c r="F114" s="20">
        <f>Model!$W$18*((drdp!C114+drdp!L114)*'MSXY-TI2S'!$B114+(drdp!F114+drdp!O114)*'MSXY-TI2S'!$C114+(drdp!I114+drdp!R114)*'MSXY-TI2S'!$D114)</f>
        <v>1.6711596829627699E-2</v>
      </c>
      <c r="G114" s="20">
        <f>Model!$W$18*((drdp!D114+drdp!M114)*'MSXY-TI2S'!$B114+(drdp!G114+drdp!P114)*'MSXY-TI2S'!$C114+(drdp!J114+drdp!S114)*'MSXY-TI2S'!$D114)</f>
        <v>0</v>
      </c>
      <c r="H114" s="18">
        <f>Model!$W$18*((drdp!B114)*'MSXY-TI2S'!$B114+(drdp!E114)*'MSXY-TI2S'!$C114+(drdp!H114)*'MSXY-TI2S'!$D114)</f>
        <v>-7.0113473680620004E-3</v>
      </c>
      <c r="I114" s="18">
        <f>Model!$W$18*((drdp!C114)*'MSXY-TI2S'!$B114+(drdp!F114)*'MSXY-TI2S'!$C114+(drdp!I114)*'MSXY-TI2S'!$D114)</f>
        <v>8.3557984148138493E-3</v>
      </c>
      <c r="J114" s="18">
        <f>Model!$W$18*((drdp!D114)*'MSXY-TI2S'!$B114+(drdp!G114)*'MSXY-TI2S'!$C114+(drdp!J114)*'MSXY-TI2S'!$D114)</f>
        <v>0</v>
      </c>
      <c r="K114" s="21">
        <f>SUM(E$3:E113)+H114</f>
        <v>-0.38327628212226639</v>
      </c>
      <c r="L114" s="21">
        <f>SUM(F$3:F113)+I114</f>
        <v>0.20138295279344018</v>
      </c>
      <c r="M114" s="21">
        <f>SUM(G$3:G113)+J114</f>
        <v>0</v>
      </c>
      <c r="N114" s="21"/>
      <c r="O114" s="21"/>
      <c r="P114" s="21"/>
      <c r="Q114" s="19">
        <f t="shared" si="5"/>
        <v>0.14690070843746714</v>
      </c>
      <c r="R114" s="19">
        <f t="shared" si="5"/>
        <v>4.0555093675804954E-2</v>
      </c>
      <c r="S114" s="19">
        <f t="shared" si="5"/>
        <v>0</v>
      </c>
      <c r="T114" s="19">
        <f t="shared" si="6"/>
        <v>-7.7185309429473631E-2</v>
      </c>
      <c r="U114" s="19">
        <f t="shared" si="7"/>
        <v>0</v>
      </c>
      <c r="V114" s="19">
        <f t="shared" si="8"/>
        <v>0</v>
      </c>
    </row>
    <row r="115" spans="1:22" x14ac:dyDescent="0.25">
      <c r="A115" s="26">
        <f>Wellpath!E115</f>
        <v>10700</v>
      </c>
      <c r="B115" s="22">
        <v>0</v>
      </c>
      <c r="C115" s="22">
        <v>0</v>
      </c>
      <c r="D115" s="22">
        <f>SIN(Wellpath!$O115) * (TAN(Dip) * SIN(Wellpath!$L115) * COS(Wellpath!$L115) - COS(Wellpath!$L115) * COS(Wellpath!$L115) * COS(Wellpath!$O115) - COS(Wellpath!$O115)) / 2</f>
        <v>-0.51653339648783825</v>
      </c>
      <c r="E115" s="20">
        <f>Model!$W$18*((drdp!B115+drdp!K115)*'MSXY-TI2S'!$B115+(drdp!E115+drdp!N115)*'MSXY-TI2S'!$C115+(drdp!H115+drdp!Q115)*'MSXY-TI2S'!$D115)</f>
        <v>-1.4022694736124001E-2</v>
      </c>
      <c r="F115" s="20">
        <f>Model!$W$18*((drdp!C115+drdp!L115)*'MSXY-TI2S'!$B115+(drdp!F115+drdp!O115)*'MSXY-TI2S'!$C115+(drdp!I115+drdp!R115)*'MSXY-TI2S'!$D115)</f>
        <v>1.6711596829627699E-2</v>
      </c>
      <c r="G115" s="20">
        <f>Model!$W$18*((drdp!D115+drdp!M115)*'MSXY-TI2S'!$B115+(drdp!G115+drdp!P115)*'MSXY-TI2S'!$C115+(drdp!J115+drdp!S115)*'MSXY-TI2S'!$D115)</f>
        <v>0</v>
      </c>
      <c r="H115" s="18">
        <f>Model!$W$18*((drdp!B115)*'MSXY-TI2S'!$B115+(drdp!E115)*'MSXY-TI2S'!$C115+(drdp!H115)*'MSXY-TI2S'!$D115)</f>
        <v>-7.0113473680620004E-3</v>
      </c>
      <c r="I115" s="18">
        <f>Model!$W$18*((drdp!C115)*'MSXY-TI2S'!$B115+(drdp!F115)*'MSXY-TI2S'!$C115+(drdp!I115)*'MSXY-TI2S'!$D115)</f>
        <v>8.3557984148138493E-3</v>
      </c>
      <c r="J115" s="18">
        <f>Model!$W$18*((drdp!D115)*'MSXY-TI2S'!$B115+(drdp!G115)*'MSXY-TI2S'!$C115+(drdp!J115)*'MSXY-TI2S'!$D115)</f>
        <v>0</v>
      </c>
      <c r="K115" s="21">
        <f>SUM(E$3:E114)+H115</f>
        <v>-0.39729897685839038</v>
      </c>
      <c r="L115" s="21">
        <f>SUM(F$3:F114)+I115</f>
        <v>0.21809454962306787</v>
      </c>
      <c r="M115" s="21">
        <f>SUM(G$3:G114)+J115</f>
        <v>0</v>
      </c>
      <c r="N115" s="21"/>
      <c r="O115" s="21"/>
      <c r="P115" s="21"/>
      <c r="Q115" s="19">
        <f t="shared" si="5"/>
        <v>0.15784647701272381</v>
      </c>
      <c r="R115" s="19">
        <f t="shared" si="5"/>
        <v>4.7565232575288816E-2</v>
      </c>
      <c r="S115" s="19">
        <f t="shared" si="5"/>
        <v>0</v>
      </c>
      <c r="T115" s="19">
        <f t="shared" si="6"/>
        <v>-8.6648741423636322E-2</v>
      </c>
      <c r="U115" s="19">
        <f t="shared" si="7"/>
        <v>0</v>
      </c>
      <c r="V115" s="19">
        <f t="shared" si="8"/>
        <v>0</v>
      </c>
    </row>
    <row r="116" spans="1:22" x14ac:dyDescent="0.25">
      <c r="A116" s="26">
        <f>Wellpath!E116</f>
        <v>10800</v>
      </c>
      <c r="B116" s="22">
        <v>0</v>
      </c>
      <c r="C116" s="22">
        <v>0</v>
      </c>
      <c r="D116" s="22">
        <f>SIN(Wellpath!$O116) * (TAN(Dip) * SIN(Wellpath!$L116) * COS(Wellpath!$L116) - COS(Wellpath!$L116) * COS(Wellpath!$L116) * COS(Wellpath!$O116) - COS(Wellpath!$O116)) / 2</f>
        <v>-0.51653339648783825</v>
      </c>
      <c r="E116" s="20">
        <f>Model!$W$18*((drdp!B116+drdp!K116)*'MSXY-TI2S'!$B116+(drdp!E116+drdp!N116)*'MSXY-TI2S'!$C116+(drdp!H116+drdp!Q116)*'MSXY-TI2S'!$D116)</f>
        <v>-1.4022694736124001E-2</v>
      </c>
      <c r="F116" s="20">
        <f>Model!$W$18*((drdp!C116+drdp!L116)*'MSXY-TI2S'!$B116+(drdp!F116+drdp!O116)*'MSXY-TI2S'!$C116+(drdp!I116+drdp!R116)*'MSXY-TI2S'!$D116)</f>
        <v>1.6711596829627699E-2</v>
      </c>
      <c r="G116" s="20">
        <f>Model!$W$18*((drdp!D116+drdp!M116)*'MSXY-TI2S'!$B116+(drdp!G116+drdp!P116)*'MSXY-TI2S'!$C116+(drdp!J116+drdp!S116)*'MSXY-TI2S'!$D116)</f>
        <v>0</v>
      </c>
      <c r="H116" s="18">
        <f>Model!$W$18*((drdp!B116)*'MSXY-TI2S'!$B116+(drdp!E116)*'MSXY-TI2S'!$C116+(drdp!H116)*'MSXY-TI2S'!$D116)</f>
        <v>-7.0113473680620004E-3</v>
      </c>
      <c r="I116" s="18">
        <f>Model!$W$18*((drdp!C116)*'MSXY-TI2S'!$B116+(drdp!F116)*'MSXY-TI2S'!$C116+(drdp!I116)*'MSXY-TI2S'!$D116)</f>
        <v>8.3557984148138493E-3</v>
      </c>
      <c r="J116" s="18">
        <f>Model!$W$18*((drdp!D116)*'MSXY-TI2S'!$B116+(drdp!G116)*'MSXY-TI2S'!$C116+(drdp!J116)*'MSXY-TI2S'!$D116)</f>
        <v>0</v>
      </c>
      <c r="K116" s="21">
        <f>SUM(E$3:E115)+H116</f>
        <v>-0.41132167159451438</v>
      </c>
      <c r="L116" s="21">
        <f>SUM(F$3:F115)+I116</f>
        <v>0.23480614645269557</v>
      </c>
      <c r="M116" s="21">
        <f>SUM(G$3:G115)+J116</f>
        <v>0</v>
      </c>
      <c r="N116" s="21"/>
      <c r="O116" s="21"/>
      <c r="P116" s="21"/>
      <c r="Q116" s="19">
        <f t="shared" si="5"/>
        <v>0.16918551752330555</v>
      </c>
      <c r="R116" s="19">
        <f t="shared" si="5"/>
        <v>5.5133926411964719E-2</v>
      </c>
      <c r="S116" s="19">
        <f t="shared" si="5"/>
        <v>0</v>
      </c>
      <c r="T116" s="19">
        <f t="shared" si="6"/>
        <v>-9.6580856659589098E-2</v>
      </c>
      <c r="U116" s="19">
        <f t="shared" si="7"/>
        <v>0</v>
      </c>
      <c r="V116" s="19">
        <f t="shared" si="8"/>
        <v>0</v>
      </c>
    </row>
    <row r="117" spans="1:22" x14ac:dyDescent="0.25">
      <c r="A117" s="26">
        <f>Wellpath!E117</f>
        <v>10900</v>
      </c>
      <c r="B117" s="22">
        <v>0</v>
      </c>
      <c r="C117" s="22">
        <v>0</v>
      </c>
      <c r="D117" s="22">
        <f>SIN(Wellpath!$O117) * (TAN(Dip) * SIN(Wellpath!$L117) * COS(Wellpath!$L117) - COS(Wellpath!$L117) * COS(Wellpath!$L117) * COS(Wellpath!$O117) - COS(Wellpath!$O117)) / 2</f>
        <v>-0.51653339648783825</v>
      </c>
      <c r="E117" s="20">
        <f>Model!$W$18*((drdp!B117+drdp!K117)*'MSXY-TI2S'!$B117+(drdp!E117+drdp!N117)*'MSXY-TI2S'!$C117+(drdp!H117+drdp!Q117)*'MSXY-TI2S'!$D117)</f>
        <v>-1.4022694736124001E-2</v>
      </c>
      <c r="F117" s="20">
        <f>Model!$W$18*((drdp!C117+drdp!L117)*'MSXY-TI2S'!$B117+(drdp!F117+drdp!O117)*'MSXY-TI2S'!$C117+(drdp!I117+drdp!R117)*'MSXY-TI2S'!$D117)</f>
        <v>1.6711596829627699E-2</v>
      </c>
      <c r="G117" s="20">
        <f>Model!$W$18*((drdp!D117+drdp!M117)*'MSXY-TI2S'!$B117+(drdp!G117+drdp!P117)*'MSXY-TI2S'!$C117+(drdp!J117+drdp!S117)*'MSXY-TI2S'!$D117)</f>
        <v>0</v>
      </c>
      <c r="H117" s="18">
        <f>Model!$W$18*((drdp!B117)*'MSXY-TI2S'!$B117+(drdp!E117)*'MSXY-TI2S'!$C117+(drdp!H117)*'MSXY-TI2S'!$D117)</f>
        <v>-7.0113473680620004E-3</v>
      </c>
      <c r="I117" s="18">
        <f>Model!$W$18*((drdp!C117)*'MSXY-TI2S'!$B117+(drdp!F117)*'MSXY-TI2S'!$C117+(drdp!I117)*'MSXY-TI2S'!$D117)</f>
        <v>8.3557984148138493E-3</v>
      </c>
      <c r="J117" s="18">
        <f>Model!$W$18*((drdp!D117)*'MSXY-TI2S'!$B117+(drdp!G117)*'MSXY-TI2S'!$C117+(drdp!J117)*'MSXY-TI2S'!$D117)</f>
        <v>0</v>
      </c>
      <c r="K117" s="21">
        <f>SUM(E$3:E116)+H117</f>
        <v>-0.42534436633063838</v>
      </c>
      <c r="L117" s="21">
        <f>SUM(F$3:F116)+I117</f>
        <v>0.25151774328232329</v>
      </c>
      <c r="M117" s="21">
        <f>SUM(G$3:G116)+J117</f>
        <v>0</v>
      </c>
      <c r="N117" s="21"/>
      <c r="O117" s="21"/>
      <c r="P117" s="21"/>
      <c r="Q117" s="19">
        <f t="shared" si="5"/>
        <v>0.1809178299692123</v>
      </c>
      <c r="R117" s="19">
        <f t="shared" si="5"/>
        <v>6.3261175185832685E-2</v>
      </c>
      <c r="S117" s="19">
        <f t="shared" si="5"/>
        <v>0</v>
      </c>
      <c r="T117" s="19">
        <f t="shared" si="6"/>
        <v>-0.10698165513733197</v>
      </c>
      <c r="U117" s="19">
        <f t="shared" si="7"/>
        <v>0</v>
      </c>
      <c r="V117" s="19">
        <f t="shared" si="8"/>
        <v>0</v>
      </c>
    </row>
    <row r="118" spans="1:22" x14ac:dyDescent="0.25">
      <c r="A118" s="26">
        <f>Wellpath!E118</f>
        <v>11000</v>
      </c>
      <c r="B118" s="22">
        <v>0</v>
      </c>
      <c r="C118" s="22">
        <v>0</v>
      </c>
      <c r="D118" s="22">
        <f>SIN(Wellpath!$O118) * (TAN(Dip) * SIN(Wellpath!$L118) * COS(Wellpath!$L118) - COS(Wellpath!$L118) * COS(Wellpath!$L118) * COS(Wellpath!$O118) - COS(Wellpath!$O118)) / 2</f>
        <v>-0.51653339648783825</v>
      </c>
      <c r="E118" s="20">
        <f>Model!$W$18*((drdp!B118+drdp!K118)*'MSXY-TI2S'!$B118+(drdp!E118+drdp!N118)*'MSXY-TI2S'!$C118+(drdp!H118+drdp!Q118)*'MSXY-TI2S'!$D118)</f>
        <v>-1.4022694736124001E-2</v>
      </c>
      <c r="F118" s="20">
        <f>Model!$W$18*((drdp!C118+drdp!L118)*'MSXY-TI2S'!$B118+(drdp!F118+drdp!O118)*'MSXY-TI2S'!$C118+(drdp!I118+drdp!R118)*'MSXY-TI2S'!$D118)</f>
        <v>1.6711596829627699E-2</v>
      </c>
      <c r="G118" s="20">
        <f>Model!$W$18*((drdp!D118+drdp!M118)*'MSXY-TI2S'!$B118+(drdp!G118+drdp!P118)*'MSXY-TI2S'!$C118+(drdp!J118+drdp!S118)*'MSXY-TI2S'!$D118)</f>
        <v>0</v>
      </c>
      <c r="H118" s="18">
        <f>Model!$W$18*((drdp!B118)*'MSXY-TI2S'!$B118+(drdp!E118)*'MSXY-TI2S'!$C118+(drdp!H118)*'MSXY-TI2S'!$D118)</f>
        <v>-7.0113473680620004E-3</v>
      </c>
      <c r="I118" s="18">
        <f>Model!$W$18*((drdp!C118)*'MSXY-TI2S'!$B118+(drdp!F118)*'MSXY-TI2S'!$C118+(drdp!I118)*'MSXY-TI2S'!$D118)</f>
        <v>8.3557984148138493E-3</v>
      </c>
      <c r="J118" s="18">
        <f>Model!$W$18*((drdp!D118)*'MSXY-TI2S'!$B118+(drdp!G118)*'MSXY-TI2S'!$C118+(drdp!J118)*'MSXY-TI2S'!$D118)</f>
        <v>0</v>
      </c>
      <c r="K118" s="21">
        <f>SUM(E$3:E117)+H118</f>
        <v>-0.43936706106676238</v>
      </c>
      <c r="L118" s="21">
        <f>SUM(F$3:F117)+I118</f>
        <v>0.26822934011195099</v>
      </c>
      <c r="M118" s="21">
        <f>SUM(G$3:G117)+J118</f>
        <v>0</v>
      </c>
      <c r="N118" s="21"/>
      <c r="O118" s="21"/>
      <c r="P118" s="21"/>
      <c r="Q118" s="19">
        <f t="shared" si="5"/>
        <v>0.19304341435044409</v>
      </c>
      <c r="R118" s="19">
        <f t="shared" si="5"/>
        <v>7.194697889689268E-2</v>
      </c>
      <c r="S118" s="19">
        <f t="shared" si="5"/>
        <v>0</v>
      </c>
      <c r="T118" s="19">
        <f t="shared" si="6"/>
        <v>-0.11785113685686495</v>
      </c>
      <c r="U118" s="19">
        <f t="shared" si="7"/>
        <v>0</v>
      </c>
      <c r="V118" s="19">
        <f t="shared" si="8"/>
        <v>0</v>
      </c>
    </row>
    <row r="119" spans="1:22" x14ac:dyDescent="0.25">
      <c r="A119" s="26">
        <f>Wellpath!E119</f>
        <v>11100</v>
      </c>
      <c r="B119" s="22">
        <v>0</v>
      </c>
      <c r="C119" s="22">
        <v>0</v>
      </c>
      <c r="D119" s="22">
        <f>SIN(Wellpath!$O119) * (TAN(Dip) * SIN(Wellpath!$L119) * COS(Wellpath!$L119) - COS(Wellpath!$L119) * COS(Wellpath!$L119) * COS(Wellpath!$O119) - COS(Wellpath!$O119)) / 2</f>
        <v>-0.51653339648783825</v>
      </c>
      <c r="E119" s="20">
        <f>Model!$W$18*((drdp!B119+drdp!K119)*'MSXY-TI2S'!$B119+(drdp!E119+drdp!N119)*'MSXY-TI2S'!$C119+(drdp!H119+drdp!Q119)*'MSXY-TI2S'!$D119)</f>
        <v>-1.4022694736124001E-2</v>
      </c>
      <c r="F119" s="20">
        <f>Model!$W$18*((drdp!C119+drdp!L119)*'MSXY-TI2S'!$B119+(drdp!F119+drdp!O119)*'MSXY-TI2S'!$C119+(drdp!I119+drdp!R119)*'MSXY-TI2S'!$D119)</f>
        <v>1.6711596829627699E-2</v>
      </c>
      <c r="G119" s="20">
        <f>Model!$W$18*((drdp!D119+drdp!M119)*'MSXY-TI2S'!$B119+(drdp!G119+drdp!P119)*'MSXY-TI2S'!$C119+(drdp!J119+drdp!S119)*'MSXY-TI2S'!$D119)</f>
        <v>0</v>
      </c>
      <c r="H119" s="18">
        <f>Model!$W$18*((drdp!B119)*'MSXY-TI2S'!$B119+(drdp!E119)*'MSXY-TI2S'!$C119+(drdp!H119)*'MSXY-TI2S'!$D119)</f>
        <v>-7.0113473680620004E-3</v>
      </c>
      <c r="I119" s="18">
        <f>Model!$W$18*((drdp!C119)*'MSXY-TI2S'!$B119+(drdp!F119)*'MSXY-TI2S'!$C119+(drdp!I119)*'MSXY-TI2S'!$D119)</f>
        <v>8.3557984148138493E-3</v>
      </c>
      <c r="J119" s="18">
        <f>Model!$W$18*((drdp!D119)*'MSXY-TI2S'!$B119+(drdp!G119)*'MSXY-TI2S'!$C119+(drdp!J119)*'MSXY-TI2S'!$D119)</f>
        <v>0</v>
      </c>
      <c r="K119" s="21">
        <f>SUM(E$3:E118)+H119</f>
        <v>-0.45338975580288637</v>
      </c>
      <c r="L119" s="21">
        <f>SUM(F$3:F118)+I119</f>
        <v>0.28494093694157868</v>
      </c>
      <c r="M119" s="21">
        <f>SUM(G$3:G118)+J119</f>
        <v>0</v>
      </c>
      <c r="N119" s="21"/>
      <c r="O119" s="21"/>
      <c r="P119" s="21"/>
      <c r="Q119" s="19">
        <f t="shared" si="5"/>
        <v>0.20556227066700095</v>
      </c>
      <c r="R119" s="19">
        <f t="shared" si="5"/>
        <v>8.1191337545144723E-2</v>
      </c>
      <c r="S119" s="19">
        <f t="shared" si="5"/>
        <v>0</v>
      </c>
      <c r="T119" s="19">
        <f t="shared" si="6"/>
        <v>-0.129189301818188</v>
      </c>
      <c r="U119" s="19">
        <f t="shared" si="7"/>
        <v>0</v>
      </c>
      <c r="V119" s="19">
        <f t="shared" si="8"/>
        <v>0</v>
      </c>
    </row>
    <row r="120" spans="1:22" x14ac:dyDescent="0.25">
      <c r="A120" s="26">
        <f>Wellpath!E120</f>
        <v>11200</v>
      </c>
      <c r="B120" s="22">
        <v>0</v>
      </c>
      <c r="C120" s="22">
        <v>0</v>
      </c>
      <c r="D120" s="22">
        <f>SIN(Wellpath!$O120) * (TAN(Dip) * SIN(Wellpath!$L120) * COS(Wellpath!$L120) - COS(Wellpath!$L120) * COS(Wellpath!$L120) * COS(Wellpath!$O120) - COS(Wellpath!$O120)) / 2</f>
        <v>-0.51653339648783825</v>
      </c>
      <c r="E120" s="20">
        <f>Model!$W$18*((drdp!B120+drdp!K120)*'MSXY-TI2S'!$B120+(drdp!E120+drdp!N120)*'MSXY-TI2S'!$C120+(drdp!H120+drdp!Q120)*'MSXY-TI2S'!$D120)</f>
        <v>-1.4022694736124001E-2</v>
      </c>
      <c r="F120" s="20">
        <f>Model!$W$18*((drdp!C120+drdp!L120)*'MSXY-TI2S'!$B120+(drdp!F120+drdp!O120)*'MSXY-TI2S'!$C120+(drdp!I120+drdp!R120)*'MSXY-TI2S'!$D120)</f>
        <v>1.6711596829627699E-2</v>
      </c>
      <c r="G120" s="20">
        <f>Model!$W$18*((drdp!D120+drdp!M120)*'MSXY-TI2S'!$B120+(drdp!G120+drdp!P120)*'MSXY-TI2S'!$C120+(drdp!J120+drdp!S120)*'MSXY-TI2S'!$D120)</f>
        <v>0</v>
      </c>
      <c r="H120" s="18">
        <f>Model!$W$18*((drdp!B120)*'MSXY-TI2S'!$B120+(drdp!E120)*'MSXY-TI2S'!$C120+(drdp!H120)*'MSXY-TI2S'!$D120)</f>
        <v>-7.0113473680620004E-3</v>
      </c>
      <c r="I120" s="18">
        <f>Model!$W$18*((drdp!C120)*'MSXY-TI2S'!$B120+(drdp!F120)*'MSXY-TI2S'!$C120+(drdp!I120)*'MSXY-TI2S'!$D120)</f>
        <v>8.3557984148138493E-3</v>
      </c>
      <c r="J120" s="18">
        <f>Model!$W$18*((drdp!D120)*'MSXY-TI2S'!$B120+(drdp!G120)*'MSXY-TI2S'!$C120+(drdp!J120)*'MSXY-TI2S'!$D120)</f>
        <v>0</v>
      </c>
      <c r="K120" s="21">
        <f>SUM(E$3:E119)+H120</f>
        <v>-0.46741245053901037</v>
      </c>
      <c r="L120" s="21">
        <f>SUM(F$3:F119)+I120</f>
        <v>0.30165253377120638</v>
      </c>
      <c r="M120" s="21">
        <f>SUM(G$3:G119)+J120</f>
        <v>0</v>
      </c>
      <c r="N120" s="21"/>
      <c r="O120" s="21"/>
      <c r="P120" s="21"/>
      <c r="Q120" s="19">
        <f t="shared" si="5"/>
        <v>0.21847439891888282</v>
      </c>
      <c r="R120" s="19">
        <f t="shared" si="5"/>
        <v>9.0994251130588802E-2</v>
      </c>
      <c r="S120" s="19">
        <f t="shared" si="5"/>
        <v>0</v>
      </c>
      <c r="T120" s="19">
        <f t="shared" si="6"/>
        <v>-0.14099615002130117</v>
      </c>
      <c r="U120" s="19">
        <f t="shared" si="7"/>
        <v>0</v>
      </c>
      <c r="V120" s="19">
        <f t="shared" si="8"/>
        <v>0</v>
      </c>
    </row>
    <row r="121" spans="1:22" x14ac:dyDescent="0.25">
      <c r="A121" s="26">
        <f>Wellpath!E121</f>
        <v>11300</v>
      </c>
      <c r="B121" s="22">
        <v>0</v>
      </c>
      <c r="C121" s="22">
        <v>0</v>
      </c>
      <c r="D121" s="22">
        <f>SIN(Wellpath!$O121) * (TAN(Dip) * SIN(Wellpath!$L121) * COS(Wellpath!$L121) - COS(Wellpath!$L121) * COS(Wellpath!$L121) * COS(Wellpath!$O121) - COS(Wellpath!$O121)) / 2</f>
        <v>-0.51653339648783825</v>
      </c>
      <c r="E121" s="20">
        <f>Model!$W$18*((drdp!B121+drdp!K121)*'MSXY-TI2S'!$B121+(drdp!E121+drdp!N121)*'MSXY-TI2S'!$C121+(drdp!H121+drdp!Q121)*'MSXY-TI2S'!$D121)</f>
        <v>-1.4022694736124001E-2</v>
      </c>
      <c r="F121" s="20">
        <f>Model!$W$18*((drdp!C121+drdp!L121)*'MSXY-TI2S'!$B121+(drdp!F121+drdp!O121)*'MSXY-TI2S'!$C121+(drdp!I121+drdp!R121)*'MSXY-TI2S'!$D121)</f>
        <v>1.6711596829627699E-2</v>
      </c>
      <c r="G121" s="20">
        <f>Model!$W$18*((drdp!D121+drdp!M121)*'MSXY-TI2S'!$B121+(drdp!G121+drdp!P121)*'MSXY-TI2S'!$C121+(drdp!J121+drdp!S121)*'MSXY-TI2S'!$D121)</f>
        <v>0</v>
      </c>
      <c r="H121" s="18">
        <f>Model!$W$18*((drdp!B121)*'MSXY-TI2S'!$B121+(drdp!E121)*'MSXY-TI2S'!$C121+(drdp!H121)*'MSXY-TI2S'!$D121)</f>
        <v>-7.0113473680620004E-3</v>
      </c>
      <c r="I121" s="18">
        <f>Model!$W$18*((drdp!C121)*'MSXY-TI2S'!$B121+(drdp!F121)*'MSXY-TI2S'!$C121+(drdp!I121)*'MSXY-TI2S'!$D121)</f>
        <v>8.3557984148138493E-3</v>
      </c>
      <c r="J121" s="18">
        <f>Model!$W$18*((drdp!D121)*'MSXY-TI2S'!$B121+(drdp!G121)*'MSXY-TI2S'!$C121+(drdp!J121)*'MSXY-TI2S'!$D121)</f>
        <v>0</v>
      </c>
      <c r="K121" s="21">
        <f>SUM(E$3:E120)+H121</f>
        <v>-0.48143514527513437</v>
      </c>
      <c r="L121" s="21">
        <f>SUM(F$3:F120)+I121</f>
        <v>0.31836413060083407</v>
      </c>
      <c r="M121" s="21">
        <f>SUM(G$3:G120)+J121</f>
        <v>0</v>
      </c>
      <c r="N121" s="21"/>
      <c r="O121" s="21"/>
      <c r="P121" s="21"/>
      <c r="Q121" s="19">
        <f t="shared" si="5"/>
        <v>0.23177979910608973</v>
      </c>
      <c r="R121" s="19">
        <f t="shared" si="5"/>
        <v>0.10135571965322493</v>
      </c>
      <c r="S121" s="19">
        <f t="shared" si="5"/>
        <v>0</v>
      </c>
      <c r="T121" s="19">
        <f t="shared" si="6"/>
        <v>-0.1532716814662044</v>
      </c>
      <c r="U121" s="19">
        <f t="shared" si="7"/>
        <v>0</v>
      </c>
      <c r="V121" s="19">
        <f t="shared" si="8"/>
        <v>0</v>
      </c>
    </row>
    <row r="122" spans="1:22" x14ac:dyDescent="0.25">
      <c r="A122" s="26">
        <f>Wellpath!E122</f>
        <v>11400</v>
      </c>
      <c r="B122" s="22">
        <v>0</v>
      </c>
      <c r="C122" s="22">
        <v>0</v>
      </c>
      <c r="D122" s="22">
        <f>SIN(Wellpath!$O122) * (TAN(Dip) * SIN(Wellpath!$L122) * COS(Wellpath!$L122) - COS(Wellpath!$L122) * COS(Wellpath!$L122) * COS(Wellpath!$O122) - COS(Wellpath!$O122)) / 2</f>
        <v>-0.51653339648783825</v>
      </c>
      <c r="E122" s="20">
        <f>Model!$W$18*((drdp!B122+drdp!K122)*'MSXY-TI2S'!$B122+(drdp!E122+drdp!N122)*'MSXY-TI2S'!$C122+(drdp!H122+drdp!Q122)*'MSXY-TI2S'!$D122)</f>
        <v>-1.4022694736124001E-2</v>
      </c>
      <c r="F122" s="20">
        <f>Model!$W$18*((drdp!C122+drdp!L122)*'MSXY-TI2S'!$B122+(drdp!F122+drdp!O122)*'MSXY-TI2S'!$C122+(drdp!I122+drdp!R122)*'MSXY-TI2S'!$D122)</f>
        <v>1.6711596829627699E-2</v>
      </c>
      <c r="G122" s="20">
        <f>Model!$W$18*((drdp!D122+drdp!M122)*'MSXY-TI2S'!$B122+(drdp!G122+drdp!P122)*'MSXY-TI2S'!$C122+(drdp!J122+drdp!S122)*'MSXY-TI2S'!$D122)</f>
        <v>0</v>
      </c>
      <c r="H122" s="18">
        <f>Model!$W$18*((drdp!B122)*'MSXY-TI2S'!$B122+(drdp!E122)*'MSXY-TI2S'!$C122+(drdp!H122)*'MSXY-TI2S'!$D122)</f>
        <v>-7.0113473680620004E-3</v>
      </c>
      <c r="I122" s="18">
        <f>Model!$W$18*((drdp!C122)*'MSXY-TI2S'!$B122+(drdp!F122)*'MSXY-TI2S'!$C122+(drdp!I122)*'MSXY-TI2S'!$D122)</f>
        <v>8.3557984148138493E-3</v>
      </c>
      <c r="J122" s="18">
        <f>Model!$W$18*((drdp!D122)*'MSXY-TI2S'!$B122+(drdp!G122)*'MSXY-TI2S'!$C122+(drdp!J122)*'MSXY-TI2S'!$D122)</f>
        <v>0</v>
      </c>
      <c r="K122" s="21">
        <f>SUM(E$3:E121)+H122</f>
        <v>-0.49545784001125837</v>
      </c>
      <c r="L122" s="21">
        <f>SUM(F$3:F121)+I122</f>
        <v>0.33507572743046177</v>
      </c>
      <c r="M122" s="21">
        <f>SUM(G$3:G121)+J122</f>
        <v>0</v>
      </c>
      <c r="N122" s="21"/>
      <c r="O122" s="21"/>
      <c r="P122" s="21"/>
      <c r="Q122" s="19">
        <f t="shared" si="5"/>
        <v>0.24547847122862168</v>
      </c>
      <c r="R122" s="19">
        <f t="shared" si="5"/>
        <v>0.11227574311305311</v>
      </c>
      <c r="S122" s="19">
        <f t="shared" si="5"/>
        <v>0</v>
      </c>
      <c r="T122" s="19">
        <f t="shared" si="6"/>
        <v>-0.16601589615289775</v>
      </c>
      <c r="U122" s="19">
        <f t="shared" si="7"/>
        <v>0</v>
      </c>
      <c r="V122" s="19">
        <f t="shared" si="8"/>
        <v>0</v>
      </c>
    </row>
    <row r="123" spans="1:22" x14ac:dyDescent="0.25">
      <c r="A123" s="26">
        <f>Wellpath!E123</f>
        <v>11500</v>
      </c>
      <c r="B123" s="22">
        <v>0</v>
      </c>
      <c r="C123" s="22">
        <v>0</v>
      </c>
      <c r="D123" s="22">
        <f>SIN(Wellpath!$O123) * (TAN(Dip) * SIN(Wellpath!$L123) * COS(Wellpath!$L123) - COS(Wellpath!$L123) * COS(Wellpath!$L123) * COS(Wellpath!$O123) - COS(Wellpath!$O123)) / 2</f>
        <v>-0.51653339648783825</v>
      </c>
      <c r="E123" s="20">
        <f>Model!$W$18*((drdp!B123+drdp!K123)*'MSXY-TI2S'!$B123+(drdp!E123+drdp!N123)*'MSXY-TI2S'!$C123+(drdp!H123+drdp!Q123)*'MSXY-TI2S'!$D123)</f>
        <v>-1.4022694736124001E-2</v>
      </c>
      <c r="F123" s="20">
        <f>Model!$W$18*((drdp!C123+drdp!L123)*'MSXY-TI2S'!$B123+(drdp!F123+drdp!O123)*'MSXY-TI2S'!$C123+(drdp!I123+drdp!R123)*'MSXY-TI2S'!$D123)</f>
        <v>1.6711596829627699E-2</v>
      </c>
      <c r="G123" s="20">
        <f>Model!$W$18*((drdp!D123+drdp!M123)*'MSXY-TI2S'!$B123+(drdp!G123+drdp!P123)*'MSXY-TI2S'!$C123+(drdp!J123+drdp!S123)*'MSXY-TI2S'!$D123)</f>
        <v>0</v>
      </c>
      <c r="H123" s="18">
        <f>Model!$W$18*((drdp!B123)*'MSXY-TI2S'!$B123+(drdp!E123)*'MSXY-TI2S'!$C123+(drdp!H123)*'MSXY-TI2S'!$D123)</f>
        <v>-7.0113473680620004E-3</v>
      </c>
      <c r="I123" s="18">
        <f>Model!$W$18*((drdp!C123)*'MSXY-TI2S'!$B123+(drdp!F123)*'MSXY-TI2S'!$C123+(drdp!I123)*'MSXY-TI2S'!$D123)</f>
        <v>8.3557984148138493E-3</v>
      </c>
      <c r="J123" s="18">
        <f>Model!$W$18*((drdp!D123)*'MSXY-TI2S'!$B123+(drdp!G123)*'MSXY-TI2S'!$C123+(drdp!J123)*'MSXY-TI2S'!$D123)</f>
        <v>0</v>
      </c>
      <c r="K123" s="21">
        <f>SUM(E$3:E122)+H123</f>
        <v>-0.50948053474738231</v>
      </c>
      <c r="L123" s="21">
        <f>SUM(F$3:F122)+I123</f>
        <v>0.35178732426008946</v>
      </c>
      <c r="M123" s="21">
        <f>SUM(G$3:G122)+J123</f>
        <v>0</v>
      </c>
      <c r="N123" s="21"/>
      <c r="O123" s="21"/>
      <c r="P123" s="21"/>
      <c r="Q123" s="19">
        <f t="shared" si="5"/>
        <v>0.25957041528647862</v>
      </c>
      <c r="R123" s="19">
        <f t="shared" si="5"/>
        <v>0.12375432151007333</v>
      </c>
      <c r="S123" s="19">
        <f t="shared" si="5"/>
        <v>0</v>
      </c>
      <c r="T123" s="19">
        <f t="shared" si="6"/>
        <v>-0.17922879408138115</v>
      </c>
      <c r="U123" s="19">
        <f t="shared" si="7"/>
        <v>0</v>
      </c>
      <c r="V123" s="19">
        <f t="shared" si="8"/>
        <v>0</v>
      </c>
    </row>
    <row r="124" spans="1:22" x14ac:dyDescent="0.25">
      <c r="A124" s="26">
        <f>Wellpath!E124</f>
        <v>11600</v>
      </c>
      <c r="B124" s="22">
        <v>0</v>
      </c>
      <c r="C124" s="22">
        <v>0</v>
      </c>
      <c r="D124" s="22">
        <f>SIN(Wellpath!$O124) * (TAN(Dip) * SIN(Wellpath!$L124) * COS(Wellpath!$L124) - COS(Wellpath!$L124) * COS(Wellpath!$L124) * COS(Wellpath!$O124) - COS(Wellpath!$O124)) / 2</f>
        <v>-0.51653339648783825</v>
      </c>
      <c r="E124" s="20">
        <f>Model!$W$18*((drdp!B124+drdp!K124)*'MSXY-TI2S'!$B124+(drdp!E124+drdp!N124)*'MSXY-TI2S'!$C124+(drdp!H124+drdp!Q124)*'MSXY-TI2S'!$D124)</f>
        <v>-1.4022694736124001E-2</v>
      </c>
      <c r="F124" s="20">
        <f>Model!$W$18*((drdp!C124+drdp!L124)*'MSXY-TI2S'!$B124+(drdp!F124+drdp!O124)*'MSXY-TI2S'!$C124+(drdp!I124+drdp!R124)*'MSXY-TI2S'!$D124)</f>
        <v>1.6711596829627699E-2</v>
      </c>
      <c r="G124" s="20">
        <f>Model!$W$18*((drdp!D124+drdp!M124)*'MSXY-TI2S'!$B124+(drdp!G124+drdp!P124)*'MSXY-TI2S'!$C124+(drdp!J124+drdp!S124)*'MSXY-TI2S'!$D124)</f>
        <v>0</v>
      </c>
      <c r="H124" s="18">
        <f>Model!$W$18*((drdp!B124)*'MSXY-TI2S'!$B124+(drdp!E124)*'MSXY-TI2S'!$C124+(drdp!H124)*'MSXY-TI2S'!$D124)</f>
        <v>-7.0113473680620004E-3</v>
      </c>
      <c r="I124" s="18">
        <f>Model!$W$18*((drdp!C124)*'MSXY-TI2S'!$B124+(drdp!F124)*'MSXY-TI2S'!$C124+(drdp!I124)*'MSXY-TI2S'!$D124)</f>
        <v>8.3557984148138493E-3</v>
      </c>
      <c r="J124" s="18">
        <f>Model!$W$18*((drdp!D124)*'MSXY-TI2S'!$B124+(drdp!G124)*'MSXY-TI2S'!$C124+(drdp!J124)*'MSXY-TI2S'!$D124)</f>
        <v>0</v>
      </c>
      <c r="K124" s="21">
        <f>SUM(E$3:E123)+H124</f>
        <v>-0.52350322948350636</v>
      </c>
      <c r="L124" s="21">
        <f>SUM(F$3:F123)+I124</f>
        <v>0.36849892108971716</v>
      </c>
      <c r="M124" s="21">
        <f>SUM(G$3:G123)+J124</f>
        <v>0</v>
      </c>
      <c r="N124" s="21"/>
      <c r="O124" s="21"/>
      <c r="P124" s="21"/>
      <c r="Q124" s="19">
        <f t="shared" si="5"/>
        <v>0.27405563127966071</v>
      </c>
      <c r="R124" s="19">
        <f t="shared" si="5"/>
        <v>0.13579145484428559</v>
      </c>
      <c r="S124" s="19">
        <f t="shared" si="5"/>
        <v>0</v>
      </c>
      <c r="T124" s="19">
        <f t="shared" si="6"/>
        <v>-0.19291037525165469</v>
      </c>
      <c r="U124" s="19">
        <f t="shared" si="7"/>
        <v>0</v>
      </c>
      <c r="V124" s="19">
        <f t="shared" si="8"/>
        <v>0</v>
      </c>
    </row>
    <row r="125" spans="1:22" x14ac:dyDescent="0.25">
      <c r="A125" s="26">
        <f>Wellpath!E125</f>
        <v>11700</v>
      </c>
      <c r="B125" s="22">
        <v>0</v>
      </c>
      <c r="C125" s="22">
        <v>0</v>
      </c>
      <c r="D125" s="22">
        <f>SIN(Wellpath!$O125) * (TAN(Dip) * SIN(Wellpath!$L125) * COS(Wellpath!$L125) - COS(Wellpath!$L125) * COS(Wellpath!$L125) * COS(Wellpath!$O125) - COS(Wellpath!$O125)) / 2</f>
        <v>-0.51653339648783825</v>
      </c>
      <c r="E125" s="20">
        <f>Model!$W$18*((drdp!B125+drdp!K125)*'MSXY-TI2S'!$B125+(drdp!E125+drdp!N125)*'MSXY-TI2S'!$C125+(drdp!H125+drdp!Q125)*'MSXY-TI2S'!$D125)</f>
        <v>-1.4022694736124001E-2</v>
      </c>
      <c r="F125" s="20">
        <f>Model!$W$18*((drdp!C125+drdp!L125)*'MSXY-TI2S'!$B125+(drdp!F125+drdp!O125)*'MSXY-TI2S'!$C125+(drdp!I125+drdp!R125)*'MSXY-TI2S'!$D125)</f>
        <v>1.6711596829627699E-2</v>
      </c>
      <c r="G125" s="20">
        <f>Model!$W$18*((drdp!D125+drdp!M125)*'MSXY-TI2S'!$B125+(drdp!G125+drdp!P125)*'MSXY-TI2S'!$C125+(drdp!J125+drdp!S125)*'MSXY-TI2S'!$D125)</f>
        <v>0</v>
      </c>
      <c r="H125" s="18">
        <f>Model!$W$18*((drdp!B125)*'MSXY-TI2S'!$B125+(drdp!E125)*'MSXY-TI2S'!$C125+(drdp!H125)*'MSXY-TI2S'!$D125)</f>
        <v>-7.0113473680620004E-3</v>
      </c>
      <c r="I125" s="18">
        <f>Model!$W$18*((drdp!C125)*'MSXY-TI2S'!$B125+(drdp!F125)*'MSXY-TI2S'!$C125+(drdp!I125)*'MSXY-TI2S'!$D125)</f>
        <v>8.3557984148138493E-3</v>
      </c>
      <c r="J125" s="18">
        <f>Model!$W$18*((drdp!D125)*'MSXY-TI2S'!$B125+(drdp!G125)*'MSXY-TI2S'!$C125+(drdp!J125)*'MSXY-TI2S'!$D125)</f>
        <v>0</v>
      </c>
      <c r="K125" s="21">
        <f>SUM(E$3:E124)+H125</f>
        <v>-0.53752592421963041</v>
      </c>
      <c r="L125" s="21">
        <f>SUM(F$3:F124)+I125</f>
        <v>0.38521051791934485</v>
      </c>
      <c r="M125" s="21">
        <f>SUM(G$3:G124)+J125</f>
        <v>0</v>
      </c>
      <c r="N125" s="21"/>
      <c r="O125" s="21"/>
      <c r="P125" s="21"/>
      <c r="Q125" s="19">
        <f t="shared" si="5"/>
        <v>0.28893411920816786</v>
      </c>
      <c r="R125" s="19">
        <f t="shared" si="5"/>
        <v>0.1483871431156899</v>
      </c>
      <c r="S125" s="19">
        <f t="shared" si="5"/>
        <v>0</v>
      </c>
      <c r="T125" s="19">
        <f t="shared" si="6"/>
        <v>-0.20706063966371835</v>
      </c>
      <c r="U125" s="19">
        <f t="shared" si="7"/>
        <v>0</v>
      </c>
      <c r="V125" s="19">
        <f t="shared" si="8"/>
        <v>0</v>
      </c>
    </row>
    <row r="126" spans="1:22" x14ac:dyDescent="0.25">
      <c r="A126" s="26">
        <f>Wellpath!E126</f>
        <v>11800</v>
      </c>
      <c r="B126" s="22">
        <v>0</v>
      </c>
      <c r="C126" s="22">
        <v>0</v>
      </c>
      <c r="D126" s="22">
        <f>SIN(Wellpath!$O126) * (TAN(Dip) * SIN(Wellpath!$L126) * COS(Wellpath!$L126) - COS(Wellpath!$L126) * COS(Wellpath!$L126) * COS(Wellpath!$O126) - COS(Wellpath!$O126)) / 2</f>
        <v>-0.51653339648783825</v>
      </c>
      <c r="E126" s="20">
        <f>Model!$W$18*((drdp!B126+drdp!K126)*'MSXY-TI2S'!$B126+(drdp!E126+drdp!N126)*'MSXY-TI2S'!$C126+(drdp!H126+drdp!Q126)*'MSXY-TI2S'!$D126)</f>
        <v>-1.4022694736124001E-2</v>
      </c>
      <c r="F126" s="20">
        <f>Model!$W$18*((drdp!C126+drdp!L126)*'MSXY-TI2S'!$B126+(drdp!F126+drdp!O126)*'MSXY-TI2S'!$C126+(drdp!I126+drdp!R126)*'MSXY-TI2S'!$D126)</f>
        <v>1.6711596829627699E-2</v>
      </c>
      <c r="G126" s="20">
        <f>Model!$W$18*((drdp!D126+drdp!M126)*'MSXY-TI2S'!$B126+(drdp!G126+drdp!P126)*'MSXY-TI2S'!$C126+(drdp!J126+drdp!S126)*'MSXY-TI2S'!$D126)</f>
        <v>0</v>
      </c>
      <c r="H126" s="18">
        <f>Model!$W$18*((drdp!B126)*'MSXY-TI2S'!$B126+(drdp!E126)*'MSXY-TI2S'!$C126+(drdp!H126)*'MSXY-TI2S'!$D126)</f>
        <v>-7.0113473680620004E-3</v>
      </c>
      <c r="I126" s="18">
        <f>Model!$W$18*((drdp!C126)*'MSXY-TI2S'!$B126+(drdp!F126)*'MSXY-TI2S'!$C126+(drdp!I126)*'MSXY-TI2S'!$D126)</f>
        <v>8.3557984148138493E-3</v>
      </c>
      <c r="J126" s="18">
        <f>Model!$W$18*((drdp!D126)*'MSXY-TI2S'!$B126+(drdp!G126)*'MSXY-TI2S'!$C126+(drdp!J126)*'MSXY-TI2S'!$D126)</f>
        <v>0</v>
      </c>
      <c r="K126" s="21">
        <f>SUM(E$3:E125)+H126</f>
        <v>-0.55154861895575447</v>
      </c>
      <c r="L126" s="21">
        <f>SUM(F$3:F125)+I126</f>
        <v>0.40192211474897255</v>
      </c>
      <c r="M126" s="21">
        <f>SUM(G$3:G125)+J126</f>
        <v>0</v>
      </c>
      <c r="N126" s="21"/>
      <c r="O126" s="21"/>
      <c r="P126" s="21"/>
      <c r="Q126" s="19">
        <f t="shared" si="5"/>
        <v>0.30420587907200003</v>
      </c>
      <c r="R126" s="19">
        <f t="shared" si="5"/>
        <v>0.16154138632428625</v>
      </c>
      <c r="S126" s="19">
        <f t="shared" si="5"/>
        <v>0</v>
      </c>
      <c r="T126" s="19">
        <f t="shared" si="6"/>
        <v>-0.22167958731757209</v>
      </c>
      <c r="U126" s="19">
        <f t="shared" si="7"/>
        <v>0</v>
      </c>
      <c r="V126" s="19">
        <f t="shared" si="8"/>
        <v>0</v>
      </c>
    </row>
    <row r="127" spans="1:22" x14ac:dyDescent="0.25">
      <c r="A127" s="26">
        <f>Wellpath!E127</f>
        <v>11900</v>
      </c>
      <c r="B127" s="22">
        <v>0</v>
      </c>
      <c r="C127" s="22">
        <v>0</v>
      </c>
      <c r="D127" s="22">
        <f>SIN(Wellpath!$O127) * (TAN(Dip) * SIN(Wellpath!$L127) * COS(Wellpath!$L127) - COS(Wellpath!$L127) * COS(Wellpath!$L127) * COS(Wellpath!$O127) - COS(Wellpath!$O127)) / 2</f>
        <v>-0.51653339648783825</v>
      </c>
      <c r="E127" s="20">
        <f>Model!$W$18*((drdp!B127+drdp!K127)*'MSXY-TI2S'!$B127+(drdp!E127+drdp!N127)*'MSXY-TI2S'!$C127+(drdp!H127+drdp!Q127)*'MSXY-TI2S'!$D127)</f>
        <v>-1.4022694736124001E-2</v>
      </c>
      <c r="F127" s="20">
        <f>Model!$W$18*((drdp!C127+drdp!L127)*'MSXY-TI2S'!$B127+(drdp!F127+drdp!O127)*'MSXY-TI2S'!$C127+(drdp!I127+drdp!R127)*'MSXY-TI2S'!$D127)</f>
        <v>1.6711596829627699E-2</v>
      </c>
      <c r="G127" s="20">
        <f>Model!$W$18*((drdp!D127+drdp!M127)*'MSXY-TI2S'!$B127+(drdp!G127+drdp!P127)*'MSXY-TI2S'!$C127+(drdp!J127+drdp!S127)*'MSXY-TI2S'!$D127)</f>
        <v>0</v>
      </c>
      <c r="H127" s="18">
        <f>Model!$W$18*((drdp!B127)*'MSXY-TI2S'!$B127+(drdp!E127)*'MSXY-TI2S'!$C127+(drdp!H127)*'MSXY-TI2S'!$D127)</f>
        <v>-7.0113473680620004E-3</v>
      </c>
      <c r="I127" s="18">
        <f>Model!$W$18*((drdp!C127)*'MSXY-TI2S'!$B127+(drdp!F127)*'MSXY-TI2S'!$C127+(drdp!I127)*'MSXY-TI2S'!$D127)</f>
        <v>8.3557984148138493E-3</v>
      </c>
      <c r="J127" s="18">
        <f>Model!$W$18*((drdp!D127)*'MSXY-TI2S'!$B127+(drdp!G127)*'MSXY-TI2S'!$C127+(drdp!J127)*'MSXY-TI2S'!$D127)</f>
        <v>0</v>
      </c>
      <c r="K127" s="21">
        <f>SUM(E$3:E126)+H127</f>
        <v>-0.56557131369187852</v>
      </c>
      <c r="L127" s="21">
        <f>SUM(F$3:F126)+I127</f>
        <v>0.41863371157860024</v>
      </c>
      <c r="M127" s="21">
        <f>SUM(G$3:G126)+J127</f>
        <v>0</v>
      </c>
      <c r="N127" s="21"/>
      <c r="O127" s="21"/>
      <c r="P127" s="21"/>
      <c r="Q127" s="19">
        <f t="shared" si="5"/>
        <v>0.31987091087115727</v>
      </c>
      <c r="R127" s="19">
        <f t="shared" si="5"/>
        <v>0.17525418447007465</v>
      </c>
      <c r="S127" s="19">
        <f t="shared" si="5"/>
        <v>0</v>
      </c>
      <c r="T127" s="19">
        <f t="shared" si="6"/>
        <v>-0.23676721821321592</v>
      </c>
      <c r="U127" s="19">
        <f t="shared" si="7"/>
        <v>0</v>
      </c>
      <c r="V127" s="19">
        <f t="shared" si="8"/>
        <v>0</v>
      </c>
    </row>
    <row r="128" spans="1:22" x14ac:dyDescent="0.25">
      <c r="A128" s="26">
        <f>Wellpath!E128</f>
        <v>12000</v>
      </c>
      <c r="B128" s="22">
        <v>0</v>
      </c>
      <c r="C128" s="22">
        <v>0</v>
      </c>
      <c r="D128" s="22">
        <f>SIN(Wellpath!$O128) * (TAN(Dip) * SIN(Wellpath!$L128) * COS(Wellpath!$L128) - COS(Wellpath!$L128) * COS(Wellpath!$L128) * COS(Wellpath!$O128) - COS(Wellpath!$O128)) / 2</f>
        <v>-0.51653339648783825</v>
      </c>
      <c r="E128" s="20">
        <f>Model!$W$18*((drdp!B128+drdp!K128)*'MSXY-TI2S'!$B128+(drdp!E128+drdp!N128)*'MSXY-TI2S'!$C128+(drdp!H128+drdp!Q128)*'MSXY-TI2S'!$D128)</f>
        <v>-1.4022694736124001E-2</v>
      </c>
      <c r="F128" s="20">
        <f>Model!$W$18*((drdp!C128+drdp!L128)*'MSXY-TI2S'!$B128+(drdp!F128+drdp!O128)*'MSXY-TI2S'!$C128+(drdp!I128+drdp!R128)*'MSXY-TI2S'!$D128)</f>
        <v>1.6711596829627699E-2</v>
      </c>
      <c r="G128" s="20">
        <f>Model!$W$18*((drdp!D128+drdp!M128)*'MSXY-TI2S'!$B128+(drdp!G128+drdp!P128)*'MSXY-TI2S'!$C128+(drdp!J128+drdp!S128)*'MSXY-TI2S'!$D128)</f>
        <v>0</v>
      </c>
      <c r="H128" s="18">
        <f>Model!$W$18*((drdp!B128)*'MSXY-TI2S'!$B128+(drdp!E128)*'MSXY-TI2S'!$C128+(drdp!H128)*'MSXY-TI2S'!$D128)</f>
        <v>-7.0113473680620004E-3</v>
      </c>
      <c r="I128" s="18">
        <f>Model!$W$18*((drdp!C128)*'MSXY-TI2S'!$B128+(drdp!F128)*'MSXY-TI2S'!$C128+(drdp!I128)*'MSXY-TI2S'!$D128)</f>
        <v>8.3557984148138493E-3</v>
      </c>
      <c r="J128" s="18">
        <f>Model!$W$18*((drdp!D128)*'MSXY-TI2S'!$B128+(drdp!G128)*'MSXY-TI2S'!$C128+(drdp!J128)*'MSXY-TI2S'!$D128)</f>
        <v>0</v>
      </c>
      <c r="K128" s="21">
        <f>SUM(E$3:E127)+H128</f>
        <v>-0.57959400842800257</v>
      </c>
      <c r="L128" s="21">
        <f>SUM(F$3:F127)+I128</f>
        <v>0.43534530840822794</v>
      </c>
      <c r="M128" s="21">
        <f>SUM(G$3:G127)+J128</f>
        <v>0</v>
      </c>
      <c r="N128" s="21"/>
      <c r="O128" s="21"/>
      <c r="P128" s="21"/>
      <c r="Q128" s="19">
        <f t="shared" si="5"/>
        <v>0.33592921460563951</v>
      </c>
      <c r="R128" s="19">
        <f t="shared" si="5"/>
        <v>0.1895255375530551</v>
      </c>
      <c r="S128" s="19">
        <f t="shared" si="5"/>
        <v>0</v>
      </c>
      <c r="T128" s="19">
        <f t="shared" si="6"/>
        <v>-0.25232353235064986</v>
      </c>
      <c r="U128" s="19">
        <f t="shared" si="7"/>
        <v>0</v>
      </c>
      <c r="V128" s="19">
        <f t="shared" si="8"/>
        <v>0</v>
      </c>
    </row>
    <row r="129" spans="1:22" x14ac:dyDescent="0.25">
      <c r="A129" s="26">
        <f>Wellpath!E129</f>
        <v>12100</v>
      </c>
      <c r="B129" s="22">
        <v>0</v>
      </c>
      <c r="C129" s="22">
        <v>0</v>
      </c>
      <c r="D129" s="22">
        <f>SIN(Wellpath!$O129) * (TAN(Dip) * SIN(Wellpath!$L129) * COS(Wellpath!$L129) - COS(Wellpath!$L129) * COS(Wellpath!$L129) * COS(Wellpath!$O129) - COS(Wellpath!$O129)) / 2</f>
        <v>-0.51653339648783825</v>
      </c>
      <c r="E129" s="20">
        <f>Model!$W$18*((drdp!B129+drdp!K129)*'MSXY-TI2S'!$B129+(drdp!E129+drdp!N129)*'MSXY-TI2S'!$C129+(drdp!H129+drdp!Q129)*'MSXY-TI2S'!$D129)</f>
        <v>-1.4022694736124001E-2</v>
      </c>
      <c r="F129" s="20">
        <f>Model!$W$18*((drdp!C129+drdp!L129)*'MSXY-TI2S'!$B129+(drdp!F129+drdp!O129)*'MSXY-TI2S'!$C129+(drdp!I129+drdp!R129)*'MSXY-TI2S'!$D129)</f>
        <v>1.6711596829627699E-2</v>
      </c>
      <c r="G129" s="20">
        <f>Model!$W$18*((drdp!D129+drdp!M129)*'MSXY-TI2S'!$B129+(drdp!G129+drdp!P129)*'MSXY-TI2S'!$C129+(drdp!J129+drdp!S129)*'MSXY-TI2S'!$D129)</f>
        <v>0</v>
      </c>
      <c r="H129" s="18">
        <f>Model!$W$18*((drdp!B129)*'MSXY-TI2S'!$B129+(drdp!E129)*'MSXY-TI2S'!$C129+(drdp!H129)*'MSXY-TI2S'!$D129)</f>
        <v>-7.0113473680620004E-3</v>
      </c>
      <c r="I129" s="18">
        <f>Model!$W$18*((drdp!C129)*'MSXY-TI2S'!$B129+(drdp!F129)*'MSXY-TI2S'!$C129+(drdp!I129)*'MSXY-TI2S'!$D129)</f>
        <v>8.3557984148138493E-3</v>
      </c>
      <c r="J129" s="18">
        <f>Model!$W$18*((drdp!D129)*'MSXY-TI2S'!$B129+(drdp!G129)*'MSXY-TI2S'!$C129+(drdp!J129)*'MSXY-TI2S'!$D129)</f>
        <v>0</v>
      </c>
      <c r="K129" s="21">
        <f>SUM(E$3:E128)+H129</f>
        <v>-0.59361670316412662</v>
      </c>
      <c r="L129" s="21">
        <f>SUM(F$3:F128)+I129</f>
        <v>0.45205690523785563</v>
      </c>
      <c r="M129" s="21">
        <f>SUM(G$3:G128)+J129</f>
        <v>0</v>
      </c>
      <c r="N129" s="21"/>
      <c r="O129" s="21"/>
      <c r="P129" s="21"/>
      <c r="Q129" s="19">
        <f t="shared" si="5"/>
        <v>0.35238079027544683</v>
      </c>
      <c r="R129" s="19">
        <f t="shared" si="5"/>
        <v>0.2043554455732276</v>
      </c>
      <c r="S129" s="19">
        <f t="shared" si="5"/>
        <v>0</v>
      </c>
      <c r="T129" s="19">
        <f t="shared" si="6"/>
        <v>-0.26834852972987389</v>
      </c>
      <c r="U129" s="19">
        <f t="shared" si="7"/>
        <v>0</v>
      </c>
      <c r="V129" s="19">
        <f t="shared" si="8"/>
        <v>0</v>
      </c>
    </row>
    <row r="130" spans="1:22" x14ac:dyDescent="0.25">
      <c r="A130" s="26">
        <f>Wellpath!E130</f>
        <v>12200</v>
      </c>
      <c r="B130" s="22">
        <v>0</v>
      </c>
      <c r="C130" s="22">
        <v>0</v>
      </c>
      <c r="D130" s="22">
        <f>SIN(Wellpath!$O130) * (TAN(Dip) * SIN(Wellpath!$L130) * COS(Wellpath!$L130) - COS(Wellpath!$L130) * COS(Wellpath!$L130) * COS(Wellpath!$O130) - COS(Wellpath!$O130)) / 2</f>
        <v>-0.51653339648783825</v>
      </c>
      <c r="E130" s="20">
        <f>Model!$W$18*((drdp!B130+drdp!K130)*'MSXY-TI2S'!$B130+(drdp!E130+drdp!N130)*'MSXY-TI2S'!$C130+(drdp!H130+drdp!Q130)*'MSXY-TI2S'!$D130)</f>
        <v>-1.4022694736123897E-2</v>
      </c>
      <c r="F130" s="20">
        <f>Model!$W$18*((drdp!C130+drdp!L130)*'MSXY-TI2S'!$B130+(drdp!F130+drdp!O130)*'MSXY-TI2S'!$C130+(drdp!I130+drdp!R130)*'MSXY-TI2S'!$D130)</f>
        <v>1.6711596829627574E-2</v>
      </c>
      <c r="G130" s="20">
        <f>Model!$W$18*((drdp!D130+drdp!M130)*'MSXY-TI2S'!$B130+(drdp!G130+drdp!P130)*'MSXY-TI2S'!$C130+(drdp!J130+drdp!S130)*'MSXY-TI2S'!$D130)</f>
        <v>0</v>
      </c>
      <c r="H130" s="18">
        <f>Model!$W$18*((drdp!B130)*'MSXY-TI2S'!$B130+(drdp!E130)*'MSXY-TI2S'!$C130+(drdp!H130)*'MSXY-TI2S'!$D130)</f>
        <v>-7.0113473680620004E-3</v>
      </c>
      <c r="I130" s="18">
        <f>Model!$W$18*((drdp!C130)*'MSXY-TI2S'!$B130+(drdp!F130)*'MSXY-TI2S'!$C130+(drdp!I130)*'MSXY-TI2S'!$D130)</f>
        <v>8.3557984148138493E-3</v>
      </c>
      <c r="J130" s="18">
        <f>Model!$W$18*((drdp!D130)*'MSXY-TI2S'!$B130+(drdp!G130)*'MSXY-TI2S'!$C130+(drdp!J130)*'MSXY-TI2S'!$D130)</f>
        <v>0</v>
      </c>
      <c r="K130" s="21">
        <f>SUM(E$3:E129)+H130</f>
        <v>-0.60763939790025068</v>
      </c>
      <c r="L130" s="21">
        <f>SUM(F$3:F129)+I130</f>
        <v>0.46876850206748333</v>
      </c>
      <c r="M130" s="21">
        <f>SUM(G$3:G129)+J130</f>
        <v>0</v>
      </c>
      <c r="N130" s="21"/>
      <c r="O130" s="21"/>
      <c r="P130" s="21"/>
      <c r="Q130" s="19">
        <f t="shared" si="5"/>
        <v>0.36922563788057916</v>
      </c>
      <c r="R130" s="19">
        <f t="shared" si="5"/>
        <v>0.21974390853059211</v>
      </c>
      <c r="S130" s="19">
        <f t="shared" si="5"/>
        <v>0</v>
      </c>
      <c r="T130" s="19">
        <f t="shared" si="6"/>
        <v>-0.28484221035088797</v>
      </c>
      <c r="U130" s="19">
        <f t="shared" si="7"/>
        <v>0</v>
      </c>
      <c r="V130" s="19">
        <f t="shared" si="8"/>
        <v>0</v>
      </c>
    </row>
    <row r="131" spans="1:22" x14ac:dyDescent="0.25">
      <c r="A131" s="26">
        <f>Wellpath!E131</f>
        <v>12300</v>
      </c>
      <c r="B131" s="22">
        <v>0</v>
      </c>
      <c r="C131" s="22">
        <v>0</v>
      </c>
      <c r="D131" s="22">
        <f>SIN(Wellpath!$O131) * (TAN(Dip) * SIN(Wellpath!$L131) * COS(Wellpath!$L131) - COS(Wellpath!$L131) * COS(Wellpath!$L131) * COS(Wellpath!$O131) - COS(Wellpath!$O131)) / 2</f>
        <v>-0.51653339648783825</v>
      </c>
      <c r="E131" s="20">
        <f>Model!$W$18*((drdp!B131+drdp!K131)*'MSXY-TI2S'!$B131+(drdp!E131+drdp!N131)*'MSXY-TI2S'!$C131+(drdp!H131+drdp!Q131)*'MSXY-TI2S'!$D131)</f>
        <v>-1.4022694736123897E-2</v>
      </c>
      <c r="F131" s="20">
        <f>Model!$W$18*((drdp!C131+drdp!L131)*'MSXY-TI2S'!$B131+(drdp!F131+drdp!O131)*'MSXY-TI2S'!$C131+(drdp!I131+drdp!R131)*'MSXY-TI2S'!$D131)</f>
        <v>1.6711596829627574E-2</v>
      </c>
      <c r="G131" s="20">
        <f>Model!$W$18*((drdp!D131+drdp!M131)*'MSXY-TI2S'!$B131+(drdp!G131+drdp!P131)*'MSXY-TI2S'!$C131+(drdp!J131+drdp!S131)*'MSXY-TI2S'!$D131)</f>
        <v>0</v>
      </c>
      <c r="H131" s="18">
        <f>Model!$W$18*((drdp!B131)*'MSXY-TI2S'!$B131+(drdp!E131)*'MSXY-TI2S'!$C131+(drdp!H131)*'MSXY-TI2S'!$D131)</f>
        <v>-7.0113473680618954E-3</v>
      </c>
      <c r="I131" s="18">
        <f>Model!$W$18*((drdp!C131)*'MSXY-TI2S'!$B131+(drdp!F131)*'MSXY-TI2S'!$C131+(drdp!I131)*'MSXY-TI2S'!$D131)</f>
        <v>8.3557984148137244E-3</v>
      </c>
      <c r="J131" s="18">
        <f>Model!$W$18*((drdp!D131)*'MSXY-TI2S'!$B131+(drdp!G131)*'MSXY-TI2S'!$C131+(drdp!J131)*'MSXY-TI2S'!$D131)</f>
        <v>0</v>
      </c>
      <c r="K131" s="21">
        <f>SUM(E$3:E130)+H131</f>
        <v>-0.62166209263637451</v>
      </c>
      <c r="L131" s="21">
        <f>SUM(F$3:F130)+I131</f>
        <v>0.48548009889711075</v>
      </c>
      <c r="M131" s="21">
        <f>SUM(G$3:G130)+J131</f>
        <v>0</v>
      </c>
      <c r="N131" s="21"/>
      <c r="O131" s="21"/>
      <c r="P131" s="21"/>
      <c r="Q131" s="19">
        <f t="shared" si="5"/>
        <v>0.38646375742103628</v>
      </c>
      <c r="R131" s="19">
        <f t="shared" si="5"/>
        <v>0.23569092642514844</v>
      </c>
      <c r="S131" s="19">
        <f t="shared" si="5"/>
        <v>0</v>
      </c>
      <c r="T131" s="19">
        <f t="shared" si="6"/>
        <v>-0.30180457421369195</v>
      </c>
      <c r="U131" s="19">
        <f t="shared" si="7"/>
        <v>0</v>
      </c>
      <c r="V131" s="19">
        <f t="shared" si="8"/>
        <v>0</v>
      </c>
    </row>
    <row r="132" spans="1:22" x14ac:dyDescent="0.25">
      <c r="A132" s="26">
        <f>Wellpath!E132</f>
        <v>12400</v>
      </c>
      <c r="B132" s="22">
        <v>0</v>
      </c>
      <c r="C132" s="22">
        <v>0</v>
      </c>
      <c r="D132" s="22">
        <f>SIN(Wellpath!$O132) * (TAN(Dip) * SIN(Wellpath!$L132) * COS(Wellpath!$L132) - COS(Wellpath!$L132) * COS(Wellpath!$L132) * COS(Wellpath!$O132) - COS(Wellpath!$O132)) / 2</f>
        <v>-0.51653339648783825</v>
      </c>
      <c r="E132" s="20">
        <f>Model!$W$18*((drdp!B132+drdp!K132)*'MSXY-TI2S'!$B132+(drdp!E132+drdp!N132)*'MSXY-TI2S'!$C132+(drdp!H132+drdp!Q132)*'MSXY-TI2S'!$D132)</f>
        <v>-1.4022694736124001E-2</v>
      </c>
      <c r="F132" s="20">
        <f>Model!$W$18*((drdp!C132+drdp!L132)*'MSXY-TI2S'!$B132+(drdp!F132+drdp!O132)*'MSXY-TI2S'!$C132+(drdp!I132+drdp!R132)*'MSXY-TI2S'!$D132)</f>
        <v>1.6711596829627699E-2</v>
      </c>
      <c r="G132" s="20">
        <f>Model!$W$18*((drdp!D132+drdp!M132)*'MSXY-TI2S'!$B132+(drdp!G132+drdp!P132)*'MSXY-TI2S'!$C132+(drdp!J132+drdp!S132)*'MSXY-TI2S'!$D132)</f>
        <v>0</v>
      </c>
      <c r="H132" s="18">
        <f>Model!$W$18*((drdp!B132)*'MSXY-TI2S'!$B132+(drdp!E132)*'MSXY-TI2S'!$C132+(drdp!H132)*'MSXY-TI2S'!$D132)</f>
        <v>-7.0113473680620004E-3</v>
      </c>
      <c r="I132" s="18">
        <f>Model!$W$18*((drdp!C132)*'MSXY-TI2S'!$B132+(drdp!F132)*'MSXY-TI2S'!$C132+(drdp!I132)*'MSXY-TI2S'!$D132)</f>
        <v>8.3557984148138493E-3</v>
      </c>
      <c r="J132" s="18">
        <f>Model!$W$18*((drdp!D132)*'MSXY-TI2S'!$B132+(drdp!G132)*'MSXY-TI2S'!$C132+(drdp!J132)*'MSXY-TI2S'!$D132)</f>
        <v>0</v>
      </c>
      <c r="K132" s="21">
        <f>SUM(E$3:E131)+H132</f>
        <v>-0.63568478737249856</v>
      </c>
      <c r="L132" s="21">
        <f>SUM(F$3:F131)+I132</f>
        <v>0.5021916957267385</v>
      </c>
      <c r="M132" s="21">
        <f>SUM(G$3:G131)+J132</f>
        <v>0</v>
      </c>
      <c r="N132" s="21"/>
      <c r="O132" s="21"/>
      <c r="P132" s="21"/>
      <c r="Q132" s="19">
        <f t="shared" ref="Q132:S133" si="9">K132^2</f>
        <v>0.40409514889681869</v>
      </c>
      <c r="R132" s="19">
        <f t="shared" si="9"/>
        <v>0.25219649925689708</v>
      </c>
      <c r="S132" s="19">
        <f t="shared" si="9"/>
        <v>0</v>
      </c>
      <c r="T132" s="19">
        <f t="shared" ref="T132:T133" si="10">K132*L132</f>
        <v>-0.31923562131828626</v>
      </c>
      <c r="U132" s="19">
        <f t="shared" ref="U132:U133" si="11">K132*M132</f>
        <v>0</v>
      </c>
      <c r="V132" s="19">
        <f t="shared" ref="V132:V133" si="12">L132*M132</f>
        <v>0</v>
      </c>
    </row>
    <row r="133" spans="1:22" x14ac:dyDescent="0.25">
      <c r="A133" s="26">
        <f>Wellpath!E133</f>
        <v>12500</v>
      </c>
      <c r="B133" s="22">
        <v>0</v>
      </c>
      <c r="C133" s="22">
        <v>0</v>
      </c>
      <c r="D133" s="22">
        <f>SIN(Wellpath!$O133) * (TAN(Dip) * SIN(Wellpath!$L133) * COS(Wellpath!$L133) - COS(Wellpath!$L133) * COS(Wellpath!$L133) * COS(Wellpath!$O133) - COS(Wellpath!$O133)) / 2</f>
        <v>-0.51653339648783825</v>
      </c>
      <c r="E133" s="20">
        <f>Model!$W$18*((drdp!B133+drdp!K133)*'MSXY-TI2S'!$B133+(drdp!E133+drdp!N133)*'MSXY-TI2S'!$C133+(drdp!H133+drdp!Q133)*'MSXY-TI2S'!$D133)</f>
        <v>0.86940707363968761</v>
      </c>
      <c r="F133" s="20">
        <f>Model!$W$18*((drdp!C133+drdp!L133)*'MSXY-TI2S'!$B133+(drdp!F133+drdp!O133)*'MSXY-TI2S'!$C133+(drdp!I133+drdp!R133)*'MSXY-TI2S'!$D133)</f>
        <v>-1.0361190034369165</v>
      </c>
      <c r="G133" s="20">
        <f>Model!$W$18*((drdp!D133+drdp!M133)*'MSXY-TI2S'!$B133+(drdp!G133+drdp!P133)*'MSXY-TI2S'!$C133+(drdp!J133+drdp!S133)*'MSXY-TI2S'!$D133)</f>
        <v>0</v>
      </c>
      <c r="H133" s="18">
        <f>Model!$W$18*((drdp!B133)*'MSXY-TI2S'!$B133+(drdp!E133)*'MSXY-TI2S'!$C133+(drdp!H133)*'MSXY-TI2S'!$D133)</f>
        <v>-7.0113473680620004E-3</v>
      </c>
      <c r="I133" s="18">
        <f>Model!$W$18*((drdp!C133)*'MSXY-TI2S'!$B133+(drdp!F133)*'MSXY-TI2S'!$C133+(drdp!I133)*'MSXY-TI2S'!$D133)</f>
        <v>8.3557984148138493E-3</v>
      </c>
      <c r="J133" s="18">
        <f>Model!$W$18*((drdp!D133)*'MSXY-TI2S'!$B133+(drdp!G133)*'MSXY-TI2S'!$C133+(drdp!J133)*'MSXY-TI2S'!$D133)</f>
        <v>0</v>
      </c>
      <c r="K133" s="21">
        <f>SUM(E$3:E132)+H133</f>
        <v>-0.64970748210862261</v>
      </c>
      <c r="L133" s="21">
        <f>SUM(F$3:F132)+I133</f>
        <v>0.51890329255636614</v>
      </c>
      <c r="M133" s="21">
        <f>SUM(G$3:G132)+J133</f>
        <v>0</v>
      </c>
      <c r="N133" s="21"/>
      <c r="O133" s="21"/>
      <c r="P133" s="21"/>
      <c r="Q133" s="19">
        <f t="shared" si="9"/>
        <v>0.42211981230792617</v>
      </c>
      <c r="R133" s="19">
        <f t="shared" si="9"/>
        <v>0.2692606270258377</v>
      </c>
      <c r="S133" s="19">
        <f t="shared" si="9"/>
        <v>0</v>
      </c>
      <c r="T133" s="19">
        <f t="shared" si="10"/>
        <v>-0.33713535166467062</v>
      </c>
      <c r="U133" s="19">
        <f t="shared" si="11"/>
        <v>0</v>
      </c>
      <c r="V133" s="19">
        <f t="shared" si="12"/>
        <v>0</v>
      </c>
    </row>
    <row r="134" spans="1:22" x14ac:dyDescent="0.25">
      <c r="A134" s="26">
        <f>Wellpath!E134</f>
        <v>0</v>
      </c>
      <c r="B134" s="22">
        <v>0</v>
      </c>
      <c r="C134" s="22">
        <v>0</v>
      </c>
      <c r="D134" s="22">
        <f>SIN(Wellpath!$O134) * (TAN(Dip) * SIN(Wellpath!$L134) * COS(Wellpath!$L134) - COS(Wellpath!$L134) * COS(Wellpath!$L134) * COS(Wellpath!$O134) - COS(Wellpath!$O134)) / 2</f>
        <v>0</v>
      </c>
      <c r="E134" s="20">
        <f>Model!$W$18*((drdp!B134+drdp!K134)*'MSXY-TI2S'!$B134+(drdp!E134+drdp!N134)*'MSXY-TI2S'!$C134+(drdp!H134+drdp!Q134)*'MSXY-TI2S'!$D134)</f>
        <v>0</v>
      </c>
      <c r="F134" s="20">
        <f>Model!$W$18*((drdp!C134+drdp!L134)*'MSXY-TI2S'!$B134+(drdp!F134+drdp!O134)*'MSXY-TI2S'!$C134+(drdp!I134+drdp!R134)*'MSXY-TI2S'!$D134)</f>
        <v>0</v>
      </c>
      <c r="G134" s="20">
        <f>Model!$W$18*((drdp!D134+drdp!M134)*'MSXY-TI2S'!$B134+(drdp!G134+drdp!P134)*'MSXY-TI2S'!$C134+(drdp!J134+drdp!S134)*'MSXY-TI2S'!$D134)</f>
        <v>0</v>
      </c>
      <c r="H134" s="18">
        <f>Model!$W$18*((drdp!B134)*'MSXY-TI2S'!$B134+(drdp!E134)*'MSXY-TI2S'!$C134+(drdp!H134)*'MSXY-TI2S'!$D134)</f>
        <v>0</v>
      </c>
      <c r="I134" s="18">
        <f>Model!$W$18*((drdp!C134)*'MSXY-TI2S'!$B134+(drdp!F134)*'MSXY-TI2S'!$C134+(drdp!I134)*'MSXY-TI2S'!$D134)</f>
        <v>0</v>
      </c>
      <c r="J134" s="18">
        <f>Model!$W$18*((drdp!D134)*'MSXY-TI2S'!$B134+(drdp!G134)*'MSXY-TI2S'!$C134+(drdp!J134)*'MSXY-TI2S'!$D134)</f>
        <v>0</v>
      </c>
      <c r="K134" s="21">
        <f>SUM(E$3:E133)+H134</f>
        <v>0.22671093889912697</v>
      </c>
      <c r="L134" s="21">
        <f>SUM(F$3:F133)+I134</f>
        <v>-0.52557150929536423</v>
      </c>
      <c r="M134" s="21">
        <f>SUM(G$3:G133)+J134</f>
        <v>0</v>
      </c>
      <c r="N134" s="21"/>
      <c r="O134" s="21"/>
      <c r="P134" s="21"/>
      <c r="Q134" s="19">
        <f t="shared" ref="Q134:Q197" si="13">K134^2</f>
        <v>5.1397849816523684E-2</v>
      </c>
      <c r="R134" s="19">
        <f t="shared" ref="R134:R197" si="14">L134^2</f>
        <v>0.2762254113830071</v>
      </c>
      <c r="S134" s="19">
        <f t="shared" ref="S134:S197" si="15">M134^2</f>
        <v>0</v>
      </c>
      <c r="T134" s="19">
        <f t="shared" ref="T134:T197" si="16">K134*L134</f>
        <v>-0.11915281033098327</v>
      </c>
      <c r="U134" s="19">
        <f t="shared" ref="U134:U197" si="17">K134*M134</f>
        <v>0</v>
      </c>
      <c r="V134" s="19">
        <f t="shared" ref="V134:V197" si="18">L134*M134</f>
        <v>0</v>
      </c>
    </row>
    <row r="135" spans="1:22" x14ac:dyDescent="0.25">
      <c r="A135" s="26">
        <f>Wellpath!E135</f>
        <v>0</v>
      </c>
      <c r="B135" s="22">
        <v>0</v>
      </c>
      <c r="C135" s="22">
        <v>0</v>
      </c>
      <c r="D135" s="22">
        <f>SIN(Wellpath!$O135) * (TAN(Dip) * SIN(Wellpath!$L135) * COS(Wellpath!$L135) - COS(Wellpath!$L135) * COS(Wellpath!$L135) * COS(Wellpath!$O135) - COS(Wellpath!$O135)) / 2</f>
        <v>0</v>
      </c>
      <c r="E135" s="20">
        <f>Model!$W$18*((drdp!B135+drdp!K135)*'MSXY-TI2S'!$B135+(drdp!E135+drdp!N135)*'MSXY-TI2S'!$C135+(drdp!H135+drdp!Q135)*'MSXY-TI2S'!$D135)</f>
        <v>0</v>
      </c>
      <c r="F135" s="20">
        <f>Model!$W$18*((drdp!C135+drdp!L135)*'MSXY-TI2S'!$B135+(drdp!F135+drdp!O135)*'MSXY-TI2S'!$C135+(drdp!I135+drdp!R135)*'MSXY-TI2S'!$D135)</f>
        <v>0</v>
      </c>
      <c r="G135" s="20">
        <f>Model!$W$18*((drdp!D135+drdp!M135)*'MSXY-TI2S'!$B135+(drdp!G135+drdp!P135)*'MSXY-TI2S'!$C135+(drdp!J135+drdp!S135)*'MSXY-TI2S'!$D135)</f>
        <v>0</v>
      </c>
      <c r="H135" s="18">
        <f>Model!$W$18*((drdp!B135)*'MSXY-TI2S'!$B135+(drdp!E135)*'MSXY-TI2S'!$C135+(drdp!H135)*'MSXY-TI2S'!$D135)</f>
        <v>0</v>
      </c>
      <c r="I135" s="18">
        <f>Model!$W$18*((drdp!C135)*'MSXY-TI2S'!$B135+(drdp!F135)*'MSXY-TI2S'!$C135+(drdp!I135)*'MSXY-TI2S'!$D135)</f>
        <v>0</v>
      </c>
      <c r="J135" s="18">
        <f>Model!$W$18*((drdp!D135)*'MSXY-TI2S'!$B135+(drdp!G135)*'MSXY-TI2S'!$C135+(drdp!J135)*'MSXY-TI2S'!$D135)</f>
        <v>0</v>
      </c>
      <c r="K135" s="21">
        <f>SUM(E$3:E134)+H135</f>
        <v>0.22671093889912697</v>
      </c>
      <c r="L135" s="21">
        <f>SUM(F$3:F134)+I135</f>
        <v>-0.52557150929536423</v>
      </c>
      <c r="M135" s="21">
        <f>SUM(G$3:G134)+J135</f>
        <v>0</v>
      </c>
      <c r="N135" s="21"/>
      <c r="O135" s="21"/>
      <c r="P135" s="21"/>
      <c r="Q135" s="19">
        <f t="shared" si="13"/>
        <v>5.1397849816523684E-2</v>
      </c>
      <c r="R135" s="19">
        <f t="shared" si="14"/>
        <v>0.2762254113830071</v>
      </c>
      <c r="S135" s="19">
        <f t="shared" si="15"/>
        <v>0</v>
      </c>
      <c r="T135" s="19">
        <f t="shared" si="16"/>
        <v>-0.11915281033098327</v>
      </c>
      <c r="U135" s="19">
        <f t="shared" si="17"/>
        <v>0</v>
      </c>
      <c r="V135" s="19">
        <f t="shared" si="18"/>
        <v>0</v>
      </c>
    </row>
    <row r="136" spans="1:22" x14ac:dyDescent="0.25">
      <c r="A136" s="26">
        <f>Wellpath!E136</f>
        <v>0</v>
      </c>
      <c r="B136" s="22">
        <v>0</v>
      </c>
      <c r="C136" s="22">
        <v>0</v>
      </c>
      <c r="D136" s="22">
        <f>SIN(Wellpath!$O136) * (TAN(Dip) * SIN(Wellpath!$L136) * COS(Wellpath!$L136) - COS(Wellpath!$L136) * COS(Wellpath!$L136) * COS(Wellpath!$O136) - COS(Wellpath!$O136)) / 2</f>
        <v>0</v>
      </c>
      <c r="E136" s="20">
        <f>Model!$W$18*((drdp!B136+drdp!K136)*'MSXY-TI2S'!$B136+(drdp!E136+drdp!N136)*'MSXY-TI2S'!$C136+(drdp!H136+drdp!Q136)*'MSXY-TI2S'!$D136)</f>
        <v>0</v>
      </c>
      <c r="F136" s="20">
        <f>Model!$W$18*((drdp!C136+drdp!L136)*'MSXY-TI2S'!$B136+(drdp!F136+drdp!O136)*'MSXY-TI2S'!$C136+(drdp!I136+drdp!R136)*'MSXY-TI2S'!$D136)</f>
        <v>0</v>
      </c>
      <c r="G136" s="20">
        <f>Model!$W$18*((drdp!D136+drdp!M136)*'MSXY-TI2S'!$B136+(drdp!G136+drdp!P136)*'MSXY-TI2S'!$C136+(drdp!J136+drdp!S136)*'MSXY-TI2S'!$D136)</f>
        <v>0</v>
      </c>
      <c r="H136" s="18">
        <f>Model!$W$18*((drdp!B136)*'MSXY-TI2S'!$B136+(drdp!E136)*'MSXY-TI2S'!$C136+(drdp!H136)*'MSXY-TI2S'!$D136)</f>
        <v>0</v>
      </c>
      <c r="I136" s="18">
        <f>Model!$W$18*((drdp!C136)*'MSXY-TI2S'!$B136+(drdp!F136)*'MSXY-TI2S'!$C136+(drdp!I136)*'MSXY-TI2S'!$D136)</f>
        <v>0</v>
      </c>
      <c r="J136" s="18">
        <f>Model!$W$18*((drdp!D136)*'MSXY-TI2S'!$B136+(drdp!G136)*'MSXY-TI2S'!$C136+(drdp!J136)*'MSXY-TI2S'!$D136)</f>
        <v>0</v>
      </c>
      <c r="K136" s="21">
        <f>SUM(E$3:E135)+H136</f>
        <v>0.22671093889912697</v>
      </c>
      <c r="L136" s="21">
        <f>SUM(F$3:F135)+I136</f>
        <v>-0.52557150929536423</v>
      </c>
      <c r="M136" s="21">
        <f>SUM(G$3:G135)+J136</f>
        <v>0</v>
      </c>
      <c r="N136" s="21"/>
      <c r="O136" s="21"/>
      <c r="P136" s="21"/>
      <c r="Q136" s="19">
        <f t="shared" si="13"/>
        <v>5.1397849816523684E-2</v>
      </c>
      <c r="R136" s="19">
        <f t="shared" si="14"/>
        <v>0.2762254113830071</v>
      </c>
      <c r="S136" s="19">
        <f t="shared" si="15"/>
        <v>0</v>
      </c>
      <c r="T136" s="19">
        <f t="shared" si="16"/>
        <v>-0.11915281033098327</v>
      </c>
      <c r="U136" s="19">
        <f t="shared" si="17"/>
        <v>0</v>
      </c>
      <c r="V136" s="19">
        <f t="shared" si="18"/>
        <v>0</v>
      </c>
    </row>
    <row r="137" spans="1:22" x14ac:dyDescent="0.25">
      <c r="A137" s="26">
        <f>Wellpath!E137</f>
        <v>0</v>
      </c>
      <c r="B137" s="22">
        <v>0</v>
      </c>
      <c r="C137" s="22">
        <v>0</v>
      </c>
      <c r="D137" s="22">
        <f>SIN(Wellpath!$O137) * (TAN(Dip) * SIN(Wellpath!$L137) * COS(Wellpath!$L137) - COS(Wellpath!$L137) * COS(Wellpath!$L137) * COS(Wellpath!$O137) - COS(Wellpath!$O137)) / 2</f>
        <v>0</v>
      </c>
      <c r="E137" s="20">
        <f>Model!$W$18*((drdp!B137+drdp!K137)*'MSXY-TI2S'!$B137+(drdp!E137+drdp!N137)*'MSXY-TI2S'!$C137+(drdp!H137+drdp!Q137)*'MSXY-TI2S'!$D137)</f>
        <v>0</v>
      </c>
      <c r="F137" s="20">
        <f>Model!$W$18*((drdp!C137+drdp!L137)*'MSXY-TI2S'!$B137+(drdp!F137+drdp!O137)*'MSXY-TI2S'!$C137+(drdp!I137+drdp!R137)*'MSXY-TI2S'!$D137)</f>
        <v>0</v>
      </c>
      <c r="G137" s="20">
        <f>Model!$W$18*((drdp!D137+drdp!M137)*'MSXY-TI2S'!$B137+(drdp!G137+drdp!P137)*'MSXY-TI2S'!$C137+(drdp!J137+drdp!S137)*'MSXY-TI2S'!$D137)</f>
        <v>0</v>
      </c>
      <c r="H137" s="18">
        <f>Model!$W$18*((drdp!B137)*'MSXY-TI2S'!$B137+(drdp!E137)*'MSXY-TI2S'!$C137+(drdp!H137)*'MSXY-TI2S'!$D137)</f>
        <v>0</v>
      </c>
      <c r="I137" s="18">
        <f>Model!$W$18*((drdp!C137)*'MSXY-TI2S'!$B137+(drdp!F137)*'MSXY-TI2S'!$C137+(drdp!I137)*'MSXY-TI2S'!$D137)</f>
        <v>0</v>
      </c>
      <c r="J137" s="18">
        <f>Model!$W$18*((drdp!D137)*'MSXY-TI2S'!$B137+(drdp!G137)*'MSXY-TI2S'!$C137+(drdp!J137)*'MSXY-TI2S'!$D137)</f>
        <v>0</v>
      </c>
      <c r="K137" s="21">
        <f>SUM(E$3:E136)+H137</f>
        <v>0.22671093889912697</v>
      </c>
      <c r="L137" s="21">
        <f>SUM(F$3:F136)+I137</f>
        <v>-0.52557150929536423</v>
      </c>
      <c r="M137" s="21">
        <f>SUM(G$3:G136)+J137</f>
        <v>0</v>
      </c>
      <c r="N137" s="21"/>
      <c r="O137" s="21"/>
      <c r="P137" s="21"/>
      <c r="Q137" s="19">
        <f t="shared" si="13"/>
        <v>5.1397849816523684E-2</v>
      </c>
      <c r="R137" s="19">
        <f t="shared" si="14"/>
        <v>0.2762254113830071</v>
      </c>
      <c r="S137" s="19">
        <f t="shared" si="15"/>
        <v>0</v>
      </c>
      <c r="T137" s="19">
        <f t="shared" si="16"/>
        <v>-0.11915281033098327</v>
      </c>
      <c r="U137" s="19">
        <f t="shared" si="17"/>
        <v>0</v>
      </c>
      <c r="V137" s="19">
        <f t="shared" si="18"/>
        <v>0</v>
      </c>
    </row>
    <row r="138" spans="1:22" x14ac:dyDescent="0.25">
      <c r="A138" s="26">
        <f>Wellpath!E138</f>
        <v>0</v>
      </c>
      <c r="B138" s="22">
        <v>0</v>
      </c>
      <c r="C138" s="22">
        <v>0</v>
      </c>
      <c r="D138" s="22">
        <f>SIN(Wellpath!$O138) * (TAN(Dip) * SIN(Wellpath!$L138) * COS(Wellpath!$L138) - COS(Wellpath!$L138) * COS(Wellpath!$L138) * COS(Wellpath!$O138) - COS(Wellpath!$O138)) / 2</f>
        <v>0</v>
      </c>
      <c r="E138" s="20">
        <f>Model!$W$18*((drdp!B138+drdp!K138)*'MSXY-TI2S'!$B138+(drdp!E138+drdp!N138)*'MSXY-TI2S'!$C138+(drdp!H138+drdp!Q138)*'MSXY-TI2S'!$D138)</f>
        <v>0</v>
      </c>
      <c r="F138" s="20">
        <f>Model!$W$18*((drdp!C138+drdp!L138)*'MSXY-TI2S'!$B138+(drdp!F138+drdp!O138)*'MSXY-TI2S'!$C138+(drdp!I138+drdp!R138)*'MSXY-TI2S'!$D138)</f>
        <v>0</v>
      </c>
      <c r="G138" s="20">
        <f>Model!$W$18*((drdp!D138+drdp!M138)*'MSXY-TI2S'!$B138+(drdp!G138+drdp!P138)*'MSXY-TI2S'!$C138+(drdp!J138+drdp!S138)*'MSXY-TI2S'!$D138)</f>
        <v>0</v>
      </c>
      <c r="H138" s="18">
        <f>Model!$W$18*((drdp!B138)*'MSXY-TI2S'!$B138+(drdp!E138)*'MSXY-TI2S'!$C138+(drdp!H138)*'MSXY-TI2S'!$D138)</f>
        <v>0</v>
      </c>
      <c r="I138" s="18">
        <f>Model!$W$18*((drdp!C138)*'MSXY-TI2S'!$B138+(drdp!F138)*'MSXY-TI2S'!$C138+(drdp!I138)*'MSXY-TI2S'!$D138)</f>
        <v>0</v>
      </c>
      <c r="J138" s="18">
        <f>Model!$W$18*((drdp!D138)*'MSXY-TI2S'!$B138+(drdp!G138)*'MSXY-TI2S'!$C138+(drdp!J138)*'MSXY-TI2S'!$D138)</f>
        <v>0</v>
      </c>
      <c r="K138" s="21">
        <f>SUM(E$3:E137)+H138</f>
        <v>0.22671093889912697</v>
      </c>
      <c r="L138" s="21">
        <f>SUM(F$3:F137)+I138</f>
        <v>-0.52557150929536423</v>
      </c>
      <c r="M138" s="21">
        <f>SUM(G$3:G137)+J138</f>
        <v>0</v>
      </c>
      <c r="N138" s="21"/>
      <c r="O138" s="21"/>
      <c r="P138" s="21"/>
      <c r="Q138" s="19">
        <f t="shared" si="13"/>
        <v>5.1397849816523684E-2</v>
      </c>
      <c r="R138" s="19">
        <f t="shared" si="14"/>
        <v>0.2762254113830071</v>
      </c>
      <c r="S138" s="19">
        <f t="shared" si="15"/>
        <v>0</v>
      </c>
      <c r="T138" s="19">
        <f t="shared" si="16"/>
        <v>-0.11915281033098327</v>
      </c>
      <c r="U138" s="19">
        <f t="shared" si="17"/>
        <v>0</v>
      </c>
      <c r="V138" s="19">
        <f t="shared" si="18"/>
        <v>0</v>
      </c>
    </row>
    <row r="139" spans="1:22" x14ac:dyDescent="0.25">
      <c r="A139" s="26">
        <f>Wellpath!E139</f>
        <v>0</v>
      </c>
      <c r="B139" s="22">
        <v>0</v>
      </c>
      <c r="C139" s="22">
        <v>0</v>
      </c>
      <c r="D139" s="22">
        <f>SIN(Wellpath!$O139) * (TAN(Dip) * SIN(Wellpath!$L139) * COS(Wellpath!$L139) - COS(Wellpath!$L139) * COS(Wellpath!$L139) * COS(Wellpath!$O139) - COS(Wellpath!$O139)) / 2</f>
        <v>0</v>
      </c>
      <c r="E139" s="20">
        <f>Model!$W$18*((drdp!B139+drdp!K139)*'MSXY-TI2S'!$B139+(drdp!E139+drdp!N139)*'MSXY-TI2S'!$C139+(drdp!H139+drdp!Q139)*'MSXY-TI2S'!$D139)</f>
        <v>0</v>
      </c>
      <c r="F139" s="20">
        <f>Model!$W$18*((drdp!C139+drdp!L139)*'MSXY-TI2S'!$B139+(drdp!F139+drdp!O139)*'MSXY-TI2S'!$C139+(drdp!I139+drdp!R139)*'MSXY-TI2S'!$D139)</f>
        <v>0</v>
      </c>
      <c r="G139" s="20">
        <f>Model!$W$18*((drdp!D139+drdp!M139)*'MSXY-TI2S'!$B139+(drdp!G139+drdp!P139)*'MSXY-TI2S'!$C139+(drdp!J139+drdp!S139)*'MSXY-TI2S'!$D139)</f>
        <v>0</v>
      </c>
      <c r="H139" s="18">
        <f>Model!$W$18*((drdp!B139)*'MSXY-TI2S'!$B139+(drdp!E139)*'MSXY-TI2S'!$C139+(drdp!H139)*'MSXY-TI2S'!$D139)</f>
        <v>0</v>
      </c>
      <c r="I139" s="18">
        <f>Model!$W$18*((drdp!C139)*'MSXY-TI2S'!$B139+(drdp!F139)*'MSXY-TI2S'!$C139+(drdp!I139)*'MSXY-TI2S'!$D139)</f>
        <v>0</v>
      </c>
      <c r="J139" s="18">
        <f>Model!$W$18*((drdp!D139)*'MSXY-TI2S'!$B139+(drdp!G139)*'MSXY-TI2S'!$C139+(drdp!J139)*'MSXY-TI2S'!$D139)</f>
        <v>0</v>
      </c>
      <c r="K139" s="21">
        <f>SUM(E$3:E138)+H139</f>
        <v>0.22671093889912697</v>
      </c>
      <c r="L139" s="21">
        <f>SUM(F$3:F138)+I139</f>
        <v>-0.52557150929536423</v>
      </c>
      <c r="M139" s="21">
        <f>SUM(G$3:G138)+J139</f>
        <v>0</v>
      </c>
      <c r="N139" s="21"/>
      <c r="O139" s="21"/>
      <c r="P139" s="21"/>
      <c r="Q139" s="19">
        <f t="shared" si="13"/>
        <v>5.1397849816523684E-2</v>
      </c>
      <c r="R139" s="19">
        <f t="shared" si="14"/>
        <v>0.2762254113830071</v>
      </c>
      <c r="S139" s="19">
        <f t="shared" si="15"/>
        <v>0</v>
      </c>
      <c r="T139" s="19">
        <f t="shared" si="16"/>
        <v>-0.11915281033098327</v>
      </c>
      <c r="U139" s="19">
        <f t="shared" si="17"/>
        <v>0</v>
      </c>
      <c r="V139" s="19">
        <f t="shared" si="18"/>
        <v>0</v>
      </c>
    </row>
    <row r="140" spans="1:22" x14ac:dyDescent="0.25">
      <c r="A140" s="26">
        <f>Wellpath!E140</f>
        <v>0</v>
      </c>
      <c r="B140" s="22">
        <v>0</v>
      </c>
      <c r="C140" s="22">
        <v>0</v>
      </c>
      <c r="D140" s="22">
        <f>SIN(Wellpath!$O140) * (TAN(Dip) * SIN(Wellpath!$L140) * COS(Wellpath!$L140) - COS(Wellpath!$L140) * COS(Wellpath!$L140) * COS(Wellpath!$O140) - COS(Wellpath!$O140)) / 2</f>
        <v>0</v>
      </c>
      <c r="E140" s="20">
        <f>Model!$W$18*((drdp!B140+drdp!K140)*'MSXY-TI2S'!$B140+(drdp!E140+drdp!N140)*'MSXY-TI2S'!$C140+(drdp!H140+drdp!Q140)*'MSXY-TI2S'!$D140)</f>
        <v>0</v>
      </c>
      <c r="F140" s="20">
        <f>Model!$W$18*((drdp!C140+drdp!L140)*'MSXY-TI2S'!$B140+(drdp!F140+drdp!O140)*'MSXY-TI2S'!$C140+(drdp!I140+drdp!R140)*'MSXY-TI2S'!$D140)</f>
        <v>0</v>
      </c>
      <c r="G140" s="20">
        <f>Model!$W$18*((drdp!D140+drdp!M140)*'MSXY-TI2S'!$B140+(drdp!G140+drdp!P140)*'MSXY-TI2S'!$C140+(drdp!J140+drdp!S140)*'MSXY-TI2S'!$D140)</f>
        <v>0</v>
      </c>
      <c r="H140" s="18">
        <f>Model!$W$18*((drdp!B140)*'MSXY-TI2S'!$B140+(drdp!E140)*'MSXY-TI2S'!$C140+(drdp!H140)*'MSXY-TI2S'!$D140)</f>
        <v>0</v>
      </c>
      <c r="I140" s="18">
        <f>Model!$W$18*((drdp!C140)*'MSXY-TI2S'!$B140+(drdp!F140)*'MSXY-TI2S'!$C140+(drdp!I140)*'MSXY-TI2S'!$D140)</f>
        <v>0</v>
      </c>
      <c r="J140" s="18">
        <f>Model!$W$18*((drdp!D140)*'MSXY-TI2S'!$B140+(drdp!G140)*'MSXY-TI2S'!$C140+(drdp!J140)*'MSXY-TI2S'!$D140)</f>
        <v>0</v>
      </c>
      <c r="K140" s="21">
        <f>SUM(E$3:E139)+H140</f>
        <v>0.22671093889912697</v>
      </c>
      <c r="L140" s="21">
        <f>SUM(F$3:F139)+I140</f>
        <v>-0.52557150929536423</v>
      </c>
      <c r="M140" s="21">
        <f>SUM(G$3:G139)+J140</f>
        <v>0</v>
      </c>
      <c r="N140" s="21"/>
      <c r="O140" s="21"/>
      <c r="P140" s="21"/>
      <c r="Q140" s="19">
        <f t="shared" si="13"/>
        <v>5.1397849816523684E-2</v>
      </c>
      <c r="R140" s="19">
        <f t="shared" si="14"/>
        <v>0.2762254113830071</v>
      </c>
      <c r="S140" s="19">
        <f t="shared" si="15"/>
        <v>0</v>
      </c>
      <c r="T140" s="19">
        <f t="shared" si="16"/>
        <v>-0.11915281033098327</v>
      </c>
      <c r="U140" s="19">
        <f t="shared" si="17"/>
        <v>0</v>
      </c>
      <c r="V140" s="19">
        <f t="shared" si="18"/>
        <v>0</v>
      </c>
    </row>
    <row r="141" spans="1:22" x14ac:dyDescent="0.25">
      <c r="A141" s="26">
        <f>Wellpath!E141</f>
        <v>0</v>
      </c>
      <c r="B141" s="22">
        <v>0</v>
      </c>
      <c r="C141" s="22">
        <v>0</v>
      </c>
      <c r="D141" s="22">
        <f>SIN(Wellpath!$O141) * (TAN(Dip) * SIN(Wellpath!$L141) * COS(Wellpath!$L141) - COS(Wellpath!$L141) * COS(Wellpath!$L141) * COS(Wellpath!$O141) - COS(Wellpath!$O141)) / 2</f>
        <v>0</v>
      </c>
      <c r="E141" s="20">
        <f>Model!$W$18*((drdp!B141+drdp!K141)*'MSXY-TI2S'!$B141+(drdp!E141+drdp!N141)*'MSXY-TI2S'!$C141+(drdp!H141+drdp!Q141)*'MSXY-TI2S'!$D141)</f>
        <v>0</v>
      </c>
      <c r="F141" s="20">
        <f>Model!$W$18*((drdp!C141+drdp!L141)*'MSXY-TI2S'!$B141+(drdp!F141+drdp!O141)*'MSXY-TI2S'!$C141+(drdp!I141+drdp!R141)*'MSXY-TI2S'!$D141)</f>
        <v>0</v>
      </c>
      <c r="G141" s="20">
        <f>Model!$W$18*((drdp!D141+drdp!M141)*'MSXY-TI2S'!$B141+(drdp!G141+drdp!P141)*'MSXY-TI2S'!$C141+(drdp!J141+drdp!S141)*'MSXY-TI2S'!$D141)</f>
        <v>0</v>
      </c>
      <c r="H141" s="18">
        <f>Model!$W$18*((drdp!B141)*'MSXY-TI2S'!$B141+(drdp!E141)*'MSXY-TI2S'!$C141+(drdp!H141)*'MSXY-TI2S'!$D141)</f>
        <v>0</v>
      </c>
      <c r="I141" s="18">
        <f>Model!$W$18*((drdp!C141)*'MSXY-TI2S'!$B141+(drdp!F141)*'MSXY-TI2S'!$C141+(drdp!I141)*'MSXY-TI2S'!$D141)</f>
        <v>0</v>
      </c>
      <c r="J141" s="18">
        <f>Model!$W$18*((drdp!D141)*'MSXY-TI2S'!$B141+(drdp!G141)*'MSXY-TI2S'!$C141+(drdp!J141)*'MSXY-TI2S'!$D141)</f>
        <v>0</v>
      </c>
      <c r="K141" s="21">
        <f>SUM(E$3:E140)+H141</f>
        <v>0.22671093889912697</v>
      </c>
      <c r="L141" s="21">
        <f>SUM(F$3:F140)+I141</f>
        <v>-0.52557150929536423</v>
      </c>
      <c r="M141" s="21">
        <f>SUM(G$3:G140)+J141</f>
        <v>0</v>
      </c>
      <c r="N141" s="21"/>
      <c r="O141" s="21"/>
      <c r="P141" s="21"/>
      <c r="Q141" s="19">
        <f t="shared" si="13"/>
        <v>5.1397849816523684E-2</v>
      </c>
      <c r="R141" s="19">
        <f t="shared" si="14"/>
        <v>0.2762254113830071</v>
      </c>
      <c r="S141" s="19">
        <f t="shared" si="15"/>
        <v>0</v>
      </c>
      <c r="T141" s="19">
        <f t="shared" si="16"/>
        <v>-0.11915281033098327</v>
      </c>
      <c r="U141" s="19">
        <f t="shared" si="17"/>
        <v>0</v>
      </c>
      <c r="V141" s="19">
        <f t="shared" si="18"/>
        <v>0</v>
      </c>
    </row>
    <row r="142" spans="1:22" x14ac:dyDescent="0.25">
      <c r="A142" s="26">
        <f>Wellpath!E142</f>
        <v>0</v>
      </c>
      <c r="B142" s="22">
        <v>0</v>
      </c>
      <c r="C142" s="22">
        <v>0</v>
      </c>
      <c r="D142" s="22">
        <f>SIN(Wellpath!$O142) * (TAN(Dip) * SIN(Wellpath!$L142) * COS(Wellpath!$L142) - COS(Wellpath!$L142) * COS(Wellpath!$L142) * COS(Wellpath!$O142) - COS(Wellpath!$O142)) / 2</f>
        <v>0</v>
      </c>
      <c r="E142" s="20">
        <f>Model!$W$18*((drdp!B142+drdp!K142)*'MSXY-TI2S'!$B142+(drdp!E142+drdp!N142)*'MSXY-TI2S'!$C142+(drdp!H142+drdp!Q142)*'MSXY-TI2S'!$D142)</f>
        <v>0</v>
      </c>
      <c r="F142" s="20">
        <f>Model!$W$18*((drdp!C142+drdp!L142)*'MSXY-TI2S'!$B142+(drdp!F142+drdp!O142)*'MSXY-TI2S'!$C142+(drdp!I142+drdp!R142)*'MSXY-TI2S'!$D142)</f>
        <v>0</v>
      </c>
      <c r="G142" s="20">
        <f>Model!$W$18*((drdp!D142+drdp!M142)*'MSXY-TI2S'!$B142+(drdp!G142+drdp!P142)*'MSXY-TI2S'!$C142+(drdp!J142+drdp!S142)*'MSXY-TI2S'!$D142)</f>
        <v>0</v>
      </c>
      <c r="H142" s="18">
        <f>Model!$W$18*((drdp!B142)*'MSXY-TI2S'!$B142+(drdp!E142)*'MSXY-TI2S'!$C142+(drdp!H142)*'MSXY-TI2S'!$D142)</f>
        <v>0</v>
      </c>
      <c r="I142" s="18">
        <f>Model!$W$18*((drdp!C142)*'MSXY-TI2S'!$B142+(drdp!F142)*'MSXY-TI2S'!$C142+(drdp!I142)*'MSXY-TI2S'!$D142)</f>
        <v>0</v>
      </c>
      <c r="J142" s="18">
        <f>Model!$W$18*((drdp!D142)*'MSXY-TI2S'!$B142+(drdp!G142)*'MSXY-TI2S'!$C142+(drdp!J142)*'MSXY-TI2S'!$D142)</f>
        <v>0</v>
      </c>
      <c r="K142" s="21">
        <f>SUM(E$3:E141)+H142</f>
        <v>0.22671093889912697</v>
      </c>
      <c r="L142" s="21">
        <f>SUM(F$3:F141)+I142</f>
        <v>-0.52557150929536423</v>
      </c>
      <c r="M142" s="21">
        <f>SUM(G$3:G141)+J142</f>
        <v>0</v>
      </c>
      <c r="N142" s="21"/>
      <c r="O142" s="21"/>
      <c r="P142" s="21"/>
      <c r="Q142" s="19">
        <f t="shared" si="13"/>
        <v>5.1397849816523684E-2</v>
      </c>
      <c r="R142" s="19">
        <f t="shared" si="14"/>
        <v>0.2762254113830071</v>
      </c>
      <c r="S142" s="19">
        <f t="shared" si="15"/>
        <v>0</v>
      </c>
      <c r="T142" s="19">
        <f t="shared" si="16"/>
        <v>-0.11915281033098327</v>
      </c>
      <c r="U142" s="19">
        <f t="shared" si="17"/>
        <v>0</v>
      </c>
      <c r="V142" s="19">
        <f t="shared" si="18"/>
        <v>0</v>
      </c>
    </row>
    <row r="143" spans="1:22" x14ac:dyDescent="0.25">
      <c r="A143" s="26">
        <f>Wellpath!E143</f>
        <v>0</v>
      </c>
      <c r="B143" s="22">
        <v>0</v>
      </c>
      <c r="C143" s="22">
        <v>0</v>
      </c>
      <c r="D143" s="22">
        <f>SIN(Wellpath!$O143) * (TAN(Dip) * SIN(Wellpath!$L143) * COS(Wellpath!$L143) - COS(Wellpath!$L143) * COS(Wellpath!$L143) * COS(Wellpath!$O143) - COS(Wellpath!$O143)) / 2</f>
        <v>0</v>
      </c>
      <c r="E143" s="20">
        <f>Model!$W$18*((drdp!B143+drdp!K143)*'MSXY-TI2S'!$B143+(drdp!E143+drdp!N143)*'MSXY-TI2S'!$C143+(drdp!H143+drdp!Q143)*'MSXY-TI2S'!$D143)</f>
        <v>0</v>
      </c>
      <c r="F143" s="20">
        <f>Model!$W$18*((drdp!C143+drdp!L143)*'MSXY-TI2S'!$B143+(drdp!F143+drdp!O143)*'MSXY-TI2S'!$C143+(drdp!I143+drdp!R143)*'MSXY-TI2S'!$D143)</f>
        <v>0</v>
      </c>
      <c r="G143" s="20">
        <f>Model!$W$18*((drdp!D143+drdp!M143)*'MSXY-TI2S'!$B143+(drdp!G143+drdp!P143)*'MSXY-TI2S'!$C143+(drdp!J143+drdp!S143)*'MSXY-TI2S'!$D143)</f>
        <v>0</v>
      </c>
      <c r="H143" s="18">
        <f>Model!$W$18*((drdp!B143)*'MSXY-TI2S'!$B143+(drdp!E143)*'MSXY-TI2S'!$C143+(drdp!H143)*'MSXY-TI2S'!$D143)</f>
        <v>0</v>
      </c>
      <c r="I143" s="18">
        <f>Model!$W$18*((drdp!C143)*'MSXY-TI2S'!$B143+(drdp!F143)*'MSXY-TI2S'!$C143+(drdp!I143)*'MSXY-TI2S'!$D143)</f>
        <v>0</v>
      </c>
      <c r="J143" s="18">
        <f>Model!$W$18*((drdp!D143)*'MSXY-TI2S'!$B143+(drdp!G143)*'MSXY-TI2S'!$C143+(drdp!J143)*'MSXY-TI2S'!$D143)</f>
        <v>0</v>
      </c>
      <c r="K143" s="21">
        <f>SUM(E$3:E142)+H143</f>
        <v>0.22671093889912697</v>
      </c>
      <c r="L143" s="21">
        <f>SUM(F$3:F142)+I143</f>
        <v>-0.52557150929536423</v>
      </c>
      <c r="M143" s="21">
        <f>SUM(G$3:G142)+J143</f>
        <v>0</v>
      </c>
      <c r="N143" s="21"/>
      <c r="O143" s="21"/>
      <c r="P143" s="21"/>
      <c r="Q143" s="19">
        <f t="shared" si="13"/>
        <v>5.1397849816523684E-2</v>
      </c>
      <c r="R143" s="19">
        <f t="shared" si="14"/>
        <v>0.2762254113830071</v>
      </c>
      <c r="S143" s="19">
        <f t="shared" si="15"/>
        <v>0</v>
      </c>
      <c r="T143" s="19">
        <f t="shared" si="16"/>
        <v>-0.11915281033098327</v>
      </c>
      <c r="U143" s="19">
        <f t="shared" si="17"/>
        <v>0</v>
      </c>
      <c r="V143" s="19">
        <f t="shared" si="18"/>
        <v>0</v>
      </c>
    </row>
    <row r="144" spans="1:22" x14ac:dyDescent="0.25">
      <c r="A144" s="26">
        <f>Wellpath!E144</f>
        <v>0</v>
      </c>
      <c r="B144" s="22">
        <v>0</v>
      </c>
      <c r="C144" s="22">
        <v>0</v>
      </c>
      <c r="D144" s="22">
        <f>SIN(Wellpath!$O144) * (TAN(Dip) * SIN(Wellpath!$L144) * COS(Wellpath!$L144) - COS(Wellpath!$L144) * COS(Wellpath!$L144) * COS(Wellpath!$O144) - COS(Wellpath!$O144)) / 2</f>
        <v>0</v>
      </c>
      <c r="E144" s="20">
        <f>Model!$W$18*((drdp!B144+drdp!K144)*'MSXY-TI2S'!$B144+(drdp!E144+drdp!N144)*'MSXY-TI2S'!$C144+(drdp!H144+drdp!Q144)*'MSXY-TI2S'!$D144)</f>
        <v>0</v>
      </c>
      <c r="F144" s="20">
        <f>Model!$W$18*((drdp!C144+drdp!L144)*'MSXY-TI2S'!$B144+(drdp!F144+drdp!O144)*'MSXY-TI2S'!$C144+(drdp!I144+drdp!R144)*'MSXY-TI2S'!$D144)</f>
        <v>0</v>
      </c>
      <c r="G144" s="20">
        <f>Model!$W$18*((drdp!D144+drdp!M144)*'MSXY-TI2S'!$B144+(drdp!G144+drdp!P144)*'MSXY-TI2S'!$C144+(drdp!J144+drdp!S144)*'MSXY-TI2S'!$D144)</f>
        <v>0</v>
      </c>
      <c r="H144" s="18">
        <f>Model!$W$18*((drdp!B144)*'MSXY-TI2S'!$B144+(drdp!E144)*'MSXY-TI2S'!$C144+(drdp!H144)*'MSXY-TI2S'!$D144)</f>
        <v>0</v>
      </c>
      <c r="I144" s="18">
        <f>Model!$W$18*((drdp!C144)*'MSXY-TI2S'!$B144+(drdp!F144)*'MSXY-TI2S'!$C144+(drdp!I144)*'MSXY-TI2S'!$D144)</f>
        <v>0</v>
      </c>
      <c r="J144" s="18">
        <f>Model!$W$18*((drdp!D144)*'MSXY-TI2S'!$B144+(drdp!G144)*'MSXY-TI2S'!$C144+(drdp!J144)*'MSXY-TI2S'!$D144)</f>
        <v>0</v>
      </c>
      <c r="K144" s="21">
        <f>SUM(E$3:E143)+H144</f>
        <v>0.22671093889912697</v>
      </c>
      <c r="L144" s="21">
        <f>SUM(F$3:F143)+I144</f>
        <v>-0.52557150929536423</v>
      </c>
      <c r="M144" s="21">
        <f>SUM(G$3:G143)+J144</f>
        <v>0</v>
      </c>
      <c r="N144" s="21"/>
      <c r="O144" s="21"/>
      <c r="P144" s="21"/>
      <c r="Q144" s="19">
        <f t="shared" si="13"/>
        <v>5.1397849816523684E-2</v>
      </c>
      <c r="R144" s="19">
        <f t="shared" si="14"/>
        <v>0.2762254113830071</v>
      </c>
      <c r="S144" s="19">
        <f t="shared" si="15"/>
        <v>0</v>
      </c>
      <c r="T144" s="19">
        <f t="shared" si="16"/>
        <v>-0.11915281033098327</v>
      </c>
      <c r="U144" s="19">
        <f t="shared" si="17"/>
        <v>0</v>
      </c>
      <c r="V144" s="19">
        <f t="shared" si="18"/>
        <v>0</v>
      </c>
    </row>
    <row r="145" spans="1:22" x14ac:dyDescent="0.25">
      <c r="A145" s="26">
        <f>Wellpath!E145</f>
        <v>0</v>
      </c>
      <c r="B145" s="22">
        <v>0</v>
      </c>
      <c r="C145" s="22">
        <v>0</v>
      </c>
      <c r="D145" s="22">
        <f>SIN(Wellpath!$O145) * (TAN(Dip) * SIN(Wellpath!$L145) * COS(Wellpath!$L145) - COS(Wellpath!$L145) * COS(Wellpath!$L145) * COS(Wellpath!$O145) - COS(Wellpath!$O145)) / 2</f>
        <v>0</v>
      </c>
      <c r="E145" s="20">
        <f>Model!$W$18*((drdp!B145+drdp!K145)*'MSXY-TI2S'!$B145+(drdp!E145+drdp!N145)*'MSXY-TI2S'!$C145+(drdp!H145+drdp!Q145)*'MSXY-TI2S'!$D145)</f>
        <v>0</v>
      </c>
      <c r="F145" s="20">
        <f>Model!$W$18*((drdp!C145+drdp!L145)*'MSXY-TI2S'!$B145+(drdp!F145+drdp!O145)*'MSXY-TI2S'!$C145+(drdp!I145+drdp!R145)*'MSXY-TI2S'!$D145)</f>
        <v>0</v>
      </c>
      <c r="G145" s="20">
        <f>Model!$W$18*((drdp!D145+drdp!M145)*'MSXY-TI2S'!$B145+(drdp!G145+drdp!P145)*'MSXY-TI2S'!$C145+(drdp!J145+drdp!S145)*'MSXY-TI2S'!$D145)</f>
        <v>0</v>
      </c>
      <c r="H145" s="18">
        <f>Model!$W$18*((drdp!B145)*'MSXY-TI2S'!$B145+(drdp!E145)*'MSXY-TI2S'!$C145+(drdp!H145)*'MSXY-TI2S'!$D145)</f>
        <v>0</v>
      </c>
      <c r="I145" s="18">
        <f>Model!$W$18*((drdp!C145)*'MSXY-TI2S'!$B145+(drdp!F145)*'MSXY-TI2S'!$C145+(drdp!I145)*'MSXY-TI2S'!$D145)</f>
        <v>0</v>
      </c>
      <c r="J145" s="18">
        <f>Model!$W$18*((drdp!D145)*'MSXY-TI2S'!$B145+(drdp!G145)*'MSXY-TI2S'!$C145+(drdp!J145)*'MSXY-TI2S'!$D145)</f>
        <v>0</v>
      </c>
      <c r="K145" s="21">
        <f>SUM(E$3:E144)+H145</f>
        <v>0.22671093889912697</v>
      </c>
      <c r="L145" s="21">
        <f>SUM(F$3:F144)+I145</f>
        <v>-0.52557150929536423</v>
      </c>
      <c r="M145" s="21">
        <f>SUM(G$3:G144)+J145</f>
        <v>0</v>
      </c>
      <c r="N145" s="21"/>
      <c r="O145" s="21"/>
      <c r="P145" s="21"/>
      <c r="Q145" s="19">
        <f t="shared" si="13"/>
        <v>5.1397849816523684E-2</v>
      </c>
      <c r="R145" s="19">
        <f t="shared" si="14"/>
        <v>0.2762254113830071</v>
      </c>
      <c r="S145" s="19">
        <f t="shared" si="15"/>
        <v>0</v>
      </c>
      <c r="T145" s="19">
        <f t="shared" si="16"/>
        <v>-0.11915281033098327</v>
      </c>
      <c r="U145" s="19">
        <f t="shared" si="17"/>
        <v>0</v>
      </c>
      <c r="V145" s="19">
        <f t="shared" si="18"/>
        <v>0</v>
      </c>
    </row>
    <row r="146" spans="1:22" x14ac:dyDescent="0.25">
      <c r="A146" s="26">
        <f>Wellpath!E146</f>
        <v>0</v>
      </c>
      <c r="B146" s="22">
        <v>0</v>
      </c>
      <c r="C146" s="22">
        <v>0</v>
      </c>
      <c r="D146" s="22">
        <f>SIN(Wellpath!$O146) * (TAN(Dip) * SIN(Wellpath!$L146) * COS(Wellpath!$L146) - COS(Wellpath!$L146) * COS(Wellpath!$L146) * COS(Wellpath!$O146) - COS(Wellpath!$O146)) / 2</f>
        <v>0</v>
      </c>
      <c r="E146" s="20">
        <f>Model!$W$18*((drdp!B146+drdp!K146)*'MSXY-TI2S'!$B146+(drdp!E146+drdp!N146)*'MSXY-TI2S'!$C146+(drdp!H146+drdp!Q146)*'MSXY-TI2S'!$D146)</f>
        <v>0</v>
      </c>
      <c r="F146" s="20">
        <f>Model!$W$18*((drdp!C146+drdp!L146)*'MSXY-TI2S'!$B146+(drdp!F146+drdp!O146)*'MSXY-TI2S'!$C146+(drdp!I146+drdp!R146)*'MSXY-TI2S'!$D146)</f>
        <v>0</v>
      </c>
      <c r="G146" s="20">
        <f>Model!$W$18*((drdp!D146+drdp!M146)*'MSXY-TI2S'!$B146+(drdp!G146+drdp!P146)*'MSXY-TI2S'!$C146+(drdp!J146+drdp!S146)*'MSXY-TI2S'!$D146)</f>
        <v>0</v>
      </c>
      <c r="H146" s="18">
        <f>Model!$W$18*((drdp!B146)*'MSXY-TI2S'!$B146+(drdp!E146)*'MSXY-TI2S'!$C146+(drdp!H146)*'MSXY-TI2S'!$D146)</f>
        <v>0</v>
      </c>
      <c r="I146" s="18">
        <f>Model!$W$18*((drdp!C146)*'MSXY-TI2S'!$B146+(drdp!F146)*'MSXY-TI2S'!$C146+(drdp!I146)*'MSXY-TI2S'!$D146)</f>
        <v>0</v>
      </c>
      <c r="J146" s="18">
        <f>Model!$W$18*((drdp!D146)*'MSXY-TI2S'!$B146+(drdp!G146)*'MSXY-TI2S'!$C146+(drdp!J146)*'MSXY-TI2S'!$D146)</f>
        <v>0</v>
      </c>
      <c r="K146" s="21">
        <f>SUM(E$3:E145)+H146</f>
        <v>0.22671093889912697</v>
      </c>
      <c r="L146" s="21">
        <f>SUM(F$3:F145)+I146</f>
        <v>-0.52557150929536423</v>
      </c>
      <c r="M146" s="21">
        <f>SUM(G$3:G145)+J146</f>
        <v>0</v>
      </c>
      <c r="N146" s="21"/>
      <c r="O146" s="21"/>
      <c r="P146" s="21"/>
      <c r="Q146" s="19">
        <f t="shared" si="13"/>
        <v>5.1397849816523684E-2</v>
      </c>
      <c r="R146" s="19">
        <f t="shared" si="14"/>
        <v>0.2762254113830071</v>
      </c>
      <c r="S146" s="19">
        <f t="shared" si="15"/>
        <v>0</v>
      </c>
      <c r="T146" s="19">
        <f t="shared" si="16"/>
        <v>-0.11915281033098327</v>
      </c>
      <c r="U146" s="19">
        <f t="shared" si="17"/>
        <v>0</v>
      </c>
      <c r="V146" s="19">
        <f t="shared" si="18"/>
        <v>0</v>
      </c>
    </row>
    <row r="147" spans="1:22" x14ac:dyDescent="0.25">
      <c r="A147" s="26">
        <f>Wellpath!E147</f>
        <v>0</v>
      </c>
      <c r="B147" s="22">
        <v>0</v>
      </c>
      <c r="C147" s="22">
        <v>0</v>
      </c>
      <c r="D147" s="22">
        <f>SIN(Wellpath!$O147) * (TAN(Dip) * SIN(Wellpath!$L147) * COS(Wellpath!$L147) - COS(Wellpath!$L147) * COS(Wellpath!$L147) * COS(Wellpath!$O147) - COS(Wellpath!$O147)) / 2</f>
        <v>0</v>
      </c>
      <c r="E147" s="20">
        <f>Model!$W$18*((drdp!B147+drdp!K147)*'MSXY-TI2S'!$B147+(drdp!E147+drdp!N147)*'MSXY-TI2S'!$C147+(drdp!H147+drdp!Q147)*'MSXY-TI2S'!$D147)</f>
        <v>0</v>
      </c>
      <c r="F147" s="20">
        <f>Model!$W$18*((drdp!C147+drdp!L147)*'MSXY-TI2S'!$B147+(drdp!F147+drdp!O147)*'MSXY-TI2S'!$C147+(drdp!I147+drdp!R147)*'MSXY-TI2S'!$D147)</f>
        <v>0</v>
      </c>
      <c r="G147" s="20">
        <f>Model!$W$18*((drdp!D147+drdp!M147)*'MSXY-TI2S'!$B147+(drdp!G147+drdp!P147)*'MSXY-TI2S'!$C147+(drdp!J147+drdp!S147)*'MSXY-TI2S'!$D147)</f>
        <v>0</v>
      </c>
      <c r="H147" s="18">
        <f>Model!$W$18*((drdp!B147)*'MSXY-TI2S'!$B147+(drdp!E147)*'MSXY-TI2S'!$C147+(drdp!H147)*'MSXY-TI2S'!$D147)</f>
        <v>0</v>
      </c>
      <c r="I147" s="18">
        <f>Model!$W$18*((drdp!C147)*'MSXY-TI2S'!$B147+(drdp!F147)*'MSXY-TI2S'!$C147+(drdp!I147)*'MSXY-TI2S'!$D147)</f>
        <v>0</v>
      </c>
      <c r="J147" s="18">
        <f>Model!$W$18*((drdp!D147)*'MSXY-TI2S'!$B147+(drdp!G147)*'MSXY-TI2S'!$C147+(drdp!J147)*'MSXY-TI2S'!$D147)</f>
        <v>0</v>
      </c>
      <c r="K147" s="21">
        <f>SUM(E$3:E146)+H147</f>
        <v>0.22671093889912697</v>
      </c>
      <c r="L147" s="21">
        <f>SUM(F$3:F146)+I147</f>
        <v>-0.52557150929536423</v>
      </c>
      <c r="M147" s="21">
        <f>SUM(G$3:G146)+J147</f>
        <v>0</v>
      </c>
      <c r="N147" s="21"/>
      <c r="O147" s="21"/>
      <c r="P147" s="21"/>
      <c r="Q147" s="19">
        <f t="shared" si="13"/>
        <v>5.1397849816523684E-2</v>
      </c>
      <c r="R147" s="19">
        <f t="shared" si="14"/>
        <v>0.2762254113830071</v>
      </c>
      <c r="S147" s="19">
        <f t="shared" si="15"/>
        <v>0</v>
      </c>
      <c r="T147" s="19">
        <f t="shared" si="16"/>
        <v>-0.11915281033098327</v>
      </c>
      <c r="U147" s="19">
        <f t="shared" si="17"/>
        <v>0</v>
      </c>
      <c r="V147" s="19">
        <f t="shared" si="18"/>
        <v>0</v>
      </c>
    </row>
    <row r="148" spans="1:22" x14ac:dyDescent="0.25">
      <c r="A148" s="26">
        <f>Wellpath!E148</f>
        <v>0</v>
      </c>
      <c r="B148" s="22">
        <v>0</v>
      </c>
      <c r="C148" s="22">
        <v>0</v>
      </c>
      <c r="D148" s="22">
        <f>SIN(Wellpath!$O148) * (TAN(Dip) * SIN(Wellpath!$L148) * COS(Wellpath!$L148) - COS(Wellpath!$L148) * COS(Wellpath!$L148) * COS(Wellpath!$O148) - COS(Wellpath!$O148)) / 2</f>
        <v>0</v>
      </c>
      <c r="E148" s="20">
        <f>Model!$W$18*((drdp!B148+drdp!K148)*'MSXY-TI2S'!$B148+(drdp!E148+drdp!N148)*'MSXY-TI2S'!$C148+(drdp!H148+drdp!Q148)*'MSXY-TI2S'!$D148)</f>
        <v>0</v>
      </c>
      <c r="F148" s="20">
        <f>Model!$W$18*((drdp!C148+drdp!L148)*'MSXY-TI2S'!$B148+(drdp!F148+drdp!O148)*'MSXY-TI2S'!$C148+(drdp!I148+drdp!R148)*'MSXY-TI2S'!$D148)</f>
        <v>0</v>
      </c>
      <c r="G148" s="20">
        <f>Model!$W$18*((drdp!D148+drdp!M148)*'MSXY-TI2S'!$B148+(drdp!G148+drdp!P148)*'MSXY-TI2S'!$C148+(drdp!J148+drdp!S148)*'MSXY-TI2S'!$D148)</f>
        <v>0</v>
      </c>
      <c r="H148" s="18">
        <f>Model!$W$18*((drdp!B148)*'MSXY-TI2S'!$B148+(drdp!E148)*'MSXY-TI2S'!$C148+(drdp!H148)*'MSXY-TI2S'!$D148)</f>
        <v>0</v>
      </c>
      <c r="I148" s="18">
        <f>Model!$W$18*((drdp!C148)*'MSXY-TI2S'!$B148+(drdp!F148)*'MSXY-TI2S'!$C148+(drdp!I148)*'MSXY-TI2S'!$D148)</f>
        <v>0</v>
      </c>
      <c r="J148" s="18">
        <f>Model!$W$18*((drdp!D148)*'MSXY-TI2S'!$B148+(drdp!G148)*'MSXY-TI2S'!$C148+(drdp!J148)*'MSXY-TI2S'!$D148)</f>
        <v>0</v>
      </c>
      <c r="K148" s="21">
        <f>SUM(E$3:E147)+H148</f>
        <v>0.22671093889912697</v>
      </c>
      <c r="L148" s="21">
        <f>SUM(F$3:F147)+I148</f>
        <v>-0.52557150929536423</v>
      </c>
      <c r="M148" s="21">
        <f>SUM(G$3:G147)+J148</f>
        <v>0</v>
      </c>
      <c r="N148" s="21"/>
      <c r="O148" s="21"/>
      <c r="P148" s="21"/>
      <c r="Q148" s="19">
        <f t="shared" si="13"/>
        <v>5.1397849816523684E-2</v>
      </c>
      <c r="R148" s="19">
        <f t="shared" si="14"/>
        <v>0.2762254113830071</v>
      </c>
      <c r="S148" s="19">
        <f t="shared" si="15"/>
        <v>0</v>
      </c>
      <c r="T148" s="19">
        <f t="shared" si="16"/>
        <v>-0.11915281033098327</v>
      </c>
      <c r="U148" s="19">
        <f t="shared" si="17"/>
        <v>0</v>
      </c>
      <c r="V148" s="19">
        <f t="shared" si="18"/>
        <v>0</v>
      </c>
    </row>
    <row r="149" spans="1:22" x14ac:dyDescent="0.25">
      <c r="A149" s="26">
        <f>Wellpath!E149</f>
        <v>0</v>
      </c>
      <c r="B149" s="22">
        <v>0</v>
      </c>
      <c r="C149" s="22">
        <v>0</v>
      </c>
      <c r="D149" s="22">
        <f>SIN(Wellpath!$O149) * (TAN(Dip) * SIN(Wellpath!$L149) * COS(Wellpath!$L149) - COS(Wellpath!$L149) * COS(Wellpath!$L149) * COS(Wellpath!$O149) - COS(Wellpath!$O149)) / 2</f>
        <v>0</v>
      </c>
      <c r="E149" s="20">
        <f>Model!$W$18*((drdp!B149+drdp!K149)*'MSXY-TI2S'!$B149+(drdp!E149+drdp!N149)*'MSXY-TI2S'!$C149+(drdp!H149+drdp!Q149)*'MSXY-TI2S'!$D149)</f>
        <v>0</v>
      </c>
      <c r="F149" s="20">
        <f>Model!$W$18*((drdp!C149+drdp!L149)*'MSXY-TI2S'!$B149+(drdp!F149+drdp!O149)*'MSXY-TI2S'!$C149+(drdp!I149+drdp!R149)*'MSXY-TI2S'!$D149)</f>
        <v>0</v>
      </c>
      <c r="G149" s="20">
        <f>Model!$W$18*((drdp!D149+drdp!M149)*'MSXY-TI2S'!$B149+(drdp!G149+drdp!P149)*'MSXY-TI2S'!$C149+(drdp!J149+drdp!S149)*'MSXY-TI2S'!$D149)</f>
        <v>0</v>
      </c>
      <c r="H149" s="18">
        <f>Model!$W$18*((drdp!B149)*'MSXY-TI2S'!$B149+(drdp!E149)*'MSXY-TI2S'!$C149+(drdp!H149)*'MSXY-TI2S'!$D149)</f>
        <v>0</v>
      </c>
      <c r="I149" s="18">
        <f>Model!$W$18*((drdp!C149)*'MSXY-TI2S'!$B149+(drdp!F149)*'MSXY-TI2S'!$C149+(drdp!I149)*'MSXY-TI2S'!$D149)</f>
        <v>0</v>
      </c>
      <c r="J149" s="18">
        <f>Model!$W$18*((drdp!D149)*'MSXY-TI2S'!$B149+(drdp!G149)*'MSXY-TI2S'!$C149+(drdp!J149)*'MSXY-TI2S'!$D149)</f>
        <v>0</v>
      </c>
      <c r="K149" s="21">
        <f>SUM(E$3:E148)+H149</f>
        <v>0.22671093889912697</v>
      </c>
      <c r="L149" s="21">
        <f>SUM(F$3:F148)+I149</f>
        <v>-0.52557150929536423</v>
      </c>
      <c r="M149" s="21">
        <f>SUM(G$3:G148)+J149</f>
        <v>0</v>
      </c>
      <c r="N149" s="21"/>
      <c r="O149" s="21"/>
      <c r="P149" s="21"/>
      <c r="Q149" s="19">
        <f t="shared" si="13"/>
        <v>5.1397849816523684E-2</v>
      </c>
      <c r="R149" s="19">
        <f t="shared" si="14"/>
        <v>0.2762254113830071</v>
      </c>
      <c r="S149" s="19">
        <f t="shared" si="15"/>
        <v>0</v>
      </c>
      <c r="T149" s="19">
        <f t="shared" si="16"/>
        <v>-0.11915281033098327</v>
      </c>
      <c r="U149" s="19">
        <f t="shared" si="17"/>
        <v>0</v>
      </c>
      <c r="V149" s="19">
        <f t="shared" si="18"/>
        <v>0</v>
      </c>
    </row>
    <row r="150" spans="1:22" x14ac:dyDescent="0.25">
      <c r="A150" s="26">
        <f>Wellpath!E150</f>
        <v>0</v>
      </c>
      <c r="B150" s="22">
        <v>0</v>
      </c>
      <c r="C150" s="22">
        <v>0</v>
      </c>
      <c r="D150" s="22">
        <f>SIN(Wellpath!$O150) * (TAN(Dip) * SIN(Wellpath!$L150) * COS(Wellpath!$L150) - COS(Wellpath!$L150) * COS(Wellpath!$L150) * COS(Wellpath!$O150) - COS(Wellpath!$O150)) / 2</f>
        <v>0</v>
      </c>
      <c r="E150" s="20">
        <f>Model!$W$18*((drdp!B150+drdp!K150)*'MSXY-TI2S'!$B150+(drdp!E150+drdp!N150)*'MSXY-TI2S'!$C150+(drdp!H150+drdp!Q150)*'MSXY-TI2S'!$D150)</f>
        <v>0</v>
      </c>
      <c r="F150" s="20">
        <f>Model!$W$18*((drdp!C150+drdp!L150)*'MSXY-TI2S'!$B150+(drdp!F150+drdp!O150)*'MSXY-TI2S'!$C150+(drdp!I150+drdp!R150)*'MSXY-TI2S'!$D150)</f>
        <v>0</v>
      </c>
      <c r="G150" s="20">
        <f>Model!$W$18*((drdp!D150+drdp!M150)*'MSXY-TI2S'!$B150+(drdp!G150+drdp!P150)*'MSXY-TI2S'!$C150+(drdp!J150+drdp!S150)*'MSXY-TI2S'!$D150)</f>
        <v>0</v>
      </c>
      <c r="H150" s="18">
        <f>Model!$W$18*((drdp!B150)*'MSXY-TI2S'!$B150+(drdp!E150)*'MSXY-TI2S'!$C150+(drdp!H150)*'MSXY-TI2S'!$D150)</f>
        <v>0</v>
      </c>
      <c r="I150" s="18">
        <f>Model!$W$18*((drdp!C150)*'MSXY-TI2S'!$B150+(drdp!F150)*'MSXY-TI2S'!$C150+(drdp!I150)*'MSXY-TI2S'!$D150)</f>
        <v>0</v>
      </c>
      <c r="J150" s="18">
        <f>Model!$W$18*((drdp!D150)*'MSXY-TI2S'!$B150+(drdp!G150)*'MSXY-TI2S'!$C150+(drdp!J150)*'MSXY-TI2S'!$D150)</f>
        <v>0</v>
      </c>
      <c r="K150" s="21">
        <f>SUM(E$3:E149)+H150</f>
        <v>0.22671093889912697</v>
      </c>
      <c r="L150" s="21">
        <f>SUM(F$3:F149)+I150</f>
        <v>-0.52557150929536423</v>
      </c>
      <c r="M150" s="21">
        <f>SUM(G$3:G149)+J150</f>
        <v>0</v>
      </c>
      <c r="N150" s="21"/>
      <c r="O150" s="21"/>
      <c r="P150" s="21"/>
      <c r="Q150" s="19">
        <f t="shared" si="13"/>
        <v>5.1397849816523684E-2</v>
      </c>
      <c r="R150" s="19">
        <f t="shared" si="14"/>
        <v>0.2762254113830071</v>
      </c>
      <c r="S150" s="19">
        <f t="shared" si="15"/>
        <v>0</v>
      </c>
      <c r="T150" s="19">
        <f t="shared" si="16"/>
        <v>-0.11915281033098327</v>
      </c>
      <c r="U150" s="19">
        <f t="shared" si="17"/>
        <v>0</v>
      </c>
      <c r="V150" s="19">
        <f t="shared" si="18"/>
        <v>0</v>
      </c>
    </row>
    <row r="151" spans="1:22" x14ac:dyDescent="0.25">
      <c r="A151" s="26">
        <f>Wellpath!E151</f>
        <v>0</v>
      </c>
      <c r="B151" s="22">
        <v>0</v>
      </c>
      <c r="C151" s="22">
        <v>0</v>
      </c>
      <c r="D151" s="22">
        <f>SIN(Wellpath!$O151) * (TAN(Dip) * SIN(Wellpath!$L151) * COS(Wellpath!$L151) - COS(Wellpath!$L151) * COS(Wellpath!$L151) * COS(Wellpath!$O151) - COS(Wellpath!$O151)) / 2</f>
        <v>0</v>
      </c>
      <c r="E151" s="20">
        <f>Model!$W$18*((drdp!B151+drdp!K151)*'MSXY-TI2S'!$B151+(drdp!E151+drdp!N151)*'MSXY-TI2S'!$C151+(drdp!H151+drdp!Q151)*'MSXY-TI2S'!$D151)</f>
        <v>0</v>
      </c>
      <c r="F151" s="20">
        <f>Model!$W$18*((drdp!C151+drdp!L151)*'MSXY-TI2S'!$B151+(drdp!F151+drdp!O151)*'MSXY-TI2S'!$C151+(drdp!I151+drdp!R151)*'MSXY-TI2S'!$D151)</f>
        <v>0</v>
      </c>
      <c r="G151" s="20">
        <f>Model!$W$18*((drdp!D151+drdp!M151)*'MSXY-TI2S'!$B151+(drdp!G151+drdp!P151)*'MSXY-TI2S'!$C151+(drdp!J151+drdp!S151)*'MSXY-TI2S'!$D151)</f>
        <v>0</v>
      </c>
      <c r="H151" s="18">
        <f>Model!$W$18*((drdp!B151)*'MSXY-TI2S'!$B151+(drdp!E151)*'MSXY-TI2S'!$C151+(drdp!H151)*'MSXY-TI2S'!$D151)</f>
        <v>0</v>
      </c>
      <c r="I151" s="18">
        <f>Model!$W$18*((drdp!C151)*'MSXY-TI2S'!$B151+(drdp!F151)*'MSXY-TI2S'!$C151+(drdp!I151)*'MSXY-TI2S'!$D151)</f>
        <v>0</v>
      </c>
      <c r="J151" s="18">
        <f>Model!$W$18*((drdp!D151)*'MSXY-TI2S'!$B151+(drdp!G151)*'MSXY-TI2S'!$C151+(drdp!J151)*'MSXY-TI2S'!$D151)</f>
        <v>0</v>
      </c>
      <c r="K151" s="21">
        <f>SUM(E$3:E150)+H151</f>
        <v>0.22671093889912697</v>
      </c>
      <c r="L151" s="21">
        <f>SUM(F$3:F150)+I151</f>
        <v>-0.52557150929536423</v>
      </c>
      <c r="M151" s="21">
        <f>SUM(G$3:G150)+J151</f>
        <v>0</v>
      </c>
      <c r="N151" s="21"/>
      <c r="O151" s="21"/>
      <c r="P151" s="21"/>
      <c r="Q151" s="19">
        <f t="shared" si="13"/>
        <v>5.1397849816523684E-2</v>
      </c>
      <c r="R151" s="19">
        <f t="shared" si="14"/>
        <v>0.2762254113830071</v>
      </c>
      <c r="S151" s="19">
        <f t="shared" si="15"/>
        <v>0</v>
      </c>
      <c r="T151" s="19">
        <f t="shared" si="16"/>
        <v>-0.11915281033098327</v>
      </c>
      <c r="U151" s="19">
        <f t="shared" si="17"/>
        <v>0</v>
      </c>
      <c r="V151" s="19">
        <f t="shared" si="18"/>
        <v>0</v>
      </c>
    </row>
    <row r="152" spans="1:22" x14ac:dyDescent="0.25">
      <c r="A152" s="26">
        <f>Wellpath!E152</f>
        <v>0</v>
      </c>
      <c r="B152" s="22">
        <v>0</v>
      </c>
      <c r="C152" s="22">
        <v>0</v>
      </c>
      <c r="D152" s="22">
        <f>SIN(Wellpath!$O152) * (TAN(Dip) * SIN(Wellpath!$L152) * COS(Wellpath!$L152) - COS(Wellpath!$L152) * COS(Wellpath!$L152) * COS(Wellpath!$O152) - COS(Wellpath!$O152)) / 2</f>
        <v>0</v>
      </c>
      <c r="E152" s="20">
        <f>Model!$W$18*((drdp!B152+drdp!K152)*'MSXY-TI2S'!$B152+(drdp!E152+drdp!N152)*'MSXY-TI2S'!$C152+(drdp!H152+drdp!Q152)*'MSXY-TI2S'!$D152)</f>
        <v>0</v>
      </c>
      <c r="F152" s="20">
        <f>Model!$W$18*((drdp!C152+drdp!L152)*'MSXY-TI2S'!$B152+(drdp!F152+drdp!O152)*'MSXY-TI2S'!$C152+(drdp!I152+drdp!R152)*'MSXY-TI2S'!$D152)</f>
        <v>0</v>
      </c>
      <c r="G152" s="20">
        <f>Model!$W$18*((drdp!D152+drdp!M152)*'MSXY-TI2S'!$B152+(drdp!G152+drdp!P152)*'MSXY-TI2S'!$C152+(drdp!J152+drdp!S152)*'MSXY-TI2S'!$D152)</f>
        <v>0</v>
      </c>
      <c r="H152" s="18">
        <f>Model!$W$18*((drdp!B152)*'MSXY-TI2S'!$B152+(drdp!E152)*'MSXY-TI2S'!$C152+(drdp!H152)*'MSXY-TI2S'!$D152)</f>
        <v>0</v>
      </c>
      <c r="I152" s="18">
        <f>Model!$W$18*((drdp!C152)*'MSXY-TI2S'!$B152+(drdp!F152)*'MSXY-TI2S'!$C152+(drdp!I152)*'MSXY-TI2S'!$D152)</f>
        <v>0</v>
      </c>
      <c r="J152" s="18">
        <f>Model!$W$18*((drdp!D152)*'MSXY-TI2S'!$B152+(drdp!G152)*'MSXY-TI2S'!$C152+(drdp!J152)*'MSXY-TI2S'!$D152)</f>
        <v>0</v>
      </c>
      <c r="K152" s="21">
        <f>SUM(E$3:E151)+H152</f>
        <v>0.22671093889912697</v>
      </c>
      <c r="L152" s="21">
        <f>SUM(F$3:F151)+I152</f>
        <v>-0.52557150929536423</v>
      </c>
      <c r="M152" s="21">
        <f>SUM(G$3:G151)+J152</f>
        <v>0</v>
      </c>
      <c r="N152" s="21"/>
      <c r="O152" s="21"/>
      <c r="P152" s="21"/>
      <c r="Q152" s="19">
        <f t="shared" si="13"/>
        <v>5.1397849816523684E-2</v>
      </c>
      <c r="R152" s="19">
        <f t="shared" si="14"/>
        <v>0.2762254113830071</v>
      </c>
      <c r="S152" s="19">
        <f t="shared" si="15"/>
        <v>0</v>
      </c>
      <c r="T152" s="19">
        <f t="shared" si="16"/>
        <v>-0.11915281033098327</v>
      </c>
      <c r="U152" s="19">
        <f t="shared" si="17"/>
        <v>0</v>
      </c>
      <c r="V152" s="19">
        <f t="shared" si="18"/>
        <v>0</v>
      </c>
    </row>
    <row r="153" spans="1:22" x14ac:dyDescent="0.25">
      <c r="A153" s="26">
        <f>Wellpath!E153</f>
        <v>0</v>
      </c>
      <c r="B153" s="22">
        <v>0</v>
      </c>
      <c r="C153" s="22">
        <v>0</v>
      </c>
      <c r="D153" s="22">
        <f>SIN(Wellpath!$O153) * (TAN(Dip) * SIN(Wellpath!$L153) * COS(Wellpath!$L153) - COS(Wellpath!$L153) * COS(Wellpath!$L153) * COS(Wellpath!$O153) - COS(Wellpath!$O153)) / 2</f>
        <v>0</v>
      </c>
      <c r="E153" s="20">
        <f>Model!$W$18*((drdp!B153+drdp!K153)*'MSXY-TI2S'!$B153+(drdp!E153+drdp!N153)*'MSXY-TI2S'!$C153+(drdp!H153+drdp!Q153)*'MSXY-TI2S'!$D153)</f>
        <v>0</v>
      </c>
      <c r="F153" s="20">
        <f>Model!$W$18*((drdp!C153+drdp!L153)*'MSXY-TI2S'!$B153+(drdp!F153+drdp!O153)*'MSXY-TI2S'!$C153+(drdp!I153+drdp!R153)*'MSXY-TI2S'!$D153)</f>
        <v>0</v>
      </c>
      <c r="G153" s="20">
        <f>Model!$W$18*((drdp!D153+drdp!M153)*'MSXY-TI2S'!$B153+(drdp!G153+drdp!P153)*'MSXY-TI2S'!$C153+(drdp!J153+drdp!S153)*'MSXY-TI2S'!$D153)</f>
        <v>0</v>
      </c>
      <c r="H153" s="18">
        <f>Model!$W$18*((drdp!B153)*'MSXY-TI2S'!$B153+(drdp!E153)*'MSXY-TI2S'!$C153+(drdp!H153)*'MSXY-TI2S'!$D153)</f>
        <v>0</v>
      </c>
      <c r="I153" s="18">
        <f>Model!$W$18*((drdp!C153)*'MSXY-TI2S'!$B153+(drdp!F153)*'MSXY-TI2S'!$C153+(drdp!I153)*'MSXY-TI2S'!$D153)</f>
        <v>0</v>
      </c>
      <c r="J153" s="18">
        <f>Model!$W$18*((drdp!D153)*'MSXY-TI2S'!$B153+(drdp!G153)*'MSXY-TI2S'!$C153+(drdp!J153)*'MSXY-TI2S'!$D153)</f>
        <v>0</v>
      </c>
      <c r="K153" s="21">
        <f>SUM(E$3:E152)+H153</f>
        <v>0.22671093889912697</v>
      </c>
      <c r="L153" s="21">
        <f>SUM(F$3:F152)+I153</f>
        <v>-0.52557150929536423</v>
      </c>
      <c r="M153" s="21">
        <f>SUM(G$3:G152)+J153</f>
        <v>0</v>
      </c>
      <c r="N153" s="21"/>
      <c r="O153" s="21"/>
      <c r="P153" s="21"/>
      <c r="Q153" s="19">
        <f t="shared" si="13"/>
        <v>5.1397849816523684E-2</v>
      </c>
      <c r="R153" s="19">
        <f t="shared" si="14"/>
        <v>0.2762254113830071</v>
      </c>
      <c r="S153" s="19">
        <f t="shared" si="15"/>
        <v>0</v>
      </c>
      <c r="T153" s="19">
        <f t="shared" si="16"/>
        <v>-0.11915281033098327</v>
      </c>
      <c r="U153" s="19">
        <f t="shared" si="17"/>
        <v>0</v>
      </c>
      <c r="V153" s="19">
        <f t="shared" si="18"/>
        <v>0</v>
      </c>
    </row>
    <row r="154" spans="1:22" x14ac:dyDescent="0.25">
      <c r="A154" s="26">
        <f>Wellpath!E154</f>
        <v>0</v>
      </c>
      <c r="B154" s="22">
        <v>0</v>
      </c>
      <c r="C154" s="22">
        <v>0</v>
      </c>
      <c r="D154" s="22">
        <f>SIN(Wellpath!$O154) * (TAN(Dip) * SIN(Wellpath!$L154) * COS(Wellpath!$L154) - COS(Wellpath!$L154) * COS(Wellpath!$L154) * COS(Wellpath!$O154) - COS(Wellpath!$O154)) / 2</f>
        <v>0</v>
      </c>
      <c r="E154" s="20">
        <f>Model!$W$18*((drdp!B154+drdp!K154)*'MSXY-TI2S'!$B154+(drdp!E154+drdp!N154)*'MSXY-TI2S'!$C154+(drdp!H154+drdp!Q154)*'MSXY-TI2S'!$D154)</f>
        <v>0</v>
      </c>
      <c r="F154" s="20">
        <f>Model!$W$18*((drdp!C154+drdp!L154)*'MSXY-TI2S'!$B154+(drdp!F154+drdp!O154)*'MSXY-TI2S'!$C154+(drdp!I154+drdp!R154)*'MSXY-TI2S'!$D154)</f>
        <v>0</v>
      </c>
      <c r="G154" s="20">
        <f>Model!$W$18*((drdp!D154+drdp!M154)*'MSXY-TI2S'!$B154+(drdp!G154+drdp!P154)*'MSXY-TI2S'!$C154+(drdp!J154+drdp!S154)*'MSXY-TI2S'!$D154)</f>
        <v>0</v>
      </c>
      <c r="H154" s="18">
        <f>Model!$W$18*((drdp!B154)*'MSXY-TI2S'!$B154+(drdp!E154)*'MSXY-TI2S'!$C154+(drdp!H154)*'MSXY-TI2S'!$D154)</f>
        <v>0</v>
      </c>
      <c r="I154" s="18">
        <f>Model!$W$18*((drdp!C154)*'MSXY-TI2S'!$B154+(drdp!F154)*'MSXY-TI2S'!$C154+(drdp!I154)*'MSXY-TI2S'!$D154)</f>
        <v>0</v>
      </c>
      <c r="J154" s="18">
        <f>Model!$W$18*((drdp!D154)*'MSXY-TI2S'!$B154+(drdp!G154)*'MSXY-TI2S'!$C154+(drdp!J154)*'MSXY-TI2S'!$D154)</f>
        <v>0</v>
      </c>
      <c r="K154" s="21">
        <f>SUM(E$3:E153)+H154</f>
        <v>0.22671093889912697</v>
      </c>
      <c r="L154" s="21">
        <f>SUM(F$3:F153)+I154</f>
        <v>-0.52557150929536423</v>
      </c>
      <c r="M154" s="21">
        <f>SUM(G$3:G153)+J154</f>
        <v>0</v>
      </c>
      <c r="N154" s="21"/>
      <c r="O154" s="21"/>
      <c r="P154" s="21"/>
      <c r="Q154" s="19">
        <f t="shared" si="13"/>
        <v>5.1397849816523684E-2</v>
      </c>
      <c r="R154" s="19">
        <f t="shared" si="14"/>
        <v>0.2762254113830071</v>
      </c>
      <c r="S154" s="19">
        <f t="shared" si="15"/>
        <v>0</v>
      </c>
      <c r="T154" s="19">
        <f t="shared" si="16"/>
        <v>-0.11915281033098327</v>
      </c>
      <c r="U154" s="19">
        <f t="shared" si="17"/>
        <v>0</v>
      </c>
      <c r="V154" s="19">
        <f t="shared" si="18"/>
        <v>0</v>
      </c>
    </row>
    <row r="155" spans="1:22" x14ac:dyDescent="0.25">
      <c r="A155" s="26">
        <f>Wellpath!E155</f>
        <v>0</v>
      </c>
      <c r="B155" s="22">
        <v>0</v>
      </c>
      <c r="C155" s="22">
        <v>0</v>
      </c>
      <c r="D155" s="22">
        <f>SIN(Wellpath!$O155) * (TAN(Dip) * SIN(Wellpath!$L155) * COS(Wellpath!$L155) - COS(Wellpath!$L155) * COS(Wellpath!$L155) * COS(Wellpath!$O155) - COS(Wellpath!$O155)) / 2</f>
        <v>0</v>
      </c>
      <c r="E155" s="20">
        <f>Model!$W$18*((drdp!B155+drdp!K155)*'MSXY-TI2S'!$B155+(drdp!E155+drdp!N155)*'MSXY-TI2S'!$C155+(drdp!H155+drdp!Q155)*'MSXY-TI2S'!$D155)</f>
        <v>0</v>
      </c>
      <c r="F155" s="20">
        <f>Model!$W$18*((drdp!C155+drdp!L155)*'MSXY-TI2S'!$B155+(drdp!F155+drdp!O155)*'MSXY-TI2S'!$C155+(drdp!I155+drdp!R155)*'MSXY-TI2S'!$D155)</f>
        <v>0</v>
      </c>
      <c r="G155" s="20">
        <f>Model!$W$18*((drdp!D155+drdp!M155)*'MSXY-TI2S'!$B155+(drdp!G155+drdp!P155)*'MSXY-TI2S'!$C155+(drdp!J155+drdp!S155)*'MSXY-TI2S'!$D155)</f>
        <v>0</v>
      </c>
      <c r="H155" s="18">
        <f>Model!$W$18*((drdp!B155)*'MSXY-TI2S'!$B155+(drdp!E155)*'MSXY-TI2S'!$C155+(drdp!H155)*'MSXY-TI2S'!$D155)</f>
        <v>0</v>
      </c>
      <c r="I155" s="18">
        <f>Model!$W$18*((drdp!C155)*'MSXY-TI2S'!$B155+(drdp!F155)*'MSXY-TI2S'!$C155+(drdp!I155)*'MSXY-TI2S'!$D155)</f>
        <v>0</v>
      </c>
      <c r="J155" s="18">
        <f>Model!$W$18*((drdp!D155)*'MSXY-TI2S'!$B155+(drdp!G155)*'MSXY-TI2S'!$C155+(drdp!J155)*'MSXY-TI2S'!$D155)</f>
        <v>0</v>
      </c>
      <c r="K155" s="21">
        <f>SUM(E$3:E154)+H155</f>
        <v>0.22671093889912697</v>
      </c>
      <c r="L155" s="21">
        <f>SUM(F$3:F154)+I155</f>
        <v>-0.52557150929536423</v>
      </c>
      <c r="M155" s="21">
        <f>SUM(G$3:G154)+J155</f>
        <v>0</v>
      </c>
      <c r="N155" s="21"/>
      <c r="O155" s="21"/>
      <c r="P155" s="21"/>
      <c r="Q155" s="19">
        <f t="shared" si="13"/>
        <v>5.1397849816523684E-2</v>
      </c>
      <c r="R155" s="19">
        <f t="shared" si="14"/>
        <v>0.2762254113830071</v>
      </c>
      <c r="S155" s="19">
        <f t="shared" si="15"/>
        <v>0</v>
      </c>
      <c r="T155" s="19">
        <f t="shared" si="16"/>
        <v>-0.11915281033098327</v>
      </c>
      <c r="U155" s="19">
        <f t="shared" si="17"/>
        <v>0</v>
      </c>
      <c r="V155" s="19">
        <f t="shared" si="18"/>
        <v>0</v>
      </c>
    </row>
    <row r="156" spans="1:22" x14ac:dyDescent="0.25">
      <c r="A156" s="26">
        <f>Wellpath!E156</f>
        <v>0</v>
      </c>
      <c r="B156" s="22">
        <v>0</v>
      </c>
      <c r="C156" s="22">
        <v>0</v>
      </c>
      <c r="D156" s="22">
        <f>SIN(Wellpath!$O156) * (TAN(Dip) * SIN(Wellpath!$L156) * COS(Wellpath!$L156) - COS(Wellpath!$L156) * COS(Wellpath!$L156) * COS(Wellpath!$O156) - COS(Wellpath!$O156)) / 2</f>
        <v>0</v>
      </c>
      <c r="E156" s="20">
        <f>Model!$W$18*((drdp!B156+drdp!K156)*'MSXY-TI2S'!$B156+(drdp!E156+drdp!N156)*'MSXY-TI2S'!$C156+(drdp!H156+drdp!Q156)*'MSXY-TI2S'!$D156)</f>
        <v>0</v>
      </c>
      <c r="F156" s="20">
        <f>Model!$W$18*((drdp!C156+drdp!L156)*'MSXY-TI2S'!$B156+(drdp!F156+drdp!O156)*'MSXY-TI2S'!$C156+(drdp!I156+drdp!R156)*'MSXY-TI2S'!$D156)</f>
        <v>0</v>
      </c>
      <c r="G156" s="20">
        <f>Model!$W$18*((drdp!D156+drdp!M156)*'MSXY-TI2S'!$B156+(drdp!G156+drdp!P156)*'MSXY-TI2S'!$C156+(drdp!J156+drdp!S156)*'MSXY-TI2S'!$D156)</f>
        <v>0</v>
      </c>
      <c r="H156" s="18">
        <f>Model!$W$18*((drdp!B156)*'MSXY-TI2S'!$B156+(drdp!E156)*'MSXY-TI2S'!$C156+(drdp!H156)*'MSXY-TI2S'!$D156)</f>
        <v>0</v>
      </c>
      <c r="I156" s="18">
        <f>Model!$W$18*((drdp!C156)*'MSXY-TI2S'!$B156+(drdp!F156)*'MSXY-TI2S'!$C156+(drdp!I156)*'MSXY-TI2S'!$D156)</f>
        <v>0</v>
      </c>
      <c r="J156" s="18">
        <f>Model!$W$18*((drdp!D156)*'MSXY-TI2S'!$B156+(drdp!G156)*'MSXY-TI2S'!$C156+(drdp!J156)*'MSXY-TI2S'!$D156)</f>
        <v>0</v>
      </c>
      <c r="K156" s="21">
        <f>SUM(E$3:E155)+H156</f>
        <v>0.22671093889912697</v>
      </c>
      <c r="L156" s="21">
        <f>SUM(F$3:F155)+I156</f>
        <v>-0.52557150929536423</v>
      </c>
      <c r="M156" s="21">
        <f>SUM(G$3:G155)+J156</f>
        <v>0</v>
      </c>
      <c r="N156" s="21"/>
      <c r="O156" s="21"/>
      <c r="P156" s="21"/>
      <c r="Q156" s="19">
        <f t="shared" si="13"/>
        <v>5.1397849816523684E-2</v>
      </c>
      <c r="R156" s="19">
        <f t="shared" si="14"/>
        <v>0.2762254113830071</v>
      </c>
      <c r="S156" s="19">
        <f t="shared" si="15"/>
        <v>0</v>
      </c>
      <c r="T156" s="19">
        <f t="shared" si="16"/>
        <v>-0.11915281033098327</v>
      </c>
      <c r="U156" s="19">
        <f t="shared" si="17"/>
        <v>0</v>
      </c>
      <c r="V156" s="19">
        <f t="shared" si="18"/>
        <v>0</v>
      </c>
    </row>
    <row r="157" spans="1:22" x14ac:dyDescent="0.25">
      <c r="A157" s="26">
        <f>Wellpath!E157</f>
        <v>0</v>
      </c>
      <c r="B157" s="22">
        <v>0</v>
      </c>
      <c r="C157" s="22">
        <v>0</v>
      </c>
      <c r="D157" s="22">
        <f>SIN(Wellpath!$O157) * (TAN(Dip) * SIN(Wellpath!$L157) * COS(Wellpath!$L157) - COS(Wellpath!$L157) * COS(Wellpath!$L157) * COS(Wellpath!$O157) - COS(Wellpath!$O157)) / 2</f>
        <v>0</v>
      </c>
      <c r="E157" s="20">
        <f>Model!$W$18*((drdp!B157+drdp!K157)*'MSXY-TI2S'!$B157+(drdp!E157+drdp!N157)*'MSXY-TI2S'!$C157+(drdp!H157+drdp!Q157)*'MSXY-TI2S'!$D157)</f>
        <v>0</v>
      </c>
      <c r="F157" s="20">
        <f>Model!$W$18*((drdp!C157+drdp!L157)*'MSXY-TI2S'!$B157+(drdp!F157+drdp!O157)*'MSXY-TI2S'!$C157+(drdp!I157+drdp!R157)*'MSXY-TI2S'!$D157)</f>
        <v>0</v>
      </c>
      <c r="G157" s="20">
        <f>Model!$W$18*((drdp!D157+drdp!M157)*'MSXY-TI2S'!$B157+(drdp!G157+drdp!P157)*'MSXY-TI2S'!$C157+(drdp!J157+drdp!S157)*'MSXY-TI2S'!$D157)</f>
        <v>0</v>
      </c>
      <c r="H157" s="18">
        <f>Model!$W$18*((drdp!B157)*'MSXY-TI2S'!$B157+(drdp!E157)*'MSXY-TI2S'!$C157+(drdp!H157)*'MSXY-TI2S'!$D157)</f>
        <v>0</v>
      </c>
      <c r="I157" s="18">
        <f>Model!$W$18*((drdp!C157)*'MSXY-TI2S'!$B157+(drdp!F157)*'MSXY-TI2S'!$C157+(drdp!I157)*'MSXY-TI2S'!$D157)</f>
        <v>0</v>
      </c>
      <c r="J157" s="18">
        <f>Model!$W$18*((drdp!D157)*'MSXY-TI2S'!$B157+(drdp!G157)*'MSXY-TI2S'!$C157+(drdp!J157)*'MSXY-TI2S'!$D157)</f>
        <v>0</v>
      </c>
      <c r="K157" s="21">
        <f>SUM(E$3:E156)+H157</f>
        <v>0.22671093889912697</v>
      </c>
      <c r="L157" s="21">
        <f>SUM(F$3:F156)+I157</f>
        <v>-0.52557150929536423</v>
      </c>
      <c r="M157" s="21">
        <f>SUM(G$3:G156)+J157</f>
        <v>0</v>
      </c>
      <c r="N157" s="21"/>
      <c r="O157" s="21"/>
      <c r="P157" s="21"/>
      <c r="Q157" s="19">
        <f t="shared" si="13"/>
        <v>5.1397849816523684E-2</v>
      </c>
      <c r="R157" s="19">
        <f t="shared" si="14"/>
        <v>0.2762254113830071</v>
      </c>
      <c r="S157" s="19">
        <f t="shared" si="15"/>
        <v>0</v>
      </c>
      <c r="T157" s="19">
        <f t="shared" si="16"/>
        <v>-0.11915281033098327</v>
      </c>
      <c r="U157" s="19">
        <f t="shared" si="17"/>
        <v>0</v>
      </c>
      <c r="V157" s="19">
        <f t="shared" si="18"/>
        <v>0</v>
      </c>
    </row>
    <row r="158" spans="1:22" x14ac:dyDescent="0.25">
      <c r="A158" s="26">
        <f>Wellpath!E158</f>
        <v>0</v>
      </c>
      <c r="B158" s="22">
        <v>0</v>
      </c>
      <c r="C158" s="22">
        <v>0</v>
      </c>
      <c r="D158" s="22">
        <f>SIN(Wellpath!$O158) * (TAN(Dip) * SIN(Wellpath!$L158) * COS(Wellpath!$L158) - COS(Wellpath!$L158) * COS(Wellpath!$L158) * COS(Wellpath!$O158) - COS(Wellpath!$O158)) / 2</f>
        <v>0</v>
      </c>
      <c r="E158" s="20">
        <f>Model!$W$18*((drdp!B158+drdp!K158)*'MSXY-TI2S'!$B158+(drdp!E158+drdp!N158)*'MSXY-TI2S'!$C158+(drdp!H158+drdp!Q158)*'MSXY-TI2S'!$D158)</f>
        <v>0</v>
      </c>
      <c r="F158" s="20">
        <f>Model!$W$18*((drdp!C158+drdp!L158)*'MSXY-TI2S'!$B158+(drdp!F158+drdp!O158)*'MSXY-TI2S'!$C158+(drdp!I158+drdp!R158)*'MSXY-TI2S'!$D158)</f>
        <v>0</v>
      </c>
      <c r="G158" s="20">
        <f>Model!$W$18*((drdp!D158+drdp!M158)*'MSXY-TI2S'!$B158+(drdp!G158+drdp!P158)*'MSXY-TI2S'!$C158+(drdp!J158+drdp!S158)*'MSXY-TI2S'!$D158)</f>
        <v>0</v>
      </c>
      <c r="H158" s="18">
        <f>Model!$W$18*((drdp!B158)*'MSXY-TI2S'!$B158+(drdp!E158)*'MSXY-TI2S'!$C158+(drdp!H158)*'MSXY-TI2S'!$D158)</f>
        <v>0</v>
      </c>
      <c r="I158" s="18">
        <f>Model!$W$18*((drdp!C158)*'MSXY-TI2S'!$B158+(drdp!F158)*'MSXY-TI2S'!$C158+(drdp!I158)*'MSXY-TI2S'!$D158)</f>
        <v>0</v>
      </c>
      <c r="J158" s="18">
        <f>Model!$W$18*((drdp!D158)*'MSXY-TI2S'!$B158+(drdp!G158)*'MSXY-TI2S'!$C158+(drdp!J158)*'MSXY-TI2S'!$D158)</f>
        <v>0</v>
      </c>
      <c r="K158" s="21">
        <f>SUM(E$3:E157)+H158</f>
        <v>0.22671093889912697</v>
      </c>
      <c r="L158" s="21">
        <f>SUM(F$3:F157)+I158</f>
        <v>-0.52557150929536423</v>
      </c>
      <c r="M158" s="21">
        <f>SUM(G$3:G157)+J158</f>
        <v>0</v>
      </c>
      <c r="N158" s="21"/>
      <c r="O158" s="21"/>
      <c r="P158" s="21"/>
      <c r="Q158" s="19">
        <f t="shared" si="13"/>
        <v>5.1397849816523684E-2</v>
      </c>
      <c r="R158" s="19">
        <f t="shared" si="14"/>
        <v>0.2762254113830071</v>
      </c>
      <c r="S158" s="19">
        <f t="shared" si="15"/>
        <v>0</v>
      </c>
      <c r="T158" s="19">
        <f t="shared" si="16"/>
        <v>-0.11915281033098327</v>
      </c>
      <c r="U158" s="19">
        <f t="shared" si="17"/>
        <v>0</v>
      </c>
      <c r="V158" s="19">
        <f t="shared" si="18"/>
        <v>0</v>
      </c>
    </row>
    <row r="159" spans="1:22" x14ac:dyDescent="0.25">
      <c r="A159" s="26">
        <f>Wellpath!E159</f>
        <v>0</v>
      </c>
      <c r="B159" s="22">
        <v>0</v>
      </c>
      <c r="C159" s="22">
        <v>0</v>
      </c>
      <c r="D159" s="22">
        <f>SIN(Wellpath!$O159) * (TAN(Dip) * SIN(Wellpath!$L159) * COS(Wellpath!$L159) - COS(Wellpath!$L159) * COS(Wellpath!$L159) * COS(Wellpath!$O159) - COS(Wellpath!$O159)) / 2</f>
        <v>0</v>
      </c>
      <c r="E159" s="20">
        <f>Model!$W$18*((drdp!B159+drdp!K159)*'MSXY-TI2S'!$B159+(drdp!E159+drdp!N159)*'MSXY-TI2S'!$C159+(drdp!H159+drdp!Q159)*'MSXY-TI2S'!$D159)</f>
        <v>0</v>
      </c>
      <c r="F159" s="20">
        <f>Model!$W$18*((drdp!C159+drdp!L159)*'MSXY-TI2S'!$B159+(drdp!F159+drdp!O159)*'MSXY-TI2S'!$C159+(drdp!I159+drdp!R159)*'MSXY-TI2S'!$D159)</f>
        <v>0</v>
      </c>
      <c r="G159" s="20">
        <f>Model!$W$18*((drdp!D159+drdp!M159)*'MSXY-TI2S'!$B159+(drdp!G159+drdp!P159)*'MSXY-TI2S'!$C159+(drdp!J159+drdp!S159)*'MSXY-TI2S'!$D159)</f>
        <v>0</v>
      </c>
      <c r="H159" s="18">
        <f>Model!$W$18*((drdp!B159)*'MSXY-TI2S'!$B159+(drdp!E159)*'MSXY-TI2S'!$C159+(drdp!H159)*'MSXY-TI2S'!$D159)</f>
        <v>0</v>
      </c>
      <c r="I159" s="18">
        <f>Model!$W$18*((drdp!C159)*'MSXY-TI2S'!$B159+(drdp!F159)*'MSXY-TI2S'!$C159+(drdp!I159)*'MSXY-TI2S'!$D159)</f>
        <v>0</v>
      </c>
      <c r="J159" s="18">
        <f>Model!$W$18*((drdp!D159)*'MSXY-TI2S'!$B159+(drdp!G159)*'MSXY-TI2S'!$C159+(drdp!J159)*'MSXY-TI2S'!$D159)</f>
        <v>0</v>
      </c>
      <c r="K159" s="21">
        <f>SUM(E$3:E158)+H159</f>
        <v>0.22671093889912697</v>
      </c>
      <c r="L159" s="21">
        <f>SUM(F$3:F158)+I159</f>
        <v>-0.52557150929536423</v>
      </c>
      <c r="M159" s="21">
        <f>SUM(G$3:G158)+J159</f>
        <v>0</v>
      </c>
      <c r="N159" s="21"/>
      <c r="O159" s="21"/>
      <c r="P159" s="21"/>
      <c r="Q159" s="19">
        <f t="shared" si="13"/>
        <v>5.1397849816523684E-2</v>
      </c>
      <c r="R159" s="19">
        <f t="shared" si="14"/>
        <v>0.2762254113830071</v>
      </c>
      <c r="S159" s="19">
        <f t="shared" si="15"/>
        <v>0</v>
      </c>
      <c r="T159" s="19">
        <f t="shared" si="16"/>
        <v>-0.11915281033098327</v>
      </c>
      <c r="U159" s="19">
        <f t="shared" si="17"/>
        <v>0</v>
      </c>
      <c r="V159" s="19">
        <f t="shared" si="18"/>
        <v>0</v>
      </c>
    </row>
    <row r="160" spans="1:22" x14ac:dyDescent="0.25">
      <c r="A160" s="26">
        <f>Wellpath!E160</f>
        <v>0</v>
      </c>
      <c r="B160" s="22">
        <v>0</v>
      </c>
      <c r="C160" s="22">
        <v>0</v>
      </c>
      <c r="D160" s="22">
        <f>SIN(Wellpath!$O160) * (TAN(Dip) * SIN(Wellpath!$L160) * COS(Wellpath!$L160) - COS(Wellpath!$L160) * COS(Wellpath!$L160) * COS(Wellpath!$O160) - COS(Wellpath!$O160)) / 2</f>
        <v>0</v>
      </c>
      <c r="E160" s="20">
        <f>Model!$W$18*((drdp!B160+drdp!K160)*'MSXY-TI2S'!$B160+(drdp!E160+drdp!N160)*'MSXY-TI2S'!$C160+(drdp!H160+drdp!Q160)*'MSXY-TI2S'!$D160)</f>
        <v>0</v>
      </c>
      <c r="F160" s="20">
        <f>Model!$W$18*((drdp!C160+drdp!L160)*'MSXY-TI2S'!$B160+(drdp!F160+drdp!O160)*'MSXY-TI2S'!$C160+(drdp!I160+drdp!R160)*'MSXY-TI2S'!$D160)</f>
        <v>0</v>
      </c>
      <c r="G160" s="20">
        <f>Model!$W$18*((drdp!D160+drdp!M160)*'MSXY-TI2S'!$B160+(drdp!G160+drdp!P160)*'MSXY-TI2S'!$C160+(drdp!J160+drdp!S160)*'MSXY-TI2S'!$D160)</f>
        <v>0</v>
      </c>
      <c r="H160" s="18">
        <f>Model!$W$18*((drdp!B160)*'MSXY-TI2S'!$B160+(drdp!E160)*'MSXY-TI2S'!$C160+(drdp!H160)*'MSXY-TI2S'!$D160)</f>
        <v>0</v>
      </c>
      <c r="I160" s="18">
        <f>Model!$W$18*((drdp!C160)*'MSXY-TI2S'!$B160+(drdp!F160)*'MSXY-TI2S'!$C160+(drdp!I160)*'MSXY-TI2S'!$D160)</f>
        <v>0</v>
      </c>
      <c r="J160" s="18">
        <f>Model!$W$18*((drdp!D160)*'MSXY-TI2S'!$B160+(drdp!G160)*'MSXY-TI2S'!$C160+(drdp!J160)*'MSXY-TI2S'!$D160)</f>
        <v>0</v>
      </c>
      <c r="K160" s="21">
        <f>SUM(E$3:E159)+H160</f>
        <v>0.22671093889912697</v>
      </c>
      <c r="L160" s="21">
        <f>SUM(F$3:F159)+I160</f>
        <v>-0.52557150929536423</v>
      </c>
      <c r="M160" s="21">
        <f>SUM(G$3:G159)+J160</f>
        <v>0</v>
      </c>
      <c r="N160" s="21"/>
      <c r="O160" s="21"/>
      <c r="P160" s="21"/>
      <c r="Q160" s="19">
        <f t="shared" si="13"/>
        <v>5.1397849816523684E-2</v>
      </c>
      <c r="R160" s="19">
        <f t="shared" si="14"/>
        <v>0.2762254113830071</v>
      </c>
      <c r="S160" s="19">
        <f t="shared" si="15"/>
        <v>0</v>
      </c>
      <c r="T160" s="19">
        <f t="shared" si="16"/>
        <v>-0.11915281033098327</v>
      </c>
      <c r="U160" s="19">
        <f t="shared" si="17"/>
        <v>0</v>
      </c>
      <c r="V160" s="19">
        <f t="shared" si="18"/>
        <v>0</v>
      </c>
    </row>
    <row r="161" spans="1:22" x14ac:dyDescent="0.25">
      <c r="A161" s="26">
        <f>Wellpath!E161</f>
        <v>0</v>
      </c>
      <c r="B161" s="22">
        <v>0</v>
      </c>
      <c r="C161" s="22">
        <v>0</v>
      </c>
      <c r="D161" s="22">
        <f>SIN(Wellpath!$O161) * (TAN(Dip) * SIN(Wellpath!$L161) * COS(Wellpath!$L161) - COS(Wellpath!$L161) * COS(Wellpath!$L161) * COS(Wellpath!$O161) - COS(Wellpath!$O161)) / 2</f>
        <v>0</v>
      </c>
      <c r="E161" s="20">
        <f>Model!$W$18*((drdp!B161+drdp!K161)*'MSXY-TI2S'!$B161+(drdp!E161+drdp!N161)*'MSXY-TI2S'!$C161+(drdp!H161+drdp!Q161)*'MSXY-TI2S'!$D161)</f>
        <v>0</v>
      </c>
      <c r="F161" s="20">
        <f>Model!$W$18*((drdp!C161+drdp!L161)*'MSXY-TI2S'!$B161+(drdp!F161+drdp!O161)*'MSXY-TI2S'!$C161+(drdp!I161+drdp!R161)*'MSXY-TI2S'!$D161)</f>
        <v>0</v>
      </c>
      <c r="G161" s="20">
        <f>Model!$W$18*((drdp!D161+drdp!M161)*'MSXY-TI2S'!$B161+(drdp!G161+drdp!P161)*'MSXY-TI2S'!$C161+(drdp!J161+drdp!S161)*'MSXY-TI2S'!$D161)</f>
        <v>0</v>
      </c>
      <c r="H161" s="18">
        <f>Model!$W$18*((drdp!B161)*'MSXY-TI2S'!$B161+(drdp!E161)*'MSXY-TI2S'!$C161+(drdp!H161)*'MSXY-TI2S'!$D161)</f>
        <v>0</v>
      </c>
      <c r="I161" s="18">
        <f>Model!$W$18*((drdp!C161)*'MSXY-TI2S'!$B161+(drdp!F161)*'MSXY-TI2S'!$C161+(drdp!I161)*'MSXY-TI2S'!$D161)</f>
        <v>0</v>
      </c>
      <c r="J161" s="18">
        <f>Model!$W$18*((drdp!D161)*'MSXY-TI2S'!$B161+(drdp!G161)*'MSXY-TI2S'!$C161+(drdp!J161)*'MSXY-TI2S'!$D161)</f>
        <v>0</v>
      </c>
      <c r="K161" s="21">
        <f>SUM(E$3:E160)+H161</f>
        <v>0.22671093889912697</v>
      </c>
      <c r="L161" s="21">
        <f>SUM(F$3:F160)+I161</f>
        <v>-0.52557150929536423</v>
      </c>
      <c r="M161" s="21">
        <f>SUM(G$3:G160)+J161</f>
        <v>0</v>
      </c>
      <c r="N161" s="21"/>
      <c r="O161" s="21"/>
      <c r="P161" s="21"/>
      <c r="Q161" s="19">
        <f t="shared" si="13"/>
        <v>5.1397849816523684E-2</v>
      </c>
      <c r="R161" s="19">
        <f t="shared" si="14"/>
        <v>0.2762254113830071</v>
      </c>
      <c r="S161" s="19">
        <f t="shared" si="15"/>
        <v>0</v>
      </c>
      <c r="T161" s="19">
        <f t="shared" si="16"/>
        <v>-0.11915281033098327</v>
      </c>
      <c r="U161" s="19">
        <f t="shared" si="17"/>
        <v>0</v>
      </c>
      <c r="V161" s="19">
        <f t="shared" si="18"/>
        <v>0</v>
      </c>
    </row>
    <row r="162" spans="1:22" x14ac:dyDescent="0.25">
      <c r="A162" s="26">
        <f>Wellpath!E162</f>
        <v>0</v>
      </c>
      <c r="B162" s="22">
        <v>0</v>
      </c>
      <c r="C162" s="22">
        <v>0</v>
      </c>
      <c r="D162" s="22">
        <f>SIN(Wellpath!$O162) * (TAN(Dip) * SIN(Wellpath!$L162) * COS(Wellpath!$L162) - COS(Wellpath!$L162) * COS(Wellpath!$L162) * COS(Wellpath!$O162) - COS(Wellpath!$O162)) / 2</f>
        <v>0</v>
      </c>
      <c r="E162" s="20">
        <f>Model!$W$18*((drdp!B162+drdp!K162)*'MSXY-TI2S'!$B162+(drdp!E162+drdp!N162)*'MSXY-TI2S'!$C162+(drdp!H162+drdp!Q162)*'MSXY-TI2S'!$D162)</f>
        <v>0</v>
      </c>
      <c r="F162" s="20">
        <f>Model!$W$18*((drdp!C162+drdp!L162)*'MSXY-TI2S'!$B162+(drdp!F162+drdp!O162)*'MSXY-TI2S'!$C162+(drdp!I162+drdp!R162)*'MSXY-TI2S'!$D162)</f>
        <v>0</v>
      </c>
      <c r="G162" s="20">
        <f>Model!$W$18*((drdp!D162+drdp!M162)*'MSXY-TI2S'!$B162+(drdp!G162+drdp!P162)*'MSXY-TI2S'!$C162+(drdp!J162+drdp!S162)*'MSXY-TI2S'!$D162)</f>
        <v>0</v>
      </c>
      <c r="H162" s="18">
        <f>Model!$W$18*((drdp!B162)*'MSXY-TI2S'!$B162+(drdp!E162)*'MSXY-TI2S'!$C162+(drdp!H162)*'MSXY-TI2S'!$D162)</f>
        <v>0</v>
      </c>
      <c r="I162" s="18">
        <f>Model!$W$18*((drdp!C162)*'MSXY-TI2S'!$B162+(drdp!F162)*'MSXY-TI2S'!$C162+(drdp!I162)*'MSXY-TI2S'!$D162)</f>
        <v>0</v>
      </c>
      <c r="J162" s="18">
        <f>Model!$W$18*((drdp!D162)*'MSXY-TI2S'!$B162+(drdp!G162)*'MSXY-TI2S'!$C162+(drdp!J162)*'MSXY-TI2S'!$D162)</f>
        <v>0</v>
      </c>
      <c r="K162" s="21">
        <f>SUM(E$3:E161)+H162</f>
        <v>0.22671093889912697</v>
      </c>
      <c r="L162" s="21">
        <f>SUM(F$3:F161)+I162</f>
        <v>-0.52557150929536423</v>
      </c>
      <c r="M162" s="21">
        <f>SUM(G$3:G161)+J162</f>
        <v>0</v>
      </c>
      <c r="N162" s="21"/>
      <c r="O162" s="21"/>
      <c r="P162" s="21"/>
      <c r="Q162" s="19">
        <f t="shared" si="13"/>
        <v>5.1397849816523684E-2</v>
      </c>
      <c r="R162" s="19">
        <f t="shared" si="14"/>
        <v>0.2762254113830071</v>
      </c>
      <c r="S162" s="19">
        <f t="shared" si="15"/>
        <v>0</v>
      </c>
      <c r="T162" s="19">
        <f t="shared" si="16"/>
        <v>-0.11915281033098327</v>
      </c>
      <c r="U162" s="19">
        <f t="shared" si="17"/>
        <v>0</v>
      </c>
      <c r="V162" s="19">
        <f t="shared" si="18"/>
        <v>0</v>
      </c>
    </row>
    <row r="163" spans="1:22" x14ac:dyDescent="0.25">
      <c r="A163" s="26">
        <f>Wellpath!E163</f>
        <v>0</v>
      </c>
      <c r="B163" s="22">
        <v>0</v>
      </c>
      <c r="C163" s="22">
        <v>0</v>
      </c>
      <c r="D163" s="22">
        <f>SIN(Wellpath!$O163) * (TAN(Dip) * SIN(Wellpath!$L163) * COS(Wellpath!$L163) - COS(Wellpath!$L163) * COS(Wellpath!$L163) * COS(Wellpath!$O163) - COS(Wellpath!$O163)) / 2</f>
        <v>0</v>
      </c>
      <c r="E163" s="20">
        <f>Model!$W$18*((drdp!B163+drdp!K163)*'MSXY-TI2S'!$B163+(drdp!E163+drdp!N163)*'MSXY-TI2S'!$C163+(drdp!H163+drdp!Q163)*'MSXY-TI2S'!$D163)</f>
        <v>0</v>
      </c>
      <c r="F163" s="20">
        <f>Model!$W$18*((drdp!C163+drdp!L163)*'MSXY-TI2S'!$B163+(drdp!F163+drdp!O163)*'MSXY-TI2S'!$C163+(drdp!I163+drdp!R163)*'MSXY-TI2S'!$D163)</f>
        <v>0</v>
      </c>
      <c r="G163" s="20">
        <f>Model!$W$18*((drdp!D163+drdp!M163)*'MSXY-TI2S'!$B163+(drdp!G163+drdp!P163)*'MSXY-TI2S'!$C163+(drdp!J163+drdp!S163)*'MSXY-TI2S'!$D163)</f>
        <v>0</v>
      </c>
      <c r="H163" s="18">
        <f>Model!$W$18*((drdp!B163)*'MSXY-TI2S'!$B163+(drdp!E163)*'MSXY-TI2S'!$C163+(drdp!H163)*'MSXY-TI2S'!$D163)</f>
        <v>0</v>
      </c>
      <c r="I163" s="18">
        <f>Model!$W$18*((drdp!C163)*'MSXY-TI2S'!$B163+(drdp!F163)*'MSXY-TI2S'!$C163+(drdp!I163)*'MSXY-TI2S'!$D163)</f>
        <v>0</v>
      </c>
      <c r="J163" s="18">
        <f>Model!$W$18*((drdp!D163)*'MSXY-TI2S'!$B163+(drdp!G163)*'MSXY-TI2S'!$C163+(drdp!J163)*'MSXY-TI2S'!$D163)</f>
        <v>0</v>
      </c>
      <c r="K163" s="21">
        <f>SUM(E$3:E162)+H163</f>
        <v>0.22671093889912697</v>
      </c>
      <c r="L163" s="21">
        <f>SUM(F$3:F162)+I163</f>
        <v>-0.52557150929536423</v>
      </c>
      <c r="M163" s="21">
        <f>SUM(G$3:G162)+J163</f>
        <v>0</v>
      </c>
      <c r="N163" s="21"/>
      <c r="O163" s="21"/>
      <c r="P163" s="21"/>
      <c r="Q163" s="19">
        <f t="shared" si="13"/>
        <v>5.1397849816523684E-2</v>
      </c>
      <c r="R163" s="19">
        <f t="shared" si="14"/>
        <v>0.2762254113830071</v>
      </c>
      <c r="S163" s="19">
        <f t="shared" si="15"/>
        <v>0</v>
      </c>
      <c r="T163" s="19">
        <f t="shared" si="16"/>
        <v>-0.11915281033098327</v>
      </c>
      <c r="U163" s="19">
        <f t="shared" si="17"/>
        <v>0</v>
      </c>
      <c r="V163" s="19">
        <f t="shared" si="18"/>
        <v>0</v>
      </c>
    </row>
    <row r="164" spans="1:22" x14ac:dyDescent="0.25">
      <c r="A164" s="26">
        <f>Wellpath!E164</f>
        <v>0</v>
      </c>
      <c r="B164" s="22">
        <v>0</v>
      </c>
      <c r="C164" s="22">
        <v>0</v>
      </c>
      <c r="D164" s="22">
        <f>SIN(Wellpath!$O164) * (TAN(Dip) * SIN(Wellpath!$L164) * COS(Wellpath!$L164) - COS(Wellpath!$L164) * COS(Wellpath!$L164) * COS(Wellpath!$O164) - COS(Wellpath!$O164)) / 2</f>
        <v>0</v>
      </c>
      <c r="E164" s="20">
        <f>Model!$W$18*((drdp!B164+drdp!K164)*'MSXY-TI2S'!$B164+(drdp!E164+drdp!N164)*'MSXY-TI2S'!$C164+(drdp!H164+drdp!Q164)*'MSXY-TI2S'!$D164)</f>
        <v>0</v>
      </c>
      <c r="F164" s="20">
        <f>Model!$W$18*((drdp!C164+drdp!L164)*'MSXY-TI2S'!$B164+(drdp!F164+drdp!O164)*'MSXY-TI2S'!$C164+(drdp!I164+drdp!R164)*'MSXY-TI2S'!$D164)</f>
        <v>0</v>
      </c>
      <c r="G164" s="20">
        <f>Model!$W$18*((drdp!D164+drdp!M164)*'MSXY-TI2S'!$B164+(drdp!G164+drdp!P164)*'MSXY-TI2S'!$C164+(drdp!J164+drdp!S164)*'MSXY-TI2S'!$D164)</f>
        <v>0</v>
      </c>
      <c r="H164" s="18">
        <f>Model!$W$18*((drdp!B164)*'MSXY-TI2S'!$B164+(drdp!E164)*'MSXY-TI2S'!$C164+(drdp!H164)*'MSXY-TI2S'!$D164)</f>
        <v>0</v>
      </c>
      <c r="I164" s="18">
        <f>Model!$W$18*((drdp!C164)*'MSXY-TI2S'!$B164+(drdp!F164)*'MSXY-TI2S'!$C164+(drdp!I164)*'MSXY-TI2S'!$D164)</f>
        <v>0</v>
      </c>
      <c r="J164" s="18">
        <f>Model!$W$18*((drdp!D164)*'MSXY-TI2S'!$B164+(drdp!G164)*'MSXY-TI2S'!$C164+(drdp!J164)*'MSXY-TI2S'!$D164)</f>
        <v>0</v>
      </c>
      <c r="K164" s="21">
        <f>SUM(E$3:E163)+H164</f>
        <v>0.22671093889912697</v>
      </c>
      <c r="L164" s="21">
        <f>SUM(F$3:F163)+I164</f>
        <v>-0.52557150929536423</v>
      </c>
      <c r="M164" s="21">
        <f>SUM(G$3:G163)+J164</f>
        <v>0</v>
      </c>
      <c r="N164" s="21"/>
      <c r="O164" s="21"/>
      <c r="P164" s="21"/>
      <c r="Q164" s="19">
        <f t="shared" si="13"/>
        <v>5.1397849816523684E-2</v>
      </c>
      <c r="R164" s="19">
        <f t="shared" si="14"/>
        <v>0.2762254113830071</v>
      </c>
      <c r="S164" s="19">
        <f t="shared" si="15"/>
        <v>0</v>
      </c>
      <c r="T164" s="19">
        <f t="shared" si="16"/>
        <v>-0.11915281033098327</v>
      </c>
      <c r="U164" s="19">
        <f t="shared" si="17"/>
        <v>0</v>
      </c>
      <c r="V164" s="19">
        <f t="shared" si="18"/>
        <v>0</v>
      </c>
    </row>
    <row r="165" spans="1:22" x14ac:dyDescent="0.25">
      <c r="A165" s="26">
        <f>Wellpath!E165</f>
        <v>0</v>
      </c>
      <c r="B165" s="22">
        <v>0</v>
      </c>
      <c r="C165" s="22">
        <v>0</v>
      </c>
      <c r="D165" s="22">
        <f>SIN(Wellpath!$O165) * (TAN(Dip) * SIN(Wellpath!$L165) * COS(Wellpath!$L165) - COS(Wellpath!$L165) * COS(Wellpath!$L165) * COS(Wellpath!$O165) - COS(Wellpath!$O165)) / 2</f>
        <v>0</v>
      </c>
      <c r="E165" s="20">
        <f>Model!$W$18*((drdp!B165+drdp!K165)*'MSXY-TI2S'!$B165+(drdp!E165+drdp!N165)*'MSXY-TI2S'!$C165+(drdp!H165+drdp!Q165)*'MSXY-TI2S'!$D165)</f>
        <v>0</v>
      </c>
      <c r="F165" s="20">
        <f>Model!$W$18*((drdp!C165+drdp!L165)*'MSXY-TI2S'!$B165+(drdp!F165+drdp!O165)*'MSXY-TI2S'!$C165+(drdp!I165+drdp!R165)*'MSXY-TI2S'!$D165)</f>
        <v>0</v>
      </c>
      <c r="G165" s="20">
        <f>Model!$W$18*((drdp!D165+drdp!M165)*'MSXY-TI2S'!$B165+(drdp!G165+drdp!P165)*'MSXY-TI2S'!$C165+(drdp!J165+drdp!S165)*'MSXY-TI2S'!$D165)</f>
        <v>0</v>
      </c>
      <c r="H165" s="18">
        <f>Model!$W$18*((drdp!B165)*'MSXY-TI2S'!$B165+(drdp!E165)*'MSXY-TI2S'!$C165+(drdp!H165)*'MSXY-TI2S'!$D165)</f>
        <v>0</v>
      </c>
      <c r="I165" s="18">
        <f>Model!$W$18*((drdp!C165)*'MSXY-TI2S'!$B165+(drdp!F165)*'MSXY-TI2S'!$C165+(drdp!I165)*'MSXY-TI2S'!$D165)</f>
        <v>0</v>
      </c>
      <c r="J165" s="18">
        <f>Model!$W$18*((drdp!D165)*'MSXY-TI2S'!$B165+(drdp!G165)*'MSXY-TI2S'!$C165+(drdp!J165)*'MSXY-TI2S'!$D165)</f>
        <v>0</v>
      </c>
      <c r="K165" s="21">
        <f>SUM(E$3:E164)+H165</f>
        <v>0.22671093889912697</v>
      </c>
      <c r="L165" s="21">
        <f>SUM(F$3:F164)+I165</f>
        <v>-0.52557150929536423</v>
      </c>
      <c r="M165" s="21">
        <f>SUM(G$3:G164)+J165</f>
        <v>0</v>
      </c>
      <c r="N165" s="21"/>
      <c r="O165" s="21"/>
      <c r="P165" s="21"/>
      <c r="Q165" s="19">
        <f t="shared" si="13"/>
        <v>5.1397849816523684E-2</v>
      </c>
      <c r="R165" s="19">
        <f t="shared" si="14"/>
        <v>0.2762254113830071</v>
      </c>
      <c r="S165" s="19">
        <f t="shared" si="15"/>
        <v>0</v>
      </c>
      <c r="T165" s="19">
        <f t="shared" si="16"/>
        <v>-0.11915281033098327</v>
      </c>
      <c r="U165" s="19">
        <f t="shared" si="17"/>
        <v>0</v>
      </c>
      <c r="V165" s="19">
        <f t="shared" si="18"/>
        <v>0</v>
      </c>
    </row>
    <row r="166" spans="1:22" x14ac:dyDescent="0.25">
      <c r="A166" s="26">
        <f>Wellpath!E166</f>
        <v>0</v>
      </c>
      <c r="B166" s="22">
        <v>0</v>
      </c>
      <c r="C166" s="22">
        <v>0</v>
      </c>
      <c r="D166" s="22">
        <f>SIN(Wellpath!$O166) * (TAN(Dip) * SIN(Wellpath!$L166) * COS(Wellpath!$L166) - COS(Wellpath!$L166) * COS(Wellpath!$L166) * COS(Wellpath!$O166) - COS(Wellpath!$O166)) / 2</f>
        <v>0</v>
      </c>
      <c r="E166" s="20">
        <f>Model!$W$18*((drdp!B166+drdp!K166)*'MSXY-TI2S'!$B166+(drdp!E166+drdp!N166)*'MSXY-TI2S'!$C166+(drdp!H166+drdp!Q166)*'MSXY-TI2S'!$D166)</f>
        <v>0</v>
      </c>
      <c r="F166" s="20">
        <f>Model!$W$18*((drdp!C166+drdp!L166)*'MSXY-TI2S'!$B166+(drdp!F166+drdp!O166)*'MSXY-TI2S'!$C166+(drdp!I166+drdp!R166)*'MSXY-TI2S'!$D166)</f>
        <v>0</v>
      </c>
      <c r="G166" s="20">
        <f>Model!$W$18*((drdp!D166+drdp!M166)*'MSXY-TI2S'!$B166+(drdp!G166+drdp!P166)*'MSXY-TI2S'!$C166+(drdp!J166+drdp!S166)*'MSXY-TI2S'!$D166)</f>
        <v>0</v>
      </c>
      <c r="H166" s="18">
        <f>Model!$W$18*((drdp!B166)*'MSXY-TI2S'!$B166+(drdp!E166)*'MSXY-TI2S'!$C166+(drdp!H166)*'MSXY-TI2S'!$D166)</f>
        <v>0</v>
      </c>
      <c r="I166" s="18">
        <f>Model!$W$18*((drdp!C166)*'MSXY-TI2S'!$B166+(drdp!F166)*'MSXY-TI2S'!$C166+(drdp!I166)*'MSXY-TI2S'!$D166)</f>
        <v>0</v>
      </c>
      <c r="J166" s="18">
        <f>Model!$W$18*((drdp!D166)*'MSXY-TI2S'!$B166+(drdp!G166)*'MSXY-TI2S'!$C166+(drdp!J166)*'MSXY-TI2S'!$D166)</f>
        <v>0</v>
      </c>
      <c r="K166" s="21">
        <f>SUM(E$3:E165)+H166</f>
        <v>0.22671093889912697</v>
      </c>
      <c r="L166" s="21">
        <f>SUM(F$3:F165)+I166</f>
        <v>-0.52557150929536423</v>
      </c>
      <c r="M166" s="21">
        <f>SUM(G$3:G165)+J166</f>
        <v>0</v>
      </c>
      <c r="N166" s="21"/>
      <c r="O166" s="21"/>
      <c r="P166" s="21"/>
      <c r="Q166" s="19">
        <f t="shared" si="13"/>
        <v>5.1397849816523684E-2</v>
      </c>
      <c r="R166" s="19">
        <f t="shared" si="14"/>
        <v>0.2762254113830071</v>
      </c>
      <c r="S166" s="19">
        <f t="shared" si="15"/>
        <v>0</v>
      </c>
      <c r="T166" s="19">
        <f t="shared" si="16"/>
        <v>-0.11915281033098327</v>
      </c>
      <c r="U166" s="19">
        <f t="shared" si="17"/>
        <v>0</v>
      </c>
      <c r="V166" s="19">
        <f t="shared" si="18"/>
        <v>0</v>
      </c>
    </row>
    <row r="167" spans="1:22" x14ac:dyDescent="0.25">
      <c r="A167" s="26">
        <f>Wellpath!E167</f>
        <v>0</v>
      </c>
      <c r="B167" s="22">
        <v>0</v>
      </c>
      <c r="C167" s="22">
        <v>0</v>
      </c>
      <c r="D167" s="22">
        <f>SIN(Wellpath!$O167) * (TAN(Dip) * SIN(Wellpath!$L167) * COS(Wellpath!$L167) - COS(Wellpath!$L167) * COS(Wellpath!$L167) * COS(Wellpath!$O167) - COS(Wellpath!$O167)) / 2</f>
        <v>0</v>
      </c>
      <c r="E167" s="20">
        <f>Model!$W$18*((drdp!B167+drdp!K167)*'MSXY-TI2S'!$B167+(drdp!E167+drdp!N167)*'MSXY-TI2S'!$C167+(drdp!H167+drdp!Q167)*'MSXY-TI2S'!$D167)</f>
        <v>0</v>
      </c>
      <c r="F167" s="20">
        <f>Model!$W$18*((drdp!C167+drdp!L167)*'MSXY-TI2S'!$B167+(drdp!F167+drdp!O167)*'MSXY-TI2S'!$C167+(drdp!I167+drdp!R167)*'MSXY-TI2S'!$D167)</f>
        <v>0</v>
      </c>
      <c r="G167" s="20">
        <f>Model!$W$18*((drdp!D167+drdp!M167)*'MSXY-TI2S'!$B167+(drdp!G167+drdp!P167)*'MSXY-TI2S'!$C167+(drdp!J167+drdp!S167)*'MSXY-TI2S'!$D167)</f>
        <v>0</v>
      </c>
      <c r="H167" s="18">
        <f>Model!$W$18*((drdp!B167)*'MSXY-TI2S'!$B167+(drdp!E167)*'MSXY-TI2S'!$C167+(drdp!H167)*'MSXY-TI2S'!$D167)</f>
        <v>0</v>
      </c>
      <c r="I167" s="18">
        <f>Model!$W$18*((drdp!C167)*'MSXY-TI2S'!$B167+(drdp!F167)*'MSXY-TI2S'!$C167+(drdp!I167)*'MSXY-TI2S'!$D167)</f>
        <v>0</v>
      </c>
      <c r="J167" s="18">
        <f>Model!$W$18*((drdp!D167)*'MSXY-TI2S'!$B167+(drdp!G167)*'MSXY-TI2S'!$C167+(drdp!J167)*'MSXY-TI2S'!$D167)</f>
        <v>0</v>
      </c>
      <c r="K167" s="21">
        <f>SUM(E$3:E166)+H167</f>
        <v>0.22671093889912697</v>
      </c>
      <c r="L167" s="21">
        <f>SUM(F$3:F166)+I167</f>
        <v>-0.52557150929536423</v>
      </c>
      <c r="M167" s="21">
        <f>SUM(G$3:G166)+J167</f>
        <v>0</v>
      </c>
      <c r="N167" s="21"/>
      <c r="O167" s="21"/>
      <c r="P167" s="21"/>
      <c r="Q167" s="19">
        <f t="shared" si="13"/>
        <v>5.1397849816523684E-2</v>
      </c>
      <c r="R167" s="19">
        <f t="shared" si="14"/>
        <v>0.2762254113830071</v>
      </c>
      <c r="S167" s="19">
        <f t="shared" si="15"/>
        <v>0</v>
      </c>
      <c r="T167" s="19">
        <f t="shared" si="16"/>
        <v>-0.11915281033098327</v>
      </c>
      <c r="U167" s="19">
        <f t="shared" si="17"/>
        <v>0</v>
      </c>
      <c r="V167" s="19">
        <f t="shared" si="18"/>
        <v>0</v>
      </c>
    </row>
    <row r="168" spans="1:22" x14ac:dyDescent="0.25">
      <c r="A168" s="26">
        <f>Wellpath!E168</f>
        <v>0</v>
      </c>
      <c r="B168" s="22">
        <v>0</v>
      </c>
      <c r="C168" s="22">
        <v>0</v>
      </c>
      <c r="D168" s="22">
        <f>SIN(Wellpath!$O168) * (TAN(Dip) * SIN(Wellpath!$L168) * COS(Wellpath!$L168) - COS(Wellpath!$L168) * COS(Wellpath!$L168) * COS(Wellpath!$O168) - COS(Wellpath!$O168)) / 2</f>
        <v>0</v>
      </c>
      <c r="E168" s="20">
        <f>Model!$W$18*((drdp!B168+drdp!K168)*'MSXY-TI2S'!$B168+(drdp!E168+drdp!N168)*'MSXY-TI2S'!$C168+(drdp!H168+drdp!Q168)*'MSXY-TI2S'!$D168)</f>
        <v>0</v>
      </c>
      <c r="F168" s="20">
        <f>Model!$W$18*((drdp!C168+drdp!L168)*'MSXY-TI2S'!$B168+(drdp!F168+drdp!O168)*'MSXY-TI2S'!$C168+(drdp!I168+drdp!R168)*'MSXY-TI2S'!$D168)</f>
        <v>0</v>
      </c>
      <c r="G168" s="20">
        <f>Model!$W$18*((drdp!D168+drdp!M168)*'MSXY-TI2S'!$B168+(drdp!G168+drdp!P168)*'MSXY-TI2S'!$C168+(drdp!J168+drdp!S168)*'MSXY-TI2S'!$D168)</f>
        <v>0</v>
      </c>
      <c r="H168" s="18">
        <f>Model!$W$18*((drdp!B168)*'MSXY-TI2S'!$B168+(drdp!E168)*'MSXY-TI2S'!$C168+(drdp!H168)*'MSXY-TI2S'!$D168)</f>
        <v>0</v>
      </c>
      <c r="I168" s="18">
        <f>Model!$W$18*((drdp!C168)*'MSXY-TI2S'!$B168+(drdp!F168)*'MSXY-TI2S'!$C168+(drdp!I168)*'MSXY-TI2S'!$D168)</f>
        <v>0</v>
      </c>
      <c r="J168" s="18">
        <f>Model!$W$18*((drdp!D168)*'MSXY-TI2S'!$B168+(drdp!G168)*'MSXY-TI2S'!$C168+(drdp!J168)*'MSXY-TI2S'!$D168)</f>
        <v>0</v>
      </c>
      <c r="K168" s="21">
        <f>SUM(E$3:E167)+H168</f>
        <v>0.22671093889912697</v>
      </c>
      <c r="L168" s="21">
        <f>SUM(F$3:F167)+I168</f>
        <v>-0.52557150929536423</v>
      </c>
      <c r="M168" s="21">
        <f>SUM(G$3:G167)+J168</f>
        <v>0</v>
      </c>
      <c r="N168" s="21"/>
      <c r="O168" s="21"/>
      <c r="P168" s="21"/>
      <c r="Q168" s="19">
        <f t="shared" si="13"/>
        <v>5.1397849816523684E-2</v>
      </c>
      <c r="R168" s="19">
        <f t="shared" si="14"/>
        <v>0.2762254113830071</v>
      </c>
      <c r="S168" s="19">
        <f t="shared" si="15"/>
        <v>0</v>
      </c>
      <c r="T168" s="19">
        <f t="shared" si="16"/>
        <v>-0.11915281033098327</v>
      </c>
      <c r="U168" s="19">
        <f t="shared" si="17"/>
        <v>0</v>
      </c>
      <c r="V168" s="19">
        <f t="shared" si="18"/>
        <v>0</v>
      </c>
    </row>
    <row r="169" spans="1:22" x14ac:dyDescent="0.25">
      <c r="A169" s="26">
        <f>Wellpath!E169</f>
        <v>0</v>
      </c>
      <c r="B169" s="22">
        <v>0</v>
      </c>
      <c r="C169" s="22">
        <v>0</v>
      </c>
      <c r="D169" s="22">
        <f>SIN(Wellpath!$O169) * (TAN(Dip) * SIN(Wellpath!$L169) * COS(Wellpath!$L169) - COS(Wellpath!$L169) * COS(Wellpath!$L169) * COS(Wellpath!$O169) - COS(Wellpath!$O169)) / 2</f>
        <v>0</v>
      </c>
      <c r="E169" s="20">
        <f>Model!$W$18*((drdp!B169+drdp!K169)*'MSXY-TI2S'!$B169+(drdp!E169+drdp!N169)*'MSXY-TI2S'!$C169+(drdp!H169+drdp!Q169)*'MSXY-TI2S'!$D169)</f>
        <v>0</v>
      </c>
      <c r="F169" s="20">
        <f>Model!$W$18*((drdp!C169+drdp!L169)*'MSXY-TI2S'!$B169+(drdp!F169+drdp!O169)*'MSXY-TI2S'!$C169+(drdp!I169+drdp!R169)*'MSXY-TI2S'!$D169)</f>
        <v>0</v>
      </c>
      <c r="G169" s="20">
        <f>Model!$W$18*((drdp!D169+drdp!M169)*'MSXY-TI2S'!$B169+(drdp!G169+drdp!P169)*'MSXY-TI2S'!$C169+(drdp!J169+drdp!S169)*'MSXY-TI2S'!$D169)</f>
        <v>0</v>
      </c>
      <c r="H169" s="18">
        <f>Model!$W$18*((drdp!B169)*'MSXY-TI2S'!$B169+(drdp!E169)*'MSXY-TI2S'!$C169+(drdp!H169)*'MSXY-TI2S'!$D169)</f>
        <v>0</v>
      </c>
      <c r="I169" s="18">
        <f>Model!$W$18*((drdp!C169)*'MSXY-TI2S'!$B169+(drdp!F169)*'MSXY-TI2S'!$C169+(drdp!I169)*'MSXY-TI2S'!$D169)</f>
        <v>0</v>
      </c>
      <c r="J169" s="18">
        <f>Model!$W$18*((drdp!D169)*'MSXY-TI2S'!$B169+(drdp!G169)*'MSXY-TI2S'!$C169+(drdp!J169)*'MSXY-TI2S'!$D169)</f>
        <v>0</v>
      </c>
      <c r="K169" s="21">
        <f>SUM(E$3:E168)+H169</f>
        <v>0.22671093889912697</v>
      </c>
      <c r="L169" s="21">
        <f>SUM(F$3:F168)+I169</f>
        <v>-0.52557150929536423</v>
      </c>
      <c r="M169" s="21">
        <f>SUM(G$3:G168)+J169</f>
        <v>0</v>
      </c>
      <c r="N169" s="21"/>
      <c r="O169" s="21"/>
      <c r="P169" s="21"/>
      <c r="Q169" s="19">
        <f t="shared" si="13"/>
        <v>5.1397849816523684E-2</v>
      </c>
      <c r="R169" s="19">
        <f t="shared" si="14"/>
        <v>0.2762254113830071</v>
      </c>
      <c r="S169" s="19">
        <f t="shared" si="15"/>
        <v>0</v>
      </c>
      <c r="T169" s="19">
        <f t="shared" si="16"/>
        <v>-0.11915281033098327</v>
      </c>
      <c r="U169" s="19">
        <f t="shared" si="17"/>
        <v>0</v>
      </c>
      <c r="V169" s="19">
        <f t="shared" si="18"/>
        <v>0</v>
      </c>
    </row>
    <row r="170" spans="1:22" x14ac:dyDescent="0.25">
      <c r="A170" s="26">
        <f>Wellpath!E170</f>
        <v>0</v>
      </c>
      <c r="B170" s="22">
        <v>0</v>
      </c>
      <c r="C170" s="22">
        <v>0</v>
      </c>
      <c r="D170" s="22">
        <f>SIN(Wellpath!$O170) * (TAN(Dip) * SIN(Wellpath!$L170) * COS(Wellpath!$L170) - COS(Wellpath!$L170) * COS(Wellpath!$L170) * COS(Wellpath!$O170) - COS(Wellpath!$O170)) / 2</f>
        <v>0</v>
      </c>
      <c r="E170" s="20">
        <f>Model!$W$18*((drdp!B170+drdp!K170)*'MSXY-TI2S'!$B170+(drdp!E170+drdp!N170)*'MSXY-TI2S'!$C170+(drdp!H170+drdp!Q170)*'MSXY-TI2S'!$D170)</f>
        <v>0</v>
      </c>
      <c r="F170" s="20">
        <f>Model!$W$18*((drdp!C170+drdp!L170)*'MSXY-TI2S'!$B170+(drdp!F170+drdp!O170)*'MSXY-TI2S'!$C170+(drdp!I170+drdp!R170)*'MSXY-TI2S'!$D170)</f>
        <v>0</v>
      </c>
      <c r="G170" s="20">
        <f>Model!$W$18*((drdp!D170+drdp!M170)*'MSXY-TI2S'!$B170+(drdp!G170+drdp!P170)*'MSXY-TI2S'!$C170+(drdp!J170+drdp!S170)*'MSXY-TI2S'!$D170)</f>
        <v>0</v>
      </c>
      <c r="H170" s="18">
        <f>Model!$W$18*((drdp!B170)*'MSXY-TI2S'!$B170+(drdp!E170)*'MSXY-TI2S'!$C170+(drdp!H170)*'MSXY-TI2S'!$D170)</f>
        <v>0</v>
      </c>
      <c r="I170" s="18">
        <f>Model!$W$18*((drdp!C170)*'MSXY-TI2S'!$B170+(drdp!F170)*'MSXY-TI2S'!$C170+(drdp!I170)*'MSXY-TI2S'!$D170)</f>
        <v>0</v>
      </c>
      <c r="J170" s="18">
        <f>Model!$W$18*((drdp!D170)*'MSXY-TI2S'!$B170+(drdp!G170)*'MSXY-TI2S'!$C170+(drdp!J170)*'MSXY-TI2S'!$D170)</f>
        <v>0</v>
      </c>
      <c r="K170" s="21">
        <f>SUM(E$3:E169)+H170</f>
        <v>0.22671093889912697</v>
      </c>
      <c r="L170" s="21">
        <f>SUM(F$3:F169)+I170</f>
        <v>-0.52557150929536423</v>
      </c>
      <c r="M170" s="21">
        <f>SUM(G$3:G169)+J170</f>
        <v>0</v>
      </c>
      <c r="N170" s="21"/>
      <c r="O170" s="21"/>
      <c r="P170" s="21"/>
      <c r="Q170" s="19">
        <f t="shared" si="13"/>
        <v>5.1397849816523684E-2</v>
      </c>
      <c r="R170" s="19">
        <f t="shared" si="14"/>
        <v>0.2762254113830071</v>
      </c>
      <c r="S170" s="19">
        <f t="shared" si="15"/>
        <v>0</v>
      </c>
      <c r="T170" s="19">
        <f t="shared" si="16"/>
        <v>-0.11915281033098327</v>
      </c>
      <c r="U170" s="19">
        <f t="shared" si="17"/>
        <v>0</v>
      </c>
      <c r="V170" s="19">
        <f t="shared" si="18"/>
        <v>0</v>
      </c>
    </row>
    <row r="171" spans="1:22" x14ac:dyDescent="0.25">
      <c r="A171" s="26">
        <f>Wellpath!E171</f>
        <v>0</v>
      </c>
      <c r="B171" s="22">
        <v>0</v>
      </c>
      <c r="C171" s="22">
        <v>0</v>
      </c>
      <c r="D171" s="22">
        <f>SIN(Wellpath!$O171) * (TAN(Dip) * SIN(Wellpath!$L171) * COS(Wellpath!$L171) - COS(Wellpath!$L171) * COS(Wellpath!$L171) * COS(Wellpath!$O171) - COS(Wellpath!$O171)) / 2</f>
        <v>0</v>
      </c>
      <c r="E171" s="20">
        <f>Model!$W$18*((drdp!B171+drdp!K171)*'MSXY-TI2S'!$B171+(drdp!E171+drdp!N171)*'MSXY-TI2S'!$C171+(drdp!H171+drdp!Q171)*'MSXY-TI2S'!$D171)</f>
        <v>0</v>
      </c>
      <c r="F171" s="20">
        <f>Model!$W$18*((drdp!C171+drdp!L171)*'MSXY-TI2S'!$B171+(drdp!F171+drdp!O171)*'MSXY-TI2S'!$C171+(drdp!I171+drdp!R171)*'MSXY-TI2S'!$D171)</f>
        <v>0</v>
      </c>
      <c r="G171" s="20">
        <f>Model!$W$18*((drdp!D171+drdp!M171)*'MSXY-TI2S'!$B171+(drdp!G171+drdp!P171)*'MSXY-TI2S'!$C171+(drdp!J171+drdp!S171)*'MSXY-TI2S'!$D171)</f>
        <v>0</v>
      </c>
      <c r="H171" s="18">
        <f>Model!$W$18*((drdp!B171)*'MSXY-TI2S'!$B171+(drdp!E171)*'MSXY-TI2S'!$C171+(drdp!H171)*'MSXY-TI2S'!$D171)</f>
        <v>0</v>
      </c>
      <c r="I171" s="18">
        <f>Model!$W$18*((drdp!C171)*'MSXY-TI2S'!$B171+(drdp!F171)*'MSXY-TI2S'!$C171+(drdp!I171)*'MSXY-TI2S'!$D171)</f>
        <v>0</v>
      </c>
      <c r="J171" s="18">
        <f>Model!$W$18*((drdp!D171)*'MSXY-TI2S'!$B171+(drdp!G171)*'MSXY-TI2S'!$C171+(drdp!J171)*'MSXY-TI2S'!$D171)</f>
        <v>0</v>
      </c>
      <c r="K171" s="21">
        <f>SUM(E$3:E170)+H171</f>
        <v>0.22671093889912697</v>
      </c>
      <c r="L171" s="21">
        <f>SUM(F$3:F170)+I171</f>
        <v>-0.52557150929536423</v>
      </c>
      <c r="M171" s="21">
        <f>SUM(G$3:G170)+J171</f>
        <v>0</v>
      </c>
      <c r="N171" s="21"/>
      <c r="O171" s="21"/>
      <c r="P171" s="21"/>
      <c r="Q171" s="19">
        <f t="shared" si="13"/>
        <v>5.1397849816523684E-2</v>
      </c>
      <c r="R171" s="19">
        <f t="shared" si="14"/>
        <v>0.2762254113830071</v>
      </c>
      <c r="S171" s="19">
        <f t="shared" si="15"/>
        <v>0</v>
      </c>
      <c r="T171" s="19">
        <f t="shared" si="16"/>
        <v>-0.11915281033098327</v>
      </c>
      <c r="U171" s="19">
        <f t="shared" si="17"/>
        <v>0</v>
      </c>
      <c r="V171" s="19">
        <f t="shared" si="18"/>
        <v>0</v>
      </c>
    </row>
    <row r="172" spans="1:22" x14ac:dyDescent="0.25">
      <c r="A172" s="26">
        <f>Wellpath!E172</f>
        <v>0</v>
      </c>
      <c r="B172" s="22">
        <v>0</v>
      </c>
      <c r="C172" s="22">
        <v>0</v>
      </c>
      <c r="D172" s="22">
        <f>SIN(Wellpath!$O172) * (TAN(Dip) * SIN(Wellpath!$L172) * COS(Wellpath!$L172) - COS(Wellpath!$L172) * COS(Wellpath!$L172) * COS(Wellpath!$O172) - COS(Wellpath!$O172)) / 2</f>
        <v>0</v>
      </c>
      <c r="E172" s="20">
        <f>Model!$W$18*((drdp!B172+drdp!K172)*'MSXY-TI2S'!$B172+(drdp!E172+drdp!N172)*'MSXY-TI2S'!$C172+(drdp!H172+drdp!Q172)*'MSXY-TI2S'!$D172)</f>
        <v>0</v>
      </c>
      <c r="F172" s="20">
        <f>Model!$W$18*((drdp!C172+drdp!L172)*'MSXY-TI2S'!$B172+(drdp!F172+drdp!O172)*'MSXY-TI2S'!$C172+(drdp!I172+drdp!R172)*'MSXY-TI2S'!$D172)</f>
        <v>0</v>
      </c>
      <c r="G172" s="20">
        <f>Model!$W$18*((drdp!D172+drdp!M172)*'MSXY-TI2S'!$B172+(drdp!G172+drdp!P172)*'MSXY-TI2S'!$C172+(drdp!J172+drdp!S172)*'MSXY-TI2S'!$D172)</f>
        <v>0</v>
      </c>
      <c r="H172" s="18">
        <f>Model!$W$18*((drdp!B172)*'MSXY-TI2S'!$B172+(drdp!E172)*'MSXY-TI2S'!$C172+(drdp!H172)*'MSXY-TI2S'!$D172)</f>
        <v>0</v>
      </c>
      <c r="I172" s="18">
        <f>Model!$W$18*((drdp!C172)*'MSXY-TI2S'!$B172+(drdp!F172)*'MSXY-TI2S'!$C172+(drdp!I172)*'MSXY-TI2S'!$D172)</f>
        <v>0</v>
      </c>
      <c r="J172" s="18">
        <f>Model!$W$18*((drdp!D172)*'MSXY-TI2S'!$B172+(drdp!G172)*'MSXY-TI2S'!$C172+(drdp!J172)*'MSXY-TI2S'!$D172)</f>
        <v>0</v>
      </c>
      <c r="K172" s="21">
        <f>SUM(E$3:E171)+H172</f>
        <v>0.22671093889912697</v>
      </c>
      <c r="L172" s="21">
        <f>SUM(F$3:F171)+I172</f>
        <v>-0.52557150929536423</v>
      </c>
      <c r="M172" s="21">
        <f>SUM(G$3:G171)+J172</f>
        <v>0</v>
      </c>
      <c r="N172" s="21"/>
      <c r="O172" s="21"/>
      <c r="P172" s="21"/>
      <c r="Q172" s="19">
        <f t="shared" si="13"/>
        <v>5.1397849816523684E-2</v>
      </c>
      <c r="R172" s="19">
        <f t="shared" si="14"/>
        <v>0.2762254113830071</v>
      </c>
      <c r="S172" s="19">
        <f t="shared" si="15"/>
        <v>0</v>
      </c>
      <c r="T172" s="19">
        <f t="shared" si="16"/>
        <v>-0.11915281033098327</v>
      </c>
      <c r="U172" s="19">
        <f t="shared" si="17"/>
        <v>0</v>
      </c>
      <c r="V172" s="19">
        <f t="shared" si="18"/>
        <v>0</v>
      </c>
    </row>
    <row r="173" spans="1:22" x14ac:dyDescent="0.25">
      <c r="A173" s="26">
        <f>Wellpath!E173</f>
        <v>0</v>
      </c>
      <c r="B173" s="22">
        <v>0</v>
      </c>
      <c r="C173" s="22">
        <v>0</v>
      </c>
      <c r="D173" s="22">
        <f>SIN(Wellpath!$O173) * (TAN(Dip) * SIN(Wellpath!$L173) * COS(Wellpath!$L173) - COS(Wellpath!$L173) * COS(Wellpath!$L173) * COS(Wellpath!$O173) - COS(Wellpath!$O173)) / 2</f>
        <v>0</v>
      </c>
      <c r="E173" s="20">
        <f>Model!$W$18*((drdp!B173+drdp!K173)*'MSXY-TI2S'!$B173+(drdp!E173+drdp!N173)*'MSXY-TI2S'!$C173+(drdp!H173+drdp!Q173)*'MSXY-TI2S'!$D173)</f>
        <v>0</v>
      </c>
      <c r="F173" s="20">
        <f>Model!$W$18*((drdp!C173+drdp!L173)*'MSXY-TI2S'!$B173+(drdp!F173+drdp!O173)*'MSXY-TI2S'!$C173+(drdp!I173+drdp!R173)*'MSXY-TI2S'!$D173)</f>
        <v>0</v>
      </c>
      <c r="G173" s="20">
        <f>Model!$W$18*((drdp!D173+drdp!M173)*'MSXY-TI2S'!$B173+(drdp!G173+drdp!P173)*'MSXY-TI2S'!$C173+(drdp!J173+drdp!S173)*'MSXY-TI2S'!$D173)</f>
        <v>0</v>
      </c>
      <c r="H173" s="18">
        <f>Model!$W$18*((drdp!B173)*'MSXY-TI2S'!$B173+(drdp!E173)*'MSXY-TI2S'!$C173+(drdp!H173)*'MSXY-TI2S'!$D173)</f>
        <v>0</v>
      </c>
      <c r="I173" s="18">
        <f>Model!$W$18*((drdp!C173)*'MSXY-TI2S'!$B173+(drdp!F173)*'MSXY-TI2S'!$C173+(drdp!I173)*'MSXY-TI2S'!$D173)</f>
        <v>0</v>
      </c>
      <c r="J173" s="18">
        <f>Model!$W$18*((drdp!D173)*'MSXY-TI2S'!$B173+(drdp!G173)*'MSXY-TI2S'!$C173+(drdp!J173)*'MSXY-TI2S'!$D173)</f>
        <v>0</v>
      </c>
      <c r="K173" s="21">
        <f>SUM(E$3:E172)+H173</f>
        <v>0.22671093889912697</v>
      </c>
      <c r="L173" s="21">
        <f>SUM(F$3:F172)+I173</f>
        <v>-0.52557150929536423</v>
      </c>
      <c r="M173" s="21">
        <f>SUM(G$3:G172)+J173</f>
        <v>0</v>
      </c>
      <c r="N173" s="21"/>
      <c r="O173" s="21"/>
      <c r="P173" s="21"/>
      <c r="Q173" s="19">
        <f t="shared" si="13"/>
        <v>5.1397849816523684E-2</v>
      </c>
      <c r="R173" s="19">
        <f t="shared" si="14"/>
        <v>0.2762254113830071</v>
      </c>
      <c r="S173" s="19">
        <f t="shared" si="15"/>
        <v>0</v>
      </c>
      <c r="T173" s="19">
        <f t="shared" si="16"/>
        <v>-0.11915281033098327</v>
      </c>
      <c r="U173" s="19">
        <f t="shared" si="17"/>
        <v>0</v>
      </c>
      <c r="V173" s="19">
        <f t="shared" si="18"/>
        <v>0</v>
      </c>
    </row>
    <row r="174" spans="1:22" x14ac:dyDescent="0.25">
      <c r="A174" s="26">
        <f>Wellpath!E174</f>
        <v>0</v>
      </c>
      <c r="B174" s="22">
        <v>0</v>
      </c>
      <c r="C174" s="22">
        <v>0</v>
      </c>
      <c r="D174" s="22">
        <f>SIN(Wellpath!$O174) * (TAN(Dip) * SIN(Wellpath!$L174) * COS(Wellpath!$L174) - COS(Wellpath!$L174) * COS(Wellpath!$L174) * COS(Wellpath!$O174) - COS(Wellpath!$O174)) / 2</f>
        <v>0</v>
      </c>
      <c r="E174" s="20">
        <f>Model!$W$18*((drdp!B174+drdp!K174)*'MSXY-TI2S'!$B174+(drdp!E174+drdp!N174)*'MSXY-TI2S'!$C174+(drdp!H174+drdp!Q174)*'MSXY-TI2S'!$D174)</f>
        <v>0</v>
      </c>
      <c r="F174" s="20">
        <f>Model!$W$18*((drdp!C174+drdp!L174)*'MSXY-TI2S'!$B174+(drdp!F174+drdp!O174)*'MSXY-TI2S'!$C174+(drdp!I174+drdp!R174)*'MSXY-TI2S'!$D174)</f>
        <v>0</v>
      </c>
      <c r="G174" s="20">
        <f>Model!$W$18*((drdp!D174+drdp!M174)*'MSXY-TI2S'!$B174+(drdp!G174+drdp!P174)*'MSXY-TI2S'!$C174+(drdp!J174+drdp!S174)*'MSXY-TI2S'!$D174)</f>
        <v>0</v>
      </c>
      <c r="H174" s="18">
        <f>Model!$W$18*((drdp!B174)*'MSXY-TI2S'!$B174+(drdp!E174)*'MSXY-TI2S'!$C174+(drdp!H174)*'MSXY-TI2S'!$D174)</f>
        <v>0</v>
      </c>
      <c r="I174" s="18">
        <f>Model!$W$18*((drdp!C174)*'MSXY-TI2S'!$B174+(drdp!F174)*'MSXY-TI2S'!$C174+(drdp!I174)*'MSXY-TI2S'!$D174)</f>
        <v>0</v>
      </c>
      <c r="J174" s="18">
        <f>Model!$W$18*((drdp!D174)*'MSXY-TI2S'!$B174+(drdp!G174)*'MSXY-TI2S'!$C174+(drdp!J174)*'MSXY-TI2S'!$D174)</f>
        <v>0</v>
      </c>
      <c r="K174" s="21">
        <f>SUM(E$3:E173)+H174</f>
        <v>0.22671093889912697</v>
      </c>
      <c r="L174" s="21">
        <f>SUM(F$3:F173)+I174</f>
        <v>-0.52557150929536423</v>
      </c>
      <c r="M174" s="21">
        <f>SUM(G$3:G173)+J174</f>
        <v>0</v>
      </c>
      <c r="N174" s="21"/>
      <c r="O174" s="21"/>
      <c r="P174" s="21"/>
      <c r="Q174" s="19">
        <f t="shared" si="13"/>
        <v>5.1397849816523684E-2</v>
      </c>
      <c r="R174" s="19">
        <f t="shared" si="14"/>
        <v>0.2762254113830071</v>
      </c>
      <c r="S174" s="19">
        <f t="shared" si="15"/>
        <v>0</v>
      </c>
      <c r="T174" s="19">
        <f t="shared" si="16"/>
        <v>-0.11915281033098327</v>
      </c>
      <c r="U174" s="19">
        <f t="shared" si="17"/>
        <v>0</v>
      </c>
      <c r="V174" s="19">
        <f t="shared" si="18"/>
        <v>0</v>
      </c>
    </row>
    <row r="175" spans="1:22" x14ac:dyDescent="0.25">
      <c r="A175" s="26">
        <f>Wellpath!E175</f>
        <v>0</v>
      </c>
      <c r="B175" s="22">
        <v>0</v>
      </c>
      <c r="C175" s="22">
        <v>0</v>
      </c>
      <c r="D175" s="22">
        <f>SIN(Wellpath!$O175) * (TAN(Dip) * SIN(Wellpath!$L175) * COS(Wellpath!$L175) - COS(Wellpath!$L175) * COS(Wellpath!$L175) * COS(Wellpath!$O175) - COS(Wellpath!$O175)) / 2</f>
        <v>0</v>
      </c>
      <c r="E175" s="20">
        <f>Model!$W$18*((drdp!B175+drdp!K175)*'MSXY-TI2S'!$B175+(drdp!E175+drdp!N175)*'MSXY-TI2S'!$C175+(drdp!H175+drdp!Q175)*'MSXY-TI2S'!$D175)</f>
        <v>0</v>
      </c>
      <c r="F175" s="20">
        <f>Model!$W$18*((drdp!C175+drdp!L175)*'MSXY-TI2S'!$B175+(drdp!F175+drdp!O175)*'MSXY-TI2S'!$C175+(drdp!I175+drdp!R175)*'MSXY-TI2S'!$D175)</f>
        <v>0</v>
      </c>
      <c r="G175" s="20">
        <f>Model!$W$18*((drdp!D175+drdp!M175)*'MSXY-TI2S'!$B175+(drdp!G175+drdp!P175)*'MSXY-TI2S'!$C175+(drdp!J175+drdp!S175)*'MSXY-TI2S'!$D175)</f>
        <v>0</v>
      </c>
      <c r="H175" s="18">
        <f>Model!$W$18*((drdp!B175)*'MSXY-TI2S'!$B175+(drdp!E175)*'MSXY-TI2S'!$C175+(drdp!H175)*'MSXY-TI2S'!$D175)</f>
        <v>0</v>
      </c>
      <c r="I175" s="18">
        <f>Model!$W$18*((drdp!C175)*'MSXY-TI2S'!$B175+(drdp!F175)*'MSXY-TI2S'!$C175+(drdp!I175)*'MSXY-TI2S'!$D175)</f>
        <v>0</v>
      </c>
      <c r="J175" s="18">
        <f>Model!$W$18*((drdp!D175)*'MSXY-TI2S'!$B175+(drdp!G175)*'MSXY-TI2S'!$C175+(drdp!J175)*'MSXY-TI2S'!$D175)</f>
        <v>0</v>
      </c>
      <c r="K175" s="21">
        <f>SUM(E$3:E174)+H175</f>
        <v>0.22671093889912697</v>
      </c>
      <c r="L175" s="21">
        <f>SUM(F$3:F174)+I175</f>
        <v>-0.52557150929536423</v>
      </c>
      <c r="M175" s="21">
        <f>SUM(G$3:G174)+J175</f>
        <v>0</v>
      </c>
      <c r="N175" s="21"/>
      <c r="O175" s="21"/>
      <c r="P175" s="21"/>
      <c r="Q175" s="19">
        <f t="shared" si="13"/>
        <v>5.1397849816523684E-2</v>
      </c>
      <c r="R175" s="19">
        <f t="shared" si="14"/>
        <v>0.2762254113830071</v>
      </c>
      <c r="S175" s="19">
        <f t="shared" si="15"/>
        <v>0</v>
      </c>
      <c r="T175" s="19">
        <f t="shared" si="16"/>
        <v>-0.11915281033098327</v>
      </c>
      <c r="U175" s="19">
        <f t="shared" si="17"/>
        <v>0</v>
      </c>
      <c r="V175" s="19">
        <f t="shared" si="18"/>
        <v>0</v>
      </c>
    </row>
    <row r="176" spans="1:22" x14ac:dyDescent="0.25">
      <c r="A176" s="26">
        <f>Wellpath!E176</f>
        <v>0</v>
      </c>
      <c r="B176" s="22">
        <v>0</v>
      </c>
      <c r="C176" s="22">
        <v>0</v>
      </c>
      <c r="D176" s="22">
        <f>SIN(Wellpath!$O176) * (TAN(Dip) * SIN(Wellpath!$L176) * COS(Wellpath!$L176) - COS(Wellpath!$L176) * COS(Wellpath!$L176) * COS(Wellpath!$O176) - COS(Wellpath!$O176)) / 2</f>
        <v>0</v>
      </c>
      <c r="E176" s="20">
        <f>Model!$W$18*((drdp!B176+drdp!K176)*'MSXY-TI2S'!$B176+(drdp!E176+drdp!N176)*'MSXY-TI2S'!$C176+(drdp!H176+drdp!Q176)*'MSXY-TI2S'!$D176)</f>
        <v>0</v>
      </c>
      <c r="F176" s="20">
        <f>Model!$W$18*((drdp!C176+drdp!L176)*'MSXY-TI2S'!$B176+(drdp!F176+drdp!O176)*'MSXY-TI2S'!$C176+(drdp!I176+drdp!R176)*'MSXY-TI2S'!$D176)</f>
        <v>0</v>
      </c>
      <c r="G176" s="20">
        <f>Model!$W$18*((drdp!D176+drdp!M176)*'MSXY-TI2S'!$B176+(drdp!G176+drdp!P176)*'MSXY-TI2S'!$C176+(drdp!J176+drdp!S176)*'MSXY-TI2S'!$D176)</f>
        <v>0</v>
      </c>
      <c r="H176" s="18">
        <f>Model!$W$18*((drdp!B176)*'MSXY-TI2S'!$B176+(drdp!E176)*'MSXY-TI2S'!$C176+(drdp!H176)*'MSXY-TI2S'!$D176)</f>
        <v>0</v>
      </c>
      <c r="I176" s="18">
        <f>Model!$W$18*((drdp!C176)*'MSXY-TI2S'!$B176+(drdp!F176)*'MSXY-TI2S'!$C176+(drdp!I176)*'MSXY-TI2S'!$D176)</f>
        <v>0</v>
      </c>
      <c r="J176" s="18">
        <f>Model!$W$18*((drdp!D176)*'MSXY-TI2S'!$B176+(drdp!G176)*'MSXY-TI2S'!$C176+(drdp!J176)*'MSXY-TI2S'!$D176)</f>
        <v>0</v>
      </c>
      <c r="K176" s="21">
        <f>SUM(E$3:E175)+H176</f>
        <v>0.22671093889912697</v>
      </c>
      <c r="L176" s="21">
        <f>SUM(F$3:F175)+I176</f>
        <v>-0.52557150929536423</v>
      </c>
      <c r="M176" s="21">
        <f>SUM(G$3:G175)+J176</f>
        <v>0</v>
      </c>
      <c r="N176" s="21"/>
      <c r="O176" s="21"/>
      <c r="P176" s="21"/>
      <c r="Q176" s="19">
        <f t="shared" si="13"/>
        <v>5.1397849816523684E-2</v>
      </c>
      <c r="R176" s="19">
        <f t="shared" si="14"/>
        <v>0.2762254113830071</v>
      </c>
      <c r="S176" s="19">
        <f t="shared" si="15"/>
        <v>0</v>
      </c>
      <c r="T176" s="19">
        <f t="shared" si="16"/>
        <v>-0.11915281033098327</v>
      </c>
      <c r="U176" s="19">
        <f t="shared" si="17"/>
        <v>0</v>
      </c>
      <c r="V176" s="19">
        <f t="shared" si="18"/>
        <v>0</v>
      </c>
    </row>
    <row r="177" spans="1:22" x14ac:dyDescent="0.25">
      <c r="A177" s="26">
        <f>Wellpath!E177</f>
        <v>0</v>
      </c>
      <c r="B177" s="22">
        <v>0</v>
      </c>
      <c r="C177" s="22">
        <v>0</v>
      </c>
      <c r="D177" s="22">
        <f>SIN(Wellpath!$O177) * (TAN(Dip) * SIN(Wellpath!$L177) * COS(Wellpath!$L177) - COS(Wellpath!$L177) * COS(Wellpath!$L177) * COS(Wellpath!$O177) - COS(Wellpath!$O177)) / 2</f>
        <v>0</v>
      </c>
      <c r="E177" s="20">
        <f>Model!$W$18*((drdp!B177+drdp!K177)*'MSXY-TI2S'!$B177+(drdp!E177+drdp!N177)*'MSXY-TI2S'!$C177+(drdp!H177+drdp!Q177)*'MSXY-TI2S'!$D177)</f>
        <v>0</v>
      </c>
      <c r="F177" s="20">
        <f>Model!$W$18*((drdp!C177+drdp!L177)*'MSXY-TI2S'!$B177+(drdp!F177+drdp!O177)*'MSXY-TI2S'!$C177+(drdp!I177+drdp!R177)*'MSXY-TI2S'!$D177)</f>
        <v>0</v>
      </c>
      <c r="G177" s="20">
        <f>Model!$W$18*((drdp!D177+drdp!M177)*'MSXY-TI2S'!$B177+(drdp!G177+drdp!P177)*'MSXY-TI2S'!$C177+(drdp!J177+drdp!S177)*'MSXY-TI2S'!$D177)</f>
        <v>0</v>
      </c>
      <c r="H177" s="18">
        <f>Model!$W$18*((drdp!B177)*'MSXY-TI2S'!$B177+(drdp!E177)*'MSXY-TI2S'!$C177+(drdp!H177)*'MSXY-TI2S'!$D177)</f>
        <v>0</v>
      </c>
      <c r="I177" s="18">
        <f>Model!$W$18*((drdp!C177)*'MSXY-TI2S'!$B177+(drdp!F177)*'MSXY-TI2S'!$C177+(drdp!I177)*'MSXY-TI2S'!$D177)</f>
        <v>0</v>
      </c>
      <c r="J177" s="18">
        <f>Model!$W$18*((drdp!D177)*'MSXY-TI2S'!$B177+(drdp!G177)*'MSXY-TI2S'!$C177+(drdp!J177)*'MSXY-TI2S'!$D177)</f>
        <v>0</v>
      </c>
      <c r="K177" s="21">
        <f>SUM(E$3:E176)+H177</f>
        <v>0.22671093889912697</v>
      </c>
      <c r="L177" s="21">
        <f>SUM(F$3:F176)+I177</f>
        <v>-0.52557150929536423</v>
      </c>
      <c r="M177" s="21">
        <f>SUM(G$3:G176)+J177</f>
        <v>0</v>
      </c>
      <c r="N177" s="21"/>
      <c r="O177" s="21"/>
      <c r="P177" s="21"/>
      <c r="Q177" s="19">
        <f t="shared" si="13"/>
        <v>5.1397849816523684E-2</v>
      </c>
      <c r="R177" s="19">
        <f t="shared" si="14"/>
        <v>0.2762254113830071</v>
      </c>
      <c r="S177" s="19">
        <f t="shared" si="15"/>
        <v>0</v>
      </c>
      <c r="T177" s="19">
        <f t="shared" si="16"/>
        <v>-0.11915281033098327</v>
      </c>
      <c r="U177" s="19">
        <f t="shared" si="17"/>
        <v>0</v>
      </c>
      <c r="V177" s="19">
        <f t="shared" si="18"/>
        <v>0</v>
      </c>
    </row>
    <row r="178" spans="1:22" x14ac:dyDescent="0.25">
      <c r="A178" s="26">
        <f>Wellpath!E178</f>
        <v>0</v>
      </c>
      <c r="B178" s="22">
        <v>0</v>
      </c>
      <c r="C178" s="22">
        <v>0</v>
      </c>
      <c r="D178" s="22">
        <f>SIN(Wellpath!$O178) * (TAN(Dip) * SIN(Wellpath!$L178) * COS(Wellpath!$L178) - COS(Wellpath!$L178) * COS(Wellpath!$L178) * COS(Wellpath!$O178) - COS(Wellpath!$O178)) / 2</f>
        <v>0</v>
      </c>
      <c r="E178" s="20">
        <f>Model!$W$18*((drdp!B178+drdp!K178)*'MSXY-TI2S'!$B178+(drdp!E178+drdp!N178)*'MSXY-TI2S'!$C178+(drdp!H178+drdp!Q178)*'MSXY-TI2S'!$D178)</f>
        <v>0</v>
      </c>
      <c r="F178" s="20">
        <f>Model!$W$18*((drdp!C178+drdp!L178)*'MSXY-TI2S'!$B178+(drdp!F178+drdp!O178)*'MSXY-TI2S'!$C178+(drdp!I178+drdp!R178)*'MSXY-TI2S'!$D178)</f>
        <v>0</v>
      </c>
      <c r="G178" s="20">
        <f>Model!$W$18*((drdp!D178+drdp!M178)*'MSXY-TI2S'!$B178+(drdp!G178+drdp!P178)*'MSXY-TI2S'!$C178+(drdp!J178+drdp!S178)*'MSXY-TI2S'!$D178)</f>
        <v>0</v>
      </c>
      <c r="H178" s="18">
        <f>Model!$W$18*((drdp!B178)*'MSXY-TI2S'!$B178+(drdp!E178)*'MSXY-TI2S'!$C178+(drdp!H178)*'MSXY-TI2S'!$D178)</f>
        <v>0</v>
      </c>
      <c r="I178" s="18">
        <f>Model!$W$18*((drdp!C178)*'MSXY-TI2S'!$B178+(drdp!F178)*'MSXY-TI2S'!$C178+(drdp!I178)*'MSXY-TI2S'!$D178)</f>
        <v>0</v>
      </c>
      <c r="J178" s="18">
        <f>Model!$W$18*((drdp!D178)*'MSXY-TI2S'!$B178+(drdp!G178)*'MSXY-TI2S'!$C178+(drdp!J178)*'MSXY-TI2S'!$D178)</f>
        <v>0</v>
      </c>
      <c r="K178" s="21">
        <f>SUM(E$3:E177)+H178</f>
        <v>0.22671093889912697</v>
      </c>
      <c r="L178" s="21">
        <f>SUM(F$3:F177)+I178</f>
        <v>-0.52557150929536423</v>
      </c>
      <c r="M178" s="21">
        <f>SUM(G$3:G177)+J178</f>
        <v>0</v>
      </c>
      <c r="N178" s="21"/>
      <c r="O178" s="21"/>
      <c r="P178" s="21"/>
      <c r="Q178" s="19">
        <f t="shared" si="13"/>
        <v>5.1397849816523684E-2</v>
      </c>
      <c r="R178" s="19">
        <f t="shared" si="14"/>
        <v>0.2762254113830071</v>
      </c>
      <c r="S178" s="19">
        <f t="shared" si="15"/>
        <v>0</v>
      </c>
      <c r="T178" s="19">
        <f t="shared" si="16"/>
        <v>-0.11915281033098327</v>
      </c>
      <c r="U178" s="19">
        <f t="shared" si="17"/>
        <v>0</v>
      </c>
      <c r="V178" s="19">
        <f t="shared" si="18"/>
        <v>0</v>
      </c>
    </row>
    <row r="179" spans="1:22" x14ac:dyDescent="0.25">
      <c r="A179" s="26">
        <f>Wellpath!E179</f>
        <v>0</v>
      </c>
      <c r="B179" s="22">
        <v>0</v>
      </c>
      <c r="C179" s="22">
        <v>0</v>
      </c>
      <c r="D179" s="22">
        <f>SIN(Wellpath!$O179) * (TAN(Dip) * SIN(Wellpath!$L179) * COS(Wellpath!$L179) - COS(Wellpath!$L179) * COS(Wellpath!$L179) * COS(Wellpath!$O179) - COS(Wellpath!$O179)) / 2</f>
        <v>0</v>
      </c>
      <c r="E179" s="20">
        <f>Model!$W$18*((drdp!B179+drdp!K179)*'MSXY-TI2S'!$B179+(drdp!E179+drdp!N179)*'MSXY-TI2S'!$C179+(drdp!H179+drdp!Q179)*'MSXY-TI2S'!$D179)</f>
        <v>0</v>
      </c>
      <c r="F179" s="20">
        <f>Model!$W$18*((drdp!C179+drdp!L179)*'MSXY-TI2S'!$B179+(drdp!F179+drdp!O179)*'MSXY-TI2S'!$C179+(drdp!I179+drdp!R179)*'MSXY-TI2S'!$D179)</f>
        <v>0</v>
      </c>
      <c r="G179" s="20">
        <f>Model!$W$18*((drdp!D179+drdp!M179)*'MSXY-TI2S'!$B179+(drdp!G179+drdp!P179)*'MSXY-TI2S'!$C179+(drdp!J179+drdp!S179)*'MSXY-TI2S'!$D179)</f>
        <v>0</v>
      </c>
      <c r="H179" s="18">
        <f>Model!$W$18*((drdp!B179)*'MSXY-TI2S'!$B179+(drdp!E179)*'MSXY-TI2S'!$C179+(drdp!H179)*'MSXY-TI2S'!$D179)</f>
        <v>0</v>
      </c>
      <c r="I179" s="18">
        <f>Model!$W$18*((drdp!C179)*'MSXY-TI2S'!$B179+(drdp!F179)*'MSXY-TI2S'!$C179+(drdp!I179)*'MSXY-TI2S'!$D179)</f>
        <v>0</v>
      </c>
      <c r="J179" s="18">
        <f>Model!$W$18*((drdp!D179)*'MSXY-TI2S'!$B179+(drdp!G179)*'MSXY-TI2S'!$C179+(drdp!J179)*'MSXY-TI2S'!$D179)</f>
        <v>0</v>
      </c>
      <c r="K179" s="21">
        <f>SUM(E$3:E178)+H179</f>
        <v>0.22671093889912697</v>
      </c>
      <c r="L179" s="21">
        <f>SUM(F$3:F178)+I179</f>
        <v>-0.52557150929536423</v>
      </c>
      <c r="M179" s="21">
        <f>SUM(G$3:G178)+J179</f>
        <v>0</v>
      </c>
      <c r="N179" s="21"/>
      <c r="O179" s="21"/>
      <c r="P179" s="21"/>
      <c r="Q179" s="19">
        <f t="shared" si="13"/>
        <v>5.1397849816523684E-2</v>
      </c>
      <c r="R179" s="19">
        <f t="shared" si="14"/>
        <v>0.2762254113830071</v>
      </c>
      <c r="S179" s="19">
        <f t="shared" si="15"/>
        <v>0</v>
      </c>
      <c r="T179" s="19">
        <f t="shared" si="16"/>
        <v>-0.11915281033098327</v>
      </c>
      <c r="U179" s="19">
        <f t="shared" si="17"/>
        <v>0</v>
      </c>
      <c r="V179" s="19">
        <f t="shared" si="18"/>
        <v>0</v>
      </c>
    </row>
    <row r="180" spans="1:22" x14ac:dyDescent="0.25">
      <c r="A180" s="26">
        <f>Wellpath!E180</f>
        <v>0</v>
      </c>
      <c r="B180" s="22">
        <v>0</v>
      </c>
      <c r="C180" s="22">
        <v>0</v>
      </c>
      <c r="D180" s="22">
        <f>SIN(Wellpath!$O180) * (TAN(Dip) * SIN(Wellpath!$L180) * COS(Wellpath!$L180) - COS(Wellpath!$L180) * COS(Wellpath!$L180) * COS(Wellpath!$O180) - COS(Wellpath!$O180)) / 2</f>
        <v>0</v>
      </c>
      <c r="E180" s="20">
        <f>Model!$W$18*((drdp!B180+drdp!K180)*'MSXY-TI2S'!$B180+(drdp!E180+drdp!N180)*'MSXY-TI2S'!$C180+(drdp!H180+drdp!Q180)*'MSXY-TI2S'!$D180)</f>
        <v>0</v>
      </c>
      <c r="F180" s="20">
        <f>Model!$W$18*((drdp!C180+drdp!L180)*'MSXY-TI2S'!$B180+(drdp!F180+drdp!O180)*'MSXY-TI2S'!$C180+(drdp!I180+drdp!R180)*'MSXY-TI2S'!$D180)</f>
        <v>0</v>
      </c>
      <c r="G180" s="20">
        <f>Model!$W$18*((drdp!D180+drdp!M180)*'MSXY-TI2S'!$B180+(drdp!G180+drdp!P180)*'MSXY-TI2S'!$C180+(drdp!J180+drdp!S180)*'MSXY-TI2S'!$D180)</f>
        <v>0</v>
      </c>
      <c r="H180" s="18">
        <f>Model!$W$18*((drdp!B180)*'MSXY-TI2S'!$B180+(drdp!E180)*'MSXY-TI2S'!$C180+(drdp!H180)*'MSXY-TI2S'!$D180)</f>
        <v>0</v>
      </c>
      <c r="I180" s="18">
        <f>Model!$W$18*((drdp!C180)*'MSXY-TI2S'!$B180+(drdp!F180)*'MSXY-TI2S'!$C180+(drdp!I180)*'MSXY-TI2S'!$D180)</f>
        <v>0</v>
      </c>
      <c r="J180" s="18">
        <f>Model!$W$18*((drdp!D180)*'MSXY-TI2S'!$B180+(drdp!G180)*'MSXY-TI2S'!$C180+(drdp!J180)*'MSXY-TI2S'!$D180)</f>
        <v>0</v>
      </c>
      <c r="K180" s="21">
        <f>SUM(E$3:E179)+H180</f>
        <v>0.22671093889912697</v>
      </c>
      <c r="L180" s="21">
        <f>SUM(F$3:F179)+I180</f>
        <v>-0.52557150929536423</v>
      </c>
      <c r="M180" s="21">
        <f>SUM(G$3:G179)+J180</f>
        <v>0</v>
      </c>
      <c r="N180" s="21"/>
      <c r="O180" s="21"/>
      <c r="P180" s="21"/>
      <c r="Q180" s="19">
        <f t="shared" si="13"/>
        <v>5.1397849816523684E-2</v>
      </c>
      <c r="R180" s="19">
        <f t="shared" si="14"/>
        <v>0.2762254113830071</v>
      </c>
      <c r="S180" s="19">
        <f t="shared" si="15"/>
        <v>0</v>
      </c>
      <c r="T180" s="19">
        <f t="shared" si="16"/>
        <v>-0.11915281033098327</v>
      </c>
      <c r="U180" s="19">
        <f t="shared" si="17"/>
        <v>0</v>
      </c>
      <c r="V180" s="19">
        <f t="shared" si="18"/>
        <v>0</v>
      </c>
    </row>
    <row r="181" spans="1:22" x14ac:dyDescent="0.25">
      <c r="A181" s="26">
        <f>Wellpath!E181</f>
        <v>0</v>
      </c>
      <c r="B181" s="22">
        <v>0</v>
      </c>
      <c r="C181" s="22">
        <v>0</v>
      </c>
      <c r="D181" s="22">
        <f>SIN(Wellpath!$O181) * (TAN(Dip) * SIN(Wellpath!$L181) * COS(Wellpath!$L181) - COS(Wellpath!$L181) * COS(Wellpath!$L181) * COS(Wellpath!$O181) - COS(Wellpath!$O181)) / 2</f>
        <v>0</v>
      </c>
      <c r="E181" s="20">
        <f>Model!$W$18*((drdp!B181+drdp!K181)*'MSXY-TI2S'!$B181+(drdp!E181+drdp!N181)*'MSXY-TI2S'!$C181+(drdp!H181+drdp!Q181)*'MSXY-TI2S'!$D181)</f>
        <v>0</v>
      </c>
      <c r="F181" s="20">
        <f>Model!$W$18*((drdp!C181+drdp!L181)*'MSXY-TI2S'!$B181+(drdp!F181+drdp!O181)*'MSXY-TI2S'!$C181+(drdp!I181+drdp!R181)*'MSXY-TI2S'!$D181)</f>
        <v>0</v>
      </c>
      <c r="G181" s="20">
        <f>Model!$W$18*((drdp!D181+drdp!M181)*'MSXY-TI2S'!$B181+(drdp!G181+drdp!P181)*'MSXY-TI2S'!$C181+(drdp!J181+drdp!S181)*'MSXY-TI2S'!$D181)</f>
        <v>0</v>
      </c>
      <c r="H181" s="18">
        <f>Model!$W$18*((drdp!B181)*'MSXY-TI2S'!$B181+(drdp!E181)*'MSXY-TI2S'!$C181+(drdp!H181)*'MSXY-TI2S'!$D181)</f>
        <v>0</v>
      </c>
      <c r="I181" s="18">
        <f>Model!$W$18*((drdp!C181)*'MSXY-TI2S'!$B181+(drdp!F181)*'MSXY-TI2S'!$C181+(drdp!I181)*'MSXY-TI2S'!$D181)</f>
        <v>0</v>
      </c>
      <c r="J181" s="18">
        <f>Model!$W$18*((drdp!D181)*'MSXY-TI2S'!$B181+(drdp!G181)*'MSXY-TI2S'!$C181+(drdp!J181)*'MSXY-TI2S'!$D181)</f>
        <v>0</v>
      </c>
      <c r="K181" s="21">
        <f>SUM(E$3:E180)+H181</f>
        <v>0.22671093889912697</v>
      </c>
      <c r="L181" s="21">
        <f>SUM(F$3:F180)+I181</f>
        <v>-0.52557150929536423</v>
      </c>
      <c r="M181" s="21">
        <f>SUM(G$3:G180)+J181</f>
        <v>0</v>
      </c>
      <c r="N181" s="21"/>
      <c r="O181" s="21"/>
      <c r="P181" s="21"/>
      <c r="Q181" s="19">
        <f t="shared" si="13"/>
        <v>5.1397849816523684E-2</v>
      </c>
      <c r="R181" s="19">
        <f t="shared" si="14"/>
        <v>0.2762254113830071</v>
      </c>
      <c r="S181" s="19">
        <f t="shared" si="15"/>
        <v>0</v>
      </c>
      <c r="T181" s="19">
        <f t="shared" si="16"/>
        <v>-0.11915281033098327</v>
      </c>
      <c r="U181" s="19">
        <f t="shared" si="17"/>
        <v>0</v>
      </c>
      <c r="V181" s="19">
        <f t="shared" si="18"/>
        <v>0</v>
      </c>
    </row>
    <row r="182" spans="1:22" x14ac:dyDescent="0.25">
      <c r="A182" s="26">
        <f>Wellpath!E182</f>
        <v>0</v>
      </c>
      <c r="B182" s="22">
        <v>0</v>
      </c>
      <c r="C182" s="22">
        <v>0</v>
      </c>
      <c r="D182" s="22">
        <f>SIN(Wellpath!$O182) * (TAN(Dip) * SIN(Wellpath!$L182) * COS(Wellpath!$L182) - COS(Wellpath!$L182) * COS(Wellpath!$L182) * COS(Wellpath!$O182) - COS(Wellpath!$O182)) / 2</f>
        <v>0</v>
      </c>
      <c r="E182" s="20">
        <f>Model!$W$18*((drdp!B182+drdp!K182)*'MSXY-TI2S'!$B182+(drdp!E182+drdp!N182)*'MSXY-TI2S'!$C182+(drdp!H182+drdp!Q182)*'MSXY-TI2S'!$D182)</f>
        <v>0</v>
      </c>
      <c r="F182" s="20">
        <f>Model!$W$18*((drdp!C182+drdp!L182)*'MSXY-TI2S'!$B182+(drdp!F182+drdp!O182)*'MSXY-TI2S'!$C182+(drdp!I182+drdp!R182)*'MSXY-TI2S'!$D182)</f>
        <v>0</v>
      </c>
      <c r="G182" s="20">
        <f>Model!$W$18*((drdp!D182+drdp!M182)*'MSXY-TI2S'!$B182+(drdp!G182+drdp!P182)*'MSXY-TI2S'!$C182+(drdp!J182+drdp!S182)*'MSXY-TI2S'!$D182)</f>
        <v>0</v>
      </c>
      <c r="H182" s="18">
        <f>Model!$W$18*((drdp!B182)*'MSXY-TI2S'!$B182+(drdp!E182)*'MSXY-TI2S'!$C182+(drdp!H182)*'MSXY-TI2S'!$D182)</f>
        <v>0</v>
      </c>
      <c r="I182" s="18">
        <f>Model!$W$18*((drdp!C182)*'MSXY-TI2S'!$B182+(drdp!F182)*'MSXY-TI2S'!$C182+(drdp!I182)*'MSXY-TI2S'!$D182)</f>
        <v>0</v>
      </c>
      <c r="J182" s="18">
        <f>Model!$W$18*((drdp!D182)*'MSXY-TI2S'!$B182+(drdp!G182)*'MSXY-TI2S'!$C182+(drdp!J182)*'MSXY-TI2S'!$D182)</f>
        <v>0</v>
      </c>
      <c r="K182" s="21">
        <f>SUM(E$3:E181)+H182</f>
        <v>0.22671093889912697</v>
      </c>
      <c r="L182" s="21">
        <f>SUM(F$3:F181)+I182</f>
        <v>-0.52557150929536423</v>
      </c>
      <c r="M182" s="21">
        <f>SUM(G$3:G181)+J182</f>
        <v>0</v>
      </c>
      <c r="N182" s="21"/>
      <c r="O182" s="21"/>
      <c r="P182" s="21"/>
      <c r="Q182" s="19">
        <f t="shared" si="13"/>
        <v>5.1397849816523684E-2</v>
      </c>
      <c r="R182" s="19">
        <f t="shared" si="14"/>
        <v>0.2762254113830071</v>
      </c>
      <c r="S182" s="19">
        <f t="shared" si="15"/>
        <v>0</v>
      </c>
      <c r="T182" s="19">
        <f t="shared" si="16"/>
        <v>-0.11915281033098327</v>
      </c>
      <c r="U182" s="19">
        <f t="shared" si="17"/>
        <v>0</v>
      </c>
      <c r="V182" s="19">
        <f t="shared" si="18"/>
        <v>0</v>
      </c>
    </row>
    <row r="183" spans="1:22" x14ac:dyDescent="0.25">
      <c r="A183" s="26">
        <f>Wellpath!E183</f>
        <v>0</v>
      </c>
      <c r="B183" s="22">
        <v>0</v>
      </c>
      <c r="C183" s="22">
        <v>0</v>
      </c>
      <c r="D183" s="22">
        <f>SIN(Wellpath!$O183) * (TAN(Dip) * SIN(Wellpath!$L183) * COS(Wellpath!$L183) - COS(Wellpath!$L183) * COS(Wellpath!$L183) * COS(Wellpath!$O183) - COS(Wellpath!$O183)) / 2</f>
        <v>0</v>
      </c>
      <c r="E183" s="20">
        <f>Model!$W$18*((drdp!B183+drdp!K183)*'MSXY-TI2S'!$B183+(drdp!E183+drdp!N183)*'MSXY-TI2S'!$C183+(drdp!H183+drdp!Q183)*'MSXY-TI2S'!$D183)</f>
        <v>0</v>
      </c>
      <c r="F183" s="20">
        <f>Model!$W$18*((drdp!C183+drdp!L183)*'MSXY-TI2S'!$B183+(drdp!F183+drdp!O183)*'MSXY-TI2S'!$C183+(drdp!I183+drdp!R183)*'MSXY-TI2S'!$D183)</f>
        <v>0</v>
      </c>
      <c r="G183" s="20">
        <f>Model!$W$18*((drdp!D183+drdp!M183)*'MSXY-TI2S'!$B183+(drdp!G183+drdp!P183)*'MSXY-TI2S'!$C183+(drdp!J183+drdp!S183)*'MSXY-TI2S'!$D183)</f>
        <v>0</v>
      </c>
      <c r="H183" s="18">
        <f>Model!$W$18*((drdp!B183)*'MSXY-TI2S'!$B183+(drdp!E183)*'MSXY-TI2S'!$C183+(drdp!H183)*'MSXY-TI2S'!$D183)</f>
        <v>0</v>
      </c>
      <c r="I183" s="18">
        <f>Model!$W$18*((drdp!C183)*'MSXY-TI2S'!$B183+(drdp!F183)*'MSXY-TI2S'!$C183+(drdp!I183)*'MSXY-TI2S'!$D183)</f>
        <v>0</v>
      </c>
      <c r="J183" s="18">
        <f>Model!$W$18*((drdp!D183)*'MSXY-TI2S'!$B183+(drdp!G183)*'MSXY-TI2S'!$C183+(drdp!J183)*'MSXY-TI2S'!$D183)</f>
        <v>0</v>
      </c>
      <c r="K183" s="21">
        <f>SUM(E$3:E182)+H183</f>
        <v>0.22671093889912697</v>
      </c>
      <c r="L183" s="21">
        <f>SUM(F$3:F182)+I183</f>
        <v>-0.52557150929536423</v>
      </c>
      <c r="M183" s="21">
        <f>SUM(G$3:G182)+J183</f>
        <v>0</v>
      </c>
      <c r="N183" s="21"/>
      <c r="O183" s="21"/>
      <c r="P183" s="21"/>
      <c r="Q183" s="19">
        <f t="shared" si="13"/>
        <v>5.1397849816523684E-2</v>
      </c>
      <c r="R183" s="19">
        <f t="shared" si="14"/>
        <v>0.2762254113830071</v>
      </c>
      <c r="S183" s="19">
        <f t="shared" si="15"/>
        <v>0</v>
      </c>
      <c r="T183" s="19">
        <f t="shared" si="16"/>
        <v>-0.11915281033098327</v>
      </c>
      <c r="U183" s="19">
        <f t="shared" si="17"/>
        <v>0</v>
      </c>
      <c r="V183" s="19">
        <f t="shared" si="18"/>
        <v>0</v>
      </c>
    </row>
    <row r="184" spans="1:22" x14ac:dyDescent="0.25">
      <c r="A184" s="26">
        <f>Wellpath!E184</f>
        <v>0</v>
      </c>
      <c r="B184" s="22">
        <v>0</v>
      </c>
      <c r="C184" s="22">
        <v>0</v>
      </c>
      <c r="D184" s="22">
        <f>SIN(Wellpath!$O184) * (TAN(Dip) * SIN(Wellpath!$L184) * COS(Wellpath!$L184) - COS(Wellpath!$L184) * COS(Wellpath!$L184) * COS(Wellpath!$O184) - COS(Wellpath!$O184)) / 2</f>
        <v>0</v>
      </c>
      <c r="E184" s="20">
        <f>Model!$W$18*((drdp!B184+drdp!K184)*'MSXY-TI2S'!$B184+(drdp!E184+drdp!N184)*'MSXY-TI2S'!$C184+(drdp!H184+drdp!Q184)*'MSXY-TI2S'!$D184)</f>
        <v>0</v>
      </c>
      <c r="F184" s="20">
        <f>Model!$W$18*((drdp!C184+drdp!L184)*'MSXY-TI2S'!$B184+(drdp!F184+drdp!O184)*'MSXY-TI2S'!$C184+(drdp!I184+drdp!R184)*'MSXY-TI2S'!$D184)</f>
        <v>0</v>
      </c>
      <c r="G184" s="20">
        <f>Model!$W$18*((drdp!D184+drdp!M184)*'MSXY-TI2S'!$B184+(drdp!G184+drdp!P184)*'MSXY-TI2S'!$C184+(drdp!J184+drdp!S184)*'MSXY-TI2S'!$D184)</f>
        <v>0</v>
      </c>
      <c r="H184" s="18">
        <f>Model!$W$18*((drdp!B184)*'MSXY-TI2S'!$B184+(drdp!E184)*'MSXY-TI2S'!$C184+(drdp!H184)*'MSXY-TI2S'!$D184)</f>
        <v>0</v>
      </c>
      <c r="I184" s="18">
        <f>Model!$W$18*((drdp!C184)*'MSXY-TI2S'!$B184+(drdp!F184)*'MSXY-TI2S'!$C184+(drdp!I184)*'MSXY-TI2S'!$D184)</f>
        <v>0</v>
      </c>
      <c r="J184" s="18">
        <f>Model!$W$18*((drdp!D184)*'MSXY-TI2S'!$B184+(drdp!G184)*'MSXY-TI2S'!$C184+(drdp!J184)*'MSXY-TI2S'!$D184)</f>
        <v>0</v>
      </c>
      <c r="K184" s="21">
        <f>SUM(E$3:E183)+H184</f>
        <v>0.22671093889912697</v>
      </c>
      <c r="L184" s="21">
        <f>SUM(F$3:F183)+I184</f>
        <v>-0.52557150929536423</v>
      </c>
      <c r="M184" s="21">
        <f>SUM(G$3:G183)+J184</f>
        <v>0</v>
      </c>
      <c r="N184" s="21"/>
      <c r="O184" s="21"/>
      <c r="P184" s="21"/>
      <c r="Q184" s="19">
        <f t="shared" si="13"/>
        <v>5.1397849816523684E-2</v>
      </c>
      <c r="R184" s="19">
        <f t="shared" si="14"/>
        <v>0.2762254113830071</v>
      </c>
      <c r="S184" s="19">
        <f t="shared" si="15"/>
        <v>0</v>
      </c>
      <c r="T184" s="19">
        <f t="shared" si="16"/>
        <v>-0.11915281033098327</v>
      </c>
      <c r="U184" s="19">
        <f t="shared" si="17"/>
        <v>0</v>
      </c>
      <c r="V184" s="19">
        <f t="shared" si="18"/>
        <v>0</v>
      </c>
    </row>
    <row r="185" spans="1:22" x14ac:dyDescent="0.25">
      <c r="A185" s="26">
        <f>Wellpath!E185</f>
        <v>0</v>
      </c>
      <c r="B185" s="22">
        <v>0</v>
      </c>
      <c r="C185" s="22">
        <v>0</v>
      </c>
      <c r="D185" s="22">
        <f>SIN(Wellpath!$O185) * (TAN(Dip) * SIN(Wellpath!$L185) * COS(Wellpath!$L185) - COS(Wellpath!$L185) * COS(Wellpath!$L185) * COS(Wellpath!$O185) - COS(Wellpath!$O185)) / 2</f>
        <v>0</v>
      </c>
      <c r="E185" s="20">
        <f>Model!$W$18*((drdp!B185+drdp!K185)*'MSXY-TI2S'!$B185+(drdp!E185+drdp!N185)*'MSXY-TI2S'!$C185+(drdp!H185+drdp!Q185)*'MSXY-TI2S'!$D185)</f>
        <v>0</v>
      </c>
      <c r="F185" s="20">
        <f>Model!$W$18*((drdp!C185+drdp!L185)*'MSXY-TI2S'!$B185+(drdp!F185+drdp!O185)*'MSXY-TI2S'!$C185+(drdp!I185+drdp!R185)*'MSXY-TI2S'!$D185)</f>
        <v>0</v>
      </c>
      <c r="G185" s="20">
        <f>Model!$W$18*((drdp!D185+drdp!M185)*'MSXY-TI2S'!$B185+(drdp!G185+drdp!P185)*'MSXY-TI2S'!$C185+(drdp!J185+drdp!S185)*'MSXY-TI2S'!$D185)</f>
        <v>0</v>
      </c>
      <c r="H185" s="18">
        <f>Model!$W$18*((drdp!B185)*'MSXY-TI2S'!$B185+(drdp!E185)*'MSXY-TI2S'!$C185+(drdp!H185)*'MSXY-TI2S'!$D185)</f>
        <v>0</v>
      </c>
      <c r="I185" s="18">
        <f>Model!$W$18*((drdp!C185)*'MSXY-TI2S'!$B185+(drdp!F185)*'MSXY-TI2S'!$C185+(drdp!I185)*'MSXY-TI2S'!$D185)</f>
        <v>0</v>
      </c>
      <c r="J185" s="18">
        <f>Model!$W$18*((drdp!D185)*'MSXY-TI2S'!$B185+(drdp!G185)*'MSXY-TI2S'!$C185+(drdp!J185)*'MSXY-TI2S'!$D185)</f>
        <v>0</v>
      </c>
      <c r="K185" s="21">
        <f>SUM(E$3:E184)+H185</f>
        <v>0.22671093889912697</v>
      </c>
      <c r="L185" s="21">
        <f>SUM(F$3:F184)+I185</f>
        <v>-0.52557150929536423</v>
      </c>
      <c r="M185" s="21">
        <f>SUM(G$3:G184)+J185</f>
        <v>0</v>
      </c>
      <c r="N185" s="21"/>
      <c r="O185" s="21"/>
      <c r="P185" s="21"/>
      <c r="Q185" s="19">
        <f t="shared" si="13"/>
        <v>5.1397849816523684E-2</v>
      </c>
      <c r="R185" s="19">
        <f t="shared" si="14"/>
        <v>0.2762254113830071</v>
      </c>
      <c r="S185" s="19">
        <f t="shared" si="15"/>
        <v>0</v>
      </c>
      <c r="T185" s="19">
        <f t="shared" si="16"/>
        <v>-0.11915281033098327</v>
      </c>
      <c r="U185" s="19">
        <f t="shared" si="17"/>
        <v>0</v>
      </c>
      <c r="V185" s="19">
        <f t="shared" si="18"/>
        <v>0</v>
      </c>
    </row>
    <row r="186" spans="1:22" x14ac:dyDescent="0.25">
      <c r="A186" s="26">
        <f>Wellpath!E186</f>
        <v>0</v>
      </c>
      <c r="B186" s="22">
        <v>0</v>
      </c>
      <c r="C186" s="22">
        <v>0</v>
      </c>
      <c r="D186" s="22">
        <f>SIN(Wellpath!$O186) * (TAN(Dip) * SIN(Wellpath!$L186) * COS(Wellpath!$L186) - COS(Wellpath!$L186) * COS(Wellpath!$L186) * COS(Wellpath!$O186) - COS(Wellpath!$O186)) / 2</f>
        <v>0</v>
      </c>
      <c r="E186" s="20">
        <f>Model!$W$18*((drdp!B186+drdp!K186)*'MSXY-TI2S'!$B186+(drdp!E186+drdp!N186)*'MSXY-TI2S'!$C186+(drdp!H186+drdp!Q186)*'MSXY-TI2S'!$D186)</f>
        <v>0</v>
      </c>
      <c r="F186" s="20">
        <f>Model!$W$18*((drdp!C186+drdp!L186)*'MSXY-TI2S'!$B186+(drdp!F186+drdp!O186)*'MSXY-TI2S'!$C186+(drdp!I186+drdp!R186)*'MSXY-TI2S'!$D186)</f>
        <v>0</v>
      </c>
      <c r="G186" s="20">
        <f>Model!$W$18*((drdp!D186+drdp!M186)*'MSXY-TI2S'!$B186+(drdp!G186+drdp!P186)*'MSXY-TI2S'!$C186+(drdp!J186+drdp!S186)*'MSXY-TI2S'!$D186)</f>
        <v>0</v>
      </c>
      <c r="H186" s="18">
        <f>Model!$W$18*((drdp!B186)*'MSXY-TI2S'!$B186+(drdp!E186)*'MSXY-TI2S'!$C186+(drdp!H186)*'MSXY-TI2S'!$D186)</f>
        <v>0</v>
      </c>
      <c r="I186" s="18">
        <f>Model!$W$18*((drdp!C186)*'MSXY-TI2S'!$B186+(drdp!F186)*'MSXY-TI2S'!$C186+(drdp!I186)*'MSXY-TI2S'!$D186)</f>
        <v>0</v>
      </c>
      <c r="J186" s="18">
        <f>Model!$W$18*((drdp!D186)*'MSXY-TI2S'!$B186+(drdp!G186)*'MSXY-TI2S'!$C186+(drdp!J186)*'MSXY-TI2S'!$D186)</f>
        <v>0</v>
      </c>
      <c r="K186" s="21">
        <f>SUM(E$3:E185)+H186</f>
        <v>0.22671093889912697</v>
      </c>
      <c r="L186" s="21">
        <f>SUM(F$3:F185)+I186</f>
        <v>-0.52557150929536423</v>
      </c>
      <c r="M186" s="21">
        <f>SUM(G$3:G185)+J186</f>
        <v>0</v>
      </c>
      <c r="N186" s="21"/>
      <c r="O186" s="21"/>
      <c r="P186" s="21"/>
      <c r="Q186" s="19">
        <f t="shared" si="13"/>
        <v>5.1397849816523684E-2</v>
      </c>
      <c r="R186" s="19">
        <f t="shared" si="14"/>
        <v>0.2762254113830071</v>
      </c>
      <c r="S186" s="19">
        <f t="shared" si="15"/>
        <v>0</v>
      </c>
      <c r="T186" s="19">
        <f t="shared" si="16"/>
        <v>-0.11915281033098327</v>
      </c>
      <c r="U186" s="19">
        <f t="shared" si="17"/>
        <v>0</v>
      </c>
      <c r="V186" s="19">
        <f t="shared" si="18"/>
        <v>0</v>
      </c>
    </row>
    <row r="187" spans="1:22" x14ac:dyDescent="0.25">
      <c r="A187" s="26">
        <f>Wellpath!E187</f>
        <v>0</v>
      </c>
      <c r="B187" s="22">
        <v>0</v>
      </c>
      <c r="C187" s="22">
        <v>0</v>
      </c>
      <c r="D187" s="22">
        <f>SIN(Wellpath!$O187) * (TAN(Dip) * SIN(Wellpath!$L187) * COS(Wellpath!$L187) - COS(Wellpath!$L187) * COS(Wellpath!$L187) * COS(Wellpath!$O187) - COS(Wellpath!$O187)) / 2</f>
        <v>0</v>
      </c>
      <c r="E187" s="20">
        <f>Model!$W$18*((drdp!B187+drdp!K187)*'MSXY-TI2S'!$B187+(drdp!E187+drdp!N187)*'MSXY-TI2S'!$C187+(drdp!H187+drdp!Q187)*'MSXY-TI2S'!$D187)</f>
        <v>0</v>
      </c>
      <c r="F187" s="20">
        <f>Model!$W$18*((drdp!C187+drdp!L187)*'MSXY-TI2S'!$B187+(drdp!F187+drdp!O187)*'MSXY-TI2S'!$C187+(drdp!I187+drdp!R187)*'MSXY-TI2S'!$D187)</f>
        <v>0</v>
      </c>
      <c r="G187" s="20">
        <f>Model!$W$18*((drdp!D187+drdp!M187)*'MSXY-TI2S'!$B187+(drdp!G187+drdp!P187)*'MSXY-TI2S'!$C187+(drdp!J187+drdp!S187)*'MSXY-TI2S'!$D187)</f>
        <v>0</v>
      </c>
      <c r="H187" s="18">
        <f>Model!$W$18*((drdp!B187)*'MSXY-TI2S'!$B187+(drdp!E187)*'MSXY-TI2S'!$C187+(drdp!H187)*'MSXY-TI2S'!$D187)</f>
        <v>0</v>
      </c>
      <c r="I187" s="18">
        <f>Model!$W$18*((drdp!C187)*'MSXY-TI2S'!$B187+(drdp!F187)*'MSXY-TI2S'!$C187+(drdp!I187)*'MSXY-TI2S'!$D187)</f>
        <v>0</v>
      </c>
      <c r="J187" s="18">
        <f>Model!$W$18*((drdp!D187)*'MSXY-TI2S'!$B187+(drdp!G187)*'MSXY-TI2S'!$C187+(drdp!J187)*'MSXY-TI2S'!$D187)</f>
        <v>0</v>
      </c>
      <c r="K187" s="21">
        <f>SUM(E$3:E186)+H187</f>
        <v>0.22671093889912697</v>
      </c>
      <c r="L187" s="21">
        <f>SUM(F$3:F186)+I187</f>
        <v>-0.52557150929536423</v>
      </c>
      <c r="M187" s="21">
        <f>SUM(G$3:G186)+J187</f>
        <v>0</v>
      </c>
      <c r="N187" s="21"/>
      <c r="O187" s="21"/>
      <c r="P187" s="21"/>
      <c r="Q187" s="19">
        <f t="shared" si="13"/>
        <v>5.1397849816523684E-2</v>
      </c>
      <c r="R187" s="19">
        <f t="shared" si="14"/>
        <v>0.2762254113830071</v>
      </c>
      <c r="S187" s="19">
        <f t="shared" si="15"/>
        <v>0</v>
      </c>
      <c r="T187" s="19">
        <f t="shared" si="16"/>
        <v>-0.11915281033098327</v>
      </c>
      <c r="U187" s="19">
        <f t="shared" si="17"/>
        <v>0</v>
      </c>
      <c r="V187" s="19">
        <f t="shared" si="18"/>
        <v>0</v>
      </c>
    </row>
    <row r="188" spans="1:22" x14ac:dyDescent="0.25">
      <c r="A188" s="26">
        <f>Wellpath!E188</f>
        <v>0</v>
      </c>
      <c r="B188" s="22">
        <v>0</v>
      </c>
      <c r="C188" s="22">
        <v>0</v>
      </c>
      <c r="D188" s="22">
        <f>SIN(Wellpath!$O188) * (TAN(Dip) * SIN(Wellpath!$L188) * COS(Wellpath!$L188) - COS(Wellpath!$L188) * COS(Wellpath!$L188) * COS(Wellpath!$O188) - COS(Wellpath!$O188)) / 2</f>
        <v>0</v>
      </c>
      <c r="E188" s="20">
        <f>Model!$W$18*((drdp!B188+drdp!K188)*'MSXY-TI2S'!$B188+(drdp!E188+drdp!N188)*'MSXY-TI2S'!$C188+(drdp!H188+drdp!Q188)*'MSXY-TI2S'!$D188)</f>
        <v>0</v>
      </c>
      <c r="F188" s="20">
        <f>Model!$W$18*((drdp!C188+drdp!L188)*'MSXY-TI2S'!$B188+(drdp!F188+drdp!O188)*'MSXY-TI2S'!$C188+(drdp!I188+drdp!R188)*'MSXY-TI2S'!$D188)</f>
        <v>0</v>
      </c>
      <c r="G188" s="20">
        <f>Model!$W$18*((drdp!D188+drdp!M188)*'MSXY-TI2S'!$B188+(drdp!G188+drdp!P188)*'MSXY-TI2S'!$C188+(drdp!J188+drdp!S188)*'MSXY-TI2S'!$D188)</f>
        <v>0</v>
      </c>
      <c r="H188" s="18">
        <f>Model!$W$18*((drdp!B188)*'MSXY-TI2S'!$B188+(drdp!E188)*'MSXY-TI2S'!$C188+(drdp!H188)*'MSXY-TI2S'!$D188)</f>
        <v>0</v>
      </c>
      <c r="I188" s="18">
        <f>Model!$W$18*((drdp!C188)*'MSXY-TI2S'!$B188+(drdp!F188)*'MSXY-TI2S'!$C188+(drdp!I188)*'MSXY-TI2S'!$D188)</f>
        <v>0</v>
      </c>
      <c r="J188" s="18">
        <f>Model!$W$18*((drdp!D188)*'MSXY-TI2S'!$B188+(drdp!G188)*'MSXY-TI2S'!$C188+(drdp!J188)*'MSXY-TI2S'!$D188)</f>
        <v>0</v>
      </c>
      <c r="K188" s="21">
        <f>SUM(E$3:E187)+H188</f>
        <v>0.22671093889912697</v>
      </c>
      <c r="L188" s="21">
        <f>SUM(F$3:F187)+I188</f>
        <v>-0.52557150929536423</v>
      </c>
      <c r="M188" s="21">
        <f>SUM(G$3:G187)+J188</f>
        <v>0</v>
      </c>
      <c r="N188" s="21"/>
      <c r="O188" s="21"/>
      <c r="P188" s="21"/>
      <c r="Q188" s="19">
        <f t="shared" si="13"/>
        <v>5.1397849816523684E-2</v>
      </c>
      <c r="R188" s="19">
        <f t="shared" si="14"/>
        <v>0.2762254113830071</v>
      </c>
      <c r="S188" s="19">
        <f t="shared" si="15"/>
        <v>0</v>
      </c>
      <c r="T188" s="19">
        <f t="shared" si="16"/>
        <v>-0.11915281033098327</v>
      </c>
      <c r="U188" s="19">
        <f t="shared" si="17"/>
        <v>0</v>
      </c>
      <c r="V188" s="19">
        <f t="shared" si="18"/>
        <v>0</v>
      </c>
    </row>
    <row r="189" spans="1:22" x14ac:dyDescent="0.25">
      <c r="A189" s="26">
        <f>Wellpath!E189</f>
        <v>0</v>
      </c>
      <c r="B189" s="22">
        <v>0</v>
      </c>
      <c r="C189" s="22">
        <v>0</v>
      </c>
      <c r="D189" s="22">
        <f>SIN(Wellpath!$O189) * (TAN(Dip) * SIN(Wellpath!$L189) * COS(Wellpath!$L189) - COS(Wellpath!$L189) * COS(Wellpath!$L189) * COS(Wellpath!$O189) - COS(Wellpath!$O189)) / 2</f>
        <v>0</v>
      </c>
      <c r="E189" s="20">
        <f>Model!$W$18*((drdp!B189+drdp!K189)*'MSXY-TI2S'!$B189+(drdp!E189+drdp!N189)*'MSXY-TI2S'!$C189+(drdp!H189+drdp!Q189)*'MSXY-TI2S'!$D189)</f>
        <v>0</v>
      </c>
      <c r="F189" s="20">
        <f>Model!$W$18*((drdp!C189+drdp!L189)*'MSXY-TI2S'!$B189+(drdp!F189+drdp!O189)*'MSXY-TI2S'!$C189+(drdp!I189+drdp!R189)*'MSXY-TI2S'!$D189)</f>
        <v>0</v>
      </c>
      <c r="G189" s="20">
        <f>Model!$W$18*((drdp!D189+drdp!M189)*'MSXY-TI2S'!$B189+(drdp!G189+drdp!P189)*'MSXY-TI2S'!$C189+(drdp!J189+drdp!S189)*'MSXY-TI2S'!$D189)</f>
        <v>0</v>
      </c>
      <c r="H189" s="18">
        <f>Model!$W$18*((drdp!B189)*'MSXY-TI2S'!$B189+(drdp!E189)*'MSXY-TI2S'!$C189+(drdp!H189)*'MSXY-TI2S'!$D189)</f>
        <v>0</v>
      </c>
      <c r="I189" s="18">
        <f>Model!$W$18*((drdp!C189)*'MSXY-TI2S'!$B189+(drdp!F189)*'MSXY-TI2S'!$C189+(drdp!I189)*'MSXY-TI2S'!$D189)</f>
        <v>0</v>
      </c>
      <c r="J189" s="18">
        <f>Model!$W$18*((drdp!D189)*'MSXY-TI2S'!$B189+(drdp!G189)*'MSXY-TI2S'!$C189+(drdp!J189)*'MSXY-TI2S'!$D189)</f>
        <v>0</v>
      </c>
      <c r="K189" s="21">
        <f>SUM(E$3:E188)+H189</f>
        <v>0.22671093889912697</v>
      </c>
      <c r="L189" s="21">
        <f>SUM(F$3:F188)+I189</f>
        <v>-0.52557150929536423</v>
      </c>
      <c r="M189" s="21">
        <f>SUM(G$3:G188)+J189</f>
        <v>0</v>
      </c>
      <c r="N189" s="21"/>
      <c r="O189" s="21"/>
      <c r="P189" s="21"/>
      <c r="Q189" s="19">
        <f t="shared" si="13"/>
        <v>5.1397849816523684E-2</v>
      </c>
      <c r="R189" s="19">
        <f t="shared" si="14"/>
        <v>0.2762254113830071</v>
      </c>
      <c r="S189" s="19">
        <f t="shared" si="15"/>
        <v>0</v>
      </c>
      <c r="T189" s="19">
        <f t="shared" si="16"/>
        <v>-0.11915281033098327</v>
      </c>
      <c r="U189" s="19">
        <f t="shared" si="17"/>
        <v>0</v>
      </c>
      <c r="V189" s="19">
        <f t="shared" si="18"/>
        <v>0</v>
      </c>
    </row>
    <row r="190" spans="1:22" x14ac:dyDescent="0.25">
      <c r="A190" s="26">
        <f>Wellpath!E190</f>
        <v>0</v>
      </c>
      <c r="B190" s="22">
        <v>0</v>
      </c>
      <c r="C190" s="22">
        <v>0</v>
      </c>
      <c r="D190" s="22">
        <f>SIN(Wellpath!$O190) * (TAN(Dip) * SIN(Wellpath!$L190) * COS(Wellpath!$L190) - COS(Wellpath!$L190) * COS(Wellpath!$L190) * COS(Wellpath!$O190) - COS(Wellpath!$O190)) / 2</f>
        <v>0</v>
      </c>
      <c r="E190" s="20">
        <f>Model!$W$18*((drdp!B190+drdp!K190)*'MSXY-TI2S'!$B190+(drdp!E190+drdp!N190)*'MSXY-TI2S'!$C190+(drdp!H190+drdp!Q190)*'MSXY-TI2S'!$D190)</f>
        <v>0</v>
      </c>
      <c r="F190" s="20">
        <f>Model!$W$18*((drdp!C190+drdp!L190)*'MSXY-TI2S'!$B190+(drdp!F190+drdp!O190)*'MSXY-TI2S'!$C190+(drdp!I190+drdp!R190)*'MSXY-TI2S'!$D190)</f>
        <v>0</v>
      </c>
      <c r="G190" s="20">
        <f>Model!$W$18*((drdp!D190+drdp!M190)*'MSXY-TI2S'!$B190+(drdp!G190+drdp!P190)*'MSXY-TI2S'!$C190+(drdp!J190+drdp!S190)*'MSXY-TI2S'!$D190)</f>
        <v>0</v>
      </c>
      <c r="H190" s="18">
        <f>Model!$W$18*((drdp!B190)*'MSXY-TI2S'!$B190+(drdp!E190)*'MSXY-TI2S'!$C190+(drdp!H190)*'MSXY-TI2S'!$D190)</f>
        <v>0</v>
      </c>
      <c r="I190" s="18">
        <f>Model!$W$18*((drdp!C190)*'MSXY-TI2S'!$B190+(drdp!F190)*'MSXY-TI2S'!$C190+(drdp!I190)*'MSXY-TI2S'!$D190)</f>
        <v>0</v>
      </c>
      <c r="J190" s="18">
        <f>Model!$W$18*((drdp!D190)*'MSXY-TI2S'!$B190+(drdp!G190)*'MSXY-TI2S'!$C190+(drdp!J190)*'MSXY-TI2S'!$D190)</f>
        <v>0</v>
      </c>
      <c r="K190" s="21">
        <f>SUM(E$3:E189)+H190</f>
        <v>0.22671093889912697</v>
      </c>
      <c r="L190" s="21">
        <f>SUM(F$3:F189)+I190</f>
        <v>-0.52557150929536423</v>
      </c>
      <c r="M190" s="21">
        <f>SUM(G$3:G189)+J190</f>
        <v>0</v>
      </c>
      <c r="N190" s="21"/>
      <c r="O190" s="21"/>
      <c r="P190" s="21"/>
      <c r="Q190" s="19">
        <f t="shared" si="13"/>
        <v>5.1397849816523684E-2</v>
      </c>
      <c r="R190" s="19">
        <f t="shared" si="14"/>
        <v>0.2762254113830071</v>
      </c>
      <c r="S190" s="19">
        <f t="shared" si="15"/>
        <v>0</v>
      </c>
      <c r="T190" s="19">
        <f t="shared" si="16"/>
        <v>-0.11915281033098327</v>
      </c>
      <c r="U190" s="19">
        <f t="shared" si="17"/>
        <v>0</v>
      </c>
      <c r="V190" s="19">
        <f t="shared" si="18"/>
        <v>0</v>
      </c>
    </row>
    <row r="191" spans="1:22" x14ac:dyDescent="0.25">
      <c r="A191" s="26">
        <f>Wellpath!E191</f>
        <v>0</v>
      </c>
      <c r="B191" s="22">
        <v>0</v>
      </c>
      <c r="C191" s="22">
        <v>0</v>
      </c>
      <c r="D191" s="22">
        <f>SIN(Wellpath!$O191) * (TAN(Dip) * SIN(Wellpath!$L191) * COS(Wellpath!$L191) - COS(Wellpath!$L191) * COS(Wellpath!$L191) * COS(Wellpath!$O191) - COS(Wellpath!$O191)) / 2</f>
        <v>0</v>
      </c>
      <c r="E191" s="20">
        <f>Model!$W$18*((drdp!B191+drdp!K191)*'MSXY-TI2S'!$B191+(drdp!E191+drdp!N191)*'MSXY-TI2S'!$C191+(drdp!H191+drdp!Q191)*'MSXY-TI2S'!$D191)</f>
        <v>0</v>
      </c>
      <c r="F191" s="20">
        <f>Model!$W$18*((drdp!C191+drdp!L191)*'MSXY-TI2S'!$B191+(drdp!F191+drdp!O191)*'MSXY-TI2S'!$C191+(drdp!I191+drdp!R191)*'MSXY-TI2S'!$D191)</f>
        <v>0</v>
      </c>
      <c r="G191" s="20">
        <f>Model!$W$18*((drdp!D191+drdp!M191)*'MSXY-TI2S'!$B191+(drdp!G191+drdp!P191)*'MSXY-TI2S'!$C191+(drdp!J191+drdp!S191)*'MSXY-TI2S'!$D191)</f>
        <v>0</v>
      </c>
      <c r="H191" s="18">
        <f>Model!$W$18*((drdp!B191)*'MSXY-TI2S'!$B191+(drdp!E191)*'MSXY-TI2S'!$C191+(drdp!H191)*'MSXY-TI2S'!$D191)</f>
        <v>0</v>
      </c>
      <c r="I191" s="18">
        <f>Model!$W$18*((drdp!C191)*'MSXY-TI2S'!$B191+(drdp!F191)*'MSXY-TI2S'!$C191+(drdp!I191)*'MSXY-TI2S'!$D191)</f>
        <v>0</v>
      </c>
      <c r="J191" s="18">
        <f>Model!$W$18*((drdp!D191)*'MSXY-TI2S'!$B191+(drdp!G191)*'MSXY-TI2S'!$C191+(drdp!J191)*'MSXY-TI2S'!$D191)</f>
        <v>0</v>
      </c>
      <c r="K191" s="21">
        <f>SUM(E$3:E190)+H191</f>
        <v>0.22671093889912697</v>
      </c>
      <c r="L191" s="21">
        <f>SUM(F$3:F190)+I191</f>
        <v>-0.52557150929536423</v>
      </c>
      <c r="M191" s="21">
        <f>SUM(G$3:G190)+J191</f>
        <v>0</v>
      </c>
      <c r="N191" s="21"/>
      <c r="O191" s="21"/>
      <c r="P191" s="21"/>
      <c r="Q191" s="19">
        <f t="shared" si="13"/>
        <v>5.1397849816523684E-2</v>
      </c>
      <c r="R191" s="19">
        <f t="shared" si="14"/>
        <v>0.2762254113830071</v>
      </c>
      <c r="S191" s="19">
        <f t="shared" si="15"/>
        <v>0</v>
      </c>
      <c r="T191" s="19">
        <f t="shared" si="16"/>
        <v>-0.11915281033098327</v>
      </c>
      <c r="U191" s="19">
        <f t="shared" si="17"/>
        <v>0</v>
      </c>
      <c r="V191" s="19">
        <f t="shared" si="18"/>
        <v>0</v>
      </c>
    </row>
    <row r="192" spans="1:22" x14ac:dyDescent="0.25">
      <c r="A192" s="26">
        <f>Wellpath!E192</f>
        <v>0</v>
      </c>
      <c r="B192" s="22">
        <v>0</v>
      </c>
      <c r="C192" s="22">
        <v>0</v>
      </c>
      <c r="D192" s="22">
        <f>SIN(Wellpath!$O192) * (TAN(Dip) * SIN(Wellpath!$L192) * COS(Wellpath!$L192) - COS(Wellpath!$L192) * COS(Wellpath!$L192) * COS(Wellpath!$O192) - COS(Wellpath!$O192)) / 2</f>
        <v>0</v>
      </c>
      <c r="E192" s="20">
        <f>Model!$W$18*((drdp!B192+drdp!K192)*'MSXY-TI2S'!$B192+(drdp!E192+drdp!N192)*'MSXY-TI2S'!$C192+(drdp!H192+drdp!Q192)*'MSXY-TI2S'!$D192)</f>
        <v>0</v>
      </c>
      <c r="F192" s="20">
        <f>Model!$W$18*((drdp!C192+drdp!L192)*'MSXY-TI2S'!$B192+(drdp!F192+drdp!O192)*'MSXY-TI2S'!$C192+(drdp!I192+drdp!R192)*'MSXY-TI2S'!$D192)</f>
        <v>0</v>
      </c>
      <c r="G192" s="20">
        <f>Model!$W$18*((drdp!D192+drdp!M192)*'MSXY-TI2S'!$B192+(drdp!G192+drdp!P192)*'MSXY-TI2S'!$C192+(drdp!J192+drdp!S192)*'MSXY-TI2S'!$D192)</f>
        <v>0</v>
      </c>
      <c r="H192" s="18">
        <f>Model!$W$18*((drdp!B192)*'MSXY-TI2S'!$B192+(drdp!E192)*'MSXY-TI2S'!$C192+(drdp!H192)*'MSXY-TI2S'!$D192)</f>
        <v>0</v>
      </c>
      <c r="I192" s="18">
        <f>Model!$W$18*((drdp!C192)*'MSXY-TI2S'!$B192+(drdp!F192)*'MSXY-TI2S'!$C192+(drdp!I192)*'MSXY-TI2S'!$D192)</f>
        <v>0</v>
      </c>
      <c r="J192" s="18">
        <f>Model!$W$18*((drdp!D192)*'MSXY-TI2S'!$B192+(drdp!G192)*'MSXY-TI2S'!$C192+(drdp!J192)*'MSXY-TI2S'!$D192)</f>
        <v>0</v>
      </c>
      <c r="K192" s="21">
        <f>SUM(E$3:E191)+H192</f>
        <v>0.22671093889912697</v>
      </c>
      <c r="L192" s="21">
        <f>SUM(F$3:F191)+I192</f>
        <v>-0.52557150929536423</v>
      </c>
      <c r="M192" s="21">
        <f>SUM(G$3:G191)+J192</f>
        <v>0</v>
      </c>
      <c r="N192" s="21"/>
      <c r="O192" s="21"/>
      <c r="P192" s="21"/>
      <c r="Q192" s="19">
        <f t="shared" si="13"/>
        <v>5.1397849816523684E-2</v>
      </c>
      <c r="R192" s="19">
        <f t="shared" si="14"/>
        <v>0.2762254113830071</v>
      </c>
      <c r="S192" s="19">
        <f t="shared" si="15"/>
        <v>0</v>
      </c>
      <c r="T192" s="19">
        <f t="shared" si="16"/>
        <v>-0.11915281033098327</v>
      </c>
      <c r="U192" s="19">
        <f t="shared" si="17"/>
        <v>0</v>
      </c>
      <c r="V192" s="19">
        <f t="shared" si="18"/>
        <v>0</v>
      </c>
    </row>
    <row r="193" spans="1:22" x14ac:dyDescent="0.25">
      <c r="A193" s="26">
        <f>Wellpath!E193</f>
        <v>0</v>
      </c>
      <c r="B193" s="22">
        <v>0</v>
      </c>
      <c r="C193" s="22">
        <v>0</v>
      </c>
      <c r="D193" s="22">
        <f>SIN(Wellpath!$O193) * (TAN(Dip) * SIN(Wellpath!$L193) * COS(Wellpath!$L193) - COS(Wellpath!$L193) * COS(Wellpath!$L193) * COS(Wellpath!$O193) - COS(Wellpath!$O193)) / 2</f>
        <v>0</v>
      </c>
      <c r="E193" s="20">
        <f>Model!$W$18*((drdp!B193+drdp!K193)*'MSXY-TI2S'!$B193+(drdp!E193+drdp!N193)*'MSXY-TI2S'!$C193+(drdp!H193+drdp!Q193)*'MSXY-TI2S'!$D193)</f>
        <v>0</v>
      </c>
      <c r="F193" s="20">
        <f>Model!$W$18*((drdp!C193+drdp!L193)*'MSXY-TI2S'!$B193+(drdp!F193+drdp!O193)*'MSXY-TI2S'!$C193+(drdp!I193+drdp!R193)*'MSXY-TI2S'!$D193)</f>
        <v>0</v>
      </c>
      <c r="G193" s="20">
        <f>Model!$W$18*((drdp!D193+drdp!M193)*'MSXY-TI2S'!$B193+(drdp!G193+drdp!P193)*'MSXY-TI2S'!$C193+(drdp!J193+drdp!S193)*'MSXY-TI2S'!$D193)</f>
        <v>0</v>
      </c>
      <c r="H193" s="18">
        <f>Model!$W$18*((drdp!B193)*'MSXY-TI2S'!$B193+(drdp!E193)*'MSXY-TI2S'!$C193+(drdp!H193)*'MSXY-TI2S'!$D193)</f>
        <v>0</v>
      </c>
      <c r="I193" s="18">
        <f>Model!$W$18*((drdp!C193)*'MSXY-TI2S'!$B193+(drdp!F193)*'MSXY-TI2S'!$C193+(drdp!I193)*'MSXY-TI2S'!$D193)</f>
        <v>0</v>
      </c>
      <c r="J193" s="18">
        <f>Model!$W$18*((drdp!D193)*'MSXY-TI2S'!$B193+(drdp!G193)*'MSXY-TI2S'!$C193+(drdp!J193)*'MSXY-TI2S'!$D193)</f>
        <v>0</v>
      </c>
      <c r="K193" s="21">
        <f>SUM(E$3:E192)+H193</f>
        <v>0.22671093889912697</v>
      </c>
      <c r="L193" s="21">
        <f>SUM(F$3:F192)+I193</f>
        <v>-0.52557150929536423</v>
      </c>
      <c r="M193" s="21">
        <f>SUM(G$3:G192)+J193</f>
        <v>0</v>
      </c>
      <c r="N193" s="21"/>
      <c r="O193" s="21"/>
      <c r="P193" s="21"/>
      <c r="Q193" s="19">
        <f t="shared" si="13"/>
        <v>5.1397849816523684E-2</v>
      </c>
      <c r="R193" s="19">
        <f t="shared" si="14"/>
        <v>0.2762254113830071</v>
      </c>
      <c r="S193" s="19">
        <f t="shared" si="15"/>
        <v>0</v>
      </c>
      <c r="T193" s="19">
        <f t="shared" si="16"/>
        <v>-0.11915281033098327</v>
      </c>
      <c r="U193" s="19">
        <f t="shared" si="17"/>
        <v>0</v>
      </c>
      <c r="V193" s="19">
        <f t="shared" si="18"/>
        <v>0</v>
      </c>
    </row>
    <row r="194" spans="1:22" x14ac:dyDescent="0.25">
      <c r="A194" s="26">
        <f>Wellpath!E194</f>
        <v>0</v>
      </c>
      <c r="B194" s="22">
        <v>0</v>
      </c>
      <c r="C194" s="22">
        <v>0</v>
      </c>
      <c r="D194" s="22">
        <f>SIN(Wellpath!$O194) * (TAN(Dip) * SIN(Wellpath!$L194) * COS(Wellpath!$L194) - COS(Wellpath!$L194) * COS(Wellpath!$L194) * COS(Wellpath!$O194) - COS(Wellpath!$O194)) / 2</f>
        <v>0</v>
      </c>
      <c r="E194" s="20">
        <f>Model!$W$18*((drdp!B194+drdp!K194)*'MSXY-TI2S'!$B194+(drdp!E194+drdp!N194)*'MSXY-TI2S'!$C194+(drdp!H194+drdp!Q194)*'MSXY-TI2S'!$D194)</f>
        <v>0</v>
      </c>
      <c r="F194" s="20">
        <f>Model!$W$18*((drdp!C194+drdp!L194)*'MSXY-TI2S'!$B194+(drdp!F194+drdp!O194)*'MSXY-TI2S'!$C194+(drdp!I194+drdp!R194)*'MSXY-TI2S'!$D194)</f>
        <v>0</v>
      </c>
      <c r="G194" s="20">
        <f>Model!$W$18*((drdp!D194+drdp!M194)*'MSXY-TI2S'!$B194+(drdp!G194+drdp!P194)*'MSXY-TI2S'!$C194+(drdp!J194+drdp!S194)*'MSXY-TI2S'!$D194)</f>
        <v>0</v>
      </c>
      <c r="H194" s="18">
        <f>Model!$W$18*((drdp!B194)*'MSXY-TI2S'!$B194+(drdp!E194)*'MSXY-TI2S'!$C194+(drdp!H194)*'MSXY-TI2S'!$D194)</f>
        <v>0</v>
      </c>
      <c r="I194" s="18">
        <f>Model!$W$18*((drdp!C194)*'MSXY-TI2S'!$B194+(drdp!F194)*'MSXY-TI2S'!$C194+(drdp!I194)*'MSXY-TI2S'!$D194)</f>
        <v>0</v>
      </c>
      <c r="J194" s="18">
        <f>Model!$W$18*((drdp!D194)*'MSXY-TI2S'!$B194+(drdp!G194)*'MSXY-TI2S'!$C194+(drdp!J194)*'MSXY-TI2S'!$D194)</f>
        <v>0</v>
      </c>
      <c r="K194" s="21">
        <f>SUM(E$3:E193)+H194</f>
        <v>0.22671093889912697</v>
      </c>
      <c r="L194" s="21">
        <f>SUM(F$3:F193)+I194</f>
        <v>-0.52557150929536423</v>
      </c>
      <c r="M194" s="21">
        <f>SUM(G$3:G193)+J194</f>
        <v>0</v>
      </c>
      <c r="N194" s="21"/>
      <c r="O194" s="21"/>
      <c r="P194" s="21"/>
      <c r="Q194" s="19">
        <f t="shared" si="13"/>
        <v>5.1397849816523684E-2</v>
      </c>
      <c r="R194" s="19">
        <f t="shared" si="14"/>
        <v>0.2762254113830071</v>
      </c>
      <c r="S194" s="19">
        <f t="shared" si="15"/>
        <v>0</v>
      </c>
      <c r="T194" s="19">
        <f t="shared" si="16"/>
        <v>-0.11915281033098327</v>
      </c>
      <c r="U194" s="19">
        <f t="shared" si="17"/>
        <v>0</v>
      </c>
      <c r="V194" s="19">
        <f t="shared" si="18"/>
        <v>0</v>
      </c>
    </row>
    <row r="195" spans="1:22" x14ac:dyDescent="0.25">
      <c r="A195" s="26">
        <f>Wellpath!E195</f>
        <v>0</v>
      </c>
      <c r="B195" s="22">
        <v>0</v>
      </c>
      <c r="C195" s="22">
        <v>0</v>
      </c>
      <c r="D195" s="22">
        <f>SIN(Wellpath!$O195) * (TAN(Dip) * SIN(Wellpath!$L195) * COS(Wellpath!$L195) - COS(Wellpath!$L195) * COS(Wellpath!$L195) * COS(Wellpath!$O195) - COS(Wellpath!$O195)) / 2</f>
        <v>0</v>
      </c>
      <c r="E195" s="20">
        <f>Model!$W$18*((drdp!B195+drdp!K195)*'MSXY-TI2S'!$B195+(drdp!E195+drdp!N195)*'MSXY-TI2S'!$C195+(drdp!H195+drdp!Q195)*'MSXY-TI2S'!$D195)</f>
        <v>0</v>
      </c>
      <c r="F195" s="20">
        <f>Model!$W$18*((drdp!C195+drdp!L195)*'MSXY-TI2S'!$B195+(drdp!F195+drdp!O195)*'MSXY-TI2S'!$C195+(drdp!I195+drdp!R195)*'MSXY-TI2S'!$D195)</f>
        <v>0</v>
      </c>
      <c r="G195" s="20">
        <f>Model!$W$18*((drdp!D195+drdp!M195)*'MSXY-TI2S'!$B195+(drdp!G195+drdp!P195)*'MSXY-TI2S'!$C195+(drdp!J195+drdp!S195)*'MSXY-TI2S'!$D195)</f>
        <v>0</v>
      </c>
      <c r="H195" s="18">
        <f>Model!$W$18*((drdp!B195)*'MSXY-TI2S'!$B195+(drdp!E195)*'MSXY-TI2S'!$C195+(drdp!H195)*'MSXY-TI2S'!$D195)</f>
        <v>0</v>
      </c>
      <c r="I195" s="18">
        <f>Model!$W$18*((drdp!C195)*'MSXY-TI2S'!$B195+(drdp!F195)*'MSXY-TI2S'!$C195+(drdp!I195)*'MSXY-TI2S'!$D195)</f>
        <v>0</v>
      </c>
      <c r="J195" s="18">
        <f>Model!$W$18*((drdp!D195)*'MSXY-TI2S'!$B195+(drdp!G195)*'MSXY-TI2S'!$C195+(drdp!J195)*'MSXY-TI2S'!$D195)</f>
        <v>0</v>
      </c>
      <c r="K195" s="21">
        <f>SUM(E$3:E194)+H195</f>
        <v>0.22671093889912697</v>
      </c>
      <c r="L195" s="21">
        <f>SUM(F$3:F194)+I195</f>
        <v>-0.52557150929536423</v>
      </c>
      <c r="M195" s="21">
        <f>SUM(G$3:G194)+J195</f>
        <v>0</v>
      </c>
      <c r="N195" s="21"/>
      <c r="O195" s="21"/>
      <c r="P195" s="21"/>
      <c r="Q195" s="19">
        <f t="shared" si="13"/>
        <v>5.1397849816523684E-2</v>
      </c>
      <c r="R195" s="19">
        <f t="shared" si="14"/>
        <v>0.2762254113830071</v>
      </c>
      <c r="S195" s="19">
        <f t="shared" si="15"/>
        <v>0</v>
      </c>
      <c r="T195" s="19">
        <f t="shared" si="16"/>
        <v>-0.11915281033098327</v>
      </c>
      <c r="U195" s="19">
        <f t="shared" si="17"/>
        <v>0</v>
      </c>
      <c r="V195" s="19">
        <f t="shared" si="18"/>
        <v>0</v>
      </c>
    </row>
    <row r="196" spans="1:22" x14ac:dyDescent="0.25">
      <c r="A196" s="26">
        <f>Wellpath!E196</f>
        <v>0</v>
      </c>
      <c r="B196" s="22">
        <v>0</v>
      </c>
      <c r="C196" s="22">
        <v>0</v>
      </c>
      <c r="D196" s="22">
        <f>SIN(Wellpath!$O196) * (TAN(Dip) * SIN(Wellpath!$L196) * COS(Wellpath!$L196) - COS(Wellpath!$L196) * COS(Wellpath!$L196) * COS(Wellpath!$O196) - COS(Wellpath!$O196)) / 2</f>
        <v>0</v>
      </c>
      <c r="E196" s="20">
        <f>Model!$W$18*((drdp!B196+drdp!K196)*'MSXY-TI2S'!$B196+(drdp!E196+drdp!N196)*'MSXY-TI2S'!$C196+(drdp!H196+drdp!Q196)*'MSXY-TI2S'!$D196)</f>
        <v>0</v>
      </c>
      <c r="F196" s="20">
        <f>Model!$W$18*((drdp!C196+drdp!L196)*'MSXY-TI2S'!$B196+(drdp!F196+drdp!O196)*'MSXY-TI2S'!$C196+(drdp!I196+drdp!R196)*'MSXY-TI2S'!$D196)</f>
        <v>0</v>
      </c>
      <c r="G196" s="20">
        <f>Model!$W$18*((drdp!D196+drdp!M196)*'MSXY-TI2S'!$B196+(drdp!G196+drdp!P196)*'MSXY-TI2S'!$C196+(drdp!J196+drdp!S196)*'MSXY-TI2S'!$D196)</f>
        <v>0</v>
      </c>
      <c r="H196" s="18">
        <f>Model!$W$18*((drdp!B196)*'MSXY-TI2S'!$B196+(drdp!E196)*'MSXY-TI2S'!$C196+(drdp!H196)*'MSXY-TI2S'!$D196)</f>
        <v>0</v>
      </c>
      <c r="I196" s="18">
        <f>Model!$W$18*((drdp!C196)*'MSXY-TI2S'!$B196+(drdp!F196)*'MSXY-TI2S'!$C196+(drdp!I196)*'MSXY-TI2S'!$D196)</f>
        <v>0</v>
      </c>
      <c r="J196" s="18">
        <f>Model!$W$18*((drdp!D196)*'MSXY-TI2S'!$B196+(drdp!G196)*'MSXY-TI2S'!$C196+(drdp!J196)*'MSXY-TI2S'!$D196)</f>
        <v>0</v>
      </c>
      <c r="K196" s="21">
        <f>SUM(E$3:E195)+H196</f>
        <v>0.22671093889912697</v>
      </c>
      <c r="L196" s="21">
        <f>SUM(F$3:F195)+I196</f>
        <v>-0.52557150929536423</v>
      </c>
      <c r="M196" s="21">
        <f>SUM(G$3:G195)+J196</f>
        <v>0</v>
      </c>
      <c r="N196" s="21"/>
      <c r="O196" s="21"/>
      <c r="P196" s="21"/>
      <c r="Q196" s="19">
        <f t="shared" si="13"/>
        <v>5.1397849816523684E-2</v>
      </c>
      <c r="R196" s="19">
        <f t="shared" si="14"/>
        <v>0.2762254113830071</v>
      </c>
      <c r="S196" s="19">
        <f t="shared" si="15"/>
        <v>0</v>
      </c>
      <c r="T196" s="19">
        <f t="shared" si="16"/>
        <v>-0.11915281033098327</v>
      </c>
      <c r="U196" s="19">
        <f t="shared" si="17"/>
        <v>0</v>
      </c>
      <c r="V196" s="19">
        <f t="shared" si="18"/>
        <v>0</v>
      </c>
    </row>
    <row r="197" spans="1:22" x14ac:dyDescent="0.25">
      <c r="A197" s="26">
        <f>Wellpath!E197</f>
        <v>0</v>
      </c>
      <c r="B197" s="22">
        <v>0</v>
      </c>
      <c r="C197" s="22">
        <v>0</v>
      </c>
      <c r="D197" s="22">
        <f>SIN(Wellpath!$O197) * (TAN(Dip) * SIN(Wellpath!$L197) * COS(Wellpath!$L197) - COS(Wellpath!$L197) * COS(Wellpath!$L197) * COS(Wellpath!$O197) - COS(Wellpath!$O197)) / 2</f>
        <v>0</v>
      </c>
      <c r="E197" s="20">
        <f>Model!$W$18*((drdp!B197+drdp!K197)*'MSXY-TI2S'!$B197+(drdp!E197+drdp!N197)*'MSXY-TI2S'!$C197+(drdp!H197+drdp!Q197)*'MSXY-TI2S'!$D197)</f>
        <v>0</v>
      </c>
      <c r="F197" s="20">
        <f>Model!$W$18*((drdp!C197+drdp!L197)*'MSXY-TI2S'!$B197+(drdp!F197+drdp!O197)*'MSXY-TI2S'!$C197+(drdp!I197+drdp!R197)*'MSXY-TI2S'!$D197)</f>
        <v>0</v>
      </c>
      <c r="G197" s="20">
        <f>Model!$W$18*((drdp!D197+drdp!M197)*'MSXY-TI2S'!$B197+(drdp!G197+drdp!P197)*'MSXY-TI2S'!$C197+(drdp!J197+drdp!S197)*'MSXY-TI2S'!$D197)</f>
        <v>0</v>
      </c>
      <c r="H197" s="18">
        <f>Model!$W$18*((drdp!B197)*'MSXY-TI2S'!$B197+(drdp!E197)*'MSXY-TI2S'!$C197+(drdp!H197)*'MSXY-TI2S'!$D197)</f>
        <v>0</v>
      </c>
      <c r="I197" s="18">
        <f>Model!$W$18*((drdp!C197)*'MSXY-TI2S'!$B197+(drdp!F197)*'MSXY-TI2S'!$C197+(drdp!I197)*'MSXY-TI2S'!$D197)</f>
        <v>0</v>
      </c>
      <c r="J197" s="18">
        <f>Model!$W$18*((drdp!D197)*'MSXY-TI2S'!$B197+(drdp!G197)*'MSXY-TI2S'!$C197+(drdp!J197)*'MSXY-TI2S'!$D197)</f>
        <v>0</v>
      </c>
      <c r="K197" s="21">
        <f>SUM(E$3:E196)+H197</f>
        <v>0.22671093889912697</v>
      </c>
      <c r="L197" s="21">
        <f>SUM(F$3:F196)+I197</f>
        <v>-0.52557150929536423</v>
      </c>
      <c r="M197" s="21">
        <f>SUM(G$3:G196)+J197</f>
        <v>0</v>
      </c>
      <c r="N197" s="21"/>
      <c r="O197" s="21"/>
      <c r="P197" s="21"/>
      <c r="Q197" s="19">
        <f t="shared" si="13"/>
        <v>5.1397849816523684E-2</v>
      </c>
      <c r="R197" s="19">
        <f t="shared" si="14"/>
        <v>0.2762254113830071</v>
      </c>
      <c r="S197" s="19">
        <f t="shared" si="15"/>
        <v>0</v>
      </c>
      <c r="T197" s="19">
        <f t="shared" si="16"/>
        <v>-0.11915281033098327</v>
      </c>
      <c r="U197" s="19">
        <f t="shared" si="17"/>
        <v>0</v>
      </c>
      <c r="V197" s="19">
        <f t="shared" si="18"/>
        <v>0</v>
      </c>
    </row>
    <row r="198" spans="1:22" x14ac:dyDescent="0.25">
      <c r="A198" s="26">
        <f>Wellpath!E198</f>
        <v>0</v>
      </c>
      <c r="B198" s="22">
        <v>0</v>
      </c>
      <c r="C198" s="22">
        <v>0</v>
      </c>
      <c r="D198" s="22">
        <f>SIN(Wellpath!$O198) * (TAN(Dip) * SIN(Wellpath!$L198) * COS(Wellpath!$L198) - COS(Wellpath!$L198) * COS(Wellpath!$L198) * COS(Wellpath!$O198) - COS(Wellpath!$O198)) / 2</f>
        <v>0</v>
      </c>
      <c r="E198" s="20">
        <f>Model!$W$18*((drdp!B198+drdp!K198)*'MSXY-TI2S'!$B198+(drdp!E198+drdp!N198)*'MSXY-TI2S'!$C198+(drdp!H198+drdp!Q198)*'MSXY-TI2S'!$D198)</f>
        <v>0</v>
      </c>
      <c r="F198" s="20">
        <f>Model!$W$18*((drdp!C198+drdp!L198)*'MSXY-TI2S'!$B198+(drdp!F198+drdp!O198)*'MSXY-TI2S'!$C198+(drdp!I198+drdp!R198)*'MSXY-TI2S'!$D198)</f>
        <v>0</v>
      </c>
      <c r="G198" s="20">
        <f>Model!$W$18*((drdp!D198+drdp!M198)*'MSXY-TI2S'!$B198+(drdp!G198+drdp!P198)*'MSXY-TI2S'!$C198+(drdp!J198+drdp!S198)*'MSXY-TI2S'!$D198)</f>
        <v>0</v>
      </c>
      <c r="H198" s="18">
        <f>Model!$W$18*((drdp!B198)*'MSXY-TI2S'!$B198+(drdp!E198)*'MSXY-TI2S'!$C198+(drdp!H198)*'MSXY-TI2S'!$D198)</f>
        <v>0</v>
      </c>
      <c r="I198" s="18">
        <f>Model!$W$18*((drdp!C198)*'MSXY-TI2S'!$B198+(drdp!F198)*'MSXY-TI2S'!$C198+(drdp!I198)*'MSXY-TI2S'!$D198)</f>
        <v>0</v>
      </c>
      <c r="J198" s="18">
        <f>Model!$W$18*((drdp!D198)*'MSXY-TI2S'!$B198+(drdp!G198)*'MSXY-TI2S'!$C198+(drdp!J198)*'MSXY-TI2S'!$D198)</f>
        <v>0</v>
      </c>
      <c r="K198" s="21">
        <f>SUM(E$3:E197)+H198</f>
        <v>0.22671093889912697</v>
      </c>
      <c r="L198" s="21">
        <f>SUM(F$3:F197)+I198</f>
        <v>-0.52557150929536423</v>
      </c>
      <c r="M198" s="21">
        <f>SUM(G$3:G197)+J198</f>
        <v>0</v>
      </c>
      <c r="N198" s="21"/>
      <c r="O198" s="21"/>
      <c r="P198" s="21"/>
      <c r="Q198" s="19">
        <f t="shared" ref="Q198:Q261" si="19">K198^2</f>
        <v>5.1397849816523684E-2</v>
      </c>
      <c r="R198" s="19">
        <f t="shared" ref="R198:R261" si="20">L198^2</f>
        <v>0.2762254113830071</v>
      </c>
      <c r="S198" s="19">
        <f t="shared" ref="S198:S261" si="21">M198^2</f>
        <v>0</v>
      </c>
      <c r="T198" s="19">
        <f t="shared" ref="T198:T261" si="22">K198*L198</f>
        <v>-0.11915281033098327</v>
      </c>
      <c r="U198" s="19">
        <f t="shared" ref="U198:U261" si="23">K198*M198</f>
        <v>0</v>
      </c>
      <c r="V198" s="19">
        <f t="shared" ref="V198:V261" si="24">L198*M198</f>
        <v>0</v>
      </c>
    </row>
    <row r="199" spans="1:22" x14ac:dyDescent="0.25">
      <c r="A199" s="26">
        <f>Wellpath!E199</f>
        <v>0</v>
      </c>
      <c r="B199" s="22">
        <v>0</v>
      </c>
      <c r="C199" s="22">
        <v>0</v>
      </c>
      <c r="D199" s="22">
        <f>SIN(Wellpath!$O199) * (TAN(Dip) * SIN(Wellpath!$L199) * COS(Wellpath!$L199) - COS(Wellpath!$L199) * COS(Wellpath!$L199) * COS(Wellpath!$O199) - COS(Wellpath!$O199)) / 2</f>
        <v>0</v>
      </c>
      <c r="E199" s="20">
        <f>Model!$W$18*((drdp!B199+drdp!K199)*'MSXY-TI2S'!$B199+(drdp!E199+drdp!N199)*'MSXY-TI2S'!$C199+(drdp!H199+drdp!Q199)*'MSXY-TI2S'!$D199)</f>
        <v>0</v>
      </c>
      <c r="F199" s="20">
        <f>Model!$W$18*((drdp!C199+drdp!L199)*'MSXY-TI2S'!$B199+(drdp!F199+drdp!O199)*'MSXY-TI2S'!$C199+(drdp!I199+drdp!R199)*'MSXY-TI2S'!$D199)</f>
        <v>0</v>
      </c>
      <c r="G199" s="20">
        <f>Model!$W$18*((drdp!D199+drdp!M199)*'MSXY-TI2S'!$B199+(drdp!G199+drdp!P199)*'MSXY-TI2S'!$C199+(drdp!J199+drdp!S199)*'MSXY-TI2S'!$D199)</f>
        <v>0</v>
      </c>
      <c r="H199" s="18">
        <f>Model!$W$18*((drdp!B199)*'MSXY-TI2S'!$B199+(drdp!E199)*'MSXY-TI2S'!$C199+(drdp!H199)*'MSXY-TI2S'!$D199)</f>
        <v>0</v>
      </c>
      <c r="I199" s="18">
        <f>Model!$W$18*((drdp!C199)*'MSXY-TI2S'!$B199+(drdp!F199)*'MSXY-TI2S'!$C199+(drdp!I199)*'MSXY-TI2S'!$D199)</f>
        <v>0</v>
      </c>
      <c r="J199" s="18">
        <f>Model!$W$18*((drdp!D199)*'MSXY-TI2S'!$B199+(drdp!G199)*'MSXY-TI2S'!$C199+(drdp!J199)*'MSXY-TI2S'!$D199)</f>
        <v>0</v>
      </c>
      <c r="K199" s="21">
        <f>SUM(E$3:E198)+H199</f>
        <v>0.22671093889912697</v>
      </c>
      <c r="L199" s="21">
        <f>SUM(F$3:F198)+I199</f>
        <v>-0.52557150929536423</v>
      </c>
      <c r="M199" s="21">
        <f>SUM(G$3:G198)+J199</f>
        <v>0</v>
      </c>
      <c r="N199" s="21"/>
      <c r="O199" s="21"/>
      <c r="P199" s="21"/>
      <c r="Q199" s="19">
        <f t="shared" si="19"/>
        <v>5.1397849816523684E-2</v>
      </c>
      <c r="R199" s="19">
        <f t="shared" si="20"/>
        <v>0.2762254113830071</v>
      </c>
      <c r="S199" s="19">
        <f t="shared" si="21"/>
        <v>0</v>
      </c>
      <c r="T199" s="19">
        <f t="shared" si="22"/>
        <v>-0.11915281033098327</v>
      </c>
      <c r="U199" s="19">
        <f t="shared" si="23"/>
        <v>0</v>
      </c>
      <c r="V199" s="19">
        <f t="shared" si="24"/>
        <v>0</v>
      </c>
    </row>
    <row r="200" spans="1:22" x14ac:dyDescent="0.25">
      <c r="A200" s="26">
        <f>Wellpath!E200</f>
        <v>0</v>
      </c>
      <c r="B200" s="22">
        <v>0</v>
      </c>
      <c r="C200" s="22">
        <v>0</v>
      </c>
      <c r="D200" s="22">
        <f>SIN(Wellpath!$O200) * (TAN(Dip) * SIN(Wellpath!$L200) * COS(Wellpath!$L200) - COS(Wellpath!$L200) * COS(Wellpath!$L200) * COS(Wellpath!$O200) - COS(Wellpath!$O200)) / 2</f>
        <v>0</v>
      </c>
      <c r="E200" s="20">
        <f>Model!$W$18*((drdp!B200+drdp!K200)*'MSXY-TI2S'!$B200+(drdp!E200+drdp!N200)*'MSXY-TI2S'!$C200+(drdp!H200+drdp!Q200)*'MSXY-TI2S'!$D200)</f>
        <v>0</v>
      </c>
      <c r="F200" s="20">
        <f>Model!$W$18*((drdp!C200+drdp!L200)*'MSXY-TI2S'!$B200+(drdp!F200+drdp!O200)*'MSXY-TI2S'!$C200+(drdp!I200+drdp!R200)*'MSXY-TI2S'!$D200)</f>
        <v>0</v>
      </c>
      <c r="G200" s="20">
        <f>Model!$W$18*((drdp!D200+drdp!M200)*'MSXY-TI2S'!$B200+(drdp!G200+drdp!P200)*'MSXY-TI2S'!$C200+(drdp!J200+drdp!S200)*'MSXY-TI2S'!$D200)</f>
        <v>0</v>
      </c>
      <c r="H200" s="18">
        <f>Model!$W$18*((drdp!B200)*'MSXY-TI2S'!$B200+(drdp!E200)*'MSXY-TI2S'!$C200+(drdp!H200)*'MSXY-TI2S'!$D200)</f>
        <v>0</v>
      </c>
      <c r="I200" s="18">
        <f>Model!$W$18*((drdp!C200)*'MSXY-TI2S'!$B200+(drdp!F200)*'MSXY-TI2S'!$C200+(drdp!I200)*'MSXY-TI2S'!$D200)</f>
        <v>0</v>
      </c>
      <c r="J200" s="18">
        <f>Model!$W$18*((drdp!D200)*'MSXY-TI2S'!$B200+(drdp!G200)*'MSXY-TI2S'!$C200+(drdp!J200)*'MSXY-TI2S'!$D200)</f>
        <v>0</v>
      </c>
      <c r="K200" s="21">
        <f>SUM(E$3:E199)+H200</f>
        <v>0.22671093889912697</v>
      </c>
      <c r="L200" s="21">
        <f>SUM(F$3:F199)+I200</f>
        <v>-0.52557150929536423</v>
      </c>
      <c r="M200" s="21">
        <f>SUM(G$3:G199)+J200</f>
        <v>0</v>
      </c>
      <c r="N200" s="21"/>
      <c r="O200" s="21"/>
      <c r="P200" s="21"/>
      <c r="Q200" s="19">
        <f t="shared" si="19"/>
        <v>5.1397849816523684E-2</v>
      </c>
      <c r="R200" s="19">
        <f t="shared" si="20"/>
        <v>0.2762254113830071</v>
      </c>
      <c r="S200" s="19">
        <f t="shared" si="21"/>
        <v>0</v>
      </c>
      <c r="T200" s="19">
        <f t="shared" si="22"/>
        <v>-0.11915281033098327</v>
      </c>
      <c r="U200" s="19">
        <f t="shared" si="23"/>
        <v>0</v>
      </c>
      <c r="V200" s="19">
        <f t="shared" si="24"/>
        <v>0</v>
      </c>
    </row>
    <row r="201" spans="1:22" x14ac:dyDescent="0.25">
      <c r="A201" s="26">
        <f>Wellpath!E201</f>
        <v>0</v>
      </c>
      <c r="B201" s="22">
        <v>0</v>
      </c>
      <c r="C201" s="22">
        <v>0</v>
      </c>
      <c r="D201" s="22">
        <f>SIN(Wellpath!$O201) * (TAN(Dip) * SIN(Wellpath!$L201) * COS(Wellpath!$L201) - COS(Wellpath!$L201) * COS(Wellpath!$L201) * COS(Wellpath!$O201) - COS(Wellpath!$O201)) / 2</f>
        <v>0</v>
      </c>
      <c r="E201" s="20">
        <f>Model!$W$18*((drdp!B201+drdp!K201)*'MSXY-TI2S'!$B201+(drdp!E201+drdp!N201)*'MSXY-TI2S'!$C201+(drdp!H201+drdp!Q201)*'MSXY-TI2S'!$D201)</f>
        <v>0</v>
      </c>
      <c r="F201" s="20">
        <f>Model!$W$18*((drdp!C201+drdp!L201)*'MSXY-TI2S'!$B201+(drdp!F201+drdp!O201)*'MSXY-TI2S'!$C201+(drdp!I201+drdp!R201)*'MSXY-TI2S'!$D201)</f>
        <v>0</v>
      </c>
      <c r="G201" s="20">
        <f>Model!$W$18*((drdp!D201+drdp!M201)*'MSXY-TI2S'!$B201+(drdp!G201+drdp!P201)*'MSXY-TI2S'!$C201+(drdp!J201+drdp!S201)*'MSXY-TI2S'!$D201)</f>
        <v>0</v>
      </c>
      <c r="H201" s="18">
        <f>Model!$W$18*((drdp!B201)*'MSXY-TI2S'!$B201+(drdp!E201)*'MSXY-TI2S'!$C201+(drdp!H201)*'MSXY-TI2S'!$D201)</f>
        <v>0</v>
      </c>
      <c r="I201" s="18">
        <f>Model!$W$18*((drdp!C201)*'MSXY-TI2S'!$B201+(drdp!F201)*'MSXY-TI2S'!$C201+(drdp!I201)*'MSXY-TI2S'!$D201)</f>
        <v>0</v>
      </c>
      <c r="J201" s="18">
        <f>Model!$W$18*((drdp!D201)*'MSXY-TI2S'!$B201+(drdp!G201)*'MSXY-TI2S'!$C201+(drdp!J201)*'MSXY-TI2S'!$D201)</f>
        <v>0</v>
      </c>
      <c r="K201" s="21">
        <f>SUM(E$3:E200)+H201</f>
        <v>0.22671093889912697</v>
      </c>
      <c r="L201" s="21">
        <f>SUM(F$3:F200)+I201</f>
        <v>-0.52557150929536423</v>
      </c>
      <c r="M201" s="21">
        <f>SUM(G$3:G200)+J201</f>
        <v>0</v>
      </c>
      <c r="N201" s="21"/>
      <c r="O201" s="21"/>
      <c r="P201" s="21"/>
      <c r="Q201" s="19">
        <f t="shared" si="19"/>
        <v>5.1397849816523684E-2</v>
      </c>
      <c r="R201" s="19">
        <f t="shared" si="20"/>
        <v>0.2762254113830071</v>
      </c>
      <c r="S201" s="19">
        <f t="shared" si="21"/>
        <v>0</v>
      </c>
      <c r="T201" s="19">
        <f t="shared" si="22"/>
        <v>-0.11915281033098327</v>
      </c>
      <c r="U201" s="19">
        <f t="shared" si="23"/>
        <v>0</v>
      </c>
      <c r="V201" s="19">
        <f t="shared" si="24"/>
        <v>0</v>
      </c>
    </row>
    <row r="202" spans="1:22" x14ac:dyDescent="0.25">
      <c r="A202" s="26">
        <f>Wellpath!E202</f>
        <v>0</v>
      </c>
      <c r="B202" s="22">
        <v>0</v>
      </c>
      <c r="C202" s="22">
        <v>0</v>
      </c>
      <c r="D202" s="22">
        <f>SIN(Wellpath!$O202) * (TAN(Dip) * SIN(Wellpath!$L202) * COS(Wellpath!$L202) - COS(Wellpath!$L202) * COS(Wellpath!$L202) * COS(Wellpath!$O202) - COS(Wellpath!$O202)) / 2</f>
        <v>0</v>
      </c>
      <c r="E202" s="20">
        <f>Model!$W$18*((drdp!B202+drdp!K202)*'MSXY-TI2S'!$B202+(drdp!E202+drdp!N202)*'MSXY-TI2S'!$C202+(drdp!H202+drdp!Q202)*'MSXY-TI2S'!$D202)</f>
        <v>0</v>
      </c>
      <c r="F202" s="20">
        <f>Model!$W$18*((drdp!C202+drdp!L202)*'MSXY-TI2S'!$B202+(drdp!F202+drdp!O202)*'MSXY-TI2S'!$C202+(drdp!I202+drdp!R202)*'MSXY-TI2S'!$D202)</f>
        <v>0</v>
      </c>
      <c r="G202" s="20">
        <f>Model!$W$18*((drdp!D202+drdp!M202)*'MSXY-TI2S'!$B202+(drdp!G202+drdp!P202)*'MSXY-TI2S'!$C202+(drdp!J202+drdp!S202)*'MSXY-TI2S'!$D202)</f>
        <v>0</v>
      </c>
      <c r="H202" s="18">
        <f>Model!$W$18*((drdp!B202)*'MSXY-TI2S'!$B202+(drdp!E202)*'MSXY-TI2S'!$C202+(drdp!H202)*'MSXY-TI2S'!$D202)</f>
        <v>0</v>
      </c>
      <c r="I202" s="18">
        <f>Model!$W$18*((drdp!C202)*'MSXY-TI2S'!$B202+(drdp!F202)*'MSXY-TI2S'!$C202+(drdp!I202)*'MSXY-TI2S'!$D202)</f>
        <v>0</v>
      </c>
      <c r="J202" s="18">
        <f>Model!$W$18*((drdp!D202)*'MSXY-TI2S'!$B202+(drdp!G202)*'MSXY-TI2S'!$C202+(drdp!J202)*'MSXY-TI2S'!$D202)</f>
        <v>0</v>
      </c>
      <c r="K202" s="21">
        <f>SUM(E$3:E201)+H202</f>
        <v>0.22671093889912697</v>
      </c>
      <c r="L202" s="21">
        <f>SUM(F$3:F201)+I202</f>
        <v>-0.52557150929536423</v>
      </c>
      <c r="M202" s="21">
        <f>SUM(G$3:G201)+J202</f>
        <v>0</v>
      </c>
      <c r="N202" s="21"/>
      <c r="O202" s="21"/>
      <c r="P202" s="21"/>
      <c r="Q202" s="19">
        <f t="shared" si="19"/>
        <v>5.1397849816523684E-2</v>
      </c>
      <c r="R202" s="19">
        <f t="shared" si="20"/>
        <v>0.2762254113830071</v>
      </c>
      <c r="S202" s="19">
        <f t="shared" si="21"/>
        <v>0</v>
      </c>
      <c r="T202" s="19">
        <f t="shared" si="22"/>
        <v>-0.11915281033098327</v>
      </c>
      <c r="U202" s="19">
        <f t="shared" si="23"/>
        <v>0</v>
      </c>
      <c r="V202" s="19">
        <f t="shared" si="24"/>
        <v>0</v>
      </c>
    </row>
    <row r="203" spans="1:22" x14ac:dyDescent="0.25">
      <c r="A203" s="26">
        <f>Wellpath!E203</f>
        <v>0</v>
      </c>
      <c r="B203" s="22">
        <v>0</v>
      </c>
      <c r="C203" s="22">
        <v>0</v>
      </c>
      <c r="D203" s="22">
        <f>SIN(Wellpath!$O203) * (TAN(Dip) * SIN(Wellpath!$L203) * COS(Wellpath!$L203) - COS(Wellpath!$L203) * COS(Wellpath!$L203) * COS(Wellpath!$O203) - COS(Wellpath!$O203)) / 2</f>
        <v>0</v>
      </c>
      <c r="E203" s="20">
        <f>Model!$W$18*((drdp!B203+drdp!K203)*'MSXY-TI2S'!$B203+(drdp!E203+drdp!N203)*'MSXY-TI2S'!$C203+(drdp!H203+drdp!Q203)*'MSXY-TI2S'!$D203)</f>
        <v>0</v>
      </c>
      <c r="F203" s="20">
        <f>Model!$W$18*((drdp!C203+drdp!L203)*'MSXY-TI2S'!$B203+(drdp!F203+drdp!O203)*'MSXY-TI2S'!$C203+(drdp!I203+drdp!R203)*'MSXY-TI2S'!$D203)</f>
        <v>0</v>
      </c>
      <c r="G203" s="20">
        <f>Model!$W$18*((drdp!D203+drdp!M203)*'MSXY-TI2S'!$B203+(drdp!G203+drdp!P203)*'MSXY-TI2S'!$C203+(drdp!J203+drdp!S203)*'MSXY-TI2S'!$D203)</f>
        <v>0</v>
      </c>
      <c r="H203" s="18">
        <f>Model!$W$18*((drdp!B203)*'MSXY-TI2S'!$B203+(drdp!E203)*'MSXY-TI2S'!$C203+(drdp!H203)*'MSXY-TI2S'!$D203)</f>
        <v>0</v>
      </c>
      <c r="I203" s="18">
        <f>Model!$W$18*((drdp!C203)*'MSXY-TI2S'!$B203+(drdp!F203)*'MSXY-TI2S'!$C203+(drdp!I203)*'MSXY-TI2S'!$D203)</f>
        <v>0</v>
      </c>
      <c r="J203" s="18">
        <f>Model!$W$18*((drdp!D203)*'MSXY-TI2S'!$B203+(drdp!G203)*'MSXY-TI2S'!$C203+(drdp!J203)*'MSXY-TI2S'!$D203)</f>
        <v>0</v>
      </c>
      <c r="K203" s="21">
        <f>SUM(E$3:E202)+H203</f>
        <v>0.22671093889912697</v>
      </c>
      <c r="L203" s="21">
        <f>SUM(F$3:F202)+I203</f>
        <v>-0.52557150929536423</v>
      </c>
      <c r="M203" s="21">
        <f>SUM(G$3:G202)+J203</f>
        <v>0</v>
      </c>
      <c r="N203" s="21"/>
      <c r="O203" s="21"/>
      <c r="P203" s="21"/>
      <c r="Q203" s="19">
        <f t="shared" si="19"/>
        <v>5.1397849816523684E-2</v>
      </c>
      <c r="R203" s="19">
        <f t="shared" si="20"/>
        <v>0.2762254113830071</v>
      </c>
      <c r="S203" s="19">
        <f t="shared" si="21"/>
        <v>0</v>
      </c>
      <c r="T203" s="19">
        <f t="shared" si="22"/>
        <v>-0.11915281033098327</v>
      </c>
      <c r="U203" s="19">
        <f t="shared" si="23"/>
        <v>0</v>
      </c>
      <c r="V203" s="19">
        <f t="shared" si="24"/>
        <v>0</v>
      </c>
    </row>
    <row r="204" spans="1:22" x14ac:dyDescent="0.25">
      <c r="A204" s="26">
        <f>Wellpath!E204</f>
        <v>0</v>
      </c>
      <c r="B204" s="22">
        <v>0</v>
      </c>
      <c r="C204" s="22">
        <v>0</v>
      </c>
      <c r="D204" s="22">
        <f>SIN(Wellpath!$O204) * (TAN(Dip) * SIN(Wellpath!$L204) * COS(Wellpath!$L204) - COS(Wellpath!$L204) * COS(Wellpath!$L204) * COS(Wellpath!$O204) - COS(Wellpath!$O204)) / 2</f>
        <v>0</v>
      </c>
      <c r="E204" s="20">
        <f>Model!$W$18*((drdp!B204+drdp!K204)*'MSXY-TI2S'!$B204+(drdp!E204+drdp!N204)*'MSXY-TI2S'!$C204+(drdp!H204+drdp!Q204)*'MSXY-TI2S'!$D204)</f>
        <v>0</v>
      </c>
      <c r="F204" s="20">
        <f>Model!$W$18*((drdp!C204+drdp!L204)*'MSXY-TI2S'!$B204+(drdp!F204+drdp!O204)*'MSXY-TI2S'!$C204+(drdp!I204+drdp!R204)*'MSXY-TI2S'!$D204)</f>
        <v>0</v>
      </c>
      <c r="G204" s="20">
        <f>Model!$W$18*((drdp!D204+drdp!M204)*'MSXY-TI2S'!$B204+(drdp!G204+drdp!P204)*'MSXY-TI2S'!$C204+(drdp!J204+drdp!S204)*'MSXY-TI2S'!$D204)</f>
        <v>0</v>
      </c>
      <c r="H204" s="18">
        <f>Model!$W$18*((drdp!B204)*'MSXY-TI2S'!$B204+(drdp!E204)*'MSXY-TI2S'!$C204+(drdp!H204)*'MSXY-TI2S'!$D204)</f>
        <v>0</v>
      </c>
      <c r="I204" s="18">
        <f>Model!$W$18*((drdp!C204)*'MSXY-TI2S'!$B204+(drdp!F204)*'MSXY-TI2S'!$C204+(drdp!I204)*'MSXY-TI2S'!$D204)</f>
        <v>0</v>
      </c>
      <c r="J204" s="18">
        <f>Model!$W$18*((drdp!D204)*'MSXY-TI2S'!$B204+(drdp!G204)*'MSXY-TI2S'!$C204+(drdp!J204)*'MSXY-TI2S'!$D204)</f>
        <v>0</v>
      </c>
      <c r="K204" s="21">
        <f>SUM(E$3:E203)+H204</f>
        <v>0.22671093889912697</v>
      </c>
      <c r="L204" s="21">
        <f>SUM(F$3:F203)+I204</f>
        <v>-0.52557150929536423</v>
      </c>
      <c r="M204" s="21">
        <f>SUM(G$3:G203)+J204</f>
        <v>0</v>
      </c>
      <c r="N204" s="21"/>
      <c r="O204" s="21"/>
      <c r="P204" s="21"/>
      <c r="Q204" s="19">
        <f t="shared" si="19"/>
        <v>5.1397849816523684E-2</v>
      </c>
      <c r="R204" s="19">
        <f t="shared" si="20"/>
        <v>0.2762254113830071</v>
      </c>
      <c r="S204" s="19">
        <f t="shared" si="21"/>
        <v>0</v>
      </c>
      <c r="T204" s="19">
        <f t="shared" si="22"/>
        <v>-0.11915281033098327</v>
      </c>
      <c r="U204" s="19">
        <f t="shared" si="23"/>
        <v>0</v>
      </c>
      <c r="V204" s="19">
        <f t="shared" si="24"/>
        <v>0</v>
      </c>
    </row>
    <row r="205" spans="1:22" x14ac:dyDescent="0.25">
      <c r="A205" s="26">
        <f>Wellpath!E205</f>
        <v>0</v>
      </c>
      <c r="B205" s="22">
        <v>0</v>
      </c>
      <c r="C205" s="22">
        <v>0</v>
      </c>
      <c r="D205" s="22">
        <f>SIN(Wellpath!$O205) * (TAN(Dip) * SIN(Wellpath!$L205) * COS(Wellpath!$L205) - COS(Wellpath!$L205) * COS(Wellpath!$L205) * COS(Wellpath!$O205) - COS(Wellpath!$O205)) / 2</f>
        <v>0</v>
      </c>
      <c r="E205" s="20">
        <f>Model!$W$18*((drdp!B205+drdp!K205)*'MSXY-TI2S'!$B205+(drdp!E205+drdp!N205)*'MSXY-TI2S'!$C205+(drdp!H205+drdp!Q205)*'MSXY-TI2S'!$D205)</f>
        <v>0</v>
      </c>
      <c r="F205" s="20">
        <f>Model!$W$18*((drdp!C205+drdp!L205)*'MSXY-TI2S'!$B205+(drdp!F205+drdp!O205)*'MSXY-TI2S'!$C205+(drdp!I205+drdp!R205)*'MSXY-TI2S'!$D205)</f>
        <v>0</v>
      </c>
      <c r="G205" s="20">
        <f>Model!$W$18*((drdp!D205+drdp!M205)*'MSXY-TI2S'!$B205+(drdp!G205+drdp!P205)*'MSXY-TI2S'!$C205+(drdp!J205+drdp!S205)*'MSXY-TI2S'!$D205)</f>
        <v>0</v>
      </c>
      <c r="H205" s="18">
        <f>Model!$W$18*((drdp!B205)*'MSXY-TI2S'!$B205+(drdp!E205)*'MSXY-TI2S'!$C205+(drdp!H205)*'MSXY-TI2S'!$D205)</f>
        <v>0</v>
      </c>
      <c r="I205" s="18">
        <f>Model!$W$18*((drdp!C205)*'MSXY-TI2S'!$B205+(drdp!F205)*'MSXY-TI2S'!$C205+(drdp!I205)*'MSXY-TI2S'!$D205)</f>
        <v>0</v>
      </c>
      <c r="J205" s="18">
        <f>Model!$W$18*((drdp!D205)*'MSXY-TI2S'!$B205+(drdp!G205)*'MSXY-TI2S'!$C205+(drdp!J205)*'MSXY-TI2S'!$D205)</f>
        <v>0</v>
      </c>
      <c r="K205" s="21">
        <f>SUM(E$3:E204)+H205</f>
        <v>0.22671093889912697</v>
      </c>
      <c r="L205" s="21">
        <f>SUM(F$3:F204)+I205</f>
        <v>-0.52557150929536423</v>
      </c>
      <c r="M205" s="21">
        <f>SUM(G$3:G204)+J205</f>
        <v>0</v>
      </c>
      <c r="N205" s="21"/>
      <c r="O205" s="21"/>
      <c r="P205" s="21"/>
      <c r="Q205" s="19">
        <f t="shared" si="19"/>
        <v>5.1397849816523684E-2</v>
      </c>
      <c r="R205" s="19">
        <f t="shared" si="20"/>
        <v>0.2762254113830071</v>
      </c>
      <c r="S205" s="19">
        <f t="shared" si="21"/>
        <v>0</v>
      </c>
      <c r="T205" s="19">
        <f t="shared" si="22"/>
        <v>-0.11915281033098327</v>
      </c>
      <c r="U205" s="19">
        <f t="shared" si="23"/>
        <v>0</v>
      </c>
      <c r="V205" s="19">
        <f t="shared" si="24"/>
        <v>0</v>
      </c>
    </row>
    <row r="206" spans="1:22" x14ac:dyDescent="0.25">
      <c r="A206" s="26">
        <f>Wellpath!E206</f>
        <v>0</v>
      </c>
      <c r="B206" s="22">
        <v>0</v>
      </c>
      <c r="C206" s="22">
        <v>0</v>
      </c>
      <c r="D206" s="22">
        <f>SIN(Wellpath!$O206) * (TAN(Dip) * SIN(Wellpath!$L206) * COS(Wellpath!$L206) - COS(Wellpath!$L206) * COS(Wellpath!$L206) * COS(Wellpath!$O206) - COS(Wellpath!$O206)) / 2</f>
        <v>0</v>
      </c>
      <c r="E206" s="20">
        <f>Model!$W$18*((drdp!B206+drdp!K206)*'MSXY-TI2S'!$B206+(drdp!E206+drdp!N206)*'MSXY-TI2S'!$C206+(drdp!H206+drdp!Q206)*'MSXY-TI2S'!$D206)</f>
        <v>0</v>
      </c>
      <c r="F206" s="20">
        <f>Model!$W$18*((drdp!C206+drdp!L206)*'MSXY-TI2S'!$B206+(drdp!F206+drdp!O206)*'MSXY-TI2S'!$C206+(drdp!I206+drdp!R206)*'MSXY-TI2S'!$D206)</f>
        <v>0</v>
      </c>
      <c r="G206" s="20">
        <f>Model!$W$18*((drdp!D206+drdp!M206)*'MSXY-TI2S'!$B206+(drdp!G206+drdp!P206)*'MSXY-TI2S'!$C206+(drdp!J206+drdp!S206)*'MSXY-TI2S'!$D206)</f>
        <v>0</v>
      </c>
      <c r="H206" s="18">
        <f>Model!$W$18*((drdp!B206)*'MSXY-TI2S'!$B206+(drdp!E206)*'MSXY-TI2S'!$C206+(drdp!H206)*'MSXY-TI2S'!$D206)</f>
        <v>0</v>
      </c>
      <c r="I206" s="18">
        <f>Model!$W$18*((drdp!C206)*'MSXY-TI2S'!$B206+(drdp!F206)*'MSXY-TI2S'!$C206+(drdp!I206)*'MSXY-TI2S'!$D206)</f>
        <v>0</v>
      </c>
      <c r="J206" s="18">
        <f>Model!$W$18*((drdp!D206)*'MSXY-TI2S'!$B206+(drdp!G206)*'MSXY-TI2S'!$C206+(drdp!J206)*'MSXY-TI2S'!$D206)</f>
        <v>0</v>
      </c>
      <c r="K206" s="21">
        <f>SUM(E$3:E205)+H206</f>
        <v>0.22671093889912697</v>
      </c>
      <c r="L206" s="21">
        <f>SUM(F$3:F205)+I206</f>
        <v>-0.52557150929536423</v>
      </c>
      <c r="M206" s="21">
        <f>SUM(G$3:G205)+J206</f>
        <v>0</v>
      </c>
      <c r="N206" s="21"/>
      <c r="O206" s="21"/>
      <c r="P206" s="21"/>
      <c r="Q206" s="19">
        <f t="shared" si="19"/>
        <v>5.1397849816523684E-2</v>
      </c>
      <c r="R206" s="19">
        <f t="shared" si="20"/>
        <v>0.2762254113830071</v>
      </c>
      <c r="S206" s="19">
        <f t="shared" si="21"/>
        <v>0</v>
      </c>
      <c r="T206" s="19">
        <f t="shared" si="22"/>
        <v>-0.11915281033098327</v>
      </c>
      <c r="U206" s="19">
        <f t="shared" si="23"/>
        <v>0</v>
      </c>
      <c r="V206" s="19">
        <f t="shared" si="24"/>
        <v>0</v>
      </c>
    </row>
    <row r="207" spans="1:22" x14ac:dyDescent="0.25">
      <c r="A207" s="26">
        <f>Wellpath!E207</f>
        <v>0</v>
      </c>
      <c r="B207" s="22">
        <v>0</v>
      </c>
      <c r="C207" s="22">
        <v>0</v>
      </c>
      <c r="D207" s="22">
        <f>SIN(Wellpath!$O207) * (TAN(Dip) * SIN(Wellpath!$L207) * COS(Wellpath!$L207) - COS(Wellpath!$L207) * COS(Wellpath!$L207) * COS(Wellpath!$O207) - COS(Wellpath!$O207)) / 2</f>
        <v>0</v>
      </c>
      <c r="E207" s="20">
        <f>Model!$W$18*((drdp!B207+drdp!K207)*'MSXY-TI2S'!$B207+(drdp!E207+drdp!N207)*'MSXY-TI2S'!$C207+(drdp!H207+drdp!Q207)*'MSXY-TI2S'!$D207)</f>
        <v>0</v>
      </c>
      <c r="F207" s="20">
        <f>Model!$W$18*((drdp!C207+drdp!L207)*'MSXY-TI2S'!$B207+(drdp!F207+drdp!O207)*'MSXY-TI2S'!$C207+(drdp!I207+drdp!R207)*'MSXY-TI2S'!$D207)</f>
        <v>0</v>
      </c>
      <c r="G207" s="20">
        <f>Model!$W$18*((drdp!D207+drdp!M207)*'MSXY-TI2S'!$B207+(drdp!G207+drdp!P207)*'MSXY-TI2S'!$C207+(drdp!J207+drdp!S207)*'MSXY-TI2S'!$D207)</f>
        <v>0</v>
      </c>
      <c r="H207" s="18">
        <f>Model!$W$18*((drdp!B207)*'MSXY-TI2S'!$B207+(drdp!E207)*'MSXY-TI2S'!$C207+(drdp!H207)*'MSXY-TI2S'!$D207)</f>
        <v>0</v>
      </c>
      <c r="I207" s="18">
        <f>Model!$W$18*((drdp!C207)*'MSXY-TI2S'!$B207+(drdp!F207)*'MSXY-TI2S'!$C207+(drdp!I207)*'MSXY-TI2S'!$D207)</f>
        <v>0</v>
      </c>
      <c r="J207" s="18">
        <f>Model!$W$18*((drdp!D207)*'MSXY-TI2S'!$B207+(drdp!G207)*'MSXY-TI2S'!$C207+(drdp!J207)*'MSXY-TI2S'!$D207)</f>
        <v>0</v>
      </c>
      <c r="K207" s="21">
        <f>SUM(E$3:E206)+H207</f>
        <v>0.22671093889912697</v>
      </c>
      <c r="L207" s="21">
        <f>SUM(F$3:F206)+I207</f>
        <v>-0.52557150929536423</v>
      </c>
      <c r="M207" s="21">
        <f>SUM(G$3:G206)+J207</f>
        <v>0</v>
      </c>
      <c r="N207" s="21"/>
      <c r="O207" s="21"/>
      <c r="P207" s="21"/>
      <c r="Q207" s="19">
        <f t="shared" si="19"/>
        <v>5.1397849816523684E-2</v>
      </c>
      <c r="R207" s="19">
        <f t="shared" si="20"/>
        <v>0.2762254113830071</v>
      </c>
      <c r="S207" s="19">
        <f t="shared" si="21"/>
        <v>0</v>
      </c>
      <c r="T207" s="19">
        <f t="shared" si="22"/>
        <v>-0.11915281033098327</v>
      </c>
      <c r="U207" s="19">
        <f t="shared" si="23"/>
        <v>0</v>
      </c>
      <c r="V207" s="19">
        <f t="shared" si="24"/>
        <v>0</v>
      </c>
    </row>
    <row r="208" spans="1:22" x14ac:dyDescent="0.25">
      <c r="A208" s="26">
        <f>Wellpath!E208</f>
        <v>0</v>
      </c>
      <c r="B208" s="22">
        <v>0</v>
      </c>
      <c r="C208" s="22">
        <v>0</v>
      </c>
      <c r="D208" s="22">
        <f>SIN(Wellpath!$O208) * (TAN(Dip) * SIN(Wellpath!$L208) * COS(Wellpath!$L208) - COS(Wellpath!$L208) * COS(Wellpath!$L208) * COS(Wellpath!$O208) - COS(Wellpath!$O208)) / 2</f>
        <v>0</v>
      </c>
      <c r="E208" s="20">
        <f>Model!$W$18*((drdp!B208+drdp!K208)*'MSXY-TI2S'!$B208+(drdp!E208+drdp!N208)*'MSXY-TI2S'!$C208+(drdp!H208+drdp!Q208)*'MSXY-TI2S'!$D208)</f>
        <v>0</v>
      </c>
      <c r="F208" s="20">
        <f>Model!$W$18*((drdp!C208+drdp!L208)*'MSXY-TI2S'!$B208+(drdp!F208+drdp!O208)*'MSXY-TI2S'!$C208+(drdp!I208+drdp!R208)*'MSXY-TI2S'!$D208)</f>
        <v>0</v>
      </c>
      <c r="G208" s="20">
        <f>Model!$W$18*((drdp!D208+drdp!M208)*'MSXY-TI2S'!$B208+(drdp!G208+drdp!P208)*'MSXY-TI2S'!$C208+(drdp!J208+drdp!S208)*'MSXY-TI2S'!$D208)</f>
        <v>0</v>
      </c>
      <c r="H208" s="18">
        <f>Model!$W$18*((drdp!B208)*'MSXY-TI2S'!$B208+(drdp!E208)*'MSXY-TI2S'!$C208+(drdp!H208)*'MSXY-TI2S'!$D208)</f>
        <v>0</v>
      </c>
      <c r="I208" s="18">
        <f>Model!$W$18*((drdp!C208)*'MSXY-TI2S'!$B208+(drdp!F208)*'MSXY-TI2S'!$C208+(drdp!I208)*'MSXY-TI2S'!$D208)</f>
        <v>0</v>
      </c>
      <c r="J208" s="18">
        <f>Model!$W$18*((drdp!D208)*'MSXY-TI2S'!$B208+(drdp!G208)*'MSXY-TI2S'!$C208+(drdp!J208)*'MSXY-TI2S'!$D208)</f>
        <v>0</v>
      </c>
      <c r="K208" s="21">
        <f>SUM(E$3:E207)+H208</f>
        <v>0.22671093889912697</v>
      </c>
      <c r="L208" s="21">
        <f>SUM(F$3:F207)+I208</f>
        <v>-0.52557150929536423</v>
      </c>
      <c r="M208" s="21">
        <f>SUM(G$3:G207)+J208</f>
        <v>0</v>
      </c>
      <c r="N208" s="21"/>
      <c r="O208" s="21"/>
      <c r="P208" s="21"/>
      <c r="Q208" s="19">
        <f t="shared" si="19"/>
        <v>5.1397849816523684E-2</v>
      </c>
      <c r="R208" s="19">
        <f t="shared" si="20"/>
        <v>0.2762254113830071</v>
      </c>
      <c r="S208" s="19">
        <f t="shared" si="21"/>
        <v>0</v>
      </c>
      <c r="T208" s="19">
        <f t="shared" si="22"/>
        <v>-0.11915281033098327</v>
      </c>
      <c r="U208" s="19">
        <f t="shared" si="23"/>
        <v>0</v>
      </c>
      <c r="V208" s="19">
        <f t="shared" si="24"/>
        <v>0</v>
      </c>
    </row>
    <row r="209" spans="1:22" x14ac:dyDescent="0.25">
      <c r="A209" s="26">
        <f>Wellpath!E209</f>
        <v>0</v>
      </c>
      <c r="B209" s="22">
        <v>0</v>
      </c>
      <c r="C209" s="22">
        <v>0</v>
      </c>
      <c r="D209" s="22">
        <f>SIN(Wellpath!$O209) * (TAN(Dip) * SIN(Wellpath!$L209) * COS(Wellpath!$L209) - COS(Wellpath!$L209) * COS(Wellpath!$L209) * COS(Wellpath!$O209) - COS(Wellpath!$O209)) / 2</f>
        <v>0</v>
      </c>
      <c r="E209" s="20">
        <f>Model!$W$18*((drdp!B209+drdp!K209)*'MSXY-TI2S'!$B209+(drdp!E209+drdp!N209)*'MSXY-TI2S'!$C209+(drdp!H209+drdp!Q209)*'MSXY-TI2S'!$D209)</f>
        <v>0</v>
      </c>
      <c r="F209" s="20">
        <f>Model!$W$18*((drdp!C209+drdp!L209)*'MSXY-TI2S'!$B209+(drdp!F209+drdp!O209)*'MSXY-TI2S'!$C209+(drdp!I209+drdp!R209)*'MSXY-TI2S'!$D209)</f>
        <v>0</v>
      </c>
      <c r="G209" s="20">
        <f>Model!$W$18*((drdp!D209+drdp!M209)*'MSXY-TI2S'!$B209+(drdp!G209+drdp!P209)*'MSXY-TI2S'!$C209+(drdp!J209+drdp!S209)*'MSXY-TI2S'!$D209)</f>
        <v>0</v>
      </c>
      <c r="H209" s="18">
        <f>Model!$W$18*((drdp!B209)*'MSXY-TI2S'!$B209+(drdp!E209)*'MSXY-TI2S'!$C209+(drdp!H209)*'MSXY-TI2S'!$D209)</f>
        <v>0</v>
      </c>
      <c r="I209" s="18">
        <f>Model!$W$18*((drdp!C209)*'MSXY-TI2S'!$B209+(drdp!F209)*'MSXY-TI2S'!$C209+(drdp!I209)*'MSXY-TI2S'!$D209)</f>
        <v>0</v>
      </c>
      <c r="J209" s="18">
        <f>Model!$W$18*((drdp!D209)*'MSXY-TI2S'!$B209+(drdp!G209)*'MSXY-TI2S'!$C209+(drdp!J209)*'MSXY-TI2S'!$D209)</f>
        <v>0</v>
      </c>
      <c r="K209" s="21">
        <f>SUM(E$3:E208)+H209</f>
        <v>0.22671093889912697</v>
      </c>
      <c r="L209" s="21">
        <f>SUM(F$3:F208)+I209</f>
        <v>-0.52557150929536423</v>
      </c>
      <c r="M209" s="21">
        <f>SUM(G$3:G208)+J209</f>
        <v>0</v>
      </c>
      <c r="N209" s="21"/>
      <c r="O209" s="21"/>
      <c r="P209" s="21"/>
      <c r="Q209" s="19">
        <f t="shared" si="19"/>
        <v>5.1397849816523684E-2</v>
      </c>
      <c r="R209" s="19">
        <f t="shared" si="20"/>
        <v>0.2762254113830071</v>
      </c>
      <c r="S209" s="19">
        <f t="shared" si="21"/>
        <v>0</v>
      </c>
      <c r="T209" s="19">
        <f t="shared" si="22"/>
        <v>-0.11915281033098327</v>
      </c>
      <c r="U209" s="19">
        <f t="shared" si="23"/>
        <v>0</v>
      </c>
      <c r="V209" s="19">
        <f t="shared" si="24"/>
        <v>0</v>
      </c>
    </row>
    <row r="210" spans="1:22" x14ac:dyDescent="0.25">
      <c r="A210" s="26">
        <f>Wellpath!E210</f>
        <v>0</v>
      </c>
      <c r="B210" s="22">
        <v>0</v>
      </c>
      <c r="C210" s="22">
        <v>0</v>
      </c>
      <c r="D210" s="22">
        <f>SIN(Wellpath!$O210) * (TAN(Dip) * SIN(Wellpath!$L210) * COS(Wellpath!$L210) - COS(Wellpath!$L210) * COS(Wellpath!$L210) * COS(Wellpath!$O210) - COS(Wellpath!$O210)) / 2</f>
        <v>0</v>
      </c>
      <c r="E210" s="20">
        <f>Model!$W$18*((drdp!B210+drdp!K210)*'MSXY-TI2S'!$B210+(drdp!E210+drdp!N210)*'MSXY-TI2S'!$C210+(drdp!H210+drdp!Q210)*'MSXY-TI2S'!$D210)</f>
        <v>0</v>
      </c>
      <c r="F210" s="20">
        <f>Model!$W$18*((drdp!C210+drdp!L210)*'MSXY-TI2S'!$B210+(drdp!F210+drdp!O210)*'MSXY-TI2S'!$C210+(drdp!I210+drdp!R210)*'MSXY-TI2S'!$D210)</f>
        <v>0</v>
      </c>
      <c r="G210" s="20">
        <f>Model!$W$18*((drdp!D210+drdp!M210)*'MSXY-TI2S'!$B210+(drdp!G210+drdp!P210)*'MSXY-TI2S'!$C210+(drdp!J210+drdp!S210)*'MSXY-TI2S'!$D210)</f>
        <v>0</v>
      </c>
      <c r="H210" s="18">
        <f>Model!$W$18*((drdp!B210)*'MSXY-TI2S'!$B210+(drdp!E210)*'MSXY-TI2S'!$C210+(drdp!H210)*'MSXY-TI2S'!$D210)</f>
        <v>0</v>
      </c>
      <c r="I210" s="18">
        <f>Model!$W$18*((drdp!C210)*'MSXY-TI2S'!$B210+(drdp!F210)*'MSXY-TI2S'!$C210+(drdp!I210)*'MSXY-TI2S'!$D210)</f>
        <v>0</v>
      </c>
      <c r="J210" s="18">
        <f>Model!$W$18*((drdp!D210)*'MSXY-TI2S'!$B210+(drdp!G210)*'MSXY-TI2S'!$C210+(drdp!J210)*'MSXY-TI2S'!$D210)</f>
        <v>0</v>
      </c>
      <c r="K210" s="21">
        <f>SUM(E$3:E209)+H210</f>
        <v>0.22671093889912697</v>
      </c>
      <c r="L210" s="21">
        <f>SUM(F$3:F209)+I210</f>
        <v>-0.52557150929536423</v>
      </c>
      <c r="M210" s="21">
        <f>SUM(G$3:G209)+J210</f>
        <v>0</v>
      </c>
      <c r="N210" s="21"/>
      <c r="O210" s="21"/>
      <c r="P210" s="21"/>
      <c r="Q210" s="19">
        <f t="shared" si="19"/>
        <v>5.1397849816523684E-2</v>
      </c>
      <c r="R210" s="19">
        <f t="shared" si="20"/>
        <v>0.2762254113830071</v>
      </c>
      <c r="S210" s="19">
        <f t="shared" si="21"/>
        <v>0</v>
      </c>
      <c r="T210" s="19">
        <f t="shared" si="22"/>
        <v>-0.11915281033098327</v>
      </c>
      <c r="U210" s="19">
        <f t="shared" si="23"/>
        <v>0</v>
      </c>
      <c r="V210" s="19">
        <f t="shared" si="24"/>
        <v>0</v>
      </c>
    </row>
    <row r="211" spans="1:22" x14ac:dyDescent="0.25">
      <c r="A211" s="26">
        <f>Wellpath!E211</f>
        <v>0</v>
      </c>
      <c r="B211" s="22">
        <v>0</v>
      </c>
      <c r="C211" s="22">
        <v>0</v>
      </c>
      <c r="D211" s="22">
        <f>SIN(Wellpath!$O211) * (TAN(Dip) * SIN(Wellpath!$L211) * COS(Wellpath!$L211) - COS(Wellpath!$L211) * COS(Wellpath!$L211) * COS(Wellpath!$O211) - COS(Wellpath!$O211)) / 2</f>
        <v>0</v>
      </c>
      <c r="E211" s="20">
        <f>Model!$W$18*((drdp!B211+drdp!K211)*'MSXY-TI2S'!$B211+(drdp!E211+drdp!N211)*'MSXY-TI2S'!$C211+(drdp!H211+drdp!Q211)*'MSXY-TI2S'!$D211)</f>
        <v>0</v>
      </c>
      <c r="F211" s="20">
        <f>Model!$W$18*((drdp!C211+drdp!L211)*'MSXY-TI2S'!$B211+(drdp!F211+drdp!O211)*'MSXY-TI2S'!$C211+(drdp!I211+drdp!R211)*'MSXY-TI2S'!$D211)</f>
        <v>0</v>
      </c>
      <c r="G211" s="20">
        <f>Model!$W$18*((drdp!D211+drdp!M211)*'MSXY-TI2S'!$B211+(drdp!G211+drdp!P211)*'MSXY-TI2S'!$C211+(drdp!J211+drdp!S211)*'MSXY-TI2S'!$D211)</f>
        <v>0</v>
      </c>
      <c r="H211" s="18">
        <f>Model!$W$18*((drdp!B211)*'MSXY-TI2S'!$B211+(drdp!E211)*'MSXY-TI2S'!$C211+(drdp!H211)*'MSXY-TI2S'!$D211)</f>
        <v>0</v>
      </c>
      <c r="I211" s="18">
        <f>Model!$W$18*((drdp!C211)*'MSXY-TI2S'!$B211+(drdp!F211)*'MSXY-TI2S'!$C211+(drdp!I211)*'MSXY-TI2S'!$D211)</f>
        <v>0</v>
      </c>
      <c r="J211" s="18">
        <f>Model!$W$18*((drdp!D211)*'MSXY-TI2S'!$B211+(drdp!G211)*'MSXY-TI2S'!$C211+(drdp!J211)*'MSXY-TI2S'!$D211)</f>
        <v>0</v>
      </c>
      <c r="K211" s="21">
        <f>SUM(E$3:E210)+H211</f>
        <v>0.22671093889912697</v>
      </c>
      <c r="L211" s="21">
        <f>SUM(F$3:F210)+I211</f>
        <v>-0.52557150929536423</v>
      </c>
      <c r="M211" s="21">
        <f>SUM(G$3:G210)+J211</f>
        <v>0</v>
      </c>
      <c r="N211" s="21"/>
      <c r="O211" s="21"/>
      <c r="P211" s="21"/>
      <c r="Q211" s="19">
        <f t="shared" si="19"/>
        <v>5.1397849816523684E-2</v>
      </c>
      <c r="R211" s="19">
        <f t="shared" si="20"/>
        <v>0.2762254113830071</v>
      </c>
      <c r="S211" s="19">
        <f t="shared" si="21"/>
        <v>0</v>
      </c>
      <c r="T211" s="19">
        <f t="shared" si="22"/>
        <v>-0.11915281033098327</v>
      </c>
      <c r="U211" s="19">
        <f t="shared" si="23"/>
        <v>0</v>
      </c>
      <c r="V211" s="19">
        <f t="shared" si="24"/>
        <v>0</v>
      </c>
    </row>
    <row r="212" spans="1:22" x14ac:dyDescent="0.25">
      <c r="A212" s="26">
        <f>Wellpath!E212</f>
        <v>0</v>
      </c>
      <c r="B212" s="22">
        <v>0</v>
      </c>
      <c r="C212" s="22">
        <v>0</v>
      </c>
      <c r="D212" s="22">
        <f>SIN(Wellpath!$O212) * (TAN(Dip) * SIN(Wellpath!$L212) * COS(Wellpath!$L212) - COS(Wellpath!$L212) * COS(Wellpath!$L212) * COS(Wellpath!$O212) - COS(Wellpath!$O212)) / 2</f>
        <v>0</v>
      </c>
      <c r="E212" s="20">
        <f>Model!$W$18*((drdp!B212+drdp!K212)*'MSXY-TI2S'!$B212+(drdp!E212+drdp!N212)*'MSXY-TI2S'!$C212+(drdp!H212+drdp!Q212)*'MSXY-TI2S'!$D212)</f>
        <v>0</v>
      </c>
      <c r="F212" s="20">
        <f>Model!$W$18*((drdp!C212+drdp!L212)*'MSXY-TI2S'!$B212+(drdp!F212+drdp!O212)*'MSXY-TI2S'!$C212+(drdp!I212+drdp!R212)*'MSXY-TI2S'!$D212)</f>
        <v>0</v>
      </c>
      <c r="G212" s="20">
        <f>Model!$W$18*((drdp!D212+drdp!M212)*'MSXY-TI2S'!$B212+(drdp!G212+drdp!P212)*'MSXY-TI2S'!$C212+(drdp!J212+drdp!S212)*'MSXY-TI2S'!$D212)</f>
        <v>0</v>
      </c>
      <c r="H212" s="18">
        <f>Model!$W$18*((drdp!B212)*'MSXY-TI2S'!$B212+(drdp!E212)*'MSXY-TI2S'!$C212+(drdp!H212)*'MSXY-TI2S'!$D212)</f>
        <v>0</v>
      </c>
      <c r="I212" s="18">
        <f>Model!$W$18*((drdp!C212)*'MSXY-TI2S'!$B212+(drdp!F212)*'MSXY-TI2S'!$C212+(drdp!I212)*'MSXY-TI2S'!$D212)</f>
        <v>0</v>
      </c>
      <c r="J212" s="18">
        <f>Model!$W$18*((drdp!D212)*'MSXY-TI2S'!$B212+(drdp!G212)*'MSXY-TI2S'!$C212+(drdp!J212)*'MSXY-TI2S'!$D212)</f>
        <v>0</v>
      </c>
      <c r="K212" s="21">
        <f>SUM(E$3:E211)+H212</f>
        <v>0.22671093889912697</v>
      </c>
      <c r="L212" s="21">
        <f>SUM(F$3:F211)+I212</f>
        <v>-0.52557150929536423</v>
      </c>
      <c r="M212" s="21">
        <f>SUM(G$3:G211)+J212</f>
        <v>0</v>
      </c>
      <c r="N212" s="21"/>
      <c r="O212" s="21"/>
      <c r="P212" s="21"/>
      <c r="Q212" s="19">
        <f t="shared" si="19"/>
        <v>5.1397849816523684E-2</v>
      </c>
      <c r="R212" s="19">
        <f t="shared" si="20"/>
        <v>0.2762254113830071</v>
      </c>
      <c r="S212" s="19">
        <f t="shared" si="21"/>
        <v>0</v>
      </c>
      <c r="T212" s="19">
        <f t="shared" si="22"/>
        <v>-0.11915281033098327</v>
      </c>
      <c r="U212" s="19">
        <f t="shared" si="23"/>
        <v>0</v>
      </c>
      <c r="V212" s="19">
        <f t="shared" si="24"/>
        <v>0</v>
      </c>
    </row>
    <row r="213" spans="1:22" x14ac:dyDescent="0.25">
      <c r="A213" s="26">
        <f>Wellpath!E213</f>
        <v>0</v>
      </c>
      <c r="B213" s="22">
        <v>0</v>
      </c>
      <c r="C213" s="22">
        <v>0</v>
      </c>
      <c r="D213" s="22">
        <f>SIN(Wellpath!$O213) * (TAN(Dip) * SIN(Wellpath!$L213) * COS(Wellpath!$L213) - COS(Wellpath!$L213) * COS(Wellpath!$L213) * COS(Wellpath!$O213) - COS(Wellpath!$O213)) / 2</f>
        <v>0</v>
      </c>
      <c r="E213" s="20">
        <f>Model!$W$18*((drdp!B213+drdp!K213)*'MSXY-TI2S'!$B213+(drdp!E213+drdp!N213)*'MSXY-TI2S'!$C213+(drdp!H213+drdp!Q213)*'MSXY-TI2S'!$D213)</f>
        <v>0</v>
      </c>
      <c r="F213" s="20">
        <f>Model!$W$18*((drdp!C213+drdp!L213)*'MSXY-TI2S'!$B213+(drdp!F213+drdp!O213)*'MSXY-TI2S'!$C213+(drdp!I213+drdp!R213)*'MSXY-TI2S'!$D213)</f>
        <v>0</v>
      </c>
      <c r="G213" s="20">
        <f>Model!$W$18*((drdp!D213+drdp!M213)*'MSXY-TI2S'!$B213+(drdp!G213+drdp!P213)*'MSXY-TI2S'!$C213+(drdp!J213+drdp!S213)*'MSXY-TI2S'!$D213)</f>
        <v>0</v>
      </c>
      <c r="H213" s="18">
        <f>Model!$W$18*((drdp!B213)*'MSXY-TI2S'!$B213+(drdp!E213)*'MSXY-TI2S'!$C213+(drdp!H213)*'MSXY-TI2S'!$D213)</f>
        <v>0</v>
      </c>
      <c r="I213" s="18">
        <f>Model!$W$18*((drdp!C213)*'MSXY-TI2S'!$B213+(drdp!F213)*'MSXY-TI2S'!$C213+(drdp!I213)*'MSXY-TI2S'!$D213)</f>
        <v>0</v>
      </c>
      <c r="J213" s="18">
        <f>Model!$W$18*((drdp!D213)*'MSXY-TI2S'!$B213+(drdp!G213)*'MSXY-TI2S'!$C213+(drdp!J213)*'MSXY-TI2S'!$D213)</f>
        <v>0</v>
      </c>
      <c r="K213" s="21">
        <f>SUM(E$3:E212)+H213</f>
        <v>0.22671093889912697</v>
      </c>
      <c r="L213" s="21">
        <f>SUM(F$3:F212)+I213</f>
        <v>-0.52557150929536423</v>
      </c>
      <c r="M213" s="21">
        <f>SUM(G$3:G212)+J213</f>
        <v>0</v>
      </c>
      <c r="N213" s="21"/>
      <c r="O213" s="21"/>
      <c r="P213" s="21"/>
      <c r="Q213" s="19">
        <f t="shared" si="19"/>
        <v>5.1397849816523684E-2</v>
      </c>
      <c r="R213" s="19">
        <f t="shared" si="20"/>
        <v>0.2762254113830071</v>
      </c>
      <c r="S213" s="19">
        <f t="shared" si="21"/>
        <v>0</v>
      </c>
      <c r="T213" s="19">
        <f t="shared" si="22"/>
        <v>-0.11915281033098327</v>
      </c>
      <c r="U213" s="19">
        <f t="shared" si="23"/>
        <v>0</v>
      </c>
      <c r="V213" s="19">
        <f t="shared" si="24"/>
        <v>0</v>
      </c>
    </row>
    <row r="214" spans="1:22" x14ac:dyDescent="0.25">
      <c r="A214" s="26">
        <f>Wellpath!E214</f>
        <v>0</v>
      </c>
      <c r="B214" s="22">
        <v>0</v>
      </c>
      <c r="C214" s="22">
        <v>0</v>
      </c>
      <c r="D214" s="22">
        <f>SIN(Wellpath!$O214) * (TAN(Dip) * SIN(Wellpath!$L214) * COS(Wellpath!$L214) - COS(Wellpath!$L214) * COS(Wellpath!$L214) * COS(Wellpath!$O214) - COS(Wellpath!$O214)) / 2</f>
        <v>0</v>
      </c>
      <c r="E214" s="20">
        <f>Model!$W$18*((drdp!B214+drdp!K214)*'MSXY-TI2S'!$B214+(drdp!E214+drdp!N214)*'MSXY-TI2S'!$C214+(drdp!H214+drdp!Q214)*'MSXY-TI2S'!$D214)</f>
        <v>0</v>
      </c>
      <c r="F214" s="20">
        <f>Model!$W$18*((drdp!C214+drdp!L214)*'MSXY-TI2S'!$B214+(drdp!F214+drdp!O214)*'MSXY-TI2S'!$C214+(drdp!I214+drdp!R214)*'MSXY-TI2S'!$D214)</f>
        <v>0</v>
      </c>
      <c r="G214" s="20">
        <f>Model!$W$18*((drdp!D214+drdp!M214)*'MSXY-TI2S'!$B214+(drdp!G214+drdp!P214)*'MSXY-TI2S'!$C214+(drdp!J214+drdp!S214)*'MSXY-TI2S'!$D214)</f>
        <v>0</v>
      </c>
      <c r="H214" s="18">
        <f>Model!$W$18*((drdp!B214)*'MSXY-TI2S'!$B214+(drdp!E214)*'MSXY-TI2S'!$C214+(drdp!H214)*'MSXY-TI2S'!$D214)</f>
        <v>0</v>
      </c>
      <c r="I214" s="18">
        <f>Model!$W$18*((drdp!C214)*'MSXY-TI2S'!$B214+(drdp!F214)*'MSXY-TI2S'!$C214+(drdp!I214)*'MSXY-TI2S'!$D214)</f>
        <v>0</v>
      </c>
      <c r="J214" s="18">
        <f>Model!$W$18*((drdp!D214)*'MSXY-TI2S'!$B214+(drdp!G214)*'MSXY-TI2S'!$C214+(drdp!J214)*'MSXY-TI2S'!$D214)</f>
        <v>0</v>
      </c>
      <c r="K214" s="21">
        <f>SUM(E$3:E213)+H214</f>
        <v>0.22671093889912697</v>
      </c>
      <c r="L214" s="21">
        <f>SUM(F$3:F213)+I214</f>
        <v>-0.52557150929536423</v>
      </c>
      <c r="M214" s="21">
        <f>SUM(G$3:G213)+J214</f>
        <v>0</v>
      </c>
      <c r="N214" s="21"/>
      <c r="O214" s="21"/>
      <c r="P214" s="21"/>
      <c r="Q214" s="19">
        <f t="shared" si="19"/>
        <v>5.1397849816523684E-2</v>
      </c>
      <c r="R214" s="19">
        <f t="shared" si="20"/>
        <v>0.2762254113830071</v>
      </c>
      <c r="S214" s="19">
        <f t="shared" si="21"/>
        <v>0</v>
      </c>
      <c r="T214" s="19">
        <f t="shared" si="22"/>
        <v>-0.11915281033098327</v>
      </c>
      <c r="U214" s="19">
        <f t="shared" si="23"/>
        <v>0</v>
      </c>
      <c r="V214" s="19">
        <f t="shared" si="24"/>
        <v>0</v>
      </c>
    </row>
    <row r="215" spans="1:22" x14ac:dyDescent="0.25">
      <c r="A215" s="26">
        <f>Wellpath!E215</f>
        <v>0</v>
      </c>
      <c r="B215" s="22">
        <v>0</v>
      </c>
      <c r="C215" s="22">
        <v>0</v>
      </c>
      <c r="D215" s="22">
        <f>SIN(Wellpath!$O215) * (TAN(Dip) * SIN(Wellpath!$L215) * COS(Wellpath!$L215) - COS(Wellpath!$L215) * COS(Wellpath!$L215) * COS(Wellpath!$O215) - COS(Wellpath!$O215)) / 2</f>
        <v>0</v>
      </c>
      <c r="E215" s="20">
        <f>Model!$W$18*((drdp!B215+drdp!K215)*'MSXY-TI2S'!$B215+(drdp!E215+drdp!N215)*'MSXY-TI2S'!$C215+(drdp!H215+drdp!Q215)*'MSXY-TI2S'!$D215)</f>
        <v>0</v>
      </c>
      <c r="F215" s="20">
        <f>Model!$W$18*((drdp!C215+drdp!L215)*'MSXY-TI2S'!$B215+(drdp!F215+drdp!O215)*'MSXY-TI2S'!$C215+(drdp!I215+drdp!R215)*'MSXY-TI2S'!$D215)</f>
        <v>0</v>
      </c>
      <c r="G215" s="20">
        <f>Model!$W$18*((drdp!D215+drdp!M215)*'MSXY-TI2S'!$B215+(drdp!G215+drdp!P215)*'MSXY-TI2S'!$C215+(drdp!J215+drdp!S215)*'MSXY-TI2S'!$D215)</f>
        <v>0</v>
      </c>
      <c r="H215" s="18">
        <f>Model!$W$18*((drdp!B215)*'MSXY-TI2S'!$B215+(drdp!E215)*'MSXY-TI2S'!$C215+(drdp!H215)*'MSXY-TI2S'!$D215)</f>
        <v>0</v>
      </c>
      <c r="I215" s="18">
        <f>Model!$W$18*((drdp!C215)*'MSXY-TI2S'!$B215+(drdp!F215)*'MSXY-TI2S'!$C215+(drdp!I215)*'MSXY-TI2S'!$D215)</f>
        <v>0</v>
      </c>
      <c r="J215" s="18">
        <f>Model!$W$18*((drdp!D215)*'MSXY-TI2S'!$B215+(drdp!G215)*'MSXY-TI2S'!$C215+(drdp!J215)*'MSXY-TI2S'!$D215)</f>
        <v>0</v>
      </c>
      <c r="K215" s="21">
        <f>SUM(E$3:E214)+H215</f>
        <v>0.22671093889912697</v>
      </c>
      <c r="L215" s="21">
        <f>SUM(F$3:F214)+I215</f>
        <v>-0.52557150929536423</v>
      </c>
      <c r="M215" s="21">
        <f>SUM(G$3:G214)+J215</f>
        <v>0</v>
      </c>
      <c r="N215" s="21"/>
      <c r="O215" s="21"/>
      <c r="P215" s="21"/>
      <c r="Q215" s="19">
        <f t="shared" si="19"/>
        <v>5.1397849816523684E-2</v>
      </c>
      <c r="R215" s="19">
        <f t="shared" si="20"/>
        <v>0.2762254113830071</v>
      </c>
      <c r="S215" s="19">
        <f t="shared" si="21"/>
        <v>0</v>
      </c>
      <c r="T215" s="19">
        <f t="shared" si="22"/>
        <v>-0.11915281033098327</v>
      </c>
      <c r="U215" s="19">
        <f t="shared" si="23"/>
        <v>0</v>
      </c>
      <c r="V215" s="19">
        <f t="shared" si="24"/>
        <v>0</v>
      </c>
    </row>
    <row r="216" spans="1:22" x14ac:dyDescent="0.25">
      <c r="A216" s="26">
        <f>Wellpath!E216</f>
        <v>0</v>
      </c>
      <c r="B216" s="22">
        <v>0</v>
      </c>
      <c r="C216" s="22">
        <v>0</v>
      </c>
      <c r="D216" s="22">
        <f>SIN(Wellpath!$O216) * (TAN(Dip) * SIN(Wellpath!$L216) * COS(Wellpath!$L216) - COS(Wellpath!$L216) * COS(Wellpath!$L216) * COS(Wellpath!$O216) - COS(Wellpath!$O216)) / 2</f>
        <v>0</v>
      </c>
      <c r="E216" s="20">
        <f>Model!$W$18*((drdp!B216+drdp!K216)*'MSXY-TI2S'!$B216+(drdp!E216+drdp!N216)*'MSXY-TI2S'!$C216+(drdp!H216+drdp!Q216)*'MSXY-TI2S'!$D216)</f>
        <v>0</v>
      </c>
      <c r="F216" s="20">
        <f>Model!$W$18*((drdp!C216+drdp!L216)*'MSXY-TI2S'!$B216+(drdp!F216+drdp!O216)*'MSXY-TI2S'!$C216+(drdp!I216+drdp!R216)*'MSXY-TI2S'!$D216)</f>
        <v>0</v>
      </c>
      <c r="G216" s="20">
        <f>Model!$W$18*((drdp!D216+drdp!M216)*'MSXY-TI2S'!$B216+(drdp!G216+drdp!P216)*'MSXY-TI2S'!$C216+(drdp!J216+drdp!S216)*'MSXY-TI2S'!$D216)</f>
        <v>0</v>
      </c>
      <c r="H216" s="18">
        <f>Model!$W$18*((drdp!B216)*'MSXY-TI2S'!$B216+(drdp!E216)*'MSXY-TI2S'!$C216+(drdp!H216)*'MSXY-TI2S'!$D216)</f>
        <v>0</v>
      </c>
      <c r="I216" s="18">
        <f>Model!$W$18*((drdp!C216)*'MSXY-TI2S'!$B216+(drdp!F216)*'MSXY-TI2S'!$C216+(drdp!I216)*'MSXY-TI2S'!$D216)</f>
        <v>0</v>
      </c>
      <c r="J216" s="18">
        <f>Model!$W$18*((drdp!D216)*'MSXY-TI2S'!$B216+(drdp!G216)*'MSXY-TI2S'!$C216+(drdp!J216)*'MSXY-TI2S'!$D216)</f>
        <v>0</v>
      </c>
      <c r="K216" s="21">
        <f>SUM(E$3:E215)+H216</f>
        <v>0.22671093889912697</v>
      </c>
      <c r="L216" s="21">
        <f>SUM(F$3:F215)+I216</f>
        <v>-0.52557150929536423</v>
      </c>
      <c r="M216" s="21">
        <f>SUM(G$3:G215)+J216</f>
        <v>0</v>
      </c>
      <c r="N216" s="21"/>
      <c r="O216" s="21"/>
      <c r="P216" s="21"/>
      <c r="Q216" s="19">
        <f t="shared" si="19"/>
        <v>5.1397849816523684E-2</v>
      </c>
      <c r="R216" s="19">
        <f t="shared" si="20"/>
        <v>0.2762254113830071</v>
      </c>
      <c r="S216" s="19">
        <f t="shared" si="21"/>
        <v>0</v>
      </c>
      <c r="T216" s="19">
        <f t="shared" si="22"/>
        <v>-0.11915281033098327</v>
      </c>
      <c r="U216" s="19">
        <f t="shared" si="23"/>
        <v>0</v>
      </c>
      <c r="V216" s="19">
        <f t="shared" si="24"/>
        <v>0</v>
      </c>
    </row>
    <row r="217" spans="1:22" x14ac:dyDescent="0.25">
      <c r="A217" s="26">
        <f>Wellpath!E217</f>
        <v>0</v>
      </c>
      <c r="B217" s="22">
        <v>0</v>
      </c>
      <c r="C217" s="22">
        <v>0</v>
      </c>
      <c r="D217" s="22">
        <f>SIN(Wellpath!$O217) * (TAN(Dip) * SIN(Wellpath!$L217) * COS(Wellpath!$L217) - COS(Wellpath!$L217) * COS(Wellpath!$L217) * COS(Wellpath!$O217) - COS(Wellpath!$O217)) / 2</f>
        <v>0</v>
      </c>
      <c r="E217" s="20">
        <f>Model!$W$18*((drdp!B217+drdp!K217)*'MSXY-TI2S'!$B217+(drdp!E217+drdp!N217)*'MSXY-TI2S'!$C217+(drdp!H217+drdp!Q217)*'MSXY-TI2S'!$D217)</f>
        <v>0</v>
      </c>
      <c r="F217" s="20">
        <f>Model!$W$18*((drdp!C217+drdp!L217)*'MSXY-TI2S'!$B217+(drdp!F217+drdp!O217)*'MSXY-TI2S'!$C217+(drdp!I217+drdp!R217)*'MSXY-TI2S'!$D217)</f>
        <v>0</v>
      </c>
      <c r="G217" s="20">
        <f>Model!$W$18*((drdp!D217+drdp!M217)*'MSXY-TI2S'!$B217+(drdp!G217+drdp!P217)*'MSXY-TI2S'!$C217+(drdp!J217+drdp!S217)*'MSXY-TI2S'!$D217)</f>
        <v>0</v>
      </c>
      <c r="H217" s="18">
        <f>Model!$W$18*((drdp!B217)*'MSXY-TI2S'!$B217+(drdp!E217)*'MSXY-TI2S'!$C217+(drdp!H217)*'MSXY-TI2S'!$D217)</f>
        <v>0</v>
      </c>
      <c r="I217" s="18">
        <f>Model!$W$18*((drdp!C217)*'MSXY-TI2S'!$B217+(drdp!F217)*'MSXY-TI2S'!$C217+(drdp!I217)*'MSXY-TI2S'!$D217)</f>
        <v>0</v>
      </c>
      <c r="J217" s="18">
        <f>Model!$W$18*((drdp!D217)*'MSXY-TI2S'!$B217+(drdp!G217)*'MSXY-TI2S'!$C217+(drdp!J217)*'MSXY-TI2S'!$D217)</f>
        <v>0</v>
      </c>
      <c r="K217" s="21">
        <f>SUM(E$3:E216)+H217</f>
        <v>0.22671093889912697</v>
      </c>
      <c r="L217" s="21">
        <f>SUM(F$3:F216)+I217</f>
        <v>-0.52557150929536423</v>
      </c>
      <c r="M217" s="21">
        <f>SUM(G$3:G216)+J217</f>
        <v>0</v>
      </c>
      <c r="N217" s="21"/>
      <c r="O217" s="21"/>
      <c r="P217" s="21"/>
      <c r="Q217" s="19">
        <f t="shared" si="19"/>
        <v>5.1397849816523684E-2</v>
      </c>
      <c r="R217" s="19">
        <f t="shared" si="20"/>
        <v>0.2762254113830071</v>
      </c>
      <c r="S217" s="19">
        <f t="shared" si="21"/>
        <v>0</v>
      </c>
      <c r="T217" s="19">
        <f t="shared" si="22"/>
        <v>-0.11915281033098327</v>
      </c>
      <c r="U217" s="19">
        <f t="shared" si="23"/>
        <v>0</v>
      </c>
      <c r="V217" s="19">
        <f t="shared" si="24"/>
        <v>0</v>
      </c>
    </row>
    <row r="218" spans="1:22" x14ac:dyDescent="0.25">
      <c r="A218" s="26">
        <f>Wellpath!E218</f>
        <v>0</v>
      </c>
      <c r="B218" s="22">
        <v>0</v>
      </c>
      <c r="C218" s="22">
        <v>0</v>
      </c>
      <c r="D218" s="22">
        <f>SIN(Wellpath!$O218) * (TAN(Dip) * SIN(Wellpath!$L218) * COS(Wellpath!$L218) - COS(Wellpath!$L218) * COS(Wellpath!$L218) * COS(Wellpath!$O218) - COS(Wellpath!$O218)) / 2</f>
        <v>0</v>
      </c>
      <c r="E218" s="20">
        <f>Model!$W$18*((drdp!B218+drdp!K218)*'MSXY-TI2S'!$B218+(drdp!E218+drdp!N218)*'MSXY-TI2S'!$C218+(drdp!H218+drdp!Q218)*'MSXY-TI2S'!$D218)</f>
        <v>0</v>
      </c>
      <c r="F218" s="20">
        <f>Model!$W$18*((drdp!C218+drdp!L218)*'MSXY-TI2S'!$B218+(drdp!F218+drdp!O218)*'MSXY-TI2S'!$C218+(drdp!I218+drdp!R218)*'MSXY-TI2S'!$D218)</f>
        <v>0</v>
      </c>
      <c r="G218" s="20">
        <f>Model!$W$18*((drdp!D218+drdp!M218)*'MSXY-TI2S'!$B218+(drdp!G218+drdp!P218)*'MSXY-TI2S'!$C218+(drdp!J218+drdp!S218)*'MSXY-TI2S'!$D218)</f>
        <v>0</v>
      </c>
      <c r="H218" s="18">
        <f>Model!$W$18*((drdp!B218)*'MSXY-TI2S'!$B218+(drdp!E218)*'MSXY-TI2S'!$C218+(drdp!H218)*'MSXY-TI2S'!$D218)</f>
        <v>0</v>
      </c>
      <c r="I218" s="18">
        <f>Model!$W$18*((drdp!C218)*'MSXY-TI2S'!$B218+(drdp!F218)*'MSXY-TI2S'!$C218+(drdp!I218)*'MSXY-TI2S'!$D218)</f>
        <v>0</v>
      </c>
      <c r="J218" s="18">
        <f>Model!$W$18*((drdp!D218)*'MSXY-TI2S'!$B218+(drdp!G218)*'MSXY-TI2S'!$C218+(drdp!J218)*'MSXY-TI2S'!$D218)</f>
        <v>0</v>
      </c>
      <c r="K218" s="21">
        <f>SUM(E$3:E217)+H218</f>
        <v>0.22671093889912697</v>
      </c>
      <c r="L218" s="21">
        <f>SUM(F$3:F217)+I218</f>
        <v>-0.52557150929536423</v>
      </c>
      <c r="M218" s="21">
        <f>SUM(G$3:G217)+J218</f>
        <v>0</v>
      </c>
      <c r="N218" s="21"/>
      <c r="O218" s="21"/>
      <c r="P218" s="21"/>
      <c r="Q218" s="19">
        <f t="shared" si="19"/>
        <v>5.1397849816523684E-2</v>
      </c>
      <c r="R218" s="19">
        <f t="shared" si="20"/>
        <v>0.2762254113830071</v>
      </c>
      <c r="S218" s="19">
        <f t="shared" si="21"/>
        <v>0</v>
      </c>
      <c r="T218" s="19">
        <f t="shared" si="22"/>
        <v>-0.11915281033098327</v>
      </c>
      <c r="U218" s="19">
        <f t="shared" si="23"/>
        <v>0</v>
      </c>
      <c r="V218" s="19">
        <f t="shared" si="24"/>
        <v>0</v>
      </c>
    </row>
    <row r="219" spans="1:22" x14ac:dyDescent="0.25">
      <c r="A219" s="26">
        <f>Wellpath!E219</f>
        <v>0</v>
      </c>
      <c r="B219" s="22">
        <v>0</v>
      </c>
      <c r="C219" s="22">
        <v>0</v>
      </c>
      <c r="D219" s="22">
        <f>SIN(Wellpath!$O219) * (TAN(Dip) * SIN(Wellpath!$L219) * COS(Wellpath!$L219) - COS(Wellpath!$L219) * COS(Wellpath!$L219) * COS(Wellpath!$O219) - COS(Wellpath!$O219)) / 2</f>
        <v>0</v>
      </c>
      <c r="E219" s="20">
        <f>Model!$W$18*((drdp!B219+drdp!K219)*'MSXY-TI2S'!$B219+(drdp!E219+drdp!N219)*'MSXY-TI2S'!$C219+(drdp!H219+drdp!Q219)*'MSXY-TI2S'!$D219)</f>
        <v>0</v>
      </c>
      <c r="F219" s="20">
        <f>Model!$W$18*((drdp!C219+drdp!L219)*'MSXY-TI2S'!$B219+(drdp!F219+drdp!O219)*'MSXY-TI2S'!$C219+(drdp!I219+drdp!R219)*'MSXY-TI2S'!$D219)</f>
        <v>0</v>
      </c>
      <c r="G219" s="20">
        <f>Model!$W$18*((drdp!D219+drdp!M219)*'MSXY-TI2S'!$B219+(drdp!G219+drdp!P219)*'MSXY-TI2S'!$C219+(drdp!J219+drdp!S219)*'MSXY-TI2S'!$D219)</f>
        <v>0</v>
      </c>
      <c r="H219" s="18">
        <f>Model!$W$18*((drdp!B219)*'MSXY-TI2S'!$B219+(drdp!E219)*'MSXY-TI2S'!$C219+(drdp!H219)*'MSXY-TI2S'!$D219)</f>
        <v>0</v>
      </c>
      <c r="I219" s="18">
        <f>Model!$W$18*((drdp!C219)*'MSXY-TI2S'!$B219+(drdp!F219)*'MSXY-TI2S'!$C219+(drdp!I219)*'MSXY-TI2S'!$D219)</f>
        <v>0</v>
      </c>
      <c r="J219" s="18">
        <f>Model!$W$18*((drdp!D219)*'MSXY-TI2S'!$B219+(drdp!G219)*'MSXY-TI2S'!$C219+(drdp!J219)*'MSXY-TI2S'!$D219)</f>
        <v>0</v>
      </c>
      <c r="K219" s="21">
        <f>SUM(E$3:E218)+H219</f>
        <v>0.22671093889912697</v>
      </c>
      <c r="L219" s="21">
        <f>SUM(F$3:F218)+I219</f>
        <v>-0.52557150929536423</v>
      </c>
      <c r="M219" s="21">
        <f>SUM(G$3:G218)+J219</f>
        <v>0</v>
      </c>
      <c r="N219" s="21"/>
      <c r="O219" s="21"/>
      <c r="P219" s="21"/>
      <c r="Q219" s="19">
        <f t="shared" si="19"/>
        <v>5.1397849816523684E-2</v>
      </c>
      <c r="R219" s="19">
        <f t="shared" si="20"/>
        <v>0.2762254113830071</v>
      </c>
      <c r="S219" s="19">
        <f t="shared" si="21"/>
        <v>0</v>
      </c>
      <c r="T219" s="19">
        <f t="shared" si="22"/>
        <v>-0.11915281033098327</v>
      </c>
      <c r="U219" s="19">
        <f t="shared" si="23"/>
        <v>0</v>
      </c>
      <c r="V219" s="19">
        <f t="shared" si="24"/>
        <v>0</v>
      </c>
    </row>
    <row r="220" spans="1:22" x14ac:dyDescent="0.25">
      <c r="A220" s="26">
        <f>Wellpath!E220</f>
        <v>0</v>
      </c>
      <c r="B220" s="22">
        <v>0</v>
      </c>
      <c r="C220" s="22">
        <v>0</v>
      </c>
      <c r="D220" s="22">
        <f>SIN(Wellpath!$O220) * (TAN(Dip) * SIN(Wellpath!$L220) * COS(Wellpath!$L220) - COS(Wellpath!$L220) * COS(Wellpath!$L220) * COS(Wellpath!$O220) - COS(Wellpath!$O220)) / 2</f>
        <v>0</v>
      </c>
      <c r="E220" s="20">
        <f>Model!$W$18*((drdp!B220+drdp!K220)*'MSXY-TI2S'!$B220+(drdp!E220+drdp!N220)*'MSXY-TI2S'!$C220+(drdp!H220+drdp!Q220)*'MSXY-TI2S'!$D220)</f>
        <v>0</v>
      </c>
      <c r="F220" s="20">
        <f>Model!$W$18*((drdp!C220+drdp!L220)*'MSXY-TI2S'!$B220+(drdp!F220+drdp!O220)*'MSXY-TI2S'!$C220+(drdp!I220+drdp!R220)*'MSXY-TI2S'!$D220)</f>
        <v>0</v>
      </c>
      <c r="G220" s="20">
        <f>Model!$W$18*((drdp!D220+drdp!M220)*'MSXY-TI2S'!$B220+(drdp!G220+drdp!P220)*'MSXY-TI2S'!$C220+(drdp!J220+drdp!S220)*'MSXY-TI2S'!$D220)</f>
        <v>0</v>
      </c>
      <c r="H220" s="18">
        <f>Model!$W$18*((drdp!B220)*'MSXY-TI2S'!$B220+(drdp!E220)*'MSXY-TI2S'!$C220+(drdp!H220)*'MSXY-TI2S'!$D220)</f>
        <v>0</v>
      </c>
      <c r="I220" s="18">
        <f>Model!$W$18*((drdp!C220)*'MSXY-TI2S'!$B220+(drdp!F220)*'MSXY-TI2S'!$C220+(drdp!I220)*'MSXY-TI2S'!$D220)</f>
        <v>0</v>
      </c>
      <c r="J220" s="18">
        <f>Model!$W$18*((drdp!D220)*'MSXY-TI2S'!$B220+(drdp!G220)*'MSXY-TI2S'!$C220+(drdp!J220)*'MSXY-TI2S'!$D220)</f>
        <v>0</v>
      </c>
      <c r="K220" s="21">
        <f>SUM(E$3:E219)+H220</f>
        <v>0.22671093889912697</v>
      </c>
      <c r="L220" s="21">
        <f>SUM(F$3:F219)+I220</f>
        <v>-0.52557150929536423</v>
      </c>
      <c r="M220" s="21">
        <f>SUM(G$3:G219)+J220</f>
        <v>0</v>
      </c>
      <c r="N220" s="21"/>
      <c r="O220" s="21"/>
      <c r="P220" s="21"/>
      <c r="Q220" s="19">
        <f t="shared" si="19"/>
        <v>5.1397849816523684E-2</v>
      </c>
      <c r="R220" s="19">
        <f t="shared" si="20"/>
        <v>0.2762254113830071</v>
      </c>
      <c r="S220" s="19">
        <f t="shared" si="21"/>
        <v>0</v>
      </c>
      <c r="T220" s="19">
        <f t="shared" si="22"/>
        <v>-0.11915281033098327</v>
      </c>
      <c r="U220" s="19">
        <f t="shared" si="23"/>
        <v>0</v>
      </c>
      <c r="V220" s="19">
        <f t="shared" si="24"/>
        <v>0</v>
      </c>
    </row>
    <row r="221" spans="1:22" x14ac:dyDescent="0.25">
      <c r="A221" s="26">
        <f>Wellpath!E221</f>
        <v>0</v>
      </c>
      <c r="B221" s="22">
        <v>0</v>
      </c>
      <c r="C221" s="22">
        <v>0</v>
      </c>
      <c r="D221" s="22">
        <f>SIN(Wellpath!$O221) * (TAN(Dip) * SIN(Wellpath!$L221) * COS(Wellpath!$L221) - COS(Wellpath!$L221) * COS(Wellpath!$L221) * COS(Wellpath!$O221) - COS(Wellpath!$O221)) / 2</f>
        <v>0</v>
      </c>
      <c r="E221" s="20">
        <f>Model!$W$18*((drdp!B221+drdp!K221)*'MSXY-TI2S'!$B221+(drdp!E221+drdp!N221)*'MSXY-TI2S'!$C221+(drdp!H221+drdp!Q221)*'MSXY-TI2S'!$D221)</f>
        <v>0</v>
      </c>
      <c r="F221" s="20">
        <f>Model!$W$18*((drdp!C221+drdp!L221)*'MSXY-TI2S'!$B221+(drdp!F221+drdp!O221)*'MSXY-TI2S'!$C221+(drdp!I221+drdp!R221)*'MSXY-TI2S'!$D221)</f>
        <v>0</v>
      </c>
      <c r="G221" s="20">
        <f>Model!$W$18*((drdp!D221+drdp!M221)*'MSXY-TI2S'!$B221+(drdp!G221+drdp!P221)*'MSXY-TI2S'!$C221+(drdp!J221+drdp!S221)*'MSXY-TI2S'!$D221)</f>
        <v>0</v>
      </c>
      <c r="H221" s="18">
        <f>Model!$W$18*((drdp!B221)*'MSXY-TI2S'!$B221+(drdp!E221)*'MSXY-TI2S'!$C221+(drdp!H221)*'MSXY-TI2S'!$D221)</f>
        <v>0</v>
      </c>
      <c r="I221" s="18">
        <f>Model!$W$18*((drdp!C221)*'MSXY-TI2S'!$B221+(drdp!F221)*'MSXY-TI2S'!$C221+(drdp!I221)*'MSXY-TI2S'!$D221)</f>
        <v>0</v>
      </c>
      <c r="J221" s="18">
        <f>Model!$W$18*((drdp!D221)*'MSXY-TI2S'!$B221+(drdp!G221)*'MSXY-TI2S'!$C221+(drdp!J221)*'MSXY-TI2S'!$D221)</f>
        <v>0</v>
      </c>
      <c r="K221" s="21">
        <f>SUM(E$3:E220)+H221</f>
        <v>0.22671093889912697</v>
      </c>
      <c r="L221" s="21">
        <f>SUM(F$3:F220)+I221</f>
        <v>-0.52557150929536423</v>
      </c>
      <c r="M221" s="21">
        <f>SUM(G$3:G220)+J221</f>
        <v>0</v>
      </c>
      <c r="N221" s="21"/>
      <c r="O221" s="21"/>
      <c r="P221" s="21"/>
      <c r="Q221" s="19">
        <f t="shared" si="19"/>
        <v>5.1397849816523684E-2</v>
      </c>
      <c r="R221" s="19">
        <f t="shared" si="20"/>
        <v>0.2762254113830071</v>
      </c>
      <c r="S221" s="19">
        <f t="shared" si="21"/>
        <v>0</v>
      </c>
      <c r="T221" s="19">
        <f t="shared" si="22"/>
        <v>-0.11915281033098327</v>
      </c>
      <c r="U221" s="19">
        <f t="shared" si="23"/>
        <v>0</v>
      </c>
      <c r="V221" s="19">
        <f t="shared" si="24"/>
        <v>0</v>
      </c>
    </row>
    <row r="222" spans="1:22" x14ac:dyDescent="0.25">
      <c r="A222" s="26">
        <f>Wellpath!E222</f>
        <v>0</v>
      </c>
      <c r="B222" s="22">
        <v>0</v>
      </c>
      <c r="C222" s="22">
        <v>0</v>
      </c>
      <c r="D222" s="22">
        <f>SIN(Wellpath!$O222) * (TAN(Dip) * SIN(Wellpath!$L222) * COS(Wellpath!$L222) - COS(Wellpath!$L222) * COS(Wellpath!$L222) * COS(Wellpath!$O222) - COS(Wellpath!$O222)) / 2</f>
        <v>0</v>
      </c>
      <c r="E222" s="20">
        <f>Model!$W$18*((drdp!B222+drdp!K222)*'MSXY-TI2S'!$B222+(drdp!E222+drdp!N222)*'MSXY-TI2S'!$C222+(drdp!H222+drdp!Q222)*'MSXY-TI2S'!$D222)</f>
        <v>0</v>
      </c>
      <c r="F222" s="20">
        <f>Model!$W$18*((drdp!C222+drdp!L222)*'MSXY-TI2S'!$B222+(drdp!F222+drdp!O222)*'MSXY-TI2S'!$C222+(drdp!I222+drdp!R222)*'MSXY-TI2S'!$D222)</f>
        <v>0</v>
      </c>
      <c r="G222" s="20">
        <f>Model!$W$18*((drdp!D222+drdp!M222)*'MSXY-TI2S'!$B222+(drdp!G222+drdp!P222)*'MSXY-TI2S'!$C222+(drdp!J222+drdp!S222)*'MSXY-TI2S'!$D222)</f>
        <v>0</v>
      </c>
      <c r="H222" s="18">
        <f>Model!$W$18*((drdp!B222)*'MSXY-TI2S'!$B222+(drdp!E222)*'MSXY-TI2S'!$C222+(drdp!H222)*'MSXY-TI2S'!$D222)</f>
        <v>0</v>
      </c>
      <c r="I222" s="18">
        <f>Model!$W$18*((drdp!C222)*'MSXY-TI2S'!$B222+(drdp!F222)*'MSXY-TI2S'!$C222+(drdp!I222)*'MSXY-TI2S'!$D222)</f>
        <v>0</v>
      </c>
      <c r="J222" s="18">
        <f>Model!$W$18*((drdp!D222)*'MSXY-TI2S'!$B222+(drdp!G222)*'MSXY-TI2S'!$C222+(drdp!J222)*'MSXY-TI2S'!$D222)</f>
        <v>0</v>
      </c>
      <c r="K222" s="21">
        <f>SUM(E$3:E221)+H222</f>
        <v>0.22671093889912697</v>
      </c>
      <c r="L222" s="21">
        <f>SUM(F$3:F221)+I222</f>
        <v>-0.52557150929536423</v>
      </c>
      <c r="M222" s="21">
        <f>SUM(G$3:G221)+J222</f>
        <v>0</v>
      </c>
      <c r="N222" s="21"/>
      <c r="O222" s="21"/>
      <c r="P222" s="21"/>
      <c r="Q222" s="19">
        <f t="shared" si="19"/>
        <v>5.1397849816523684E-2</v>
      </c>
      <c r="R222" s="19">
        <f t="shared" si="20"/>
        <v>0.2762254113830071</v>
      </c>
      <c r="S222" s="19">
        <f t="shared" si="21"/>
        <v>0</v>
      </c>
      <c r="T222" s="19">
        <f t="shared" si="22"/>
        <v>-0.11915281033098327</v>
      </c>
      <c r="U222" s="19">
        <f t="shared" si="23"/>
        <v>0</v>
      </c>
      <c r="V222" s="19">
        <f t="shared" si="24"/>
        <v>0</v>
      </c>
    </row>
    <row r="223" spans="1:22" x14ac:dyDescent="0.25">
      <c r="A223" s="26">
        <f>Wellpath!E223</f>
        <v>0</v>
      </c>
      <c r="B223" s="22">
        <v>0</v>
      </c>
      <c r="C223" s="22">
        <v>0</v>
      </c>
      <c r="D223" s="22">
        <f>SIN(Wellpath!$O223) * (TAN(Dip) * SIN(Wellpath!$L223) * COS(Wellpath!$L223) - COS(Wellpath!$L223) * COS(Wellpath!$L223) * COS(Wellpath!$O223) - COS(Wellpath!$O223)) / 2</f>
        <v>0</v>
      </c>
      <c r="E223" s="20">
        <f>Model!$W$18*((drdp!B223+drdp!K223)*'MSXY-TI2S'!$B223+(drdp!E223+drdp!N223)*'MSXY-TI2S'!$C223+(drdp!H223+drdp!Q223)*'MSXY-TI2S'!$D223)</f>
        <v>0</v>
      </c>
      <c r="F223" s="20">
        <f>Model!$W$18*((drdp!C223+drdp!L223)*'MSXY-TI2S'!$B223+(drdp!F223+drdp!O223)*'MSXY-TI2S'!$C223+(drdp!I223+drdp!R223)*'MSXY-TI2S'!$D223)</f>
        <v>0</v>
      </c>
      <c r="G223" s="20">
        <f>Model!$W$18*((drdp!D223+drdp!M223)*'MSXY-TI2S'!$B223+(drdp!G223+drdp!P223)*'MSXY-TI2S'!$C223+(drdp!J223+drdp!S223)*'MSXY-TI2S'!$D223)</f>
        <v>0</v>
      </c>
      <c r="H223" s="18">
        <f>Model!$W$18*((drdp!B223)*'MSXY-TI2S'!$B223+(drdp!E223)*'MSXY-TI2S'!$C223+(drdp!H223)*'MSXY-TI2S'!$D223)</f>
        <v>0</v>
      </c>
      <c r="I223" s="18">
        <f>Model!$W$18*((drdp!C223)*'MSXY-TI2S'!$B223+(drdp!F223)*'MSXY-TI2S'!$C223+(drdp!I223)*'MSXY-TI2S'!$D223)</f>
        <v>0</v>
      </c>
      <c r="J223" s="18">
        <f>Model!$W$18*((drdp!D223)*'MSXY-TI2S'!$B223+(drdp!G223)*'MSXY-TI2S'!$C223+(drdp!J223)*'MSXY-TI2S'!$D223)</f>
        <v>0</v>
      </c>
      <c r="K223" s="21">
        <f>SUM(E$3:E222)+H223</f>
        <v>0.22671093889912697</v>
      </c>
      <c r="L223" s="21">
        <f>SUM(F$3:F222)+I223</f>
        <v>-0.52557150929536423</v>
      </c>
      <c r="M223" s="21">
        <f>SUM(G$3:G222)+J223</f>
        <v>0</v>
      </c>
      <c r="N223" s="21"/>
      <c r="O223" s="21"/>
      <c r="P223" s="21"/>
      <c r="Q223" s="19">
        <f t="shared" si="19"/>
        <v>5.1397849816523684E-2</v>
      </c>
      <c r="R223" s="19">
        <f t="shared" si="20"/>
        <v>0.2762254113830071</v>
      </c>
      <c r="S223" s="19">
        <f t="shared" si="21"/>
        <v>0</v>
      </c>
      <c r="T223" s="19">
        <f t="shared" si="22"/>
        <v>-0.11915281033098327</v>
      </c>
      <c r="U223" s="19">
        <f t="shared" si="23"/>
        <v>0</v>
      </c>
      <c r="V223" s="19">
        <f t="shared" si="24"/>
        <v>0</v>
      </c>
    </row>
    <row r="224" spans="1:22" x14ac:dyDescent="0.25">
      <c r="A224" s="26">
        <f>Wellpath!E224</f>
        <v>0</v>
      </c>
      <c r="B224" s="22">
        <v>0</v>
      </c>
      <c r="C224" s="22">
        <v>0</v>
      </c>
      <c r="D224" s="22">
        <f>SIN(Wellpath!$O224) * (TAN(Dip) * SIN(Wellpath!$L224) * COS(Wellpath!$L224) - COS(Wellpath!$L224) * COS(Wellpath!$L224) * COS(Wellpath!$O224) - COS(Wellpath!$O224)) / 2</f>
        <v>0</v>
      </c>
      <c r="E224" s="20">
        <f>Model!$W$18*((drdp!B224+drdp!K224)*'MSXY-TI2S'!$B224+(drdp!E224+drdp!N224)*'MSXY-TI2S'!$C224+(drdp!H224+drdp!Q224)*'MSXY-TI2S'!$D224)</f>
        <v>0</v>
      </c>
      <c r="F224" s="20">
        <f>Model!$W$18*((drdp!C224+drdp!L224)*'MSXY-TI2S'!$B224+(drdp!F224+drdp!O224)*'MSXY-TI2S'!$C224+(drdp!I224+drdp!R224)*'MSXY-TI2S'!$D224)</f>
        <v>0</v>
      </c>
      <c r="G224" s="20">
        <f>Model!$W$18*((drdp!D224+drdp!M224)*'MSXY-TI2S'!$B224+(drdp!G224+drdp!P224)*'MSXY-TI2S'!$C224+(drdp!J224+drdp!S224)*'MSXY-TI2S'!$D224)</f>
        <v>0</v>
      </c>
      <c r="H224" s="18">
        <f>Model!$W$18*((drdp!B224)*'MSXY-TI2S'!$B224+(drdp!E224)*'MSXY-TI2S'!$C224+(drdp!H224)*'MSXY-TI2S'!$D224)</f>
        <v>0</v>
      </c>
      <c r="I224" s="18">
        <f>Model!$W$18*((drdp!C224)*'MSXY-TI2S'!$B224+(drdp!F224)*'MSXY-TI2S'!$C224+(drdp!I224)*'MSXY-TI2S'!$D224)</f>
        <v>0</v>
      </c>
      <c r="J224" s="18">
        <f>Model!$W$18*((drdp!D224)*'MSXY-TI2S'!$B224+(drdp!G224)*'MSXY-TI2S'!$C224+(drdp!J224)*'MSXY-TI2S'!$D224)</f>
        <v>0</v>
      </c>
      <c r="K224" s="21">
        <f>SUM(E$3:E223)+H224</f>
        <v>0.22671093889912697</v>
      </c>
      <c r="L224" s="21">
        <f>SUM(F$3:F223)+I224</f>
        <v>-0.52557150929536423</v>
      </c>
      <c r="M224" s="21">
        <f>SUM(G$3:G223)+J224</f>
        <v>0</v>
      </c>
      <c r="N224" s="21"/>
      <c r="O224" s="21"/>
      <c r="P224" s="21"/>
      <c r="Q224" s="19">
        <f t="shared" si="19"/>
        <v>5.1397849816523684E-2</v>
      </c>
      <c r="R224" s="19">
        <f t="shared" si="20"/>
        <v>0.2762254113830071</v>
      </c>
      <c r="S224" s="19">
        <f t="shared" si="21"/>
        <v>0</v>
      </c>
      <c r="T224" s="19">
        <f t="shared" si="22"/>
        <v>-0.11915281033098327</v>
      </c>
      <c r="U224" s="19">
        <f t="shared" si="23"/>
        <v>0</v>
      </c>
      <c r="V224" s="19">
        <f t="shared" si="24"/>
        <v>0</v>
      </c>
    </row>
    <row r="225" spans="1:22" x14ac:dyDescent="0.25">
      <c r="A225" s="26">
        <f>Wellpath!E225</f>
        <v>0</v>
      </c>
      <c r="B225" s="22">
        <v>0</v>
      </c>
      <c r="C225" s="22">
        <v>0</v>
      </c>
      <c r="D225" s="22">
        <f>SIN(Wellpath!$O225) * (TAN(Dip) * SIN(Wellpath!$L225) * COS(Wellpath!$L225) - COS(Wellpath!$L225) * COS(Wellpath!$L225) * COS(Wellpath!$O225) - COS(Wellpath!$O225)) / 2</f>
        <v>0</v>
      </c>
      <c r="E225" s="20">
        <f>Model!$W$18*((drdp!B225+drdp!K225)*'MSXY-TI2S'!$B225+(drdp!E225+drdp!N225)*'MSXY-TI2S'!$C225+(drdp!H225+drdp!Q225)*'MSXY-TI2S'!$D225)</f>
        <v>0</v>
      </c>
      <c r="F225" s="20">
        <f>Model!$W$18*((drdp!C225+drdp!L225)*'MSXY-TI2S'!$B225+(drdp!F225+drdp!O225)*'MSXY-TI2S'!$C225+(drdp!I225+drdp!R225)*'MSXY-TI2S'!$D225)</f>
        <v>0</v>
      </c>
      <c r="G225" s="20">
        <f>Model!$W$18*((drdp!D225+drdp!M225)*'MSXY-TI2S'!$B225+(drdp!G225+drdp!P225)*'MSXY-TI2S'!$C225+(drdp!J225+drdp!S225)*'MSXY-TI2S'!$D225)</f>
        <v>0</v>
      </c>
      <c r="H225" s="18">
        <f>Model!$W$18*((drdp!B225)*'MSXY-TI2S'!$B225+(drdp!E225)*'MSXY-TI2S'!$C225+(drdp!H225)*'MSXY-TI2S'!$D225)</f>
        <v>0</v>
      </c>
      <c r="I225" s="18">
        <f>Model!$W$18*((drdp!C225)*'MSXY-TI2S'!$B225+(drdp!F225)*'MSXY-TI2S'!$C225+(drdp!I225)*'MSXY-TI2S'!$D225)</f>
        <v>0</v>
      </c>
      <c r="J225" s="18">
        <f>Model!$W$18*((drdp!D225)*'MSXY-TI2S'!$B225+(drdp!G225)*'MSXY-TI2S'!$C225+(drdp!J225)*'MSXY-TI2S'!$D225)</f>
        <v>0</v>
      </c>
      <c r="K225" s="21">
        <f>SUM(E$3:E224)+H225</f>
        <v>0.22671093889912697</v>
      </c>
      <c r="L225" s="21">
        <f>SUM(F$3:F224)+I225</f>
        <v>-0.52557150929536423</v>
      </c>
      <c r="M225" s="21">
        <f>SUM(G$3:G224)+J225</f>
        <v>0</v>
      </c>
      <c r="N225" s="21"/>
      <c r="O225" s="21"/>
      <c r="P225" s="21"/>
      <c r="Q225" s="19">
        <f t="shared" si="19"/>
        <v>5.1397849816523684E-2</v>
      </c>
      <c r="R225" s="19">
        <f t="shared" si="20"/>
        <v>0.2762254113830071</v>
      </c>
      <c r="S225" s="19">
        <f t="shared" si="21"/>
        <v>0</v>
      </c>
      <c r="T225" s="19">
        <f t="shared" si="22"/>
        <v>-0.11915281033098327</v>
      </c>
      <c r="U225" s="19">
        <f t="shared" si="23"/>
        <v>0</v>
      </c>
      <c r="V225" s="19">
        <f t="shared" si="24"/>
        <v>0</v>
      </c>
    </row>
    <row r="226" spans="1:22" x14ac:dyDescent="0.25">
      <c r="A226" s="26">
        <f>Wellpath!E226</f>
        <v>0</v>
      </c>
      <c r="B226" s="22">
        <v>0</v>
      </c>
      <c r="C226" s="22">
        <v>0</v>
      </c>
      <c r="D226" s="22">
        <f>SIN(Wellpath!$O226) * (TAN(Dip) * SIN(Wellpath!$L226) * COS(Wellpath!$L226) - COS(Wellpath!$L226) * COS(Wellpath!$L226) * COS(Wellpath!$O226) - COS(Wellpath!$O226)) / 2</f>
        <v>0</v>
      </c>
      <c r="E226" s="20">
        <f>Model!$W$18*((drdp!B226+drdp!K226)*'MSXY-TI2S'!$B226+(drdp!E226+drdp!N226)*'MSXY-TI2S'!$C226+(drdp!H226+drdp!Q226)*'MSXY-TI2S'!$D226)</f>
        <v>0</v>
      </c>
      <c r="F226" s="20">
        <f>Model!$W$18*((drdp!C226+drdp!L226)*'MSXY-TI2S'!$B226+(drdp!F226+drdp!O226)*'MSXY-TI2S'!$C226+(drdp!I226+drdp!R226)*'MSXY-TI2S'!$D226)</f>
        <v>0</v>
      </c>
      <c r="G226" s="20">
        <f>Model!$W$18*((drdp!D226+drdp!M226)*'MSXY-TI2S'!$B226+(drdp!G226+drdp!P226)*'MSXY-TI2S'!$C226+(drdp!J226+drdp!S226)*'MSXY-TI2S'!$D226)</f>
        <v>0</v>
      </c>
      <c r="H226" s="18">
        <f>Model!$W$18*((drdp!B226)*'MSXY-TI2S'!$B226+(drdp!E226)*'MSXY-TI2S'!$C226+(drdp!H226)*'MSXY-TI2S'!$D226)</f>
        <v>0</v>
      </c>
      <c r="I226" s="18">
        <f>Model!$W$18*((drdp!C226)*'MSXY-TI2S'!$B226+(drdp!F226)*'MSXY-TI2S'!$C226+(drdp!I226)*'MSXY-TI2S'!$D226)</f>
        <v>0</v>
      </c>
      <c r="J226" s="18">
        <f>Model!$W$18*((drdp!D226)*'MSXY-TI2S'!$B226+(drdp!G226)*'MSXY-TI2S'!$C226+(drdp!J226)*'MSXY-TI2S'!$D226)</f>
        <v>0</v>
      </c>
      <c r="K226" s="21">
        <f>SUM(E$3:E225)+H226</f>
        <v>0.22671093889912697</v>
      </c>
      <c r="L226" s="21">
        <f>SUM(F$3:F225)+I226</f>
        <v>-0.52557150929536423</v>
      </c>
      <c r="M226" s="21">
        <f>SUM(G$3:G225)+J226</f>
        <v>0</v>
      </c>
      <c r="N226" s="21"/>
      <c r="O226" s="21"/>
      <c r="P226" s="21"/>
      <c r="Q226" s="19">
        <f t="shared" si="19"/>
        <v>5.1397849816523684E-2</v>
      </c>
      <c r="R226" s="19">
        <f t="shared" si="20"/>
        <v>0.2762254113830071</v>
      </c>
      <c r="S226" s="19">
        <f t="shared" si="21"/>
        <v>0</v>
      </c>
      <c r="T226" s="19">
        <f t="shared" si="22"/>
        <v>-0.11915281033098327</v>
      </c>
      <c r="U226" s="19">
        <f t="shared" si="23"/>
        <v>0</v>
      </c>
      <c r="V226" s="19">
        <f t="shared" si="24"/>
        <v>0</v>
      </c>
    </row>
    <row r="227" spans="1:22" x14ac:dyDescent="0.25">
      <c r="A227" s="26">
        <f>Wellpath!E227</f>
        <v>0</v>
      </c>
      <c r="B227" s="22">
        <v>0</v>
      </c>
      <c r="C227" s="22">
        <v>0</v>
      </c>
      <c r="D227" s="22">
        <f>SIN(Wellpath!$O227) * (TAN(Dip) * SIN(Wellpath!$L227) * COS(Wellpath!$L227) - COS(Wellpath!$L227) * COS(Wellpath!$L227) * COS(Wellpath!$O227) - COS(Wellpath!$O227)) / 2</f>
        <v>0</v>
      </c>
      <c r="E227" s="20">
        <f>Model!$W$18*((drdp!B227+drdp!K227)*'MSXY-TI2S'!$B227+(drdp!E227+drdp!N227)*'MSXY-TI2S'!$C227+(drdp!H227+drdp!Q227)*'MSXY-TI2S'!$D227)</f>
        <v>0</v>
      </c>
      <c r="F227" s="20">
        <f>Model!$W$18*((drdp!C227+drdp!L227)*'MSXY-TI2S'!$B227+(drdp!F227+drdp!O227)*'MSXY-TI2S'!$C227+(drdp!I227+drdp!R227)*'MSXY-TI2S'!$D227)</f>
        <v>0</v>
      </c>
      <c r="G227" s="20">
        <f>Model!$W$18*((drdp!D227+drdp!M227)*'MSXY-TI2S'!$B227+(drdp!G227+drdp!P227)*'MSXY-TI2S'!$C227+(drdp!J227+drdp!S227)*'MSXY-TI2S'!$D227)</f>
        <v>0</v>
      </c>
      <c r="H227" s="18">
        <f>Model!$W$18*((drdp!B227)*'MSXY-TI2S'!$B227+(drdp!E227)*'MSXY-TI2S'!$C227+(drdp!H227)*'MSXY-TI2S'!$D227)</f>
        <v>0</v>
      </c>
      <c r="I227" s="18">
        <f>Model!$W$18*((drdp!C227)*'MSXY-TI2S'!$B227+(drdp!F227)*'MSXY-TI2S'!$C227+(drdp!I227)*'MSXY-TI2S'!$D227)</f>
        <v>0</v>
      </c>
      <c r="J227" s="18">
        <f>Model!$W$18*((drdp!D227)*'MSXY-TI2S'!$B227+(drdp!G227)*'MSXY-TI2S'!$C227+(drdp!J227)*'MSXY-TI2S'!$D227)</f>
        <v>0</v>
      </c>
      <c r="K227" s="21">
        <f>SUM(E$3:E226)+H227</f>
        <v>0.22671093889912697</v>
      </c>
      <c r="L227" s="21">
        <f>SUM(F$3:F226)+I227</f>
        <v>-0.52557150929536423</v>
      </c>
      <c r="M227" s="21">
        <f>SUM(G$3:G226)+J227</f>
        <v>0</v>
      </c>
      <c r="N227" s="21"/>
      <c r="O227" s="21"/>
      <c r="P227" s="21"/>
      <c r="Q227" s="19">
        <f t="shared" si="19"/>
        <v>5.1397849816523684E-2</v>
      </c>
      <c r="R227" s="19">
        <f t="shared" si="20"/>
        <v>0.2762254113830071</v>
      </c>
      <c r="S227" s="19">
        <f t="shared" si="21"/>
        <v>0</v>
      </c>
      <c r="T227" s="19">
        <f t="shared" si="22"/>
        <v>-0.11915281033098327</v>
      </c>
      <c r="U227" s="19">
        <f t="shared" si="23"/>
        <v>0</v>
      </c>
      <c r="V227" s="19">
        <f t="shared" si="24"/>
        <v>0</v>
      </c>
    </row>
    <row r="228" spans="1:22" x14ac:dyDescent="0.25">
      <c r="A228" s="26">
        <f>Wellpath!E228</f>
        <v>0</v>
      </c>
      <c r="B228" s="22">
        <v>0</v>
      </c>
      <c r="C228" s="22">
        <v>0</v>
      </c>
      <c r="D228" s="22">
        <f>SIN(Wellpath!$O228) * (TAN(Dip) * SIN(Wellpath!$L228) * COS(Wellpath!$L228) - COS(Wellpath!$L228) * COS(Wellpath!$L228) * COS(Wellpath!$O228) - COS(Wellpath!$O228)) / 2</f>
        <v>0</v>
      </c>
      <c r="E228" s="20">
        <f>Model!$W$18*((drdp!B228+drdp!K228)*'MSXY-TI2S'!$B228+(drdp!E228+drdp!N228)*'MSXY-TI2S'!$C228+(drdp!H228+drdp!Q228)*'MSXY-TI2S'!$D228)</f>
        <v>0</v>
      </c>
      <c r="F228" s="20">
        <f>Model!$W$18*((drdp!C228+drdp!L228)*'MSXY-TI2S'!$B228+(drdp!F228+drdp!O228)*'MSXY-TI2S'!$C228+(drdp!I228+drdp!R228)*'MSXY-TI2S'!$D228)</f>
        <v>0</v>
      </c>
      <c r="G228" s="20">
        <f>Model!$W$18*((drdp!D228+drdp!M228)*'MSXY-TI2S'!$B228+(drdp!G228+drdp!P228)*'MSXY-TI2S'!$C228+(drdp!J228+drdp!S228)*'MSXY-TI2S'!$D228)</f>
        <v>0</v>
      </c>
      <c r="H228" s="18">
        <f>Model!$W$18*((drdp!B228)*'MSXY-TI2S'!$B228+(drdp!E228)*'MSXY-TI2S'!$C228+(drdp!H228)*'MSXY-TI2S'!$D228)</f>
        <v>0</v>
      </c>
      <c r="I228" s="18">
        <f>Model!$W$18*((drdp!C228)*'MSXY-TI2S'!$B228+(drdp!F228)*'MSXY-TI2S'!$C228+(drdp!I228)*'MSXY-TI2S'!$D228)</f>
        <v>0</v>
      </c>
      <c r="J228" s="18">
        <f>Model!$W$18*((drdp!D228)*'MSXY-TI2S'!$B228+(drdp!G228)*'MSXY-TI2S'!$C228+(drdp!J228)*'MSXY-TI2S'!$D228)</f>
        <v>0</v>
      </c>
      <c r="K228" s="21">
        <f>SUM(E$3:E227)+H228</f>
        <v>0.22671093889912697</v>
      </c>
      <c r="L228" s="21">
        <f>SUM(F$3:F227)+I228</f>
        <v>-0.52557150929536423</v>
      </c>
      <c r="M228" s="21">
        <f>SUM(G$3:G227)+J228</f>
        <v>0</v>
      </c>
      <c r="N228" s="21"/>
      <c r="O228" s="21"/>
      <c r="P228" s="21"/>
      <c r="Q228" s="19">
        <f t="shared" si="19"/>
        <v>5.1397849816523684E-2</v>
      </c>
      <c r="R228" s="19">
        <f t="shared" si="20"/>
        <v>0.2762254113830071</v>
      </c>
      <c r="S228" s="19">
        <f t="shared" si="21"/>
        <v>0</v>
      </c>
      <c r="T228" s="19">
        <f t="shared" si="22"/>
        <v>-0.11915281033098327</v>
      </c>
      <c r="U228" s="19">
        <f t="shared" si="23"/>
        <v>0</v>
      </c>
      <c r="V228" s="19">
        <f t="shared" si="24"/>
        <v>0</v>
      </c>
    </row>
    <row r="229" spans="1:22" x14ac:dyDescent="0.25">
      <c r="A229" s="26">
        <f>Wellpath!E229</f>
        <v>0</v>
      </c>
      <c r="B229" s="22">
        <v>0</v>
      </c>
      <c r="C229" s="22">
        <v>0</v>
      </c>
      <c r="D229" s="22">
        <f>SIN(Wellpath!$O229) * (TAN(Dip) * SIN(Wellpath!$L229) * COS(Wellpath!$L229) - COS(Wellpath!$L229) * COS(Wellpath!$L229) * COS(Wellpath!$O229) - COS(Wellpath!$O229)) / 2</f>
        <v>0</v>
      </c>
      <c r="E229" s="20">
        <f>Model!$W$18*((drdp!B229+drdp!K229)*'MSXY-TI2S'!$B229+(drdp!E229+drdp!N229)*'MSXY-TI2S'!$C229+(drdp!H229+drdp!Q229)*'MSXY-TI2S'!$D229)</f>
        <v>0</v>
      </c>
      <c r="F229" s="20">
        <f>Model!$W$18*((drdp!C229+drdp!L229)*'MSXY-TI2S'!$B229+(drdp!F229+drdp!O229)*'MSXY-TI2S'!$C229+(drdp!I229+drdp!R229)*'MSXY-TI2S'!$D229)</f>
        <v>0</v>
      </c>
      <c r="G229" s="20">
        <f>Model!$W$18*((drdp!D229+drdp!M229)*'MSXY-TI2S'!$B229+(drdp!G229+drdp!P229)*'MSXY-TI2S'!$C229+(drdp!J229+drdp!S229)*'MSXY-TI2S'!$D229)</f>
        <v>0</v>
      </c>
      <c r="H229" s="18">
        <f>Model!$W$18*((drdp!B229)*'MSXY-TI2S'!$B229+(drdp!E229)*'MSXY-TI2S'!$C229+(drdp!H229)*'MSXY-TI2S'!$D229)</f>
        <v>0</v>
      </c>
      <c r="I229" s="18">
        <f>Model!$W$18*((drdp!C229)*'MSXY-TI2S'!$B229+(drdp!F229)*'MSXY-TI2S'!$C229+(drdp!I229)*'MSXY-TI2S'!$D229)</f>
        <v>0</v>
      </c>
      <c r="J229" s="18">
        <f>Model!$W$18*((drdp!D229)*'MSXY-TI2S'!$B229+(drdp!G229)*'MSXY-TI2S'!$C229+(drdp!J229)*'MSXY-TI2S'!$D229)</f>
        <v>0</v>
      </c>
      <c r="K229" s="21">
        <f>SUM(E$3:E228)+H229</f>
        <v>0.22671093889912697</v>
      </c>
      <c r="L229" s="21">
        <f>SUM(F$3:F228)+I229</f>
        <v>-0.52557150929536423</v>
      </c>
      <c r="M229" s="21">
        <f>SUM(G$3:G228)+J229</f>
        <v>0</v>
      </c>
      <c r="N229" s="21"/>
      <c r="O229" s="21"/>
      <c r="P229" s="21"/>
      <c r="Q229" s="19">
        <f t="shared" si="19"/>
        <v>5.1397849816523684E-2</v>
      </c>
      <c r="R229" s="19">
        <f t="shared" si="20"/>
        <v>0.2762254113830071</v>
      </c>
      <c r="S229" s="19">
        <f t="shared" si="21"/>
        <v>0</v>
      </c>
      <c r="T229" s="19">
        <f t="shared" si="22"/>
        <v>-0.11915281033098327</v>
      </c>
      <c r="U229" s="19">
        <f t="shared" si="23"/>
        <v>0</v>
      </c>
      <c r="V229" s="19">
        <f t="shared" si="24"/>
        <v>0</v>
      </c>
    </row>
    <row r="230" spans="1:22" x14ac:dyDescent="0.25">
      <c r="A230" s="26">
        <f>Wellpath!E230</f>
        <v>0</v>
      </c>
      <c r="B230" s="22">
        <v>0</v>
      </c>
      <c r="C230" s="22">
        <v>0</v>
      </c>
      <c r="D230" s="22">
        <f>SIN(Wellpath!$O230) * (TAN(Dip) * SIN(Wellpath!$L230) * COS(Wellpath!$L230) - COS(Wellpath!$L230) * COS(Wellpath!$L230) * COS(Wellpath!$O230) - COS(Wellpath!$O230)) / 2</f>
        <v>0</v>
      </c>
      <c r="E230" s="20">
        <f>Model!$W$18*((drdp!B230+drdp!K230)*'MSXY-TI2S'!$B230+(drdp!E230+drdp!N230)*'MSXY-TI2S'!$C230+(drdp!H230+drdp!Q230)*'MSXY-TI2S'!$D230)</f>
        <v>0</v>
      </c>
      <c r="F230" s="20">
        <f>Model!$W$18*((drdp!C230+drdp!L230)*'MSXY-TI2S'!$B230+(drdp!F230+drdp!O230)*'MSXY-TI2S'!$C230+(drdp!I230+drdp!R230)*'MSXY-TI2S'!$D230)</f>
        <v>0</v>
      </c>
      <c r="G230" s="20">
        <f>Model!$W$18*((drdp!D230+drdp!M230)*'MSXY-TI2S'!$B230+(drdp!G230+drdp!P230)*'MSXY-TI2S'!$C230+(drdp!J230+drdp!S230)*'MSXY-TI2S'!$D230)</f>
        <v>0</v>
      </c>
      <c r="H230" s="18">
        <f>Model!$W$18*((drdp!B230)*'MSXY-TI2S'!$B230+(drdp!E230)*'MSXY-TI2S'!$C230+(drdp!H230)*'MSXY-TI2S'!$D230)</f>
        <v>0</v>
      </c>
      <c r="I230" s="18">
        <f>Model!$W$18*((drdp!C230)*'MSXY-TI2S'!$B230+(drdp!F230)*'MSXY-TI2S'!$C230+(drdp!I230)*'MSXY-TI2S'!$D230)</f>
        <v>0</v>
      </c>
      <c r="J230" s="18">
        <f>Model!$W$18*((drdp!D230)*'MSXY-TI2S'!$B230+(drdp!G230)*'MSXY-TI2S'!$C230+(drdp!J230)*'MSXY-TI2S'!$D230)</f>
        <v>0</v>
      </c>
      <c r="K230" s="21">
        <f>SUM(E$3:E229)+H230</f>
        <v>0.22671093889912697</v>
      </c>
      <c r="L230" s="21">
        <f>SUM(F$3:F229)+I230</f>
        <v>-0.52557150929536423</v>
      </c>
      <c r="M230" s="21">
        <f>SUM(G$3:G229)+J230</f>
        <v>0</v>
      </c>
      <c r="N230" s="21"/>
      <c r="O230" s="21"/>
      <c r="P230" s="21"/>
      <c r="Q230" s="19">
        <f t="shared" si="19"/>
        <v>5.1397849816523684E-2</v>
      </c>
      <c r="R230" s="19">
        <f t="shared" si="20"/>
        <v>0.2762254113830071</v>
      </c>
      <c r="S230" s="19">
        <f t="shared" si="21"/>
        <v>0</v>
      </c>
      <c r="T230" s="19">
        <f t="shared" si="22"/>
        <v>-0.11915281033098327</v>
      </c>
      <c r="U230" s="19">
        <f t="shared" si="23"/>
        <v>0</v>
      </c>
      <c r="V230" s="19">
        <f t="shared" si="24"/>
        <v>0</v>
      </c>
    </row>
    <row r="231" spans="1:22" x14ac:dyDescent="0.25">
      <c r="A231" s="26">
        <f>Wellpath!E231</f>
        <v>0</v>
      </c>
      <c r="B231" s="22">
        <v>0</v>
      </c>
      <c r="C231" s="22">
        <v>0</v>
      </c>
      <c r="D231" s="22">
        <f>SIN(Wellpath!$O231) * (TAN(Dip) * SIN(Wellpath!$L231) * COS(Wellpath!$L231) - COS(Wellpath!$L231) * COS(Wellpath!$L231) * COS(Wellpath!$O231) - COS(Wellpath!$O231)) / 2</f>
        <v>0</v>
      </c>
      <c r="E231" s="20">
        <f>Model!$W$18*((drdp!B231+drdp!K231)*'MSXY-TI2S'!$B231+(drdp!E231+drdp!N231)*'MSXY-TI2S'!$C231+(drdp!H231+drdp!Q231)*'MSXY-TI2S'!$D231)</f>
        <v>0</v>
      </c>
      <c r="F231" s="20">
        <f>Model!$W$18*((drdp!C231+drdp!L231)*'MSXY-TI2S'!$B231+(drdp!F231+drdp!O231)*'MSXY-TI2S'!$C231+(drdp!I231+drdp!R231)*'MSXY-TI2S'!$D231)</f>
        <v>0</v>
      </c>
      <c r="G231" s="20">
        <f>Model!$W$18*((drdp!D231+drdp!M231)*'MSXY-TI2S'!$B231+(drdp!G231+drdp!P231)*'MSXY-TI2S'!$C231+(drdp!J231+drdp!S231)*'MSXY-TI2S'!$D231)</f>
        <v>0</v>
      </c>
      <c r="H231" s="18">
        <f>Model!$W$18*((drdp!B231)*'MSXY-TI2S'!$B231+(drdp!E231)*'MSXY-TI2S'!$C231+(drdp!H231)*'MSXY-TI2S'!$D231)</f>
        <v>0</v>
      </c>
      <c r="I231" s="18">
        <f>Model!$W$18*((drdp!C231)*'MSXY-TI2S'!$B231+(drdp!F231)*'MSXY-TI2S'!$C231+(drdp!I231)*'MSXY-TI2S'!$D231)</f>
        <v>0</v>
      </c>
      <c r="J231" s="18">
        <f>Model!$W$18*((drdp!D231)*'MSXY-TI2S'!$B231+(drdp!G231)*'MSXY-TI2S'!$C231+(drdp!J231)*'MSXY-TI2S'!$D231)</f>
        <v>0</v>
      </c>
      <c r="K231" s="21">
        <f>SUM(E$3:E230)+H231</f>
        <v>0.22671093889912697</v>
      </c>
      <c r="L231" s="21">
        <f>SUM(F$3:F230)+I231</f>
        <v>-0.52557150929536423</v>
      </c>
      <c r="M231" s="21">
        <f>SUM(G$3:G230)+J231</f>
        <v>0</v>
      </c>
      <c r="N231" s="21"/>
      <c r="O231" s="21"/>
      <c r="P231" s="21"/>
      <c r="Q231" s="19">
        <f t="shared" si="19"/>
        <v>5.1397849816523684E-2</v>
      </c>
      <c r="R231" s="19">
        <f t="shared" si="20"/>
        <v>0.2762254113830071</v>
      </c>
      <c r="S231" s="19">
        <f t="shared" si="21"/>
        <v>0</v>
      </c>
      <c r="T231" s="19">
        <f t="shared" si="22"/>
        <v>-0.11915281033098327</v>
      </c>
      <c r="U231" s="19">
        <f t="shared" si="23"/>
        <v>0</v>
      </c>
      <c r="V231" s="19">
        <f t="shared" si="24"/>
        <v>0</v>
      </c>
    </row>
    <row r="232" spans="1:22" x14ac:dyDescent="0.25">
      <c r="A232" s="26">
        <f>Wellpath!E232</f>
        <v>0</v>
      </c>
      <c r="B232" s="22">
        <v>0</v>
      </c>
      <c r="C232" s="22">
        <v>0</v>
      </c>
      <c r="D232" s="22">
        <f>SIN(Wellpath!$O232) * (TAN(Dip) * SIN(Wellpath!$L232) * COS(Wellpath!$L232) - COS(Wellpath!$L232) * COS(Wellpath!$L232) * COS(Wellpath!$O232) - COS(Wellpath!$O232)) / 2</f>
        <v>0</v>
      </c>
      <c r="E232" s="20">
        <f>Model!$W$18*((drdp!B232+drdp!K232)*'MSXY-TI2S'!$B232+(drdp!E232+drdp!N232)*'MSXY-TI2S'!$C232+(drdp!H232+drdp!Q232)*'MSXY-TI2S'!$D232)</f>
        <v>0</v>
      </c>
      <c r="F232" s="20">
        <f>Model!$W$18*((drdp!C232+drdp!L232)*'MSXY-TI2S'!$B232+(drdp!F232+drdp!O232)*'MSXY-TI2S'!$C232+(drdp!I232+drdp!R232)*'MSXY-TI2S'!$D232)</f>
        <v>0</v>
      </c>
      <c r="G232" s="20">
        <f>Model!$W$18*((drdp!D232+drdp!M232)*'MSXY-TI2S'!$B232+(drdp!G232+drdp!P232)*'MSXY-TI2S'!$C232+(drdp!J232+drdp!S232)*'MSXY-TI2S'!$D232)</f>
        <v>0</v>
      </c>
      <c r="H232" s="18">
        <f>Model!$W$18*((drdp!B232)*'MSXY-TI2S'!$B232+(drdp!E232)*'MSXY-TI2S'!$C232+(drdp!H232)*'MSXY-TI2S'!$D232)</f>
        <v>0</v>
      </c>
      <c r="I232" s="18">
        <f>Model!$W$18*((drdp!C232)*'MSXY-TI2S'!$B232+(drdp!F232)*'MSXY-TI2S'!$C232+(drdp!I232)*'MSXY-TI2S'!$D232)</f>
        <v>0</v>
      </c>
      <c r="J232" s="18">
        <f>Model!$W$18*((drdp!D232)*'MSXY-TI2S'!$B232+(drdp!G232)*'MSXY-TI2S'!$C232+(drdp!J232)*'MSXY-TI2S'!$D232)</f>
        <v>0</v>
      </c>
      <c r="K232" s="21">
        <f>SUM(E$3:E231)+H232</f>
        <v>0.22671093889912697</v>
      </c>
      <c r="L232" s="21">
        <f>SUM(F$3:F231)+I232</f>
        <v>-0.52557150929536423</v>
      </c>
      <c r="M232" s="21">
        <f>SUM(G$3:G231)+J232</f>
        <v>0</v>
      </c>
      <c r="N232" s="21"/>
      <c r="O232" s="21"/>
      <c r="P232" s="21"/>
      <c r="Q232" s="19">
        <f t="shared" si="19"/>
        <v>5.1397849816523684E-2</v>
      </c>
      <c r="R232" s="19">
        <f t="shared" si="20"/>
        <v>0.2762254113830071</v>
      </c>
      <c r="S232" s="19">
        <f t="shared" si="21"/>
        <v>0</v>
      </c>
      <c r="T232" s="19">
        <f t="shared" si="22"/>
        <v>-0.11915281033098327</v>
      </c>
      <c r="U232" s="19">
        <f t="shared" si="23"/>
        <v>0</v>
      </c>
      <c r="V232" s="19">
        <f t="shared" si="24"/>
        <v>0</v>
      </c>
    </row>
    <row r="233" spans="1:22" x14ac:dyDescent="0.25">
      <c r="A233" s="26">
        <f>Wellpath!E233</f>
        <v>0</v>
      </c>
      <c r="B233" s="22">
        <v>0</v>
      </c>
      <c r="C233" s="22">
        <v>0</v>
      </c>
      <c r="D233" s="22">
        <f>SIN(Wellpath!$O233) * (TAN(Dip) * SIN(Wellpath!$L233) * COS(Wellpath!$L233) - COS(Wellpath!$L233) * COS(Wellpath!$L233) * COS(Wellpath!$O233) - COS(Wellpath!$O233)) / 2</f>
        <v>0</v>
      </c>
      <c r="E233" s="20">
        <f>Model!$W$18*((drdp!B233+drdp!K233)*'MSXY-TI2S'!$B233+(drdp!E233+drdp!N233)*'MSXY-TI2S'!$C233+(drdp!H233+drdp!Q233)*'MSXY-TI2S'!$D233)</f>
        <v>0</v>
      </c>
      <c r="F233" s="20">
        <f>Model!$W$18*((drdp!C233+drdp!L233)*'MSXY-TI2S'!$B233+(drdp!F233+drdp!O233)*'MSXY-TI2S'!$C233+(drdp!I233+drdp!R233)*'MSXY-TI2S'!$D233)</f>
        <v>0</v>
      </c>
      <c r="G233" s="20">
        <f>Model!$W$18*((drdp!D233+drdp!M233)*'MSXY-TI2S'!$B233+(drdp!G233+drdp!P233)*'MSXY-TI2S'!$C233+(drdp!J233+drdp!S233)*'MSXY-TI2S'!$D233)</f>
        <v>0</v>
      </c>
      <c r="H233" s="18">
        <f>Model!$W$18*((drdp!B233)*'MSXY-TI2S'!$B233+(drdp!E233)*'MSXY-TI2S'!$C233+(drdp!H233)*'MSXY-TI2S'!$D233)</f>
        <v>0</v>
      </c>
      <c r="I233" s="18">
        <f>Model!$W$18*((drdp!C233)*'MSXY-TI2S'!$B233+(drdp!F233)*'MSXY-TI2S'!$C233+(drdp!I233)*'MSXY-TI2S'!$D233)</f>
        <v>0</v>
      </c>
      <c r="J233" s="18">
        <f>Model!$W$18*((drdp!D233)*'MSXY-TI2S'!$B233+(drdp!G233)*'MSXY-TI2S'!$C233+(drdp!J233)*'MSXY-TI2S'!$D233)</f>
        <v>0</v>
      </c>
      <c r="K233" s="21">
        <f>SUM(E$3:E232)+H233</f>
        <v>0.22671093889912697</v>
      </c>
      <c r="L233" s="21">
        <f>SUM(F$3:F232)+I233</f>
        <v>-0.52557150929536423</v>
      </c>
      <c r="M233" s="21">
        <f>SUM(G$3:G232)+J233</f>
        <v>0</v>
      </c>
      <c r="N233" s="21"/>
      <c r="O233" s="21"/>
      <c r="P233" s="21"/>
      <c r="Q233" s="19">
        <f t="shared" si="19"/>
        <v>5.1397849816523684E-2</v>
      </c>
      <c r="R233" s="19">
        <f t="shared" si="20"/>
        <v>0.2762254113830071</v>
      </c>
      <c r="S233" s="19">
        <f t="shared" si="21"/>
        <v>0</v>
      </c>
      <c r="T233" s="19">
        <f t="shared" si="22"/>
        <v>-0.11915281033098327</v>
      </c>
      <c r="U233" s="19">
        <f t="shared" si="23"/>
        <v>0</v>
      </c>
      <c r="V233" s="19">
        <f t="shared" si="24"/>
        <v>0</v>
      </c>
    </row>
    <row r="234" spans="1:22" x14ac:dyDescent="0.25">
      <c r="A234" s="26">
        <f>Wellpath!E234</f>
        <v>0</v>
      </c>
      <c r="B234" s="22">
        <v>0</v>
      </c>
      <c r="C234" s="22">
        <v>0</v>
      </c>
      <c r="D234" s="22">
        <f>SIN(Wellpath!$O234) * (TAN(Dip) * SIN(Wellpath!$L234) * COS(Wellpath!$L234) - COS(Wellpath!$L234) * COS(Wellpath!$L234) * COS(Wellpath!$O234) - COS(Wellpath!$O234)) / 2</f>
        <v>0</v>
      </c>
      <c r="E234" s="20">
        <f>Model!$W$18*((drdp!B234+drdp!K234)*'MSXY-TI2S'!$B234+(drdp!E234+drdp!N234)*'MSXY-TI2S'!$C234+(drdp!H234+drdp!Q234)*'MSXY-TI2S'!$D234)</f>
        <v>0</v>
      </c>
      <c r="F234" s="20">
        <f>Model!$W$18*((drdp!C234+drdp!L234)*'MSXY-TI2S'!$B234+(drdp!F234+drdp!O234)*'MSXY-TI2S'!$C234+(drdp!I234+drdp!R234)*'MSXY-TI2S'!$D234)</f>
        <v>0</v>
      </c>
      <c r="G234" s="20">
        <f>Model!$W$18*((drdp!D234+drdp!M234)*'MSXY-TI2S'!$B234+(drdp!G234+drdp!P234)*'MSXY-TI2S'!$C234+(drdp!J234+drdp!S234)*'MSXY-TI2S'!$D234)</f>
        <v>0</v>
      </c>
      <c r="H234" s="18">
        <f>Model!$W$18*((drdp!B234)*'MSXY-TI2S'!$B234+(drdp!E234)*'MSXY-TI2S'!$C234+(drdp!H234)*'MSXY-TI2S'!$D234)</f>
        <v>0</v>
      </c>
      <c r="I234" s="18">
        <f>Model!$W$18*((drdp!C234)*'MSXY-TI2S'!$B234+(drdp!F234)*'MSXY-TI2S'!$C234+(drdp!I234)*'MSXY-TI2S'!$D234)</f>
        <v>0</v>
      </c>
      <c r="J234" s="18">
        <f>Model!$W$18*((drdp!D234)*'MSXY-TI2S'!$B234+(drdp!G234)*'MSXY-TI2S'!$C234+(drdp!J234)*'MSXY-TI2S'!$D234)</f>
        <v>0</v>
      </c>
      <c r="K234" s="21">
        <f>SUM(E$3:E233)+H234</f>
        <v>0.22671093889912697</v>
      </c>
      <c r="L234" s="21">
        <f>SUM(F$3:F233)+I234</f>
        <v>-0.52557150929536423</v>
      </c>
      <c r="M234" s="21">
        <f>SUM(G$3:G233)+J234</f>
        <v>0</v>
      </c>
      <c r="N234" s="21"/>
      <c r="O234" s="21"/>
      <c r="P234" s="21"/>
      <c r="Q234" s="19">
        <f t="shared" si="19"/>
        <v>5.1397849816523684E-2</v>
      </c>
      <c r="R234" s="19">
        <f t="shared" si="20"/>
        <v>0.2762254113830071</v>
      </c>
      <c r="S234" s="19">
        <f t="shared" si="21"/>
        <v>0</v>
      </c>
      <c r="T234" s="19">
        <f t="shared" si="22"/>
        <v>-0.11915281033098327</v>
      </c>
      <c r="U234" s="19">
        <f t="shared" si="23"/>
        <v>0</v>
      </c>
      <c r="V234" s="19">
        <f t="shared" si="24"/>
        <v>0</v>
      </c>
    </row>
    <row r="235" spans="1:22" x14ac:dyDescent="0.25">
      <c r="A235" s="26">
        <f>Wellpath!E235</f>
        <v>0</v>
      </c>
      <c r="B235" s="22">
        <v>0</v>
      </c>
      <c r="C235" s="22">
        <v>0</v>
      </c>
      <c r="D235" s="22">
        <f>SIN(Wellpath!$O235) * (TAN(Dip) * SIN(Wellpath!$L235) * COS(Wellpath!$L235) - COS(Wellpath!$L235) * COS(Wellpath!$L235) * COS(Wellpath!$O235) - COS(Wellpath!$O235)) / 2</f>
        <v>0</v>
      </c>
      <c r="E235" s="20">
        <f>Model!$W$18*((drdp!B235+drdp!K235)*'MSXY-TI2S'!$B235+(drdp!E235+drdp!N235)*'MSXY-TI2S'!$C235+(drdp!H235+drdp!Q235)*'MSXY-TI2S'!$D235)</f>
        <v>0</v>
      </c>
      <c r="F235" s="20">
        <f>Model!$W$18*((drdp!C235+drdp!L235)*'MSXY-TI2S'!$B235+(drdp!F235+drdp!O235)*'MSXY-TI2S'!$C235+(drdp!I235+drdp!R235)*'MSXY-TI2S'!$D235)</f>
        <v>0</v>
      </c>
      <c r="G235" s="20">
        <f>Model!$W$18*((drdp!D235+drdp!M235)*'MSXY-TI2S'!$B235+(drdp!G235+drdp!P235)*'MSXY-TI2S'!$C235+(drdp!J235+drdp!S235)*'MSXY-TI2S'!$D235)</f>
        <v>0</v>
      </c>
      <c r="H235" s="18">
        <f>Model!$W$18*((drdp!B235)*'MSXY-TI2S'!$B235+(drdp!E235)*'MSXY-TI2S'!$C235+(drdp!H235)*'MSXY-TI2S'!$D235)</f>
        <v>0</v>
      </c>
      <c r="I235" s="18">
        <f>Model!$W$18*((drdp!C235)*'MSXY-TI2S'!$B235+(drdp!F235)*'MSXY-TI2S'!$C235+(drdp!I235)*'MSXY-TI2S'!$D235)</f>
        <v>0</v>
      </c>
      <c r="J235" s="18">
        <f>Model!$W$18*((drdp!D235)*'MSXY-TI2S'!$B235+(drdp!G235)*'MSXY-TI2S'!$C235+(drdp!J235)*'MSXY-TI2S'!$D235)</f>
        <v>0</v>
      </c>
      <c r="K235" s="21">
        <f>SUM(E$3:E234)+H235</f>
        <v>0.22671093889912697</v>
      </c>
      <c r="L235" s="21">
        <f>SUM(F$3:F234)+I235</f>
        <v>-0.52557150929536423</v>
      </c>
      <c r="M235" s="21">
        <f>SUM(G$3:G234)+J235</f>
        <v>0</v>
      </c>
      <c r="N235" s="21"/>
      <c r="O235" s="21"/>
      <c r="P235" s="21"/>
      <c r="Q235" s="19">
        <f t="shared" si="19"/>
        <v>5.1397849816523684E-2</v>
      </c>
      <c r="R235" s="19">
        <f t="shared" si="20"/>
        <v>0.2762254113830071</v>
      </c>
      <c r="S235" s="19">
        <f t="shared" si="21"/>
        <v>0</v>
      </c>
      <c r="T235" s="19">
        <f t="shared" si="22"/>
        <v>-0.11915281033098327</v>
      </c>
      <c r="U235" s="19">
        <f t="shared" si="23"/>
        <v>0</v>
      </c>
      <c r="V235" s="19">
        <f t="shared" si="24"/>
        <v>0</v>
      </c>
    </row>
    <row r="236" spans="1:22" x14ac:dyDescent="0.25">
      <c r="A236" s="26">
        <f>Wellpath!E236</f>
        <v>0</v>
      </c>
      <c r="B236" s="22">
        <v>0</v>
      </c>
      <c r="C236" s="22">
        <v>0</v>
      </c>
      <c r="D236" s="22">
        <f>SIN(Wellpath!$O236) * (TAN(Dip) * SIN(Wellpath!$L236) * COS(Wellpath!$L236) - COS(Wellpath!$L236) * COS(Wellpath!$L236) * COS(Wellpath!$O236) - COS(Wellpath!$O236)) / 2</f>
        <v>0</v>
      </c>
      <c r="E236" s="20">
        <f>Model!$W$18*((drdp!B236+drdp!K236)*'MSXY-TI2S'!$B236+(drdp!E236+drdp!N236)*'MSXY-TI2S'!$C236+(drdp!H236+drdp!Q236)*'MSXY-TI2S'!$D236)</f>
        <v>0</v>
      </c>
      <c r="F236" s="20">
        <f>Model!$W$18*((drdp!C236+drdp!L236)*'MSXY-TI2S'!$B236+(drdp!F236+drdp!O236)*'MSXY-TI2S'!$C236+(drdp!I236+drdp!R236)*'MSXY-TI2S'!$D236)</f>
        <v>0</v>
      </c>
      <c r="G236" s="20">
        <f>Model!$W$18*((drdp!D236+drdp!M236)*'MSXY-TI2S'!$B236+(drdp!G236+drdp!P236)*'MSXY-TI2S'!$C236+(drdp!J236+drdp!S236)*'MSXY-TI2S'!$D236)</f>
        <v>0</v>
      </c>
      <c r="H236" s="18">
        <f>Model!$W$18*((drdp!B236)*'MSXY-TI2S'!$B236+(drdp!E236)*'MSXY-TI2S'!$C236+(drdp!H236)*'MSXY-TI2S'!$D236)</f>
        <v>0</v>
      </c>
      <c r="I236" s="18">
        <f>Model!$W$18*((drdp!C236)*'MSXY-TI2S'!$B236+(drdp!F236)*'MSXY-TI2S'!$C236+(drdp!I236)*'MSXY-TI2S'!$D236)</f>
        <v>0</v>
      </c>
      <c r="J236" s="18">
        <f>Model!$W$18*((drdp!D236)*'MSXY-TI2S'!$B236+(drdp!G236)*'MSXY-TI2S'!$C236+(drdp!J236)*'MSXY-TI2S'!$D236)</f>
        <v>0</v>
      </c>
      <c r="K236" s="21">
        <f>SUM(E$3:E235)+H236</f>
        <v>0.22671093889912697</v>
      </c>
      <c r="L236" s="21">
        <f>SUM(F$3:F235)+I236</f>
        <v>-0.52557150929536423</v>
      </c>
      <c r="M236" s="21">
        <f>SUM(G$3:G235)+J236</f>
        <v>0</v>
      </c>
      <c r="N236" s="21"/>
      <c r="O236" s="21"/>
      <c r="P236" s="21"/>
      <c r="Q236" s="19">
        <f t="shared" si="19"/>
        <v>5.1397849816523684E-2</v>
      </c>
      <c r="R236" s="19">
        <f t="shared" si="20"/>
        <v>0.2762254113830071</v>
      </c>
      <c r="S236" s="19">
        <f t="shared" si="21"/>
        <v>0</v>
      </c>
      <c r="T236" s="19">
        <f t="shared" si="22"/>
        <v>-0.11915281033098327</v>
      </c>
      <c r="U236" s="19">
        <f t="shared" si="23"/>
        <v>0</v>
      </c>
      <c r="V236" s="19">
        <f t="shared" si="24"/>
        <v>0</v>
      </c>
    </row>
    <row r="237" spans="1:22" x14ac:dyDescent="0.25">
      <c r="A237" s="26">
        <f>Wellpath!E237</f>
        <v>0</v>
      </c>
      <c r="B237" s="22">
        <v>0</v>
      </c>
      <c r="C237" s="22">
        <v>0</v>
      </c>
      <c r="D237" s="22">
        <f>SIN(Wellpath!$O237) * (TAN(Dip) * SIN(Wellpath!$L237) * COS(Wellpath!$L237) - COS(Wellpath!$L237) * COS(Wellpath!$L237) * COS(Wellpath!$O237) - COS(Wellpath!$O237)) / 2</f>
        <v>0</v>
      </c>
      <c r="E237" s="20">
        <f>Model!$W$18*((drdp!B237+drdp!K237)*'MSXY-TI2S'!$B237+(drdp!E237+drdp!N237)*'MSXY-TI2S'!$C237+(drdp!H237+drdp!Q237)*'MSXY-TI2S'!$D237)</f>
        <v>0</v>
      </c>
      <c r="F237" s="20">
        <f>Model!$W$18*((drdp!C237+drdp!L237)*'MSXY-TI2S'!$B237+(drdp!F237+drdp!O237)*'MSXY-TI2S'!$C237+(drdp!I237+drdp!R237)*'MSXY-TI2S'!$D237)</f>
        <v>0</v>
      </c>
      <c r="G237" s="20">
        <f>Model!$W$18*((drdp!D237+drdp!M237)*'MSXY-TI2S'!$B237+(drdp!G237+drdp!P237)*'MSXY-TI2S'!$C237+(drdp!J237+drdp!S237)*'MSXY-TI2S'!$D237)</f>
        <v>0</v>
      </c>
      <c r="H237" s="18">
        <f>Model!$W$18*((drdp!B237)*'MSXY-TI2S'!$B237+(drdp!E237)*'MSXY-TI2S'!$C237+(drdp!H237)*'MSXY-TI2S'!$D237)</f>
        <v>0</v>
      </c>
      <c r="I237" s="18">
        <f>Model!$W$18*((drdp!C237)*'MSXY-TI2S'!$B237+(drdp!F237)*'MSXY-TI2S'!$C237+(drdp!I237)*'MSXY-TI2S'!$D237)</f>
        <v>0</v>
      </c>
      <c r="J237" s="18">
        <f>Model!$W$18*((drdp!D237)*'MSXY-TI2S'!$B237+(drdp!G237)*'MSXY-TI2S'!$C237+(drdp!J237)*'MSXY-TI2S'!$D237)</f>
        <v>0</v>
      </c>
      <c r="K237" s="21">
        <f>SUM(E$3:E236)+H237</f>
        <v>0.22671093889912697</v>
      </c>
      <c r="L237" s="21">
        <f>SUM(F$3:F236)+I237</f>
        <v>-0.52557150929536423</v>
      </c>
      <c r="M237" s="21">
        <f>SUM(G$3:G236)+J237</f>
        <v>0</v>
      </c>
      <c r="N237" s="21"/>
      <c r="O237" s="21"/>
      <c r="P237" s="21"/>
      <c r="Q237" s="19">
        <f t="shared" si="19"/>
        <v>5.1397849816523684E-2</v>
      </c>
      <c r="R237" s="19">
        <f t="shared" si="20"/>
        <v>0.2762254113830071</v>
      </c>
      <c r="S237" s="19">
        <f t="shared" si="21"/>
        <v>0</v>
      </c>
      <c r="T237" s="19">
        <f t="shared" si="22"/>
        <v>-0.11915281033098327</v>
      </c>
      <c r="U237" s="19">
        <f t="shared" si="23"/>
        <v>0</v>
      </c>
      <c r="V237" s="19">
        <f t="shared" si="24"/>
        <v>0</v>
      </c>
    </row>
    <row r="238" spans="1:22" x14ac:dyDescent="0.25">
      <c r="A238" s="26">
        <f>Wellpath!E238</f>
        <v>0</v>
      </c>
      <c r="B238" s="22">
        <v>0</v>
      </c>
      <c r="C238" s="22">
        <v>0</v>
      </c>
      <c r="D238" s="22">
        <f>SIN(Wellpath!$O238) * (TAN(Dip) * SIN(Wellpath!$L238) * COS(Wellpath!$L238) - COS(Wellpath!$L238) * COS(Wellpath!$L238) * COS(Wellpath!$O238) - COS(Wellpath!$O238)) / 2</f>
        <v>0</v>
      </c>
      <c r="E238" s="20">
        <f>Model!$W$18*((drdp!B238+drdp!K238)*'MSXY-TI2S'!$B238+(drdp!E238+drdp!N238)*'MSXY-TI2S'!$C238+(drdp!H238+drdp!Q238)*'MSXY-TI2S'!$D238)</f>
        <v>0</v>
      </c>
      <c r="F238" s="20">
        <f>Model!$W$18*((drdp!C238+drdp!L238)*'MSXY-TI2S'!$B238+(drdp!F238+drdp!O238)*'MSXY-TI2S'!$C238+(drdp!I238+drdp!R238)*'MSXY-TI2S'!$D238)</f>
        <v>0</v>
      </c>
      <c r="G238" s="20">
        <f>Model!$W$18*((drdp!D238+drdp!M238)*'MSXY-TI2S'!$B238+(drdp!G238+drdp!P238)*'MSXY-TI2S'!$C238+(drdp!J238+drdp!S238)*'MSXY-TI2S'!$D238)</f>
        <v>0</v>
      </c>
      <c r="H238" s="18">
        <f>Model!$W$18*((drdp!B238)*'MSXY-TI2S'!$B238+(drdp!E238)*'MSXY-TI2S'!$C238+(drdp!H238)*'MSXY-TI2S'!$D238)</f>
        <v>0</v>
      </c>
      <c r="I238" s="18">
        <f>Model!$W$18*((drdp!C238)*'MSXY-TI2S'!$B238+(drdp!F238)*'MSXY-TI2S'!$C238+(drdp!I238)*'MSXY-TI2S'!$D238)</f>
        <v>0</v>
      </c>
      <c r="J238" s="18">
        <f>Model!$W$18*((drdp!D238)*'MSXY-TI2S'!$B238+(drdp!G238)*'MSXY-TI2S'!$C238+(drdp!J238)*'MSXY-TI2S'!$D238)</f>
        <v>0</v>
      </c>
      <c r="K238" s="21">
        <f>SUM(E$3:E237)+H238</f>
        <v>0.22671093889912697</v>
      </c>
      <c r="L238" s="21">
        <f>SUM(F$3:F237)+I238</f>
        <v>-0.52557150929536423</v>
      </c>
      <c r="M238" s="21">
        <f>SUM(G$3:G237)+J238</f>
        <v>0</v>
      </c>
      <c r="N238" s="21"/>
      <c r="O238" s="21"/>
      <c r="P238" s="21"/>
      <c r="Q238" s="19">
        <f t="shared" si="19"/>
        <v>5.1397849816523684E-2</v>
      </c>
      <c r="R238" s="19">
        <f t="shared" si="20"/>
        <v>0.2762254113830071</v>
      </c>
      <c r="S238" s="19">
        <f t="shared" si="21"/>
        <v>0</v>
      </c>
      <c r="T238" s="19">
        <f t="shared" si="22"/>
        <v>-0.11915281033098327</v>
      </c>
      <c r="U238" s="19">
        <f t="shared" si="23"/>
        <v>0</v>
      </c>
      <c r="V238" s="19">
        <f t="shared" si="24"/>
        <v>0</v>
      </c>
    </row>
    <row r="239" spans="1:22" x14ac:dyDescent="0.25">
      <c r="A239" s="26">
        <f>Wellpath!E239</f>
        <v>0</v>
      </c>
      <c r="B239" s="22">
        <v>0</v>
      </c>
      <c r="C239" s="22">
        <v>0</v>
      </c>
      <c r="D239" s="22">
        <f>SIN(Wellpath!$O239) * (TAN(Dip) * SIN(Wellpath!$L239) * COS(Wellpath!$L239) - COS(Wellpath!$L239) * COS(Wellpath!$L239) * COS(Wellpath!$O239) - COS(Wellpath!$O239)) / 2</f>
        <v>0</v>
      </c>
      <c r="E239" s="20">
        <f>Model!$W$18*((drdp!B239+drdp!K239)*'MSXY-TI2S'!$B239+(drdp!E239+drdp!N239)*'MSXY-TI2S'!$C239+(drdp!H239+drdp!Q239)*'MSXY-TI2S'!$D239)</f>
        <v>0</v>
      </c>
      <c r="F239" s="20">
        <f>Model!$W$18*((drdp!C239+drdp!L239)*'MSXY-TI2S'!$B239+(drdp!F239+drdp!O239)*'MSXY-TI2S'!$C239+(drdp!I239+drdp!R239)*'MSXY-TI2S'!$D239)</f>
        <v>0</v>
      </c>
      <c r="G239" s="20">
        <f>Model!$W$18*((drdp!D239+drdp!M239)*'MSXY-TI2S'!$B239+(drdp!G239+drdp!P239)*'MSXY-TI2S'!$C239+(drdp!J239+drdp!S239)*'MSXY-TI2S'!$D239)</f>
        <v>0</v>
      </c>
      <c r="H239" s="18">
        <f>Model!$W$18*((drdp!B239)*'MSXY-TI2S'!$B239+(drdp!E239)*'MSXY-TI2S'!$C239+(drdp!H239)*'MSXY-TI2S'!$D239)</f>
        <v>0</v>
      </c>
      <c r="I239" s="18">
        <f>Model!$W$18*((drdp!C239)*'MSXY-TI2S'!$B239+(drdp!F239)*'MSXY-TI2S'!$C239+(drdp!I239)*'MSXY-TI2S'!$D239)</f>
        <v>0</v>
      </c>
      <c r="J239" s="18">
        <f>Model!$W$18*((drdp!D239)*'MSXY-TI2S'!$B239+(drdp!G239)*'MSXY-TI2S'!$C239+(drdp!J239)*'MSXY-TI2S'!$D239)</f>
        <v>0</v>
      </c>
      <c r="K239" s="21">
        <f>SUM(E$3:E238)+H239</f>
        <v>0.22671093889912697</v>
      </c>
      <c r="L239" s="21">
        <f>SUM(F$3:F238)+I239</f>
        <v>-0.52557150929536423</v>
      </c>
      <c r="M239" s="21">
        <f>SUM(G$3:G238)+J239</f>
        <v>0</v>
      </c>
      <c r="N239" s="21"/>
      <c r="O239" s="21"/>
      <c r="P239" s="21"/>
      <c r="Q239" s="19">
        <f t="shared" si="19"/>
        <v>5.1397849816523684E-2</v>
      </c>
      <c r="R239" s="19">
        <f t="shared" si="20"/>
        <v>0.2762254113830071</v>
      </c>
      <c r="S239" s="19">
        <f t="shared" si="21"/>
        <v>0</v>
      </c>
      <c r="T239" s="19">
        <f t="shared" si="22"/>
        <v>-0.11915281033098327</v>
      </c>
      <c r="U239" s="19">
        <f t="shared" si="23"/>
        <v>0</v>
      </c>
      <c r="V239" s="19">
        <f t="shared" si="24"/>
        <v>0</v>
      </c>
    </row>
    <row r="240" spans="1:22" x14ac:dyDescent="0.25">
      <c r="A240" s="26">
        <f>Wellpath!E240</f>
        <v>0</v>
      </c>
      <c r="B240" s="22">
        <v>0</v>
      </c>
      <c r="C240" s="22">
        <v>0</v>
      </c>
      <c r="D240" s="22">
        <f>SIN(Wellpath!$O240) * (TAN(Dip) * SIN(Wellpath!$L240) * COS(Wellpath!$L240) - COS(Wellpath!$L240) * COS(Wellpath!$L240) * COS(Wellpath!$O240) - COS(Wellpath!$O240)) / 2</f>
        <v>0</v>
      </c>
      <c r="E240" s="20">
        <f>Model!$W$18*((drdp!B240+drdp!K240)*'MSXY-TI2S'!$B240+(drdp!E240+drdp!N240)*'MSXY-TI2S'!$C240+(drdp!H240+drdp!Q240)*'MSXY-TI2S'!$D240)</f>
        <v>0</v>
      </c>
      <c r="F240" s="20">
        <f>Model!$W$18*((drdp!C240+drdp!L240)*'MSXY-TI2S'!$B240+(drdp!F240+drdp!O240)*'MSXY-TI2S'!$C240+(drdp!I240+drdp!R240)*'MSXY-TI2S'!$D240)</f>
        <v>0</v>
      </c>
      <c r="G240" s="20">
        <f>Model!$W$18*((drdp!D240+drdp!M240)*'MSXY-TI2S'!$B240+(drdp!G240+drdp!P240)*'MSXY-TI2S'!$C240+(drdp!J240+drdp!S240)*'MSXY-TI2S'!$D240)</f>
        <v>0</v>
      </c>
      <c r="H240" s="18">
        <f>Model!$W$18*((drdp!B240)*'MSXY-TI2S'!$B240+(drdp!E240)*'MSXY-TI2S'!$C240+(drdp!H240)*'MSXY-TI2S'!$D240)</f>
        <v>0</v>
      </c>
      <c r="I240" s="18">
        <f>Model!$W$18*((drdp!C240)*'MSXY-TI2S'!$B240+(drdp!F240)*'MSXY-TI2S'!$C240+(drdp!I240)*'MSXY-TI2S'!$D240)</f>
        <v>0</v>
      </c>
      <c r="J240" s="18">
        <f>Model!$W$18*((drdp!D240)*'MSXY-TI2S'!$B240+(drdp!G240)*'MSXY-TI2S'!$C240+(drdp!J240)*'MSXY-TI2S'!$D240)</f>
        <v>0</v>
      </c>
      <c r="K240" s="21">
        <f>SUM(E$3:E239)+H240</f>
        <v>0.22671093889912697</v>
      </c>
      <c r="L240" s="21">
        <f>SUM(F$3:F239)+I240</f>
        <v>-0.52557150929536423</v>
      </c>
      <c r="M240" s="21">
        <f>SUM(G$3:G239)+J240</f>
        <v>0</v>
      </c>
      <c r="N240" s="21"/>
      <c r="O240" s="21"/>
      <c r="P240" s="21"/>
      <c r="Q240" s="19">
        <f t="shared" si="19"/>
        <v>5.1397849816523684E-2</v>
      </c>
      <c r="R240" s="19">
        <f t="shared" si="20"/>
        <v>0.2762254113830071</v>
      </c>
      <c r="S240" s="19">
        <f t="shared" si="21"/>
        <v>0</v>
      </c>
      <c r="T240" s="19">
        <f t="shared" si="22"/>
        <v>-0.11915281033098327</v>
      </c>
      <c r="U240" s="19">
        <f t="shared" si="23"/>
        <v>0</v>
      </c>
      <c r="V240" s="19">
        <f t="shared" si="24"/>
        <v>0</v>
      </c>
    </row>
    <row r="241" spans="1:22" x14ac:dyDescent="0.25">
      <c r="A241" s="26">
        <f>Wellpath!E241</f>
        <v>0</v>
      </c>
      <c r="B241" s="22">
        <v>0</v>
      </c>
      <c r="C241" s="22">
        <v>0</v>
      </c>
      <c r="D241" s="22">
        <f>SIN(Wellpath!$O241) * (TAN(Dip) * SIN(Wellpath!$L241) * COS(Wellpath!$L241) - COS(Wellpath!$L241) * COS(Wellpath!$L241) * COS(Wellpath!$O241) - COS(Wellpath!$O241)) / 2</f>
        <v>0</v>
      </c>
      <c r="E241" s="20">
        <f>Model!$W$18*((drdp!B241+drdp!K241)*'MSXY-TI2S'!$B241+(drdp!E241+drdp!N241)*'MSXY-TI2S'!$C241+(drdp!H241+drdp!Q241)*'MSXY-TI2S'!$D241)</f>
        <v>0</v>
      </c>
      <c r="F241" s="20">
        <f>Model!$W$18*((drdp!C241+drdp!L241)*'MSXY-TI2S'!$B241+(drdp!F241+drdp!O241)*'MSXY-TI2S'!$C241+(drdp!I241+drdp!R241)*'MSXY-TI2S'!$D241)</f>
        <v>0</v>
      </c>
      <c r="G241" s="20">
        <f>Model!$W$18*((drdp!D241+drdp!M241)*'MSXY-TI2S'!$B241+(drdp!G241+drdp!P241)*'MSXY-TI2S'!$C241+(drdp!J241+drdp!S241)*'MSXY-TI2S'!$D241)</f>
        <v>0</v>
      </c>
      <c r="H241" s="18">
        <f>Model!$W$18*((drdp!B241)*'MSXY-TI2S'!$B241+(drdp!E241)*'MSXY-TI2S'!$C241+(drdp!H241)*'MSXY-TI2S'!$D241)</f>
        <v>0</v>
      </c>
      <c r="I241" s="18">
        <f>Model!$W$18*((drdp!C241)*'MSXY-TI2S'!$B241+(drdp!F241)*'MSXY-TI2S'!$C241+(drdp!I241)*'MSXY-TI2S'!$D241)</f>
        <v>0</v>
      </c>
      <c r="J241" s="18">
        <f>Model!$W$18*((drdp!D241)*'MSXY-TI2S'!$B241+(drdp!G241)*'MSXY-TI2S'!$C241+(drdp!J241)*'MSXY-TI2S'!$D241)</f>
        <v>0</v>
      </c>
      <c r="K241" s="21">
        <f>SUM(E$3:E240)+H241</f>
        <v>0.22671093889912697</v>
      </c>
      <c r="L241" s="21">
        <f>SUM(F$3:F240)+I241</f>
        <v>-0.52557150929536423</v>
      </c>
      <c r="M241" s="21">
        <f>SUM(G$3:G240)+J241</f>
        <v>0</v>
      </c>
      <c r="N241" s="21"/>
      <c r="O241" s="21"/>
      <c r="P241" s="21"/>
      <c r="Q241" s="19">
        <f t="shared" si="19"/>
        <v>5.1397849816523684E-2</v>
      </c>
      <c r="R241" s="19">
        <f t="shared" si="20"/>
        <v>0.2762254113830071</v>
      </c>
      <c r="S241" s="19">
        <f t="shared" si="21"/>
        <v>0</v>
      </c>
      <c r="T241" s="19">
        <f t="shared" si="22"/>
        <v>-0.11915281033098327</v>
      </c>
      <c r="U241" s="19">
        <f t="shared" si="23"/>
        <v>0</v>
      </c>
      <c r="V241" s="19">
        <f t="shared" si="24"/>
        <v>0</v>
      </c>
    </row>
    <row r="242" spans="1:22" x14ac:dyDescent="0.25">
      <c r="A242" s="26">
        <f>Wellpath!E242</f>
        <v>0</v>
      </c>
      <c r="B242" s="22">
        <v>0</v>
      </c>
      <c r="C242" s="22">
        <v>0</v>
      </c>
      <c r="D242" s="22">
        <f>SIN(Wellpath!$O242) * (TAN(Dip) * SIN(Wellpath!$L242) * COS(Wellpath!$L242) - COS(Wellpath!$L242) * COS(Wellpath!$L242) * COS(Wellpath!$O242) - COS(Wellpath!$O242)) / 2</f>
        <v>0</v>
      </c>
      <c r="E242" s="20">
        <f>Model!$W$18*((drdp!B242+drdp!K242)*'MSXY-TI2S'!$B242+(drdp!E242+drdp!N242)*'MSXY-TI2S'!$C242+(drdp!H242+drdp!Q242)*'MSXY-TI2S'!$D242)</f>
        <v>0</v>
      </c>
      <c r="F242" s="20">
        <f>Model!$W$18*((drdp!C242+drdp!L242)*'MSXY-TI2S'!$B242+(drdp!F242+drdp!O242)*'MSXY-TI2S'!$C242+(drdp!I242+drdp!R242)*'MSXY-TI2S'!$D242)</f>
        <v>0</v>
      </c>
      <c r="G242" s="20">
        <f>Model!$W$18*((drdp!D242+drdp!M242)*'MSXY-TI2S'!$B242+(drdp!G242+drdp!P242)*'MSXY-TI2S'!$C242+(drdp!J242+drdp!S242)*'MSXY-TI2S'!$D242)</f>
        <v>0</v>
      </c>
      <c r="H242" s="18">
        <f>Model!$W$18*((drdp!B242)*'MSXY-TI2S'!$B242+(drdp!E242)*'MSXY-TI2S'!$C242+(drdp!H242)*'MSXY-TI2S'!$D242)</f>
        <v>0</v>
      </c>
      <c r="I242" s="18">
        <f>Model!$W$18*((drdp!C242)*'MSXY-TI2S'!$B242+(drdp!F242)*'MSXY-TI2S'!$C242+(drdp!I242)*'MSXY-TI2S'!$D242)</f>
        <v>0</v>
      </c>
      <c r="J242" s="18">
        <f>Model!$W$18*((drdp!D242)*'MSXY-TI2S'!$B242+(drdp!G242)*'MSXY-TI2S'!$C242+(drdp!J242)*'MSXY-TI2S'!$D242)</f>
        <v>0</v>
      </c>
      <c r="K242" s="21">
        <f>SUM(E$3:E241)+H242</f>
        <v>0.22671093889912697</v>
      </c>
      <c r="L242" s="21">
        <f>SUM(F$3:F241)+I242</f>
        <v>-0.52557150929536423</v>
      </c>
      <c r="M242" s="21">
        <f>SUM(G$3:G241)+J242</f>
        <v>0</v>
      </c>
      <c r="N242" s="21"/>
      <c r="O242" s="21"/>
      <c r="P242" s="21"/>
      <c r="Q242" s="19">
        <f t="shared" si="19"/>
        <v>5.1397849816523684E-2</v>
      </c>
      <c r="R242" s="19">
        <f t="shared" si="20"/>
        <v>0.2762254113830071</v>
      </c>
      <c r="S242" s="19">
        <f t="shared" si="21"/>
        <v>0</v>
      </c>
      <c r="T242" s="19">
        <f t="shared" si="22"/>
        <v>-0.11915281033098327</v>
      </c>
      <c r="U242" s="19">
        <f t="shared" si="23"/>
        <v>0</v>
      </c>
      <c r="V242" s="19">
        <f t="shared" si="24"/>
        <v>0</v>
      </c>
    </row>
    <row r="243" spans="1:22" x14ac:dyDescent="0.25">
      <c r="A243" s="26">
        <f>Wellpath!E243</f>
        <v>0</v>
      </c>
      <c r="B243" s="22">
        <v>0</v>
      </c>
      <c r="C243" s="22">
        <v>0</v>
      </c>
      <c r="D243" s="22">
        <f>SIN(Wellpath!$O243) * (TAN(Dip) * SIN(Wellpath!$L243) * COS(Wellpath!$L243) - COS(Wellpath!$L243) * COS(Wellpath!$L243) * COS(Wellpath!$O243) - COS(Wellpath!$O243)) / 2</f>
        <v>0</v>
      </c>
      <c r="E243" s="20">
        <f>Model!$W$18*((drdp!B243+drdp!K243)*'MSXY-TI2S'!$B243+(drdp!E243+drdp!N243)*'MSXY-TI2S'!$C243+(drdp!H243+drdp!Q243)*'MSXY-TI2S'!$D243)</f>
        <v>0</v>
      </c>
      <c r="F243" s="20">
        <f>Model!$W$18*((drdp!C243+drdp!L243)*'MSXY-TI2S'!$B243+(drdp!F243+drdp!O243)*'MSXY-TI2S'!$C243+(drdp!I243+drdp!R243)*'MSXY-TI2S'!$D243)</f>
        <v>0</v>
      </c>
      <c r="G243" s="20">
        <f>Model!$W$18*((drdp!D243+drdp!M243)*'MSXY-TI2S'!$B243+(drdp!G243+drdp!P243)*'MSXY-TI2S'!$C243+(drdp!J243+drdp!S243)*'MSXY-TI2S'!$D243)</f>
        <v>0</v>
      </c>
      <c r="H243" s="18">
        <f>Model!$W$18*((drdp!B243)*'MSXY-TI2S'!$B243+(drdp!E243)*'MSXY-TI2S'!$C243+(drdp!H243)*'MSXY-TI2S'!$D243)</f>
        <v>0</v>
      </c>
      <c r="I243" s="18">
        <f>Model!$W$18*((drdp!C243)*'MSXY-TI2S'!$B243+(drdp!F243)*'MSXY-TI2S'!$C243+(drdp!I243)*'MSXY-TI2S'!$D243)</f>
        <v>0</v>
      </c>
      <c r="J243" s="18">
        <f>Model!$W$18*((drdp!D243)*'MSXY-TI2S'!$B243+(drdp!G243)*'MSXY-TI2S'!$C243+(drdp!J243)*'MSXY-TI2S'!$D243)</f>
        <v>0</v>
      </c>
      <c r="K243" s="21">
        <f>SUM(E$3:E242)+H243</f>
        <v>0.22671093889912697</v>
      </c>
      <c r="L243" s="21">
        <f>SUM(F$3:F242)+I243</f>
        <v>-0.52557150929536423</v>
      </c>
      <c r="M243" s="21">
        <f>SUM(G$3:G242)+J243</f>
        <v>0</v>
      </c>
      <c r="N243" s="21"/>
      <c r="O243" s="21"/>
      <c r="P243" s="21"/>
      <c r="Q243" s="19">
        <f t="shared" si="19"/>
        <v>5.1397849816523684E-2</v>
      </c>
      <c r="R243" s="19">
        <f t="shared" si="20"/>
        <v>0.2762254113830071</v>
      </c>
      <c r="S243" s="19">
        <f t="shared" si="21"/>
        <v>0</v>
      </c>
      <c r="T243" s="19">
        <f t="shared" si="22"/>
        <v>-0.11915281033098327</v>
      </c>
      <c r="U243" s="19">
        <f t="shared" si="23"/>
        <v>0</v>
      </c>
      <c r="V243" s="19">
        <f t="shared" si="24"/>
        <v>0</v>
      </c>
    </row>
    <row r="244" spans="1:22" x14ac:dyDescent="0.25">
      <c r="A244" s="26">
        <f>Wellpath!E244</f>
        <v>0</v>
      </c>
      <c r="B244" s="22">
        <v>0</v>
      </c>
      <c r="C244" s="22">
        <v>0</v>
      </c>
      <c r="D244" s="22">
        <f>SIN(Wellpath!$O244) * (TAN(Dip) * SIN(Wellpath!$L244) * COS(Wellpath!$L244) - COS(Wellpath!$L244) * COS(Wellpath!$L244) * COS(Wellpath!$O244) - COS(Wellpath!$O244)) / 2</f>
        <v>0</v>
      </c>
      <c r="E244" s="20">
        <f>Model!$W$18*((drdp!B244+drdp!K244)*'MSXY-TI2S'!$B244+(drdp!E244+drdp!N244)*'MSXY-TI2S'!$C244+(drdp!H244+drdp!Q244)*'MSXY-TI2S'!$D244)</f>
        <v>0</v>
      </c>
      <c r="F244" s="20">
        <f>Model!$W$18*((drdp!C244+drdp!L244)*'MSXY-TI2S'!$B244+(drdp!F244+drdp!O244)*'MSXY-TI2S'!$C244+(drdp!I244+drdp!R244)*'MSXY-TI2S'!$D244)</f>
        <v>0</v>
      </c>
      <c r="G244" s="20">
        <f>Model!$W$18*((drdp!D244+drdp!M244)*'MSXY-TI2S'!$B244+(drdp!G244+drdp!P244)*'MSXY-TI2S'!$C244+(drdp!J244+drdp!S244)*'MSXY-TI2S'!$D244)</f>
        <v>0</v>
      </c>
      <c r="H244" s="18">
        <f>Model!$W$18*((drdp!B244)*'MSXY-TI2S'!$B244+(drdp!E244)*'MSXY-TI2S'!$C244+(drdp!H244)*'MSXY-TI2S'!$D244)</f>
        <v>0</v>
      </c>
      <c r="I244" s="18">
        <f>Model!$W$18*((drdp!C244)*'MSXY-TI2S'!$B244+(drdp!F244)*'MSXY-TI2S'!$C244+(drdp!I244)*'MSXY-TI2S'!$D244)</f>
        <v>0</v>
      </c>
      <c r="J244" s="18">
        <f>Model!$W$18*((drdp!D244)*'MSXY-TI2S'!$B244+(drdp!G244)*'MSXY-TI2S'!$C244+(drdp!J244)*'MSXY-TI2S'!$D244)</f>
        <v>0</v>
      </c>
      <c r="K244" s="21">
        <f>SUM(E$3:E243)+H244</f>
        <v>0.22671093889912697</v>
      </c>
      <c r="L244" s="21">
        <f>SUM(F$3:F243)+I244</f>
        <v>-0.52557150929536423</v>
      </c>
      <c r="M244" s="21">
        <f>SUM(G$3:G243)+J244</f>
        <v>0</v>
      </c>
      <c r="N244" s="21"/>
      <c r="O244" s="21"/>
      <c r="P244" s="21"/>
      <c r="Q244" s="19">
        <f t="shared" si="19"/>
        <v>5.1397849816523684E-2</v>
      </c>
      <c r="R244" s="19">
        <f t="shared" si="20"/>
        <v>0.2762254113830071</v>
      </c>
      <c r="S244" s="19">
        <f t="shared" si="21"/>
        <v>0</v>
      </c>
      <c r="T244" s="19">
        <f t="shared" si="22"/>
        <v>-0.11915281033098327</v>
      </c>
      <c r="U244" s="19">
        <f t="shared" si="23"/>
        <v>0</v>
      </c>
      <c r="V244" s="19">
        <f t="shared" si="24"/>
        <v>0</v>
      </c>
    </row>
    <row r="245" spans="1:22" x14ac:dyDescent="0.25">
      <c r="A245" s="26">
        <f>Wellpath!E245</f>
        <v>0</v>
      </c>
      <c r="B245" s="22">
        <v>0</v>
      </c>
      <c r="C245" s="22">
        <v>0</v>
      </c>
      <c r="D245" s="22">
        <f>SIN(Wellpath!$O245) * (TAN(Dip) * SIN(Wellpath!$L245) * COS(Wellpath!$L245) - COS(Wellpath!$L245) * COS(Wellpath!$L245) * COS(Wellpath!$O245) - COS(Wellpath!$O245)) / 2</f>
        <v>0</v>
      </c>
      <c r="E245" s="20">
        <f>Model!$W$18*((drdp!B245+drdp!K245)*'MSXY-TI2S'!$B245+(drdp!E245+drdp!N245)*'MSXY-TI2S'!$C245+(drdp!H245+drdp!Q245)*'MSXY-TI2S'!$D245)</f>
        <v>0</v>
      </c>
      <c r="F245" s="20">
        <f>Model!$W$18*((drdp!C245+drdp!L245)*'MSXY-TI2S'!$B245+(drdp!F245+drdp!O245)*'MSXY-TI2S'!$C245+(drdp!I245+drdp!R245)*'MSXY-TI2S'!$D245)</f>
        <v>0</v>
      </c>
      <c r="G245" s="20">
        <f>Model!$W$18*((drdp!D245+drdp!M245)*'MSXY-TI2S'!$B245+(drdp!G245+drdp!P245)*'MSXY-TI2S'!$C245+(drdp!J245+drdp!S245)*'MSXY-TI2S'!$D245)</f>
        <v>0</v>
      </c>
      <c r="H245" s="18">
        <f>Model!$W$18*((drdp!B245)*'MSXY-TI2S'!$B245+(drdp!E245)*'MSXY-TI2S'!$C245+(drdp!H245)*'MSXY-TI2S'!$D245)</f>
        <v>0</v>
      </c>
      <c r="I245" s="18">
        <f>Model!$W$18*((drdp!C245)*'MSXY-TI2S'!$B245+(drdp!F245)*'MSXY-TI2S'!$C245+(drdp!I245)*'MSXY-TI2S'!$D245)</f>
        <v>0</v>
      </c>
      <c r="J245" s="18">
        <f>Model!$W$18*((drdp!D245)*'MSXY-TI2S'!$B245+(drdp!G245)*'MSXY-TI2S'!$C245+(drdp!J245)*'MSXY-TI2S'!$D245)</f>
        <v>0</v>
      </c>
      <c r="K245" s="21">
        <f>SUM(E$3:E244)+H245</f>
        <v>0.22671093889912697</v>
      </c>
      <c r="L245" s="21">
        <f>SUM(F$3:F244)+I245</f>
        <v>-0.52557150929536423</v>
      </c>
      <c r="M245" s="21">
        <f>SUM(G$3:G244)+J245</f>
        <v>0</v>
      </c>
      <c r="N245" s="21"/>
      <c r="O245" s="21"/>
      <c r="P245" s="21"/>
      <c r="Q245" s="19">
        <f t="shared" si="19"/>
        <v>5.1397849816523684E-2</v>
      </c>
      <c r="R245" s="19">
        <f t="shared" si="20"/>
        <v>0.2762254113830071</v>
      </c>
      <c r="S245" s="19">
        <f t="shared" si="21"/>
        <v>0</v>
      </c>
      <c r="T245" s="19">
        <f t="shared" si="22"/>
        <v>-0.11915281033098327</v>
      </c>
      <c r="U245" s="19">
        <f t="shared" si="23"/>
        <v>0</v>
      </c>
      <c r="V245" s="19">
        <f t="shared" si="24"/>
        <v>0</v>
      </c>
    </row>
    <row r="246" spans="1:22" x14ac:dyDescent="0.25">
      <c r="A246" s="26">
        <f>Wellpath!E246</f>
        <v>0</v>
      </c>
      <c r="B246" s="22">
        <v>0</v>
      </c>
      <c r="C246" s="22">
        <v>0</v>
      </c>
      <c r="D246" s="22">
        <f>SIN(Wellpath!$O246) * (TAN(Dip) * SIN(Wellpath!$L246) * COS(Wellpath!$L246) - COS(Wellpath!$L246) * COS(Wellpath!$L246) * COS(Wellpath!$O246) - COS(Wellpath!$O246)) / 2</f>
        <v>0</v>
      </c>
      <c r="E246" s="20">
        <f>Model!$W$18*((drdp!B246+drdp!K246)*'MSXY-TI2S'!$B246+(drdp!E246+drdp!N246)*'MSXY-TI2S'!$C246+(drdp!H246+drdp!Q246)*'MSXY-TI2S'!$D246)</f>
        <v>0</v>
      </c>
      <c r="F246" s="20">
        <f>Model!$W$18*((drdp!C246+drdp!L246)*'MSXY-TI2S'!$B246+(drdp!F246+drdp!O246)*'MSXY-TI2S'!$C246+(drdp!I246+drdp!R246)*'MSXY-TI2S'!$D246)</f>
        <v>0</v>
      </c>
      <c r="G246" s="20">
        <f>Model!$W$18*((drdp!D246+drdp!M246)*'MSXY-TI2S'!$B246+(drdp!G246+drdp!P246)*'MSXY-TI2S'!$C246+(drdp!J246+drdp!S246)*'MSXY-TI2S'!$D246)</f>
        <v>0</v>
      </c>
      <c r="H246" s="18">
        <f>Model!$W$18*((drdp!B246)*'MSXY-TI2S'!$B246+(drdp!E246)*'MSXY-TI2S'!$C246+(drdp!H246)*'MSXY-TI2S'!$D246)</f>
        <v>0</v>
      </c>
      <c r="I246" s="18">
        <f>Model!$W$18*((drdp!C246)*'MSXY-TI2S'!$B246+(drdp!F246)*'MSXY-TI2S'!$C246+(drdp!I246)*'MSXY-TI2S'!$D246)</f>
        <v>0</v>
      </c>
      <c r="J246" s="18">
        <f>Model!$W$18*((drdp!D246)*'MSXY-TI2S'!$B246+(drdp!G246)*'MSXY-TI2S'!$C246+(drdp!J246)*'MSXY-TI2S'!$D246)</f>
        <v>0</v>
      </c>
      <c r="K246" s="21">
        <f>SUM(E$3:E245)+H246</f>
        <v>0.22671093889912697</v>
      </c>
      <c r="L246" s="21">
        <f>SUM(F$3:F245)+I246</f>
        <v>-0.52557150929536423</v>
      </c>
      <c r="M246" s="21">
        <f>SUM(G$3:G245)+J246</f>
        <v>0</v>
      </c>
      <c r="N246" s="21"/>
      <c r="O246" s="21"/>
      <c r="P246" s="21"/>
      <c r="Q246" s="19">
        <f t="shared" si="19"/>
        <v>5.1397849816523684E-2</v>
      </c>
      <c r="R246" s="19">
        <f t="shared" si="20"/>
        <v>0.2762254113830071</v>
      </c>
      <c r="S246" s="19">
        <f t="shared" si="21"/>
        <v>0</v>
      </c>
      <c r="T246" s="19">
        <f t="shared" si="22"/>
        <v>-0.11915281033098327</v>
      </c>
      <c r="U246" s="19">
        <f t="shared" si="23"/>
        <v>0</v>
      </c>
      <c r="V246" s="19">
        <f t="shared" si="24"/>
        <v>0</v>
      </c>
    </row>
    <row r="247" spans="1:22" x14ac:dyDescent="0.25">
      <c r="A247" s="26">
        <f>Wellpath!E247</f>
        <v>0</v>
      </c>
      <c r="B247" s="22">
        <v>0</v>
      </c>
      <c r="C247" s="22">
        <v>0</v>
      </c>
      <c r="D247" s="22">
        <f>SIN(Wellpath!$O247) * (TAN(Dip) * SIN(Wellpath!$L247) * COS(Wellpath!$L247) - COS(Wellpath!$L247) * COS(Wellpath!$L247) * COS(Wellpath!$O247) - COS(Wellpath!$O247)) / 2</f>
        <v>0</v>
      </c>
      <c r="E247" s="20">
        <f>Model!$W$18*((drdp!B247+drdp!K247)*'MSXY-TI2S'!$B247+(drdp!E247+drdp!N247)*'MSXY-TI2S'!$C247+(drdp!H247+drdp!Q247)*'MSXY-TI2S'!$D247)</f>
        <v>0</v>
      </c>
      <c r="F247" s="20">
        <f>Model!$W$18*((drdp!C247+drdp!L247)*'MSXY-TI2S'!$B247+(drdp!F247+drdp!O247)*'MSXY-TI2S'!$C247+(drdp!I247+drdp!R247)*'MSXY-TI2S'!$D247)</f>
        <v>0</v>
      </c>
      <c r="G247" s="20">
        <f>Model!$W$18*((drdp!D247+drdp!M247)*'MSXY-TI2S'!$B247+(drdp!G247+drdp!P247)*'MSXY-TI2S'!$C247+(drdp!J247+drdp!S247)*'MSXY-TI2S'!$D247)</f>
        <v>0</v>
      </c>
      <c r="H247" s="18">
        <f>Model!$W$18*((drdp!B247)*'MSXY-TI2S'!$B247+(drdp!E247)*'MSXY-TI2S'!$C247+(drdp!H247)*'MSXY-TI2S'!$D247)</f>
        <v>0</v>
      </c>
      <c r="I247" s="18">
        <f>Model!$W$18*((drdp!C247)*'MSXY-TI2S'!$B247+(drdp!F247)*'MSXY-TI2S'!$C247+(drdp!I247)*'MSXY-TI2S'!$D247)</f>
        <v>0</v>
      </c>
      <c r="J247" s="18">
        <f>Model!$W$18*((drdp!D247)*'MSXY-TI2S'!$B247+(drdp!G247)*'MSXY-TI2S'!$C247+(drdp!J247)*'MSXY-TI2S'!$D247)</f>
        <v>0</v>
      </c>
      <c r="K247" s="21">
        <f>SUM(E$3:E246)+H247</f>
        <v>0.22671093889912697</v>
      </c>
      <c r="L247" s="21">
        <f>SUM(F$3:F246)+I247</f>
        <v>-0.52557150929536423</v>
      </c>
      <c r="M247" s="21">
        <f>SUM(G$3:G246)+J247</f>
        <v>0</v>
      </c>
      <c r="N247" s="21"/>
      <c r="O247" s="21"/>
      <c r="P247" s="21"/>
      <c r="Q247" s="19">
        <f t="shared" si="19"/>
        <v>5.1397849816523684E-2</v>
      </c>
      <c r="R247" s="19">
        <f t="shared" si="20"/>
        <v>0.2762254113830071</v>
      </c>
      <c r="S247" s="19">
        <f t="shared" si="21"/>
        <v>0</v>
      </c>
      <c r="T247" s="19">
        <f t="shared" si="22"/>
        <v>-0.11915281033098327</v>
      </c>
      <c r="U247" s="19">
        <f t="shared" si="23"/>
        <v>0</v>
      </c>
      <c r="V247" s="19">
        <f t="shared" si="24"/>
        <v>0</v>
      </c>
    </row>
    <row r="248" spans="1:22" x14ac:dyDescent="0.25">
      <c r="A248" s="26">
        <f>Wellpath!E248</f>
        <v>0</v>
      </c>
      <c r="B248" s="22">
        <v>0</v>
      </c>
      <c r="C248" s="22">
        <v>0</v>
      </c>
      <c r="D248" s="22">
        <f>SIN(Wellpath!$O248) * (TAN(Dip) * SIN(Wellpath!$L248) * COS(Wellpath!$L248) - COS(Wellpath!$L248) * COS(Wellpath!$L248) * COS(Wellpath!$O248) - COS(Wellpath!$O248)) / 2</f>
        <v>0</v>
      </c>
      <c r="E248" s="20">
        <f>Model!$W$18*((drdp!B248+drdp!K248)*'MSXY-TI2S'!$B248+(drdp!E248+drdp!N248)*'MSXY-TI2S'!$C248+(drdp!H248+drdp!Q248)*'MSXY-TI2S'!$D248)</f>
        <v>0</v>
      </c>
      <c r="F248" s="20">
        <f>Model!$W$18*((drdp!C248+drdp!L248)*'MSXY-TI2S'!$B248+(drdp!F248+drdp!O248)*'MSXY-TI2S'!$C248+(drdp!I248+drdp!R248)*'MSXY-TI2S'!$D248)</f>
        <v>0</v>
      </c>
      <c r="G248" s="20">
        <f>Model!$W$18*((drdp!D248+drdp!M248)*'MSXY-TI2S'!$B248+(drdp!G248+drdp!P248)*'MSXY-TI2S'!$C248+(drdp!J248+drdp!S248)*'MSXY-TI2S'!$D248)</f>
        <v>0</v>
      </c>
      <c r="H248" s="18">
        <f>Model!$W$18*((drdp!B248)*'MSXY-TI2S'!$B248+(drdp!E248)*'MSXY-TI2S'!$C248+(drdp!H248)*'MSXY-TI2S'!$D248)</f>
        <v>0</v>
      </c>
      <c r="I248" s="18">
        <f>Model!$W$18*((drdp!C248)*'MSXY-TI2S'!$B248+(drdp!F248)*'MSXY-TI2S'!$C248+(drdp!I248)*'MSXY-TI2S'!$D248)</f>
        <v>0</v>
      </c>
      <c r="J248" s="18">
        <f>Model!$W$18*((drdp!D248)*'MSXY-TI2S'!$B248+(drdp!G248)*'MSXY-TI2S'!$C248+(drdp!J248)*'MSXY-TI2S'!$D248)</f>
        <v>0</v>
      </c>
      <c r="K248" s="21">
        <f>SUM(E$3:E247)+H248</f>
        <v>0.22671093889912697</v>
      </c>
      <c r="L248" s="21">
        <f>SUM(F$3:F247)+I248</f>
        <v>-0.52557150929536423</v>
      </c>
      <c r="M248" s="21">
        <f>SUM(G$3:G247)+J248</f>
        <v>0</v>
      </c>
      <c r="N248" s="21"/>
      <c r="O248" s="21"/>
      <c r="P248" s="21"/>
      <c r="Q248" s="19">
        <f t="shared" si="19"/>
        <v>5.1397849816523684E-2</v>
      </c>
      <c r="R248" s="19">
        <f t="shared" si="20"/>
        <v>0.2762254113830071</v>
      </c>
      <c r="S248" s="19">
        <f t="shared" si="21"/>
        <v>0</v>
      </c>
      <c r="T248" s="19">
        <f t="shared" si="22"/>
        <v>-0.11915281033098327</v>
      </c>
      <c r="U248" s="19">
        <f t="shared" si="23"/>
        <v>0</v>
      </c>
      <c r="V248" s="19">
        <f t="shared" si="24"/>
        <v>0</v>
      </c>
    </row>
    <row r="249" spans="1:22" x14ac:dyDescent="0.25">
      <c r="A249" s="26">
        <f>Wellpath!E249</f>
        <v>0</v>
      </c>
      <c r="B249" s="22">
        <v>0</v>
      </c>
      <c r="C249" s="22">
        <v>0</v>
      </c>
      <c r="D249" s="22">
        <f>SIN(Wellpath!$O249) * (TAN(Dip) * SIN(Wellpath!$L249) * COS(Wellpath!$L249) - COS(Wellpath!$L249) * COS(Wellpath!$L249) * COS(Wellpath!$O249) - COS(Wellpath!$O249)) / 2</f>
        <v>0</v>
      </c>
      <c r="E249" s="20">
        <f>Model!$W$18*((drdp!B249+drdp!K249)*'MSXY-TI2S'!$B249+(drdp!E249+drdp!N249)*'MSXY-TI2S'!$C249+(drdp!H249+drdp!Q249)*'MSXY-TI2S'!$D249)</f>
        <v>0</v>
      </c>
      <c r="F249" s="20">
        <f>Model!$W$18*((drdp!C249+drdp!L249)*'MSXY-TI2S'!$B249+(drdp!F249+drdp!O249)*'MSXY-TI2S'!$C249+(drdp!I249+drdp!R249)*'MSXY-TI2S'!$D249)</f>
        <v>0</v>
      </c>
      <c r="G249" s="20">
        <f>Model!$W$18*((drdp!D249+drdp!M249)*'MSXY-TI2S'!$B249+(drdp!G249+drdp!P249)*'MSXY-TI2S'!$C249+(drdp!J249+drdp!S249)*'MSXY-TI2S'!$D249)</f>
        <v>0</v>
      </c>
      <c r="H249" s="18">
        <f>Model!$W$18*((drdp!B249)*'MSXY-TI2S'!$B249+(drdp!E249)*'MSXY-TI2S'!$C249+(drdp!H249)*'MSXY-TI2S'!$D249)</f>
        <v>0</v>
      </c>
      <c r="I249" s="18">
        <f>Model!$W$18*((drdp!C249)*'MSXY-TI2S'!$B249+(drdp!F249)*'MSXY-TI2S'!$C249+(drdp!I249)*'MSXY-TI2S'!$D249)</f>
        <v>0</v>
      </c>
      <c r="J249" s="18">
        <f>Model!$W$18*((drdp!D249)*'MSXY-TI2S'!$B249+(drdp!G249)*'MSXY-TI2S'!$C249+(drdp!J249)*'MSXY-TI2S'!$D249)</f>
        <v>0</v>
      </c>
      <c r="K249" s="21">
        <f>SUM(E$3:E248)+H249</f>
        <v>0.22671093889912697</v>
      </c>
      <c r="L249" s="21">
        <f>SUM(F$3:F248)+I249</f>
        <v>-0.52557150929536423</v>
      </c>
      <c r="M249" s="21">
        <f>SUM(G$3:G248)+J249</f>
        <v>0</v>
      </c>
      <c r="N249" s="21"/>
      <c r="O249" s="21"/>
      <c r="P249" s="21"/>
      <c r="Q249" s="19">
        <f t="shared" si="19"/>
        <v>5.1397849816523684E-2</v>
      </c>
      <c r="R249" s="19">
        <f t="shared" si="20"/>
        <v>0.2762254113830071</v>
      </c>
      <c r="S249" s="19">
        <f t="shared" si="21"/>
        <v>0</v>
      </c>
      <c r="T249" s="19">
        <f t="shared" si="22"/>
        <v>-0.11915281033098327</v>
      </c>
      <c r="U249" s="19">
        <f t="shared" si="23"/>
        <v>0</v>
      </c>
      <c r="V249" s="19">
        <f t="shared" si="24"/>
        <v>0</v>
      </c>
    </row>
    <row r="250" spans="1:22" x14ac:dyDescent="0.25">
      <c r="A250" s="26">
        <f>Wellpath!E250</f>
        <v>0</v>
      </c>
      <c r="B250" s="22">
        <v>0</v>
      </c>
      <c r="C250" s="22">
        <v>0</v>
      </c>
      <c r="D250" s="22">
        <f>SIN(Wellpath!$O250) * (TAN(Dip) * SIN(Wellpath!$L250) * COS(Wellpath!$L250) - COS(Wellpath!$L250) * COS(Wellpath!$L250) * COS(Wellpath!$O250) - COS(Wellpath!$O250)) / 2</f>
        <v>0</v>
      </c>
      <c r="E250" s="20">
        <f>Model!$W$18*((drdp!B250+drdp!K250)*'MSXY-TI2S'!$B250+(drdp!E250+drdp!N250)*'MSXY-TI2S'!$C250+(drdp!H250+drdp!Q250)*'MSXY-TI2S'!$D250)</f>
        <v>0</v>
      </c>
      <c r="F250" s="20">
        <f>Model!$W$18*((drdp!C250+drdp!L250)*'MSXY-TI2S'!$B250+(drdp!F250+drdp!O250)*'MSXY-TI2S'!$C250+(drdp!I250+drdp!R250)*'MSXY-TI2S'!$D250)</f>
        <v>0</v>
      </c>
      <c r="G250" s="20">
        <f>Model!$W$18*((drdp!D250+drdp!M250)*'MSXY-TI2S'!$B250+(drdp!G250+drdp!P250)*'MSXY-TI2S'!$C250+(drdp!J250+drdp!S250)*'MSXY-TI2S'!$D250)</f>
        <v>0</v>
      </c>
      <c r="H250" s="18">
        <f>Model!$W$18*((drdp!B250)*'MSXY-TI2S'!$B250+(drdp!E250)*'MSXY-TI2S'!$C250+(drdp!H250)*'MSXY-TI2S'!$D250)</f>
        <v>0</v>
      </c>
      <c r="I250" s="18">
        <f>Model!$W$18*((drdp!C250)*'MSXY-TI2S'!$B250+(drdp!F250)*'MSXY-TI2S'!$C250+(drdp!I250)*'MSXY-TI2S'!$D250)</f>
        <v>0</v>
      </c>
      <c r="J250" s="18">
        <f>Model!$W$18*((drdp!D250)*'MSXY-TI2S'!$B250+(drdp!G250)*'MSXY-TI2S'!$C250+(drdp!J250)*'MSXY-TI2S'!$D250)</f>
        <v>0</v>
      </c>
      <c r="K250" s="21">
        <f>SUM(E$3:E249)+H250</f>
        <v>0.22671093889912697</v>
      </c>
      <c r="L250" s="21">
        <f>SUM(F$3:F249)+I250</f>
        <v>-0.52557150929536423</v>
      </c>
      <c r="M250" s="21">
        <f>SUM(G$3:G249)+J250</f>
        <v>0</v>
      </c>
      <c r="N250" s="21"/>
      <c r="O250" s="21"/>
      <c r="P250" s="21"/>
      <c r="Q250" s="19">
        <f t="shared" si="19"/>
        <v>5.1397849816523684E-2</v>
      </c>
      <c r="R250" s="19">
        <f t="shared" si="20"/>
        <v>0.2762254113830071</v>
      </c>
      <c r="S250" s="19">
        <f t="shared" si="21"/>
        <v>0</v>
      </c>
      <c r="T250" s="19">
        <f t="shared" si="22"/>
        <v>-0.11915281033098327</v>
      </c>
      <c r="U250" s="19">
        <f t="shared" si="23"/>
        <v>0</v>
      </c>
      <c r="V250" s="19">
        <f t="shared" si="24"/>
        <v>0</v>
      </c>
    </row>
    <row r="251" spans="1:22" x14ac:dyDescent="0.25">
      <c r="A251" s="26">
        <f>Wellpath!E251</f>
        <v>0</v>
      </c>
      <c r="B251" s="22">
        <v>0</v>
      </c>
      <c r="C251" s="22">
        <v>0</v>
      </c>
      <c r="D251" s="22">
        <f>SIN(Wellpath!$O251) * (TAN(Dip) * SIN(Wellpath!$L251) * COS(Wellpath!$L251) - COS(Wellpath!$L251) * COS(Wellpath!$L251) * COS(Wellpath!$O251) - COS(Wellpath!$O251)) / 2</f>
        <v>0</v>
      </c>
      <c r="E251" s="20">
        <f>Model!$W$18*((drdp!B251+drdp!K251)*'MSXY-TI2S'!$B251+(drdp!E251+drdp!N251)*'MSXY-TI2S'!$C251+(drdp!H251+drdp!Q251)*'MSXY-TI2S'!$D251)</f>
        <v>0</v>
      </c>
      <c r="F251" s="20">
        <f>Model!$W$18*((drdp!C251+drdp!L251)*'MSXY-TI2S'!$B251+(drdp!F251+drdp!O251)*'MSXY-TI2S'!$C251+(drdp!I251+drdp!R251)*'MSXY-TI2S'!$D251)</f>
        <v>0</v>
      </c>
      <c r="G251" s="20">
        <f>Model!$W$18*((drdp!D251+drdp!M251)*'MSXY-TI2S'!$B251+(drdp!G251+drdp!P251)*'MSXY-TI2S'!$C251+(drdp!J251+drdp!S251)*'MSXY-TI2S'!$D251)</f>
        <v>0</v>
      </c>
      <c r="H251" s="18">
        <f>Model!$W$18*((drdp!B251)*'MSXY-TI2S'!$B251+(drdp!E251)*'MSXY-TI2S'!$C251+(drdp!H251)*'MSXY-TI2S'!$D251)</f>
        <v>0</v>
      </c>
      <c r="I251" s="18">
        <f>Model!$W$18*((drdp!C251)*'MSXY-TI2S'!$B251+(drdp!F251)*'MSXY-TI2S'!$C251+(drdp!I251)*'MSXY-TI2S'!$D251)</f>
        <v>0</v>
      </c>
      <c r="J251" s="18">
        <f>Model!$W$18*((drdp!D251)*'MSXY-TI2S'!$B251+(drdp!G251)*'MSXY-TI2S'!$C251+(drdp!J251)*'MSXY-TI2S'!$D251)</f>
        <v>0</v>
      </c>
      <c r="K251" s="21">
        <f>SUM(E$3:E250)+H251</f>
        <v>0.22671093889912697</v>
      </c>
      <c r="L251" s="21">
        <f>SUM(F$3:F250)+I251</f>
        <v>-0.52557150929536423</v>
      </c>
      <c r="M251" s="21">
        <f>SUM(G$3:G250)+J251</f>
        <v>0</v>
      </c>
      <c r="N251" s="21"/>
      <c r="O251" s="21"/>
      <c r="P251" s="21"/>
      <c r="Q251" s="19">
        <f t="shared" si="19"/>
        <v>5.1397849816523684E-2</v>
      </c>
      <c r="R251" s="19">
        <f t="shared" si="20"/>
        <v>0.2762254113830071</v>
      </c>
      <c r="S251" s="19">
        <f t="shared" si="21"/>
        <v>0</v>
      </c>
      <c r="T251" s="19">
        <f t="shared" si="22"/>
        <v>-0.11915281033098327</v>
      </c>
      <c r="U251" s="19">
        <f t="shared" si="23"/>
        <v>0</v>
      </c>
      <c r="V251" s="19">
        <f t="shared" si="24"/>
        <v>0</v>
      </c>
    </row>
    <row r="252" spans="1:22" x14ac:dyDescent="0.25">
      <c r="A252" s="26">
        <f>Wellpath!E252</f>
        <v>0</v>
      </c>
      <c r="B252" s="22">
        <v>0</v>
      </c>
      <c r="C252" s="22">
        <v>0</v>
      </c>
      <c r="D252" s="22">
        <f>SIN(Wellpath!$O252) * (TAN(Dip) * SIN(Wellpath!$L252) * COS(Wellpath!$L252) - COS(Wellpath!$L252) * COS(Wellpath!$L252) * COS(Wellpath!$O252) - COS(Wellpath!$O252)) / 2</f>
        <v>0</v>
      </c>
      <c r="E252" s="20">
        <f>Model!$W$18*((drdp!B252+drdp!K252)*'MSXY-TI2S'!$B252+(drdp!E252+drdp!N252)*'MSXY-TI2S'!$C252+(drdp!H252+drdp!Q252)*'MSXY-TI2S'!$D252)</f>
        <v>0</v>
      </c>
      <c r="F252" s="20">
        <f>Model!$W$18*((drdp!C252+drdp!L252)*'MSXY-TI2S'!$B252+(drdp!F252+drdp!O252)*'MSXY-TI2S'!$C252+(drdp!I252+drdp!R252)*'MSXY-TI2S'!$D252)</f>
        <v>0</v>
      </c>
      <c r="G252" s="20">
        <f>Model!$W$18*((drdp!D252+drdp!M252)*'MSXY-TI2S'!$B252+(drdp!G252+drdp!P252)*'MSXY-TI2S'!$C252+(drdp!J252+drdp!S252)*'MSXY-TI2S'!$D252)</f>
        <v>0</v>
      </c>
      <c r="H252" s="18">
        <f>Model!$W$18*((drdp!B252)*'MSXY-TI2S'!$B252+(drdp!E252)*'MSXY-TI2S'!$C252+(drdp!H252)*'MSXY-TI2S'!$D252)</f>
        <v>0</v>
      </c>
      <c r="I252" s="18">
        <f>Model!$W$18*((drdp!C252)*'MSXY-TI2S'!$B252+(drdp!F252)*'MSXY-TI2S'!$C252+(drdp!I252)*'MSXY-TI2S'!$D252)</f>
        <v>0</v>
      </c>
      <c r="J252" s="18">
        <f>Model!$W$18*((drdp!D252)*'MSXY-TI2S'!$B252+(drdp!G252)*'MSXY-TI2S'!$C252+(drdp!J252)*'MSXY-TI2S'!$D252)</f>
        <v>0</v>
      </c>
      <c r="K252" s="21">
        <f>SUM(E$3:E251)+H252</f>
        <v>0.22671093889912697</v>
      </c>
      <c r="L252" s="21">
        <f>SUM(F$3:F251)+I252</f>
        <v>-0.52557150929536423</v>
      </c>
      <c r="M252" s="21">
        <f>SUM(G$3:G251)+J252</f>
        <v>0</v>
      </c>
      <c r="N252" s="21"/>
      <c r="O252" s="21"/>
      <c r="P252" s="21"/>
      <c r="Q252" s="19">
        <f t="shared" si="19"/>
        <v>5.1397849816523684E-2</v>
      </c>
      <c r="R252" s="19">
        <f t="shared" si="20"/>
        <v>0.2762254113830071</v>
      </c>
      <c r="S252" s="19">
        <f t="shared" si="21"/>
        <v>0</v>
      </c>
      <c r="T252" s="19">
        <f t="shared" si="22"/>
        <v>-0.11915281033098327</v>
      </c>
      <c r="U252" s="19">
        <f t="shared" si="23"/>
        <v>0</v>
      </c>
      <c r="V252" s="19">
        <f t="shared" si="24"/>
        <v>0</v>
      </c>
    </row>
    <row r="253" spans="1:22" x14ac:dyDescent="0.25">
      <c r="A253" s="26">
        <f>Wellpath!E253</f>
        <v>0</v>
      </c>
      <c r="B253" s="22">
        <v>0</v>
      </c>
      <c r="C253" s="22">
        <v>0</v>
      </c>
      <c r="D253" s="22">
        <f>SIN(Wellpath!$O253) * (TAN(Dip) * SIN(Wellpath!$L253) * COS(Wellpath!$L253) - COS(Wellpath!$L253) * COS(Wellpath!$L253) * COS(Wellpath!$O253) - COS(Wellpath!$O253)) / 2</f>
        <v>0</v>
      </c>
      <c r="E253" s="20">
        <f>Model!$W$18*((drdp!B253+drdp!K253)*'MSXY-TI2S'!$B253+(drdp!E253+drdp!N253)*'MSXY-TI2S'!$C253+(drdp!H253+drdp!Q253)*'MSXY-TI2S'!$D253)</f>
        <v>0</v>
      </c>
      <c r="F253" s="20">
        <f>Model!$W$18*((drdp!C253+drdp!L253)*'MSXY-TI2S'!$B253+(drdp!F253+drdp!O253)*'MSXY-TI2S'!$C253+(drdp!I253+drdp!R253)*'MSXY-TI2S'!$D253)</f>
        <v>0</v>
      </c>
      <c r="G253" s="20">
        <f>Model!$W$18*((drdp!D253+drdp!M253)*'MSXY-TI2S'!$B253+(drdp!G253+drdp!P253)*'MSXY-TI2S'!$C253+(drdp!J253+drdp!S253)*'MSXY-TI2S'!$D253)</f>
        <v>0</v>
      </c>
      <c r="H253" s="18">
        <f>Model!$W$18*((drdp!B253)*'MSXY-TI2S'!$B253+(drdp!E253)*'MSXY-TI2S'!$C253+(drdp!H253)*'MSXY-TI2S'!$D253)</f>
        <v>0</v>
      </c>
      <c r="I253" s="18">
        <f>Model!$W$18*((drdp!C253)*'MSXY-TI2S'!$B253+(drdp!F253)*'MSXY-TI2S'!$C253+(drdp!I253)*'MSXY-TI2S'!$D253)</f>
        <v>0</v>
      </c>
      <c r="J253" s="18">
        <f>Model!$W$18*((drdp!D253)*'MSXY-TI2S'!$B253+(drdp!G253)*'MSXY-TI2S'!$C253+(drdp!J253)*'MSXY-TI2S'!$D253)</f>
        <v>0</v>
      </c>
      <c r="K253" s="21">
        <f>SUM(E$3:E252)+H253</f>
        <v>0.22671093889912697</v>
      </c>
      <c r="L253" s="21">
        <f>SUM(F$3:F252)+I253</f>
        <v>-0.52557150929536423</v>
      </c>
      <c r="M253" s="21">
        <f>SUM(G$3:G252)+J253</f>
        <v>0</v>
      </c>
      <c r="N253" s="21"/>
      <c r="O253" s="21"/>
      <c r="P253" s="21"/>
      <c r="Q253" s="19">
        <f t="shared" si="19"/>
        <v>5.1397849816523684E-2</v>
      </c>
      <c r="R253" s="19">
        <f t="shared" si="20"/>
        <v>0.2762254113830071</v>
      </c>
      <c r="S253" s="19">
        <f t="shared" si="21"/>
        <v>0</v>
      </c>
      <c r="T253" s="19">
        <f t="shared" si="22"/>
        <v>-0.11915281033098327</v>
      </c>
      <c r="U253" s="19">
        <f t="shared" si="23"/>
        <v>0</v>
      </c>
      <c r="V253" s="19">
        <f t="shared" si="24"/>
        <v>0</v>
      </c>
    </row>
    <row r="254" spans="1:22" x14ac:dyDescent="0.25">
      <c r="A254" s="26">
        <f>Wellpath!E254</f>
        <v>0</v>
      </c>
      <c r="B254" s="22">
        <v>0</v>
      </c>
      <c r="C254" s="22">
        <v>0</v>
      </c>
      <c r="D254" s="22">
        <f>SIN(Wellpath!$O254) * (TAN(Dip) * SIN(Wellpath!$L254) * COS(Wellpath!$L254) - COS(Wellpath!$L254) * COS(Wellpath!$L254) * COS(Wellpath!$O254) - COS(Wellpath!$O254)) / 2</f>
        <v>0</v>
      </c>
      <c r="E254" s="20">
        <f>Model!$W$18*((drdp!B254+drdp!K254)*'MSXY-TI2S'!$B254+(drdp!E254+drdp!N254)*'MSXY-TI2S'!$C254+(drdp!H254+drdp!Q254)*'MSXY-TI2S'!$D254)</f>
        <v>0</v>
      </c>
      <c r="F254" s="20">
        <f>Model!$W$18*((drdp!C254+drdp!L254)*'MSXY-TI2S'!$B254+(drdp!F254+drdp!O254)*'MSXY-TI2S'!$C254+(drdp!I254+drdp!R254)*'MSXY-TI2S'!$D254)</f>
        <v>0</v>
      </c>
      <c r="G254" s="20">
        <f>Model!$W$18*((drdp!D254+drdp!M254)*'MSXY-TI2S'!$B254+(drdp!G254+drdp!P254)*'MSXY-TI2S'!$C254+(drdp!J254+drdp!S254)*'MSXY-TI2S'!$D254)</f>
        <v>0</v>
      </c>
      <c r="H254" s="18">
        <f>Model!$W$18*((drdp!B254)*'MSXY-TI2S'!$B254+(drdp!E254)*'MSXY-TI2S'!$C254+(drdp!H254)*'MSXY-TI2S'!$D254)</f>
        <v>0</v>
      </c>
      <c r="I254" s="18">
        <f>Model!$W$18*((drdp!C254)*'MSXY-TI2S'!$B254+(drdp!F254)*'MSXY-TI2S'!$C254+(drdp!I254)*'MSXY-TI2S'!$D254)</f>
        <v>0</v>
      </c>
      <c r="J254" s="18">
        <f>Model!$W$18*((drdp!D254)*'MSXY-TI2S'!$B254+(drdp!G254)*'MSXY-TI2S'!$C254+(drdp!J254)*'MSXY-TI2S'!$D254)</f>
        <v>0</v>
      </c>
      <c r="K254" s="21">
        <f>SUM(E$3:E253)+H254</f>
        <v>0.22671093889912697</v>
      </c>
      <c r="L254" s="21">
        <f>SUM(F$3:F253)+I254</f>
        <v>-0.52557150929536423</v>
      </c>
      <c r="M254" s="21">
        <f>SUM(G$3:G253)+J254</f>
        <v>0</v>
      </c>
      <c r="N254" s="21"/>
      <c r="O254" s="21"/>
      <c r="P254" s="21"/>
      <c r="Q254" s="19">
        <f t="shared" si="19"/>
        <v>5.1397849816523684E-2</v>
      </c>
      <c r="R254" s="19">
        <f t="shared" si="20"/>
        <v>0.2762254113830071</v>
      </c>
      <c r="S254" s="19">
        <f t="shared" si="21"/>
        <v>0</v>
      </c>
      <c r="T254" s="19">
        <f t="shared" si="22"/>
        <v>-0.11915281033098327</v>
      </c>
      <c r="U254" s="19">
        <f t="shared" si="23"/>
        <v>0</v>
      </c>
      <c r="V254" s="19">
        <f t="shared" si="24"/>
        <v>0</v>
      </c>
    </row>
    <row r="255" spans="1:22" x14ac:dyDescent="0.25">
      <c r="A255" s="26">
        <f>Wellpath!E255</f>
        <v>0</v>
      </c>
      <c r="B255" s="22">
        <v>0</v>
      </c>
      <c r="C255" s="22">
        <v>0</v>
      </c>
      <c r="D255" s="22">
        <f>SIN(Wellpath!$O255) * (TAN(Dip) * SIN(Wellpath!$L255) * COS(Wellpath!$L255) - COS(Wellpath!$L255) * COS(Wellpath!$L255) * COS(Wellpath!$O255) - COS(Wellpath!$O255)) / 2</f>
        <v>0</v>
      </c>
      <c r="E255" s="20">
        <f>Model!$W$18*((drdp!B255+drdp!K255)*'MSXY-TI2S'!$B255+(drdp!E255+drdp!N255)*'MSXY-TI2S'!$C255+(drdp!H255+drdp!Q255)*'MSXY-TI2S'!$D255)</f>
        <v>0</v>
      </c>
      <c r="F255" s="20">
        <f>Model!$W$18*((drdp!C255+drdp!L255)*'MSXY-TI2S'!$B255+(drdp!F255+drdp!O255)*'MSXY-TI2S'!$C255+(drdp!I255+drdp!R255)*'MSXY-TI2S'!$D255)</f>
        <v>0</v>
      </c>
      <c r="G255" s="20">
        <f>Model!$W$18*((drdp!D255+drdp!M255)*'MSXY-TI2S'!$B255+(drdp!G255+drdp!P255)*'MSXY-TI2S'!$C255+(drdp!J255+drdp!S255)*'MSXY-TI2S'!$D255)</f>
        <v>0</v>
      </c>
      <c r="H255" s="18">
        <f>Model!$W$18*((drdp!B255)*'MSXY-TI2S'!$B255+(drdp!E255)*'MSXY-TI2S'!$C255+(drdp!H255)*'MSXY-TI2S'!$D255)</f>
        <v>0</v>
      </c>
      <c r="I255" s="18">
        <f>Model!$W$18*((drdp!C255)*'MSXY-TI2S'!$B255+(drdp!F255)*'MSXY-TI2S'!$C255+(drdp!I255)*'MSXY-TI2S'!$D255)</f>
        <v>0</v>
      </c>
      <c r="J255" s="18">
        <f>Model!$W$18*((drdp!D255)*'MSXY-TI2S'!$B255+(drdp!G255)*'MSXY-TI2S'!$C255+(drdp!J255)*'MSXY-TI2S'!$D255)</f>
        <v>0</v>
      </c>
      <c r="K255" s="21">
        <f>SUM(E$3:E254)+H255</f>
        <v>0.22671093889912697</v>
      </c>
      <c r="L255" s="21">
        <f>SUM(F$3:F254)+I255</f>
        <v>-0.52557150929536423</v>
      </c>
      <c r="M255" s="21">
        <f>SUM(G$3:G254)+J255</f>
        <v>0</v>
      </c>
      <c r="N255" s="21"/>
      <c r="O255" s="21"/>
      <c r="P255" s="21"/>
      <c r="Q255" s="19">
        <f t="shared" si="19"/>
        <v>5.1397849816523684E-2</v>
      </c>
      <c r="R255" s="19">
        <f t="shared" si="20"/>
        <v>0.2762254113830071</v>
      </c>
      <c r="S255" s="19">
        <f t="shared" si="21"/>
        <v>0</v>
      </c>
      <c r="T255" s="19">
        <f t="shared" si="22"/>
        <v>-0.11915281033098327</v>
      </c>
      <c r="U255" s="19">
        <f t="shared" si="23"/>
        <v>0</v>
      </c>
      <c r="V255" s="19">
        <f t="shared" si="24"/>
        <v>0</v>
      </c>
    </row>
    <row r="256" spans="1:22" x14ac:dyDescent="0.25">
      <c r="A256" s="26">
        <f>Wellpath!E256</f>
        <v>0</v>
      </c>
      <c r="B256" s="22">
        <v>0</v>
      </c>
      <c r="C256" s="22">
        <v>0</v>
      </c>
      <c r="D256" s="22">
        <f>SIN(Wellpath!$O256) * (TAN(Dip) * SIN(Wellpath!$L256) * COS(Wellpath!$L256) - COS(Wellpath!$L256) * COS(Wellpath!$L256) * COS(Wellpath!$O256) - COS(Wellpath!$O256)) / 2</f>
        <v>0</v>
      </c>
      <c r="E256" s="20">
        <f>Model!$W$18*((drdp!B256+drdp!K256)*'MSXY-TI2S'!$B256+(drdp!E256+drdp!N256)*'MSXY-TI2S'!$C256+(drdp!H256+drdp!Q256)*'MSXY-TI2S'!$D256)</f>
        <v>0</v>
      </c>
      <c r="F256" s="20">
        <f>Model!$W$18*((drdp!C256+drdp!L256)*'MSXY-TI2S'!$B256+(drdp!F256+drdp!O256)*'MSXY-TI2S'!$C256+(drdp!I256+drdp!R256)*'MSXY-TI2S'!$D256)</f>
        <v>0</v>
      </c>
      <c r="G256" s="20">
        <f>Model!$W$18*((drdp!D256+drdp!M256)*'MSXY-TI2S'!$B256+(drdp!G256+drdp!P256)*'MSXY-TI2S'!$C256+(drdp!J256+drdp!S256)*'MSXY-TI2S'!$D256)</f>
        <v>0</v>
      </c>
      <c r="H256" s="18">
        <f>Model!$W$18*((drdp!B256)*'MSXY-TI2S'!$B256+(drdp!E256)*'MSXY-TI2S'!$C256+(drdp!H256)*'MSXY-TI2S'!$D256)</f>
        <v>0</v>
      </c>
      <c r="I256" s="18">
        <f>Model!$W$18*((drdp!C256)*'MSXY-TI2S'!$B256+(drdp!F256)*'MSXY-TI2S'!$C256+(drdp!I256)*'MSXY-TI2S'!$D256)</f>
        <v>0</v>
      </c>
      <c r="J256" s="18">
        <f>Model!$W$18*((drdp!D256)*'MSXY-TI2S'!$B256+(drdp!G256)*'MSXY-TI2S'!$C256+(drdp!J256)*'MSXY-TI2S'!$D256)</f>
        <v>0</v>
      </c>
      <c r="K256" s="21">
        <f>SUM(E$3:E255)+H256</f>
        <v>0.22671093889912697</v>
      </c>
      <c r="L256" s="21">
        <f>SUM(F$3:F255)+I256</f>
        <v>-0.52557150929536423</v>
      </c>
      <c r="M256" s="21">
        <f>SUM(G$3:G255)+J256</f>
        <v>0</v>
      </c>
      <c r="N256" s="21"/>
      <c r="O256" s="21"/>
      <c r="P256" s="21"/>
      <c r="Q256" s="19">
        <f t="shared" si="19"/>
        <v>5.1397849816523684E-2</v>
      </c>
      <c r="R256" s="19">
        <f t="shared" si="20"/>
        <v>0.2762254113830071</v>
      </c>
      <c r="S256" s="19">
        <f t="shared" si="21"/>
        <v>0</v>
      </c>
      <c r="T256" s="19">
        <f t="shared" si="22"/>
        <v>-0.11915281033098327</v>
      </c>
      <c r="U256" s="19">
        <f t="shared" si="23"/>
        <v>0</v>
      </c>
      <c r="V256" s="19">
        <f t="shared" si="24"/>
        <v>0</v>
      </c>
    </row>
    <row r="257" spans="1:22" x14ac:dyDescent="0.25">
      <c r="A257" s="26">
        <f>Wellpath!E257</f>
        <v>0</v>
      </c>
      <c r="B257" s="22">
        <v>0</v>
      </c>
      <c r="C257" s="22">
        <v>0</v>
      </c>
      <c r="D257" s="22">
        <f>SIN(Wellpath!$O257) * (TAN(Dip) * SIN(Wellpath!$L257) * COS(Wellpath!$L257) - COS(Wellpath!$L257) * COS(Wellpath!$L257) * COS(Wellpath!$O257) - COS(Wellpath!$O257)) / 2</f>
        <v>0</v>
      </c>
      <c r="E257" s="20">
        <f>Model!$W$18*((drdp!B257+drdp!K257)*'MSXY-TI2S'!$B257+(drdp!E257+drdp!N257)*'MSXY-TI2S'!$C257+(drdp!H257+drdp!Q257)*'MSXY-TI2S'!$D257)</f>
        <v>0</v>
      </c>
      <c r="F257" s="20">
        <f>Model!$W$18*((drdp!C257+drdp!L257)*'MSXY-TI2S'!$B257+(drdp!F257+drdp!O257)*'MSXY-TI2S'!$C257+(drdp!I257+drdp!R257)*'MSXY-TI2S'!$D257)</f>
        <v>0</v>
      </c>
      <c r="G257" s="20">
        <f>Model!$W$18*((drdp!D257+drdp!M257)*'MSXY-TI2S'!$B257+(drdp!G257+drdp!P257)*'MSXY-TI2S'!$C257+(drdp!J257+drdp!S257)*'MSXY-TI2S'!$D257)</f>
        <v>0</v>
      </c>
      <c r="H257" s="18">
        <f>Model!$W$18*((drdp!B257)*'MSXY-TI2S'!$B257+(drdp!E257)*'MSXY-TI2S'!$C257+(drdp!H257)*'MSXY-TI2S'!$D257)</f>
        <v>0</v>
      </c>
      <c r="I257" s="18">
        <f>Model!$W$18*((drdp!C257)*'MSXY-TI2S'!$B257+(drdp!F257)*'MSXY-TI2S'!$C257+(drdp!I257)*'MSXY-TI2S'!$D257)</f>
        <v>0</v>
      </c>
      <c r="J257" s="18">
        <f>Model!$W$18*((drdp!D257)*'MSXY-TI2S'!$B257+(drdp!G257)*'MSXY-TI2S'!$C257+(drdp!J257)*'MSXY-TI2S'!$D257)</f>
        <v>0</v>
      </c>
      <c r="K257" s="21">
        <f>SUM(E$3:E256)+H257</f>
        <v>0.22671093889912697</v>
      </c>
      <c r="L257" s="21">
        <f>SUM(F$3:F256)+I257</f>
        <v>-0.52557150929536423</v>
      </c>
      <c r="M257" s="21">
        <f>SUM(G$3:G256)+J257</f>
        <v>0</v>
      </c>
      <c r="N257" s="21"/>
      <c r="O257" s="21"/>
      <c r="P257" s="21"/>
      <c r="Q257" s="19">
        <f t="shared" si="19"/>
        <v>5.1397849816523684E-2</v>
      </c>
      <c r="R257" s="19">
        <f t="shared" si="20"/>
        <v>0.2762254113830071</v>
      </c>
      <c r="S257" s="19">
        <f t="shared" si="21"/>
        <v>0</v>
      </c>
      <c r="T257" s="19">
        <f t="shared" si="22"/>
        <v>-0.11915281033098327</v>
      </c>
      <c r="U257" s="19">
        <f t="shared" si="23"/>
        <v>0</v>
      </c>
      <c r="V257" s="19">
        <f t="shared" si="24"/>
        <v>0</v>
      </c>
    </row>
    <row r="258" spans="1:22" x14ac:dyDescent="0.25">
      <c r="A258" s="26">
        <f>Wellpath!E258</f>
        <v>0</v>
      </c>
      <c r="B258" s="22">
        <v>0</v>
      </c>
      <c r="C258" s="22">
        <v>0</v>
      </c>
      <c r="D258" s="22">
        <f>SIN(Wellpath!$O258) * (TAN(Dip) * SIN(Wellpath!$L258) * COS(Wellpath!$L258) - COS(Wellpath!$L258) * COS(Wellpath!$L258) * COS(Wellpath!$O258) - COS(Wellpath!$O258)) / 2</f>
        <v>0</v>
      </c>
      <c r="E258" s="20">
        <f>Model!$W$18*((drdp!B258+drdp!K258)*'MSXY-TI2S'!$B258+(drdp!E258+drdp!N258)*'MSXY-TI2S'!$C258+(drdp!H258+drdp!Q258)*'MSXY-TI2S'!$D258)</f>
        <v>0</v>
      </c>
      <c r="F258" s="20">
        <f>Model!$W$18*((drdp!C258+drdp!L258)*'MSXY-TI2S'!$B258+(drdp!F258+drdp!O258)*'MSXY-TI2S'!$C258+(drdp!I258+drdp!R258)*'MSXY-TI2S'!$D258)</f>
        <v>0</v>
      </c>
      <c r="G258" s="20">
        <f>Model!$W$18*((drdp!D258+drdp!M258)*'MSXY-TI2S'!$B258+(drdp!G258+drdp!P258)*'MSXY-TI2S'!$C258+(drdp!J258+drdp!S258)*'MSXY-TI2S'!$D258)</f>
        <v>0</v>
      </c>
      <c r="H258" s="18">
        <f>Model!$W$18*((drdp!B258)*'MSXY-TI2S'!$B258+(drdp!E258)*'MSXY-TI2S'!$C258+(drdp!H258)*'MSXY-TI2S'!$D258)</f>
        <v>0</v>
      </c>
      <c r="I258" s="18">
        <f>Model!$W$18*((drdp!C258)*'MSXY-TI2S'!$B258+(drdp!F258)*'MSXY-TI2S'!$C258+(drdp!I258)*'MSXY-TI2S'!$D258)</f>
        <v>0</v>
      </c>
      <c r="J258" s="18">
        <f>Model!$W$18*((drdp!D258)*'MSXY-TI2S'!$B258+(drdp!G258)*'MSXY-TI2S'!$C258+(drdp!J258)*'MSXY-TI2S'!$D258)</f>
        <v>0</v>
      </c>
      <c r="K258" s="21">
        <f>SUM(E$3:E257)+H258</f>
        <v>0.22671093889912697</v>
      </c>
      <c r="L258" s="21">
        <f>SUM(F$3:F257)+I258</f>
        <v>-0.52557150929536423</v>
      </c>
      <c r="M258" s="21">
        <f>SUM(G$3:G257)+J258</f>
        <v>0</v>
      </c>
      <c r="N258" s="21"/>
      <c r="O258" s="21"/>
      <c r="P258" s="21"/>
      <c r="Q258" s="19">
        <f t="shared" si="19"/>
        <v>5.1397849816523684E-2</v>
      </c>
      <c r="R258" s="19">
        <f t="shared" si="20"/>
        <v>0.2762254113830071</v>
      </c>
      <c r="S258" s="19">
        <f t="shared" si="21"/>
        <v>0</v>
      </c>
      <c r="T258" s="19">
        <f t="shared" si="22"/>
        <v>-0.11915281033098327</v>
      </c>
      <c r="U258" s="19">
        <f t="shared" si="23"/>
        <v>0</v>
      </c>
      <c r="V258" s="19">
        <f t="shared" si="24"/>
        <v>0</v>
      </c>
    </row>
    <row r="259" spans="1:22" x14ac:dyDescent="0.25">
      <c r="A259" s="26">
        <f>Wellpath!E259</f>
        <v>0</v>
      </c>
      <c r="B259" s="22">
        <v>0</v>
      </c>
      <c r="C259" s="22">
        <v>0</v>
      </c>
      <c r="D259" s="22">
        <f>SIN(Wellpath!$O259) * (TAN(Dip) * SIN(Wellpath!$L259) * COS(Wellpath!$L259) - COS(Wellpath!$L259) * COS(Wellpath!$L259) * COS(Wellpath!$O259) - COS(Wellpath!$O259)) / 2</f>
        <v>0</v>
      </c>
      <c r="E259" s="20">
        <f>Model!$W$18*((drdp!B259+drdp!K259)*'MSXY-TI2S'!$B259+(drdp!E259+drdp!N259)*'MSXY-TI2S'!$C259+(drdp!H259+drdp!Q259)*'MSXY-TI2S'!$D259)</f>
        <v>0</v>
      </c>
      <c r="F259" s="20">
        <f>Model!$W$18*((drdp!C259+drdp!L259)*'MSXY-TI2S'!$B259+(drdp!F259+drdp!O259)*'MSXY-TI2S'!$C259+(drdp!I259+drdp!R259)*'MSXY-TI2S'!$D259)</f>
        <v>0</v>
      </c>
      <c r="G259" s="20">
        <f>Model!$W$18*((drdp!D259+drdp!M259)*'MSXY-TI2S'!$B259+(drdp!G259+drdp!P259)*'MSXY-TI2S'!$C259+(drdp!J259+drdp!S259)*'MSXY-TI2S'!$D259)</f>
        <v>0</v>
      </c>
      <c r="H259" s="18">
        <f>Model!$W$18*((drdp!B259)*'MSXY-TI2S'!$B259+(drdp!E259)*'MSXY-TI2S'!$C259+(drdp!H259)*'MSXY-TI2S'!$D259)</f>
        <v>0</v>
      </c>
      <c r="I259" s="18">
        <f>Model!$W$18*((drdp!C259)*'MSXY-TI2S'!$B259+(drdp!F259)*'MSXY-TI2S'!$C259+(drdp!I259)*'MSXY-TI2S'!$D259)</f>
        <v>0</v>
      </c>
      <c r="J259" s="18">
        <f>Model!$W$18*((drdp!D259)*'MSXY-TI2S'!$B259+(drdp!G259)*'MSXY-TI2S'!$C259+(drdp!J259)*'MSXY-TI2S'!$D259)</f>
        <v>0</v>
      </c>
      <c r="K259" s="21">
        <f>SUM(E$3:E258)+H259</f>
        <v>0.22671093889912697</v>
      </c>
      <c r="L259" s="21">
        <f>SUM(F$3:F258)+I259</f>
        <v>-0.52557150929536423</v>
      </c>
      <c r="M259" s="21">
        <f>SUM(G$3:G258)+J259</f>
        <v>0</v>
      </c>
      <c r="N259" s="21"/>
      <c r="O259" s="21"/>
      <c r="P259" s="21"/>
      <c r="Q259" s="19">
        <f t="shared" si="19"/>
        <v>5.1397849816523684E-2</v>
      </c>
      <c r="R259" s="19">
        <f t="shared" si="20"/>
        <v>0.2762254113830071</v>
      </c>
      <c r="S259" s="19">
        <f t="shared" si="21"/>
        <v>0</v>
      </c>
      <c r="T259" s="19">
        <f t="shared" si="22"/>
        <v>-0.11915281033098327</v>
      </c>
      <c r="U259" s="19">
        <f t="shared" si="23"/>
        <v>0</v>
      </c>
      <c r="V259" s="19">
        <f t="shared" si="24"/>
        <v>0</v>
      </c>
    </row>
    <row r="260" spans="1:22" x14ac:dyDescent="0.25">
      <c r="A260" s="26">
        <f>Wellpath!E260</f>
        <v>0</v>
      </c>
      <c r="B260" s="22">
        <v>0</v>
      </c>
      <c r="C260" s="22">
        <v>0</v>
      </c>
      <c r="D260" s="22">
        <f>SIN(Wellpath!$O260) * (TAN(Dip) * SIN(Wellpath!$L260) * COS(Wellpath!$L260) - COS(Wellpath!$L260) * COS(Wellpath!$L260) * COS(Wellpath!$O260) - COS(Wellpath!$O260)) / 2</f>
        <v>0</v>
      </c>
      <c r="E260" s="20">
        <f>Model!$W$18*((drdp!B260+drdp!K260)*'MSXY-TI2S'!$B260+(drdp!E260+drdp!N260)*'MSXY-TI2S'!$C260+(drdp!H260+drdp!Q260)*'MSXY-TI2S'!$D260)</f>
        <v>0</v>
      </c>
      <c r="F260" s="20">
        <f>Model!$W$18*((drdp!C260+drdp!L260)*'MSXY-TI2S'!$B260+(drdp!F260+drdp!O260)*'MSXY-TI2S'!$C260+(drdp!I260+drdp!R260)*'MSXY-TI2S'!$D260)</f>
        <v>0</v>
      </c>
      <c r="G260" s="20">
        <f>Model!$W$18*((drdp!D260+drdp!M260)*'MSXY-TI2S'!$B260+(drdp!G260+drdp!P260)*'MSXY-TI2S'!$C260+(drdp!J260+drdp!S260)*'MSXY-TI2S'!$D260)</f>
        <v>0</v>
      </c>
      <c r="H260" s="18">
        <f>Model!$W$18*((drdp!B260)*'MSXY-TI2S'!$B260+(drdp!E260)*'MSXY-TI2S'!$C260+(drdp!H260)*'MSXY-TI2S'!$D260)</f>
        <v>0</v>
      </c>
      <c r="I260" s="18">
        <f>Model!$W$18*((drdp!C260)*'MSXY-TI2S'!$B260+(drdp!F260)*'MSXY-TI2S'!$C260+(drdp!I260)*'MSXY-TI2S'!$D260)</f>
        <v>0</v>
      </c>
      <c r="J260" s="18">
        <f>Model!$W$18*((drdp!D260)*'MSXY-TI2S'!$B260+(drdp!G260)*'MSXY-TI2S'!$C260+(drdp!J260)*'MSXY-TI2S'!$D260)</f>
        <v>0</v>
      </c>
      <c r="K260" s="21">
        <f>SUM(E$3:E259)+H260</f>
        <v>0.22671093889912697</v>
      </c>
      <c r="L260" s="21">
        <f>SUM(F$3:F259)+I260</f>
        <v>-0.52557150929536423</v>
      </c>
      <c r="M260" s="21">
        <f>SUM(G$3:G259)+J260</f>
        <v>0</v>
      </c>
      <c r="N260" s="21"/>
      <c r="O260" s="21"/>
      <c r="P260" s="21"/>
      <c r="Q260" s="19">
        <f t="shared" si="19"/>
        <v>5.1397849816523684E-2</v>
      </c>
      <c r="R260" s="19">
        <f t="shared" si="20"/>
        <v>0.2762254113830071</v>
      </c>
      <c r="S260" s="19">
        <f t="shared" si="21"/>
        <v>0</v>
      </c>
      <c r="T260" s="19">
        <f t="shared" si="22"/>
        <v>-0.11915281033098327</v>
      </c>
      <c r="U260" s="19">
        <f t="shared" si="23"/>
        <v>0</v>
      </c>
      <c r="V260" s="19">
        <f t="shared" si="24"/>
        <v>0</v>
      </c>
    </row>
    <row r="261" spans="1:22" x14ac:dyDescent="0.25">
      <c r="A261" s="26">
        <f>Wellpath!E261</f>
        <v>0</v>
      </c>
      <c r="B261" s="22">
        <v>0</v>
      </c>
      <c r="C261" s="22">
        <v>0</v>
      </c>
      <c r="D261" s="22">
        <f>SIN(Wellpath!$O261) * (TAN(Dip) * SIN(Wellpath!$L261) * COS(Wellpath!$L261) - COS(Wellpath!$L261) * COS(Wellpath!$L261) * COS(Wellpath!$O261) - COS(Wellpath!$O261)) / 2</f>
        <v>0</v>
      </c>
      <c r="E261" s="20">
        <f>Model!$W$18*((drdp!B261+drdp!K261)*'MSXY-TI2S'!$B261+(drdp!E261+drdp!N261)*'MSXY-TI2S'!$C261+(drdp!H261+drdp!Q261)*'MSXY-TI2S'!$D261)</f>
        <v>0</v>
      </c>
      <c r="F261" s="20">
        <f>Model!$W$18*((drdp!C261+drdp!L261)*'MSXY-TI2S'!$B261+(drdp!F261+drdp!O261)*'MSXY-TI2S'!$C261+(drdp!I261+drdp!R261)*'MSXY-TI2S'!$D261)</f>
        <v>0</v>
      </c>
      <c r="G261" s="20">
        <f>Model!$W$18*((drdp!D261+drdp!M261)*'MSXY-TI2S'!$B261+(drdp!G261+drdp!P261)*'MSXY-TI2S'!$C261+(drdp!J261+drdp!S261)*'MSXY-TI2S'!$D261)</f>
        <v>0</v>
      </c>
      <c r="H261" s="18">
        <f>Model!$W$18*((drdp!B261)*'MSXY-TI2S'!$B261+(drdp!E261)*'MSXY-TI2S'!$C261+(drdp!H261)*'MSXY-TI2S'!$D261)</f>
        <v>0</v>
      </c>
      <c r="I261" s="18">
        <f>Model!$W$18*((drdp!C261)*'MSXY-TI2S'!$B261+(drdp!F261)*'MSXY-TI2S'!$C261+(drdp!I261)*'MSXY-TI2S'!$D261)</f>
        <v>0</v>
      </c>
      <c r="J261" s="18">
        <f>Model!$W$18*((drdp!D261)*'MSXY-TI2S'!$B261+(drdp!G261)*'MSXY-TI2S'!$C261+(drdp!J261)*'MSXY-TI2S'!$D261)</f>
        <v>0</v>
      </c>
      <c r="K261" s="21">
        <f>SUM(E$3:E260)+H261</f>
        <v>0.22671093889912697</v>
      </c>
      <c r="L261" s="21">
        <f>SUM(F$3:F260)+I261</f>
        <v>-0.52557150929536423</v>
      </c>
      <c r="M261" s="21">
        <f>SUM(G$3:G260)+J261</f>
        <v>0</v>
      </c>
      <c r="N261" s="21"/>
      <c r="O261" s="21"/>
      <c r="P261" s="21"/>
      <c r="Q261" s="19">
        <f t="shared" si="19"/>
        <v>5.1397849816523684E-2</v>
      </c>
      <c r="R261" s="19">
        <f t="shared" si="20"/>
        <v>0.2762254113830071</v>
      </c>
      <c r="S261" s="19">
        <f t="shared" si="21"/>
        <v>0</v>
      </c>
      <c r="T261" s="19">
        <f t="shared" si="22"/>
        <v>-0.11915281033098327</v>
      </c>
      <c r="U261" s="19">
        <f t="shared" si="23"/>
        <v>0</v>
      </c>
      <c r="V261" s="19">
        <f t="shared" si="24"/>
        <v>0</v>
      </c>
    </row>
    <row r="262" spans="1:22" x14ac:dyDescent="0.25">
      <c r="A262" s="26">
        <f>Wellpath!E262</f>
        <v>0</v>
      </c>
      <c r="B262" s="22">
        <v>0</v>
      </c>
      <c r="C262" s="22">
        <v>0</v>
      </c>
      <c r="D262" s="22">
        <f>SIN(Wellpath!$O262) * (TAN(Dip) * SIN(Wellpath!$L262) * COS(Wellpath!$L262) - COS(Wellpath!$L262) * COS(Wellpath!$L262) * COS(Wellpath!$O262) - COS(Wellpath!$O262)) / 2</f>
        <v>0</v>
      </c>
      <c r="E262" s="20">
        <f>Model!$W$18*((drdp!B262+drdp!K262)*'MSXY-TI2S'!$B262+(drdp!E262+drdp!N262)*'MSXY-TI2S'!$C262+(drdp!H262+drdp!Q262)*'MSXY-TI2S'!$D262)</f>
        <v>0</v>
      </c>
      <c r="F262" s="20">
        <f>Model!$W$18*((drdp!C262+drdp!L262)*'MSXY-TI2S'!$B262+(drdp!F262+drdp!O262)*'MSXY-TI2S'!$C262+(drdp!I262+drdp!R262)*'MSXY-TI2S'!$D262)</f>
        <v>0</v>
      </c>
      <c r="G262" s="20">
        <f>Model!$W$18*((drdp!D262+drdp!M262)*'MSXY-TI2S'!$B262+(drdp!G262+drdp!P262)*'MSXY-TI2S'!$C262+(drdp!J262+drdp!S262)*'MSXY-TI2S'!$D262)</f>
        <v>0</v>
      </c>
      <c r="H262" s="18">
        <f>Model!$W$18*((drdp!B262)*'MSXY-TI2S'!$B262+(drdp!E262)*'MSXY-TI2S'!$C262+(drdp!H262)*'MSXY-TI2S'!$D262)</f>
        <v>0</v>
      </c>
      <c r="I262" s="18">
        <f>Model!$W$18*((drdp!C262)*'MSXY-TI2S'!$B262+(drdp!F262)*'MSXY-TI2S'!$C262+(drdp!I262)*'MSXY-TI2S'!$D262)</f>
        <v>0</v>
      </c>
      <c r="J262" s="18">
        <f>Model!$W$18*((drdp!D262)*'MSXY-TI2S'!$B262+(drdp!G262)*'MSXY-TI2S'!$C262+(drdp!J262)*'MSXY-TI2S'!$D262)</f>
        <v>0</v>
      </c>
      <c r="K262" s="21">
        <f>SUM(E$3:E261)+H262</f>
        <v>0.22671093889912697</v>
      </c>
      <c r="L262" s="21">
        <f>SUM(F$3:F261)+I262</f>
        <v>-0.52557150929536423</v>
      </c>
      <c r="M262" s="21">
        <f>SUM(G$3:G261)+J262</f>
        <v>0</v>
      </c>
      <c r="N262" s="21"/>
      <c r="O262" s="21"/>
      <c r="P262" s="21"/>
      <c r="Q262" s="19">
        <f t="shared" ref="Q262:Q270" si="25">K262^2</f>
        <v>5.1397849816523684E-2</v>
      </c>
      <c r="R262" s="19">
        <f t="shared" ref="R262:R270" si="26">L262^2</f>
        <v>0.2762254113830071</v>
      </c>
      <c r="S262" s="19">
        <f t="shared" ref="S262:S270" si="27">M262^2</f>
        <v>0</v>
      </c>
      <c r="T262" s="19">
        <f t="shared" ref="T262:T270" si="28">K262*L262</f>
        <v>-0.11915281033098327</v>
      </c>
      <c r="U262" s="19">
        <f t="shared" ref="U262:U270" si="29">K262*M262</f>
        <v>0</v>
      </c>
      <c r="V262" s="19">
        <f t="shared" ref="V262:V270" si="30">L262*M262</f>
        <v>0</v>
      </c>
    </row>
    <row r="263" spans="1:22" x14ac:dyDescent="0.25">
      <c r="A263" s="26">
        <f>Wellpath!E263</f>
        <v>0</v>
      </c>
      <c r="B263" s="22">
        <v>0</v>
      </c>
      <c r="C263" s="22">
        <v>0</v>
      </c>
      <c r="D263" s="22">
        <f>SIN(Wellpath!$O263) * (TAN(Dip) * SIN(Wellpath!$L263) * COS(Wellpath!$L263) - COS(Wellpath!$L263) * COS(Wellpath!$L263) * COS(Wellpath!$O263) - COS(Wellpath!$O263)) / 2</f>
        <v>0</v>
      </c>
      <c r="E263" s="20">
        <f>Model!$W$18*((drdp!B263+drdp!K263)*'MSXY-TI2S'!$B263+(drdp!E263+drdp!N263)*'MSXY-TI2S'!$C263+(drdp!H263+drdp!Q263)*'MSXY-TI2S'!$D263)</f>
        <v>0</v>
      </c>
      <c r="F263" s="20">
        <f>Model!$W$18*((drdp!C263+drdp!L263)*'MSXY-TI2S'!$B263+(drdp!F263+drdp!O263)*'MSXY-TI2S'!$C263+(drdp!I263+drdp!R263)*'MSXY-TI2S'!$D263)</f>
        <v>0</v>
      </c>
      <c r="G263" s="20">
        <f>Model!$W$18*((drdp!D263+drdp!M263)*'MSXY-TI2S'!$B263+(drdp!G263+drdp!P263)*'MSXY-TI2S'!$C263+(drdp!J263+drdp!S263)*'MSXY-TI2S'!$D263)</f>
        <v>0</v>
      </c>
      <c r="H263" s="18">
        <f>Model!$W$18*((drdp!B263)*'MSXY-TI2S'!$B263+(drdp!E263)*'MSXY-TI2S'!$C263+(drdp!H263)*'MSXY-TI2S'!$D263)</f>
        <v>0</v>
      </c>
      <c r="I263" s="18">
        <f>Model!$W$18*((drdp!C263)*'MSXY-TI2S'!$B263+(drdp!F263)*'MSXY-TI2S'!$C263+(drdp!I263)*'MSXY-TI2S'!$D263)</f>
        <v>0</v>
      </c>
      <c r="J263" s="18">
        <f>Model!$W$18*((drdp!D263)*'MSXY-TI2S'!$B263+(drdp!G263)*'MSXY-TI2S'!$C263+(drdp!J263)*'MSXY-TI2S'!$D263)</f>
        <v>0</v>
      </c>
      <c r="K263" s="21">
        <f>SUM(E$3:E262)+H263</f>
        <v>0.22671093889912697</v>
      </c>
      <c r="L263" s="21">
        <f>SUM(F$3:F262)+I263</f>
        <v>-0.52557150929536423</v>
      </c>
      <c r="M263" s="21">
        <f>SUM(G$3:G262)+J263</f>
        <v>0</v>
      </c>
      <c r="N263" s="21"/>
      <c r="O263" s="21"/>
      <c r="P263" s="21"/>
      <c r="Q263" s="19">
        <f t="shared" si="25"/>
        <v>5.1397849816523684E-2</v>
      </c>
      <c r="R263" s="19">
        <f t="shared" si="26"/>
        <v>0.2762254113830071</v>
      </c>
      <c r="S263" s="19">
        <f t="shared" si="27"/>
        <v>0</v>
      </c>
      <c r="T263" s="19">
        <f t="shared" si="28"/>
        <v>-0.11915281033098327</v>
      </c>
      <c r="U263" s="19">
        <f t="shared" si="29"/>
        <v>0</v>
      </c>
      <c r="V263" s="19">
        <f t="shared" si="30"/>
        <v>0</v>
      </c>
    </row>
    <row r="264" spans="1:22" x14ac:dyDescent="0.25">
      <c r="A264" s="26">
        <f>Wellpath!E264</f>
        <v>0</v>
      </c>
      <c r="B264" s="22">
        <v>0</v>
      </c>
      <c r="C264" s="22">
        <v>0</v>
      </c>
      <c r="D264" s="22">
        <f>SIN(Wellpath!$O264) * (TAN(Dip) * SIN(Wellpath!$L264) * COS(Wellpath!$L264) - COS(Wellpath!$L264) * COS(Wellpath!$L264) * COS(Wellpath!$O264) - COS(Wellpath!$O264)) / 2</f>
        <v>0</v>
      </c>
      <c r="E264" s="20">
        <f>Model!$W$18*((drdp!B264+drdp!K264)*'MSXY-TI2S'!$B264+(drdp!E264+drdp!N264)*'MSXY-TI2S'!$C264+(drdp!H264+drdp!Q264)*'MSXY-TI2S'!$D264)</f>
        <v>0</v>
      </c>
      <c r="F264" s="20">
        <f>Model!$W$18*((drdp!C264+drdp!L264)*'MSXY-TI2S'!$B264+(drdp!F264+drdp!O264)*'MSXY-TI2S'!$C264+(drdp!I264+drdp!R264)*'MSXY-TI2S'!$D264)</f>
        <v>0</v>
      </c>
      <c r="G264" s="20">
        <f>Model!$W$18*((drdp!D264+drdp!M264)*'MSXY-TI2S'!$B264+(drdp!G264+drdp!P264)*'MSXY-TI2S'!$C264+(drdp!J264+drdp!S264)*'MSXY-TI2S'!$D264)</f>
        <v>0</v>
      </c>
      <c r="H264" s="18">
        <f>Model!$W$18*((drdp!B264)*'MSXY-TI2S'!$B264+(drdp!E264)*'MSXY-TI2S'!$C264+(drdp!H264)*'MSXY-TI2S'!$D264)</f>
        <v>0</v>
      </c>
      <c r="I264" s="18">
        <f>Model!$W$18*((drdp!C264)*'MSXY-TI2S'!$B264+(drdp!F264)*'MSXY-TI2S'!$C264+(drdp!I264)*'MSXY-TI2S'!$D264)</f>
        <v>0</v>
      </c>
      <c r="J264" s="18">
        <f>Model!$W$18*((drdp!D264)*'MSXY-TI2S'!$B264+(drdp!G264)*'MSXY-TI2S'!$C264+(drdp!J264)*'MSXY-TI2S'!$D264)</f>
        <v>0</v>
      </c>
      <c r="K264" s="21">
        <f>SUM(E$3:E263)+H264</f>
        <v>0.22671093889912697</v>
      </c>
      <c r="L264" s="21">
        <f>SUM(F$3:F263)+I264</f>
        <v>-0.52557150929536423</v>
      </c>
      <c r="M264" s="21">
        <f>SUM(G$3:G263)+J264</f>
        <v>0</v>
      </c>
      <c r="N264" s="21"/>
      <c r="O264" s="21"/>
      <c r="P264" s="21"/>
      <c r="Q264" s="19">
        <f t="shared" si="25"/>
        <v>5.1397849816523684E-2</v>
      </c>
      <c r="R264" s="19">
        <f t="shared" si="26"/>
        <v>0.2762254113830071</v>
      </c>
      <c r="S264" s="19">
        <f t="shared" si="27"/>
        <v>0</v>
      </c>
      <c r="T264" s="19">
        <f t="shared" si="28"/>
        <v>-0.11915281033098327</v>
      </c>
      <c r="U264" s="19">
        <f t="shared" si="29"/>
        <v>0</v>
      </c>
      <c r="V264" s="19">
        <f t="shared" si="30"/>
        <v>0</v>
      </c>
    </row>
    <row r="265" spans="1:22" x14ac:dyDescent="0.25">
      <c r="A265" s="26">
        <f>Wellpath!E265</f>
        <v>0</v>
      </c>
      <c r="B265" s="22">
        <v>0</v>
      </c>
      <c r="C265" s="22">
        <v>0</v>
      </c>
      <c r="D265" s="22">
        <f>SIN(Wellpath!$O265) * (TAN(Dip) * SIN(Wellpath!$L265) * COS(Wellpath!$L265) - COS(Wellpath!$L265) * COS(Wellpath!$L265) * COS(Wellpath!$O265) - COS(Wellpath!$O265)) / 2</f>
        <v>0</v>
      </c>
      <c r="E265" s="20">
        <f>Model!$W$18*((drdp!B265+drdp!K265)*'MSXY-TI2S'!$B265+(drdp!E265+drdp!N265)*'MSXY-TI2S'!$C265+(drdp!H265+drdp!Q265)*'MSXY-TI2S'!$D265)</f>
        <v>0</v>
      </c>
      <c r="F265" s="20">
        <f>Model!$W$18*((drdp!C265+drdp!L265)*'MSXY-TI2S'!$B265+(drdp!F265+drdp!O265)*'MSXY-TI2S'!$C265+(drdp!I265+drdp!R265)*'MSXY-TI2S'!$D265)</f>
        <v>0</v>
      </c>
      <c r="G265" s="20">
        <f>Model!$W$18*((drdp!D265+drdp!M265)*'MSXY-TI2S'!$B265+(drdp!G265+drdp!P265)*'MSXY-TI2S'!$C265+(drdp!J265+drdp!S265)*'MSXY-TI2S'!$D265)</f>
        <v>0</v>
      </c>
      <c r="H265" s="18">
        <f>Model!$W$18*((drdp!B265)*'MSXY-TI2S'!$B265+(drdp!E265)*'MSXY-TI2S'!$C265+(drdp!H265)*'MSXY-TI2S'!$D265)</f>
        <v>0</v>
      </c>
      <c r="I265" s="18">
        <f>Model!$W$18*((drdp!C265)*'MSXY-TI2S'!$B265+(drdp!F265)*'MSXY-TI2S'!$C265+(drdp!I265)*'MSXY-TI2S'!$D265)</f>
        <v>0</v>
      </c>
      <c r="J265" s="18">
        <f>Model!$W$18*((drdp!D265)*'MSXY-TI2S'!$B265+(drdp!G265)*'MSXY-TI2S'!$C265+(drdp!J265)*'MSXY-TI2S'!$D265)</f>
        <v>0</v>
      </c>
      <c r="K265" s="21">
        <f>SUM(E$3:E264)+H265</f>
        <v>0.22671093889912697</v>
      </c>
      <c r="L265" s="21">
        <f>SUM(F$3:F264)+I265</f>
        <v>-0.52557150929536423</v>
      </c>
      <c r="M265" s="21">
        <f>SUM(G$3:G264)+J265</f>
        <v>0</v>
      </c>
      <c r="N265" s="21"/>
      <c r="O265" s="21"/>
      <c r="P265" s="21"/>
      <c r="Q265" s="19">
        <f t="shared" si="25"/>
        <v>5.1397849816523684E-2</v>
      </c>
      <c r="R265" s="19">
        <f t="shared" si="26"/>
        <v>0.2762254113830071</v>
      </c>
      <c r="S265" s="19">
        <f t="shared" si="27"/>
        <v>0</v>
      </c>
      <c r="T265" s="19">
        <f t="shared" si="28"/>
        <v>-0.11915281033098327</v>
      </c>
      <c r="U265" s="19">
        <f t="shared" si="29"/>
        <v>0</v>
      </c>
      <c r="V265" s="19">
        <f t="shared" si="30"/>
        <v>0</v>
      </c>
    </row>
    <row r="266" spans="1:22" x14ac:dyDescent="0.25">
      <c r="A266" s="26">
        <f>Wellpath!E266</f>
        <v>0</v>
      </c>
      <c r="B266" s="22">
        <v>0</v>
      </c>
      <c r="C266" s="22">
        <v>0</v>
      </c>
      <c r="D266" s="22">
        <f>SIN(Wellpath!$O266) * (TAN(Dip) * SIN(Wellpath!$L266) * COS(Wellpath!$L266) - COS(Wellpath!$L266) * COS(Wellpath!$L266) * COS(Wellpath!$O266) - COS(Wellpath!$O266)) / 2</f>
        <v>0</v>
      </c>
      <c r="E266" s="20">
        <f>Model!$W$18*((drdp!B266+drdp!K266)*'MSXY-TI2S'!$B266+(drdp!E266+drdp!N266)*'MSXY-TI2S'!$C266+(drdp!H266+drdp!Q266)*'MSXY-TI2S'!$D266)</f>
        <v>0</v>
      </c>
      <c r="F266" s="20">
        <f>Model!$W$18*((drdp!C266+drdp!L266)*'MSXY-TI2S'!$B266+(drdp!F266+drdp!O266)*'MSXY-TI2S'!$C266+(drdp!I266+drdp!R266)*'MSXY-TI2S'!$D266)</f>
        <v>0</v>
      </c>
      <c r="G266" s="20">
        <f>Model!$W$18*((drdp!D266+drdp!M266)*'MSXY-TI2S'!$B266+(drdp!G266+drdp!P266)*'MSXY-TI2S'!$C266+(drdp!J266+drdp!S266)*'MSXY-TI2S'!$D266)</f>
        <v>0</v>
      </c>
      <c r="H266" s="18">
        <f>Model!$W$18*((drdp!B266)*'MSXY-TI2S'!$B266+(drdp!E266)*'MSXY-TI2S'!$C266+(drdp!H266)*'MSXY-TI2S'!$D266)</f>
        <v>0</v>
      </c>
      <c r="I266" s="18">
        <f>Model!$W$18*((drdp!C266)*'MSXY-TI2S'!$B266+(drdp!F266)*'MSXY-TI2S'!$C266+(drdp!I266)*'MSXY-TI2S'!$D266)</f>
        <v>0</v>
      </c>
      <c r="J266" s="18">
        <f>Model!$W$18*((drdp!D266)*'MSXY-TI2S'!$B266+(drdp!G266)*'MSXY-TI2S'!$C266+(drdp!J266)*'MSXY-TI2S'!$D266)</f>
        <v>0</v>
      </c>
      <c r="K266" s="21">
        <f>SUM(E$3:E265)+H266</f>
        <v>0.22671093889912697</v>
      </c>
      <c r="L266" s="21">
        <f>SUM(F$3:F265)+I266</f>
        <v>-0.52557150929536423</v>
      </c>
      <c r="M266" s="21">
        <f>SUM(G$3:G265)+J266</f>
        <v>0</v>
      </c>
      <c r="N266" s="21"/>
      <c r="O266" s="21"/>
      <c r="P266" s="21"/>
      <c r="Q266" s="19">
        <f t="shared" si="25"/>
        <v>5.1397849816523684E-2</v>
      </c>
      <c r="R266" s="19">
        <f t="shared" si="26"/>
        <v>0.2762254113830071</v>
      </c>
      <c r="S266" s="19">
        <f t="shared" si="27"/>
        <v>0</v>
      </c>
      <c r="T266" s="19">
        <f t="shared" si="28"/>
        <v>-0.11915281033098327</v>
      </c>
      <c r="U266" s="19">
        <f t="shared" si="29"/>
        <v>0</v>
      </c>
      <c r="V266" s="19">
        <f t="shared" si="30"/>
        <v>0</v>
      </c>
    </row>
    <row r="267" spans="1:22" x14ac:dyDescent="0.25">
      <c r="A267" s="26">
        <f>Wellpath!E267</f>
        <v>0</v>
      </c>
      <c r="B267" s="22">
        <v>0</v>
      </c>
      <c r="C267" s="22">
        <v>0</v>
      </c>
      <c r="D267" s="22">
        <f>SIN(Wellpath!$O267) * (TAN(Dip) * SIN(Wellpath!$L267) * COS(Wellpath!$L267) - COS(Wellpath!$L267) * COS(Wellpath!$L267) * COS(Wellpath!$O267) - COS(Wellpath!$O267)) / 2</f>
        <v>0</v>
      </c>
      <c r="E267" s="20">
        <f>Model!$W$18*((drdp!B267+drdp!K267)*'MSXY-TI2S'!$B267+(drdp!E267+drdp!N267)*'MSXY-TI2S'!$C267+(drdp!H267+drdp!Q267)*'MSXY-TI2S'!$D267)</f>
        <v>0</v>
      </c>
      <c r="F267" s="20">
        <f>Model!$W$18*((drdp!C267+drdp!L267)*'MSXY-TI2S'!$B267+(drdp!F267+drdp!O267)*'MSXY-TI2S'!$C267+(drdp!I267+drdp!R267)*'MSXY-TI2S'!$D267)</f>
        <v>0</v>
      </c>
      <c r="G267" s="20">
        <f>Model!$W$18*((drdp!D267+drdp!M267)*'MSXY-TI2S'!$B267+(drdp!G267+drdp!P267)*'MSXY-TI2S'!$C267+(drdp!J267+drdp!S267)*'MSXY-TI2S'!$D267)</f>
        <v>0</v>
      </c>
      <c r="H267" s="18">
        <f>Model!$W$18*((drdp!B267)*'MSXY-TI2S'!$B267+(drdp!E267)*'MSXY-TI2S'!$C267+(drdp!H267)*'MSXY-TI2S'!$D267)</f>
        <v>0</v>
      </c>
      <c r="I267" s="18">
        <f>Model!$W$18*((drdp!C267)*'MSXY-TI2S'!$B267+(drdp!F267)*'MSXY-TI2S'!$C267+(drdp!I267)*'MSXY-TI2S'!$D267)</f>
        <v>0</v>
      </c>
      <c r="J267" s="18">
        <f>Model!$W$18*((drdp!D267)*'MSXY-TI2S'!$B267+(drdp!G267)*'MSXY-TI2S'!$C267+(drdp!J267)*'MSXY-TI2S'!$D267)</f>
        <v>0</v>
      </c>
      <c r="K267" s="21">
        <f>SUM(E$3:E266)+H267</f>
        <v>0.22671093889912697</v>
      </c>
      <c r="L267" s="21">
        <f>SUM(F$3:F266)+I267</f>
        <v>-0.52557150929536423</v>
      </c>
      <c r="M267" s="21">
        <f>SUM(G$3:G266)+J267</f>
        <v>0</v>
      </c>
      <c r="N267" s="21"/>
      <c r="O267" s="21"/>
      <c r="P267" s="21"/>
      <c r="Q267" s="19">
        <f t="shared" si="25"/>
        <v>5.1397849816523684E-2</v>
      </c>
      <c r="R267" s="19">
        <f t="shared" si="26"/>
        <v>0.2762254113830071</v>
      </c>
      <c r="S267" s="19">
        <f t="shared" si="27"/>
        <v>0</v>
      </c>
      <c r="T267" s="19">
        <f t="shared" si="28"/>
        <v>-0.11915281033098327</v>
      </c>
      <c r="U267" s="19">
        <f t="shared" si="29"/>
        <v>0</v>
      </c>
      <c r="V267" s="19">
        <f t="shared" si="30"/>
        <v>0</v>
      </c>
    </row>
    <row r="268" spans="1:22" x14ac:dyDescent="0.25">
      <c r="A268" s="26">
        <f>Wellpath!E268</f>
        <v>0</v>
      </c>
      <c r="B268" s="22">
        <v>0</v>
      </c>
      <c r="C268" s="22">
        <v>0</v>
      </c>
      <c r="D268" s="22">
        <f>SIN(Wellpath!$O268) * (TAN(Dip) * SIN(Wellpath!$L268) * COS(Wellpath!$L268) - COS(Wellpath!$L268) * COS(Wellpath!$L268) * COS(Wellpath!$O268) - COS(Wellpath!$O268)) / 2</f>
        <v>0</v>
      </c>
      <c r="E268" s="20">
        <f>Model!$W$18*((drdp!B268+drdp!K268)*'MSXY-TI2S'!$B268+(drdp!E268+drdp!N268)*'MSXY-TI2S'!$C268+(drdp!H268+drdp!Q268)*'MSXY-TI2S'!$D268)</f>
        <v>0</v>
      </c>
      <c r="F268" s="20">
        <f>Model!$W$18*((drdp!C268+drdp!L268)*'MSXY-TI2S'!$B268+(drdp!F268+drdp!O268)*'MSXY-TI2S'!$C268+(drdp!I268+drdp!R268)*'MSXY-TI2S'!$D268)</f>
        <v>0</v>
      </c>
      <c r="G268" s="20">
        <f>Model!$W$18*((drdp!D268+drdp!M268)*'MSXY-TI2S'!$B268+(drdp!G268+drdp!P268)*'MSXY-TI2S'!$C268+(drdp!J268+drdp!S268)*'MSXY-TI2S'!$D268)</f>
        <v>0</v>
      </c>
      <c r="H268" s="18">
        <f>Model!$W$18*((drdp!B268)*'MSXY-TI2S'!$B268+(drdp!E268)*'MSXY-TI2S'!$C268+(drdp!H268)*'MSXY-TI2S'!$D268)</f>
        <v>0</v>
      </c>
      <c r="I268" s="18">
        <f>Model!$W$18*((drdp!C268)*'MSXY-TI2S'!$B268+(drdp!F268)*'MSXY-TI2S'!$C268+(drdp!I268)*'MSXY-TI2S'!$D268)</f>
        <v>0</v>
      </c>
      <c r="J268" s="18">
        <f>Model!$W$18*((drdp!D268)*'MSXY-TI2S'!$B268+(drdp!G268)*'MSXY-TI2S'!$C268+(drdp!J268)*'MSXY-TI2S'!$D268)</f>
        <v>0</v>
      </c>
      <c r="K268" s="21">
        <f>SUM(E$3:E267)+H268</f>
        <v>0.22671093889912697</v>
      </c>
      <c r="L268" s="21">
        <f>SUM(F$3:F267)+I268</f>
        <v>-0.52557150929536423</v>
      </c>
      <c r="M268" s="21">
        <f>SUM(G$3:G267)+J268</f>
        <v>0</v>
      </c>
      <c r="N268" s="21"/>
      <c r="O268" s="21"/>
      <c r="P268" s="21"/>
      <c r="Q268" s="19">
        <f t="shared" si="25"/>
        <v>5.1397849816523684E-2</v>
      </c>
      <c r="R268" s="19">
        <f t="shared" si="26"/>
        <v>0.2762254113830071</v>
      </c>
      <c r="S268" s="19">
        <f t="shared" si="27"/>
        <v>0</v>
      </c>
      <c r="T268" s="19">
        <f t="shared" si="28"/>
        <v>-0.11915281033098327</v>
      </c>
      <c r="U268" s="19">
        <f t="shared" si="29"/>
        <v>0</v>
      </c>
      <c r="V268" s="19">
        <f t="shared" si="30"/>
        <v>0</v>
      </c>
    </row>
    <row r="269" spans="1:22" x14ac:dyDescent="0.25">
      <c r="A269" s="26">
        <f>Wellpath!E269</f>
        <v>0</v>
      </c>
      <c r="B269" s="22">
        <v>0</v>
      </c>
      <c r="C269" s="22">
        <v>0</v>
      </c>
      <c r="D269" s="22">
        <f>SIN(Wellpath!$O269) * (TAN(Dip) * SIN(Wellpath!$L269) * COS(Wellpath!$L269) - COS(Wellpath!$L269) * COS(Wellpath!$L269) * COS(Wellpath!$O269) - COS(Wellpath!$O269)) / 2</f>
        <v>0</v>
      </c>
      <c r="E269" s="20">
        <f>Model!$W$18*((drdp!B269+drdp!K269)*'MSXY-TI2S'!$B269+(drdp!E269+drdp!N269)*'MSXY-TI2S'!$C269+(drdp!H269+drdp!Q269)*'MSXY-TI2S'!$D269)</f>
        <v>0</v>
      </c>
      <c r="F269" s="20">
        <f>Model!$W$18*((drdp!C269+drdp!L269)*'MSXY-TI2S'!$B269+(drdp!F269+drdp!O269)*'MSXY-TI2S'!$C269+(drdp!I269+drdp!R269)*'MSXY-TI2S'!$D269)</f>
        <v>0</v>
      </c>
      <c r="G269" s="20">
        <f>Model!$W$18*((drdp!D269+drdp!M269)*'MSXY-TI2S'!$B269+(drdp!G269+drdp!P269)*'MSXY-TI2S'!$C269+(drdp!J269+drdp!S269)*'MSXY-TI2S'!$D269)</f>
        <v>0</v>
      </c>
      <c r="H269" s="18">
        <f>Model!$W$18*((drdp!B269)*'MSXY-TI2S'!$B269+(drdp!E269)*'MSXY-TI2S'!$C269+(drdp!H269)*'MSXY-TI2S'!$D269)</f>
        <v>0</v>
      </c>
      <c r="I269" s="18">
        <f>Model!$W$18*((drdp!C269)*'MSXY-TI2S'!$B269+(drdp!F269)*'MSXY-TI2S'!$C269+(drdp!I269)*'MSXY-TI2S'!$D269)</f>
        <v>0</v>
      </c>
      <c r="J269" s="18">
        <f>Model!$W$18*((drdp!D269)*'MSXY-TI2S'!$B269+(drdp!G269)*'MSXY-TI2S'!$C269+(drdp!J269)*'MSXY-TI2S'!$D269)</f>
        <v>0</v>
      </c>
      <c r="K269" s="21">
        <f>SUM(E$3:E268)+H269</f>
        <v>0.22671093889912697</v>
      </c>
      <c r="L269" s="21">
        <f>SUM(F$3:F268)+I269</f>
        <v>-0.52557150929536423</v>
      </c>
      <c r="M269" s="21">
        <f>SUM(G$3:G268)+J269</f>
        <v>0</v>
      </c>
      <c r="N269" s="21"/>
      <c r="O269" s="21"/>
      <c r="P269" s="21"/>
      <c r="Q269" s="19">
        <f t="shared" si="25"/>
        <v>5.1397849816523684E-2</v>
      </c>
      <c r="R269" s="19">
        <f t="shared" si="26"/>
        <v>0.2762254113830071</v>
      </c>
      <c r="S269" s="19">
        <f t="shared" si="27"/>
        <v>0</v>
      </c>
      <c r="T269" s="19">
        <f t="shared" si="28"/>
        <v>-0.11915281033098327</v>
      </c>
      <c r="U269" s="19">
        <f t="shared" si="29"/>
        <v>0</v>
      </c>
      <c r="V269" s="19">
        <f t="shared" si="30"/>
        <v>0</v>
      </c>
    </row>
    <row r="270" spans="1:22" x14ac:dyDescent="0.25">
      <c r="A270" s="26">
        <f>Wellpath!E270</f>
        <v>0</v>
      </c>
      <c r="B270" s="22">
        <v>0</v>
      </c>
      <c r="C270" s="22">
        <v>0</v>
      </c>
      <c r="D270" s="22">
        <f>SIN(Wellpath!$O270) * (TAN(Dip) * SIN(Wellpath!$L270) * COS(Wellpath!$L270) - COS(Wellpath!$L270) * COS(Wellpath!$L270) * COS(Wellpath!$O270) - COS(Wellpath!$O270)) / 2</f>
        <v>0</v>
      </c>
      <c r="E270" s="20">
        <f>Model!$W$18*((drdp!B270+drdp!K270)*'MSXY-TI2S'!$B270+(drdp!E270+drdp!N270)*'MSXY-TI2S'!$C270+(drdp!H270+drdp!Q270)*'MSXY-TI2S'!$D270)</f>
        <v>0</v>
      </c>
      <c r="F270" s="20">
        <f>Model!$W$18*((drdp!C270+drdp!L270)*'MSXY-TI2S'!$B270+(drdp!F270+drdp!O270)*'MSXY-TI2S'!$C270+(drdp!I270+drdp!R270)*'MSXY-TI2S'!$D270)</f>
        <v>0</v>
      </c>
      <c r="G270" s="20">
        <f>Model!$W$18*((drdp!D270+drdp!M270)*'MSXY-TI2S'!$B270+(drdp!G270+drdp!P270)*'MSXY-TI2S'!$C270+(drdp!J270+drdp!S270)*'MSXY-TI2S'!$D270)</f>
        <v>0</v>
      </c>
      <c r="H270" s="18">
        <f>Model!$W$18*((drdp!B270)*'MSXY-TI2S'!$B270+(drdp!E270)*'MSXY-TI2S'!$C270+(drdp!H270)*'MSXY-TI2S'!$D270)</f>
        <v>0</v>
      </c>
      <c r="I270" s="18">
        <f>Model!$W$18*((drdp!C270)*'MSXY-TI2S'!$B270+(drdp!F270)*'MSXY-TI2S'!$C270+(drdp!I270)*'MSXY-TI2S'!$D270)</f>
        <v>0</v>
      </c>
      <c r="J270" s="18">
        <f>Model!$W$18*((drdp!D270)*'MSXY-TI2S'!$B270+(drdp!G270)*'MSXY-TI2S'!$C270+(drdp!J270)*'MSXY-TI2S'!$D270)</f>
        <v>0</v>
      </c>
      <c r="K270" s="21">
        <f>SUM(E$3:E269)+H270</f>
        <v>0.22671093889912697</v>
      </c>
      <c r="L270" s="21">
        <f>SUM(F$3:F269)+I270</f>
        <v>-0.52557150929536423</v>
      </c>
      <c r="M270" s="21">
        <f>SUM(G$3:G269)+J270</f>
        <v>0</v>
      </c>
      <c r="N270" s="21"/>
      <c r="O270" s="21"/>
      <c r="P270" s="21"/>
      <c r="Q270" s="19">
        <f t="shared" si="25"/>
        <v>5.1397849816523684E-2</v>
      </c>
      <c r="R270" s="19">
        <f t="shared" si="26"/>
        <v>0.2762254113830071</v>
      </c>
      <c r="S270" s="19">
        <f t="shared" si="27"/>
        <v>0</v>
      </c>
      <c r="T270" s="19">
        <f t="shared" si="28"/>
        <v>-0.11915281033098327</v>
      </c>
      <c r="U270" s="19">
        <f t="shared" si="29"/>
        <v>0</v>
      </c>
      <c r="V270" s="19">
        <f t="shared" si="30"/>
        <v>0</v>
      </c>
    </row>
    <row r="271" spans="1:22" x14ac:dyDescent="0.25">
      <c r="A271" s="26">
        <f>Wellpath!E271</f>
        <v>0</v>
      </c>
      <c r="B271" s="22">
        <v>0</v>
      </c>
      <c r="C271" s="22">
        <v>0</v>
      </c>
      <c r="D271" s="22">
        <f>SIN(Wellpath!$O271) * (TAN(Dip) * SIN(Wellpath!$L271) * COS(Wellpath!$L271) - COS(Wellpath!$L271) * COS(Wellpath!$L271) * COS(Wellpath!$O271) - COS(Wellpath!$O271)) / 2</f>
        <v>0</v>
      </c>
      <c r="E271" s="20">
        <f>Model!$W$18*((drdp!B271+drdp!K271)*'MSXY-TI2S'!$B271+(drdp!E271+drdp!N271)*'MSXY-TI2S'!$C271+(drdp!H271+drdp!Q271)*'MSXY-TI2S'!$D271)</f>
        <v>0</v>
      </c>
      <c r="F271" s="20">
        <f>Model!$W$18*((drdp!C271+drdp!L271)*'MSXY-TI2S'!$B271+(drdp!F271+drdp!O271)*'MSXY-TI2S'!$C271+(drdp!I271+drdp!R271)*'MSXY-TI2S'!$D271)</f>
        <v>0</v>
      </c>
      <c r="G271" s="20">
        <f>Model!$W$18*((drdp!D271+drdp!M271)*'MSXY-TI2S'!$B271+(drdp!G271+drdp!P271)*'MSXY-TI2S'!$C271+(drdp!J271+drdp!S271)*'MSXY-TI2S'!$D271)</f>
        <v>0</v>
      </c>
      <c r="H271" s="18">
        <f>Model!$W$18*((drdp!B271)*'MSXY-TI2S'!$B271+(drdp!E271)*'MSXY-TI2S'!$C271+(drdp!H271)*'MSXY-TI2S'!$D271)</f>
        <v>0</v>
      </c>
      <c r="I271" s="18">
        <f>Model!$W$18*((drdp!C271)*'MSXY-TI2S'!$B271+(drdp!F271)*'MSXY-TI2S'!$C271+(drdp!I271)*'MSXY-TI2S'!$D271)</f>
        <v>0</v>
      </c>
      <c r="J271" s="18">
        <f>Model!$W$18*((drdp!D271)*'MSXY-TI2S'!$B271+(drdp!G271)*'MSXY-TI2S'!$C271+(drdp!J271)*'MSXY-TI2S'!$D271)</f>
        <v>0</v>
      </c>
      <c r="K271" s="21">
        <f>SUM(E$3:E270)+H271</f>
        <v>0.22671093889912697</v>
      </c>
      <c r="L271" s="21">
        <f>SUM(F$3:F270)+I271</f>
        <v>-0.52557150929536423</v>
      </c>
      <c r="M271" s="21">
        <f>SUM(G$3:G270)+J271</f>
        <v>0</v>
      </c>
      <c r="N271" s="21"/>
      <c r="O271" s="21"/>
      <c r="P271" s="21"/>
      <c r="Q271" s="19">
        <f t="shared" ref="Q271" si="31">K271^2</f>
        <v>5.1397849816523684E-2</v>
      </c>
      <c r="R271" s="19">
        <f t="shared" ref="R271" si="32">L271^2</f>
        <v>0.2762254113830071</v>
      </c>
      <c r="S271" s="19">
        <f t="shared" ref="S271" si="33">M271^2</f>
        <v>0</v>
      </c>
      <c r="T271" s="19">
        <f t="shared" ref="T271" si="34">K271*L271</f>
        <v>-0.11915281033098327</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59999389629810485"/>
  </sheetPr>
  <dimension ref="A1:V271"/>
  <sheetViews>
    <sheetView workbookViewId="0">
      <pane ySplit="2" topLeftCell="A241" activePane="bottomLeft" state="frozen"/>
      <selection activeCell="H39" sqref="H39"/>
      <selection pane="bottomLeft" activeCell="N246" sqref="N246"/>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v>0</v>
      </c>
      <c r="D3" s="22">
        <f>(COS(Wellpath!$L3) * COS(Wellpath!$O3) * COS(Wellpath!$O3) - COS(Wellpath!$L3) * SIN(Wellpath!$O3) * SIN(Wellpath!$O3) - TAN(Dip) * SIN(Wellpath!$L3) * COS(Wellpath!$O3)) / 2</f>
        <v>0.49878202512991215</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f>(COS(Wellpath!$L4) * COS(Wellpath!$O4) * COS(Wellpath!$O4) - COS(Wellpath!$L4) * SIN(Wellpath!$O4) * SIN(Wellpath!$O4) - TAN(Dip) * SIN(Wellpath!$L4) * COS(Wellpath!$O4)) / 2</f>
        <v>0.49878202512991215</v>
      </c>
      <c r="E4" s="20">
        <f>Model!$W$19*((drdp!B4+drdp!K4)*'MSXY-TI3S'!$B4+(drdp!E4+drdp!N4)*'MSXY-TI3S'!$C4+(drdp!H4+drdp!Q4)*'MSXY-TI3S'!$D4)</f>
        <v>0</v>
      </c>
      <c r="F4" s="20">
        <f>Model!$W$19*((drdp!C4+drdp!L4)*'MSXY-TI3S'!$B4+(drdp!F4+drdp!O4)*'MSXY-TI3S'!$C4+(drdp!I4+drdp!R4)*'MSXY-TI3S'!$D4)</f>
        <v>0</v>
      </c>
      <c r="G4" s="20">
        <f>Model!$W$19*((drdp!D4+drdp!M4)*'MSXY-TI3S'!$B4+(drdp!G4+drdp!P4)*'MSXY-TI3S'!$C4+(drdp!J4+drdp!S4)*'MSXY-TI3S'!$D4)</f>
        <v>0</v>
      </c>
      <c r="H4" s="18">
        <f>Model!$W$19*((drdp!B4)*'MSXY-TI3S'!$B4+(drdp!E4)*'MSXY-TI3S'!$C4+(drdp!H4)*'MSXY-TI3S'!$D4)</f>
        <v>0</v>
      </c>
      <c r="I4" s="18">
        <f>Model!$W$19*((drdp!C4)*'MSXY-TI3S'!$B4+(drdp!F4)*'MSXY-TI3S'!$C4+(drdp!I4)*'MSXY-TI3S'!$D4)</f>
        <v>0</v>
      </c>
      <c r="J4" s="18">
        <f>Model!$W$19*((drdp!D4)*'MSXY-TI3S'!$B4+(drdp!G4)*'MSXY-TI3S'!$C4+(drdp!J4)*'MSXY-TI3S'!$D4)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f>(COS(Wellpath!$L5) * COS(Wellpath!$O5) * COS(Wellpath!$O5) - COS(Wellpath!$L5) * SIN(Wellpath!$O5) * SIN(Wellpath!$O5) - TAN(Dip) * SIN(Wellpath!$L5) * COS(Wellpath!$O5)) / 2</f>
        <v>0.49878202512991215</v>
      </c>
      <c r="E5" s="20">
        <f>Model!$W$19*((drdp!B5+drdp!K5)*'MSXY-TI3S'!$B5+(drdp!E5+drdp!N5)*'MSXY-TI3S'!$C5+(drdp!H5+drdp!Q5)*'MSXY-TI3S'!$D5)</f>
        <v>0</v>
      </c>
      <c r="F5" s="20">
        <f>Model!$W$19*((drdp!C5+drdp!L5)*'MSXY-TI3S'!$B5+(drdp!F5+drdp!O5)*'MSXY-TI3S'!$C5+(drdp!I5+drdp!R5)*'MSXY-TI3S'!$D5)</f>
        <v>0</v>
      </c>
      <c r="G5" s="20">
        <f>Model!$W$19*((drdp!D5+drdp!M5)*'MSXY-TI3S'!$B5+(drdp!G5+drdp!P5)*'MSXY-TI3S'!$C5+(drdp!J5+drdp!S5)*'MSXY-TI3S'!$D5)</f>
        <v>0</v>
      </c>
      <c r="H5" s="18">
        <f>Model!$W$19*((drdp!B5)*'MSXY-TI3S'!$B5+(drdp!E5)*'MSXY-TI3S'!$C5+(drdp!H5)*'MSXY-TI3S'!$D5)</f>
        <v>0</v>
      </c>
      <c r="I5" s="18">
        <f>Model!$W$19*((drdp!C5)*'MSXY-TI3S'!$B5+(drdp!F5)*'MSXY-TI3S'!$C5+(drdp!I5)*'MSXY-TI3S'!$D5)</f>
        <v>0</v>
      </c>
      <c r="J5" s="18">
        <f>Model!$W$19*((drdp!D5)*'MSXY-TI3S'!$B5+(drdp!G5)*'MSXY-TI3S'!$C5+(drdp!J5)*'MSXY-TI3S'!$D5)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f>(COS(Wellpath!$L6) * COS(Wellpath!$O6) * COS(Wellpath!$O6) - COS(Wellpath!$L6) * SIN(Wellpath!$O6) * SIN(Wellpath!$O6) - TAN(Dip) * SIN(Wellpath!$L6) * COS(Wellpath!$O6)) / 2</f>
        <v>0.49878202512991215</v>
      </c>
      <c r="E6" s="20">
        <f>Model!$W$19*((drdp!B6+drdp!K6)*'MSXY-TI3S'!$B6+(drdp!E6+drdp!N6)*'MSXY-TI3S'!$C6+(drdp!H6+drdp!Q6)*'MSXY-TI3S'!$D6)</f>
        <v>0</v>
      </c>
      <c r="F6" s="20">
        <f>Model!$W$19*((drdp!C6+drdp!L6)*'MSXY-TI3S'!$B6+(drdp!F6+drdp!O6)*'MSXY-TI3S'!$C6+(drdp!I6+drdp!R6)*'MSXY-TI3S'!$D6)</f>
        <v>0</v>
      </c>
      <c r="G6" s="20">
        <f>Model!$W$19*((drdp!D6+drdp!M6)*'MSXY-TI3S'!$B6+(drdp!G6+drdp!P6)*'MSXY-TI3S'!$C6+(drdp!J6+drdp!S6)*'MSXY-TI3S'!$D6)</f>
        <v>0</v>
      </c>
      <c r="H6" s="18">
        <f>Model!$W$19*((drdp!B6)*'MSXY-TI3S'!$B6+(drdp!E6)*'MSXY-TI3S'!$C6+(drdp!H6)*'MSXY-TI3S'!$D6)</f>
        <v>0</v>
      </c>
      <c r="I6" s="18">
        <f>Model!$W$19*((drdp!C6)*'MSXY-TI3S'!$B6+(drdp!F6)*'MSXY-TI3S'!$C6+(drdp!I6)*'MSXY-TI3S'!$D6)</f>
        <v>0</v>
      </c>
      <c r="J6" s="18">
        <f>Model!$W$19*((drdp!D6)*'MSXY-TI3S'!$B6+(drdp!G6)*'MSXY-TI3S'!$C6+(drdp!J6)*'MSXY-TI3S'!$D6)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f>(COS(Wellpath!$L7) * COS(Wellpath!$O7) * COS(Wellpath!$O7) - COS(Wellpath!$L7) * SIN(Wellpath!$O7) * SIN(Wellpath!$O7) - TAN(Dip) * SIN(Wellpath!$L7) * COS(Wellpath!$O7)) / 2</f>
        <v>0.49878202512991215</v>
      </c>
      <c r="E7" s="20">
        <f>Model!$W$19*((drdp!B7+drdp!K7)*'MSXY-TI3S'!$B7+(drdp!E7+drdp!N7)*'MSXY-TI3S'!$C7+(drdp!H7+drdp!Q7)*'MSXY-TI3S'!$D7)</f>
        <v>0</v>
      </c>
      <c r="F7" s="20">
        <f>Model!$W$19*((drdp!C7+drdp!L7)*'MSXY-TI3S'!$B7+(drdp!F7+drdp!O7)*'MSXY-TI3S'!$C7+(drdp!I7+drdp!R7)*'MSXY-TI3S'!$D7)</f>
        <v>0</v>
      </c>
      <c r="G7" s="20">
        <f>Model!$W$19*((drdp!D7+drdp!M7)*'MSXY-TI3S'!$B7+(drdp!G7+drdp!P7)*'MSXY-TI3S'!$C7+(drdp!J7+drdp!S7)*'MSXY-TI3S'!$D7)</f>
        <v>0</v>
      </c>
      <c r="H7" s="18">
        <f>Model!$W$19*((drdp!B7)*'MSXY-TI3S'!$B7+(drdp!E7)*'MSXY-TI3S'!$C7+(drdp!H7)*'MSXY-TI3S'!$D7)</f>
        <v>0</v>
      </c>
      <c r="I7" s="18">
        <f>Model!$W$19*((drdp!C7)*'MSXY-TI3S'!$B7+(drdp!F7)*'MSXY-TI3S'!$C7+(drdp!I7)*'MSXY-TI3S'!$D7)</f>
        <v>0</v>
      </c>
      <c r="J7" s="18">
        <f>Model!$W$19*((drdp!D7)*'MSXY-TI3S'!$B7+(drdp!G7)*'MSXY-TI3S'!$C7+(drdp!J7)*'MSXY-TI3S'!$D7)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f>(COS(Wellpath!$L8) * COS(Wellpath!$O8) * COS(Wellpath!$O8) - COS(Wellpath!$L8) * SIN(Wellpath!$O8) * SIN(Wellpath!$O8) - TAN(Dip) * SIN(Wellpath!$L8) * COS(Wellpath!$O8)) / 2</f>
        <v>0.49878202512991215</v>
      </c>
      <c r="E8" s="20">
        <f>Model!$W$19*((drdp!B8+drdp!K8)*'MSXY-TI3S'!$B8+(drdp!E8+drdp!N8)*'MSXY-TI3S'!$C8+(drdp!H8+drdp!Q8)*'MSXY-TI3S'!$D8)</f>
        <v>0</v>
      </c>
      <c r="F8" s="20">
        <f>Model!$W$19*((drdp!C8+drdp!L8)*'MSXY-TI3S'!$B8+(drdp!F8+drdp!O8)*'MSXY-TI3S'!$C8+(drdp!I8+drdp!R8)*'MSXY-TI3S'!$D8)</f>
        <v>0</v>
      </c>
      <c r="G8" s="20">
        <f>Model!$W$19*((drdp!D8+drdp!M8)*'MSXY-TI3S'!$B8+(drdp!G8+drdp!P8)*'MSXY-TI3S'!$C8+(drdp!J8+drdp!S8)*'MSXY-TI3S'!$D8)</f>
        <v>0</v>
      </c>
      <c r="H8" s="18">
        <f>Model!$W$19*((drdp!B8)*'MSXY-TI3S'!$B8+(drdp!E8)*'MSXY-TI3S'!$C8+(drdp!H8)*'MSXY-TI3S'!$D8)</f>
        <v>0</v>
      </c>
      <c r="I8" s="18">
        <f>Model!$W$19*((drdp!C8)*'MSXY-TI3S'!$B8+(drdp!F8)*'MSXY-TI3S'!$C8+(drdp!I8)*'MSXY-TI3S'!$D8)</f>
        <v>0</v>
      </c>
      <c r="J8" s="18">
        <f>Model!$W$19*((drdp!D8)*'MSXY-TI3S'!$B8+(drdp!G8)*'MSXY-TI3S'!$C8+(drdp!J8)*'MSXY-TI3S'!$D8)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f>(COS(Wellpath!$L9) * COS(Wellpath!$O9) * COS(Wellpath!$O9) - COS(Wellpath!$L9) * SIN(Wellpath!$O9) * SIN(Wellpath!$O9) - TAN(Dip) * SIN(Wellpath!$L9) * COS(Wellpath!$O9)) / 2</f>
        <v>0.49878202512991215</v>
      </c>
      <c r="E9" s="20">
        <f>Model!$W$19*((drdp!B9+drdp!K9)*'MSXY-TI3S'!$B9+(drdp!E9+drdp!N9)*'MSXY-TI3S'!$C9+(drdp!H9+drdp!Q9)*'MSXY-TI3S'!$D9)</f>
        <v>0</v>
      </c>
      <c r="F9" s="20">
        <f>Model!$W$19*((drdp!C9+drdp!L9)*'MSXY-TI3S'!$B9+(drdp!F9+drdp!O9)*'MSXY-TI3S'!$C9+(drdp!I9+drdp!R9)*'MSXY-TI3S'!$D9)</f>
        <v>0</v>
      </c>
      <c r="G9" s="20">
        <f>Model!$W$19*((drdp!D9+drdp!M9)*'MSXY-TI3S'!$B9+(drdp!G9+drdp!P9)*'MSXY-TI3S'!$C9+(drdp!J9+drdp!S9)*'MSXY-TI3S'!$D9)</f>
        <v>0</v>
      </c>
      <c r="H9" s="18">
        <f>Model!$W$19*((drdp!B9)*'MSXY-TI3S'!$B9+(drdp!E9)*'MSXY-TI3S'!$C9+(drdp!H9)*'MSXY-TI3S'!$D9)</f>
        <v>0</v>
      </c>
      <c r="I9" s="18">
        <f>Model!$W$19*((drdp!C9)*'MSXY-TI3S'!$B9+(drdp!F9)*'MSXY-TI3S'!$C9+(drdp!I9)*'MSXY-TI3S'!$D9)</f>
        <v>0</v>
      </c>
      <c r="J9" s="18">
        <f>Model!$W$19*((drdp!D9)*'MSXY-TI3S'!$B9+(drdp!G9)*'MSXY-TI3S'!$C9+(drdp!J9)*'MSXY-TI3S'!$D9)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f>(COS(Wellpath!$L10) * COS(Wellpath!$O10) * COS(Wellpath!$O10) - COS(Wellpath!$L10) * SIN(Wellpath!$O10) * SIN(Wellpath!$O10) - TAN(Dip) * SIN(Wellpath!$L10) * COS(Wellpath!$O10)) / 2</f>
        <v>0.49878202512991215</v>
      </c>
      <c r="E10" s="20">
        <f>Model!$W$19*((drdp!B10+drdp!K10)*'MSXY-TI3S'!$B10+(drdp!E10+drdp!N10)*'MSXY-TI3S'!$C10+(drdp!H10+drdp!Q10)*'MSXY-TI3S'!$D10)</f>
        <v>0</v>
      </c>
      <c r="F10" s="20">
        <f>Model!$W$19*((drdp!C10+drdp!L10)*'MSXY-TI3S'!$B10+(drdp!F10+drdp!O10)*'MSXY-TI3S'!$C10+(drdp!I10+drdp!R10)*'MSXY-TI3S'!$D10)</f>
        <v>0</v>
      </c>
      <c r="G10" s="20">
        <f>Model!$W$19*((drdp!D10+drdp!M10)*'MSXY-TI3S'!$B10+(drdp!G10+drdp!P10)*'MSXY-TI3S'!$C10+(drdp!J10+drdp!S10)*'MSXY-TI3S'!$D10)</f>
        <v>0</v>
      </c>
      <c r="H10" s="18">
        <f>Model!$W$19*((drdp!B10)*'MSXY-TI3S'!$B10+(drdp!E10)*'MSXY-TI3S'!$C10+(drdp!H10)*'MSXY-TI3S'!$D10)</f>
        <v>0</v>
      </c>
      <c r="I10" s="18">
        <f>Model!$W$19*((drdp!C10)*'MSXY-TI3S'!$B10+(drdp!F10)*'MSXY-TI3S'!$C10+(drdp!I10)*'MSXY-TI3S'!$D10)</f>
        <v>0</v>
      </c>
      <c r="J10" s="18">
        <f>Model!$W$19*((drdp!D10)*'MSXY-TI3S'!$B10+(drdp!G10)*'MSXY-TI3S'!$C10+(drdp!J10)*'MSXY-TI3S'!$D10)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f>(COS(Wellpath!$L11) * COS(Wellpath!$O11) * COS(Wellpath!$O11) - COS(Wellpath!$L11) * SIN(Wellpath!$O11) * SIN(Wellpath!$O11) - TAN(Dip) * SIN(Wellpath!$L11) * COS(Wellpath!$O11)) / 2</f>
        <v>0.49878202512991215</v>
      </c>
      <c r="E11" s="20">
        <f>Model!$W$19*((drdp!B11+drdp!K11)*'MSXY-TI3S'!$B11+(drdp!E11+drdp!N11)*'MSXY-TI3S'!$C11+(drdp!H11+drdp!Q11)*'MSXY-TI3S'!$D11)</f>
        <v>0</v>
      </c>
      <c r="F11" s="20">
        <f>Model!$W$19*((drdp!C11+drdp!L11)*'MSXY-TI3S'!$B11+(drdp!F11+drdp!O11)*'MSXY-TI3S'!$C11+(drdp!I11+drdp!R11)*'MSXY-TI3S'!$D11)</f>
        <v>0</v>
      </c>
      <c r="G11" s="20">
        <f>Model!$W$19*((drdp!D11+drdp!M11)*'MSXY-TI3S'!$B11+(drdp!G11+drdp!P11)*'MSXY-TI3S'!$C11+(drdp!J11+drdp!S11)*'MSXY-TI3S'!$D11)</f>
        <v>0</v>
      </c>
      <c r="H11" s="18">
        <f>Model!$W$19*((drdp!B11)*'MSXY-TI3S'!$B11+(drdp!E11)*'MSXY-TI3S'!$C11+(drdp!H11)*'MSXY-TI3S'!$D11)</f>
        <v>0</v>
      </c>
      <c r="I11" s="18">
        <f>Model!$W$19*((drdp!C11)*'MSXY-TI3S'!$B11+(drdp!F11)*'MSXY-TI3S'!$C11+(drdp!I11)*'MSXY-TI3S'!$D11)</f>
        <v>0</v>
      </c>
      <c r="J11" s="18">
        <f>Model!$W$19*((drdp!D11)*'MSXY-TI3S'!$B11+(drdp!G11)*'MSXY-TI3S'!$C11+(drdp!J11)*'MSXY-TI3S'!$D11)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f>(COS(Wellpath!$L12) * COS(Wellpath!$O12) * COS(Wellpath!$O12) - COS(Wellpath!$L12) * SIN(Wellpath!$O12) * SIN(Wellpath!$O12) - TAN(Dip) * SIN(Wellpath!$L12) * COS(Wellpath!$O12)) / 2</f>
        <v>0.49878202512991215</v>
      </c>
      <c r="E12" s="20">
        <f>Model!$W$19*((drdp!B12+drdp!K12)*'MSXY-TI3S'!$B12+(drdp!E12+drdp!N12)*'MSXY-TI3S'!$C12+(drdp!H12+drdp!Q12)*'MSXY-TI3S'!$D12)</f>
        <v>0</v>
      </c>
      <c r="F12" s="20">
        <f>Model!$W$19*((drdp!C12+drdp!L12)*'MSXY-TI3S'!$B12+(drdp!F12+drdp!O12)*'MSXY-TI3S'!$C12+(drdp!I12+drdp!R12)*'MSXY-TI3S'!$D12)</f>
        <v>0</v>
      </c>
      <c r="G12" s="20">
        <f>Model!$W$19*((drdp!D12+drdp!M12)*'MSXY-TI3S'!$B12+(drdp!G12+drdp!P12)*'MSXY-TI3S'!$C12+(drdp!J12+drdp!S12)*'MSXY-TI3S'!$D12)</f>
        <v>0</v>
      </c>
      <c r="H12" s="18">
        <f>Model!$W$19*((drdp!B12)*'MSXY-TI3S'!$B12+(drdp!E12)*'MSXY-TI3S'!$C12+(drdp!H12)*'MSXY-TI3S'!$D12)</f>
        <v>0</v>
      </c>
      <c r="I12" s="18">
        <f>Model!$W$19*((drdp!C12)*'MSXY-TI3S'!$B12+(drdp!F12)*'MSXY-TI3S'!$C12+(drdp!I12)*'MSXY-TI3S'!$D12)</f>
        <v>0</v>
      </c>
      <c r="J12" s="18">
        <f>Model!$W$19*((drdp!D12)*'MSXY-TI3S'!$B12+(drdp!G12)*'MSXY-TI3S'!$C12+(drdp!J12)*'MSXY-TI3S'!$D12)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f>(COS(Wellpath!$L13) * COS(Wellpath!$O13) * COS(Wellpath!$O13) - COS(Wellpath!$L13) * SIN(Wellpath!$O13) * SIN(Wellpath!$O13) - TAN(Dip) * SIN(Wellpath!$L13) * COS(Wellpath!$O13)) / 2</f>
        <v>0.49878202512991215</v>
      </c>
      <c r="E13" s="20">
        <f>Model!$W$19*((drdp!B13+drdp!K13)*'MSXY-TI3S'!$B13+(drdp!E13+drdp!N13)*'MSXY-TI3S'!$C13+(drdp!H13+drdp!Q13)*'MSXY-TI3S'!$D13)</f>
        <v>0</v>
      </c>
      <c r="F13" s="20">
        <f>Model!$W$19*((drdp!C13+drdp!L13)*'MSXY-TI3S'!$B13+(drdp!F13+drdp!O13)*'MSXY-TI3S'!$C13+(drdp!I13+drdp!R13)*'MSXY-TI3S'!$D13)</f>
        <v>0</v>
      </c>
      <c r="G13" s="20">
        <f>Model!$W$19*((drdp!D13+drdp!M13)*'MSXY-TI3S'!$B13+(drdp!G13+drdp!P13)*'MSXY-TI3S'!$C13+(drdp!J13+drdp!S13)*'MSXY-TI3S'!$D13)</f>
        <v>0</v>
      </c>
      <c r="H13" s="18">
        <f>Model!$W$19*((drdp!B13)*'MSXY-TI3S'!$B13+(drdp!E13)*'MSXY-TI3S'!$C13+(drdp!H13)*'MSXY-TI3S'!$D13)</f>
        <v>0</v>
      </c>
      <c r="I13" s="18">
        <f>Model!$W$19*((drdp!C13)*'MSXY-TI3S'!$B13+(drdp!F13)*'MSXY-TI3S'!$C13+(drdp!I13)*'MSXY-TI3S'!$D13)</f>
        <v>0</v>
      </c>
      <c r="J13" s="18">
        <f>Model!$W$19*((drdp!D13)*'MSXY-TI3S'!$B13+(drdp!G13)*'MSXY-TI3S'!$C13+(drdp!J13)*'MSXY-TI3S'!$D13)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f>(COS(Wellpath!$L14) * COS(Wellpath!$O14) * COS(Wellpath!$O14) - COS(Wellpath!$L14) * SIN(Wellpath!$O14) * SIN(Wellpath!$O14) - TAN(Dip) * SIN(Wellpath!$L14) * COS(Wellpath!$O14)) / 2</f>
        <v>0.49878202512991215</v>
      </c>
      <c r="E14" s="20">
        <f>Model!$W$19*((drdp!B14+drdp!K14)*'MSXY-TI3S'!$B14+(drdp!E14+drdp!N14)*'MSXY-TI3S'!$C14+(drdp!H14+drdp!Q14)*'MSXY-TI3S'!$D14)</f>
        <v>0</v>
      </c>
      <c r="F14" s="20">
        <f>Model!$W$19*((drdp!C14+drdp!L14)*'MSXY-TI3S'!$B14+(drdp!F14+drdp!O14)*'MSXY-TI3S'!$C14+(drdp!I14+drdp!R14)*'MSXY-TI3S'!$D14)</f>
        <v>0</v>
      </c>
      <c r="G14" s="20">
        <f>Model!$W$19*((drdp!D14+drdp!M14)*'MSXY-TI3S'!$B14+(drdp!G14+drdp!P14)*'MSXY-TI3S'!$C14+(drdp!J14+drdp!S14)*'MSXY-TI3S'!$D14)</f>
        <v>0</v>
      </c>
      <c r="H14" s="18">
        <f>Model!$W$19*((drdp!B14)*'MSXY-TI3S'!$B14+(drdp!E14)*'MSXY-TI3S'!$C14+(drdp!H14)*'MSXY-TI3S'!$D14)</f>
        <v>0</v>
      </c>
      <c r="I14" s="18">
        <f>Model!$W$19*((drdp!C14)*'MSXY-TI3S'!$B14+(drdp!F14)*'MSXY-TI3S'!$C14+(drdp!I14)*'MSXY-TI3S'!$D14)</f>
        <v>0</v>
      </c>
      <c r="J14" s="18">
        <f>Model!$W$19*((drdp!D14)*'MSXY-TI3S'!$B14+(drdp!G14)*'MSXY-TI3S'!$C14+(drdp!J14)*'MSXY-TI3S'!$D14)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f>(COS(Wellpath!$L15) * COS(Wellpath!$O15) * COS(Wellpath!$O15) - COS(Wellpath!$L15) * SIN(Wellpath!$O15) * SIN(Wellpath!$O15) - TAN(Dip) * SIN(Wellpath!$L15) * COS(Wellpath!$O15)) / 2</f>
        <v>0.49878202512991215</v>
      </c>
      <c r="E15" s="20">
        <f>Model!$W$19*((drdp!B15+drdp!K15)*'MSXY-TI3S'!$B15+(drdp!E15+drdp!N15)*'MSXY-TI3S'!$C15+(drdp!H15+drdp!Q15)*'MSXY-TI3S'!$D15)</f>
        <v>0</v>
      </c>
      <c r="F15" s="20">
        <f>Model!$W$19*((drdp!C15+drdp!L15)*'MSXY-TI3S'!$B15+(drdp!F15+drdp!O15)*'MSXY-TI3S'!$C15+(drdp!I15+drdp!R15)*'MSXY-TI3S'!$D15)</f>
        <v>0</v>
      </c>
      <c r="G15" s="20">
        <f>Model!$W$19*((drdp!D15+drdp!M15)*'MSXY-TI3S'!$B15+(drdp!G15+drdp!P15)*'MSXY-TI3S'!$C15+(drdp!J15+drdp!S15)*'MSXY-TI3S'!$D15)</f>
        <v>0</v>
      </c>
      <c r="H15" s="18">
        <f>Model!$W$19*((drdp!B15)*'MSXY-TI3S'!$B15+(drdp!E15)*'MSXY-TI3S'!$C15+(drdp!H15)*'MSXY-TI3S'!$D15)</f>
        <v>0</v>
      </c>
      <c r="I15" s="18">
        <f>Model!$W$19*((drdp!C15)*'MSXY-TI3S'!$B15+(drdp!F15)*'MSXY-TI3S'!$C15+(drdp!I15)*'MSXY-TI3S'!$D15)</f>
        <v>0</v>
      </c>
      <c r="J15" s="18">
        <f>Model!$W$19*((drdp!D15)*'MSXY-TI3S'!$B15+(drdp!G15)*'MSXY-TI3S'!$C15+(drdp!J15)*'MSXY-TI3S'!$D15)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f>(COS(Wellpath!$L16) * COS(Wellpath!$O16) * COS(Wellpath!$O16) - COS(Wellpath!$L16) * SIN(Wellpath!$O16) * SIN(Wellpath!$O16) - TAN(Dip) * SIN(Wellpath!$L16) * COS(Wellpath!$O16)) / 2</f>
        <v>0.49878202512991215</v>
      </c>
      <c r="E16" s="20">
        <f>Model!$W$19*((drdp!B16+drdp!K16)*'MSXY-TI3S'!$B16+(drdp!E16+drdp!N16)*'MSXY-TI3S'!$C16+(drdp!H16+drdp!Q16)*'MSXY-TI3S'!$D16)</f>
        <v>0</v>
      </c>
      <c r="F16" s="20">
        <f>Model!$W$19*((drdp!C16+drdp!L16)*'MSXY-TI3S'!$B16+(drdp!F16+drdp!O16)*'MSXY-TI3S'!$C16+(drdp!I16+drdp!R16)*'MSXY-TI3S'!$D16)</f>
        <v>0</v>
      </c>
      <c r="G16" s="20">
        <f>Model!$W$19*((drdp!D16+drdp!M16)*'MSXY-TI3S'!$B16+(drdp!G16+drdp!P16)*'MSXY-TI3S'!$C16+(drdp!J16+drdp!S16)*'MSXY-TI3S'!$D16)</f>
        <v>0</v>
      </c>
      <c r="H16" s="18">
        <f>Model!$W$19*((drdp!B16)*'MSXY-TI3S'!$B16+(drdp!E16)*'MSXY-TI3S'!$C16+(drdp!H16)*'MSXY-TI3S'!$D16)</f>
        <v>0</v>
      </c>
      <c r="I16" s="18">
        <f>Model!$W$19*((drdp!C16)*'MSXY-TI3S'!$B16+(drdp!F16)*'MSXY-TI3S'!$C16+(drdp!I16)*'MSXY-TI3S'!$D16)</f>
        <v>0</v>
      </c>
      <c r="J16" s="18">
        <f>Model!$W$19*((drdp!D16)*'MSXY-TI3S'!$B16+(drdp!G16)*'MSXY-TI3S'!$C16+(drdp!J16)*'MSXY-TI3S'!$D16)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f>(COS(Wellpath!$L17) * COS(Wellpath!$O17) * COS(Wellpath!$O17) - COS(Wellpath!$L17) * SIN(Wellpath!$O17) * SIN(Wellpath!$O17) - TAN(Dip) * SIN(Wellpath!$L17) * COS(Wellpath!$O17)) / 2</f>
        <v>0.49878202512991215</v>
      </c>
      <c r="E17" s="20">
        <f>Model!$W$19*((drdp!B17+drdp!K17)*'MSXY-TI3S'!$B17+(drdp!E17+drdp!N17)*'MSXY-TI3S'!$C17+(drdp!H17+drdp!Q17)*'MSXY-TI3S'!$D17)</f>
        <v>0</v>
      </c>
      <c r="F17" s="20">
        <f>Model!$W$19*((drdp!C17+drdp!L17)*'MSXY-TI3S'!$B17+(drdp!F17+drdp!O17)*'MSXY-TI3S'!$C17+(drdp!I17+drdp!R17)*'MSXY-TI3S'!$D17)</f>
        <v>0</v>
      </c>
      <c r="G17" s="20">
        <f>Model!$W$19*((drdp!D17+drdp!M17)*'MSXY-TI3S'!$B17+(drdp!G17+drdp!P17)*'MSXY-TI3S'!$C17+(drdp!J17+drdp!S17)*'MSXY-TI3S'!$D17)</f>
        <v>0</v>
      </c>
      <c r="H17" s="18">
        <f>Model!$W$19*((drdp!B17)*'MSXY-TI3S'!$B17+(drdp!E17)*'MSXY-TI3S'!$C17+(drdp!H17)*'MSXY-TI3S'!$D17)</f>
        <v>0</v>
      </c>
      <c r="I17" s="18">
        <f>Model!$W$19*((drdp!C17)*'MSXY-TI3S'!$B17+(drdp!F17)*'MSXY-TI3S'!$C17+(drdp!I17)*'MSXY-TI3S'!$D17)</f>
        <v>0</v>
      </c>
      <c r="J17" s="18">
        <f>Model!$W$19*((drdp!D17)*'MSXY-TI3S'!$B17+(drdp!G17)*'MSXY-TI3S'!$C17+(drdp!J17)*'MSXY-TI3S'!$D17)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f>(COS(Wellpath!$L18) * COS(Wellpath!$O18) * COS(Wellpath!$O18) - COS(Wellpath!$L18) * SIN(Wellpath!$O18) * SIN(Wellpath!$O18) - TAN(Dip) * SIN(Wellpath!$L18) * COS(Wellpath!$O18)) / 2</f>
        <v>0.49878202512991215</v>
      </c>
      <c r="E18" s="20">
        <f>Model!$W$19*((drdp!B18+drdp!K18)*'MSXY-TI3S'!$B18+(drdp!E18+drdp!N18)*'MSXY-TI3S'!$C18+(drdp!H18+drdp!Q18)*'MSXY-TI3S'!$D18)</f>
        <v>0</v>
      </c>
      <c r="F18" s="20">
        <f>Model!$W$19*((drdp!C18+drdp!L18)*'MSXY-TI3S'!$B18+(drdp!F18+drdp!O18)*'MSXY-TI3S'!$C18+(drdp!I18+drdp!R18)*'MSXY-TI3S'!$D18)</f>
        <v>0</v>
      </c>
      <c r="G18" s="20">
        <f>Model!$W$19*((drdp!D18+drdp!M18)*'MSXY-TI3S'!$B18+(drdp!G18+drdp!P18)*'MSXY-TI3S'!$C18+(drdp!J18+drdp!S18)*'MSXY-TI3S'!$D18)</f>
        <v>0</v>
      </c>
      <c r="H18" s="18">
        <f>Model!$W$19*((drdp!B18)*'MSXY-TI3S'!$B18+(drdp!E18)*'MSXY-TI3S'!$C18+(drdp!H18)*'MSXY-TI3S'!$D18)</f>
        <v>0</v>
      </c>
      <c r="I18" s="18">
        <f>Model!$W$19*((drdp!C18)*'MSXY-TI3S'!$B18+(drdp!F18)*'MSXY-TI3S'!$C18+(drdp!I18)*'MSXY-TI3S'!$D18)</f>
        <v>0</v>
      </c>
      <c r="J18" s="18">
        <f>Model!$W$19*((drdp!D18)*'MSXY-TI3S'!$B18+(drdp!G18)*'MSXY-TI3S'!$C18+(drdp!J18)*'MSXY-TI3S'!$D18)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f>(COS(Wellpath!$L19) * COS(Wellpath!$O19) * COS(Wellpath!$O19) - COS(Wellpath!$L19) * SIN(Wellpath!$O19) * SIN(Wellpath!$O19) - TAN(Dip) * SIN(Wellpath!$L19) * COS(Wellpath!$O19)) / 2</f>
        <v>0.49878202512991215</v>
      </c>
      <c r="E19" s="20">
        <f>Model!$W$19*((drdp!B19+drdp!K19)*'MSXY-TI3S'!$B19+(drdp!E19+drdp!N19)*'MSXY-TI3S'!$C19+(drdp!H19+drdp!Q19)*'MSXY-TI3S'!$D19)</f>
        <v>0</v>
      </c>
      <c r="F19" s="20">
        <f>Model!$W$19*((drdp!C19+drdp!L19)*'MSXY-TI3S'!$B19+(drdp!F19+drdp!O19)*'MSXY-TI3S'!$C19+(drdp!I19+drdp!R19)*'MSXY-TI3S'!$D19)</f>
        <v>0</v>
      </c>
      <c r="G19" s="20">
        <f>Model!$W$19*((drdp!D19+drdp!M19)*'MSXY-TI3S'!$B19+(drdp!G19+drdp!P19)*'MSXY-TI3S'!$C19+(drdp!J19+drdp!S19)*'MSXY-TI3S'!$D19)</f>
        <v>0</v>
      </c>
      <c r="H19" s="18">
        <f>Model!$W$19*((drdp!B19)*'MSXY-TI3S'!$B19+(drdp!E19)*'MSXY-TI3S'!$C19+(drdp!H19)*'MSXY-TI3S'!$D19)</f>
        <v>0</v>
      </c>
      <c r="I19" s="18">
        <f>Model!$W$19*((drdp!C19)*'MSXY-TI3S'!$B19+(drdp!F19)*'MSXY-TI3S'!$C19+(drdp!I19)*'MSXY-TI3S'!$D19)</f>
        <v>0</v>
      </c>
      <c r="J19" s="18">
        <f>Model!$W$19*((drdp!D19)*'MSXY-TI3S'!$B19+(drdp!G19)*'MSXY-TI3S'!$C19+(drdp!J19)*'MSXY-TI3S'!$D19)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f>(COS(Wellpath!$L20) * COS(Wellpath!$O20) * COS(Wellpath!$O20) - COS(Wellpath!$L20) * SIN(Wellpath!$O20) * SIN(Wellpath!$O20) - TAN(Dip) * SIN(Wellpath!$L20) * COS(Wellpath!$O20)) / 2</f>
        <v>0.49878202512991215</v>
      </c>
      <c r="E20" s="20">
        <f>Model!$W$19*((drdp!B20+drdp!K20)*'MSXY-TI3S'!$B20+(drdp!E20+drdp!N20)*'MSXY-TI3S'!$C20+(drdp!H20+drdp!Q20)*'MSXY-TI3S'!$D20)</f>
        <v>0</v>
      </c>
      <c r="F20" s="20">
        <f>Model!$W$19*((drdp!C20+drdp!L20)*'MSXY-TI3S'!$B20+(drdp!F20+drdp!O20)*'MSXY-TI3S'!$C20+(drdp!I20+drdp!R20)*'MSXY-TI3S'!$D20)</f>
        <v>0</v>
      </c>
      <c r="G20" s="20">
        <f>Model!$W$19*((drdp!D20+drdp!M20)*'MSXY-TI3S'!$B20+(drdp!G20+drdp!P20)*'MSXY-TI3S'!$C20+(drdp!J20+drdp!S20)*'MSXY-TI3S'!$D20)</f>
        <v>0</v>
      </c>
      <c r="H20" s="18">
        <f>Model!$W$19*((drdp!B20)*'MSXY-TI3S'!$B20+(drdp!E20)*'MSXY-TI3S'!$C20+(drdp!H20)*'MSXY-TI3S'!$D20)</f>
        <v>0</v>
      </c>
      <c r="I20" s="18">
        <f>Model!$W$19*((drdp!C20)*'MSXY-TI3S'!$B20+(drdp!F20)*'MSXY-TI3S'!$C20+(drdp!I20)*'MSXY-TI3S'!$D20)</f>
        <v>0</v>
      </c>
      <c r="J20" s="18">
        <f>Model!$W$19*((drdp!D20)*'MSXY-TI3S'!$B20+(drdp!G20)*'MSXY-TI3S'!$C20+(drdp!J20)*'MSXY-TI3S'!$D20)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f>(COS(Wellpath!$L21) * COS(Wellpath!$O21) * COS(Wellpath!$O21) - COS(Wellpath!$L21) * SIN(Wellpath!$O21) * SIN(Wellpath!$O21) - TAN(Dip) * SIN(Wellpath!$L21) * COS(Wellpath!$O21)) / 2</f>
        <v>0.49878202512991215</v>
      </c>
      <c r="E21" s="20">
        <f>Model!$W$19*((drdp!B21+drdp!K21)*'MSXY-TI3S'!$B21+(drdp!E21+drdp!N21)*'MSXY-TI3S'!$C21+(drdp!H21+drdp!Q21)*'MSXY-TI3S'!$D21)</f>
        <v>0</v>
      </c>
      <c r="F21" s="20">
        <f>Model!$W$19*((drdp!C21+drdp!L21)*'MSXY-TI3S'!$B21+(drdp!F21+drdp!O21)*'MSXY-TI3S'!$C21+(drdp!I21+drdp!R21)*'MSXY-TI3S'!$D21)</f>
        <v>0</v>
      </c>
      <c r="G21" s="20">
        <f>Model!$W$19*((drdp!D21+drdp!M21)*'MSXY-TI3S'!$B21+(drdp!G21+drdp!P21)*'MSXY-TI3S'!$C21+(drdp!J21+drdp!S21)*'MSXY-TI3S'!$D21)</f>
        <v>0</v>
      </c>
      <c r="H21" s="18">
        <f>Model!$W$19*((drdp!B21)*'MSXY-TI3S'!$B21+(drdp!E21)*'MSXY-TI3S'!$C21+(drdp!H21)*'MSXY-TI3S'!$D21)</f>
        <v>0</v>
      </c>
      <c r="I21" s="18">
        <f>Model!$W$19*((drdp!C21)*'MSXY-TI3S'!$B21+(drdp!F21)*'MSXY-TI3S'!$C21+(drdp!I21)*'MSXY-TI3S'!$D21)</f>
        <v>0</v>
      </c>
      <c r="J21" s="18">
        <f>Model!$W$19*((drdp!D21)*'MSXY-TI3S'!$B21+(drdp!G21)*'MSXY-TI3S'!$C21+(drdp!J21)*'MSXY-TI3S'!$D21)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f>(COS(Wellpath!$L22) * COS(Wellpath!$O22) * COS(Wellpath!$O22) - COS(Wellpath!$L22) * SIN(Wellpath!$O22) * SIN(Wellpath!$O22) - TAN(Dip) * SIN(Wellpath!$L22) * COS(Wellpath!$O22)) / 2</f>
        <v>0.49878202512991215</v>
      </c>
      <c r="E22" s="20">
        <f>Model!$W$19*((drdp!B22+drdp!K22)*'MSXY-TI3S'!$B22+(drdp!E22+drdp!N22)*'MSXY-TI3S'!$C22+(drdp!H22+drdp!Q22)*'MSXY-TI3S'!$D22)</f>
        <v>0</v>
      </c>
      <c r="F22" s="20">
        <f>Model!$W$19*((drdp!C22+drdp!L22)*'MSXY-TI3S'!$B22+(drdp!F22+drdp!O22)*'MSXY-TI3S'!$C22+(drdp!I22+drdp!R22)*'MSXY-TI3S'!$D22)</f>
        <v>0</v>
      </c>
      <c r="G22" s="20">
        <f>Model!$W$19*((drdp!D22+drdp!M22)*'MSXY-TI3S'!$B22+(drdp!G22+drdp!P22)*'MSXY-TI3S'!$C22+(drdp!J22+drdp!S22)*'MSXY-TI3S'!$D22)</f>
        <v>0</v>
      </c>
      <c r="H22" s="18">
        <f>Model!$W$19*((drdp!B22)*'MSXY-TI3S'!$B22+(drdp!E22)*'MSXY-TI3S'!$C22+(drdp!H22)*'MSXY-TI3S'!$D22)</f>
        <v>0</v>
      </c>
      <c r="I22" s="18">
        <f>Model!$W$19*((drdp!C22)*'MSXY-TI3S'!$B22+(drdp!F22)*'MSXY-TI3S'!$C22+(drdp!I22)*'MSXY-TI3S'!$D22)</f>
        <v>0</v>
      </c>
      <c r="J22" s="18">
        <f>Model!$W$19*((drdp!D22)*'MSXY-TI3S'!$B22+(drdp!G22)*'MSXY-TI3S'!$C22+(drdp!J22)*'MSXY-TI3S'!$D22)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f>(COS(Wellpath!$L23) * COS(Wellpath!$O23) * COS(Wellpath!$O23) - COS(Wellpath!$L23) * SIN(Wellpath!$O23) * SIN(Wellpath!$O23) - TAN(Dip) * SIN(Wellpath!$L23) * COS(Wellpath!$O23)) / 2</f>
        <v>0.49878202512991215</v>
      </c>
      <c r="E23" s="20">
        <f>Model!$W$19*((drdp!B23+drdp!K23)*'MSXY-TI3S'!$B23+(drdp!E23+drdp!N23)*'MSXY-TI3S'!$C23+(drdp!H23+drdp!Q23)*'MSXY-TI3S'!$D23)</f>
        <v>0</v>
      </c>
      <c r="F23" s="20">
        <f>Model!$W$19*((drdp!C23+drdp!L23)*'MSXY-TI3S'!$B23+(drdp!F23+drdp!O23)*'MSXY-TI3S'!$C23+(drdp!I23+drdp!R23)*'MSXY-TI3S'!$D23)</f>
        <v>0</v>
      </c>
      <c r="G23" s="20">
        <f>Model!$W$19*((drdp!D23+drdp!M23)*'MSXY-TI3S'!$B23+(drdp!G23+drdp!P23)*'MSXY-TI3S'!$C23+(drdp!J23+drdp!S23)*'MSXY-TI3S'!$D23)</f>
        <v>0</v>
      </c>
      <c r="H23" s="18">
        <f>Model!$W$19*((drdp!B23)*'MSXY-TI3S'!$B23+(drdp!E23)*'MSXY-TI3S'!$C23+(drdp!H23)*'MSXY-TI3S'!$D23)</f>
        <v>0</v>
      </c>
      <c r="I23" s="18">
        <f>Model!$W$19*((drdp!C23)*'MSXY-TI3S'!$B23+(drdp!F23)*'MSXY-TI3S'!$C23+(drdp!I23)*'MSXY-TI3S'!$D23)</f>
        <v>0</v>
      </c>
      <c r="J23" s="18">
        <f>Model!$W$19*((drdp!D23)*'MSXY-TI3S'!$B23+(drdp!G23)*'MSXY-TI3S'!$C23+(drdp!J23)*'MSXY-TI3S'!$D23)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f>(COS(Wellpath!$L24) * COS(Wellpath!$O24) * COS(Wellpath!$O24) - COS(Wellpath!$L24) * SIN(Wellpath!$O24) * SIN(Wellpath!$O24) - TAN(Dip) * SIN(Wellpath!$L24) * COS(Wellpath!$O24)) / 2</f>
        <v>0.47176997869996457</v>
      </c>
      <c r="E24" s="20">
        <f>Model!$W$19*((drdp!B24+drdp!K24)*'MSXY-TI3S'!$B24+(drdp!E24+drdp!N24)*'MSXY-TI3S'!$C24+(drdp!H24+drdp!Q24)*'MSXY-TI3S'!$D24)</f>
        <v>-2.8022286824387755E-5</v>
      </c>
      <c r="F24" s="20">
        <f>Model!$W$19*((drdp!C24+drdp!L24)*'MSXY-TI3S'!$B24+(drdp!F24+drdp!O24)*'MSXY-TI3S'!$C24+(drdp!I24+drdp!R24)*'MSXY-TI3S'!$D24)</f>
        <v>8.0245330306967662E-4</v>
      </c>
      <c r="G24" s="20">
        <f>Model!$W$19*((drdp!D24+drdp!M24)*'MSXY-TI3S'!$B24+(drdp!G24+drdp!P24)*'MSXY-TI3S'!$C24+(drdp!J24+drdp!S24)*'MSXY-TI3S'!$D24)</f>
        <v>0</v>
      </c>
      <c r="H24" s="18">
        <f>Model!$W$19*((drdp!B24)*'MSXY-TI3S'!$B24+(drdp!E24)*'MSXY-TI3S'!$C24+(drdp!H24)*'MSXY-TI3S'!$D24)</f>
        <v>-1.4011143412193877E-5</v>
      </c>
      <c r="I24" s="18">
        <f>Model!$W$19*((drdp!C24)*'MSXY-TI3S'!$B24+(drdp!F24)*'MSXY-TI3S'!$C24+(drdp!I24)*'MSXY-TI3S'!$D24)</f>
        <v>4.0122665153483831E-4</v>
      </c>
      <c r="J24" s="18">
        <f>Model!$W$19*((drdp!D24)*'MSXY-TI3S'!$B24+(drdp!G24)*'MSXY-TI3S'!$C24+(drdp!J24)*'MSXY-TI3S'!$D24)</f>
        <v>0</v>
      </c>
      <c r="K24" s="21">
        <f>SUM(E$3:E23)+H24</f>
        <v>-1.4011143412193877E-5</v>
      </c>
      <c r="L24" s="21">
        <f>SUM(F$3:F23)+I24</f>
        <v>4.0122665153483831E-4</v>
      </c>
      <c r="M24" s="21">
        <f>SUM(G$3:G23)+J24</f>
        <v>0</v>
      </c>
      <c r="N24" s="21"/>
      <c r="O24" s="21"/>
      <c r="P24" s="21"/>
      <c r="Q24" s="19">
        <f t="shared" si="1"/>
        <v>1.9631213971706389E-10</v>
      </c>
      <c r="R24" s="19">
        <f t="shared" si="1"/>
        <v>1.6098282590185856E-7</v>
      </c>
      <c r="S24" s="19">
        <f t="shared" si="1"/>
        <v>0</v>
      </c>
      <c r="T24" s="19">
        <f t="shared" si="2"/>
        <v>-5.6216441554489585E-9</v>
      </c>
      <c r="U24" s="19">
        <f t="shared" si="3"/>
        <v>0</v>
      </c>
      <c r="V24" s="19">
        <f t="shared" si="4"/>
        <v>0</v>
      </c>
    </row>
    <row r="25" spans="1:22" x14ac:dyDescent="0.25">
      <c r="A25" s="26">
        <f>Wellpath!E25</f>
        <v>2200</v>
      </c>
      <c r="B25" s="22">
        <v>0</v>
      </c>
      <c r="C25" s="22">
        <v>0</v>
      </c>
      <c r="D25" s="22">
        <f>(COS(Wellpath!$L25) * COS(Wellpath!$O25) * COS(Wellpath!$O25) - COS(Wellpath!$L25) * SIN(Wellpath!$O25) * SIN(Wellpath!$O25) - TAN(Dip) * SIN(Wellpath!$L25) * COS(Wellpath!$O25)) / 2</f>
        <v>0.44296517835147753</v>
      </c>
      <c r="E25" s="20">
        <f>Model!$W$19*((drdp!B25+drdp!K25)*'MSXY-TI3S'!$B25+(drdp!E25+drdp!N25)*'MSXY-TI3S'!$C25+(drdp!H25+drdp!Q25)*'MSXY-TI3S'!$D25)</f>
        <v>-5.2590610846106393E-5</v>
      </c>
      <c r="F25" s="20">
        <f>Model!$W$19*((drdp!C25+drdp!L25)*'MSXY-TI3S'!$B25+(drdp!F25+drdp!O25)*'MSXY-TI3S'!$C25+(drdp!I25+drdp!R25)*'MSXY-TI3S'!$D25)</f>
        <v>1.5059980524923513E-3</v>
      </c>
      <c r="G25" s="20">
        <f>Model!$W$19*((drdp!D25+drdp!M25)*'MSXY-TI3S'!$B25+(drdp!G25+drdp!P25)*'MSXY-TI3S'!$C25+(drdp!J25+drdp!S25)*'MSXY-TI3S'!$D25)</f>
        <v>0</v>
      </c>
      <c r="H25" s="18">
        <f>Model!$W$19*((drdp!B25)*'MSXY-TI3S'!$B25+(drdp!E25)*'MSXY-TI3S'!$C25+(drdp!H25)*'MSXY-TI3S'!$D25)</f>
        <v>-2.6295305423053197E-5</v>
      </c>
      <c r="I25" s="18">
        <f>Model!$W$19*((drdp!C25)*'MSXY-TI3S'!$B25+(drdp!F25)*'MSXY-TI3S'!$C25+(drdp!I25)*'MSXY-TI3S'!$D25)</f>
        <v>7.5299902624617566E-4</v>
      </c>
      <c r="J25" s="18">
        <f>Model!$W$19*((drdp!D25)*'MSXY-TI3S'!$B25+(drdp!G25)*'MSXY-TI3S'!$C25+(drdp!J25)*'MSXY-TI3S'!$D25)</f>
        <v>0</v>
      </c>
      <c r="K25" s="21">
        <f>SUM(E$3:E24)+H25</f>
        <v>-5.4317592247440951E-5</v>
      </c>
      <c r="L25" s="21">
        <f>SUM(F$3:F24)+I25</f>
        <v>1.5554523293158523E-3</v>
      </c>
      <c r="M25" s="21">
        <f>SUM(G$3:G24)+J25</f>
        <v>0</v>
      </c>
      <c r="N25" s="21"/>
      <c r="O25" s="21"/>
      <c r="P25" s="21"/>
      <c r="Q25" s="19">
        <f t="shared" si="1"/>
        <v>2.9504008275592574E-9</v>
      </c>
      <c r="R25" s="19">
        <f t="shared" si="1"/>
        <v>2.4194319487741105E-6</v>
      </c>
      <c r="S25" s="19">
        <f t="shared" si="1"/>
        <v>0</v>
      </c>
      <c r="T25" s="19">
        <f t="shared" si="2"/>
        <v>-8.4488425384110703E-8</v>
      </c>
      <c r="U25" s="19">
        <f t="shared" si="3"/>
        <v>0</v>
      </c>
      <c r="V25" s="19">
        <f t="shared" si="4"/>
        <v>0</v>
      </c>
    </row>
    <row r="26" spans="1:22" x14ac:dyDescent="0.25">
      <c r="A26" s="26">
        <f>Wellpath!E26</f>
        <v>2300</v>
      </c>
      <c r="B26" s="22">
        <v>0</v>
      </c>
      <c r="C26" s="22">
        <v>0</v>
      </c>
      <c r="D26" s="22">
        <f>(COS(Wellpath!$L26) * COS(Wellpath!$O26) * COS(Wellpath!$O26) - COS(Wellpath!$L26) * SIN(Wellpath!$O26) * SIN(Wellpath!$O26) - TAN(Dip) * SIN(Wellpath!$L26) * COS(Wellpath!$O26)) / 2</f>
        <v>0.41362069316672417</v>
      </c>
      <c r="E26" s="20">
        <f>Model!$W$19*((drdp!B26+drdp!K26)*'MSXY-TI3S'!$B26+(drdp!E26+drdp!N26)*'MSXY-TI3S'!$C26+(drdp!H26+drdp!Q26)*'MSXY-TI3S'!$D26)</f>
        <v>-7.3585277660121248E-5</v>
      </c>
      <c r="F26" s="20">
        <f>Model!$W$19*((drdp!C26+drdp!L26)*'MSXY-TI3S'!$B26+(drdp!F26+drdp!O26)*'MSXY-TI3S'!$C26+(drdp!I26+drdp!R26)*'MSXY-TI3S'!$D26)</f>
        <v>2.1072066489689033E-3</v>
      </c>
      <c r="G26" s="20">
        <f>Model!$W$19*((drdp!D26+drdp!M26)*'MSXY-TI3S'!$B26+(drdp!G26+drdp!P26)*'MSXY-TI3S'!$C26+(drdp!J26+drdp!S26)*'MSXY-TI3S'!$D26)</f>
        <v>0</v>
      </c>
      <c r="H26" s="18">
        <f>Model!$W$19*((drdp!B26)*'MSXY-TI3S'!$B26+(drdp!E26)*'MSXY-TI3S'!$C26+(drdp!H26)*'MSXY-TI3S'!$D26)</f>
        <v>-3.6792638830060685E-5</v>
      </c>
      <c r="I26" s="18">
        <f>Model!$W$19*((drdp!C26)*'MSXY-TI3S'!$B26+(drdp!F26)*'MSXY-TI3S'!$C26+(drdp!I26)*'MSXY-TI3S'!$D26)</f>
        <v>1.0536033244844536E-3</v>
      </c>
      <c r="J26" s="18">
        <f>Model!$W$19*((drdp!D26)*'MSXY-TI3S'!$B26+(drdp!G26)*'MSXY-TI3S'!$C26+(drdp!J26)*'MSXY-TI3S'!$D26)</f>
        <v>0</v>
      </c>
      <c r="K26" s="21">
        <f>SUM(E$3:E25)+H26</f>
        <v>-1.1740553650055484E-4</v>
      </c>
      <c r="L26" s="21">
        <f>SUM(F$3:F25)+I26</f>
        <v>3.3620546800464815E-3</v>
      </c>
      <c r="M26" s="21">
        <f>SUM(G$3:G25)+J26</f>
        <v>0</v>
      </c>
      <c r="N26" s="21"/>
      <c r="O26" s="21"/>
      <c r="P26" s="21"/>
      <c r="Q26" s="19">
        <f t="shared" si="1"/>
        <v>1.3784060000983116E-8</v>
      </c>
      <c r="R26" s="19">
        <f t="shared" si="1"/>
        <v>1.1303411671622449E-5</v>
      </c>
      <c r="S26" s="19">
        <f t="shared" si="1"/>
        <v>0</v>
      </c>
      <c r="T26" s="19">
        <f t="shared" si="2"/>
        <v>-3.947238334550584E-7</v>
      </c>
      <c r="U26" s="19">
        <f t="shared" si="3"/>
        <v>0</v>
      </c>
      <c r="V26" s="19">
        <f t="shared" si="4"/>
        <v>0</v>
      </c>
    </row>
    <row r="27" spans="1:22" x14ac:dyDescent="0.25">
      <c r="A27" s="26">
        <f>Wellpath!E27</f>
        <v>2400</v>
      </c>
      <c r="B27" s="22">
        <v>0</v>
      </c>
      <c r="C27" s="22">
        <v>0</v>
      </c>
      <c r="D27" s="22">
        <f>(COS(Wellpath!$L27) * COS(Wellpath!$O27) * COS(Wellpath!$O27) - COS(Wellpath!$L27) * SIN(Wellpath!$O27) * SIN(Wellpath!$O27) - TAN(Dip) * SIN(Wellpath!$L27) * COS(Wellpath!$O27)) / 2</f>
        <v>0.38377227488073073</v>
      </c>
      <c r="E27" s="20">
        <f>Model!$W$19*((drdp!B27+drdp!K27)*'MSXY-TI3S'!$B27+(drdp!E27+drdp!N27)*'MSXY-TI3S'!$C27+(drdp!H27+drdp!Q27)*'MSXY-TI3S'!$D27)</f>
        <v>-9.0904003360091199E-5</v>
      </c>
      <c r="F27" s="20">
        <f>Model!$W$19*((drdp!C27+drdp!L27)*'MSXY-TI3S'!$B27+(drdp!F27+drdp!O27)*'MSXY-TI3S'!$C27+(drdp!I27+drdp!R27)*'MSXY-TI3S'!$D27)</f>
        <v>2.6031500646505829E-3</v>
      </c>
      <c r="G27" s="20">
        <f>Model!$W$19*((drdp!D27+drdp!M27)*'MSXY-TI3S'!$B27+(drdp!G27+drdp!P27)*'MSXY-TI3S'!$C27+(drdp!J27+drdp!S27)*'MSXY-TI3S'!$D27)</f>
        <v>0</v>
      </c>
      <c r="H27" s="18">
        <f>Model!$W$19*((drdp!B27)*'MSXY-TI3S'!$B27+(drdp!E27)*'MSXY-TI3S'!$C27+(drdp!H27)*'MSXY-TI3S'!$D27)</f>
        <v>-4.5452001680045512E-5</v>
      </c>
      <c r="I27" s="18">
        <f>Model!$W$19*((drdp!C27)*'MSXY-TI3S'!$B27+(drdp!F27)*'MSXY-TI3S'!$C27+(drdp!I27)*'MSXY-TI3S'!$D27)</f>
        <v>1.3015750323252891E-3</v>
      </c>
      <c r="J27" s="18">
        <f>Model!$W$19*((drdp!D27)*'MSXY-TI3S'!$B27+(drdp!G27)*'MSXY-TI3S'!$C27+(drdp!J27)*'MSXY-TI3S'!$D27)</f>
        <v>0</v>
      </c>
      <c r="K27" s="21">
        <f>SUM(E$3:E26)+H27</f>
        <v>-1.996501770106609E-4</v>
      </c>
      <c r="L27" s="21">
        <f>SUM(F$3:F26)+I27</f>
        <v>5.7172330368562207E-3</v>
      </c>
      <c r="M27" s="21">
        <f>SUM(G$3:G26)+J27</f>
        <v>0</v>
      </c>
      <c r="N27" s="21"/>
      <c r="O27" s="21"/>
      <c r="P27" s="21"/>
      <c r="Q27" s="19">
        <f t="shared" si="1"/>
        <v>3.9860193180388232E-8</v>
      </c>
      <c r="R27" s="19">
        <f t="shared" si="1"/>
        <v>3.2686753597720202E-5</v>
      </c>
      <c r="S27" s="19">
        <f t="shared" si="1"/>
        <v>0</v>
      </c>
      <c r="T27" s="19">
        <f t="shared" si="2"/>
        <v>-1.1414465878195428E-6</v>
      </c>
      <c r="U27" s="19">
        <f t="shared" si="3"/>
        <v>0</v>
      </c>
      <c r="V27" s="19">
        <f t="shared" si="4"/>
        <v>0</v>
      </c>
    </row>
    <row r="28" spans="1:22" x14ac:dyDescent="0.25">
      <c r="A28" s="26">
        <f>Wellpath!E28</f>
        <v>2500</v>
      </c>
      <c r="B28" s="22">
        <v>0</v>
      </c>
      <c r="C28" s="22">
        <v>0</v>
      </c>
      <c r="D28" s="22">
        <f>(COS(Wellpath!$L28) * COS(Wellpath!$O28) * COS(Wellpath!$O28) - COS(Wellpath!$L28) * SIN(Wellpath!$O28) * SIN(Wellpath!$O28) - TAN(Dip) * SIN(Wellpath!$L28) * COS(Wellpath!$O28)) / 2</f>
        <v>0.35345628919338218</v>
      </c>
      <c r="E28" s="20">
        <f>Model!$W$19*((drdp!B28+drdp!K28)*'MSXY-TI3S'!$B28+(drdp!E28+drdp!N28)*'MSXY-TI3S'!$C28+(drdp!H28+drdp!Q28)*'MSXY-TI3S'!$D28)</f>
        <v>-1.0446241285527832E-4</v>
      </c>
      <c r="F28" s="20">
        <f>Model!$W$19*((drdp!C28+drdp!L28)*'MSXY-TI3S'!$B28+(drdp!F28+drdp!O28)*'MSXY-TI3S'!$C28+(drdp!I28+drdp!R28)*'MSXY-TI3S'!$D28)</f>
        <v>2.9914121130682485E-3</v>
      </c>
      <c r="G28" s="20">
        <f>Model!$W$19*((drdp!D28+drdp!M28)*'MSXY-TI3S'!$B28+(drdp!G28+drdp!P28)*'MSXY-TI3S'!$C28+(drdp!J28+drdp!S28)*'MSXY-TI3S'!$D28)</f>
        <v>0</v>
      </c>
      <c r="H28" s="18">
        <f>Model!$W$19*((drdp!B28)*'MSXY-TI3S'!$B28+(drdp!E28)*'MSXY-TI3S'!$C28+(drdp!H28)*'MSXY-TI3S'!$D28)</f>
        <v>-5.2231206427639158E-5</v>
      </c>
      <c r="I28" s="18">
        <f>Model!$W$19*((drdp!C28)*'MSXY-TI3S'!$B28+(drdp!F28)*'MSXY-TI3S'!$C28+(drdp!I28)*'MSXY-TI3S'!$D28)</f>
        <v>1.4957060565341242E-3</v>
      </c>
      <c r="J28" s="18">
        <f>Model!$W$19*((drdp!D28)*'MSXY-TI3S'!$B28+(drdp!G28)*'MSXY-TI3S'!$C28+(drdp!J28)*'MSXY-TI3S'!$D28)</f>
        <v>0</v>
      </c>
      <c r="K28" s="21">
        <f>SUM(E$3:E27)+H28</f>
        <v>-2.9733338511834579E-4</v>
      </c>
      <c r="L28" s="21">
        <f>SUM(F$3:F27)+I28</f>
        <v>8.5145141257156384E-3</v>
      </c>
      <c r="M28" s="21">
        <f>SUM(G$3:G27)+J28</f>
        <v>0</v>
      </c>
      <c r="N28" s="21"/>
      <c r="O28" s="21"/>
      <c r="P28" s="21"/>
      <c r="Q28" s="19">
        <f t="shared" si="1"/>
        <v>8.8407141905934534E-8</v>
      </c>
      <c r="R28" s="19">
        <f t="shared" si="1"/>
        <v>7.2496950797011143E-5</v>
      </c>
      <c r="S28" s="19">
        <f t="shared" si="1"/>
        <v>0</v>
      </c>
      <c r="T28" s="19">
        <f t="shared" si="2"/>
        <v>-2.5316493076370034E-6</v>
      </c>
      <c r="U28" s="19">
        <f t="shared" si="3"/>
        <v>0</v>
      </c>
      <c r="V28" s="19">
        <f t="shared" si="4"/>
        <v>0</v>
      </c>
    </row>
    <row r="29" spans="1:22" x14ac:dyDescent="0.25">
      <c r="A29" s="26">
        <f>Wellpath!E29</f>
        <v>2600</v>
      </c>
      <c r="B29" s="22">
        <v>0</v>
      </c>
      <c r="C29" s="22">
        <v>0</v>
      </c>
      <c r="D29" s="22">
        <f>(COS(Wellpath!$L29) * COS(Wellpath!$O29) * COS(Wellpath!$O29) - COS(Wellpath!$L29) * SIN(Wellpath!$O29) * SIN(Wellpath!$O29) - TAN(Dip) * SIN(Wellpath!$L29) * COS(Wellpath!$O29)) / 2</f>
        <v>0.32270967146341911</v>
      </c>
      <c r="E29" s="20">
        <f>Model!$W$19*((drdp!B29+drdp!K29)*'MSXY-TI3S'!$B29+(drdp!E29+drdp!N29)*'MSXY-TI3S'!$C29+(drdp!H29+drdp!Q29)*'MSXY-TI3S'!$D29)</f>
        <v>-1.1419445093750827E-4</v>
      </c>
      <c r="F29" s="20">
        <f>Model!$W$19*((drdp!C29+drdp!L29)*'MSXY-TI3S'!$B29+(drdp!F29+drdp!O29)*'MSXY-TI3S'!$C29+(drdp!I29+drdp!R29)*'MSXY-TI3S'!$D29)</f>
        <v>3.270101220549966E-3</v>
      </c>
      <c r="G29" s="20">
        <f>Model!$W$19*((drdp!D29+drdp!M29)*'MSXY-TI3S'!$B29+(drdp!G29+drdp!P29)*'MSXY-TI3S'!$C29+(drdp!J29+drdp!S29)*'MSXY-TI3S'!$D29)</f>
        <v>0</v>
      </c>
      <c r="H29" s="18">
        <f>Model!$W$19*((drdp!B29)*'MSXY-TI3S'!$B29+(drdp!E29)*'MSXY-TI3S'!$C29+(drdp!H29)*'MSXY-TI3S'!$D29)</f>
        <v>-5.7097225468754133E-5</v>
      </c>
      <c r="I29" s="18">
        <f>Model!$W$19*((drdp!C29)*'MSXY-TI3S'!$B29+(drdp!F29)*'MSXY-TI3S'!$C29+(drdp!I29)*'MSXY-TI3S'!$D29)</f>
        <v>1.635050610274983E-3</v>
      </c>
      <c r="J29" s="18">
        <f>Model!$W$19*((drdp!D29)*'MSXY-TI3S'!$B29+(drdp!G29)*'MSXY-TI3S'!$C29+(drdp!J29)*'MSXY-TI3S'!$D29)</f>
        <v>0</v>
      </c>
      <c r="K29" s="21">
        <f>SUM(E$3:E28)+H29</f>
        <v>-4.0666181701473907E-4</v>
      </c>
      <c r="L29" s="21">
        <f>SUM(F$3:F28)+I29</f>
        <v>1.1645270792524745E-2</v>
      </c>
      <c r="M29" s="21">
        <f>SUM(G$3:G28)+J29</f>
        <v>0</v>
      </c>
      <c r="N29" s="21"/>
      <c r="O29" s="21"/>
      <c r="P29" s="21"/>
      <c r="Q29" s="19">
        <f t="shared" si="1"/>
        <v>1.6537383341772913E-7</v>
      </c>
      <c r="R29" s="19">
        <f t="shared" si="1"/>
        <v>1.3561233183122991E-4</v>
      </c>
      <c r="S29" s="19">
        <f t="shared" si="1"/>
        <v>0</v>
      </c>
      <c r="T29" s="19">
        <f t="shared" si="2"/>
        <v>-4.735686980116783E-6</v>
      </c>
      <c r="U29" s="19">
        <f t="shared" si="3"/>
        <v>0</v>
      </c>
      <c r="V29" s="19">
        <f t="shared" si="4"/>
        <v>0</v>
      </c>
    </row>
    <row r="30" spans="1:22" x14ac:dyDescent="0.25">
      <c r="A30" s="26">
        <f>Wellpath!E30</f>
        <v>2700</v>
      </c>
      <c r="B30" s="22">
        <v>0</v>
      </c>
      <c r="C30" s="22">
        <v>0</v>
      </c>
      <c r="D30" s="22">
        <f>(COS(Wellpath!$L30) * COS(Wellpath!$O30) * COS(Wellpath!$O30) - COS(Wellpath!$L30) * SIN(Wellpath!$O30) * SIN(Wellpath!$O30) - TAN(Dip) * SIN(Wellpath!$L30) * COS(Wellpath!$O30)) / 2</f>
        <v>0.29156988170839199</v>
      </c>
      <c r="E30" s="20">
        <f>Model!$W$19*((drdp!B30+drdp!K30)*'MSXY-TI3S'!$B30+(drdp!E30+drdp!N30)*'MSXY-TI3S'!$C30+(drdp!H30+drdp!Q30)*'MSXY-TI3S'!$D30)</f>
        <v>-1.2005270409550555E-4</v>
      </c>
      <c r="F30" s="20">
        <f>Model!$W$19*((drdp!C30+drdp!L30)*'MSXY-TI3S'!$B30+(drdp!F30+drdp!O30)*'MSXY-TI3S'!$C30+(drdp!I30+drdp!R30)*'MSXY-TI3S'!$D30)</f>
        <v>3.4378596417778172E-3</v>
      </c>
      <c r="G30" s="20">
        <f>Model!$W$19*((drdp!D30+drdp!M30)*'MSXY-TI3S'!$B30+(drdp!G30+drdp!P30)*'MSXY-TI3S'!$C30+(drdp!J30+drdp!S30)*'MSXY-TI3S'!$D30)</f>
        <v>0</v>
      </c>
      <c r="H30" s="18">
        <f>Model!$W$19*((drdp!B30)*'MSXY-TI3S'!$B30+(drdp!E30)*'MSXY-TI3S'!$C30+(drdp!H30)*'MSXY-TI3S'!$D30)</f>
        <v>-6.0026352047752777E-5</v>
      </c>
      <c r="I30" s="18">
        <f>Model!$W$19*((drdp!C30)*'MSXY-TI3S'!$B30+(drdp!F30)*'MSXY-TI3S'!$C30+(drdp!I30)*'MSXY-TI3S'!$D30)</f>
        <v>1.7189298208889086E-3</v>
      </c>
      <c r="J30" s="18">
        <f>Model!$W$19*((drdp!D30)*'MSXY-TI3S'!$B30+(drdp!G30)*'MSXY-TI3S'!$C30+(drdp!J30)*'MSXY-TI3S'!$D30)</f>
        <v>0</v>
      </c>
      <c r="K30" s="21">
        <f>SUM(E$3:E29)+H30</f>
        <v>-5.2378539453124603E-4</v>
      </c>
      <c r="L30" s="21">
        <f>SUM(F$3:F29)+I30</f>
        <v>1.4999251223688637E-2</v>
      </c>
      <c r="M30" s="21">
        <f>SUM(G$3:G29)+J30</f>
        <v>0</v>
      </c>
      <c r="N30" s="21"/>
      <c r="O30" s="21"/>
      <c r="P30" s="21"/>
      <c r="Q30" s="19">
        <f t="shared" si="1"/>
        <v>2.7435113952425306E-7</v>
      </c>
      <c r="R30" s="19">
        <f t="shared" si="1"/>
        <v>2.2497753727132507E-4</v>
      </c>
      <c r="S30" s="19">
        <f t="shared" si="1"/>
        <v>0</v>
      </c>
      <c r="T30" s="19">
        <f t="shared" si="2"/>
        <v>-7.8563887198730277E-6</v>
      </c>
      <c r="U30" s="19">
        <f t="shared" si="3"/>
        <v>0</v>
      </c>
      <c r="V30" s="19">
        <f t="shared" si="4"/>
        <v>0</v>
      </c>
    </row>
    <row r="31" spans="1:22" x14ac:dyDescent="0.25">
      <c r="A31" s="26">
        <f>Wellpath!E31</f>
        <v>2800</v>
      </c>
      <c r="B31" s="22">
        <v>0</v>
      </c>
      <c r="C31" s="22">
        <v>0</v>
      </c>
      <c r="D31" s="22">
        <f>(COS(Wellpath!$L31) * COS(Wellpath!$O31) * COS(Wellpath!$O31) - COS(Wellpath!$L31) * SIN(Wellpath!$O31) * SIN(Wellpath!$O31) - TAN(Dip) * SIN(Wellpath!$L31) * COS(Wellpath!$O31)) / 2</f>
        <v>0.2600748589654005</v>
      </c>
      <c r="E31" s="20">
        <f>Model!$W$19*((drdp!B31+drdp!K31)*'MSXY-TI3S'!$B31+(drdp!E31+drdp!N31)*'MSXY-TI3S'!$C31+(drdp!H31+drdp!Q31)*'MSXY-TI3S'!$D31)</f>
        <v>-1.220086315087541E-4</v>
      </c>
      <c r="F31" s="20">
        <f>Model!$W$19*((drdp!C31+drdp!L31)*'MSXY-TI3S'!$B31+(drdp!F31+drdp!O31)*'MSXY-TI3S'!$C31+(drdp!I31+drdp!R31)*'MSXY-TI3S'!$D31)</f>
        <v>3.4938700745866004E-3</v>
      </c>
      <c r="G31" s="20">
        <f>Model!$W$19*((drdp!D31+drdp!M31)*'MSXY-TI3S'!$B31+(drdp!G31+drdp!P31)*'MSXY-TI3S'!$C31+(drdp!J31+drdp!S31)*'MSXY-TI3S'!$D31)</f>
        <v>0</v>
      </c>
      <c r="H31" s="18">
        <f>Model!$W$19*((drdp!B31)*'MSXY-TI3S'!$B31+(drdp!E31)*'MSXY-TI3S'!$C31+(drdp!H31)*'MSXY-TI3S'!$D31)</f>
        <v>-6.1004315754377052E-5</v>
      </c>
      <c r="I31" s="18">
        <f>Model!$W$19*((drdp!C31)*'MSXY-TI3S'!$B31+(drdp!F31)*'MSXY-TI3S'!$C31+(drdp!I31)*'MSXY-TI3S'!$D31)</f>
        <v>1.7469350372933002E-3</v>
      </c>
      <c r="J31" s="18">
        <f>Model!$W$19*((drdp!D31)*'MSXY-TI3S'!$B31+(drdp!G31)*'MSXY-TI3S'!$C31+(drdp!J31)*'MSXY-TI3S'!$D31)</f>
        <v>0</v>
      </c>
      <c r="K31" s="21">
        <f>SUM(E$3:E30)+H31</f>
        <v>-6.4481606233337586E-4</v>
      </c>
      <c r="L31" s="21">
        <f>SUM(F$3:F30)+I31</f>
        <v>1.8465116081870847E-2</v>
      </c>
      <c r="M31" s="21">
        <f>SUM(G$3:G30)+J31</f>
        <v>0</v>
      </c>
      <c r="N31" s="21"/>
      <c r="O31" s="21"/>
      <c r="P31" s="21"/>
      <c r="Q31" s="19">
        <f t="shared" si="1"/>
        <v>4.1578775424312005E-7</v>
      </c>
      <c r="R31" s="19">
        <f t="shared" si="1"/>
        <v>3.4096051191696538E-4</v>
      </c>
      <c r="S31" s="19">
        <f t="shared" si="1"/>
        <v>0</v>
      </c>
      <c r="T31" s="19">
        <f t="shared" si="2"/>
        <v>-1.1906603442440654E-5</v>
      </c>
      <c r="U31" s="19">
        <f t="shared" si="3"/>
        <v>0</v>
      </c>
      <c r="V31" s="19">
        <f t="shared" si="4"/>
        <v>0</v>
      </c>
    </row>
    <row r="32" spans="1:22" x14ac:dyDescent="0.25">
      <c r="A32" s="26">
        <f>Wellpath!E32</f>
        <v>2900</v>
      </c>
      <c r="B32" s="22">
        <v>0</v>
      </c>
      <c r="C32" s="22">
        <v>0</v>
      </c>
      <c r="D32" s="22">
        <f>(COS(Wellpath!$L32) * COS(Wellpath!$O32) * COS(Wellpath!$O32) - COS(Wellpath!$L32) * SIN(Wellpath!$O32) * SIN(Wellpath!$O32) - TAN(Dip) * SIN(Wellpath!$L32) * COS(Wellpath!$O32)) / 2</f>
        <v>0.22826297506822055</v>
      </c>
      <c r="E32" s="20">
        <f>Model!$W$19*((drdp!B32+drdp!K32)*'MSXY-TI3S'!$B32+(drdp!E32+drdp!N32)*'MSXY-TI3S'!$C32+(drdp!H32+drdp!Q32)*'MSXY-TI3S'!$D32)</f>
        <v>-1.2005270409550558E-4</v>
      </c>
      <c r="F32" s="20">
        <f>Model!$W$19*((drdp!C32+drdp!L32)*'MSXY-TI3S'!$B32+(drdp!F32+drdp!O32)*'MSXY-TI3S'!$C32+(drdp!I32+drdp!R32)*'MSXY-TI3S'!$D32)</f>
        <v>3.4378596417778172E-3</v>
      </c>
      <c r="G32" s="20">
        <f>Model!$W$19*((drdp!D32+drdp!M32)*'MSXY-TI3S'!$B32+(drdp!G32+drdp!P32)*'MSXY-TI3S'!$C32+(drdp!J32+drdp!S32)*'MSXY-TI3S'!$D32)</f>
        <v>0</v>
      </c>
      <c r="H32" s="18">
        <f>Model!$W$19*((drdp!B32)*'MSXY-TI3S'!$B32+(drdp!E32)*'MSXY-TI3S'!$C32+(drdp!H32)*'MSXY-TI3S'!$D32)</f>
        <v>-6.0026352047752791E-5</v>
      </c>
      <c r="I32" s="18">
        <f>Model!$W$19*((drdp!C32)*'MSXY-TI3S'!$B32+(drdp!F32)*'MSXY-TI3S'!$C32+(drdp!I32)*'MSXY-TI3S'!$D32)</f>
        <v>1.7189298208889086E-3</v>
      </c>
      <c r="J32" s="18">
        <f>Model!$W$19*((drdp!D32)*'MSXY-TI3S'!$B32+(drdp!G32)*'MSXY-TI3S'!$C32+(drdp!J32)*'MSXY-TI3S'!$D32)</f>
        <v>0</v>
      </c>
      <c r="K32" s="21">
        <f>SUM(E$3:E31)+H32</f>
        <v>-7.6584673013550559E-4</v>
      </c>
      <c r="L32" s="21">
        <f>SUM(F$3:F31)+I32</f>
        <v>2.1930980940053055E-2</v>
      </c>
      <c r="M32" s="21">
        <f>SUM(G$3:G31)+J32</f>
        <v>0</v>
      </c>
      <c r="N32" s="21"/>
      <c r="O32" s="21"/>
      <c r="P32" s="21"/>
      <c r="Q32" s="19">
        <f t="shared" si="1"/>
        <v>5.8652121405924593E-7</v>
      </c>
      <c r="R32" s="19">
        <f t="shared" si="1"/>
        <v>4.8096792499297041E-4</v>
      </c>
      <c r="S32" s="19">
        <f t="shared" si="1"/>
        <v>0</v>
      </c>
      <c r="T32" s="19">
        <f t="shared" si="2"/>
        <v>-1.6795770041603728E-5</v>
      </c>
      <c r="U32" s="19">
        <f t="shared" si="3"/>
        <v>0</v>
      </c>
      <c r="V32" s="19">
        <f t="shared" si="4"/>
        <v>0</v>
      </c>
    </row>
    <row r="33" spans="1:22" x14ac:dyDescent="0.25">
      <c r="A33" s="26">
        <f>Wellpath!E33</f>
        <v>3000</v>
      </c>
      <c r="B33" s="22">
        <v>0</v>
      </c>
      <c r="C33" s="22">
        <v>0</v>
      </c>
      <c r="D33" s="22">
        <f>(COS(Wellpath!$L33) * COS(Wellpath!$O33) * COS(Wellpath!$O33) - COS(Wellpath!$L33) * SIN(Wellpath!$O33) * SIN(Wellpath!$O33) - TAN(Dip) * SIN(Wellpath!$L33) * COS(Wellpath!$O33)) / 2</f>
        <v>0.19617298789713589</v>
      </c>
      <c r="E33" s="20">
        <f>Model!$W$19*((drdp!B33+drdp!K33)*'MSXY-TI3S'!$B33+(drdp!E33+drdp!N33)*'MSXY-TI3S'!$C33+(drdp!H33+drdp!Q33)*'MSXY-TI3S'!$D33)</f>
        <v>-1.1419445093750805E-4</v>
      </c>
      <c r="F33" s="20">
        <f>Model!$W$19*((drdp!C33+drdp!L33)*'MSXY-TI3S'!$B33+(drdp!F33+drdp!O33)*'MSXY-TI3S'!$C33+(drdp!I33+drdp!R33)*'MSXY-TI3S'!$D33)</f>
        <v>3.2701012205499595E-3</v>
      </c>
      <c r="G33" s="20">
        <f>Model!$W$19*((drdp!D33+drdp!M33)*'MSXY-TI3S'!$B33+(drdp!G33+drdp!P33)*'MSXY-TI3S'!$C33+(drdp!J33+drdp!S33)*'MSXY-TI3S'!$D33)</f>
        <v>0</v>
      </c>
      <c r="H33" s="18">
        <f>Model!$W$19*((drdp!B33)*'MSXY-TI3S'!$B33+(drdp!E33)*'MSXY-TI3S'!$C33+(drdp!H33)*'MSXY-TI3S'!$D33)</f>
        <v>-5.7097225468754126E-5</v>
      </c>
      <c r="I33" s="18">
        <f>Model!$W$19*((drdp!C33)*'MSXY-TI3S'!$B33+(drdp!F33)*'MSXY-TI3S'!$C33+(drdp!I33)*'MSXY-TI3S'!$D33)</f>
        <v>1.635050610274983E-3</v>
      </c>
      <c r="J33" s="18">
        <f>Model!$W$19*((drdp!D33)*'MSXY-TI3S'!$B33+(drdp!G33)*'MSXY-TI3S'!$C33+(drdp!J33)*'MSXY-TI3S'!$D33)</f>
        <v>0</v>
      </c>
      <c r="K33" s="21">
        <f>SUM(E$3:E32)+H33</f>
        <v>-8.8297030765201255E-4</v>
      </c>
      <c r="L33" s="21">
        <f>SUM(F$3:F32)+I33</f>
        <v>2.5284961371216944E-2</v>
      </c>
      <c r="M33" s="21">
        <f>SUM(G$3:G32)+J33</f>
        <v>0</v>
      </c>
      <c r="N33" s="21"/>
      <c r="O33" s="21"/>
      <c r="P33" s="21"/>
      <c r="Q33" s="19">
        <f t="shared" si="1"/>
        <v>7.7963656419508968E-7</v>
      </c>
      <c r="R33" s="19">
        <f t="shared" si="1"/>
        <v>6.3932927154393307E-4</v>
      </c>
      <c r="S33" s="19">
        <f t="shared" si="1"/>
        <v>0</v>
      </c>
      <c r="T33" s="19">
        <f t="shared" si="2"/>
        <v>-2.232587012091268E-5</v>
      </c>
      <c r="U33" s="19">
        <f t="shared" si="3"/>
        <v>0</v>
      </c>
      <c r="V33" s="19">
        <f t="shared" si="4"/>
        <v>0</v>
      </c>
    </row>
    <row r="34" spans="1:22" x14ac:dyDescent="0.25">
      <c r="A34" s="26">
        <f>Wellpath!E34</f>
        <v>3100</v>
      </c>
      <c r="B34" s="22">
        <v>0</v>
      </c>
      <c r="C34" s="22">
        <v>0</v>
      </c>
      <c r="D34" s="22">
        <f>(COS(Wellpath!$L34) * COS(Wellpath!$O34) * COS(Wellpath!$O34) - COS(Wellpath!$L34) * SIN(Wellpath!$O34) * SIN(Wellpath!$O34) - TAN(Dip) * SIN(Wellpath!$L34) * COS(Wellpath!$O34)) / 2</f>
        <v>0.16384399415843076</v>
      </c>
      <c r="E34" s="20">
        <f>Model!$W$19*((drdp!B34+drdp!K34)*'MSXY-TI3S'!$B34+(drdp!E34+drdp!N34)*'MSXY-TI3S'!$C34+(drdp!H34+drdp!Q34)*'MSXY-TI3S'!$D34)</f>
        <v>-1.0446241285527811E-4</v>
      </c>
      <c r="F34" s="20">
        <f>Model!$W$19*((drdp!C34+drdp!L34)*'MSXY-TI3S'!$B34+(drdp!F34+drdp!O34)*'MSXY-TI3S'!$C34+(drdp!I34+drdp!R34)*'MSXY-TI3S'!$D34)</f>
        <v>2.9914121130682437E-3</v>
      </c>
      <c r="G34" s="20">
        <f>Model!$W$19*((drdp!D34+drdp!M34)*'MSXY-TI3S'!$B34+(drdp!G34+drdp!P34)*'MSXY-TI3S'!$C34+(drdp!J34+drdp!S34)*'MSXY-TI3S'!$D34)</f>
        <v>0</v>
      </c>
      <c r="H34" s="18">
        <f>Model!$W$19*((drdp!B34)*'MSXY-TI3S'!$B34+(drdp!E34)*'MSXY-TI3S'!$C34+(drdp!H34)*'MSXY-TI3S'!$D34)</f>
        <v>-5.2231206427638968E-5</v>
      </c>
      <c r="I34" s="18">
        <f>Model!$W$19*((drdp!C34)*'MSXY-TI3S'!$B34+(drdp!F34)*'MSXY-TI3S'!$C34+(drdp!I34)*'MSXY-TI3S'!$D34)</f>
        <v>1.495706056534119E-3</v>
      </c>
      <c r="J34" s="18">
        <f>Model!$W$19*((drdp!D34)*'MSXY-TI3S'!$B34+(drdp!G34)*'MSXY-TI3S'!$C34+(drdp!J34)*'MSXY-TI3S'!$D34)</f>
        <v>0</v>
      </c>
      <c r="K34" s="21">
        <f>SUM(E$3:E33)+H34</f>
        <v>-9.9229873954840534E-4</v>
      </c>
      <c r="L34" s="21">
        <f>SUM(F$3:F33)+I34</f>
        <v>2.8415718038026044E-2</v>
      </c>
      <c r="M34" s="21">
        <f>SUM(G$3:G33)+J34</f>
        <v>0</v>
      </c>
      <c r="N34" s="21"/>
      <c r="O34" s="21"/>
      <c r="P34" s="21"/>
      <c r="Q34" s="19">
        <f t="shared" si="1"/>
        <v>9.8465678850935397E-7</v>
      </c>
      <c r="R34" s="19">
        <f t="shared" si="1"/>
        <v>8.0745303161659863E-4</v>
      </c>
      <c r="S34" s="19">
        <f t="shared" si="1"/>
        <v>0</v>
      </c>
      <c r="T34" s="19">
        <f t="shared" si="2"/>
        <v>-2.8196881192496127E-5</v>
      </c>
      <c r="U34" s="19">
        <f t="shared" si="3"/>
        <v>0</v>
      </c>
      <c r="V34" s="19">
        <f t="shared" si="4"/>
        <v>0</v>
      </c>
    </row>
    <row r="35" spans="1:22" x14ac:dyDescent="0.25">
      <c r="A35" s="26">
        <f>Wellpath!E35</f>
        <v>3200</v>
      </c>
      <c r="B35" s="22">
        <v>0</v>
      </c>
      <c r="C35" s="22">
        <v>0</v>
      </c>
      <c r="D35" s="22">
        <f>(COS(Wellpath!$L35) * COS(Wellpath!$O35) * COS(Wellpath!$O35) - COS(Wellpath!$L35) * SIN(Wellpath!$O35) * SIN(Wellpath!$O35) - TAN(Dip) * SIN(Wellpath!$L35) * COS(Wellpath!$O35)) / 2</f>
        <v>0.1313153817510761</v>
      </c>
      <c r="E35" s="20">
        <f>Model!$W$19*((drdp!B35+drdp!K35)*'MSXY-TI3S'!$B35+(drdp!E35+drdp!N35)*'MSXY-TI3S'!$C35+(drdp!H35+drdp!Q35)*'MSXY-TI3S'!$D35)</f>
        <v>-9.0904003360091321E-5</v>
      </c>
      <c r="F35" s="20">
        <f>Model!$W$19*((drdp!C35+drdp!L35)*'MSXY-TI3S'!$B35+(drdp!F35+drdp!O35)*'MSXY-TI3S'!$C35+(drdp!I35+drdp!R35)*'MSXY-TI3S'!$D35)</f>
        <v>2.6031500646505864E-3</v>
      </c>
      <c r="G35" s="20">
        <f>Model!$W$19*((drdp!D35+drdp!M35)*'MSXY-TI3S'!$B35+(drdp!G35+drdp!P35)*'MSXY-TI3S'!$C35+(drdp!J35+drdp!S35)*'MSXY-TI3S'!$D35)</f>
        <v>0</v>
      </c>
      <c r="H35" s="18">
        <f>Model!$W$19*((drdp!B35)*'MSXY-TI3S'!$B35+(drdp!E35)*'MSXY-TI3S'!$C35+(drdp!H35)*'MSXY-TI3S'!$D35)</f>
        <v>-4.5452001680045661E-5</v>
      </c>
      <c r="I35" s="18">
        <f>Model!$W$19*((drdp!C35)*'MSXY-TI3S'!$B35+(drdp!F35)*'MSXY-TI3S'!$C35+(drdp!I35)*'MSXY-TI3S'!$D35)</f>
        <v>1.3015750323252932E-3</v>
      </c>
      <c r="J35" s="18">
        <f>Model!$W$19*((drdp!D35)*'MSXY-TI3S'!$B35+(drdp!G35)*'MSXY-TI3S'!$C35+(drdp!J35)*'MSXY-TI3S'!$D35)</f>
        <v>0</v>
      </c>
      <c r="K35" s="21">
        <f>SUM(E$3:E34)+H35</f>
        <v>-1.0899819476560904E-3</v>
      </c>
      <c r="L35" s="21">
        <f>SUM(F$3:F34)+I35</f>
        <v>3.1212999126885462E-2</v>
      </c>
      <c r="M35" s="21">
        <f>SUM(G$3:G34)+J35</f>
        <v>0</v>
      </c>
      <c r="N35" s="21"/>
      <c r="O35" s="21"/>
      <c r="P35" s="21"/>
      <c r="Q35" s="19">
        <f t="shared" si="1"/>
        <v>1.1880606462161642E-6</v>
      </c>
      <c r="R35" s="19">
        <f t="shared" si="1"/>
        <v>9.7425131449495263E-4</v>
      </c>
      <c r="S35" s="19">
        <f t="shared" si="1"/>
        <v>0</v>
      </c>
      <c r="T35" s="19">
        <f t="shared" si="2"/>
        <v>-3.4021605580510466E-5</v>
      </c>
      <c r="U35" s="19">
        <f t="shared" si="3"/>
        <v>0</v>
      </c>
      <c r="V35" s="19">
        <f t="shared" si="4"/>
        <v>0</v>
      </c>
    </row>
    <row r="36" spans="1:22" x14ac:dyDescent="0.25">
      <c r="A36" s="26">
        <f>Wellpath!E36</f>
        <v>3300</v>
      </c>
      <c r="B36" s="22">
        <v>0</v>
      </c>
      <c r="C36" s="22">
        <v>0</v>
      </c>
      <c r="D36" s="22">
        <f>(COS(Wellpath!$L36) * COS(Wellpath!$O36) * COS(Wellpath!$O36) - COS(Wellpath!$L36) * SIN(Wellpath!$O36) * SIN(Wellpath!$O36) - TAN(Dip) * SIN(Wellpath!$L36) * COS(Wellpath!$O36)) / 2</f>
        <v>9.8626781778641759E-2</v>
      </c>
      <c r="E36" s="20">
        <f>Model!$W$19*((drdp!B36+drdp!K36)*'MSXY-TI3S'!$B36+(drdp!E36+drdp!N36)*'MSXY-TI3S'!$C36+(drdp!H36+drdp!Q36)*'MSXY-TI3S'!$D36)</f>
        <v>-7.3585277660121479E-5</v>
      </c>
      <c r="F36" s="20">
        <f>Model!$W$19*((drdp!C36+drdp!L36)*'MSXY-TI3S'!$B36+(drdp!F36+drdp!O36)*'MSXY-TI3S'!$C36+(drdp!I36+drdp!R36)*'MSXY-TI3S'!$D36)</f>
        <v>2.1072066489689102E-3</v>
      </c>
      <c r="G36" s="20">
        <f>Model!$W$19*((drdp!D36+drdp!M36)*'MSXY-TI3S'!$B36+(drdp!G36+drdp!P36)*'MSXY-TI3S'!$C36+(drdp!J36+drdp!S36)*'MSXY-TI3S'!$D36)</f>
        <v>0</v>
      </c>
      <c r="H36" s="18">
        <f>Model!$W$19*((drdp!B36)*'MSXY-TI3S'!$B36+(drdp!E36)*'MSXY-TI3S'!$C36+(drdp!H36)*'MSXY-TI3S'!$D36)</f>
        <v>-3.6792638830060672E-5</v>
      </c>
      <c r="I36" s="18">
        <f>Model!$W$19*((drdp!C36)*'MSXY-TI3S'!$B36+(drdp!F36)*'MSXY-TI3S'!$C36+(drdp!I36)*'MSXY-TI3S'!$D36)</f>
        <v>1.0536033244844532E-3</v>
      </c>
      <c r="J36" s="18">
        <f>Model!$W$19*((drdp!D36)*'MSXY-TI3S'!$B36+(drdp!G36)*'MSXY-TI3S'!$C36+(drdp!J36)*'MSXY-TI3S'!$D36)</f>
        <v>0</v>
      </c>
      <c r="K36" s="21">
        <f>SUM(E$3:E35)+H36</f>
        <v>-1.1722265881661965E-3</v>
      </c>
      <c r="L36" s="21">
        <f>SUM(F$3:F35)+I36</f>
        <v>3.3568177483695207E-2</v>
      </c>
      <c r="M36" s="21">
        <f>SUM(G$3:G35)+J36</f>
        <v>0</v>
      </c>
      <c r="N36" s="21"/>
      <c r="O36" s="21"/>
      <c r="P36" s="21"/>
      <c r="Q36" s="19">
        <f t="shared" si="1"/>
        <v>1.3741151740037616E-6</v>
      </c>
      <c r="R36" s="19">
        <f t="shared" si="1"/>
        <v>1.1268225395768619E-3</v>
      </c>
      <c r="S36" s="19">
        <f t="shared" si="1"/>
        <v>0</v>
      </c>
      <c r="T36" s="19">
        <f t="shared" si="2"/>
        <v>-3.9349510162669371E-5</v>
      </c>
      <c r="U36" s="19">
        <f t="shared" si="3"/>
        <v>0</v>
      </c>
      <c r="V36" s="19">
        <f t="shared" si="4"/>
        <v>0</v>
      </c>
    </row>
    <row r="37" spans="1:22" x14ac:dyDescent="0.25">
      <c r="A37" s="26">
        <f>Wellpath!E37</f>
        <v>3400</v>
      </c>
      <c r="B37" s="22">
        <v>0</v>
      </c>
      <c r="C37" s="22">
        <v>0</v>
      </c>
      <c r="D37" s="22">
        <f>(COS(Wellpath!$L37) * COS(Wellpath!$O37) * COS(Wellpath!$O37) - COS(Wellpath!$L37) * SIN(Wellpath!$O37) * SIN(Wellpath!$O37) - TAN(Dip) * SIN(Wellpath!$L37) * COS(Wellpath!$O37)) / 2</f>
        <v>6.5818020264901189E-2</v>
      </c>
      <c r="E37" s="20">
        <f>Model!$W$19*((drdp!B37+drdp!K37)*'MSXY-TI3S'!$B37+(drdp!E37+drdp!N37)*'MSXY-TI3S'!$C37+(drdp!H37+drdp!Q37)*'MSXY-TI3S'!$D37)</f>
        <v>-5.2590610846106237E-5</v>
      </c>
      <c r="F37" s="20">
        <f>Model!$W$19*((drdp!C37+drdp!L37)*'MSXY-TI3S'!$B37+(drdp!F37+drdp!O37)*'MSXY-TI3S'!$C37+(drdp!I37+drdp!R37)*'MSXY-TI3S'!$D37)</f>
        <v>1.505998052492347E-3</v>
      </c>
      <c r="G37" s="20">
        <f>Model!$W$19*((drdp!D37+drdp!M37)*'MSXY-TI3S'!$B37+(drdp!G37+drdp!P37)*'MSXY-TI3S'!$C37+(drdp!J37+drdp!S37)*'MSXY-TI3S'!$D37)</f>
        <v>0</v>
      </c>
      <c r="H37" s="18">
        <f>Model!$W$19*((drdp!B37)*'MSXY-TI3S'!$B37+(drdp!E37)*'MSXY-TI3S'!$C37+(drdp!H37)*'MSXY-TI3S'!$D37)</f>
        <v>-2.6295305423053268E-5</v>
      </c>
      <c r="I37" s="18">
        <f>Model!$W$19*((drdp!C37)*'MSXY-TI3S'!$B37+(drdp!F37)*'MSXY-TI3S'!$C37+(drdp!I37)*'MSXY-TI3S'!$D37)</f>
        <v>7.5299902624617772E-4</v>
      </c>
      <c r="J37" s="18">
        <f>Model!$W$19*((drdp!D37)*'MSXY-TI3S'!$B37+(drdp!G37)*'MSXY-TI3S'!$C37+(drdp!J37)*'MSXY-TI3S'!$D37)</f>
        <v>0</v>
      </c>
      <c r="K37" s="21">
        <f>SUM(E$3:E36)+H37</f>
        <v>-1.2353145324193106E-3</v>
      </c>
      <c r="L37" s="21">
        <f>SUM(F$3:F36)+I37</f>
        <v>3.5374779834425843E-2</v>
      </c>
      <c r="M37" s="21">
        <f>SUM(G$3:G36)+J37</f>
        <v>0</v>
      </c>
      <c r="N37" s="21"/>
      <c r="O37" s="21"/>
      <c r="P37" s="21"/>
      <c r="Q37" s="19">
        <f t="shared" si="1"/>
        <v>1.5260019940063399E-6</v>
      </c>
      <c r="R37" s="19">
        <f t="shared" si="1"/>
        <v>1.2513750483341014E-3</v>
      </c>
      <c r="S37" s="19">
        <f t="shared" si="1"/>
        <v>0</v>
      </c>
      <c r="T37" s="19">
        <f t="shared" si="2"/>
        <v>-4.369897961059982E-5</v>
      </c>
      <c r="U37" s="19">
        <f t="shared" si="3"/>
        <v>0</v>
      </c>
      <c r="V37" s="19">
        <f t="shared" si="4"/>
        <v>0</v>
      </c>
    </row>
    <row r="38" spans="1:22" x14ac:dyDescent="0.25">
      <c r="A38" s="26">
        <f>Wellpath!E38</f>
        <v>3500</v>
      </c>
      <c r="B38" s="22">
        <v>0</v>
      </c>
      <c r="C38" s="22">
        <v>0</v>
      </c>
      <c r="D38" s="22">
        <f>(COS(Wellpath!$L38) * COS(Wellpath!$O38) * COS(Wellpath!$O38) - COS(Wellpath!$L38) * SIN(Wellpath!$O38) * SIN(Wellpath!$O38) - TAN(Dip) * SIN(Wellpath!$L38) * COS(Wellpath!$O38)) / 2</f>
        <v>3.2929069631956742E-2</v>
      </c>
      <c r="E38" s="20">
        <f>Model!$W$19*((drdp!B38+drdp!K38)*'MSXY-TI3S'!$B38+(drdp!E38+drdp!N38)*'MSXY-TI3S'!$C38+(drdp!H38+drdp!Q38)*'MSXY-TI3S'!$D38)</f>
        <v>-2.802228682438766E-5</v>
      </c>
      <c r="F38" s="20">
        <f>Model!$W$19*((drdp!C38+drdp!L38)*'MSXY-TI3S'!$B38+(drdp!F38+drdp!O38)*'MSXY-TI3S'!$C38+(drdp!I38+drdp!R38)*'MSXY-TI3S'!$D38)</f>
        <v>8.024533030696738E-4</v>
      </c>
      <c r="G38" s="20">
        <f>Model!$W$19*((drdp!D38+drdp!M38)*'MSXY-TI3S'!$B38+(drdp!G38+drdp!P38)*'MSXY-TI3S'!$C38+(drdp!J38+drdp!S38)*'MSXY-TI3S'!$D38)</f>
        <v>0</v>
      </c>
      <c r="H38" s="18">
        <f>Model!$W$19*((drdp!B38)*'MSXY-TI3S'!$B38+(drdp!E38)*'MSXY-TI3S'!$C38+(drdp!H38)*'MSXY-TI3S'!$D38)</f>
        <v>-1.4011143412193777E-5</v>
      </c>
      <c r="I38" s="18">
        <f>Model!$W$19*((drdp!C38)*'MSXY-TI3S'!$B38+(drdp!F38)*'MSXY-TI3S'!$C38+(drdp!I38)*'MSXY-TI3S'!$D38)</f>
        <v>4.0122665153483538E-4</v>
      </c>
      <c r="J38" s="18">
        <f>Model!$W$19*((drdp!D38)*'MSXY-TI3S'!$B38+(drdp!G38)*'MSXY-TI3S'!$C38+(drdp!J38)*'MSXY-TI3S'!$D38)</f>
        <v>0</v>
      </c>
      <c r="K38" s="21">
        <f>SUM(E$3:E37)+H38</f>
        <v>-1.2756209812545573E-3</v>
      </c>
      <c r="L38" s="21">
        <f>SUM(F$3:F37)+I38</f>
        <v>3.652900551220685E-2</v>
      </c>
      <c r="M38" s="21">
        <f>SUM(G$3:G37)+J38</f>
        <v>0</v>
      </c>
      <c r="N38" s="21"/>
      <c r="O38" s="21"/>
      <c r="P38" s="21"/>
      <c r="Q38" s="19">
        <f t="shared" si="1"/>
        <v>1.6272088878168396E-6</v>
      </c>
      <c r="R38" s="19">
        <f t="shared" si="1"/>
        <v>1.3343682437108385E-3</v>
      </c>
      <c r="S38" s="19">
        <f t="shared" si="1"/>
        <v>0</v>
      </c>
      <c r="T38" s="19">
        <f t="shared" si="2"/>
        <v>-4.6597165855734435E-5</v>
      </c>
      <c r="U38" s="19">
        <f t="shared" si="3"/>
        <v>0</v>
      </c>
      <c r="V38" s="19">
        <f t="shared" si="4"/>
        <v>0</v>
      </c>
    </row>
    <row r="39" spans="1:22" x14ac:dyDescent="0.25">
      <c r="A39" s="26">
        <f>Wellpath!E39</f>
        <v>3600</v>
      </c>
      <c r="B39" s="22">
        <v>0</v>
      </c>
      <c r="C39" s="22">
        <v>0</v>
      </c>
      <c r="D39" s="22">
        <f>(COS(Wellpath!$L39) * COS(Wellpath!$O39) * COS(Wellpath!$O39) - COS(Wellpath!$L39) * SIN(Wellpath!$O39) * SIN(Wellpath!$O39) - TAN(Dip) * SIN(Wellpath!$L39) * COS(Wellpath!$O39)) / 2</f>
        <v>-5.5511151231257827E-17</v>
      </c>
      <c r="E39" s="20">
        <f>Model!$W$19*((drdp!B39+drdp!K39)*'MSXY-TI3S'!$B39+(drdp!E39+drdp!N39)*'MSXY-TI3S'!$C39+(drdp!H39+drdp!Q39)*'MSXY-TI3S'!$D39)</f>
        <v>5.0066133277938168E-20</v>
      </c>
      <c r="F39" s="20">
        <f>Model!$W$19*((drdp!C39+drdp!L39)*'MSXY-TI3S'!$B39+(drdp!F39+drdp!O39)*'MSXY-TI3S'!$C39+(drdp!I39+drdp!R39)*'MSXY-TI3S'!$D39)</f>
        <v>-1.4337064734432473E-18</v>
      </c>
      <c r="G39" s="20">
        <f>Model!$W$19*((drdp!D39+drdp!M39)*'MSXY-TI3S'!$B39+(drdp!G39+drdp!P39)*'MSXY-TI3S'!$C39+(drdp!J39+drdp!S39)*'MSXY-TI3S'!$D39)</f>
        <v>0</v>
      </c>
      <c r="H39" s="18">
        <f>Model!$W$19*((drdp!B39)*'MSXY-TI3S'!$B39+(drdp!E39)*'MSXY-TI3S'!$C39+(drdp!H39)*'MSXY-TI3S'!$D39)</f>
        <v>2.5033066638969084E-20</v>
      </c>
      <c r="I39" s="18">
        <f>Model!$W$19*((drdp!C39)*'MSXY-TI3S'!$B39+(drdp!F39)*'MSXY-TI3S'!$C39+(drdp!I39)*'MSXY-TI3S'!$D39)</f>
        <v>-7.1685323672162363E-19</v>
      </c>
      <c r="J39" s="18">
        <f>Model!$W$19*((drdp!D39)*'MSXY-TI3S'!$B39+(drdp!G39)*'MSXY-TI3S'!$C39+(drdp!J39)*'MSXY-TI3S'!$D39)</f>
        <v>0</v>
      </c>
      <c r="K39" s="21">
        <f>SUM(E$3:E38)+H39</f>
        <v>-1.2896321246667513E-3</v>
      </c>
      <c r="L39" s="21">
        <f>SUM(F$3:F38)+I39</f>
        <v>3.6930232163741687E-2</v>
      </c>
      <c r="M39" s="21">
        <f>SUM(G$3:G38)+J39</f>
        <v>0</v>
      </c>
      <c r="N39" s="21"/>
      <c r="O39" s="21"/>
      <c r="P39" s="21"/>
      <c r="Q39" s="19">
        <f t="shared" si="1"/>
        <v>1.6631510169724792E-6</v>
      </c>
      <c r="R39" s="19">
        <f t="shared" si="1"/>
        <v>1.3638420476678611E-3</v>
      </c>
      <c r="S39" s="19">
        <f t="shared" si="1"/>
        <v>0</v>
      </c>
      <c r="T39" s="19">
        <f t="shared" si="2"/>
        <v>-4.7626413769762588E-5</v>
      </c>
      <c r="U39" s="19">
        <f t="shared" si="3"/>
        <v>0</v>
      </c>
      <c r="V39" s="19">
        <f t="shared" si="4"/>
        <v>0</v>
      </c>
    </row>
    <row r="40" spans="1:22" x14ac:dyDescent="0.25">
      <c r="A40" s="26">
        <f>Wellpath!E40</f>
        <v>3700</v>
      </c>
      <c r="B40" s="22">
        <v>0</v>
      </c>
      <c r="C40" s="22">
        <v>0</v>
      </c>
      <c r="D40" s="22">
        <f>(COS(Wellpath!$L40) * COS(Wellpath!$O40) * COS(Wellpath!$O40) - COS(Wellpath!$L40) * SIN(Wellpath!$O40) * SIN(Wellpath!$O40) - TAN(Dip) * SIN(Wellpath!$L40) * COS(Wellpath!$O40)) / 2</f>
        <v>-5.5511151231257827E-17</v>
      </c>
      <c r="E40" s="20">
        <f>Model!$W$19*((drdp!B40+drdp!K40)*'MSXY-TI3S'!$B40+(drdp!E40+drdp!N40)*'MSXY-TI3S'!$C40+(drdp!H40+drdp!Q40)*'MSXY-TI3S'!$D40)</f>
        <v>5.0066133277938168E-20</v>
      </c>
      <c r="F40" s="20">
        <f>Model!$W$19*((drdp!C40+drdp!L40)*'MSXY-TI3S'!$B40+(drdp!F40+drdp!O40)*'MSXY-TI3S'!$C40+(drdp!I40+drdp!R40)*'MSXY-TI3S'!$D40)</f>
        <v>-1.4337064734432473E-18</v>
      </c>
      <c r="G40" s="20">
        <f>Model!$W$19*((drdp!D40+drdp!M40)*'MSXY-TI3S'!$B40+(drdp!G40+drdp!P40)*'MSXY-TI3S'!$C40+(drdp!J40+drdp!S40)*'MSXY-TI3S'!$D40)</f>
        <v>0</v>
      </c>
      <c r="H40" s="18">
        <f>Model!$W$19*((drdp!B40)*'MSXY-TI3S'!$B40+(drdp!E40)*'MSXY-TI3S'!$C40+(drdp!H40)*'MSXY-TI3S'!$D40)</f>
        <v>2.5033066638969084E-20</v>
      </c>
      <c r="I40" s="18">
        <f>Model!$W$19*((drdp!C40)*'MSXY-TI3S'!$B40+(drdp!F40)*'MSXY-TI3S'!$C40+(drdp!I40)*'MSXY-TI3S'!$D40)</f>
        <v>-7.1685323672162363E-19</v>
      </c>
      <c r="J40" s="18">
        <f>Model!$W$19*((drdp!D40)*'MSXY-TI3S'!$B40+(drdp!G40)*'MSXY-TI3S'!$C40+(drdp!J40)*'MSXY-TI3S'!$D40)</f>
        <v>0</v>
      </c>
      <c r="K40" s="21">
        <f>SUM(E$3:E39)+H40</f>
        <v>-1.2896321246667513E-3</v>
      </c>
      <c r="L40" s="21">
        <f>SUM(F$3:F39)+I40</f>
        <v>3.6930232163741687E-2</v>
      </c>
      <c r="M40" s="21">
        <f>SUM(G$3:G39)+J40</f>
        <v>0</v>
      </c>
      <c r="N40" s="21"/>
      <c r="O40" s="21"/>
      <c r="P40" s="21"/>
      <c r="Q40" s="19">
        <f t="shared" si="1"/>
        <v>1.6631510169724792E-6</v>
      </c>
      <c r="R40" s="19">
        <f t="shared" si="1"/>
        <v>1.3638420476678611E-3</v>
      </c>
      <c r="S40" s="19">
        <f t="shared" si="1"/>
        <v>0</v>
      </c>
      <c r="T40" s="19">
        <f t="shared" si="2"/>
        <v>-4.7626413769762588E-5</v>
      </c>
      <c r="U40" s="19">
        <f t="shared" si="3"/>
        <v>0</v>
      </c>
      <c r="V40" s="19">
        <f t="shared" si="4"/>
        <v>0</v>
      </c>
    </row>
    <row r="41" spans="1:22" x14ac:dyDescent="0.25">
      <c r="A41" s="26">
        <f>Wellpath!E41</f>
        <v>3800</v>
      </c>
      <c r="B41" s="22">
        <v>0</v>
      </c>
      <c r="C41" s="22">
        <v>0</v>
      </c>
      <c r="D41" s="22">
        <f>(COS(Wellpath!$L41) * COS(Wellpath!$O41) * COS(Wellpath!$O41) - COS(Wellpath!$L41) * SIN(Wellpath!$O41) * SIN(Wellpath!$O41) - TAN(Dip) * SIN(Wellpath!$L41) * COS(Wellpath!$O41)) / 2</f>
        <v>-5.5511151231257827E-17</v>
      </c>
      <c r="E41" s="20">
        <f>Model!$W$19*((drdp!B41+drdp!K41)*'MSXY-TI3S'!$B41+(drdp!E41+drdp!N41)*'MSXY-TI3S'!$C41+(drdp!H41+drdp!Q41)*'MSXY-TI3S'!$D41)</f>
        <v>5.0066133277938168E-20</v>
      </c>
      <c r="F41" s="20">
        <f>Model!$W$19*((drdp!C41+drdp!L41)*'MSXY-TI3S'!$B41+(drdp!F41+drdp!O41)*'MSXY-TI3S'!$C41+(drdp!I41+drdp!R41)*'MSXY-TI3S'!$D41)</f>
        <v>-1.4337064734432473E-18</v>
      </c>
      <c r="G41" s="20">
        <f>Model!$W$19*((drdp!D41+drdp!M41)*'MSXY-TI3S'!$B41+(drdp!G41+drdp!P41)*'MSXY-TI3S'!$C41+(drdp!J41+drdp!S41)*'MSXY-TI3S'!$D41)</f>
        <v>0</v>
      </c>
      <c r="H41" s="18">
        <f>Model!$W$19*((drdp!B41)*'MSXY-TI3S'!$B41+(drdp!E41)*'MSXY-TI3S'!$C41+(drdp!H41)*'MSXY-TI3S'!$D41)</f>
        <v>2.5033066638969084E-20</v>
      </c>
      <c r="I41" s="18">
        <f>Model!$W$19*((drdp!C41)*'MSXY-TI3S'!$B41+(drdp!F41)*'MSXY-TI3S'!$C41+(drdp!I41)*'MSXY-TI3S'!$D41)</f>
        <v>-7.1685323672162363E-19</v>
      </c>
      <c r="J41" s="18">
        <f>Model!$W$19*((drdp!D41)*'MSXY-TI3S'!$B41+(drdp!G41)*'MSXY-TI3S'!$C41+(drdp!J41)*'MSXY-TI3S'!$D41)</f>
        <v>0</v>
      </c>
      <c r="K41" s="21">
        <f>SUM(E$3:E40)+H41</f>
        <v>-1.2896321246667513E-3</v>
      </c>
      <c r="L41" s="21">
        <f>SUM(F$3:F40)+I41</f>
        <v>3.6930232163741687E-2</v>
      </c>
      <c r="M41" s="21">
        <f>SUM(G$3:G40)+J41</f>
        <v>0</v>
      </c>
      <c r="N41" s="21"/>
      <c r="O41" s="21"/>
      <c r="P41" s="21"/>
      <c r="Q41" s="19">
        <f t="shared" si="1"/>
        <v>1.6631510169724792E-6</v>
      </c>
      <c r="R41" s="19">
        <f t="shared" si="1"/>
        <v>1.3638420476678611E-3</v>
      </c>
      <c r="S41" s="19">
        <f t="shared" si="1"/>
        <v>0</v>
      </c>
      <c r="T41" s="19">
        <f t="shared" si="2"/>
        <v>-4.7626413769762588E-5</v>
      </c>
      <c r="U41" s="19">
        <f t="shared" si="3"/>
        <v>0</v>
      </c>
      <c r="V41" s="19">
        <f t="shared" si="4"/>
        <v>0</v>
      </c>
    </row>
    <row r="42" spans="1:22" x14ac:dyDescent="0.25">
      <c r="A42" s="26">
        <f>Wellpath!E42</f>
        <v>3900</v>
      </c>
      <c r="B42" s="22">
        <v>0</v>
      </c>
      <c r="C42" s="22">
        <v>0</v>
      </c>
      <c r="D42" s="22">
        <f>(COS(Wellpath!$L42) * COS(Wellpath!$O42) * COS(Wellpath!$O42) - COS(Wellpath!$L42) * SIN(Wellpath!$O42) * SIN(Wellpath!$O42) - TAN(Dip) * SIN(Wellpath!$L42) * COS(Wellpath!$O42)) / 2</f>
        <v>-5.5511151231257827E-17</v>
      </c>
      <c r="E42" s="20">
        <f>Model!$W$19*((drdp!B42+drdp!K42)*'MSXY-TI3S'!$B42+(drdp!E42+drdp!N42)*'MSXY-TI3S'!$C42+(drdp!H42+drdp!Q42)*'MSXY-TI3S'!$D42)</f>
        <v>5.0066133277938168E-20</v>
      </c>
      <c r="F42" s="20">
        <f>Model!$W$19*((drdp!C42+drdp!L42)*'MSXY-TI3S'!$B42+(drdp!F42+drdp!O42)*'MSXY-TI3S'!$C42+(drdp!I42+drdp!R42)*'MSXY-TI3S'!$D42)</f>
        <v>-1.4337064734432473E-18</v>
      </c>
      <c r="G42" s="20">
        <f>Model!$W$19*((drdp!D42+drdp!M42)*'MSXY-TI3S'!$B42+(drdp!G42+drdp!P42)*'MSXY-TI3S'!$C42+(drdp!J42+drdp!S42)*'MSXY-TI3S'!$D42)</f>
        <v>0</v>
      </c>
      <c r="H42" s="18">
        <f>Model!$W$19*((drdp!B42)*'MSXY-TI3S'!$B42+(drdp!E42)*'MSXY-TI3S'!$C42+(drdp!H42)*'MSXY-TI3S'!$D42)</f>
        <v>2.5033066638969084E-20</v>
      </c>
      <c r="I42" s="18">
        <f>Model!$W$19*((drdp!C42)*'MSXY-TI3S'!$B42+(drdp!F42)*'MSXY-TI3S'!$C42+(drdp!I42)*'MSXY-TI3S'!$D42)</f>
        <v>-7.1685323672162363E-19</v>
      </c>
      <c r="J42" s="18">
        <f>Model!$W$19*((drdp!D42)*'MSXY-TI3S'!$B42+(drdp!G42)*'MSXY-TI3S'!$C42+(drdp!J42)*'MSXY-TI3S'!$D42)</f>
        <v>0</v>
      </c>
      <c r="K42" s="21">
        <f>SUM(E$3:E41)+H42</f>
        <v>-1.2896321246667513E-3</v>
      </c>
      <c r="L42" s="21">
        <f>SUM(F$3:F41)+I42</f>
        <v>3.6930232163741687E-2</v>
      </c>
      <c r="M42" s="21">
        <f>SUM(G$3:G41)+J42</f>
        <v>0</v>
      </c>
      <c r="N42" s="21"/>
      <c r="O42" s="21"/>
      <c r="P42" s="21"/>
      <c r="Q42" s="19">
        <f t="shared" si="1"/>
        <v>1.6631510169724792E-6</v>
      </c>
      <c r="R42" s="19">
        <f t="shared" si="1"/>
        <v>1.3638420476678611E-3</v>
      </c>
      <c r="S42" s="19">
        <f t="shared" si="1"/>
        <v>0</v>
      </c>
      <c r="T42" s="19">
        <f t="shared" si="2"/>
        <v>-4.7626413769762588E-5</v>
      </c>
      <c r="U42" s="19">
        <f t="shared" si="3"/>
        <v>0</v>
      </c>
      <c r="V42" s="19">
        <f t="shared" si="4"/>
        <v>0</v>
      </c>
    </row>
    <row r="43" spans="1:22" x14ac:dyDescent="0.25">
      <c r="A43" s="26">
        <f>Wellpath!E43</f>
        <v>4000</v>
      </c>
      <c r="B43" s="22">
        <v>0</v>
      </c>
      <c r="C43" s="22">
        <v>0</v>
      </c>
      <c r="D43" s="22">
        <f>(COS(Wellpath!$L43) * COS(Wellpath!$O43) * COS(Wellpath!$O43) - COS(Wellpath!$L43) * SIN(Wellpath!$O43) * SIN(Wellpath!$O43) - TAN(Dip) * SIN(Wellpath!$L43) * COS(Wellpath!$O43)) / 2</f>
        <v>-5.5511151231257827E-17</v>
      </c>
      <c r="E43" s="20">
        <f>Model!$W$19*((drdp!B43+drdp!K43)*'MSXY-TI3S'!$B43+(drdp!E43+drdp!N43)*'MSXY-TI3S'!$C43+(drdp!H43+drdp!Q43)*'MSXY-TI3S'!$D43)</f>
        <v>5.0066133277938168E-20</v>
      </c>
      <c r="F43" s="20">
        <f>Model!$W$19*((drdp!C43+drdp!L43)*'MSXY-TI3S'!$B43+(drdp!F43+drdp!O43)*'MSXY-TI3S'!$C43+(drdp!I43+drdp!R43)*'MSXY-TI3S'!$D43)</f>
        <v>-1.4337064734432473E-18</v>
      </c>
      <c r="G43" s="20">
        <f>Model!$W$19*((drdp!D43+drdp!M43)*'MSXY-TI3S'!$B43+(drdp!G43+drdp!P43)*'MSXY-TI3S'!$C43+(drdp!J43+drdp!S43)*'MSXY-TI3S'!$D43)</f>
        <v>0</v>
      </c>
      <c r="H43" s="18">
        <f>Model!$W$19*((drdp!B43)*'MSXY-TI3S'!$B43+(drdp!E43)*'MSXY-TI3S'!$C43+(drdp!H43)*'MSXY-TI3S'!$D43)</f>
        <v>2.5033066638969084E-20</v>
      </c>
      <c r="I43" s="18">
        <f>Model!$W$19*((drdp!C43)*'MSXY-TI3S'!$B43+(drdp!F43)*'MSXY-TI3S'!$C43+(drdp!I43)*'MSXY-TI3S'!$D43)</f>
        <v>-7.1685323672162363E-19</v>
      </c>
      <c r="J43" s="18">
        <f>Model!$W$19*((drdp!D43)*'MSXY-TI3S'!$B43+(drdp!G43)*'MSXY-TI3S'!$C43+(drdp!J43)*'MSXY-TI3S'!$D43)</f>
        <v>0</v>
      </c>
      <c r="K43" s="21">
        <f>SUM(E$3:E42)+H43</f>
        <v>-1.2896321246667513E-3</v>
      </c>
      <c r="L43" s="21">
        <f>SUM(F$3:F42)+I43</f>
        <v>3.6930232163741687E-2</v>
      </c>
      <c r="M43" s="21">
        <f>SUM(G$3:G42)+J43</f>
        <v>0</v>
      </c>
      <c r="N43" s="21"/>
      <c r="O43" s="21"/>
      <c r="P43" s="21"/>
      <c r="Q43" s="19">
        <f t="shared" si="1"/>
        <v>1.6631510169724792E-6</v>
      </c>
      <c r="R43" s="19">
        <f t="shared" si="1"/>
        <v>1.3638420476678611E-3</v>
      </c>
      <c r="S43" s="19">
        <f t="shared" si="1"/>
        <v>0</v>
      </c>
      <c r="T43" s="19">
        <f t="shared" si="2"/>
        <v>-4.7626413769762588E-5</v>
      </c>
      <c r="U43" s="19">
        <f t="shared" si="3"/>
        <v>0</v>
      </c>
      <c r="V43" s="19">
        <f t="shared" si="4"/>
        <v>0</v>
      </c>
    </row>
    <row r="44" spans="1:22" s="36" customFormat="1" x14ac:dyDescent="0.25">
      <c r="A44" s="26">
        <f>Wellpath!E44</f>
        <v>4100</v>
      </c>
      <c r="B44" s="22">
        <v>0</v>
      </c>
      <c r="C44" s="22">
        <v>0</v>
      </c>
      <c r="D44" s="22">
        <f>(COS(Wellpath!$L44) * COS(Wellpath!$O44) * COS(Wellpath!$O44) - COS(Wellpath!$L44) * SIN(Wellpath!$O44) * SIN(Wellpath!$O44) - TAN(Dip) * SIN(Wellpath!$L44) * COS(Wellpath!$O44)) / 2</f>
        <v>-5.5511151231257827E-17</v>
      </c>
      <c r="E44" s="20">
        <f>Model!$W$19*((drdp!B44+drdp!K44)*'MSXY-TI3S'!$B44+(drdp!E44+drdp!N44)*'MSXY-TI3S'!$C44+(drdp!H44+drdp!Q44)*'MSXY-TI3S'!$D44)</f>
        <v>5.0066133277938168E-20</v>
      </c>
      <c r="F44" s="20">
        <f>Model!$W$19*((drdp!C44+drdp!L44)*'MSXY-TI3S'!$B44+(drdp!F44+drdp!O44)*'MSXY-TI3S'!$C44+(drdp!I44+drdp!R44)*'MSXY-TI3S'!$D44)</f>
        <v>-1.4337064734432473E-18</v>
      </c>
      <c r="G44" s="20">
        <f>Model!$W$19*((drdp!D44+drdp!M44)*'MSXY-TI3S'!$B44+(drdp!G44+drdp!P44)*'MSXY-TI3S'!$C44+(drdp!J44+drdp!S44)*'MSXY-TI3S'!$D44)</f>
        <v>0</v>
      </c>
      <c r="H44" s="32">
        <f>Model!$W$19*((drdp!B44)*'MSXY-TI3S'!$B44+(drdp!E44)*'MSXY-TI3S'!$C44+(drdp!H44)*'MSXY-TI3S'!$D44)</f>
        <v>2.5033066638969084E-20</v>
      </c>
      <c r="I44" s="32">
        <f>Model!$W$19*((drdp!C44)*'MSXY-TI3S'!$B44+(drdp!F44)*'MSXY-TI3S'!$C44+(drdp!I44)*'MSXY-TI3S'!$D44)</f>
        <v>-7.1685323672162363E-19</v>
      </c>
      <c r="J44" s="32">
        <f>Model!$W$19*((drdp!D44)*'MSXY-TI3S'!$B44+(drdp!G44)*'MSXY-TI3S'!$C44+(drdp!J44)*'MSXY-TI3S'!$D44)</f>
        <v>0</v>
      </c>
      <c r="K44" s="34">
        <f>SUM(E$3:E43)+H44</f>
        <v>-1.2896321246667513E-3</v>
      </c>
      <c r="L44" s="34">
        <f>SUM(F$3:F43)+I44</f>
        <v>3.6930232163741687E-2</v>
      </c>
      <c r="M44" s="34">
        <f>SUM(G$3:G43)+J44</f>
        <v>0</v>
      </c>
      <c r="N44" s="34"/>
      <c r="O44" s="34"/>
      <c r="P44" s="34"/>
      <c r="Q44" s="35">
        <f t="shared" si="1"/>
        <v>1.6631510169724792E-6</v>
      </c>
      <c r="R44" s="35">
        <f t="shared" si="1"/>
        <v>1.3638420476678611E-3</v>
      </c>
      <c r="S44" s="35">
        <f t="shared" si="1"/>
        <v>0</v>
      </c>
      <c r="T44" s="35">
        <f t="shared" si="2"/>
        <v>-4.7626413769762588E-5</v>
      </c>
      <c r="U44" s="35">
        <f t="shared" si="3"/>
        <v>0</v>
      </c>
      <c r="V44" s="35">
        <f t="shared" si="4"/>
        <v>0</v>
      </c>
    </row>
    <row r="45" spans="1:22" x14ac:dyDescent="0.25">
      <c r="A45" s="26">
        <f>Wellpath!E45</f>
        <v>4200</v>
      </c>
      <c r="B45" s="22">
        <v>0</v>
      </c>
      <c r="C45" s="22">
        <v>0</v>
      </c>
      <c r="D45" s="22">
        <f>(COS(Wellpath!$L45) * COS(Wellpath!$O45) * COS(Wellpath!$O45) - COS(Wellpath!$L45) * SIN(Wellpath!$O45) * SIN(Wellpath!$O45) - TAN(Dip) * SIN(Wellpath!$L45) * COS(Wellpath!$O45)) / 2</f>
        <v>-5.5511151231257827E-17</v>
      </c>
      <c r="E45" s="20">
        <f>Model!$W$19*((drdp!B45+drdp!K45)*'MSXY-TI3S'!$B45+(drdp!E45+drdp!N45)*'MSXY-TI3S'!$C45+(drdp!H45+drdp!Q45)*'MSXY-TI3S'!$D45)</f>
        <v>5.0066133277938168E-20</v>
      </c>
      <c r="F45" s="20">
        <f>Model!$W$19*((drdp!C45+drdp!L45)*'MSXY-TI3S'!$B45+(drdp!F45+drdp!O45)*'MSXY-TI3S'!$C45+(drdp!I45+drdp!R45)*'MSXY-TI3S'!$D45)</f>
        <v>-1.4337064734432473E-18</v>
      </c>
      <c r="G45" s="20">
        <f>Model!$W$19*((drdp!D45+drdp!M45)*'MSXY-TI3S'!$B45+(drdp!G45+drdp!P45)*'MSXY-TI3S'!$C45+(drdp!J45+drdp!S45)*'MSXY-TI3S'!$D45)</f>
        <v>0</v>
      </c>
      <c r="H45" s="18">
        <f>Model!$W$19*((drdp!B45)*'MSXY-TI3S'!$B45+(drdp!E45)*'MSXY-TI3S'!$C45+(drdp!H45)*'MSXY-TI3S'!$D45)</f>
        <v>2.5033066638969084E-20</v>
      </c>
      <c r="I45" s="18">
        <f>Model!$W$19*((drdp!C45)*'MSXY-TI3S'!$B45+(drdp!F45)*'MSXY-TI3S'!$C45+(drdp!I45)*'MSXY-TI3S'!$D45)</f>
        <v>-7.1685323672162363E-19</v>
      </c>
      <c r="J45" s="18">
        <f>Model!$W$19*((drdp!D45)*'MSXY-TI3S'!$B45+(drdp!G45)*'MSXY-TI3S'!$C45+(drdp!J45)*'MSXY-TI3S'!$D45)</f>
        <v>0</v>
      </c>
      <c r="K45" s="21">
        <f>SUM(E$3:E44)+H45</f>
        <v>-1.2896321246667513E-3</v>
      </c>
      <c r="L45" s="21">
        <f>SUM(F$3:F44)+I45</f>
        <v>3.6930232163741687E-2</v>
      </c>
      <c r="M45" s="21">
        <f>SUM(G$3:G44)+J45</f>
        <v>0</v>
      </c>
      <c r="N45" s="21"/>
      <c r="O45" s="21"/>
      <c r="P45" s="21"/>
      <c r="Q45" s="19">
        <f t="shared" si="1"/>
        <v>1.6631510169724792E-6</v>
      </c>
      <c r="R45" s="19">
        <f t="shared" si="1"/>
        <v>1.3638420476678611E-3</v>
      </c>
      <c r="S45" s="19">
        <f t="shared" si="1"/>
        <v>0</v>
      </c>
      <c r="T45" s="19">
        <f t="shared" si="2"/>
        <v>-4.7626413769762588E-5</v>
      </c>
      <c r="U45" s="19">
        <f t="shared" si="3"/>
        <v>0</v>
      </c>
      <c r="V45" s="19">
        <f t="shared" si="4"/>
        <v>0</v>
      </c>
    </row>
    <row r="46" spans="1:22" x14ac:dyDescent="0.25">
      <c r="A46" s="26">
        <f>Wellpath!E46</f>
        <v>4300</v>
      </c>
      <c r="B46" s="22">
        <v>0</v>
      </c>
      <c r="C46" s="22">
        <v>0</v>
      </c>
      <c r="D46" s="22">
        <f>(COS(Wellpath!$L46) * COS(Wellpath!$O46) * COS(Wellpath!$O46) - COS(Wellpath!$L46) * SIN(Wellpath!$O46) * SIN(Wellpath!$O46) - TAN(Dip) * SIN(Wellpath!$L46) * COS(Wellpath!$O46)) / 2</f>
        <v>-5.5511151231257827E-17</v>
      </c>
      <c r="E46" s="20">
        <f>Model!$W$19*((drdp!B46+drdp!K46)*'MSXY-TI3S'!$B46+(drdp!E46+drdp!N46)*'MSXY-TI3S'!$C46+(drdp!H46+drdp!Q46)*'MSXY-TI3S'!$D46)</f>
        <v>5.0066133277938168E-20</v>
      </c>
      <c r="F46" s="20">
        <f>Model!$W$19*((drdp!C46+drdp!L46)*'MSXY-TI3S'!$B46+(drdp!F46+drdp!O46)*'MSXY-TI3S'!$C46+(drdp!I46+drdp!R46)*'MSXY-TI3S'!$D46)</f>
        <v>-1.4337064734432473E-18</v>
      </c>
      <c r="G46" s="20">
        <f>Model!$W$19*((drdp!D46+drdp!M46)*'MSXY-TI3S'!$B46+(drdp!G46+drdp!P46)*'MSXY-TI3S'!$C46+(drdp!J46+drdp!S46)*'MSXY-TI3S'!$D46)</f>
        <v>0</v>
      </c>
      <c r="H46" s="18">
        <f>Model!$W$19*((drdp!B46)*'MSXY-TI3S'!$B46+(drdp!E46)*'MSXY-TI3S'!$C46+(drdp!H46)*'MSXY-TI3S'!$D46)</f>
        <v>2.5033066638969084E-20</v>
      </c>
      <c r="I46" s="18">
        <f>Model!$W$19*((drdp!C46)*'MSXY-TI3S'!$B46+(drdp!F46)*'MSXY-TI3S'!$C46+(drdp!I46)*'MSXY-TI3S'!$D46)</f>
        <v>-7.1685323672162363E-19</v>
      </c>
      <c r="J46" s="18">
        <f>Model!$W$19*((drdp!D46)*'MSXY-TI3S'!$B46+(drdp!G46)*'MSXY-TI3S'!$C46+(drdp!J46)*'MSXY-TI3S'!$D46)</f>
        <v>0</v>
      </c>
      <c r="K46" s="21">
        <f>SUM(E$3:E45)+H46</f>
        <v>-1.2896321246667513E-3</v>
      </c>
      <c r="L46" s="21">
        <f>SUM(F$3:F45)+I46</f>
        <v>3.6930232163741687E-2</v>
      </c>
      <c r="M46" s="21">
        <f>SUM(G$3:G45)+J46</f>
        <v>0</v>
      </c>
      <c r="N46" s="21"/>
      <c r="O46" s="21"/>
      <c r="P46" s="21"/>
      <c r="Q46" s="19">
        <f t="shared" si="1"/>
        <v>1.6631510169724792E-6</v>
      </c>
      <c r="R46" s="19">
        <f t="shared" si="1"/>
        <v>1.3638420476678611E-3</v>
      </c>
      <c r="S46" s="19">
        <f t="shared" si="1"/>
        <v>0</v>
      </c>
      <c r="T46" s="19">
        <f t="shared" si="2"/>
        <v>-4.7626413769762588E-5</v>
      </c>
      <c r="U46" s="19">
        <f t="shared" si="3"/>
        <v>0</v>
      </c>
      <c r="V46" s="19">
        <f t="shared" si="4"/>
        <v>0</v>
      </c>
    </row>
    <row r="47" spans="1:22" x14ac:dyDescent="0.25">
      <c r="A47" s="26">
        <f>Wellpath!E47</f>
        <v>4400</v>
      </c>
      <c r="B47" s="22">
        <v>0</v>
      </c>
      <c r="C47" s="22">
        <v>0</v>
      </c>
      <c r="D47" s="22">
        <f>(COS(Wellpath!$L47) * COS(Wellpath!$O47) * COS(Wellpath!$O47) - COS(Wellpath!$L47) * SIN(Wellpath!$O47) * SIN(Wellpath!$O47) - TAN(Dip) * SIN(Wellpath!$L47) * COS(Wellpath!$O47)) / 2</f>
        <v>-5.5511151231257827E-17</v>
      </c>
      <c r="E47" s="20">
        <f>Model!$W$19*((drdp!B47+drdp!K47)*'MSXY-TI3S'!$B47+(drdp!E47+drdp!N47)*'MSXY-TI3S'!$C47+(drdp!H47+drdp!Q47)*'MSXY-TI3S'!$D47)</f>
        <v>5.0066133277938168E-20</v>
      </c>
      <c r="F47" s="20">
        <f>Model!$W$19*((drdp!C47+drdp!L47)*'MSXY-TI3S'!$B47+(drdp!F47+drdp!O47)*'MSXY-TI3S'!$C47+(drdp!I47+drdp!R47)*'MSXY-TI3S'!$D47)</f>
        <v>-1.4337064734432473E-18</v>
      </c>
      <c r="G47" s="20">
        <f>Model!$W$19*((drdp!D47+drdp!M47)*'MSXY-TI3S'!$B47+(drdp!G47+drdp!P47)*'MSXY-TI3S'!$C47+(drdp!J47+drdp!S47)*'MSXY-TI3S'!$D47)</f>
        <v>0</v>
      </c>
      <c r="H47" s="18">
        <f>Model!$W$19*((drdp!B47)*'MSXY-TI3S'!$B47+(drdp!E47)*'MSXY-TI3S'!$C47+(drdp!H47)*'MSXY-TI3S'!$D47)</f>
        <v>2.5033066638969084E-20</v>
      </c>
      <c r="I47" s="18">
        <f>Model!$W$19*((drdp!C47)*'MSXY-TI3S'!$B47+(drdp!F47)*'MSXY-TI3S'!$C47+(drdp!I47)*'MSXY-TI3S'!$D47)</f>
        <v>-7.1685323672162363E-19</v>
      </c>
      <c r="J47" s="18">
        <f>Model!$W$19*((drdp!D47)*'MSXY-TI3S'!$B47+(drdp!G47)*'MSXY-TI3S'!$C47+(drdp!J47)*'MSXY-TI3S'!$D47)</f>
        <v>0</v>
      </c>
      <c r="K47" s="21">
        <f>SUM(E$3:E46)+H47</f>
        <v>-1.2896321246667513E-3</v>
      </c>
      <c r="L47" s="21">
        <f>SUM(F$3:F46)+I47</f>
        <v>3.6930232163741687E-2</v>
      </c>
      <c r="M47" s="21">
        <f>SUM(G$3:G46)+J47</f>
        <v>0</v>
      </c>
      <c r="N47" s="21"/>
      <c r="O47" s="21"/>
      <c r="P47" s="21"/>
      <c r="Q47" s="19">
        <f t="shared" si="1"/>
        <v>1.6631510169724792E-6</v>
      </c>
      <c r="R47" s="19">
        <f t="shared" si="1"/>
        <v>1.3638420476678611E-3</v>
      </c>
      <c r="S47" s="19">
        <f t="shared" si="1"/>
        <v>0</v>
      </c>
      <c r="T47" s="19">
        <f t="shared" si="2"/>
        <v>-4.7626413769762588E-5</v>
      </c>
      <c r="U47" s="19">
        <f t="shared" si="3"/>
        <v>0</v>
      </c>
      <c r="V47" s="19">
        <f t="shared" si="4"/>
        <v>0</v>
      </c>
    </row>
    <row r="48" spans="1:22" x14ac:dyDescent="0.25">
      <c r="A48" s="26">
        <f>Wellpath!E48</f>
        <v>4500</v>
      </c>
      <c r="B48" s="22">
        <v>0</v>
      </c>
      <c r="C48" s="22">
        <v>0</v>
      </c>
      <c r="D48" s="22">
        <f>(COS(Wellpath!$L48) * COS(Wellpath!$O48) * COS(Wellpath!$O48) - COS(Wellpath!$L48) * SIN(Wellpath!$O48) * SIN(Wellpath!$O48) - TAN(Dip) * SIN(Wellpath!$L48) * COS(Wellpath!$O48)) / 2</f>
        <v>-5.5511151231257827E-17</v>
      </c>
      <c r="E48" s="20">
        <f>Model!$W$19*((drdp!B48+drdp!K48)*'MSXY-TI3S'!$B48+(drdp!E48+drdp!N48)*'MSXY-TI3S'!$C48+(drdp!H48+drdp!Q48)*'MSXY-TI3S'!$D48)</f>
        <v>5.0066133277938168E-20</v>
      </c>
      <c r="F48" s="20">
        <f>Model!$W$19*((drdp!C48+drdp!L48)*'MSXY-TI3S'!$B48+(drdp!F48+drdp!O48)*'MSXY-TI3S'!$C48+(drdp!I48+drdp!R48)*'MSXY-TI3S'!$D48)</f>
        <v>-1.4337064734432473E-18</v>
      </c>
      <c r="G48" s="20">
        <f>Model!$W$19*((drdp!D48+drdp!M48)*'MSXY-TI3S'!$B48+(drdp!G48+drdp!P48)*'MSXY-TI3S'!$C48+(drdp!J48+drdp!S48)*'MSXY-TI3S'!$D48)</f>
        <v>0</v>
      </c>
      <c r="H48" s="18">
        <f>Model!$W$19*((drdp!B48)*'MSXY-TI3S'!$B48+(drdp!E48)*'MSXY-TI3S'!$C48+(drdp!H48)*'MSXY-TI3S'!$D48)</f>
        <v>2.5033066638969084E-20</v>
      </c>
      <c r="I48" s="18">
        <f>Model!$W$19*((drdp!C48)*'MSXY-TI3S'!$B48+(drdp!F48)*'MSXY-TI3S'!$C48+(drdp!I48)*'MSXY-TI3S'!$D48)</f>
        <v>-7.1685323672162363E-19</v>
      </c>
      <c r="J48" s="18">
        <f>Model!$W$19*((drdp!D48)*'MSXY-TI3S'!$B48+(drdp!G48)*'MSXY-TI3S'!$C48+(drdp!J48)*'MSXY-TI3S'!$D48)</f>
        <v>0</v>
      </c>
      <c r="K48" s="21">
        <f>SUM(E$3:E47)+H48</f>
        <v>-1.2896321246667513E-3</v>
      </c>
      <c r="L48" s="21">
        <f>SUM(F$3:F47)+I48</f>
        <v>3.6930232163741687E-2</v>
      </c>
      <c r="M48" s="21">
        <f>SUM(G$3:G47)+J48</f>
        <v>0</v>
      </c>
      <c r="N48" s="21"/>
      <c r="O48" s="21"/>
      <c r="P48" s="21"/>
      <c r="Q48" s="19">
        <f t="shared" si="1"/>
        <v>1.6631510169724792E-6</v>
      </c>
      <c r="R48" s="19">
        <f t="shared" si="1"/>
        <v>1.3638420476678611E-3</v>
      </c>
      <c r="S48" s="19">
        <f t="shared" si="1"/>
        <v>0</v>
      </c>
      <c r="T48" s="19">
        <f t="shared" si="2"/>
        <v>-4.7626413769762588E-5</v>
      </c>
      <c r="U48" s="19">
        <f t="shared" si="3"/>
        <v>0</v>
      </c>
      <c r="V48" s="19">
        <f t="shared" si="4"/>
        <v>0</v>
      </c>
    </row>
    <row r="49" spans="1:22" x14ac:dyDescent="0.25">
      <c r="A49" s="26">
        <f>Wellpath!E49</f>
        <v>4600</v>
      </c>
      <c r="B49" s="22">
        <v>0</v>
      </c>
      <c r="C49" s="22">
        <v>0</v>
      </c>
      <c r="D49" s="22">
        <f>(COS(Wellpath!$L49) * COS(Wellpath!$O49) * COS(Wellpath!$O49) - COS(Wellpath!$L49) * SIN(Wellpath!$O49) * SIN(Wellpath!$O49) - TAN(Dip) * SIN(Wellpath!$L49) * COS(Wellpath!$O49)) / 2</f>
        <v>-5.5511151231257827E-17</v>
      </c>
      <c r="E49" s="20">
        <f>Model!$W$19*((drdp!B49+drdp!K49)*'MSXY-TI3S'!$B49+(drdp!E49+drdp!N49)*'MSXY-TI3S'!$C49+(drdp!H49+drdp!Q49)*'MSXY-TI3S'!$D49)</f>
        <v>5.0066133277938168E-20</v>
      </c>
      <c r="F49" s="20">
        <f>Model!$W$19*((drdp!C49+drdp!L49)*'MSXY-TI3S'!$B49+(drdp!F49+drdp!O49)*'MSXY-TI3S'!$C49+(drdp!I49+drdp!R49)*'MSXY-TI3S'!$D49)</f>
        <v>-1.4337064734432473E-18</v>
      </c>
      <c r="G49" s="20">
        <f>Model!$W$19*((drdp!D49+drdp!M49)*'MSXY-TI3S'!$B49+(drdp!G49+drdp!P49)*'MSXY-TI3S'!$C49+(drdp!J49+drdp!S49)*'MSXY-TI3S'!$D49)</f>
        <v>0</v>
      </c>
      <c r="H49" s="18">
        <f>Model!$W$19*((drdp!B49)*'MSXY-TI3S'!$B49+(drdp!E49)*'MSXY-TI3S'!$C49+(drdp!H49)*'MSXY-TI3S'!$D49)</f>
        <v>2.5033066638969084E-20</v>
      </c>
      <c r="I49" s="18">
        <f>Model!$W$19*((drdp!C49)*'MSXY-TI3S'!$B49+(drdp!F49)*'MSXY-TI3S'!$C49+(drdp!I49)*'MSXY-TI3S'!$D49)</f>
        <v>-7.1685323672162363E-19</v>
      </c>
      <c r="J49" s="18">
        <f>Model!$W$19*((drdp!D49)*'MSXY-TI3S'!$B49+(drdp!G49)*'MSXY-TI3S'!$C49+(drdp!J49)*'MSXY-TI3S'!$D49)</f>
        <v>0</v>
      </c>
      <c r="K49" s="21">
        <f>SUM(E$3:E48)+H49</f>
        <v>-1.2896321246667513E-3</v>
      </c>
      <c r="L49" s="21">
        <f>SUM(F$3:F48)+I49</f>
        <v>3.6930232163741687E-2</v>
      </c>
      <c r="M49" s="21">
        <f>SUM(G$3:G48)+J49</f>
        <v>0</v>
      </c>
      <c r="N49" s="21"/>
      <c r="O49" s="21"/>
      <c r="P49" s="21"/>
      <c r="Q49" s="19">
        <f t="shared" si="1"/>
        <v>1.6631510169724792E-6</v>
      </c>
      <c r="R49" s="19">
        <f t="shared" si="1"/>
        <v>1.3638420476678611E-3</v>
      </c>
      <c r="S49" s="19">
        <f t="shared" si="1"/>
        <v>0</v>
      </c>
      <c r="T49" s="19">
        <f t="shared" si="2"/>
        <v>-4.7626413769762588E-5</v>
      </c>
      <c r="U49" s="19">
        <f t="shared" si="3"/>
        <v>0</v>
      </c>
      <c r="V49" s="19">
        <f t="shared" si="4"/>
        <v>0</v>
      </c>
    </row>
    <row r="50" spans="1:22" x14ac:dyDescent="0.25">
      <c r="A50" s="26">
        <f>Wellpath!E50</f>
        <v>4700</v>
      </c>
      <c r="B50" s="22">
        <v>0</v>
      </c>
      <c r="C50" s="22">
        <v>0</v>
      </c>
      <c r="D50" s="22">
        <f>(COS(Wellpath!$L50) * COS(Wellpath!$O50) * COS(Wellpath!$O50) - COS(Wellpath!$L50) * SIN(Wellpath!$O50) * SIN(Wellpath!$O50) - TAN(Dip) * SIN(Wellpath!$L50) * COS(Wellpath!$O50)) / 2</f>
        <v>-5.5511151231257827E-17</v>
      </c>
      <c r="E50" s="20">
        <f>Model!$W$19*((drdp!B50+drdp!K50)*'MSXY-TI3S'!$B50+(drdp!E50+drdp!N50)*'MSXY-TI3S'!$C50+(drdp!H50+drdp!Q50)*'MSXY-TI3S'!$D50)</f>
        <v>5.0066133277937982E-20</v>
      </c>
      <c r="F50" s="20">
        <f>Model!$W$19*((drdp!C50+drdp!L50)*'MSXY-TI3S'!$B50+(drdp!F50+drdp!O50)*'MSXY-TI3S'!$C50+(drdp!I50+drdp!R50)*'MSXY-TI3S'!$D50)</f>
        <v>-1.4337064734432419E-18</v>
      </c>
      <c r="G50" s="20">
        <f>Model!$W$19*((drdp!D50+drdp!M50)*'MSXY-TI3S'!$B50+(drdp!G50+drdp!P50)*'MSXY-TI3S'!$C50+(drdp!J50+drdp!S50)*'MSXY-TI3S'!$D50)</f>
        <v>0</v>
      </c>
      <c r="H50" s="18">
        <f>Model!$W$19*((drdp!B50)*'MSXY-TI3S'!$B50+(drdp!E50)*'MSXY-TI3S'!$C50+(drdp!H50)*'MSXY-TI3S'!$D50)</f>
        <v>2.5033066638969084E-20</v>
      </c>
      <c r="I50" s="18">
        <f>Model!$W$19*((drdp!C50)*'MSXY-TI3S'!$B50+(drdp!F50)*'MSXY-TI3S'!$C50+(drdp!I50)*'MSXY-TI3S'!$D50)</f>
        <v>-7.1685323672162363E-19</v>
      </c>
      <c r="J50" s="18">
        <f>Model!$W$19*((drdp!D50)*'MSXY-TI3S'!$B50+(drdp!G50)*'MSXY-TI3S'!$C50+(drdp!J50)*'MSXY-TI3S'!$D50)</f>
        <v>0</v>
      </c>
      <c r="K50" s="21">
        <f>SUM(E$3:E49)+H50</f>
        <v>-1.2896321246667513E-3</v>
      </c>
      <c r="L50" s="21">
        <f>SUM(F$3:F49)+I50</f>
        <v>3.6930232163741687E-2</v>
      </c>
      <c r="M50" s="21">
        <f>SUM(G$3:G49)+J50</f>
        <v>0</v>
      </c>
      <c r="N50" s="21"/>
      <c r="O50" s="21"/>
      <c r="P50" s="21"/>
      <c r="Q50" s="19">
        <f t="shared" si="1"/>
        <v>1.6631510169724792E-6</v>
      </c>
      <c r="R50" s="19">
        <f t="shared" si="1"/>
        <v>1.3638420476678611E-3</v>
      </c>
      <c r="S50" s="19">
        <f t="shared" si="1"/>
        <v>0</v>
      </c>
      <c r="T50" s="19">
        <f t="shared" si="2"/>
        <v>-4.7626413769762588E-5</v>
      </c>
      <c r="U50" s="19">
        <f t="shared" si="3"/>
        <v>0</v>
      </c>
      <c r="V50" s="19">
        <f t="shared" si="4"/>
        <v>0</v>
      </c>
    </row>
    <row r="51" spans="1:22" x14ac:dyDescent="0.25">
      <c r="A51" s="26">
        <f>Wellpath!E51</f>
        <v>4800</v>
      </c>
      <c r="B51" s="22">
        <v>0</v>
      </c>
      <c r="C51" s="22">
        <v>0</v>
      </c>
      <c r="D51" s="22">
        <f>(COS(Wellpath!$L51) * COS(Wellpath!$O51) * COS(Wellpath!$O51) - COS(Wellpath!$L51) * SIN(Wellpath!$O51) * SIN(Wellpath!$O51) - TAN(Dip) * SIN(Wellpath!$L51) * COS(Wellpath!$O51)) / 2</f>
        <v>-5.5511151231257827E-17</v>
      </c>
      <c r="E51" s="20">
        <f>Model!$W$19*((drdp!B51+drdp!K51)*'MSXY-TI3S'!$B51+(drdp!E51+drdp!N51)*'MSXY-TI3S'!$C51+(drdp!H51+drdp!Q51)*'MSXY-TI3S'!$D51)</f>
        <v>5.0066133277937982E-20</v>
      </c>
      <c r="F51" s="20">
        <f>Model!$W$19*((drdp!C51+drdp!L51)*'MSXY-TI3S'!$B51+(drdp!F51+drdp!O51)*'MSXY-TI3S'!$C51+(drdp!I51+drdp!R51)*'MSXY-TI3S'!$D51)</f>
        <v>-1.4337064734432419E-18</v>
      </c>
      <c r="G51" s="20">
        <f>Model!$W$19*((drdp!D51+drdp!M51)*'MSXY-TI3S'!$B51+(drdp!G51+drdp!P51)*'MSXY-TI3S'!$C51+(drdp!J51+drdp!S51)*'MSXY-TI3S'!$D51)</f>
        <v>0</v>
      </c>
      <c r="H51" s="18">
        <f>Model!$W$19*((drdp!B51)*'MSXY-TI3S'!$B51+(drdp!E51)*'MSXY-TI3S'!$C51+(drdp!H51)*'MSXY-TI3S'!$D51)</f>
        <v>2.5033066638968898E-20</v>
      </c>
      <c r="I51" s="18">
        <f>Model!$W$19*((drdp!C51)*'MSXY-TI3S'!$B51+(drdp!F51)*'MSXY-TI3S'!$C51+(drdp!I51)*'MSXY-TI3S'!$D51)</f>
        <v>-7.1685323672161833E-19</v>
      </c>
      <c r="J51" s="18">
        <f>Model!$W$19*((drdp!D51)*'MSXY-TI3S'!$B51+(drdp!G51)*'MSXY-TI3S'!$C51+(drdp!J51)*'MSXY-TI3S'!$D51)</f>
        <v>0</v>
      </c>
      <c r="K51" s="21">
        <f>SUM(E$3:E50)+H51</f>
        <v>-1.2896321246667513E-3</v>
      </c>
      <c r="L51" s="21">
        <f>SUM(F$3:F50)+I51</f>
        <v>3.6930232163741687E-2</v>
      </c>
      <c r="M51" s="21">
        <f>SUM(G$3:G50)+J51</f>
        <v>0</v>
      </c>
      <c r="N51" s="21"/>
      <c r="O51" s="21"/>
      <c r="P51" s="21"/>
      <c r="Q51" s="19">
        <f t="shared" si="1"/>
        <v>1.6631510169724792E-6</v>
      </c>
      <c r="R51" s="19">
        <f t="shared" si="1"/>
        <v>1.3638420476678611E-3</v>
      </c>
      <c r="S51" s="19">
        <f t="shared" si="1"/>
        <v>0</v>
      </c>
      <c r="T51" s="19">
        <f t="shared" si="2"/>
        <v>-4.7626413769762588E-5</v>
      </c>
      <c r="U51" s="19">
        <f t="shared" si="3"/>
        <v>0</v>
      </c>
      <c r="V51" s="19">
        <f t="shared" si="4"/>
        <v>0</v>
      </c>
    </row>
    <row r="52" spans="1:22" x14ac:dyDescent="0.25">
      <c r="A52" s="26">
        <f>Wellpath!E52</f>
        <v>4900</v>
      </c>
      <c r="B52" s="22">
        <v>0</v>
      </c>
      <c r="C52" s="22">
        <v>0</v>
      </c>
      <c r="D52" s="22">
        <f>(COS(Wellpath!$L52) * COS(Wellpath!$O52) * COS(Wellpath!$O52) - COS(Wellpath!$L52) * SIN(Wellpath!$O52) * SIN(Wellpath!$O52) - TAN(Dip) * SIN(Wellpath!$L52) * COS(Wellpath!$O52)) / 2</f>
        <v>-5.5511151231257827E-17</v>
      </c>
      <c r="E52" s="20">
        <f>Model!$W$19*((drdp!B52+drdp!K52)*'MSXY-TI3S'!$B52+(drdp!E52+drdp!N52)*'MSXY-TI3S'!$C52+(drdp!H52+drdp!Q52)*'MSXY-TI3S'!$D52)</f>
        <v>5.0066133277938168E-20</v>
      </c>
      <c r="F52" s="20">
        <f>Model!$W$19*((drdp!C52+drdp!L52)*'MSXY-TI3S'!$B52+(drdp!F52+drdp!O52)*'MSXY-TI3S'!$C52+(drdp!I52+drdp!R52)*'MSXY-TI3S'!$D52)</f>
        <v>-1.4337064734432473E-18</v>
      </c>
      <c r="G52" s="20">
        <f>Model!$W$19*((drdp!D52+drdp!M52)*'MSXY-TI3S'!$B52+(drdp!G52+drdp!P52)*'MSXY-TI3S'!$C52+(drdp!J52+drdp!S52)*'MSXY-TI3S'!$D52)</f>
        <v>0</v>
      </c>
      <c r="H52" s="18">
        <f>Model!$W$19*((drdp!B52)*'MSXY-TI3S'!$B52+(drdp!E52)*'MSXY-TI3S'!$C52+(drdp!H52)*'MSXY-TI3S'!$D52)</f>
        <v>2.5033066638969084E-20</v>
      </c>
      <c r="I52" s="18">
        <f>Model!$W$19*((drdp!C52)*'MSXY-TI3S'!$B52+(drdp!F52)*'MSXY-TI3S'!$C52+(drdp!I52)*'MSXY-TI3S'!$D52)</f>
        <v>-7.1685323672162363E-19</v>
      </c>
      <c r="J52" s="18">
        <f>Model!$W$19*((drdp!D52)*'MSXY-TI3S'!$B52+(drdp!G52)*'MSXY-TI3S'!$C52+(drdp!J52)*'MSXY-TI3S'!$D52)</f>
        <v>0</v>
      </c>
      <c r="K52" s="21">
        <f>SUM(E$3:E51)+H52</f>
        <v>-1.2896321246667513E-3</v>
      </c>
      <c r="L52" s="21">
        <f>SUM(F$3:F51)+I52</f>
        <v>3.6930232163741687E-2</v>
      </c>
      <c r="M52" s="21">
        <f>SUM(G$3:G51)+J52</f>
        <v>0</v>
      </c>
      <c r="N52" s="21"/>
      <c r="O52" s="21"/>
      <c r="P52" s="21"/>
      <c r="Q52" s="19">
        <f t="shared" si="1"/>
        <v>1.6631510169724792E-6</v>
      </c>
      <c r="R52" s="19">
        <f t="shared" si="1"/>
        <v>1.3638420476678611E-3</v>
      </c>
      <c r="S52" s="19">
        <f t="shared" si="1"/>
        <v>0</v>
      </c>
      <c r="T52" s="19">
        <f t="shared" si="2"/>
        <v>-4.7626413769762588E-5</v>
      </c>
      <c r="U52" s="19">
        <f t="shared" si="3"/>
        <v>0</v>
      </c>
      <c r="V52" s="19">
        <f t="shared" si="4"/>
        <v>0</v>
      </c>
    </row>
    <row r="53" spans="1:22" x14ac:dyDescent="0.25">
      <c r="A53" s="26">
        <f>Wellpath!E53</f>
        <v>5000</v>
      </c>
      <c r="B53" s="22">
        <v>0</v>
      </c>
      <c r="C53" s="22">
        <v>0</v>
      </c>
      <c r="D53" s="22">
        <f>(COS(Wellpath!$L53) * COS(Wellpath!$O53) * COS(Wellpath!$O53) - COS(Wellpath!$L53) * SIN(Wellpath!$O53) * SIN(Wellpath!$O53) - TAN(Dip) * SIN(Wellpath!$L53) * COS(Wellpath!$O53)) / 2</f>
        <v>-5.5511151231257827E-17</v>
      </c>
      <c r="E53" s="20">
        <f>Model!$W$19*((drdp!B53+drdp!K53)*'MSXY-TI3S'!$B53+(drdp!E53+drdp!N53)*'MSXY-TI3S'!$C53+(drdp!H53+drdp!Q53)*'MSXY-TI3S'!$D53)</f>
        <v>5.0066133277938168E-20</v>
      </c>
      <c r="F53" s="20">
        <f>Model!$W$19*((drdp!C53+drdp!L53)*'MSXY-TI3S'!$B53+(drdp!F53+drdp!O53)*'MSXY-TI3S'!$C53+(drdp!I53+drdp!R53)*'MSXY-TI3S'!$D53)</f>
        <v>-1.4337064734432473E-18</v>
      </c>
      <c r="G53" s="20">
        <f>Model!$W$19*((drdp!D53+drdp!M53)*'MSXY-TI3S'!$B53+(drdp!G53+drdp!P53)*'MSXY-TI3S'!$C53+(drdp!J53+drdp!S53)*'MSXY-TI3S'!$D53)</f>
        <v>0</v>
      </c>
      <c r="H53" s="18">
        <f>Model!$W$19*((drdp!B53)*'MSXY-TI3S'!$B53+(drdp!E53)*'MSXY-TI3S'!$C53+(drdp!H53)*'MSXY-TI3S'!$D53)</f>
        <v>2.5033066638969084E-20</v>
      </c>
      <c r="I53" s="18">
        <f>Model!$W$19*((drdp!C53)*'MSXY-TI3S'!$B53+(drdp!F53)*'MSXY-TI3S'!$C53+(drdp!I53)*'MSXY-TI3S'!$D53)</f>
        <v>-7.1685323672162363E-19</v>
      </c>
      <c r="J53" s="18">
        <f>Model!$W$19*((drdp!D53)*'MSXY-TI3S'!$B53+(drdp!G53)*'MSXY-TI3S'!$C53+(drdp!J53)*'MSXY-TI3S'!$D53)</f>
        <v>0</v>
      </c>
      <c r="K53" s="21">
        <f>SUM(E$3:E52)+H53</f>
        <v>-1.2896321246667513E-3</v>
      </c>
      <c r="L53" s="21">
        <f>SUM(F$3:F52)+I53</f>
        <v>3.6930232163741687E-2</v>
      </c>
      <c r="M53" s="21">
        <f>SUM(G$3:G52)+J53</f>
        <v>0</v>
      </c>
      <c r="N53" s="21"/>
      <c r="O53" s="21"/>
      <c r="P53" s="21"/>
      <c r="Q53" s="19">
        <f t="shared" si="1"/>
        <v>1.6631510169724792E-6</v>
      </c>
      <c r="R53" s="19">
        <f t="shared" si="1"/>
        <v>1.3638420476678611E-3</v>
      </c>
      <c r="S53" s="19">
        <f t="shared" si="1"/>
        <v>0</v>
      </c>
      <c r="T53" s="19">
        <f t="shared" si="2"/>
        <v>-4.7626413769762588E-5</v>
      </c>
      <c r="U53" s="19">
        <f t="shared" si="3"/>
        <v>0</v>
      </c>
      <c r="V53" s="19">
        <f t="shared" si="4"/>
        <v>0</v>
      </c>
    </row>
    <row r="54" spans="1:22" x14ac:dyDescent="0.25">
      <c r="A54" s="26">
        <f>Wellpath!E54</f>
        <v>5100</v>
      </c>
      <c r="B54" s="22">
        <v>0</v>
      </c>
      <c r="C54" s="22">
        <v>0</v>
      </c>
      <c r="D54" s="22">
        <f>(COS(Wellpath!$L54) * COS(Wellpath!$O54) * COS(Wellpath!$O54) - COS(Wellpath!$L54) * SIN(Wellpath!$O54) * SIN(Wellpath!$O54) - TAN(Dip) * SIN(Wellpath!$L54) * COS(Wellpath!$O54)) / 2</f>
        <v>2.7411126321749135E-3</v>
      </c>
      <c r="E54" s="20">
        <f>Model!$W$19*((drdp!B54+drdp!K54)*'MSXY-TI3S'!$B54+(drdp!E54+drdp!N54)*'MSXY-TI3S'!$C54+(drdp!H54+drdp!Q54)*'MSXY-TI3S'!$D54)</f>
        <v>-9.2392377616631095E-6</v>
      </c>
      <c r="F54" s="20">
        <f>Model!$W$19*((drdp!C54+drdp!L54)*'MSXY-TI3S'!$B54+(drdp!F54+drdp!O54)*'MSXY-TI3S'!$C54+(drdp!I54+drdp!R54)*'MSXY-TI3S'!$D54)</f>
        <v>6.9152797417395927E-5</v>
      </c>
      <c r="G54" s="20">
        <f>Model!$W$19*((drdp!D54+drdp!M54)*'MSXY-TI3S'!$B54+(drdp!G54+drdp!P54)*'MSXY-TI3S'!$C54+(drdp!J54+drdp!S54)*'MSXY-TI3S'!$D54)</f>
        <v>0</v>
      </c>
      <c r="H54" s="18">
        <f>Model!$W$19*((drdp!B54)*'MSXY-TI3S'!$B54+(drdp!E54)*'MSXY-TI3S'!$C54+(drdp!H54)*'MSXY-TI3S'!$D54)</f>
        <v>-4.6196188808315548E-6</v>
      </c>
      <c r="I54" s="18">
        <f>Model!$W$19*((drdp!C54)*'MSXY-TI3S'!$B54+(drdp!F54)*'MSXY-TI3S'!$C54+(drdp!I54)*'MSXY-TI3S'!$D54)</f>
        <v>3.4576398708697963E-5</v>
      </c>
      <c r="J54" s="18">
        <f>Model!$W$19*((drdp!D54)*'MSXY-TI3S'!$B54+(drdp!G54)*'MSXY-TI3S'!$C54+(drdp!J54)*'MSXY-TI3S'!$D54)</f>
        <v>0</v>
      </c>
      <c r="K54" s="21">
        <f>SUM(E$3:E53)+H54</f>
        <v>-1.2942517435475828E-3</v>
      </c>
      <c r="L54" s="21">
        <f>SUM(F$3:F53)+I54</f>
        <v>3.6964808562450387E-2</v>
      </c>
      <c r="M54" s="21">
        <f>SUM(G$3:G53)+J54</f>
        <v>0</v>
      </c>
      <c r="N54" s="21"/>
      <c r="O54" s="21"/>
      <c r="P54" s="21"/>
      <c r="Q54" s="19">
        <f t="shared" si="1"/>
        <v>1.6750875756759581E-6</v>
      </c>
      <c r="R54" s="19">
        <f t="shared" si="1"/>
        <v>1.3663970720586055E-3</v>
      </c>
      <c r="S54" s="19">
        <f t="shared" si="1"/>
        <v>0</v>
      </c>
      <c r="T54" s="19">
        <f t="shared" si="2"/>
        <v>-4.784176793185403E-5</v>
      </c>
      <c r="U54" s="19">
        <f t="shared" si="3"/>
        <v>0</v>
      </c>
      <c r="V54" s="19">
        <f t="shared" si="4"/>
        <v>0</v>
      </c>
    </row>
    <row r="55" spans="1:22" x14ac:dyDescent="0.25">
      <c r="A55" s="26">
        <f>Wellpath!E55</f>
        <v>5200</v>
      </c>
      <c r="B55" s="22">
        <v>0</v>
      </c>
      <c r="C55" s="22">
        <v>0</v>
      </c>
      <c r="D55" s="22">
        <f>(COS(Wellpath!$L55) * COS(Wellpath!$O55) * COS(Wellpath!$O55) - COS(Wellpath!$L55) * SIN(Wellpath!$O55) * SIN(Wellpath!$O55) - TAN(Dip) * SIN(Wellpath!$L55) * COS(Wellpath!$O55)) / 2</f>
        <v>-1.1415728463684771E-2</v>
      </c>
      <c r="E55" s="20">
        <f>Model!$W$19*((drdp!B55+drdp!K55)*'MSXY-TI3S'!$B55+(drdp!E55+drdp!N55)*'MSXY-TI3S'!$C55+(drdp!H55+drdp!Q55)*'MSXY-TI3S'!$D55)</f>
        <v>6.6581939693358315E-5</v>
      </c>
      <c r="F55" s="20">
        <f>Model!$W$19*((drdp!C55+drdp!L55)*'MSXY-TI3S'!$B55+(drdp!F55+drdp!O55)*'MSXY-TI3S'!$C55+(drdp!I55+drdp!R55)*'MSXY-TI3S'!$D55)</f>
        <v>-2.8034976353053176E-4</v>
      </c>
      <c r="G55" s="20">
        <f>Model!$W$19*((drdp!D55+drdp!M55)*'MSXY-TI3S'!$B55+(drdp!G55+drdp!P55)*'MSXY-TI3S'!$C55+(drdp!J55+drdp!S55)*'MSXY-TI3S'!$D55)</f>
        <v>0</v>
      </c>
      <c r="H55" s="18">
        <f>Model!$W$19*((drdp!B55)*'MSXY-TI3S'!$B55+(drdp!E55)*'MSXY-TI3S'!$C55+(drdp!H55)*'MSXY-TI3S'!$D55)</f>
        <v>3.3290969846679157E-5</v>
      </c>
      <c r="I55" s="18">
        <f>Model!$W$19*((drdp!C55)*'MSXY-TI3S'!$B55+(drdp!F55)*'MSXY-TI3S'!$C55+(drdp!I55)*'MSXY-TI3S'!$D55)</f>
        <v>-1.4017488176526588E-4</v>
      </c>
      <c r="J55" s="18">
        <f>Model!$W$19*((drdp!D55)*'MSXY-TI3S'!$B55+(drdp!G55)*'MSXY-TI3S'!$C55+(drdp!J55)*'MSXY-TI3S'!$D55)</f>
        <v>0</v>
      </c>
      <c r="K55" s="21">
        <f>SUM(E$3:E54)+H55</f>
        <v>-1.2655803925817352E-3</v>
      </c>
      <c r="L55" s="21">
        <f>SUM(F$3:F54)+I55</f>
        <v>3.6859210079393821E-2</v>
      </c>
      <c r="M55" s="21">
        <f>SUM(G$3:G54)+J55</f>
        <v>0</v>
      </c>
      <c r="N55" s="21"/>
      <c r="O55" s="21"/>
      <c r="P55" s="21"/>
      <c r="Q55" s="19">
        <f t="shared" si="1"/>
        <v>1.601693730087339E-6</v>
      </c>
      <c r="R55" s="19">
        <f t="shared" si="1"/>
        <v>1.3586013676768871E-3</v>
      </c>
      <c r="S55" s="19">
        <f t="shared" si="1"/>
        <v>0</v>
      </c>
      <c r="T55" s="19">
        <f t="shared" si="2"/>
        <v>-4.6648293562531886E-5</v>
      </c>
      <c r="U55" s="19">
        <f t="shared" si="3"/>
        <v>0</v>
      </c>
      <c r="V55" s="19">
        <f t="shared" si="4"/>
        <v>0</v>
      </c>
    </row>
    <row r="56" spans="1:22" x14ac:dyDescent="0.25">
      <c r="A56" s="26">
        <f>Wellpath!E56</f>
        <v>5300</v>
      </c>
      <c r="B56" s="22">
        <v>0</v>
      </c>
      <c r="C56" s="22">
        <v>0</v>
      </c>
      <c r="D56" s="22">
        <f>(COS(Wellpath!$L56) * COS(Wellpath!$O56) * COS(Wellpath!$O56) - COS(Wellpath!$L56) * SIN(Wellpath!$O56) * SIN(Wellpath!$O56) - TAN(Dip) * SIN(Wellpath!$L56) * COS(Wellpath!$O56)) / 2</f>
        <v>-4.1772559726856839E-2</v>
      </c>
      <c r="E56" s="20">
        <f>Model!$W$19*((drdp!B56+drdp!K56)*'MSXY-TI3S'!$B56+(drdp!E56+drdp!N56)*'MSXY-TI3S'!$C56+(drdp!H56+drdp!Q56)*'MSXY-TI3S'!$D56)</f>
        <v>3.4566014872530445E-4</v>
      </c>
      <c r="F56" s="20">
        <f>Model!$W$19*((drdp!C56+drdp!L56)*'MSXY-TI3S'!$B56+(drdp!F56+drdp!O56)*'MSXY-TI3S'!$C56+(drdp!I56+drdp!R56)*'MSXY-TI3S'!$D56)</f>
        <v>-9.9483646519228858E-4</v>
      </c>
      <c r="G56" s="20">
        <f>Model!$W$19*((drdp!D56+drdp!M56)*'MSXY-TI3S'!$B56+(drdp!G56+drdp!P56)*'MSXY-TI3S'!$C56+(drdp!J56+drdp!S56)*'MSXY-TI3S'!$D56)</f>
        <v>0</v>
      </c>
      <c r="H56" s="18">
        <f>Model!$W$19*((drdp!B56)*'MSXY-TI3S'!$B56+(drdp!E56)*'MSXY-TI3S'!$C56+(drdp!H56)*'MSXY-TI3S'!$D56)</f>
        <v>1.7283007436265222E-4</v>
      </c>
      <c r="I56" s="18">
        <f>Model!$W$19*((drdp!C56)*'MSXY-TI3S'!$B56+(drdp!F56)*'MSXY-TI3S'!$C56+(drdp!I56)*'MSXY-TI3S'!$D56)</f>
        <v>-4.9741823259614429E-4</v>
      </c>
      <c r="J56" s="18">
        <f>Model!$W$19*((drdp!D56)*'MSXY-TI3S'!$B56+(drdp!G56)*'MSXY-TI3S'!$C56+(drdp!J56)*'MSXY-TI3S'!$D56)</f>
        <v>0</v>
      </c>
      <c r="K56" s="21">
        <f>SUM(E$3:E55)+H56</f>
        <v>-1.0594593483724038E-3</v>
      </c>
      <c r="L56" s="21">
        <f>SUM(F$3:F55)+I56</f>
        <v>3.6221616965032413E-2</v>
      </c>
      <c r="M56" s="21">
        <f>SUM(G$3:G55)+J56</f>
        <v>0</v>
      </c>
      <c r="N56" s="21"/>
      <c r="O56" s="21"/>
      <c r="P56" s="21"/>
      <c r="Q56" s="19">
        <f t="shared" si="1"/>
        <v>1.1224541108536786E-6</v>
      </c>
      <c r="R56" s="19">
        <f t="shared" si="1"/>
        <v>1.3120055355615239E-3</v>
      </c>
      <c r="S56" s="19">
        <f t="shared" si="1"/>
        <v>0</v>
      </c>
      <c r="T56" s="19">
        <f t="shared" si="2"/>
        <v>-3.8375330706768046E-5</v>
      </c>
      <c r="U56" s="19">
        <f t="shared" si="3"/>
        <v>0</v>
      </c>
      <c r="V56" s="19">
        <f t="shared" si="4"/>
        <v>0</v>
      </c>
    </row>
    <row r="57" spans="1:22" x14ac:dyDescent="0.25">
      <c r="A57" s="26">
        <f>Wellpath!E57</f>
        <v>5400</v>
      </c>
      <c r="B57" s="22">
        <v>0</v>
      </c>
      <c r="C57" s="22">
        <v>0</v>
      </c>
      <c r="D57" s="22">
        <f>(COS(Wellpath!$L57) * COS(Wellpath!$O57) * COS(Wellpath!$O57) - COS(Wellpath!$L57) * SIN(Wellpath!$O57) * SIN(Wellpath!$O57) - TAN(Dip) * SIN(Wellpath!$L57) * COS(Wellpath!$O57)) / 2</f>
        <v>-8.6174298208325451E-2</v>
      </c>
      <c r="E57" s="20">
        <f>Model!$W$19*((drdp!B57+drdp!K57)*'MSXY-TI3S'!$B57+(drdp!E57+drdp!N57)*'MSXY-TI3S'!$C57+(drdp!H57+drdp!Q57)*'MSXY-TI3S'!$D57)</f>
        <v>9.2187053808917259E-4</v>
      </c>
      <c r="F57" s="20">
        <f>Model!$W$19*((drdp!C57+drdp!L57)*'MSXY-TI3S'!$B57+(drdp!F57+drdp!O57)*'MSXY-TI3S'!$C57+(drdp!I57+drdp!R57)*'MSXY-TI3S'!$D57)</f>
        <v>-1.9832802422231673E-3</v>
      </c>
      <c r="G57" s="20">
        <f>Model!$W$19*((drdp!D57+drdp!M57)*'MSXY-TI3S'!$B57+(drdp!G57+drdp!P57)*'MSXY-TI3S'!$C57+(drdp!J57+drdp!S57)*'MSXY-TI3S'!$D57)</f>
        <v>0</v>
      </c>
      <c r="H57" s="18">
        <f>Model!$W$19*((drdp!B57)*'MSXY-TI3S'!$B57+(drdp!E57)*'MSXY-TI3S'!$C57+(drdp!H57)*'MSXY-TI3S'!$D57)</f>
        <v>4.609352690445863E-4</v>
      </c>
      <c r="I57" s="18">
        <f>Model!$W$19*((drdp!C57)*'MSXY-TI3S'!$B57+(drdp!F57)*'MSXY-TI3S'!$C57+(drdp!I57)*'MSXY-TI3S'!$D57)</f>
        <v>-9.9164012111158367E-4</v>
      </c>
      <c r="J57" s="18">
        <f>Model!$W$19*((drdp!D57)*'MSXY-TI3S'!$B57+(drdp!G57)*'MSXY-TI3S'!$C57+(drdp!J57)*'MSXY-TI3S'!$D57)</f>
        <v>0</v>
      </c>
      <c r="K57" s="21">
        <f>SUM(E$3:E56)+H57</f>
        <v>-4.2569400496516533E-4</v>
      </c>
      <c r="L57" s="21">
        <f>SUM(F$3:F56)+I57</f>
        <v>3.4732558611324689E-2</v>
      </c>
      <c r="M57" s="21">
        <f>SUM(G$3:G56)+J57</f>
        <v>0</v>
      </c>
      <c r="N57" s="21"/>
      <c r="O57" s="21"/>
      <c r="P57" s="21"/>
      <c r="Q57" s="19">
        <f t="shared" si="1"/>
        <v>1.8121538586328221E-7</v>
      </c>
      <c r="R57" s="19">
        <f t="shared" si="1"/>
        <v>1.2063506276891048E-3</v>
      </c>
      <c r="S57" s="19">
        <f t="shared" si="1"/>
        <v>0</v>
      </c>
      <c r="T57" s="19">
        <f t="shared" si="2"/>
        <v>-1.4785441977942148E-5</v>
      </c>
      <c r="U57" s="19">
        <f t="shared" si="3"/>
        <v>0</v>
      </c>
      <c r="V57" s="19">
        <f t="shared" si="4"/>
        <v>0</v>
      </c>
    </row>
    <row r="58" spans="1:22" x14ac:dyDescent="0.25">
      <c r="A58" s="26">
        <f>Wellpath!E58</f>
        <v>5500</v>
      </c>
      <c r="B58" s="22">
        <v>0</v>
      </c>
      <c r="C58" s="22">
        <v>0</v>
      </c>
      <c r="D58" s="22">
        <f>(COS(Wellpath!$L58) * COS(Wellpath!$O58) * COS(Wellpath!$O58) - COS(Wellpath!$L58) * SIN(Wellpath!$O58) * SIN(Wellpath!$O58) - TAN(Dip) * SIN(Wellpath!$L58) * COS(Wellpath!$O58)) / 2</f>
        <v>-0.14034479038804415</v>
      </c>
      <c r="E58" s="20">
        <f>Model!$W$19*((drdp!B58+drdp!K58)*'MSXY-TI3S'!$B58+(drdp!E58+drdp!N58)*'MSXY-TI3S'!$C58+(drdp!H58+drdp!Q58)*'MSXY-TI3S'!$D58)</f>
        <v>1.1530359719937133E-3</v>
      </c>
      <c r="F58" s="20">
        <f>Model!$W$19*((drdp!C58+drdp!L58)*'MSXY-TI3S'!$B58+(drdp!F58+drdp!O58)*'MSXY-TI3S'!$C58+(drdp!I58+drdp!R58)*'MSXY-TI3S'!$D58)</f>
        <v>-1.9512315292120801E-3</v>
      </c>
      <c r="G58" s="20">
        <f>Model!$W$19*((drdp!D58+drdp!M58)*'MSXY-TI3S'!$B58+(drdp!G58+drdp!P58)*'MSXY-TI3S'!$C58+(drdp!J58+drdp!S58)*'MSXY-TI3S'!$D58)</f>
        <v>0</v>
      </c>
      <c r="H58" s="18">
        <f>Model!$W$19*((drdp!B58)*'MSXY-TI3S'!$B58+(drdp!E58)*'MSXY-TI3S'!$C58+(drdp!H58)*'MSXY-TI3S'!$D58)</f>
        <v>9.1846102596281195E-4</v>
      </c>
      <c r="I58" s="18">
        <f>Model!$W$19*((drdp!C58)*'MSXY-TI3S'!$B58+(drdp!F58)*'MSXY-TI3S'!$C58+(drdp!I58)*'MSXY-TI3S'!$D58)</f>
        <v>-1.5542707736275942E-3</v>
      </c>
      <c r="J58" s="18">
        <f>Model!$W$19*((drdp!D58)*'MSXY-TI3S'!$B58+(drdp!G58)*'MSXY-TI3S'!$C58+(drdp!J58)*'MSXY-TI3S'!$D58)</f>
        <v>0</v>
      </c>
      <c r="K58" s="21">
        <f>SUM(E$3:E57)+H58</f>
        <v>9.5370229004223292E-4</v>
      </c>
      <c r="L58" s="21">
        <f>SUM(F$3:F57)+I58</f>
        <v>3.2186647716585505E-2</v>
      </c>
      <c r="M58" s="21">
        <f>SUM(G$3:G57)+J58</f>
        <v>0</v>
      </c>
      <c r="N58" s="21"/>
      <c r="O58" s="21"/>
      <c r="P58" s="21"/>
      <c r="Q58" s="19">
        <f t="shared" si="1"/>
        <v>9.095480580317994E-7</v>
      </c>
      <c r="R58" s="19">
        <f t="shared" si="1"/>
        <v>1.0359802912315789E-3</v>
      </c>
      <c r="S58" s="19">
        <f t="shared" si="1"/>
        <v>0</v>
      </c>
      <c r="T58" s="19">
        <f t="shared" si="2"/>
        <v>3.0696479636090202E-5</v>
      </c>
      <c r="U58" s="19">
        <f t="shared" si="3"/>
        <v>0</v>
      </c>
      <c r="V58" s="19">
        <f t="shared" si="4"/>
        <v>0</v>
      </c>
    </row>
    <row r="59" spans="1:22" x14ac:dyDescent="0.25">
      <c r="A59" s="26">
        <f>Wellpath!E59</f>
        <v>5525.54</v>
      </c>
      <c r="B59" s="22">
        <v>0</v>
      </c>
      <c r="C59" s="22">
        <v>0</v>
      </c>
      <c r="D59" s="22">
        <f>(COS(Wellpath!$L59) * COS(Wellpath!$O59) * COS(Wellpath!$O59) - COS(Wellpath!$L59) * SIN(Wellpath!$O59) * SIN(Wellpath!$O59) - TAN(Dip) * SIN(Wellpath!$L59) * COS(Wellpath!$O59)) / 2</f>
        <v>-0.15520357341214014</v>
      </c>
      <c r="E59" s="20">
        <f>Model!$W$19*((drdp!B59+drdp!K59)*'MSXY-TI3S'!$B59+(drdp!E59+drdp!N59)*'MSXY-TI3S'!$C59+(drdp!H59+drdp!Q59)*'MSXY-TI3S'!$D59)</f>
        <v>1.0627376859467124E-3</v>
      </c>
      <c r="F59" s="20">
        <f>Model!$W$19*((drdp!C59+drdp!L59)*'MSXY-TI3S'!$B59+(drdp!F59+drdp!O59)*'MSXY-TI3S'!$C59+(drdp!I59+drdp!R59)*'MSXY-TI3S'!$D59)</f>
        <v>-1.7007358141337076E-3</v>
      </c>
      <c r="G59" s="20">
        <f>Model!$W$19*((drdp!D59+drdp!M59)*'MSXY-TI3S'!$B59+(drdp!G59+drdp!P59)*'MSXY-TI3S'!$C59+(drdp!J59+drdp!S59)*'MSXY-TI3S'!$D59)</f>
        <v>0</v>
      </c>
      <c r="H59" s="18">
        <f>Model!$W$19*((drdp!B59)*'MSXY-TI3S'!$B59+(drdp!E59)*'MSXY-TI3S'!$C59+(drdp!H59)*'MSXY-TI3S'!$D59)</f>
        <v>2.7142320499078934E-4</v>
      </c>
      <c r="I59" s="18">
        <f>Model!$W$19*((drdp!C59)*'MSXY-TI3S'!$B59+(drdp!F59)*'MSXY-TI3S'!$C59+(drdp!I59)*'MSXY-TI3S'!$D59)</f>
        <v>-4.3436792692974732E-4</v>
      </c>
      <c r="J59" s="18">
        <f>Model!$W$19*((drdp!D59)*'MSXY-TI3S'!$B59+(drdp!G59)*'MSXY-TI3S'!$C59+(drdp!J59)*'MSXY-TI3S'!$D59)</f>
        <v>0</v>
      </c>
      <c r="K59" s="21">
        <f>SUM(E$3:E58)+H59</f>
        <v>1.4597004410639236E-3</v>
      </c>
      <c r="L59" s="21">
        <f>SUM(F$3:F58)+I59</f>
        <v>3.1355319034071273E-2</v>
      </c>
      <c r="M59" s="21">
        <f>SUM(G$3:G58)+J59</f>
        <v>0</v>
      </c>
      <c r="N59" s="21"/>
      <c r="O59" s="21"/>
      <c r="P59" s="21"/>
      <c r="Q59" s="19">
        <f t="shared" si="1"/>
        <v>2.130725377642213E-6</v>
      </c>
      <c r="R59" s="19">
        <f t="shared" si="1"/>
        <v>9.8315603172839227E-4</v>
      </c>
      <c r="S59" s="19">
        <f t="shared" si="1"/>
        <v>0</v>
      </c>
      <c r="T59" s="19">
        <f t="shared" si="2"/>
        <v>4.5769373023733879E-5</v>
      </c>
      <c r="U59" s="19">
        <f t="shared" si="3"/>
        <v>0</v>
      </c>
      <c r="V59" s="19">
        <f t="shared" si="4"/>
        <v>0</v>
      </c>
    </row>
    <row r="60" spans="1:22" x14ac:dyDescent="0.25">
      <c r="A60" s="26">
        <f>Wellpath!E60</f>
        <v>5600</v>
      </c>
      <c r="B60" s="22">
        <v>0</v>
      </c>
      <c r="C60" s="22">
        <v>0</v>
      </c>
      <c r="D60" s="22">
        <f>(COS(Wellpath!$L60) * COS(Wellpath!$O60) * COS(Wellpath!$O60) - COS(Wellpath!$L60) * SIN(Wellpath!$O60) * SIN(Wellpath!$O60) - TAN(Dip) * SIN(Wellpath!$L60) * COS(Wellpath!$O60)) / 2</f>
        <v>-0.18927029360693842</v>
      </c>
      <c r="E60" s="20">
        <f>Model!$W$19*((drdp!B60+drdp!K60)*'MSXY-TI3S'!$B60+(drdp!E60+drdp!N60)*'MSXY-TI3S'!$C60+(drdp!H60+drdp!Q60)*'MSXY-TI3S'!$D60)</f>
        <v>2.4872307529904382E-3</v>
      </c>
      <c r="F60" s="20">
        <f>Model!$W$19*((drdp!C60+drdp!L60)*'MSXY-TI3S'!$B60+(drdp!F60+drdp!O60)*'MSXY-TI3S'!$C60+(drdp!I60+drdp!R60)*'MSXY-TI3S'!$D60)</f>
        <v>-3.4033526600515153E-3</v>
      </c>
      <c r="G60" s="20">
        <f>Model!$W$19*((drdp!D60+drdp!M60)*'MSXY-TI3S'!$B60+(drdp!G60+drdp!P60)*'MSXY-TI3S'!$C60+(drdp!J60+drdp!S60)*'MSXY-TI3S'!$D60)</f>
        <v>0</v>
      </c>
      <c r="H60" s="18">
        <f>Model!$W$19*((drdp!B60)*'MSXY-TI3S'!$B60+(drdp!E60)*'MSXY-TI3S'!$C60+(drdp!H60)*'MSXY-TI3S'!$D60)</f>
        <v>1.0615568145573091E-3</v>
      </c>
      <c r="I60" s="18">
        <f>Model!$W$19*((drdp!C60)*'MSXY-TI3S'!$B60+(drdp!F60)*'MSXY-TI3S'!$C60+(drdp!I60)*'MSXY-TI3S'!$D60)</f>
        <v>-1.4525601230507622E-3</v>
      </c>
      <c r="J60" s="18">
        <f>Model!$W$19*((drdp!D60)*'MSXY-TI3S'!$B60+(drdp!G60)*'MSXY-TI3S'!$C60+(drdp!J60)*'MSXY-TI3S'!$D60)</f>
        <v>0</v>
      </c>
      <c r="K60" s="21">
        <f>SUM(E$3:E59)+H60</f>
        <v>3.3125717365771559E-3</v>
      </c>
      <c r="L60" s="21">
        <f>SUM(F$3:F59)+I60</f>
        <v>2.863639102381655E-2</v>
      </c>
      <c r="M60" s="21">
        <f>SUM(G$3:G59)+J60</f>
        <v>0</v>
      </c>
      <c r="N60" s="21"/>
      <c r="O60" s="21"/>
      <c r="P60" s="21"/>
      <c r="Q60" s="19">
        <f t="shared" si="1"/>
        <v>1.0973131509969794E-5</v>
      </c>
      <c r="R60" s="19">
        <f t="shared" si="1"/>
        <v>8.2004289086892105E-4</v>
      </c>
      <c r="S60" s="19">
        <f t="shared" si="1"/>
        <v>0</v>
      </c>
      <c r="T60" s="19">
        <f t="shared" si="2"/>
        <v>9.4860099543066467E-5</v>
      </c>
      <c r="U60" s="19">
        <f t="shared" si="3"/>
        <v>0</v>
      </c>
      <c r="V60" s="19">
        <f t="shared" si="4"/>
        <v>0</v>
      </c>
    </row>
    <row r="61" spans="1:22" x14ac:dyDescent="0.25">
      <c r="A61" s="26">
        <f>Wellpath!E61</f>
        <v>5700</v>
      </c>
      <c r="B61" s="22">
        <v>0</v>
      </c>
      <c r="C61" s="22">
        <v>0</v>
      </c>
      <c r="D61" s="22">
        <f>(COS(Wellpath!$L61) * COS(Wellpath!$O61) * COS(Wellpath!$O61) - COS(Wellpath!$L61) * SIN(Wellpath!$O61) * SIN(Wellpath!$O61) - TAN(Dip) * SIN(Wellpath!$L61) * COS(Wellpath!$O61)) / 2</f>
        <v>-0.24225865781761166</v>
      </c>
      <c r="E61" s="20">
        <f>Model!$W$19*((drdp!B61+drdp!K61)*'MSXY-TI3S'!$B61+(drdp!E61+drdp!N61)*'MSXY-TI3S'!$C61+(drdp!H61+drdp!Q61)*'MSXY-TI3S'!$D61)</f>
        <v>4.0880428879880564E-3</v>
      </c>
      <c r="F61" s="20">
        <f>Model!$W$19*((drdp!C61+drdp!L61)*'MSXY-TI3S'!$B61+(drdp!F61+drdp!O61)*'MSXY-TI3S'!$C61+(drdp!I61+drdp!R61)*'MSXY-TI3S'!$D61)</f>
        <v>-4.5593990397539202E-3</v>
      </c>
      <c r="G61" s="20">
        <f>Model!$W$19*((drdp!D61+drdp!M61)*'MSXY-TI3S'!$B61+(drdp!G61+drdp!P61)*'MSXY-TI3S'!$C61+(drdp!J61+drdp!S61)*'MSXY-TI3S'!$D61)</f>
        <v>0</v>
      </c>
      <c r="H61" s="18">
        <f>Model!$W$19*((drdp!B61)*'MSXY-TI3S'!$B61+(drdp!E61)*'MSXY-TI3S'!$C61+(drdp!H61)*'MSXY-TI3S'!$D61)</f>
        <v>2.0440214439940282E-3</v>
      </c>
      <c r="I61" s="18">
        <f>Model!$W$19*((drdp!C61)*'MSXY-TI3S'!$B61+(drdp!F61)*'MSXY-TI3S'!$C61+(drdp!I61)*'MSXY-TI3S'!$D61)</f>
        <v>-2.2796995198769601E-3</v>
      </c>
      <c r="J61" s="18">
        <f>Model!$W$19*((drdp!D61)*'MSXY-TI3S'!$B61+(drdp!G61)*'MSXY-TI3S'!$C61+(drdp!J61)*'MSXY-TI3S'!$D61)</f>
        <v>0</v>
      </c>
      <c r="K61" s="21">
        <f>SUM(E$3:E60)+H61</f>
        <v>6.7822671190043132E-3</v>
      </c>
      <c r="L61" s="21">
        <f>SUM(F$3:F60)+I61</f>
        <v>2.4405898966938837E-2</v>
      </c>
      <c r="M61" s="21">
        <f>SUM(G$3:G60)+J61</f>
        <v>0</v>
      </c>
      <c r="N61" s="21"/>
      <c r="O61" s="21"/>
      <c r="P61" s="21"/>
      <c r="Q61" s="19">
        <f t="shared" si="1"/>
        <v>4.5999147273527064E-5</v>
      </c>
      <c r="R61" s="19">
        <f t="shared" si="1"/>
        <v>5.9564790438442622E-4</v>
      </c>
      <c r="S61" s="19">
        <f t="shared" si="1"/>
        <v>0</v>
      </c>
      <c r="T61" s="19">
        <f t="shared" si="2"/>
        <v>1.6552732607321062E-4</v>
      </c>
      <c r="U61" s="19">
        <f t="shared" si="3"/>
        <v>0</v>
      </c>
      <c r="V61" s="19">
        <f t="shared" si="4"/>
        <v>0</v>
      </c>
    </row>
    <row r="62" spans="1:22" x14ac:dyDescent="0.25">
      <c r="A62" s="26">
        <f>Wellpath!E62</f>
        <v>5800</v>
      </c>
      <c r="B62" s="22">
        <v>0</v>
      </c>
      <c r="C62" s="22">
        <v>0</v>
      </c>
      <c r="D62" s="22">
        <f>(COS(Wellpath!$L62) * COS(Wellpath!$O62) * COS(Wellpath!$O62) - COS(Wellpath!$L62) * SIN(Wellpath!$O62) * SIN(Wellpath!$O62) - TAN(Dip) * SIN(Wellpath!$L62) * COS(Wellpath!$O62)) / 2</f>
        <v>-0.29909376352869488</v>
      </c>
      <c r="E62" s="20">
        <f>Model!$W$19*((drdp!B62+drdp!K62)*'MSXY-TI3S'!$B62+(drdp!E62+drdp!N62)*'MSXY-TI3S'!$C62+(drdp!H62+drdp!Q62)*'MSXY-TI3S'!$D62)</f>
        <v>5.5740264933010911E-3</v>
      </c>
      <c r="F62" s="20">
        <f>Model!$W$19*((drdp!C62+drdp!L62)*'MSXY-TI3S'!$B62+(drdp!F62+drdp!O62)*'MSXY-TI3S'!$C62+(drdp!I62+drdp!R62)*'MSXY-TI3S'!$D62)</f>
        <v>-5.0755316818070998E-3</v>
      </c>
      <c r="G62" s="20">
        <f>Model!$W$19*((drdp!D62+drdp!M62)*'MSXY-TI3S'!$B62+(drdp!G62+drdp!P62)*'MSXY-TI3S'!$C62+(drdp!J62+drdp!S62)*'MSXY-TI3S'!$D62)</f>
        <v>0</v>
      </c>
      <c r="H62" s="18">
        <f>Model!$W$19*((drdp!B62)*'MSXY-TI3S'!$B62+(drdp!E62)*'MSXY-TI3S'!$C62+(drdp!H62)*'MSXY-TI3S'!$D62)</f>
        <v>2.7870132466505456E-3</v>
      </c>
      <c r="I62" s="18">
        <f>Model!$W$19*((drdp!C62)*'MSXY-TI3S'!$B62+(drdp!F62)*'MSXY-TI3S'!$C62+(drdp!I62)*'MSXY-TI3S'!$D62)</f>
        <v>-2.5377658409035499E-3</v>
      </c>
      <c r="J62" s="18">
        <f>Model!$W$19*((drdp!D62)*'MSXY-TI3S'!$B62+(drdp!G62)*'MSXY-TI3S'!$C62+(drdp!J62)*'MSXY-TI3S'!$D62)</f>
        <v>0</v>
      </c>
      <c r="K62" s="21">
        <f>SUM(E$3:E61)+H62</f>
        <v>1.1613301809648886E-2</v>
      </c>
      <c r="L62" s="21">
        <f>SUM(F$3:F61)+I62</f>
        <v>1.9588433606158327E-2</v>
      </c>
      <c r="M62" s="21">
        <f>SUM(G$3:G61)+J62</f>
        <v>0</v>
      </c>
      <c r="N62" s="21"/>
      <c r="O62" s="21"/>
      <c r="P62" s="21"/>
      <c r="Q62" s="19">
        <f t="shared" si="1"/>
        <v>1.3486877892199408E-4</v>
      </c>
      <c r="R62" s="19">
        <f t="shared" si="1"/>
        <v>3.837067311428729E-4</v>
      </c>
      <c r="S62" s="19">
        <f t="shared" si="1"/>
        <v>0</v>
      </c>
      <c r="T62" s="19">
        <f t="shared" si="2"/>
        <v>2.2748639144658554E-4</v>
      </c>
      <c r="U62" s="19">
        <f t="shared" si="3"/>
        <v>0</v>
      </c>
      <c r="V62" s="19">
        <f t="shared" si="4"/>
        <v>0</v>
      </c>
    </row>
    <row r="63" spans="1:22" x14ac:dyDescent="0.25">
      <c r="A63" s="26">
        <f>Wellpath!E63</f>
        <v>5900</v>
      </c>
      <c r="B63" s="22">
        <v>0</v>
      </c>
      <c r="C63" s="22">
        <v>0</v>
      </c>
      <c r="D63" s="22">
        <f>(COS(Wellpath!$L63) * COS(Wellpath!$O63) * COS(Wellpath!$O63) - COS(Wellpath!$L63) * SIN(Wellpath!$O63) * SIN(Wellpath!$O63) - TAN(Dip) * SIN(Wellpath!$L63) * COS(Wellpath!$O63)) / 2</f>
        <v>-0.35440368753996632</v>
      </c>
      <c r="E63" s="20">
        <f>Model!$W$19*((drdp!B63+drdp!K63)*'MSXY-TI3S'!$B63+(drdp!E63+drdp!N63)*'MSXY-TI3S'!$C63+(drdp!H63+drdp!Q63)*'MSXY-TI3S'!$D63)</f>
        <v>7.2100699937482308E-3</v>
      </c>
      <c r="F63" s="20">
        <f>Model!$W$19*((drdp!C63+drdp!L63)*'MSXY-TI3S'!$B63+(drdp!F63+drdp!O63)*'MSXY-TI3S'!$C63+(drdp!I63+drdp!R63)*'MSXY-TI3S'!$D63)</f>
        <v>-5.3429648470252125E-3</v>
      </c>
      <c r="G63" s="20">
        <f>Model!$W$19*((drdp!D63+drdp!M63)*'MSXY-TI3S'!$B63+(drdp!G63+drdp!P63)*'MSXY-TI3S'!$C63+(drdp!J63+drdp!S63)*'MSXY-TI3S'!$D63)</f>
        <v>0</v>
      </c>
      <c r="H63" s="18">
        <f>Model!$W$19*((drdp!B63)*'MSXY-TI3S'!$B63+(drdp!E63)*'MSXY-TI3S'!$C63+(drdp!H63)*'MSXY-TI3S'!$D63)</f>
        <v>3.6050349968741154E-3</v>
      </c>
      <c r="I63" s="18">
        <f>Model!$W$19*((drdp!C63)*'MSXY-TI3S'!$B63+(drdp!F63)*'MSXY-TI3S'!$C63+(drdp!I63)*'MSXY-TI3S'!$D63)</f>
        <v>-2.6714824235126063E-3</v>
      </c>
      <c r="J63" s="18">
        <f>Model!$W$19*((drdp!D63)*'MSXY-TI3S'!$B63+(drdp!G63)*'MSXY-TI3S'!$C63+(drdp!J63)*'MSXY-TI3S'!$D63)</f>
        <v>0</v>
      </c>
      <c r="K63" s="21">
        <f>SUM(E$3:E62)+H63</f>
        <v>1.8005350053173545E-2</v>
      </c>
      <c r="L63" s="21">
        <f>SUM(F$3:F62)+I63</f>
        <v>1.4379185341742168E-2</v>
      </c>
      <c r="M63" s="21">
        <f>SUM(G$3:G62)+J63</f>
        <v>0</v>
      </c>
      <c r="N63" s="21"/>
      <c r="O63" s="21"/>
      <c r="P63" s="21"/>
      <c r="Q63" s="19">
        <f t="shared" si="1"/>
        <v>3.2419263053731659E-4</v>
      </c>
      <c r="R63" s="19">
        <f t="shared" si="1"/>
        <v>2.0676097109217285E-4</v>
      </c>
      <c r="S63" s="19">
        <f t="shared" si="1"/>
        <v>0</v>
      </c>
      <c r="T63" s="19">
        <f t="shared" si="2"/>
        <v>2.5890226555752962E-4</v>
      </c>
      <c r="U63" s="19">
        <f t="shared" si="3"/>
        <v>0</v>
      </c>
      <c r="V63" s="19">
        <f t="shared" si="4"/>
        <v>0</v>
      </c>
    </row>
    <row r="64" spans="1:22" x14ac:dyDescent="0.25">
      <c r="A64" s="26">
        <f>Wellpath!E64</f>
        <v>6000</v>
      </c>
      <c r="B64" s="22">
        <v>0</v>
      </c>
      <c r="C64" s="22">
        <v>0</v>
      </c>
      <c r="D64" s="22">
        <f>(COS(Wellpath!$L64) * COS(Wellpath!$O64) * COS(Wellpath!$O64) - COS(Wellpath!$L64) * SIN(Wellpath!$O64) * SIN(Wellpath!$O64) - TAN(Dip) * SIN(Wellpath!$L64) * COS(Wellpath!$O64)) / 2</f>
        <v>-0.40309270170528444</v>
      </c>
      <c r="E64" s="20">
        <f>Model!$W$19*((drdp!B64+drdp!K64)*'MSXY-TI3S'!$B64+(drdp!E64+drdp!N64)*'MSXY-TI3S'!$C64+(drdp!H64+drdp!Q64)*'MSXY-TI3S'!$D64)</f>
        <v>6.697151719551468E-3</v>
      </c>
      <c r="F64" s="20">
        <f>Model!$W$19*((drdp!C64+drdp!L64)*'MSXY-TI3S'!$B64+(drdp!F64+drdp!O64)*'MSXY-TI3S'!$C64+(drdp!I64+drdp!R64)*'MSXY-TI3S'!$D64)</f>
        <v>-4.0002290133585453E-3</v>
      </c>
      <c r="G64" s="20">
        <f>Model!$W$19*((drdp!D64+drdp!M64)*'MSXY-TI3S'!$B64+(drdp!G64+drdp!P64)*'MSXY-TI3S'!$C64+(drdp!J64+drdp!S64)*'MSXY-TI3S'!$D64)</f>
        <v>0</v>
      </c>
      <c r="H64" s="18">
        <f>Model!$W$19*((drdp!B64)*'MSXY-TI3S'!$B64+(drdp!E64)*'MSXY-TI3S'!$C64+(drdp!H64)*'MSXY-TI3S'!$D64)</f>
        <v>4.4328512837910226E-3</v>
      </c>
      <c r="I64" s="18">
        <f>Model!$W$19*((drdp!C64)*'MSXY-TI3S'!$B64+(drdp!F64)*'MSXY-TI3S'!$C64+(drdp!I64)*'MSXY-TI3S'!$D64)</f>
        <v>-2.6477555026201685E-3</v>
      </c>
      <c r="J64" s="18">
        <f>Model!$W$19*((drdp!D64)*'MSXY-TI3S'!$B64+(drdp!G64)*'MSXY-TI3S'!$C64+(drdp!J64)*'MSXY-TI3S'!$D64)</f>
        <v>0</v>
      </c>
      <c r="K64" s="21">
        <f>SUM(E$3:E63)+H64</f>
        <v>2.6043236333838687E-2</v>
      </c>
      <c r="L64" s="21">
        <f>SUM(F$3:F63)+I64</f>
        <v>9.0599474156093929E-3</v>
      </c>
      <c r="M64" s="21">
        <f>SUM(G$3:G63)+J64</f>
        <v>0</v>
      </c>
      <c r="N64" s="21"/>
      <c r="O64" s="21"/>
      <c r="P64" s="21"/>
      <c r="Q64" s="19">
        <f t="shared" si="1"/>
        <v>6.7825015874017555E-4</v>
      </c>
      <c r="R64" s="19">
        <f t="shared" si="1"/>
        <v>8.2082647173607311E-5</v>
      </c>
      <c r="S64" s="19">
        <f t="shared" si="1"/>
        <v>0</v>
      </c>
      <c r="T64" s="19">
        <f t="shared" si="2"/>
        <v>2.3595035171686645E-4</v>
      </c>
      <c r="U64" s="19">
        <f t="shared" si="3"/>
        <v>0</v>
      </c>
      <c r="V64" s="19">
        <f t="shared" si="4"/>
        <v>0</v>
      </c>
    </row>
    <row r="65" spans="1:22" x14ac:dyDescent="0.25">
      <c r="A65" s="26">
        <f>Wellpath!E65</f>
        <v>6051.08</v>
      </c>
      <c r="B65" s="22">
        <v>0</v>
      </c>
      <c r="C65" s="22">
        <v>0</v>
      </c>
      <c r="D65" s="22">
        <f>(COS(Wellpath!$L65) * COS(Wellpath!$O65) * COS(Wellpath!$O65) - COS(Wellpath!$L65) * SIN(Wellpath!$O65) * SIN(Wellpath!$O65) - TAN(Dip) * SIN(Wellpath!$L65) * COS(Wellpath!$O65)) / 2</f>
        <v>-0.42402404807821298</v>
      </c>
      <c r="E65" s="20">
        <f>Model!$W$19*((drdp!B65+drdp!K65)*'MSXY-TI3S'!$B65+(drdp!E65+drdp!N65)*'MSXY-TI3S'!$C65+(drdp!H65+drdp!Q65)*'MSXY-TI3S'!$D65)</f>
        <v>4.8377126897416649E-3</v>
      </c>
      <c r="F65" s="20">
        <f>Model!$W$19*((drdp!C65+drdp!L65)*'MSXY-TI3S'!$B65+(drdp!F65+drdp!O65)*'MSXY-TI3S'!$C65+(drdp!I65+drdp!R65)*'MSXY-TI3S'!$D65)</f>
        <v>-2.5722574648040647E-3</v>
      </c>
      <c r="G65" s="20">
        <f>Model!$W$19*((drdp!D65+drdp!M65)*'MSXY-TI3S'!$B65+(drdp!G65+drdp!P65)*'MSXY-TI3S'!$C65+(drdp!J65+drdp!S65)*'MSXY-TI3S'!$D65)</f>
        <v>0</v>
      </c>
      <c r="H65" s="18">
        <f>Model!$W$19*((drdp!B65)*'MSXY-TI3S'!$B65+(drdp!E65)*'MSXY-TI3S'!$C65+(drdp!H65)*'MSXY-TI3S'!$D65)</f>
        <v>2.4711036419200329E-3</v>
      </c>
      <c r="I65" s="18">
        <f>Model!$W$19*((drdp!C65)*'MSXY-TI3S'!$B65+(drdp!F65)*'MSXY-TI3S'!$C65+(drdp!I65)*'MSXY-TI3S'!$D65)</f>
        <v>-1.3139091130219113E-3</v>
      </c>
      <c r="J65" s="18">
        <f>Model!$W$19*((drdp!D65)*'MSXY-TI3S'!$B65+(drdp!G65)*'MSXY-TI3S'!$C65+(drdp!J65)*'MSXY-TI3S'!$D65)</f>
        <v>0</v>
      </c>
      <c r="K65" s="21">
        <f>SUM(E$3:E64)+H65</f>
        <v>3.0778640411519165E-2</v>
      </c>
      <c r="L65" s="21">
        <f>SUM(F$3:F64)+I65</f>
        <v>6.3935647918491054E-3</v>
      </c>
      <c r="M65" s="21">
        <f>SUM(G$3:G64)+J65</f>
        <v>0</v>
      </c>
      <c r="N65" s="21"/>
      <c r="O65" s="21"/>
      <c r="P65" s="21"/>
      <c r="Q65" s="19">
        <f t="shared" si="1"/>
        <v>9.4732470558160067E-4</v>
      </c>
      <c r="R65" s="19">
        <f t="shared" si="1"/>
        <v>4.0877670747572497E-5</v>
      </c>
      <c r="S65" s="19">
        <f t="shared" si="1"/>
        <v>0</v>
      </c>
      <c r="T65" s="19">
        <f t="shared" si="2"/>
        <v>1.9678523167607299E-4</v>
      </c>
      <c r="U65" s="19">
        <f t="shared" si="3"/>
        <v>0</v>
      </c>
      <c r="V65" s="19">
        <f t="shared" si="4"/>
        <v>0</v>
      </c>
    </row>
    <row r="66" spans="1:22" x14ac:dyDescent="0.25">
      <c r="A66" s="26">
        <f>Wellpath!E66</f>
        <v>6100</v>
      </c>
      <c r="B66" s="22">
        <v>0</v>
      </c>
      <c r="C66" s="22">
        <v>0</v>
      </c>
      <c r="D66" s="22">
        <f>(COS(Wellpath!$L66) * COS(Wellpath!$O66) * COS(Wellpath!$O66) - COS(Wellpath!$L66) * SIN(Wellpath!$O66) * SIN(Wellpath!$O66) - TAN(Dip) * SIN(Wellpath!$L66) * COS(Wellpath!$O66)) / 2</f>
        <v>-0.43938720121905195</v>
      </c>
      <c r="E66" s="20">
        <f>Model!$W$19*((drdp!B66+drdp!K66)*'MSXY-TI3S'!$B66+(drdp!E66+drdp!N66)*'MSXY-TI3S'!$C66+(drdp!H66+drdp!Q66)*'MSXY-TI3S'!$D66)</f>
        <v>7.5811376935349117E-3</v>
      </c>
      <c r="F66" s="20">
        <f>Model!$W$19*((drdp!C66+drdp!L66)*'MSXY-TI3S'!$B66+(drdp!F66+drdp!O66)*'MSXY-TI3S'!$C66+(drdp!I66+drdp!R66)*'MSXY-TI3S'!$D66)</f>
        <v>-3.5803502866188232E-3</v>
      </c>
      <c r="G66" s="20">
        <f>Model!$W$19*((drdp!D66+drdp!M66)*'MSXY-TI3S'!$B66+(drdp!G66+drdp!P66)*'MSXY-TI3S'!$C66+(drdp!J66+drdp!S66)*'MSXY-TI3S'!$D66)</f>
        <v>0</v>
      </c>
      <c r="H66" s="18">
        <f>Model!$W$19*((drdp!B66)*'MSXY-TI3S'!$B66+(drdp!E66)*'MSXY-TI3S'!$C66+(drdp!H66)*'MSXY-TI3S'!$D66)</f>
        <v>2.4903925326868834E-3</v>
      </c>
      <c r="I66" s="18">
        <f>Model!$W$19*((drdp!C66)*'MSXY-TI3S'!$B66+(drdp!F66)*'MSXY-TI3S'!$C66+(drdp!I66)*'MSXY-TI3S'!$D66)</f>
        <v>-1.1761397798911778E-3</v>
      </c>
      <c r="J66" s="18">
        <f>Model!$W$19*((drdp!D66)*'MSXY-TI3S'!$B66+(drdp!G66)*'MSXY-TI3S'!$C66+(drdp!J66)*'MSXY-TI3S'!$D66)</f>
        <v>0</v>
      </c>
      <c r="K66" s="21">
        <f>SUM(E$3:E65)+H66</f>
        <v>3.5635641992027678E-2</v>
      </c>
      <c r="L66" s="21">
        <f>SUM(F$3:F65)+I66</f>
        <v>3.959076660175774E-3</v>
      </c>
      <c r="M66" s="21">
        <f>SUM(G$3:G65)+J66</f>
        <v>0</v>
      </c>
      <c r="N66" s="21"/>
      <c r="O66" s="21"/>
      <c r="P66" s="21"/>
      <c r="Q66" s="19">
        <f t="shared" si="1"/>
        <v>1.2698989801839663E-3</v>
      </c>
      <c r="R66" s="19">
        <f t="shared" si="1"/>
        <v>1.567428800114856E-5</v>
      </c>
      <c r="S66" s="19">
        <f t="shared" si="1"/>
        <v>0</v>
      </c>
      <c r="T66" s="19">
        <f t="shared" si="2"/>
        <v>1.4108423848101652E-4</v>
      </c>
      <c r="U66" s="19">
        <f t="shared" si="3"/>
        <v>0</v>
      </c>
      <c r="V66" s="19">
        <f t="shared" si="4"/>
        <v>0</v>
      </c>
    </row>
    <row r="67" spans="1:22" x14ac:dyDescent="0.25">
      <c r="A67" s="26">
        <f>Wellpath!E67</f>
        <v>6200</v>
      </c>
      <c r="B67" s="22">
        <v>0</v>
      </c>
      <c r="C67" s="22">
        <v>0</v>
      </c>
      <c r="D67" s="22">
        <f>(COS(Wellpath!$L67) * COS(Wellpath!$O67) * COS(Wellpath!$O67) - COS(Wellpath!$L67) * SIN(Wellpath!$O67) * SIN(Wellpath!$O67) - TAN(Dip) * SIN(Wellpath!$L67) * COS(Wellpath!$O67)) / 2</f>
        <v>-0.46447990254735483</v>
      </c>
      <c r="E67" s="20">
        <f>Model!$W$19*((drdp!B67+drdp!K67)*'MSXY-TI3S'!$B67+(drdp!E67+drdp!N67)*'MSXY-TI3S'!$C67+(drdp!H67+drdp!Q67)*'MSXY-TI3S'!$D67)</f>
        <v>1.1080474090015771E-2</v>
      </c>
      <c r="F67" s="20">
        <f>Model!$W$19*((drdp!C67+drdp!L67)*'MSXY-TI3S'!$B67+(drdp!F67+drdp!O67)*'MSXY-TI3S'!$C67+(drdp!I67+drdp!R67)*'MSXY-TI3S'!$D67)</f>
        <v>-3.9434003610060711E-3</v>
      </c>
      <c r="G67" s="20">
        <f>Model!$W$19*((drdp!D67+drdp!M67)*'MSXY-TI3S'!$B67+(drdp!G67+drdp!P67)*'MSXY-TI3S'!$C67+(drdp!J67+drdp!S67)*'MSXY-TI3S'!$D67)</f>
        <v>0</v>
      </c>
      <c r="H67" s="18">
        <f>Model!$W$19*((drdp!B67)*'MSXY-TI3S'!$B67+(drdp!E67)*'MSXY-TI3S'!$C67+(drdp!H67)*'MSXY-TI3S'!$D67)</f>
        <v>5.5402370450078646E-3</v>
      </c>
      <c r="I67" s="18">
        <f>Model!$W$19*((drdp!C67)*'MSXY-TI3S'!$B67+(drdp!F67)*'MSXY-TI3S'!$C67+(drdp!I67)*'MSXY-TI3S'!$D67)</f>
        <v>-1.9717001805030282E-3</v>
      </c>
      <c r="J67" s="18">
        <f>Model!$W$19*((drdp!D67)*'MSXY-TI3S'!$B67+(drdp!G67)*'MSXY-TI3S'!$C67+(drdp!J67)*'MSXY-TI3S'!$D67)</f>
        <v>0</v>
      </c>
      <c r="K67" s="21">
        <f>SUM(E$3:E66)+H67</f>
        <v>4.626662419788357E-2</v>
      </c>
      <c r="L67" s="21">
        <f>SUM(F$3:F66)+I67</f>
        <v>-4.1683402705489916E-4</v>
      </c>
      <c r="M67" s="21">
        <f>SUM(G$3:G66)+J67</f>
        <v>0</v>
      </c>
      <c r="N67" s="21"/>
      <c r="O67" s="21"/>
      <c r="P67" s="21"/>
      <c r="Q67" s="19">
        <f t="shared" si="1"/>
        <v>2.1406005146681856E-3</v>
      </c>
      <c r="R67" s="19">
        <f t="shared" si="1"/>
        <v>1.7375060611080441E-7</v>
      </c>
      <c r="S67" s="19">
        <f t="shared" si="1"/>
        <v>0</v>
      </c>
      <c r="T67" s="19">
        <f t="shared" si="2"/>
        <v>-1.9285503282639453E-5</v>
      </c>
      <c r="U67" s="19">
        <f t="shared" si="3"/>
        <v>0</v>
      </c>
      <c r="V67" s="19">
        <f t="shared" si="4"/>
        <v>0</v>
      </c>
    </row>
    <row r="68" spans="1:22" x14ac:dyDescent="0.25">
      <c r="A68" s="26">
        <f>Wellpath!E68</f>
        <v>6300</v>
      </c>
      <c r="B68" s="22">
        <v>0</v>
      </c>
      <c r="C68" s="22">
        <v>0</v>
      </c>
      <c r="D68" s="22">
        <f>(COS(Wellpath!$L68) * COS(Wellpath!$O68) * COS(Wellpath!$O68) - COS(Wellpath!$L68) * SIN(Wellpath!$O68) * SIN(Wellpath!$O68) - TAN(Dip) * SIN(Wellpath!$L68) * COS(Wellpath!$O68)) / 2</f>
        <v>-0.47717815753509502</v>
      </c>
      <c r="E68" s="20">
        <f>Model!$W$19*((drdp!B68+drdp!K68)*'MSXY-TI3S'!$B68+(drdp!E68+drdp!N68)*'MSXY-TI3S'!$C68+(drdp!H68+drdp!Q68)*'MSXY-TI3S'!$D68)</f>
        <v>1.1680040312525466E-2</v>
      </c>
      <c r="F68" s="20">
        <f>Model!$W$19*((drdp!C68+drdp!L68)*'MSXY-TI3S'!$B68+(drdp!F68+drdp!O68)*'MSXY-TI3S'!$C68+(drdp!I68+drdp!R68)*'MSXY-TI3S'!$D68)</f>
        <v>-2.8688930645751191E-3</v>
      </c>
      <c r="G68" s="20">
        <f>Model!$W$19*((drdp!D68+drdp!M68)*'MSXY-TI3S'!$B68+(drdp!G68+drdp!P68)*'MSXY-TI3S'!$C68+(drdp!J68+drdp!S68)*'MSXY-TI3S'!$D68)</f>
        <v>0</v>
      </c>
      <c r="H68" s="18">
        <f>Model!$W$19*((drdp!B68)*'MSXY-TI3S'!$B68+(drdp!E68)*'MSXY-TI3S'!$C68+(drdp!H68)*'MSXY-TI3S'!$D68)</f>
        <v>5.8400201562627332E-3</v>
      </c>
      <c r="I68" s="18">
        <f>Model!$W$19*((drdp!C68)*'MSXY-TI3S'!$B68+(drdp!F68)*'MSXY-TI3S'!$C68+(drdp!I68)*'MSXY-TI3S'!$D68)</f>
        <v>-1.4344465322875595E-3</v>
      </c>
      <c r="J68" s="18">
        <f>Model!$W$19*((drdp!D68)*'MSXY-TI3S'!$B68+(drdp!G68)*'MSXY-TI3S'!$C68+(drdp!J68)*'MSXY-TI3S'!$D68)</f>
        <v>0</v>
      </c>
      <c r="K68" s="21">
        <f>SUM(E$3:E67)+H68</f>
        <v>5.7646881399154214E-2</v>
      </c>
      <c r="L68" s="21">
        <f>SUM(F$3:F67)+I68</f>
        <v>-3.8229807398455018E-3</v>
      </c>
      <c r="M68" s="21">
        <f>SUM(G$3:G67)+J68</f>
        <v>0</v>
      </c>
      <c r="N68" s="21"/>
      <c r="O68" s="21"/>
      <c r="P68" s="21"/>
      <c r="Q68" s="19">
        <f t="shared" ref="Q68:S131" si="5">K68^2</f>
        <v>3.3231629350481519E-3</v>
      </c>
      <c r="R68" s="19">
        <f t="shared" si="5"/>
        <v>1.4615181737229661E-5</v>
      </c>
      <c r="S68" s="19">
        <f t="shared" si="5"/>
        <v>0</v>
      </c>
      <c r="T68" s="19">
        <f t="shared" ref="T68:T131" si="6">K68*L68</f>
        <v>-2.2038291730112447E-4</v>
      </c>
      <c r="U68" s="19">
        <f t="shared" ref="U68:U131" si="7">K68*M68</f>
        <v>0</v>
      </c>
      <c r="V68" s="19">
        <f t="shared" ref="V68:V131" si="8">L68*M68</f>
        <v>0</v>
      </c>
    </row>
    <row r="69" spans="1:22" x14ac:dyDescent="0.25">
      <c r="A69" s="26">
        <f>Wellpath!E69</f>
        <v>6400</v>
      </c>
      <c r="B69" s="22">
        <v>0</v>
      </c>
      <c r="C69" s="22">
        <v>0</v>
      </c>
      <c r="D69" s="22">
        <f>(COS(Wellpath!$L69) * COS(Wellpath!$O69) * COS(Wellpath!$O69) - COS(Wellpath!$L69) * SIN(Wellpath!$O69) * SIN(Wellpath!$O69) - TAN(Dip) * SIN(Wellpath!$L69) * COS(Wellpath!$O69)) / 2</f>
        <v>-0.47386678752670713</v>
      </c>
      <c r="E69" s="20">
        <f>Model!$W$19*((drdp!B69+drdp!K69)*'MSXY-TI3S'!$B69+(drdp!E69+drdp!N69)*'MSXY-TI3S'!$C69+(drdp!H69+drdp!Q69)*'MSXY-TI3S'!$D69)</f>
        <v>1.1857984269386878E-2</v>
      </c>
      <c r="F69" s="20">
        <f>Model!$W$19*((drdp!C69+drdp!L69)*'MSXY-TI3S'!$B69+(drdp!F69+drdp!O69)*'MSXY-TI3S'!$C69+(drdp!I69+drdp!R69)*'MSXY-TI3S'!$D69)</f>
        <v>-1.6686415459238649E-3</v>
      </c>
      <c r="G69" s="20">
        <f>Model!$W$19*((drdp!D69+drdp!M69)*'MSXY-TI3S'!$B69+(drdp!G69+drdp!P69)*'MSXY-TI3S'!$C69+(drdp!J69+drdp!S69)*'MSXY-TI3S'!$D69)</f>
        <v>0</v>
      </c>
      <c r="H69" s="18">
        <f>Model!$W$19*((drdp!B69)*'MSXY-TI3S'!$B69+(drdp!E69)*'MSXY-TI3S'!$C69+(drdp!H69)*'MSXY-TI3S'!$D69)</f>
        <v>5.9289921346934388E-3</v>
      </c>
      <c r="I69" s="18">
        <f>Model!$W$19*((drdp!C69)*'MSXY-TI3S'!$B69+(drdp!F69)*'MSXY-TI3S'!$C69+(drdp!I69)*'MSXY-TI3S'!$D69)</f>
        <v>-8.3432077296193246E-4</v>
      </c>
      <c r="J69" s="18">
        <f>Model!$W$19*((drdp!D69)*'MSXY-TI3S'!$B69+(drdp!G69)*'MSXY-TI3S'!$C69+(drdp!J69)*'MSXY-TI3S'!$D69)</f>
        <v>0</v>
      </c>
      <c r="K69" s="21">
        <f>SUM(E$3:E68)+H69</f>
        <v>6.9415893690110392E-2</v>
      </c>
      <c r="L69" s="21">
        <f>SUM(F$3:F68)+I69</f>
        <v>-6.0917480450949938E-3</v>
      </c>
      <c r="M69" s="21">
        <f>SUM(G$3:G68)+J69</f>
        <v>0</v>
      </c>
      <c r="N69" s="21"/>
      <c r="O69" s="21"/>
      <c r="P69" s="21"/>
      <c r="Q69" s="19">
        <f t="shared" si="5"/>
        <v>4.8185662967967077E-3</v>
      </c>
      <c r="R69" s="19">
        <f t="shared" si="5"/>
        <v>3.710939424491868E-5</v>
      </c>
      <c r="S69" s="19">
        <f t="shared" si="5"/>
        <v>0</v>
      </c>
      <c r="T69" s="19">
        <f t="shared" si="6"/>
        <v>-4.2286413468525189E-4</v>
      </c>
      <c r="U69" s="19">
        <f t="shared" si="7"/>
        <v>0</v>
      </c>
      <c r="V69" s="19">
        <f t="shared" si="8"/>
        <v>0</v>
      </c>
    </row>
    <row r="70" spans="1:22" x14ac:dyDescent="0.25">
      <c r="A70" s="26">
        <f>Wellpath!E70</f>
        <v>6500</v>
      </c>
      <c r="B70" s="22">
        <v>0</v>
      </c>
      <c r="C70" s="22">
        <v>0</v>
      </c>
      <c r="D70" s="22">
        <f>(COS(Wellpath!$L70) * COS(Wellpath!$O70) * COS(Wellpath!$O70) - COS(Wellpath!$L70) * SIN(Wellpath!$O70) * SIN(Wellpath!$O70) - TAN(Dip) * SIN(Wellpath!$L70) * COS(Wellpath!$O70)) / 2</f>
        <v>-0.45260641701094467</v>
      </c>
      <c r="E70" s="20">
        <f>Model!$W$19*((drdp!B70+drdp!K70)*'MSXY-TI3S'!$B70+(drdp!E70+drdp!N70)*'MSXY-TI3S'!$C70+(drdp!H70+drdp!Q70)*'MSXY-TI3S'!$D70)</f>
        <v>1.0194007480925282E-2</v>
      </c>
      <c r="F70" s="20">
        <f>Model!$W$19*((drdp!C70+drdp!L70)*'MSXY-TI3S'!$B70+(drdp!F70+drdp!O70)*'MSXY-TI3S'!$C70+(drdp!I70+drdp!R70)*'MSXY-TI3S'!$D70)</f>
        <v>-4.0765158744937384E-4</v>
      </c>
      <c r="G70" s="20">
        <f>Model!$W$19*((drdp!D70+drdp!M70)*'MSXY-TI3S'!$B70+(drdp!G70+drdp!P70)*'MSXY-TI3S'!$C70+(drdp!J70+drdp!S70)*'MSXY-TI3S'!$D70)</f>
        <v>0</v>
      </c>
      <c r="H70" s="18">
        <f>Model!$W$19*((drdp!B70)*'MSXY-TI3S'!$B70+(drdp!E70)*'MSXY-TI3S'!$C70+(drdp!H70)*'MSXY-TI3S'!$D70)</f>
        <v>5.7717175183587925E-3</v>
      </c>
      <c r="I70" s="18">
        <f>Model!$W$19*((drdp!C70)*'MSXY-TI3S'!$B70+(drdp!F70)*'MSXY-TI3S'!$C70+(drdp!I70)*'MSXY-TI3S'!$D70)</f>
        <v>-2.3080714950140103E-4</v>
      </c>
      <c r="J70" s="18">
        <f>Model!$W$19*((drdp!D70)*'MSXY-TI3S'!$B70+(drdp!G70)*'MSXY-TI3S'!$C70+(drdp!J70)*'MSXY-TI3S'!$D70)</f>
        <v>0</v>
      </c>
      <c r="K70" s="21">
        <f>SUM(E$3:E69)+H70</f>
        <v>8.1116603343162619E-2</v>
      </c>
      <c r="L70" s="21">
        <f>SUM(F$3:F69)+I70</f>
        <v>-7.1568759675583278E-3</v>
      </c>
      <c r="M70" s="21">
        <f>SUM(G$3:G69)+J70</f>
        <v>0</v>
      </c>
      <c r="N70" s="21"/>
      <c r="O70" s="21"/>
      <c r="P70" s="21"/>
      <c r="Q70" s="19">
        <f t="shared" si="5"/>
        <v>6.5799033379319808E-3</v>
      </c>
      <c r="R70" s="19">
        <f t="shared" si="5"/>
        <v>5.1220873615013949E-5</v>
      </c>
      <c r="S70" s="19">
        <f t="shared" si="5"/>
        <v>0</v>
      </c>
      <c r="T70" s="19">
        <f t="shared" si="6"/>
        <v>-5.8054146903664206E-4</v>
      </c>
      <c r="U70" s="19">
        <f t="shared" si="7"/>
        <v>0</v>
      </c>
      <c r="V70" s="19">
        <f t="shared" si="8"/>
        <v>0</v>
      </c>
    </row>
    <row r="71" spans="1:22" x14ac:dyDescent="0.25">
      <c r="A71" s="26">
        <f>Wellpath!E71</f>
        <v>6576.62</v>
      </c>
      <c r="B71" s="22">
        <v>0</v>
      </c>
      <c r="C71" s="22">
        <v>0</v>
      </c>
      <c r="D71" s="22">
        <f>(COS(Wellpath!$L71) * COS(Wellpath!$O71) * COS(Wellpath!$O71) - COS(Wellpath!$L71) * SIN(Wellpath!$O71) * SIN(Wellpath!$O71) - TAN(Dip) * SIN(Wellpath!$L71) * COS(Wellpath!$O71)) / 2</f>
        <v>-0.42402404807821298</v>
      </c>
      <c r="E71" s="20">
        <f>Model!$W$19*((drdp!B71+drdp!K71)*'MSXY-TI3S'!$B71+(drdp!E71+drdp!N71)*'MSXY-TI3S'!$C71+(drdp!H71+drdp!Q71)*'MSXY-TI3S'!$D71)</f>
        <v>5.4757108179286597E-3</v>
      </c>
      <c r="F71" s="20">
        <f>Model!$W$19*((drdp!C71+drdp!L71)*'MSXY-TI3S'!$B71+(drdp!F71+drdp!O71)*'MSXY-TI3S'!$C71+(drdp!I71+drdp!R71)*'MSXY-TI3S'!$D71)</f>
        <v>1.9121603527635605E-4</v>
      </c>
      <c r="G71" s="20">
        <f>Model!$W$19*((drdp!D71+drdp!M71)*'MSXY-TI3S'!$B71+(drdp!G71+drdp!P71)*'MSXY-TI3S'!$C71+(drdp!J71+drdp!S71)*'MSXY-TI3S'!$D71)</f>
        <v>0</v>
      </c>
      <c r="H71" s="18">
        <f>Model!$W$19*((drdp!B71)*'MSXY-TI3S'!$B71+(drdp!E71)*'MSXY-TI3S'!$C71+(drdp!H71)*'MSXY-TI3S'!$D71)</f>
        <v>4.1954896286969228E-3</v>
      </c>
      <c r="I71" s="18">
        <f>Model!$W$19*((drdp!C71)*'MSXY-TI3S'!$B71+(drdp!F71)*'MSXY-TI3S'!$C71+(drdp!I71)*'MSXY-TI3S'!$D71)</f>
        <v>1.4650972622874347E-4</v>
      </c>
      <c r="J71" s="18">
        <f>Model!$W$19*((drdp!D71)*'MSXY-TI3S'!$B71+(drdp!G71)*'MSXY-TI3S'!$C71+(drdp!J71)*'MSXY-TI3S'!$D71)</f>
        <v>0</v>
      </c>
      <c r="K71" s="21">
        <f>SUM(E$3:E70)+H71</f>
        <v>8.9734382934426024E-2</v>
      </c>
      <c r="L71" s="21">
        <f>SUM(F$3:F70)+I71</f>
        <v>-7.1872106792775572E-3</v>
      </c>
      <c r="M71" s="21">
        <f>SUM(G$3:G70)+J71</f>
        <v>0</v>
      </c>
      <c r="N71" s="21"/>
      <c r="O71" s="21"/>
      <c r="P71" s="21"/>
      <c r="Q71" s="19">
        <f t="shared" si="5"/>
        <v>8.0522594806222078E-3</v>
      </c>
      <c r="R71" s="19">
        <f t="shared" si="5"/>
        <v>5.1655997348321368E-5</v>
      </c>
      <c r="S71" s="19">
        <f t="shared" si="5"/>
        <v>0</v>
      </c>
      <c r="T71" s="19">
        <f t="shared" si="6"/>
        <v>-6.4493991532468852E-4</v>
      </c>
      <c r="U71" s="19">
        <f t="shared" si="7"/>
        <v>0</v>
      </c>
      <c r="V71" s="19">
        <f t="shared" si="8"/>
        <v>0</v>
      </c>
    </row>
    <row r="72" spans="1:22" x14ac:dyDescent="0.25">
      <c r="A72" s="26">
        <f>Wellpath!E72</f>
        <v>6600</v>
      </c>
      <c r="B72" s="22">
        <v>0</v>
      </c>
      <c r="C72" s="22">
        <v>0</v>
      </c>
      <c r="D72" s="22">
        <f>(COS(Wellpath!$L72) * COS(Wellpath!$O72) * COS(Wellpath!$O72) - COS(Wellpath!$L72) * SIN(Wellpath!$O72) * SIN(Wellpath!$O72) - TAN(Dip) * SIN(Wellpath!$L72) * COS(Wellpath!$O72)) / 2</f>
        <v>-0.41469940351046408</v>
      </c>
      <c r="E72" s="20">
        <f>Model!$W$19*((drdp!B72+drdp!K72)*'MSXY-TI3S'!$B72+(drdp!E72+drdp!N72)*'MSXY-TI3S'!$C72+(drdp!H72+drdp!Q72)*'MSXY-TI3S'!$D72)</f>
        <v>6.5727517999820293E-3</v>
      </c>
      <c r="F72" s="20">
        <f>Model!$W$19*((drdp!C72+drdp!L72)*'MSXY-TI3S'!$B72+(drdp!F72+drdp!O72)*'MSXY-TI3S'!$C72+(drdp!I72+drdp!R72)*'MSXY-TI3S'!$D72)</f>
        <v>3.7898248427170302E-4</v>
      </c>
      <c r="G72" s="20">
        <f>Model!$W$19*((drdp!D72+drdp!M72)*'MSXY-TI3S'!$B72+(drdp!G72+drdp!P72)*'MSXY-TI3S'!$C72+(drdp!J72+drdp!S72)*'MSXY-TI3S'!$D72)</f>
        <v>0</v>
      </c>
      <c r="H72" s="18">
        <f>Model!$W$19*((drdp!B72)*'MSXY-TI3S'!$B72+(drdp!E72)*'MSXY-TI3S'!$C72+(drdp!H72)*'MSXY-TI3S'!$D72)</f>
        <v>1.2455092971598429E-3</v>
      </c>
      <c r="I72" s="18">
        <f>Model!$W$19*((drdp!C72)*'MSXY-TI3S'!$B72+(drdp!F72)*'MSXY-TI3S'!$C72+(drdp!I72)*'MSXY-TI3S'!$D72)</f>
        <v>7.1815614218451168E-5</v>
      </c>
      <c r="J72" s="18">
        <f>Model!$W$19*((drdp!D72)*'MSXY-TI3S'!$B72+(drdp!G72)*'MSXY-TI3S'!$C72+(drdp!J72)*'MSXY-TI3S'!$D72)</f>
        <v>0</v>
      </c>
      <c r="K72" s="21">
        <f>SUM(E$3:E71)+H72</f>
        <v>9.2260113420817608E-2</v>
      </c>
      <c r="L72" s="21">
        <f>SUM(F$3:F71)+I72</f>
        <v>-7.0706887560114933E-3</v>
      </c>
      <c r="M72" s="21">
        <f>SUM(G$3:G71)+J72</f>
        <v>0</v>
      </c>
      <c r="N72" s="21"/>
      <c r="O72" s="21"/>
      <c r="P72" s="21"/>
      <c r="Q72" s="19">
        <f t="shared" si="5"/>
        <v>8.5119285284221292E-3</v>
      </c>
      <c r="R72" s="19">
        <f t="shared" si="5"/>
        <v>4.9994639484387362E-5</v>
      </c>
      <c r="S72" s="19">
        <f t="shared" si="5"/>
        <v>0</v>
      </c>
      <c r="T72" s="19">
        <f t="shared" si="6"/>
        <v>-6.5234254659292011E-4</v>
      </c>
      <c r="U72" s="19">
        <f t="shared" si="7"/>
        <v>0</v>
      </c>
      <c r="V72" s="19">
        <f t="shared" si="8"/>
        <v>0</v>
      </c>
    </row>
    <row r="73" spans="1:22" x14ac:dyDescent="0.25">
      <c r="A73" s="26">
        <f>Wellpath!E73</f>
        <v>6700</v>
      </c>
      <c r="B73" s="22">
        <v>0</v>
      </c>
      <c r="C73" s="22">
        <v>0</v>
      </c>
      <c r="D73" s="22">
        <f>(COS(Wellpath!$L73) * COS(Wellpath!$O73) * COS(Wellpath!$O73) - COS(Wellpath!$L73) * SIN(Wellpath!$O73) * SIN(Wellpath!$O73) - TAN(Dip) * SIN(Wellpath!$L73) * COS(Wellpath!$O73)) / 2</f>
        <v>-0.36400795612321801</v>
      </c>
      <c r="E73" s="20">
        <f>Model!$W$19*((drdp!B73+drdp!K73)*'MSXY-TI3S'!$B73+(drdp!E73+drdp!N73)*'MSXY-TI3S'!$C73+(drdp!H73+drdp!Q73)*'MSXY-TI3S'!$D73)</f>
        <v>9.1284828467717623E-3</v>
      </c>
      <c r="F73" s="20">
        <f>Model!$W$19*((drdp!C73+drdp!L73)*'MSXY-TI3S'!$B73+(drdp!F73+drdp!O73)*'MSXY-TI3S'!$C73+(drdp!I73+drdp!R73)*'MSXY-TI3S'!$D73)</f>
        <v>1.4376448343211422E-3</v>
      </c>
      <c r="G73" s="20">
        <f>Model!$W$19*((drdp!D73+drdp!M73)*'MSXY-TI3S'!$B73+(drdp!G73+drdp!P73)*'MSXY-TI3S'!$C73+(drdp!J73+drdp!S73)*'MSXY-TI3S'!$D73)</f>
        <v>0</v>
      </c>
      <c r="H73" s="18">
        <f>Model!$W$19*((drdp!B73)*'MSXY-TI3S'!$B73+(drdp!E73)*'MSXY-TI3S'!$C73+(drdp!H73)*'MSXY-TI3S'!$D73)</f>
        <v>4.5642414233858638E-3</v>
      </c>
      <c r="I73" s="18">
        <f>Model!$W$19*((drdp!C73)*'MSXY-TI3S'!$B73+(drdp!F73)*'MSXY-TI3S'!$C73+(drdp!I73)*'MSXY-TI3S'!$D73)</f>
        <v>7.188224171605685E-4</v>
      </c>
      <c r="J73" s="18">
        <f>Model!$W$19*((drdp!D73)*'MSXY-TI3S'!$B73+(drdp!G73)*'MSXY-TI3S'!$C73+(drdp!J73)*'MSXY-TI3S'!$D73)</f>
        <v>0</v>
      </c>
      <c r="K73" s="21">
        <f>SUM(E$3:E72)+H73</f>
        <v>0.10215159734702565</v>
      </c>
      <c r="L73" s="21">
        <f>SUM(F$3:F72)+I73</f>
        <v>-6.0446994687976732E-3</v>
      </c>
      <c r="M73" s="21">
        <f>SUM(G$3:G72)+J73</f>
        <v>0</v>
      </c>
      <c r="N73" s="21"/>
      <c r="O73" s="21"/>
      <c r="P73" s="21"/>
      <c r="Q73" s="19">
        <f t="shared" si="5"/>
        <v>1.0434948840548859E-2</v>
      </c>
      <c r="R73" s="19">
        <f t="shared" si="5"/>
        <v>3.6538391668082869E-5</v>
      </c>
      <c r="S73" s="19">
        <f t="shared" si="5"/>
        <v>0</v>
      </c>
      <c r="T73" s="19">
        <f t="shared" si="6"/>
        <v>-6.1747570622039979E-4</v>
      </c>
      <c r="U73" s="19">
        <f t="shared" si="7"/>
        <v>0</v>
      </c>
      <c r="V73" s="19">
        <f t="shared" si="8"/>
        <v>0</v>
      </c>
    </row>
    <row r="74" spans="1:22" x14ac:dyDescent="0.25">
      <c r="A74" s="26">
        <f>Wellpath!E74</f>
        <v>6800</v>
      </c>
      <c r="B74" s="22">
        <v>0</v>
      </c>
      <c r="C74" s="22">
        <v>0</v>
      </c>
      <c r="D74" s="22">
        <f>(COS(Wellpath!$L74) * COS(Wellpath!$O74) * COS(Wellpath!$O74) - COS(Wellpath!$L74) * SIN(Wellpath!$O74) * SIN(Wellpath!$O74) - TAN(Dip) * SIN(Wellpath!$L74) * COS(Wellpath!$O74)) / 2</f>
        <v>-0.29554722724035642</v>
      </c>
      <c r="E74" s="20">
        <f>Model!$W$19*((drdp!B74+drdp!K74)*'MSXY-TI3S'!$B74+(drdp!E74+drdp!N74)*'MSXY-TI3S'!$C74+(drdp!H74+drdp!Q74)*'MSXY-TI3S'!$D74)</f>
        <v>7.2071529108208472E-3</v>
      </c>
      <c r="F74" s="20">
        <f>Model!$W$19*((drdp!C74+drdp!L74)*'MSXY-TI3S'!$B74+(drdp!F74+drdp!O74)*'MSXY-TI3S'!$C74+(drdp!I74+drdp!R74)*'MSXY-TI3S'!$D74)</f>
        <v>1.8921056920069839E-3</v>
      </c>
      <c r="G74" s="20">
        <f>Model!$W$19*((drdp!D74+drdp!M74)*'MSXY-TI3S'!$B74+(drdp!G74+drdp!P74)*'MSXY-TI3S'!$C74+(drdp!J74+drdp!S74)*'MSXY-TI3S'!$D74)</f>
        <v>0</v>
      </c>
      <c r="H74" s="18">
        <f>Model!$W$19*((drdp!B74)*'MSXY-TI3S'!$B74+(drdp!E74)*'MSXY-TI3S'!$C74+(drdp!H74)*'MSXY-TI3S'!$D74)</f>
        <v>3.6035764554104639E-3</v>
      </c>
      <c r="I74" s="18">
        <f>Model!$W$19*((drdp!C74)*'MSXY-TI3S'!$B74+(drdp!F74)*'MSXY-TI3S'!$C74+(drdp!I74)*'MSXY-TI3S'!$D74)</f>
        <v>9.4605284600350235E-4</v>
      </c>
      <c r="J74" s="18">
        <f>Model!$W$19*((drdp!D74)*'MSXY-TI3S'!$B74+(drdp!G74)*'MSXY-TI3S'!$C74+(drdp!J74)*'MSXY-TI3S'!$D74)</f>
        <v>0</v>
      </c>
      <c r="K74" s="21">
        <f>SUM(E$3:E73)+H74</f>
        <v>0.11031941522582202</v>
      </c>
      <c r="L74" s="21">
        <f>SUM(F$3:F73)+I74</f>
        <v>-4.3798242056335961E-3</v>
      </c>
      <c r="M74" s="21">
        <f>SUM(G$3:G73)+J74</f>
        <v>0</v>
      </c>
      <c r="N74" s="21"/>
      <c r="O74" s="21"/>
      <c r="P74" s="21"/>
      <c r="Q74" s="19">
        <f t="shared" si="5"/>
        <v>1.217037337576733E-2</v>
      </c>
      <c r="R74" s="19">
        <f t="shared" si="5"/>
        <v>1.918286007225396E-5</v>
      </c>
      <c r="S74" s="19">
        <f t="shared" si="5"/>
        <v>0</v>
      </c>
      <c r="T74" s="19">
        <f t="shared" si="6"/>
        <v>-4.8317964515739878E-4</v>
      </c>
      <c r="U74" s="19">
        <f t="shared" si="7"/>
        <v>0</v>
      </c>
      <c r="V74" s="19">
        <f t="shared" si="8"/>
        <v>0</v>
      </c>
    </row>
    <row r="75" spans="1:22" x14ac:dyDescent="0.25">
      <c r="A75" s="26">
        <f>Wellpath!E75</f>
        <v>6900</v>
      </c>
      <c r="B75" s="22">
        <v>0</v>
      </c>
      <c r="C75" s="22">
        <v>0</v>
      </c>
      <c r="D75" s="22">
        <f>(COS(Wellpath!$L75) * COS(Wellpath!$O75) * COS(Wellpath!$O75) - COS(Wellpath!$L75) * SIN(Wellpath!$O75) * SIN(Wellpath!$O75) - TAN(Dip) * SIN(Wellpath!$L75) * COS(Wellpath!$O75)) / 2</f>
        <v>-0.21001581980415182</v>
      </c>
      <c r="E75" s="20">
        <f>Model!$W$19*((drdp!B75+drdp!K75)*'MSXY-TI3S'!$B75+(drdp!E75+drdp!N75)*'MSXY-TI3S'!$C75+(drdp!H75+drdp!Q75)*'MSXY-TI3S'!$D75)</f>
        <v>4.9632853702484929E-3</v>
      </c>
      <c r="F75" s="20">
        <f>Model!$W$19*((drdp!C75+drdp!L75)*'MSXY-TI3S'!$B75+(drdp!F75+drdp!O75)*'MSXY-TI3S'!$C75+(drdp!I75+drdp!R75)*'MSXY-TI3S'!$D75)</f>
        <v>1.8576713187335547E-3</v>
      </c>
      <c r="G75" s="20">
        <f>Model!$W$19*((drdp!D75+drdp!M75)*'MSXY-TI3S'!$B75+(drdp!G75+drdp!P75)*'MSXY-TI3S'!$C75+(drdp!J75+drdp!S75)*'MSXY-TI3S'!$D75)</f>
        <v>0</v>
      </c>
      <c r="H75" s="18">
        <f>Model!$W$19*((drdp!B75)*'MSXY-TI3S'!$B75+(drdp!E75)*'MSXY-TI3S'!$C75+(drdp!H75)*'MSXY-TI3S'!$D75)</f>
        <v>2.4816426851242278E-3</v>
      </c>
      <c r="I75" s="18">
        <f>Model!$W$19*((drdp!C75)*'MSXY-TI3S'!$B75+(drdp!F75)*'MSXY-TI3S'!$C75+(drdp!I75)*'MSXY-TI3S'!$D75)</f>
        <v>9.2883565936677042E-4</v>
      </c>
      <c r="J75" s="18">
        <f>Model!$W$19*((drdp!D75)*'MSXY-TI3S'!$B75+(drdp!G75)*'MSXY-TI3S'!$C75+(drdp!J75)*'MSXY-TI3S'!$D75)</f>
        <v>0</v>
      </c>
      <c r="K75" s="21">
        <f>SUM(E$3:E74)+H75</f>
        <v>0.11640463436635662</v>
      </c>
      <c r="L75" s="21">
        <f>SUM(F$3:F74)+I75</f>
        <v>-2.5049357002633445E-3</v>
      </c>
      <c r="M75" s="21">
        <f>SUM(G$3:G74)+J75</f>
        <v>0</v>
      </c>
      <c r="N75" s="21"/>
      <c r="O75" s="21"/>
      <c r="P75" s="21"/>
      <c r="Q75" s="19">
        <f t="shared" si="5"/>
        <v>1.3550038901965173E-2</v>
      </c>
      <c r="R75" s="19">
        <f t="shared" si="5"/>
        <v>6.2747028624538121E-6</v>
      </c>
      <c r="S75" s="19">
        <f t="shared" si="5"/>
        <v>0</v>
      </c>
      <c r="T75" s="19">
        <f t="shared" si="6"/>
        <v>-2.9158612430038811E-4</v>
      </c>
      <c r="U75" s="19">
        <f t="shared" si="7"/>
        <v>0</v>
      </c>
      <c r="V75" s="19">
        <f t="shared" si="8"/>
        <v>0</v>
      </c>
    </row>
    <row r="76" spans="1:22" x14ac:dyDescent="0.25">
      <c r="A76" s="26">
        <f>Wellpath!E76</f>
        <v>7000</v>
      </c>
      <c r="B76" s="22">
        <v>0</v>
      </c>
      <c r="C76" s="22">
        <v>0</v>
      </c>
      <c r="D76" s="22">
        <f>(COS(Wellpath!$L76) * COS(Wellpath!$O76) * COS(Wellpath!$O76) - COS(Wellpath!$L76) * SIN(Wellpath!$O76) * SIN(Wellpath!$O76) - TAN(Dip) * SIN(Wellpath!$L76) * COS(Wellpath!$O76)) / 2</f>
        <v>-0.11098992171008784</v>
      </c>
      <c r="E76" s="20">
        <f>Model!$W$19*((drdp!B76+drdp!K76)*'MSXY-TI3S'!$B76+(drdp!E76+drdp!N76)*'MSXY-TI3S'!$C76+(drdp!H76+drdp!Q76)*'MSXY-TI3S'!$D76)</f>
        <v>2.5326662414759285E-3</v>
      </c>
      <c r="F76" s="20">
        <f>Model!$W$19*((drdp!C76+drdp!L76)*'MSXY-TI3S'!$B76+(drdp!F76+drdp!O76)*'MSXY-TI3S'!$C76+(drdp!I76+drdp!R76)*'MSXY-TI3S'!$D76)</f>
        <v>1.2495223528320534E-3</v>
      </c>
      <c r="G76" s="20">
        <f>Model!$W$19*((drdp!D76+drdp!M76)*'MSXY-TI3S'!$B76+(drdp!G76+drdp!P76)*'MSXY-TI3S'!$C76+(drdp!J76+drdp!S76)*'MSXY-TI3S'!$D76)</f>
        <v>0</v>
      </c>
      <c r="H76" s="18">
        <f>Model!$W$19*((drdp!B76)*'MSXY-TI3S'!$B76+(drdp!E76)*'MSXY-TI3S'!$C76+(drdp!H76)*'MSXY-TI3S'!$D76)</f>
        <v>1.2663331207379642E-3</v>
      </c>
      <c r="I76" s="18">
        <f>Model!$W$19*((drdp!C76)*'MSXY-TI3S'!$B76+(drdp!F76)*'MSXY-TI3S'!$C76+(drdp!I76)*'MSXY-TI3S'!$D76)</f>
        <v>6.2476117641602669E-4</v>
      </c>
      <c r="J76" s="18">
        <f>Model!$W$19*((drdp!D76)*'MSXY-TI3S'!$B76+(drdp!G76)*'MSXY-TI3S'!$C76+(drdp!J76)*'MSXY-TI3S'!$D76)</f>
        <v>0</v>
      </c>
      <c r="K76" s="21">
        <f>SUM(E$3:E75)+H76</f>
        <v>0.12015261017221886</v>
      </c>
      <c r="L76" s="21">
        <f>SUM(F$3:F75)+I76</f>
        <v>-9.5133886448053374E-4</v>
      </c>
      <c r="M76" s="21">
        <f>SUM(G$3:G75)+J76</f>
        <v>0</v>
      </c>
      <c r="N76" s="21"/>
      <c r="O76" s="21"/>
      <c r="P76" s="21"/>
      <c r="Q76" s="19">
        <f t="shared" si="5"/>
        <v>1.4436649731197191E-2</v>
      </c>
      <c r="R76" s="19">
        <f t="shared" si="5"/>
        <v>9.0504563507111134E-7</v>
      </c>
      <c r="S76" s="19">
        <f t="shared" si="5"/>
        <v>0</v>
      </c>
      <c r="T76" s="19">
        <f t="shared" si="6"/>
        <v>-1.1430584772561091E-4</v>
      </c>
      <c r="U76" s="19">
        <f t="shared" si="7"/>
        <v>0</v>
      </c>
      <c r="V76" s="19">
        <f t="shared" si="8"/>
        <v>0</v>
      </c>
    </row>
    <row r="77" spans="1:22" x14ac:dyDescent="0.25">
      <c r="A77" s="26">
        <f>Wellpath!E77</f>
        <v>7100</v>
      </c>
      <c r="B77" s="22">
        <v>0</v>
      </c>
      <c r="C77" s="22">
        <v>0</v>
      </c>
      <c r="D77" s="22">
        <f>(COS(Wellpath!$L77) * COS(Wellpath!$O77) * COS(Wellpath!$O77) - COS(Wellpath!$L77) * SIN(Wellpath!$O77) * SIN(Wellpath!$O77) - TAN(Dip) * SIN(Wellpath!$L77) * COS(Wellpath!$O77)) / 2</f>
        <v>-2.3881755698966223E-3</v>
      </c>
      <c r="E77" s="20">
        <f>Model!$W$19*((drdp!B77+drdp!K77)*'MSXY-TI3S'!$B77+(drdp!E77+drdp!N77)*'MSXY-TI3S'!$C77+(drdp!H77+drdp!Q77)*'MSXY-TI3S'!$D77)</f>
        <v>2.6762581186951225E-5</v>
      </c>
      <c r="F77" s="20">
        <f>Model!$W$19*((drdp!C77+drdp!L77)*'MSXY-TI3S'!$B77+(drdp!F77+drdp!O77)*'MSXY-TI3S'!$C77+(drdp!I77+drdp!R77)*'MSXY-TI3S'!$D77)</f>
        <v>1.6645281161475108E-5</v>
      </c>
      <c r="G77" s="20">
        <f>Model!$W$19*((drdp!D77+drdp!M77)*'MSXY-TI3S'!$B77+(drdp!G77+drdp!P77)*'MSXY-TI3S'!$C77+(drdp!J77+drdp!S77)*'MSXY-TI3S'!$D77)</f>
        <v>0</v>
      </c>
      <c r="H77" s="18">
        <f>Model!$W$19*((drdp!B77)*'MSXY-TI3S'!$B77+(drdp!E77)*'MSXY-TI3S'!$C77+(drdp!H77)*'MSXY-TI3S'!$D77)</f>
        <v>2.61967317804923E-5</v>
      </c>
      <c r="I77" s="18">
        <f>Model!$W$19*((drdp!C77)*'MSXY-TI3S'!$B77+(drdp!F77)*'MSXY-TI3S'!$C77+(drdp!I77)*'MSXY-TI3S'!$D77)</f>
        <v>1.6293344911388924E-5</v>
      </c>
      <c r="J77" s="18">
        <f>Model!$W$19*((drdp!D77)*'MSXY-TI3S'!$B77+(drdp!G77)*'MSXY-TI3S'!$C77+(drdp!J77)*'MSXY-TI3S'!$D77)</f>
        <v>0</v>
      </c>
      <c r="K77" s="21">
        <f>SUM(E$3:E76)+H77</f>
        <v>0.1214451400247373</v>
      </c>
      <c r="L77" s="21">
        <f>SUM(F$3:F76)+I77</f>
        <v>-3.1028434315311814E-4</v>
      </c>
      <c r="M77" s="21">
        <f>SUM(G$3:G76)+J77</f>
        <v>0</v>
      </c>
      <c r="N77" s="21"/>
      <c r="O77" s="21"/>
      <c r="P77" s="21"/>
      <c r="Q77" s="19">
        <f t="shared" si="5"/>
        <v>1.474892203562805E-2</v>
      </c>
      <c r="R77" s="19">
        <f t="shared" si="5"/>
        <v>9.6276373605961968E-8</v>
      </c>
      <c r="S77" s="19">
        <f t="shared" si="5"/>
        <v>0</v>
      </c>
      <c r="T77" s="19">
        <f t="shared" si="6"/>
        <v>-3.7682525501714073E-5</v>
      </c>
      <c r="U77" s="19">
        <f t="shared" si="7"/>
        <v>0</v>
      </c>
      <c r="V77" s="19">
        <f t="shared" si="8"/>
        <v>0</v>
      </c>
    </row>
    <row r="78" spans="1:22" x14ac:dyDescent="0.25">
      <c r="A78" s="26">
        <f>Wellpath!E78</f>
        <v>7102.16</v>
      </c>
      <c r="B78" s="22">
        <v>0</v>
      </c>
      <c r="C78" s="22">
        <v>0</v>
      </c>
      <c r="D78" s="22">
        <f>(COS(Wellpath!$L78) * COS(Wellpath!$O78) * COS(Wellpath!$O78) - COS(Wellpath!$L78) * SIN(Wellpath!$O78) * SIN(Wellpath!$O78) - TAN(Dip) * SIN(Wellpath!$L78) * COS(Wellpath!$O78)) / 2</f>
        <v>-1.9428902930940239E-16</v>
      </c>
      <c r="E78" s="20">
        <f>Model!$W$19*((drdp!B78+drdp!K78)*'MSXY-TI3S'!$B78+(drdp!E78+drdp!N78)*'MSXY-TI3S'!$C78+(drdp!H78+drdp!Q78)*'MSXY-TI3S'!$D78)</f>
        <v>2.1290380316328951E-18</v>
      </c>
      <c r="F78" s="20">
        <f>Model!$W$19*((drdp!C78+drdp!L78)*'MSXY-TI3S'!$B78+(drdp!F78+drdp!O78)*'MSXY-TI3S'!$C78+(drdp!I78+drdp!R78)*'MSXY-TI3S'!$D78)</f>
        <v>1.3303706150167568E-18</v>
      </c>
      <c r="G78" s="20">
        <f>Model!$W$19*((drdp!D78+drdp!M78)*'MSXY-TI3S'!$B78+(drdp!G78+drdp!P78)*'MSXY-TI3S'!$C78+(drdp!J78+drdp!S78)*'MSXY-TI3S'!$D78)</f>
        <v>0</v>
      </c>
      <c r="H78" s="18">
        <f>Model!$W$19*((drdp!B78)*'MSXY-TI3S'!$B78+(drdp!E78)*'MSXY-TI3S'!$C78+(drdp!H78)*'MSXY-TI3S'!$D78)</f>
        <v>4.5987221483294032E-20</v>
      </c>
      <c r="I78" s="18">
        <f>Model!$W$19*((drdp!C78)*'MSXY-TI3S'!$B78+(drdp!F78)*'MSXY-TI3S'!$C78+(drdp!I78)*'MSXY-TI3S'!$D78)</f>
        <v>2.8736005284376633E-20</v>
      </c>
      <c r="J78" s="18">
        <f>Model!$W$19*((drdp!D78)*'MSXY-TI3S'!$B78+(drdp!G78)*'MSXY-TI3S'!$C78+(drdp!J78)*'MSXY-TI3S'!$D78)</f>
        <v>0</v>
      </c>
      <c r="K78" s="21">
        <f>SUM(E$3:E77)+H78</f>
        <v>0.12144570587414376</v>
      </c>
      <c r="L78" s="21">
        <f>SUM(F$3:F77)+I78</f>
        <v>-3.099324069030319E-4</v>
      </c>
      <c r="M78" s="21">
        <f>SUM(G$3:G77)+J78</f>
        <v>0</v>
      </c>
      <c r="N78" s="21"/>
      <c r="O78" s="21"/>
      <c r="P78" s="21"/>
      <c r="Q78" s="19">
        <f t="shared" si="5"/>
        <v>1.4749059475269036E-2</v>
      </c>
      <c r="R78" s="19">
        <f t="shared" si="5"/>
        <v>9.6058096848706529E-8</v>
      </c>
      <c r="S78" s="19">
        <f t="shared" si="5"/>
        <v>0</v>
      </c>
      <c r="T78" s="19">
        <f t="shared" si="6"/>
        <v>-3.7639959929611057E-5</v>
      </c>
      <c r="U78" s="19">
        <f t="shared" si="7"/>
        <v>0</v>
      </c>
      <c r="V78" s="19">
        <f t="shared" si="8"/>
        <v>0</v>
      </c>
    </row>
    <row r="79" spans="1:22" x14ac:dyDescent="0.25">
      <c r="A79" s="26">
        <f>Wellpath!E79</f>
        <v>7200</v>
      </c>
      <c r="B79" s="22">
        <v>0</v>
      </c>
      <c r="C79" s="22">
        <v>0</v>
      </c>
      <c r="D79" s="22">
        <f>(COS(Wellpath!$L79) * COS(Wellpath!$O79) * COS(Wellpath!$O79) - COS(Wellpath!$L79) * SIN(Wellpath!$O79) * SIN(Wellpath!$O79) - TAN(Dip) * SIN(Wellpath!$L79) * COS(Wellpath!$O79)) / 2</f>
        <v>9.4366458886222027E-2</v>
      </c>
      <c r="E79" s="20">
        <f>Model!$W$19*((drdp!B79+drdp!K79)*'MSXY-TI3S'!$B79+(drdp!E79+drdp!N79)*'MSXY-TI3S'!$C79+(drdp!H79+drdp!Q79)*'MSXY-TI3S'!$D79)</f>
        <v>-1.8636263088962484E-3</v>
      </c>
      <c r="F79" s="20">
        <f>Model!$W$19*((drdp!C79+drdp!L79)*'MSXY-TI3S'!$B79+(drdp!F79+drdp!O79)*'MSXY-TI3S'!$C79+(drdp!I79+drdp!R79)*'MSXY-TI3S'!$D79)</f>
        <v>-1.4171343754683645E-3</v>
      </c>
      <c r="G79" s="20">
        <f>Model!$W$19*((drdp!D79+drdp!M79)*'MSXY-TI3S'!$B79+(drdp!G79+drdp!P79)*'MSXY-TI3S'!$C79+(drdp!J79+drdp!S79)*'MSXY-TI3S'!$D79)</f>
        <v>0</v>
      </c>
      <c r="H79" s="18">
        <f>Model!$W$19*((drdp!B79)*'MSXY-TI3S'!$B79+(drdp!E79)*'MSXY-TI3S'!$C79+(drdp!H79)*'MSXY-TI3S'!$D79)</f>
        <v>-9.2163969906190822E-4</v>
      </c>
      <c r="I79" s="18">
        <f>Model!$W$19*((drdp!C79)*'MSXY-TI3S'!$B79+(drdp!F79)*'MSXY-TI3S'!$C79+(drdp!I79)*'MSXY-TI3S'!$D79)</f>
        <v>-7.008311124940557E-4</v>
      </c>
      <c r="J79" s="18">
        <f>Model!$W$19*((drdp!D79)*'MSXY-TI3S'!$B79+(drdp!G79)*'MSXY-TI3S'!$C79+(drdp!J79)*'MSXY-TI3S'!$D79)</f>
        <v>0</v>
      </c>
      <c r="K79" s="21">
        <f>SUM(E$3:E78)+H79</f>
        <v>0.12052406617508185</v>
      </c>
      <c r="L79" s="21">
        <f>SUM(F$3:F78)+I79</f>
        <v>-1.0107635193970863E-3</v>
      </c>
      <c r="M79" s="21">
        <f>SUM(G$3:G78)+J79</f>
        <v>0</v>
      </c>
      <c r="N79" s="21"/>
      <c r="O79" s="21"/>
      <c r="P79" s="21"/>
      <c r="Q79" s="19">
        <f t="shared" si="5"/>
        <v>1.452605052737551E-2</v>
      </c>
      <c r="R79" s="19">
        <f t="shared" si="5"/>
        <v>1.0216428921439842E-6</v>
      </c>
      <c r="S79" s="19">
        <f t="shared" si="5"/>
        <v>0</v>
      </c>
      <c r="T79" s="19">
        <f t="shared" si="6"/>
        <v>-1.2182132929917306E-4</v>
      </c>
      <c r="U79" s="19">
        <f t="shared" si="7"/>
        <v>0</v>
      </c>
      <c r="V79" s="19">
        <f t="shared" si="8"/>
        <v>0</v>
      </c>
    </row>
    <row r="80" spans="1:22" x14ac:dyDescent="0.25">
      <c r="A80" s="26">
        <f>Wellpath!E80</f>
        <v>7300</v>
      </c>
      <c r="B80" s="22">
        <v>0</v>
      </c>
      <c r="C80" s="22">
        <v>0</v>
      </c>
      <c r="D80" s="22">
        <f>(COS(Wellpath!$L80) * COS(Wellpath!$O80) * COS(Wellpath!$O80) - COS(Wellpath!$L80) * SIN(Wellpath!$O80) * SIN(Wellpath!$O80) - TAN(Dip) * SIN(Wellpath!$L80) * COS(Wellpath!$O80)) / 2</f>
        <v>0.20153488205855535</v>
      </c>
      <c r="E80" s="20">
        <f>Model!$W$19*((drdp!B80+drdp!K80)*'MSXY-TI3S'!$B80+(drdp!E80+drdp!N80)*'MSXY-TI3S'!$C80+(drdp!H80+drdp!Q80)*'MSXY-TI3S'!$D80)</f>
        <v>-3.6106740118449511E-3</v>
      </c>
      <c r="F80" s="20">
        <f>Model!$W$19*((drdp!C80+drdp!L80)*'MSXY-TI3S'!$B80+(drdp!F80+drdp!O80)*'MSXY-TI3S'!$C80+(drdp!I80+drdp!R80)*'MSXY-TI3S'!$D80)</f>
        <v>-3.3575948174458846E-3</v>
      </c>
      <c r="G80" s="20">
        <f>Model!$W$19*((drdp!D80+drdp!M80)*'MSXY-TI3S'!$B80+(drdp!G80+drdp!P80)*'MSXY-TI3S'!$C80+(drdp!J80+drdp!S80)*'MSXY-TI3S'!$D80)</f>
        <v>0</v>
      </c>
      <c r="H80" s="18">
        <f>Model!$W$19*((drdp!B80)*'MSXY-TI3S'!$B80+(drdp!E80)*'MSXY-TI3S'!$C80+(drdp!H80)*'MSXY-TI3S'!$D80)</f>
        <v>-1.8053370059224756E-3</v>
      </c>
      <c r="I80" s="18">
        <f>Model!$W$19*((drdp!C80)*'MSXY-TI3S'!$B80+(drdp!F80)*'MSXY-TI3S'!$C80+(drdp!I80)*'MSXY-TI3S'!$D80)</f>
        <v>-1.6787974087229423E-3</v>
      </c>
      <c r="J80" s="18">
        <f>Model!$W$19*((drdp!D80)*'MSXY-TI3S'!$B80+(drdp!G80)*'MSXY-TI3S'!$C80+(drdp!J80)*'MSXY-TI3S'!$D80)</f>
        <v>0</v>
      </c>
      <c r="K80" s="21">
        <f>SUM(E$3:E79)+H80</f>
        <v>0.11777674255932503</v>
      </c>
      <c r="L80" s="21">
        <f>SUM(F$3:F79)+I80</f>
        <v>-3.4058641910943372E-3</v>
      </c>
      <c r="M80" s="21">
        <f>SUM(G$3:G79)+J80</f>
        <v>0</v>
      </c>
      <c r="N80" s="21"/>
      <c r="O80" s="21"/>
      <c r="P80" s="21"/>
      <c r="Q80" s="19">
        <f t="shared" si="5"/>
        <v>1.3871361087885526E-2</v>
      </c>
      <c r="R80" s="19">
        <f t="shared" si="5"/>
        <v>1.1599910888178684E-5</v>
      </c>
      <c r="S80" s="19">
        <f t="shared" si="5"/>
        <v>0</v>
      </c>
      <c r="T80" s="19">
        <f t="shared" si="6"/>
        <v>-4.0113159002654156E-4</v>
      </c>
      <c r="U80" s="19">
        <f t="shared" si="7"/>
        <v>0</v>
      </c>
      <c r="V80" s="19">
        <f t="shared" si="8"/>
        <v>0</v>
      </c>
    </row>
    <row r="81" spans="1:22" x14ac:dyDescent="0.25">
      <c r="A81" s="26">
        <f>Wellpath!E81</f>
        <v>7400</v>
      </c>
      <c r="B81" s="22">
        <v>0</v>
      </c>
      <c r="C81" s="22">
        <v>0</v>
      </c>
      <c r="D81" s="22">
        <f>(COS(Wellpath!$L81) * COS(Wellpath!$O81) * COS(Wellpath!$O81) - COS(Wellpath!$L81) * SIN(Wellpath!$O81) * SIN(Wellpath!$O81) - TAN(Dip) * SIN(Wellpath!$L81) * COS(Wellpath!$O81)) / 2</f>
        <v>0.31552057035369524</v>
      </c>
      <c r="E81" s="20">
        <f>Model!$W$19*((drdp!B81+drdp!K81)*'MSXY-TI3S'!$B81+(drdp!E81+drdp!N81)*'MSXY-TI3S'!$C81+(drdp!H81+drdp!Q81)*'MSXY-TI3S'!$D81)</f>
        <v>-4.9900330181100704E-3</v>
      </c>
      <c r="F81" s="20">
        <f>Model!$W$19*((drdp!C81+drdp!L81)*'MSXY-TI3S'!$B81+(drdp!F81+drdp!O81)*'MSXY-TI3S'!$C81+(drdp!I81+drdp!R81)*'MSXY-TI3S'!$D81)</f>
        <v>-5.7081045376060841E-3</v>
      </c>
      <c r="G81" s="20">
        <f>Model!$W$19*((drdp!D81+drdp!M81)*'MSXY-TI3S'!$B81+(drdp!G81+drdp!P81)*'MSXY-TI3S'!$C81+(drdp!J81+drdp!S81)*'MSXY-TI3S'!$D81)</f>
        <v>0</v>
      </c>
      <c r="H81" s="18">
        <f>Model!$W$19*((drdp!B81)*'MSXY-TI3S'!$B81+(drdp!E81)*'MSXY-TI3S'!$C81+(drdp!H81)*'MSXY-TI3S'!$D81)</f>
        <v>-2.4950165090550352E-3</v>
      </c>
      <c r="I81" s="18">
        <f>Model!$W$19*((drdp!C81)*'MSXY-TI3S'!$B81+(drdp!F81)*'MSXY-TI3S'!$C81+(drdp!I81)*'MSXY-TI3S'!$D81)</f>
        <v>-2.854052268803042E-3</v>
      </c>
      <c r="J81" s="18">
        <f>Model!$W$19*((drdp!D81)*'MSXY-TI3S'!$B81+(drdp!G81)*'MSXY-TI3S'!$C81+(drdp!J81)*'MSXY-TI3S'!$D81)</f>
        <v>0</v>
      </c>
      <c r="K81" s="21">
        <f>SUM(E$3:E80)+H81</f>
        <v>0.11347638904434752</v>
      </c>
      <c r="L81" s="21">
        <f>SUM(F$3:F80)+I81</f>
        <v>-7.9387138686203215E-3</v>
      </c>
      <c r="M81" s="21">
        <f>SUM(G$3:G80)+J81</f>
        <v>0</v>
      </c>
      <c r="N81" s="21"/>
      <c r="O81" s="21"/>
      <c r="P81" s="21"/>
      <c r="Q81" s="19">
        <f t="shared" si="5"/>
        <v>1.2876890870544114E-2</v>
      </c>
      <c r="R81" s="19">
        <f t="shared" si="5"/>
        <v>6.3023177887824638E-5</v>
      </c>
      <c r="S81" s="19">
        <f t="shared" si="5"/>
        <v>0</v>
      </c>
      <c r="T81" s="19">
        <f t="shared" si="6"/>
        <v>-9.0085658346731679E-4</v>
      </c>
      <c r="U81" s="19">
        <f t="shared" si="7"/>
        <v>0</v>
      </c>
      <c r="V81" s="19">
        <f t="shared" si="8"/>
        <v>0</v>
      </c>
    </row>
    <row r="82" spans="1:22" x14ac:dyDescent="0.25">
      <c r="A82" s="26">
        <f>Wellpath!E82</f>
        <v>7500</v>
      </c>
      <c r="B82" s="22">
        <v>0</v>
      </c>
      <c r="C82" s="22">
        <v>0</v>
      </c>
      <c r="D82" s="22">
        <f>(COS(Wellpath!$L82) * COS(Wellpath!$O82) * COS(Wellpath!$O82) - COS(Wellpath!$L82) * SIN(Wellpath!$O82) * SIN(Wellpath!$O82) - TAN(Dip) * SIN(Wellpath!$L82) * COS(Wellpath!$O82)) / 2</f>
        <v>0.43084062986241589</v>
      </c>
      <c r="E82" s="20">
        <f>Model!$W$19*((drdp!B82+drdp!K82)*'MSXY-TI3S'!$B82+(drdp!E82+drdp!N82)*'MSXY-TI3S'!$C82+(drdp!H82+drdp!Q82)*'MSXY-TI3S'!$D82)</f>
        <v>-5.8915583455307896E-3</v>
      </c>
      <c r="F82" s="20">
        <f>Model!$W$19*((drdp!C82+drdp!L82)*'MSXY-TI3S'!$B82+(drdp!F82+drdp!O82)*'MSXY-TI3S'!$C82+(drdp!I82+drdp!R82)*'MSXY-TI3S'!$D82)</f>
        <v>-8.3921766304973899E-3</v>
      </c>
      <c r="G82" s="20">
        <f>Model!$W$19*((drdp!D82+drdp!M82)*'MSXY-TI3S'!$B82+(drdp!G82+drdp!P82)*'MSXY-TI3S'!$C82+(drdp!J82+drdp!S82)*'MSXY-TI3S'!$D82)</f>
        <v>0</v>
      </c>
      <c r="H82" s="18">
        <f>Model!$W$19*((drdp!B82)*'MSXY-TI3S'!$B82+(drdp!E82)*'MSXY-TI3S'!$C82+(drdp!H82)*'MSXY-TI3S'!$D82)</f>
        <v>-2.9457791727653948E-3</v>
      </c>
      <c r="I82" s="18">
        <f>Model!$W$19*((drdp!C82)*'MSXY-TI3S'!$B82+(drdp!F82)*'MSXY-TI3S'!$C82+(drdp!I82)*'MSXY-TI3S'!$D82)</f>
        <v>-4.1960883152486949E-3</v>
      </c>
      <c r="J82" s="18">
        <f>Model!$W$19*((drdp!D82)*'MSXY-TI3S'!$B82+(drdp!G82)*'MSXY-TI3S'!$C82+(drdp!J82)*'MSXY-TI3S'!$D82)</f>
        <v>0</v>
      </c>
      <c r="K82" s="21">
        <f>SUM(E$3:E81)+H82</f>
        <v>0.10803559336252709</v>
      </c>
      <c r="L82" s="21">
        <f>SUM(F$3:F81)+I82</f>
        <v>-1.4988854452672059E-2</v>
      </c>
      <c r="M82" s="21">
        <f>SUM(G$3:G81)+J82</f>
        <v>0</v>
      </c>
      <c r="N82" s="21"/>
      <c r="O82" s="21"/>
      <c r="P82" s="21"/>
      <c r="Q82" s="19">
        <f t="shared" si="5"/>
        <v>1.1671689433193308E-2</v>
      </c>
      <c r="R82" s="19">
        <f t="shared" si="5"/>
        <v>2.2466575780338699E-4</v>
      </c>
      <c r="S82" s="19">
        <f t="shared" si="5"/>
        <v>0</v>
      </c>
      <c r="T82" s="19">
        <f t="shared" si="6"/>
        <v>-1.6193297846189821E-3</v>
      </c>
      <c r="U82" s="19">
        <f t="shared" si="7"/>
        <v>0</v>
      </c>
      <c r="V82" s="19">
        <f t="shared" si="8"/>
        <v>0</v>
      </c>
    </row>
    <row r="83" spans="1:22" x14ac:dyDescent="0.25">
      <c r="A83" s="26">
        <f>Wellpath!E83</f>
        <v>7600</v>
      </c>
      <c r="B83" s="22">
        <v>0</v>
      </c>
      <c r="C83" s="22">
        <v>0</v>
      </c>
      <c r="D83" s="22">
        <f>(COS(Wellpath!$L83) * COS(Wellpath!$O83) * COS(Wellpath!$O83) - COS(Wellpath!$L83) * SIN(Wellpath!$O83) * SIN(Wellpath!$O83) - TAN(Dip) * SIN(Wellpath!$L83) * COS(Wellpath!$O83)) / 2</f>
        <v>0.54062008306118092</v>
      </c>
      <c r="E83" s="20">
        <f>Model!$W$19*((drdp!B83+drdp!K83)*'MSXY-TI3S'!$B83+(drdp!E83+drdp!N83)*'MSXY-TI3S'!$C83+(drdp!H83+drdp!Q83)*'MSXY-TI3S'!$D83)</f>
        <v>-6.2142735950006913E-3</v>
      </c>
      <c r="F83" s="20">
        <f>Model!$W$19*((drdp!C83+drdp!L83)*'MSXY-TI3S'!$B83+(drdp!F83+drdp!O83)*'MSXY-TI3S'!$C83+(drdp!I83+drdp!R83)*'MSXY-TI3S'!$D83)</f>
        <v>-1.1247855630908883E-2</v>
      </c>
      <c r="G83" s="20">
        <f>Model!$W$19*((drdp!D83+drdp!M83)*'MSXY-TI3S'!$B83+(drdp!G83+drdp!P83)*'MSXY-TI3S'!$C83+(drdp!J83+drdp!S83)*'MSXY-TI3S'!$D83)</f>
        <v>0</v>
      </c>
      <c r="H83" s="18">
        <f>Model!$W$19*((drdp!B83)*'MSXY-TI3S'!$B83+(drdp!E83)*'MSXY-TI3S'!$C83+(drdp!H83)*'MSXY-TI3S'!$D83)</f>
        <v>-3.1071367975003456E-3</v>
      </c>
      <c r="I83" s="18">
        <f>Model!$W$19*((drdp!C83)*'MSXY-TI3S'!$B83+(drdp!F83)*'MSXY-TI3S'!$C83+(drdp!I83)*'MSXY-TI3S'!$D83)</f>
        <v>-5.6239278154544417E-3</v>
      </c>
      <c r="J83" s="18">
        <f>Model!$W$19*((drdp!D83)*'MSXY-TI3S'!$B83+(drdp!G83)*'MSXY-TI3S'!$C83+(drdp!J83)*'MSXY-TI3S'!$D83)</f>
        <v>0</v>
      </c>
      <c r="K83" s="21">
        <f>SUM(E$3:E82)+H83</f>
        <v>0.10198267739226136</v>
      </c>
      <c r="L83" s="21">
        <f>SUM(F$3:F82)+I83</f>
        <v>-2.4808870583375192E-2</v>
      </c>
      <c r="M83" s="21">
        <f>SUM(G$3:G82)+J83</f>
        <v>0</v>
      </c>
      <c r="N83" s="21"/>
      <c r="O83" s="21"/>
      <c r="P83" s="21"/>
      <c r="Q83" s="19">
        <f t="shared" si="5"/>
        <v>1.0400466488094055E-2</v>
      </c>
      <c r="R83" s="19">
        <f t="shared" si="5"/>
        <v>6.1548005962265898E-4</v>
      </c>
      <c r="S83" s="19">
        <f t="shared" si="5"/>
        <v>0</v>
      </c>
      <c r="T83" s="19">
        <f t="shared" si="6"/>
        <v>-2.5300750451707149E-3</v>
      </c>
      <c r="U83" s="19">
        <f t="shared" si="7"/>
        <v>0</v>
      </c>
      <c r="V83" s="19">
        <f t="shared" si="8"/>
        <v>0</v>
      </c>
    </row>
    <row r="84" spans="1:22" x14ac:dyDescent="0.25">
      <c r="A84" s="26">
        <f>Wellpath!E84</f>
        <v>7700</v>
      </c>
      <c r="B84" s="22">
        <v>0</v>
      </c>
      <c r="C84" s="22">
        <v>0</v>
      </c>
      <c r="D84" s="22">
        <f>(COS(Wellpath!$L84) * COS(Wellpath!$O84) * COS(Wellpath!$O84) - COS(Wellpath!$L84) * SIN(Wellpath!$O84) * SIN(Wellpath!$O84) - TAN(Dip) * SIN(Wellpath!$L84) * COS(Wellpath!$O84)) / 2</f>
        <v>0.63892589903594454</v>
      </c>
      <c r="E84" s="20">
        <f>Model!$W$19*((drdp!B84+drdp!K84)*'MSXY-TI3S'!$B84+(drdp!E84+drdp!N84)*'MSXY-TI3S'!$C84+(drdp!H84+drdp!Q84)*'MSXY-TI3S'!$D84)</f>
        <v>-5.9336260444209843E-3</v>
      </c>
      <c r="F84" s="20">
        <f>Model!$W$19*((drdp!C84+drdp!L84)*'MSXY-TI3S'!$B84+(drdp!F84+drdp!O84)*'MSXY-TI3S'!$C84+(drdp!I84+drdp!R84)*'MSXY-TI3S'!$D84)</f>
        <v>-1.4108645080184553E-2</v>
      </c>
      <c r="G84" s="20">
        <f>Model!$W$19*((drdp!D84+drdp!M84)*'MSXY-TI3S'!$B84+(drdp!G84+drdp!P84)*'MSXY-TI3S'!$C84+(drdp!J84+drdp!S84)*'MSXY-TI3S'!$D84)</f>
        <v>0</v>
      </c>
      <c r="H84" s="18">
        <f>Model!$W$19*((drdp!B84)*'MSXY-TI3S'!$B84+(drdp!E84)*'MSXY-TI3S'!$C84+(drdp!H84)*'MSXY-TI3S'!$D84)</f>
        <v>-2.9668130222104921E-3</v>
      </c>
      <c r="I84" s="18">
        <f>Model!$W$19*((drdp!C84)*'MSXY-TI3S'!$B84+(drdp!F84)*'MSXY-TI3S'!$C84+(drdp!I84)*'MSXY-TI3S'!$D84)</f>
        <v>-7.0543225400922765E-3</v>
      </c>
      <c r="J84" s="18">
        <f>Model!$W$19*((drdp!D84)*'MSXY-TI3S'!$B84+(drdp!G84)*'MSXY-TI3S'!$C84+(drdp!J84)*'MSXY-TI3S'!$D84)</f>
        <v>0</v>
      </c>
      <c r="K84" s="21">
        <f>SUM(E$3:E83)+H84</f>
        <v>9.5908727572550506E-2</v>
      </c>
      <c r="L84" s="21">
        <f>SUM(F$3:F83)+I84</f>
        <v>-3.7487120938921911E-2</v>
      </c>
      <c r="M84" s="21">
        <f>SUM(G$3:G83)+J84</f>
        <v>0</v>
      </c>
      <c r="N84" s="21"/>
      <c r="O84" s="21"/>
      <c r="P84" s="21"/>
      <c r="Q84" s="19">
        <f t="shared" si="5"/>
        <v>9.19848402458571E-3</v>
      </c>
      <c r="R84" s="19">
        <f t="shared" si="5"/>
        <v>1.4052842362893576E-3</v>
      </c>
      <c r="S84" s="19">
        <f t="shared" si="5"/>
        <v>0</v>
      </c>
      <c r="T84" s="19">
        <f t="shared" si="6"/>
        <v>-3.5953420696103154E-3</v>
      </c>
      <c r="U84" s="19">
        <f t="shared" si="7"/>
        <v>0</v>
      </c>
      <c r="V84" s="19">
        <f t="shared" si="8"/>
        <v>0</v>
      </c>
    </row>
    <row r="85" spans="1:22" x14ac:dyDescent="0.25">
      <c r="A85" s="26">
        <f>Wellpath!E85</f>
        <v>7800</v>
      </c>
      <c r="B85" s="22">
        <v>0</v>
      </c>
      <c r="C85" s="22">
        <v>0</v>
      </c>
      <c r="D85" s="22">
        <f>(COS(Wellpath!$L85) * COS(Wellpath!$O85) * COS(Wellpath!$O85) - COS(Wellpath!$L85) * SIN(Wellpath!$O85) * SIN(Wellpath!$O85) - TAN(Dip) * SIN(Wellpath!$L85) * COS(Wellpath!$O85)) / 2</f>
        <v>0.72098595839969704</v>
      </c>
      <c r="E85" s="20">
        <f>Model!$W$19*((drdp!B85+drdp!K85)*'MSXY-TI3S'!$B85+(drdp!E85+drdp!N85)*'MSXY-TI3S'!$C85+(drdp!H85+drdp!Q85)*'MSXY-TI3S'!$D85)</f>
        <v>-5.080906030339857E-3</v>
      </c>
      <c r="F85" s="20">
        <f>Model!$W$19*((drdp!C85+drdp!L85)*'MSXY-TI3S'!$B85+(drdp!F85+drdp!O85)*'MSXY-TI3S'!$C85+(drdp!I85+drdp!R85)*'MSXY-TI3S'!$D85)</f>
        <v>-1.6796982274779076E-2</v>
      </c>
      <c r="G85" s="20">
        <f>Model!$W$19*((drdp!D85+drdp!M85)*'MSXY-TI3S'!$B85+(drdp!G85+drdp!P85)*'MSXY-TI3S'!$C85+(drdp!J85+drdp!S85)*'MSXY-TI3S'!$D85)</f>
        <v>0</v>
      </c>
      <c r="H85" s="18">
        <f>Model!$W$19*((drdp!B85)*'MSXY-TI3S'!$B85+(drdp!E85)*'MSXY-TI3S'!$C85+(drdp!H85)*'MSXY-TI3S'!$D85)</f>
        <v>-2.5404530151699285E-3</v>
      </c>
      <c r="I85" s="18">
        <f>Model!$W$19*((drdp!C85)*'MSXY-TI3S'!$B85+(drdp!F85)*'MSXY-TI3S'!$C85+(drdp!I85)*'MSXY-TI3S'!$D85)</f>
        <v>-8.3984911373895382E-3</v>
      </c>
      <c r="J85" s="18">
        <f>Model!$W$19*((drdp!D85)*'MSXY-TI3S'!$B85+(drdp!G85)*'MSXY-TI3S'!$C85+(drdp!J85)*'MSXY-TI3S'!$D85)</f>
        <v>0</v>
      </c>
      <c r="K85" s="21">
        <f>SUM(E$3:E84)+H85</f>
        <v>9.0401461535170091E-2</v>
      </c>
      <c r="L85" s="21">
        <f>SUM(F$3:F84)+I85</f>
        <v>-5.2939934616403728E-2</v>
      </c>
      <c r="M85" s="21">
        <f>SUM(G$3:G84)+J85</f>
        <v>0</v>
      </c>
      <c r="N85" s="21"/>
      <c r="O85" s="21"/>
      <c r="P85" s="21"/>
      <c r="Q85" s="19">
        <f t="shared" si="5"/>
        <v>8.1724242476948379E-3</v>
      </c>
      <c r="R85" s="19">
        <f t="shared" si="5"/>
        <v>2.8026366771891015E-3</v>
      </c>
      <c r="S85" s="19">
        <f t="shared" si="5"/>
        <v>0</v>
      </c>
      <c r="T85" s="19">
        <f t="shared" si="6"/>
        <v>-4.7858474628992408E-3</v>
      </c>
      <c r="U85" s="19">
        <f t="shared" si="7"/>
        <v>0</v>
      </c>
      <c r="V85" s="19">
        <f t="shared" si="8"/>
        <v>0</v>
      </c>
    </row>
    <row r="86" spans="1:22" x14ac:dyDescent="0.25">
      <c r="A86" s="26">
        <f>Wellpath!E86</f>
        <v>7900</v>
      </c>
      <c r="B86" s="22">
        <v>0</v>
      </c>
      <c r="C86" s="22">
        <v>0</v>
      </c>
      <c r="D86" s="22">
        <f>(COS(Wellpath!$L86) * COS(Wellpath!$O86) * COS(Wellpath!$O86) - COS(Wellpath!$L86) * SIN(Wellpath!$O86) * SIN(Wellpath!$O86) - TAN(Dip) * SIN(Wellpath!$L86) * COS(Wellpath!$O86)) / 2</f>
        <v>0.78380257974891765</v>
      </c>
      <c r="E86" s="20">
        <f>Model!$W$19*((drdp!B86+drdp!K86)*'MSXY-TI3S'!$B86+(drdp!E86+drdp!N86)*'MSXY-TI3S'!$C86+(drdp!H86+drdp!Q86)*'MSXY-TI3S'!$D86)</f>
        <v>-3.7548732861180933E-3</v>
      </c>
      <c r="F86" s="20">
        <f>Model!$W$19*((drdp!C86+drdp!L86)*'MSXY-TI3S'!$B86+(drdp!F86+drdp!O86)*'MSXY-TI3S'!$C86+(drdp!I86+drdp!R86)*'MSXY-TI3S'!$D86)</f>
        <v>-1.9156446038030111E-2</v>
      </c>
      <c r="G86" s="20">
        <f>Model!$W$19*((drdp!D86+drdp!M86)*'MSXY-TI3S'!$B86+(drdp!G86+drdp!P86)*'MSXY-TI3S'!$C86+(drdp!J86+drdp!S86)*'MSXY-TI3S'!$D86)</f>
        <v>0</v>
      </c>
      <c r="H86" s="18">
        <f>Model!$W$19*((drdp!B86)*'MSXY-TI3S'!$B86+(drdp!E86)*'MSXY-TI3S'!$C86+(drdp!H86)*'MSXY-TI3S'!$D86)</f>
        <v>-1.8774366430590467E-3</v>
      </c>
      <c r="I86" s="18">
        <f>Model!$W$19*((drdp!C86)*'MSXY-TI3S'!$B86+(drdp!F86)*'MSXY-TI3S'!$C86+(drdp!I86)*'MSXY-TI3S'!$D86)</f>
        <v>-9.5782230190150554E-3</v>
      </c>
      <c r="J86" s="18">
        <f>Model!$W$19*((drdp!D86)*'MSXY-TI3S'!$B86+(drdp!G86)*'MSXY-TI3S'!$C86+(drdp!J86)*'MSXY-TI3S'!$D86)</f>
        <v>0</v>
      </c>
      <c r="K86" s="21">
        <f>SUM(E$3:E85)+H86</f>
        <v>8.5983571876941126E-2</v>
      </c>
      <c r="L86" s="21">
        <f>SUM(F$3:F85)+I86</f>
        <v>-7.0916648772808316E-2</v>
      </c>
      <c r="M86" s="21">
        <f>SUM(G$3:G85)+J86</f>
        <v>0</v>
      </c>
      <c r="N86" s="21"/>
      <c r="O86" s="21"/>
      <c r="P86" s="21"/>
      <c r="Q86" s="19">
        <f t="shared" si="5"/>
        <v>7.3931746327171007E-3</v>
      </c>
      <c r="R86" s="19">
        <f t="shared" si="5"/>
        <v>5.0291710731658551E-3</v>
      </c>
      <c r="S86" s="19">
        <f t="shared" si="5"/>
        <v>0</v>
      </c>
      <c r="T86" s="19">
        <f t="shared" si="6"/>
        <v>-6.0976667670285525E-3</v>
      </c>
      <c r="U86" s="19">
        <f t="shared" si="7"/>
        <v>0</v>
      </c>
      <c r="V86" s="19">
        <f t="shared" si="8"/>
        <v>0</v>
      </c>
    </row>
    <row r="87" spans="1:22" x14ac:dyDescent="0.25">
      <c r="A87" s="26">
        <f>Wellpath!E87</f>
        <v>8000</v>
      </c>
      <c r="B87" s="22">
        <v>0</v>
      </c>
      <c r="C87" s="22">
        <v>0</v>
      </c>
      <c r="D87" s="22">
        <f>(COS(Wellpath!$L87) * COS(Wellpath!$O87) * COS(Wellpath!$O87) - COS(Wellpath!$L87) * SIN(Wellpath!$O87) * SIN(Wellpath!$O87) - TAN(Dip) * SIN(Wellpath!$L87) * COS(Wellpath!$O87)) / 2</f>
        <v>0.82727153372165774</v>
      </c>
      <c r="E87" s="20">
        <f>Model!$W$19*((drdp!B87+drdp!K87)*'MSXY-TI3S'!$B87+(drdp!E87+drdp!N87)*'MSXY-TI3S'!$C87+(drdp!H87+drdp!Q87)*'MSXY-TI3S'!$D87)</f>
        <v>-2.0889210041417578E-3</v>
      </c>
      <c r="F87" s="20">
        <f>Model!$W$19*((drdp!C87+drdp!L87)*'MSXY-TI3S'!$B87+(drdp!F87+drdp!O87)*'MSXY-TI3S'!$C87+(drdp!I87+drdp!R87)*'MSXY-TI3S'!$D87)</f>
        <v>-2.111471791059269E-2</v>
      </c>
      <c r="G87" s="20">
        <f>Model!$W$19*((drdp!D87+drdp!M87)*'MSXY-TI3S'!$B87+(drdp!G87+drdp!P87)*'MSXY-TI3S'!$C87+(drdp!J87+drdp!S87)*'MSXY-TI3S'!$D87)</f>
        <v>0</v>
      </c>
      <c r="H87" s="18">
        <f>Model!$W$19*((drdp!B87)*'MSXY-TI3S'!$B87+(drdp!E87)*'MSXY-TI3S'!$C87+(drdp!H87)*'MSXY-TI3S'!$D87)</f>
        <v>-1.0444605020708789E-3</v>
      </c>
      <c r="I87" s="18">
        <f>Model!$W$19*((drdp!C87)*'MSXY-TI3S'!$B87+(drdp!F87)*'MSXY-TI3S'!$C87+(drdp!I87)*'MSXY-TI3S'!$D87)</f>
        <v>-1.0557358955296345E-2</v>
      </c>
      <c r="J87" s="18">
        <f>Model!$W$19*((drdp!D87)*'MSXY-TI3S'!$B87+(drdp!G87)*'MSXY-TI3S'!$C87+(drdp!J87)*'MSXY-TI3S'!$D87)</f>
        <v>0</v>
      </c>
      <c r="K87" s="21">
        <f>SUM(E$3:E86)+H87</f>
        <v>8.3061674731811197E-2</v>
      </c>
      <c r="L87" s="21">
        <f>SUM(F$3:F86)+I87</f>
        <v>-9.1052230747119725E-2</v>
      </c>
      <c r="M87" s="21">
        <f>SUM(G$3:G86)+J87</f>
        <v>0</v>
      </c>
      <c r="N87" s="21"/>
      <c r="O87" s="21"/>
      <c r="P87" s="21"/>
      <c r="Q87" s="19">
        <f t="shared" si="5"/>
        <v>6.899241809253203E-3</v>
      </c>
      <c r="R87" s="19">
        <f t="shared" si="5"/>
        <v>8.2905087240267347E-3</v>
      </c>
      <c r="S87" s="19">
        <f t="shared" si="5"/>
        <v>0</v>
      </c>
      <c r="T87" s="19">
        <f t="shared" si="6"/>
        <v>-7.5629507739230772E-3</v>
      </c>
      <c r="U87" s="19">
        <f t="shared" si="7"/>
        <v>0</v>
      </c>
      <c r="V87" s="19">
        <f t="shared" si="8"/>
        <v>0</v>
      </c>
    </row>
    <row r="88" spans="1:22" x14ac:dyDescent="0.25">
      <c r="A88" s="26">
        <f>Wellpath!E88</f>
        <v>8100</v>
      </c>
      <c r="B88" s="22">
        <v>0</v>
      </c>
      <c r="C88" s="22">
        <v>0</v>
      </c>
      <c r="D88" s="22">
        <f>(COS(Wellpath!$L88) * COS(Wellpath!$O88) * COS(Wellpath!$O88) - COS(Wellpath!$L88) * SIN(Wellpath!$O88) * SIN(Wellpath!$O88) - TAN(Dip) * SIN(Wellpath!$L88) * COS(Wellpath!$O88)) / 2</f>
        <v>0.85285319131450987</v>
      </c>
      <c r="E88" s="20">
        <f>Model!$W$19*((drdp!B88+drdp!K88)*'MSXY-TI3S'!$B88+(drdp!E88+drdp!N88)*'MSXY-TI3S'!$C88+(drdp!H88+drdp!Q88)*'MSXY-TI3S'!$D88)</f>
        <v>-2.1332036922335897E-4</v>
      </c>
      <c r="F88" s="20">
        <f>Model!$W$19*((drdp!C88+drdp!L88)*'MSXY-TI3S'!$B88+(drdp!F88+drdp!O88)*'MSXY-TI3S'!$C88+(drdp!I88+drdp!R88)*'MSXY-TI3S'!$D88)</f>
        <v>-2.2633323979717172E-2</v>
      </c>
      <c r="G88" s="20">
        <f>Model!$W$19*((drdp!D88+drdp!M88)*'MSXY-TI3S'!$B88+(drdp!G88+drdp!P88)*'MSXY-TI3S'!$C88+(drdp!J88+drdp!S88)*'MSXY-TI3S'!$D88)</f>
        <v>0</v>
      </c>
      <c r="H88" s="18">
        <f>Model!$W$19*((drdp!B88)*'MSXY-TI3S'!$B88+(drdp!E88)*'MSXY-TI3S'!$C88+(drdp!H88)*'MSXY-TI3S'!$D88)</f>
        <v>-1.0666018461167948E-4</v>
      </c>
      <c r="I88" s="18">
        <f>Model!$W$19*((drdp!C88)*'MSXY-TI3S'!$B88+(drdp!F88)*'MSXY-TI3S'!$C88+(drdp!I88)*'MSXY-TI3S'!$D88)</f>
        <v>-1.1316661989858586E-2</v>
      </c>
      <c r="J88" s="18">
        <f>Model!$W$19*((drdp!D88)*'MSXY-TI3S'!$B88+(drdp!G88)*'MSXY-TI3S'!$C88+(drdp!J88)*'MSXY-TI3S'!$D88)</f>
        <v>0</v>
      </c>
      <c r="K88" s="21">
        <f>SUM(E$3:E87)+H88</f>
        <v>8.1910554045128633E-2</v>
      </c>
      <c r="L88" s="21">
        <f>SUM(F$3:F87)+I88</f>
        <v>-0.11292625169227466</v>
      </c>
      <c r="M88" s="21">
        <f>SUM(G$3:G87)+J88</f>
        <v>0</v>
      </c>
      <c r="N88" s="21"/>
      <c r="O88" s="21"/>
      <c r="P88" s="21"/>
      <c r="Q88" s="19">
        <f t="shared" si="5"/>
        <v>6.7093388639799384E-3</v>
      </c>
      <c r="R88" s="19">
        <f t="shared" si="5"/>
        <v>1.2752338321266965E-2</v>
      </c>
      <c r="S88" s="19">
        <f t="shared" si="5"/>
        <v>0</v>
      </c>
      <c r="T88" s="19">
        <f t="shared" si="6"/>
        <v>-9.2498518423538619E-3</v>
      </c>
      <c r="U88" s="19">
        <f t="shared" si="7"/>
        <v>0</v>
      </c>
      <c r="V88" s="19">
        <f t="shared" si="8"/>
        <v>0</v>
      </c>
    </row>
    <row r="89" spans="1:22" x14ac:dyDescent="0.25">
      <c r="A89" s="26">
        <f>Wellpath!E89</f>
        <v>8200</v>
      </c>
      <c r="B89" s="22">
        <v>0</v>
      </c>
      <c r="C89" s="22">
        <v>0</v>
      </c>
      <c r="D89" s="22">
        <f>(COS(Wellpath!$L89) * COS(Wellpath!$O89) * COS(Wellpath!$O89) - COS(Wellpath!$L89) * SIN(Wellpath!$O89) * SIN(Wellpath!$O89) - TAN(Dip) * SIN(Wellpath!$L89) * COS(Wellpath!$O89)) / 2</f>
        <v>0.86304744992544313</v>
      </c>
      <c r="E89" s="20">
        <f>Model!$W$19*((drdp!B89+drdp!K89)*'MSXY-TI3S'!$B89+(drdp!E89+drdp!N89)*'MSXY-TI3S'!$C89+(drdp!H89+drdp!Q89)*'MSXY-TI3S'!$D89)</f>
        <v>1.7498055671552376E-3</v>
      </c>
      <c r="F89" s="20">
        <f>Model!$W$19*((drdp!C89+drdp!L89)*'MSXY-TI3S'!$B89+(drdp!F89+drdp!O89)*'MSXY-TI3S'!$C89+(drdp!I89+drdp!R89)*'MSXY-TI3S'!$D89)</f>
        <v>-2.3714483326692112E-2</v>
      </c>
      <c r="G89" s="20">
        <f>Model!$W$19*((drdp!D89+drdp!M89)*'MSXY-TI3S'!$B89+(drdp!G89+drdp!P89)*'MSXY-TI3S'!$C89+(drdp!J89+drdp!S89)*'MSXY-TI3S'!$D89)</f>
        <v>0</v>
      </c>
      <c r="H89" s="18">
        <f>Model!$W$19*((drdp!B89)*'MSXY-TI3S'!$B89+(drdp!E89)*'MSXY-TI3S'!$C89+(drdp!H89)*'MSXY-TI3S'!$D89)</f>
        <v>8.749027835776188E-4</v>
      </c>
      <c r="I89" s="18">
        <f>Model!$W$19*((drdp!C89)*'MSXY-TI3S'!$B89+(drdp!F89)*'MSXY-TI3S'!$C89+(drdp!I89)*'MSXY-TI3S'!$D89)</f>
        <v>-1.1857241663346056E-2</v>
      </c>
      <c r="J89" s="18">
        <f>Model!$W$19*((drdp!D89)*'MSXY-TI3S'!$B89+(drdp!G89)*'MSXY-TI3S'!$C89+(drdp!J89)*'MSXY-TI3S'!$D89)</f>
        <v>0</v>
      </c>
      <c r="K89" s="21">
        <f>SUM(E$3:E88)+H89</f>
        <v>8.2678796644094568E-2</v>
      </c>
      <c r="L89" s="21">
        <f>SUM(F$3:F88)+I89</f>
        <v>-0.13610015534547931</v>
      </c>
      <c r="M89" s="21">
        <f>SUM(G$3:G88)+J89</f>
        <v>0</v>
      </c>
      <c r="N89" s="21"/>
      <c r="O89" s="21"/>
      <c r="P89" s="21"/>
      <c r="Q89" s="19">
        <f t="shared" si="5"/>
        <v>6.8357834145155432E-3</v>
      </c>
      <c r="R89" s="19">
        <f t="shared" si="5"/>
        <v>1.8523252285063602E-2</v>
      </c>
      <c r="S89" s="19">
        <f t="shared" si="5"/>
        <v>0</v>
      </c>
      <c r="T89" s="19">
        <f t="shared" si="6"/>
        <v>-1.1252597067038564E-2</v>
      </c>
      <c r="U89" s="19">
        <f t="shared" si="7"/>
        <v>0</v>
      </c>
      <c r="V89" s="19">
        <f t="shared" si="8"/>
        <v>0</v>
      </c>
    </row>
    <row r="90" spans="1:22" x14ac:dyDescent="0.25">
      <c r="A90" s="26">
        <f>Wellpath!E90</f>
        <v>8300</v>
      </c>
      <c r="B90" s="22">
        <v>0</v>
      </c>
      <c r="C90" s="22">
        <v>0</v>
      </c>
      <c r="D90" s="22">
        <f>(COS(Wellpath!$L90) * COS(Wellpath!$O90) * COS(Wellpath!$O90) - COS(Wellpath!$L90) * SIN(Wellpath!$O90) * SIN(Wellpath!$O90) - TAN(Dip) * SIN(Wellpath!$L90) * COS(Wellpath!$O90)) / 2</f>
        <v>0.86090517811387757</v>
      </c>
      <c r="E90" s="20">
        <f>Model!$W$19*((drdp!B90+drdp!K90)*'MSXY-TI3S'!$B90+(drdp!E90+drdp!N90)*'MSXY-TI3S'!$C90+(drdp!H90+drdp!Q90)*'MSXY-TI3S'!$D90)</f>
        <v>3.7030001810477871E-3</v>
      </c>
      <c r="F90" s="20">
        <f>Model!$W$19*((drdp!C90+drdp!L90)*'MSXY-TI3S'!$B90+(drdp!F90+drdp!O90)*'MSXY-TI3S'!$C90+(drdp!I90+drdp!R90)*'MSXY-TI3S'!$D90)</f>
        <v>-2.4398537723876332E-2</v>
      </c>
      <c r="G90" s="20">
        <f>Model!$W$19*((drdp!D90+drdp!M90)*'MSXY-TI3S'!$B90+(drdp!G90+drdp!P90)*'MSXY-TI3S'!$C90+(drdp!J90+drdp!S90)*'MSXY-TI3S'!$D90)</f>
        <v>0</v>
      </c>
      <c r="H90" s="18">
        <f>Model!$W$19*((drdp!B90)*'MSXY-TI3S'!$B90+(drdp!E90)*'MSXY-TI3S'!$C90+(drdp!H90)*'MSXY-TI3S'!$D90)</f>
        <v>1.8515000905238936E-3</v>
      </c>
      <c r="I90" s="18">
        <f>Model!$W$19*((drdp!C90)*'MSXY-TI3S'!$B90+(drdp!F90)*'MSXY-TI3S'!$C90+(drdp!I90)*'MSXY-TI3S'!$D90)</f>
        <v>-1.2199268861938166E-2</v>
      </c>
      <c r="J90" s="18">
        <f>Model!$W$19*((drdp!D90)*'MSXY-TI3S'!$B90+(drdp!G90)*'MSXY-TI3S'!$C90+(drdp!J90)*'MSXY-TI3S'!$D90)</f>
        <v>0</v>
      </c>
      <c r="K90" s="21">
        <f>SUM(E$3:E89)+H90</f>
        <v>8.5405199518196084E-2</v>
      </c>
      <c r="L90" s="21">
        <f>SUM(F$3:F89)+I90</f>
        <v>-0.16015666587076355</v>
      </c>
      <c r="M90" s="21">
        <f>SUM(G$3:G89)+J90</f>
        <v>0</v>
      </c>
      <c r="N90" s="21"/>
      <c r="O90" s="21"/>
      <c r="P90" s="21"/>
      <c r="Q90" s="19">
        <f t="shared" si="5"/>
        <v>7.2940481047428811E-3</v>
      </c>
      <c r="R90" s="19">
        <f t="shared" si="5"/>
        <v>2.5650157622839398E-2</v>
      </c>
      <c r="S90" s="19">
        <f t="shared" si="5"/>
        <v>0</v>
      </c>
      <c r="T90" s="19">
        <f t="shared" si="6"/>
        <v>-1.3678212002861626E-2</v>
      </c>
      <c r="U90" s="19">
        <f t="shared" si="7"/>
        <v>0</v>
      </c>
      <c r="V90" s="19">
        <f t="shared" si="8"/>
        <v>0</v>
      </c>
    </row>
    <row r="91" spans="1:22" x14ac:dyDescent="0.25">
      <c r="A91" s="26">
        <f>Wellpath!E91</f>
        <v>8400</v>
      </c>
      <c r="B91" s="22">
        <v>0</v>
      </c>
      <c r="C91" s="22">
        <v>0</v>
      </c>
      <c r="D91" s="22">
        <f>(COS(Wellpath!$L91) * COS(Wellpath!$O91) * COS(Wellpath!$O91) - COS(Wellpath!$L91) * SIN(Wellpath!$O91) * SIN(Wellpath!$O91) - TAN(Dip) * SIN(Wellpath!$L91) * COS(Wellpath!$O91)) / 2</f>
        <v>0.84951290987569861</v>
      </c>
      <c r="E91" s="20">
        <f>Model!$W$19*((drdp!B91+drdp!K91)*'MSXY-TI3S'!$B91+(drdp!E91+drdp!N91)*'MSXY-TI3S'!$C91+(drdp!H91+drdp!Q91)*'MSXY-TI3S'!$D91)</f>
        <v>5.5717677041030624E-3</v>
      </c>
      <c r="F91" s="20">
        <f>Model!$W$19*((drdp!C91+drdp!L91)*'MSXY-TI3S'!$B91+(drdp!F91+drdp!O91)*'MSXY-TI3S'!$C91+(drdp!I91+drdp!R91)*'MSXY-TI3S'!$D91)</f>
        <v>-2.4744018945327045E-2</v>
      </c>
      <c r="G91" s="20">
        <f>Model!$W$19*((drdp!D91+drdp!M91)*'MSXY-TI3S'!$B91+(drdp!G91+drdp!P91)*'MSXY-TI3S'!$C91+(drdp!J91+drdp!S91)*'MSXY-TI3S'!$D91)</f>
        <v>0</v>
      </c>
      <c r="H91" s="18">
        <f>Model!$W$19*((drdp!B91)*'MSXY-TI3S'!$B91+(drdp!E91)*'MSXY-TI3S'!$C91+(drdp!H91)*'MSXY-TI3S'!$D91)</f>
        <v>2.7858838520515312E-3</v>
      </c>
      <c r="I91" s="18">
        <f>Model!$W$19*((drdp!C91)*'MSXY-TI3S'!$B91+(drdp!F91)*'MSXY-TI3S'!$C91+(drdp!I91)*'MSXY-TI3S'!$D91)</f>
        <v>-1.2372009472663523E-2</v>
      </c>
      <c r="J91" s="18">
        <f>Model!$W$19*((drdp!D91)*'MSXY-TI3S'!$B91+(drdp!G91)*'MSXY-TI3S'!$C91+(drdp!J91)*'MSXY-TI3S'!$D91)</f>
        <v>0</v>
      </c>
      <c r="K91" s="21">
        <f>SUM(E$3:E90)+H91</f>
        <v>9.00425834607715E-2</v>
      </c>
      <c r="L91" s="21">
        <f>SUM(F$3:F90)+I91</f>
        <v>-0.18472794420536526</v>
      </c>
      <c r="M91" s="21">
        <f>SUM(G$3:G90)+J91</f>
        <v>0</v>
      </c>
      <c r="N91" s="21"/>
      <c r="O91" s="21"/>
      <c r="P91" s="21"/>
      <c r="Q91" s="19">
        <f t="shared" si="5"/>
        <v>8.107666836290002E-3</v>
      </c>
      <c r="R91" s="19">
        <f t="shared" si="5"/>
        <v>3.4124413370340542E-2</v>
      </c>
      <c r="S91" s="19">
        <f t="shared" si="5"/>
        <v>0</v>
      </c>
      <c r="T91" s="19">
        <f t="shared" si="6"/>
        <v>-1.6633381333648341E-2</v>
      </c>
      <c r="U91" s="19">
        <f t="shared" si="7"/>
        <v>0</v>
      </c>
      <c r="V91" s="19">
        <f t="shared" si="8"/>
        <v>0</v>
      </c>
    </row>
    <row r="92" spans="1:22" x14ac:dyDescent="0.25">
      <c r="A92" s="26">
        <f>Wellpath!E92</f>
        <v>8500</v>
      </c>
      <c r="B92" s="22">
        <v>0</v>
      </c>
      <c r="C92" s="22">
        <v>0</v>
      </c>
      <c r="D92" s="22">
        <f>(COS(Wellpath!$L92) * COS(Wellpath!$O92) * COS(Wellpath!$O92) - COS(Wellpath!$L92) * SIN(Wellpath!$O92) * SIN(Wellpath!$O92) - TAN(Dip) * SIN(Wellpath!$L92) * COS(Wellpath!$O92)) / 2</f>
        <v>0.83147464631025514</v>
      </c>
      <c r="E92" s="20">
        <f>Model!$W$19*((drdp!B92+drdp!K92)*'MSXY-TI3S'!$B92+(drdp!E92+drdp!N92)*'MSXY-TI3S'!$C92+(drdp!H92+drdp!Q92)*'MSXY-TI3S'!$D92)</f>
        <v>7.3137830938446004E-3</v>
      </c>
      <c r="F92" s="20">
        <f>Model!$W$19*((drdp!C92+drdp!L92)*'MSXY-TI3S'!$B92+(drdp!F92+drdp!O92)*'MSXY-TI3S'!$C92+(drdp!I92+drdp!R92)*'MSXY-TI3S'!$D92)</f>
        <v>-2.4802149749150959E-2</v>
      </c>
      <c r="G92" s="20">
        <f>Model!$W$19*((drdp!D92+drdp!M92)*'MSXY-TI3S'!$B92+(drdp!G92+drdp!P92)*'MSXY-TI3S'!$C92+(drdp!J92+drdp!S92)*'MSXY-TI3S'!$D92)</f>
        <v>0</v>
      </c>
      <c r="H92" s="18">
        <f>Model!$W$19*((drdp!B92)*'MSXY-TI3S'!$B92+(drdp!E92)*'MSXY-TI3S'!$C92+(drdp!H92)*'MSXY-TI3S'!$D92)</f>
        <v>3.6568915469223002E-3</v>
      </c>
      <c r="I92" s="18">
        <f>Model!$W$19*((drdp!C92)*'MSXY-TI3S'!$B92+(drdp!F92)*'MSXY-TI3S'!$C92+(drdp!I92)*'MSXY-TI3S'!$D92)</f>
        <v>-1.240107487457548E-2</v>
      </c>
      <c r="J92" s="18">
        <f>Model!$W$19*((drdp!D92)*'MSXY-TI3S'!$B92+(drdp!G92)*'MSXY-TI3S'!$C92+(drdp!J92)*'MSXY-TI3S'!$D92)</f>
        <v>0</v>
      </c>
      <c r="K92" s="21">
        <f>SUM(E$3:E91)+H92</f>
        <v>9.6485358859745324E-2</v>
      </c>
      <c r="L92" s="21">
        <f>SUM(F$3:F91)+I92</f>
        <v>-0.20950102855260425</v>
      </c>
      <c r="M92" s="21">
        <f>SUM(G$3:G91)+J92</f>
        <v>0</v>
      </c>
      <c r="N92" s="21"/>
      <c r="O92" s="21"/>
      <c r="P92" s="21"/>
      <c r="Q92" s="19">
        <f t="shared" si="5"/>
        <v>9.3094244742938353E-3</v>
      </c>
      <c r="R92" s="19">
        <f t="shared" si="5"/>
        <v>4.3890680964599096E-2</v>
      </c>
      <c r="S92" s="19">
        <f t="shared" si="5"/>
        <v>0</v>
      </c>
      <c r="T92" s="19">
        <f t="shared" si="6"/>
        <v>-2.0213781921383771E-2</v>
      </c>
      <c r="U92" s="19">
        <f t="shared" si="7"/>
        <v>0</v>
      </c>
      <c r="V92" s="19">
        <f t="shared" si="8"/>
        <v>0</v>
      </c>
    </row>
    <row r="93" spans="1:22" x14ac:dyDescent="0.25">
      <c r="A93" s="26">
        <f>Wellpath!E93</f>
        <v>8600</v>
      </c>
      <c r="B93" s="22">
        <v>0</v>
      </c>
      <c r="C93" s="22">
        <v>0</v>
      </c>
      <c r="D93" s="22">
        <f>(COS(Wellpath!$L93) * COS(Wellpath!$O93) * COS(Wellpath!$O93) - COS(Wellpath!$L93) * SIN(Wellpath!$O93) * SIN(Wellpath!$O93) - TAN(Dip) * SIN(Wellpath!$L93) * COS(Wellpath!$O93)) / 2</f>
        <v>0.80905438459620793</v>
      </c>
      <c r="E93" s="20">
        <f>Model!$W$19*((drdp!B93+drdp!K93)*'MSXY-TI3S'!$B93+(drdp!E93+drdp!N93)*'MSXY-TI3S'!$C93+(drdp!H93+drdp!Q93)*'MSXY-TI3S'!$D93)</f>
        <v>8.9096836515059306E-3</v>
      </c>
      <c r="F93" s="20">
        <f>Model!$W$19*((drdp!C93+drdp!L93)*'MSXY-TI3S'!$B93+(drdp!F93+drdp!O93)*'MSXY-TI3S'!$C93+(drdp!I93+drdp!R93)*'MSXY-TI3S'!$D93)</f>
        <v>-2.4639599004054425E-2</v>
      </c>
      <c r="G93" s="20">
        <f>Model!$W$19*((drdp!D93+drdp!M93)*'MSXY-TI3S'!$B93+(drdp!G93+drdp!P93)*'MSXY-TI3S'!$C93+(drdp!J93+drdp!S93)*'MSXY-TI3S'!$D93)</f>
        <v>0</v>
      </c>
      <c r="H93" s="18">
        <f>Model!$W$19*((drdp!B93)*'MSXY-TI3S'!$B93+(drdp!E93)*'MSXY-TI3S'!$C93+(drdp!H93)*'MSXY-TI3S'!$D93)</f>
        <v>4.4548418257529653E-3</v>
      </c>
      <c r="I93" s="18">
        <f>Model!$W$19*((drdp!C93)*'MSXY-TI3S'!$B93+(drdp!F93)*'MSXY-TI3S'!$C93+(drdp!I93)*'MSXY-TI3S'!$D93)</f>
        <v>-1.2319799502027213E-2</v>
      </c>
      <c r="J93" s="18">
        <f>Model!$W$19*((drdp!D93)*'MSXY-TI3S'!$B93+(drdp!G93)*'MSXY-TI3S'!$C93+(drdp!J93)*'MSXY-TI3S'!$D93)</f>
        <v>0</v>
      </c>
      <c r="K93" s="21">
        <f>SUM(E$3:E92)+H93</f>
        <v>0.1045970922324206</v>
      </c>
      <c r="L93" s="21">
        <f>SUM(F$3:F92)+I93</f>
        <v>-0.23422190292920694</v>
      </c>
      <c r="M93" s="21">
        <f>SUM(G$3:G92)+J93</f>
        <v>0</v>
      </c>
      <c r="N93" s="21"/>
      <c r="O93" s="21"/>
      <c r="P93" s="21"/>
      <c r="Q93" s="19">
        <f t="shared" si="5"/>
        <v>1.0940551703477502E-2</v>
      </c>
      <c r="R93" s="19">
        <f t="shared" si="5"/>
        <v>5.4859899811778842E-2</v>
      </c>
      <c r="S93" s="19">
        <f t="shared" si="5"/>
        <v>0</v>
      </c>
      <c r="T93" s="19">
        <f t="shared" si="6"/>
        <v>-2.4498929983539322E-2</v>
      </c>
      <c r="U93" s="19">
        <f t="shared" si="7"/>
        <v>0</v>
      </c>
      <c r="V93" s="19">
        <f t="shared" si="8"/>
        <v>0</v>
      </c>
    </row>
    <row r="94" spans="1:22" x14ac:dyDescent="0.25">
      <c r="A94" s="26">
        <f>Wellpath!E94</f>
        <v>8700</v>
      </c>
      <c r="B94" s="22">
        <v>0</v>
      </c>
      <c r="C94" s="22">
        <v>0</v>
      </c>
      <c r="D94" s="22">
        <f>(COS(Wellpath!$L94) * COS(Wellpath!$O94) * COS(Wellpath!$O94) - COS(Wellpath!$L94) * SIN(Wellpath!$O94) * SIN(Wellpath!$O94) - TAN(Dip) * SIN(Wellpath!$L94) * COS(Wellpath!$O94)) / 2</f>
        <v>0.78390371676284931</v>
      </c>
      <c r="E94" s="20">
        <f>Model!$W$19*((drdp!B94+drdp!K94)*'MSXY-TI3S'!$B94+(drdp!E94+drdp!N94)*'MSXY-TI3S'!$C94+(drdp!H94+drdp!Q94)*'MSXY-TI3S'!$D94)</f>
        <v>1.0349698335878376E-2</v>
      </c>
      <c r="F94" s="20">
        <f>Model!$W$19*((drdp!C94+drdp!L94)*'MSXY-TI3S'!$B94+(drdp!F94+drdp!O94)*'MSXY-TI3S'!$C94+(drdp!I94+drdp!R94)*'MSXY-TI3S'!$D94)</f>
        <v>-2.4299776705675791E-2</v>
      </c>
      <c r="G94" s="20">
        <f>Model!$W$19*((drdp!D94+drdp!M94)*'MSXY-TI3S'!$B94+(drdp!G94+drdp!P94)*'MSXY-TI3S'!$C94+(drdp!J94+drdp!S94)*'MSXY-TI3S'!$D94)</f>
        <v>0</v>
      </c>
      <c r="H94" s="18">
        <f>Model!$W$19*((drdp!B94)*'MSXY-TI3S'!$B94+(drdp!E94)*'MSXY-TI3S'!$C94+(drdp!H94)*'MSXY-TI3S'!$D94)</f>
        <v>5.1748491679391882E-3</v>
      </c>
      <c r="I94" s="18">
        <f>Model!$W$19*((drdp!C94)*'MSXY-TI3S'!$B94+(drdp!F94)*'MSXY-TI3S'!$C94+(drdp!I94)*'MSXY-TI3S'!$D94)</f>
        <v>-1.2149888352837895E-2</v>
      </c>
      <c r="J94" s="18">
        <f>Model!$W$19*((drdp!D94)*'MSXY-TI3S'!$B94+(drdp!G94)*'MSXY-TI3S'!$C94+(drdp!J94)*'MSXY-TI3S'!$D94)</f>
        <v>0</v>
      </c>
      <c r="K94" s="21">
        <f>SUM(E$3:E93)+H94</f>
        <v>0.11422678322611275</v>
      </c>
      <c r="L94" s="21">
        <f>SUM(F$3:F93)+I94</f>
        <v>-0.25869159078407206</v>
      </c>
      <c r="M94" s="21">
        <f>SUM(G$3:G93)+J94</f>
        <v>0</v>
      </c>
      <c r="N94" s="21"/>
      <c r="O94" s="21"/>
      <c r="P94" s="21"/>
      <c r="Q94" s="19">
        <f t="shared" si="5"/>
        <v>1.3047758006185354E-2</v>
      </c>
      <c r="R94" s="19">
        <f t="shared" si="5"/>
        <v>6.6921339142393788E-2</v>
      </c>
      <c r="S94" s="19">
        <f t="shared" si="5"/>
        <v>0</v>
      </c>
      <c r="T94" s="19">
        <f t="shared" si="6"/>
        <v>-2.9549508262910466E-2</v>
      </c>
      <c r="U94" s="19">
        <f t="shared" si="7"/>
        <v>0</v>
      </c>
      <c r="V94" s="19">
        <f t="shared" si="8"/>
        <v>0</v>
      </c>
    </row>
    <row r="95" spans="1:22" x14ac:dyDescent="0.25">
      <c r="A95" s="26">
        <f>Wellpath!E95</f>
        <v>8800</v>
      </c>
      <c r="B95" s="22">
        <v>0</v>
      </c>
      <c r="C95" s="22">
        <v>0</v>
      </c>
      <c r="D95" s="22">
        <f>(COS(Wellpath!$L95) * COS(Wellpath!$O95) * COS(Wellpath!$O95) - COS(Wellpath!$L95) * SIN(Wellpath!$O95) * SIN(Wellpath!$O95) - TAN(Dip) * SIN(Wellpath!$L95) * COS(Wellpath!$O95)) / 2</f>
        <v>0.75732095642040287</v>
      </c>
      <c r="E95" s="20">
        <f>Model!$W$19*((drdp!B95+drdp!K95)*'MSXY-TI3S'!$B95+(drdp!E95+drdp!N95)*'MSXY-TI3S'!$C95+(drdp!H95+drdp!Q95)*'MSXY-TI3S'!$D95)</f>
        <v>1.1627179416073604E-2</v>
      </c>
      <c r="F95" s="20">
        <f>Model!$W$19*((drdp!C95+drdp!L95)*'MSXY-TI3S'!$B95+(drdp!F95+drdp!O95)*'MSXY-TI3S'!$C95+(drdp!I95+drdp!R95)*'MSXY-TI3S'!$D95)</f>
        <v>-2.3818145537694537E-2</v>
      </c>
      <c r="G95" s="20">
        <f>Model!$W$19*((drdp!D95+drdp!M95)*'MSXY-TI3S'!$B95+(drdp!G95+drdp!P95)*'MSXY-TI3S'!$C95+(drdp!J95+drdp!S95)*'MSXY-TI3S'!$D95)</f>
        <v>0</v>
      </c>
      <c r="H95" s="18">
        <f>Model!$W$19*((drdp!B95)*'MSXY-TI3S'!$B95+(drdp!E95)*'MSXY-TI3S'!$C95+(drdp!H95)*'MSXY-TI3S'!$D95)</f>
        <v>5.813589708036802E-3</v>
      </c>
      <c r="I95" s="18">
        <f>Model!$W$19*((drdp!C95)*'MSXY-TI3S'!$B95+(drdp!F95)*'MSXY-TI3S'!$C95+(drdp!I95)*'MSXY-TI3S'!$D95)</f>
        <v>-1.1909072768847269E-2</v>
      </c>
      <c r="J95" s="18">
        <f>Model!$W$19*((drdp!D95)*'MSXY-TI3S'!$B95+(drdp!G95)*'MSXY-TI3S'!$C95+(drdp!J95)*'MSXY-TI3S'!$D95)</f>
        <v>0</v>
      </c>
      <c r="K95" s="21">
        <f>SUM(E$3:E94)+H95</f>
        <v>0.12521522210208874</v>
      </c>
      <c r="L95" s="21">
        <f>SUM(F$3:F94)+I95</f>
        <v>-0.28275055190575721</v>
      </c>
      <c r="M95" s="21">
        <f>SUM(G$3:G94)+J95</f>
        <v>0</v>
      </c>
      <c r="N95" s="21"/>
      <c r="O95" s="21"/>
      <c r="P95" s="21"/>
      <c r="Q95" s="19">
        <f t="shared" si="5"/>
        <v>1.5678851846075412E-2</v>
      </c>
      <c r="R95" s="19">
        <f t="shared" si="5"/>
        <v>7.9947874603010297E-2</v>
      </c>
      <c r="S95" s="19">
        <f t="shared" si="5"/>
        <v>0</v>
      </c>
      <c r="T95" s="19">
        <f t="shared" si="6"/>
        <v>-3.5404673156367562E-2</v>
      </c>
      <c r="U95" s="19">
        <f t="shared" si="7"/>
        <v>0</v>
      </c>
      <c r="V95" s="19">
        <f t="shared" si="8"/>
        <v>0</v>
      </c>
    </row>
    <row r="96" spans="1:22" x14ac:dyDescent="0.25">
      <c r="A96" s="26">
        <f>Wellpath!E96</f>
        <v>8900</v>
      </c>
      <c r="B96" s="22">
        <v>0</v>
      </c>
      <c r="C96" s="22">
        <v>0</v>
      </c>
      <c r="D96" s="22">
        <f>(COS(Wellpath!$L96) * COS(Wellpath!$O96) * COS(Wellpath!$O96) - COS(Wellpath!$L96) * SIN(Wellpath!$O96) * SIN(Wellpath!$O96) - TAN(Dip) * SIN(Wellpath!$L96) * COS(Wellpath!$O96)) / 2</f>
        <v>0.73045581448467767</v>
      </c>
      <c r="E96" s="20">
        <f>Model!$W$19*((drdp!B96+drdp!K96)*'MSXY-TI3S'!$B96+(drdp!E96+drdp!N96)*'MSXY-TI3S'!$C96+(drdp!H96+drdp!Q96)*'MSXY-TI3S'!$D96)</f>
        <v>1.2753182882798563E-2</v>
      </c>
      <c r="F96" s="20">
        <f>Model!$W$19*((drdp!C96+drdp!L96)*'MSXY-TI3S'!$B96+(drdp!F96+drdp!O96)*'MSXY-TI3S'!$C96+(drdp!I96+drdp!R96)*'MSXY-TI3S'!$D96)</f>
        <v>-2.324598280932922E-2</v>
      </c>
      <c r="G96" s="20">
        <f>Model!$W$19*((drdp!D96+drdp!M96)*'MSXY-TI3S'!$B96+(drdp!G96+drdp!P96)*'MSXY-TI3S'!$C96+(drdp!J96+drdp!S96)*'MSXY-TI3S'!$D96)</f>
        <v>0</v>
      </c>
      <c r="H96" s="18">
        <f>Model!$W$19*((drdp!B96)*'MSXY-TI3S'!$B96+(drdp!E96)*'MSXY-TI3S'!$C96+(drdp!H96)*'MSXY-TI3S'!$D96)</f>
        <v>6.3765914413992817E-3</v>
      </c>
      <c r="I96" s="18">
        <f>Model!$W$19*((drdp!C96)*'MSXY-TI3S'!$B96+(drdp!F96)*'MSXY-TI3S'!$C96+(drdp!I96)*'MSXY-TI3S'!$D96)</f>
        <v>-1.162299140466461E-2</v>
      </c>
      <c r="J96" s="18">
        <f>Model!$W$19*((drdp!D96)*'MSXY-TI3S'!$B96+(drdp!G96)*'MSXY-TI3S'!$C96+(drdp!J96)*'MSXY-TI3S'!$D96)</f>
        <v>0</v>
      </c>
      <c r="K96" s="21">
        <f>SUM(E$3:E95)+H96</f>
        <v>0.13740540325152484</v>
      </c>
      <c r="L96" s="21">
        <f>SUM(F$3:F95)+I96</f>
        <v>-0.30628261607926904</v>
      </c>
      <c r="M96" s="21">
        <f>SUM(G$3:G95)+J96</f>
        <v>0</v>
      </c>
      <c r="N96" s="21"/>
      <c r="O96" s="21"/>
      <c r="P96" s="21"/>
      <c r="Q96" s="19">
        <f t="shared" si="5"/>
        <v>1.8880244842714153E-2</v>
      </c>
      <c r="R96" s="19">
        <f t="shared" si="5"/>
        <v>9.3809040912360919E-2</v>
      </c>
      <c r="S96" s="19">
        <f t="shared" si="5"/>
        <v>0</v>
      </c>
      <c r="T96" s="19">
        <f t="shared" si="6"/>
        <v>-4.2084886371303927E-2</v>
      </c>
      <c r="U96" s="19">
        <f t="shared" si="7"/>
        <v>0</v>
      </c>
      <c r="V96" s="19">
        <f t="shared" si="8"/>
        <v>0</v>
      </c>
    </row>
    <row r="97" spans="1:22" x14ac:dyDescent="0.25">
      <c r="A97" s="26">
        <f>Wellpath!E97</f>
        <v>9000</v>
      </c>
      <c r="B97" s="22">
        <v>0</v>
      </c>
      <c r="C97" s="22">
        <v>0</v>
      </c>
      <c r="D97" s="22">
        <f>(COS(Wellpath!$L97) * COS(Wellpath!$O97) * COS(Wellpath!$O97) - COS(Wellpath!$L97) * SIN(Wellpath!$O97) * SIN(Wellpath!$O97) - TAN(Dip) * SIN(Wellpath!$L97) * COS(Wellpath!$O97)) / 2</f>
        <v>0.70371714941040664</v>
      </c>
      <c r="E97" s="20">
        <f>Model!$W$19*((drdp!B97+drdp!K97)*'MSXY-TI3S'!$B97+(drdp!E97+drdp!N97)*'MSXY-TI3S'!$C97+(drdp!H97+drdp!Q97)*'MSXY-TI3S'!$D97)</f>
        <v>1.3737721767897207E-2</v>
      </c>
      <c r="F97" s="20">
        <f>Model!$W$19*((drdp!C97+drdp!L97)*'MSXY-TI3S'!$B97+(drdp!F97+drdp!O97)*'MSXY-TI3S'!$C97+(drdp!I97+drdp!R97)*'MSXY-TI3S'!$D97)</f>
        <v>-2.2594582955804493E-2</v>
      </c>
      <c r="G97" s="20">
        <f>Model!$W$19*((drdp!D97+drdp!M97)*'MSXY-TI3S'!$B97+(drdp!G97+drdp!P97)*'MSXY-TI3S'!$C97+(drdp!J97+drdp!S97)*'MSXY-TI3S'!$D97)</f>
        <v>0</v>
      </c>
      <c r="H97" s="18">
        <f>Model!$W$19*((drdp!B97)*'MSXY-TI3S'!$B97+(drdp!E97)*'MSXY-TI3S'!$C97+(drdp!H97)*'MSXY-TI3S'!$D97)</f>
        <v>6.8688608839486036E-3</v>
      </c>
      <c r="I97" s="18">
        <f>Model!$W$19*((drdp!C97)*'MSXY-TI3S'!$B97+(drdp!F97)*'MSXY-TI3S'!$C97+(drdp!I97)*'MSXY-TI3S'!$D97)</f>
        <v>-1.1297291477902247E-2</v>
      </c>
      <c r="J97" s="18">
        <f>Model!$W$19*((drdp!D97)*'MSXY-TI3S'!$B97+(drdp!G97)*'MSXY-TI3S'!$C97+(drdp!J97)*'MSXY-TI3S'!$D97)</f>
        <v>0</v>
      </c>
      <c r="K97" s="21">
        <f>SUM(E$3:E96)+H97</f>
        <v>0.15065085557687272</v>
      </c>
      <c r="L97" s="21">
        <f>SUM(F$3:F96)+I97</f>
        <v>-0.32920289896183591</v>
      </c>
      <c r="M97" s="21">
        <f>SUM(G$3:G96)+J97</f>
        <v>0</v>
      </c>
      <c r="N97" s="21"/>
      <c r="O97" s="21"/>
      <c r="P97" s="21"/>
      <c r="Q97" s="19">
        <f t="shared" si="5"/>
        <v>2.2695680286043761E-2</v>
      </c>
      <c r="R97" s="19">
        <f t="shared" si="5"/>
        <v>0.10837454868487674</v>
      </c>
      <c r="S97" s="19">
        <f t="shared" si="5"/>
        <v>0</v>
      </c>
      <c r="T97" s="19">
        <f t="shared" si="6"/>
        <v>-4.9594698386987365E-2</v>
      </c>
      <c r="U97" s="19">
        <f t="shared" si="7"/>
        <v>0</v>
      </c>
      <c r="V97" s="19">
        <f t="shared" si="8"/>
        <v>0</v>
      </c>
    </row>
    <row r="98" spans="1:22" x14ac:dyDescent="0.25">
      <c r="A98" s="26">
        <f>Wellpath!E98</f>
        <v>9100</v>
      </c>
      <c r="B98" s="22">
        <v>0</v>
      </c>
      <c r="C98" s="22">
        <v>0</v>
      </c>
      <c r="D98" s="22">
        <f>(COS(Wellpath!$L98) * COS(Wellpath!$O98) * COS(Wellpath!$O98) - COS(Wellpath!$L98) * SIN(Wellpath!$O98) * SIN(Wellpath!$O98) - TAN(Dip) * SIN(Wellpath!$L98) * COS(Wellpath!$O98)) / 2</f>
        <v>0.67772978571038833</v>
      </c>
      <c r="E98" s="20">
        <f>Model!$W$19*((drdp!B98+drdp!K98)*'MSXY-TI3S'!$B98+(drdp!E98+drdp!N98)*'MSXY-TI3S'!$C98+(drdp!H98+drdp!Q98)*'MSXY-TI3S'!$D98)</f>
        <v>1.4589805778319689E-2</v>
      </c>
      <c r="F98" s="20">
        <f>Model!$W$19*((drdp!C98+drdp!L98)*'MSXY-TI3S'!$B98+(drdp!F98+drdp!O98)*'MSXY-TI3S'!$C98+(drdp!I98+drdp!R98)*'MSXY-TI3S'!$D98)</f>
        <v>-2.1893042552098781E-2</v>
      </c>
      <c r="G98" s="20">
        <f>Model!$W$19*((drdp!D98+drdp!M98)*'MSXY-TI3S'!$B98+(drdp!G98+drdp!P98)*'MSXY-TI3S'!$C98+(drdp!J98+drdp!S98)*'MSXY-TI3S'!$D98)</f>
        <v>0</v>
      </c>
      <c r="H98" s="18">
        <f>Model!$W$19*((drdp!B98)*'MSXY-TI3S'!$B98+(drdp!E98)*'MSXY-TI3S'!$C98+(drdp!H98)*'MSXY-TI3S'!$D98)</f>
        <v>7.2949028891598445E-3</v>
      </c>
      <c r="I98" s="18">
        <f>Model!$W$19*((drdp!C98)*'MSXY-TI3S'!$B98+(drdp!F98)*'MSXY-TI3S'!$C98+(drdp!I98)*'MSXY-TI3S'!$D98)</f>
        <v>-1.0946521276049391E-2</v>
      </c>
      <c r="J98" s="18">
        <f>Model!$W$19*((drdp!D98)*'MSXY-TI3S'!$B98+(drdp!G98)*'MSXY-TI3S'!$C98+(drdp!J98)*'MSXY-TI3S'!$D98)</f>
        <v>0</v>
      </c>
      <c r="K98" s="21">
        <f>SUM(E$3:E97)+H98</f>
        <v>0.16481461934998115</v>
      </c>
      <c r="L98" s="21">
        <f>SUM(F$3:F97)+I98</f>
        <v>-0.35144671171578751</v>
      </c>
      <c r="M98" s="21">
        <f>SUM(G$3:G97)+J98</f>
        <v>0</v>
      </c>
      <c r="N98" s="21"/>
      <c r="O98" s="21"/>
      <c r="P98" s="21"/>
      <c r="Q98" s="19">
        <f t="shared" si="5"/>
        <v>2.716385875147918E-2</v>
      </c>
      <c r="R98" s="19">
        <f t="shared" si="5"/>
        <v>0.12351479117583986</v>
      </c>
      <c r="S98" s="19">
        <f t="shared" si="5"/>
        <v>0</v>
      </c>
      <c r="T98" s="19">
        <f t="shared" si="6"/>
        <v>-5.7923556013240077E-2</v>
      </c>
      <c r="U98" s="19">
        <f t="shared" si="7"/>
        <v>0</v>
      </c>
      <c r="V98" s="19">
        <f t="shared" si="8"/>
        <v>0</v>
      </c>
    </row>
    <row r="99" spans="1:22" x14ac:dyDescent="0.25">
      <c r="A99" s="26">
        <f>Wellpath!E99</f>
        <v>9200</v>
      </c>
      <c r="B99" s="22">
        <v>0</v>
      </c>
      <c r="C99" s="22">
        <v>0</v>
      </c>
      <c r="D99" s="22">
        <f>(COS(Wellpath!$L99) * COS(Wellpath!$O99) * COS(Wellpath!$O99) - COS(Wellpath!$L99) * SIN(Wellpath!$O99) * SIN(Wellpath!$O99) - TAN(Dip) * SIN(Wellpath!$L99) * COS(Wellpath!$O99)) / 2</f>
        <v>0.65263713043623461</v>
      </c>
      <c r="E99" s="20">
        <f>Model!$W$19*((drdp!B99+drdp!K99)*'MSXY-TI3S'!$B99+(drdp!E99+drdp!N99)*'MSXY-TI3S'!$C99+(drdp!H99+drdp!Q99)*'MSXY-TI3S'!$D99)</f>
        <v>1.5321285150748364E-2</v>
      </c>
      <c r="F99" s="20">
        <f>Model!$W$19*((drdp!C99+drdp!L99)*'MSXY-TI3S'!$B99+(drdp!F99+drdp!O99)*'MSXY-TI3S'!$C99+(drdp!I99+drdp!R99)*'MSXY-TI3S'!$D99)</f>
        <v>-2.1149978322752404E-2</v>
      </c>
      <c r="G99" s="20">
        <f>Model!$W$19*((drdp!D99+drdp!M99)*'MSXY-TI3S'!$B99+(drdp!G99+drdp!P99)*'MSXY-TI3S'!$C99+(drdp!J99+drdp!S99)*'MSXY-TI3S'!$D99)</f>
        <v>0</v>
      </c>
      <c r="H99" s="18">
        <f>Model!$W$19*((drdp!B99)*'MSXY-TI3S'!$B99+(drdp!E99)*'MSXY-TI3S'!$C99+(drdp!H99)*'MSXY-TI3S'!$D99)</f>
        <v>7.660642575374182E-3</v>
      </c>
      <c r="I99" s="18">
        <f>Model!$W$19*((drdp!C99)*'MSXY-TI3S'!$B99+(drdp!F99)*'MSXY-TI3S'!$C99+(drdp!I99)*'MSXY-TI3S'!$D99)</f>
        <v>-1.0574989161376202E-2</v>
      </c>
      <c r="J99" s="18">
        <f>Model!$W$19*((drdp!D99)*'MSXY-TI3S'!$B99+(drdp!G99)*'MSXY-TI3S'!$C99+(drdp!J99)*'MSXY-TI3S'!$D99)</f>
        <v>0</v>
      </c>
      <c r="K99" s="21">
        <f>SUM(E$3:E98)+H99</f>
        <v>0.17977016481451519</v>
      </c>
      <c r="L99" s="21">
        <f>SUM(F$3:F98)+I99</f>
        <v>-0.37296822215321312</v>
      </c>
      <c r="M99" s="21">
        <f>SUM(G$3:G98)+J99</f>
        <v>0</v>
      </c>
      <c r="N99" s="21"/>
      <c r="O99" s="21"/>
      <c r="P99" s="21"/>
      <c r="Q99" s="19">
        <f t="shared" si="5"/>
        <v>3.2317312157437952E-2</v>
      </c>
      <c r="R99" s="19">
        <f t="shared" si="5"/>
        <v>0.13910529473612854</v>
      </c>
      <c r="S99" s="19">
        <f t="shared" si="5"/>
        <v>0</v>
      </c>
      <c r="T99" s="19">
        <f t="shared" si="6"/>
        <v>-6.704855876705984E-2</v>
      </c>
      <c r="U99" s="19">
        <f t="shared" si="7"/>
        <v>0</v>
      </c>
      <c r="V99" s="19">
        <f t="shared" si="8"/>
        <v>0</v>
      </c>
    </row>
    <row r="100" spans="1:22" x14ac:dyDescent="0.25">
      <c r="A100" s="26">
        <f>Wellpath!E100</f>
        <v>9300</v>
      </c>
      <c r="B100" s="22">
        <v>0</v>
      </c>
      <c r="C100" s="22">
        <v>0</v>
      </c>
      <c r="D100" s="22">
        <f>(COS(Wellpath!$L100) * COS(Wellpath!$O100) * COS(Wellpath!$O100) - COS(Wellpath!$L100) * SIN(Wellpath!$O100) * SIN(Wellpath!$O100) - TAN(Dip) * SIN(Wellpath!$L100) * COS(Wellpath!$O100)) / 2</f>
        <v>0.62877613654787889</v>
      </c>
      <c r="E100" s="20">
        <f>Model!$W$19*((drdp!B100+drdp!K100)*'MSXY-TI3S'!$B100+(drdp!E100+drdp!N100)*'MSXY-TI3S'!$C100+(drdp!H100+drdp!Q100)*'MSXY-TI3S'!$D100)</f>
        <v>1.582563507540961E-2</v>
      </c>
      <c r="F100" s="20">
        <f>Model!$W$19*((drdp!C100+drdp!L100)*'MSXY-TI3S'!$B100+(drdp!F100+drdp!O100)*'MSXY-TI3S'!$C100+(drdp!I100+drdp!R100)*'MSXY-TI3S'!$D100)</f>
        <v>-2.0234042536676759E-2</v>
      </c>
      <c r="G100" s="20">
        <f>Model!$W$19*((drdp!D100+drdp!M100)*'MSXY-TI3S'!$B100+(drdp!G100+drdp!P100)*'MSXY-TI3S'!$C100+(drdp!J100+drdp!S100)*'MSXY-TI3S'!$D100)</f>
        <v>0</v>
      </c>
      <c r="H100" s="18">
        <f>Model!$W$19*((drdp!B100)*'MSXY-TI3S'!$B100+(drdp!E100)*'MSXY-TI3S'!$C100+(drdp!H100)*'MSXY-TI3S'!$D100)</f>
        <v>7.9726121286698669E-3</v>
      </c>
      <c r="I100" s="18">
        <f>Model!$W$19*((drdp!C100)*'MSXY-TI3S'!$B100+(drdp!F100)*'MSXY-TI3S'!$C100+(drdp!I100)*'MSXY-TI3S'!$D100)</f>
        <v>-1.0193472310668443E-2</v>
      </c>
      <c r="J100" s="18">
        <f>Model!$W$19*((drdp!D100)*'MSXY-TI3S'!$B100+(drdp!G100)*'MSXY-TI3S'!$C100+(drdp!J100)*'MSXY-TI3S'!$D100)</f>
        <v>0</v>
      </c>
      <c r="K100" s="21">
        <f>SUM(E$3:E99)+H100</f>
        <v>0.19540341951855925</v>
      </c>
      <c r="L100" s="21">
        <f>SUM(F$3:F99)+I100</f>
        <v>-0.39373668362525771</v>
      </c>
      <c r="M100" s="21">
        <f>SUM(G$3:G99)+J100</f>
        <v>0</v>
      </c>
      <c r="N100" s="21"/>
      <c r="O100" s="21"/>
      <c r="P100" s="21"/>
      <c r="Q100" s="19">
        <f t="shared" si="5"/>
        <v>3.8182496359546063E-2</v>
      </c>
      <c r="R100" s="19">
        <f t="shared" si="5"/>
        <v>0.15502857603221629</v>
      </c>
      <c r="S100" s="19">
        <f t="shared" si="5"/>
        <v>0</v>
      </c>
      <c r="T100" s="19">
        <f t="shared" si="6"/>
        <v>-7.6937494370272475E-2</v>
      </c>
      <c r="U100" s="19">
        <f t="shared" si="7"/>
        <v>0</v>
      </c>
      <c r="V100" s="19">
        <f t="shared" si="8"/>
        <v>0</v>
      </c>
    </row>
    <row r="101" spans="1:22" x14ac:dyDescent="0.25">
      <c r="A101" s="26">
        <f>Wellpath!E101</f>
        <v>9398.5</v>
      </c>
      <c r="B101" s="22">
        <v>0</v>
      </c>
      <c r="C101" s="22">
        <v>0</v>
      </c>
      <c r="D101" s="22">
        <f>(COS(Wellpath!$L101) * COS(Wellpath!$O101) * COS(Wellpath!$O101) - COS(Wellpath!$L101) * SIN(Wellpath!$O101) * SIN(Wellpath!$O101) - TAN(Dip) * SIN(Wellpath!$L101) * COS(Wellpath!$O101)) / 2</f>
        <v>0.60654448631588154</v>
      </c>
      <c r="E101" s="20">
        <f>Model!$W$19*((drdp!B101+drdp!K101)*'MSXY-TI3S'!$B101+(drdp!E101+drdp!N101)*'MSXY-TI3S'!$C101+(drdp!H101+drdp!Q101)*'MSXY-TI3S'!$D101)</f>
        <v>8.2331444910619719E-3</v>
      </c>
      <c r="F101" s="20">
        <f>Model!$W$19*((drdp!C101+drdp!L101)*'MSXY-TI3S'!$B101+(drdp!F101+drdp!O101)*'MSXY-TI3S'!$C101+(drdp!I101+drdp!R101)*'MSXY-TI3S'!$D101)</f>
        <v>-9.8118795255703328E-3</v>
      </c>
      <c r="G101" s="20">
        <f>Model!$W$19*((drdp!D101+drdp!M101)*'MSXY-TI3S'!$B101+(drdp!G101+drdp!P101)*'MSXY-TI3S'!$C101+(drdp!J101+drdp!S101)*'MSXY-TI3S'!$D101)</f>
        <v>0</v>
      </c>
      <c r="H101" s="18">
        <f>Model!$W$19*((drdp!B101)*'MSXY-TI3S'!$B101+(drdp!E101)*'MSXY-TI3S'!$C101+(drdp!H101)*'MSXY-TI3S'!$D101)</f>
        <v>8.1096473236959652E-3</v>
      </c>
      <c r="I101" s="18">
        <f>Model!$W$19*((drdp!C101)*'MSXY-TI3S'!$B101+(drdp!F101)*'MSXY-TI3S'!$C101+(drdp!I101)*'MSXY-TI3S'!$D101)</f>
        <v>-9.6647013326866867E-3</v>
      </c>
      <c r="J101" s="18">
        <f>Model!$W$19*((drdp!D101)*'MSXY-TI3S'!$B101+(drdp!G101)*'MSXY-TI3S'!$C101+(drdp!J101)*'MSXY-TI3S'!$D101)</f>
        <v>0</v>
      </c>
      <c r="K101" s="21">
        <f>SUM(E$3:E100)+H101</f>
        <v>0.21136608978899493</v>
      </c>
      <c r="L101" s="21">
        <f>SUM(F$3:F100)+I101</f>
        <v>-0.41344195518395277</v>
      </c>
      <c r="M101" s="21">
        <f>SUM(G$3:G100)+J101</f>
        <v>0</v>
      </c>
      <c r="N101" s="21"/>
      <c r="O101" s="21"/>
      <c r="P101" s="21"/>
      <c r="Q101" s="19">
        <f t="shared" si="5"/>
        <v>4.467562391268947E-2</v>
      </c>
      <c r="R101" s="19">
        <f t="shared" si="5"/>
        <v>0.17093425030632961</v>
      </c>
      <c r="S101" s="19">
        <f t="shared" si="5"/>
        <v>0</v>
      </c>
      <c r="T101" s="19">
        <f t="shared" si="6"/>
        <v>-8.7387609421948981E-2</v>
      </c>
      <c r="U101" s="19">
        <f t="shared" si="7"/>
        <v>0</v>
      </c>
      <c r="V101" s="19">
        <f t="shared" si="8"/>
        <v>0</v>
      </c>
    </row>
    <row r="102" spans="1:22" x14ac:dyDescent="0.25">
      <c r="A102" s="26">
        <f>Wellpath!E102</f>
        <v>9400</v>
      </c>
      <c r="B102" s="22">
        <v>0</v>
      </c>
      <c r="C102" s="22">
        <v>0</v>
      </c>
      <c r="D102" s="22">
        <f>(COS(Wellpath!$L102) * COS(Wellpath!$O102) * COS(Wellpath!$O102) - COS(Wellpath!$L102) * SIN(Wellpath!$O102) * SIN(Wellpath!$O102) - TAN(Dip) * SIN(Wellpath!$L102) * COS(Wellpath!$O102)) / 2</f>
        <v>0.60654448631588154</v>
      </c>
      <c r="E102" s="20">
        <f>Model!$W$19*((drdp!B102+drdp!K102)*'MSXY-TI3S'!$B102+(drdp!E102+drdp!N102)*'MSXY-TI3S'!$C102+(drdp!H102+drdp!Q102)*'MSXY-TI3S'!$D102)</f>
        <v>8.3566416584279768E-3</v>
      </c>
      <c r="F102" s="20">
        <f>Model!$W$19*((drdp!C102+drdp!L102)*'MSXY-TI3S'!$B102+(drdp!F102+drdp!O102)*'MSXY-TI3S'!$C102+(drdp!I102+drdp!R102)*'MSXY-TI3S'!$D102)</f>
        <v>-9.9590577184539789E-3</v>
      </c>
      <c r="G102" s="20">
        <f>Model!$W$19*((drdp!D102+drdp!M102)*'MSXY-TI3S'!$B102+(drdp!G102+drdp!P102)*'MSXY-TI3S'!$C102+(drdp!J102+drdp!S102)*'MSXY-TI3S'!$D102)</f>
        <v>0</v>
      </c>
      <c r="H102" s="18">
        <f>Model!$W$19*((drdp!B102)*'MSXY-TI3S'!$B102+(drdp!E102)*'MSXY-TI3S'!$C102+(drdp!H102)*'MSXY-TI3S'!$D102)</f>
        <v>1.2349716736600634E-4</v>
      </c>
      <c r="I102" s="18">
        <f>Model!$W$19*((drdp!C102)*'MSXY-TI3S'!$B102+(drdp!F102)*'MSXY-TI3S'!$C102+(drdp!I102)*'MSXY-TI3S'!$D102)</f>
        <v>-1.4717819288364648E-4</v>
      </c>
      <c r="J102" s="18">
        <f>Model!$W$19*((drdp!D102)*'MSXY-TI3S'!$B102+(drdp!G102)*'MSXY-TI3S'!$C102+(drdp!J102)*'MSXY-TI3S'!$D102)</f>
        <v>0</v>
      </c>
      <c r="K102" s="21">
        <f>SUM(E$3:E101)+H102</f>
        <v>0.21161308412372695</v>
      </c>
      <c r="L102" s="21">
        <f>SUM(F$3:F101)+I102</f>
        <v>-0.41373631156972002</v>
      </c>
      <c r="M102" s="21">
        <f>SUM(G$3:G101)+J102</f>
        <v>0</v>
      </c>
      <c r="N102" s="21"/>
      <c r="O102" s="21"/>
      <c r="P102" s="21"/>
      <c r="Q102" s="19">
        <f t="shared" si="5"/>
        <v>4.478009737235554E-2</v>
      </c>
      <c r="R102" s="19">
        <f t="shared" si="5"/>
        <v>0.17117773551131643</v>
      </c>
      <c r="S102" s="19">
        <f t="shared" si="5"/>
        <v>0</v>
      </c>
      <c r="T102" s="19">
        <f t="shared" si="6"/>
        <v>-8.7552016905243668E-2</v>
      </c>
      <c r="U102" s="19">
        <f t="shared" si="7"/>
        <v>0</v>
      </c>
      <c r="V102" s="19">
        <f t="shared" si="8"/>
        <v>0</v>
      </c>
    </row>
    <row r="103" spans="1:22" x14ac:dyDescent="0.25">
      <c r="A103" s="26">
        <f>Wellpath!E103</f>
        <v>9500</v>
      </c>
      <c r="B103" s="22">
        <v>0</v>
      </c>
      <c r="C103" s="22">
        <v>0</v>
      </c>
      <c r="D103" s="22">
        <f>(COS(Wellpath!$L103) * COS(Wellpath!$O103) * COS(Wellpath!$O103) - COS(Wellpath!$L103) * SIN(Wellpath!$O103) * SIN(Wellpath!$O103) - TAN(Dip) * SIN(Wellpath!$L103) * COS(Wellpath!$O103)) / 2</f>
        <v>0.60654448631588154</v>
      </c>
      <c r="E103" s="20">
        <f>Model!$W$19*((drdp!B103+drdp!K103)*'MSXY-TI3S'!$B103+(drdp!E103+drdp!N103)*'MSXY-TI3S'!$C103+(drdp!H103+drdp!Q103)*'MSXY-TI3S'!$D103)</f>
        <v>1.6466288982123819E-2</v>
      </c>
      <c r="F103" s="20">
        <f>Model!$W$19*((drdp!C103+drdp!L103)*'MSXY-TI3S'!$B103+(drdp!F103+drdp!O103)*'MSXY-TI3S'!$C103+(drdp!I103+drdp!R103)*'MSXY-TI3S'!$D103)</f>
        <v>-1.9623759051140523E-2</v>
      </c>
      <c r="G103" s="20">
        <f>Model!$W$19*((drdp!D103+drdp!M103)*'MSXY-TI3S'!$B103+(drdp!G103+drdp!P103)*'MSXY-TI3S'!$C103+(drdp!J103+drdp!S103)*'MSXY-TI3S'!$D103)</f>
        <v>0</v>
      </c>
      <c r="H103" s="18">
        <f>Model!$W$19*((drdp!B103)*'MSXY-TI3S'!$B103+(drdp!E103)*'MSXY-TI3S'!$C103+(drdp!H103)*'MSXY-TI3S'!$D103)</f>
        <v>8.2331444910619719E-3</v>
      </c>
      <c r="I103" s="18">
        <f>Model!$W$19*((drdp!C103)*'MSXY-TI3S'!$B103+(drdp!F103)*'MSXY-TI3S'!$C103+(drdp!I103)*'MSXY-TI3S'!$D103)</f>
        <v>-9.8118795255703328E-3</v>
      </c>
      <c r="J103" s="18">
        <f>Model!$W$19*((drdp!D103)*'MSXY-TI3S'!$B103+(drdp!G103)*'MSXY-TI3S'!$C103+(drdp!J103)*'MSXY-TI3S'!$D103)</f>
        <v>0</v>
      </c>
      <c r="K103" s="21">
        <f>SUM(E$3:E102)+H103</f>
        <v>0.22807937310585089</v>
      </c>
      <c r="L103" s="21">
        <f>SUM(F$3:F102)+I103</f>
        <v>-0.43336007062086068</v>
      </c>
      <c r="M103" s="21">
        <f>SUM(G$3:G102)+J103</f>
        <v>0</v>
      </c>
      <c r="N103" s="21"/>
      <c r="O103" s="21"/>
      <c r="P103" s="21"/>
      <c r="Q103" s="19">
        <f t="shared" si="5"/>
        <v>5.2020200436357938E-2</v>
      </c>
      <c r="R103" s="19">
        <f t="shared" si="5"/>
        <v>0.18780095080851736</v>
      </c>
      <c r="S103" s="19">
        <f t="shared" si="5"/>
        <v>0</v>
      </c>
      <c r="T103" s="19">
        <f t="shared" si="6"/>
        <v>-9.8840493236313179E-2</v>
      </c>
      <c r="U103" s="19">
        <f t="shared" si="7"/>
        <v>0</v>
      </c>
      <c r="V103" s="19">
        <f t="shared" si="8"/>
        <v>0</v>
      </c>
    </row>
    <row r="104" spans="1:22" x14ac:dyDescent="0.25">
      <c r="A104" s="26">
        <f>Wellpath!E104</f>
        <v>9600</v>
      </c>
      <c r="B104" s="22">
        <v>0</v>
      </c>
      <c r="C104" s="22">
        <v>0</v>
      </c>
      <c r="D104" s="22">
        <f>(COS(Wellpath!$L104) * COS(Wellpath!$O104) * COS(Wellpath!$O104) - COS(Wellpath!$L104) * SIN(Wellpath!$O104) * SIN(Wellpath!$O104) - TAN(Dip) * SIN(Wellpath!$L104) * COS(Wellpath!$O104)) / 2</f>
        <v>0.60654448631588154</v>
      </c>
      <c r="E104" s="20">
        <f>Model!$W$19*((drdp!B104+drdp!K104)*'MSXY-TI3S'!$B104+(drdp!E104+drdp!N104)*'MSXY-TI3S'!$C104+(drdp!H104+drdp!Q104)*'MSXY-TI3S'!$D104)</f>
        <v>1.6466288982123819E-2</v>
      </c>
      <c r="F104" s="20">
        <f>Model!$W$19*((drdp!C104+drdp!L104)*'MSXY-TI3S'!$B104+(drdp!F104+drdp!O104)*'MSXY-TI3S'!$C104+(drdp!I104+drdp!R104)*'MSXY-TI3S'!$D104)</f>
        <v>-1.9623759051140523E-2</v>
      </c>
      <c r="G104" s="20">
        <f>Model!$W$19*((drdp!D104+drdp!M104)*'MSXY-TI3S'!$B104+(drdp!G104+drdp!P104)*'MSXY-TI3S'!$C104+(drdp!J104+drdp!S104)*'MSXY-TI3S'!$D104)</f>
        <v>0</v>
      </c>
      <c r="H104" s="18">
        <f>Model!$W$19*((drdp!B104)*'MSXY-TI3S'!$B104+(drdp!E104)*'MSXY-TI3S'!$C104+(drdp!H104)*'MSXY-TI3S'!$D104)</f>
        <v>8.233144491061847E-3</v>
      </c>
      <c r="I104" s="18">
        <f>Model!$W$19*((drdp!C104)*'MSXY-TI3S'!$B104+(drdp!F104)*'MSXY-TI3S'!$C104+(drdp!I104)*'MSXY-TI3S'!$D104)</f>
        <v>-9.8118795255701854E-3</v>
      </c>
      <c r="J104" s="18">
        <f>Model!$W$19*((drdp!D104)*'MSXY-TI3S'!$B104+(drdp!G104)*'MSXY-TI3S'!$C104+(drdp!J104)*'MSXY-TI3S'!$D104)</f>
        <v>0</v>
      </c>
      <c r="K104" s="21">
        <f>SUM(E$3:E103)+H104</f>
        <v>0.2445456620879746</v>
      </c>
      <c r="L104" s="21">
        <f>SUM(F$3:F103)+I104</f>
        <v>-0.45298382967200101</v>
      </c>
      <c r="M104" s="21">
        <f>SUM(G$3:G103)+J104</f>
        <v>0</v>
      </c>
      <c r="N104" s="21"/>
      <c r="O104" s="21"/>
      <c r="P104" s="21"/>
      <c r="Q104" s="19">
        <f t="shared" si="5"/>
        <v>5.9802580846045859E-2</v>
      </c>
      <c r="R104" s="19">
        <f t="shared" si="5"/>
        <v>0.20519434994431243</v>
      </c>
      <c r="S104" s="19">
        <f t="shared" si="5"/>
        <v>0</v>
      </c>
      <c r="T104" s="19">
        <f t="shared" si="6"/>
        <v>-0.1107752305422858</v>
      </c>
      <c r="U104" s="19">
        <f t="shared" si="7"/>
        <v>0</v>
      </c>
      <c r="V104" s="19">
        <f t="shared" si="8"/>
        <v>0</v>
      </c>
    </row>
    <row r="105" spans="1:22" x14ac:dyDescent="0.25">
      <c r="A105" s="26">
        <f>Wellpath!E105</f>
        <v>9700</v>
      </c>
      <c r="B105" s="22">
        <v>0</v>
      </c>
      <c r="C105" s="22">
        <v>0</v>
      </c>
      <c r="D105" s="22">
        <f>(COS(Wellpath!$L105) * COS(Wellpath!$O105) * COS(Wellpath!$O105) - COS(Wellpath!$L105) * SIN(Wellpath!$O105) * SIN(Wellpath!$O105) - TAN(Dip) * SIN(Wellpath!$L105) * COS(Wellpath!$O105)) / 2</f>
        <v>0.60654448631588154</v>
      </c>
      <c r="E105" s="20">
        <f>Model!$W$19*((drdp!B105+drdp!K105)*'MSXY-TI3S'!$B105+(drdp!E105+drdp!N105)*'MSXY-TI3S'!$C105+(drdp!H105+drdp!Q105)*'MSXY-TI3S'!$D105)</f>
        <v>1.6466288982123944E-2</v>
      </c>
      <c r="F105" s="20">
        <f>Model!$W$19*((drdp!C105+drdp!L105)*'MSXY-TI3S'!$B105+(drdp!F105+drdp!O105)*'MSXY-TI3S'!$C105+(drdp!I105+drdp!R105)*'MSXY-TI3S'!$D105)</f>
        <v>-1.9623759051140666E-2</v>
      </c>
      <c r="G105" s="20">
        <f>Model!$W$19*((drdp!D105+drdp!M105)*'MSXY-TI3S'!$B105+(drdp!G105+drdp!P105)*'MSXY-TI3S'!$C105+(drdp!J105+drdp!S105)*'MSXY-TI3S'!$D105)</f>
        <v>0</v>
      </c>
      <c r="H105" s="18">
        <f>Model!$W$19*((drdp!B105)*'MSXY-TI3S'!$B105+(drdp!E105)*'MSXY-TI3S'!$C105+(drdp!H105)*'MSXY-TI3S'!$D105)</f>
        <v>8.2331444910619719E-3</v>
      </c>
      <c r="I105" s="18">
        <f>Model!$W$19*((drdp!C105)*'MSXY-TI3S'!$B105+(drdp!F105)*'MSXY-TI3S'!$C105+(drdp!I105)*'MSXY-TI3S'!$D105)</f>
        <v>-9.8118795255703328E-3</v>
      </c>
      <c r="J105" s="18">
        <f>Model!$W$19*((drdp!D105)*'MSXY-TI3S'!$B105+(drdp!G105)*'MSXY-TI3S'!$C105+(drdp!J105)*'MSXY-TI3S'!$D105)</f>
        <v>0</v>
      </c>
      <c r="K105" s="21">
        <f>SUM(E$3:E104)+H105</f>
        <v>0.26101195107009856</v>
      </c>
      <c r="L105" s="21">
        <f>SUM(F$3:F104)+I105</f>
        <v>-0.47260758872314168</v>
      </c>
      <c r="M105" s="21">
        <f>SUM(G$3:G104)+J105</f>
        <v>0</v>
      </c>
      <c r="N105" s="21"/>
      <c r="O105" s="21"/>
      <c r="P105" s="21"/>
      <c r="Q105" s="19">
        <f t="shared" si="5"/>
        <v>6.8127238601419518E-2</v>
      </c>
      <c r="R105" s="19">
        <f t="shared" si="5"/>
        <v>0.22335793291870223</v>
      </c>
      <c r="S105" s="19">
        <f t="shared" si="5"/>
        <v>0</v>
      </c>
      <c r="T105" s="19">
        <f t="shared" si="6"/>
        <v>-0.12335622882316193</v>
      </c>
      <c r="U105" s="19">
        <f t="shared" si="7"/>
        <v>0</v>
      </c>
      <c r="V105" s="19">
        <f t="shared" si="8"/>
        <v>0</v>
      </c>
    </row>
    <row r="106" spans="1:22" x14ac:dyDescent="0.25">
      <c r="A106" s="26">
        <f>Wellpath!E106</f>
        <v>9800</v>
      </c>
      <c r="B106" s="22">
        <v>0</v>
      </c>
      <c r="C106" s="22">
        <v>0</v>
      </c>
      <c r="D106" s="22">
        <f>(COS(Wellpath!$L106) * COS(Wellpath!$O106) * COS(Wellpath!$O106) - COS(Wellpath!$L106) * SIN(Wellpath!$O106) * SIN(Wellpath!$O106) - TAN(Dip) * SIN(Wellpath!$L106) * COS(Wellpath!$O106)) / 2</f>
        <v>0.60654448631588154</v>
      </c>
      <c r="E106" s="20">
        <f>Model!$W$19*((drdp!B106+drdp!K106)*'MSXY-TI3S'!$B106+(drdp!E106+drdp!N106)*'MSXY-TI3S'!$C106+(drdp!H106+drdp!Q106)*'MSXY-TI3S'!$D106)</f>
        <v>1.6466288982123944E-2</v>
      </c>
      <c r="F106" s="20">
        <f>Model!$W$19*((drdp!C106+drdp!L106)*'MSXY-TI3S'!$B106+(drdp!F106+drdp!O106)*'MSXY-TI3S'!$C106+(drdp!I106+drdp!R106)*'MSXY-TI3S'!$D106)</f>
        <v>-1.9623759051140666E-2</v>
      </c>
      <c r="G106" s="20">
        <f>Model!$W$19*((drdp!D106+drdp!M106)*'MSXY-TI3S'!$B106+(drdp!G106+drdp!P106)*'MSXY-TI3S'!$C106+(drdp!J106+drdp!S106)*'MSXY-TI3S'!$D106)</f>
        <v>0</v>
      </c>
      <c r="H106" s="18">
        <f>Model!$W$19*((drdp!B106)*'MSXY-TI3S'!$B106+(drdp!E106)*'MSXY-TI3S'!$C106+(drdp!H106)*'MSXY-TI3S'!$D106)</f>
        <v>8.2331444910619719E-3</v>
      </c>
      <c r="I106" s="18">
        <f>Model!$W$19*((drdp!C106)*'MSXY-TI3S'!$B106+(drdp!F106)*'MSXY-TI3S'!$C106+(drdp!I106)*'MSXY-TI3S'!$D106)</f>
        <v>-9.8118795255703328E-3</v>
      </c>
      <c r="J106" s="18">
        <f>Model!$W$19*((drdp!D106)*'MSXY-TI3S'!$B106+(drdp!G106)*'MSXY-TI3S'!$C106+(drdp!J106)*'MSXY-TI3S'!$D106)</f>
        <v>0</v>
      </c>
      <c r="K106" s="21">
        <f>SUM(E$3:E105)+H106</f>
        <v>0.27747824005222249</v>
      </c>
      <c r="L106" s="21">
        <f>SUM(F$3:F105)+I106</f>
        <v>-0.49223134777428235</v>
      </c>
      <c r="M106" s="21">
        <f>SUM(G$3:G105)+J106</f>
        <v>0</v>
      </c>
      <c r="N106" s="21"/>
      <c r="O106" s="21"/>
      <c r="P106" s="21"/>
      <c r="Q106" s="19">
        <f t="shared" si="5"/>
        <v>7.699417370247881E-2</v>
      </c>
      <c r="R106" s="19">
        <f t="shared" si="5"/>
        <v>0.24229169973168649</v>
      </c>
      <c r="S106" s="19">
        <f t="shared" si="5"/>
        <v>0</v>
      </c>
      <c r="T106" s="19">
        <f t="shared" si="6"/>
        <v>-0.13658348807894133</v>
      </c>
      <c r="U106" s="19">
        <f t="shared" si="7"/>
        <v>0</v>
      </c>
      <c r="V106" s="19">
        <f t="shared" si="8"/>
        <v>0</v>
      </c>
    </row>
    <row r="107" spans="1:22" x14ac:dyDescent="0.25">
      <c r="A107" s="26">
        <f>Wellpath!E107</f>
        <v>9900</v>
      </c>
      <c r="B107" s="22">
        <v>0</v>
      </c>
      <c r="C107" s="22">
        <v>0</v>
      </c>
      <c r="D107" s="22">
        <f>(COS(Wellpath!$L107) * COS(Wellpath!$O107) * COS(Wellpath!$O107) - COS(Wellpath!$L107) * SIN(Wellpath!$O107) * SIN(Wellpath!$O107) - TAN(Dip) * SIN(Wellpath!$L107) * COS(Wellpath!$O107)) / 2</f>
        <v>0.60654448631588154</v>
      </c>
      <c r="E107" s="20">
        <f>Model!$W$19*((drdp!B107+drdp!K107)*'MSXY-TI3S'!$B107+(drdp!E107+drdp!N107)*'MSXY-TI3S'!$C107+(drdp!H107+drdp!Q107)*'MSXY-TI3S'!$D107)</f>
        <v>1.6466288982123944E-2</v>
      </c>
      <c r="F107" s="20">
        <f>Model!$W$19*((drdp!C107+drdp!L107)*'MSXY-TI3S'!$B107+(drdp!F107+drdp!O107)*'MSXY-TI3S'!$C107+(drdp!I107+drdp!R107)*'MSXY-TI3S'!$D107)</f>
        <v>-1.9623759051140666E-2</v>
      </c>
      <c r="G107" s="20">
        <f>Model!$W$19*((drdp!D107+drdp!M107)*'MSXY-TI3S'!$B107+(drdp!G107+drdp!P107)*'MSXY-TI3S'!$C107+(drdp!J107+drdp!S107)*'MSXY-TI3S'!$D107)</f>
        <v>0</v>
      </c>
      <c r="H107" s="18">
        <f>Model!$W$19*((drdp!B107)*'MSXY-TI3S'!$B107+(drdp!E107)*'MSXY-TI3S'!$C107+(drdp!H107)*'MSXY-TI3S'!$D107)</f>
        <v>8.2331444910619719E-3</v>
      </c>
      <c r="I107" s="18">
        <f>Model!$W$19*((drdp!C107)*'MSXY-TI3S'!$B107+(drdp!F107)*'MSXY-TI3S'!$C107+(drdp!I107)*'MSXY-TI3S'!$D107)</f>
        <v>-9.8118795255703328E-3</v>
      </c>
      <c r="J107" s="18">
        <f>Model!$W$19*((drdp!D107)*'MSXY-TI3S'!$B107+(drdp!G107)*'MSXY-TI3S'!$C107+(drdp!J107)*'MSXY-TI3S'!$D107)</f>
        <v>0</v>
      </c>
      <c r="K107" s="21">
        <f>SUM(E$3:E106)+H107</f>
        <v>0.29394452903434642</v>
      </c>
      <c r="L107" s="21">
        <f>SUM(F$3:F106)+I107</f>
        <v>-0.51185510682542312</v>
      </c>
      <c r="M107" s="21">
        <f>SUM(G$3:G106)+J107</f>
        <v>0</v>
      </c>
      <c r="N107" s="21"/>
      <c r="O107" s="21"/>
      <c r="P107" s="21"/>
      <c r="Q107" s="19">
        <f t="shared" si="5"/>
        <v>8.6403386149223729E-2</v>
      </c>
      <c r="R107" s="19">
        <f t="shared" si="5"/>
        <v>0.26199565038326533</v>
      </c>
      <c r="S107" s="19">
        <f t="shared" si="5"/>
        <v>0</v>
      </c>
      <c r="T107" s="19">
        <f t="shared" si="6"/>
        <v>-0.15045700830962408</v>
      </c>
      <c r="U107" s="19">
        <f t="shared" si="7"/>
        <v>0</v>
      </c>
      <c r="V107" s="19">
        <f t="shared" si="8"/>
        <v>0</v>
      </c>
    </row>
    <row r="108" spans="1:22" x14ac:dyDescent="0.25">
      <c r="A108" s="26">
        <f>Wellpath!E108</f>
        <v>10000</v>
      </c>
      <c r="B108" s="22">
        <v>0</v>
      </c>
      <c r="C108" s="22">
        <v>0</v>
      </c>
      <c r="D108" s="22">
        <f>(COS(Wellpath!$L108) * COS(Wellpath!$O108) * COS(Wellpath!$O108) - COS(Wellpath!$L108) * SIN(Wellpath!$O108) * SIN(Wellpath!$O108) - TAN(Dip) * SIN(Wellpath!$L108) * COS(Wellpath!$O108)) / 2</f>
        <v>0.60654448631588154</v>
      </c>
      <c r="E108" s="20">
        <f>Model!$W$19*((drdp!B108+drdp!K108)*'MSXY-TI3S'!$B108+(drdp!E108+drdp!N108)*'MSXY-TI3S'!$C108+(drdp!H108+drdp!Q108)*'MSXY-TI3S'!$D108)</f>
        <v>1.6466288982123944E-2</v>
      </c>
      <c r="F108" s="20">
        <f>Model!$W$19*((drdp!C108+drdp!L108)*'MSXY-TI3S'!$B108+(drdp!F108+drdp!O108)*'MSXY-TI3S'!$C108+(drdp!I108+drdp!R108)*'MSXY-TI3S'!$D108)</f>
        <v>-1.9623759051140666E-2</v>
      </c>
      <c r="G108" s="20">
        <f>Model!$W$19*((drdp!D108+drdp!M108)*'MSXY-TI3S'!$B108+(drdp!G108+drdp!P108)*'MSXY-TI3S'!$C108+(drdp!J108+drdp!S108)*'MSXY-TI3S'!$D108)</f>
        <v>0</v>
      </c>
      <c r="H108" s="18">
        <f>Model!$W$19*((drdp!B108)*'MSXY-TI3S'!$B108+(drdp!E108)*'MSXY-TI3S'!$C108+(drdp!H108)*'MSXY-TI3S'!$D108)</f>
        <v>8.2331444910619719E-3</v>
      </c>
      <c r="I108" s="18">
        <f>Model!$W$19*((drdp!C108)*'MSXY-TI3S'!$B108+(drdp!F108)*'MSXY-TI3S'!$C108+(drdp!I108)*'MSXY-TI3S'!$D108)</f>
        <v>-9.8118795255703328E-3</v>
      </c>
      <c r="J108" s="18">
        <f>Model!$W$19*((drdp!D108)*'MSXY-TI3S'!$B108+(drdp!G108)*'MSXY-TI3S'!$C108+(drdp!J108)*'MSXY-TI3S'!$D108)</f>
        <v>0</v>
      </c>
      <c r="K108" s="21">
        <f>SUM(E$3:E107)+H108</f>
        <v>0.31041081801647036</v>
      </c>
      <c r="L108" s="21">
        <f>SUM(F$3:F107)+I108</f>
        <v>-0.53147886587656368</v>
      </c>
      <c r="M108" s="21">
        <f>SUM(G$3:G107)+J108</f>
        <v>0</v>
      </c>
      <c r="N108" s="21"/>
      <c r="O108" s="21"/>
      <c r="P108" s="21"/>
      <c r="Q108" s="19">
        <f t="shared" si="5"/>
        <v>9.6354875941654275E-2</v>
      </c>
      <c r="R108" s="19">
        <f t="shared" si="5"/>
        <v>0.28246978487343838</v>
      </c>
      <c r="S108" s="19">
        <f t="shared" si="5"/>
        <v>0</v>
      </c>
      <c r="T108" s="19">
        <f t="shared" si="6"/>
        <v>-0.16497678951521005</v>
      </c>
      <c r="U108" s="19">
        <f t="shared" si="7"/>
        <v>0</v>
      </c>
      <c r="V108" s="19">
        <f t="shared" si="8"/>
        <v>0</v>
      </c>
    </row>
    <row r="109" spans="1:22" x14ac:dyDescent="0.25">
      <c r="A109" s="26">
        <f>Wellpath!E109</f>
        <v>10100</v>
      </c>
      <c r="B109" s="22">
        <v>0</v>
      </c>
      <c r="C109" s="22">
        <v>0</v>
      </c>
      <c r="D109" s="22">
        <f>(COS(Wellpath!$L109) * COS(Wellpath!$O109) * COS(Wellpath!$O109) - COS(Wellpath!$L109) * SIN(Wellpath!$O109) * SIN(Wellpath!$O109) - TAN(Dip) * SIN(Wellpath!$L109) * COS(Wellpath!$O109)) / 2</f>
        <v>0.60654448631588154</v>
      </c>
      <c r="E109" s="20">
        <f>Model!$W$19*((drdp!B109+drdp!K109)*'MSXY-TI3S'!$B109+(drdp!E109+drdp!N109)*'MSXY-TI3S'!$C109+(drdp!H109+drdp!Q109)*'MSXY-TI3S'!$D109)</f>
        <v>1.6466288982123944E-2</v>
      </c>
      <c r="F109" s="20">
        <f>Model!$W$19*((drdp!C109+drdp!L109)*'MSXY-TI3S'!$B109+(drdp!F109+drdp!O109)*'MSXY-TI3S'!$C109+(drdp!I109+drdp!R109)*'MSXY-TI3S'!$D109)</f>
        <v>-1.9623759051140666E-2</v>
      </c>
      <c r="G109" s="20">
        <f>Model!$W$19*((drdp!D109+drdp!M109)*'MSXY-TI3S'!$B109+(drdp!G109+drdp!P109)*'MSXY-TI3S'!$C109+(drdp!J109+drdp!S109)*'MSXY-TI3S'!$D109)</f>
        <v>0</v>
      </c>
      <c r="H109" s="18">
        <f>Model!$W$19*((drdp!B109)*'MSXY-TI3S'!$B109+(drdp!E109)*'MSXY-TI3S'!$C109+(drdp!H109)*'MSXY-TI3S'!$D109)</f>
        <v>8.2331444910619719E-3</v>
      </c>
      <c r="I109" s="18">
        <f>Model!$W$19*((drdp!C109)*'MSXY-TI3S'!$B109+(drdp!F109)*'MSXY-TI3S'!$C109+(drdp!I109)*'MSXY-TI3S'!$D109)</f>
        <v>-9.8118795255703328E-3</v>
      </c>
      <c r="J109" s="18">
        <f>Model!$W$19*((drdp!D109)*'MSXY-TI3S'!$B109+(drdp!G109)*'MSXY-TI3S'!$C109+(drdp!J109)*'MSXY-TI3S'!$D109)</f>
        <v>0</v>
      </c>
      <c r="K109" s="21">
        <f>SUM(E$3:E108)+H109</f>
        <v>0.32687710699859429</v>
      </c>
      <c r="L109" s="21">
        <f>SUM(F$3:F108)+I109</f>
        <v>-0.55110262492770445</v>
      </c>
      <c r="M109" s="21">
        <f>SUM(G$3:G108)+J109</f>
        <v>0</v>
      </c>
      <c r="N109" s="21"/>
      <c r="O109" s="21"/>
      <c r="P109" s="21"/>
      <c r="Q109" s="19">
        <f t="shared" si="5"/>
        <v>0.10684864307977046</v>
      </c>
      <c r="R109" s="19">
        <f t="shared" si="5"/>
        <v>0.3037141032022061</v>
      </c>
      <c r="S109" s="19">
        <f t="shared" si="5"/>
        <v>0</v>
      </c>
      <c r="T109" s="19">
        <f t="shared" si="6"/>
        <v>-0.18014283169569942</v>
      </c>
      <c r="U109" s="19">
        <f t="shared" si="7"/>
        <v>0</v>
      </c>
      <c r="V109" s="19">
        <f t="shared" si="8"/>
        <v>0</v>
      </c>
    </row>
    <row r="110" spans="1:22" x14ac:dyDescent="0.25">
      <c r="A110" s="26">
        <f>Wellpath!E110</f>
        <v>10200</v>
      </c>
      <c r="B110" s="22">
        <v>0</v>
      </c>
      <c r="C110" s="22">
        <v>0</v>
      </c>
      <c r="D110" s="22">
        <f>(COS(Wellpath!$L110) * COS(Wellpath!$O110) * COS(Wellpath!$O110) - COS(Wellpath!$L110) * SIN(Wellpath!$O110) * SIN(Wellpath!$O110) - TAN(Dip) * SIN(Wellpath!$L110) * COS(Wellpath!$O110)) / 2</f>
        <v>0.60654448631588154</v>
      </c>
      <c r="E110" s="20">
        <f>Model!$W$19*((drdp!B110+drdp!K110)*'MSXY-TI3S'!$B110+(drdp!E110+drdp!N110)*'MSXY-TI3S'!$C110+(drdp!H110+drdp!Q110)*'MSXY-TI3S'!$D110)</f>
        <v>1.6466288982123944E-2</v>
      </c>
      <c r="F110" s="20">
        <f>Model!$W$19*((drdp!C110+drdp!L110)*'MSXY-TI3S'!$B110+(drdp!F110+drdp!O110)*'MSXY-TI3S'!$C110+(drdp!I110+drdp!R110)*'MSXY-TI3S'!$D110)</f>
        <v>-1.9623759051140666E-2</v>
      </c>
      <c r="G110" s="20">
        <f>Model!$W$19*((drdp!D110+drdp!M110)*'MSXY-TI3S'!$B110+(drdp!G110+drdp!P110)*'MSXY-TI3S'!$C110+(drdp!J110+drdp!S110)*'MSXY-TI3S'!$D110)</f>
        <v>0</v>
      </c>
      <c r="H110" s="18">
        <f>Model!$W$19*((drdp!B110)*'MSXY-TI3S'!$B110+(drdp!E110)*'MSXY-TI3S'!$C110+(drdp!H110)*'MSXY-TI3S'!$D110)</f>
        <v>8.2331444910619719E-3</v>
      </c>
      <c r="I110" s="18">
        <f>Model!$W$19*((drdp!C110)*'MSXY-TI3S'!$B110+(drdp!F110)*'MSXY-TI3S'!$C110+(drdp!I110)*'MSXY-TI3S'!$D110)</f>
        <v>-9.8118795255703328E-3</v>
      </c>
      <c r="J110" s="18">
        <f>Model!$W$19*((drdp!D110)*'MSXY-TI3S'!$B110+(drdp!G110)*'MSXY-TI3S'!$C110+(drdp!J110)*'MSXY-TI3S'!$D110)</f>
        <v>0</v>
      </c>
      <c r="K110" s="21">
        <f>SUM(E$3:E109)+H110</f>
        <v>0.34334339598071822</v>
      </c>
      <c r="L110" s="21">
        <f>SUM(F$3:F109)+I110</f>
        <v>-0.57072638397884501</v>
      </c>
      <c r="M110" s="21">
        <f>SUM(G$3:G109)+J110</f>
        <v>0</v>
      </c>
      <c r="N110" s="21"/>
      <c r="O110" s="21"/>
      <c r="P110" s="21"/>
      <c r="Q110" s="19">
        <f t="shared" si="5"/>
        <v>0.11788468756357227</v>
      </c>
      <c r="R110" s="19">
        <f t="shared" si="5"/>
        <v>0.32572860536956805</v>
      </c>
      <c r="S110" s="19">
        <f t="shared" si="5"/>
        <v>0</v>
      </c>
      <c r="T110" s="19">
        <f t="shared" si="6"/>
        <v>-0.19595513485109203</v>
      </c>
      <c r="U110" s="19">
        <f t="shared" si="7"/>
        <v>0</v>
      </c>
      <c r="V110" s="19">
        <f t="shared" si="8"/>
        <v>0</v>
      </c>
    </row>
    <row r="111" spans="1:22" x14ac:dyDescent="0.25">
      <c r="A111" s="26">
        <f>Wellpath!E111</f>
        <v>10300</v>
      </c>
      <c r="B111" s="22">
        <v>0</v>
      </c>
      <c r="C111" s="22">
        <v>0</v>
      </c>
      <c r="D111" s="22">
        <f>(COS(Wellpath!$L111) * COS(Wellpath!$O111) * COS(Wellpath!$O111) - COS(Wellpath!$L111) * SIN(Wellpath!$O111) * SIN(Wellpath!$O111) - TAN(Dip) * SIN(Wellpath!$L111) * COS(Wellpath!$O111)) / 2</f>
        <v>0.60654448631588154</v>
      </c>
      <c r="E111" s="20">
        <f>Model!$W$19*((drdp!B111+drdp!K111)*'MSXY-TI3S'!$B111+(drdp!E111+drdp!N111)*'MSXY-TI3S'!$C111+(drdp!H111+drdp!Q111)*'MSXY-TI3S'!$D111)</f>
        <v>1.6466288982123944E-2</v>
      </c>
      <c r="F111" s="20">
        <f>Model!$W$19*((drdp!C111+drdp!L111)*'MSXY-TI3S'!$B111+(drdp!F111+drdp!O111)*'MSXY-TI3S'!$C111+(drdp!I111+drdp!R111)*'MSXY-TI3S'!$D111)</f>
        <v>-1.9623759051140666E-2</v>
      </c>
      <c r="G111" s="20">
        <f>Model!$W$19*((drdp!D111+drdp!M111)*'MSXY-TI3S'!$B111+(drdp!G111+drdp!P111)*'MSXY-TI3S'!$C111+(drdp!J111+drdp!S111)*'MSXY-TI3S'!$D111)</f>
        <v>0</v>
      </c>
      <c r="H111" s="18">
        <f>Model!$W$19*((drdp!B111)*'MSXY-TI3S'!$B111+(drdp!E111)*'MSXY-TI3S'!$C111+(drdp!H111)*'MSXY-TI3S'!$D111)</f>
        <v>8.2331444910619719E-3</v>
      </c>
      <c r="I111" s="18">
        <f>Model!$W$19*((drdp!C111)*'MSXY-TI3S'!$B111+(drdp!F111)*'MSXY-TI3S'!$C111+(drdp!I111)*'MSXY-TI3S'!$D111)</f>
        <v>-9.8118795255703328E-3</v>
      </c>
      <c r="J111" s="18">
        <f>Model!$W$19*((drdp!D111)*'MSXY-TI3S'!$B111+(drdp!G111)*'MSXY-TI3S'!$C111+(drdp!J111)*'MSXY-TI3S'!$D111)</f>
        <v>0</v>
      </c>
      <c r="K111" s="21">
        <f>SUM(E$3:E110)+H111</f>
        <v>0.35980968496284216</v>
      </c>
      <c r="L111" s="21">
        <f>SUM(F$3:F110)+I111</f>
        <v>-0.59035014302998579</v>
      </c>
      <c r="M111" s="21">
        <f>SUM(G$3:G110)+J111</f>
        <v>0</v>
      </c>
      <c r="N111" s="21"/>
      <c r="O111" s="21"/>
      <c r="P111" s="21"/>
      <c r="Q111" s="19">
        <f t="shared" si="5"/>
        <v>0.12946300939305971</v>
      </c>
      <c r="R111" s="19">
        <f t="shared" si="5"/>
        <v>0.34851329137552467</v>
      </c>
      <c r="S111" s="19">
        <f t="shared" si="5"/>
        <v>0</v>
      </c>
      <c r="T111" s="19">
        <f t="shared" si="6"/>
        <v>-0.21241369898138798</v>
      </c>
      <c r="U111" s="19">
        <f t="shared" si="7"/>
        <v>0</v>
      </c>
      <c r="V111" s="19">
        <f t="shared" si="8"/>
        <v>0</v>
      </c>
    </row>
    <row r="112" spans="1:22" x14ac:dyDescent="0.25">
      <c r="A112" s="26">
        <f>Wellpath!E112</f>
        <v>10400</v>
      </c>
      <c r="B112" s="22">
        <v>0</v>
      </c>
      <c r="C112" s="22">
        <v>0</v>
      </c>
      <c r="D112" s="22">
        <f>(COS(Wellpath!$L112) * COS(Wellpath!$O112) * COS(Wellpath!$O112) - COS(Wellpath!$L112) * SIN(Wellpath!$O112) * SIN(Wellpath!$O112) - TAN(Dip) * SIN(Wellpath!$L112) * COS(Wellpath!$O112)) / 2</f>
        <v>0.60654448631588154</v>
      </c>
      <c r="E112" s="20">
        <f>Model!$W$19*((drdp!B112+drdp!K112)*'MSXY-TI3S'!$B112+(drdp!E112+drdp!N112)*'MSXY-TI3S'!$C112+(drdp!H112+drdp!Q112)*'MSXY-TI3S'!$D112)</f>
        <v>1.6466288982123944E-2</v>
      </c>
      <c r="F112" s="20">
        <f>Model!$W$19*((drdp!C112+drdp!L112)*'MSXY-TI3S'!$B112+(drdp!F112+drdp!O112)*'MSXY-TI3S'!$C112+(drdp!I112+drdp!R112)*'MSXY-TI3S'!$D112)</f>
        <v>-1.9623759051140666E-2</v>
      </c>
      <c r="G112" s="20">
        <f>Model!$W$19*((drdp!D112+drdp!M112)*'MSXY-TI3S'!$B112+(drdp!G112+drdp!P112)*'MSXY-TI3S'!$C112+(drdp!J112+drdp!S112)*'MSXY-TI3S'!$D112)</f>
        <v>0</v>
      </c>
      <c r="H112" s="18">
        <f>Model!$W$19*((drdp!B112)*'MSXY-TI3S'!$B112+(drdp!E112)*'MSXY-TI3S'!$C112+(drdp!H112)*'MSXY-TI3S'!$D112)</f>
        <v>8.2331444910619719E-3</v>
      </c>
      <c r="I112" s="18">
        <f>Model!$W$19*((drdp!C112)*'MSXY-TI3S'!$B112+(drdp!F112)*'MSXY-TI3S'!$C112+(drdp!I112)*'MSXY-TI3S'!$D112)</f>
        <v>-9.8118795255703328E-3</v>
      </c>
      <c r="J112" s="18">
        <f>Model!$W$19*((drdp!D112)*'MSXY-TI3S'!$B112+(drdp!G112)*'MSXY-TI3S'!$C112+(drdp!J112)*'MSXY-TI3S'!$D112)</f>
        <v>0</v>
      </c>
      <c r="K112" s="21">
        <f>SUM(E$3:E111)+H112</f>
        <v>0.37627597394496609</v>
      </c>
      <c r="L112" s="21">
        <f>SUM(F$3:F111)+I112</f>
        <v>-0.60997390208112634</v>
      </c>
      <c r="M112" s="21">
        <f>SUM(G$3:G111)+J112</f>
        <v>0</v>
      </c>
      <c r="N112" s="21"/>
      <c r="O112" s="21"/>
      <c r="P112" s="21"/>
      <c r="Q112" s="19">
        <f t="shared" si="5"/>
        <v>0.14158360856823279</v>
      </c>
      <c r="R112" s="19">
        <f t="shared" si="5"/>
        <v>0.37206816122007552</v>
      </c>
      <c r="S112" s="19">
        <f t="shared" si="5"/>
        <v>0</v>
      </c>
      <c r="T112" s="19">
        <f t="shared" si="6"/>
        <v>-0.22951852408658718</v>
      </c>
      <c r="U112" s="19">
        <f t="shared" si="7"/>
        <v>0</v>
      </c>
      <c r="V112" s="19">
        <f t="shared" si="8"/>
        <v>0</v>
      </c>
    </row>
    <row r="113" spans="1:22" x14ac:dyDescent="0.25">
      <c r="A113" s="26">
        <f>Wellpath!E113</f>
        <v>10500</v>
      </c>
      <c r="B113" s="22">
        <v>0</v>
      </c>
      <c r="C113" s="22">
        <v>0</v>
      </c>
      <c r="D113" s="22">
        <f>(COS(Wellpath!$L113) * COS(Wellpath!$O113) * COS(Wellpath!$O113) - COS(Wellpath!$L113) * SIN(Wellpath!$O113) * SIN(Wellpath!$O113) - TAN(Dip) * SIN(Wellpath!$L113) * COS(Wellpath!$O113)) / 2</f>
        <v>0.60654448631588154</v>
      </c>
      <c r="E113" s="20">
        <f>Model!$W$19*((drdp!B113+drdp!K113)*'MSXY-TI3S'!$B113+(drdp!E113+drdp!N113)*'MSXY-TI3S'!$C113+(drdp!H113+drdp!Q113)*'MSXY-TI3S'!$D113)</f>
        <v>1.6466288982123944E-2</v>
      </c>
      <c r="F113" s="20">
        <f>Model!$W$19*((drdp!C113+drdp!L113)*'MSXY-TI3S'!$B113+(drdp!F113+drdp!O113)*'MSXY-TI3S'!$C113+(drdp!I113+drdp!R113)*'MSXY-TI3S'!$D113)</f>
        <v>-1.9623759051140666E-2</v>
      </c>
      <c r="G113" s="20">
        <f>Model!$W$19*((drdp!D113+drdp!M113)*'MSXY-TI3S'!$B113+(drdp!G113+drdp!P113)*'MSXY-TI3S'!$C113+(drdp!J113+drdp!S113)*'MSXY-TI3S'!$D113)</f>
        <v>0</v>
      </c>
      <c r="H113" s="18">
        <f>Model!$W$19*((drdp!B113)*'MSXY-TI3S'!$B113+(drdp!E113)*'MSXY-TI3S'!$C113+(drdp!H113)*'MSXY-TI3S'!$D113)</f>
        <v>8.2331444910619719E-3</v>
      </c>
      <c r="I113" s="18">
        <f>Model!$W$19*((drdp!C113)*'MSXY-TI3S'!$B113+(drdp!F113)*'MSXY-TI3S'!$C113+(drdp!I113)*'MSXY-TI3S'!$D113)</f>
        <v>-9.8118795255703328E-3</v>
      </c>
      <c r="J113" s="18">
        <f>Model!$W$19*((drdp!D113)*'MSXY-TI3S'!$B113+(drdp!G113)*'MSXY-TI3S'!$C113+(drdp!J113)*'MSXY-TI3S'!$D113)</f>
        <v>0</v>
      </c>
      <c r="K113" s="21">
        <f>SUM(E$3:E112)+H113</f>
        <v>0.39274226292709002</v>
      </c>
      <c r="L113" s="21">
        <f>SUM(F$3:F112)+I113</f>
        <v>-0.62959766113226712</v>
      </c>
      <c r="M113" s="21">
        <f>SUM(G$3:G112)+J113</f>
        <v>0</v>
      </c>
      <c r="N113" s="21"/>
      <c r="O113" s="21"/>
      <c r="P113" s="21"/>
      <c r="Q113" s="19">
        <f t="shared" si="5"/>
        <v>0.1542464850890915</v>
      </c>
      <c r="R113" s="19">
        <f t="shared" si="5"/>
        <v>0.39639321490322105</v>
      </c>
      <c r="S113" s="19">
        <f t="shared" si="5"/>
        <v>0</v>
      </c>
      <c r="T113" s="19">
        <f t="shared" si="6"/>
        <v>-0.24726961016668977</v>
      </c>
      <c r="U113" s="19">
        <f t="shared" si="7"/>
        <v>0</v>
      </c>
      <c r="V113" s="19">
        <f t="shared" si="8"/>
        <v>0</v>
      </c>
    </row>
    <row r="114" spans="1:22" x14ac:dyDescent="0.25">
      <c r="A114" s="26">
        <f>Wellpath!E114</f>
        <v>10600</v>
      </c>
      <c r="B114" s="22">
        <v>0</v>
      </c>
      <c r="C114" s="22">
        <v>0</v>
      </c>
      <c r="D114" s="22">
        <f>(COS(Wellpath!$L114) * COS(Wellpath!$O114) * COS(Wellpath!$O114) - COS(Wellpath!$L114) * SIN(Wellpath!$O114) * SIN(Wellpath!$O114) - TAN(Dip) * SIN(Wellpath!$L114) * COS(Wellpath!$O114)) / 2</f>
        <v>0.60654448631588154</v>
      </c>
      <c r="E114" s="20">
        <f>Model!$W$19*((drdp!B114+drdp!K114)*'MSXY-TI3S'!$B114+(drdp!E114+drdp!N114)*'MSXY-TI3S'!$C114+(drdp!H114+drdp!Q114)*'MSXY-TI3S'!$D114)</f>
        <v>1.6466288982123944E-2</v>
      </c>
      <c r="F114" s="20">
        <f>Model!$W$19*((drdp!C114+drdp!L114)*'MSXY-TI3S'!$B114+(drdp!F114+drdp!O114)*'MSXY-TI3S'!$C114+(drdp!I114+drdp!R114)*'MSXY-TI3S'!$D114)</f>
        <v>-1.9623759051140666E-2</v>
      </c>
      <c r="G114" s="20">
        <f>Model!$W$19*((drdp!D114+drdp!M114)*'MSXY-TI3S'!$B114+(drdp!G114+drdp!P114)*'MSXY-TI3S'!$C114+(drdp!J114+drdp!S114)*'MSXY-TI3S'!$D114)</f>
        <v>0</v>
      </c>
      <c r="H114" s="18">
        <f>Model!$W$19*((drdp!B114)*'MSXY-TI3S'!$B114+(drdp!E114)*'MSXY-TI3S'!$C114+(drdp!H114)*'MSXY-TI3S'!$D114)</f>
        <v>8.2331444910619719E-3</v>
      </c>
      <c r="I114" s="18">
        <f>Model!$W$19*((drdp!C114)*'MSXY-TI3S'!$B114+(drdp!F114)*'MSXY-TI3S'!$C114+(drdp!I114)*'MSXY-TI3S'!$D114)</f>
        <v>-9.8118795255703328E-3</v>
      </c>
      <c r="J114" s="18">
        <f>Model!$W$19*((drdp!D114)*'MSXY-TI3S'!$B114+(drdp!G114)*'MSXY-TI3S'!$C114+(drdp!J114)*'MSXY-TI3S'!$D114)</f>
        <v>0</v>
      </c>
      <c r="K114" s="21">
        <f>SUM(E$3:E113)+H114</f>
        <v>0.40920855190921396</v>
      </c>
      <c r="L114" s="21">
        <f>SUM(F$3:F113)+I114</f>
        <v>-0.64922142018340767</v>
      </c>
      <c r="M114" s="21">
        <f>SUM(G$3:G113)+J114</f>
        <v>0</v>
      </c>
      <c r="N114" s="21"/>
      <c r="O114" s="21"/>
      <c r="P114" s="21"/>
      <c r="Q114" s="19">
        <f t="shared" si="5"/>
        <v>0.16745163895563586</v>
      </c>
      <c r="R114" s="19">
        <f t="shared" si="5"/>
        <v>0.4214884524249608</v>
      </c>
      <c r="S114" s="19">
        <f t="shared" si="5"/>
        <v>0</v>
      </c>
      <c r="T114" s="19">
        <f t="shared" si="6"/>
        <v>-0.26566695722169559</v>
      </c>
      <c r="U114" s="19">
        <f t="shared" si="7"/>
        <v>0</v>
      </c>
      <c r="V114" s="19">
        <f t="shared" si="8"/>
        <v>0</v>
      </c>
    </row>
    <row r="115" spans="1:22" x14ac:dyDescent="0.25">
      <c r="A115" s="26">
        <f>Wellpath!E115</f>
        <v>10700</v>
      </c>
      <c r="B115" s="22">
        <v>0</v>
      </c>
      <c r="C115" s="22">
        <v>0</v>
      </c>
      <c r="D115" s="22">
        <f>(COS(Wellpath!$L115) * COS(Wellpath!$O115) * COS(Wellpath!$O115) - COS(Wellpath!$L115) * SIN(Wellpath!$O115) * SIN(Wellpath!$O115) - TAN(Dip) * SIN(Wellpath!$L115) * COS(Wellpath!$O115)) / 2</f>
        <v>0.60654448631588154</v>
      </c>
      <c r="E115" s="20">
        <f>Model!$W$19*((drdp!B115+drdp!K115)*'MSXY-TI3S'!$B115+(drdp!E115+drdp!N115)*'MSXY-TI3S'!$C115+(drdp!H115+drdp!Q115)*'MSXY-TI3S'!$D115)</f>
        <v>1.6466288982123944E-2</v>
      </c>
      <c r="F115" s="20">
        <f>Model!$W$19*((drdp!C115+drdp!L115)*'MSXY-TI3S'!$B115+(drdp!F115+drdp!O115)*'MSXY-TI3S'!$C115+(drdp!I115+drdp!R115)*'MSXY-TI3S'!$D115)</f>
        <v>-1.9623759051140666E-2</v>
      </c>
      <c r="G115" s="20">
        <f>Model!$W$19*((drdp!D115+drdp!M115)*'MSXY-TI3S'!$B115+(drdp!G115+drdp!P115)*'MSXY-TI3S'!$C115+(drdp!J115+drdp!S115)*'MSXY-TI3S'!$D115)</f>
        <v>0</v>
      </c>
      <c r="H115" s="18">
        <f>Model!$W$19*((drdp!B115)*'MSXY-TI3S'!$B115+(drdp!E115)*'MSXY-TI3S'!$C115+(drdp!H115)*'MSXY-TI3S'!$D115)</f>
        <v>8.2331444910619719E-3</v>
      </c>
      <c r="I115" s="18">
        <f>Model!$W$19*((drdp!C115)*'MSXY-TI3S'!$B115+(drdp!F115)*'MSXY-TI3S'!$C115+(drdp!I115)*'MSXY-TI3S'!$D115)</f>
        <v>-9.8118795255703328E-3</v>
      </c>
      <c r="J115" s="18">
        <f>Model!$W$19*((drdp!D115)*'MSXY-TI3S'!$B115+(drdp!G115)*'MSXY-TI3S'!$C115+(drdp!J115)*'MSXY-TI3S'!$D115)</f>
        <v>0</v>
      </c>
      <c r="K115" s="21">
        <f>SUM(E$3:E114)+H115</f>
        <v>0.42567484089133789</v>
      </c>
      <c r="L115" s="21">
        <f>SUM(F$3:F114)+I115</f>
        <v>-0.66884517923454845</v>
      </c>
      <c r="M115" s="21">
        <f>SUM(G$3:G114)+J115</f>
        <v>0</v>
      </c>
      <c r="N115" s="21"/>
      <c r="O115" s="21"/>
      <c r="P115" s="21"/>
      <c r="Q115" s="19">
        <f t="shared" si="5"/>
        <v>0.18119907016786582</v>
      </c>
      <c r="R115" s="19">
        <f t="shared" si="5"/>
        <v>0.44735387378529523</v>
      </c>
      <c r="S115" s="19">
        <f t="shared" si="5"/>
        <v>0</v>
      </c>
      <c r="T115" s="19">
        <f t="shared" si="6"/>
        <v>-0.28471056525160476</v>
      </c>
      <c r="U115" s="19">
        <f t="shared" si="7"/>
        <v>0</v>
      </c>
      <c r="V115" s="19">
        <f t="shared" si="8"/>
        <v>0</v>
      </c>
    </row>
    <row r="116" spans="1:22" x14ac:dyDescent="0.25">
      <c r="A116" s="26">
        <f>Wellpath!E116</f>
        <v>10800</v>
      </c>
      <c r="B116" s="22">
        <v>0</v>
      </c>
      <c r="C116" s="22">
        <v>0</v>
      </c>
      <c r="D116" s="22">
        <f>(COS(Wellpath!$L116) * COS(Wellpath!$O116) * COS(Wellpath!$O116) - COS(Wellpath!$L116) * SIN(Wellpath!$O116) * SIN(Wellpath!$O116) - TAN(Dip) * SIN(Wellpath!$L116) * COS(Wellpath!$O116)) / 2</f>
        <v>0.60654448631588154</v>
      </c>
      <c r="E116" s="20">
        <f>Model!$W$19*((drdp!B116+drdp!K116)*'MSXY-TI3S'!$B116+(drdp!E116+drdp!N116)*'MSXY-TI3S'!$C116+(drdp!H116+drdp!Q116)*'MSXY-TI3S'!$D116)</f>
        <v>1.6466288982123944E-2</v>
      </c>
      <c r="F116" s="20">
        <f>Model!$W$19*((drdp!C116+drdp!L116)*'MSXY-TI3S'!$B116+(drdp!F116+drdp!O116)*'MSXY-TI3S'!$C116+(drdp!I116+drdp!R116)*'MSXY-TI3S'!$D116)</f>
        <v>-1.9623759051140666E-2</v>
      </c>
      <c r="G116" s="20">
        <f>Model!$W$19*((drdp!D116+drdp!M116)*'MSXY-TI3S'!$B116+(drdp!G116+drdp!P116)*'MSXY-TI3S'!$C116+(drdp!J116+drdp!S116)*'MSXY-TI3S'!$D116)</f>
        <v>0</v>
      </c>
      <c r="H116" s="18">
        <f>Model!$W$19*((drdp!B116)*'MSXY-TI3S'!$B116+(drdp!E116)*'MSXY-TI3S'!$C116+(drdp!H116)*'MSXY-TI3S'!$D116)</f>
        <v>8.2331444910619719E-3</v>
      </c>
      <c r="I116" s="18">
        <f>Model!$W$19*((drdp!C116)*'MSXY-TI3S'!$B116+(drdp!F116)*'MSXY-TI3S'!$C116+(drdp!I116)*'MSXY-TI3S'!$D116)</f>
        <v>-9.8118795255703328E-3</v>
      </c>
      <c r="J116" s="18">
        <f>Model!$W$19*((drdp!D116)*'MSXY-TI3S'!$B116+(drdp!G116)*'MSXY-TI3S'!$C116+(drdp!J116)*'MSXY-TI3S'!$D116)</f>
        <v>0</v>
      </c>
      <c r="K116" s="21">
        <f>SUM(E$3:E115)+H116</f>
        <v>0.44214112987346182</v>
      </c>
      <c r="L116" s="21">
        <f>SUM(F$3:F115)+I116</f>
        <v>-0.688468938285689</v>
      </c>
      <c r="M116" s="21">
        <f>SUM(G$3:G115)+J116</f>
        <v>0</v>
      </c>
      <c r="N116" s="21"/>
      <c r="O116" s="21"/>
      <c r="P116" s="21"/>
      <c r="Q116" s="19">
        <f t="shared" si="5"/>
        <v>0.19548877872578144</v>
      </c>
      <c r="R116" s="19">
        <f t="shared" si="5"/>
        <v>0.47398947898422383</v>
      </c>
      <c r="S116" s="19">
        <f t="shared" si="5"/>
        <v>0</v>
      </c>
      <c r="T116" s="19">
        <f t="shared" si="6"/>
        <v>-0.30440043425641722</v>
      </c>
      <c r="U116" s="19">
        <f t="shared" si="7"/>
        <v>0</v>
      </c>
      <c r="V116" s="19">
        <f t="shared" si="8"/>
        <v>0</v>
      </c>
    </row>
    <row r="117" spans="1:22" x14ac:dyDescent="0.25">
      <c r="A117" s="26">
        <f>Wellpath!E117</f>
        <v>10900</v>
      </c>
      <c r="B117" s="22">
        <v>0</v>
      </c>
      <c r="C117" s="22">
        <v>0</v>
      </c>
      <c r="D117" s="22">
        <f>(COS(Wellpath!$L117) * COS(Wellpath!$O117) * COS(Wellpath!$O117) - COS(Wellpath!$L117) * SIN(Wellpath!$O117) * SIN(Wellpath!$O117) - TAN(Dip) * SIN(Wellpath!$L117) * COS(Wellpath!$O117)) / 2</f>
        <v>0.60654448631588154</v>
      </c>
      <c r="E117" s="20">
        <f>Model!$W$19*((drdp!B117+drdp!K117)*'MSXY-TI3S'!$B117+(drdp!E117+drdp!N117)*'MSXY-TI3S'!$C117+(drdp!H117+drdp!Q117)*'MSXY-TI3S'!$D117)</f>
        <v>1.6466288982123944E-2</v>
      </c>
      <c r="F117" s="20">
        <f>Model!$W$19*((drdp!C117+drdp!L117)*'MSXY-TI3S'!$B117+(drdp!F117+drdp!O117)*'MSXY-TI3S'!$C117+(drdp!I117+drdp!R117)*'MSXY-TI3S'!$D117)</f>
        <v>-1.9623759051140666E-2</v>
      </c>
      <c r="G117" s="20">
        <f>Model!$W$19*((drdp!D117+drdp!M117)*'MSXY-TI3S'!$B117+(drdp!G117+drdp!P117)*'MSXY-TI3S'!$C117+(drdp!J117+drdp!S117)*'MSXY-TI3S'!$D117)</f>
        <v>0</v>
      </c>
      <c r="H117" s="18">
        <f>Model!$W$19*((drdp!B117)*'MSXY-TI3S'!$B117+(drdp!E117)*'MSXY-TI3S'!$C117+(drdp!H117)*'MSXY-TI3S'!$D117)</f>
        <v>8.2331444910619719E-3</v>
      </c>
      <c r="I117" s="18">
        <f>Model!$W$19*((drdp!C117)*'MSXY-TI3S'!$B117+(drdp!F117)*'MSXY-TI3S'!$C117+(drdp!I117)*'MSXY-TI3S'!$D117)</f>
        <v>-9.8118795255703328E-3</v>
      </c>
      <c r="J117" s="18">
        <f>Model!$W$19*((drdp!D117)*'MSXY-TI3S'!$B117+(drdp!G117)*'MSXY-TI3S'!$C117+(drdp!J117)*'MSXY-TI3S'!$D117)</f>
        <v>0</v>
      </c>
      <c r="K117" s="21">
        <f>SUM(E$3:E116)+H117</f>
        <v>0.45860741885558576</v>
      </c>
      <c r="L117" s="21">
        <f>SUM(F$3:F116)+I117</f>
        <v>-0.70809269733682978</v>
      </c>
      <c r="M117" s="21">
        <f>SUM(G$3:G116)+J117</f>
        <v>0</v>
      </c>
      <c r="N117" s="21"/>
      <c r="O117" s="21"/>
      <c r="P117" s="21"/>
      <c r="Q117" s="19">
        <f t="shared" si="5"/>
        <v>0.21032076462938268</v>
      </c>
      <c r="R117" s="19">
        <f t="shared" si="5"/>
        <v>0.50139526802174728</v>
      </c>
      <c r="S117" s="19">
        <f t="shared" si="5"/>
        <v>0</v>
      </c>
      <c r="T117" s="19">
        <f t="shared" si="6"/>
        <v>-0.32473656423613301</v>
      </c>
      <c r="U117" s="19">
        <f t="shared" si="7"/>
        <v>0</v>
      </c>
      <c r="V117" s="19">
        <f t="shared" si="8"/>
        <v>0</v>
      </c>
    </row>
    <row r="118" spans="1:22" x14ac:dyDescent="0.25">
      <c r="A118" s="26">
        <f>Wellpath!E118</f>
        <v>11000</v>
      </c>
      <c r="B118" s="22">
        <v>0</v>
      </c>
      <c r="C118" s="22">
        <v>0</v>
      </c>
      <c r="D118" s="22">
        <f>(COS(Wellpath!$L118) * COS(Wellpath!$O118) * COS(Wellpath!$O118) - COS(Wellpath!$L118) * SIN(Wellpath!$O118) * SIN(Wellpath!$O118) - TAN(Dip) * SIN(Wellpath!$L118) * COS(Wellpath!$O118)) / 2</f>
        <v>0.60654448631588154</v>
      </c>
      <c r="E118" s="20">
        <f>Model!$W$19*((drdp!B118+drdp!K118)*'MSXY-TI3S'!$B118+(drdp!E118+drdp!N118)*'MSXY-TI3S'!$C118+(drdp!H118+drdp!Q118)*'MSXY-TI3S'!$D118)</f>
        <v>1.6466288982123944E-2</v>
      </c>
      <c r="F118" s="20">
        <f>Model!$W$19*((drdp!C118+drdp!L118)*'MSXY-TI3S'!$B118+(drdp!F118+drdp!O118)*'MSXY-TI3S'!$C118+(drdp!I118+drdp!R118)*'MSXY-TI3S'!$D118)</f>
        <v>-1.9623759051140666E-2</v>
      </c>
      <c r="G118" s="20">
        <f>Model!$W$19*((drdp!D118+drdp!M118)*'MSXY-TI3S'!$B118+(drdp!G118+drdp!P118)*'MSXY-TI3S'!$C118+(drdp!J118+drdp!S118)*'MSXY-TI3S'!$D118)</f>
        <v>0</v>
      </c>
      <c r="H118" s="18">
        <f>Model!$W$19*((drdp!B118)*'MSXY-TI3S'!$B118+(drdp!E118)*'MSXY-TI3S'!$C118+(drdp!H118)*'MSXY-TI3S'!$D118)</f>
        <v>8.2331444910619719E-3</v>
      </c>
      <c r="I118" s="18">
        <f>Model!$W$19*((drdp!C118)*'MSXY-TI3S'!$B118+(drdp!F118)*'MSXY-TI3S'!$C118+(drdp!I118)*'MSXY-TI3S'!$D118)</f>
        <v>-9.8118795255703328E-3</v>
      </c>
      <c r="J118" s="18">
        <f>Model!$W$19*((drdp!D118)*'MSXY-TI3S'!$B118+(drdp!G118)*'MSXY-TI3S'!$C118+(drdp!J118)*'MSXY-TI3S'!$D118)</f>
        <v>0</v>
      </c>
      <c r="K118" s="21">
        <f>SUM(E$3:E117)+H118</f>
        <v>0.47507370783770969</v>
      </c>
      <c r="L118" s="21">
        <f>SUM(F$3:F117)+I118</f>
        <v>-0.72771645638797033</v>
      </c>
      <c r="M118" s="21">
        <f>SUM(G$3:G117)+J118</f>
        <v>0</v>
      </c>
      <c r="N118" s="21"/>
      <c r="O118" s="21"/>
      <c r="P118" s="21"/>
      <c r="Q118" s="19">
        <f t="shared" si="5"/>
        <v>0.22569502787866955</v>
      </c>
      <c r="R118" s="19">
        <f t="shared" si="5"/>
        <v>0.52957124089786478</v>
      </c>
      <c r="S118" s="19">
        <f t="shared" si="5"/>
        <v>0</v>
      </c>
      <c r="T118" s="19">
        <f t="shared" si="6"/>
        <v>-0.34571895519075202</v>
      </c>
      <c r="U118" s="19">
        <f t="shared" si="7"/>
        <v>0</v>
      </c>
      <c r="V118" s="19">
        <f t="shared" si="8"/>
        <v>0</v>
      </c>
    </row>
    <row r="119" spans="1:22" x14ac:dyDescent="0.25">
      <c r="A119" s="26">
        <f>Wellpath!E119</f>
        <v>11100</v>
      </c>
      <c r="B119" s="22">
        <v>0</v>
      </c>
      <c r="C119" s="22">
        <v>0</v>
      </c>
      <c r="D119" s="22">
        <f>(COS(Wellpath!$L119) * COS(Wellpath!$O119) * COS(Wellpath!$O119) - COS(Wellpath!$L119) * SIN(Wellpath!$O119) * SIN(Wellpath!$O119) - TAN(Dip) * SIN(Wellpath!$L119) * COS(Wellpath!$O119)) / 2</f>
        <v>0.60654448631588154</v>
      </c>
      <c r="E119" s="20">
        <f>Model!$W$19*((drdp!B119+drdp!K119)*'MSXY-TI3S'!$B119+(drdp!E119+drdp!N119)*'MSXY-TI3S'!$C119+(drdp!H119+drdp!Q119)*'MSXY-TI3S'!$D119)</f>
        <v>1.6466288982123944E-2</v>
      </c>
      <c r="F119" s="20">
        <f>Model!$W$19*((drdp!C119+drdp!L119)*'MSXY-TI3S'!$B119+(drdp!F119+drdp!O119)*'MSXY-TI3S'!$C119+(drdp!I119+drdp!R119)*'MSXY-TI3S'!$D119)</f>
        <v>-1.9623759051140666E-2</v>
      </c>
      <c r="G119" s="20">
        <f>Model!$W$19*((drdp!D119+drdp!M119)*'MSXY-TI3S'!$B119+(drdp!G119+drdp!P119)*'MSXY-TI3S'!$C119+(drdp!J119+drdp!S119)*'MSXY-TI3S'!$D119)</f>
        <v>0</v>
      </c>
      <c r="H119" s="18">
        <f>Model!$W$19*((drdp!B119)*'MSXY-TI3S'!$B119+(drdp!E119)*'MSXY-TI3S'!$C119+(drdp!H119)*'MSXY-TI3S'!$D119)</f>
        <v>8.2331444910619719E-3</v>
      </c>
      <c r="I119" s="18">
        <f>Model!$W$19*((drdp!C119)*'MSXY-TI3S'!$B119+(drdp!F119)*'MSXY-TI3S'!$C119+(drdp!I119)*'MSXY-TI3S'!$D119)</f>
        <v>-9.8118795255703328E-3</v>
      </c>
      <c r="J119" s="18">
        <f>Model!$W$19*((drdp!D119)*'MSXY-TI3S'!$B119+(drdp!G119)*'MSXY-TI3S'!$C119+(drdp!J119)*'MSXY-TI3S'!$D119)</f>
        <v>0</v>
      </c>
      <c r="K119" s="21">
        <f>SUM(E$3:E118)+H119</f>
        <v>0.49153999681983362</v>
      </c>
      <c r="L119" s="21">
        <f>SUM(F$3:F118)+I119</f>
        <v>-0.74734021543911111</v>
      </c>
      <c r="M119" s="21">
        <f>SUM(G$3:G118)+J119</f>
        <v>0</v>
      </c>
      <c r="N119" s="21"/>
      <c r="O119" s="21"/>
      <c r="P119" s="21"/>
      <c r="Q119" s="19">
        <f t="shared" si="5"/>
        <v>0.24161156847364204</v>
      </c>
      <c r="R119" s="19">
        <f t="shared" si="5"/>
        <v>0.55851739761257702</v>
      </c>
      <c r="S119" s="19">
        <f t="shared" si="5"/>
        <v>0</v>
      </c>
      <c r="T119" s="19">
        <f t="shared" si="6"/>
        <v>-0.36734760712027448</v>
      </c>
      <c r="U119" s="19">
        <f t="shared" si="7"/>
        <v>0</v>
      </c>
      <c r="V119" s="19">
        <f t="shared" si="8"/>
        <v>0</v>
      </c>
    </row>
    <row r="120" spans="1:22" x14ac:dyDescent="0.25">
      <c r="A120" s="26">
        <f>Wellpath!E120</f>
        <v>11200</v>
      </c>
      <c r="B120" s="22">
        <v>0</v>
      </c>
      <c r="C120" s="22">
        <v>0</v>
      </c>
      <c r="D120" s="22">
        <f>(COS(Wellpath!$L120) * COS(Wellpath!$O120) * COS(Wellpath!$O120) - COS(Wellpath!$L120) * SIN(Wellpath!$O120) * SIN(Wellpath!$O120) - TAN(Dip) * SIN(Wellpath!$L120) * COS(Wellpath!$O120)) / 2</f>
        <v>0.60654448631588154</v>
      </c>
      <c r="E120" s="20">
        <f>Model!$W$19*((drdp!B120+drdp!K120)*'MSXY-TI3S'!$B120+(drdp!E120+drdp!N120)*'MSXY-TI3S'!$C120+(drdp!H120+drdp!Q120)*'MSXY-TI3S'!$D120)</f>
        <v>1.6466288982123944E-2</v>
      </c>
      <c r="F120" s="20">
        <f>Model!$W$19*((drdp!C120+drdp!L120)*'MSXY-TI3S'!$B120+(drdp!F120+drdp!O120)*'MSXY-TI3S'!$C120+(drdp!I120+drdp!R120)*'MSXY-TI3S'!$D120)</f>
        <v>-1.9623759051140666E-2</v>
      </c>
      <c r="G120" s="20">
        <f>Model!$W$19*((drdp!D120+drdp!M120)*'MSXY-TI3S'!$B120+(drdp!G120+drdp!P120)*'MSXY-TI3S'!$C120+(drdp!J120+drdp!S120)*'MSXY-TI3S'!$D120)</f>
        <v>0</v>
      </c>
      <c r="H120" s="18">
        <f>Model!$W$19*((drdp!B120)*'MSXY-TI3S'!$B120+(drdp!E120)*'MSXY-TI3S'!$C120+(drdp!H120)*'MSXY-TI3S'!$D120)</f>
        <v>8.2331444910619719E-3</v>
      </c>
      <c r="I120" s="18">
        <f>Model!$W$19*((drdp!C120)*'MSXY-TI3S'!$B120+(drdp!F120)*'MSXY-TI3S'!$C120+(drdp!I120)*'MSXY-TI3S'!$D120)</f>
        <v>-9.8118795255703328E-3</v>
      </c>
      <c r="J120" s="18">
        <f>Model!$W$19*((drdp!D120)*'MSXY-TI3S'!$B120+(drdp!G120)*'MSXY-TI3S'!$C120+(drdp!J120)*'MSXY-TI3S'!$D120)</f>
        <v>0</v>
      </c>
      <c r="K120" s="21">
        <f>SUM(E$3:E119)+H120</f>
        <v>0.5080062858019575</v>
      </c>
      <c r="L120" s="21">
        <f>SUM(F$3:F119)+I120</f>
        <v>-0.76696397449025167</v>
      </c>
      <c r="M120" s="21">
        <f>SUM(G$3:G119)+J120</f>
        <v>0</v>
      </c>
      <c r="N120" s="21"/>
      <c r="O120" s="21"/>
      <c r="P120" s="21"/>
      <c r="Q120" s="19">
        <f t="shared" si="5"/>
        <v>0.25807038641430013</v>
      </c>
      <c r="R120" s="19">
        <f t="shared" si="5"/>
        <v>0.58823373816588342</v>
      </c>
      <c r="S120" s="19">
        <f t="shared" si="5"/>
        <v>0</v>
      </c>
      <c r="T120" s="19">
        <f t="shared" si="6"/>
        <v>-0.38962252002470005</v>
      </c>
      <c r="U120" s="19">
        <f t="shared" si="7"/>
        <v>0</v>
      </c>
      <c r="V120" s="19">
        <f t="shared" si="8"/>
        <v>0</v>
      </c>
    </row>
    <row r="121" spans="1:22" x14ac:dyDescent="0.25">
      <c r="A121" s="26">
        <f>Wellpath!E121</f>
        <v>11300</v>
      </c>
      <c r="B121" s="22">
        <v>0</v>
      </c>
      <c r="C121" s="22">
        <v>0</v>
      </c>
      <c r="D121" s="22">
        <f>(COS(Wellpath!$L121) * COS(Wellpath!$O121) * COS(Wellpath!$O121) - COS(Wellpath!$L121) * SIN(Wellpath!$O121) * SIN(Wellpath!$O121) - TAN(Dip) * SIN(Wellpath!$L121) * COS(Wellpath!$O121)) / 2</f>
        <v>0.60654448631588154</v>
      </c>
      <c r="E121" s="20">
        <f>Model!$W$19*((drdp!B121+drdp!K121)*'MSXY-TI3S'!$B121+(drdp!E121+drdp!N121)*'MSXY-TI3S'!$C121+(drdp!H121+drdp!Q121)*'MSXY-TI3S'!$D121)</f>
        <v>1.6466288982123944E-2</v>
      </c>
      <c r="F121" s="20">
        <f>Model!$W$19*((drdp!C121+drdp!L121)*'MSXY-TI3S'!$B121+(drdp!F121+drdp!O121)*'MSXY-TI3S'!$C121+(drdp!I121+drdp!R121)*'MSXY-TI3S'!$D121)</f>
        <v>-1.9623759051140666E-2</v>
      </c>
      <c r="G121" s="20">
        <f>Model!$W$19*((drdp!D121+drdp!M121)*'MSXY-TI3S'!$B121+(drdp!G121+drdp!P121)*'MSXY-TI3S'!$C121+(drdp!J121+drdp!S121)*'MSXY-TI3S'!$D121)</f>
        <v>0</v>
      </c>
      <c r="H121" s="18">
        <f>Model!$W$19*((drdp!B121)*'MSXY-TI3S'!$B121+(drdp!E121)*'MSXY-TI3S'!$C121+(drdp!H121)*'MSXY-TI3S'!$D121)</f>
        <v>8.2331444910619719E-3</v>
      </c>
      <c r="I121" s="18">
        <f>Model!$W$19*((drdp!C121)*'MSXY-TI3S'!$B121+(drdp!F121)*'MSXY-TI3S'!$C121+(drdp!I121)*'MSXY-TI3S'!$D121)</f>
        <v>-9.8118795255703328E-3</v>
      </c>
      <c r="J121" s="18">
        <f>Model!$W$19*((drdp!D121)*'MSXY-TI3S'!$B121+(drdp!G121)*'MSXY-TI3S'!$C121+(drdp!J121)*'MSXY-TI3S'!$D121)</f>
        <v>0</v>
      </c>
      <c r="K121" s="21">
        <f>SUM(E$3:E120)+H121</f>
        <v>0.52447257478408149</v>
      </c>
      <c r="L121" s="21">
        <f>SUM(F$3:F120)+I121</f>
        <v>-0.78658773354139244</v>
      </c>
      <c r="M121" s="21">
        <f>SUM(G$3:G120)+J121</f>
        <v>0</v>
      </c>
      <c r="N121" s="21"/>
      <c r="O121" s="21"/>
      <c r="P121" s="21"/>
      <c r="Q121" s="19">
        <f t="shared" si="5"/>
        <v>0.27507148170064394</v>
      </c>
      <c r="R121" s="19">
        <f t="shared" si="5"/>
        <v>0.61872026255778456</v>
      </c>
      <c r="S121" s="19">
        <f t="shared" si="5"/>
        <v>0</v>
      </c>
      <c r="T121" s="19">
        <f t="shared" si="6"/>
        <v>-0.41254369390402912</v>
      </c>
      <c r="U121" s="19">
        <f t="shared" si="7"/>
        <v>0</v>
      </c>
      <c r="V121" s="19">
        <f t="shared" si="8"/>
        <v>0</v>
      </c>
    </row>
    <row r="122" spans="1:22" x14ac:dyDescent="0.25">
      <c r="A122" s="26">
        <f>Wellpath!E122</f>
        <v>11400</v>
      </c>
      <c r="B122" s="22">
        <v>0</v>
      </c>
      <c r="C122" s="22">
        <v>0</v>
      </c>
      <c r="D122" s="22">
        <f>(COS(Wellpath!$L122) * COS(Wellpath!$O122) * COS(Wellpath!$O122) - COS(Wellpath!$L122) * SIN(Wellpath!$O122) * SIN(Wellpath!$O122) - TAN(Dip) * SIN(Wellpath!$L122) * COS(Wellpath!$O122)) / 2</f>
        <v>0.60654448631588154</v>
      </c>
      <c r="E122" s="20">
        <f>Model!$W$19*((drdp!B122+drdp!K122)*'MSXY-TI3S'!$B122+(drdp!E122+drdp!N122)*'MSXY-TI3S'!$C122+(drdp!H122+drdp!Q122)*'MSXY-TI3S'!$D122)</f>
        <v>1.6466288982123944E-2</v>
      </c>
      <c r="F122" s="20">
        <f>Model!$W$19*((drdp!C122+drdp!L122)*'MSXY-TI3S'!$B122+(drdp!F122+drdp!O122)*'MSXY-TI3S'!$C122+(drdp!I122+drdp!R122)*'MSXY-TI3S'!$D122)</f>
        <v>-1.9623759051140666E-2</v>
      </c>
      <c r="G122" s="20">
        <f>Model!$W$19*((drdp!D122+drdp!M122)*'MSXY-TI3S'!$B122+(drdp!G122+drdp!P122)*'MSXY-TI3S'!$C122+(drdp!J122+drdp!S122)*'MSXY-TI3S'!$D122)</f>
        <v>0</v>
      </c>
      <c r="H122" s="18">
        <f>Model!$W$19*((drdp!B122)*'MSXY-TI3S'!$B122+(drdp!E122)*'MSXY-TI3S'!$C122+(drdp!H122)*'MSXY-TI3S'!$D122)</f>
        <v>8.2331444910619719E-3</v>
      </c>
      <c r="I122" s="18">
        <f>Model!$W$19*((drdp!C122)*'MSXY-TI3S'!$B122+(drdp!F122)*'MSXY-TI3S'!$C122+(drdp!I122)*'MSXY-TI3S'!$D122)</f>
        <v>-9.8118795255703328E-3</v>
      </c>
      <c r="J122" s="18">
        <f>Model!$W$19*((drdp!D122)*'MSXY-TI3S'!$B122+(drdp!G122)*'MSXY-TI3S'!$C122+(drdp!J122)*'MSXY-TI3S'!$D122)</f>
        <v>0</v>
      </c>
      <c r="K122" s="21">
        <f>SUM(E$3:E121)+H122</f>
        <v>0.54093886376620548</v>
      </c>
      <c r="L122" s="21">
        <f>SUM(F$3:F121)+I122</f>
        <v>-0.806211492592533</v>
      </c>
      <c r="M122" s="21">
        <f>SUM(G$3:G121)+J122</f>
        <v>0</v>
      </c>
      <c r="N122" s="21"/>
      <c r="O122" s="21"/>
      <c r="P122" s="21"/>
      <c r="Q122" s="19">
        <f t="shared" si="5"/>
        <v>0.29261485433267342</v>
      </c>
      <c r="R122" s="19">
        <f t="shared" si="5"/>
        <v>0.64997697078827987</v>
      </c>
      <c r="S122" s="19">
        <f t="shared" si="5"/>
        <v>0</v>
      </c>
      <c r="T122" s="19">
        <f t="shared" si="6"/>
        <v>-0.43611112875826141</v>
      </c>
      <c r="U122" s="19">
        <f t="shared" si="7"/>
        <v>0</v>
      </c>
      <c r="V122" s="19">
        <f t="shared" si="8"/>
        <v>0</v>
      </c>
    </row>
    <row r="123" spans="1:22" x14ac:dyDescent="0.25">
      <c r="A123" s="26">
        <f>Wellpath!E123</f>
        <v>11500</v>
      </c>
      <c r="B123" s="22">
        <v>0</v>
      </c>
      <c r="C123" s="22">
        <v>0</v>
      </c>
      <c r="D123" s="22">
        <f>(COS(Wellpath!$L123) * COS(Wellpath!$O123) * COS(Wellpath!$O123) - COS(Wellpath!$L123) * SIN(Wellpath!$O123) * SIN(Wellpath!$O123) - TAN(Dip) * SIN(Wellpath!$L123) * COS(Wellpath!$O123)) / 2</f>
        <v>0.60654448631588154</v>
      </c>
      <c r="E123" s="20">
        <f>Model!$W$19*((drdp!B123+drdp!K123)*'MSXY-TI3S'!$B123+(drdp!E123+drdp!N123)*'MSXY-TI3S'!$C123+(drdp!H123+drdp!Q123)*'MSXY-TI3S'!$D123)</f>
        <v>1.6466288982123944E-2</v>
      </c>
      <c r="F123" s="20">
        <f>Model!$W$19*((drdp!C123+drdp!L123)*'MSXY-TI3S'!$B123+(drdp!F123+drdp!O123)*'MSXY-TI3S'!$C123+(drdp!I123+drdp!R123)*'MSXY-TI3S'!$D123)</f>
        <v>-1.9623759051140666E-2</v>
      </c>
      <c r="G123" s="20">
        <f>Model!$W$19*((drdp!D123+drdp!M123)*'MSXY-TI3S'!$B123+(drdp!G123+drdp!P123)*'MSXY-TI3S'!$C123+(drdp!J123+drdp!S123)*'MSXY-TI3S'!$D123)</f>
        <v>0</v>
      </c>
      <c r="H123" s="18">
        <f>Model!$W$19*((drdp!B123)*'MSXY-TI3S'!$B123+(drdp!E123)*'MSXY-TI3S'!$C123+(drdp!H123)*'MSXY-TI3S'!$D123)</f>
        <v>8.2331444910619719E-3</v>
      </c>
      <c r="I123" s="18">
        <f>Model!$W$19*((drdp!C123)*'MSXY-TI3S'!$B123+(drdp!F123)*'MSXY-TI3S'!$C123+(drdp!I123)*'MSXY-TI3S'!$D123)</f>
        <v>-9.8118795255703328E-3</v>
      </c>
      <c r="J123" s="18">
        <f>Model!$W$19*((drdp!D123)*'MSXY-TI3S'!$B123+(drdp!G123)*'MSXY-TI3S'!$C123+(drdp!J123)*'MSXY-TI3S'!$D123)</f>
        <v>0</v>
      </c>
      <c r="K123" s="21">
        <f>SUM(E$3:E122)+H123</f>
        <v>0.55740515274832947</v>
      </c>
      <c r="L123" s="21">
        <f>SUM(F$3:F122)+I123</f>
        <v>-0.82583525164367377</v>
      </c>
      <c r="M123" s="21">
        <f>SUM(G$3:G122)+J123</f>
        <v>0</v>
      </c>
      <c r="N123" s="21"/>
      <c r="O123" s="21"/>
      <c r="P123" s="21"/>
      <c r="Q123" s="19">
        <f t="shared" si="5"/>
        <v>0.31070050431038848</v>
      </c>
      <c r="R123" s="19">
        <f t="shared" si="5"/>
        <v>0.68200386285737002</v>
      </c>
      <c r="S123" s="19">
        <f t="shared" si="5"/>
        <v>0</v>
      </c>
      <c r="T123" s="19">
        <f t="shared" si="6"/>
        <v>-0.4603248245873971</v>
      </c>
      <c r="U123" s="19">
        <f t="shared" si="7"/>
        <v>0</v>
      </c>
      <c r="V123" s="19">
        <f t="shared" si="8"/>
        <v>0</v>
      </c>
    </row>
    <row r="124" spans="1:22" x14ac:dyDescent="0.25">
      <c r="A124" s="26">
        <f>Wellpath!E124</f>
        <v>11600</v>
      </c>
      <c r="B124" s="22">
        <v>0</v>
      </c>
      <c r="C124" s="22">
        <v>0</v>
      </c>
      <c r="D124" s="22">
        <f>(COS(Wellpath!$L124) * COS(Wellpath!$O124) * COS(Wellpath!$O124) - COS(Wellpath!$L124) * SIN(Wellpath!$O124) * SIN(Wellpath!$O124) - TAN(Dip) * SIN(Wellpath!$L124) * COS(Wellpath!$O124)) / 2</f>
        <v>0.60654448631588154</v>
      </c>
      <c r="E124" s="20">
        <f>Model!$W$19*((drdp!B124+drdp!K124)*'MSXY-TI3S'!$B124+(drdp!E124+drdp!N124)*'MSXY-TI3S'!$C124+(drdp!H124+drdp!Q124)*'MSXY-TI3S'!$D124)</f>
        <v>1.6466288982123944E-2</v>
      </c>
      <c r="F124" s="20">
        <f>Model!$W$19*((drdp!C124+drdp!L124)*'MSXY-TI3S'!$B124+(drdp!F124+drdp!O124)*'MSXY-TI3S'!$C124+(drdp!I124+drdp!R124)*'MSXY-TI3S'!$D124)</f>
        <v>-1.9623759051140666E-2</v>
      </c>
      <c r="G124" s="20">
        <f>Model!$W$19*((drdp!D124+drdp!M124)*'MSXY-TI3S'!$B124+(drdp!G124+drdp!P124)*'MSXY-TI3S'!$C124+(drdp!J124+drdp!S124)*'MSXY-TI3S'!$D124)</f>
        <v>0</v>
      </c>
      <c r="H124" s="18">
        <f>Model!$W$19*((drdp!B124)*'MSXY-TI3S'!$B124+(drdp!E124)*'MSXY-TI3S'!$C124+(drdp!H124)*'MSXY-TI3S'!$D124)</f>
        <v>8.2331444910619719E-3</v>
      </c>
      <c r="I124" s="18">
        <f>Model!$W$19*((drdp!C124)*'MSXY-TI3S'!$B124+(drdp!F124)*'MSXY-TI3S'!$C124+(drdp!I124)*'MSXY-TI3S'!$D124)</f>
        <v>-9.8118795255703328E-3</v>
      </c>
      <c r="J124" s="18">
        <f>Model!$W$19*((drdp!D124)*'MSXY-TI3S'!$B124+(drdp!G124)*'MSXY-TI3S'!$C124+(drdp!J124)*'MSXY-TI3S'!$D124)</f>
        <v>0</v>
      </c>
      <c r="K124" s="21">
        <f>SUM(E$3:E123)+H124</f>
        <v>0.57387144173045346</v>
      </c>
      <c r="L124" s="21">
        <f>SUM(F$3:F123)+I124</f>
        <v>-0.84545901069481433</v>
      </c>
      <c r="M124" s="21">
        <f>SUM(G$3:G123)+J124</f>
        <v>0</v>
      </c>
      <c r="N124" s="21"/>
      <c r="O124" s="21"/>
      <c r="P124" s="21"/>
      <c r="Q124" s="19">
        <f t="shared" si="5"/>
        <v>0.32932843163378922</v>
      </c>
      <c r="R124" s="19">
        <f t="shared" si="5"/>
        <v>0.71480093876505413</v>
      </c>
      <c r="S124" s="19">
        <f t="shared" si="5"/>
        <v>0</v>
      </c>
      <c r="T124" s="19">
        <f t="shared" si="6"/>
        <v>-0.48518478139143595</v>
      </c>
      <c r="U124" s="19">
        <f t="shared" si="7"/>
        <v>0</v>
      </c>
      <c r="V124" s="19">
        <f t="shared" si="8"/>
        <v>0</v>
      </c>
    </row>
    <row r="125" spans="1:22" x14ac:dyDescent="0.25">
      <c r="A125" s="26">
        <f>Wellpath!E125</f>
        <v>11700</v>
      </c>
      <c r="B125" s="22">
        <v>0</v>
      </c>
      <c r="C125" s="22">
        <v>0</v>
      </c>
      <c r="D125" s="22">
        <f>(COS(Wellpath!$L125) * COS(Wellpath!$O125) * COS(Wellpath!$O125) - COS(Wellpath!$L125) * SIN(Wellpath!$O125) * SIN(Wellpath!$O125) - TAN(Dip) * SIN(Wellpath!$L125) * COS(Wellpath!$O125)) / 2</f>
        <v>0.60654448631588154</v>
      </c>
      <c r="E125" s="20">
        <f>Model!$W$19*((drdp!B125+drdp!K125)*'MSXY-TI3S'!$B125+(drdp!E125+drdp!N125)*'MSXY-TI3S'!$C125+(drdp!H125+drdp!Q125)*'MSXY-TI3S'!$D125)</f>
        <v>1.6466288982123944E-2</v>
      </c>
      <c r="F125" s="20">
        <f>Model!$W$19*((drdp!C125+drdp!L125)*'MSXY-TI3S'!$B125+(drdp!F125+drdp!O125)*'MSXY-TI3S'!$C125+(drdp!I125+drdp!R125)*'MSXY-TI3S'!$D125)</f>
        <v>-1.9623759051140666E-2</v>
      </c>
      <c r="G125" s="20">
        <f>Model!$W$19*((drdp!D125+drdp!M125)*'MSXY-TI3S'!$B125+(drdp!G125+drdp!P125)*'MSXY-TI3S'!$C125+(drdp!J125+drdp!S125)*'MSXY-TI3S'!$D125)</f>
        <v>0</v>
      </c>
      <c r="H125" s="18">
        <f>Model!$W$19*((drdp!B125)*'MSXY-TI3S'!$B125+(drdp!E125)*'MSXY-TI3S'!$C125+(drdp!H125)*'MSXY-TI3S'!$D125)</f>
        <v>8.2331444910619719E-3</v>
      </c>
      <c r="I125" s="18">
        <f>Model!$W$19*((drdp!C125)*'MSXY-TI3S'!$B125+(drdp!F125)*'MSXY-TI3S'!$C125+(drdp!I125)*'MSXY-TI3S'!$D125)</f>
        <v>-9.8118795255703328E-3</v>
      </c>
      <c r="J125" s="18">
        <f>Model!$W$19*((drdp!D125)*'MSXY-TI3S'!$B125+(drdp!G125)*'MSXY-TI3S'!$C125+(drdp!J125)*'MSXY-TI3S'!$D125)</f>
        <v>0</v>
      </c>
      <c r="K125" s="21">
        <f>SUM(E$3:E124)+H125</f>
        <v>0.59033773071257745</v>
      </c>
      <c r="L125" s="21">
        <f>SUM(F$3:F124)+I125</f>
        <v>-0.8650827697459551</v>
      </c>
      <c r="M125" s="21">
        <f>SUM(G$3:G124)+J125</f>
        <v>0</v>
      </c>
      <c r="N125" s="21"/>
      <c r="O125" s="21"/>
      <c r="P125" s="21"/>
      <c r="Q125" s="19">
        <f t="shared" si="5"/>
        <v>0.34849863630287559</v>
      </c>
      <c r="R125" s="19">
        <f t="shared" si="5"/>
        <v>0.74836819851133318</v>
      </c>
      <c r="S125" s="19">
        <f t="shared" si="5"/>
        <v>0</v>
      </c>
      <c r="T125" s="19">
        <f t="shared" si="6"/>
        <v>-0.5106909991703783</v>
      </c>
      <c r="U125" s="19">
        <f t="shared" si="7"/>
        <v>0</v>
      </c>
      <c r="V125" s="19">
        <f t="shared" si="8"/>
        <v>0</v>
      </c>
    </row>
    <row r="126" spans="1:22" x14ac:dyDescent="0.25">
      <c r="A126" s="26">
        <f>Wellpath!E126</f>
        <v>11800</v>
      </c>
      <c r="B126" s="22">
        <v>0</v>
      </c>
      <c r="C126" s="22">
        <v>0</v>
      </c>
      <c r="D126" s="22">
        <f>(COS(Wellpath!$L126) * COS(Wellpath!$O126) * COS(Wellpath!$O126) - COS(Wellpath!$L126) * SIN(Wellpath!$O126) * SIN(Wellpath!$O126) - TAN(Dip) * SIN(Wellpath!$L126) * COS(Wellpath!$O126)) / 2</f>
        <v>0.60654448631588154</v>
      </c>
      <c r="E126" s="20">
        <f>Model!$W$19*((drdp!B126+drdp!K126)*'MSXY-TI3S'!$B126+(drdp!E126+drdp!N126)*'MSXY-TI3S'!$C126+(drdp!H126+drdp!Q126)*'MSXY-TI3S'!$D126)</f>
        <v>1.6466288982123944E-2</v>
      </c>
      <c r="F126" s="20">
        <f>Model!$W$19*((drdp!C126+drdp!L126)*'MSXY-TI3S'!$B126+(drdp!F126+drdp!O126)*'MSXY-TI3S'!$C126+(drdp!I126+drdp!R126)*'MSXY-TI3S'!$D126)</f>
        <v>-1.9623759051140666E-2</v>
      </c>
      <c r="G126" s="20">
        <f>Model!$W$19*((drdp!D126+drdp!M126)*'MSXY-TI3S'!$B126+(drdp!G126+drdp!P126)*'MSXY-TI3S'!$C126+(drdp!J126+drdp!S126)*'MSXY-TI3S'!$D126)</f>
        <v>0</v>
      </c>
      <c r="H126" s="18">
        <f>Model!$W$19*((drdp!B126)*'MSXY-TI3S'!$B126+(drdp!E126)*'MSXY-TI3S'!$C126+(drdp!H126)*'MSXY-TI3S'!$D126)</f>
        <v>8.2331444910619719E-3</v>
      </c>
      <c r="I126" s="18">
        <f>Model!$W$19*((drdp!C126)*'MSXY-TI3S'!$B126+(drdp!F126)*'MSXY-TI3S'!$C126+(drdp!I126)*'MSXY-TI3S'!$D126)</f>
        <v>-9.8118795255703328E-3</v>
      </c>
      <c r="J126" s="18">
        <f>Model!$W$19*((drdp!D126)*'MSXY-TI3S'!$B126+(drdp!G126)*'MSXY-TI3S'!$C126+(drdp!J126)*'MSXY-TI3S'!$D126)</f>
        <v>0</v>
      </c>
      <c r="K126" s="21">
        <f>SUM(E$3:E125)+H126</f>
        <v>0.60680401969470144</v>
      </c>
      <c r="L126" s="21">
        <f>SUM(F$3:F125)+I126</f>
        <v>-0.88470652879709566</v>
      </c>
      <c r="M126" s="21">
        <f>SUM(G$3:G125)+J126</f>
        <v>0</v>
      </c>
      <c r="N126" s="21"/>
      <c r="O126" s="21"/>
      <c r="P126" s="21"/>
      <c r="Q126" s="19">
        <f t="shared" si="5"/>
        <v>0.36821111831764763</v>
      </c>
      <c r="R126" s="19">
        <f t="shared" si="5"/>
        <v>0.7827056420962063</v>
      </c>
      <c r="S126" s="19">
        <f t="shared" si="5"/>
        <v>0</v>
      </c>
      <c r="T126" s="19">
        <f t="shared" si="6"/>
        <v>-0.53684347792422382</v>
      </c>
      <c r="U126" s="19">
        <f t="shared" si="7"/>
        <v>0</v>
      </c>
      <c r="V126" s="19">
        <f t="shared" si="8"/>
        <v>0</v>
      </c>
    </row>
    <row r="127" spans="1:22" x14ac:dyDescent="0.25">
      <c r="A127" s="26">
        <f>Wellpath!E127</f>
        <v>11900</v>
      </c>
      <c r="B127" s="22">
        <v>0</v>
      </c>
      <c r="C127" s="22">
        <v>0</v>
      </c>
      <c r="D127" s="22">
        <f>(COS(Wellpath!$L127) * COS(Wellpath!$O127) * COS(Wellpath!$O127) - COS(Wellpath!$L127) * SIN(Wellpath!$O127) * SIN(Wellpath!$O127) - TAN(Dip) * SIN(Wellpath!$L127) * COS(Wellpath!$O127)) / 2</f>
        <v>0.60654448631588154</v>
      </c>
      <c r="E127" s="20">
        <f>Model!$W$19*((drdp!B127+drdp!K127)*'MSXY-TI3S'!$B127+(drdp!E127+drdp!N127)*'MSXY-TI3S'!$C127+(drdp!H127+drdp!Q127)*'MSXY-TI3S'!$D127)</f>
        <v>1.6466288982123944E-2</v>
      </c>
      <c r="F127" s="20">
        <f>Model!$W$19*((drdp!C127+drdp!L127)*'MSXY-TI3S'!$B127+(drdp!F127+drdp!O127)*'MSXY-TI3S'!$C127+(drdp!I127+drdp!R127)*'MSXY-TI3S'!$D127)</f>
        <v>-1.9623759051140666E-2</v>
      </c>
      <c r="G127" s="20">
        <f>Model!$W$19*((drdp!D127+drdp!M127)*'MSXY-TI3S'!$B127+(drdp!G127+drdp!P127)*'MSXY-TI3S'!$C127+(drdp!J127+drdp!S127)*'MSXY-TI3S'!$D127)</f>
        <v>0</v>
      </c>
      <c r="H127" s="18">
        <f>Model!$W$19*((drdp!B127)*'MSXY-TI3S'!$B127+(drdp!E127)*'MSXY-TI3S'!$C127+(drdp!H127)*'MSXY-TI3S'!$D127)</f>
        <v>8.2331444910619719E-3</v>
      </c>
      <c r="I127" s="18">
        <f>Model!$W$19*((drdp!C127)*'MSXY-TI3S'!$B127+(drdp!F127)*'MSXY-TI3S'!$C127+(drdp!I127)*'MSXY-TI3S'!$D127)</f>
        <v>-9.8118795255703328E-3</v>
      </c>
      <c r="J127" s="18">
        <f>Model!$W$19*((drdp!D127)*'MSXY-TI3S'!$B127+(drdp!G127)*'MSXY-TI3S'!$C127+(drdp!J127)*'MSXY-TI3S'!$D127)</f>
        <v>0</v>
      </c>
      <c r="K127" s="21">
        <f>SUM(E$3:E126)+H127</f>
        <v>0.62327030867682542</v>
      </c>
      <c r="L127" s="21">
        <f>SUM(F$3:F126)+I127</f>
        <v>-0.90433028784823644</v>
      </c>
      <c r="M127" s="21">
        <f>SUM(G$3:G126)+J127</f>
        <v>0</v>
      </c>
      <c r="N127" s="21"/>
      <c r="O127" s="21"/>
      <c r="P127" s="21"/>
      <c r="Q127" s="19">
        <f t="shared" si="5"/>
        <v>0.38846587767810525</v>
      </c>
      <c r="R127" s="19">
        <f t="shared" si="5"/>
        <v>0.81781326951967415</v>
      </c>
      <c r="S127" s="19">
        <f t="shared" si="5"/>
        <v>0</v>
      </c>
      <c r="T127" s="19">
        <f t="shared" si="6"/>
        <v>-0.56364221765297273</v>
      </c>
      <c r="U127" s="19">
        <f t="shared" si="7"/>
        <v>0</v>
      </c>
      <c r="V127" s="19">
        <f t="shared" si="8"/>
        <v>0</v>
      </c>
    </row>
    <row r="128" spans="1:22" x14ac:dyDescent="0.25">
      <c r="A128" s="26">
        <f>Wellpath!E128</f>
        <v>12000</v>
      </c>
      <c r="B128" s="22">
        <v>0</v>
      </c>
      <c r="C128" s="22">
        <v>0</v>
      </c>
      <c r="D128" s="22">
        <f>(COS(Wellpath!$L128) * COS(Wellpath!$O128) * COS(Wellpath!$O128) - COS(Wellpath!$L128) * SIN(Wellpath!$O128) * SIN(Wellpath!$O128) - TAN(Dip) * SIN(Wellpath!$L128) * COS(Wellpath!$O128)) / 2</f>
        <v>0.60654448631588154</v>
      </c>
      <c r="E128" s="20">
        <f>Model!$W$19*((drdp!B128+drdp!K128)*'MSXY-TI3S'!$B128+(drdp!E128+drdp!N128)*'MSXY-TI3S'!$C128+(drdp!H128+drdp!Q128)*'MSXY-TI3S'!$D128)</f>
        <v>1.6466288982123944E-2</v>
      </c>
      <c r="F128" s="20">
        <f>Model!$W$19*((drdp!C128+drdp!L128)*'MSXY-TI3S'!$B128+(drdp!F128+drdp!O128)*'MSXY-TI3S'!$C128+(drdp!I128+drdp!R128)*'MSXY-TI3S'!$D128)</f>
        <v>-1.9623759051140666E-2</v>
      </c>
      <c r="G128" s="20">
        <f>Model!$W$19*((drdp!D128+drdp!M128)*'MSXY-TI3S'!$B128+(drdp!G128+drdp!P128)*'MSXY-TI3S'!$C128+(drdp!J128+drdp!S128)*'MSXY-TI3S'!$D128)</f>
        <v>0</v>
      </c>
      <c r="H128" s="18">
        <f>Model!$W$19*((drdp!B128)*'MSXY-TI3S'!$B128+(drdp!E128)*'MSXY-TI3S'!$C128+(drdp!H128)*'MSXY-TI3S'!$D128)</f>
        <v>8.2331444910619719E-3</v>
      </c>
      <c r="I128" s="18">
        <f>Model!$W$19*((drdp!C128)*'MSXY-TI3S'!$B128+(drdp!F128)*'MSXY-TI3S'!$C128+(drdp!I128)*'MSXY-TI3S'!$D128)</f>
        <v>-9.8118795255703328E-3</v>
      </c>
      <c r="J128" s="18">
        <f>Model!$W$19*((drdp!D128)*'MSXY-TI3S'!$B128+(drdp!G128)*'MSXY-TI3S'!$C128+(drdp!J128)*'MSXY-TI3S'!$D128)</f>
        <v>0</v>
      </c>
      <c r="K128" s="21">
        <f>SUM(E$3:E127)+H128</f>
        <v>0.63973659765894941</v>
      </c>
      <c r="L128" s="21">
        <f>SUM(F$3:F127)+I128</f>
        <v>-0.92395404689937699</v>
      </c>
      <c r="M128" s="21">
        <f>SUM(G$3:G127)+J128</f>
        <v>0</v>
      </c>
      <c r="N128" s="21"/>
      <c r="O128" s="21"/>
      <c r="P128" s="21"/>
      <c r="Q128" s="19">
        <f t="shared" si="5"/>
        <v>0.4092629143842485</v>
      </c>
      <c r="R128" s="19">
        <f t="shared" si="5"/>
        <v>0.85369108078173617</v>
      </c>
      <c r="S128" s="19">
        <f t="shared" si="5"/>
        <v>0</v>
      </c>
      <c r="T128" s="19">
        <f t="shared" si="6"/>
        <v>-0.59108721835662481</v>
      </c>
      <c r="U128" s="19">
        <f t="shared" si="7"/>
        <v>0</v>
      </c>
      <c r="V128" s="19">
        <f t="shared" si="8"/>
        <v>0</v>
      </c>
    </row>
    <row r="129" spans="1:22" x14ac:dyDescent="0.25">
      <c r="A129" s="26">
        <f>Wellpath!E129</f>
        <v>12100</v>
      </c>
      <c r="B129" s="22">
        <v>0</v>
      </c>
      <c r="C129" s="22">
        <v>0</v>
      </c>
      <c r="D129" s="22">
        <f>(COS(Wellpath!$L129) * COS(Wellpath!$O129) * COS(Wellpath!$O129) - COS(Wellpath!$L129) * SIN(Wellpath!$O129) * SIN(Wellpath!$O129) - TAN(Dip) * SIN(Wellpath!$L129) * COS(Wellpath!$O129)) / 2</f>
        <v>0.60654448631588154</v>
      </c>
      <c r="E129" s="20">
        <f>Model!$W$19*((drdp!B129+drdp!K129)*'MSXY-TI3S'!$B129+(drdp!E129+drdp!N129)*'MSXY-TI3S'!$C129+(drdp!H129+drdp!Q129)*'MSXY-TI3S'!$D129)</f>
        <v>1.6466288982123944E-2</v>
      </c>
      <c r="F129" s="20">
        <f>Model!$W$19*((drdp!C129+drdp!L129)*'MSXY-TI3S'!$B129+(drdp!F129+drdp!O129)*'MSXY-TI3S'!$C129+(drdp!I129+drdp!R129)*'MSXY-TI3S'!$D129)</f>
        <v>-1.9623759051140666E-2</v>
      </c>
      <c r="G129" s="20">
        <f>Model!$W$19*((drdp!D129+drdp!M129)*'MSXY-TI3S'!$B129+(drdp!G129+drdp!P129)*'MSXY-TI3S'!$C129+(drdp!J129+drdp!S129)*'MSXY-TI3S'!$D129)</f>
        <v>0</v>
      </c>
      <c r="H129" s="18">
        <f>Model!$W$19*((drdp!B129)*'MSXY-TI3S'!$B129+(drdp!E129)*'MSXY-TI3S'!$C129+(drdp!H129)*'MSXY-TI3S'!$D129)</f>
        <v>8.2331444910619719E-3</v>
      </c>
      <c r="I129" s="18">
        <f>Model!$W$19*((drdp!C129)*'MSXY-TI3S'!$B129+(drdp!F129)*'MSXY-TI3S'!$C129+(drdp!I129)*'MSXY-TI3S'!$D129)</f>
        <v>-9.8118795255703328E-3</v>
      </c>
      <c r="J129" s="18">
        <f>Model!$W$19*((drdp!D129)*'MSXY-TI3S'!$B129+(drdp!G129)*'MSXY-TI3S'!$C129+(drdp!J129)*'MSXY-TI3S'!$D129)</f>
        <v>0</v>
      </c>
      <c r="K129" s="21">
        <f>SUM(E$3:E128)+H129</f>
        <v>0.6562028866410734</v>
      </c>
      <c r="L129" s="21">
        <f>SUM(F$3:F128)+I129</f>
        <v>-0.94357780595051777</v>
      </c>
      <c r="M129" s="21">
        <f>SUM(G$3:G128)+J129</f>
        <v>0</v>
      </c>
      <c r="N129" s="21"/>
      <c r="O129" s="21"/>
      <c r="P129" s="21"/>
      <c r="Q129" s="19">
        <f t="shared" si="5"/>
        <v>0.43060222843607743</v>
      </c>
      <c r="R129" s="19">
        <f t="shared" si="5"/>
        <v>0.89033907588239292</v>
      </c>
      <c r="S129" s="19">
        <f t="shared" si="5"/>
        <v>0</v>
      </c>
      <c r="T129" s="19">
        <f t="shared" si="6"/>
        <v>-0.61917848003518039</v>
      </c>
      <c r="U129" s="19">
        <f t="shared" si="7"/>
        <v>0</v>
      </c>
      <c r="V129" s="19">
        <f t="shared" si="8"/>
        <v>0</v>
      </c>
    </row>
    <row r="130" spans="1:22" x14ac:dyDescent="0.25">
      <c r="A130" s="26">
        <f>Wellpath!E130</f>
        <v>12200</v>
      </c>
      <c r="B130" s="22">
        <v>0</v>
      </c>
      <c r="C130" s="22">
        <v>0</v>
      </c>
      <c r="D130" s="22">
        <f>(COS(Wellpath!$L130) * COS(Wellpath!$O130) * COS(Wellpath!$O130) - COS(Wellpath!$L130) * SIN(Wellpath!$O130) * SIN(Wellpath!$O130) - TAN(Dip) * SIN(Wellpath!$L130) * COS(Wellpath!$O130)) / 2</f>
        <v>0.60654448631588154</v>
      </c>
      <c r="E130" s="20">
        <f>Model!$W$19*((drdp!B130+drdp!K130)*'MSXY-TI3S'!$B130+(drdp!E130+drdp!N130)*'MSXY-TI3S'!$C130+(drdp!H130+drdp!Q130)*'MSXY-TI3S'!$D130)</f>
        <v>1.6466288982123819E-2</v>
      </c>
      <c r="F130" s="20">
        <f>Model!$W$19*((drdp!C130+drdp!L130)*'MSXY-TI3S'!$B130+(drdp!F130+drdp!O130)*'MSXY-TI3S'!$C130+(drdp!I130+drdp!R130)*'MSXY-TI3S'!$D130)</f>
        <v>-1.9623759051140523E-2</v>
      </c>
      <c r="G130" s="20">
        <f>Model!$W$19*((drdp!D130+drdp!M130)*'MSXY-TI3S'!$B130+(drdp!G130+drdp!P130)*'MSXY-TI3S'!$C130+(drdp!J130+drdp!S130)*'MSXY-TI3S'!$D130)</f>
        <v>0</v>
      </c>
      <c r="H130" s="18">
        <f>Model!$W$19*((drdp!B130)*'MSXY-TI3S'!$B130+(drdp!E130)*'MSXY-TI3S'!$C130+(drdp!H130)*'MSXY-TI3S'!$D130)</f>
        <v>8.2331444910619719E-3</v>
      </c>
      <c r="I130" s="18">
        <f>Model!$W$19*((drdp!C130)*'MSXY-TI3S'!$B130+(drdp!F130)*'MSXY-TI3S'!$C130+(drdp!I130)*'MSXY-TI3S'!$D130)</f>
        <v>-9.8118795255703328E-3</v>
      </c>
      <c r="J130" s="18">
        <f>Model!$W$19*((drdp!D130)*'MSXY-TI3S'!$B130+(drdp!G130)*'MSXY-TI3S'!$C130+(drdp!J130)*'MSXY-TI3S'!$D130)</f>
        <v>0</v>
      </c>
      <c r="K130" s="21">
        <f>SUM(E$3:E129)+H130</f>
        <v>0.67266917562319739</v>
      </c>
      <c r="L130" s="21">
        <f>SUM(F$3:F129)+I130</f>
        <v>-0.96320156500165832</v>
      </c>
      <c r="M130" s="21">
        <f>SUM(G$3:G129)+J130</f>
        <v>0</v>
      </c>
      <c r="N130" s="21"/>
      <c r="O130" s="21"/>
      <c r="P130" s="21"/>
      <c r="Q130" s="19">
        <f t="shared" si="5"/>
        <v>0.45248381983359198</v>
      </c>
      <c r="R130" s="19">
        <f t="shared" si="5"/>
        <v>0.92775725482164384</v>
      </c>
      <c r="S130" s="19">
        <f t="shared" si="5"/>
        <v>0</v>
      </c>
      <c r="T130" s="19">
        <f t="shared" si="6"/>
        <v>-0.64791600268863903</v>
      </c>
      <c r="U130" s="19">
        <f t="shared" si="7"/>
        <v>0</v>
      </c>
      <c r="V130" s="19">
        <f t="shared" si="8"/>
        <v>0</v>
      </c>
    </row>
    <row r="131" spans="1:22" x14ac:dyDescent="0.25">
      <c r="A131" s="26">
        <f>Wellpath!E131</f>
        <v>12300</v>
      </c>
      <c r="B131" s="22">
        <v>0</v>
      </c>
      <c r="C131" s="22">
        <v>0</v>
      </c>
      <c r="D131" s="22">
        <f>(COS(Wellpath!$L131) * COS(Wellpath!$O131) * COS(Wellpath!$O131) - COS(Wellpath!$L131) * SIN(Wellpath!$O131) * SIN(Wellpath!$O131) - TAN(Dip) * SIN(Wellpath!$L131) * COS(Wellpath!$O131)) / 2</f>
        <v>0.60654448631588154</v>
      </c>
      <c r="E131" s="20">
        <f>Model!$W$19*((drdp!B131+drdp!K131)*'MSXY-TI3S'!$B131+(drdp!E131+drdp!N131)*'MSXY-TI3S'!$C131+(drdp!H131+drdp!Q131)*'MSXY-TI3S'!$D131)</f>
        <v>1.6466288982123819E-2</v>
      </c>
      <c r="F131" s="20">
        <f>Model!$W$19*((drdp!C131+drdp!L131)*'MSXY-TI3S'!$B131+(drdp!F131+drdp!O131)*'MSXY-TI3S'!$C131+(drdp!I131+drdp!R131)*'MSXY-TI3S'!$D131)</f>
        <v>-1.9623759051140523E-2</v>
      </c>
      <c r="G131" s="20">
        <f>Model!$W$19*((drdp!D131+drdp!M131)*'MSXY-TI3S'!$B131+(drdp!G131+drdp!P131)*'MSXY-TI3S'!$C131+(drdp!J131+drdp!S131)*'MSXY-TI3S'!$D131)</f>
        <v>0</v>
      </c>
      <c r="H131" s="18">
        <f>Model!$W$19*((drdp!B131)*'MSXY-TI3S'!$B131+(drdp!E131)*'MSXY-TI3S'!$C131+(drdp!H131)*'MSXY-TI3S'!$D131)</f>
        <v>8.233144491061847E-3</v>
      </c>
      <c r="I131" s="18">
        <f>Model!$W$19*((drdp!C131)*'MSXY-TI3S'!$B131+(drdp!F131)*'MSXY-TI3S'!$C131+(drdp!I131)*'MSXY-TI3S'!$D131)</f>
        <v>-9.8118795255701854E-3</v>
      </c>
      <c r="J131" s="18">
        <f>Model!$W$19*((drdp!D131)*'MSXY-TI3S'!$B131+(drdp!G131)*'MSXY-TI3S'!$C131+(drdp!J131)*'MSXY-TI3S'!$D131)</f>
        <v>0</v>
      </c>
      <c r="K131" s="21">
        <f>SUM(E$3:E130)+H131</f>
        <v>0.68913546460532105</v>
      </c>
      <c r="L131" s="21">
        <f>SUM(F$3:F130)+I131</f>
        <v>-0.98282532405279877</v>
      </c>
      <c r="M131" s="21">
        <f>SUM(G$3:G130)+J131</f>
        <v>0</v>
      </c>
      <c r="N131" s="21"/>
      <c r="O131" s="21"/>
      <c r="P131" s="21"/>
      <c r="Q131" s="19">
        <f t="shared" si="5"/>
        <v>0.47490768857679172</v>
      </c>
      <c r="R131" s="19">
        <f t="shared" si="5"/>
        <v>0.96594561759948894</v>
      </c>
      <c r="S131" s="19">
        <f t="shared" si="5"/>
        <v>0</v>
      </c>
      <c r="T131" s="19">
        <f t="shared" si="6"/>
        <v>-0.67729978631700072</v>
      </c>
      <c r="U131" s="19">
        <f t="shared" si="7"/>
        <v>0</v>
      </c>
      <c r="V131" s="19">
        <f t="shared" si="8"/>
        <v>0</v>
      </c>
    </row>
    <row r="132" spans="1:22" x14ac:dyDescent="0.25">
      <c r="A132" s="26">
        <f>Wellpath!E132</f>
        <v>12400</v>
      </c>
      <c r="B132" s="22">
        <v>0</v>
      </c>
      <c r="C132" s="22">
        <v>0</v>
      </c>
      <c r="D132" s="22">
        <f>(COS(Wellpath!$L132) * COS(Wellpath!$O132) * COS(Wellpath!$O132) - COS(Wellpath!$L132) * SIN(Wellpath!$O132) * SIN(Wellpath!$O132) - TAN(Dip) * SIN(Wellpath!$L132) * COS(Wellpath!$O132)) / 2</f>
        <v>0.60654448631588154</v>
      </c>
      <c r="E132" s="20">
        <f>Model!$W$19*((drdp!B132+drdp!K132)*'MSXY-TI3S'!$B132+(drdp!E132+drdp!N132)*'MSXY-TI3S'!$C132+(drdp!H132+drdp!Q132)*'MSXY-TI3S'!$D132)</f>
        <v>1.6466288982123944E-2</v>
      </c>
      <c r="F132" s="20">
        <f>Model!$W$19*((drdp!C132+drdp!L132)*'MSXY-TI3S'!$B132+(drdp!F132+drdp!O132)*'MSXY-TI3S'!$C132+(drdp!I132+drdp!R132)*'MSXY-TI3S'!$D132)</f>
        <v>-1.9623759051140666E-2</v>
      </c>
      <c r="G132" s="20">
        <f>Model!$W$19*((drdp!D132+drdp!M132)*'MSXY-TI3S'!$B132+(drdp!G132+drdp!P132)*'MSXY-TI3S'!$C132+(drdp!J132+drdp!S132)*'MSXY-TI3S'!$D132)</f>
        <v>0</v>
      </c>
      <c r="H132" s="18">
        <f>Model!$W$19*((drdp!B132)*'MSXY-TI3S'!$B132+(drdp!E132)*'MSXY-TI3S'!$C132+(drdp!H132)*'MSXY-TI3S'!$D132)</f>
        <v>8.2331444910619719E-3</v>
      </c>
      <c r="I132" s="18">
        <f>Model!$W$19*((drdp!C132)*'MSXY-TI3S'!$B132+(drdp!F132)*'MSXY-TI3S'!$C132+(drdp!I132)*'MSXY-TI3S'!$D132)</f>
        <v>-9.8118795255703328E-3</v>
      </c>
      <c r="J132" s="18">
        <f>Model!$W$19*((drdp!D132)*'MSXY-TI3S'!$B132+(drdp!G132)*'MSXY-TI3S'!$C132+(drdp!J132)*'MSXY-TI3S'!$D132)</f>
        <v>0</v>
      </c>
      <c r="K132" s="21">
        <f>SUM(E$3:E131)+H132</f>
        <v>0.70560175358744492</v>
      </c>
      <c r="L132" s="21">
        <f>SUM(F$3:F131)+I132</f>
        <v>-1.0024490831039394</v>
      </c>
      <c r="M132" s="21">
        <f>SUM(G$3:G131)+J132</f>
        <v>0</v>
      </c>
      <c r="N132" s="21"/>
      <c r="O132" s="21"/>
      <c r="P132" s="21"/>
      <c r="Q132" s="19">
        <f t="shared" ref="Q132:S133" si="9">K132^2</f>
        <v>0.49787383466567736</v>
      </c>
      <c r="R132" s="19">
        <f t="shared" si="9"/>
        <v>1.0049041642159289</v>
      </c>
      <c r="S132" s="19">
        <f t="shared" si="9"/>
        <v>0</v>
      </c>
      <c r="T132" s="19">
        <f t="shared" ref="T132:T133" si="10">K132*L132</f>
        <v>-0.70732983092026602</v>
      </c>
      <c r="U132" s="19">
        <f t="shared" ref="U132:U133" si="11">K132*M132</f>
        <v>0</v>
      </c>
      <c r="V132" s="19">
        <f t="shared" ref="V132:V133" si="12">L132*M132</f>
        <v>0</v>
      </c>
    </row>
    <row r="133" spans="1:22" x14ac:dyDescent="0.25">
      <c r="A133" s="26">
        <f>Wellpath!E133</f>
        <v>12500</v>
      </c>
      <c r="B133" s="22">
        <v>0</v>
      </c>
      <c r="C133" s="22">
        <v>0</v>
      </c>
      <c r="D133" s="22">
        <f>(COS(Wellpath!$L133) * COS(Wellpath!$O133) * COS(Wellpath!$O133) - COS(Wellpath!$L133) * SIN(Wellpath!$O133) * SIN(Wellpath!$O133) - TAN(Dip) * SIN(Wellpath!$L133) * COS(Wellpath!$O133)) / 2</f>
        <v>0.60654448631588154</v>
      </c>
      <c r="E133" s="20">
        <f>Model!$W$19*((drdp!B133+drdp!K133)*'MSXY-TI3S'!$B133+(drdp!E133+drdp!N133)*'MSXY-TI3S'!$C133+(drdp!H133+drdp!Q133)*'MSXY-TI3S'!$D133)</f>
        <v>-1.0209099168916838</v>
      </c>
      <c r="F133" s="20">
        <f>Model!$W$19*((drdp!C133+drdp!L133)*'MSXY-TI3S'!$B133+(drdp!F133+drdp!O133)*'MSXY-TI3S'!$C133+(drdp!I133+drdp!R133)*'MSXY-TI3S'!$D133)</f>
        <v>1.2166730611707204</v>
      </c>
      <c r="G133" s="20">
        <f>Model!$W$19*((drdp!D133+drdp!M133)*'MSXY-TI3S'!$B133+(drdp!G133+drdp!P133)*'MSXY-TI3S'!$C133+(drdp!J133+drdp!S133)*'MSXY-TI3S'!$D133)</f>
        <v>0</v>
      </c>
      <c r="H133" s="18">
        <f>Model!$W$19*((drdp!B133)*'MSXY-TI3S'!$B133+(drdp!E133)*'MSXY-TI3S'!$C133+(drdp!H133)*'MSXY-TI3S'!$D133)</f>
        <v>8.2331444910619719E-3</v>
      </c>
      <c r="I133" s="18">
        <f>Model!$W$19*((drdp!C133)*'MSXY-TI3S'!$B133+(drdp!F133)*'MSXY-TI3S'!$C133+(drdp!I133)*'MSXY-TI3S'!$D133)</f>
        <v>-9.8118795255703328E-3</v>
      </c>
      <c r="J133" s="18">
        <f>Model!$W$19*((drdp!D133)*'MSXY-TI3S'!$B133+(drdp!G133)*'MSXY-TI3S'!$C133+(drdp!J133)*'MSXY-TI3S'!$D133)</f>
        <v>0</v>
      </c>
      <c r="K133" s="21">
        <f>SUM(E$3:E132)+H133</f>
        <v>0.72206804256956891</v>
      </c>
      <c r="L133" s="21">
        <f>SUM(F$3:F132)+I133</f>
        <v>-1.0220728421550802</v>
      </c>
      <c r="M133" s="21">
        <f>SUM(G$3:G132)+J133</f>
        <v>0</v>
      </c>
      <c r="N133" s="21"/>
      <c r="O133" s="21"/>
      <c r="P133" s="21"/>
      <c r="Q133" s="19">
        <f t="shared" si="9"/>
        <v>0.52138225810024874</v>
      </c>
      <c r="R133" s="19">
        <f t="shared" si="9"/>
        <v>1.0446328946709635</v>
      </c>
      <c r="S133" s="19">
        <f t="shared" si="9"/>
        <v>0</v>
      </c>
      <c r="T133" s="19">
        <f t="shared" si="10"/>
        <v>-0.73800613649843472</v>
      </c>
      <c r="U133" s="19">
        <f t="shared" si="11"/>
        <v>0</v>
      </c>
      <c r="V133" s="19">
        <f t="shared" si="12"/>
        <v>0</v>
      </c>
    </row>
    <row r="134" spans="1:22" x14ac:dyDescent="0.25">
      <c r="A134" s="26">
        <f>Wellpath!E134</f>
        <v>0</v>
      </c>
      <c r="B134" s="22">
        <v>0</v>
      </c>
      <c r="C134" s="22">
        <v>0</v>
      </c>
      <c r="D134" s="22">
        <f>(COS(Wellpath!$L134) * COS(Wellpath!$O134) * COS(Wellpath!$O134) - COS(Wellpath!$L134) * SIN(Wellpath!$O134) * SIN(Wellpath!$O134) - TAN(Dip) * SIN(Wellpath!$L134) * COS(Wellpath!$O134)) / 2</f>
        <v>0.5</v>
      </c>
      <c r="E134" s="20">
        <f>Model!$W$19*((drdp!B134+drdp!K134)*'MSXY-TI3S'!$B134+(drdp!E134+drdp!N134)*'MSXY-TI3S'!$C134+(drdp!H134+drdp!Q134)*'MSXY-TI3S'!$D134)</f>
        <v>0</v>
      </c>
      <c r="F134" s="20">
        <f>Model!$W$19*((drdp!C134+drdp!L134)*'MSXY-TI3S'!$B134+(drdp!F134+drdp!O134)*'MSXY-TI3S'!$C134+(drdp!I134+drdp!R134)*'MSXY-TI3S'!$D134)</f>
        <v>0</v>
      </c>
      <c r="G134" s="20">
        <f>Model!$W$19*((drdp!D134+drdp!M134)*'MSXY-TI3S'!$B134+(drdp!G134+drdp!P134)*'MSXY-TI3S'!$C134+(drdp!J134+drdp!S134)*'MSXY-TI3S'!$D134)</f>
        <v>0</v>
      </c>
      <c r="H134" s="18">
        <f>Model!$W$19*((drdp!B134)*'MSXY-TI3S'!$B134+(drdp!E134)*'MSXY-TI3S'!$C134+(drdp!H134)*'MSXY-TI3S'!$D134)</f>
        <v>0</v>
      </c>
      <c r="I134" s="18">
        <f>Model!$W$19*((drdp!C134)*'MSXY-TI3S'!$B134+(drdp!F134)*'MSXY-TI3S'!$C134+(drdp!I134)*'MSXY-TI3S'!$D134)</f>
        <v>0</v>
      </c>
      <c r="J134" s="18">
        <f>Model!$W$19*((drdp!D134)*'MSXY-TI3S'!$B134+(drdp!G134)*'MSXY-TI3S'!$C134+(drdp!J134)*'MSXY-TI3S'!$D134)</f>
        <v>0</v>
      </c>
      <c r="K134" s="21">
        <f>SUM(E$3:E133)+H134</f>
        <v>-0.30707501881317678</v>
      </c>
      <c r="L134" s="21">
        <f>SUM(F$3:F133)+I134</f>
        <v>0.20441209854121056</v>
      </c>
      <c r="M134" s="21">
        <f>SUM(G$3:G133)+J134</f>
        <v>0</v>
      </c>
      <c r="N134" s="21"/>
      <c r="O134" s="21"/>
      <c r="P134" s="21"/>
      <c r="Q134" s="19">
        <f t="shared" ref="Q134:Q197" si="13">K134^2</f>
        <v>9.4295067179112874E-2</v>
      </c>
      <c r="R134" s="19">
        <f t="shared" ref="R134:R197" si="14">L134^2</f>
        <v>4.1784306030021576E-2</v>
      </c>
      <c r="S134" s="19">
        <f t="shared" ref="S134:S197" si="15">M134^2</f>
        <v>0</v>
      </c>
      <c r="T134" s="19">
        <f t="shared" ref="T134:T197" si="16">K134*L134</f>
        <v>-6.2769849005183176E-2</v>
      </c>
      <c r="U134" s="19">
        <f t="shared" ref="U134:U197" si="17">K134*M134</f>
        <v>0</v>
      </c>
      <c r="V134" s="19">
        <f t="shared" ref="V134:V197" si="18">L134*M134</f>
        <v>0</v>
      </c>
    </row>
    <row r="135" spans="1:22" x14ac:dyDescent="0.25">
      <c r="A135" s="26">
        <f>Wellpath!E135</f>
        <v>0</v>
      </c>
      <c r="B135" s="22">
        <v>0</v>
      </c>
      <c r="C135" s="22">
        <v>0</v>
      </c>
      <c r="D135" s="22">
        <f>(COS(Wellpath!$L135) * COS(Wellpath!$O135) * COS(Wellpath!$O135) - COS(Wellpath!$L135) * SIN(Wellpath!$O135) * SIN(Wellpath!$O135) - TAN(Dip) * SIN(Wellpath!$L135) * COS(Wellpath!$O135)) / 2</f>
        <v>0.5</v>
      </c>
      <c r="E135" s="20">
        <f>Model!$W$19*((drdp!B135+drdp!K135)*'MSXY-TI3S'!$B135+(drdp!E135+drdp!N135)*'MSXY-TI3S'!$C135+(drdp!H135+drdp!Q135)*'MSXY-TI3S'!$D135)</f>
        <v>0</v>
      </c>
      <c r="F135" s="20">
        <f>Model!$W$19*((drdp!C135+drdp!L135)*'MSXY-TI3S'!$B135+(drdp!F135+drdp!O135)*'MSXY-TI3S'!$C135+(drdp!I135+drdp!R135)*'MSXY-TI3S'!$D135)</f>
        <v>0</v>
      </c>
      <c r="G135" s="20">
        <f>Model!$W$19*((drdp!D135+drdp!M135)*'MSXY-TI3S'!$B135+(drdp!G135+drdp!P135)*'MSXY-TI3S'!$C135+(drdp!J135+drdp!S135)*'MSXY-TI3S'!$D135)</f>
        <v>0</v>
      </c>
      <c r="H135" s="18">
        <f>Model!$W$19*((drdp!B135)*'MSXY-TI3S'!$B135+(drdp!E135)*'MSXY-TI3S'!$C135+(drdp!H135)*'MSXY-TI3S'!$D135)</f>
        <v>0</v>
      </c>
      <c r="I135" s="18">
        <f>Model!$W$19*((drdp!C135)*'MSXY-TI3S'!$B135+(drdp!F135)*'MSXY-TI3S'!$C135+(drdp!I135)*'MSXY-TI3S'!$D135)</f>
        <v>0</v>
      </c>
      <c r="J135" s="18">
        <f>Model!$W$19*((drdp!D135)*'MSXY-TI3S'!$B135+(drdp!G135)*'MSXY-TI3S'!$C135+(drdp!J135)*'MSXY-TI3S'!$D135)</f>
        <v>0</v>
      </c>
      <c r="K135" s="21">
        <f>SUM(E$3:E134)+H135</f>
        <v>-0.30707501881317678</v>
      </c>
      <c r="L135" s="21">
        <f>SUM(F$3:F134)+I135</f>
        <v>0.20441209854121056</v>
      </c>
      <c r="M135" s="21">
        <f>SUM(G$3:G134)+J135</f>
        <v>0</v>
      </c>
      <c r="N135" s="21"/>
      <c r="O135" s="21"/>
      <c r="P135" s="21"/>
      <c r="Q135" s="19">
        <f t="shared" si="13"/>
        <v>9.4295067179112874E-2</v>
      </c>
      <c r="R135" s="19">
        <f t="shared" si="14"/>
        <v>4.1784306030021576E-2</v>
      </c>
      <c r="S135" s="19">
        <f t="shared" si="15"/>
        <v>0</v>
      </c>
      <c r="T135" s="19">
        <f t="shared" si="16"/>
        <v>-6.2769849005183176E-2</v>
      </c>
      <c r="U135" s="19">
        <f t="shared" si="17"/>
        <v>0</v>
      </c>
      <c r="V135" s="19">
        <f t="shared" si="18"/>
        <v>0</v>
      </c>
    </row>
    <row r="136" spans="1:22" x14ac:dyDescent="0.25">
      <c r="A136" s="26">
        <f>Wellpath!E136</f>
        <v>0</v>
      </c>
      <c r="B136" s="22">
        <v>0</v>
      </c>
      <c r="C136" s="22">
        <v>0</v>
      </c>
      <c r="D136" s="22">
        <f>(COS(Wellpath!$L136) * COS(Wellpath!$O136) * COS(Wellpath!$O136) - COS(Wellpath!$L136) * SIN(Wellpath!$O136) * SIN(Wellpath!$O136) - TAN(Dip) * SIN(Wellpath!$L136) * COS(Wellpath!$O136)) / 2</f>
        <v>0.5</v>
      </c>
      <c r="E136" s="20">
        <f>Model!$W$19*((drdp!B136+drdp!K136)*'MSXY-TI3S'!$B136+(drdp!E136+drdp!N136)*'MSXY-TI3S'!$C136+(drdp!H136+drdp!Q136)*'MSXY-TI3S'!$D136)</f>
        <v>0</v>
      </c>
      <c r="F136" s="20">
        <f>Model!$W$19*((drdp!C136+drdp!L136)*'MSXY-TI3S'!$B136+(drdp!F136+drdp!O136)*'MSXY-TI3S'!$C136+(drdp!I136+drdp!R136)*'MSXY-TI3S'!$D136)</f>
        <v>0</v>
      </c>
      <c r="G136" s="20">
        <f>Model!$W$19*((drdp!D136+drdp!M136)*'MSXY-TI3S'!$B136+(drdp!G136+drdp!P136)*'MSXY-TI3S'!$C136+(drdp!J136+drdp!S136)*'MSXY-TI3S'!$D136)</f>
        <v>0</v>
      </c>
      <c r="H136" s="18">
        <f>Model!$W$19*((drdp!B136)*'MSXY-TI3S'!$B136+(drdp!E136)*'MSXY-TI3S'!$C136+(drdp!H136)*'MSXY-TI3S'!$D136)</f>
        <v>0</v>
      </c>
      <c r="I136" s="18">
        <f>Model!$W$19*((drdp!C136)*'MSXY-TI3S'!$B136+(drdp!F136)*'MSXY-TI3S'!$C136+(drdp!I136)*'MSXY-TI3S'!$D136)</f>
        <v>0</v>
      </c>
      <c r="J136" s="18">
        <f>Model!$W$19*((drdp!D136)*'MSXY-TI3S'!$B136+(drdp!G136)*'MSXY-TI3S'!$C136+(drdp!J136)*'MSXY-TI3S'!$D136)</f>
        <v>0</v>
      </c>
      <c r="K136" s="21">
        <f>SUM(E$3:E135)+H136</f>
        <v>-0.30707501881317678</v>
      </c>
      <c r="L136" s="21">
        <f>SUM(F$3:F135)+I136</f>
        <v>0.20441209854121056</v>
      </c>
      <c r="M136" s="21">
        <f>SUM(G$3:G135)+J136</f>
        <v>0</v>
      </c>
      <c r="N136" s="21"/>
      <c r="O136" s="21"/>
      <c r="P136" s="21"/>
      <c r="Q136" s="19">
        <f t="shared" si="13"/>
        <v>9.4295067179112874E-2</v>
      </c>
      <c r="R136" s="19">
        <f t="shared" si="14"/>
        <v>4.1784306030021576E-2</v>
      </c>
      <c r="S136" s="19">
        <f t="shared" si="15"/>
        <v>0</v>
      </c>
      <c r="T136" s="19">
        <f t="shared" si="16"/>
        <v>-6.2769849005183176E-2</v>
      </c>
      <c r="U136" s="19">
        <f t="shared" si="17"/>
        <v>0</v>
      </c>
      <c r="V136" s="19">
        <f t="shared" si="18"/>
        <v>0</v>
      </c>
    </row>
    <row r="137" spans="1:22" x14ac:dyDescent="0.25">
      <c r="A137" s="26">
        <f>Wellpath!E137</f>
        <v>0</v>
      </c>
      <c r="B137" s="22">
        <v>0</v>
      </c>
      <c r="C137" s="22">
        <v>0</v>
      </c>
      <c r="D137" s="22">
        <f>(COS(Wellpath!$L137) * COS(Wellpath!$O137) * COS(Wellpath!$O137) - COS(Wellpath!$L137) * SIN(Wellpath!$O137) * SIN(Wellpath!$O137) - TAN(Dip) * SIN(Wellpath!$L137) * COS(Wellpath!$O137)) / 2</f>
        <v>0.5</v>
      </c>
      <c r="E137" s="20">
        <f>Model!$W$19*((drdp!B137+drdp!K137)*'MSXY-TI3S'!$B137+(drdp!E137+drdp!N137)*'MSXY-TI3S'!$C137+(drdp!H137+drdp!Q137)*'MSXY-TI3S'!$D137)</f>
        <v>0</v>
      </c>
      <c r="F137" s="20">
        <f>Model!$W$19*((drdp!C137+drdp!L137)*'MSXY-TI3S'!$B137+(drdp!F137+drdp!O137)*'MSXY-TI3S'!$C137+(drdp!I137+drdp!R137)*'MSXY-TI3S'!$D137)</f>
        <v>0</v>
      </c>
      <c r="G137" s="20">
        <f>Model!$W$19*((drdp!D137+drdp!M137)*'MSXY-TI3S'!$B137+(drdp!G137+drdp!P137)*'MSXY-TI3S'!$C137+(drdp!J137+drdp!S137)*'MSXY-TI3S'!$D137)</f>
        <v>0</v>
      </c>
      <c r="H137" s="18">
        <f>Model!$W$19*((drdp!B137)*'MSXY-TI3S'!$B137+(drdp!E137)*'MSXY-TI3S'!$C137+(drdp!H137)*'MSXY-TI3S'!$D137)</f>
        <v>0</v>
      </c>
      <c r="I137" s="18">
        <f>Model!$W$19*((drdp!C137)*'MSXY-TI3S'!$B137+(drdp!F137)*'MSXY-TI3S'!$C137+(drdp!I137)*'MSXY-TI3S'!$D137)</f>
        <v>0</v>
      </c>
      <c r="J137" s="18">
        <f>Model!$W$19*((drdp!D137)*'MSXY-TI3S'!$B137+(drdp!G137)*'MSXY-TI3S'!$C137+(drdp!J137)*'MSXY-TI3S'!$D137)</f>
        <v>0</v>
      </c>
      <c r="K137" s="21">
        <f>SUM(E$3:E136)+H137</f>
        <v>-0.30707501881317678</v>
      </c>
      <c r="L137" s="21">
        <f>SUM(F$3:F136)+I137</f>
        <v>0.20441209854121056</v>
      </c>
      <c r="M137" s="21">
        <f>SUM(G$3:G136)+J137</f>
        <v>0</v>
      </c>
      <c r="N137" s="21"/>
      <c r="O137" s="21"/>
      <c r="P137" s="21"/>
      <c r="Q137" s="19">
        <f t="shared" si="13"/>
        <v>9.4295067179112874E-2</v>
      </c>
      <c r="R137" s="19">
        <f t="shared" si="14"/>
        <v>4.1784306030021576E-2</v>
      </c>
      <c r="S137" s="19">
        <f t="shared" si="15"/>
        <v>0</v>
      </c>
      <c r="T137" s="19">
        <f t="shared" si="16"/>
        <v>-6.2769849005183176E-2</v>
      </c>
      <c r="U137" s="19">
        <f t="shared" si="17"/>
        <v>0</v>
      </c>
      <c r="V137" s="19">
        <f t="shared" si="18"/>
        <v>0</v>
      </c>
    </row>
    <row r="138" spans="1:22" x14ac:dyDescent="0.25">
      <c r="A138" s="26">
        <f>Wellpath!E138</f>
        <v>0</v>
      </c>
      <c r="B138" s="22">
        <v>0</v>
      </c>
      <c r="C138" s="22">
        <v>0</v>
      </c>
      <c r="D138" s="22">
        <f>(COS(Wellpath!$L138) * COS(Wellpath!$O138) * COS(Wellpath!$O138) - COS(Wellpath!$L138) * SIN(Wellpath!$O138) * SIN(Wellpath!$O138) - TAN(Dip) * SIN(Wellpath!$L138) * COS(Wellpath!$O138)) / 2</f>
        <v>0.5</v>
      </c>
      <c r="E138" s="20">
        <f>Model!$W$19*((drdp!B138+drdp!K138)*'MSXY-TI3S'!$B138+(drdp!E138+drdp!N138)*'MSXY-TI3S'!$C138+(drdp!H138+drdp!Q138)*'MSXY-TI3S'!$D138)</f>
        <v>0</v>
      </c>
      <c r="F138" s="20">
        <f>Model!$W$19*((drdp!C138+drdp!L138)*'MSXY-TI3S'!$B138+(drdp!F138+drdp!O138)*'MSXY-TI3S'!$C138+(drdp!I138+drdp!R138)*'MSXY-TI3S'!$D138)</f>
        <v>0</v>
      </c>
      <c r="G138" s="20">
        <f>Model!$W$19*((drdp!D138+drdp!M138)*'MSXY-TI3S'!$B138+(drdp!G138+drdp!P138)*'MSXY-TI3S'!$C138+(drdp!J138+drdp!S138)*'MSXY-TI3S'!$D138)</f>
        <v>0</v>
      </c>
      <c r="H138" s="18">
        <f>Model!$W$19*((drdp!B138)*'MSXY-TI3S'!$B138+(drdp!E138)*'MSXY-TI3S'!$C138+(drdp!H138)*'MSXY-TI3S'!$D138)</f>
        <v>0</v>
      </c>
      <c r="I138" s="18">
        <f>Model!$W$19*((drdp!C138)*'MSXY-TI3S'!$B138+(drdp!F138)*'MSXY-TI3S'!$C138+(drdp!I138)*'MSXY-TI3S'!$D138)</f>
        <v>0</v>
      </c>
      <c r="J138" s="18">
        <f>Model!$W$19*((drdp!D138)*'MSXY-TI3S'!$B138+(drdp!G138)*'MSXY-TI3S'!$C138+(drdp!J138)*'MSXY-TI3S'!$D138)</f>
        <v>0</v>
      </c>
      <c r="K138" s="21">
        <f>SUM(E$3:E137)+H138</f>
        <v>-0.30707501881317678</v>
      </c>
      <c r="L138" s="21">
        <f>SUM(F$3:F137)+I138</f>
        <v>0.20441209854121056</v>
      </c>
      <c r="M138" s="21">
        <f>SUM(G$3:G137)+J138</f>
        <v>0</v>
      </c>
      <c r="N138" s="21"/>
      <c r="O138" s="21"/>
      <c r="P138" s="21"/>
      <c r="Q138" s="19">
        <f t="shared" si="13"/>
        <v>9.4295067179112874E-2</v>
      </c>
      <c r="R138" s="19">
        <f t="shared" si="14"/>
        <v>4.1784306030021576E-2</v>
      </c>
      <c r="S138" s="19">
        <f t="shared" si="15"/>
        <v>0</v>
      </c>
      <c r="T138" s="19">
        <f t="shared" si="16"/>
        <v>-6.2769849005183176E-2</v>
      </c>
      <c r="U138" s="19">
        <f t="shared" si="17"/>
        <v>0</v>
      </c>
      <c r="V138" s="19">
        <f t="shared" si="18"/>
        <v>0</v>
      </c>
    </row>
    <row r="139" spans="1:22" x14ac:dyDescent="0.25">
      <c r="A139" s="26">
        <f>Wellpath!E139</f>
        <v>0</v>
      </c>
      <c r="B139" s="22">
        <v>0</v>
      </c>
      <c r="C139" s="22">
        <v>0</v>
      </c>
      <c r="D139" s="22">
        <f>(COS(Wellpath!$L139) * COS(Wellpath!$O139) * COS(Wellpath!$O139) - COS(Wellpath!$L139) * SIN(Wellpath!$O139) * SIN(Wellpath!$O139) - TAN(Dip) * SIN(Wellpath!$L139) * COS(Wellpath!$O139)) / 2</f>
        <v>0.5</v>
      </c>
      <c r="E139" s="20">
        <f>Model!$W$19*((drdp!B139+drdp!K139)*'MSXY-TI3S'!$B139+(drdp!E139+drdp!N139)*'MSXY-TI3S'!$C139+(drdp!H139+drdp!Q139)*'MSXY-TI3S'!$D139)</f>
        <v>0</v>
      </c>
      <c r="F139" s="20">
        <f>Model!$W$19*((drdp!C139+drdp!L139)*'MSXY-TI3S'!$B139+(drdp!F139+drdp!O139)*'MSXY-TI3S'!$C139+(drdp!I139+drdp!R139)*'MSXY-TI3S'!$D139)</f>
        <v>0</v>
      </c>
      <c r="G139" s="20">
        <f>Model!$W$19*((drdp!D139+drdp!M139)*'MSXY-TI3S'!$B139+(drdp!G139+drdp!P139)*'MSXY-TI3S'!$C139+(drdp!J139+drdp!S139)*'MSXY-TI3S'!$D139)</f>
        <v>0</v>
      </c>
      <c r="H139" s="18">
        <f>Model!$W$19*((drdp!B139)*'MSXY-TI3S'!$B139+(drdp!E139)*'MSXY-TI3S'!$C139+(drdp!H139)*'MSXY-TI3S'!$D139)</f>
        <v>0</v>
      </c>
      <c r="I139" s="18">
        <f>Model!$W$19*((drdp!C139)*'MSXY-TI3S'!$B139+(drdp!F139)*'MSXY-TI3S'!$C139+(drdp!I139)*'MSXY-TI3S'!$D139)</f>
        <v>0</v>
      </c>
      <c r="J139" s="18">
        <f>Model!$W$19*((drdp!D139)*'MSXY-TI3S'!$B139+(drdp!G139)*'MSXY-TI3S'!$C139+(drdp!J139)*'MSXY-TI3S'!$D139)</f>
        <v>0</v>
      </c>
      <c r="K139" s="21">
        <f>SUM(E$3:E138)+H139</f>
        <v>-0.30707501881317678</v>
      </c>
      <c r="L139" s="21">
        <f>SUM(F$3:F138)+I139</f>
        <v>0.20441209854121056</v>
      </c>
      <c r="M139" s="21">
        <f>SUM(G$3:G138)+J139</f>
        <v>0</v>
      </c>
      <c r="N139" s="21"/>
      <c r="O139" s="21"/>
      <c r="P139" s="21"/>
      <c r="Q139" s="19">
        <f t="shared" si="13"/>
        <v>9.4295067179112874E-2</v>
      </c>
      <c r="R139" s="19">
        <f t="shared" si="14"/>
        <v>4.1784306030021576E-2</v>
      </c>
      <c r="S139" s="19">
        <f t="shared" si="15"/>
        <v>0</v>
      </c>
      <c r="T139" s="19">
        <f t="shared" si="16"/>
        <v>-6.2769849005183176E-2</v>
      </c>
      <c r="U139" s="19">
        <f t="shared" si="17"/>
        <v>0</v>
      </c>
      <c r="V139" s="19">
        <f t="shared" si="18"/>
        <v>0</v>
      </c>
    </row>
    <row r="140" spans="1:22" x14ac:dyDescent="0.25">
      <c r="A140" s="26">
        <f>Wellpath!E140</f>
        <v>0</v>
      </c>
      <c r="B140" s="22">
        <v>0</v>
      </c>
      <c r="C140" s="22">
        <v>0</v>
      </c>
      <c r="D140" s="22">
        <f>(COS(Wellpath!$L140) * COS(Wellpath!$O140) * COS(Wellpath!$O140) - COS(Wellpath!$L140) * SIN(Wellpath!$O140) * SIN(Wellpath!$O140) - TAN(Dip) * SIN(Wellpath!$L140) * COS(Wellpath!$O140)) / 2</f>
        <v>0.5</v>
      </c>
      <c r="E140" s="20">
        <f>Model!$W$19*((drdp!B140+drdp!K140)*'MSXY-TI3S'!$B140+(drdp!E140+drdp!N140)*'MSXY-TI3S'!$C140+(drdp!H140+drdp!Q140)*'MSXY-TI3S'!$D140)</f>
        <v>0</v>
      </c>
      <c r="F140" s="20">
        <f>Model!$W$19*((drdp!C140+drdp!L140)*'MSXY-TI3S'!$B140+(drdp!F140+drdp!O140)*'MSXY-TI3S'!$C140+(drdp!I140+drdp!R140)*'MSXY-TI3S'!$D140)</f>
        <v>0</v>
      </c>
      <c r="G140" s="20">
        <f>Model!$W$19*((drdp!D140+drdp!M140)*'MSXY-TI3S'!$B140+(drdp!G140+drdp!P140)*'MSXY-TI3S'!$C140+(drdp!J140+drdp!S140)*'MSXY-TI3S'!$D140)</f>
        <v>0</v>
      </c>
      <c r="H140" s="18">
        <f>Model!$W$19*((drdp!B140)*'MSXY-TI3S'!$B140+(drdp!E140)*'MSXY-TI3S'!$C140+(drdp!H140)*'MSXY-TI3S'!$D140)</f>
        <v>0</v>
      </c>
      <c r="I140" s="18">
        <f>Model!$W$19*((drdp!C140)*'MSXY-TI3S'!$B140+(drdp!F140)*'MSXY-TI3S'!$C140+(drdp!I140)*'MSXY-TI3S'!$D140)</f>
        <v>0</v>
      </c>
      <c r="J140" s="18">
        <f>Model!$W$19*((drdp!D140)*'MSXY-TI3S'!$B140+(drdp!G140)*'MSXY-TI3S'!$C140+(drdp!J140)*'MSXY-TI3S'!$D140)</f>
        <v>0</v>
      </c>
      <c r="K140" s="21">
        <f>SUM(E$3:E139)+H140</f>
        <v>-0.30707501881317678</v>
      </c>
      <c r="L140" s="21">
        <f>SUM(F$3:F139)+I140</f>
        <v>0.20441209854121056</v>
      </c>
      <c r="M140" s="21">
        <f>SUM(G$3:G139)+J140</f>
        <v>0</v>
      </c>
      <c r="N140" s="21"/>
      <c r="O140" s="21"/>
      <c r="P140" s="21"/>
      <c r="Q140" s="19">
        <f t="shared" si="13"/>
        <v>9.4295067179112874E-2</v>
      </c>
      <c r="R140" s="19">
        <f t="shared" si="14"/>
        <v>4.1784306030021576E-2</v>
      </c>
      <c r="S140" s="19">
        <f t="shared" si="15"/>
        <v>0</v>
      </c>
      <c r="T140" s="19">
        <f t="shared" si="16"/>
        <v>-6.2769849005183176E-2</v>
      </c>
      <c r="U140" s="19">
        <f t="shared" si="17"/>
        <v>0</v>
      </c>
      <c r="V140" s="19">
        <f t="shared" si="18"/>
        <v>0</v>
      </c>
    </row>
    <row r="141" spans="1:22" x14ac:dyDescent="0.25">
      <c r="A141" s="26">
        <f>Wellpath!E141</f>
        <v>0</v>
      </c>
      <c r="B141" s="22">
        <v>0</v>
      </c>
      <c r="C141" s="22">
        <v>0</v>
      </c>
      <c r="D141" s="22">
        <f>(COS(Wellpath!$L141) * COS(Wellpath!$O141) * COS(Wellpath!$O141) - COS(Wellpath!$L141) * SIN(Wellpath!$O141) * SIN(Wellpath!$O141) - TAN(Dip) * SIN(Wellpath!$L141) * COS(Wellpath!$O141)) / 2</f>
        <v>0.5</v>
      </c>
      <c r="E141" s="20">
        <f>Model!$W$19*((drdp!B141+drdp!K141)*'MSXY-TI3S'!$B141+(drdp!E141+drdp!N141)*'MSXY-TI3S'!$C141+(drdp!H141+drdp!Q141)*'MSXY-TI3S'!$D141)</f>
        <v>0</v>
      </c>
      <c r="F141" s="20">
        <f>Model!$W$19*((drdp!C141+drdp!L141)*'MSXY-TI3S'!$B141+(drdp!F141+drdp!O141)*'MSXY-TI3S'!$C141+(drdp!I141+drdp!R141)*'MSXY-TI3S'!$D141)</f>
        <v>0</v>
      </c>
      <c r="G141" s="20">
        <f>Model!$W$19*((drdp!D141+drdp!M141)*'MSXY-TI3S'!$B141+(drdp!G141+drdp!P141)*'MSXY-TI3S'!$C141+(drdp!J141+drdp!S141)*'MSXY-TI3S'!$D141)</f>
        <v>0</v>
      </c>
      <c r="H141" s="18">
        <f>Model!$W$19*((drdp!B141)*'MSXY-TI3S'!$B141+(drdp!E141)*'MSXY-TI3S'!$C141+(drdp!H141)*'MSXY-TI3S'!$D141)</f>
        <v>0</v>
      </c>
      <c r="I141" s="18">
        <f>Model!$W$19*((drdp!C141)*'MSXY-TI3S'!$B141+(drdp!F141)*'MSXY-TI3S'!$C141+(drdp!I141)*'MSXY-TI3S'!$D141)</f>
        <v>0</v>
      </c>
      <c r="J141" s="18">
        <f>Model!$W$19*((drdp!D141)*'MSXY-TI3S'!$B141+(drdp!G141)*'MSXY-TI3S'!$C141+(drdp!J141)*'MSXY-TI3S'!$D141)</f>
        <v>0</v>
      </c>
      <c r="K141" s="21">
        <f>SUM(E$3:E140)+H141</f>
        <v>-0.30707501881317678</v>
      </c>
      <c r="L141" s="21">
        <f>SUM(F$3:F140)+I141</f>
        <v>0.20441209854121056</v>
      </c>
      <c r="M141" s="21">
        <f>SUM(G$3:G140)+J141</f>
        <v>0</v>
      </c>
      <c r="N141" s="21"/>
      <c r="O141" s="21"/>
      <c r="P141" s="21"/>
      <c r="Q141" s="19">
        <f t="shared" si="13"/>
        <v>9.4295067179112874E-2</v>
      </c>
      <c r="R141" s="19">
        <f t="shared" si="14"/>
        <v>4.1784306030021576E-2</v>
      </c>
      <c r="S141" s="19">
        <f t="shared" si="15"/>
        <v>0</v>
      </c>
      <c r="T141" s="19">
        <f t="shared" si="16"/>
        <v>-6.2769849005183176E-2</v>
      </c>
      <c r="U141" s="19">
        <f t="shared" si="17"/>
        <v>0</v>
      </c>
      <c r="V141" s="19">
        <f t="shared" si="18"/>
        <v>0</v>
      </c>
    </row>
    <row r="142" spans="1:22" x14ac:dyDescent="0.25">
      <c r="A142" s="26">
        <f>Wellpath!E142</f>
        <v>0</v>
      </c>
      <c r="B142" s="22">
        <v>0</v>
      </c>
      <c r="C142" s="22">
        <v>0</v>
      </c>
      <c r="D142" s="22">
        <f>(COS(Wellpath!$L142) * COS(Wellpath!$O142) * COS(Wellpath!$O142) - COS(Wellpath!$L142) * SIN(Wellpath!$O142) * SIN(Wellpath!$O142) - TAN(Dip) * SIN(Wellpath!$L142) * COS(Wellpath!$O142)) / 2</f>
        <v>0.5</v>
      </c>
      <c r="E142" s="20">
        <f>Model!$W$19*((drdp!B142+drdp!K142)*'MSXY-TI3S'!$B142+(drdp!E142+drdp!N142)*'MSXY-TI3S'!$C142+(drdp!H142+drdp!Q142)*'MSXY-TI3S'!$D142)</f>
        <v>0</v>
      </c>
      <c r="F142" s="20">
        <f>Model!$W$19*((drdp!C142+drdp!L142)*'MSXY-TI3S'!$B142+(drdp!F142+drdp!O142)*'MSXY-TI3S'!$C142+(drdp!I142+drdp!R142)*'MSXY-TI3S'!$D142)</f>
        <v>0</v>
      </c>
      <c r="G142" s="20">
        <f>Model!$W$19*((drdp!D142+drdp!M142)*'MSXY-TI3S'!$B142+(drdp!G142+drdp!P142)*'MSXY-TI3S'!$C142+(drdp!J142+drdp!S142)*'MSXY-TI3S'!$D142)</f>
        <v>0</v>
      </c>
      <c r="H142" s="18">
        <f>Model!$W$19*((drdp!B142)*'MSXY-TI3S'!$B142+(drdp!E142)*'MSXY-TI3S'!$C142+(drdp!H142)*'MSXY-TI3S'!$D142)</f>
        <v>0</v>
      </c>
      <c r="I142" s="18">
        <f>Model!$W$19*((drdp!C142)*'MSXY-TI3S'!$B142+(drdp!F142)*'MSXY-TI3S'!$C142+(drdp!I142)*'MSXY-TI3S'!$D142)</f>
        <v>0</v>
      </c>
      <c r="J142" s="18">
        <f>Model!$W$19*((drdp!D142)*'MSXY-TI3S'!$B142+(drdp!G142)*'MSXY-TI3S'!$C142+(drdp!J142)*'MSXY-TI3S'!$D142)</f>
        <v>0</v>
      </c>
      <c r="K142" s="21">
        <f>SUM(E$3:E141)+H142</f>
        <v>-0.30707501881317678</v>
      </c>
      <c r="L142" s="21">
        <f>SUM(F$3:F141)+I142</f>
        <v>0.20441209854121056</v>
      </c>
      <c r="M142" s="21">
        <f>SUM(G$3:G141)+J142</f>
        <v>0</v>
      </c>
      <c r="N142" s="21"/>
      <c r="O142" s="21"/>
      <c r="P142" s="21"/>
      <c r="Q142" s="19">
        <f t="shared" si="13"/>
        <v>9.4295067179112874E-2</v>
      </c>
      <c r="R142" s="19">
        <f t="shared" si="14"/>
        <v>4.1784306030021576E-2</v>
      </c>
      <c r="S142" s="19">
        <f t="shared" si="15"/>
        <v>0</v>
      </c>
      <c r="T142" s="19">
        <f t="shared" si="16"/>
        <v>-6.2769849005183176E-2</v>
      </c>
      <c r="U142" s="19">
        <f t="shared" si="17"/>
        <v>0</v>
      </c>
      <c r="V142" s="19">
        <f t="shared" si="18"/>
        <v>0</v>
      </c>
    </row>
    <row r="143" spans="1:22" x14ac:dyDescent="0.25">
      <c r="A143" s="26">
        <f>Wellpath!E143</f>
        <v>0</v>
      </c>
      <c r="B143" s="22">
        <v>0</v>
      </c>
      <c r="C143" s="22">
        <v>0</v>
      </c>
      <c r="D143" s="22">
        <f>(COS(Wellpath!$L143) * COS(Wellpath!$O143) * COS(Wellpath!$O143) - COS(Wellpath!$L143) * SIN(Wellpath!$O143) * SIN(Wellpath!$O143) - TAN(Dip) * SIN(Wellpath!$L143) * COS(Wellpath!$O143)) / 2</f>
        <v>0.5</v>
      </c>
      <c r="E143" s="20">
        <f>Model!$W$19*((drdp!B143+drdp!K143)*'MSXY-TI3S'!$B143+(drdp!E143+drdp!N143)*'MSXY-TI3S'!$C143+(drdp!H143+drdp!Q143)*'MSXY-TI3S'!$D143)</f>
        <v>0</v>
      </c>
      <c r="F143" s="20">
        <f>Model!$W$19*((drdp!C143+drdp!L143)*'MSXY-TI3S'!$B143+(drdp!F143+drdp!O143)*'MSXY-TI3S'!$C143+(drdp!I143+drdp!R143)*'MSXY-TI3S'!$D143)</f>
        <v>0</v>
      </c>
      <c r="G143" s="20">
        <f>Model!$W$19*((drdp!D143+drdp!M143)*'MSXY-TI3S'!$B143+(drdp!G143+drdp!P143)*'MSXY-TI3S'!$C143+(drdp!J143+drdp!S143)*'MSXY-TI3S'!$D143)</f>
        <v>0</v>
      </c>
      <c r="H143" s="18">
        <f>Model!$W$19*((drdp!B143)*'MSXY-TI3S'!$B143+(drdp!E143)*'MSXY-TI3S'!$C143+(drdp!H143)*'MSXY-TI3S'!$D143)</f>
        <v>0</v>
      </c>
      <c r="I143" s="18">
        <f>Model!$W$19*((drdp!C143)*'MSXY-TI3S'!$B143+(drdp!F143)*'MSXY-TI3S'!$C143+(drdp!I143)*'MSXY-TI3S'!$D143)</f>
        <v>0</v>
      </c>
      <c r="J143" s="18">
        <f>Model!$W$19*((drdp!D143)*'MSXY-TI3S'!$B143+(drdp!G143)*'MSXY-TI3S'!$C143+(drdp!J143)*'MSXY-TI3S'!$D143)</f>
        <v>0</v>
      </c>
      <c r="K143" s="21">
        <f>SUM(E$3:E142)+H143</f>
        <v>-0.30707501881317678</v>
      </c>
      <c r="L143" s="21">
        <f>SUM(F$3:F142)+I143</f>
        <v>0.20441209854121056</v>
      </c>
      <c r="M143" s="21">
        <f>SUM(G$3:G142)+J143</f>
        <v>0</v>
      </c>
      <c r="N143" s="21"/>
      <c r="O143" s="21"/>
      <c r="P143" s="21"/>
      <c r="Q143" s="19">
        <f t="shared" si="13"/>
        <v>9.4295067179112874E-2</v>
      </c>
      <c r="R143" s="19">
        <f t="shared" si="14"/>
        <v>4.1784306030021576E-2</v>
      </c>
      <c r="S143" s="19">
        <f t="shared" si="15"/>
        <v>0</v>
      </c>
      <c r="T143" s="19">
        <f t="shared" si="16"/>
        <v>-6.2769849005183176E-2</v>
      </c>
      <c r="U143" s="19">
        <f t="shared" si="17"/>
        <v>0</v>
      </c>
      <c r="V143" s="19">
        <f t="shared" si="18"/>
        <v>0</v>
      </c>
    </row>
    <row r="144" spans="1:22" x14ac:dyDescent="0.25">
      <c r="A144" s="26">
        <f>Wellpath!E144</f>
        <v>0</v>
      </c>
      <c r="B144" s="22">
        <v>0</v>
      </c>
      <c r="C144" s="22">
        <v>0</v>
      </c>
      <c r="D144" s="22">
        <f>(COS(Wellpath!$L144) * COS(Wellpath!$O144) * COS(Wellpath!$O144) - COS(Wellpath!$L144) * SIN(Wellpath!$O144) * SIN(Wellpath!$O144) - TAN(Dip) * SIN(Wellpath!$L144) * COS(Wellpath!$O144)) / 2</f>
        <v>0.5</v>
      </c>
      <c r="E144" s="20">
        <f>Model!$W$19*((drdp!B144+drdp!K144)*'MSXY-TI3S'!$B144+(drdp!E144+drdp!N144)*'MSXY-TI3S'!$C144+(drdp!H144+drdp!Q144)*'MSXY-TI3S'!$D144)</f>
        <v>0</v>
      </c>
      <c r="F144" s="20">
        <f>Model!$W$19*((drdp!C144+drdp!L144)*'MSXY-TI3S'!$B144+(drdp!F144+drdp!O144)*'MSXY-TI3S'!$C144+(drdp!I144+drdp!R144)*'MSXY-TI3S'!$D144)</f>
        <v>0</v>
      </c>
      <c r="G144" s="20">
        <f>Model!$W$19*((drdp!D144+drdp!M144)*'MSXY-TI3S'!$B144+(drdp!G144+drdp!P144)*'MSXY-TI3S'!$C144+(drdp!J144+drdp!S144)*'MSXY-TI3S'!$D144)</f>
        <v>0</v>
      </c>
      <c r="H144" s="18">
        <f>Model!$W$19*((drdp!B144)*'MSXY-TI3S'!$B144+(drdp!E144)*'MSXY-TI3S'!$C144+(drdp!H144)*'MSXY-TI3S'!$D144)</f>
        <v>0</v>
      </c>
      <c r="I144" s="18">
        <f>Model!$W$19*((drdp!C144)*'MSXY-TI3S'!$B144+(drdp!F144)*'MSXY-TI3S'!$C144+(drdp!I144)*'MSXY-TI3S'!$D144)</f>
        <v>0</v>
      </c>
      <c r="J144" s="18">
        <f>Model!$W$19*((drdp!D144)*'MSXY-TI3S'!$B144+(drdp!G144)*'MSXY-TI3S'!$C144+(drdp!J144)*'MSXY-TI3S'!$D144)</f>
        <v>0</v>
      </c>
      <c r="K144" s="21">
        <f>SUM(E$3:E143)+H144</f>
        <v>-0.30707501881317678</v>
      </c>
      <c r="L144" s="21">
        <f>SUM(F$3:F143)+I144</f>
        <v>0.20441209854121056</v>
      </c>
      <c r="M144" s="21">
        <f>SUM(G$3:G143)+J144</f>
        <v>0</v>
      </c>
      <c r="N144" s="21"/>
      <c r="O144" s="21"/>
      <c r="P144" s="21"/>
      <c r="Q144" s="19">
        <f t="shared" si="13"/>
        <v>9.4295067179112874E-2</v>
      </c>
      <c r="R144" s="19">
        <f t="shared" si="14"/>
        <v>4.1784306030021576E-2</v>
      </c>
      <c r="S144" s="19">
        <f t="shared" si="15"/>
        <v>0</v>
      </c>
      <c r="T144" s="19">
        <f t="shared" si="16"/>
        <v>-6.2769849005183176E-2</v>
      </c>
      <c r="U144" s="19">
        <f t="shared" si="17"/>
        <v>0</v>
      </c>
      <c r="V144" s="19">
        <f t="shared" si="18"/>
        <v>0</v>
      </c>
    </row>
    <row r="145" spans="1:22" x14ac:dyDescent="0.25">
      <c r="A145" s="26">
        <f>Wellpath!E145</f>
        <v>0</v>
      </c>
      <c r="B145" s="22">
        <v>0</v>
      </c>
      <c r="C145" s="22">
        <v>0</v>
      </c>
      <c r="D145" s="22">
        <f>(COS(Wellpath!$L145) * COS(Wellpath!$O145) * COS(Wellpath!$O145) - COS(Wellpath!$L145) * SIN(Wellpath!$O145) * SIN(Wellpath!$O145) - TAN(Dip) * SIN(Wellpath!$L145) * COS(Wellpath!$O145)) / 2</f>
        <v>0.5</v>
      </c>
      <c r="E145" s="20">
        <f>Model!$W$19*((drdp!B145+drdp!K145)*'MSXY-TI3S'!$B145+(drdp!E145+drdp!N145)*'MSXY-TI3S'!$C145+(drdp!H145+drdp!Q145)*'MSXY-TI3S'!$D145)</f>
        <v>0</v>
      </c>
      <c r="F145" s="20">
        <f>Model!$W$19*((drdp!C145+drdp!L145)*'MSXY-TI3S'!$B145+(drdp!F145+drdp!O145)*'MSXY-TI3S'!$C145+(drdp!I145+drdp!R145)*'MSXY-TI3S'!$D145)</f>
        <v>0</v>
      </c>
      <c r="G145" s="20">
        <f>Model!$W$19*((drdp!D145+drdp!M145)*'MSXY-TI3S'!$B145+(drdp!G145+drdp!P145)*'MSXY-TI3S'!$C145+(drdp!J145+drdp!S145)*'MSXY-TI3S'!$D145)</f>
        <v>0</v>
      </c>
      <c r="H145" s="18">
        <f>Model!$W$19*((drdp!B145)*'MSXY-TI3S'!$B145+(drdp!E145)*'MSXY-TI3S'!$C145+(drdp!H145)*'MSXY-TI3S'!$D145)</f>
        <v>0</v>
      </c>
      <c r="I145" s="18">
        <f>Model!$W$19*((drdp!C145)*'MSXY-TI3S'!$B145+(drdp!F145)*'MSXY-TI3S'!$C145+(drdp!I145)*'MSXY-TI3S'!$D145)</f>
        <v>0</v>
      </c>
      <c r="J145" s="18">
        <f>Model!$W$19*((drdp!D145)*'MSXY-TI3S'!$B145+(drdp!G145)*'MSXY-TI3S'!$C145+(drdp!J145)*'MSXY-TI3S'!$D145)</f>
        <v>0</v>
      </c>
      <c r="K145" s="21">
        <f>SUM(E$3:E144)+H145</f>
        <v>-0.30707501881317678</v>
      </c>
      <c r="L145" s="21">
        <f>SUM(F$3:F144)+I145</f>
        <v>0.20441209854121056</v>
      </c>
      <c r="M145" s="21">
        <f>SUM(G$3:G144)+J145</f>
        <v>0</v>
      </c>
      <c r="N145" s="21"/>
      <c r="O145" s="21"/>
      <c r="P145" s="21"/>
      <c r="Q145" s="19">
        <f t="shared" si="13"/>
        <v>9.4295067179112874E-2</v>
      </c>
      <c r="R145" s="19">
        <f t="shared" si="14"/>
        <v>4.1784306030021576E-2</v>
      </c>
      <c r="S145" s="19">
        <f t="shared" si="15"/>
        <v>0</v>
      </c>
      <c r="T145" s="19">
        <f t="shared" si="16"/>
        <v>-6.2769849005183176E-2</v>
      </c>
      <c r="U145" s="19">
        <f t="shared" si="17"/>
        <v>0</v>
      </c>
      <c r="V145" s="19">
        <f t="shared" si="18"/>
        <v>0</v>
      </c>
    </row>
    <row r="146" spans="1:22" x14ac:dyDescent="0.25">
      <c r="A146" s="26">
        <f>Wellpath!E146</f>
        <v>0</v>
      </c>
      <c r="B146" s="22">
        <v>0</v>
      </c>
      <c r="C146" s="22">
        <v>0</v>
      </c>
      <c r="D146" s="22">
        <f>(COS(Wellpath!$L146) * COS(Wellpath!$O146) * COS(Wellpath!$O146) - COS(Wellpath!$L146) * SIN(Wellpath!$O146) * SIN(Wellpath!$O146) - TAN(Dip) * SIN(Wellpath!$L146) * COS(Wellpath!$O146)) / 2</f>
        <v>0.5</v>
      </c>
      <c r="E146" s="20">
        <f>Model!$W$19*((drdp!B146+drdp!K146)*'MSXY-TI3S'!$B146+(drdp!E146+drdp!N146)*'MSXY-TI3S'!$C146+(drdp!H146+drdp!Q146)*'MSXY-TI3S'!$D146)</f>
        <v>0</v>
      </c>
      <c r="F146" s="20">
        <f>Model!$W$19*((drdp!C146+drdp!L146)*'MSXY-TI3S'!$B146+(drdp!F146+drdp!O146)*'MSXY-TI3S'!$C146+(drdp!I146+drdp!R146)*'MSXY-TI3S'!$D146)</f>
        <v>0</v>
      </c>
      <c r="G146" s="20">
        <f>Model!$W$19*((drdp!D146+drdp!M146)*'MSXY-TI3S'!$B146+(drdp!G146+drdp!P146)*'MSXY-TI3S'!$C146+(drdp!J146+drdp!S146)*'MSXY-TI3S'!$D146)</f>
        <v>0</v>
      </c>
      <c r="H146" s="18">
        <f>Model!$W$19*((drdp!B146)*'MSXY-TI3S'!$B146+(drdp!E146)*'MSXY-TI3S'!$C146+(drdp!H146)*'MSXY-TI3S'!$D146)</f>
        <v>0</v>
      </c>
      <c r="I146" s="18">
        <f>Model!$W$19*((drdp!C146)*'MSXY-TI3S'!$B146+(drdp!F146)*'MSXY-TI3S'!$C146+(drdp!I146)*'MSXY-TI3S'!$D146)</f>
        <v>0</v>
      </c>
      <c r="J146" s="18">
        <f>Model!$W$19*((drdp!D146)*'MSXY-TI3S'!$B146+(drdp!G146)*'MSXY-TI3S'!$C146+(drdp!J146)*'MSXY-TI3S'!$D146)</f>
        <v>0</v>
      </c>
      <c r="K146" s="21">
        <f>SUM(E$3:E145)+H146</f>
        <v>-0.30707501881317678</v>
      </c>
      <c r="L146" s="21">
        <f>SUM(F$3:F145)+I146</f>
        <v>0.20441209854121056</v>
      </c>
      <c r="M146" s="21">
        <f>SUM(G$3:G145)+J146</f>
        <v>0</v>
      </c>
      <c r="N146" s="21"/>
      <c r="O146" s="21"/>
      <c r="P146" s="21"/>
      <c r="Q146" s="19">
        <f t="shared" si="13"/>
        <v>9.4295067179112874E-2</v>
      </c>
      <c r="R146" s="19">
        <f t="shared" si="14"/>
        <v>4.1784306030021576E-2</v>
      </c>
      <c r="S146" s="19">
        <f t="shared" si="15"/>
        <v>0</v>
      </c>
      <c r="T146" s="19">
        <f t="shared" si="16"/>
        <v>-6.2769849005183176E-2</v>
      </c>
      <c r="U146" s="19">
        <f t="shared" si="17"/>
        <v>0</v>
      </c>
      <c r="V146" s="19">
        <f t="shared" si="18"/>
        <v>0</v>
      </c>
    </row>
    <row r="147" spans="1:22" x14ac:dyDescent="0.25">
      <c r="A147" s="26">
        <f>Wellpath!E147</f>
        <v>0</v>
      </c>
      <c r="B147" s="22">
        <v>0</v>
      </c>
      <c r="C147" s="22">
        <v>0</v>
      </c>
      <c r="D147" s="22">
        <f>(COS(Wellpath!$L147) * COS(Wellpath!$O147) * COS(Wellpath!$O147) - COS(Wellpath!$L147) * SIN(Wellpath!$O147) * SIN(Wellpath!$O147) - TAN(Dip) * SIN(Wellpath!$L147) * COS(Wellpath!$O147)) / 2</f>
        <v>0.5</v>
      </c>
      <c r="E147" s="20">
        <f>Model!$W$19*((drdp!B147+drdp!K147)*'MSXY-TI3S'!$B147+(drdp!E147+drdp!N147)*'MSXY-TI3S'!$C147+(drdp!H147+drdp!Q147)*'MSXY-TI3S'!$D147)</f>
        <v>0</v>
      </c>
      <c r="F147" s="20">
        <f>Model!$W$19*((drdp!C147+drdp!L147)*'MSXY-TI3S'!$B147+(drdp!F147+drdp!O147)*'MSXY-TI3S'!$C147+(drdp!I147+drdp!R147)*'MSXY-TI3S'!$D147)</f>
        <v>0</v>
      </c>
      <c r="G147" s="20">
        <f>Model!$W$19*((drdp!D147+drdp!M147)*'MSXY-TI3S'!$B147+(drdp!G147+drdp!P147)*'MSXY-TI3S'!$C147+(drdp!J147+drdp!S147)*'MSXY-TI3S'!$D147)</f>
        <v>0</v>
      </c>
      <c r="H147" s="18">
        <f>Model!$W$19*((drdp!B147)*'MSXY-TI3S'!$B147+(drdp!E147)*'MSXY-TI3S'!$C147+(drdp!H147)*'MSXY-TI3S'!$D147)</f>
        <v>0</v>
      </c>
      <c r="I147" s="18">
        <f>Model!$W$19*((drdp!C147)*'MSXY-TI3S'!$B147+(drdp!F147)*'MSXY-TI3S'!$C147+(drdp!I147)*'MSXY-TI3S'!$D147)</f>
        <v>0</v>
      </c>
      <c r="J147" s="18">
        <f>Model!$W$19*((drdp!D147)*'MSXY-TI3S'!$B147+(drdp!G147)*'MSXY-TI3S'!$C147+(drdp!J147)*'MSXY-TI3S'!$D147)</f>
        <v>0</v>
      </c>
      <c r="K147" s="21">
        <f>SUM(E$3:E146)+H147</f>
        <v>-0.30707501881317678</v>
      </c>
      <c r="L147" s="21">
        <f>SUM(F$3:F146)+I147</f>
        <v>0.20441209854121056</v>
      </c>
      <c r="M147" s="21">
        <f>SUM(G$3:G146)+J147</f>
        <v>0</v>
      </c>
      <c r="N147" s="21"/>
      <c r="O147" s="21"/>
      <c r="P147" s="21"/>
      <c r="Q147" s="19">
        <f t="shared" si="13"/>
        <v>9.4295067179112874E-2</v>
      </c>
      <c r="R147" s="19">
        <f t="shared" si="14"/>
        <v>4.1784306030021576E-2</v>
      </c>
      <c r="S147" s="19">
        <f t="shared" si="15"/>
        <v>0</v>
      </c>
      <c r="T147" s="19">
        <f t="shared" si="16"/>
        <v>-6.2769849005183176E-2</v>
      </c>
      <c r="U147" s="19">
        <f t="shared" si="17"/>
        <v>0</v>
      </c>
      <c r="V147" s="19">
        <f t="shared" si="18"/>
        <v>0</v>
      </c>
    </row>
    <row r="148" spans="1:22" x14ac:dyDescent="0.25">
      <c r="A148" s="26">
        <f>Wellpath!E148</f>
        <v>0</v>
      </c>
      <c r="B148" s="22">
        <v>0</v>
      </c>
      <c r="C148" s="22">
        <v>0</v>
      </c>
      <c r="D148" s="22">
        <f>(COS(Wellpath!$L148) * COS(Wellpath!$O148) * COS(Wellpath!$O148) - COS(Wellpath!$L148) * SIN(Wellpath!$O148) * SIN(Wellpath!$O148) - TAN(Dip) * SIN(Wellpath!$L148) * COS(Wellpath!$O148)) / 2</f>
        <v>0.5</v>
      </c>
      <c r="E148" s="20">
        <f>Model!$W$19*((drdp!B148+drdp!K148)*'MSXY-TI3S'!$B148+(drdp!E148+drdp!N148)*'MSXY-TI3S'!$C148+(drdp!H148+drdp!Q148)*'MSXY-TI3S'!$D148)</f>
        <v>0</v>
      </c>
      <c r="F148" s="20">
        <f>Model!$W$19*((drdp!C148+drdp!L148)*'MSXY-TI3S'!$B148+(drdp!F148+drdp!O148)*'MSXY-TI3S'!$C148+(drdp!I148+drdp!R148)*'MSXY-TI3S'!$D148)</f>
        <v>0</v>
      </c>
      <c r="G148" s="20">
        <f>Model!$W$19*((drdp!D148+drdp!M148)*'MSXY-TI3S'!$B148+(drdp!G148+drdp!P148)*'MSXY-TI3S'!$C148+(drdp!J148+drdp!S148)*'MSXY-TI3S'!$D148)</f>
        <v>0</v>
      </c>
      <c r="H148" s="18">
        <f>Model!$W$19*((drdp!B148)*'MSXY-TI3S'!$B148+(drdp!E148)*'MSXY-TI3S'!$C148+(drdp!H148)*'MSXY-TI3S'!$D148)</f>
        <v>0</v>
      </c>
      <c r="I148" s="18">
        <f>Model!$W$19*((drdp!C148)*'MSXY-TI3S'!$B148+(drdp!F148)*'MSXY-TI3S'!$C148+(drdp!I148)*'MSXY-TI3S'!$D148)</f>
        <v>0</v>
      </c>
      <c r="J148" s="18">
        <f>Model!$W$19*((drdp!D148)*'MSXY-TI3S'!$B148+(drdp!G148)*'MSXY-TI3S'!$C148+(drdp!J148)*'MSXY-TI3S'!$D148)</f>
        <v>0</v>
      </c>
      <c r="K148" s="21">
        <f>SUM(E$3:E147)+H148</f>
        <v>-0.30707501881317678</v>
      </c>
      <c r="L148" s="21">
        <f>SUM(F$3:F147)+I148</f>
        <v>0.20441209854121056</v>
      </c>
      <c r="M148" s="21">
        <f>SUM(G$3:G147)+J148</f>
        <v>0</v>
      </c>
      <c r="N148" s="21"/>
      <c r="O148" s="21"/>
      <c r="P148" s="21"/>
      <c r="Q148" s="19">
        <f t="shared" si="13"/>
        <v>9.4295067179112874E-2</v>
      </c>
      <c r="R148" s="19">
        <f t="shared" si="14"/>
        <v>4.1784306030021576E-2</v>
      </c>
      <c r="S148" s="19">
        <f t="shared" si="15"/>
        <v>0</v>
      </c>
      <c r="T148" s="19">
        <f t="shared" si="16"/>
        <v>-6.2769849005183176E-2</v>
      </c>
      <c r="U148" s="19">
        <f t="shared" si="17"/>
        <v>0</v>
      </c>
      <c r="V148" s="19">
        <f t="shared" si="18"/>
        <v>0</v>
      </c>
    </row>
    <row r="149" spans="1:22" x14ac:dyDescent="0.25">
      <c r="A149" s="26">
        <f>Wellpath!E149</f>
        <v>0</v>
      </c>
      <c r="B149" s="22">
        <v>0</v>
      </c>
      <c r="C149" s="22">
        <v>0</v>
      </c>
      <c r="D149" s="22">
        <f>(COS(Wellpath!$L149) * COS(Wellpath!$O149) * COS(Wellpath!$O149) - COS(Wellpath!$L149) * SIN(Wellpath!$O149) * SIN(Wellpath!$O149) - TAN(Dip) * SIN(Wellpath!$L149) * COS(Wellpath!$O149)) / 2</f>
        <v>0.5</v>
      </c>
      <c r="E149" s="20">
        <f>Model!$W$19*((drdp!B149+drdp!K149)*'MSXY-TI3S'!$B149+(drdp!E149+drdp!N149)*'MSXY-TI3S'!$C149+(drdp!H149+drdp!Q149)*'MSXY-TI3S'!$D149)</f>
        <v>0</v>
      </c>
      <c r="F149" s="20">
        <f>Model!$W$19*((drdp!C149+drdp!L149)*'MSXY-TI3S'!$B149+(drdp!F149+drdp!O149)*'MSXY-TI3S'!$C149+(drdp!I149+drdp!R149)*'MSXY-TI3S'!$D149)</f>
        <v>0</v>
      </c>
      <c r="G149" s="20">
        <f>Model!$W$19*((drdp!D149+drdp!M149)*'MSXY-TI3S'!$B149+(drdp!G149+drdp!P149)*'MSXY-TI3S'!$C149+(drdp!J149+drdp!S149)*'MSXY-TI3S'!$D149)</f>
        <v>0</v>
      </c>
      <c r="H149" s="18">
        <f>Model!$W$19*((drdp!B149)*'MSXY-TI3S'!$B149+(drdp!E149)*'MSXY-TI3S'!$C149+(drdp!H149)*'MSXY-TI3S'!$D149)</f>
        <v>0</v>
      </c>
      <c r="I149" s="18">
        <f>Model!$W$19*((drdp!C149)*'MSXY-TI3S'!$B149+(drdp!F149)*'MSXY-TI3S'!$C149+(drdp!I149)*'MSXY-TI3S'!$D149)</f>
        <v>0</v>
      </c>
      <c r="J149" s="18">
        <f>Model!$W$19*((drdp!D149)*'MSXY-TI3S'!$B149+(drdp!G149)*'MSXY-TI3S'!$C149+(drdp!J149)*'MSXY-TI3S'!$D149)</f>
        <v>0</v>
      </c>
      <c r="K149" s="21">
        <f>SUM(E$3:E148)+H149</f>
        <v>-0.30707501881317678</v>
      </c>
      <c r="L149" s="21">
        <f>SUM(F$3:F148)+I149</f>
        <v>0.20441209854121056</v>
      </c>
      <c r="M149" s="21">
        <f>SUM(G$3:G148)+J149</f>
        <v>0</v>
      </c>
      <c r="N149" s="21"/>
      <c r="O149" s="21"/>
      <c r="P149" s="21"/>
      <c r="Q149" s="19">
        <f t="shared" si="13"/>
        <v>9.4295067179112874E-2</v>
      </c>
      <c r="R149" s="19">
        <f t="shared" si="14"/>
        <v>4.1784306030021576E-2</v>
      </c>
      <c r="S149" s="19">
        <f t="shared" si="15"/>
        <v>0</v>
      </c>
      <c r="T149" s="19">
        <f t="shared" si="16"/>
        <v>-6.2769849005183176E-2</v>
      </c>
      <c r="U149" s="19">
        <f t="shared" si="17"/>
        <v>0</v>
      </c>
      <c r="V149" s="19">
        <f t="shared" si="18"/>
        <v>0</v>
      </c>
    </row>
    <row r="150" spans="1:22" x14ac:dyDescent="0.25">
      <c r="A150" s="26">
        <f>Wellpath!E150</f>
        <v>0</v>
      </c>
      <c r="B150" s="22">
        <v>0</v>
      </c>
      <c r="C150" s="22">
        <v>0</v>
      </c>
      <c r="D150" s="22">
        <f>(COS(Wellpath!$L150) * COS(Wellpath!$O150) * COS(Wellpath!$O150) - COS(Wellpath!$L150) * SIN(Wellpath!$O150) * SIN(Wellpath!$O150) - TAN(Dip) * SIN(Wellpath!$L150) * COS(Wellpath!$O150)) / 2</f>
        <v>0.5</v>
      </c>
      <c r="E150" s="20">
        <f>Model!$W$19*((drdp!B150+drdp!K150)*'MSXY-TI3S'!$B150+(drdp!E150+drdp!N150)*'MSXY-TI3S'!$C150+(drdp!H150+drdp!Q150)*'MSXY-TI3S'!$D150)</f>
        <v>0</v>
      </c>
      <c r="F150" s="20">
        <f>Model!$W$19*((drdp!C150+drdp!L150)*'MSXY-TI3S'!$B150+(drdp!F150+drdp!O150)*'MSXY-TI3S'!$C150+(drdp!I150+drdp!R150)*'MSXY-TI3S'!$D150)</f>
        <v>0</v>
      </c>
      <c r="G150" s="20">
        <f>Model!$W$19*((drdp!D150+drdp!M150)*'MSXY-TI3S'!$B150+(drdp!G150+drdp!P150)*'MSXY-TI3S'!$C150+(drdp!J150+drdp!S150)*'MSXY-TI3S'!$D150)</f>
        <v>0</v>
      </c>
      <c r="H150" s="18">
        <f>Model!$W$19*((drdp!B150)*'MSXY-TI3S'!$B150+(drdp!E150)*'MSXY-TI3S'!$C150+(drdp!H150)*'MSXY-TI3S'!$D150)</f>
        <v>0</v>
      </c>
      <c r="I150" s="18">
        <f>Model!$W$19*((drdp!C150)*'MSXY-TI3S'!$B150+(drdp!F150)*'MSXY-TI3S'!$C150+(drdp!I150)*'MSXY-TI3S'!$D150)</f>
        <v>0</v>
      </c>
      <c r="J150" s="18">
        <f>Model!$W$19*((drdp!D150)*'MSXY-TI3S'!$B150+(drdp!G150)*'MSXY-TI3S'!$C150+(drdp!J150)*'MSXY-TI3S'!$D150)</f>
        <v>0</v>
      </c>
      <c r="K150" s="21">
        <f>SUM(E$3:E149)+H150</f>
        <v>-0.30707501881317678</v>
      </c>
      <c r="L150" s="21">
        <f>SUM(F$3:F149)+I150</f>
        <v>0.20441209854121056</v>
      </c>
      <c r="M150" s="21">
        <f>SUM(G$3:G149)+J150</f>
        <v>0</v>
      </c>
      <c r="N150" s="21"/>
      <c r="O150" s="21"/>
      <c r="P150" s="21"/>
      <c r="Q150" s="19">
        <f t="shared" si="13"/>
        <v>9.4295067179112874E-2</v>
      </c>
      <c r="R150" s="19">
        <f t="shared" si="14"/>
        <v>4.1784306030021576E-2</v>
      </c>
      <c r="S150" s="19">
        <f t="shared" si="15"/>
        <v>0</v>
      </c>
      <c r="T150" s="19">
        <f t="shared" si="16"/>
        <v>-6.2769849005183176E-2</v>
      </c>
      <c r="U150" s="19">
        <f t="shared" si="17"/>
        <v>0</v>
      </c>
      <c r="V150" s="19">
        <f t="shared" si="18"/>
        <v>0</v>
      </c>
    </row>
    <row r="151" spans="1:22" x14ac:dyDescent="0.25">
      <c r="A151" s="26">
        <f>Wellpath!E151</f>
        <v>0</v>
      </c>
      <c r="B151" s="22">
        <v>0</v>
      </c>
      <c r="C151" s="22">
        <v>0</v>
      </c>
      <c r="D151" s="22">
        <f>(COS(Wellpath!$L151) * COS(Wellpath!$O151) * COS(Wellpath!$O151) - COS(Wellpath!$L151) * SIN(Wellpath!$O151) * SIN(Wellpath!$O151) - TAN(Dip) * SIN(Wellpath!$L151) * COS(Wellpath!$O151)) / 2</f>
        <v>0.5</v>
      </c>
      <c r="E151" s="20">
        <f>Model!$W$19*((drdp!B151+drdp!K151)*'MSXY-TI3S'!$B151+(drdp!E151+drdp!N151)*'MSXY-TI3S'!$C151+(drdp!H151+drdp!Q151)*'MSXY-TI3S'!$D151)</f>
        <v>0</v>
      </c>
      <c r="F151" s="20">
        <f>Model!$W$19*((drdp!C151+drdp!L151)*'MSXY-TI3S'!$B151+(drdp!F151+drdp!O151)*'MSXY-TI3S'!$C151+(drdp!I151+drdp!R151)*'MSXY-TI3S'!$D151)</f>
        <v>0</v>
      </c>
      <c r="G151" s="20">
        <f>Model!$W$19*((drdp!D151+drdp!M151)*'MSXY-TI3S'!$B151+(drdp!G151+drdp!P151)*'MSXY-TI3S'!$C151+(drdp!J151+drdp!S151)*'MSXY-TI3S'!$D151)</f>
        <v>0</v>
      </c>
      <c r="H151" s="18">
        <f>Model!$W$19*((drdp!B151)*'MSXY-TI3S'!$B151+(drdp!E151)*'MSXY-TI3S'!$C151+(drdp!H151)*'MSXY-TI3S'!$D151)</f>
        <v>0</v>
      </c>
      <c r="I151" s="18">
        <f>Model!$W$19*((drdp!C151)*'MSXY-TI3S'!$B151+(drdp!F151)*'MSXY-TI3S'!$C151+(drdp!I151)*'MSXY-TI3S'!$D151)</f>
        <v>0</v>
      </c>
      <c r="J151" s="18">
        <f>Model!$W$19*((drdp!D151)*'MSXY-TI3S'!$B151+(drdp!G151)*'MSXY-TI3S'!$C151+(drdp!J151)*'MSXY-TI3S'!$D151)</f>
        <v>0</v>
      </c>
      <c r="K151" s="21">
        <f>SUM(E$3:E150)+H151</f>
        <v>-0.30707501881317678</v>
      </c>
      <c r="L151" s="21">
        <f>SUM(F$3:F150)+I151</f>
        <v>0.20441209854121056</v>
      </c>
      <c r="M151" s="21">
        <f>SUM(G$3:G150)+J151</f>
        <v>0</v>
      </c>
      <c r="N151" s="21"/>
      <c r="O151" s="21"/>
      <c r="P151" s="21"/>
      <c r="Q151" s="19">
        <f t="shared" si="13"/>
        <v>9.4295067179112874E-2</v>
      </c>
      <c r="R151" s="19">
        <f t="shared" si="14"/>
        <v>4.1784306030021576E-2</v>
      </c>
      <c r="S151" s="19">
        <f t="shared" si="15"/>
        <v>0</v>
      </c>
      <c r="T151" s="19">
        <f t="shared" si="16"/>
        <v>-6.2769849005183176E-2</v>
      </c>
      <c r="U151" s="19">
        <f t="shared" si="17"/>
        <v>0</v>
      </c>
      <c r="V151" s="19">
        <f t="shared" si="18"/>
        <v>0</v>
      </c>
    </row>
    <row r="152" spans="1:22" x14ac:dyDescent="0.25">
      <c r="A152" s="26">
        <f>Wellpath!E152</f>
        <v>0</v>
      </c>
      <c r="B152" s="22">
        <v>0</v>
      </c>
      <c r="C152" s="22">
        <v>0</v>
      </c>
      <c r="D152" s="22">
        <f>(COS(Wellpath!$L152) * COS(Wellpath!$O152) * COS(Wellpath!$O152) - COS(Wellpath!$L152) * SIN(Wellpath!$O152) * SIN(Wellpath!$O152) - TAN(Dip) * SIN(Wellpath!$L152) * COS(Wellpath!$O152)) / 2</f>
        <v>0.5</v>
      </c>
      <c r="E152" s="20">
        <f>Model!$W$19*((drdp!B152+drdp!K152)*'MSXY-TI3S'!$B152+(drdp!E152+drdp!N152)*'MSXY-TI3S'!$C152+(drdp!H152+drdp!Q152)*'MSXY-TI3S'!$D152)</f>
        <v>0</v>
      </c>
      <c r="F152" s="20">
        <f>Model!$W$19*((drdp!C152+drdp!L152)*'MSXY-TI3S'!$B152+(drdp!F152+drdp!O152)*'MSXY-TI3S'!$C152+(drdp!I152+drdp!R152)*'MSXY-TI3S'!$D152)</f>
        <v>0</v>
      </c>
      <c r="G152" s="20">
        <f>Model!$W$19*((drdp!D152+drdp!M152)*'MSXY-TI3S'!$B152+(drdp!G152+drdp!P152)*'MSXY-TI3S'!$C152+(drdp!J152+drdp!S152)*'MSXY-TI3S'!$D152)</f>
        <v>0</v>
      </c>
      <c r="H152" s="18">
        <f>Model!$W$19*((drdp!B152)*'MSXY-TI3S'!$B152+(drdp!E152)*'MSXY-TI3S'!$C152+(drdp!H152)*'MSXY-TI3S'!$D152)</f>
        <v>0</v>
      </c>
      <c r="I152" s="18">
        <f>Model!$W$19*((drdp!C152)*'MSXY-TI3S'!$B152+(drdp!F152)*'MSXY-TI3S'!$C152+(drdp!I152)*'MSXY-TI3S'!$D152)</f>
        <v>0</v>
      </c>
      <c r="J152" s="18">
        <f>Model!$W$19*((drdp!D152)*'MSXY-TI3S'!$B152+(drdp!G152)*'MSXY-TI3S'!$C152+(drdp!J152)*'MSXY-TI3S'!$D152)</f>
        <v>0</v>
      </c>
      <c r="K152" s="21">
        <f>SUM(E$3:E151)+H152</f>
        <v>-0.30707501881317678</v>
      </c>
      <c r="L152" s="21">
        <f>SUM(F$3:F151)+I152</f>
        <v>0.20441209854121056</v>
      </c>
      <c r="M152" s="21">
        <f>SUM(G$3:G151)+J152</f>
        <v>0</v>
      </c>
      <c r="N152" s="21"/>
      <c r="O152" s="21"/>
      <c r="P152" s="21"/>
      <c r="Q152" s="19">
        <f t="shared" si="13"/>
        <v>9.4295067179112874E-2</v>
      </c>
      <c r="R152" s="19">
        <f t="shared" si="14"/>
        <v>4.1784306030021576E-2</v>
      </c>
      <c r="S152" s="19">
        <f t="shared" si="15"/>
        <v>0</v>
      </c>
      <c r="T152" s="19">
        <f t="shared" si="16"/>
        <v>-6.2769849005183176E-2</v>
      </c>
      <c r="U152" s="19">
        <f t="shared" si="17"/>
        <v>0</v>
      </c>
      <c r="V152" s="19">
        <f t="shared" si="18"/>
        <v>0</v>
      </c>
    </row>
    <row r="153" spans="1:22" x14ac:dyDescent="0.25">
      <c r="A153" s="26">
        <f>Wellpath!E153</f>
        <v>0</v>
      </c>
      <c r="B153" s="22">
        <v>0</v>
      </c>
      <c r="C153" s="22">
        <v>0</v>
      </c>
      <c r="D153" s="22">
        <f>(COS(Wellpath!$L153) * COS(Wellpath!$O153) * COS(Wellpath!$O153) - COS(Wellpath!$L153) * SIN(Wellpath!$O153) * SIN(Wellpath!$O153) - TAN(Dip) * SIN(Wellpath!$L153) * COS(Wellpath!$O153)) / 2</f>
        <v>0.5</v>
      </c>
      <c r="E153" s="20">
        <f>Model!$W$19*((drdp!B153+drdp!K153)*'MSXY-TI3S'!$B153+(drdp!E153+drdp!N153)*'MSXY-TI3S'!$C153+(drdp!H153+drdp!Q153)*'MSXY-TI3S'!$D153)</f>
        <v>0</v>
      </c>
      <c r="F153" s="20">
        <f>Model!$W$19*((drdp!C153+drdp!L153)*'MSXY-TI3S'!$B153+(drdp!F153+drdp!O153)*'MSXY-TI3S'!$C153+(drdp!I153+drdp!R153)*'MSXY-TI3S'!$D153)</f>
        <v>0</v>
      </c>
      <c r="G153" s="20">
        <f>Model!$W$19*((drdp!D153+drdp!M153)*'MSXY-TI3S'!$B153+(drdp!G153+drdp!P153)*'MSXY-TI3S'!$C153+(drdp!J153+drdp!S153)*'MSXY-TI3S'!$D153)</f>
        <v>0</v>
      </c>
      <c r="H153" s="18">
        <f>Model!$W$19*((drdp!B153)*'MSXY-TI3S'!$B153+(drdp!E153)*'MSXY-TI3S'!$C153+(drdp!H153)*'MSXY-TI3S'!$D153)</f>
        <v>0</v>
      </c>
      <c r="I153" s="18">
        <f>Model!$W$19*((drdp!C153)*'MSXY-TI3S'!$B153+(drdp!F153)*'MSXY-TI3S'!$C153+(drdp!I153)*'MSXY-TI3S'!$D153)</f>
        <v>0</v>
      </c>
      <c r="J153" s="18">
        <f>Model!$W$19*((drdp!D153)*'MSXY-TI3S'!$B153+(drdp!G153)*'MSXY-TI3S'!$C153+(drdp!J153)*'MSXY-TI3S'!$D153)</f>
        <v>0</v>
      </c>
      <c r="K153" s="21">
        <f>SUM(E$3:E152)+H153</f>
        <v>-0.30707501881317678</v>
      </c>
      <c r="L153" s="21">
        <f>SUM(F$3:F152)+I153</f>
        <v>0.20441209854121056</v>
      </c>
      <c r="M153" s="21">
        <f>SUM(G$3:G152)+J153</f>
        <v>0</v>
      </c>
      <c r="N153" s="21"/>
      <c r="O153" s="21"/>
      <c r="P153" s="21"/>
      <c r="Q153" s="19">
        <f t="shared" si="13"/>
        <v>9.4295067179112874E-2</v>
      </c>
      <c r="R153" s="19">
        <f t="shared" si="14"/>
        <v>4.1784306030021576E-2</v>
      </c>
      <c r="S153" s="19">
        <f t="shared" si="15"/>
        <v>0</v>
      </c>
      <c r="T153" s="19">
        <f t="shared" si="16"/>
        <v>-6.2769849005183176E-2</v>
      </c>
      <c r="U153" s="19">
        <f t="shared" si="17"/>
        <v>0</v>
      </c>
      <c r="V153" s="19">
        <f t="shared" si="18"/>
        <v>0</v>
      </c>
    </row>
    <row r="154" spans="1:22" x14ac:dyDescent="0.25">
      <c r="A154" s="26">
        <f>Wellpath!E154</f>
        <v>0</v>
      </c>
      <c r="B154" s="22">
        <v>0</v>
      </c>
      <c r="C154" s="22">
        <v>0</v>
      </c>
      <c r="D154" s="22">
        <f>(COS(Wellpath!$L154) * COS(Wellpath!$O154) * COS(Wellpath!$O154) - COS(Wellpath!$L154) * SIN(Wellpath!$O154) * SIN(Wellpath!$O154) - TAN(Dip) * SIN(Wellpath!$L154) * COS(Wellpath!$O154)) / 2</f>
        <v>0.5</v>
      </c>
      <c r="E154" s="20">
        <f>Model!$W$19*((drdp!B154+drdp!K154)*'MSXY-TI3S'!$B154+(drdp!E154+drdp!N154)*'MSXY-TI3S'!$C154+(drdp!H154+drdp!Q154)*'MSXY-TI3S'!$D154)</f>
        <v>0</v>
      </c>
      <c r="F154" s="20">
        <f>Model!$W$19*((drdp!C154+drdp!L154)*'MSXY-TI3S'!$B154+(drdp!F154+drdp!O154)*'MSXY-TI3S'!$C154+(drdp!I154+drdp!R154)*'MSXY-TI3S'!$D154)</f>
        <v>0</v>
      </c>
      <c r="G154" s="20">
        <f>Model!$W$19*((drdp!D154+drdp!M154)*'MSXY-TI3S'!$B154+(drdp!G154+drdp!P154)*'MSXY-TI3S'!$C154+(drdp!J154+drdp!S154)*'MSXY-TI3S'!$D154)</f>
        <v>0</v>
      </c>
      <c r="H154" s="18">
        <f>Model!$W$19*((drdp!B154)*'MSXY-TI3S'!$B154+(drdp!E154)*'MSXY-TI3S'!$C154+(drdp!H154)*'MSXY-TI3S'!$D154)</f>
        <v>0</v>
      </c>
      <c r="I154" s="18">
        <f>Model!$W$19*((drdp!C154)*'MSXY-TI3S'!$B154+(drdp!F154)*'MSXY-TI3S'!$C154+(drdp!I154)*'MSXY-TI3S'!$D154)</f>
        <v>0</v>
      </c>
      <c r="J154" s="18">
        <f>Model!$W$19*((drdp!D154)*'MSXY-TI3S'!$B154+(drdp!G154)*'MSXY-TI3S'!$C154+(drdp!J154)*'MSXY-TI3S'!$D154)</f>
        <v>0</v>
      </c>
      <c r="K154" s="21">
        <f>SUM(E$3:E153)+H154</f>
        <v>-0.30707501881317678</v>
      </c>
      <c r="L154" s="21">
        <f>SUM(F$3:F153)+I154</f>
        <v>0.20441209854121056</v>
      </c>
      <c r="M154" s="21">
        <f>SUM(G$3:G153)+J154</f>
        <v>0</v>
      </c>
      <c r="N154" s="21"/>
      <c r="O154" s="21"/>
      <c r="P154" s="21"/>
      <c r="Q154" s="19">
        <f t="shared" si="13"/>
        <v>9.4295067179112874E-2</v>
      </c>
      <c r="R154" s="19">
        <f t="shared" si="14"/>
        <v>4.1784306030021576E-2</v>
      </c>
      <c r="S154" s="19">
        <f t="shared" si="15"/>
        <v>0</v>
      </c>
      <c r="T154" s="19">
        <f t="shared" si="16"/>
        <v>-6.2769849005183176E-2</v>
      </c>
      <c r="U154" s="19">
        <f t="shared" si="17"/>
        <v>0</v>
      </c>
      <c r="V154" s="19">
        <f t="shared" si="18"/>
        <v>0</v>
      </c>
    </row>
    <row r="155" spans="1:22" x14ac:dyDescent="0.25">
      <c r="A155" s="26">
        <f>Wellpath!E155</f>
        <v>0</v>
      </c>
      <c r="B155" s="22">
        <v>0</v>
      </c>
      <c r="C155" s="22">
        <v>0</v>
      </c>
      <c r="D155" s="22">
        <f>(COS(Wellpath!$L155) * COS(Wellpath!$O155) * COS(Wellpath!$O155) - COS(Wellpath!$L155) * SIN(Wellpath!$O155) * SIN(Wellpath!$O155) - TAN(Dip) * SIN(Wellpath!$L155) * COS(Wellpath!$O155)) / 2</f>
        <v>0.5</v>
      </c>
      <c r="E155" s="20">
        <f>Model!$W$19*((drdp!B155+drdp!K155)*'MSXY-TI3S'!$B155+(drdp!E155+drdp!N155)*'MSXY-TI3S'!$C155+(drdp!H155+drdp!Q155)*'MSXY-TI3S'!$D155)</f>
        <v>0</v>
      </c>
      <c r="F155" s="20">
        <f>Model!$W$19*((drdp!C155+drdp!L155)*'MSXY-TI3S'!$B155+(drdp!F155+drdp!O155)*'MSXY-TI3S'!$C155+(drdp!I155+drdp!R155)*'MSXY-TI3S'!$D155)</f>
        <v>0</v>
      </c>
      <c r="G155" s="20">
        <f>Model!$W$19*((drdp!D155+drdp!M155)*'MSXY-TI3S'!$B155+(drdp!G155+drdp!P155)*'MSXY-TI3S'!$C155+(drdp!J155+drdp!S155)*'MSXY-TI3S'!$D155)</f>
        <v>0</v>
      </c>
      <c r="H155" s="18">
        <f>Model!$W$19*((drdp!B155)*'MSXY-TI3S'!$B155+(drdp!E155)*'MSXY-TI3S'!$C155+(drdp!H155)*'MSXY-TI3S'!$D155)</f>
        <v>0</v>
      </c>
      <c r="I155" s="18">
        <f>Model!$W$19*((drdp!C155)*'MSXY-TI3S'!$B155+(drdp!F155)*'MSXY-TI3S'!$C155+(drdp!I155)*'MSXY-TI3S'!$D155)</f>
        <v>0</v>
      </c>
      <c r="J155" s="18">
        <f>Model!$W$19*((drdp!D155)*'MSXY-TI3S'!$B155+(drdp!G155)*'MSXY-TI3S'!$C155+(drdp!J155)*'MSXY-TI3S'!$D155)</f>
        <v>0</v>
      </c>
      <c r="K155" s="21">
        <f>SUM(E$3:E154)+H155</f>
        <v>-0.30707501881317678</v>
      </c>
      <c r="L155" s="21">
        <f>SUM(F$3:F154)+I155</f>
        <v>0.20441209854121056</v>
      </c>
      <c r="M155" s="21">
        <f>SUM(G$3:G154)+J155</f>
        <v>0</v>
      </c>
      <c r="N155" s="21"/>
      <c r="O155" s="21"/>
      <c r="P155" s="21"/>
      <c r="Q155" s="19">
        <f t="shared" si="13"/>
        <v>9.4295067179112874E-2</v>
      </c>
      <c r="R155" s="19">
        <f t="shared" si="14"/>
        <v>4.1784306030021576E-2</v>
      </c>
      <c r="S155" s="19">
        <f t="shared" si="15"/>
        <v>0</v>
      </c>
      <c r="T155" s="19">
        <f t="shared" si="16"/>
        <v>-6.2769849005183176E-2</v>
      </c>
      <c r="U155" s="19">
        <f t="shared" si="17"/>
        <v>0</v>
      </c>
      <c r="V155" s="19">
        <f t="shared" si="18"/>
        <v>0</v>
      </c>
    </row>
    <row r="156" spans="1:22" x14ac:dyDescent="0.25">
      <c r="A156" s="26">
        <f>Wellpath!E156</f>
        <v>0</v>
      </c>
      <c r="B156" s="22">
        <v>0</v>
      </c>
      <c r="C156" s="22">
        <v>0</v>
      </c>
      <c r="D156" s="22">
        <f>(COS(Wellpath!$L156) * COS(Wellpath!$O156) * COS(Wellpath!$O156) - COS(Wellpath!$L156) * SIN(Wellpath!$O156) * SIN(Wellpath!$O156) - TAN(Dip) * SIN(Wellpath!$L156) * COS(Wellpath!$O156)) / 2</f>
        <v>0.5</v>
      </c>
      <c r="E156" s="20">
        <f>Model!$W$19*((drdp!B156+drdp!K156)*'MSXY-TI3S'!$B156+(drdp!E156+drdp!N156)*'MSXY-TI3S'!$C156+(drdp!H156+drdp!Q156)*'MSXY-TI3S'!$D156)</f>
        <v>0</v>
      </c>
      <c r="F156" s="20">
        <f>Model!$W$19*((drdp!C156+drdp!L156)*'MSXY-TI3S'!$B156+(drdp!F156+drdp!O156)*'MSXY-TI3S'!$C156+(drdp!I156+drdp!R156)*'MSXY-TI3S'!$D156)</f>
        <v>0</v>
      </c>
      <c r="G156" s="20">
        <f>Model!$W$19*((drdp!D156+drdp!M156)*'MSXY-TI3S'!$B156+(drdp!G156+drdp!P156)*'MSXY-TI3S'!$C156+(drdp!J156+drdp!S156)*'MSXY-TI3S'!$D156)</f>
        <v>0</v>
      </c>
      <c r="H156" s="18">
        <f>Model!$W$19*((drdp!B156)*'MSXY-TI3S'!$B156+(drdp!E156)*'MSXY-TI3S'!$C156+(drdp!H156)*'MSXY-TI3S'!$D156)</f>
        <v>0</v>
      </c>
      <c r="I156" s="18">
        <f>Model!$W$19*((drdp!C156)*'MSXY-TI3S'!$B156+(drdp!F156)*'MSXY-TI3S'!$C156+(drdp!I156)*'MSXY-TI3S'!$D156)</f>
        <v>0</v>
      </c>
      <c r="J156" s="18">
        <f>Model!$W$19*((drdp!D156)*'MSXY-TI3S'!$B156+(drdp!G156)*'MSXY-TI3S'!$C156+(drdp!J156)*'MSXY-TI3S'!$D156)</f>
        <v>0</v>
      </c>
      <c r="K156" s="21">
        <f>SUM(E$3:E155)+H156</f>
        <v>-0.30707501881317678</v>
      </c>
      <c r="L156" s="21">
        <f>SUM(F$3:F155)+I156</f>
        <v>0.20441209854121056</v>
      </c>
      <c r="M156" s="21">
        <f>SUM(G$3:G155)+J156</f>
        <v>0</v>
      </c>
      <c r="N156" s="21"/>
      <c r="O156" s="21"/>
      <c r="P156" s="21"/>
      <c r="Q156" s="19">
        <f t="shared" si="13"/>
        <v>9.4295067179112874E-2</v>
      </c>
      <c r="R156" s="19">
        <f t="shared" si="14"/>
        <v>4.1784306030021576E-2</v>
      </c>
      <c r="S156" s="19">
        <f t="shared" si="15"/>
        <v>0</v>
      </c>
      <c r="T156" s="19">
        <f t="shared" si="16"/>
        <v>-6.2769849005183176E-2</v>
      </c>
      <c r="U156" s="19">
        <f t="shared" si="17"/>
        <v>0</v>
      </c>
      <c r="V156" s="19">
        <f t="shared" si="18"/>
        <v>0</v>
      </c>
    </row>
    <row r="157" spans="1:22" x14ac:dyDescent="0.25">
      <c r="A157" s="26">
        <f>Wellpath!E157</f>
        <v>0</v>
      </c>
      <c r="B157" s="22">
        <v>0</v>
      </c>
      <c r="C157" s="22">
        <v>0</v>
      </c>
      <c r="D157" s="22">
        <f>(COS(Wellpath!$L157) * COS(Wellpath!$O157) * COS(Wellpath!$O157) - COS(Wellpath!$L157) * SIN(Wellpath!$O157) * SIN(Wellpath!$O157) - TAN(Dip) * SIN(Wellpath!$L157) * COS(Wellpath!$O157)) / 2</f>
        <v>0.5</v>
      </c>
      <c r="E157" s="20">
        <f>Model!$W$19*((drdp!B157+drdp!K157)*'MSXY-TI3S'!$B157+(drdp!E157+drdp!N157)*'MSXY-TI3S'!$C157+(drdp!H157+drdp!Q157)*'MSXY-TI3S'!$D157)</f>
        <v>0</v>
      </c>
      <c r="F157" s="20">
        <f>Model!$W$19*((drdp!C157+drdp!L157)*'MSXY-TI3S'!$B157+(drdp!F157+drdp!O157)*'MSXY-TI3S'!$C157+(drdp!I157+drdp!R157)*'MSXY-TI3S'!$D157)</f>
        <v>0</v>
      </c>
      <c r="G157" s="20">
        <f>Model!$W$19*((drdp!D157+drdp!M157)*'MSXY-TI3S'!$B157+(drdp!G157+drdp!P157)*'MSXY-TI3S'!$C157+(drdp!J157+drdp!S157)*'MSXY-TI3S'!$D157)</f>
        <v>0</v>
      </c>
      <c r="H157" s="18">
        <f>Model!$W$19*((drdp!B157)*'MSXY-TI3S'!$B157+(drdp!E157)*'MSXY-TI3S'!$C157+(drdp!H157)*'MSXY-TI3S'!$D157)</f>
        <v>0</v>
      </c>
      <c r="I157" s="18">
        <f>Model!$W$19*((drdp!C157)*'MSXY-TI3S'!$B157+(drdp!F157)*'MSXY-TI3S'!$C157+(drdp!I157)*'MSXY-TI3S'!$D157)</f>
        <v>0</v>
      </c>
      <c r="J157" s="18">
        <f>Model!$W$19*((drdp!D157)*'MSXY-TI3S'!$B157+(drdp!G157)*'MSXY-TI3S'!$C157+(drdp!J157)*'MSXY-TI3S'!$D157)</f>
        <v>0</v>
      </c>
      <c r="K157" s="21">
        <f>SUM(E$3:E156)+H157</f>
        <v>-0.30707501881317678</v>
      </c>
      <c r="L157" s="21">
        <f>SUM(F$3:F156)+I157</f>
        <v>0.20441209854121056</v>
      </c>
      <c r="M157" s="21">
        <f>SUM(G$3:G156)+J157</f>
        <v>0</v>
      </c>
      <c r="N157" s="21"/>
      <c r="O157" s="21"/>
      <c r="P157" s="21"/>
      <c r="Q157" s="19">
        <f t="shared" si="13"/>
        <v>9.4295067179112874E-2</v>
      </c>
      <c r="R157" s="19">
        <f t="shared" si="14"/>
        <v>4.1784306030021576E-2</v>
      </c>
      <c r="S157" s="19">
        <f t="shared" si="15"/>
        <v>0</v>
      </c>
      <c r="T157" s="19">
        <f t="shared" si="16"/>
        <v>-6.2769849005183176E-2</v>
      </c>
      <c r="U157" s="19">
        <f t="shared" si="17"/>
        <v>0</v>
      </c>
      <c r="V157" s="19">
        <f t="shared" si="18"/>
        <v>0</v>
      </c>
    </row>
    <row r="158" spans="1:22" x14ac:dyDescent="0.25">
      <c r="A158" s="26">
        <f>Wellpath!E158</f>
        <v>0</v>
      </c>
      <c r="B158" s="22">
        <v>0</v>
      </c>
      <c r="C158" s="22">
        <v>0</v>
      </c>
      <c r="D158" s="22">
        <f>(COS(Wellpath!$L158) * COS(Wellpath!$O158) * COS(Wellpath!$O158) - COS(Wellpath!$L158) * SIN(Wellpath!$O158) * SIN(Wellpath!$O158) - TAN(Dip) * SIN(Wellpath!$L158) * COS(Wellpath!$O158)) / 2</f>
        <v>0.5</v>
      </c>
      <c r="E158" s="20">
        <f>Model!$W$19*((drdp!B158+drdp!K158)*'MSXY-TI3S'!$B158+(drdp!E158+drdp!N158)*'MSXY-TI3S'!$C158+(drdp!H158+drdp!Q158)*'MSXY-TI3S'!$D158)</f>
        <v>0</v>
      </c>
      <c r="F158" s="20">
        <f>Model!$W$19*((drdp!C158+drdp!L158)*'MSXY-TI3S'!$B158+(drdp!F158+drdp!O158)*'MSXY-TI3S'!$C158+(drdp!I158+drdp!R158)*'MSXY-TI3S'!$D158)</f>
        <v>0</v>
      </c>
      <c r="G158" s="20">
        <f>Model!$W$19*((drdp!D158+drdp!M158)*'MSXY-TI3S'!$B158+(drdp!G158+drdp!P158)*'MSXY-TI3S'!$C158+(drdp!J158+drdp!S158)*'MSXY-TI3S'!$D158)</f>
        <v>0</v>
      </c>
      <c r="H158" s="18">
        <f>Model!$W$19*((drdp!B158)*'MSXY-TI3S'!$B158+(drdp!E158)*'MSXY-TI3S'!$C158+(drdp!H158)*'MSXY-TI3S'!$D158)</f>
        <v>0</v>
      </c>
      <c r="I158" s="18">
        <f>Model!$W$19*((drdp!C158)*'MSXY-TI3S'!$B158+(drdp!F158)*'MSXY-TI3S'!$C158+(drdp!I158)*'MSXY-TI3S'!$D158)</f>
        <v>0</v>
      </c>
      <c r="J158" s="18">
        <f>Model!$W$19*((drdp!D158)*'MSXY-TI3S'!$B158+(drdp!G158)*'MSXY-TI3S'!$C158+(drdp!J158)*'MSXY-TI3S'!$D158)</f>
        <v>0</v>
      </c>
      <c r="K158" s="21">
        <f>SUM(E$3:E157)+H158</f>
        <v>-0.30707501881317678</v>
      </c>
      <c r="L158" s="21">
        <f>SUM(F$3:F157)+I158</f>
        <v>0.20441209854121056</v>
      </c>
      <c r="M158" s="21">
        <f>SUM(G$3:G157)+J158</f>
        <v>0</v>
      </c>
      <c r="N158" s="21"/>
      <c r="O158" s="21"/>
      <c r="P158" s="21"/>
      <c r="Q158" s="19">
        <f t="shared" si="13"/>
        <v>9.4295067179112874E-2</v>
      </c>
      <c r="R158" s="19">
        <f t="shared" si="14"/>
        <v>4.1784306030021576E-2</v>
      </c>
      <c r="S158" s="19">
        <f t="shared" si="15"/>
        <v>0</v>
      </c>
      <c r="T158" s="19">
        <f t="shared" si="16"/>
        <v>-6.2769849005183176E-2</v>
      </c>
      <c r="U158" s="19">
        <f t="shared" si="17"/>
        <v>0</v>
      </c>
      <c r="V158" s="19">
        <f t="shared" si="18"/>
        <v>0</v>
      </c>
    </row>
    <row r="159" spans="1:22" x14ac:dyDescent="0.25">
      <c r="A159" s="26">
        <f>Wellpath!E159</f>
        <v>0</v>
      </c>
      <c r="B159" s="22">
        <v>0</v>
      </c>
      <c r="C159" s="22">
        <v>0</v>
      </c>
      <c r="D159" s="22">
        <f>(COS(Wellpath!$L159) * COS(Wellpath!$O159) * COS(Wellpath!$O159) - COS(Wellpath!$L159) * SIN(Wellpath!$O159) * SIN(Wellpath!$O159) - TAN(Dip) * SIN(Wellpath!$L159) * COS(Wellpath!$O159)) / 2</f>
        <v>0.5</v>
      </c>
      <c r="E159" s="20">
        <f>Model!$W$19*((drdp!B159+drdp!K159)*'MSXY-TI3S'!$B159+(drdp!E159+drdp!N159)*'MSXY-TI3S'!$C159+(drdp!H159+drdp!Q159)*'MSXY-TI3S'!$D159)</f>
        <v>0</v>
      </c>
      <c r="F159" s="20">
        <f>Model!$W$19*((drdp!C159+drdp!L159)*'MSXY-TI3S'!$B159+(drdp!F159+drdp!O159)*'MSXY-TI3S'!$C159+(drdp!I159+drdp!R159)*'MSXY-TI3S'!$D159)</f>
        <v>0</v>
      </c>
      <c r="G159" s="20">
        <f>Model!$W$19*((drdp!D159+drdp!M159)*'MSXY-TI3S'!$B159+(drdp!G159+drdp!P159)*'MSXY-TI3S'!$C159+(drdp!J159+drdp!S159)*'MSXY-TI3S'!$D159)</f>
        <v>0</v>
      </c>
      <c r="H159" s="18">
        <f>Model!$W$19*((drdp!B159)*'MSXY-TI3S'!$B159+(drdp!E159)*'MSXY-TI3S'!$C159+(drdp!H159)*'MSXY-TI3S'!$D159)</f>
        <v>0</v>
      </c>
      <c r="I159" s="18">
        <f>Model!$W$19*((drdp!C159)*'MSXY-TI3S'!$B159+(drdp!F159)*'MSXY-TI3S'!$C159+(drdp!I159)*'MSXY-TI3S'!$D159)</f>
        <v>0</v>
      </c>
      <c r="J159" s="18">
        <f>Model!$W$19*((drdp!D159)*'MSXY-TI3S'!$B159+(drdp!G159)*'MSXY-TI3S'!$C159+(drdp!J159)*'MSXY-TI3S'!$D159)</f>
        <v>0</v>
      </c>
      <c r="K159" s="21">
        <f>SUM(E$3:E158)+H159</f>
        <v>-0.30707501881317678</v>
      </c>
      <c r="L159" s="21">
        <f>SUM(F$3:F158)+I159</f>
        <v>0.20441209854121056</v>
      </c>
      <c r="M159" s="21">
        <f>SUM(G$3:G158)+J159</f>
        <v>0</v>
      </c>
      <c r="N159" s="21"/>
      <c r="O159" s="21"/>
      <c r="P159" s="21"/>
      <c r="Q159" s="19">
        <f t="shared" si="13"/>
        <v>9.4295067179112874E-2</v>
      </c>
      <c r="R159" s="19">
        <f t="shared" si="14"/>
        <v>4.1784306030021576E-2</v>
      </c>
      <c r="S159" s="19">
        <f t="shared" si="15"/>
        <v>0</v>
      </c>
      <c r="T159" s="19">
        <f t="shared" si="16"/>
        <v>-6.2769849005183176E-2</v>
      </c>
      <c r="U159" s="19">
        <f t="shared" si="17"/>
        <v>0</v>
      </c>
      <c r="V159" s="19">
        <f t="shared" si="18"/>
        <v>0</v>
      </c>
    </row>
    <row r="160" spans="1:22" x14ac:dyDescent="0.25">
      <c r="A160" s="26">
        <f>Wellpath!E160</f>
        <v>0</v>
      </c>
      <c r="B160" s="22">
        <v>0</v>
      </c>
      <c r="C160" s="22">
        <v>0</v>
      </c>
      <c r="D160" s="22">
        <f>(COS(Wellpath!$L160) * COS(Wellpath!$O160) * COS(Wellpath!$O160) - COS(Wellpath!$L160) * SIN(Wellpath!$O160) * SIN(Wellpath!$O160) - TAN(Dip) * SIN(Wellpath!$L160) * COS(Wellpath!$O160)) / 2</f>
        <v>0.5</v>
      </c>
      <c r="E160" s="20">
        <f>Model!$W$19*((drdp!B160+drdp!K160)*'MSXY-TI3S'!$B160+(drdp!E160+drdp!N160)*'MSXY-TI3S'!$C160+(drdp!H160+drdp!Q160)*'MSXY-TI3S'!$D160)</f>
        <v>0</v>
      </c>
      <c r="F160" s="20">
        <f>Model!$W$19*((drdp!C160+drdp!L160)*'MSXY-TI3S'!$B160+(drdp!F160+drdp!O160)*'MSXY-TI3S'!$C160+(drdp!I160+drdp!R160)*'MSXY-TI3S'!$D160)</f>
        <v>0</v>
      </c>
      <c r="G160" s="20">
        <f>Model!$W$19*((drdp!D160+drdp!M160)*'MSXY-TI3S'!$B160+(drdp!G160+drdp!P160)*'MSXY-TI3S'!$C160+(drdp!J160+drdp!S160)*'MSXY-TI3S'!$D160)</f>
        <v>0</v>
      </c>
      <c r="H160" s="18">
        <f>Model!$W$19*((drdp!B160)*'MSXY-TI3S'!$B160+(drdp!E160)*'MSXY-TI3S'!$C160+(drdp!H160)*'MSXY-TI3S'!$D160)</f>
        <v>0</v>
      </c>
      <c r="I160" s="18">
        <f>Model!$W$19*((drdp!C160)*'MSXY-TI3S'!$B160+(drdp!F160)*'MSXY-TI3S'!$C160+(drdp!I160)*'MSXY-TI3S'!$D160)</f>
        <v>0</v>
      </c>
      <c r="J160" s="18">
        <f>Model!$W$19*((drdp!D160)*'MSXY-TI3S'!$B160+(drdp!G160)*'MSXY-TI3S'!$C160+(drdp!J160)*'MSXY-TI3S'!$D160)</f>
        <v>0</v>
      </c>
      <c r="K160" s="21">
        <f>SUM(E$3:E159)+H160</f>
        <v>-0.30707501881317678</v>
      </c>
      <c r="L160" s="21">
        <f>SUM(F$3:F159)+I160</f>
        <v>0.20441209854121056</v>
      </c>
      <c r="M160" s="21">
        <f>SUM(G$3:G159)+J160</f>
        <v>0</v>
      </c>
      <c r="N160" s="21"/>
      <c r="O160" s="21"/>
      <c r="P160" s="21"/>
      <c r="Q160" s="19">
        <f t="shared" si="13"/>
        <v>9.4295067179112874E-2</v>
      </c>
      <c r="R160" s="19">
        <f t="shared" si="14"/>
        <v>4.1784306030021576E-2</v>
      </c>
      <c r="S160" s="19">
        <f t="shared" si="15"/>
        <v>0</v>
      </c>
      <c r="T160" s="19">
        <f t="shared" si="16"/>
        <v>-6.2769849005183176E-2</v>
      </c>
      <c r="U160" s="19">
        <f t="shared" si="17"/>
        <v>0</v>
      </c>
      <c r="V160" s="19">
        <f t="shared" si="18"/>
        <v>0</v>
      </c>
    </row>
    <row r="161" spans="1:22" x14ac:dyDescent="0.25">
      <c r="A161" s="26">
        <f>Wellpath!E161</f>
        <v>0</v>
      </c>
      <c r="B161" s="22">
        <v>0</v>
      </c>
      <c r="C161" s="22">
        <v>0</v>
      </c>
      <c r="D161" s="22">
        <f>(COS(Wellpath!$L161) * COS(Wellpath!$O161) * COS(Wellpath!$O161) - COS(Wellpath!$L161) * SIN(Wellpath!$O161) * SIN(Wellpath!$O161) - TAN(Dip) * SIN(Wellpath!$L161) * COS(Wellpath!$O161)) / 2</f>
        <v>0.5</v>
      </c>
      <c r="E161" s="20">
        <f>Model!$W$19*((drdp!B161+drdp!K161)*'MSXY-TI3S'!$B161+(drdp!E161+drdp!N161)*'MSXY-TI3S'!$C161+(drdp!H161+drdp!Q161)*'MSXY-TI3S'!$D161)</f>
        <v>0</v>
      </c>
      <c r="F161" s="20">
        <f>Model!$W$19*((drdp!C161+drdp!L161)*'MSXY-TI3S'!$B161+(drdp!F161+drdp!O161)*'MSXY-TI3S'!$C161+(drdp!I161+drdp!R161)*'MSXY-TI3S'!$D161)</f>
        <v>0</v>
      </c>
      <c r="G161" s="20">
        <f>Model!$W$19*((drdp!D161+drdp!M161)*'MSXY-TI3S'!$B161+(drdp!G161+drdp!P161)*'MSXY-TI3S'!$C161+(drdp!J161+drdp!S161)*'MSXY-TI3S'!$D161)</f>
        <v>0</v>
      </c>
      <c r="H161" s="18">
        <f>Model!$W$19*((drdp!B161)*'MSXY-TI3S'!$B161+(drdp!E161)*'MSXY-TI3S'!$C161+(drdp!H161)*'MSXY-TI3S'!$D161)</f>
        <v>0</v>
      </c>
      <c r="I161" s="18">
        <f>Model!$W$19*((drdp!C161)*'MSXY-TI3S'!$B161+(drdp!F161)*'MSXY-TI3S'!$C161+(drdp!I161)*'MSXY-TI3S'!$D161)</f>
        <v>0</v>
      </c>
      <c r="J161" s="18">
        <f>Model!$W$19*((drdp!D161)*'MSXY-TI3S'!$B161+(drdp!G161)*'MSXY-TI3S'!$C161+(drdp!J161)*'MSXY-TI3S'!$D161)</f>
        <v>0</v>
      </c>
      <c r="K161" s="21">
        <f>SUM(E$3:E160)+H161</f>
        <v>-0.30707501881317678</v>
      </c>
      <c r="L161" s="21">
        <f>SUM(F$3:F160)+I161</f>
        <v>0.20441209854121056</v>
      </c>
      <c r="M161" s="21">
        <f>SUM(G$3:G160)+J161</f>
        <v>0</v>
      </c>
      <c r="N161" s="21"/>
      <c r="O161" s="21"/>
      <c r="P161" s="21"/>
      <c r="Q161" s="19">
        <f t="shared" si="13"/>
        <v>9.4295067179112874E-2</v>
      </c>
      <c r="R161" s="19">
        <f t="shared" si="14"/>
        <v>4.1784306030021576E-2</v>
      </c>
      <c r="S161" s="19">
        <f t="shared" si="15"/>
        <v>0</v>
      </c>
      <c r="T161" s="19">
        <f t="shared" si="16"/>
        <v>-6.2769849005183176E-2</v>
      </c>
      <c r="U161" s="19">
        <f t="shared" si="17"/>
        <v>0</v>
      </c>
      <c r="V161" s="19">
        <f t="shared" si="18"/>
        <v>0</v>
      </c>
    </row>
    <row r="162" spans="1:22" x14ac:dyDescent="0.25">
      <c r="A162" s="26">
        <f>Wellpath!E162</f>
        <v>0</v>
      </c>
      <c r="B162" s="22">
        <v>0</v>
      </c>
      <c r="C162" s="22">
        <v>0</v>
      </c>
      <c r="D162" s="22">
        <f>(COS(Wellpath!$L162) * COS(Wellpath!$O162) * COS(Wellpath!$O162) - COS(Wellpath!$L162) * SIN(Wellpath!$O162) * SIN(Wellpath!$O162) - TAN(Dip) * SIN(Wellpath!$L162) * COS(Wellpath!$O162)) / 2</f>
        <v>0.5</v>
      </c>
      <c r="E162" s="20">
        <f>Model!$W$19*((drdp!B162+drdp!K162)*'MSXY-TI3S'!$B162+(drdp!E162+drdp!N162)*'MSXY-TI3S'!$C162+(drdp!H162+drdp!Q162)*'MSXY-TI3S'!$D162)</f>
        <v>0</v>
      </c>
      <c r="F162" s="20">
        <f>Model!$W$19*((drdp!C162+drdp!L162)*'MSXY-TI3S'!$B162+(drdp!F162+drdp!O162)*'MSXY-TI3S'!$C162+(drdp!I162+drdp!R162)*'MSXY-TI3S'!$D162)</f>
        <v>0</v>
      </c>
      <c r="G162" s="20">
        <f>Model!$W$19*((drdp!D162+drdp!M162)*'MSXY-TI3S'!$B162+(drdp!G162+drdp!P162)*'MSXY-TI3S'!$C162+(drdp!J162+drdp!S162)*'MSXY-TI3S'!$D162)</f>
        <v>0</v>
      </c>
      <c r="H162" s="18">
        <f>Model!$W$19*((drdp!B162)*'MSXY-TI3S'!$B162+(drdp!E162)*'MSXY-TI3S'!$C162+(drdp!H162)*'MSXY-TI3S'!$D162)</f>
        <v>0</v>
      </c>
      <c r="I162" s="18">
        <f>Model!$W$19*((drdp!C162)*'MSXY-TI3S'!$B162+(drdp!F162)*'MSXY-TI3S'!$C162+(drdp!I162)*'MSXY-TI3S'!$D162)</f>
        <v>0</v>
      </c>
      <c r="J162" s="18">
        <f>Model!$W$19*((drdp!D162)*'MSXY-TI3S'!$B162+(drdp!G162)*'MSXY-TI3S'!$C162+(drdp!J162)*'MSXY-TI3S'!$D162)</f>
        <v>0</v>
      </c>
      <c r="K162" s="21">
        <f>SUM(E$3:E161)+H162</f>
        <v>-0.30707501881317678</v>
      </c>
      <c r="L162" s="21">
        <f>SUM(F$3:F161)+I162</f>
        <v>0.20441209854121056</v>
      </c>
      <c r="M162" s="21">
        <f>SUM(G$3:G161)+J162</f>
        <v>0</v>
      </c>
      <c r="N162" s="21"/>
      <c r="O162" s="21"/>
      <c r="P162" s="21"/>
      <c r="Q162" s="19">
        <f t="shared" si="13"/>
        <v>9.4295067179112874E-2</v>
      </c>
      <c r="R162" s="19">
        <f t="shared" si="14"/>
        <v>4.1784306030021576E-2</v>
      </c>
      <c r="S162" s="19">
        <f t="shared" si="15"/>
        <v>0</v>
      </c>
      <c r="T162" s="19">
        <f t="shared" si="16"/>
        <v>-6.2769849005183176E-2</v>
      </c>
      <c r="U162" s="19">
        <f t="shared" si="17"/>
        <v>0</v>
      </c>
      <c r="V162" s="19">
        <f t="shared" si="18"/>
        <v>0</v>
      </c>
    </row>
    <row r="163" spans="1:22" x14ac:dyDescent="0.25">
      <c r="A163" s="26">
        <f>Wellpath!E163</f>
        <v>0</v>
      </c>
      <c r="B163" s="22">
        <v>0</v>
      </c>
      <c r="C163" s="22">
        <v>0</v>
      </c>
      <c r="D163" s="22">
        <f>(COS(Wellpath!$L163) * COS(Wellpath!$O163) * COS(Wellpath!$O163) - COS(Wellpath!$L163) * SIN(Wellpath!$O163) * SIN(Wellpath!$O163) - TAN(Dip) * SIN(Wellpath!$L163) * COS(Wellpath!$O163)) / 2</f>
        <v>0.5</v>
      </c>
      <c r="E163" s="20">
        <f>Model!$W$19*((drdp!B163+drdp!K163)*'MSXY-TI3S'!$B163+(drdp!E163+drdp!N163)*'MSXY-TI3S'!$C163+(drdp!H163+drdp!Q163)*'MSXY-TI3S'!$D163)</f>
        <v>0</v>
      </c>
      <c r="F163" s="20">
        <f>Model!$W$19*((drdp!C163+drdp!L163)*'MSXY-TI3S'!$B163+(drdp!F163+drdp!O163)*'MSXY-TI3S'!$C163+(drdp!I163+drdp!R163)*'MSXY-TI3S'!$D163)</f>
        <v>0</v>
      </c>
      <c r="G163" s="20">
        <f>Model!$W$19*((drdp!D163+drdp!M163)*'MSXY-TI3S'!$B163+(drdp!G163+drdp!P163)*'MSXY-TI3S'!$C163+(drdp!J163+drdp!S163)*'MSXY-TI3S'!$D163)</f>
        <v>0</v>
      </c>
      <c r="H163" s="18">
        <f>Model!$W$19*((drdp!B163)*'MSXY-TI3S'!$B163+(drdp!E163)*'MSXY-TI3S'!$C163+(drdp!H163)*'MSXY-TI3S'!$D163)</f>
        <v>0</v>
      </c>
      <c r="I163" s="18">
        <f>Model!$W$19*((drdp!C163)*'MSXY-TI3S'!$B163+(drdp!F163)*'MSXY-TI3S'!$C163+(drdp!I163)*'MSXY-TI3S'!$D163)</f>
        <v>0</v>
      </c>
      <c r="J163" s="18">
        <f>Model!$W$19*((drdp!D163)*'MSXY-TI3S'!$B163+(drdp!G163)*'MSXY-TI3S'!$C163+(drdp!J163)*'MSXY-TI3S'!$D163)</f>
        <v>0</v>
      </c>
      <c r="K163" s="21">
        <f>SUM(E$3:E162)+H163</f>
        <v>-0.30707501881317678</v>
      </c>
      <c r="L163" s="21">
        <f>SUM(F$3:F162)+I163</f>
        <v>0.20441209854121056</v>
      </c>
      <c r="M163" s="21">
        <f>SUM(G$3:G162)+J163</f>
        <v>0</v>
      </c>
      <c r="N163" s="21"/>
      <c r="O163" s="21"/>
      <c r="P163" s="21"/>
      <c r="Q163" s="19">
        <f t="shared" si="13"/>
        <v>9.4295067179112874E-2</v>
      </c>
      <c r="R163" s="19">
        <f t="shared" si="14"/>
        <v>4.1784306030021576E-2</v>
      </c>
      <c r="S163" s="19">
        <f t="shared" si="15"/>
        <v>0</v>
      </c>
      <c r="T163" s="19">
        <f t="shared" si="16"/>
        <v>-6.2769849005183176E-2</v>
      </c>
      <c r="U163" s="19">
        <f t="shared" si="17"/>
        <v>0</v>
      </c>
      <c r="V163" s="19">
        <f t="shared" si="18"/>
        <v>0</v>
      </c>
    </row>
    <row r="164" spans="1:22" x14ac:dyDescent="0.25">
      <c r="A164" s="26">
        <f>Wellpath!E164</f>
        <v>0</v>
      </c>
      <c r="B164" s="22">
        <v>0</v>
      </c>
      <c r="C164" s="22">
        <v>0</v>
      </c>
      <c r="D164" s="22">
        <f>(COS(Wellpath!$L164) * COS(Wellpath!$O164) * COS(Wellpath!$O164) - COS(Wellpath!$L164) * SIN(Wellpath!$O164) * SIN(Wellpath!$O164) - TAN(Dip) * SIN(Wellpath!$L164) * COS(Wellpath!$O164)) / 2</f>
        <v>0.5</v>
      </c>
      <c r="E164" s="20">
        <f>Model!$W$19*((drdp!B164+drdp!K164)*'MSXY-TI3S'!$B164+(drdp!E164+drdp!N164)*'MSXY-TI3S'!$C164+(drdp!H164+drdp!Q164)*'MSXY-TI3S'!$D164)</f>
        <v>0</v>
      </c>
      <c r="F164" s="20">
        <f>Model!$W$19*((drdp!C164+drdp!L164)*'MSXY-TI3S'!$B164+(drdp!F164+drdp!O164)*'MSXY-TI3S'!$C164+(drdp!I164+drdp!R164)*'MSXY-TI3S'!$D164)</f>
        <v>0</v>
      </c>
      <c r="G164" s="20">
        <f>Model!$W$19*((drdp!D164+drdp!M164)*'MSXY-TI3S'!$B164+(drdp!G164+drdp!P164)*'MSXY-TI3S'!$C164+(drdp!J164+drdp!S164)*'MSXY-TI3S'!$D164)</f>
        <v>0</v>
      </c>
      <c r="H164" s="18">
        <f>Model!$W$19*((drdp!B164)*'MSXY-TI3S'!$B164+(drdp!E164)*'MSXY-TI3S'!$C164+(drdp!H164)*'MSXY-TI3S'!$D164)</f>
        <v>0</v>
      </c>
      <c r="I164" s="18">
        <f>Model!$W$19*((drdp!C164)*'MSXY-TI3S'!$B164+(drdp!F164)*'MSXY-TI3S'!$C164+(drdp!I164)*'MSXY-TI3S'!$D164)</f>
        <v>0</v>
      </c>
      <c r="J164" s="18">
        <f>Model!$W$19*((drdp!D164)*'MSXY-TI3S'!$B164+(drdp!G164)*'MSXY-TI3S'!$C164+(drdp!J164)*'MSXY-TI3S'!$D164)</f>
        <v>0</v>
      </c>
      <c r="K164" s="21">
        <f>SUM(E$3:E163)+H164</f>
        <v>-0.30707501881317678</v>
      </c>
      <c r="L164" s="21">
        <f>SUM(F$3:F163)+I164</f>
        <v>0.20441209854121056</v>
      </c>
      <c r="M164" s="21">
        <f>SUM(G$3:G163)+J164</f>
        <v>0</v>
      </c>
      <c r="N164" s="21"/>
      <c r="O164" s="21"/>
      <c r="P164" s="21"/>
      <c r="Q164" s="19">
        <f t="shared" si="13"/>
        <v>9.4295067179112874E-2</v>
      </c>
      <c r="R164" s="19">
        <f t="shared" si="14"/>
        <v>4.1784306030021576E-2</v>
      </c>
      <c r="S164" s="19">
        <f t="shared" si="15"/>
        <v>0</v>
      </c>
      <c r="T164" s="19">
        <f t="shared" si="16"/>
        <v>-6.2769849005183176E-2</v>
      </c>
      <c r="U164" s="19">
        <f t="shared" si="17"/>
        <v>0</v>
      </c>
      <c r="V164" s="19">
        <f t="shared" si="18"/>
        <v>0</v>
      </c>
    </row>
    <row r="165" spans="1:22" x14ac:dyDescent="0.25">
      <c r="A165" s="26">
        <f>Wellpath!E165</f>
        <v>0</v>
      </c>
      <c r="B165" s="22">
        <v>0</v>
      </c>
      <c r="C165" s="22">
        <v>0</v>
      </c>
      <c r="D165" s="22">
        <f>(COS(Wellpath!$L165) * COS(Wellpath!$O165) * COS(Wellpath!$O165) - COS(Wellpath!$L165) * SIN(Wellpath!$O165) * SIN(Wellpath!$O165) - TAN(Dip) * SIN(Wellpath!$L165) * COS(Wellpath!$O165)) / 2</f>
        <v>0.5</v>
      </c>
      <c r="E165" s="20">
        <f>Model!$W$19*((drdp!B165+drdp!K165)*'MSXY-TI3S'!$B165+(drdp!E165+drdp!N165)*'MSXY-TI3S'!$C165+(drdp!H165+drdp!Q165)*'MSXY-TI3S'!$D165)</f>
        <v>0</v>
      </c>
      <c r="F165" s="20">
        <f>Model!$W$19*((drdp!C165+drdp!L165)*'MSXY-TI3S'!$B165+(drdp!F165+drdp!O165)*'MSXY-TI3S'!$C165+(drdp!I165+drdp!R165)*'MSXY-TI3S'!$D165)</f>
        <v>0</v>
      </c>
      <c r="G165" s="20">
        <f>Model!$W$19*((drdp!D165+drdp!M165)*'MSXY-TI3S'!$B165+(drdp!G165+drdp!P165)*'MSXY-TI3S'!$C165+(drdp!J165+drdp!S165)*'MSXY-TI3S'!$D165)</f>
        <v>0</v>
      </c>
      <c r="H165" s="18">
        <f>Model!$W$19*((drdp!B165)*'MSXY-TI3S'!$B165+(drdp!E165)*'MSXY-TI3S'!$C165+(drdp!H165)*'MSXY-TI3S'!$D165)</f>
        <v>0</v>
      </c>
      <c r="I165" s="18">
        <f>Model!$W$19*((drdp!C165)*'MSXY-TI3S'!$B165+(drdp!F165)*'MSXY-TI3S'!$C165+(drdp!I165)*'MSXY-TI3S'!$D165)</f>
        <v>0</v>
      </c>
      <c r="J165" s="18">
        <f>Model!$W$19*((drdp!D165)*'MSXY-TI3S'!$B165+(drdp!G165)*'MSXY-TI3S'!$C165+(drdp!J165)*'MSXY-TI3S'!$D165)</f>
        <v>0</v>
      </c>
      <c r="K165" s="21">
        <f>SUM(E$3:E164)+H165</f>
        <v>-0.30707501881317678</v>
      </c>
      <c r="L165" s="21">
        <f>SUM(F$3:F164)+I165</f>
        <v>0.20441209854121056</v>
      </c>
      <c r="M165" s="21">
        <f>SUM(G$3:G164)+J165</f>
        <v>0</v>
      </c>
      <c r="N165" s="21"/>
      <c r="O165" s="21"/>
      <c r="P165" s="21"/>
      <c r="Q165" s="19">
        <f t="shared" si="13"/>
        <v>9.4295067179112874E-2</v>
      </c>
      <c r="R165" s="19">
        <f t="shared" si="14"/>
        <v>4.1784306030021576E-2</v>
      </c>
      <c r="S165" s="19">
        <f t="shared" si="15"/>
        <v>0</v>
      </c>
      <c r="T165" s="19">
        <f t="shared" si="16"/>
        <v>-6.2769849005183176E-2</v>
      </c>
      <c r="U165" s="19">
        <f t="shared" si="17"/>
        <v>0</v>
      </c>
      <c r="V165" s="19">
        <f t="shared" si="18"/>
        <v>0</v>
      </c>
    </row>
    <row r="166" spans="1:22" x14ac:dyDescent="0.25">
      <c r="A166" s="26">
        <f>Wellpath!E166</f>
        <v>0</v>
      </c>
      <c r="B166" s="22">
        <v>0</v>
      </c>
      <c r="C166" s="22">
        <v>0</v>
      </c>
      <c r="D166" s="22">
        <f>(COS(Wellpath!$L166) * COS(Wellpath!$O166) * COS(Wellpath!$O166) - COS(Wellpath!$L166) * SIN(Wellpath!$O166) * SIN(Wellpath!$O166) - TAN(Dip) * SIN(Wellpath!$L166) * COS(Wellpath!$O166)) / 2</f>
        <v>0.5</v>
      </c>
      <c r="E166" s="20">
        <f>Model!$W$19*((drdp!B166+drdp!K166)*'MSXY-TI3S'!$B166+(drdp!E166+drdp!N166)*'MSXY-TI3S'!$C166+(drdp!H166+drdp!Q166)*'MSXY-TI3S'!$D166)</f>
        <v>0</v>
      </c>
      <c r="F166" s="20">
        <f>Model!$W$19*((drdp!C166+drdp!L166)*'MSXY-TI3S'!$B166+(drdp!F166+drdp!O166)*'MSXY-TI3S'!$C166+(drdp!I166+drdp!R166)*'MSXY-TI3S'!$D166)</f>
        <v>0</v>
      </c>
      <c r="G166" s="20">
        <f>Model!$W$19*((drdp!D166+drdp!M166)*'MSXY-TI3S'!$B166+(drdp!G166+drdp!P166)*'MSXY-TI3S'!$C166+(drdp!J166+drdp!S166)*'MSXY-TI3S'!$D166)</f>
        <v>0</v>
      </c>
      <c r="H166" s="18">
        <f>Model!$W$19*((drdp!B166)*'MSXY-TI3S'!$B166+(drdp!E166)*'MSXY-TI3S'!$C166+(drdp!H166)*'MSXY-TI3S'!$D166)</f>
        <v>0</v>
      </c>
      <c r="I166" s="18">
        <f>Model!$W$19*((drdp!C166)*'MSXY-TI3S'!$B166+(drdp!F166)*'MSXY-TI3S'!$C166+(drdp!I166)*'MSXY-TI3S'!$D166)</f>
        <v>0</v>
      </c>
      <c r="J166" s="18">
        <f>Model!$W$19*((drdp!D166)*'MSXY-TI3S'!$B166+(drdp!G166)*'MSXY-TI3S'!$C166+(drdp!J166)*'MSXY-TI3S'!$D166)</f>
        <v>0</v>
      </c>
      <c r="K166" s="21">
        <f>SUM(E$3:E165)+H166</f>
        <v>-0.30707501881317678</v>
      </c>
      <c r="L166" s="21">
        <f>SUM(F$3:F165)+I166</f>
        <v>0.20441209854121056</v>
      </c>
      <c r="M166" s="21">
        <f>SUM(G$3:G165)+J166</f>
        <v>0</v>
      </c>
      <c r="N166" s="21"/>
      <c r="O166" s="21"/>
      <c r="P166" s="21"/>
      <c r="Q166" s="19">
        <f t="shared" si="13"/>
        <v>9.4295067179112874E-2</v>
      </c>
      <c r="R166" s="19">
        <f t="shared" si="14"/>
        <v>4.1784306030021576E-2</v>
      </c>
      <c r="S166" s="19">
        <f t="shared" si="15"/>
        <v>0</v>
      </c>
      <c r="T166" s="19">
        <f t="shared" si="16"/>
        <v>-6.2769849005183176E-2</v>
      </c>
      <c r="U166" s="19">
        <f t="shared" si="17"/>
        <v>0</v>
      </c>
      <c r="V166" s="19">
        <f t="shared" si="18"/>
        <v>0</v>
      </c>
    </row>
    <row r="167" spans="1:22" x14ac:dyDescent="0.25">
      <c r="A167" s="26">
        <f>Wellpath!E167</f>
        <v>0</v>
      </c>
      <c r="B167" s="22">
        <v>0</v>
      </c>
      <c r="C167" s="22">
        <v>0</v>
      </c>
      <c r="D167" s="22">
        <f>(COS(Wellpath!$L167) * COS(Wellpath!$O167) * COS(Wellpath!$O167) - COS(Wellpath!$L167) * SIN(Wellpath!$O167) * SIN(Wellpath!$O167) - TAN(Dip) * SIN(Wellpath!$L167) * COS(Wellpath!$O167)) / 2</f>
        <v>0.5</v>
      </c>
      <c r="E167" s="20">
        <f>Model!$W$19*((drdp!B167+drdp!K167)*'MSXY-TI3S'!$B167+(drdp!E167+drdp!N167)*'MSXY-TI3S'!$C167+(drdp!H167+drdp!Q167)*'MSXY-TI3S'!$D167)</f>
        <v>0</v>
      </c>
      <c r="F167" s="20">
        <f>Model!$W$19*((drdp!C167+drdp!L167)*'MSXY-TI3S'!$B167+(drdp!F167+drdp!O167)*'MSXY-TI3S'!$C167+(drdp!I167+drdp!R167)*'MSXY-TI3S'!$D167)</f>
        <v>0</v>
      </c>
      <c r="G167" s="20">
        <f>Model!$W$19*((drdp!D167+drdp!M167)*'MSXY-TI3S'!$B167+(drdp!G167+drdp!P167)*'MSXY-TI3S'!$C167+(drdp!J167+drdp!S167)*'MSXY-TI3S'!$D167)</f>
        <v>0</v>
      </c>
      <c r="H167" s="18">
        <f>Model!$W$19*((drdp!B167)*'MSXY-TI3S'!$B167+(drdp!E167)*'MSXY-TI3S'!$C167+(drdp!H167)*'MSXY-TI3S'!$D167)</f>
        <v>0</v>
      </c>
      <c r="I167" s="18">
        <f>Model!$W$19*((drdp!C167)*'MSXY-TI3S'!$B167+(drdp!F167)*'MSXY-TI3S'!$C167+(drdp!I167)*'MSXY-TI3S'!$D167)</f>
        <v>0</v>
      </c>
      <c r="J167" s="18">
        <f>Model!$W$19*((drdp!D167)*'MSXY-TI3S'!$B167+(drdp!G167)*'MSXY-TI3S'!$C167+(drdp!J167)*'MSXY-TI3S'!$D167)</f>
        <v>0</v>
      </c>
      <c r="K167" s="21">
        <f>SUM(E$3:E166)+H167</f>
        <v>-0.30707501881317678</v>
      </c>
      <c r="L167" s="21">
        <f>SUM(F$3:F166)+I167</f>
        <v>0.20441209854121056</v>
      </c>
      <c r="M167" s="21">
        <f>SUM(G$3:G166)+J167</f>
        <v>0</v>
      </c>
      <c r="N167" s="21"/>
      <c r="O167" s="21"/>
      <c r="P167" s="21"/>
      <c r="Q167" s="19">
        <f t="shared" si="13"/>
        <v>9.4295067179112874E-2</v>
      </c>
      <c r="R167" s="19">
        <f t="shared" si="14"/>
        <v>4.1784306030021576E-2</v>
      </c>
      <c r="S167" s="19">
        <f t="shared" si="15"/>
        <v>0</v>
      </c>
      <c r="T167" s="19">
        <f t="shared" si="16"/>
        <v>-6.2769849005183176E-2</v>
      </c>
      <c r="U167" s="19">
        <f t="shared" si="17"/>
        <v>0</v>
      </c>
      <c r="V167" s="19">
        <f t="shared" si="18"/>
        <v>0</v>
      </c>
    </row>
    <row r="168" spans="1:22" x14ac:dyDescent="0.25">
      <c r="A168" s="26">
        <f>Wellpath!E168</f>
        <v>0</v>
      </c>
      <c r="B168" s="22">
        <v>0</v>
      </c>
      <c r="C168" s="22">
        <v>0</v>
      </c>
      <c r="D168" s="22">
        <f>(COS(Wellpath!$L168) * COS(Wellpath!$O168) * COS(Wellpath!$O168) - COS(Wellpath!$L168) * SIN(Wellpath!$O168) * SIN(Wellpath!$O168) - TAN(Dip) * SIN(Wellpath!$L168) * COS(Wellpath!$O168)) / 2</f>
        <v>0.5</v>
      </c>
      <c r="E168" s="20">
        <f>Model!$W$19*((drdp!B168+drdp!K168)*'MSXY-TI3S'!$B168+(drdp!E168+drdp!N168)*'MSXY-TI3S'!$C168+(drdp!H168+drdp!Q168)*'MSXY-TI3S'!$D168)</f>
        <v>0</v>
      </c>
      <c r="F168" s="20">
        <f>Model!$W$19*((drdp!C168+drdp!L168)*'MSXY-TI3S'!$B168+(drdp!F168+drdp!O168)*'MSXY-TI3S'!$C168+(drdp!I168+drdp!R168)*'MSXY-TI3S'!$D168)</f>
        <v>0</v>
      </c>
      <c r="G168" s="20">
        <f>Model!$W$19*((drdp!D168+drdp!M168)*'MSXY-TI3S'!$B168+(drdp!G168+drdp!P168)*'MSXY-TI3S'!$C168+(drdp!J168+drdp!S168)*'MSXY-TI3S'!$D168)</f>
        <v>0</v>
      </c>
      <c r="H168" s="18">
        <f>Model!$W$19*((drdp!B168)*'MSXY-TI3S'!$B168+(drdp!E168)*'MSXY-TI3S'!$C168+(drdp!H168)*'MSXY-TI3S'!$D168)</f>
        <v>0</v>
      </c>
      <c r="I168" s="18">
        <f>Model!$W$19*((drdp!C168)*'MSXY-TI3S'!$B168+(drdp!F168)*'MSXY-TI3S'!$C168+(drdp!I168)*'MSXY-TI3S'!$D168)</f>
        <v>0</v>
      </c>
      <c r="J168" s="18">
        <f>Model!$W$19*((drdp!D168)*'MSXY-TI3S'!$B168+(drdp!G168)*'MSXY-TI3S'!$C168+(drdp!J168)*'MSXY-TI3S'!$D168)</f>
        <v>0</v>
      </c>
      <c r="K168" s="21">
        <f>SUM(E$3:E167)+H168</f>
        <v>-0.30707501881317678</v>
      </c>
      <c r="L168" s="21">
        <f>SUM(F$3:F167)+I168</f>
        <v>0.20441209854121056</v>
      </c>
      <c r="M168" s="21">
        <f>SUM(G$3:G167)+J168</f>
        <v>0</v>
      </c>
      <c r="N168" s="21"/>
      <c r="O168" s="21"/>
      <c r="P168" s="21"/>
      <c r="Q168" s="19">
        <f t="shared" si="13"/>
        <v>9.4295067179112874E-2</v>
      </c>
      <c r="R168" s="19">
        <f t="shared" si="14"/>
        <v>4.1784306030021576E-2</v>
      </c>
      <c r="S168" s="19">
        <f t="shared" si="15"/>
        <v>0</v>
      </c>
      <c r="T168" s="19">
        <f t="shared" si="16"/>
        <v>-6.2769849005183176E-2</v>
      </c>
      <c r="U168" s="19">
        <f t="shared" si="17"/>
        <v>0</v>
      </c>
      <c r="V168" s="19">
        <f t="shared" si="18"/>
        <v>0</v>
      </c>
    </row>
    <row r="169" spans="1:22" x14ac:dyDescent="0.25">
      <c r="A169" s="26">
        <f>Wellpath!E169</f>
        <v>0</v>
      </c>
      <c r="B169" s="22">
        <v>0</v>
      </c>
      <c r="C169" s="22">
        <v>0</v>
      </c>
      <c r="D169" s="22">
        <f>(COS(Wellpath!$L169) * COS(Wellpath!$O169) * COS(Wellpath!$O169) - COS(Wellpath!$L169) * SIN(Wellpath!$O169) * SIN(Wellpath!$O169) - TAN(Dip) * SIN(Wellpath!$L169) * COS(Wellpath!$O169)) / 2</f>
        <v>0.5</v>
      </c>
      <c r="E169" s="20">
        <f>Model!$W$19*((drdp!B169+drdp!K169)*'MSXY-TI3S'!$B169+(drdp!E169+drdp!N169)*'MSXY-TI3S'!$C169+(drdp!H169+drdp!Q169)*'MSXY-TI3S'!$D169)</f>
        <v>0</v>
      </c>
      <c r="F169" s="20">
        <f>Model!$W$19*((drdp!C169+drdp!L169)*'MSXY-TI3S'!$B169+(drdp!F169+drdp!O169)*'MSXY-TI3S'!$C169+(drdp!I169+drdp!R169)*'MSXY-TI3S'!$D169)</f>
        <v>0</v>
      </c>
      <c r="G169" s="20">
        <f>Model!$W$19*((drdp!D169+drdp!M169)*'MSXY-TI3S'!$B169+(drdp!G169+drdp!P169)*'MSXY-TI3S'!$C169+(drdp!J169+drdp!S169)*'MSXY-TI3S'!$D169)</f>
        <v>0</v>
      </c>
      <c r="H169" s="18">
        <f>Model!$W$19*((drdp!B169)*'MSXY-TI3S'!$B169+(drdp!E169)*'MSXY-TI3S'!$C169+(drdp!H169)*'MSXY-TI3S'!$D169)</f>
        <v>0</v>
      </c>
      <c r="I169" s="18">
        <f>Model!$W$19*((drdp!C169)*'MSXY-TI3S'!$B169+(drdp!F169)*'MSXY-TI3S'!$C169+(drdp!I169)*'MSXY-TI3S'!$D169)</f>
        <v>0</v>
      </c>
      <c r="J169" s="18">
        <f>Model!$W$19*((drdp!D169)*'MSXY-TI3S'!$B169+(drdp!G169)*'MSXY-TI3S'!$C169+(drdp!J169)*'MSXY-TI3S'!$D169)</f>
        <v>0</v>
      </c>
      <c r="K169" s="21">
        <f>SUM(E$3:E168)+H169</f>
        <v>-0.30707501881317678</v>
      </c>
      <c r="L169" s="21">
        <f>SUM(F$3:F168)+I169</f>
        <v>0.20441209854121056</v>
      </c>
      <c r="M169" s="21">
        <f>SUM(G$3:G168)+J169</f>
        <v>0</v>
      </c>
      <c r="N169" s="21"/>
      <c r="O169" s="21"/>
      <c r="P169" s="21"/>
      <c r="Q169" s="19">
        <f t="shared" si="13"/>
        <v>9.4295067179112874E-2</v>
      </c>
      <c r="R169" s="19">
        <f t="shared" si="14"/>
        <v>4.1784306030021576E-2</v>
      </c>
      <c r="S169" s="19">
        <f t="shared" si="15"/>
        <v>0</v>
      </c>
      <c r="T169" s="19">
        <f t="shared" si="16"/>
        <v>-6.2769849005183176E-2</v>
      </c>
      <c r="U169" s="19">
        <f t="shared" si="17"/>
        <v>0</v>
      </c>
      <c r="V169" s="19">
        <f t="shared" si="18"/>
        <v>0</v>
      </c>
    </row>
    <row r="170" spans="1:22" x14ac:dyDescent="0.25">
      <c r="A170" s="26">
        <f>Wellpath!E170</f>
        <v>0</v>
      </c>
      <c r="B170" s="22">
        <v>0</v>
      </c>
      <c r="C170" s="22">
        <v>0</v>
      </c>
      <c r="D170" s="22">
        <f>(COS(Wellpath!$L170) * COS(Wellpath!$O170) * COS(Wellpath!$O170) - COS(Wellpath!$L170) * SIN(Wellpath!$O170) * SIN(Wellpath!$O170) - TAN(Dip) * SIN(Wellpath!$L170) * COS(Wellpath!$O170)) / 2</f>
        <v>0.5</v>
      </c>
      <c r="E170" s="20">
        <f>Model!$W$19*((drdp!B170+drdp!K170)*'MSXY-TI3S'!$B170+(drdp!E170+drdp!N170)*'MSXY-TI3S'!$C170+(drdp!H170+drdp!Q170)*'MSXY-TI3S'!$D170)</f>
        <v>0</v>
      </c>
      <c r="F170" s="20">
        <f>Model!$W$19*((drdp!C170+drdp!L170)*'MSXY-TI3S'!$B170+(drdp!F170+drdp!O170)*'MSXY-TI3S'!$C170+(drdp!I170+drdp!R170)*'MSXY-TI3S'!$D170)</f>
        <v>0</v>
      </c>
      <c r="G170" s="20">
        <f>Model!$W$19*((drdp!D170+drdp!M170)*'MSXY-TI3S'!$B170+(drdp!G170+drdp!P170)*'MSXY-TI3S'!$C170+(drdp!J170+drdp!S170)*'MSXY-TI3S'!$D170)</f>
        <v>0</v>
      </c>
      <c r="H170" s="18">
        <f>Model!$W$19*((drdp!B170)*'MSXY-TI3S'!$B170+(drdp!E170)*'MSXY-TI3S'!$C170+(drdp!H170)*'MSXY-TI3S'!$D170)</f>
        <v>0</v>
      </c>
      <c r="I170" s="18">
        <f>Model!$W$19*((drdp!C170)*'MSXY-TI3S'!$B170+(drdp!F170)*'MSXY-TI3S'!$C170+(drdp!I170)*'MSXY-TI3S'!$D170)</f>
        <v>0</v>
      </c>
      <c r="J170" s="18">
        <f>Model!$W$19*((drdp!D170)*'MSXY-TI3S'!$B170+(drdp!G170)*'MSXY-TI3S'!$C170+(drdp!J170)*'MSXY-TI3S'!$D170)</f>
        <v>0</v>
      </c>
      <c r="K170" s="21">
        <f>SUM(E$3:E169)+H170</f>
        <v>-0.30707501881317678</v>
      </c>
      <c r="L170" s="21">
        <f>SUM(F$3:F169)+I170</f>
        <v>0.20441209854121056</v>
      </c>
      <c r="M170" s="21">
        <f>SUM(G$3:G169)+J170</f>
        <v>0</v>
      </c>
      <c r="N170" s="21"/>
      <c r="O170" s="21"/>
      <c r="P170" s="21"/>
      <c r="Q170" s="19">
        <f t="shared" si="13"/>
        <v>9.4295067179112874E-2</v>
      </c>
      <c r="R170" s="19">
        <f t="shared" si="14"/>
        <v>4.1784306030021576E-2</v>
      </c>
      <c r="S170" s="19">
        <f t="shared" si="15"/>
        <v>0</v>
      </c>
      <c r="T170" s="19">
        <f t="shared" si="16"/>
        <v>-6.2769849005183176E-2</v>
      </c>
      <c r="U170" s="19">
        <f t="shared" si="17"/>
        <v>0</v>
      </c>
      <c r="V170" s="19">
        <f t="shared" si="18"/>
        <v>0</v>
      </c>
    </row>
    <row r="171" spans="1:22" x14ac:dyDescent="0.25">
      <c r="A171" s="26">
        <f>Wellpath!E171</f>
        <v>0</v>
      </c>
      <c r="B171" s="22">
        <v>0</v>
      </c>
      <c r="C171" s="22">
        <v>0</v>
      </c>
      <c r="D171" s="22">
        <f>(COS(Wellpath!$L171) * COS(Wellpath!$O171) * COS(Wellpath!$O171) - COS(Wellpath!$L171) * SIN(Wellpath!$O171) * SIN(Wellpath!$O171) - TAN(Dip) * SIN(Wellpath!$L171) * COS(Wellpath!$O171)) / 2</f>
        <v>0.5</v>
      </c>
      <c r="E171" s="20">
        <f>Model!$W$19*((drdp!B171+drdp!K171)*'MSXY-TI3S'!$B171+(drdp!E171+drdp!N171)*'MSXY-TI3S'!$C171+(drdp!H171+drdp!Q171)*'MSXY-TI3S'!$D171)</f>
        <v>0</v>
      </c>
      <c r="F171" s="20">
        <f>Model!$W$19*((drdp!C171+drdp!L171)*'MSXY-TI3S'!$B171+(drdp!F171+drdp!O171)*'MSXY-TI3S'!$C171+(drdp!I171+drdp!R171)*'MSXY-TI3S'!$D171)</f>
        <v>0</v>
      </c>
      <c r="G171" s="20">
        <f>Model!$W$19*((drdp!D171+drdp!M171)*'MSXY-TI3S'!$B171+(drdp!G171+drdp!P171)*'MSXY-TI3S'!$C171+(drdp!J171+drdp!S171)*'MSXY-TI3S'!$D171)</f>
        <v>0</v>
      </c>
      <c r="H171" s="18">
        <f>Model!$W$19*((drdp!B171)*'MSXY-TI3S'!$B171+(drdp!E171)*'MSXY-TI3S'!$C171+(drdp!H171)*'MSXY-TI3S'!$D171)</f>
        <v>0</v>
      </c>
      <c r="I171" s="18">
        <f>Model!$W$19*((drdp!C171)*'MSXY-TI3S'!$B171+(drdp!F171)*'MSXY-TI3S'!$C171+(drdp!I171)*'MSXY-TI3S'!$D171)</f>
        <v>0</v>
      </c>
      <c r="J171" s="18">
        <f>Model!$W$19*((drdp!D171)*'MSXY-TI3S'!$B171+(drdp!G171)*'MSXY-TI3S'!$C171+(drdp!J171)*'MSXY-TI3S'!$D171)</f>
        <v>0</v>
      </c>
      <c r="K171" s="21">
        <f>SUM(E$3:E170)+H171</f>
        <v>-0.30707501881317678</v>
      </c>
      <c r="L171" s="21">
        <f>SUM(F$3:F170)+I171</f>
        <v>0.20441209854121056</v>
      </c>
      <c r="M171" s="21">
        <f>SUM(G$3:G170)+J171</f>
        <v>0</v>
      </c>
      <c r="N171" s="21"/>
      <c r="O171" s="21"/>
      <c r="P171" s="21"/>
      <c r="Q171" s="19">
        <f t="shared" si="13"/>
        <v>9.4295067179112874E-2</v>
      </c>
      <c r="R171" s="19">
        <f t="shared" si="14"/>
        <v>4.1784306030021576E-2</v>
      </c>
      <c r="S171" s="19">
        <f t="shared" si="15"/>
        <v>0</v>
      </c>
      <c r="T171" s="19">
        <f t="shared" si="16"/>
        <v>-6.2769849005183176E-2</v>
      </c>
      <c r="U171" s="19">
        <f t="shared" si="17"/>
        <v>0</v>
      </c>
      <c r="V171" s="19">
        <f t="shared" si="18"/>
        <v>0</v>
      </c>
    </row>
    <row r="172" spans="1:22" x14ac:dyDescent="0.25">
      <c r="A172" s="26">
        <f>Wellpath!E172</f>
        <v>0</v>
      </c>
      <c r="B172" s="22">
        <v>0</v>
      </c>
      <c r="C172" s="22">
        <v>0</v>
      </c>
      <c r="D172" s="22">
        <f>(COS(Wellpath!$L172) * COS(Wellpath!$O172) * COS(Wellpath!$O172) - COS(Wellpath!$L172) * SIN(Wellpath!$O172) * SIN(Wellpath!$O172) - TAN(Dip) * SIN(Wellpath!$L172) * COS(Wellpath!$O172)) / 2</f>
        <v>0.5</v>
      </c>
      <c r="E172" s="20">
        <f>Model!$W$19*((drdp!B172+drdp!K172)*'MSXY-TI3S'!$B172+(drdp!E172+drdp!N172)*'MSXY-TI3S'!$C172+(drdp!H172+drdp!Q172)*'MSXY-TI3S'!$D172)</f>
        <v>0</v>
      </c>
      <c r="F172" s="20">
        <f>Model!$W$19*((drdp!C172+drdp!L172)*'MSXY-TI3S'!$B172+(drdp!F172+drdp!O172)*'MSXY-TI3S'!$C172+(drdp!I172+drdp!R172)*'MSXY-TI3S'!$D172)</f>
        <v>0</v>
      </c>
      <c r="G172" s="20">
        <f>Model!$W$19*((drdp!D172+drdp!M172)*'MSXY-TI3S'!$B172+(drdp!G172+drdp!P172)*'MSXY-TI3S'!$C172+(drdp!J172+drdp!S172)*'MSXY-TI3S'!$D172)</f>
        <v>0</v>
      </c>
      <c r="H172" s="18">
        <f>Model!$W$19*((drdp!B172)*'MSXY-TI3S'!$B172+(drdp!E172)*'MSXY-TI3S'!$C172+(drdp!H172)*'MSXY-TI3S'!$D172)</f>
        <v>0</v>
      </c>
      <c r="I172" s="18">
        <f>Model!$W$19*((drdp!C172)*'MSXY-TI3S'!$B172+(drdp!F172)*'MSXY-TI3S'!$C172+(drdp!I172)*'MSXY-TI3S'!$D172)</f>
        <v>0</v>
      </c>
      <c r="J172" s="18">
        <f>Model!$W$19*((drdp!D172)*'MSXY-TI3S'!$B172+(drdp!G172)*'MSXY-TI3S'!$C172+(drdp!J172)*'MSXY-TI3S'!$D172)</f>
        <v>0</v>
      </c>
      <c r="K172" s="21">
        <f>SUM(E$3:E171)+H172</f>
        <v>-0.30707501881317678</v>
      </c>
      <c r="L172" s="21">
        <f>SUM(F$3:F171)+I172</f>
        <v>0.20441209854121056</v>
      </c>
      <c r="M172" s="21">
        <f>SUM(G$3:G171)+J172</f>
        <v>0</v>
      </c>
      <c r="N172" s="21"/>
      <c r="O172" s="21"/>
      <c r="P172" s="21"/>
      <c r="Q172" s="19">
        <f t="shared" si="13"/>
        <v>9.4295067179112874E-2</v>
      </c>
      <c r="R172" s="19">
        <f t="shared" si="14"/>
        <v>4.1784306030021576E-2</v>
      </c>
      <c r="S172" s="19">
        <f t="shared" si="15"/>
        <v>0</v>
      </c>
      <c r="T172" s="19">
        <f t="shared" si="16"/>
        <v>-6.2769849005183176E-2</v>
      </c>
      <c r="U172" s="19">
        <f t="shared" si="17"/>
        <v>0</v>
      </c>
      <c r="V172" s="19">
        <f t="shared" si="18"/>
        <v>0</v>
      </c>
    </row>
    <row r="173" spans="1:22" x14ac:dyDescent="0.25">
      <c r="A173" s="26">
        <f>Wellpath!E173</f>
        <v>0</v>
      </c>
      <c r="B173" s="22">
        <v>0</v>
      </c>
      <c r="C173" s="22">
        <v>0</v>
      </c>
      <c r="D173" s="22">
        <f>(COS(Wellpath!$L173) * COS(Wellpath!$O173) * COS(Wellpath!$O173) - COS(Wellpath!$L173) * SIN(Wellpath!$O173) * SIN(Wellpath!$O173) - TAN(Dip) * SIN(Wellpath!$L173) * COS(Wellpath!$O173)) / 2</f>
        <v>0.5</v>
      </c>
      <c r="E173" s="20">
        <f>Model!$W$19*((drdp!B173+drdp!K173)*'MSXY-TI3S'!$B173+(drdp!E173+drdp!N173)*'MSXY-TI3S'!$C173+(drdp!H173+drdp!Q173)*'MSXY-TI3S'!$D173)</f>
        <v>0</v>
      </c>
      <c r="F173" s="20">
        <f>Model!$W$19*((drdp!C173+drdp!L173)*'MSXY-TI3S'!$B173+(drdp!F173+drdp!O173)*'MSXY-TI3S'!$C173+(drdp!I173+drdp!R173)*'MSXY-TI3S'!$D173)</f>
        <v>0</v>
      </c>
      <c r="G173" s="20">
        <f>Model!$W$19*((drdp!D173+drdp!M173)*'MSXY-TI3S'!$B173+(drdp!G173+drdp!P173)*'MSXY-TI3S'!$C173+(drdp!J173+drdp!S173)*'MSXY-TI3S'!$D173)</f>
        <v>0</v>
      </c>
      <c r="H173" s="18">
        <f>Model!$W$19*((drdp!B173)*'MSXY-TI3S'!$B173+(drdp!E173)*'MSXY-TI3S'!$C173+(drdp!H173)*'MSXY-TI3S'!$D173)</f>
        <v>0</v>
      </c>
      <c r="I173" s="18">
        <f>Model!$W$19*((drdp!C173)*'MSXY-TI3S'!$B173+(drdp!F173)*'MSXY-TI3S'!$C173+(drdp!I173)*'MSXY-TI3S'!$D173)</f>
        <v>0</v>
      </c>
      <c r="J173" s="18">
        <f>Model!$W$19*((drdp!D173)*'MSXY-TI3S'!$B173+(drdp!G173)*'MSXY-TI3S'!$C173+(drdp!J173)*'MSXY-TI3S'!$D173)</f>
        <v>0</v>
      </c>
      <c r="K173" s="21">
        <f>SUM(E$3:E172)+H173</f>
        <v>-0.30707501881317678</v>
      </c>
      <c r="L173" s="21">
        <f>SUM(F$3:F172)+I173</f>
        <v>0.20441209854121056</v>
      </c>
      <c r="M173" s="21">
        <f>SUM(G$3:G172)+J173</f>
        <v>0</v>
      </c>
      <c r="N173" s="21"/>
      <c r="O173" s="21"/>
      <c r="P173" s="21"/>
      <c r="Q173" s="19">
        <f t="shared" si="13"/>
        <v>9.4295067179112874E-2</v>
      </c>
      <c r="R173" s="19">
        <f t="shared" si="14"/>
        <v>4.1784306030021576E-2</v>
      </c>
      <c r="S173" s="19">
        <f t="shared" si="15"/>
        <v>0</v>
      </c>
      <c r="T173" s="19">
        <f t="shared" si="16"/>
        <v>-6.2769849005183176E-2</v>
      </c>
      <c r="U173" s="19">
        <f t="shared" si="17"/>
        <v>0</v>
      </c>
      <c r="V173" s="19">
        <f t="shared" si="18"/>
        <v>0</v>
      </c>
    </row>
    <row r="174" spans="1:22" x14ac:dyDescent="0.25">
      <c r="A174" s="26">
        <f>Wellpath!E174</f>
        <v>0</v>
      </c>
      <c r="B174" s="22">
        <v>0</v>
      </c>
      <c r="C174" s="22">
        <v>0</v>
      </c>
      <c r="D174" s="22">
        <f>(COS(Wellpath!$L174) * COS(Wellpath!$O174) * COS(Wellpath!$O174) - COS(Wellpath!$L174) * SIN(Wellpath!$O174) * SIN(Wellpath!$O174) - TAN(Dip) * SIN(Wellpath!$L174) * COS(Wellpath!$O174)) / 2</f>
        <v>0.5</v>
      </c>
      <c r="E174" s="20">
        <f>Model!$W$19*((drdp!B174+drdp!K174)*'MSXY-TI3S'!$B174+(drdp!E174+drdp!N174)*'MSXY-TI3S'!$C174+(drdp!H174+drdp!Q174)*'MSXY-TI3S'!$D174)</f>
        <v>0</v>
      </c>
      <c r="F174" s="20">
        <f>Model!$W$19*((drdp!C174+drdp!L174)*'MSXY-TI3S'!$B174+(drdp!F174+drdp!O174)*'MSXY-TI3S'!$C174+(drdp!I174+drdp!R174)*'MSXY-TI3S'!$D174)</f>
        <v>0</v>
      </c>
      <c r="G174" s="20">
        <f>Model!$W$19*((drdp!D174+drdp!M174)*'MSXY-TI3S'!$B174+(drdp!G174+drdp!P174)*'MSXY-TI3S'!$C174+(drdp!J174+drdp!S174)*'MSXY-TI3S'!$D174)</f>
        <v>0</v>
      </c>
      <c r="H174" s="18">
        <f>Model!$W$19*((drdp!B174)*'MSXY-TI3S'!$B174+(drdp!E174)*'MSXY-TI3S'!$C174+(drdp!H174)*'MSXY-TI3S'!$D174)</f>
        <v>0</v>
      </c>
      <c r="I174" s="18">
        <f>Model!$W$19*((drdp!C174)*'MSXY-TI3S'!$B174+(drdp!F174)*'MSXY-TI3S'!$C174+(drdp!I174)*'MSXY-TI3S'!$D174)</f>
        <v>0</v>
      </c>
      <c r="J174" s="18">
        <f>Model!$W$19*((drdp!D174)*'MSXY-TI3S'!$B174+(drdp!G174)*'MSXY-TI3S'!$C174+(drdp!J174)*'MSXY-TI3S'!$D174)</f>
        <v>0</v>
      </c>
      <c r="K174" s="21">
        <f>SUM(E$3:E173)+H174</f>
        <v>-0.30707501881317678</v>
      </c>
      <c r="L174" s="21">
        <f>SUM(F$3:F173)+I174</f>
        <v>0.20441209854121056</v>
      </c>
      <c r="M174" s="21">
        <f>SUM(G$3:G173)+J174</f>
        <v>0</v>
      </c>
      <c r="N174" s="21"/>
      <c r="O174" s="21"/>
      <c r="P174" s="21"/>
      <c r="Q174" s="19">
        <f t="shared" si="13"/>
        <v>9.4295067179112874E-2</v>
      </c>
      <c r="R174" s="19">
        <f t="shared" si="14"/>
        <v>4.1784306030021576E-2</v>
      </c>
      <c r="S174" s="19">
        <f t="shared" si="15"/>
        <v>0</v>
      </c>
      <c r="T174" s="19">
        <f t="shared" si="16"/>
        <v>-6.2769849005183176E-2</v>
      </c>
      <c r="U174" s="19">
        <f t="shared" si="17"/>
        <v>0</v>
      </c>
      <c r="V174" s="19">
        <f t="shared" si="18"/>
        <v>0</v>
      </c>
    </row>
    <row r="175" spans="1:22" x14ac:dyDescent="0.25">
      <c r="A175" s="26">
        <f>Wellpath!E175</f>
        <v>0</v>
      </c>
      <c r="B175" s="22">
        <v>0</v>
      </c>
      <c r="C175" s="22">
        <v>0</v>
      </c>
      <c r="D175" s="22">
        <f>(COS(Wellpath!$L175) * COS(Wellpath!$O175) * COS(Wellpath!$O175) - COS(Wellpath!$L175) * SIN(Wellpath!$O175) * SIN(Wellpath!$O175) - TAN(Dip) * SIN(Wellpath!$L175) * COS(Wellpath!$O175)) / 2</f>
        <v>0.5</v>
      </c>
      <c r="E175" s="20">
        <f>Model!$W$19*((drdp!B175+drdp!K175)*'MSXY-TI3S'!$B175+(drdp!E175+drdp!N175)*'MSXY-TI3S'!$C175+(drdp!H175+drdp!Q175)*'MSXY-TI3S'!$D175)</f>
        <v>0</v>
      </c>
      <c r="F175" s="20">
        <f>Model!$W$19*((drdp!C175+drdp!L175)*'MSXY-TI3S'!$B175+(drdp!F175+drdp!O175)*'MSXY-TI3S'!$C175+(drdp!I175+drdp!R175)*'MSXY-TI3S'!$D175)</f>
        <v>0</v>
      </c>
      <c r="G175" s="20">
        <f>Model!$W$19*((drdp!D175+drdp!M175)*'MSXY-TI3S'!$B175+(drdp!G175+drdp!P175)*'MSXY-TI3S'!$C175+(drdp!J175+drdp!S175)*'MSXY-TI3S'!$D175)</f>
        <v>0</v>
      </c>
      <c r="H175" s="18">
        <f>Model!$W$19*((drdp!B175)*'MSXY-TI3S'!$B175+(drdp!E175)*'MSXY-TI3S'!$C175+(drdp!H175)*'MSXY-TI3S'!$D175)</f>
        <v>0</v>
      </c>
      <c r="I175" s="18">
        <f>Model!$W$19*((drdp!C175)*'MSXY-TI3S'!$B175+(drdp!F175)*'MSXY-TI3S'!$C175+(drdp!I175)*'MSXY-TI3S'!$D175)</f>
        <v>0</v>
      </c>
      <c r="J175" s="18">
        <f>Model!$W$19*((drdp!D175)*'MSXY-TI3S'!$B175+(drdp!G175)*'MSXY-TI3S'!$C175+(drdp!J175)*'MSXY-TI3S'!$D175)</f>
        <v>0</v>
      </c>
      <c r="K175" s="21">
        <f>SUM(E$3:E174)+H175</f>
        <v>-0.30707501881317678</v>
      </c>
      <c r="L175" s="21">
        <f>SUM(F$3:F174)+I175</f>
        <v>0.20441209854121056</v>
      </c>
      <c r="M175" s="21">
        <f>SUM(G$3:G174)+J175</f>
        <v>0</v>
      </c>
      <c r="N175" s="21"/>
      <c r="O175" s="21"/>
      <c r="P175" s="21"/>
      <c r="Q175" s="19">
        <f t="shared" si="13"/>
        <v>9.4295067179112874E-2</v>
      </c>
      <c r="R175" s="19">
        <f t="shared" si="14"/>
        <v>4.1784306030021576E-2</v>
      </c>
      <c r="S175" s="19">
        <f t="shared" si="15"/>
        <v>0</v>
      </c>
      <c r="T175" s="19">
        <f t="shared" si="16"/>
        <v>-6.2769849005183176E-2</v>
      </c>
      <c r="U175" s="19">
        <f t="shared" si="17"/>
        <v>0</v>
      </c>
      <c r="V175" s="19">
        <f t="shared" si="18"/>
        <v>0</v>
      </c>
    </row>
    <row r="176" spans="1:22" x14ac:dyDescent="0.25">
      <c r="A176" s="26">
        <f>Wellpath!E176</f>
        <v>0</v>
      </c>
      <c r="B176" s="22">
        <v>0</v>
      </c>
      <c r="C176" s="22">
        <v>0</v>
      </c>
      <c r="D176" s="22">
        <f>(COS(Wellpath!$L176) * COS(Wellpath!$O176) * COS(Wellpath!$O176) - COS(Wellpath!$L176) * SIN(Wellpath!$O176) * SIN(Wellpath!$O176) - TAN(Dip) * SIN(Wellpath!$L176) * COS(Wellpath!$O176)) / 2</f>
        <v>0.5</v>
      </c>
      <c r="E176" s="20">
        <f>Model!$W$19*((drdp!B176+drdp!K176)*'MSXY-TI3S'!$B176+(drdp!E176+drdp!N176)*'MSXY-TI3S'!$C176+(drdp!H176+drdp!Q176)*'MSXY-TI3S'!$D176)</f>
        <v>0</v>
      </c>
      <c r="F176" s="20">
        <f>Model!$W$19*((drdp!C176+drdp!L176)*'MSXY-TI3S'!$B176+(drdp!F176+drdp!O176)*'MSXY-TI3S'!$C176+(drdp!I176+drdp!R176)*'MSXY-TI3S'!$D176)</f>
        <v>0</v>
      </c>
      <c r="G176" s="20">
        <f>Model!$W$19*((drdp!D176+drdp!M176)*'MSXY-TI3S'!$B176+(drdp!G176+drdp!P176)*'MSXY-TI3S'!$C176+(drdp!J176+drdp!S176)*'MSXY-TI3S'!$D176)</f>
        <v>0</v>
      </c>
      <c r="H176" s="18">
        <f>Model!$W$19*((drdp!B176)*'MSXY-TI3S'!$B176+(drdp!E176)*'MSXY-TI3S'!$C176+(drdp!H176)*'MSXY-TI3S'!$D176)</f>
        <v>0</v>
      </c>
      <c r="I176" s="18">
        <f>Model!$W$19*((drdp!C176)*'MSXY-TI3S'!$B176+(drdp!F176)*'MSXY-TI3S'!$C176+(drdp!I176)*'MSXY-TI3S'!$D176)</f>
        <v>0</v>
      </c>
      <c r="J176" s="18">
        <f>Model!$W$19*((drdp!D176)*'MSXY-TI3S'!$B176+(drdp!G176)*'MSXY-TI3S'!$C176+(drdp!J176)*'MSXY-TI3S'!$D176)</f>
        <v>0</v>
      </c>
      <c r="K176" s="21">
        <f>SUM(E$3:E175)+H176</f>
        <v>-0.30707501881317678</v>
      </c>
      <c r="L176" s="21">
        <f>SUM(F$3:F175)+I176</f>
        <v>0.20441209854121056</v>
      </c>
      <c r="M176" s="21">
        <f>SUM(G$3:G175)+J176</f>
        <v>0</v>
      </c>
      <c r="N176" s="21"/>
      <c r="O176" s="21"/>
      <c r="P176" s="21"/>
      <c r="Q176" s="19">
        <f t="shared" si="13"/>
        <v>9.4295067179112874E-2</v>
      </c>
      <c r="R176" s="19">
        <f t="shared" si="14"/>
        <v>4.1784306030021576E-2</v>
      </c>
      <c r="S176" s="19">
        <f t="shared" si="15"/>
        <v>0</v>
      </c>
      <c r="T176" s="19">
        <f t="shared" si="16"/>
        <v>-6.2769849005183176E-2</v>
      </c>
      <c r="U176" s="19">
        <f t="shared" si="17"/>
        <v>0</v>
      </c>
      <c r="V176" s="19">
        <f t="shared" si="18"/>
        <v>0</v>
      </c>
    </row>
    <row r="177" spans="1:22" x14ac:dyDescent="0.25">
      <c r="A177" s="26">
        <f>Wellpath!E177</f>
        <v>0</v>
      </c>
      <c r="B177" s="22">
        <v>0</v>
      </c>
      <c r="C177" s="22">
        <v>0</v>
      </c>
      <c r="D177" s="22">
        <f>(COS(Wellpath!$L177) * COS(Wellpath!$O177) * COS(Wellpath!$O177) - COS(Wellpath!$L177) * SIN(Wellpath!$O177) * SIN(Wellpath!$O177) - TAN(Dip) * SIN(Wellpath!$L177) * COS(Wellpath!$O177)) / 2</f>
        <v>0.5</v>
      </c>
      <c r="E177" s="20">
        <f>Model!$W$19*((drdp!B177+drdp!K177)*'MSXY-TI3S'!$B177+(drdp!E177+drdp!N177)*'MSXY-TI3S'!$C177+(drdp!H177+drdp!Q177)*'MSXY-TI3S'!$D177)</f>
        <v>0</v>
      </c>
      <c r="F177" s="20">
        <f>Model!$W$19*((drdp!C177+drdp!L177)*'MSXY-TI3S'!$B177+(drdp!F177+drdp!O177)*'MSXY-TI3S'!$C177+(drdp!I177+drdp!R177)*'MSXY-TI3S'!$D177)</f>
        <v>0</v>
      </c>
      <c r="G177" s="20">
        <f>Model!$W$19*((drdp!D177+drdp!M177)*'MSXY-TI3S'!$B177+(drdp!G177+drdp!P177)*'MSXY-TI3S'!$C177+(drdp!J177+drdp!S177)*'MSXY-TI3S'!$D177)</f>
        <v>0</v>
      </c>
      <c r="H177" s="18">
        <f>Model!$W$19*((drdp!B177)*'MSXY-TI3S'!$B177+(drdp!E177)*'MSXY-TI3S'!$C177+(drdp!H177)*'MSXY-TI3S'!$D177)</f>
        <v>0</v>
      </c>
      <c r="I177" s="18">
        <f>Model!$W$19*((drdp!C177)*'MSXY-TI3S'!$B177+(drdp!F177)*'MSXY-TI3S'!$C177+(drdp!I177)*'MSXY-TI3S'!$D177)</f>
        <v>0</v>
      </c>
      <c r="J177" s="18">
        <f>Model!$W$19*((drdp!D177)*'MSXY-TI3S'!$B177+(drdp!G177)*'MSXY-TI3S'!$C177+(drdp!J177)*'MSXY-TI3S'!$D177)</f>
        <v>0</v>
      </c>
      <c r="K177" s="21">
        <f>SUM(E$3:E176)+H177</f>
        <v>-0.30707501881317678</v>
      </c>
      <c r="L177" s="21">
        <f>SUM(F$3:F176)+I177</f>
        <v>0.20441209854121056</v>
      </c>
      <c r="M177" s="21">
        <f>SUM(G$3:G176)+J177</f>
        <v>0</v>
      </c>
      <c r="N177" s="21"/>
      <c r="O177" s="21"/>
      <c r="P177" s="21"/>
      <c r="Q177" s="19">
        <f t="shared" si="13"/>
        <v>9.4295067179112874E-2</v>
      </c>
      <c r="R177" s="19">
        <f t="shared" si="14"/>
        <v>4.1784306030021576E-2</v>
      </c>
      <c r="S177" s="19">
        <f t="shared" si="15"/>
        <v>0</v>
      </c>
      <c r="T177" s="19">
        <f t="shared" si="16"/>
        <v>-6.2769849005183176E-2</v>
      </c>
      <c r="U177" s="19">
        <f t="shared" si="17"/>
        <v>0</v>
      </c>
      <c r="V177" s="19">
        <f t="shared" si="18"/>
        <v>0</v>
      </c>
    </row>
    <row r="178" spans="1:22" x14ac:dyDescent="0.25">
      <c r="A178" s="26">
        <f>Wellpath!E178</f>
        <v>0</v>
      </c>
      <c r="B178" s="22">
        <v>0</v>
      </c>
      <c r="C178" s="22">
        <v>0</v>
      </c>
      <c r="D178" s="22">
        <f>(COS(Wellpath!$L178) * COS(Wellpath!$O178) * COS(Wellpath!$O178) - COS(Wellpath!$L178) * SIN(Wellpath!$O178) * SIN(Wellpath!$O178) - TAN(Dip) * SIN(Wellpath!$L178) * COS(Wellpath!$O178)) / 2</f>
        <v>0.5</v>
      </c>
      <c r="E178" s="20">
        <f>Model!$W$19*((drdp!B178+drdp!K178)*'MSXY-TI3S'!$B178+(drdp!E178+drdp!N178)*'MSXY-TI3S'!$C178+(drdp!H178+drdp!Q178)*'MSXY-TI3S'!$D178)</f>
        <v>0</v>
      </c>
      <c r="F178" s="20">
        <f>Model!$W$19*((drdp!C178+drdp!L178)*'MSXY-TI3S'!$B178+(drdp!F178+drdp!O178)*'MSXY-TI3S'!$C178+(drdp!I178+drdp!R178)*'MSXY-TI3S'!$D178)</f>
        <v>0</v>
      </c>
      <c r="G178" s="20">
        <f>Model!$W$19*((drdp!D178+drdp!M178)*'MSXY-TI3S'!$B178+(drdp!G178+drdp!P178)*'MSXY-TI3S'!$C178+(drdp!J178+drdp!S178)*'MSXY-TI3S'!$D178)</f>
        <v>0</v>
      </c>
      <c r="H178" s="18">
        <f>Model!$W$19*((drdp!B178)*'MSXY-TI3S'!$B178+(drdp!E178)*'MSXY-TI3S'!$C178+(drdp!H178)*'MSXY-TI3S'!$D178)</f>
        <v>0</v>
      </c>
      <c r="I178" s="18">
        <f>Model!$W$19*((drdp!C178)*'MSXY-TI3S'!$B178+(drdp!F178)*'MSXY-TI3S'!$C178+(drdp!I178)*'MSXY-TI3S'!$D178)</f>
        <v>0</v>
      </c>
      <c r="J178" s="18">
        <f>Model!$W$19*((drdp!D178)*'MSXY-TI3S'!$B178+(drdp!G178)*'MSXY-TI3S'!$C178+(drdp!J178)*'MSXY-TI3S'!$D178)</f>
        <v>0</v>
      </c>
      <c r="K178" s="21">
        <f>SUM(E$3:E177)+H178</f>
        <v>-0.30707501881317678</v>
      </c>
      <c r="L178" s="21">
        <f>SUM(F$3:F177)+I178</f>
        <v>0.20441209854121056</v>
      </c>
      <c r="M178" s="21">
        <f>SUM(G$3:G177)+J178</f>
        <v>0</v>
      </c>
      <c r="N178" s="21"/>
      <c r="O178" s="21"/>
      <c r="P178" s="21"/>
      <c r="Q178" s="19">
        <f t="shared" si="13"/>
        <v>9.4295067179112874E-2</v>
      </c>
      <c r="R178" s="19">
        <f t="shared" si="14"/>
        <v>4.1784306030021576E-2</v>
      </c>
      <c r="S178" s="19">
        <f t="shared" si="15"/>
        <v>0</v>
      </c>
      <c r="T178" s="19">
        <f t="shared" si="16"/>
        <v>-6.2769849005183176E-2</v>
      </c>
      <c r="U178" s="19">
        <f t="shared" si="17"/>
        <v>0</v>
      </c>
      <c r="V178" s="19">
        <f t="shared" si="18"/>
        <v>0</v>
      </c>
    </row>
    <row r="179" spans="1:22" x14ac:dyDescent="0.25">
      <c r="A179" s="26">
        <f>Wellpath!E179</f>
        <v>0</v>
      </c>
      <c r="B179" s="22">
        <v>0</v>
      </c>
      <c r="C179" s="22">
        <v>0</v>
      </c>
      <c r="D179" s="22">
        <f>(COS(Wellpath!$L179) * COS(Wellpath!$O179) * COS(Wellpath!$O179) - COS(Wellpath!$L179) * SIN(Wellpath!$O179) * SIN(Wellpath!$O179) - TAN(Dip) * SIN(Wellpath!$L179) * COS(Wellpath!$O179)) / 2</f>
        <v>0.5</v>
      </c>
      <c r="E179" s="20">
        <f>Model!$W$19*((drdp!B179+drdp!K179)*'MSXY-TI3S'!$B179+(drdp!E179+drdp!N179)*'MSXY-TI3S'!$C179+(drdp!H179+drdp!Q179)*'MSXY-TI3S'!$D179)</f>
        <v>0</v>
      </c>
      <c r="F179" s="20">
        <f>Model!$W$19*((drdp!C179+drdp!L179)*'MSXY-TI3S'!$B179+(drdp!F179+drdp!O179)*'MSXY-TI3S'!$C179+(drdp!I179+drdp!R179)*'MSXY-TI3S'!$D179)</f>
        <v>0</v>
      </c>
      <c r="G179" s="20">
        <f>Model!$W$19*((drdp!D179+drdp!M179)*'MSXY-TI3S'!$B179+(drdp!G179+drdp!P179)*'MSXY-TI3S'!$C179+(drdp!J179+drdp!S179)*'MSXY-TI3S'!$D179)</f>
        <v>0</v>
      </c>
      <c r="H179" s="18">
        <f>Model!$W$19*((drdp!B179)*'MSXY-TI3S'!$B179+(drdp!E179)*'MSXY-TI3S'!$C179+(drdp!H179)*'MSXY-TI3S'!$D179)</f>
        <v>0</v>
      </c>
      <c r="I179" s="18">
        <f>Model!$W$19*((drdp!C179)*'MSXY-TI3S'!$B179+(drdp!F179)*'MSXY-TI3S'!$C179+(drdp!I179)*'MSXY-TI3S'!$D179)</f>
        <v>0</v>
      </c>
      <c r="J179" s="18">
        <f>Model!$W$19*((drdp!D179)*'MSXY-TI3S'!$B179+(drdp!G179)*'MSXY-TI3S'!$C179+(drdp!J179)*'MSXY-TI3S'!$D179)</f>
        <v>0</v>
      </c>
      <c r="K179" s="21">
        <f>SUM(E$3:E178)+H179</f>
        <v>-0.30707501881317678</v>
      </c>
      <c r="L179" s="21">
        <f>SUM(F$3:F178)+I179</f>
        <v>0.20441209854121056</v>
      </c>
      <c r="M179" s="21">
        <f>SUM(G$3:G178)+J179</f>
        <v>0</v>
      </c>
      <c r="N179" s="21"/>
      <c r="O179" s="21"/>
      <c r="P179" s="21"/>
      <c r="Q179" s="19">
        <f t="shared" si="13"/>
        <v>9.4295067179112874E-2</v>
      </c>
      <c r="R179" s="19">
        <f t="shared" si="14"/>
        <v>4.1784306030021576E-2</v>
      </c>
      <c r="S179" s="19">
        <f t="shared" si="15"/>
        <v>0</v>
      </c>
      <c r="T179" s="19">
        <f t="shared" si="16"/>
        <v>-6.2769849005183176E-2</v>
      </c>
      <c r="U179" s="19">
        <f t="shared" si="17"/>
        <v>0</v>
      </c>
      <c r="V179" s="19">
        <f t="shared" si="18"/>
        <v>0</v>
      </c>
    </row>
    <row r="180" spans="1:22" x14ac:dyDescent="0.25">
      <c r="A180" s="26">
        <f>Wellpath!E180</f>
        <v>0</v>
      </c>
      <c r="B180" s="22">
        <v>0</v>
      </c>
      <c r="C180" s="22">
        <v>0</v>
      </c>
      <c r="D180" s="22">
        <f>(COS(Wellpath!$L180) * COS(Wellpath!$O180) * COS(Wellpath!$O180) - COS(Wellpath!$L180) * SIN(Wellpath!$O180) * SIN(Wellpath!$O180) - TAN(Dip) * SIN(Wellpath!$L180) * COS(Wellpath!$O180)) / 2</f>
        <v>0.5</v>
      </c>
      <c r="E180" s="20">
        <f>Model!$W$19*((drdp!B180+drdp!K180)*'MSXY-TI3S'!$B180+(drdp!E180+drdp!N180)*'MSXY-TI3S'!$C180+(drdp!H180+drdp!Q180)*'MSXY-TI3S'!$D180)</f>
        <v>0</v>
      </c>
      <c r="F180" s="20">
        <f>Model!$W$19*((drdp!C180+drdp!L180)*'MSXY-TI3S'!$B180+(drdp!F180+drdp!O180)*'MSXY-TI3S'!$C180+(drdp!I180+drdp!R180)*'MSXY-TI3S'!$D180)</f>
        <v>0</v>
      </c>
      <c r="G180" s="20">
        <f>Model!$W$19*((drdp!D180+drdp!M180)*'MSXY-TI3S'!$B180+(drdp!G180+drdp!P180)*'MSXY-TI3S'!$C180+(drdp!J180+drdp!S180)*'MSXY-TI3S'!$D180)</f>
        <v>0</v>
      </c>
      <c r="H180" s="18">
        <f>Model!$W$19*((drdp!B180)*'MSXY-TI3S'!$B180+(drdp!E180)*'MSXY-TI3S'!$C180+(drdp!H180)*'MSXY-TI3S'!$D180)</f>
        <v>0</v>
      </c>
      <c r="I180" s="18">
        <f>Model!$W$19*((drdp!C180)*'MSXY-TI3S'!$B180+(drdp!F180)*'MSXY-TI3S'!$C180+(drdp!I180)*'MSXY-TI3S'!$D180)</f>
        <v>0</v>
      </c>
      <c r="J180" s="18">
        <f>Model!$W$19*((drdp!D180)*'MSXY-TI3S'!$B180+(drdp!G180)*'MSXY-TI3S'!$C180+(drdp!J180)*'MSXY-TI3S'!$D180)</f>
        <v>0</v>
      </c>
      <c r="K180" s="21">
        <f>SUM(E$3:E179)+H180</f>
        <v>-0.30707501881317678</v>
      </c>
      <c r="L180" s="21">
        <f>SUM(F$3:F179)+I180</f>
        <v>0.20441209854121056</v>
      </c>
      <c r="M180" s="21">
        <f>SUM(G$3:G179)+J180</f>
        <v>0</v>
      </c>
      <c r="N180" s="21"/>
      <c r="O180" s="21"/>
      <c r="P180" s="21"/>
      <c r="Q180" s="19">
        <f t="shared" si="13"/>
        <v>9.4295067179112874E-2</v>
      </c>
      <c r="R180" s="19">
        <f t="shared" si="14"/>
        <v>4.1784306030021576E-2</v>
      </c>
      <c r="S180" s="19">
        <f t="shared" si="15"/>
        <v>0</v>
      </c>
      <c r="T180" s="19">
        <f t="shared" si="16"/>
        <v>-6.2769849005183176E-2</v>
      </c>
      <c r="U180" s="19">
        <f t="shared" si="17"/>
        <v>0</v>
      </c>
      <c r="V180" s="19">
        <f t="shared" si="18"/>
        <v>0</v>
      </c>
    </row>
    <row r="181" spans="1:22" x14ac:dyDescent="0.25">
      <c r="A181" s="26">
        <f>Wellpath!E181</f>
        <v>0</v>
      </c>
      <c r="B181" s="22">
        <v>0</v>
      </c>
      <c r="C181" s="22">
        <v>0</v>
      </c>
      <c r="D181" s="22">
        <f>(COS(Wellpath!$L181) * COS(Wellpath!$O181) * COS(Wellpath!$O181) - COS(Wellpath!$L181) * SIN(Wellpath!$O181) * SIN(Wellpath!$O181) - TAN(Dip) * SIN(Wellpath!$L181) * COS(Wellpath!$O181)) / 2</f>
        <v>0.5</v>
      </c>
      <c r="E181" s="20">
        <f>Model!$W$19*((drdp!B181+drdp!K181)*'MSXY-TI3S'!$B181+(drdp!E181+drdp!N181)*'MSXY-TI3S'!$C181+(drdp!H181+drdp!Q181)*'MSXY-TI3S'!$D181)</f>
        <v>0</v>
      </c>
      <c r="F181" s="20">
        <f>Model!$W$19*((drdp!C181+drdp!L181)*'MSXY-TI3S'!$B181+(drdp!F181+drdp!O181)*'MSXY-TI3S'!$C181+(drdp!I181+drdp!R181)*'MSXY-TI3S'!$D181)</f>
        <v>0</v>
      </c>
      <c r="G181" s="20">
        <f>Model!$W$19*((drdp!D181+drdp!M181)*'MSXY-TI3S'!$B181+(drdp!G181+drdp!P181)*'MSXY-TI3S'!$C181+(drdp!J181+drdp!S181)*'MSXY-TI3S'!$D181)</f>
        <v>0</v>
      </c>
      <c r="H181" s="18">
        <f>Model!$W$19*((drdp!B181)*'MSXY-TI3S'!$B181+(drdp!E181)*'MSXY-TI3S'!$C181+(drdp!H181)*'MSXY-TI3S'!$D181)</f>
        <v>0</v>
      </c>
      <c r="I181" s="18">
        <f>Model!$W$19*((drdp!C181)*'MSXY-TI3S'!$B181+(drdp!F181)*'MSXY-TI3S'!$C181+(drdp!I181)*'MSXY-TI3S'!$D181)</f>
        <v>0</v>
      </c>
      <c r="J181" s="18">
        <f>Model!$W$19*((drdp!D181)*'MSXY-TI3S'!$B181+(drdp!G181)*'MSXY-TI3S'!$C181+(drdp!J181)*'MSXY-TI3S'!$D181)</f>
        <v>0</v>
      </c>
      <c r="K181" s="21">
        <f>SUM(E$3:E180)+H181</f>
        <v>-0.30707501881317678</v>
      </c>
      <c r="L181" s="21">
        <f>SUM(F$3:F180)+I181</f>
        <v>0.20441209854121056</v>
      </c>
      <c r="M181" s="21">
        <f>SUM(G$3:G180)+J181</f>
        <v>0</v>
      </c>
      <c r="N181" s="21"/>
      <c r="O181" s="21"/>
      <c r="P181" s="21"/>
      <c r="Q181" s="19">
        <f t="shared" si="13"/>
        <v>9.4295067179112874E-2</v>
      </c>
      <c r="R181" s="19">
        <f t="shared" si="14"/>
        <v>4.1784306030021576E-2</v>
      </c>
      <c r="S181" s="19">
        <f t="shared" si="15"/>
        <v>0</v>
      </c>
      <c r="T181" s="19">
        <f t="shared" si="16"/>
        <v>-6.2769849005183176E-2</v>
      </c>
      <c r="U181" s="19">
        <f t="shared" si="17"/>
        <v>0</v>
      </c>
      <c r="V181" s="19">
        <f t="shared" si="18"/>
        <v>0</v>
      </c>
    </row>
    <row r="182" spans="1:22" x14ac:dyDescent="0.25">
      <c r="A182" s="26">
        <f>Wellpath!E182</f>
        <v>0</v>
      </c>
      <c r="B182" s="22">
        <v>0</v>
      </c>
      <c r="C182" s="22">
        <v>0</v>
      </c>
      <c r="D182" s="22">
        <f>(COS(Wellpath!$L182) * COS(Wellpath!$O182) * COS(Wellpath!$O182) - COS(Wellpath!$L182) * SIN(Wellpath!$O182) * SIN(Wellpath!$O182) - TAN(Dip) * SIN(Wellpath!$L182) * COS(Wellpath!$O182)) / 2</f>
        <v>0.5</v>
      </c>
      <c r="E182" s="20">
        <f>Model!$W$19*((drdp!B182+drdp!K182)*'MSXY-TI3S'!$B182+(drdp!E182+drdp!N182)*'MSXY-TI3S'!$C182+(drdp!H182+drdp!Q182)*'MSXY-TI3S'!$D182)</f>
        <v>0</v>
      </c>
      <c r="F182" s="20">
        <f>Model!$W$19*((drdp!C182+drdp!L182)*'MSXY-TI3S'!$B182+(drdp!F182+drdp!O182)*'MSXY-TI3S'!$C182+(drdp!I182+drdp!R182)*'MSXY-TI3S'!$D182)</f>
        <v>0</v>
      </c>
      <c r="G182" s="20">
        <f>Model!$W$19*((drdp!D182+drdp!M182)*'MSXY-TI3S'!$B182+(drdp!G182+drdp!P182)*'MSXY-TI3S'!$C182+(drdp!J182+drdp!S182)*'MSXY-TI3S'!$D182)</f>
        <v>0</v>
      </c>
      <c r="H182" s="18">
        <f>Model!$W$19*((drdp!B182)*'MSXY-TI3S'!$B182+(drdp!E182)*'MSXY-TI3S'!$C182+(drdp!H182)*'MSXY-TI3S'!$D182)</f>
        <v>0</v>
      </c>
      <c r="I182" s="18">
        <f>Model!$W$19*((drdp!C182)*'MSXY-TI3S'!$B182+(drdp!F182)*'MSXY-TI3S'!$C182+(drdp!I182)*'MSXY-TI3S'!$D182)</f>
        <v>0</v>
      </c>
      <c r="J182" s="18">
        <f>Model!$W$19*((drdp!D182)*'MSXY-TI3S'!$B182+(drdp!G182)*'MSXY-TI3S'!$C182+(drdp!J182)*'MSXY-TI3S'!$D182)</f>
        <v>0</v>
      </c>
      <c r="K182" s="21">
        <f>SUM(E$3:E181)+H182</f>
        <v>-0.30707501881317678</v>
      </c>
      <c r="L182" s="21">
        <f>SUM(F$3:F181)+I182</f>
        <v>0.20441209854121056</v>
      </c>
      <c r="M182" s="21">
        <f>SUM(G$3:G181)+J182</f>
        <v>0</v>
      </c>
      <c r="N182" s="21"/>
      <c r="O182" s="21"/>
      <c r="P182" s="21"/>
      <c r="Q182" s="19">
        <f t="shared" si="13"/>
        <v>9.4295067179112874E-2</v>
      </c>
      <c r="R182" s="19">
        <f t="shared" si="14"/>
        <v>4.1784306030021576E-2</v>
      </c>
      <c r="S182" s="19">
        <f t="shared" si="15"/>
        <v>0</v>
      </c>
      <c r="T182" s="19">
        <f t="shared" si="16"/>
        <v>-6.2769849005183176E-2</v>
      </c>
      <c r="U182" s="19">
        <f t="shared" si="17"/>
        <v>0</v>
      </c>
      <c r="V182" s="19">
        <f t="shared" si="18"/>
        <v>0</v>
      </c>
    </row>
    <row r="183" spans="1:22" x14ac:dyDescent="0.25">
      <c r="A183" s="26">
        <f>Wellpath!E183</f>
        <v>0</v>
      </c>
      <c r="B183" s="22">
        <v>0</v>
      </c>
      <c r="C183" s="22">
        <v>0</v>
      </c>
      <c r="D183" s="22">
        <f>(COS(Wellpath!$L183) * COS(Wellpath!$O183) * COS(Wellpath!$O183) - COS(Wellpath!$L183) * SIN(Wellpath!$O183) * SIN(Wellpath!$O183) - TAN(Dip) * SIN(Wellpath!$L183) * COS(Wellpath!$O183)) / 2</f>
        <v>0.5</v>
      </c>
      <c r="E183" s="20">
        <f>Model!$W$19*((drdp!B183+drdp!K183)*'MSXY-TI3S'!$B183+(drdp!E183+drdp!N183)*'MSXY-TI3S'!$C183+(drdp!H183+drdp!Q183)*'MSXY-TI3S'!$D183)</f>
        <v>0</v>
      </c>
      <c r="F183" s="20">
        <f>Model!$W$19*((drdp!C183+drdp!L183)*'MSXY-TI3S'!$B183+(drdp!F183+drdp!O183)*'MSXY-TI3S'!$C183+(drdp!I183+drdp!R183)*'MSXY-TI3S'!$D183)</f>
        <v>0</v>
      </c>
      <c r="G183" s="20">
        <f>Model!$W$19*((drdp!D183+drdp!M183)*'MSXY-TI3S'!$B183+(drdp!G183+drdp!P183)*'MSXY-TI3S'!$C183+(drdp!J183+drdp!S183)*'MSXY-TI3S'!$D183)</f>
        <v>0</v>
      </c>
      <c r="H183" s="18">
        <f>Model!$W$19*((drdp!B183)*'MSXY-TI3S'!$B183+(drdp!E183)*'MSXY-TI3S'!$C183+(drdp!H183)*'MSXY-TI3S'!$D183)</f>
        <v>0</v>
      </c>
      <c r="I183" s="18">
        <f>Model!$W$19*((drdp!C183)*'MSXY-TI3S'!$B183+(drdp!F183)*'MSXY-TI3S'!$C183+(drdp!I183)*'MSXY-TI3S'!$D183)</f>
        <v>0</v>
      </c>
      <c r="J183" s="18">
        <f>Model!$W$19*((drdp!D183)*'MSXY-TI3S'!$B183+(drdp!G183)*'MSXY-TI3S'!$C183+(drdp!J183)*'MSXY-TI3S'!$D183)</f>
        <v>0</v>
      </c>
      <c r="K183" s="21">
        <f>SUM(E$3:E182)+H183</f>
        <v>-0.30707501881317678</v>
      </c>
      <c r="L183" s="21">
        <f>SUM(F$3:F182)+I183</f>
        <v>0.20441209854121056</v>
      </c>
      <c r="M183" s="21">
        <f>SUM(G$3:G182)+J183</f>
        <v>0</v>
      </c>
      <c r="N183" s="21"/>
      <c r="O183" s="21"/>
      <c r="P183" s="21"/>
      <c r="Q183" s="19">
        <f t="shared" si="13"/>
        <v>9.4295067179112874E-2</v>
      </c>
      <c r="R183" s="19">
        <f t="shared" si="14"/>
        <v>4.1784306030021576E-2</v>
      </c>
      <c r="S183" s="19">
        <f t="shared" si="15"/>
        <v>0</v>
      </c>
      <c r="T183" s="19">
        <f t="shared" si="16"/>
        <v>-6.2769849005183176E-2</v>
      </c>
      <c r="U183" s="19">
        <f t="shared" si="17"/>
        <v>0</v>
      </c>
      <c r="V183" s="19">
        <f t="shared" si="18"/>
        <v>0</v>
      </c>
    </row>
    <row r="184" spans="1:22" x14ac:dyDescent="0.25">
      <c r="A184" s="26">
        <f>Wellpath!E184</f>
        <v>0</v>
      </c>
      <c r="B184" s="22">
        <v>0</v>
      </c>
      <c r="C184" s="22">
        <v>0</v>
      </c>
      <c r="D184" s="22">
        <f>(COS(Wellpath!$L184) * COS(Wellpath!$O184) * COS(Wellpath!$O184) - COS(Wellpath!$L184) * SIN(Wellpath!$O184) * SIN(Wellpath!$O184) - TAN(Dip) * SIN(Wellpath!$L184) * COS(Wellpath!$O184)) / 2</f>
        <v>0.5</v>
      </c>
      <c r="E184" s="20">
        <f>Model!$W$19*((drdp!B184+drdp!K184)*'MSXY-TI3S'!$B184+(drdp!E184+drdp!N184)*'MSXY-TI3S'!$C184+(drdp!H184+drdp!Q184)*'MSXY-TI3S'!$D184)</f>
        <v>0</v>
      </c>
      <c r="F184" s="20">
        <f>Model!$W$19*((drdp!C184+drdp!L184)*'MSXY-TI3S'!$B184+(drdp!F184+drdp!O184)*'MSXY-TI3S'!$C184+(drdp!I184+drdp!R184)*'MSXY-TI3S'!$D184)</f>
        <v>0</v>
      </c>
      <c r="G184" s="20">
        <f>Model!$W$19*((drdp!D184+drdp!M184)*'MSXY-TI3S'!$B184+(drdp!G184+drdp!P184)*'MSXY-TI3S'!$C184+(drdp!J184+drdp!S184)*'MSXY-TI3S'!$D184)</f>
        <v>0</v>
      </c>
      <c r="H184" s="18">
        <f>Model!$W$19*((drdp!B184)*'MSXY-TI3S'!$B184+(drdp!E184)*'MSXY-TI3S'!$C184+(drdp!H184)*'MSXY-TI3S'!$D184)</f>
        <v>0</v>
      </c>
      <c r="I184" s="18">
        <f>Model!$W$19*((drdp!C184)*'MSXY-TI3S'!$B184+(drdp!F184)*'MSXY-TI3S'!$C184+(drdp!I184)*'MSXY-TI3S'!$D184)</f>
        <v>0</v>
      </c>
      <c r="J184" s="18">
        <f>Model!$W$19*((drdp!D184)*'MSXY-TI3S'!$B184+(drdp!G184)*'MSXY-TI3S'!$C184+(drdp!J184)*'MSXY-TI3S'!$D184)</f>
        <v>0</v>
      </c>
      <c r="K184" s="21">
        <f>SUM(E$3:E183)+H184</f>
        <v>-0.30707501881317678</v>
      </c>
      <c r="L184" s="21">
        <f>SUM(F$3:F183)+I184</f>
        <v>0.20441209854121056</v>
      </c>
      <c r="M184" s="21">
        <f>SUM(G$3:G183)+J184</f>
        <v>0</v>
      </c>
      <c r="N184" s="21"/>
      <c r="O184" s="21"/>
      <c r="P184" s="21"/>
      <c r="Q184" s="19">
        <f t="shared" si="13"/>
        <v>9.4295067179112874E-2</v>
      </c>
      <c r="R184" s="19">
        <f t="shared" si="14"/>
        <v>4.1784306030021576E-2</v>
      </c>
      <c r="S184" s="19">
        <f t="shared" si="15"/>
        <v>0</v>
      </c>
      <c r="T184" s="19">
        <f t="shared" si="16"/>
        <v>-6.2769849005183176E-2</v>
      </c>
      <c r="U184" s="19">
        <f t="shared" si="17"/>
        <v>0</v>
      </c>
      <c r="V184" s="19">
        <f t="shared" si="18"/>
        <v>0</v>
      </c>
    </row>
    <row r="185" spans="1:22" x14ac:dyDescent="0.25">
      <c r="A185" s="26">
        <f>Wellpath!E185</f>
        <v>0</v>
      </c>
      <c r="B185" s="22">
        <v>0</v>
      </c>
      <c r="C185" s="22">
        <v>0</v>
      </c>
      <c r="D185" s="22">
        <f>(COS(Wellpath!$L185) * COS(Wellpath!$O185) * COS(Wellpath!$O185) - COS(Wellpath!$L185) * SIN(Wellpath!$O185) * SIN(Wellpath!$O185) - TAN(Dip) * SIN(Wellpath!$L185) * COS(Wellpath!$O185)) / 2</f>
        <v>0.5</v>
      </c>
      <c r="E185" s="20">
        <f>Model!$W$19*((drdp!B185+drdp!K185)*'MSXY-TI3S'!$B185+(drdp!E185+drdp!N185)*'MSXY-TI3S'!$C185+(drdp!H185+drdp!Q185)*'MSXY-TI3S'!$D185)</f>
        <v>0</v>
      </c>
      <c r="F185" s="20">
        <f>Model!$W$19*((drdp!C185+drdp!L185)*'MSXY-TI3S'!$B185+(drdp!F185+drdp!O185)*'MSXY-TI3S'!$C185+(drdp!I185+drdp!R185)*'MSXY-TI3S'!$D185)</f>
        <v>0</v>
      </c>
      <c r="G185" s="20">
        <f>Model!$W$19*((drdp!D185+drdp!M185)*'MSXY-TI3S'!$B185+(drdp!G185+drdp!P185)*'MSXY-TI3S'!$C185+(drdp!J185+drdp!S185)*'MSXY-TI3S'!$D185)</f>
        <v>0</v>
      </c>
      <c r="H185" s="18">
        <f>Model!$W$19*((drdp!B185)*'MSXY-TI3S'!$B185+(drdp!E185)*'MSXY-TI3S'!$C185+(drdp!H185)*'MSXY-TI3S'!$D185)</f>
        <v>0</v>
      </c>
      <c r="I185" s="18">
        <f>Model!$W$19*((drdp!C185)*'MSXY-TI3S'!$B185+(drdp!F185)*'MSXY-TI3S'!$C185+(drdp!I185)*'MSXY-TI3S'!$D185)</f>
        <v>0</v>
      </c>
      <c r="J185" s="18">
        <f>Model!$W$19*((drdp!D185)*'MSXY-TI3S'!$B185+(drdp!G185)*'MSXY-TI3S'!$C185+(drdp!J185)*'MSXY-TI3S'!$D185)</f>
        <v>0</v>
      </c>
      <c r="K185" s="21">
        <f>SUM(E$3:E184)+H185</f>
        <v>-0.30707501881317678</v>
      </c>
      <c r="L185" s="21">
        <f>SUM(F$3:F184)+I185</f>
        <v>0.20441209854121056</v>
      </c>
      <c r="M185" s="21">
        <f>SUM(G$3:G184)+J185</f>
        <v>0</v>
      </c>
      <c r="N185" s="21"/>
      <c r="O185" s="21"/>
      <c r="P185" s="21"/>
      <c r="Q185" s="19">
        <f t="shared" si="13"/>
        <v>9.4295067179112874E-2</v>
      </c>
      <c r="R185" s="19">
        <f t="shared" si="14"/>
        <v>4.1784306030021576E-2</v>
      </c>
      <c r="S185" s="19">
        <f t="shared" si="15"/>
        <v>0</v>
      </c>
      <c r="T185" s="19">
        <f t="shared" si="16"/>
        <v>-6.2769849005183176E-2</v>
      </c>
      <c r="U185" s="19">
        <f t="shared" si="17"/>
        <v>0</v>
      </c>
      <c r="V185" s="19">
        <f t="shared" si="18"/>
        <v>0</v>
      </c>
    </row>
    <row r="186" spans="1:22" x14ac:dyDescent="0.25">
      <c r="A186" s="26">
        <f>Wellpath!E186</f>
        <v>0</v>
      </c>
      <c r="B186" s="22">
        <v>0</v>
      </c>
      <c r="C186" s="22">
        <v>0</v>
      </c>
      <c r="D186" s="22">
        <f>(COS(Wellpath!$L186) * COS(Wellpath!$O186) * COS(Wellpath!$O186) - COS(Wellpath!$L186) * SIN(Wellpath!$O186) * SIN(Wellpath!$O186) - TAN(Dip) * SIN(Wellpath!$L186) * COS(Wellpath!$O186)) / 2</f>
        <v>0.5</v>
      </c>
      <c r="E186" s="20">
        <f>Model!$W$19*((drdp!B186+drdp!K186)*'MSXY-TI3S'!$B186+(drdp!E186+drdp!N186)*'MSXY-TI3S'!$C186+(drdp!H186+drdp!Q186)*'MSXY-TI3S'!$D186)</f>
        <v>0</v>
      </c>
      <c r="F186" s="20">
        <f>Model!$W$19*((drdp!C186+drdp!L186)*'MSXY-TI3S'!$B186+(drdp!F186+drdp!O186)*'MSXY-TI3S'!$C186+(drdp!I186+drdp!R186)*'MSXY-TI3S'!$D186)</f>
        <v>0</v>
      </c>
      <c r="G186" s="20">
        <f>Model!$W$19*((drdp!D186+drdp!M186)*'MSXY-TI3S'!$B186+(drdp!G186+drdp!P186)*'MSXY-TI3S'!$C186+(drdp!J186+drdp!S186)*'MSXY-TI3S'!$D186)</f>
        <v>0</v>
      </c>
      <c r="H186" s="18">
        <f>Model!$W$19*((drdp!B186)*'MSXY-TI3S'!$B186+(drdp!E186)*'MSXY-TI3S'!$C186+(drdp!H186)*'MSXY-TI3S'!$D186)</f>
        <v>0</v>
      </c>
      <c r="I186" s="18">
        <f>Model!$W$19*((drdp!C186)*'MSXY-TI3S'!$B186+(drdp!F186)*'MSXY-TI3S'!$C186+(drdp!I186)*'MSXY-TI3S'!$D186)</f>
        <v>0</v>
      </c>
      <c r="J186" s="18">
        <f>Model!$W$19*((drdp!D186)*'MSXY-TI3S'!$B186+(drdp!G186)*'MSXY-TI3S'!$C186+(drdp!J186)*'MSXY-TI3S'!$D186)</f>
        <v>0</v>
      </c>
      <c r="K186" s="21">
        <f>SUM(E$3:E185)+H186</f>
        <v>-0.30707501881317678</v>
      </c>
      <c r="L186" s="21">
        <f>SUM(F$3:F185)+I186</f>
        <v>0.20441209854121056</v>
      </c>
      <c r="M186" s="21">
        <f>SUM(G$3:G185)+J186</f>
        <v>0</v>
      </c>
      <c r="N186" s="21"/>
      <c r="O186" s="21"/>
      <c r="P186" s="21"/>
      <c r="Q186" s="19">
        <f t="shared" si="13"/>
        <v>9.4295067179112874E-2</v>
      </c>
      <c r="R186" s="19">
        <f t="shared" si="14"/>
        <v>4.1784306030021576E-2</v>
      </c>
      <c r="S186" s="19">
        <f t="shared" si="15"/>
        <v>0</v>
      </c>
      <c r="T186" s="19">
        <f t="shared" si="16"/>
        <v>-6.2769849005183176E-2</v>
      </c>
      <c r="U186" s="19">
        <f t="shared" si="17"/>
        <v>0</v>
      </c>
      <c r="V186" s="19">
        <f t="shared" si="18"/>
        <v>0</v>
      </c>
    </row>
    <row r="187" spans="1:22" x14ac:dyDescent="0.25">
      <c r="A187" s="26">
        <f>Wellpath!E187</f>
        <v>0</v>
      </c>
      <c r="B187" s="22">
        <v>0</v>
      </c>
      <c r="C187" s="22">
        <v>0</v>
      </c>
      <c r="D187" s="22">
        <f>(COS(Wellpath!$L187) * COS(Wellpath!$O187) * COS(Wellpath!$O187) - COS(Wellpath!$L187) * SIN(Wellpath!$O187) * SIN(Wellpath!$O187) - TAN(Dip) * SIN(Wellpath!$L187) * COS(Wellpath!$O187)) / 2</f>
        <v>0.5</v>
      </c>
      <c r="E187" s="20">
        <f>Model!$W$19*((drdp!B187+drdp!K187)*'MSXY-TI3S'!$B187+(drdp!E187+drdp!N187)*'MSXY-TI3S'!$C187+(drdp!H187+drdp!Q187)*'MSXY-TI3S'!$D187)</f>
        <v>0</v>
      </c>
      <c r="F187" s="20">
        <f>Model!$W$19*((drdp!C187+drdp!L187)*'MSXY-TI3S'!$B187+(drdp!F187+drdp!O187)*'MSXY-TI3S'!$C187+(drdp!I187+drdp!R187)*'MSXY-TI3S'!$D187)</f>
        <v>0</v>
      </c>
      <c r="G187" s="20">
        <f>Model!$W$19*((drdp!D187+drdp!M187)*'MSXY-TI3S'!$B187+(drdp!G187+drdp!P187)*'MSXY-TI3S'!$C187+(drdp!J187+drdp!S187)*'MSXY-TI3S'!$D187)</f>
        <v>0</v>
      </c>
      <c r="H187" s="18">
        <f>Model!$W$19*((drdp!B187)*'MSXY-TI3S'!$B187+(drdp!E187)*'MSXY-TI3S'!$C187+(drdp!H187)*'MSXY-TI3S'!$D187)</f>
        <v>0</v>
      </c>
      <c r="I187" s="18">
        <f>Model!$W$19*((drdp!C187)*'MSXY-TI3S'!$B187+(drdp!F187)*'MSXY-TI3S'!$C187+(drdp!I187)*'MSXY-TI3S'!$D187)</f>
        <v>0</v>
      </c>
      <c r="J187" s="18">
        <f>Model!$W$19*((drdp!D187)*'MSXY-TI3S'!$B187+(drdp!G187)*'MSXY-TI3S'!$C187+(drdp!J187)*'MSXY-TI3S'!$D187)</f>
        <v>0</v>
      </c>
      <c r="K187" s="21">
        <f>SUM(E$3:E186)+H187</f>
        <v>-0.30707501881317678</v>
      </c>
      <c r="L187" s="21">
        <f>SUM(F$3:F186)+I187</f>
        <v>0.20441209854121056</v>
      </c>
      <c r="M187" s="21">
        <f>SUM(G$3:G186)+J187</f>
        <v>0</v>
      </c>
      <c r="N187" s="21"/>
      <c r="O187" s="21"/>
      <c r="P187" s="21"/>
      <c r="Q187" s="19">
        <f t="shared" si="13"/>
        <v>9.4295067179112874E-2</v>
      </c>
      <c r="R187" s="19">
        <f t="shared" si="14"/>
        <v>4.1784306030021576E-2</v>
      </c>
      <c r="S187" s="19">
        <f t="shared" si="15"/>
        <v>0</v>
      </c>
      <c r="T187" s="19">
        <f t="shared" si="16"/>
        <v>-6.2769849005183176E-2</v>
      </c>
      <c r="U187" s="19">
        <f t="shared" si="17"/>
        <v>0</v>
      </c>
      <c r="V187" s="19">
        <f t="shared" si="18"/>
        <v>0</v>
      </c>
    </row>
    <row r="188" spans="1:22" x14ac:dyDescent="0.25">
      <c r="A188" s="26">
        <f>Wellpath!E188</f>
        <v>0</v>
      </c>
      <c r="B188" s="22">
        <v>0</v>
      </c>
      <c r="C188" s="22">
        <v>0</v>
      </c>
      <c r="D188" s="22">
        <f>(COS(Wellpath!$L188) * COS(Wellpath!$O188) * COS(Wellpath!$O188) - COS(Wellpath!$L188) * SIN(Wellpath!$O188) * SIN(Wellpath!$O188) - TAN(Dip) * SIN(Wellpath!$L188) * COS(Wellpath!$O188)) / 2</f>
        <v>0.5</v>
      </c>
      <c r="E188" s="20">
        <f>Model!$W$19*((drdp!B188+drdp!K188)*'MSXY-TI3S'!$B188+(drdp!E188+drdp!N188)*'MSXY-TI3S'!$C188+(drdp!H188+drdp!Q188)*'MSXY-TI3S'!$D188)</f>
        <v>0</v>
      </c>
      <c r="F188" s="20">
        <f>Model!$W$19*((drdp!C188+drdp!L188)*'MSXY-TI3S'!$B188+(drdp!F188+drdp!O188)*'MSXY-TI3S'!$C188+(drdp!I188+drdp!R188)*'MSXY-TI3S'!$D188)</f>
        <v>0</v>
      </c>
      <c r="G188" s="20">
        <f>Model!$W$19*((drdp!D188+drdp!M188)*'MSXY-TI3S'!$B188+(drdp!G188+drdp!P188)*'MSXY-TI3S'!$C188+(drdp!J188+drdp!S188)*'MSXY-TI3S'!$D188)</f>
        <v>0</v>
      </c>
      <c r="H188" s="18">
        <f>Model!$W$19*((drdp!B188)*'MSXY-TI3S'!$B188+(drdp!E188)*'MSXY-TI3S'!$C188+(drdp!H188)*'MSXY-TI3S'!$D188)</f>
        <v>0</v>
      </c>
      <c r="I188" s="18">
        <f>Model!$W$19*((drdp!C188)*'MSXY-TI3S'!$B188+(drdp!F188)*'MSXY-TI3S'!$C188+(drdp!I188)*'MSXY-TI3S'!$D188)</f>
        <v>0</v>
      </c>
      <c r="J188" s="18">
        <f>Model!$W$19*((drdp!D188)*'MSXY-TI3S'!$B188+(drdp!G188)*'MSXY-TI3S'!$C188+(drdp!J188)*'MSXY-TI3S'!$D188)</f>
        <v>0</v>
      </c>
      <c r="K188" s="21">
        <f>SUM(E$3:E187)+H188</f>
        <v>-0.30707501881317678</v>
      </c>
      <c r="L188" s="21">
        <f>SUM(F$3:F187)+I188</f>
        <v>0.20441209854121056</v>
      </c>
      <c r="M188" s="21">
        <f>SUM(G$3:G187)+J188</f>
        <v>0</v>
      </c>
      <c r="N188" s="21"/>
      <c r="O188" s="21"/>
      <c r="P188" s="21"/>
      <c r="Q188" s="19">
        <f t="shared" si="13"/>
        <v>9.4295067179112874E-2</v>
      </c>
      <c r="R188" s="19">
        <f t="shared" si="14"/>
        <v>4.1784306030021576E-2</v>
      </c>
      <c r="S188" s="19">
        <f t="shared" si="15"/>
        <v>0</v>
      </c>
      <c r="T188" s="19">
        <f t="shared" si="16"/>
        <v>-6.2769849005183176E-2</v>
      </c>
      <c r="U188" s="19">
        <f t="shared" si="17"/>
        <v>0</v>
      </c>
      <c r="V188" s="19">
        <f t="shared" si="18"/>
        <v>0</v>
      </c>
    </row>
    <row r="189" spans="1:22" x14ac:dyDescent="0.25">
      <c r="A189" s="26">
        <f>Wellpath!E189</f>
        <v>0</v>
      </c>
      <c r="B189" s="22">
        <v>0</v>
      </c>
      <c r="C189" s="22">
        <v>0</v>
      </c>
      <c r="D189" s="22">
        <f>(COS(Wellpath!$L189) * COS(Wellpath!$O189) * COS(Wellpath!$O189) - COS(Wellpath!$L189) * SIN(Wellpath!$O189) * SIN(Wellpath!$O189) - TAN(Dip) * SIN(Wellpath!$L189) * COS(Wellpath!$O189)) / 2</f>
        <v>0.5</v>
      </c>
      <c r="E189" s="20">
        <f>Model!$W$19*((drdp!B189+drdp!K189)*'MSXY-TI3S'!$B189+(drdp!E189+drdp!N189)*'MSXY-TI3S'!$C189+(drdp!H189+drdp!Q189)*'MSXY-TI3S'!$D189)</f>
        <v>0</v>
      </c>
      <c r="F189" s="20">
        <f>Model!$W$19*((drdp!C189+drdp!L189)*'MSXY-TI3S'!$B189+(drdp!F189+drdp!O189)*'MSXY-TI3S'!$C189+(drdp!I189+drdp!R189)*'MSXY-TI3S'!$D189)</f>
        <v>0</v>
      </c>
      <c r="G189" s="20">
        <f>Model!$W$19*((drdp!D189+drdp!M189)*'MSXY-TI3S'!$B189+(drdp!G189+drdp!P189)*'MSXY-TI3S'!$C189+(drdp!J189+drdp!S189)*'MSXY-TI3S'!$D189)</f>
        <v>0</v>
      </c>
      <c r="H189" s="18">
        <f>Model!$W$19*((drdp!B189)*'MSXY-TI3S'!$B189+(drdp!E189)*'MSXY-TI3S'!$C189+(drdp!H189)*'MSXY-TI3S'!$D189)</f>
        <v>0</v>
      </c>
      <c r="I189" s="18">
        <f>Model!$W$19*((drdp!C189)*'MSXY-TI3S'!$B189+(drdp!F189)*'MSXY-TI3S'!$C189+(drdp!I189)*'MSXY-TI3S'!$D189)</f>
        <v>0</v>
      </c>
      <c r="J189" s="18">
        <f>Model!$W$19*((drdp!D189)*'MSXY-TI3S'!$B189+(drdp!G189)*'MSXY-TI3S'!$C189+(drdp!J189)*'MSXY-TI3S'!$D189)</f>
        <v>0</v>
      </c>
      <c r="K189" s="21">
        <f>SUM(E$3:E188)+H189</f>
        <v>-0.30707501881317678</v>
      </c>
      <c r="L189" s="21">
        <f>SUM(F$3:F188)+I189</f>
        <v>0.20441209854121056</v>
      </c>
      <c r="M189" s="21">
        <f>SUM(G$3:G188)+J189</f>
        <v>0</v>
      </c>
      <c r="N189" s="21"/>
      <c r="O189" s="21"/>
      <c r="P189" s="21"/>
      <c r="Q189" s="19">
        <f t="shared" si="13"/>
        <v>9.4295067179112874E-2</v>
      </c>
      <c r="R189" s="19">
        <f t="shared" si="14"/>
        <v>4.1784306030021576E-2</v>
      </c>
      <c r="S189" s="19">
        <f t="shared" si="15"/>
        <v>0</v>
      </c>
      <c r="T189" s="19">
        <f t="shared" si="16"/>
        <v>-6.2769849005183176E-2</v>
      </c>
      <c r="U189" s="19">
        <f t="shared" si="17"/>
        <v>0</v>
      </c>
      <c r="V189" s="19">
        <f t="shared" si="18"/>
        <v>0</v>
      </c>
    </row>
    <row r="190" spans="1:22" x14ac:dyDescent="0.25">
      <c r="A190" s="26">
        <f>Wellpath!E190</f>
        <v>0</v>
      </c>
      <c r="B190" s="22">
        <v>0</v>
      </c>
      <c r="C190" s="22">
        <v>0</v>
      </c>
      <c r="D190" s="22">
        <f>(COS(Wellpath!$L190) * COS(Wellpath!$O190) * COS(Wellpath!$O190) - COS(Wellpath!$L190) * SIN(Wellpath!$O190) * SIN(Wellpath!$O190) - TAN(Dip) * SIN(Wellpath!$L190) * COS(Wellpath!$O190)) / 2</f>
        <v>0.5</v>
      </c>
      <c r="E190" s="20">
        <f>Model!$W$19*((drdp!B190+drdp!K190)*'MSXY-TI3S'!$B190+(drdp!E190+drdp!N190)*'MSXY-TI3S'!$C190+(drdp!H190+drdp!Q190)*'MSXY-TI3S'!$D190)</f>
        <v>0</v>
      </c>
      <c r="F190" s="20">
        <f>Model!$W$19*((drdp!C190+drdp!L190)*'MSXY-TI3S'!$B190+(drdp!F190+drdp!O190)*'MSXY-TI3S'!$C190+(drdp!I190+drdp!R190)*'MSXY-TI3S'!$D190)</f>
        <v>0</v>
      </c>
      <c r="G190" s="20">
        <f>Model!$W$19*((drdp!D190+drdp!M190)*'MSXY-TI3S'!$B190+(drdp!G190+drdp!P190)*'MSXY-TI3S'!$C190+(drdp!J190+drdp!S190)*'MSXY-TI3S'!$D190)</f>
        <v>0</v>
      </c>
      <c r="H190" s="18">
        <f>Model!$W$19*((drdp!B190)*'MSXY-TI3S'!$B190+(drdp!E190)*'MSXY-TI3S'!$C190+(drdp!H190)*'MSXY-TI3S'!$D190)</f>
        <v>0</v>
      </c>
      <c r="I190" s="18">
        <f>Model!$W$19*((drdp!C190)*'MSXY-TI3S'!$B190+(drdp!F190)*'MSXY-TI3S'!$C190+(drdp!I190)*'MSXY-TI3S'!$D190)</f>
        <v>0</v>
      </c>
      <c r="J190" s="18">
        <f>Model!$W$19*((drdp!D190)*'MSXY-TI3S'!$B190+(drdp!G190)*'MSXY-TI3S'!$C190+(drdp!J190)*'MSXY-TI3S'!$D190)</f>
        <v>0</v>
      </c>
      <c r="K190" s="21">
        <f>SUM(E$3:E189)+H190</f>
        <v>-0.30707501881317678</v>
      </c>
      <c r="L190" s="21">
        <f>SUM(F$3:F189)+I190</f>
        <v>0.20441209854121056</v>
      </c>
      <c r="M190" s="21">
        <f>SUM(G$3:G189)+J190</f>
        <v>0</v>
      </c>
      <c r="N190" s="21"/>
      <c r="O190" s="21"/>
      <c r="P190" s="21"/>
      <c r="Q190" s="19">
        <f t="shared" si="13"/>
        <v>9.4295067179112874E-2</v>
      </c>
      <c r="R190" s="19">
        <f t="shared" si="14"/>
        <v>4.1784306030021576E-2</v>
      </c>
      <c r="S190" s="19">
        <f t="shared" si="15"/>
        <v>0</v>
      </c>
      <c r="T190" s="19">
        <f t="shared" si="16"/>
        <v>-6.2769849005183176E-2</v>
      </c>
      <c r="U190" s="19">
        <f t="shared" si="17"/>
        <v>0</v>
      </c>
      <c r="V190" s="19">
        <f t="shared" si="18"/>
        <v>0</v>
      </c>
    </row>
    <row r="191" spans="1:22" x14ac:dyDescent="0.25">
      <c r="A191" s="26">
        <f>Wellpath!E191</f>
        <v>0</v>
      </c>
      <c r="B191" s="22">
        <v>0</v>
      </c>
      <c r="C191" s="22">
        <v>0</v>
      </c>
      <c r="D191" s="22">
        <f>(COS(Wellpath!$L191) * COS(Wellpath!$O191) * COS(Wellpath!$O191) - COS(Wellpath!$L191) * SIN(Wellpath!$O191) * SIN(Wellpath!$O191) - TAN(Dip) * SIN(Wellpath!$L191) * COS(Wellpath!$O191)) / 2</f>
        <v>0.5</v>
      </c>
      <c r="E191" s="20">
        <f>Model!$W$19*((drdp!B191+drdp!K191)*'MSXY-TI3S'!$B191+(drdp!E191+drdp!N191)*'MSXY-TI3S'!$C191+(drdp!H191+drdp!Q191)*'MSXY-TI3S'!$D191)</f>
        <v>0</v>
      </c>
      <c r="F191" s="20">
        <f>Model!$W$19*((drdp!C191+drdp!L191)*'MSXY-TI3S'!$B191+(drdp!F191+drdp!O191)*'MSXY-TI3S'!$C191+(drdp!I191+drdp!R191)*'MSXY-TI3S'!$D191)</f>
        <v>0</v>
      </c>
      <c r="G191" s="20">
        <f>Model!$W$19*((drdp!D191+drdp!M191)*'MSXY-TI3S'!$B191+(drdp!G191+drdp!P191)*'MSXY-TI3S'!$C191+(drdp!J191+drdp!S191)*'MSXY-TI3S'!$D191)</f>
        <v>0</v>
      </c>
      <c r="H191" s="18">
        <f>Model!$W$19*((drdp!B191)*'MSXY-TI3S'!$B191+(drdp!E191)*'MSXY-TI3S'!$C191+(drdp!H191)*'MSXY-TI3S'!$D191)</f>
        <v>0</v>
      </c>
      <c r="I191" s="18">
        <f>Model!$W$19*((drdp!C191)*'MSXY-TI3S'!$B191+(drdp!F191)*'MSXY-TI3S'!$C191+(drdp!I191)*'MSXY-TI3S'!$D191)</f>
        <v>0</v>
      </c>
      <c r="J191" s="18">
        <f>Model!$W$19*((drdp!D191)*'MSXY-TI3S'!$B191+(drdp!G191)*'MSXY-TI3S'!$C191+(drdp!J191)*'MSXY-TI3S'!$D191)</f>
        <v>0</v>
      </c>
      <c r="K191" s="21">
        <f>SUM(E$3:E190)+H191</f>
        <v>-0.30707501881317678</v>
      </c>
      <c r="L191" s="21">
        <f>SUM(F$3:F190)+I191</f>
        <v>0.20441209854121056</v>
      </c>
      <c r="M191" s="21">
        <f>SUM(G$3:G190)+J191</f>
        <v>0</v>
      </c>
      <c r="N191" s="21"/>
      <c r="O191" s="21"/>
      <c r="P191" s="21"/>
      <c r="Q191" s="19">
        <f t="shared" si="13"/>
        <v>9.4295067179112874E-2</v>
      </c>
      <c r="R191" s="19">
        <f t="shared" si="14"/>
        <v>4.1784306030021576E-2</v>
      </c>
      <c r="S191" s="19">
        <f t="shared" si="15"/>
        <v>0</v>
      </c>
      <c r="T191" s="19">
        <f t="shared" si="16"/>
        <v>-6.2769849005183176E-2</v>
      </c>
      <c r="U191" s="19">
        <f t="shared" si="17"/>
        <v>0</v>
      </c>
      <c r="V191" s="19">
        <f t="shared" si="18"/>
        <v>0</v>
      </c>
    </row>
    <row r="192" spans="1:22" x14ac:dyDescent="0.25">
      <c r="A192" s="26">
        <f>Wellpath!E192</f>
        <v>0</v>
      </c>
      <c r="B192" s="22">
        <v>0</v>
      </c>
      <c r="C192" s="22">
        <v>0</v>
      </c>
      <c r="D192" s="22">
        <f>(COS(Wellpath!$L192) * COS(Wellpath!$O192) * COS(Wellpath!$O192) - COS(Wellpath!$L192) * SIN(Wellpath!$O192) * SIN(Wellpath!$O192) - TAN(Dip) * SIN(Wellpath!$L192) * COS(Wellpath!$O192)) / 2</f>
        <v>0.5</v>
      </c>
      <c r="E192" s="20">
        <f>Model!$W$19*((drdp!B192+drdp!K192)*'MSXY-TI3S'!$B192+(drdp!E192+drdp!N192)*'MSXY-TI3S'!$C192+(drdp!H192+drdp!Q192)*'MSXY-TI3S'!$D192)</f>
        <v>0</v>
      </c>
      <c r="F192" s="20">
        <f>Model!$W$19*((drdp!C192+drdp!L192)*'MSXY-TI3S'!$B192+(drdp!F192+drdp!O192)*'MSXY-TI3S'!$C192+(drdp!I192+drdp!R192)*'MSXY-TI3S'!$D192)</f>
        <v>0</v>
      </c>
      <c r="G192" s="20">
        <f>Model!$W$19*((drdp!D192+drdp!M192)*'MSXY-TI3S'!$B192+(drdp!G192+drdp!P192)*'MSXY-TI3S'!$C192+(drdp!J192+drdp!S192)*'MSXY-TI3S'!$D192)</f>
        <v>0</v>
      </c>
      <c r="H192" s="18">
        <f>Model!$W$19*((drdp!B192)*'MSXY-TI3S'!$B192+(drdp!E192)*'MSXY-TI3S'!$C192+(drdp!H192)*'MSXY-TI3S'!$D192)</f>
        <v>0</v>
      </c>
      <c r="I192" s="18">
        <f>Model!$W$19*((drdp!C192)*'MSXY-TI3S'!$B192+(drdp!F192)*'MSXY-TI3S'!$C192+(drdp!I192)*'MSXY-TI3S'!$D192)</f>
        <v>0</v>
      </c>
      <c r="J192" s="18">
        <f>Model!$W$19*((drdp!D192)*'MSXY-TI3S'!$B192+(drdp!G192)*'MSXY-TI3S'!$C192+(drdp!J192)*'MSXY-TI3S'!$D192)</f>
        <v>0</v>
      </c>
      <c r="K192" s="21">
        <f>SUM(E$3:E191)+H192</f>
        <v>-0.30707501881317678</v>
      </c>
      <c r="L192" s="21">
        <f>SUM(F$3:F191)+I192</f>
        <v>0.20441209854121056</v>
      </c>
      <c r="M192" s="21">
        <f>SUM(G$3:G191)+J192</f>
        <v>0</v>
      </c>
      <c r="N192" s="21"/>
      <c r="O192" s="21"/>
      <c r="P192" s="21"/>
      <c r="Q192" s="19">
        <f t="shared" si="13"/>
        <v>9.4295067179112874E-2</v>
      </c>
      <c r="R192" s="19">
        <f t="shared" si="14"/>
        <v>4.1784306030021576E-2</v>
      </c>
      <c r="S192" s="19">
        <f t="shared" si="15"/>
        <v>0</v>
      </c>
      <c r="T192" s="19">
        <f t="shared" si="16"/>
        <v>-6.2769849005183176E-2</v>
      </c>
      <c r="U192" s="19">
        <f t="shared" si="17"/>
        <v>0</v>
      </c>
      <c r="V192" s="19">
        <f t="shared" si="18"/>
        <v>0</v>
      </c>
    </row>
    <row r="193" spans="1:22" x14ac:dyDescent="0.25">
      <c r="A193" s="26">
        <f>Wellpath!E193</f>
        <v>0</v>
      </c>
      <c r="B193" s="22">
        <v>0</v>
      </c>
      <c r="C193" s="22">
        <v>0</v>
      </c>
      <c r="D193" s="22">
        <f>(COS(Wellpath!$L193) * COS(Wellpath!$O193) * COS(Wellpath!$O193) - COS(Wellpath!$L193) * SIN(Wellpath!$O193) * SIN(Wellpath!$O193) - TAN(Dip) * SIN(Wellpath!$L193) * COS(Wellpath!$O193)) / 2</f>
        <v>0.5</v>
      </c>
      <c r="E193" s="20">
        <f>Model!$W$19*((drdp!B193+drdp!K193)*'MSXY-TI3S'!$B193+(drdp!E193+drdp!N193)*'MSXY-TI3S'!$C193+(drdp!H193+drdp!Q193)*'MSXY-TI3S'!$D193)</f>
        <v>0</v>
      </c>
      <c r="F193" s="20">
        <f>Model!$W$19*((drdp!C193+drdp!L193)*'MSXY-TI3S'!$B193+(drdp!F193+drdp!O193)*'MSXY-TI3S'!$C193+(drdp!I193+drdp!R193)*'MSXY-TI3S'!$D193)</f>
        <v>0</v>
      </c>
      <c r="G193" s="20">
        <f>Model!$W$19*((drdp!D193+drdp!M193)*'MSXY-TI3S'!$B193+(drdp!G193+drdp!P193)*'MSXY-TI3S'!$C193+(drdp!J193+drdp!S193)*'MSXY-TI3S'!$D193)</f>
        <v>0</v>
      </c>
      <c r="H193" s="18">
        <f>Model!$W$19*((drdp!B193)*'MSXY-TI3S'!$B193+(drdp!E193)*'MSXY-TI3S'!$C193+(drdp!H193)*'MSXY-TI3S'!$D193)</f>
        <v>0</v>
      </c>
      <c r="I193" s="18">
        <f>Model!$W$19*((drdp!C193)*'MSXY-TI3S'!$B193+(drdp!F193)*'MSXY-TI3S'!$C193+(drdp!I193)*'MSXY-TI3S'!$D193)</f>
        <v>0</v>
      </c>
      <c r="J193" s="18">
        <f>Model!$W$19*((drdp!D193)*'MSXY-TI3S'!$B193+(drdp!G193)*'MSXY-TI3S'!$C193+(drdp!J193)*'MSXY-TI3S'!$D193)</f>
        <v>0</v>
      </c>
      <c r="K193" s="21">
        <f>SUM(E$3:E192)+H193</f>
        <v>-0.30707501881317678</v>
      </c>
      <c r="L193" s="21">
        <f>SUM(F$3:F192)+I193</f>
        <v>0.20441209854121056</v>
      </c>
      <c r="M193" s="21">
        <f>SUM(G$3:G192)+J193</f>
        <v>0</v>
      </c>
      <c r="N193" s="21"/>
      <c r="O193" s="21"/>
      <c r="P193" s="21"/>
      <c r="Q193" s="19">
        <f t="shared" si="13"/>
        <v>9.4295067179112874E-2</v>
      </c>
      <c r="R193" s="19">
        <f t="shared" si="14"/>
        <v>4.1784306030021576E-2</v>
      </c>
      <c r="S193" s="19">
        <f t="shared" si="15"/>
        <v>0</v>
      </c>
      <c r="T193" s="19">
        <f t="shared" si="16"/>
        <v>-6.2769849005183176E-2</v>
      </c>
      <c r="U193" s="19">
        <f t="shared" si="17"/>
        <v>0</v>
      </c>
      <c r="V193" s="19">
        <f t="shared" si="18"/>
        <v>0</v>
      </c>
    </row>
    <row r="194" spans="1:22" x14ac:dyDescent="0.25">
      <c r="A194" s="26">
        <f>Wellpath!E194</f>
        <v>0</v>
      </c>
      <c r="B194" s="22">
        <v>0</v>
      </c>
      <c r="C194" s="22">
        <v>0</v>
      </c>
      <c r="D194" s="22">
        <f>(COS(Wellpath!$L194) * COS(Wellpath!$O194) * COS(Wellpath!$O194) - COS(Wellpath!$L194) * SIN(Wellpath!$O194) * SIN(Wellpath!$O194) - TAN(Dip) * SIN(Wellpath!$L194) * COS(Wellpath!$O194)) / 2</f>
        <v>0.5</v>
      </c>
      <c r="E194" s="20">
        <f>Model!$W$19*((drdp!B194+drdp!K194)*'MSXY-TI3S'!$B194+(drdp!E194+drdp!N194)*'MSXY-TI3S'!$C194+(drdp!H194+drdp!Q194)*'MSXY-TI3S'!$D194)</f>
        <v>0</v>
      </c>
      <c r="F194" s="20">
        <f>Model!$W$19*((drdp!C194+drdp!L194)*'MSXY-TI3S'!$B194+(drdp!F194+drdp!O194)*'MSXY-TI3S'!$C194+(drdp!I194+drdp!R194)*'MSXY-TI3S'!$D194)</f>
        <v>0</v>
      </c>
      <c r="G194" s="20">
        <f>Model!$W$19*((drdp!D194+drdp!M194)*'MSXY-TI3S'!$B194+(drdp!G194+drdp!P194)*'MSXY-TI3S'!$C194+(drdp!J194+drdp!S194)*'MSXY-TI3S'!$D194)</f>
        <v>0</v>
      </c>
      <c r="H194" s="18">
        <f>Model!$W$19*((drdp!B194)*'MSXY-TI3S'!$B194+(drdp!E194)*'MSXY-TI3S'!$C194+(drdp!H194)*'MSXY-TI3S'!$D194)</f>
        <v>0</v>
      </c>
      <c r="I194" s="18">
        <f>Model!$W$19*((drdp!C194)*'MSXY-TI3S'!$B194+(drdp!F194)*'MSXY-TI3S'!$C194+(drdp!I194)*'MSXY-TI3S'!$D194)</f>
        <v>0</v>
      </c>
      <c r="J194" s="18">
        <f>Model!$W$19*((drdp!D194)*'MSXY-TI3S'!$B194+(drdp!G194)*'MSXY-TI3S'!$C194+(drdp!J194)*'MSXY-TI3S'!$D194)</f>
        <v>0</v>
      </c>
      <c r="K194" s="21">
        <f>SUM(E$3:E193)+H194</f>
        <v>-0.30707501881317678</v>
      </c>
      <c r="L194" s="21">
        <f>SUM(F$3:F193)+I194</f>
        <v>0.20441209854121056</v>
      </c>
      <c r="M194" s="21">
        <f>SUM(G$3:G193)+J194</f>
        <v>0</v>
      </c>
      <c r="N194" s="21"/>
      <c r="O194" s="21"/>
      <c r="P194" s="21"/>
      <c r="Q194" s="19">
        <f t="shared" si="13"/>
        <v>9.4295067179112874E-2</v>
      </c>
      <c r="R194" s="19">
        <f t="shared" si="14"/>
        <v>4.1784306030021576E-2</v>
      </c>
      <c r="S194" s="19">
        <f t="shared" si="15"/>
        <v>0</v>
      </c>
      <c r="T194" s="19">
        <f t="shared" si="16"/>
        <v>-6.2769849005183176E-2</v>
      </c>
      <c r="U194" s="19">
        <f t="shared" si="17"/>
        <v>0</v>
      </c>
      <c r="V194" s="19">
        <f t="shared" si="18"/>
        <v>0</v>
      </c>
    </row>
    <row r="195" spans="1:22" x14ac:dyDescent="0.25">
      <c r="A195" s="26">
        <f>Wellpath!E195</f>
        <v>0</v>
      </c>
      <c r="B195" s="22">
        <v>0</v>
      </c>
      <c r="C195" s="22">
        <v>0</v>
      </c>
      <c r="D195" s="22">
        <f>(COS(Wellpath!$L195) * COS(Wellpath!$O195) * COS(Wellpath!$O195) - COS(Wellpath!$L195) * SIN(Wellpath!$O195) * SIN(Wellpath!$O195) - TAN(Dip) * SIN(Wellpath!$L195) * COS(Wellpath!$O195)) / 2</f>
        <v>0.5</v>
      </c>
      <c r="E195" s="20">
        <f>Model!$W$19*((drdp!B195+drdp!K195)*'MSXY-TI3S'!$B195+(drdp!E195+drdp!N195)*'MSXY-TI3S'!$C195+(drdp!H195+drdp!Q195)*'MSXY-TI3S'!$D195)</f>
        <v>0</v>
      </c>
      <c r="F195" s="20">
        <f>Model!$W$19*((drdp!C195+drdp!L195)*'MSXY-TI3S'!$B195+(drdp!F195+drdp!O195)*'MSXY-TI3S'!$C195+(drdp!I195+drdp!R195)*'MSXY-TI3S'!$D195)</f>
        <v>0</v>
      </c>
      <c r="G195" s="20">
        <f>Model!$W$19*((drdp!D195+drdp!M195)*'MSXY-TI3S'!$B195+(drdp!G195+drdp!P195)*'MSXY-TI3S'!$C195+(drdp!J195+drdp!S195)*'MSXY-TI3S'!$D195)</f>
        <v>0</v>
      </c>
      <c r="H195" s="18">
        <f>Model!$W$19*((drdp!B195)*'MSXY-TI3S'!$B195+(drdp!E195)*'MSXY-TI3S'!$C195+(drdp!H195)*'MSXY-TI3S'!$D195)</f>
        <v>0</v>
      </c>
      <c r="I195" s="18">
        <f>Model!$W$19*((drdp!C195)*'MSXY-TI3S'!$B195+(drdp!F195)*'MSXY-TI3S'!$C195+(drdp!I195)*'MSXY-TI3S'!$D195)</f>
        <v>0</v>
      </c>
      <c r="J195" s="18">
        <f>Model!$W$19*((drdp!D195)*'MSXY-TI3S'!$B195+(drdp!G195)*'MSXY-TI3S'!$C195+(drdp!J195)*'MSXY-TI3S'!$D195)</f>
        <v>0</v>
      </c>
      <c r="K195" s="21">
        <f>SUM(E$3:E194)+H195</f>
        <v>-0.30707501881317678</v>
      </c>
      <c r="L195" s="21">
        <f>SUM(F$3:F194)+I195</f>
        <v>0.20441209854121056</v>
      </c>
      <c r="M195" s="21">
        <f>SUM(G$3:G194)+J195</f>
        <v>0</v>
      </c>
      <c r="N195" s="21"/>
      <c r="O195" s="21"/>
      <c r="P195" s="21"/>
      <c r="Q195" s="19">
        <f t="shared" si="13"/>
        <v>9.4295067179112874E-2</v>
      </c>
      <c r="R195" s="19">
        <f t="shared" si="14"/>
        <v>4.1784306030021576E-2</v>
      </c>
      <c r="S195" s="19">
        <f t="shared" si="15"/>
        <v>0</v>
      </c>
      <c r="T195" s="19">
        <f t="shared" si="16"/>
        <v>-6.2769849005183176E-2</v>
      </c>
      <c r="U195" s="19">
        <f t="shared" si="17"/>
        <v>0</v>
      </c>
      <c r="V195" s="19">
        <f t="shared" si="18"/>
        <v>0</v>
      </c>
    </row>
    <row r="196" spans="1:22" x14ac:dyDescent="0.25">
      <c r="A196" s="26">
        <f>Wellpath!E196</f>
        <v>0</v>
      </c>
      <c r="B196" s="22">
        <v>0</v>
      </c>
      <c r="C196" s="22">
        <v>0</v>
      </c>
      <c r="D196" s="22">
        <f>(COS(Wellpath!$L196) * COS(Wellpath!$O196) * COS(Wellpath!$O196) - COS(Wellpath!$L196) * SIN(Wellpath!$O196) * SIN(Wellpath!$O196) - TAN(Dip) * SIN(Wellpath!$L196) * COS(Wellpath!$O196)) / 2</f>
        <v>0.5</v>
      </c>
      <c r="E196" s="20">
        <f>Model!$W$19*((drdp!B196+drdp!K196)*'MSXY-TI3S'!$B196+(drdp!E196+drdp!N196)*'MSXY-TI3S'!$C196+(drdp!H196+drdp!Q196)*'MSXY-TI3S'!$D196)</f>
        <v>0</v>
      </c>
      <c r="F196" s="20">
        <f>Model!$W$19*((drdp!C196+drdp!L196)*'MSXY-TI3S'!$B196+(drdp!F196+drdp!O196)*'MSXY-TI3S'!$C196+(drdp!I196+drdp!R196)*'MSXY-TI3S'!$D196)</f>
        <v>0</v>
      </c>
      <c r="G196" s="20">
        <f>Model!$W$19*((drdp!D196+drdp!M196)*'MSXY-TI3S'!$B196+(drdp!G196+drdp!P196)*'MSXY-TI3S'!$C196+(drdp!J196+drdp!S196)*'MSXY-TI3S'!$D196)</f>
        <v>0</v>
      </c>
      <c r="H196" s="18">
        <f>Model!$W$19*((drdp!B196)*'MSXY-TI3S'!$B196+(drdp!E196)*'MSXY-TI3S'!$C196+(drdp!H196)*'MSXY-TI3S'!$D196)</f>
        <v>0</v>
      </c>
      <c r="I196" s="18">
        <f>Model!$W$19*((drdp!C196)*'MSXY-TI3S'!$B196+(drdp!F196)*'MSXY-TI3S'!$C196+(drdp!I196)*'MSXY-TI3S'!$D196)</f>
        <v>0</v>
      </c>
      <c r="J196" s="18">
        <f>Model!$W$19*((drdp!D196)*'MSXY-TI3S'!$B196+(drdp!G196)*'MSXY-TI3S'!$C196+(drdp!J196)*'MSXY-TI3S'!$D196)</f>
        <v>0</v>
      </c>
      <c r="K196" s="21">
        <f>SUM(E$3:E195)+H196</f>
        <v>-0.30707501881317678</v>
      </c>
      <c r="L196" s="21">
        <f>SUM(F$3:F195)+I196</f>
        <v>0.20441209854121056</v>
      </c>
      <c r="M196" s="21">
        <f>SUM(G$3:G195)+J196</f>
        <v>0</v>
      </c>
      <c r="N196" s="21"/>
      <c r="O196" s="21"/>
      <c r="P196" s="21"/>
      <c r="Q196" s="19">
        <f t="shared" si="13"/>
        <v>9.4295067179112874E-2</v>
      </c>
      <c r="R196" s="19">
        <f t="shared" si="14"/>
        <v>4.1784306030021576E-2</v>
      </c>
      <c r="S196" s="19">
        <f t="shared" si="15"/>
        <v>0</v>
      </c>
      <c r="T196" s="19">
        <f t="shared" si="16"/>
        <v>-6.2769849005183176E-2</v>
      </c>
      <c r="U196" s="19">
        <f t="shared" si="17"/>
        <v>0</v>
      </c>
      <c r="V196" s="19">
        <f t="shared" si="18"/>
        <v>0</v>
      </c>
    </row>
    <row r="197" spans="1:22" x14ac:dyDescent="0.25">
      <c r="A197" s="26">
        <f>Wellpath!E197</f>
        <v>0</v>
      </c>
      <c r="B197" s="22">
        <v>0</v>
      </c>
      <c r="C197" s="22">
        <v>0</v>
      </c>
      <c r="D197" s="22">
        <f>(COS(Wellpath!$L197) * COS(Wellpath!$O197) * COS(Wellpath!$O197) - COS(Wellpath!$L197) * SIN(Wellpath!$O197) * SIN(Wellpath!$O197) - TAN(Dip) * SIN(Wellpath!$L197) * COS(Wellpath!$O197)) / 2</f>
        <v>0.5</v>
      </c>
      <c r="E197" s="20">
        <f>Model!$W$19*((drdp!B197+drdp!K197)*'MSXY-TI3S'!$B197+(drdp!E197+drdp!N197)*'MSXY-TI3S'!$C197+(drdp!H197+drdp!Q197)*'MSXY-TI3S'!$D197)</f>
        <v>0</v>
      </c>
      <c r="F197" s="20">
        <f>Model!$W$19*((drdp!C197+drdp!L197)*'MSXY-TI3S'!$B197+(drdp!F197+drdp!O197)*'MSXY-TI3S'!$C197+(drdp!I197+drdp!R197)*'MSXY-TI3S'!$D197)</f>
        <v>0</v>
      </c>
      <c r="G197" s="20">
        <f>Model!$W$19*((drdp!D197+drdp!M197)*'MSXY-TI3S'!$B197+(drdp!G197+drdp!P197)*'MSXY-TI3S'!$C197+(drdp!J197+drdp!S197)*'MSXY-TI3S'!$D197)</f>
        <v>0</v>
      </c>
      <c r="H197" s="18">
        <f>Model!$W$19*((drdp!B197)*'MSXY-TI3S'!$B197+(drdp!E197)*'MSXY-TI3S'!$C197+(drdp!H197)*'MSXY-TI3S'!$D197)</f>
        <v>0</v>
      </c>
      <c r="I197" s="18">
        <f>Model!$W$19*((drdp!C197)*'MSXY-TI3S'!$B197+(drdp!F197)*'MSXY-TI3S'!$C197+(drdp!I197)*'MSXY-TI3S'!$D197)</f>
        <v>0</v>
      </c>
      <c r="J197" s="18">
        <f>Model!$W$19*((drdp!D197)*'MSXY-TI3S'!$B197+(drdp!G197)*'MSXY-TI3S'!$C197+(drdp!J197)*'MSXY-TI3S'!$D197)</f>
        <v>0</v>
      </c>
      <c r="K197" s="21">
        <f>SUM(E$3:E196)+H197</f>
        <v>-0.30707501881317678</v>
      </c>
      <c r="L197" s="21">
        <f>SUM(F$3:F196)+I197</f>
        <v>0.20441209854121056</v>
      </c>
      <c r="M197" s="21">
        <f>SUM(G$3:G196)+J197</f>
        <v>0</v>
      </c>
      <c r="N197" s="21"/>
      <c r="O197" s="21"/>
      <c r="P197" s="21"/>
      <c r="Q197" s="19">
        <f t="shared" si="13"/>
        <v>9.4295067179112874E-2</v>
      </c>
      <c r="R197" s="19">
        <f t="shared" si="14"/>
        <v>4.1784306030021576E-2</v>
      </c>
      <c r="S197" s="19">
        <f t="shared" si="15"/>
        <v>0</v>
      </c>
      <c r="T197" s="19">
        <f t="shared" si="16"/>
        <v>-6.2769849005183176E-2</v>
      </c>
      <c r="U197" s="19">
        <f t="shared" si="17"/>
        <v>0</v>
      </c>
      <c r="V197" s="19">
        <f t="shared" si="18"/>
        <v>0</v>
      </c>
    </row>
    <row r="198" spans="1:22" x14ac:dyDescent="0.25">
      <c r="A198" s="26">
        <f>Wellpath!E198</f>
        <v>0</v>
      </c>
      <c r="B198" s="22">
        <v>0</v>
      </c>
      <c r="C198" s="22">
        <v>0</v>
      </c>
      <c r="D198" s="22">
        <f>(COS(Wellpath!$L198) * COS(Wellpath!$O198) * COS(Wellpath!$O198) - COS(Wellpath!$L198) * SIN(Wellpath!$O198) * SIN(Wellpath!$O198) - TAN(Dip) * SIN(Wellpath!$L198) * COS(Wellpath!$O198)) / 2</f>
        <v>0.5</v>
      </c>
      <c r="E198" s="20">
        <f>Model!$W$19*((drdp!B198+drdp!K198)*'MSXY-TI3S'!$B198+(drdp!E198+drdp!N198)*'MSXY-TI3S'!$C198+(drdp!H198+drdp!Q198)*'MSXY-TI3S'!$D198)</f>
        <v>0</v>
      </c>
      <c r="F198" s="20">
        <f>Model!$W$19*((drdp!C198+drdp!L198)*'MSXY-TI3S'!$B198+(drdp!F198+drdp!O198)*'MSXY-TI3S'!$C198+(drdp!I198+drdp!R198)*'MSXY-TI3S'!$D198)</f>
        <v>0</v>
      </c>
      <c r="G198" s="20">
        <f>Model!$W$19*((drdp!D198+drdp!M198)*'MSXY-TI3S'!$B198+(drdp!G198+drdp!P198)*'MSXY-TI3S'!$C198+(drdp!J198+drdp!S198)*'MSXY-TI3S'!$D198)</f>
        <v>0</v>
      </c>
      <c r="H198" s="18">
        <f>Model!$W$19*((drdp!B198)*'MSXY-TI3S'!$B198+(drdp!E198)*'MSXY-TI3S'!$C198+(drdp!H198)*'MSXY-TI3S'!$D198)</f>
        <v>0</v>
      </c>
      <c r="I198" s="18">
        <f>Model!$W$19*((drdp!C198)*'MSXY-TI3S'!$B198+(drdp!F198)*'MSXY-TI3S'!$C198+(drdp!I198)*'MSXY-TI3S'!$D198)</f>
        <v>0</v>
      </c>
      <c r="J198" s="18">
        <f>Model!$W$19*((drdp!D198)*'MSXY-TI3S'!$B198+(drdp!G198)*'MSXY-TI3S'!$C198+(drdp!J198)*'MSXY-TI3S'!$D198)</f>
        <v>0</v>
      </c>
      <c r="K198" s="21">
        <f>SUM(E$3:E197)+H198</f>
        <v>-0.30707501881317678</v>
      </c>
      <c r="L198" s="21">
        <f>SUM(F$3:F197)+I198</f>
        <v>0.20441209854121056</v>
      </c>
      <c r="M198" s="21">
        <f>SUM(G$3:G197)+J198</f>
        <v>0</v>
      </c>
      <c r="N198" s="21"/>
      <c r="O198" s="21"/>
      <c r="P198" s="21"/>
      <c r="Q198" s="19">
        <f t="shared" ref="Q198:Q261" si="19">K198^2</f>
        <v>9.4295067179112874E-2</v>
      </c>
      <c r="R198" s="19">
        <f t="shared" ref="R198:R261" si="20">L198^2</f>
        <v>4.1784306030021576E-2</v>
      </c>
      <c r="S198" s="19">
        <f t="shared" ref="S198:S261" si="21">M198^2</f>
        <v>0</v>
      </c>
      <c r="T198" s="19">
        <f t="shared" ref="T198:T261" si="22">K198*L198</f>
        <v>-6.2769849005183176E-2</v>
      </c>
      <c r="U198" s="19">
        <f t="shared" ref="U198:U261" si="23">K198*M198</f>
        <v>0</v>
      </c>
      <c r="V198" s="19">
        <f t="shared" ref="V198:V261" si="24">L198*M198</f>
        <v>0</v>
      </c>
    </row>
    <row r="199" spans="1:22" x14ac:dyDescent="0.25">
      <c r="A199" s="26">
        <f>Wellpath!E199</f>
        <v>0</v>
      </c>
      <c r="B199" s="22">
        <v>0</v>
      </c>
      <c r="C199" s="22">
        <v>0</v>
      </c>
      <c r="D199" s="22">
        <f>(COS(Wellpath!$L199) * COS(Wellpath!$O199) * COS(Wellpath!$O199) - COS(Wellpath!$L199) * SIN(Wellpath!$O199) * SIN(Wellpath!$O199) - TAN(Dip) * SIN(Wellpath!$L199) * COS(Wellpath!$O199)) / 2</f>
        <v>0.5</v>
      </c>
      <c r="E199" s="20">
        <f>Model!$W$19*((drdp!B199+drdp!K199)*'MSXY-TI3S'!$B199+(drdp!E199+drdp!N199)*'MSXY-TI3S'!$C199+(drdp!H199+drdp!Q199)*'MSXY-TI3S'!$D199)</f>
        <v>0</v>
      </c>
      <c r="F199" s="20">
        <f>Model!$W$19*((drdp!C199+drdp!L199)*'MSXY-TI3S'!$B199+(drdp!F199+drdp!O199)*'MSXY-TI3S'!$C199+(drdp!I199+drdp!R199)*'MSXY-TI3S'!$D199)</f>
        <v>0</v>
      </c>
      <c r="G199" s="20">
        <f>Model!$W$19*((drdp!D199+drdp!M199)*'MSXY-TI3S'!$B199+(drdp!G199+drdp!P199)*'MSXY-TI3S'!$C199+(drdp!J199+drdp!S199)*'MSXY-TI3S'!$D199)</f>
        <v>0</v>
      </c>
      <c r="H199" s="18">
        <f>Model!$W$19*((drdp!B199)*'MSXY-TI3S'!$B199+(drdp!E199)*'MSXY-TI3S'!$C199+(drdp!H199)*'MSXY-TI3S'!$D199)</f>
        <v>0</v>
      </c>
      <c r="I199" s="18">
        <f>Model!$W$19*((drdp!C199)*'MSXY-TI3S'!$B199+(drdp!F199)*'MSXY-TI3S'!$C199+(drdp!I199)*'MSXY-TI3S'!$D199)</f>
        <v>0</v>
      </c>
      <c r="J199" s="18">
        <f>Model!$W$19*((drdp!D199)*'MSXY-TI3S'!$B199+(drdp!G199)*'MSXY-TI3S'!$C199+(drdp!J199)*'MSXY-TI3S'!$D199)</f>
        <v>0</v>
      </c>
      <c r="K199" s="21">
        <f>SUM(E$3:E198)+H199</f>
        <v>-0.30707501881317678</v>
      </c>
      <c r="L199" s="21">
        <f>SUM(F$3:F198)+I199</f>
        <v>0.20441209854121056</v>
      </c>
      <c r="M199" s="21">
        <f>SUM(G$3:G198)+J199</f>
        <v>0</v>
      </c>
      <c r="N199" s="21"/>
      <c r="O199" s="21"/>
      <c r="P199" s="21"/>
      <c r="Q199" s="19">
        <f t="shared" si="19"/>
        <v>9.4295067179112874E-2</v>
      </c>
      <c r="R199" s="19">
        <f t="shared" si="20"/>
        <v>4.1784306030021576E-2</v>
      </c>
      <c r="S199" s="19">
        <f t="shared" si="21"/>
        <v>0</v>
      </c>
      <c r="T199" s="19">
        <f t="shared" si="22"/>
        <v>-6.2769849005183176E-2</v>
      </c>
      <c r="U199" s="19">
        <f t="shared" si="23"/>
        <v>0</v>
      </c>
      <c r="V199" s="19">
        <f t="shared" si="24"/>
        <v>0</v>
      </c>
    </row>
    <row r="200" spans="1:22" x14ac:dyDescent="0.25">
      <c r="A200" s="26">
        <f>Wellpath!E200</f>
        <v>0</v>
      </c>
      <c r="B200" s="22">
        <v>0</v>
      </c>
      <c r="C200" s="22">
        <v>0</v>
      </c>
      <c r="D200" s="22">
        <f>(COS(Wellpath!$L200) * COS(Wellpath!$O200) * COS(Wellpath!$O200) - COS(Wellpath!$L200) * SIN(Wellpath!$O200) * SIN(Wellpath!$O200) - TAN(Dip) * SIN(Wellpath!$L200) * COS(Wellpath!$O200)) / 2</f>
        <v>0.5</v>
      </c>
      <c r="E200" s="20">
        <f>Model!$W$19*((drdp!B200+drdp!K200)*'MSXY-TI3S'!$B200+(drdp!E200+drdp!N200)*'MSXY-TI3S'!$C200+(drdp!H200+drdp!Q200)*'MSXY-TI3S'!$D200)</f>
        <v>0</v>
      </c>
      <c r="F200" s="20">
        <f>Model!$W$19*((drdp!C200+drdp!L200)*'MSXY-TI3S'!$B200+(drdp!F200+drdp!O200)*'MSXY-TI3S'!$C200+(drdp!I200+drdp!R200)*'MSXY-TI3S'!$D200)</f>
        <v>0</v>
      </c>
      <c r="G200" s="20">
        <f>Model!$W$19*((drdp!D200+drdp!M200)*'MSXY-TI3S'!$B200+(drdp!G200+drdp!P200)*'MSXY-TI3S'!$C200+(drdp!J200+drdp!S200)*'MSXY-TI3S'!$D200)</f>
        <v>0</v>
      </c>
      <c r="H200" s="18">
        <f>Model!$W$19*((drdp!B200)*'MSXY-TI3S'!$B200+(drdp!E200)*'MSXY-TI3S'!$C200+(drdp!H200)*'MSXY-TI3S'!$D200)</f>
        <v>0</v>
      </c>
      <c r="I200" s="18">
        <f>Model!$W$19*((drdp!C200)*'MSXY-TI3S'!$B200+(drdp!F200)*'MSXY-TI3S'!$C200+(drdp!I200)*'MSXY-TI3S'!$D200)</f>
        <v>0</v>
      </c>
      <c r="J200" s="18">
        <f>Model!$W$19*((drdp!D200)*'MSXY-TI3S'!$B200+(drdp!G200)*'MSXY-TI3S'!$C200+(drdp!J200)*'MSXY-TI3S'!$D200)</f>
        <v>0</v>
      </c>
      <c r="K200" s="21">
        <f>SUM(E$3:E199)+H200</f>
        <v>-0.30707501881317678</v>
      </c>
      <c r="L200" s="21">
        <f>SUM(F$3:F199)+I200</f>
        <v>0.20441209854121056</v>
      </c>
      <c r="M200" s="21">
        <f>SUM(G$3:G199)+J200</f>
        <v>0</v>
      </c>
      <c r="N200" s="21"/>
      <c r="O200" s="21"/>
      <c r="P200" s="21"/>
      <c r="Q200" s="19">
        <f t="shared" si="19"/>
        <v>9.4295067179112874E-2</v>
      </c>
      <c r="R200" s="19">
        <f t="shared" si="20"/>
        <v>4.1784306030021576E-2</v>
      </c>
      <c r="S200" s="19">
        <f t="shared" si="21"/>
        <v>0</v>
      </c>
      <c r="T200" s="19">
        <f t="shared" si="22"/>
        <v>-6.2769849005183176E-2</v>
      </c>
      <c r="U200" s="19">
        <f t="shared" si="23"/>
        <v>0</v>
      </c>
      <c r="V200" s="19">
        <f t="shared" si="24"/>
        <v>0</v>
      </c>
    </row>
    <row r="201" spans="1:22" x14ac:dyDescent="0.25">
      <c r="A201" s="26">
        <f>Wellpath!E201</f>
        <v>0</v>
      </c>
      <c r="B201" s="22">
        <v>0</v>
      </c>
      <c r="C201" s="22">
        <v>0</v>
      </c>
      <c r="D201" s="22">
        <f>(COS(Wellpath!$L201) * COS(Wellpath!$O201) * COS(Wellpath!$O201) - COS(Wellpath!$L201) * SIN(Wellpath!$O201) * SIN(Wellpath!$O201) - TAN(Dip) * SIN(Wellpath!$L201) * COS(Wellpath!$O201)) / 2</f>
        <v>0.5</v>
      </c>
      <c r="E201" s="20">
        <f>Model!$W$19*((drdp!B201+drdp!K201)*'MSXY-TI3S'!$B201+(drdp!E201+drdp!N201)*'MSXY-TI3S'!$C201+(drdp!H201+drdp!Q201)*'MSXY-TI3S'!$D201)</f>
        <v>0</v>
      </c>
      <c r="F201" s="20">
        <f>Model!$W$19*((drdp!C201+drdp!L201)*'MSXY-TI3S'!$B201+(drdp!F201+drdp!O201)*'MSXY-TI3S'!$C201+(drdp!I201+drdp!R201)*'MSXY-TI3S'!$D201)</f>
        <v>0</v>
      </c>
      <c r="G201" s="20">
        <f>Model!$W$19*((drdp!D201+drdp!M201)*'MSXY-TI3S'!$B201+(drdp!G201+drdp!P201)*'MSXY-TI3S'!$C201+(drdp!J201+drdp!S201)*'MSXY-TI3S'!$D201)</f>
        <v>0</v>
      </c>
      <c r="H201" s="18">
        <f>Model!$W$19*((drdp!B201)*'MSXY-TI3S'!$B201+(drdp!E201)*'MSXY-TI3S'!$C201+(drdp!H201)*'MSXY-TI3S'!$D201)</f>
        <v>0</v>
      </c>
      <c r="I201" s="18">
        <f>Model!$W$19*((drdp!C201)*'MSXY-TI3S'!$B201+(drdp!F201)*'MSXY-TI3S'!$C201+(drdp!I201)*'MSXY-TI3S'!$D201)</f>
        <v>0</v>
      </c>
      <c r="J201" s="18">
        <f>Model!$W$19*((drdp!D201)*'MSXY-TI3S'!$B201+(drdp!G201)*'MSXY-TI3S'!$C201+(drdp!J201)*'MSXY-TI3S'!$D201)</f>
        <v>0</v>
      </c>
      <c r="K201" s="21">
        <f>SUM(E$3:E200)+H201</f>
        <v>-0.30707501881317678</v>
      </c>
      <c r="L201" s="21">
        <f>SUM(F$3:F200)+I201</f>
        <v>0.20441209854121056</v>
      </c>
      <c r="M201" s="21">
        <f>SUM(G$3:G200)+J201</f>
        <v>0</v>
      </c>
      <c r="N201" s="21"/>
      <c r="O201" s="21"/>
      <c r="P201" s="21"/>
      <c r="Q201" s="19">
        <f t="shared" si="19"/>
        <v>9.4295067179112874E-2</v>
      </c>
      <c r="R201" s="19">
        <f t="shared" si="20"/>
        <v>4.1784306030021576E-2</v>
      </c>
      <c r="S201" s="19">
        <f t="shared" si="21"/>
        <v>0</v>
      </c>
      <c r="T201" s="19">
        <f t="shared" si="22"/>
        <v>-6.2769849005183176E-2</v>
      </c>
      <c r="U201" s="19">
        <f t="shared" si="23"/>
        <v>0</v>
      </c>
      <c r="V201" s="19">
        <f t="shared" si="24"/>
        <v>0</v>
      </c>
    </row>
    <row r="202" spans="1:22" x14ac:dyDescent="0.25">
      <c r="A202" s="26">
        <f>Wellpath!E202</f>
        <v>0</v>
      </c>
      <c r="B202" s="22">
        <v>0</v>
      </c>
      <c r="C202" s="22">
        <v>0</v>
      </c>
      <c r="D202" s="22">
        <f>(COS(Wellpath!$L202) * COS(Wellpath!$O202) * COS(Wellpath!$O202) - COS(Wellpath!$L202) * SIN(Wellpath!$O202) * SIN(Wellpath!$O202) - TAN(Dip) * SIN(Wellpath!$L202) * COS(Wellpath!$O202)) / 2</f>
        <v>0.5</v>
      </c>
      <c r="E202" s="20">
        <f>Model!$W$19*((drdp!B202+drdp!K202)*'MSXY-TI3S'!$B202+(drdp!E202+drdp!N202)*'MSXY-TI3S'!$C202+(drdp!H202+drdp!Q202)*'MSXY-TI3S'!$D202)</f>
        <v>0</v>
      </c>
      <c r="F202" s="20">
        <f>Model!$W$19*((drdp!C202+drdp!L202)*'MSXY-TI3S'!$B202+(drdp!F202+drdp!O202)*'MSXY-TI3S'!$C202+(drdp!I202+drdp!R202)*'MSXY-TI3S'!$D202)</f>
        <v>0</v>
      </c>
      <c r="G202" s="20">
        <f>Model!$W$19*((drdp!D202+drdp!M202)*'MSXY-TI3S'!$B202+(drdp!G202+drdp!P202)*'MSXY-TI3S'!$C202+(drdp!J202+drdp!S202)*'MSXY-TI3S'!$D202)</f>
        <v>0</v>
      </c>
      <c r="H202" s="18">
        <f>Model!$W$19*((drdp!B202)*'MSXY-TI3S'!$B202+(drdp!E202)*'MSXY-TI3S'!$C202+(drdp!H202)*'MSXY-TI3S'!$D202)</f>
        <v>0</v>
      </c>
      <c r="I202" s="18">
        <f>Model!$W$19*((drdp!C202)*'MSXY-TI3S'!$B202+(drdp!F202)*'MSXY-TI3S'!$C202+(drdp!I202)*'MSXY-TI3S'!$D202)</f>
        <v>0</v>
      </c>
      <c r="J202" s="18">
        <f>Model!$W$19*((drdp!D202)*'MSXY-TI3S'!$B202+(drdp!G202)*'MSXY-TI3S'!$C202+(drdp!J202)*'MSXY-TI3S'!$D202)</f>
        <v>0</v>
      </c>
      <c r="K202" s="21">
        <f>SUM(E$3:E201)+H202</f>
        <v>-0.30707501881317678</v>
      </c>
      <c r="L202" s="21">
        <f>SUM(F$3:F201)+I202</f>
        <v>0.20441209854121056</v>
      </c>
      <c r="M202" s="21">
        <f>SUM(G$3:G201)+J202</f>
        <v>0</v>
      </c>
      <c r="N202" s="21"/>
      <c r="O202" s="21"/>
      <c r="P202" s="21"/>
      <c r="Q202" s="19">
        <f t="shared" si="19"/>
        <v>9.4295067179112874E-2</v>
      </c>
      <c r="R202" s="19">
        <f t="shared" si="20"/>
        <v>4.1784306030021576E-2</v>
      </c>
      <c r="S202" s="19">
        <f t="shared" si="21"/>
        <v>0</v>
      </c>
      <c r="T202" s="19">
        <f t="shared" si="22"/>
        <v>-6.2769849005183176E-2</v>
      </c>
      <c r="U202" s="19">
        <f t="shared" si="23"/>
        <v>0</v>
      </c>
      <c r="V202" s="19">
        <f t="shared" si="24"/>
        <v>0</v>
      </c>
    </row>
    <row r="203" spans="1:22" x14ac:dyDescent="0.25">
      <c r="A203" s="26">
        <f>Wellpath!E203</f>
        <v>0</v>
      </c>
      <c r="B203" s="22">
        <v>0</v>
      </c>
      <c r="C203" s="22">
        <v>0</v>
      </c>
      <c r="D203" s="22">
        <f>(COS(Wellpath!$L203) * COS(Wellpath!$O203) * COS(Wellpath!$O203) - COS(Wellpath!$L203) * SIN(Wellpath!$O203) * SIN(Wellpath!$O203) - TAN(Dip) * SIN(Wellpath!$L203) * COS(Wellpath!$O203)) / 2</f>
        <v>0.5</v>
      </c>
      <c r="E203" s="20">
        <f>Model!$W$19*((drdp!B203+drdp!K203)*'MSXY-TI3S'!$B203+(drdp!E203+drdp!N203)*'MSXY-TI3S'!$C203+(drdp!H203+drdp!Q203)*'MSXY-TI3S'!$D203)</f>
        <v>0</v>
      </c>
      <c r="F203" s="20">
        <f>Model!$W$19*((drdp!C203+drdp!L203)*'MSXY-TI3S'!$B203+(drdp!F203+drdp!O203)*'MSXY-TI3S'!$C203+(drdp!I203+drdp!R203)*'MSXY-TI3S'!$D203)</f>
        <v>0</v>
      </c>
      <c r="G203" s="20">
        <f>Model!$W$19*((drdp!D203+drdp!M203)*'MSXY-TI3S'!$B203+(drdp!G203+drdp!P203)*'MSXY-TI3S'!$C203+(drdp!J203+drdp!S203)*'MSXY-TI3S'!$D203)</f>
        <v>0</v>
      </c>
      <c r="H203" s="18">
        <f>Model!$W$19*((drdp!B203)*'MSXY-TI3S'!$B203+(drdp!E203)*'MSXY-TI3S'!$C203+(drdp!H203)*'MSXY-TI3S'!$D203)</f>
        <v>0</v>
      </c>
      <c r="I203" s="18">
        <f>Model!$W$19*((drdp!C203)*'MSXY-TI3S'!$B203+(drdp!F203)*'MSXY-TI3S'!$C203+(drdp!I203)*'MSXY-TI3S'!$D203)</f>
        <v>0</v>
      </c>
      <c r="J203" s="18">
        <f>Model!$W$19*((drdp!D203)*'MSXY-TI3S'!$B203+(drdp!G203)*'MSXY-TI3S'!$C203+(drdp!J203)*'MSXY-TI3S'!$D203)</f>
        <v>0</v>
      </c>
      <c r="K203" s="21">
        <f>SUM(E$3:E202)+H203</f>
        <v>-0.30707501881317678</v>
      </c>
      <c r="L203" s="21">
        <f>SUM(F$3:F202)+I203</f>
        <v>0.20441209854121056</v>
      </c>
      <c r="M203" s="21">
        <f>SUM(G$3:G202)+J203</f>
        <v>0</v>
      </c>
      <c r="N203" s="21"/>
      <c r="O203" s="21"/>
      <c r="P203" s="21"/>
      <c r="Q203" s="19">
        <f t="shared" si="19"/>
        <v>9.4295067179112874E-2</v>
      </c>
      <c r="R203" s="19">
        <f t="shared" si="20"/>
        <v>4.1784306030021576E-2</v>
      </c>
      <c r="S203" s="19">
        <f t="shared" si="21"/>
        <v>0</v>
      </c>
      <c r="T203" s="19">
        <f t="shared" si="22"/>
        <v>-6.2769849005183176E-2</v>
      </c>
      <c r="U203" s="19">
        <f t="shared" si="23"/>
        <v>0</v>
      </c>
      <c r="V203" s="19">
        <f t="shared" si="24"/>
        <v>0</v>
      </c>
    </row>
    <row r="204" spans="1:22" x14ac:dyDescent="0.25">
      <c r="A204" s="26">
        <f>Wellpath!E204</f>
        <v>0</v>
      </c>
      <c r="B204" s="22">
        <v>0</v>
      </c>
      <c r="C204" s="22">
        <v>0</v>
      </c>
      <c r="D204" s="22">
        <f>(COS(Wellpath!$L204) * COS(Wellpath!$O204) * COS(Wellpath!$O204) - COS(Wellpath!$L204) * SIN(Wellpath!$O204) * SIN(Wellpath!$O204) - TAN(Dip) * SIN(Wellpath!$L204) * COS(Wellpath!$O204)) / 2</f>
        <v>0.5</v>
      </c>
      <c r="E204" s="20">
        <f>Model!$W$19*((drdp!B204+drdp!K204)*'MSXY-TI3S'!$B204+(drdp!E204+drdp!N204)*'MSXY-TI3S'!$C204+(drdp!H204+drdp!Q204)*'MSXY-TI3S'!$D204)</f>
        <v>0</v>
      </c>
      <c r="F204" s="20">
        <f>Model!$W$19*((drdp!C204+drdp!L204)*'MSXY-TI3S'!$B204+(drdp!F204+drdp!O204)*'MSXY-TI3S'!$C204+(drdp!I204+drdp!R204)*'MSXY-TI3S'!$D204)</f>
        <v>0</v>
      </c>
      <c r="G204" s="20">
        <f>Model!$W$19*((drdp!D204+drdp!M204)*'MSXY-TI3S'!$B204+(drdp!G204+drdp!P204)*'MSXY-TI3S'!$C204+(drdp!J204+drdp!S204)*'MSXY-TI3S'!$D204)</f>
        <v>0</v>
      </c>
      <c r="H204" s="18">
        <f>Model!$W$19*((drdp!B204)*'MSXY-TI3S'!$B204+(drdp!E204)*'MSXY-TI3S'!$C204+(drdp!H204)*'MSXY-TI3S'!$D204)</f>
        <v>0</v>
      </c>
      <c r="I204" s="18">
        <f>Model!$W$19*((drdp!C204)*'MSXY-TI3S'!$B204+(drdp!F204)*'MSXY-TI3S'!$C204+(drdp!I204)*'MSXY-TI3S'!$D204)</f>
        <v>0</v>
      </c>
      <c r="J204" s="18">
        <f>Model!$W$19*((drdp!D204)*'MSXY-TI3S'!$B204+(drdp!G204)*'MSXY-TI3S'!$C204+(drdp!J204)*'MSXY-TI3S'!$D204)</f>
        <v>0</v>
      </c>
      <c r="K204" s="21">
        <f>SUM(E$3:E203)+H204</f>
        <v>-0.30707501881317678</v>
      </c>
      <c r="L204" s="21">
        <f>SUM(F$3:F203)+I204</f>
        <v>0.20441209854121056</v>
      </c>
      <c r="M204" s="21">
        <f>SUM(G$3:G203)+J204</f>
        <v>0</v>
      </c>
      <c r="N204" s="21"/>
      <c r="O204" s="21"/>
      <c r="P204" s="21"/>
      <c r="Q204" s="19">
        <f t="shared" si="19"/>
        <v>9.4295067179112874E-2</v>
      </c>
      <c r="R204" s="19">
        <f t="shared" si="20"/>
        <v>4.1784306030021576E-2</v>
      </c>
      <c r="S204" s="19">
        <f t="shared" si="21"/>
        <v>0</v>
      </c>
      <c r="T204" s="19">
        <f t="shared" si="22"/>
        <v>-6.2769849005183176E-2</v>
      </c>
      <c r="U204" s="19">
        <f t="shared" si="23"/>
        <v>0</v>
      </c>
      <c r="V204" s="19">
        <f t="shared" si="24"/>
        <v>0</v>
      </c>
    </row>
    <row r="205" spans="1:22" x14ac:dyDescent="0.25">
      <c r="A205" s="26">
        <f>Wellpath!E205</f>
        <v>0</v>
      </c>
      <c r="B205" s="22">
        <v>0</v>
      </c>
      <c r="C205" s="22">
        <v>0</v>
      </c>
      <c r="D205" s="22">
        <f>(COS(Wellpath!$L205) * COS(Wellpath!$O205) * COS(Wellpath!$O205) - COS(Wellpath!$L205) * SIN(Wellpath!$O205) * SIN(Wellpath!$O205) - TAN(Dip) * SIN(Wellpath!$L205) * COS(Wellpath!$O205)) / 2</f>
        <v>0.5</v>
      </c>
      <c r="E205" s="20">
        <f>Model!$W$19*((drdp!B205+drdp!K205)*'MSXY-TI3S'!$B205+(drdp!E205+drdp!N205)*'MSXY-TI3S'!$C205+(drdp!H205+drdp!Q205)*'MSXY-TI3S'!$D205)</f>
        <v>0</v>
      </c>
      <c r="F205" s="20">
        <f>Model!$W$19*((drdp!C205+drdp!L205)*'MSXY-TI3S'!$B205+(drdp!F205+drdp!O205)*'MSXY-TI3S'!$C205+(drdp!I205+drdp!R205)*'MSXY-TI3S'!$D205)</f>
        <v>0</v>
      </c>
      <c r="G205" s="20">
        <f>Model!$W$19*((drdp!D205+drdp!M205)*'MSXY-TI3S'!$B205+(drdp!G205+drdp!P205)*'MSXY-TI3S'!$C205+(drdp!J205+drdp!S205)*'MSXY-TI3S'!$D205)</f>
        <v>0</v>
      </c>
      <c r="H205" s="18">
        <f>Model!$W$19*((drdp!B205)*'MSXY-TI3S'!$B205+(drdp!E205)*'MSXY-TI3S'!$C205+(drdp!H205)*'MSXY-TI3S'!$D205)</f>
        <v>0</v>
      </c>
      <c r="I205" s="18">
        <f>Model!$W$19*((drdp!C205)*'MSXY-TI3S'!$B205+(drdp!F205)*'MSXY-TI3S'!$C205+(drdp!I205)*'MSXY-TI3S'!$D205)</f>
        <v>0</v>
      </c>
      <c r="J205" s="18">
        <f>Model!$W$19*((drdp!D205)*'MSXY-TI3S'!$B205+(drdp!G205)*'MSXY-TI3S'!$C205+(drdp!J205)*'MSXY-TI3S'!$D205)</f>
        <v>0</v>
      </c>
      <c r="K205" s="21">
        <f>SUM(E$3:E204)+H205</f>
        <v>-0.30707501881317678</v>
      </c>
      <c r="L205" s="21">
        <f>SUM(F$3:F204)+I205</f>
        <v>0.20441209854121056</v>
      </c>
      <c r="M205" s="21">
        <f>SUM(G$3:G204)+J205</f>
        <v>0</v>
      </c>
      <c r="N205" s="21"/>
      <c r="O205" s="21"/>
      <c r="P205" s="21"/>
      <c r="Q205" s="19">
        <f t="shared" si="19"/>
        <v>9.4295067179112874E-2</v>
      </c>
      <c r="R205" s="19">
        <f t="shared" si="20"/>
        <v>4.1784306030021576E-2</v>
      </c>
      <c r="S205" s="19">
        <f t="shared" si="21"/>
        <v>0</v>
      </c>
      <c r="T205" s="19">
        <f t="shared" si="22"/>
        <v>-6.2769849005183176E-2</v>
      </c>
      <c r="U205" s="19">
        <f t="shared" si="23"/>
        <v>0</v>
      </c>
      <c r="V205" s="19">
        <f t="shared" si="24"/>
        <v>0</v>
      </c>
    </row>
    <row r="206" spans="1:22" x14ac:dyDescent="0.25">
      <c r="A206" s="26">
        <f>Wellpath!E206</f>
        <v>0</v>
      </c>
      <c r="B206" s="22">
        <v>0</v>
      </c>
      <c r="C206" s="22">
        <v>0</v>
      </c>
      <c r="D206" s="22">
        <f>(COS(Wellpath!$L206) * COS(Wellpath!$O206) * COS(Wellpath!$O206) - COS(Wellpath!$L206) * SIN(Wellpath!$O206) * SIN(Wellpath!$O206) - TAN(Dip) * SIN(Wellpath!$L206) * COS(Wellpath!$O206)) / 2</f>
        <v>0.5</v>
      </c>
      <c r="E206" s="20">
        <f>Model!$W$19*((drdp!B206+drdp!K206)*'MSXY-TI3S'!$B206+(drdp!E206+drdp!N206)*'MSXY-TI3S'!$C206+(drdp!H206+drdp!Q206)*'MSXY-TI3S'!$D206)</f>
        <v>0</v>
      </c>
      <c r="F206" s="20">
        <f>Model!$W$19*((drdp!C206+drdp!L206)*'MSXY-TI3S'!$B206+(drdp!F206+drdp!O206)*'MSXY-TI3S'!$C206+(drdp!I206+drdp!R206)*'MSXY-TI3S'!$D206)</f>
        <v>0</v>
      </c>
      <c r="G206" s="20">
        <f>Model!$W$19*((drdp!D206+drdp!M206)*'MSXY-TI3S'!$B206+(drdp!G206+drdp!P206)*'MSXY-TI3S'!$C206+(drdp!J206+drdp!S206)*'MSXY-TI3S'!$D206)</f>
        <v>0</v>
      </c>
      <c r="H206" s="18">
        <f>Model!$W$19*((drdp!B206)*'MSXY-TI3S'!$B206+(drdp!E206)*'MSXY-TI3S'!$C206+(drdp!H206)*'MSXY-TI3S'!$D206)</f>
        <v>0</v>
      </c>
      <c r="I206" s="18">
        <f>Model!$W$19*((drdp!C206)*'MSXY-TI3S'!$B206+(drdp!F206)*'MSXY-TI3S'!$C206+(drdp!I206)*'MSXY-TI3S'!$D206)</f>
        <v>0</v>
      </c>
      <c r="J206" s="18">
        <f>Model!$W$19*((drdp!D206)*'MSXY-TI3S'!$B206+(drdp!G206)*'MSXY-TI3S'!$C206+(drdp!J206)*'MSXY-TI3S'!$D206)</f>
        <v>0</v>
      </c>
      <c r="K206" s="21">
        <f>SUM(E$3:E205)+H206</f>
        <v>-0.30707501881317678</v>
      </c>
      <c r="L206" s="21">
        <f>SUM(F$3:F205)+I206</f>
        <v>0.20441209854121056</v>
      </c>
      <c r="M206" s="21">
        <f>SUM(G$3:G205)+J206</f>
        <v>0</v>
      </c>
      <c r="N206" s="21"/>
      <c r="O206" s="21"/>
      <c r="P206" s="21"/>
      <c r="Q206" s="19">
        <f t="shared" si="19"/>
        <v>9.4295067179112874E-2</v>
      </c>
      <c r="R206" s="19">
        <f t="shared" si="20"/>
        <v>4.1784306030021576E-2</v>
      </c>
      <c r="S206" s="19">
        <f t="shared" si="21"/>
        <v>0</v>
      </c>
      <c r="T206" s="19">
        <f t="shared" si="22"/>
        <v>-6.2769849005183176E-2</v>
      </c>
      <c r="U206" s="19">
        <f t="shared" si="23"/>
        <v>0</v>
      </c>
      <c r="V206" s="19">
        <f t="shared" si="24"/>
        <v>0</v>
      </c>
    </row>
    <row r="207" spans="1:22" x14ac:dyDescent="0.25">
      <c r="A207" s="26">
        <f>Wellpath!E207</f>
        <v>0</v>
      </c>
      <c r="B207" s="22">
        <v>0</v>
      </c>
      <c r="C207" s="22">
        <v>0</v>
      </c>
      <c r="D207" s="22">
        <f>(COS(Wellpath!$L207) * COS(Wellpath!$O207) * COS(Wellpath!$O207) - COS(Wellpath!$L207) * SIN(Wellpath!$O207) * SIN(Wellpath!$O207) - TAN(Dip) * SIN(Wellpath!$L207) * COS(Wellpath!$O207)) / 2</f>
        <v>0.5</v>
      </c>
      <c r="E207" s="20">
        <f>Model!$W$19*((drdp!B207+drdp!K207)*'MSXY-TI3S'!$B207+(drdp!E207+drdp!N207)*'MSXY-TI3S'!$C207+(drdp!H207+drdp!Q207)*'MSXY-TI3S'!$D207)</f>
        <v>0</v>
      </c>
      <c r="F207" s="20">
        <f>Model!$W$19*((drdp!C207+drdp!L207)*'MSXY-TI3S'!$B207+(drdp!F207+drdp!O207)*'MSXY-TI3S'!$C207+(drdp!I207+drdp!R207)*'MSXY-TI3S'!$D207)</f>
        <v>0</v>
      </c>
      <c r="G207" s="20">
        <f>Model!$W$19*((drdp!D207+drdp!M207)*'MSXY-TI3S'!$B207+(drdp!G207+drdp!P207)*'MSXY-TI3S'!$C207+(drdp!J207+drdp!S207)*'MSXY-TI3S'!$D207)</f>
        <v>0</v>
      </c>
      <c r="H207" s="18">
        <f>Model!$W$19*((drdp!B207)*'MSXY-TI3S'!$B207+(drdp!E207)*'MSXY-TI3S'!$C207+(drdp!H207)*'MSXY-TI3S'!$D207)</f>
        <v>0</v>
      </c>
      <c r="I207" s="18">
        <f>Model!$W$19*((drdp!C207)*'MSXY-TI3S'!$B207+(drdp!F207)*'MSXY-TI3S'!$C207+(drdp!I207)*'MSXY-TI3S'!$D207)</f>
        <v>0</v>
      </c>
      <c r="J207" s="18">
        <f>Model!$W$19*((drdp!D207)*'MSXY-TI3S'!$B207+(drdp!G207)*'MSXY-TI3S'!$C207+(drdp!J207)*'MSXY-TI3S'!$D207)</f>
        <v>0</v>
      </c>
      <c r="K207" s="21">
        <f>SUM(E$3:E206)+H207</f>
        <v>-0.30707501881317678</v>
      </c>
      <c r="L207" s="21">
        <f>SUM(F$3:F206)+I207</f>
        <v>0.20441209854121056</v>
      </c>
      <c r="M207" s="21">
        <f>SUM(G$3:G206)+J207</f>
        <v>0</v>
      </c>
      <c r="N207" s="21"/>
      <c r="O207" s="21"/>
      <c r="P207" s="21"/>
      <c r="Q207" s="19">
        <f t="shared" si="19"/>
        <v>9.4295067179112874E-2</v>
      </c>
      <c r="R207" s="19">
        <f t="shared" si="20"/>
        <v>4.1784306030021576E-2</v>
      </c>
      <c r="S207" s="19">
        <f t="shared" si="21"/>
        <v>0</v>
      </c>
      <c r="T207" s="19">
        <f t="shared" si="22"/>
        <v>-6.2769849005183176E-2</v>
      </c>
      <c r="U207" s="19">
        <f t="shared" si="23"/>
        <v>0</v>
      </c>
      <c r="V207" s="19">
        <f t="shared" si="24"/>
        <v>0</v>
      </c>
    </row>
    <row r="208" spans="1:22" x14ac:dyDescent="0.25">
      <c r="A208" s="26">
        <f>Wellpath!E208</f>
        <v>0</v>
      </c>
      <c r="B208" s="22">
        <v>0</v>
      </c>
      <c r="C208" s="22">
        <v>0</v>
      </c>
      <c r="D208" s="22">
        <f>(COS(Wellpath!$L208) * COS(Wellpath!$O208) * COS(Wellpath!$O208) - COS(Wellpath!$L208) * SIN(Wellpath!$O208) * SIN(Wellpath!$O208) - TAN(Dip) * SIN(Wellpath!$L208) * COS(Wellpath!$O208)) / 2</f>
        <v>0.5</v>
      </c>
      <c r="E208" s="20">
        <f>Model!$W$19*((drdp!B208+drdp!K208)*'MSXY-TI3S'!$B208+(drdp!E208+drdp!N208)*'MSXY-TI3S'!$C208+(drdp!H208+drdp!Q208)*'MSXY-TI3S'!$D208)</f>
        <v>0</v>
      </c>
      <c r="F208" s="20">
        <f>Model!$W$19*((drdp!C208+drdp!L208)*'MSXY-TI3S'!$B208+(drdp!F208+drdp!O208)*'MSXY-TI3S'!$C208+(drdp!I208+drdp!R208)*'MSXY-TI3S'!$D208)</f>
        <v>0</v>
      </c>
      <c r="G208" s="20">
        <f>Model!$W$19*((drdp!D208+drdp!M208)*'MSXY-TI3S'!$B208+(drdp!G208+drdp!P208)*'MSXY-TI3S'!$C208+(drdp!J208+drdp!S208)*'MSXY-TI3S'!$D208)</f>
        <v>0</v>
      </c>
      <c r="H208" s="18">
        <f>Model!$W$19*((drdp!B208)*'MSXY-TI3S'!$B208+(drdp!E208)*'MSXY-TI3S'!$C208+(drdp!H208)*'MSXY-TI3S'!$D208)</f>
        <v>0</v>
      </c>
      <c r="I208" s="18">
        <f>Model!$W$19*((drdp!C208)*'MSXY-TI3S'!$B208+(drdp!F208)*'MSXY-TI3S'!$C208+(drdp!I208)*'MSXY-TI3S'!$D208)</f>
        <v>0</v>
      </c>
      <c r="J208" s="18">
        <f>Model!$W$19*((drdp!D208)*'MSXY-TI3S'!$B208+(drdp!G208)*'MSXY-TI3S'!$C208+(drdp!J208)*'MSXY-TI3S'!$D208)</f>
        <v>0</v>
      </c>
      <c r="K208" s="21">
        <f>SUM(E$3:E207)+H208</f>
        <v>-0.30707501881317678</v>
      </c>
      <c r="L208" s="21">
        <f>SUM(F$3:F207)+I208</f>
        <v>0.20441209854121056</v>
      </c>
      <c r="M208" s="21">
        <f>SUM(G$3:G207)+J208</f>
        <v>0</v>
      </c>
      <c r="N208" s="21"/>
      <c r="O208" s="21"/>
      <c r="P208" s="21"/>
      <c r="Q208" s="19">
        <f t="shared" si="19"/>
        <v>9.4295067179112874E-2</v>
      </c>
      <c r="R208" s="19">
        <f t="shared" si="20"/>
        <v>4.1784306030021576E-2</v>
      </c>
      <c r="S208" s="19">
        <f t="shared" si="21"/>
        <v>0</v>
      </c>
      <c r="T208" s="19">
        <f t="shared" si="22"/>
        <v>-6.2769849005183176E-2</v>
      </c>
      <c r="U208" s="19">
        <f t="shared" si="23"/>
        <v>0</v>
      </c>
      <c r="V208" s="19">
        <f t="shared" si="24"/>
        <v>0</v>
      </c>
    </row>
    <row r="209" spans="1:22" x14ac:dyDescent="0.25">
      <c r="A209" s="26">
        <f>Wellpath!E209</f>
        <v>0</v>
      </c>
      <c r="B209" s="22">
        <v>0</v>
      </c>
      <c r="C209" s="22">
        <v>0</v>
      </c>
      <c r="D209" s="22">
        <f>(COS(Wellpath!$L209) * COS(Wellpath!$O209) * COS(Wellpath!$O209) - COS(Wellpath!$L209) * SIN(Wellpath!$O209) * SIN(Wellpath!$O209) - TAN(Dip) * SIN(Wellpath!$L209) * COS(Wellpath!$O209)) / 2</f>
        <v>0.5</v>
      </c>
      <c r="E209" s="20">
        <f>Model!$W$19*((drdp!B209+drdp!K209)*'MSXY-TI3S'!$B209+(drdp!E209+drdp!N209)*'MSXY-TI3S'!$C209+(drdp!H209+drdp!Q209)*'MSXY-TI3S'!$D209)</f>
        <v>0</v>
      </c>
      <c r="F209" s="20">
        <f>Model!$W$19*((drdp!C209+drdp!L209)*'MSXY-TI3S'!$B209+(drdp!F209+drdp!O209)*'MSXY-TI3S'!$C209+(drdp!I209+drdp!R209)*'MSXY-TI3S'!$D209)</f>
        <v>0</v>
      </c>
      <c r="G209" s="20">
        <f>Model!$W$19*((drdp!D209+drdp!M209)*'MSXY-TI3S'!$B209+(drdp!G209+drdp!P209)*'MSXY-TI3S'!$C209+(drdp!J209+drdp!S209)*'MSXY-TI3S'!$D209)</f>
        <v>0</v>
      </c>
      <c r="H209" s="18">
        <f>Model!$W$19*((drdp!B209)*'MSXY-TI3S'!$B209+(drdp!E209)*'MSXY-TI3S'!$C209+(drdp!H209)*'MSXY-TI3S'!$D209)</f>
        <v>0</v>
      </c>
      <c r="I209" s="18">
        <f>Model!$W$19*((drdp!C209)*'MSXY-TI3S'!$B209+(drdp!F209)*'MSXY-TI3S'!$C209+(drdp!I209)*'MSXY-TI3S'!$D209)</f>
        <v>0</v>
      </c>
      <c r="J209" s="18">
        <f>Model!$W$19*((drdp!D209)*'MSXY-TI3S'!$B209+(drdp!G209)*'MSXY-TI3S'!$C209+(drdp!J209)*'MSXY-TI3S'!$D209)</f>
        <v>0</v>
      </c>
      <c r="K209" s="21">
        <f>SUM(E$3:E208)+H209</f>
        <v>-0.30707501881317678</v>
      </c>
      <c r="L209" s="21">
        <f>SUM(F$3:F208)+I209</f>
        <v>0.20441209854121056</v>
      </c>
      <c r="M209" s="21">
        <f>SUM(G$3:G208)+J209</f>
        <v>0</v>
      </c>
      <c r="N209" s="21"/>
      <c r="O209" s="21"/>
      <c r="P209" s="21"/>
      <c r="Q209" s="19">
        <f t="shared" si="19"/>
        <v>9.4295067179112874E-2</v>
      </c>
      <c r="R209" s="19">
        <f t="shared" si="20"/>
        <v>4.1784306030021576E-2</v>
      </c>
      <c r="S209" s="19">
        <f t="shared" si="21"/>
        <v>0</v>
      </c>
      <c r="T209" s="19">
        <f t="shared" si="22"/>
        <v>-6.2769849005183176E-2</v>
      </c>
      <c r="U209" s="19">
        <f t="shared" si="23"/>
        <v>0</v>
      </c>
      <c r="V209" s="19">
        <f t="shared" si="24"/>
        <v>0</v>
      </c>
    </row>
    <row r="210" spans="1:22" x14ac:dyDescent="0.25">
      <c r="A210" s="26">
        <f>Wellpath!E210</f>
        <v>0</v>
      </c>
      <c r="B210" s="22">
        <v>0</v>
      </c>
      <c r="C210" s="22">
        <v>0</v>
      </c>
      <c r="D210" s="22">
        <f>(COS(Wellpath!$L210) * COS(Wellpath!$O210) * COS(Wellpath!$O210) - COS(Wellpath!$L210) * SIN(Wellpath!$O210) * SIN(Wellpath!$O210) - TAN(Dip) * SIN(Wellpath!$L210) * COS(Wellpath!$O210)) / 2</f>
        <v>0.5</v>
      </c>
      <c r="E210" s="20">
        <f>Model!$W$19*((drdp!B210+drdp!K210)*'MSXY-TI3S'!$B210+(drdp!E210+drdp!N210)*'MSXY-TI3S'!$C210+(drdp!H210+drdp!Q210)*'MSXY-TI3S'!$D210)</f>
        <v>0</v>
      </c>
      <c r="F210" s="20">
        <f>Model!$W$19*((drdp!C210+drdp!L210)*'MSXY-TI3S'!$B210+(drdp!F210+drdp!O210)*'MSXY-TI3S'!$C210+(drdp!I210+drdp!R210)*'MSXY-TI3S'!$D210)</f>
        <v>0</v>
      </c>
      <c r="G210" s="20">
        <f>Model!$W$19*((drdp!D210+drdp!M210)*'MSXY-TI3S'!$B210+(drdp!G210+drdp!P210)*'MSXY-TI3S'!$C210+(drdp!J210+drdp!S210)*'MSXY-TI3S'!$D210)</f>
        <v>0</v>
      </c>
      <c r="H210" s="18">
        <f>Model!$W$19*((drdp!B210)*'MSXY-TI3S'!$B210+(drdp!E210)*'MSXY-TI3S'!$C210+(drdp!H210)*'MSXY-TI3S'!$D210)</f>
        <v>0</v>
      </c>
      <c r="I210" s="18">
        <f>Model!$W$19*((drdp!C210)*'MSXY-TI3S'!$B210+(drdp!F210)*'MSXY-TI3S'!$C210+(drdp!I210)*'MSXY-TI3S'!$D210)</f>
        <v>0</v>
      </c>
      <c r="J210" s="18">
        <f>Model!$W$19*((drdp!D210)*'MSXY-TI3S'!$B210+(drdp!G210)*'MSXY-TI3S'!$C210+(drdp!J210)*'MSXY-TI3S'!$D210)</f>
        <v>0</v>
      </c>
      <c r="K210" s="21">
        <f>SUM(E$3:E209)+H210</f>
        <v>-0.30707501881317678</v>
      </c>
      <c r="L210" s="21">
        <f>SUM(F$3:F209)+I210</f>
        <v>0.20441209854121056</v>
      </c>
      <c r="M210" s="21">
        <f>SUM(G$3:G209)+J210</f>
        <v>0</v>
      </c>
      <c r="N210" s="21"/>
      <c r="O210" s="21"/>
      <c r="P210" s="21"/>
      <c r="Q210" s="19">
        <f t="shared" si="19"/>
        <v>9.4295067179112874E-2</v>
      </c>
      <c r="R210" s="19">
        <f t="shared" si="20"/>
        <v>4.1784306030021576E-2</v>
      </c>
      <c r="S210" s="19">
        <f t="shared" si="21"/>
        <v>0</v>
      </c>
      <c r="T210" s="19">
        <f t="shared" si="22"/>
        <v>-6.2769849005183176E-2</v>
      </c>
      <c r="U210" s="19">
        <f t="shared" si="23"/>
        <v>0</v>
      </c>
      <c r="V210" s="19">
        <f t="shared" si="24"/>
        <v>0</v>
      </c>
    </row>
    <row r="211" spans="1:22" x14ac:dyDescent="0.25">
      <c r="A211" s="26">
        <f>Wellpath!E211</f>
        <v>0</v>
      </c>
      <c r="B211" s="22">
        <v>0</v>
      </c>
      <c r="C211" s="22">
        <v>0</v>
      </c>
      <c r="D211" s="22">
        <f>(COS(Wellpath!$L211) * COS(Wellpath!$O211) * COS(Wellpath!$O211) - COS(Wellpath!$L211) * SIN(Wellpath!$O211) * SIN(Wellpath!$O211) - TAN(Dip) * SIN(Wellpath!$L211) * COS(Wellpath!$O211)) / 2</f>
        <v>0.5</v>
      </c>
      <c r="E211" s="20">
        <f>Model!$W$19*((drdp!B211+drdp!K211)*'MSXY-TI3S'!$B211+(drdp!E211+drdp!N211)*'MSXY-TI3S'!$C211+(drdp!H211+drdp!Q211)*'MSXY-TI3S'!$D211)</f>
        <v>0</v>
      </c>
      <c r="F211" s="20">
        <f>Model!$W$19*((drdp!C211+drdp!L211)*'MSXY-TI3S'!$B211+(drdp!F211+drdp!O211)*'MSXY-TI3S'!$C211+(drdp!I211+drdp!R211)*'MSXY-TI3S'!$D211)</f>
        <v>0</v>
      </c>
      <c r="G211" s="20">
        <f>Model!$W$19*((drdp!D211+drdp!M211)*'MSXY-TI3S'!$B211+(drdp!G211+drdp!P211)*'MSXY-TI3S'!$C211+(drdp!J211+drdp!S211)*'MSXY-TI3S'!$D211)</f>
        <v>0</v>
      </c>
      <c r="H211" s="18">
        <f>Model!$W$19*((drdp!B211)*'MSXY-TI3S'!$B211+(drdp!E211)*'MSXY-TI3S'!$C211+(drdp!H211)*'MSXY-TI3S'!$D211)</f>
        <v>0</v>
      </c>
      <c r="I211" s="18">
        <f>Model!$W$19*((drdp!C211)*'MSXY-TI3S'!$B211+(drdp!F211)*'MSXY-TI3S'!$C211+(drdp!I211)*'MSXY-TI3S'!$D211)</f>
        <v>0</v>
      </c>
      <c r="J211" s="18">
        <f>Model!$W$19*((drdp!D211)*'MSXY-TI3S'!$B211+(drdp!G211)*'MSXY-TI3S'!$C211+(drdp!J211)*'MSXY-TI3S'!$D211)</f>
        <v>0</v>
      </c>
      <c r="K211" s="21">
        <f>SUM(E$3:E210)+H211</f>
        <v>-0.30707501881317678</v>
      </c>
      <c r="L211" s="21">
        <f>SUM(F$3:F210)+I211</f>
        <v>0.20441209854121056</v>
      </c>
      <c r="M211" s="21">
        <f>SUM(G$3:G210)+J211</f>
        <v>0</v>
      </c>
      <c r="N211" s="21"/>
      <c r="O211" s="21"/>
      <c r="P211" s="21"/>
      <c r="Q211" s="19">
        <f t="shared" si="19"/>
        <v>9.4295067179112874E-2</v>
      </c>
      <c r="R211" s="19">
        <f t="shared" si="20"/>
        <v>4.1784306030021576E-2</v>
      </c>
      <c r="S211" s="19">
        <f t="shared" si="21"/>
        <v>0</v>
      </c>
      <c r="T211" s="19">
        <f t="shared" si="22"/>
        <v>-6.2769849005183176E-2</v>
      </c>
      <c r="U211" s="19">
        <f t="shared" si="23"/>
        <v>0</v>
      </c>
      <c r="V211" s="19">
        <f t="shared" si="24"/>
        <v>0</v>
      </c>
    </row>
    <row r="212" spans="1:22" x14ac:dyDescent="0.25">
      <c r="A212" s="26">
        <f>Wellpath!E212</f>
        <v>0</v>
      </c>
      <c r="B212" s="22">
        <v>0</v>
      </c>
      <c r="C212" s="22">
        <v>0</v>
      </c>
      <c r="D212" s="22">
        <f>(COS(Wellpath!$L212) * COS(Wellpath!$O212) * COS(Wellpath!$O212) - COS(Wellpath!$L212) * SIN(Wellpath!$O212) * SIN(Wellpath!$O212) - TAN(Dip) * SIN(Wellpath!$L212) * COS(Wellpath!$O212)) / 2</f>
        <v>0.5</v>
      </c>
      <c r="E212" s="20">
        <f>Model!$W$19*((drdp!B212+drdp!K212)*'MSXY-TI3S'!$B212+(drdp!E212+drdp!N212)*'MSXY-TI3S'!$C212+(drdp!H212+drdp!Q212)*'MSXY-TI3S'!$D212)</f>
        <v>0</v>
      </c>
      <c r="F212" s="20">
        <f>Model!$W$19*((drdp!C212+drdp!L212)*'MSXY-TI3S'!$B212+(drdp!F212+drdp!O212)*'MSXY-TI3S'!$C212+(drdp!I212+drdp!R212)*'MSXY-TI3S'!$D212)</f>
        <v>0</v>
      </c>
      <c r="G212" s="20">
        <f>Model!$W$19*((drdp!D212+drdp!M212)*'MSXY-TI3S'!$B212+(drdp!G212+drdp!P212)*'MSXY-TI3S'!$C212+(drdp!J212+drdp!S212)*'MSXY-TI3S'!$D212)</f>
        <v>0</v>
      </c>
      <c r="H212" s="18">
        <f>Model!$W$19*((drdp!B212)*'MSXY-TI3S'!$B212+(drdp!E212)*'MSXY-TI3S'!$C212+(drdp!H212)*'MSXY-TI3S'!$D212)</f>
        <v>0</v>
      </c>
      <c r="I212" s="18">
        <f>Model!$W$19*((drdp!C212)*'MSXY-TI3S'!$B212+(drdp!F212)*'MSXY-TI3S'!$C212+(drdp!I212)*'MSXY-TI3S'!$D212)</f>
        <v>0</v>
      </c>
      <c r="J212" s="18">
        <f>Model!$W$19*((drdp!D212)*'MSXY-TI3S'!$B212+(drdp!G212)*'MSXY-TI3S'!$C212+(drdp!J212)*'MSXY-TI3S'!$D212)</f>
        <v>0</v>
      </c>
      <c r="K212" s="21">
        <f>SUM(E$3:E211)+H212</f>
        <v>-0.30707501881317678</v>
      </c>
      <c r="L212" s="21">
        <f>SUM(F$3:F211)+I212</f>
        <v>0.20441209854121056</v>
      </c>
      <c r="M212" s="21">
        <f>SUM(G$3:G211)+J212</f>
        <v>0</v>
      </c>
      <c r="N212" s="21"/>
      <c r="O212" s="21"/>
      <c r="P212" s="21"/>
      <c r="Q212" s="19">
        <f t="shared" si="19"/>
        <v>9.4295067179112874E-2</v>
      </c>
      <c r="R212" s="19">
        <f t="shared" si="20"/>
        <v>4.1784306030021576E-2</v>
      </c>
      <c r="S212" s="19">
        <f t="shared" si="21"/>
        <v>0</v>
      </c>
      <c r="T212" s="19">
        <f t="shared" si="22"/>
        <v>-6.2769849005183176E-2</v>
      </c>
      <c r="U212" s="19">
        <f t="shared" si="23"/>
        <v>0</v>
      </c>
      <c r="V212" s="19">
        <f t="shared" si="24"/>
        <v>0</v>
      </c>
    </row>
    <row r="213" spans="1:22" x14ac:dyDescent="0.25">
      <c r="A213" s="26">
        <f>Wellpath!E213</f>
        <v>0</v>
      </c>
      <c r="B213" s="22">
        <v>0</v>
      </c>
      <c r="C213" s="22">
        <v>0</v>
      </c>
      <c r="D213" s="22">
        <f>(COS(Wellpath!$L213) * COS(Wellpath!$O213) * COS(Wellpath!$O213) - COS(Wellpath!$L213) * SIN(Wellpath!$O213) * SIN(Wellpath!$O213) - TAN(Dip) * SIN(Wellpath!$L213) * COS(Wellpath!$O213)) / 2</f>
        <v>0.5</v>
      </c>
      <c r="E213" s="20">
        <f>Model!$W$19*((drdp!B213+drdp!K213)*'MSXY-TI3S'!$B213+(drdp!E213+drdp!N213)*'MSXY-TI3S'!$C213+(drdp!H213+drdp!Q213)*'MSXY-TI3S'!$D213)</f>
        <v>0</v>
      </c>
      <c r="F213" s="20">
        <f>Model!$W$19*((drdp!C213+drdp!L213)*'MSXY-TI3S'!$B213+(drdp!F213+drdp!O213)*'MSXY-TI3S'!$C213+(drdp!I213+drdp!R213)*'MSXY-TI3S'!$D213)</f>
        <v>0</v>
      </c>
      <c r="G213" s="20">
        <f>Model!$W$19*((drdp!D213+drdp!M213)*'MSXY-TI3S'!$B213+(drdp!G213+drdp!P213)*'MSXY-TI3S'!$C213+(drdp!J213+drdp!S213)*'MSXY-TI3S'!$D213)</f>
        <v>0</v>
      </c>
      <c r="H213" s="18">
        <f>Model!$W$19*((drdp!B213)*'MSXY-TI3S'!$B213+(drdp!E213)*'MSXY-TI3S'!$C213+(drdp!H213)*'MSXY-TI3S'!$D213)</f>
        <v>0</v>
      </c>
      <c r="I213" s="18">
        <f>Model!$W$19*((drdp!C213)*'MSXY-TI3S'!$B213+(drdp!F213)*'MSXY-TI3S'!$C213+(drdp!I213)*'MSXY-TI3S'!$D213)</f>
        <v>0</v>
      </c>
      <c r="J213" s="18">
        <f>Model!$W$19*((drdp!D213)*'MSXY-TI3S'!$B213+(drdp!G213)*'MSXY-TI3S'!$C213+(drdp!J213)*'MSXY-TI3S'!$D213)</f>
        <v>0</v>
      </c>
      <c r="K213" s="21">
        <f>SUM(E$3:E212)+H213</f>
        <v>-0.30707501881317678</v>
      </c>
      <c r="L213" s="21">
        <f>SUM(F$3:F212)+I213</f>
        <v>0.20441209854121056</v>
      </c>
      <c r="M213" s="21">
        <f>SUM(G$3:G212)+J213</f>
        <v>0</v>
      </c>
      <c r="N213" s="21"/>
      <c r="O213" s="21"/>
      <c r="P213" s="21"/>
      <c r="Q213" s="19">
        <f t="shared" si="19"/>
        <v>9.4295067179112874E-2</v>
      </c>
      <c r="R213" s="19">
        <f t="shared" si="20"/>
        <v>4.1784306030021576E-2</v>
      </c>
      <c r="S213" s="19">
        <f t="shared" si="21"/>
        <v>0</v>
      </c>
      <c r="T213" s="19">
        <f t="shared" si="22"/>
        <v>-6.2769849005183176E-2</v>
      </c>
      <c r="U213" s="19">
        <f t="shared" si="23"/>
        <v>0</v>
      </c>
      <c r="V213" s="19">
        <f t="shared" si="24"/>
        <v>0</v>
      </c>
    </row>
    <row r="214" spans="1:22" x14ac:dyDescent="0.25">
      <c r="A214" s="26">
        <f>Wellpath!E214</f>
        <v>0</v>
      </c>
      <c r="B214" s="22">
        <v>0</v>
      </c>
      <c r="C214" s="22">
        <v>0</v>
      </c>
      <c r="D214" s="22">
        <f>(COS(Wellpath!$L214) * COS(Wellpath!$O214) * COS(Wellpath!$O214) - COS(Wellpath!$L214) * SIN(Wellpath!$O214) * SIN(Wellpath!$O214) - TAN(Dip) * SIN(Wellpath!$L214) * COS(Wellpath!$O214)) / 2</f>
        <v>0.5</v>
      </c>
      <c r="E214" s="20">
        <f>Model!$W$19*((drdp!B214+drdp!K214)*'MSXY-TI3S'!$B214+(drdp!E214+drdp!N214)*'MSXY-TI3S'!$C214+(drdp!H214+drdp!Q214)*'MSXY-TI3S'!$D214)</f>
        <v>0</v>
      </c>
      <c r="F214" s="20">
        <f>Model!$W$19*((drdp!C214+drdp!L214)*'MSXY-TI3S'!$B214+(drdp!F214+drdp!O214)*'MSXY-TI3S'!$C214+(drdp!I214+drdp!R214)*'MSXY-TI3S'!$D214)</f>
        <v>0</v>
      </c>
      <c r="G214" s="20">
        <f>Model!$W$19*((drdp!D214+drdp!M214)*'MSXY-TI3S'!$B214+(drdp!G214+drdp!P214)*'MSXY-TI3S'!$C214+(drdp!J214+drdp!S214)*'MSXY-TI3S'!$D214)</f>
        <v>0</v>
      </c>
      <c r="H214" s="18">
        <f>Model!$W$19*((drdp!B214)*'MSXY-TI3S'!$B214+(drdp!E214)*'MSXY-TI3S'!$C214+(drdp!H214)*'MSXY-TI3S'!$D214)</f>
        <v>0</v>
      </c>
      <c r="I214" s="18">
        <f>Model!$W$19*((drdp!C214)*'MSXY-TI3S'!$B214+(drdp!F214)*'MSXY-TI3S'!$C214+(drdp!I214)*'MSXY-TI3S'!$D214)</f>
        <v>0</v>
      </c>
      <c r="J214" s="18">
        <f>Model!$W$19*((drdp!D214)*'MSXY-TI3S'!$B214+(drdp!G214)*'MSXY-TI3S'!$C214+(drdp!J214)*'MSXY-TI3S'!$D214)</f>
        <v>0</v>
      </c>
      <c r="K214" s="21">
        <f>SUM(E$3:E213)+H214</f>
        <v>-0.30707501881317678</v>
      </c>
      <c r="L214" s="21">
        <f>SUM(F$3:F213)+I214</f>
        <v>0.20441209854121056</v>
      </c>
      <c r="M214" s="21">
        <f>SUM(G$3:G213)+J214</f>
        <v>0</v>
      </c>
      <c r="N214" s="21"/>
      <c r="O214" s="21"/>
      <c r="P214" s="21"/>
      <c r="Q214" s="19">
        <f t="shared" si="19"/>
        <v>9.4295067179112874E-2</v>
      </c>
      <c r="R214" s="19">
        <f t="shared" si="20"/>
        <v>4.1784306030021576E-2</v>
      </c>
      <c r="S214" s="19">
        <f t="shared" si="21"/>
        <v>0</v>
      </c>
      <c r="T214" s="19">
        <f t="shared" si="22"/>
        <v>-6.2769849005183176E-2</v>
      </c>
      <c r="U214" s="19">
        <f t="shared" si="23"/>
        <v>0</v>
      </c>
      <c r="V214" s="19">
        <f t="shared" si="24"/>
        <v>0</v>
      </c>
    </row>
    <row r="215" spans="1:22" x14ac:dyDescent="0.25">
      <c r="A215" s="26">
        <f>Wellpath!E215</f>
        <v>0</v>
      </c>
      <c r="B215" s="22">
        <v>0</v>
      </c>
      <c r="C215" s="22">
        <v>0</v>
      </c>
      <c r="D215" s="22">
        <f>(COS(Wellpath!$L215) * COS(Wellpath!$O215) * COS(Wellpath!$O215) - COS(Wellpath!$L215) * SIN(Wellpath!$O215) * SIN(Wellpath!$O215) - TAN(Dip) * SIN(Wellpath!$L215) * COS(Wellpath!$O215)) / 2</f>
        <v>0.5</v>
      </c>
      <c r="E215" s="20">
        <f>Model!$W$19*((drdp!B215+drdp!K215)*'MSXY-TI3S'!$B215+(drdp!E215+drdp!N215)*'MSXY-TI3S'!$C215+(drdp!H215+drdp!Q215)*'MSXY-TI3S'!$D215)</f>
        <v>0</v>
      </c>
      <c r="F215" s="20">
        <f>Model!$W$19*((drdp!C215+drdp!L215)*'MSXY-TI3S'!$B215+(drdp!F215+drdp!O215)*'MSXY-TI3S'!$C215+(drdp!I215+drdp!R215)*'MSXY-TI3S'!$D215)</f>
        <v>0</v>
      </c>
      <c r="G215" s="20">
        <f>Model!$W$19*((drdp!D215+drdp!M215)*'MSXY-TI3S'!$B215+(drdp!G215+drdp!P215)*'MSXY-TI3S'!$C215+(drdp!J215+drdp!S215)*'MSXY-TI3S'!$D215)</f>
        <v>0</v>
      </c>
      <c r="H215" s="18">
        <f>Model!$W$19*((drdp!B215)*'MSXY-TI3S'!$B215+(drdp!E215)*'MSXY-TI3S'!$C215+(drdp!H215)*'MSXY-TI3S'!$D215)</f>
        <v>0</v>
      </c>
      <c r="I215" s="18">
        <f>Model!$W$19*((drdp!C215)*'MSXY-TI3S'!$B215+(drdp!F215)*'MSXY-TI3S'!$C215+(drdp!I215)*'MSXY-TI3S'!$D215)</f>
        <v>0</v>
      </c>
      <c r="J215" s="18">
        <f>Model!$W$19*((drdp!D215)*'MSXY-TI3S'!$B215+(drdp!G215)*'MSXY-TI3S'!$C215+(drdp!J215)*'MSXY-TI3S'!$D215)</f>
        <v>0</v>
      </c>
      <c r="K215" s="21">
        <f>SUM(E$3:E214)+H215</f>
        <v>-0.30707501881317678</v>
      </c>
      <c r="L215" s="21">
        <f>SUM(F$3:F214)+I215</f>
        <v>0.20441209854121056</v>
      </c>
      <c r="M215" s="21">
        <f>SUM(G$3:G214)+J215</f>
        <v>0</v>
      </c>
      <c r="N215" s="21"/>
      <c r="O215" s="21"/>
      <c r="P215" s="21"/>
      <c r="Q215" s="19">
        <f t="shared" si="19"/>
        <v>9.4295067179112874E-2</v>
      </c>
      <c r="R215" s="19">
        <f t="shared" si="20"/>
        <v>4.1784306030021576E-2</v>
      </c>
      <c r="S215" s="19">
        <f t="shared" si="21"/>
        <v>0</v>
      </c>
      <c r="T215" s="19">
        <f t="shared" si="22"/>
        <v>-6.2769849005183176E-2</v>
      </c>
      <c r="U215" s="19">
        <f t="shared" si="23"/>
        <v>0</v>
      </c>
      <c r="V215" s="19">
        <f t="shared" si="24"/>
        <v>0</v>
      </c>
    </row>
    <row r="216" spans="1:22" x14ac:dyDescent="0.25">
      <c r="A216" s="26">
        <f>Wellpath!E216</f>
        <v>0</v>
      </c>
      <c r="B216" s="22">
        <v>0</v>
      </c>
      <c r="C216" s="22">
        <v>0</v>
      </c>
      <c r="D216" s="22">
        <f>(COS(Wellpath!$L216) * COS(Wellpath!$O216) * COS(Wellpath!$O216) - COS(Wellpath!$L216) * SIN(Wellpath!$O216) * SIN(Wellpath!$O216) - TAN(Dip) * SIN(Wellpath!$L216) * COS(Wellpath!$O216)) / 2</f>
        <v>0.5</v>
      </c>
      <c r="E216" s="20">
        <f>Model!$W$19*((drdp!B216+drdp!K216)*'MSXY-TI3S'!$B216+(drdp!E216+drdp!N216)*'MSXY-TI3S'!$C216+(drdp!H216+drdp!Q216)*'MSXY-TI3S'!$D216)</f>
        <v>0</v>
      </c>
      <c r="F216" s="20">
        <f>Model!$W$19*((drdp!C216+drdp!L216)*'MSXY-TI3S'!$B216+(drdp!F216+drdp!O216)*'MSXY-TI3S'!$C216+(drdp!I216+drdp!R216)*'MSXY-TI3S'!$D216)</f>
        <v>0</v>
      </c>
      <c r="G216" s="20">
        <f>Model!$W$19*((drdp!D216+drdp!M216)*'MSXY-TI3S'!$B216+(drdp!G216+drdp!P216)*'MSXY-TI3S'!$C216+(drdp!J216+drdp!S216)*'MSXY-TI3S'!$D216)</f>
        <v>0</v>
      </c>
      <c r="H216" s="18">
        <f>Model!$W$19*((drdp!B216)*'MSXY-TI3S'!$B216+(drdp!E216)*'MSXY-TI3S'!$C216+(drdp!H216)*'MSXY-TI3S'!$D216)</f>
        <v>0</v>
      </c>
      <c r="I216" s="18">
        <f>Model!$W$19*((drdp!C216)*'MSXY-TI3S'!$B216+(drdp!F216)*'MSXY-TI3S'!$C216+(drdp!I216)*'MSXY-TI3S'!$D216)</f>
        <v>0</v>
      </c>
      <c r="J216" s="18">
        <f>Model!$W$19*((drdp!D216)*'MSXY-TI3S'!$B216+(drdp!G216)*'MSXY-TI3S'!$C216+(drdp!J216)*'MSXY-TI3S'!$D216)</f>
        <v>0</v>
      </c>
      <c r="K216" s="21">
        <f>SUM(E$3:E215)+H216</f>
        <v>-0.30707501881317678</v>
      </c>
      <c r="L216" s="21">
        <f>SUM(F$3:F215)+I216</f>
        <v>0.20441209854121056</v>
      </c>
      <c r="M216" s="21">
        <f>SUM(G$3:G215)+J216</f>
        <v>0</v>
      </c>
      <c r="N216" s="21"/>
      <c r="O216" s="21"/>
      <c r="P216" s="21"/>
      <c r="Q216" s="19">
        <f t="shared" si="19"/>
        <v>9.4295067179112874E-2</v>
      </c>
      <c r="R216" s="19">
        <f t="shared" si="20"/>
        <v>4.1784306030021576E-2</v>
      </c>
      <c r="S216" s="19">
        <f t="shared" si="21"/>
        <v>0</v>
      </c>
      <c r="T216" s="19">
        <f t="shared" si="22"/>
        <v>-6.2769849005183176E-2</v>
      </c>
      <c r="U216" s="19">
        <f t="shared" si="23"/>
        <v>0</v>
      </c>
      <c r="V216" s="19">
        <f t="shared" si="24"/>
        <v>0</v>
      </c>
    </row>
    <row r="217" spans="1:22" x14ac:dyDescent="0.25">
      <c r="A217" s="26">
        <f>Wellpath!E217</f>
        <v>0</v>
      </c>
      <c r="B217" s="22">
        <v>0</v>
      </c>
      <c r="C217" s="22">
        <v>0</v>
      </c>
      <c r="D217" s="22">
        <f>(COS(Wellpath!$L217) * COS(Wellpath!$O217) * COS(Wellpath!$O217) - COS(Wellpath!$L217) * SIN(Wellpath!$O217) * SIN(Wellpath!$O217) - TAN(Dip) * SIN(Wellpath!$L217) * COS(Wellpath!$O217)) / 2</f>
        <v>0.5</v>
      </c>
      <c r="E217" s="20">
        <f>Model!$W$19*((drdp!B217+drdp!K217)*'MSXY-TI3S'!$B217+(drdp!E217+drdp!N217)*'MSXY-TI3S'!$C217+(drdp!H217+drdp!Q217)*'MSXY-TI3S'!$D217)</f>
        <v>0</v>
      </c>
      <c r="F217" s="20">
        <f>Model!$W$19*((drdp!C217+drdp!L217)*'MSXY-TI3S'!$B217+(drdp!F217+drdp!O217)*'MSXY-TI3S'!$C217+(drdp!I217+drdp!R217)*'MSXY-TI3S'!$D217)</f>
        <v>0</v>
      </c>
      <c r="G217" s="20">
        <f>Model!$W$19*((drdp!D217+drdp!M217)*'MSXY-TI3S'!$B217+(drdp!G217+drdp!P217)*'MSXY-TI3S'!$C217+(drdp!J217+drdp!S217)*'MSXY-TI3S'!$D217)</f>
        <v>0</v>
      </c>
      <c r="H217" s="18">
        <f>Model!$W$19*((drdp!B217)*'MSXY-TI3S'!$B217+(drdp!E217)*'MSXY-TI3S'!$C217+(drdp!H217)*'MSXY-TI3S'!$D217)</f>
        <v>0</v>
      </c>
      <c r="I217" s="18">
        <f>Model!$W$19*((drdp!C217)*'MSXY-TI3S'!$B217+(drdp!F217)*'MSXY-TI3S'!$C217+(drdp!I217)*'MSXY-TI3S'!$D217)</f>
        <v>0</v>
      </c>
      <c r="J217" s="18">
        <f>Model!$W$19*((drdp!D217)*'MSXY-TI3S'!$B217+(drdp!G217)*'MSXY-TI3S'!$C217+(drdp!J217)*'MSXY-TI3S'!$D217)</f>
        <v>0</v>
      </c>
      <c r="K217" s="21">
        <f>SUM(E$3:E216)+H217</f>
        <v>-0.30707501881317678</v>
      </c>
      <c r="L217" s="21">
        <f>SUM(F$3:F216)+I217</f>
        <v>0.20441209854121056</v>
      </c>
      <c r="M217" s="21">
        <f>SUM(G$3:G216)+J217</f>
        <v>0</v>
      </c>
      <c r="N217" s="21"/>
      <c r="O217" s="21"/>
      <c r="P217" s="21"/>
      <c r="Q217" s="19">
        <f t="shared" si="19"/>
        <v>9.4295067179112874E-2</v>
      </c>
      <c r="R217" s="19">
        <f t="shared" si="20"/>
        <v>4.1784306030021576E-2</v>
      </c>
      <c r="S217" s="19">
        <f t="shared" si="21"/>
        <v>0</v>
      </c>
      <c r="T217" s="19">
        <f t="shared" si="22"/>
        <v>-6.2769849005183176E-2</v>
      </c>
      <c r="U217" s="19">
        <f t="shared" si="23"/>
        <v>0</v>
      </c>
      <c r="V217" s="19">
        <f t="shared" si="24"/>
        <v>0</v>
      </c>
    </row>
    <row r="218" spans="1:22" x14ac:dyDescent="0.25">
      <c r="A218" s="26">
        <f>Wellpath!E218</f>
        <v>0</v>
      </c>
      <c r="B218" s="22">
        <v>0</v>
      </c>
      <c r="C218" s="22">
        <v>0</v>
      </c>
      <c r="D218" s="22">
        <f>(COS(Wellpath!$L218) * COS(Wellpath!$O218) * COS(Wellpath!$O218) - COS(Wellpath!$L218) * SIN(Wellpath!$O218) * SIN(Wellpath!$O218) - TAN(Dip) * SIN(Wellpath!$L218) * COS(Wellpath!$O218)) / 2</f>
        <v>0.5</v>
      </c>
      <c r="E218" s="20">
        <f>Model!$W$19*((drdp!B218+drdp!K218)*'MSXY-TI3S'!$B218+(drdp!E218+drdp!N218)*'MSXY-TI3S'!$C218+(drdp!H218+drdp!Q218)*'MSXY-TI3S'!$D218)</f>
        <v>0</v>
      </c>
      <c r="F218" s="20">
        <f>Model!$W$19*((drdp!C218+drdp!L218)*'MSXY-TI3S'!$B218+(drdp!F218+drdp!O218)*'MSXY-TI3S'!$C218+(drdp!I218+drdp!R218)*'MSXY-TI3S'!$D218)</f>
        <v>0</v>
      </c>
      <c r="G218" s="20">
        <f>Model!$W$19*((drdp!D218+drdp!M218)*'MSXY-TI3S'!$B218+(drdp!G218+drdp!P218)*'MSXY-TI3S'!$C218+(drdp!J218+drdp!S218)*'MSXY-TI3S'!$D218)</f>
        <v>0</v>
      </c>
      <c r="H218" s="18">
        <f>Model!$W$19*((drdp!B218)*'MSXY-TI3S'!$B218+(drdp!E218)*'MSXY-TI3S'!$C218+(drdp!H218)*'MSXY-TI3S'!$D218)</f>
        <v>0</v>
      </c>
      <c r="I218" s="18">
        <f>Model!$W$19*((drdp!C218)*'MSXY-TI3S'!$B218+(drdp!F218)*'MSXY-TI3S'!$C218+(drdp!I218)*'MSXY-TI3S'!$D218)</f>
        <v>0</v>
      </c>
      <c r="J218" s="18">
        <f>Model!$W$19*((drdp!D218)*'MSXY-TI3S'!$B218+(drdp!G218)*'MSXY-TI3S'!$C218+(drdp!J218)*'MSXY-TI3S'!$D218)</f>
        <v>0</v>
      </c>
      <c r="K218" s="21">
        <f>SUM(E$3:E217)+H218</f>
        <v>-0.30707501881317678</v>
      </c>
      <c r="L218" s="21">
        <f>SUM(F$3:F217)+I218</f>
        <v>0.20441209854121056</v>
      </c>
      <c r="M218" s="21">
        <f>SUM(G$3:G217)+J218</f>
        <v>0</v>
      </c>
      <c r="N218" s="21"/>
      <c r="O218" s="21"/>
      <c r="P218" s="21"/>
      <c r="Q218" s="19">
        <f t="shared" si="19"/>
        <v>9.4295067179112874E-2</v>
      </c>
      <c r="R218" s="19">
        <f t="shared" si="20"/>
        <v>4.1784306030021576E-2</v>
      </c>
      <c r="S218" s="19">
        <f t="shared" si="21"/>
        <v>0</v>
      </c>
      <c r="T218" s="19">
        <f t="shared" si="22"/>
        <v>-6.2769849005183176E-2</v>
      </c>
      <c r="U218" s="19">
        <f t="shared" si="23"/>
        <v>0</v>
      </c>
      <c r="V218" s="19">
        <f t="shared" si="24"/>
        <v>0</v>
      </c>
    </row>
    <row r="219" spans="1:22" x14ac:dyDescent="0.25">
      <c r="A219" s="26">
        <f>Wellpath!E219</f>
        <v>0</v>
      </c>
      <c r="B219" s="22">
        <v>0</v>
      </c>
      <c r="C219" s="22">
        <v>0</v>
      </c>
      <c r="D219" s="22">
        <f>(COS(Wellpath!$L219) * COS(Wellpath!$O219) * COS(Wellpath!$O219) - COS(Wellpath!$L219) * SIN(Wellpath!$O219) * SIN(Wellpath!$O219) - TAN(Dip) * SIN(Wellpath!$L219) * COS(Wellpath!$O219)) / 2</f>
        <v>0.5</v>
      </c>
      <c r="E219" s="20">
        <f>Model!$W$19*((drdp!B219+drdp!K219)*'MSXY-TI3S'!$B219+(drdp!E219+drdp!N219)*'MSXY-TI3S'!$C219+(drdp!H219+drdp!Q219)*'MSXY-TI3S'!$D219)</f>
        <v>0</v>
      </c>
      <c r="F219" s="20">
        <f>Model!$W$19*((drdp!C219+drdp!L219)*'MSXY-TI3S'!$B219+(drdp!F219+drdp!O219)*'MSXY-TI3S'!$C219+(drdp!I219+drdp!R219)*'MSXY-TI3S'!$D219)</f>
        <v>0</v>
      </c>
      <c r="G219" s="20">
        <f>Model!$W$19*((drdp!D219+drdp!M219)*'MSXY-TI3S'!$B219+(drdp!G219+drdp!P219)*'MSXY-TI3S'!$C219+(drdp!J219+drdp!S219)*'MSXY-TI3S'!$D219)</f>
        <v>0</v>
      </c>
      <c r="H219" s="18">
        <f>Model!$W$19*((drdp!B219)*'MSXY-TI3S'!$B219+(drdp!E219)*'MSXY-TI3S'!$C219+(drdp!H219)*'MSXY-TI3S'!$D219)</f>
        <v>0</v>
      </c>
      <c r="I219" s="18">
        <f>Model!$W$19*((drdp!C219)*'MSXY-TI3S'!$B219+(drdp!F219)*'MSXY-TI3S'!$C219+(drdp!I219)*'MSXY-TI3S'!$D219)</f>
        <v>0</v>
      </c>
      <c r="J219" s="18">
        <f>Model!$W$19*((drdp!D219)*'MSXY-TI3S'!$B219+(drdp!G219)*'MSXY-TI3S'!$C219+(drdp!J219)*'MSXY-TI3S'!$D219)</f>
        <v>0</v>
      </c>
      <c r="K219" s="21">
        <f>SUM(E$3:E218)+H219</f>
        <v>-0.30707501881317678</v>
      </c>
      <c r="L219" s="21">
        <f>SUM(F$3:F218)+I219</f>
        <v>0.20441209854121056</v>
      </c>
      <c r="M219" s="21">
        <f>SUM(G$3:G218)+J219</f>
        <v>0</v>
      </c>
      <c r="N219" s="21"/>
      <c r="O219" s="21"/>
      <c r="P219" s="21"/>
      <c r="Q219" s="19">
        <f t="shared" si="19"/>
        <v>9.4295067179112874E-2</v>
      </c>
      <c r="R219" s="19">
        <f t="shared" si="20"/>
        <v>4.1784306030021576E-2</v>
      </c>
      <c r="S219" s="19">
        <f t="shared" si="21"/>
        <v>0</v>
      </c>
      <c r="T219" s="19">
        <f t="shared" si="22"/>
        <v>-6.2769849005183176E-2</v>
      </c>
      <c r="U219" s="19">
        <f t="shared" si="23"/>
        <v>0</v>
      </c>
      <c r="V219" s="19">
        <f t="shared" si="24"/>
        <v>0</v>
      </c>
    </row>
    <row r="220" spans="1:22" x14ac:dyDescent="0.25">
      <c r="A220" s="26">
        <f>Wellpath!E220</f>
        <v>0</v>
      </c>
      <c r="B220" s="22">
        <v>0</v>
      </c>
      <c r="C220" s="22">
        <v>0</v>
      </c>
      <c r="D220" s="22">
        <f>(COS(Wellpath!$L220) * COS(Wellpath!$O220) * COS(Wellpath!$O220) - COS(Wellpath!$L220) * SIN(Wellpath!$O220) * SIN(Wellpath!$O220) - TAN(Dip) * SIN(Wellpath!$L220) * COS(Wellpath!$O220)) / 2</f>
        <v>0.5</v>
      </c>
      <c r="E220" s="20">
        <f>Model!$W$19*((drdp!B220+drdp!K220)*'MSXY-TI3S'!$B220+(drdp!E220+drdp!N220)*'MSXY-TI3S'!$C220+(drdp!H220+drdp!Q220)*'MSXY-TI3S'!$D220)</f>
        <v>0</v>
      </c>
      <c r="F220" s="20">
        <f>Model!$W$19*((drdp!C220+drdp!L220)*'MSXY-TI3S'!$B220+(drdp!F220+drdp!O220)*'MSXY-TI3S'!$C220+(drdp!I220+drdp!R220)*'MSXY-TI3S'!$D220)</f>
        <v>0</v>
      </c>
      <c r="G220" s="20">
        <f>Model!$W$19*((drdp!D220+drdp!M220)*'MSXY-TI3S'!$B220+(drdp!G220+drdp!P220)*'MSXY-TI3S'!$C220+(drdp!J220+drdp!S220)*'MSXY-TI3S'!$D220)</f>
        <v>0</v>
      </c>
      <c r="H220" s="18">
        <f>Model!$W$19*((drdp!B220)*'MSXY-TI3S'!$B220+(drdp!E220)*'MSXY-TI3S'!$C220+(drdp!H220)*'MSXY-TI3S'!$D220)</f>
        <v>0</v>
      </c>
      <c r="I220" s="18">
        <f>Model!$W$19*((drdp!C220)*'MSXY-TI3S'!$B220+(drdp!F220)*'MSXY-TI3S'!$C220+(drdp!I220)*'MSXY-TI3S'!$D220)</f>
        <v>0</v>
      </c>
      <c r="J220" s="18">
        <f>Model!$W$19*((drdp!D220)*'MSXY-TI3S'!$B220+(drdp!G220)*'MSXY-TI3S'!$C220+(drdp!J220)*'MSXY-TI3S'!$D220)</f>
        <v>0</v>
      </c>
      <c r="K220" s="21">
        <f>SUM(E$3:E219)+H220</f>
        <v>-0.30707501881317678</v>
      </c>
      <c r="L220" s="21">
        <f>SUM(F$3:F219)+I220</f>
        <v>0.20441209854121056</v>
      </c>
      <c r="M220" s="21">
        <f>SUM(G$3:G219)+J220</f>
        <v>0</v>
      </c>
      <c r="N220" s="21"/>
      <c r="O220" s="21"/>
      <c r="P220" s="21"/>
      <c r="Q220" s="19">
        <f t="shared" si="19"/>
        <v>9.4295067179112874E-2</v>
      </c>
      <c r="R220" s="19">
        <f t="shared" si="20"/>
        <v>4.1784306030021576E-2</v>
      </c>
      <c r="S220" s="19">
        <f t="shared" si="21"/>
        <v>0</v>
      </c>
      <c r="T220" s="19">
        <f t="shared" si="22"/>
        <v>-6.2769849005183176E-2</v>
      </c>
      <c r="U220" s="19">
        <f t="shared" si="23"/>
        <v>0</v>
      </c>
      <c r="V220" s="19">
        <f t="shared" si="24"/>
        <v>0</v>
      </c>
    </row>
    <row r="221" spans="1:22" x14ac:dyDescent="0.25">
      <c r="A221" s="26">
        <f>Wellpath!E221</f>
        <v>0</v>
      </c>
      <c r="B221" s="22">
        <v>0</v>
      </c>
      <c r="C221" s="22">
        <v>0</v>
      </c>
      <c r="D221" s="22">
        <f>(COS(Wellpath!$L221) * COS(Wellpath!$O221) * COS(Wellpath!$O221) - COS(Wellpath!$L221) * SIN(Wellpath!$O221) * SIN(Wellpath!$O221) - TAN(Dip) * SIN(Wellpath!$L221) * COS(Wellpath!$O221)) / 2</f>
        <v>0.5</v>
      </c>
      <c r="E221" s="20">
        <f>Model!$W$19*((drdp!B221+drdp!K221)*'MSXY-TI3S'!$B221+(drdp!E221+drdp!N221)*'MSXY-TI3S'!$C221+(drdp!H221+drdp!Q221)*'MSXY-TI3S'!$D221)</f>
        <v>0</v>
      </c>
      <c r="F221" s="20">
        <f>Model!$W$19*((drdp!C221+drdp!L221)*'MSXY-TI3S'!$B221+(drdp!F221+drdp!O221)*'MSXY-TI3S'!$C221+(drdp!I221+drdp!R221)*'MSXY-TI3S'!$D221)</f>
        <v>0</v>
      </c>
      <c r="G221" s="20">
        <f>Model!$W$19*((drdp!D221+drdp!M221)*'MSXY-TI3S'!$B221+(drdp!G221+drdp!P221)*'MSXY-TI3S'!$C221+(drdp!J221+drdp!S221)*'MSXY-TI3S'!$D221)</f>
        <v>0</v>
      </c>
      <c r="H221" s="18">
        <f>Model!$W$19*((drdp!B221)*'MSXY-TI3S'!$B221+(drdp!E221)*'MSXY-TI3S'!$C221+(drdp!H221)*'MSXY-TI3S'!$D221)</f>
        <v>0</v>
      </c>
      <c r="I221" s="18">
        <f>Model!$W$19*((drdp!C221)*'MSXY-TI3S'!$B221+(drdp!F221)*'MSXY-TI3S'!$C221+(drdp!I221)*'MSXY-TI3S'!$D221)</f>
        <v>0</v>
      </c>
      <c r="J221" s="18">
        <f>Model!$W$19*((drdp!D221)*'MSXY-TI3S'!$B221+(drdp!G221)*'MSXY-TI3S'!$C221+(drdp!J221)*'MSXY-TI3S'!$D221)</f>
        <v>0</v>
      </c>
      <c r="K221" s="21">
        <f>SUM(E$3:E220)+H221</f>
        <v>-0.30707501881317678</v>
      </c>
      <c r="L221" s="21">
        <f>SUM(F$3:F220)+I221</f>
        <v>0.20441209854121056</v>
      </c>
      <c r="M221" s="21">
        <f>SUM(G$3:G220)+J221</f>
        <v>0</v>
      </c>
      <c r="N221" s="21"/>
      <c r="O221" s="21"/>
      <c r="P221" s="21"/>
      <c r="Q221" s="19">
        <f t="shared" si="19"/>
        <v>9.4295067179112874E-2</v>
      </c>
      <c r="R221" s="19">
        <f t="shared" si="20"/>
        <v>4.1784306030021576E-2</v>
      </c>
      <c r="S221" s="19">
        <f t="shared" si="21"/>
        <v>0</v>
      </c>
      <c r="T221" s="19">
        <f t="shared" si="22"/>
        <v>-6.2769849005183176E-2</v>
      </c>
      <c r="U221" s="19">
        <f t="shared" si="23"/>
        <v>0</v>
      </c>
      <c r="V221" s="19">
        <f t="shared" si="24"/>
        <v>0</v>
      </c>
    </row>
    <row r="222" spans="1:22" x14ac:dyDescent="0.25">
      <c r="A222" s="26">
        <f>Wellpath!E222</f>
        <v>0</v>
      </c>
      <c r="B222" s="22">
        <v>0</v>
      </c>
      <c r="C222" s="22">
        <v>0</v>
      </c>
      <c r="D222" s="22">
        <f>(COS(Wellpath!$L222) * COS(Wellpath!$O222) * COS(Wellpath!$O222) - COS(Wellpath!$L222) * SIN(Wellpath!$O222) * SIN(Wellpath!$O222) - TAN(Dip) * SIN(Wellpath!$L222) * COS(Wellpath!$O222)) / 2</f>
        <v>0.5</v>
      </c>
      <c r="E222" s="20">
        <f>Model!$W$19*((drdp!B222+drdp!K222)*'MSXY-TI3S'!$B222+(drdp!E222+drdp!N222)*'MSXY-TI3S'!$C222+(drdp!H222+drdp!Q222)*'MSXY-TI3S'!$D222)</f>
        <v>0</v>
      </c>
      <c r="F222" s="20">
        <f>Model!$W$19*((drdp!C222+drdp!L222)*'MSXY-TI3S'!$B222+(drdp!F222+drdp!O222)*'MSXY-TI3S'!$C222+(drdp!I222+drdp!R222)*'MSXY-TI3S'!$D222)</f>
        <v>0</v>
      </c>
      <c r="G222" s="20">
        <f>Model!$W$19*((drdp!D222+drdp!M222)*'MSXY-TI3S'!$B222+(drdp!G222+drdp!P222)*'MSXY-TI3S'!$C222+(drdp!J222+drdp!S222)*'MSXY-TI3S'!$D222)</f>
        <v>0</v>
      </c>
      <c r="H222" s="18">
        <f>Model!$W$19*((drdp!B222)*'MSXY-TI3S'!$B222+(drdp!E222)*'MSXY-TI3S'!$C222+(drdp!H222)*'MSXY-TI3S'!$D222)</f>
        <v>0</v>
      </c>
      <c r="I222" s="18">
        <f>Model!$W$19*((drdp!C222)*'MSXY-TI3S'!$B222+(drdp!F222)*'MSXY-TI3S'!$C222+(drdp!I222)*'MSXY-TI3S'!$D222)</f>
        <v>0</v>
      </c>
      <c r="J222" s="18">
        <f>Model!$W$19*((drdp!D222)*'MSXY-TI3S'!$B222+(drdp!G222)*'MSXY-TI3S'!$C222+(drdp!J222)*'MSXY-TI3S'!$D222)</f>
        <v>0</v>
      </c>
      <c r="K222" s="21">
        <f>SUM(E$3:E221)+H222</f>
        <v>-0.30707501881317678</v>
      </c>
      <c r="L222" s="21">
        <f>SUM(F$3:F221)+I222</f>
        <v>0.20441209854121056</v>
      </c>
      <c r="M222" s="21">
        <f>SUM(G$3:G221)+J222</f>
        <v>0</v>
      </c>
      <c r="N222" s="21"/>
      <c r="O222" s="21"/>
      <c r="P222" s="21"/>
      <c r="Q222" s="19">
        <f t="shared" si="19"/>
        <v>9.4295067179112874E-2</v>
      </c>
      <c r="R222" s="19">
        <f t="shared" si="20"/>
        <v>4.1784306030021576E-2</v>
      </c>
      <c r="S222" s="19">
        <f t="shared" si="21"/>
        <v>0</v>
      </c>
      <c r="T222" s="19">
        <f t="shared" si="22"/>
        <v>-6.2769849005183176E-2</v>
      </c>
      <c r="U222" s="19">
        <f t="shared" si="23"/>
        <v>0</v>
      </c>
      <c r="V222" s="19">
        <f t="shared" si="24"/>
        <v>0</v>
      </c>
    </row>
    <row r="223" spans="1:22" x14ac:dyDescent="0.25">
      <c r="A223" s="26">
        <f>Wellpath!E223</f>
        <v>0</v>
      </c>
      <c r="B223" s="22">
        <v>0</v>
      </c>
      <c r="C223" s="22">
        <v>0</v>
      </c>
      <c r="D223" s="22">
        <f>(COS(Wellpath!$L223) * COS(Wellpath!$O223) * COS(Wellpath!$O223) - COS(Wellpath!$L223) * SIN(Wellpath!$O223) * SIN(Wellpath!$O223) - TAN(Dip) * SIN(Wellpath!$L223) * COS(Wellpath!$O223)) / 2</f>
        <v>0.5</v>
      </c>
      <c r="E223" s="20">
        <f>Model!$W$19*((drdp!B223+drdp!K223)*'MSXY-TI3S'!$B223+(drdp!E223+drdp!N223)*'MSXY-TI3S'!$C223+(drdp!H223+drdp!Q223)*'MSXY-TI3S'!$D223)</f>
        <v>0</v>
      </c>
      <c r="F223" s="20">
        <f>Model!$W$19*((drdp!C223+drdp!L223)*'MSXY-TI3S'!$B223+(drdp!F223+drdp!O223)*'MSXY-TI3S'!$C223+(drdp!I223+drdp!R223)*'MSXY-TI3S'!$D223)</f>
        <v>0</v>
      </c>
      <c r="G223" s="20">
        <f>Model!$W$19*((drdp!D223+drdp!M223)*'MSXY-TI3S'!$B223+(drdp!G223+drdp!P223)*'MSXY-TI3S'!$C223+(drdp!J223+drdp!S223)*'MSXY-TI3S'!$D223)</f>
        <v>0</v>
      </c>
      <c r="H223" s="18">
        <f>Model!$W$19*((drdp!B223)*'MSXY-TI3S'!$B223+(drdp!E223)*'MSXY-TI3S'!$C223+(drdp!H223)*'MSXY-TI3S'!$D223)</f>
        <v>0</v>
      </c>
      <c r="I223" s="18">
        <f>Model!$W$19*((drdp!C223)*'MSXY-TI3S'!$B223+(drdp!F223)*'MSXY-TI3S'!$C223+(drdp!I223)*'MSXY-TI3S'!$D223)</f>
        <v>0</v>
      </c>
      <c r="J223" s="18">
        <f>Model!$W$19*((drdp!D223)*'MSXY-TI3S'!$B223+(drdp!G223)*'MSXY-TI3S'!$C223+(drdp!J223)*'MSXY-TI3S'!$D223)</f>
        <v>0</v>
      </c>
      <c r="K223" s="21">
        <f>SUM(E$3:E222)+H223</f>
        <v>-0.30707501881317678</v>
      </c>
      <c r="L223" s="21">
        <f>SUM(F$3:F222)+I223</f>
        <v>0.20441209854121056</v>
      </c>
      <c r="M223" s="21">
        <f>SUM(G$3:G222)+J223</f>
        <v>0</v>
      </c>
      <c r="N223" s="21"/>
      <c r="O223" s="21"/>
      <c r="P223" s="21"/>
      <c r="Q223" s="19">
        <f t="shared" si="19"/>
        <v>9.4295067179112874E-2</v>
      </c>
      <c r="R223" s="19">
        <f t="shared" si="20"/>
        <v>4.1784306030021576E-2</v>
      </c>
      <c r="S223" s="19">
        <f t="shared" si="21"/>
        <v>0</v>
      </c>
      <c r="T223" s="19">
        <f t="shared" si="22"/>
        <v>-6.2769849005183176E-2</v>
      </c>
      <c r="U223" s="19">
        <f t="shared" si="23"/>
        <v>0</v>
      </c>
      <c r="V223" s="19">
        <f t="shared" si="24"/>
        <v>0</v>
      </c>
    </row>
    <row r="224" spans="1:22" x14ac:dyDescent="0.25">
      <c r="A224" s="26">
        <f>Wellpath!E224</f>
        <v>0</v>
      </c>
      <c r="B224" s="22">
        <v>0</v>
      </c>
      <c r="C224" s="22">
        <v>0</v>
      </c>
      <c r="D224" s="22">
        <f>(COS(Wellpath!$L224) * COS(Wellpath!$O224) * COS(Wellpath!$O224) - COS(Wellpath!$L224) * SIN(Wellpath!$O224) * SIN(Wellpath!$O224) - TAN(Dip) * SIN(Wellpath!$L224) * COS(Wellpath!$O224)) / 2</f>
        <v>0.5</v>
      </c>
      <c r="E224" s="20">
        <f>Model!$W$19*((drdp!B224+drdp!K224)*'MSXY-TI3S'!$B224+(drdp!E224+drdp!N224)*'MSXY-TI3S'!$C224+(drdp!H224+drdp!Q224)*'MSXY-TI3S'!$D224)</f>
        <v>0</v>
      </c>
      <c r="F224" s="20">
        <f>Model!$W$19*((drdp!C224+drdp!L224)*'MSXY-TI3S'!$B224+(drdp!F224+drdp!O224)*'MSXY-TI3S'!$C224+(drdp!I224+drdp!R224)*'MSXY-TI3S'!$D224)</f>
        <v>0</v>
      </c>
      <c r="G224" s="20">
        <f>Model!$W$19*((drdp!D224+drdp!M224)*'MSXY-TI3S'!$B224+(drdp!G224+drdp!P224)*'MSXY-TI3S'!$C224+(drdp!J224+drdp!S224)*'MSXY-TI3S'!$D224)</f>
        <v>0</v>
      </c>
      <c r="H224" s="18">
        <f>Model!$W$19*((drdp!B224)*'MSXY-TI3S'!$B224+(drdp!E224)*'MSXY-TI3S'!$C224+(drdp!H224)*'MSXY-TI3S'!$D224)</f>
        <v>0</v>
      </c>
      <c r="I224" s="18">
        <f>Model!$W$19*((drdp!C224)*'MSXY-TI3S'!$B224+(drdp!F224)*'MSXY-TI3S'!$C224+(drdp!I224)*'MSXY-TI3S'!$D224)</f>
        <v>0</v>
      </c>
      <c r="J224" s="18">
        <f>Model!$W$19*((drdp!D224)*'MSXY-TI3S'!$B224+(drdp!G224)*'MSXY-TI3S'!$C224+(drdp!J224)*'MSXY-TI3S'!$D224)</f>
        <v>0</v>
      </c>
      <c r="K224" s="21">
        <f>SUM(E$3:E223)+H224</f>
        <v>-0.30707501881317678</v>
      </c>
      <c r="L224" s="21">
        <f>SUM(F$3:F223)+I224</f>
        <v>0.20441209854121056</v>
      </c>
      <c r="M224" s="21">
        <f>SUM(G$3:G223)+J224</f>
        <v>0</v>
      </c>
      <c r="N224" s="21"/>
      <c r="O224" s="21"/>
      <c r="P224" s="21"/>
      <c r="Q224" s="19">
        <f t="shared" si="19"/>
        <v>9.4295067179112874E-2</v>
      </c>
      <c r="R224" s="19">
        <f t="shared" si="20"/>
        <v>4.1784306030021576E-2</v>
      </c>
      <c r="S224" s="19">
        <f t="shared" si="21"/>
        <v>0</v>
      </c>
      <c r="T224" s="19">
        <f t="shared" si="22"/>
        <v>-6.2769849005183176E-2</v>
      </c>
      <c r="U224" s="19">
        <f t="shared" si="23"/>
        <v>0</v>
      </c>
      <c r="V224" s="19">
        <f t="shared" si="24"/>
        <v>0</v>
      </c>
    </row>
    <row r="225" spans="1:22" x14ac:dyDescent="0.25">
      <c r="A225" s="26">
        <f>Wellpath!E225</f>
        <v>0</v>
      </c>
      <c r="B225" s="22">
        <v>0</v>
      </c>
      <c r="C225" s="22">
        <v>0</v>
      </c>
      <c r="D225" s="22">
        <f>(COS(Wellpath!$L225) * COS(Wellpath!$O225) * COS(Wellpath!$O225) - COS(Wellpath!$L225) * SIN(Wellpath!$O225) * SIN(Wellpath!$O225) - TAN(Dip) * SIN(Wellpath!$L225) * COS(Wellpath!$O225)) / 2</f>
        <v>0.5</v>
      </c>
      <c r="E225" s="20">
        <f>Model!$W$19*((drdp!B225+drdp!K225)*'MSXY-TI3S'!$B225+(drdp!E225+drdp!N225)*'MSXY-TI3S'!$C225+(drdp!H225+drdp!Q225)*'MSXY-TI3S'!$D225)</f>
        <v>0</v>
      </c>
      <c r="F225" s="20">
        <f>Model!$W$19*((drdp!C225+drdp!L225)*'MSXY-TI3S'!$B225+(drdp!F225+drdp!O225)*'MSXY-TI3S'!$C225+(drdp!I225+drdp!R225)*'MSXY-TI3S'!$D225)</f>
        <v>0</v>
      </c>
      <c r="G225" s="20">
        <f>Model!$W$19*((drdp!D225+drdp!M225)*'MSXY-TI3S'!$B225+(drdp!G225+drdp!P225)*'MSXY-TI3S'!$C225+(drdp!J225+drdp!S225)*'MSXY-TI3S'!$D225)</f>
        <v>0</v>
      </c>
      <c r="H225" s="18">
        <f>Model!$W$19*((drdp!B225)*'MSXY-TI3S'!$B225+(drdp!E225)*'MSXY-TI3S'!$C225+(drdp!H225)*'MSXY-TI3S'!$D225)</f>
        <v>0</v>
      </c>
      <c r="I225" s="18">
        <f>Model!$W$19*((drdp!C225)*'MSXY-TI3S'!$B225+(drdp!F225)*'MSXY-TI3S'!$C225+(drdp!I225)*'MSXY-TI3S'!$D225)</f>
        <v>0</v>
      </c>
      <c r="J225" s="18">
        <f>Model!$W$19*((drdp!D225)*'MSXY-TI3S'!$B225+(drdp!G225)*'MSXY-TI3S'!$C225+(drdp!J225)*'MSXY-TI3S'!$D225)</f>
        <v>0</v>
      </c>
      <c r="K225" s="21">
        <f>SUM(E$3:E224)+H225</f>
        <v>-0.30707501881317678</v>
      </c>
      <c r="L225" s="21">
        <f>SUM(F$3:F224)+I225</f>
        <v>0.20441209854121056</v>
      </c>
      <c r="M225" s="21">
        <f>SUM(G$3:G224)+J225</f>
        <v>0</v>
      </c>
      <c r="N225" s="21"/>
      <c r="O225" s="21"/>
      <c r="P225" s="21"/>
      <c r="Q225" s="19">
        <f t="shared" si="19"/>
        <v>9.4295067179112874E-2</v>
      </c>
      <c r="R225" s="19">
        <f t="shared" si="20"/>
        <v>4.1784306030021576E-2</v>
      </c>
      <c r="S225" s="19">
        <f t="shared" si="21"/>
        <v>0</v>
      </c>
      <c r="T225" s="19">
        <f t="shared" si="22"/>
        <v>-6.2769849005183176E-2</v>
      </c>
      <c r="U225" s="19">
        <f t="shared" si="23"/>
        <v>0</v>
      </c>
      <c r="V225" s="19">
        <f t="shared" si="24"/>
        <v>0</v>
      </c>
    </row>
    <row r="226" spans="1:22" x14ac:dyDescent="0.25">
      <c r="A226" s="26">
        <f>Wellpath!E226</f>
        <v>0</v>
      </c>
      <c r="B226" s="22">
        <v>0</v>
      </c>
      <c r="C226" s="22">
        <v>0</v>
      </c>
      <c r="D226" s="22">
        <f>(COS(Wellpath!$L226) * COS(Wellpath!$O226) * COS(Wellpath!$O226) - COS(Wellpath!$L226) * SIN(Wellpath!$O226) * SIN(Wellpath!$O226) - TAN(Dip) * SIN(Wellpath!$L226) * COS(Wellpath!$O226)) / 2</f>
        <v>0.5</v>
      </c>
      <c r="E226" s="20">
        <f>Model!$W$19*((drdp!B226+drdp!K226)*'MSXY-TI3S'!$B226+(drdp!E226+drdp!N226)*'MSXY-TI3S'!$C226+(drdp!H226+drdp!Q226)*'MSXY-TI3S'!$D226)</f>
        <v>0</v>
      </c>
      <c r="F226" s="20">
        <f>Model!$W$19*((drdp!C226+drdp!L226)*'MSXY-TI3S'!$B226+(drdp!F226+drdp!O226)*'MSXY-TI3S'!$C226+(drdp!I226+drdp!R226)*'MSXY-TI3S'!$D226)</f>
        <v>0</v>
      </c>
      <c r="G226" s="20">
        <f>Model!$W$19*((drdp!D226+drdp!M226)*'MSXY-TI3S'!$B226+(drdp!G226+drdp!P226)*'MSXY-TI3S'!$C226+(drdp!J226+drdp!S226)*'MSXY-TI3S'!$D226)</f>
        <v>0</v>
      </c>
      <c r="H226" s="18">
        <f>Model!$W$19*((drdp!B226)*'MSXY-TI3S'!$B226+(drdp!E226)*'MSXY-TI3S'!$C226+(drdp!H226)*'MSXY-TI3S'!$D226)</f>
        <v>0</v>
      </c>
      <c r="I226" s="18">
        <f>Model!$W$19*((drdp!C226)*'MSXY-TI3S'!$B226+(drdp!F226)*'MSXY-TI3S'!$C226+(drdp!I226)*'MSXY-TI3S'!$D226)</f>
        <v>0</v>
      </c>
      <c r="J226" s="18">
        <f>Model!$W$19*((drdp!D226)*'MSXY-TI3S'!$B226+(drdp!G226)*'MSXY-TI3S'!$C226+(drdp!J226)*'MSXY-TI3S'!$D226)</f>
        <v>0</v>
      </c>
      <c r="K226" s="21">
        <f>SUM(E$3:E225)+H226</f>
        <v>-0.30707501881317678</v>
      </c>
      <c r="L226" s="21">
        <f>SUM(F$3:F225)+I226</f>
        <v>0.20441209854121056</v>
      </c>
      <c r="M226" s="21">
        <f>SUM(G$3:G225)+J226</f>
        <v>0</v>
      </c>
      <c r="N226" s="21"/>
      <c r="O226" s="21"/>
      <c r="P226" s="21"/>
      <c r="Q226" s="19">
        <f t="shared" si="19"/>
        <v>9.4295067179112874E-2</v>
      </c>
      <c r="R226" s="19">
        <f t="shared" si="20"/>
        <v>4.1784306030021576E-2</v>
      </c>
      <c r="S226" s="19">
        <f t="shared" si="21"/>
        <v>0</v>
      </c>
      <c r="T226" s="19">
        <f t="shared" si="22"/>
        <v>-6.2769849005183176E-2</v>
      </c>
      <c r="U226" s="19">
        <f t="shared" si="23"/>
        <v>0</v>
      </c>
      <c r="V226" s="19">
        <f t="shared" si="24"/>
        <v>0</v>
      </c>
    </row>
    <row r="227" spans="1:22" x14ac:dyDescent="0.25">
      <c r="A227" s="26">
        <f>Wellpath!E227</f>
        <v>0</v>
      </c>
      <c r="B227" s="22">
        <v>0</v>
      </c>
      <c r="C227" s="22">
        <v>0</v>
      </c>
      <c r="D227" s="22">
        <f>(COS(Wellpath!$L227) * COS(Wellpath!$O227) * COS(Wellpath!$O227) - COS(Wellpath!$L227) * SIN(Wellpath!$O227) * SIN(Wellpath!$O227) - TAN(Dip) * SIN(Wellpath!$L227) * COS(Wellpath!$O227)) / 2</f>
        <v>0.5</v>
      </c>
      <c r="E227" s="20">
        <f>Model!$W$19*((drdp!B227+drdp!K227)*'MSXY-TI3S'!$B227+(drdp!E227+drdp!N227)*'MSXY-TI3S'!$C227+(drdp!H227+drdp!Q227)*'MSXY-TI3S'!$D227)</f>
        <v>0</v>
      </c>
      <c r="F227" s="20">
        <f>Model!$W$19*((drdp!C227+drdp!L227)*'MSXY-TI3S'!$B227+(drdp!F227+drdp!O227)*'MSXY-TI3S'!$C227+(drdp!I227+drdp!R227)*'MSXY-TI3S'!$D227)</f>
        <v>0</v>
      </c>
      <c r="G227" s="20">
        <f>Model!$W$19*((drdp!D227+drdp!M227)*'MSXY-TI3S'!$B227+(drdp!G227+drdp!P227)*'MSXY-TI3S'!$C227+(drdp!J227+drdp!S227)*'MSXY-TI3S'!$D227)</f>
        <v>0</v>
      </c>
      <c r="H227" s="18">
        <f>Model!$W$19*((drdp!B227)*'MSXY-TI3S'!$B227+(drdp!E227)*'MSXY-TI3S'!$C227+(drdp!H227)*'MSXY-TI3S'!$D227)</f>
        <v>0</v>
      </c>
      <c r="I227" s="18">
        <f>Model!$W$19*((drdp!C227)*'MSXY-TI3S'!$B227+(drdp!F227)*'MSXY-TI3S'!$C227+(drdp!I227)*'MSXY-TI3S'!$D227)</f>
        <v>0</v>
      </c>
      <c r="J227" s="18">
        <f>Model!$W$19*((drdp!D227)*'MSXY-TI3S'!$B227+(drdp!G227)*'MSXY-TI3S'!$C227+(drdp!J227)*'MSXY-TI3S'!$D227)</f>
        <v>0</v>
      </c>
      <c r="K227" s="21">
        <f>SUM(E$3:E226)+H227</f>
        <v>-0.30707501881317678</v>
      </c>
      <c r="L227" s="21">
        <f>SUM(F$3:F226)+I227</f>
        <v>0.20441209854121056</v>
      </c>
      <c r="M227" s="21">
        <f>SUM(G$3:G226)+J227</f>
        <v>0</v>
      </c>
      <c r="N227" s="21"/>
      <c r="O227" s="21"/>
      <c r="P227" s="21"/>
      <c r="Q227" s="19">
        <f t="shared" si="19"/>
        <v>9.4295067179112874E-2</v>
      </c>
      <c r="R227" s="19">
        <f t="shared" si="20"/>
        <v>4.1784306030021576E-2</v>
      </c>
      <c r="S227" s="19">
        <f t="shared" si="21"/>
        <v>0</v>
      </c>
      <c r="T227" s="19">
        <f t="shared" si="22"/>
        <v>-6.2769849005183176E-2</v>
      </c>
      <c r="U227" s="19">
        <f t="shared" si="23"/>
        <v>0</v>
      </c>
      <c r="V227" s="19">
        <f t="shared" si="24"/>
        <v>0</v>
      </c>
    </row>
    <row r="228" spans="1:22" x14ac:dyDescent="0.25">
      <c r="A228" s="26">
        <f>Wellpath!E228</f>
        <v>0</v>
      </c>
      <c r="B228" s="22">
        <v>0</v>
      </c>
      <c r="C228" s="22">
        <v>0</v>
      </c>
      <c r="D228" s="22">
        <f>(COS(Wellpath!$L228) * COS(Wellpath!$O228) * COS(Wellpath!$O228) - COS(Wellpath!$L228) * SIN(Wellpath!$O228) * SIN(Wellpath!$O228) - TAN(Dip) * SIN(Wellpath!$L228) * COS(Wellpath!$O228)) / 2</f>
        <v>0.5</v>
      </c>
      <c r="E228" s="20">
        <f>Model!$W$19*((drdp!B228+drdp!K228)*'MSXY-TI3S'!$B228+(drdp!E228+drdp!N228)*'MSXY-TI3S'!$C228+(drdp!H228+drdp!Q228)*'MSXY-TI3S'!$D228)</f>
        <v>0</v>
      </c>
      <c r="F228" s="20">
        <f>Model!$W$19*((drdp!C228+drdp!L228)*'MSXY-TI3S'!$B228+(drdp!F228+drdp!O228)*'MSXY-TI3S'!$C228+(drdp!I228+drdp!R228)*'MSXY-TI3S'!$D228)</f>
        <v>0</v>
      </c>
      <c r="G228" s="20">
        <f>Model!$W$19*((drdp!D228+drdp!M228)*'MSXY-TI3S'!$B228+(drdp!G228+drdp!P228)*'MSXY-TI3S'!$C228+(drdp!J228+drdp!S228)*'MSXY-TI3S'!$D228)</f>
        <v>0</v>
      </c>
      <c r="H228" s="18">
        <f>Model!$W$19*((drdp!B228)*'MSXY-TI3S'!$B228+(drdp!E228)*'MSXY-TI3S'!$C228+(drdp!H228)*'MSXY-TI3S'!$D228)</f>
        <v>0</v>
      </c>
      <c r="I228" s="18">
        <f>Model!$W$19*((drdp!C228)*'MSXY-TI3S'!$B228+(drdp!F228)*'MSXY-TI3S'!$C228+(drdp!I228)*'MSXY-TI3S'!$D228)</f>
        <v>0</v>
      </c>
      <c r="J228" s="18">
        <f>Model!$W$19*((drdp!D228)*'MSXY-TI3S'!$B228+(drdp!G228)*'MSXY-TI3S'!$C228+(drdp!J228)*'MSXY-TI3S'!$D228)</f>
        <v>0</v>
      </c>
      <c r="K228" s="21">
        <f>SUM(E$3:E227)+H228</f>
        <v>-0.30707501881317678</v>
      </c>
      <c r="L228" s="21">
        <f>SUM(F$3:F227)+I228</f>
        <v>0.20441209854121056</v>
      </c>
      <c r="M228" s="21">
        <f>SUM(G$3:G227)+J228</f>
        <v>0</v>
      </c>
      <c r="N228" s="21"/>
      <c r="O228" s="21"/>
      <c r="P228" s="21"/>
      <c r="Q228" s="19">
        <f t="shared" si="19"/>
        <v>9.4295067179112874E-2</v>
      </c>
      <c r="R228" s="19">
        <f t="shared" si="20"/>
        <v>4.1784306030021576E-2</v>
      </c>
      <c r="S228" s="19">
        <f t="shared" si="21"/>
        <v>0</v>
      </c>
      <c r="T228" s="19">
        <f t="shared" si="22"/>
        <v>-6.2769849005183176E-2</v>
      </c>
      <c r="U228" s="19">
        <f t="shared" si="23"/>
        <v>0</v>
      </c>
      <c r="V228" s="19">
        <f t="shared" si="24"/>
        <v>0</v>
      </c>
    </row>
    <row r="229" spans="1:22" x14ac:dyDescent="0.25">
      <c r="A229" s="26">
        <f>Wellpath!E229</f>
        <v>0</v>
      </c>
      <c r="B229" s="22">
        <v>0</v>
      </c>
      <c r="C229" s="22">
        <v>0</v>
      </c>
      <c r="D229" s="22">
        <f>(COS(Wellpath!$L229) * COS(Wellpath!$O229) * COS(Wellpath!$O229) - COS(Wellpath!$L229) * SIN(Wellpath!$O229) * SIN(Wellpath!$O229) - TAN(Dip) * SIN(Wellpath!$L229) * COS(Wellpath!$O229)) / 2</f>
        <v>0.5</v>
      </c>
      <c r="E229" s="20">
        <f>Model!$W$19*((drdp!B229+drdp!K229)*'MSXY-TI3S'!$B229+(drdp!E229+drdp!N229)*'MSXY-TI3S'!$C229+(drdp!H229+drdp!Q229)*'MSXY-TI3S'!$D229)</f>
        <v>0</v>
      </c>
      <c r="F229" s="20">
        <f>Model!$W$19*((drdp!C229+drdp!L229)*'MSXY-TI3S'!$B229+(drdp!F229+drdp!O229)*'MSXY-TI3S'!$C229+(drdp!I229+drdp!R229)*'MSXY-TI3S'!$D229)</f>
        <v>0</v>
      </c>
      <c r="G229" s="20">
        <f>Model!$W$19*((drdp!D229+drdp!M229)*'MSXY-TI3S'!$B229+(drdp!G229+drdp!P229)*'MSXY-TI3S'!$C229+(drdp!J229+drdp!S229)*'MSXY-TI3S'!$D229)</f>
        <v>0</v>
      </c>
      <c r="H229" s="18">
        <f>Model!$W$19*((drdp!B229)*'MSXY-TI3S'!$B229+(drdp!E229)*'MSXY-TI3S'!$C229+(drdp!H229)*'MSXY-TI3S'!$D229)</f>
        <v>0</v>
      </c>
      <c r="I229" s="18">
        <f>Model!$W$19*((drdp!C229)*'MSXY-TI3S'!$B229+(drdp!F229)*'MSXY-TI3S'!$C229+(drdp!I229)*'MSXY-TI3S'!$D229)</f>
        <v>0</v>
      </c>
      <c r="J229" s="18">
        <f>Model!$W$19*((drdp!D229)*'MSXY-TI3S'!$B229+(drdp!G229)*'MSXY-TI3S'!$C229+(drdp!J229)*'MSXY-TI3S'!$D229)</f>
        <v>0</v>
      </c>
      <c r="K229" s="21">
        <f>SUM(E$3:E228)+H229</f>
        <v>-0.30707501881317678</v>
      </c>
      <c r="L229" s="21">
        <f>SUM(F$3:F228)+I229</f>
        <v>0.20441209854121056</v>
      </c>
      <c r="M229" s="21">
        <f>SUM(G$3:G228)+J229</f>
        <v>0</v>
      </c>
      <c r="N229" s="21"/>
      <c r="O229" s="21"/>
      <c r="P229" s="21"/>
      <c r="Q229" s="19">
        <f t="shared" si="19"/>
        <v>9.4295067179112874E-2</v>
      </c>
      <c r="R229" s="19">
        <f t="shared" si="20"/>
        <v>4.1784306030021576E-2</v>
      </c>
      <c r="S229" s="19">
        <f t="shared" si="21"/>
        <v>0</v>
      </c>
      <c r="T229" s="19">
        <f t="shared" si="22"/>
        <v>-6.2769849005183176E-2</v>
      </c>
      <c r="U229" s="19">
        <f t="shared" si="23"/>
        <v>0</v>
      </c>
      <c r="V229" s="19">
        <f t="shared" si="24"/>
        <v>0</v>
      </c>
    </row>
    <row r="230" spans="1:22" x14ac:dyDescent="0.25">
      <c r="A230" s="26">
        <f>Wellpath!E230</f>
        <v>0</v>
      </c>
      <c r="B230" s="22">
        <v>0</v>
      </c>
      <c r="C230" s="22">
        <v>0</v>
      </c>
      <c r="D230" s="22">
        <f>(COS(Wellpath!$L230) * COS(Wellpath!$O230) * COS(Wellpath!$O230) - COS(Wellpath!$L230) * SIN(Wellpath!$O230) * SIN(Wellpath!$O230) - TAN(Dip) * SIN(Wellpath!$L230) * COS(Wellpath!$O230)) / 2</f>
        <v>0.5</v>
      </c>
      <c r="E230" s="20">
        <f>Model!$W$19*((drdp!B230+drdp!K230)*'MSXY-TI3S'!$B230+(drdp!E230+drdp!N230)*'MSXY-TI3S'!$C230+(drdp!H230+drdp!Q230)*'MSXY-TI3S'!$D230)</f>
        <v>0</v>
      </c>
      <c r="F230" s="20">
        <f>Model!$W$19*((drdp!C230+drdp!L230)*'MSXY-TI3S'!$B230+(drdp!F230+drdp!O230)*'MSXY-TI3S'!$C230+(drdp!I230+drdp!R230)*'MSXY-TI3S'!$D230)</f>
        <v>0</v>
      </c>
      <c r="G230" s="20">
        <f>Model!$W$19*((drdp!D230+drdp!M230)*'MSXY-TI3S'!$B230+(drdp!G230+drdp!P230)*'MSXY-TI3S'!$C230+(drdp!J230+drdp!S230)*'MSXY-TI3S'!$D230)</f>
        <v>0</v>
      </c>
      <c r="H230" s="18">
        <f>Model!$W$19*((drdp!B230)*'MSXY-TI3S'!$B230+(drdp!E230)*'MSXY-TI3S'!$C230+(drdp!H230)*'MSXY-TI3S'!$D230)</f>
        <v>0</v>
      </c>
      <c r="I230" s="18">
        <f>Model!$W$19*((drdp!C230)*'MSXY-TI3S'!$B230+(drdp!F230)*'MSXY-TI3S'!$C230+(drdp!I230)*'MSXY-TI3S'!$D230)</f>
        <v>0</v>
      </c>
      <c r="J230" s="18">
        <f>Model!$W$19*((drdp!D230)*'MSXY-TI3S'!$B230+(drdp!G230)*'MSXY-TI3S'!$C230+(drdp!J230)*'MSXY-TI3S'!$D230)</f>
        <v>0</v>
      </c>
      <c r="K230" s="21">
        <f>SUM(E$3:E229)+H230</f>
        <v>-0.30707501881317678</v>
      </c>
      <c r="L230" s="21">
        <f>SUM(F$3:F229)+I230</f>
        <v>0.20441209854121056</v>
      </c>
      <c r="M230" s="21">
        <f>SUM(G$3:G229)+J230</f>
        <v>0</v>
      </c>
      <c r="N230" s="21"/>
      <c r="O230" s="21"/>
      <c r="P230" s="21"/>
      <c r="Q230" s="19">
        <f t="shared" si="19"/>
        <v>9.4295067179112874E-2</v>
      </c>
      <c r="R230" s="19">
        <f t="shared" si="20"/>
        <v>4.1784306030021576E-2</v>
      </c>
      <c r="S230" s="19">
        <f t="shared" si="21"/>
        <v>0</v>
      </c>
      <c r="T230" s="19">
        <f t="shared" si="22"/>
        <v>-6.2769849005183176E-2</v>
      </c>
      <c r="U230" s="19">
        <f t="shared" si="23"/>
        <v>0</v>
      </c>
      <c r="V230" s="19">
        <f t="shared" si="24"/>
        <v>0</v>
      </c>
    </row>
    <row r="231" spans="1:22" x14ac:dyDescent="0.25">
      <c r="A231" s="26">
        <f>Wellpath!E231</f>
        <v>0</v>
      </c>
      <c r="B231" s="22">
        <v>0</v>
      </c>
      <c r="C231" s="22">
        <v>0</v>
      </c>
      <c r="D231" s="22">
        <f>(COS(Wellpath!$L231) * COS(Wellpath!$O231) * COS(Wellpath!$O231) - COS(Wellpath!$L231) * SIN(Wellpath!$O231) * SIN(Wellpath!$O231) - TAN(Dip) * SIN(Wellpath!$L231) * COS(Wellpath!$O231)) / 2</f>
        <v>0.5</v>
      </c>
      <c r="E231" s="20">
        <f>Model!$W$19*((drdp!B231+drdp!K231)*'MSXY-TI3S'!$B231+(drdp!E231+drdp!N231)*'MSXY-TI3S'!$C231+(drdp!H231+drdp!Q231)*'MSXY-TI3S'!$D231)</f>
        <v>0</v>
      </c>
      <c r="F231" s="20">
        <f>Model!$W$19*((drdp!C231+drdp!L231)*'MSXY-TI3S'!$B231+(drdp!F231+drdp!O231)*'MSXY-TI3S'!$C231+(drdp!I231+drdp!R231)*'MSXY-TI3S'!$D231)</f>
        <v>0</v>
      </c>
      <c r="G231" s="20">
        <f>Model!$W$19*((drdp!D231+drdp!M231)*'MSXY-TI3S'!$B231+(drdp!G231+drdp!P231)*'MSXY-TI3S'!$C231+(drdp!J231+drdp!S231)*'MSXY-TI3S'!$D231)</f>
        <v>0</v>
      </c>
      <c r="H231" s="18">
        <f>Model!$W$19*((drdp!B231)*'MSXY-TI3S'!$B231+(drdp!E231)*'MSXY-TI3S'!$C231+(drdp!H231)*'MSXY-TI3S'!$D231)</f>
        <v>0</v>
      </c>
      <c r="I231" s="18">
        <f>Model!$W$19*((drdp!C231)*'MSXY-TI3S'!$B231+(drdp!F231)*'MSXY-TI3S'!$C231+(drdp!I231)*'MSXY-TI3S'!$D231)</f>
        <v>0</v>
      </c>
      <c r="J231" s="18">
        <f>Model!$W$19*((drdp!D231)*'MSXY-TI3S'!$B231+(drdp!G231)*'MSXY-TI3S'!$C231+(drdp!J231)*'MSXY-TI3S'!$D231)</f>
        <v>0</v>
      </c>
      <c r="K231" s="21">
        <f>SUM(E$3:E230)+H231</f>
        <v>-0.30707501881317678</v>
      </c>
      <c r="L231" s="21">
        <f>SUM(F$3:F230)+I231</f>
        <v>0.20441209854121056</v>
      </c>
      <c r="M231" s="21">
        <f>SUM(G$3:G230)+J231</f>
        <v>0</v>
      </c>
      <c r="N231" s="21"/>
      <c r="O231" s="21"/>
      <c r="P231" s="21"/>
      <c r="Q231" s="19">
        <f t="shared" si="19"/>
        <v>9.4295067179112874E-2</v>
      </c>
      <c r="R231" s="19">
        <f t="shared" si="20"/>
        <v>4.1784306030021576E-2</v>
      </c>
      <c r="S231" s="19">
        <f t="shared" si="21"/>
        <v>0</v>
      </c>
      <c r="T231" s="19">
        <f t="shared" si="22"/>
        <v>-6.2769849005183176E-2</v>
      </c>
      <c r="U231" s="19">
        <f t="shared" si="23"/>
        <v>0</v>
      </c>
      <c r="V231" s="19">
        <f t="shared" si="24"/>
        <v>0</v>
      </c>
    </row>
    <row r="232" spans="1:22" x14ac:dyDescent="0.25">
      <c r="A232" s="26">
        <f>Wellpath!E232</f>
        <v>0</v>
      </c>
      <c r="B232" s="22">
        <v>0</v>
      </c>
      <c r="C232" s="22">
        <v>0</v>
      </c>
      <c r="D232" s="22">
        <f>(COS(Wellpath!$L232) * COS(Wellpath!$O232) * COS(Wellpath!$O232) - COS(Wellpath!$L232) * SIN(Wellpath!$O232) * SIN(Wellpath!$O232) - TAN(Dip) * SIN(Wellpath!$L232) * COS(Wellpath!$O232)) / 2</f>
        <v>0.5</v>
      </c>
      <c r="E232" s="20">
        <f>Model!$W$19*((drdp!B232+drdp!K232)*'MSXY-TI3S'!$B232+(drdp!E232+drdp!N232)*'MSXY-TI3S'!$C232+(drdp!H232+drdp!Q232)*'MSXY-TI3S'!$D232)</f>
        <v>0</v>
      </c>
      <c r="F232" s="20">
        <f>Model!$W$19*((drdp!C232+drdp!L232)*'MSXY-TI3S'!$B232+(drdp!F232+drdp!O232)*'MSXY-TI3S'!$C232+(drdp!I232+drdp!R232)*'MSXY-TI3S'!$D232)</f>
        <v>0</v>
      </c>
      <c r="G232" s="20">
        <f>Model!$W$19*((drdp!D232+drdp!M232)*'MSXY-TI3S'!$B232+(drdp!G232+drdp!P232)*'MSXY-TI3S'!$C232+(drdp!J232+drdp!S232)*'MSXY-TI3S'!$D232)</f>
        <v>0</v>
      </c>
      <c r="H232" s="18">
        <f>Model!$W$19*((drdp!B232)*'MSXY-TI3S'!$B232+(drdp!E232)*'MSXY-TI3S'!$C232+(drdp!H232)*'MSXY-TI3S'!$D232)</f>
        <v>0</v>
      </c>
      <c r="I232" s="18">
        <f>Model!$W$19*((drdp!C232)*'MSXY-TI3S'!$B232+(drdp!F232)*'MSXY-TI3S'!$C232+(drdp!I232)*'MSXY-TI3S'!$D232)</f>
        <v>0</v>
      </c>
      <c r="J232" s="18">
        <f>Model!$W$19*((drdp!D232)*'MSXY-TI3S'!$B232+(drdp!G232)*'MSXY-TI3S'!$C232+(drdp!J232)*'MSXY-TI3S'!$D232)</f>
        <v>0</v>
      </c>
      <c r="K232" s="21">
        <f>SUM(E$3:E231)+H232</f>
        <v>-0.30707501881317678</v>
      </c>
      <c r="L232" s="21">
        <f>SUM(F$3:F231)+I232</f>
        <v>0.20441209854121056</v>
      </c>
      <c r="M232" s="21">
        <f>SUM(G$3:G231)+J232</f>
        <v>0</v>
      </c>
      <c r="N232" s="21"/>
      <c r="O232" s="21"/>
      <c r="P232" s="21"/>
      <c r="Q232" s="19">
        <f t="shared" si="19"/>
        <v>9.4295067179112874E-2</v>
      </c>
      <c r="R232" s="19">
        <f t="shared" si="20"/>
        <v>4.1784306030021576E-2</v>
      </c>
      <c r="S232" s="19">
        <f t="shared" si="21"/>
        <v>0</v>
      </c>
      <c r="T232" s="19">
        <f t="shared" si="22"/>
        <v>-6.2769849005183176E-2</v>
      </c>
      <c r="U232" s="19">
        <f t="shared" si="23"/>
        <v>0</v>
      </c>
      <c r="V232" s="19">
        <f t="shared" si="24"/>
        <v>0</v>
      </c>
    </row>
    <row r="233" spans="1:22" x14ac:dyDescent="0.25">
      <c r="A233" s="26">
        <f>Wellpath!E233</f>
        <v>0</v>
      </c>
      <c r="B233" s="22">
        <v>0</v>
      </c>
      <c r="C233" s="22">
        <v>0</v>
      </c>
      <c r="D233" s="22">
        <f>(COS(Wellpath!$L233) * COS(Wellpath!$O233) * COS(Wellpath!$O233) - COS(Wellpath!$L233) * SIN(Wellpath!$O233) * SIN(Wellpath!$O233) - TAN(Dip) * SIN(Wellpath!$L233) * COS(Wellpath!$O233)) / 2</f>
        <v>0.5</v>
      </c>
      <c r="E233" s="20">
        <f>Model!$W$19*((drdp!B233+drdp!K233)*'MSXY-TI3S'!$B233+(drdp!E233+drdp!N233)*'MSXY-TI3S'!$C233+(drdp!H233+drdp!Q233)*'MSXY-TI3S'!$D233)</f>
        <v>0</v>
      </c>
      <c r="F233" s="20">
        <f>Model!$W$19*((drdp!C233+drdp!L233)*'MSXY-TI3S'!$B233+(drdp!F233+drdp!O233)*'MSXY-TI3S'!$C233+(drdp!I233+drdp!R233)*'MSXY-TI3S'!$D233)</f>
        <v>0</v>
      </c>
      <c r="G233" s="20">
        <f>Model!$W$19*((drdp!D233+drdp!M233)*'MSXY-TI3S'!$B233+(drdp!G233+drdp!P233)*'MSXY-TI3S'!$C233+(drdp!J233+drdp!S233)*'MSXY-TI3S'!$D233)</f>
        <v>0</v>
      </c>
      <c r="H233" s="18">
        <f>Model!$W$19*((drdp!B233)*'MSXY-TI3S'!$B233+(drdp!E233)*'MSXY-TI3S'!$C233+(drdp!H233)*'MSXY-TI3S'!$D233)</f>
        <v>0</v>
      </c>
      <c r="I233" s="18">
        <f>Model!$W$19*((drdp!C233)*'MSXY-TI3S'!$B233+(drdp!F233)*'MSXY-TI3S'!$C233+(drdp!I233)*'MSXY-TI3S'!$D233)</f>
        <v>0</v>
      </c>
      <c r="J233" s="18">
        <f>Model!$W$19*((drdp!D233)*'MSXY-TI3S'!$B233+(drdp!G233)*'MSXY-TI3S'!$C233+(drdp!J233)*'MSXY-TI3S'!$D233)</f>
        <v>0</v>
      </c>
      <c r="K233" s="21">
        <f>SUM(E$3:E232)+H233</f>
        <v>-0.30707501881317678</v>
      </c>
      <c r="L233" s="21">
        <f>SUM(F$3:F232)+I233</f>
        <v>0.20441209854121056</v>
      </c>
      <c r="M233" s="21">
        <f>SUM(G$3:G232)+J233</f>
        <v>0</v>
      </c>
      <c r="N233" s="21"/>
      <c r="O233" s="21"/>
      <c r="P233" s="21"/>
      <c r="Q233" s="19">
        <f t="shared" si="19"/>
        <v>9.4295067179112874E-2</v>
      </c>
      <c r="R233" s="19">
        <f t="shared" si="20"/>
        <v>4.1784306030021576E-2</v>
      </c>
      <c r="S233" s="19">
        <f t="shared" si="21"/>
        <v>0</v>
      </c>
      <c r="T233" s="19">
        <f t="shared" si="22"/>
        <v>-6.2769849005183176E-2</v>
      </c>
      <c r="U233" s="19">
        <f t="shared" si="23"/>
        <v>0</v>
      </c>
      <c r="V233" s="19">
        <f t="shared" si="24"/>
        <v>0</v>
      </c>
    </row>
    <row r="234" spans="1:22" x14ac:dyDescent="0.25">
      <c r="A234" s="26">
        <f>Wellpath!E234</f>
        <v>0</v>
      </c>
      <c r="B234" s="22">
        <v>0</v>
      </c>
      <c r="C234" s="22">
        <v>0</v>
      </c>
      <c r="D234" s="22">
        <f>(COS(Wellpath!$L234) * COS(Wellpath!$O234) * COS(Wellpath!$O234) - COS(Wellpath!$L234) * SIN(Wellpath!$O234) * SIN(Wellpath!$O234) - TAN(Dip) * SIN(Wellpath!$L234) * COS(Wellpath!$O234)) / 2</f>
        <v>0.5</v>
      </c>
      <c r="E234" s="20">
        <f>Model!$W$19*((drdp!B234+drdp!K234)*'MSXY-TI3S'!$B234+(drdp!E234+drdp!N234)*'MSXY-TI3S'!$C234+(drdp!H234+drdp!Q234)*'MSXY-TI3S'!$D234)</f>
        <v>0</v>
      </c>
      <c r="F234" s="20">
        <f>Model!$W$19*((drdp!C234+drdp!L234)*'MSXY-TI3S'!$B234+(drdp!F234+drdp!O234)*'MSXY-TI3S'!$C234+(drdp!I234+drdp!R234)*'MSXY-TI3S'!$D234)</f>
        <v>0</v>
      </c>
      <c r="G234" s="20">
        <f>Model!$W$19*((drdp!D234+drdp!M234)*'MSXY-TI3S'!$B234+(drdp!G234+drdp!P234)*'MSXY-TI3S'!$C234+(drdp!J234+drdp!S234)*'MSXY-TI3S'!$D234)</f>
        <v>0</v>
      </c>
      <c r="H234" s="18">
        <f>Model!$W$19*((drdp!B234)*'MSXY-TI3S'!$B234+(drdp!E234)*'MSXY-TI3S'!$C234+(drdp!H234)*'MSXY-TI3S'!$D234)</f>
        <v>0</v>
      </c>
      <c r="I234" s="18">
        <f>Model!$W$19*((drdp!C234)*'MSXY-TI3S'!$B234+(drdp!F234)*'MSXY-TI3S'!$C234+(drdp!I234)*'MSXY-TI3S'!$D234)</f>
        <v>0</v>
      </c>
      <c r="J234" s="18">
        <f>Model!$W$19*((drdp!D234)*'MSXY-TI3S'!$B234+(drdp!G234)*'MSXY-TI3S'!$C234+(drdp!J234)*'MSXY-TI3S'!$D234)</f>
        <v>0</v>
      </c>
      <c r="K234" s="21">
        <f>SUM(E$3:E233)+H234</f>
        <v>-0.30707501881317678</v>
      </c>
      <c r="L234" s="21">
        <f>SUM(F$3:F233)+I234</f>
        <v>0.20441209854121056</v>
      </c>
      <c r="M234" s="21">
        <f>SUM(G$3:G233)+J234</f>
        <v>0</v>
      </c>
      <c r="N234" s="21"/>
      <c r="O234" s="21"/>
      <c r="P234" s="21"/>
      <c r="Q234" s="19">
        <f t="shared" si="19"/>
        <v>9.4295067179112874E-2</v>
      </c>
      <c r="R234" s="19">
        <f t="shared" si="20"/>
        <v>4.1784306030021576E-2</v>
      </c>
      <c r="S234" s="19">
        <f t="shared" si="21"/>
        <v>0</v>
      </c>
      <c r="T234" s="19">
        <f t="shared" si="22"/>
        <v>-6.2769849005183176E-2</v>
      </c>
      <c r="U234" s="19">
        <f t="shared" si="23"/>
        <v>0</v>
      </c>
      <c r="V234" s="19">
        <f t="shared" si="24"/>
        <v>0</v>
      </c>
    </row>
    <row r="235" spans="1:22" x14ac:dyDescent="0.25">
      <c r="A235" s="26">
        <f>Wellpath!E235</f>
        <v>0</v>
      </c>
      <c r="B235" s="22">
        <v>0</v>
      </c>
      <c r="C235" s="22">
        <v>0</v>
      </c>
      <c r="D235" s="22">
        <f>(COS(Wellpath!$L235) * COS(Wellpath!$O235) * COS(Wellpath!$O235) - COS(Wellpath!$L235) * SIN(Wellpath!$O235) * SIN(Wellpath!$O235) - TAN(Dip) * SIN(Wellpath!$L235) * COS(Wellpath!$O235)) / 2</f>
        <v>0.5</v>
      </c>
      <c r="E235" s="20">
        <f>Model!$W$19*((drdp!B235+drdp!K235)*'MSXY-TI3S'!$B235+(drdp!E235+drdp!N235)*'MSXY-TI3S'!$C235+(drdp!H235+drdp!Q235)*'MSXY-TI3S'!$D235)</f>
        <v>0</v>
      </c>
      <c r="F235" s="20">
        <f>Model!$W$19*((drdp!C235+drdp!L235)*'MSXY-TI3S'!$B235+(drdp!F235+drdp!O235)*'MSXY-TI3S'!$C235+(drdp!I235+drdp!R235)*'MSXY-TI3S'!$D235)</f>
        <v>0</v>
      </c>
      <c r="G235" s="20">
        <f>Model!$W$19*((drdp!D235+drdp!M235)*'MSXY-TI3S'!$B235+(drdp!G235+drdp!P235)*'MSXY-TI3S'!$C235+(drdp!J235+drdp!S235)*'MSXY-TI3S'!$D235)</f>
        <v>0</v>
      </c>
      <c r="H235" s="18">
        <f>Model!$W$19*((drdp!B235)*'MSXY-TI3S'!$B235+(drdp!E235)*'MSXY-TI3S'!$C235+(drdp!H235)*'MSXY-TI3S'!$D235)</f>
        <v>0</v>
      </c>
      <c r="I235" s="18">
        <f>Model!$W$19*((drdp!C235)*'MSXY-TI3S'!$B235+(drdp!F235)*'MSXY-TI3S'!$C235+(drdp!I235)*'MSXY-TI3S'!$D235)</f>
        <v>0</v>
      </c>
      <c r="J235" s="18">
        <f>Model!$W$19*((drdp!D235)*'MSXY-TI3S'!$B235+(drdp!G235)*'MSXY-TI3S'!$C235+(drdp!J235)*'MSXY-TI3S'!$D235)</f>
        <v>0</v>
      </c>
      <c r="K235" s="21">
        <f>SUM(E$3:E234)+H235</f>
        <v>-0.30707501881317678</v>
      </c>
      <c r="L235" s="21">
        <f>SUM(F$3:F234)+I235</f>
        <v>0.20441209854121056</v>
      </c>
      <c r="M235" s="21">
        <f>SUM(G$3:G234)+J235</f>
        <v>0</v>
      </c>
      <c r="N235" s="21"/>
      <c r="O235" s="21"/>
      <c r="P235" s="21"/>
      <c r="Q235" s="19">
        <f t="shared" si="19"/>
        <v>9.4295067179112874E-2</v>
      </c>
      <c r="R235" s="19">
        <f t="shared" si="20"/>
        <v>4.1784306030021576E-2</v>
      </c>
      <c r="S235" s="19">
        <f t="shared" si="21"/>
        <v>0</v>
      </c>
      <c r="T235" s="19">
        <f t="shared" si="22"/>
        <v>-6.2769849005183176E-2</v>
      </c>
      <c r="U235" s="19">
        <f t="shared" si="23"/>
        <v>0</v>
      </c>
      <c r="V235" s="19">
        <f t="shared" si="24"/>
        <v>0</v>
      </c>
    </row>
    <row r="236" spans="1:22" x14ac:dyDescent="0.25">
      <c r="A236" s="26">
        <f>Wellpath!E236</f>
        <v>0</v>
      </c>
      <c r="B236" s="22">
        <v>0</v>
      </c>
      <c r="C236" s="22">
        <v>0</v>
      </c>
      <c r="D236" s="22">
        <f>(COS(Wellpath!$L236) * COS(Wellpath!$O236) * COS(Wellpath!$O236) - COS(Wellpath!$L236) * SIN(Wellpath!$O236) * SIN(Wellpath!$O236) - TAN(Dip) * SIN(Wellpath!$L236) * COS(Wellpath!$O236)) / 2</f>
        <v>0.5</v>
      </c>
      <c r="E236" s="20">
        <f>Model!$W$19*((drdp!B236+drdp!K236)*'MSXY-TI3S'!$B236+(drdp!E236+drdp!N236)*'MSXY-TI3S'!$C236+(drdp!H236+drdp!Q236)*'MSXY-TI3S'!$D236)</f>
        <v>0</v>
      </c>
      <c r="F236" s="20">
        <f>Model!$W$19*((drdp!C236+drdp!L236)*'MSXY-TI3S'!$B236+(drdp!F236+drdp!O236)*'MSXY-TI3S'!$C236+(drdp!I236+drdp!R236)*'MSXY-TI3S'!$D236)</f>
        <v>0</v>
      </c>
      <c r="G236" s="20">
        <f>Model!$W$19*((drdp!D236+drdp!M236)*'MSXY-TI3S'!$B236+(drdp!G236+drdp!P236)*'MSXY-TI3S'!$C236+(drdp!J236+drdp!S236)*'MSXY-TI3S'!$D236)</f>
        <v>0</v>
      </c>
      <c r="H236" s="18">
        <f>Model!$W$19*((drdp!B236)*'MSXY-TI3S'!$B236+(drdp!E236)*'MSXY-TI3S'!$C236+(drdp!H236)*'MSXY-TI3S'!$D236)</f>
        <v>0</v>
      </c>
      <c r="I236" s="18">
        <f>Model!$W$19*((drdp!C236)*'MSXY-TI3S'!$B236+(drdp!F236)*'MSXY-TI3S'!$C236+(drdp!I236)*'MSXY-TI3S'!$D236)</f>
        <v>0</v>
      </c>
      <c r="J236" s="18">
        <f>Model!$W$19*((drdp!D236)*'MSXY-TI3S'!$B236+(drdp!G236)*'MSXY-TI3S'!$C236+(drdp!J236)*'MSXY-TI3S'!$D236)</f>
        <v>0</v>
      </c>
      <c r="K236" s="21">
        <f>SUM(E$3:E235)+H236</f>
        <v>-0.30707501881317678</v>
      </c>
      <c r="L236" s="21">
        <f>SUM(F$3:F235)+I236</f>
        <v>0.20441209854121056</v>
      </c>
      <c r="M236" s="21">
        <f>SUM(G$3:G235)+J236</f>
        <v>0</v>
      </c>
      <c r="N236" s="21"/>
      <c r="O236" s="21"/>
      <c r="P236" s="21"/>
      <c r="Q236" s="19">
        <f t="shared" si="19"/>
        <v>9.4295067179112874E-2</v>
      </c>
      <c r="R236" s="19">
        <f t="shared" si="20"/>
        <v>4.1784306030021576E-2</v>
      </c>
      <c r="S236" s="19">
        <f t="shared" si="21"/>
        <v>0</v>
      </c>
      <c r="T236" s="19">
        <f t="shared" si="22"/>
        <v>-6.2769849005183176E-2</v>
      </c>
      <c r="U236" s="19">
        <f t="shared" si="23"/>
        <v>0</v>
      </c>
      <c r="V236" s="19">
        <f t="shared" si="24"/>
        <v>0</v>
      </c>
    </row>
    <row r="237" spans="1:22" x14ac:dyDescent="0.25">
      <c r="A237" s="26">
        <f>Wellpath!E237</f>
        <v>0</v>
      </c>
      <c r="B237" s="22">
        <v>0</v>
      </c>
      <c r="C237" s="22">
        <v>0</v>
      </c>
      <c r="D237" s="22">
        <f>(COS(Wellpath!$L237) * COS(Wellpath!$O237) * COS(Wellpath!$O237) - COS(Wellpath!$L237) * SIN(Wellpath!$O237) * SIN(Wellpath!$O237) - TAN(Dip) * SIN(Wellpath!$L237) * COS(Wellpath!$O237)) / 2</f>
        <v>0.5</v>
      </c>
      <c r="E237" s="20">
        <f>Model!$W$19*((drdp!B237+drdp!K237)*'MSXY-TI3S'!$B237+(drdp!E237+drdp!N237)*'MSXY-TI3S'!$C237+(drdp!H237+drdp!Q237)*'MSXY-TI3S'!$D237)</f>
        <v>0</v>
      </c>
      <c r="F237" s="20">
        <f>Model!$W$19*((drdp!C237+drdp!L237)*'MSXY-TI3S'!$B237+(drdp!F237+drdp!O237)*'MSXY-TI3S'!$C237+(drdp!I237+drdp!R237)*'MSXY-TI3S'!$D237)</f>
        <v>0</v>
      </c>
      <c r="G237" s="20">
        <f>Model!$W$19*((drdp!D237+drdp!M237)*'MSXY-TI3S'!$B237+(drdp!G237+drdp!P237)*'MSXY-TI3S'!$C237+(drdp!J237+drdp!S237)*'MSXY-TI3S'!$D237)</f>
        <v>0</v>
      </c>
      <c r="H237" s="18">
        <f>Model!$W$19*((drdp!B237)*'MSXY-TI3S'!$B237+(drdp!E237)*'MSXY-TI3S'!$C237+(drdp!H237)*'MSXY-TI3S'!$D237)</f>
        <v>0</v>
      </c>
      <c r="I237" s="18">
        <f>Model!$W$19*((drdp!C237)*'MSXY-TI3S'!$B237+(drdp!F237)*'MSXY-TI3S'!$C237+(drdp!I237)*'MSXY-TI3S'!$D237)</f>
        <v>0</v>
      </c>
      <c r="J237" s="18">
        <f>Model!$W$19*((drdp!D237)*'MSXY-TI3S'!$B237+(drdp!G237)*'MSXY-TI3S'!$C237+(drdp!J237)*'MSXY-TI3S'!$D237)</f>
        <v>0</v>
      </c>
      <c r="K237" s="21">
        <f>SUM(E$3:E236)+H237</f>
        <v>-0.30707501881317678</v>
      </c>
      <c r="L237" s="21">
        <f>SUM(F$3:F236)+I237</f>
        <v>0.20441209854121056</v>
      </c>
      <c r="M237" s="21">
        <f>SUM(G$3:G236)+J237</f>
        <v>0</v>
      </c>
      <c r="N237" s="21"/>
      <c r="O237" s="21"/>
      <c r="P237" s="21"/>
      <c r="Q237" s="19">
        <f t="shared" si="19"/>
        <v>9.4295067179112874E-2</v>
      </c>
      <c r="R237" s="19">
        <f t="shared" si="20"/>
        <v>4.1784306030021576E-2</v>
      </c>
      <c r="S237" s="19">
        <f t="shared" si="21"/>
        <v>0</v>
      </c>
      <c r="T237" s="19">
        <f t="shared" si="22"/>
        <v>-6.2769849005183176E-2</v>
      </c>
      <c r="U237" s="19">
        <f t="shared" si="23"/>
        <v>0</v>
      </c>
      <c r="V237" s="19">
        <f t="shared" si="24"/>
        <v>0</v>
      </c>
    </row>
    <row r="238" spans="1:22" x14ac:dyDescent="0.25">
      <c r="A238" s="26">
        <f>Wellpath!E238</f>
        <v>0</v>
      </c>
      <c r="B238" s="22">
        <v>0</v>
      </c>
      <c r="C238" s="22">
        <v>0</v>
      </c>
      <c r="D238" s="22">
        <f>(COS(Wellpath!$L238) * COS(Wellpath!$O238) * COS(Wellpath!$O238) - COS(Wellpath!$L238) * SIN(Wellpath!$O238) * SIN(Wellpath!$O238) - TAN(Dip) * SIN(Wellpath!$L238) * COS(Wellpath!$O238)) / 2</f>
        <v>0.5</v>
      </c>
      <c r="E238" s="20">
        <f>Model!$W$19*((drdp!B238+drdp!K238)*'MSXY-TI3S'!$B238+(drdp!E238+drdp!N238)*'MSXY-TI3S'!$C238+(drdp!H238+drdp!Q238)*'MSXY-TI3S'!$D238)</f>
        <v>0</v>
      </c>
      <c r="F238" s="20">
        <f>Model!$W$19*((drdp!C238+drdp!L238)*'MSXY-TI3S'!$B238+(drdp!F238+drdp!O238)*'MSXY-TI3S'!$C238+(drdp!I238+drdp!R238)*'MSXY-TI3S'!$D238)</f>
        <v>0</v>
      </c>
      <c r="G238" s="20">
        <f>Model!$W$19*((drdp!D238+drdp!M238)*'MSXY-TI3S'!$B238+(drdp!G238+drdp!P238)*'MSXY-TI3S'!$C238+(drdp!J238+drdp!S238)*'MSXY-TI3S'!$D238)</f>
        <v>0</v>
      </c>
      <c r="H238" s="18">
        <f>Model!$W$19*((drdp!B238)*'MSXY-TI3S'!$B238+(drdp!E238)*'MSXY-TI3S'!$C238+(drdp!H238)*'MSXY-TI3S'!$D238)</f>
        <v>0</v>
      </c>
      <c r="I238" s="18">
        <f>Model!$W$19*((drdp!C238)*'MSXY-TI3S'!$B238+(drdp!F238)*'MSXY-TI3S'!$C238+(drdp!I238)*'MSXY-TI3S'!$D238)</f>
        <v>0</v>
      </c>
      <c r="J238" s="18">
        <f>Model!$W$19*((drdp!D238)*'MSXY-TI3S'!$B238+(drdp!G238)*'MSXY-TI3S'!$C238+(drdp!J238)*'MSXY-TI3S'!$D238)</f>
        <v>0</v>
      </c>
      <c r="K238" s="21">
        <f>SUM(E$3:E237)+H238</f>
        <v>-0.30707501881317678</v>
      </c>
      <c r="L238" s="21">
        <f>SUM(F$3:F237)+I238</f>
        <v>0.20441209854121056</v>
      </c>
      <c r="M238" s="21">
        <f>SUM(G$3:G237)+J238</f>
        <v>0</v>
      </c>
      <c r="N238" s="21"/>
      <c r="O238" s="21"/>
      <c r="P238" s="21"/>
      <c r="Q238" s="19">
        <f t="shared" si="19"/>
        <v>9.4295067179112874E-2</v>
      </c>
      <c r="R238" s="19">
        <f t="shared" si="20"/>
        <v>4.1784306030021576E-2</v>
      </c>
      <c r="S238" s="19">
        <f t="shared" si="21"/>
        <v>0</v>
      </c>
      <c r="T238" s="19">
        <f t="shared" si="22"/>
        <v>-6.2769849005183176E-2</v>
      </c>
      <c r="U238" s="19">
        <f t="shared" si="23"/>
        <v>0</v>
      </c>
      <c r="V238" s="19">
        <f t="shared" si="24"/>
        <v>0</v>
      </c>
    </row>
    <row r="239" spans="1:22" x14ac:dyDescent="0.25">
      <c r="A239" s="26">
        <f>Wellpath!E239</f>
        <v>0</v>
      </c>
      <c r="B239" s="22">
        <v>0</v>
      </c>
      <c r="C239" s="22">
        <v>0</v>
      </c>
      <c r="D239" s="22">
        <f>(COS(Wellpath!$L239) * COS(Wellpath!$O239) * COS(Wellpath!$O239) - COS(Wellpath!$L239) * SIN(Wellpath!$O239) * SIN(Wellpath!$O239) - TAN(Dip) * SIN(Wellpath!$L239) * COS(Wellpath!$O239)) / 2</f>
        <v>0.5</v>
      </c>
      <c r="E239" s="20">
        <f>Model!$W$19*((drdp!B239+drdp!K239)*'MSXY-TI3S'!$B239+(drdp!E239+drdp!N239)*'MSXY-TI3S'!$C239+(drdp!H239+drdp!Q239)*'MSXY-TI3S'!$D239)</f>
        <v>0</v>
      </c>
      <c r="F239" s="20">
        <f>Model!$W$19*((drdp!C239+drdp!L239)*'MSXY-TI3S'!$B239+(drdp!F239+drdp!O239)*'MSXY-TI3S'!$C239+(drdp!I239+drdp!R239)*'MSXY-TI3S'!$D239)</f>
        <v>0</v>
      </c>
      <c r="G239" s="20">
        <f>Model!$W$19*((drdp!D239+drdp!M239)*'MSXY-TI3S'!$B239+(drdp!G239+drdp!P239)*'MSXY-TI3S'!$C239+(drdp!J239+drdp!S239)*'MSXY-TI3S'!$D239)</f>
        <v>0</v>
      </c>
      <c r="H239" s="18">
        <f>Model!$W$19*((drdp!B239)*'MSXY-TI3S'!$B239+(drdp!E239)*'MSXY-TI3S'!$C239+(drdp!H239)*'MSXY-TI3S'!$D239)</f>
        <v>0</v>
      </c>
      <c r="I239" s="18">
        <f>Model!$W$19*((drdp!C239)*'MSXY-TI3S'!$B239+(drdp!F239)*'MSXY-TI3S'!$C239+(drdp!I239)*'MSXY-TI3S'!$D239)</f>
        <v>0</v>
      </c>
      <c r="J239" s="18">
        <f>Model!$W$19*((drdp!D239)*'MSXY-TI3S'!$B239+(drdp!G239)*'MSXY-TI3S'!$C239+(drdp!J239)*'MSXY-TI3S'!$D239)</f>
        <v>0</v>
      </c>
      <c r="K239" s="21">
        <f>SUM(E$3:E238)+H239</f>
        <v>-0.30707501881317678</v>
      </c>
      <c r="L239" s="21">
        <f>SUM(F$3:F238)+I239</f>
        <v>0.20441209854121056</v>
      </c>
      <c r="M239" s="21">
        <f>SUM(G$3:G238)+J239</f>
        <v>0</v>
      </c>
      <c r="N239" s="21"/>
      <c r="O239" s="21"/>
      <c r="P239" s="21"/>
      <c r="Q239" s="19">
        <f t="shared" si="19"/>
        <v>9.4295067179112874E-2</v>
      </c>
      <c r="R239" s="19">
        <f t="shared" si="20"/>
        <v>4.1784306030021576E-2</v>
      </c>
      <c r="S239" s="19">
        <f t="shared" si="21"/>
        <v>0</v>
      </c>
      <c r="T239" s="19">
        <f t="shared" si="22"/>
        <v>-6.2769849005183176E-2</v>
      </c>
      <c r="U239" s="19">
        <f t="shared" si="23"/>
        <v>0</v>
      </c>
      <c r="V239" s="19">
        <f t="shared" si="24"/>
        <v>0</v>
      </c>
    </row>
    <row r="240" spans="1:22" x14ac:dyDescent="0.25">
      <c r="A240" s="26">
        <f>Wellpath!E240</f>
        <v>0</v>
      </c>
      <c r="B240" s="22">
        <v>0</v>
      </c>
      <c r="C240" s="22">
        <v>0</v>
      </c>
      <c r="D240" s="22">
        <f>(COS(Wellpath!$L240) * COS(Wellpath!$O240) * COS(Wellpath!$O240) - COS(Wellpath!$L240) * SIN(Wellpath!$O240) * SIN(Wellpath!$O240) - TAN(Dip) * SIN(Wellpath!$L240) * COS(Wellpath!$O240)) / 2</f>
        <v>0.5</v>
      </c>
      <c r="E240" s="20">
        <f>Model!$W$19*((drdp!B240+drdp!K240)*'MSXY-TI3S'!$B240+(drdp!E240+drdp!N240)*'MSXY-TI3S'!$C240+(drdp!H240+drdp!Q240)*'MSXY-TI3S'!$D240)</f>
        <v>0</v>
      </c>
      <c r="F240" s="20">
        <f>Model!$W$19*((drdp!C240+drdp!L240)*'MSXY-TI3S'!$B240+(drdp!F240+drdp!O240)*'MSXY-TI3S'!$C240+(drdp!I240+drdp!R240)*'MSXY-TI3S'!$D240)</f>
        <v>0</v>
      </c>
      <c r="G240" s="20">
        <f>Model!$W$19*((drdp!D240+drdp!M240)*'MSXY-TI3S'!$B240+(drdp!G240+drdp!P240)*'MSXY-TI3S'!$C240+(drdp!J240+drdp!S240)*'MSXY-TI3S'!$D240)</f>
        <v>0</v>
      </c>
      <c r="H240" s="18">
        <f>Model!$W$19*((drdp!B240)*'MSXY-TI3S'!$B240+(drdp!E240)*'MSXY-TI3S'!$C240+(drdp!H240)*'MSXY-TI3S'!$D240)</f>
        <v>0</v>
      </c>
      <c r="I240" s="18">
        <f>Model!$W$19*((drdp!C240)*'MSXY-TI3S'!$B240+(drdp!F240)*'MSXY-TI3S'!$C240+(drdp!I240)*'MSXY-TI3S'!$D240)</f>
        <v>0</v>
      </c>
      <c r="J240" s="18">
        <f>Model!$W$19*((drdp!D240)*'MSXY-TI3S'!$B240+(drdp!G240)*'MSXY-TI3S'!$C240+(drdp!J240)*'MSXY-TI3S'!$D240)</f>
        <v>0</v>
      </c>
      <c r="K240" s="21">
        <f>SUM(E$3:E239)+H240</f>
        <v>-0.30707501881317678</v>
      </c>
      <c r="L240" s="21">
        <f>SUM(F$3:F239)+I240</f>
        <v>0.20441209854121056</v>
      </c>
      <c r="M240" s="21">
        <f>SUM(G$3:G239)+J240</f>
        <v>0</v>
      </c>
      <c r="N240" s="21"/>
      <c r="O240" s="21"/>
      <c r="P240" s="21"/>
      <c r="Q240" s="19">
        <f t="shared" si="19"/>
        <v>9.4295067179112874E-2</v>
      </c>
      <c r="R240" s="19">
        <f t="shared" si="20"/>
        <v>4.1784306030021576E-2</v>
      </c>
      <c r="S240" s="19">
        <f t="shared" si="21"/>
        <v>0</v>
      </c>
      <c r="T240" s="19">
        <f t="shared" si="22"/>
        <v>-6.2769849005183176E-2</v>
      </c>
      <c r="U240" s="19">
        <f t="shared" si="23"/>
        <v>0</v>
      </c>
      <c r="V240" s="19">
        <f t="shared" si="24"/>
        <v>0</v>
      </c>
    </row>
    <row r="241" spans="1:22" x14ac:dyDescent="0.25">
      <c r="A241" s="26">
        <f>Wellpath!E241</f>
        <v>0</v>
      </c>
      <c r="B241" s="22">
        <v>0</v>
      </c>
      <c r="C241" s="22">
        <v>0</v>
      </c>
      <c r="D241" s="22">
        <f>(COS(Wellpath!$L241) * COS(Wellpath!$O241) * COS(Wellpath!$O241) - COS(Wellpath!$L241) * SIN(Wellpath!$O241) * SIN(Wellpath!$O241) - TAN(Dip) * SIN(Wellpath!$L241) * COS(Wellpath!$O241)) / 2</f>
        <v>0.5</v>
      </c>
      <c r="E241" s="20">
        <f>Model!$W$19*((drdp!B241+drdp!K241)*'MSXY-TI3S'!$B241+(drdp!E241+drdp!N241)*'MSXY-TI3S'!$C241+(drdp!H241+drdp!Q241)*'MSXY-TI3S'!$D241)</f>
        <v>0</v>
      </c>
      <c r="F241" s="20">
        <f>Model!$W$19*((drdp!C241+drdp!L241)*'MSXY-TI3S'!$B241+(drdp!F241+drdp!O241)*'MSXY-TI3S'!$C241+(drdp!I241+drdp!R241)*'MSXY-TI3S'!$D241)</f>
        <v>0</v>
      </c>
      <c r="G241" s="20">
        <f>Model!$W$19*((drdp!D241+drdp!M241)*'MSXY-TI3S'!$B241+(drdp!G241+drdp!P241)*'MSXY-TI3S'!$C241+(drdp!J241+drdp!S241)*'MSXY-TI3S'!$D241)</f>
        <v>0</v>
      </c>
      <c r="H241" s="18">
        <f>Model!$W$19*((drdp!B241)*'MSXY-TI3S'!$B241+(drdp!E241)*'MSXY-TI3S'!$C241+(drdp!H241)*'MSXY-TI3S'!$D241)</f>
        <v>0</v>
      </c>
      <c r="I241" s="18">
        <f>Model!$W$19*((drdp!C241)*'MSXY-TI3S'!$B241+(drdp!F241)*'MSXY-TI3S'!$C241+(drdp!I241)*'MSXY-TI3S'!$D241)</f>
        <v>0</v>
      </c>
      <c r="J241" s="18">
        <f>Model!$W$19*((drdp!D241)*'MSXY-TI3S'!$B241+(drdp!G241)*'MSXY-TI3S'!$C241+(drdp!J241)*'MSXY-TI3S'!$D241)</f>
        <v>0</v>
      </c>
      <c r="K241" s="21">
        <f>SUM(E$3:E240)+H241</f>
        <v>-0.30707501881317678</v>
      </c>
      <c r="L241" s="21">
        <f>SUM(F$3:F240)+I241</f>
        <v>0.20441209854121056</v>
      </c>
      <c r="M241" s="21">
        <f>SUM(G$3:G240)+J241</f>
        <v>0</v>
      </c>
      <c r="N241" s="21"/>
      <c r="O241" s="21"/>
      <c r="P241" s="21"/>
      <c r="Q241" s="19">
        <f t="shared" si="19"/>
        <v>9.4295067179112874E-2</v>
      </c>
      <c r="R241" s="19">
        <f t="shared" si="20"/>
        <v>4.1784306030021576E-2</v>
      </c>
      <c r="S241" s="19">
        <f t="shared" si="21"/>
        <v>0</v>
      </c>
      <c r="T241" s="19">
        <f t="shared" si="22"/>
        <v>-6.2769849005183176E-2</v>
      </c>
      <c r="U241" s="19">
        <f t="shared" si="23"/>
        <v>0</v>
      </c>
      <c r="V241" s="19">
        <f t="shared" si="24"/>
        <v>0</v>
      </c>
    </row>
    <row r="242" spans="1:22" x14ac:dyDescent="0.25">
      <c r="A242" s="26">
        <f>Wellpath!E242</f>
        <v>0</v>
      </c>
      <c r="B242" s="22">
        <v>0</v>
      </c>
      <c r="C242" s="22">
        <v>0</v>
      </c>
      <c r="D242" s="22">
        <f>(COS(Wellpath!$L242) * COS(Wellpath!$O242) * COS(Wellpath!$O242) - COS(Wellpath!$L242) * SIN(Wellpath!$O242) * SIN(Wellpath!$O242) - TAN(Dip) * SIN(Wellpath!$L242) * COS(Wellpath!$O242)) / 2</f>
        <v>0.5</v>
      </c>
      <c r="E242" s="20">
        <f>Model!$W$19*((drdp!B242+drdp!K242)*'MSXY-TI3S'!$B242+(drdp!E242+drdp!N242)*'MSXY-TI3S'!$C242+(drdp!H242+drdp!Q242)*'MSXY-TI3S'!$D242)</f>
        <v>0</v>
      </c>
      <c r="F242" s="20">
        <f>Model!$W$19*((drdp!C242+drdp!L242)*'MSXY-TI3S'!$B242+(drdp!F242+drdp!O242)*'MSXY-TI3S'!$C242+(drdp!I242+drdp!R242)*'MSXY-TI3S'!$D242)</f>
        <v>0</v>
      </c>
      <c r="G242" s="20">
        <f>Model!$W$19*((drdp!D242+drdp!M242)*'MSXY-TI3S'!$B242+(drdp!G242+drdp!P242)*'MSXY-TI3S'!$C242+(drdp!J242+drdp!S242)*'MSXY-TI3S'!$D242)</f>
        <v>0</v>
      </c>
      <c r="H242" s="18">
        <f>Model!$W$19*((drdp!B242)*'MSXY-TI3S'!$B242+(drdp!E242)*'MSXY-TI3S'!$C242+(drdp!H242)*'MSXY-TI3S'!$D242)</f>
        <v>0</v>
      </c>
      <c r="I242" s="18">
        <f>Model!$W$19*((drdp!C242)*'MSXY-TI3S'!$B242+(drdp!F242)*'MSXY-TI3S'!$C242+(drdp!I242)*'MSXY-TI3S'!$D242)</f>
        <v>0</v>
      </c>
      <c r="J242" s="18">
        <f>Model!$W$19*((drdp!D242)*'MSXY-TI3S'!$B242+(drdp!G242)*'MSXY-TI3S'!$C242+(drdp!J242)*'MSXY-TI3S'!$D242)</f>
        <v>0</v>
      </c>
      <c r="K242" s="21">
        <f>SUM(E$3:E241)+H242</f>
        <v>-0.30707501881317678</v>
      </c>
      <c r="L242" s="21">
        <f>SUM(F$3:F241)+I242</f>
        <v>0.20441209854121056</v>
      </c>
      <c r="M242" s="21">
        <f>SUM(G$3:G241)+J242</f>
        <v>0</v>
      </c>
      <c r="N242" s="21"/>
      <c r="O242" s="21"/>
      <c r="P242" s="21"/>
      <c r="Q242" s="19">
        <f t="shared" si="19"/>
        <v>9.4295067179112874E-2</v>
      </c>
      <c r="R242" s="19">
        <f t="shared" si="20"/>
        <v>4.1784306030021576E-2</v>
      </c>
      <c r="S242" s="19">
        <f t="shared" si="21"/>
        <v>0</v>
      </c>
      <c r="T242" s="19">
        <f t="shared" si="22"/>
        <v>-6.2769849005183176E-2</v>
      </c>
      <c r="U242" s="19">
        <f t="shared" si="23"/>
        <v>0</v>
      </c>
      <c r="V242" s="19">
        <f t="shared" si="24"/>
        <v>0</v>
      </c>
    </row>
    <row r="243" spans="1:22" x14ac:dyDescent="0.25">
      <c r="A243" s="26">
        <f>Wellpath!E243</f>
        <v>0</v>
      </c>
      <c r="B243" s="22">
        <v>0</v>
      </c>
      <c r="C243" s="22">
        <v>0</v>
      </c>
      <c r="D243" s="22">
        <f>(COS(Wellpath!$L243) * COS(Wellpath!$O243) * COS(Wellpath!$O243) - COS(Wellpath!$L243) * SIN(Wellpath!$O243) * SIN(Wellpath!$O243) - TAN(Dip) * SIN(Wellpath!$L243) * COS(Wellpath!$O243)) / 2</f>
        <v>0.5</v>
      </c>
      <c r="E243" s="20">
        <f>Model!$W$19*((drdp!B243+drdp!K243)*'MSXY-TI3S'!$B243+(drdp!E243+drdp!N243)*'MSXY-TI3S'!$C243+(drdp!H243+drdp!Q243)*'MSXY-TI3S'!$D243)</f>
        <v>0</v>
      </c>
      <c r="F243" s="20">
        <f>Model!$W$19*((drdp!C243+drdp!L243)*'MSXY-TI3S'!$B243+(drdp!F243+drdp!O243)*'MSXY-TI3S'!$C243+(drdp!I243+drdp!R243)*'MSXY-TI3S'!$D243)</f>
        <v>0</v>
      </c>
      <c r="G243" s="20">
        <f>Model!$W$19*((drdp!D243+drdp!M243)*'MSXY-TI3S'!$B243+(drdp!G243+drdp!P243)*'MSXY-TI3S'!$C243+(drdp!J243+drdp!S243)*'MSXY-TI3S'!$D243)</f>
        <v>0</v>
      </c>
      <c r="H243" s="18">
        <f>Model!$W$19*((drdp!B243)*'MSXY-TI3S'!$B243+(drdp!E243)*'MSXY-TI3S'!$C243+(drdp!H243)*'MSXY-TI3S'!$D243)</f>
        <v>0</v>
      </c>
      <c r="I243" s="18">
        <f>Model!$W$19*((drdp!C243)*'MSXY-TI3S'!$B243+(drdp!F243)*'MSXY-TI3S'!$C243+(drdp!I243)*'MSXY-TI3S'!$D243)</f>
        <v>0</v>
      </c>
      <c r="J243" s="18">
        <f>Model!$W$19*((drdp!D243)*'MSXY-TI3S'!$B243+(drdp!G243)*'MSXY-TI3S'!$C243+(drdp!J243)*'MSXY-TI3S'!$D243)</f>
        <v>0</v>
      </c>
      <c r="K243" s="21">
        <f>SUM(E$3:E242)+H243</f>
        <v>-0.30707501881317678</v>
      </c>
      <c r="L243" s="21">
        <f>SUM(F$3:F242)+I243</f>
        <v>0.20441209854121056</v>
      </c>
      <c r="M243" s="21">
        <f>SUM(G$3:G242)+J243</f>
        <v>0</v>
      </c>
      <c r="N243" s="21"/>
      <c r="O243" s="21"/>
      <c r="P243" s="21"/>
      <c r="Q243" s="19">
        <f t="shared" si="19"/>
        <v>9.4295067179112874E-2</v>
      </c>
      <c r="R243" s="19">
        <f t="shared" si="20"/>
        <v>4.1784306030021576E-2</v>
      </c>
      <c r="S243" s="19">
        <f t="shared" si="21"/>
        <v>0</v>
      </c>
      <c r="T243" s="19">
        <f t="shared" si="22"/>
        <v>-6.2769849005183176E-2</v>
      </c>
      <c r="U243" s="19">
        <f t="shared" si="23"/>
        <v>0</v>
      </c>
      <c r="V243" s="19">
        <f t="shared" si="24"/>
        <v>0</v>
      </c>
    </row>
    <row r="244" spans="1:22" x14ac:dyDescent="0.25">
      <c r="A244" s="26">
        <f>Wellpath!E244</f>
        <v>0</v>
      </c>
      <c r="B244" s="22">
        <v>0</v>
      </c>
      <c r="C244" s="22">
        <v>0</v>
      </c>
      <c r="D244" s="22">
        <f>(COS(Wellpath!$L244) * COS(Wellpath!$O244) * COS(Wellpath!$O244) - COS(Wellpath!$L244) * SIN(Wellpath!$O244) * SIN(Wellpath!$O244) - TAN(Dip) * SIN(Wellpath!$L244) * COS(Wellpath!$O244)) / 2</f>
        <v>0.5</v>
      </c>
      <c r="E244" s="20">
        <f>Model!$W$19*((drdp!B244+drdp!K244)*'MSXY-TI3S'!$B244+(drdp!E244+drdp!N244)*'MSXY-TI3S'!$C244+(drdp!H244+drdp!Q244)*'MSXY-TI3S'!$D244)</f>
        <v>0</v>
      </c>
      <c r="F244" s="20">
        <f>Model!$W$19*((drdp!C244+drdp!L244)*'MSXY-TI3S'!$B244+(drdp!F244+drdp!O244)*'MSXY-TI3S'!$C244+(drdp!I244+drdp!R244)*'MSXY-TI3S'!$D244)</f>
        <v>0</v>
      </c>
      <c r="G244" s="20">
        <f>Model!$W$19*((drdp!D244+drdp!M244)*'MSXY-TI3S'!$B244+(drdp!G244+drdp!P244)*'MSXY-TI3S'!$C244+(drdp!J244+drdp!S244)*'MSXY-TI3S'!$D244)</f>
        <v>0</v>
      </c>
      <c r="H244" s="18">
        <f>Model!$W$19*((drdp!B244)*'MSXY-TI3S'!$B244+(drdp!E244)*'MSXY-TI3S'!$C244+(drdp!H244)*'MSXY-TI3S'!$D244)</f>
        <v>0</v>
      </c>
      <c r="I244" s="18">
        <f>Model!$W$19*((drdp!C244)*'MSXY-TI3S'!$B244+(drdp!F244)*'MSXY-TI3S'!$C244+(drdp!I244)*'MSXY-TI3S'!$D244)</f>
        <v>0</v>
      </c>
      <c r="J244" s="18">
        <f>Model!$W$19*((drdp!D244)*'MSXY-TI3S'!$B244+(drdp!G244)*'MSXY-TI3S'!$C244+(drdp!J244)*'MSXY-TI3S'!$D244)</f>
        <v>0</v>
      </c>
      <c r="K244" s="21">
        <f>SUM(E$3:E243)+H244</f>
        <v>-0.30707501881317678</v>
      </c>
      <c r="L244" s="21">
        <f>SUM(F$3:F243)+I244</f>
        <v>0.20441209854121056</v>
      </c>
      <c r="M244" s="21">
        <f>SUM(G$3:G243)+J244</f>
        <v>0</v>
      </c>
      <c r="N244" s="21"/>
      <c r="O244" s="21"/>
      <c r="P244" s="21"/>
      <c r="Q244" s="19">
        <f t="shared" si="19"/>
        <v>9.4295067179112874E-2</v>
      </c>
      <c r="R244" s="19">
        <f t="shared" si="20"/>
        <v>4.1784306030021576E-2</v>
      </c>
      <c r="S244" s="19">
        <f t="shared" si="21"/>
        <v>0</v>
      </c>
      <c r="T244" s="19">
        <f t="shared" si="22"/>
        <v>-6.2769849005183176E-2</v>
      </c>
      <c r="U244" s="19">
        <f t="shared" si="23"/>
        <v>0</v>
      </c>
      <c r="V244" s="19">
        <f t="shared" si="24"/>
        <v>0</v>
      </c>
    </row>
    <row r="245" spans="1:22" x14ac:dyDescent="0.25">
      <c r="A245" s="26">
        <f>Wellpath!E245</f>
        <v>0</v>
      </c>
      <c r="B245" s="22">
        <v>0</v>
      </c>
      <c r="C245" s="22">
        <v>0</v>
      </c>
      <c r="D245" s="22">
        <f>(COS(Wellpath!$L245) * COS(Wellpath!$O245) * COS(Wellpath!$O245) - COS(Wellpath!$L245) * SIN(Wellpath!$O245) * SIN(Wellpath!$O245) - TAN(Dip) * SIN(Wellpath!$L245) * COS(Wellpath!$O245)) / 2</f>
        <v>0.5</v>
      </c>
      <c r="E245" s="20">
        <f>Model!$W$19*((drdp!B245+drdp!K245)*'MSXY-TI3S'!$B245+(drdp!E245+drdp!N245)*'MSXY-TI3S'!$C245+(drdp!H245+drdp!Q245)*'MSXY-TI3S'!$D245)</f>
        <v>0</v>
      </c>
      <c r="F245" s="20">
        <f>Model!$W$19*((drdp!C245+drdp!L245)*'MSXY-TI3S'!$B245+(drdp!F245+drdp!O245)*'MSXY-TI3S'!$C245+(drdp!I245+drdp!R245)*'MSXY-TI3S'!$D245)</f>
        <v>0</v>
      </c>
      <c r="G245" s="20">
        <f>Model!$W$19*((drdp!D245+drdp!M245)*'MSXY-TI3S'!$B245+(drdp!G245+drdp!P245)*'MSXY-TI3S'!$C245+(drdp!J245+drdp!S245)*'MSXY-TI3S'!$D245)</f>
        <v>0</v>
      </c>
      <c r="H245" s="18">
        <f>Model!$W$19*((drdp!B245)*'MSXY-TI3S'!$B245+(drdp!E245)*'MSXY-TI3S'!$C245+(drdp!H245)*'MSXY-TI3S'!$D245)</f>
        <v>0</v>
      </c>
      <c r="I245" s="18">
        <f>Model!$W$19*((drdp!C245)*'MSXY-TI3S'!$B245+(drdp!F245)*'MSXY-TI3S'!$C245+(drdp!I245)*'MSXY-TI3S'!$D245)</f>
        <v>0</v>
      </c>
      <c r="J245" s="18">
        <f>Model!$W$19*((drdp!D245)*'MSXY-TI3S'!$B245+(drdp!G245)*'MSXY-TI3S'!$C245+(drdp!J245)*'MSXY-TI3S'!$D245)</f>
        <v>0</v>
      </c>
      <c r="K245" s="21">
        <f>SUM(E$3:E244)+H245</f>
        <v>-0.30707501881317678</v>
      </c>
      <c r="L245" s="21">
        <f>SUM(F$3:F244)+I245</f>
        <v>0.20441209854121056</v>
      </c>
      <c r="M245" s="21">
        <f>SUM(G$3:G244)+J245</f>
        <v>0</v>
      </c>
      <c r="N245" s="21"/>
      <c r="O245" s="21"/>
      <c r="P245" s="21"/>
      <c r="Q245" s="19">
        <f t="shared" si="19"/>
        <v>9.4295067179112874E-2</v>
      </c>
      <c r="R245" s="19">
        <f t="shared" si="20"/>
        <v>4.1784306030021576E-2</v>
      </c>
      <c r="S245" s="19">
        <f t="shared" si="21"/>
        <v>0</v>
      </c>
      <c r="T245" s="19">
        <f t="shared" si="22"/>
        <v>-6.2769849005183176E-2</v>
      </c>
      <c r="U245" s="19">
        <f t="shared" si="23"/>
        <v>0</v>
      </c>
      <c r="V245" s="19">
        <f t="shared" si="24"/>
        <v>0</v>
      </c>
    </row>
    <row r="246" spans="1:22" x14ac:dyDescent="0.25">
      <c r="A246" s="26">
        <f>Wellpath!E246</f>
        <v>0</v>
      </c>
      <c r="B246" s="22">
        <v>0</v>
      </c>
      <c r="C246" s="22">
        <v>0</v>
      </c>
      <c r="D246" s="22">
        <f>(COS(Wellpath!$L246) * COS(Wellpath!$O246) * COS(Wellpath!$O246) - COS(Wellpath!$L246) * SIN(Wellpath!$O246) * SIN(Wellpath!$O246) - TAN(Dip) * SIN(Wellpath!$L246) * COS(Wellpath!$O246)) / 2</f>
        <v>0.5</v>
      </c>
      <c r="E246" s="20">
        <f>Model!$W$19*((drdp!B246+drdp!K246)*'MSXY-TI3S'!$B246+(drdp!E246+drdp!N246)*'MSXY-TI3S'!$C246+(drdp!H246+drdp!Q246)*'MSXY-TI3S'!$D246)</f>
        <v>0</v>
      </c>
      <c r="F246" s="20">
        <f>Model!$W$19*((drdp!C246+drdp!L246)*'MSXY-TI3S'!$B246+(drdp!F246+drdp!O246)*'MSXY-TI3S'!$C246+(drdp!I246+drdp!R246)*'MSXY-TI3S'!$D246)</f>
        <v>0</v>
      </c>
      <c r="G246" s="20">
        <f>Model!$W$19*((drdp!D246+drdp!M246)*'MSXY-TI3S'!$B246+(drdp!G246+drdp!P246)*'MSXY-TI3S'!$C246+(drdp!J246+drdp!S246)*'MSXY-TI3S'!$D246)</f>
        <v>0</v>
      </c>
      <c r="H246" s="18">
        <f>Model!$W$19*((drdp!B246)*'MSXY-TI3S'!$B246+(drdp!E246)*'MSXY-TI3S'!$C246+(drdp!H246)*'MSXY-TI3S'!$D246)</f>
        <v>0</v>
      </c>
      <c r="I246" s="18">
        <f>Model!$W$19*((drdp!C246)*'MSXY-TI3S'!$B246+(drdp!F246)*'MSXY-TI3S'!$C246+(drdp!I246)*'MSXY-TI3S'!$D246)</f>
        <v>0</v>
      </c>
      <c r="J246" s="18">
        <f>Model!$W$19*((drdp!D246)*'MSXY-TI3S'!$B246+(drdp!G246)*'MSXY-TI3S'!$C246+(drdp!J246)*'MSXY-TI3S'!$D246)</f>
        <v>0</v>
      </c>
      <c r="K246" s="21">
        <f>SUM(E$3:E245)+H246</f>
        <v>-0.30707501881317678</v>
      </c>
      <c r="L246" s="21">
        <f>SUM(F$3:F245)+I246</f>
        <v>0.20441209854121056</v>
      </c>
      <c r="M246" s="21">
        <f>SUM(G$3:G245)+J246</f>
        <v>0</v>
      </c>
      <c r="N246" s="21"/>
      <c r="O246" s="21"/>
      <c r="P246" s="21"/>
      <c r="Q246" s="19">
        <f t="shared" si="19"/>
        <v>9.4295067179112874E-2</v>
      </c>
      <c r="R246" s="19">
        <f t="shared" si="20"/>
        <v>4.1784306030021576E-2</v>
      </c>
      <c r="S246" s="19">
        <f t="shared" si="21"/>
        <v>0</v>
      </c>
      <c r="T246" s="19">
        <f t="shared" si="22"/>
        <v>-6.2769849005183176E-2</v>
      </c>
      <c r="U246" s="19">
        <f t="shared" si="23"/>
        <v>0</v>
      </c>
      <c r="V246" s="19">
        <f t="shared" si="24"/>
        <v>0</v>
      </c>
    </row>
    <row r="247" spans="1:22" x14ac:dyDescent="0.25">
      <c r="A247" s="26">
        <f>Wellpath!E247</f>
        <v>0</v>
      </c>
      <c r="B247" s="22">
        <v>0</v>
      </c>
      <c r="C247" s="22">
        <v>0</v>
      </c>
      <c r="D247" s="22">
        <f>(COS(Wellpath!$L247) * COS(Wellpath!$O247) * COS(Wellpath!$O247) - COS(Wellpath!$L247) * SIN(Wellpath!$O247) * SIN(Wellpath!$O247) - TAN(Dip) * SIN(Wellpath!$L247) * COS(Wellpath!$O247)) / 2</f>
        <v>0.5</v>
      </c>
      <c r="E247" s="20">
        <f>Model!$W$19*((drdp!B247+drdp!K247)*'MSXY-TI3S'!$B247+(drdp!E247+drdp!N247)*'MSXY-TI3S'!$C247+(drdp!H247+drdp!Q247)*'MSXY-TI3S'!$D247)</f>
        <v>0</v>
      </c>
      <c r="F247" s="20">
        <f>Model!$W$19*((drdp!C247+drdp!L247)*'MSXY-TI3S'!$B247+(drdp!F247+drdp!O247)*'MSXY-TI3S'!$C247+(drdp!I247+drdp!R247)*'MSXY-TI3S'!$D247)</f>
        <v>0</v>
      </c>
      <c r="G247" s="20">
        <f>Model!$W$19*((drdp!D247+drdp!M247)*'MSXY-TI3S'!$B247+(drdp!G247+drdp!P247)*'MSXY-TI3S'!$C247+(drdp!J247+drdp!S247)*'MSXY-TI3S'!$D247)</f>
        <v>0</v>
      </c>
      <c r="H247" s="18">
        <f>Model!$W$19*((drdp!B247)*'MSXY-TI3S'!$B247+(drdp!E247)*'MSXY-TI3S'!$C247+(drdp!H247)*'MSXY-TI3S'!$D247)</f>
        <v>0</v>
      </c>
      <c r="I247" s="18">
        <f>Model!$W$19*((drdp!C247)*'MSXY-TI3S'!$B247+(drdp!F247)*'MSXY-TI3S'!$C247+(drdp!I247)*'MSXY-TI3S'!$D247)</f>
        <v>0</v>
      </c>
      <c r="J247" s="18">
        <f>Model!$W$19*((drdp!D247)*'MSXY-TI3S'!$B247+(drdp!G247)*'MSXY-TI3S'!$C247+(drdp!J247)*'MSXY-TI3S'!$D247)</f>
        <v>0</v>
      </c>
      <c r="K247" s="21">
        <f>SUM(E$3:E246)+H247</f>
        <v>-0.30707501881317678</v>
      </c>
      <c r="L247" s="21">
        <f>SUM(F$3:F246)+I247</f>
        <v>0.20441209854121056</v>
      </c>
      <c r="M247" s="21">
        <f>SUM(G$3:G246)+J247</f>
        <v>0</v>
      </c>
      <c r="N247" s="21"/>
      <c r="O247" s="21"/>
      <c r="P247" s="21"/>
      <c r="Q247" s="19">
        <f t="shared" si="19"/>
        <v>9.4295067179112874E-2</v>
      </c>
      <c r="R247" s="19">
        <f t="shared" si="20"/>
        <v>4.1784306030021576E-2</v>
      </c>
      <c r="S247" s="19">
        <f t="shared" si="21"/>
        <v>0</v>
      </c>
      <c r="T247" s="19">
        <f t="shared" si="22"/>
        <v>-6.2769849005183176E-2</v>
      </c>
      <c r="U247" s="19">
        <f t="shared" si="23"/>
        <v>0</v>
      </c>
      <c r="V247" s="19">
        <f t="shared" si="24"/>
        <v>0</v>
      </c>
    </row>
    <row r="248" spans="1:22" x14ac:dyDescent="0.25">
      <c r="A248" s="26">
        <f>Wellpath!E248</f>
        <v>0</v>
      </c>
      <c r="B248" s="22">
        <v>0</v>
      </c>
      <c r="C248" s="22">
        <v>0</v>
      </c>
      <c r="D248" s="22">
        <f>(COS(Wellpath!$L248) * COS(Wellpath!$O248) * COS(Wellpath!$O248) - COS(Wellpath!$L248) * SIN(Wellpath!$O248) * SIN(Wellpath!$O248) - TAN(Dip) * SIN(Wellpath!$L248) * COS(Wellpath!$O248)) / 2</f>
        <v>0.5</v>
      </c>
      <c r="E248" s="20">
        <f>Model!$W$19*((drdp!B248+drdp!K248)*'MSXY-TI3S'!$B248+(drdp!E248+drdp!N248)*'MSXY-TI3S'!$C248+(drdp!H248+drdp!Q248)*'MSXY-TI3S'!$D248)</f>
        <v>0</v>
      </c>
      <c r="F248" s="20">
        <f>Model!$W$19*((drdp!C248+drdp!L248)*'MSXY-TI3S'!$B248+(drdp!F248+drdp!O248)*'MSXY-TI3S'!$C248+(drdp!I248+drdp!R248)*'MSXY-TI3S'!$D248)</f>
        <v>0</v>
      </c>
      <c r="G248" s="20">
        <f>Model!$W$19*((drdp!D248+drdp!M248)*'MSXY-TI3S'!$B248+(drdp!G248+drdp!P248)*'MSXY-TI3S'!$C248+(drdp!J248+drdp!S248)*'MSXY-TI3S'!$D248)</f>
        <v>0</v>
      </c>
      <c r="H248" s="18">
        <f>Model!$W$19*((drdp!B248)*'MSXY-TI3S'!$B248+(drdp!E248)*'MSXY-TI3S'!$C248+(drdp!H248)*'MSXY-TI3S'!$D248)</f>
        <v>0</v>
      </c>
      <c r="I248" s="18">
        <f>Model!$W$19*((drdp!C248)*'MSXY-TI3S'!$B248+(drdp!F248)*'MSXY-TI3S'!$C248+(drdp!I248)*'MSXY-TI3S'!$D248)</f>
        <v>0</v>
      </c>
      <c r="J248" s="18">
        <f>Model!$W$19*((drdp!D248)*'MSXY-TI3S'!$B248+(drdp!G248)*'MSXY-TI3S'!$C248+(drdp!J248)*'MSXY-TI3S'!$D248)</f>
        <v>0</v>
      </c>
      <c r="K248" s="21">
        <f>SUM(E$3:E247)+H248</f>
        <v>-0.30707501881317678</v>
      </c>
      <c r="L248" s="21">
        <f>SUM(F$3:F247)+I248</f>
        <v>0.20441209854121056</v>
      </c>
      <c r="M248" s="21">
        <f>SUM(G$3:G247)+J248</f>
        <v>0</v>
      </c>
      <c r="N248" s="21"/>
      <c r="O248" s="21"/>
      <c r="P248" s="21"/>
      <c r="Q248" s="19">
        <f t="shared" si="19"/>
        <v>9.4295067179112874E-2</v>
      </c>
      <c r="R248" s="19">
        <f t="shared" si="20"/>
        <v>4.1784306030021576E-2</v>
      </c>
      <c r="S248" s="19">
        <f t="shared" si="21"/>
        <v>0</v>
      </c>
      <c r="T248" s="19">
        <f t="shared" si="22"/>
        <v>-6.2769849005183176E-2</v>
      </c>
      <c r="U248" s="19">
        <f t="shared" si="23"/>
        <v>0</v>
      </c>
      <c r="V248" s="19">
        <f t="shared" si="24"/>
        <v>0</v>
      </c>
    </row>
    <row r="249" spans="1:22" x14ac:dyDescent="0.25">
      <c r="A249" s="26">
        <f>Wellpath!E249</f>
        <v>0</v>
      </c>
      <c r="B249" s="22">
        <v>0</v>
      </c>
      <c r="C249" s="22">
        <v>0</v>
      </c>
      <c r="D249" s="22">
        <f>(COS(Wellpath!$L249) * COS(Wellpath!$O249) * COS(Wellpath!$O249) - COS(Wellpath!$L249) * SIN(Wellpath!$O249) * SIN(Wellpath!$O249) - TAN(Dip) * SIN(Wellpath!$L249) * COS(Wellpath!$O249)) / 2</f>
        <v>0.5</v>
      </c>
      <c r="E249" s="20">
        <f>Model!$W$19*((drdp!B249+drdp!K249)*'MSXY-TI3S'!$B249+(drdp!E249+drdp!N249)*'MSXY-TI3S'!$C249+(drdp!H249+drdp!Q249)*'MSXY-TI3S'!$D249)</f>
        <v>0</v>
      </c>
      <c r="F249" s="20">
        <f>Model!$W$19*((drdp!C249+drdp!L249)*'MSXY-TI3S'!$B249+(drdp!F249+drdp!O249)*'MSXY-TI3S'!$C249+(drdp!I249+drdp!R249)*'MSXY-TI3S'!$D249)</f>
        <v>0</v>
      </c>
      <c r="G249" s="20">
        <f>Model!$W$19*((drdp!D249+drdp!M249)*'MSXY-TI3S'!$B249+(drdp!G249+drdp!P249)*'MSXY-TI3S'!$C249+(drdp!J249+drdp!S249)*'MSXY-TI3S'!$D249)</f>
        <v>0</v>
      </c>
      <c r="H249" s="18">
        <f>Model!$W$19*((drdp!B249)*'MSXY-TI3S'!$B249+(drdp!E249)*'MSXY-TI3S'!$C249+(drdp!H249)*'MSXY-TI3S'!$D249)</f>
        <v>0</v>
      </c>
      <c r="I249" s="18">
        <f>Model!$W$19*((drdp!C249)*'MSXY-TI3S'!$B249+(drdp!F249)*'MSXY-TI3S'!$C249+(drdp!I249)*'MSXY-TI3S'!$D249)</f>
        <v>0</v>
      </c>
      <c r="J249" s="18">
        <f>Model!$W$19*((drdp!D249)*'MSXY-TI3S'!$B249+(drdp!G249)*'MSXY-TI3S'!$C249+(drdp!J249)*'MSXY-TI3S'!$D249)</f>
        <v>0</v>
      </c>
      <c r="K249" s="21">
        <f>SUM(E$3:E248)+H249</f>
        <v>-0.30707501881317678</v>
      </c>
      <c r="L249" s="21">
        <f>SUM(F$3:F248)+I249</f>
        <v>0.20441209854121056</v>
      </c>
      <c r="M249" s="21">
        <f>SUM(G$3:G248)+J249</f>
        <v>0</v>
      </c>
      <c r="N249" s="21"/>
      <c r="O249" s="21"/>
      <c r="P249" s="21"/>
      <c r="Q249" s="19">
        <f t="shared" si="19"/>
        <v>9.4295067179112874E-2</v>
      </c>
      <c r="R249" s="19">
        <f t="shared" si="20"/>
        <v>4.1784306030021576E-2</v>
      </c>
      <c r="S249" s="19">
        <f t="shared" si="21"/>
        <v>0</v>
      </c>
      <c r="T249" s="19">
        <f t="shared" si="22"/>
        <v>-6.2769849005183176E-2</v>
      </c>
      <c r="U249" s="19">
        <f t="shared" si="23"/>
        <v>0</v>
      </c>
      <c r="V249" s="19">
        <f t="shared" si="24"/>
        <v>0</v>
      </c>
    </row>
    <row r="250" spans="1:22" x14ac:dyDescent="0.25">
      <c r="A250" s="26">
        <f>Wellpath!E250</f>
        <v>0</v>
      </c>
      <c r="B250" s="22">
        <v>0</v>
      </c>
      <c r="C250" s="22">
        <v>0</v>
      </c>
      <c r="D250" s="22">
        <f>(COS(Wellpath!$L250) * COS(Wellpath!$O250) * COS(Wellpath!$O250) - COS(Wellpath!$L250) * SIN(Wellpath!$O250) * SIN(Wellpath!$O250) - TAN(Dip) * SIN(Wellpath!$L250) * COS(Wellpath!$O250)) / 2</f>
        <v>0.5</v>
      </c>
      <c r="E250" s="20">
        <f>Model!$W$19*((drdp!B250+drdp!K250)*'MSXY-TI3S'!$B250+(drdp!E250+drdp!N250)*'MSXY-TI3S'!$C250+(drdp!H250+drdp!Q250)*'MSXY-TI3S'!$D250)</f>
        <v>0</v>
      </c>
      <c r="F250" s="20">
        <f>Model!$W$19*((drdp!C250+drdp!L250)*'MSXY-TI3S'!$B250+(drdp!F250+drdp!O250)*'MSXY-TI3S'!$C250+(drdp!I250+drdp!R250)*'MSXY-TI3S'!$D250)</f>
        <v>0</v>
      </c>
      <c r="G250" s="20">
        <f>Model!$W$19*((drdp!D250+drdp!M250)*'MSXY-TI3S'!$B250+(drdp!G250+drdp!P250)*'MSXY-TI3S'!$C250+(drdp!J250+drdp!S250)*'MSXY-TI3S'!$D250)</f>
        <v>0</v>
      </c>
      <c r="H250" s="18">
        <f>Model!$W$19*((drdp!B250)*'MSXY-TI3S'!$B250+(drdp!E250)*'MSXY-TI3S'!$C250+(drdp!H250)*'MSXY-TI3S'!$D250)</f>
        <v>0</v>
      </c>
      <c r="I250" s="18">
        <f>Model!$W$19*((drdp!C250)*'MSXY-TI3S'!$B250+(drdp!F250)*'MSXY-TI3S'!$C250+(drdp!I250)*'MSXY-TI3S'!$D250)</f>
        <v>0</v>
      </c>
      <c r="J250" s="18">
        <f>Model!$W$19*((drdp!D250)*'MSXY-TI3S'!$B250+(drdp!G250)*'MSXY-TI3S'!$C250+(drdp!J250)*'MSXY-TI3S'!$D250)</f>
        <v>0</v>
      </c>
      <c r="K250" s="21">
        <f>SUM(E$3:E249)+H250</f>
        <v>-0.30707501881317678</v>
      </c>
      <c r="L250" s="21">
        <f>SUM(F$3:F249)+I250</f>
        <v>0.20441209854121056</v>
      </c>
      <c r="M250" s="21">
        <f>SUM(G$3:G249)+J250</f>
        <v>0</v>
      </c>
      <c r="N250" s="21"/>
      <c r="O250" s="21"/>
      <c r="P250" s="21"/>
      <c r="Q250" s="19">
        <f t="shared" si="19"/>
        <v>9.4295067179112874E-2</v>
      </c>
      <c r="R250" s="19">
        <f t="shared" si="20"/>
        <v>4.1784306030021576E-2</v>
      </c>
      <c r="S250" s="19">
        <f t="shared" si="21"/>
        <v>0</v>
      </c>
      <c r="T250" s="19">
        <f t="shared" si="22"/>
        <v>-6.2769849005183176E-2</v>
      </c>
      <c r="U250" s="19">
        <f t="shared" si="23"/>
        <v>0</v>
      </c>
      <c r="V250" s="19">
        <f t="shared" si="24"/>
        <v>0</v>
      </c>
    </row>
    <row r="251" spans="1:22" x14ac:dyDescent="0.25">
      <c r="A251" s="26">
        <f>Wellpath!E251</f>
        <v>0</v>
      </c>
      <c r="B251" s="22">
        <v>0</v>
      </c>
      <c r="C251" s="22">
        <v>0</v>
      </c>
      <c r="D251" s="22">
        <f>(COS(Wellpath!$L251) * COS(Wellpath!$O251) * COS(Wellpath!$O251) - COS(Wellpath!$L251) * SIN(Wellpath!$O251) * SIN(Wellpath!$O251) - TAN(Dip) * SIN(Wellpath!$L251) * COS(Wellpath!$O251)) / 2</f>
        <v>0.5</v>
      </c>
      <c r="E251" s="20">
        <f>Model!$W$19*((drdp!B251+drdp!K251)*'MSXY-TI3S'!$B251+(drdp!E251+drdp!N251)*'MSXY-TI3S'!$C251+(drdp!H251+drdp!Q251)*'MSXY-TI3S'!$D251)</f>
        <v>0</v>
      </c>
      <c r="F251" s="20">
        <f>Model!$W$19*((drdp!C251+drdp!L251)*'MSXY-TI3S'!$B251+(drdp!F251+drdp!O251)*'MSXY-TI3S'!$C251+(drdp!I251+drdp!R251)*'MSXY-TI3S'!$D251)</f>
        <v>0</v>
      </c>
      <c r="G251" s="20">
        <f>Model!$W$19*((drdp!D251+drdp!M251)*'MSXY-TI3S'!$B251+(drdp!G251+drdp!P251)*'MSXY-TI3S'!$C251+(drdp!J251+drdp!S251)*'MSXY-TI3S'!$D251)</f>
        <v>0</v>
      </c>
      <c r="H251" s="18">
        <f>Model!$W$19*((drdp!B251)*'MSXY-TI3S'!$B251+(drdp!E251)*'MSXY-TI3S'!$C251+(drdp!H251)*'MSXY-TI3S'!$D251)</f>
        <v>0</v>
      </c>
      <c r="I251" s="18">
        <f>Model!$W$19*((drdp!C251)*'MSXY-TI3S'!$B251+(drdp!F251)*'MSXY-TI3S'!$C251+(drdp!I251)*'MSXY-TI3S'!$D251)</f>
        <v>0</v>
      </c>
      <c r="J251" s="18">
        <f>Model!$W$19*((drdp!D251)*'MSXY-TI3S'!$B251+(drdp!G251)*'MSXY-TI3S'!$C251+(drdp!J251)*'MSXY-TI3S'!$D251)</f>
        <v>0</v>
      </c>
      <c r="K251" s="21">
        <f>SUM(E$3:E250)+H251</f>
        <v>-0.30707501881317678</v>
      </c>
      <c r="L251" s="21">
        <f>SUM(F$3:F250)+I251</f>
        <v>0.20441209854121056</v>
      </c>
      <c r="M251" s="21">
        <f>SUM(G$3:G250)+J251</f>
        <v>0</v>
      </c>
      <c r="N251" s="21"/>
      <c r="O251" s="21"/>
      <c r="P251" s="21"/>
      <c r="Q251" s="19">
        <f t="shared" si="19"/>
        <v>9.4295067179112874E-2</v>
      </c>
      <c r="R251" s="19">
        <f t="shared" si="20"/>
        <v>4.1784306030021576E-2</v>
      </c>
      <c r="S251" s="19">
        <f t="shared" si="21"/>
        <v>0</v>
      </c>
      <c r="T251" s="19">
        <f t="shared" si="22"/>
        <v>-6.2769849005183176E-2</v>
      </c>
      <c r="U251" s="19">
        <f t="shared" si="23"/>
        <v>0</v>
      </c>
      <c r="V251" s="19">
        <f t="shared" si="24"/>
        <v>0</v>
      </c>
    </row>
    <row r="252" spans="1:22" x14ac:dyDescent="0.25">
      <c r="A252" s="26">
        <f>Wellpath!E252</f>
        <v>0</v>
      </c>
      <c r="B252" s="22">
        <v>0</v>
      </c>
      <c r="C252" s="22">
        <v>0</v>
      </c>
      <c r="D252" s="22">
        <f>(COS(Wellpath!$L252) * COS(Wellpath!$O252) * COS(Wellpath!$O252) - COS(Wellpath!$L252) * SIN(Wellpath!$O252) * SIN(Wellpath!$O252) - TAN(Dip) * SIN(Wellpath!$L252) * COS(Wellpath!$O252)) / 2</f>
        <v>0.5</v>
      </c>
      <c r="E252" s="20">
        <f>Model!$W$19*((drdp!B252+drdp!K252)*'MSXY-TI3S'!$B252+(drdp!E252+drdp!N252)*'MSXY-TI3S'!$C252+(drdp!H252+drdp!Q252)*'MSXY-TI3S'!$D252)</f>
        <v>0</v>
      </c>
      <c r="F252" s="20">
        <f>Model!$W$19*((drdp!C252+drdp!L252)*'MSXY-TI3S'!$B252+(drdp!F252+drdp!O252)*'MSXY-TI3S'!$C252+(drdp!I252+drdp!R252)*'MSXY-TI3S'!$D252)</f>
        <v>0</v>
      </c>
      <c r="G252" s="20">
        <f>Model!$W$19*((drdp!D252+drdp!M252)*'MSXY-TI3S'!$B252+(drdp!G252+drdp!P252)*'MSXY-TI3S'!$C252+(drdp!J252+drdp!S252)*'MSXY-TI3S'!$D252)</f>
        <v>0</v>
      </c>
      <c r="H252" s="18">
        <f>Model!$W$19*((drdp!B252)*'MSXY-TI3S'!$B252+(drdp!E252)*'MSXY-TI3S'!$C252+(drdp!H252)*'MSXY-TI3S'!$D252)</f>
        <v>0</v>
      </c>
      <c r="I252" s="18">
        <f>Model!$W$19*((drdp!C252)*'MSXY-TI3S'!$B252+(drdp!F252)*'MSXY-TI3S'!$C252+(drdp!I252)*'MSXY-TI3S'!$D252)</f>
        <v>0</v>
      </c>
      <c r="J252" s="18">
        <f>Model!$W$19*((drdp!D252)*'MSXY-TI3S'!$B252+(drdp!G252)*'MSXY-TI3S'!$C252+(drdp!J252)*'MSXY-TI3S'!$D252)</f>
        <v>0</v>
      </c>
      <c r="K252" s="21">
        <f>SUM(E$3:E251)+H252</f>
        <v>-0.30707501881317678</v>
      </c>
      <c r="L252" s="21">
        <f>SUM(F$3:F251)+I252</f>
        <v>0.20441209854121056</v>
      </c>
      <c r="M252" s="21">
        <f>SUM(G$3:G251)+J252</f>
        <v>0</v>
      </c>
      <c r="N252" s="21"/>
      <c r="O252" s="21"/>
      <c r="P252" s="21"/>
      <c r="Q252" s="19">
        <f t="shared" si="19"/>
        <v>9.4295067179112874E-2</v>
      </c>
      <c r="R252" s="19">
        <f t="shared" si="20"/>
        <v>4.1784306030021576E-2</v>
      </c>
      <c r="S252" s="19">
        <f t="shared" si="21"/>
        <v>0</v>
      </c>
      <c r="T252" s="19">
        <f t="shared" si="22"/>
        <v>-6.2769849005183176E-2</v>
      </c>
      <c r="U252" s="19">
        <f t="shared" si="23"/>
        <v>0</v>
      </c>
      <c r="V252" s="19">
        <f t="shared" si="24"/>
        <v>0</v>
      </c>
    </row>
    <row r="253" spans="1:22" x14ac:dyDescent="0.25">
      <c r="A253" s="26">
        <f>Wellpath!E253</f>
        <v>0</v>
      </c>
      <c r="B253" s="22">
        <v>0</v>
      </c>
      <c r="C253" s="22">
        <v>0</v>
      </c>
      <c r="D253" s="22">
        <f>(COS(Wellpath!$L253) * COS(Wellpath!$O253) * COS(Wellpath!$O253) - COS(Wellpath!$L253) * SIN(Wellpath!$O253) * SIN(Wellpath!$O253) - TAN(Dip) * SIN(Wellpath!$L253) * COS(Wellpath!$O253)) / 2</f>
        <v>0.5</v>
      </c>
      <c r="E253" s="20">
        <f>Model!$W$19*((drdp!B253+drdp!K253)*'MSXY-TI3S'!$B253+(drdp!E253+drdp!N253)*'MSXY-TI3S'!$C253+(drdp!H253+drdp!Q253)*'MSXY-TI3S'!$D253)</f>
        <v>0</v>
      </c>
      <c r="F253" s="20">
        <f>Model!$W$19*((drdp!C253+drdp!L253)*'MSXY-TI3S'!$B253+(drdp!F253+drdp!O253)*'MSXY-TI3S'!$C253+(drdp!I253+drdp!R253)*'MSXY-TI3S'!$D253)</f>
        <v>0</v>
      </c>
      <c r="G253" s="20">
        <f>Model!$W$19*((drdp!D253+drdp!M253)*'MSXY-TI3S'!$B253+(drdp!G253+drdp!P253)*'MSXY-TI3S'!$C253+(drdp!J253+drdp!S253)*'MSXY-TI3S'!$D253)</f>
        <v>0</v>
      </c>
      <c r="H253" s="18">
        <f>Model!$W$19*((drdp!B253)*'MSXY-TI3S'!$B253+(drdp!E253)*'MSXY-TI3S'!$C253+(drdp!H253)*'MSXY-TI3S'!$D253)</f>
        <v>0</v>
      </c>
      <c r="I253" s="18">
        <f>Model!$W$19*((drdp!C253)*'MSXY-TI3S'!$B253+(drdp!F253)*'MSXY-TI3S'!$C253+(drdp!I253)*'MSXY-TI3S'!$D253)</f>
        <v>0</v>
      </c>
      <c r="J253" s="18">
        <f>Model!$W$19*((drdp!D253)*'MSXY-TI3S'!$B253+(drdp!G253)*'MSXY-TI3S'!$C253+(drdp!J253)*'MSXY-TI3S'!$D253)</f>
        <v>0</v>
      </c>
      <c r="K253" s="21">
        <f>SUM(E$3:E252)+H253</f>
        <v>-0.30707501881317678</v>
      </c>
      <c r="L253" s="21">
        <f>SUM(F$3:F252)+I253</f>
        <v>0.20441209854121056</v>
      </c>
      <c r="M253" s="21">
        <f>SUM(G$3:G252)+J253</f>
        <v>0</v>
      </c>
      <c r="N253" s="21"/>
      <c r="O253" s="21"/>
      <c r="P253" s="21"/>
      <c r="Q253" s="19">
        <f t="shared" si="19"/>
        <v>9.4295067179112874E-2</v>
      </c>
      <c r="R253" s="19">
        <f t="shared" si="20"/>
        <v>4.1784306030021576E-2</v>
      </c>
      <c r="S253" s="19">
        <f t="shared" si="21"/>
        <v>0</v>
      </c>
      <c r="T253" s="19">
        <f t="shared" si="22"/>
        <v>-6.2769849005183176E-2</v>
      </c>
      <c r="U253" s="19">
        <f t="shared" si="23"/>
        <v>0</v>
      </c>
      <c r="V253" s="19">
        <f t="shared" si="24"/>
        <v>0</v>
      </c>
    </row>
    <row r="254" spans="1:22" x14ac:dyDescent="0.25">
      <c r="A254" s="26">
        <f>Wellpath!E254</f>
        <v>0</v>
      </c>
      <c r="B254" s="22">
        <v>0</v>
      </c>
      <c r="C254" s="22">
        <v>0</v>
      </c>
      <c r="D254" s="22">
        <f>(COS(Wellpath!$L254) * COS(Wellpath!$O254) * COS(Wellpath!$O254) - COS(Wellpath!$L254) * SIN(Wellpath!$O254) * SIN(Wellpath!$O254) - TAN(Dip) * SIN(Wellpath!$L254) * COS(Wellpath!$O254)) / 2</f>
        <v>0.5</v>
      </c>
      <c r="E254" s="20">
        <f>Model!$W$19*((drdp!B254+drdp!K254)*'MSXY-TI3S'!$B254+(drdp!E254+drdp!N254)*'MSXY-TI3S'!$C254+(drdp!H254+drdp!Q254)*'MSXY-TI3S'!$D254)</f>
        <v>0</v>
      </c>
      <c r="F254" s="20">
        <f>Model!$W$19*((drdp!C254+drdp!L254)*'MSXY-TI3S'!$B254+(drdp!F254+drdp!O254)*'MSXY-TI3S'!$C254+(drdp!I254+drdp!R254)*'MSXY-TI3S'!$D254)</f>
        <v>0</v>
      </c>
      <c r="G254" s="20">
        <f>Model!$W$19*((drdp!D254+drdp!M254)*'MSXY-TI3S'!$B254+(drdp!G254+drdp!P254)*'MSXY-TI3S'!$C254+(drdp!J254+drdp!S254)*'MSXY-TI3S'!$D254)</f>
        <v>0</v>
      </c>
      <c r="H254" s="18">
        <f>Model!$W$19*((drdp!B254)*'MSXY-TI3S'!$B254+(drdp!E254)*'MSXY-TI3S'!$C254+(drdp!H254)*'MSXY-TI3S'!$D254)</f>
        <v>0</v>
      </c>
      <c r="I254" s="18">
        <f>Model!$W$19*((drdp!C254)*'MSXY-TI3S'!$B254+(drdp!F254)*'MSXY-TI3S'!$C254+(drdp!I254)*'MSXY-TI3S'!$D254)</f>
        <v>0</v>
      </c>
      <c r="J254" s="18">
        <f>Model!$W$19*((drdp!D254)*'MSXY-TI3S'!$B254+(drdp!G254)*'MSXY-TI3S'!$C254+(drdp!J254)*'MSXY-TI3S'!$D254)</f>
        <v>0</v>
      </c>
      <c r="K254" s="21">
        <f>SUM(E$3:E253)+H254</f>
        <v>-0.30707501881317678</v>
      </c>
      <c r="L254" s="21">
        <f>SUM(F$3:F253)+I254</f>
        <v>0.20441209854121056</v>
      </c>
      <c r="M254" s="21">
        <f>SUM(G$3:G253)+J254</f>
        <v>0</v>
      </c>
      <c r="N254" s="21"/>
      <c r="O254" s="21"/>
      <c r="P254" s="21"/>
      <c r="Q254" s="19">
        <f t="shared" si="19"/>
        <v>9.4295067179112874E-2</v>
      </c>
      <c r="R254" s="19">
        <f t="shared" si="20"/>
        <v>4.1784306030021576E-2</v>
      </c>
      <c r="S254" s="19">
        <f t="shared" si="21"/>
        <v>0</v>
      </c>
      <c r="T254" s="19">
        <f t="shared" si="22"/>
        <v>-6.2769849005183176E-2</v>
      </c>
      <c r="U254" s="19">
        <f t="shared" si="23"/>
        <v>0</v>
      </c>
      <c r="V254" s="19">
        <f t="shared" si="24"/>
        <v>0</v>
      </c>
    </row>
    <row r="255" spans="1:22" x14ac:dyDescent="0.25">
      <c r="A255" s="26">
        <f>Wellpath!E255</f>
        <v>0</v>
      </c>
      <c r="B255" s="22">
        <v>0</v>
      </c>
      <c r="C255" s="22">
        <v>0</v>
      </c>
      <c r="D255" s="22">
        <f>(COS(Wellpath!$L255) * COS(Wellpath!$O255) * COS(Wellpath!$O255) - COS(Wellpath!$L255) * SIN(Wellpath!$O255) * SIN(Wellpath!$O255) - TAN(Dip) * SIN(Wellpath!$L255) * COS(Wellpath!$O255)) / 2</f>
        <v>0.5</v>
      </c>
      <c r="E255" s="20">
        <f>Model!$W$19*((drdp!B255+drdp!K255)*'MSXY-TI3S'!$B255+(drdp!E255+drdp!N255)*'MSXY-TI3S'!$C255+(drdp!H255+drdp!Q255)*'MSXY-TI3S'!$D255)</f>
        <v>0</v>
      </c>
      <c r="F255" s="20">
        <f>Model!$W$19*((drdp!C255+drdp!L255)*'MSXY-TI3S'!$B255+(drdp!F255+drdp!O255)*'MSXY-TI3S'!$C255+(drdp!I255+drdp!R255)*'MSXY-TI3S'!$D255)</f>
        <v>0</v>
      </c>
      <c r="G255" s="20">
        <f>Model!$W$19*((drdp!D255+drdp!M255)*'MSXY-TI3S'!$B255+(drdp!G255+drdp!P255)*'MSXY-TI3S'!$C255+(drdp!J255+drdp!S255)*'MSXY-TI3S'!$D255)</f>
        <v>0</v>
      </c>
      <c r="H255" s="18">
        <f>Model!$W$19*((drdp!B255)*'MSXY-TI3S'!$B255+(drdp!E255)*'MSXY-TI3S'!$C255+(drdp!H255)*'MSXY-TI3S'!$D255)</f>
        <v>0</v>
      </c>
      <c r="I255" s="18">
        <f>Model!$W$19*((drdp!C255)*'MSXY-TI3S'!$B255+(drdp!F255)*'MSXY-TI3S'!$C255+(drdp!I255)*'MSXY-TI3S'!$D255)</f>
        <v>0</v>
      </c>
      <c r="J255" s="18">
        <f>Model!$W$19*((drdp!D255)*'MSXY-TI3S'!$B255+(drdp!G255)*'MSXY-TI3S'!$C255+(drdp!J255)*'MSXY-TI3S'!$D255)</f>
        <v>0</v>
      </c>
      <c r="K255" s="21">
        <f>SUM(E$3:E254)+H255</f>
        <v>-0.30707501881317678</v>
      </c>
      <c r="L255" s="21">
        <f>SUM(F$3:F254)+I255</f>
        <v>0.20441209854121056</v>
      </c>
      <c r="M255" s="21">
        <f>SUM(G$3:G254)+J255</f>
        <v>0</v>
      </c>
      <c r="N255" s="21"/>
      <c r="O255" s="21"/>
      <c r="P255" s="21"/>
      <c r="Q255" s="19">
        <f t="shared" si="19"/>
        <v>9.4295067179112874E-2</v>
      </c>
      <c r="R255" s="19">
        <f t="shared" si="20"/>
        <v>4.1784306030021576E-2</v>
      </c>
      <c r="S255" s="19">
        <f t="shared" si="21"/>
        <v>0</v>
      </c>
      <c r="T255" s="19">
        <f t="shared" si="22"/>
        <v>-6.2769849005183176E-2</v>
      </c>
      <c r="U255" s="19">
        <f t="shared" si="23"/>
        <v>0</v>
      </c>
      <c r="V255" s="19">
        <f t="shared" si="24"/>
        <v>0</v>
      </c>
    </row>
    <row r="256" spans="1:22" x14ac:dyDescent="0.25">
      <c r="A256" s="26">
        <f>Wellpath!E256</f>
        <v>0</v>
      </c>
      <c r="B256" s="22">
        <v>0</v>
      </c>
      <c r="C256" s="22">
        <v>0</v>
      </c>
      <c r="D256" s="22">
        <f>(COS(Wellpath!$L256) * COS(Wellpath!$O256) * COS(Wellpath!$O256) - COS(Wellpath!$L256) * SIN(Wellpath!$O256) * SIN(Wellpath!$O256) - TAN(Dip) * SIN(Wellpath!$L256) * COS(Wellpath!$O256)) / 2</f>
        <v>0.5</v>
      </c>
      <c r="E256" s="20">
        <f>Model!$W$19*((drdp!B256+drdp!K256)*'MSXY-TI3S'!$B256+(drdp!E256+drdp!N256)*'MSXY-TI3S'!$C256+(drdp!H256+drdp!Q256)*'MSXY-TI3S'!$D256)</f>
        <v>0</v>
      </c>
      <c r="F256" s="20">
        <f>Model!$W$19*((drdp!C256+drdp!L256)*'MSXY-TI3S'!$B256+(drdp!F256+drdp!O256)*'MSXY-TI3S'!$C256+(drdp!I256+drdp!R256)*'MSXY-TI3S'!$D256)</f>
        <v>0</v>
      </c>
      <c r="G256" s="20">
        <f>Model!$W$19*((drdp!D256+drdp!M256)*'MSXY-TI3S'!$B256+(drdp!G256+drdp!P256)*'MSXY-TI3S'!$C256+(drdp!J256+drdp!S256)*'MSXY-TI3S'!$D256)</f>
        <v>0</v>
      </c>
      <c r="H256" s="18">
        <f>Model!$W$19*((drdp!B256)*'MSXY-TI3S'!$B256+(drdp!E256)*'MSXY-TI3S'!$C256+(drdp!H256)*'MSXY-TI3S'!$D256)</f>
        <v>0</v>
      </c>
      <c r="I256" s="18">
        <f>Model!$W$19*((drdp!C256)*'MSXY-TI3S'!$B256+(drdp!F256)*'MSXY-TI3S'!$C256+(drdp!I256)*'MSXY-TI3S'!$D256)</f>
        <v>0</v>
      </c>
      <c r="J256" s="18">
        <f>Model!$W$19*((drdp!D256)*'MSXY-TI3S'!$B256+(drdp!G256)*'MSXY-TI3S'!$C256+(drdp!J256)*'MSXY-TI3S'!$D256)</f>
        <v>0</v>
      </c>
      <c r="K256" s="21">
        <f>SUM(E$3:E255)+H256</f>
        <v>-0.30707501881317678</v>
      </c>
      <c r="L256" s="21">
        <f>SUM(F$3:F255)+I256</f>
        <v>0.20441209854121056</v>
      </c>
      <c r="M256" s="21">
        <f>SUM(G$3:G255)+J256</f>
        <v>0</v>
      </c>
      <c r="N256" s="21"/>
      <c r="O256" s="21"/>
      <c r="P256" s="21"/>
      <c r="Q256" s="19">
        <f t="shared" si="19"/>
        <v>9.4295067179112874E-2</v>
      </c>
      <c r="R256" s="19">
        <f t="shared" si="20"/>
        <v>4.1784306030021576E-2</v>
      </c>
      <c r="S256" s="19">
        <f t="shared" si="21"/>
        <v>0</v>
      </c>
      <c r="T256" s="19">
        <f t="shared" si="22"/>
        <v>-6.2769849005183176E-2</v>
      </c>
      <c r="U256" s="19">
        <f t="shared" si="23"/>
        <v>0</v>
      </c>
      <c r="V256" s="19">
        <f t="shared" si="24"/>
        <v>0</v>
      </c>
    </row>
    <row r="257" spans="1:22" x14ac:dyDescent="0.25">
      <c r="A257" s="26">
        <f>Wellpath!E257</f>
        <v>0</v>
      </c>
      <c r="B257" s="22">
        <v>0</v>
      </c>
      <c r="C257" s="22">
        <v>0</v>
      </c>
      <c r="D257" s="22">
        <f>(COS(Wellpath!$L257) * COS(Wellpath!$O257) * COS(Wellpath!$O257) - COS(Wellpath!$L257) * SIN(Wellpath!$O257) * SIN(Wellpath!$O257) - TAN(Dip) * SIN(Wellpath!$L257) * COS(Wellpath!$O257)) / 2</f>
        <v>0.5</v>
      </c>
      <c r="E257" s="20">
        <f>Model!$W$19*((drdp!B257+drdp!K257)*'MSXY-TI3S'!$B257+(drdp!E257+drdp!N257)*'MSXY-TI3S'!$C257+(drdp!H257+drdp!Q257)*'MSXY-TI3S'!$D257)</f>
        <v>0</v>
      </c>
      <c r="F257" s="20">
        <f>Model!$W$19*((drdp!C257+drdp!L257)*'MSXY-TI3S'!$B257+(drdp!F257+drdp!O257)*'MSXY-TI3S'!$C257+(drdp!I257+drdp!R257)*'MSXY-TI3S'!$D257)</f>
        <v>0</v>
      </c>
      <c r="G257" s="20">
        <f>Model!$W$19*((drdp!D257+drdp!M257)*'MSXY-TI3S'!$B257+(drdp!G257+drdp!P257)*'MSXY-TI3S'!$C257+(drdp!J257+drdp!S257)*'MSXY-TI3S'!$D257)</f>
        <v>0</v>
      </c>
      <c r="H257" s="18">
        <f>Model!$W$19*((drdp!B257)*'MSXY-TI3S'!$B257+(drdp!E257)*'MSXY-TI3S'!$C257+(drdp!H257)*'MSXY-TI3S'!$D257)</f>
        <v>0</v>
      </c>
      <c r="I257" s="18">
        <f>Model!$W$19*((drdp!C257)*'MSXY-TI3S'!$B257+(drdp!F257)*'MSXY-TI3S'!$C257+(drdp!I257)*'MSXY-TI3S'!$D257)</f>
        <v>0</v>
      </c>
      <c r="J257" s="18">
        <f>Model!$W$19*((drdp!D257)*'MSXY-TI3S'!$B257+(drdp!G257)*'MSXY-TI3S'!$C257+(drdp!J257)*'MSXY-TI3S'!$D257)</f>
        <v>0</v>
      </c>
      <c r="K257" s="21">
        <f>SUM(E$3:E256)+H257</f>
        <v>-0.30707501881317678</v>
      </c>
      <c r="L257" s="21">
        <f>SUM(F$3:F256)+I257</f>
        <v>0.20441209854121056</v>
      </c>
      <c r="M257" s="21">
        <f>SUM(G$3:G256)+J257</f>
        <v>0</v>
      </c>
      <c r="N257" s="21"/>
      <c r="O257" s="21"/>
      <c r="P257" s="21"/>
      <c r="Q257" s="19">
        <f t="shared" si="19"/>
        <v>9.4295067179112874E-2</v>
      </c>
      <c r="R257" s="19">
        <f t="shared" si="20"/>
        <v>4.1784306030021576E-2</v>
      </c>
      <c r="S257" s="19">
        <f t="shared" si="21"/>
        <v>0</v>
      </c>
      <c r="T257" s="19">
        <f t="shared" si="22"/>
        <v>-6.2769849005183176E-2</v>
      </c>
      <c r="U257" s="19">
        <f t="shared" si="23"/>
        <v>0</v>
      </c>
      <c r="V257" s="19">
        <f t="shared" si="24"/>
        <v>0</v>
      </c>
    </row>
    <row r="258" spans="1:22" x14ac:dyDescent="0.25">
      <c r="A258" s="26">
        <f>Wellpath!E258</f>
        <v>0</v>
      </c>
      <c r="B258" s="22">
        <v>0</v>
      </c>
      <c r="C258" s="22">
        <v>0</v>
      </c>
      <c r="D258" s="22">
        <f>(COS(Wellpath!$L258) * COS(Wellpath!$O258) * COS(Wellpath!$O258) - COS(Wellpath!$L258) * SIN(Wellpath!$O258) * SIN(Wellpath!$O258) - TAN(Dip) * SIN(Wellpath!$L258) * COS(Wellpath!$O258)) / 2</f>
        <v>0.5</v>
      </c>
      <c r="E258" s="20">
        <f>Model!$W$19*((drdp!B258+drdp!K258)*'MSXY-TI3S'!$B258+(drdp!E258+drdp!N258)*'MSXY-TI3S'!$C258+(drdp!H258+drdp!Q258)*'MSXY-TI3S'!$D258)</f>
        <v>0</v>
      </c>
      <c r="F258" s="20">
        <f>Model!$W$19*((drdp!C258+drdp!L258)*'MSXY-TI3S'!$B258+(drdp!F258+drdp!O258)*'MSXY-TI3S'!$C258+(drdp!I258+drdp!R258)*'MSXY-TI3S'!$D258)</f>
        <v>0</v>
      </c>
      <c r="G258" s="20">
        <f>Model!$W$19*((drdp!D258+drdp!M258)*'MSXY-TI3S'!$B258+(drdp!G258+drdp!P258)*'MSXY-TI3S'!$C258+(drdp!J258+drdp!S258)*'MSXY-TI3S'!$D258)</f>
        <v>0</v>
      </c>
      <c r="H258" s="18">
        <f>Model!$W$19*((drdp!B258)*'MSXY-TI3S'!$B258+(drdp!E258)*'MSXY-TI3S'!$C258+(drdp!H258)*'MSXY-TI3S'!$D258)</f>
        <v>0</v>
      </c>
      <c r="I258" s="18">
        <f>Model!$W$19*((drdp!C258)*'MSXY-TI3S'!$B258+(drdp!F258)*'MSXY-TI3S'!$C258+(drdp!I258)*'MSXY-TI3S'!$D258)</f>
        <v>0</v>
      </c>
      <c r="J258" s="18">
        <f>Model!$W$19*((drdp!D258)*'MSXY-TI3S'!$B258+(drdp!G258)*'MSXY-TI3S'!$C258+(drdp!J258)*'MSXY-TI3S'!$D258)</f>
        <v>0</v>
      </c>
      <c r="K258" s="21">
        <f>SUM(E$3:E257)+H258</f>
        <v>-0.30707501881317678</v>
      </c>
      <c r="L258" s="21">
        <f>SUM(F$3:F257)+I258</f>
        <v>0.20441209854121056</v>
      </c>
      <c r="M258" s="21">
        <f>SUM(G$3:G257)+J258</f>
        <v>0</v>
      </c>
      <c r="N258" s="21"/>
      <c r="O258" s="21"/>
      <c r="P258" s="21"/>
      <c r="Q258" s="19">
        <f t="shared" si="19"/>
        <v>9.4295067179112874E-2</v>
      </c>
      <c r="R258" s="19">
        <f t="shared" si="20"/>
        <v>4.1784306030021576E-2</v>
      </c>
      <c r="S258" s="19">
        <f t="shared" si="21"/>
        <v>0</v>
      </c>
      <c r="T258" s="19">
        <f t="shared" si="22"/>
        <v>-6.2769849005183176E-2</v>
      </c>
      <c r="U258" s="19">
        <f t="shared" si="23"/>
        <v>0</v>
      </c>
      <c r="V258" s="19">
        <f t="shared" si="24"/>
        <v>0</v>
      </c>
    </row>
    <row r="259" spans="1:22" x14ac:dyDescent="0.25">
      <c r="A259" s="26">
        <f>Wellpath!E259</f>
        <v>0</v>
      </c>
      <c r="B259" s="22">
        <v>0</v>
      </c>
      <c r="C259" s="22">
        <v>0</v>
      </c>
      <c r="D259" s="22">
        <f>(COS(Wellpath!$L259) * COS(Wellpath!$O259) * COS(Wellpath!$O259) - COS(Wellpath!$L259) * SIN(Wellpath!$O259) * SIN(Wellpath!$O259) - TAN(Dip) * SIN(Wellpath!$L259) * COS(Wellpath!$O259)) / 2</f>
        <v>0.5</v>
      </c>
      <c r="E259" s="20">
        <f>Model!$W$19*((drdp!B259+drdp!K259)*'MSXY-TI3S'!$B259+(drdp!E259+drdp!N259)*'MSXY-TI3S'!$C259+(drdp!H259+drdp!Q259)*'MSXY-TI3S'!$D259)</f>
        <v>0</v>
      </c>
      <c r="F259" s="20">
        <f>Model!$W$19*((drdp!C259+drdp!L259)*'MSXY-TI3S'!$B259+(drdp!F259+drdp!O259)*'MSXY-TI3S'!$C259+(drdp!I259+drdp!R259)*'MSXY-TI3S'!$D259)</f>
        <v>0</v>
      </c>
      <c r="G259" s="20">
        <f>Model!$W$19*((drdp!D259+drdp!M259)*'MSXY-TI3S'!$B259+(drdp!G259+drdp!P259)*'MSXY-TI3S'!$C259+(drdp!J259+drdp!S259)*'MSXY-TI3S'!$D259)</f>
        <v>0</v>
      </c>
      <c r="H259" s="18">
        <f>Model!$W$19*((drdp!B259)*'MSXY-TI3S'!$B259+(drdp!E259)*'MSXY-TI3S'!$C259+(drdp!H259)*'MSXY-TI3S'!$D259)</f>
        <v>0</v>
      </c>
      <c r="I259" s="18">
        <f>Model!$W$19*((drdp!C259)*'MSXY-TI3S'!$B259+(drdp!F259)*'MSXY-TI3S'!$C259+(drdp!I259)*'MSXY-TI3S'!$D259)</f>
        <v>0</v>
      </c>
      <c r="J259" s="18">
        <f>Model!$W$19*((drdp!D259)*'MSXY-TI3S'!$B259+(drdp!G259)*'MSXY-TI3S'!$C259+(drdp!J259)*'MSXY-TI3S'!$D259)</f>
        <v>0</v>
      </c>
      <c r="K259" s="21">
        <f>SUM(E$3:E258)+H259</f>
        <v>-0.30707501881317678</v>
      </c>
      <c r="L259" s="21">
        <f>SUM(F$3:F258)+I259</f>
        <v>0.20441209854121056</v>
      </c>
      <c r="M259" s="21">
        <f>SUM(G$3:G258)+J259</f>
        <v>0</v>
      </c>
      <c r="N259" s="21"/>
      <c r="O259" s="21"/>
      <c r="P259" s="21"/>
      <c r="Q259" s="19">
        <f t="shared" si="19"/>
        <v>9.4295067179112874E-2</v>
      </c>
      <c r="R259" s="19">
        <f t="shared" si="20"/>
        <v>4.1784306030021576E-2</v>
      </c>
      <c r="S259" s="19">
        <f t="shared" si="21"/>
        <v>0</v>
      </c>
      <c r="T259" s="19">
        <f t="shared" si="22"/>
        <v>-6.2769849005183176E-2</v>
      </c>
      <c r="U259" s="19">
        <f t="shared" si="23"/>
        <v>0</v>
      </c>
      <c r="V259" s="19">
        <f t="shared" si="24"/>
        <v>0</v>
      </c>
    </row>
    <row r="260" spans="1:22" x14ac:dyDescent="0.25">
      <c r="A260" s="26">
        <f>Wellpath!E260</f>
        <v>0</v>
      </c>
      <c r="B260" s="22">
        <v>0</v>
      </c>
      <c r="C260" s="22">
        <v>0</v>
      </c>
      <c r="D260" s="22">
        <f>(COS(Wellpath!$L260) * COS(Wellpath!$O260) * COS(Wellpath!$O260) - COS(Wellpath!$L260) * SIN(Wellpath!$O260) * SIN(Wellpath!$O260) - TAN(Dip) * SIN(Wellpath!$L260) * COS(Wellpath!$O260)) / 2</f>
        <v>0.5</v>
      </c>
      <c r="E260" s="20">
        <f>Model!$W$19*((drdp!B260+drdp!K260)*'MSXY-TI3S'!$B260+(drdp!E260+drdp!N260)*'MSXY-TI3S'!$C260+(drdp!H260+drdp!Q260)*'MSXY-TI3S'!$D260)</f>
        <v>0</v>
      </c>
      <c r="F260" s="20">
        <f>Model!$W$19*((drdp!C260+drdp!L260)*'MSXY-TI3S'!$B260+(drdp!F260+drdp!O260)*'MSXY-TI3S'!$C260+(drdp!I260+drdp!R260)*'MSXY-TI3S'!$D260)</f>
        <v>0</v>
      </c>
      <c r="G260" s="20">
        <f>Model!$W$19*((drdp!D260+drdp!M260)*'MSXY-TI3S'!$B260+(drdp!G260+drdp!P260)*'MSXY-TI3S'!$C260+(drdp!J260+drdp!S260)*'MSXY-TI3S'!$D260)</f>
        <v>0</v>
      </c>
      <c r="H260" s="18">
        <f>Model!$W$19*((drdp!B260)*'MSXY-TI3S'!$B260+(drdp!E260)*'MSXY-TI3S'!$C260+(drdp!H260)*'MSXY-TI3S'!$D260)</f>
        <v>0</v>
      </c>
      <c r="I260" s="18">
        <f>Model!$W$19*((drdp!C260)*'MSXY-TI3S'!$B260+(drdp!F260)*'MSXY-TI3S'!$C260+(drdp!I260)*'MSXY-TI3S'!$D260)</f>
        <v>0</v>
      </c>
      <c r="J260" s="18">
        <f>Model!$W$19*((drdp!D260)*'MSXY-TI3S'!$B260+(drdp!G260)*'MSXY-TI3S'!$C260+(drdp!J260)*'MSXY-TI3S'!$D260)</f>
        <v>0</v>
      </c>
      <c r="K260" s="21">
        <f>SUM(E$3:E259)+H260</f>
        <v>-0.30707501881317678</v>
      </c>
      <c r="L260" s="21">
        <f>SUM(F$3:F259)+I260</f>
        <v>0.20441209854121056</v>
      </c>
      <c r="M260" s="21">
        <f>SUM(G$3:G259)+J260</f>
        <v>0</v>
      </c>
      <c r="N260" s="21"/>
      <c r="O260" s="21"/>
      <c r="P260" s="21"/>
      <c r="Q260" s="19">
        <f t="shared" si="19"/>
        <v>9.4295067179112874E-2</v>
      </c>
      <c r="R260" s="19">
        <f t="shared" si="20"/>
        <v>4.1784306030021576E-2</v>
      </c>
      <c r="S260" s="19">
        <f t="shared" si="21"/>
        <v>0</v>
      </c>
      <c r="T260" s="19">
        <f t="shared" si="22"/>
        <v>-6.2769849005183176E-2</v>
      </c>
      <c r="U260" s="19">
        <f t="shared" si="23"/>
        <v>0</v>
      </c>
      <c r="V260" s="19">
        <f t="shared" si="24"/>
        <v>0</v>
      </c>
    </row>
    <row r="261" spans="1:22" x14ac:dyDescent="0.25">
      <c r="A261" s="26">
        <f>Wellpath!E261</f>
        <v>0</v>
      </c>
      <c r="B261" s="22">
        <v>0</v>
      </c>
      <c r="C261" s="22">
        <v>0</v>
      </c>
      <c r="D261" s="22">
        <f>(COS(Wellpath!$L261) * COS(Wellpath!$O261) * COS(Wellpath!$O261) - COS(Wellpath!$L261) * SIN(Wellpath!$O261) * SIN(Wellpath!$O261) - TAN(Dip) * SIN(Wellpath!$L261) * COS(Wellpath!$O261)) / 2</f>
        <v>0.5</v>
      </c>
      <c r="E261" s="20">
        <f>Model!$W$19*((drdp!B261+drdp!K261)*'MSXY-TI3S'!$B261+(drdp!E261+drdp!N261)*'MSXY-TI3S'!$C261+(drdp!H261+drdp!Q261)*'MSXY-TI3S'!$D261)</f>
        <v>0</v>
      </c>
      <c r="F261" s="20">
        <f>Model!$W$19*((drdp!C261+drdp!L261)*'MSXY-TI3S'!$B261+(drdp!F261+drdp!O261)*'MSXY-TI3S'!$C261+(drdp!I261+drdp!R261)*'MSXY-TI3S'!$D261)</f>
        <v>0</v>
      </c>
      <c r="G261" s="20">
        <f>Model!$W$19*((drdp!D261+drdp!M261)*'MSXY-TI3S'!$B261+(drdp!G261+drdp!P261)*'MSXY-TI3S'!$C261+(drdp!J261+drdp!S261)*'MSXY-TI3S'!$D261)</f>
        <v>0</v>
      </c>
      <c r="H261" s="18">
        <f>Model!$W$19*((drdp!B261)*'MSXY-TI3S'!$B261+(drdp!E261)*'MSXY-TI3S'!$C261+(drdp!H261)*'MSXY-TI3S'!$D261)</f>
        <v>0</v>
      </c>
      <c r="I261" s="18">
        <f>Model!$W$19*((drdp!C261)*'MSXY-TI3S'!$B261+(drdp!F261)*'MSXY-TI3S'!$C261+(drdp!I261)*'MSXY-TI3S'!$D261)</f>
        <v>0</v>
      </c>
      <c r="J261" s="18">
        <f>Model!$W$19*((drdp!D261)*'MSXY-TI3S'!$B261+(drdp!G261)*'MSXY-TI3S'!$C261+(drdp!J261)*'MSXY-TI3S'!$D261)</f>
        <v>0</v>
      </c>
      <c r="K261" s="21">
        <f>SUM(E$3:E260)+H261</f>
        <v>-0.30707501881317678</v>
      </c>
      <c r="L261" s="21">
        <f>SUM(F$3:F260)+I261</f>
        <v>0.20441209854121056</v>
      </c>
      <c r="M261" s="21">
        <f>SUM(G$3:G260)+J261</f>
        <v>0</v>
      </c>
      <c r="N261" s="21"/>
      <c r="O261" s="21"/>
      <c r="P261" s="21"/>
      <c r="Q261" s="19">
        <f t="shared" si="19"/>
        <v>9.4295067179112874E-2</v>
      </c>
      <c r="R261" s="19">
        <f t="shared" si="20"/>
        <v>4.1784306030021576E-2</v>
      </c>
      <c r="S261" s="19">
        <f t="shared" si="21"/>
        <v>0</v>
      </c>
      <c r="T261" s="19">
        <f t="shared" si="22"/>
        <v>-6.2769849005183176E-2</v>
      </c>
      <c r="U261" s="19">
        <f t="shared" si="23"/>
        <v>0</v>
      </c>
      <c r="V261" s="19">
        <f t="shared" si="24"/>
        <v>0</v>
      </c>
    </row>
    <row r="262" spans="1:22" x14ac:dyDescent="0.25">
      <c r="A262" s="26">
        <f>Wellpath!E262</f>
        <v>0</v>
      </c>
      <c r="B262" s="22">
        <v>0</v>
      </c>
      <c r="C262" s="22">
        <v>0</v>
      </c>
      <c r="D262" s="22">
        <f>(COS(Wellpath!$L262) * COS(Wellpath!$O262) * COS(Wellpath!$O262) - COS(Wellpath!$L262) * SIN(Wellpath!$O262) * SIN(Wellpath!$O262) - TAN(Dip) * SIN(Wellpath!$L262) * COS(Wellpath!$O262)) / 2</f>
        <v>0.5</v>
      </c>
      <c r="E262" s="20">
        <f>Model!$W$19*((drdp!B262+drdp!K262)*'MSXY-TI3S'!$B262+(drdp!E262+drdp!N262)*'MSXY-TI3S'!$C262+(drdp!H262+drdp!Q262)*'MSXY-TI3S'!$D262)</f>
        <v>0</v>
      </c>
      <c r="F262" s="20">
        <f>Model!$W$19*((drdp!C262+drdp!L262)*'MSXY-TI3S'!$B262+(drdp!F262+drdp!O262)*'MSXY-TI3S'!$C262+(drdp!I262+drdp!R262)*'MSXY-TI3S'!$D262)</f>
        <v>0</v>
      </c>
      <c r="G262" s="20">
        <f>Model!$W$19*((drdp!D262+drdp!M262)*'MSXY-TI3S'!$B262+(drdp!G262+drdp!P262)*'MSXY-TI3S'!$C262+(drdp!J262+drdp!S262)*'MSXY-TI3S'!$D262)</f>
        <v>0</v>
      </c>
      <c r="H262" s="18">
        <f>Model!$W$19*((drdp!B262)*'MSXY-TI3S'!$B262+(drdp!E262)*'MSXY-TI3S'!$C262+(drdp!H262)*'MSXY-TI3S'!$D262)</f>
        <v>0</v>
      </c>
      <c r="I262" s="18">
        <f>Model!$W$19*((drdp!C262)*'MSXY-TI3S'!$B262+(drdp!F262)*'MSXY-TI3S'!$C262+(drdp!I262)*'MSXY-TI3S'!$D262)</f>
        <v>0</v>
      </c>
      <c r="J262" s="18">
        <f>Model!$W$19*((drdp!D262)*'MSXY-TI3S'!$B262+(drdp!G262)*'MSXY-TI3S'!$C262+(drdp!J262)*'MSXY-TI3S'!$D262)</f>
        <v>0</v>
      </c>
      <c r="K262" s="21">
        <f>SUM(E$3:E261)+H262</f>
        <v>-0.30707501881317678</v>
      </c>
      <c r="L262" s="21">
        <f>SUM(F$3:F261)+I262</f>
        <v>0.20441209854121056</v>
      </c>
      <c r="M262" s="21">
        <f>SUM(G$3:G261)+J262</f>
        <v>0</v>
      </c>
      <c r="N262" s="21"/>
      <c r="O262" s="21"/>
      <c r="P262" s="21"/>
      <c r="Q262" s="19">
        <f t="shared" ref="Q262:Q270" si="25">K262^2</f>
        <v>9.4295067179112874E-2</v>
      </c>
      <c r="R262" s="19">
        <f t="shared" ref="R262:R270" si="26">L262^2</f>
        <v>4.1784306030021576E-2</v>
      </c>
      <c r="S262" s="19">
        <f t="shared" ref="S262:S270" si="27">M262^2</f>
        <v>0</v>
      </c>
      <c r="T262" s="19">
        <f t="shared" ref="T262:T270" si="28">K262*L262</f>
        <v>-6.2769849005183176E-2</v>
      </c>
      <c r="U262" s="19">
        <f t="shared" ref="U262:U270" si="29">K262*M262</f>
        <v>0</v>
      </c>
      <c r="V262" s="19">
        <f t="shared" ref="V262:V270" si="30">L262*M262</f>
        <v>0</v>
      </c>
    </row>
    <row r="263" spans="1:22" x14ac:dyDescent="0.25">
      <c r="A263" s="26">
        <f>Wellpath!E263</f>
        <v>0</v>
      </c>
      <c r="B263" s="22">
        <v>0</v>
      </c>
      <c r="C263" s="22">
        <v>0</v>
      </c>
      <c r="D263" s="22">
        <f>(COS(Wellpath!$L263) * COS(Wellpath!$O263) * COS(Wellpath!$O263) - COS(Wellpath!$L263) * SIN(Wellpath!$O263) * SIN(Wellpath!$O263) - TAN(Dip) * SIN(Wellpath!$L263) * COS(Wellpath!$O263)) / 2</f>
        <v>0.5</v>
      </c>
      <c r="E263" s="20">
        <f>Model!$W$19*((drdp!B263+drdp!K263)*'MSXY-TI3S'!$B263+(drdp!E263+drdp!N263)*'MSXY-TI3S'!$C263+(drdp!H263+drdp!Q263)*'MSXY-TI3S'!$D263)</f>
        <v>0</v>
      </c>
      <c r="F263" s="20">
        <f>Model!$W$19*((drdp!C263+drdp!L263)*'MSXY-TI3S'!$B263+(drdp!F263+drdp!O263)*'MSXY-TI3S'!$C263+(drdp!I263+drdp!R263)*'MSXY-TI3S'!$D263)</f>
        <v>0</v>
      </c>
      <c r="G263" s="20">
        <f>Model!$W$19*((drdp!D263+drdp!M263)*'MSXY-TI3S'!$B263+(drdp!G263+drdp!P263)*'MSXY-TI3S'!$C263+(drdp!J263+drdp!S263)*'MSXY-TI3S'!$D263)</f>
        <v>0</v>
      </c>
      <c r="H263" s="18">
        <f>Model!$W$19*((drdp!B263)*'MSXY-TI3S'!$B263+(drdp!E263)*'MSXY-TI3S'!$C263+(drdp!H263)*'MSXY-TI3S'!$D263)</f>
        <v>0</v>
      </c>
      <c r="I263" s="18">
        <f>Model!$W$19*((drdp!C263)*'MSXY-TI3S'!$B263+(drdp!F263)*'MSXY-TI3S'!$C263+(drdp!I263)*'MSXY-TI3S'!$D263)</f>
        <v>0</v>
      </c>
      <c r="J263" s="18">
        <f>Model!$W$19*((drdp!D263)*'MSXY-TI3S'!$B263+(drdp!G263)*'MSXY-TI3S'!$C263+(drdp!J263)*'MSXY-TI3S'!$D263)</f>
        <v>0</v>
      </c>
      <c r="K263" s="21">
        <f>SUM(E$3:E262)+H263</f>
        <v>-0.30707501881317678</v>
      </c>
      <c r="L263" s="21">
        <f>SUM(F$3:F262)+I263</f>
        <v>0.20441209854121056</v>
      </c>
      <c r="M263" s="21">
        <f>SUM(G$3:G262)+J263</f>
        <v>0</v>
      </c>
      <c r="N263" s="21"/>
      <c r="O263" s="21"/>
      <c r="P263" s="21"/>
      <c r="Q263" s="19">
        <f t="shared" si="25"/>
        <v>9.4295067179112874E-2</v>
      </c>
      <c r="R263" s="19">
        <f t="shared" si="26"/>
        <v>4.1784306030021576E-2</v>
      </c>
      <c r="S263" s="19">
        <f t="shared" si="27"/>
        <v>0</v>
      </c>
      <c r="T263" s="19">
        <f t="shared" si="28"/>
        <v>-6.2769849005183176E-2</v>
      </c>
      <c r="U263" s="19">
        <f t="shared" si="29"/>
        <v>0</v>
      </c>
      <c r="V263" s="19">
        <f t="shared" si="30"/>
        <v>0</v>
      </c>
    </row>
    <row r="264" spans="1:22" x14ac:dyDescent="0.25">
      <c r="A264" s="26">
        <f>Wellpath!E264</f>
        <v>0</v>
      </c>
      <c r="B264" s="22">
        <v>0</v>
      </c>
      <c r="C264" s="22">
        <v>0</v>
      </c>
      <c r="D264" s="22">
        <f>(COS(Wellpath!$L264) * COS(Wellpath!$O264) * COS(Wellpath!$O264) - COS(Wellpath!$L264) * SIN(Wellpath!$O264) * SIN(Wellpath!$O264) - TAN(Dip) * SIN(Wellpath!$L264) * COS(Wellpath!$O264)) / 2</f>
        <v>0.5</v>
      </c>
      <c r="E264" s="20">
        <f>Model!$W$19*((drdp!B264+drdp!K264)*'MSXY-TI3S'!$B264+(drdp!E264+drdp!N264)*'MSXY-TI3S'!$C264+(drdp!H264+drdp!Q264)*'MSXY-TI3S'!$D264)</f>
        <v>0</v>
      </c>
      <c r="F264" s="20">
        <f>Model!$W$19*((drdp!C264+drdp!L264)*'MSXY-TI3S'!$B264+(drdp!F264+drdp!O264)*'MSXY-TI3S'!$C264+(drdp!I264+drdp!R264)*'MSXY-TI3S'!$D264)</f>
        <v>0</v>
      </c>
      <c r="G264" s="20">
        <f>Model!$W$19*((drdp!D264+drdp!M264)*'MSXY-TI3S'!$B264+(drdp!G264+drdp!P264)*'MSXY-TI3S'!$C264+(drdp!J264+drdp!S264)*'MSXY-TI3S'!$D264)</f>
        <v>0</v>
      </c>
      <c r="H264" s="18">
        <f>Model!$W$19*((drdp!B264)*'MSXY-TI3S'!$B264+(drdp!E264)*'MSXY-TI3S'!$C264+(drdp!H264)*'MSXY-TI3S'!$D264)</f>
        <v>0</v>
      </c>
      <c r="I264" s="18">
        <f>Model!$W$19*((drdp!C264)*'MSXY-TI3S'!$B264+(drdp!F264)*'MSXY-TI3S'!$C264+(drdp!I264)*'MSXY-TI3S'!$D264)</f>
        <v>0</v>
      </c>
      <c r="J264" s="18">
        <f>Model!$W$19*((drdp!D264)*'MSXY-TI3S'!$B264+(drdp!G264)*'MSXY-TI3S'!$C264+(drdp!J264)*'MSXY-TI3S'!$D264)</f>
        <v>0</v>
      </c>
      <c r="K264" s="21">
        <f>SUM(E$3:E263)+H264</f>
        <v>-0.30707501881317678</v>
      </c>
      <c r="L264" s="21">
        <f>SUM(F$3:F263)+I264</f>
        <v>0.20441209854121056</v>
      </c>
      <c r="M264" s="21">
        <f>SUM(G$3:G263)+J264</f>
        <v>0</v>
      </c>
      <c r="N264" s="21"/>
      <c r="O264" s="21"/>
      <c r="P264" s="21"/>
      <c r="Q264" s="19">
        <f t="shared" si="25"/>
        <v>9.4295067179112874E-2</v>
      </c>
      <c r="R264" s="19">
        <f t="shared" si="26"/>
        <v>4.1784306030021576E-2</v>
      </c>
      <c r="S264" s="19">
        <f t="shared" si="27"/>
        <v>0</v>
      </c>
      <c r="T264" s="19">
        <f t="shared" si="28"/>
        <v>-6.2769849005183176E-2</v>
      </c>
      <c r="U264" s="19">
        <f t="shared" si="29"/>
        <v>0</v>
      </c>
      <c r="V264" s="19">
        <f t="shared" si="30"/>
        <v>0</v>
      </c>
    </row>
    <row r="265" spans="1:22" x14ac:dyDescent="0.25">
      <c r="A265" s="26">
        <f>Wellpath!E265</f>
        <v>0</v>
      </c>
      <c r="B265" s="22">
        <v>0</v>
      </c>
      <c r="C265" s="22">
        <v>0</v>
      </c>
      <c r="D265" s="22">
        <f>(COS(Wellpath!$L265) * COS(Wellpath!$O265) * COS(Wellpath!$O265) - COS(Wellpath!$L265) * SIN(Wellpath!$O265) * SIN(Wellpath!$O265) - TAN(Dip) * SIN(Wellpath!$L265) * COS(Wellpath!$O265)) / 2</f>
        <v>0.5</v>
      </c>
      <c r="E265" s="20">
        <f>Model!$W$19*((drdp!B265+drdp!K265)*'MSXY-TI3S'!$B265+(drdp!E265+drdp!N265)*'MSXY-TI3S'!$C265+(drdp!H265+drdp!Q265)*'MSXY-TI3S'!$D265)</f>
        <v>0</v>
      </c>
      <c r="F265" s="20">
        <f>Model!$W$19*((drdp!C265+drdp!L265)*'MSXY-TI3S'!$B265+(drdp!F265+drdp!O265)*'MSXY-TI3S'!$C265+(drdp!I265+drdp!R265)*'MSXY-TI3S'!$D265)</f>
        <v>0</v>
      </c>
      <c r="G265" s="20">
        <f>Model!$W$19*((drdp!D265+drdp!M265)*'MSXY-TI3S'!$B265+(drdp!G265+drdp!P265)*'MSXY-TI3S'!$C265+(drdp!J265+drdp!S265)*'MSXY-TI3S'!$D265)</f>
        <v>0</v>
      </c>
      <c r="H265" s="18">
        <f>Model!$W$19*((drdp!B265)*'MSXY-TI3S'!$B265+(drdp!E265)*'MSXY-TI3S'!$C265+(drdp!H265)*'MSXY-TI3S'!$D265)</f>
        <v>0</v>
      </c>
      <c r="I265" s="18">
        <f>Model!$W$19*((drdp!C265)*'MSXY-TI3S'!$B265+(drdp!F265)*'MSXY-TI3S'!$C265+(drdp!I265)*'MSXY-TI3S'!$D265)</f>
        <v>0</v>
      </c>
      <c r="J265" s="18">
        <f>Model!$W$19*((drdp!D265)*'MSXY-TI3S'!$B265+(drdp!G265)*'MSXY-TI3S'!$C265+(drdp!J265)*'MSXY-TI3S'!$D265)</f>
        <v>0</v>
      </c>
      <c r="K265" s="21">
        <f>SUM(E$3:E264)+H265</f>
        <v>-0.30707501881317678</v>
      </c>
      <c r="L265" s="21">
        <f>SUM(F$3:F264)+I265</f>
        <v>0.20441209854121056</v>
      </c>
      <c r="M265" s="21">
        <f>SUM(G$3:G264)+J265</f>
        <v>0</v>
      </c>
      <c r="N265" s="21"/>
      <c r="O265" s="21"/>
      <c r="P265" s="21"/>
      <c r="Q265" s="19">
        <f t="shared" si="25"/>
        <v>9.4295067179112874E-2</v>
      </c>
      <c r="R265" s="19">
        <f t="shared" si="26"/>
        <v>4.1784306030021576E-2</v>
      </c>
      <c r="S265" s="19">
        <f t="shared" si="27"/>
        <v>0</v>
      </c>
      <c r="T265" s="19">
        <f t="shared" si="28"/>
        <v>-6.2769849005183176E-2</v>
      </c>
      <c r="U265" s="19">
        <f t="shared" si="29"/>
        <v>0</v>
      </c>
      <c r="V265" s="19">
        <f t="shared" si="30"/>
        <v>0</v>
      </c>
    </row>
    <row r="266" spans="1:22" x14ac:dyDescent="0.25">
      <c r="A266" s="26">
        <f>Wellpath!E266</f>
        <v>0</v>
      </c>
      <c r="B266" s="22">
        <v>0</v>
      </c>
      <c r="C266" s="22">
        <v>0</v>
      </c>
      <c r="D266" s="22">
        <f>(COS(Wellpath!$L266) * COS(Wellpath!$O266) * COS(Wellpath!$O266) - COS(Wellpath!$L266) * SIN(Wellpath!$O266) * SIN(Wellpath!$O266) - TAN(Dip) * SIN(Wellpath!$L266) * COS(Wellpath!$O266)) / 2</f>
        <v>0.5</v>
      </c>
      <c r="E266" s="20">
        <f>Model!$W$19*((drdp!B266+drdp!K266)*'MSXY-TI3S'!$B266+(drdp!E266+drdp!N266)*'MSXY-TI3S'!$C266+(drdp!H266+drdp!Q266)*'MSXY-TI3S'!$D266)</f>
        <v>0</v>
      </c>
      <c r="F266" s="20">
        <f>Model!$W$19*((drdp!C266+drdp!L266)*'MSXY-TI3S'!$B266+(drdp!F266+drdp!O266)*'MSXY-TI3S'!$C266+(drdp!I266+drdp!R266)*'MSXY-TI3S'!$D266)</f>
        <v>0</v>
      </c>
      <c r="G266" s="20">
        <f>Model!$W$19*((drdp!D266+drdp!M266)*'MSXY-TI3S'!$B266+(drdp!G266+drdp!P266)*'MSXY-TI3S'!$C266+(drdp!J266+drdp!S266)*'MSXY-TI3S'!$D266)</f>
        <v>0</v>
      </c>
      <c r="H266" s="18">
        <f>Model!$W$19*((drdp!B266)*'MSXY-TI3S'!$B266+(drdp!E266)*'MSXY-TI3S'!$C266+(drdp!H266)*'MSXY-TI3S'!$D266)</f>
        <v>0</v>
      </c>
      <c r="I266" s="18">
        <f>Model!$W$19*((drdp!C266)*'MSXY-TI3S'!$B266+(drdp!F266)*'MSXY-TI3S'!$C266+(drdp!I266)*'MSXY-TI3S'!$D266)</f>
        <v>0</v>
      </c>
      <c r="J266" s="18">
        <f>Model!$W$19*((drdp!D266)*'MSXY-TI3S'!$B266+(drdp!G266)*'MSXY-TI3S'!$C266+(drdp!J266)*'MSXY-TI3S'!$D266)</f>
        <v>0</v>
      </c>
      <c r="K266" s="21">
        <f>SUM(E$3:E265)+H266</f>
        <v>-0.30707501881317678</v>
      </c>
      <c r="L266" s="21">
        <f>SUM(F$3:F265)+I266</f>
        <v>0.20441209854121056</v>
      </c>
      <c r="M266" s="21">
        <f>SUM(G$3:G265)+J266</f>
        <v>0</v>
      </c>
      <c r="N266" s="21"/>
      <c r="O266" s="21"/>
      <c r="P266" s="21"/>
      <c r="Q266" s="19">
        <f t="shared" si="25"/>
        <v>9.4295067179112874E-2</v>
      </c>
      <c r="R266" s="19">
        <f t="shared" si="26"/>
        <v>4.1784306030021576E-2</v>
      </c>
      <c r="S266" s="19">
        <f t="shared" si="27"/>
        <v>0</v>
      </c>
      <c r="T266" s="19">
        <f t="shared" si="28"/>
        <v>-6.2769849005183176E-2</v>
      </c>
      <c r="U266" s="19">
        <f t="shared" si="29"/>
        <v>0</v>
      </c>
      <c r="V266" s="19">
        <f t="shared" si="30"/>
        <v>0</v>
      </c>
    </row>
    <row r="267" spans="1:22" x14ac:dyDescent="0.25">
      <c r="A267" s="26">
        <f>Wellpath!E267</f>
        <v>0</v>
      </c>
      <c r="B267" s="22">
        <v>0</v>
      </c>
      <c r="C267" s="22">
        <v>0</v>
      </c>
      <c r="D267" s="22">
        <f>(COS(Wellpath!$L267) * COS(Wellpath!$O267) * COS(Wellpath!$O267) - COS(Wellpath!$L267) * SIN(Wellpath!$O267) * SIN(Wellpath!$O267) - TAN(Dip) * SIN(Wellpath!$L267) * COS(Wellpath!$O267)) / 2</f>
        <v>0.5</v>
      </c>
      <c r="E267" s="20">
        <f>Model!$W$19*((drdp!B267+drdp!K267)*'MSXY-TI3S'!$B267+(drdp!E267+drdp!N267)*'MSXY-TI3S'!$C267+(drdp!H267+drdp!Q267)*'MSXY-TI3S'!$D267)</f>
        <v>0</v>
      </c>
      <c r="F267" s="20">
        <f>Model!$W$19*((drdp!C267+drdp!L267)*'MSXY-TI3S'!$B267+(drdp!F267+drdp!O267)*'MSXY-TI3S'!$C267+(drdp!I267+drdp!R267)*'MSXY-TI3S'!$D267)</f>
        <v>0</v>
      </c>
      <c r="G267" s="20">
        <f>Model!$W$19*((drdp!D267+drdp!M267)*'MSXY-TI3S'!$B267+(drdp!G267+drdp!P267)*'MSXY-TI3S'!$C267+(drdp!J267+drdp!S267)*'MSXY-TI3S'!$D267)</f>
        <v>0</v>
      </c>
      <c r="H267" s="18">
        <f>Model!$W$19*((drdp!B267)*'MSXY-TI3S'!$B267+(drdp!E267)*'MSXY-TI3S'!$C267+(drdp!H267)*'MSXY-TI3S'!$D267)</f>
        <v>0</v>
      </c>
      <c r="I267" s="18">
        <f>Model!$W$19*((drdp!C267)*'MSXY-TI3S'!$B267+(drdp!F267)*'MSXY-TI3S'!$C267+(drdp!I267)*'MSXY-TI3S'!$D267)</f>
        <v>0</v>
      </c>
      <c r="J267" s="18">
        <f>Model!$W$19*((drdp!D267)*'MSXY-TI3S'!$B267+(drdp!G267)*'MSXY-TI3S'!$C267+(drdp!J267)*'MSXY-TI3S'!$D267)</f>
        <v>0</v>
      </c>
      <c r="K267" s="21">
        <f>SUM(E$3:E266)+H267</f>
        <v>-0.30707501881317678</v>
      </c>
      <c r="L267" s="21">
        <f>SUM(F$3:F266)+I267</f>
        <v>0.20441209854121056</v>
      </c>
      <c r="M267" s="21">
        <f>SUM(G$3:G266)+J267</f>
        <v>0</v>
      </c>
      <c r="N267" s="21"/>
      <c r="O267" s="21"/>
      <c r="P267" s="21"/>
      <c r="Q267" s="19">
        <f t="shared" si="25"/>
        <v>9.4295067179112874E-2</v>
      </c>
      <c r="R267" s="19">
        <f t="shared" si="26"/>
        <v>4.1784306030021576E-2</v>
      </c>
      <c r="S267" s="19">
        <f t="shared" si="27"/>
        <v>0</v>
      </c>
      <c r="T267" s="19">
        <f t="shared" si="28"/>
        <v>-6.2769849005183176E-2</v>
      </c>
      <c r="U267" s="19">
        <f t="shared" si="29"/>
        <v>0</v>
      </c>
      <c r="V267" s="19">
        <f t="shared" si="30"/>
        <v>0</v>
      </c>
    </row>
    <row r="268" spans="1:22" x14ac:dyDescent="0.25">
      <c r="A268" s="26">
        <f>Wellpath!E268</f>
        <v>0</v>
      </c>
      <c r="B268" s="22">
        <v>0</v>
      </c>
      <c r="C268" s="22">
        <v>0</v>
      </c>
      <c r="D268" s="22">
        <f>(COS(Wellpath!$L268) * COS(Wellpath!$O268) * COS(Wellpath!$O268) - COS(Wellpath!$L268) * SIN(Wellpath!$O268) * SIN(Wellpath!$O268) - TAN(Dip) * SIN(Wellpath!$L268) * COS(Wellpath!$O268)) / 2</f>
        <v>0.5</v>
      </c>
      <c r="E268" s="20">
        <f>Model!$W$19*((drdp!B268+drdp!K268)*'MSXY-TI3S'!$B268+(drdp!E268+drdp!N268)*'MSXY-TI3S'!$C268+(drdp!H268+drdp!Q268)*'MSXY-TI3S'!$D268)</f>
        <v>0</v>
      </c>
      <c r="F268" s="20">
        <f>Model!$W$19*((drdp!C268+drdp!L268)*'MSXY-TI3S'!$B268+(drdp!F268+drdp!O268)*'MSXY-TI3S'!$C268+(drdp!I268+drdp!R268)*'MSXY-TI3S'!$D268)</f>
        <v>0</v>
      </c>
      <c r="G268" s="20">
        <f>Model!$W$19*((drdp!D268+drdp!M268)*'MSXY-TI3S'!$B268+(drdp!G268+drdp!P268)*'MSXY-TI3S'!$C268+(drdp!J268+drdp!S268)*'MSXY-TI3S'!$D268)</f>
        <v>0</v>
      </c>
      <c r="H268" s="18">
        <f>Model!$W$19*((drdp!B268)*'MSXY-TI3S'!$B268+(drdp!E268)*'MSXY-TI3S'!$C268+(drdp!H268)*'MSXY-TI3S'!$D268)</f>
        <v>0</v>
      </c>
      <c r="I268" s="18">
        <f>Model!$W$19*((drdp!C268)*'MSXY-TI3S'!$B268+(drdp!F268)*'MSXY-TI3S'!$C268+(drdp!I268)*'MSXY-TI3S'!$D268)</f>
        <v>0</v>
      </c>
      <c r="J268" s="18">
        <f>Model!$W$19*((drdp!D268)*'MSXY-TI3S'!$B268+(drdp!G268)*'MSXY-TI3S'!$C268+(drdp!J268)*'MSXY-TI3S'!$D268)</f>
        <v>0</v>
      </c>
      <c r="K268" s="21">
        <f>SUM(E$3:E267)+H268</f>
        <v>-0.30707501881317678</v>
      </c>
      <c r="L268" s="21">
        <f>SUM(F$3:F267)+I268</f>
        <v>0.20441209854121056</v>
      </c>
      <c r="M268" s="21">
        <f>SUM(G$3:G267)+J268</f>
        <v>0</v>
      </c>
      <c r="N268" s="21"/>
      <c r="O268" s="21"/>
      <c r="P268" s="21"/>
      <c r="Q268" s="19">
        <f t="shared" si="25"/>
        <v>9.4295067179112874E-2</v>
      </c>
      <c r="R268" s="19">
        <f t="shared" si="26"/>
        <v>4.1784306030021576E-2</v>
      </c>
      <c r="S268" s="19">
        <f t="shared" si="27"/>
        <v>0</v>
      </c>
      <c r="T268" s="19">
        <f t="shared" si="28"/>
        <v>-6.2769849005183176E-2</v>
      </c>
      <c r="U268" s="19">
        <f t="shared" si="29"/>
        <v>0</v>
      </c>
      <c r="V268" s="19">
        <f t="shared" si="30"/>
        <v>0</v>
      </c>
    </row>
    <row r="269" spans="1:22" x14ac:dyDescent="0.25">
      <c r="A269" s="26">
        <f>Wellpath!E269</f>
        <v>0</v>
      </c>
      <c r="B269" s="22">
        <v>0</v>
      </c>
      <c r="C269" s="22">
        <v>0</v>
      </c>
      <c r="D269" s="22">
        <f>(COS(Wellpath!$L269) * COS(Wellpath!$O269) * COS(Wellpath!$O269) - COS(Wellpath!$L269) * SIN(Wellpath!$O269) * SIN(Wellpath!$O269) - TAN(Dip) * SIN(Wellpath!$L269) * COS(Wellpath!$O269)) / 2</f>
        <v>0.5</v>
      </c>
      <c r="E269" s="20">
        <f>Model!$W$19*((drdp!B269+drdp!K269)*'MSXY-TI3S'!$B269+(drdp!E269+drdp!N269)*'MSXY-TI3S'!$C269+(drdp!H269+drdp!Q269)*'MSXY-TI3S'!$D269)</f>
        <v>0</v>
      </c>
      <c r="F269" s="20">
        <f>Model!$W$19*((drdp!C269+drdp!L269)*'MSXY-TI3S'!$B269+(drdp!F269+drdp!O269)*'MSXY-TI3S'!$C269+(drdp!I269+drdp!R269)*'MSXY-TI3S'!$D269)</f>
        <v>0</v>
      </c>
      <c r="G269" s="20">
        <f>Model!$W$19*((drdp!D269+drdp!M269)*'MSXY-TI3S'!$B269+(drdp!G269+drdp!P269)*'MSXY-TI3S'!$C269+(drdp!J269+drdp!S269)*'MSXY-TI3S'!$D269)</f>
        <v>0</v>
      </c>
      <c r="H269" s="18">
        <f>Model!$W$19*((drdp!B269)*'MSXY-TI3S'!$B269+(drdp!E269)*'MSXY-TI3S'!$C269+(drdp!H269)*'MSXY-TI3S'!$D269)</f>
        <v>0</v>
      </c>
      <c r="I269" s="18">
        <f>Model!$W$19*((drdp!C269)*'MSXY-TI3S'!$B269+(drdp!F269)*'MSXY-TI3S'!$C269+(drdp!I269)*'MSXY-TI3S'!$D269)</f>
        <v>0</v>
      </c>
      <c r="J269" s="18">
        <f>Model!$W$19*((drdp!D269)*'MSXY-TI3S'!$B269+(drdp!G269)*'MSXY-TI3S'!$C269+(drdp!J269)*'MSXY-TI3S'!$D269)</f>
        <v>0</v>
      </c>
      <c r="K269" s="21">
        <f>SUM(E$3:E268)+H269</f>
        <v>-0.30707501881317678</v>
      </c>
      <c r="L269" s="21">
        <f>SUM(F$3:F268)+I269</f>
        <v>0.20441209854121056</v>
      </c>
      <c r="M269" s="21">
        <f>SUM(G$3:G268)+J269</f>
        <v>0</v>
      </c>
      <c r="N269" s="21"/>
      <c r="O269" s="21"/>
      <c r="P269" s="21"/>
      <c r="Q269" s="19">
        <f t="shared" si="25"/>
        <v>9.4295067179112874E-2</v>
      </c>
      <c r="R269" s="19">
        <f t="shared" si="26"/>
        <v>4.1784306030021576E-2</v>
      </c>
      <c r="S269" s="19">
        <f t="shared" si="27"/>
        <v>0</v>
      </c>
      <c r="T269" s="19">
        <f t="shared" si="28"/>
        <v>-6.2769849005183176E-2</v>
      </c>
      <c r="U269" s="19">
        <f t="shared" si="29"/>
        <v>0</v>
      </c>
      <c r="V269" s="19">
        <f t="shared" si="30"/>
        <v>0</v>
      </c>
    </row>
    <row r="270" spans="1:22" x14ac:dyDescent="0.25">
      <c r="A270" s="26">
        <f>Wellpath!E270</f>
        <v>0</v>
      </c>
      <c r="B270" s="22">
        <v>0</v>
      </c>
      <c r="C270" s="22">
        <v>0</v>
      </c>
      <c r="D270" s="22">
        <f>(COS(Wellpath!$L270) * COS(Wellpath!$O270) * COS(Wellpath!$O270) - COS(Wellpath!$L270) * SIN(Wellpath!$O270) * SIN(Wellpath!$O270) - TAN(Dip) * SIN(Wellpath!$L270) * COS(Wellpath!$O270)) / 2</f>
        <v>0.5</v>
      </c>
      <c r="E270" s="20">
        <f>Model!$W$19*((drdp!B270+drdp!K270)*'MSXY-TI3S'!$B270+(drdp!E270+drdp!N270)*'MSXY-TI3S'!$C270+(drdp!H270+drdp!Q270)*'MSXY-TI3S'!$D270)</f>
        <v>0</v>
      </c>
      <c r="F270" s="20">
        <f>Model!$W$19*((drdp!C270+drdp!L270)*'MSXY-TI3S'!$B270+(drdp!F270+drdp!O270)*'MSXY-TI3S'!$C270+(drdp!I270+drdp!R270)*'MSXY-TI3S'!$D270)</f>
        <v>0</v>
      </c>
      <c r="G270" s="20">
        <f>Model!$W$19*((drdp!D270+drdp!M270)*'MSXY-TI3S'!$B270+(drdp!G270+drdp!P270)*'MSXY-TI3S'!$C270+(drdp!J270+drdp!S270)*'MSXY-TI3S'!$D270)</f>
        <v>0</v>
      </c>
      <c r="H270" s="18">
        <f>Model!$W$19*((drdp!B270)*'MSXY-TI3S'!$B270+(drdp!E270)*'MSXY-TI3S'!$C270+(drdp!H270)*'MSXY-TI3S'!$D270)</f>
        <v>0</v>
      </c>
      <c r="I270" s="18">
        <f>Model!$W$19*((drdp!C270)*'MSXY-TI3S'!$B270+(drdp!F270)*'MSXY-TI3S'!$C270+(drdp!I270)*'MSXY-TI3S'!$D270)</f>
        <v>0</v>
      </c>
      <c r="J270" s="18">
        <f>Model!$W$19*((drdp!D270)*'MSXY-TI3S'!$B270+(drdp!G270)*'MSXY-TI3S'!$C270+(drdp!J270)*'MSXY-TI3S'!$D270)</f>
        <v>0</v>
      </c>
      <c r="K270" s="21">
        <f>SUM(E$3:E269)+H270</f>
        <v>-0.30707501881317678</v>
      </c>
      <c r="L270" s="21">
        <f>SUM(F$3:F269)+I270</f>
        <v>0.20441209854121056</v>
      </c>
      <c r="M270" s="21">
        <f>SUM(G$3:G269)+J270</f>
        <v>0</v>
      </c>
      <c r="N270" s="21"/>
      <c r="O270" s="21"/>
      <c r="P270" s="21"/>
      <c r="Q270" s="19">
        <f t="shared" si="25"/>
        <v>9.4295067179112874E-2</v>
      </c>
      <c r="R270" s="19">
        <f t="shared" si="26"/>
        <v>4.1784306030021576E-2</v>
      </c>
      <c r="S270" s="19">
        <f t="shared" si="27"/>
        <v>0</v>
      </c>
      <c r="T270" s="19">
        <f t="shared" si="28"/>
        <v>-6.2769849005183176E-2</v>
      </c>
      <c r="U270" s="19">
        <f t="shared" si="29"/>
        <v>0</v>
      </c>
      <c r="V270" s="19">
        <f t="shared" si="30"/>
        <v>0</v>
      </c>
    </row>
    <row r="271" spans="1:22" x14ac:dyDescent="0.25">
      <c r="A271" s="26">
        <f>Wellpath!E271</f>
        <v>0</v>
      </c>
      <c r="B271" s="22">
        <v>0</v>
      </c>
      <c r="C271" s="22">
        <v>0</v>
      </c>
      <c r="D271" s="22">
        <f>(COS(Wellpath!$L271) * COS(Wellpath!$O271) * COS(Wellpath!$O271) - COS(Wellpath!$L271) * SIN(Wellpath!$O271) * SIN(Wellpath!$O271) - TAN(Dip) * SIN(Wellpath!$L271) * COS(Wellpath!$O271)) / 2</f>
        <v>0.5</v>
      </c>
      <c r="E271" s="20">
        <f>Model!$W$19*((drdp!B271+drdp!K271)*'MSXY-TI3S'!$B271+(drdp!E271+drdp!N271)*'MSXY-TI3S'!$C271+(drdp!H271+drdp!Q271)*'MSXY-TI3S'!$D271)</f>
        <v>0</v>
      </c>
      <c r="F271" s="20">
        <f>Model!$W$19*((drdp!C271+drdp!L271)*'MSXY-TI3S'!$B271+(drdp!F271+drdp!O271)*'MSXY-TI3S'!$C271+(drdp!I271+drdp!R271)*'MSXY-TI3S'!$D271)</f>
        <v>0</v>
      </c>
      <c r="G271" s="20">
        <f>Model!$W$19*((drdp!D271+drdp!M271)*'MSXY-TI3S'!$B271+(drdp!G271+drdp!P271)*'MSXY-TI3S'!$C271+(drdp!J271+drdp!S271)*'MSXY-TI3S'!$D271)</f>
        <v>0</v>
      </c>
      <c r="H271" s="18">
        <f>Model!$W$19*((drdp!B271)*'MSXY-TI3S'!$B271+(drdp!E271)*'MSXY-TI3S'!$C271+(drdp!H271)*'MSXY-TI3S'!$D271)</f>
        <v>0</v>
      </c>
      <c r="I271" s="18">
        <f>Model!$W$19*((drdp!C271)*'MSXY-TI3S'!$B271+(drdp!F271)*'MSXY-TI3S'!$C271+(drdp!I271)*'MSXY-TI3S'!$D271)</f>
        <v>0</v>
      </c>
      <c r="J271" s="18">
        <f>Model!$W$19*((drdp!D271)*'MSXY-TI3S'!$B271+(drdp!G271)*'MSXY-TI3S'!$C271+(drdp!J271)*'MSXY-TI3S'!$D271)</f>
        <v>0</v>
      </c>
      <c r="K271" s="21">
        <f>SUM(E$3:E270)+H271</f>
        <v>-0.30707501881317678</v>
      </c>
      <c r="L271" s="21">
        <f>SUM(F$3:F270)+I271</f>
        <v>0.20441209854121056</v>
      </c>
      <c r="M271" s="21">
        <f>SUM(G$3:G270)+J271</f>
        <v>0</v>
      </c>
      <c r="N271" s="21"/>
      <c r="O271" s="21"/>
      <c r="P271" s="21"/>
      <c r="Q271" s="19">
        <f t="shared" ref="Q271" si="31">K271^2</f>
        <v>9.4295067179112874E-2</v>
      </c>
      <c r="R271" s="19">
        <f t="shared" ref="R271" si="32">L271^2</f>
        <v>4.1784306030021576E-2</v>
      </c>
      <c r="S271" s="19">
        <f t="shared" ref="S271" si="33">M271^2</f>
        <v>0</v>
      </c>
      <c r="T271" s="19">
        <f t="shared" ref="T271" si="34">K271*L271</f>
        <v>-6.2769849005183176E-2</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59999389629810485"/>
  </sheetPr>
  <dimension ref="A1:V271"/>
  <sheetViews>
    <sheetView workbookViewId="0">
      <pane ySplit="2" topLeftCell="A239" activePane="bottomLeft" state="frozen"/>
      <selection activeCell="H39" sqref="H39"/>
      <selection pane="bottomLeft" activeCell="N244" sqref="N244"/>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v>0</v>
      </c>
      <c r="D3" s="22">
        <f>-(SIN(Wellpath!$L3) * COS(Wellpath!$O3) + TAN(Dip) * COS(Wellpath!$L3)) * SIN(Wellpath!$L3) * SIN(Wellpath!$O3)</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f>-(SIN(Wellpath!$L4) * COS(Wellpath!$O4) + TAN(Dip) * COS(Wellpath!$L4)) * SIN(Wellpath!$L4) * SIN(Wellpath!$O4)</f>
        <v>0</v>
      </c>
      <c r="E4" s="20">
        <f>Model!$W$20*((drdp!B4+drdp!K4)*MSZ!$B4+(drdp!E4+drdp!N4)*MSZ!$C4+(drdp!H4+drdp!Q4)*MSZ!$D4)</f>
        <v>0</v>
      </c>
      <c r="F4" s="20">
        <f>Model!$W$20*((drdp!C4+drdp!L4)*MSZ!$B4+(drdp!F4+drdp!O4)*MSZ!$C4+(drdp!I4+drdp!R4)*MSZ!$D4)</f>
        <v>0</v>
      </c>
      <c r="G4" s="20">
        <f>Model!$W$20*((drdp!D4+drdp!M4)*MSZ!$B4+(drdp!G4+drdp!P4)*MSZ!$C4+(drdp!J4+drdp!S4)*MSZ!$D4)</f>
        <v>0</v>
      </c>
      <c r="H4" s="18">
        <f>Model!$W$20*((drdp!B4)*MSZ!$B4+(drdp!E4)*MSZ!$C4+(drdp!H4)*MSZ!$D4)</f>
        <v>0</v>
      </c>
      <c r="I4" s="18">
        <f>Model!$W$20*((drdp!C4)*MSZ!$B4+(drdp!F4)*MSZ!$C4+(drdp!I4)*MSZ!$D4)</f>
        <v>0</v>
      </c>
      <c r="J4" s="18">
        <f>Model!$W$20*((drdp!D4)*MSZ!$B4+(drdp!G4)*MSZ!$C4+(drdp!J4)*MSZ!$D4)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f>-(SIN(Wellpath!$L5) * COS(Wellpath!$O5) + TAN(Dip) * COS(Wellpath!$L5)) * SIN(Wellpath!$L5) * SIN(Wellpath!$O5)</f>
        <v>0</v>
      </c>
      <c r="E5" s="20">
        <f>Model!$W$20*((drdp!B5+drdp!K5)*MSZ!$B5+(drdp!E5+drdp!N5)*MSZ!$C5+(drdp!H5+drdp!Q5)*MSZ!$D5)</f>
        <v>0</v>
      </c>
      <c r="F5" s="20">
        <f>Model!$W$20*((drdp!C5+drdp!L5)*MSZ!$B5+(drdp!F5+drdp!O5)*MSZ!$C5+(drdp!I5+drdp!R5)*MSZ!$D5)</f>
        <v>0</v>
      </c>
      <c r="G5" s="20">
        <f>Model!$W$20*((drdp!D5+drdp!M5)*MSZ!$B5+(drdp!G5+drdp!P5)*MSZ!$C5+(drdp!J5+drdp!S5)*MSZ!$D5)</f>
        <v>0</v>
      </c>
      <c r="H5" s="18">
        <f>Model!$W$20*((drdp!B5)*MSZ!$B5+(drdp!E5)*MSZ!$C5+(drdp!H5)*MSZ!$D5)</f>
        <v>0</v>
      </c>
      <c r="I5" s="18">
        <f>Model!$W$20*((drdp!C5)*MSZ!$B5+(drdp!F5)*MSZ!$C5+(drdp!I5)*MSZ!$D5)</f>
        <v>0</v>
      </c>
      <c r="J5" s="18">
        <f>Model!$W$20*((drdp!D5)*MSZ!$B5+(drdp!G5)*MSZ!$C5+(drdp!J5)*MSZ!$D5)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f>-(SIN(Wellpath!$L6) * COS(Wellpath!$O6) + TAN(Dip) * COS(Wellpath!$L6)) * SIN(Wellpath!$L6) * SIN(Wellpath!$O6)</f>
        <v>0</v>
      </c>
      <c r="E6" s="20">
        <f>Model!$W$20*((drdp!B6+drdp!K6)*MSZ!$B6+(drdp!E6+drdp!N6)*MSZ!$C6+(drdp!H6+drdp!Q6)*MSZ!$D6)</f>
        <v>0</v>
      </c>
      <c r="F6" s="20">
        <f>Model!$W$20*((drdp!C6+drdp!L6)*MSZ!$B6+(drdp!F6+drdp!O6)*MSZ!$C6+(drdp!I6+drdp!R6)*MSZ!$D6)</f>
        <v>0</v>
      </c>
      <c r="G6" s="20">
        <f>Model!$W$20*((drdp!D6+drdp!M6)*MSZ!$B6+(drdp!G6+drdp!P6)*MSZ!$C6+(drdp!J6+drdp!S6)*MSZ!$D6)</f>
        <v>0</v>
      </c>
      <c r="H6" s="18">
        <f>Model!$W$20*((drdp!B6)*MSZ!$B6+(drdp!E6)*MSZ!$C6+(drdp!H6)*MSZ!$D6)</f>
        <v>0</v>
      </c>
      <c r="I6" s="18">
        <f>Model!$W$20*((drdp!C6)*MSZ!$B6+(drdp!F6)*MSZ!$C6+(drdp!I6)*MSZ!$D6)</f>
        <v>0</v>
      </c>
      <c r="J6" s="18">
        <f>Model!$W$20*((drdp!D6)*MSZ!$B6+(drdp!G6)*MSZ!$C6+(drdp!J6)*MSZ!$D6)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f>-(SIN(Wellpath!$L7) * COS(Wellpath!$O7) + TAN(Dip) * COS(Wellpath!$L7)) * SIN(Wellpath!$L7) * SIN(Wellpath!$O7)</f>
        <v>0</v>
      </c>
      <c r="E7" s="20">
        <f>Model!$W$20*((drdp!B7+drdp!K7)*MSZ!$B7+(drdp!E7+drdp!N7)*MSZ!$C7+(drdp!H7+drdp!Q7)*MSZ!$D7)</f>
        <v>0</v>
      </c>
      <c r="F7" s="20">
        <f>Model!$W$20*((drdp!C7+drdp!L7)*MSZ!$B7+(drdp!F7+drdp!O7)*MSZ!$C7+(drdp!I7+drdp!R7)*MSZ!$D7)</f>
        <v>0</v>
      </c>
      <c r="G7" s="20">
        <f>Model!$W$20*((drdp!D7+drdp!M7)*MSZ!$B7+(drdp!G7+drdp!P7)*MSZ!$C7+(drdp!J7+drdp!S7)*MSZ!$D7)</f>
        <v>0</v>
      </c>
      <c r="H7" s="18">
        <f>Model!$W$20*((drdp!B7)*MSZ!$B7+(drdp!E7)*MSZ!$C7+(drdp!H7)*MSZ!$D7)</f>
        <v>0</v>
      </c>
      <c r="I7" s="18">
        <f>Model!$W$20*((drdp!C7)*MSZ!$B7+(drdp!F7)*MSZ!$C7+(drdp!I7)*MSZ!$D7)</f>
        <v>0</v>
      </c>
      <c r="J7" s="18">
        <f>Model!$W$20*((drdp!D7)*MSZ!$B7+(drdp!G7)*MSZ!$C7+(drdp!J7)*MSZ!$D7)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f>-(SIN(Wellpath!$L8) * COS(Wellpath!$O8) + TAN(Dip) * COS(Wellpath!$L8)) * SIN(Wellpath!$L8) * SIN(Wellpath!$O8)</f>
        <v>0</v>
      </c>
      <c r="E8" s="20">
        <f>Model!$W$20*((drdp!B8+drdp!K8)*MSZ!$B8+(drdp!E8+drdp!N8)*MSZ!$C8+(drdp!H8+drdp!Q8)*MSZ!$D8)</f>
        <v>0</v>
      </c>
      <c r="F8" s="20">
        <f>Model!$W$20*((drdp!C8+drdp!L8)*MSZ!$B8+(drdp!F8+drdp!O8)*MSZ!$C8+(drdp!I8+drdp!R8)*MSZ!$D8)</f>
        <v>0</v>
      </c>
      <c r="G8" s="20">
        <f>Model!$W$20*((drdp!D8+drdp!M8)*MSZ!$B8+(drdp!G8+drdp!P8)*MSZ!$C8+(drdp!J8+drdp!S8)*MSZ!$D8)</f>
        <v>0</v>
      </c>
      <c r="H8" s="18">
        <f>Model!$W$20*((drdp!B8)*MSZ!$B8+(drdp!E8)*MSZ!$C8+(drdp!H8)*MSZ!$D8)</f>
        <v>0</v>
      </c>
      <c r="I8" s="18">
        <f>Model!$W$20*((drdp!C8)*MSZ!$B8+(drdp!F8)*MSZ!$C8+(drdp!I8)*MSZ!$D8)</f>
        <v>0</v>
      </c>
      <c r="J8" s="18">
        <f>Model!$W$20*((drdp!D8)*MSZ!$B8+(drdp!G8)*MSZ!$C8+(drdp!J8)*MSZ!$D8)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f>-(SIN(Wellpath!$L9) * COS(Wellpath!$O9) + TAN(Dip) * COS(Wellpath!$L9)) * SIN(Wellpath!$L9) * SIN(Wellpath!$O9)</f>
        <v>0</v>
      </c>
      <c r="E9" s="20">
        <f>Model!$W$20*((drdp!B9+drdp!K9)*MSZ!$B9+(drdp!E9+drdp!N9)*MSZ!$C9+(drdp!H9+drdp!Q9)*MSZ!$D9)</f>
        <v>0</v>
      </c>
      <c r="F9" s="20">
        <f>Model!$W$20*((drdp!C9+drdp!L9)*MSZ!$B9+(drdp!F9+drdp!O9)*MSZ!$C9+(drdp!I9+drdp!R9)*MSZ!$D9)</f>
        <v>0</v>
      </c>
      <c r="G9" s="20">
        <f>Model!$W$20*((drdp!D9+drdp!M9)*MSZ!$B9+(drdp!G9+drdp!P9)*MSZ!$C9+(drdp!J9+drdp!S9)*MSZ!$D9)</f>
        <v>0</v>
      </c>
      <c r="H9" s="18">
        <f>Model!$W$20*((drdp!B9)*MSZ!$B9+(drdp!E9)*MSZ!$C9+(drdp!H9)*MSZ!$D9)</f>
        <v>0</v>
      </c>
      <c r="I9" s="18">
        <f>Model!$W$20*((drdp!C9)*MSZ!$B9+(drdp!F9)*MSZ!$C9+(drdp!I9)*MSZ!$D9)</f>
        <v>0</v>
      </c>
      <c r="J9" s="18">
        <f>Model!$W$20*((drdp!D9)*MSZ!$B9+(drdp!G9)*MSZ!$C9+(drdp!J9)*MSZ!$D9)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f>-(SIN(Wellpath!$L10) * COS(Wellpath!$O10) + TAN(Dip) * COS(Wellpath!$L10)) * SIN(Wellpath!$L10) * SIN(Wellpath!$O10)</f>
        <v>0</v>
      </c>
      <c r="E10" s="20">
        <f>Model!$W$20*((drdp!B10+drdp!K10)*MSZ!$B10+(drdp!E10+drdp!N10)*MSZ!$C10+(drdp!H10+drdp!Q10)*MSZ!$D10)</f>
        <v>0</v>
      </c>
      <c r="F10" s="20">
        <f>Model!$W$20*((drdp!C10+drdp!L10)*MSZ!$B10+(drdp!F10+drdp!O10)*MSZ!$C10+(drdp!I10+drdp!R10)*MSZ!$D10)</f>
        <v>0</v>
      </c>
      <c r="G10" s="20">
        <f>Model!$W$20*((drdp!D10+drdp!M10)*MSZ!$B10+(drdp!G10+drdp!P10)*MSZ!$C10+(drdp!J10+drdp!S10)*MSZ!$D10)</f>
        <v>0</v>
      </c>
      <c r="H10" s="18">
        <f>Model!$W$20*((drdp!B10)*MSZ!$B10+(drdp!E10)*MSZ!$C10+(drdp!H10)*MSZ!$D10)</f>
        <v>0</v>
      </c>
      <c r="I10" s="18">
        <f>Model!$W$20*((drdp!C10)*MSZ!$B10+(drdp!F10)*MSZ!$C10+(drdp!I10)*MSZ!$D10)</f>
        <v>0</v>
      </c>
      <c r="J10" s="18">
        <f>Model!$W$20*((drdp!D10)*MSZ!$B10+(drdp!G10)*MSZ!$C10+(drdp!J10)*MSZ!$D10)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f>-(SIN(Wellpath!$L11) * COS(Wellpath!$O11) + TAN(Dip) * COS(Wellpath!$L11)) * SIN(Wellpath!$L11) * SIN(Wellpath!$O11)</f>
        <v>0</v>
      </c>
      <c r="E11" s="20">
        <f>Model!$W$20*((drdp!B11+drdp!K11)*MSZ!$B11+(drdp!E11+drdp!N11)*MSZ!$C11+(drdp!H11+drdp!Q11)*MSZ!$D11)</f>
        <v>0</v>
      </c>
      <c r="F11" s="20">
        <f>Model!$W$20*((drdp!C11+drdp!L11)*MSZ!$B11+(drdp!F11+drdp!O11)*MSZ!$C11+(drdp!I11+drdp!R11)*MSZ!$D11)</f>
        <v>0</v>
      </c>
      <c r="G11" s="20">
        <f>Model!$W$20*((drdp!D11+drdp!M11)*MSZ!$B11+(drdp!G11+drdp!P11)*MSZ!$C11+(drdp!J11+drdp!S11)*MSZ!$D11)</f>
        <v>0</v>
      </c>
      <c r="H11" s="18">
        <f>Model!$W$20*((drdp!B11)*MSZ!$B11+(drdp!E11)*MSZ!$C11+(drdp!H11)*MSZ!$D11)</f>
        <v>0</v>
      </c>
      <c r="I11" s="18">
        <f>Model!$W$20*((drdp!C11)*MSZ!$B11+(drdp!F11)*MSZ!$C11+(drdp!I11)*MSZ!$D11)</f>
        <v>0</v>
      </c>
      <c r="J11" s="18">
        <f>Model!$W$20*((drdp!D11)*MSZ!$B11+(drdp!G11)*MSZ!$C11+(drdp!J11)*MSZ!$D11)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f>-(SIN(Wellpath!$L12) * COS(Wellpath!$O12) + TAN(Dip) * COS(Wellpath!$L12)) * SIN(Wellpath!$L12) * SIN(Wellpath!$O12)</f>
        <v>0</v>
      </c>
      <c r="E12" s="20">
        <f>Model!$W$20*((drdp!B12+drdp!K12)*MSZ!$B12+(drdp!E12+drdp!N12)*MSZ!$C12+(drdp!H12+drdp!Q12)*MSZ!$D12)</f>
        <v>0</v>
      </c>
      <c r="F12" s="20">
        <f>Model!$W$20*((drdp!C12+drdp!L12)*MSZ!$B12+(drdp!F12+drdp!O12)*MSZ!$C12+(drdp!I12+drdp!R12)*MSZ!$D12)</f>
        <v>0</v>
      </c>
      <c r="G12" s="20">
        <f>Model!$W$20*((drdp!D12+drdp!M12)*MSZ!$B12+(drdp!G12+drdp!P12)*MSZ!$C12+(drdp!J12+drdp!S12)*MSZ!$D12)</f>
        <v>0</v>
      </c>
      <c r="H12" s="18">
        <f>Model!$W$20*((drdp!B12)*MSZ!$B12+(drdp!E12)*MSZ!$C12+(drdp!H12)*MSZ!$D12)</f>
        <v>0</v>
      </c>
      <c r="I12" s="18">
        <f>Model!$W$20*((drdp!C12)*MSZ!$B12+(drdp!F12)*MSZ!$C12+(drdp!I12)*MSZ!$D12)</f>
        <v>0</v>
      </c>
      <c r="J12" s="18">
        <f>Model!$W$20*((drdp!D12)*MSZ!$B12+(drdp!G12)*MSZ!$C12+(drdp!J12)*MSZ!$D12)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f>-(SIN(Wellpath!$L13) * COS(Wellpath!$O13) + TAN(Dip) * COS(Wellpath!$L13)) * SIN(Wellpath!$L13) * SIN(Wellpath!$O13)</f>
        <v>0</v>
      </c>
      <c r="E13" s="20">
        <f>Model!$W$20*((drdp!B13+drdp!K13)*MSZ!$B13+(drdp!E13+drdp!N13)*MSZ!$C13+(drdp!H13+drdp!Q13)*MSZ!$D13)</f>
        <v>0</v>
      </c>
      <c r="F13" s="20">
        <f>Model!$W$20*((drdp!C13+drdp!L13)*MSZ!$B13+(drdp!F13+drdp!O13)*MSZ!$C13+(drdp!I13+drdp!R13)*MSZ!$D13)</f>
        <v>0</v>
      </c>
      <c r="G13" s="20">
        <f>Model!$W$20*((drdp!D13+drdp!M13)*MSZ!$B13+(drdp!G13+drdp!P13)*MSZ!$C13+(drdp!J13+drdp!S13)*MSZ!$D13)</f>
        <v>0</v>
      </c>
      <c r="H13" s="18">
        <f>Model!$W$20*((drdp!B13)*MSZ!$B13+(drdp!E13)*MSZ!$C13+(drdp!H13)*MSZ!$D13)</f>
        <v>0</v>
      </c>
      <c r="I13" s="18">
        <f>Model!$W$20*((drdp!C13)*MSZ!$B13+(drdp!F13)*MSZ!$C13+(drdp!I13)*MSZ!$D13)</f>
        <v>0</v>
      </c>
      <c r="J13" s="18">
        <f>Model!$W$20*((drdp!D13)*MSZ!$B13+(drdp!G13)*MSZ!$C13+(drdp!J13)*MSZ!$D13)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f>-(SIN(Wellpath!$L14) * COS(Wellpath!$O14) + TAN(Dip) * COS(Wellpath!$L14)) * SIN(Wellpath!$L14) * SIN(Wellpath!$O14)</f>
        <v>0</v>
      </c>
      <c r="E14" s="20">
        <f>Model!$W$20*((drdp!B14+drdp!K14)*MSZ!$B14+(drdp!E14+drdp!N14)*MSZ!$C14+(drdp!H14+drdp!Q14)*MSZ!$D14)</f>
        <v>0</v>
      </c>
      <c r="F14" s="20">
        <f>Model!$W$20*((drdp!C14+drdp!L14)*MSZ!$B14+(drdp!F14+drdp!O14)*MSZ!$C14+(drdp!I14+drdp!R14)*MSZ!$D14)</f>
        <v>0</v>
      </c>
      <c r="G14" s="20">
        <f>Model!$W$20*((drdp!D14+drdp!M14)*MSZ!$B14+(drdp!G14+drdp!P14)*MSZ!$C14+(drdp!J14+drdp!S14)*MSZ!$D14)</f>
        <v>0</v>
      </c>
      <c r="H14" s="18">
        <f>Model!$W$20*((drdp!B14)*MSZ!$B14+(drdp!E14)*MSZ!$C14+(drdp!H14)*MSZ!$D14)</f>
        <v>0</v>
      </c>
      <c r="I14" s="18">
        <f>Model!$W$20*((drdp!C14)*MSZ!$B14+(drdp!F14)*MSZ!$C14+(drdp!I14)*MSZ!$D14)</f>
        <v>0</v>
      </c>
      <c r="J14" s="18">
        <f>Model!$W$20*((drdp!D14)*MSZ!$B14+(drdp!G14)*MSZ!$C14+(drdp!J14)*MSZ!$D14)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f>-(SIN(Wellpath!$L15) * COS(Wellpath!$O15) + TAN(Dip) * COS(Wellpath!$L15)) * SIN(Wellpath!$L15) * SIN(Wellpath!$O15)</f>
        <v>0</v>
      </c>
      <c r="E15" s="20">
        <f>Model!$W$20*((drdp!B15+drdp!K15)*MSZ!$B15+(drdp!E15+drdp!N15)*MSZ!$C15+(drdp!H15+drdp!Q15)*MSZ!$D15)</f>
        <v>0</v>
      </c>
      <c r="F15" s="20">
        <f>Model!$W$20*((drdp!C15+drdp!L15)*MSZ!$B15+(drdp!F15+drdp!O15)*MSZ!$C15+(drdp!I15+drdp!R15)*MSZ!$D15)</f>
        <v>0</v>
      </c>
      <c r="G15" s="20">
        <f>Model!$W$20*((drdp!D15+drdp!M15)*MSZ!$B15+(drdp!G15+drdp!P15)*MSZ!$C15+(drdp!J15+drdp!S15)*MSZ!$D15)</f>
        <v>0</v>
      </c>
      <c r="H15" s="18">
        <f>Model!$W$20*((drdp!B15)*MSZ!$B15+(drdp!E15)*MSZ!$C15+(drdp!H15)*MSZ!$D15)</f>
        <v>0</v>
      </c>
      <c r="I15" s="18">
        <f>Model!$W$20*((drdp!C15)*MSZ!$B15+(drdp!F15)*MSZ!$C15+(drdp!I15)*MSZ!$D15)</f>
        <v>0</v>
      </c>
      <c r="J15" s="18">
        <f>Model!$W$20*((drdp!D15)*MSZ!$B15+(drdp!G15)*MSZ!$C15+(drdp!J15)*MSZ!$D15)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f>-(SIN(Wellpath!$L16) * COS(Wellpath!$O16) + TAN(Dip) * COS(Wellpath!$L16)) * SIN(Wellpath!$L16) * SIN(Wellpath!$O16)</f>
        <v>0</v>
      </c>
      <c r="E16" s="20">
        <f>Model!$W$20*((drdp!B16+drdp!K16)*MSZ!$B16+(drdp!E16+drdp!N16)*MSZ!$C16+(drdp!H16+drdp!Q16)*MSZ!$D16)</f>
        <v>0</v>
      </c>
      <c r="F16" s="20">
        <f>Model!$W$20*((drdp!C16+drdp!L16)*MSZ!$B16+(drdp!F16+drdp!O16)*MSZ!$C16+(drdp!I16+drdp!R16)*MSZ!$D16)</f>
        <v>0</v>
      </c>
      <c r="G16" s="20">
        <f>Model!$W$20*((drdp!D16+drdp!M16)*MSZ!$B16+(drdp!G16+drdp!P16)*MSZ!$C16+(drdp!J16+drdp!S16)*MSZ!$D16)</f>
        <v>0</v>
      </c>
      <c r="H16" s="18">
        <f>Model!$W$20*((drdp!B16)*MSZ!$B16+(drdp!E16)*MSZ!$C16+(drdp!H16)*MSZ!$D16)</f>
        <v>0</v>
      </c>
      <c r="I16" s="18">
        <f>Model!$W$20*((drdp!C16)*MSZ!$B16+(drdp!F16)*MSZ!$C16+(drdp!I16)*MSZ!$D16)</f>
        <v>0</v>
      </c>
      <c r="J16" s="18">
        <f>Model!$W$20*((drdp!D16)*MSZ!$B16+(drdp!G16)*MSZ!$C16+(drdp!J16)*MSZ!$D16)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f>-(SIN(Wellpath!$L17) * COS(Wellpath!$O17) + TAN(Dip) * COS(Wellpath!$L17)) * SIN(Wellpath!$L17) * SIN(Wellpath!$O17)</f>
        <v>0</v>
      </c>
      <c r="E17" s="20">
        <f>Model!$W$20*((drdp!B17+drdp!K17)*MSZ!$B17+(drdp!E17+drdp!N17)*MSZ!$C17+(drdp!H17+drdp!Q17)*MSZ!$D17)</f>
        <v>0</v>
      </c>
      <c r="F17" s="20">
        <f>Model!$W$20*((drdp!C17+drdp!L17)*MSZ!$B17+(drdp!F17+drdp!O17)*MSZ!$C17+(drdp!I17+drdp!R17)*MSZ!$D17)</f>
        <v>0</v>
      </c>
      <c r="G17" s="20">
        <f>Model!$W$20*((drdp!D17+drdp!M17)*MSZ!$B17+(drdp!G17+drdp!P17)*MSZ!$C17+(drdp!J17+drdp!S17)*MSZ!$D17)</f>
        <v>0</v>
      </c>
      <c r="H17" s="18">
        <f>Model!$W$20*((drdp!B17)*MSZ!$B17+(drdp!E17)*MSZ!$C17+(drdp!H17)*MSZ!$D17)</f>
        <v>0</v>
      </c>
      <c r="I17" s="18">
        <f>Model!$W$20*((drdp!C17)*MSZ!$B17+(drdp!F17)*MSZ!$C17+(drdp!I17)*MSZ!$D17)</f>
        <v>0</v>
      </c>
      <c r="J17" s="18">
        <f>Model!$W$20*((drdp!D17)*MSZ!$B17+(drdp!G17)*MSZ!$C17+(drdp!J17)*MSZ!$D17)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f>-(SIN(Wellpath!$L18) * COS(Wellpath!$O18) + TAN(Dip) * COS(Wellpath!$L18)) * SIN(Wellpath!$L18) * SIN(Wellpath!$O18)</f>
        <v>0</v>
      </c>
      <c r="E18" s="20">
        <f>Model!$W$20*((drdp!B18+drdp!K18)*MSZ!$B18+(drdp!E18+drdp!N18)*MSZ!$C18+(drdp!H18+drdp!Q18)*MSZ!$D18)</f>
        <v>0</v>
      </c>
      <c r="F18" s="20">
        <f>Model!$W$20*((drdp!C18+drdp!L18)*MSZ!$B18+(drdp!F18+drdp!O18)*MSZ!$C18+(drdp!I18+drdp!R18)*MSZ!$D18)</f>
        <v>0</v>
      </c>
      <c r="G18" s="20">
        <f>Model!$W$20*((drdp!D18+drdp!M18)*MSZ!$B18+(drdp!G18+drdp!P18)*MSZ!$C18+(drdp!J18+drdp!S18)*MSZ!$D18)</f>
        <v>0</v>
      </c>
      <c r="H18" s="18">
        <f>Model!$W$20*((drdp!B18)*MSZ!$B18+(drdp!E18)*MSZ!$C18+(drdp!H18)*MSZ!$D18)</f>
        <v>0</v>
      </c>
      <c r="I18" s="18">
        <f>Model!$W$20*((drdp!C18)*MSZ!$B18+(drdp!F18)*MSZ!$C18+(drdp!I18)*MSZ!$D18)</f>
        <v>0</v>
      </c>
      <c r="J18" s="18">
        <f>Model!$W$20*((drdp!D18)*MSZ!$B18+(drdp!G18)*MSZ!$C18+(drdp!J18)*MSZ!$D18)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f>-(SIN(Wellpath!$L19) * COS(Wellpath!$O19) + TAN(Dip) * COS(Wellpath!$L19)) * SIN(Wellpath!$L19) * SIN(Wellpath!$O19)</f>
        <v>0</v>
      </c>
      <c r="E19" s="20">
        <f>Model!$W$20*((drdp!B19+drdp!K19)*MSZ!$B19+(drdp!E19+drdp!N19)*MSZ!$C19+(drdp!H19+drdp!Q19)*MSZ!$D19)</f>
        <v>0</v>
      </c>
      <c r="F19" s="20">
        <f>Model!$W$20*((drdp!C19+drdp!L19)*MSZ!$B19+(drdp!F19+drdp!O19)*MSZ!$C19+(drdp!I19+drdp!R19)*MSZ!$D19)</f>
        <v>0</v>
      </c>
      <c r="G19" s="20">
        <f>Model!$W$20*((drdp!D19+drdp!M19)*MSZ!$B19+(drdp!G19+drdp!P19)*MSZ!$C19+(drdp!J19+drdp!S19)*MSZ!$D19)</f>
        <v>0</v>
      </c>
      <c r="H19" s="18">
        <f>Model!$W$20*((drdp!B19)*MSZ!$B19+(drdp!E19)*MSZ!$C19+(drdp!H19)*MSZ!$D19)</f>
        <v>0</v>
      </c>
      <c r="I19" s="18">
        <f>Model!$W$20*((drdp!C19)*MSZ!$B19+(drdp!F19)*MSZ!$C19+(drdp!I19)*MSZ!$D19)</f>
        <v>0</v>
      </c>
      <c r="J19" s="18">
        <f>Model!$W$20*((drdp!D19)*MSZ!$B19+(drdp!G19)*MSZ!$C19+(drdp!J19)*MSZ!$D19)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f>-(SIN(Wellpath!$L20) * COS(Wellpath!$O20) + TAN(Dip) * COS(Wellpath!$L20)) * SIN(Wellpath!$L20) * SIN(Wellpath!$O20)</f>
        <v>0</v>
      </c>
      <c r="E20" s="20">
        <f>Model!$W$20*((drdp!B20+drdp!K20)*MSZ!$B20+(drdp!E20+drdp!N20)*MSZ!$C20+(drdp!H20+drdp!Q20)*MSZ!$D20)</f>
        <v>0</v>
      </c>
      <c r="F20" s="20">
        <f>Model!$W$20*((drdp!C20+drdp!L20)*MSZ!$B20+(drdp!F20+drdp!O20)*MSZ!$C20+(drdp!I20+drdp!R20)*MSZ!$D20)</f>
        <v>0</v>
      </c>
      <c r="G20" s="20">
        <f>Model!$W$20*((drdp!D20+drdp!M20)*MSZ!$B20+(drdp!G20+drdp!P20)*MSZ!$C20+(drdp!J20+drdp!S20)*MSZ!$D20)</f>
        <v>0</v>
      </c>
      <c r="H20" s="18">
        <f>Model!$W$20*((drdp!B20)*MSZ!$B20+(drdp!E20)*MSZ!$C20+(drdp!H20)*MSZ!$D20)</f>
        <v>0</v>
      </c>
      <c r="I20" s="18">
        <f>Model!$W$20*((drdp!C20)*MSZ!$B20+(drdp!F20)*MSZ!$C20+(drdp!I20)*MSZ!$D20)</f>
        <v>0</v>
      </c>
      <c r="J20" s="18">
        <f>Model!$W$20*((drdp!D20)*MSZ!$B20+(drdp!G20)*MSZ!$C20+(drdp!J20)*MSZ!$D20)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f>-(SIN(Wellpath!$L21) * COS(Wellpath!$O21) + TAN(Dip) * COS(Wellpath!$L21)) * SIN(Wellpath!$L21) * SIN(Wellpath!$O21)</f>
        <v>0</v>
      </c>
      <c r="E21" s="20">
        <f>Model!$W$20*((drdp!B21+drdp!K21)*MSZ!$B21+(drdp!E21+drdp!N21)*MSZ!$C21+(drdp!H21+drdp!Q21)*MSZ!$D21)</f>
        <v>0</v>
      </c>
      <c r="F21" s="20">
        <f>Model!$W$20*((drdp!C21+drdp!L21)*MSZ!$B21+(drdp!F21+drdp!O21)*MSZ!$C21+(drdp!I21+drdp!R21)*MSZ!$D21)</f>
        <v>0</v>
      </c>
      <c r="G21" s="20">
        <f>Model!$W$20*((drdp!D21+drdp!M21)*MSZ!$B21+(drdp!G21+drdp!P21)*MSZ!$C21+(drdp!J21+drdp!S21)*MSZ!$D21)</f>
        <v>0</v>
      </c>
      <c r="H21" s="18">
        <f>Model!$W$20*((drdp!B21)*MSZ!$B21+(drdp!E21)*MSZ!$C21+(drdp!H21)*MSZ!$D21)</f>
        <v>0</v>
      </c>
      <c r="I21" s="18">
        <f>Model!$W$20*((drdp!C21)*MSZ!$B21+(drdp!F21)*MSZ!$C21+(drdp!I21)*MSZ!$D21)</f>
        <v>0</v>
      </c>
      <c r="J21" s="18">
        <f>Model!$W$20*((drdp!D21)*MSZ!$B21+(drdp!G21)*MSZ!$C21+(drdp!J21)*MSZ!$D21)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f>-(SIN(Wellpath!$L22) * COS(Wellpath!$O22) + TAN(Dip) * COS(Wellpath!$L22)) * SIN(Wellpath!$L22) * SIN(Wellpath!$O22)</f>
        <v>0</v>
      </c>
      <c r="E22" s="20">
        <f>Model!$W$20*((drdp!B22+drdp!K22)*MSZ!$B22+(drdp!E22+drdp!N22)*MSZ!$C22+(drdp!H22+drdp!Q22)*MSZ!$D22)</f>
        <v>0</v>
      </c>
      <c r="F22" s="20">
        <f>Model!$W$20*((drdp!C22+drdp!L22)*MSZ!$B22+(drdp!F22+drdp!O22)*MSZ!$C22+(drdp!I22+drdp!R22)*MSZ!$D22)</f>
        <v>0</v>
      </c>
      <c r="G22" s="20">
        <f>Model!$W$20*((drdp!D22+drdp!M22)*MSZ!$B22+(drdp!G22+drdp!P22)*MSZ!$C22+(drdp!J22+drdp!S22)*MSZ!$D22)</f>
        <v>0</v>
      </c>
      <c r="H22" s="18">
        <f>Model!$W$20*((drdp!B22)*MSZ!$B22+(drdp!E22)*MSZ!$C22+(drdp!H22)*MSZ!$D22)</f>
        <v>0</v>
      </c>
      <c r="I22" s="18">
        <f>Model!$W$20*((drdp!C22)*MSZ!$B22+(drdp!F22)*MSZ!$C22+(drdp!I22)*MSZ!$D22)</f>
        <v>0</v>
      </c>
      <c r="J22" s="18">
        <f>Model!$W$20*((drdp!D22)*MSZ!$B22+(drdp!G22)*MSZ!$C22+(drdp!J22)*MSZ!$D22)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f>-(SIN(Wellpath!$L23) * COS(Wellpath!$O23) + TAN(Dip) * COS(Wellpath!$L23)) * SIN(Wellpath!$L23) * SIN(Wellpath!$O23)</f>
        <v>0</v>
      </c>
      <c r="E23" s="20">
        <f>Model!$W$20*((drdp!B23+drdp!K23)*MSZ!$B23+(drdp!E23+drdp!N23)*MSZ!$C23+(drdp!H23+drdp!Q23)*MSZ!$D23)</f>
        <v>0</v>
      </c>
      <c r="F23" s="20">
        <f>Model!$W$20*((drdp!C23+drdp!L23)*MSZ!$B23+(drdp!F23+drdp!O23)*MSZ!$C23+(drdp!I23+drdp!R23)*MSZ!$D23)</f>
        <v>0</v>
      </c>
      <c r="G23" s="20">
        <f>Model!$W$20*((drdp!D23+drdp!M23)*MSZ!$B23+(drdp!G23+drdp!P23)*MSZ!$C23+(drdp!J23+drdp!S23)*MSZ!$D23)</f>
        <v>0</v>
      </c>
      <c r="H23" s="18">
        <f>Model!$W$20*((drdp!B23)*MSZ!$B23+(drdp!E23)*MSZ!$C23+(drdp!H23)*MSZ!$D23)</f>
        <v>0</v>
      </c>
      <c r="I23" s="18">
        <f>Model!$W$20*((drdp!C23)*MSZ!$B23+(drdp!F23)*MSZ!$C23+(drdp!I23)*MSZ!$D23)</f>
        <v>0</v>
      </c>
      <c r="J23" s="18">
        <f>Model!$W$20*((drdp!D23)*MSZ!$B23+(drdp!G23)*MSZ!$C23+(drdp!J23)*MSZ!$D23)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f>-(SIN(Wellpath!$L24) * COS(Wellpath!$O24) + TAN(Dip) * COS(Wellpath!$L24)) * SIN(Wellpath!$L24) * SIN(Wellpath!$O24)</f>
        <v>0</v>
      </c>
      <c r="E24" s="20">
        <f>Model!$W$20*((drdp!B24+drdp!K24)*MSZ!$B24+(drdp!E24+drdp!N24)*MSZ!$C24+(drdp!H24+drdp!Q24)*MSZ!$D24)</f>
        <v>0</v>
      </c>
      <c r="F24" s="20">
        <f>Model!$W$20*((drdp!C24+drdp!L24)*MSZ!$B24+(drdp!F24+drdp!O24)*MSZ!$C24+(drdp!I24+drdp!R24)*MSZ!$D24)</f>
        <v>0</v>
      </c>
      <c r="G24" s="20">
        <f>Model!$W$20*((drdp!D24+drdp!M24)*MSZ!$B24+(drdp!G24+drdp!P24)*MSZ!$C24+(drdp!J24+drdp!S24)*MSZ!$D24)</f>
        <v>0</v>
      </c>
      <c r="H24" s="18">
        <f>Model!$W$20*((drdp!B24)*MSZ!$B24+(drdp!E24)*MSZ!$C24+(drdp!H24)*MSZ!$D24)</f>
        <v>0</v>
      </c>
      <c r="I24" s="18">
        <f>Model!$W$20*((drdp!C24)*MSZ!$B24+(drdp!F24)*MSZ!$C24+(drdp!I24)*MSZ!$D24)</f>
        <v>0</v>
      </c>
      <c r="J24" s="18">
        <f>Model!$W$20*((drdp!D24)*MSZ!$B24+(drdp!G24)*MSZ!$C24+(drdp!J24)*MSZ!$D24)</f>
        <v>0</v>
      </c>
      <c r="K24" s="21">
        <f>SUM(E$3:E23)+H24</f>
        <v>0</v>
      </c>
      <c r="L24" s="21">
        <f>SUM(F$3:F23)+I24</f>
        <v>0</v>
      </c>
      <c r="M24" s="21">
        <f>SUM(G$3:G23)+J24</f>
        <v>0</v>
      </c>
      <c r="N24" s="21"/>
      <c r="O24" s="21"/>
      <c r="P24" s="21"/>
      <c r="Q24" s="19">
        <f t="shared" si="1"/>
        <v>0</v>
      </c>
      <c r="R24" s="19">
        <f t="shared" si="1"/>
        <v>0</v>
      </c>
      <c r="S24" s="19">
        <f t="shared" si="1"/>
        <v>0</v>
      </c>
      <c r="T24" s="19">
        <f t="shared" si="2"/>
        <v>0</v>
      </c>
      <c r="U24" s="19">
        <f t="shared" si="3"/>
        <v>0</v>
      </c>
      <c r="V24" s="19">
        <f t="shared" si="4"/>
        <v>0</v>
      </c>
    </row>
    <row r="25" spans="1:22" x14ac:dyDescent="0.25">
      <c r="A25" s="26">
        <f>Wellpath!E25</f>
        <v>2200</v>
      </c>
      <c r="B25" s="22">
        <v>0</v>
      </c>
      <c r="C25" s="22">
        <v>0</v>
      </c>
      <c r="D25" s="22">
        <f>-(SIN(Wellpath!$L25) * COS(Wellpath!$O25) + TAN(Dip) * COS(Wellpath!$L25)) * SIN(Wellpath!$L25) * SIN(Wellpath!$O25)</f>
        <v>0</v>
      </c>
      <c r="E25" s="20">
        <f>Model!$W$20*((drdp!B25+drdp!K25)*MSZ!$B25+(drdp!E25+drdp!N25)*MSZ!$C25+(drdp!H25+drdp!Q25)*MSZ!$D25)</f>
        <v>0</v>
      </c>
      <c r="F25" s="20">
        <f>Model!$W$20*((drdp!C25+drdp!L25)*MSZ!$B25+(drdp!F25+drdp!O25)*MSZ!$C25+(drdp!I25+drdp!R25)*MSZ!$D25)</f>
        <v>0</v>
      </c>
      <c r="G25" s="20">
        <f>Model!$W$20*((drdp!D25+drdp!M25)*MSZ!$B25+(drdp!G25+drdp!P25)*MSZ!$C25+(drdp!J25+drdp!S25)*MSZ!$D25)</f>
        <v>0</v>
      </c>
      <c r="H25" s="18">
        <f>Model!$W$20*((drdp!B25)*MSZ!$B25+(drdp!E25)*MSZ!$C25+(drdp!H25)*MSZ!$D25)</f>
        <v>0</v>
      </c>
      <c r="I25" s="18">
        <f>Model!$W$20*((drdp!C25)*MSZ!$B25+(drdp!F25)*MSZ!$C25+(drdp!I25)*MSZ!$D25)</f>
        <v>0</v>
      </c>
      <c r="J25" s="18">
        <f>Model!$W$20*((drdp!D25)*MSZ!$B25+(drdp!G25)*MSZ!$C25+(drdp!J25)*MSZ!$D25)</f>
        <v>0</v>
      </c>
      <c r="K25" s="21">
        <f>SUM(E$3:E24)+H25</f>
        <v>0</v>
      </c>
      <c r="L25" s="21">
        <f>SUM(F$3:F24)+I25</f>
        <v>0</v>
      </c>
      <c r="M25" s="21">
        <f>SUM(G$3:G24)+J25</f>
        <v>0</v>
      </c>
      <c r="N25" s="21"/>
      <c r="O25" s="21"/>
      <c r="P25" s="21"/>
      <c r="Q25" s="19">
        <f t="shared" si="1"/>
        <v>0</v>
      </c>
      <c r="R25" s="19">
        <f t="shared" si="1"/>
        <v>0</v>
      </c>
      <c r="S25" s="19">
        <f t="shared" si="1"/>
        <v>0</v>
      </c>
      <c r="T25" s="19">
        <f t="shared" si="2"/>
        <v>0</v>
      </c>
      <c r="U25" s="19">
        <f t="shared" si="3"/>
        <v>0</v>
      </c>
      <c r="V25" s="19">
        <f t="shared" si="4"/>
        <v>0</v>
      </c>
    </row>
    <row r="26" spans="1:22" x14ac:dyDescent="0.25">
      <c r="A26" s="26">
        <f>Wellpath!E26</f>
        <v>2300</v>
      </c>
      <c r="B26" s="22">
        <v>0</v>
      </c>
      <c r="C26" s="22">
        <v>0</v>
      </c>
      <c r="D26" s="22">
        <f>-(SIN(Wellpath!$L26) * COS(Wellpath!$O26) + TAN(Dip) * COS(Wellpath!$L26)) * SIN(Wellpath!$L26) * SIN(Wellpath!$O26)</f>
        <v>0</v>
      </c>
      <c r="E26" s="20">
        <f>Model!$W$20*((drdp!B26+drdp!K26)*MSZ!$B26+(drdp!E26+drdp!N26)*MSZ!$C26+(drdp!H26+drdp!Q26)*MSZ!$D26)</f>
        <v>0</v>
      </c>
      <c r="F26" s="20">
        <f>Model!$W$20*((drdp!C26+drdp!L26)*MSZ!$B26+(drdp!F26+drdp!O26)*MSZ!$C26+(drdp!I26+drdp!R26)*MSZ!$D26)</f>
        <v>0</v>
      </c>
      <c r="G26" s="20">
        <f>Model!$W$20*((drdp!D26+drdp!M26)*MSZ!$B26+(drdp!G26+drdp!P26)*MSZ!$C26+(drdp!J26+drdp!S26)*MSZ!$D26)</f>
        <v>0</v>
      </c>
      <c r="H26" s="18">
        <f>Model!$W$20*((drdp!B26)*MSZ!$B26+(drdp!E26)*MSZ!$C26+(drdp!H26)*MSZ!$D26)</f>
        <v>0</v>
      </c>
      <c r="I26" s="18">
        <f>Model!$W$20*((drdp!C26)*MSZ!$B26+(drdp!F26)*MSZ!$C26+(drdp!I26)*MSZ!$D26)</f>
        <v>0</v>
      </c>
      <c r="J26" s="18">
        <f>Model!$W$20*((drdp!D26)*MSZ!$B26+(drdp!G26)*MSZ!$C26+(drdp!J26)*MSZ!$D26)</f>
        <v>0</v>
      </c>
      <c r="K26" s="21">
        <f>SUM(E$3:E25)+H26</f>
        <v>0</v>
      </c>
      <c r="L26" s="21">
        <f>SUM(F$3:F25)+I26</f>
        <v>0</v>
      </c>
      <c r="M26" s="21">
        <f>SUM(G$3:G25)+J26</f>
        <v>0</v>
      </c>
      <c r="N26" s="21"/>
      <c r="O26" s="21"/>
      <c r="P26" s="21"/>
      <c r="Q26" s="19">
        <f t="shared" si="1"/>
        <v>0</v>
      </c>
      <c r="R26" s="19">
        <f t="shared" si="1"/>
        <v>0</v>
      </c>
      <c r="S26" s="19">
        <f t="shared" si="1"/>
        <v>0</v>
      </c>
      <c r="T26" s="19">
        <f t="shared" si="2"/>
        <v>0</v>
      </c>
      <c r="U26" s="19">
        <f t="shared" si="3"/>
        <v>0</v>
      </c>
      <c r="V26" s="19">
        <f t="shared" si="4"/>
        <v>0</v>
      </c>
    </row>
    <row r="27" spans="1:22" x14ac:dyDescent="0.25">
      <c r="A27" s="26">
        <f>Wellpath!E27</f>
        <v>2400</v>
      </c>
      <c r="B27" s="22">
        <v>0</v>
      </c>
      <c r="C27" s="22">
        <v>0</v>
      </c>
      <c r="D27" s="22">
        <f>-(SIN(Wellpath!$L27) * COS(Wellpath!$O27) + TAN(Dip) * COS(Wellpath!$L27)) * SIN(Wellpath!$L27) * SIN(Wellpath!$O27)</f>
        <v>0</v>
      </c>
      <c r="E27" s="20">
        <f>Model!$W$20*((drdp!B27+drdp!K27)*MSZ!$B27+(drdp!E27+drdp!N27)*MSZ!$C27+(drdp!H27+drdp!Q27)*MSZ!$D27)</f>
        <v>0</v>
      </c>
      <c r="F27" s="20">
        <f>Model!$W$20*((drdp!C27+drdp!L27)*MSZ!$B27+(drdp!F27+drdp!O27)*MSZ!$C27+(drdp!I27+drdp!R27)*MSZ!$D27)</f>
        <v>0</v>
      </c>
      <c r="G27" s="20">
        <f>Model!$W$20*((drdp!D27+drdp!M27)*MSZ!$B27+(drdp!G27+drdp!P27)*MSZ!$C27+(drdp!J27+drdp!S27)*MSZ!$D27)</f>
        <v>0</v>
      </c>
      <c r="H27" s="18">
        <f>Model!$W$20*((drdp!B27)*MSZ!$B27+(drdp!E27)*MSZ!$C27+(drdp!H27)*MSZ!$D27)</f>
        <v>0</v>
      </c>
      <c r="I27" s="18">
        <f>Model!$W$20*((drdp!C27)*MSZ!$B27+(drdp!F27)*MSZ!$C27+(drdp!I27)*MSZ!$D27)</f>
        <v>0</v>
      </c>
      <c r="J27" s="18">
        <f>Model!$W$20*((drdp!D27)*MSZ!$B27+(drdp!G27)*MSZ!$C27+(drdp!J27)*MSZ!$D27)</f>
        <v>0</v>
      </c>
      <c r="K27" s="21">
        <f>SUM(E$3:E26)+H27</f>
        <v>0</v>
      </c>
      <c r="L27" s="21">
        <f>SUM(F$3:F26)+I27</f>
        <v>0</v>
      </c>
      <c r="M27" s="21">
        <f>SUM(G$3:G26)+J27</f>
        <v>0</v>
      </c>
      <c r="N27" s="21"/>
      <c r="O27" s="21"/>
      <c r="P27" s="21"/>
      <c r="Q27" s="19">
        <f t="shared" si="1"/>
        <v>0</v>
      </c>
      <c r="R27" s="19">
        <f t="shared" si="1"/>
        <v>0</v>
      </c>
      <c r="S27" s="19">
        <f t="shared" si="1"/>
        <v>0</v>
      </c>
      <c r="T27" s="19">
        <f t="shared" si="2"/>
        <v>0</v>
      </c>
      <c r="U27" s="19">
        <f t="shared" si="3"/>
        <v>0</v>
      </c>
      <c r="V27" s="19">
        <f t="shared" si="4"/>
        <v>0</v>
      </c>
    </row>
    <row r="28" spans="1:22" x14ac:dyDescent="0.25">
      <c r="A28" s="26">
        <f>Wellpath!E28</f>
        <v>2500</v>
      </c>
      <c r="B28" s="22">
        <v>0</v>
      </c>
      <c r="C28" s="22">
        <v>0</v>
      </c>
      <c r="D28" s="22">
        <f>-(SIN(Wellpath!$L28) * COS(Wellpath!$O28) + TAN(Dip) * COS(Wellpath!$L28)) * SIN(Wellpath!$L28) * SIN(Wellpath!$O28)</f>
        <v>0</v>
      </c>
      <c r="E28" s="20">
        <f>Model!$W$20*((drdp!B28+drdp!K28)*MSZ!$B28+(drdp!E28+drdp!N28)*MSZ!$C28+(drdp!H28+drdp!Q28)*MSZ!$D28)</f>
        <v>0</v>
      </c>
      <c r="F28" s="20">
        <f>Model!$W$20*((drdp!C28+drdp!L28)*MSZ!$B28+(drdp!F28+drdp!O28)*MSZ!$C28+(drdp!I28+drdp!R28)*MSZ!$D28)</f>
        <v>0</v>
      </c>
      <c r="G28" s="20">
        <f>Model!$W$20*((drdp!D28+drdp!M28)*MSZ!$B28+(drdp!G28+drdp!P28)*MSZ!$C28+(drdp!J28+drdp!S28)*MSZ!$D28)</f>
        <v>0</v>
      </c>
      <c r="H28" s="18">
        <f>Model!$W$20*((drdp!B28)*MSZ!$B28+(drdp!E28)*MSZ!$C28+(drdp!H28)*MSZ!$D28)</f>
        <v>0</v>
      </c>
      <c r="I28" s="18">
        <f>Model!$W$20*((drdp!C28)*MSZ!$B28+(drdp!F28)*MSZ!$C28+(drdp!I28)*MSZ!$D28)</f>
        <v>0</v>
      </c>
      <c r="J28" s="18">
        <f>Model!$W$20*((drdp!D28)*MSZ!$B28+(drdp!G28)*MSZ!$C28+(drdp!J28)*MSZ!$D28)</f>
        <v>0</v>
      </c>
      <c r="K28" s="21">
        <f>SUM(E$3:E27)+H28</f>
        <v>0</v>
      </c>
      <c r="L28" s="21">
        <f>SUM(F$3:F27)+I28</f>
        <v>0</v>
      </c>
      <c r="M28" s="21">
        <f>SUM(G$3:G27)+J28</f>
        <v>0</v>
      </c>
      <c r="N28" s="21"/>
      <c r="O28" s="21"/>
      <c r="P28" s="21"/>
      <c r="Q28" s="19">
        <f t="shared" si="1"/>
        <v>0</v>
      </c>
      <c r="R28" s="19">
        <f t="shared" si="1"/>
        <v>0</v>
      </c>
      <c r="S28" s="19">
        <f t="shared" si="1"/>
        <v>0</v>
      </c>
      <c r="T28" s="19">
        <f t="shared" si="2"/>
        <v>0</v>
      </c>
      <c r="U28" s="19">
        <f t="shared" si="3"/>
        <v>0</v>
      </c>
      <c r="V28" s="19">
        <f t="shared" si="4"/>
        <v>0</v>
      </c>
    </row>
    <row r="29" spans="1:22" x14ac:dyDescent="0.25">
      <c r="A29" s="26">
        <f>Wellpath!E29</f>
        <v>2600</v>
      </c>
      <c r="B29" s="22">
        <v>0</v>
      </c>
      <c r="C29" s="22">
        <v>0</v>
      </c>
      <c r="D29" s="22">
        <f>-(SIN(Wellpath!$L29) * COS(Wellpath!$O29) + TAN(Dip) * COS(Wellpath!$L29)) * SIN(Wellpath!$L29) * SIN(Wellpath!$O29)</f>
        <v>0</v>
      </c>
      <c r="E29" s="20">
        <f>Model!$W$20*((drdp!B29+drdp!K29)*MSZ!$B29+(drdp!E29+drdp!N29)*MSZ!$C29+(drdp!H29+drdp!Q29)*MSZ!$D29)</f>
        <v>0</v>
      </c>
      <c r="F29" s="20">
        <f>Model!$W$20*((drdp!C29+drdp!L29)*MSZ!$B29+(drdp!F29+drdp!O29)*MSZ!$C29+(drdp!I29+drdp!R29)*MSZ!$D29)</f>
        <v>0</v>
      </c>
      <c r="G29" s="20">
        <f>Model!$W$20*((drdp!D29+drdp!M29)*MSZ!$B29+(drdp!G29+drdp!P29)*MSZ!$C29+(drdp!J29+drdp!S29)*MSZ!$D29)</f>
        <v>0</v>
      </c>
      <c r="H29" s="18">
        <f>Model!$W$20*((drdp!B29)*MSZ!$B29+(drdp!E29)*MSZ!$C29+(drdp!H29)*MSZ!$D29)</f>
        <v>0</v>
      </c>
      <c r="I29" s="18">
        <f>Model!$W$20*((drdp!C29)*MSZ!$B29+(drdp!F29)*MSZ!$C29+(drdp!I29)*MSZ!$D29)</f>
        <v>0</v>
      </c>
      <c r="J29" s="18">
        <f>Model!$W$20*((drdp!D29)*MSZ!$B29+(drdp!G29)*MSZ!$C29+(drdp!J29)*MSZ!$D29)</f>
        <v>0</v>
      </c>
      <c r="K29" s="21">
        <f>SUM(E$3:E28)+H29</f>
        <v>0</v>
      </c>
      <c r="L29" s="21">
        <f>SUM(F$3:F28)+I29</f>
        <v>0</v>
      </c>
      <c r="M29" s="21">
        <f>SUM(G$3:G28)+J29</f>
        <v>0</v>
      </c>
      <c r="N29" s="21"/>
      <c r="O29" s="21"/>
      <c r="P29" s="21"/>
      <c r="Q29" s="19">
        <f t="shared" si="1"/>
        <v>0</v>
      </c>
      <c r="R29" s="19">
        <f t="shared" si="1"/>
        <v>0</v>
      </c>
      <c r="S29" s="19">
        <f t="shared" si="1"/>
        <v>0</v>
      </c>
      <c r="T29" s="19">
        <f t="shared" si="2"/>
        <v>0</v>
      </c>
      <c r="U29" s="19">
        <f t="shared" si="3"/>
        <v>0</v>
      </c>
      <c r="V29" s="19">
        <f t="shared" si="4"/>
        <v>0</v>
      </c>
    </row>
    <row r="30" spans="1:22" x14ac:dyDescent="0.25">
      <c r="A30" s="26">
        <f>Wellpath!E30</f>
        <v>2700</v>
      </c>
      <c r="B30" s="22">
        <v>0</v>
      </c>
      <c r="C30" s="22">
        <v>0</v>
      </c>
      <c r="D30" s="22">
        <f>-(SIN(Wellpath!$L30) * COS(Wellpath!$O30) + TAN(Dip) * COS(Wellpath!$L30)) * SIN(Wellpath!$L30) * SIN(Wellpath!$O30)</f>
        <v>0</v>
      </c>
      <c r="E30" s="20">
        <f>Model!$W$20*((drdp!B30+drdp!K30)*MSZ!$B30+(drdp!E30+drdp!N30)*MSZ!$C30+(drdp!H30+drdp!Q30)*MSZ!$D30)</f>
        <v>0</v>
      </c>
      <c r="F30" s="20">
        <f>Model!$W$20*((drdp!C30+drdp!L30)*MSZ!$B30+(drdp!F30+drdp!O30)*MSZ!$C30+(drdp!I30+drdp!R30)*MSZ!$D30)</f>
        <v>0</v>
      </c>
      <c r="G30" s="20">
        <f>Model!$W$20*((drdp!D30+drdp!M30)*MSZ!$B30+(drdp!G30+drdp!P30)*MSZ!$C30+(drdp!J30+drdp!S30)*MSZ!$D30)</f>
        <v>0</v>
      </c>
      <c r="H30" s="18">
        <f>Model!$W$20*((drdp!B30)*MSZ!$B30+(drdp!E30)*MSZ!$C30+(drdp!H30)*MSZ!$D30)</f>
        <v>0</v>
      </c>
      <c r="I30" s="18">
        <f>Model!$W$20*((drdp!C30)*MSZ!$B30+(drdp!F30)*MSZ!$C30+(drdp!I30)*MSZ!$D30)</f>
        <v>0</v>
      </c>
      <c r="J30" s="18">
        <f>Model!$W$20*((drdp!D30)*MSZ!$B30+(drdp!G30)*MSZ!$C30+(drdp!J30)*MSZ!$D30)</f>
        <v>0</v>
      </c>
      <c r="K30" s="21">
        <f>SUM(E$3:E29)+H30</f>
        <v>0</v>
      </c>
      <c r="L30" s="21">
        <f>SUM(F$3:F29)+I30</f>
        <v>0</v>
      </c>
      <c r="M30" s="21">
        <f>SUM(G$3:G29)+J30</f>
        <v>0</v>
      </c>
      <c r="N30" s="21"/>
      <c r="O30" s="21"/>
      <c r="P30" s="21"/>
      <c r="Q30" s="19">
        <f t="shared" si="1"/>
        <v>0</v>
      </c>
      <c r="R30" s="19">
        <f t="shared" si="1"/>
        <v>0</v>
      </c>
      <c r="S30" s="19">
        <f t="shared" si="1"/>
        <v>0</v>
      </c>
      <c r="T30" s="19">
        <f t="shared" si="2"/>
        <v>0</v>
      </c>
      <c r="U30" s="19">
        <f t="shared" si="3"/>
        <v>0</v>
      </c>
      <c r="V30" s="19">
        <f t="shared" si="4"/>
        <v>0</v>
      </c>
    </row>
    <row r="31" spans="1:22" x14ac:dyDescent="0.25">
      <c r="A31" s="26">
        <f>Wellpath!E31</f>
        <v>2800</v>
      </c>
      <c r="B31" s="22">
        <v>0</v>
      </c>
      <c r="C31" s="22">
        <v>0</v>
      </c>
      <c r="D31" s="22">
        <f>-(SIN(Wellpath!$L31) * COS(Wellpath!$O31) + TAN(Dip) * COS(Wellpath!$L31)) * SIN(Wellpath!$L31) * SIN(Wellpath!$O31)</f>
        <v>0</v>
      </c>
      <c r="E31" s="20">
        <f>Model!$W$20*((drdp!B31+drdp!K31)*MSZ!$B31+(drdp!E31+drdp!N31)*MSZ!$C31+(drdp!H31+drdp!Q31)*MSZ!$D31)</f>
        <v>0</v>
      </c>
      <c r="F31" s="20">
        <f>Model!$W$20*((drdp!C31+drdp!L31)*MSZ!$B31+(drdp!F31+drdp!O31)*MSZ!$C31+(drdp!I31+drdp!R31)*MSZ!$D31)</f>
        <v>0</v>
      </c>
      <c r="G31" s="20">
        <f>Model!$W$20*((drdp!D31+drdp!M31)*MSZ!$B31+(drdp!G31+drdp!P31)*MSZ!$C31+(drdp!J31+drdp!S31)*MSZ!$D31)</f>
        <v>0</v>
      </c>
      <c r="H31" s="18">
        <f>Model!$W$20*((drdp!B31)*MSZ!$B31+(drdp!E31)*MSZ!$C31+(drdp!H31)*MSZ!$D31)</f>
        <v>0</v>
      </c>
      <c r="I31" s="18">
        <f>Model!$W$20*((drdp!C31)*MSZ!$B31+(drdp!F31)*MSZ!$C31+(drdp!I31)*MSZ!$D31)</f>
        <v>0</v>
      </c>
      <c r="J31" s="18">
        <f>Model!$W$20*((drdp!D31)*MSZ!$B31+(drdp!G31)*MSZ!$C31+(drdp!J31)*MSZ!$D31)</f>
        <v>0</v>
      </c>
      <c r="K31" s="21">
        <f>SUM(E$3:E30)+H31</f>
        <v>0</v>
      </c>
      <c r="L31" s="21">
        <f>SUM(F$3:F30)+I31</f>
        <v>0</v>
      </c>
      <c r="M31" s="21">
        <f>SUM(G$3:G30)+J31</f>
        <v>0</v>
      </c>
      <c r="N31" s="21"/>
      <c r="O31" s="21"/>
      <c r="P31" s="21"/>
      <c r="Q31" s="19">
        <f t="shared" si="1"/>
        <v>0</v>
      </c>
      <c r="R31" s="19">
        <f t="shared" si="1"/>
        <v>0</v>
      </c>
      <c r="S31" s="19">
        <f t="shared" si="1"/>
        <v>0</v>
      </c>
      <c r="T31" s="19">
        <f t="shared" si="2"/>
        <v>0</v>
      </c>
      <c r="U31" s="19">
        <f t="shared" si="3"/>
        <v>0</v>
      </c>
      <c r="V31" s="19">
        <f t="shared" si="4"/>
        <v>0</v>
      </c>
    </row>
    <row r="32" spans="1:22" x14ac:dyDescent="0.25">
      <c r="A32" s="26">
        <f>Wellpath!E32</f>
        <v>2900</v>
      </c>
      <c r="B32" s="22">
        <v>0</v>
      </c>
      <c r="C32" s="22">
        <v>0</v>
      </c>
      <c r="D32" s="22">
        <f>-(SIN(Wellpath!$L32) * COS(Wellpath!$O32) + TAN(Dip) * COS(Wellpath!$L32)) * SIN(Wellpath!$L32) * SIN(Wellpath!$O32)</f>
        <v>0</v>
      </c>
      <c r="E32" s="20">
        <f>Model!$W$20*((drdp!B32+drdp!K32)*MSZ!$B32+(drdp!E32+drdp!N32)*MSZ!$C32+(drdp!H32+drdp!Q32)*MSZ!$D32)</f>
        <v>0</v>
      </c>
      <c r="F32" s="20">
        <f>Model!$W$20*((drdp!C32+drdp!L32)*MSZ!$B32+(drdp!F32+drdp!O32)*MSZ!$C32+(drdp!I32+drdp!R32)*MSZ!$D32)</f>
        <v>0</v>
      </c>
      <c r="G32" s="20">
        <f>Model!$W$20*((drdp!D32+drdp!M32)*MSZ!$B32+(drdp!G32+drdp!P32)*MSZ!$C32+(drdp!J32+drdp!S32)*MSZ!$D32)</f>
        <v>0</v>
      </c>
      <c r="H32" s="18">
        <f>Model!$W$20*((drdp!B32)*MSZ!$B32+(drdp!E32)*MSZ!$C32+(drdp!H32)*MSZ!$D32)</f>
        <v>0</v>
      </c>
      <c r="I32" s="18">
        <f>Model!$W$20*((drdp!C32)*MSZ!$B32+(drdp!F32)*MSZ!$C32+(drdp!I32)*MSZ!$D32)</f>
        <v>0</v>
      </c>
      <c r="J32" s="18">
        <f>Model!$W$20*((drdp!D32)*MSZ!$B32+(drdp!G32)*MSZ!$C32+(drdp!J32)*MSZ!$D32)</f>
        <v>0</v>
      </c>
      <c r="K32" s="21">
        <f>SUM(E$3:E31)+H32</f>
        <v>0</v>
      </c>
      <c r="L32" s="21">
        <f>SUM(F$3:F31)+I32</f>
        <v>0</v>
      </c>
      <c r="M32" s="21">
        <f>SUM(G$3:G31)+J32</f>
        <v>0</v>
      </c>
      <c r="N32" s="21"/>
      <c r="O32" s="21"/>
      <c r="P32" s="21"/>
      <c r="Q32" s="19">
        <f t="shared" si="1"/>
        <v>0</v>
      </c>
      <c r="R32" s="19">
        <f t="shared" si="1"/>
        <v>0</v>
      </c>
      <c r="S32" s="19">
        <f t="shared" si="1"/>
        <v>0</v>
      </c>
      <c r="T32" s="19">
        <f t="shared" si="2"/>
        <v>0</v>
      </c>
      <c r="U32" s="19">
        <f t="shared" si="3"/>
        <v>0</v>
      </c>
      <c r="V32" s="19">
        <f t="shared" si="4"/>
        <v>0</v>
      </c>
    </row>
    <row r="33" spans="1:22" x14ac:dyDescent="0.25">
      <c r="A33" s="26">
        <f>Wellpath!E33</f>
        <v>3000</v>
      </c>
      <c r="B33" s="22">
        <v>0</v>
      </c>
      <c r="C33" s="22">
        <v>0</v>
      </c>
      <c r="D33" s="22">
        <f>-(SIN(Wellpath!$L33) * COS(Wellpath!$O33) + TAN(Dip) * COS(Wellpath!$L33)) * SIN(Wellpath!$L33) * SIN(Wellpath!$O33)</f>
        <v>0</v>
      </c>
      <c r="E33" s="20">
        <f>Model!$W$20*((drdp!B33+drdp!K33)*MSZ!$B33+(drdp!E33+drdp!N33)*MSZ!$C33+(drdp!H33+drdp!Q33)*MSZ!$D33)</f>
        <v>0</v>
      </c>
      <c r="F33" s="20">
        <f>Model!$W$20*((drdp!C33+drdp!L33)*MSZ!$B33+(drdp!F33+drdp!O33)*MSZ!$C33+(drdp!I33+drdp!R33)*MSZ!$D33)</f>
        <v>0</v>
      </c>
      <c r="G33" s="20">
        <f>Model!$W$20*((drdp!D33+drdp!M33)*MSZ!$B33+(drdp!G33+drdp!P33)*MSZ!$C33+(drdp!J33+drdp!S33)*MSZ!$D33)</f>
        <v>0</v>
      </c>
      <c r="H33" s="18">
        <f>Model!$W$20*((drdp!B33)*MSZ!$B33+(drdp!E33)*MSZ!$C33+(drdp!H33)*MSZ!$D33)</f>
        <v>0</v>
      </c>
      <c r="I33" s="18">
        <f>Model!$W$20*((drdp!C33)*MSZ!$B33+(drdp!F33)*MSZ!$C33+(drdp!I33)*MSZ!$D33)</f>
        <v>0</v>
      </c>
      <c r="J33" s="18">
        <f>Model!$W$20*((drdp!D33)*MSZ!$B33+(drdp!G33)*MSZ!$C33+(drdp!J33)*MSZ!$D33)</f>
        <v>0</v>
      </c>
      <c r="K33" s="21">
        <f>SUM(E$3:E32)+H33</f>
        <v>0</v>
      </c>
      <c r="L33" s="21">
        <f>SUM(F$3:F32)+I33</f>
        <v>0</v>
      </c>
      <c r="M33" s="21">
        <f>SUM(G$3:G32)+J33</f>
        <v>0</v>
      </c>
      <c r="N33" s="21"/>
      <c r="O33" s="21"/>
      <c r="P33" s="21"/>
      <c r="Q33" s="19">
        <f t="shared" si="1"/>
        <v>0</v>
      </c>
      <c r="R33" s="19">
        <f t="shared" si="1"/>
        <v>0</v>
      </c>
      <c r="S33" s="19">
        <f t="shared" si="1"/>
        <v>0</v>
      </c>
      <c r="T33" s="19">
        <f t="shared" si="2"/>
        <v>0</v>
      </c>
      <c r="U33" s="19">
        <f t="shared" si="3"/>
        <v>0</v>
      </c>
      <c r="V33" s="19">
        <f t="shared" si="4"/>
        <v>0</v>
      </c>
    </row>
    <row r="34" spans="1:22" x14ac:dyDescent="0.25">
      <c r="A34" s="26">
        <f>Wellpath!E34</f>
        <v>3100</v>
      </c>
      <c r="B34" s="22">
        <v>0</v>
      </c>
      <c r="C34" s="22">
        <v>0</v>
      </c>
      <c r="D34" s="22">
        <f>-(SIN(Wellpath!$L34) * COS(Wellpath!$O34) + TAN(Dip) * COS(Wellpath!$L34)) * SIN(Wellpath!$L34) * SIN(Wellpath!$O34)</f>
        <v>0</v>
      </c>
      <c r="E34" s="20">
        <f>Model!$W$20*((drdp!B34+drdp!K34)*MSZ!$B34+(drdp!E34+drdp!N34)*MSZ!$C34+(drdp!H34+drdp!Q34)*MSZ!$D34)</f>
        <v>0</v>
      </c>
      <c r="F34" s="20">
        <f>Model!$W$20*((drdp!C34+drdp!L34)*MSZ!$B34+(drdp!F34+drdp!O34)*MSZ!$C34+(drdp!I34+drdp!R34)*MSZ!$D34)</f>
        <v>0</v>
      </c>
      <c r="G34" s="20">
        <f>Model!$W$20*((drdp!D34+drdp!M34)*MSZ!$B34+(drdp!G34+drdp!P34)*MSZ!$C34+(drdp!J34+drdp!S34)*MSZ!$D34)</f>
        <v>0</v>
      </c>
      <c r="H34" s="18">
        <f>Model!$W$20*((drdp!B34)*MSZ!$B34+(drdp!E34)*MSZ!$C34+(drdp!H34)*MSZ!$D34)</f>
        <v>0</v>
      </c>
      <c r="I34" s="18">
        <f>Model!$W$20*((drdp!C34)*MSZ!$B34+(drdp!F34)*MSZ!$C34+(drdp!I34)*MSZ!$D34)</f>
        <v>0</v>
      </c>
      <c r="J34" s="18">
        <f>Model!$W$20*((drdp!D34)*MSZ!$B34+(drdp!G34)*MSZ!$C34+(drdp!J34)*MSZ!$D34)</f>
        <v>0</v>
      </c>
      <c r="K34" s="21">
        <f>SUM(E$3:E33)+H34</f>
        <v>0</v>
      </c>
      <c r="L34" s="21">
        <f>SUM(F$3:F33)+I34</f>
        <v>0</v>
      </c>
      <c r="M34" s="21">
        <f>SUM(G$3:G33)+J34</f>
        <v>0</v>
      </c>
      <c r="N34" s="21"/>
      <c r="O34" s="21"/>
      <c r="P34" s="21"/>
      <c r="Q34" s="19">
        <f t="shared" si="1"/>
        <v>0</v>
      </c>
      <c r="R34" s="19">
        <f t="shared" si="1"/>
        <v>0</v>
      </c>
      <c r="S34" s="19">
        <f t="shared" si="1"/>
        <v>0</v>
      </c>
      <c r="T34" s="19">
        <f t="shared" si="2"/>
        <v>0</v>
      </c>
      <c r="U34" s="19">
        <f t="shared" si="3"/>
        <v>0</v>
      </c>
      <c r="V34" s="19">
        <f t="shared" si="4"/>
        <v>0</v>
      </c>
    </row>
    <row r="35" spans="1:22" x14ac:dyDescent="0.25">
      <c r="A35" s="26">
        <f>Wellpath!E35</f>
        <v>3200</v>
      </c>
      <c r="B35" s="22">
        <v>0</v>
      </c>
      <c r="C35" s="22">
        <v>0</v>
      </c>
      <c r="D35" s="22">
        <f>-(SIN(Wellpath!$L35) * COS(Wellpath!$O35) + TAN(Dip) * COS(Wellpath!$L35)) * SIN(Wellpath!$L35) * SIN(Wellpath!$O35)</f>
        <v>0</v>
      </c>
      <c r="E35" s="20">
        <f>Model!$W$20*((drdp!B35+drdp!K35)*MSZ!$B35+(drdp!E35+drdp!N35)*MSZ!$C35+(drdp!H35+drdp!Q35)*MSZ!$D35)</f>
        <v>0</v>
      </c>
      <c r="F35" s="20">
        <f>Model!$W$20*((drdp!C35+drdp!L35)*MSZ!$B35+(drdp!F35+drdp!O35)*MSZ!$C35+(drdp!I35+drdp!R35)*MSZ!$D35)</f>
        <v>0</v>
      </c>
      <c r="G35" s="20">
        <f>Model!$W$20*((drdp!D35+drdp!M35)*MSZ!$B35+(drdp!G35+drdp!P35)*MSZ!$C35+(drdp!J35+drdp!S35)*MSZ!$D35)</f>
        <v>0</v>
      </c>
      <c r="H35" s="18">
        <f>Model!$W$20*((drdp!B35)*MSZ!$B35+(drdp!E35)*MSZ!$C35+(drdp!H35)*MSZ!$D35)</f>
        <v>0</v>
      </c>
      <c r="I35" s="18">
        <f>Model!$W$20*((drdp!C35)*MSZ!$B35+(drdp!F35)*MSZ!$C35+(drdp!I35)*MSZ!$D35)</f>
        <v>0</v>
      </c>
      <c r="J35" s="18">
        <f>Model!$W$20*((drdp!D35)*MSZ!$B35+(drdp!G35)*MSZ!$C35+(drdp!J35)*MSZ!$D35)</f>
        <v>0</v>
      </c>
      <c r="K35" s="21">
        <f>SUM(E$3:E34)+H35</f>
        <v>0</v>
      </c>
      <c r="L35" s="21">
        <f>SUM(F$3:F34)+I35</f>
        <v>0</v>
      </c>
      <c r="M35" s="21">
        <f>SUM(G$3:G34)+J35</f>
        <v>0</v>
      </c>
      <c r="N35" s="21"/>
      <c r="O35" s="21"/>
      <c r="P35" s="21"/>
      <c r="Q35" s="19">
        <f t="shared" si="1"/>
        <v>0</v>
      </c>
      <c r="R35" s="19">
        <f t="shared" si="1"/>
        <v>0</v>
      </c>
      <c r="S35" s="19">
        <f t="shared" si="1"/>
        <v>0</v>
      </c>
      <c r="T35" s="19">
        <f t="shared" si="2"/>
        <v>0</v>
      </c>
      <c r="U35" s="19">
        <f t="shared" si="3"/>
        <v>0</v>
      </c>
      <c r="V35" s="19">
        <f t="shared" si="4"/>
        <v>0</v>
      </c>
    </row>
    <row r="36" spans="1:22" x14ac:dyDescent="0.25">
      <c r="A36" s="26">
        <f>Wellpath!E36</f>
        <v>3300</v>
      </c>
      <c r="B36" s="22">
        <v>0</v>
      </c>
      <c r="C36" s="22">
        <v>0</v>
      </c>
      <c r="D36" s="22">
        <f>-(SIN(Wellpath!$L36) * COS(Wellpath!$O36) + TAN(Dip) * COS(Wellpath!$L36)) * SIN(Wellpath!$L36) * SIN(Wellpath!$O36)</f>
        <v>0</v>
      </c>
      <c r="E36" s="20">
        <f>Model!$W$20*((drdp!B36+drdp!K36)*MSZ!$B36+(drdp!E36+drdp!N36)*MSZ!$C36+(drdp!H36+drdp!Q36)*MSZ!$D36)</f>
        <v>0</v>
      </c>
      <c r="F36" s="20">
        <f>Model!$W$20*((drdp!C36+drdp!L36)*MSZ!$B36+(drdp!F36+drdp!O36)*MSZ!$C36+(drdp!I36+drdp!R36)*MSZ!$D36)</f>
        <v>0</v>
      </c>
      <c r="G36" s="20">
        <f>Model!$W$20*((drdp!D36+drdp!M36)*MSZ!$B36+(drdp!G36+drdp!P36)*MSZ!$C36+(drdp!J36+drdp!S36)*MSZ!$D36)</f>
        <v>0</v>
      </c>
      <c r="H36" s="18">
        <f>Model!$W$20*((drdp!B36)*MSZ!$B36+(drdp!E36)*MSZ!$C36+(drdp!H36)*MSZ!$D36)</f>
        <v>0</v>
      </c>
      <c r="I36" s="18">
        <f>Model!$W$20*((drdp!C36)*MSZ!$B36+(drdp!F36)*MSZ!$C36+(drdp!I36)*MSZ!$D36)</f>
        <v>0</v>
      </c>
      <c r="J36" s="18">
        <f>Model!$W$20*((drdp!D36)*MSZ!$B36+(drdp!G36)*MSZ!$C36+(drdp!J36)*MSZ!$D36)</f>
        <v>0</v>
      </c>
      <c r="K36" s="21">
        <f>SUM(E$3:E35)+H36</f>
        <v>0</v>
      </c>
      <c r="L36" s="21">
        <f>SUM(F$3:F35)+I36</f>
        <v>0</v>
      </c>
      <c r="M36" s="21">
        <f>SUM(G$3:G35)+J36</f>
        <v>0</v>
      </c>
      <c r="N36" s="21"/>
      <c r="O36" s="21"/>
      <c r="P36" s="21"/>
      <c r="Q36" s="19">
        <f t="shared" si="1"/>
        <v>0</v>
      </c>
      <c r="R36" s="19">
        <f t="shared" si="1"/>
        <v>0</v>
      </c>
      <c r="S36" s="19">
        <f t="shared" si="1"/>
        <v>0</v>
      </c>
      <c r="T36" s="19">
        <f t="shared" si="2"/>
        <v>0</v>
      </c>
      <c r="U36" s="19">
        <f t="shared" si="3"/>
        <v>0</v>
      </c>
      <c r="V36" s="19">
        <f t="shared" si="4"/>
        <v>0</v>
      </c>
    </row>
    <row r="37" spans="1:22" x14ac:dyDescent="0.25">
      <c r="A37" s="26">
        <f>Wellpath!E37</f>
        <v>3400</v>
      </c>
      <c r="B37" s="22">
        <v>0</v>
      </c>
      <c r="C37" s="22">
        <v>0</v>
      </c>
      <c r="D37" s="22">
        <f>-(SIN(Wellpath!$L37) * COS(Wellpath!$O37) + TAN(Dip) * COS(Wellpath!$L37)) * SIN(Wellpath!$L37) * SIN(Wellpath!$O37)</f>
        <v>0</v>
      </c>
      <c r="E37" s="20">
        <f>Model!$W$20*((drdp!B37+drdp!K37)*MSZ!$B37+(drdp!E37+drdp!N37)*MSZ!$C37+(drdp!H37+drdp!Q37)*MSZ!$D37)</f>
        <v>0</v>
      </c>
      <c r="F37" s="20">
        <f>Model!$W$20*((drdp!C37+drdp!L37)*MSZ!$B37+(drdp!F37+drdp!O37)*MSZ!$C37+(drdp!I37+drdp!R37)*MSZ!$D37)</f>
        <v>0</v>
      </c>
      <c r="G37" s="20">
        <f>Model!$W$20*((drdp!D37+drdp!M37)*MSZ!$B37+(drdp!G37+drdp!P37)*MSZ!$C37+(drdp!J37+drdp!S37)*MSZ!$D37)</f>
        <v>0</v>
      </c>
      <c r="H37" s="18">
        <f>Model!$W$20*((drdp!B37)*MSZ!$B37+(drdp!E37)*MSZ!$C37+(drdp!H37)*MSZ!$D37)</f>
        <v>0</v>
      </c>
      <c r="I37" s="18">
        <f>Model!$W$20*((drdp!C37)*MSZ!$B37+(drdp!F37)*MSZ!$C37+(drdp!I37)*MSZ!$D37)</f>
        <v>0</v>
      </c>
      <c r="J37" s="18">
        <f>Model!$W$20*((drdp!D37)*MSZ!$B37+(drdp!G37)*MSZ!$C37+(drdp!J37)*MSZ!$D37)</f>
        <v>0</v>
      </c>
      <c r="K37" s="21">
        <f>SUM(E$3:E36)+H37</f>
        <v>0</v>
      </c>
      <c r="L37" s="21">
        <f>SUM(F$3:F36)+I37</f>
        <v>0</v>
      </c>
      <c r="M37" s="21">
        <f>SUM(G$3:G36)+J37</f>
        <v>0</v>
      </c>
      <c r="N37" s="21"/>
      <c r="O37" s="21"/>
      <c r="P37" s="21"/>
      <c r="Q37" s="19">
        <f t="shared" si="1"/>
        <v>0</v>
      </c>
      <c r="R37" s="19">
        <f t="shared" si="1"/>
        <v>0</v>
      </c>
      <c r="S37" s="19">
        <f t="shared" si="1"/>
        <v>0</v>
      </c>
      <c r="T37" s="19">
        <f t="shared" si="2"/>
        <v>0</v>
      </c>
      <c r="U37" s="19">
        <f t="shared" si="3"/>
        <v>0</v>
      </c>
      <c r="V37" s="19">
        <f t="shared" si="4"/>
        <v>0</v>
      </c>
    </row>
    <row r="38" spans="1:22" x14ac:dyDescent="0.25">
      <c r="A38" s="26">
        <f>Wellpath!E38</f>
        <v>3500</v>
      </c>
      <c r="B38" s="22">
        <v>0</v>
      </c>
      <c r="C38" s="22">
        <v>0</v>
      </c>
      <c r="D38" s="22">
        <f>-(SIN(Wellpath!$L38) * COS(Wellpath!$O38) + TAN(Dip) * COS(Wellpath!$L38)) * SIN(Wellpath!$L38) * SIN(Wellpath!$O38)</f>
        <v>0</v>
      </c>
      <c r="E38" s="20">
        <f>Model!$W$20*((drdp!B38+drdp!K38)*MSZ!$B38+(drdp!E38+drdp!N38)*MSZ!$C38+(drdp!H38+drdp!Q38)*MSZ!$D38)</f>
        <v>0</v>
      </c>
      <c r="F38" s="20">
        <f>Model!$W$20*((drdp!C38+drdp!L38)*MSZ!$B38+(drdp!F38+drdp!O38)*MSZ!$C38+(drdp!I38+drdp!R38)*MSZ!$D38)</f>
        <v>0</v>
      </c>
      <c r="G38" s="20">
        <f>Model!$W$20*((drdp!D38+drdp!M38)*MSZ!$B38+(drdp!G38+drdp!P38)*MSZ!$C38+(drdp!J38+drdp!S38)*MSZ!$D38)</f>
        <v>0</v>
      </c>
      <c r="H38" s="18">
        <f>Model!$W$20*((drdp!B38)*MSZ!$B38+(drdp!E38)*MSZ!$C38+(drdp!H38)*MSZ!$D38)</f>
        <v>0</v>
      </c>
      <c r="I38" s="18">
        <f>Model!$W$20*((drdp!C38)*MSZ!$B38+(drdp!F38)*MSZ!$C38+(drdp!I38)*MSZ!$D38)</f>
        <v>0</v>
      </c>
      <c r="J38" s="18">
        <f>Model!$W$20*((drdp!D38)*MSZ!$B38+(drdp!G38)*MSZ!$C38+(drdp!J38)*MSZ!$D38)</f>
        <v>0</v>
      </c>
      <c r="K38" s="21">
        <f>SUM(E$3:E37)+H38</f>
        <v>0</v>
      </c>
      <c r="L38" s="21">
        <f>SUM(F$3:F37)+I38</f>
        <v>0</v>
      </c>
      <c r="M38" s="21">
        <f>SUM(G$3:G37)+J38</f>
        <v>0</v>
      </c>
      <c r="N38" s="21"/>
      <c r="O38" s="21"/>
      <c r="P38" s="21"/>
      <c r="Q38" s="19">
        <f t="shared" si="1"/>
        <v>0</v>
      </c>
      <c r="R38" s="19">
        <f t="shared" si="1"/>
        <v>0</v>
      </c>
      <c r="S38" s="19">
        <f t="shared" si="1"/>
        <v>0</v>
      </c>
      <c r="T38" s="19">
        <f t="shared" si="2"/>
        <v>0</v>
      </c>
      <c r="U38" s="19">
        <f t="shared" si="3"/>
        <v>0</v>
      </c>
      <c r="V38" s="19">
        <f t="shared" si="4"/>
        <v>0</v>
      </c>
    </row>
    <row r="39" spans="1:22" x14ac:dyDescent="0.25">
      <c r="A39" s="26">
        <f>Wellpath!E39</f>
        <v>3600</v>
      </c>
      <c r="B39" s="22">
        <v>0</v>
      </c>
      <c r="C39" s="22">
        <v>0</v>
      </c>
      <c r="D39" s="22">
        <f>-(SIN(Wellpath!$L39) * COS(Wellpath!$O39) + TAN(Dip) * COS(Wellpath!$L39)) * SIN(Wellpath!$L39) * SIN(Wellpath!$O39)</f>
        <v>0</v>
      </c>
      <c r="E39" s="20">
        <f>Model!$W$20*((drdp!B39+drdp!K39)*MSZ!$B39+(drdp!E39+drdp!N39)*MSZ!$C39+(drdp!H39+drdp!Q39)*MSZ!$D39)</f>
        <v>0</v>
      </c>
      <c r="F39" s="20">
        <f>Model!$W$20*((drdp!C39+drdp!L39)*MSZ!$B39+(drdp!F39+drdp!O39)*MSZ!$C39+(drdp!I39+drdp!R39)*MSZ!$D39)</f>
        <v>0</v>
      </c>
      <c r="G39" s="20">
        <f>Model!$W$20*((drdp!D39+drdp!M39)*MSZ!$B39+(drdp!G39+drdp!P39)*MSZ!$C39+(drdp!J39+drdp!S39)*MSZ!$D39)</f>
        <v>0</v>
      </c>
      <c r="H39" s="18">
        <f>Model!$W$20*((drdp!B39)*MSZ!$B39+(drdp!E39)*MSZ!$C39+(drdp!H39)*MSZ!$D39)</f>
        <v>0</v>
      </c>
      <c r="I39" s="18">
        <f>Model!$W$20*((drdp!C39)*MSZ!$B39+(drdp!F39)*MSZ!$C39+(drdp!I39)*MSZ!$D39)</f>
        <v>0</v>
      </c>
      <c r="J39" s="18">
        <f>Model!$W$20*((drdp!D39)*MSZ!$B39+(drdp!G39)*MSZ!$C39+(drdp!J39)*MSZ!$D39)</f>
        <v>0</v>
      </c>
      <c r="K39" s="21">
        <f>SUM(E$3:E38)+H39</f>
        <v>0</v>
      </c>
      <c r="L39" s="21">
        <f>SUM(F$3:F38)+I39</f>
        <v>0</v>
      </c>
      <c r="M39" s="21">
        <f>SUM(G$3:G38)+J39</f>
        <v>0</v>
      </c>
      <c r="N39" s="21"/>
      <c r="O39" s="21"/>
      <c r="P39" s="21"/>
      <c r="Q39" s="19">
        <f t="shared" si="1"/>
        <v>0</v>
      </c>
      <c r="R39" s="19">
        <f t="shared" si="1"/>
        <v>0</v>
      </c>
      <c r="S39" s="19">
        <f t="shared" si="1"/>
        <v>0</v>
      </c>
      <c r="T39" s="19">
        <f t="shared" si="2"/>
        <v>0</v>
      </c>
      <c r="U39" s="19">
        <f t="shared" si="3"/>
        <v>0</v>
      </c>
      <c r="V39" s="19">
        <f t="shared" si="4"/>
        <v>0</v>
      </c>
    </row>
    <row r="40" spans="1:22" x14ac:dyDescent="0.25">
      <c r="A40" s="26">
        <f>Wellpath!E40</f>
        <v>3700</v>
      </c>
      <c r="B40" s="22">
        <v>0</v>
      </c>
      <c r="C40" s="22">
        <v>0</v>
      </c>
      <c r="D40" s="22">
        <f>-(SIN(Wellpath!$L40) * COS(Wellpath!$O40) + TAN(Dip) * COS(Wellpath!$L40)) * SIN(Wellpath!$L40) * SIN(Wellpath!$O40)</f>
        <v>0</v>
      </c>
      <c r="E40" s="20">
        <f>Model!$W$20*((drdp!B40+drdp!K40)*MSZ!$B40+(drdp!E40+drdp!N40)*MSZ!$C40+(drdp!H40+drdp!Q40)*MSZ!$D40)</f>
        <v>0</v>
      </c>
      <c r="F40" s="20">
        <f>Model!$W$20*((drdp!C40+drdp!L40)*MSZ!$B40+(drdp!F40+drdp!O40)*MSZ!$C40+(drdp!I40+drdp!R40)*MSZ!$D40)</f>
        <v>0</v>
      </c>
      <c r="G40" s="20">
        <f>Model!$W$20*((drdp!D40+drdp!M40)*MSZ!$B40+(drdp!G40+drdp!P40)*MSZ!$C40+(drdp!J40+drdp!S40)*MSZ!$D40)</f>
        <v>0</v>
      </c>
      <c r="H40" s="18">
        <f>Model!$W$20*((drdp!B40)*MSZ!$B40+(drdp!E40)*MSZ!$C40+(drdp!H40)*MSZ!$D40)</f>
        <v>0</v>
      </c>
      <c r="I40" s="18">
        <f>Model!$W$20*((drdp!C40)*MSZ!$B40+(drdp!F40)*MSZ!$C40+(drdp!I40)*MSZ!$D40)</f>
        <v>0</v>
      </c>
      <c r="J40" s="18">
        <f>Model!$W$20*((drdp!D40)*MSZ!$B40+(drdp!G40)*MSZ!$C40+(drdp!J40)*MSZ!$D40)</f>
        <v>0</v>
      </c>
      <c r="K40" s="21">
        <f>SUM(E$3:E39)+H40</f>
        <v>0</v>
      </c>
      <c r="L40" s="21">
        <f>SUM(F$3:F39)+I40</f>
        <v>0</v>
      </c>
      <c r="M40" s="21">
        <f>SUM(G$3:G39)+J40</f>
        <v>0</v>
      </c>
      <c r="N40" s="21"/>
      <c r="O40" s="21"/>
      <c r="P40" s="21"/>
      <c r="Q40" s="19">
        <f t="shared" si="1"/>
        <v>0</v>
      </c>
      <c r="R40" s="19">
        <f t="shared" si="1"/>
        <v>0</v>
      </c>
      <c r="S40" s="19">
        <f t="shared" si="1"/>
        <v>0</v>
      </c>
      <c r="T40" s="19">
        <f t="shared" si="2"/>
        <v>0</v>
      </c>
      <c r="U40" s="19">
        <f t="shared" si="3"/>
        <v>0</v>
      </c>
      <c r="V40" s="19">
        <f t="shared" si="4"/>
        <v>0</v>
      </c>
    </row>
    <row r="41" spans="1:22" x14ac:dyDescent="0.25">
      <c r="A41" s="26">
        <f>Wellpath!E41</f>
        <v>3800</v>
      </c>
      <c r="B41" s="22">
        <v>0</v>
      </c>
      <c r="C41" s="22">
        <v>0</v>
      </c>
      <c r="D41" s="22">
        <f>-(SIN(Wellpath!$L41) * COS(Wellpath!$O41) + TAN(Dip) * COS(Wellpath!$L41)) * SIN(Wellpath!$L41) * SIN(Wellpath!$O41)</f>
        <v>0</v>
      </c>
      <c r="E41" s="20">
        <f>Model!$W$20*((drdp!B41+drdp!K41)*MSZ!$B41+(drdp!E41+drdp!N41)*MSZ!$C41+(drdp!H41+drdp!Q41)*MSZ!$D41)</f>
        <v>0</v>
      </c>
      <c r="F41" s="20">
        <f>Model!$W$20*((drdp!C41+drdp!L41)*MSZ!$B41+(drdp!F41+drdp!O41)*MSZ!$C41+(drdp!I41+drdp!R41)*MSZ!$D41)</f>
        <v>0</v>
      </c>
      <c r="G41" s="20">
        <f>Model!$W$20*((drdp!D41+drdp!M41)*MSZ!$B41+(drdp!G41+drdp!P41)*MSZ!$C41+(drdp!J41+drdp!S41)*MSZ!$D41)</f>
        <v>0</v>
      </c>
      <c r="H41" s="18">
        <f>Model!$W$20*((drdp!B41)*MSZ!$B41+(drdp!E41)*MSZ!$C41+(drdp!H41)*MSZ!$D41)</f>
        <v>0</v>
      </c>
      <c r="I41" s="18">
        <f>Model!$W$20*((drdp!C41)*MSZ!$B41+(drdp!F41)*MSZ!$C41+(drdp!I41)*MSZ!$D41)</f>
        <v>0</v>
      </c>
      <c r="J41" s="18">
        <f>Model!$W$20*((drdp!D41)*MSZ!$B41+(drdp!G41)*MSZ!$C41+(drdp!J41)*MSZ!$D41)</f>
        <v>0</v>
      </c>
      <c r="K41" s="21">
        <f>SUM(E$3:E40)+H41</f>
        <v>0</v>
      </c>
      <c r="L41" s="21">
        <f>SUM(F$3:F40)+I41</f>
        <v>0</v>
      </c>
      <c r="M41" s="21">
        <f>SUM(G$3:G40)+J41</f>
        <v>0</v>
      </c>
      <c r="N41" s="21"/>
      <c r="O41" s="21"/>
      <c r="P41" s="21"/>
      <c r="Q41" s="19">
        <f t="shared" si="1"/>
        <v>0</v>
      </c>
      <c r="R41" s="19">
        <f t="shared" si="1"/>
        <v>0</v>
      </c>
      <c r="S41" s="19">
        <f t="shared" si="1"/>
        <v>0</v>
      </c>
      <c r="T41" s="19">
        <f t="shared" si="2"/>
        <v>0</v>
      </c>
      <c r="U41" s="19">
        <f t="shared" si="3"/>
        <v>0</v>
      </c>
      <c r="V41" s="19">
        <f t="shared" si="4"/>
        <v>0</v>
      </c>
    </row>
    <row r="42" spans="1:22" x14ac:dyDescent="0.25">
      <c r="A42" s="26">
        <f>Wellpath!E42</f>
        <v>3900</v>
      </c>
      <c r="B42" s="22">
        <v>0</v>
      </c>
      <c r="C42" s="22">
        <v>0</v>
      </c>
      <c r="D42" s="22">
        <f>-(SIN(Wellpath!$L42) * COS(Wellpath!$O42) + TAN(Dip) * COS(Wellpath!$L42)) * SIN(Wellpath!$L42) * SIN(Wellpath!$O42)</f>
        <v>0</v>
      </c>
      <c r="E42" s="20">
        <f>Model!$W$20*((drdp!B42+drdp!K42)*MSZ!$B42+(drdp!E42+drdp!N42)*MSZ!$C42+(drdp!H42+drdp!Q42)*MSZ!$D42)</f>
        <v>0</v>
      </c>
      <c r="F42" s="20">
        <f>Model!$W$20*((drdp!C42+drdp!L42)*MSZ!$B42+(drdp!F42+drdp!O42)*MSZ!$C42+(drdp!I42+drdp!R42)*MSZ!$D42)</f>
        <v>0</v>
      </c>
      <c r="G42" s="20">
        <f>Model!$W$20*((drdp!D42+drdp!M42)*MSZ!$B42+(drdp!G42+drdp!P42)*MSZ!$C42+(drdp!J42+drdp!S42)*MSZ!$D42)</f>
        <v>0</v>
      </c>
      <c r="H42" s="18">
        <f>Model!$W$20*((drdp!B42)*MSZ!$B42+(drdp!E42)*MSZ!$C42+(drdp!H42)*MSZ!$D42)</f>
        <v>0</v>
      </c>
      <c r="I42" s="18">
        <f>Model!$W$20*((drdp!C42)*MSZ!$B42+(drdp!F42)*MSZ!$C42+(drdp!I42)*MSZ!$D42)</f>
        <v>0</v>
      </c>
      <c r="J42" s="18">
        <f>Model!$W$20*((drdp!D42)*MSZ!$B42+(drdp!G42)*MSZ!$C42+(drdp!J42)*MSZ!$D42)</f>
        <v>0</v>
      </c>
      <c r="K42" s="21">
        <f>SUM(E$3:E41)+H42</f>
        <v>0</v>
      </c>
      <c r="L42" s="21">
        <f>SUM(F$3:F41)+I42</f>
        <v>0</v>
      </c>
      <c r="M42" s="21">
        <f>SUM(G$3:G41)+J42</f>
        <v>0</v>
      </c>
      <c r="N42" s="21"/>
      <c r="O42" s="21"/>
      <c r="P42" s="21"/>
      <c r="Q42" s="19">
        <f t="shared" si="1"/>
        <v>0</v>
      </c>
      <c r="R42" s="19">
        <f t="shared" si="1"/>
        <v>0</v>
      </c>
      <c r="S42" s="19">
        <f t="shared" si="1"/>
        <v>0</v>
      </c>
      <c r="T42" s="19">
        <f t="shared" si="2"/>
        <v>0</v>
      </c>
      <c r="U42" s="19">
        <f t="shared" si="3"/>
        <v>0</v>
      </c>
      <c r="V42" s="19">
        <f t="shared" si="4"/>
        <v>0</v>
      </c>
    </row>
    <row r="43" spans="1:22" x14ac:dyDescent="0.25">
      <c r="A43" s="26">
        <f>Wellpath!E43</f>
        <v>4000</v>
      </c>
      <c r="B43" s="22">
        <v>0</v>
      </c>
      <c r="C43" s="22">
        <v>0</v>
      </c>
      <c r="D43" s="22">
        <f>-(SIN(Wellpath!$L43) * COS(Wellpath!$O43) + TAN(Dip) * COS(Wellpath!$L43)) * SIN(Wellpath!$L43) * SIN(Wellpath!$O43)</f>
        <v>0</v>
      </c>
      <c r="E43" s="20">
        <f>Model!$W$20*((drdp!B43+drdp!K43)*MSZ!$B43+(drdp!E43+drdp!N43)*MSZ!$C43+(drdp!H43+drdp!Q43)*MSZ!$D43)</f>
        <v>0</v>
      </c>
      <c r="F43" s="20">
        <f>Model!$W$20*((drdp!C43+drdp!L43)*MSZ!$B43+(drdp!F43+drdp!O43)*MSZ!$C43+(drdp!I43+drdp!R43)*MSZ!$D43)</f>
        <v>0</v>
      </c>
      <c r="G43" s="20">
        <f>Model!$W$20*((drdp!D43+drdp!M43)*MSZ!$B43+(drdp!G43+drdp!P43)*MSZ!$C43+(drdp!J43+drdp!S43)*MSZ!$D43)</f>
        <v>0</v>
      </c>
      <c r="H43" s="18">
        <f>Model!$W$20*((drdp!B43)*MSZ!$B43+(drdp!E43)*MSZ!$C43+(drdp!H43)*MSZ!$D43)</f>
        <v>0</v>
      </c>
      <c r="I43" s="18">
        <f>Model!$W$20*((drdp!C43)*MSZ!$B43+(drdp!F43)*MSZ!$C43+(drdp!I43)*MSZ!$D43)</f>
        <v>0</v>
      </c>
      <c r="J43" s="18">
        <f>Model!$W$20*((drdp!D43)*MSZ!$B43+(drdp!G43)*MSZ!$C43+(drdp!J43)*MSZ!$D43)</f>
        <v>0</v>
      </c>
      <c r="K43" s="21">
        <f>SUM(E$3:E42)+H43</f>
        <v>0</v>
      </c>
      <c r="L43" s="21">
        <f>SUM(F$3:F42)+I43</f>
        <v>0</v>
      </c>
      <c r="M43" s="21">
        <f>SUM(G$3:G42)+J43</f>
        <v>0</v>
      </c>
      <c r="N43" s="21"/>
      <c r="O43" s="21"/>
      <c r="P43" s="21"/>
      <c r="Q43" s="19">
        <f t="shared" si="1"/>
        <v>0</v>
      </c>
      <c r="R43" s="19">
        <f t="shared" si="1"/>
        <v>0</v>
      </c>
      <c r="S43" s="19">
        <f t="shared" si="1"/>
        <v>0</v>
      </c>
      <c r="T43" s="19">
        <f t="shared" si="2"/>
        <v>0</v>
      </c>
      <c r="U43" s="19">
        <f t="shared" si="3"/>
        <v>0</v>
      </c>
      <c r="V43" s="19">
        <f t="shared" si="4"/>
        <v>0</v>
      </c>
    </row>
    <row r="44" spans="1:22" s="36" customFormat="1" x14ac:dyDescent="0.25">
      <c r="A44" s="26">
        <f>Wellpath!E44</f>
        <v>4100</v>
      </c>
      <c r="B44" s="22">
        <v>0</v>
      </c>
      <c r="C44" s="22">
        <v>0</v>
      </c>
      <c r="D44" s="22">
        <f>-(SIN(Wellpath!$L44) * COS(Wellpath!$O44) + TAN(Dip) * COS(Wellpath!$L44)) * SIN(Wellpath!$L44) * SIN(Wellpath!$O44)</f>
        <v>0</v>
      </c>
      <c r="E44" s="20">
        <f>Model!$W$20*((drdp!B44+drdp!K44)*MSZ!$B44+(drdp!E44+drdp!N44)*MSZ!$C44+(drdp!H44+drdp!Q44)*MSZ!$D44)</f>
        <v>0</v>
      </c>
      <c r="F44" s="20">
        <f>Model!$W$20*((drdp!C44+drdp!L44)*MSZ!$B44+(drdp!F44+drdp!O44)*MSZ!$C44+(drdp!I44+drdp!R44)*MSZ!$D44)</f>
        <v>0</v>
      </c>
      <c r="G44" s="20">
        <f>Model!$W$20*((drdp!D44+drdp!M44)*MSZ!$B44+(drdp!G44+drdp!P44)*MSZ!$C44+(drdp!J44+drdp!S44)*MSZ!$D44)</f>
        <v>0</v>
      </c>
      <c r="H44" s="32">
        <f>Model!$W$20*((drdp!B44)*MSZ!$B44+(drdp!E44)*MSZ!$C44+(drdp!H44)*MSZ!$D44)</f>
        <v>0</v>
      </c>
      <c r="I44" s="32">
        <f>Model!$W$20*((drdp!C44)*MSZ!$B44+(drdp!F44)*MSZ!$C44+(drdp!I44)*MSZ!$D44)</f>
        <v>0</v>
      </c>
      <c r="J44" s="32">
        <f>Model!$W$20*((drdp!D44)*MSZ!$B44+(drdp!G44)*MSZ!$C44+(drdp!J44)*MSZ!$D44)</f>
        <v>0</v>
      </c>
      <c r="K44" s="34">
        <f>SUM(E$3:E43)+H44</f>
        <v>0</v>
      </c>
      <c r="L44" s="34">
        <f>SUM(F$3:F43)+I44</f>
        <v>0</v>
      </c>
      <c r="M44" s="34">
        <f>SUM(G$3:G43)+J44</f>
        <v>0</v>
      </c>
      <c r="N44" s="34"/>
      <c r="O44" s="34"/>
      <c r="P44" s="34"/>
      <c r="Q44" s="35">
        <f t="shared" si="1"/>
        <v>0</v>
      </c>
      <c r="R44" s="35">
        <f t="shared" si="1"/>
        <v>0</v>
      </c>
      <c r="S44" s="35">
        <f t="shared" si="1"/>
        <v>0</v>
      </c>
      <c r="T44" s="35">
        <f t="shared" si="2"/>
        <v>0</v>
      </c>
      <c r="U44" s="35">
        <f t="shared" si="3"/>
        <v>0</v>
      </c>
      <c r="V44" s="35">
        <f t="shared" si="4"/>
        <v>0</v>
      </c>
    </row>
    <row r="45" spans="1:22" x14ac:dyDescent="0.25">
      <c r="A45" s="26">
        <f>Wellpath!E45</f>
        <v>4200</v>
      </c>
      <c r="B45" s="22">
        <v>0</v>
      </c>
      <c r="C45" s="22">
        <v>0</v>
      </c>
      <c r="D45" s="22">
        <f>-(SIN(Wellpath!$L45) * COS(Wellpath!$O45) + TAN(Dip) * COS(Wellpath!$L45)) * SIN(Wellpath!$L45) * SIN(Wellpath!$O45)</f>
        <v>0</v>
      </c>
      <c r="E45" s="20">
        <f>Model!$W$20*((drdp!B45+drdp!K45)*MSZ!$B45+(drdp!E45+drdp!N45)*MSZ!$C45+(drdp!H45+drdp!Q45)*MSZ!$D45)</f>
        <v>0</v>
      </c>
      <c r="F45" s="20">
        <f>Model!$W$20*((drdp!C45+drdp!L45)*MSZ!$B45+(drdp!F45+drdp!O45)*MSZ!$C45+(drdp!I45+drdp!R45)*MSZ!$D45)</f>
        <v>0</v>
      </c>
      <c r="G45" s="20">
        <f>Model!$W$20*((drdp!D45+drdp!M45)*MSZ!$B45+(drdp!G45+drdp!P45)*MSZ!$C45+(drdp!J45+drdp!S45)*MSZ!$D45)</f>
        <v>0</v>
      </c>
      <c r="H45" s="18">
        <f>Model!$W$20*((drdp!B45)*MSZ!$B45+(drdp!E45)*MSZ!$C45+(drdp!H45)*MSZ!$D45)</f>
        <v>0</v>
      </c>
      <c r="I45" s="18">
        <f>Model!$W$20*((drdp!C45)*MSZ!$B45+(drdp!F45)*MSZ!$C45+(drdp!I45)*MSZ!$D45)</f>
        <v>0</v>
      </c>
      <c r="J45" s="18">
        <f>Model!$W$20*((drdp!D45)*MSZ!$B45+(drdp!G45)*MSZ!$C45+(drdp!J45)*MSZ!$D45)</f>
        <v>0</v>
      </c>
      <c r="K45" s="21">
        <f>SUM(E$3:E44)+H45</f>
        <v>0</v>
      </c>
      <c r="L45" s="21">
        <f>SUM(F$3:F44)+I45</f>
        <v>0</v>
      </c>
      <c r="M45" s="21">
        <f>SUM(G$3:G44)+J45</f>
        <v>0</v>
      </c>
      <c r="N45" s="21"/>
      <c r="O45" s="21"/>
      <c r="P45" s="21"/>
      <c r="Q45" s="19">
        <f t="shared" si="1"/>
        <v>0</v>
      </c>
      <c r="R45" s="19">
        <f t="shared" si="1"/>
        <v>0</v>
      </c>
      <c r="S45" s="19">
        <f t="shared" si="1"/>
        <v>0</v>
      </c>
      <c r="T45" s="19">
        <f t="shared" si="2"/>
        <v>0</v>
      </c>
      <c r="U45" s="19">
        <f t="shared" si="3"/>
        <v>0</v>
      </c>
      <c r="V45" s="19">
        <f t="shared" si="4"/>
        <v>0</v>
      </c>
    </row>
    <row r="46" spans="1:22" x14ac:dyDescent="0.25">
      <c r="A46" s="26">
        <f>Wellpath!E46</f>
        <v>4300</v>
      </c>
      <c r="B46" s="22">
        <v>0</v>
      </c>
      <c r="C46" s="22">
        <v>0</v>
      </c>
      <c r="D46" s="22">
        <f>-(SIN(Wellpath!$L46) * COS(Wellpath!$O46) + TAN(Dip) * COS(Wellpath!$L46)) * SIN(Wellpath!$L46) * SIN(Wellpath!$O46)</f>
        <v>0</v>
      </c>
      <c r="E46" s="20">
        <f>Model!$W$20*((drdp!B46+drdp!K46)*MSZ!$B46+(drdp!E46+drdp!N46)*MSZ!$C46+(drdp!H46+drdp!Q46)*MSZ!$D46)</f>
        <v>0</v>
      </c>
      <c r="F46" s="20">
        <f>Model!$W$20*((drdp!C46+drdp!L46)*MSZ!$B46+(drdp!F46+drdp!O46)*MSZ!$C46+(drdp!I46+drdp!R46)*MSZ!$D46)</f>
        <v>0</v>
      </c>
      <c r="G46" s="20">
        <f>Model!$W$20*((drdp!D46+drdp!M46)*MSZ!$B46+(drdp!G46+drdp!P46)*MSZ!$C46+(drdp!J46+drdp!S46)*MSZ!$D46)</f>
        <v>0</v>
      </c>
      <c r="H46" s="18">
        <f>Model!$W$20*((drdp!B46)*MSZ!$B46+(drdp!E46)*MSZ!$C46+(drdp!H46)*MSZ!$D46)</f>
        <v>0</v>
      </c>
      <c r="I46" s="18">
        <f>Model!$W$20*((drdp!C46)*MSZ!$B46+(drdp!F46)*MSZ!$C46+(drdp!I46)*MSZ!$D46)</f>
        <v>0</v>
      </c>
      <c r="J46" s="18">
        <f>Model!$W$20*((drdp!D46)*MSZ!$B46+(drdp!G46)*MSZ!$C46+(drdp!J46)*MSZ!$D46)</f>
        <v>0</v>
      </c>
      <c r="K46" s="21">
        <f>SUM(E$3:E45)+H46</f>
        <v>0</v>
      </c>
      <c r="L46" s="21">
        <f>SUM(F$3:F45)+I46</f>
        <v>0</v>
      </c>
      <c r="M46" s="21">
        <f>SUM(G$3:G45)+J46</f>
        <v>0</v>
      </c>
      <c r="N46" s="21"/>
      <c r="O46" s="21"/>
      <c r="P46" s="21"/>
      <c r="Q46" s="19">
        <f t="shared" si="1"/>
        <v>0</v>
      </c>
      <c r="R46" s="19">
        <f t="shared" si="1"/>
        <v>0</v>
      </c>
      <c r="S46" s="19">
        <f t="shared" si="1"/>
        <v>0</v>
      </c>
      <c r="T46" s="19">
        <f t="shared" si="2"/>
        <v>0</v>
      </c>
      <c r="U46" s="19">
        <f t="shared" si="3"/>
        <v>0</v>
      </c>
      <c r="V46" s="19">
        <f t="shared" si="4"/>
        <v>0</v>
      </c>
    </row>
    <row r="47" spans="1:22" x14ac:dyDescent="0.25">
      <c r="A47" s="26">
        <f>Wellpath!E47</f>
        <v>4400</v>
      </c>
      <c r="B47" s="22">
        <v>0</v>
      </c>
      <c r="C47" s="22">
        <v>0</v>
      </c>
      <c r="D47" s="22">
        <f>-(SIN(Wellpath!$L47) * COS(Wellpath!$O47) + TAN(Dip) * COS(Wellpath!$L47)) * SIN(Wellpath!$L47) * SIN(Wellpath!$O47)</f>
        <v>0</v>
      </c>
      <c r="E47" s="20">
        <f>Model!$W$20*((drdp!B47+drdp!K47)*MSZ!$B47+(drdp!E47+drdp!N47)*MSZ!$C47+(drdp!H47+drdp!Q47)*MSZ!$D47)</f>
        <v>0</v>
      </c>
      <c r="F47" s="20">
        <f>Model!$W$20*((drdp!C47+drdp!L47)*MSZ!$B47+(drdp!F47+drdp!O47)*MSZ!$C47+(drdp!I47+drdp!R47)*MSZ!$D47)</f>
        <v>0</v>
      </c>
      <c r="G47" s="20">
        <f>Model!$W$20*((drdp!D47+drdp!M47)*MSZ!$B47+(drdp!G47+drdp!P47)*MSZ!$C47+(drdp!J47+drdp!S47)*MSZ!$D47)</f>
        <v>0</v>
      </c>
      <c r="H47" s="18">
        <f>Model!$W$20*((drdp!B47)*MSZ!$B47+(drdp!E47)*MSZ!$C47+(drdp!H47)*MSZ!$D47)</f>
        <v>0</v>
      </c>
      <c r="I47" s="18">
        <f>Model!$W$20*((drdp!C47)*MSZ!$B47+(drdp!F47)*MSZ!$C47+(drdp!I47)*MSZ!$D47)</f>
        <v>0</v>
      </c>
      <c r="J47" s="18">
        <f>Model!$W$20*((drdp!D47)*MSZ!$B47+(drdp!G47)*MSZ!$C47+(drdp!J47)*MSZ!$D47)</f>
        <v>0</v>
      </c>
      <c r="K47" s="21">
        <f>SUM(E$3:E46)+H47</f>
        <v>0</v>
      </c>
      <c r="L47" s="21">
        <f>SUM(F$3:F46)+I47</f>
        <v>0</v>
      </c>
      <c r="M47" s="21">
        <f>SUM(G$3:G46)+J47</f>
        <v>0</v>
      </c>
      <c r="N47" s="21"/>
      <c r="O47" s="21"/>
      <c r="P47" s="21"/>
      <c r="Q47" s="19">
        <f t="shared" si="1"/>
        <v>0</v>
      </c>
      <c r="R47" s="19">
        <f t="shared" si="1"/>
        <v>0</v>
      </c>
      <c r="S47" s="19">
        <f t="shared" si="1"/>
        <v>0</v>
      </c>
      <c r="T47" s="19">
        <f t="shared" si="2"/>
        <v>0</v>
      </c>
      <c r="U47" s="19">
        <f t="shared" si="3"/>
        <v>0</v>
      </c>
      <c r="V47" s="19">
        <f t="shared" si="4"/>
        <v>0</v>
      </c>
    </row>
    <row r="48" spans="1:22" x14ac:dyDescent="0.25">
      <c r="A48" s="26">
        <f>Wellpath!E48</f>
        <v>4500</v>
      </c>
      <c r="B48" s="22">
        <v>0</v>
      </c>
      <c r="C48" s="22">
        <v>0</v>
      </c>
      <c r="D48" s="22">
        <f>-(SIN(Wellpath!$L48) * COS(Wellpath!$O48) + TAN(Dip) * COS(Wellpath!$L48)) * SIN(Wellpath!$L48) * SIN(Wellpath!$O48)</f>
        <v>0</v>
      </c>
      <c r="E48" s="20">
        <f>Model!$W$20*((drdp!B48+drdp!K48)*MSZ!$B48+(drdp!E48+drdp!N48)*MSZ!$C48+(drdp!H48+drdp!Q48)*MSZ!$D48)</f>
        <v>0</v>
      </c>
      <c r="F48" s="20">
        <f>Model!$W$20*((drdp!C48+drdp!L48)*MSZ!$B48+(drdp!F48+drdp!O48)*MSZ!$C48+(drdp!I48+drdp!R48)*MSZ!$D48)</f>
        <v>0</v>
      </c>
      <c r="G48" s="20">
        <f>Model!$W$20*((drdp!D48+drdp!M48)*MSZ!$B48+(drdp!G48+drdp!P48)*MSZ!$C48+(drdp!J48+drdp!S48)*MSZ!$D48)</f>
        <v>0</v>
      </c>
      <c r="H48" s="18">
        <f>Model!$W$20*((drdp!B48)*MSZ!$B48+(drdp!E48)*MSZ!$C48+(drdp!H48)*MSZ!$D48)</f>
        <v>0</v>
      </c>
      <c r="I48" s="18">
        <f>Model!$W$20*((drdp!C48)*MSZ!$B48+(drdp!F48)*MSZ!$C48+(drdp!I48)*MSZ!$D48)</f>
        <v>0</v>
      </c>
      <c r="J48" s="18">
        <f>Model!$W$20*((drdp!D48)*MSZ!$B48+(drdp!G48)*MSZ!$C48+(drdp!J48)*MSZ!$D48)</f>
        <v>0</v>
      </c>
      <c r="K48" s="21">
        <f>SUM(E$3:E47)+H48</f>
        <v>0</v>
      </c>
      <c r="L48" s="21">
        <f>SUM(F$3:F47)+I48</f>
        <v>0</v>
      </c>
      <c r="M48" s="21">
        <f>SUM(G$3:G47)+J48</f>
        <v>0</v>
      </c>
      <c r="N48" s="21"/>
      <c r="O48" s="21"/>
      <c r="P48" s="21"/>
      <c r="Q48" s="19">
        <f t="shared" si="1"/>
        <v>0</v>
      </c>
      <c r="R48" s="19">
        <f t="shared" si="1"/>
        <v>0</v>
      </c>
      <c r="S48" s="19">
        <f t="shared" si="1"/>
        <v>0</v>
      </c>
      <c r="T48" s="19">
        <f t="shared" si="2"/>
        <v>0</v>
      </c>
      <c r="U48" s="19">
        <f t="shared" si="3"/>
        <v>0</v>
      </c>
      <c r="V48" s="19">
        <f t="shared" si="4"/>
        <v>0</v>
      </c>
    </row>
    <row r="49" spans="1:22" x14ac:dyDescent="0.25">
      <c r="A49" s="26">
        <f>Wellpath!E49</f>
        <v>4600</v>
      </c>
      <c r="B49" s="22">
        <v>0</v>
      </c>
      <c r="C49" s="22">
        <v>0</v>
      </c>
      <c r="D49" s="22">
        <f>-(SIN(Wellpath!$L49) * COS(Wellpath!$O49) + TAN(Dip) * COS(Wellpath!$L49)) * SIN(Wellpath!$L49) * SIN(Wellpath!$O49)</f>
        <v>0</v>
      </c>
      <c r="E49" s="20">
        <f>Model!$W$20*((drdp!B49+drdp!K49)*MSZ!$B49+(drdp!E49+drdp!N49)*MSZ!$C49+(drdp!H49+drdp!Q49)*MSZ!$D49)</f>
        <v>0</v>
      </c>
      <c r="F49" s="20">
        <f>Model!$W$20*((drdp!C49+drdp!L49)*MSZ!$B49+(drdp!F49+drdp!O49)*MSZ!$C49+(drdp!I49+drdp!R49)*MSZ!$D49)</f>
        <v>0</v>
      </c>
      <c r="G49" s="20">
        <f>Model!$W$20*((drdp!D49+drdp!M49)*MSZ!$B49+(drdp!G49+drdp!P49)*MSZ!$C49+(drdp!J49+drdp!S49)*MSZ!$D49)</f>
        <v>0</v>
      </c>
      <c r="H49" s="18">
        <f>Model!$W$20*((drdp!B49)*MSZ!$B49+(drdp!E49)*MSZ!$C49+(drdp!H49)*MSZ!$D49)</f>
        <v>0</v>
      </c>
      <c r="I49" s="18">
        <f>Model!$W$20*((drdp!C49)*MSZ!$B49+(drdp!F49)*MSZ!$C49+(drdp!I49)*MSZ!$D49)</f>
        <v>0</v>
      </c>
      <c r="J49" s="18">
        <f>Model!$W$20*((drdp!D49)*MSZ!$B49+(drdp!G49)*MSZ!$C49+(drdp!J49)*MSZ!$D49)</f>
        <v>0</v>
      </c>
      <c r="K49" s="21">
        <f>SUM(E$3:E48)+H49</f>
        <v>0</v>
      </c>
      <c r="L49" s="21">
        <f>SUM(F$3:F48)+I49</f>
        <v>0</v>
      </c>
      <c r="M49" s="21">
        <f>SUM(G$3:G48)+J49</f>
        <v>0</v>
      </c>
      <c r="N49" s="21"/>
      <c r="O49" s="21"/>
      <c r="P49" s="21"/>
      <c r="Q49" s="19">
        <f t="shared" si="1"/>
        <v>0</v>
      </c>
      <c r="R49" s="19">
        <f t="shared" si="1"/>
        <v>0</v>
      </c>
      <c r="S49" s="19">
        <f t="shared" si="1"/>
        <v>0</v>
      </c>
      <c r="T49" s="19">
        <f t="shared" si="2"/>
        <v>0</v>
      </c>
      <c r="U49" s="19">
        <f t="shared" si="3"/>
        <v>0</v>
      </c>
      <c r="V49" s="19">
        <f t="shared" si="4"/>
        <v>0</v>
      </c>
    </row>
    <row r="50" spans="1:22" x14ac:dyDescent="0.25">
      <c r="A50" s="26">
        <f>Wellpath!E50</f>
        <v>4700</v>
      </c>
      <c r="B50" s="22">
        <v>0</v>
      </c>
      <c r="C50" s="22">
        <v>0</v>
      </c>
      <c r="D50" s="22">
        <f>-(SIN(Wellpath!$L50) * COS(Wellpath!$O50) + TAN(Dip) * COS(Wellpath!$L50)) * SIN(Wellpath!$L50) * SIN(Wellpath!$O50)</f>
        <v>0</v>
      </c>
      <c r="E50" s="20">
        <f>Model!$W$20*((drdp!B50+drdp!K50)*MSZ!$B50+(drdp!E50+drdp!N50)*MSZ!$C50+(drdp!H50+drdp!Q50)*MSZ!$D50)</f>
        <v>0</v>
      </c>
      <c r="F50" s="20">
        <f>Model!$W$20*((drdp!C50+drdp!L50)*MSZ!$B50+(drdp!F50+drdp!O50)*MSZ!$C50+(drdp!I50+drdp!R50)*MSZ!$D50)</f>
        <v>0</v>
      </c>
      <c r="G50" s="20">
        <f>Model!$W$20*((drdp!D50+drdp!M50)*MSZ!$B50+(drdp!G50+drdp!P50)*MSZ!$C50+(drdp!J50+drdp!S50)*MSZ!$D50)</f>
        <v>0</v>
      </c>
      <c r="H50" s="18">
        <f>Model!$W$20*((drdp!B50)*MSZ!$B50+(drdp!E50)*MSZ!$C50+(drdp!H50)*MSZ!$D50)</f>
        <v>0</v>
      </c>
      <c r="I50" s="18">
        <f>Model!$W$20*((drdp!C50)*MSZ!$B50+(drdp!F50)*MSZ!$C50+(drdp!I50)*MSZ!$D50)</f>
        <v>0</v>
      </c>
      <c r="J50" s="18">
        <f>Model!$W$20*((drdp!D50)*MSZ!$B50+(drdp!G50)*MSZ!$C50+(drdp!J50)*MSZ!$D50)</f>
        <v>0</v>
      </c>
      <c r="K50" s="21">
        <f>SUM(E$3:E49)+H50</f>
        <v>0</v>
      </c>
      <c r="L50" s="21">
        <f>SUM(F$3:F49)+I50</f>
        <v>0</v>
      </c>
      <c r="M50" s="21">
        <f>SUM(G$3:G49)+J50</f>
        <v>0</v>
      </c>
      <c r="N50" s="21"/>
      <c r="O50" s="21"/>
      <c r="P50" s="21"/>
      <c r="Q50" s="19">
        <f t="shared" si="1"/>
        <v>0</v>
      </c>
      <c r="R50" s="19">
        <f t="shared" si="1"/>
        <v>0</v>
      </c>
      <c r="S50" s="19">
        <f t="shared" si="1"/>
        <v>0</v>
      </c>
      <c r="T50" s="19">
        <f t="shared" si="2"/>
        <v>0</v>
      </c>
      <c r="U50" s="19">
        <f t="shared" si="3"/>
        <v>0</v>
      </c>
      <c r="V50" s="19">
        <f t="shared" si="4"/>
        <v>0</v>
      </c>
    </row>
    <row r="51" spans="1:22" x14ac:dyDescent="0.25">
      <c r="A51" s="26">
        <f>Wellpath!E51</f>
        <v>4800</v>
      </c>
      <c r="B51" s="22">
        <v>0</v>
      </c>
      <c r="C51" s="22">
        <v>0</v>
      </c>
      <c r="D51" s="22">
        <f>-(SIN(Wellpath!$L51) * COS(Wellpath!$O51) + TAN(Dip) * COS(Wellpath!$L51)) * SIN(Wellpath!$L51) * SIN(Wellpath!$O51)</f>
        <v>0</v>
      </c>
      <c r="E51" s="20">
        <f>Model!$W$20*((drdp!B51+drdp!K51)*MSZ!$B51+(drdp!E51+drdp!N51)*MSZ!$C51+(drdp!H51+drdp!Q51)*MSZ!$D51)</f>
        <v>0</v>
      </c>
      <c r="F51" s="20">
        <f>Model!$W$20*((drdp!C51+drdp!L51)*MSZ!$B51+(drdp!F51+drdp!O51)*MSZ!$C51+(drdp!I51+drdp!R51)*MSZ!$D51)</f>
        <v>0</v>
      </c>
      <c r="G51" s="20">
        <f>Model!$W$20*((drdp!D51+drdp!M51)*MSZ!$B51+(drdp!G51+drdp!P51)*MSZ!$C51+(drdp!J51+drdp!S51)*MSZ!$D51)</f>
        <v>0</v>
      </c>
      <c r="H51" s="18">
        <f>Model!$W$20*((drdp!B51)*MSZ!$B51+(drdp!E51)*MSZ!$C51+(drdp!H51)*MSZ!$D51)</f>
        <v>0</v>
      </c>
      <c r="I51" s="18">
        <f>Model!$W$20*((drdp!C51)*MSZ!$B51+(drdp!F51)*MSZ!$C51+(drdp!I51)*MSZ!$D51)</f>
        <v>0</v>
      </c>
      <c r="J51" s="18">
        <f>Model!$W$20*((drdp!D51)*MSZ!$B51+(drdp!G51)*MSZ!$C51+(drdp!J51)*MSZ!$D51)</f>
        <v>0</v>
      </c>
      <c r="K51" s="21">
        <f>SUM(E$3:E50)+H51</f>
        <v>0</v>
      </c>
      <c r="L51" s="21">
        <f>SUM(F$3:F50)+I51</f>
        <v>0</v>
      </c>
      <c r="M51" s="21">
        <f>SUM(G$3:G50)+J51</f>
        <v>0</v>
      </c>
      <c r="N51" s="21"/>
      <c r="O51" s="21"/>
      <c r="P51" s="21"/>
      <c r="Q51" s="19">
        <f t="shared" si="1"/>
        <v>0</v>
      </c>
      <c r="R51" s="19">
        <f t="shared" si="1"/>
        <v>0</v>
      </c>
      <c r="S51" s="19">
        <f t="shared" si="1"/>
        <v>0</v>
      </c>
      <c r="T51" s="19">
        <f t="shared" si="2"/>
        <v>0</v>
      </c>
      <c r="U51" s="19">
        <f t="shared" si="3"/>
        <v>0</v>
      </c>
      <c r="V51" s="19">
        <f t="shared" si="4"/>
        <v>0</v>
      </c>
    </row>
    <row r="52" spans="1:22" x14ac:dyDescent="0.25">
      <c r="A52" s="26">
        <f>Wellpath!E52</f>
        <v>4900</v>
      </c>
      <c r="B52" s="22">
        <v>0</v>
      </c>
      <c r="C52" s="22">
        <v>0</v>
      </c>
      <c r="D52" s="22">
        <f>-(SIN(Wellpath!$L52) * COS(Wellpath!$O52) + TAN(Dip) * COS(Wellpath!$L52)) * SIN(Wellpath!$L52) * SIN(Wellpath!$O52)</f>
        <v>0</v>
      </c>
      <c r="E52" s="20">
        <f>Model!$W$20*((drdp!B52+drdp!K52)*MSZ!$B52+(drdp!E52+drdp!N52)*MSZ!$C52+(drdp!H52+drdp!Q52)*MSZ!$D52)</f>
        <v>0</v>
      </c>
      <c r="F52" s="20">
        <f>Model!$W$20*((drdp!C52+drdp!L52)*MSZ!$B52+(drdp!F52+drdp!O52)*MSZ!$C52+(drdp!I52+drdp!R52)*MSZ!$D52)</f>
        <v>0</v>
      </c>
      <c r="G52" s="20">
        <f>Model!$W$20*((drdp!D52+drdp!M52)*MSZ!$B52+(drdp!G52+drdp!P52)*MSZ!$C52+(drdp!J52+drdp!S52)*MSZ!$D52)</f>
        <v>0</v>
      </c>
      <c r="H52" s="18">
        <f>Model!$W$20*((drdp!B52)*MSZ!$B52+(drdp!E52)*MSZ!$C52+(drdp!H52)*MSZ!$D52)</f>
        <v>0</v>
      </c>
      <c r="I52" s="18">
        <f>Model!$W$20*((drdp!C52)*MSZ!$B52+(drdp!F52)*MSZ!$C52+(drdp!I52)*MSZ!$D52)</f>
        <v>0</v>
      </c>
      <c r="J52" s="18">
        <f>Model!$W$20*((drdp!D52)*MSZ!$B52+(drdp!G52)*MSZ!$C52+(drdp!J52)*MSZ!$D52)</f>
        <v>0</v>
      </c>
      <c r="K52" s="21">
        <f>SUM(E$3:E51)+H52</f>
        <v>0</v>
      </c>
      <c r="L52" s="21">
        <f>SUM(F$3:F51)+I52</f>
        <v>0</v>
      </c>
      <c r="M52" s="21">
        <f>SUM(G$3:G51)+J52</f>
        <v>0</v>
      </c>
      <c r="N52" s="21"/>
      <c r="O52" s="21"/>
      <c r="P52" s="21"/>
      <c r="Q52" s="19">
        <f t="shared" si="1"/>
        <v>0</v>
      </c>
      <c r="R52" s="19">
        <f t="shared" si="1"/>
        <v>0</v>
      </c>
      <c r="S52" s="19">
        <f t="shared" si="1"/>
        <v>0</v>
      </c>
      <c r="T52" s="19">
        <f t="shared" si="2"/>
        <v>0</v>
      </c>
      <c r="U52" s="19">
        <f t="shared" si="3"/>
        <v>0</v>
      </c>
      <c r="V52" s="19">
        <f t="shared" si="4"/>
        <v>0</v>
      </c>
    </row>
    <row r="53" spans="1:22" x14ac:dyDescent="0.25">
      <c r="A53" s="26">
        <f>Wellpath!E53</f>
        <v>5000</v>
      </c>
      <c r="B53" s="22">
        <v>0</v>
      </c>
      <c r="C53" s="22">
        <v>0</v>
      </c>
      <c r="D53" s="22">
        <f>-(SIN(Wellpath!$L53) * COS(Wellpath!$O53) + TAN(Dip) * COS(Wellpath!$L53)) * SIN(Wellpath!$L53) * SIN(Wellpath!$O53)</f>
        <v>0</v>
      </c>
      <c r="E53" s="20">
        <f>Model!$W$20*((drdp!B53+drdp!K53)*MSZ!$B53+(drdp!E53+drdp!N53)*MSZ!$C53+(drdp!H53+drdp!Q53)*MSZ!$D53)</f>
        <v>0</v>
      </c>
      <c r="F53" s="20">
        <f>Model!$W$20*((drdp!C53+drdp!L53)*MSZ!$B53+(drdp!F53+drdp!O53)*MSZ!$C53+(drdp!I53+drdp!R53)*MSZ!$D53)</f>
        <v>0</v>
      </c>
      <c r="G53" s="20">
        <f>Model!$W$20*((drdp!D53+drdp!M53)*MSZ!$B53+(drdp!G53+drdp!P53)*MSZ!$C53+(drdp!J53+drdp!S53)*MSZ!$D53)</f>
        <v>0</v>
      </c>
      <c r="H53" s="18">
        <f>Model!$W$20*((drdp!B53)*MSZ!$B53+(drdp!E53)*MSZ!$C53+(drdp!H53)*MSZ!$D53)</f>
        <v>0</v>
      </c>
      <c r="I53" s="18">
        <f>Model!$W$20*((drdp!C53)*MSZ!$B53+(drdp!F53)*MSZ!$C53+(drdp!I53)*MSZ!$D53)</f>
        <v>0</v>
      </c>
      <c r="J53" s="18">
        <f>Model!$W$20*((drdp!D53)*MSZ!$B53+(drdp!G53)*MSZ!$C53+(drdp!J53)*MSZ!$D53)</f>
        <v>0</v>
      </c>
      <c r="K53" s="21">
        <f>SUM(E$3:E52)+H53</f>
        <v>0</v>
      </c>
      <c r="L53" s="21">
        <f>SUM(F$3:F52)+I53</f>
        <v>0</v>
      </c>
      <c r="M53" s="21">
        <f>SUM(G$3:G52)+J53</f>
        <v>0</v>
      </c>
      <c r="N53" s="21"/>
      <c r="O53" s="21"/>
      <c r="P53" s="21"/>
      <c r="Q53" s="19">
        <f t="shared" si="1"/>
        <v>0</v>
      </c>
      <c r="R53" s="19">
        <f t="shared" si="1"/>
        <v>0</v>
      </c>
      <c r="S53" s="19">
        <f t="shared" si="1"/>
        <v>0</v>
      </c>
      <c r="T53" s="19">
        <f t="shared" si="2"/>
        <v>0</v>
      </c>
      <c r="U53" s="19">
        <f t="shared" si="3"/>
        <v>0</v>
      </c>
      <c r="V53" s="19">
        <f t="shared" si="4"/>
        <v>0</v>
      </c>
    </row>
    <row r="54" spans="1:22" x14ac:dyDescent="0.25">
      <c r="A54" s="26">
        <f>Wellpath!E54</f>
        <v>5100</v>
      </c>
      <c r="B54" s="22">
        <v>0</v>
      </c>
      <c r="C54" s="22">
        <v>0</v>
      </c>
      <c r="D54" s="22">
        <f>-(SIN(Wellpath!$L54) * COS(Wellpath!$O54) + TAN(Dip) * COS(Wellpath!$L54)) * SIN(Wellpath!$L54) * SIN(Wellpath!$O54)</f>
        <v>-9.6146024418284626E-2</v>
      </c>
      <c r="E54" s="20">
        <f>Model!$W$20*((drdp!B54+drdp!K54)*MSZ!$B54+(drdp!E54+drdp!N54)*MSZ!$C54+(drdp!H54+drdp!Q54)*MSZ!$D54)</f>
        <v>3.2407131652024512E-4</v>
      </c>
      <c r="F54" s="20">
        <f>Model!$W$20*((drdp!C54+drdp!L54)*MSZ!$B54+(drdp!F54+drdp!O54)*MSZ!$C54+(drdp!I54+drdp!R54)*MSZ!$D54)</f>
        <v>-2.425572182274841E-3</v>
      </c>
      <c r="G54" s="20">
        <f>Model!$W$20*((drdp!D54+drdp!M54)*MSZ!$B54+(drdp!G54+drdp!P54)*MSZ!$C54+(drdp!J54+drdp!S54)*MSZ!$D54)</f>
        <v>0</v>
      </c>
      <c r="H54" s="18">
        <f>Model!$W$20*((drdp!B54)*MSZ!$B54+(drdp!E54)*MSZ!$C54+(drdp!H54)*MSZ!$D54)</f>
        <v>1.6203565826012256E-4</v>
      </c>
      <c r="I54" s="18">
        <f>Model!$W$20*((drdp!C54)*MSZ!$B54+(drdp!F54)*MSZ!$C54+(drdp!I54)*MSZ!$D54)</f>
        <v>-1.2127860911374205E-3</v>
      </c>
      <c r="J54" s="18">
        <f>Model!$W$20*((drdp!D54)*MSZ!$B54+(drdp!G54)*MSZ!$C54+(drdp!J54)*MSZ!$D54)</f>
        <v>0</v>
      </c>
      <c r="K54" s="21">
        <f>SUM(E$3:E53)+H54</f>
        <v>1.6203565826012256E-4</v>
      </c>
      <c r="L54" s="21">
        <f>SUM(F$3:F53)+I54</f>
        <v>-1.2127860911374205E-3</v>
      </c>
      <c r="M54" s="21">
        <f>SUM(G$3:G53)+J54</f>
        <v>0</v>
      </c>
      <c r="N54" s="21"/>
      <c r="O54" s="21"/>
      <c r="P54" s="21"/>
      <c r="Q54" s="19">
        <f t="shared" si="1"/>
        <v>2.6255554547791226E-8</v>
      </c>
      <c r="R54" s="19">
        <f t="shared" si="1"/>
        <v>1.4708501028563836E-6</v>
      </c>
      <c r="S54" s="19">
        <f t="shared" si="1"/>
        <v>0</v>
      </c>
      <c r="T54" s="19">
        <f t="shared" si="2"/>
        <v>-1.9651459260617292E-7</v>
      </c>
      <c r="U54" s="19">
        <f t="shared" si="3"/>
        <v>0</v>
      </c>
      <c r="V54" s="19">
        <f t="shared" si="4"/>
        <v>0</v>
      </c>
    </row>
    <row r="55" spans="1:22" x14ac:dyDescent="0.25">
      <c r="A55" s="26">
        <f>Wellpath!E55</f>
        <v>5200</v>
      </c>
      <c r="B55" s="22">
        <v>0</v>
      </c>
      <c r="C55" s="22">
        <v>0</v>
      </c>
      <c r="D55" s="22">
        <f>-(SIN(Wellpath!$L55) * COS(Wellpath!$O55) + TAN(Dip) * COS(Wellpath!$L55)) * SIN(Wellpath!$L55) * SIN(Wellpath!$O55)</f>
        <v>-0.19133209648155311</v>
      </c>
      <c r="E55" s="20">
        <f>Model!$W$20*((drdp!B55+drdp!K55)*MSZ!$B55+(drdp!E55+drdp!N55)*MSZ!$C55+(drdp!H55+drdp!Q55)*MSZ!$D55)</f>
        <v>1.1159394820807259E-3</v>
      </c>
      <c r="F55" s="20">
        <f>Model!$W$20*((drdp!C55+drdp!L55)*MSZ!$B55+(drdp!F55+drdp!O55)*MSZ!$C55+(drdp!I55+drdp!R55)*MSZ!$D55)</f>
        <v>-4.6987722399881261E-3</v>
      </c>
      <c r="G55" s="20">
        <f>Model!$W$20*((drdp!D55+drdp!M55)*MSZ!$B55+(drdp!G55+drdp!P55)*MSZ!$C55+(drdp!J55+drdp!S55)*MSZ!$D55)</f>
        <v>0</v>
      </c>
      <c r="H55" s="18">
        <f>Model!$W$20*((drdp!B55)*MSZ!$B55+(drdp!E55)*MSZ!$C55+(drdp!H55)*MSZ!$D55)</f>
        <v>5.5796974104036293E-4</v>
      </c>
      <c r="I55" s="18">
        <f>Model!$W$20*((drdp!C55)*MSZ!$B55+(drdp!F55)*MSZ!$C55+(drdp!I55)*MSZ!$D55)</f>
        <v>-2.349386119994063E-3</v>
      </c>
      <c r="J55" s="18">
        <f>Model!$W$20*((drdp!D55)*MSZ!$B55+(drdp!G55)*MSZ!$C55+(drdp!J55)*MSZ!$D55)</f>
        <v>0</v>
      </c>
      <c r="K55" s="21">
        <f>SUM(E$3:E54)+H55</f>
        <v>8.8204105756060805E-4</v>
      </c>
      <c r="L55" s="21">
        <f>SUM(F$3:F54)+I55</f>
        <v>-4.7749583022689036E-3</v>
      </c>
      <c r="M55" s="21">
        <f>SUM(G$3:G54)+J55</f>
        <v>0</v>
      </c>
      <c r="N55" s="21"/>
      <c r="O55" s="21"/>
      <c r="P55" s="21"/>
      <c r="Q55" s="19">
        <f t="shared" si="1"/>
        <v>7.779964272226359E-7</v>
      </c>
      <c r="R55" s="19">
        <f t="shared" si="1"/>
        <v>2.2800226788406731E-5</v>
      </c>
      <c r="S55" s="19">
        <f t="shared" si="1"/>
        <v>0</v>
      </c>
      <c r="T55" s="19">
        <f t="shared" si="2"/>
        <v>-4.2117092707410689E-6</v>
      </c>
      <c r="U55" s="19">
        <f t="shared" si="3"/>
        <v>0</v>
      </c>
      <c r="V55" s="19">
        <f t="shared" si="4"/>
        <v>0</v>
      </c>
    </row>
    <row r="56" spans="1:22" x14ac:dyDescent="0.25">
      <c r="A56" s="26">
        <f>Wellpath!E56</f>
        <v>5300</v>
      </c>
      <c r="B56" s="22">
        <v>0</v>
      </c>
      <c r="C56" s="22">
        <v>0</v>
      </c>
      <c r="D56" s="22">
        <f>-(SIN(Wellpath!$L56) * COS(Wellpath!$O56) + TAN(Dip) * COS(Wellpath!$L56)) * SIN(Wellpath!$L56) * SIN(Wellpath!$O56)</f>
        <v>-0.2842943409696656</v>
      </c>
      <c r="E56" s="20">
        <f>Model!$W$20*((drdp!B56+drdp!K56)*MSZ!$B56+(drdp!E56+drdp!N56)*MSZ!$C56+(drdp!H56+drdp!Q56)*MSZ!$D56)</f>
        <v>2.3524827021351238E-3</v>
      </c>
      <c r="F56" s="20">
        <f>Model!$W$20*((drdp!C56+drdp!L56)*MSZ!$B56+(drdp!F56+drdp!O56)*MSZ!$C56+(drdp!I56+drdp!R56)*MSZ!$D56)</f>
        <v>-6.7706259586145442E-3</v>
      </c>
      <c r="G56" s="20">
        <f>Model!$W$20*((drdp!D56+drdp!M56)*MSZ!$B56+(drdp!G56+drdp!P56)*MSZ!$C56+(drdp!J56+drdp!S56)*MSZ!$D56)</f>
        <v>0</v>
      </c>
      <c r="H56" s="18">
        <f>Model!$W$20*((drdp!B56)*MSZ!$B56+(drdp!E56)*MSZ!$C56+(drdp!H56)*MSZ!$D56)</f>
        <v>1.1762413510675619E-3</v>
      </c>
      <c r="I56" s="18">
        <f>Model!$W$20*((drdp!C56)*MSZ!$B56+(drdp!F56)*MSZ!$C56+(drdp!I56)*MSZ!$D56)</f>
        <v>-3.3853129793072721E-3</v>
      </c>
      <c r="J56" s="18">
        <f>Model!$W$20*((drdp!D56)*MSZ!$B56+(drdp!G56)*MSZ!$C56+(drdp!J56)*MSZ!$D56)</f>
        <v>0</v>
      </c>
      <c r="K56" s="21">
        <f>SUM(E$3:E55)+H56</f>
        <v>2.6162521496685331E-3</v>
      </c>
      <c r="L56" s="21">
        <f>SUM(F$3:F55)+I56</f>
        <v>-1.0509657401570239E-2</v>
      </c>
      <c r="M56" s="21">
        <f>SUM(G$3:G55)+J56</f>
        <v>0</v>
      </c>
      <c r="N56" s="21"/>
      <c r="O56" s="21"/>
      <c r="P56" s="21"/>
      <c r="Q56" s="19">
        <f t="shared" si="1"/>
        <v>6.8447753106452203E-6</v>
      </c>
      <c r="R56" s="19">
        <f t="shared" si="1"/>
        <v>1.1045289869838011E-4</v>
      </c>
      <c r="S56" s="19">
        <f t="shared" si="1"/>
        <v>0</v>
      </c>
      <c r="T56" s="19">
        <f t="shared" si="2"/>
        <v>-2.7495913769137949E-5</v>
      </c>
      <c r="U56" s="19">
        <f t="shared" si="3"/>
        <v>0</v>
      </c>
      <c r="V56" s="19">
        <f t="shared" si="4"/>
        <v>0</v>
      </c>
    </row>
    <row r="57" spans="1:22" x14ac:dyDescent="0.25">
      <c r="A57" s="26">
        <f>Wellpath!E57</f>
        <v>5400</v>
      </c>
      <c r="B57" s="22">
        <v>0</v>
      </c>
      <c r="C57" s="22">
        <v>0</v>
      </c>
      <c r="D57" s="22">
        <f>-(SIN(Wellpath!$L57) * COS(Wellpath!$O57) + TAN(Dip) * COS(Wellpath!$L57)) * SIN(Wellpath!$L57) * SIN(Wellpath!$O57)</f>
        <v>-0.3742558268750264</v>
      </c>
      <c r="E57" s="20">
        <f>Model!$W$20*((drdp!B57+drdp!K57)*MSZ!$B57+(drdp!E57+drdp!N57)*MSZ!$C57+(drdp!H57+drdp!Q57)*MSZ!$D57)</f>
        <v>4.0036928373958754E-3</v>
      </c>
      <c r="F57" s="20">
        <f>Model!$W$20*((drdp!C57+drdp!L57)*MSZ!$B57+(drdp!F57+drdp!O57)*MSZ!$C57+(drdp!I57+drdp!R57)*MSZ!$D57)</f>
        <v>-8.613405648906388E-3</v>
      </c>
      <c r="G57" s="20">
        <f>Model!$W$20*((drdp!D57+drdp!M57)*MSZ!$B57+(drdp!G57+drdp!P57)*MSZ!$C57+(drdp!J57+drdp!S57)*MSZ!$D57)</f>
        <v>0</v>
      </c>
      <c r="H57" s="18">
        <f>Model!$W$20*((drdp!B57)*MSZ!$B57+(drdp!E57)*MSZ!$C57+(drdp!H57)*MSZ!$D57)</f>
        <v>2.0018464186979377E-3</v>
      </c>
      <c r="I57" s="18">
        <f>Model!$W$20*((drdp!C57)*MSZ!$B57+(drdp!F57)*MSZ!$C57+(drdp!I57)*MSZ!$D57)</f>
        <v>-4.306702824453194E-3</v>
      </c>
      <c r="J57" s="18">
        <f>Model!$W$20*((drdp!D57)*MSZ!$B57+(drdp!G57)*MSZ!$C57+(drdp!J57)*MSZ!$D57)</f>
        <v>0</v>
      </c>
      <c r="K57" s="21">
        <f>SUM(E$3:E56)+H57</f>
        <v>5.7943399194340332E-3</v>
      </c>
      <c r="L57" s="21">
        <f>SUM(F$3:F56)+I57</f>
        <v>-1.8201673205330705E-2</v>
      </c>
      <c r="M57" s="21">
        <f>SUM(G$3:G56)+J57</f>
        <v>0</v>
      </c>
      <c r="N57" s="21"/>
      <c r="O57" s="21"/>
      <c r="P57" s="21"/>
      <c r="Q57" s="19">
        <f t="shared" si="1"/>
        <v>3.3574375101946798E-5</v>
      </c>
      <c r="R57" s="19">
        <f t="shared" si="1"/>
        <v>3.3130090747365376E-4</v>
      </c>
      <c r="S57" s="19">
        <f t="shared" si="1"/>
        <v>0</v>
      </c>
      <c r="T57" s="19">
        <f t="shared" si="2"/>
        <v>-1.0546668165414052E-4</v>
      </c>
      <c r="U57" s="19">
        <f t="shared" si="3"/>
        <v>0</v>
      </c>
      <c r="V57" s="19">
        <f t="shared" si="4"/>
        <v>0</v>
      </c>
    </row>
    <row r="58" spans="1:22" x14ac:dyDescent="0.25">
      <c r="A58" s="26">
        <f>Wellpath!E58</f>
        <v>5500</v>
      </c>
      <c r="B58" s="22">
        <v>0</v>
      </c>
      <c r="C58" s="22">
        <v>0</v>
      </c>
      <c r="D58" s="22">
        <f>-(SIN(Wellpath!$L58) * COS(Wellpath!$O58) + TAN(Dip) * COS(Wellpath!$L58)) * SIN(Wellpath!$L58) * SIN(Wellpath!$O58)</f>
        <v>-0.46002082463965194</v>
      </c>
      <c r="E58" s="20">
        <f>Model!$W$20*((drdp!B58+drdp!K58)*MSZ!$B58+(drdp!E58+drdp!N58)*MSZ!$C58+(drdp!H58+drdp!Q58)*MSZ!$D58)</f>
        <v>3.7794103878679964E-3</v>
      </c>
      <c r="F58" s="20">
        <f>Model!$W$20*((drdp!C58+drdp!L58)*MSZ!$B58+(drdp!F58+drdp!O58)*MSZ!$C58+(drdp!I58+drdp!R58)*MSZ!$D58)</f>
        <v>-6.3957282251033707E-3</v>
      </c>
      <c r="G58" s="20">
        <f>Model!$W$20*((drdp!D58+drdp!M58)*MSZ!$B58+(drdp!G58+drdp!P58)*MSZ!$C58+(drdp!J58+drdp!S58)*MSZ!$D58)</f>
        <v>0</v>
      </c>
      <c r="H58" s="18">
        <f>Model!$W$20*((drdp!B58)*MSZ!$B58+(drdp!E58)*MSZ!$C58+(drdp!H58)*MSZ!$D58)</f>
        <v>3.0105228515755929E-3</v>
      </c>
      <c r="I58" s="18">
        <f>Model!$W$20*((drdp!C58)*MSZ!$B58+(drdp!F58)*MSZ!$C58+(drdp!I58)*MSZ!$D58)</f>
        <v>-5.09457402031494E-3</v>
      </c>
      <c r="J58" s="18">
        <f>Model!$W$20*((drdp!D58)*MSZ!$B58+(drdp!G58)*MSZ!$C58+(drdp!J58)*MSZ!$D58)</f>
        <v>0</v>
      </c>
      <c r="K58" s="21">
        <f>SUM(E$3:E57)+H58</f>
        <v>1.0806709189707563E-2</v>
      </c>
      <c r="L58" s="21">
        <f>SUM(F$3:F57)+I58</f>
        <v>-2.7602950050098843E-2</v>
      </c>
      <c r="M58" s="21">
        <f>SUM(G$3:G57)+J58</f>
        <v>0</v>
      </c>
      <c r="N58" s="21"/>
      <c r="O58" s="21"/>
      <c r="P58" s="21"/>
      <c r="Q58" s="19">
        <f t="shared" si="1"/>
        <v>1.167849635109099E-4</v>
      </c>
      <c r="R58" s="19">
        <f t="shared" si="1"/>
        <v>7.6192285146825176E-4</v>
      </c>
      <c r="S58" s="19">
        <f t="shared" si="1"/>
        <v>0</v>
      </c>
      <c r="T58" s="19">
        <f t="shared" si="2"/>
        <v>-2.9829705396944203E-4</v>
      </c>
      <c r="U58" s="19">
        <f t="shared" si="3"/>
        <v>0</v>
      </c>
      <c r="V58" s="19">
        <f t="shared" si="4"/>
        <v>0</v>
      </c>
    </row>
    <row r="59" spans="1:22" x14ac:dyDescent="0.25">
      <c r="A59" s="26">
        <f>Wellpath!E59</f>
        <v>5525.54</v>
      </c>
      <c r="B59" s="22">
        <v>0</v>
      </c>
      <c r="C59" s="22">
        <v>0</v>
      </c>
      <c r="D59" s="22">
        <f>-(SIN(Wellpath!$L59) * COS(Wellpath!$O59) + TAN(Dip) * COS(Wellpath!$L59)) * SIN(Wellpath!$L59) * SIN(Wellpath!$O59)</f>
        <v>-0.48118900029201445</v>
      </c>
      <c r="E59" s="20">
        <f>Model!$W$20*((drdp!B59+drdp!K59)*MSZ!$B59+(drdp!E59+drdp!N59)*MSZ!$C59+(drdp!H59+drdp!Q59)*MSZ!$D59)</f>
        <v>3.2948834452116234E-3</v>
      </c>
      <c r="F59" s="20">
        <f>Model!$W$20*((drdp!C59+drdp!L59)*MSZ!$B59+(drdp!F59+drdp!O59)*MSZ!$C59+(drdp!I59+drdp!R59)*MSZ!$D59)</f>
        <v>-5.2729157465378962E-3</v>
      </c>
      <c r="G59" s="20">
        <f>Model!$W$20*((drdp!D59+drdp!M59)*MSZ!$B59+(drdp!G59+drdp!P59)*MSZ!$C59+(drdp!J59+drdp!S59)*MSZ!$D59)</f>
        <v>0</v>
      </c>
      <c r="H59" s="18">
        <f>Model!$W$20*((drdp!B59)*MSZ!$B59+(drdp!E59)*MSZ!$C59+(drdp!H59)*MSZ!$D59)</f>
        <v>8.4151323190704544E-4</v>
      </c>
      <c r="I59" s="18">
        <f>Model!$W$20*((drdp!C59)*MSZ!$B59+(drdp!F59)*MSZ!$C59+(drdp!I59)*MSZ!$D59)</f>
        <v>-1.3467026816657739E-3</v>
      </c>
      <c r="J59" s="18">
        <f>Model!$W$20*((drdp!D59)*MSZ!$B59+(drdp!G59)*MSZ!$C59+(drdp!J59)*MSZ!$D59)</f>
        <v>0</v>
      </c>
      <c r="K59" s="21">
        <f>SUM(E$3:E58)+H59</f>
        <v>1.2417109957907013E-2</v>
      </c>
      <c r="L59" s="21">
        <f>SUM(F$3:F58)+I59</f>
        <v>-3.0250806936553045E-2</v>
      </c>
      <c r="M59" s="21">
        <f>SUM(G$3:G58)+J59</f>
        <v>0</v>
      </c>
      <c r="N59" s="21"/>
      <c r="O59" s="21"/>
      <c r="P59" s="21"/>
      <c r="Q59" s="19">
        <f t="shared" si="1"/>
        <v>1.541846197067535E-4</v>
      </c>
      <c r="R59" s="19">
        <f t="shared" si="1"/>
        <v>9.1511132031260579E-4</v>
      </c>
      <c r="S59" s="19">
        <f t="shared" si="1"/>
        <v>0</v>
      </c>
      <c r="T59" s="19">
        <f t="shared" si="2"/>
        <v>-3.7562759604659534E-4</v>
      </c>
      <c r="U59" s="19">
        <f t="shared" si="3"/>
        <v>0</v>
      </c>
      <c r="V59" s="19">
        <f t="shared" si="4"/>
        <v>0</v>
      </c>
    </row>
    <row r="60" spans="1:22" x14ac:dyDescent="0.25">
      <c r="A60" s="26">
        <f>Wellpath!E60</f>
        <v>5600</v>
      </c>
      <c r="B60" s="22">
        <v>0</v>
      </c>
      <c r="C60" s="22">
        <v>0</v>
      </c>
      <c r="D60" s="22">
        <f>-(SIN(Wellpath!$L60) * COS(Wellpath!$O60) + TAN(Dip) * COS(Wellpath!$L60)) * SIN(Wellpath!$L60) * SIN(Wellpath!$O60)</f>
        <v>-0.52817769470073861</v>
      </c>
      <c r="E60" s="20">
        <f>Model!$W$20*((drdp!B60+drdp!K60)*MSZ!$B60+(drdp!E60+drdp!N60)*MSZ!$C60+(drdp!H60+drdp!Q60)*MSZ!$D60)</f>
        <v>6.9408663148769634E-3</v>
      </c>
      <c r="F60" s="20">
        <f>Model!$W$20*((drdp!C60+drdp!L60)*MSZ!$B60+(drdp!F60+drdp!O60)*MSZ!$C60+(drdp!I60+drdp!R60)*MSZ!$D60)</f>
        <v>-9.4973961733936831E-3</v>
      </c>
      <c r="G60" s="20">
        <f>Model!$W$20*((drdp!D60+drdp!M60)*MSZ!$B60+(drdp!G60+drdp!P60)*MSZ!$C60+(drdp!J60+drdp!S60)*MSZ!$D60)</f>
        <v>0</v>
      </c>
      <c r="H60" s="18">
        <f>Model!$W$20*((drdp!B60)*MSZ!$B60+(drdp!E60)*MSZ!$C60+(drdp!H60)*MSZ!$D60)</f>
        <v>2.9623805216424347E-3</v>
      </c>
      <c r="I60" s="18">
        <f>Model!$W$20*((drdp!C60)*MSZ!$B60+(drdp!F60)*MSZ!$C60+(drdp!I60)*MSZ!$D60)</f>
        <v>-4.0535143819264829E-3</v>
      </c>
      <c r="J60" s="18">
        <f>Model!$W$20*((drdp!D60)*MSZ!$B60+(drdp!G60)*MSZ!$C60+(drdp!J60)*MSZ!$D60)</f>
        <v>0</v>
      </c>
      <c r="K60" s="21">
        <f>SUM(E$3:E59)+H60</f>
        <v>1.7832860692854023E-2</v>
      </c>
      <c r="L60" s="21">
        <f>SUM(F$3:F59)+I60</f>
        <v>-3.8230534383351653E-2</v>
      </c>
      <c r="M60" s="21">
        <f>SUM(G$3:G59)+J60</f>
        <v>0</v>
      </c>
      <c r="N60" s="21"/>
      <c r="O60" s="21"/>
      <c r="P60" s="21"/>
      <c r="Q60" s="19">
        <f t="shared" si="1"/>
        <v>3.1801092049073808E-4</v>
      </c>
      <c r="R60" s="19">
        <f t="shared" si="1"/>
        <v>1.4615737592366328E-3</v>
      </c>
      <c r="S60" s="19">
        <f t="shared" si="1"/>
        <v>0</v>
      </c>
      <c r="T60" s="19">
        <f t="shared" si="2"/>
        <v>-6.8175979387167585E-4</v>
      </c>
      <c r="U60" s="19">
        <f t="shared" si="3"/>
        <v>0</v>
      </c>
      <c r="V60" s="19">
        <f t="shared" si="4"/>
        <v>0</v>
      </c>
    </row>
    <row r="61" spans="1:22" x14ac:dyDescent="0.25">
      <c r="A61" s="26">
        <f>Wellpath!E61</f>
        <v>5700</v>
      </c>
      <c r="B61" s="22">
        <v>0</v>
      </c>
      <c r="C61" s="22">
        <v>0</v>
      </c>
      <c r="D61" s="22">
        <f>-(SIN(Wellpath!$L61) * COS(Wellpath!$O61) + TAN(Dip) * COS(Wellpath!$L61)) * SIN(Wellpath!$L61) * SIN(Wellpath!$O61)</f>
        <v>-0.5870259971840085</v>
      </c>
      <c r="E61" s="20">
        <f>Model!$W$20*((drdp!B61+drdp!K61)*MSZ!$B61+(drdp!E61+drdp!N61)*MSZ!$C61+(drdp!H61+drdp!Q61)*MSZ!$D61)</f>
        <v>9.9058893270138615E-3</v>
      </c>
      <c r="F61" s="20">
        <f>Model!$W$20*((drdp!C61+drdp!L61)*MSZ!$B61+(drdp!F61+drdp!O61)*MSZ!$C61+(drdp!I61+drdp!R61)*MSZ!$D61)</f>
        <v>-1.1048050013908654E-2</v>
      </c>
      <c r="G61" s="20">
        <f>Model!$W$20*((drdp!D61+drdp!M61)*MSZ!$B61+(drdp!G61+drdp!P61)*MSZ!$C61+(drdp!J61+drdp!S61)*MSZ!$D61)</f>
        <v>0</v>
      </c>
      <c r="H61" s="18">
        <f>Model!$W$20*((drdp!B61)*MSZ!$B61+(drdp!E61)*MSZ!$C61+(drdp!H61)*MSZ!$D61)</f>
        <v>4.9529446635069307E-3</v>
      </c>
      <c r="I61" s="18">
        <f>Model!$W$20*((drdp!C61)*MSZ!$B61+(drdp!F61)*MSZ!$C61+(drdp!I61)*MSZ!$D61)</f>
        <v>-5.524025006954327E-3</v>
      </c>
      <c r="J61" s="18">
        <f>Model!$W$20*((drdp!D61)*MSZ!$B61+(drdp!G61)*MSZ!$C61+(drdp!J61)*MSZ!$D61)</f>
        <v>0</v>
      </c>
      <c r="K61" s="21">
        <f>SUM(E$3:E60)+H61</f>
        <v>2.6764291149595484E-2</v>
      </c>
      <c r="L61" s="21">
        <f>SUM(F$3:F60)+I61</f>
        <v>-4.9198441181773175E-2</v>
      </c>
      <c r="M61" s="21">
        <f>SUM(G$3:G60)+J61</f>
        <v>0</v>
      </c>
      <c r="N61" s="21"/>
      <c r="O61" s="21"/>
      <c r="P61" s="21"/>
      <c r="Q61" s="19">
        <f t="shared" si="1"/>
        <v>7.1632728074031522E-4</v>
      </c>
      <c r="R61" s="19">
        <f t="shared" si="1"/>
        <v>2.4204866147163949E-3</v>
      </c>
      <c r="S61" s="19">
        <f t="shared" si="1"/>
        <v>0</v>
      </c>
      <c r="T61" s="19">
        <f t="shared" si="2"/>
        <v>-1.3167614038952257E-3</v>
      </c>
      <c r="U61" s="19">
        <f t="shared" si="3"/>
        <v>0</v>
      </c>
      <c r="V61" s="19">
        <f t="shared" si="4"/>
        <v>0</v>
      </c>
    </row>
    <row r="62" spans="1:22" x14ac:dyDescent="0.25">
      <c r="A62" s="26">
        <f>Wellpath!E62</f>
        <v>5800</v>
      </c>
      <c r="B62" s="22">
        <v>0</v>
      </c>
      <c r="C62" s="22">
        <v>0</v>
      </c>
      <c r="D62" s="22">
        <f>-(SIN(Wellpath!$L62) * COS(Wellpath!$O62) + TAN(Dip) * COS(Wellpath!$L62)) * SIN(Wellpath!$L62) * SIN(Wellpath!$O62)</f>
        <v>-0.64011025293592017</v>
      </c>
      <c r="E62" s="20">
        <f>Model!$W$20*((drdp!B62+drdp!K62)*MSZ!$B62+(drdp!E62+drdp!N62)*MSZ!$C62+(drdp!H62+drdp!Q62)*MSZ!$D62)</f>
        <v>1.192934104142954E-2</v>
      </c>
      <c r="F62" s="20">
        <f>Model!$W$20*((drdp!C62+drdp!L62)*MSZ!$B62+(drdp!F62+drdp!O62)*MSZ!$C62+(drdp!I62+drdp!R62)*MSZ!$D62)</f>
        <v>-1.0862479478994958E-2</v>
      </c>
      <c r="G62" s="20">
        <f>Model!$W$20*((drdp!D62+drdp!M62)*MSZ!$B62+(drdp!G62+drdp!P62)*MSZ!$C62+(drdp!J62+drdp!S62)*MSZ!$D62)</f>
        <v>0</v>
      </c>
      <c r="H62" s="18">
        <f>Model!$W$20*((drdp!B62)*MSZ!$B62+(drdp!E62)*MSZ!$C62+(drdp!H62)*MSZ!$D62)</f>
        <v>5.96467052071477E-3</v>
      </c>
      <c r="I62" s="18">
        <f>Model!$W$20*((drdp!C62)*MSZ!$B62+(drdp!F62)*MSZ!$C62+(drdp!I62)*MSZ!$D62)</f>
        <v>-5.4312397394974789E-3</v>
      </c>
      <c r="J62" s="18">
        <f>Model!$W$20*((drdp!D62)*MSZ!$B62+(drdp!G62)*MSZ!$C62+(drdp!J62)*MSZ!$D62)</f>
        <v>0</v>
      </c>
      <c r="K62" s="21">
        <f>SUM(E$3:E61)+H62</f>
        <v>3.7681906333817183E-2</v>
      </c>
      <c r="L62" s="21">
        <f>SUM(F$3:F61)+I62</f>
        <v>-6.0153705928224985E-2</v>
      </c>
      <c r="M62" s="21">
        <f>SUM(G$3:G61)+J62</f>
        <v>0</v>
      </c>
      <c r="N62" s="21"/>
      <c r="O62" s="21"/>
      <c r="P62" s="21"/>
      <c r="Q62" s="19">
        <f t="shared" si="1"/>
        <v>1.4199260649505716E-3</v>
      </c>
      <c r="R62" s="19">
        <f t="shared" si="1"/>
        <v>3.6184683368993696E-3</v>
      </c>
      <c r="S62" s="19">
        <f t="shared" si="1"/>
        <v>0</v>
      </c>
      <c r="T62" s="19">
        <f t="shared" si="2"/>
        <v>-2.2667063124193572E-3</v>
      </c>
      <c r="U62" s="19">
        <f t="shared" si="3"/>
        <v>0</v>
      </c>
      <c r="V62" s="19">
        <f t="shared" si="4"/>
        <v>0</v>
      </c>
    </row>
    <row r="63" spans="1:22" x14ac:dyDescent="0.25">
      <c r="A63" s="26">
        <f>Wellpath!E63</f>
        <v>5900</v>
      </c>
      <c r="B63" s="22">
        <v>0</v>
      </c>
      <c r="C63" s="22">
        <v>0</v>
      </c>
      <c r="D63" s="22">
        <f>-(SIN(Wellpath!$L63) * COS(Wellpath!$O63) + TAN(Dip) * COS(Wellpath!$L63)) * SIN(Wellpath!$L63) * SIN(Wellpath!$O63)</f>
        <v>-0.6868379269205187</v>
      </c>
      <c r="E63" s="20">
        <f>Model!$W$20*((drdp!B63+drdp!K63)*MSZ!$B63+(drdp!E63+drdp!N63)*MSZ!$C63+(drdp!H63+drdp!Q63)*MSZ!$D63)</f>
        <v>1.3973188489748472E-2</v>
      </c>
      <c r="F63" s="20">
        <f>Model!$W$20*((drdp!C63+drdp!L63)*MSZ!$B63+(drdp!F63+drdp!O63)*MSZ!$C63+(drdp!I63+drdp!R63)*MSZ!$D63)</f>
        <v>-1.0354719852417345E-2</v>
      </c>
      <c r="G63" s="20">
        <f>Model!$W$20*((drdp!D63+drdp!M63)*MSZ!$B63+(drdp!G63+drdp!P63)*MSZ!$C63+(drdp!J63+drdp!S63)*MSZ!$D63)</f>
        <v>0</v>
      </c>
      <c r="H63" s="18">
        <f>Model!$W$20*((drdp!B63)*MSZ!$B63+(drdp!E63)*MSZ!$C63+(drdp!H63)*MSZ!$D63)</f>
        <v>6.986594244874236E-3</v>
      </c>
      <c r="I63" s="18">
        <f>Model!$W$20*((drdp!C63)*MSZ!$B63+(drdp!F63)*MSZ!$C63+(drdp!I63)*MSZ!$D63)</f>
        <v>-5.1773599262086726E-3</v>
      </c>
      <c r="J63" s="18">
        <f>Model!$W$20*((drdp!D63)*MSZ!$B63+(drdp!G63)*MSZ!$C63+(drdp!J63)*MSZ!$D63)</f>
        <v>0</v>
      </c>
      <c r="K63" s="21">
        <f>SUM(E$3:E62)+H63</f>
        <v>5.0633171099406189E-2</v>
      </c>
      <c r="L63" s="21">
        <f>SUM(F$3:F62)+I63</f>
        <v>-7.0762305593931138E-2</v>
      </c>
      <c r="M63" s="21">
        <f>SUM(G$3:G62)+J63</f>
        <v>0</v>
      </c>
      <c r="N63" s="21"/>
      <c r="O63" s="21"/>
      <c r="P63" s="21"/>
      <c r="Q63" s="19">
        <f t="shared" si="1"/>
        <v>2.563718015581742E-3</v>
      </c>
      <c r="R63" s="19">
        <f t="shared" si="1"/>
        <v>5.0073038929688979E-3</v>
      </c>
      <c r="S63" s="19">
        <f t="shared" si="1"/>
        <v>0</v>
      </c>
      <c r="T63" s="19">
        <f t="shared" si="2"/>
        <v>-3.5829199265259831E-3</v>
      </c>
      <c r="U63" s="19">
        <f t="shared" si="3"/>
        <v>0</v>
      </c>
      <c r="V63" s="19">
        <f t="shared" si="4"/>
        <v>0</v>
      </c>
    </row>
    <row r="64" spans="1:22" x14ac:dyDescent="0.25">
      <c r="A64" s="26">
        <f>Wellpath!E64</f>
        <v>6000</v>
      </c>
      <c r="B64" s="22">
        <v>0</v>
      </c>
      <c r="C64" s="22">
        <v>0</v>
      </c>
      <c r="D64" s="22">
        <f>-(SIN(Wellpath!$L64) * COS(Wellpath!$O64) + TAN(Dip) * COS(Wellpath!$L64)) * SIN(Wellpath!$L64) * SIN(Wellpath!$O64)</f>
        <v>-0.72671654486297199</v>
      </c>
      <c r="E64" s="20">
        <f>Model!$W$20*((drdp!B64+drdp!K64)*MSZ!$B64+(drdp!E64+drdp!N64)*MSZ!$C64+(drdp!H64+drdp!Q64)*MSZ!$D64)</f>
        <v>1.2073974392158415E-2</v>
      </c>
      <c r="F64" s="20">
        <f>Model!$W$20*((drdp!C64+drdp!L64)*MSZ!$B64+(drdp!F64+drdp!O64)*MSZ!$C64+(drdp!I64+drdp!R64)*MSZ!$D64)</f>
        <v>-7.2118214865968299E-3</v>
      </c>
      <c r="G64" s="20">
        <f>Model!$W$20*((drdp!D64+drdp!M64)*MSZ!$B64+(drdp!G64+drdp!P64)*MSZ!$C64+(drdp!J64+drdp!S64)*MSZ!$D64)</f>
        <v>0</v>
      </c>
      <c r="H64" s="18">
        <f>Model!$W$20*((drdp!B64)*MSZ!$B64+(drdp!E64)*MSZ!$C64+(drdp!H64)*MSZ!$D64)</f>
        <v>7.9917754779973722E-3</v>
      </c>
      <c r="I64" s="18">
        <f>Model!$W$20*((drdp!C64)*MSZ!$B64+(drdp!F64)*MSZ!$C64+(drdp!I64)*MSZ!$D64)</f>
        <v>-4.7735117067757744E-3</v>
      </c>
      <c r="J64" s="18">
        <f>Model!$W$20*((drdp!D64)*MSZ!$B64+(drdp!G64)*MSZ!$C64+(drdp!J64)*MSZ!$D64)</f>
        <v>0</v>
      </c>
      <c r="K64" s="21">
        <f>SUM(E$3:E63)+H64</f>
        <v>6.5611540822277797E-2</v>
      </c>
      <c r="L64" s="21">
        <f>SUM(F$3:F63)+I64</f>
        <v>-8.0713177226915581E-2</v>
      </c>
      <c r="M64" s="21">
        <f>SUM(G$3:G63)+J64</f>
        <v>0</v>
      </c>
      <c r="N64" s="21"/>
      <c r="O64" s="21"/>
      <c r="P64" s="21"/>
      <c r="Q64" s="19">
        <f t="shared" si="1"/>
        <v>4.304874289073426E-3</v>
      </c>
      <c r="R64" s="19">
        <f t="shared" si="1"/>
        <v>6.5146169780634835E-3</v>
      </c>
      <c r="S64" s="19">
        <f t="shared" si="1"/>
        <v>0</v>
      </c>
      <c r="T64" s="19">
        <f t="shared" si="2"/>
        <v>-5.2957159225195142E-3</v>
      </c>
      <c r="U64" s="19">
        <f t="shared" si="3"/>
        <v>0</v>
      </c>
      <c r="V64" s="19">
        <f t="shared" si="4"/>
        <v>0</v>
      </c>
    </row>
    <row r="65" spans="1:22" x14ac:dyDescent="0.25">
      <c r="A65" s="26">
        <f>Wellpath!E65</f>
        <v>6051.08</v>
      </c>
      <c r="B65" s="22">
        <v>0</v>
      </c>
      <c r="C65" s="22">
        <v>0</v>
      </c>
      <c r="D65" s="22">
        <f>-(SIN(Wellpath!$L65) * COS(Wellpath!$O65) + TAN(Dip) * COS(Wellpath!$L65)) * SIN(Wellpath!$L65) * SIN(Wellpath!$O65)</f>
        <v>-0.74442919018969356</v>
      </c>
      <c r="E65" s="20">
        <f>Model!$W$20*((drdp!B65+drdp!K65)*MSZ!$B65+(drdp!E65+drdp!N65)*MSZ!$C65+(drdp!H65+drdp!Q65)*MSZ!$D65)</f>
        <v>8.4932318256876575E-3</v>
      </c>
      <c r="F65" s="20">
        <f>Model!$W$20*((drdp!C65+drdp!L65)*MSZ!$B65+(drdp!F65+drdp!O65)*MSZ!$C65+(drdp!I65+drdp!R65)*MSZ!$D65)</f>
        <v>-4.5159314670055678E-3</v>
      </c>
      <c r="G65" s="20">
        <f>Model!$W$20*((drdp!D65+drdp!M65)*MSZ!$B65+(drdp!G65+drdp!P65)*MSZ!$C65+(drdp!J65+drdp!S65)*MSZ!$D65)</f>
        <v>0</v>
      </c>
      <c r="H65" s="18">
        <f>Model!$W$20*((drdp!B65)*MSZ!$B65+(drdp!E65)*MSZ!$C65+(drdp!H65)*MSZ!$D65)</f>
        <v>4.3383428165612381E-3</v>
      </c>
      <c r="I65" s="18">
        <f>Model!$W$20*((drdp!C65)*MSZ!$B65+(drdp!F65)*MSZ!$C65+(drdp!I65)*MSZ!$D65)</f>
        <v>-2.306737793346436E-3</v>
      </c>
      <c r="J65" s="18">
        <f>Model!$W$20*((drdp!D65)*MSZ!$B65+(drdp!G65)*MSZ!$C65+(drdp!J65)*MSZ!$D65)</f>
        <v>0</v>
      </c>
      <c r="K65" s="21">
        <f>SUM(E$3:E64)+H65</f>
        <v>7.4032082553000089E-2</v>
      </c>
      <c r="L65" s="21">
        <f>SUM(F$3:F64)+I65</f>
        <v>-8.5458224800083069E-2</v>
      </c>
      <c r="M65" s="21">
        <f>SUM(G$3:G64)+J65</f>
        <v>0</v>
      </c>
      <c r="N65" s="21"/>
      <c r="O65" s="21"/>
      <c r="P65" s="21"/>
      <c r="Q65" s="19">
        <f t="shared" si="1"/>
        <v>5.4807492471342202E-3</v>
      </c>
      <c r="R65" s="19">
        <f t="shared" si="1"/>
        <v>7.3031081859815331E-3</v>
      </c>
      <c r="S65" s="19">
        <f t="shared" si="1"/>
        <v>0</v>
      </c>
      <c r="T65" s="19">
        <f t="shared" si="2"/>
        <v>-6.3266503532325895E-3</v>
      </c>
      <c r="U65" s="19">
        <f t="shared" si="3"/>
        <v>0</v>
      </c>
      <c r="V65" s="19">
        <f t="shared" si="4"/>
        <v>0</v>
      </c>
    </row>
    <row r="66" spans="1:22" x14ac:dyDescent="0.25">
      <c r="A66" s="26">
        <f>Wellpath!E66</f>
        <v>6100</v>
      </c>
      <c r="B66" s="22">
        <v>0</v>
      </c>
      <c r="C66" s="22">
        <v>0</v>
      </c>
      <c r="D66" s="22">
        <f>-(SIN(Wellpath!$L66) * COS(Wellpath!$O66) + TAN(Dip) * COS(Wellpath!$L66)) * SIN(Wellpath!$L66) * SIN(Wellpath!$O66)</f>
        <v>-0.74837696871623716</v>
      </c>
      <c r="E66" s="20">
        <f>Model!$W$20*((drdp!B66+drdp!K66)*MSZ!$B66+(drdp!E66+drdp!N66)*MSZ!$C66+(drdp!H66+drdp!Q66)*MSZ!$D66)</f>
        <v>1.291241263006105E-2</v>
      </c>
      <c r="F66" s="20">
        <f>Model!$W$20*((drdp!C66+drdp!L66)*MSZ!$B66+(drdp!F66+drdp!O66)*MSZ!$C66+(drdp!I66+drdp!R66)*MSZ!$D66)</f>
        <v>-6.0981559931835459E-3</v>
      </c>
      <c r="G66" s="20">
        <f>Model!$W$20*((drdp!D66+drdp!M66)*MSZ!$B66+(drdp!G66+drdp!P66)*MSZ!$C66+(drdp!J66+drdp!S66)*MSZ!$D66)</f>
        <v>0</v>
      </c>
      <c r="H66" s="18">
        <f>Model!$W$20*((drdp!B66)*MSZ!$B66+(drdp!E66)*MSZ!$C66+(drdp!H66)*MSZ!$D66)</f>
        <v>4.2417084734259428E-3</v>
      </c>
      <c r="I66" s="18">
        <f>Model!$W$20*((drdp!C66)*MSZ!$B66+(drdp!F66)*MSZ!$C66+(drdp!I66)*MSZ!$D66)</f>
        <v>-2.003235234935142E-3</v>
      </c>
      <c r="J66" s="18">
        <f>Model!$W$20*((drdp!D66)*MSZ!$B66+(drdp!G66)*MSZ!$C66+(drdp!J66)*MSZ!$D66)</f>
        <v>0</v>
      </c>
      <c r="K66" s="21">
        <f>SUM(E$3:E65)+H66</f>
        <v>8.2428680035552454E-2</v>
      </c>
      <c r="L66" s="21">
        <f>SUM(F$3:F65)+I66</f>
        <v>-8.9670653708677356E-2</v>
      </c>
      <c r="M66" s="21">
        <f>SUM(G$3:G65)+J66</f>
        <v>0</v>
      </c>
      <c r="N66" s="21"/>
      <c r="O66" s="21"/>
      <c r="P66" s="21"/>
      <c r="Q66" s="19">
        <f t="shared" si="1"/>
        <v>6.7944872924034835E-3</v>
      </c>
      <c r="R66" s="19">
        <f t="shared" si="1"/>
        <v>8.0408261365415325E-3</v>
      </c>
      <c r="S66" s="19">
        <f t="shared" si="1"/>
        <v>0</v>
      </c>
      <c r="T66" s="19">
        <f t="shared" si="2"/>
        <v>-7.3914336231313904E-3</v>
      </c>
      <c r="U66" s="19">
        <f t="shared" si="3"/>
        <v>0</v>
      </c>
      <c r="V66" s="19">
        <f t="shared" si="4"/>
        <v>0</v>
      </c>
    </row>
    <row r="67" spans="1:22" x14ac:dyDescent="0.25">
      <c r="A67" s="26">
        <f>Wellpath!E67</f>
        <v>6200</v>
      </c>
      <c r="B67" s="22">
        <v>0</v>
      </c>
      <c r="C67" s="22">
        <v>0</v>
      </c>
      <c r="D67" s="22">
        <f>-(SIN(Wellpath!$L67) * COS(Wellpath!$O67) + TAN(Dip) * COS(Wellpath!$L67)) * SIN(Wellpath!$L67) * SIN(Wellpath!$O67)</f>
        <v>-0.7525597077013414</v>
      </c>
      <c r="E67" s="20">
        <f>Model!$W$20*((drdp!B67+drdp!K67)*MSZ!$B67+(drdp!E67+drdp!N67)*MSZ!$C67+(drdp!H67+drdp!Q67)*MSZ!$D67)</f>
        <v>1.7952807638484215E-2</v>
      </c>
      <c r="F67" s="20">
        <f>Model!$W$20*((drdp!C67+drdp!L67)*MSZ!$B67+(drdp!F67+drdp!O67)*MSZ!$C67+(drdp!I67+drdp!R67)*MSZ!$D67)</f>
        <v>-6.3891768120699997E-3</v>
      </c>
      <c r="G67" s="20">
        <f>Model!$W$20*((drdp!D67+drdp!M67)*MSZ!$B67+(drdp!G67+drdp!P67)*MSZ!$C67+(drdp!J67+drdp!S67)*MSZ!$D67)</f>
        <v>0</v>
      </c>
      <c r="H67" s="18">
        <f>Model!$W$20*((drdp!B67)*MSZ!$B67+(drdp!E67)*MSZ!$C67+(drdp!H67)*MSZ!$D67)</f>
        <v>8.9764038192420726E-3</v>
      </c>
      <c r="I67" s="18">
        <f>Model!$W$20*((drdp!C67)*MSZ!$B67+(drdp!F67)*MSZ!$C67+(drdp!I67)*MSZ!$D67)</f>
        <v>-3.1945884060349877E-3</v>
      </c>
      <c r="J67" s="18">
        <f>Model!$W$20*((drdp!D67)*MSZ!$B67+(drdp!G67)*MSZ!$C67+(drdp!J67)*MSZ!$D67)</f>
        <v>0</v>
      </c>
      <c r="K67" s="21">
        <f>SUM(E$3:E66)+H67</f>
        <v>0.10007578801142962</v>
      </c>
      <c r="L67" s="21">
        <f>SUM(F$3:F66)+I67</f>
        <v>-9.6960162872960734E-2</v>
      </c>
      <c r="M67" s="21">
        <f>SUM(G$3:G66)+J67</f>
        <v>0</v>
      </c>
      <c r="N67" s="21"/>
      <c r="O67" s="21"/>
      <c r="P67" s="21"/>
      <c r="Q67" s="19">
        <f t="shared" si="1"/>
        <v>1.0015163346108601E-2</v>
      </c>
      <c r="R67" s="19">
        <f t="shared" si="1"/>
        <v>9.4012731843510725E-3</v>
      </c>
      <c r="S67" s="19">
        <f t="shared" si="1"/>
        <v>0</v>
      </c>
      <c r="T67" s="19">
        <f t="shared" si="2"/>
        <v>-9.7033647052281076E-3</v>
      </c>
      <c r="U67" s="19">
        <f t="shared" si="3"/>
        <v>0</v>
      </c>
      <c r="V67" s="19">
        <f t="shared" si="4"/>
        <v>0</v>
      </c>
    </row>
    <row r="68" spans="1:22" x14ac:dyDescent="0.25">
      <c r="A68" s="26">
        <f>Wellpath!E68</f>
        <v>6300</v>
      </c>
      <c r="B68" s="22">
        <v>0</v>
      </c>
      <c r="C68" s="22">
        <v>0</v>
      </c>
      <c r="D68" s="22">
        <f>-(SIN(Wellpath!$L68) * COS(Wellpath!$O68) + TAN(Dip) * COS(Wellpath!$L68)) * SIN(Wellpath!$L68) * SIN(Wellpath!$O68)</f>
        <v>-0.75130306031375094</v>
      </c>
      <c r="E68" s="20">
        <f>Model!$W$20*((drdp!B68+drdp!K68)*MSZ!$B68+(drdp!E68+drdp!N68)*MSZ!$C68+(drdp!H68+drdp!Q68)*MSZ!$D68)</f>
        <v>1.8389882044722406E-2</v>
      </c>
      <c r="F68" s="20">
        <f>Model!$W$20*((drdp!C68+drdp!L68)*MSZ!$B68+(drdp!F68+drdp!O68)*MSZ!$C68+(drdp!I68+drdp!R68)*MSZ!$D68)</f>
        <v>-4.5169882675731203E-3</v>
      </c>
      <c r="G68" s="20">
        <f>Model!$W$20*((drdp!D68+drdp!M68)*MSZ!$B68+(drdp!G68+drdp!P68)*MSZ!$C68+(drdp!J68+drdp!S68)*MSZ!$D68)</f>
        <v>0</v>
      </c>
      <c r="H68" s="18">
        <f>Model!$W$20*((drdp!B68)*MSZ!$B68+(drdp!E68)*MSZ!$C68+(drdp!H68)*MSZ!$D68)</f>
        <v>9.194941022361203E-3</v>
      </c>
      <c r="I68" s="18">
        <f>Model!$W$20*((drdp!C68)*MSZ!$B68+(drdp!F68)*MSZ!$C68+(drdp!I68)*MSZ!$D68)</f>
        <v>-2.2584941337865602E-3</v>
      </c>
      <c r="J68" s="18">
        <f>Model!$W$20*((drdp!D68)*MSZ!$B68+(drdp!G68)*MSZ!$C68+(drdp!J68)*MSZ!$D68)</f>
        <v>0</v>
      </c>
      <c r="K68" s="21">
        <f>SUM(E$3:E67)+H68</f>
        <v>0.11824713285303297</v>
      </c>
      <c r="L68" s="21">
        <f>SUM(F$3:F67)+I68</f>
        <v>-0.10241324541278232</v>
      </c>
      <c r="M68" s="21">
        <f>SUM(G$3:G67)+J68</f>
        <v>0</v>
      </c>
      <c r="N68" s="21"/>
      <c r="O68" s="21"/>
      <c r="P68" s="21"/>
      <c r="Q68" s="19">
        <f t="shared" ref="Q68:S131" si="5">K68^2</f>
        <v>1.3982384427962829E-2</v>
      </c>
      <c r="R68" s="19">
        <f t="shared" si="5"/>
        <v>1.048847283597878E-2</v>
      </c>
      <c r="S68" s="19">
        <f t="shared" si="5"/>
        <v>0</v>
      </c>
      <c r="T68" s="19">
        <f t="shared" ref="T68:T131" si="6">K68*L68</f>
        <v>-1.2110072636235541E-2</v>
      </c>
      <c r="U68" s="19">
        <f t="shared" ref="U68:U131" si="7">K68*M68</f>
        <v>0</v>
      </c>
      <c r="V68" s="19">
        <f t="shared" ref="V68:V131" si="8">L68*M68</f>
        <v>0</v>
      </c>
    </row>
    <row r="69" spans="1:22" x14ac:dyDescent="0.25">
      <c r="A69" s="26">
        <f>Wellpath!E69</f>
        <v>6400</v>
      </c>
      <c r="B69" s="22">
        <v>0</v>
      </c>
      <c r="C69" s="22">
        <v>0</v>
      </c>
      <c r="D69" s="22">
        <f>-(SIN(Wellpath!$L69) * COS(Wellpath!$O69) + TAN(Dip) * COS(Wellpath!$L69)) * SIN(Wellpath!$L69) * SIN(Wellpath!$O69)</f>
        <v>-0.74440537116882144</v>
      </c>
      <c r="E69" s="20">
        <f>Model!$W$20*((drdp!B69+drdp!K69)*MSZ!$B69+(drdp!E69+drdp!N69)*MSZ!$C69+(drdp!H69+drdp!Q69)*MSZ!$D69)</f>
        <v>1.8627908546702033E-2</v>
      </c>
      <c r="F69" s="20">
        <f>Model!$W$20*((drdp!C69+drdp!L69)*MSZ!$B69+(drdp!F69+drdp!O69)*MSZ!$C69+(drdp!I69+drdp!R69)*MSZ!$D69)</f>
        <v>-2.6212972971252249E-3</v>
      </c>
      <c r="G69" s="20">
        <f>Model!$W$20*((drdp!D69+drdp!M69)*MSZ!$B69+(drdp!G69+drdp!P69)*MSZ!$C69+(drdp!J69+drdp!S69)*MSZ!$D69)</f>
        <v>0</v>
      </c>
      <c r="H69" s="18">
        <f>Model!$W$20*((drdp!B69)*MSZ!$B69+(drdp!E69)*MSZ!$C69+(drdp!H69)*MSZ!$D69)</f>
        <v>9.3139542733510165E-3</v>
      </c>
      <c r="I69" s="18">
        <f>Model!$W$20*((drdp!C69)*MSZ!$B69+(drdp!F69)*MSZ!$C69+(drdp!I69)*MSZ!$D69)</f>
        <v>-1.3106486485626124E-3</v>
      </c>
      <c r="J69" s="18">
        <f>Model!$W$20*((drdp!D69)*MSZ!$B69+(drdp!G69)*MSZ!$C69+(drdp!J69)*MSZ!$D69)</f>
        <v>0</v>
      </c>
      <c r="K69" s="21">
        <f>SUM(E$3:E68)+H69</f>
        <v>0.13675602814874518</v>
      </c>
      <c r="L69" s="21">
        <f>SUM(F$3:F68)+I69</f>
        <v>-0.10598238819513149</v>
      </c>
      <c r="M69" s="21">
        <f>SUM(G$3:G68)+J69</f>
        <v>0</v>
      </c>
      <c r="N69" s="21"/>
      <c r="O69" s="21"/>
      <c r="P69" s="21"/>
      <c r="Q69" s="19">
        <f t="shared" si="5"/>
        <v>1.8702211235020385E-2</v>
      </c>
      <c r="R69" s="19">
        <f t="shared" si="5"/>
        <v>1.1232266607543546E-2</v>
      </c>
      <c r="S69" s="19">
        <f t="shared" si="5"/>
        <v>0</v>
      </c>
      <c r="T69" s="19">
        <f t="shared" si="6"/>
        <v>-1.4493730463284641E-2</v>
      </c>
      <c r="U69" s="19">
        <f t="shared" si="7"/>
        <v>0</v>
      </c>
      <c r="V69" s="19">
        <f t="shared" si="8"/>
        <v>0</v>
      </c>
    </row>
    <row r="70" spans="1:22" x14ac:dyDescent="0.25">
      <c r="A70" s="26">
        <f>Wellpath!E70</f>
        <v>6500</v>
      </c>
      <c r="B70" s="22">
        <v>0</v>
      </c>
      <c r="C70" s="22">
        <v>0</v>
      </c>
      <c r="D70" s="22">
        <f>-(SIN(Wellpath!$L70) * COS(Wellpath!$O70) + TAN(Dip) * COS(Wellpath!$L70)) * SIN(Wellpath!$L70) * SIN(Wellpath!$O70)</f>
        <v>-0.73214829155526917</v>
      </c>
      <c r="E70" s="20">
        <f>Model!$W$20*((drdp!B70+drdp!K70)*MSZ!$B70+(drdp!E70+drdp!N70)*MSZ!$C70+(drdp!H70+drdp!Q70)*MSZ!$D70)</f>
        <v>1.6490100185832315E-2</v>
      </c>
      <c r="F70" s="20">
        <f>Model!$W$20*((drdp!C70+drdp!L70)*MSZ!$B70+(drdp!F70+drdp!O70)*MSZ!$C70+(drdp!I70+drdp!R70)*MSZ!$D70)</f>
        <v>-6.594281523269592E-4</v>
      </c>
      <c r="G70" s="20">
        <f>Model!$W$20*((drdp!D70+drdp!M70)*MSZ!$B70+(drdp!G70+drdp!P70)*MSZ!$C70+(drdp!J70+drdp!S70)*MSZ!$D70)</f>
        <v>0</v>
      </c>
      <c r="H70" s="18">
        <f>Model!$W$20*((drdp!B70)*MSZ!$B70+(drdp!E70)*MSZ!$C70+(drdp!H70)*MSZ!$D70)</f>
        <v>9.3364852144900597E-3</v>
      </c>
      <c r="I70" s="18">
        <f>Model!$W$20*((drdp!C70)*MSZ!$B70+(drdp!F70)*MSZ!$C70+(drdp!I70)*MSZ!$D70)</f>
        <v>-3.7335984165267824E-4</v>
      </c>
      <c r="J70" s="18">
        <f>Model!$W$20*((drdp!D70)*MSZ!$B70+(drdp!G70)*MSZ!$C70+(drdp!J70)*MSZ!$D70)</f>
        <v>0</v>
      </c>
      <c r="K70" s="21">
        <f>SUM(E$3:E69)+H70</f>
        <v>0.15540646763658628</v>
      </c>
      <c r="L70" s="21">
        <f>SUM(F$3:F69)+I70</f>
        <v>-0.10766639668534678</v>
      </c>
      <c r="M70" s="21">
        <f>SUM(G$3:G69)+J70</f>
        <v>0</v>
      </c>
      <c r="N70" s="21"/>
      <c r="O70" s="21"/>
      <c r="P70" s="21"/>
      <c r="Q70" s="19">
        <f t="shared" si="5"/>
        <v>2.4151170183281338E-2</v>
      </c>
      <c r="R70" s="19">
        <f t="shared" si="5"/>
        <v>1.1592052975206451E-2</v>
      </c>
      <c r="S70" s="19">
        <f t="shared" si="5"/>
        <v>0</v>
      </c>
      <c r="T70" s="19">
        <f t="shared" si="6"/>
        <v>-1.6732054392029204E-2</v>
      </c>
      <c r="U70" s="19">
        <f t="shared" si="7"/>
        <v>0</v>
      </c>
      <c r="V70" s="19">
        <f t="shared" si="8"/>
        <v>0</v>
      </c>
    </row>
    <row r="71" spans="1:22" x14ac:dyDescent="0.25">
      <c r="A71" s="26">
        <f>Wellpath!E71</f>
        <v>6576.62</v>
      </c>
      <c r="B71" s="22">
        <v>0</v>
      </c>
      <c r="C71" s="22">
        <v>0</v>
      </c>
      <c r="D71" s="22">
        <f>-(SIN(Wellpath!$L71) * COS(Wellpath!$O71) + TAN(Dip) * COS(Wellpath!$L71)) * SIN(Wellpath!$L71) * SIN(Wellpath!$O71)</f>
        <v>-0.71918557339453881</v>
      </c>
      <c r="E71" s="20">
        <f>Model!$W$20*((drdp!B71+drdp!K71)*MSZ!$B71+(drdp!E71+drdp!N71)*MSZ!$C71+(drdp!H71+drdp!Q71)*MSZ!$D71)</f>
        <v>9.2873322684950948E-3</v>
      </c>
      <c r="F71" s="20">
        <f>Model!$W$20*((drdp!C71+drdp!L71)*MSZ!$B71+(drdp!F71+drdp!O71)*MSZ!$C71+(drdp!I71+drdp!R71)*MSZ!$D71)</f>
        <v>3.2432078934138757E-4</v>
      </c>
      <c r="G71" s="20">
        <f>Model!$W$20*((drdp!D71+drdp!M71)*MSZ!$B71+(drdp!G71+drdp!P71)*MSZ!$C71+(drdp!J71+drdp!S71)*MSZ!$D71)</f>
        <v>0</v>
      </c>
      <c r="H71" s="18">
        <f>Model!$W$20*((drdp!B71)*MSZ!$B71+(drdp!E71)*MSZ!$C71+(drdp!H71)*MSZ!$D71)</f>
        <v>7.1159539841209127E-3</v>
      </c>
      <c r="I71" s="18">
        <f>Model!$W$20*((drdp!C71)*MSZ!$B71+(drdp!F71)*MSZ!$C71+(drdp!I71)*MSZ!$D71)</f>
        <v>2.4849458879337022E-4</v>
      </c>
      <c r="J71" s="18">
        <f>Model!$W$20*((drdp!D71)*MSZ!$B71+(drdp!G71)*MSZ!$C71+(drdp!J71)*MSZ!$D71)</f>
        <v>0</v>
      </c>
      <c r="K71" s="21">
        <f>SUM(E$3:E70)+H71</f>
        <v>0.16967603659204944</v>
      </c>
      <c r="L71" s="21">
        <f>SUM(F$3:F70)+I71</f>
        <v>-0.10770397040722768</v>
      </c>
      <c r="M71" s="21">
        <f>SUM(G$3:G70)+J71</f>
        <v>0</v>
      </c>
      <c r="N71" s="21"/>
      <c r="O71" s="21"/>
      <c r="P71" s="21"/>
      <c r="Q71" s="19">
        <f t="shared" si="5"/>
        <v>2.8789957393586502E-2</v>
      </c>
      <c r="R71" s="19">
        <f t="shared" si="5"/>
        <v>1.1600145241480975E-2</v>
      </c>
      <c r="S71" s="19">
        <f t="shared" si="5"/>
        <v>0</v>
      </c>
      <c r="T71" s="19">
        <f t="shared" si="6"/>
        <v>-1.8274782823925775E-2</v>
      </c>
      <c r="U71" s="19">
        <f t="shared" si="7"/>
        <v>0</v>
      </c>
      <c r="V71" s="19">
        <f t="shared" si="8"/>
        <v>0</v>
      </c>
    </row>
    <row r="72" spans="1:22" x14ac:dyDescent="0.25">
      <c r="A72" s="26">
        <f>Wellpath!E72</f>
        <v>6600</v>
      </c>
      <c r="B72" s="22">
        <v>0</v>
      </c>
      <c r="C72" s="22">
        <v>0</v>
      </c>
      <c r="D72" s="22">
        <f>-(SIN(Wellpath!$L72) * COS(Wellpath!$O72) + TAN(Dip) * COS(Wellpath!$L72)) * SIN(Wellpath!$L72) * SIN(Wellpath!$O72)</f>
        <v>-0.71083846954438301</v>
      </c>
      <c r="E72" s="20">
        <f>Model!$W$20*((drdp!B72+drdp!K72)*MSZ!$B72+(drdp!E72+drdp!N72)*MSZ!$C72+(drdp!H72+drdp!Q72)*MSZ!$D72)</f>
        <v>1.1266389077592254E-2</v>
      </c>
      <c r="F72" s="20">
        <f>Model!$W$20*((drdp!C72+drdp!L72)*MSZ!$B72+(drdp!F72+drdp!O72)*MSZ!$C72+(drdp!I72+drdp!R72)*MSZ!$D72)</f>
        <v>6.4961590690358422E-4</v>
      </c>
      <c r="G72" s="20">
        <f>Model!$W$20*((drdp!D72+drdp!M72)*MSZ!$B72+(drdp!G72+drdp!P72)*MSZ!$C72+(drdp!J72+drdp!S72)*MSZ!$D72)</f>
        <v>0</v>
      </c>
      <c r="H72" s="18">
        <f>Model!$W$20*((drdp!B72)*MSZ!$B72+(drdp!E72)*MSZ!$C72+(drdp!H72)*MSZ!$D72)</f>
        <v>2.1349341597836726E-3</v>
      </c>
      <c r="I72" s="18">
        <f>Model!$W$20*((drdp!C72)*MSZ!$B72+(drdp!F72)*MSZ!$C72+(drdp!I72)*MSZ!$D72)</f>
        <v>1.2309952912470379E-4</v>
      </c>
      <c r="J72" s="18">
        <f>Model!$W$20*((drdp!D72)*MSZ!$B72+(drdp!G72)*MSZ!$C72+(drdp!J72)*MSZ!$D72)</f>
        <v>0</v>
      </c>
      <c r="K72" s="21">
        <f>SUM(E$3:E71)+H72</f>
        <v>0.1739823490362073</v>
      </c>
      <c r="L72" s="21">
        <f>SUM(F$3:F71)+I72</f>
        <v>-0.10750504467755496</v>
      </c>
      <c r="M72" s="21">
        <f>SUM(G$3:G71)+J72</f>
        <v>0</v>
      </c>
      <c r="N72" s="21"/>
      <c r="O72" s="21"/>
      <c r="P72" s="21"/>
      <c r="Q72" s="19">
        <f t="shared" si="5"/>
        <v>3.026985777615666E-2</v>
      </c>
      <c r="R72" s="19">
        <f t="shared" si="5"/>
        <v>1.1557334631123089E-2</v>
      </c>
      <c r="S72" s="19">
        <f t="shared" si="5"/>
        <v>0</v>
      </c>
      <c r="T72" s="19">
        <f t="shared" si="6"/>
        <v>-1.8703980206243427E-2</v>
      </c>
      <c r="U72" s="19">
        <f t="shared" si="7"/>
        <v>0</v>
      </c>
      <c r="V72" s="19">
        <f t="shared" si="8"/>
        <v>0</v>
      </c>
    </row>
    <row r="73" spans="1:22" x14ac:dyDescent="0.25">
      <c r="A73" s="26">
        <f>Wellpath!E73</f>
        <v>6700</v>
      </c>
      <c r="B73" s="22">
        <v>0</v>
      </c>
      <c r="C73" s="22">
        <v>0</v>
      </c>
      <c r="D73" s="22">
        <f>-(SIN(Wellpath!$L73) * COS(Wellpath!$O73) + TAN(Dip) * COS(Wellpath!$L73)) * SIN(Wellpath!$L73) * SIN(Wellpath!$O73)</f>
        <v>-0.67352277257645032</v>
      </c>
      <c r="E73" s="20">
        <f>Model!$W$20*((drdp!B73+drdp!K73)*MSZ!$B73+(drdp!E73+drdp!N73)*MSZ!$C73+(drdp!H73+drdp!Q73)*MSZ!$D73)</f>
        <v>1.6890403006172436E-2</v>
      </c>
      <c r="F73" s="20">
        <f>Model!$W$20*((drdp!C73+drdp!L73)*MSZ!$B73+(drdp!F73+drdp!O73)*MSZ!$C73+(drdp!I73+drdp!R73)*MSZ!$D73)</f>
        <v>2.6600697004117648E-3</v>
      </c>
      <c r="G73" s="20">
        <f>Model!$W$20*((drdp!D73+drdp!M73)*MSZ!$B73+(drdp!G73+drdp!P73)*MSZ!$C73+(drdp!J73+drdp!S73)*MSZ!$D73)</f>
        <v>0</v>
      </c>
      <c r="H73" s="18">
        <f>Model!$W$20*((drdp!B73)*MSZ!$B73+(drdp!E73)*MSZ!$C73+(drdp!H73)*MSZ!$D73)</f>
        <v>8.4452015030861867E-3</v>
      </c>
      <c r="I73" s="18">
        <f>Model!$W$20*((drdp!C73)*MSZ!$B73+(drdp!F73)*MSZ!$C73+(drdp!I73)*MSZ!$D73)</f>
        <v>1.3300348502058774E-3</v>
      </c>
      <c r="J73" s="18">
        <f>Model!$W$20*((drdp!D73)*MSZ!$B73+(drdp!G73)*MSZ!$C73+(drdp!J73)*MSZ!$D73)</f>
        <v>0</v>
      </c>
      <c r="K73" s="21">
        <f>SUM(E$3:E72)+H73</f>
        <v>0.19155900545710208</v>
      </c>
      <c r="L73" s="21">
        <f>SUM(F$3:F72)+I73</f>
        <v>-0.10564849344957021</v>
      </c>
      <c r="M73" s="21">
        <f>SUM(G$3:G72)+J73</f>
        <v>0</v>
      </c>
      <c r="N73" s="21"/>
      <c r="O73" s="21"/>
      <c r="P73" s="21"/>
      <c r="Q73" s="19">
        <f t="shared" si="5"/>
        <v>3.6694852571714065E-2</v>
      </c>
      <c r="R73" s="19">
        <f t="shared" si="5"/>
        <v>1.1161604168163879E-2</v>
      </c>
      <c r="S73" s="19">
        <f t="shared" si="5"/>
        <v>0</v>
      </c>
      <c r="T73" s="19">
        <f t="shared" si="6"/>
        <v>-2.0237920333240834E-2</v>
      </c>
      <c r="U73" s="19">
        <f t="shared" si="7"/>
        <v>0</v>
      </c>
      <c r="V73" s="19">
        <f t="shared" si="8"/>
        <v>0</v>
      </c>
    </row>
    <row r="74" spans="1:22" x14ac:dyDescent="0.25">
      <c r="A74" s="26">
        <f>Wellpath!E74</f>
        <v>6800</v>
      </c>
      <c r="B74" s="22">
        <v>0</v>
      </c>
      <c r="C74" s="22">
        <v>0</v>
      </c>
      <c r="D74" s="22">
        <f>-(SIN(Wellpath!$L74) * COS(Wellpath!$O74) + TAN(Dip) * COS(Wellpath!$L74)) * SIN(Wellpath!$L74) * SIN(Wellpath!$O74)</f>
        <v>-0.63348657866360847</v>
      </c>
      <c r="E74" s="20">
        <f>Model!$W$20*((drdp!B74+drdp!K74)*MSZ!$B74+(drdp!E74+drdp!N74)*MSZ!$C74+(drdp!H74+drdp!Q74)*MSZ!$D74)</f>
        <v>1.5448071301539643E-2</v>
      </c>
      <c r="F74" s="20">
        <f>Model!$W$20*((drdp!C74+drdp!L74)*MSZ!$B74+(drdp!F74+drdp!O74)*MSZ!$C74+(drdp!I74+drdp!R74)*MSZ!$D74)</f>
        <v>4.0556075334946462E-3</v>
      </c>
      <c r="G74" s="20">
        <f>Model!$W$20*((drdp!D74+drdp!M74)*MSZ!$B74+(drdp!G74+drdp!P74)*MSZ!$C74+(drdp!J74+drdp!S74)*MSZ!$D74)</f>
        <v>0</v>
      </c>
      <c r="H74" s="18">
        <f>Model!$W$20*((drdp!B74)*MSZ!$B74+(drdp!E74)*MSZ!$C74+(drdp!H74)*MSZ!$D74)</f>
        <v>7.7240356507699082E-3</v>
      </c>
      <c r="I74" s="18">
        <f>Model!$W$20*((drdp!C74)*MSZ!$B74+(drdp!F74)*MSZ!$C74+(drdp!I74)*MSZ!$D74)</f>
        <v>2.0278037667473452E-3</v>
      </c>
      <c r="J74" s="18">
        <f>Model!$W$20*((drdp!D74)*MSZ!$B74+(drdp!G74)*MSZ!$C74+(drdp!J74)*MSZ!$D74)</f>
        <v>0</v>
      </c>
      <c r="K74" s="21">
        <f>SUM(E$3:E73)+H74</f>
        <v>0.20772824261095824</v>
      </c>
      <c r="L74" s="21">
        <f>SUM(F$3:F73)+I74</f>
        <v>-0.10229065483261697</v>
      </c>
      <c r="M74" s="21">
        <f>SUM(G$3:G73)+J74</f>
        <v>0</v>
      </c>
      <c r="N74" s="21"/>
      <c r="O74" s="21"/>
      <c r="P74" s="21"/>
      <c r="Q74" s="19">
        <f t="shared" si="5"/>
        <v>4.3151022778237125E-2</v>
      </c>
      <c r="R74" s="19">
        <f t="shared" si="5"/>
        <v>1.0463378066085586E-2</v>
      </c>
      <c r="S74" s="19">
        <f t="shared" si="5"/>
        <v>0</v>
      </c>
      <c r="T74" s="19">
        <f t="shared" si="6"/>
        <v>-2.1248657963903645E-2</v>
      </c>
      <c r="U74" s="19">
        <f t="shared" si="7"/>
        <v>0</v>
      </c>
      <c r="V74" s="19">
        <f t="shared" si="8"/>
        <v>0</v>
      </c>
    </row>
    <row r="75" spans="1:22" x14ac:dyDescent="0.25">
      <c r="A75" s="26">
        <f>Wellpath!E75</f>
        <v>6900</v>
      </c>
      <c r="B75" s="22">
        <v>0</v>
      </c>
      <c r="C75" s="22">
        <v>0</v>
      </c>
      <c r="D75" s="22">
        <f>-(SIN(Wellpath!$L75) * COS(Wellpath!$O75) + TAN(Dip) * COS(Wellpath!$L75)) * SIN(Wellpath!$L75) * SIN(Wellpath!$O75)</f>
        <v>-0.59125913194567381</v>
      </c>
      <c r="E75" s="20">
        <f>Model!$W$20*((drdp!B75+drdp!K75)*MSZ!$B75+(drdp!E75+drdp!N75)*MSZ!$C75+(drdp!H75+drdp!Q75)*MSZ!$D75)</f>
        <v>1.3973174984381687E-2</v>
      </c>
      <c r="F75" s="20">
        <f>Model!$W$20*((drdp!C75+drdp!L75)*MSZ!$B75+(drdp!F75+drdp!O75)*MSZ!$C75+(drdp!I75+drdp!R75)*MSZ!$D75)</f>
        <v>5.229916167168008E-3</v>
      </c>
      <c r="G75" s="20">
        <f>Model!$W$20*((drdp!D75+drdp!M75)*MSZ!$B75+(drdp!G75+drdp!P75)*MSZ!$C75+(drdp!J75+drdp!S75)*MSZ!$D75)</f>
        <v>0</v>
      </c>
      <c r="H75" s="18">
        <f>Model!$W$20*((drdp!B75)*MSZ!$B75+(drdp!E75)*MSZ!$C75+(drdp!H75)*MSZ!$D75)</f>
        <v>6.9865874921907906E-3</v>
      </c>
      <c r="I75" s="18">
        <f>Model!$W$20*((drdp!C75)*MSZ!$B75+(drdp!F75)*MSZ!$C75+(drdp!I75)*MSZ!$D75)</f>
        <v>2.6149580835839845E-3</v>
      </c>
      <c r="J75" s="18">
        <f>Model!$W$20*((drdp!D75)*MSZ!$B75+(drdp!G75)*MSZ!$C75+(drdp!J75)*MSZ!$D75)</f>
        <v>0</v>
      </c>
      <c r="K75" s="21">
        <f>SUM(E$3:E74)+H75</f>
        <v>0.22243886575391875</v>
      </c>
      <c r="L75" s="21">
        <f>SUM(F$3:F74)+I75</f>
        <v>-9.7647892982285683E-2</v>
      </c>
      <c r="M75" s="21">
        <f>SUM(G$3:G74)+J75</f>
        <v>0</v>
      </c>
      <c r="N75" s="21"/>
      <c r="O75" s="21"/>
      <c r="P75" s="21"/>
      <c r="Q75" s="19">
        <f t="shared" si="5"/>
        <v>4.9479048997889886E-2</v>
      </c>
      <c r="R75" s="19">
        <f t="shared" si="5"/>
        <v>9.5351110038799178E-3</v>
      </c>
      <c r="S75" s="19">
        <f t="shared" si="5"/>
        <v>0</v>
      </c>
      <c r="T75" s="19">
        <f t="shared" si="6"/>
        <v>-2.1720686558239669E-2</v>
      </c>
      <c r="U75" s="19">
        <f t="shared" si="7"/>
        <v>0</v>
      </c>
      <c r="V75" s="19">
        <f t="shared" si="8"/>
        <v>0</v>
      </c>
    </row>
    <row r="76" spans="1:22" x14ac:dyDescent="0.25">
      <c r="A76" s="26">
        <f>Wellpath!E76</f>
        <v>7000</v>
      </c>
      <c r="B76" s="22">
        <v>0</v>
      </c>
      <c r="C76" s="22">
        <v>0</v>
      </c>
      <c r="D76" s="22">
        <f>-(SIN(Wellpath!$L76) * COS(Wellpath!$O76) + TAN(Dip) * COS(Wellpath!$L76)) * SIN(Wellpath!$L76) * SIN(Wellpath!$O76)</f>
        <v>-0.54743982155991144</v>
      </c>
      <c r="E76" s="20">
        <f>Model!$W$20*((drdp!B76+drdp!K76)*MSZ!$B76+(drdp!E76+drdp!N76)*MSZ!$C76+(drdp!H76+drdp!Q76)*MSZ!$D76)</f>
        <v>1.2491966242898762E-2</v>
      </c>
      <c r="F76" s="20">
        <f>Model!$W$20*((drdp!C76+drdp!L76)*MSZ!$B76+(drdp!F76+drdp!O76)*MSZ!$C76+(drdp!I76+drdp!R76)*MSZ!$D76)</f>
        <v>6.1630667301149017E-3</v>
      </c>
      <c r="G76" s="20">
        <f>Model!$W$20*((drdp!D76+drdp!M76)*MSZ!$B76+(drdp!G76+drdp!P76)*MSZ!$C76+(drdp!J76+drdp!S76)*MSZ!$D76)</f>
        <v>0</v>
      </c>
      <c r="H76" s="18">
        <f>Model!$W$20*((drdp!B76)*MSZ!$B76+(drdp!E76)*MSZ!$C76+(drdp!H76)*MSZ!$D76)</f>
        <v>6.245983121449381E-3</v>
      </c>
      <c r="I76" s="18">
        <f>Model!$W$20*((drdp!C76)*MSZ!$B76+(drdp!F76)*MSZ!$C76+(drdp!I76)*MSZ!$D76)</f>
        <v>3.0815333650574509E-3</v>
      </c>
      <c r="J76" s="18">
        <f>Model!$W$20*((drdp!D76)*MSZ!$B76+(drdp!G76)*MSZ!$C76+(drdp!J76)*MSZ!$D76)</f>
        <v>0</v>
      </c>
      <c r="K76" s="21">
        <f>SUM(E$3:E75)+H76</f>
        <v>0.23567143636755905</v>
      </c>
      <c r="L76" s="21">
        <f>SUM(F$3:F75)+I76</f>
        <v>-9.1951401533644214E-2</v>
      </c>
      <c r="M76" s="21">
        <f>SUM(G$3:G75)+J76</f>
        <v>0</v>
      </c>
      <c r="N76" s="21"/>
      <c r="O76" s="21"/>
      <c r="P76" s="21"/>
      <c r="Q76" s="19">
        <f t="shared" si="5"/>
        <v>5.5541025919548431E-2</v>
      </c>
      <c r="R76" s="19">
        <f t="shared" si="5"/>
        <v>8.455060244001467E-3</v>
      </c>
      <c r="S76" s="19">
        <f t="shared" si="5"/>
        <v>0</v>
      </c>
      <c r="T76" s="19">
        <f t="shared" si="6"/>
        <v>-2.1670318875444104E-2</v>
      </c>
      <c r="U76" s="19">
        <f t="shared" si="7"/>
        <v>0</v>
      </c>
      <c r="V76" s="19">
        <f t="shared" si="8"/>
        <v>0</v>
      </c>
    </row>
    <row r="77" spans="1:22" x14ac:dyDescent="0.25">
      <c r="A77" s="26">
        <f>Wellpath!E77</f>
        <v>7100</v>
      </c>
      <c r="B77" s="22">
        <v>0</v>
      </c>
      <c r="C77" s="22">
        <v>0</v>
      </c>
      <c r="D77" s="22">
        <f>-(SIN(Wellpath!$L77) * COS(Wellpath!$O77) + TAN(Dip) * COS(Wellpath!$L77)) * SIN(Wellpath!$L77) * SIN(Wellpath!$O77)</f>
        <v>-0.50224521178997583</v>
      </c>
      <c r="E77" s="20">
        <f>Model!$W$20*((drdp!B77+drdp!K77)*MSZ!$B77+(drdp!E77+drdp!N77)*MSZ!$C77+(drdp!H77+drdp!Q77)*MSZ!$D77)</f>
        <v>5.6283040601024913E-3</v>
      </c>
      <c r="F77" s="20">
        <f>Model!$W$20*((drdp!C77+drdp!L77)*MSZ!$B77+(drdp!F77+drdp!O77)*MSZ!$C77+(drdp!I77+drdp!R77)*MSZ!$D77)</f>
        <v>3.5005854961537197E-3</v>
      </c>
      <c r="G77" s="20">
        <f>Model!$W$20*((drdp!D77+drdp!M77)*MSZ!$B77+(drdp!G77+drdp!P77)*MSZ!$C77+(drdp!J77+drdp!S77)*MSZ!$D77)</f>
        <v>0</v>
      </c>
      <c r="H77" s="18">
        <f>Model!$W$20*((drdp!B77)*MSZ!$B77+(drdp!E77)*MSZ!$C77+(drdp!H77)*MSZ!$D77)</f>
        <v>5.5093031128645564E-3</v>
      </c>
      <c r="I77" s="18">
        <f>Model!$W$20*((drdp!C77)*MSZ!$B77+(drdp!F77)*MSZ!$C77+(drdp!I77)*MSZ!$D77)</f>
        <v>3.4265715506594375E-3</v>
      </c>
      <c r="J77" s="18">
        <f>Model!$W$20*((drdp!D77)*MSZ!$B77+(drdp!G77)*MSZ!$C77+(drdp!J77)*MSZ!$D77)</f>
        <v>0</v>
      </c>
      <c r="K77" s="21">
        <f>SUM(E$3:E76)+H77</f>
        <v>0.24742672260187296</v>
      </c>
      <c r="L77" s="21">
        <f>SUM(F$3:F76)+I77</f>
        <v>-8.5443296617927322E-2</v>
      </c>
      <c r="M77" s="21">
        <f>SUM(G$3:G76)+J77</f>
        <v>0</v>
      </c>
      <c r="N77" s="21"/>
      <c r="O77" s="21"/>
      <c r="P77" s="21"/>
      <c r="Q77" s="19">
        <f t="shared" si="5"/>
        <v>6.1219983057504188E-2</v>
      </c>
      <c r="R77" s="19">
        <f t="shared" si="5"/>
        <v>7.3005569369391102E-3</v>
      </c>
      <c r="S77" s="19">
        <f t="shared" si="5"/>
        <v>0</v>
      </c>
      <c r="T77" s="19">
        <f t="shared" si="6"/>
        <v>-2.1140954850473452E-2</v>
      </c>
      <c r="U77" s="19">
        <f t="shared" si="7"/>
        <v>0</v>
      </c>
      <c r="V77" s="19">
        <f t="shared" si="8"/>
        <v>0</v>
      </c>
    </row>
    <row r="78" spans="1:22" x14ac:dyDescent="0.25">
      <c r="A78" s="26">
        <f>Wellpath!E78</f>
        <v>7102.16</v>
      </c>
      <c r="B78" s="22">
        <v>0</v>
      </c>
      <c r="C78" s="22">
        <v>0</v>
      </c>
      <c r="D78" s="22">
        <f>-(SIN(Wellpath!$L78) * COS(Wellpath!$O78) + TAN(Dip) * COS(Wellpath!$L78)) * SIN(Wellpath!$L78) * SIN(Wellpath!$O78)</f>
        <v>-0.50123676300020348</v>
      </c>
      <c r="E78" s="20">
        <f>Model!$W$20*((drdp!B78+drdp!K78)*MSZ!$B78+(drdp!E78+drdp!N78)*MSZ!$C78+(drdp!H78+drdp!Q78)*MSZ!$D78)</f>
        <v>5.4926010751774005E-3</v>
      </c>
      <c r="F78" s="20">
        <f>Model!$W$20*((drdp!C78+drdp!L78)*MSZ!$B78+(drdp!F78+drdp!O78)*MSZ!$C78+(drdp!I78+drdp!R78)*MSZ!$D78)</f>
        <v>3.4321580741425765E-3</v>
      </c>
      <c r="G78" s="20">
        <f>Model!$W$20*((drdp!D78+drdp!M78)*MSZ!$B78+(drdp!G78+drdp!P78)*MSZ!$C78+(drdp!J78+drdp!S78)*MSZ!$D78)</f>
        <v>0</v>
      </c>
      <c r="H78" s="18">
        <f>Model!$W$20*((drdp!B78)*MSZ!$B78+(drdp!E78)*MSZ!$C78+(drdp!H78)*MSZ!$D78)</f>
        <v>1.1864018322389248E-4</v>
      </c>
      <c r="I78" s="18">
        <f>Model!$W$20*((drdp!C78)*MSZ!$B78+(drdp!F78)*MSZ!$C78+(drdp!I78)*MSZ!$D78)</f>
        <v>7.4134614401517529E-5</v>
      </c>
      <c r="J78" s="18">
        <f>Model!$W$20*((drdp!D78)*MSZ!$B78+(drdp!G78)*MSZ!$C78+(drdp!J78)*MSZ!$D78)</f>
        <v>0</v>
      </c>
      <c r="K78" s="21">
        <f>SUM(E$3:E77)+H78</f>
        <v>0.24766436373233477</v>
      </c>
      <c r="L78" s="21">
        <f>SUM(F$3:F77)+I78</f>
        <v>-8.5295148058031525E-2</v>
      </c>
      <c r="M78" s="21">
        <f>SUM(G$3:G77)+J78</f>
        <v>0</v>
      </c>
      <c r="N78" s="21"/>
      <c r="O78" s="21"/>
      <c r="P78" s="21"/>
      <c r="Q78" s="19">
        <f t="shared" si="5"/>
        <v>6.1337637062942221E-2</v>
      </c>
      <c r="R78" s="19">
        <f t="shared" si="5"/>
        <v>7.2752622822415194E-3</v>
      </c>
      <c r="S78" s="19">
        <f t="shared" si="5"/>
        <v>0</v>
      </c>
      <c r="T78" s="19">
        <f t="shared" si="6"/>
        <v>-2.1124568573247668E-2</v>
      </c>
      <c r="U78" s="19">
        <f t="shared" si="7"/>
        <v>0</v>
      </c>
      <c r="V78" s="19">
        <f t="shared" si="8"/>
        <v>0</v>
      </c>
    </row>
    <row r="79" spans="1:22" x14ac:dyDescent="0.25">
      <c r="A79" s="26">
        <f>Wellpath!E79</f>
        <v>7200</v>
      </c>
      <c r="B79" s="22">
        <v>0</v>
      </c>
      <c r="C79" s="22">
        <v>0</v>
      </c>
      <c r="D79" s="22">
        <f>-(SIN(Wellpath!$L79) * COS(Wellpath!$O79) + TAN(Dip) * COS(Wellpath!$L79)) * SIN(Wellpath!$L79) * SIN(Wellpath!$O79)</f>
        <v>-0.45176412156609308</v>
      </c>
      <c r="E79" s="20">
        <f>Model!$W$20*((drdp!B79+drdp!K79)*MSZ!$B79+(drdp!E79+drdp!N79)*MSZ!$C79+(drdp!H79+drdp!Q79)*MSZ!$D79)</f>
        <v>8.9218087899332905E-3</v>
      </c>
      <c r="F79" s="20">
        <f>Model!$W$20*((drdp!C79+drdp!L79)*MSZ!$B79+(drdp!F79+drdp!O79)*MSZ!$C79+(drdp!I79+drdp!R79)*MSZ!$D79)</f>
        <v>6.7843010517803113E-3</v>
      </c>
      <c r="G79" s="20">
        <f>Model!$W$20*((drdp!D79+drdp!M79)*MSZ!$B79+(drdp!G79+drdp!P79)*MSZ!$C79+(drdp!J79+drdp!S79)*MSZ!$D79)</f>
        <v>0</v>
      </c>
      <c r="H79" s="18">
        <f>Model!$W$20*((drdp!B79)*MSZ!$B79+(drdp!E79)*MSZ!$C79+(drdp!H79)*MSZ!$D79)</f>
        <v>4.4122006268048327E-3</v>
      </c>
      <c r="I79" s="18">
        <f>Model!$W$20*((drdp!C79)*MSZ!$B79+(drdp!F79)*MSZ!$C79+(drdp!I79)*MSZ!$D79)</f>
        <v>3.3551153199867663E-3</v>
      </c>
      <c r="J79" s="18">
        <f>Model!$W$20*((drdp!D79)*MSZ!$B79+(drdp!G79)*MSZ!$C79+(drdp!J79)*MSZ!$D79)</f>
        <v>0</v>
      </c>
      <c r="K79" s="21">
        <f>SUM(E$3:E78)+H79</f>
        <v>0.25745052525109308</v>
      </c>
      <c r="L79" s="21">
        <f>SUM(F$3:F78)+I79</f>
        <v>-7.8582009278303708E-2</v>
      </c>
      <c r="M79" s="21">
        <f>SUM(G$3:G78)+J79</f>
        <v>0</v>
      </c>
      <c r="N79" s="21"/>
      <c r="O79" s="21"/>
      <c r="P79" s="21"/>
      <c r="Q79" s="19">
        <f t="shared" si="5"/>
        <v>6.6280772952063707E-2</v>
      </c>
      <c r="R79" s="19">
        <f t="shared" si="5"/>
        <v>6.1751321822154101E-3</v>
      </c>
      <c r="S79" s="19">
        <f t="shared" si="5"/>
        <v>0</v>
      </c>
      <c r="T79" s="19">
        <f t="shared" si="6"/>
        <v>-2.0230979563985559E-2</v>
      </c>
      <c r="U79" s="19">
        <f t="shared" si="7"/>
        <v>0</v>
      </c>
      <c r="V79" s="19">
        <f t="shared" si="8"/>
        <v>0</v>
      </c>
    </row>
    <row r="80" spans="1:22" x14ac:dyDescent="0.25">
      <c r="A80" s="26">
        <f>Wellpath!E80</f>
        <v>7300</v>
      </c>
      <c r="B80" s="22">
        <v>0</v>
      </c>
      <c r="C80" s="22">
        <v>0</v>
      </c>
      <c r="D80" s="22">
        <f>-(SIN(Wellpath!$L80) * COS(Wellpath!$O80) + TAN(Dip) * COS(Wellpath!$L80)) * SIN(Wellpath!$L80) * SIN(Wellpath!$O80)</f>
        <v>-0.40022039932171199</v>
      </c>
      <c r="E80" s="20">
        <f>Model!$W$20*((drdp!B80+drdp!K80)*MSZ!$B80+(drdp!E80+drdp!N80)*MSZ!$C80+(drdp!H80+drdp!Q80)*MSZ!$D80)</f>
        <v>7.1702991565562079E-3</v>
      </c>
      <c r="F80" s="20">
        <f>Model!$W$20*((drdp!C80+drdp!L80)*MSZ!$B80+(drdp!F80+drdp!O80)*MSZ!$C80+(drdp!I80+drdp!R80)*MSZ!$D80)</f>
        <v>6.6677188825717626E-3</v>
      </c>
      <c r="G80" s="20">
        <f>Model!$W$20*((drdp!D80+drdp!M80)*MSZ!$B80+(drdp!G80+drdp!P80)*MSZ!$C80+(drdp!J80+drdp!S80)*MSZ!$D80)</f>
        <v>0</v>
      </c>
      <c r="H80" s="18">
        <f>Model!$W$20*((drdp!B80)*MSZ!$B80+(drdp!E80)*MSZ!$C80+(drdp!H80)*MSZ!$D80)</f>
        <v>3.5851495782781039E-3</v>
      </c>
      <c r="I80" s="18">
        <f>Model!$W$20*((drdp!C80)*MSZ!$B80+(drdp!F80)*MSZ!$C80+(drdp!I80)*MSZ!$D80)</f>
        <v>3.3338594412858813E-3</v>
      </c>
      <c r="J80" s="18">
        <f>Model!$W$20*((drdp!D80)*MSZ!$B80+(drdp!G80)*MSZ!$C80+(drdp!J80)*MSZ!$D80)</f>
        <v>0</v>
      </c>
      <c r="K80" s="21">
        <f>SUM(E$3:E79)+H80</f>
        <v>0.26554528299249969</v>
      </c>
      <c r="L80" s="21">
        <f>SUM(F$3:F79)+I80</f>
        <v>-7.1818964105224287E-2</v>
      </c>
      <c r="M80" s="21">
        <f>SUM(G$3:G79)+J80</f>
        <v>0</v>
      </c>
      <c r="N80" s="21"/>
      <c r="O80" s="21"/>
      <c r="P80" s="21"/>
      <c r="Q80" s="19">
        <f t="shared" si="5"/>
        <v>7.0514297319566738E-2</v>
      </c>
      <c r="R80" s="19">
        <f t="shared" si="5"/>
        <v>5.1579636051474944E-3</v>
      </c>
      <c r="S80" s="19">
        <f t="shared" si="5"/>
        <v>0</v>
      </c>
      <c r="T80" s="19">
        <f t="shared" si="6"/>
        <v>-1.9071187147549962E-2</v>
      </c>
      <c r="U80" s="19">
        <f t="shared" si="7"/>
        <v>0</v>
      </c>
      <c r="V80" s="19">
        <f t="shared" si="8"/>
        <v>0</v>
      </c>
    </row>
    <row r="81" spans="1:22" x14ac:dyDescent="0.25">
      <c r="A81" s="26">
        <f>Wellpath!E81</f>
        <v>7400</v>
      </c>
      <c r="B81" s="22">
        <v>0</v>
      </c>
      <c r="C81" s="22">
        <v>0</v>
      </c>
      <c r="D81" s="22">
        <f>-(SIN(Wellpath!$L81) * COS(Wellpath!$O81) + TAN(Dip) * COS(Wellpath!$L81)) * SIN(Wellpath!$L81) * SIN(Wellpath!$O81)</f>
        <v>-0.34822296477939213</v>
      </c>
      <c r="E81" s="20">
        <f>Model!$W$20*((drdp!B81+drdp!K81)*MSZ!$B81+(drdp!E81+drdp!N81)*MSZ!$C81+(drdp!H81+drdp!Q81)*MSZ!$D81)</f>
        <v>5.5072291799088289E-3</v>
      </c>
      <c r="F81" s="20">
        <f>Model!$W$20*((drdp!C81+drdp!L81)*MSZ!$B81+(drdp!F81+drdp!O81)*MSZ!$C81+(drdp!I81+drdp!R81)*MSZ!$D81)</f>
        <v>6.2997258249365756E-3</v>
      </c>
      <c r="G81" s="20">
        <f>Model!$W$20*((drdp!D81+drdp!M81)*MSZ!$B81+(drdp!G81+drdp!P81)*MSZ!$C81+(drdp!J81+drdp!S81)*MSZ!$D81)</f>
        <v>0</v>
      </c>
      <c r="H81" s="18">
        <f>Model!$W$20*((drdp!B81)*MSZ!$B81+(drdp!E81)*MSZ!$C81+(drdp!H81)*MSZ!$D81)</f>
        <v>2.7536145899544145E-3</v>
      </c>
      <c r="I81" s="18">
        <f>Model!$W$20*((drdp!C81)*MSZ!$B81+(drdp!F81)*MSZ!$C81+(drdp!I81)*MSZ!$D81)</f>
        <v>3.1498629124682878E-3</v>
      </c>
      <c r="J81" s="18">
        <f>Model!$W$20*((drdp!D81)*MSZ!$B81+(drdp!G81)*MSZ!$C81+(drdp!J81)*MSZ!$D81)</f>
        <v>0</v>
      </c>
      <c r="K81" s="21">
        <f>SUM(E$3:E80)+H81</f>
        <v>0.27188404716073222</v>
      </c>
      <c r="L81" s="21">
        <f>SUM(F$3:F80)+I81</f>
        <v>-6.5335241751470111E-2</v>
      </c>
      <c r="M81" s="21">
        <f>SUM(G$3:G80)+J81</f>
        <v>0</v>
      </c>
      <c r="N81" s="21"/>
      <c r="O81" s="21"/>
      <c r="P81" s="21"/>
      <c r="Q81" s="19">
        <f t="shared" si="5"/>
        <v>7.3920935100499269E-2</v>
      </c>
      <c r="R81" s="19">
        <f t="shared" si="5"/>
        <v>4.268693814723043E-3</v>
      </c>
      <c r="S81" s="19">
        <f t="shared" si="5"/>
        <v>0</v>
      </c>
      <c r="T81" s="19">
        <f t="shared" si="6"/>
        <v>-1.7763609949614539E-2</v>
      </c>
      <c r="U81" s="19">
        <f t="shared" si="7"/>
        <v>0</v>
      </c>
      <c r="V81" s="19">
        <f t="shared" si="8"/>
        <v>0</v>
      </c>
    </row>
    <row r="82" spans="1:22" x14ac:dyDescent="0.25">
      <c r="A82" s="26">
        <f>Wellpath!E82</f>
        <v>7500</v>
      </c>
      <c r="B82" s="22">
        <v>0</v>
      </c>
      <c r="C82" s="22">
        <v>0</v>
      </c>
      <c r="D82" s="22">
        <f>-(SIN(Wellpath!$L82) * COS(Wellpath!$O82) + TAN(Dip) * COS(Wellpath!$L82)) * SIN(Wellpath!$L82) * SIN(Wellpath!$O82)</f>
        <v>-0.29635941075250899</v>
      </c>
      <c r="E82" s="20">
        <f>Model!$W$20*((drdp!B82+drdp!K82)*MSZ!$B82+(drdp!E82+drdp!N82)*MSZ!$C82+(drdp!H82+drdp!Q82)*MSZ!$D82)</f>
        <v>4.052586127387992E-3</v>
      </c>
      <c r="F82" s="20">
        <f>Model!$W$20*((drdp!C82+drdp!L82)*MSZ!$B82+(drdp!F82+drdp!O82)*MSZ!$C82+(drdp!I82+drdp!R82)*MSZ!$D82)</f>
        <v>5.772669402000016E-3</v>
      </c>
      <c r="G82" s="20">
        <f>Model!$W$20*((drdp!D82+drdp!M82)*MSZ!$B82+(drdp!G82+drdp!P82)*MSZ!$C82+(drdp!J82+drdp!S82)*MSZ!$D82)</f>
        <v>0</v>
      </c>
      <c r="H82" s="18">
        <f>Model!$W$20*((drdp!B82)*MSZ!$B82+(drdp!E82)*MSZ!$C82+(drdp!H82)*MSZ!$D82)</f>
        <v>2.026293063693996E-3</v>
      </c>
      <c r="I82" s="18">
        <f>Model!$W$20*((drdp!C82)*MSZ!$B82+(drdp!F82)*MSZ!$C82+(drdp!I82)*MSZ!$D82)</f>
        <v>2.886334701000008E-3</v>
      </c>
      <c r="J82" s="18">
        <f>Model!$W$20*((drdp!D82)*MSZ!$B82+(drdp!G82)*MSZ!$C82+(drdp!J82)*MSZ!$D82)</f>
        <v>0</v>
      </c>
      <c r="K82" s="21">
        <f>SUM(E$3:E81)+H82</f>
        <v>0.27666395481438061</v>
      </c>
      <c r="L82" s="21">
        <f>SUM(F$3:F81)+I82</f>
        <v>-5.9299044138001814E-2</v>
      </c>
      <c r="M82" s="21">
        <f>SUM(G$3:G81)+J82</f>
        <v>0</v>
      </c>
      <c r="N82" s="21"/>
      <c r="O82" s="21"/>
      <c r="P82" s="21"/>
      <c r="Q82" s="19">
        <f t="shared" si="5"/>
        <v>7.6542943893533638E-2</v>
      </c>
      <c r="R82" s="19">
        <f t="shared" si="5"/>
        <v>3.5163766356806872E-3</v>
      </c>
      <c r="S82" s="19">
        <f t="shared" si="5"/>
        <v>0</v>
      </c>
      <c r="T82" s="19">
        <f t="shared" si="6"/>
        <v>-1.6405908067932094E-2</v>
      </c>
      <c r="U82" s="19">
        <f t="shared" si="7"/>
        <v>0</v>
      </c>
      <c r="V82" s="19">
        <f t="shared" si="8"/>
        <v>0</v>
      </c>
    </row>
    <row r="83" spans="1:22" x14ac:dyDescent="0.25">
      <c r="A83" s="26">
        <f>Wellpath!E83</f>
        <v>7600</v>
      </c>
      <c r="B83" s="22">
        <v>0</v>
      </c>
      <c r="C83" s="22">
        <v>0</v>
      </c>
      <c r="D83" s="22">
        <f>-(SIN(Wellpath!$L83) * COS(Wellpath!$O83) + TAN(Dip) * COS(Wellpath!$L83)) * SIN(Wellpath!$L83) * SIN(Wellpath!$O83)</f>
        <v>-0.24524807640425378</v>
      </c>
      <c r="E83" s="20">
        <f>Model!$W$20*((drdp!B83+drdp!K83)*MSZ!$B83+(drdp!E83+drdp!N83)*MSZ!$C83+(drdp!H83+drdp!Q83)*MSZ!$D83)</f>
        <v>2.8190566595196094E-3</v>
      </c>
      <c r="F83" s="20">
        <f>Model!$W$20*((drdp!C83+drdp!L83)*MSZ!$B83+(drdp!F83+drdp!O83)*MSZ!$C83+(drdp!I83+drdp!R83)*MSZ!$D83)</f>
        <v>5.1025018188992841E-3</v>
      </c>
      <c r="G83" s="20">
        <f>Model!$W$20*((drdp!D83+drdp!M83)*MSZ!$B83+(drdp!G83+drdp!P83)*MSZ!$C83+(drdp!J83+drdp!S83)*MSZ!$D83)</f>
        <v>0</v>
      </c>
      <c r="H83" s="18">
        <f>Model!$W$20*((drdp!B83)*MSZ!$B83+(drdp!E83)*MSZ!$C83+(drdp!H83)*MSZ!$D83)</f>
        <v>1.4095283297598047E-3</v>
      </c>
      <c r="I83" s="18">
        <f>Model!$W$20*((drdp!C83)*MSZ!$B83+(drdp!F83)*MSZ!$C83+(drdp!I83)*MSZ!$D83)</f>
        <v>2.551250909449642E-3</v>
      </c>
      <c r="J83" s="18">
        <f>Model!$W$20*((drdp!D83)*MSZ!$B83+(drdp!G83)*MSZ!$C83+(drdp!J83)*MSZ!$D83)</f>
        <v>0</v>
      </c>
      <c r="K83" s="21">
        <f>SUM(E$3:E82)+H83</f>
        <v>0.28009977620783444</v>
      </c>
      <c r="L83" s="21">
        <f>SUM(F$3:F82)+I83</f>
        <v>-5.3861458527552156E-2</v>
      </c>
      <c r="M83" s="21">
        <f>SUM(G$3:G82)+J83</f>
        <v>0</v>
      </c>
      <c r="N83" s="21"/>
      <c r="O83" s="21"/>
      <c r="P83" s="21"/>
      <c r="Q83" s="19">
        <f t="shared" si="5"/>
        <v>7.8455884631678935E-2</v>
      </c>
      <c r="R83" s="19">
        <f t="shared" si="5"/>
        <v>2.901056714715221E-3</v>
      </c>
      <c r="S83" s="19">
        <f t="shared" si="5"/>
        <v>0</v>
      </c>
      <c r="T83" s="19">
        <f t="shared" si="6"/>
        <v>-1.5086582479794915E-2</v>
      </c>
      <c r="U83" s="19">
        <f t="shared" si="7"/>
        <v>0</v>
      </c>
      <c r="V83" s="19">
        <f t="shared" si="8"/>
        <v>0</v>
      </c>
    </row>
    <row r="84" spans="1:22" x14ac:dyDescent="0.25">
      <c r="A84" s="26">
        <f>Wellpath!E84</f>
        <v>7700</v>
      </c>
      <c r="B84" s="22">
        <v>0</v>
      </c>
      <c r="C84" s="22">
        <v>0</v>
      </c>
      <c r="D84" s="22">
        <f>-(SIN(Wellpath!$L84) * COS(Wellpath!$O84) + TAN(Dip) * COS(Wellpath!$L84)) * SIN(Wellpath!$L84) * SIN(Wellpath!$O84)</f>
        <v>-0.19541603536248056</v>
      </c>
      <c r="E84" s="20">
        <f>Model!$W$20*((drdp!B84+drdp!K84)*MSZ!$B84+(drdp!E84+drdp!N84)*MSZ!$C84+(drdp!H84+drdp!Q84)*MSZ!$D84)</f>
        <v>1.8148046255033316E-3</v>
      </c>
      <c r="F84" s="20">
        <f>Model!$W$20*((drdp!C84+drdp!L84)*MSZ!$B84+(drdp!F84+drdp!O84)*MSZ!$C84+(drdp!I84+drdp!R84)*MSZ!$D84)</f>
        <v>4.3151412238352947E-3</v>
      </c>
      <c r="G84" s="20">
        <f>Model!$W$20*((drdp!D84+drdp!M84)*MSZ!$B84+(drdp!G84+drdp!P84)*MSZ!$C84+(drdp!J84+drdp!S84)*MSZ!$D84)</f>
        <v>0</v>
      </c>
      <c r="H84" s="18">
        <f>Model!$W$20*((drdp!B84)*MSZ!$B84+(drdp!E84)*MSZ!$C84+(drdp!H84)*MSZ!$D84)</f>
        <v>9.0740231275166579E-4</v>
      </c>
      <c r="I84" s="18">
        <f>Model!$W$20*((drdp!C84)*MSZ!$B84+(drdp!F84)*MSZ!$C84+(drdp!I84)*MSZ!$D84)</f>
        <v>2.1575706119176473E-3</v>
      </c>
      <c r="J84" s="18">
        <f>Model!$W$20*((drdp!D84)*MSZ!$B84+(drdp!G84)*MSZ!$C84+(drdp!J84)*MSZ!$D84)</f>
        <v>0</v>
      </c>
      <c r="K84" s="21">
        <f>SUM(E$3:E83)+H84</f>
        <v>0.28241670685034587</v>
      </c>
      <c r="L84" s="21">
        <f>SUM(F$3:F83)+I84</f>
        <v>-4.9152637006184871E-2</v>
      </c>
      <c r="M84" s="21">
        <f>SUM(G$3:G83)+J84</f>
        <v>0</v>
      </c>
      <c r="N84" s="21"/>
      <c r="O84" s="21"/>
      <c r="P84" s="21"/>
      <c r="Q84" s="19">
        <f t="shared" si="5"/>
        <v>7.9759196308194197E-2</v>
      </c>
      <c r="R84" s="19">
        <f t="shared" si="5"/>
        <v>2.4159817246617744E-3</v>
      </c>
      <c r="S84" s="19">
        <f t="shared" si="5"/>
        <v>0</v>
      </c>
      <c r="T84" s="19">
        <f t="shared" si="6"/>
        <v>-1.3881525876297174E-2</v>
      </c>
      <c r="U84" s="19">
        <f t="shared" si="7"/>
        <v>0</v>
      </c>
      <c r="V84" s="19">
        <f t="shared" si="8"/>
        <v>0</v>
      </c>
    </row>
    <row r="85" spans="1:22" x14ac:dyDescent="0.25">
      <c r="A85" s="26">
        <f>Wellpath!E85</f>
        <v>7800</v>
      </c>
      <c r="B85" s="22">
        <v>0</v>
      </c>
      <c r="C85" s="22">
        <v>0</v>
      </c>
      <c r="D85" s="22">
        <f>-(SIN(Wellpath!$L85) * COS(Wellpath!$O85) + TAN(Dip) * COS(Wellpath!$L85)) * SIN(Wellpath!$L85) * SIN(Wellpath!$O85)</f>
        <v>-0.14729647420805247</v>
      </c>
      <c r="E85" s="20">
        <f>Model!$W$20*((drdp!B85+drdp!K85)*MSZ!$B85+(drdp!E85+drdp!N85)*MSZ!$C85+(drdp!H85+drdp!Q85)*MSZ!$D85)</f>
        <v>1.0380223572074043E-3</v>
      </c>
      <c r="F85" s="20">
        <f>Model!$W$20*((drdp!C85+drdp!L85)*MSZ!$B85+(drdp!F85+drdp!O85)*MSZ!$C85+(drdp!I85+drdp!R85)*MSZ!$D85)</f>
        <v>3.4316011811127531E-3</v>
      </c>
      <c r="G85" s="20">
        <f>Model!$W$20*((drdp!D85+drdp!M85)*MSZ!$B85+(drdp!G85+drdp!P85)*MSZ!$C85+(drdp!J85+drdp!S85)*MSZ!$D85)</f>
        <v>0</v>
      </c>
      <c r="H85" s="18">
        <f>Model!$W$20*((drdp!B85)*MSZ!$B85+(drdp!E85)*MSZ!$C85+(drdp!H85)*MSZ!$D85)</f>
        <v>5.1901117860370214E-4</v>
      </c>
      <c r="I85" s="18">
        <f>Model!$W$20*((drdp!C85)*MSZ!$B85+(drdp!F85)*MSZ!$C85+(drdp!I85)*MSZ!$D85)</f>
        <v>1.7158005905563766E-3</v>
      </c>
      <c r="J85" s="18">
        <f>Model!$W$20*((drdp!D85)*MSZ!$B85+(drdp!G85)*MSZ!$C85+(drdp!J85)*MSZ!$D85)</f>
        <v>0</v>
      </c>
      <c r="K85" s="21">
        <f>SUM(E$3:E84)+H85</f>
        <v>0.28384312034170123</v>
      </c>
      <c r="L85" s="21">
        <f>SUM(F$3:F84)+I85</f>
        <v>-4.5279265803710847E-2</v>
      </c>
      <c r="M85" s="21">
        <f>SUM(G$3:G84)+J85</f>
        <v>0</v>
      </c>
      <c r="N85" s="21"/>
      <c r="O85" s="21"/>
      <c r="P85" s="21"/>
      <c r="Q85" s="19">
        <f t="shared" si="5"/>
        <v>8.0566916965313484E-2</v>
      </c>
      <c r="R85" s="19">
        <f t="shared" si="5"/>
        <v>2.0502119117230986E-3</v>
      </c>
      <c r="S85" s="19">
        <f t="shared" si="5"/>
        <v>0</v>
      </c>
      <c r="T85" s="19">
        <f t="shared" si="6"/>
        <v>-1.2852208092506576E-2</v>
      </c>
      <c r="U85" s="19">
        <f t="shared" si="7"/>
        <v>0</v>
      </c>
      <c r="V85" s="19">
        <f t="shared" si="8"/>
        <v>0</v>
      </c>
    </row>
    <row r="86" spans="1:22" x14ac:dyDescent="0.25">
      <c r="A86" s="26">
        <f>Wellpath!E86</f>
        <v>7900</v>
      </c>
      <c r="B86" s="22">
        <v>0</v>
      </c>
      <c r="C86" s="22">
        <v>0</v>
      </c>
      <c r="D86" s="22">
        <f>-(SIN(Wellpath!$L86) * COS(Wellpath!$O86) + TAN(Dip) * COS(Wellpath!$L86)) * SIN(Wellpath!$L86) * SIN(Wellpath!$O86)</f>
        <v>-0.10160778803388328</v>
      </c>
      <c r="E86" s="20">
        <f>Model!$W$20*((drdp!B86+drdp!K86)*MSZ!$B86+(drdp!E86+drdp!N86)*MSZ!$C86+(drdp!H86+drdp!Q86)*MSZ!$D86)</f>
        <v>4.8676079768989155E-4</v>
      </c>
      <c r="F86" s="20">
        <f>Model!$W$20*((drdp!C86+drdp!L86)*MSZ!$B86+(drdp!F86+drdp!O86)*MSZ!$C86+(drdp!I86+drdp!R86)*MSZ!$D86)</f>
        <v>2.483334654420515E-3</v>
      </c>
      <c r="G86" s="20">
        <f>Model!$W$20*((drdp!D86+drdp!M86)*MSZ!$B86+(drdp!G86+drdp!P86)*MSZ!$C86+(drdp!J86+drdp!S86)*MSZ!$D86)</f>
        <v>0</v>
      </c>
      <c r="H86" s="18">
        <f>Model!$W$20*((drdp!B86)*MSZ!$B86+(drdp!E86)*MSZ!$C86+(drdp!H86)*MSZ!$D86)</f>
        <v>2.4338039884494578E-4</v>
      </c>
      <c r="I86" s="18">
        <f>Model!$W$20*((drdp!C86)*MSZ!$B86+(drdp!F86)*MSZ!$C86+(drdp!I86)*MSZ!$D86)</f>
        <v>1.2416673272102575E-3</v>
      </c>
      <c r="J86" s="18">
        <f>Model!$W$20*((drdp!D86)*MSZ!$B86+(drdp!G86)*MSZ!$C86+(drdp!J86)*MSZ!$D86)</f>
        <v>0</v>
      </c>
      <c r="K86" s="21">
        <f>SUM(E$3:E85)+H86</f>
        <v>0.2846055119191499</v>
      </c>
      <c r="L86" s="21">
        <f>SUM(F$3:F85)+I86</f>
        <v>-4.2321797885944208E-2</v>
      </c>
      <c r="M86" s="21">
        <f>SUM(G$3:G85)+J86</f>
        <v>0</v>
      </c>
      <c r="N86" s="21"/>
      <c r="O86" s="21"/>
      <c r="P86" s="21"/>
      <c r="Q86" s="19">
        <f t="shared" si="5"/>
        <v>8.1000297414761377E-2</v>
      </c>
      <c r="R86" s="19">
        <f t="shared" si="5"/>
        <v>1.7911345762987117E-3</v>
      </c>
      <c r="S86" s="19">
        <f t="shared" si="5"/>
        <v>0</v>
      </c>
      <c r="T86" s="19">
        <f t="shared" si="6"/>
        <v>-1.2045016952667947E-2</v>
      </c>
      <c r="U86" s="19">
        <f t="shared" si="7"/>
        <v>0</v>
      </c>
      <c r="V86" s="19">
        <f t="shared" si="8"/>
        <v>0</v>
      </c>
    </row>
    <row r="87" spans="1:22" x14ac:dyDescent="0.25">
      <c r="A87" s="26">
        <f>Wellpath!E87</f>
        <v>8000</v>
      </c>
      <c r="B87" s="22">
        <v>0</v>
      </c>
      <c r="C87" s="22">
        <v>0</v>
      </c>
      <c r="D87" s="22">
        <f>-(SIN(Wellpath!$L87) * COS(Wellpath!$O87) + TAN(Dip) * COS(Wellpath!$L87)) * SIN(Wellpath!$L87) * SIN(Wellpath!$O87)</f>
        <v>-5.880245118274318E-2</v>
      </c>
      <c r="E87" s="20">
        <f>Model!$W$20*((drdp!B87+drdp!K87)*MSZ!$B87+(drdp!E87+drdp!N87)*MSZ!$C87+(drdp!H87+drdp!Q87)*MSZ!$D87)</f>
        <v>1.4848048115237211E-4</v>
      </c>
      <c r="F87" s="20">
        <f>Model!$W$20*((drdp!C87+drdp!L87)*MSZ!$B87+(drdp!F87+drdp!O87)*MSZ!$C87+(drdp!I87+drdp!R87)*MSZ!$D87)</f>
        <v>1.5008339082929997E-3</v>
      </c>
      <c r="G87" s="20">
        <f>Model!$W$20*((drdp!D87+drdp!M87)*MSZ!$B87+(drdp!G87+drdp!P87)*MSZ!$C87+(drdp!J87+drdp!S87)*MSZ!$D87)</f>
        <v>0</v>
      </c>
      <c r="H87" s="18">
        <f>Model!$W$20*((drdp!B87)*MSZ!$B87+(drdp!E87)*MSZ!$C87+(drdp!H87)*MSZ!$D87)</f>
        <v>7.4240240576186055E-5</v>
      </c>
      <c r="I87" s="18">
        <f>Model!$W$20*((drdp!C87)*MSZ!$B87+(drdp!F87)*MSZ!$C87+(drdp!I87)*MSZ!$D87)</f>
        <v>7.5041695414649983E-4</v>
      </c>
      <c r="J87" s="18">
        <f>Model!$W$20*((drdp!D87)*MSZ!$B87+(drdp!G87)*MSZ!$C87+(drdp!J87)*MSZ!$D87)</f>
        <v>0</v>
      </c>
      <c r="K87" s="21">
        <f>SUM(E$3:E86)+H87</f>
        <v>0.28492313255857099</v>
      </c>
      <c r="L87" s="21">
        <f>SUM(F$3:F86)+I87</f>
        <v>-4.0329713604587453E-2</v>
      </c>
      <c r="M87" s="21">
        <f>SUM(G$3:G86)+J87</f>
        <v>0</v>
      </c>
      <c r="N87" s="21"/>
      <c r="O87" s="21"/>
      <c r="P87" s="21"/>
      <c r="Q87" s="19">
        <f t="shared" si="5"/>
        <v>8.1181191466989017E-2</v>
      </c>
      <c r="R87" s="19">
        <f t="shared" si="5"/>
        <v>1.6264857994280463E-3</v>
      </c>
      <c r="S87" s="19">
        <f t="shared" si="5"/>
        <v>0</v>
      </c>
      <c r="T87" s="19">
        <f t="shared" si="6"/>
        <v>-1.1490868335409075E-2</v>
      </c>
      <c r="U87" s="19">
        <f t="shared" si="7"/>
        <v>0</v>
      </c>
      <c r="V87" s="19">
        <f t="shared" si="8"/>
        <v>0</v>
      </c>
    </row>
    <row r="88" spans="1:22" x14ac:dyDescent="0.25">
      <c r="A88" s="26">
        <f>Wellpath!E88</f>
        <v>8100</v>
      </c>
      <c r="B88" s="22">
        <v>0</v>
      </c>
      <c r="C88" s="22">
        <v>0</v>
      </c>
      <c r="D88" s="22">
        <f>-(SIN(Wellpath!$L88) * COS(Wellpath!$O88) + TAN(Dip) * COS(Wellpath!$L88)) * SIN(Wellpath!$L88) * SIN(Wellpath!$O88)</f>
        <v>-1.9268319156275873E-2</v>
      </c>
      <c r="E88" s="20">
        <f>Model!$W$20*((drdp!B88+drdp!K88)*MSZ!$B88+(drdp!E88+drdp!N88)*MSZ!$C88+(drdp!H88+drdp!Q88)*MSZ!$D88)</f>
        <v>4.819498828860581E-6</v>
      </c>
      <c r="F88" s="20">
        <f>Model!$W$20*((drdp!C88+drdp!L88)*MSZ!$B88+(drdp!F88+drdp!O88)*MSZ!$C88+(drdp!I88+drdp!R88)*MSZ!$D88)</f>
        <v>5.1134956690073287E-4</v>
      </c>
      <c r="G88" s="20">
        <f>Model!$W$20*((drdp!D88+drdp!M88)*MSZ!$B88+(drdp!G88+drdp!P88)*MSZ!$C88+(drdp!J88+drdp!S88)*MSZ!$D88)</f>
        <v>0</v>
      </c>
      <c r="H88" s="18">
        <f>Model!$W$20*((drdp!B88)*MSZ!$B88+(drdp!E88)*MSZ!$C88+(drdp!H88)*MSZ!$D88)</f>
        <v>2.4097494144302905E-6</v>
      </c>
      <c r="I88" s="18">
        <f>Model!$W$20*((drdp!C88)*MSZ!$B88+(drdp!F88)*MSZ!$C88+(drdp!I88)*MSZ!$D88)</f>
        <v>2.5567478345036644E-4</v>
      </c>
      <c r="J88" s="18">
        <f>Model!$W$20*((drdp!D88)*MSZ!$B88+(drdp!G88)*MSZ!$C88+(drdp!J88)*MSZ!$D88)</f>
        <v>0</v>
      </c>
      <c r="K88" s="21">
        <f>SUM(E$3:E87)+H88</f>
        <v>0.28499978254856162</v>
      </c>
      <c r="L88" s="21">
        <f>SUM(F$3:F87)+I88</f>
        <v>-3.9323621866990593E-2</v>
      </c>
      <c r="M88" s="21">
        <f>SUM(G$3:G87)+J88</f>
        <v>0</v>
      </c>
      <c r="N88" s="21"/>
      <c r="O88" s="21"/>
      <c r="P88" s="21"/>
      <c r="Q88" s="19">
        <f t="shared" si="5"/>
        <v>8.1224876052727407E-2</v>
      </c>
      <c r="R88" s="19">
        <f t="shared" si="5"/>
        <v>1.5463472367380608E-3</v>
      </c>
      <c r="S88" s="19">
        <f t="shared" si="5"/>
        <v>0</v>
      </c>
      <c r="T88" s="19">
        <f t="shared" si="6"/>
        <v>-1.1207223681114181E-2</v>
      </c>
      <c r="U88" s="19">
        <f t="shared" si="7"/>
        <v>0</v>
      </c>
      <c r="V88" s="19">
        <f t="shared" si="8"/>
        <v>0</v>
      </c>
    </row>
    <row r="89" spans="1:22" x14ac:dyDescent="0.25">
      <c r="A89" s="26">
        <f>Wellpath!E89</f>
        <v>8200</v>
      </c>
      <c r="B89" s="22">
        <v>0</v>
      </c>
      <c r="C89" s="22">
        <v>0</v>
      </c>
      <c r="D89" s="22">
        <f>-(SIN(Wellpath!$L89) * COS(Wellpath!$O89) + TAN(Dip) * COS(Wellpath!$L89)) * SIN(Wellpath!$L89) * SIN(Wellpath!$O89)</f>
        <v>1.6543123704688179E-2</v>
      </c>
      <c r="E89" s="20">
        <f>Model!$W$20*((drdp!B89+drdp!K89)*MSZ!$B89+(drdp!E89+drdp!N89)*MSZ!$C89+(drdp!H89+drdp!Q89)*MSZ!$D89)</f>
        <v>3.3540739804169342E-5</v>
      </c>
      <c r="F89" s="20">
        <f>Model!$W$20*((drdp!C89+drdp!L89)*MSZ!$B89+(drdp!F89+drdp!O89)*MSZ!$C89+(drdp!I89+drdp!R89)*MSZ!$D89)</f>
        <v>-4.5456554132698479E-4</v>
      </c>
      <c r="G89" s="20">
        <f>Model!$W$20*((drdp!D89+drdp!M89)*MSZ!$B89+(drdp!G89+drdp!P89)*MSZ!$C89+(drdp!J89+drdp!S89)*MSZ!$D89)</f>
        <v>0</v>
      </c>
      <c r="H89" s="18">
        <f>Model!$W$20*((drdp!B89)*MSZ!$B89+(drdp!E89)*MSZ!$C89+(drdp!H89)*MSZ!$D89)</f>
        <v>1.6770369902084671E-5</v>
      </c>
      <c r="I89" s="18">
        <f>Model!$W$20*((drdp!C89)*MSZ!$B89+(drdp!F89)*MSZ!$C89+(drdp!I89)*MSZ!$D89)</f>
        <v>-2.272827706634924E-4</v>
      </c>
      <c r="J89" s="18">
        <f>Model!$W$20*((drdp!D89)*MSZ!$B89+(drdp!G89)*MSZ!$C89+(drdp!J89)*MSZ!$D89)</f>
        <v>0</v>
      </c>
      <c r="K89" s="21">
        <f>SUM(E$3:E88)+H89</f>
        <v>0.28501896266787813</v>
      </c>
      <c r="L89" s="21">
        <f>SUM(F$3:F88)+I89</f>
        <v>-3.9295229854203716E-2</v>
      </c>
      <c r="M89" s="21">
        <f>SUM(G$3:G88)+J89</f>
        <v>0</v>
      </c>
      <c r="N89" s="21"/>
      <c r="O89" s="21"/>
      <c r="P89" s="21"/>
      <c r="Q89" s="19">
        <f t="shared" si="5"/>
        <v>8.1235809080273308E-2</v>
      </c>
      <c r="R89" s="19">
        <f t="shared" si="5"/>
        <v>1.5441150892947029E-3</v>
      </c>
      <c r="S89" s="19">
        <f t="shared" si="5"/>
        <v>0</v>
      </c>
      <c r="T89" s="19">
        <f t="shared" si="6"/>
        <v>-1.119988565084098E-2</v>
      </c>
      <c r="U89" s="19">
        <f t="shared" si="7"/>
        <v>0</v>
      </c>
      <c r="V89" s="19">
        <f t="shared" si="8"/>
        <v>0</v>
      </c>
    </row>
    <row r="90" spans="1:22" x14ac:dyDescent="0.25">
      <c r="A90" s="26">
        <f>Wellpath!E90</f>
        <v>8300</v>
      </c>
      <c r="B90" s="22">
        <v>0</v>
      </c>
      <c r="C90" s="22">
        <v>0</v>
      </c>
      <c r="D90" s="22">
        <f>-(SIN(Wellpath!$L90) * COS(Wellpath!$O90) + TAN(Dip) * COS(Wellpath!$L90)) * SIN(Wellpath!$L90) * SIN(Wellpath!$O90)</f>
        <v>4.8240732579088973E-2</v>
      </c>
      <c r="E90" s="20">
        <f>Model!$W$20*((drdp!B90+drdp!K90)*MSZ!$B90+(drdp!E90+drdp!N90)*MSZ!$C90+(drdp!H90+drdp!Q90)*MSZ!$D90)</f>
        <v>2.0749723200133322E-4</v>
      </c>
      <c r="F90" s="20">
        <f>Model!$W$20*((drdp!C90+drdp!L90)*MSZ!$B90+(drdp!F90+drdp!O90)*MSZ!$C90+(drdp!I90+drdp!R90)*MSZ!$D90)</f>
        <v>-1.3671695368785927E-3</v>
      </c>
      <c r="G90" s="20">
        <f>Model!$W$20*((drdp!D90+drdp!M90)*MSZ!$B90+(drdp!G90+drdp!P90)*MSZ!$C90+(drdp!J90+drdp!S90)*MSZ!$D90)</f>
        <v>0</v>
      </c>
      <c r="H90" s="18">
        <f>Model!$W$20*((drdp!B90)*MSZ!$B90+(drdp!E90)*MSZ!$C90+(drdp!H90)*MSZ!$D90)</f>
        <v>1.0374861600066661E-4</v>
      </c>
      <c r="I90" s="18">
        <f>Model!$W$20*((drdp!C90)*MSZ!$B90+(drdp!F90)*MSZ!$C90+(drdp!I90)*MSZ!$D90)</f>
        <v>-6.8358476843929635E-4</v>
      </c>
      <c r="J90" s="18">
        <f>Model!$W$20*((drdp!D90)*MSZ!$B90+(drdp!G90)*MSZ!$C90+(drdp!J90)*MSZ!$D90)</f>
        <v>0</v>
      </c>
      <c r="K90" s="21">
        <f>SUM(E$3:E89)+H90</f>
        <v>0.28513948165378084</v>
      </c>
      <c r="L90" s="21">
        <f>SUM(F$3:F89)+I90</f>
        <v>-4.0206097393306509E-2</v>
      </c>
      <c r="M90" s="21">
        <f>SUM(G$3:G89)+J90</f>
        <v>0</v>
      </c>
      <c r="N90" s="21"/>
      <c r="O90" s="21"/>
      <c r="P90" s="21"/>
      <c r="Q90" s="19">
        <f t="shared" si="5"/>
        <v>8.1304523997786815E-2</v>
      </c>
      <c r="R90" s="19">
        <f t="shared" si="5"/>
        <v>1.6165302676000484E-3</v>
      </c>
      <c r="S90" s="19">
        <f t="shared" si="5"/>
        <v>0</v>
      </c>
      <c r="T90" s="19">
        <f t="shared" si="6"/>
        <v>-1.1464345770048847E-2</v>
      </c>
      <c r="U90" s="19">
        <f t="shared" si="7"/>
        <v>0</v>
      </c>
      <c r="V90" s="19">
        <f t="shared" si="8"/>
        <v>0</v>
      </c>
    </row>
    <row r="91" spans="1:22" x14ac:dyDescent="0.25">
      <c r="A91" s="26">
        <f>Wellpath!E91</f>
        <v>8400</v>
      </c>
      <c r="B91" s="22">
        <v>0</v>
      </c>
      <c r="C91" s="22">
        <v>0</v>
      </c>
      <c r="D91" s="22">
        <f>-(SIN(Wellpath!$L91) * COS(Wellpath!$O91) + TAN(Dip) * COS(Wellpath!$L91)) * SIN(Wellpath!$L91) * SIN(Wellpath!$O91)</f>
        <v>7.5380541575146065E-2</v>
      </c>
      <c r="E91" s="20">
        <f>Model!$W$20*((drdp!B91+drdp!K91)*MSZ!$B91+(drdp!E91+drdp!N91)*MSZ!$C91+(drdp!H91+drdp!Q91)*MSZ!$D91)</f>
        <v>4.9440433710142462E-4</v>
      </c>
      <c r="F91" s="20">
        <f>Model!$W$20*((drdp!C91+drdp!L91)*MSZ!$B91+(drdp!F91+drdp!O91)*MSZ!$C91+(drdp!I91+drdp!R91)*MSZ!$D91)</f>
        <v>-2.1956317875349855E-3</v>
      </c>
      <c r="G91" s="20">
        <f>Model!$W$20*((drdp!D91+drdp!M91)*MSZ!$B91+(drdp!G91+drdp!P91)*MSZ!$C91+(drdp!J91+drdp!S91)*MSZ!$D91)</f>
        <v>0</v>
      </c>
      <c r="H91" s="18">
        <f>Model!$W$20*((drdp!B91)*MSZ!$B91+(drdp!E91)*MSZ!$C91+(drdp!H91)*MSZ!$D91)</f>
        <v>2.4720216855071231E-4</v>
      </c>
      <c r="I91" s="18">
        <f>Model!$W$20*((drdp!C91)*MSZ!$B91+(drdp!F91)*MSZ!$C91+(drdp!I91)*MSZ!$D91)</f>
        <v>-1.0978158937674928E-3</v>
      </c>
      <c r="J91" s="18">
        <f>Model!$W$20*((drdp!D91)*MSZ!$B91+(drdp!G91)*MSZ!$C91+(drdp!J91)*MSZ!$D91)</f>
        <v>0</v>
      </c>
      <c r="K91" s="21">
        <f>SUM(E$3:E90)+H91</f>
        <v>0.28549043243833222</v>
      </c>
      <c r="L91" s="21">
        <f>SUM(F$3:F90)+I91</f>
        <v>-4.1987498055513293E-2</v>
      </c>
      <c r="M91" s="21">
        <f>SUM(G$3:G90)+J91</f>
        <v>0</v>
      </c>
      <c r="N91" s="21"/>
      <c r="O91" s="21"/>
      <c r="P91" s="21"/>
      <c r="Q91" s="19">
        <f t="shared" si="5"/>
        <v>8.1504787013825936E-2</v>
      </c>
      <c r="R91" s="19">
        <f t="shared" si="5"/>
        <v>1.7629499929617326E-3</v>
      </c>
      <c r="S91" s="19">
        <f t="shared" si="5"/>
        <v>0</v>
      </c>
      <c r="T91" s="19">
        <f t="shared" si="6"/>
        <v>-1.1987028976872123E-2</v>
      </c>
      <c r="U91" s="19">
        <f t="shared" si="7"/>
        <v>0</v>
      </c>
      <c r="V91" s="19">
        <f t="shared" si="8"/>
        <v>0</v>
      </c>
    </row>
    <row r="92" spans="1:22" x14ac:dyDescent="0.25">
      <c r="A92" s="26">
        <f>Wellpath!E92</f>
        <v>8500</v>
      </c>
      <c r="B92" s="22">
        <v>0</v>
      </c>
      <c r="C92" s="22">
        <v>0</v>
      </c>
      <c r="D92" s="22">
        <f>-(SIN(Wellpath!$L92) * COS(Wellpath!$O92) + TAN(Dip) * COS(Wellpath!$L92)) * SIN(Wellpath!$L92) * SIN(Wellpath!$O92)</f>
        <v>9.7753771805635353E-2</v>
      </c>
      <c r="E92" s="20">
        <f>Model!$W$20*((drdp!B92+drdp!K92)*MSZ!$B92+(drdp!E92+drdp!N92)*MSZ!$C92+(drdp!H92+drdp!Q92)*MSZ!$D92)</f>
        <v>8.5985770794606224E-4</v>
      </c>
      <c r="F92" s="20">
        <f>Model!$W$20*((drdp!C92+drdp!L92)*MSZ!$B92+(drdp!F92+drdp!O92)*MSZ!$C92+(drdp!I92+drdp!R92)*MSZ!$D92)</f>
        <v>-2.915908136978868E-3</v>
      </c>
      <c r="G92" s="20">
        <f>Model!$W$20*((drdp!D92+drdp!M92)*MSZ!$B92+(drdp!G92+drdp!P92)*MSZ!$C92+(drdp!J92+drdp!S92)*MSZ!$D92)</f>
        <v>0</v>
      </c>
      <c r="H92" s="18">
        <f>Model!$W$20*((drdp!B92)*MSZ!$B92+(drdp!E92)*MSZ!$C92+(drdp!H92)*MSZ!$D92)</f>
        <v>4.2992885397303112E-4</v>
      </c>
      <c r="I92" s="18">
        <f>Model!$W$20*((drdp!C92)*MSZ!$B92+(drdp!F92)*MSZ!$C92+(drdp!I92)*MSZ!$D92)</f>
        <v>-1.457954068489434E-3</v>
      </c>
      <c r="J92" s="18">
        <f>Model!$W$20*((drdp!D92)*MSZ!$B92+(drdp!G92)*MSZ!$C92+(drdp!J92)*MSZ!$D92)</f>
        <v>0</v>
      </c>
      <c r="K92" s="21">
        <f>SUM(E$3:E91)+H92</f>
        <v>0.28616756346085592</v>
      </c>
      <c r="L92" s="21">
        <f>SUM(F$3:F91)+I92</f>
        <v>-4.454326801777022E-2</v>
      </c>
      <c r="M92" s="21">
        <f>SUM(G$3:G91)+J92</f>
        <v>0</v>
      </c>
      <c r="N92" s="21"/>
      <c r="O92" s="21"/>
      <c r="P92" s="21"/>
      <c r="Q92" s="19">
        <f t="shared" si="5"/>
        <v>8.1891874377123003E-2</v>
      </c>
      <c r="R92" s="19">
        <f t="shared" si="5"/>
        <v>1.9841027257029111E-3</v>
      </c>
      <c r="S92" s="19">
        <f t="shared" si="5"/>
        <v>0</v>
      </c>
      <c r="T92" s="19">
        <f t="shared" si="6"/>
        <v>-1.2746838477229173E-2</v>
      </c>
      <c r="U92" s="19">
        <f t="shared" si="7"/>
        <v>0</v>
      </c>
      <c r="V92" s="19">
        <f t="shared" si="8"/>
        <v>0</v>
      </c>
    </row>
    <row r="93" spans="1:22" x14ac:dyDescent="0.25">
      <c r="A93" s="26">
        <f>Wellpath!E93</f>
        <v>8600</v>
      </c>
      <c r="B93" s="22">
        <v>0</v>
      </c>
      <c r="C93" s="22">
        <v>0</v>
      </c>
      <c r="D93" s="22">
        <f>-(SIN(Wellpath!$L93) * COS(Wellpath!$O93) + TAN(Dip) * COS(Wellpath!$L93)) * SIN(Wellpath!$L93) * SIN(Wellpath!$O93)</f>
        <v>0.11510296371934957</v>
      </c>
      <c r="E93" s="20">
        <f>Model!$W$20*((drdp!B93+drdp!K93)*MSZ!$B93+(drdp!E93+drdp!N93)*MSZ!$C93+(drdp!H93+drdp!Q93)*MSZ!$D93)</f>
        <v>1.2675674387476472E-3</v>
      </c>
      <c r="F93" s="20">
        <f>Model!$W$20*((drdp!C93+drdp!L93)*MSZ!$B93+(drdp!F93+drdp!O93)*MSZ!$C93+(drdp!I93+drdp!R93)*MSZ!$D93)</f>
        <v>-3.505439095591166E-3</v>
      </c>
      <c r="G93" s="20">
        <f>Model!$W$20*((drdp!D93+drdp!M93)*MSZ!$B93+(drdp!G93+drdp!P93)*MSZ!$C93+(drdp!J93+drdp!S93)*MSZ!$D93)</f>
        <v>0</v>
      </c>
      <c r="H93" s="18">
        <f>Model!$W$20*((drdp!B93)*MSZ!$B93+(drdp!E93)*MSZ!$C93+(drdp!H93)*MSZ!$D93)</f>
        <v>6.337837193738236E-4</v>
      </c>
      <c r="I93" s="18">
        <f>Model!$W$20*((drdp!C93)*MSZ!$B93+(drdp!F93)*MSZ!$C93+(drdp!I93)*MSZ!$D93)</f>
        <v>-1.752719547795583E-3</v>
      </c>
      <c r="J93" s="18">
        <f>Model!$W$20*((drdp!D93)*MSZ!$B93+(drdp!G93)*MSZ!$C93+(drdp!J93)*MSZ!$D93)</f>
        <v>0</v>
      </c>
      <c r="K93" s="21">
        <f>SUM(E$3:E92)+H93</f>
        <v>0.28723127603420279</v>
      </c>
      <c r="L93" s="21">
        <f>SUM(F$3:F92)+I93</f>
        <v>-4.7753941634055233E-2</v>
      </c>
      <c r="M93" s="21">
        <f>SUM(G$3:G92)+J93</f>
        <v>0</v>
      </c>
      <c r="N93" s="21"/>
      <c r="O93" s="21"/>
      <c r="P93" s="21"/>
      <c r="Q93" s="19">
        <f t="shared" si="5"/>
        <v>8.2501805932236397E-2</v>
      </c>
      <c r="R93" s="19">
        <f t="shared" si="5"/>
        <v>2.2804389415887537E-3</v>
      </c>
      <c r="S93" s="19">
        <f t="shared" si="5"/>
        <v>0</v>
      </c>
      <c r="T93" s="19">
        <f t="shared" si="6"/>
        <v>-1.3716425591212528E-2</v>
      </c>
      <c r="U93" s="19">
        <f t="shared" si="7"/>
        <v>0</v>
      </c>
      <c r="V93" s="19">
        <f t="shared" si="8"/>
        <v>0</v>
      </c>
    </row>
    <row r="94" spans="1:22" x14ac:dyDescent="0.25">
      <c r="A94" s="26">
        <f>Wellpath!E94</f>
        <v>8700</v>
      </c>
      <c r="B94" s="22">
        <v>0</v>
      </c>
      <c r="C94" s="22">
        <v>0</v>
      </c>
      <c r="D94" s="22">
        <f>-(SIN(Wellpath!$L94) * COS(Wellpath!$O94) + TAN(Dip) * COS(Wellpath!$L94)) * SIN(Wellpath!$L94) * SIN(Wellpath!$O94)</f>
        <v>0.12724351072170892</v>
      </c>
      <c r="E94" s="20">
        <f>Model!$W$20*((drdp!B94+drdp!K94)*MSZ!$B94+(drdp!E94+drdp!N94)*MSZ!$C94+(drdp!H94+drdp!Q94)*MSZ!$D94)</f>
        <v>1.6799664588989292E-3</v>
      </c>
      <c r="F94" s="20">
        <f>Model!$W$20*((drdp!C94+drdp!L94)*MSZ!$B94+(drdp!F94+drdp!O94)*MSZ!$C94+(drdp!I94+drdp!R94)*MSZ!$D94)</f>
        <v>-3.9443477963750934E-3</v>
      </c>
      <c r="G94" s="20">
        <f>Model!$W$20*((drdp!D94+drdp!M94)*MSZ!$B94+(drdp!G94+drdp!P94)*MSZ!$C94+(drdp!J94+drdp!S94)*MSZ!$D94)</f>
        <v>0</v>
      </c>
      <c r="H94" s="18">
        <f>Model!$W$20*((drdp!B94)*MSZ!$B94+(drdp!E94)*MSZ!$C94+(drdp!H94)*MSZ!$D94)</f>
        <v>8.3998322944946462E-4</v>
      </c>
      <c r="I94" s="18">
        <f>Model!$W$20*((drdp!C94)*MSZ!$B94+(drdp!F94)*MSZ!$C94+(drdp!I94)*MSZ!$D94)</f>
        <v>-1.9721738981875467E-3</v>
      </c>
      <c r="J94" s="18">
        <f>Model!$W$20*((drdp!D94)*MSZ!$B94+(drdp!G94)*MSZ!$C94+(drdp!J94)*MSZ!$D94)</f>
        <v>0</v>
      </c>
      <c r="K94" s="21">
        <f>SUM(E$3:E93)+H94</f>
        <v>0.28870504298302607</v>
      </c>
      <c r="L94" s="21">
        <f>SUM(F$3:F93)+I94</f>
        <v>-5.1478835080038365E-2</v>
      </c>
      <c r="M94" s="21">
        <f>SUM(G$3:G93)+J94</f>
        <v>0</v>
      </c>
      <c r="N94" s="21"/>
      <c r="O94" s="21"/>
      <c r="P94" s="21"/>
      <c r="Q94" s="19">
        <f t="shared" si="5"/>
        <v>8.3350601843830932E-2</v>
      </c>
      <c r="R94" s="19">
        <f t="shared" si="5"/>
        <v>2.6500704611977888E-3</v>
      </c>
      <c r="S94" s="19">
        <f t="shared" si="5"/>
        <v>0</v>
      </c>
      <c r="T94" s="19">
        <f t="shared" si="6"/>
        <v>-1.4862199294498587E-2</v>
      </c>
      <c r="U94" s="19">
        <f t="shared" si="7"/>
        <v>0</v>
      </c>
      <c r="V94" s="19">
        <f t="shared" si="8"/>
        <v>0</v>
      </c>
    </row>
    <row r="95" spans="1:22" x14ac:dyDescent="0.25">
      <c r="A95" s="26">
        <f>Wellpath!E95</f>
        <v>8800</v>
      </c>
      <c r="B95" s="22">
        <v>0</v>
      </c>
      <c r="C95" s="22">
        <v>0</v>
      </c>
      <c r="D95" s="22">
        <f>-(SIN(Wellpath!$L95) * COS(Wellpath!$O95) + TAN(Dip) * COS(Wellpath!$L95)) * SIN(Wellpath!$L95) * SIN(Wellpath!$O95)</f>
        <v>0.13408288673272639</v>
      </c>
      <c r="E95" s="20">
        <f>Model!$W$20*((drdp!B95+drdp!K95)*MSZ!$B95+(drdp!E95+drdp!N95)*MSZ!$C95+(drdp!H95+drdp!Q95)*MSZ!$D95)</f>
        <v>2.0585800081848677E-3</v>
      </c>
      <c r="F95" s="20">
        <f>Model!$W$20*((drdp!C95+drdp!L95)*MSZ!$B95+(drdp!F95+drdp!O95)*MSZ!$C95+(drdp!I95+drdp!R95)*MSZ!$D95)</f>
        <v>-4.2169778655134164E-3</v>
      </c>
      <c r="G95" s="20">
        <f>Model!$W$20*((drdp!D95+drdp!M95)*MSZ!$B95+(drdp!G95+drdp!P95)*MSZ!$C95+(drdp!J95+drdp!S95)*MSZ!$D95)</f>
        <v>0</v>
      </c>
      <c r="H95" s="18">
        <f>Model!$W$20*((drdp!B95)*MSZ!$B95+(drdp!E95)*MSZ!$C95+(drdp!H95)*MSZ!$D95)</f>
        <v>1.0292900040924338E-3</v>
      </c>
      <c r="I95" s="18">
        <f>Model!$W$20*((drdp!C95)*MSZ!$B95+(drdp!F95)*MSZ!$C95+(drdp!I95)*MSZ!$D95)</f>
        <v>-2.1084889327567082E-3</v>
      </c>
      <c r="J95" s="18">
        <f>Model!$W$20*((drdp!D95)*MSZ!$B95+(drdp!G95)*MSZ!$C95+(drdp!J95)*MSZ!$D95)</f>
        <v>0</v>
      </c>
      <c r="K95" s="21">
        <f>SUM(E$3:E94)+H95</f>
        <v>0.29057431621656798</v>
      </c>
      <c r="L95" s="21">
        <f>SUM(F$3:F94)+I95</f>
        <v>-5.5559497910982622E-2</v>
      </c>
      <c r="M95" s="21">
        <f>SUM(G$3:G94)+J95</f>
        <v>0</v>
      </c>
      <c r="N95" s="21"/>
      <c r="O95" s="21"/>
      <c r="P95" s="21"/>
      <c r="Q95" s="19">
        <f t="shared" si="5"/>
        <v>8.4433433244726047E-2</v>
      </c>
      <c r="R95" s="19">
        <f t="shared" si="5"/>
        <v>3.0868578081204821E-3</v>
      </c>
      <c r="S95" s="19">
        <f t="shared" si="5"/>
        <v>0</v>
      </c>
      <c r="T95" s="19">
        <f t="shared" si="6"/>
        <v>-1.6144163114819612E-2</v>
      </c>
      <c r="U95" s="19">
        <f t="shared" si="7"/>
        <v>0</v>
      </c>
      <c r="V95" s="19">
        <f t="shared" si="8"/>
        <v>0</v>
      </c>
    </row>
    <row r="96" spans="1:22" x14ac:dyDescent="0.25">
      <c r="A96" s="26">
        <f>Wellpath!E96</f>
        <v>8900</v>
      </c>
      <c r="B96" s="22">
        <v>0</v>
      </c>
      <c r="C96" s="22">
        <v>0</v>
      </c>
      <c r="D96" s="22">
        <f>-(SIN(Wellpath!$L96) * COS(Wellpath!$O96) + TAN(Dip) * COS(Wellpath!$L96)) * SIN(Wellpath!$L96) * SIN(Wellpath!$O96)</f>
        <v>0.1353792634732339</v>
      </c>
      <c r="E96" s="20">
        <f>Model!$W$20*((drdp!B96+drdp!K96)*MSZ!$B96+(drdp!E96+drdp!N96)*MSZ!$C96+(drdp!H96+drdp!Q96)*MSZ!$D96)</f>
        <v>2.3636152541694076E-3</v>
      </c>
      <c r="F96" s="20">
        <f>Model!$W$20*((drdp!C96+drdp!L96)*MSZ!$B96+(drdp!F96+drdp!O96)*MSZ!$C96+(drdp!I96+drdp!R96)*MSZ!$D96)</f>
        <v>-4.3083017056392532E-3</v>
      </c>
      <c r="G96" s="20">
        <f>Model!$W$20*((drdp!D96+drdp!M96)*MSZ!$B96+(drdp!G96+drdp!P96)*MSZ!$C96+(drdp!J96+drdp!S96)*MSZ!$D96)</f>
        <v>0</v>
      </c>
      <c r="H96" s="18">
        <f>Model!$W$20*((drdp!B96)*MSZ!$B96+(drdp!E96)*MSZ!$C96+(drdp!H96)*MSZ!$D96)</f>
        <v>1.1818076270847038E-3</v>
      </c>
      <c r="I96" s="18">
        <f>Model!$W$20*((drdp!C96)*MSZ!$B96+(drdp!F96)*MSZ!$C96+(drdp!I96)*MSZ!$D96)</f>
        <v>-2.1541508528196266E-3</v>
      </c>
      <c r="J96" s="18">
        <f>Model!$W$20*((drdp!D96)*MSZ!$B96+(drdp!G96)*MSZ!$C96+(drdp!J96)*MSZ!$D96)</f>
        <v>0</v>
      </c>
      <c r="K96" s="21">
        <f>SUM(E$3:E95)+H96</f>
        <v>0.29278541384774515</v>
      </c>
      <c r="L96" s="21">
        <f>SUM(F$3:F95)+I96</f>
        <v>-5.9822137696558954E-2</v>
      </c>
      <c r="M96" s="21">
        <f>SUM(G$3:G95)+J96</f>
        <v>0</v>
      </c>
      <c r="N96" s="21"/>
      <c r="O96" s="21"/>
      <c r="P96" s="21"/>
      <c r="Q96" s="19">
        <f t="shared" si="5"/>
        <v>8.5723298561995398E-2</v>
      </c>
      <c r="R96" s="19">
        <f t="shared" si="5"/>
        <v>3.5786881585860597E-3</v>
      </c>
      <c r="S96" s="19">
        <f t="shared" si="5"/>
        <v>0</v>
      </c>
      <c r="T96" s="19">
        <f t="shared" si="6"/>
        <v>-1.751504934274381E-2</v>
      </c>
      <c r="U96" s="19">
        <f t="shared" si="7"/>
        <v>0</v>
      </c>
      <c r="V96" s="19">
        <f t="shared" si="8"/>
        <v>0</v>
      </c>
    </row>
    <row r="97" spans="1:22" x14ac:dyDescent="0.25">
      <c r="A97" s="26">
        <f>Wellpath!E97</f>
        <v>9000</v>
      </c>
      <c r="B97" s="22">
        <v>0</v>
      </c>
      <c r="C97" s="22">
        <v>0</v>
      </c>
      <c r="D97" s="22">
        <f>-(SIN(Wellpath!$L97) * COS(Wellpath!$O97) + TAN(Dip) * COS(Wellpath!$L97)) * SIN(Wellpath!$L97) * SIN(Wellpath!$O97)</f>
        <v>0.13127915395362619</v>
      </c>
      <c r="E97" s="20">
        <f>Model!$W$20*((drdp!B97+drdp!K97)*MSZ!$B97+(drdp!E97+drdp!N97)*MSZ!$C97+(drdp!H97+drdp!Q97)*MSZ!$D97)</f>
        <v>2.5627860461420629E-3</v>
      </c>
      <c r="F97" s="20">
        <f>Model!$W$20*((drdp!C97+drdp!L97)*MSZ!$B97+(drdp!F97+drdp!O97)*MSZ!$C97+(drdp!I97+drdp!R97)*MSZ!$D97)</f>
        <v>-4.2150425591563276E-3</v>
      </c>
      <c r="G97" s="20">
        <f>Model!$W$20*((drdp!D97+drdp!M97)*MSZ!$B97+(drdp!G97+drdp!P97)*MSZ!$C97+(drdp!J97+drdp!S97)*MSZ!$D97)</f>
        <v>0</v>
      </c>
      <c r="H97" s="18">
        <f>Model!$W$20*((drdp!B97)*MSZ!$B97+(drdp!E97)*MSZ!$C97+(drdp!H97)*MSZ!$D97)</f>
        <v>1.2813930230710314E-3</v>
      </c>
      <c r="I97" s="18">
        <f>Model!$W$20*((drdp!C97)*MSZ!$B97+(drdp!F97)*MSZ!$C97+(drdp!I97)*MSZ!$D97)</f>
        <v>-2.1075212795781638E-3</v>
      </c>
      <c r="J97" s="18">
        <f>Model!$W$20*((drdp!D97)*MSZ!$B97+(drdp!G97)*MSZ!$C97+(drdp!J97)*MSZ!$D97)</f>
        <v>0</v>
      </c>
      <c r="K97" s="21">
        <f>SUM(E$3:E96)+H97</f>
        <v>0.29524861449790085</v>
      </c>
      <c r="L97" s="21">
        <f>SUM(F$3:F96)+I97</f>
        <v>-6.4083809828956742E-2</v>
      </c>
      <c r="M97" s="21">
        <f>SUM(G$3:G96)+J97</f>
        <v>0</v>
      </c>
      <c r="N97" s="21"/>
      <c r="O97" s="21"/>
      <c r="P97" s="21"/>
      <c r="Q97" s="19">
        <f t="shared" si="5"/>
        <v>8.717174436293007E-2</v>
      </c>
      <c r="R97" s="19">
        <f t="shared" si="5"/>
        <v>4.1067346821938924E-3</v>
      </c>
      <c r="S97" s="19">
        <f t="shared" si="5"/>
        <v>0</v>
      </c>
      <c r="T97" s="19">
        <f t="shared" si="6"/>
        <v>-1.892065606374644E-2</v>
      </c>
      <c r="U97" s="19">
        <f t="shared" si="7"/>
        <v>0</v>
      </c>
      <c r="V97" s="19">
        <f t="shared" si="8"/>
        <v>0</v>
      </c>
    </row>
    <row r="98" spans="1:22" x14ac:dyDescent="0.25">
      <c r="A98" s="26">
        <f>Wellpath!E98</f>
        <v>9100</v>
      </c>
      <c r="B98" s="22">
        <v>0</v>
      </c>
      <c r="C98" s="22">
        <v>0</v>
      </c>
      <c r="D98" s="22">
        <f>-(SIN(Wellpath!$L98) * COS(Wellpath!$O98) + TAN(Dip) * COS(Wellpath!$L98)) * SIN(Wellpath!$L98) * SIN(Wellpath!$O98)</f>
        <v>0.12176652291295544</v>
      </c>
      <c r="E98" s="20">
        <f>Model!$W$20*((drdp!B98+drdp!K98)*MSZ!$B98+(drdp!E98+drdp!N98)*MSZ!$C98+(drdp!H98+drdp!Q98)*MSZ!$D98)</f>
        <v>2.6213248363271737E-3</v>
      </c>
      <c r="F98" s="20">
        <f>Model!$W$20*((drdp!C98+drdp!L98)*MSZ!$B98+(drdp!F98+drdp!O98)*MSZ!$C98+(drdp!I98+drdp!R98)*MSZ!$D98)</f>
        <v>-3.9334845889356079E-3</v>
      </c>
      <c r="G98" s="20">
        <f>Model!$W$20*((drdp!D98+drdp!M98)*MSZ!$B98+(drdp!G98+drdp!P98)*MSZ!$C98+(drdp!J98+drdp!S98)*MSZ!$D98)</f>
        <v>0</v>
      </c>
      <c r="H98" s="18">
        <f>Model!$W$20*((drdp!B98)*MSZ!$B98+(drdp!E98)*MSZ!$C98+(drdp!H98)*MSZ!$D98)</f>
        <v>1.3106624181635869E-3</v>
      </c>
      <c r="I98" s="18">
        <f>Model!$W$20*((drdp!C98)*MSZ!$B98+(drdp!F98)*MSZ!$C98+(drdp!I98)*MSZ!$D98)</f>
        <v>-1.9667422944678039E-3</v>
      </c>
      <c r="J98" s="18">
        <f>Model!$W$20*((drdp!D98)*MSZ!$B98+(drdp!G98)*MSZ!$C98+(drdp!J98)*MSZ!$D98)</f>
        <v>0</v>
      </c>
      <c r="K98" s="21">
        <f>SUM(E$3:E97)+H98</f>
        <v>0.29784066993913549</v>
      </c>
      <c r="L98" s="21">
        <f>SUM(F$3:F97)+I98</f>
        <v>-6.8158073403002714E-2</v>
      </c>
      <c r="M98" s="21">
        <f>SUM(G$3:G97)+J98</f>
        <v>0</v>
      </c>
      <c r="N98" s="21"/>
      <c r="O98" s="21"/>
      <c r="P98" s="21"/>
      <c r="Q98" s="19">
        <f t="shared" si="5"/>
        <v>8.8709064669793045E-2</v>
      </c>
      <c r="R98" s="19">
        <f t="shared" si="5"/>
        <v>4.645522970009106E-3</v>
      </c>
      <c r="S98" s="19">
        <f t="shared" si="5"/>
        <v>0</v>
      </c>
      <c r="T98" s="19">
        <f t="shared" si="6"/>
        <v>-2.03002462441111E-2</v>
      </c>
      <c r="U98" s="19">
        <f t="shared" si="7"/>
        <v>0</v>
      </c>
      <c r="V98" s="19">
        <f t="shared" si="8"/>
        <v>0</v>
      </c>
    </row>
    <row r="99" spans="1:22" x14ac:dyDescent="0.25">
      <c r="A99" s="26">
        <f>Wellpath!E99</f>
        <v>9200</v>
      </c>
      <c r="B99" s="22">
        <v>0</v>
      </c>
      <c r="C99" s="22">
        <v>0</v>
      </c>
      <c r="D99" s="22">
        <f>-(SIN(Wellpath!$L99) * COS(Wellpath!$O99) + TAN(Dip) * COS(Wellpath!$L99)) * SIN(Wellpath!$L99) * SIN(Wellpath!$O99)</f>
        <v>0.10705635798863526</v>
      </c>
      <c r="E99" s="20">
        <f>Model!$W$20*((drdp!B99+drdp!K99)*MSZ!$B99+(drdp!E99+drdp!N99)*MSZ!$C99+(drdp!H99+drdp!Q99)*MSZ!$D99)</f>
        <v>2.513251103025829E-3</v>
      </c>
      <c r="F99" s="20">
        <f>Model!$W$20*((drdp!C99+drdp!L99)*MSZ!$B99+(drdp!F99+drdp!O99)*MSZ!$C99+(drdp!I99+drdp!R99)*MSZ!$D99)</f>
        <v>-3.4693699533445144E-3</v>
      </c>
      <c r="G99" s="20">
        <f>Model!$W$20*((drdp!D99+drdp!M99)*MSZ!$B99+(drdp!G99+drdp!P99)*MSZ!$C99+(drdp!J99+drdp!S99)*MSZ!$D99)</f>
        <v>0</v>
      </c>
      <c r="H99" s="18">
        <f>Model!$W$20*((drdp!B99)*MSZ!$B99+(drdp!E99)*MSZ!$C99+(drdp!H99)*MSZ!$D99)</f>
        <v>1.2566255515129145E-3</v>
      </c>
      <c r="I99" s="18">
        <f>Model!$W$20*((drdp!C99)*MSZ!$B99+(drdp!F99)*MSZ!$C99+(drdp!I99)*MSZ!$D99)</f>
        <v>-1.7346849766722572E-3</v>
      </c>
      <c r="J99" s="18">
        <f>Model!$W$20*((drdp!D99)*MSZ!$B99+(drdp!G99)*MSZ!$C99+(drdp!J99)*MSZ!$D99)</f>
        <v>0</v>
      </c>
      <c r="K99" s="21">
        <f>SUM(E$3:E98)+H99</f>
        <v>0.30040795790881197</v>
      </c>
      <c r="L99" s="21">
        <f>SUM(F$3:F98)+I99</f>
        <v>-7.1859500674142776E-2</v>
      </c>
      <c r="M99" s="21">
        <f>SUM(G$3:G98)+J99</f>
        <v>0</v>
      </c>
      <c r="N99" s="21"/>
      <c r="O99" s="21"/>
      <c r="P99" s="21"/>
      <c r="Q99" s="19">
        <f t="shared" si="5"/>
        <v>9.0244941174942542E-2</v>
      </c>
      <c r="R99" s="19">
        <f t="shared" si="5"/>
        <v>5.1637878371371265E-3</v>
      </c>
      <c r="S99" s="19">
        <f t="shared" si="5"/>
        <v>0</v>
      </c>
      <c r="T99" s="19">
        <f t="shared" si="6"/>
        <v>-2.1587165853866129E-2</v>
      </c>
      <c r="U99" s="19">
        <f t="shared" si="7"/>
        <v>0</v>
      </c>
      <c r="V99" s="19">
        <f t="shared" si="8"/>
        <v>0</v>
      </c>
    </row>
    <row r="100" spans="1:22" x14ac:dyDescent="0.25">
      <c r="A100" s="26">
        <f>Wellpath!E100</f>
        <v>9300</v>
      </c>
      <c r="B100" s="22">
        <v>0</v>
      </c>
      <c r="C100" s="22">
        <v>0</v>
      </c>
      <c r="D100" s="22">
        <f>-(SIN(Wellpath!$L100) * COS(Wellpath!$O100) + TAN(Dip) * COS(Wellpath!$L100)) * SIN(Wellpath!$L100) * SIN(Wellpath!$O100)</f>
        <v>8.7191504148048077E-2</v>
      </c>
      <c r="E100" s="20">
        <f>Model!$W$20*((drdp!B100+drdp!K100)*MSZ!$B100+(drdp!E100+drdp!N100)*MSZ!$C100+(drdp!H100+drdp!Q100)*MSZ!$D100)</f>
        <v>2.1945185990976312E-3</v>
      </c>
      <c r="F100" s="20">
        <f>Model!$W$20*((drdp!C100+drdp!L100)*MSZ!$B100+(drdp!F100+drdp!O100)*MSZ!$C100+(drdp!I100+drdp!R100)*MSZ!$D100)</f>
        <v>-2.8058262730110673E-3</v>
      </c>
      <c r="G100" s="20">
        <f>Model!$W$20*((drdp!D100+drdp!M100)*MSZ!$B100+(drdp!G100+drdp!P100)*MSZ!$C100+(drdp!J100+drdp!S100)*MSZ!$D100)</f>
        <v>0</v>
      </c>
      <c r="H100" s="18">
        <f>Model!$W$20*((drdp!B100)*MSZ!$B100+(drdp!E100)*MSZ!$C100+(drdp!H100)*MSZ!$D100)</f>
        <v>1.1055509315353359E-3</v>
      </c>
      <c r="I100" s="18">
        <f>Model!$W$20*((drdp!C100)*MSZ!$B100+(drdp!F100)*MSZ!$C100+(drdp!I100)*MSZ!$D100)</f>
        <v>-1.413514495219688E-3</v>
      </c>
      <c r="J100" s="18">
        <f>Model!$W$20*((drdp!D100)*MSZ!$B100+(drdp!G100)*MSZ!$C100+(drdp!J100)*MSZ!$D100)</f>
        <v>0</v>
      </c>
      <c r="K100" s="21">
        <f>SUM(E$3:E99)+H100</f>
        <v>0.30277013439186024</v>
      </c>
      <c r="L100" s="21">
        <f>SUM(F$3:F99)+I100</f>
        <v>-7.5007700146034723E-2</v>
      </c>
      <c r="M100" s="21">
        <f>SUM(G$3:G99)+J100</f>
        <v>0</v>
      </c>
      <c r="N100" s="21"/>
      <c r="O100" s="21"/>
      <c r="P100" s="21"/>
      <c r="Q100" s="19">
        <f t="shared" si="5"/>
        <v>9.1669754279665103E-2</v>
      </c>
      <c r="R100" s="19">
        <f t="shared" si="5"/>
        <v>5.6261550811974575E-3</v>
      </c>
      <c r="S100" s="19">
        <f t="shared" si="5"/>
        <v>0</v>
      </c>
      <c r="T100" s="19">
        <f t="shared" si="6"/>
        <v>-2.2710091453639288E-2</v>
      </c>
      <c r="U100" s="19">
        <f t="shared" si="7"/>
        <v>0</v>
      </c>
      <c r="V100" s="19">
        <f t="shared" si="8"/>
        <v>0</v>
      </c>
    </row>
    <row r="101" spans="1:22" x14ac:dyDescent="0.25">
      <c r="A101" s="26">
        <f>Wellpath!E101</f>
        <v>9398.5</v>
      </c>
      <c r="B101" s="22">
        <v>0</v>
      </c>
      <c r="C101" s="22">
        <v>0</v>
      </c>
      <c r="D101" s="22">
        <f>-(SIN(Wellpath!$L101) * COS(Wellpath!$O101) + TAN(Dip) * COS(Wellpath!$L101)) * SIN(Wellpath!$L101) * SIN(Wellpath!$O101)</f>
        <v>6.2771066699680092E-2</v>
      </c>
      <c r="E101" s="20">
        <f>Model!$W$20*((drdp!B101+drdp!K101)*MSZ!$B101+(drdp!E101+drdp!N101)*MSZ!$C101+(drdp!H101+drdp!Q101)*MSZ!$D101)</f>
        <v>8.5204510741757771E-4</v>
      </c>
      <c r="F101" s="20">
        <f>Model!$W$20*((drdp!C101+drdp!L101)*MSZ!$B101+(drdp!F101+drdp!O101)*MSZ!$C101+(drdp!I101+drdp!R101)*MSZ!$D101)</f>
        <v>-1.0154278178172175E-3</v>
      </c>
      <c r="G101" s="20">
        <f>Model!$W$20*((drdp!D101+drdp!M101)*MSZ!$B101+(drdp!G101+drdp!P101)*MSZ!$C101+(drdp!J101+drdp!S101)*MSZ!$D101)</f>
        <v>0</v>
      </c>
      <c r="H101" s="18">
        <f>Model!$W$20*((drdp!B101)*MSZ!$B101+(drdp!E101)*MSZ!$C101+(drdp!H101)*MSZ!$D101)</f>
        <v>8.3926443080630604E-4</v>
      </c>
      <c r="I101" s="18">
        <f>Model!$W$20*((drdp!C101)*MSZ!$B101+(drdp!F101)*MSZ!$C101+(drdp!I101)*MSZ!$D101)</f>
        <v>-1.0001964005499498E-3</v>
      </c>
      <c r="J101" s="18">
        <f>Model!$W$20*((drdp!D101)*MSZ!$B101+(drdp!G101)*MSZ!$C101+(drdp!J101)*MSZ!$D101)</f>
        <v>0</v>
      </c>
      <c r="K101" s="21">
        <f>SUM(E$3:E100)+H101</f>
        <v>0.3046983664902288</v>
      </c>
      <c r="L101" s="21">
        <f>SUM(F$3:F100)+I101</f>
        <v>-7.7400208324376052E-2</v>
      </c>
      <c r="M101" s="21">
        <f>SUM(G$3:G100)+J101</f>
        <v>0</v>
      </c>
      <c r="N101" s="21"/>
      <c r="O101" s="21"/>
      <c r="P101" s="21"/>
      <c r="Q101" s="19">
        <f t="shared" si="5"/>
        <v>9.2841094541813787E-2</v>
      </c>
      <c r="R101" s="19">
        <f t="shared" si="5"/>
        <v>5.9907922486568121E-3</v>
      </c>
      <c r="S101" s="19">
        <f t="shared" si="5"/>
        <v>0</v>
      </c>
      <c r="T101" s="19">
        <f t="shared" si="6"/>
        <v>-2.3583717042440791E-2</v>
      </c>
      <c r="U101" s="19">
        <f t="shared" si="7"/>
        <v>0</v>
      </c>
      <c r="V101" s="19">
        <f t="shared" si="8"/>
        <v>0</v>
      </c>
    </row>
    <row r="102" spans="1:22" x14ac:dyDescent="0.25">
      <c r="A102" s="26">
        <f>Wellpath!E102</f>
        <v>9400</v>
      </c>
      <c r="B102" s="22">
        <v>0</v>
      </c>
      <c r="C102" s="22">
        <v>0</v>
      </c>
      <c r="D102" s="22">
        <f>-(SIN(Wellpath!$L102) * COS(Wellpath!$O102) + TAN(Dip) * COS(Wellpath!$L102)) * SIN(Wellpath!$L102) * SIN(Wellpath!$O102)</f>
        <v>6.2771066699680092E-2</v>
      </c>
      <c r="E102" s="20">
        <f>Model!$W$20*((drdp!B102+drdp!K102)*MSZ!$B102+(drdp!E102+drdp!N102)*MSZ!$C102+(drdp!H102+drdp!Q102)*MSZ!$D102)</f>
        <v>8.6482578402884928E-4</v>
      </c>
      <c r="F102" s="20">
        <f>Model!$W$20*((drdp!C102+drdp!L102)*MSZ!$B102+(drdp!F102+drdp!O102)*MSZ!$C102+(drdp!I102+drdp!R102)*MSZ!$D102)</f>
        <v>-1.0306592350844855E-3</v>
      </c>
      <c r="G102" s="20">
        <f>Model!$W$20*((drdp!D102+drdp!M102)*MSZ!$B102+(drdp!G102+drdp!P102)*MSZ!$C102+(drdp!J102+drdp!S102)*MSZ!$D102)</f>
        <v>0</v>
      </c>
      <c r="H102" s="18">
        <f>Model!$W$20*((drdp!B102)*MSZ!$B102+(drdp!E102)*MSZ!$C102+(drdp!H102)*MSZ!$D102)</f>
        <v>1.2780676611271608E-5</v>
      </c>
      <c r="I102" s="18">
        <f>Model!$W$20*((drdp!C102)*MSZ!$B102+(drdp!F102)*MSZ!$C102+(drdp!I102)*MSZ!$D102)</f>
        <v>-1.5231417267267734E-5</v>
      </c>
      <c r="J102" s="18">
        <f>Model!$W$20*((drdp!D102)*MSZ!$B102+(drdp!G102)*MSZ!$C102+(drdp!J102)*MSZ!$D102)</f>
        <v>0</v>
      </c>
      <c r="K102" s="21">
        <f>SUM(E$3:E101)+H102</f>
        <v>0.30472392784345137</v>
      </c>
      <c r="L102" s="21">
        <f>SUM(F$3:F101)+I102</f>
        <v>-7.7430671158910586E-2</v>
      </c>
      <c r="M102" s="21">
        <f>SUM(G$3:G101)+J102</f>
        <v>0</v>
      </c>
      <c r="N102" s="21"/>
      <c r="O102" s="21"/>
      <c r="P102" s="21"/>
      <c r="Q102" s="19">
        <f t="shared" si="5"/>
        <v>9.2856672200340953E-2</v>
      </c>
      <c r="R102" s="19">
        <f t="shared" si="5"/>
        <v>5.9955088361193475E-3</v>
      </c>
      <c r="S102" s="19">
        <f t="shared" si="5"/>
        <v>0</v>
      </c>
      <c r="T102" s="19">
        <f t="shared" si="6"/>
        <v>-2.3594978251097881E-2</v>
      </c>
      <c r="U102" s="19">
        <f t="shared" si="7"/>
        <v>0</v>
      </c>
      <c r="V102" s="19">
        <f t="shared" si="8"/>
        <v>0</v>
      </c>
    </row>
    <row r="103" spans="1:22" x14ac:dyDescent="0.25">
      <c r="A103" s="26">
        <f>Wellpath!E103</f>
        <v>9500</v>
      </c>
      <c r="B103" s="22">
        <v>0</v>
      </c>
      <c r="C103" s="22">
        <v>0</v>
      </c>
      <c r="D103" s="22">
        <f>-(SIN(Wellpath!$L103) * COS(Wellpath!$O103) + TAN(Dip) * COS(Wellpath!$L103)) * SIN(Wellpath!$L103) * SIN(Wellpath!$O103)</f>
        <v>6.2771066699680092E-2</v>
      </c>
      <c r="E103" s="20">
        <f>Model!$W$20*((drdp!B103+drdp!K103)*MSZ!$B103+(drdp!E103+drdp!N103)*MSZ!$C103+(drdp!H103+drdp!Q103)*MSZ!$D103)</f>
        <v>1.7040902148351422E-3</v>
      </c>
      <c r="F103" s="20">
        <f>Model!$W$20*((drdp!C103+drdp!L103)*MSZ!$B103+(drdp!F103+drdp!O103)*MSZ!$C103+(drdp!I103+drdp!R103)*MSZ!$D103)</f>
        <v>-2.0308556356344203E-3</v>
      </c>
      <c r="G103" s="20">
        <f>Model!$W$20*((drdp!D103+drdp!M103)*MSZ!$B103+(drdp!G103+drdp!P103)*MSZ!$C103+(drdp!J103+drdp!S103)*MSZ!$D103)</f>
        <v>0</v>
      </c>
      <c r="H103" s="18">
        <f>Model!$W$20*((drdp!B103)*MSZ!$B103+(drdp!E103)*MSZ!$C103+(drdp!H103)*MSZ!$D103)</f>
        <v>8.5204510741757771E-4</v>
      </c>
      <c r="I103" s="18">
        <f>Model!$W$20*((drdp!C103)*MSZ!$B103+(drdp!F103)*MSZ!$C103+(drdp!I103)*MSZ!$D103)</f>
        <v>-1.0154278178172175E-3</v>
      </c>
      <c r="J103" s="18">
        <f>Model!$W$20*((drdp!D103)*MSZ!$B103+(drdp!G103)*MSZ!$C103+(drdp!J103)*MSZ!$D103)</f>
        <v>0</v>
      </c>
      <c r="K103" s="21">
        <f>SUM(E$3:E102)+H103</f>
        <v>0.30642801805828657</v>
      </c>
      <c r="L103" s="21">
        <f>SUM(F$3:F102)+I103</f>
        <v>-7.9461526794545018E-2</v>
      </c>
      <c r="M103" s="21">
        <f>SUM(G$3:G102)+J103</f>
        <v>0</v>
      </c>
      <c r="N103" s="21"/>
      <c r="O103" s="21"/>
      <c r="P103" s="21"/>
      <c r="Q103" s="19">
        <f t="shared" si="5"/>
        <v>9.38981302511296E-2</v>
      </c>
      <c r="R103" s="19">
        <f t="shared" si="5"/>
        <v>6.3141342405201957E-3</v>
      </c>
      <c r="S103" s="19">
        <f t="shared" si="5"/>
        <v>0</v>
      </c>
      <c r="T103" s="19">
        <f t="shared" si="6"/>
        <v>-2.4349238167537864E-2</v>
      </c>
      <c r="U103" s="19">
        <f t="shared" si="7"/>
        <v>0</v>
      </c>
      <c r="V103" s="19">
        <f t="shared" si="8"/>
        <v>0</v>
      </c>
    </row>
    <row r="104" spans="1:22" x14ac:dyDescent="0.25">
      <c r="A104" s="26">
        <f>Wellpath!E104</f>
        <v>9600</v>
      </c>
      <c r="B104" s="22">
        <v>0</v>
      </c>
      <c r="C104" s="22">
        <v>0</v>
      </c>
      <c r="D104" s="22">
        <f>-(SIN(Wellpath!$L104) * COS(Wellpath!$O104) + TAN(Dip) * COS(Wellpath!$L104)) * SIN(Wellpath!$L104) * SIN(Wellpath!$O104)</f>
        <v>6.2771066699680092E-2</v>
      </c>
      <c r="E104" s="20">
        <f>Model!$W$20*((drdp!B104+drdp!K104)*MSZ!$B104+(drdp!E104+drdp!N104)*MSZ!$C104+(drdp!H104+drdp!Q104)*MSZ!$D104)</f>
        <v>1.7040902148351422E-3</v>
      </c>
      <c r="F104" s="20">
        <f>Model!$W$20*((drdp!C104+drdp!L104)*MSZ!$B104+(drdp!F104+drdp!O104)*MSZ!$C104+(drdp!I104+drdp!R104)*MSZ!$D104)</f>
        <v>-2.0308556356344203E-3</v>
      </c>
      <c r="G104" s="20">
        <f>Model!$W$20*((drdp!D104+drdp!M104)*MSZ!$B104+(drdp!G104+drdp!P104)*MSZ!$C104+(drdp!J104+drdp!S104)*MSZ!$D104)</f>
        <v>0</v>
      </c>
      <c r="H104" s="18">
        <f>Model!$W$20*((drdp!B104)*MSZ!$B104+(drdp!E104)*MSZ!$C104+(drdp!H104)*MSZ!$D104)</f>
        <v>8.520451074175647E-4</v>
      </c>
      <c r="I104" s="18">
        <f>Model!$W$20*((drdp!C104)*MSZ!$B104+(drdp!F104)*MSZ!$C104+(drdp!I104)*MSZ!$D104)</f>
        <v>-1.0154278178172026E-3</v>
      </c>
      <c r="J104" s="18">
        <f>Model!$W$20*((drdp!D104)*MSZ!$B104+(drdp!G104)*MSZ!$C104+(drdp!J104)*MSZ!$D104)</f>
        <v>0</v>
      </c>
      <c r="K104" s="21">
        <f>SUM(E$3:E103)+H104</f>
        <v>0.30813210827312165</v>
      </c>
      <c r="L104" s="21">
        <f>SUM(F$3:F103)+I104</f>
        <v>-8.1492382430179422E-2</v>
      </c>
      <c r="M104" s="21">
        <f>SUM(G$3:G103)+J104</f>
        <v>0</v>
      </c>
      <c r="N104" s="21"/>
      <c r="O104" s="21"/>
      <c r="P104" s="21"/>
      <c r="Q104" s="19">
        <f t="shared" si="5"/>
        <v>9.4945396148838762E-2</v>
      </c>
      <c r="R104" s="19">
        <f t="shared" si="5"/>
        <v>6.6410083941466158E-3</v>
      </c>
      <c r="S104" s="19">
        <f t="shared" si="5"/>
        <v>0</v>
      </c>
      <c r="T104" s="19">
        <f t="shared" si="6"/>
        <v>-2.511041960641068E-2</v>
      </c>
      <c r="U104" s="19">
        <f t="shared" si="7"/>
        <v>0</v>
      </c>
      <c r="V104" s="19">
        <f t="shared" si="8"/>
        <v>0</v>
      </c>
    </row>
    <row r="105" spans="1:22" x14ac:dyDescent="0.25">
      <c r="A105" s="26">
        <f>Wellpath!E105</f>
        <v>9700</v>
      </c>
      <c r="B105" s="22">
        <v>0</v>
      </c>
      <c r="C105" s="22">
        <v>0</v>
      </c>
      <c r="D105" s="22">
        <f>-(SIN(Wellpath!$L105) * COS(Wellpath!$O105) + TAN(Dip) * COS(Wellpath!$L105)) * SIN(Wellpath!$L105) * SIN(Wellpath!$O105)</f>
        <v>6.2771066699680092E-2</v>
      </c>
      <c r="E105" s="20">
        <f>Model!$W$20*((drdp!B105+drdp!K105)*MSZ!$B105+(drdp!E105+drdp!N105)*MSZ!$C105+(drdp!H105+drdp!Q105)*MSZ!$D105)</f>
        <v>1.7040902148351554E-3</v>
      </c>
      <c r="F105" s="20">
        <f>Model!$W$20*((drdp!C105+drdp!L105)*MSZ!$B105+(drdp!F105+drdp!O105)*MSZ!$C105+(drdp!I105+drdp!R105)*MSZ!$D105)</f>
        <v>-2.0308556356344351E-3</v>
      </c>
      <c r="G105" s="20">
        <f>Model!$W$20*((drdp!D105+drdp!M105)*MSZ!$B105+(drdp!G105+drdp!P105)*MSZ!$C105+(drdp!J105+drdp!S105)*MSZ!$D105)</f>
        <v>0</v>
      </c>
      <c r="H105" s="18">
        <f>Model!$W$20*((drdp!B105)*MSZ!$B105+(drdp!E105)*MSZ!$C105+(drdp!H105)*MSZ!$D105)</f>
        <v>8.5204510741757771E-4</v>
      </c>
      <c r="I105" s="18">
        <f>Model!$W$20*((drdp!C105)*MSZ!$B105+(drdp!F105)*MSZ!$C105+(drdp!I105)*MSZ!$D105)</f>
        <v>-1.0154278178172175E-3</v>
      </c>
      <c r="J105" s="18">
        <f>Model!$W$20*((drdp!D105)*MSZ!$B105+(drdp!G105)*MSZ!$C105+(drdp!J105)*MSZ!$D105)</f>
        <v>0</v>
      </c>
      <c r="K105" s="21">
        <f>SUM(E$3:E104)+H105</f>
        <v>0.30983619848795685</v>
      </c>
      <c r="L105" s="21">
        <f>SUM(F$3:F104)+I105</f>
        <v>-8.3523238065813854E-2</v>
      </c>
      <c r="M105" s="21">
        <f>SUM(G$3:G104)+J105</f>
        <v>0</v>
      </c>
      <c r="N105" s="21"/>
      <c r="O105" s="21"/>
      <c r="P105" s="21"/>
      <c r="Q105" s="19">
        <f t="shared" si="5"/>
        <v>9.5998469893468594E-2</v>
      </c>
      <c r="R105" s="19">
        <f t="shared" si="5"/>
        <v>6.9761312969986167E-3</v>
      </c>
      <c r="S105" s="19">
        <f t="shared" si="5"/>
        <v>0</v>
      </c>
      <c r="T105" s="19">
        <f t="shared" si="6"/>
        <v>-2.5878522567716375E-2</v>
      </c>
      <c r="U105" s="19">
        <f t="shared" si="7"/>
        <v>0</v>
      </c>
      <c r="V105" s="19">
        <f t="shared" si="8"/>
        <v>0</v>
      </c>
    </row>
    <row r="106" spans="1:22" x14ac:dyDescent="0.25">
      <c r="A106" s="26">
        <f>Wellpath!E106</f>
        <v>9800</v>
      </c>
      <c r="B106" s="22">
        <v>0</v>
      </c>
      <c r="C106" s="22">
        <v>0</v>
      </c>
      <c r="D106" s="22">
        <f>-(SIN(Wellpath!$L106) * COS(Wellpath!$O106) + TAN(Dip) * COS(Wellpath!$L106)) * SIN(Wellpath!$L106) * SIN(Wellpath!$O106)</f>
        <v>6.2771066699680092E-2</v>
      </c>
      <c r="E106" s="20">
        <f>Model!$W$20*((drdp!B106+drdp!K106)*MSZ!$B106+(drdp!E106+drdp!N106)*MSZ!$C106+(drdp!H106+drdp!Q106)*MSZ!$D106)</f>
        <v>1.7040902148351554E-3</v>
      </c>
      <c r="F106" s="20">
        <f>Model!$W$20*((drdp!C106+drdp!L106)*MSZ!$B106+(drdp!F106+drdp!O106)*MSZ!$C106+(drdp!I106+drdp!R106)*MSZ!$D106)</f>
        <v>-2.0308556356344351E-3</v>
      </c>
      <c r="G106" s="20">
        <f>Model!$W$20*((drdp!D106+drdp!M106)*MSZ!$B106+(drdp!G106+drdp!P106)*MSZ!$C106+(drdp!J106+drdp!S106)*MSZ!$D106)</f>
        <v>0</v>
      </c>
      <c r="H106" s="18">
        <f>Model!$W$20*((drdp!B106)*MSZ!$B106+(drdp!E106)*MSZ!$C106+(drdp!H106)*MSZ!$D106)</f>
        <v>8.5204510741757771E-4</v>
      </c>
      <c r="I106" s="18">
        <f>Model!$W$20*((drdp!C106)*MSZ!$B106+(drdp!F106)*MSZ!$C106+(drdp!I106)*MSZ!$D106)</f>
        <v>-1.0154278178172175E-3</v>
      </c>
      <c r="J106" s="18">
        <f>Model!$W$20*((drdp!D106)*MSZ!$B106+(drdp!G106)*MSZ!$C106+(drdp!J106)*MSZ!$D106)</f>
        <v>0</v>
      </c>
      <c r="K106" s="21">
        <f>SUM(E$3:E105)+H106</f>
        <v>0.31154028870279199</v>
      </c>
      <c r="L106" s="21">
        <f>SUM(F$3:F105)+I106</f>
        <v>-8.5554093701448286E-2</v>
      </c>
      <c r="M106" s="21">
        <f>SUM(G$3:G105)+J106</f>
        <v>0</v>
      </c>
      <c r="N106" s="21"/>
      <c r="O106" s="21"/>
      <c r="P106" s="21"/>
      <c r="Q106" s="19">
        <f t="shared" si="5"/>
        <v>9.7057351485018983E-2</v>
      </c>
      <c r="R106" s="19">
        <f t="shared" si="5"/>
        <v>7.3195029490761929E-3</v>
      </c>
      <c r="S106" s="19">
        <f t="shared" si="5"/>
        <v>0</v>
      </c>
      <c r="T106" s="19">
        <f t="shared" si="6"/>
        <v>-2.6653547051454916E-2</v>
      </c>
      <c r="U106" s="19">
        <f t="shared" si="7"/>
        <v>0</v>
      </c>
      <c r="V106" s="19">
        <f t="shared" si="8"/>
        <v>0</v>
      </c>
    </row>
    <row r="107" spans="1:22" x14ac:dyDescent="0.25">
      <c r="A107" s="26">
        <f>Wellpath!E107</f>
        <v>9900</v>
      </c>
      <c r="B107" s="22">
        <v>0</v>
      </c>
      <c r="C107" s="22">
        <v>0</v>
      </c>
      <c r="D107" s="22">
        <f>-(SIN(Wellpath!$L107) * COS(Wellpath!$O107) + TAN(Dip) * COS(Wellpath!$L107)) * SIN(Wellpath!$L107) * SIN(Wellpath!$O107)</f>
        <v>6.2771066699680092E-2</v>
      </c>
      <c r="E107" s="20">
        <f>Model!$W$20*((drdp!B107+drdp!K107)*MSZ!$B107+(drdp!E107+drdp!N107)*MSZ!$C107+(drdp!H107+drdp!Q107)*MSZ!$D107)</f>
        <v>1.7040902148351554E-3</v>
      </c>
      <c r="F107" s="20">
        <f>Model!$W$20*((drdp!C107+drdp!L107)*MSZ!$B107+(drdp!F107+drdp!O107)*MSZ!$C107+(drdp!I107+drdp!R107)*MSZ!$D107)</f>
        <v>-2.0308556356344351E-3</v>
      </c>
      <c r="G107" s="20">
        <f>Model!$W$20*((drdp!D107+drdp!M107)*MSZ!$B107+(drdp!G107+drdp!P107)*MSZ!$C107+(drdp!J107+drdp!S107)*MSZ!$D107)</f>
        <v>0</v>
      </c>
      <c r="H107" s="18">
        <f>Model!$W$20*((drdp!B107)*MSZ!$B107+(drdp!E107)*MSZ!$C107+(drdp!H107)*MSZ!$D107)</f>
        <v>8.5204510741757771E-4</v>
      </c>
      <c r="I107" s="18">
        <f>Model!$W$20*((drdp!C107)*MSZ!$B107+(drdp!F107)*MSZ!$C107+(drdp!I107)*MSZ!$D107)</f>
        <v>-1.0154278178172175E-3</v>
      </c>
      <c r="J107" s="18">
        <f>Model!$W$20*((drdp!D107)*MSZ!$B107+(drdp!G107)*MSZ!$C107+(drdp!J107)*MSZ!$D107)</f>
        <v>0</v>
      </c>
      <c r="K107" s="21">
        <f>SUM(E$3:E106)+H107</f>
        <v>0.31324437891762713</v>
      </c>
      <c r="L107" s="21">
        <f>SUM(F$3:F106)+I107</f>
        <v>-8.7584949337082718E-2</v>
      </c>
      <c r="M107" s="21">
        <f>SUM(G$3:G106)+J107</f>
        <v>0</v>
      </c>
      <c r="N107" s="21"/>
      <c r="O107" s="21"/>
      <c r="P107" s="21"/>
      <c r="Q107" s="19">
        <f t="shared" si="5"/>
        <v>9.8122040923489959E-2</v>
      </c>
      <c r="R107" s="19">
        <f t="shared" si="5"/>
        <v>7.6711233503793464E-3</v>
      </c>
      <c r="S107" s="19">
        <f t="shared" si="5"/>
        <v>0</v>
      </c>
      <c r="T107" s="19">
        <f t="shared" si="6"/>
        <v>-2.7435493057626315E-2</v>
      </c>
      <c r="U107" s="19">
        <f t="shared" si="7"/>
        <v>0</v>
      </c>
      <c r="V107" s="19">
        <f t="shared" si="8"/>
        <v>0</v>
      </c>
    </row>
    <row r="108" spans="1:22" x14ac:dyDescent="0.25">
      <c r="A108" s="26">
        <f>Wellpath!E108</f>
        <v>10000</v>
      </c>
      <c r="B108" s="22">
        <v>0</v>
      </c>
      <c r="C108" s="22">
        <v>0</v>
      </c>
      <c r="D108" s="22">
        <f>-(SIN(Wellpath!$L108) * COS(Wellpath!$O108) + TAN(Dip) * COS(Wellpath!$L108)) * SIN(Wellpath!$L108) * SIN(Wellpath!$O108)</f>
        <v>6.2771066699680092E-2</v>
      </c>
      <c r="E108" s="20">
        <f>Model!$W$20*((drdp!B108+drdp!K108)*MSZ!$B108+(drdp!E108+drdp!N108)*MSZ!$C108+(drdp!H108+drdp!Q108)*MSZ!$D108)</f>
        <v>1.7040902148351554E-3</v>
      </c>
      <c r="F108" s="20">
        <f>Model!$W$20*((drdp!C108+drdp!L108)*MSZ!$B108+(drdp!F108+drdp!O108)*MSZ!$C108+(drdp!I108+drdp!R108)*MSZ!$D108)</f>
        <v>-2.0308556356344351E-3</v>
      </c>
      <c r="G108" s="20">
        <f>Model!$W$20*((drdp!D108+drdp!M108)*MSZ!$B108+(drdp!G108+drdp!P108)*MSZ!$C108+(drdp!J108+drdp!S108)*MSZ!$D108)</f>
        <v>0</v>
      </c>
      <c r="H108" s="18">
        <f>Model!$W$20*((drdp!B108)*MSZ!$B108+(drdp!E108)*MSZ!$C108+(drdp!H108)*MSZ!$D108)</f>
        <v>8.5204510741757771E-4</v>
      </c>
      <c r="I108" s="18">
        <f>Model!$W$20*((drdp!C108)*MSZ!$B108+(drdp!F108)*MSZ!$C108+(drdp!I108)*MSZ!$D108)</f>
        <v>-1.0154278178172175E-3</v>
      </c>
      <c r="J108" s="18">
        <f>Model!$W$20*((drdp!D108)*MSZ!$B108+(drdp!G108)*MSZ!$C108+(drdp!J108)*MSZ!$D108)</f>
        <v>0</v>
      </c>
      <c r="K108" s="21">
        <f>SUM(E$3:E107)+H108</f>
        <v>0.31494846913246227</v>
      </c>
      <c r="L108" s="21">
        <f>SUM(F$3:F107)+I108</f>
        <v>-8.961580497271715E-2</v>
      </c>
      <c r="M108" s="21">
        <f>SUM(G$3:G107)+J108</f>
        <v>0</v>
      </c>
      <c r="N108" s="21"/>
      <c r="O108" s="21"/>
      <c r="P108" s="21"/>
      <c r="Q108" s="19">
        <f t="shared" si="5"/>
        <v>9.9192538208881534E-2</v>
      </c>
      <c r="R108" s="19">
        <f t="shared" si="5"/>
        <v>8.0309925009080761E-3</v>
      </c>
      <c r="S108" s="19">
        <f t="shared" si="5"/>
        <v>0</v>
      </c>
      <c r="T108" s="19">
        <f t="shared" si="6"/>
        <v>-2.8224360586230568E-2</v>
      </c>
      <c r="U108" s="19">
        <f t="shared" si="7"/>
        <v>0</v>
      </c>
      <c r="V108" s="19">
        <f t="shared" si="8"/>
        <v>0</v>
      </c>
    </row>
    <row r="109" spans="1:22" x14ac:dyDescent="0.25">
      <c r="A109" s="26">
        <f>Wellpath!E109</f>
        <v>10100</v>
      </c>
      <c r="B109" s="22">
        <v>0</v>
      </c>
      <c r="C109" s="22">
        <v>0</v>
      </c>
      <c r="D109" s="22">
        <f>-(SIN(Wellpath!$L109) * COS(Wellpath!$O109) + TAN(Dip) * COS(Wellpath!$L109)) * SIN(Wellpath!$L109) * SIN(Wellpath!$O109)</f>
        <v>6.2771066699680092E-2</v>
      </c>
      <c r="E109" s="20">
        <f>Model!$W$20*((drdp!B109+drdp!K109)*MSZ!$B109+(drdp!E109+drdp!N109)*MSZ!$C109+(drdp!H109+drdp!Q109)*MSZ!$D109)</f>
        <v>1.7040902148351554E-3</v>
      </c>
      <c r="F109" s="20">
        <f>Model!$W$20*((drdp!C109+drdp!L109)*MSZ!$B109+(drdp!F109+drdp!O109)*MSZ!$C109+(drdp!I109+drdp!R109)*MSZ!$D109)</f>
        <v>-2.0308556356344351E-3</v>
      </c>
      <c r="G109" s="20">
        <f>Model!$W$20*((drdp!D109+drdp!M109)*MSZ!$B109+(drdp!G109+drdp!P109)*MSZ!$C109+(drdp!J109+drdp!S109)*MSZ!$D109)</f>
        <v>0</v>
      </c>
      <c r="H109" s="18">
        <f>Model!$W$20*((drdp!B109)*MSZ!$B109+(drdp!E109)*MSZ!$C109+(drdp!H109)*MSZ!$D109)</f>
        <v>8.5204510741757771E-4</v>
      </c>
      <c r="I109" s="18">
        <f>Model!$W$20*((drdp!C109)*MSZ!$B109+(drdp!F109)*MSZ!$C109+(drdp!I109)*MSZ!$D109)</f>
        <v>-1.0154278178172175E-3</v>
      </c>
      <c r="J109" s="18">
        <f>Model!$W$20*((drdp!D109)*MSZ!$B109+(drdp!G109)*MSZ!$C109+(drdp!J109)*MSZ!$D109)</f>
        <v>0</v>
      </c>
      <c r="K109" s="21">
        <f>SUM(E$3:E108)+H109</f>
        <v>0.31665255934729741</v>
      </c>
      <c r="L109" s="21">
        <f>SUM(F$3:F108)+I109</f>
        <v>-9.1646660608351582E-2</v>
      </c>
      <c r="M109" s="21">
        <f>SUM(G$3:G108)+J109</f>
        <v>0</v>
      </c>
      <c r="N109" s="21"/>
      <c r="O109" s="21"/>
      <c r="P109" s="21"/>
      <c r="Q109" s="19">
        <f t="shared" si="5"/>
        <v>0.10026884334119371</v>
      </c>
      <c r="R109" s="19">
        <f t="shared" si="5"/>
        <v>8.3991104006623813E-3</v>
      </c>
      <c r="S109" s="19">
        <f t="shared" si="5"/>
        <v>0</v>
      </c>
      <c r="T109" s="19">
        <f t="shared" si="6"/>
        <v>-2.9020149637267675E-2</v>
      </c>
      <c r="U109" s="19">
        <f t="shared" si="7"/>
        <v>0</v>
      </c>
      <c r="V109" s="19">
        <f t="shared" si="8"/>
        <v>0</v>
      </c>
    </row>
    <row r="110" spans="1:22" x14ac:dyDescent="0.25">
      <c r="A110" s="26">
        <f>Wellpath!E110</f>
        <v>10200</v>
      </c>
      <c r="B110" s="22">
        <v>0</v>
      </c>
      <c r="C110" s="22">
        <v>0</v>
      </c>
      <c r="D110" s="22">
        <f>-(SIN(Wellpath!$L110) * COS(Wellpath!$O110) + TAN(Dip) * COS(Wellpath!$L110)) * SIN(Wellpath!$L110) * SIN(Wellpath!$O110)</f>
        <v>6.2771066699680092E-2</v>
      </c>
      <c r="E110" s="20">
        <f>Model!$W$20*((drdp!B110+drdp!K110)*MSZ!$B110+(drdp!E110+drdp!N110)*MSZ!$C110+(drdp!H110+drdp!Q110)*MSZ!$D110)</f>
        <v>1.7040902148351554E-3</v>
      </c>
      <c r="F110" s="20">
        <f>Model!$W$20*((drdp!C110+drdp!L110)*MSZ!$B110+(drdp!F110+drdp!O110)*MSZ!$C110+(drdp!I110+drdp!R110)*MSZ!$D110)</f>
        <v>-2.0308556356344351E-3</v>
      </c>
      <c r="G110" s="20">
        <f>Model!$W$20*((drdp!D110+drdp!M110)*MSZ!$B110+(drdp!G110+drdp!P110)*MSZ!$C110+(drdp!J110+drdp!S110)*MSZ!$D110)</f>
        <v>0</v>
      </c>
      <c r="H110" s="18">
        <f>Model!$W$20*((drdp!B110)*MSZ!$B110+(drdp!E110)*MSZ!$C110+(drdp!H110)*MSZ!$D110)</f>
        <v>8.5204510741757771E-4</v>
      </c>
      <c r="I110" s="18">
        <f>Model!$W$20*((drdp!C110)*MSZ!$B110+(drdp!F110)*MSZ!$C110+(drdp!I110)*MSZ!$D110)</f>
        <v>-1.0154278178172175E-3</v>
      </c>
      <c r="J110" s="18">
        <f>Model!$W$20*((drdp!D110)*MSZ!$B110+(drdp!G110)*MSZ!$C110+(drdp!J110)*MSZ!$D110)</f>
        <v>0</v>
      </c>
      <c r="K110" s="21">
        <f>SUM(E$3:E109)+H110</f>
        <v>0.31835664956213255</v>
      </c>
      <c r="L110" s="21">
        <f>SUM(F$3:F109)+I110</f>
        <v>-9.3677516243986014E-2</v>
      </c>
      <c r="M110" s="21">
        <f>SUM(G$3:G109)+J110</f>
        <v>0</v>
      </c>
      <c r="N110" s="21"/>
      <c r="O110" s="21"/>
      <c r="P110" s="21"/>
      <c r="Q110" s="19">
        <f t="shared" si="5"/>
        <v>0.10135095632042647</v>
      </c>
      <c r="R110" s="19">
        <f t="shared" si="5"/>
        <v>8.7754770496422628E-3</v>
      </c>
      <c r="S110" s="19">
        <f t="shared" si="5"/>
        <v>0</v>
      </c>
      <c r="T110" s="19">
        <f t="shared" si="6"/>
        <v>-2.9822860210737635E-2</v>
      </c>
      <c r="U110" s="19">
        <f t="shared" si="7"/>
        <v>0</v>
      </c>
      <c r="V110" s="19">
        <f t="shared" si="8"/>
        <v>0</v>
      </c>
    </row>
    <row r="111" spans="1:22" x14ac:dyDescent="0.25">
      <c r="A111" s="26">
        <f>Wellpath!E111</f>
        <v>10300</v>
      </c>
      <c r="B111" s="22">
        <v>0</v>
      </c>
      <c r="C111" s="22">
        <v>0</v>
      </c>
      <c r="D111" s="22">
        <f>-(SIN(Wellpath!$L111) * COS(Wellpath!$O111) + TAN(Dip) * COS(Wellpath!$L111)) * SIN(Wellpath!$L111) * SIN(Wellpath!$O111)</f>
        <v>6.2771066699680092E-2</v>
      </c>
      <c r="E111" s="20">
        <f>Model!$W$20*((drdp!B111+drdp!K111)*MSZ!$B111+(drdp!E111+drdp!N111)*MSZ!$C111+(drdp!H111+drdp!Q111)*MSZ!$D111)</f>
        <v>1.7040902148351554E-3</v>
      </c>
      <c r="F111" s="20">
        <f>Model!$W$20*((drdp!C111+drdp!L111)*MSZ!$B111+(drdp!F111+drdp!O111)*MSZ!$C111+(drdp!I111+drdp!R111)*MSZ!$D111)</f>
        <v>-2.0308556356344351E-3</v>
      </c>
      <c r="G111" s="20">
        <f>Model!$W$20*((drdp!D111+drdp!M111)*MSZ!$B111+(drdp!G111+drdp!P111)*MSZ!$C111+(drdp!J111+drdp!S111)*MSZ!$D111)</f>
        <v>0</v>
      </c>
      <c r="H111" s="18">
        <f>Model!$W$20*((drdp!B111)*MSZ!$B111+(drdp!E111)*MSZ!$C111+(drdp!H111)*MSZ!$D111)</f>
        <v>8.5204510741757771E-4</v>
      </c>
      <c r="I111" s="18">
        <f>Model!$W$20*((drdp!C111)*MSZ!$B111+(drdp!F111)*MSZ!$C111+(drdp!I111)*MSZ!$D111)</f>
        <v>-1.0154278178172175E-3</v>
      </c>
      <c r="J111" s="18">
        <f>Model!$W$20*((drdp!D111)*MSZ!$B111+(drdp!G111)*MSZ!$C111+(drdp!J111)*MSZ!$D111)</f>
        <v>0</v>
      </c>
      <c r="K111" s="21">
        <f>SUM(E$3:E110)+H111</f>
        <v>0.3200607397769677</v>
      </c>
      <c r="L111" s="21">
        <f>SUM(F$3:F110)+I111</f>
        <v>-9.5708371879620446E-2</v>
      </c>
      <c r="M111" s="21">
        <f>SUM(G$3:G110)+J111</f>
        <v>0</v>
      </c>
      <c r="N111" s="21"/>
      <c r="O111" s="21"/>
      <c r="P111" s="21"/>
      <c r="Q111" s="19">
        <f t="shared" si="5"/>
        <v>0.10243887714657983</v>
      </c>
      <c r="R111" s="19">
        <f t="shared" si="5"/>
        <v>9.1600924478477223E-3</v>
      </c>
      <c r="S111" s="19">
        <f t="shared" si="5"/>
        <v>0</v>
      </c>
      <c r="T111" s="19">
        <f t="shared" si="6"/>
        <v>-3.0632492306640453E-2</v>
      </c>
      <c r="U111" s="19">
        <f t="shared" si="7"/>
        <v>0</v>
      </c>
      <c r="V111" s="19">
        <f t="shared" si="8"/>
        <v>0</v>
      </c>
    </row>
    <row r="112" spans="1:22" x14ac:dyDescent="0.25">
      <c r="A112" s="26">
        <f>Wellpath!E112</f>
        <v>10400</v>
      </c>
      <c r="B112" s="22">
        <v>0</v>
      </c>
      <c r="C112" s="22">
        <v>0</v>
      </c>
      <c r="D112" s="22">
        <f>-(SIN(Wellpath!$L112) * COS(Wellpath!$O112) + TAN(Dip) * COS(Wellpath!$L112)) * SIN(Wellpath!$L112) * SIN(Wellpath!$O112)</f>
        <v>6.2771066699680092E-2</v>
      </c>
      <c r="E112" s="20">
        <f>Model!$W$20*((drdp!B112+drdp!K112)*MSZ!$B112+(drdp!E112+drdp!N112)*MSZ!$C112+(drdp!H112+drdp!Q112)*MSZ!$D112)</f>
        <v>1.7040902148351554E-3</v>
      </c>
      <c r="F112" s="20">
        <f>Model!$W$20*((drdp!C112+drdp!L112)*MSZ!$B112+(drdp!F112+drdp!O112)*MSZ!$C112+(drdp!I112+drdp!R112)*MSZ!$D112)</f>
        <v>-2.0308556356344351E-3</v>
      </c>
      <c r="G112" s="20">
        <f>Model!$W$20*((drdp!D112+drdp!M112)*MSZ!$B112+(drdp!G112+drdp!P112)*MSZ!$C112+(drdp!J112+drdp!S112)*MSZ!$D112)</f>
        <v>0</v>
      </c>
      <c r="H112" s="18">
        <f>Model!$W$20*((drdp!B112)*MSZ!$B112+(drdp!E112)*MSZ!$C112+(drdp!H112)*MSZ!$D112)</f>
        <v>8.5204510741757771E-4</v>
      </c>
      <c r="I112" s="18">
        <f>Model!$W$20*((drdp!C112)*MSZ!$B112+(drdp!F112)*MSZ!$C112+(drdp!I112)*MSZ!$D112)</f>
        <v>-1.0154278178172175E-3</v>
      </c>
      <c r="J112" s="18">
        <f>Model!$W$20*((drdp!D112)*MSZ!$B112+(drdp!G112)*MSZ!$C112+(drdp!J112)*MSZ!$D112)</f>
        <v>0</v>
      </c>
      <c r="K112" s="21">
        <f>SUM(E$3:E111)+H112</f>
        <v>0.32176482999180284</v>
      </c>
      <c r="L112" s="21">
        <f>SUM(F$3:F111)+I112</f>
        <v>-9.7739227515254878E-2</v>
      </c>
      <c r="M112" s="21">
        <f>SUM(G$3:G111)+J112</f>
        <v>0</v>
      </c>
      <c r="N112" s="21"/>
      <c r="O112" s="21"/>
      <c r="P112" s="21"/>
      <c r="Q112" s="19">
        <f t="shared" si="5"/>
        <v>0.10353260581965379</v>
      </c>
      <c r="R112" s="19">
        <f t="shared" si="5"/>
        <v>9.5529565952787564E-3</v>
      </c>
      <c r="S112" s="19">
        <f t="shared" si="5"/>
        <v>0</v>
      </c>
      <c r="T112" s="19">
        <f t="shared" si="6"/>
        <v>-3.1449045924976125E-2</v>
      </c>
      <c r="U112" s="19">
        <f t="shared" si="7"/>
        <v>0</v>
      </c>
      <c r="V112" s="19">
        <f t="shared" si="8"/>
        <v>0</v>
      </c>
    </row>
    <row r="113" spans="1:22" x14ac:dyDescent="0.25">
      <c r="A113" s="26">
        <f>Wellpath!E113</f>
        <v>10500</v>
      </c>
      <c r="B113" s="22">
        <v>0</v>
      </c>
      <c r="C113" s="22">
        <v>0</v>
      </c>
      <c r="D113" s="22">
        <f>-(SIN(Wellpath!$L113) * COS(Wellpath!$O113) + TAN(Dip) * COS(Wellpath!$L113)) * SIN(Wellpath!$L113) * SIN(Wellpath!$O113)</f>
        <v>6.2771066699680092E-2</v>
      </c>
      <c r="E113" s="20">
        <f>Model!$W$20*((drdp!B113+drdp!K113)*MSZ!$B113+(drdp!E113+drdp!N113)*MSZ!$C113+(drdp!H113+drdp!Q113)*MSZ!$D113)</f>
        <v>1.7040902148351554E-3</v>
      </c>
      <c r="F113" s="20">
        <f>Model!$W$20*((drdp!C113+drdp!L113)*MSZ!$B113+(drdp!F113+drdp!O113)*MSZ!$C113+(drdp!I113+drdp!R113)*MSZ!$D113)</f>
        <v>-2.0308556356344351E-3</v>
      </c>
      <c r="G113" s="20">
        <f>Model!$W$20*((drdp!D113+drdp!M113)*MSZ!$B113+(drdp!G113+drdp!P113)*MSZ!$C113+(drdp!J113+drdp!S113)*MSZ!$D113)</f>
        <v>0</v>
      </c>
      <c r="H113" s="18">
        <f>Model!$W$20*((drdp!B113)*MSZ!$B113+(drdp!E113)*MSZ!$C113+(drdp!H113)*MSZ!$D113)</f>
        <v>8.5204510741757771E-4</v>
      </c>
      <c r="I113" s="18">
        <f>Model!$W$20*((drdp!C113)*MSZ!$B113+(drdp!F113)*MSZ!$C113+(drdp!I113)*MSZ!$D113)</f>
        <v>-1.0154278178172175E-3</v>
      </c>
      <c r="J113" s="18">
        <f>Model!$W$20*((drdp!D113)*MSZ!$B113+(drdp!G113)*MSZ!$C113+(drdp!J113)*MSZ!$D113)</f>
        <v>0</v>
      </c>
      <c r="K113" s="21">
        <f>SUM(E$3:E112)+H113</f>
        <v>0.32346892020663798</v>
      </c>
      <c r="L113" s="21">
        <f>SUM(F$3:F112)+I113</f>
        <v>-9.977008315088931E-2</v>
      </c>
      <c r="M113" s="21">
        <f>SUM(G$3:G112)+J113</f>
        <v>0</v>
      </c>
      <c r="N113" s="21"/>
      <c r="O113" s="21"/>
      <c r="P113" s="21"/>
      <c r="Q113" s="19">
        <f t="shared" si="5"/>
        <v>0.10463214233964832</v>
      </c>
      <c r="R113" s="19">
        <f t="shared" si="5"/>
        <v>9.9540694919353669E-3</v>
      </c>
      <c r="S113" s="19">
        <f t="shared" si="5"/>
        <v>0</v>
      </c>
      <c r="T113" s="19">
        <f t="shared" si="6"/>
        <v>-3.2272521065744651E-2</v>
      </c>
      <c r="U113" s="19">
        <f t="shared" si="7"/>
        <v>0</v>
      </c>
      <c r="V113" s="19">
        <f t="shared" si="8"/>
        <v>0</v>
      </c>
    </row>
    <row r="114" spans="1:22" x14ac:dyDescent="0.25">
      <c r="A114" s="26">
        <f>Wellpath!E114</f>
        <v>10600</v>
      </c>
      <c r="B114" s="22">
        <v>0</v>
      </c>
      <c r="C114" s="22">
        <v>0</v>
      </c>
      <c r="D114" s="22">
        <f>-(SIN(Wellpath!$L114) * COS(Wellpath!$O114) + TAN(Dip) * COS(Wellpath!$L114)) * SIN(Wellpath!$L114) * SIN(Wellpath!$O114)</f>
        <v>6.2771066699680092E-2</v>
      </c>
      <c r="E114" s="20">
        <f>Model!$W$20*((drdp!B114+drdp!K114)*MSZ!$B114+(drdp!E114+drdp!N114)*MSZ!$C114+(drdp!H114+drdp!Q114)*MSZ!$D114)</f>
        <v>1.7040902148351554E-3</v>
      </c>
      <c r="F114" s="20">
        <f>Model!$W$20*((drdp!C114+drdp!L114)*MSZ!$B114+(drdp!F114+drdp!O114)*MSZ!$C114+(drdp!I114+drdp!R114)*MSZ!$D114)</f>
        <v>-2.0308556356344351E-3</v>
      </c>
      <c r="G114" s="20">
        <f>Model!$W$20*((drdp!D114+drdp!M114)*MSZ!$B114+(drdp!G114+drdp!P114)*MSZ!$C114+(drdp!J114+drdp!S114)*MSZ!$D114)</f>
        <v>0</v>
      </c>
      <c r="H114" s="18">
        <f>Model!$W$20*((drdp!B114)*MSZ!$B114+(drdp!E114)*MSZ!$C114+(drdp!H114)*MSZ!$D114)</f>
        <v>8.5204510741757771E-4</v>
      </c>
      <c r="I114" s="18">
        <f>Model!$W$20*((drdp!C114)*MSZ!$B114+(drdp!F114)*MSZ!$C114+(drdp!I114)*MSZ!$D114)</f>
        <v>-1.0154278178172175E-3</v>
      </c>
      <c r="J114" s="18">
        <f>Model!$W$20*((drdp!D114)*MSZ!$B114+(drdp!G114)*MSZ!$C114+(drdp!J114)*MSZ!$D114)</f>
        <v>0</v>
      </c>
      <c r="K114" s="21">
        <f>SUM(E$3:E113)+H114</f>
        <v>0.32517301042147312</v>
      </c>
      <c r="L114" s="21">
        <f>SUM(F$3:F113)+I114</f>
        <v>-0.10180093878652374</v>
      </c>
      <c r="M114" s="21">
        <f>SUM(G$3:G113)+J114</f>
        <v>0</v>
      </c>
      <c r="N114" s="21"/>
      <c r="O114" s="21"/>
      <c r="P114" s="21"/>
      <c r="Q114" s="19">
        <f t="shared" si="5"/>
        <v>0.10573748670656347</v>
      </c>
      <c r="R114" s="19">
        <f t="shared" si="5"/>
        <v>1.0363431137817554E-2</v>
      </c>
      <c r="S114" s="19">
        <f t="shared" si="5"/>
        <v>0</v>
      </c>
      <c r="T114" s="19">
        <f t="shared" si="6"/>
        <v>-3.3102917728946031E-2</v>
      </c>
      <c r="U114" s="19">
        <f t="shared" si="7"/>
        <v>0</v>
      </c>
      <c r="V114" s="19">
        <f t="shared" si="8"/>
        <v>0</v>
      </c>
    </row>
    <row r="115" spans="1:22" x14ac:dyDescent="0.25">
      <c r="A115" s="26">
        <f>Wellpath!E115</f>
        <v>10700</v>
      </c>
      <c r="B115" s="22">
        <v>0</v>
      </c>
      <c r="C115" s="22">
        <v>0</v>
      </c>
      <c r="D115" s="22">
        <f>-(SIN(Wellpath!$L115) * COS(Wellpath!$O115) + TAN(Dip) * COS(Wellpath!$L115)) * SIN(Wellpath!$L115) * SIN(Wellpath!$O115)</f>
        <v>6.2771066699680092E-2</v>
      </c>
      <c r="E115" s="20">
        <f>Model!$W$20*((drdp!B115+drdp!K115)*MSZ!$B115+(drdp!E115+drdp!N115)*MSZ!$C115+(drdp!H115+drdp!Q115)*MSZ!$D115)</f>
        <v>1.7040902148351554E-3</v>
      </c>
      <c r="F115" s="20">
        <f>Model!$W$20*((drdp!C115+drdp!L115)*MSZ!$B115+(drdp!F115+drdp!O115)*MSZ!$C115+(drdp!I115+drdp!R115)*MSZ!$D115)</f>
        <v>-2.0308556356344351E-3</v>
      </c>
      <c r="G115" s="20">
        <f>Model!$W$20*((drdp!D115+drdp!M115)*MSZ!$B115+(drdp!G115+drdp!P115)*MSZ!$C115+(drdp!J115+drdp!S115)*MSZ!$D115)</f>
        <v>0</v>
      </c>
      <c r="H115" s="18">
        <f>Model!$W$20*((drdp!B115)*MSZ!$B115+(drdp!E115)*MSZ!$C115+(drdp!H115)*MSZ!$D115)</f>
        <v>8.5204510741757771E-4</v>
      </c>
      <c r="I115" s="18">
        <f>Model!$W$20*((drdp!C115)*MSZ!$B115+(drdp!F115)*MSZ!$C115+(drdp!I115)*MSZ!$D115)</f>
        <v>-1.0154278178172175E-3</v>
      </c>
      <c r="J115" s="18">
        <f>Model!$W$20*((drdp!D115)*MSZ!$B115+(drdp!G115)*MSZ!$C115+(drdp!J115)*MSZ!$D115)</f>
        <v>0</v>
      </c>
      <c r="K115" s="21">
        <f>SUM(E$3:E114)+H115</f>
        <v>0.32687710063630826</v>
      </c>
      <c r="L115" s="21">
        <f>SUM(F$3:F114)+I115</f>
        <v>-0.10383179442215817</v>
      </c>
      <c r="M115" s="21">
        <f>SUM(G$3:G114)+J115</f>
        <v>0</v>
      </c>
      <c r="N115" s="21"/>
      <c r="O115" s="21"/>
      <c r="P115" s="21"/>
      <c r="Q115" s="19">
        <f t="shared" si="5"/>
        <v>0.1068486389203992</v>
      </c>
      <c r="R115" s="19">
        <f t="shared" si="5"/>
        <v>1.0781041532925317E-2</v>
      </c>
      <c r="S115" s="19">
        <f t="shared" si="5"/>
        <v>0</v>
      </c>
      <c r="T115" s="19">
        <f t="shared" si="6"/>
        <v>-3.3940235914580265E-2</v>
      </c>
      <c r="U115" s="19">
        <f t="shared" si="7"/>
        <v>0</v>
      </c>
      <c r="V115" s="19">
        <f t="shared" si="8"/>
        <v>0</v>
      </c>
    </row>
    <row r="116" spans="1:22" x14ac:dyDescent="0.25">
      <c r="A116" s="26">
        <f>Wellpath!E116</f>
        <v>10800</v>
      </c>
      <c r="B116" s="22">
        <v>0</v>
      </c>
      <c r="C116" s="22">
        <v>0</v>
      </c>
      <c r="D116" s="22">
        <f>-(SIN(Wellpath!$L116) * COS(Wellpath!$O116) + TAN(Dip) * COS(Wellpath!$L116)) * SIN(Wellpath!$L116) * SIN(Wellpath!$O116)</f>
        <v>6.2771066699680092E-2</v>
      </c>
      <c r="E116" s="20">
        <f>Model!$W$20*((drdp!B116+drdp!K116)*MSZ!$B116+(drdp!E116+drdp!N116)*MSZ!$C116+(drdp!H116+drdp!Q116)*MSZ!$D116)</f>
        <v>1.7040902148351554E-3</v>
      </c>
      <c r="F116" s="20">
        <f>Model!$W$20*((drdp!C116+drdp!L116)*MSZ!$B116+(drdp!F116+drdp!O116)*MSZ!$C116+(drdp!I116+drdp!R116)*MSZ!$D116)</f>
        <v>-2.0308556356344351E-3</v>
      </c>
      <c r="G116" s="20">
        <f>Model!$W$20*((drdp!D116+drdp!M116)*MSZ!$B116+(drdp!G116+drdp!P116)*MSZ!$C116+(drdp!J116+drdp!S116)*MSZ!$D116)</f>
        <v>0</v>
      </c>
      <c r="H116" s="18">
        <f>Model!$W$20*((drdp!B116)*MSZ!$B116+(drdp!E116)*MSZ!$C116+(drdp!H116)*MSZ!$D116)</f>
        <v>8.5204510741757771E-4</v>
      </c>
      <c r="I116" s="18">
        <f>Model!$W$20*((drdp!C116)*MSZ!$B116+(drdp!F116)*MSZ!$C116+(drdp!I116)*MSZ!$D116)</f>
        <v>-1.0154278178172175E-3</v>
      </c>
      <c r="J116" s="18">
        <f>Model!$W$20*((drdp!D116)*MSZ!$B116+(drdp!G116)*MSZ!$C116+(drdp!J116)*MSZ!$D116)</f>
        <v>0</v>
      </c>
      <c r="K116" s="21">
        <f>SUM(E$3:E115)+H116</f>
        <v>0.3285811908511434</v>
      </c>
      <c r="L116" s="21">
        <f>SUM(F$3:F115)+I116</f>
        <v>-0.10586265005779261</v>
      </c>
      <c r="M116" s="21">
        <f>SUM(G$3:G115)+J116</f>
        <v>0</v>
      </c>
      <c r="N116" s="21"/>
      <c r="O116" s="21"/>
      <c r="P116" s="21"/>
      <c r="Q116" s="19">
        <f t="shared" si="5"/>
        <v>0.10796559898115553</v>
      </c>
      <c r="R116" s="19">
        <f t="shared" si="5"/>
        <v>1.1206900677258658E-2</v>
      </c>
      <c r="S116" s="19">
        <f t="shared" si="5"/>
        <v>0</v>
      </c>
      <c r="T116" s="19">
        <f t="shared" si="6"/>
        <v>-3.4784475622647359E-2</v>
      </c>
      <c r="U116" s="19">
        <f t="shared" si="7"/>
        <v>0</v>
      </c>
      <c r="V116" s="19">
        <f t="shared" si="8"/>
        <v>0</v>
      </c>
    </row>
    <row r="117" spans="1:22" x14ac:dyDescent="0.25">
      <c r="A117" s="26">
        <f>Wellpath!E117</f>
        <v>10900</v>
      </c>
      <c r="B117" s="22">
        <v>0</v>
      </c>
      <c r="C117" s="22">
        <v>0</v>
      </c>
      <c r="D117" s="22">
        <f>-(SIN(Wellpath!$L117) * COS(Wellpath!$O117) + TAN(Dip) * COS(Wellpath!$L117)) * SIN(Wellpath!$L117) * SIN(Wellpath!$O117)</f>
        <v>6.2771066699680092E-2</v>
      </c>
      <c r="E117" s="20">
        <f>Model!$W$20*((drdp!B117+drdp!K117)*MSZ!$B117+(drdp!E117+drdp!N117)*MSZ!$C117+(drdp!H117+drdp!Q117)*MSZ!$D117)</f>
        <v>1.7040902148351554E-3</v>
      </c>
      <c r="F117" s="20">
        <f>Model!$W$20*((drdp!C117+drdp!L117)*MSZ!$B117+(drdp!F117+drdp!O117)*MSZ!$C117+(drdp!I117+drdp!R117)*MSZ!$D117)</f>
        <v>-2.0308556356344351E-3</v>
      </c>
      <c r="G117" s="20">
        <f>Model!$W$20*((drdp!D117+drdp!M117)*MSZ!$B117+(drdp!G117+drdp!P117)*MSZ!$C117+(drdp!J117+drdp!S117)*MSZ!$D117)</f>
        <v>0</v>
      </c>
      <c r="H117" s="18">
        <f>Model!$W$20*((drdp!B117)*MSZ!$B117+(drdp!E117)*MSZ!$C117+(drdp!H117)*MSZ!$D117)</f>
        <v>8.5204510741757771E-4</v>
      </c>
      <c r="I117" s="18">
        <f>Model!$W$20*((drdp!C117)*MSZ!$B117+(drdp!F117)*MSZ!$C117+(drdp!I117)*MSZ!$D117)</f>
        <v>-1.0154278178172175E-3</v>
      </c>
      <c r="J117" s="18">
        <f>Model!$W$20*((drdp!D117)*MSZ!$B117+(drdp!G117)*MSZ!$C117+(drdp!J117)*MSZ!$D117)</f>
        <v>0</v>
      </c>
      <c r="K117" s="21">
        <f>SUM(E$3:E116)+H117</f>
        <v>0.33028528106597854</v>
      </c>
      <c r="L117" s="21">
        <f>SUM(F$3:F116)+I117</f>
        <v>-0.10789350569342704</v>
      </c>
      <c r="M117" s="21">
        <f>SUM(G$3:G116)+J117</f>
        <v>0</v>
      </c>
      <c r="N117" s="21"/>
      <c r="O117" s="21"/>
      <c r="P117" s="21"/>
      <c r="Q117" s="19">
        <f t="shared" si="5"/>
        <v>0.10908836688883244</v>
      </c>
      <c r="R117" s="19">
        <f t="shared" si="5"/>
        <v>1.1641008570817573E-2</v>
      </c>
      <c r="S117" s="19">
        <f t="shared" si="5"/>
        <v>0</v>
      </c>
      <c r="T117" s="19">
        <f t="shared" si="6"/>
        <v>-3.5635636853147308E-2</v>
      </c>
      <c r="U117" s="19">
        <f t="shared" si="7"/>
        <v>0</v>
      </c>
      <c r="V117" s="19">
        <f t="shared" si="8"/>
        <v>0</v>
      </c>
    </row>
    <row r="118" spans="1:22" x14ac:dyDescent="0.25">
      <c r="A118" s="26">
        <f>Wellpath!E118</f>
        <v>11000</v>
      </c>
      <c r="B118" s="22">
        <v>0</v>
      </c>
      <c r="C118" s="22">
        <v>0</v>
      </c>
      <c r="D118" s="22">
        <f>-(SIN(Wellpath!$L118) * COS(Wellpath!$O118) + TAN(Dip) * COS(Wellpath!$L118)) * SIN(Wellpath!$L118) * SIN(Wellpath!$O118)</f>
        <v>6.2771066699680092E-2</v>
      </c>
      <c r="E118" s="20">
        <f>Model!$W$20*((drdp!B118+drdp!K118)*MSZ!$B118+(drdp!E118+drdp!N118)*MSZ!$C118+(drdp!H118+drdp!Q118)*MSZ!$D118)</f>
        <v>1.7040902148351554E-3</v>
      </c>
      <c r="F118" s="20">
        <f>Model!$W$20*((drdp!C118+drdp!L118)*MSZ!$B118+(drdp!F118+drdp!O118)*MSZ!$C118+(drdp!I118+drdp!R118)*MSZ!$D118)</f>
        <v>-2.0308556356344351E-3</v>
      </c>
      <c r="G118" s="20">
        <f>Model!$W$20*((drdp!D118+drdp!M118)*MSZ!$B118+(drdp!G118+drdp!P118)*MSZ!$C118+(drdp!J118+drdp!S118)*MSZ!$D118)</f>
        <v>0</v>
      </c>
      <c r="H118" s="18">
        <f>Model!$W$20*((drdp!B118)*MSZ!$B118+(drdp!E118)*MSZ!$C118+(drdp!H118)*MSZ!$D118)</f>
        <v>8.5204510741757771E-4</v>
      </c>
      <c r="I118" s="18">
        <f>Model!$W$20*((drdp!C118)*MSZ!$B118+(drdp!F118)*MSZ!$C118+(drdp!I118)*MSZ!$D118)</f>
        <v>-1.0154278178172175E-3</v>
      </c>
      <c r="J118" s="18">
        <f>Model!$W$20*((drdp!D118)*MSZ!$B118+(drdp!G118)*MSZ!$C118+(drdp!J118)*MSZ!$D118)</f>
        <v>0</v>
      </c>
      <c r="K118" s="21">
        <f>SUM(E$3:E117)+H118</f>
        <v>0.33198937128081368</v>
      </c>
      <c r="L118" s="21">
        <f>SUM(F$3:F117)+I118</f>
        <v>-0.10992436132906147</v>
      </c>
      <c r="M118" s="21">
        <f>SUM(G$3:G117)+J118</f>
        <v>0</v>
      </c>
      <c r="N118" s="21"/>
      <c r="O118" s="21"/>
      <c r="P118" s="21"/>
      <c r="Q118" s="19">
        <f t="shared" si="5"/>
        <v>0.11021694264342996</v>
      </c>
      <c r="R118" s="19">
        <f t="shared" si="5"/>
        <v>1.2083365213602065E-2</v>
      </c>
      <c r="S118" s="19">
        <f t="shared" si="5"/>
        <v>0</v>
      </c>
      <c r="T118" s="19">
        <f t="shared" si="6"/>
        <v>-3.6493719606080104E-2</v>
      </c>
      <c r="U118" s="19">
        <f t="shared" si="7"/>
        <v>0</v>
      </c>
      <c r="V118" s="19">
        <f t="shared" si="8"/>
        <v>0</v>
      </c>
    </row>
    <row r="119" spans="1:22" x14ac:dyDescent="0.25">
      <c r="A119" s="26">
        <f>Wellpath!E119</f>
        <v>11100</v>
      </c>
      <c r="B119" s="22">
        <v>0</v>
      </c>
      <c r="C119" s="22">
        <v>0</v>
      </c>
      <c r="D119" s="22">
        <f>-(SIN(Wellpath!$L119) * COS(Wellpath!$O119) + TAN(Dip) * COS(Wellpath!$L119)) * SIN(Wellpath!$L119) * SIN(Wellpath!$O119)</f>
        <v>6.2771066699680092E-2</v>
      </c>
      <c r="E119" s="20">
        <f>Model!$W$20*((drdp!B119+drdp!K119)*MSZ!$B119+(drdp!E119+drdp!N119)*MSZ!$C119+(drdp!H119+drdp!Q119)*MSZ!$D119)</f>
        <v>1.7040902148351554E-3</v>
      </c>
      <c r="F119" s="20">
        <f>Model!$W$20*((drdp!C119+drdp!L119)*MSZ!$B119+(drdp!F119+drdp!O119)*MSZ!$C119+(drdp!I119+drdp!R119)*MSZ!$D119)</f>
        <v>-2.0308556356344351E-3</v>
      </c>
      <c r="G119" s="20">
        <f>Model!$W$20*((drdp!D119+drdp!M119)*MSZ!$B119+(drdp!G119+drdp!P119)*MSZ!$C119+(drdp!J119+drdp!S119)*MSZ!$D119)</f>
        <v>0</v>
      </c>
      <c r="H119" s="18">
        <f>Model!$W$20*((drdp!B119)*MSZ!$B119+(drdp!E119)*MSZ!$C119+(drdp!H119)*MSZ!$D119)</f>
        <v>8.5204510741757771E-4</v>
      </c>
      <c r="I119" s="18">
        <f>Model!$W$20*((drdp!C119)*MSZ!$B119+(drdp!F119)*MSZ!$C119+(drdp!I119)*MSZ!$D119)</f>
        <v>-1.0154278178172175E-3</v>
      </c>
      <c r="J119" s="18">
        <f>Model!$W$20*((drdp!D119)*MSZ!$B119+(drdp!G119)*MSZ!$C119+(drdp!J119)*MSZ!$D119)</f>
        <v>0</v>
      </c>
      <c r="K119" s="21">
        <f>SUM(E$3:E118)+H119</f>
        <v>0.33369346149564882</v>
      </c>
      <c r="L119" s="21">
        <f>SUM(F$3:F118)+I119</f>
        <v>-0.1119552169646959</v>
      </c>
      <c r="M119" s="21">
        <f>SUM(G$3:G118)+J119</f>
        <v>0</v>
      </c>
      <c r="N119" s="21"/>
      <c r="O119" s="21"/>
      <c r="P119" s="21"/>
      <c r="Q119" s="19">
        <f t="shared" si="5"/>
        <v>0.11135132624494806</v>
      </c>
      <c r="R119" s="19">
        <f t="shared" si="5"/>
        <v>1.2533970605612134E-2</v>
      </c>
      <c r="S119" s="19">
        <f t="shared" si="5"/>
        <v>0</v>
      </c>
      <c r="T119" s="19">
        <f t="shared" si="6"/>
        <v>-3.735872388144576E-2</v>
      </c>
      <c r="U119" s="19">
        <f t="shared" si="7"/>
        <v>0</v>
      </c>
      <c r="V119" s="19">
        <f t="shared" si="8"/>
        <v>0</v>
      </c>
    </row>
    <row r="120" spans="1:22" x14ac:dyDescent="0.25">
      <c r="A120" s="26">
        <f>Wellpath!E120</f>
        <v>11200</v>
      </c>
      <c r="B120" s="22">
        <v>0</v>
      </c>
      <c r="C120" s="22">
        <v>0</v>
      </c>
      <c r="D120" s="22">
        <f>-(SIN(Wellpath!$L120) * COS(Wellpath!$O120) + TAN(Dip) * COS(Wellpath!$L120)) * SIN(Wellpath!$L120) * SIN(Wellpath!$O120)</f>
        <v>6.2771066699680092E-2</v>
      </c>
      <c r="E120" s="20">
        <f>Model!$W$20*((drdp!B120+drdp!K120)*MSZ!$B120+(drdp!E120+drdp!N120)*MSZ!$C120+(drdp!H120+drdp!Q120)*MSZ!$D120)</f>
        <v>1.7040902148351554E-3</v>
      </c>
      <c r="F120" s="20">
        <f>Model!$W$20*((drdp!C120+drdp!L120)*MSZ!$B120+(drdp!F120+drdp!O120)*MSZ!$C120+(drdp!I120+drdp!R120)*MSZ!$D120)</f>
        <v>-2.0308556356344351E-3</v>
      </c>
      <c r="G120" s="20">
        <f>Model!$W$20*((drdp!D120+drdp!M120)*MSZ!$B120+(drdp!G120+drdp!P120)*MSZ!$C120+(drdp!J120+drdp!S120)*MSZ!$D120)</f>
        <v>0</v>
      </c>
      <c r="H120" s="18">
        <f>Model!$W$20*((drdp!B120)*MSZ!$B120+(drdp!E120)*MSZ!$C120+(drdp!H120)*MSZ!$D120)</f>
        <v>8.5204510741757771E-4</v>
      </c>
      <c r="I120" s="18">
        <f>Model!$W$20*((drdp!C120)*MSZ!$B120+(drdp!F120)*MSZ!$C120+(drdp!I120)*MSZ!$D120)</f>
        <v>-1.0154278178172175E-3</v>
      </c>
      <c r="J120" s="18">
        <f>Model!$W$20*((drdp!D120)*MSZ!$B120+(drdp!G120)*MSZ!$C120+(drdp!J120)*MSZ!$D120)</f>
        <v>0</v>
      </c>
      <c r="K120" s="21">
        <f>SUM(E$3:E119)+H120</f>
        <v>0.33539755171048397</v>
      </c>
      <c r="L120" s="21">
        <f>SUM(F$3:F119)+I120</f>
        <v>-0.11398607260033033</v>
      </c>
      <c r="M120" s="21">
        <f>SUM(G$3:G119)+J120</f>
        <v>0</v>
      </c>
      <c r="N120" s="21"/>
      <c r="O120" s="21"/>
      <c r="P120" s="21"/>
      <c r="Q120" s="19">
        <f t="shared" si="5"/>
        <v>0.11249151769338676</v>
      </c>
      <c r="R120" s="19">
        <f t="shared" si="5"/>
        <v>1.2992824746847778E-2</v>
      </c>
      <c r="S120" s="19">
        <f t="shared" si="5"/>
        <v>0</v>
      </c>
      <c r="T120" s="19">
        <f t="shared" si="6"/>
        <v>-3.823064967924427E-2</v>
      </c>
      <c r="U120" s="19">
        <f t="shared" si="7"/>
        <v>0</v>
      </c>
      <c r="V120" s="19">
        <f t="shared" si="8"/>
        <v>0</v>
      </c>
    </row>
    <row r="121" spans="1:22" x14ac:dyDescent="0.25">
      <c r="A121" s="26">
        <f>Wellpath!E121</f>
        <v>11300</v>
      </c>
      <c r="B121" s="22">
        <v>0</v>
      </c>
      <c r="C121" s="22">
        <v>0</v>
      </c>
      <c r="D121" s="22">
        <f>-(SIN(Wellpath!$L121) * COS(Wellpath!$O121) + TAN(Dip) * COS(Wellpath!$L121)) * SIN(Wellpath!$L121) * SIN(Wellpath!$O121)</f>
        <v>6.2771066699680092E-2</v>
      </c>
      <c r="E121" s="20">
        <f>Model!$W$20*((drdp!B121+drdp!K121)*MSZ!$B121+(drdp!E121+drdp!N121)*MSZ!$C121+(drdp!H121+drdp!Q121)*MSZ!$D121)</f>
        <v>1.7040902148351554E-3</v>
      </c>
      <c r="F121" s="20">
        <f>Model!$W$20*((drdp!C121+drdp!L121)*MSZ!$B121+(drdp!F121+drdp!O121)*MSZ!$C121+(drdp!I121+drdp!R121)*MSZ!$D121)</f>
        <v>-2.0308556356344351E-3</v>
      </c>
      <c r="G121" s="20">
        <f>Model!$W$20*((drdp!D121+drdp!M121)*MSZ!$B121+(drdp!G121+drdp!P121)*MSZ!$C121+(drdp!J121+drdp!S121)*MSZ!$D121)</f>
        <v>0</v>
      </c>
      <c r="H121" s="18">
        <f>Model!$W$20*((drdp!B121)*MSZ!$B121+(drdp!E121)*MSZ!$C121+(drdp!H121)*MSZ!$D121)</f>
        <v>8.5204510741757771E-4</v>
      </c>
      <c r="I121" s="18">
        <f>Model!$W$20*((drdp!C121)*MSZ!$B121+(drdp!F121)*MSZ!$C121+(drdp!I121)*MSZ!$D121)</f>
        <v>-1.0154278178172175E-3</v>
      </c>
      <c r="J121" s="18">
        <f>Model!$W$20*((drdp!D121)*MSZ!$B121+(drdp!G121)*MSZ!$C121+(drdp!J121)*MSZ!$D121)</f>
        <v>0</v>
      </c>
      <c r="K121" s="21">
        <f>SUM(E$3:E120)+H121</f>
        <v>0.33710164192531911</v>
      </c>
      <c r="L121" s="21">
        <f>SUM(F$3:F120)+I121</f>
        <v>-0.11601692823596477</v>
      </c>
      <c r="M121" s="21">
        <f>SUM(G$3:G120)+J121</f>
        <v>0</v>
      </c>
      <c r="N121" s="21"/>
      <c r="O121" s="21"/>
      <c r="P121" s="21"/>
      <c r="Q121" s="19">
        <f t="shared" si="5"/>
        <v>0.11363751698874607</v>
      </c>
      <c r="R121" s="19">
        <f t="shared" si="5"/>
        <v>1.3459927637308999E-2</v>
      </c>
      <c r="S121" s="19">
        <f t="shared" si="5"/>
        <v>0</v>
      </c>
      <c r="T121" s="19">
        <f t="shared" si="6"/>
        <v>-3.9109496999475642E-2</v>
      </c>
      <c r="U121" s="19">
        <f t="shared" si="7"/>
        <v>0</v>
      </c>
      <c r="V121" s="19">
        <f t="shared" si="8"/>
        <v>0</v>
      </c>
    </row>
    <row r="122" spans="1:22" x14ac:dyDescent="0.25">
      <c r="A122" s="26">
        <f>Wellpath!E122</f>
        <v>11400</v>
      </c>
      <c r="B122" s="22">
        <v>0</v>
      </c>
      <c r="C122" s="22">
        <v>0</v>
      </c>
      <c r="D122" s="22">
        <f>-(SIN(Wellpath!$L122) * COS(Wellpath!$O122) + TAN(Dip) * COS(Wellpath!$L122)) * SIN(Wellpath!$L122) * SIN(Wellpath!$O122)</f>
        <v>6.2771066699680092E-2</v>
      </c>
      <c r="E122" s="20">
        <f>Model!$W$20*((drdp!B122+drdp!K122)*MSZ!$B122+(drdp!E122+drdp!N122)*MSZ!$C122+(drdp!H122+drdp!Q122)*MSZ!$D122)</f>
        <v>1.7040902148351554E-3</v>
      </c>
      <c r="F122" s="20">
        <f>Model!$W$20*((drdp!C122+drdp!L122)*MSZ!$B122+(drdp!F122+drdp!O122)*MSZ!$C122+(drdp!I122+drdp!R122)*MSZ!$D122)</f>
        <v>-2.0308556356344351E-3</v>
      </c>
      <c r="G122" s="20">
        <f>Model!$W$20*((drdp!D122+drdp!M122)*MSZ!$B122+(drdp!G122+drdp!P122)*MSZ!$C122+(drdp!J122+drdp!S122)*MSZ!$D122)</f>
        <v>0</v>
      </c>
      <c r="H122" s="18">
        <f>Model!$W$20*((drdp!B122)*MSZ!$B122+(drdp!E122)*MSZ!$C122+(drdp!H122)*MSZ!$D122)</f>
        <v>8.5204510741757771E-4</v>
      </c>
      <c r="I122" s="18">
        <f>Model!$W$20*((drdp!C122)*MSZ!$B122+(drdp!F122)*MSZ!$C122+(drdp!I122)*MSZ!$D122)</f>
        <v>-1.0154278178172175E-3</v>
      </c>
      <c r="J122" s="18">
        <f>Model!$W$20*((drdp!D122)*MSZ!$B122+(drdp!G122)*MSZ!$C122+(drdp!J122)*MSZ!$D122)</f>
        <v>0</v>
      </c>
      <c r="K122" s="21">
        <f>SUM(E$3:E121)+H122</f>
        <v>0.33880573214015425</v>
      </c>
      <c r="L122" s="21">
        <f>SUM(F$3:F121)+I122</f>
        <v>-0.1180477838715992</v>
      </c>
      <c r="M122" s="21">
        <f>SUM(G$3:G121)+J122</f>
        <v>0</v>
      </c>
      <c r="N122" s="21"/>
      <c r="O122" s="21"/>
      <c r="P122" s="21"/>
      <c r="Q122" s="19">
        <f t="shared" si="5"/>
        <v>0.11478932413102595</v>
      </c>
      <c r="R122" s="19">
        <f t="shared" si="5"/>
        <v>1.3935279276995796E-2</v>
      </c>
      <c r="S122" s="19">
        <f t="shared" si="5"/>
        <v>0</v>
      </c>
      <c r="T122" s="19">
        <f t="shared" si="6"/>
        <v>-3.999526584213986E-2</v>
      </c>
      <c r="U122" s="19">
        <f t="shared" si="7"/>
        <v>0</v>
      </c>
      <c r="V122" s="19">
        <f t="shared" si="8"/>
        <v>0</v>
      </c>
    </row>
    <row r="123" spans="1:22" x14ac:dyDescent="0.25">
      <c r="A123" s="26">
        <f>Wellpath!E123</f>
        <v>11500</v>
      </c>
      <c r="B123" s="22">
        <v>0</v>
      </c>
      <c r="C123" s="22">
        <v>0</v>
      </c>
      <c r="D123" s="22">
        <f>-(SIN(Wellpath!$L123) * COS(Wellpath!$O123) + TAN(Dip) * COS(Wellpath!$L123)) * SIN(Wellpath!$L123) * SIN(Wellpath!$O123)</f>
        <v>6.2771066699680092E-2</v>
      </c>
      <c r="E123" s="20">
        <f>Model!$W$20*((drdp!B123+drdp!K123)*MSZ!$B123+(drdp!E123+drdp!N123)*MSZ!$C123+(drdp!H123+drdp!Q123)*MSZ!$D123)</f>
        <v>1.7040902148351554E-3</v>
      </c>
      <c r="F123" s="20">
        <f>Model!$W$20*((drdp!C123+drdp!L123)*MSZ!$B123+(drdp!F123+drdp!O123)*MSZ!$C123+(drdp!I123+drdp!R123)*MSZ!$D123)</f>
        <v>-2.0308556356344351E-3</v>
      </c>
      <c r="G123" s="20">
        <f>Model!$W$20*((drdp!D123+drdp!M123)*MSZ!$B123+(drdp!G123+drdp!P123)*MSZ!$C123+(drdp!J123+drdp!S123)*MSZ!$D123)</f>
        <v>0</v>
      </c>
      <c r="H123" s="18">
        <f>Model!$W$20*((drdp!B123)*MSZ!$B123+(drdp!E123)*MSZ!$C123+(drdp!H123)*MSZ!$D123)</f>
        <v>8.5204510741757771E-4</v>
      </c>
      <c r="I123" s="18">
        <f>Model!$W$20*((drdp!C123)*MSZ!$B123+(drdp!F123)*MSZ!$C123+(drdp!I123)*MSZ!$D123)</f>
        <v>-1.0154278178172175E-3</v>
      </c>
      <c r="J123" s="18">
        <f>Model!$W$20*((drdp!D123)*MSZ!$B123+(drdp!G123)*MSZ!$C123+(drdp!J123)*MSZ!$D123)</f>
        <v>0</v>
      </c>
      <c r="K123" s="21">
        <f>SUM(E$3:E122)+H123</f>
        <v>0.34050982235498939</v>
      </c>
      <c r="L123" s="21">
        <f>SUM(F$3:F122)+I123</f>
        <v>-0.12007863950723363</v>
      </c>
      <c r="M123" s="21">
        <f>SUM(G$3:G122)+J123</f>
        <v>0</v>
      </c>
      <c r="N123" s="21"/>
      <c r="O123" s="21"/>
      <c r="P123" s="21"/>
      <c r="Q123" s="19">
        <f t="shared" si="5"/>
        <v>0.11594693912022642</v>
      </c>
      <c r="R123" s="19">
        <f t="shared" si="5"/>
        <v>1.441887966590817E-2</v>
      </c>
      <c r="S123" s="19">
        <f t="shared" si="5"/>
        <v>0</v>
      </c>
      <c r="T123" s="19">
        <f t="shared" si="6"/>
        <v>-4.0887956207236932E-2</v>
      </c>
      <c r="U123" s="19">
        <f t="shared" si="7"/>
        <v>0</v>
      </c>
      <c r="V123" s="19">
        <f t="shared" si="8"/>
        <v>0</v>
      </c>
    </row>
    <row r="124" spans="1:22" x14ac:dyDescent="0.25">
      <c r="A124" s="26">
        <f>Wellpath!E124</f>
        <v>11600</v>
      </c>
      <c r="B124" s="22">
        <v>0</v>
      </c>
      <c r="C124" s="22">
        <v>0</v>
      </c>
      <c r="D124" s="22">
        <f>-(SIN(Wellpath!$L124) * COS(Wellpath!$O124) + TAN(Dip) * COS(Wellpath!$L124)) * SIN(Wellpath!$L124) * SIN(Wellpath!$O124)</f>
        <v>6.2771066699680092E-2</v>
      </c>
      <c r="E124" s="20">
        <f>Model!$W$20*((drdp!B124+drdp!K124)*MSZ!$B124+(drdp!E124+drdp!N124)*MSZ!$C124+(drdp!H124+drdp!Q124)*MSZ!$D124)</f>
        <v>1.7040902148351554E-3</v>
      </c>
      <c r="F124" s="20">
        <f>Model!$W$20*((drdp!C124+drdp!L124)*MSZ!$B124+(drdp!F124+drdp!O124)*MSZ!$C124+(drdp!I124+drdp!R124)*MSZ!$D124)</f>
        <v>-2.0308556356344351E-3</v>
      </c>
      <c r="G124" s="20">
        <f>Model!$W$20*((drdp!D124+drdp!M124)*MSZ!$B124+(drdp!G124+drdp!P124)*MSZ!$C124+(drdp!J124+drdp!S124)*MSZ!$D124)</f>
        <v>0</v>
      </c>
      <c r="H124" s="18">
        <f>Model!$W$20*((drdp!B124)*MSZ!$B124+(drdp!E124)*MSZ!$C124+(drdp!H124)*MSZ!$D124)</f>
        <v>8.5204510741757771E-4</v>
      </c>
      <c r="I124" s="18">
        <f>Model!$W$20*((drdp!C124)*MSZ!$B124+(drdp!F124)*MSZ!$C124+(drdp!I124)*MSZ!$D124)</f>
        <v>-1.0154278178172175E-3</v>
      </c>
      <c r="J124" s="18">
        <f>Model!$W$20*((drdp!D124)*MSZ!$B124+(drdp!G124)*MSZ!$C124+(drdp!J124)*MSZ!$D124)</f>
        <v>0</v>
      </c>
      <c r="K124" s="21">
        <f>SUM(E$3:E123)+H124</f>
        <v>0.34221391256982453</v>
      </c>
      <c r="L124" s="21">
        <f>SUM(F$3:F123)+I124</f>
        <v>-0.12210949514286806</v>
      </c>
      <c r="M124" s="21">
        <f>SUM(G$3:G123)+J124</f>
        <v>0</v>
      </c>
      <c r="N124" s="21"/>
      <c r="O124" s="21"/>
      <c r="P124" s="21"/>
      <c r="Q124" s="19">
        <f t="shared" si="5"/>
        <v>0.11711036195634751</v>
      </c>
      <c r="R124" s="19">
        <f t="shared" si="5"/>
        <v>1.4910728804046119E-2</v>
      </c>
      <c r="S124" s="19">
        <f t="shared" si="5"/>
        <v>0</v>
      </c>
      <c r="T124" s="19">
        <f t="shared" si="6"/>
        <v>-4.1787568094766865E-2</v>
      </c>
      <c r="U124" s="19">
        <f t="shared" si="7"/>
        <v>0</v>
      </c>
      <c r="V124" s="19">
        <f t="shared" si="8"/>
        <v>0</v>
      </c>
    </row>
    <row r="125" spans="1:22" x14ac:dyDescent="0.25">
      <c r="A125" s="26">
        <f>Wellpath!E125</f>
        <v>11700</v>
      </c>
      <c r="B125" s="22">
        <v>0</v>
      </c>
      <c r="C125" s="22">
        <v>0</v>
      </c>
      <c r="D125" s="22">
        <f>-(SIN(Wellpath!$L125) * COS(Wellpath!$O125) + TAN(Dip) * COS(Wellpath!$L125)) * SIN(Wellpath!$L125) * SIN(Wellpath!$O125)</f>
        <v>6.2771066699680092E-2</v>
      </c>
      <c r="E125" s="20">
        <f>Model!$W$20*((drdp!B125+drdp!K125)*MSZ!$B125+(drdp!E125+drdp!N125)*MSZ!$C125+(drdp!H125+drdp!Q125)*MSZ!$D125)</f>
        <v>1.7040902148351554E-3</v>
      </c>
      <c r="F125" s="20">
        <f>Model!$W$20*((drdp!C125+drdp!L125)*MSZ!$B125+(drdp!F125+drdp!O125)*MSZ!$C125+(drdp!I125+drdp!R125)*MSZ!$D125)</f>
        <v>-2.0308556356344351E-3</v>
      </c>
      <c r="G125" s="20">
        <f>Model!$W$20*((drdp!D125+drdp!M125)*MSZ!$B125+(drdp!G125+drdp!P125)*MSZ!$C125+(drdp!J125+drdp!S125)*MSZ!$D125)</f>
        <v>0</v>
      </c>
      <c r="H125" s="18">
        <f>Model!$W$20*((drdp!B125)*MSZ!$B125+(drdp!E125)*MSZ!$C125+(drdp!H125)*MSZ!$D125)</f>
        <v>8.5204510741757771E-4</v>
      </c>
      <c r="I125" s="18">
        <f>Model!$W$20*((drdp!C125)*MSZ!$B125+(drdp!F125)*MSZ!$C125+(drdp!I125)*MSZ!$D125)</f>
        <v>-1.0154278178172175E-3</v>
      </c>
      <c r="J125" s="18">
        <f>Model!$W$20*((drdp!D125)*MSZ!$B125+(drdp!G125)*MSZ!$C125+(drdp!J125)*MSZ!$D125)</f>
        <v>0</v>
      </c>
      <c r="K125" s="21">
        <f>SUM(E$3:E124)+H125</f>
        <v>0.34391800278465967</v>
      </c>
      <c r="L125" s="21">
        <f>SUM(F$3:F124)+I125</f>
        <v>-0.1241403507785025</v>
      </c>
      <c r="M125" s="21">
        <f>SUM(G$3:G124)+J125</f>
        <v>0</v>
      </c>
      <c r="N125" s="21"/>
      <c r="O125" s="21"/>
      <c r="P125" s="21"/>
      <c r="Q125" s="19">
        <f t="shared" si="5"/>
        <v>0.11827959263938918</v>
      </c>
      <c r="R125" s="19">
        <f t="shared" si="5"/>
        <v>1.5410826691409646E-2</v>
      </c>
      <c r="S125" s="19">
        <f t="shared" si="5"/>
        <v>0</v>
      </c>
      <c r="T125" s="19">
        <f t="shared" si="6"/>
        <v>-4.2694101504729652E-2</v>
      </c>
      <c r="U125" s="19">
        <f t="shared" si="7"/>
        <v>0</v>
      </c>
      <c r="V125" s="19">
        <f t="shared" si="8"/>
        <v>0</v>
      </c>
    </row>
    <row r="126" spans="1:22" x14ac:dyDescent="0.25">
      <c r="A126" s="26">
        <f>Wellpath!E126</f>
        <v>11800</v>
      </c>
      <c r="B126" s="22">
        <v>0</v>
      </c>
      <c r="C126" s="22">
        <v>0</v>
      </c>
      <c r="D126" s="22">
        <f>-(SIN(Wellpath!$L126) * COS(Wellpath!$O126) + TAN(Dip) * COS(Wellpath!$L126)) * SIN(Wellpath!$L126) * SIN(Wellpath!$O126)</f>
        <v>6.2771066699680092E-2</v>
      </c>
      <c r="E126" s="20">
        <f>Model!$W$20*((drdp!B126+drdp!K126)*MSZ!$B126+(drdp!E126+drdp!N126)*MSZ!$C126+(drdp!H126+drdp!Q126)*MSZ!$D126)</f>
        <v>1.7040902148351554E-3</v>
      </c>
      <c r="F126" s="20">
        <f>Model!$W$20*((drdp!C126+drdp!L126)*MSZ!$B126+(drdp!F126+drdp!O126)*MSZ!$C126+(drdp!I126+drdp!R126)*MSZ!$D126)</f>
        <v>-2.0308556356344351E-3</v>
      </c>
      <c r="G126" s="20">
        <f>Model!$W$20*((drdp!D126+drdp!M126)*MSZ!$B126+(drdp!G126+drdp!P126)*MSZ!$C126+(drdp!J126+drdp!S126)*MSZ!$D126)</f>
        <v>0</v>
      </c>
      <c r="H126" s="18">
        <f>Model!$W$20*((drdp!B126)*MSZ!$B126+(drdp!E126)*MSZ!$C126+(drdp!H126)*MSZ!$D126)</f>
        <v>8.5204510741757771E-4</v>
      </c>
      <c r="I126" s="18">
        <f>Model!$W$20*((drdp!C126)*MSZ!$B126+(drdp!F126)*MSZ!$C126+(drdp!I126)*MSZ!$D126)</f>
        <v>-1.0154278178172175E-3</v>
      </c>
      <c r="J126" s="18">
        <f>Model!$W$20*((drdp!D126)*MSZ!$B126+(drdp!G126)*MSZ!$C126+(drdp!J126)*MSZ!$D126)</f>
        <v>0</v>
      </c>
      <c r="K126" s="21">
        <f>SUM(E$3:E125)+H126</f>
        <v>0.34562209299949481</v>
      </c>
      <c r="L126" s="21">
        <f>SUM(F$3:F125)+I126</f>
        <v>-0.12617120641413693</v>
      </c>
      <c r="M126" s="21">
        <f>SUM(G$3:G125)+J126</f>
        <v>0</v>
      </c>
      <c r="N126" s="21"/>
      <c r="O126" s="21"/>
      <c r="P126" s="21"/>
      <c r="Q126" s="19">
        <f t="shared" si="5"/>
        <v>0.11945463116935144</v>
      </c>
      <c r="R126" s="19">
        <f t="shared" si="5"/>
        <v>1.5919173327998748E-2</v>
      </c>
      <c r="S126" s="19">
        <f t="shared" si="5"/>
        <v>0</v>
      </c>
      <c r="T126" s="19">
        <f t="shared" si="6"/>
        <v>-4.3607556437125286E-2</v>
      </c>
      <c r="U126" s="19">
        <f t="shared" si="7"/>
        <v>0</v>
      </c>
      <c r="V126" s="19">
        <f t="shared" si="8"/>
        <v>0</v>
      </c>
    </row>
    <row r="127" spans="1:22" x14ac:dyDescent="0.25">
      <c r="A127" s="26">
        <f>Wellpath!E127</f>
        <v>11900</v>
      </c>
      <c r="B127" s="22">
        <v>0</v>
      </c>
      <c r="C127" s="22">
        <v>0</v>
      </c>
      <c r="D127" s="22">
        <f>-(SIN(Wellpath!$L127) * COS(Wellpath!$O127) + TAN(Dip) * COS(Wellpath!$L127)) * SIN(Wellpath!$L127) * SIN(Wellpath!$O127)</f>
        <v>6.2771066699680092E-2</v>
      </c>
      <c r="E127" s="20">
        <f>Model!$W$20*((drdp!B127+drdp!K127)*MSZ!$B127+(drdp!E127+drdp!N127)*MSZ!$C127+(drdp!H127+drdp!Q127)*MSZ!$D127)</f>
        <v>1.7040902148351554E-3</v>
      </c>
      <c r="F127" s="20">
        <f>Model!$W$20*((drdp!C127+drdp!L127)*MSZ!$B127+(drdp!F127+drdp!O127)*MSZ!$C127+(drdp!I127+drdp!R127)*MSZ!$D127)</f>
        <v>-2.0308556356344351E-3</v>
      </c>
      <c r="G127" s="20">
        <f>Model!$W$20*((drdp!D127+drdp!M127)*MSZ!$B127+(drdp!G127+drdp!P127)*MSZ!$C127+(drdp!J127+drdp!S127)*MSZ!$D127)</f>
        <v>0</v>
      </c>
      <c r="H127" s="18">
        <f>Model!$W$20*((drdp!B127)*MSZ!$B127+(drdp!E127)*MSZ!$C127+(drdp!H127)*MSZ!$D127)</f>
        <v>8.5204510741757771E-4</v>
      </c>
      <c r="I127" s="18">
        <f>Model!$W$20*((drdp!C127)*MSZ!$B127+(drdp!F127)*MSZ!$C127+(drdp!I127)*MSZ!$D127)</f>
        <v>-1.0154278178172175E-3</v>
      </c>
      <c r="J127" s="18">
        <f>Model!$W$20*((drdp!D127)*MSZ!$B127+(drdp!G127)*MSZ!$C127+(drdp!J127)*MSZ!$D127)</f>
        <v>0</v>
      </c>
      <c r="K127" s="21">
        <f>SUM(E$3:E126)+H127</f>
        <v>0.34732618321432995</v>
      </c>
      <c r="L127" s="21">
        <f>SUM(F$3:F126)+I127</f>
        <v>-0.12820206204977136</v>
      </c>
      <c r="M127" s="21">
        <f>SUM(G$3:G126)+J127</f>
        <v>0</v>
      </c>
      <c r="N127" s="21"/>
      <c r="O127" s="21"/>
      <c r="P127" s="21"/>
      <c r="Q127" s="19">
        <f t="shared" si="5"/>
        <v>0.1206354775462343</v>
      </c>
      <c r="R127" s="19">
        <f t="shared" si="5"/>
        <v>1.6435768713813425E-2</v>
      </c>
      <c r="S127" s="19">
        <f t="shared" si="5"/>
        <v>0</v>
      </c>
      <c r="T127" s="19">
        <f t="shared" si="6"/>
        <v>-4.4527932891953781E-2</v>
      </c>
      <c r="U127" s="19">
        <f t="shared" si="7"/>
        <v>0</v>
      </c>
      <c r="V127" s="19">
        <f t="shared" si="8"/>
        <v>0</v>
      </c>
    </row>
    <row r="128" spans="1:22" x14ac:dyDescent="0.25">
      <c r="A128" s="26">
        <f>Wellpath!E128</f>
        <v>12000</v>
      </c>
      <c r="B128" s="22">
        <v>0</v>
      </c>
      <c r="C128" s="22">
        <v>0</v>
      </c>
      <c r="D128" s="22">
        <f>-(SIN(Wellpath!$L128) * COS(Wellpath!$O128) + TAN(Dip) * COS(Wellpath!$L128)) * SIN(Wellpath!$L128) * SIN(Wellpath!$O128)</f>
        <v>6.2771066699680092E-2</v>
      </c>
      <c r="E128" s="20">
        <f>Model!$W$20*((drdp!B128+drdp!K128)*MSZ!$B128+(drdp!E128+drdp!N128)*MSZ!$C128+(drdp!H128+drdp!Q128)*MSZ!$D128)</f>
        <v>1.7040902148351554E-3</v>
      </c>
      <c r="F128" s="20">
        <f>Model!$W$20*((drdp!C128+drdp!L128)*MSZ!$B128+(drdp!F128+drdp!O128)*MSZ!$C128+(drdp!I128+drdp!R128)*MSZ!$D128)</f>
        <v>-2.0308556356344351E-3</v>
      </c>
      <c r="G128" s="20">
        <f>Model!$W$20*((drdp!D128+drdp!M128)*MSZ!$B128+(drdp!G128+drdp!P128)*MSZ!$C128+(drdp!J128+drdp!S128)*MSZ!$D128)</f>
        <v>0</v>
      </c>
      <c r="H128" s="18">
        <f>Model!$W$20*((drdp!B128)*MSZ!$B128+(drdp!E128)*MSZ!$C128+(drdp!H128)*MSZ!$D128)</f>
        <v>8.5204510741757771E-4</v>
      </c>
      <c r="I128" s="18">
        <f>Model!$W$20*((drdp!C128)*MSZ!$B128+(drdp!F128)*MSZ!$C128+(drdp!I128)*MSZ!$D128)</f>
        <v>-1.0154278178172175E-3</v>
      </c>
      <c r="J128" s="18">
        <f>Model!$W$20*((drdp!D128)*MSZ!$B128+(drdp!G128)*MSZ!$C128+(drdp!J128)*MSZ!$D128)</f>
        <v>0</v>
      </c>
      <c r="K128" s="21">
        <f>SUM(E$3:E127)+H128</f>
        <v>0.34903027342916509</v>
      </c>
      <c r="L128" s="21">
        <f>SUM(F$3:F127)+I128</f>
        <v>-0.13023291768540579</v>
      </c>
      <c r="M128" s="21">
        <f>SUM(G$3:G127)+J128</f>
        <v>0</v>
      </c>
      <c r="N128" s="21"/>
      <c r="O128" s="21"/>
      <c r="P128" s="21"/>
      <c r="Q128" s="19">
        <f t="shared" si="5"/>
        <v>0.12182213177003776</v>
      </c>
      <c r="R128" s="19">
        <f t="shared" si="5"/>
        <v>1.6960612848853682E-2</v>
      </c>
      <c r="S128" s="19">
        <f t="shared" si="5"/>
        <v>0</v>
      </c>
      <c r="T128" s="19">
        <f t="shared" si="6"/>
        <v>-4.5455230869215137E-2</v>
      </c>
      <c r="U128" s="19">
        <f t="shared" si="7"/>
        <v>0</v>
      </c>
      <c r="V128" s="19">
        <f t="shared" si="8"/>
        <v>0</v>
      </c>
    </row>
    <row r="129" spans="1:22" x14ac:dyDescent="0.25">
      <c r="A129" s="26">
        <f>Wellpath!E129</f>
        <v>12100</v>
      </c>
      <c r="B129" s="22">
        <v>0</v>
      </c>
      <c r="C129" s="22">
        <v>0</v>
      </c>
      <c r="D129" s="22">
        <f>-(SIN(Wellpath!$L129) * COS(Wellpath!$O129) + TAN(Dip) * COS(Wellpath!$L129)) * SIN(Wellpath!$L129) * SIN(Wellpath!$O129)</f>
        <v>6.2771066699680092E-2</v>
      </c>
      <c r="E129" s="20">
        <f>Model!$W$20*((drdp!B129+drdp!K129)*MSZ!$B129+(drdp!E129+drdp!N129)*MSZ!$C129+(drdp!H129+drdp!Q129)*MSZ!$D129)</f>
        <v>1.7040902148351554E-3</v>
      </c>
      <c r="F129" s="20">
        <f>Model!$W$20*((drdp!C129+drdp!L129)*MSZ!$B129+(drdp!F129+drdp!O129)*MSZ!$C129+(drdp!I129+drdp!R129)*MSZ!$D129)</f>
        <v>-2.0308556356344351E-3</v>
      </c>
      <c r="G129" s="20">
        <f>Model!$W$20*((drdp!D129+drdp!M129)*MSZ!$B129+(drdp!G129+drdp!P129)*MSZ!$C129+(drdp!J129+drdp!S129)*MSZ!$D129)</f>
        <v>0</v>
      </c>
      <c r="H129" s="18">
        <f>Model!$W$20*((drdp!B129)*MSZ!$B129+(drdp!E129)*MSZ!$C129+(drdp!H129)*MSZ!$D129)</f>
        <v>8.5204510741757771E-4</v>
      </c>
      <c r="I129" s="18">
        <f>Model!$W$20*((drdp!C129)*MSZ!$B129+(drdp!F129)*MSZ!$C129+(drdp!I129)*MSZ!$D129)</f>
        <v>-1.0154278178172175E-3</v>
      </c>
      <c r="J129" s="18">
        <f>Model!$W$20*((drdp!D129)*MSZ!$B129+(drdp!G129)*MSZ!$C129+(drdp!J129)*MSZ!$D129)</f>
        <v>0</v>
      </c>
      <c r="K129" s="21">
        <f>SUM(E$3:E128)+H129</f>
        <v>0.35073436364400024</v>
      </c>
      <c r="L129" s="21">
        <f>SUM(F$3:F128)+I129</f>
        <v>-0.13226377332104022</v>
      </c>
      <c r="M129" s="21">
        <f>SUM(G$3:G128)+J129</f>
        <v>0</v>
      </c>
      <c r="N129" s="21"/>
      <c r="O129" s="21"/>
      <c r="P129" s="21"/>
      <c r="Q129" s="19">
        <f t="shared" si="5"/>
        <v>0.1230145938407618</v>
      </c>
      <c r="R129" s="19">
        <f t="shared" si="5"/>
        <v>1.7493705733119511E-2</v>
      </c>
      <c r="S129" s="19">
        <f t="shared" si="5"/>
        <v>0</v>
      </c>
      <c r="T129" s="19">
        <f t="shared" si="6"/>
        <v>-4.6389450368909339E-2</v>
      </c>
      <c r="U129" s="19">
        <f t="shared" si="7"/>
        <v>0</v>
      </c>
      <c r="V129" s="19">
        <f t="shared" si="8"/>
        <v>0</v>
      </c>
    </row>
    <row r="130" spans="1:22" x14ac:dyDescent="0.25">
      <c r="A130" s="26">
        <f>Wellpath!E130</f>
        <v>12200</v>
      </c>
      <c r="B130" s="22">
        <v>0</v>
      </c>
      <c r="C130" s="22">
        <v>0</v>
      </c>
      <c r="D130" s="22">
        <f>-(SIN(Wellpath!$L130) * COS(Wellpath!$O130) + TAN(Dip) * COS(Wellpath!$L130)) * SIN(Wellpath!$L130) * SIN(Wellpath!$O130)</f>
        <v>6.2771066699680092E-2</v>
      </c>
      <c r="E130" s="20">
        <f>Model!$W$20*((drdp!B130+drdp!K130)*MSZ!$B130+(drdp!E130+drdp!N130)*MSZ!$C130+(drdp!H130+drdp!Q130)*MSZ!$D130)</f>
        <v>1.7040902148351422E-3</v>
      </c>
      <c r="F130" s="20">
        <f>Model!$W$20*((drdp!C130+drdp!L130)*MSZ!$B130+(drdp!F130+drdp!O130)*MSZ!$C130+(drdp!I130+drdp!R130)*MSZ!$D130)</f>
        <v>-2.0308556356344203E-3</v>
      </c>
      <c r="G130" s="20">
        <f>Model!$W$20*((drdp!D130+drdp!M130)*MSZ!$B130+(drdp!G130+drdp!P130)*MSZ!$C130+(drdp!J130+drdp!S130)*MSZ!$D130)</f>
        <v>0</v>
      </c>
      <c r="H130" s="18">
        <f>Model!$W$20*((drdp!B130)*MSZ!$B130+(drdp!E130)*MSZ!$C130+(drdp!H130)*MSZ!$D130)</f>
        <v>8.5204510741757771E-4</v>
      </c>
      <c r="I130" s="18">
        <f>Model!$W$20*((drdp!C130)*MSZ!$B130+(drdp!F130)*MSZ!$C130+(drdp!I130)*MSZ!$D130)</f>
        <v>-1.0154278178172175E-3</v>
      </c>
      <c r="J130" s="18">
        <f>Model!$W$20*((drdp!D130)*MSZ!$B130+(drdp!G130)*MSZ!$C130+(drdp!J130)*MSZ!$D130)</f>
        <v>0</v>
      </c>
      <c r="K130" s="21">
        <f>SUM(E$3:E129)+H130</f>
        <v>0.35243845385883538</v>
      </c>
      <c r="L130" s="21">
        <f>SUM(F$3:F129)+I130</f>
        <v>-0.13429462895667466</v>
      </c>
      <c r="M130" s="21">
        <f>SUM(G$3:G129)+J130</f>
        <v>0</v>
      </c>
      <c r="N130" s="21"/>
      <c r="O130" s="21"/>
      <c r="P130" s="21"/>
      <c r="Q130" s="19">
        <f t="shared" si="5"/>
        <v>0.12421286375840643</v>
      </c>
      <c r="R130" s="19">
        <f t="shared" si="5"/>
        <v>1.8035047366610917E-2</v>
      </c>
      <c r="S130" s="19">
        <f t="shared" si="5"/>
        <v>0</v>
      </c>
      <c r="T130" s="19">
        <f t="shared" si="6"/>
        <v>-4.7330591391036396E-2</v>
      </c>
      <c r="U130" s="19">
        <f t="shared" si="7"/>
        <v>0</v>
      </c>
      <c r="V130" s="19">
        <f t="shared" si="8"/>
        <v>0</v>
      </c>
    </row>
    <row r="131" spans="1:22" x14ac:dyDescent="0.25">
      <c r="A131" s="26">
        <f>Wellpath!E131</f>
        <v>12300</v>
      </c>
      <c r="B131" s="22">
        <v>0</v>
      </c>
      <c r="C131" s="22">
        <v>0</v>
      </c>
      <c r="D131" s="22">
        <f>-(SIN(Wellpath!$L131) * COS(Wellpath!$O131) + TAN(Dip) * COS(Wellpath!$L131)) * SIN(Wellpath!$L131) * SIN(Wellpath!$O131)</f>
        <v>6.2771066699680092E-2</v>
      </c>
      <c r="E131" s="20">
        <f>Model!$W$20*((drdp!B131+drdp!K131)*MSZ!$B131+(drdp!E131+drdp!N131)*MSZ!$C131+(drdp!H131+drdp!Q131)*MSZ!$D131)</f>
        <v>1.7040902148351422E-3</v>
      </c>
      <c r="F131" s="20">
        <f>Model!$W$20*((drdp!C131+drdp!L131)*MSZ!$B131+(drdp!F131+drdp!O131)*MSZ!$C131+(drdp!I131+drdp!R131)*MSZ!$D131)</f>
        <v>-2.0308556356344203E-3</v>
      </c>
      <c r="G131" s="20">
        <f>Model!$W$20*((drdp!D131+drdp!M131)*MSZ!$B131+(drdp!G131+drdp!P131)*MSZ!$C131+(drdp!J131+drdp!S131)*MSZ!$D131)</f>
        <v>0</v>
      </c>
      <c r="H131" s="18">
        <f>Model!$W$20*((drdp!B131)*MSZ!$B131+(drdp!E131)*MSZ!$C131+(drdp!H131)*MSZ!$D131)</f>
        <v>8.520451074175647E-4</v>
      </c>
      <c r="I131" s="18">
        <f>Model!$W$20*((drdp!C131)*MSZ!$B131+(drdp!F131)*MSZ!$C131+(drdp!I131)*MSZ!$D131)</f>
        <v>-1.0154278178172026E-3</v>
      </c>
      <c r="J131" s="18">
        <f>Model!$W$20*((drdp!D131)*MSZ!$B131+(drdp!G131)*MSZ!$C131+(drdp!J131)*MSZ!$D131)</f>
        <v>0</v>
      </c>
      <c r="K131" s="21">
        <f>SUM(E$3:E130)+H131</f>
        <v>0.35414254407367046</v>
      </c>
      <c r="L131" s="21">
        <f>SUM(F$3:F130)+I131</f>
        <v>-0.13632548459230909</v>
      </c>
      <c r="M131" s="21">
        <f>SUM(G$3:G130)+J131</f>
        <v>0</v>
      </c>
      <c r="N131" s="21"/>
      <c r="O131" s="21"/>
      <c r="P131" s="21"/>
      <c r="Q131" s="19">
        <f t="shared" si="5"/>
        <v>0.12541694152297161</v>
      </c>
      <c r="R131" s="19">
        <f t="shared" si="5"/>
        <v>1.8584637749327903E-2</v>
      </c>
      <c r="S131" s="19">
        <f t="shared" si="5"/>
        <v>0</v>
      </c>
      <c r="T131" s="19">
        <f t="shared" si="6"/>
        <v>-4.8278653935596307E-2</v>
      </c>
      <c r="U131" s="19">
        <f t="shared" si="7"/>
        <v>0</v>
      </c>
      <c r="V131" s="19">
        <f t="shared" si="8"/>
        <v>0</v>
      </c>
    </row>
    <row r="132" spans="1:22" x14ac:dyDescent="0.25">
      <c r="A132" s="26">
        <f>Wellpath!E132</f>
        <v>12400</v>
      </c>
      <c r="B132" s="22">
        <v>0</v>
      </c>
      <c r="C132" s="22">
        <v>0</v>
      </c>
      <c r="D132" s="22">
        <f>-(SIN(Wellpath!$L132) * COS(Wellpath!$O132) + TAN(Dip) * COS(Wellpath!$L132)) * SIN(Wellpath!$L132) * SIN(Wellpath!$O132)</f>
        <v>6.2771066699680092E-2</v>
      </c>
      <c r="E132" s="20">
        <f>Model!$W$20*((drdp!B132+drdp!K132)*MSZ!$B132+(drdp!E132+drdp!N132)*MSZ!$C132+(drdp!H132+drdp!Q132)*MSZ!$D132)</f>
        <v>1.7040902148351554E-3</v>
      </c>
      <c r="F132" s="20">
        <f>Model!$W$20*((drdp!C132+drdp!L132)*MSZ!$B132+(drdp!F132+drdp!O132)*MSZ!$C132+(drdp!I132+drdp!R132)*MSZ!$D132)</f>
        <v>-2.0308556356344351E-3</v>
      </c>
      <c r="G132" s="20">
        <f>Model!$W$20*((drdp!D132+drdp!M132)*MSZ!$B132+(drdp!G132+drdp!P132)*MSZ!$C132+(drdp!J132+drdp!S132)*MSZ!$D132)</f>
        <v>0</v>
      </c>
      <c r="H132" s="18">
        <f>Model!$W$20*((drdp!B132)*MSZ!$B132+(drdp!E132)*MSZ!$C132+(drdp!H132)*MSZ!$D132)</f>
        <v>8.5204510741757771E-4</v>
      </c>
      <c r="I132" s="18">
        <f>Model!$W$20*((drdp!C132)*MSZ!$B132+(drdp!F132)*MSZ!$C132+(drdp!I132)*MSZ!$D132)</f>
        <v>-1.0154278178172175E-3</v>
      </c>
      <c r="J132" s="18">
        <f>Model!$W$20*((drdp!D132)*MSZ!$B132+(drdp!G132)*MSZ!$C132+(drdp!J132)*MSZ!$D132)</f>
        <v>0</v>
      </c>
      <c r="K132" s="21">
        <f>SUM(E$3:E131)+H132</f>
        <v>0.35584663428850566</v>
      </c>
      <c r="L132" s="21">
        <f>SUM(F$3:F131)+I132</f>
        <v>-0.13835634022794352</v>
      </c>
      <c r="M132" s="21">
        <f>SUM(G$3:G131)+J132</f>
        <v>0</v>
      </c>
      <c r="N132" s="21"/>
      <c r="O132" s="21"/>
      <c r="P132" s="21"/>
      <c r="Q132" s="19">
        <f t="shared" ref="Q132:S133" si="9">K132^2</f>
        <v>0.1266268271344575</v>
      </c>
      <c r="R132" s="19">
        <f t="shared" si="9"/>
        <v>1.9142476881270461E-2</v>
      </c>
      <c r="S132" s="19">
        <f t="shared" si="9"/>
        <v>0</v>
      </c>
      <c r="T132" s="19">
        <f t="shared" ref="T132:T133" si="10">K132*L132</f>
        <v>-4.9233638002589078E-2</v>
      </c>
      <c r="U132" s="19">
        <f t="shared" ref="U132:U133" si="11">K132*M132</f>
        <v>0</v>
      </c>
      <c r="V132" s="19">
        <f t="shared" ref="V132:V133" si="12">L132*M132</f>
        <v>0</v>
      </c>
    </row>
    <row r="133" spans="1:22" x14ac:dyDescent="0.25">
      <c r="A133" s="26">
        <f>Wellpath!E133</f>
        <v>12500</v>
      </c>
      <c r="B133" s="22">
        <v>0</v>
      </c>
      <c r="C133" s="22">
        <v>0</v>
      </c>
      <c r="D133" s="22">
        <f>-(SIN(Wellpath!$L133) * COS(Wellpath!$O133) + TAN(Dip) * COS(Wellpath!$L133)) * SIN(Wellpath!$L133) * SIN(Wellpath!$O133)</f>
        <v>6.2771066699680092E-2</v>
      </c>
      <c r="E133" s="20">
        <f>Model!$W$20*((drdp!B133+drdp!K133)*MSZ!$B133+(drdp!E133+drdp!N133)*MSZ!$C133+(drdp!H133+drdp!Q133)*MSZ!$D133)</f>
        <v>-0.10565359331977955</v>
      </c>
      <c r="F133" s="20">
        <f>Model!$W$20*((drdp!C133+drdp!L133)*MSZ!$B133+(drdp!F133+drdp!O133)*MSZ!$C133+(drdp!I133+drdp!R133)*MSZ!$D133)</f>
        <v>0.1259130494093349</v>
      </c>
      <c r="G133" s="20">
        <f>Model!$W$20*((drdp!D133+drdp!M133)*MSZ!$B133+(drdp!G133+drdp!P133)*MSZ!$C133+(drdp!J133+drdp!S133)*MSZ!$D133)</f>
        <v>0</v>
      </c>
      <c r="H133" s="18">
        <f>Model!$W$20*((drdp!B133)*MSZ!$B133+(drdp!E133)*MSZ!$C133+(drdp!H133)*MSZ!$D133)</f>
        <v>8.5204510741757771E-4</v>
      </c>
      <c r="I133" s="18">
        <f>Model!$W$20*((drdp!C133)*MSZ!$B133+(drdp!F133)*MSZ!$C133+(drdp!I133)*MSZ!$D133)</f>
        <v>-1.0154278178172175E-3</v>
      </c>
      <c r="J133" s="18">
        <f>Model!$W$20*((drdp!D133)*MSZ!$B133+(drdp!G133)*MSZ!$C133+(drdp!J133)*MSZ!$D133)</f>
        <v>0</v>
      </c>
      <c r="K133" s="21">
        <f>SUM(E$3:E132)+H133</f>
        <v>0.3575507245033408</v>
      </c>
      <c r="L133" s="21">
        <f>SUM(F$3:F132)+I133</f>
        <v>-0.14038719586357795</v>
      </c>
      <c r="M133" s="21">
        <f>SUM(G$3:G132)+J133</f>
        <v>0</v>
      </c>
      <c r="N133" s="21"/>
      <c r="O133" s="21"/>
      <c r="P133" s="21"/>
      <c r="Q133" s="19">
        <f t="shared" si="9"/>
        <v>0.12784252059286391</v>
      </c>
      <c r="R133" s="19">
        <f t="shared" si="9"/>
        <v>1.97085647624386E-2</v>
      </c>
      <c r="S133" s="19">
        <f t="shared" si="9"/>
        <v>0</v>
      </c>
      <c r="T133" s="19">
        <f t="shared" si="10"/>
        <v>-5.0195543592014703E-2</v>
      </c>
      <c r="U133" s="19">
        <f t="shared" si="11"/>
        <v>0</v>
      </c>
      <c r="V133" s="19">
        <f t="shared" si="12"/>
        <v>0</v>
      </c>
    </row>
    <row r="134" spans="1:22" x14ac:dyDescent="0.25">
      <c r="A134" s="26">
        <f>Wellpath!E134</f>
        <v>0</v>
      </c>
      <c r="B134" s="22">
        <v>0</v>
      </c>
      <c r="C134" s="22">
        <v>0</v>
      </c>
      <c r="D134" s="22">
        <f>-(SIN(Wellpath!$L134) * COS(Wellpath!$O134) + TAN(Dip) * COS(Wellpath!$L134)) * SIN(Wellpath!$L134) * SIN(Wellpath!$O134)</f>
        <v>0</v>
      </c>
      <c r="E134" s="20">
        <f>Model!$W$20*((drdp!B134+drdp!K134)*MSZ!$B134+(drdp!E134+drdp!N134)*MSZ!$C134+(drdp!H134+drdp!Q134)*MSZ!$D134)</f>
        <v>0</v>
      </c>
      <c r="F134" s="20">
        <f>Model!$W$20*((drdp!C134+drdp!L134)*MSZ!$B134+(drdp!F134+drdp!O134)*MSZ!$C134+(drdp!I134+drdp!R134)*MSZ!$D134)</f>
        <v>0</v>
      </c>
      <c r="G134" s="20">
        <f>Model!$W$20*((drdp!D134+drdp!M134)*MSZ!$B134+(drdp!G134+drdp!P134)*MSZ!$C134+(drdp!J134+drdp!S134)*MSZ!$D134)</f>
        <v>0</v>
      </c>
      <c r="H134" s="18">
        <f>Model!$W$20*((drdp!B134)*MSZ!$B134+(drdp!E134)*MSZ!$C134+(drdp!H134)*MSZ!$D134)</f>
        <v>0</v>
      </c>
      <c r="I134" s="18">
        <f>Model!$W$20*((drdp!C134)*MSZ!$B134+(drdp!F134)*MSZ!$C134+(drdp!I134)*MSZ!$D134)</f>
        <v>0</v>
      </c>
      <c r="J134" s="18">
        <f>Model!$W$20*((drdp!D134)*MSZ!$B134+(drdp!G134)*MSZ!$C134+(drdp!J134)*MSZ!$D134)</f>
        <v>0</v>
      </c>
      <c r="K134" s="21">
        <f>SUM(E$3:E133)+H134</f>
        <v>0.25104508607614362</v>
      </c>
      <c r="L134" s="21">
        <f>SUM(F$3:F133)+I134</f>
        <v>-1.3458718636425837E-2</v>
      </c>
      <c r="M134" s="21">
        <f>SUM(G$3:G133)+J134</f>
        <v>0</v>
      </c>
      <c r="N134" s="21"/>
      <c r="O134" s="21"/>
      <c r="P134" s="21"/>
      <c r="Q134" s="19">
        <f t="shared" ref="Q134:Q197" si="13">K134^2</f>
        <v>6.3023635242978354E-2</v>
      </c>
      <c r="R134" s="19">
        <f t="shared" ref="R134:R197" si="14">L134^2</f>
        <v>1.8113710733447616E-4</v>
      </c>
      <c r="S134" s="19">
        <f t="shared" ref="S134:S197" si="15">M134^2</f>
        <v>0</v>
      </c>
      <c r="T134" s="19">
        <f t="shared" ref="T134:T197" si="16">K134*L134</f>
        <v>-3.3787451785561224E-3</v>
      </c>
      <c r="U134" s="19">
        <f t="shared" ref="U134:U197" si="17">K134*M134</f>
        <v>0</v>
      </c>
      <c r="V134" s="19">
        <f t="shared" ref="V134:V197" si="18">L134*M134</f>
        <v>0</v>
      </c>
    </row>
    <row r="135" spans="1:22" x14ac:dyDescent="0.25">
      <c r="A135" s="26">
        <f>Wellpath!E135</f>
        <v>0</v>
      </c>
      <c r="B135" s="22">
        <v>0</v>
      </c>
      <c r="C135" s="22">
        <v>0</v>
      </c>
      <c r="D135" s="22">
        <f>-(SIN(Wellpath!$L135) * COS(Wellpath!$O135) + TAN(Dip) * COS(Wellpath!$L135)) * SIN(Wellpath!$L135) * SIN(Wellpath!$O135)</f>
        <v>0</v>
      </c>
      <c r="E135" s="20">
        <f>Model!$W$20*((drdp!B135+drdp!K135)*MSZ!$B135+(drdp!E135+drdp!N135)*MSZ!$C135+(drdp!H135+drdp!Q135)*MSZ!$D135)</f>
        <v>0</v>
      </c>
      <c r="F135" s="20">
        <f>Model!$W$20*((drdp!C135+drdp!L135)*MSZ!$B135+(drdp!F135+drdp!O135)*MSZ!$C135+(drdp!I135+drdp!R135)*MSZ!$D135)</f>
        <v>0</v>
      </c>
      <c r="G135" s="20">
        <f>Model!$W$20*((drdp!D135+drdp!M135)*MSZ!$B135+(drdp!G135+drdp!P135)*MSZ!$C135+(drdp!J135+drdp!S135)*MSZ!$D135)</f>
        <v>0</v>
      </c>
      <c r="H135" s="18">
        <f>Model!$W$20*((drdp!B135)*MSZ!$B135+(drdp!E135)*MSZ!$C135+(drdp!H135)*MSZ!$D135)</f>
        <v>0</v>
      </c>
      <c r="I135" s="18">
        <f>Model!$W$20*((drdp!C135)*MSZ!$B135+(drdp!F135)*MSZ!$C135+(drdp!I135)*MSZ!$D135)</f>
        <v>0</v>
      </c>
      <c r="J135" s="18">
        <f>Model!$W$20*((drdp!D135)*MSZ!$B135+(drdp!G135)*MSZ!$C135+(drdp!J135)*MSZ!$D135)</f>
        <v>0</v>
      </c>
      <c r="K135" s="21">
        <f>SUM(E$3:E134)+H135</f>
        <v>0.25104508607614362</v>
      </c>
      <c r="L135" s="21">
        <f>SUM(F$3:F134)+I135</f>
        <v>-1.3458718636425837E-2</v>
      </c>
      <c r="M135" s="21">
        <f>SUM(G$3:G134)+J135</f>
        <v>0</v>
      </c>
      <c r="N135" s="21"/>
      <c r="O135" s="21"/>
      <c r="P135" s="21"/>
      <c r="Q135" s="19">
        <f t="shared" si="13"/>
        <v>6.3023635242978354E-2</v>
      </c>
      <c r="R135" s="19">
        <f t="shared" si="14"/>
        <v>1.8113710733447616E-4</v>
      </c>
      <c r="S135" s="19">
        <f t="shared" si="15"/>
        <v>0</v>
      </c>
      <c r="T135" s="19">
        <f t="shared" si="16"/>
        <v>-3.3787451785561224E-3</v>
      </c>
      <c r="U135" s="19">
        <f t="shared" si="17"/>
        <v>0</v>
      </c>
      <c r="V135" s="19">
        <f t="shared" si="18"/>
        <v>0</v>
      </c>
    </row>
    <row r="136" spans="1:22" x14ac:dyDescent="0.25">
      <c r="A136" s="26">
        <f>Wellpath!E136</f>
        <v>0</v>
      </c>
      <c r="B136" s="22">
        <v>0</v>
      </c>
      <c r="C136" s="22">
        <v>0</v>
      </c>
      <c r="D136" s="22">
        <f>-(SIN(Wellpath!$L136) * COS(Wellpath!$O136) + TAN(Dip) * COS(Wellpath!$L136)) * SIN(Wellpath!$L136) * SIN(Wellpath!$O136)</f>
        <v>0</v>
      </c>
      <c r="E136" s="20">
        <f>Model!$W$20*((drdp!B136+drdp!K136)*MSZ!$B136+(drdp!E136+drdp!N136)*MSZ!$C136+(drdp!H136+drdp!Q136)*MSZ!$D136)</f>
        <v>0</v>
      </c>
      <c r="F136" s="20">
        <f>Model!$W$20*((drdp!C136+drdp!L136)*MSZ!$B136+(drdp!F136+drdp!O136)*MSZ!$C136+(drdp!I136+drdp!R136)*MSZ!$D136)</f>
        <v>0</v>
      </c>
      <c r="G136" s="20">
        <f>Model!$W$20*((drdp!D136+drdp!M136)*MSZ!$B136+(drdp!G136+drdp!P136)*MSZ!$C136+(drdp!J136+drdp!S136)*MSZ!$D136)</f>
        <v>0</v>
      </c>
      <c r="H136" s="18">
        <f>Model!$W$20*((drdp!B136)*MSZ!$B136+(drdp!E136)*MSZ!$C136+(drdp!H136)*MSZ!$D136)</f>
        <v>0</v>
      </c>
      <c r="I136" s="18">
        <f>Model!$W$20*((drdp!C136)*MSZ!$B136+(drdp!F136)*MSZ!$C136+(drdp!I136)*MSZ!$D136)</f>
        <v>0</v>
      </c>
      <c r="J136" s="18">
        <f>Model!$W$20*((drdp!D136)*MSZ!$B136+(drdp!G136)*MSZ!$C136+(drdp!J136)*MSZ!$D136)</f>
        <v>0</v>
      </c>
      <c r="K136" s="21">
        <f>SUM(E$3:E135)+H136</f>
        <v>0.25104508607614362</v>
      </c>
      <c r="L136" s="21">
        <f>SUM(F$3:F135)+I136</f>
        <v>-1.3458718636425837E-2</v>
      </c>
      <c r="M136" s="21">
        <f>SUM(G$3:G135)+J136</f>
        <v>0</v>
      </c>
      <c r="N136" s="21"/>
      <c r="O136" s="21"/>
      <c r="P136" s="21"/>
      <c r="Q136" s="19">
        <f t="shared" si="13"/>
        <v>6.3023635242978354E-2</v>
      </c>
      <c r="R136" s="19">
        <f t="shared" si="14"/>
        <v>1.8113710733447616E-4</v>
      </c>
      <c r="S136" s="19">
        <f t="shared" si="15"/>
        <v>0</v>
      </c>
      <c r="T136" s="19">
        <f t="shared" si="16"/>
        <v>-3.3787451785561224E-3</v>
      </c>
      <c r="U136" s="19">
        <f t="shared" si="17"/>
        <v>0</v>
      </c>
      <c r="V136" s="19">
        <f t="shared" si="18"/>
        <v>0</v>
      </c>
    </row>
    <row r="137" spans="1:22" x14ac:dyDescent="0.25">
      <c r="A137" s="26">
        <f>Wellpath!E137</f>
        <v>0</v>
      </c>
      <c r="B137" s="22">
        <v>0</v>
      </c>
      <c r="C137" s="22">
        <v>0</v>
      </c>
      <c r="D137" s="22">
        <f>-(SIN(Wellpath!$L137) * COS(Wellpath!$O137) + TAN(Dip) * COS(Wellpath!$L137)) * SIN(Wellpath!$L137) * SIN(Wellpath!$O137)</f>
        <v>0</v>
      </c>
      <c r="E137" s="20">
        <f>Model!$W$20*((drdp!B137+drdp!K137)*MSZ!$B137+(drdp!E137+drdp!N137)*MSZ!$C137+(drdp!H137+drdp!Q137)*MSZ!$D137)</f>
        <v>0</v>
      </c>
      <c r="F137" s="20">
        <f>Model!$W$20*((drdp!C137+drdp!L137)*MSZ!$B137+(drdp!F137+drdp!O137)*MSZ!$C137+(drdp!I137+drdp!R137)*MSZ!$D137)</f>
        <v>0</v>
      </c>
      <c r="G137" s="20">
        <f>Model!$W$20*((drdp!D137+drdp!M137)*MSZ!$B137+(drdp!G137+drdp!P137)*MSZ!$C137+(drdp!J137+drdp!S137)*MSZ!$D137)</f>
        <v>0</v>
      </c>
      <c r="H137" s="18">
        <f>Model!$W$20*((drdp!B137)*MSZ!$B137+(drdp!E137)*MSZ!$C137+(drdp!H137)*MSZ!$D137)</f>
        <v>0</v>
      </c>
      <c r="I137" s="18">
        <f>Model!$W$20*((drdp!C137)*MSZ!$B137+(drdp!F137)*MSZ!$C137+(drdp!I137)*MSZ!$D137)</f>
        <v>0</v>
      </c>
      <c r="J137" s="18">
        <f>Model!$W$20*((drdp!D137)*MSZ!$B137+(drdp!G137)*MSZ!$C137+(drdp!J137)*MSZ!$D137)</f>
        <v>0</v>
      </c>
      <c r="K137" s="21">
        <f>SUM(E$3:E136)+H137</f>
        <v>0.25104508607614362</v>
      </c>
      <c r="L137" s="21">
        <f>SUM(F$3:F136)+I137</f>
        <v>-1.3458718636425837E-2</v>
      </c>
      <c r="M137" s="21">
        <f>SUM(G$3:G136)+J137</f>
        <v>0</v>
      </c>
      <c r="N137" s="21"/>
      <c r="O137" s="21"/>
      <c r="P137" s="21"/>
      <c r="Q137" s="19">
        <f t="shared" si="13"/>
        <v>6.3023635242978354E-2</v>
      </c>
      <c r="R137" s="19">
        <f t="shared" si="14"/>
        <v>1.8113710733447616E-4</v>
      </c>
      <c r="S137" s="19">
        <f t="shared" si="15"/>
        <v>0</v>
      </c>
      <c r="T137" s="19">
        <f t="shared" si="16"/>
        <v>-3.3787451785561224E-3</v>
      </c>
      <c r="U137" s="19">
        <f t="shared" si="17"/>
        <v>0</v>
      </c>
      <c r="V137" s="19">
        <f t="shared" si="18"/>
        <v>0</v>
      </c>
    </row>
    <row r="138" spans="1:22" x14ac:dyDescent="0.25">
      <c r="A138" s="26">
        <f>Wellpath!E138</f>
        <v>0</v>
      </c>
      <c r="B138" s="22">
        <v>0</v>
      </c>
      <c r="C138" s="22">
        <v>0</v>
      </c>
      <c r="D138" s="22">
        <f>-(SIN(Wellpath!$L138) * COS(Wellpath!$O138) + TAN(Dip) * COS(Wellpath!$L138)) * SIN(Wellpath!$L138) * SIN(Wellpath!$O138)</f>
        <v>0</v>
      </c>
      <c r="E138" s="20">
        <f>Model!$W$20*((drdp!B138+drdp!K138)*MSZ!$B138+(drdp!E138+drdp!N138)*MSZ!$C138+(drdp!H138+drdp!Q138)*MSZ!$D138)</f>
        <v>0</v>
      </c>
      <c r="F138" s="20">
        <f>Model!$W$20*((drdp!C138+drdp!L138)*MSZ!$B138+(drdp!F138+drdp!O138)*MSZ!$C138+(drdp!I138+drdp!R138)*MSZ!$D138)</f>
        <v>0</v>
      </c>
      <c r="G138" s="20">
        <f>Model!$W$20*((drdp!D138+drdp!M138)*MSZ!$B138+(drdp!G138+drdp!P138)*MSZ!$C138+(drdp!J138+drdp!S138)*MSZ!$D138)</f>
        <v>0</v>
      </c>
      <c r="H138" s="18">
        <f>Model!$W$20*((drdp!B138)*MSZ!$B138+(drdp!E138)*MSZ!$C138+(drdp!H138)*MSZ!$D138)</f>
        <v>0</v>
      </c>
      <c r="I138" s="18">
        <f>Model!$W$20*((drdp!C138)*MSZ!$B138+(drdp!F138)*MSZ!$C138+(drdp!I138)*MSZ!$D138)</f>
        <v>0</v>
      </c>
      <c r="J138" s="18">
        <f>Model!$W$20*((drdp!D138)*MSZ!$B138+(drdp!G138)*MSZ!$C138+(drdp!J138)*MSZ!$D138)</f>
        <v>0</v>
      </c>
      <c r="K138" s="21">
        <f>SUM(E$3:E137)+H138</f>
        <v>0.25104508607614362</v>
      </c>
      <c r="L138" s="21">
        <f>SUM(F$3:F137)+I138</f>
        <v>-1.3458718636425837E-2</v>
      </c>
      <c r="M138" s="21">
        <f>SUM(G$3:G137)+J138</f>
        <v>0</v>
      </c>
      <c r="N138" s="21"/>
      <c r="O138" s="21"/>
      <c r="P138" s="21"/>
      <c r="Q138" s="19">
        <f t="shared" si="13"/>
        <v>6.3023635242978354E-2</v>
      </c>
      <c r="R138" s="19">
        <f t="shared" si="14"/>
        <v>1.8113710733447616E-4</v>
      </c>
      <c r="S138" s="19">
        <f t="shared" si="15"/>
        <v>0</v>
      </c>
      <c r="T138" s="19">
        <f t="shared" si="16"/>
        <v>-3.3787451785561224E-3</v>
      </c>
      <c r="U138" s="19">
        <f t="shared" si="17"/>
        <v>0</v>
      </c>
      <c r="V138" s="19">
        <f t="shared" si="18"/>
        <v>0</v>
      </c>
    </row>
    <row r="139" spans="1:22" x14ac:dyDescent="0.25">
      <c r="A139" s="26">
        <f>Wellpath!E139</f>
        <v>0</v>
      </c>
      <c r="B139" s="22">
        <v>0</v>
      </c>
      <c r="C139" s="22">
        <v>0</v>
      </c>
      <c r="D139" s="22">
        <f>-(SIN(Wellpath!$L139) * COS(Wellpath!$O139) + TAN(Dip) * COS(Wellpath!$L139)) * SIN(Wellpath!$L139) * SIN(Wellpath!$O139)</f>
        <v>0</v>
      </c>
      <c r="E139" s="20">
        <f>Model!$W$20*((drdp!B139+drdp!K139)*MSZ!$B139+(drdp!E139+drdp!N139)*MSZ!$C139+(drdp!H139+drdp!Q139)*MSZ!$D139)</f>
        <v>0</v>
      </c>
      <c r="F139" s="20">
        <f>Model!$W$20*((drdp!C139+drdp!L139)*MSZ!$B139+(drdp!F139+drdp!O139)*MSZ!$C139+(drdp!I139+drdp!R139)*MSZ!$D139)</f>
        <v>0</v>
      </c>
      <c r="G139" s="20">
        <f>Model!$W$20*((drdp!D139+drdp!M139)*MSZ!$B139+(drdp!G139+drdp!P139)*MSZ!$C139+(drdp!J139+drdp!S139)*MSZ!$D139)</f>
        <v>0</v>
      </c>
      <c r="H139" s="18">
        <f>Model!$W$20*((drdp!B139)*MSZ!$B139+(drdp!E139)*MSZ!$C139+(drdp!H139)*MSZ!$D139)</f>
        <v>0</v>
      </c>
      <c r="I139" s="18">
        <f>Model!$W$20*((drdp!C139)*MSZ!$B139+(drdp!F139)*MSZ!$C139+(drdp!I139)*MSZ!$D139)</f>
        <v>0</v>
      </c>
      <c r="J139" s="18">
        <f>Model!$W$20*((drdp!D139)*MSZ!$B139+(drdp!G139)*MSZ!$C139+(drdp!J139)*MSZ!$D139)</f>
        <v>0</v>
      </c>
      <c r="K139" s="21">
        <f>SUM(E$3:E138)+H139</f>
        <v>0.25104508607614362</v>
      </c>
      <c r="L139" s="21">
        <f>SUM(F$3:F138)+I139</f>
        <v>-1.3458718636425837E-2</v>
      </c>
      <c r="M139" s="21">
        <f>SUM(G$3:G138)+J139</f>
        <v>0</v>
      </c>
      <c r="N139" s="21"/>
      <c r="O139" s="21"/>
      <c r="P139" s="21"/>
      <c r="Q139" s="19">
        <f t="shared" si="13"/>
        <v>6.3023635242978354E-2</v>
      </c>
      <c r="R139" s="19">
        <f t="shared" si="14"/>
        <v>1.8113710733447616E-4</v>
      </c>
      <c r="S139" s="19">
        <f t="shared" si="15"/>
        <v>0</v>
      </c>
      <c r="T139" s="19">
        <f t="shared" si="16"/>
        <v>-3.3787451785561224E-3</v>
      </c>
      <c r="U139" s="19">
        <f t="shared" si="17"/>
        <v>0</v>
      </c>
      <c r="V139" s="19">
        <f t="shared" si="18"/>
        <v>0</v>
      </c>
    </row>
    <row r="140" spans="1:22" x14ac:dyDescent="0.25">
      <c r="A140" s="26">
        <f>Wellpath!E140</f>
        <v>0</v>
      </c>
      <c r="B140" s="22">
        <v>0</v>
      </c>
      <c r="C140" s="22">
        <v>0</v>
      </c>
      <c r="D140" s="22">
        <f>-(SIN(Wellpath!$L140) * COS(Wellpath!$O140) + TAN(Dip) * COS(Wellpath!$L140)) * SIN(Wellpath!$L140) * SIN(Wellpath!$O140)</f>
        <v>0</v>
      </c>
      <c r="E140" s="20">
        <f>Model!$W$20*((drdp!B140+drdp!K140)*MSZ!$B140+(drdp!E140+drdp!N140)*MSZ!$C140+(drdp!H140+drdp!Q140)*MSZ!$D140)</f>
        <v>0</v>
      </c>
      <c r="F140" s="20">
        <f>Model!$W$20*((drdp!C140+drdp!L140)*MSZ!$B140+(drdp!F140+drdp!O140)*MSZ!$C140+(drdp!I140+drdp!R140)*MSZ!$D140)</f>
        <v>0</v>
      </c>
      <c r="G140" s="20">
        <f>Model!$W$20*((drdp!D140+drdp!M140)*MSZ!$B140+(drdp!G140+drdp!P140)*MSZ!$C140+(drdp!J140+drdp!S140)*MSZ!$D140)</f>
        <v>0</v>
      </c>
      <c r="H140" s="18">
        <f>Model!$W$20*((drdp!B140)*MSZ!$B140+(drdp!E140)*MSZ!$C140+(drdp!H140)*MSZ!$D140)</f>
        <v>0</v>
      </c>
      <c r="I140" s="18">
        <f>Model!$W$20*((drdp!C140)*MSZ!$B140+(drdp!F140)*MSZ!$C140+(drdp!I140)*MSZ!$D140)</f>
        <v>0</v>
      </c>
      <c r="J140" s="18">
        <f>Model!$W$20*((drdp!D140)*MSZ!$B140+(drdp!G140)*MSZ!$C140+(drdp!J140)*MSZ!$D140)</f>
        <v>0</v>
      </c>
      <c r="K140" s="21">
        <f>SUM(E$3:E139)+H140</f>
        <v>0.25104508607614362</v>
      </c>
      <c r="L140" s="21">
        <f>SUM(F$3:F139)+I140</f>
        <v>-1.3458718636425837E-2</v>
      </c>
      <c r="M140" s="21">
        <f>SUM(G$3:G139)+J140</f>
        <v>0</v>
      </c>
      <c r="N140" s="21"/>
      <c r="O140" s="21"/>
      <c r="P140" s="21"/>
      <c r="Q140" s="19">
        <f t="shared" si="13"/>
        <v>6.3023635242978354E-2</v>
      </c>
      <c r="R140" s="19">
        <f t="shared" si="14"/>
        <v>1.8113710733447616E-4</v>
      </c>
      <c r="S140" s="19">
        <f t="shared" si="15"/>
        <v>0</v>
      </c>
      <c r="T140" s="19">
        <f t="shared" si="16"/>
        <v>-3.3787451785561224E-3</v>
      </c>
      <c r="U140" s="19">
        <f t="shared" si="17"/>
        <v>0</v>
      </c>
      <c r="V140" s="19">
        <f t="shared" si="18"/>
        <v>0</v>
      </c>
    </row>
    <row r="141" spans="1:22" x14ac:dyDescent="0.25">
      <c r="A141" s="26">
        <f>Wellpath!E141</f>
        <v>0</v>
      </c>
      <c r="B141" s="22">
        <v>0</v>
      </c>
      <c r="C141" s="22">
        <v>0</v>
      </c>
      <c r="D141" s="22">
        <f>-(SIN(Wellpath!$L141) * COS(Wellpath!$O141) + TAN(Dip) * COS(Wellpath!$L141)) * SIN(Wellpath!$L141) * SIN(Wellpath!$O141)</f>
        <v>0</v>
      </c>
      <c r="E141" s="20">
        <f>Model!$W$20*((drdp!B141+drdp!K141)*MSZ!$B141+(drdp!E141+drdp!N141)*MSZ!$C141+(drdp!H141+drdp!Q141)*MSZ!$D141)</f>
        <v>0</v>
      </c>
      <c r="F141" s="20">
        <f>Model!$W$20*((drdp!C141+drdp!L141)*MSZ!$B141+(drdp!F141+drdp!O141)*MSZ!$C141+(drdp!I141+drdp!R141)*MSZ!$D141)</f>
        <v>0</v>
      </c>
      <c r="G141" s="20">
        <f>Model!$W$20*((drdp!D141+drdp!M141)*MSZ!$B141+(drdp!G141+drdp!P141)*MSZ!$C141+(drdp!J141+drdp!S141)*MSZ!$D141)</f>
        <v>0</v>
      </c>
      <c r="H141" s="18">
        <f>Model!$W$20*((drdp!B141)*MSZ!$B141+(drdp!E141)*MSZ!$C141+(drdp!H141)*MSZ!$D141)</f>
        <v>0</v>
      </c>
      <c r="I141" s="18">
        <f>Model!$W$20*((drdp!C141)*MSZ!$B141+(drdp!F141)*MSZ!$C141+(drdp!I141)*MSZ!$D141)</f>
        <v>0</v>
      </c>
      <c r="J141" s="18">
        <f>Model!$W$20*((drdp!D141)*MSZ!$B141+(drdp!G141)*MSZ!$C141+(drdp!J141)*MSZ!$D141)</f>
        <v>0</v>
      </c>
      <c r="K141" s="21">
        <f>SUM(E$3:E140)+H141</f>
        <v>0.25104508607614362</v>
      </c>
      <c r="L141" s="21">
        <f>SUM(F$3:F140)+I141</f>
        <v>-1.3458718636425837E-2</v>
      </c>
      <c r="M141" s="21">
        <f>SUM(G$3:G140)+J141</f>
        <v>0</v>
      </c>
      <c r="N141" s="21"/>
      <c r="O141" s="21"/>
      <c r="P141" s="21"/>
      <c r="Q141" s="19">
        <f t="shared" si="13"/>
        <v>6.3023635242978354E-2</v>
      </c>
      <c r="R141" s="19">
        <f t="shared" si="14"/>
        <v>1.8113710733447616E-4</v>
      </c>
      <c r="S141" s="19">
        <f t="shared" si="15"/>
        <v>0</v>
      </c>
      <c r="T141" s="19">
        <f t="shared" si="16"/>
        <v>-3.3787451785561224E-3</v>
      </c>
      <c r="U141" s="19">
        <f t="shared" si="17"/>
        <v>0</v>
      </c>
      <c r="V141" s="19">
        <f t="shared" si="18"/>
        <v>0</v>
      </c>
    </row>
    <row r="142" spans="1:22" x14ac:dyDescent="0.25">
      <c r="A142" s="26">
        <f>Wellpath!E142</f>
        <v>0</v>
      </c>
      <c r="B142" s="22">
        <v>0</v>
      </c>
      <c r="C142" s="22">
        <v>0</v>
      </c>
      <c r="D142" s="22">
        <f>-(SIN(Wellpath!$L142) * COS(Wellpath!$O142) + TAN(Dip) * COS(Wellpath!$L142)) * SIN(Wellpath!$L142) * SIN(Wellpath!$O142)</f>
        <v>0</v>
      </c>
      <c r="E142" s="20">
        <f>Model!$W$20*((drdp!B142+drdp!K142)*MSZ!$B142+(drdp!E142+drdp!N142)*MSZ!$C142+(drdp!H142+drdp!Q142)*MSZ!$D142)</f>
        <v>0</v>
      </c>
      <c r="F142" s="20">
        <f>Model!$W$20*((drdp!C142+drdp!L142)*MSZ!$B142+(drdp!F142+drdp!O142)*MSZ!$C142+(drdp!I142+drdp!R142)*MSZ!$D142)</f>
        <v>0</v>
      </c>
      <c r="G142" s="20">
        <f>Model!$W$20*((drdp!D142+drdp!M142)*MSZ!$B142+(drdp!G142+drdp!P142)*MSZ!$C142+(drdp!J142+drdp!S142)*MSZ!$D142)</f>
        <v>0</v>
      </c>
      <c r="H142" s="18">
        <f>Model!$W$20*((drdp!B142)*MSZ!$B142+(drdp!E142)*MSZ!$C142+(drdp!H142)*MSZ!$D142)</f>
        <v>0</v>
      </c>
      <c r="I142" s="18">
        <f>Model!$W$20*((drdp!C142)*MSZ!$B142+(drdp!F142)*MSZ!$C142+(drdp!I142)*MSZ!$D142)</f>
        <v>0</v>
      </c>
      <c r="J142" s="18">
        <f>Model!$W$20*((drdp!D142)*MSZ!$B142+(drdp!G142)*MSZ!$C142+(drdp!J142)*MSZ!$D142)</f>
        <v>0</v>
      </c>
      <c r="K142" s="21">
        <f>SUM(E$3:E141)+H142</f>
        <v>0.25104508607614362</v>
      </c>
      <c r="L142" s="21">
        <f>SUM(F$3:F141)+I142</f>
        <v>-1.3458718636425837E-2</v>
      </c>
      <c r="M142" s="21">
        <f>SUM(G$3:G141)+J142</f>
        <v>0</v>
      </c>
      <c r="N142" s="21"/>
      <c r="O142" s="21"/>
      <c r="P142" s="21"/>
      <c r="Q142" s="19">
        <f t="shared" si="13"/>
        <v>6.3023635242978354E-2</v>
      </c>
      <c r="R142" s="19">
        <f t="shared" si="14"/>
        <v>1.8113710733447616E-4</v>
      </c>
      <c r="S142" s="19">
        <f t="shared" si="15"/>
        <v>0</v>
      </c>
      <c r="T142" s="19">
        <f t="shared" si="16"/>
        <v>-3.3787451785561224E-3</v>
      </c>
      <c r="U142" s="19">
        <f t="shared" si="17"/>
        <v>0</v>
      </c>
      <c r="V142" s="19">
        <f t="shared" si="18"/>
        <v>0</v>
      </c>
    </row>
    <row r="143" spans="1:22" x14ac:dyDescent="0.25">
      <c r="A143" s="26">
        <f>Wellpath!E143</f>
        <v>0</v>
      </c>
      <c r="B143" s="22">
        <v>0</v>
      </c>
      <c r="C143" s="22">
        <v>0</v>
      </c>
      <c r="D143" s="22">
        <f>-(SIN(Wellpath!$L143) * COS(Wellpath!$O143) + TAN(Dip) * COS(Wellpath!$L143)) * SIN(Wellpath!$L143) * SIN(Wellpath!$O143)</f>
        <v>0</v>
      </c>
      <c r="E143" s="20">
        <f>Model!$W$20*((drdp!B143+drdp!K143)*MSZ!$B143+(drdp!E143+drdp!N143)*MSZ!$C143+(drdp!H143+drdp!Q143)*MSZ!$D143)</f>
        <v>0</v>
      </c>
      <c r="F143" s="20">
        <f>Model!$W$20*((drdp!C143+drdp!L143)*MSZ!$B143+(drdp!F143+drdp!O143)*MSZ!$C143+(drdp!I143+drdp!R143)*MSZ!$D143)</f>
        <v>0</v>
      </c>
      <c r="G143" s="20">
        <f>Model!$W$20*((drdp!D143+drdp!M143)*MSZ!$B143+(drdp!G143+drdp!P143)*MSZ!$C143+(drdp!J143+drdp!S143)*MSZ!$D143)</f>
        <v>0</v>
      </c>
      <c r="H143" s="18">
        <f>Model!$W$20*((drdp!B143)*MSZ!$B143+(drdp!E143)*MSZ!$C143+(drdp!H143)*MSZ!$D143)</f>
        <v>0</v>
      </c>
      <c r="I143" s="18">
        <f>Model!$W$20*((drdp!C143)*MSZ!$B143+(drdp!F143)*MSZ!$C143+(drdp!I143)*MSZ!$D143)</f>
        <v>0</v>
      </c>
      <c r="J143" s="18">
        <f>Model!$W$20*((drdp!D143)*MSZ!$B143+(drdp!G143)*MSZ!$C143+(drdp!J143)*MSZ!$D143)</f>
        <v>0</v>
      </c>
      <c r="K143" s="21">
        <f>SUM(E$3:E142)+H143</f>
        <v>0.25104508607614362</v>
      </c>
      <c r="L143" s="21">
        <f>SUM(F$3:F142)+I143</f>
        <v>-1.3458718636425837E-2</v>
      </c>
      <c r="M143" s="21">
        <f>SUM(G$3:G142)+J143</f>
        <v>0</v>
      </c>
      <c r="N143" s="21"/>
      <c r="O143" s="21"/>
      <c r="P143" s="21"/>
      <c r="Q143" s="19">
        <f t="shared" si="13"/>
        <v>6.3023635242978354E-2</v>
      </c>
      <c r="R143" s="19">
        <f t="shared" si="14"/>
        <v>1.8113710733447616E-4</v>
      </c>
      <c r="S143" s="19">
        <f t="shared" si="15"/>
        <v>0</v>
      </c>
      <c r="T143" s="19">
        <f t="shared" si="16"/>
        <v>-3.3787451785561224E-3</v>
      </c>
      <c r="U143" s="19">
        <f t="shared" si="17"/>
        <v>0</v>
      </c>
      <c r="V143" s="19">
        <f t="shared" si="18"/>
        <v>0</v>
      </c>
    </row>
    <row r="144" spans="1:22" x14ac:dyDescent="0.25">
      <c r="A144" s="26">
        <f>Wellpath!E144</f>
        <v>0</v>
      </c>
      <c r="B144" s="22">
        <v>0</v>
      </c>
      <c r="C144" s="22">
        <v>0</v>
      </c>
      <c r="D144" s="22">
        <f>-(SIN(Wellpath!$L144) * COS(Wellpath!$O144) + TAN(Dip) * COS(Wellpath!$L144)) * SIN(Wellpath!$L144) * SIN(Wellpath!$O144)</f>
        <v>0</v>
      </c>
      <c r="E144" s="20">
        <f>Model!$W$20*((drdp!B144+drdp!K144)*MSZ!$B144+(drdp!E144+drdp!N144)*MSZ!$C144+(drdp!H144+drdp!Q144)*MSZ!$D144)</f>
        <v>0</v>
      </c>
      <c r="F144" s="20">
        <f>Model!$W$20*((drdp!C144+drdp!L144)*MSZ!$B144+(drdp!F144+drdp!O144)*MSZ!$C144+(drdp!I144+drdp!R144)*MSZ!$D144)</f>
        <v>0</v>
      </c>
      <c r="G144" s="20">
        <f>Model!$W$20*((drdp!D144+drdp!M144)*MSZ!$B144+(drdp!G144+drdp!P144)*MSZ!$C144+(drdp!J144+drdp!S144)*MSZ!$D144)</f>
        <v>0</v>
      </c>
      <c r="H144" s="18">
        <f>Model!$W$20*((drdp!B144)*MSZ!$B144+(drdp!E144)*MSZ!$C144+(drdp!H144)*MSZ!$D144)</f>
        <v>0</v>
      </c>
      <c r="I144" s="18">
        <f>Model!$W$20*((drdp!C144)*MSZ!$B144+(drdp!F144)*MSZ!$C144+(drdp!I144)*MSZ!$D144)</f>
        <v>0</v>
      </c>
      <c r="J144" s="18">
        <f>Model!$W$20*((drdp!D144)*MSZ!$B144+(drdp!G144)*MSZ!$C144+(drdp!J144)*MSZ!$D144)</f>
        <v>0</v>
      </c>
      <c r="K144" s="21">
        <f>SUM(E$3:E143)+H144</f>
        <v>0.25104508607614362</v>
      </c>
      <c r="L144" s="21">
        <f>SUM(F$3:F143)+I144</f>
        <v>-1.3458718636425837E-2</v>
      </c>
      <c r="M144" s="21">
        <f>SUM(G$3:G143)+J144</f>
        <v>0</v>
      </c>
      <c r="N144" s="21"/>
      <c r="O144" s="21"/>
      <c r="P144" s="21"/>
      <c r="Q144" s="19">
        <f t="shared" si="13"/>
        <v>6.3023635242978354E-2</v>
      </c>
      <c r="R144" s="19">
        <f t="shared" si="14"/>
        <v>1.8113710733447616E-4</v>
      </c>
      <c r="S144" s="19">
        <f t="shared" si="15"/>
        <v>0</v>
      </c>
      <c r="T144" s="19">
        <f t="shared" si="16"/>
        <v>-3.3787451785561224E-3</v>
      </c>
      <c r="U144" s="19">
        <f t="shared" si="17"/>
        <v>0</v>
      </c>
      <c r="V144" s="19">
        <f t="shared" si="18"/>
        <v>0</v>
      </c>
    </row>
    <row r="145" spans="1:22" x14ac:dyDescent="0.25">
      <c r="A145" s="26">
        <f>Wellpath!E145</f>
        <v>0</v>
      </c>
      <c r="B145" s="22">
        <v>0</v>
      </c>
      <c r="C145" s="22">
        <v>0</v>
      </c>
      <c r="D145" s="22">
        <f>-(SIN(Wellpath!$L145) * COS(Wellpath!$O145) + TAN(Dip) * COS(Wellpath!$L145)) * SIN(Wellpath!$L145) * SIN(Wellpath!$O145)</f>
        <v>0</v>
      </c>
      <c r="E145" s="20">
        <f>Model!$W$20*((drdp!B145+drdp!K145)*MSZ!$B145+(drdp!E145+drdp!N145)*MSZ!$C145+(drdp!H145+drdp!Q145)*MSZ!$D145)</f>
        <v>0</v>
      </c>
      <c r="F145" s="20">
        <f>Model!$W$20*((drdp!C145+drdp!L145)*MSZ!$B145+(drdp!F145+drdp!O145)*MSZ!$C145+(drdp!I145+drdp!R145)*MSZ!$D145)</f>
        <v>0</v>
      </c>
      <c r="G145" s="20">
        <f>Model!$W$20*((drdp!D145+drdp!M145)*MSZ!$B145+(drdp!G145+drdp!P145)*MSZ!$C145+(drdp!J145+drdp!S145)*MSZ!$D145)</f>
        <v>0</v>
      </c>
      <c r="H145" s="18">
        <f>Model!$W$20*((drdp!B145)*MSZ!$B145+(drdp!E145)*MSZ!$C145+(drdp!H145)*MSZ!$D145)</f>
        <v>0</v>
      </c>
      <c r="I145" s="18">
        <f>Model!$W$20*((drdp!C145)*MSZ!$B145+(drdp!F145)*MSZ!$C145+(drdp!I145)*MSZ!$D145)</f>
        <v>0</v>
      </c>
      <c r="J145" s="18">
        <f>Model!$W$20*((drdp!D145)*MSZ!$B145+(drdp!G145)*MSZ!$C145+(drdp!J145)*MSZ!$D145)</f>
        <v>0</v>
      </c>
      <c r="K145" s="21">
        <f>SUM(E$3:E144)+H145</f>
        <v>0.25104508607614362</v>
      </c>
      <c r="L145" s="21">
        <f>SUM(F$3:F144)+I145</f>
        <v>-1.3458718636425837E-2</v>
      </c>
      <c r="M145" s="21">
        <f>SUM(G$3:G144)+J145</f>
        <v>0</v>
      </c>
      <c r="N145" s="21"/>
      <c r="O145" s="21"/>
      <c r="P145" s="21"/>
      <c r="Q145" s="19">
        <f t="shared" si="13"/>
        <v>6.3023635242978354E-2</v>
      </c>
      <c r="R145" s="19">
        <f t="shared" si="14"/>
        <v>1.8113710733447616E-4</v>
      </c>
      <c r="S145" s="19">
        <f t="shared" si="15"/>
        <v>0</v>
      </c>
      <c r="T145" s="19">
        <f t="shared" si="16"/>
        <v>-3.3787451785561224E-3</v>
      </c>
      <c r="U145" s="19">
        <f t="shared" si="17"/>
        <v>0</v>
      </c>
      <c r="V145" s="19">
        <f t="shared" si="18"/>
        <v>0</v>
      </c>
    </row>
    <row r="146" spans="1:22" x14ac:dyDescent="0.25">
      <c r="A146" s="26">
        <f>Wellpath!E146</f>
        <v>0</v>
      </c>
      <c r="B146" s="22">
        <v>0</v>
      </c>
      <c r="C146" s="22">
        <v>0</v>
      </c>
      <c r="D146" s="22">
        <f>-(SIN(Wellpath!$L146) * COS(Wellpath!$O146) + TAN(Dip) * COS(Wellpath!$L146)) * SIN(Wellpath!$L146) * SIN(Wellpath!$O146)</f>
        <v>0</v>
      </c>
      <c r="E146" s="20">
        <f>Model!$W$20*((drdp!B146+drdp!K146)*MSZ!$B146+(drdp!E146+drdp!N146)*MSZ!$C146+(drdp!H146+drdp!Q146)*MSZ!$D146)</f>
        <v>0</v>
      </c>
      <c r="F146" s="20">
        <f>Model!$W$20*((drdp!C146+drdp!L146)*MSZ!$B146+(drdp!F146+drdp!O146)*MSZ!$C146+(drdp!I146+drdp!R146)*MSZ!$D146)</f>
        <v>0</v>
      </c>
      <c r="G146" s="20">
        <f>Model!$W$20*((drdp!D146+drdp!M146)*MSZ!$B146+(drdp!G146+drdp!P146)*MSZ!$C146+(drdp!J146+drdp!S146)*MSZ!$D146)</f>
        <v>0</v>
      </c>
      <c r="H146" s="18">
        <f>Model!$W$20*((drdp!B146)*MSZ!$B146+(drdp!E146)*MSZ!$C146+(drdp!H146)*MSZ!$D146)</f>
        <v>0</v>
      </c>
      <c r="I146" s="18">
        <f>Model!$W$20*((drdp!C146)*MSZ!$B146+(drdp!F146)*MSZ!$C146+(drdp!I146)*MSZ!$D146)</f>
        <v>0</v>
      </c>
      <c r="J146" s="18">
        <f>Model!$W$20*((drdp!D146)*MSZ!$B146+(drdp!G146)*MSZ!$C146+(drdp!J146)*MSZ!$D146)</f>
        <v>0</v>
      </c>
      <c r="K146" s="21">
        <f>SUM(E$3:E145)+H146</f>
        <v>0.25104508607614362</v>
      </c>
      <c r="L146" s="21">
        <f>SUM(F$3:F145)+I146</f>
        <v>-1.3458718636425837E-2</v>
      </c>
      <c r="M146" s="21">
        <f>SUM(G$3:G145)+J146</f>
        <v>0</v>
      </c>
      <c r="N146" s="21"/>
      <c r="O146" s="21"/>
      <c r="P146" s="21"/>
      <c r="Q146" s="19">
        <f t="shared" si="13"/>
        <v>6.3023635242978354E-2</v>
      </c>
      <c r="R146" s="19">
        <f t="shared" si="14"/>
        <v>1.8113710733447616E-4</v>
      </c>
      <c r="S146" s="19">
        <f t="shared" si="15"/>
        <v>0</v>
      </c>
      <c r="T146" s="19">
        <f t="shared" si="16"/>
        <v>-3.3787451785561224E-3</v>
      </c>
      <c r="U146" s="19">
        <f t="shared" si="17"/>
        <v>0</v>
      </c>
      <c r="V146" s="19">
        <f t="shared" si="18"/>
        <v>0</v>
      </c>
    </row>
    <row r="147" spans="1:22" x14ac:dyDescent="0.25">
      <c r="A147" s="26">
        <f>Wellpath!E147</f>
        <v>0</v>
      </c>
      <c r="B147" s="22">
        <v>0</v>
      </c>
      <c r="C147" s="22">
        <v>0</v>
      </c>
      <c r="D147" s="22">
        <f>-(SIN(Wellpath!$L147) * COS(Wellpath!$O147) + TAN(Dip) * COS(Wellpath!$L147)) * SIN(Wellpath!$L147) * SIN(Wellpath!$O147)</f>
        <v>0</v>
      </c>
      <c r="E147" s="20">
        <f>Model!$W$20*((drdp!B147+drdp!K147)*MSZ!$B147+(drdp!E147+drdp!N147)*MSZ!$C147+(drdp!H147+drdp!Q147)*MSZ!$D147)</f>
        <v>0</v>
      </c>
      <c r="F147" s="20">
        <f>Model!$W$20*((drdp!C147+drdp!L147)*MSZ!$B147+(drdp!F147+drdp!O147)*MSZ!$C147+(drdp!I147+drdp!R147)*MSZ!$D147)</f>
        <v>0</v>
      </c>
      <c r="G147" s="20">
        <f>Model!$W$20*((drdp!D147+drdp!M147)*MSZ!$B147+(drdp!G147+drdp!P147)*MSZ!$C147+(drdp!J147+drdp!S147)*MSZ!$D147)</f>
        <v>0</v>
      </c>
      <c r="H147" s="18">
        <f>Model!$W$20*((drdp!B147)*MSZ!$B147+(drdp!E147)*MSZ!$C147+(drdp!H147)*MSZ!$D147)</f>
        <v>0</v>
      </c>
      <c r="I147" s="18">
        <f>Model!$W$20*((drdp!C147)*MSZ!$B147+(drdp!F147)*MSZ!$C147+(drdp!I147)*MSZ!$D147)</f>
        <v>0</v>
      </c>
      <c r="J147" s="18">
        <f>Model!$W$20*((drdp!D147)*MSZ!$B147+(drdp!G147)*MSZ!$C147+(drdp!J147)*MSZ!$D147)</f>
        <v>0</v>
      </c>
      <c r="K147" s="21">
        <f>SUM(E$3:E146)+H147</f>
        <v>0.25104508607614362</v>
      </c>
      <c r="L147" s="21">
        <f>SUM(F$3:F146)+I147</f>
        <v>-1.3458718636425837E-2</v>
      </c>
      <c r="M147" s="21">
        <f>SUM(G$3:G146)+J147</f>
        <v>0</v>
      </c>
      <c r="N147" s="21"/>
      <c r="O147" s="21"/>
      <c r="P147" s="21"/>
      <c r="Q147" s="19">
        <f t="shared" si="13"/>
        <v>6.3023635242978354E-2</v>
      </c>
      <c r="R147" s="19">
        <f t="shared" si="14"/>
        <v>1.8113710733447616E-4</v>
      </c>
      <c r="S147" s="19">
        <f t="shared" si="15"/>
        <v>0</v>
      </c>
      <c r="T147" s="19">
        <f t="shared" si="16"/>
        <v>-3.3787451785561224E-3</v>
      </c>
      <c r="U147" s="19">
        <f t="shared" si="17"/>
        <v>0</v>
      </c>
      <c r="V147" s="19">
        <f t="shared" si="18"/>
        <v>0</v>
      </c>
    </row>
    <row r="148" spans="1:22" x14ac:dyDescent="0.25">
      <c r="A148" s="26">
        <f>Wellpath!E148</f>
        <v>0</v>
      </c>
      <c r="B148" s="22">
        <v>0</v>
      </c>
      <c r="C148" s="22">
        <v>0</v>
      </c>
      <c r="D148" s="22">
        <f>-(SIN(Wellpath!$L148) * COS(Wellpath!$O148) + TAN(Dip) * COS(Wellpath!$L148)) * SIN(Wellpath!$L148) * SIN(Wellpath!$O148)</f>
        <v>0</v>
      </c>
      <c r="E148" s="20">
        <f>Model!$W$20*((drdp!B148+drdp!K148)*MSZ!$B148+(drdp!E148+drdp!N148)*MSZ!$C148+(drdp!H148+drdp!Q148)*MSZ!$D148)</f>
        <v>0</v>
      </c>
      <c r="F148" s="20">
        <f>Model!$W$20*((drdp!C148+drdp!L148)*MSZ!$B148+(drdp!F148+drdp!O148)*MSZ!$C148+(drdp!I148+drdp!R148)*MSZ!$D148)</f>
        <v>0</v>
      </c>
      <c r="G148" s="20">
        <f>Model!$W$20*((drdp!D148+drdp!M148)*MSZ!$B148+(drdp!G148+drdp!P148)*MSZ!$C148+(drdp!J148+drdp!S148)*MSZ!$D148)</f>
        <v>0</v>
      </c>
      <c r="H148" s="18">
        <f>Model!$W$20*((drdp!B148)*MSZ!$B148+(drdp!E148)*MSZ!$C148+(drdp!H148)*MSZ!$D148)</f>
        <v>0</v>
      </c>
      <c r="I148" s="18">
        <f>Model!$W$20*((drdp!C148)*MSZ!$B148+(drdp!F148)*MSZ!$C148+(drdp!I148)*MSZ!$D148)</f>
        <v>0</v>
      </c>
      <c r="J148" s="18">
        <f>Model!$W$20*((drdp!D148)*MSZ!$B148+(drdp!G148)*MSZ!$C148+(drdp!J148)*MSZ!$D148)</f>
        <v>0</v>
      </c>
      <c r="K148" s="21">
        <f>SUM(E$3:E147)+H148</f>
        <v>0.25104508607614362</v>
      </c>
      <c r="L148" s="21">
        <f>SUM(F$3:F147)+I148</f>
        <v>-1.3458718636425837E-2</v>
      </c>
      <c r="M148" s="21">
        <f>SUM(G$3:G147)+J148</f>
        <v>0</v>
      </c>
      <c r="N148" s="21"/>
      <c r="O148" s="21"/>
      <c r="P148" s="21"/>
      <c r="Q148" s="19">
        <f t="shared" si="13"/>
        <v>6.3023635242978354E-2</v>
      </c>
      <c r="R148" s="19">
        <f t="shared" si="14"/>
        <v>1.8113710733447616E-4</v>
      </c>
      <c r="S148" s="19">
        <f t="shared" si="15"/>
        <v>0</v>
      </c>
      <c r="T148" s="19">
        <f t="shared" si="16"/>
        <v>-3.3787451785561224E-3</v>
      </c>
      <c r="U148" s="19">
        <f t="shared" si="17"/>
        <v>0</v>
      </c>
      <c r="V148" s="19">
        <f t="shared" si="18"/>
        <v>0</v>
      </c>
    </row>
    <row r="149" spans="1:22" x14ac:dyDescent="0.25">
      <c r="A149" s="26">
        <f>Wellpath!E149</f>
        <v>0</v>
      </c>
      <c r="B149" s="22">
        <v>0</v>
      </c>
      <c r="C149" s="22">
        <v>0</v>
      </c>
      <c r="D149" s="22">
        <f>-(SIN(Wellpath!$L149) * COS(Wellpath!$O149) + TAN(Dip) * COS(Wellpath!$L149)) * SIN(Wellpath!$L149) * SIN(Wellpath!$O149)</f>
        <v>0</v>
      </c>
      <c r="E149" s="20">
        <f>Model!$W$20*((drdp!B149+drdp!K149)*MSZ!$B149+(drdp!E149+drdp!N149)*MSZ!$C149+(drdp!H149+drdp!Q149)*MSZ!$D149)</f>
        <v>0</v>
      </c>
      <c r="F149" s="20">
        <f>Model!$W$20*((drdp!C149+drdp!L149)*MSZ!$B149+(drdp!F149+drdp!O149)*MSZ!$C149+(drdp!I149+drdp!R149)*MSZ!$D149)</f>
        <v>0</v>
      </c>
      <c r="G149" s="20">
        <f>Model!$W$20*((drdp!D149+drdp!M149)*MSZ!$B149+(drdp!G149+drdp!P149)*MSZ!$C149+(drdp!J149+drdp!S149)*MSZ!$D149)</f>
        <v>0</v>
      </c>
      <c r="H149" s="18">
        <f>Model!$W$20*((drdp!B149)*MSZ!$B149+(drdp!E149)*MSZ!$C149+(drdp!H149)*MSZ!$D149)</f>
        <v>0</v>
      </c>
      <c r="I149" s="18">
        <f>Model!$W$20*((drdp!C149)*MSZ!$B149+(drdp!F149)*MSZ!$C149+(drdp!I149)*MSZ!$D149)</f>
        <v>0</v>
      </c>
      <c r="J149" s="18">
        <f>Model!$W$20*((drdp!D149)*MSZ!$B149+(drdp!G149)*MSZ!$C149+(drdp!J149)*MSZ!$D149)</f>
        <v>0</v>
      </c>
      <c r="K149" s="21">
        <f>SUM(E$3:E148)+H149</f>
        <v>0.25104508607614362</v>
      </c>
      <c r="L149" s="21">
        <f>SUM(F$3:F148)+I149</f>
        <v>-1.3458718636425837E-2</v>
      </c>
      <c r="M149" s="21">
        <f>SUM(G$3:G148)+J149</f>
        <v>0</v>
      </c>
      <c r="N149" s="21"/>
      <c r="O149" s="21"/>
      <c r="P149" s="21"/>
      <c r="Q149" s="19">
        <f t="shared" si="13"/>
        <v>6.3023635242978354E-2</v>
      </c>
      <c r="R149" s="19">
        <f t="shared" si="14"/>
        <v>1.8113710733447616E-4</v>
      </c>
      <c r="S149" s="19">
        <f t="shared" si="15"/>
        <v>0</v>
      </c>
      <c r="T149" s="19">
        <f t="shared" si="16"/>
        <v>-3.3787451785561224E-3</v>
      </c>
      <c r="U149" s="19">
        <f t="shared" si="17"/>
        <v>0</v>
      </c>
      <c r="V149" s="19">
        <f t="shared" si="18"/>
        <v>0</v>
      </c>
    </row>
    <row r="150" spans="1:22" x14ac:dyDescent="0.25">
      <c r="A150" s="26">
        <f>Wellpath!E150</f>
        <v>0</v>
      </c>
      <c r="B150" s="22">
        <v>0</v>
      </c>
      <c r="C150" s="22">
        <v>0</v>
      </c>
      <c r="D150" s="22">
        <f>-(SIN(Wellpath!$L150) * COS(Wellpath!$O150) + TAN(Dip) * COS(Wellpath!$L150)) * SIN(Wellpath!$L150) * SIN(Wellpath!$O150)</f>
        <v>0</v>
      </c>
      <c r="E150" s="20">
        <f>Model!$W$20*((drdp!B150+drdp!K150)*MSZ!$B150+(drdp!E150+drdp!N150)*MSZ!$C150+(drdp!H150+drdp!Q150)*MSZ!$D150)</f>
        <v>0</v>
      </c>
      <c r="F150" s="20">
        <f>Model!$W$20*((drdp!C150+drdp!L150)*MSZ!$B150+(drdp!F150+drdp!O150)*MSZ!$C150+(drdp!I150+drdp!R150)*MSZ!$D150)</f>
        <v>0</v>
      </c>
      <c r="G150" s="20">
        <f>Model!$W$20*((drdp!D150+drdp!M150)*MSZ!$B150+(drdp!G150+drdp!P150)*MSZ!$C150+(drdp!J150+drdp!S150)*MSZ!$D150)</f>
        <v>0</v>
      </c>
      <c r="H150" s="18">
        <f>Model!$W$20*((drdp!B150)*MSZ!$B150+(drdp!E150)*MSZ!$C150+(drdp!H150)*MSZ!$D150)</f>
        <v>0</v>
      </c>
      <c r="I150" s="18">
        <f>Model!$W$20*((drdp!C150)*MSZ!$B150+(drdp!F150)*MSZ!$C150+(drdp!I150)*MSZ!$D150)</f>
        <v>0</v>
      </c>
      <c r="J150" s="18">
        <f>Model!$W$20*((drdp!D150)*MSZ!$B150+(drdp!G150)*MSZ!$C150+(drdp!J150)*MSZ!$D150)</f>
        <v>0</v>
      </c>
      <c r="K150" s="21">
        <f>SUM(E$3:E149)+H150</f>
        <v>0.25104508607614362</v>
      </c>
      <c r="L150" s="21">
        <f>SUM(F$3:F149)+I150</f>
        <v>-1.3458718636425837E-2</v>
      </c>
      <c r="M150" s="21">
        <f>SUM(G$3:G149)+J150</f>
        <v>0</v>
      </c>
      <c r="N150" s="21"/>
      <c r="O150" s="21"/>
      <c r="P150" s="21"/>
      <c r="Q150" s="19">
        <f t="shared" si="13"/>
        <v>6.3023635242978354E-2</v>
      </c>
      <c r="R150" s="19">
        <f t="shared" si="14"/>
        <v>1.8113710733447616E-4</v>
      </c>
      <c r="S150" s="19">
        <f t="shared" si="15"/>
        <v>0</v>
      </c>
      <c r="T150" s="19">
        <f t="shared" si="16"/>
        <v>-3.3787451785561224E-3</v>
      </c>
      <c r="U150" s="19">
        <f t="shared" si="17"/>
        <v>0</v>
      </c>
      <c r="V150" s="19">
        <f t="shared" si="18"/>
        <v>0</v>
      </c>
    </row>
    <row r="151" spans="1:22" x14ac:dyDescent="0.25">
      <c r="A151" s="26">
        <f>Wellpath!E151</f>
        <v>0</v>
      </c>
      <c r="B151" s="22">
        <v>0</v>
      </c>
      <c r="C151" s="22">
        <v>0</v>
      </c>
      <c r="D151" s="22">
        <f>-(SIN(Wellpath!$L151) * COS(Wellpath!$O151) + TAN(Dip) * COS(Wellpath!$L151)) * SIN(Wellpath!$L151) * SIN(Wellpath!$O151)</f>
        <v>0</v>
      </c>
      <c r="E151" s="20">
        <f>Model!$W$20*((drdp!B151+drdp!K151)*MSZ!$B151+(drdp!E151+drdp!N151)*MSZ!$C151+(drdp!H151+drdp!Q151)*MSZ!$D151)</f>
        <v>0</v>
      </c>
      <c r="F151" s="20">
        <f>Model!$W$20*((drdp!C151+drdp!L151)*MSZ!$B151+(drdp!F151+drdp!O151)*MSZ!$C151+(drdp!I151+drdp!R151)*MSZ!$D151)</f>
        <v>0</v>
      </c>
      <c r="G151" s="20">
        <f>Model!$W$20*((drdp!D151+drdp!M151)*MSZ!$B151+(drdp!G151+drdp!P151)*MSZ!$C151+(drdp!J151+drdp!S151)*MSZ!$D151)</f>
        <v>0</v>
      </c>
      <c r="H151" s="18">
        <f>Model!$W$20*((drdp!B151)*MSZ!$B151+(drdp!E151)*MSZ!$C151+(drdp!H151)*MSZ!$D151)</f>
        <v>0</v>
      </c>
      <c r="I151" s="18">
        <f>Model!$W$20*((drdp!C151)*MSZ!$B151+(drdp!F151)*MSZ!$C151+(drdp!I151)*MSZ!$D151)</f>
        <v>0</v>
      </c>
      <c r="J151" s="18">
        <f>Model!$W$20*((drdp!D151)*MSZ!$B151+(drdp!G151)*MSZ!$C151+(drdp!J151)*MSZ!$D151)</f>
        <v>0</v>
      </c>
      <c r="K151" s="21">
        <f>SUM(E$3:E150)+H151</f>
        <v>0.25104508607614362</v>
      </c>
      <c r="L151" s="21">
        <f>SUM(F$3:F150)+I151</f>
        <v>-1.3458718636425837E-2</v>
      </c>
      <c r="M151" s="21">
        <f>SUM(G$3:G150)+J151</f>
        <v>0</v>
      </c>
      <c r="N151" s="21"/>
      <c r="O151" s="21"/>
      <c r="P151" s="21"/>
      <c r="Q151" s="19">
        <f t="shared" si="13"/>
        <v>6.3023635242978354E-2</v>
      </c>
      <c r="R151" s="19">
        <f t="shared" si="14"/>
        <v>1.8113710733447616E-4</v>
      </c>
      <c r="S151" s="19">
        <f t="shared" si="15"/>
        <v>0</v>
      </c>
      <c r="T151" s="19">
        <f t="shared" si="16"/>
        <v>-3.3787451785561224E-3</v>
      </c>
      <c r="U151" s="19">
        <f t="shared" si="17"/>
        <v>0</v>
      </c>
      <c r="V151" s="19">
        <f t="shared" si="18"/>
        <v>0</v>
      </c>
    </row>
    <row r="152" spans="1:22" x14ac:dyDescent="0.25">
      <c r="A152" s="26">
        <f>Wellpath!E152</f>
        <v>0</v>
      </c>
      <c r="B152" s="22">
        <v>0</v>
      </c>
      <c r="C152" s="22">
        <v>0</v>
      </c>
      <c r="D152" s="22">
        <f>-(SIN(Wellpath!$L152) * COS(Wellpath!$O152) + TAN(Dip) * COS(Wellpath!$L152)) * SIN(Wellpath!$L152) * SIN(Wellpath!$O152)</f>
        <v>0</v>
      </c>
      <c r="E152" s="20">
        <f>Model!$W$20*((drdp!B152+drdp!K152)*MSZ!$B152+(drdp!E152+drdp!N152)*MSZ!$C152+(drdp!H152+drdp!Q152)*MSZ!$D152)</f>
        <v>0</v>
      </c>
      <c r="F152" s="20">
        <f>Model!$W$20*((drdp!C152+drdp!L152)*MSZ!$B152+(drdp!F152+drdp!O152)*MSZ!$C152+(drdp!I152+drdp!R152)*MSZ!$D152)</f>
        <v>0</v>
      </c>
      <c r="G152" s="20">
        <f>Model!$W$20*((drdp!D152+drdp!M152)*MSZ!$B152+(drdp!G152+drdp!P152)*MSZ!$C152+(drdp!J152+drdp!S152)*MSZ!$D152)</f>
        <v>0</v>
      </c>
      <c r="H152" s="18">
        <f>Model!$W$20*((drdp!B152)*MSZ!$B152+(drdp!E152)*MSZ!$C152+(drdp!H152)*MSZ!$D152)</f>
        <v>0</v>
      </c>
      <c r="I152" s="18">
        <f>Model!$W$20*((drdp!C152)*MSZ!$B152+(drdp!F152)*MSZ!$C152+(drdp!I152)*MSZ!$D152)</f>
        <v>0</v>
      </c>
      <c r="J152" s="18">
        <f>Model!$W$20*((drdp!D152)*MSZ!$B152+(drdp!G152)*MSZ!$C152+(drdp!J152)*MSZ!$D152)</f>
        <v>0</v>
      </c>
      <c r="K152" s="21">
        <f>SUM(E$3:E151)+H152</f>
        <v>0.25104508607614362</v>
      </c>
      <c r="L152" s="21">
        <f>SUM(F$3:F151)+I152</f>
        <v>-1.3458718636425837E-2</v>
      </c>
      <c r="M152" s="21">
        <f>SUM(G$3:G151)+J152</f>
        <v>0</v>
      </c>
      <c r="N152" s="21"/>
      <c r="O152" s="21"/>
      <c r="P152" s="21"/>
      <c r="Q152" s="19">
        <f t="shared" si="13"/>
        <v>6.3023635242978354E-2</v>
      </c>
      <c r="R152" s="19">
        <f t="shared" si="14"/>
        <v>1.8113710733447616E-4</v>
      </c>
      <c r="S152" s="19">
        <f t="shared" si="15"/>
        <v>0</v>
      </c>
      <c r="T152" s="19">
        <f t="shared" si="16"/>
        <v>-3.3787451785561224E-3</v>
      </c>
      <c r="U152" s="19">
        <f t="shared" si="17"/>
        <v>0</v>
      </c>
      <c r="V152" s="19">
        <f t="shared" si="18"/>
        <v>0</v>
      </c>
    </row>
    <row r="153" spans="1:22" x14ac:dyDescent="0.25">
      <c r="A153" s="26">
        <f>Wellpath!E153</f>
        <v>0</v>
      </c>
      <c r="B153" s="22">
        <v>0</v>
      </c>
      <c r="C153" s="22">
        <v>0</v>
      </c>
      <c r="D153" s="22">
        <f>-(SIN(Wellpath!$L153) * COS(Wellpath!$O153) + TAN(Dip) * COS(Wellpath!$L153)) * SIN(Wellpath!$L153) * SIN(Wellpath!$O153)</f>
        <v>0</v>
      </c>
      <c r="E153" s="20">
        <f>Model!$W$20*((drdp!B153+drdp!K153)*MSZ!$B153+(drdp!E153+drdp!N153)*MSZ!$C153+(drdp!H153+drdp!Q153)*MSZ!$D153)</f>
        <v>0</v>
      </c>
      <c r="F153" s="20">
        <f>Model!$W$20*((drdp!C153+drdp!L153)*MSZ!$B153+(drdp!F153+drdp!O153)*MSZ!$C153+(drdp!I153+drdp!R153)*MSZ!$D153)</f>
        <v>0</v>
      </c>
      <c r="G153" s="20">
        <f>Model!$W$20*((drdp!D153+drdp!M153)*MSZ!$B153+(drdp!G153+drdp!P153)*MSZ!$C153+(drdp!J153+drdp!S153)*MSZ!$D153)</f>
        <v>0</v>
      </c>
      <c r="H153" s="18">
        <f>Model!$W$20*((drdp!B153)*MSZ!$B153+(drdp!E153)*MSZ!$C153+(drdp!H153)*MSZ!$D153)</f>
        <v>0</v>
      </c>
      <c r="I153" s="18">
        <f>Model!$W$20*((drdp!C153)*MSZ!$B153+(drdp!F153)*MSZ!$C153+(drdp!I153)*MSZ!$D153)</f>
        <v>0</v>
      </c>
      <c r="J153" s="18">
        <f>Model!$W$20*((drdp!D153)*MSZ!$B153+(drdp!G153)*MSZ!$C153+(drdp!J153)*MSZ!$D153)</f>
        <v>0</v>
      </c>
      <c r="K153" s="21">
        <f>SUM(E$3:E152)+H153</f>
        <v>0.25104508607614362</v>
      </c>
      <c r="L153" s="21">
        <f>SUM(F$3:F152)+I153</f>
        <v>-1.3458718636425837E-2</v>
      </c>
      <c r="M153" s="21">
        <f>SUM(G$3:G152)+J153</f>
        <v>0</v>
      </c>
      <c r="N153" s="21"/>
      <c r="O153" s="21"/>
      <c r="P153" s="21"/>
      <c r="Q153" s="19">
        <f t="shared" si="13"/>
        <v>6.3023635242978354E-2</v>
      </c>
      <c r="R153" s="19">
        <f t="shared" si="14"/>
        <v>1.8113710733447616E-4</v>
      </c>
      <c r="S153" s="19">
        <f t="shared" si="15"/>
        <v>0</v>
      </c>
      <c r="T153" s="19">
        <f t="shared" si="16"/>
        <v>-3.3787451785561224E-3</v>
      </c>
      <c r="U153" s="19">
        <f t="shared" si="17"/>
        <v>0</v>
      </c>
      <c r="V153" s="19">
        <f t="shared" si="18"/>
        <v>0</v>
      </c>
    </row>
    <row r="154" spans="1:22" x14ac:dyDescent="0.25">
      <c r="A154" s="26">
        <f>Wellpath!E154</f>
        <v>0</v>
      </c>
      <c r="B154" s="22">
        <v>0</v>
      </c>
      <c r="C154" s="22">
        <v>0</v>
      </c>
      <c r="D154" s="22">
        <f>-(SIN(Wellpath!$L154) * COS(Wellpath!$O154) + TAN(Dip) * COS(Wellpath!$L154)) * SIN(Wellpath!$L154) * SIN(Wellpath!$O154)</f>
        <v>0</v>
      </c>
      <c r="E154" s="20">
        <f>Model!$W$20*((drdp!B154+drdp!K154)*MSZ!$B154+(drdp!E154+drdp!N154)*MSZ!$C154+(drdp!H154+drdp!Q154)*MSZ!$D154)</f>
        <v>0</v>
      </c>
      <c r="F154" s="20">
        <f>Model!$W$20*((drdp!C154+drdp!L154)*MSZ!$B154+(drdp!F154+drdp!O154)*MSZ!$C154+(drdp!I154+drdp!R154)*MSZ!$D154)</f>
        <v>0</v>
      </c>
      <c r="G154" s="20">
        <f>Model!$W$20*((drdp!D154+drdp!M154)*MSZ!$B154+(drdp!G154+drdp!P154)*MSZ!$C154+(drdp!J154+drdp!S154)*MSZ!$D154)</f>
        <v>0</v>
      </c>
      <c r="H154" s="18">
        <f>Model!$W$20*((drdp!B154)*MSZ!$B154+(drdp!E154)*MSZ!$C154+(drdp!H154)*MSZ!$D154)</f>
        <v>0</v>
      </c>
      <c r="I154" s="18">
        <f>Model!$W$20*((drdp!C154)*MSZ!$B154+(drdp!F154)*MSZ!$C154+(drdp!I154)*MSZ!$D154)</f>
        <v>0</v>
      </c>
      <c r="J154" s="18">
        <f>Model!$W$20*((drdp!D154)*MSZ!$B154+(drdp!G154)*MSZ!$C154+(drdp!J154)*MSZ!$D154)</f>
        <v>0</v>
      </c>
      <c r="K154" s="21">
        <f>SUM(E$3:E153)+H154</f>
        <v>0.25104508607614362</v>
      </c>
      <c r="L154" s="21">
        <f>SUM(F$3:F153)+I154</f>
        <v>-1.3458718636425837E-2</v>
      </c>
      <c r="M154" s="21">
        <f>SUM(G$3:G153)+J154</f>
        <v>0</v>
      </c>
      <c r="N154" s="21"/>
      <c r="O154" s="21"/>
      <c r="P154" s="21"/>
      <c r="Q154" s="19">
        <f t="shared" si="13"/>
        <v>6.3023635242978354E-2</v>
      </c>
      <c r="R154" s="19">
        <f t="shared" si="14"/>
        <v>1.8113710733447616E-4</v>
      </c>
      <c r="S154" s="19">
        <f t="shared" si="15"/>
        <v>0</v>
      </c>
      <c r="T154" s="19">
        <f t="shared" si="16"/>
        <v>-3.3787451785561224E-3</v>
      </c>
      <c r="U154" s="19">
        <f t="shared" si="17"/>
        <v>0</v>
      </c>
      <c r="V154" s="19">
        <f t="shared" si="18"/>
        <v>0</v>
      </c>
    </row>
    <row r="155" spans="1:22" x14ac:dyDescent="0.25">
      <c r="A155" s="26">
        <f>Wellpath!E155</f>
        <v>0</v>
      </c>
      <c r="B155" s="22">
        <v>0</v>
      </c>
      <c r="C155" s="22">
        <v>0</v>
      </c>
      <c r="D155" s="22">
        <f>-(SIN(Wellpath!$L155) * COS(Wellpath!$O155) + TAN(Dip) * COS(Wellpath!$L155)) * SIN(Wellpath!$L155) * SIN(Wellpath!$O155)</f>
        <v>0</v>
      </c>
      <c r="E155" s="20">
        <f>Model!$W$20*((drdp!B155+drdp!K155)*MSZ!$B155+(drdp!E155+drdp!N155)*MSZ!$C155+(drdp!H155+drdp!Q155)*MSZ!$D155)</f>
        <v>0</v>
      </c>
      <c r="F155" s="20">
        <f>Model!$W$20*((drdp!C155+drdp!L155)*MSZ!$B155+(drdp!F155+drdp!O155)*MSZ!$C155+(drdp!I155+drdp!R155)*MSZ!$D155)</f>
        <v>0</v>
      </c>
      <c r="G155" s="20">
        <f>Model!$W$20*((drdp!D155+drdp!M155)*MSZ!$B155+(drdp!G155+drdp!P155)*MSZ!$C155+(drdp!J155+drdp!S155)*MSZ!$D155)</f>
        <v>0</v>
      </c>
      <c r="H155" s="18">
        <f>Model!$W$20*((drdp!B155)*MSZ!$B155+(drdp!E155)*MSZ!$C155+(drdp!H155)*MSZ!$D155)</f>
        <v>0</v>
      </c>
      <c r="I155" s="18">
        <f>Model!$W$20*((drdp!C155)*MSZ!$B155+(drdp!F155)*MSZ!$C155+(drdp!I155)*MSZ!$D155)</f>
        <v>0</v>
      </c>
      <c r="J155" s="18">
        <f>Model!$W$20*((drdp!D155)*MSZ!$B155+(drdp!G155)*MSZ!$C155+(drdp!J155)*MSZ!$D155)</f>
        <v>0</v>
      </c>
      <c r="K155" s="21">
        <f>SUM(E$3:E154)+H155</f>
        <v>0.25104508607614362</v>
      </c>
      <c r="L155" s="21">
        <f>SUM(F$3:F154)+I155</f>
        <v>-1.3458718636425837E-2</v>
      </c>
      <c r="M155" s="21">
        <f>SUM(G$3:G154)+J155</f>
        <v>0</v>
      </c>
      <c r="N155" s="21"/>
      <c r="O155" s="21"/>
      <c r="P155" s="21"/>
      <c r="Q155" s="19">
        <f t="shared" si="13"/>
        <v>6.3023635242978354E-2</v>
      </c>
      <c r="R155" s="19">
        <f t="shared" si="14"/>
        <v>1.8113710733447616E-4</v>
      </c>
      <c r="S155" s="19">
        <f t="shared" si="15"/>
        <v>0</v>
      </c>
      <c r="T155" s="19">
        <f t="shared" si="16"/>
        <v>-3.3787451785561224E-3</v>
      </c>
      <c r="U155" s="19">
        <f t="shared" si="17"/>
        <v>0</v>
      </c>
      <c r="V155" s="19">
        <f t="shared" si="18"/>
        <v>0</v>
      </c>
    </row>
    <row r="156" spans="1:22" x14ac:dyDescent="0.25">
      <c r="A156" s="26">
        <f>Wellpath!E156</f>
        <v>0</v>
      </c>
      <c r="B156" s="22">
        <v>0</v>
      </c>
      <c r="C156" s="22">
        <v>0</v>
      </c>
      <c r="D156" s="22">
        <f>-(SIN(Wellpath!$L156) * COS(Wellpath!$O156) + TAN(Dip) * COS(Wellpath!$L156)) * SIN(Wellpath!$L156) * SIN(Wellpath!$O156)</f>
        <v>0</v>
      </c>
      <c r="E156" s="20">
        <f>Model!$W$20*((drdp!B156+drdp!K156)*MSZ!$B156+(drdp!E156+drdp!N156)*MSZ!$C156+(drdp!H156+drdp!Q156)*MSZ!$D156)</f>
        <v>0</v>
      </c>
      <c r="F156" s="20">
        <f>Model!$W$20*((drdp!C156+drdp!L156)*MSZ!$B156+(drdp!F156+drdp!O156)*MSZ!$C156+(drdp!I156+drdp!R156)*MSZ!$D156)</f>
        <v>0</v>
      </c>
      <c r="G156" s="20">
        <f>Model!$W$20*((drdp!D156+drdp!M156)*MSZ!$B156+(drdp!G156+drdp!P156)*MSZ!$C156+(drdp!J156+drdp!S156)*MSZ!$D156)</f>
        <v>0</v>
      </c>
      <c r="H156" s="18">
        <f>Model!$W$20*((drdp!B156)*MSZ!$B156+(drdp!E156)*MSZ!$C156+(drdp!H156)*MSZ!$D156)</f>
        <v>0</v>
      </c>
      <c r="I156" s="18">
        <f>Model!$W$20*((drdp!C156)*MSZ!$B156+(drdp!F156)*MSZ!$C156+(drdp!I156)*MSZ!$D156)</f>
        <v>0</v>
      </c>
      <c r="J156" s="18">
        <f>Model!$W$20*((drdp!D156)*MSZ!$B156+(drdp!G156)*MSZ!$C156+(drdp!J156)*MSZ!$D156)</f>
        <v>0</v>
      </c>
      <c r="K156" s="21">
        <f>SUM(E$3:E155)+H156</f>
        <v>0.25104508607614362</v>
      </c>
      <c r="L156" s="21">
        <f>SUM(F$3:F155)+I156</f>
        <v>-1.3458718636425837E-2</v>
      </c>
      <c r="M156" s="21">
        <f>SUM(G$3:G155)+J156</f>
        <v>0</v>
      </c>
      <c r="N156" s="21"/>
      <c r="O156" s="21"/>
      <c r="P156" s="21"/>
      <c r="Q156" s="19">
        <f t="shared" si="13"/>
        <v>6.3023635242978354E-2</v>
      </c>
      <c r="R156" s="19">
        <f t="shared" si="14"/>
        <v>1.8113710733447616E-4</v>
      </c>
      <c r="S156" s="19">
        <f t="shared" si="15"/>
        <v>0</v>
      </c>
      <c r="T156" s="19">
        <f t="shared" si="16"/>
        <v>-3.3787451785561224E-3</v>
      </c>
      <c r="U156" s="19">
        <f t="shared" si="17"/>
        <v>0</v>
      </c>
      <c r="V156" s="19">
        <f t="shared" si="18"/>
        <v>0</v>
      </c>
    </row>
    <row r="157" spans="1:22" x14ac:dyDescent="0.25">
      <c r="A157" s="26">
        <f>Wellpath!E157</f>
        <v>0</v>
      </c>
      <c r="B157" s="22">
        <v>0</v>
      </c>
      <c r="C157" s="22">
        <v>0</v>
      </c>
      <c r="D157" s="22">
        <f>-(SIN(Wellpath!$L157) * COS(Wellpath!$O157) + TAN(Dip) * COS(Wellpath!$L157)) * SIN(Wellpath!$L157) * SIN(Wellpath!$O157)</f>
        <v>0</v>
      </c>
      <c r="E157" s="20">
        <f>Model!$W$20*((drdp!B157+drdp!K157)*MSZ!$B157+(drdp!E157+drdp!N157)*MSZ!$C157+(drdp!H157+drdp!Q157)*MSZ!$D157)</f>
        <v>0</v>
      </c>
      <c r="F157" s="20">
        <f>Model!$W$20*((drdp!C157+drdp!L157)*MSZ!$B157+(drdp!F157+drdp!O157)*MSZ!$C157+(drdp!I157+drdp!R157)*MSZ!$D157)</f>
        <v>0</v>
      </c>
      <c r="G157" s="20">
        <f>Model!$W$20*((drdp!D157+drdp!M157)*MSZ!$B157+(drdp!G157+drdp!P157)*MSZ!$C157+(drdp!J157+drdp!S157)*MSZ!$D157)</f>
        <v>0</v>
      </c>
      <c r="H157" s="18">
        <f>Model!$W$20*((drdp!B157)*MSZ!$B157+(drdp!E157)*MSZ!$C157+(drdp!H157)*MSZ!$D157)</f>
        <v>0</v>
      </c>
      <c r="I157" s="18">
        <f>Model!$W$20*((drdp!C157)*MSZ!$B157+(drdp!F157)*MSZ!$C157+(drdp!I157)*MSZ!$D157)</f>
        <v>0</v>
      </c>
      <c r="J157" s="18">
        <f>Model!$W$20*((drdp!D157)*MSZ!$B157+(drdp!G157)*MSZ!$C157+(drdp!J157)*MSZ!$D157)</f>
        <v>0</v>
      </c>
      <c r="K157" s="21">
        <f>SUM(E$3:E156)+H157</f>
        <v>0.25104508607614362</v>
      </c>
      <c r="L157" s="21">
        <f>SUM(F$3:F156)+I157</f>
        <v>-1.3458718636425837E-2</v>
      </c>
      <c r="M157" s="21">
        <f>SUM(G$3:G156)+J157</f>
        <v>0</v>
      </c>
      <c r="N157" s="21"/>
      <c r="O157" s="21"/>
      <c r="P157" s="21"/>
      <c r="Q157" s="19">
        <f t="shared" si="13"/>
        <v>6.3023635242978354E-2</v>
      </c>
      <c r="R157" s="19">
        <f t="shared" si="14"/>
        <v>1.8113710733447616E-4</v>
      </c>
      <c r="S157" s="19">
        <f t="shared" si="15"/>
        <v>0</v>
      </c>
      <c r="T157" s="19">
        <f t="shared" si="16"/>
        <v>-3.3787451785561224E-3</v>
      </c>
      <c r="U157" s="19">
        <f t="shared" si="17"/>
        <v>0</v>
      </c>
      <c r="V157" s="19">
        <f t="shared" si="18"/>
        <v>0</v>
      </c>
    </row>
    <row r="158" spans="1:22" x14ac:dyDescent="0.25">
      <c r="A158" s="26">
        <f>Wellpath!E158</f>
        <v>0</v>
      </c>
      <c r="B158" s="22">
        <v>0</v>
      </c>
      <c r="C158" s="22">
        <v>0</v>
      </c>
      <c r="D158" s="22">
        <f>-(SIN(Wellpath!$L158) * COS(Wellpath!$O158) + TAN(Dip) * COS(Wellpath!$L158)) * SIN(Wellpath!$L158) * SIN(Wellpath!$O158)</f>
        <v>0</v>
      </c>
      <c r="E158" s="20">
        <f>Model!$W$20*((drdp!B158+drdp!K158)*MSZ!$B158+(drdp!E158+drdp!N158)*MSZ!$C158+(drdp!H158+drdp!Q158)*MSZ!$D158)</f>
        <v>0</v>
      </c>
      <c r="F158" s="20">
        <f>Model!$W$20*((drdp!C158+drdp!L158)*MSZ!$B158+(drdp!F158+drdp!O158)*MSZ!$C158+(drdp!I158+drdp!R158)*MSZ!$D158)</f>
        <v>0</v>
      </c>
      <c r="G158" s="20">
        <f>Model!$W$20*((drdp!D158+drdp!M158)*MSZ!$B158+(drdp!G158+drdp!P158)*MSZ!$C158+(drdp!J158+drdp!S158)*MSZ!$D158)</f>
        <v>0</v>
      </c>
      <c r="H158" s="18">
        <f>Model!$W$20*((drdp!B158)*MSZ!$B158+(drdp!E158)*MSZ!$C158+(drdp!H158)*MSZ!$D158)</f>
        <v>0</v>
      </c>
      <c r="I158" s="18">
        <f>Model!$W$20*((drdp!C158)*MSZ!$B158+(drdp!F158)*MSZ!$C158+(drdp!I158)*MSZ!$D158)</f>
        <v>0</v>
      </c>
      <c r="J158" s="18">
        <f>Model!$W$20*((drdp!D158)*MSZ!$B158+(drdp!G158)*MSZ!$C158+(drdp!J158)*MSZ!$D158)</f>
        <v>0</v>
      </c>
      <c r="K158" s="21">
        <f>SUM(E$3:E157)+H158</f>
        <v>0.25104508607614362</v>
      </c>
      <c r="L158" s="21">
        <f>SUM(F$3:F157)+I158</f>
        <v>-1.3458718636425837E-2</v>
      </c>
      <c r="M158" s="21">
        <f>SUM(G$3:G157)+J158</f>
        <v>0</v>
      </c>
      <c r="N158" s="21"/>
      <c r="O158" s="21"/>
      <c r="P158" s="21"/>
      <c r="Q158" s="19">
        <f t="shared" si="13"/>
        <v>6.3023635242978354E-2</v>
      </c>
      <c r="R158" s="19">
        <f t="shared" si="14"/>
        <v>1.8113710733447616E-4</v>
      </c>
      <c r="S158" s="19">
        <f t="shared" si="15"/>
        <v>0</v>
      </c>
      <c r="T158" s="19">
        <f t="shared" si="16"/>
        <v>-3.3787451785561224E-3</v>
      </c>
      <c r="U158" s="19">
        <f t="shared" si="17"/>
        <v>0</v>
      </c>
      <c r="V158" s="19">
        <f t="shared" si="18"/>
        <v>0</v>
      </c>
    </row>
    <row r="159" spans="1:22" x14ac:dyDescent="0.25">
      <c r="A159" s="26">
        <f>Wellpath!E159</f>
        <v>0</v>
      </c>
      <c r="B159" s="22">
        <v>0</v>
      </c>
      <c r="C159" s="22">
        <v>0</v>
      </c>
      <c r="D159" s="22">
        <f>-(SIN(Wellpath!$L159) * COS(Wellpath!$O159) + TAN(Dip) * COS(Wellpath!$L159)) * SIN(Wellpath!$L159) * SIN(Wellpath!$O159)</f>
        <v>0</v>
      </c>
      <c r="E159" s="20">
        <f>Model!$W$20*((drdp!B159+drdp!K159)*MSZ!$B159+(drdp!E159+drdp!N159)*MSZ!$C159+(drdp!H159+drdp!Q159)*MSZ!$D159)</f>
        <v>0</v>
      </c>
      <c r="F159" s="20">
        <f>Model!$W$20*((drdp!C159+drdp!L159)*MSZ!$B159+(drdp!F159+drdp!O159)*MSZ!$C159+(drdp!I159+drdp!R159)*MSZ!$D159)</f>
        <v>0</v>
      </c>
      <c r="G159" s="20">
        <f>Model!$W$20*((drdp!D159+drdp!M159)*MSZ!$B159+(drdp!G159+drdp!P159)*MSZ!$C159+(drdp!J159+drdp!S159)*MSZ!$D159)</f>
        <v>0</v>
      </c>
      <c r="H159" s="18">
        <f>Model!$W$20*((drdp!B159)*MSZ!$B159+(drdp!E159)*MSZ!$C159+(drdp!H159)*MSZ!$D159)</f>
        <v>0</v>
      </c>
      <c r="I159" s="18">
        <f>Model!$W$20*((drdp!C159)*MSZ!$B159+(drdp!F159)*MSZ!$C159+(drdp!I159)*MSZ!$D159)</f>
        <v>0</v>
      </c>
      <c r="J159" s="18">
        <f>Model!$W$20*((drdp!D159)*MSZ!$B159+(drdp!G159)*MSZ!$C159+(drdp!J159)*MSZ!$D159)</f>
        <v>0</v>
      </c>
      <c r="K159" s="21">
        <f>SUM(E$3:E158)+H159</f>
        <v>0.25104508607614362</v>
      </c>
      <c r="L159" s="21">
        <f>SUM(F$3:F158)+I159</f>
        <v>-1.3458718636425837E-2</v>
      </c>
      <c r="M159" s="21">
        <f>SUM(G$3:G158)+J159</f>
        <v>0</v>
      </c>
      <c r="N159" s="21"/>
      <c r="O159" s="21"/>
      <c r="P159" s="21"/>
      <c r="Q159" s="19">
        <f t="shared" si="13"/>
        <v>6.3023635242978354E-2</v>
      </c>
      <c r="R159" s="19">
        <f t="shared" si="14"/>
        <v>1.8113710733447616E-4</v>
      </c>
      <c r="S159" s="19">
        <f t="shared" si="15"/>
        <v>0</v>
      </c>
      <c r="T159" s="19">
        <f t="shared" si="16"/>
        <v>-3.3787451785561224E-3</v>
      </c>
      <c r="U159" s="19">
        <f t="shared" si="17"/>
        <v>0</v>
      </c>
      <c r="V159" s="19">
        <f t="shared" si="18"/>
        <v>0</v>
      </c>
    </row>
    <row r="160" spans="1:22" x14ac:dyDescent="0.25">
      <c r="A160" s="26">
        <f>Wellpath!E160</f>
        <v>0</v>
      </c>
      <c r="B160" s="22">
        <v>0</v>
      </c>
      <c r="C160" s="22">
        <v>0</v>
      </c>
      <c r="D160" s="22">
        <f>-(SIN(Wellpath!$L160) * COS(Wellpath!$O160) + TAN(Dip) * COS(Wellpath!$L160)) * SIN(Wellpath!$L160) * SIN(Wellpath!$O160)</f>
        <v>0</v>
      </c>
      <c r="E160" s="20">
        <f>Model!$W$20*((drdp!B160+drdp!K160)*MSZ!$B160+(drdp!E160+drdp!N160)*MSZ!$C160+(drdp!H160+drdp!Q160)*MSZ!$D160)</f>
        <v>0</v>
      </c>
      <c r="F160" s="20">
        <f>Model!$W$20*((drdp!C160+drdp!L160)*MSZ!$B160+(drdp!F160+drdp!O160)*MSZ!$C160+(drdp!I160+drdp!R160)*MSZ!$D160)</f>
        <v>0</v>
      </c>
      <c r="G160" s="20">
        <f>Model!$W$20*((drdp!D160+drdp!M160)*MSZ!$B160+(drdp!G160+drdp!P160)*MSZ!$C160+(drdp!J160+drdp!S160)*MSZ!$D160)</f>
        <v>0</v>
      </c>
      <c r="H160" s="18">
        <f>Model!$W$20*((drdp!B160)*MSZ!$B160+(drdp!E160)*MSZ!$C160+(drdp!H160)*MSZ!$D160)</f>
        <v>0</v>
      </c>
      <c r="I160" s="18">
        <f>Model!$W$20*((drdp!C160)*MSZ!$B160+(drdp!F160)*MSZ!$C160+(drdp!I160)*MSZ!$D160)</f>
        <v>0</v>
      </c>
      <c r="J160" s="18">
        <f>Model!$W$20*((drdp!D160)*MSZ!$B160+(drdp!G160)*MSZ!$C160+(drdp!J160)*MSZ!$D160)</f>
        <v>0</v>
      </c>
      <c r="K160" s="21">
        <f>SUM(E$3:E159)+H160</f>
        <v>0.25104508607614362</v>
      </c>
      <c r="L160" s="21">
        <f>SUM(F$3:F159)+I160</f>
        <v>-1.3458718636425837E-2</v>
      </c>
      <c r="M160" s="21">
        <f>SUM(G$3:G159)+J160</f>
        <v>0</v>
      </c>
      <c r="N160" s="21"/>
      <c r="O160" s="21"/>
      <c r="P160" s="21"/>
      <c r="Q160" s="19">
        <f t="shared" si="13"/>
        <v>6.3023635242978354E-2</v>
      </c>
      <c r="R160" s="19">
        <f t="shared" si="14"/>
        <v>1.8113710733447616E-4</v>
      </c>
      <c r="S160" s="19">
        <f t="shared" si="15"/>
        <v>0</v>
      </c>
      <c r="T160" s="19">
        <f t="shared" si="16"/>
        <v>-3.3787451785561224E-3</v>
      </c>
      <c r="U160" s="19">
        <f t="shared" si="17"/>
        <v>0</v>
      </c>
      <c r="V160" s="19">
        <f t="shared" si="18"/>
        <v>0</v>
      </c>
    </row>
    <row r="161" spans="1:22" x14ac:dyDescent="0.25">
      <c r="A161" s="26">
        <f>Wellpath!E161</f>
        <v>0</v>
      </c>
      <c r="B161" s="22">
        <v>0</v>
      </c>
      <c r="C161" s="22">
        <v>0</v>
      </c>
      <c r="D161" s="22">
        <f>-(SIN(Wellpath!$L161) * COS(Wellpath!$O161) + TAN(Dip) * COS(Wellpath!$L161)) * SIN(Wellpath!$L161) * SIN(Wellpath!$O161)</f>
        <v>0</v>
      </c>
      <c r="E161" s="20">
        <f>Model!$W$20*((drdp!B161+drdp!K161)*MSZ!$B161+(drdp!E161+drdp!N161)*MSZ!$C161+(drdp!H161+drdp!Q161)*MSZ!$D161)</f>
        <v>0</v>
      </c>
      <c r="F161" s="20">
        <f>Model!$W$20*((drdp!C161+drdp!L161)*MSZ!$B161+(drdp!F161+drdp!O161)*MSZ!$C161+(drdp!I161+drdp!R161)*MSZ!$D161)</f>
        <v>0</v>
      </c>
      <c r="G161" s="20">
        <f>Model!$W$20*((drdp!D161+drdp!M161)*MSZ!$B161+(drdp!G161+drdp!P161)*MSZ!$C161+(drdp!J161+drdp!S161)*MSZ!$D161)</f>
        <v>0</v>
      </c>
      <c r="H161" s="18">
        <f>Model!$W$20*((drdp!B161)*MSZ!$B161+(drdp!E161)*MSZ!$C161+(drdp!H161)*MSZ!$D161)</f>
        <v>0</v>
      </c>
      <c r="I161" s="18">
        <f>Model!$W$20*((drdp!C161)*MSZ!$B161+(drdp!F161)*MSZ!$C161+(drdp!I161)*MSZ!$D161)</f>
        <v>0</v>
      </c>
      <c r="J161" s="18">
        <f>Model!$W$20*((drdp!D161)*MSZ!$B161+(drdp!G161)*MSZ!$C161+(drdp!J161)*MSZ!$D161)</f>
        <v>0</v>
      </c>
      <c r="K161" s="21">
        <f>SUM(E$3:E160)+H161</f>
        <v>0.25104508607614362</v>
      </c>
      <c r="L161" s="21">
        <f>SUM(F$3:F160)+I161</f>
        <v>-1.3458718636425837E-2</v>
      </c>
      <c r="M161" s="21">
        <f>SUM(G$3:G160)+J161</f>
        <v>0</v>
      </c>
      <c r="N161" s="21"/>
      <c r="O161" s="21"/>
      <c r="P161" s="21"/>
      <c r="Q161" s="19">
        <f t="shared" si="13"/>
        <v>6.3023635242978354E-2</v>
      </c>
      <c r="R161" s="19">
        <f t="shared" si="14"/>
        <v>1.8113710733447616E-4</v>
      </c>
      <c r="S161" s="19">
        <f t="shared" si="15"/>
        <v>0</v>
      </c>
      <c r="T161" s="19">
        <f t="shared" si="16"/>
        <v>-3.3787451785561224E-3</v>
      </c>
      <c r="U161" s="19">
        <f t="shared" si="17"/>
        <v>0</v>
      </c>
      <c r="V161" s="19">
        <f t="shared" si="18"/>
        <v>0</v>
      </c>
    </row>
    <row r="162" spans="1:22" x14ac:dyDescent="0.25">
      <c r="A162" s="26">
        <f>Wellpath!E162</f>
        <v>0</v>
      </c>
      <c r="B162" s="22">
        <v>0</v>
      </c>
      <c r="C162" s="22">
        <v>0</v>
      </c>
      <c r="D162" s="22">
        <f>-(SIN(Wellpath!$L162) * COS(Wellpath!$O162) + TAN(Dip) * COS(Wellpath!$L162)) * SIN(Wellpath!$L162) * SIN(Wellpath!$O162)</f>
        <v>0</v>
      </c>
      <c r="E162" s="20">
        <f>Model!$W$20*((drdp!B162+drdp!K162)*MSZ!$B162+(drdp!E162+drdp!N162)*MSZ!$C162+(drdp!H162+drdp!Q162)*MSZ!$D162)</f>
        <v>0</v>
      </c>
      <c r="F162" s="20">
        <f>Model!$W$20*((drdp!C162+drdp!L162)*MSZ!$B162+(drdp!F162+drdp!O162)*MSZ!$C162+(drdp!I162+drdp!R162)*MSZ!$D162)</f>
        <v>0</v>
      </c>
      <c r="G162" s="20">
        <f>Model!$W$20*((drdp!D162+drdp!M162)*MSZ!$B162+(drdp!G162+drdp!P162)*MSZ!$C162+(drdp!J162+drdp!S162)*MSZ!$D162)</f>
        <v>0</v>
      </c>
      <c r="H162" s="18">
        <f>Model!$W$20*((drdp!B162)*MSZ!$B162+(drdp!E162)*MSZ!$C162+(drdp!H162)*MSZ!$D162)</f>
        <v>0</v>
      </c>
      <c r="I162" s="18">
        <f>Model!$W$20*((drdp!C162)*MSZ!$B162+(drdp!F162)*MSZ!$C162+(drdp!I162)*MSZ!$D162)</f>
        <v>0</v>
      </c>
      <c r="J162" s="18">
        <f>Model!$W$20*((drdp!D162)*MSZ!$B162+(drdp!G162)*MSZ!$C162+(drdp!J162)*MSZ!$D162)</f>
        <v>0</v>
      </c>
      <c r="K162" s="21">
        <f>SUM(E$3:E161)+H162</f>
        <v>0.25104508607614362</v>
      </c>
      <c r="L162" s="21">
        <f>SUM(F$3:F161)+I162</f>
        <v>-1.3458718636425837E-2</v>
      </c>
      <c r="M162" s="21">
        <f>SUM(G$3:G161)+J162</f>
        <v>0</v>
      </c>
      <c r="N162" s="21"/>
      <c r="O162" s="21"/>
      <c r="P162" s="21"/>
      <c r="Q162" s="19">
        <f t="shared" si="13"/>
        <v>6.3023635242978354E-2</v>
      </c>
      <c r="R162" s="19">
        <f t="shared" si="14"/>
        <v>1.8113710733447616E-4</v>
      </c>
      <c r="S162" s="19">
        <f t="shared" si="15"/>
        <v>0</v>
      </c>
      <c r="T162" s="19">
        <f t="shared" si="16"/>
        <v>-3.3787451785561224E-3</v>
      </c>
      <c r="U162" s="19">
        <f t="shared" si="17"/>
        <v>0</v>
      </c>
      <c r="V162" s="19">
        <f t="shared" si="18"/>
        <v>0</v>
      </c>
    </row>
    <row r="163" spans="1:22" x14ac:dyDescent="0.25">
      <c r="A163" s="26">
        <f>Wellpath!E163</f>
        <v>0</v>
      </c>
      <c r="B163" s="22">
        <v>0</v>
      </c>
      <c r="C163" s="22">
        <v>0</v>
      </c>
      <c r="D163" s="22">
        <f>-(SIN(Wellpath!$L163) * COS(Wellpath!$O163) + TAN(Dip) * COS(Wellpath!$L163)) * SIN(Wellpath!$L163) * SIN(Wellpath!$O163)</f>
        <v>0</v>
      </c>
      <c r="E163" s="20">
        <f>Model!$W$20*((drdp!B163+drdp!K163)*MSZ!$B163+(drdp!E163+drdp!N163)*MSZ!$C163+(drdp!H163+drdp!Q163)*MSZ!$D163)</f>
        <v>0</v>
      </c>
      <c r="F163" s="20">
        <f>Model!$W$20*((drdp!C163+drdp!L163)*MSZ!$B163+(drdp!F163+drdp!O163)*MSZ!$C163+(drdp!I163+drdp!R163)*MSZ!$D163)</f>
        <v>0</v>
      </c>
      <c r="G163" s="20">
        <f>Model!$W$20*((drdp!D163+drdp!M163)*MSZ!$B163+(drdp!G163+drdp!P163)*MSZ!$C163+(drdp!J163+drdp!S163)*MSZ!$D163)</f>
        <v>0</v>
      </c>
      <c r="H163" s="18">
        <f>Model!$W$20*((drdp!B163)*MSZ!$B163+(drdp!E163)*MSZ!$C163+(drdp!H163)*MSZ!$D163)</f>
        <v>0</v>
      </c>
      <c r="I163" s="18">
        <f>Model!$W$20*((drdp!C163)*MSZ!$B163+(drdp!F163)*MSZ!$C163+(drdp!I163)*MSZ!$D163)</f>
        <v>0</v>
      </c>
      <c r="J163" s="18">
        <f>Model!$W$20*((drdp!D163)*MSZ!$B163+(drdp!G163)*MSZ!$C163+(drdp!J163)*MSZ!$D163)</f>
        <v>0</v>
      </c>
      <c r="K163" s="21">
        <f>SUM(E$3:E162)+H163</f>
        <v>0.25104508607614362</v>
      </c>
      <c r="L163" s="21">
        <f>SUM(F$3:F162)+I163</f>
        <v>-1.3458718636425837E-2</v>
      </c>
      <c r="M163" s="21">
        <f>SUM(G$3:G162)+J163</f>
        <v>0</v>
      </c>
      <c r="N163" s="21"/>
      <c r="O163" s="21"/>
      <c r="P163" s="21"/>
      <c r="Q163" s="19">
        <f t="shared" si="13"/>
        <v>6.3023635242978354E-2</v>
      </c>
      <c r="R163" s="19">
        <f t="shared" si="14"/>
        <v>1.8113710733447616E-4</v>
      </c>
      <c r="S163" s="19">
        <f t="shared" si="15"/>
        <v>0</v>
      </c>
      <c r="T163" s="19">
        <f t="shared" si="16"/>
        <v>-3.3787451785561224E-3</v>
      </c>
      <c r="U163" s="19">
        <f t="shared" si="17"/>
        <v>0</v>
      </c>
      <c r="V163" s="19">
        <f t="shared" si="18"/>
        <v>0</v>
      </c>
    </row>
    <row r="164" spans="1:22" x14ac:dyDescent="0.25">
      <c r="A164" s="26">
        <f>Wellpath!E164</f>
        <v>0</v>
      </c>
      <c r="B164" s="22">
        <v>0</v>
      </c>
      <c r="C164" s="22">
        <v>0</v>
      </c>
      <c r="D164" s="22">
        <f>-(SIN(Wellpath!$L164) * COS(Wellpath!$O164) + TAN(Dip) * COS(Wellpath!$L164)) * SIN(Wellpath!$L164) * SIN(Wellpath!$O164)</f>
        <v>0</v>
      </c>
      <c r="E164" s="20">
        <f>Model!$W$20*((drdp!B164+drdp!K164)*MSZ!$B164+(drdp!E164+drdp!N164)*MSZ!$C164+(drdp!H164+drdp!Q164)*MSZ!$D164)</f>
        <v>0</v>
      </c>
      <c r="F164" s="20">
        <f>Model!$W$20*((drdp!C164+drdp!L164)*MSZ!$B164+(drdp!F164+drdp!O164)*MSZ!$C164+(drdp!I164+drdp!R164)*MSZ!$D164)</f>
        <v>0</v>
      </c>
      <c r="G164" s="20">
        <f>Model!$W$20*((drdp!D164+drdp!M164)*MSZ!$B164+(drdp!G164+drdp!P164)*MSZ!$C164+(drdp!J164+drdp!S164)*MSZ!$D164)</f>
        <v>0</v>
      </c>
      <c r="H164" s="18">
        <f>Model!$W$20*((drdp!B164)*MSZ!$B164+(drdp!E164)*MSZ!$C164+(drdp!H164)*MSZ!$D164)</f>
        <v>0</v>
      </c>
      <c r="I164" s="18">
        <f>Model!$W$20*((drdp!C164)*MSZ!$B164+(drdp!F164)*MSZ!$C164+(drdp!I164)*MSZ!$D164)</f>
        <v>0</v>
      </c>
      <c r="J164" s="18">
        <f>Model!$W$20*((drdp!D164)*MSZ!$B164+(drdp!G164)*MSZ!$C164+(drdp!J164)*MSZ!$D164)</f>
        <v>0</v>
      </c>
      <c r="K164" s="21">
        <f>SUM(E$3:E163)+H164</f>
        <v>0.25104508607614362</v>
      </c>
      <c r="L164" s="21">
        <f>SUM(F$3:F163)+I164</f>
        <v>-1.3458718636425837E-2</v>
      </c>
      <c r="M164" s="21">
        <f>SUM(G$3:G163)+J164</f>
        <v>0</v>
      </c>
      <c r="N164" s="21"/>
      <c r="O164" s="21"/>
      <c r="P164" s="21"/>
      <c r="Q164" s="19">
        <f t="shared" si="13"/>
        <v>6.3023635242978354E-2</v>
      </c>
      <c r="R164" s="19">
        <f t="shared" si="14"/>
        <v>1.8113710733447616E-4</v>
      </c>
      <c r="S164" s="19">
        <f t="shared" si="15"/>
        <v>0</v>
      </c>
      <c r="T164" s="19">
        <f t="shared" si="16"/>
        <v>-3.3787451785561224E-3</v>
      </c>
      <c r="U164" s="19">
        <f t="shared" si="17"/>
        <v>0</v>
      </c>
      <c r="V164" s="19">
        <f t="shared" si="18"/>
        <v>0</v>
      </c>
    </row>
    <row r="165" spans="1:22" x14ac:dyDescent="0.25">
      <c r="A165" s="26">
        <f>Wellpath!E165</f>
        <v>0</v>
      </c>
      <c r="B165" s="22">
        <v>0</v>
      </c>
      <c r="C165" s="22">
        <v>0</v>
      </c>
      <c r="D165" s="22">
        <f>-(SIN(Wellpath!$L165) * COS(Wellpath!$O165) + TAN(Dip) * COS(Wellpath!$L165)) * SIN(Wellpath!$L165) * SIN(Wellpath!$O165)</f>
        <v>0</v>
      </c>
      <c r="E165" s="20">
        <f>Model!$W$20*((drdp!B165+drdp!K165)*MSZ!$B165+(drdp!E165+drdp!N165)*MSZ!$C165+(drdp!H165+drdp!Q165)*MSZ!$D165)</f>
        <v>0</v>
      </c>
      <c r="F165" s="20">
        <f>Model!$W$20*((drdp!C165+drdp!L165)*MSZ!$B165+(drdp!F165+drdp!O165)*MSZ!$C165+(drdp!I165+drdp!R165)*MSZ!$D165)</f>
        <v>0</v>
      </c>
      <c r="G165" s="20">
        <f>Model!$W$20*((drdp!D165+drdp!M165)*MSZ!$B165+(drdp!G165+drdp!P165)*MSZ!$C165+(drdp!J165+drdp!S165)*MSZ!$D165)</f>
        <v>0</v>
      </c>
      <c r="H165" s="18">
        <f>Model!$W$20*((drdp!B165)*MSZ!$B165+(drdp!E165)*MSZ!$C165+(drdp!H165)*MSZ!$D165)</f>
        <v>0</v>
      </c>
      <c r="I165" s="18">
        <f>Model!$W$20*((drdp!C165)*MSZ!$B165+(drdp!F165)*MSZ!$C165+(drdp!I165)*MSZ!$D165)</f>
        <v>0</v>
      </c>
      <c r="J165" s="18">
        <f>Model!$W$20*((drdp!D165)*MSZ!$B165+(drdp!G165)*MSZ!$C165+(drdp!J165)*MSZ!$D165)</f>
        <v>0</v>
      </c>
      <c r="K165" s="21">
        <f>SUM(E$3:E164)+H165</f>
        <v>0.25104508607614362</v>
      </c>
      <c r="L165" s="21">
        <f>SUM(F$3:F164)+I165</f>
        <v>-1.3458718636425837E-2</v>
      </c>
      <c r="M165" s="21">
        <f>SUM(G$3:G164)+J165</f>
        <v>0</v>
      </c>
      <c r="N165" s="21"/>
      <c r="O165" s="21"/>
      <c r="P165" s="21"/>
      <c r="Q165" s="19">
        <f t="shared" si="13"/>
        <v>6.3023635242978354E-2</v>
      </c>
      <c r="R165" s="19">
        <f t="shared" si="14"/>
        <v>1.8113710733447616E-4</v>
      </c>
      <c r="S165" s="19">
        <f t="shared" si="15"/>
        <v>0</v>
      </c>
      <c r="T165" s="19">
        <f t="shared" si="16"/>
        <v>-3.3787451785561224E-3</v>
      </c>
      <c r="U165" s="19">
        <f t="shared" si="17"/>
        <v>0</v>
      </c>
      <c r="V165" s="19">
        <f t="shared" si="18"/>
        <v>0</v>
      </c>
    </row>
    <row r="166" spans="1:22" x14ac:dyDescent="0.25">
      <c r="A166" s="26">
        <f>Wellpath!E166</f>
        <v>0</v>
      </c>
      <c r="B166" s="22">
        <v>0</v>
      </c>
      <c r="C166" s="22">
        <v>0</v>
      </c>
      <c r="D166" s="22">
        <f>-(SIN(Wellpath!$L166) * COS(Wellpath!$O166) + TAN(Dip) * COS(Wellpath!$L166)) * SIN(Wellpath!$L166) * SIN(Wellpath!$O166)</f>
        <v>0</v>
      </c>
      <c r="E166" s="20">
        <f>Model!$W$20*((drdp!B166+drdp!K166)*MSZ!$B166+(drdp!E166+drdp!N166)*MSZ!$C166+(drdp!H166+drdp!Q166)*MSZ!$D166)</f>
        <v>0</v>
      </c>
      <c r="F166" s="20">
        <f>Model!$W$20*((drdp!C166+drdp!L166)*MSZ!$B166+(drdp!F166+drdp!O166)*MSZ!$C166+(drdp!I166+drdp!R166)*MSZ!$D166)</f>
        <v>0</v>
      </c>
      <c r="G166" s="20">
        <f>Model!$W$20*((drdp!D166+drdp!M166)*MSZ!$B166+(drdp!G166+drdp!P166)*MSZ!$C166+(drdp!J166+drdp!S166)*MSZ!$D166)</f>
        <v>0</v>
      </c>
      <c r="H166" s="18">
        <f>Model!$W$20*((drdp!B166)*MSZ!$B166+(drdp!E166)*MSZ!$C166+(drdp!H166)*MSZ!$D166)</f>
        <v>0</v>
      </c>
      <c r="I166" s="18">
        <f>Model!$W$20*((drdp!C166)*MSZ!$B166+(drdp!F166)*MSZ!$C166+(drdp!I166)*MSZ!$D166)</f>
        <v>0</v>
      </c>
      <c r="J166" s="18">
        <f>Model!$W$20*((drdp!D166)*MSZ!$B166+(drdp!G166)*MSZ!$C166+(drdp!J166)*MSZ!$D166)</f>
        <v>0</v>
      </c>
      <c r="K166" s="21">
        <f>SUM(E$3:E165)+H166</f>
        <v>0.25104508607614362</v>
      </c>
      <c r="L166" s="21">
        <f>SUM(F$3:F165)+I166</f>
        <v>-1.3458718636425837E-2</v>
      </c>
      <c r="M166" s="21">
        <f>SUM(G$3:G165)+J166</f>
        <v>0</v>
      </c>
      <c r="N166" s="21"/>
      <c r="O166" s="21"/>
      <c r="P166" s="21"/>
      <c r="Q166" s="19">
        <f t="shared" si="13"/>
        <v>6.3023635242978354E-2</v>
      </c>
      <c r="R166" s="19">
        <f t="shared" si="14"/>
        <v>1.8113710733447616E-4</v>
      </c>
      <c r="S166" s="19">
        <f t="shared" si="15"/>
        <v>0</v>
      </c>
      <c r="T166" s="19">
        <f t="shared" si="16"/>
        <v>-3.3787451785561224E-3</v>
      </c>
      <c r="U166" s="19">
        <f t="shared" si="17"/>
        <v>0</v>
      </c>
      <c r="V166" s="19">
        <f t="shared" si="18"/>
        <v>0</v>
      </c>
    </row>
    <row r="167" spans="1:22" x14ac:dyDescent="0.25">
      <c r="A167" s="26">
        <f>Wellpath!E167</f>
        <v>0</v>
      </c>
      <c r="B167" s="22">
        <v>0</v>
      </c>
      <c r="C167" s="22">
        <v>0</v>
      </c>
      <c r="D167" s="22">
        <f>-(SIN(Wellpath!$L167) * COS(Wellpath!$O167) + TAN(Dip) * COS(Wellpath!$L167)) * SIN(Wellpath!$L167) * SIN(Wellpath!$O167)</f>
        <v>0</v>
      </c>
      <c r="E167" s="20">
        <f>Model!$W$20*((drdp!B167+drdp!K167)*MSZ!$B167+(drdp!E167+drdp!N167)*MSZ!$C167+(drdp!H167+drdp!Q167)*MSZ!$D167)</f>
        <v>0</v>
      </c>
      <c r="F167" s="20">
        <f>Model!$W$20*((drdp!C167+drdp!L167)*MSZ!$B167+(drdp!F167+drdp!O167)*MSZ!$C167+(drdp!I167+drdp!R167)*MSZ!$D167)</f>
        <v>0</v>
      </c>
      <c r="G167" s="20">
        <f>Model!$W$20*((drdp!D167+drdp!M167)*MSZ!$B167+(drdp!G167+drdp!P167)*MSZ!$C167+(drdp!J167+drdp!S167)*MSZ!$D167)</f>
        <v>0</v>
      </c>
      <c r="H167" s="18">
        <f>Model!$W$20*((drdp!B167)*MSZ!$B167+(drdp!E167)*MSZ!$C167+(drdp!H167)*MSZ!$D167)</f>
        <v>0</v>
      </c>
      <c r="I167" s="18">
        <f>Model!$W$20*((drdp!C167)*MSZ!$B167+(drdp!F167)*MSZ!$C167+(drdp!I167)*MSZ!$D167)</f>
        <v>0</v>
      </c>
      <c r="J167" s="18">
        <f>Model!$W$20*((drdp!D167)*MSZ!$B167+(drdp!G167)*MSZ!$C167+(drdp!J167)*MSZ!$D167)</f>
        <v>0</v>
      </c>
      <c r="K167" s="21">
        <f>SUM(E$3:E166)+H167</f>
        <v>0.25104508607614362</v>
      </c>
      <c r="L167" s="21">
        <f>SUM(F$3:F166)+I167</f>
        <v>-1.3458718636425837E-2</v>
      </c>
      <c r="M167" s="21">
        <f>SUM(G$3:G166)+J167</f>
        <v>0</v>
      </c>
      <c r="N167" s="21"/>
      <c r="O167" s="21"/>
      <c r="P167" s="21"/>
      <c r="Q167" s="19">
        <f t="shared" si="13"/>
        <v>6.3023635242978354E-2</v>
      </c>
      <c r="R167" s="19">
        <f t="shared" si="14"/>
        <v>1.8113710733447616E-4</v>
      </c>
      <c r="S167" s="19">
        <f t="shared" si="15"/>
        <v>0</v>
      </c>
      <c r="T167" s="19">
        <f t="shared" si="16"/>
        <v>-3.3787451785561224E-3</v>
      </c>
      <c r="U167" s="19">
        <f t="shared" si="17"/>
        <v>0</v>
      </c>
      <c r="V167" s="19">
        <f t="shared" si="18"/>
        <v>0</v>
      </c>
    </row>
    <row r="168" spans="1:22" x14ac:dyDescent="0.25">
      <c r="A168" s="26">
        <f>Wellpath!E168</f>
        <v>0</v>
      </c>
      <c r="B168" s="22">
        <v>0</v>
      </c>
      <c r="C168" s="22">
        <v>0</v>
      </c>
      <c r="D168" s="22">
        <f>-(SIN(Wellpath!$L168) * COS(Wellpath!$O168) + TAN(Dip) * COS(Wellpath!$L168)) * SIN(Wellpath!$L168) * SIN(Wellpath!$O168)</f>
        <v>0</v>
      </c>
      <c r="E168" s="20">
        <f>Model!$W$20*((drdp!B168+drdp!K168)*MSZ!$B168+(drdp!E168+drdp!N168)*MSZ!$C168+(drdp!H168+drdp!Q168)*MSZ!$D168)</f>
        <v>0</v>
      </c>
      <c r="F168" s="20">
        <f>Model!$W$20*((drdp!C168+drdp!L168)*MSZ!$B168+(drdp!F168+drdp!O168)*MSZ!$C168+(drdp!I168+drdp!R168)*MSZ!$D168)</f>
        <v>0</v>
      </c>
      <c r="G168" s="20">
        <f>Model!$W$20*((drdp!D168+drdp!M168)*MSZ!$B168+(drdp!G168+drdp!P168)*MSZ!$C168+(drdp!J168+drdp!S168)*MSZ!$D168)</f>
        <v>0</v>
      </c>
      <c r="H168" s="18">
        <f>Model!$W$20*((drdp!B168)*MSZ!$B168+(drdp!E168)*MSZ!$C168+(drdp!H168)*MSZ!$D168)</f>
        <v>0</v>
      </c>
      <c r="I168" s="18">
        <f>Model!$W$20*((drdp!C168)*MSZ!$B168+(drdp!F168)*MSZ!$C168+(drdp!I168)*MSZ!$D168)</f>
        <v>0</v>
      </c>
      <c r="J168" s="18">
        <f>Model!$W$20*((drdp!D168)*MSZ!$B168+(drdp!G168)*MSZ!$C168+(drdp!J168)*MSZ!$D168)</f>
        <v>0</v>
      </c>
      <c r="K168" s="21">
        <f>SUM(E$3:E167)+H168</f>
        <v>0.25104508607614362</v>
      </c>
      <c r="L168" s="21">
        <f>SUM(F$3:F167)+I168</f>
        <v>-1.3458718636425837E-2</v>
      </c>
      <c r="M168" s="21">
        <f>SUM(G$3:G167)+J168</f>
        <v>0</v>
      </c>
      <c r="N168" s="21"/>
      <c r="O168" s="21"/>
      <c r="P168" s="21"/>
      <c r="Q168" s="19">
        <f t="shared" si="13"/>
        <v>6.3023635242978354E-2</v>
      </c>
      <c r="R168" s="19">
        <f t="shared" si="14"/>
        <v>1.8113710733447616E-4</v>
      </c>
      <c r="S168" s="19">
        <f t="shared" si="15"/>
        <v>0</v>
      </c>
      <c r="T168" s="19">
        <f t="shared" si="16"/>
        <v>-3.3787451785561224E-3</v>
      </c>
      <c r="U168" s="19">
        <f t="shared" si="17"/>
        <v>0</v>
      </c>
      <c r="V168" s="19">
        <f t="shared" si="18"/>
        <v>0</v>
      </c>
    </row>
    <row r="169" spans="1:22" x14ac:dyDescent="0.25">
      <c r="A169" s="26">
        <f>Wellpath!E169</f>
        <v>0</v>
      </c>
      <c r="B169" s="22">
        <v>0</v>
      </c>
      <c r="C169" s="22">
        <v>0</v>
      </c>
      <c r="D169" s="22">
        <f>-(SIN(Wellpath!$L169) * COS(Wellpath!$O169) + TAN(Dip) * COS(Wellpath!$L169)) * SIN(Wellpath!$L169) * SIN(Wellpath!$O169)</f>
        <v>0</v>
      </c>
      <c r="E169" s="20">
        <f>Model!$W$20*((drdp!B169+drdp!K169)*MSZ!$B169+(drdp!E169+drdp!N169)*MSZ!$C169+(drdp!H169+drdp!Q169)*MSZ!$D169)</f>
        <v>0</v>
      </c>
      <c r="F169" s="20">
        <f>Model!$W$20*((drdp!C169+drdp!L169)*MSZ!$B169+(drdp!F169+drdp!O169)*MSZ!$C169+(drdp!I169+drdp!R169)*MSZ!$D169)</f>
        <v>0</v>
      </c>
      <c r="G169" s="20">
        <f>Model!$W$20*((drdp!D169+drdp!M169)*MSZ!$B169+(drdp!G169+drdp!P169)*MSZ!$C169+(drdp!J169+drdp!S169)*MSZ!$D169)</f>
        <v>0</v>
      </c>
      <c r="H169" s="18">
        <f>Model!$W$20*((drdp!B169)*MSZ!$B169+(drdp!E169)*MSZ!$C169+(drdp!H169)*MSZ!$D169)</f>
        <v>0</v>
      </c>
      <c r="I169" s="18">
        <f>Model!$W$20*((drdp!C169)*MSZ!$B169+(drdp!F169)*MSZ!$C169+(drdp!I169)*MSZ!$D169)</f>
        <v>0</v>
      </c>
      <c r="J169" s="18">
        <f>Model!$W$20*((drdp!D169)*MSZ!$B169+(drdp!G169)*MSZ!$C169+(drdp!J169)*MSZ!$D169)</f>
        <v>0</v>
      </c>
      <c r="K169" s="21">
        <f>SUM(E$3:E168)+H169</f>
        <v>0.25104508607614362</v>
      </c>
      <c r="L169" s="21">
        <f>SUM(F$3:F168)+I169</f>
        <v>-1.3458718636425837E-2</v>
      </c>
      <c r="M169" s="21">
        <f>SUM(G$3:G168)+J169</f>
        <v>0</v>
      </c>
      <c r="N169" s="21"/>
      <c r="O169" s="21"/>
      <c r="P169" s="21"/>
      <c r="Q169" s="19">
        <f t="shared" si="13"/>
        <v>6.3023635242978354E-2</v>
      </c>
      <c r="R169" s="19">
        <f t="shared" si="14"/>
        <v>1.8113710733447616E-4</v>
      </c>
      <c r="S169" s="19">
        <f t="shared" si="15"/>
        <v>0</v>
      </c>
      <c r="T169" s="19">
        <f t="shared" si="16"/>
        <v>-3.3787451785561224E-3</v>
      </c>
      <c r="U169" s="19">
        <f t="shared" si="17"/>
        <v>0</v>
      </c>
      <c r="V169" s="19">
        <f t="shared" si="18"/>
        <v>0</v>
      </c>
    </row>
    <row r="170" spans="1:22" x14ac:dyDescent="0.25">
      <c r="A170" s="26">
        <f>Wellpath!E170</f>
        <v>0</v>
      </c>
      <c r="B170" s="22">
        <v>0</v>
      </c>
      <c r="C170" s="22">
        <v>0</v>
      </c>
      <c r="D170" s="22">
        <f>-(SIN(Wellpath!$L170) * COS(Wellpath!$O170) + TAN(Dip) * COS(Wellpath!$L170)) * SIN(Wellpath!$L170) * SIN(Wellpath!$O170)</f>
        <v>0</v>
      </c>
      <c r="E170" s="20">
        <f>Model!$W$20*((drdp!B170+drdp!K170)*MSZ!$B170+(drdp!E170+drdp!N170)*MSZ!$C170+(drdp!H170+drdp!Q170)*MSZ!$D170)</f>
        <v>0</v>
      </c>
      <c r="F170" s="20">
        <f>Model!$W$20*((drdp!C170+drdp!L170)*MSZ!$B170+(drdp!F170+drdp!O170)*MSZ!$C170+(drdp!I170+drdp!R170)*MSZ!$D170)</f>
        <v>0</v>
      </c>
      <c r="G170" s="20">
        <f>Model!$W$20*((drdp!D170+drdp!M170)*MSZ!$B170+(drdp!G170+drdp!P170)*MSZ!$C170+(drdp!J170+drdp!S170)*MSZ!$D170)</f>
        <v>0</v>
      </c>
      <c r="H170" s="18">
        <f>Model!$W$20*((drdp!B170)*MSZ!$B170+(drdp!E170)*MSZ!$C170+(drdp!H170)*MSZ!$D170)</f>
        <v>0</v>
      </c>
      <c r="I170" s="18">
        <f>Model!$W$20*((drdp!C170)*MSZ!$B170+(drdp!F170)*MSZ!$C170+(drdp!I170)*MSZ!$D170)</f>
        <v>0</v>
      </c>
      <c r="J170" s="18">
        <f>Model!$W$20*((drdp!D170)*MSZ!$B170+(drdp!G170)*MSZ!$C170+(drdp!J170)*MSZ!$D170)</f>
        <v>0</v>
      </c>
      <c r="K170" s="21">
        <f>SUM(E$3:E169)+H170</f>
        <v>0.25104508607614362</v>
      </c>
      <c r="L170" s="21">
        <f>SUM(F$3:F169)+I170</f>
        <v>-1.3458718636425837E-2</v>
      </c>
      <c r="M170" s="21">
        <f>SUM(G$3:G169)+J170</f>
        <v>0</v>
      </c>
      <c r="N170" s="21"/>
      <c r="O170" s="21"/>
      <c r="P170" s="21"/>
      <c r="Q170" s="19">
        <f t="shared" si="13"/>
        <v>6.3023635242978354E-2</v>
      </c>
      <c r="R170" s="19">
        <f t="shared" si="14"/>
        <v>1.8113710733447616E-4</v>
      </c>
      <c r="S170" s="19">
        <f t="shared" si="15"/>
        <v>0</v>
      </c>
      <c r="T170" s="19">
        <f t="shared" si="16"/>
        <v>-3.3787451785561224E-3</v>
      </c>
      <c r="U170" s="19">
        <f t="shared" si="17"/>
        <v>0</v>
      </c>
      <c r="V170" s="19">
        <f t="shared" si="18"/>
        <v>0</v>
      </c>
    </row>
    <row r="171" spans="1:22" x14ac:dyDescent="0.25">
      <c r="A171" s="26">
        <f>Wellpath!E171</f>
        <v>0</v>
      </c>
      <c r="B171" s="22">
        <v>0</v>
      </c>
      <c r="C171" s="22">
        <v>0</v>
      </c>
      <c r="D171" s="22">
        <f>-(SIN(Wellpath!$L171) * COS(Wellpath!$O171) + TAN(Dip) * COS(Wellpath!$L171)) * SIN(Wellpath!$L171) * SIN(Wellpath!$O171)</f>
        <v>0</v>
      </c>
      <c r="E171" s="20">
        <f>Model!$W$20*((drdp!B171+drdp!K171)*MSZ!$B171+(drdp!E171+drdp!N171)*MSZ!$C171+(drdp!H171+drdp!Q171)*MSZ!$D171)</f>
        <v>0</v>
      </c>
      <c r="F171" s="20">
        <f>Model!$W$20*((drdp!C171+drdp!L171)*MSZ!$B171+(drdp!F171+drdp!O171)*MSZ!$C171+(drdp!I171+drdp!R171)*MSZ!$D171)</f>
        <v>0</v>
      </c>
      <c r="G171" s="20">
        <f>Model!$W$20*((drdp!D171+drdp!M171)*MSZ!$B171+(drdp!G171+drdp!P171)*MSZ!$C171+(drdp!J171+drdp!S171)*MSZ!$D171)</f>
        <v>0</v>
      </c>
      <c r="H171" s="18">
        <f>Model!$W$20*((drdp!B171)*MSZ!$B171+(drdp!E171)*MSZ!$C171+(drdp!H171)*MSZ!$D171)</f>
        <v>0</v>
      </c>
      <c r="I171" s="18">
        <f>Model!$W$20*((drdp!C171)*MSZ!$B171+(drdp!F171)*MSZ!$C171+(drdp!I171)*MSZ!$D171)</f>
        <v>0</v>
      </c>
      <c r="J171" s="18">
        <f>Model!$W$20*((drdp!D171)*MSZ!$B171+(drdp!G171)*MSZ!$C171+(drdp!J171)*MSZ!$D171)</f>
        <v>0</v>
      </c>
      <c r="K171" s="21">
        <f>SUM(E$3:E170)+H171</f>
        <v>0.25104508607614362</v>
      </c>
      <c r="L171" s="21">
        <f>SUM(F$3:F170)+I171</f>
        <v>-1.3458718636425837E-2</v>
      </c>
      <c r="M171" s="21">
        <f>SUM(G$3:G170)+J171</f>
        <v>0</v>
      </c>
      <c r="N171" s="21"/>
      <c r="O171" s="21"/>
      <c r="P171" s="21"/>
      <c r="Q171" s="19">
        <f t="shared" si="13"/>
        <v>6.3023635242978354E-2</v>
      </c>
      <c r="R171" s="19">
        <f t="shared" si="14"/>
        <v>1.8113710733447616E-4</v>
      </c>
      <c r="S171" s="19">
        <f t="shared" si="15"/>
        <v>0</v>
      </c>
      <c r="T171" s="19">
        <f t="shared" si="16"/>
        <v>-3.3787451785561224E-3</v>
      </c>
      <c r="U171" s="19">
        <f t="shared" si="17"/>
        <v>0</v>
      </c>
      <c r="V171" s="19">
        <f t="shared" si="18"/>
        <v>0</v>
      </c>
    </row>
    <row r="172" spans="1:22" x14ac:dyDescent="0.25">
      <c r="A172" s="26">
        <f>Wellpath!E172</f>
        <v>0</v>
      </c>
      <c r="B172" s="22">
        <v>0</v>
      </c>
      <c r="C172" s="22">
        <v>0</v>
      </c>
      <c r="D172" s="22">
        <f>-(SIN(Wellpath!$L172) * COS(Wellpath!$O172) + TAN(Dip) * COS(Wellpath!$L172)) * SIN(Wellpath!$L172) * SIN(Wellpath!$O172)</f>
        <v>0</v>
      </c>
      <c r="E172" s="20">
        <f>Model!$W$20*((drdp!B172+drdp!K172)*MSZ!$B172+(drdp!E172+drdp!N172)*MSZ!$C172+(drdp!H172+drdp!Q172)*MSZ!$D172)</f>
        <v>0</v>
      </c>
      <c r="F172" s="20">
        <f>Model!$W$20*((drdp!C172+drdp!L172)*MSZ!$B172+(drdp!F172+drdp!O172)*MSZ!$C172+(drdp!I172+drdp!R172)*MSZ!$D172)</f>
        <v>0</v>
      </c>
      <c r="G172" s="20">
        <f>Model!$W$20*((drdp!D172+drdp!M172)*MSZ!$B172+(drdp!G172+drdp!P172)*MSZ!$C172+(drdp!J172+drdp!S172)*MSZ!$D172)</f>
        <v>0</v>
      </c>
      <c r="H172" s="18">
        <f>Model!$W$20*((drdp!B172)*MSZ!$B172+(drdp!E172)*MSZ!$C172+(drdp!H172)*MSZ!$D172)</f>
        <v>0</v>
      </c>
      <c r="I172" s="18">
        <f>Model!$W$20*((drdp!C172)*MSZ!$B172+(drdp!F172)*MSZ!$C172+(drdp!I172)*MSZ!$D172)</f>
        <v>0</v>
      </c>
      <c r="J172" s="18">
        <f>Model!$W$20*((drdp!D172)*MSZ!$B172+(drdp!G172)*MSZ!$C172+(drdp!J172)*MSZ!$D172)</f>
        <v>0</v>
      </c>
      <c r="K172" s="21">
        <f>SUM(E$3:E171)+H172</f>
        <v>0.25104508607614362</v>
      </c>
      <c r="L172" s="21">
        <f>SUM(F$3:F171)+I172</f>
        <v>-1.3458718636425837E-2</v>
      </c>
      <c r="M172" s="21">
        <f>SUM(G$3:G171)+J172</f>
        <v>0</v>
      </c>
      <c r="N172" s="21"/>
      <c r="O172" s="21"/>
      <c r="P172" s="21"/>
      <c r="Q172" s="19">
        <f t="shared" si="13"/>
        <v>6.3023635242978354E-2</v>
      </c>
      <c r="R172" s="19">
        <f t="shared" si="14"/>
        <v>1.8113710733447616E-4</v>
      </c>
      <c r="S172" s="19">
        <f t="shared" si="15"/>
        <v>0</v>
      </c>
      <c r="T172" s="19">
        <f t="shared" si="16"/>
        <v>-3.3787451785561224E-3</v>
      </c>
      <c r="U172" s="19">
        <f t="shared" si="17"/>
        <v>0</v>
      </c>
      <c r="V172" s="19">
        <f t="shared" si="18"/>
        <v>0</v>
      </c>
    </row>
    <row r="173" spans="1:22" x14ac:dyDescent="0.25">
      <c r="A173" s="26">
        <f>Wellpath!E173</f>
        <v>0</v>
      </c>
      <c r="B173" s="22">
        <v>0</v>
      </c>
      <c r="C173" s="22">
        <v>0</v>
      </c>
      <c r="D173" s="22">
        <f>-(SIN(Wellpath!$L173) * COS(Wellpath!$O173) + TAN(Dip) * COS(Wellpath!$L173)) * SIN(Wellpath!$L173) * SIN(Wellpath!$O173)</f>
        <v>0</v>
      </c>
      <c r="E173" s="20">
        <f>Model!$W$20*((drdp!B173+drdp!K173)*MSZ!$B173+(drdp!E173+drdp!N173)*MSZ!$C173+(drdp!H173+drdp!Q173)*MSZ!$D173)</f>
        <v>0</v>
      </c>
      <c r="F173" s="20">
        <f>Model!$W$20*((drdp!C173+drdp!L173)*MSZ!$B173+(drdp!F173+drdp!O173)*MSZ!$C173+(drdp!I173+drdp!R173)*MSZ!$D173)</f>
        <v>0</v>
      </c>
      <c r="G173" s="20">
        <f>Model!$W$20*((drdp!D173+drdp!M173)*MSZ!$B173+(drdp!G173+drdp!P173)*MSZ!$C173+(drdp!J173+drdp!S173)*MSZ!$D173)</f>
        <v>0</v>
      </c>
      <c r="H173" s="18">
        <f>Model!$W$20*((drdp!B173)*MSZ!$B173+(drdp!E173)*MSZ!$C173+(drdp!H173)*MSZ!$D173)</f>
        <v>0</v>
      </c>
      <c r="I173" s="18">
        <f>Model!$W$20*((drdp!C173)*MSZ!$B173+(drdp!F173)*MSZ!$C173+(drdp!I173)*MSZ!$D173)</f>
        <v>0</v>
      </c>
      <c r="J173" s="18">
        <f>Model!$W$20*((drdp!D173)*MSZ!$B173+(drdp!G173)*MSZ!$C173+(drdp!J173)*MSZ!$D173)</f>
        <v>0</v>
      </c>
      <c r="K173" s="21">
        <f>SUM(E$3:E172)+H173</f>
        <v>0.25104508607614362</v>
      </c>
      <c r="L173" s="21">
        <f>SUM(F$3:F172)+I173</f>
        <v>-1.3458718636425837E-2</v>
      </c>
      <c r="M173" s="21">
        <f>SUM(G$3:G172)+J173</f>
        <v>0</v>
      </c>
      <c r="N173" s="21"/>
      <c r="O173" s="21"/>
      <c r="P173" s="21"/>
      <c r="Q173" s="19">
        <f t="shared" si="13"/>
        <v>6.3023635242978354E-2</v>
      </c>
      <c r="R173" s="19">
        <f t="shared" si="14"/>
        <v>1.8113710733447616E-4</v>
      </c>
      <c r="S173" s="19">
        <f t="shared" si="15"/>
        <v>0</v>
      </c>
      <c r="T173" s="19">
        <f t="shared" si="16"/>
        <v>-3.3787451785561224E-3</v>
      </c>
      <c r="U173" s="19">
        <f t="shared" si="17"/>
        <v>0</v>
      </c>
      <c r="V173" s="19">
        <f t="shared" si="18"/>
        <v>0</v>
      </c>
    </row>
    <row r="174" spans="1:22" x14ac:dyDescent="0.25">
      <c r="A174" s="26">
        <f>Wellpath!E174</f>
        <v>0</v>
      </c>
      <c r="B174" s="22">
        <v>0</v>
      </c>
      <c r="C174" s="22">
        <v>0</v>
      </c>
      <c r="D174" s="22">
        <f>-(SIN(Wellpath!$L174) * COS(Wellpath!$O174) + TAN(Dip) * COS(Wellpath!$L174)) * SIN(Wellpath!$L174) * SIN(Wellpath!$O174)</f>
        <v>0</v>
      </c>
      <c r="E174" s="20">
        <f>Model!$W$20*((drdp!B174+drdp!K174)*MSZ!$B174+(drdp!E174+drdp!N174)*MSZ!$C174+(drdp!H174+drdp!Q174)*MSZ!$D174)</f>
        <v>0</v>
      </c>
      <c r="F174" s="20">
        <f>Model!$W$20*((drdp!C174+drdp!L174)*MSZ!$B174+(drdp!F174+drdp!O174)*MSZ!$C174+(drdp!I174+drdp!R174)*MSZ!$D174)</f>
        <v>0</v>
      </c>
      <c r="G174" s="20">
        <f>Model!$W$20*((drdp!D174+drdp!M174)*MSZ!$B174+(drdp!G174+drdp!P174)*MSZ!$C174+(drdp!J174+drdp!S174)*MSZ!$D174)</f>
        <v>0</v>
      </c>
      <c r="H174" s="18">
        <f>Model!$W$20*((drdp!B174)*MSZ!$B174+(drdp!E174)*MSZ!$C174+(drdp!H174)*MSZ!$D174)</f>
        <v>0</v>
      </c>
      <c r="I174" s="18">
        <f>Model!$W$20*((drdp!C174)*MSZ!$B174+(drdp!F174)*MSZ!$C174+(drdp!I174)*MSZ!$D174)</f>
        <v>0</v>
      </c>
      <c r="J174" s="18">
        <f>Model!$W$20*((drdp!D174)*MSZ!$B174+(drdp!G174)*MSZ!$C174+(drdp!J174)*MSZ!$D174)</f>
        <v>0</v>
      </c>
      <c r="K174" s="21">
        <f>SUM(E$3:E173)+H174</f>
        <v>0.25104508607614362</v>
      </c>
      <c r="L174" s="21">
        <f>SUM(F$3:F173)+I174</f>
        <v>-1.3458718636425837E-2</v>
      </c>
      <c r="M174" s="21">
        <f>SUM(G$3:G173)+J174</f>
        <v>0</v>
      </c>
      <c r="N174" s="21"/>
      <c r="O174" s="21"/>
      <c r="P174" s="21"/>
      <c r="Q174" s="19">
        <f t="shared" si="13"/>
        <v>6.3023635242978354E-2</v>
      </c>
      <c r="R174" s="19">
        <f t="shared" si="14"/>
        <v>1.8113710733447616E-4</v>
      </c>
      <c r="S174" s="19">
        <f t="shared" si="15"/>
        <v>0</v>
      </c>
      <c r="T174" s="19">
        <f t="shared" si="16"/>
        <v>-3.3787451785561224E-3</v>
      </c>
      <c r="U174" s="19">
        <f t="shared" si="17"/>
        <v>0</v>
      </c>
      <c r="V174" s="19">
        <f t="shared" si="18"/>
        <v>0</v>
      </c>
    </row>
    <row r="175" spans="1:22" x14ac:dyDescent="0.25">
      <c r="A175" s="26">
        <f>Wellpath!E175</f>
        <v>0</v>
      </c>
      <c r="B175" s="22">
        <v>0</v>
      </c>
      <c r="C175" s="22">
        <v>0</v>
      </c>
      <c r="D175" s="22">
        <f>-(SIN(Wellpath!$L175) * COS(Wellpath!$O175) + TAN(Dip) * COS(Wellpath!$L175)) * SIN(Wellpath!$L175) * SIN(Wellpath!$O175)</f>
        <v>0</v>
      </c>
      <c r="E175" s="20">
        <f>Model!$W$20*((drdp!B175+drdp!K175)*MSZ!$B175+(drdp!E175+drdp!N175)*MSZ!$C175+(drdp!H175+drdp!Q175)*MSZ!$D175)</f>
        <v>0</v>
      </c>
      <c r="F175" s="20">
        <f>Model!$W$20*((drdp!C175+drdp!L175)*MSZ!$B175+(drdp!F175+drdp!O175)*MSZ!$C175+(drdp!I175+drdp!R175)*MSZ!$D175)</f>
        <v>0</v>
      </c>
      <c r="G175" s="20">
        <f>Model!$W$20*((drdp!D175+drdp!M175)*MSZ!$B175+(drdp!G175+drdp!P175)*MSZ!$C175+(drdp!J175+drdp!S175)*MSZ!$D175)</f>
        <v>0</v>
      </c>
      <c r="H175" s="18">
        <f>Model!$W$20*((drdp!B175)*MSZ!$B175+(drdp!E175)*MSZ!$C175+(drdp!H175)*MSZ!$D175)</f>
        <v>0</v>
      </c>
      <c r="I175" s="18">
        <f>Model!$W$20*((drdp!C175)*MSZ!$B175+(drdp!F175)*MSZ!$C175+(drdp!I175)*MSZ!$D175)</f>
        <v>0</v>
      </c>
      <c r="J175" s="18">
        <f>Model!$W$20*((drdp!D175)*MSZ!$B175+(drdp!G175)*MSZ!$C175+(drdp!J175)*MSZ!$D175)</f>
        <v>0</v>
      </c>
      <c r="K175" s="21">
        <f>SUM(E$3:E174)+H175</f>
        <v>0.25104508607614362</v>
      </c>
      <c r="L175" s="21">
        <f>SUM(F$3:F174)+I175</f>
        <v>-1.3458718636425837E-2</v>
      </c>
      <c r="M175" s="21">
        <f>SUM(G$3:G174)+J175</f>
        <v>0</v>
      </c>
      <c r="N175" s="21"/>
      <c r="O175" s="21"/>
      <c r="P175" s="21"/>
      <c r="Q175" s="19">
        <f t="shared" si="13"/>
        <v>6.3023635242978354E-2</v>
      </c>
      <c r="R175" s="19">
        <f t="shared" si="14"/>
        <v>1.8113710733447616E-4</v>
      </c>
      <c r="S175" s="19">
        <f t="shared" si="15"/>
        <v>0</v>
      </c>
      <c r="T175" s="19">
        <f t="shared" si="16"/>
        <v>-3.3787451785561224E-3</v>
      </c>
      <c r="U175" s="19">
        <f t="shared" si="17"/>
        <v>0</v>
      </c>
      <c r="V175" s="19">
        <f t="shared" si="18"/>
        <v>0</v>
      </c>
    </row>
    <row r="176" spans="1:22" x14ac:dyDescent="0.25">
      <c r="A176" s="26">
        <f>Wellpath!E176</f>
        <v>0</v>
      </c>
      <c r="B176" s="22">
        <v>0</v>
      </c>
      <c r="C176" s="22">
        <v>0</v>
      </c>
      <c r="D176" s="22">
        <f>-(SIN(Wellpath!$L176) * COS(Wellpath!$O176) + TAN(Dip) * COS(Wellpath!$L176)) * SIN(Wellpath!$L176) * SIN(Wellpath!$O176)</f>
        <v>0</v>
      </c>
      <c r="E176" s="20">
        <f>Model!$W$20*((drdp!B176+drdp!K176)*MSZ!$B176+(drdp!E176+drdp!N176)*MSZ!$C176+(drdp!H176+drdp!Q176)*MSZ!$D176)</f>
        <v>0</v>
      </c>
      <c r="F176" s="20">
        <f>Model!$W$20*((drdp!C176+drdp!L176)*MSZ!$B176+(drdp!F176+drdp!O176)*MSZ!$C176+(drdp!I176+drdp!R176)*MSZ!$D176)</f>
        <v>0</v>
      </c>
      <c r="G176" s="20">
        <f>Model!$W$20*((drdp!D176+drdp!M176)*MSZ!$B176+(drdp!G176+drdp!P176)*MSZ!$C176+(drdp!J176+drdp!S176)*MSZ!$D176)</f>
        <v>0</v>
      </c>
      <c r="H176" s="18">
        <f>Model!$W$20*((drdp!B176)*MSZ!$B176+(drdp!E176)*MSZ!$C176+(drdp!H176)*MSZ!$D176)</f>
        <v>0</v>
      </c>
      <c r="I176" s="18">
        <f>Model!$W$20*((drdp!C176)*MSZ!$B176+(drdp!F176)*MSZ!$C176+(drdp!I176)*MSZ!$D176)</f>
        <v>0</v>
      </c>
      <c r="J176" s="18">
        <f>Model!$W$20*((drdp!D176)*MSZ!$B176+(drdp!G176)*MSZ!$C176+(drdp!J176)*MSZ!$D176)</f>
        <v>0</v>
      </c>
      <c r="K176" s="21">
        <f>SUM(E$3:E175)+H176</f>
        <v>0.25104508607614362</v>
      </c>
      <c r="L176" s="21">
        <f>SUM(F$3:F175)+I176</f>
        <v>-1.3458718636425837E-2</v>
      </c>
      <c r="M176" s="21">
        <f>SUM(G$3:G175)+J176</f>
        <v>0</v>
      </c>
      <c r="N176" s="21"/>
      <c r="O176" s="21"/>
      <c r="P176" s="21"/>
      <c r="Q176" s="19">
        <f t="shared" si="13"/>
        <v>6.3023635242978354E-2</v>
      </c>
      <c r="R176" s="19">
        <f t="shared" si="14"/>
        <v>1.8113710733447616E-4</v>
      </c>
      <c r="S176" s="19">
        <f t="shared" si="15"/>
        <v>0</v>
      </c>
      <c r="T176" s="19">
        <f t="shared" si="16"/>
        <v>-3.3787451785561224E-3</v>
      </c>
      <c r="U176" s="19">
        <f t="shared" si="17"/>
        <v>0</v>
      </c>
      <c r="V176" s="19">
        <f t="shared" si="18"/>
        <v>0</v>
      </c>
    </row>
    <row r="177" spans="1:22" x14ac:dyDescent="0.25">
      <c r="A177" s="26">
        <f>Wellpath!E177</f>
        <v>0</v>
      </c>
      <c r="B177" s="22">
        <v>0</v>
      </c>
      <c r="C177" s="22">
        <v>0</v>
      </c>
      <c r="D177" s="22">
        <f>-(SIN(Wellpath!$L177) * COS(Wellpath!$O177) + TAN(Dip) * COS(Wellpath!$L177)) * SIN(Wellpath!$L177) * SIN(Wellpath!$O177)</f>
        <v>0</v>
      </c>
      <c r="E177" s="20">
        <f>Model!$W$20*((drdp!B177+drdp!K177)*MSZ!$B177+(drdp!E177+drdp!N177)*MSZ!$C177+(drdp!H177+drdp!Q177)*MSZ!$D177)</f>
        <v>0</v>
      </c>
      <c r="F177" s="20">
        <f>Model!$W$20*((drdp!C177+drdp!L177)*MSZ!$B177+(drdp!F177+drdp!O177)*MSZ!$C177+(drdp!I177+drdp!R177)*MSZ!$D177)</f>
        <v>0</v>
      </c>
      <c r="G177" s="20">
        <f>Model!$W$20*((drdp!D177+drdp!M177)*MSZ!$B177+(drdp!G177+drdp!P177)*MSZ!$C177+(drdp!J177+drdp!S177)*MSZ!$D177)</f>
        <v>0</v>
      </c>
      <c r="H177" s="18">
        <f>Model!$W$20*((drdp!B177)*MSZ!$B177+(drdp!E177)*MSZ!$C177+(drdp!H177)*MSZ!$D177)</f>
        <v>0</v>
      </c>
      <c r="I177" s="18">
        <f>Model!$W$20*((drdp!C177)*MSZ!$B177+(drdp!F177)*MSZ!$C177+(drdp!I177)*MSZ!$D177)</f>
        <v>0</v>
      </c>
      <c r="J177" s="18">
        <f>Model!$W$20*((drdp!D177)*MSZ!$B177+(drdp!G177)*MSZ!$C177+(drdp!J177)*MSZ!$D177)</f>
        <v>0</v>
      </c>
      <c r="K177" s="21">
        <f>SUM(E$3:E176)+H177</f>
        <v>0.25104508607614362</v>
      </c>
      <c r="L177" s="21">
        <f>SUM(F$3:F176)+I177</f>
        <v>-1.3458718636425837E-2</v>
      </c>
      <c r="M177" s="21">
        <f>SUM(G$3:G176)+J177</f>
        <v>0</v>
      </c>
      <c r="N177" s="21"/>
      <c r="O177" s="21"/>
      <c r="P177" s="21"/>
      <c r="Q177" s="19">
        <f t="shared" si="13"/>
        <v>6.3023635242978354E-2</v>
      </c>
      <c r="R177" s="19">
        <f t="shared" si="14"/>
        <v>1.8113710733447616E-4</v>
      </c>
      <c r="S177" s="19">
        <f t="shared" si="15"/>
        <v>0</v>
      </c>
      <c r="T177" s="19">
        <f t="shared" si="16"/>
        <v>-3.3787451785561224E-3</v>
      </c>
      <c r="U177" s="19">
        <f t="shared" si="17"/>
        <v>0</v>
      </c>
      <c r="V177" s="19">
        <f t="shared" si="18"/>
        <v>0</v>
      </c>
    </row>
    <row r="178" spans="1:22" x14ac:dyDescent="0.25">
      <c r="A178" s="26">
        <f>Wellpath!E178</f>
        <v>0</v>
      </c>
      <c r="B178" s="22">
        <v>0</v>
      </c>
      <c r="C178" s="22">
        <v>0</v>
      </c>
      <c r="D178" s="22">
        <f>-(SIN(Wellpath!$L178) * COS(Wellpath!$O178) + TAN(Dip) * COS(Wellpath!$L178)) * SIN(Wellpath!$L178) * SIN(Wellpath!$O178)</f>
        <v>0</v>
      </c>
      <c r="E178" s="20">
        <f>Model!$W$20*((drdp!B178+drdp!K178)*MSZ!$B178+(drdp!E178+drdp!N178)*MSZ!$C178+(drdp!H178+drdp!Q178)*MSZ!$D178)</f>
        <v>0</v>
      </c>
      <c r="F178" s="20">
        <f>Model!$W$20*((drdp!C178+drdp!L178)*MSZ!$B178+(drdp!F178+drdp!O178)*MSZ!$C178+(drdp!I178+drdp!R178)*MSZ!$D178)</f>
        <v>0</v>
      </c>
      <c r="G178" s="20">
        <f>Model!$W$20*((drdp!D178+drdp!M178)*MSZ!$B178+(drdp!G178+drdp!P178)*MSZ!$C178+(drdp!J178+drdp!S178)*MSZ!$D178)</f>
        <v>0</v>
      </c>
      <c r="H178" s="18">
        <f>Model!$W$20*((drdp!B178)*MSZ!$B178+(drdp!E178)*MSZ!$C178+(drdp!H178)*MSZ!$D178)</f>
        <v>0</v>
      </c>
      <c r="I178" s="18">
        <f>Model!$W$20*((drdp!C178)*MSZ!$B178+(drdp!F178)*MSZ!$C178+(drdp!I178)*MSZ!$D178)</f>
        <v>0</v>
      </c>
      <c r="J178" s="18">
        <f>Model!$W$20*((drdp!D178)*MSZ!$B178+(drdp!G178)*MSZ!$C178+(drdp!J178)*MSZ!$D178)</f>
        <v>0</v>
      </c>
      <c r="K178" s="21">
        <f>SUM(E$3:E177)+H178</f>
        <v>0.25104508607614362</v>
      </c>
      <c r="L178" s="21">
        <f>SUM(F$3:F177)+I178</f>
        <v>-1.3458718636425837E-2</v>
      </c>
      <c r="M178" s="21">
        <f>SUM(G$3:G177)+J178</f>
        <v>0</v>
      </c>
      <c r="N178" s="21"/>
      <c r="O178" s="21"/>
      <c r="P178" s="21"/>
      <c r="Q178" s="19">
        <f t="shared" si="13"/>
        <v>6.3023635242978354E-2</v>
      </c>
      <c r="R178" s="19">
        <f t="shared" si="14"/>
        <v>1.8113710733447616E-4</v>
      </c>
      <c r="S178" s="19">
        <f t="shared" si="15"/>
        <v>0</v>
      </c>
      <c r="T178" s="19">
        <f t="shared" si="16"/>
        <v>-3.3787451785561224E-3</v>
      </c>
      <c r="U178" s="19">
        <f t="shared" si="17"/>
        <v>0</v>
      </c>
      <c r="V178" s="19">
        <f t="shared" si="18"/>
        <v>0</v>
      </c>
    </row>
    <row r="179" spans="1:22" x14ac:dyDescent="0.25">
      <c r="A179" s="26">
        <f>Wellpath!E179</f>
        <v>0</v>
      </c>
      <c r="B179" s="22">
        <v>0</v>
      </c>
      <c r="C179" s="22">
        <v>0</v>
      </c>
      <c r="D179" s="22">
        <f>-(SIN(Wellpath!$L179) * COS(Wellpath!$O179) + TAN(Dip) * COS(Wellpath!$L179)) * SIN(Wellpath!$L179) * SIN(Wellpath!$O179)</f>
        <v>0</v>
      </c>
      <c r="E179" s="20">
        <f>Model!$W$20*((drdp!B179+drdp!K179)*MSZ!$B179+(drdp!E179+drdp!N179)*MSZ!$C179+(drdp!H179+drdp!Q179)*MSZ!$D179)</f>
        <v>0</v>
      </c>
      <c r="F179" s="20">
        <f>Model!$W$20*((drdp!C179+drdp!L179)*MSZ!$B179+(drdp!F179+drdp!O179)*MSZ!$C179+(drdp!I179+drdp!R179)*MSZ!$D179)</f>
        <v>0</v>
      </c>
      <c r="G179" s="20">
        <f>Model!$W$20*((drdp!D179+drdp!M179)*MSZ!$B179+(drdp!G179+drdp!P179)*MSZ!$C179+(drdp!J179+drdp!S179)*MSZ!$D179)</f>
        <v>0</v>
      </c>
      <c r="H179" s="18">
        <f>Model!$W$20*((drdp!B179)*MSZ!$B179+(drdp!E179)*MSZ!$C179+(drdp!H179)*MSZ!$D179)</f>
        <v>0</v>
      </c>
      <c r="I179" s="18">
        <f>Model!$W$20*((drdp!C179)*MSZ!$B179+(drdp!F179)*MSZ!$C179+(drdp!I179)*MSZ!$D179)</f>
        <v>0</v>
      </c>
      <c r="J179" s="18">
        <f>Model!$W$20*((drdp!D179)*MSZ!$B179+(drdp!G179)*MSZ!$C179+(drdp!J179)*MSZ!$D179)</f>
        <v>0</v>
      </c>
      <c r="K179" s="21">
        <f>SUM(E$3:E178)+H179</f>
        <v>0.25104508607614362</v>
      </c>
      <c r="L179" s="21">
        <f>SUM(F$3:F178)+I179</f>
        <v>-1.3458718636425837E-2</v>
      </c>
      <c r="M179" s="21">
        <f>SUM(G$3:G178)+J179</f>
        <v>0</v>
      </c>
      <c r="N179" s="21"/>
      <c r="O179" s="21"/>
      <c r="P179" s="21"/>
      <c r="Q179" s="19">
        <f t="shared" si="13"/>
        <v>6.3023635242978354E-2</v>
      </c>
      <c r="R179" s="19">
        <f t="shared" si="14"/>
        <v>1.8113710733447616E-4</v>
      </c>
      <c r="S179" s="19">
        <f t="shared" si="15"/>
        <v>0</v>
      </c>
      <c r="T179" s="19">
        <f t="shared" si="16"/>
        <v>-3.3787451785561224E-3</v>
      </c>
      <c r="U179" s="19">
        <f t="shared" si="17"/>
        <v>0</v>
      </c>
      <c r="V179" s="19">
        <f t="shared" si="18"/>
        <v>0</v>
      </c>
    </row>
    <row r="180" spans="1:22" x14ac:dyDescent="0.25">
      <c r="A180" s="26">
        <f>Wellpath!E180</f>
        <v>0</v>
      </c>
      <c r="B180" s="22">
        <v>0</v>
      </c>
      <c r="C180" s="22">
        <v>0</v>
      </c>
      <c r="D180" s="22">
        <f>-(SIN(Wellpath!$L180) * COS(Wellpath!$O180) + TAN(Dip) * COS(Wellpath!$L180)) * SIN(Wellpath!$L180) * SIN(Wellpath!$O180)</f>
        <v>0</v>
      </c>
      <c r="E180" s="20">
        <f>Model!$W$20*((drdp!B180+drdp!K180)*MSZ!$B180+(drdp!E180+drdp!N180)*MSZ!$C180+(drdp!H180+drdp!Q180)*MSZ!$D180)</f>
        <v>0</v>
      </c>
      <c r="F180" s="20">
        <f>Model!$W$20*((drdp!C180+drdp!L180)*MSZ!$B180+(drdp!F180+drdp!O180)*MSZ!$C180+(drdp!I180+drdp!R180)*MSZ!$D180)</f>
        <v>0</v>
      </c>
      <c r="G180" s="20">
        <f>Model!$W$20*((drdp!D180+drdp!M180)*MSZ!$B180+(drdp!G180+drdp!P180)*MSZ!$C180+(drdp!J180+drdp!S180)*MSZ!$D180)</f>
        <v>0</v>
      </c>
      <c r="H180" s="18">
        <f>Model!$W$20*((drdp!B180)*MSZ!$B180+(drdp!E180)*MSZ!$C180+(drdp!H180)*MSZ!$D180)</f>
        <v>0</v>
      </c>
      <c r="I180" s="18">
        <f>Model!$W$20*((drdp!C180)*MSZ!$B180+(drdp!F180)*MSZ!$C180+(drdp!I180)*MSZ!$D180)</f>
        <v>0</v>
      </c>
      <c r="J180" s="18">
        <f>Model!$W$20*((drdp!D180)*MSZ!$B180+(drdp!G180)*MSZ!$C180+(drdp!J180)*MSZ!$D180)</f>
        <v>0</v>
      </c>
      <c r="K180" s="21">
        <f>SUM(E$3:E179)+H180</f>
        <v>0.25104508607614362</v>
      </c>
      <c r="L180" s="21">
        <f>SUM(F$3:F179)+I180</f>
        <v>-1.3458718636425837E-2</v>
      </c>
      <c r="M180" s="21">
        <f>SUM(G$3:G179)+J180</f>
        <v>0</v>
      </c>
      <c r="N180" s="21"/>
      <c r="O180" s="21"/>
      <c r="P180" s="21"/>
      <c r="Q180" s="19">
        <f t="shared" si="13"/>
        <v>6.3023635242978354E-2</v>
      </c>
      <c r="R180" s="19">
        <f t="shared" si="14"/>
        <v>1.8113710733447616E-4</v>
      </c>
      <c r="S180" s="19">
        <f t="shared" si="15"/>
        <v>0</v>
      </c>
      <c r="T180" s="19">
        <f t="shared" si="16"/>
        <v>-3.3787451785561224E-3</v>
      </c>
      <c r="U180" s="19">
        <f t="shared" si="17"/>
        <v>0</v>
      </c>
      <c r="V180" s="19">
        <f t="shared" si="18"/>
        <v>0</v>
      </c>
    </row>
    <row r="181" spans="1:22" x14ac:dyDescent="0.25">
      <c r="A181" s="26">
        <f>Wellpath!E181</f>
        <v>0</v>
      </c>
      <c r="B181" s="22">
        <v>0</v>
      </c>
      <c r="C181" s="22">
        <v>0</v>
      </c>
      <c r="D181" s="22">
        <f>-(SIN(Wellpath!$L181) * COS(Wellpath!$O181) + TAN(Dip) * COS(Wellpath!$L181)) * SIN(Wellpath!$L181) * SIN(Wellpath!$O181)</f>
        <v>0</v>
      </c>
      <c r="E181" s="20">
        <f>Model!$W$20*((drdp!B181+drdp!K181)*MSZ!$B181+(drdp!E181+drdp!N181)*MSZ!$C181+(drdp!H181+drdp!Q181)*MSZ!$D181)</f>
        <v>0</v>
      </c>
      <c r="F181" s="20">
        <f>Model!$W$20*((drdp!C181+drdp!L181)*MSZ!$B181+(drdp!F181+drdp!O181)*MSZ!$C181+(drdp!I181+drdp!R181)*MSZ!$D181)</f>
        <v>0</v>
      </c>
      <c r="G181" s="20">
        <f>Model!$W$20*((drdp!D181+drdp!M181)*MSZ!$B181+(drdp!G181+drdp!P181)*MSZ!$C181+(drdp!J181+drdp!S181)*MSZ!$D181)</f>
        <v>0</v>
      </c>
      <c r="H181" s="18">
        <f>Model!$W$20*((drdp!B181)*MSZ!$B181+(drdp!E181)*MSZ!$C181+(drdp!H181)*MSZ!$D181)</f>
        <v>0</v>
      </c>
      <c r="I181" s="18">
        <f>Model!$W$20*((drdp!C181)*MSZ!$B181+(drdp!F181)*MSZ!$C181+(drdp!I181)*MSZ!$D181)</f>
        <v>0</v>
      </c>
      <c r="J181" s="18">
        <f>Model!$W$20*((drdp!D181)*MSZ!$B181+(drdp!G181)*MSZ!$C181+(drdp!J181)*MSZ!$D181)</f>
        <v>0</v>
      </c>
      <c r="K181" s="21">
        <f>SUM(E$3:E180)+H181</f>
        <v>0.25104508607614362</v>
      </c>
      <c r="L181" s="21">
        <f>SUM(F$3:F180)+I181</f>
        <v>-1.3458718636425837E-2</v>
      </c>
      <c r="M181" s="21">
        <f>SUM(G$3:G180)+J181</f>
        <v>0</v>
      </c>
      <c r="N181" s="21"/>
      <c r="O181" s="21"/>
      <c r="P181" s="21"/>
      <c r="Q181" s="19">
        <f t="shared" si="13"/>
        <v>6.3023635242978354E-2</v>
      </c>
      <c r="R181" s="19">
        <f t="shared" si="14"/>
        <v>1.8113710733447616E-4</v>
      </c>
      <c r="S181" s="19">
        <f t="shared" si="15"/>
        <v>0</v>
      </c>
      <c r="T181" s="19">
        <f t="shared" si="16"/>
        <v>-3.3787451785561224E-3</v>
      </c>
      <c r="U181" s="19">
        <f t="shared" si="17"/>
        <v>0</v>
      </c>
      <c r="V181" s="19">
        <f t="shared" si="18"/>
        <v>0</v>
      </c>
    </row>
    <row r="182" spans="1:22" x14ac:dyDescent="0.25">
      <c r="A182" s="26">
        <f>Wellpath!E182</f>
        <v>0</v>
      </c>
      <c r="B182" s="22">
        <v>0</v>
      </c>
      <c r="C182" s="22">
        <v>0</v>
      </c>
      <c r="D182" s="22">
        <f>-(SIN(Wellpath!$L182) * COS(Wellpath!$O182) + TAN(Dip) * COS(Wellpath!$L182)) * SIN(Wellpath!$L182) * SIN(Wellpath!$O182)</f>
        <v>0</v>
      </c>
      <c r="E182" s="20">
        <f>Model!$W$20*((drdp!B182+drdp!K182)*MSZ!$B182+(drdp!E182+drdp!N182)*MSZ!$C182+(drdp!H182+drdp!Q182)*MSZ!$D182)</f>
        <v>0</v>
      </c>
      <c r="F182" s="20">
        <f>Model!$W$20*((drdp!C182+drdp!L182)*MSZ!$B182+(drdp!F182+drdp!O182)*MSZ!$C182+(drdp!I182+drdp!R182)*MSZ!$D182)</f>
        <v>0</v>
      </c>
      <c r="G182" s="20">
        <f>Model!$W$20*((drdp!D182+drdp!M182)*MSZ!$B182+(drdp!G182+drdp!P182)*MSZ!$C182+(drdp!J182+drdp!S182)*MSZ!$D182)</f>
        <v>0</v>
      </c>
      <c r="H182" s="18">
        <f>Model!$W$20*((drdp!B182)*MSZ!$B182+(drdp!E182)*MSZ!$C182+(drdp!H182)*MSZ!$D182)</f>
        <v>0</v>
      </c>
      <c r="I182" s="18">
        <f>Model!$W$20*((drdp!C182)*MSZ!$B182+(drdp!F182)*MSZ!$C182+(drdp!I182)*MSZ!$D182)</f>
        <v>0</v>
      </c>
      <c r="J182" s="18">
        <f>Model!$W$20*((drdp!D182)*MSZ!$B182+(drdp!G182)*MSZ!$C182+(drdp!J182)*MSZ!$D182)</f>
        <v>0</v>
      </c>
      <c r="K182" s="21">
        <f>SUM(E$3:E181)+H182</f>
        <v>0.25104508607614362</v>
      </c>
      <c r="L182" s="21">
        <f>SUM(F$3:F181)+I182</f>
        <v>-1.3458718636425837E-2</v>
      </c>
      <c r="M182" s="21">
        <f>SUM(G$3:G181)+J182</f>
        <v>0</v>
      </c>
      <c r="N182" s="21"/>
      <c r="O182" s="21"/>
      <c r="P182" s="21"/>
      <c r="Q182" s="19">
        <f t="shared" si="13"/>
        <v>6.3023635242978354E-2</v>
      </c>
      <c r="R182" s="19">
        <f t="shared" si="14"/>
        <v>1.8113710733447616E-4</v>
      </c>
      <c r="S182" s="19">
        <f t="shared" si="15"/>
        <v>0</v>
      </c>
      <c r="T182" s="19">
        <f t="shared" si="16"/>
        <v>-3.3787451785561224E-3</v>
      </c>
      <c r="U182" s="19">
        <f t="shared" si="17"/>
        <v>0</v>
      </c>
      <c r="V182" s="19">
        <f t="shared" si="18"/>
        <v>0</v>
      </c>
    </row>
    <row r="183" spans="1:22" x14ac:dyDescent="0.25">
      <c r="A183" s="26">
        <f>Wellpath!E183</f>
        <v>0</v>
      </c>
      <c r="B183" s="22">
        <v>0</v>
      </c>
      <c r="C183" s="22">
        <v>0</v>
      </c>
      <c r="D183" s="22">
        <f>-(SIN(Wellpath!$L183) * COS(Wellpath!$O183) + TAN(Dip) * COS(Wellpath!$L183)) * SIN(Wellpath!$L183) * SIN(Wellpath!$O183)</f>
        <v>0</v>
      </c>
      <c r="E183" s="20">
        <f>Model!$W$20*((drdp!B183+drdp!K183)*MSZ!$B183+(drdp!E183+drdp!N183)*MSZ!$C183+(drdp!H183+drdp!Q183)*MSZ!$D183)</f>
        <v>0</v>
      </c>
      <c r="F183" s="20">
        <f>Model!$W$20*((drdp!C183+drdp!L183)*MSZ!$B183+(drdp!F183+drdp!O183)*MSZ!$C183+(drdp!I183+drdp!R183)*MSZ!$D183)</f>
        <v>0</v>
      </c>
      <c r="G183" s="20">
        <f>Model!$W$20*((drdp!D183+drdp!M183)*MSZ!$B183+(drdp!G183+drdp!P183)*MSZ!$C183+(drdp!J183+drdp!S183)*MSZ!$D183)</f>
        <v>0</v>
      </c>
      <c r="H183" s="18">
        <f>Model!$W$20*((drdp!B183)*MSZ!$B183+(drdp!E183)*MSZ!$C183+(drdp!H183)*MSZ!$D183)</f>
        <v>0</v>
      </c>
      <c r="I183" s="18">
        <f>Model!$W$20*((drdp!C183)*MSZ!$B183+(drdp!F183)*MSZ!$C183+(drdp!I183)*MSZ!$D183)</f>
        <v>0</v>
      </c>
      <c r="J183" s="18">
        <f>Model!$W$20*((drdp!D183)*MSZ!$B183+(drdp!G183)*MSZ!$C183+(drdp!J183)*MSZ!$D183)</f>
        <v>0</v>
      </c>
      <c r="K183" s="21">
        <f>SUM(E$3:E182)+H183</f>
        <v>0.25104508607614362</v>
      </c>
      <c r="L183" s="21">
        <f>SUM(F$3:F182)+I183</f>
        <v>-1.3458718636425837E-2</v>
      </c>
      <c r="M183" s="21">
        <f>SUM(G$3:G182)+J183</f>
        <v>0</v>
      </c>
      <c r="N183" s="21"/>
      <c r="O183" s="21"/>
      <c r="P183" s="21"/>
      <c r="Q183" s="19">
        <f t="shared" si="13"/>
        <v>6.3023635242978354E-2</v>
      </c>
      <c r="R183" s="19">
        <f t="shared" si="14"/>
        <v>1.8113710733447616E-4</v>
      </c>
      <c r="S183" s="19">
        <f t="shared" si="15"/>
        <v>0</v>
      </c>
      <c r="T183" s="19">
        <f t="shared" si="16"/>
        <v>-3.3787451785561224E-3</v>
      </c>
      <c r="U183" s="19">
        <f t="shared" si="17"/>
        <v>0</v>
      </c>
      <c r="V183" s="19">
        <f t="shared" si="18"/>
        <v>0</v>
      </c>
    </row>
    <row r="184" spans="1:22" x14ac:dyDescent="0.25">
      <c r="A184" s="26">
        <f>Wellpath!E184</f>
        <v>0</v>
      </c>
      <c r="B184" s="22">
        <v>0</v>
      </c>
      <c r="C184" s="22">
        <v>0</v>
      </c>
      <c r="D184" s="22">
        <f>-(SIN(Wellpath!$L184) * COS(Wellpath!$O184) + TAN(Dip) * COS(Wellpath!$L184)) * SIN(Wellpath!$L184) * SIN(Wellpath!$O184)</f>
        <v>0</v>
      </c>
      <c r="E184" s="20">
        <f>Model!$W$20*((drdp!B184+drdp!K184)*MSZ!$B184+(drdp!E184+drdp!N184)*MSZ!$C184+(drdp!H184+drdp!Q184)*MSZ!$D184)</f>
        <v>0</v>
      </c>
      <c r="F184" s="20">
        <f>Model!$W$20*((drdp!C184+drdp!L184)*MSZ!$B184+(drdp!F184+drdp!O184)*MSZ!$C184+(drdp!I184+drdp!R184)*MSZ!$D184)</f>
        <v>0</v>
      </c>
      <c r="G184" s="20">
        <f>Model!$W$20*((drdp!D184+drdp!M184)*MSZ!$B184+(drdp!G184+drdp!P184)*MSZ!$C184+(drdp!J184+drdp!S184)*MSZ!$D184)</f>
        <v>0</v>
      </c>
      <c r="H184" s="18">
        <f>Model!$W$20*((drdp!B184)*MSZ!$B184+(drdp!E184)*MSZ!$C184+(drdp!H184)*MSZ!$D184)</f>
        <v>0</v>
      </c>
      <c r="I184" s="18">
        <f>Model!$W$20*((drdp!C184)*MSZ!$B184+(drdp!F184)*MSZ!$C184+(drdp!I184)*MSZ!$D184)</f>
        <v>0</v>
      </c>
      <c r="J184" s="18">
        <f>Model!$W$20*((drdp!D184)*MSZ!$B184+(drdp!G184)*MSZ!$C184+(drdp!J184)*MSZ!$D184)</f>
        <v>0</v>
      </c>
      <c r="K184" s="21">
        <f>SUM(E$3:E183)+H184</f>
        <v>0.25104508607614362</v>
      </c>
      <c r="L184" s="21">
        <f>SUM(F$3:F183)+I184</f>
        <v>-1.3458718636425837E-2</v>
      </c>
      <c r="M184" s="21">
        <f>SUM(G$3:G183)+J184</f>
        <v>0</v>
      </c>
      <c r="N184" s="21"/>
      <c r="O184" s="21"/>
      <c r="P184" s="21"/>
      <c r="Q184" s="19">
        <f t="shared" si="13"/>
        <v>6.3023635242978354E-2</v>
      </c>
      <c r="R184" s="19">
        <f t="shared" si="14"/>
        <v>1.8113710733447616E-4</v>
      </c>
      <c r="S184" s="19">
        <f t="shared" si="15"/>
        <v>0</v>
      </c>
      <c r="T184" s="19">
        <f t="shared" si="16"/>
        <v>-3.3787451785561224E-3</v>
      </c>
      <c r="U184" s="19">
        <f t="shared" si="17"/>
        <v>0</v>
      </c>
      <c r="V184" s="19">
        <f t="shared" si="18"/>
        <v>0</v>
      </c>
    </row>
    <row r="185" spans="1:22" x14ac:dyDescent="0.25">
      <c r="A185" s="26">
        <f>Wellpath!E185</f>
        <v>0</v>
      </c>
      <c r="B185" s="22">
        <v>0</v>
      </c>
      <c r="C185" s="22">
        <v>0</v>
      </c>
      <c r="D185" s="22">
        <f>-(SIN(Wellpath!$L185) * COS(Wellpath!$O185) + TAN(Dip) * COS(Wellpath!$L185)) * SIN(Wellpath!$L185) * SIN(Wellpath!$O185)</f>
        <v>0</v>
      </c>
      <c r="E185" s="20">
        <f>Model!$W$20*((drdp!B185+drdp!K185)*MSZ!$B185+(drdp!E185+drdp!N185)*MSZ!$C185+(drdp!H185+drdp!Q185)*MSZ!$D185)</f>
        <v>0</v>
      </c>
      <c r="F185" s="20">
        <f>Model!$W$20*((drdp!C185+drdp!L185)*MSZ!$B185+(drdp!F185+drdp!O185)*MSZ!$C185+(drdp!I185+drdp!R185)*MSZ!$D185)</f>
        <v>0</v>
      </c>
      <c r="G185" s="20">
        <f>Model!$W$20*((drdp!D185+drdp!M185)*MSZ!$B185+(drdp!G185+drdp!P185)*MSZ!$C185+(drdp!J185+drdp!S185)*MSZ!$D185)</f>
        <v>0</v>
      </c>
      <c r="H185" s="18">
        <f>Model!$W$20*((drdp!B185)*MSZ!$B185+(drdp!E185)*MSZ!$C185+(drdp!H185)*MSZ!$D185)</f>
        <v>0</v>
      </c>
      <c r="I185" s="18">
        <f>Model!$W$20*((drdp!C185)*MSZ!$B185+(drdp!F185)*MSZ!$C185+(drdp!I185)*MSZ!$D185)</f>
        <v>0</v>
      </c>
      <c r="J185" s="18">
        <f>Model!$W$20*((drdp!D185)*MSZ!$B185+(drdp!G185)*MSZ!$C185+(drdp!J185)*MSZ!$D185)</f>
        <v>0</v>
      </c>
      <c r="K185" s="21">
        <f>SUM(E$3:E184)+H185</f>
        <v>0.25104508607614362</v>
      </c>
      <c r="L185" s="21">
        <f>SUM(F$3:F184)+I185</f>
        <v>-1.3458718636425837E-2</v>
      </c>
      <c r="M185" s="21">
        <f>SUM(G$3:G184)+J185</f>
        <v>0</v>
      </c>
      <c r="N185" s="21"/>
      <c r="O185" s="21"/>
      <c r="P185" s="21"/>
      <c r="Q185" s="19">
        <f t="shared" si="13"/>
        <v>6.3023635242978354E-2</v>
      </c>
      <c r="R185" s="19">
        <f t="shared" si="14"/>
        <v>1.8113710733447616E-4</v>
      </c>
      <c r="S185" s="19">
        <f t="shared" si="15"/>
        <v>0</v>
      </c>
      <c r="T185" s="19">
        <f t="shared" si="16"/>
        <v>-3.3787451785561224E-3</v>
      </c>
      <c r="U185" s="19">
        <f t="shared" si="17"/>
        <v>0</v>
      </c>
      <c r="V185" s="19">
        <f t="shared" si="18"/>
        <v>0</v>
      </c>
    </row>
    <row r="186" spans="1:22" x14ac:dyDescent="0.25">
      <c r="A186" s="26">
        <f>Wellpath!E186</f>
        <v>0</v>
      </c>
      <c r="B186" s="22">
        <v>0</v>
      </c>
      <c r="C186" s="22">
        <v>0</v>
      </c>
      <c r="D186" s="22">
        <f>-(SIN(Wellpath!$L186) * COS(Wellpath!$O186) + TAN(Dip) * COS(Wellpath!$L186)) * SIN(Wellpath!$L186) * SIN(Wellpath!$O186)</f>
        <v>0</v>
      </c>
      <c r="E186" s="20">
        <f>Model!$W$20*((drdp!B186+drdp!K186)*MSZ!$B186+(drdp!E186+drdp!N186)*MSZ!$C186+(drdp!H186+drdp!Q186)*MSZ!$D186)</f>
        <v>0</v>
      </c>
      <c r="F186" s="20">
        <f>Model!$W$20*((drdp!C186+drdp!L186)*MSZ!$B186+(drdp!F186+drdp!O186)*MSZ!$C186+(drdp!I186+drdp!R186)*MSZ!$D186)</f>
        <v>0</v>
      </c>
      <c r="G186" s="20">
        <f>Model!$W$20*((drdp!D186+drdp!M186)*MSZ!$B186+(drdp!G186+drdp!P186)*MSZ!$C186+(drdp!J186+drdp!S186)*MSZ!$D186)</f>
        <v>0</v>
      </c>
      <c r="H186" s="18">
        <f>Model!$W$20*((drdp!B186)*MSZ!$B186+(drdp!E186)*MSZ!$C186+(drdp!H186)*MSZ!$D186)</f>
        <v>0</v>
      </c>
      <c r="I186" s="18">
        <f>Model!$W$20*((drdp!C186)*MSZ!$B186+(drdp!F186)*MSZ!$C186+(drdp!I186)*MSZ!$D186)</f>
        <v>0</v>
      </c>
      <c r="J186" s="18">
        <f>Model!$W$20*((drdp!D186)*MSZ!$B186+(drdp!G186)*MSZ!$C186+(drdp!J186)*MSZ!$D186)</f>
        <v>0</v>
      </c>
      <c r="K186" s="21">
        <f>SUM(E$3:E185)+H186</f>
        <v>0.25104508607614362</v>
      </c>
      <c r="L186" s="21">
        <f>SUM(F$3:F185)+I186</f>
        <v>-1.3458718636425837E-2</v>
      </c>
      <c r="M186" s="21">
        <f>SUM(G$3:G185)+J186</f>
        <v>0</v>
      </c>
      <c r="N186" s="21"/>
      <c r="O186" s="21"/>
      <c r="P186" s="21"/>
      <c r="Q186" s="19">
        <f t="shared" si="13"/>
        <v>6.3023635242978354E-2</v>
      </c>
      <c r="R186" s="19">
        <f t="shared" si="14"/>
        <v>1.8113710733447616E-4</v>
      </c>
      <c r="S186" s="19">
        <f t="shared" si="15"/>
        <v>0</v>
      </c>
      <c r="T186" s="19">
        <f t="shared" si="16"/>
        <v>-3.3787451785561224E-3</v>
      </c>
      <c r="U186" s="19">
        <f t="shared" si="17"/>
        <v>0</v>
      </c>
      <c r="V186" s="19">
        <f t="shared" si="18"/>
        <v>0</v>
      </c>
    </row>
    <row r="187" spans="1:22" x14ac:dyDescent="0.25">
      <c r="A187" s="26">
        <f>Wellpath!E187</f>
        <v>0</v>
      </c>
      <c r="B187" s="22">
        <v>0</v>
      </c>
      <c r="C187" s="22">
        <v>0</v>
      </c>
      <c r="D187" s="22">
        <f>-(SIN(Wellpath!$L187) * COS(Wellpath!$O187) + TAN(Dip) * COS(Wellpath!$L187)) * SIN(Wellpath!$L187) * SIN(Wellpath!$O187)</f>
        <v>0</v>
      </c>
      <c r="E187" s="20">
        <f>Model!$W$20*((drdp!B187+drdp!K187)*MSZ!$B187+(drdp!E187+drdp!N187)*MSZ!$C187+(drdp!H187+drdp!Q187)*MSZ!$D187)</f>
        <v>0</v>
      </c>
      <c r="F187" s="20">
        <f>Model!$W$20*((drdp!C187+drdp!L187)*MSZ!$B187+(drdp!F187+drdp!O187)*MSZ!$C187+(drdp!I187+drdp!R187)*MSZ!$D187)</f>
        <v>0</v>
      </c>
      <c r="G187" s="20">
        <f>Model!$W$20*((drdp!D187+drdp!M187)*MSZ!$B187+(drdp!G187+drdp!P187)*MSZ!$C187+(drdp!J187+drdp!S187)*MSZ!$D187)</f>
        <v>0</v>
      </c>
      <c r="H187" s="18">
        <f>Model!$W$20*((drdp!B187)*MSZ!$B187+(drdp!E187)*MSZ!$C187+(drdp!H187)*MSZ!$D187)</f>
        <v>0</v>
      </c>
      <c r="I187" s="18">
        <f>Model!$W$20*((drdp!C187)*MSZ!$B187+(drdp!F187)*MSZ!$C187+(drdp!I187)*MSZ!$D187)</f>
        <v>0</v>
      </c>
      <c r="J187" s="18">
        <f>Model!$W$20*((drdp!D187)*MSZ!$B187+(drdp!G187)*MSZ!$C187+(drdp!J187)*MSZ!$D187)</f>
        <v>0</v>
      </c>
      <c r="K187" s="21">
        <f>SUM(E$3:E186)+H187</f>
        <v>0.25104508607614362</v>
      </c>
      <c r="L187" s="21">
        <f>SUM(F$3:F186)+I187</f>
        <v>-1.3458718636425837E-2</v>
      </c>
      <c r="M187" s="21">
        <f>SUM(G$3:G186)+J187</f>
        <v>0</v>
      </c>
      <c r="N187" s="21"/>
      <c r="O187" s="21"/>
      <c r="P187" s="21"/>
      <c r="Q187" s="19">
        <f t="shared" si="13"/>
        <v>6.3023635242978354E-2</v>
      </c>
      <c r="R187" s="19">
        <f t="shared" si="14"/>
        <v>1.8113710733447616E-4</v>
      </c>
      <c r="S187" s="19">
        <f t="shared" si="15"/>
        <v>0</v>
      </c>
      <c r="T187" s="19">
        <f t="shared" si="16"/>
        <v>-3.3787451785561224E-3</v>
      </c>
      <c r="U187" s="19">
        <f t="shared" si="17"/>
        <v>0</v>
      </c>
      <c r="V187" s="19">
        <f t="shared" si="18"/>
        <v>0</v>
      </c>
    </row>
    <row r="188" spans="1:22" x14ac:dyDescent="0.25">
      <c r="A188" s="26">
        <f>Wellpath!E188</f>
        <v>0</v>
      </c>
      <c r="B188" s="22">
        <v>0</v>
      </c>
      <c r="C188" s="22">
        <v>0</v>
      </c>
      <c r="D188" s="22">
        <f>-(SIN(Wellpath!$L188) * COS(Wellpath!$O188) + TAN(Dip) * COS(Wellpath!$L188)) * SIN(Wellpath!$L188) * SIN(Wellpath!$O188)</f>
        <v>0</v>
      </c>
      <c r="E188" s="20">
        <f>Model!$W$20*((drdp!B188+drdp!K188)*MSZ!$B188+(drdp!E188+drdp!N188)*MSZ!$C188+(drdp!H188+drdp!Q188)*MSZ!$D188)</f>
        <v>0</v>
      </c>
      <c r="F188" s="20">
        <f>Model!$W$20*((drdp!C188+drdp!L188)*MSZ!$B188+(drdp!F188+drdp!O188)*MSZ!$C188+(drdp!I188+drdp!R188)*MSZ!$D188)</f>
        <v>0</v>
      </c>
      <c r="G188" s="20">
        <f>Model!$W$20*((drdp!D188+drdp!M188)*MSZ!$B188+(drdp!G188+drdp!P188)*MSZ!$C188+(drdp!J188+drdp!S188)*MSZ!$D188)</f>
        <v>0</v>
      </c>
      <c r="H188" s="18">
        <f>Model!$W$20*((drdp!B188)*MSZ!$B188+(drdp!E188)*MSZ!$C188+(drdp!H188)*MSZ!$D188)</f>
        <v>0</v>
      </c>
      <c r="I188" s="18">
        <f>Model!$W$20*((drdp!C188)*MSZ!$B188+(drdp!F188)*MSZ!$C188+(drdp!I188)*MSZ!$D188)</f>
        <v>0</v>
      </c>
      <c r="J188" s="18">
        <f>Model!$W$20*((drdp!D188)*MSZ!$B188+(drdp!G188)*MSZ!$C188+(drdp!J188)*MSZ!$D188)</f>
        <v>0</v>
      </c>
      <c r="K188" s="21">
        <f>SUM(E$3:E187)+H188</f>
        <v>0.25104508607614362</v>
      </c>
      <c r="L188" s="21">
        <f>SUM(F$3:F187)+I188</f>
        <v>-1.3458718636425837E-2</v>
      </c>
      <c r="M188" s="21">
        <f>SUM(G$3:G187)+J188</f>
        <v>0</v>
      </c>
      <c r="N188" s="21"/>
      <c r="O188" s="21"/>
      <c r="P188" s="21"/>
      <c r="Q188" s="19">
        <f t="shared" si="13"/>
        <v>6.3023635242978354E-2</v>
      </c>
      <c r="R188" s="19">
        <f t="shared" si="14"/>
        <v>1.8113710733447616E-4</v>
      </c>
      <c r="S188" s="19">
        <f t="shared" si="15"/>
        <v>0</v>
      </c>
      <c r="T188" s="19">
        <f t="shared" si="16"/>
        <v>-3.3787451785561224E-3</v>
      </c>
      <c r="U188" s="19">
        <f t="shared" si="17"/>
        <v>0</v>
      </c>
      <c r="V188" s="19">
        <f t="shared" si="18"/>
        <v>0</v>
      </c>
    </row>
    <row r="189" spans="1:22" x14ac:dyDescent="0.25">
      <c r="A189" s="26">
        <f>Wellpath!E189</f>
        <v>0</v>
      </c>
      <c r="B189" s="22">
        <v>0</v>
      </c>
      <c r="C189" s="22">
        <v>0</v>
      </c>
      <c r="D189" s="22">
        <f>-(SIN(Wellpath!$L189) * COS(Wellpath!$O189) + TAN(Dip) * COS(Wellpath!$L189)) * SIN(Wellpath!$L189) * SIN(Wellpath!$O189)</f>
        <v>0</v>
      </c>
      <c r="E189" s="20">
        <f>Model!$W$20*((drdp!B189+drdp!K189)*MSZ!$B189+(drdp!E189+drdp!N189)*MSZ!$C189+(drdp!H189+drdp!Q189)*MSZ!$D189)</f>
        <v>0</v>
      </c>
      <c r="F189" s="20">
        <f>Model!$W$20*((drdp!C189+drdp!L189)*MSZ!$B189+(drdp!F189+drdp!O189)*MSZ!$C189+(drdp!I189+drdp!R189)*MSZ!$D189)</f>
        <v>0</v>
      </c>
      <c r="G189" s="20">
        <f>Model!$W$20*((drdp!D189+drdp!M189)*MSZ!$B189+(drdp!G189+drdp!P189)*MSZ!$C189+(drdp!J189+drdp!S189)*MSZ!$D189)</f>
        <v>0</v>
      </c>
      <c r="H189" s="18">
        <f>Model!$W$20*((drdp!B189)*MSZ!$B189+(drdp!E189)*MSZ!$C189+(drdp!H189)*MSZ!$D189)</f>
        <v>0</v>
      </c>
      <c r="I189" s="18">
        <f>Model!$W$20*((drdp!C189)*MSZ!$B189+(drdp!F189)*MSZ!$C189+(drdp!I189)*MSZ!$D189)</f>
        <v>0</v>
      </c>
      <c r="J189" s="18">
        <f>Model!$W$20*((drdp!D189)*MSZ!$B189+(drdp!G189)*MSZ!$C189+(drdp!J189)*MSZ!$D189)</f>
        <v>0</v>
      </c>
      <c r="K189" s="21">
        <f>SUM(E$3:E188)+H189</f>
        <v>0.25104508607614362</v>
      </c>
      <c r="L189" s="21">
        <f>SUM(F$3:F188)+I189</f>
        <v>-1.3458718636425837E-2</v>
      </c>
      <c r="M189" s="21">
        <f>SUM(G$3:G188)+J189</f>
        <v>0</v>
      </c>
      <c r="N189" s="21"/>
      <c r="O189" s="21"/>
      <c r="P189" s="21"/>
      <c r="Q189" s="19">
        <f t="shared" si="13"/>
        <v>6.3023635242978354E-2</v>
      </c>
      <c r="R189" s="19">
        <f t="shared" si="14"/>
        <v>1.8113710733447616E-4</v>
      </c>
      <c r="S189" s="19">
        <f t="shared" si="15"/>
        <v>0</v>
      </c>
      <c r="T189" s="19">
        <f t="shared" si="16"/>
        <v>-3.3787451785561224E-3</v>
      </c>
      <c r="U189" s="19">
        <f t="shared" si="17"/>
        <v>0</v>
      </c>
      <c r="V189" s="19">
        <f t="shared" si="18"/>
        <v>0</v>
      </c>
    </row>
    <row r="190" spans="1:22" x14ac:dyDescent="0.25">
      <c r="A190" s="26">
        <f>Wellpath!E190</f>
        <v>0</v>
      </c>
      <c r="B190" s="22">
        <v>0</v>
      </c>
      <c r="C190" s="22">
        <v>0</v>
      </c>
      <c r="D190" s="22">
        <f>-(SIN(Wellpath!$L190) * COS(Wellpath!$O190) + TAN(Dip) * COS(Wellpath!$L190)) * SIN(Wellpath!$L190) * SIN(Wellpath!$O190)</f>
        <v>0</v>
      </c>
      <c r="E190" s="20">
        <f>Model!$W$20*((drdp!B190+drdp!K190)*MSZ!$B190+(drdp!E190+drdp!N190)*MSZ!$C190+(drdp!H190+drdp!Q190)*MSZ!$D190)</f>
        <v>0</v>
      </c>
      <c r="F190" s="20">
        <f>Model!$W$20*((drdp!C190+drdp!L190)*MSZ!$B190+(drdp!F190+drdp!O190)*MSZ!$C190+(drdp!I190+drdp!R190)*MSZ!$D190)</f>
        <v>0</v>
      </c>
      <c r="G190" s="20">
        <f>Model!$W$20*((drdp!D190+drdp!M190)*MSZ!$B190+(drdp!G190+drdp!P190)*MSZ!$C190+(drdp!J190+drdp!S190)*MSZ!$D190)</f>
        <v>0</v>
      </c>
      <c r="H190" s="18">
        <f>Model!$W$20*((drdp!B190)*MSZ!$B190+(drdp!E190)*MSZ!$C190+(drdp!H190)*MSZ!$D190)</f>
        <v>0</v>
      </c>
      <c r="I190" s="18">
        <f>Model!$W$20*((drdp!C190)*MSZ!$B190+(drdp!F190)*MSZ!$C190+(drdp!I190)*MSZ!$D190)</f>
        <v>0</v>
      </c>
      <c r="J190" s="18">
        <f>Model!$W$20*((drdp!D190)*MSZ!$B190+(drdp!G190)*MSZ!$C190+(drdp!J190)*MSZ!$D190)</f>
        <v>0</v>
      </c>
      <c r="K190" s="21">
        <f>SUM(E$3:E189)+H190</f>
        <v>0.25104508607614362</v>
      </c>
      <c r="L190" s="21">
        <f>SUM(F$3:F189)+I190</f>
        <v>-1.3458718636425837E-2</v>
      </c>
      <c r="M190" s="21">
        <f>SUM(G$3:G189)+J190</f>
        <v>0</v>
      </c>
      <c r="N190" s="21"/>
      <c r="O190" s="21"/>
      <c r="P190" s="21"/>
      <c r="Q190" s="19">
        <f t="shared" si="13"/>
        <v>6.3023635242978354E-2</v>
      </c>
      <c r="R190" s="19">
        <f t="shared" si="14"/>
        <v>1.8113710733447616E-4</v>
      </c>
      <c r="S190" s="19">
        <f t="shared" si="15"/>
        <v>0</v>
      </c>
      <c r="T190" s="19">
        <f t="shared" si="16"/>
        <v>-3.3787451785561224E-3</v>
      </c>
      <c r="U190" s="19">
        <f t="shared" si="17"/>
        <v>0</v>
      </c>
      <c r="V190" s="19">
        <f t="shared" si="18"/>
        <v>0</v>
      </c>
    </row>
    <row r="191" spans="1:22" x14ac:dyDescent="0.25">
      <c r="A191" s="26">
        <f>Wellpath!E191</f>
        <v>0</v>
      </c>
      <c r="B191" s="22">
        <v>0</v>
      </c>
      <c r="C191" s="22">
        <v>0</v>
      </c>
      <c r="D191" s="22">
        <f>-(SIN(Wellpath!$L191) * COS(Wellpath!$O191) + TAN(Dip) * COS(Wellpath!$L191)) * SIN(Wellpath!$L191) * SIN(Wellpath!$O191)</f>
        <v>0</v>
      </c>
      <c r="E191" s="20">
        <f>Model!$W$20*((drdp!B191+drdp!K191)*MSZ!$B191+(drdp!E191+drdp!N191)*MSZ!$C191+(drdp!H191+drdp!Q191)*MSZ!$D191)</f>
        <v>0</v>
      </c>
      <c r="F191" s="20">
        <f>Model!$W$20*((drdp!C191+drdp!L191)*MSZ!$B191+(drdp!F191+drdp!O191)*MSZ!$C191+(drdp!I191+drdp!R191)*MSZ!$D191)</f>
        <v>0</v>
      </c>
      <c r="G191" s="20">
        <f>Model!$W$20*((drdp!D191+drdp!M191)*MSZ!$B191+(drdp!G191+drdp!P191)*MSZ!$C191+(drdp!J191+drdp!S191)*MSZ!$D191)</f>
        <v>0</v>
      </c>
      <c r="H191" s="18">
        <f>Model!$W$20*((drdp!B191)*MSZ!$B191+(drdp!E191)*MSZ!$C191+(drdp!H191)*MSZ!$D191)</f>
        <v>0</v>
      </c>
      <c r="I191" s="18">
        <f>Model!$W$20*((drdp!C191)*MSZ!$B191+(drdp!F191)*MSZ!$C191+(drdp!I191)*MSZ!$D191)</f>
        <v>0</v>
      </c>
      <c r="J191" s="18">
        <f>Model!$W$20*((drdp!D191)*MSZ!$B191+(drdp!G191)*MSZ!$C191+(drdp!J191)*MSZ!$D191)</f>
        <v>0</v>
      </c>
      <c r="K191" s="21">
        <f>SUM(E$3:E190)+H191</f>
        <v>0.25104508607614362</v>
      </c>
      <c r="L191" s="21">
        <f>SUM(F$3:F190)+I191</f>
        <v>-1.3458718636425837E-2</v>
      </c>
      <c r="M191" s="21">
        <f>SUM(G$3:G190)+J191</f>
        <v>0</v>
      </c>
      <c r="N191" s="21"/>
      <c r="O191" s="21"/>
      <c r="P191" s="21"/>
      <c r="Q191" s="19">
        <f t="shared" si="13"/>
        <v>6.3023635242978354E-2</v>
      </c>
      <c r="R191" s="19">
        <f t="shared" si="14"/>
        <v>1.8113710733447616E-4</v>
      </c>
      <c r="S191" s="19">
        <f t="shared" si="15"/>
        <v>0</v>
      </c>
      <c r="T191" s="19">
        <f t="shared" si="16"/>
        <v>-3.3787451785561224E-3</v>
      </c>
      <c r="U191" s="19">
        <f t="shared" si="17"/>
        <v>0</v>
      </c>
      <c r="V191" s="19">
        <f t="shared" si="18"/>
        <v>0</v>
      </c>
    </row>
    <row r="192" spans="1:22" x14ac:dyDescent="0.25">
      <c r="A192" s="26">
        <f>Wellpath!E192</f>
        <v>0</v>
      </c>
      <c r="B192" s="22">
        <v>0</v>
      </c>
      <c r="C192" s="22">
        <v>0</v>
      </c>
      <c r="D192" s="22">
        <f>-(SIN(Wellpath!$L192) * COS(Wellpath!$O192) + TAN(Dip) * COS(Wellpath!$L192)) * SIN(Wellpath!$L192) * SIN(Wellpath!$O192)</f>
        <v>0</v>
      </c>
      <c r="E192" s="20">
        <f>Model!$W$20*((drdp!B192+drdp!K192)*MSZ!$B192+(drdp!E192+drdp!N192)*MSZ!$C192+(drdp!H192+drdp!Q192)*MSZ!$D192)</f>
        <v>0</v>
      </c>
      <c r="F192" s="20">
        <f>Model!$W$20*((drdp!C192+drdp!L192)*MSZ!$B192+(drdp!F192+drdp!O192)*MSZ!$C192+(drdp!I192+drdp!R192)*MSZ!$D192)</f>
        <v>0</v>
      </c>
      <c r="G192" s="20">
        <f>Model!$W$20*((drdp!D192+drdp!M192)*MSZ!$B192+(drdp!G192+drdp!P192)*MSZ!$C192+(drdp!J192+drdp!S192)*MSZ!$D192)</f>
        <v>0</v>
      </c>
      <c r="H192" s="18">
        <f>Model!$W$20*((drdp!B192)*MSZ!$B192+(drdp!E192)*MSZ!$C192+(drdp!H192)*MSZ!$D192)</f>
        <v>0</v>
      </c>
      <c r="I192" s="18">
        <f>Model!$W$20*((drdp!C192)*MSZ!$B192+(drdp!F192)*MSZ!$C192+(drdp!I192)*MSZ!$D192)</f>
        <v>0</v>
      </c>
      <c r="J192" s="18">
        <f>Model!$W$20*((drdp!D192)*MSZ!$B192+(drdp!G192)*MSZ!$C192+(drdp!J192)*MSZ!$D192)</f>
        <v>0</v>
      </c>
      <c r="K192" s="21">
        <f>SUM(E$3:E191)+H192</f>
        <v>0.25104508607614362</v>
      </c>
      <c r="L192" s="21">
        <f>SUM(F$3:F191)+I192</f>
        <v>-1.3458718636425837E-2</v>
      </c>
      <c r="M192" s="21">
        <f>SUM(G$3:G191)+J192</f>
        <v>0</v>
      </c>
      <c r="N192" s="21"/>
      <c r="O192" s="21"/>
      <c r="P192" s="21"/>
      <c r="Q192" s="19">
        <f t="shared" si="13"/>
        <v>6.3023635242978354E-2</v>
      </c>
      <c r="R192" s="19">
        <f t="shared" si="14"/>
        <v>1.8113710733447616E-4</v>
      </c>
      <c r="S192" s="19">
        <f t="shared" si="15"/>
        <v>0</v>
      </c>
      <c r="T192" s="19">
        <f t="shared" si="16"/>
        <v>-3.3787451785561224E-3</v>
      </c>
      <c r="U192" s="19">
        <f t="shared" si="17"/>
        <v>0</v>
      </c>
      <c r="V192" s="19">
        <f t="shared" si="18"/>
        <v>0</v>
      </c>
    </row>
    <row r="193" spans="1:22" x14ac:dyDescent="0.25">
      <c r="A193" s="26">
        <f>Wellpath!E193</f>
        <v>0</v>
      </c>
      <c r="B193" s="22">
        <v>0</v>
      </c>
      <c r="C193" s="22">
        <v>0</v>
      </c>
      <c r="D193" s="22">
        <f>-(SIN(Wellpath!$L193) * COS(Wellpath!$O193) + TAN(Dip) * COS(Wellpath!$L193)) * SIN(Wellpath!$L193) * SIN(Wellpath!$O193)</f>
        <v>0</v>
      </c>
      <c r="E193" s="20">
        <f>Model!$W$20*((drdp!B193+drdp!K193)*MSZ!$B193+(drdp!E193+drdp!N193)*MSZ!$C193+(drdp!H193+drdp!Q193)*MSZ!$D193)</f>
        <v>0</v>
      </c>
      <c r="F193" s="20">
        <f>Model!$W$20*((drdp!C193+drdp!L193)*MSZ!$B193+(drdp!F193+drdp!O193)*MSZ!$C193+(drdp!I193+drdp!R193)*MSZ!$D193)</f>
        <v>0</v>
      </c>
      <c r="G193" s="20">
        <f>Model!$W$20*((drdp!D193+drdp!M193)*MSZ!$B193+(drdp!G193+drdp!P193)*MSZ!$C193+(drdp!J193+drdp!S193)*MSZ!$D193)</f>
        <v>0</v>
      </c>
      <c r="H193" s="18">
        <f>Model!$W$20*((drdp!B193)*MSZ!$B193+(drdp!E193)*MSZ!$C193+(drdp!H193)*MSZ!$D193)</f>
        <v>0</v>
      </c>
      <c r="I193" s="18">
        <f>Model!$W$20*((drdp!C193)*MSZ!$B193+(drdp!F193)*MSZ!$C193+(drdp!I193)*MSZ!$D193)</f>
        <v>0</v>
      </c>
      <c r="J193" s="18">
        <f>Model!$W$20*((drdp!D193)*MSZ!$B193+(drdp!G193)*MSZ!$C193+(drdp!J193)*MSZ!$D193)</f>
        <v>0</v>
      </c>
      <c r="K193" s="21">
        <f>SUM(E$3:E192)+H193</f>
        <v>0.25104508607614362</v>
      </c>
      <c r="L193" s="21">
        <f>SUM(F$3:F192)+I193</f>
        <v>-1.3458718636425837E-2</v>
      </c>
      <c r="M193" s="21">
        <f>SUM(G$3:G192)+J193</f>
        <v>0</v>
      </c>
      <c r="N193" s="21"/>
      <c r="O193" s="21"/>
      <c r="P193" s="21"/>
      <c r="Q193" s="19">
        <f t="shared" si="13"/>
        <v>6.3023635242978354E-2</v>
      </c>
      <c r="R193" s="19">
        <f t="shared" si="14"/>
        <v>1.8113710733447616E-4</v>
      </c>
      <c r="S193" s="19">
        <f t="shared" si="15"/>
        <v>0</v>
      </c>
      <c r="T193" s="19">
        <f t="shared" si="16"/>
        <v>-3.3787451785561224E-3</v>
      </c>
      <c r="U193" s="19">
        <f t="shared" si="17"/>
        <v>0</v>
      </c>
      <c r="V193" s="19">
        <f t="shared" si="18"/>
        <v>0</v>
      </c>
    </row>
    <row r="194" spans="1:22" x14ac:dyDescent="0.25">
      <c r="A194" s="26">
        <f>Wellpath!E194</f>
        <v>0</v>
      </c>
      <c r="B194" s="22">
        <v>0</v>
      </c>
      <c r="C194" s="22">
        <v>0</v>
      </c>
      <c r="D194" s="22">
        <f>-(SIN(Wellpath!$L194) * COS(Wellpath!$O194) + TAN(Dip) * COS(Wellpath!$L194)) * SIN(Wellpath!$L194) * SIN(Wellpath!$O194)</f>
        <v>0</v>
      </c>
      <c r="E194" s="20">
        <f>Model!$W$20*((drdp!B194+drdp!K194)*MSZ!$B194+(drdp!E194+drdp!N194)*MSZ!$C194+(drdp!H194+drdp!Q194)*MSZ!$D194)</f>
        <v>0</v>
      </c>
      <c r="F194" s="20">
        <f>Model!$W$20*((drdp!C194+drdp!L194)*MSZ!$B194+(drdp!F194+drdp!O194)*MSZ!$C194+(drdp!I194+drdp!R194)*MSZ!$D194)</f>
        <v>0</v>
      </c>
      <c r="G194" s="20">
        <f>Model!$W$20*((drdp!D194+drdp!M194)*MSZ!$B194+(drdp!G194+drdp!P194)*MSZ!$C194+(drdp!J194+drdp!S194)*MSZ!$D194)</f>
        <v>0</v>
      </c>
      <c r="H194" s="18">
        <f>Model!$W$20*((drdp!B194)*MSZ!$B194+(drdp!E194)*MSZ!$C194+(drdp!H194)*MSZ!$D194)</f>
        <v>0</v>
      </c>
      <c r="I194" s="18">
        <f>Model!$W$20*((drdp!C194)*MSZ!$B194+(drdp!F194)*MSZ!$C194+(drdp!I194)*MSZ!$D194)</f>
        <v>0</v>
      </c>
      <c r="J194" s="18">
        <f>Model!$W$20*((drdp!D194)*MSZ!$B194+(drdp!G194)*MSZ!$C194+(drdp!J194)*MSZ!$D194)</f>
        <v>0</v>
      </c>
      <c r="K194" s="21">
        <f>SUM(E$3:E193)+H194</f>
        <v>0.25104508607614362</v>
      </c>
      <c r="L194" s="21">
        <f>SUM(F$3:F193)+I194</f>
        <v>-1.3458718636425837E-2</v>
      </c>
      <c r="M194" s="21">
        <f>SUM(G$3:G193)+J194</f>
        <v>0</v>
      </c>
      <c r="N194" s="21"/>
      <c r="O194" s="21"/>
      <c r="P194" s="21"/>
      <c r="Q194" s="19">
        <f t="shared" si="13"/>
        <v>6.3023635242978354E-2</v>
      </c>
      <c r="R194" s="19">
        <f t="shared" si="14"/>
        <v>1.8113710733447616E-4</v>
      </c>
      <c r="S194" s="19">
        <f t="shared" si="15"/>
        <v>0</v>
      </c>
      <c r="T194" s="19">
        <f t="shared" si="16"/>
        <v>-3.3787451785561224E-3</v>
      </c>
      <c r="U194" s="19">
        <f t="shared" si="17"/>
        <v>0</v>
      </c>
      <c r="V194" s="19">
        <f t="shared" si="18"/>
        <v>0</v>
      </c>
    </row>
    <row r="195" spans="1:22" x14ac:dyDescent="0.25">
      <c r="A195" s="26">
        <f>Wellpath!E195</f>
        <v>0</v>
      </c>
      <c r="B195" s="22">
        <v>0</v>
      </c>
      <c r="C195" s="22">
        <v>0</v>
      </c>
      <c r="D195" s="22">
        <f>-(SIN(Wellpath!$L195) * COS(Wellpath!$O195) + TAN(Dip) * COS(Wellpath!$L195)) * SIN(Wellpath!$L195) * SIN(Wellpath!$O195)</f>
        <v>0</v>
      </c>
      <c r="E195" s="20">
        <f>Model!$W$20*((drdp!B195+drdp!K195)*MSZ!$B195+(drdp!E195+drdp!N195)*MSZ!$C195+(drdp!H195+drdp!Q195)*MSZ!$D195)</f>
        <v>0</v>
      </c>
      <c r="F195" s="20">
        <f>Model!$W$20*((drdp!C195+drdp!L195)*MSZ!$B195+(drdp!F195+drdp!O195)*MSZ!$C195+(drdp!I195+drdp!R195)*MSZ!$D195)</f>
        <v>0</v>
      </c>
      <c r="G195" s="20">
        <f>Model!$W$20*((drdp!D195+drdp!M195)*MSZ!$B195+(drdp!G195+drdp!P195)*MSZ!$C195+(drdp!J195+drdp!S195)*MSZ!$D195)</f>
        <v>0</v>
      </c>
      <c r="H195" s="18">
        <f>Model!$W$20*((drdp!B195)*MSZ!$B195+(drdp!E195)*MSZ!$C195+(drdp!H195)*MSZ!$D195)</f>
        <v>0</v>
      </c>
      <c r="I195" s="18">
        <f>Model!$W$20*((drdp!C195)*MSZ!$B195+(drdp!F195)*MSZ!$C195+(drdp!I195)*MSZ!$D195)</f>
        <v>0</v>
      </c>
      <c r="J195" s="18">
        <f>Model!$W$20*((drdp!D195)*MSZ!$B195+(drdp!G195)*MSZ!$C195+(drdp!J195)*MSZ!$D195)</f>
        <v>0</v>
      </c>
      <c r="K195" s="21">
        <f>SUM(E$3:E194)+H195</f>
        <v>0.25104508607614362</v>
      </c>
      <c r="L195" s="21">
        <f>SUM(F$3:F194)+I195</f>
        <v>-1.3458718636425837E-2</v>
      </c>
      <c r="M195" s="21">
        <f>SUM(G$3:G194)+J195</f>
        <v>0</v>
      </c>
      <c r="N195" s="21"/>
      <c r="O195" s="21"/>
      <c r="P195" s="21"/>
      <c r="Q195" s="19">
        <f t="shared" si="13"/>
        <v>6.3023635242978354E-2</v>
      </c>
      <c r="R195" s="19">
        <f t="shared" si="14"/>
        <v>1.8113710733447616E-4</v>
      </c>
      <c r="S195" s="19">
        <f t="shared" si="15"/>
        <v>0</v>
      </c>
      <c r="T195" s="19">
        <f t="shared" si="16"/>
        <v>-3.3787451785561224E-3</v>
      </c>
      <c r="U195" s="19">
        <f t="shared" si="17"/>
        <v>0</v>
      </c>
      <c r="V195" s="19">
        <f t="shared" si="18"/>
        <v>0</v>
      </c>
    </row>
    <row r="196" spans="1:22" x14ac:dyDescent="0.25">
      <c r="A196" s="26">
        <f>Wellpath!E196</f>
        <v>0</v>
      </c>
      <c r="B196" s="22">
        <v>0</v>
      </c>
      <c r="C196" s="22">
        <v>0</v>
      </c>
      <c r="D196" s="22">
        <f>-(SIN(Wellpath!$L196) * COS(Wellpath!$O196) + TAN(Dip) * COS(Wellpath!$L196)) * SIN(Wellpath!$L196) * SIN(Wellpath!$O196)</f>
        <v>0</v>
      </c>
      <c r="E196" s="20">
        <f>Model!$W$20*((drdp!B196+drdp!K196)*MSZ!$B196+(drdp!E196+drdp!N196)*MSZ!$C196+(drdp!H196+drdp!Q196)*MSZ!$D196)</f>
        <v>0</v>
      </c>
      <c r="F196" s="20">
        <f>Model!$W$20*((drdp!C196+drdp!L196)*MSZ!$B196+(drdp!F196+drdp!O196)*MSZ!$C196+(drdp!I196+drdp!R196)*MSZ!$D196)</f>
        <v>0</v>
      </c>
      <c r="G196" s="20">
        <f>Model!$W$20*((drdp!D196+drdp!M196)*MSZ!$B196+(drdp!G196+drdp!P196)*MSZ!$C196+(drdp!J196+drdp!S196)*MSZ!$D196)</f>
        <v>0</v>
      </c>
      <c r="H196" s="18">
        <f>Model!$W$20*((drdp!B196)*MSZ!$B196+(drdp!E196)*MSZ!$C196+(drdp!H196)*MSZ!$D196)</f>
        <v>0</v>
      </c>
      <c r="I196" s="18">
        <f>Model!$W$20*((drdp!C196)*MSZ!$B196+(drdp!F196)*MSZ!$C196+(drdp!I196)*MSZ!$D196)</f>
        <v>0</v>
      </c>
      <c r="J196" s="18">
        <f>Model!$W$20*((drdp!D196)*MSZ!$B196+(drdp!G196)*MSZ!$C196+(drdp!J196)*MSZ!$D196)</f>
        <v>0</v>
      </c>
      <c r="K196" s="21">
        <f>SUM(E$3:E195)+H196</f>
        <v>0.25104508607614362</v>
      </c>
      <c r="L196" s="21">
        <f>SUM(F$3:F195)+I196</f>
        <v>-1.3458718636425837E-2</v>
      </c>
      <c r="M196" s="21">
        <f>SUM(G$3:G195)+J196</f>
        <v>0</v>
      </c>
      <c r="N196" s="21"/>
      <c r="O196" s="21"/>
      <c r="P196" s="21"/>
      <c r="Q196" s="19">
        <f t="shared" si="13"/>
        <v>6.3023635242978354E-2</v>
      </c>
      <c r="R196" s="19">
        <f t="shared" si="14"/>
        <v>1.8113710733447616E-4</v>
      </c>
      <c r="S196" s="19">
        <f t="shared" si="15"/>
        <v>0</v>
      </c>
      <c r="T196" s="19">
        <f t="shared" si="16"/>
        <v>-3.3787451785561224E-3</v>
      </c>
      <c r="U196" s="19">
        <f t="shared" si="17"/>
        <v>0</v>
      </c>
      <c r="V196" s="19">
        <f t="shared" si="18"/>
        <v>0</v>
      </c>
    </row>
    <row r="197" spans="1:22" x14ac:dyDescent="0.25">
      <c r="A197" s="26">
        <f>Wellpath!E197</f>
        <v>0</v>
      </c>
      <c r="B197" s="22">
        <v>0</v>
      </c>
      <c r="C197" s="22">
        <v>0</v>
      </c>
      <c r="D197" s="22">
        <f>-(SIN(Wellpath!$L197) * COS(Wellpath!$O197) + TAN(Dip) * COS(Wellpath!$L197)) * SIN(Wellpath!$L197) * SIN(Wellpath!$O197)</f>
        <v>0</v>
      </c>
      <c r="E197" s="20">
        <f>Model!$W$20*((drdp!B197+drdp!K197)*MSZ!$B197+(drdp!E197+drdp!N197)*MSZ!$C197+(drdp!H197+drdp!Q197)*MSZ!$D197)</f>
        <v>0</v>
      </c>
      <c r="F197" s="20">
        <f>Model!$W$20*((drdp!C197+drdp!L197)*MSZ!$B197+(drdp!F197+drdp!O197)*MSZ!$C197+(drdp!I197+drdp!R197)*MSZ!$D197)</f>
        <v>0</v>
      </c>
      <c r="G197" s="20">
        <f>Model!$W$20*((drdp!D197+drdp!M197)*MSZ!$B197+(drdp!G197+drdp!P197)*MSZ!$C197+(drdp!J197+drdp!S197)*MSZ!$D197)</f>
        <v>0</v>
      </c>
      <c r="H197" s="18">
        <f>Model!$W$20*((drdp!B197)*MSZ!$B197+(drdp!E197)*MSZ!$C197+(drdp!H197)*MSZ!$D197)</f>
        <v>0</v>
      </c>
      <c r="I197" s="18">
        <f>Model!$W$20*((drdp!C197)*MSZ!$B197+(drdp!F197)*MSZ!$C197+(drdp!I197)*MSZ!$D197)</f>
        <v>0</v>
      </c>
      <c r="J197" s="18">
        <f>Model!$W$20*((drdp!D197)*MSZ!$B197+(drdp!G197)*MSZ!$C197+(drdp!J197)*MSZ!$D197)</f>
        <v>0</v>
      </c>
      <c r="K197" s="21">
        <f>SUM(E$3:E196)+H197</f>
        <v>0.25104508607614362</v>
      </c>
      <c r="L197" s="21">
        <f>SUM(F$3:F196)+I197</f>
        <v>-1.3458718636425837E-2</v>
      </c>
      <c r="M197" s="21">
        <f>SUM(G$3:G196)+J197</f>
        <v>0</v>
      </c>
      <c r="N197" s="21"/>
      <c r="O197" s="21"/>
      <c r="P197" s="21"/>
      <c r="Q197" s="19">
        <f t="shared" si="13"/>
        <v>6.3023635242978354E-2</v>
      </c>
      <c r="R197" s="19">
        <f t="shared" si="14"/>
        <v>1.8113710733447616E-4</v>
      </c>
      <c r="S197" s="19">
        <f t="shared" si="15"/>
        <v>0</v>
      </c>
      <c r="T197" s="19">
        <f t="shared" si="16"/>
        <v>-3.3787451785561224E-3</v>
      </c>
      <c r="U197" s="19">
        <f t="shared" si="17"/>
        <v>0</v>
      </c>
      <c r="V197" s="19">
        <f t="shared" si="18"/>
        <v>0</v>
      </c>
    </row>
    <row r="198" spans="1:22" x14ac:dyDescent="0.25">
      <c r="A198" s="26">
        <f>Wellpath!E198</f>
        <v>0</v>
      </c>
      <c r="B198" s="22">
        <v>0</v>
      </c>
      <c r="C198" s="22">
        <v>0</v>
      </c>
      <c r="D198" s="22">
        <f>-(SIN(Wellpath!$L198) * COS(Wellpath!$O198) + TAN(Dip) * COS(Wellpath!$L198)) * SIN(Wellpath!$L198) * SIN(Wellpath!$O198)</f>
        <v>0</v>
      </c>
      <c r="E198" s="20">
        <f>Model!$W$20*((drdp!B198+drdp!K198)*MSZ!$B198+(drdp!E198+drdp!N198)*MSZ!$C198+(drdp!H198+drdp!Q198)*MSZ!$D198)</f>
        <v>0</v>
      </c>
      <c r="F198" s="20">
        <f>Model!$W$20*((drdp!C198+drdp!L198)*MSZ!$B198+(drdp!F198+drdp!O198)*MSZ!$C198+(drdp!I198+drdp!R198)*MSZ!$D198)</f>
        <v>0</v>
      </c>
      <c r="G198" s="20">
        <f>Model!$W$20*((drdp!D198+drdp!M198)*MSZ!$B198+(drdp!G198+drdp!P198)*MSZ!$C198+(drdp!J198+drdp!S198)*MSZ!$D198)</f>
        <v>0</v>
      </c>
      <c r="H198" s="18">
        <f>Model!$W$20*((drdp!B198)*MSZ!$B198+(drdp!E198)*MSZ!$C198+(drdp!H198)*MSZ!$D198)</f>
        <v>0</v>
      </c>
      <c r="I198" s="18">
        <f>Model!$W$20*((drdp!C198)*MSZ!$B198+(drdp!F198)*MSZ!$C198+(drdp!I198)*MSZ!$D198)</f>
        <v>0</v>
      </c>
      <c r="J198" s="18">
        <f>Model!$W$20*((drdp!D198)*MSZ!$B198+(drdp!G198)*MSZ!$C198+(drdp!J198)*MSZ!$D198)</f>
        <v>0</v>
      </c>
      <c r="K198" s="21">
        <f>SUM(E$3:E197)+H198</f>
        <v>0.25104508607614362</v>
      </c>
      <c r="L198" s="21">
        <f>SUM(F$3:F197)+I198</f>
        <v>-1.3458718636425837E-2</v>
      </c>
      <c r="M198" s="21">
        <f>SUM(G$3:G197)+J198</f>
        <v>0</v>
      </c>
      <c r="N198" s="21"/>
      <c r="O198" s="21"/>
      <c r="P198" s="21"/>
      <c r="Q198" s="19">
        <f t="shared" ref="Q198:Q261" si="19">K198^2</f>
        <v>6.3023635242978354E-2</v>
      </c>
      <c r="R198" s="19">
        <f t="shared" ref="R198:R261" si="20">L198^2</f>
        <v>1.8113710733447616E-4</v>
      </c>
      <c r="S198" s="19">
        <f t="shared" ref="S198:S261" si="21">M198^2</f>
        <v>0</v>
      </c>
      <c r="T198" s="19">
        <f t="shared" ref="T198:T261" si="22">K198*L198</f>
        <v>-3.3787451785561224E-3</v>
      </c>
      <c r="U198" s="19">
        <f t="shared" ref="U198:U261" si="23">K198*M198</f>
        <v>0</v>
      </c>
      <c r="V198" s="19">
        <f t="shared" ref="V198:V261" si="24">L198*M198</f>
        <v>0</v>
      </c>
    </row>
    <row r="199" spans="1:22" x14ac:dyDescent="0.25">
      <c r="A199" s="26">
        <f>Wellpath!E199</f>
        <v>0</v>
      </c>
      <c r="B199" s="22">
        <v>0</v>
      </c>
      <c r="C199" s="22">
        <v>0</v>
      </c>
      <c r="D199" s="22">
        <f>-(SIN(Wellpath!$L199) * COS(Wellpath!$O199) + TAN(Dip) * COS(Wellpath!$L199)) * SIN(Wellpath!$L199) * SIN(Wellpath!$O199)</f>
        <v>0</v>
      </c>
      <c r="E199" s="20">
        <f>Model!$W$20*((drdp!B199+drdp!K199)*MSZ!$B199+(drdp!E199+drdp!N199)*MSZ!$C199+(drdp!H199+drdp!Q199)*MSZ!$D199)</f>
        <v>0</v>
      </c>
      <c r="F199" s="20">
        <f>Model!$W$20*((drdp!C199+drdp!L199)*MSZ!$B199+(drdp!F199+drdp!O199)*MSZ!$C199+(drdp!I199+drdp!R199)*MSZ!$D199)</f>
        <v>0</v>
      </c>
      <c r="G199" s="20">
        <f>Model!$W$20*((drdp!D199+drdp!M199)*MSZ!$B199+(drdp!G199+drdp!P199)*MSZ!$C199+(drdp!J199+drdp!S199)*MSZ!$D199)</f>
        <v>0</v>
      </c>
      <c r="H199" s="18">
        <f>Model!$W$20*((drdp!B199)*MSZ!$B199+(drdp!E199)*MSZ!$C199+(drdp!H199)*MSZ!$D199)</f>
        <v>0</v>
      </c>
      <c r="I199" s="18">
        <f>Model!$W$20*((drdp!C199)*MSZ!$B199+(drdp!F199)*MSZ!$C199+(drdp!I199)*MSZ!$D199)</f>
        <v>0</v>
      </c>
      <c r="J199" s="18">
        <f>Model!$W$20*((drdp!D199)*MSZ!$B199+(drdp!G199)*MSZ!$C199+(drdp!J199)*MSZ!$D199)</f>
        <v>0</v>
      </c>
      <c r="K199" s="21">
        <f>SUM(E$3:E198)+H199</f>
        <v>0.25104508607614362</v>
      </c>
      <c r="L199" s="21">
        <f>SUM(F$3:F198)+I199</f>
        <v>-1.3458718636425837E-2</v>
      </c>
      <c r="M199" s="21">
        <f>SUM(G$3:G198)+J199</f>
        <v>0</v>
      </c>
      <c r="N199" s="21"/>
      <c r="O199" s="21"/>
      <c r="P199" s="21"/>
      <c r="Q199" s="19">
        <f t="shared" si="19"/>
        <v>6.3023635242978354E-2</v>
      </c>
      <c r="R199" s="19">
        <f t="shared" si="20"/>
        <v>1.8113710733447616E-4</v>
      </c>
      <c r="S199" s="19">
        <f t="shared" si="21"/>
        <v>0</v>
      </c>
      <c r="T199" s="19">
        <f t="shared" si="22"/>
        <v>-3.3787451785561224E-3</v>
      </c>
      <c r="U199" s="19">
        <f t="shared" si="23"/>
        <v>0</v>
      </c>
      <c r="V199" s="19">
        <f t="shared" si="24"/>
        <v>0</v>
      </c>
    </row>
    <row r="200" spans="1:22" x14ac:dyDescent="0.25">
      <c r="A200" s="26">
        <f>Wellpath!E200</f>
        <v>0</v>
      </c>
      <c r="B200" s="22">
        <v>0</v>
      </c>
      <c r="C200" s="22">
        <v>0</v>
      </c>
      <c r="D200" s="22">
        <f>-(SIN(Wellpath!$L200) * COS(Wellpath!$O200) + TAN(Dip) * COS(Wellpath!$L200)) * SIN(Wellpath!$L200) * SIN(Wellpath!$O200)</f>
        <v>0</v>
      </c>
      <c r="E200" s="20">
        <f>Model!$W$20*((drdp!B200+drdp!K200)*MSZ!$B200+(drdp!E200+drdp!N200)*MSZ!$C200+(drdp!H200+drdp!Q200)*MSZ!$D200)</f>
        <v>0</v>
      </c>
      <c r="F200" s="20">
        <f>Model!$W$20*((drdp!C200+drdp!L200)*MSZ!$B200+(drdp!F200+drdp!O200)*MSZ!$C200+(drdp!I200+drdp!R200)*MSZ!$D200)</f>
        <v>0</v>
      </c>
      <c r="G200" s="20">
        <f>Model!$W$20*((drdp!D200+drdp!M200)*MSZ!$B200+(drdp!G200+drdp!P200)*MSZ!$C200+(drdp!J200+drdp!S200)*MSZ!$D200)</f>
        <v>0</v>
      </c>
      <c r="H200" s="18">
        <f>Model!$W$20*((drdp!B200)*MSZ!$B200+(drdp!E200)*MSZ!$C200+(drdp!H200)*MSZ!$D200)</f>
        <v>0</v>
      </c>
      <c r="I200" s="18">
        <f>Model!$W$20*((drdp!C200)*MSZ!$B200+(drdp!F200)*MSZ!$C200+(drdp!I200)*MSZ!$D200)</f>
        <v>0</v>
      </c>
      <c r="J200" s="18">
        <f>Model!$W$20*((drdp!D200)*MSZ!$B200+(drdp!G200)*MSZ!$C200+(drdp!J200)*MSZ!$D200)</f>
        <v>0</v>
      </c>
      <c r="K200" s="21">
        <f>SUM(E$3:E199)+H200</f>
        <v>0.25104508607614362</v>
      </c>
      <c r="L200" s="21">
        <f>SUM(F$3:F199)+I200</f>
        <v>-1.3458718636425837E-2</v>
      </c>
      <c r="M200" s="21">
        <f>SUM(G$3:G199)+J200</f>
        <v>0</v>
      </c>
      <c r="N200" s="21"/>
      <c r="O200" s="21"/>
      <c r="P200" s="21"/>
      <c r="Q200" s="19">
        <f t="shared" si="19"/>
        <v>6.3023635242978354E-2</v>
      </c>
      <c r="R200" s="19">
        <f t="shared" si="20"/>
        <v>1.8113710733447616E-4</v>
      </c>
      <c r="S200" s="19">
        <f t="shared" si="21"/>
        <v>0</v>
      </c>
      <c r="T200" s="19">
        <f t="shared" si="22"/>
        <v>-3.3787451785561224E-3</v>
      </c>
      <c r="U200" s="19">
        <f t="shared" si="23"/>
        <v>0</v>
      </c>
      <c r="V200" s="19">
        <f t="shared" si="24"/>
        <v>0</v>
      </c>
    </row>
    <row r="201" spans="1:22" x14ac:dyDescent="0.25">
      <c r="A201" s="26">
        <f>Wellpath!E201</f>
        <v>0</v>
      </c>
      <c r="B201" s="22">
        <v>0</v>
      </c>
      <c r="C201" s="22">
        <v>0</v>
      </c>
      <c r="D201" s="22">
        <f>-(SIN(Wellpath!$L201) * COS(Wellpath!$O201) + TAN(Dip) * COS(Wellpath!$L201)) * SIN(Wellpath!$L201) * SIN(Wellpath!$O201)</f>
        <v>0</v>
      </c>
      <c r="E201" s="20">
        <f>Model!$W$20*((drdp!B201+drdp!K201)*MSZ!$B201+(drdp!E201+drdp!N201)*MSZ!$C201+(drdp!H201+drdp!Q201)*MSZ!$D201)</f>
        <v>0</v>
      </c>
      <c r="F201" s="20">
        <f>Model!$W$20*((drdp!C201+drdp!L201)*MSZ!$B201+(drdp!F201+drdp!O201)*MSZ!$C201+(drdp!I201+drdp!R201)*MSZ!$D201)</f>
        <v>0</v>
      </c>
      <c r="G201" s="20">
        <f>Model!$W$20*((drdp!D201+drdp!M201)*MSZ!$B201+(drdp!G201+drdp!P201)*MSZ!$C201+(drdp!J201+drdp!S201)*MSZ!$D201)</f>
        <v>0</v>
      </c>
      <c r="H201" s="18">
        <f>Model!$W$20*((drdp!B201)*MSZ!$B201+(drdp!E201)*MSZ!$C201+(drdp!H201)*MSZ!$D201)</f>
        <v>0</v>
      </c>
      <c r="I201" s="18">
        <f>Model!$W$20*((drdp!C201)*MSZ!$B201+(drdp!F201)*MSZ!$C201+(drdp!I201)*MSZ!$D201)</f>
        <v>0</v>
      </c>
      <c r="J201" s="18">
        <f>Model!$W$20*((drdp!D201)*MSZ!$B201+(drdp!G201)*MSZ!$C201+(drdp!J201)*MSZ!$D201)</f>
        <v>0</v>
      </c>
      <c r="K201" s="21">
        <f>SUM(E$3:E200)+H201</f>
        <v>0.25104508607614362</v>
      </c>
      <c r="L201" s="21">
        <f>SUM(F$3:F200)+I201</f>
        <v>-1.3458718636425837E-2</v>
      </c>
      <c r="M201" s="21">
        <f>SUM(G$3:G200)+J201</f>
        <v>0</v>
      </c>
      <c r="N201" s="21"/>
      <c r="O201" s="21"/>
      <c r="P201" s="21"/>
      <c r="Q201" s="19">
        <f t="shared" si="19"/>
        <v>6.3023635242978354E-2</v>
      </c>
      <c r="R201" s="19">
        <f t="shared" si="20"/>
        <v>1.8113710733447616E-4</v>
      </c>
      <c r="S201" s="19">
        <f t="shared" si="21"/>
        <v>0</v>
      </c>
      <c r="T201" s="19">
        <f t="shared" si="22"/>
        <v>-3.3787451785561224E-3</v>
      </c>
      <c r="U201" s="19">
        <f t="shared" si="23"/>
        <v>0</v>
      </c>
      <c r="V201" s="19">
        <f t="shared" si="24"/>
        <v>0</v>
      </c>
    </row>
    <row r="202" spans="1:22" x14ac:dyDescent="0.25">
      <c r="A202" s="26">
        <f>Wellpath!E202</f>
        <v>0</v>
      </c>
      <c r="B202" s="22">
        <v>0</v>
      </c>
      <c r="C202" s="22">
        <v>0</v>
      </c>
      <c r="D202" s="22">
        <f>-(SIN(Wellpath!$L202) * COS(Wellpath!$O202) + TAN(Dip) * COS(Wellpath!$L202)) * SIN(Wellpath!$L202) * SIN(Wellpath!$O202)</f>
        <v>0</v>
      </c>
      <c r="E202" s="20">
        <f>Model!$W$20*((drdp!B202+drdp!K202)*MSZ!$B202+(drdp!E202+drdp!N202)*MSZ!$C202+(drdp!H202+drdp!Q202)*MSZ!$D202)</f>
        <v>0</v>
      </c>
      <c r="F202" s="20">
        <f>Model!$W$20*((drdp!C202+drdp!L202)*MSZ!$B202+(drdp!F202+drdp!O202)*MSZ!$C202+(drdp!I202+drdp!R202)*MSZ!$D202)</f>
        <v>0</v>
      </c>
      <c r="G202" s="20">
        <f>Model!$W$20*((drdp!D202+drdp!M202)*MSZ!$B202+(drdp!G202+drdp!P202)*MSZ!$C202+(drdp!J202+drdp!S202)*MSZ!$D202)</f>
        <v>0</v>
      </c>
      <c r="H202" s="18">
        <f>Model!$W$20*((drdp!B202)*MSZ!$B202+(drdp!E202)*MSZ!$C202+(drdp!H202)*MSZ!$D202)</f>
        <v>0</v>
      </c>
      <c r="I202" s="18">
        <f>Model!$W$20*((drdp!C202)*MSZ!$B202+(drdp!F202)*MSZ!$C202+(drdp!I202)*MSZ!$D202)</f>
        <v>0</v>
      </c>
      <c r="J202" s="18">
        <f>Model!$W$20*((drdp!D202)*MSZ!$B202+(drdp!G202)*MSZ!$C202+(drdp!J202)*MSZ!$D202)</f>
        <v>0</v>
      </c>
      <c r="K202" s="21">
        <f>SUM(E$3:E201)+H202</f>
        <v>0.25104508607614362</v>
      </c>
      <c r="L202" s="21">
        <f>SUM(F$3:F201)+I202</f>
        <v>-1.3458718636425837E-2</v>
      </c>
      <c r="M202" s="21">
        <f>SUM(G$3:G201)+J202</f>
        <v>0</v>
      </c>
      <c r="N202" s="21"/>
      <c r="O202" s="21"/>
      <c r="P202" s="21"/>
      <c r="Q202" s="19">
        <f t="shared" si="19"/>
        <v>6.3023635242978354E-2</v>
      </c>
      <c r="R202" s="19">
        <f t="shared" si="20"/>
        <v>1.8113710733447616E-4</v>
      </c>
      <c r="S202" s="19">
        <f t="shared" si="21"/>
        <v>0</v>
      </c>
      <c r="T202" s="19">
        <f t="shared" si="22"/>
        <v>-3.3787451785561224E-3</v>
      </c>
      <c r="U202" s="19">
        <f t="shared" si="23"/>
        <v>0</v>
      </c>
      <c r="V202" s="19">
        <f t="shared" si="24"/>
        <v>0</v>
      </c>
    </row>
    <row r="203" spans="1:22" x14ac:dyDescent="0.25">
      <c r="A203" s="26">
        <f>Wellpath!E203</f>
        <v>0</v>
      </c>
      <c r="B203" s="22">
        <v>0</v>
      </c>
      <c r="C203" s="22">
        <v>0</v>
      </c>
      <c r="D203" s="22">
        <f>-(SIN(Wellpath!$L203) * COS(Wellpath!$O203) + TAN(Dip) * COS(Wellpath!$L203)) * SIN(Wellpath!$L203) * SIN(Wellpath!$O203)</f>
        <v>0</v>
      </c>
      <c r="E203" s="20">
        <f>Model!$W$20*((drdp!B203+drdp!K203)*MSZ!$B203+(drdp!E203+drdp!N203)*MSZ!$C203+(drdp!H203+drdp!Q203)*MSZ!$D203)</f>
        <v>0</v>
      </c>
      <c r="F203" s="20">
        <f>Model!$W$20*((drdp!C203+drdp!L203)*MSZ!$B203+(drdp!F203+drdp!O203)*MSZ!$C203+(drdp!I203+drdp!R203)*MSZ!$D203)</f>
        <v>0</v>
      </c>
      <c r="G203" s="20">
        <f>Model!$W$20*((drdp!D203+drdp!M203)*MSZ!$B203+(drdp!G203+drdp!P203)*MSZ!$C203+(drdp!J203+drdp!S203)*MSZ!$D203)</f>
        <v>0</v>
      </c>
      <c r="H203" s="18">
        <f>Model!$W$20*((drdp!B203)*MSZ!$B203+(drdp!E203)*MSZ!$C203+(drdp!H203)*MSZ!$D203)</f>
        <v>0</v>
      </c>
      <c r="I203" s="18">
        <f>Model!$W$20*((drdp!C203)*MSZ!$B203+(drdp!F203)*MSZ!$C203+(drdp!I203)*MSZ!$D203)</f>
        <v>0</v>
      </c>
      <c r="J203" s="18">
        <f>Model!$W$20*((drdp!D203)*MSZ!$B203+(drdp!G203)*MSZ!$C203+(drdp!J203)*MSZ!$D203)</f>
        <v>0</v>
      </c>
      <c r="K203" s="21">
        <f>SUM(E$3:E202)+H203</f>
        <v>0.25104508607614362</v>
      </c>
      <c r="L203" s="21">
        <f>SUM(F$3:F202)+I203</f>
        <v>-1.3458718636425837E-2</v>
      </c>
      <c r="M203" s="21">
        <f>SUM(G$3:G202)+J203</f>
        <v>0</v>
      </c>
      <c r="N203" s="21"/>
      <c r="O203" s="21"/>
      <c r="P203" s="21"/>
      <c r="Q203" s="19">
        <f t="shared" si="19"/>
        <v>6.3023635242978354E-2</v>
      </c>
      <c r="R203" s="19">
        <f t="shared" si="20"/>
        <v>1.8113710733447616E-4</v>
      </c>
      <c r="S203" s="19">
        <f t="shared" si="21"/>
        <v>0</v>
      </c>
      <c r="T203" s="19">
        <f t="shared" si="22"/>
        <v>-3.3787451785561224E-3</v>
      </c>
      <c r="U203" s="19">
        <f t="shared" si="23"/>
        <v>0</v>
      </c>
      <c r="V203" s="19">
        <f t="shared" si="24"/>
        <v>0</v>
      </c>
    </row>
    <row r="204" spans="1:22" x14ac:dyDescent="0.25">
      <c r="A204" s="26">
        <f>Wellpath!E204</f>
        <v>0</v>
      </c>
      <c r="B204" s="22">
        <v>0</v>
      </c>
      <c r="C204" s="22">
        <v>0</v>
      </c>
      <c r="D204" s="22">
        <f>-(SIN(Wellpath!$L204) * COS(Wellpath!$O204) + TAN(Dip) * COS(Wellpath!$L204)) * SIN(Wellpath!$L204) * SIN(Wellpath!$O204)</f>
        <v>0</v>
      </c>
      <c r="E204" s="20">
        <f>Model!$W$20*((drdp!B204+drdp!K204)*MSZ!$B204+(drdp!E204+drdp!N204)*MSZ!$C204+(drdp!H204+drdp!Q204)*MSZ!$D204)</f>
        <v>0</v>
      </c>
      <c r="F204" s="20">
        <f>Model!$W$20*((drdp!C204+drdp!L204)*MSZ!$B204+(drdp!F204+drdp!O204)*MSZ!$C204+(drdp!I204+drdp!R204)*MSZ!$D204)</f>
        <v>0</v>
      </c>
      <c r="G204" s="20">
        <f>Model!$W$20*((drdp!D204+drdp!M204)*MSZ!$B204+(drdp!G204+drdp!P204)*MSZ!$C204+(drdp!J204+drdp!S204)*MSZ!$D204)</f>
        <v>0</v>
      </c>
      <c r="H204" s="18">
        <f>Model!$W$20*((drdp!B204)*MSZ!$B204+(drdp!E204)*MSZ!$C204+(drdp!H204)*MSZ!$D204)</f>
        <v>0</v>
      </c>
      <c r="I204" s="18">
        <f>Model!$W$20*((drdp!C204)*MSZ!$B204+(drdp!F204)*MSZ!$C204+(drdp!I204)*MSZ!$D204)</f>
        <v>0</v>
      </c>
      <c r="J204" s="18">
        <f>Model!$W$20*((drdp!D204)*MSZ!$B204+(drdp!G204)*MSZ!$C204+(drdp!J204)*MSZ!$D204)</f>
        <v>0</v>
      </c>
      <c r="K204" s="21">
        <f>SUM(E$3:E203)+H204</f>
        <v>0.25104508607614362</v>
      </c>
      <c r="L204" s="21">
        <f>SUM(F$3:F203)+I204</f>
        <v>-1.3458718636425837E-2</v>
      </c>
      <c r="M204" s="21">
        <f>SUM(G$3:G203)+J204</f>
        <v>0</v>
      </c>
      <c r="N204" s="21"/>
      <c r="O204" s="21"/>
      <c r="P204" s="21"/>
      <c r="Q204" s="19">
        <f t="shared" si="19"/>
        <v>6.3023635242978354E-2</v>
      </c>
      <c r="R204" s="19">
        <f t="shared" si="20"/>
        <v>1.8113710733447616E-4</v>
      </c>
      <c r="S204" s="19">
        <f t="shared" si="21"/>
        <v>0</v>
      </c>
      <c r="T204" s="19">
        <f t="shared" si="22"/>
        <v>-3.3787451785561224E-3</v>
      </c>
      <c r="U204" s="19">
        <f t="shared" si="23"/>
        <v>0</v>
      </c>
      <c r="V204" s="19">
        <f t="shared" si="24"/>
        <v>0</v>
      </c>
    </row>
    <row r="205" spans="1:22" x14ac:dyDescent="0.25">
      <c r="A205" s="26">
        <f>Wellpath!E205</f>
        <v>0</v>
      </c>
      <c r="B205" s="22">
        <v>0</v>
      </c>
      <c r="C205" s="22">
        <v>0</v>
      </c>
      <c r="D205" s="22">
        <f>-(SIN(Wellpath!$L205) * COS(Wellpath!$O205) + TAN(Dip) * COS(Wellpath!$L205)) * SIN(Wellpath!$L205) * SIN(Wellpath!$O205)</f>
        <v>0</v>
      </c>
      <c r="E205" s="20">
        <f>Model!$W$20*((drdp!B205+drdp!K205)*MSZ!$B205+(drdp!E205+drdp!N205)*MSZ!$C205+(drdp!H205+drdp!Q205)*MSZ!$D205)</f>
        <v>0</v>
      </c>
      <c r="F205" s="20">
        <f>Model!$W$20*((drdp!C205+drdp!L205)*MSZ!$B205+(drdp!F205+drdp!O205)*MSZ!$C205+(drdp!I205+drdp!R205)*MSZ!$D205)</f>
        <v>0</v>
      </c>
      <c r="G205" s="20">
        <f>Model!$W$20*((drdp!D205+drdp!M205)*MSZ!$B205+(drdp!G205+drdp!P205)*MSZ!$C205+(drdp!J205+drdp!S205)*MSZ!$D205)</f>
        <v>0</v>
      </c>
      <c r="H205" s="18">
        <f>Model!$W$20*((drdp!B205)*MSZ!$B205+(drdp!E205)*MSZ!$C205+(drdp!H205)*MSZ!$D205)</f>
        <v>0</v>
      </c>
      <c r="I205" s="18">
        <f>Model!$W$20*((drdp!C205)*MSZ!$B205+(drdp!F205)*MSZ!$C205+(drdp!I205)*MSZ!$D205)</f>
        <v>0</v>
      </c>
      <c r="J205" s="18">
        <f>Model!$W$20*((drdp!D205)*MSZ!$B205+(drdp!G205)*MSZ!$C205+(drdp!J205)*MSZ!$D205)</f>
        <v>0</v>
      </c>
      <c r="K205" s="21">
        <f>SUM(E$3:E204)+H205</f>
        <v>0.25104508607614362</v>
      </c>
      <c r="L205" s="21">
        <f>SUM(F$3:F204)+I205</f>
        <v>-1.3458718636425837E-2</v>
      </c>
      <c r="M205" s="21">
        <f>SUM(G$3:G204)+J205</f>
        <v>0</v>
      </c>
      <c r="N205" s="21"/>
      <c r="O205" s="21"/>
      <c r="P205" s="21"/>
      <c r="Q205" s="19">
        <f t="shared" si="19"/>
        <v>6.3023635242978354E-2</v>
      </c>
      <c r="R205" s="19">
        <f t="shared" si="20"/>
        <v>1.8113710733447616E-4</v>
      </c>
      <c r="S205" s="19">
        <f t="shared" si="21"/>
        <v>0</v>
      </c>
      <c r="T205" s="19">
        <f t="shared" si="22"/>
        <v>-3.3787451785561224E-3</v>
      </c>
      <c r="U205" s="19">
        <f t="shared" si="23"/>
        <v>0</v>
      </c>
      <c r="V205" s="19">
        <f t="shared" si="24"/>
        <v>0</v>
      </c>
    </row>
    <row r="206" spans="1:22" x14ac:dyDescent="0.25">
      <c r="A206" s="26">
        <f>Wellpath!E206</f>
        <v>0</v>
      </c>
      <c r="B206" s="22">
        <v>0</v>
      </c>
      <c r="C206" s="22">
        <v>0</v>
      </c>
      <c r="D206" s="22">
        <f>-(SIN(Wellpath!$L206) * COS(Wellpath!$O206) + TAN(Dip) * COS(Wellpath!$L206)) * SIN(Wellpath!$L206) * SIN(Wellpath!$O206)</f>
        <v>0</v>
      </c>
      <c r="E206" s="20">
        <f>Model!$W$20*((drdp!B206+drdp!K206)*MSZ!$B206+(drdp!E206+drdp!N206)*MSZ!$C206+(drdp!H206+drdp!Q206)*MSZ!$D206)</f>
        <v>0</v>
      </c>
      <c r="F206" s="20">
        <f>Model!$W$20*((drdp!C206+drdp!L206)*MSZ!$B206+(drdp!F206+drdp!O206)*MSZ!$C206+(drdp!I206+drdp!R206)*MSZ!$D206)</f>
        <v>0</v>
      </c>
      <c r="G206" s="20">
        <f>Model!$W$20*((drdp!D206+drdp!M206)*MSZ!$B206+(drdp!G206+drdp!P206)*MSZ!$C206+(drdp!J206+drdp!S206)*MSZ!$D206)</f>
        <v>0</v>
      </c>
      <c r="H206" s="18">
        <f>Model!$W$20*((drdp!B206)*MSZ!$B206+(drdp!E206)*MSZ!$C206+(drdp!H206)*MSZ!$D206)</f>
        <v>0</v>
      </c>
      <c r="I206" s="18">
        <f>Model!$W$20*((drdp!C206)*MSZ!$B206+(drdp!F206)*MSZ!$C206+(drdp!I206)*MSZ!$D206)</f>
        <v>0</v>
      </c>
      <c r="J206" s="18">
        <f>Model!$W$20*((drdp!D206)*MSZ!$B206+(drdp!G206)*MSZ!$C206+(drdp!J206)*MSZ!$D206)</f>
        <v>0</v>
      </c>
      <c r="K206" s="21">
        <f>SUM(E$3:E205)+H206</f>
        <v>0.25104508607614362</v>
      </c>
      <c r="L206" s="21">
        <f>SUM(F$3:F205)+I206</f>
        <v>-1.3458718636425837E-2</v>
      </c>
      <c r="M206" s="21">
        <f>SUM(G$3:G205)+J206</f>
        <v>0</v>
      </c>
      <c r="N206" s="21"/>
      <c r="O206" s="21"/>
      <c r="P206" s="21"/>
      <c r="Q206" s="19">
        <f t="shared" si="19"/>
        <v>6.3023635242978354E-2</v>
      </c>
      <c r="R206" s="19">
        <f t="shared" si="20"/>
        <v>1.8113710733447616E-4</v>
      </c>
      <c r="S206" s="19">
        <f t="shared" si="21"/>
        <v>0</v>
      </c>
      <c r="T206" s="19">
        <f t="shared" si="22"/>
        <v>-3.3787451785561224E-3</v>
      </c>
      <c r="U206" s="19">
        <f t="shared" si="23"/>
        <v>0</v>
      </c>
      <c r="V206" s="19">
        <f t="shared" si="24"/>
        <v>0</v>
      </c>
    </row>
    <row r="207" spans="1:22" x14ac:dyDescent="0.25">
      <c r="A207" s="26">
        <f>Wellpath!E207</f>
        <v>0</v>
      </c>
      <c r="B207" s="22">
        <v>0</v>
      </c>
      <c r="C207" s="22">
        <v>0</v>
      </c>
      <c r="D207" s="22">
        <f>-(SIN(Wellpath!$L207) * COS(Wellpath!$O207) + TAN(Dip) * COS(Wellpath!$L207)) * SIN(Wellpath!$L207) * SIN(Wellpath!$O207)</f>
        <v>0</v>
      </c>
      <c r="E207" s="20">
        <f>Model!$W$20*((drdp!B207+drdp!K207)*MSZ!$B207+(drdp!E207+drdp!N207)*MSZ!$C207+(drdp!H207+drdp!Q207)*MSZ!$D207)</f>
        <v>0</v>
      </c>
      <c r="F207" s="20">
        <f>Model!$W$20*((drdp!C207+drdp!L207)*MSZ!$B207+(drdp!F207+drdp!O207)*MSZ!$C207+(drdp!I207+drdp!R207)*MSZ!$D207)</f>
        <v>0</v>
      </c>
      <c r="G207" s="20">
        <f>Model!$W$20*((drdp!D207+drdp!M207)*MSZ!$B207+(drdp!G207+drdp!P207)*MSZ!$C207+(drdp!J207+drdp!S207)*MSZ!$D207)</f>
        <v>0</v>
      </c>
      <c r="H207" s="18">
        <f>Model!$W$20*((drdp!B207)*MSZ!$B207+(drdp!E207)*MSZ!$C207+(drdp!H207)*MSZ!$D207)</f>
        <v>0</v>
      </c>
      <c r="I207" s="18">
        <f>Model!$W$20*((drdp!C207)*MSZ!$B207+(drdp!F207)*MSZ!$C207+(drdp!I207)*MSZ!$D207)</f>
        <v>0</v>
      </c>
      <c r="J207" s="18">
        <f>Model!$W$20*((drdp!D207)*MSZ!$B207+(drdp!G207)*MSZ!$C207+(drdp!J207)*MSZ!$D207)</f>
        <v>0</v>
      </c>
      <c r="K207" s="21">
        <f>SUM(E$3:E206)+H207</f>
        <v>0.25104508607614362</v>
      </c>
      <c r="L207" s="21">
        <f>SUM(F$3:F206)+I207</f>
        <v>-1.3458718636425837E-2</v>
      </c>
      <c r="M207" s="21">
        <f>SUM(G$3:G206)+J207</f>
        <v>0</v>
      </c>
      <c r="N207" s="21"/>
      <c r="O207" s="21"/>
      <c r="P207" s="21"/>
      <c r="Q207" s="19">
        <f t="shared" si="19"/>
        <v>6.3023635242978354E-2</v>
      </c>
      <c r="R207" s="19">
        <f t="shared" si="20"/>
        <v>1.8113710733447616E-4</v>
      </c>
      <c r="S207" s="19">
        <f t="shared" si="21"/>
        <v>0</v>
      </c>
      <c r="T207" s="19">
        <f t="shared" si="22"/>
        <v>-3.3787451785561224E-3</v>
      </c>
      <c r="U207" s="19">
        <f t="shared" si="23"/>
        <v>0</v>
      </c>
      <c r="V207" s="19">
        <f t="shared" si="24"/>
        <v>0</v>
      </c>
    </row>
    <row r="208" spans="1:22" x14ac:dyDescent="0.25">
      <c r="A208" s="26">
        <f>Wellpath!E208</f>
        <v>0</v>
      </c>
      <c r="B208" s="22">
        <v>0</v>
      </c>
      <c r="C208" s="22">
        <v>0</v>
      </c>
      <c r="D208" s="22">
        <f>-(SIN(Wellpath!$L208) * COS(Wellpath!$O208) + TAN(Dip) * COS(Wellpath!$L208)) * SIN(Wellpath!$L208) * SIN(Wellpath!$O208)</f>
        <v>0</v>
      </c>
      <c r="E208" s="20">
        <f>Model!$W$20*((drdp!B208+drdp!K208)*MSZ!$B208+(drdp!E208+drdp!N208)*MSZ!$C208+(drdp!H208+drdp!Q208)*MSZ!$D208)</f>
        <v>0</v>
      </c>
      <c r="F208" s="20">
        <f>Model!$W$20*((drdp!C208+drdp!L208)*MSZ!$B208+(drdp!F208+drdp!O208)*MSZ!$C208+(drdp!I208+drdp!R208)*MSZ!$D208)</f>
        <v>0</v>
      </c>
      <c r="G208" s="20">
        <f>Model!$W$20*((drdp!D208+drdp!M208)*MSZ!$B208+(drdp!G208+drdp!P208)*MSZ!$C208+(drdp!J208+drdp!S208)*MSZ!$D208)</f>
        <v>0</v>
      </c>
      <c r="H208" s="18">
        <f>Model!$W$20*((drdp!B208)*MSZ!$B208+(drdp!E208)*MSZ!$C208+(drdp!H208)*MSZ!$D208)</f>
        <v>0</v>
      </c>
      <c r="I208" s="18">
        <f>Model!$W$20*((drdp!C208)*MSZ!$B208+(drdp!F208)*MSZ!$C208+(drdp!I208)*MSZ!$D208)</f>
        <v>0</v>
      </c>
      <c r="J208" s="18">
        <f>Model!$W$20*((drdp!D208)*MSZ!$B208+(drdp!G208)*MSZ!$C208+(drdp!J208)*MSZ!$D208)</f>
        <v>0</v>
      </c>
      <c r="K208" s="21">
        <f>SUM(E$3:E207)+H208</f>
        <v>0.25104508607614362</v>
      </c>
      <c r="L208" s="21">
        <f>SUM(F$3:F207)+I208</f>
        <v>-1.3458718636425837E-2</v>
      </c>
      <c r="M208" s="21">
        <f>SUM(G$3:G207)+J208</f>
        <v>0</v>
      </c>
      <c r="N208" s="21"/>
      <c r="O208" s="21"/>
      <c r="P208" s="21"/>
      <c r="Q208" s="19">
        <f t="shared" si="19"/>
        <v>6.3023635242978354E-2</v>
      </c>
      <c r="R208" s="19">
        <f t="shared" si="20"/>
        <v>1.8113710733447616E-4</v>
      </c>
      <c r="S208" s="19">
        <f t="shared" si="21"/>
        <v>0</v>
      </c>
      <c r="T208" s="19">
        <f t="shared" si="22"/>
        <v>-3.3787451785561224E-3</v>
      </c>
      <c r="U208" s="19">
        <f t="shared" si="23"/>
        <v>0</v>
      </c>
      <c r="V208" s="19">
        <f t="shared" si="24"/>
        <v>0</v>
      </c>
    </row>
    <row r="209" spans="1:22" x14ac:dyDescent="0.25">
      <c r="A209" s="26">
        <f>Wellpath!E209</f>
        <v>0</v>
      </c>
      <c r="B209" s="22">
        <v>0</v>
      </c>
      <c r="C209" s="22">
        <v>0</v>
      </c>
      <c r="D209" s="22">
        <f>-(SIN(Wellpath!$L209) * COS(Wellpath!$O209) + TAN(Dip) * COS(Wellpath!$L209)) * SIN(Wellpath!$L209) * SIN(Wellpath!$O209)</f>
        <v>0</v>
      </c>
      <c r="E209" s="20">
        <f>Model!$W$20*((drdp!B209+drdp!K209)*MSZ!$B209+(drdp!E209+drdp!N209)*MSZ!$C209+(drdp!H209+drdp!Q209)*MSZ!$D209)</f>
        <v>0</v>
      </c>
      <c r="F209" s="20">
        <f>Model!$W$20*((drdp!C209+drdp!L209)*MSZ!$B209+(drdp!F209+drdp!O209)*MSZ!$C209+(drdp!I209+drdp!R209)*MSZ!$D209)</f>
        <v>0</v>
      </c>
      <c r="G209" s="20">
        <f>Model!$W$20*((drdp!D209+drdp!M209)*MSZ!$B209+(drdp!G209+drdp!P209)*MSZ!$C209+(drdp!J209+drdp!S209)*MSZ!$D209)</f>
        <v>0</v>
      </c>
      <c r="H209" s="18">
        <f>Model!$W$20*((drdp!B209)*MSZ!$B209+(drdp!E209)*MSZ!$C209+(drdp!H209)*MSZ!$D209)</f>
        <v>0</v>
      </c>
      <c r="I209" s="18">
        <f>Model!$W$20*((drdp!C209)*MSZ!$B209+(drdp!F209)*MSZ!$C209+(drdp!I209)*MSZ!$D209)</f>
        <v>0</v>
      </c>
      <c r="J209" s="18">
        <f>Model!$W$20*((drdp!D209)*MSZ!$B209+(drdp!G209)*MSZ!$C209+(drdp!J209)*MSZ!$D209)</f>
        <v>0</v>
      </c>
      <c r="K209" s="21">
        <f>SUM(E$3:E208)+H209</f>
        <v>0.25104508607614362</v>
      </c>
      <c r="L209" s="21">
        <f>SUM(F$3:F208)+I209</f>
        <v>-1.3458718636425837E-2</v>
      </c>
      <c r="M209" s="21">
        <f>SUM(G$3:G208)+J209</f>
        <v>0</v>
      </c>
      <c r="N209" s="21"/>
      <c r="O209" s="21"/>
      <c r="P209" s="21"/>
      <c r="Q209" s="19">
        <f t="shared" si="19"/>
        <v>6.3023635242978354E-2</v>
      </c>
      <c r="R209" s="19">
        <f t="shared" si="20"/>
        <v>1.8113710733447616E-4</v>
      </c>
      <c r="S209" s="19">
        <f t="shared" si="21"/>
        <v>0</v>
      </c>
      <c r="T209" s="19">
        <f t="shared" si="22"/>
        <v>-3.3787451785561224E-3</v>
      </c>
      <c r="U209" s="19">
        <f t="shared" si="23"/>
        <v>0</v>
      </c>
      <c r="V209" s="19">
        <f t="shared" si="24"/>
        <v>0</v>
      </c>
    </row>
    <row r="210" spans="1:22" x14ac:dyDescent="0.25">
      <c r="A210" s="26">
        <f>Wellpath!E210</f>
        <v>0</v>
      </c>
      <c r="B210" s="22">
        <v>0</v>
      </c>
      <c r="C210" s="22">
        <v>0</v>
      </c>
      <c r="D210" s="22">
        <f>-(SIN(Wellpath!$L210) * COS(Wellpath!$O210) + TAN(Dip) * COS(Wellpath!$L210)) * SIN(Wellpath!$L210) * SIN(Wellpath!$O210)</f>
        <v>0</v>
      </c>
      <c r="E210" s="20">
        <f>Model!$W$20*((drdp!B210+drdp!K210)*MSZ!$B210+(drdp!E210+drdp!N210)*MSZ!$C210+(drdp!H210+drdp!Q210)*MSZ!$D210)</f>
        <v>0</v>
      </c>
      <c r="F210" s="20">
        <f>Model!$W$20*((drdp!C210+drdp!L210)*MSZ!$B210+(drdp!F210+drdp!O210)*MSZ!$C210+(drdp!I210+drdp!R210)*MSZ!$D210)</f>
        <v>0</v>
      </c>
      <c r="G210" s="20">
        <f>Model!$W$20*((drdp!D210+drdp!M210)*MSZ!$B210+(drdp!G210+drdp!P210)*MSZ!$C210+(drdp!J210+drdp!S210)*MSZ!$D210)</f>
        <v>0</v>
      </c>
      <c r="H210" s="18">
        <f>Model!$W$20*((drdp!B210)*MSZ!$B210+(drdp!E210)*MSZ!$C210+(drdp!H210)*MSZ!$D210)</f>
        <v>0</v>
      </c>
      <c r="I210" s="18">
        <f>Model!$W$20*((drdp!C210)*MSZ!$B210+(drdp!F210)*MSZ!$C210+(drdp!I210)*MSZ!$D210)</f>
        <v>0</v>
      </c>
      <c r="J210" s="18">
        <f>Model!$W$20*((drdp!D210)*MSZ!$B210+(drdp!G210)*MSZ!$C210+(drdp!J210)*MSZ!$D210)</f>
        <v>0</v>
      </c>
      <c r="K210" s="21">
        <f>SUM(E$3:E209)+H210</f>
        <v>0.25104508607614362</v>
      </c>
      <c r="L210" s="21">
        <f>SUM(F$3:F209)+I210</f>
        <v>-1.3458718636425837E-2</v>
      </c>
      <c r="M210" s="21">
        <f>SUM(G$3:G209)+J210</f>
        <v>0</v>
      </c>
      <c r="N210" s="21"/>
      <c r="O210" s="21"/>
      <c r="P210" s="21"/>
      <c r="Q210" s="19">
        <f t="shared" si="19"/>
        <v>6.3023635242978354E-2</v>
      </c>
      <c r="R210" s="19">
        <f t="shared" si="20"/>
        <v>1.8113710733447616E-4</v>
      </c>
      <c r="S210" s="19">
        <f t="shared" si="21"/>
        <v>0</v>
      </c>
      <c r="T210" s="19">
        <f t="shared" si="22"/>
        <v>-3.3787451785561224E-3</v>
      </c>
      <c r="U210" s="19">
        <f t="shared" si="23"/>
        <v>0</v>
      </c>
      <c r="V210" s="19">
        <f t="shared" si="24"/>
        <v>0</v>
      </c>
    </row>
    <row r="211" spans="1:22" x14ac:dyDescent="0.25">
      <c r="A211" s="26">
        <f>Wellpath!E211</f>
        <v>0</v>
      </c>
      <c r="B211" s="22">
        <v>0</v>
      </c>
      <c r="C211" s="22">
        <v>0</v>
      </c>
      <c r="D211" s="22">
        <f>-(SIN(Wellpath!$L211) * COS(Wellpath!$O211) + TAN(Dip) * COS(Wellpath!$L211)) * SIN(Wellpath!$L211) * SIN(Wellpath!$O211)</f>
        <v>0</v>
      </c>
      <c r="E211" s="20">
        <f>Model!$W$20*((drdp!B211+drdp!K211)*MSZ!$B211+(drdp!E211+drdp!N211)*MSZ!$C211+(drdp!H211+drdp!Q211)*MSZ!$D211)</f>
        <v>0</v>
      </c>
      <c r="F211" s="20">
        <f>Model!$W$20*((drdp!C211+drdp!L211)*MSZ!$B211+(drdp!F211+drdp!O211)*MSZ!$C211+(drdp!I211+drdp!R211)*MSZ!$D211)</f>
        <v>0</v>
      </c>
      <c r="G211" s="20">
        <f>Model!$W$20*((drdp!D211+drdp!M211)*MSZ!$B211+(drdp!G211+drdp!P211)*MSZ!$C211+(drdp!J211+drdp!S211)*MSZ!$D211)</f>
        <v>0</v>
      </c>
      <c r="H211" s="18">
        <f>Model!$W$20*((drdp!B211)*MSZ!$B211+(drdp!E211)*MSZ!$C211+(drdp!H211)*MSZ!$D211)</f>
        <v>0</v>
      </c>
      <c r="I211" s="18">
        <f>Model!$W$20*((drdp!C211)*MSZ!$B211+(drdp!F211)*MSZ!$C211+(drdp!I211)*MSZ!$D211)</f>
        <v>0</v>
      </c>
      <c r="J211" s="18">
        <f>Model!$W$20*((drdp!D211)*MSZ!$B211+(drdp!G211)*MSZ!$C211+(drdp!J211)*MSZ!$D211)</f>
        <v>0</v>
      </c>
      <c r="K211" s="21">
        <f>SUM(E$3:E210)+H211</f>
        <v>0.25104508607614362</v>
      </c>
      <c r="L211" s="21">
        <f>SUM(F$3:F210)+I211</f>
        <v>-1.3458718636425837E-2</v>
      </c>
      <c r="M211" s="21">
        <f>SUM(G$3:G210)+J211</f>
        <v>0</v>
      </c>
      <c r="N211" s="21"/>
      <c r="O211" s="21"/>
      <c r="P211" s="21"/>
      <c r="Q211" s="19">
        <f t="shared" si="19"/>
        <v>6.3023635242978354E-2</v>
      </c>
      <c r="R211" s="19">
        <f t="shared" si="20"/>
        <v>1.8113710733447616E-4</v>
      </c>
      <c r="S211" s="19">
        <f t="shared" si="21"/>
        <v>0</v>
      </c>
      <c r="T211" s="19">
        <f t="shared" si="22"/>
        <v>-3.3787451785561224E-3</v>
      </c>
      <c r="U211" s="19">
        <f t="shared" si="23"/>
        <v>0</v>
      </c>
      <c r="V211" s="19">
        <f t="shared" si="24"/>
        <v>0</v>
      </c>
    </row>
    <row r="212" spans="1:22" x14ac:dyDescent="0.25">
      <c r="A212" s="26">
        <f>Wellpath!E212</f>
        <v>0</v>
      </c>
      <c r="B212" s="22">
        <v>0</v>
      </c>
      <c r="C212" s="22">
        <v>0</v>
      </c>
      <c r="D212" s="22">
        <f>-(SIN(Wellpath!$L212) * COS(Wellpath!$O212) + TAN(Dip) * COS(Wellpath!$L212)) * SIN(Wellpath!$L212) * SIN(Wellpath!$O212)</f>
        <v>0</v>
      </c>
      <c r="E212" s="20">
        <f>Model!$W$20*((drdp!B212+drdp!K212)*MSZ!$B212+(drdp!E212+drdp!N212)*MSZ!$C212+(drdp!H212+drdp!Q212)*MSZ!$D212)</f>
        <v>0</v>
      </c>
      <c r="F212" s="20">
        <f>Model!$W$20*((drdp!C212+drdp!L212)*MSZ!$B212+(drdp!F212+drdp!O212)*MSZ!$C212+(drdp!I212+drdp!R212)*MSZ!$D212)</f>
        <v>0</v>
      </c>
      <c r="G212" s="20">
        <f>Model!$W$20*((drdp!D212+drdp!M212)*MSZ!$B212+(drdp!G212+drdp!P212)*MSZ!$C212+(drdp!J212+drdp!S212)*MSZ!$D212)</f>
        <v>0</v>
      </c>
      <c r="H212" s="18">
        <f>Model!$W$20*((drdp!B212)*MSZ!$B212+(drdp!E212)*MSZ!$C212+(drdp!H212)*MSZ!$D212)</f>
        <v>0</v>
      </c>
      <c r="I212" s="18">
        <f>Model!$W$20*((drdp!C212)*MSZ!$B212+(drdp!F212)*MSZ!$C212+(drdp!I212)*MSZ!$D212)</f>
        <v>0</v>
      </c>
      <c r="J212" s="18">
        <f>Model!$W$20*((drdp!D212)*MSZ!$B212+(drdp!G212)*MSZ!$C212+(drdp!J212)*MSZ!$D212)</f>
        <v>0</v>
      </c>
      <c r="K212" s="21">
        <f>SUM(E$3:E211)+H212</f>
        <v>0.25104508607614362</v>
      </c>
      <c r="L212" s="21">
        <f>SUM(F$3:F211)+I212</f>
        <v>-1.3458718636425837E-2</v>
      </c>
      <c r="M212" s="21">
        <f>SUM(G$3:G211)+J212</f>
        <v>0</v>
      </c>
      <c r="N212" s="21"/>
      <c r="O212" s="21"/>
      <c r="P212" s="21"/>
      <c r="Q212" s="19">
        <f t="shared" si="19"/>
        <v>6.3023635242978354E-2</v>
      </c>
      <c r="R212" s="19">
        <f t="shared" si="20"/>
        <v>1.8113710733447616E-4</v>
      </c>
      <c r="S212" s="19">
        <f t="shared" si="21"/>
        <v>0</v>
      </c>
      <c r="T212" s="19">
        <f t="shared" si="22"/>
        <v>-3.3787451785561224E-3</v>
      </c>
      <c r="U212" s="19">
        <f t="shared" si="23"/>
        <v>0</v>
      </c>
      <c r="V212" s="19">
        <f t="shared" si="24"/>
        <v>0</v>
      </c>
    </row>
    <row r="213" spans="1:22" x14ac:dyDescent="0.25">
      <c r="A213" s="26">
        <f>Wellpath!E213</f>
        <v>0</v>
      </c>
      <c r="B213" s="22">
        <v>0</v>
      </c>
      <c r="C213" s="22">
        <v>0</v>
      </c>
      <c r="D213" s="22">
        <f>-(SIN(Wellpath!$L213) * COS(Wellpath!$O213) + TAN(Dip) * COS(Wellpath!$L213)) * SIN(Wellpath!$L213) * SIN(Wellpath!$O213)</f>
        <v>0</v>
      </c>
      <c r="E213" s="20">
        <f>Model!$W$20*((drdp!B213+drdp!K213)*MSZ!$B213+(drdp!E213+drdp!N213)*MSZ!$C213+(drdp!H213+drdp!Q213)*MSZ!$D213)</f>
        <v>0</v>
      </c>
      <c r="F213" s="20">
        <f>Model!$W$20*((drdp!C213+drdp!L213)*MSZ!$B213+(drdp!F213+drdp!O213)*MSZ!$C213+(drdp!I213+drdp!R213)*MSZ!$D213)</f>
        <v>0</v>
      </c>
      <c r="G213" s="20">
        <f>Model!$W$20*((drdp!D213+drdp!M213)*MSZ!$B213+(drdp!G213+drdp!P213)*MSZ!$C213+(drdp!J213+drdp!S213)*MSZ!$D213)</f>
        <v>0</v>
      </c>
      <c r="H213" s="18">
        <f>Model!$W$20*((drdp!B213)*MSZ!$B213+(drdp!E213)*MSZ!$C213+(drdp!H213)*MSZ!$D213)</f>
        <v>0</v>
      </c>
      <c r="I213" s="18">
        <f>Model!$W$20*((drdp!C213)*MSZ!$B213+(drdp!F213)*MSZ!$C213+(drdp!I213)*MSZ!$D213)</f>
        <v>0</v>
      </c>
      <c r="J213" s="18">
        <f>Model!$W$20*((drdp!D213)*MSZ!$B213+(drdp!G213)*MSZ!$C213+(drdp!J213)*MSZ!$D213)</f>
        <v>0</v>
      </c>
      <c r="K213" s="21">
        <f>SUM(E$3:E212)+H213</f>
        <v>0.25104508607614362</v>
      </c>
      <c r="L213" s="21">
        <f>SUM(F$3:F212)+I213</f>
        <v>-1.3458718636425837E-2</v>
      </c>
      <c r="M213" s="21">
        <f>SUM(G$3:G212)+J213</f>
        <v>0</v>
      </c>
      <c r="N213" s="21"/>
      <c r="O213" s="21"/>
      <c r="P213" s="21"/>
      <c r="Q213" s="19">
        <f t="shared" si="19"/>
        <v>6.3023635242978354E-2</v>
      </c>
      <c r="R213" s="19">
        <f t="shared" si="20"/>
        <v>1.8113710733447616E-4</v>
      </c>
      <c r="S213" s="19">
        <f t="shared" si="21"/>
        <v>0</v>
      </c>
      <c r="T213" s="19">
        <f t="shared" si="22"/>
        <v>-3.3787451785561224E-3</v>
      </c>
      <c r="U213" s="19">
        <f t="shared" si="23"/>
        <v>0</v>
      </c>
      <c r="V213" s="19">
        <f t="shared" si="24"/>
        <v>0</v>
      </c>
    </row>
    <row r="214" spans="1:22" x14ac:dyDescent="0.25">
      <c r="A214" s="26">
        <f>Wellpath!E214</f>
        <v>0</v>
      </c>
      <c r="B214" s="22">
        <v>0</v>
      </c>
      <c r="C214" s="22">
        <v>0</v>
      </c>
      <c r="D214" s="22">
        <f>-(SIN(Wellpath!$L214) * COS(Wellpath!$O214) + TAN(Dip) * COS(Wellpath!$L214)) * SIN(Wellpath!$L214) * SIN(Wellpath!$O214)</f>
        <v>0</v>
      </c>
      <c r="E214" s="20">
        <f>Model!$W$20*((drdp!B214+drdp!K214)*MSZ!$B214+(drdp!E214+drdp!N214)*MSZ!$C214+(drdp!H214+drdp!Q214)*MSZ!$D214)</f>
        <v>0</v>
      </c>
      <c r="F214" s="20">
        <f>Model!$W$20*((drdp!C214+drdp!L214)*MSZ!$B214+(drdp!F214+drdp!O214)*MSZ!$C214+(drdp!I214+drdp!R214)*MSZ!$D214)</f>
        <v>0</v>
      </c>
      <c r="G214" s="20">
        <f>Model!$W$20*((drdp!D214+drdp!M214)*MSZ!$B214+(drdp!G214+drdp!P214)*MSZ!$C214+(drdp!J214+drdp!S214)*MSZ!$D214)</f>
        <v>0</v>
      </c>
      <c r="H214" s="18">
        <f>Model!$W$20*((drdp!B214)*MSZ!$B214+(drdp!E214)*MSZ!$C214+(drdp!H214)*MSZ!$D214)</f>
        <v>0</v>
      </c>
      <c r="I214" s="18">
        <f>Model!$W$20*((drdp!C214)*MSZ!$B214+(drdp!F214)*MSZ!$C214+(drdp!I214)*MSZ!$D214)</f>
        <v>0</v>
      </c>
      <c r="J214" s="18">
        <f>Model!$W$20*((drdp!D214)*MSZ!$B214+(drdp!G214)*MSZ!$C214+(drdp!J214)*MSZ!$D214)</f>
        <v>0</v>
      </c>
      <c r="K214" s="21">
        <f>SUM(E$3:E213)+H214</f>
        <v>0.25104508607614362</v>
      </c>
      <c r="L214" s="21">
        <f>SUM(F$3:F213)+I214</f>
        <v>-1.3458718636425837E-2</v>
      </c>
      <c r="M214" s="21">
        <f>SUM(G$3:G213)+J214</f>
        <v>0</v>
      </c>
      <c r="N214" s="21"/>
      <c r="O214" s="21"/>
      <c r="P214" s="21"/>
      <c r="Q214" s="19">
        <f t="shared" si="19"/>
        <v>6.3023635242978354E-2</v>
      </c>
      <c r="R214" s="19">
        <f t="shared" si="20"/>
        <v>1.8113710733447616E-4</v>
      </c>
      <c r="S214" s="19">
        <f t="shared" si="21"/>
        <v>0</v>
      </c>
      <c r="T214" s="19">
        <f t="shared" si="22"/>
        <v>-3.3787451785561224E-3</v>
      </c>
      <c r="U214" s="19">
        <f t="shared" si="23"/>
        <v>0</v>
      </c>
      <c r="V214" s="19">
        <f t="shared" si="24"/>
        <v>0</v>
      </c>
    </row>
    <row r="215" spans="1:22" x14ac:dyDescent="0.25">
      <c r="A215" s="26">
        <f>Wellpath!E215</f>
        <v>0</v>
      </c>
      <c r="B215" s="22">
        <v>0</v>
      </c>
      <c r="C215" s="22">
        <v>0</v>
      </c>
      <c r="D215" s="22">
        <f>-(SIN(Wellpath!$L215) * COS(Wellpath!$O215) + TAN(Dip) * COS(Wellpath!$L215)) * SIN(Wellpath!$L215) * SIN(Wellpath!$O215)</f>
        <v>0</v>
      </c>
      <c r="E215" s="20">
        <f>Model!$W$20*((drdp!B215+drdp!K215)*MSZ!$B215+(drdp!E215+drdp!N215)*MSZ!$C215+(drdp!H215+drdp!Q215)*MSZ!$D215)</f>
        <v>0</v>
      </c>
      <c r="F215" s="20">
        <f>Model!$W$20*((drdp!C215+drdp!L215)*MSZ!$B215+(drdp!F215+drdp!O215)*MSZ!$C215+(drdp!I215+drdp!R215)*MSZ!$D215)</f>
        <v>0</v>
      </c>
      <c r="G215" s="20">
        <f>Model!$W$20*((drdp!D215+drdp!M215)*MSZ!$B215+(drdp!G215+drdp!P215)*MSZ!$C215+(drdp!J215+drdp!S215)*MSZ!$D215)</f>
        <v>0</v>
      </c>
      <c r="H215" s="18">
        <f>Model!$W$20*((drdp!B215)*MSZ!$B215+(drdp!E215)*MSZ!$C215+(drdp!H215)*MSZ!$D215)</f>
        <v>0</v>
      </c>
      <c r="I215" s="18">
        <f>Model!$W$20*((drdp!C215)*MSZ!$B215+(drdp!F215)*MSZ!$C215+(drdp!I215)*MSZ!$D215)</f>
        <v>0</v>
      </c>
      <c r="J215" s="18">
        <f>Model!$W$20*((drdp!D215)*MSZ!$B215+(drdp!G215)*MSZ!$C215+(drdp!J215)*MSZ!$D215)</f>
        <v>0</v>
      </c>
      <c r="K215" s="21">
        <f>SUM(E$3:E214)+H215</f>
        <v>0.25104508607614362</v>
      </c>
      <c r="L215" s="21">
        <f>SUM(F$3:F214)+I215</f>
        <v>-1.3458718636425837E-2</v>
      </c>
      <c r="M215" s="21">
        <f>SUM(G$3:G214)+J215</f>
        <v>0</v>
      </c>
      <c r="N215" s="21"/>
      <c r="O215" s="21"/>
      <c r="P215" s="21"/>
      <c r="Q215" s="19">
        <f t="shared" si="19"/>
        <v>6.3023635242978354E-2</v>
      </c>
      <c r="R215" s="19">
        <f t="shared" si="20"/>
        <v>1.8113710733447616E-4</v>
      </c>
      <c r="S215" s="19">
        <f t="shared" si="21"/>
        <v>0</v>
      </c>
      <c r="T215" s="19">
        <f t="shared" si="22"/>
        <v>-3.3787451785561224E-3</v>
      </c>
      <c r="U215" s="19">
        <f t="shared" si="23"/>
        <v>0</v>
      </c>
      <c r="V215" s="19">
        <f t="shared" si="24"/>
        <v>0</v>
      </c>
    </row>
    <row r="216" spans="1:22" x14ac:dyDescent="0.25">
      <c r="A216" s="26">
        <f>Wellpath!E216</f>
        <v>0</v>
      </c>
      <c r="B216" s="22">
        <v>0</v>
      </c>
      <c r="C216" s="22">
        <v>0</v>
      </c>
      <c r="D216" s="22">
        <f>-(SIN(Wellpath!$L216) * COS(Wellpath!$O216) + TAN(Dip) * COS(Wellpath!$L216)) * SIN(Wellpath!$L216) * SIN(Wellpath!$O216)</f>
        <v>0</v>
      </c>
      <c r="E216" s="20">
        <f>Model!$W$20*((drdp!B216+drdp!K216)*MSZ!$B216+(drdp!E216+drdp!N216)*MSZ!$C216+(drdp!H216+drdp!Q216)*MSZ!$D216)</f>
        <v>0</v>
      </c>
      <c r="F216" s="20">
        <f>Model!$W$20*((drdp!C216+drdp!L216)*MSZ!$B216+(drdp!F216+drdp!O216)*MSZ!$C216+(drdp!I216+drdp!R216)*MSZ!$D216)</f>
        <v>0</v>
      </c>
      <c r="G216" s="20">
        <f>Model!$W$20*((drdp!D216+drdp!M216)*MSZ!$B216+(drdp!G216+drdp!P216)*MSZ!$C216+(drdp!J216+drdp!S216)*MSZ!$D216)</f>
        <v>0</v>
      </c>
      <c r="H216" s="18">
        <f>Model!$W$20*((drdp!B216)*MSZ!$B216+(drdp!E216)*MSZ!$C216+(drdp!H216)*MSZ!$D216)</f>
        <v>0</v>
      </c>
      <c r="I216" s="18">
        <f>Model!$W$20*((drdp!C216)*MSZ!$B216+(drdp!F216)*MSZ!$C216+(drdp!I216)*MSZ!$D216)</f>
        <v>0</v>
      </c>
      <c r="J216" s="18">
        <f>Model!$W$20*((drdp!D216)*MSZ!$B216+(drdp!G216)*MSZ!$C216+(drdp!J216)*MSZ!$D216)</f>
        <v>0</v>
      </c>
      <c r="K216" s="21">
        <f>SUM(E$3:E215)+H216</f>
        <v>0.25104508607614362</v>
      </c>
      <c r="L216" s="21">
        <f>SUM(F$3:F215)+I216</f>
        <v>-1.3458718636425837E-2</v>
      </c>
      <c r="M216" s="21">
        <f>SUM(G$3:G215)+J216</f>
        <v>0</v>
      </c>
      <c r="N216" s="21"/>
      <c r="O216" s="21"/>
      <c r="P216" s="21"/>
      <c r="Q216" s="19">
        <f t="shared" si="19"/>
        <v>6.3023635242978354E-2</v>
      </c>
      <c r="R216" s="19">
        <f t="shared" si="20"/>
        <v>1.8113710733447616E-4</v>
      </c>
      <c r="S216" s="19">
        <f t="shared" si="21"/>
        <v>0</v>
      </c>
      <c r="T216" s="19">
        <f t="shared" si="22"/>
        <v>-3.3787451785561224E-3</v>
      </c>
      <c r="U216" s="19">
        <f t="shared" si="23"/>
        <v>0</v>
      </c>
      <c r="V216" s="19">
        <f t="shared" si="24"/>
        <v>0</v>
      </c>
    </row>
    <row r="217" spans="1:22" x14ac:dyDescent="0.25">
      <c r="A217" s="26">
        <f>Wellpath!E217</f>
        <v>0</v>
      </c>
      <c r="B217" s="22">
        <v>0</v>
      </c>
      <c r="C217" s="22">
        <v>0</v>
      </c>
      <c r="D217" s="22">
        <f>-(SIN(Wellpath!$L217) * COS(Wellpath!$O217) + TAN(Dip) * COS(Wellpath!$L217)) * SIN(Wellpath!$L217) * SIN(Wellpath!$O217)</f>
        <v>0</v>
      </c>
      <c r="E217" s="20">
        <f>Model!$W$20*((drdp!B217+drdp!K217)*MSZ!$B217+(drdp!E217+drdp!N217)*MSZ!$C217+(drdp!H217+drdp!Q217)*MSZ!$D217)</f>
        <v>0</v>
      </c>
      <c r="F217" s="20">
        <f>Model!$W$20*((drdp!C217+drdp!L217)*MSZ!$B217+(drdp!F217+drdp!O217)*MSZ!$C217+(drdp!I217+drdp!R217)*MSZ!$D217)</f>
        <v>0</v>
      </c>
      <c r="G217" s="20">
        <f>Model!$W$20*((drdp!D217+drdp!M217)*MSZ!$B217+(drdp!G217+drdp!P217)*MSZ!$C217+(drdp!J217+drdp!S217)*MSZ!$D217)</f>
        <v>0</v>
      </c>
      <c r="H217" s="18">
        <f>Model!$W$20*((drdp!B217)*MSZ!$B217+(drdp!E217)*MSZ!$C217+(drdp!H217)*MSZ!$D217)</f>
        <v>0</v>
      </c>
      <c r="I217" s="18">
        <f>Model!$W$20*((drdp!C217)*MSZ!$B217+(drdp!F217)*MSZ!$C217+(drdp!I217)*MSZ!$D217)</f>
        <v>0</v>
      </c>
      <c r="J217" s="18">
        <f>Model!$W$20*((drdp!D217)*MSZ!$B217+(drdp!G217)*MSZ!$C217+(drdp!J217)*MSZ!$D217)</f>
        <v>0</v>
      </c>
      <c r="K217" s="21">
        <f>SUM(E$3:E216)+H217</f>
        <v>0.25104508607614362</v>
      </c>
      <c r="L217" s="21">
        <f>SUM(F$3:F216)+I217</f>
        <v>-1.3458718636425837E-2</v>
      </c>
      <c r="M217" s="21">
        <f>SUM(G$3:G216)+J217</f>
        <v>0</v>
      </c>
      <c r="N217" s="21"/>
      <c r="O217" s="21"/>
      <c r="P217" s="21"/>
      <c r="Q217" s="19">
        <f t="shared" si="19"/>
        <v>6.3023635242978354E-2</v>
      </c>
      <c r="R217" s="19">
        <f t="shared" si="20"/>
        <v>1.8113710733447616E-4</v>
      </c>
      <c r="S217" s="19">
        <f t="shared" si="21"/>
        <v>0</v>
      </c>
      <c r="T217" s="19">
        <f t="shared" si="22"/>
        <v>-3.3787451785561224E-3</v>
      </c>
      <c r="U217" s="19">
        <f t="shared" si="23"/>
        <v>0</v>
      </c>
      <c r="V217" s="19">
        <f t="shared" si="24"/>
        <v>0</v>
      </c>
    </row>
    <row r="218" spans="1:22" x14ac:dyDescent="0.25">
      <c r="A218" s="26">
        <f>Wellpath!E218</f>
        <v>0</v>
      </c>
      <c r="B218" s="22">
        <v>0</v>
      </c>
      <c r="C218" s="22">
        <v>0</v>
      </c>
      <c r="D218" s="22">
        <f>-(SIN(Wellpath!$L218) * COS(Wellpath!$O218) + TAN(Dip) * COS(Wellpath!$L218)) * SIN(Wellpath!$L218) * SIN(Wellpath!$O218)</f>
        <v>0</v>
      </c>
      <c r="E218" s="20">
        <f>Model!$W$20*((drdp!B218+drdp!K218)*MSZ!$B218+(drdp!E218+drdp!N218)*MSZ!$C218+(drdp!H218+drdp!Q218)*MSZ!$D218)</f>
        <v>0</v>
      </c>
      <c r="F218" s="20">
        <f>Model!$W$20*((drdp!C218+drdp!L218)*MSZ!$B218+(drdp!F218+drdp!O218)*MSZ!$C218+(drdp!I218+drdp!R218)*MSZ!$D218)</f>
        <v>0</v>
      </c>
      <c r="G218" s="20">
        <f>Model!$W$20*((drdp!D218+drdp!M218)*MSZ!$B218+(drdp!G218+drdp!P218)*MSZ!$C218+(drdp!J218+drdp!S218)*MSZ!$D218)</f>
        <v>0</v>
      </c>
      <c r="H218" s="18">
        <f>Model!$W$20*((drdp!B218)*MSZ!$B218+(drdp!E218)*MSZ!$C218+(drdp!H218)*MSZ!$D218)</f>
        <v>0</v>
      </c>
      <c r="I218" s="18">
        <f>Model!$W$20*((drdp!C218)*MSZ!$B218+(drdp!F218)*MSZ!$C218+(drdp!I218)*MSZ!$D218)</f>
        <v>0</v>
      </c>
      <c r="J218" s="18">
        <f>Model!$W$20*((drdp!D218)*MSZ!$B218+(drdp!G218)*MSZ!$C218+(drdp!J218)*MSZ!$D218)</f>
        <v>0</v>
      </c>
      <c r="K218" s="21">
        <f>SUM(E$3:E217)+H218</f>
        <v>0.25104508607614362</v>
      </c>
      <c r="L218" s="21">
        <f>SUM(F$3:F217)+I218</f>
        <v>-1.3458718636425837E-2</v>
      </c>
      <c r="M218" s="21">
        <f>SUM(G$3:G217)+J218</f>
        <v>0</v>
      </c>
      <c r="N218" s="21"/>
      <c r="O218" s="21"/>
      <c r="P218" s="21"/>
      <c r="Q218" s="19">
        <f t="shared" si="19"/>
        <v>6.3023635242978354E-2</v>
      </c>
      <c r="R218" s="19">
        <f t="shared" si="20"/>
        <v>1.8113710733447616E-4</v>
      </c>
      <c r="S218" s="19">
        <f t="shared" si="21"/>
        <v>0</v>
      </c>
      <c r="T218" s="19">
        <f t="shared" si="22"/>
        <v>-3.3787451785561224E-3</v>
      </c>
      <c r="U218" s="19">
        <f t="shared" si="23"/>
        <v>0</v>
      </c>
      <c r="V218" s="19">
        <f t="shared" si="24"/>
        <v>0</v>
      </c>
    </row>
    <row r="219" spans="1:22" x14ac:dyDescent="0.25">
      <c r="A219" s="26">
        <f>Wellpath!E219</f>
        <v>0</v>
      </c>
      <c r="B219" s="22">
        <v>0</v>
      </c>
      <c r="C219" s="22">
        <v>0</v>
      </c>
      <c r="D219" s="22">
        <f>-(SIN(Wellpath!$L219) * COS(Wellpath!$O219) + TAN(Dip) * COS(Wellpath!$L219)) * SIN(Wellpath!$L219) * SIN(Wellpath!$O219)</f>
        <v>0</v>
      </c>
      <c r="E219" s="20">
        <f>Model!$W$20*((drdp!B219+drdp!K219)*MSZ!$B219+(drdp!E219+drdp!N219)*MSZ!$C219+(drdp!H219+drdp!Q219)*MSZ!$D219)</f>
        <v>0</v>
      </c>
      <c r="F219" s="20">
        <f>Model!$W$20*((drdp!C219+drdp!L219)*MSZ!$B219+(drdp!F219+drdp!O219)*MSZ!$C219+(drdp!I219+drdp!R219)*MSZ!$D219)</f>
        <v>0</v>
      </c>
      <c r="G219" s="20">
        <f>Model!$W$20*((drdp!D219+drdp!M219)*MSZ!$B219+(drdp!G219+drdp!P219)*MSZ!$C219+(drdp!J219+drdp!S219)*MSZ!$D219)</f>
        <v>0</v>
      </c>
      <c r="H219" s="18">
        <f>Model!$W$20*((drdp!B219)*MSZ!$B219+(drdp!E219)*MSZ!$C219+(drdp!H219)*MSZ!$D219)</f>
        <v>0</v>
      </c>
      <c r="I219" s="18">
        <f>Model!$W$20*((drdp!C219)*MSZ!$B219+(drdp!F219)*MSZ!$C219+(drdp!I219)*MSZ!$D219)</f>
        <v>0</v>
      </c>
      <c r="J219" s="18">
        <f>Model!$W$20*((drdp!D219)*MSZ!$B219+(drdp!G219)*MSZ!$C219+(drdp!J219)*MSZ!$D219)</f>
        <v>0</v>
      </c>
      <c r="K219" s="21">
        <f>SUM(E$3:E218)+H219</f>
        <v>0.25104508607614362</v>
      </c>
      <c r="L219" s="21">
        <f>SUM(F$3:F218)+I219</f>
        <v>-1.3458718636425837E-2</v>
      </c>
      <c r="M219" s="21">
        <f>SUM(G$3:G218)+J219</f>
        <v>0</v>
      </c>
      <c r="N219" s="21"/>
      <c r="O219" s="21"/>
      <c r="P219" s="21"/>
      <c r="Q219" s="19">
        <f t="shared" si="19"/>
        <v>6.3023635242978354E-2</v>
      </c>
      <c r="R219" s="19">
        <f t="shared" si="20"/>
        <v>1.8113710733447616E-4</v>
      </c>
      <c r="S219" s="19">
        <f t="shared" si="21"/>
        <v>0</v>
      </c>
      <c r="T219" s="19">
        <f t="shared" si="22"/>
        <v>-3.3787451785561224E-3</v>
      </c>
      <c r="U219" s="19">
        <f t="shared" si="23"/>
        <v>0</v>
      </c>
      <c r="V219" s="19">
        <f t="shared" si="24"/>
        <v>0</v>
      </c>
    </row>
    <row r="220" spans="1:22" x14ac:dyDescent="0.25">
      <c r="A220" s="26">
        <f>Wellpath!E220</f>
        <v>0</v>
      </c>
      <c r="B220" s="22">
        <v>0</v>
      </c>
      <c r="C220" s="22">
        <v>0</v>
      </c>
      <c r="D220" s="22">
        <f>-(SIN(Wellpath!$L220) * COS(Wellpath!$O220) + TAN(Dip) * COS(Wellpath!$L220)) * SIN(Wellpath!$L220) * SIN(Wellpath!$O220)</f>
        <v>0</v>
      </c>
      <c r="E220" s="20">
        <f>Model!$W$20*((drdp!B220+drdp!K220)*MSZ!$B220+(drdp!E220+drdp!N220)*MSZ!$C220+(drdp!H220+drdp!Q220)*MSZ!$D220)</f>
        <v>0</v>
      </c>
      <c r="F220" s="20">
        <f>Model!$W$20*((drdp!C220+drdp!L220)*MSZ!$B220+(drdp!F220+drdp!O220)*MSZ!$C220+(drdp!I220+drdp!R220)*MSZ!$D220)</f>
        <v>0</v>
      </c>
      <c r="G220" s="20">
        <f>Model!$W$20*((drdp!D220+drdp!M220)*MSZ!$B220+(drdp!G220+drdp!P220)*MSZ!$C220+(drdp!J220+drdp!S220)*MSZ!$D220)</f>
        <v>0</v>
      </c>
      <c r="H220" s="18">
        <f>Model!$W$20*((drdp!B220)*MSZ!$B220+(drdp!E220)*MSZ!$C220+(drdp!H220)*MSZ!$D220)</f>
        <v>0</v>
      </c>
      <c r="I220" s="18">
        <f>Model!$W$20*((drdp!C220)*MSZ!$B220+(drdp!F220)*MSZ!$C220+(drdp!I220)*MSZ!$D220)</f>
        <v>0</v>
      </c>
      <c r="J220" s="18">
        <f>Model!$W$20*((drdp!D220)*MSZ!$B220+(drdp!G220)*MSZ!$C220+(drdp!J220)*MSZ!$D220)</f>
        <v>0</v>
      </c>
      <c r="K220" s="21">
        <f>SUM(E$3:E219)+H220</f>
        <v>0.25104508607614362</v>
      </c>
      <c r="L220" s="21">
        <f>SUM(F$3:F219)+I220</f>
        <v>-1.3458718636425837E-2</v>
      </c>
      <c r="M220" s="21">
        <f>SUM(G$3:G219)+J220</f>
        <v>0</v>
      </c>
      <c r="N220" s="21"/>
      <c r="O220" s="21"/>
      <c r="P220" s="21"/>
      <c r="Q220" s="19">
        <f t="shared" si="19"/>
        <v>6.3023635242978354E-2</v>
      </c>
      <c r="R220" s="19">
        <f t="shared" si="20"/>
        <v>1.8113710733447616E-4</v>
      </c>
      <c r="S220" s="19">
        <f t="shared" si="21"/>
        <v>0</v>
      </c>
      <c r="T220" s="19">
        <f t="shared" si="22"/>
        <v>-3.3787451785561224E-3</v>
      </c>
      <c r="U220" s="19">
        <f t="shared" si="23"/>
        <v>0</v>
      </c>
      <c r="V220" s="19">
        <f t="shared" si="24"/>
        <v>0</v>
      </c>
    </row>
    <row r="221" spans="1:22" x14ac:dyDescent="0.25">
      <c r="A221" s="26">
        <f>Wellpath!E221</f>
        <v>0</v>
      </c>
      <c r="B221" s="22">
        <v>0</v>
      </c>
      <c r="C221" s="22">
        <v>0</v>
      </c>
      <c r="D221" s="22">
        <f>-(SIN(Wellpath!$L221) * COS(Wellpath!$O221) + TAN(Dip) * COS(Wellpath!$L221)) * SIN(Wellpath!$L221) * SIN(Wellpath!$O221)</f>
        <v>0</v>
      </c>
      <c r="E221" s="20">
        <f>Model!$W$20*((drdp!B221+drdp!K221)*MSZ!$B221+(drdp!E221+drdp!N221)*MSZ!$C221+(drdp!H221+drdp!Q221)*MSZ!$D221)</f>
        <v>0</v>
      </c>
      <c r="F221" s="20">
        <f>Model!$W$20*((drdp!C221+drdp!L221)*MSZ!$B221+(drdp!F221+drdp!O221)*MSZ!$C221+(drdp!I221+drdp!R221)*MSZ!$D221)</f>
        <v>0</v>
      </c>
      <c r="G221" s="20">
        <f>Model!$W$20*((drdp!D221+drdp!M221)*MSZ!$B221+(drdp!G221+drdp!P221)*MSZ!$C221+(drdp!J221+drdp!S221)*MSZ!$D221)</f>
        <v>0</v>
      </c>
      <c r="H221" s="18">
        <f>Model!$W$20*((drdp!B221)*MSZ!$B221+(drdp!E221)*MSZ!$C221+(drdp!H221)*MSZ!$D221)</f>
        <v>0</v>
      </c>
      <c r="I221" s="18">
        <f>Model!$W$20*((drdp!C221)*MSZ!$B221+(drdp!F221)*MSZ!$C221+(drdp!I221)*MSZ!$D221)</f>
        <v>0</v>
      </c>
      <c r="J221" s="18">
        <f>Model!$W$20*((drdp!D221)*MSZ!$B221+(drdp!G221)*MSZ!$C221+(drdp!J221)*MSZ!$D221)</f>
        <v>0</v>
      </c>
      <c r="K221" s="21">
        <f>SUM(E$3:E220)+H221</f>
        <v>0.25104508607614362</v>
      </c>
      <c r="L221" s="21">
        <f>SUM(F$3:F220)+I221</f>
        <v>-1.3458718636425837E-2</v>
      </c>
      <c r="M221" s="21">
        <f>SUM(G$3:G220)+J221</f>
        <v>0</v>
      </c>
      <c r="N221" s="21"/>
      <c r="O221" s="21"/>
      <c r="P221" s="21"/>
      <c r="Q221" s="19">
        <f t="shared" si="19"/>
        <v>6.3023635242978354E-2</v>
      </c>
      <c r="R221" s="19">
        <f t="shared" si="20"/>
        <v>1.8113710733447616E-4</v>
      </c>
      <c r="S221" s="19">
        <f t="shared" si="21"/>
        <v>0</v>
      </c>
      <c r="T221" s="19">
        <f t="shared" si="22"/>
        <v>-3.3787451785561224E-3</v>
      </c>
      <c r="U221" s="19">
        <f t="shared" si="23"/>
        <v>0</v>
      </c>
      <c r="V221" s="19">
        <f t="shared" si="24"/>
        <v>0</v>
      </c>
    </row>
    <row r="222" spans="1:22" x14ac:dyDescent="0.25">
      <c r="A222" s="26">
        <f>Wellpath!E222</f>
        <v>0</v>
      </c>
      <c r="B222" s="22">
        <v>0</v>
      </c>
      <c r="C222" s="22">
        <v>0</v>
      </c>
      <c r="D222" s="22">
        <f>-(SIN(Wellpath!$L222) * COS(Wellpath!$O222) + TAN(Dip) * COS(Wellpath!$L222)) * SIN(Wellpath!$L222) * SIN(Wellpath!$O222)</f>
        <v>0</v>
      </c>
      <c r="E222" s="20">
        <f>Model!$W$20*((drdp!B222+drdp!K222)*MSZ!$B222+(drdp!E222+drdp!N222)*MSZ!$C222+(drdp!H222+drdp!Q222)*MSZ!$D222)</f>
        <v>0</v>
      </c>
      <c r="F222" s="20">
        <f>Model!$W$20*((drdp!C222+drdp!L222)*MSZ!$B222+(drdp!F222+drdp!O222)*MSZ!$C222+(drdp!I222+drdp!R222)*MSZ!$D222)</f>
        <v>0</v>
      </c>
      <c r="G222" s="20">
        <f>Model!$W$20*((drdp!D222+drdp!M222)*MSZ!$B222+(drdp!G222+drdp!P222)*MSZ!$C222+(drdp!J222+drdp!S222)*MSZ!$D222)</f>
        <v>0</v>
      </c>
      <c r="H222" s="18">
        <f>Model!$W$20*((drdp!B222)*MSZ!$B222+(drdp!E222)*MSZ!$C222+(drdp!H222)*MSZ!$D222)</f>
        <v>0</v>
      </c>
      <c r="I222" s="18">
        <f>Model!$W$20*((drdp!C222)*MSZ!$B222+(drdp!F222)*MSZ!$C222+(drdp!I222)*MSZ!$D222)</f>
        <v>0</v>
      </c>
      <c r="J222" s="18">
        <f>Model!$W$20*((drdp!D222)*MSZ!$B222+(drdp!G222)*MSZ!$C222+(drdp!J222)*MSZ!$D222)</f>
        <v>0</v>
      </c>
      <c r="K222" s="21">
        <f>SUM(E$3:E221)+H222</f>
        <v>0.25104508607614362</v>
      </c>
      <c r="L222" s="21">
        <f>SUM(F$3:F221)+I222</f>
        <v>-1.3458718636425837E-2</v>
      </c>
      <c r="M222" s="21">
        <f>SUM(G$3:G221)+J222</f>
        <v>0</v>
      </c>
      <c r="N222" s="21"/>
      <c r="O222" s="21"/>
      <c r="P222" s="21"/>
      <c r="Q222" s="19">
        <f t="shared" si="19"/>
        <v>6.3023635242978354E-2</v>
      </c>
      <c r="R222" s="19">
        <f t="shared" si="20"/>
        <v>1.8113710733447616E-4</v>
      </c>
      <c r="S222" s="19">
        <f t="shared" si="21"/>
        <v>0</v>
      </c>
      <c r="T222" s="19">
        <f t="shared" si="22"/>
        <v>-3.3787451785561224E-3</v>
      </c>
      <c r="U222" s="19">
        <f t="shared" si="23"/>
        <v>0</v>
      </c>
      <c r="V222" s="19">
        <f t="shared" si="24"/>
        <v>0</v>
      </c>
    </row>
    <row r="223" spans="1:22" x14ac:dyDescent="0.25">
      <c r="A223" s="26">
        <f>Wellpath!E223</f>
        <v>0</v>
      </c>
      <c r="B223" s="22">
        <v>0</v>
      </c>
      <c r="C223" s="22">
        <v>0</v>
      </c>
      <c r="D223" s="22">
        <f>-(SIN(Wellpath!$L223) * COS(Wellpath!$O223) + TAN(Dip) * COS(Wellpath!$L223)) * SIN(Wellpath!$L223) * SIN(Wellpath!$O223)</f>
        <v>0</v>
      </c>
      <c r="E223" s="20">
        <f>Model!$W$20*((drdp!B223+drdp!K223)*MSZ!$B223+(drdp!E223+drdp!N223)*MSZ!$C223+(drdp!H223+drdp!Q223)*MSZ!$D223)</f>
        <v>0</v>
      </c>
      <c r="F223" s="20">
        <f>Model!$W$20*((drdp!C223+drdp!L223)*MSZ!$B223+(drdp!F223+drdp!O223)*MSZ!$C223+(drdp!I223+drdp!R223)*MSZ!$D223)</f>
        <v>0</v>
      </c>
      <c r="G223" s="20">
        <f>Model!$W$20*((drdp!D223+drdp!M223)*MSZ!$B223+(drdp!G223+drdp!P223)*MSZ!$C223+(drdp!J223+drdp!S223)*MSZ!$D223)</f>
        <v>0</v>
      </c>
      <c r="H223" s="18">
        <f>Model!$W$20*((drdp!B223)*MSZ!$B223+(drdp!E223)*MSZ!$C223+(drdp!H223)*MSZ!$D223)</f>
        <v>0</v>
      </c>
      <c r="I223" s="18">
        <f>Model!$W$20*((drdp!C223)*MSZ!$B223+(drdp!F223)*MSZ!$C223+(drdp!I223)*MSZ!$D223)</f>
        <v>0</v>
      </c>
      <c r="J223" s="18">
        <f>Model!$W$20*((drdp!D223)*MSZ!$B223+(drdp!G223)*MSZ!$C223+(drdp!J223)*MSZ!$D223)</f>
        <v>0</v>
      </c>
      <c r="K223" s="21">
        <f>SUM(E$3:E222)+H223</f>
        <v>0.25104508607614362</v>
      </c>
      <c r="L223" s="21">
        <f>SUM(F$3:F222)+I223</f>
        <v>-1.3458718636425837E-2</v>
      </c>
      <c r="M223" s="21">
        <f>SUM(G$3:G222)+J223</f>
        <v>0</v>
      </c>
      <c r="N223" s="21"/>
      <c r="O223" s="21"/>
      <c r="P223" s="21"/>
      <c r="Q223" s="19">
        <f t="shared" si="19"/>
        <v>6.3023635242978354E-2</v>
      </c>
      <c r="R223" s="19">
        <f t="shared" si="20"/>
        <v>1.8113710733447616E-4</v>
      </c>
      <c r="S223" s="19">
        <f t="shared" si="21"/>
        <v>0</v>
      </c>
      <c r="T223" s="19">
        <f t="shared" si="22"/>
        <v>-3.3787451785561224E-3</v>
      </c>
      <c r="U223" s="19">
        <f t="shared" si="23"/>
        <v>0</v>
      </c>
      <c r="V223" s="19">
        <f t="shared" si="24"/>
        <v>0</v>
      </c>
    </row>
    <row r="224" spans="1:22" x14ac:dyDescent="0.25">
      <c r="A224" s="26">
        <f>Wellpath!E224</f>
        <v>0</v>
      </c>
      <c r="B224" s="22">
        <v>0</v>
      </c>
      <c r="C224" s="22">
        <v>0</v>
      </c>
      <c r="D224" s="22">
        <f>-(SIN(Wellpath!$L224) * COS(Wellpath!$O224) + TAN(Dip) * COS(Wellpath!$L224)) * SIN(Wellpath!$L224) * SIN(Wellpath!$O224)</f>
        <v>0</v>
      </c>
      <c r="E224" s="20">
        <f>Model!$W$20*((drdp!B224+drdp!K224)*MSZ!$B224+(drdp!E224+drdp!N224)*MSZ!$C224+(drdp!H224+drdp!Q224)*MSZ!$D224)</f>
        <v>0</v>
      </c>
      <c r="F224" s="20">
        <f>Model!$W$20*((drdp!C224+drdp!L224)*MSZ!$B224+(drdp!F224+drdp!O224)*MSZ!$C224+(drdp!I224+drdp!R224)*MSZ!$D224)</f>
        <v>0</v>
      </c>
      <c r="G224" s="20">
        <f>Model!$W$20*((drdp!D224+drdp!M224)*MSZ!$B224+(drdp!G224+drdp!P224)*MSZ!$C224+(drdp!J224+drdp!S224)*MSZ!$D224)</f>
        <v>0</v>
      </c>
      <c r="H224" s="18">
        <f>Model!$W$20*((drdp!B224)*MSZ!$B224+(drdp!E224)*MSZ!$C224+(drdp!H224)*MSZ!$D224)</f>
        <v>0</v>
      </c>
      <c r="I224" s="18">
        <f>Model!$W$20*((drdp!C224)*MSZ!$B224+(drdp!F224)*MSZ!$C224+(drdp!I224)*MSZ!$D224)</f>
        <v>0</v>
      </c>
      <c r="J224" s="18">
        <f>Model!$W$20*((drdp!D224)*MSZ!$B224+(drdp!G224)*MSZ!$C224+(drdp!J224)*MSZ!$D224)</f>
        <v>0</v>
      </c>
      <c r="K224" s="21">
        <f>SUM(E$3:E223)+H224</f>
        <v>0.25104508607614362</v>
      </c>
      <c r="L224" s="21">
        <f>SUM(F$3:F223)+I224</f>
        <v>-1.3458718636425837E-2</v>
      </c>
      <c r="M224" s="21">
        <f>SUM(G$3:G223)+J224</f>
        <v>0</v>
      </c>
      <c r="N224" s="21"/>
      <c r="O224" s="21"/>
      <c r="P224" s="21"/>
      <c r="Q224" s="19">
        <f t="shared" si="19"/>
        <v>6.3023635242978354E-2</v>
      </c>
      <c r="R224" s="19">
        <f t="shared" si="20"/>
        <v>1.8113710733447616E-4</v>
      </c>
      <c r="S224" s="19">
        <f t="shared" si="21"/>
        <v>0</v>
      </c>
      <c r="T224" s="19">
        <f t="shared" si="22"/>
        <v>-3.3787451785561224E-3</v>
      </c>
      <c r="U224" s="19">
        <f t="shared" si="23"/>
        <v>0</v>
      </c>
      <c r="V224" s="19">
        <f t="shared" si="24"/>
        <v>0</v>
      </c>
    </row>
    <row r="225" spans="1:22" x14ac:dyDescent="0.25">
      <c r="A225" s="26">
        <f>Wellpath!E225</f>
        <v>0</v>
      </c>
      <c r="B225" s="22">
        <v>0</v>
      </c>
      <c r="C225" s="22">
        <v>0</v>
      </c>
      <c r="D225" s="22">
        <f>-(SIN(Wellpath!$L225) * COS(Wellpath!$O225) + TAN(Dip) * COS(Wellpath!$L225)) * SIN(Wellpath!$L225) * SIN(Wellpath!$O225)</f>
        <v>0</v>
      </c>
      <c r="E225" s="20">
        <f>Model!$W$20*((drdp!B225+drdp!K225)*MSZ!$B225+(drdp!E225+drdp!N225)*MSZ!$C225+(drdp!H225+drdp!Q225)*MSZ!$D225)</f>
        <v>0</v>
      </c>
      <c r="F225" s="20">
        <f>Model!$W$20*((drdp!C225+drdp!L225)*MSZ!$B225+(drdp!F225+drdp!O225)*MSZ!$C225+(drdp!I225+drdp!R225)*MSZ!$D225)</f>
        <v>0</v>
      </c>
      <c r="G225" s="20">
        <f>Model!$W$20*((drdp!D225+drdp!M225)*MSZ!$B225+(drdp!G225+drdp!P225)*MSZ!$C225+(drdp!J225+drdp!S225)*MSZ!$D225)</f>
        <v>0</v>
      </c>
      <c r="H225" s="18">
        <f>Model!$W$20*((drdp!B225)*MSZ!$B225+(drdp!E225)*MSZ!$C225+(drdp!H225)*MSZ!$D225)</f>
        <v>0</v>
      </c>
      <c r="I225" s="18">
        <f>Model!$W$20*((drdp!C225)*MSZ!$B225+(drdp!F225)*MSZ!$C225+(drdp!I225)*MSZ!$D225)</f>
        <v>0</v>
      </c>
      <c r="J225" s="18">
        <f>Model!$W$20*((drdp!D225)*MSZ!$B225+(drdp!G225)*MSZ!$C225+(drdp!J225)*MSZ!$D225)</f>
        <v>0</v>
      </c>
      <c r="K225" s="21">
        <f>SUM(E$3:E224)+H225</f>
        <v>0.25104508607614362</v>
      </c>
      <c r="L225" s="21">
        <f>SUM(F$3:F224)+I225</f>
        <v>-1.3458718636425837E-2</v>
      </c>
      <c r="M225" s="21">
        <f>SUM(G$3:G224)+J225</f>
        <v>0</v>
      </c>
      <c r="N225" s="21"/>
      <c r="O225" s="21"/>
      <c r="P225" s="21"/>
      <c r="Q225" s="19">
        <f t="shared" si="19"/>
        <v>6.3023635242978354E-2</v>
      </c>
      <c r="R225" s="19">
        <f t="shared" si="20"/>
        <v>1.8113710733447616E-4</v>
      </c>
      <c r="S225" s="19">
        <f t="shared" si="21"/>
        <v>0</v>
      </c>
      <c r="T225" s="19">
        <f t="shared" si="22"/>
        <v>-3.3787451785561224E-3</v>
      </c>
      <c r="U225" s="19">
        <f t="shared" si="23"/>
        <v>0</v>
      </c>
      <c r="V225" s="19">
        <f t="shared" si="24"/>
        <v>0</v>
      </c>
    </row>
    <row r="226" spans="1:22" x14ac:dyDescent="0.25">
      <c r="A226" s="26">
        <f>Wellpath!E226</f>
        <v>0</v>
      </c>
      <c r="B226" s="22">
        <v>0</v>
      </c>
      <c r="C226" s="22">
        <v>0</v>
      </c>
      <c r="D226" s="22">
        <f>-(SIN(Wellpath!$L226) * COS(Wellpath!$O226) + TAN(Dip) * COS(Wellpath!$L226)) * SIN(Wellpath!$L226) * SIN(Wellpath!$O226)</f>
        <v>0</v>
      </c>
      <c r="E226" s="20">
        <f>Model!$W$20*((drdp!B226+drdp!K226)*MSZ!$B226+(drdp!E226+drdp!N226)*MSZ!$C226+(drdp!H226+drdp!Q226)*MSZ!$D226)</f>
        <v>0</v>
      </c>
      <c r="F226" s="20">
        <f>Model!$W$20*((drdp!C226+drdp!L226)*MSZ!$B226+(drdp!F226+drdp!O226)*MSZ!$C226+(drdp!I226+drdp!R226)*MSZ!$D226)</f>
        <v>0</v>
      </c>
      <c r="G226" s="20">
        <f>Model!$W$20*((drdp!D226+drdp!M226)*MSZ!$B226+(drdp!G226+drdp!P226)*MSZ!$C226+(drdp!J226+drdp!S226)*MSZ!$D226)</f>
        <v>0</v>
      </c>
      <c r="H226" s="18">
        <f>Model!$W$20*((drdp!B226)*MSZ!$B226+(drdp!E226)*MSZ!$C226+(drdp!H226)*MSZ!$D226)</f>
        <v>0</v>
      </c>
      <c r="I226" s="18">
        <f>Model!$W$20*((drdp!C226)*MSZ!$B226+(drdp!F226)*MSZ!$C226+(drdp!I226)*MSZ!$D226)</f>
        <v>0</v>
      </c>
      <c r="J226" s="18">
        <f>Model!$W$20*((drdp!D226)*MSZ!$B226+(drdp!G226)*MSZ!$C226+(drdp!J226)*MSZ!$D226)</f>
        <v>0</v>
      </c>
      <c r="K226" s="21">
        <f>SUM(E$3:E225)+H226</f>
        <v>0.25104508607614362</v>
      </c>
      <c r="L226" s="21">
        <f>SUM(F$3:F225)+I226</f>
        <v>-1.3458718636425837E-2</v>
      </c>
      <c r="M226" s="21">
        <f>SUM(G$3:G225)+J226</f>
        <v>0</v>
      </c>
      <c r="N226" s="21"/>
      <c r="O226" s="21"/>
      <c r="P226" s="21"/>
      <c r="Q226" s="19">
        <f t="shared" si="19"/>
        <v>6.3023635242978354E-2</v>
      </c>
      <c r="R226" s="19">
        <f t="shared" si="20"/>
        <v>1.8113710733447616E-4</v>
      </c>
      <c r="S226" s="19">
        <f t="shared" si="21"/>
        <v>0</v>
      </c>
      <c r="T226" s="19">
        <f t="shared" si="22"/>
        <v>-3.3787451785561224E-3</v>
      </c>
      <c r="U226" s="19">
        <f t="shared" si="23"/>
        <v>0</v>
      </c>
      <c r="V226" s="19">
        <f t="shared" si="24"/>
        <v>0</v>
      </c>
    </row>
    <row r="227" spans="1:22" x14ac:dyDescent="0.25">
      <c r="A227" s="26">
        <f>Wellpath!E227</f>
        <v>0</v>
      </c>
      <c r="B227" s="22">
        <v>0</v>
      </c>
      <c r="C227" s="22">
        <v>0</v>
      </c>
      <c r="D227" s="22">
        <f>-(SIN(Wellpath!$L227) * COS(Wellpath!$O227) + TAN(Dip) * COS(Wellpath!$L227)) * SIN(Wellpath!$L227) * SIN(Wellpath!$O227)</f>
        <v>0</v>
      </c>
      <c r="E227" s="20">
        <f>Model!$W$20*((drdp!B227+drdp!K227)*MSZ!$B227+(drdp!E227+drdp!N227)*MSZ!$C227+(drdp!H227+drdp!Q227)*MSZ!$D227)</f>
        <v>0</v>
      </c>
      <c r="F227" s="20">
        <f>Model!$W$20*((drdp!C227+drdp!L227)*MSZ!$B227+(drdp!F227+drdp!O227)*MSZ!$C227+(drdp!I227+drdp!R227)*MSZ!$D227)</f>
        <v>0</v>
      </c>
      <c r="G227" s="20">
        <f>Model!$W$20*((drdp!D227+drdp!M227)*MSZ!$B227+(drdp!G227+drdp!P227)*MSZ!$C227+(drdp!J227+drdp!S227)*MSZ!$D227)</f>
        <v>0</v>
      </c>
      <c r="H227" s="18">
        <f>Model!$W$20*((drdp!B227)*MSZ!$B227+(drdp!E227)*MSZ!$C227+(drdp!H227)*MSZ!$D227)</f>
        <v>0</v>
      </c>
      <c r="I227" s="18">
        <f>Model!$W$20*((drdp!C227)*MSZ!$B227+(drdp!F227)*MSZ!$C227+(drdp!I227)*MSZ!$D227)</f>
        <v>0</v>
      </c>
      <c r="J227" s="18">
        <f>Model!$W$20*((drdp!D227)*MSZ!$B227+(drdp!G227)*MSZ!$C227+(drdp!J227)*MSZ!$D227)</f>
        <v>0</v>
      </c>
      <c r="K227" s="21">
        <f>SUM(E$3:E226)+H227</f>
        <v>0.25104508607614362</v>
      </c>
      <c r="L227" s="21">
        <f>SUM(F$3:F226)+I227</f>
        <v>-1.3458718636425837E-2</v>
      </c>
      <c r="M227" s="21">
        <f>SUM(G$3:G226)+J227</f>
        <v>0</v>
      </c>
      <c r="N227" s="21"/>
      <c r="O227" s="21"/>
      <c r="P227" s="21"/>
      <c r="Q227" s="19">
        <f t="shared" si="19"/>
        <v>6.3023635242978354E-2</v>
      </c>
      <c r="R227" s="19">
        <f t="shared" si="20"/>
        <v>1.8113710733447616E-4</v>
      </c>
      <c r="S227" s="19">
        <f t="shared" si="21"/>
        <v>0</v>
      </c>
      <c r="T227" s="19">
        <f t="shared" si="22"/>
        <v>-3.3787451785561224E-3</v>
      </c>
      <c r="U227" s="19">
        <f t="shared" si="23"/>
        <v>0</v>
      </c>
      <c r="V227" s="19">
        <f t="shared" si="24"/>
        <v>0</v>
      </c>
    </row>
    <row r="228" spans="1:22" x14ac:dyDescent="0.25">
      <c r="A228" s="26">
        <f>Wellpath!E228</f>
        <v>0</v>
      </c>
      <c r="B228" s="22">
        <v>0</v>
      </c>
      <c r="C228" s="22">
        <v>0</v>
      </c>
      <c r="D228" s="22">
        <f>-(SIN(Wellpath!$L228) * COS(Wellpath!$O228) + TAN(Dip) * COS(Wellpath!$L228)) * SIN(Wellpath!$L228) * SIN(Wellpath!$O228)</f>
        <v>0</v>
      </c>
      <c r="E228" s="20">
        <f>Model!$W$20*((drdp!B228+drdp!K228)*MSZ!$B228+(drdp!E228+drdp!N228)*MSZ!$C228+(drdp!H228+drdp!Q228)*MSZ!$D228)</f>
        <v>0</v>
      </c>
      <c r="F228" s="20">
        <f>Model!$W$20*((drdp!C228+drdp!L228)*MSZ!$B228+(drdp!F228+drdp!O228)*MSZ!$C228+(drdp!I228+drdp!R228)*MSZ!$D228)</f>
        <v>0</v>
      </c>
      <c r="G228" s="20">
        <f>Model!$W$20*((drdp!D228+drdp!M228)*MSZ!$B228+(drdp!G228+drdp!P228)*MSZ!$C228+(drdp!J228+drdp!S228)*MSZ!$D228)</f>
        <v>0</v>
      </c>
      <c r="H228" s="18">
        <f>Model!$W$20*((drdp!B228)*MSZ!$B228+(drdp!E228)*MSZ!$C228+(drdp!H228)*MSZ!$D228)</f>
        <v>0</v>
      </c>
      <c r="I228" s="18">
        <f>Model!$W$20*((drdp!C228)*MSZ!$B228+(drdp!F228)*MSZ!$C228+(drdp!I228)*MSZ!$D228)</f>
        <v>0</v>
      </c>
      <c r="J228" s="18">
        <f>Model!$W$20*((drdp!D228)*MSZ!$B228+(drdp!G228)*MSZ!$C228+(drdp!J228)*MSZ!$D228)</f>
        <v>0</v>
      </c>
      <c r="K228" s="21">
        <f>SUM(E$3:E227)+H228</f>
        <v>0.25104508607614362</v>
      </c>
      <c r="L228" s="21">
        <f>SUM(F$3:F227)+I228</f>
        <v>-1.3458718636425837E-2</v>
      </c>
      <c r="M228" s="21">
        <f>SUM(G$3:G227)+J228</f>
        <v>0</v>
      </c>
      <c r="N228" s="21"/>
      <c r="O228" s="21"/>
      <c r="P228" s="21"/>
      <c r="Q228" s="19">
        <f t="shared" si="19"/>
        <v>6.3023635242978354E-2</v>
      </c>
      <c r="R228" s="19">
        <f t="shared" si="20"/>
        <v>1.8113710733447616E-4</v>
      </c>
      <c r="S228" s="19">
        <f t="shared" si="21"/>
        <v>0</v>
      </c>
      <c r="T228" s="19">
        <f t="shared" si="22"/>
        <v>-3.3787451785561224E-3</v>
      </c>
      <c r="U228" s="19">
        <f t="shared" si="23"/>
        <v>0</v>
      </c>
      <c r="V228" s="19">
        <f t="shared" si="24"/>
        <v>0</v>
      </c>
    </row>
    <row r="229" spans="1:22" x14ac:dyDescent="0.25">
      <c r="A229" s="26">
        <f>Wellpath!E229</f>
        <v>0</v>
      </c>
      <c r="B229" s="22">
        <v>0</v>
      </c>
      <c r="C229" s="22">
        <v>0</v>
      </c>
      <c r="D229" s="22">
        <f>-(SIN(Wellpath!$L229) * COS(Wellpath!$O229) + TAN(Dip) * COS(Wellpath!$L229)) * SIN(Wellpath!$L229) * SIN(Wellpath!$O229)</f>
        <v>0</v>
      </c>
      <c r="E229" s="20">
        <f>Model!$W$20*((drdp!B229+drdp!K229)*MSZ!$B229+(drdp!E229+drdp!N229)*MSZ!$C229+(drdp!H229+drdp!Q229)*MSZ!$D229)</f>
        <v>0</v>
      </c>
      <c r="F229" s="20">
        <f>Model!$W$20*((drdp!C229+drdp!L229)*MSZ!$B229+(drdp!F229+drdp!O229)*MSZ!$C229+(drdp!I229+drdp!R229)*MSZ!$D229)</f>
        <v>0</v>
      </c>
      <c r="G229" s="20">
        <f>Model!$W$20*((drdp!D229+drdp!M229)*MSZ!$B229+(drdp!G229+drdp!P229)*MSZ!$C229+(drdp!J229+drdp!S229)*MSZ!$D229)</f>
        <v>0</v>
      </c>
      <c r="H229" s="18">
        <f>Model!$W$20*((drdp!B229)*MSZ!$B229+(drdp!E229)*MSZ!$C229+(drdp!H229)*MSZ!$D229)</f>
        <v>0</v>
      </c>
      <c r="I229" s="18">
        <f>Model!$W$20*((drdp!C229)*MSZ!$B229+(drdp!F229)*MSZ!$C229+(drdp!I229)*MSZ!$D229)</f>
        <v>0</v>
      </c>
      <c r="J229" s="18">
        <f>Model!$W$20*((drdp!D229)*MSZ!$B229+(drdp!G229)*MSZ!$C229+(drdp!J229)*MSZ!$D229)</f>
        <v>0</v>
      </c>
      <c r="K229" s="21">
        <f>SUM(E$3:E228)+H229</f>
        <v>0.25104508607614362</v>
      </c>
      <c r="L229" s="21">
        <f>SUM(F$3:F228)+I229</f>
        <v>-1.3458718636425837E-2</v>
      </c>
      <c r="M229" s="21">
        <f>SUM(G$3:G228)+J229</f>
        <v>0</v>
      </c>
      <c r="N229" s="21"/>
      <c r="O229" s="21"/>
      <c r="P229" s="21"/>
      <c r="Q229" s="19">
        <f t="shared" si="19"/>
        <v>6.3023635242978354E-2</v>
      </c>
      <c r="R229" s="19">
        <f t="shared" si="20"/>
        <v>1.8113710733447616E-4</v>
      </c>
      <c r="S229" s="19">
        <f t="shared" si="21"/>
        <v>0</v>
      </c>
      <c r="T229" s="19">
        <f t="shared" si="22"/>
        <v>-3.3787451785561224E-3</v>
      </c>
      <c r="U229" s="19">
        <f t="shared" si="23"/>
        <v>0</v>
      </c>
      <c r="V229" s="19">
        <f t="shared" si="24"/>
        <v>0</v>
      </c>
    </row>
    <row r="230" spans="1:22" x14ac:dyDescent="0.25">
      <c r="A230" s="26">
        <f>Wellpath!E230</f>
        <v>0</v>
      </c>
      <c r="B230" s="22">
        <v>0</v>
      </c>
      <c r="C230" s="22">
        <v>0</v>
      </c>
      <c r="D230" s="22">
        <f>-(SIN(Wellpath!$L230) * COS(Wellpath!$O230) + TAN(Dip) * COS(Wellpath!$L230)) * SIN(Wellpath!$L230) * SIN(Wellpath!$O230)</f>
        <v>0</v>
      </c>
      <c r="E230" s="20">
        <f>Model!$W$20*((drdp!B230+drdp!K230)*MSZ!$B230+(drdp!E230+drdp!N230)*MSZ!$C230+(drdp!H230+drdp!Q230)*MSZ!$D230)</f>
        <v>0</v>
      </c>
      <c r="F230" s="20">
        <f>Model!$W$20*((drdp!C230+drdp!L230)*MSZ!$B230+(drdp!F230+drdp!O230)*MSZ!$C230+(drdp!I230+drdp!R230)*MSZ!$D230)</f>
        <v>0</v>
      </c>
      <c r="G230" s="20">
        <f>Model!$W$20*((drdp!D230+drdp!M230)*MSZ!$B230+(drdp!G230+drdp!P230)*MSZ!$C230+(drdp!J230+drdp!S230)*MSZ!$D230)</f>
        <v>0</v>
      </c>
      <c r="H230" s="18">
        <f>Model!$W$20*((drdp!B230)*MSZ!$B230+(drdp!E230)*MSZ!$C230+(drdp!H230)*MSZ!$D230)</f>
        <v>0</v>
      </c>
      <c r="I230" s="18">
        <f>Model!$W$20*((drdp!C230)*MSZ!$B230+(drdp!F230)*MSZ!$C230+(drdp!I230)*MSZ!$D230)</f>
        <v>0</v>
      </c>
      <c r="J230" s="18">
        <f>Model!$W$20*((drdp!D230)*MSZ!$B230+(drdp!G230)*MSZ!$C230+(drdp!J230)*MSZ!$D230)</f>
        <v>0</v>
      </c>
      <c r="K230" s="21">
        <f>SUM(E$3:E229)+H230</f>
        <v>0.25104508607614362</v>
      </c>
      <c r="L230" s="21">
        <f>SUM(F$3:F229)+I230</f>
        <v>-1.3458718636425837E-2</v>
      </c>
      <c r="M230" s="21">
        <f>SUM(G$3:G229)+J230</f>
        <v>0</v>
      </c>
      <c r="N230" s="21"/>
      <c r="O230" s="21"/>
      <c r="P230" s="21"/>
      <c r="Q230" s="19">
        <f t="shared" si="19"/>
        <v>6.3023635242978354E-2</v>
      </c>
      <c r="R230" s="19">
        <f t="shared" si="20"/>
        <v>1.8113710733447616E-4</v>
      </c>
      <c r="S230" s="19">
        <f t="shared" si="21"/>
        <v>0</v>
      </c>
      <c r="T230" s="19">
        <f t="shared" si="22"/>
        <v>-3.3787451785561224E-3</v>
      </c>
      <c r="U230" s="19">
        <f t="shared" si="23"/>
        <v>0</v>
      </c>
      <c r="V230" s="19">
        <f t="shared" si="24"/>
        <v>0</v>
      </c>
    </row>
    <row r="231" spans="1:22" x14ac:dyDescent="0.25">
      <c r="A231" s="26">
        <f>Wellpath!E231</f>
        <v>0</v>
      </c>
      <c r="B231" s="22">
        <v>0</v>
      </c>
      <c r="C231" s="22">
        <v>0</v>
      </c>
      <c r="D231" s="22">
        <f>-(SIN(Wellpath!$L231) * COS(Wellpath!$O231) + TAN(Dip) * COS(Wellpath!$L231)) * SIN(Wellpath!$L231) * SIN(Wellpath!$O231)</f>
        <v>0</v>
      </c>
      <c r="E231" s="20">
        <f>Model!$W$20*((drdp!B231+drdp!K231)*MSZ!$B231+(drdp!E231+drdp!N231)*MSZ!$C231+(drdp!H231+drdp!Q231)*MSZ!$D231)</f>
        <v>0</v>
      </c>
      <c r="F231" s="20">
        <f>Model!$W$20*((drdp!C231+drdp!L231)*MSZ!$B231+(drdp!F231+drdp!O231)*MSZ!$C231+(drdp!I231+drdp!R231)*MSZ!$D231)</f>
        <v>0</v>
      </c>
      <c r="G231" s="20">
        <f>Model!$W$20*((drdp!D231+drdp!M231)*MSZ!$B231+(drdp!G231+drdp!P231)*MSZ!$C231+(drdp!J231+drdp!S231)*MSZ!$D231)</f>
        <v>0</v>
      </c>
      <c r="H231" s="18">
        <f>Model!$W$20*((drdp!B231)*MSZ!$B231+(drdp!E231)*MSZ!$C231+(drdp!H231)*MSZ!$D231)</f>
        <v>0</v>
      </c>
      <c r="I231" s="18">
        <f>Model!$W$20*((drdp!C231)*MSZ!$B231+(drdp!F231)*MSZ!$C231+(drdp!I231)*MSZ!$D231)</f>
        <v>0</v>
      </c>
      <c r="J231" s="18">
        <f>Model!$W$20*((drdp!D231)*MSZ!$B231+(drdp!G231)*MSZ!$C231+(drdp!J231)*MSZ!$D231)</f>
        <v>0</v>
      </c>
      <c r="K231" s="21">
        <f>SUM(E$3:E230)+H231</f>
        <v>0.25104508607614362</v>
      </c>
      <c r="L231" s="21">
        <f>SUM(F$3:F230)+I231</f>
        <v>-1.3458718636425837E-2</v>
      </c>
      <c r="M231" s="21">
        <f>SUM(G$3:G230)+J231</f>
        <v>0</v>
      </c>
      <c r="N231" s="21"/>
      <c r="O231" s="21"/>
      <c r="P231" s="21"/>
      <c r="Q231" s="19">
        <f t="shared" si="19"/>
        <v>6.3023635242978354E-2</v>
      </c>
      <c r="R231" s="19">
        <f t="shared" si="20"/>
        <v>1.8113710733447616E-4</v>
      </c>
      <c r="S231" s="19">
        <f t="shared" si="21"/>
        <v>0</v>
      </c>
      <c r="T231" s="19">
        <f t="shared" si="22"/>
        <v>-3.3787451785561224E-3</v>
      </c>
      <c r="U231" s="19">
        <f t="shared" si="23"/>
        <v>0</v>
      </c>
      <c r="V231" s="19">
        <f t="shared" si="24"/>
        <v>0</v>
      </c>
    </row>
    <row r="232" spans="1:22" x14ac:dyDescent="0.25">
      <c r="A232" s="26">
        <f>Wellpath!E232</f>
        <v>0</v>
      </c>
      <c r="B232" s="22">
        <v>0</v>
      </c>
      <c r="C232" s="22">
        <v>0</v>
      </c>
      <c r="D232" s="22">
        <f>-(SIN(Wellpath!$L232) * COS(Wellpath!$O232) + TAN(Dip) * COS(Wellpath!$L232)) * SIN(Wellpath!$L232) * SIN(Wellpath!$O232)</f>
        <v>0</v>
      </c>
      <c r="E232" s="20">
        <f>Model!$W$20*((drdp!B232+drdp!K232)*MSZ!$B232+(drdp!E232+drdp!N232)*MSZ!$C232+(drdp!H232+drdp!Q232)*MSZ!$D232)</f>
        <v>0</v>
      </c>
      <c r="F232" s="20">
        <f>Model!$W$20*((drdp!C232+drdp!L232)*MSZ!$B232+(drdp!F232+drdp!O232)*MSZ!$C232+(drdp!I232+drdp!R232)*MSZ!$D232)</f>
        <v>0</v>
      </c>
      <c r="G232" s="20">
        <f>Model!$W$20*((drdp!D232+drdp!M232)*MSZ!$B232+(drdp!G232+drdp!P232)*MSZ!$C232+(drdp!J232+drdp!S232)*MSZ!$D232)</f>
        <v>0</v>
      </c>
      <c r="H232" s="18">
        <f>Model!$W$20*((drdp!B232)*MSZ!$B232+(drdp!E232)*MSZ!$C232+(drdp!H232)*MSZ!$D232)</f>
        <v>0</v>
      </c>
      <c r="I232" s="18">
        <f>Model!$W$20*((drdp!C232)*MSZ!$B232+(drdp!F232)*MSZ!$C232+(drdp!I232)*MSZ!$D232)</f>
        <v>0</v>
      </c>
      <c r="J232" s="18">
        <f>Model!$W$20*((drdp!D232)*MSZ!$B232+(drdp!G232)*MSZ!$C232+(drdp!J232)*MSZ!$D232)</f>
        <v>0</v>
      </c>
      <c r="K232" s="21">
        <f>SUM(E$3:E231)+H232</f>
        <v>0.25104508607614362</v>
      </c>
      <c r="L232" s="21">
        <f>SUM(F$3:F231)+I232</f>
        <v>-1.3458718636425837E-2</v>
      </c>
      <c r="M232" s="21">
        <f>SUM(G$3:G231)+J232</f>
        <v>0</v>
      </c>
      <c r="N232" s="21"/>
      <c r="O232" s="21"/>
      <c r="P232" s="21"/>
      <c r="Q232" s="19">
        <f t="shared" si="19"/>
        <v>6.3023635242978354E-2</v>
      </c>
      <c r="R232" s="19">
        <f t="shared" si="20"/>
        <v>1.8113710733447616E-4</v>
      </c>
      <c r="S232" s="19">
        <f t="shared" si="21"/>
        <v>0</v>
      </c>
      <c r="T232" s="19">
        <f t="shared" si="22"/>
        <v>-3.3787451785561224E-3</v>
      </c>
      <c r="U232" s="19">
        <f t="shared" si="23"/>
        <v>0</v>
      </c>
      <c r="V232" s="19">
        <f t="shared" si="24"/>
        <v>0</v>
      </c>
    </row>
    <row r="233" spans="1:22" x14ac:dyDescent="0.25">
      <c r="A233" s="26">
        <f>Wellpath!E233</f>
        <v>0</v>
      </c>
      <c r="B233" s="22">
        <v>0</v>
      </c>
      <c r="C233" s="22">
        <v>0</v>
      </c>
      <c r="D233" s="22">
        <f>-(SIN(Wellpath!$L233) * COS(Wellpath!$O233) + TAN(Dip) * COS(Wellpath!$L233)) * SIN(Wellpath!$L233) * SIN(Wellpath!$O233)</f>
        <v>0</v>
      </c>
      <c r="E233" s="20">
        <f>Model!$W$20*((drdp!B233+drdp!K233)*MSZ!$B233+(drdp!E233+drdp!N233)*MSZ!$C233+(drdp!H233+drdp!Q233)*MSZ!$D233)</f>
        <v>0</v>
      </c>
      <c r="F233" s="20">
        <f>Model!$W$20*((drdp!C233+drdp!L233)*MSZ!$B233+(drdp!F233+drdp!O233)*MSZ!$C233+(drdp!I233+drdp!R233)*MSZ!$D233)</f>
        <v>0</v>
      </c>
      <c r="G233" s="20">
        <f>Model!$W$20*((drdp!D233+drdp!M233)*MSZ!$B233+(drdp!G233+drdp!P233)*MSZ!$C233+(drdp!J233+drdp!S233)*MSZ!$D233)</f>
        <v>0</v>
      </c>
      <c r="H233" s="18">
        <f>Model!$W$20*((drdp!B233)*MSZ!$B233+(drdp!E233)*MSZ!$C233+(drdp!H233)*MSZ!$D233)</f>
        <v>0</v>
      </c>
      <c r="I233" s="18">
        <f>Model!$W$20*((drdp!C233)*MSZ!$B233+(drdp!F233)*MSZ!$C233+(drdp!I233)*MSZ!$D233)</f>
        <v>0</v>
      </c>
      <c r="J233" s="18">
        <f>Model!$W$20*((drdp!D233)*MSZ!$B233+(drdp!G233)*MSZ!$C233+(drdp!J233)*MSZ!$D233)</f>
        <v>0</v>
      </c>
      <c r="K233" s="21">
        <f>SUM(E$3:E232)+H233</f>
        <v>0.25104508607614362</v>
      </c>
      <c r="L233" s="21">
        <f>SUM(F$3:F232)+I233</f>
        <v>-1.3458718636425837E-2</v>
      </c>
      <c r="M233" s="21">
        <f>SUM(G$3:G232)+J233</f>
        <v>0</v>
      </c>
      <c r="N233" s="21"/>
      <c r="O233" s="21"/>
      <c r="P233" s="21"/>
      <c r="Q233" s="19">
        <f t="shared" si="19"/>
        <v>6.3023635242978354E-2</v>
      </c>
      <c r="R233" s="19">
        <f t="shared" si="20"/>
        <v>1.8113710733447616E-4</v>
      </c>
      <c r="S233" s="19">
        <f t="shared" si="21"/>
        <v>0</v>
      </c>
      <c r="T233" s="19">
        <f t="shared" si="22"/>
        <v>-3.3787451785561224E-3</v>
      </c>
      <c r="U233" s="19">
        <f t="shared" si="23"/>
        <v>0</v>
      </c>
      <c r="V233" s="19">
        <f t="shared" si="24"/>
        <v>0</v>
      </c>
    </row>
    <row r="234" spans="1:22" x14ac:dyDescent="0.25">
      <c r="A234" s="26">
        <f>Wellpath!E234</f>
        <v>0</v>
      </c>
      <c r="B234" s="22">
        <v>0</v>
      </c>
      <c r="C234" s="22">
        <v>0</v>
      </c>
      <c r="D234" s="22">
        <f>-(SIN(Wellpath!$L234) * COS(Wellpath!$O234) + TAN(Dip) * COS(Wellpath!$L234)) * SIN(Wellpath!$L234) * SIN(Wellpath!$O234)</f>
        <v>0</v>
      </c>
      <c r="E234" s="20">
        <f>Model!$W$20*((drdp!B234+drdp!K234)*MSZ!$B234+(drdp!E234+drdp!N234)*MSZ!$C234+(drdp!H234+drdp!Q234)*MSZ!$D234)</f>
        <v>0</v>
      </c>
      <c r="F234" s="20">
        <f>Model!$W$20*((drdp!C234+drdp!L234)*MSZ!$B234+(drdp!F234+drdp!O234)*MSZ!$C234+(drdp!I234+drdp!R234)*MSZ!$D234)</f>
        <v>0</v>
      </c>
      <c r="G234" s="20">
        <f>Model!$W$20*((drdp!D234+drdp!M234)*MSZ!$B234+(drdp!G234+drdp!P234)*MSZ!$C234+(drdp!J234+drdp!S234)*MSZ!$D234)</f>
        <v>0</v>
      </c>
      <c r="H234" s="18">
        <f>Model!$W$20*((drdp!B234)*MSZ!$B234+(drdp!E234)*MSZ!$C234+(drdp!H234)*MSZ!$D234)</f>
        <v>0</v>
      </c>
      <c r="I234" s="18">
        <f>Model!$W$20*((drdp!C234)*MSZ!$B234+(drdp!F234)*MSZ!$C234+(drdp!I234)*MSZ!$D234)</f>
        <v>0</v>
      </c>
      <c r="J234" s="18">
        <f>Model!$W$20*((drdp!D234)*MSZ!$B234+(drdp!G234)*MSZ!$C234+(drdp!J234)*MSZ!$D234)</f>
        <v>0</v>
      </c>
      <c r="K234" s="21">
        <f>SUM(E$3:E233)+H234</f>
        <v>0.25104508607614362</v>
      </c>
      <c r="L234" s="21">
        <f>SUM(F$3:F233)+I234</f>
        <v>-1.3458718636425837E-2</v>
      </c>
      <c r="M234" s="21">
        <f>SUM(G$3:G233)+J234</f>
        <v>0</v>
      </c>
      <c r="N234" s="21"/>
      <c r="O234" s="21"/>
      <c r="P234" s="21"/>
      <c r="Q234" s="19">
        <f t="shared" si="19"/>
        <v>6.3023635242978354E-2</v>
      </c>
      <c r="R234" s="19">
        <f t="shared" si="20"/>
        <v>1.8113710733447616E-4</v>
      </c>
      <c r="S234" s="19">
        <f t="shared" si="21"/>
        <v>0</v>
      </c>
      <c r="T234" s="19">
        <f t="shared" si="22"/>
        <v>-3.3787451785561224E-3</v>
      </c>
      <c r="U234" s="19">
        <f t="shared" si="23"/>
        <v>0</v>
      </c>
      <c r="V234" s="19">
        <f t="shared" si="24"/>
        <v>0</v>
      </c>
    </row>
    <row r="235" spans="1:22" x14ac:dyDescent="0.25">
      <c r="A235" s="26">
        <f>Wellpath!E235</f>
        <v>0</v>
      </c>
      <c r="B235" s="22">
        <v>0</v>
      </c>
      <c r="C235" s="22">
        <v>0</v>
      </c>
      <c r="D235" s="22">
        <f>-(SIN(Wellpath!$L235) * COS(Wellpath!$O235) + TAN(Dip) * COS(Wellpath!$L235)) * SIN(Wellpath!$L235) * SIN(Wellpath!$O235)</f>
        <v>0</v>
      </c>
      <c r="E235" s="20">
        <f>Model!$W$20*((drdp!B235+drdp!K235)*MSZ!$B235+(drdp!E235+drdp!N235)*MSZ!$C235+(drdp!H235+drdp!Q235)*MSZ!$D235)</f>
        <v>0</v>
      </c>
      <c r="F235" s="20">
        <f>Model!$W$20*((drdp!C235+drdp!L235)*MSZ!$B235+(drdp!F235+drdp!O235)*MSZ!$C235+(drdp!I235+drdp!R235)*MSZ!$D235)</f>
        <v>0</v>
      </c>
      <c r="G235" s="20">
        <f>Model!$W$20*((drdp!D235+drdp!M235)*MSZ!$B235+(drdp!G235+drdp!P235)*MSZ!$C235+(drdp!J235+drdp!S235)*MSZ!$D235)</f>
        <v>0</v>
      </c>
      <c r="H235" s="18">
        <f>Model!$W$20*((drdp!B235)*MSZ!$B235+(drdp!E235)*MSZ!$C235+(drdp!H235)*MSZ!$D235)</f>
        <v>0</v>
      </c>
      <c r="I235" s="18">
        <f>Model!$W$20*((drdp!C235)*MSZ!$B235+(drdp!F235)*MSZ!$C235+(drdp!I235)*MSZ!$D235)</f>
        <v>0</v>
      </c>
      <c r="J235" s="18">
        <f>Model!$W$20*((drdp!D235)*MSZ!$B235+(drdp!G235)*MSZ!$C235+(drdp!J235)*MSZ!$D235)</f>
        <v>0</v>
      </c>
      <c r="K235" s="21">
        <f>SUM(E$3:E234)+H235</f>
        <v>0.25104508607614362</v>
      </c>
      <c r="L235" s="21">
        <f>SUM(F$3:F234)+I235</f>
        <v>-1.3458718636425837E-2</v>
      </c>
      <c r="M235" s="21">
        <f>SUM(G$3:G234)+J235</f>
        <v>0</v>
      </c>
      <c r="N235" s="21"/>
      <c r="O235" s="21"/>
      <c r="P235" s="21"/>
      <c r="Q235" s="19">
        <f t="shared" si="19"/>
        <v>6.3023635242978354E-2</v>
      </c>
      <c r="R235" s="19">
        <f t="shared" si="20"/>
        <v>1.8113710733447616E-4</v>
      </c>
      <c r="S235" s="19">
        <f t="shared" si="21"/>
        <v>0</v>
      </c>
      <c r="T235" s="19">
        <f t="shared" si="22"/>
        <v>-3.3787451785561224E-3</v>
      </c>
      <c r="U235" s="19">
        <f t="shared" si="23"/>
        <v>0</v>
      </c>
      <c r="V235" s="19">
        <f t="shared" si="24"/>
        <v>0</v>
      </c>
    </row>
    <row r="236" spans="1:22" x14ac:dyDescent="0.25">
      <c r="A236" s="26">
        <f>Wellpath!E236</f>
        <v>0</v>
      </c>
      <c r="B236" s="22">
        <v>0</v>
      </c>
      <c r="C236" s="22">
        <v>0</v>
      </c>
      <c r="D236" s="22">
        <f>-(SIN(Wellpath!$L236) * COS(Wellpath!$O236) + TAN(Dip) * COS(Wellpath!$L236)) * SIN(Wellpath!$L236) * SIN(Wellpath!$O236)</f>
        <v>0</v>
      </c>
      <c r="E236" s="20">
        <f>Model!$W$20*((drdp!B236+drdp!K236)*MSZ!$B236+(drdp!E236+drdp!N236)*MSZ!$C236+(drdp!H236+drdp!Q236)*MSZ!$D236)</f>
        <v>0</v>
      </c>
      <c r="F236" s="20">
        <f>Model!$W$20*((drdp!C236+drdp!L236)*MSZ!$B236+(drdp!F236+drdp!O236)*MSZ!$C236+(drdp!I236+drdp!R236)*MSZ!$D236)</f>
        <v>0</v>
      </c>
      <c r="G236" s="20">
        <f>Model!$W$20*((drdp!D236+drdp!M236)*MSZ!$B236+(drdp!G236+drdp!P236)*MSZ!$C236+(drdp!J236+drdp!S236)*MSZ!$D236)</f>
        <v>0</v>
      </c>
      <c r="H236" s="18">
        <f>Model!$W$20*((drdp!B236)*MSZ!$B236+(drdp!E236)*MSZ!$C236+(drdp!H236)*MSZ!$D236)</f>
        <v>0</v>
      </c>
      <c r="I236" s="18">
        <f>Model!$W$20*((drdp!C236)*MSZ!$B236+(drdp!F236)*MSZ!$C236+(drdp!I236)*MSZ!$D236)</f>
        <v>0</v>
      </c>
      <c r="J236" s="18">
        <f>Model!$W$20*((drdp!D236)*MSZ!$B236+(drdp!G236)*MSZ!$C236+(drdp!J236)*MSZ!$D236)</f>
        <v>0</v>
      </c>
      <c r="K236" s="21">
        <f>SUM(E$3:E235)+H236</f>
        <v>0.25104508607614362</v>
      </c>
      <c r="L236" s="21">
        <f>SUM(F$3:F235)+I236</f>
        <v>-1.3458718636425837E-2</v>
      </c>
      <c r="M236" s="21">
        <f>SUM(G$3:G235)+J236</f>
        <v>0</v>
      </c>
      <c r="N236" s="21"/>
      <c r="O236" s="21"/>
      <c r="P236" s="21"/>
      <c r="Q236" s="19">
        <f t="shared" si="19"/>
        <v>6.3023635242978354E-2</v>
      </c>
      <c r="R236" s="19">
        <f t="shared" si="20"/>
        <v>1.8113710733447616E-4</v>
      </c>
      <c r="S236" s="19">
        <f t="shared" si="21"/>
        <v>0</v>
      </c>
      <c r="T236" s="19">
        <f t="shared" si="22"/>
        <v>-3.3787451785561224E-3</v>
      </c>
      <c r="U236" s="19">
        <f t="shared" si="23"/>
        <v>0</v>
      </c>
      <c r="V236" s="19">
        <f t="shared" si="24"/>
        <v>0</v>
      </c>
    </row>
    <row r="237" spans="1:22" x14ac:dyDescent="0.25">
      <c r="A237" s="26">
        <f>Wellpath!E237</f>
        <v>0</v>
      </c>
      <c r="B237" s="22">
        <v>0</v>
      </c>
      <c r="C237" s="22">
        <v>0</v>
      </c>
      <c r="D237" s="22">
        <f>-(SIN(Wellpath!$L237) * COS(Wellpath!$O237) + TAN(Dip) * COS(Wellpath!$L237)) * SIN(Wellpath!$L237) * SIN(Wellpath!$O237)</f>
        <v>0</v>
      </c>
      <c r="E237" s="20">
        <f>Model!$W$20*((drdp!B237+drdp!K237)*MSZ!$B237+(drdp!E237+drdp!N237)*MSZ!$C237+(drdp!H237+drdp!Q237)*MSZ!$D237)</f>
        <v>0</v>
      </c>
      <c r="F237" s="20">
        <f>Model!$W$20*((drdp!C237+drdp!L237)*MSZ!$B237+(drdp!F237+drdp!O237)*MSZ!$C237+(drdp!I237+drdp!R237)*MSZ!$D237)</f>
        <v>0</v>
      </c>
      <c r="G237" s="20">
        <f>Model!$W$20*((drdp!D237+drdp!M237)*MSZ!$B237+(drdp!G237+drdp!P237)*MSZ!$C237+(drdp!J237+drdp!S237)*MSZ!$D237)</f>
        <v>0</v>
      </c>
      <c r="H237" s="18">
        <f>Model!$W$20*((drdp!B237)*MSZ!$B237+(drdp!E237)*MSZ!$C237+(drdp!H237)*MSZ!$D237)</f>
        <v>0</v>
      </c>
      <c r="I237" s="18">
        <f>Model!$W$20*((drdp!C237)*MSZ!$B237+(drdp!F237)*MSZ!$C237+(drdp!I237)*MSZ!$D237)</f>
        <v>0</v>
      </c>
      <c r="J237" s="18">
        <f>Model!$W$20*((drdp!D237)*MSZ!$B237+(drdp!G237)*MSZ!$C237+(drdp!J237)*MSZ!$D237)</f>
        <v>0</v>
      </c>
      <c r="K237" s="21">
        <f>SUM(E$3:E236)+H237</f>
        <v>0.25104508607614362</v>
      </c>
      <c r="L237" s="21">
        <f>SUM(F$3:F236)+I237</f>
        <v>-1.3458718636425837E-2</v>
      </c>
      <c r="M237" s="21">
        <f>SUM(G$3:G236)+J237</f>
        <v>0</v>
      </c>
      <c r="N237" s="21"/>
      <c r="O237" s="21"/>
      <c r="P237" s="21"/>
      <c r="Q237" s="19">
        <f t="shared" si="19"/>
        <v>6.3023635242978354E-2</v>
      </c>
      <c r="R237" s="19">
        <f t="shared" si="20"/>
        <v>1.8113710733447616E-4</v>
      </c>
      <c r="S237" s="19">
        <f t="shared" si="21"/>
        <v>0</v>
      </c>
      <c r="T237" s="19">
        <f t="shared" si="22"/>
        <v>-3.3787451785561224E-3</v>
      </c>
      <c r="U237" s="19">
        <f t="shared" si="23"/>
        <v>0</v>
      </c>
      <c r="V237" s="19">
        <f t="shared" si="24"/>
        <v>0</v>
      </c>
    </row>
    <row r="238" spans="1:22" x14ac:dyDescent="0.25">
      <c r="A238" s="26">
        <f>Wellpath!E238</f>
        <v>0</v>
      </c>
      <c r="B238" s="22">
        <v>0</v>
      </c>
      <c r="C238" s="22">
        <v>0</v>
      </c>
      <c r="D238" s="22">
        <f>-(SIN(Wellpath!$L238) * COS(Wellpath!$O238) + TAN(Dip) * COS(Wellpath!$L238)) * SIN(Wellpath!$L238) * SIN(Wellpath!$O238)</f>
        <v>0</v>
      </c>
      <c r="E238" s="20">
        <f>Model!$W$20*((drdp!B238+drdp!K238)*MSZ!$B238+(drdp!E238+drdp!N238)*MSZ!$C238+(drdp!H238+drdp!Q238)*MSZ!$D238)</f>
        <v>0</v>
      </c>
      <c r="F238" s="20">
        <f>Model!$W$20*((drdp!C238+drdp!L238)*MSZ!$B238+(drdp!F238+drdp!O238)*MSZ!$C238+(drdp!I238+drdp!R238)*MSZ!$D238)</f>
        <v>0</v>
      </c>
      <c r="G238" s="20">
        <f>Model!$W$20*((drdp!D238+drdp!M238)*MSZ!$B238+(drdp!G238+drdp!P238)*MSZ!$C238+(drdp!J238+drdp!S238)*MSZ!$D238)</f>
        <v>0</v>
      </c>
      <c r="H238" s="18">
        <f>Model!$W$20*((drdp!B238)*MSZ!$B238+(drdp!E238)*MSZ!$C238+(drdp!H238)*MSZ!$D238)</f>
        <v>0</v>
      </c>
      <c r="I238" s="18">
        <f>Model!$W$20*((drdp!C238)*MSZ!$B238+(drdp!F238)*MSZ!$C238+(drdp!I238)*MSZ!$D238)</f>
        <v>0</v>
      </c>
      <c r="J238" s="18">
        <f>Model!$W$20*((drdp!D238)*MSZ!$B238+(drdp!G238)*MSZ!$C238+(drdp!J238)*MSZ!$D238)</f>
        <v>0</v>
      </c>
      <c r="K238" s="21">
        <f>SUM(E$3:E237)+H238</f>
        <v>0.25104508607614362</v>
      </c>
      <c r="L238" s="21">
        <f>SUM(F$3:F237)+I238</f>
        <v>-1.3458718636425837E-2</v>
      </c>
      <c r="M238" s="21">
        <f>SUM(G$3:G237)+J238</f>
        <v>0</v>
      </c>
      <c r="N238" s="21"/>
      <c r="O238" s="21"/>
      <c r="P238" s="21"/>
      <c r="Q238" s="19">
        <f t="shared" si="19"/>
        <v>6.3023635242978354E-2</v>
      </c>
      <c r="R238" s="19">
        <f t="shared" si="20"/>
        <v>1.8113710733447616E-4</v>
      </c>
      <c r="S238" s="19">
        <f t="shared" si="21"/>
        <v>0</v>
      </c>
      <c r="T238" s="19">
        <f t="shared" si="22"/>
        <v>-3.3787451785561224E-3</v>
      </c>
      <c r="U238" s="19">
        <f t="shared" si="23"/>
        <v>0</v>
      </c>
      <c r="V238" s="19">
        <f t="shared" si="24"/>
        <v>0</v>
      </c>
    </row>
    <row r="239" spans="1:22" x14ac:dyDescent="0.25">
      <c r="A239" s="26">
        <f>Wellpath!E239</f>
        <v>0</v>
      </c>
      <c r="B239" s="22">
        <v>0</v>
      </c>
      <c r="C239" s="22">
        <v>0</v>
      </c>
      <c r="D239" s="22">
        <f>-(SIN(Wellpath!$L239) * COS(Wellpath!$O239) + TAN(Dip) * COS(Wellpath!$L239)) * SIN(Wellpath!$L239) * SIN(Wellpath!$O239)</f>
        <v>0</v>
      </c>
      <c r="E239" s="20">
        <f>Model!$W$20*((drdp!B239+drdp!K239)*MSZ!$B239+(drdp!E239+drdp!N239)*MSZ!$C239+(drdp!H239+drdp!Q239)*MSZ!$D239)</f>
        <v>0</v>
      </c>
      <c r="F239" s="20">
        <f>Model!$W$20*((drdp!C239+drdp!L239)*MSZ!$B239+(drdp!F239+drdp!O239)*MSZ!$C239+(drdp!I239+drdp!R239)*MSZ!$D239)</f>
        <v>0</v>
      </c>
      <c r="G239" s="20">
        <f>Model!$W$20*((drdp!D239+drdp!M239)*MSZ!$B239+(drdp!G239+drdp!P239)*MSZ!$C239+(drdp!J239+drdp!S239)*MSZ!$D239)</f>
        <v>0</v>
      </c>
      <c r="H239" s="18">
        <f>Model!$W$20*((drdp!B239)*MSZ!$B239+(drdp!E239)*MSZ!$C239+(drdp!H239)*MSZ!$D239)</f>
        <v>0</v>
      </c>
      <c r="I239" s="18">
        <f>Model!$W$20*((drdp!C239)*MSZ!$B239+(drdp!F239)*MSZ!$C239+(drdp!I239)*MSZ!$D239)</f>
        <v>0</v>
      </c>
      <c r="J239" s="18">
        <f>Model!$W$20*((drdp!D239)*MSZ!$B239+(drdp!G239)*MSZ!$C239+(drdp!J239)*MSZ!$D239)</f>
        <v>0</v>
      </c>
      <c r="K239" s="21">
        <f>SUM(E$3:E238)+H239</f>
        <v>0.25104508607614362</v>
      </c>
      <c r="L239" s="21">
        <f>SUM(F$3:F238)+I239</f>
        <v>-1.3458718636425837E-2</v>
      </c>
      <c r="M239" s="21">
        <f>SUM(G$3:G238)+J239</f>
        <v>0</v>
      </c>
      <c r="N239" s="21"/>
      <c r="O239" s="21"/>
      <c r="P239" s="21"/>
      <c r="Q239" s="19">
        <f t="shared" si="19"/>
        <v>6.3023635242978354E-2</v>
      </c>
      <c r="R239" s="19">
        <f t="shared" si="20"/>
        <v>1.8113710733447616E-4</v>
      </c>
      <c r="S239" s="19">
        <f t="shared" si="21"/>
        <v>0</v>
      </c>
      <c r="T239" s="19">
        <f t="shared" si="22"/>
        <v>-3.3787451785561224E-3</v>
      </c>
      <c r="U239" s="19">
        <f t="shared" si="23"/>
        <v>0</v>
      </c>
      <c r="V239" s="19">
        <f t="shared" si="24"/>
        <v>0</v>
      </c>
    </row>
    <row r="240" spans="1:22" x14ac:dyDescent="0.25">
      <c r="A240" s="26">
        <f>Wellpath!E240</f>
        <v>0</v>
      </c>
      <c r="B240" s="22">
        <v>0</v>
      </c>
      <c r="C240" s="22">
        <v>0</v>
      </c>
      <c r="D240" s="22">
        <f>-(SIN(Wellpath!$L240) * COS(Wellpath!$O240) + TAN(Dip) * COS(Wellpath!$L240)) * SIN(Wellpath!$L240) * SIN(Wellpath!$O240)</f>
        <v>0</v>
      </c>
      <c r="E240" s="20">
        <f>Model!$W$20*((drdp!B240+drdp!K240)*MSZ!$B240+(drdp!E240+drdp!N240)*MSZ!$C240+(drdp!H240+drdp!Q240)*MSZ!$D240)</f>
        <v>0</v>
      </c>
      <c r="F240" s="20">
        <f>Model!$W$20*((drdp!C240+drdp!L240)*MSZ!$B240+(drdp!F240+drdp!O240)*MSZ!$C240+(drdp!I240+drdp!R240)*MSZ!$D240)</f>
        <v>0</v>
      </c>
      <c r="G240" s="20">
        <f>Model!$W$20*((drdp!D240+drdp!M240)*MSZ!$B240+(drdp!G240+drdp!P240)*MSZ!$C240+(drdp!J240+drdp!S240)*MSZ!$D240)</f>
        <v>0</v>
      </c>
      <c r="H240" s="18">
        <f>Model!$W$20*((drdp!B240)*MSZ!$B240+(drdp!E240)*MSZ!$C240+(drdp!H240)*MSZ!$D240)</f>
        <v>0</v>
      </c>
      <c r="I240" s="18">
        <f>Model!$W$20*((drdp!C240)*MSZ!$B240+(drdp!F240)*MSZ!$C240+(drdp!I240)*MSZ!$D240)</f>
        <v>0</v>
      </c>
      <c r="J240" s="18">
        <f>Model!$W$20*((drdp!D240)*MSZ!$B240+(drdp!G240)*MSZ!$C240+(drdp!J240)*MSZ!$D240)</f>
        <v>0</v>
      </c>
      <c r="K240" s="21">
        <f>SUM(E$3:E239)+H240</f>
        <v>0.25104508607614362</v>
      </c>
      <c r="L240" s="21">
        <f>SUM(F$3:F239)+I240</f>
        <v>-1.3458718636425837E-2</v>
      </c>
      <c r="M240" s="21">
        <f>SUM(G$3:G239)+J240</f>
        <v>0</v>
      </c>
      <c r="N240" s="21"/>
      <c r="O240" s="21"/>
      <c r="P240" s="21"/>
      <c r="Q240" s="19">
        <f t="shared" si="19"/>
        <v>6.3023635242978354E-2</v>
      </c>
      <c r="R240" s="19">
        <f t="shared" si="20"/>
        <v>1.8113710733447616E-4</v>
      </c>
      <c r="S240" s="19">
        <f t="shared" si="21"/>
        <v>0</v>
      </c>
      <c r="T240" s="19">
        <f t="shared" si="22"/>
        <v>-3.3787451785561224E-3</v>
      </c>
      <c r="U240" s="19">
        <f t="shared" si="23"/>
        <v>0</v>
      </c>
      <c r="V240" s="19">
        <f t="shared" si="24"/>
        <v>0</v>
      </c>
    </row>
    <row r="241" spans="1:22" x14ac:dyDescent="0.25">
      <c r="A241" s="26">
        <f>Wellpath!E241</f>
        <v>0</v>
      </c>
      <c r="B241" s="22">
        <v>0</v>
      </c>
      <c r="C241" s="22">
        <v>0</v>
      </c>
      <c r="D241" s="22">
        <f>-(SIN(Wellpath!$L241) * COS(Wellpath!$O241) + TAN(Dip) * COS(Wellpath!$L241)) * SIN(Wellpath!$L241) * SIN(Wellpath!$O241)</f>
        <v>0</v>
      </c>
      <c r="E241" s="20">
        <f>Model!$W$20*((drdp!B241+drdp!K241)*MSZ!$B241+(drdp!E241+drdp!N241)*MSZ!$C241+(drdp!H241+drdp!Q241)*MSZ!$D241)</f>
        <v>0</v>
      </c>
      <c r="F241" s="20">
        <f>Model!$W$20*((drdp!C241+drdp!L241)*MSZ!$B241+(drdp!F241+drdp!O241)*MSZ!$C241+(drdp!I241+drdp!R241)*MSZ!$D241)</f>
        <v>0</v>
      </c>
      <c r="G241" s="20">
        <f>Model!$W$20*((drdp!D241+drdp!M241)*MSZ!$B241+(drdp!G241+drdp!P241)*MSZ!$C241+(drdp!J241+drdp!S241)*MSZ!$D241)</f>
        <v>0</v>
      </c>
      <c r="H241" s="18">
        <f>Model!$W$20*((drdp!B241)*MSZ!$B241+(drdp!E241)*MSZ!$C241+(drdp!H241)*MSZ!$D241)</f>
        <v>0</v>
      </c>
      <c r="I241" s="18">
        <f>Model!$W$20*((drdp!C241)*MSZ!$B241+(drdp!F241)*MSZ!$C241+(drdp!I241)*MSZ!$D241)</f>
        <v>0</v>
      </c>
      <c r="J241" s="18">
        <f>Model!$W$20*((drdp!D241)*MSZ!$B241+(drdp!G241)*MSZ!$C241+(drdp!J241)*MSZ!$D241)</f>
        <v>0</v>
      </c>
      <c r="K241" s="21">
        <f>SUM(E$3:E240)+H241</f>
        <v>0.25104508607614362</v>
      </c>
      <c r="L241" s="21">
        <f>SUM(F$3:F240)+I241</f>
        <v>-1.3458718636425837E-2</v>
      </c>
      <c r="M241" s="21">
        <f>SUM(G$3:G240)+J241</f>
        <v>0</v>
      </c>
      <c r="N241" s="21"/>
      <c r="O241" s="21"/>
      <c r="P241" s="21"/>
      <c r="Q241" s="19">
        <f t="shared" si="19"/>
        <v>6.3023635242978354E-2</v>
      </c>
      <c r="R241" s="19">
        <f t="shared" si="20"/>
        <v>1.8113710733447616E-4</v>
      </c>
      <c r="S241" s="19">
        <f t="shared" si="21"/>
        <v>0</v>
      </c>
      <c r="T241" s="19">
        <f t="shared" si="22"/>
        <v>-3.3787451785561224E-3</v>
      </c>
      <c r="U241" s="19">
        <f t="shared" si="23"/>
        <v>0</v>
      </c>
      <c r="V241" s="19">
        <f t="shared" si="24"/>
        <v>0</v>
      </c>
    </row>
    <row r="242" spans="1:22" x14ac:dyDescent="0.25">
      <c r="A242" s="26">
        <f>Wellpath!E242</f>
        <v>0</v>
      </c>
      <c r="B242" s="22">
        <v>0</v>
      </c>
      <c r="C242" s="22">
        <v>0</v>
      </c>
      <c r="D242" s="22">
        <f>-(SIN(Wellpath!$L242) * COS(Wellpath!$O242) + TAN(Dip) * COS(Wellpath!$L242)) * SIN(Wellpath!$L242) * SIN(Wellpath!$O242)</f>
        <v>0</v>
      </c>
      <c r="E242" s="20">
        <f>Model!$W$20*((drdp!B242+drdp!K242)*MSZ!$B242+(drdp!E242+drdp!N242)*MSZ!$C242+(drdp!H242+drdp!Q242)*MSZ!$D242)</f>
        <v>0</v>
      </c>
      <c r="F242" s="20">
        <f>Model!$W$20*((drdp!C242+drdp!L242)*MSZ!$B242+(drdp!F242+drdp!O242)*MSZ!$C242+(drdp!I242+drdp!R242)*MSZ!$D242)</f>
        <v>0</v>
      </c>
      <c r="G242" s="20">
        <f>Model!$W$20*((drdp!D242+drdp!M242)*MSZ!$B242+(drdp!G242+drdp!P242)*MSZ!$C242+(drdp!J242+drdp!S242)*MSZ!$D242)</f>
        <v>0</v>
      </c>
      <c r="H242" s="18">
        <f>Model!$W$20*((drdp!B242)*MSZ!$B242+(drdp!E242)*MSZ!$C242+(drdp!H242)*MSZ!$D242)</f>
        <v>0</v>
      </c>
      <c r="I242" s="18">
        <f>Model!$W$20*((drdp!C242)*MSZ!$B242+(drdp!F242)*MSZ!$C242+(drdp!I242)*MSZ!$D242)</f>
        <v>0</v>
      </c>
      <c r="J242" s="18">
        <f>Model!$W$20*((drdp!D242)*MSZ!$B242+(drdp!G242)*MSZ!$C242+(drdp!J242)*MSZ!$D242)</f>
        <v>0</v>
      </c>
      <c r="K242" s="21">
        <f>SUM(E$3:E241)+H242</f>
        <v>0.25104508607614362</v>
      </c>
      <c r="L242" s="21">
        <f>SUM(F$3:F241)+I242</f>
        <v>-1.3458718636425837E-2</v>
      </c>
      <c r="M242" s="21">
        <f>SUM(G$3:G241)+J242</f>
        <v>0</v>
      </c>
      <c r="N242" s="21"/>
      <c r="O242" s="21"/>
      <c r="P242" s="21"/>
      <c r="Q242" s="19">
        <f t="shared" si="19"/>
        <v>6.3023635242978354E-2</v>
      </c>
      <c r="R242" s="19">
        <f t="shared" si="20"/>
        <v>1.8113710733447616E-4</v>
      </c>
      <c r="S242" s="19">
        <f t="shared" si="21"/>
        <v>0</v>
      </c>
      <c r="T242" s="19">
        <f t="shared" si="22"/>
        <v>-3.3787451785561224E-3</v>
      </c>
      <c r="U242" s="19">
        <f t="shared" si="23"/>
        <v>0</v>
      </c>
      <c r="V242" s="19">
        <f t="shared" si="24"/>
        <v>0</v>
      </c>
    </row>
    <row r="243" spans="1:22" x14ac:dyDescent="0.25">
      <c r="A243" s="26">
        <f>Wellpath!E243</f>
        <v>0</v>
      </c>
      <c r="B243" s="22">
        <v>0</v>
      </c>
      <c r="C243" s="22">
        <v>0</v>
      </c>
      <c r="D243" s="22">
        <f>-(SIN(Wellpath!$L243) * COS(Wellpath!$O243) + TAN(Dip) * COS(Wellpath!$L243)) * SIN(Wellpath!$L243) * SIN(Wellpath!$O243)</f>
        <v>0</v>
      </c>
      <c r="E243" s="20">
        <f>Model!$W$20*((drdp!B243+drdp!K243)*MSZ!$B243+(drdp!E243+drdp!N243)*MSZ!$C243+(drdp!H243+drdp!Q243)*MSZ!$D243)</f>
        <v>0</v>
      </c>
      <c r="F243" s="20">
        <f>Model!$W$20*((drdp!C243+drdp!L243)*MSZ!$B243+(drdp!F243+drdp!O243)*MSZ!$C243+(drdp!I243+drdp!R243)*MSZ!$D243)</f>
        <v>0</v>
      </c>
      <c r="G243" s="20">
        <f>Model!$W$20*((drdp!D243+drdp!M243)*MSZ!$B243+(drdp!G243+drdp!P243)*MSZ!$C243+(drdp!J243+drdp!S243)*MSZ!$D243)</f>
        <v>0</v>
      </c>
      <c r="H243" s="18">
        <f>Model!$W$20*((drdp!B243)*MSZ!$B243+(drdp!E243)*MSZ!$C243+(drdp!H243)*MSZ!$D243)</f>
        <v>0</v>
      </c>
      <c r="I243" s="18">
        <f>Model!$W$20*((drdp!C243)*MSZ!$B243+(drdp!F243)*MSZ!$C243+(drdp!I243)*MSZ!$D243)</f>
        <v>0</v>
      </c>
      <c r="J243" s="18">
        <f>Model!$W$20*((drdp!D243)*MSZ!$B243+(drdp!G243)*MSZ!$C243+(drdp!J243)*MSZ!$D243)</f>
        <v>0</v>
      </c>
      <c r="K243" s="21">
        <f>SUM(E$3:E242)+H243</f>
        <v>0.25104508607614362</v>
      </c>
      <c r="L243" s="21">
        <f>SUM(F$3:F242)+I243</f>
        <v>-1.3458718636425837E-2</v>
      </c>
      <c r="M243" s="21">
        <f>SUM(G$3:G242)+J243</f>
        <v>0</v>
      </c>
      <c r="N243" s="21"/>
      <c r="O243" s="21"/>
      <c r="P243" s="21"/>
      <c r="Q243" s="19">
        <f t="shared" si="19"/>
        <v>6.3023635242978354E-2</v>
      </c>
      <c r="R243" s="19">
        <f t="shared" si="20"/>
        <v>1.8113710733447616E-4</v>
      </c>
      <c r="S243" s="19">
        <f t="shared" si="21"/>
        <v>0</v>
      </c>
      <c r="T243" s="19">
        <f t="shared" si="22"/>
        <v>-3.3787451785561224E-3</v>
      </c>
      <c r="U243" s="19">
        <f t="shared" si="23"/>
        <v>0</v>
      </c>
      <c r="V243" s="19">
        <f t="shared" si="24"/>
        <v>0</v>
      </c>
    </row>
    <row r="244" spans="1:22" x14ac:dyDescent="0.25">
      <c r="A244" s="26">
        <f>Wellpath!E244</f>
        <v>0</v>
      </c>
      <c r="B244" s="22">
        <v>0</v>
      </c>
      <c r="C244" s="22">
        <v>0</v>
      </c>
      <c r="D244" s="22">
        <f>-(SIN(Wellpath!$L244) * COS(Wellpath!$O244) + TAN(Dip) * COS(Wellpath!$L244)) * SIN(Wellpath!$L244) * SIN(Wellpath!$O244)</f>
        <v>0</v>
      </c>
      <c r="E244" s="20">
        <f>Model!$W$20*((drdp!B244+drdp!K244)*MSZ!$B244+(drdp!E244+drdp!N244)*MSZ!$C244+(drdp!H244+drdp!Q244)*MSZ!$D244)</f>
        <v>0</v>
      </c>
      <c r="F244" s="20">
        <f>Model!$W$20*((drdp!C244+drdp!L244)*MSZ!$B244+(drdp!F244+drdp!O244)*MSZ!$C244+(drdp!I244+drdp!R244)*MSZ!$D244)</f>
        <v>0</v>
      </c>
      <c r="G244" s="20">
        <f>Model!$W$20*((drdp!D244+drdp!M244)*MSZ!$B244+(drdp!G244+drdp!P244)*MSZ!$C244+(drdp!J244+drdp!S244)*MSZ!$D244)</f>
        <v>0</v>
      </c>
      <c r="H244" s="18">
        <f>Model!$W$20*((drdp!B244)*MSZ!$B244+(drdp!E244)*MSZ!$C244+(drdp!H244)*MSZ!$D244)</f>
        <v>0</v>
      </c>
      <c r="I244" s="18">
        <f>Model!$W$20*((drdp!C244)*MSZ!$B244+(drdp!F244)*MSZ!$C244+(drdp!I244)*MSZ!$D244)</f>
        <v>0</v>
      </c>
      <c r="J244" s="18">
        <f>Model!$W$20*((drdp!D244)*MSZ!$B244+(drdp!G244)*MSZ!$C244+(drdp!J244)*MSZ!$D244)</f>
        <v>0</v>
      </c>
      <c r="K244" s="21">
        <f>SUM(E$3:E243)+H244</f>
        <v>0.25104508607614362</v>
      </c>
      <c r="L244" s="21">
        <f>SUM(F$3:F243)+I244</f>
        <v>-1.3458718636425837E-2</v>
      </c>
      <c r="M244" s="21">
        <f>SUM(G$3:G243)+J244</f>
        <v>0</v>
      </c>
      <c r="N244" s="21"/>
      <c r="O244" s="21"/>
      <c r="P244" s="21"/>
      <c r="Q244" s="19">
        <f t="shared" si="19"/>
        <v>6.3023635242978354E-2</v>
      </c>
      <c r="R244" s="19">
        <f t="shared" si="20"/>
        <v>1.8113710733447616E-4</v>
      </c>
      <c r="S244" s="19">
        <f t="shared" si="21"/>
        <v>0</v>
      </c>
      <c r="T244" s="19">
        <f t="shared" si="22"/>
        <v>-3.3787451785561224E-3</v>
      </c>
      <c r="U244" s="19">
        <f t="shared" si="23"/>
        <v>0</v>
      </c>
      <c r="V244" s="19">
        <f t="shared" si="24"/>
        <v>0</v>
      </c>
    </row>
    <row r="245" spans="1:22" x14ac:dyDescent="0.25">
      <c r="A245" s="26">
        <f>Wellpath!E245</f>
        <v>0</v>
      </c>
      <c r="B245" s="22">
        <v>0</v>
      </c>
      <c r="C245" s="22">
        <v>0</v>
      </c>
      <c r="D245" s="22">
        <f>-(SIN(Wellpath!$L245) * COS(Wellpath!$O245) + TAN(Dip) * COS(Wellpath!$L245)) * SIN(Wellpath!$L245) * SIN(Wellpath!$O245)</f>
        <v>0</v>
      </c>
      <c r="E245" s="20">
        <f>Model!$W$20*((drdp!B245+drdp!K245)*MSZ!$B245+(drdp!E245+drdp!N245)*MSZ!$C245+(drdp!H245+drdp!Q245)*MSZ!$D245)</f>
        <v>0</v>
      </c>
      <c r="F245" s="20">
        <f>Model!$W$20*((drdp!C245+drdp!L245)*MSZ!$B245+(drdp!F245+drdp!O245)*MSZ!$C245+(drdp!I245+drdp!R245)*MSZ!$D245)</f>
        <v>0</v>
      </c>
      <c r="G245" s="20">
        <f>Model!$W$20*((drdp!D245+drdp!M245)*MSZ!$B245+(drdp!G245+drdp!P245)*MSZ!$C245+(drdp!J245+drdp!S245)*MSZ!$D245)</f>
        <v>0</v>
      </c>
      <c r="H245" s="18">
        <f>Model!$W$20*((drdp!B245)*MSZ!$B245+(drdp!E245)*MSZ!$C245+(drdp!H245)*MSZ!$D245)</f>
        <v>0</v>
      </c>
      <c r="I245" s="18">
        <f>Model!$W$20*((drdp!C245)*MSZ!$B245+(drdp!F245)*MSZ!$C245+(drdp!I245)*MSZ!$D245)</f>
        <v>0</v>
      </c>
      <c r="J245" s="18">
        <f>Model!$W$20*((drdp!D245)*MSZ!$B245+(drdp!G245)*MSZ!$C245+(drdp!J245)*MSZ!$D245)</f>
        <v>0</v>
      </c>
      <c r="K245" s="21">
        <f>SUM(E$3:E244)+H245</f>
        <v>0.25104508607614362</v>
      </c>
      <c r="L245" s="21">
        <f>SUM(F$3:F244)+I245</f>
        <v>-1.3458718636425837E-2</v>
      </c>
      <c r="M245" s="21">
        <f>SUM(G$3:G244)+J245</f>
        <v>0</v>
      </c>
      <c r="N245" s="21"/>
      <c r="O245" s="21"/>
      <c r="P245" s="21"/>
      <c r="Q245" s="19">
        <f t="shared" si="19"/>
        <v>6.3023635242978354E-2</v>
      </c>
      <c r="R245" s="19">
        <f t="shared" si="20"/>
        <v>1.8113710733447616E-4</v>
      </c>
      <c r="S245" s="19">
        <f t="shared" si="21"/>
        <v>0</v>
      </c>
      <c r="T245" s="19">
        <f t="shared" si="22"/>
        <v>-3.3787451785561224E-3</v>
      </c>
      <c r="U245" s="19">
        <f t="shared" si="23"/>
        <v>0</v>
      </c>
      <c r="V245" s="19">
        <f t="shared" si="24"/>
        <v>0</v>
      </c>
    </row>
    <row r="246" spans="1:22" x14ac:dyDescent="0.25">
      <c r="A246" s="26">
        <f>Wellpath!E246</f>
        <v>0</v>
      </c>
      <c r="B246" s="22">
        <v>0</v>
      </c>
      <c r="C246" s="22">
        <v>0</v>
      </c>
      <c r="D246" s="22">
        <f>-(SIN(Wellpath!$L246) * COS(Wellpath!$O246) + TAN(Dip) * COS(Wellpath!$L246)) * SIN(Wellpath!$L246) * SIN(Wellpath!$O246)</f>
        <v>0</v>
      </c>
      <c r="E246" s="20">
        <f>Model!$W$20*((drdp!B246+drdp!K246)*MSZ!$B246+(drdp!E246+drdp!N246)*MSZ!$C246+(drdp!H246+drdp!Q246)*MSZ!$D246)</f>
        <v>0</v>
      </c>
      <c r="F246" s="20">
        <f>Model!$W$20*((drdp!C246+drdp!L246)*MSZ!$B246+(drdp!F246+drdp!O246)*MSZ!$C246+(drdp!I246+drdp!R246)*MSZ!$D246)</f>
        <v>0</v>
      </c>
      <c r="G246" s="20">
        <f>Model!$W$20*((drdp!D246+drdp!M246)*MSZ!$B246+(drdp!G246+drdp!P246)*MSZ!$C246+(drdp!J246+drdp!S246)*MSZ!$D246)</f>
        <v>0</v>
      </c>
      <c r="H246" s="18">
        <f>Model!$W$20*((drdp!B246)*MSZ!$B246+(drdp!E246)*MSZ!$C246+(drdp!H246)*MSZ!$D246)</f>
        <v>0</v>
      </c>
      <c r="I246" s="18">
        <f>Model!$W$20*((drdp!C246)*MSZ!$B246+(drdp!F246)*MSZ!$C246+(drdp!I246)*MSZ!$D246)</f>
        <v>0</v>
      </c>
      <c r="J246" s="18">
        <f>Model!$W$20*((drdp!D246)*MSZ!$B246+(drdp!G246)*MSZ!$C246+(drdp!J246)*MSZ!$D246)</f>
        <v>0</v>
      </c>
      <c r="K246" s="21">
        <f>SUM(E$3:E245)+H246</f>
        <v>0.25104508607614362</v>
      </c>
      <c r="L246" s="21">
        <f>SUM(F$3:F245)+I246</f>
        <v>-1.3458718636425837E-2</v>
      </c>
      <c r="M246" s="21">
        <f>SUM(G$3:G245)+J246</f>
        <v>0</v>
      </c>
      <c r="N246" s="21"/>
      <c r="O246" s="21"/>
      <c r="P246" s="21"/>
      <c r="Q246" s="19">
        <f t="shared" si="19"/>
        <v>6.3023635242978354E-2</v>
      </c>
      <c r="R246" s="19">
        <f t="shared" si="20"/>
        <v>1.8113710733447616E-4</v>
      </c>
      <c r="S246" s="19">
        <f t="shared" si="21"/>
        <v>0</v>
      </c>
      <c r="T246" s="19">
        <f t="shared" si="22"/>
        <v>-3.3787451785561224E-3</v>
      </c>
      <c r="U246" s="19">
        <f t="shared" si="23"/>
        <v>0</v>
      </c>
      <c r="V246" s="19">
        <f t="shared" si="24"/>
        <v>0</v>
      </c>
    </row>
    <row r="247" spans="1:22" x14ac:dyDescent="0.25">
      <c r="A247" s="26">
        <f>Wellpath!E247</f>
        <v>0</v>
      </c>
      <c r="B247" s="22">
        <v>0</v>
      </c>
      <c r="C247" s="22">
        <v>0</v>
      </c>
      <c r="D247" s="22">
        <f>-(SIN(Wellpath!$L247) * COS(Wellpath!$O247) + TAN(Dip) * COS(Wellpath!$L247)) * SIN(Wellpath!$L247) * SIN(Wellpath!$O247)</f>
        <v>0</v>
      </c>
      <c r="E247" s="20">
        <f>Model!$W$20*((drdp!B247+drdp!K247)*MSZ!$B247+(drdp!E247+drdp!N247)*MSZ!$C247+(drdp!H247+drdp!Q247)*MSZ!$D247)</f>
        <v>0</v>
      </c>
      <c r="F247" s="20">
        <f>Model!$W$20*((drdp!C247+drdp!L247)*MSZ!$B247+(drdp!F247+drdp!O247)*MSZ!$C247+(drdp!I247+drdp!R247)*MSZ!$D247)</f>
        <v>0</v>
      </c>
      <c r="G247" s="20">
        <f>Model!$W$20*((drdp!D247+drdp!M247)*MSZ!$B247+(drdp!G247+drdp!P247)*MSZ!$C247+(drdp!J247+drdp!S247)*MSZ!$D247)</f>
        <v>0</v>
      </c>
      <c r="H247" s="18">
        <f>Model!$W$20*((drdp!B247)*MSZ!$B247+(drdp!E247)*MSZ!$C247+(drdp!H247)*MSZ!$D247)</f>
        <v>0</v>
      </c>
      <c r="I247" s="18">
        <f>Model!$W$20*((drdp!C247)*MSZ!$B247+(drdp!F247)*MSZ!$C247+(drdp!I247)*MSZ!$D247)</f>
        <v>0</v>
      </c>
      <c r="J247" s="18">
        <f>Model!$W$20*((drdp!D247)*MSZ!$B247+(drdp!G247)*MSZ!$C247+(drdp!J247)*MSZ!$D247)</f>
        <v>0</v>
      </c>
      <c r="K247" s="21">
        <f>SUM(E$3:E246)+H247</f>
        <v>0.25104508607614362</v>
      </c>
      <c r="L247" s="21">
        <f>SUM(F$3:F246)+I247</f>
        <v>-1.3458718636425837E-2</v>
      </c>
      <c r="M247" s="21">
        <f>SUM(G$3:G246)+J247</f>
        <v>0</v>
      </c>
      <c r="N247" s="21"/>
      <c r="O247" s="21"/>
      <c r="P247" s="21"/>
      <c r="Q247" s="19">
        <f t="shared" si="19"/>
        <v>6.3023635242978354E-2</v>
      </c>
      <c r="R247" s="19">
        <f t="shared" si="20"/>
        <v>1.8113710733447616E-4</v>
      </c>
      <c r="S247" s="19">
        <f t="shared" si="21"/>
        <v>0</v>
      </c>
      <c r="T247" s="19">
        <f t="shared" si="22"/>
        <v>-3.3787451785561224E-3</v>
      </c>
      <c r="U247" s="19">
        <f t="shared" si="23"/>
        <v>0</v>
      </c>
      <c r="V247" s="19">
        <f t="shared" si="24"/>
        <v>0</v>
      </c>
    </row>
    <row r="248" spans="1:22" x14ac:dyDescent="0.25">
      <c r="A248" s="26">
        <f>Wellpath!E248</f>
        <v>0</v>
      </c>
      <c r="B248" s="22">
        <v>0</v>
      </c>
      <c r="C248" s="22">
        <v>0</v>
      </c>
      <c r="D248" s="22">
        <f>-(SIN(Wellpath!$L248) * COS(Wellpath!$O248) + TAN(Dip) * COS(Wellpath!$L248)) * SIN(Wellpath!$L248) * SIN(Wellpath!$O248)</f>
        <v>0</v>
      </c>
      <c r="E248" s="20">
        <f>Model!$W$20*((drdp!B248+drdp!K248)*MSZ!$B248+(drdp!E248+drdp!N248)*MSZ!$C248+(drdp!H248+drdp!Q248)*MSZ!$D248)</f>
        <v>0</v>
      </c>
      <c r="F248" s="20">
        <f>Model!$W$20*((drdp!C248+drdp!L248)*MSZ!$B248+(drdp!F248+drdp!O248)*MSZ!$C248+(drdp!I248+drdp!R248)*MSZ!$D248)</f>
        <v>0</v>
      </c>
      <c r="G248" s="20">
        <f>Model!$W$20*((drdp!D248+drdp!M248)*MSZ!$B248+(drdp!G248+drdp!P248)*MSZ!$C248+(drdp!J248+drdp!S248)*MSZ!$D248)</f>
        <v>0</v>
      </c>
      <c r="H248" s="18">
        <f>Model!$W$20*((drdp!B248)*MSZ!$B248+(drdp!E248)*MSZ!$C248+(drdp!H248)*MSZ!$D248)</f>
        <v>0</v>
      </c>
      <c r="I248" s="18">
        <f>Model!$W$20*((drdp!C248)*MSZ!$B248+(drdp!F248)*MSZ!$C248+(drdp!I248)*MSZ!$D248)</f>
        <v>0</v>
      </c>
      <c r="J248" s="18">
        <f>Model!$W$20*((drdp!D248)*MSZ!$B248+(drdp!G248)*MSZ!$C248+(drdp!J248)*MSZ!$D248)</f>
        <v>0</v>
      </c>
      <c r="K248" s="21">
        <f>SUM(E$3:E247)+H248</f>
        <v>0.25104508607614362</v>
      </c>
      <c r="L248" s="21">
        <f>SUM(F$3:F247)+I248</f>
        <v>-1.3458718636425837E-2</v>
      </c>
      <c r="M248" s="21">
        <f>SUM(G$3:G247)+J248</f>
        <v>0</v>
      </c>
      <c r="N248" s="21"/>
      <c r="O248" s="21"/>
      <c r="P248" s="21"/>
      <c r="Q248" s="19">
        <f t="shared" si="19"/>
        <v>6.3023635242978354E-2</v>
      </c>
      <c r="R248" s="19">
        <f t="shared" si="20"/>
        <v>1.8113710733447616E-4</v>
      </c>
      <c r="S248" s="19">
        <f t="shared" si="21"/>
        <v>0</v>
      </c>
      <c r="T248" s="19">
        <f t="shared" si="22"/>
        <v>-3.3787451785561224E-3</v>
      </c>
      <c r="U248" s="19">
        <f t="shared" si="23"/>
        <v>0</v>
      </c>
      <c r="V248" s="19">
        <f t="shared" si="24"/>
        <v>0</v>
      </c>
    </row>
    <row r="249" spans="1:22" x14ac:dyDescent="0.25">
      <c r="A249" s="26">
        <f>Wellpath!E249</f>
        <v>0</v>
      </c>
      <c r="B249" s="22">
        <v>0</v>
      </c>
      <c r="C249" s="22">
        <v>0</v>
      </c>
      <c r="D249" s="22">
        <f>-(SIN(Wellpath!$L249) * COS(Wellpath!$O249) + TAN(Dip) * COS(Wellpath!$L249)) * SIN(Wellpath!$L249) * SIN(Wellpath!$O249)</f>
        <v>0</v>
      </c>
      <c r="E249" s="20">
        <f>Model!$W$20*((drdp!B249+drdp!K249)*MSZ!$B249+(drdp!E249+drdp!N249)*MSZ!$C249+(drdp!H249+drdp!Q249)*MSZ!$D249)</f>
        <v>0</v>
      </c>
      <c r="F249" s="20">
        <f>Model!$W$20*((drdp!C249+drdp!L249)*MSZ!$B249+(drdp!F249+drdp!O249)*MSZ!$C249+(drdp!I249+drdp!R249)*MSZ!$D249)</f>
        <v>0</v>
      </c>
      <c r="G249" s="20">
        <f>Model!$W$20*((drdp!D249+drdp!M249)*MSZ!$B249+(drdp!G249+drdp!P249)*MSZ!$C249+(drdp!J249+drdp!S249)*MSZ!$D249)</f>
        <v>0</v>
      </c>
      <c r="H249" s="18">
        <f>Model!$W$20*((drdp!B249)*MSZ!$B249+(drdp!E249)*MSZ!$C249+(drdp!H249)*MSZ!$D249)</f>
        <v>0</v>
      </c>
      <c r="I249" s="18">
        <f>Model!$W$20*((drdp!C249)*MSZ!$B249+(drdp!F249)*MSZ!$C249+(drdp!I249)*MSZ!$D249)</f>
        <v>0</v>
      </c>
      <c r="J249" s="18">
        <f>Model!$W$20*((drdp!D249)*MSZ!$B249+(drdp!G249)*MSZ!$C249+(drdp!J249)*MSZ!$D249)</f>
        <v>0</v>
      </c>
      <c r="K249" s="21">
        <f>SUM(E$3:E248)+H249</f>
        <v>0.25104508607614362</v>
      </c>
      <c r="L249" s="21">
        <f>SUM(F$3:F248)+I249</f>
        <v>-1.3458718636425837E-2</v>
      </c>
      <c r="M249" s="21">
        <f>SUM(G$3:G248)+J249</f>
        <v>0</v>
      </c>
      <c r="N249" s="21"/>
      <c r="O249" s="21"/>
      <c r="P249" s="21"/>
      <c r="Q249" s="19">
        <f t="shared" si="19"/>
        <v>6.3023635242978354E-2</v>
      </c>
      <c r="R249" s="19">
        <f t="shared" si="20"/>
        <v>1.8113710733447616E-4</v>
      </c>
      <c r="S249" s="19">
        <f t="shared" si="21"/>
        <v>0</v>
      </c>
      <c r="T249" s="19">
        <f t="shared" si="22"/>
        <v>-3.3787451785561224E-3</v>
      </c>
      <c r="U249" s="19">
        <f t="shared" si="23"/>
        <v>0</v>
      </c>
      <c r="V249" s="19">
        <f t="shared" si="24"/>
        <v>0</v>
      </c>
    </row>
    <row r="250" spans="1:22" x14ac:dyDescent="0.25">
      <c r="A250" s="26">
        <f>Wellpath!E250</f>
        <v>0</v>
      </c>
      <c r="B250" s="22">
        <v>0</v>
      </c>
      <c r="C250" s="22">
        <v>0</v>
      </c>
      <c r="D250" s="22">
        <f>-(SIN(Wellpath!$L250) * COS(Wellpath!$O250) + TAN(Dip) * COS(Wellpath!$L250)) * SIN(Wellpath!$L250) * SIN(Wellpath!$O250)</f>
        <v>0</v>
      </c>
      <c r="E250" s="20">
        <f>Model!$W$20*((drdp!B250+drdp!K250)*MSZ!$B250+(drdp!E250+drdp!N250)*MSZ!$C250+(drdp!H250+drdp!Q250)*MSZ!$D250)</f>
        <v>0</v>
      </c>
      <c r="F250" s="20">
        <f>Model!$W$20*((drdp!C250+drdp!L250)*MSZ!$B250+(drdp!F250+drdp!O250)*MSZ!$C250+(drdp!I250+drdp!R250)*MSZ!$D250)</f>
        <v>0</v>
      </c>
      <c r="G250" s="20">
        <f>Model!$W$20*((drdp!D250+drdp!M250)*MSZ!$B250+(drdp!G250+drdp!P250)*MSZ!$C250+(drdp!J250+drdp!S250)*MSZ!$D250)</f>
        <v>0</v>
      </c>
      <c r="H250" s="18">
        <f>Model!$W$20*((drdp!B250)*MSZ!$B250+(drdp!E250)*MSZ!$C250+(drdp!H250)*MSZ!$D250)</f>
        <v>0</v>
      </c>
      <c r="I250" s="18">
        <f>Model!$W$20*((drdp!C250)*MSZ!$B250+(drdp!F250)*MSZ!$C250+(drdp!I250)*MSZ!$D250)</f>
        <v>0</v>
      </c>
      <c r="J250" s="18">
        <f>Model!$W$20*((drdp!D250)*MSZ!$B250+(drdp!G250)*MSZ!$C250+(drdp!J250)*MSZ!$D250)</f>
        <v>0</v>
      </c>
      <c r="K250" s="21">
        <f>SUM(E$3:E249)+H250</f>
        <v>0.25104508607614362</v>
      </c>
      <c r="L250" s="21">
        <f>SUM(F$3:F249)+I250</f>
        <v>-1.3458718636425837E-2</v>
      </c>
      <c r="M250" s="21">
        <f>SUM(G$3:G249)+J250</f>
        <v>0</v>
      </c>
      <c r="N250" s="21"/>
      <c r="O250" s="21"/>
      <c r="P250" s="21"/>
      <c r="Q250" s="19">
        <f t="shared" si="19"/>
        <v>6.3023635242978354E-2</v>
      </c>
      <c r="R250" s="19">
        <f t="shared" si="20"/>
        <v>1.8113710733447616E-4</v>
      </c>
      <c r="S250" s="19">
        <f t="shared" si="21"/>
        <v>0</v>
      </c>
      <c r="T250" s="19">
        <f t="shared" si="22"/>
        <v>-3.3787451785561224E-3</v>
      </c>
      <c r="U250" s="19">
        <f t="shared" si="23"/>
        <v>0</v>
      </c>
      <c r="V250" s="19">
        <f t="shared" si="24"/>
        <v>0</v>
      </c>
    </row>
    <row r="251" spans="1:22" x14ac:dyDescent="0.25">
      <c r="A251" s="26">
        <f>Wellpath!E251</f>
        <v>0</v>
      </c>
      <c r="B251" s="22">
        <v>0</v>
      </c>
      <c r="C251" s="22">
        <v>0</v>
      </c>
      <c r="D251" s="22">
        <f>-(SIN(Wellpath!$L251) * COS(Wellpath!$O251) + TAN(Dip) * COS(Wellpath!$L251)) * SIN(Wellpath!$L251) * SIN(Wellpath!$O251)</f>
        <v>0</v>
      </c>
      <c r="E251" s="20">
        <f>Model!$W$20*((drdp!B251+drdp!K251)*MSZ!$B251+(drdp!E251+drdp!N251)*MSZ!$C251+(drdp!H251+drdp!Q251)*MSZ!$D251)</f>
        <v>0</v>
      </c>
      <c r="F251" s="20">
        <f>Model!$W$20*((drdp!C251+drdp!L251)*MSZ!$B251+(drdp!F251+drdp!O251)*MSZ!$C251+(drdp!I251+drdp!R251)*MSZ!$D251)</f>
        <v>0</v>
      </c>
      <c r="G251" s="20">
        <f>Model!$W$20*((drdp!D251+drdp!M251)*MSZ!$B251+(drdp!G251+drdp!P251)*MSZ!$C251+(drdp!J251+drdp!S251)*MSZ!$D251)</f>
        <v>0</v>
      </c>
      <c r="H251" s="18">
        <f>Model!$W$20*((drdp!B251)*MSZ!$B251+(drdp!E251)*MSZ!$C251+(drdp!H251)*MSZ!$D251)</f>
        <v>0</v>
      </c>
      <c r="I251" s="18">
        <f>Model!$W$20*((drdp!C251)*MSZ!$B251+(drdp!F251)*MSZ!$C251+(drdp!I251)*MSZ!$D251)</f>
        <v>0</v>
      </c>
      <c r="J251" s="18">
        <f>Model!$W$20*((drdp!D251)*MSZ!$B251+(drdp!G251)*MSZ!$C251+(drdp!J251)*MSZ!$D251)</f>
        <v>0</v>
      </c>
      <c r="K251" s="21">
        <f>SUM(E$3:E250)+H251</f>
        <v>0.25104508607614362</v>
      </c>
      <c r="L251" s="21">
        <f>SUM(F$3:F250)+I251</f>
        <v>-1.3458718636425837E-2</v>
      </c>
      <c r="M251" s="21">
        <f>SUM(G$3:G250)+J251</f>
        <v>0</v>
      </c>
      <c r="N251" s="21"/>
      <c r="O251" s="21"/>
      <c r="P251" s="21"/>
      <c r="Q251" s="19">
        <f t="shared" si="19"/>
        <v>6.3023635242978354E-2</v>
      </c>
      <c r="R251" s="19">
        <f t="shared" si="20"/>
        <v>1.8113710733447616E-4</v>
      </c>
      <c r="S251" s="19">
        <f t="shared" si="21"/>
        <v>0</v>
      </c>
      <c r="T251" s="19">
        <f t="shared" si="22"/>
        <v>-3.3787451785561224E-3</v>
      </c>
      <c r="U251" s="19">
        <f t="shared" si="23"/>
        <v>0</v>
      </c>
      <c r="V251" s="19">
        <f t="shared" si="24"/>
        <v>0</v>
      </c>
    </row>
    <row r="252" spans="1:22" x14ac:dyDescent="0.25">
      <c r="A252" s="26">
        <f>Wellpath!E252</f>
        <v>0</v>
      </c>
      <c r="B252" s="22">
        <v>0</v>
      </c>
      <c r="C252" s="22">
        <v>0</v>
      </c>
      <c r="D252" s="22">
        <f>-(SIN(Wellpath!$L252) * COS(Wellpath!$O252) + TAN(Dip) * COS(Wellpath!$L252)) * SIN(Wellpath!$L252) * SIN(Wellpath!$O252)</f>
        <v>0</v>
      </c>
      <c r="E252" s="20">
        <f>Model!$W$20*((drdp!B252+drdp!K252)*MSZ!$B252+(drdp!E252+drdp!N252)*MSZ!$C252+(drdp!H252+drdp!Q252)*MSZ!$D252)</f>
        <v>0</v>
      </c>
      <c r="F252" s="20">
        <f>Model!$W$20*((drdp!C252+drdp!L252)*MSZ!$B252+(drdp!F252+drdp!O252)*MSZ!$C252+(drdp!I252+drdp!R252)*MSZ!$D252)</f>
        <v>0</v>
      </c>
      <c r="G252" s="20">
        <f>Model!$W$20*((drdp!D252+drdp!M252)*MSZ!$B252+(drdp!G252+drdp!P252)*MSZ!$C252+(drdp!J252+drdp!S252)*MSZ!$D252)</f>
        <v>0</v>
      </c>
      <c r="H252" s="18">
        <f>Model!$W$20*((drdp!B252)*MSZ!$B252+(drdp!E252)*MSZ!$C252+(drdp!H252)*MSZ!$D252)</f>
        <v>0</v>
      </c>
      <c r="I252" s="18">
        <f>Model!$W$20*((drdp!C252)*MSZ!$B252+(drdp!F252)*MSZ!$C252+(drdp!I252)*MSZ!$D252)</f>
        <v>0</v>
      </c>
      <c r="J252" s="18">
        <f>Model!$W$20*((drdp!D252)*MSZ!$B252+(drdp!G252)*MSZ!$C252+(drdp!J252)*MSZ!$D252)</f>
        <v>0</v>
      </c>
      <c r="K252" s="21">
        <f>SUM(E$3:E251)+H252</f>
        <v>0.25104508607614362</v>
      </c>
      <c r="L252" s="21">
        <f>SUM(F$3:F251)+I252</f>
        <v>-1.3458718636425837E-2</v>
      </c>
      <c r="M252" s="21">
        <f>SUM(G$3:G251)+J252</f>
        <v>0</v>
      </c>
      <c r="N252" s="21"/>
      <c r="O252" s="21"/>
      <c r="P252" s="21"/>
      <c r="Q252" s="19">
        <f t="shared" si="19"/>
        <v>6.3023635242978354E-2</v>
      </c>
      <c r="R252" s="19">
        <f t="shared" si="20"/>
        <v>1.8113710733447616E-4</v>
      </c>
      <c r="S252" s="19">
        <f t="shared" si="21"/>
        <v>0</v>
      </c>
      <c r="T252" s="19">
        <f t="shared" si="22"/>
        <v>-3.3787451785561224E-3</v>
      </c>
      <c r="U252" s="19">
        <f t="shared" si="23"/>
        <v>0</v>
      </c>
      <c r="V252" s="19">
        <f t="shared" si="24"/>
        <v>0</v>
      </c>
    </row>
    <row r="253" spans="1:22" x14ac:dyDescent="0.25">
      <c r="A253" s="26">
        <f>Wellpath!E253</f>
        <v>0</v>
      </c>
      <c r="B253" s="22">
        <v>0</v>
      </c>
      <c r="C253" s="22">
        <v>0</v>
      </c>
      <c r="D253" s="22">
        <f>-(SIN(Wellpath!$L253) * COS(Wellpath!$O253) + TAN(Dip) * COS(Wellpath!$L253)) * SIN(Wellpath!$L253) * SIN(Wellpath!$O253)</f>
        <v>0</v>
      </c>
      <c r="E253" s="20">
        <f>Model!$W$20*((drdp!B253+drdp!K253)*MSZ!$B253+(drdp!E253+drdp!N253)*MSZ!$C253+(drdp!H253+drdp!Q253)*MSZ!$D253)</f>
        <v>0</v>
      </c>
      <c r="F253" s="20">
        <f>Model!$W$20*((drdp!C253+drdp!L253)*MSZ!$B253+(drdp!F253+drdp!O253)*MSZ!$C253+(drdp!I253+drdp!R253)*MSZ!$D253)</f>
        <v>0</v>
      </c>
      <c r="G253" s="20">
        <f>Model!$W$20*((drdp!D253+drdp!M253)*MSZ!$B253+(drdp!G253+drdp!P253)*MSZ!$C253+(drdp!J253+drdp!S253)*MSZ!$D253)</f>
        <v>0</v>
      </c>
      <c r="H253" s="18">
        <f>Model!$W$20*((drdp!B253)*MSZ!$B253+(drdp!E253)*MSZ!$C253+(drdp!H253)*MSZ!$D253)</f>
        <v>0</v>
      </c>
      <c r="I253" s="18">
        <f>Model!$W$20*((drdp!C253)*MSZ!$B253+(drdp!F253)*MSZ!$C253+(drdp!I253)*MSZ!$D253)</f>
        <v>0</v>
      </c>
      <c r="J253" s="18">
        <f>Model!$W$20*((drdp!D253)*MSZ!$B253+(drdp!G253)*MSZ!$C253+(drdp!J253)*MSZ!$D253)</f>
        <v>0</v>
      </c>
      <c r="K253" s="21">
        <f>SUM(E$3:E252)+H253</f>
        <v>0.25104508607614362</v>
      </c>
      <c r="L253" s="21">
        <f>SUM(F$3:F252)+I253</f>
        <v>-1.3458718636425837E-2</v>
      </c>
      <c r="M253" s="21">
        <f>SUM(G$3:G252)+J253</f>
        <v>0</v>
      </c>
      <c r="N253" s="21"/>
      <c r="O253" s="21"/>
      <c r="P253" s="21"/>
      <c r="Q253" s="19">
        <f t="shared" si="19"/>
        <v>6.3023635242978354E-2</v>
      </c>
      <c r="R253" s="19">
        <f t="shared" si="20"/>
        <v>1.8113710733447616E-4</v>
      </c>
      <c r="S253" s="19">
        <f t="shared" si="21"/>
        <v>0</v>
      </c>
      <c r="T253" s="19">
        <f t="shared" si="22"/>
        <v>-3.3787451785561224E-3</v>
      </c>
      <c r="U253" s="19">
        <f t="shared" si="23"/>
        <v>0</v>
      </c>
      <c r="V253" s="19">
        <f t="shared" si="24"/>
        <v>0</v>
      </c>
    </row>
    <row r="254" spans="1:22" x14ac:dyDescent="0.25">
      <c r="A254" s="26">
        <f>Wellpath!E254</f>
        <v>0</v>
      </c>
      <c r="B254" s="22">
        <v>0</v>
      </c>
      <c r="C254" s="22">
        <v>0</v>
      </c>
      <c r="D254" s="22">
        <f>-(SIN(Wellpath!$L254) * COS(Wellpath!$O254) + TAN(Dip) * COS(Wellpath!$L254)) * SIN(Wellpath!$L254) * SIN(Wellpath!$O254)</f>
        <v>0</v>
      </c>
      <c r="E254" s="20">
        <f>Model!$W$20*((drdp!B254+drdp!K254)*MSZ!$B254+(drdp!E254+drdp!N254)*MSZ!$C254+(drdp!H254+drdp!Q254)*MSZ!$D254)</f>
        <v>0</v>
      </c>
      <c r="F254" s="20">
        <f>Model!$W$20*((drdp!C254+drdp!L254)*MSZ!$B254+(drdp!F254+drdp!O254)*MSZ!$C254+(drdp!I254+drdp!R254)*MSZ!$D254)</f>
        <v>0</v>
      </c>
      <c r="G254" s="20">
        <f>Model!$W$20*((drdp!D254+drdp!M254)*MSZ!$B254+(drdp!G254+drdp!P254)*MSZ!$C254+(drdp!J254+drdp!S254)*MSZ!$D254)</f>
        <v>0</v>
      </c>
      <c r="H254" s="18">
        <f>Model!$W$20*((drdp!B254)*MSZ!$B254+(drdp!E254)*MSZ!$C254+(drdp!H254)*MSZ!$D254)</f>
        <v>0</v>
      </c>
      <c r="I254" s="18">
        <f>Model!$W$20*((drdp!C254)*MSZ!$B254+(drdp!F254)*MSZ!$C254+(drdp!I254)*MSZ!$D254)</f>
        <v>0</v>
      </c>
      <c r="J254" s="18">
        <f>Model!$W$20*((drdp!D254)*MSZ!$B254+(drdp!G254)*MSZ!$C254+(drdp!J254)*MSZ!$D254)</f>
        <v>0</v>
      </c>
      <c r="K254" s="21">
        <f>SUM(E$3:E253)+H254</f>
        <v>0.25104508607614362</v>
      </c>
      <c r="L254" s="21">
        <f>SUM(F$3:F253)+I254</f>
        <v>-1.3458718636425837E-2</v>
      </c>
      <c r="M254" s="21">
        <f>SUM(G$3:G253)+J254</f>
        <v>0</v>
      </c>
      <c r="N254" s="21"/>
      <c r="O254" s="21"/>
      <c r="P254" s="21"/>
      <c r="Q254" s="19">
        <f t="shared" si="19"/>
        <v>6.3023635242978354E-2</v>
      </c>
      <c r="R254" s="19">
        <f t="shared" si="20"/>
        <v>1.8113710733447616E-4</v>
      </c>
      <c r="S254" s="19">
        <f t="shared" si="21"/>
        <v>0</v>
      </c>
      <c r="T254" s="19">
        <f t="shared" si="22"/>
        <v>-3.3787451785561224E-3</v>
      </c>
      <c r="U254" s="19">
        <f t="shared" si="23"/>
        <v>0</v>
      </c>
      <c r="V254" s="19">
        <f t="shared" si="24"/>
        <v>0</v>
      </c>
    </row>
    <row r="255" spans="1:22" x14ac:dyDescent="0.25">
      <c r="A255" s="26">
        <f>Wellpath!E255</f>
        <v>0</v>
      </c>
      <c r="B255" s="22">
        <v>0</v>
      </c>
      <c r="C255" s="22">
        <v>0</v>
      </c>
      <c r="D255" s="22">
        <f>-(SIN(Wellpath!$L255) * COS(Wellpath!$O255) + TAN(Dip) * COS(Wellpath!$L255)) * SIN(Wellpath!$L255) * SIN(Wellpath!$O255)</f>
        <v>0</v>
      </c>
      <c r="E255" s="20">
        <f>Model!$W$20*((drdp!B255+drdp!K255)*MSZ!$B255+(drdp!E255+drdp!N255)*MSZ!$C255+(drdp!H255+drdp!Q255)*MSZ!$D255)</f>
        <v>0</v>
      </c>
      <c r="F255" s="20">
        <f>Model!$W$20*((drdp!C255+drdp!L255)*MSZ!$B255+(drdp!F255+drdp!O255)*MSZ!$C255+(drdp!I255+drdp!R255)*MSZ!$D255)</f>
        <v>0</v>
      </c>
      <c r="G255" s="20">
        <f>Model!$W$20*((drdp!D255+drdp!M255)*MSZ!$B255+(drdp!G255+drdp!P255)*MSZ!$C255+(drdp!J255+drdp!S255)*MSZ!$D255)</f>
        <v>0</v>
      </c>
      <c r="H255" s="18">
        <f>Model!$W$20*((drdp!B255)*MSZ!$B255+(drdp!E255)*MSZ!$C255+(drdp!H255)*MSZ!$D255)</f>
        <v>0</v>
      </c>
      <c r="I255" s="18">
        <f>Model!$W$20*((drdp!C255)*MSZ!$B255+(drdp!F255)*MSZ!$C255+(drdp!I255)*MSZ!$D255)</f>
        <v>0</v>
      </c>
      <c r="J255" s="18">
        <f>Model!$W$20*((drdp!D255)*MSZ!$B255+(drdp!G255)*MSZ!$C255+(drdp!J255)*MSZ!$D255)</f>
        <v>0</v>
      </c>
      <c r="K255" s="21">
        <f>SUM(E$3:E254)+H255</f>
        <v>0.25104508607614362</v>
      </c>
      <c r="L255" s="21">
        <f>SUM(F$3:F254)+I255</f>
        <v>-1.3458718636425837E-2</v>
      </c>
      <c r="M255" s="21">
        <f>SUM(G$3:G254)+J255</f>
        <v>0</v>
      </c>
      <c r="N255" s="21"/>
      <c r="O255" s="21"/>
      <c r="P255" s="21"/>
      <c r="Q255" s="19">
        <f t="shared" si="19"/>
        <v>6.3023635242978354E-2</v>
      </c>
      <c r="R255" s="19">
        <f t="shared" si="20"/>
        <v>1.8113710733447616E-4</v>
      </c>
      <c r="S255" s="19">
        <f t="shared" si="21"/>
        <v>0</v>
      </c>
      <c r="T255" s="19">
        <f t="shared" si="22"/>
        <v>-3.3787451785561224E-3</v>
      </c>
      <c r="U255" s="19">
        <f t="shared" si="23"/>
        <v>0</v>
      </c>
      <c r="V255" s="19">
        <f t="shared" si="24"/>
        <v>0</v>
      </c>
    </row>
    <row r="256" spans="1:22" x14ac:dyDescent="0.25">
      <c r="A256" s="26">
        <f>Wellpath!E256</f>
        <v>0</v>
      </c>
      <c r="B256" s="22">
        <v>0</v>
      </c>
      <c r="C256" s="22">
        <v>0</v>
      </c>
      <c r="D256" s="22">
        <f>-(SIN(Wellpath!$L256) * COS(Wellpath!$O256) + TAN(Dip) * COS(Wellpath!$L256)) * SIN(Wellpath!$L256) * SIN(Wellpath!$O256)</f>
        <v>0</v>
      </c>
      <c r="E256" s="20">
        <f>Model!$W$20*((drdp!B256+drdp!K256)*MSZ!$B256+(drdp!E256+drdp!N256)*MSZ!$C256+(drdp!H256+drdp!Q256)*MSZ!$D256)</f>
        <v>0</v>
      </c>
      <c r="F256" s="20">
        <f>Model!$W$20*((drdp!C256+drdp!L256)*MSZ!$B256+(drdp!F256+drdp!O256)*MSZ!$C256+(drdp!I256+drdp!R256)*MSZ!$D256)</f>
        <v>0</v>
      </c>
      <c r="G256" s="20">
        <f>Model!$W$20*((drdp!D256+drdp!M256)*MSZ!$B256+(drdp!G256+drdp!P256)*MSZ!$C256+(drdp!J256+drdp!S256)*MSZ!$D256)</f>
        <v>0</v>
      </c>
      <c r="H256" s="18">
        <f>Model!$W$20*((drdp!B256)*MSZ!$B256+(drdp!E256)*MSZ!$C256+(drdp!H256)*MSZ!$D256)</f>
        <v>0</v>
      </c>
      <c r="I256" s="18">
        <f>Model!$W$20*((drdp!C256)*MSZ!$B256+(drdp!F256)*MSZ!$C256+(drdp!I256)*MSZ!$D256)</f>
        <v>0</v>
      </c>
      <c r="J256" s="18">
        <f>Model!$W$20*((drdp!D256)*MSZ!$B256+(drdp!G256)*MSZ!$C256+(drdp!J256)*MSZ!$D256)</f>
        <v>0</v>
      </c>
      <c r="K256" s="21">
        <f>SUM(E$3:E255)+H256</f>
        <v>0.25104508607614362</v>
      </c>
      <c r="L256" s="21">
        <f>SUM(F$3:F255)+I256</f>
        <v>-1.3458718636425837E-2</v>
      </c>
      <c r="M256" s="21">
        <f>SUM(G$3:G255)+J256</f>
        <v>0</v>
      </c>
      <c r="N256" s="21"/>
      <c r="O256" s="21"/>
      <c r="P256" s="21"/>
      <c r="Q256" s="19">
        <f t="shared" si="19"/>
        <v>6.3023635242978354E-2</v>
      </c>
      <c r="R256" s="19">
        <f t="shared" si="20"/>
        <v>1.8113710733447616E-4</v>
      </c>
      <c r="S256" s="19">
        <f t="shared" si="21"/>
        <v>0</v>
      </c>
      <c r="T256" s="19">
        <f t="shared" si="22"/>
        <v>-3.3787451785561224E-3</v>
      </c>
      <c r="U256" s="19">
        <f t="shared" si="23"/>
        <v>0</v>
      </c>
      <c r="V256" s="19">
        <f t="shared" si="24"/>
        <v>0</v>
      </c>
    </row>
    <row r="257" spans="1:22" x14ac:dyDescent="0.25">
      <c r="A257" s="26">
        <f>Wellpath!E257</f>
        <v>0</v>
      </c>
      <c r="B257" s="22">
        <v>0</v>
      </c>
      <c r="C257" s="22">
        <v>0</v>
      </c>
      <c r="D257" s="22">
        <f>-(SIN(Wellpath!$L257) * COS(Wellpath!$O257) + TAN(Dip) * COS(Wellpath!$L257)) * SIN(Wellpath!$L257) * SIN(Wellpath!$O257)</f>
        <v>0</v>
      </c>
      <c r="E257" s="20">
        <f>Model!$W$20*((drdp!B257+drdp!K257)*MSZ!$B257+(drdp!E257+drdp!N257)*MSZ!$C257+(drdp!H257+drdp!Q257)*MSZ!$D257)</f>
        <v>0</v>
      </c>
      <c r="F257" s="20">
        <f>Model!$W$20*((drdp!C257+drdp!L257)*MSZ!$B257+(drdp!F257+drdp!O257)*MSZ!$C257+(drdp!I257+drdp!R257)*MSZ!$D257)</f>
        <v>0</v>
      </c>
      <c r="G257" s="20">
        <f>Model!$W$20*((drdp!D257+drdp!M257)*MSZ!$B257+(drdp!G257+drdp!P257)*MSZ!$C257+(drdp!J257+drdp!S257)*MSZ!$D257)</f>
        <v>0</v>
      </c>
      <c r="H257" s="18">
        <f>Model!$W$20*((drdp!B257)*MSZ!$B257+(drdp!E257)*MSZ!$C257+(drdp!H257)*MSZ!$D257)</f>
        <v>0</v>
      </c>
      <c r="I257" s="18">
        <f>Model!$W$20*((drdp!C257)*MSZ!$B257+(drdp!F257)*MSZ!$C257+(drdp!I257)*MSZ!$D257)</f>
        <v>0</v>
      </c>
      <c r="J257" s="18">
        <f>Model!$W$20*((drdp!D257)*MSZ!$B257+(drdp!G257)*MSZ!$C257+(drdp!J257)*MSZ!$D257)</f>
        <v>0</v>
      </c>
      <c r="K257" s="21">
        <f>SUM(E$3:E256)+H257</f>
        <v>0.25104508607614362</v>
      </c>
      <c r="L257" s="21">
        <f>SUM(F$3:F256)+I257</f>
        <v>-1.3458718636425837E-2</v>
      </c>
      <c r="M257" s="21">
        <f>SUM(G$3:G256)+J257</f>
        <v>0</v>
      </c>
      <c r="N257" s="21"/>
      <c r="O257" s="21"/>
      <c r="P257" s="21"/>
      <c r="Q257" s="19">
        <f t="shared" si="19"/>
        <v>6.3023635242978354E-2</v>
      </c>
      <c r="R257" s="19">
        <f t="shared" si="20"/>
        <v>1.8113710733447616E-4</v>
      </c>
      <c r="S257" s="19">
        <f t="shared" si="21"/>
        <v>0</v>
      </c>
      <c r="T257" s="19">
        <f t="shared" si="22"/>
        <v>-3.3787451785561224E-3</v>
      </c>
      <c r="U257" s="19">
        <f t="shared" si="23"/>
        <v>0</v>
      </c>
      <c r="V257" s="19">
        <f t="shared" si="24"/>
        <v>0</v>
      </c>
    </row>
    <row r="258" spans="1:22" x14ac:dyDescent="0.25">
      <c r="A258" s="26">
        <f>Wellpath!E258</f>
        <v>0</v>
      </c>
      <c r="B258" s="22">
        <v>0</v>
      </c>
      <c r="C258" s="22">
        <v>0</v>
      </c>
      <c r="D258" s="22">
        <f>-(SIN(Wellpath!$L258) * COS(Wellpath!$O258) + TAN(Dip) * COS(Wellpath!$L258)) * SIN(Wellpath!$L258) * SIN(Wellpath!$O258)</f>
        <v>0</v>
      </c>
      <c r="E258" s="20">
        <f>Model!$W$20*((drdp!B258+drdp!K258)*MSZ!$B258+(drdp!E258+drdp!N258)*MSZ!$C258+(drdp!H258+drdp!Q258)*MSZ!$D258)</f>
        <v>0</v>
      </c>
      <c r="F258" s="20">
        <f>Model!$W$20*((drdp!C258+drdp!L258)*MSZ!$B258+(drdp!F258+drdp!O258)*MSZ!$C258+(drdp!I258+drdp!R258)*MSZ!$D258)</f>
        <v>0</v>
      </c>
      <c r="G258" s="20">
        <f>Model!$W$20*((drdp!D258+drdp!M258)*MSZ!$B258+(drdp!G258+drdp!P258)*MSZ!$C258+(drdp!J258+drdp!S258)*MSZ!$D258)</f>
        <v>0</v>
      </c>
      <c r="H258" s="18">
        <f>Model!$W$20*((drdp!B258)*MSZ!$B258+(drdp!E258)*MSZ!$C258+(drdp!H258)*MSZ!$D258)</f>
        <v>0</v>
      </c>
      <c r="I258" s="18">
        <f>Model!$W$20*((drdp!C258)*MSZ!$B258+(drdp!F258)*MSZ!$C258+(drdp!I258)*MSZ!$D258)</f>
        <v>0</v>
      </c>
      <c r="J258" s="18">
        <f>Model!$W$20*((drdp!D258)*MSZ!$B258+(drdp!G258)*MSZ!$C258+(drdp!J258)*MSZ!$D258)</f>
        <v>0</v>
      </c>
      <c r="K258" s="21">
        <f>SUM(E$3:E257)+H258</f>
        <v>0.25104508607614362</v>
      </c>
      <c r="L258" s="21">
        <f>SUM(F$3:F257)+I258</f>
        <v>-1.3458718636425837E-2</v>
      </c>
      <c r="M258" s="21">
        <f>SUM(G$3:G257)+J258</f>
        <v>0</v>
      </c>
      <c r="N258" s="21"/>
      <c r="O258" s="21"/>
      <c r="P258" s="21"/>
      <c r="Q258" s="19">
        <f t="shared" si="19"/>
        <v>6.3023635242978354E-2</v>
      </c>
      <c r="R258" s="19">
        <f t="shared" si="20"/>
        <v>1.8113710733447616E-4</v>
      </c>
      <c r="S258" s="19">
        <f t="shared" si="21"/>
        <v>0</v>
      </c>
      <c r="T258" s="19">
        <f t="shared" si="22"/>
        <v>-3.3787451785561224E-3</v>
      </c>
      <c r="U258" s="19">
        <f t="shared" si="23"/>
        <v>0</v>
      </c>
      <c r="V258" s="19">
        <f t="shared" si="24"/>
        <v>0</v>
      </c>
    </row>
    <row r="259" spans="1:22" x14ac:dyDescent="0.25">
      <c r="A259" s="26">
        <f>Wellpath!E259</f>
        <v>0</v>
      </c>
      <c r="B259" s="22">
        <v>0</v>
      </c>
      <c r="C259" s="22">
        <v>0</v>
      </c>
      <c r="D259" s="22">
        <f>-(SIN(Wellpath!$L259) * COS(Wellpath!$O259) + TAN(Dip) * COS(Wellpath!$L259)) * SIN(Wellpath!$L259) * SIN(Wellpath!$O259)</f>
        <v>0</v>
      </c>
      <c r="E259" s="20">
        <f>Model!$W$20*((drdp!B259+drdp!K259)*MSZ!$B259+(drdp!E259+drdp!N259)*MSZ!$C259+(drdp!H259+drdp!Q259)*MSZ!$D259)</f>
        <v>0</v>
      </c>
      <c r="F259" s="20">
        <f>Model!$W$20*((drdp!C259+drdp!L259)*MSZ!$B259+(drdp!F259+drdp!O259)*MSZ!$C259+(drdp!I259+drdp!R259)*MSZ!$D259)</f>
        <v>0</v>
      </c>
      <c r="G259" s="20">
        <f>Model!$W$20*((drdp!D259+drdp!M259)*MSZ!$B259+(drdp!G259+drdp!P259)*MSZ!$C259+(drdp!J259+drdp!S259)*MSZ!$D259)</f>
        <v>0</v>
      </c>
      <c r="H259" s="18">
        <f>Model!$W$20*((drdp!B259)*MSZ!$B259+(drdp!E259)*MSZ!$C259+(drdp!H259)*MSZ!$D259)</f>
        <v>0</v>
      </c>
      <c r="I259" s="18">
        <f>Model!$W$20*((drdp!C259)*MSZ!$B259+(drdp!F259)*MSZ!$C259+(drdp!I259)*MSZ!$D259)</f>
        <v>0</v>
      </c>
      <c r="J259" s="18">
        <f>Model!$W$20*((drdp!D259)*MSZ!$B259+(drdp!G259)*MSZ!$C259+(drdp!J259)*MSZ!$D259)</f>
        <v>0</v>
      </c>
      <c r="K259" s="21">
        <f>SUM(E$3:E258)+H259</f>
        <v>0.25104508607614362</v>
      </c>
      <c r="L259" s="21">
        <f>SUM(F$3:F258)+I259</f>
        <v>-1.3458718636425837E-2</v>
      </c>
      <c r="M259" s="21">
        <f>SUM(G$3:G258)+J259</f>
        <v>0</v>
      </c>
      <c r="N259" s="21"/>
      <c r="O259" s="21"/>
      <c r="P259" s="21"/>
      <c r="Q259" s="19">
        <f t="shared" si="19"/>
        <v>6.3023635242978354E-2</v>
      </c>
      <c r="R259" s="19">
        <f t="shared" si="20"/>
        <v>1.8113710733447616E-4</v>
      </c>
      <c r="S259" s="19">
        <f t="shared" si="21"/>
        <v>0</v>
      </c>
      <c r="T259" s="19">
        <f t="shared" si="22"/>
        <v>-3.3787451785561224E-3</v>
      </c>
      <c r="U259" s="19">
        <f t="shared" si="23"/>
        <v>0</v>
      </c>
      <c r="V259" s="19">
        <f t="shared" si="24"/>
        <v>0</v>
      </c>
    </row>
    <row r="260" spans="1:22" x14ac:dyDescent="0.25">
      <c r="A260" s="26">
        <f>Wellpath!E260</f>
        <v>0</v>
      </c>
      <c r="B260" s="22">
        <v>0</v>
      </c>
      <c r="C260" s="22">
        <v>0</v>
      </c>
      <c r="D260" s="22">
        <f>-(SIN(Wellpath!$L260) * COS(Wellpath!$O260) + TAN(Dip) * COS(Wellpath!$L260)) * SIN(Wellpath!$L260) * SIN(Wellpath!$O260)</f>
        <v>0</v>
      </c>
      <c r="E260" s="20">
        <f>Model!$W$20*((drdp!B260+drdp!K260)*MSZ!$B260+(drdp!E260+drdp!N260)*MSZ!$C260+(drdp!H260+drdp!Q260)*MSZ!$D260)</f>
        <v>0</v>
      </c>
      <c r="F260" s="20">
        <f>Model!$W$20*((drdp!C260+drdp!L260)*MSZ!$B260+(drdp!F260+drdp!O260)*MSZ!$C260+(drdp!I260+drdp!R260)*MSZ!$D260)</f>
        <v>0</v>
      </c>
      <c r="G260" s="20">
        <f>Model!$W$20*((drdp!D260+drdp!M260)*MSZ!$B260+(drdp!G260+drdp!P260)*MSZ!$C260+(drdp!J260+drdp!S260)*MSZ!$D260)</f>
        <v>0</v>
      </c>
      <c r="H260" s="18">
        <f>Model!$W$20*((drdp!B260)*MSZ!$B260+(drdp!E260)*MSZ!$C260+(drdp!H260)*MSZ!$D260)</f>
        <v>0</v>
      </c>
      <c r="I260" s="18">
        <f>Model!$W$20*((drdp!C260)*MSZ!$B260+(drdp!F260)*MSZ!$C260+(drdp!I260)*MSZ!$D260)</f>
        <v>0</v>
      </c>
      <c r="J260" s="18">
        <f>Model!$W$20*((drdp!D260)*MSZ!$B260+(drdp!G260)*MSZ!$C260+(drdp!J260)*MSZ!$D260)</f>
        <v>0</v>
      </c>
      <c r="K260" s="21">
        <f>SUM(E$3:E259)+H260</f>
        <v>0.25104508607614362</v>
      </c>
      <c r="L260" s="21">
        <f>SUM(F$3:F259)+I260</f>
        <v>-1.3458718636425837E-2</v>
      </c>
      <c r="M260" s="21">
        <f>SUM(G$3:G259)+J260</f>
        <v>0</v>
      </c>
      <c r="N260" s="21"/>
      <c r="O260" s="21"/>
      <c r="P260" s="21"/>
      <c r="Q260" s="19">
        <f t="shared" si="19"/>
        <v>6.3023635242978354E-2</v>
      </c>
      <c r="R260" s="19">
        <f t="shared" si="20"/>
        <v>1.8113710733447616E-4</v>
      </c>
      <c r="S260" s="19">
        <f t="shared" si="21"/>
        <v>0</v>
      </c>
      <c r="T260" s="19">
        <f t="shared" si="22"/>
        <v>-3.3787451785561224E-3</v>
      </c>
      <c r="U260" s="19">
        <f t="shared" si="23"/>
        <v>0</v>
      </c>
      <c r="V260" s="19">
        <f t="shared" si="24"/>
        <v>0</v>
      </c>
    </row>
    <row r="261" spans="1:22" x14ac:dyDescent="0.25">
      <c r="A261" s="26">
        <f>Wellpath!E261</f>
        <v>0</v>
      </c>
      <c r="B261" s="22">
        <v>0</v>
      </c>
      <c r="C261" s="22">
        <v>0</v>
      </c>
      <c r="D261" s="22">
        <f>-(SIN(Wellpath!$L261) * COS(Wellpath!$O261) + TAN(Dip) * COS(Wellpath!$L261)) * SIN(Wellpath!$L261) * SIN(Wellpath!$O261)</f>
        <v>0</v>
      </c>
      <c r="E261" s="20">
        <f>Model!$W$20*((drdp!B261+drdp!K261)*MSZ!$B261+(drdp!E261+drdp!N261)*MSZ!$C261+(drdp!H261+drdp!Q261)*MSZ!$D261)</f>
        <v>0</v>
      </c>
      <c r="F261" s="20">
        <f>Model!$W$20*((drdp!C261+drdp!L261)*MSZ!$B261+(drdp!F261+drdp!O261)*MSZ!$C261+(drdp!I261+drdp!R261)*MSZ!$D261)</f>
        <v>0</v>
      </c>
      <c r="G261" s="20">
        <f>Model!$W$20*((drdp!D261+drdp!M261)*MSZ!$B261+(drdp!G261+drdp!P261)*MSZ!$C261+(drdp!J261+drdp!S261)*MSZ!$D261)</f>
        <v>0</v>
      </c>
      <c r="H261" s="18">
        <f>Model!$W$20*((drdp!B261)*MSZ!$B261+(drdp!E261)*MSZ!$C261+(drdp!H261)*MSZ!$D261)</f>
        <v>0</v>
      </c>
      <c r="I261" s="18">
        <f>Model!$W$20*((drdp!C261)*MSZ!$B261+(drdp!F261)*MSZ!$C261+(drdp!I261)*MSZ!$D261)</f>
        <v>0</v>
      </c>
      <c r="J261" s="18">
        <f>Model!$W$20*((drdp!D261)*MSZ!$B261+(drdp!G261)*MSZ!$C261+(drdp!J261)*MSZ!$D261)</f>
        <v>0</v>
      </c>
      <c r="K261" s="21">
        <f>SUM(E$3:E260)+H261</f>
        <v>0.25104508607614362</v>
      </c>
      <c r="L261" s="21">
        <f>SUM(F$3:F260)+I261</f>
        <v>-1.3458718636425837E-2</v>
      </c>
      <c r="M261" s="21">
        <f>SUM(G$3:G260)+J261</f>
        <v>0</v>
      </c>
      <c r="N261" s="21"/>
      <c r="O261" s="21"/>
      <c r="P261" s="21"/>
      <c r="Q261" s="19">
        <f t="shared" si="19"/>
        <v>6.3023635242978354E-2</v>
      </c>
      <c r="R261" s="19">
        <f t="shared" si="20"/>
        <v>1.8113710733447616E-4</v>
      </c>
      <c r="S261" s="19">
        <f t="shared" si="21"/>
        <v>0</v>
      </c>
      <c r="T261" s="19">
        <f t="shared" si="22"/>
        <v>-3.3787451785561224E-3</v>
      </c>
      <c r="U261" s="19">
        <f t="shared" si="23"/>
        <v>0</v>
      </c>
      <c r="V261" s="19">
        <f t="shared" si="24"/>
        <v>0</v>
      </c>
    </row>
    <row r="262" spans="1:22" x14ac:dyDescent="0.25">
      <c r="A262" s="26">
        <f>Wellpath!E262</f>
        <v>0</v>
      </c>
      <c r="B262" s="22">
        <v>0</v>
      </c>
      <c r="C262" s="22">
        <v>0</v>
      </c>
      <c r="D262" s="22">
        <f>-(SIN(Wellpath!$L262) * COS(Wellpath!$O262) + TAN(Dip) * COS(Wellpath!$L262)) * SIN(Wellpath!$L262) * SIN(Wellpath!$O262)</f>
        <v>0</v>
      </c>
      <c r="E262" s="20">
        <f>Model!$W$20*((drdp!B262+drdp!K262)*MSZ!$B262+(drdp!E262+drdp!N262)*MSZ!$C262+(drdp!H262+drdp!Q262)*MSZ!$D262)</f>
        <v>0</v>
      </c>
      <c r="F262" s="20">
        <f>Model!$W$20*((drdp!C262+drdp!L262)*MSZ!$B262+(drdp!F262+drdp!O262)*MSZ!$C262+(drdp!I262+drdp!R262)*MSZ!$D262)</f>
        <v>0</v>
      </c>
      <c r="G262" s="20">
        <f>Model!$W$20*((drdp!D262+drdp!M262)*MSZ!$B262+(drdp!G262+drdp!P262)*MSZ!$C262+(drdp!J262+drdp!S262)*MSZ!$D262)</f>
        <v>0</v>
      </c>
      <c r="H262" s="18">
        <f>Model!$W$20*((drdp!B262)*MSZ!$B262+(drdp!E262)*MSZ!$C262+(drdp!H262)*MSZ!$D262)</f>
        <v>0</v>
      </c>
      <c r="I262" s="18">
        <f>Model!$W$20*((drdp!C262)*MSZ!$B262+(drdp!F262)*MSZ!$C262+(drdp!I262)*MSZ!$D262)</f>
        <v>0</v>
      </c>
      <c r="J262" s="18">
        <f>Model!$W$20*((drdp!D262)*MSZ!$B262+(drdp!G262)*MSZ!$C262+(drdp!J262)*MSZ!$D262)</f>
        <v>0</v>
      </c>
      <c r="K262" s="21">
        <f>SUM(E$3:E261)+H262</f>
        <v>0.25104508607614362</v>
      </c>
      <c r="L262" s="21">
        <f>SUM(F$3:F261)+I262</f>
        <v>-1.3458718636425837E-2</v>
      </c>
      <c r="M262" s="21">
        <f>SUM(G$3:G261)+J262</f>
        <v>0</v>
      </c>
      <c r="N262" s="21"/>
      <c r="O262" s="21"/>
      <c r="P262" s="21"/>
      <c r="Q262" s="19">
        <f t="shared" ref="Q262:Q270" si="25">K262^2</f>
        <v>6.3023635242978354E-2</v>
      </c>
      <c r="R262" s="19">
        <f t="shared" ref="R262:R270" si="26">L262^2</f>
        <v>1.8113710733447616E-4</v>
      </c>
      <c r="S262" s="19">
        <f t="shared" ref="S262:S270" si="27">M262^2</f>
        <v>0</v>
      </c>
      <c r="T262" s="19">
        <f t="shared" ref="T262:T270" si="28">K262*L262</f>
        <v>-3.3787451785561224E-3</v>
      </c>
      <c r="U262" s="19">
        <f t="shared" ref="U262:U270" si="29">K262*M262</f>
        <v>0</v>
      </c>
      <c r="V262" s="19">
        <f t="shared" ref="V262:V270" si="30">L262*M262</f>
        <v>0</v>
      </c>
    </row>
    <row r="263" spans="1:22" x14ac:dyDescent="0.25">
      <c r="A263" s="26">
        <f>Wellpath!E263</f>
        <v>0</v>
      </c>
      <c r="B263" s="22">
        <v>0</v>
      </c>
      <c r="C263" s="22">
        <v>0</v>
      </c>
      <c r="D263" s="22">
        <f>-(SIN(Wellpath!$L263) * COS(Wellpath!$O263) + TAN(Dip) * COS(Wellpath!$L263)) * SIN(Wellpath!$L263) * SIN(Wellpath!$O263)</f>
        <v>0</v>
      </c>
      <c r="E263" s="20">
        <f>Model!$W$20*((drdp!B263+drdp!K263)*MSZ!$B263+(drdp!E263+drdp!N263)*MSZ!$C263+(drdp!H263+drdp!Q263)*MSZ!$D263)</f>
        <v>0</v>
      </c>
      <c r="F263" s="20">
        <f>Model!$W$20*((drdp!C263+drdp!L263)*MSZ!$B263+(drdp!F263+drdp!O263)*MSZ!$C263+(drdp!I263+drdp!R263)*MSZ!$D263)</f>
        <v>0</v>
      </c>
      <c r="G263" s="20">
        <f>Model!$W$20*((drdp!D263+drdp!M263)*MSZ!$B263+(drdp!G263+drdp!P263)*MSZ!$C263+(drdp!J263+drdp!S263)*MSZ!$D263)</f>
        <v>0</v>
      </c>
      <c r="H263" s="18">
        <f>Model!$W$20*((drdp!B263)*MSZ!$B263+(drdp!E263)*MSZ!$C263+(drdp!H263)*MSZ!$D263)</f>
        <v>0</v>
      </c>
      <c r="I263" s="18">
        <f>Model!$W$20*((drdp!C263)*MSZ!$B263+(drdp!F263)*MSZ!$C263+(drdp!I263)*MSZ!$D263)</f>
        <v>0</v>
      </c>
      <c r="J263" s="18">
        <f>Model!$W$20*((drdp!D263)*MSZ!$B263+(drdp!G263)*MSZ!$C263+(drdp!J263)*MSZ!$D263)</f>
        <v>0</v>
      </c>
      <c r="K263" s="21">
        <f>SUM(E$3:E262)+H263</f>
        <v>0.25104508607614362</v>
      </c>
      <c r="L263" s="21">
        <f>SUM(F$3:F262)+I263</f>
        <v>-1.3458718636425837E-2</v>
      </c>
      <c r="M263" s="21">
        <f>SUM(G$3:G262)+J263</f>
        <v>0</v>
      </c>
      <c r="N263" s="21"/>
      <c r="O263" s="21"/>
      <c r="P263" s="21"/>
      <c r="Q263" s="19">
        <f t="shared" si="25"/>
        <v>6.3023635242978354E-2</v>
      </c>
      <c r="R263" s="19">
        <f t="shared" si="26"/>
        <v>1.8113710733447616E-4</v>
      </c>
      <c r="S263" s="19">
        <f t="shared" si="27"/>
        <v>0</v>
      </c>
      <c r="T263" s="19">
        <f t="shared" si="28"/>
        <v>-3.3787451785561224E-3</v>
      </c>
      <c r="U263" s="19">
        <f t="shared" si="29"/>
        <v>0</v>
      </c>
      <c r="V263" s="19">
        <f t="shared" si="30"/>
        <v>0</v>
      </c>
    </row>
    <row r="264" spans="1:22" x14ac:dyDescent="0.25">
      <c r="A264" s="26">
        <f>Wellpath!E264</f>
        <v>0</v>
      </c>
      <c r="B264" s="22">
        <v>0</v>
      </c>
      <c r="C264" s="22">
        <v>0</v>
      </c>
      <c r="D264" s="22">
        <f>-(SIN(Wellpath!$L264) * COS(Wellpath!$O264) + TAN(Dip) * COS(Wellpath!$L264)) * SIN(Wellpath!$L264) * SIN(Wellpath!$O264)</f>
        <v>0</v>
      </c>
      <c r="E264" s="20">
        <f>Model!$W$20*((drdp!B264+drdp!K264)*MSZ!$B264+(drdp!E264+drdp!N264)*MSZ!$C264+(drdp!H264+drdp!Q264)*MSZ!$D264)</f>
        <v>0</v>
      </c>
      <c r="F264" s="20">
        <f>Model!$W$20*((drdp!C264+drdp!L264)*MSZ!$B264+(drdp!F264+drdp!O264)*MSZ!$C264+(drdp!I264+drdp!R264)*MSZ!$D264)</f>
        <v>0</v>
      </c>
      <c r="G264" s="20">
        <f>Model!$W$20*((drdp!D264+drdp!M264)*MSZ!$B264+(drdp!G264+drdp!P264)*MSZ!$C264+(drdp!J264+drdp!S264)*MSZ!$D264)</f>
        <v>0</v>
      </c>
      <c r="H264" s="18">
        <f>Model!$W$20*((drdp!B264)*MSZ!$B264+(drdp!E264)*MSZ!$C264+(drdp!H264)*MSZ!$D264)</f>
        <v>0</v>
      </c>
      <c r="I264" s="18">
        <f>Model!$W$20*((drdp!C264)*MSZ!$B264+(drdp!F264)*MSZ!$C264+(drdp!I264)*MSZ!$D264)</f>
        <v>0</v>
      </c>
      <c r="J264" s="18">
        <f>Model!$W$20*((drdp!D264)*MSZ!$B264+(drdp!G264)*MSZ!$C264+(drdp!J264)*MSZ!$D264)</f>
        <v>0</v>
      </c>
      <c r="K264" s="21">
        <f>SUM(E$3:E263)+H264</f>
        <v>0.25104508607614362</v>
      </c>
      <c r="L264" s="21">
        <f>SUM(F$3:F263)+I264</f>
        <v>-1.3458718636425837E-2</v>
      </c>
      <c r="M264" s="21">
        <f>SUM(G$3:G263)+J264</f>
        <v>0</v>
      </c>
      <c r="N264" s="21"/>
      <c r="O264" s="21"/>
      <c r="P264" s="21"/>
      <c r="Q264" s="19">
        <f t="shared" si="25"/>
        <v>6.3023635242978354E-2</v>
      </c>
      <c r="R264" s="19">
        <f t="shared" si="26"/>
        <v>1.8113710733447616E-4</v>
      </c>
      <c r="S264" s="19">
        <f t="shared" si="27"/>
        <v>0</v>
      </c>
      <c r="T264" s="19">
        <f t="shared" si="28"/>
        <v>-3.3787451785561224E-3</v>
      </c>
      <c r="U264" s="19">
        <f t="shared" si="29"/>
        <v>0</v>
      </c>
      <c r="V264" s="19">
        <f t="shared" si="30"/>
        <v>0</v>
      </c>
    </row>
    <row r="265" spans="1:22" x14ac:dyDescent="0.25">
      <c r="A265" s="26">
        <f>Wellpath!E265</f>
        <v>0</v>
      </c>
      <c r="B265" s="22">
        <v>0</v>
      </c>
      <c r="C265" s="22">
        <v>0</v>
      </c>
      <c r="D265" s="22">
        <f>-(SIN(Wellpath!$L265) * COS(Wellpath!$O265) + TAN(Dip) * COS(Wellpath!$L265)) * SIN(Wellpath!$L265) * SIN(Wellpath!$O265)</f>
        <v>0</v>
      </c>
      <c r="E265" s="20">
        <f>Model!$W$20*((drdp!B265+drdp!K265)*MSZ!$B265+(drdp!E265+drdp!N265)*MSZ!$C265+(drdp!H265+drdp!Q265)*MSZ!$D265)</f>
        <v>0</v>
      </c>
      <c r="F265" s="20">
        <f>Model!$W$20*((drdp!C265+drdp!L265)*MSZ!$B265+(drdp!F265+drdp!O265)*MSZ!$C265+(drdp!I265+drdp!R265)*MSZ!$D265)</f>
        <v>0</v>
      </c>
      <c r="G265" s="20">
        <f>Model!$W$20*((drdp!D265+drdp!M265)*MSZ!$B265+(drdp!G265+drdp!P265)*MSZ!$C265+(drdp!J265+drdp!S265)*MSZ!$D265)</f>
        <v>0</v>
      </c>
      <c r="H265" s="18">
        <f>Model!$W$20*((drdp!B265)*MSZ!$B265+(drdp!E265)*MSZ!$C265+(drdp!H265)*MSZ!$D265)</f>
        <v>0</v>
      </c>
      <c r="I265" s="18">
        <f>Model!$W$20*((drdp!C265)*MSZ!$B265+(drdp!F265)*MSZ!$C265+(drdp!I265)*MSZ!$D265)</f>
        <v>0</v>
      </c>
      <c r="J265" s="18">
        <f>Model!$W$20*((drdp!D265)*MSZ!$B265+(drdp!G265)*MSZ!$C265+(drdp!J265)*MSZ!$D265)</f>
        <v>0</v>
      </c>
      <c r="K265" s="21">
        <f>SUM(E$3:E264)+H265</f>
        <v>0.25104508607614362</v>
      </c>
      <c r="L265" s="21">
        <f>SUM(F$3:F264)+I265</f>
        <v>-1.3458718636425837E-2</v>
      </c>
      <c r="M265" s="21">
        <f>SUM(G$3:G264)+J265</f>
        <v>0</v>
      </c>
      <c r="N265" s="21"/>
      <c r="O265" s="21"/>
      <c r="P265" s="21"/>
      <c r="Q265" s="19">
        <f t="shared" si="25"/>
        <v>6.3023635242978354E-2</v>
      </c>
      <c r="R265" s="19">
        <f t="shared" si="26"/>
        <v>1.8113710733447616E-4</v>
      </c>
      <c r="S265" s="19">
        <f t="shared" si="27"/>
        <v>0</v>
      </c>
      <c r="T265" s="19">
        <f t="shared" si="28"/>
        <v>-3.3787451785561224E-3</v>
      </c>
      <c r="U265" s="19">
        <f t="shared" si="29"/>
        <v>0</v>
      </c>
      <c r="V265" s="19">
        <f t="shared" si="30"/>
        <v>0</v>
      </c>
    </row>
    <row r="266" spans="1:22" x14ac:dyDescent="0.25">
      <c r="A266" s="26">
        <f>Wellpath!E266</f>
        <v>0</v>
      </c>
      <c r="B266" s="22">
        <v>0</v>
      </c>
      <c r="C266" s="22">
        <v>0</v>
      </c>
      <c r="D266" s="22">
        <f>-(SIN(Wellpath!$L266) * COS(Wellpath!$O266) + TAN(Dip) * COS(Wellpath!$L266)) * SIN(Wellpath!$L266) * SIN(Wellpath!$O266)</f>
        <v>0</v>
      </c>
      <c r="E266" s="20">
        <f>Model!$W$20*((drdp!B266+drdp!K266)*MSZ!$B266+(drdp!E266+drdp!N266)*MSZ!$C266+(drdp!H266+drdp!Q266)*MSZ!$D266)</f>
        <v>0</v>
      </c>
      <c r="F266" s="20">
        <f>Model!$W$20*((drdp!C266+drdp!L266)*MSZ!$B266+(drdp!F266+drdp!O266)*MSZ!$C266+(drdp!I266+drdp!R266)*MSZ!$D266)</f>
        <v>0</v>
      </c>
      <c r="G266" s="20">
        <f>Model!$W$20*((drdp!D266+drdp!M266)*MSZ!$B266+(drdp!G266+drdp!P266)*MSZ!$C266+(drdp!J266+drdp!S266)*MSZ!$D266)</f>
        <v>0</v>
      </c>
      <c r="H266" s="18">
        <f>Model!$W$20*((drdp!B266)*MSZ!$B266+(drdp!E266)*MSZ!$C266+(drdp!H266)*MSZ!$D266)</f>
        <v>0</v>
      </c>
      <c r="I266" s="18">
        <f>Model!$W$20*((drdp!C266)*MSZ!$B266+(drdp!F266)*MSZ!$C266+(drdp!I266)*MSZ!$D266)</f>
        <v>0</v>
      </c>
      <c r="J266" s="18">
        <f>Model!$W$20*((drdp!D266)*MSZ!$B266+(drdp!G266)*MSZ!$C266+(drdp!J266)*MSZ!$D266)</f>
        <v>0</v>
      </c>
      <c r="K266" s="21">
        <f>SUM(E$3:E265)+H266</f>
        <v>0.25104508607614362</v>
      </c>
      <c r="L266" s="21">
        <f>SUM(F$3:F265)+I266</f>
        <v>-1.3458718636425837E-2</v>
      </c>
      <c r="M266" s="21">
        <f>SUM(G$3:G265)+J266</f>
        <v>0</v>
      </c>
      <c r="N266" s="21"/>
      <c r="O266" s="21"/>
      <c r="P266" s="21"/>
      <c r="Q266" s="19">
        <f t="shared" si="25"/>
        <v>6.3023635242978354E-2</v>
      </c>
      <c r="R266" s="19">
        <f t="shared" si="26"/>
        <v>1.8113710733447616E-4</v>
      </c>
      <c r="S266" s="19">
        <f t="shared" si="27"/>
        <v>0</v>
      </c>
      <c r="T266" s="19">
        <f t="shared" si="28"/>
        <v>-3.3787451785561224E-3</v>
      </c>
      <c r="U266" s="19">
        <f t="shared" si="29"/>
        <v>0</v>
      </c>
      <c r="V266" s="19">
        <f t="shared" si="30"/>
        <v>0</v>
      </c>
    </row>
    <row r="267" spans="1:22" x14ac:dyDescent="0.25">
      <c r="A267" s="26">
        <f>Wellpath!E267</f>
        <v>0</v>
      </c>
      <c r="B267" s="22">
        <v>0</v>
      </c>
      <c r="C267" s="22">
        <v>0</v>
      </c>
      <c r="D267" s="22">
        <f>-(SIN(Wellpath!$L267) * COS(Wellpath!$O267) + TAN(Dip) * COS(Wellpath!$L267)) * SIN(Wellpath!$L267) * SIN(Wellpath!$O267)</f>
        <v>0</v>
      </c>
      <c r="E267" s="20">
        <f>Model!$W$20*((drdp!B267+drdp!K267)*MSZ!$B267+(drdp!E267+drdp!N267)*MSZ!$C267+(drdp!H267+drdp!Q267)*MSZ!$D267)</f>
        <v>0</v>
      </c>
      <c r="F267" s="20">
        <f>Model!$W$20*((drdp!C267+drdp!L267)*MSZ!$B267+(drdp!F267+drdp!O267)*MSZ!$C267+(drdp!I267+drdp!R267)*MSZ!$D267)</f>
        <v>0</v>
      </c>
      <c r="G267" s="20">
        <f>Model!$W$20*((drdp!D267+drdp!M267)*MSZ!$B267+(drdp!G267+drdp!P267)*MSZ!$C267+(drdp!J267+drdp!S267)*MSZ!$D267)</f>
        <v>0</v>
      </c>
      <c r="H267" s="18">
        <f>Model!$W$20*((drdp!B267)*MSZ!$B267+(drdp!E267)*MSZ!$C267+(drdp!H267)*MSZ!$D267)</f>
        <v>0</v>
      </c>
      <c r="I267" s="18">
        <f>Model!$W$20*((drdp!C267)*MSZ!$B267+(drdp!F267)*MSZ!$C267+(drdp!I267)*MSZ!$D267)</f>
        <v>0</v>
      </c>
      <c r="J267" s="18">
        <f>Model!$W$20*((drdp!D267)*MSZ!$B267+(drdp!G267)*MSZ!$C267+(drdp!J267)*MSZ!$D267)</f>
        <v>0</v>
      </c>
      <c r="K267" s="21">
        <f>SUM(E$3:E266)+H267</f>
        <v>0.25104508607614362</v>
      </c>
      <c r="L267" s="21">
        <f>SUM(F$3:F266)+I267</f>
        <v>-1.3458718636425837E-2</v>
      </c>
      <c r="M267" s="21">
        <f>SUM(G$3:G266)+J267</f>
        <v>0</v>
      </c>
      <c r="N267" s="21"/>
      <c r="O267" s="21"/>
      <c r="P267" s="21"/>
      <c r="Q267" s="19">
        <f t="shared" si="25"/>
        <v>6.3023635242978354E-2</v>
      </c>
      <c r="R267" s="19">
        <f t="shared" si="26"/>
        <v>1.8113710733447616E-4</v>
      </c>
      <c r="S267" s="19">
        <f t="shared" si="27"/>
        <v>0</v>
      </c>
      <c r="T267" s="19">
        <f t="shared" si="28"/>
        <v>-3.3787451785561224E-3</v>
      </c>
      <c r="U267" s="19">
        <f t="shared" si="29"/>
        <v>0</v>
      </c>
      <c r="V267" s="19">
        <f t="shared" si="30"/>
        <v>0</v>
      </c>
    </row>
    <row r="268" spans="1:22" x14ac:dyDescent="0.25">
      <c r="A268" s="26">
        <f>Wellpath!E268</f>
        <v>0</v>
      </c>
      <c r="B268" s="22">
        <v>0</v>
      </c>
      <c r="C268" s="22">
        <v>0</v>
      </c>
      <c r="D268" s="22">
        <f>-(SIN(Wellpath!$L268) * COS(Wellpath!$O268) + TAN(Dip) * COS(Wellpath!$L268)) * SIN(Wellpath!$L268) * SIN(Wellpath!$O268)</f>
        <v>0</v>
      </c>
      <c r="E268" s="20">
        <f>Model!$W$20*((drdp!B268+drdp!K268)*MSZ!$B268+(drdp!E268+drdp!N268)*MSZ!$C268+(drdp!H268+drdp!Q268)*MSZ!$D268)</f>
        <v>0</v>
      </c>
      <c r="F268" s="20">
        <f>Model!$W$20*((drdp!C268+drdp!L268)*MSZ!$B268+(drdp!F268+drdp!O268)*MSZ!$C268+(drdp!I268+drdp!R268)*MSZ!$D268)</f>
        <v>0</v>
      </c>
      <c r="G268" s="20">
        <f>Model!$W$20*((drdp!D268+drdp!M268)*MSZ!$B268+(drdp!G268+drdp!P268)*MSZ!$C268+(drdp!J268+drdp!S268)*MSZ!$D268)</f>
        <v>0</v>
      </c>
      <c r="H268" s="18">
        <f>Model!$W$20*((drdp!B268)*MSZ!$B268+(drdp!E268)*MSZ!$C268+(drdp!H268)*MSZ!$D268)</f>
        <v>0</v>
      </c>
      <c r="I268" s="18">
        <f>Model!$W$20*((drdp!C268)*MSZ!$B268+(drdp!F268)*MSZ!$C268+(drdp!I268)*MSZ!$D268)</f>
        <v>0</v>
      </c>
      <c r="J268" s="18">
        <f>Model!$W$20*((drdp!D268)*MSZ!$B268+(drdp!G268)*MSZ!$C268+(drdp!J268)*MSZ!$D268)</f>
        <v>0</v>
      </c>
      <c r="K268" s="21">
        <f>SUM(E$3:E267)+H268</f>
        <v>0.25104508607614362</v>
      </c>
      <c r="L268" s="21">
        <f>SUM(F$3:F267)+I268</f>
        <v>-1.3458718636425837E-2</v>
      </c>
      <c r="M268" s="21">
        <f>SUM(G$3:G267)+J268</f>
        <v>0</v>
      </c>
      <c r="N268" s="21"/>
      <c r="O268" s="21"/>
      <c r="P268" s="21"/>
      <c r="Q268" s="19">
        <f t="shared" si="25"/>
        <v>6.3023635242978354E-2</v>
      </c>
      <c r="R268" s="19">
        <f t="shared" si="26"/>
        <v>1.8113710733447616E-4</v>
      </c>
      <c r="S268" s="19">
        <f t="shared" si="27"/>
        <v>0</v>
      </c>
      <c r="T268" s="19">
        <f t="shared" si="28"/>
        <v>-3.3787451785561224E-3</v>
      </c>
      <c r="U268" s="19">
        <f t="shared" si="29"/>
        <v>0</v>
      </c>
      <c r="V268" s="19">
        <f t="shared" si="30"/>
        <v>0</v>
      </c>
    </row>
    <row r="269" spans="1:22" x14ac:dyDescent="0.25">
      <c r="A269" s="26">
        <f>Wellpath!E269</f>
        <v>0</v>
      </c>
      <c r="B269" s="22">
        <v>0</v>
      </c>
      <c r="C269" s="22">
        <v>0</v>
      </c>
      <c r="D269" s="22">
        <f>-(SIN(Wellpath!$L269) * COS(Wellpath!$O269) + TAN(Dip) * COS(Wellpath!$L269)) * SIN(Wellpath!$L269) * SIN(Wellpath!$O269)</f>
        <v>0</v>
      </c>
      <c r="E269" s="20">
        <f>Model!$W$20*((drdp!B269+drdp!K269)*MSZ!$B269+(drdp!E269+drdp!N269)*MSZ!$C269+(drdp!H269+drdp!Q269)*MSZ!$D269)</f>
        <v>0</v>
      </c>
      <c r="F269" s="20">
        <f>Model!$W$20*((drdp!C269+drdp!L269)*MSZ!$B269+(drdp!F269+drdp!O269)*MSZ!$C269+(drdp!I269+drdp!R269)*MSZ!$D269)</f>
        <v>0</v>
      </c>
      <c r="G269" s="20">
        <f>Model!$W$20*((drdp!D269+drdp!M269)*MSZ!$B269+(drdp!G269+drdp!P269)*MSZ!$C269+(drdp!J269+drdp!S269)*MSZ!$D269)</f>
        <v>0</v>
      </c>
      <c r="H269" s="18">
        <f>Model!$W$20*((drdp!B269)*MSZ!$B269+(drdp!E269)*MSZ!$C269+(drdp!H269)*MSZ!$D269)</f>
        <v>0</v>
      </c>
      <c r="I269" s="18">
        <f>Model!$W$20*((drdp!C269)*MSZ!$B269+(drdp!F269)*MSZ!$C269+(drdp!I269)*MSZ!$D269)</f>
        <v>0</v>
      </c>
      <c r="J269" s="18">
        <f>Model!$W$20*((drdp!D269)*MSZ!$B269+(drdp!G269)*MSZ!$C269+(drdp!J269)*MSZ!$D269)</f>
        <v>0</v>
      </c>
      <c r="K269" s="21">
        <f>SUM(E$3:E268)+H269</f>
        <v>0.25104508607614362</v>
      </c>
      <c r="L269" s="21">
        <f>SUM(F$3:F268)+I269</f>
        <v>-1.3458718636425837E-2</v>
      </c>
      <c r="M269" s="21">
        <f>SUM(G$3:G268)+J269</f>
        <v>0</v>
      </c>
      <c r="N269" s="21"/>
      <c r="O269" s="21"/>
      <c r="P269" s="21"/>
      <c r="Q269" s="19">
        <f t="shared" si="25"/>
        <v>6.3023635242978354E-2</v>
      </c>
      <c r="R269" s="19">
        <f t="shared" si="26"/>
        <v>1.8113710733447616E-4</v>
      </c>
      <c r="S269" s="19">
        <f t="shared" si="27"/>
        <v>0</v>
      </c>
      <c r="T269" s="19">
        <f t="shared" si="28"/>
        <v>-3.3787451785561224E-3</v>
      </c>
      <c r="U269" s="19">
        <f t="shared" si="29"/>
        <v>0</v>
      </c>
      <c r="V269" s="19">
        <f t="shared" si="30"/>
        <v>0</v>
      </c>
    </row>
    <row r="270" spans="1:22" x14ac:dyDescent="0.25">
      <c r="A270" s="26">
        <f>Wellpath!E270</f>
        <v>0</v>
      </c>
      <c r="B270" s="22">
        <v>0</v>
      </c>
      <c r="C270" s="22">
        <v>0</v>
      </c>
      <c r="D270" s="22">
        <f>-(SIN(Wellpath!$L270) * COS(Wellpath!$O270) + TAN(Dip) * COS(Wellpath!$L270)) * SIN(Wellpath!$L270) * SIN(Wellpath!$O270)</f>
        <v>0</v>
      </c>
      <c r="E270" s="20">
        <f>Model!$W$20*((drdp!B270+drdp!K270)*MSZ!$B270+(drdp!E270+drdp!N270)*MSZ!$C270+(drdp!H270+drdp!Q270)*MSZ!$D270)</f>
        <v>0</v>
      </c>
      <c r="F270" s="20">
        <f>Model!$W$20*((drdp!C270+drdp!L270)*MSZ!$B270+(drdp!F270+drdp!O270)*MSZ!$C270+(drdp!I270+drdp!R270)*MSZ!$D270)</f>
        <v>0</v>
      </c>
      <c r="G270" s="20">
        <f>Model!$W$20*((drdp!D270+drdp!M270)*MSZ!$B270+(drdp!G270+drdp!P270)*MSZ!$C270+(drdp!J270+drdp!S270)*MSZ!$D270)</f>
        <v>0</v>
      </c>
      <c r="H270" s="18">
        <f>Model!$W$20*((drdp!B270)*MSZ!$B270+(drdp!E270)*MSZ!$C270+(drdp!H270)*MSZ!$D270)</f>
        <v>0</v>
      </c>
      <c r="I270" s="18">
        <f>Model!$W$20*((drdp!C270)*MSZ!$B270+(drdp!F270)*MSZ!$C270+(drdp!I270)*MSZ!$D270)</f>
        <v>0</v>
      </c>
      <c r="J270" s="18">
        <f>Model!$W$20*((drdp!D270)*MSZ!$B270+(drdp!G270)*MSZ!$C270+(drdp!J270)*MSZ!$D270)</f>
        <v>0</v>
      </c>
      <c r="K270" s="21">
        <f>SUM(E$3:E269)+H270</f>
        <v>0.25104508607614362</v>
      </c>
      <c r="L270" s="21">
        <f>SUM(F$3:F269)+I270</f>
        <v>-1.3458718636425837E-2</v>
      </c>
      <c r="M270" s="21">
        <f>SUM(G$3:G269)+J270</f>
        <v>0</v>
      </c>
      <c r="N270" s="21"/>
      <c r="O270" s="21"/>
      <c r="P270" s="21"/>
      <c r="Q270" s="19">
        <f t="shared" si="25"/>
        <v>6.3023635242978354E-2</v>
      </c>
      <c r="R270" s="19">
        <f t="shared" si="26"/>
        <v>1.8113710733447616E-4</v>
      </c>
      <c r="S270" s="19">
        <f t="shared" si="27"/>
        <v>0</v>
      </c>
      <c r="T270" s="19">
        <f t="shared" si="28"/>
        <v>-3.3787451785561224E-3</v>
      </c>
      <c r="U270" s="19">
        <f t="shared" si="29"/>
        <v>0</v>
      </c>
      <c r="V270" s="19">
        <f t="shared" si="30"/>
        <v>0</v>
      </c>
    </row>
    <row r="271" spans="1:22" x14ac:dyDescent="0.25">
      <c r="A271" s="26">
        <f>Wellpath!E271</f>
        <v>0</v>
      </c>
      <c r="B271" s="22">
        <v>0</v>
      </c>
      <c r="C271" s="22">
        <v>0</v>
      </c>
      <c r="D271" s="22">
        <f>-(SIN(Wellpath!$L271) * COS(Wellpath!$O271) + TAN(Dip) * COS(Wellpath!$L271)) * SIN(Wellpath!$L271) * SIN(Wellpath!$O271)</f>
        <v>0</v>
      </c>
      <c r="E271" s="20">
        <f>Model!$W$20*((drdp!B271+drdp!K271)*MSZ!$B271+(drdp!E271+drdp!N271)*MSZ!$C271+(drdp!H271+drdp!Q271)*MSZ!$D271)</f>
        <v>0</v>
      </c>
      <c r="F271" s="20">
        <f>Model!$W$20*((drdp!C271+drdp!L271)*MSZ!$B271+(drdp!F271+drdp!O271)*MSZ!$C271+(drdp!I271+drdp!R271)*MSZ!$D271)</f>
        <v>0</v>
      </c>
      <c r="G271" s="20">
        <f>Model!$W$20*((drdp!D271+drdp!M271)*MSZ!$B271+(drdp!G271+drdp!P271)*MSZ!$C271+(drdp!J271+drdp!S271)*MSZ!$D271)</f>
        <v>0</v>
      </c>
      <c r="H271" s="18">
        <f>Model!$W$20*((drdp!B271)*MSZ!$B271+(drdp!E271)*MSZ!$C271+(drdp!H271)*MSZ!$D271)</f>
        <v>0</v>
      </c>
      <c r="I271" s="18">
        <f>Model!$W$20*((drdp!C271)*MSZ!$B271+(drdp!F271)*MSZ!$C271+(drdp!I271)*MSZ!$D271)</f>
        <v>0</v>
      </c>
      <c r="J271" s="18">
        <f>Model!$W$20*((drdp!D271)*MSZ!$B271+(drdp!G271)*MSZ!$C271+(drdp!J271)*MSZ!$D271)</f>
        <v>0</v>
      </c>
      <c r="K271" s="21">
        <f>SUM(E$3:E270)+H271</f>
        <v>0.25104508607614362</v>
      </c>
      <c r="L271" s="21">
        <f>SUM(F$3:F270)+I271</f>
        <v>-1.3458718636425837E-2</v>
      </c>
      <c r="M271" s="21">
        <f>SUM(G$3:G270)+J271</f>
        <v>0</v>
      </c>
      <c r="N271" s="21"/>
      <c r="O271" s="21"/>
      <c r="P271" s="21"/>
      <c r="Q271" s="19">
        <f t="shared" ref="Q271" si="31">K271^2</f>
        <v>6.3023635242978354E-2</v>
      </c>
      <c r="R271" s="19">
        <f t="shared" ref="R271" si="32">L271^2</f>
        <v>1.8113710733447616E-4</v>
      </c>
      <c r="S271" s="19">
        <f t="shared" ref="S271" si="33">M271^2</f>
        <v>0</v>
      </c>
      <c r="T271" s="19">
        <f t="shared" ref="T271" si="34">K271*L271</f>
        <v>-3.3787451785561224E-3</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59999389629810485"/>
  </sheetPr>
  <dimension ref="A1:W271"/>
  <sheetViews>
    <sheetView workbookViewId="0">
      <pane ySplit="2" topLeftCell="A251" activePane="bottomLeft" state="frozen"/>
      <selection activeCell="H39" sqref="H39"/>
      <selection pane="bottomLeft" activeCell="N255" sqref="N255"/>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v>0</v>
      </c>
      <c r="D3" s="22">
        <v>1</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v>1</v>
      </c>
      <c r="E4" s="20">
        <f>Model!$W$21*((drdp!B4+drdp!K4)*'DEC-U'!$B4+(drdp!E4+drdp!N4)*'DEC-U'!$C4+(drdp!H4+drdp!Q4)*'DEC-U'!$D4)</f>
        <v>0</v>
      </c>
      <c r="F4" s="20">
        <f>Model!$W$21*((drdp!C4+drdp!L4)*'DEC-U'!$B4+(drdp!F4+drdp!O4)*'DEC-U'!$C4+(drdp!I4+drdp!R4)*'DEC-U'!$D4)</f>
        <v>0</v>
      </c>
      <c r="G4" s="20">
        <f>Model!$W$21*((drdp!D4+drdp!M4)*'DEC-U'!$B4+(drdp!G4+drdp!P4)*'DEC-U'!$C4+(drdp!J4+drdp!S4)*'DEC-U'!$D4)</f>
        <v>0</v>
      </c>
      <c r="H4" s="18">
        <f>Model!$W$21*((drdp!B4)*'DEC-U'!$B4+(drdp!E4)*'DEC-U'!$C4+(drdp!H4)*'DEC-U'!$D4)</f>
        <v>0</v>
      </c>
      <c r="I4" s="18">
        <f>Model!$W$21*((drdp!C4)*'DEC-U'!$B4+(drdp!F4)*'DEC-U'!$C4+(drdp!I4)*'DEC-U'!$D4)</f>
        <v>0</v>
      </c>
      <c r="J4" s="18">
        <f>Model!$W$21*((drdp!D4)*'DEC-U'!$B4+(drdp!G4)*'DEC-U'!$C4+(drdp!J4)*'DEC-U'!$D4)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v>1</v>
      </c>
      <c r="E5" s="20">
        <f>Model!$W$21*((drdp!B5+drdp!K5)*'DEC-U'!$B5+(drdp!E5+drdp!N5)*'DEC-U'!$C5+(drdp!H5+drdp!Q5)*'DEC-U'!$D5)</f>
        <v>0</v>
      </c>
      <c r="F5" s="20">
        <f>Model!$W$21*((drdp!C5+drdp!L5)*'DEC-U'!$B5+(drdp!F5+drdp!O5)*'DEC-U'!$C5+(drdp!I5+drdp!R5)*'DEC-U'!$D5)</f>
        <v>0</v>
      </c>
      <c r="G5" s="20">
        <f>Model!$W$21*((drdp!D5+drdp!M5)*'DEC-U'!$B5+(drdp!G5+drdp!P5)*'DEC-U'!$C5+(drdp!J5+drdp!S5)*'DEC-U'!$D5)</f>
        <v>0</v>
      </c>
      <c r="H5" s="18">
        <f>Model!$W$21*((drdp!B5)*'DEC-U'!$B5+(drdp!E5)*'DEC-U'!$C5+(drdp!H5)*'DEC-U'!$D5)</f>
        <v>0</v>
      </c>
      <c r="I5" s="18">
        <f>Model!$W$21*((drdp!C5)*'DEC-U'!$B5+(drdp!F5)*'DEC-U'!$C5+(drdp!I5)*'DEC-U'!$D5)</f>
        <v>0</v>
      </c>
      <c r="J5" s="18">
        <f>Model!$W$21*((drdp!D5)*'DEC-U'!$B5+(drdp!G5)*'DEC-U'!$C5+(drdp!J5)*'DEC-U'!$D5)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v>1</v>
      </c>
      <c r="E6" s="20">
        <f>Model!$W$21*((drdp!B6+drdp!K6)*'DEC-U'!$B6+(drdp!E6+drdp!N6)*'DEC-U'!$C6+(drdp!H6+drdp!Q6)*'DEC-U'!$D6)</f>
        <v>0</v>
      </c>
      <c r="F6" s="20">
        <f>Model!$W$21*((drdp!C6+drdp!L6)*'DEC-U'!$B6+(drdp!F6+drdp!O6)*'DEC-U'!$C6+(drdp!I6+drdp!R6)*'DEC-U'!$D6)</f>
        <v>0</v>
      </c>
      <c r="G6" s="20">
        <f>Model!$W$21*((drdp!D6+drdp!M6)*'DEC-U'!$B6+(drdp!G6+drdp!P6)*'DEC-U'!$C6+(drdp!J6+drdp!S6)*'DEC-U'!$D6)</f>
        <v>0</v>
      </c>
      <c r="H6" s="18">
        <f>Model!$W$21*((drdp!B6)*'DEC-U'!$B6+(drdp!E6)*'DEC-U'!$C6+(drdp!H6)*'DEC-U'!$D6)</f>
        <v>0</v>
      </c>
      <c r="I6" s="18">
        <f>Model!$W$21*((drdp!C6)*'DEC-U'!$B6+(drdp!F6)*'DEC-U'!$C6+(drdp!I6)*'DEC-U'!$D6)</f>
        <v>0</v>
      </c>
      <c r="J6" s="18">
        <f>Model!$W$21*((drdp!D6)*'DEC-U'!$B6+(drdp!G6)*'DEC-U'!$C6+(drdp!J6)*'DEC-U'!$D6)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v>1</v>
      </c>
      <c r="E7" s="20">
        <f>Model!$W$21*((drdp!B7+drdp!K7)*'DEC-U'!$B7+(drdp!E7+drdp!N7)*'DEC-U'!$C7+(drdp!H7+drdp!Q7)*'DEC-U'!$D7)</f>
        <v>0</v>
      </c>
      <c r="F7" s="20">
        <f>Model!$W$21*((drdp!C7+drdp!L7)*'DEC-U'!$B7+(drdp!F7+drdp!O7)*'DEC-U'!$C7+(drdp!I7+drdp!R7)*'DEC-U'!$D7)</f>
        <v>0</v>
      </c>
      <c r="G7" s="20">
        <f>Model!$W$21*((drdp!D7+drdp!M7)*'DEC-U'!$B7+(drdp!G7+drdp!P7)*'DEC-U'!$C7+(drdp!J7+drdp!S7)*'DEC-U'!$D7)</f>
        <v>0</v>
      </c>
      <c r="H7" s="18">
        <f>Model!$W$21*((drdp!B7)*'DEC-U'!$B7+(drdp!E7)*'DEC-U'!$C7+(drdp!H7)*'DEC-U'!$D7)</f>
        <v>0</v>
      </c>
      <c r="I7" s="18">
        <f>Model!$W$21*((drdp!C7)*'DEC-U'!$B7+(drdp!F7)*'DEC-U'!$C7+(drdp!I7)*'DEC-U'!$D7)</f>
        <v>0</v>
      </c>
      <c r="J7" s="18">
        <f>Model!$W$21*((drdp!D7)*'DEC-U'!$B7+(drdp!G7)*'DEC-U'!$C7+(drdp!J7)*'DEC-U'!$D7)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v>1</v>
      </c>
      <c r="E8" s="20">
        <f>Model!$W$21*((drdp!B8+drdp!K8)*'DEC-U'!$B8+(drdp!E8+drdp!N8)*'DEC-U'!$C8+(drdp!H8+drdp!Q8)*'DEC-U'!$D8)</f>
        <v>0</v>
      </c>
      <c r="F8" s="20">
        <f>Model!$W$21*((drdp!C8+drdp!L8)*'DEC-U'!$B8+(drdp!F8+drdp!O8)*'DEC-U'!$C8+(drdp!I8+drdp!R8)*'DEC-U'!$D8)</f>
        <v>0</v>
      </c>
      <c r="G8" s="20">
        <f>Model!$W$21*((drdp!D8+drdp!M8)*'DEC-U'!$B8+(drdp!G8+drdp!P8)*'DEC-U'!$C8+(drdp!J8+drdp!S8)*'DEC-U'!$D8)</f>
        <v>0</v>
      </c>
      <c r="H8" s="18">
        <f>Model!$W$21*((drdp!B8)*'DEC-U'!$B8+(drdp!E8)*'DEC-U'!$C8+(drdp!H8)*'DEC-U'!$D8)</f>
        <v>0</v>
      </c>
      <c r="I8" s="18">
        <f>Model!$W$21*((drdp!C8)*'DEC-U'!$B8+(drdp!F8)*'DEC-U'!$C8+(drdp!I8)*'DEC-U'!$D8)</f>
        <v>0</v>
      </c>
      <c r="J8" s="18">
        <f>Model!$W$21*((drdp!D8)*'DEC-U'!$B8+(drdp!G8)*'DEC-U'!$C8+(drdp!J8)*'DEC-U'!$D8)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v>1</v>
      </c>
      <c r="E9" s="20">
        <f>Model!$W$21*((drdp!B9+drdp!K9)*'DEC-U'!$B9+(drdp!E9+drdp!N9)*'DEC-U'!$C9+(drdp!H9+drdp!Q9)*'DEC-U'!$D9)</f>
        <v>0</v>
      </c>
      <c r="F9" s="20">
        <f>Model!$W$21*((drdp!C9+drdp!L9)*'DEC-U'!$B9+(drdp!F9+drdp!O9)*'DEC-U'!$C9+(drdp!I9+drdp!R9)*'DEC-U'!$D9)</f>
        <v>0</v>
      </c>
      <c r="G9" s="20">
        <f>Model!$W$21*((drdp!D9+drdp!M9)*'DEC-U'!$B9+(drdp!G9+drdp!P9)*'DEC-U'!$C9+(drdp!J9+drdp!S9)*'DEC-U'!$D9)</f>
        <v>0</v>
      </c>
      <c r="H9" s="18">
        <f>Model!$W$21*((drdp!B9)*'DEC-U'!$B9+(drdp!E9)*'DEC-U'!$C9+(drdp!H9)*'DEC-U'!$D9)</f>
        <v>0</v>
      </c>
      <c r="I9" s="18">
        <f>Model!$W$21*((drdp!C9)*'DEC-U'!$B9+(drdp!F9)*'DEC-U'!$C9+(drdp!I9)*'DEC-U'!$D9)</f>
        <v>0</v>
      </c>
      <c r="J9" s="18">
        <f>Model!$W$21*((drdp!D9)*'DEC-U'!$B9+(drdp!G9)*'DEC-U'!$C9+(drdp!J9)*'DEC-U'!$D9)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v>1</v>
      </c>
      <c r="E10" s="20">
        <f>Model!$W$21*((drdp!B10+drdp!K10)*'DEC-U'!$B10+(drdp!E10+drdp!N10)*'DEC-U'!$C10+(drdp!H10+drdp!Q10)*'DEC-U'!$D10)</f>
        <v>0</v>
      </c>
      <c r="F10" s="20">
        <f>Model!$W$21*((drdp!C10+drdp!L10)*'DEC-U'!$B10+(drdp!F10+drdp!O10)*'DEC-U'!$C10+(drdp!I10+drdp!R10)*'DEC-U'!$D10)</f>
        <v>0</v>
      </c>
      <c r="G10" s="20">
        <f>Model!$W$21*((drdp!D10+drdp!M10)*'DEC-U'!$B10+(drdp!G10+drdp!P10)*'DEC-U'!$C10+(drdp!J10+drdp!S10)*'DEC-U'!$D10)</f>
        <v>0</v>
      </c>
      <c r="H10" s="18">
        <f>Model!$W$21*((drdp!B10)*'DEC-U'!$B10+(drdp!E10)*'DEC-U'!$C10+(drdp!H10)*'DEC-U'!$D10)</f>
        <v>0</v>
      </c>
      <c r="I10" s="18">
        <f>Model!$W$21*((drdp!C10)*'DEC-U'!$B10+(drdp!F10)*'DEC-U'!$C10+(drdp!I10)*'DEC-U'!$D10)</f>
        <v>0</v>
      </c>
      <c r="J10" s="18">
        <f>Model!$W$21*((drdp!D10)*'DEC-U'!$B10+(drdp!G10)*'DEC-U'!$C10+(drdp!J10)*'DEC-U'!$D10)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v>1</v>
      </c>
      <c r="E11" s="20">
        <f>Model!$W$21*((drdp!B11+drdp!K11)*'DEC-U'!$B11+(drdp!E11+drdp!N11)*'DEC-U'!$C11+(drdp!H11+drdp!Q11)*'DEC-U'!$D11)</f>
        <v>0</v>
      </c>
      <c r="F11" s="20">
        <f>Model!$W$21*((drdp!C11+drdp!L11)*'DEC-U'!$B11+(drdp!F11+drdp!O11)*'DEC-U'!$C11+(drdp!I11+drdp!R11)*'DEC-U'!$D11)</f>
        <v>0</v>
      </c>
      <c r="G11" s="20">
        <f>Model!$W$21*((drdp!D11+drdp!M11)*'DEC-U'!$B11+(drdp!G11+drdp!P11)*'DEC-U'!$C11+(drdp!J11+drdp!S11)*'DEC-U'!$D11)</f>
        <v>0</v>
      </c>
      <c r="H11" s="18">
        <f>Model!$W$21*((drdp!B11)*'DEC-U'!$B11+(drdp!E11)*'DEC-U'!$C11+(drdp!H11)*'DEC-U'!$D11)</f>
        <v>0</v>
      </c>
      <c r="I11" s="18">
        <f>Model!$W$21*((drdp!C11)*'DEC-U'!$B11+(drdp!F11)*'DEC-U'!$C11+(drdp!I11)*'DEC-U'!$D11)</f>
        <v>0</v>
      </c>
      <c r="J11" s="18">
        <f>Model!$W$21*((drdp!D11)*'DEC-U'!$B11+(drdp!G11)*'DEC-U'!$C11+(drdp!J11)*'DEC-U'!$D11)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v>1</v>
      </c>
      <c r="E12" s="20">
        <f>Model!$W$21*((drdp!B12+drdp!K12)*'DEC-U'!$B12+(drdp!E12+drdp!N12)*'DEC-U'!$C12+(drdp!H12+drdp!Q12)*'DEC-U'!$D12)</f>
        <v>0</v>
      </c>
      <c r="F12" s="20">
        <f>Model!$W$21*((drdp!C12+drdp!L12)*'DEC-U'!$B12+(drdp!F12+drdp!O12)*'DEC-U'!$C12+(drdp!I12+drdp!R12)*'DEC-U'!$D12)</f>
        <v>0</v>
      </c>
      <c r="G12" s="20">
        <f>Model!$W$21*((drdp!D12+drdp!M12)*'DEC-U'!$B12+(drdp!G12+drdp!P12)*'DEC-U'!$C12+(drdp!J12+drdp!S12)*'DEC-U'!$D12)</f>
        <v>0</v>
      </c>
      <c r="H12" s="18">
        <f>Model!$W$21*((drdp!B12)*'DEC-U'!$B12+(drdp!E12)*'DEC-U'!$C12+(drdp!H12)*'DEC-U'!$D12)</f>
        <v>0</v>
      </c>
      <c r="I12" s="18">
        <f>Model!$W$21*((drdp!C12)*'DEC-U'!$B12+(drdp!F12)*'DEC-U'!$C12+(drdp!I12)*'DEC-U'!$D12)</f>
        <v>0</v>
      </c>
      <c r="J12" s="18">
        <f>Model!$W$21*((drdp!D12)*'DEC-U'!$B12+(drdp!G12)*'DEC-U'!$C12+(drdp!J12)*'DEC-U'!$D12)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v>1</v>
      </c>
      <c r="E13" s="20">
        <f>Model!$W$21*((drdp!B13+drdp!K13)*'DEC-U'!$B13+(drdp!E13+drdp!N13)*'DEC-U'!$C13+(drdp!H13+drdp!Q13)*'DEC-U'!$D13)</f>
        <v>0</v>
      </c>
      <c r="F13" s="20">
        <f>Model!$W$21*((drdp!C13+drdp!L13)*'DEC-U'!$B13+(drdp!F13+drdp!O13)*'DEC-U'!$C13+(drdp!I13+drdp!R13)*'DEC-U'!$D13)</f>
        <v>0</v>
      </c>
      <c r="G13" s="20">
        <f>Model!$W$21*((drdp!D13+drdp!M13)*'DEC-U'!$B13+(drdp!G13+drdp!P13)*'DEC-U'!$C13+(drdp!J13+drdp!S13)*'DEC-U'!$D13)</f>
        <v>0</v>
      </c>
      <c r="H13" s="18">
        <f>Model!$W$21*((drdp!B13)*'DEC-U'!$B13+(drdp!E13)*'DEC-U'!$C13+(drdp!H13)*'DEC-U'!$D13)</f>
        <v>0</v>
      </c>
      <c r="I13" s="18">
        <f>Model!$W$21*((drdp!C13)*'DEC-U'!$B13+(drdp!F13)*'DEC-U'!$C13+(drdp!I13)*'DEC-U'!$D13)</f>
        <v>0</v>
      </c>
      <c r="J13" s="18">
        <f>Model!$W$21*((drdp!D13)*'DEC-U'!$B13+(drdp!G13)*'DEC-U'!$C13+(drdp!J13)*'DEC-U'!$D13)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v>1</v>
      </c>
      <c r="E14" s="20">
        <f>Model!$W$21*((drdp!B14+drdp!K14)*'DEC-U'!$B14+(drdp!E14+drdp!N14)*'DEC-U'!$C14+(drdp!H14+drdp!Q14)*'DEC-U'!$D14)</f>
        <v>0</v>
      </c>
      <c r="F14" s="20">
        <f>Model!$W$21*((drdp!C14+drdp!L14)*'DEC-U'!$B14+(drdp!F14+drdp!O14)*'DEC-U'!$C14+(drdp!I14+drdp!R14)*'DEC-U'!$D14)</f>
        <v>0</v>
      </c>
      <c r="G14" s="20">
        <f>Model!$W$21*((drdp!D14+drdp!M14)*'DEC-U'!$B14+(drdp!G14+drdp!P14)*'DEC-U'!$C14+(drdp!J14+drdp!S14)*'DEC-U'!$D14)</f>
        <v>0</v>
      </c>
      <c r="H14" s="18">
        <f>Model!$W$21*((drdp!B14)*'DEC-U'!$B14+(drdp!E14)*'DEC-U'!$C14+(drdp!H14)*'DEC-U'!$D14)</f>
        <v>0</v>
      </c>
      <c r="I14" s="18">
        <f>Model!$W$21*((drdp!C14)*'DEC-U'!$B14+(drdp!F14)*'DEC-U'!$C14+(drdp!I14)*'DEC-U'!$D14)</f>
        <v>0</v>
      </c>
      <c r="J14" s="18">
        <f>Model!$W$21*((drdp!D14)*'DEC-U'!$B14+(drdp!G14)*'DEC-U'!$C14+(drdp!J14)*'DEC-U'!$D14)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v>1</v>
      </c>
      <c r="E15" s="20">
        <f>Model!$W$21*((drdp!B15+drdp!K15)*'DEC-U'!$B15+(drdp!E15+drdp!N15)*'DEC-U'!$C15+(drdp!H15+drdp!Q15)*'DEC-U'!$D15)</f>
        <v>0</v>
      </c>
      <c r="F15" s="20">
        <f>Model!$W$21*((drdp!C15+drdp!L15)*'DEC-U'!$B15+(drdp!F15+drdp!O15)*'DEC-U'!$C15+(drdp!I15+drdp!R15)*'DEC-U'!$D15)</f>
        <v>0</v>
      </c>
      <c r="G15" s="20">
        <f>Model!$W$21*((drdp!D15+drdp!M15)*'DEC-U'!$B15+(drdp!G15+drdp!P15)*'DEC-U'!$C15+(drdp!J15+drdp!S15)*'DEC-U'!$D15)</f>
        <v>0</v>
      </c>
      <c r="H15" s="18">
        <f>Model!$W$21*((drdp!B15)*'DEC-U'!$B15+(drdp!E15)*'DEC-U'!$C15+(drdp!H15)*'DEC-U'!$D15)</f>
        <v>0</v>
      </c>
      <c r="I15" s="18">
        <f>Model!$W$21*((drdp!C15)*'DEC-U'!$B15+(drdp!F15)*'DEC-U'!$C15+(drdp!I15)*'DEC-U'!$D15)</f>
        <v>0</v>
      </c>
      <c r="J15" s="18">
        <f>Model!$W$21*((drdp!D15)*'DEC-U'!$B15+(drdp!G15)*'DEC-U'!$C15+(drdp!J15)*'DEC-U'!$D15)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v>1</v>
      </c>
      <c r="E16" s="20">
        <f>Model!$W$21*((drdp!B16+drdp!K16)*'DEC-U'!$B16+(drdp!E16+drdp!N16)*'DEC-U'!$C16+(drdp!H16+drdp!Q16)*'DEC-U'!$D16)</f>
        <v>0</v>
      </c>
      <c r="F16" s="20">
        <f>Model!$W$21*((drdp!C16+drdp!L16)*'DEC-U'!$B16+(drdp!F16+drdp!O16)*'DEC-U'!$C16+(drdp!I16+drdp!R16)*'DEC-U'!$D16)</f>
        <v>0</v>
      </c>
      <c r="G16" s="20">
        <f>Model!$W$21*((drdp!D16+drdp!M16)*'DEC-U'!$B16+(drdp!G16+drdp!P16)*'DEC-U'!$C16+(drdp!J16+drdp!S16)*'DEC-U'!$D16)</f>
        <v>0</v>
      </c>
      <c r="H16" s="18">
        <f>Model!$W$21*((drdp!B16)*'DEC-U'!$B16+(drdp!E16)*'DEC-U'!$C16+(drdp!H16)*'DEC-U'!$D16)</f>
        <v>0</v>
      </c>
      <c r="I16" s="18">
        <f>Model!$W$21*((drdp!C16)*'DEC-U'!$B16+(drdp!F16)*'DEC-U'!$C16+(drdp!I16)*'DEC-U'!$D16)</f>
        <v>0</v>
      </c>
      <c r="J16" s="18">
        <f>Model!$W$21*((drdp!D16)*'DEC-U'!$B16+(drdp!G16)*'DEC-U'!$C16+(drdp!J16)*'DEC-U'!$D16)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v>1</v>
      </c>
      <c r="E17" s="20">
        <f>Model!$W$21*((drdp!B17+drdp!K17)*'DEC-U'!$B17+(drdp!E17+drdp!N17)*'DEC-U'!$C17+(drdp!H17+drdp!Q17)*'DEC-U'!$D17)</f>
        <v>0</v>
      </c>
      <c r="F17" s="20">
        <f>Model!$W$21*((drdp!C17+drdp!L17)*'DEC-U'!$B17+(drdp!F17+drdp!O17)*'DEC-U'!$C17+(drdp!I17+drdp!R17)*'DEC-U'!$D17)</f>
        <v>0</v>
      </c>
      <c r="G17" s="20">
        <f>Model!$W$21*((drdp!D17+drdp!M17)*'DEC-U'!$B17+(drdp!G17+drdp!P17)*'DEC-U'!$C17+(drdp!J17+drdp!S17)*'DEC-U'!$D17)</f>
        <v>0</v>
      </c>
      <c r="H17" s="18">
        <f>Model!$W$21*((drdp!B17)*'DEC-U'!$B17+(drdp!E17)*'DEC-U'!$C17+(drdp!H17)*'DEC-U'!$D17)</f>
        <v>0</v>
      </c>
      <c r="I17" s="18">
        <f>Model!$W$21*((drdp!C17)*'DEC-U'!$B17+(drdp!F17)*'DEC-U'!$C17+(drdp!I17)*'DEC-U'!$D17)</f>
        <v>0</v>
      </c>
      <c r="J17" s="18">
        <f>Model!$W$21*((drdp!D17)*'DEC-U'!$B17+(drdp!G17)*'DEC-U'!$C17+(drdp!J17)*'DEC-U'!$D17)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v>1</v>
      </c>
      <c r="E18" s="20">
        <f>Model!$W$21*((drdp!B18+drdp!K18)*'DEC-U'!$B18+(drdp!E18+drdp!N18)*'DEC-U'!$C18+(drdp!H18+drdp!Q18)*'DEC-U'!$D18)</f>
        <v>0</v>
      </c>
      <c r="F18" s="20">
        <f>Model!$W$21*((drdp!C18+drdp!L18)*'DEC-U'!$B18+(drdp!F18+drdp!O18)*'DEC-U'!$C18+(drdp!I18+drdp!R18)*'DEC-U'!$D18)</f>
        <v>0</v>
      </c>
      <c r="G18" s="20">
        <f>Model!$W$21*((drdp!D18+drdp!M18)*'DEC-U'!$B18+(drdp!G18+drdp!P18)*'DEC-U'!$C18+(drdp!J18+drdp!S18)*'DEC-U'!$D18)</f>
        <v>0</v>
      </c>
      <c r="H18" s="18">
        <f>Model!$W$21*((drdp!B18)*'DEC-U'!$B18+(drdp!E18)*'DEC-U'!$C18+(drdp!H18)*'DEC-U'!$D18)</f>
        <v>0</v>
      </c>
      <c r="I18" s="18">
        <f>Model!$W$21*((drdp!C18)*'DEC-U'!$B18+(drdp!F18)*'DEC-U'!$C18+(drdp!I18)*'DEC-U'!$D18)</f>
        <v>0</v>
      </c>
      <c r="J18" s="18">
        <f>Model!$W$21*((drdp!D18)*'DEC-U'!$B18+(drdp!G18)*'DEC-U'!$C18+(drdp!J18)*'DEC-U'!$D18)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v>1</v>
      </c>
      <c r="E19" s="20">
        <f>Model!$W$21*((drdp!B19+drdp!K19)*'DEC-U'!$B19+(drdp!E19+drdp!N19)*'DEC-U'!$C19+(drdp!H19+drdp!Q19)*'DEC-U'!$D19)</f>
        <v>0</v>
      </c>
      <c r="F19" s="20">
        <f>Model!$W$21*((drdp!C19+drdp!L19)*'DEC-U'!$B19+(drdp!F19+drdp!O19)*'DEC-U'!$C19+(drdp!I19+drdp!R19)*'DEC-U'!$D19)</f>
        <v>0</v>
      </c>
      <c r="G19" s="20">
        <f>Model!$W$21*((drdp!D19+drdp!M19)*'DEC-U'!$B19+(drdp!G19+drdp!P19)*'DEC-U'!$C19+(drdp!J19+drdp!S19)*'DEC-U'!$D19)</f>
        <v>0</v>
      </c>
      <c r="H19" s="18">
        <f>Model!$W$21*((drdp!B19)*'DEC-U'!$B19+(drdp!E19)*'DEC-U'!$C19+(drdp!H19)*'DEC-U'!$D19)</f>
        <v>0</v>
      </c>
      <c r="I19" s="18">
        <f>Model!$W$21*((drdp!C19)*'DEC-U'!$B19+(drdp!F19)*'DEC-U'!$C19+(drdp!I19)*'DEC-U'!$D19)</f>
        <v>0</v>
      </c>
      <c r="J19" s="18">
        <f>Model!$W$21*((drdp!D19)*'DEC-U'!$B19+(drdp!G19)*'DEC-U'!$C19+(drdp!J19)*'DEC-U'!$D19)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v>1</v>
      </c>
      <c r="E20" s="20">
        <f>Model!$W$21*((drdp!B20+drdp!K20)*'DEC-U'!$B20+(drdp!E20+drdp!N20)*'DEC-U'!$C20+(drdp!H20+drdp!Q20)*'DEC-U'!$D20)</f>
        <v>0</v>
      </c>
      <c r="F20" s="20">
        <f>Model!$W$21*((drdp!C20+drdp!L20)*'DEC-U'!$B20+(drdp!F20+drdp!O20)*'DEC-U'!$C20+(drdp!I20+drdp!R20)*'DEC-U'!$D20)</f>
        <v>0</v>
      </c>
      <c r="G20" s="20">
        <f>Model!$W$21*((drdp!D20+drdp!M20)*'DEC-U'!$B20+(drdp!G20+drdp!P20)*'DEC-U'!$C20+(drdp!J20+drdp!S20)*'DEC-U'!$D20)</f>
        <v>0</v>
      </c>
      <c r="H20" s="18">
        <f>Model!$W$21*((drdp!B20)*'DEC-U'!$B20+(drdp!E20)*'DEC-U'!$C20+(drdp!H20)*'DEC-U'!$D20)</f>
        <v>0</v>
      </c>
      <c r="I20" s="18">
        <f>Model!$W$21*((drdp!C20)*'DEC-U'!$B20+(drdp!F20)*'DEC-U'!$C20+(drdp!I20)*'DEC-U'!$D20)</f>
        <v>0</v>
      </c>
      <c r="J20" s="18">
        <f>Model!$W$21*((drdp!D20)*'DEC-U'!$B20+(drdp!G20)*'DEC-U'!$C20+(drdp!J20)*'DEC-U'!$D20)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v>1</v>
      </c>
      <c r="E21" s="20">
        <f>Model!$W$21*((drdp!B21+drdp!K21)*'DEC-U'!$B21+(drdp!E21+drdp!N21)*'DEC-U'!$C21+(drdp!H21+drdp!Q21)*'DEC-U'!$D21)</f>
        <v>0</v>
      </c>
      <c r="F21" s="20">
        <f>Model!$W$21*((drdp!C21+drdp!L21)*'DEC-U'!$B21+(drdp!F21+drdp!O21)*'DEC-U'!$C21+(drdp!I21+drdp!R21)*'DEC-U'!$D21)</f>
        <v>0</v>
      </c>
      <c r="G21" s="20">
        <f>Model!$W$21*((drdp!D21+drdp!M21)*'DEC-U'!$B21+(drdp!G21+drdp!P21)*'DEC-U'!$C21+(drdp!J21+drdp!S21)*'DEC-U'!$D21)</f>
        <v>0</v>
      </c>
      <c r="H21" s="18">
        <f>Model!$W$21*((drdp!B21)*'DEC-U'!$B21+(drdp!E21)*'DEC-U'!$C21+(drdp!H21)*'DEC-U'!$D21)</f>
        <v>0</v>
      </c>
      <c r="I21" s="18">
        <f>Model!$W$21*((drdp!C21)*'DEC-U'!$B21+(drdp!F21)*'DEC-U'!$C21+(drdp!I21)*'DEC-U'!$D21)</f>
        <v>0</v>
      </c>
      <c r="J21" s="18">
        <f>Model!$W$21*((drdp!D21)*'DEC-U'!$B21+(drdp!G21)*'DEC-U'!$C21+(drdp!J21)*'DEC-U'!$D21)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v>1</v>
      </c>
      <c r="E22" s="20">
        <f>Model!$W$21*((drdp!B22+drdp!K22)*'DEC-U'!$B22+(drdp!E22+drdp!N22)*'DEC-U'!$C22+(drdp!H22+drdp!Q22)*'DEC-U'!$D22)</f>
        <v>0</v>
      </c>
      <c r="F22" s="20">
        <f>Model!$W$21*((drdp!C22+drdp!L22)*'DEC-U'!$B22+(drdp!F22+drdp!O22)*'DEC-U'!$C22+(drdp!I22+drdp!R22)*'DEC-U'!$D22)</f>
        <v>0</v>
      </c>
      <c r="G22" s="20">
        <f>Model!$W$21*((drdp!D22+drdp!M22)*'DEC-U'!$B22+(drdp!G22+drdp!P22)*'DEC-U'!$C22+(drdp!J22+drdp!S22)*'DEC-U'!$D22)</f>
        <v>0</v>
      </c>
      <c r="H22" s="18">
        <f>Model!$W$21*((drdp!B22)*'DEC-U'!$B22+(drdp!E22)*'DEC-U'!$C22+(drdp!H22)*'DEC-U'!$D22)</f>
        <v>0</v>
      </c>
      <c r="I22" s="18">
        <f>Model!$W$21*((drdp!C22)*'DEC-U'!$B22+(drdp!F22)*'DEC-U'!$C22+(drdp!I22)*'DEC-U'!$D22)</f>
        <v>0</v>
      </c>
      <c r="J22" s="18">
        <f>Model!$W$21*((drdp!D22)*'DEC-U'!$B22+(drdp!G22)*'DEC-U'!$C22+(drdp!J22)*'DEC-U'!$D22)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v>1</v>
      </c>
      <c r="E23" s="20">
        <f>Model!$W$21*((drdp!B23+drdp!K23)*'DEC-U'!$B23+(drdp!E23+drdp!N23)*'DEC-U'!$C23+(drdp!H23+drdp!Q23)*'DEC-U'!$D23)</f>
        <v>0</v>
      </c>
      <c r="F23" s="20">
        <f>Model!$W$21*((drdp!C23+drdp!L23)*'DEC-U'!$B23+(drdp!F23+drdp!O23)*'DEC-U'!$C23+(drdp!I23+drdp!R23)*'DEC-U'!$D23)</f>
        <v>0</v>
      </c>
      <c r="G23" s="20">
        <f>Model!$W$21*((drdp!D23+drdp!M23)*'DEC-U'!$B23+(drdp!G23+drdp!P23)*'DEC-U'!$C23+(drdp!J23+drdp!S23)*'DEC-U'!$D23)</f>
        <v>0</v>
      </c>
      <c r="H23" s="18">
        <f>Model!$W$21*((drdp!B23)*'DEC-U'!$B23+(drdp!E23)*'DEC-U'!$C23+(drdp!H23)*'DEC-U'!$D23)</f>
        <v>0</v>
      </c>
      <c r="I23" s="18">
        <f>Model!$W$21*((drdp!C23)*'DEC-U'!$B23+(drdp!F23)*'DEC-U'!$C23+(drdp!I23)*'DEC-U'!$D23)</f>
        <v>0</v>
      </c>
      <c r="J23" s="18">
        <f>Model!$W$21*((drdp!D23)*'DEC-U'!$B23+(drdp!G23)*'DEC-U'!$C23+(drdp!J23)*'DEC-U'!$D23)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v>1</v>
      </c>
      <c r="E24" s="20">
        <f>Model!$W$21*((drdp!B24+drdp!K24)*'DEC-U'!$B24+(drdp!E24+drdp!N24)*'DEC-U'!$C24+(drdp!H24+drdp!Q24)*'DEC-U'!$D24)</f>
        <v>-1.0366941329576153E-4</v>
      </c>
      <c r="F24" s="20">
        <f>Model!$W$21*((drdp!C24+drdp!L24)*'DEC-U'!$B24+(drdp!F24+drdp!O24)*'DEC-U'!$C24+(drdp!I24+drdp!R24)*'DEC-U'!$D24)</f>
        <v>2.9687035768286856E-3</v>
      </c>
      <c r="G24" s="20">
        <f>Model!$W$21*((drdp!D24+drdp!M24)*'DEC-U'!$B24+(drdp!G24+drdp!P24)*'DEC-U'!$C24+(drdp!J24+drdp!S24)*'DEC-U'!$D24)</f>
        <v>0</v>
      </c>
      <c r="H24" s="18">
        <f>Model!$W$21*((drdp!B24)*'DEC-U'!$B24+(drdp!E24)*'DEC-U'!$C24+(drdp!H24)*'DEC-U'!$D24)</f>
        <v>-5.1834706647880766E-5</v>
      </c>
      <c r="I24" s="18">
        <f>Model!$W$21*((drdp!C24)*'DEC-U'!$B24+(drdp!F24)*'DEC-U'!$C24+(drdp!I24)*'DEC-U'!$D24)</f>
        <v>1.4843517884143428E-3</v>
      </c>
      <c r="J24" s="18">
        <f>Model!$W$21*((drdp!D24)*'DEC-U'!$B24+(drdp!G24)*'DEC-U'!$C24+(drdp!J24)*'DEC-U'!$D24)</f>
        <v>0</v>
      </c>
      <c r="K24" s="21">
        <f>SUM(E$3:E23)+H24</f>
        <v>-5.1834706647880766E-5</v>
      </c>
      <c r="L24" s="21">
        <f>SUM(F$3:F23)+I24</f>
        <v>1.4843517884143428E-3</v>
      </c>
      <c r="M24" s="21">
        <f>SUM(G$3:G23)+J24</f>
        <v>0</v>
      </c>
      <c r="N24" s="21"/>
      <c r="O24" s="21"/>
      <c r="P24" s="21"/>
      <c r="Q24" s="19">
        <f t="shared" si="1"/>
        <v>2.6868368132718544E-9</v>
      </c>
      <c r="R24" s="19">
        <f t="shared" si="1"/>
        <v>2.203300231768858E-6</v>
      </c>
      <c r="S24" s="19">
        <f t="shared" si="1"/>
        <v>0</v>
      </c>
      <c r="T24" s="19">
        <f t="shared" si="2"/>
        <v>-7.6940939514714636E-8</v>
      </c>
      <c r="U24" s="19">
        <f t="shared" si="3"/>
        <v>0</v>
      </c>
      <c r="V24" s="19">
        <f t="shared" si="4"/>
        <v>0</v>
      </c>
    </row>
    <row r="25" spans="1:22" x14ac:dyDescent="0.25">
      <c r="A25" s="26">
        <f>Wellpath!E25</f>
        <v>2200</v>
      </c>
      <c r="B25" s="22">
        <v>0</v>
      </c>
      <c r="C25" s="22">
        <v>0</v>
      </c>
      <c r="D25" s="22">
        <v>1</v>
      </c>
      <c r="E25" s="20">
        <f>Model!$W$21*((drdp!B25+drdp!K25)*'DEC-U'!$B25+(drdp!E25+drdp!N25)*'DEC-U'!$C25+(drdp!H25+drdp!Q25)*'DEC-U'!$D25)</f>
        <v>-2.0721252138047113E-4</v>
      </c>
      <c r="F25" s="20">
        <f>Model!$W$21*((drdp!C25+drdp!L25)*'DEC-U'!$B25+(drdp!F25+drdp!O25)*'DEC-U'!$C25+(drdp!I25+drdp!R25)*'DEC-U'!$D25)</f>
        <v>5.9337902456427366E-3</v>
      </c>
      <c r="G25" s="20">
        <f>Model!$W$21*((drdp!D25+drdp!M25)*'DEC-U'!$B25+(drdp!G25+drdp!P25)*'DEC-U'!$C25+(drdp!J25+drdp!S25)*'DEC-U'!$D25)</f>
        <v>0</v>
      </c>
      <c r="H25" s="18">
        <f>Model!$W$21*((drdp!B25)*'DEC-U'!$B25+(drdp!E25)*'DEC-U'!$C25+(drdp!H25)*'DEC-U'!$D25)</f>
        <v>-1.0360626069023556E-4</v>
      </c>
      <c r="I25" s="18">
        <f>Model!$W$21*((drdp!C25)*'DEC-U'!$B25+(drdp!F25)*'DEC-U'!$C25+(drdp!I25)*'DEC-U'!$D25)</f>
        <v>2.9668951228213683E-3</v>
      </c>
      <c r="J25" s="18">
        <f>Model!$W$21*((drdp!D25)*'DEC-U'!$B25+(drdp!G25)*'DEC-U'!$C25+(drdp!J25)*'DEC-U'!$D25)</f>
        <v>0</v>
      </c>
      <c r="K25" s="21">
        <f>SUM(E$3:E24)+H25</f>
        <v>-2.072756739859971E-4</v>
      </c>
      <c r="L25" s="21">
        <f>SUM(F$3:F24)+I25</f>
        <v>5.9355986996500534E-3</v>
      </c>
      <c r="M25" s="21">
        <f>SUM(G$3:G24)+J25</f>
        <v>0</v>
      </c>
      <c r="N25" s="21"/>
      <c r="O25" s="21"/>
      <c r="P25" s="21"/>
      <c r="Q25" s="19">
        <f t="shared" si="1"/>
        <v>4.296320502634935E-8</v>
      </c>
      <c r="R25" s="19">
        <f t="shared" si="1"/>
        <v>3.5231331923287408E-5</v>
      </c>
      <c r="S25" s="19">
        <f t="shared" si="1"/>
        <v>0</v>
      </c>
      <c r="T25" s="19">
        <f t="shared" si="2"/>
        <v>-1.2303052209803729E-6</v>
      </c>
      <c r="U25" s="19">
        <f t="shared" si="3"/>
        <v>0</v>
      </c>
      <c r="V25" s="19">
        <f t="shared" si="4"/>
        <v>0</v>
      </c>
    </row>
    <row r="26" spans="1:22" x14ac:dyDescent="0.25">
      <c r="A26" s="26">
        <f>Wellpath!E26</f>
        <v>2300</v>
      </c>
      <c r="B26" s="22">
        <v>0</v>
      </c>
      <c r="C26" s="22">
        <v>0</v>
      </c>
      <c r="D26" s="22">
        <v>1</v>
      </c>
      <c r="E26" s="20">
        <f>Model!$W$21*((drdp!B26+drdp!K26)*'DEC-U'!$B26+(drdp!E26+drdp!N26)*'DEC-U'!$C26+(drdp!H26+drdp!Q26)*'DEC-U'!$D26)</f>
        <v>-3.1050317292652006E-4</v>
      </c>
      <c r="F26" s="20">
        <f>Model!$W$21*((drdp!C26+drdp!L26)*'DEC-U'!$B26+(drdp!F26+drdp!O26)*'DEC-U'!$C26+(drdp!I26+drdp!R26)*'DEC-U'!$D26)</f>
        <v>8.8916475050727726E-3</v>
      </c>
      <c r="G26" s="20">
        <f>Model!$W$21*((drdp!D26+drdp!M26)*'DEC-U'!$B26+(drdp!G26+drdp!P26)*'DEC-U'!$C26+(drdp!J26+drdp!S26)*'DEC-U'!$D26)</f>
        <v>0</v>
      </c>
      <c r="H26" s="18">
        <f>Model!$W$21*((drdp!B26)*'DEC-U'!$B26+(drdp!E26)*'DEC-U'!$C26+(drdp!H26)*'DEC-U'!$D26)</f>
        <v>-1.5525158646326033E-4</v>
      </c>
      <c r="I26" s="18">
        <f>Model!$W$21*((drdp!C26)*'DEC-U'!$B26+(drdp!F26)*'DEC-U'!$C26+(drdp!I26)*'DEC-U'!$D26)</f>
        <v>4.4458237525363941E-3</v>
      </c>
      <c r="J26" s="18">
        <f>Model!$W$21*((drdp!D26)*'DEC-U'!$B26+(drdp!G26)*'DEC-U'!$C26+(drdp!J26)*'DEC-U'!$D26)</f>
        <v>0</v>
      </c>
      <c r="K26" s="21">
        <f>SUM(E$3:E25)+H26</f>
        <v>-4.6613352113949297E-4</v>
      </c>
      <c r="L26" s="21">
        <f>SUM(F$3:F25)+I26</f>
        <v>1.3348317575007816E-2</v>
      </c>
      <c r="M26" s="21">
        <f>SUM(G$3:G25)+J26</f>
        <v>0</v>
      </c>
      <c r="N26" s="21"/>
      <c r="O26" s="21"/>
      <c r="P26" s="21"/>
      <c r="Q26" s="19">
        <f t="shared" si="1"/>
        <v>2.1728045952990214E-7</v>
      </c>
      <c r="R26" s="19">
        <f t="shared" si="1"/>
        <v>1.7817758208326254E-4</v>
      </c>
      <c r="S26" s="19">
        <f t="shared" si="1"/>
        <v>0</v>
      </c>
      <c r="T26" s="19">
        <f t="shared" si="2"/>
        <v>-6.2220982725265714E-6</v>
      </c>
      <c r="U26" s="19">
        <f t="shared" si="3"/>
        <v>0</v>
      </c>
      <c r="V26" s="19">
        <f t="shared" si="4"/>
        <v>0</v>
      </c>
    </row>
    <row r="27" spans="1:22" x14ac:dyDescent="0.25">
      <c r="A27" s="26">
        <f>Wellpath!E27</f>
        <v>2400</v>
      </c>
      <c r="B27" s="22">
        <v>0</v>
      </c>
      <c r="C27" s="22">
        <v>0</v>
      </c>
      <c r="D27" s="22">
        <v>1</v>
      </c>
      <c r="E27" s="20">
        <f>Model!$W$21*((drdp!B27+drdp!K27)*'DEC-U'!$B27+(drdp!E27+drdp!N27)*'DEC-U'!$C27+(drdp!H27+drdp!Q27)*'DEC-U'!$D27)</f>
        <v>-4.1341552418570562E-4</v>
      </c>
      <c r="F27" s="20">
        <f>Model!$W$21*((drdp!C27+drdp!L27)*'DEC-U'!$B27+(drdp!F27+drdp!O27)*'DEC-U'!$C27+(drdp!I27+drdp!R27)*'DEC-U'!$D27)</f>
        <v>1.1838671661671189E-2</v>
      </c>
      <c r="G27" s="20">
        <f>Model!$W$21*((drdp!D27+drdp!M27)*'DEC-U'!$B27+(drdp!G27+drdp!P27)*'DEC-U'!$C27+(drdp!J27+drdp!S27)*'DEC-U'!$D27)</f>
        <v>0</v>
      </c>
      <c r="H27" s="18">
        <f>Model!$W$21*((drdp!B27)*'DEC-U'!$B27+(drdp!E27)*'DEC-U'!$C27+(drdp!H27)*'DEC-U'!$D27)</f>
        <v>-2.0670776209285243E-4</v>
      </c>
      <c r="I27" s="18">
        <f>Model!$W$21*((drdp!C27)*'DEC-U'!$B27+(drdp!F27)*'DEC-U'!$C27+(drdp!I27)*'DEC-U'!$D27)</f>
        <v>5.9193358308355839E-3</v>
      </c>
      <c r="J27" s="18">
        <f>Model!$W$21*((drdp!D27)*'DEC-U'!$B27+(drdp!G27)*'DEC-U'!$C27+(drdp!J27)*'DEC-U'!$D27)</f>
        <v>0</v>
      </c>
      <c r="K27" s="21">
        <f>SUM(E$3:E26)+H27</f>
        <v>-8.2809286969560524E-4</v>
      </c>
      <c r="L27" s="21">
        <f>SUM(F$3:F26)+I27</f>
        <v>2.3713477158379778E-2</v>
      </c>
      <c r="M27" s="21">
        <f>SUM(G$3:G26)+J27</f>
        <v>0</v>
      </c>
      <c r="N27" s="21"/>
      <c r="O27" s="21"/>
      <c r="P27" s="21"/>
      <c r="Q27" s="19">
        <f t="shared" si="1"/>
        <v>6.8573780084070261E-7</v>
      </c>
      <c r="R27" s="19">
        <f t="shared" si="1"/>
        <v>5.6232899894099943E-4</v>
      </c>
      <c r="S27" s="19">
        <f t="shared" si="1"/>
        <v>0</v>
      </c>
      <c r="T27" s="19">
        <f t="shared" si="2"/>
        <v>-1.9636961350543896E-5</v>
      </c>
      <c r="U27" s="19">
        <f t="shared" si="3"/>
        <v>0</v>
      </c>
      <c r="V27" s="19">
        <f t="shared" si="4"/>
        <v>0</v>
      </c>
    </row>
    <row r="28" spans="1:22" x14ac:dyDescent="0.25">
      <c r="A28" s="26">
        <f>Wellpath!E28</f>
        <v>2500</v>
      </c>
      <c r="B28" s="22">
        <v>0</v>
      </c>
      <c r="C28" s="22">
        <v>0</v>
      </c>
      <c r="D28" s="22">
        <v>1</v>
      </c>
      <c r="E28" s="20">
        <f>Model!$W$21*((drdp!B28+drdp!K28)*'DEC-U'!$B28+(drdp!E28+drdp!N28)*'DEC-U'!$C28+(drdp!H28+drdp!Q28)*'DEC-U'!$D28)</f>
        <v>-5.1582419231045154E-4</v>
      </c>
      <c r="F28" s="20">
        <f>Model!$W$21*((drdp!C28+drdp!L28)*'DEC-U'!$B28+(drdp!F28+drdp!O28)*'DEC-U'!$C28+(drdp!I28+drdp!R28)*'DEC-U'!$D28)</f>
        <v>1.4771272220457456E-2</v>
      </c>
      <c r="G28" s="20">
        <f>Model!$W$21*((drdp!D28+drdp!M28)*'DEC-U'!$B28+(drdp!G28+drdp!P28)*'DEC-U'!$C28+(drdp!J28+drdp!S28)*'DEC-U'!$D28)</f>
        <v>0</v>
      </c>
      <c r="H28" s="18">
        <f>Model!$W$21*((drdp!B28)*'DEC-U'!$B28+(drdp!E28)*'DEC-U'!$C28+(drdp!H28)*'DEC-U'!$D28)</f>
        <v>-2.5791209615522577E-4</v>
      </c>
      <c r="I28" s="18">
        <f>Model!$W$21*((drdp!C28)*'DEC-U'!$B28+(drdp!F28)*'DEC-U'!$C28+(drdp!I28)*'DEC-U'!$D28)</f>
        <v>7.3856361102287282E-3</v>
      </c>
      <c r="J28" s="18">
        <f>Model!$W$21*((drdp!D28)*'DEC-U'!$B28+(drdp!G28)*'DEC-U'!$C28+(drdp!J28)*'DEC-U'!$D28)</f>
        <v>0</v>
      </c>
      <c r="K28" s="21">
        <f>SUM(E$3:E27)+H28</f>
        <v>-1.2927127279436842E-3</v>
      </c>
      <c r="L28" s="21">
        <f>SUM(F$3:F27)+I28</f>
        <v>3.7018449099444108E-2</v>
      </c>
      <c r="M28" s="21">
        <f>SUM(G$3:G27)+J28</f>
        <v>0</v>
      </c>
      <c r="N28" s="21"/>
      <c r="O28" s="21"/>
      <c r="P28" s="21"/>
      <c r="Q28" s="19">
        <f t="shared" si="1"/>
        <v>1.6711061969876017E-6</v>
      </c>
      <c r="R28" s="19">
        <f t="shared" si="1"/>
        <v>1.3703655737281344E-3</v>
      </c>
      <c r="S28" s="19">
        <f t="shared" si="1"/>
        <v>0</v>
      </c>
      <c r="T28" s="19">
        <f t="shared" si="2"/>
        <v>-4.7854220319586813E-5</v>
      </c>
      <c r="U28" s="19">
        <f t="shared" si="3"/>
        <v>0</v>
      </c>
      <c r="V28" s="19">
        <f t="shared" si="4"/>
        <v>0</v>
      </c>
    </row>
    <row r="29" spans="1:22" x14ac:dyDescent="0.25">
      <c r="A29" s="26">
        <f>Wellpath!E29</f>
        <v>2600</v>
      </c>
      <c r="B29" s="22">
        <v>0</v>
      </c>
      <c r="C29" s="22">
        <v>0</v>
      </c>
      <c r="D29" s="22">
        <v>1</v>
      </c>
      <c r="E29" s="20">
        <f>Model!$W$21*((drdp!B29+drdp!K29)*'DEC-U'!$B29+(drdp!E29+drdp!N29)*'DEC-U'!$C29+(drdp!H29+drdp!Q29)*'DEC-U'!$D29)</f>
        <v>-6.1760440811349212E-4</v>
      </c>
      <c r="F29" s="20">
        <f>Model!$W$21*((drdp!C29+drdp!L29)*'DEC-U'!$B29+(drdp!F29+drdp!O29)*'DEC-U'!$C29+(drdp!I29+drdp!R29)*'DEC-U'!$D29)</f>
        <v>1.768587625938314E-2</v>
      </c>
      <c r="G29" s="20">
        <f>Model!$W$21*((drdp!D29+drdp!M29)*'DEC-U'!$B29+(drdp!G29+drdp!P29)*'DEC-U'!$C29+(drdp!J29+drdp!S29)*'DEC-U'!$D29)</f>
        <v>0</v>
      </c>
      <c r="H29" s="18">
        <f>Model!$W$21*((drdp!B29)*'DEC-U'!$B29+(drdp!E29)*'DEC-U'!$C29+(drdp!H29)*'DEC-U'!$D29)</f>
        <v>-3.0880220405674606E-4</v>
      </c>
      <c r="I29" s="18">
        <f>Model!$W$21*((drdp!C29)*'DEC-U'!$B29+(drdp!F29)*'DEC-U'!$C29+(drdp!I29)*'DEC-U'!$D29)</f>
        <v>8.8429381296915698E-3</v>
      </c>
      <c r="J29" s="18">
        <f>Model!$W$21*((drdp!D29)*'DEC-U'!$B29+(drdp!G29)*'DEC-U'!$C29+(drdp!J29)*'DEC-U'!$D29)</f>
        <v>0</v>
      </c>
      <c r="K29" s="21">
        <f>SUM(E$3:E28)+H29</f>
        <v>-1.8594270281556558E-3</v>
      </c>
      <c r="L29" s="21">
        <f>SUM(F$3:F28)+I29</f>
        <v>5.3247023339364409E-2</v>
      </c>
      <c r="M29" s="21">
        <f>SUM(G$3:G28)+J29</f>
        <v>0</v>
      </c>
      <c r="N29" s="21"/>
      <c r="O29" s="21"/>
      <c r="P29" s="21"/>
      <c r="Q29" s="19">
        <f t="shared" si="1"/>
        <v>3.457468873035774E-6</v>
      </c>
      <c r="R29" s="19">
        <f t="shared" si="1"/>
        <v>2.8352454945028182E-3</v>
      </c>
      <c r="S29" s="19">
        <f t="shared" si="1"/>
        <v>0</v>
      </c>
      <c r="T29" s="19">
        <f t="shared" si="2"/>
        <v>-9.9008954366049213E-5</v>
      </c>
      <c r="U29" s="19">
        <f t="shared" si="3"/>
        <v>0</v>
      </c>
      <c r="V29" s="19">
        <f t="shared" si="4"/>
        <v>0</v>
      </c>
    </row>
    <row r="30" spans="1:22" x14ac:dyDescent="0.25">
      <c r="A30" s="26">
        <f>Wellpath!E30</f>
        <v>2700</v>
      </c>
      <c r="B30" s="22">
        <v>0</v>
      </c>
      <c r="C30" s="22">
        <v>0</v>
      </c>
      <c r="D30" s="22">
        <v>1</v>
      </c>
      <c r="E30" s="20">
        <f>Model!$W$21*((drdp!B30+drdp!K30)*'DEC-U'!$B30+(drdp!E30+drdp!N30)*'DEC-U'!$C30+(drdp!H30+drdp!Q30)*'DEC-U'!$D30)</f>
        <v>-7.1863216807991237E-4</v>
      </c>
      <c r="F30" s="20">
        <f>Model!$W$21*((drdp!C30+drdp!L30)*'DEC-U'!$B30+(drdp!F30+drdp!O30)*'DEC-U'!$C30+(drdp!I30+drdp!R30)*'DEC-U'!$D30)</f>
        <v>2.0578932782387149E-2</v>
      </c>
      <c r="G30" s="20">
        <f>Model!$W$21*((drdp!D30+drdp!M30)*'DEC-U'!$B30+(drdp!G30+drdp!P30)*'DEC-U'!$C30+(drdp!J30+drdp!S30)*'DEC-U'!$D30)</f>
        <v>0</v>
      </c>
      <c r="H30" s="18">
        <f>Model!$W$21*((drdp!B30)*'DEC-U'!$B30+(drdp!E30)*'DEC-U'!$C30+(drdp!H30)*'DEC-U'!$D30)</f>
        <v>-3.5931608403995619E-4</v>
      </c>
      <c r="I30" s="18">
        <f>Model!$W$21*((drdp!C30)*'DEC-U'!$B30+(drdp!F30)*'DEC-U'!$C30+(drdp!I30)*'DEC-U'!$D30)</f>
        <v>1.0289466391193575E-2</v>
      </c>
      <c r="J30" s="18">
        <f>Model!$W$21*((drdp!D30)*'DEC-U'!$B30+(drdp!G30)*'DEC-U'!$C30+(drdp!J30)*'DEC-U'!$D30)</f>
        <v>0</v>
      </c>
      <c r="K30" s="21">
        <f>SUM(E$3:E29)+H30</f>
        <v>-2.527545316252358E-3</v>
      </c>
      <c r="L30" s="21">
        <f>SUM(F$3:F29)+I30</f>
        <v>7.2379427860249548E-2</v>
      </c>
      <c r="M30" s="21">
        <f>SUM(G$3:G29)+J30</f>
        <v>0</v>
      </c>
      <c r="N30" s="21"/>
      <c r="O30" s="21"/>
      <c r="P30" s="21"/>
      <c r="Q30" s="19">
        <f t="shared" si="1"/>
        <v>6.3884853257092325E-6</v>
      </c>
      <c r="R30" s="19">
        <f t="shared" si="1"/>
        <v>5.2387815773770685E-3</v>
      </c>
      <c r="S30" s="19">
        <f t="shared" si="1"/>
        <v>0</v>
      </c>
      <c r="T30" s="19">
        <f t="shared" si="2"/>
        <v>-1.8294228388119919E-4</v>
      </c>
      <c r="U30" s="19">
        <f t="shared" si="3"/>
        <v>0</v>
      </c>
      <c r="V30" s="19">
        <f t="shared" si="4"/>
        <v>0</v>
      </c>
    </row>
    <row r="31" spans="1:22" x14ac:dyDescent="0.25">
      <c r="A31" s="26">
        <f>Wellpath!E31</f>
        <v>2800</v>
      </c>
      <c r="B31" s="22">
        <v>0</v>
      </c>
      <c r="C31" s="22">
        <v>0</v>
      </c>
      <c r="D31" s="22">
        <v>1</v>
      </c>
      <c r="E31" s="20">
        <f>Model!$W$21*((drdp!B31+drdp!K31)*'DEC-U'!$B31+(drdp!E31+drdp!N31)*'DEC-U'!$C31+(drdp!H31+drdp!Q31)*'DEC-U'!$D31)</f>
        <v>-8.1878438544632679E-4</v>
      </c>
      <c r="F31" s="20">
        <f>Model!$W$21*((drdp!C31+drdp!L31)*'DEC-U'!$B31+(drdp!F31+drdp!O31)*'DEC-U'!$C31+(drdp!I31+drdp!R31)*'DEC-U'!$D31)</f>
        <v>2.3446917045737418E-2</v>
      </c>
      <c r="G31" s="20">
        <f>Model!$W$21*((drdp!D31+drdp!M31)*'DEC-U'!$B31+(drdp!G31+drdp!P31)*'DEC-U'!$C31+(drdp!J31+drdp!S31)*'DEC-U'!$D31)</f>
        <v>0</v>
      </c>
      <c r="H31" s="18">
        <f>Model!$W$21*((drdp!B31)*'DEC-U'!$B31+(drdp!E31)*'DEC-U'!$C31+(drdp!H31)*'DEC-U'!$D31)</f>
        <v>-4.093921927231634E-4</v>
      </c>
      <c r="I31" s="18">
        <f>Model!$W$21*((drdp!C31)*'DEC-U'!$B31+(drdp!F31)*'DEC-U'!$C31+(drdp!I31)*'DEC-U'!$D31)</f>
        <v>1.1723458522868709E-2</v>
      </c>
      <c r="J31" s="18">
        <f>Model!$W$21*((drdp!D31)*'DEC-U'!$B31+(drdp!G31)*'DEC-U'!$C31+(drdp!J31)*'DEC-U'!$D31)</f>
        <v>0</v>
      </c>
      <c r="K31" s="21">
        <f>SUM(E$3:E30)+H31</f>
        <v>-3.2962535930154777E-3</v>
      </c>
      <c r="L31" s="21">
        <f>SUM(F$3:F30)+I31</f>
        <v>9.4392352774311836E-2</v>
      </c>
      <c r="M31" s="21">
        <f>SUM(G$3:G30)+J31</f>
        <v>0</v>
      </c>
      <c r="N31" s="21"/>
      <c r="O31" s="21"/>
      <c r="P31" s="21"/>
      <c r="Q31" s="19">
        <f t="shared" si="1"/>
        <v>1.0865287749467447E-5</v>
      </c>
      <c r="R31" s="19">
        <f t="shared" si="1"/>
        <v>8.9099162622701348E-3</v>
      </c>
      <c r="S31" s="19">
        <f t="shared" si="1"/>
        <v>0</v>
      </c>
      <c r="T31" s="19">
        <f t="shared" si="2"/>
        <v>-3.1114113198550989E-4</v>
      </c>
      <c r="U31" s="19">
        <f t="shared" si="3"/>
        <v>0</v>
      </c>
      <c r="V31" s="19">
        <f t="shared" si="4"/>
        <v>0</v>
      </c>
    </row>
    <row r="32" spans="1:22" x14ac:dyDescent="0.25">
      <c r="A32" s="26">
        <f>Wellpath!E32</f>
        <v>2900</v>
      </c>
      <c r="B32" s="22">
        <v>0</v>
      </c>
      <c r="C32" s="22">
        <v>0</v>
      </c>
      <c r="D32" s="22">
        <v>1</v>
      </c>
      <c r="E32" s="20">
        <f>Model!$W$21*((drdp!B32+drdp!K32)*'DEC-U'!$B32+(drdp!E32+drdp!N32)*'DEC-U'!$C32+(drdp!H32+drdp!Q32)*'DEC-U'!$D32)</f>
        <v>-9.1793904016314082E-4</v>
      </c>
      <c r="F32" s="20">
        <f>Model!$W$21*((drdp!C32+drdp!L32)*'DEC-U'!$B32+(drdp!F32+drdp!O32)*'DEC-U'!$C32+(drdp!I32+drdp!R32)*'DEC-U'!$D32)</f>
        <v>2.6286334852388144E-2</v>
      </c>
      <c r="G32" s="20">
        <f>Model!$W$21*((drdp!D32+drdp!M32)*'DEC-U'!$B32+(drdp!G32+drdp!P32)*'DEC-U'!$C32+(drdp!J32+drdp!S32)*'DEC-U'!$D32)</f>
        <v>0</v>
      </c>
      <c r="H32" s="18">
        <f>Model!$W$21*((drdp!B32)*'DEC-U'!$B32+(drdp!E32)*'DEC-U'!$C32+(drdp!H32)*'DEC-U'!$D32)</f>
        <v>-4.5896952008157041E-4</v>
      </c>
      <c r="I32" s="18">
        <f>Model!$W$21*((drdp!C32)*'DEC-U'!$B32+(drdp!F32)*'DEC-U'!$C32+(drdp!I32)*'DEC-U'!$D32)</f>
        <v>1.3143167426194072E-2</v>
      </c>
      <c r="J32" s="18">
        <f>Model!$W$21*((drdp!D32)*'DEC-U'!$B32+(drdp!G32)*'DEC-U'!$C32+(drdp!J32)*'DEC-U'!$D32)</f>
        <v>0</v>
      </c>
      <c r="K32" s="21">
        <f>SUM(E$3:E31)+H32</f>
        <v>-4.1646153058202112E-3</v>
      </c>
      <c r="L32" s="21">
        <f>SUM(F$3:F31)+I32</f>
        <v>0.11925897872337461</v>
      </c>
      <c r="M32" s="21">
        <f>SUM(G$3:G31)+J32</f>
        <v>0</v>
      </c>
      <c r="N32" s="21"/>
      <c r="O32" s="21"/>
      <c r="P32" s="21"/>
      <c r="Q32" s="19">
        <f t="shared" si="1"/>
        <v>1.7344020645471971E-5</v>
      </c>
      <c r="R32" s="19">
        <f t="shared" si="1"/>
        <v>1.4222704006142319E-2</v>
      </c>
      <c r="S32" s="19">
        <f t="shared" si="1"/>
        <v>0</v>
      </c>
      <c r="T32" s="19">
        <f t="shared" si="2"/>
        <v>-4.9666776814785284E-4</v>
      </c>
      <c r="U32" s="19">
        <f t="shared" si="3"/>
        <v>0</v>
      </c>
      <c r="V32" s="19">
        <f t="shared" si="4"/>
        <v>0</v>
      </c>
    </row>
    <row r="33" spans="1:23" x14ac:dyDescent="0.25">
      <c r="A33" s="26">
        <f>Wellpath!E33</f>
        <v>3000</v>
      </c>
      <c r="B33" s="22">
        <v>0</v>
      </c>
      <c r="C33" s="22">
        <v>0</v>
      </c>
      <c r="D33" s="22">
        <v>1</v>
      </c>
      <c r="E33" s="20">
        <f>Model!$W$21*((drdp!B33+drdp!K33)*'DEC-U'!$B33+(drdp!E33+drdp!N33)*'DEC-U'!$C33+(drdp!H33+drdp!Q33)*'DEC-U'!$D33)</f>
        <v>-1.0159753275571838E-3</v>
      </c>
      <c r="F33" s="20">
        <f>Model!$W$21*((drdp!C33+drdp!L33)*'DEC-U'!$B33+(drdp!F33+drdp!O33)*'DEC-U'!$C33+(drdp!I33+drdp!R33)*'DEC-U'!$D33)</f>
        <v>2.9093726809120663E-2</v>
      </c>
      <c r="G33" s="20">
        <f>Model!$W$21*((drdp!D33+drdp!M33)*'DEC-U'!$B33+(drdp!G33+drdp!P33)*'DEC-U'!$C33+(drdp!J33+drdp!S33)*'DEC-U'!$D33)</f>
        <v>0</v>
      </c>
      <c r="H33" s="18">
        <f>Model!$W$21*((drdp!B33)*'DEC-U'!$B33+(drdp!E33)*'DEC-U'!$C33+(drdp!H33)*'DEC-U'!$D33)</f>
        <v>-5.0798766377859275E-4</v>
      </c>
      <c r="I33" s="18">
        <f>Model!$W$21*((drdp!C33)*'DEC-U'!$B33+(drdp!F33)*'DEC-U'!$C33+(drdp!I33)*'DEC-U'!$D33)</f>
        <v>1.4546863404560359E-2</v>
      </c>
      <c r="J33" s="18">
        <f>Model!$W$21*((drdp!D33)*'DEC-U'!$B33+(drdp!G33)*'DEC-U'!$C33+(drdp!J33)*'DEC-U'!$D33)</f>
        <v>0</v>
      </c>
      <c r="K33" s="21">
        <f>SUM(E$3:E32)+H33</f>
        <v>-5.1315724896803744E-3</v>
      </c>
      <c r="L33" s="21">
        <f>SUM(F$3:F32)+I33</f>
        <v>0.14694900955412904</v>
      </c>
      <c r="M33" s="21">
        <f>SUM(G$3:G32)+J33</f>
        <v>0</v>
      </c>
      <c r="N33" s="21"/>
      <c r="O33" s="21"/>
      <c r="P33" s="21"/>
      <c r="Q33" s="19">
        <f t="shared" si="1"/>
        <v>2.6333036216844438E-5</v>
      </c>
      <c r="R33" s="19">
        <f t="shared" si="1"/>
        <v>2.1594011408939507E-2</v>
      </c>
      <c r="S33" s="19">
        <f t="shared" si="1"/>
        <v>0</v>
      </c>
      <c r="T33" s="19">
        <f t="shared" si="2"/>
        <v>-7.5407949481374711E-4</v>
      </c>
      <c r="U33" s="19">
        <f t="shared" si="3"/>
        <v>0</v>
      </c>
      <c r="V33" s="19">
        <f t="shared" si="4"/>
        <v>0</v>
      </c>
    </row>
    <row r="34" spans="1:23" x14ac:dyDescent="0.25">
      <c r="A34" s="26">
        <f>Wellpath!E34</f>
        <v>3100</v>
      </c>
      <c r="B34" s="22">
        <v>0</v>
      </c>
      <c r="C34" s="22">
        <v>0</v>
      </c>
      <c r="D34" s="22">
        <v>1</v>
      </c>
      <c r="E34" s="20">
        <f>Model!$W$21*((drdp!B34+drdp!K34)*'DEC-U'!$B34+(drdp!E34+drdp!N34)*'DEC-U'!$C34+(drdp!H34+drdp!Q34)*'DEC-U'!$D34)</f>
        <v>-1.1127738055136021E-3</v>
      </c>
      <c r="F34" s="20">
        <f>Model!$W$21*((drdp!C34+drdp!L34)*'DEC-U'!$B34+(drdp!F34+drdp!O34)*'DEC-U'!$C34+(drdp!I34+drdp!R34)*'DEC-U'!$D34)</f>
        <v>3.1865672541281385E-2</v>
      </c>
      <c r="G34" s="20">
        <f>Model!$W$21*((drdp!D34+drdp!M34)*'DEC-U'!$B34+(drdp!G34+drdp!P34)*'DEC-U'!$C34+(drdp!J34+drdp!S34)*'DEC-U'!$D34)</f>
        <v>0</v>
      </c>
      <c r="H34" s="18">
        <f>Model!$W$21*((drdp!B34)*'DEC-U'!$B34+(drdp!E34)*'DEC-U'!$C34+(drdp!H34)*'DEC-U'!$D34)</f>
        <v>-5.5638690275680005E-4</v>
      </c>
      <c r="I34" s="18">
        <f>Model!$W$21*((drdp!C34)*'DEC-U'!$B34+(drdp!F34)*'DEC-U'!$C34+(drdp!I34)*'DEC-U'!$D34)</f>
        <v>1.5932836270640661E-2</v>
      </c>
      <c r="J34" s="18">
        <f>Model!$W$21*((drdp!D34)*'DEC-U'!$B34+(drdp!G34)*'DEC-U'!$C34+(drdp!J34)*'DEC-U'!$D34)</f>
        <v>0</v>
      </c>
      <c r="K34" s="21">
        <f>SUM(E$3:E33)+H34</f>
        <v>-6.1959470562157658E-3</v>
      </c>
      <c r="L34" s="21">
        <f>SUM(F$3:F33)+I34</f>
        <v>0.17742870922933002</v>
      </c>
      <c r="M34" s="21">
        <f>SUM(G$3:G33)+J34</f>
        <v>0</v>
      </c>
      <c r="N34" s="21"/>
      <c r="O34" s="21"/>
      <c r="P34" s="21"/>
      <c r="Q34" s="19">
        <f t="shared" si="1"/>
        <v>3.8389759923428811E-5</v>
      </c>
      <c r="R34" s="19">
        <f t="shared" si="1"/>
        <v>3.1480946858786142E-2</v>
      </c>
      <c r="S34" s="19">
        <f t="shared" si="1"/>
        <v>0</v>
      </c>
      <c r="T34" s="19">
        <f t="shared" si="2"/>
        <v>-1.0993388886376303E-3</v>
      </c>
      <c r="U34" s="19">
        <f t="shared" si="3"/>
        <v>0</v>
      </c>
      <c r="V34" s="19">
        <f t="shared" si="4"/>
        <v>0</v>
      </c>
    </row>
    <row r="35" spans="1:23" x14ac:dyDescent="0.25">
      <c r="A35" s="26">
        <f>Wellpath!E35</f>
        <v>3200</v>
      </c>
      <c r="B35" s="22">
        <v>0</v>
      </c>
      <c r="C35" s="22">
        <v>0</v>
      </c>
      <c r="D35" s="22">
        <v>1</v>
      </c>
      <c r="E35" s="20">
        <f>Model!$W$21*((drdp!B35+drdp!K35)*'DEC-U'!$B35+(drdp!E35+drdp!N35)*'DEC-U'!$C35+(drdp!H35+drdp!Q35)*'DEC-U'!$D35)</f>
        <v>-1.2082165399976688E-3</v>
      </c>
      <c r="F35" s="20">
        <f>Model!$W$21*((drdp!C35+drdp!L35)*'DEC-U'!$B35+(drdp!F35+drdp!O35)*'DEC-U'!$C35+(drdp!I35+drdp!R35)*'DEC-U'!$D35)</f>
        <v>3.4598794859981179E-2</v>
      </c>
      <c r="G35" s="20">
        <f>Model!$W$21*((drdp!D35+drdp!M35)*'DEC-U'!$B35+(drdp!G35+drdp!P35)*'DEC-U'!$C35+(drdp!J35+drdp!S35)*'DEC-U'!$D35)</f>
        <v>0</v>
      </c>
      <c r="H35" s="18">
        <f>Model!$W$21*((drdp!B35)*'DEC-U'!$B35+(drdp!E35)*'DEC-U'!$C35+(drdp!H35)*'DEC-U'!$D35)</f>
        <v>-6.0410826999883439E-4</v>
      </c>
      <c r="I35" s="18">
        <f>Model!$W$21*((drdp!C35)*'DEC-U'!$B35+(drdp!F35)*'DEC-U'!$C35+(drdp!I35)*'DEC-U'!$D35)</f>
        <v>1.7299397429990589E-2</v>
      </c>
      <c r="J35" s="18">
        <f>Model!$W$21*((drdp!D35)*'DEC-U'!$B35+(drdp!G35)*'DEC-U'!$C35+(drdp!J35)*'DEC-U'!$D35)</f>
        <v>0</v>
      </c>
      <c r="K35" s="21">
        <f>SUM(E$3:E34)+H35</f>
        <v>-7.3564422289714021E-3</v>
      </c>
      <c r="L35" s="21">
        <f>SUM(F$3:F34)+I35</f>
        <v>0.21066094292996135</v>
      </c>
      <c r="M35" s="21">
        <f>SUM(G$3:G34)+J35</f>
        <v>0</v>
      </c>
      <c r="N35" s="21"/>
      <c r="O35" s="21"/>
      <c r="P35" s="21"/>
      <c r="Q35" s="19">
        <f t="shared" si="1"/>
        <v>5.411724226819373E-5</v>
      </c>
      <c r="R35" s="19">
        <f t="shared" si="1"/>
        <v>4.4378032876140429E-2</v>
      </c>
      <c r="S35" s="19">
        <f t="shared" si="1"/>
        <v>0</v>
      </c>
      <c r="T35" s="19">
        <f t="shared" si="2"/>
        <v>-1.5497150565649022E-3</v>
      </c>
      <c r="U35" s="19">
        <f t="shared" si="3"/>
        <v>0</v>
      </c>
      <c r="V35" s="19">
        <f t="shared" si="4"/>
        <v>0</v>
      </c>
    </row>
    <row r="36" spans="1:23" x14ac:dyDescent="0.25">
      <c r="A36" s="26">
        <f>Wellpath!E36</f>
        <v>3300</v>
      </c>
      <c r="B36" s="22">
        <v>0</v>
      </c>
      <c r="C36" s="22">
        <v>0</v>
      </c>
      <c r="D36" s="22">
        <v>1</v>
      </c>
      <c r="E36" s="20">
        <f>Model!$W$21*((drdp!B36+drdp!K36)*'DEC-U'!$B36+(drdp!E36+drdp!N36)*'DEC-U'!$C36+(drdp!H36+drdp!Q36)*'DEC-U'!$D36)</f>
        <v>-1.3021872487392395E-3</v>
      </c>
      <c r="F36" s="20">
        <f>Model!$W$21*((drdp!C36+drdp!L36)*'DEC-U'!$B36+(drdp!F36+drdp!O36)*'DEC-U'!$C36+(drdp!I36+drdp!R36)*'DEC-U'!$D36)</f>
        <v>3.7289763876679885E-2</v>
      </c>
      <c r="G36" s="20">
        <f>Model!$W$21*((drdp!D36+drdp!M36)*'DEC-U'!$B36+(drdp!G36+drdp!P36)*'DEC-U'!$C36+(drdp!J36+drdp!S36)*'DEC-U'!$D36)</f>
        <v>0</v>
      </c>
      <c r="H36" s="18">
        <f>Model!$W$21*((drdp!B36)*'DEC-U'!$B36+(drdp!E36)*'DEC-U'!$C36+(drdp!H36)*'DEC-U'!$D36)</f>
        <v>-6.5109362436961856E-4</v>
      </c>
      <c r="I36" s="18">
        <f>Model!$W$21*((drdp!C36)*'DEC-U'!$B36+(drdp!F36)*'DEC-U'!$C36+(drdp!I36)*'DEC-U'!$D36)</f>
        <v>1.8644881938339908E-2</v>
      </c>
      <c r="J36" s="18">
        <f>Model!$W$21*((drdp!D36)*'DEC-U'!$B36+(drdp!G36)*'DEC-U'!$C36+(drdp!J36)*'DEC-U'!$D36)</f>
        <v>0</v>
      </c>
      <c r="K36" s="21">
        <f>SUM(E$3:E35)+H36</f>
        <v>-8.6116441233398556E-3</v>
      </c>
      <c r="L36" s="21">
        <f>SUM(F$3:F35)+I36</f>
        <v>0.24660522229829185</v>
      </c>
      <c r="M36" s="21">
        <f>SUM(G$3:G35)+J36</f>
        <v>0</v>
      </c>
      <c r="N36" s="21"/>
      <c r="O36" s="21"/>
      <c r="P36" s="21"/>
      <c r="Q36" s="19">
        <f t="shared" si="1"/>
        <v>7.4160414507053865E-5</v>
      </c>
      <c r="R36" s="19">
        <f t="shared" si="1"/>
        <v>6.0814135664789937E-2</v>
      </c>
      <c r="S36" s="19">
        <f t="shared" si="1"/>
        <v>0</v>
      </c>
      <c r="T36" s="19">
        <f t="shared" si="2"/>
        <v>-2.1236764133900038E-3</v>
      </c>
      <c r="U36" s="19">
        <f t="shared" si="3"/>
        <v>0</v>
      </c>
      <c r="V36" s="19">
        <f t="shared" si="4"/>
        <v>0</v>
      </c>
    </row>
    <row r="37" spans="1:23" x14ac:dyDescent="0.25">
      <c r="A37" s="26">
        <f>Wellpath!E37</f>
        <v>3400</v>
      </c>
      <c r="B37" s="22">
        <v>0</v>
      </c>
      <c r="C37" s="22">
        <v>0</v>
      </c>
      <c r="D37" s="22">
        <v>1</v>
      </c>
      <c r="E37" s="20">
        <f>Model!$W$21*((drdp!B37+drdp!K37)*'DEC-U'!$B37+(drdp!E37+drdp!N37)*'DEC-U'!$C37+(drdp!H37+drdp!Q37)*'DEC-U'!$D37)</f>
        <v>-1.3945714429047828E-3</v>
      </c>
      <c r="F37" s="20">
        <f>Model!$W$21*((drdp!C37+drdp!L37)*'DEC-U'!$B37+(drdp!F37+drdp!O37)*'DEC-U'!$C37+(drdp!I37+drdp!R37)*'DEC-U'!$D37)</f>
        <v>3.9935301060142439E-2</v>
      </c>
      <c r="G37" s="20">
        <f>Model!$W$21*((drdp!D37+drdp!M37)*'DEC-U'!$B37+(drdp!G37+drdp!P37)*'DEC-U'!$C37+(drdp!J37+drdp!S37)*'DEC-U'!$D37)</f>
        <v>0</v>
      </c>
      <c r="H37" s="18">
        <f>Model!$W$21*((drdp!B37)*'DEC-U'!$B37+(drdp!E37)*'DEC-U'!$C37+(drdp!H37)*'DEC-U'!$D37)</f>
        <v>-6.9728572145239529E-4</v>
      </c>
      <c r="I37" s="18">
        <f>Model!$W$21*((drdp!C37)*'DEC-U'!$B37+(drdp!F37)*'DEC-U'!$C37+(drdp!I37)*'DEC-U'!$D37)</f>
        <v>1.9967650530071331E-2</v>
      </c>
      <c r="J37" s="18">
        <f>Model!$W$21*((drdp!D37)*'DEC-U'!$B37+(drdp!G37)*'DEC-U'!$C37+(drdp!J37)*'DEC-U'!$D37)</f>
        <v>0</v>
      </c>
      <c r="K37" s="21">
        <f>SUM(E$3:E36)+H37</f>
        <v>-9.960023469161871E-3</v>
      </c>
      <c r="L37" s="21">
        <f>SUM(F$3:F36)+I37</f>
        <v>0.28521775476670314</v>
      </c>
      <c r="M37" s="21">
        <f>SUM(G$3:G36)+J37</f>
        <v>0</v>
      </c>
      <c r="N37" s="21"/>
      <c r="O37" s="21"/>
      <c r="P37" s="21"/>
      <c r="Q37" s="19">
        <f t="shared" si="1"/>
        <v>9.9202067506255268E-5</v>
      </c>
      <c r="R37" s="19">
        <f t="shared" si="1"/>
        <v>8.1349167634159211E-2</v>
      </c>
      <c r="S37" s="19">
        <f t="shared" si="1"/>
        <v>0</v>
      </c>
      <c r="T37" s="19">
        <f t="shared" si="2"/>
        <v>-2.8407755312980184E-3</v>
      </c>
      <c r="U37" s="19">
        <f t="shared" si="3"/>
        <v>0</v>
      </c>
      <c r="V37" s="19">
        <f t="shared" si="4"/>
        <v>0</v>
      </c>
    </row>
    <row r="38" spans="1:23" x14ac:dyDescent="0.25">
      <c r="A38" s="26">
        <f>Wellpath!E38</f>
        <v>3500</v>
      </c>
      <c r="B38" s="22">
        <v>0</v>
      </c>
      <c r="C38" s="22">
        <v>0</v>
      </c>
      <c r="D38" s="22">
        <v>1</v>
      </c>
      <c r="E38" s="20">
        <f>Model!$W$21*((drdp!B38+drdp!K38)*'DEC-U'!$B38+(drdp!E38+drdp!N38)*'DEC-U'!$C38+(drdp!H38+drdp!Q38)*'DEC-U'!$D38)</f>
        <v>-1.4852565665844112E-3</v>
      </c>
      <c r="F38" s="20">
        <f>Model!$W$21*((drdp!C38+drdp!L38)*'DEC-U'!$B38+(drdp!F38+drdp!O38)*'DEC-U'!$C38+(drdp!I38+drdp!R38)*'DEC-U'!$D38)</f>
        <v>4.2532183230824805E-2</v>
      </c>
      <c r="G38" s="20">
        <f>Model!$W$21*((drdp!D38+drdp!M38)*'DEC-U'!$B38+(drdp!G38+drdp!P38)*'DEC-U'!$C38+(drdp!J38+drdp!S38)*'DEC-U'!$D38)</f>
        <v>0</v>
      </c>
      <c r="H38" s="18">
        <f>Model!$W$21*((drdp!B38)*'DEC-U'!$B38+(drdp!E38)*'DEC-U'!$C38+(drdp!H38)*'DEC-U'!$D38)</f>
        <v>-7.426282832922028E-4</v>
      </c>
      <c r="I38" s="18">
        <f>Model!$W$21*((drdp!C38)*'DEC-U'!$B38+(drdp!F38)*'DEC-U'!$C38+(drdp!I38)*'DEC-U'!$D38)</f>
        <v>2.1266091615412323E-2</v>
      </c>
      <c r="J38" s="18">
        <f>Model!$W$21*((drdp!D38)*'DEC-U'!$B38+(drdp!G38)*'DEC-U'!$C38+(drdp!J38)*'DEC-U'!$D38)</f>
        <v>0</v>
      </c>
      <c r="K38" s="21">
        <f>SUM(E$3:E37)+H38</f>
        <v>-1.1399937473906462E-2</v>
      </c>
      <c r="L38" s="21">
        <f>SUM(F$3:F37)+I38</f>
        <v>0.32645149691218656</v>
      </c>
      <c r="M38" s="21">
        <f>SUM(G$3:G37)+J38</f>
        <v>0</v>
      </c>
      <c r="N38" s="21"/>
      <c r="O38" s="21"/>
      <c r="P38" s="21"/>
      <c r="Q38" s="19">
        <f t="shared" si="1"/>
        <v>1.2995857440897682E-4</v>
      </c>
      <c r="R38" s="19">
        <f t="shared" si="1"/>
        <v>0.10657057983620735</v>
      </c>
      <c r="S38" s="19">
        <f t="shared" si="1"/>
        <v>0</v>
      </c>
      <c r="T38" s="19">
        <f t="shared" si="2"/>
        <v>-3.721526653062095E-3</v>
      </c>
      <c r="U38" s="19">
        <f t="shared" si="3"/>
        <v>0</v>
      </c>
      <c r="V38" s="19">
        <f t="shared" si="4"/>
        <v>0</v>
      </c>
    </row>
    <row r="39" spans="1:23" x14ac:dyDescent="0.25">
      <c r="A39" s="26">
        <f>Wellpath!E39</f>
        <v>3600</v>
      </c>
      <c r="B39" s="22">
        <v>0</v>
      </c>
      <c r="C39" s="22">
        <v>0</v>
      </c>
      <c r="D39" s="22">
        <v>1</v>
      </c>
      <c r="E39" s="20">
        <f>Model!$W$21*((drdp!B39+drdp!K39)*'DEC-U'!$B39+(drdp!E39+drdp!N39)*'DEC-U'!$C39+(drdp!H39+drdp!Q39)*'DEC-U'!$D39)</f>
        <v>-1.5741321339239004E-3</v>
      </c>
      <c r="F39" s="20">
        <f>Model!$W$21*((drdp!C39+drdp!L39)*'DEC-U'!$B39+(drdp!F39+drdp!O39)*'DEC-U'!$C39+(drdp!I39+drdp!R39)*'DEC-U'!$D39)</f>
        <v>4.5077246487821243E-2</v>
      </c>
      <c r="G39" s="20">
        <f>Model!$W$21*((drdp!D39+drdp!M39)*'DEC-U'!$B39+(drdp!G39+drdp!P39)*'DEC-U'!$C39+(drdp!J39+drdp!S39)*'DEC-U'!$D39)</f>
        <v>0</v>
      </c>
      <c r="H39" s="18">
        <f>Model!$W$21*((drdp!B39)*'DEC-U'!$B39+(drdp!E39)*'DEC-U'!$C39+(drdp!H39)*'DEC-U'!$D39)</f>
        <v>-7.870660669619502E-4</v>
      </c>
      <c r="I39" s="18">
        <f>Model!$W$21*((drdp!C39)*'DEC-U'!$B39+(drdp!F39)*'DEC-U'!$C39+(drdp!I39)*'DEC-U'!$D39)</f>
        <v>2.2538623243910622E-2</v>
      </c>
      <c r="J39" s="18">
        <f>Model!$W$21*((drdp!D39)*'DEC-U'!$B39+(drdp!G39)*'DEC-U'!$C39+(drdp!J39)*'DEC-U'!$D39)</f>
        <v>0</v>
      </c>
      <c r="K39" s="21">
        <f>SUM(E$3:E38)+H39</f>
        <v>-1.2929631824160619E-2</v>
      </c>
      <c r="L39" s="21">
        <f>SUM(F$3:F38)+I39</f>
        <v>0.37025621177150969</v>
      </c>
      <c r="M39" s="21">
        <f>SUM(G$3:G38)+J39</f>
        <v>0</v>
      </c>
      <c r="N39" s="21"/>
      <c r="O39" s="21"/>
      <c r="P39" s="21"/>
      <c r="Q39" s="19">
        <f t="shared" si="1"/>
        <v>1.6717537910834705E-4</v>
      </c>
      <c r="R39" s="19">
        <f t="shared" si="1"/>
        <v>0.13708966235538902</v>
      </c>
      <c r="S39" s="19">
        <f t="shared" si="1"/>
        <v>0</v>
      </c>
      <c r="T39" s="19">
        <f t="shared" si="2"/>
        <v>-4.7872764988140656E-3</v>
      </c>
      <c r="U39" s="19">
        <f t="shared" si="3"/>
        <v>0</v>
      </c>
      <c r="V39" s="19">
        <f t="shared" si="4"/>
        <v>0</v>
      </c>
    </row>
    <row r="40" spans="1:23" x14ac:dyDescent="0.25">
      <c r="A40" s="26">
        <f>Wellpath!E40</f>
        <v>3700</v>
      </c>
      <c r="B40" s="22">
        <v>0</v>
      </c>
      <c r="C40" s="22">
        <v>0</v>
      </c>
      <c r="D40" s="22">
        <v>1</v>
      </c>
      <c r="E40" s="20">
        <f>Model!$W$21*((drdp!B40+drdp!K40)*'DEC-U'!$B40+(drdp!E40+drdp!N40)*'DEC-U'!$C40+(drdp!H40+drdp!Q40)*'DEC-U'!$D40)</f>
        <v>-1.5741321339239004E-3</v>
      </c>
      <c r="F40" s="20">
        <f>Model!$W$21*((drdp!C40+drdp!L40)*'DEC-U'!$B40+(drdp!F40+drdp!O40)*'DEC-U'!$C40+(drdp!I40+drdp!R40)*'DEC-U'!$D40)</f>
        <v>4.5077246487821243E-2</v>
      </c>
      <c r="G40" s="20">
        <f>Model!$W$21*((drdp!D40+drdp!M40)*'DEC-U'!$B40+(drdp!G40+drdp!P40)*'DEC-U'!$C40+(drdp!J40+drdp!S40)*'DEC-U'!$D40)</f>
        <v>0</v>
      </c>
      <c r="H40" s="18">
        <f>Model!$W$21*((drdp!B40)*'DEC-U'!$B40+(drdp!E40)*'DEC-U'!$C40+(drdp!H40)*'DEC-U'!$D40)</f>
        <v>-7.870660669619502E-4</v>
      </c>
      <c r="I40" s="18">
        <f>Model!$W$21*((drdp!C40)*'DEC-U'!$B40+(drdp!F40)*'DEC-U'!$C40+(drdp!I40)*'DEC-U'!$D40)</f>
        <v>2.2538623243910622E-2</v>
      </c>
      <c r="J40" s="18">
        <f>Model!$W$21*((drdp!D40)*'DEC-U'!$B40+(drdp!G40)*'DEC-U'!$C40+(drdp!J40)*'DEC-U'!$D40)</f>
        <v>0</v>
      </c>
      <c r="K40" s="21">
        <f>SUM(E$3:E39)+H40</f>
        <v>-1.4503763958084521E-2</v>
      </c>
      <c r="L40" s="21">
        <f>SUM(F$3:F39)+I40</f>
        <v>0.41533345825933088</v>
      </c>
      <c r="M40" s="21">
        <f>SUM(G$3:G39)+J40</f>
        <v>0</v>
      </c>
      <c r="N40" s="21"/>
      <c r="O40" s="21"/>
      <c r="P40" s="21"/>
      <c r="Q40" s="19">
        <f t="shared" si="1"/>
        <v>2.1035916895183155E-4</v>
      </c>
      <c r="R40" s="19">
        <f t="shared" si="1"/>
        <v>0.17250188154965534</v>
      </c>
      <c r="S40" s="19">
        <f t="shared" si="1"/>
        <v>0</v>
      </c>
      <c r="T40" s="19">
        <f t="shared" si="2"/>
        <v>-6.0238984424882853E-3</v>
      </c>
      <c r="U40" s="19">
        <f t="shared" si="3"/>
        <v>0</v>
      </c>
      <c r="V40" s="19">
        <f t="shared" si="4"/>
        <v>0</v>
      </c>
    </row>
    <row r="41" spans="1:23" x14ac:dyDescent="0.25">
      <c r="A41" s="26">
        <f>Wellpath!E41</f>
        <v>3800</v>
      </c>
      <c r="B41" s="22">
        <v>0</v>
      </c>
      <c r="C41" s="22">
        <v>0</v>
      </c>
      <c r="D41" s="22">
        <v>1</v>
      </c>
      <c r="E41" s="20">
        <f>Model!$W$21*((drdp!B41+drdp!K41)*'DEC-U'!$B41+(drdp!E41+drdp!N41)*'DEC-U'!$C41+(drdp!H41+drdp!Q41)*'DEC-U'!$D41)</f>
        <v>-1.5741321339239004E-3</v>
      </c>
      <c r="F41" s="20">
        <f>Model!$W$21*((drdp!C41+drdp!L41)*'DEC-U'!$B41+(drdp!F41+drdp!O41)*'DEC-U'!$C41+(drdp!I41+drdp!R41)*'DEC-U'!$D41)</f>
        <v>4.5077246487821243E-2</v>
      </c>
      <c r="G41" s="20">
        <f>Model!$W$21*((drdp!D41+drdp!M41)*'DEC-U'!$B41+(drdp!G41+drdp!P41)*'DEC-U'!$C41+(drdp!J41+drdp!S41)*'DEC-U'!$D41)</f>
        <v>0</v>
      </c>
      <c r="H41" s="18">
        <f>Model!$W$21*((drdp!B41)*'DEC-U'!$B41+(drdp!E41)*'DEC-U'!$C41+(drdp!H41)*'DEC-U'!$D41)</f>
        <v>-7.870660669619502E-4</v>
      </c>
      <c r="I41" s="18">
        <f>Model!$W$21*((drdp!C41)*'DEC-U'!$B41+(drdp!F41)*'DEC-U'!$C41+(drdp!I41)*'DEC-U'!$D41)</f>
        <v>2.2538623243910622E-2</v>
      </c>
      <c r="J41" s="18">
        <f>Model!$W$21*((drdp!D41)*'DEC-U'!$B41+(drdp!G41)*'DEC-U'!$C41+(drdp!J41)*'DEC-U'!$D41)</f>
        <v>0</v>
      </c>
      <c r="K41" s="21">
        <f>SUM(E$3:E40)+H41</f>
        <v>-1.6077896092008419E-2</v>
      </c>
      <c r="L41" s="21">
        <f>SUM(F$3:F40)+I41</f>
        <v>0.46041070474715218</v>
      </c>
      <c r="M41" s="21">
        <f>SUM(G$3:G40)+J41</f>
        <v>0</v>
      </c>
      <c r="N41" s="21"/>
      <c r="O41" s="21"/>
      <c r="P41" s="21"/>
      <c r="Q41" s="19">
        <f t="shared" si="1"/>
        <v>2.584987427454196E-4</v>
      </c>
      <c r="R41" s="19">
        <f t="shared" si="1"/>
        <v>0.21197801704576932</v>
      </c>
      <c r="S41" s="19">
        <f t="shared" si="1"/>
        <v>0</v>
      </c>
      <c r="T41" s="19">
        <f t="shared" si="2"/>
        <v>-7.4024354705730802E-3</v>
      </c>
      <c r="U41" s="19">
        <f t="shared" si="3"/>
        <v>0</v>
      </c>
      <c r="V41" s="19">
        <f t="shared" si="4"/>
        <v>0</v>
      </c>
    </row>
    <row r="42" spans="1:23" x14ac:dyDescent="0.25">
      <c r="A42" s="26">
        <f>Wellpath!E42</f>
        <v>3900</v>
      </c>
      <c r="B42" s="22">
        <v>0</v>
      </c>
      <c r="C42" s="22">
        <v>0</v>
      </c>
      <c r="D42" s="22">
        <v>1</v>
      </c>
      <c r="E42" s="20">
        <f>Model!$W$21*((drdp!B42+drdp!K42)*'DEC-U'!$B42+(drdp!E42+drdp!N42)*'DEC-U'!$C42+(drdp!H42+drdp!Q42)*'DEC-U'!$D42)</f>
        <v>-1.5741321339239004E-3</v>
      </c>
      <c r="F42" s="20">
        <f>Model!$W$21*((drdp!C42+drdp!L42)*'DEC-U'!$B42+(drdp!F42+drdp!O42)*'DEC-U'!$C42+(drdp!I42+drdp!R42)*'DEC-U'!$D42)</f>
        <v>4.5077246487821243E-2</v>
      </c>
      <c r="G42" s="20">
        <f>Model!$W$21*((drdp!D42+drdp!M42)*'DEC-U'!$B42+(drdp!G42+drdp!P42)*'DEC-U'!$C42+(drdp!J42+drdp!S42)*'DEC-U'!$D42)</f>
        <v>0</v>
      </c>
      <c r="H42" s="18">
        <f>Model!$W$21*((drdp!B42)*'DEC-U'!$B42+(drdp!E42)*'DEC-U'!$C42+(drdp!H42)*'DEC-U'!$D42)</f>
        <v>-7.870660669619502E-4</v>
      </c>
      <c r="I42" s="18">
        <f>Model!$W$21*((drdp!C42)*'DEC-U'!$B42+(drdp!F42)*'DEC-U'!$C42+(drdp!I42)*'DEC-U'!$D42)</f>
        <v>2.2538623243910622E-2</v>
      </c>
      <c r="J42" s="18">
        <f>Model!$W$21*((drdp!D42)*'DEC-U'!$B42+(drdp!G42)*'DEC-U'!$C42+(drdp!J42)*'DEC-U'!$D42)</f>
        <v>0</v>
      </c>
      <c r="K42" s="21">
        <f>SUM(E$3:E41)+H42</f>
        <v>-1.7652028225932318E-2</v>
      </c>
      <c r="L42" s="21">
        <f>SUM(F$3:F41)+I42</f>
        <v>0.50548795123497337</v>
      </c>
      <c r="M42" s="21">
        <f>SUM(G$3:G41)+J42</f>
        <v>0</v>
      </c>
      <c r="N42" s="21"/>
      <c r="O42" s="21"/>
      <c r="P42" s="21"/>
      <c r="Q42" s="19">
        <f t="shared" si="1"/>
        <v>3.1159410048911128E-4</v>
      </c>
      <c r="R42" s="19">
        <f t="shared" si="1"/>
        <v>0.25551806884373079</v>
      </c>
      <c r="S42" s="19">
        <f t="shared" si="1"/>
        <v>0</v>
      </c>
      <c r="T42" s="19">
        <f t="shared" si="2"/>
        <v>-8.9228875830684486E-3</v>
      </c>
      <c r="U42" s="19">
        <f t="shared" si="3"/>
        <v>0</v>
      </c>
      <c r="V42" s="19">
        <f t="shared" si="4"/>
        <v>0</v>
      </c>
    </row>
    <row r="43" spans="1:23" x14ac:dyDescent="0.25">
      <c r="A43" s="26">
        <f>Wellpath!E43</f>
        <v>4000</v>
      </c>
      <c r="B43" s="22">
        <v>0</v>
      </c>
      <c r="C43" s="22">
        <v>0</v>
      </c>
      <c r="D43" s="22">
        <v>1</v>
      </c>
      <c r="E43" s="20">
        <f>Model!$W$21*((drdp!B43+drdp!K43)*'DEC-U'!$B43+(drdp!E43+drdp!N43)*'DEC-U'!$C43+(drdp!H43+drdp!Q43)*'DEC-U'!$D43)</f>
        <v>-1.5741321339239004E-3</v>
      </c>
      <c r="F43" s="20">
        <f>Model!$W$21*((drdp!C43+drdp!L43)*'DEC-U'!$B43+(drdp!F43+drdp!O43)*'DEC-U'!$C43+(drdp!I43+drdp!R43)*'DEC-U'!$D43)</f>
        <v>4.5077246487821243E-2</v>
      </c>
      <c r="G43" s="20">
        <f>Model!$W$21*((drdp!D43+drdp!M43)*'DEC-U'!$B43+(drdp!G43+drdp!P43)*'DEC-U'!$C43+(drdp!J43+drdp!S43)*'DEC-U'!$D43)</f>
        <v>0</v>
      </c>
      <c r="H43" s="18">
        <f>Model!$W$21*((drdp!B43)*'DEC-U'!$B43+(drdp!E43)*'DEC-U'!$C43+(drdp!H43)*'DEC-U'!$D43)</f>
        <v>-7.870660669619502E-4</v>
      </c>
      <c r="I43" s="18">
        <f>Model!$W$21*((drdp!C43)*'DEC-U'!$B43+(drdp!F43)*'DEC-U'!$C43+(drdp!I43)*'DEC-U'!$D43)</f>
        <v>2.2538623243910622E-2</v>
      </c>
      <c r="J43" s="18">
        <f>Model!$W$21*((drdp!D43)*'DEC-U'!$B43+(drdp!G43)*'DEC-U'!$C43+(drdp!J43)*'DEC-U'!$D43)</f>
        <v>0</v>
      </c>
      <c r="K43" s="21">
        <f>SUM(E$3:E42)+H43</f>
        <v>-1.9226160359856217E-2</v>
      </c>
      <c r="L43" s="21">
        <f>SUM(F$3:F42)+I43</f>
        <v>0.55056519772279466</v>
      </c>
      <c r="M43" s="21">
        <f>SUM(G$3:G42)+J43</f>
        <v>0</v>
      </c>
      <c r="N43" s="21"/>
      <c r="O43" s="21"/>
      <c r="P43" s="21"/>
      <c r="Q43" s="19">
        <f t="shared" si="1"/>
        <v>3.6964524218290653E-4</v>
      </c>
      <c r="R43" s="19">
        <f t="shared" si="1"/>
        <v>0.30312203694354001</v>
      </c>
      <c r="S43" s="19">
        <f t="shared" si="1"/>
        <v>0</v>
      </c>
      <c r="T43" s="19">
        <f t="shared" si="2"/>
        <v>-1.0585254779974395E-2</v>
      </c>
      <c r="U43" s="19">
        <f t="shared" si="3"/>
        <v>0</v>
      </c>
      <c r="V43" s="19">
        <f t="shared" si="4"/>
        <v>0</v>
      </c>
      <c r="W43" s="10" t="s">
        <v>62</v>
      </c>
    </row>
    <row r="44" spans="1:23" s="36" customFormat="1" x14ac:dyDescent="0.25">
      <c r="A44" s="26">
        <f>Wellpath!E44</f>
        <v>4100</v>
      </c>
      <c r="B44" s="22">
        <v>0</v>
      </c>
      <c r="C44" s="22">
        <v>0</v>
      </c>
      <c r="D44" s="22">
        <v>1</v>
      </c>
      <c r="E44" s="20">
        <f>Model!$W$21*((drdp!B44+drdp!K44)*'DEC-U'!$B44+(drdp!E44+drdp!N44)*'DEC-U'!$C44+(drdp!H44+drdp!Q44)*'DEC-U'!$D44)</f>
        <v>-1.5741321339239004E-3</v>
      </c>
      <c r="F44" s="20">
        <f>Model!$W$21*((drdp!C44+drdp!L44)*'DEC-U'!$B44+(drdp!F44+drdp!O44)*'DEC-U'!$C44+(drdp!I44+drdp!R44)*'DEC-U'!$D44)</f>
        <v>4.5077246487821243E-2</v>
      </c>
      <c r="G44" s="20">
        <f>Model!$W$21*((drdp!D44+drdp!M44)*'DEC-U'!$B44+(drdp!G44+drdp!P44)*'DEC-U'!$C44+(drdp!J44+drdp!S44)*'DEC-U'!$D44)</f>
        <v>0</v>
      </c>
      <c r="H44" s="32">
        <f>Model!$W$21*((drdp!B44)*'DEC-U'!$B44+(drdp!E44)*'DEC-U'!$C44+(drdp!H44)*'DEC-U'!$D44)</f>
        <v>-7.870660669619502E-4</v>
      </c>
      <c r="I44" s="32">
        <f>Model!$W$21*((drdp!C44)*'DEC-U'!$B44+(drdp!F44)*'DEC-U'!$C44+(drdp!I44)*'DEC-U'!$D44)</f>
        <v>2.2538623243910622E-2</v>
      </c>
      <c r="J44" s="32">
        <f>Model!$W$21*((drdp!D44)*'DEC-U'!$B44+(drdp!G44)*'DEC-U'!$C44+(drdp!J44)*'DEC-U'!$D44)</f>
        <v>0</v>
      </c>
      <c r="K44" s="34">
        <f>SUM(E$3:E43)+H44</f>
        <v>-2.0800292493780115E-2</v>
      </c>
      <c r="L44" s="34">
        <f>SUM(F$3:F43)+I44</f>
        <v>0.59564244421061585</v>
      </c>
      <c r="M44" s="34">
        <f>SUM(G$3:G43)+J44</f>
        <v>0</v>
      </c>
      <c r="N44" s="34"/>
      <c r="O44" s="34"/>
      <c r="P44" s="34"/>
      <c r="Q44" s="35">
        <f t="shared" si="1"/>
        <v>4.3265216782680541E-4</v>
      </c>
      <c r="R44" s="35">
        <f t="shared" si="1"/>
        <v>0.3547899213451966</v>
      </c>
      <c r="S44" s="35">
        <f t="shared" si="1"/>
        <v>0</v>
      </c>
      <c r="T44" s="35">
        <f t="shared" si="2"/>
        <v>-1.2389537061290914E-2</v>
      </c>
      <c r="U44" s="35">
        <f t="shared" si="3"/>
        <v>0</v>
      </c>
      <c r="V44" s="35">
        <f t="shared" si="4"/>
        <v>0</v>
      </c>
    </row>
    <row r="45" spans="1:23" x14ac:dyDescent="0.25">
      <c r="A45" s="26">
        <f>Wellpath!E45</f>
        <v>4200</v>
      </c>
      <c r="B45" s="22">
        <v>0</v>
      </c>
      <c r="C45" s="22">
        <v>0</v>
      </c>
      <c r="D45" s="22">
        <v>1</v>
      </c>
      <c r="E45" s="20">
        <f>Model!$W$21*((drdp!B45+drdp!K45)*'DEC-U'!$B45+(drdp!E45+drdp!N45)*'DEC-U'!$C45+(drdp!H45+drdp!Q45)*'DEC-U'!$D45)</f>
        <v>-1.5741321339239004E-3</v>
      </c>
      <c r="F45" s="20">
        <f>Model!$W$21*((drdp!C45+drdp!L45)*'DEC-U'!$B45+(drdp!F45+drdp!O45)*'DEC-U'!$C45+(drdp!I45+drdp!R45)*'DEC-U'!$D45)</f>
        <v>4.5077246487821243E-2</v>
      </c>
      <c r="G45" s="20">
        <f>Model!$W$21*((drdp!D45+drdp!M45)*'DEC-U'!$B45+(drdp!G45+drdp!P45)*'DEC-U'!$C45+(drdp!J45+drdp!S45)*'DEC-U'!$D45)</f>
        <v>0</v>
      </c>
      <c r="H45" s="18">
        <f>Model!$W$21*((drdp!B45)*'DEC-U'!$B45+(drdp!E45)*'DEC-U'!$C45+(drdp!H45)*'DEC-U'!$D45)</f>
        <v>-7.870660669619502E-4</v>
      </c>
      <c r="I45" s="18">
        <f>Model!$W$21*((drdp!C45)*'DEC-U'!$B45+(drdp!F45)*'DEC-U'!$C45+(drdp!I45)*'DEC-U'!$D45)</f>
        <v>2.2538623243910622E-2</v>
      </c>
      <c r="J45" s="18">
        <f>Model!$W$21*((drdp!D45)*'DEC-U'!$B45+(drdp!G45)*'DEC-U'!$C45+(drdp!J45)*'DEC-U'!$D45)</f>
        <v>0</v>
      </c>
      <c r="K45" s="21">
        <f>SUM(E$3:E44)+H45</f>
        <v>-2.2374424627704014E-2</v>
      </c>
      <c r="L45" s="21">
        <f>SUM(F$3:F44)+I45</f>
        <v>0.64071969069843715</v>
      </c>
      <c r="M45" s="21">
        <f>SUM(G$3:G44)+J45</f>
        <v>0</v>
      </c>
      <c r="N45" s="21"/>
      <c r="O45" s="21"/>
      <c r="P45" s="21"/>
      <c r="Q45" s="19">
        <f t="shared" si="1"/>
        <v>5.0061487742080791E-4</v>
      </c>
      <c r="R45" s="19">
        <f t="shared" si="1"/>
        <v>0.41052172204870097</v>
      </c>
      <c r="S45" s="19">
        <f t="shared" si="1"/>
        <v>0</v>
      </c>
      <c r="T45" s="19">
        <f t="shared" si="2"/>
        <v>-1.4335734427018011E-2</v>
      </c>
      <c r="U45" s="19">
        <f t="shared" si="3"/>
        <v>0</v>
      </c>
      <c r="V45" s="19">
        <f t="shared" si="4"/>
        <v>0</v>
      </c>
    </row>
    <row r="46" spans="1:23" x14ac:dyDescent="0.25">
      <c r="A46" s="26">
        <f>Wellpath!E46</f>
        <v>4300</v>
      </c>
      <c r="B46" s="22">
        <v>0</v>
      </c>
      <c r="C46" s="22">
        <v>0</v>
      </c>
      <c r="D46" s="22">
        <v>1</v>
      </c>
      <c r="E46" s="20">
        <f>Model!$W$21*((drdp!B46+drdp!K46)*'DEC-U'!$B46+(drdp!E46+drdp!N46)*'DEC-U'!$C46+(drdp!H46+drdp!Q46)*'DEC-U'!$D46)</f>
        <v>-1.5741321339239004E-3</v>
      </c>
      <c r="F46" s="20">
        <f>Model!$W$21*((drdp!C46+drdp!L46)*'DEC-U'!$B46+(drdp!F46+drdp!O46)*'DEC-U'!$C46+(drdp!I46+drdp!R46)*'DEC-U'!$D46)</f>
        <v>4.5077246487821243E-2</v>
      </c>
      <c r="G46" s="20">
        <f>Model!$W$21*((drdp!D46+drdp!M46)*'DEC-U'!$B46+(drdp!G46+drdp!P46)*'DEC-U'!$C46+(drdp!J46+drdp!S46)*'DEC-U'!$D46)</f>
        <v>0</v>
      </c>
      <c r="H46" s="18">
        <f>Model!$W$21*((drdp!B46)*'DEC-U'!$B46+(drdp!E46)*'DEC-U'!$C46+(drdp!H46)*'DEC-U'!$D46)</f>
        <v>-7.870660669619502E-4</v>
      </c>
      <c r="I46" s="18">
        <f>Model!$W$21*((drdp!C46)*'DEC-U'!$B46+(drdp!F46)*'DEC-U'!$C46+(drdp!I46)*'DEC-U'!$D46)</f>
        <v>2.2538623243910622E-2</v>
      </c>
      <c r="J46" s="18">
        <f>Model!$W$21*((drdp!D46)*'DEC-U'!$B46+(drdp!G46)*'DEC-U'!$C46+(drdp!J46)*'DEC-U'!$D46)</f>
        <v>0</v>
      </c>
      <c r="K46" s="21">
        <f>SUM(E$3:E45)+H46</f>
        <v>-2.3948556761627913E-2</v>
      </c>
      <c r="L46" s="21">
        <f>SUM(F$3:F45)+I46</f>
        <v>0.68579693718625845</v>
      </c>
      <c r="M46" s="21">
        <f>SUM(G$3:G45)+J46</f>
        <v>0</v>
      </c>
      <c r="N46" s="21"/>
      <c r="O46" s="21"/>
      <c r="P46" s="21"/>
      <c r="Q46" s="19">
        <f t="shared" si="1"/>
        <v>5.7353337096491405E-4</v>
      </c>
      <c r="R46" s="19">
        <f t="shared" si="1"/>
        <v>0.47031743905405293</v>
      </c>
      <c r="S46" s="19">
        <f t="shared" si="1"/>
        <v>0</v>
      </c>
      <c r="T46" s="19">
        <f t="shared" si="2"/>
        <v>-1.6423846877155684E-2</v>
      </c>
      <c r="U46" s="19">
        <f t="shared" si="3"/>
        <v>0</v>
      </c>
      <c r="V46" s="19">
        <f t="shared" si="4"/>
        <v>0</v>
      </c>
    </row>
    <row r="47" spans="1:23" x14ac:dyDescent="0.25">
      <c r="A47" s="26">
        <f>Wellpath!E47</f>
        <v>4400</v>
      </c>
      <c r="B47" s="22">
        <v>0</v>
      </c>
      <c r="C47" s="22">
        <v>0</v>
      </c>
      <c r="D47" s="22">
        <v>1</v>
      </c>
      <c r="E47" s="20">
        <f>Model!$W$21*((drdp!B47+drdp!K47)*'DEC-U'!$B47+(drdp!E47+drdp!N47)*'DEC-U'!$C47+(drdp!H47+drdp!Q47)*'DEC-U'!$D47)</f>
        <v>-1.5741321339239004E-3</v>
      </c>
      <c r="F47" s="20">
        <f>Model!$W$21*((drdp!C47+drdp!L47)*'DEC-U'!$B47+(drdp!F47+drdp!O47)*'DEC-U'!$C47+(drdp!I47+drdp!R47)*'DEC-U'!$D47)</f>
        <v>4.5077246487821243E-2</v>
      </c>
      <c r="G47" s="20">
        <f>Model!$W$21*((drdp!D47+drdp!M47)*'DEC-U'!$B47+(drdp!G47+drdp!P47)*'DEC-U'!$C47+(drdp!J47+drdp!S47)*'DEC-U'!$D47)</f>
        <v>0</v>
      </c>
      <c r="H47" s="18">
        <f>Model!$W$21*((drdp!B47)*'DEC-U'!$B47+(drdp!E47)*'DEC-U'!$C47+(drdp!H47)*'DEC-U'!$D47)</f>
        <v>-7.870660669619502E-4</v>
      </c>
      <c r="I47" s="18">
        <f>Model!$W$21*((drdp!C47)*'DEC-U'!$B47+(drdp!F47)*'DEC-U'!$C47+(drdp!I47)*'DEC-U'!$D47)</f>
        <v>2.2538623243910622E-2</v>
      </c>
      <c r="J47" s="18">
        <f>Model!$W$21*((drdp!D47)*'DEC-U'!$B47+(drdp!G47)*'DEC-U'!$C47+(drdp!J47)*'DEC-U'!$D47)</f>
        <v>0</v>
      </c>
      <c r="K47" s="21">
        <f>SUM(E$3:E46)+H47</f>
        <v>-2.5522688895551811E-2</v>
      </c>
      <c r="L47" s="21">
        <f>SUM(F$3:F46)+I47</f>
        <v>0.73087418367407975</v>
      </c>
      <c r="M47" s="21">
        <f>SUM(G$3:G46)+J47</f>
        <v>0</v>
      </c>
      <c r="N47" s="21"/>
      <c r="O47" s="21"/>
      <c r="P47" s="21"/>
      <c r="Q47" s="19">
        <f t="shared" si="1"/>
        <v>6.5140764845912375E-4</v>
      </c>
      <c r="R47" s="19">
        <f t="shared" si="1"/>
        <v>0.53417707236125245</v>
      </c>
      <c r="S47" s="19">
        <f t="shared" si="1"/>
        <v>0</v>
      </c>
      <c r="T47" s="19">
        <f t="shared" si="2"/>
        <v>-1.8653874411703929E-2</v>
      </c>
      <c r="U47" s="19">
        <f t="shared" si="3"/>
        <v>0</v>
      </c>
      <c r="V47" s="19">
        <f t="shared" si="4"/>
        <v>0</v>
      </c>
    </row>
    <row r="48" spans="1:23" x14ac:dyDescent="0.25">
      <c r="A48" s="26">
        <f>Wellpath!E48</f>
        <v>4500</v>
      </c>
      <c r="B48" s="22">
        <v>0</v>
      </c>
      <c r="C48" s="22">
        <v>0</v>
      </c>
      <c r="D48" s="22">
        <v>1</v>
      </c>
      <c r="E48" s="20">
        <f>Model!$W$21*((drdp!B48+drdp!K48)*'DEC-U'!$B48+(drdp!E48+drdp!N48)*'DEC-U'!$C48+(drdp!H48+drdp!Q48)*'DEC-U'!$D48)</f>
        <v>-1.5741321339239004E-3</v>
      </c>
      <c r="F48" s="20">
        <f>Model!$W$21*((drdp!C48+drdp!L48)*'DEC-U'!$B48+(drdp!F48+drdp!O48)*'DEC-U'!$C48+(drdp!I48+drdp!R48)*'DEC-U'!$D48)</f>
        <v>4.5077246487821243E-2</v>
      </c>
      <c r="G48" s="20">
        <f>Model!$W$21*((drdp!D48+drdp!M48)*'DEC-U'!$B48+(drdp!G48+drdp!P48)*'DEC-U'!$C48+(drdp!J48+drdp!S48)*'DEC-U'!$D48)</f>
        <v>0</v>
      </c>
      <c r="H48" s="18">
        <f>Model!$W$21*((drdp!B48)*'DEC-U'!$B48+(drdp!E48)*'DEC-U'!$C48+(drdp!H48)*'DEC-U'!$D48)</f>
        <v>-7.870660669619502E-4</v>
      </c>
      <c r="I48" s="18">
        <f>Model!$W$21*((drdp!C48)*'DEC-U'!$B48+(drdp!F48)*'DEC-U'!$C48+(drdp!I48)*'DEC-U'!$D48)</f>
        <v>2.2538623243910622E-2</v>
      </c>
      <c r="J48" s="18">
        <f>Model!$W$21*((drdp!D48)*'DEC-U'!$B48+(drdp!G48)*'DEC-U'!$C48+(drdp!J48)*'DEC-U'!$D48)</f>
        <v>0</v>
      </c>
      <c r="K48" s="21">
        <f>SUM(E$3:E47)+H48</f>
        <v>-2.709682102947571E-2</v>
      </c>
      <c r="L48" s="21">
        <f>SUM(F$3:F47)+I48</f>
        <v>0.77595143016190105</v>
      </c>
      <c r="M48" s="21">
        <f>SUM(G$3:G47)+J48</f>
        <v>0</v>
      </c>
      <c r="N48" s="21"/>
      <c r="O48" s="21"/>
      <c r="P48" s="21"/>
      <c r="Q48" s="19">
        <f t="shared" si="1"/>
        <v>7.3423770990343714E-4</v>
      </c>
      <c r="R48" s="19">
        <f t="shared" si="1"/>
        <v>0.60210062197029957</v>
      </c>
      <c r="S48" s="19">
        <f t="shared" si="1"/>
        <v>0</v>
      </c>
      <c r="T48" s="19">
        <f t="shared" si="2"/>
        <v>-2.1025817030662752E-2</v>
      </c>
      <c r="U48" s="19">
        <f t="shared" si="3"/>
        <v>0</v>
      </c>
      <c r="V48" s="19">
        <f t="shared" si="4"/>
        <v>0</v>
      </c>
    </row>
    <row r="49" spans="1:22" x14ac:dyDescent="0.25">
      <c r="A49" s="26">
        <f>Wellpath!E49</f>
        <v>4600</v>
      </c>
      <c r="B49" s="22">
        <v>0</v>
      </c>
      <c r="C49" s="22">
        <v>0</v>
      </c>
      <c r="D49" s="22">
        <v>1</v>
      </c>
      <c r="E49" s="20">
        <f>Model!$W$21*((drdp!B49+drdp!K49)*'DEC-U'!$B49+(drdp!E49+drdp!N49)*'DEC-U'!$C49+(drdp!H49+drdp!Q49)*'DEC-U'!$D49)</f>
        <v>-1.5741321339239004E-3</v>
      </c>
      <c r="F49" s="20">
        <f>Model!$W$21*((drdp!C49+drdp!L49)*'DEC-U'!$B49+(drdp!F49+drdp!O49)*'DEC-U'!$C49+(drdp!I49+drdp!R49)*'DEC-U'!$D49)</f>
        <v>4.5077246487821243E-2</v>
      </c>
      <c r="G49" s="20">
        <f>Model!$W$21*((drdp!D49+drdp!M49)*'DEC-U'!$B49+(drdp!G49+drdp!P49)*'DEC-U'!$C49+(drdp!J49+drdp!S49)*'DEC-U'!$D49)</f>
        <v>0</v>
      </c>
      <c r="H49" s="18">
        <f>Model!$W$21*((drdp!B49)*'DEC-U'!$B49+(drdp!E49)*'DEC-U'!$C49+(drdp!H49)*'DEC-U'!$D49)</f>
        <v>-7.870660669619502E-4</v>
      </c>
      <c r="I49" s="18">
        <f>Model!$W$21*((drdp!C49)*'DEC-U'!$B49+(drdp!F49)*'DEC-U'!$C49+(drdp!I49)*'DEC-U'!$D49)</f>
        <v>2.2538623243910622E-2</v>
      </c>
      <c r="J49" s="18">
        <f>Model!$W$21*((drdp!D49)*'DEC-U'!$B49+(drdp!G49)*'DEC-U'!$C49+(drdp!J49)*'DEC-U'!$D49)</f>
        <v>0</v>
      </c>
      <c r="K49" s="21">
        <f>SUM(E$3:E48)+H49</f>
        <v>-2.8670953163399609E-2</v>
      </c>
      <c r="L49" s="21">
        <f>SUM(F$3:F48)+I49</f>
        <v>0.82102867664972234</v>
      </c>
      <c r="M49" s="21">
        <f>SUM(G$3:G48)+J49</f>
        <v>0</v>
      </c>
      <c r="N49" s="21"/>
      <c r="O49" s="21"/>
      <c r="P49" s="21"/>
      <c r="Q49" s="19">
        <f t="shared" si="1"/>
        <v>8.2202355529785399E-4</v>
      </c>
      <c r="R49" s="19">
        <f t="shared" si="1"/>
        <v>0.67408808788119434</v>
      </c>
      <c r="S49" s="19">
        <f t="shared" si="1"/>
        <v>0</v>
      </c>
      <c r="T49" s="19">
        <f t="shared" si="2"/>
        <v>-2.3539674734032151E-2</v>
      </c>
      <c r="U49" s="19">
        <f t="shared" si="3"/>
        <v>0</v>
      </c>
      <c r="V49" s="19">
        <f t="shared" si="4"/>
        <v>0</v>
      </c>
    </row>
    <row r="50" spans="1:22" x14ac:dyDescent="0.25">
      <c r="A50" s="26">
        <f>Wellpath!E50</f>
        <v>4700</v>
      </c>
      <c r="B50" s="22">
        <v>0</v>
      </c>
      <c r="C50" s="22">
        <v>0</v>
      </c>
      <c r="D50" s="22">
        <v>1</v>
      </c>
      <c r="E50" s="20">
        <f>Model!$W$21*((drdp!B50+drdp!K50)*'DEC-U'!$B50+(drdp!E50+drdp!N50)*'DEC-U'!$C50+(drdp!H50+drdp!Q50)*'DEC-U'!$D50)</f>
        <v>-1.5741321339238945E-3</v>
      </c>
      <c r="F50" s="20">
        <f>Model!$W$21*((drdp!C50+drdp!L50)*'DEC-U'!$B50+(drdp!F50+drdp!O50)*'DEC-U'!$C50+(drdp!I50+drdp!R50)*'DEC-U'!$D50)</f>
        <v>4.5077246487821077E-2</v>
      </c>
      <c r="G50" s="20">
        <f>Model!$W$21*((drdp!D50+drdp!M50)*'DEC-U'!$B50+(drdp!G50+drdp!P50)*'DEC-U'!$C50+(drdp!J50+drdp!S50)*'DEC-U'!$D50)</f>
        <v>0</v>
      </c>
      <c r="H50" s="18">
        <f>Model!$W$21*((drdp!B50)*'DEC-U'!$B50+(drdp!E50)*'DEC-U'!$C50+(drdp!H50)*'DEC-U'!$D50)</f>
        <v>-7.870660669619502E-4</v>
      </c>
      <c r="I50" s="18">
        <f>Model!$W$21*((drdp!C50)*'DEC-U'!$B50+(drdp!F50)*'DEC-U'!$C50+(drdp!I50)*'DEC-U'!$D50)</f>
        <v>2.2538623243910622E-2</v>
      </c>
      <c r="J50" s="18">
        <f>Model!$W$21*((drdp!D50)*'DEC-U'!$B50+(drdp!G50)*'DEC-U'!$C50+(drdp!J50)*'DEC-U'!$D50)</f>
        <v>0</v>
      </c>
      <c r="K50" s="21">
        <f>SUM(E$3:E49)+H50</f>
        <v>-3.0245085297323508E-2</v>
      </c>
      <c r="L50" s="21">
        <f>SUM(F$3:F49)+I50</f>
        <v>0.86610592313754364</v>
      </c>
      <c r="M50" s="21">
        <f>SUM(G$3:G49)+J50</f>
        <v>0</v>
      </c>
      <c r="N50" s="21"/>
      <c r="O50" s="21"/>
      <c r="P50" s="21"/>
      <c r="Q50" s="19">
        <f t="shared" si="1"/>
        <v>9.1476518464237463E-4</v>
      </c>
      <c r="R50" s="19">
        <f t="shared" si="1"/>
        <v>0.75013947009393667</v>
      </c>
      <c r="S50" s="19">
        <f t="shared" si="1"/>
        <v>0</v>
      </c>
      <c r="T50" s="19">
        <f t="shared" si="2"/>
        <v>-2.6195447521812125E-2</v>
      </c>
      <c r="U50" s="19">
        <f t="shared" si="3"/>
        <v>0</v>
      </c>
      <c r="V50" s="19">
        <f t="shared" si="4"/>
        <v>0</v>
      </c>
    </row>
    <row r="51" spans="1:22" x14ac:dyDescent="0.25">
      <c r="A51" s="26">
        <f>Wellpath!E51</f>
        <v>4800</v>
      </c>
      <c r="B51" s="22">
        <v>0</v>
      </c>
      <c r="C51" s="22">
        <v>0</v>
      </c>
      <c r="D51" s="22">
        <v>1</v>
      </c>
      <c r="E51" s="20">
        <f>Model!$W$21*((drdp!B51+drdp!K51)*'DEC-U'!$B51+(drdp!E51+drdp!N51)*'DEC-U'!$C51+(drdp!H51+drdp!Q51)*'DEC-U'!$D51)</f>
        <v>-1.5741321339238945E-3</v>
      </c>
      <c r="F51" s="20">
        <f>Model!$W$21*((drdp!C51+drdp!L51)*'DEC-U'!$B51+(drdp!F51+drdp!O51)*'DEC-U'!$C51+(drdp!I51+drdp!R51)*'DEC-U'!$D51)</f>
        <v>4.5077246487821077E-2</v>
      </c>
      <c r="G51" s="20">
        <f>Model!$W$21*((drdp!D51+drdp!M51)*'DEC-U'!$B51+(drdp!G51+drdp!P51)*'DEC-U'!$C51+(drdp!J51+drdp!S51)*'DEC-U'!$D51)</f>
        <v>0</v>
      </c>
      <c r="H51" s="18">
        <f>Model!$W$21*((drdp!B51)*'DEC-U'!$B51+(drdp!E51)*'DEC-U'!$C51+(drdp!H51)*'DEC-U'!$D51)</f>
        <v>-7.8706606696194435E-4</v>
      </c>
      <c r="I51" s="18">
        <f>Model!$W$21*((drdp!C51)*'DEC-U'!$B51+(drdp!F51)*'DEC-U'!$C51+(drdp!I51)*'DEC-U'!$D51)</f>
        <v>2.2538623243910455E-2</v>
      </c>
      <c r="J51" s="18">
        <f>Model!$W$21*((drdp!D51)*'DEC-U'!$B51+(drdp!G51)*'DEC-U'!$C51+(drdp!J51)*'DEC-U'!$D51)</f>
        <v>0</v>
      </c>
      <c r="K51" s="21">
        <f>SUM(E$3:E50)+H51</f>
        <v>-3.1819217431247396E-2</v>
      </c>
      <c r="L51" s="21">
        <f>SUM(F$3:F50)+I51</f>
        <v>0.9111831696253645</v>
      </c>
      <c r="M51" s="21">
        <f>SUM(G$3:G50)+J51</f>
        <v>0</v>
      </c>
      <c r="N51" s="21"/>
      <c r="O51" s="21"/>
      <c r="P51" s="21"/>
      <c r="Q51" s="19">
        <f t="shared" si="1"/>
        <v>1.0124625979369981E-3</v>
      </c>
      <c r="R51" s="19">
        <f t="shared" si="1"/>
        <v>0.83025476860852576</v>
      </c>
      <c r="S51" s="19">
        <f t="shared" si="1"/>
        <v>0</v>
      </c>
      <c r="T51" s="19">
        <f t="shared" si="2"/>
        <v>-2.899313539400265E-2</v>
      </c>
      <c r="U51" s="19">
        <f t="shared" si="3"/>
        <v>0</v>
      </c>
      <c r="V51" s="19">
        <f t="shared" si="4"/>
        <v>0</v>
      </c>
    </row>
    <row r="52" spans="1:22" x14ac:dyDescent="0.25">
      <c r="A52" s="26">
        <f>Wellpath!E52</f>
        <v>4900</v>
      </c>
      <c r="B52" s="22">
        <v>0</v>
      </c>
      <c r="C52" s="22">
        <v>0</v>
      </c>
      <c r="D52" s="22">
        <v>1</v>
      </c>
      <c r="E52" s="20">
        <f>Model!$W$21*((drdp!B52+drdp!K52)*'DEC-U'!$B52+(drdp!E52+drdp!N52)*'DEC-U'!$C52+(drdp!H52+drdp!Q52)*'DEC-U'!$D52)</f>
        <v>-1.5741321339239004E-3</v>
      </c>
      <c r="F52" s="20">
        <f>Model!$W$21*((drdp!C52+drdp!L52)*'DEC-U'!$B52+(drdp!F52+drdp!O52)*'DEC-U'!$C52+(drdp!I52+drdp!R52)*'DEC-U'!$D52)</f>
        <v>4.5077246487821243E-2</v>
      </c>
      <c r="G52" s="20">
        <f>Model!$W$21*((drdp!D52+drdp!M52)*'DEC-U'!$B52+(drdp!G52+drdp!P52)*'DEC-U'!$C52+(drdp!J52+drdp!S52)*'DEC-U'!$D52)</f>
        <v>0</v>
      </c>
      <c r="H52" s="18">
        <f>Model!$W$21*((drdp!B52)*'DEC-U'!$B52+(drdp!E52)*'DEC-U'!$C52+(drdp!H52)*'DEC-U'!$D52)</f>
        <v>-7.870660669619502E-4</v>
      </c>
      <c r="I52" s="18">
        <f>Model!$W$21*((drdp!C52)*'DEC-U'!$B52+(drdp!F52)*'DEC-U'!$C52+(drdp!I52)*'DEC-U'!$D52)</f>
        <v>2.2538623243910622E-2</v>
      </c>
      <c r="J52" s="18">
        <f>Model!$W$21*((drdp!D52)*'DEC-U'!$B52+(drdp!G52)*'DEC-U'!$C52+(drdp!J52)*'DEC-U'!$D52)</f>
        <v>0</v>
      </c>
      <c r="K52" s="21">
        <f>SUM(E$3:E51)+H52</f>
        <v>-3.3393349565171301E-2</v>
      </c>
      <c r="L52" s="21">
        <f>SUM(F$3:F51)+I52</f>
        <v>0.9562604161131858</v>
      </c>
      <c r="M52" s="21">
        <f>SUM(G$3:G51)+J52</f>
        <v>0</v>
      </c>
      <c r="N52" s="21"/>
      <c r="O52" s="21"/>
      <c r="P52" s="21"/>
      <c r="Q52" s="19">
        <f t="shared" si="1"/>
        <v>1.1151157951817263E-3</v>
      </c>
      <c r="R52" s="19">
        <f t="shared" si="1"/>
        <v>0.91443398342496329</v>
      </c>
      <c r="S52" s="19">
        <f t="shared" si="1"/>
        <v>0</v>
      </c>
      <c r="T52" s="19">
        <f t="shared" si="2"/>
        <v>-3.1932738350603777E-2</v>
      </c>
      <c r="U52" s="19">
        <f t="shared" si="3"/>
        <v>0</v>
      </c>
      <c r="V52" s="19">
        <f t="shared" si="4"/>
        <v>0</v>
      </c>
    </row>
    <row r="53" spans="1:22" x14ac:dyDescent="0.25">
      <c r="A53" s="26">
        <f>Wellpath!E53</f>
        <v>5000</v>
      </c>
      <c r="B53" s="22">
        <v>0</v>
      </c>
      <c r="C53" s="22">
        <v>0</v>
      </c>
      <c r="D53" s="22">
        <v>1</v>
      </c>
      <c r="E53" s="20">
        <f>Model!$W$21*((drdp!B53+drdp!K53)*'DEC-U'!$B53+(drdp!E53+drdp!N53)*'DEC-U'!$C53+(drdp!H53+drdp!Q53)*'DEC-U'!$D53)</f>
        <v>-1.5741321339239004E-3</v>
      </c>
      <c r="F53" s="20">
        <f>Model!$W$21*((drdp!C53+drdp!L53)*'DEC-U'!$B53+(drdp!F53+drdp!O53)*'DEC-U'!$C53+(drdp!I53+drdp!R53)*'DEC-U'!$D53)</f>
        <v>4.5077246487821243E-2</v>
      </c>
      <c r="G53" s="20">
        <f>Model!$W$21*((drdp!D53+drdp!M53)*'DEC-U'!$B53+(drdp!G53+drdp!P53)*'DEC-U'!$C53+(drdp!J53+drdp!S53)*'DEC-U'!$D53)</f>
        <v>0</v>
      </c>
      <c r="H53" s="18">
        <f>Model!$W$21*((drdp!B53)*'DEC-U'!$B53+(drdp!E53)*'DEC-U'!$C53+(drdp!H53)*'DEC-U'!$D53)</f>
        <v>-7.870660669619502E-4</v>
      </c>
      <c r="I53" s="18">
        <f>Model!$W$21*((drdp!C53)*'DEC-U'!$B53+(drdp!F53)*'DEC-U'!$C53+(drdp!I53)*'DEC-U'!$D53)</f>
        <v>2.2538623243910622E-2</v>
      </c>
      <c r="J53" s="18">
        <f>Model!$W$21*((drdp!D53)*'DEC-U'!$B53+(drdp!G53)*'DEC-U'!$C53+(drdp!J53)*'DEC-U'!$D53)</f>
        <v>0</v>
      </c>
      <c r="K53" s="21">
        <f>SUM(E$3:E52)+H53</f>
        <v>-3.49674816990952E-2</v>
      </c>
      <c r="L53" s="21">
        <f>SUM(F$3:F52)+I53</f>
        <v>1.0013376626010071</v>
      </c>
      <c r="M53" s="21">
        <f>SUM(G$3:G52)+J53</f>
        <v>0</v>
      </c>
      <c r="N53" s="21"/>
      <c r="O53" s="21"/>
      <c r="P53" s="21"/>
      <c r="Q53" s="19">
        <f t="shared" si="1"/>
        <v>1.2227247763765578E-3</v>
      </c>
      <c r="R53" s="19">
        <f t="shared" si="1"/>
        <v>1.0026771145432483</v>
      </c>
      <c r="S53" s="19">
        <f t="shared" si="1"/>
        <v>0</v>
      </c>
      <c r="T53" s="19">
        <f t="shared" si="2"/>
        <v>-3.5014256391615477E-2</v>
      </c>
      <c r="U53" s="19">
        <f t="shared" si="3"/>
        <v>0</v>
      </c>
      <c r="V53" s="19">
        <f t="shared" si="4"/>
        <v>0</v>
      </c>
    </row>
    <row r="54" spans="1:22" x14ac:dyDescent="0.25">
      <c r="A54" s="26">
        <f>Wellpath!E54</f>
        <v>5100</v>
      </c>
      <c r="B54" s="22">
        <v>0</v>
      </c>
      <c r="C54" s="22">
        <v>0</v>
      </c>
      <c r="D54" s="22">
        <v>1</v>
      </c>
      <c r="E54" s="20">
        <f>Model!$W$21*((drdp!B54+drdp!K54)*'DEC-U'!$B54+(drdp!E54+drdp!N54)*'DEC-U'!$C54+(drdp!H54+drdp!Q54)*'DEC-U'!$D54)</f>
        <v>-5.8828344892805744E-3</v>
      </c>
      <c r="F54" s="20">
        <f>Model!$W$21*((drdp!C54+drdp!L54)*'DEC-U'!$B54+(drdp!F54+drdp!O54)*'DEC-U'!$C54+(drdp!I54+drdp!R54)*'DEC-U'!$D54)</f>
        <v>4.4031171420364092E-2</v>
      </c>
      <c r="G54" s="20">
        <f>Model!$W$21*((drdp!D54+drdp!M54)*'DEC-U'!$B54+(drdp!G54+drdp!P54)*'DEC-U'!$C54+(drdp!J54+drdp!S54)*'DEC-U'!$D54)</f>
        <v>0</v>
      </c>
      <c r="H54" s="18">
        <f>Model!$W$21*((drdp!B54)*'DEC-U'!$B54+(drdp!E54)*'DEC-U'!$C54+(drdp!H54)*'DEC-U'!$D54)</f>
        <v>-2.9414172446402872E-3</v>
      </c>
      <c r="I54" s="18">
        <f>Model!$W$21*((drdp!C54)*'DEC-U'!$B54+(drdp!F54)*'DEC-U'!$C54+(drdp!I54)*'DEC-U'!$D54)</f>
        <v>2.2015585710182046E-2</v>
      </c>
      <c r="J54" s="18">
        <f>Model!$W$21*((drdp!D54)*'DEC-U'!$B54+(drdp!G54)*'DEC-U'!$C54+(drdp!J54)*'DEC-U'!$D54)</f>
        <v>0</v>
      </c>
      <c r="K54" s="21">
        <f>SUM(E$3:E53)+H54</f>
        <v>-3.8695965010697435E-2</v>
      </c>
      <c r="L54" s="21">
        <f>SUM(F$3:F53)+I54</f>
        <v>1.0458918715550998</v>
      </c>
      <c r="M54" s="21">
        <f>SUM(G$3:G53)+J54</f>
        <v>0</v>
      </c>
      <c r="N54" s="21"/>
      <c r="O54" s="21"/>
      <c r="P54" s="21"/>
      <c r="Q54" s="19">
        <f t="shared" si="1"/>
        <v>1.4973777081091202E-3</v>
      </c>
      <c r="R54" s="19">
        <f t="shared" si="1"/>
        <v>1.0938898069850294</v>
      </c>
      <c r="S54" s="19">
        <f t="shared" si="1"/>
        <v>0</v>
      </c>
      <c r="T54" s="19">
        <f t="shared" si="2"/>
        <v>-4.0471795266668997E-2</v>
      </c>
      <c r="U54" s="19">
        <f t="shared" si="3"/>
        <v>0</v>
      </c>
      <c r="V54" s="19">
        <f t="shared" si="4"/>
        <v>0</v>
      </c>
    </row>
    <row r="55" spans="1:22" x14ac:dyDescent="0.25">
      <c r="A55" s="26">
        <f>Wellpath!E55</f>
        <v>5200</v>
      </c>
      <c r="B55" s="22">
        <v>0</v>
      </c>
      <c r="C55" s="22">
        <v>0</v>
      </c>
      <c r="D55" s="22">
        <v>1</v>
      </c>
      <c r="E55" s="20">
        <f>Model!$W$21*((drdp!B55+drdp!K55)*'DEC-U'!$B55+(drdp!E55+drdp!N55)*'DEC-U'!$C55+(drdp!H55+drdp!Q55)*'DEC-U'!$D55)</f>
        <v>-1.0179587520061874E-2</v>
      </c>
      <c r="F55" s="20">
        <f>Model!$W$21*((drdp!C55+drdp!L55)*'DEC-U'!$B55+(drdp!F55+drdp!O55)*'DEC-U'!$C55+(drdp!I55+drdp!R55)*'DEC-U'!$D55)</f>
        <v>4.2862148012374229E-2</v>
      </c>
      <c r="G55" s="20">
        <f>Model!$W$21*((drdp!D55+drdp!M55)*'DEC-U'!$B55+(drdp!G55+drdp!P55)*'DEC-U'!$C55+(drdp!J55+drdp!S55)*'DEC-U'!$D55)</f>
        <v>0</v>
      </c>
      <c r="H55" s="18">
        <f>Model!$W$21*((drdp!B55)*'DEC-U'!$B55+(drdp!E55)*'DEC-U'!$C55+(drdp!H55)*'DEC-U'!$D55)</f>
        <v>-5.0897937600309371E-3</v>
      </c>
      <c r="I55" s="18">
        <f>Model!$W$21*((drdp!C55)*'DEC-U'!$B55+(drdp!F55)*'DEC-U'!$C55+(drdp!I55)*'DEC-U'!$D55)</f>
        <v>2.1431074006187115E-2</v>
      </c>
      <c r="J55" s="18">
        <f>Model!$W$21*((drdp!D55)*'DEC-U'!$B55+(drdp!G55)*'DEC-U'!$C55+(drdp!J55)*'DEC-U'!$D55)</f>
        <v>0</v>
      </c>
      <c r="K55" s="21">
        <f>SUM(E$3:E54)+H55</f>
        <v>-4.672717601536866E-2</v>
      </c>
      <c r="L55" s="21">
        <f>SUM(F$3:F54)+I55</f>
        <v>1.089338531271469</v>
      </c>
      <c r="M55" s="21">
        <f>SUM(G$3:G54)+J55</f>
        <v>0</v>
      </c>
      <c r="N55" s="21"/>
      <c r="O55" s="21"/>
      <c r="P55" s="21"/>
      <c r="Q55" s="19">
        <f t="shared" si="1"/>
        <v>2.1834289783712441E-3</v>
      </c>
      <c r="R55" s="19">
        <f t="shared" si="1"/>
        <v>1.1866584357126813</v>
      </c>
      <c r="S55" s="19">
        <f t="shared" si="1"/>
        <v>0</v>
      </c>
      <c r="T55" s="19">
        <f t="shared" si="2"/>
        <v>-5.0901713291045106E-2</v>
      </c>
      <c r="U55" s="19">
        <f t="shared" si="3"/>
        <v>0</v>
      </c>
      <c r="V55" s="19">
        <f t="shared" si="4"/>
        <v>0</v>
      </c>
    </row>
    <row r="56" spans="1:22" x14ac:dyDescent="0.25">
      <c r="A56" s="26">
        <f>Wellpath!E56</f>
        <v>5300</v>
      </c>
      <c r="B56" s="22">
        <v>0</v>
      </c>
      <c r="C56" s="22">
        <v>0</v>
      </c>
      <c r="D56" s="22">
        <v>1</v>
      </c>
      <c r="E56" s="20">
        <f>Model!$W$21*((drdp!B56+drdp!K56)*'DEC-U'!$B56+(drdp!E56+drdp!N56)*'DEC-U'!$C56+(drdp!H56+drdp!Q56)*'DEC-U'!$D56)</f>
        <v>-1.4442274372549654E-2</v>
      </c>
      <c r="F56" s="20">
        <f>Model!$W$21*((drdp!C56+drdp!L56)*'DEC-U'!$B56+(drdp!F56+drdp!O56)*'DEC-U'!$C56+(drdp!I56+drdp!R56)*'DEC-U'!$D56)</f>
        <v>4.1565975247966652E-2</v>
      </c>
      <c r="G56" s="20">
        <f>Model!$W$21*((drdp!D56+drdp!M56)*'DEC-U'!$B56+(drdp!G56+drdp!P56)*'DEC-U'!$C56+(drdp!J56+drdp!S56)*'DEC-U'!$D56)</f>
        <v>0</v>
      </c>
      <c r="H56" s="18">
        <f>Model!$W$21*((drdp!B56)*'DEC-U'!$B56+(drdp!E56)*'DEC-U'!$C56+(drdp!H56)*'DEC-U'!$D56)</f>
        <v>-7.221137186274827E-3</v>
      </c>
      <c r="I56" s="18">
        <f>Model!$W$21*((drdp!C56)*'DEC-U'!$B56+(drdp!F56)*'DEC-U'!$C56+(drdp!I56)*'DEC-U'!$D56)</f>
        <v>2.0782987623983326E-2</v>
      </c>
      <c r="J56" s="18">
        <f>Model!$W$21*((drdp!D56)*'DEC-U'!$B56+(drdp!G56)*'DEC-U'!$C56+(drdp!J56)*'DEC-U'!$D56)</f>
        <v>0</v>
      </c>
      <c r="K56" s="21">
        <f>SUM(E$3:E55)+H56</f>
        <v>-5.9038106961674421E-2</v>
      </c>
      <c r="L56" s="21">
        <f>SUM(F$3:F55)+I56</f>
        <v>1.1315525929016395</v>
      </c>
      <c r="M56" s="21">
        <f>SUM(G$3:G55)+J56</f>
        <v>0</v>
      </c>
      <c r="N56" s="21"/>
      <c r="O56" s="21"/>
      <c r="P56" s="21"/>
      <c r="Q56" s="19">
        <f t="shared" si="1"/>
        <v>3.4854980736181095E-3</v>
      </c>
      <c r="R56" s="19">
        <f t="shared" si="1"/>
        <v>1.2804112705024233</v>
      </c>
      <c r="S56" s="19">
        <f t="shared" si="1"/>
        <v>0</v>
      </c>
      <c r="T56" s="19">
        <f t="shared" si="2"/>
        <v>-6.6804723012487022E-2</v>
      </c>
      <c r="U56" s="19">
        <f t="shared" si="3"/>
        <v>0</v>
      </c>
      <c r="V56" s="19">
        <f t="shared" si="4"/>
        <v>0</v>
      </c>
    </row>
    <row r="57" spans="1:22" x14ac:dyDescent="0.25">
      <c r="A57" s="26">
        <f>Wellpath!E57</f>
        <v>5400</v>
      </c>
      <c r="B57" s="22">
        <v>0</v>
      </c>
      <c r="C57" s="22">
        <v>0</v>
      </c>
      <c r="D57" s="22">
        <v>1</v>
      </c>
      <c r="E57" s="20">
        <f>Model!$W$21*((drdp!B57+drdp!K57)*'DEC-U'!$B57+(drdp!E57+drdp!N57)*'DEC-U'!$C57+(drdp!H57+drdp!Q57)*'DEC-U'!$D57)</f>
        <v>-1.8671084652051632E-2</v>
      </c>
      <c r="F57" s="20">
        <f>Model!$W$21*((drdp!C57+drdp!L57)*'DEC-U'!$B57+(drdp!F57+drdp!O57)*'DEC-U'!$C57+(drdp!I57+drdp!R57)*'DEC-U'!$D57)</f>
        <v>4.0168322732218945E-2</v>
      </c>
      <c r="G57" s="20">
        <f>Model!$W$21*((drdp!D57+drdp!M57)*'DEC-U'!$B57+(drdp!G57+drdp!P57)*'DEC-U'!$C57+(drdp!J57+drdp!S57)*'DEC-U'!$D57)</f>
        <v>0</v>
      </c>
      <c r="H57" s="18">
        <f>Model!$W$21*((drdp!B57)*'DEC-U'!$B57+(drdp!E57)*'DEC-U'!$C57+(drdp!H57)*'DEC-U'!$D57)</f>
        <v>-9.3355423260258162E-3</v>
      </c>
      <c r="I57" s="18">
        <f>Model!$W$21*((drdp!C57)*'DEC-U'!$B57+(drdp!F57)*'DEC-U'!$C57+(drdp!I57)*'DEC-U'!$D57)</f>
        <v>2.0084161366109472E-2</v>
      </c>
      <c r="J57" s="18">
        <f>Model!$W$21*((drdp!D57)*'DEC-U'!$B57+(drdp!G57)*'DEC-U'!$C57+(drdp!J57)*'DEC-U'!$D57)</f>
        <v>0</v>
      </c>
      <c r="K57" s="21">
        <f>SUM(E$3:E56)+H57</f>
        <v>-7.5594786473975065E-2</v>
      </c>
      <c r="L57" s="21">
        <f>SUM(F$3:F56)+I57</f>
        <v>1.1724197418917324</v>
      </c>
      <c r="M57" s="21">
        <f>SUM(G$3:G56)+J57</f>
        <v>0</v>
      </c>
      <c r="N57" s="21"/>
      <c r="O57" s="21"/>
      <c r="P57" s="21"/>
      <c r="Q57" s="19">
        <f t="shared" si="1"/>
        <v>5.714571742045883E-3</v>
      </c>
      <c r="R57" s="19">
        <f t="shared" si="1"/>
        <v>1.3745680511774763</v>
      </c>
      <c r="S57" s="19">
        <f t="shared" si="1"/>
        <v>0</v>
      </c>
      <c r="T57" s="19">
        <f t="shared" si="2"/>
        <v>-8.8628820046178461E-2</v>
      </c>
      <c r="U57" s="19">
        <f t="shared" si="3"/>
        <v>0</v>
      </c>
      <c r="V57" s="19">
        <f t="shared" si="4"/>
        <v>0</v>
      </c>
    </row>
    <row r="58" spans="1:22" x14ac:dyDescent="0.25">
      <c r="A58" s="26">
        <f>Wellpath!E58</f>
        <v>5500</v>
      </c>
      <c r="B58" s="22">
        <v>0</v>
      </c>
      <c r="C58" s="22">
        <v>0</v>
      </c>
      <c r="D58" s="22">
        <v>1</v>
      </c>
      <c r="E58" s="20">
        <f>Model!$W$21*((drdp!B58+drdp!K58)*'DEC-U'!$B58+(drdp!E58+drdp!N58)*'DEC-U'!$C58+(drdp!H58+drdp!Q58)*'DEC-U'!$D58)</f>
        <v>-1.4339167167930583E-2</v>
      </c>
      <c r="F58" s="20">
        <f>Model!$W$21*((drdp!C58+drdp!L58)*'DEC-U'!$B58+(drdp!F58+drdp!O58)*'DEC-U'!$C58+(drdp!I58+drdp!R58)*'DEC-U'!$D58)</f>
        <v>2.4265535300108915E-2</v>
      </c>
      <c r="G58" s="20">
        <f>Model!$W$21*((drdp!D58+drdp!M58)*'DEC-U'!$B58+(drdp!G58+drdp!P58)*'DEC-U'!$C58+(drdp!J58+drdp!S58)*'DEC-U'!$D58)</f>
        <v>0</v>
      </c>
      <c r="H58" s="18">
        <f>Model!$W$21*((drdp!B58)*'DEC-U'!$B58+(drdp!E58)*'DEC-U'!$C58+(drdp!H58)*'DEC-U'!$D58)</f>
        <v>-1.1421990734371988E-2</v>
      </c>
      <c r="I58" s="18">
        <f>Model!$W$21*((drdp!C58)*'DEC-U'!$B58+(drdp!F58)*'DEC-U'!$C58+(drdp!I58)*'DEC-U'!$D58)</f>
        <v>1.9328927274262334E-2</v>
      </c>
      <c r="J58" s="18">
        <f>Model!$W$21*((drdp!D58)*'DEC-U'!$B58+(drdp!G58)*'DEC-U'!$C58+(drdp!J58)*'DEC-U'!$D58)</f>
        <v>0</v>
      </c>
      <c r="K58" s="21">
        <f>SUM(E$3:E57)+H58</f>
        <v>-9.6352319534372857E-2</v>
      </c>
      <c r="L58" s="21">
        <f>SUM(F$3:F57)+I58</f>
        <v>1.211832830532104</v>
      </c>
      <c r="M58" s="21">
        <f>SUM(G$3:G57)+J58</f>
        <v>0</v>
      </c>
      <c r="N58" s="21"/>
      <c r="O58" s="21"/>
      <c r="P58" s="21"/>
      <c r="Q58" s="19">
        <f t="shared" si="1"/>
        <v>9.2837694796538885E-3</v>
      </c>
      <c r="R58" s="19">
        <f t="shared" si="1"/>
        <v>1.468538809155451</v>
      </c>
      <c r="S58" s="19">
        <f t="shared" si="1"/>
        <v>0</v>
      </c>
      <c r="T58" s="19">
        <f t="shared" si="2"/>
        <v>-0.1167629041096728</v>
      </c>
      <c r="U58" s="19">
        <f t="shared" si="3"/>
        <v>0</v>
      </c>
      <c r="V58" s="19">
        <f t="shared" si="4"/>
        <v>0</v>
      </c>
    </row>
    <row r="59" spans="1:22" x14ac:dyDescent="0.25">
      <c r="A59" s="26">
        <f>Wellpath!E59</f>
        <v>5525.54</v>
      </c>
      <c r="B59" s="22">
        <v>0</v>
      </c>
      <c r="C59" s="22">
        <v>0</v>
      </c>
      <c r="D59" s="22">
        <v>1</v>
      </c>
      <c r="E59" s="20">
        <f>Model!$W$21*((drdp!B59+drdp!K59)*'DEC-U'!$B59+(drdp!E59+drdp!N59)*'DEC-U'!$C59+(drdp!H59+drdp!Q59)*'DEC-U'!$D59)</f>
        <v>-1.1950930830401062E-2</v>
      </c>
      <c r="F59" s="20">
        <f>Model!$W$21*((drdp!C59+drdp!L59)*'DEC-U'!$B59+(drdp!F59+drdp!O59)*'DEC-U'!$C59+(drdp!I59+drdp!R59)*'DEC-U'!$D59)</f>
        <v>1.9125487262072055E-2</v>
      </c>
      <c r="G59" s="20">
        <f>Model!$W$21*((drdp!D59+drdp!M59)*'DEC-U'!$B59+(drdp!G59+drdp!P59)*'DEC-U'!$C59+(drdp!J59+drdp!S59)*'DEC-U'!$D59)</f>
        <v>0</v>
      </c>
      <c r="H59" s="18">
        <f>Model!$W$21*((drdp!B59)*'DEC-U'!$B59+(drdp!E59)*'DEC-U'!$C59+(drdp!H59)*'DEC-U'!$D59)</f>
        <v>-3.05226773408442E-3</v>
      </c>
      <c r="I59" s="18">
        <f>Model!$W$21*((drdp!C59)*'DEC-U'!$B59+(drdp!F59)*'DEC-U'!$C59+(drdp!I59)*'DEC-U'!$D59)</f>
        <v>4.8846494467331848E-3</v>
      </c>
      <c r="J59" s="18">
        <f>Model!$W$21*((drdp!D59)*'DEC-U'!$B59+(drdp!G59)*'DEC-U'!$C59+(drdp!J59)*'DEC-U'!$D59)</f>
        <v>0</v>
      </c>
      <c r="K59" s="21">
        <f>SUM(E$3:E58)+H59</f>
        <v>-0.10232176370201587</v>
      </c>
      <c r="L59" s="21">
        <f>SUM(F$3:F58)+I59</f>
        <v>1.2216540880046838</v>
      </c>
      <c r="M59" s="21">
        <f>SUM(G$3:G58)+J59</f>
        <v>0</v>
      </c>
      <c r="N59" s="21"/>
      <c r="O59" s="21"/>
      <c r="P59" s="21"/>
      <c r="Q59" s="19">
        <f t="shared" si="1"/>
        <v>1.0469743327091174E-2</v>
      </c>
      <c r="R59" s="19">
        <f t="shared" si="1"/>
        <v>1.4924387107385557</v>
      </c>
      <c r="S59" s="19">
        <f t="shared" si="1"/>
        <v>0</v>
      </c>
      <c r="T59" s="19">
        <f t="shared" si="2"/>
        <v>-0.12500180091841695</v>
      </c>
      <c r="U59" s="19">
        <f t="shared" si="3"/>
        <v>0</v>
      </c>
      <c r="V59" s="19">
        <f t="shared" si="4"/>
        <v>0</v>
      </c>
    </row>
    <row r="60" spans="1:22" x14ac:dyDescent="0.25">
      <c r="A60" s="26">
        <f>Wellpath!E60</f>
        <v>5600</v>
      </c>
      <c r="B60" s="22">
        <v>0</v>
      </c>
      <c r="C60" s="22">
        <v>0</v>
      </c>
      <c r="D60" s="22">
        <v>1</v>
      </c>
      <c r="E60" s="20">
        <f>Model!$W$21*((drdp!B60+drdp!K60)*'DEC-U'!$B60+(drdp!E60+drdp!N60)*'DEC-U'!$C60+(drdp!H60+drdp!Q60)*'DEC-U'!$D60)</f>
        <v>-2.2935646724726994E-2</v>
      </c>
      <c r="F60" s="20">
        <f>Model!$W$21*((drdp!C60+drdp!L60)*'DEC-U'!$B60+(drdp!F60+drdp!O60)*'DEC-U'!$C60+(drdp!I60+drdp!R60)*'DEC-U'!$D60)</f>
        <v>3.1383535362270239E-2</v>
      </c>
      <c r="G60" s="20">
        <f>Model!$W$21*((drdp!D60+drdp!M60)*'DEC-U'!$B60+(drdp!G60+drdp!P60)*'DEC-U'!$C60+(drdp!J60+drdp!S60)*'DEC-U'!$D60)</f>
        <v>0</v>
      </c>
      <c r="H60" s="18">
        <f>Model!$W$21*((drdp!B60)*'DEC-U'!$B60+(drdp!E60)*'DEC-U'!$C60+(drdp!H60)*'DEC-U'!$D60)</f>
        <v>-9.7889960743045585E-3</v>
      </c>
      <c r="I60" s="18">
        <f>Model!$W$21*((drdp!C60)*'DEC-U'!$B60+(drdp!F60)*'DEC-U'!$C60+(drdp!I60)*'DEC-U'!$D60)</f>
        <v>1.3394577800496639E-2</v>
      </c>
      <c r="J60" s="18">
        <f>Model!$W$21*((drdp!D60)*'DEC-U'!$B60+(drdp!G60)*'DEC-U'!$C60+(drdp!J60)*'DEC-U'!$D60)</f>
        <v>0</v>
      </c>
      <c r="K60" s="21">
        <f>SUM(E$3:E59)+H60</f>
        <v>-0.12100942287263708</v>
      </c>
      <c r="L60" s="21">
        <f>SUM(F$3:F59)+I60</f>
        <v>1.2492895036205194</v>
      </c>
      <c r="M60" s="21">
        <f>SUM(G$3:G59)+J60</f>
        <v>0</v>
      </c>
      <c r="N60" s="21"/>
      <c r="O60" s="21"/>
      <c r="P60" s="21"/>
      <c r="Q60" s="19">
        <f t="shared" si="1"/>
        <v>1.4643280423968702E-2</v>
      </c>
      <c r="R60" s="19">
        <f t="shared" si="1"/>
        <v>1.5607242638564036</v>
      </c>
      <c r="S60" s="19">
        <f t="shared" si="1"/>
        <v>0</v>
      </c>
      <c r="T60" s="19">
        <f t="shared" si="2"/>
        <v>-0.15117580183396231</v>
      </c>
      <c r="U60" s="19">
        <f t="shared" si="3"/>
        <v>0</v>
      </c>
      <c r="V60" s="19">
        <f t="shared" si="4"/>
        <v>0</v>
      </c>
    </row>
    <row r="61" spans="1:22" x14ac:dyDescent="0.25">
      <c r="A61" s="26">
        <f>Wellpath!E61</f>
        <v>5700</v>
      </c>
      <c r="B61" s="22">
        <v>0</v>
      </c>
      <c r="C61" s="22">
        <v>0</v>
      </c>
      <c r="D61" s="22">
        <v>1</v>
      </c>
      <c r="E61" s="20">
        <f>Model!$W$21*((drdp!B61+drdp!K61)*'DEC-U'!$B61+(drdp!E61+drdp!N61)*'DEC-U'!$C61+(drdp!H61+drdp!Q61)*'DEC-U'!$D61)</f>
        <v>-2.945191267915229E-2</v>
      </c>
      <c r="F61" s="20">
        <f>Model!$W$21*((drdp!C61+drdp!L61)*'DEC-U'!$B61+(drdp!F61+drdp!O61)*'DEC-U'!$C61+(drdp!I61+drdp!R61)*'DEC-U'!$D61)</f>
        <v>3.2847752841049842E-2</v>
      </c>
      <c r="G61" s="20">
        <f>Model!$W$21*((drdp!D61+drdp!M61)*'DEC-U'!$B61+(drdp!G61+drdp!P61)*'DEC-U'!$C61+(drdp!J61+drdp!S61)*'DEC-U'!$D61)</f>
        <v>0</v>
      </c>
      <c r="H61" s="18">
        <f>Model!$W$21*((drdp!B61)*'DEC-U'!$B61+(drdp!E61)*'DEC-U'!$C61+(drdp!H61)*'DEC-U'!$D61)</f>
        <v>-1.4725956339576145E-2</v>
      </c>
      <c r="I61" s="18">
        <f>Model!$W$21*((drdp!C61)*'DEC-U'!$B61+(drdp!F61)*'DEC-U'!$C61+(drdp!I61)*'DEC-U'!$D61)</f>
        <v>1.6423876420524921E-2</v>
      </c>
      <c r="J61" s="18">
        <f>Model!$W$21*((drdp!D61)*'DEC-U'!$B61+(drdp!G61)*'DEC-U'!$C61+(drdp!J61)*'DEC-U'!$D61)</f>
        <v>0</v>
      </c>
      <c r="K61" s="21">
        <f>SUM(E$3:E60)+H61</f>
        <v>-0.14888202986263568</v>
      </c>
      <c r="L61" s="21">
        <f>SUM(F$3:F60)+I61</f>
        <v>1.2837023376028178</v>
      </c>
      <c r="M61" s="21">
        <f>SUM(G$3:G60)+J61</f>
        <v>0</v>
      </c>
      <c r="N61" s="21"/>
      <c r="O61" s="21"/>
      <c r="P61" s="21"/>
      <c r="Q61" s="19">
        <f t="shared" si="1"/>
        <v>2.2165858816018742E-2</v>
      </c>
      <c r="R61" s="19">
        <f t="shared" si="1"/>
        <v>1.6478916915669388</v>
      </c>
      <c r="S61" s="19">
        <f t="shared" si="1"/>
        <v>0</v>
      </c>
      <c r="T61" s="19">
        <f t="shared" si="2"/>
        <v>-0.19112020976171795</v>
      </c>
      <c r="U61" s="19">
        <f t="shared" si="3"/>
        <v>0</v>
      </c>
      <c r="V61" s="19">
        <f t="shared" si="4"/>
        <v>0</v>
      </c>
    </row>
    <row r="62" spans="1:22" x14ac:dyDescent="0.25">
      <c r="A62" s="26">
        <f>Wellpath!E62</f>
        <v>5800</v>
      </c>
      <c r="B62" s="22">
        <v>0</v>
      </c>
      <c r="C62" s="22">
        <v>0</v>
      </c>
      <c r="D62" s="22">
        <v>1</v>
      </c>
      <c r="E62" s="20">
        <f>Model!$W$21*((drdp!B62+drdp!K62)*'DEC-U'!$B62+(drdp!E62+drdp!N62)*'DEC-U'!$C62+(drdp!H62+drdp!Q62)*'DEC-U'!$D62)</f>
        <v>-3.2526627688164486E-2</v>
      </c>
      <c r="F62" s="20">
        <f>Model!$W$21*((drdp!C62+drdp!L62)*'DEC-U'!$B62+(drdp!F62+drdp!O62)*'DEC-U'!$C62+(drdp!I62+drdp!R62)*'DEC-U'!$D62)</f>
        <v>2.9617715224717584E-2</v>
      </c>
      <c r="G62" s="20">
        <f>Model!$W$21*((drdp!D62+drdp!M62)*'DEC-U'!$B62+(drdp!G62+drdp!P62)*'DEC-U'!$C62+(drdp!J62+drdp!S62)*'DEC-U'!$D62)</f>
        <v>0</v>
      </c>
      <c r="H62" s="18">
        <f>Model!$W$21*((drdp!B62)*'DEC-U'!$B62+(drdp!E62)*'DEC-U'!$C62+(drdp!H62)*'DEC-U'!$D62)</f>
        <v>-1.6263313844082243E-2</v>
      </c>
      <c r="I62" s="18">
        <f>Model!$W$21*((drdp!C62)*'DEC-U'!$B62+(drdp!F62)*'DEC-U'!$C62+(drdp!I62)*'DEC-U'!$D62)</f>
        <v>1.4808857612358792E-2</v>
      </c>
      <c r="J62" s="18">
        <f>Model!$W$21*((drdp!D62)*'DEC-U'!$B62+(drdp!G62)*'DEC-U'!$C62+(drdp!J62)*'DEC-U'!$D62)</f>
        <v>0</v>
      </c>
      <c r="K62" s="21">
        <f>SUM(E$3:E61)+H62</f>
        <v>-0.17987130004629406</v>
      </c>
      <c r="L62" s="21">
        <f>SUM(F$3:F61)+I62</f>
        <v>1.3149350716357016</v>
      </c>
      <c r="M62" s="21">
        <f>SUM(G$3:G61)+J62</f>
        <v>0</v>
      </c>
      <c r="N62" s="21"/>
      <c r="O62" s="21"/>
      <c r="P62" s="21"/>
      <c r="Q62" s="19">
        <f t="shared" si="1"/>
        <v>3.2353684580343947E-2</v>
      </c>
      <c r="R62" s="19">
        <f t="shared" si="1"/>
        <v>1.7290542426175877</v>
      </c>
      <c r="S62" s="19">
        <f t="shared" si="1"/>
        <v>0</v>
      </c>
      <c r="T62" s="19">
        <f t="shared" si="2"/>
        <v>-0.23651908081158046</v>
      </c>
      <c r="U62" s="19">
        <f t="shared" si="3"/>
        <v>0</v>
      </c>
      <c r="V62" s="19">
        <f t="shared" si="4"/>
        <v>0</v>
      </c>
    </row>
    <row r="63" spans="1:22" x14ac:dyDescent="0.25">
      <c r="A63" s="26">
        <f>Wellpath!E63</f>
        <v>5900</v>
      </c>
      <c r="B63" s="22">
        <v>0</v>
      </c>
      <c r="C63" s="22">
        <v>0</v>
      </c>
      <c r="D63" s="22">
        <v>1</v>
      </c>
      <c r="E63" s="20">
        <f>Model!$W$21*((drdp!B63+drdp!K63)*'DEC-U'!$B63+(drdp!E63+drdp!N63)*'DEC-U'!$C63+(drdp!H63+drdp!Q63)*'DEC-U'!$D63)</f>
        <v>-3.5507379046659217E-2</v>
      </c>
      <c r="F63" s="20">
        <f>Model!$W$21*((drdp!C63+drdp!L63)*'DEC-U'!$B63+(drdp!F63+drdp!O63)*'DEC-U'!$C63+(drdp!I63+drdp!R63)*'DEC-U'!$D63)</f>
        <v>2.6312459965131988E-2</v>
      </c>
      <c r="G63" s="20">
        <f>Model!$W$21*((drdp!D63+drdp!M63)*'DEC-U'!$B63+(drdp!G63+drdp!P63)*'DEC-U'!$C63+(drdp!J63+drdp!S63)*'DEC-U'!$D63)</f>
        <v>0</v>
      </c>
      <c r="H63" s="18">
        <f>Model!$W$21*((drdp!B63)*'DEC-U'!$B63+(drdp!E63)*'DEC-U'!$C63+(drdp!H63)*'DEC-U'!$D63)</f>
        <v>-1.7753689523329608E-2</v>
      </c>
      <c r="I63" s="18">
        <f>Model!$W$21*((drdp!C63)*'DEC-U'!$B63+(drdp!F63)*'DEC-U'!$C63+(drdp!I63)*'DEC-U'!$D63)</f>
        <v>1.3156229982565994E-2</v>
      </c>
      <c r="J63" s="18">
        <f>Model!$W$21*((drdp!D63)*'DEC-U'!$B63+(drdp!G63)*'DEC-U'!$C63+(drdp!J63)*'DEC-U'!$D63)</f>
        <v>0</v>
      </c>
      <c r="K63" s="21">
        <f>SUM(E$3:E62)+H63</f>
        <v>-0.2138883034137059</v>
      </c>
      <c r="L63" s="21">
        <f>SUM(F$3:F62)+I63</f>
        <v>1.3429001592306264</v>
      </c>
      <c r="M63" s="21">
        <f>SUM(G$3:G62)+J63</f>
        <v>0</v>
      </c>
      <c r="N63" s="21"/>
      <c r="O63" s="21"/>
      <c r="P63" s="21"/>
      <c r="Q63" s="19">
        <f t="shared" si="1"/>
        <v>4.5748206337193516E-2</v>
      </c>
      <c r="R63" s="19">
        <f t="shared" si="1"/>
        <v>1.8033808376616418</v>
      </c>
      <c r="S63" s="19">
        <f t="shared" si="1"/>
        <v>0</v>
      </c>
      <c r="T63" s="19">
        <f t="shared" si="2"/>
        <v>-0.28723063671183419</v>
      </c>
      <c r="U63" s="19">
        <f t="shared" si="3"/>
        <v>0</v>
      </c>
      <c r="V63" s="19">
        <f t="shared" si="4"/>
        <v>0</v>
      </c>
    </row>
    <row r="64" spans="1:22" x14ac:dyDescent="0.25">
      <c r="A64" s="26">
        <f>Wellpath!E64</f>
        <v>6000</v>
      </c>
      <c r="B64" s="22">
        <v>0</v>
      </c>
      <c r="C64" s="22">
        <v>0</v>
      </c>
      <c r="D64" s="22">
        <v>1</v>
      </c>
      <c r="E64" s="20">
        <f>Model!$W$21*((drdp!B64+drdp!K64)*'DEC-U'!$B64+(drdp!E64+drdp!N64)*'DEC-U'!$C64+(drdp!H64+drdp!Q64)*'DEC-U'!$D64)</f>
        <v>-2.8997634419398035E-2</v>
      </c>
      <c r="F64" s="20">
        <f>Model!$W$21*((drdp!C64+drdp!L64)*'DEC-U'!$B64+(drdp!F64+drdp!O64)*'DEC-U'!$C64+(drdp!I64+drdp!R64)*'DEC-U'!$D64)</f>
        <v>1.7320374896779123E-2</v>
      </c>
      <c r="G64" s="20">
        <f>Model!$W$21*((drdp!D64+drdp!M64)*'DEC-U'!$B64+(drdp!G64+drdp!P64)*'DEC-U'!$C64+(drdp!J64+drdp!S64)*'DEC-U'!$D64)</f>
        <v>0</v>
      </c>
      <c r="H64" s="18">
        <f>Model!$W$21*((drdp!B64)*'DEC-U'!$B64+(drdp!E64)*'DEC-U'!$C64+(drdp!H64)*'DEC-U'!$D64)</f>
        <v>-1.9193562628672275E-2</v>
      </c>
      <c r="I64" s="18">
        <f>Model!$W$21*((drdp!C64)*'DEC-U'!$B64+(drdp!F64)*'DEC-U'!$C64+(drdp!I64)*'DEC-U'!$D64)</f>
        <v>1.1464373111450321E-2</v>
      </c>
      <c r="J64" s="18">
        <f>Model!$W$21*((drdp!D64)*'DEC-U'!$B64+(drdp!G64)*'DEC-U'!$C64+(drdp!J64)*'DEC-U'!$D64)</f>
        <v>0</v>
      </c>
      <c r="K64" s="21">
        <f>SUM(E$3:E63)+H64</f>
        <v>-0.25083555556570775</v>
      </c>
      <c r="L64" s="21">
        <f>SUM(F$3:F63)+I64</f>
        <v>1.3675207623246428</v>
      </c>
      <c r="M64" s="21">
        <f>SUM(G$3:G63)+J64</f>
        <v>0</v>
      </c>
      <c r="N64" s="21"/>
      <c r="O64" s="21"/>
      <c r="P64" s="21"/>
      <c r="Q64" s="19">
        <f t="shared" si="1"/>
        <v>6.2918475935957258E-2</v>
      </c>
      <c r="R64" s="19">
        <f t="shared" si="1"/>
        <v>1.8701130353889721</v>
      </c>
      <c r="S64" s="19">
        <f t="shared" si="1"/>
        <v>0</v>
      </c>
      <c r="T64" s="19">
        <f t="shared" si="2"/>
        <v>-0.34302283016534196</v>
      </c>
      <c r="U64" s="19">
        <f t="shared" si="3"/>
        <v>0</v>
      </c>
      <c r="V64" s="19">
        <f t="shared" si="4"/>
        <v>0</v>
      </c>
    </row>
    <row r="65" spans="1:23" x14ac:dyDescent="0.25">
      <c r="A65" s="26">
        <f>Wellpath!E65</f>
        <v>6051.08</v>
      </c>
      <c r="B65" s="22">
        <v>0</v>
      </c>
      <c r="C65" s="22">
        <v>0</v>
      </c>
      <c r="D65" s="22">
        <v>1</v>
      </c>
      <c r="E65" s="20">
        <f>Model!$W$21*((drdp!B65+drdp!K65)*'DEC-U'!$B65+(drdp!E65+drdp!N65)*'DEC-U'!$C65+(drdp!H65+drdp!Q65)*'DEC-U'!$D65)</f>
        <v>-1.9912553329034008E-2</v>
      </c>
      <c r="F65" s="20">
        <f>Model!$W$21*((drdp!C65+drdp!L65)*'DEC-U'!$B65+(drdp!F65+drdp!O65)*'DEC-U'!$C65+(drdp!I65+drdp!R65)*'DEC-U'!$D65)</f>
        <v>1.0587692413509561E-2</v>
      </c>
      <c r="G65" s="20">
        <f>Model!$W$21*((drdp!D65+drdp!M65)*'DEC-U'!$B65+(drdp!G65+drdp!P65)*'DEC-U'!$C65+(drdp!J65+drdp!S65)*'DEC-U'!$D65)</f>
        <v>0</v>
      </c>
      <c r="H65" s="18">
        <f>Model!$W$21*((drdp!B65)*'DEC-U'!$B65+(drdp!E65)*'DEC-U'!$C65+(drdp!H65)*'DEC-U'!$D65)</f>
        <v>-1.0171332240470532E-2</v>
      </c>
      <c r="I65" s="18">
        <f>Model!$W$21*((drdp!C65)*'DEC-U'!$B65+(drdp!F65)*'DEC-U'!$C65+(drdp!I65)*'DEC-U'!$D65)</f>
        <v>5.4081932848206631E-3</v>
      </c>
      <c r="J65" s="18">
        <f>Model!$W$21*((drdp!D65)*'DEC-U'!$B65+(drdp!G65)*'DEC-U'!$C65+(drdp!J65)*'DEC-U'!$D65)</f>
        <v>0</v>
      </c>
      <c r="K65" s="21">
        <f>SUM(E$3:E64)+H65</f>
        <v>-0.27081095959690404</v>
      </c>
      <c r="L65" s="21">
        <f>SUM(F$3:F64)+I65</f>
        <v>1.3787849573947923</v>
      </c>
      <c r="M65" s="21">
        <f>SUM(G$3:G64)+J65</f>
        <v>0</v>
      </c>
      <c r="N65" s="21"/>
      <c r="O65" s="21"/>
      <c r="P65" s="21"/>
      <c r="Q65" s="19">
        <f t="shared" si="1"/>
        <v>7.3338575837795988E-2</v>
      </c>
      <c r="R65" s="19">
        <f t="shared" si="1"/>
        <v>1.9010479587381592</v>
      </c>
      <c r="S65" s="19">
        <f t="shared" si="1"/>
        <v>0</v>
      </c>
      <c r="T65" s="19">
        <f t="shared" si="2"/>
        <v>-0.37339007738986019</v>
      </c>
      <c r="U65" s="19">
        <f t="shared" si="3"/>
        <v>0</v>
      </c>
      <c r="V65" s="19">
        <f t="shared" si="4"/>
        <v>0</v>
      </c>
    </row>
    <row r="66" spans="1:23" x14ac:dyDescent="0.25">
      <c r="A66" s="26">
        <f>Wellpath!E66</f>
        <v>6100</v>
      </c>
      <c r="B66" s="22">
        <v>0</v>
      </c>
      <c r="C66" s="22">
        <v>0</v>
      </c>
      <c r="D66" s="22">
        <v>1</v>
      </c>
      <c r="E66" s="20">
        <f>Model!$W$21*((drdp!B66+drdp!K66)*'DEC-U'!$B66+(drdp!E66+drdp!N66)*'DEC-U'!$C66+(drdp!H66+drdp!Q66)*'DEC-U'!$D66)</f>
        <v>-3.0113715973549345E-2</v>
      </c>
      <c r="F66" s="20">
        <f>Model!$W$21*((drdp!C66+drdp!L66)*'DEC-U'!$B66+(drdp!F66+drdp!O66)*'DEC-U'!$C66+(drdp!I66+drdp!R66)*'DEC-U'!$D66)</f>
        <v>1.4221830017544811E-2</v>
      </c>
      <c r="G66" s="20">
        <f>Model!$W$21*((drdp!D66+drdp!M66)*'DEC-U'!$B66+(drdp!G66+drdp!P66)*'DEC-U'!$C66+(drdp!J66+drdp!S66)*'DEC-U'!$D66)</f>
        <v>0</v>
      </c>
      <c r="H66" s="18">
        <f>Model!$W$21*((drdp!B66)*'DEC-U'!$B66+(drdp!E66)*'DEC-U'!$C66+(drdp!H66)*'DEC-U'!$D66)</f>
        <v>-9.8923112102205554E-3</v>
      </c>
      <c r="I66" s="18">
        <f>Model!$W$21*((drdp!C66)*'DEC-U'!$B66+(drdp!F66)*'DEC-U'!$C66+(drdp!I66)*'DEC-U'!$D66)</f>
        <v>4.6718501508077994E-3</v>
      </c>
      <c r="J66" s="18">
        <f>Model!$W$21*((drdp!D66)*'DEC-U'!$B66+(drdp!G66)*'DEC-U'!$C66+(drdp!J66)*'DEC-U'!$D66)</f>
        <v>0</v>
      </c>
      <c r="K66" s="21">
        <f>SUM(E$3:E65)+H66</f>
        <v>-0.29044449189568811</v>
      </c>
      <c r="L66" s="21">
        <f>SUM(F$3:F65)+I66</f>
        <v>1.3886363066742891</v>
      </c>
      <c r="M66" s="21">
        <f>SUM(G$3:G65)+J66</f>
        <v>0</v>
      </c>
      <c r="N66" s="21"/>
      <c r="O66" s="21"/>
      <c r="P66" s="21"/>
      <c r="Q66" s="19">
        <f t="shared" si="1"/>
        <v>8.4358002872544441E-2</v>
      </c>
      <c r="R66" s="19">
        <f t="shared" si="1"/>
        <v>1.9283107922140101</v>
      </c>
      <c r="S66" s="19">
        <f t="shared" si="1"/>
        <v>0</v>
      </c>
      <c r="T66" s="19">
        <f t="shared" si="2"/>
        <v>-0.4033217665199188</v>
      </c>
      <c r="U66" s="19">
        <f t="shared" si="3"/>
        <v>0</v>
      </c>
      <c r="V66" s="19">
        <f t="shared" si="4"/>
        <v>0</v>
      </c>
    </row>
    <row r="67" spans="1:23" x14ac:dyDescent="0.25">
      <c r="A67" s="26">
        <f>Wellpath!E67</f>
        <v>6200</v>
      </c>
      <c r="B67" s="22">
        <v>0</v>
      </c>
      <c r="C67" s="22">
        <v>0</v>
      </c>
      <c r="D67" s="22">
        <v>1</v>
      </c>
      <c r="E67" s="20">
        <f>Model!$W$21*((drdp!B67+drdp!K67)*'DEC-U'!$B67+(drdp!E67+drdp!N67)*'DEC-U'!$C67+(drdp!H67+drdp!Q67)*'DEC-U'!$D67)</f>
        <v>-4.1635979187060974E-2</v>
      </c>
      <c r="F67" s="20">
        <f>Model!$W$21*((drdp!C67+drdp!L67)*'DEC-U'!$B67+(drdp!F67+drdp!O67)*'DEC-U'!$C67+(drdp!I67+drdp!R67)*'DEC-U'!$D67)</f>
        <v>1.4817717547396369E-2</v>
      </c>
      <c r="G67" s="20">
        <f>Model!$W$21*((drdp!D67+drdp!M67)*'DEC-U'!$B67+(drdp!G67+drdp!P67)*'DEC-U'!$C67+(drdp!J67+drdp!S67)*'DEC-U'!$D67)</f>
        <v>0</v>
      </c>
      <c r="H67" s="18">
        <f>Model!$W$21*((drdp!B67)*'DEC-U'!$B67+(drdp!E67)*'DEC-U'!$C67+(drdp!H67)*'DEC-U'!$D67)</f>
        <v>-2.0817989593530407E-2</v>
      </c>
      <c r="I67" s="18">
        <f>Model!$W$21*((drdp!C67)*'DEC-U'!$B67+(drdp!F67)*'DEC-U'!$C67+(drdp!I67)*'DEC-U'!$D67)</f>
        <v>7.4088587736981558E-3</v>
      </c>
      <c r="J67" s="18">
        <f>Model!$W$21*((drdp!D67)*'DEC-U'!$B67+(drdp!G67)*'DEC-U'!$C67+(drdp!J67)*'DEC-U'!$D67)</f>
        <v>0</v>
      </c>
      <c r="K67" s="21">
        <f>SUM(E$3:E66)+H67</f>
        <v>-0.33148388625254732</v>
      </c>
      <c r="L67" s="21">
        <f>SUM(F$3:F66)+I67</f>
        <v>1.4055951453147242</v>
      </c>
      <c r="M67" s="21">
        <f>SUM(G$3:G66)+J67</f>
        <v>0</v>
      </c>
      <c r="N67" s="21"/>
      <c r="O67" s="21"/>
      <c r="P67" s="21"/>
      <c r="Q67" s="19">
        <f t="shared" si="1"/>
        <v>0.10988156684509173</v>
      </c>
      <c r="R67" s="19">
        <f t="shared" si="1"/>
        <v>1.9756977125323205</v>
      </c>
      <c r="S67" s="19">
        <f t="shared" si="1"/>
        <v>0</v>
      </c>
      <c r="T67" s="19">
        <f t="shared" si="2"/>
        <v>-0.46593214126663873</v>
      </c>
      <c r="U67" s="19">
        <f t="shared" si="3"/>
        <v>0</v>
      </c>
      <c r="V67" s="19">
        <f t="shared" si="4"/>
        <v>0</v>
      </c>
    </row>
    <row r="68" spans="1:23" x14ac:dyDescent="0.25">
      <c r="A68" s="26">
        <f>Wellpath!E68</f>
        <v>6300</v>
      </c>
      <c r="B68" s="22">
        <v>0</v>
      </c>
      <c r="C68" s="22">
        <v>0</v>
      </c>
      <c r="D68" s="22">
        <v>1</v>
      </c>
      <c r="E68" s="20">
        <f>Model!$W$21*((drdp!B68+drdp!K68)*'DEC-U'!$B68+(drdp!E68+drdp!N68)*'DEC-U'!$C68+(drdp!H68+drdp!Q68)*'DEC-U'!$D68)</f>
        <v>-4.2720974755480909E-2</v>
      </c>
      <c r="F68" s="20">
        <f>Model!$W$21*((drdp!C68+drdp!L68)*'DEC-U'!$B68+(drdp!F68+drdp!O68)*'DEC-U'!$C68+(drdp!I68+drdp!R68)*'DEC-U'!$D68)</f>
        <v>1.0493277840527206E-2</v>
      </c>
      <c r="G68" s="20">
        <f>Model!$W$21*((drdp!D68+drdp!M68)*'DEC-U'!$B68+(drdp!G68+drdp!P68)*'DEC-U'!$C68+(drdp!J68+drdp!S68)*'DEC-U'!$D68)</f>
        <v>0</v>
      </c>
      <c r="H68" s="18">
        <f>Model!$W$21*((drdp!B68)*'DEC-U'!$B68+(drdp!E68)*'DEC-U'!$C68+(drdp!H68)*'DEC-U'!$D68)</f>
        <v>-2.1360487377740454E-2</v>
      </c>
      <c r="I68" s="18">
        <f>Model!$W$21*((drdp!C68)*'DEC-U'!$B68+(drdp!F68)*'DEC-U'!$C68+(drdp!I68)*'DEC-U'!$D68)</f>
        <v>5.2466389202636028E-3</v>
      </c>
      <c r="J68" s="18">
        <f>Model!$W$21*((drdp!D68)*'DEC-U'!$B68+(drdp!G68)*'DEC-U'!$C68+(drdp!J68)*'DEC-U'!$D68)</f>
        <v>0</v>
      </c>
      <c r="K68" s="21">
        <f>SUM(E$3:E67)+H68</f>
        <v>-0.37366236322381829</v>
      </c>
      <c r="L68" s="21">
        <f>SUM(F$3:F67)+I68</f>
        <v>1.4182506430086861</v>
      </c>
      <c r="M68" s="21">
        <f>SUM(G$3:G67)+J68</f>
        <v>0</v>
      </c>
      <c r="N68" s="21"/>
      <c r="O68" s="21"/>
      <c r="P68" s="21"/>
      <c r="Q68" s="19">
        <f t="shared" ref="Q68:S131" si="5">K68^2</f>
        <v>0.13962356169000872</v>
      </c>
      <c r="R68" s="19">
        <f t="shared" si="5"/>
        <v>2.0114348863945515</v>
      </c>
      <c r="S68" s="19">
        <f t="shared" si="5"/>
        <v>0</v>
      </c>
      <c r="T68" s="19">
        <f t="shared" ref="T68:T131" si="6">K68*L68</f>
        <v>-0.52994688691032554</v>
      </c>
      <c r="U68" s="19">
        <f t="shared" ref="U68:U131" si="7">K68*M68</f>
        <v>0</v>
      </c>
      <c r="V68" s="19">
        <f t="shared" ref="V68:V131" si="8">L68*M68</f>
        <v>0</v>
      </c>
    </row>
    <row r="69" spans="1:23" x14ac:dyDescent="0.25">
      <c r="A69" s="26">
        <f>Wellpath!E69</f>
        <v>6400</v>
      </c>
      <c r="B69" s="22">
        <v>0</v>
      </c>
      <c r="C69" s="22">
        <v>0</v>
      </c>
      <c r="D69" s="22">
        <v>1</v>
      </c>
      <c r="E69" s="20">
        <f>Model!$W$21*((drdp!B69+drdp!K69)*'DEC-U'!$B69+(drdp!E69+drdp!N69)*'DEC-U'!$C69+(drdp!H69+drdp!Q69)*'DEC-U'!$D69)</f>
        <v>-4.3674904761885416E-2</v>
      </c>
      <c r="F69" s="20">
        <f>Model!$W$21*((drdp!C69+drdp!L69)*'DEC-U'!$B69+(drdp!F69+drdp!O69)*'DEC-U'!$C69+(drdp!I69+drdp!R69)*'DEC-U'!$D69)</f>
        <v>6.1458810320818742E-3</v>
      </c>
      <c r="G69" s="20">
        <f>Model!$W$21*((drdp!D69+drdp!M69)*'DEC-U'!$B69+(drdp!G69+drdp!P69)*'DEC-U'!$C69+(drdp!J69+drdp!S69)*'DEC-U'!$D69)</f>
        <v>0</v>
      </c>
      <c r="H69" s="18">
        <f>Model!$W$21*((drdp!B69)*'DEC-U'!$B69+(drdp!E69)*'DEC-U'!$C69+(drdp!H69)*'DEC-U'!$D69)</f>
        <v>-2.1837452380942708E-2</v>
      </c>
      <c r="I69" s="18">
        <f>Model!$W$21*((drdp!C69)*'DEC-U'!$B69+(drdp!F69)*'DEC-U'!$C69+(drdp!I69)*'DEC-U'!$D69)</f>
        <v>3.0729405160409371E-3</v>
      </c>
      <c r="J69" s="18">
        <f>Model!$W$21*((drdp!D69)*'DEC-U'!$B69+(drdp!G69)*'DEC-U'!$C69+(drdp!J69)*'DEC-U'!$D69)</f>
        <v>0</v>
      </c>
      <c r="K69" s="21">
        <f>SUM(E$3:E68)+H69</f>
        <v>-0.41686030298250148</v>
      </c>
      <c r="L69" s="21">
        <f>SUM(F$3:F68)+I69</f>
        <v>1.4265702224449905</v>
      </c>
      <c r="M69" s="21">
        <f>SUM(G$3:G68)+J69</f>
        <v>0</v>
      </c>
      <c r="N69" s="21"/>
      <c r="O69" s="21"/>
      <c r="P69" s="21"/>
      <c r="Q69" s="19">
        <f t="shared" si="5"/>
        <v>0.17377251220266293</v>
      </c>
      <c r="R69" s="19">
        <f t="shared" si="5"/>
        <v>2.0351025995667498</v>
      </c>
      <c r="S69" s="19">
        <f t="shared" si="5"/>
        <v>0</v>
      </c>
      <c r="T69" s="19">
        <f t="shared" si="6"/>
        <v>-0.59468049515423327</v>
      </c>
      <c r="U69" s="19">
        <f t="shared" si="7"/>
        <v>0</v>
      </c>
      <c r="V69" s="19">
        <f t="shared" si="8"/>
        <v>0</v>
      </c>
    </row>
    <row r="70" spans="1:23" x14ac:dyDescent="0.25">
      <c r="A70" s="26">
        <f>Wellpath!E70</f>
        <v>6500</v>
      </c>
      <c r="B70" s="22">
        <v>0</v>
      </c>
      <c r="C70" s="22">
        <v>0</v>
      </c>
      <c r="D70" s="22">
        <v>1</v>
      </c>
      <c r="E70" s="20">
        <f>Model!$W$21*((drdp!B70+drdp!K70)*'DEC-U'!$B70+(drdp!E70+drdp!N70)*'DEC-U'!$C70+(drdp!H70+drdp!Q70)*'DEC-U'!$D70)</f>
        <v>-3.9309870083166956E-2</v>
      </c>
      <c r="F70" s="20">
        <f>Model!$W$21*((drdp!C70+drdp!L70)*'DEC-U'!$B70+(drdp!F70+drdp!O70)*'DEC-U'!$C70+(drdp!I70+drdp!R70)*'DEC-U'!$D70)</f>
        <v>1.5719755917205918E-3</v>
      </c>
      <c r="G70" s="20">
        <f>Model!$W$21*((drdp!D70+drdp!M70)*'DEC-U'!$B70+(drdp!G70+drdp!P70)*'DEC-U'!$C70+(drdp!J70+drdp!S70)*'DEC-U'!$D70)</f>
        <v>0</v>
      </c>
      <c r="H70" s="18">
        <f>Model!$W$21*((drdp!B70)*'DEC-U'!$B70+(drdp!E70)*'DEC-U'!$C70+(drdp!H70)*'DEC-U'!$D70)</f>
        <v>-2.2256748999641616E-2</v>
      </c>
      <c r="I70" s="18">
        <f>Model!$W$21*((drdp!C70)*'DEC-U'!$B70+(drdp!F70)*'DEC-U'!$C70+(drdp!I70)*'DEC-U'!$D70)</f>
        <v>8.900326077004837E-4</v>
      </c>
      <c r="J70" s="18">
        <f>Model!$W$21*((drdp!D70)*'DEC-U'!$B70+(drdp!G70)*'DEC-U'!$C70+(drdp!J70)*'DEC-U'!$D70)</f>
        <v>0</v>
      </c>
      <c r="K70" s="21">
        <f>SUM(E$3:E69)+H70</f>
        <v>-0.46095450436308583</v>
      </c>
      <c r="L70" s="21">
        <f>SUM(F$3:F69)+I70</f>
        <v>1.4305331955687317</v>
      </c>
      <c r="M70" s="21">
        <f>SUM(G$3:G69)+J70</f>
        <v>0</v>
      </c>
      <c r="N70" s="21"/>
      <c r="O70" s="21"/>
      <c r="P70" s="21"/>
      <c r="Q70" s="19">
        <f t="shared" si="5"/>
        <v>0.21247905509261811</v>
      </c>
      <c r="R70" s="19">
        <f t="shared" si="5"/>
        <v>2.0464252236240874</v>
      </c>
      <c r="S70" s="19">
        <f t="shared" si="5"/>
        <v>0</v>
      </c>
      <c r="T70" s="19">
        <f t="shared" si="6"/>
        <v>-0.65941072013832602</v>
      </c>
      <c r="U70" s="19">
        <f t="shared" si="7"/>
        <v>0</v>
      </c>
      <c r="V70" s="19">
        <f t="shared" si="8"/>
        <v>0</v>
      </c>
    </row>
    <row r="71" spans="1:23" x14ac:dyDescent="0.25">
      <c r="A71" s="26">
        <f>Wellpath!E71</f>
        <v>6576.62</v>
      </c>
      <c r="B71" s="22">
        <v>0</v>
      </c>
      <c r="C71" s="22">
        <v>0</v>
      </c>
      <c r="D71" s="22">
        <v>1</v>
      </c>
      <c r="E71" s="20">
        <f>Model!$W$21*((drdp!B71+drdp!K71)*'DEC-U'!$B71+(drdp!E71+drdp!N71)*'DEC-U'!$C71+(drdp!H71+drdp!Q71)*'DEC-U'!$D71)</f>
        <v>-2.2538623243910622E-2</v>
      </c>
      <c r="F71" s="20">
        <f>Model!$W$21*((drdp!C71+drdp!L71)*'DEC-U'!$B71+(drdp!F71+drdp!O71)*'DEC-U'!$C71+(drdp!I71+drdp!R71)*'DEC-U'!$D71)</f>
        <v>-7.8706606696194998E-4</v>
      </c>
      <c r="G71" s="20">
        <f>Model!$W$21*((drdp!D71+drdp!M71)*'DEC-U'!$B71+(drdp!G71+drdp!P71)*'DEC-U'!$C71+(drdp!J71+drdp!S71)*'DEC-U'!$D71)</f>
        <v>0</v>
      </c>
      <c r="H71" s="18">
        <f>Model!$W$21*((drdp!B71)*'DEC-U'!$B71+(drdp!E71)*'DEC-U'!$C71+(drdp!H71)*'DEC-U'!$D71)</f>
        <v>-1.7269093129484252E-2</v>
      </c>
      <c r="I71" s="18">
        <f>Model!$W$21*((drdp!C71)*'DEC-U'!$B71+(drdp!F71)*'DEC-U'!$C71+(drdp!I71)*'DEC-U'!$D71)</f>
        <v>-6.0305002050624378E-4</v>
      </c>
      <c r="J71" s="18">
        <f>Model!$W$21*((drdp!D71)*'DEC-U'!$B71+(drdp!G71)*'DEC-U'!$C71+(drdp!J71)*'DEC-U'!$D71)</f>
        <v>0</v>
      </c>
      <c r="K71" s="21">
        <f>SUM(E$3:E70)+H71</f>
        <v>-0.4952767185760954</v>
      </c>
      <c r="L71" s="21">
        <f>SUM(F$3:F70)+I71</f>
        <v>1.4306120885322455</v>
      </c>
      <c r="M71" s="21">
        <f>SUM(G$3:G70)+J71</f>
        <v>0</v>
      </c>
      <c r="N71" s="21"/>
      <c r="O71" s="21"/>
      <c r="P71" s="21"/>
      <c r="Q71" s="19">
        <f t="shared" si="5"/>
        <v>0.24529902796350481</v>
      </c>
      <c r="R71" s="19">
        <f t="shared" si="5"/>
        <v>2.0466509478545936</v>
      </c>
      <c r="S71" s="19">
        <f t="shared" si="5"/>
        <v>0</v>
      </c>
      <c r="T71" s="19">
        <f t="shared" si="6"/>
        <v>-0.70854886076354506</v>
      </c>
      <c r="U71" s="19">
        <f t="shared" si="7"/>
        <v>0</v>
      </c>
      <c r="V71" s="19">
        <f t="shared" si="8"/>
        <v>0</v>
      </c>
    </row>
    <row r="72" spans="1:23" x14ac:dyDescent="0.25">
      <c r="A72" s="26">
        <f>Wellpath!E72</f>
        <v>6600</v>
      </c>
      <c r="B72" s="22">
        <v>0</v>
      </c>
      <c r="C72" s="22">
        <v>0</v>
      </c>
      <c r="D72" s="22">
        <v>1</v>
      </c>
      <c r="E72" s="20">
        <f>Model!$W$21*((drdp!B72+drdp!K72)*'DEC-U'!$B72+(drdp!E72+drdp!N72)*'DEC-U'!$C72+(drdp!H72+drdp!Q72)*'DEC-U'!$D72)</f>
        <v>-2.7662484887846134E-2</v>
      </c>
      <c r="F72" s="20">
        <f>Model!$W$21*((drdp!C72+drdp!L72)*'DEC-U'!$B72+(drdp!F72+drdp!O72)*'DEC-U'!$C72+(drdp!I72+drdp!R72)*'DEC-U'!$D72)</f>
        <v>-1.595008843016563E-3</v>
      </c>
      <c r="G72" s="20">
        <f>Model!$W$21*((drdp!D72+drdp!M72)*'DEC-U'!$B72+(drdp!G72+drdp!P72)*'DEC-U'!$C72+(drdp!J72+drdp!S72)*'DEC-U'!$D72)</f>
        <v>0</v>
      </c>
      <c r="H72" s="18">
        <f>Model!$W$21*((drdp!B72)*'DEC-U'!$B72+(drdp!E72)*'DEC-U'!$C72+(drdp!H72)*'DEC-U'!$D72)</f>
        <v>-5.2419265413993291E-3</v>
      </c>
      <c r="I72" s="18">
        <f>Model!$W$21*((drdp!C72)*'DEC-U'!$B72+(drdp!F72)*'DEC-U'!$C72+(drdp!I72)*'DEC-U'!$D72)</f>
        <v>-3.0224758266921399E-4</v>
      </c>
      <c r="J72" s="18">
        <f>Model!$W$21*((drdp!D72)*'DEC-U'!$B72+(drdp!G72)*'DEC-U'!$C72+(drdp!J72)*'DEC-U'!$D72)</f>
        <v>0</v>
      </c>
      <c r="K72" s="21">
        <f>SUM(E$3:E71)+H72</f>
        <v>-0.5057881752319211</v>
      </c>
      <c r="L72" s="21">
        <f>SUM(F$3:F71)+I72</f>
        <v>1.4301258249031206</v>
      </c>
      <c r="M72" s="21">
        <f>SUM(G$3:G71)+J72</f>
        <v>0</v>
      </c>
      <c r="N72" s="21"/>
      <c r="O72" s="21"/>
      <c r="P72" s="21"/>
      <c r="Q72" s="19">
        <f t="shared" si="5"/>
        <v>0.25582167820443652</v>
      </c>
      <c r="R72" s="19">
        <f t="shared" si="5"/>
        <v>2.045259875054831</v>
      </c>
      <c r="S72" s="19">
        <f t="shared" si="5"/>
        <v>0</v>
      </c>
      <c r="T72" s="19">
        <f t="shared" si="6"/>
        <v>-0.72334073132979526</v>
      </c>
      <c r="U72" s="19">
        <f t="shared" si="7"/>
        <v>0</v>
      </c>
      <c r="V72" s="19">
        <f t="shared" si="8"/>
        <v>0</v>
      </c>
    </row>
    <row r="73" spans="1:23" x14ac:dyDescent="0.25">
      <c r="A73" s="26">
        <f>Wellpath!E73</f>
        <v>6700</v>
      </c>
      <c r="B73" s="22">
        <v>0</v>
      </c>
      <c r="C73" s="22">
        <v>0</v>
      </c>
      <c r="D73" s="22">
        <v>1</v>
      </c>
      <c r="E73" s="20">
        <f>Model!$W$21*((drdp!B73+drdp!K73)*'DEC-U'!$B73+(drdp!E73+drdp!N73)*'DEC-U'!$C73+(drdp!H73+drdp!Q73)*'DEC-U'!$D73)</f>
        <v>-4.3768845902384945E-2</v>
      </c>
      <c r="F73" s="20">
        <f>Model!$W$21*((drdp!C73+drdp!L73)*'DEC-U'!$B73+(drdp!F73+drdp!O73)*'DEC-U'!$C73+(drdp!I73+drdp!R73)*'DEC-U'!$D73)</f>
        <v>-6.8931558805540782E-3</v>
      </c>
      <c r="G73" s="20">
        <f>Model!$W$21*((drdp!D73+drdp!M73)*'DEC-U'!$B73+(drdp!G73+drdp!P73)*'DEC-U'!$C73+(drdp!J73+drdp!S73)*'DEC-U'!$D73)</f>
        <v>0</v>
      </c>
      <c r="H73" s="18">
        <f>Model!$W$21*((drdp!B73)*'DEC-U'!$B73+(drdp!E73)*'DEC-U'!$C73+(drdp!H73)*'DEC-U'!$D73)</f>
        <v>-2.1884422951192389E-2</v>
      </c>
      <c r="I73" s="18">
        <f>Model!$W$21*((drdp!C73)*'DEC-U'!$B73+(drdp!F73)*'DEC-U'!$C73+(drdp!I73)*'DEC-U'!$D73)</f>
        <v>-3.4465779402770261E-3</v>
      </c>
      <c r="J73" s="18">
        <f>Model!$W$21*((drdp!D73)*'DEC-U'!$B73+(drdp!G73)*'DEC-U'!$C73+(drdp!J73)*'DEC-U'!$D73)</f>
        <v>0</v>
      </c>
      <c r="K73" s="21">
        <f>SUM(E$3:E72)+H73</f>
        <v>-0.55009315652956037</v>
      </c>
      <c r="L73" s="21">
        <f>SUM(F$3:F72)+I73</f>
        <v>1.4253864857024963</v>
      </c>
      <c r="M73" s="21">
        <f>SUM(G$3:G72)+J73</f>
        <v>0</v>
      </c>
      <c r="N73" s="21"/>
      <c r="O73" s="21"/>
      <c r="P73" s="21"/>
      <c r="Q73" s="19">
        <f t="shared" si="5"/>
        <v>0.30260248086065539</v>
      </c>
      <c r="R73" s="19">
        <f t="shared" si="5"/>
        <v>2.0317266336233124</v>
      </c>
      <c r="S73" s="19">
        <f t="shared" si="5"/>
        <v>0</v>
      </c>
      <c r="T73" s="19">
        <f t="shared" si="6"/>
        <v>-0.78409535119466323</v>
      </c>
      <c r="U73" s="19">
        <f t="shared" si="7"/>
        <v>0</v>
      </c>
      <c r="V73" s="19">
        <f t="shared" si="8"/>
        <v>0</v>
      </c>
      <c r="W73" s="10" t="s">
        <v>62</v>
      </c>
    </row>
    <row r="74" spans="1:23" x14ac:dyDescent="0.25">
      <c r="A74" s="26">
        <f>Wellpath!E74</f>
        <v>6800</v>
      </c>
      <c r="B74" s="22">
        <v>0</v>
      </c>
      <c r="C74" s="22">
        <v>0</v>
      </c>
      <c r="D74" s="22">
        <v>1</v>
      </c>
      <c r="E74" s="20">
        <f>Model!$W$21*((drdp!B74+drdp!K74)*'DEC-U'!$B74+(drdp!E74+drdp!N74)*'DEC-U'!$C74+(drdp!H74+drdp!Q74)*'DEC-U'!$D74)</f>
        <v>-4.2561234345879474E-2</v>
      </c>
      <c r="F74" s="20">
        <f>Model!$W$21*((drdp!C74+drdp!L74)*'DEC-U'!$B74+(drdp!F74+drdp!O74)*'DEC-U'!$C74+(drdp!I74+drdp!R74)*'DEC-U'!$D74)</f>
        <v>-1.1173670763079428E-2</v>
      </c>
      <c r="G74" s="20">
        <f>Model!$W$21*((drdp!D74+drdp!M74)*'DEC-U'!$B74+(drdp!G74+drdp!P74)*'DEC-U'!$C74+(drdp!J74+drdp!S74)*'DEC-U'!$D74)</f>
        <v>0</v>
      </c>
      <c r="H74" s="18">
        <f>Model!$W$21*((drdp!B74)*'DEC-U'!$B74+(drdp!E74)*'DEC-U'!$C74+(drdp!H74)*'DEC-U'!$D74)</f>
        <v>-2.1280617172939977E-2</v>
      </c>
      <c r="I74" s="18">
        <f>Model!$W$21*((drdp!C74)*'DEC-U'!$B74+(drdp!F74)*'DEC-U'!$C74+(drdp!I74)*'DEC-U'!$D74)</f>
        <v>-5.5868353815397755E-3</v>
      </c>
      <c r="J74" s="18">
        <f>Model!$W$21*((drdp!D74)*'DEC-U'!$B74+(drdp!G74)*'DEC-U'!$C74+(drdp!J74)*'DEC-U'!$D74)</f>
        <v>0</v>
      </c>
      <c r="K74" s="21">
        <f>SUM(E$3:E73)+H74</f>
        <v>-0.59325819665369284</v>
      </c>
      <c r="L74" s="21">
        <f>SUM(F$3:F73)+I74</f>
        <v>1.4163530723806794</v>
      </c>
      <c r="M74" s="21">
        <f>SUM(G$3:G73)+J74</f>
        <v>0</v>
      </c>
      <c r="N74" s="21"/>
      <c r="O74" s="21"/>
      <c r="P74" s="21"/>
      <c r="Q74" s="19">
        <f t="shared" si="5"/>
        <v>0.3519552878967917</v>
      </c>
      <c r="R74" s="19">
        <f t="shared" si="5"/>
        <v>2.0060560256421902</v>
      </c>
      <c r="S74" s="19">
        <f t="shared" si="5"/>
        <v>0</v>
      </c>
      <c r="T74" s="19">
        <f t="shared" si="6"/>
        <v>-0.84026306954547914</v>
      </c>
      <c r="U74" s="19">
        <f t="shared" si="7"/>
        <v>0</v>
      </c>
      <c r="V74" s="19">
        <f t="shared" si="8"/>
        <v>0</v>
      </c>
    </row>
    <row r="75" spans="1:23" x14ac:dyDescent="0.25">
      <c r="A75" s="26">
        <f>Wellpath!E75</f>
        <v>6900</v>
      </c>
      <c r="B75" s="22">
        <v>0</v>
      </c>
      <c r="C75" s="22">
        <v>0</v>
      </c>
      <c r="D75" s="22">
        <v>1</v>
      </c>
      <c r="E75" s="20">
        <f>Model!$W$21*((drdp!B75+drdp!K75)*'DEC-U'!$B75+(drdp!E75+drdp!N75)*'DEC-U'!$C75+(drdp!H75+drdp!Q75)*'DEC-U'!$D75)</f>
        <v>-4.1247212475557279E-2</v>
      </c>
      <c r="F75" s="20">
        <f>Model!$W$21*((drdp!C75+drdp!L75)*'DEC-U'!$B75+(drdp!F75+drdp!O75)*'DEC-U'!$C75+(drdp!I75+drdp!R75)*'DEC-U'!$D75)</f>
        <v>-1.5438113644010633E-2</v>
      </c>
      <c r="G75" s="20">
        <f>Model!$W$21*((drdp!D75+drdp!M75)*'DEC-U'!$B75+(drdp!G75+drdp!P75)*'DEC-U'!$C75+(drdp!J75+drdp!S75)*'DEC-U'!$D75)</f>
        <v>0</v>
      </c>
      <c r="H75" s="18">
        <f>Model!$W$21*((drdp!B75)*'DEC-U'!$B75+(drdp!E75)*'DEC-U'!$C75+(drdp!H75)*'DEC-U'!$D75)</f>
        <v>-2.0623606237778487E-2</v>
      </c>
      <c r="I75" s="18">
        <f>Model!$W$21*((drdp!C75)*'DEC-U'!$B75+(drdp!F75)*'DEC-U'!$C75+(drdp!I75)*'DEC-U'!$D75)</f>
        <v>-7.7190568220052592E-3</v>
      </c>
      <c r="J75" s="18">
        <f>Model!$W$21*((drdp!D75)*'DEC-U'!$B75+(drdp!G75)*'DEC-U'!$C75+(drdp!J75)*'DEC-U'!$D75)</f>
        <v>0</v>
      </c>
      <c r="K75" s="21">
        <f>SUM(E$3:E74)+H75</f>
        <v>-0.63516242006441082</v>
      </c>
      <c r="L75" s="21">
        <f>SUM(F$3:F74)+I75</f>
        <v>1.4030471801771345</v>
      </c>
      <c r="M75" s="21">
        <f>SUM(G$3:G74)+J75</f>
        <v>0</v>
      </c>
      <c r="N75" s="21"/>
      <c r="O75" s="21"/>
      <c r="P75" s="21"/>
      <c r="Q75" s="19">
        <f t="shared" si="5"/>
        <v>0.40343129986207904</v>
      </c>
      <c r="R75" s="19">
        <f t="shared" si="5"/>
        <v>1.9685413898030084</v>
      </c>
      <c r="S75" s="19">
        <f t="shared" si="5"/>
        <v>0</v>
      </c>
      <c r="T75" s="19">
        <f t="shared" si="6"/>
        <v>-0.89116284242585619</v>
      </c>
      <c r="U75" s="19">
        <f t="shared" si="7"/>
        <v>0</v>
      </c>
      <c r="V75" s="19">
        <f t="shared" si="8"/>
        <v>0</v>
      </c>
    </row>
    <row r="76" spans="1:23" x14ac:dyDescent="0.25">
      <c r="A76" s="26">
        <f>Wellpath!E76</f>
        <v>7000</v>
      </c>
      <c r="B76" s="22">
        <v>0</v>
      </c>
      <c r="C76" s="22">
        <v>0</v>
      </c>
      <c r="D76" s="22">
        <v>1</v>
      </c>
      <c r="E76" s="20">
        <f>Model!$W$21*((drdp!B76+drdp!K76)*'DEC-U'!$B76+(drdp!E76+drdp!N76)*'DEC-U'!$C76+(drdp!H76+drdp!Q76)*'DEC-U'!$D76)</f>
        <v>-3.9826467202424463E-2</v>
      </c>
      <c r="F76" s="20">
        <f>Model!$W$21*((drdp!C76+drdp!L76)*'DEC-U'!$B76+(drdp!F76+drdp!O76)*'DEC-U'!$C76+(drdp!I76+drdp!R76)*'DEC-U'!$D76)</f>
        <v>-1.9648882347309087E-2</v>
      </c>
      <c r="G76" s="20">
        <f>Model!$W$21*((drdp!D76+drdp!M76)*'DEC-U'!$B76+(drdp!G76+drdp!P76)*'DEC-U'!$C76+(drdp!J76+drdp!S76)*'DEC-U'!$D76)</f>
        <v>0</v>
      </c>
      <c r="H76" s="18">
        <f>Model!$W$21*((drdp!B76)*'DEC-U'!$B76+(drdp!E76)*'DEC-U'!$C76+(drdp!H76)*'DEC-U'!$D76)</f>
        <v>-1.9913233601212232E-2</v>
      </c>
      <c r="I76" s="18">
        <f>Model!$W$21*((drdp!C76)*'DEC-U'!$B76+(drdp!F76)*'DEC-U'!$C76+(drdp!I76)*'DEC-U'!$D76)</f>
        <v>-9.8244411736545436E-3</v>
      </c>
      <c r="J76" s="18">
        <f>Model!$W$21*((drdp!D76)*'DEC-U'!$B76+(drdp!G76)*'DEC-U'!$C76+(drdp!J76)*'DEC-U'!$D76)</f>
        <v>0</v>
      </c>
      <c r="K76" s="21">
        <f>SUM(E$3:E75)+H76</f>
        <v>-0.67569925990340185</v>
      </c>
      <c r="L76" s="21">
        <f>SUM(F$3:F75)+I76</f>
        <v>1.3855036821814746</v>
      </c>
      <c r="M76" s="21">
        <f>SUM(G$3:G75)+J76</f>
        <v>0</v>
      </c>
      <c r="N76" s="21"/>
      <c r="O76" s="21"/>
      <c r="P76" s="21"/>
      <c r="Q76" s="19">
        <f t="shared" si="5"/>
        <v>0.45656948983400503</v>
      </c>
      <c r="R76" s="19">
        <f t="shared" si="5"/>
        <v>1.9196204533384245</v>
      </c>
      <c r="S76" s="19">
        <f t="shared" si="5"/>
        <v>0</v>
      </c>
      <c r="T76" s="19">
        <f t="shared" si="6"/>
        <v>-0.93618381264346051</v>
      </c>
      <c r="U76" s="19">
        <f t="shared" si="7"/>
        <v>0</v>
      </c>
      <c r="V76" s="19">
        <f t="shared" si="8"/>
        <v>0</v>
      </c>
    </row>
    <row r="77" spans="1:23" x14ac:dyDescent="0.25">
      <c r="A77" s="26">
        <f>Wellpath!E77</f>
        <v>7100</v>
      </c>
      <c r="B77" s="22">
        <v>0</v>
      </c>
      <c r="C77" s="22">
        <v>0</v>
      </c>
      <c r="D77" s="22">
        <v>1</v>
      </c>
      <c r="E77" s="20">
        <f>Model!$W$21*((drdp!B77+drdp!K77)*'DEC-U'!$B77+(drdp!E77+drdp!N77)*'DEC-U'!$C77+(drdp!H77+drdp!Q77)*'DEC-U'!$D77)</f>
        <v>-1.9558660758966322E-2</v>
      </c>
      <c r="F77" s="20">
        <f>Model!$W$21*((drdp!C77+drdp!L77)*'DEC-U'!$B77+(drdp!F77+drdp!O77)*'DEC-U'!$C77+(drdp!I77+drdp!R77)*'DEC-U'!$D77)</f>
        <v>-1.2164723768634068E-2</v>
      </c>
      <c r="G77" s="20">
        <f>Model!$W$21*((drdp!D77+drdp!M77)*'DEC-U'!$B77+(drdp!G77+drdp!P77)*'DEC-U'!$C77+(drdp!J77+drdp!S77)*'DEC-U'!$D77)</f>
        <v>0</v>
      </c>
      <c r="H77" s="18">
        <f>Model!$W$21*((drdp!B77)*'DEC-U'!$B77+(drdp!E77)*'DEC-U'!$C77+(drdp!H77)*'DEC-U'!$D77)</f>
        <v>-1.9145126036576067E-2</v>
      </c>
      <c r="I77" s="18">
        <f>Model!$W$21*((drdp!C77)*'DEC-U'!$B77+(drdp!F77)*'DEC-U'!$C77+(drdp!I77)*'DEC-U'!$D77)</f>
        <v>-1.1907521308373078E-2</v>
      </c>
      <c r="J77" s="18">
        <f>Model!$W$21*((drdp!D77)*'DEC-U'!$B77+(drdp!G77)*'DEC-U'!$C77+(drdp!J77)*'DEC-U'!$D77)</f>
        <v>0</v>
      </c>
      <c r="K77" s="21">
        <f>SUM(E$3:E76)+H77</f>
        <v>-0.7147576195411901</v>
      </c>
      <c r="L77" s="21">
        <f>SUM(F$3:F76)+I77</f>
        <v>1.363771719699447</v>
      </c>
      <c r="M77" s="21">
        <f>SUM(G$3:G76)+J77</f>
        <v>0</v>
      </c>
      <c r="N77" s="21"/>
      <c r="O77" s="21"/>
      <c r="P77" s="21"/>
      <c r="Q77" s="19">
        <f t="shared" si="5"/>
        <v>0.51087845469218862</v>
      </c>
      <c r="R77" s="19">
        <f t="shared" si="5"/>
        <v>1.859873303451987</v>
      </c>
      <c r="S77" s="19">
        <f t="shared" si="5"/>
        <v>0</v>
      </c>
      <c r="T77" s="19">
        <f t="shared" si="6"/>
        <v>-0.97476622796997192</v>
      </c>
      <c r="U77" s="19">
        <f t="shared" si="7"/>
        <v>0</v>
      </c>
      <c r="V77" s="19">
        <f t="shared" si="8"/>
        <v>0</v>
      </c>
    </row>
    <row r="78" spans="1:23" x14ac:dyDescent="0.25">
      <c r="A78" s="26">
        <f>Wellpath!E78</f>
        <v>7102.16</v>
      </c>
      <c r="B78" s="22">
        <v>0</v>
      </c>
      <c r="C78" s="22">
        <v>0</v>
      </c>
      <c r="D78" s="22">
        <v>1</v>
      </c>
      <c r="E78" s="20">
        <f>Model!$W$21*((drdp!B78+drdp!K78)*'DEC-U'!$B78+(drdp!E78+drdp!N78)*'DEC-U'!$C78+(drdp!H78+drdp!Q78)*'DEC-U'!$D78)</f>
        <v>-1.9125487262072059E-2</v>
      </c>
      <c r="F78" s="20">
        <f>Model!$W$21*((drdp!C78+drdp!L78)*'DEC-U'!$B78+(drdp!F78+drdp!O78)*'DEC-U'!$C78+(drdp!I78+drdp!R78)*'DEC-U'!$D78)</f>
        <v>-1.1950930830401061E-2</v>
      </c>
      <c r="G78" s="20">
        <f>Model!$W$21*((drdp!D78+drdp!M78)*'DEC-U'!$B78+(drdp!G78+drdp!P78)*'DEC-U'!$C78+(drdp!J78+drdp!S78)*'DEC-U'!$D78)</f>
        <v>0</v>
      </c>
      <c r="H78" s="18">
        <f>Model!$W$21*((drdp!B78)*'DEC-U'!$B78+(drdp!E78)*'DEC-U'!$C78+(drdp!H78)*'DEC-U'!$D78)</f>
        <v>-4.1311052486096752E-4</v>
      </c>
      <c r="I78" s="18">
        <f>Model!$W$21*((drdp!C78)*'DEC-U'!$B78+(drdp!F78)*'DEC-U'!$C78+(drdp!I78)*'DEC-U'!$D78)</f>
        <v>-2.5814010593679484E-4</v>
      </c>
      <c r="J78" s="18">
        <f>Model!$W$21*((drdp!D78)*'DEC-U'!$B78+(drdp!G78)*'DEC-U'!$C78+(drdp!J78)*'DEC-U'!$D78)</f>
        <v>0</v>
      </c>
      <c r="K78" s="21">
        <f>SUM(E$3:E77)+H78</f>
        <v>-0.71558426478844128</v>
      </c>
      <c r="L78" s="21">
        <f>SUM(F$3:F77)+I78</f>
        <v>1.3632563771332493</v>
      </c>
      <c r="M78" s="21">
        <f>SUM(G$3:G77)+J78</f>
        <v>0</v>
      </c>
      <c r="N78" s="21"/>
      <c r="O78" s="21"/>
      <c r="P78" s="21"/>
      <c r="Q78" s="19">
        <f t="shared" si="5"/>
        <v>0.51206084001281404</v>
      </c>
      <c r="R78" s="19">
        <f t="shared" si="5"/>
        <v>1.8584679497944721</v>
      </c>
      <c r="S78" s="19">
        <f t="shared" si="5"/>
        <v>0</v>
      </c>
      <c r="T78" s="19">
        <f t="shared" si="6"/>
        <v>-0.9755248123490502</v>
      </c>
      <c r="U78" s="19">
        <f t="shared" si="7"/>
        <v>0</v>
      </c>
      <c r="V78" s="19">
        <f t="shared" si="8"/>
        <v>0</v>
      </c>
    </row>
    <row r="79" spans="1:23" x14ac:dyDescent="0.25">
      <c r="A79" s="26">
        <f>Wellpath!E79</f>
        <v>7200</v>
      </c>
      <c r="B79" s="22">
        <v>0</v>
      </c>
      <c r="C79" s="22">
        <v>0</v>
      </c>
      <c r="D79" s="22">
        <v>1</v>
      </c>
      <c r="E79" s="20">
        <f>Model!$W$21*((drdp!B79+drdp!K79)*'DEC-U'!$B79+(drdp!E79+drdp!N79)*'DEC-U'!$C79+(drdp!H79+drdp!Q79)*'DEC-U'!$D79)</f>
        <v>-3.446819505672629E-2</v>
      </c>
      <c r="F79" s="20">
        <f>Model!$W$21*((drdp!C79+drdp!L79)*'DEC-U'!$B79+(drdp!F79+drdp!O79)*'DEC-U'!$C79+(drdp!I79+drdp!R79)*'DEC-U'!$D79)</f>
        <v>-2.6210224572417177E-2</v>
      </c>
      <c r="G79" s="20">
        <f>Model!$W$21*((drdp!D79+drdp!M79)*'DEC-U'!$B79+(drdp!G79+drdp!P79)*'DEC-U'!$C79+(drdp!J79+drdp!S79)*'DEC-U'!$D79)</f>
        <v>0</v>
      </c>
      <c r="H79" s="18">
        <f>Model!$W$21*((drdp!B79)*'DEC-U'!$B79+(drdp!E79)*'DEC-U'!$C79+(drdp!H79)*'DEC-U'!$D79)</f>
        <v>-1.7045937142893656E-2</v>
      </c>
      <c r="I79" s="18">
        <f>Model!$W$21*((drdp!C79)*'DEC-U'!$B79+(drdp!F79)*'DEC-U'!$C79+(drdp!I79)*'DEC-U'!$D79)</f>
        <v>-1.296203180431299E-2</v>
      </c>
      <c r="J79" s="18">
        <f>Model!$W$21*((drdp!D79)*'DEC-U'!$B79+(drdp!G79)*'DEC-U'!$C79+(drdp!J79)*'DEC-U'!$D79)</f>
        <v>0</v>
      </c>
      <c r="K79" s="21">
        <f>SUM(E$3:E78)+H79</f>
        <v>-0.75134257866854615</v>
      </c>
      <c r="L79" s="21">
        <f>SUM(F$3:F78)+I79</f>
        <v>1.3386015546044718</v>
      </c>
      <c r="M79" s="21">
        <f>SUM(G$3:G78)+J79</f>
        <v>0</v>
      </c>
      <c r="N79" s="21"/>
      <c r="O79" s="21"/>
      <c r="P79" s="21"/>
      <c r="Q79" s="19">
        <f t="shared" si="5"/>
        <v>0.56451567052030049</v>
      </c>
      <c r="R79" s="19">
        <f t="shared" si="5"/>
        <v>1.7918541219895088</v>
      </c>
      <c r="S79" s="19">
        <f t="shared" si="5"/>
        <v>0</v>
      </c>
      <c r="T79" s="19">
        <f t="shared" si="6"/>
        <v>-1.0057483438462484</v>
      </c>
      <c r="U79" s="19">
        <f t="shared" si="7"/>
        <v>0</v>
      </c>
      <c r="V79" s="19">
        <f t="shared" si="8"/>
        <v>0</v>
      </c>
    </row>
    <row r="80" spans="1:23" x14ac:dyDescent="0.25">
      <c r="A80" s="26">
        <f>Wellpath!E80</f>
        <v>7300</v>
      </c>
      <c r="B80" s="22">
        <v>0</v>
      </c>
      <c r="C80" s="22">
        <v>0</v>
      </c>
      <c r="D80" s="22">
        <v>1</v>
      </c>
      <c r="E80" s="20">
        <f>Model!$W$21*((drdp!B80+drdp!K80)*'DEC-U'!$B80+(drdp!E80+drdp!N80)*'DEC-U'!$C80+(drdp!H80+drdp!Q80)*'DEC-U'!$D80)</f>
        <v>-3.1269102936025438E-2</v>
      </c>
      <c r="F80" s="20">
        <f>Model!$W$21*((drdp!C80+drdp!L80)*'DEC-U'!$B80+(drdp!F80+drdp!O80)*'DEC-U'!$C80+(drdp!I80+drdp!R80)*'DEC-U'!$D80)</f>
        <v>-2.907739043174782E-2</v>
      </c>
      <c r="G80" s="20">
        <f>Model!$W$21*((drdp!D80+drdp!M80)*'DEC-U'!$B80+(drdp!G80+drdp!P80)*'DEC-U'!$C80+(drdp!J80+drdp!S80)*'DEC-U'!$D80)</f>
        <v>0</v>
      </c>
      <c r="H80" s="18">
        <f>Model!$W$21*((drdp!B80)*'DEC-U'!$B80+(drdp!E80)*'DEC-U'!$C80+(drdp!H80)*'DEC-U'!$D80)</f>
        <v>-1.5634551468012719E-2</v>
      </c>
      <c r="I80" s="18">
        <f>Model!$W$21*((drdp!C80)*'DEC-U'!$B80+(drdp!F80)*'DEC-U'!$C80+(drdp!I80)*'DEC-U'!$D80)</f>
        <v>-1.453869521587391E-2</v>
      </c>
      <c r="J80" s="18">
        <f>Model!$W$21*((drdp!D80)*'DEC-U'!$B80+(drdp!G80)*'DEC-U'!$C80+(drdp!J80)*'DEC-U'!$D80)</f>
        <v>0</v>
      </c>
      <c r="K80" s="21">
        <f>SUM(E$3:E79)+H80</f>
        <v>-0.78439938805039144</v>
      </c>
      <c r="L80" s="21">
        <f>SUM(F$3:F79)+I80</f>
        <v>1.3108146666204938</v>
      </c>
      <c r="M80" s="21">
        <f>SUM(G$3:G79)+J80</f>
        <v>0</v>
      </c>
      <c r="N80" s="21"/>
      <c r="O80" s="21"/>
      <c r="P80" s="21"/>
      <c r="Q80" s="19">
        <f t="shared" si="5"/>
        <v>0.61528239997382861</v>
      </c>
      <c r="R80" s="19">
        <f t="shared" si="5"/>
        <v>1.7182350902273964</v>
      </c>
      <c r="S80" s="19">
        <f t="shared" si="5"/>
        <v>0</v>
      </c>
      <c r="T80" s="19">
        <f t="shared" si="6"/>
        <v>-1.0282022223445932</v>
      </c>
      <c r="U80" s="19">
        <f t="shared" si="7"/>
        <v>0</v>
      </c>
      <c r="V80" s="19">
        <f t="shared" si="8"/>
        <v>0</v>
      </c>
    </row>
    <row r="81" spans="1:22" x14ac:dyDescent="0.25">
      <c r="A81" s="26">
        <f>Wellpath!E81</f>
        <v>7400</v>
      </c>
      <c r="B81" s="22">
        <v>0</v>
      </c>
      <c r="C81" s="22">
        <v>0</v>
      </c>
      <c r="D81" s="22">
        <v>1</v>
      </c>
      <c r="E81" s="20">
        <f>Model!$W$21*((drdp!B81+drdp!K81)*'DEC-U'!$B81+(drdp!E81+drdp!N81)*'DEC-U'!$C81+(drdp!H81+drdp!Q81)*'DEC-U'!$D81)</f>
        <v>-2.7602798084327997E-2</v>
      </c>
      <c r="F81" s="20">
        <f>Model!$W$21*((drdp!C81+drdp!L81)*'DEC-U'!$B81+(drdp!F81+drdp!O81)*'DEC-U'!$C81+(drdp!I81+drdp!R81)*'DEC-U'!$D81)</f>
        <v>-3.1574872635903209E-2</v>
      </c>
      <c r="G81" s="20">
        <f>Model!$W$21*((drdp!D81+drdp!M81)*'DEC-U'!$B81+(drdp!G81+drdp!P81)*'DEC-U'!$C81+(drdp!J81+drdp!S81)*'DEC-U'!$D81)</f>
        <v>0</v>
      </c>
      <c r="H81" s="18">
        <f>Model!$W$21*((drdp!B81)*'DEC-U'!$B81+(drdp!E81)*'DEC-U'!$C81+(drdp!H81)*'DEC-U'!$D81)</f>
        <v>-1.3801399042163999E-2</v>
      </c>
      <c r="I81" s="18">
        <f>Model!$W$21*((drdp!C81)*'DEC-U'!$B81+(drdp!F81)*'DEC-U'!$C81+(drdp!I81)*'DEC-U'!$D81)</f>
        <v>-1.5787436317951604E-2</v>
      </c>
      <c r="J81" s="18">
        <f>Model!$W$21*((drdp!D81)*'DEC-U'!$B81+(drdp!G81)*'DEC-U'!$C81+(drdp!J81)*'DEC-U'!$D81)</f>
        <v>0</v>
      </c>
      <c r="K81" s="21">
        <f>SUM(E$3:E80)+H81</f>
        <v>-0.81383533856056822</v>
      </c>
      <c r="L81" s="21">
        <f>SUM(F$3:F80)+I81</f>
        <v>1.2804885350866684</v>
      </c>
      <c r="M81" s="21">
        <f>SUM(G$3:G80)+J81</f>
        <v>0</v>
      </c>
      <c r="N81" s="21"/>
      <c r="O81" s="21"/>
      <c r="P81" s="21"/>
      <c r="Q81" s="19">
        <f t="shared" si="5"/>
        <v>0.66232795828999469</v>
      </c>
      <c r="R81" s="19">
        <f t="shared" si="5"/>
        <v>1.639650888488402</v>
      </c>
      <c r="S81" s="19">
        <f t="shared" si="5"/>
        <v>0</v>
      </c>
      <c r="T81" s="19">
        <f t="shared" si="6"/>
        <v>-1.0421068204751849</v>
      </c>
      <c r="U81" s="19">
        <f t="shared" si="7"/>
        <v>0</v>
      </c>
      <c r="V81" s="19">
        <f t="shared" si="8"/>
        <v>0</v>
      </c>
    </row>
    <row r="82" spans="1:22" x14ac:dyDescent="0.25">
      <c r="A82" s="26">
        <f>Wellpath!E82</f>
        <v>7500</v>
      </c>
      <c r="B82" s="22">
        <v>0</v>
      </c>
      <c r="C82" s="22">
        <v>0</v>
      </c>
      <c r="D82" s="22">
        <v>1</v>
      </c>
      <c r="E82" s="20">
        <f>Model!$W$21*((drdp!B82+drdp!K82)*'DEC-U'!$B82+(drdp!E82+drdp!N82)*'DEC-U'!$C82+(drdp!H82+drdp!Q82)*'DEC-U'!$D82)</f>
        <v>-2.3866618901680348E-2</v>
      </c>
      <c r="F82" s="20">
        <f>Model!$W$21*((drdp!C82+drdp!L82)*'DEC-U'!$B82+(drdp!F82+drdp!O82)*'DEC-U'!$C82+(drdp!I82+drdp!R82)*'DEC-U'!$D82)</f>
        <v>-3.3996587939692902E-2</v>
      </c>
      <c r="G82" s="20">
        <f>Model!$W$21*((drdp!D82+drdp!M82)*'DEC-U'!$B82+(drdp!G82+drdp!P82)*'DEC-U'!$C82+(drdp!J82+drdp!S82)*'DEC-U'!$D82)</f>
        <v>0</v>
      </c>
      <c r="H82" s="18">
        <f>Model!$W$21*((drdp!B82)*'DEC-U'!$B82+(drdp!E82)*'DEC-U'!$C82+(drdp!H82)*'DEC-U'!$D82)</f>
        <v>-1.1933309450840174E-2</v>
      </c>
      <c r="I82" s="18">
        <f>Model!$W$21*((drdp!C82)*'DEC-U'!$B82+(drdp!F82)*'DEC-U'!$C82+(drdp!I82)*'DEC-U'!$D82)</f>
        <v>-1.6998293969846451E-2</v>
      </c>
      <c r="J82" s="18">
        <f>Model!$W$21*((drdp!D82)*'DEC-U'!$B82+(drdp!G82)*'DEC-U'!$C82+(drdp!J82)*'DEC-U'!$D82)</f>
        <v>0</v>
      </c>
      <c r="K82" s="21">
        <f>SUM(E$3:E81)+H82</f>
        <v>-0.8395700470535723</v>
      </c>
      <c r="L82" s="21">
        <f>SUM(F$3:F81)+I82</f>
        <v>1.2477028047988701</v>
      </c>
      <c r="M82" s="21">
        <f>SUM(G$3:G81)+J82</f>
        <v>0</v>
      </c>
      <c r="N82" s="21"/>
      <c r="O82" s="21"/>
      <c r="P82" s="21"/>
      <c r="Q82" s="19">
        <f t="shared" si="5"/>
        <v>0.70487786390953755</v>
      </c>
      <c r="R82" s="19">
        <f t="shared" si="5"/>
        <v>1.5567622891029673</v>
      </c>
      <c r="S82" s="19">
        <f t="shared" si="5"/>
        <v>0</v>
      </c>
      <c r="T82" s="19">
        <f t="shared" si="6"/>
        <v>-1.0475339025338615</v>
      </c>
      <c r="U82" s="19">
        <f t="shared" si="7"/>
        <v>0</v>
      </c>
      <c r="V82" s="19">
        <f t="shared" si="8"/>
        <v>0</v>
      </c>
    </row>
    <row r="83" spans="1:22" x14ac:dyDescent="0.25">
      <c r="A83" s="26">
        <f>Wellpath!E83</f>
        <v>7600</v>
      </c>
      <c r="B83" s="22">
        <v>0</v>
      </c>
      <c r="C83" s="22">
        <v>0</v>
      </c>
      <c r="D83" s="22">
        <v>1</v>
      </c>
      <c r="E83" s="20">
        <f>Model!$W$21*((drdp!B83+drdp!K83)*'DEC-U'!$B83+(drdp!E83+drdp!N83)*'DEC-U'!$C83+(drdp!H83+drdp!Q83)*'DEC-U'!$D83)</f>
        <v>-2.0062061741837389E-2</v>
      </c>
      <c r="F83" s="20">
        <f>Model!$W$21*((drdp!C83+drdp!L83)*'DEC-U'!$B83+(drdp!F83+drdp!O83)*'DEC-U'!$C83+(drdp!I83+drdp!R83)*'DEC-U'!$D83)</f>
        <v>-3.6312397689104686E-2</v>
      </c>
      <c r="G83" s="20">
        <f>Model!$W$21*((drdp!D83+drdp!M83)*'DEC-U'!$B83+(drdp!G83+drdp!P83)*'DEC-U'!$C83+(drdp!J83+drdp!S83)*'DEC-U'!$D83)</f>
        <v>0</v>
      </c>
      <c r="H83" s="18">
        <f>Model!$W$21*((drdp!B83)*'DEC-U'!$B83+(drdp!E83)*'DEC-U'!$C83+(drdp!H83)*'DEC-U'!$D83)</f>
        <v>-1.0031030870918695E-2</v>
      </c>
      <c r="I83" s="18">
        <f>Model!$W$21*((drdp!C83)*'DEC-U'!$B83+(drdp!F83)*'DEC-U'!$C83+(drdp!I83)*'DEC-U'!$D83)</f>
        <v>-1.8156198844552343E-2</v>
      </c>
      <c r="J83" s="18">
        <f>Model!$W$21*((drdp!D83)*'DEC-U'!$B83+(drdp!G83)*'DEC-U'!$C83+(drdp!J83)*'DEC-U'!$D83)</f>
        <v>0</v>
      </c>
      <c r="K83" s="21">
        <f>SUM(E$3:E82)+H83</f>
        <v>-0.86153438737533128</v>
      </c>
      <c r="L83" s="21">
        <f>SUM(F$3:F82)+I83</f>
        <v>1.2125483119844713</v>
      </c>
      <c r="M83" s="21">
        <f>SUM(G$3:G82)+J83</f>
        <v>0</v>
      </c>
      <c r="N83" s="21"/>
      <c r="O83" s="21"/>
      <c r="P83" s="21"/>
      <c r="Q83" s="19">
        <f t="shared" si="5"/>
        <v>0.74224150063018735</v>
      </c>
      <c r="R83" s="19">
        <f t="shared" si="5"/>
        <v>1.4702734088963909</v>
      </c>
      <c r="S83" s="19">
        <f t="shared" si="5"/>
        <v>0</v>
      </c>
      <c r="T83" s="19">
        <f t="shared" si="6"/>
        <v>-1.0446520671285335</v>
      </c>
      <c r="U83" s="19">
        <f t="shared" si="7"/>
        <v>0</v>
      </c>
      <c r="V83" s="19">
        <f t="shared" si="8"/>
        <v>0</v>
      </c>
    </row>
    <row r="84" spans="1:22" x14ac:dyDescent="0.25">
      <c r="A84" s="26">
        <f>Wellpath!E84</f>
        <v>7700</v>
      </c>
      <c r="B84" s="22">
        <v>0</v>
      </c>
      <c r="C84" s="22">
        <v>0</v>
      </c>
      <c r="D84" s="22">
        <v>1</v>
      </c>
      <c r="E84" s="20">
        <f>Model!$W$21*((drdp!B84+drdp!K84)*'DEC-U'!$B84+(drdp!E84+drdp!N84)*'DEC-U'!$C84+(drdp!H84+drdp!Q84)*'DEC-U'!$D84)</f>
        <v>-1.6208657563184393E-2</v>
      </c>
      <c r="F84" s="20">
        <f>Model!$W$21*((drdp!C84+drdp!L84)*'DEC-U'!$B84+(drdp!F84+drdp!O84)*'DEC-U'!$C84+(drdp!I84+drdp!R84)*'DEC-U'!$D84)</f>
        <v>-3.8540041969822671E-2</v>
      </c>
      <c r="G84" s="20">
        <f>Model!$W$21*((drdp!D84+drdp!M84)*'DEC-U'!$B84+(drdp!G84+drdp!P84)*'DEC-U'!$C84+(drdp!J84+drdp!S84)*'DEC-U'!$D84)</f>
        <v>0</v>
      </c>
      <c r="H84" s="18">
        <f>Model!$W$21*((drdp!B84)*'DEC-U'!$B84+(drdp!E84)*'DEC-U'!$C84+(drdp!H84)*'DEC-U'!$D84)</f>
        <v>-8.1043287815921964E-3</v>
      </c>
      <c r="I84" s="18">
        <f>Model!$W$21*((drdp!C84)*'DEC-U'!$B84+(drdp!F84)*'DEC-U'!$C84+(drdp!I84)*'DEC-U'!$D84)</f>
        <v>-1.9270020984911335E-2</v>
      </c>
      <c r="J84" s="18">
        <f>Model!$W$21*((drdp!D84)*'DEC-U'!$B84+(drdp!G84)*'DEC-U'!$C84+(drdp!J84)*'DEC-U'!$D84)</f>
        <v>0</v>
      </c>
      <c r="K84" s="21">
        <f>SUM(E$3:E83)+H84</f>
        <v>-0.87966974702784217</v>
      </c>
      <c r="L84" s="21">
        <f>SUM(F$3:F83)+I84</f>
        <v>1.1751220921550078</v>
      </c>
      <c r="M84" s="21">
        <f>SUM(G$3:G83)+J84</f>
        <v>0</v>
      </c>
      <c r="N84" s="21"/>
      <c r="O84" s="21"/>
      <c r="P84" s="21"/>
      <c r="Q84" s="19">
        <f t="shared" si="5"/>
        <v>0.77381886383602783</v>
      </c>
      <c r="R84" s="19">
        <f t="shared" si="5"/>
        <v>1.3809119314707627</v>
      </c>
      <c r="S84" s="19">
        <f t="shared" si="5"/>
        <v>0</v>
      </c>
      <c r="T84" s="19">
        <f t="shared" si="6"/>
        <v>-1.0337193535328244</v>
      </c>
      <c r="U84" s="19">
        <f t="shared" si="7"/>
        <v>0</v>
      </c>
      <c r="V84" s="19">
        <f t="shared" si="8"/>
        <v>0</v>
      </c>
    </row>
    <row r="85" spans="1:22" x14ac:dyDescent="0.25">
      <c r="A85" s="26">
        <f>Wellpath!E85</f>
        <v>7800</v>
      </c>
      <c r="B85" s="22">
        <v>0</v>
      </c>
      <c r="C85" s="22">
        <v>0</v>
      </c>
      <c r="D85" s="22">
        <v>1</v>
      </c>
      <c r="E85" s="20">
        <f>Model!$W$21*((drdp!B85+drdp!K85)*'DEC-U'!$B85+(drdp!E85+drdp!N85)*'DEC-U'!$C85+(drdp!H85+drdp!Q85)*'DEC-U'!$D85)</f>
        <v>-1.2299620842921353E-2</v>
      </c>
      <c r="F85" s="20">
        <f>Model!$W$21*((drdp!C85+drdp!L85)*'DEC-U'!$B85+(drdp!F85+drdp!O85)*'DEC-U'!$C85+(drdp!I85+drdp!R85)*'DEC-U'!$D85)</f>
        <v>-4.0661352926307556E-2</v>
      </c>
      <c r="G85" s="20">
        <f>Model!$W$21*((drdp!D85+drdp!M85)*'DEC-U'!$B85+(drdp!G85+drdp!P85)*'DEC-U'!$C85+(drdp!J85+drdp!S85)*'DEC-U'!$D85)</f>
        <v>0</v>
      </c>
      <c r="H85" s="18">
        <f>Model!$W$21*((drdp!B85)*'DEC-U'!$B85+(drdp!E85)*'DEC-U'!$C85+(drdp!H85)*'DEC-U'!$D85)</f>
        <v>-6.1498104214606766E-3</v>
      </c>
      <c r="I85" s="18">
        <f>Model!$W$21*((drdp!C85)*'DEC-U'!$B85+(drdp!F85)*'DEC-U'!$C85+(drdp!I85)*'DEC-U'!$D85)</f>
        <v>-2.0330676463153778E-2</v>
      </c>
      <c r="J85" s="18">
        <f>Model!$W$21*((drdp!D85)*'DEC-U'!$B85+(drdp!G85)*'DEC-U'!$C85+(drdp!J85)*'DEC-U'!$D85)</f>
        <v>0</v>
      </c>
      <c r="K85" s="21">
        <f>SUM(E$3:E84)+H85</f>
        <v>-0.89392388623089503</v>
      </c>
      <c r="L85" s="21">
        <f>SUM(F$3:F84)+I85</f>
        <v>1.1355213947069427</v>
      </c>
      <c r="M85" s="21">
        <f>SUM(G$3:G84)+J85</f>
        <v>0</v>
      </c>
      <c r="N85" s="21"/>
      <c r="O85" s="21"/>
      <c r="P85" s="21"/>
      <c r="Q85" s="19">
        <f t="shared" si="5"/>
        <v>0.79909991437414618</v>
      </c>
      <c r="R85" s="19">
        <f t="shared" si="5"/>
        <v>1.2894088378372004</v>
      </c>
      <c r="S85" s="19">
        <f t="shared" si="5"/>
        <v>0</v>
      </c>
      <c r="T85" s="19">
        <f t="shared" si="6"/>
        <v>-1.0150696980547562</v>
      </c>
      <c r="U85" s="19">
        <f t="shared" si="7"/>
        <v>0</v>
      </c>
      <c r="V85" s="19">
        <f t="shared" si="8"/>
        <v>0</v>
      </c>
    </row>
    <row r="86" spans="1:22" x14ac:dyDescent="0.25">
      <c r="A86" s="26">
        <f>Wellpath!E86</f>
        <v>7900</v>
      </c>
      <c r="B86" s="22">
        <v>0</v>
      </c>
      <c r="C86" s="22">
        <v>0</v>
      </c>
      <c r="D86" s="22">
        <v>1</v>
      </c>
      <c r="E86" s="20">
        <f>Model!$W$21*((drdp!B86+drdp!K86)*'DEC-U'!$B86+(drdp!E86+drdp!N86)*'DEC-U'!$C86+(drdp!H86+drdp!Q86)*'DEC-U'!$D86)</f>
        <v>-8.3611490356325681E-3</v>
      </c>
      <c r="F86" s="20">
        <f>Model!$W$21*((drdp!C86+drdp!L86)*'DEC-U'!$B86+(drdp!F86+drdp!O86)*'DEC-U'!$C86+(drdp!I86+drdp!R86)*'DEC-U'!$D86)</f>
        <v>-4.2656539412175877E-2</v>
      </c>
      <c r="G86" s="20">
        <f>Model!$W$21*((drdp!D86+drdp!M86)*'DEC-U'!$B86+(drdp!G86+drdp!P86)*'DEC-U'!$C86+(drdp!J86+drdp!S86)*'DEC-U'!$D86)</f>
        <v>0</v>
      </c>
      <c r="H86" s="18">
        <f>Model!$W$21*((drdp!B86)*'DEC-U'!$B86+(drdp!E86)*'DEC-U'!$C86+(drdp!H86)*'DEC-U'!$D86)</f>
        <v>-4.180574517816284E-3</v>
      </c>
      <c r="I86" s="18">
        <f>Model!$W$21*((drdp!C86)*'DEC-U'!$B86+(drdp!F86)*'DEC-U'!$C86+(drdp!I86)*'DEC-U'!$D86)</f>
        <v>-2.1328269706087939E-2</v>
      </c>
      <c r="J86" s="18">
        <f>Model!$W$21*((drdp!D86)*'DEC-U'!$B86+(drdp!G86)*'DEC-U'!$C86+(drdp!J86)*'DEC-U'!$D86)</f>
        <v>0</v>
      </c>
      <c r="K86" s="21">
        <f>SUM(E$3:E85)+H86</f>
        <v>-0.90425427117017199</v>
      </c>
      <c r="L86" s="21">
        <f>SUM(F$3:F85)+I86</f>
        <v>1.0938624485377009</v>
      </c>
      <c r="M86" s="21">
        <f>SUM(G$3:G85)+J86</f>
        <v>0</v>
      </c>
      <c r="N86" s="21"/>
      <c r="O86" s="21"/>
      <c r="P86" s="21"/>
      <c r="Q86" s="19">
        <f t="shared" si="5"/>
        <v>0.81767578692949894</v>
      </c>
      <c r="R86" s="19">
        <f t="shared" si="5"/>
        <v>1.1965350563208943</v>
      </c>
      <c r="S86" s="19">
        <f t="shared" si="5"/>
        <v>0</v>
      </c>
      <c r="T86" s="19">
        <f t="shared" si="6"/>
        <v>-0.98912979116287847</v>
      </c>
      <c r="U86" s="19">
        <f t="shared" si="7"/>
        <v>0</v>
      </c>
      <c r="V86" s="19">
        <f t="shared" si="8"/>
        <v>0</v>
      </c>
    </row>
    <row r="87" spans="1:22" x14ac:dyDescent="0.25">
      <c r="A87" s="26">
        <f>Wellpath!E87</f>
        <v>8000</v>
      </c>
      <c r="B87" s="22">
        <v>0</v>
      </c>
      <c r="C87" s="22">
        <v>0</v>
      </c>
      <c r="D87" s="22">
        <v>1</v>
      </c>
      <c r="E87" s="20">
        <f>Model!$W$21*((drdp!B87+drdp!K87)*'DEC-U'!$B87+(drdp!E87+drdp!N87)*'DEC-U'!$C87+(drdp!H87+drdp!Q87)*'DEC-U'!$D87)</f>
        <v>-4.4070837506426947E-3</v>
      </c>
      <c r="F87" s="20">
        <f>Model!$W$21*((drdp!C87+drdp!L87)*'DEC-U'!$B87+(drdp!F87+drdp!O87)*'DEC-U'!$C87+(drdp!I87+drdp!R87)*'DEC-U'!$D87)</f>
        <v>-4.4546600861725301E-2</v>
      </c>
      <c r="G87" s="20">
        <f>Model!$W$21*((drdp!D87+drdp!M87)*'DEC-U'!$B87+(drdp!G87+drdp!P87)*'DEC-U'!$C87+(drdp!J87+drdp!S87)*'DEC-U'!$D87)</f>
        <v>0</v>
      </c>
      <c r="H87" s="18">
        <f>Model!$W$21*((drdp!B87)*'DEC-U'!$B87+(drdp!E87)*'DEC-U'!$C87+(drdp!H87)*'DEC-U'!$D87)</f>
        <v>-2.2035418753213474E-3</v>
      </c>
      <c r="I87" s="18">
        <f>Model!$W$21*((drdp!C87)*'DEC-U'!$B87+(drdp!F87)*'DEC-U'!$C87+(drdp!I87)*'DEC-U'!$D87)</f>
        <v>-2.227330043086265E-2</v>
      </c>
      <c r="J87" s="18">
        <f>Model!$W$21*((drdp!D87)*'DEC-U'!$B87+(drdp!G87)*'DEC-U'!$C87+(drdp!J87)*'DEC-U'!$D87)</f>
        <v>0</v>
      </c>
      <c r="K87" s="21">
        <f>SUM(E$3:E86)+H87</f>
        <v>-0.91063838756330961</v>
      </c>
      <c r="L87" s="21">
        <f>SUM(F$3:F86)+I87</f>
        <v>1.0502608784007503</v>
      </c>
      <c r="M87" s="21">
        <f>SUM(G$3:G86)+J87</f>
        <v>0</v>
      </c>
      <c r="N87" s="21"/>
      <c r="O87" s="21"/>
      <c r="P87" s="21"/>
      <c r="Q87" s="19">
        <f t="shared" si="5"/>
        <v>0.82926227290390453</v>
      </c>
      <c r="R87" s="19">
        <f t="shared" si="5"/>
        <v>1.1030479126991157</v>
      </c>
      <c r="S87" s="19">
        <f t="shared" si="5"/>
        <v>0</v>
      </c>
      <c r="T87" s="19">
        <f t="shared" si="6"/>
        <v>-0.95640787282768447</v>
      </c>
      <c r="U87" s="19">
        <f t="shared" si="7"/>
        <v>0</v>
      </c>
      <c r="V87" s="19">
        <f t="shared" si="8"/>
        <v>0</v>
      </c>
    </row>
    <row r="88" spans="1:22" x14ac:dyDescent="0.25">
      <c r="A88" s="26">
        <f>Wellpath!E88</f>
        <v>8100</v>
      </c>
      <c r="B88" s="22">
        <v>0</v>
      </c>
      <c r="C88" s="22">
        <v>0</v>
      </c>
      <c r="D88" s="22">
        <v>1</v>
      </c>
      <c r="E88" s="20">
        <f>Model!$W$21*((drdp!B88+drdp!K88)*'DEC-U'!$B88+(drdp!E88+drdp!N88)*'DEC-U'!$C88+(drdp!H88+drdp!Q88)*'DEC-U'!$D88)</f>
        <v>-4.3655143023843074E-4</v>
      </c>
      <c r="F88" s="20">
        <f>Model!$W$21*((drdp!C88+drdp!L88)*'DEC-U'!$B88+(drdp!F88+drdp!O88)*'DEC-U'!$C88+(drdp!I88+drdp!R88)*'DEC-U'!$D88)</f>
        <v>-4.6318173882634359E-2</v>
      </c>
      <c r="G88" s="20">
        <f>Model!$W$21*((drdp!D88+drdp!M88)*'DEC-U'!$B88+(drdp!G88+drdp!P88)*'DEC-U'!$C88+(drdp!J88+drdp!S88)*'DEC-U'!$D88)</f>
        <v>0</v>
      </c>
      <c r="H88" s="18">
        <f>Model!$W$21*((drdp!B88)*'DEC-U'!$B88+(drdp!E88)*'DEC-U'!$C88+(drdp!H88)*'DEC-U'!$D88)</f>
        <v>-2.1827571511921537E-4</v>
      </c>
      <c r="I88" s="18">
        <f>Model!$W$21*((drdp!C88)*'DEC-U'!$B88+(drdp!F88)*'DEC-U'!$C88+(drdp!I88)*'DEC-U'!$D88)</f>
        <v>-2.3159086941317179E-2</v>
      </c>
      <c r="J88" s="18">
        <f>Model!$W$21*((drdp!D88)*'DEC-U'!$B88+(drdp!G88)*'DEC-U'!$C88+(drdp!J88)*'DEC-U'!$D88)</f>
        <v>0</v>
      </c>
      <c r="K88" s="21">
        <f>SUM(E$3:E87)+H88</f>
        <v>-0.91306020515375019</v>
      </c>
      <c r="L88" s="21">
        <f>SUM(F$3:F87)+I88</f>
        <v>1.0048284910285705</v>
      </c>
      <c r="M88" s="21">
        <f>SUM(G$3:G87)+J88</f>
        <v>0</v>
      </c>
      <c r="N88" s="21"/>
      <c r="O88" s="21"/>
      <c r="P88" s="21"/>
      <c r="Q88" s="19">
        <f t="shared" si="5"/>
        <v>0.8336789382354084</v>
      </c>
      <c r="R88" s="19">
        <f t="shared" si="5"/>
        <v>1.009680296382754</v>
      </c>
      <c r="S88" s="19">
        <f t="shared" si="5"/>
        <v>0</v>
      </c>
      <c r="T88" s="19">
        <f t="shared" si="6"/>
        <v>-0.91746890816287985</v>
      </c>
      <c r="U88" s="19">
        <f t="shared" si="7"/>
        <v>0</v>
      </c>
      <c r="V88" s="19">
        <f t="shared" si="8"/>
        <v>0</v>
      </c>
    </row>
    <row r="89" spans="1:22" x14ac:dyDescent="0.25">
      <c r="A89" s="26">
        <f>Wellpath!E89</f>
        <v>8200</v>
      </c>
      <c r="B89" s="22">
        <v>0</v>
      </c>
      <c r="C89" s="22">
        <v>0</v>
      </c>
      <c r="D89" s="22">
        <v>1</v>
      </c>
      <c r="E89" s="20">
        <f>Model!$W$21*((drdp!B89+drdp!K89)*'DEC-U'!$B89+(drdp!E89+drdp!N89)*'DEC-U'!$C89+(drdp!H89+drdp!Q89)*'DEC-U'!$D89)</f>
        <v>3.5386082676246732E-3</v>
      </c>
      <c r="F89" s="20">
        <f>Model!$W$21*((drdp!C89+drdp!L89)*'DEC-U'!$B89+(drdp!F89+drdp!O89)*'DEC-U'!$C89+(drdp!I89+drdp!R89)*'DEC-U'!$D89)</f>
        <v>-4.795748072667743E-2</v>
      </c>
      <c r="G89" s="20">
        <f>Model!$W$21*((drdp!D89+drdp!M89)*'DEC-U'!$B89+(drdp!G89+drdp!P89)*'DEC-U'!$C89+(drdp!J89+drdp!S89)*'DEC-U'!$D89)</f>
        <v>0</v>
      </c>
      <c r="H89" s="18">
        <f>Model!$W$21*((drdp!B89)*'DEC-U'!$B89+(drdp!E89)*'DEC-U'!$C89+(drdp!H89)*'DEC-U'!$D89)</f>
        <v>1.7693041338123366E-3</v>
      </c>
      <c r="I89" s="18">
        <f>Model!$W$21*((drdp!C89)*'DEC-U'!$B89+(drdp!F89)*'DEC-U'!$C89+(drdp!I89)*'DEC-U'!$D89)</f>
        <v>-2.3978740363338715E-2</v>
      </c>
      <c r="J89" s="18">
        <f>Model!$W$21*((drdp!D89)*'DEC-U'!$B89+(drdp!G89)*'DEC-U'!$C89+(drdp!J89)*'DEC-U'!$D89)</f>
        <v>0</v>
      </c>
      <c r="K89" s="21">
        <f>SUM(E$3:E88)+H89</f>
        <v>-0.91150917673505705</v>
      </c>
      <c r="L89" s="21">
        <f>SUM(F$3:F88)+I89</f>
        <v>0.95769066372391465</v>
      </c>
      <c r="M89" s="21">
        <f>SUM(G$3:G88)+J89</f>
        <v>0</v>
      </c>
      <c r="N89" s="21"/>
      <c r="O89" s="21"/>
      <c r="P89" s="21"/>
      <c r="Q89" s="19">
        <f t="shared" si="5"/>
        <v>0.83084897927222146</v>
      </c>
      <c r="R89" s="19">
        <f t="shared" si="5"/>
        <v>0.9171714073839522</v>
      </c>
      <c r="S89" s="19">
        <f t="shared" si="5"/>
        <v>0</v>
      </c>
      <c r="T89" s="19">
        <f t="shared" si="6"/>
        <v>-0.8729438284578358</v>
      </c>
      <c r="U89" s="19">
        <f t="shared" si="7"/>
        <v>0</v>
      </c>
      <c r="V89" s="19">
        <f t="shared" si="8"/>
        <v>0</v>
      </c>
    </row>
    <row r="90" spans="1:22" x14ac:dyDescent="0.25">
      <c r="A90" s="26">
        <f>Wellpath!E90</f>
        <v>8300</v>
      </c>
      <c r="B90" s="22">
        <v>0</v>
      </c>
      <c r="C90" s="22">
        <v>0</v>
      </c>
      <c r="D90" s="22">
        <v>1</v>
      </c>
      <c r="E90" s="20">
        <f>Model!$W$21*((drdp!B90+drdp!K90)*'DEC-U'!$B90+(drdp!E90+drdp!N90)*'DEC-U'!$C90+(drdp!H90+drdp!Q90)*'DEC-U'!$D90)</f>
        <v>7.5071618808036766E-3</v>
      </c>
      <c r="F90" s="20">
        <f>Model!$W$21*((drdp!C90+drdp!L90)*'DEC-U'!$B90+(drdp!F90+drdp!O90)*'DEC-U'!$C90+(drdp!I90+drdp!R90)*'DEC-U'!$D90)</f>
        <v>-4.9463614202742909E-2</v>
      </c>
      <c r="G90" s="20">
        <f>Model!$W$21*((drdp!D90+drdp!M90)*'DEC-U'!$B90+(drdp!G90+drdp!P90)*'DEC-U'!$C90+(drdp!J90+drdp!S90)*'DEC-U'!$D90)</f>
        <v>0</v>
      </c>
      <c r="H90" s="18">
        <f>Model!$W$21*((drdp!B90)*'DEC-U'!$B90+(drdp!E90)*'DEC-U'!$C90+(drdp!H90)*'DEC-U'!$D90)</f>
        <v>3.7535809404018383E-3</v>
      </c>
      <c r="I90" s="18">
        <f>Model!$W$21*((drdp!C90)*'DEC-U'!$B90+(drdp!F90)*'DEC-U'!$C90+(drdp!I90)*'DEC-U'!$D90)</f>
        <v>-2.4731807101371454E-2</v>
      </c>
      <c r="J90" s="18">
        <f>Model!$W$21*((drdp!D90)*'DEC-U'!$B90+(drdp!G90)*'DEC-U'!$C90+(drdp!J90)*'DEC-U'!$D90)</f>
        <v>0</v>
      </c>
      <c r="K90" s="21">
        <f>SUM(E$3:E89)+H90</f>
        <v>-0.90598629166084299</v>
      </c>
      <c r="L90" s="21">
        <f>SUM(F$3:F89)+I90</f>
        <v>0.9089801162592045</v>
      </c>
      <c r="M90" s="21">
        <f>SUM(G$3:G89)+J90</f>
        <v>0</v>
      </c>
      <c r="N90" s="21"/>
      <c r="O90" s="21"/>
      <c r="P90" s="21"/>
      <c r="Q90" s="19">
        <f t="shared" si="5"/>
        <v>0.82081116067736604</v>
      </c>
      <c r="R90" s="19">
        <f t="shared" si="5"/>
        <v>0.82624485175459694</v>
      </c>
      <c r="S90" s="19">
        <f t="shared" si="5"/>
        <v>0</v>
      </c>
      <c r="T90" s="19">
        <f t="shared" si="6"/>
        <v>-0.82352352472311863</v>
      </c>
      <c r="U90" s="19">
        <f t="shared" si="7"/>
        <v>0</v>
      </c>
      <c r="V90" s="19">
        <f t="shared" si="8"/>
        <v>0</v>
      </c>
    </row>
    <row r="91" spans="1:22" x14ac:dyDescent="0.25">
      <c r="A91" s="26">
        <f>Wellpath!E91</f>
        <v>8400</v>
      </c>
      <c r="B91" s="22">
        <v>0</v>
      </c>
      <c r="C91" s="22">
        <v>0</v>
      </c>
      <c r="D91" s="22">
        <v>1</v>
      </c>
      <c r="E91" s="20">
        <f>Model!$W$21*((drdp!B91+drdp!K91)*'DEC-U'!$B91+(drdp!E91+drdp!N91)*'DEC-U'!$C91+(drdp!H91+drdp!Q91)*'DEC-U'!$D91)</f>
        <v>1.1447229401977267E-2</v>
      </c>
      <c r="F91" s="20">
        <f>Model!$W$21*((drdp!C91+drdp!L91)*'DEC-U'!$B91+(drdp!F91+drdp!O91)*'DEC-U'!$C91+(drdp!I91+drdp!R91)*'DEC-U'!$D91)</f>
        <v>-5.083673193795283E-2</v>
      </c>
      <c r="G91" s="20">
        <f>Model!$W$21*((drdp!D91+drdp!M91)*'DEC-U'!$B91+(drdp!G91+drdp!P91)*'DEC-U'!$C91+(drdp!J91+drdp!S91)*'DEC-U'!$D91)</f>
        <v>0</v>
      </c>
      <c r="H91" s="18">
        <f>Model!$W$21*((drdp!B91)*'DEC-U'!$B91+(drdp!E91)*'DEC-U'!$C91+(drdp!H91)*'DEC-U'!$D91)</f>
        <v>5.7236147009886336E-3</v>
      </c>
      <c r="I91" s="18">
        <f>Model!$W$21*((drdp!C91)*'DEC-U'!$B91+(drdp!F91)*'DEC-U'!$C91+(drdp!I91)*'DEC-U'!$D91)</f>
        <v>-2.5418365968976415E-2</v>
      </c>
      <c r="J91" s="18">
        <f>Model!$W$21*((drdp!D91)*'DEC-U'!$B91+(drdp!G91)*'DEC-U'!$C91+(drdp!J91)*'DEC-U'!$D91)</f>
        <v>0</v>
      </c>
      <c r="K91" s="21">
        <f>SUM(E$3:E90)+H91</f>
        <v>-0.8965090960194525</v>
      </c>
      <c r="L91" s="21">
        <f>SUM(F$3:F90)+I91</f>
        <v>0.85882994318885664</v>
      </c>
      <c r="M91" s="21">
        <f>SUM(G$3:G90)+J91</f>
        <v>0</v>
      </c>
      <c r="N91" s="21"/>
      <c r="O91" s="21"/>
      <c r="P91" s="21"/>
      <c r="Q91" s="19">
        <f t="shared" si="5"/>
        <v>0.80372855924561593</v>
      </c>
      <c r="R91" s="19">
        <f t="shared" si="5"/>
        <v>0.73758887131777473</v>
      </c>
      <c r="S91" s="19">
        <f t="shared" si="5"/>
        <v>0</v>
      </c>
      <c r="T91" s="19">
        <f t="shared" si="6"/>
        <v>-0.76994885600267959</v>
      </c>
      <c r="U91" s="19">
        <f t="shared" si="7"/>
        <v>0</v>
      </c>
      <c r="V91" s="19">
        <f t="shared" si="8"/>
        <v>0</v>
      </c>
    </row>
    <row r="92" spans="1:22" x14ac:dyDescent="0.25">
      <c r="A92" s="26">
        <f>Wellpath!E92</f>
        <v>8500</v>
      </c>
      <c r="B92" s="22">
        <v>0</v>
      </c>
      <c r="C92" s="22">
        <v>0</v>
      </c>
      <c r="D92" s="22">
        <v>1</v>
      </c>
      <c r="E92" s="20">
        <f>Model!$W$21*((drdp!B92+drdp!K92)*'DEC-U'!$B92+(drdp!E92+drdp!N92)*'DEC-U'!$C92+(drdp!H92+drdp!Q92)*'DEC-U'!$D92)</f>
        <v>1.5352193398889847E-2</v>
      </c>
      <c r="F92" s="20">
        <f>Model!$W$21*((drdp!C92+drdp!L92)*'DEC-U'!$B92+(drdp!F92+drdp!O92)*'DEC-U'!$C92+(drdp!I92+drdp!R92)*'DEC-U'!$D92)</f>
        <v>-5.2061620473493796E-2</v>
      </c>
      <c r="G92" s="20">
        <f>Model!$W$21*((drdp!D92+drdp!M92)*'DEC-U'!$B92+(drdp!G92+drdp!P92)*'DEC-U'!$C92+(drdp!J92+drdp!S92)*'DEC-U'!$D92)</f>
        <v>0</v>
      </c>
      <c r="H92" s="18">
        <f>Model!$W$21*((drdp!B92)*'DEC-U'!$B92+(drdp!E92)*'DEC-U'!$C92+(drdp!H92)*'DEC-U'!$D92)</f>
        <v>7.6760966994449233E-3</v>
      </c>
      <c r="I92" s="18">
        <f>Model!$W$21*((drdp!C92)*'DEC-U'!$B92+(drdp!F92)*'DEC-U'!$C92+(drdp!I92)*'DEC-U'!$D92)</f>
        <v>-2.6030810236746898E-2</v>
      </c>
      <c r="J92" s="18">
        <f>Model!$W$21*((drdp!D92)*'DEC-U'!$B92+(drdp!G92)*'DEC-U'!$C92+(drdp!J92)*'DEC-U'!$D92)</f>
        <v>0</v>
      </c>
      <c r="K92" s="21">
        <f>SUM(E$3:E91)+H92</f>
        <v>-0.88310938461901889</v>
      </c>
      <c r="L92" s="21">
        <f>SUM(F$3:F91)+I92</f>
        <v>0.80738076698313332</v>
      </c>
      <c r="M92" s="21">
        <f>SUM(G$3:G91)+J92</f>
        <v>0</v>
      </c>
      <c r="N92" s="21"/>
      <c r="O92" s="21"/>
      <c r="P92" s="21"/>
      <c r="Q92" s="19">
        <f t="shared" si="5"/>
        <v>0.77988218520218222</v>
      </c>
      <c r="R92" s="19">
        <f t="shared" si="5"/>
        <v>0.65186370289427265</v>
      </c>
      <c r="S92" s="19">
        <f t="shared" si="5"/>
        <v>0</v>
      </c>
      <c r="T92" s="19">
        <f t="shared" si="6"/>
        <v>-0.71300553228370633</v>
      </c>
      <c r="U92" s="19">
        <f t="shared" si="7"/>
        <v>0</v>
      </c>
      <c r="V92" s="19">
        <f t="shared" si="8"/>
        <v>0</v>
      </c>
    </row>
    <row r="93" spans="1:22" x14ac:dyDescent="0.25">
      <c r="A93" s="26">
        <f>Wellpath!E93</f>
        <v>8600</v>
      </c>
      <c r="B93" s="22">
        <v>0</v>
      </c>
      <c r="C93" s="22">
        <v>0</v>
      </c>
      <c r="D93" s="22">
        <v>1</v>
      </c>
      <c r="E93" s="20">
        <f>Model!$W$21*((drdp!B93+drdp!K93)*'DEC-U'!$B93+(drdp!E93+drdp!N93)*'DEC-U'!$C93+(drdp!H93+drdp!Q93)*'DEC-U'!$D93)</f>
        <v>1.9220378504901114E-2</v>
      </c>
      <c r="F93" s="20">
        <f>Model!$W$21*((drdp!C93+drdp!L93)*'DEC-U'!$B93+(drdp!F93+drdp!O93)*'DEC-U'!$C93+(drdp!I93+drdp!R93)*'DEC-U'!$D93)</f>
        <v>-5.3153673866620933E-2</v>
      </c>
      <c r="G93" s="20">
        <f>Model!$W$21*((drdp!D93+drdp!M93)*'DEC-U'!$B93+(drdp!G93+drdp!P93)*'DEC-U'!$C93+(drdp!J93+drdp!S93)*'DEC-U'!$D93)</f>
        <v>0</v>
      </c>
      <c r="H93" s="18">
        <f>Model!$W$21*((drdp!B93)*'DEC-U'!$B93+(drdp!E93)*'DEC-U'!$C93+(drdp!H93)*'DEC-U'!$D93)</f>
        <v>9.6101892524505569E-3</v>
      </c>
      <c r="I93" s="18">
        <f>Model!$W$21*((drdp!C93)*'DEC-U'!$B93+(drdp!F93)*'DEC-U'!$C93+(drdp!I93)*'DEC-U'!$D93)</f>
        <v>-2.6576836933310467E-2</v>
      </c>
      <c r="J93" s="18">
        <f>Model!$W$21*((drdp!D93)*'DEC-U'!$B93+(drdp!G93)*'DEC-U'!$C93+(drdp!J93)*'DEC-U'!$D93)</f>
        <v>0</v>
      </c>
      <c r="K93" s="21">
        <f>SUM(E$3:E92)+H93</f>
        <v>-0.86582309866712337</v>
      </c>
      <c r="L93" s="21">
        <f>SUM(F$3:F92)+I93</f>
        <v>0.75477311981307593</v>
      </c>
      <c r="M93" s="21">
        <f>SUM(G$3:G92)+J93</f>
        <v>0</v>
      </c>
      <c r="N93" s="21"/>
      <c r="O93" s="21"/>
      <c r="P93" s="21"/>
      <c r="Q93" s="19">
        <f t="shared" si="5"/>
        <v>0.7496496381855392</v>
      </c>
      <c r="R93" s="19">
        <f t="shared" si="5"/>
        <v>0.56968246239236386</v>
      </c>
      <c r="S93" s="19">
        <f t="shared" si="5"/>
        <v>0</v>
      </c>
      <c r="T93" s="19">
        <f t="shared" si="6"/>
        <v>-0.65350000138720932</v>
      </c>
      <c r="U93" s="19">
        <f t="shared" si="7"/>
        <v>0</v>
      </c>
      <c r="V93" s="19">
        <f t="shared" si="8"/>
        <v>0</v>
      </c>
    </row>
    <row r="94" spans="1:22" x14ac:dyDescent="0.25">
      <c r="A94" s="26">
        <f>Wellpath!E94</f>
        <v>8700</v>
      </c>
      <c r="B94" s="22">
        <v>0</v>
      </c>
      <c r="C94" s="22">
        <v>0</v>
      </c>
      <c r="D94" s="22">
        <v>1</v>
      </c>
      <c r="E94" s="20">
        <f>Model!$W$21*((drdp!B94+drdp!K94)*'DEC-U'!$B94+(drdp!E94+drdp!N94)*'DEC-U'!$C94+(drdp!H94+drdp!Q94)*'DEC-U'!$D94)</f>
        <v>2.3043175926655633E-2</v>
      </c>
      <c r="F94" s="20">
        <f>Model!$W$21*((drdp!C94+drdp!L94)*'DEC-U'!$B94+(drdp!F94+drdp!O94)*'DEC-U'!$C94+(drdp!I94+drdp!R94)*'DEC-U'!$D94)</f>
        <v>-5.4102449311612066E-2</v>
      </c>
      <c r="G94" s="20">
        <f>Model!$W$21*((drdp!D94+drdp!M94)*'DEC-U'!$B94+(drdp!G94+drdp!P94)*'DEC-U'!$C94+(drdp!J94+drdp!S94)*'DEC-U'!$D94)</f>
        <v>0</v>
      </c>
      <c r="H94" s="18">
        <f>Model!$W$21*((drdp!B94)*'DEC-U'!$B94+(drdp!E94)*'DEC-U'!$C94+(drdp!H94)*'DEC-U'!$D94)</f>
        <v>1.1521587963327817E-2</v>
      </c>
      <c r="I94" s="18">
        <f>Model!$W$21*((drdp!C94)*'DEC-U'!$B94+(drdp!F94)*'DEC-U'!$C94+(drdp!I94)*'DEC-U'!$D94)</f>
        <v>-2.7051224655806033E-2</v>
      </c>
      <c r="J94" s="18">
        <f>Model!$W$21*((drdp!D94)*'DEC-U'!$B94+(drdp!G94)*'DEC-U'!$C94+(drdp!J94)*'DEC-U'!$D94)</f>
        <v>0</v>
      </c>
      <c r="K94" s="21">
        <f>SUM(E$3:E93)+H94</f>
        <v>-0.84469132145134507</v>
      </c>
      <c r="L94" s="21">
        <f>SUM(F$3:F93)+I94</f>
        <v>0.70114505822395945</v>
      </c>
      <c r="M94" s="21">
        <f>SUM(G$3:G93)+J94</f>
        <v>0</v>
      </c>
      <c r="N94" s="21"/>
      <c r="O94" s="21"/>
      <c r="P94" s="21"/>
      <c r="Q94" s="19">
        <f t="shared" si="5"/>
        <v>0.71350342853521953</v>
      </c>
      <c r="R94" s="19">
        <f t="shared" si="5"/>
        <v>0.4916043926718795</v>
      </c>
      <c r="S94" s="19">
        <f t="shared" si="5"/>
        <v>0</v>
      </c>
      <c r="T94" s="19">
        <f t="shared" si="6"/>
        <v>-0.5922511457602766</v>
      </c>
      <c r="U94" s="19">
        <f t="shared" si="7"/>
        <v>0</v>
      </c>
      <c r="V94" s="19">
        <f t="shared" si="8"/>
        <v>0</v>
      </c>
    </row>
    <row r="95" spans="1:22" x14ac:dyDescent="0.25">
      <c r="A95" s="26">
        <f>Wellpath!E95</f>
        <v>8800</v>
      </c>
      <c r="B95" s="22">
        <v>0</v>
      </c>
      <c r="C95" s="22">
        <v>0</v>
      </c>
      <c r="D95" s="22">
        <v>1</v>
      </c>
      <c r="E95" s="20">
        <f>Model!$W$21*((drdp!B95+drdp!K95)*'DEC-U'!$B95+(drdp!E95+drdp!N95)*'DEC-U'!$C95+(drdp!H95+drdp!Q95)*'DEC-U'!$D95)</f>
        <v>2.6796110923668202E-2</v>
      </c>
      <c r="F95" s="20">
        <f>Model!$W$21*((drdp!C95+drdp!L95)*'DEC-U'!$B95+(drdp!F95+drdp!O95)*'DEC-U'!$C95+(drdp!I95+drdp!R95)*'DEC-U'!$D95)</f>
        <v>-5.4891530179867268E-2</v>
      </c>
      <c r="G95" s="20">
        <f>Model!$W$21*((drdp!D95+drdp!M95)*'DEC-U'!$B95+(drdp!G95+drdp!P95)*'DEC-U'!$C95+(drdp!J95+drdp!S95)*'DEC-U'!$D95)</f>
        <v>0</v>
      </c>
      <c r="H95" s="18">
        <f>Model!$W$21*((drdp!B95)*'DEC-U'!$B95+(drdp!E95)*'DEC-U'!$C95+(drdp!H95)*'DEC-U'!$D95)</f>
        <v>1.3398055461834101E-2</v>
      </c>
      <c r="I95" s="18">
        <f>Model!$W$21*((drdp!C95)*'DEC-U'!$B95+(drdp!F95)*'DEC-U'!$C95+(drdp!I95)*'DEC-U'!$D95)</f>
        <v>-2.7445765089933634E-2</v>
      </c>
      <c r="J95" s="18">
        <f>Model!$W$21*((drdp!D95)*'DEC-U'!$B95+(drdp!G95)*'DEC-U'!$C95+(drdp!J95)*'DEC-U'!$D95)</f>
        <v>0</v>
      </c>
      <c r="K95" s="21">
        <f>SUM(E$3:E94)+H95</f>
        <v>-0.81977167802618311</v>
      </c>
      <c r="L95" s="21">
        <f>SUM(F$3:F94)+I95</f>
        <v>0.64664806847821976</v>
      </c>
      <c r="M95" s="21">
        <f>SUM(G$3:G94)+J95</f>
        <v>0</v>
      </c>
      <c r="N95" s="21"/>
      <c r="O95" s="21"/>
      <c r="P95" s="21"/>
      <c r="Q95" s="19">
        <f t="shared" si="5"/>
        <v>0.67202560409386403</v>
      </c>
      <c r="R95" s="19">
        <f t="shared" si="5"/>
        <v>0.41815372446661242</v>
      </c>
      <c r="S95" s="19">
        <f t="shared" si="5"/>
        <v>0</v>
      </c>
      <c r="T95" s="19">
        <f t="shared" si="6"/>
        <v>-0.53010377218878035</v>
      </c>
      <c r="U95" s="19">
        <f t="shared" si="7"/>
        <v>0</v>
      </c>
      <c r="V95" s="19">
        <f t="shared" si="8"/>
        <v>0</v>
      </c>
    </row>
    <row r="96" spans="1:22" x14ac:dyDescent="0.25">
      <c r="A96" s="26">
        <f>Wellpath!E96</f>
        <v>8900</v>
      </c>
      <c r="B96" s="22">
        <v>0</v>
      </c>
      <c r="C96" s="22">
        <v>0</v>
      </c>
      <c r="D96" s="22">
        <v>1</v>
      </c>
      <c r="E96" s="20">
        <f>Model!$W$21*((drdp!B96+drdp!K96)*'DEC-U'!$B96+(drdp!E96+drdp!N96)*'DEC-U'!$C96+(drdp!H96+drdp!Q96)*'DEC-U'!$D96)</f>
        <v>3.0472073327371133E-2</v>
      </c>
      <c r="F96" s="20">
        <f>Model!$W$21*((drdp!C96+drdp!L96)*'DEC-U'!$B96+(drdp!F96+drdp!O96)*'DEC-U'!$C96+(drdp!I96+drdp!R96)*'DEC-U'!$D96)</f>
        <v>-5.554325529888799E-2</v>
      </c>
      <c r="G96" s="20">
        <f>Model!$W$21*((drdp!D96+drdp!M96)*'DEC-U'!$B96+(drdp!G96+drdp!P96)*'DEC-U'!$C96+(drdp!J96+drdp!S96)*'DEC-U'!$D96)</f>
        <v>0</v>
      </c>
      <c r="H96" s="18">
        <f>Model!$W$21*((drdp!B96)*'DEC-U'!$B96+(drdp!E96)*'DEC-U'!$C96+(drdp!H96)*'DEC-U'!$D96)</f>
        <v>1.5236036663685566E-2</v>
      </c>
      <c r="I96" s="18">
        <f>Model!$W$21*((drdp!C96)*'DEC-U'!$B96+(drdp!F96)*'DEC-U'!$C96+(drdp!I96)*'DEC-U'!$D96)</f>
        <v>-2.7771627649443995E-2</v>
      </c>
      <c r="J96" s="18">
        <f>Model!$W$21*((drdp!D96)*'DEC-U'!$B96+(drdp!G96)*'DEC-U'!$C96+(drdp!J96)*'DEC-U'!$D96)</f>
        <v>0</v>
      </c>
      <c r="K96" s="21">
        <f>SUM(E$3:E95)+H96</f>
        <v>-0.79113758590066352</v>
      </c>
      <c r="L96" s="21">
        <f>SUM(F$3:F95)+I96</f>
        <v>0.59143067573884223</v>
      </c>
      <c r="M96" s="21">
        <f>SUM(G$3:G95)+J96</f>
        <v>0</v>
      </c>
      <c r="N96" s="21"/>
      <c r="O96" s="21"/>
      <c r="P96" s="21"/>
      <c r="Q96" s="19">
        <f t="shared" si="5"/>
        <v>0.6258986798247298</v>
      </c>
      <c r="R96" s="19">
        <f t="shared" si="5"/>
        <v>0.34979024420490357</v>
      </c>
      <c r="S96" s="19">
        <f t="shared" si="5"/>
        <v>0</v>
      </c>
      <c r="T96" s="19">
        <f t="shared" si="6"/>
        <v>-0.46790303703162578</v>
      </c>
      <c r="U96" s="19">
        <f t="shared" si="7"/>
        <v>0</v>
      </c>
      <c r="V96" s="19">
        <f t="shared" si="8"/>
        <v>0</v>
      </c>
    </row>
    <row r="97" spans="1:22" x14ac:dyDescent="0.25">
      <c r="A97" s="26">
        <f>Wellpath!E97</f>
        <v>9000</v>
      </c>
      <c r="B97" s="22">
        <v>0</v>
      </c>
      <c r="C97" s="22">
        <v>0</v>
      </c>
      <c r="D97" s="22">
        <v>1</v>
      </c>
      <c r="E97" s="20">
        <f>Model!$W$21*((drdp!B97+drdp!K97)*'DEC-U'!$B97+(drdp!E97+drdp!N97)*'DEC-U'!$C97+(drdp!H97+drdp!Q97)*'DEC-U'!$D97)</f>
        <v>3.4071711450202269E-2</v>
      </c>
      <c r="F97" s="20">
        <f>Model!$W$21*((drdp!C97+drdp!L97)*'DEC-U'!$B97+(drdp!F97+drdp!O97)*'DEC-U'!$C97+(drdp!I97+drdp!R97)*'DEC-U'!$D97)</f>
        <v>-5.6038120717134418E-2</v>
      </c>
      <c r="G97" s="20">
        <f>Model!$W$21*((drdp!D97+drdp!M97)*'DEC-U'!$B97+(drdp!G97+drdp!P97)*'DEC-U'!$C97+(drdp!J97+drdp!S97)*'DEC-U'!$D97)</f>
        <v>0</v>
      </c>
      <c r="H97" s="18">
        <f>Model!$W$21*((drdp!B97)*'DEC-U'!$B97+(drdp!E97)*'DEC-U'!$C97+(drdp!H97)*'DEC-U'!$D97)</f>
        <v>1.7035855725101134E-2</v>
      </c>
      <c r="I97" s="18">
        <f>Model!$W$21*((drdp!C97)*'DEC-U'!$B97+(drdp!F97)*'DEC-U'!$C97+(drdp!I97)*'DEC-U'!$D97)</f>
        <v>-2.8019060358567209E-2</v>
      </c>
      <c r="J97" s="18">
        <f>Model!$W$21*((drdp!D97)*'DEC-U'!$B97+(drdp!G97)*'DEC-U'!$C97+(drdp!J97)*'DEC-U'!$D97)</f>
        <v>0</v>
      </c>
      <c r="K97" s="21">
        <f>SUM(E$3:E96)+H97</f>
        <v>-0.75886569351187683</v>
      </c>
      <c r="L97" s="21">
        <f>SUM(F$3:F96)+I97</f>
        <v>0.53563998773083099</v>
      </c>
      <c r="M97" s="21">
        <f>SUM(G$3:G96)+J97</f>
        <v>0</v>
      </c>
      <c r="N97" s="21"/>
      <c r="O97" s="21"/>
      <c r="P97" s="21"/>
      <c r="Q97" s="19">
        <f t="shared" si="5"/>
        <v>0.57587714078926178</v>
      </c>
      <c r="R97" s="19">
        <f t="shared" si="5"/>
        <v>0.28691019645628479</v>
      </c>
      <c r="S97" s="19">
        <f t="shared" si="5"/>
        <v>0</v>
      </c>
      <c r="T97" s="19">
        <f t="shared" si="6"/>
        <v>-0.40647881076205028</v>
      </c>
      <c r="U97" s="19">
        <f t="shared" si="7"/>
        <v>0</v>
      </c>
      <c r="V97" s="19">
        <f t="shared" si="8"/>
        <v>0</v>
      </c>
    </row>
    <row r="98" spans="1:22" x14ac:dyDescent="0.25">
      <c r="A98" s="26">
        <f>Wellpath!E98</f>
        <v>9100</v>
      </c>
      <c r="B98" s="22">
        <v>0</v>
      </c>
      <c r="C98" s="22">
        <v>0</v>
      </c>
      <c r="D98" s="22">
        <v>1</v>
      </c>
      <c r="E98" s="20">
        <f>Model!$W$21*((drdp!B98+drdp!K98)*'DEC-U'!$B98+(drdp!E98+drdp!N98)*'DEC-U'!$C98+(drdp!H98+drdp!Q98)*'DEC-U'!$D98)</f>
        <v>3.7572518343909254E-2</v>
      </c>
      <c r="F98" s="20">
        <f>Model!$W$21*((drdp!C98+drdp!L98)*'DEC-U'!$B98+(drdp!F98+drdp!O98)*'DEC-U'!$C98+(drdp!I98+drdp!R98)*'DEC-U'!$D98)</f>
        <v>-5.6380239421353937E-2</v>
      </c>
      <c r="G98" s="20">
        <f>Model!$W$21*((drdp!D98+drdp!M98)*'DEC-U'!$B98+(drdp!G98+drdp!P98)*'DEC-U'!$C98+(drdp!J98+drdp!S98)*'DEC-U'!$D98)</f>
        <v>0</v>
      </c>
      <c r="H98" s="18">
        <f>Model!$W$21*((drdp!B98)*'DEC-U'!$B98+(drdp!E98)*'DEC-U'!$C98+(drdp!H98)*'DEC-U'!$D98)</f>
        <v>1.8786259171954627E-2</v>
      </c>
      <c r="I98" s="18">
        <f>Model!$W$21*((drdp!C98)*'DEC-U'!$B98+(drdp!F98)*'DEC-U'!$C98+(drdp!I98)*'DEC-U'!$D98)</f>
        <v>-2.8190119710676968E-2</v>
      </c>
      <c r="J98" s="18">
        <f>Model!$W$21*((drdp!D98)*'DEC-U'!$B98+(drdp!G98)*'DEC-U'!$C98+(drdp!J98)*'DEC-U'!$D98)</f>
        <v>0</v>
      </c>
      <c r="K98" s="21">
        <f>SUM(E$3:E97)+H98</f>
        <v>-0.72304357861482105</v>
      </c>
      <c r="L98" s="21">
        <f>SUM(F$3:F97)+I98</f>
        <v>0.47943080766158674</v>
      </c>
      <c r="M98" s="21">
        <f>SUM(G$3:G97)+J98</f>
        <v>0</v>
      </c>
      <c r="N98" s="21"/>
      <c r="O98" s="21"/>
      <c r="P98" s="21"/>
      <c r="Q98" s="19">
        <f t="shared" si="5"/>
        <v>0.52279201657612695</v>
      </c>
      <c r="R98" s="19">
        <f t="shared" si="5"/>
        <v>0.22985389933504138</v>
      </c>
      <c r="S98" s="19">
        <f t="shared" si="5"/>
        <v>0</v>
      </c>
      <c r="T98" s="19">
        <f t="shared" si="6"/>
        <v>-0.34664936686982767</v>
      </c>
      <c r="U98" s="19">
        <f t="shared" si="7"/>
        <v>0</v>
      </c>
      <c r="V98" s="19">
        <f t="shared" si="8"/>
        <v>0</v>
      </c>
    </row>
    <row r="99" spans="1:22" x14ac:dyDescent="0.25">
      <c r="A99" s="26">
        <f>Wellpath!E99</f>
        <v>9200</v>
      </c>
      <c r="B99" s="22">
        <v>0</v>
      </c>
      <c r="C99" s="22">
        <v>0</v>
      </c>
      <c r="D99" s="22">
        <v>1</v>
      </c>
      <c r="E99" s="20">
        <f>Model!$W$21*((drdp!B99+drdp!K99)*'DEC-U'!$B99+(drdp!E99+drdp!N99)*'DEC-U'!$C99+(drdp!H99+drdp!Q99)*'DEC-U'!$D99)</f>
        <v>4.0973285007357009E-2</v>
      </c>
      <c r="F99" s="20">
        <f>Model!$W$21*((drdp!C99+drdp!L99)*'DEC-U'!$B99+(drdp!F99+drdp!O99)*'DEC-U'!$C99+(drdp!I99+drdp!R99)*'DEC-U'!$D99)</f>
        <v>-5.6560796381707489E-2</v>
      </c>
      <c r="G99" s="20">
        <f>Model!$W$21*((drdp!D99+drdp!M99)*'DEC-U'!$B99+(drdp!G99+drdp!P99)*'DEC-U'!$C99+(drdp!J99+drdp!S99)*'DEC-U'!$D99)</f>
        <v>0</v>
      </c>
      <c r="H99" s="18">
        <f>Model!$W$21*((drdp!B99)*'DEC-U'!$B99+(drdp!E99)*'DEC-U'!$C99+(drdp!H99)*'DEC-U'!$D99)</f>
        <v>2.0486642503678505E-2</v>
      </c>
      <c r="I99" s="18">
        <f>Model!$W$21*((drdp!C99)*'DEC-U'!$B99+(drdp!F99)*'DEC-U'!$C99+(drdp!I99)*'DEC-U'!$D99)</f>
        <v>-2.8280398190853744E-2</v>
      </c>
      <c r="J99" s="18">
        <f>Model!$W$21*((drdp!D99)*'DEC-U'!$B99+(drdp!G99)*'DEC-U'!$C99+(drdp!J99)*'DEC-U'!$D99)</f>
        <v>0</v>
      </c>
      <c r="K99" s="21">
        <f>SUM(E$3:E98)+H99</f>
        <v>-0.68377067693918792</v>
      </c>
      <c r="L99" s="21">
        <f>SUM(F$3:F98)+I99</f>
        <v>0.42296028976005601</v>
      </c>
      <c r="M99" s="21">
        <f>SUM(G$3:G98)+J99</f>
        <v>0</v>
      </c>
      <c r="N99" s="21"/>
      <c r="O99" s="21"/>
      <c r="P99" s="21"/>
      <c r="Q99" s="19">
        <f t="shared" si="5"/>
        <v>0.46754233864187528</v>
      </c>
      <c r="R99" s="19">
        <f t="shared" si="5"/>
        <v>0.17889540671391055</v>
      </c>
      <c r="S99" s="19">
        <f t="shared" si="5"/>
        <v>0</v>
      </c>
      <c r="T99" s="19">
        <f t="shared" si="6"/>
        <v>-0.28920784364762858</v>
      </c>
      <c r="U99" s="19">
        <f t="shared" si="7"/>
        <v>0</v>
      </c>
      <c r="V99" s="19">
        <f t="shared" si="8"/>
        <v>0</v>
      </c>
    </row>
    <row r="100" spans="1:22" x14ac:dyDescent="0.25">
      <c r="A100" s="26">
        <f>Wellpath!E100</f>
        <v>9300</v>
      </c>
      <c r="B100" s="22">
        <v>0</v>
      </c>
      <c r="C100" s="22">
        <v>0</v>
      </c>
      <c r="D100" s="22">
        <v>1</v>
      </c>
      <c r="E100" s="20">
        <f>Model!$W$21*((drdp!B100+drdp!K100)*'DEC-U'!$B100+(drdp!E100+drdp!N100)*'DEC-U'!$C100+(drdp!H100+drdp!Q100)*'DEC-U'!$D100)</f>
        <v>4.3928104492236331E-2</v>
      </c>
      <c r="F100" s="20">
        <f>Model!$W$21*((drdp!C100+drdp!L100)*'DEC-U'!$B100+(drdp!F100+drdp!O100)*'DEC-U'!$C100+(drdp!I100+drdp!R100)*'DEC-U'!$D100)</f>
        <v>-5.6164768782808905E-2</v>
      </c>
      <c r="G100" s="20">
        <f>Model!$W$21*((drdp!D100+drdp!M100)*'DEC-U'!$B100+(drdp!G100+drdp!P100)*'DEC-U'!$C100+(drdp!J100+drdp!S100)*'DEC-U'!$D100)</f>
        <v>0</v>
      </c>
      <c r="H100" s="18">
        <f>Model!$W$21*((drdp!B100)*'DEC-U'!$B100+(drdp!E100)*'DEC-U'!$C100+(drdp!H100)*'DEC-U'!$D100)</f>
        <v>2.2130027452008327E-2</v>
      </c>
      <c r="I100" s="18">
        <f>Model!$W$21*((drdp!C100)*'DEC-U'!$B100+(drdp!F100)*'DEC-U'!$C100+(drdp!I100)*'DEC-U'!$D100)</f>
        <v>-2.8294593845243916E-2</v>
      </c>
      <c r="J100" s="18">
        <f>Model!$W$21*((drdp!D100)*'DEC-U'!$B100+(drdp!G100)*'DEC-U'!$C100+(drdp!J100)*'DEC-U'!$D100)</f>
        <v>0</v>
      </c>
      <c r="K100" s="21">
        <f>SUM(E$3:E99)+H100</f>
        <v>-0.64115400698350111</v>
      </c>
      <c r="L100" s="21">
        <f>SUM(F$3:F99)+I100</f>
        <v>0.36638529772395839</v>
      </c>
      <c r="M100" s="21">
        <f>SUM(G$3:G99)+J100</f>
        <v>0</v>
      </c>
      <c r="N100" s="21"/>
      <c r="O100" s="21"/>
      <c r="P100" s="21"/>
      <c r="Q100" s="19">
        <f t="shared" si="5"/>
        <v>0.4110784606709994</v>
      </c>
      <c r="R100" s="19">
        <f t="shared" si="5"/>
        <v>0.13423818638827362</v>
      </c>
      <c r="S100" s="19">
        <f t="shared" si="5"/>
        <v>0</v>
      </c>
      <c r="T100" s="19">
        <f t="shared" si="6"/>
        <v>-0.23490940173555896</v>
      </c>
      <c r="U100" s="19">
        <f t="shared" si="7"/>
        <v>0</v>
      </c>
      <c r="V100" s="19">
        <f t="shared" si="8"/>
        <v>0</v>
      </c>
    </row>
    <row r="101" spans="1:22" x14ac:dyDescent="0.25">
      <c r="A101" s="26">
        <f>Wellpath!E101</f>
        <v>9398.5</v>
      </c>
      <c r="B101" s="22">
        <v>0</v>
      </c>
      <c r="C101" s="22">
        <v>0</v>
      </c>
      <c r="D101" s="22">
        <v>1</v>
      </c>
      <c r="E101" s="20">
        <f>Model!$W$21*((drdp!B101+drdp!K101)*'DEC-U'!$B101+(drdp!E101+drdp!N101)*'DEC-U'!$C101+(drdp!H101+drdp!Q101)*'DEC-U'!$D101)</f>
        <v>2.3690839238233428E-2</v>
      </c>
      <c r="F101" s="20">
        <f>Model!$W$21*((drdp!C101+drdp!L101)*'DEC-U'!$B101+(drdp!F101+drdp!O101)*'DEC-U'!$C101+(drdp!I101+drdp!R101)*'DEC-U'!$D101)</f>
        <v>-2.8233642773736568E-2</v>
      </c>
      <c r="G101" s="20">
        <f>Model!$W$21*((drdp!D101+drdp!M101)*'DEC-U'!$B101+(drdp!G101+drdp!P101)*'DEC-U'!$C101+(drdp!J101+drdp!S101)*'DEC-U'!$D101)</f>
        <v>0</v>
      </c>
      <c r="H101" s="18">
        <f>Model!$W$21*((drdp!B101)*'DEC-U'!$B101+(drdp!E101)*'DEC-U'!$C101+(drdp!H101)*'DEC-U'!$D101)</f>
        <v>2.3335476649659709E-2</v>
      </c>
      <c r="I101" s="18">
        <f>Model!$W$21*((drdp!C101)*'DEC-U'!$B101+(drdp!F101)*'DEC-U'!$C101+(drdp!I101)*'DEC-U'!$D101)</f>
        <v>-2.7810138132130256E-2</v>
      </c>
      <c r="J101" s="18">
        <f>Model!$W$21*((drdp!D101)*'DEC-U'!$B101+(drdp!G101)*'DEC-U'!$C101+(drdp!J101)*'DEC-U'!$D101)</f>
        <v>0</v>
      </c>
      <c r="K101" s="21">
        <f>SUM(E$3:E100)+H101</f>
        <v>-0.59602045329361342</v>
      </c>
      <c r="L101" s="21">
        <f>SUM(F$3:F100)+I101</f>
        <v>0.31070498465426316</v>
      </c>
      <c r="M101" s="21">
        <f>SUM(G$3:G100)+J101</f>
        <v>0</v>
      </c>
      <c r="N101" s="21"/>
      <c r="O101" s="21"/>
      <c r="P101" s="21"/>
      <c r="Q101" s="19">
        <f t="shared" si="5"/>
        <v>0.3552403807443244</v>
      </c>
      <c r="R101" s="19">
        <f t="shared" si="5"/>
        <v>9.6537587489005913E-2</v>
      </c>
      <c r="S101" s="19">
        <f t="shared" si="5"/>
        <v>0</v>
      </c>
      <c r="T101" s="19">
        <f t="shared" si="6"/>
        <v>-0.18518652579421913</v>
      </c>
      <c r="U101" s="19">
        <f t="shared" si="7"/>
        <v>0</v>
      </c>
      <c r="V101" s="19">
        <f t="shared" si="8"/>
        <v>0</v>
      </c>
    </row>
    <row r="102" spans="1:22" x14ac:dyDescent="0.25">
      <c r="A102" s="26">
        <f>Wellpath!E102</f>
        <v>9400</v>
      </c>
      <c r="B102" s="22">
        <v>0</v>
      </c>
      <c r="C102" s="22">
        <v>0</v>
      </c>
      <c r="D102" s="22">
        <v>1</v>
      </c>
      <c r="E102" s="20">
        <f>Model!$W$21*((drdp!B102+drdp!K102)*'DEC-U'!$B102+(drdp!E102+drdp!N102)*'DEC-U'!$C102+(drdp!H102+drdp!Q102)*'DEC-U'!$D102)</f>
        <v>2.404620182680715E-2</v>
      </c>
      <c r="F102" s="20">
        <f>Model!$W$21*((drdp!C102+drdp!L102)*'DEC-U'!$B102+(drdp!F102+drdp!O102)*'DEC-U'!$C102+(drdp!I102+drdp!R102)*'DEC-U'!$D102)</f>
        <v>-2.8657147415342879E-2</v>
      </c>
      <c r="G102" s="20">
        <f>Model!$W$21*((drdp!D102+drdp!M102)*'DEC-U'!$B102+(drdp!G102+drdp!P102)*'DEC-U'!$C102+(drdp!J102+drdp!S102)*'DEC-U'!$D102)</f>
        <v>0</v>
      </c>
      <c r="H102" s="18">
        <f>Model!$W$21*((drdp!B102)*'DEC-U'!$B102+(drdp!E102)*'DEC-U'!$C102+(drdp!H102)*'DEC-U'!$D102)</f>
        <v>3.5536258857372233E-4</v>
      </c>
      <c r="I102" s="18">
        <f>Model!$W$21*((drdp!C102)*'DEC-U'!$B102+(drdp!F102)*'DEC-U'!$C102+(drdp!I102)*'DEC-U'!$D102)</f>
        <v>-4.2350464160631181E-4</v>
      </c>
      <c r="J102" s="18">
        <f>Model!$W$21*((drdp!D102)*'DEC-U'!$B102+(drdp!G102)*'DEC-U'!$C102+(drdp!J102)*'DEC-U'!$D102)</f>
        <v>0</v>
      </c>
      <c r="K102" s="21">
        <f>SUM(E$3:E101)+H102</f>
        <v>-0.59530972811646599</v>
      </c>
      <c r="L102" s="21">
        <f>SUM(F$3:F101)+I102</f>
        <v>0.30985797537105053</v>
      </c>
      <c r="M102" s="21">
        <f>SUM(G$3:G101)+J102</f>
        <v>0</v>
      </c>
      <c r="N102" s="21"/>
      <c r="O102" s="21"/>
      <c r="P102" s="21"/>
      <c r="Q102" s="19">
        <f t="shared" si="5"/>
        <v>0.35439367239010067</v>
      </c>
      <c r="R102" s="19">
        <f t="shared" si="5"/>
        <v>9.6011964901046562E-2</v>
      </c>
      <c r="S102" s="19">
        <f t="shared" si="5"/>
        <v>0</v>
      </c>
      <c r="T102" s="19">
        <f t="shared" si="6"/>
        <v>-0.18446146707285871</v>
      </c>
      <c r="U102" s="19">
        <f t="shared" si="7"/>
        <v>0</v>
      </c>
      <c r="V102" s="19">
        <f t="shared" si="8"/>
        <v>0</v>
      </c>
    </row>
    <row r="103" spans="1:22" x14ac:dyDescent="0.25">
      <c r="A103" s="26">
        <f>Wellpath!E103</f>
        <v>9500</v>
      </c>
      <c r="B103" s="22">
        <v>0</v>
      </c>
      <c r="C103" s="22">
        <v>0</v>
      </c>
      <c r="D103" s="22">
        <v>1</v>
      </c>
      <c r="E103" s="20">
        <f>Model!$W$21*((drdp!B103+drdp!K103)*'DEC-U'!$B103+(drdp!E103+drdp!N103)*'DEC-U'!$C103+(drdp!H103+drdp!Q103)*'DEC-U'!$D103)</f>
        <v>4.7381678476466502E-2</v>
      </c>
      <c r="F103" s="20">
        <f>Model!$W$21*((drdp!C103+drdp!L103)*'DEC-U'!$B103+(drdp!F103+drdp!O103)*'DEC-U'!$C103+(drdp!I103+drdp!R103)*'DEC-U'!$D103)</f>
        <v>-5.6467285547472719E-2</v>
      </c>
      <c r="G103" s="20">
        <f>Model!$W$21*((drdp!D103+drdp!M103)*'DEC-U'!$B103+(drdp!G103+drdp!P103)*'DEC-U'!$C103+(drdp!J103+drdp!S103)*'DEC-U'!$D103)</f>
        <v>0</v>
      </c>
      <c r="H103" s="18">
        <f>Model!$W$21*((drdp!B103)*'DEC-U'!$B103+(drdp!E103)*'DEC-U'!$C103+(drdp!H103)*'DEC-U'!$D103)</f>
        <v>2.3690839238233428E-2</v>
      </c>
      <c r="I103" s="18">
        <f>Model!$W$21*((drdp!C103)*'DEC-U'!$B103+(drdp!F103)*'DEC-U'!$C103+(drdp!I103)*'DEC-U'!$D103)</f>
        <v>-2.8233642773736568E-2</v>
      </c>
      <c r="J103" s="18">
        <f>Model!$W$21*((drdp!D103)*'DEC-U'!$B103+(drdp!G103)*'DEC-U'!$C103+(drdp!J103)*'DEC-U'!$D103)</f>
        <v>0</v>
      </c>
      <c r="K103" s="21">
        <f>SUM(E$3:E102)+H103</f>
        <v>-0.54792804963999908</v>
      </c>
      <c r="L103" s="21">
        <f>SUM(F$3:F102)+I103</f>
        <v>0.25339068982357738</v>
      </c>
      <c r="M103" s="21">
        <f>SUM(G$3:G102)+J103</f>
        <v>0</v>
      </c>
      <c r="N103" s="21"/>
      <c r="O103" s="21"/>
      <c r="P103" s="21"/>
      <c r="Q103" s="19">
        <f t="shared" si="5"/>
        <v>0.30022514758229329</v>
      </c>
      <c r="R103" s="19">
        <f t="shared" si="5"/>
        <v>6.4206841689268393E-2</v>
      </c>
      <c r="S103" s="19">
        <f t="shared" si="5"/>
        <v>0</v>
      </c>
      <c r="T103" s="19">
        <f t="shared" si="6"/>
        <v>-0.13883986647196672</v>
      </c>
      <c r="U103" s="19">
        <f t="shared" si="7"/>
        <v>0</v>
      </c>
      <c r="V103" s="19">
        <f t="shared" si="8"/>
        <v>0</v>
      </c>
    </row>
    <row r="104" spans="1:22" x14ac:dyDescent="0.25">
      <c r="A104" s="26">
        <f>Wellpath!E104</f>
        <v>9600</v>
      </c>
      <c r="B104" s="22">
        <v>0</v>
      </c>
      <c r="C104" s="22">
        <v>0</v>
      </c>
      <c r="D104" s="22">
        <v>1</v>
      </c>
      <c r="E104" s="20">
        <f>Model!$W$21*((drdp!B104+drdp!K104)*'DEC-U'!$B104+(drdp!E104+drdp!N104)*'DEC-U'!$C104+(drdp!H104+drdp!Q104)*'DEC-U'!$D104)</f>
        <v>4.7381678476466502E-2</v>
      </c>
      <c r="F104" s="20">
        <f>Model!$W$21*((drdp!C104+drdp!L104)*'DEC-U'!$B104+(drdp!F104+drdp!O104)*'DEC-U'!$C104+(drdp!I104+drdp!R104)*'DEC-U'!$D104)</f>
        <v>-5.6467285547472719E-2</v>
      </c>
      <c r="G104" s="20">
        <f>Model!$W$21*((drdp!D104+drdp!M104)*'DEC-U'!$B104+(drdp!G104+drdp!P104)*'DEC-U'!$C104+(drdp!J104+drdp!S104)*'DEC-U'!$D104)</f>
        <v>0</v>
      </c>
      <c r="H104" s="18">
        <f>Model!$W$21*((drdp!B104)*'DEC-U'!$B104+(drdp!E104)*'DEC-U'!$C104+(drdp!H104)*'DEC-U'!$D104)</f>
        <v>2.369083923823307E-2</v>
      </c>
      <c r="I104" s="18">
        <f>Model!$W$21*((drdp!C104)*'DEC-U'!$B104+(drdp!F104)*'DEC-U'!$C104+(drdp!I104)*'DEC-U'!$D104)</f>
        <v>-2.8233642773736144E-2</v>
      </c>
      <c r="J104" s="18">
        <f>Model!$W$21*((drdp!D104)*'DEC-U'!$B104+(drdp!G104)*'DEC-U'!$C104+(drdp!J104)*'DEC-U'!$D104)</f>
        <v>0</v>
      </c>
      <c r="K104" s="21">
        <f>SUM(E$3:E103)+H104</f>
        <v>-0.50054637116353295</v>
      </c>
      <c r="L104" s="21">
        <f>SUM(F$3:F103)+I104</f>
        <v>0.19692340427610511</v>
      </c>
      <c r="M104" s="21">
        <f>SUM(G$3:G103)+J104</f>
        <v>0</v>
      </c>
      <c r="N104" s="21"/>
      <c r="O104" s="21"/>
      <c r="P104" s="21"/>
      <c r="Q104" s="19">
        <f t="shared" si="5"/>
        <v>0.25054666968498129</v>
      </c>
      <c r="R104" s="19">
        <f t="shared" si="5"/>
        <v>3.8778827151690329E-2</v>
      </c>
      <c r="S104" s="19">
        <f t="shared" si="5"/>
        <v>0</v>
      </c>
      <c r="T104" s="19">
        <f t="shared" si="6"/>
        <v>-9.8569295407573754E-2</v>
      </c>
      <c r="U104" s="19">
        <f t="shared" si="7"/>
        <v>0</v>
      </c>
      <c r="V104" s="19">
        <f t="shared" si="8"/>
        <v>0</v>
      </c>
    </row>
    <row r="105" spans="1:22" x14ac:dyDescent="0.25">
      <c r="A105" s="26">
        <f>Wellpath!E105</f>
        <v>9700</v>
      </c>
      <c r="B105" s="22">
        <v>0</v>
      </c>
      <c r="C105" s="22">
        <v>0</v>
      </c>
      <c r="D105" s="22">
        <v>1</v>
      </c>
      <c r="E105" s="20">
        <f>Model!$W$21*((drdp!B105+drdp!K105)*'DEC-U'!$B105+(drdp!E105+drdp!N105)*'DEC-U'!$C105+(drdp!H105+drdp!Q105)*'DEC-U'!$D105)</f>
        <v>4.7381678476466856E-2</v>
      </c>
      <c r="F105" s="20">
        <f>Model!$W$21*((drdp!C105+drdp!L105)*'DEC-U'!$B105+(drdp!F105+drdp!O105)*'DEC-U'!$C105+(drdp!I105+drdp!R105)*'DEC-U'!$D105)</f>
        <v>-5.6467285547473135E-2</v>
      </c>
      <c r="G105" s="20">
        <f>Model!$W$21*((drdp!D105+drdp!M105)*'DEC-U'!$B105+(drdp!G105+drdp!P105)*'DEC-U'!$C105+(drdp!J105+drdp!S105)*'DEC-U'!$D105)</f>
        <v>0</v>
      </c>
      <c r="H105" s="18">
        <f>Model!$W$21*((drdp!B105)*'DEC-U'!$B105+(drdp!E105)*'DEC-U'!$C105+(drdp!H105)*'DEC-U'!$D105)</f>
        <v>2.3690839238233428E-2</v>
      </c>
      <c r="I105" s="18">
        <f>Model!$W$21*((drdp!C105)*'DEC-U'!$B105+(drdp!F105)*'DEC-U'!$C105+(drdp!I105)*'DEC-U'!$D105)</f>
        <v>-2.8233642773736568E-2</v>
      </c>
      <c r="J105" s="18">
        <f>Model!$W$21*((drdp!D105)*'DEC-U'!$B105+(drdp!G105)*'DEC-U'!$C105+(drdp!J105)*'DEC-U'!$D105)</f>
        <v>0</v>
      </c>
      <c r="K105" s="21">
        <f>SUM(E$3:E104)+H105</f>
        <v>-0.45316469268706611</v>
      </c>
      <c r="L105" s="21">
        <f>SUM(F$3:F104)+I105</f>
        <v>0.14045611872863195</v>
      </c>
      <c r="M105" s="21">
        <f>SUM(G$3:G104)+J105</f>
        <v>0</v>
      </c>
      <c r="N105" s="21"/>
      <c r="O105" s="21"/>
      <c r="P105" s="21"/>
      <c r="Q105" s="19">
        <f t="shared" si="5"/>
        <v>0.20535823869816305</v>
      </c>
      <c r="R105" s="19">
        <f t="shared" si="5"/>
        <v>1.9727921288311554E-2</v>
      </c>
      <c r="S105" s="19">
        <f t="shared" si="5"/>
        <v>0</v>
      </c>
      <c r="T105" s="19">
        <f t="shared" si="6"/>
        <v>-6.3649753879678569E-2</v>
      </c>
      <c r="U105" s="19">
        <f t="shared" si="7"/>
        <v>0</v>
      </c>
      <c r="V105" s="19">
        <f t="shared" si="8"/>
        <v>0</v>
      </c>
    </row>
    <row r="106" spans="1:22" x14ac:dyDescent="0.25">
      <c r="A106" s="26">
        <f>Wellpath!E106</f>
        <v>9800</v>
      </c>
      <c r="B106" s="22">
        <v>0</v>
      </c>
      <c r="C106" s="22">
        <v>0</v>
      </c>
      <c r="D106" s="22">
        <v>1</v>
      </c>
      <c r="E106" s="20">
        <f>Model!$W$21*((drdp!B106+drdp!K106)*'DEC-U'!$B106+(drdp!E106+drdp!N106)*'DEC-U'!$C106+(drdp!H106+drdp!Q106)*'DEC-U'!$D106)</f>
        <v>4.7381678476466856E-2</v>
      </c>
      <c r="F106" s="20">
        <f>Model!$W$21*((drdp!C106+drdp!L106)*'DEC-U'!$B106+(drdp!F106+drdp!O106)*'DEC-U'!$C106+(drdp!I106+drdp!R106)*'DEC-U'!$D106)</f>
        <v>-5.6467285547473135E-2</v>
      </c>
      <c r="G106" s="20">
        <f>Model!$W$21*((drdp!D106+drdp!M106)*'DEC-U'!$B106+(drdp!G106+drdp!P106)*'DEC-U'!$C106+(drdp!J106+drdp!S106)*'DEC-U'!$D106)</f>
        <v>0</v>
      </c>
      <c r="H106" s="18">
        <f>Model!$W$21*((drdp!B106)*'DEC-U'!$B106+(drdp!E106)*'DEC-U'!$C106+(drdp!H106)*'DEC-U'!$D106)</f>
        <v>2.3690839238233428E-2</v>
      </c>
      <c r="I106" s="18">
        <f>Model!$W$21*((drdp!C106)*'DEC-U'!$B106+(drdp!F106)*'DEC-U'!$C106+(drdp!I106)*'DEC-U'!$D106)</f>
        <v>-2.8233642773736568E-2</v>
      </c>
      <c r="J106" s="18">
        <f>Model!$W$21*((drdp!D106)*'DEC-U'!$B106+(drdp!G106)*'DEC-U'!$C106+(drdp!J106)*'DEC-U'!$D106)</f>
        <v>0</v>
      </c>
      <c r="K106" s="21">
        <f>SUM(E$3:E105)+H106</f>
        <v>-0.40578301421059926</v>
      </c>
      <c r="L106" s="21">
        <f>SUM(F$3:F105)+I106</f>
        <v>8.3988833181158837E-2</v>
      </c>
      <c r="M106" s="21">
        <f>SUM(G$3:G105)+J106</f>
        <v>0</v>
      </c>
      <c r="N106" s="21"/>
      <c r="O106" s="21"/>
      <c r="P106" s="21"/>
      <c r="Q106" s="19">
        <f t="shared" si="5"/>
        <v>0.16465985462183941</v>
      </c>
      <c r="R106" s="19">
        <f t="shared" si="5"/>
        <v>7.0541240991325279E-3</v>
      </c>
      <c r="S106" s="19">
        <f t="shared" si="5"/>
        <v>0</v>
      </c>
      <c r="T106" s="19">
        <f t="shared" si="6"/>
        <v>-3.4081241888281828E-2</v>
      </c>
      <c r="U106" s="19">
        <f t="shared" si="7"/>
        <v>0</v>
      </c>
      <c r="V106" s="19">
        <f t="shared" si="8"/>
        <v>0</v>
      </c>
    </row>
    <row r="107" spans="1:22" x14ac:dyDescent="0.25">
      <c r="A107" s="26">
        <f>Wellpath!E107</f>
        <v>9900</v>
      </c>
      <c r="B107" s="22">
        <v>0</v>
      </c>
      <c r="C107" s="22">
        <v>0</v>
      </c>
      <c r="D107" s="22">
        <v>1</v>
      </c>
      <c r="E107" s="20">
        <f>Model!$W$21*((drdp!B107+drdp!K107)*'DEC-U'!$B107+(drdp!E107+drdp!N107)*'DEC-U'!$C107+(drdp!H107+drdp!Q107)*'DEC-U'!$D107)</f>
        <v>4.7381678476466856E-2</v>
      </c>
      <c r="F107" s="20">
        <f>Model!$W$21*((drdp!C107+drdp!L107)*'DEC-U'!$B107+(drdp!F107+drdp!O107)*'DEC-U'!$C107+(drdp!I107+drdp!R107)*'DEC-U'!$D107)</f>
        <v>-5.6467285547473135E-2</v>
      </c>
      <c r="G107" s="20">
        <f>Model!$W$21*((drdp!D107+drdp!M107)*'DEC-U'!$B107+(drdp!G107+drdp!P107)*'DEC-U'!$C107+(drdp!J107+drdp!S107)*'DEC-U'!$D107)</f>
        <v>0</v>
      </c>
      <c r="H107" s="18">
        <f>Model!$W$21*((drdp!B107)*'DEC-U'!$B107+(drdp!E107)*'DEC-U'!$C107+(drdp!H107)*'DEC-U'!$D107)</f>
        <v>2.3690839238233428E-2</v>
      </c>
      <c r="I107" s="18">
        <f>Model!$W$21*((drdp!C107)*'DEC-U'!$B107+(drdp!F107)*'DEC-U'!$C107+(drdp!I107)*'DEC-U'!$D107)</f>
        <v>-2.8233642773736568E-2</v>
      </c>
      <c r="J107" s="18">
        <f>Model!$W$21*((drdp!D107)*'DEC-U'!$B107+(drdp!G107)*'DEC-U'!$C107+(drdp!J107)*'DEC-U'!$D107)</f>
        <v>0</v>
      </c>
      <c r="K107" s="21">
        <f>SUM(E$3:E106)+H107</f>
        <v>-0.35840133573413241</v>
      </c>
      <c r="L107" s="21">
        <f>SUM(F$3:F106)+I107</f>
        <v>2.7521547633685698E-2</v>
      </c>
      <c r="M107" s="21">
        <f>SUM(G$3:G106)+J107</f>
        <v>0</v>
      </c>
      <c r="N107" s="21"/>
      <c r="O107" s="21"/>
      <c r="P107" s="21"/>
      <c r="Q107" s="19">
        <f t="shared" si="5"/>
        <v>0.1284515174560103</v>
      </c>
      <c r="R107" s="19">
        <f t="shared" si="5"/>
        <v>7.5743558415323087E-4</v>
      </c>
      <c r="S107" s="19">
        <f t="shared" si="5"/>
        <v>0</v>
      </c>
      <c r="T107" s="19">
        <f t="shared" si="6"/>
        <v>-9.8637594333835059E-3</v>
      </c>
      <c r="U107" s="19">
        <f t="shared" si="7"/>
        <v>0</v>
      </c>
      <c r="V107" s="19">
        <f t="shared" si="8"/>
        <v>0</v>
      </c>
    </row>
    <row r="108" spans="1:22" x14ac:dyDescent="0.25">
      <c r="A108" s="26">
        <f>Wellpath!E108</f>
        <v>10000</v>
      </c>
      <c r="B108" s="22">
        <v>0</v>
      </c>
      <c r="C108" s="22">
        <v>0</v>
      </c>
      <c r="D108" s="22">
        <v>1</v>
      </c>
      <c r="E108" s="20">
        <f>Model!$W$21*((drdp!B108+drdp!K108)*'DEC-U'!$B108+(drdp!E108+drdp!N108)*'DEC-U'!$C108+(drdp!H108+drdp!Q108)*'DEC-U'!$D108)</f>
        <v>4.7381678476466856E-2</v>
      </c>
      <c r="F108" s="20">
        <f>Model!$W$21*((drdp!C108+drdp!L108)*'DEC-U'!$B108+(drdp!F108+drdp!O108)*'DEC-U'!$C108+(drdp!I108+drdp!R108)*'DEC-U'!$D108)</f>
        <v>-5.6467285547473135E-2</v>
      </c>
      <c r="G108" s="20">
        <f>Model!$W$21*((drdp!D108+drdp!M108)*'DEC-U'!$B108+(drdp!G108+drdp!P108)*'DEC-U'!$C108+(drdp!J108+drdp!S108)*'DEC-U'!$D108)</f>
        <v>0</v>
      </c>
      <c r="H108" s="18">
        <f>Model!$W$21*((drdp!B108)*'DEC-U'!$B108+(drdp!E108)*'DEC-U'!$C108+(drdp!H108)*'DEC-U'!$D108)</f>
        <v>2.3690839238233428E-2</v>
      </c>
      <c r="I108" s="18">
        <f>Model!$W$21*((drdp!C108)*'DEC-U'!$B108+(drdp!F108)*'DEC-U'!$C108+(drdp!I108)*'DEC-U'!$D108)</f>
        <v>-2.8233642773736568E-2</v>
      </c>
      <c r="J108" s="18">
        <f>Model!$W$21*((drdp!D108)*'DEC-U'!$B108+(drdp!G108)*'DEC-U'!$C108+(drdp!J108)*'DEC-U'!$D108)</f>
        <v>0</v>
      </c>
      <c r="K108" s="21">
        <f>SUM(E$3:E107)+H108</f>
        <v>-0.31101965725766556</v>
      </c>
      <c r="L108" s="21">
        <f>SUM(F$3:F107)+I108</f>
        <v>-2.8945737913787437E-2</v>
      </c>
      <c r="M108" s="21">
        <f>SUM(G$3:G107)+J108</f>
        <v>0</v>
      </c>
      <c r="N108" s="21"/>
      <c r="O108" s="21"/>
      <c r="P108" s="21"/>
      <c r="Q108" s="19">
        <f t="shared" si="5"/>
        <v>9.6733227200675759E-2</v>
      </c>
      <c r="R108" s="19">
        <f t="shared" si="5"/>
        <v>8.3785574337367152E-4</v>
      </c>
      <c r="S108" s="19">
        <f t="shared" si="5"/>
        <v>0</v>
      </c>
      <c r="T108" s="19">
        <f t="shared" si="6"/>
        <v>9.0026934850163838E-3</v>
      </c>
      <c r="U108" s="19">
        <f t="shared" si="7"/>
        <v>0</v>
      </c>
      <c r="V108" s="19">
        <f t="shared" si="8"/>
        <v>0</v>
      </c>
    </row>
    <row r="109" spans="1:22" x14ac:dyDescent="0.25">
      <c r="A109" s="26">
        <f>Wellpath!E109</f>
        <v>10100</v>
      </c>
      <c r="B109" s="22">
        <v>0</v>
      </c>
      <c r="C109" s="22">
        <v>0</v>
      </c>
      <c r="D109" s="22">
        <v>1</v>
      </c>
      <c r="E109" s="20">
        <f>Model!$W$21*((drdp!B109+drdp!K109)*'DEC-U'!$B109+(drdp!E109+drdp!N109)*'DEC-U'!$C109+(drdp!H109+drdp!Q109)*'DEC-U'!$D109)</f>
        <v>4.7381678476466856E-2</v>
      </c>
      <c r="F109" s="20">
        <f>Model!$W$21*((drdp!C109+drdp!L109)*'DEC-U'!$B109+(drdp!F109+drdp!O109)*'DEC-U'!$C109+(drdp!I109+drdp!R109)*'DEC-U'!$D109)</f>
        <v>-5.6467285547473135E-2</v>
      </c>
      <c r="G109" s="20">
        <f>Model!$W$21*((drdp!D109+drdp!M109)*'DEC-U'!$B109+(drdp!G109+drdp!P109)*'DEC-U'!$C109+(drdp!J109+drdp!S109)*'DEC-U'!$D109)</f>
        <v>0</v>
      </c>
      <c r="H109" s="18">
        <f>Model!$W$21*((drdp!B109)*'DEC-U'!$B109+(drdp!E109)*'DEC-U'!$C109+(drdp!H109)*'DEC-U'!$D109)</f>
        <v>2.3690839238233428E-2</v>
      </c>
      <c r="I109" s="18">
        <f>Model!$W$21*((drdp!C109)*'DEC-U'!$B109+(drdp!F109)*'DEC-U'!$C109+(drdp!I109)*'DEC-U'!$D109)</f>
        <v>-2.8233642773736568E-2</v>
      </c>
      <c r="J109" s="18">
        <f>Model!$W$21*((drdp!D109)*'DEC-U'!$B109+(drdp!G109)*'DEC-U'!$C109+(drdp!J109)*'DEC-U'!$D109)</f>
        <v>0</v>
      </c>
      <c r="K109" s="21">
        <f>SUM(E$3:E108)+H109</f>
        <v>-0.26363797878119871</v>
      </c>
      <c r="L109" s="21">
        <f>SUM(F$3:F108)+I109</f>
        <v>-8.5413023461260576E-2</v>
      </c>
      <c r="M109" s="21">
        <f>SUM(G$3:G108)+J109</f>
        <v>0</v>
      </c>
      <c r="N109" s="21"/>
      <c r="O109" s="21"/>
      <c r="P109" s="21"/>
      <c r="Q109" s="19">
        <f t="shared" si="5"/>
        <v>6.9504983855835784E-2</v>
      </c>
      <c r="R109" s="19">
        <f t="shared" si="5"/>
        <v>7.2953845767938499E-3</v>
      </c>
      <c r="S109" s="19">
        <f t="shared" si="5"/>
        <v>0</v>
      </c>
      <c r="T109" s="19">
        <f t="shared" si="6"/>
        <v>2.2518116866917844E-2</v>
      </c>
      <c r="U109" s="19">
        <f t="shared" si="7"/>
        <v>0</v>
      </c>
      <c r="V109" s="19">
        <f t="shared" si="8"/>
        <v>0</v>
      </c>
    </row>
    <row r="110" spans="1:22" x14ac:dyDescent="0.25">
      <c r="A110" s="26">
        <f>Wellpath!E110</f>
        <v>10200</v>
      </c>
      <c r="B110" s="22">
        <v>0</v>
      </c>
      <c r="C110" s="22">
        <v>0</v>
      </c>
      <c r="D110" s="22">
        <v>1</v>
      </c>
      <c r="E110" s="20">
        <f>Model!$W$21*((drdp!B110+drdp!K110)*'DEC-U'!$B110+(drdp!E110+drdp!N110)*'DEC-U'!$C110+(drdp!H110+drdp!Q110)*'DEC-U'!$D110)</f>
        <v>4.7381678476466856E-2</v>
      </c>
      <c r="F110" s="20">
        <f>Model!$W$21*((drdp!C110+drdp!L110)*'DEC-U'!$B110+(drdp!F110+drdp!O110)*'DEC-U'!$C110+(drdp!I110+drdp!R110)*'DEC-U'!$D110)</f>
        <v>-5.6467285547473135E-2</v>
      </c>
      <c r="G110" s="20">
        <f>Model!$W$21*((drdp!D110+drdp!M110)*'DEC-U'!$B110+(drdp!G110+drdp!P110)*'DEC-U'!$C110+(drdp!J110+drdp!S110)*'DEC-U'!$D110)</f>
        <v>0</v>
      </c>
      <c r="H110" s="18">
        <f>Model!$W$21*((drdp!B110)*'DEC-U'!$B110+(drdp!E110)*'DEC-U'!$C110+(drdp!H110)*'DEC-U'!$D110)</f>
        <v>2.3690839238233428E-2</v>
      </c>
      <c r="I110" s="18">
        <f>Model!$W$21*((drdp!C110)*'DEC-U'!$B110+(drdp!F110)*'DEC-U'!$C110+(drdp!I110)*'DEC-U'!$D110)</f>
        <v>-2.8233642773736568E-2</v>
      </c>
      <c r="J110" s="18">
        <f>Model!$W$21*((drdp!D110)*'DEC-U'!$B110+(drdp!G110)*'DEC-U'!$C110+(drdp!J110)*'DEC-U'!$D110)</f>
        <v>0</v>
      </c>
      <c r="K110" s="21">
        <f>SUM(E$3:E109)+H110</f>
        <v>-0.21625630030473189</v>
      </c>
      <c r="L110" s="21">
        <f>SUM(F$3:F109)+I110</f>
        <v>-0.14188030900873372</v>
      </c>
      <c r="M110" s="21">
        <f>SUM(G$3:G109)+J110</f>
        <v>0</v>
      </c>
      <c r="N110" s="21"/>
      <c r="O110" s="21"/>
      <c r="P110" s="21"/>
      <c r="Q110" s="19">
        <f t="shared" si="5"/>
        <v>4.6766787421490381E-2</v>
      </c>
      <c r="R110" s="19">
        <f t="shared" si="5"/>
        <v>2.0130022084413765E-2</v>
      </c>
      <c r="S110" s="19">
        <f t="shared" si="5"/>
        <v>0</v>
      </c>
      <c r="T110" s="19">
        <f t="shared" si="6"/>
        <v>3.0682510712320876E-2</v>
      </c>
      <c r="U110" s="19">
        <f t="shared" si="7"/>
        <v>0</v>
      </c>
      <c r="V110" s="19">
        <f t="shared" si="8"/>
        <v>0</v>
      </c>
    </row>
    <row r="111" spans="1:22" x14ac:dyDescent="0.25">
      <c r="A111" s="26">
        <f>Wellpath!E111</f>
        <v>10300</v>
      </c>
      <c r="B111" s="22">
        <v>0</v>
      </c>
      <c r="C111" s="22">
        <v>0</v>
      </c>
      <c r="D111" s="22">
        <v>1</v>
      </c>
      <c r="E111" s="20">
        <f>Model!$W$21*((drdp!B111+drdp!K111)*'DEC-U'!$B111+(drdp!E111+drdp!N111)*'DEC-U'!$C111+(drdp!H111+drdp!Q111)*'DEC-U'!$D111)</f>
        <v>4.7381678476466856E-2</v>
      </c>
      <c r="F111" s="20">
        <f>Model!$W$21*((drdp!C111+drdp!L111)*'DEC-U'!$B111+(drdp!F111+drdp!O111)*'DEC-U'!$C111+(drdp!I111+drdp!R111)*'DEC-U'!$D111)</f>
        <v>-5.6467285547473135E-2</v>
      </c>
      <c r="G111" s="20">
        <f>Model!$W$21*((drdp!D111+drdp!M111)*'DEC-U'!$B111+(drdp!G111+drdp!P111)*'DEC-U'!$C111+(drdp!J111+drdp!S111)*'DEC-U'!$D111)</f>
        <v>0</v>
      </c>
      <c r="H111" s="18">
        <f>Model!$W$21*((drdp!B111)*'DEC-U'!$B111+(drdp!E111)*'DEC-U'!$C111+(drdp!H111)*'DEC-U'!$D111)</f>
        <v>2.3690839238233428E-2</v>
      </c>
      <c r="I111" s="18">
        <f>Model!$W$21*((drdp!C111)*'DEC-U'!$B111+(drdp!F111)*'DEC-U'!$C111+(drdp!I111)*'DEC-U'!$D111)</f>
        <v>-2.8233642773736568E-2</v>
      </c>
      <c r="J111" s="18">
        <f>Model!$W$21*((drdp!D111)*'DEC-U'!$B111+(drdp!G111)*'DEC-U'!$C111+(drdp!J111)*'DEC-U'!$D111)</f>
        <v>0</v>
      </c>
      <c r="K111" s="21">
        <f>SUM(E$3:E110)+H111</f>
        <v>-0.16887462182826504</v>
      </c>
      <c r="L111" s="21">
        <f>SUM(F$3:F110)+I111</f>
        <v>-0.19834759455620685</v>
      </c>
      <c r="M111" s="21">
        <f>SUM(G$3:G110)+J111</f>
        <v>0</v>
      </c>
      <c r="N111" s="21"/>
      <c r="O111" s="21"/>
      <c r="P111" s="21"/>
      <c r="Q111" s="19">
        <f t="shared" si="5"/>
        <v>2.8518637897639532E-2</v>
      </c>
      <c r="R111" s="19">
        <f t="shared" si="5"/>
        <v>3.9341768266233416E-2</v>
      </c>
      <c r="S111" s="19">
        <f t="shared" si="5"/>
        <v>0</v>
      </c>
      <c r="T111" s="19">
        <f t="shared" si="6"/>
        <v>3.3495875021225474E-2</v>
      </c>
      <c r="U111" s="19">
        <f t="shared" si="7"/>
        <v>0</v>
      </c>
      <c r="V111" s="19">
        <f t="shared" si="8"/>
        <v>0</v>
      </c>
    </row>
    <row r="112" spans="1:22" x14ac:dyDescent="0.25">
      <c r="A112" s="26">
        <f>Wellpath!E112</f>
        <v>10400</v>
      </c>
      <c r="B112" s="22">
        <v>0</v>
      </c>
      <c r="C112" s="22">
        <v>0</v>
      </c>
      <c r="D112" s="22">
        <v>1</v>
      </c>
      <c r="E112" s="20">
        <f>Model!$W$21*((drdp!B112+drdp!K112)*'DEC-U'!$B112+(drdp!E112+drdp!N112)*'DEC-U'!$C112+(drdp!H112+drdp!Q112)*'DEC-U'!$D112)</f>
        <v>4.7381678476466856E-2</v>
      </c>
      <c r="F112" s="20">
        <f>Model!$W$21*((drdp!C112+drdp!L112)*'DEC-U'!$B112+(drdp!F112+drdp!O112)*'DEC-U'!$C112+(drdp!I112+drdp!R112)*'DEC-U'!$D112)</f>
        <v>-5.6467285547473135E-2</v>
      </c>
      <c r="G112" s="20">
        <f>Model!$W$21*((drdp!D112+drdp!M112)*'DEC-U'!$B112+(drdp!G112+drdp!P112)*'DEC-U'!$C112+(drdp!J112+drdp!S112)*'DEC-U'!$D112)</f>
        <v>0</v>
      </c>
      <c r="H112" s="18">
        <f>Model!$W$21*((drdp!B112)*'DEC-U'!$B112+(drdp!E112)*'DEC-U'!$C112+(drdp!H112)*'DEC-U'!$D112)</f>
        <v>2.3690839238233428E-2</v>
      </c>
      <c r="I112" s="18">
        <f>Model!$W$21*((drdp!C112)*'DEC-U'!$B112+(drdp!F112)*'DEC-U'!$C112+(drdp!I112)*'DEC-U'!$D112)</f>
        <v>-2.8233642773736568E-2</v>
      </c>
      <c r="J112" s="18">
        <f>Model!$W$21*((drdp!D112)*'DEC-U'!$B112+(drdp!G112)*'DEC-U'!$C112+(drdp!J112)*'DEC-U'!$D112)</f>
        <v>0</v>
      </c>
      <c r="K112" s="21">
        <f>SUM(E$3:E111)+H112</f>
        <v>-0.12149294335179819</v>
      </c>
      <c r="L112" s="21">
        <f>SUM(F$3:F111)+I112</f>
        <v>-0.25481488010367997</v>
      </c>
      <c r="M112" s="21">
        <f>SUM(G$3:G111)+J112</f>
        <v>0</v>
      </c>
      <c r="N112" s="21"/>
      <c r="O112" s="21"/>
      <c r="P112" s="21"/>
      <c r="Q112" s="19">
        <f t="shared" si="5"/>
        <v>1.4760535284283244E-2</v>
      </c>
      <c r="R112" s="19">
        <f t="shared" si="5"/>
        <v>6.4930623122252798E-2</v>
      </c>
      <c r="S112" s="19">
        <f t="shared" si="5"/>
        <v>0</v>
      </c>
      <c r="T112" s="19">
        <f t="shared" si="6"/>
        <v>3.095820979363164E-2</v>
      </c>
      <c r="U112" s="19">
        <f t="shared" si="7"/>
        <v>0</v>
      </c>
      <c r="V112" s="19">
        <f t="shared" si="8"/>
        <v>0</v>
      </c>
    </row>
    <row r="113" spans="1:22" x14ac:dyDescent="0.25">
      <c r="A113" s="26">
        <f>Wellpath!E113</f>
        <v>10500</v>
      </c>
      <c r="B113" s="22">
        <v>0</v>
      </c>
      <c r="C113" s="22">
        <v>0</v>
      </c>
      <c r="D113" s="22">
        <v>1</v>
      </c>
      <c r="E113" s="20">
        <f>Model!$W$21*((drdp!B113+drdp!K113)*'DEC-U'!$B113+(drdp!E113+drdp!N113)*'DEC-U'!$C113+(drdp!H113+drdp!Q113)*'DEC-U'!$D113)</f>
        <v>4.7381678476466856E-2</v>
      </c>
      <c r="F113" s="20">
        <f>Model!$W$21*((drdp!C113+drdp!L113)*'DEC-U'!$B113+(drdp!F113+drdp!O113)*'DEC-U'!$C113+(drdp!I113+drdp!R113)*'DEC-U'!$D113)</f>
        <v>-5.6467285547473135E-2</v>
      </c>
      <c r="G113" s="20">
        <f>Model!$W$21*((drdp!D113+drdp!M113)*'DEC-U'!$B113+(drdp!G113+drdp!P113)*'DEC-U'!$C113+(drdp!J113+drdp!S113)*'DEC-U'!$D113)</f>
        <v>0</v>
      </c>
      <c r="H113" s="18">
        <f>Model!$W$21*((drdp!B113)*'DEC-U'!$B113+(drdp!E113)*'DEC-U'!$C113+(drdp!H113)*'DEC-U'!$D113)</f>
        <v>2.3690839238233428E-2</v>
      </c>
      <c r="I113" s="18">
        <f>Model!$W$21*((drdp!C113)*'DEC-U'!$B113+(drdp!F113)*'DEC-U'!$C113+(drdp!I113)*'DEC-U'!$D113)</f>
        <v>-2.8233642773736568E-2</v>
      </c>
      <c r="J113" s="18">
        <f>Model!$W$21*((drdp!D113)*'DEC-U'!$B113+(drdp!G113)*'DEC-U'!$C113+(drdp!J113)*'DEC-U'!$D113)</f>
        <v>0</v>
      </c>
      <c r="K113" s="21">
        <f>SUM(E$3:E112)+H113</f>
        <v>-7.4111264875331345E-2</v>
      </c>
      <c r="L113" s="21">
        <f>SUM(F$3:F112)+I113</f>
        <v>-0.31128216565115313</v>
      </c>
      <c r="M113" s="21">
        <f>SUM(G$3:G112)+J113</f>
        <v>0</v>
      </c>
      <c r="N113" s="21"/>
      <c r="O113" s="21"/>
      <c r="P113" s="21"/>
      <c r="Q113" s="19">
        <f t="shared" si="5"/>
        <v>5.4924795814215218E-3</v>
      </c>
      <c r="R113" s="19">
        <f t="shared" si="5"/>
        <v>9.6896586652471944E-2</v>
      </c>
      <c r="S113" s="19">
        <f t="shared" si="5"/>
        <v>0</v>
      </c>
      <c r="T113" s="19">
        <f t="shared" si="6"/>
        <v>2.3069515029539377E-2</v>
      </c>
      <c r="U113" s="19">
        <f t="shared" si="7"/>
        <v>0</v>
      </c>
      <c r="V113" s="19">
        <f t="shared" si="8"/>
        <v>0</v>
      </c>
    </row>
    <row r="114" spans="1:22" x14ac:dyDescent="0.25">
      <c r="A114" s="26">
        <f>Wellpath!E114</f>
        <v>10600</v>
      </c>
      <c r="B114" s="22">
        <v>0</v>
      </c>
      <c r="C114" s="22">
        <v>0</v>
      </c>
      <c r="D114" s="22">
        <v>1</v>
      </c>
      <c r="E114" s="20">
        <f>Model!$W$21*((drdp!B114+drdp!K114)*'DEC-U'!$B114+(drdp!E114+drdp!N114)*'DEC-U'!$C114+(drdp!H114+drdp!Q114)*'DEC-U'!$D114)</f>
        <v>4.7381678476466856E-2</v>
      </c>
      <c r="F114" s="20">
        <f>Model!$W$21*((drdp!C114+drdp!L114)*'DEC-U'!$B114+(drdp!F114+drdp!O114)*'DEC-U'!$C114+(drdp!I114+drdp!R114)*'DEC-U'!$D114)</f>
        <v>-5.6467285547473135E-2</v>
      </c>
      <c r="G114" s="20">
        <f>Model!$W$21*((drdp!D114+drdp!M114)*'DEC-U'!$B114+(drdp!G114+drdp!P114)*'DEC-U'!$C114+(drdp!J114+drdp!S114)*'DEC-U'!$D114)</f>
        <v>0</v>
      </c>
      <c r="H114" s="18">
        <f>Model!$W$21*((drdp!B114)*'DEC-U'!$B114+(drdp!E114)*'DEC-U'!$C114+(drdp!H114)*'DEC-U'!$D114)</f>
        <v>2.3690839238233428E-2</v>
      </c>
      <c r="I114" s="18">
        <f>Model!$W$21*((drdp!C114)*'DEC-U'!$B114+(drdp!F114)*'DEC-U'!$C114+(drdp!I114)*'DEC-U'!$D114)</f>
        <v>-2.8233642773736568E-2</v>
      </c>
      <c r="J114" s="18">
        <f>Model!$W$21*((drdp!D114)*'DEC-U'!$B114+(drdp!G114)*'DEC-U'!$C114+(drdp!J114)*'DEC-U'!$D114)</f>
        <v>0</v>
      </c>
      <c r="K114" s="21">
        <f>SUM(E$3:E113)+H114</f>
        <v>-2.6729586398864486E-2</v>
      </c>
      <c r="L114" s="21">
        <f>SUM(F$3:F113)+I114</f>
        <v>-0.36774945119862629</v>
      </c>
      <c r="M114" s="21">
        <f>SUM(G$3:G113)+J114</f>
        <v>0</v>
      </c>
      <c r="N114" s="21"/>
      <c r="O114" s="21"/>
      <c r="P114" s="21"/>
      <c r="Q114" s="19">
        <f t="shared" si="5"/>
        <v>7.1447078905436138E-4</v>
      </c>
      <c r="R114" s="19">
        <f t="shared" si="5"/>
        <v>0.13523965885689082</v>
      </c>
      <c r="S114" s="19">
        <f t="shared" si="5"/>
        <v>0</v>
      </c>
      <c r="T114" s="19">
        <f t="shared" si="6"/>
        <v>9.8297907289486806E-3</v>
      </c>
      <c r="U114" s="19">
        <f t="shared" si="7"/>
        <v>0</v>
      </c>
      <c r="V114" s="19">
        <f t="shared" si="8"/>
        <v>0</v>
      </c>
    </row>
    <row r="115" spans="1:22" x14ac:dyDescent="0.25">
      <c r="A115" s="26">
        <f>Wellpath!E115</f>
        <v>10700</v>
      </c>
      <c r="B115" s="22">
        <v>0</v>
      </c>
      <c r="C115" s="22">
        <v>0</v>
      </c>
      <c r="D115" s="22">
        <v>1</v>
      </c>
      <c r="E115" s="20">
        <f>Model!$W$21*((drdp!B115+drdp!K115)*'DEC-U'!$B115+(drdp!E115+drdp!N115)*'DEC-U'!$C115+(drdp!H115+drdp!Q115)*'DEC-U'!$D115)</f>
        <v>4.7381678476466856E-2</v>
      </c>
      <c r="F115" s="20">
        <f>Model!$W$21*((drdp!C115+drdp!L115)*'DEC-U'!$B115+(drdp!F115+drdp!O115)*'DEC-U'!$C115+(drdp!I115+drdp!R115)*'DEC-U'!$D115)</f>
        <v>-5.6467285547473135E-2</v>
      </c>
      <c r="G115" s="20">
        <f>Model!$W$21*((drdp!D115+drdp!M115)*'DEC-U'!$B115+(drdp!G115+drdp!P115)*'DEC-U'!$C115+(drdp!J115+drdp!S115)*'DEC-U'!$D115)</f>
        <v>0</v>
      </c>
      <c r="H115" s="18">
        <f>Model!$W$21*((drdp!B115)*'DEC-U'!$B115+(drdp!E115)*'DEC-U'!$C115+(drdp!H115)*'DEC-U'!$D115)</f>
        <v>2.3690839238233428E-2</v>
      </c>
      <c r="I115" s="18">
        <f>Model!$W$21*((drdp!C115)*'DEC-U'!$B115+(drdp!F115)*'DEC-U'!$C115+(drdp!I115)*'DEC-U'!$D115)</f>
        <v>-2.8233642773736568E-2</v>
      </c>
      <c r="J115" s="18">
        <f>Model!$W$21*((drdp!D115)*'DEC-U'!$B115+(drdp!G115)*'DEC-U'!$C115+(drdp!J115)*'DEC-U'!$D115)</f>
        <v>0</v>
      </c>
      <c r="K115" s="21">
        <f>SUM(E$3:E114)+H115</f>
        <v>2.0652092077602369E-2</v>
      </c>
      <c r="L115" s="21">
        <f>SUM(F$3:F114)+I115</f>
        <v>-0.42421673674609944</v>
      </c>
      <c r="M115" s="21">
        <f>SUM(G$3:G114)+J115</f>
        <v>0</v>
      </c>
      <c r="N115" s="21"/>
      <c r="O115" s="21"/>
      <c r="P115" s="21"/>
      <c r="Q115" s="19">
        <f t="shared" si="5"/>
        <v>4.2650890718176653E-4</v>
      </c>
      <c r="R115" s="19">
        <f t="shared" si="5"/>
        <v>0.17995983973550944</v>
      </c>
      <c r="S115" s="19">
        <f t="shared" si="5"/>
        <v>0</v>
      </c>
      <c r="T115" s="19">
        <f t="shared" si="6"/>
        <v>-8.7609631081404498E-3</v>
      </c>
      <c r="U115" s="19">
        <f t="shared" si="7"/>
        <v>0</v>
      </c>
      <c r="V115" s="19">
        <f t="shared" si="8"/>
        <v>0</v>
      </c>
    </row>
    <row r="116" spans="1:22" x14ac:dyDescent="0.25">
      <c r="A116" s="26">
        <f>Wellpath!E116</f>
        <v>10800</v>
      </c>
      <c r="B116" s="22">
        <v>0</v>
      </c>
      <c r="C116" s="22">
        <v>0</v>
      </c>
      <c r="D116" s="22">
        <v>1</v>
      </c>
      <c r="E116" s="20">
        <f>Model!$W$21*((drdp!B116+drdp!K116)*'DEC-U'!$B116+(drdp!E116+drdp!N116)*'DEC-U'!$C116+(drdp!H116+drdp!Q116)*'DEC-U'!$D116)</f>
        <v>4.7381678476466856E-2</v>
      </c>
      <c r="F116" s="20">
        <f>Model!$W$21*((drdp!C116+drdp!L116)*'DEC-U'!$B116+(drdp!F116+drdp!O116)*'DEC-U'!$C116+(drdp!I116+drdp!R116)*'DEC-U'!$D116)</f>
        <v>-5.6467285547473135E-2</v>
      </c>
      <c r="G116" s="20">
        <f>Model!$W$21*((drdp!D116+drdp!M116)*'DEC-U'!$B116+(drdp!G116+drdp!P116)*'DEC-U'!$C116+(drdp!J116+drdp!S116)*'DEC-U'!$D116)</f>
        <v>0</v>
      </c>
      <c r="H116" s="18">
        <f>Model!$W$21*((drdp!B116)*'DEC-U'!$B116+(drdp!E116)*'DEC-U'!$C116+(drdp!H116)*'DEC-U'!$D116)</f>
        <v>2.3690839238233428E-2</v>
      </c>
      <c r="I116" s="18">
        <f>Model!$W$21*((drdp!C116)*'DEC-U'!$B116+(drdp!F116)*'DEC-U'!$C116+(drdp!I116)*'DEC-U'!$D116)</f>
        <v>-2.8233642773736568E-2</v>
      </c>
      <c r="J116" s="18">
        <f>Model!$W$21*((drdp!D116)*'DEC-U'!$B116+(drdp!G116)*'DEC-U'!$C116+(drdp!J116)*'DEC-U'!$D116)</f>
        <v>0</v>
      </c>
      <c r="K116" s="21">
        <f>SUM(E$3:E115)+H116</f>
        <v>6.8033770554069228E-2</v>
      </c>
      <c r="L116" s="21">
        <f>SUM(F$3:F115)+I116</f>
        <v>-0.4806840222935726</v>
      </c>
      <c r="M116" s="21">
        <f>SUM(G$3:G115)+J116</f>
        <v>0</v>
      </c>
      <c r="N116" s="21"/>
      <c r="O116" s="21"/>
      <c r="P116" s="21"/>
      <c r="Q116" s="19">
        <f t="shared" si="5"/>
        <v>4.6285939358037369E-3</v>
      </c>
      <c r="R116" s="19">
        <f t="shared" si="5"/>
        <v>0.23105712928832781</v>
      </c>
      <c r="S116" s="19">
        <f t="shared" si="5"/>
        <v>0</v>
      </c>
      <c r="T116" s="19">
        <f t="shared" si="6"/>
        <v>-3.2702746481728016E-2</v>
      </c>
      <c r="U116" s="19">
        <f t="shared" si="7"/>
        <v>0</v>
      </c>
      <c r="V116" s="19">
        <f t="shared" si="8"/>
        <v>0</v>
      </c>
    </row>
    <row r="117" spans="1:22" x14ac:dyDescent="0.25">
      <c r="A117" s="26">
        <f>Wellpath!E117</f>
        <v>10900</v>
      </c>
      <c r="B117" s="22">
        <v>0</v>
      </c>
      <c r="C117" s="22">
        <v>0</v>
      </c>
      <c r="D117" s="22">
        <v>1</v>
      </c>
      <c r="E117" s="20">
        <f>Model!$W$21*((drdp!B117+drdp!K117)*'DEC-U'!$B117+(drdp!E117+drdp!N117)*'DEC-U'!$C117+(drdp!H117+drdp!Q117)*'DEC-U'!$D117)</f>
        <v>4.7381678476466856E-2</v>
      </c>
      <c r="F117" s="20">
        <f>Model!$W$21*((drdp!C117+drdp!L117)*'DEC-U'!$B117+(drdp!F117+drdp!O117)*'DEC-U'!$C117+(drdp!I117+drdp!R117)*'DEC-U'!$D117)</f>
        <v>-5.6467285547473135E-2</v>
      </c>
      <c r="G117" s="20">
        <f>Model!$W$21*((drdp!D117+drdp!M117)*'DEC-U'!$B117+(drdp!G117+drdp!P117)*'DEC-U'!$C117+(drdp!J117+drdp!S117)*'DEC-U'!$D117)</f>
        <v>0</v>
      </c>
      <c r="H117" s="18">
        <f>Model!$W$21*((drdp!B117)*'DEC-U'!$B117+(drdp!E117)*'DEC-U'!$C117+(drdp!H117)*'DEC-U'!$D117)</f>
        <v>2.3690839238233428E-2</v>
      </c>
      <c r="I117" s="18">
        <f>Model!$W$21*((drdp!C117)*'DEC-U'!$B117+(drdp!F117)*'DEC-U'!$C117+(drdp!I117)*'DEC-U'!$D117)</f>
        <v>-2.8233642773736568E-2</v>
      </c>
      <c r="J117" s="18">
        <f>Model!$W$21*((drdp!D117)*'DEC-U'!$B117+(drdp!G117)*'DEC-U'!$C117+(drdp!J117)*'DEC-U'!$D117)</f>
        <v>0</v>
      </c>
      <c r="K117" s="21">
        <f>SUM(E$3:E116)+H117</f>
        <v>0.11541544903053608</v>
      </c>
      <c r="L117" s="21">
        <f>SUM(F$3:F116)+I117</f>
        <v>-0.5371513078410457</v>
      </c>
      <c r="M117" s="21">
        <f>SUM(G$3:G116)+J117</f>
        <v>0</v>
      </c>
      <c r="N117" s="21"/>
      <c r="O117" s="21"/>
      <c r="P117" s="21"/>
      <c r="Q117" s="19">
        <f t="shared" si="5"/>
        <v>1.3320725874920272E-2</v>
      </c>
      <c r="R117" s="19">
        <f t="shared" si="5"/>
        <v>0.28853152751534583</v>
      </c>
      <c r="S117" s="19">
        <f t="shared" si="5"/>
        <v>0</v>
      </c>
      <c r="T117" s="19">
        <f t="shared" si="6"/>
        <v>-6.1995559391814004E-2</v>
      </c>
      <c r="U117" s="19">
        <f t="shared" si="7"/>
        <v>0</v>
      </c>
      <c r="V117" s="19">
        <f t="shared" si="8"/>
        <v>0</v>
      </c>
    </row>
    <row r="118" spans="1:22" x14ac:dyDescent="0.25">
      <c r="A118" s="26">
        <f>Wellpath!E118</f>
        <v>11000</v>
      </c>
      <c r="B118" s="22">
        <v>0</v>
      </c>
      <c r="C118" s="22">
        <v>0</v>
      </c>
      <c r="D118" s="22">
        <v>1</v>
      </c>
      <c r="E118" s="20">
        <f>Model!$W$21*((drdp!B118+drdp!K118)*'DEC-U'!$B118+(drdp!E118+drdp!N118)*'DEC-U'!$C118+(drdp!H118+drdp!Q118)*'DEC-U'!$D118)</f>
        <v>4.7381678476466856E-2</v>
      </c>
      <c r="F118" s="20">
        <f>Model!$W$21*((drdp!C118+drdp!L118)*'DEC-U'!$B118+(drdp!F118+drdp!O118)*'DEC-U'!$C118+(drdp!I118+drdp!R118)*'DEC-U'!$D118)</f>
        <v>-5.6467285547473135E-2</v>
      </c>
      <c r="G118" s="20">
        <f>Model!$W$21*((drdp!D118+drdp!M118)*'DEC-U'!$B118+(drdp!G118+drdp!P118)*'DEC-U'!$C118+(drdp!J118+drdp!S118)*'DEC-U'!$D118)</f>
        <v>0</v>
      </c>
      <c r="H118" s="18">
        <f>Model!$W$21*((drdp!B118)*'DEC-U'!$B118+(drdp!E118)*'DEC-U'!$C118+(drdp!H118)*'DEC-U'!$D118)</f>
        <v>2.3690839238233428E-2</v>
      </c>
      <c r="I118" s="18">
        <f>Model!$W$21*((drdp!C118)*'DEC-U'!$B118+(drdp!F118)*'DEC-U'!$C118+(drdp!I118)*'DEC-U'!$D118)</f>
        <v>-2.8233642773736568E-2</v>
      </c>
      <c r="J118" s="18">
        <f>Model!$W$21*((drdp!D118)*'DEC-U'!$B118+(drdp!G118)*'DEC-U'!$C118+(drdp!J118)*'DEC-U'!$D118)</f>
        <v>0</v>
      </c>
      <c r="K118" s="21">
        <f>SUM(E$3:E117)+H118</f>
        <v>0.16279712750700293</v>
      </c>
      <c r="L118" s="21">
        <f>SUM(F$3:F117)+I118</f>
        <v>-0.59361859338851886</v>
      </c>
      <c r="M118" s="21">
        <f>SUM(G$3:G117)+J118</f>
        <v>0</v>
      </c>
      <c r="N118" s="21"/>
      <c r="O118" s="21"/>
      <c r="P118" s="21"/>
      <c r="Q118" s="19">
        <f t="shared" si="5"/>
        <v>2.650290472453137E-2</v>
      </c>
      <c r="R118" s="19">
        <f t="shared" si="5"/>
        <v>0.35238303441656366</v>
      </c>
      <c r="S118" s="19">
        <f t="shared" si="5"/>
        <v>0</v>
      </c>
      <c r="T118" s="19">
        <f t="shared" si="6"/>
        <v>-9.6639401838398434E-2</v>
      </c>
      <c r="U118" s="19">
        <f t="shared" si="7"/>
        <v>0</v>
      </c>
      <c r="V118" s="19">
        <f t="shared" si="8"/>
        <v>0</v>
      </c>
    </row>
    <row r="119" spans="1:22" x14ac:dyDescent="0.25">
      <c r="A119" s="26">
        <f>Wellpath!E119</f>
        <v>11100</v>
      </c>
      <c r="B119" s="22">
        <v>0</v>
      </c>
      <c r="C119" s="22">
        <v>0</v>
      </c>
      <c r="D119" s="22">
        <v>1</v>
      </c>
      <c r="E119" s="20">
        <f>Model!$W$21*((drdp!B119+drdp!K119)*'DEC-U'!$B119+(drdp!E119+drdp!N119)*'DEC-U'!$C119+(drdp!H119+drdp!Q119)*'DEC-U'!$D119)</f>
        <v>4.7381678476466856E-2</v>
      </c>
      <c r="F119" s="20">
        <f>Model!$W$21*((drdp!C119+drdp!L119)*'DEC-U'!$B119+(drdp!F119+drdp!O119)*'DEC-U'!$C119+(drdp!I119+drdp!R119)*'DEC-U'!$D119)</f>
        <v>-5.6467285547473135E-2</v>
      </c>
      <c r="G119" s="20">
        <f>Model!$W$21*((drdp!D119+drdp!M119)*'DEC-U'!$B119+(drdp!G119+drdp!P119)*'DEC-U'!$C119+(drdp!J119+drdp!S119)*'DEC-U'!$D119)</f>
        <v>0</v>
      </c>
      <c r="H119" s="18">
        <f>Model!$W$21*((drdp!B119)*'DEC-U'!$B119+(drdp!E119)*'DEC-U'!$C119+(drdp!H119)*'DEC-U'!$D119)</f>
        <v>2.3690839238233428E-2</v>
      </c>
      <c r="I119" s="18">
        <f>Model!$W$21*((drdp!C119)*'DEC-U'!$B119+(drdp!F119)*'DEC-U'!$C119+(drdp!I119)*'DEC-U'!$D119)</f>
        <v>-2.8233642773736568E-2</v>
      </c>
      <c r="J119" s="18">
        <f>Model!$W$21*((drdp!D119)*'DEC-U'!$B119+(drdp!G119)*'DEC-U'!$C119+(drdp!J119)*'DEC-U'!$D119)</f>
        <v>0</v>
      </c>
      <c r="K119" s="21">
        <f>SUM(E$3:E118)+H119</f>
        <v>0.21017880598346977</v>
      </c>
      <c r="L119" s="21">
        <f>SUM(F$3:F118)+I119</f>
        <v>-0.65008587893599201</v>
      </c>
      <c r="M119" s="21">
        <f>SUM(G$3:G118)+J119</f>
        <v>0</v>
      </c>
      <c r="N119" s="21"/>
      <c r="O119" s="21"/>
      <c r="P119" s="21"/>
      <c r="Q119" s="19">
        <f t="shared" si="5"/>
        <v>4.4175130484637032E-2</v>
      </c>
      <c r="R119" s="19">
        <f t="shared" si="5"/>
        <v>0.42261164999198125</v>
      </c>
      <c r="S119" s="19">
        <f t="shared" si="5"/>
        <v>0</v>
      </c>
      <c r="T119" s="19">
        <f t="shared" si="6"/>
        <v>-0.13663427382148127</v>
      </c>
      <c r="U119" s="19">
        <f t="shared" si="7"/>
        <v>0</v>
      </c>
      <c r="V119" s="19">
        <f t="shared" si="8"/>
        <v>0</v>
      </c>
    </row>
    <row r="120" spans="1:22" x14ac:dyDescent="0.25">
      <c r="A120" s="26">
        <f>Wellpath!E120</f>
        <v>11200</v>
      </c>
      <c r="B120" s="22">
        <v>0</v>
      </c>
      <c r="C120" s="22">
        <v>0</v>
      </c>
      <c r="D120" s="22">
        <v>1</v>
      </c>
      <c r="E120" s="20">
        <f>Model!$W$21*((drdp!B120+drdp!K120)*'DEC-U'!$B120+(drdp!E120+drdp!N120)*'DEC-U'!$C120+(drdp!H120+drdp!Q120)*'DEC-U'!$D120)</f>
        <v>4.7381678476466856E-2</v>
      </c>
      <c r="F120" s="20">
        <f>Model!$W$21*((drdp!C120+drdp!L120)*'DEC-U'!$B120+(drdp!F120+drdp!O120)*'DEC-U'!$C120+(drdp!I120+drdp!R120)*'DEC-U'!$D120)</f>
        <v>-5.6467285547473135E-2</v>
      </c>
      <c r="G120" s="20">
        <f>Model!$W$21*((drdp!D120+drdp!M120)*'DEC-U'!$B120+(drdp!G120+drdp!P120)*'DEC-U'!$C120+(drdp!J120+drdp!S120)*'DEC-U'!$D120)</f>
        <v>0</v>
      </c>
      <c r="H120" s="18">
        <f>Model!$W$21*((drdp!B120)*'DEC-U'!$B120+(drdp!E120)*'DEC-U'!$C120+(drdp!H120)*'DEC-U'!$D120)</f>
        <v>2.3690839238233428E-2</v>
      </c>
      <c r="I120" s="18">
        <f>Model!$W$21*((drdp!C120)*'DEC-U'!$B120+(drdp!F120)*'DEC-U'!$C120+(drdp!I120)*'DEC-U'!$D120)</f>
        <v>-2.8233642773736568E-2</v>
      </c>
      <c r="J120" s="18">
        <f>Model!$W$21*((drdp!D120)*'DEC-U'!$B120+(drdp!G120)*'DEC-U'!$C120+(drdp!J120)*'DEC-U'!$D120)</f>
        <v>0</v>
      </c>
      <c r="K120" s="21">
        <f>SUM(E$3:E119)+H120</f>
        <v>0.25756048445993662</v>
      </c>
      <c r="L120" s="21">
        <f>SUM(F$3:F119)+I120</f>
        <v>-0.70655316448346517</v>
      </c>
      <c r="M120" s="21">
        <f>SUM(G$3:G119)+J120</f>
        <v>0</v>
      </c>
      <c r="N120" s="21"/>
      <c r="O120" s="21"/>
      <c r="P120" s="21"/>
      <c r="Q120" s="19">
        <f t="shared" si="5"/>
        <v>6.6337403155237257E-2</v>
      </c>
      <c r="R120" s="19">
        <f t="shared" si="5"/>
        <v>0.49921737424159857</v>
      </c>
      <c r="S120" s="19">
        <f t="shared" si="5"/>
        <v>0</v>
      </c>
      <c r="T120" s="19">
        <f t="shared" si="6"/>
        <v>-0.18198017534106259</v>
      </c>
      <c r="U120" s="19">
        <f t="shared" si="7"/>
        <v>0</v>
      </c>
      <c r="V120" s="19">
        <f t="shared" si="8"/>
        <v>0</v>
      </c>
    </row>
    <row r="121" spans="1:22" x14ac:dyDescent="0.25">
      <c r="A121" s="26">
        <f>Wellpath!E121</f>
        <v>11300</v>
      </c>
      <c r="B121" s="22">
        <v>0</v>
      </c>
      <c r="C121" s="22">
        <v>0</v>
      </c>
      <c r="D121" s="22">
        <v>1</v>
      </c>
      <c r="E121" s="20">
        <f>Model!$W$21*((drdp!B121+drdp!K121)*'DEC-U'!$B121+(drdp!E121+drdp!N121)*'DEC-U'!$C121+(drdp!H121+drdp!Q121)*'DEC-U'!$D121)</f>
        <v>4.7381678476466856E-2</v>
      </c>
      <c r="F121" s="20">
        <f>Model!$W$21*((drdp!C121+drdp!L121)*'DEC-U'!$B121+(drdp!F121+drdp!O121)*'DEC-U'!$C121+(drdp!I121+drdp!R121)*'DEC-U'!$D121)</f>
        <v>-5.6467285547473135E-2</v>
      </c>
      <c r="G121" s="20">
        <f>Model!$W$21*((drdp!D121+drdp!M121)*'DEC-U'!$B121+(drdp!G121+drdp!P121)*'DEC-U'!$C121+(drdp!J121+drdp!S121)*'DEC-U'!$D121)</f>
        <v>0</v>
      </c>
      <c r="H121" s="18">
        <f>Model!$W$21*((drdp!B121)*'DEC-U'!$B121+(drdp!E121)*'DEC-U'!$C121+(drdp!H121)*'DEC-U'!$D121)</f>
        <v>2.3690839238233428E-2</v>
      </c>
      <c r="I121" s="18">
        <f>Model!$W$21*((drdp!C121)*'DEC-U'!$B121+(drdp!F121)*'DEC-U'!$C121+(drdp!I121)*'DEC-U'!$D121)</f>
        <v>-2.8233642773736568E-2</v>
      </c>
      <c r="J121" s="18">
        <f>Model!$W$21*((drdp!D121)*'DEC-U'!$B121+(drdp!G121)*'DEC-U'!$C121+(drdp!J121)*'DEC-U'!$D121)</f>
        <v>0</v>
      </c>
      <c r="K121" s="21">
        <f>SUM(E$3:E120)+H121</f>
        <v>0.30494216293640353</v>
      </c>
      <c r="L121" s="21">
        <f>SUM(F$3:F120)+I121</f>
        <v>-0.76302045003093832</v>
      </c>
      <c r="M121" s="21">
        <f>SUM(G$3:G120)+J121</f>
        <v>0</v>
      </c>
      <c r="N121" s="21"/>
      <c r="O121" s="21"/>
      <c r="P121" s="21"/>
      <c r="Q121" s="19">
        <f t="shared" si="5"/>
        <v>9.2989722736332076E-2</v>
      </c>
      <c r="R121" s="19">
        <f t="shared" si="5"/>
        <v>0.58220020716541565</v>
      </c>
      <c r="S121" s="19">
        <f t="shared" si="5"/>
        <v>0</v>
      </c>
      <c r="T121" s="19">
        <f t="shared" si="6"/>
        <v>-0.23267710639714234</v>
      </c>
      <c r="U121" s="19">
        <f t="shared" si="7"/>
        <v>0</v>
      </c>
      <c r="V121" s="19">
        <f t="shared" si="8"/>
        <v>0</v>
      </c>
    </row>
    <row r="122" spans="1:22" x14ac:dyDescent="0.25">
      <c r="A122" s="26">
        <f>Wellpath!E122</f>
        <v>11400</v>
      </c>
      <c r="B122" s="22">
        <v>0</v>
      </c>
      <c r="C122" s="22">
        <v>0</v>
      </c>
      <c r="D122" s="22">
        <v>1</v>
      </c>
      <c r="E122" s="20">
        <f>Model!$W$21*((drdp!B122+drdp!K122)*'DEC-U'!$B122+(drdp!E122+drdp!N122)*'DEC-U'!$C122+(drdp!H122+drdp!Q122)*'DEC-U'!$D122)</f>
        <v>4.7381678476466856E-2</v>
      </c>
      <c r="F122" s="20">
        <f>Model!$W$21*((drdp!C122+drdp!L122)*'DEC-U'!$B122+(drdp!F122+drdp!O122)*'DEC-U'!$C122+(drdp!I122+drdp!R122)*'DEC-U'!$D122)</f>
        <v>-5.6467285547473135E-2</v>
      </c>
      <c r="G122" s="20">
        <f>Model!$W$21*((drdp!D122+drdp!M122)*'DEC-U'!$B122+(drdp!G122+drdp!P122)*'DEC-U'!$C122+(drdp!J122+drdp!S122)*'DEC-U'!$D122)</f>
        <v>0</v>
      </c>
      <c r="H122" s="18">
        <f>Model!$W$21*((drdp!B122)*'DEC-U'!$B122+(drdp!E122)*'DEC-U'!$C122+(drdp!H122)*'DEC-U'!$D122)</f>
        <v>2.3690839238233428E-2</v>
      </c>
      <c r="I122" s="18">
        <f>Model!$W$21*((drdp!C122)*'DEC-U'!$B122+(drdp!F122)*'DEC-U'!$C122+(drdp!I122)*'DEC-U'!$D122)</f>
        <v>-2.8233642773736568E-2</v>
      </c>
      <c r="J122" s="18">
        <f>Model!$W$21*((drdp!D122)*'DEC-U'!$B122+(drdp!G122)*'DEC-U'!$C122+(drdp!J122)*'DEC-U'!$D122)</f>
        <v>0</v>
      </c>
      <c r="K122" s="21">
        <f>SUM(E$3:E121)+H122</f>
        <v>0.35232384141287038</v>
      </c>
      <c r="L122" s="21">
        <f>SUM(F$3:F121)+I122</f>
        <v>-0.81948773557841148</v>
      </c>
      <c r="M122" s="21">
        <f>SUM(G$3:G121)+J122</f>
        <v>0</v>
      </c>
      <c r="N122" s="21"/>
      <c r="O122" s="21"/>
      <c r="P122" s="21"/>
      <c r="Q122" s="19">
        <f t="shared" si="5"/>
        <v>0.12413208922792143</v>
      </c>
      <c r="R122" s="19">
        <f t="shared" si="5"/>
        <v>0.67156014876343251</v>
      </c>
      <c r="S122" s="19">
        <f t="shared" si="5"/>
        <v>0</v>
      </c>
      <c r="T122" s="19">
        <f t="shared" si="6"/>
        <v>-0.2887250669897205</v>
      </c>
      <c r="U122" s="19">
        <f t="shared" si="7"/>
        <v>0</v>
      </c>
      <c r="V122" s="19">
        <f t="shared" si="8"/>
        <v>0</v>
      </c>
    </row>
    <row r="123" spans="1:22" x14ac:dyDescent="0.25">
      <c r="A123" s="26">
        <f>Wellpath!E123</f>
        <v>11500</v>
      </c>
      <c r="B123" s="22">
        <v>0</v>
      </c>
      <c r="C123" s="22">
        <v>0</v>
      </c>
      <c r="D123" s="22">
        <v>1</v>
      </c>
      <c r="E123" s="20">
        <f>Model!$W$21*((drdp!B123+drdp!K123)*'DEC-U'!$B123+(drdp!E123+drdp!N123)*'DEC-U'!$C123+(drdp!H123+drdp!Q123)*'DEC-U'!$D123)</f>
        <v>4.7381678476466856E-2</v>
      </c>
      <c r="F123" s="20">
        <f>Model!$W$21*((drdp!C123+drdp!L123)*'DEC-U'!$B123+(drdp!F123+drdp!O123)*'DEC-U'!$C123+(drdp!I123+drdp!R123)*'DEC-U'!$D123)</f>
        <v>-5.6467285547473135E-2</v>
      </c>
      <c r="G123" s="20">
        <f>Model!$W$21*((drdp!D123+drdp!M123)*'DEC-U'!$B123+(drdp!G123+drdp!P123)*'DEC-U'!$C123+(drdp!J123+drdp!S123)*'DEC-U'!$D123)</f>
        <v>0</v>
      </c>
      <c r="H123" s="18">
        <f>Model!$W$21*((drdp!B123)*'DEC-U'!$B123+(drdp!E123)*'DEC-U'!$C123+(drdp!H123)*'DEC-U'!$D123)</f>
        <v>2.3690839238233428E-2</v>
      </c>
      <c r="I123" s="18">
        <f>Model!$W$21*((drdp!C123)*'DEC-U'!$B123+(drdp!F123)*'DEC-U'!$C123+(drdp!I123)*'DEC-U'!$D123)</f>
        <v>-2.8233642773736568E-2</v>
      </c>
      <c r="J123" s="18">
        <f>Model!$W$21*((drdp!D123)*'DEC-U'!$B123+(drdp!G123)*'DEC-U'!$C123+(drdp!J123)*'DEC-U'!$D123)</f>
        <v>0</v>
      </c>
      <c r="K123" s="21">
        <f>SUM(E$3:E122)+H123</f>
        <v>0.39970551988933722</v>
      </c>
      <c r="L123" s="21">
        <f>SUM(F$3:F122)+I123</f>
        <v>-0.87595502112588464</v>
      </c>
      <c r="M123" s="21">
        <f>SUM(G$3:G122)+J123</f>
        <v>0</v>
      </c>
      <c r="N123" s="21"/>
      <c r="O123" s="21"/>
      <c r="P123" s="21"/>
      <c r="Q123" s="19">
        <f t="shared" si="5"/>
        <v>0.15976450263000536</v>
      </c>
      <c r="R123" s="19">
        <f t="shared" si="5"/>
        <v>0.76729719903564897</v>
      </c>
      <c r="S123" s="19">
        <f t="shared" si="5"/>
        <v>0</v>
      </c>
      <c r="T123" s="19">
        <f t="shared" si="6"/>
        <v>-0.35012405711879707</v>
      </c>
      <c r="U123" s="19">
        <f t="shared" si="7"/>
        <v>0</v>
      </c>
      <c r="V123" s="19">
        <f t="shared" si="8"/>
        <v>0</v>
      </c>
    </row>
    <row r="124" spans="1:22" x14ac:dyDescent="0.25">
      <c r="A124" s="26">
        <f>Wellpath!E124</f>
        <v>11600</v>
      </c>
      <c r="B124" s="22">
        <v>0</v>
      </c>
      <c r="C124" s="22">
        <v>0</v>
      </c>
      <c r="D124" s="22">
        <v>1</v>
      </c>
      <c r="E124" s="20">
        <f>Model!$W$21*((drdp!B124+drdp!K124)*'DEC-U'!$B124+(drdp!E124+drdp!N124)*'DEC-U'!$C124+(drdp!H124+drdp!Q124)*'DEC-U'!$D124)</f>
        <v>4.7381678476466856E-2</v>
      </c>
      <c r="F124" s="20">
        <f>Model!$W$21*((drdp!C124+drdp!L124)*'DEC-U'!$B124+(drdp!F124+drdp!O124)*'DEC-U'!$C124+(drdp!I124+drdp!R124)*'DEC-U'!$D124)</f>
        <v>-5.6467285547473135E-2</v>
      </c>
      <c r="G124" s="20">
        <f>Model!$W$21*((drdp!D124+drdp!M124)*'DEC-U'!$B124+(drdp!G124+drdp!P124)*'DEC-U'!$C124+(drdp!J124+drdp!S124)*'DEC-U'!$D124)</f>
        <v>0</v>
      </c>
      <c r="H124" s="18">
        <f>Model!$W$21*((drdp!B124)*'DEC-U'!$B124+(drdp!E124)*'DEC-U'!$C124+(drdp!H124)*'DEC-U'!$D124)</f>
        <v>2.3690839238233428E-2</v>
      </c>
      <c r="I124" s="18">
        <f>Model!$W$21*((drdp!C124)*'DEC-U'!$B124+(drdp!F124)*'DEC-U'!$C124+(drdp!I124)*'DEC-U'!$D124)</f>
        <v>-2.8233642773736568E-2</v>
      </c>
      <c r="J124" s="18">
        <f>Model!$W$21*((drdp!D124)*'DEC-U'!$B124+(drdp!G124)*'DEC-U'!$C124+(drdp!J124)*'DEC-U'!$D124)</f>
        <v>0</v>
      </c>
      <c r="K124" s="21">
        <f>SUM(E$3:E123)+H124</f>
        <v>0.44708719836580407</v>
      </c>
      <c r="L124" s="21">
        <f>SUM(F$3:F123)+I124</f>
        <v>-0.93242230667335779</v>
      </c>
      <c r="M124" s="21">
        <f>SUM(G$3:G123)+J124</f>
        <v>0</v>
      </c>
      <c r="N124" s="21"/>
      <c r="O124" s="21"/>
      <c r="P124" s="21"/>
      <c r="Q124" s="19">
        <f t="shared" si="5"/>
        <v>0.19988696294258385</v>
      </c>
      <c r="R124" s="19">
        <f t="shared" si="5"/>
        <v>0.86941135798206526</v>
      </c>
      <c r="S124" s="19">
        <f t="shared" si="5"/>
        <v>0</v>
      </c>
      <c r="T124" s="19">
        <f t="shared" si="6"/>
        <v>-0.41687407678437211</v>
      </c>
      <c r="U124" s="19">
        <f t="shared" si="7"/>
        <v>0</v>
      </c>
      <c r="V124" s="19">
        <f t="shared" si="8"/>
        <v>0</v>
      </c>
    </row>
    <row r="125" spans="1:22" x14ac:dyDescent="0.25">
      <c r="A125" s="26">
        <f>Wellpath!E125</f>
        <v>11700</v>
      </c>
      <c r="B125" s="22">
        <v>0</v>
      </c>
      <c r="C125" s="22">
        <v>0</v>
      </c>
      <c r="D125" s="22">
        <v>1</v>
      </c>
      <c r="E125" s="20">
        <f>Model!$W$21*((drdp!B125+drdp!K125)*'DEC-U'!$B125+(drdp!E125+drdp!N125)*'DEC-U'!$C125+(drdp!H125+drdp!Q125)*'DEC-U'!$D125)</f>
        <v>4.7381678476466856E-2</v>
      </c>
      <c r="F125" s="20">
        <f>Model!$W$21*((drdp!C125+drdp!L125)*'DEC-U'!$B125+(drdp!F125+drdp!O125)*'DEC-U'!$C125+(drdp!I125+drdp!R125)*'DEC-U'!$D125)</f>
        <v>-5.6467285547473135E-2</v>
      </c>
      <c r="G125" s="20">
        <f>Model!$W$21*((drdp!D125+drdp!M125)*'DEC-U'!$B125+(drdp!G125+drdp!P125)*'DEC-U'!$C125+(drdp!J125+drdp!S125)*'DEC-U'!$D125)</f>
        <v>0</v>
      </c>
      <c r="H125" s="18">
        <f>Model!$W$21*((drdp!B125)*'DEC-U'!$B125+(drdp!E125)*'DEC-U'!$C125+(drdp!H125)*'DEC-U'!$D125)</f>
        <v>2.3690839238233428E-2</v>
      </c>
      <c r="I125" s="18">
        <f>Model!$W$21*((drdp!C125)*'DEC-U'!$B125+(drdp!F125)*'DEC-U'!$C125+(drdp!I125)*'DEC-U'!$D125)</f>
        <v>-2.8233642773736568E-2</v>
      </c>
      <c r="J125" s="18">
        <f>Model!$W$21*((drdp!D125)*'DEC-U'!$B125+(drdp!G125)*'DEC-U'!$C125+(drdp!J125)*'DEC-U'!$D125)</f>
        <v>0</v>
      </c>
      <c r="K125" s="21">
        <f>SUM(E$3:E124)+H125</f>
        <v>0.49446887684227092</v>
      </c>
      <c r="L125" s="21">
        <f>SUM(F$3:F124)+I125</f>
        <v>-0.98888959222083095</v>
      </c>
      <c r="M125" s="21">
        <f>SUM(G$3:G124)+J125</f>
        <v>0</v>
      </c>
      <c r="N125" s="21"/>
      <c r="O125" s="21"/>
      <c r="P125" s="21"/>
      <c r="Q125" s="19">
        <f t="shared" si="5"/>
        <v>0.2444994701656569</v>
      </c>
      <c r="R125" s="19">
        <f t="shared" si="5"/>
        <v>0.97790262560268126</v>
      </c>
      <c r="S125" s="19">
        <f t="shared" si="5"/>
        <v>0</v>
      </c>
      <c r="T125" s="19">
        <f t="shared" si="6"/>
        <v>-0.48897512598644555</v>
      </c>
      <c r="U125" s="19">
        <f t="shared" si="7"/>
        <v>0</v>
      </c>
      <c r="V125" s="19">
        <f t="shared" si="8"/>
        <v>0</v>
      </c>
    </row>
    <row r="126" spans="1:22" x14ac:dyDescent="0.25">
      <c r="A126" s="26">
        <f>Wellpath!E126</f>
        <v>11800</v>
      </c>
      <c r="B126" s="22">
        <v>0</v>
      </c>
      <c r="C126" s="22">
        <v>0</v>
      </c>
      <c r="D126" s="22">
        <v>1</v>
      </c>
      <c r="E126" s="20">
        <f>Model!$W$21*((drdp!B126+drdp!K126)*'DEC-U'!$B126+(drdp!E126+drdp!N126)*'DEC-U'!$C126+(drdp!H126+drdp!Q126)*'DEC-U'!$D126)</f>
        <v>4.7381678476466856E-2</v>
      </c>
      <c r="F126" s="20">
        <f>Model!$W$21*((drdp!C126+drdp!L126)*'DEC-U'!$B126+(drdp!F126+drdp!O126)*'DEC-U'!$C126+(drdp!I126+drdp!R126)*'DEC-U'!$D126)</f>
        <v>-5.6467285547473135E-2</v>
      </c>
      <c r="G126" s="20">
        <f>Model!$W$21*((drdp!D126+drdp!M126)*'DEC-U'!$B126+(drdp!G126+drdp!P126)*'DEC-U'!$C126+(drdp!J126+drdp!S126)*'DEC-U'!$D126)</f>
        <v>0</v>
      </c>
      <c r="H126" s="18">
        <f>Model!$W$21*((drdp!B126)*'DEC-U'!$B126+(drdp!E126)*'DEC-U'!$C126+(drdp!H126)*'DEC-U'!$D126)</f>
        <v>2.3690839238233428E-2</v>
      </c>
      <c r="I126" s="18">
        <f>Model!$W$21*((drdp!C126)*'DEC-U'!$B126+(drdp!F126)*'DEC-U'!$C126+(drdp!I126)*'DEC-U'!$D126)</f>
        <v>-2.8233642773736568E-2</v>
      </c>
      <c r="J126" s="18">
        <f>Model!$W$21*((drdp!D126)*'DEC-U'!$B126+(drdp!G126)*'DEC-U'!$C126+(drdp!J126)*'DEC-U'!$D126)</f>
        <v>0</v>
      </c>
      <c r="K126" s="21">
        <f>SUM(E$3:E125)+H126</f>
        <v>0.54185055531873783</v>
      </c>
      <c r="L126" s="21">
        <f>SUM(F$3:F125)+I126</f>
        <v>-1.0453568777683042</v>
      </c>
      <c r="M126" s="21">
        <f>SUM(G$3:G125)+J126</f>
        <v>0</v>
      </c>
      <c r="N126" s="21"/>
      <c r="O126" s="21"/>
      <c r="P126" s="21"/>
      <c r="Q126" s="19">
        <f t="shared" si="5"/>
        <v>0.29360202429922455</v>
      </c>
      <c r="R126" s="19">
        <f t="shared" si="5"/>
        <v>1.0927710018974974</v>
      </c>
      <c r="S126" s="19">
        <f t="shared" si="5"/>
        <v>0</v>
      </c>
      <c r="T126" s="19">
        <f t="shared" si="6"/>
        <v>-0.56642720472501762</v>
      </c>
      <c r="U126" s="19">
        <f t="shared" si="7"/>
        <v>0</v>
      </c>
      <c r="V126" s="19">
        <f t="shared" si="8"/>
        <v>0</v>
      </c>
    </row>
    <row r="127" spans="1:22" x14ac:dyDescent="0.25">
      <c r="A127" s="26">
        <f>Wellpath!E127</f>
        <v>11900</v>
      </c>
      <c r="B127" s="22">
        <v>0</v>
      </c>
      <c r="C127" s="22">
        <v>0</v>
      </c>
      <c r="D127" s="22">
        <v>1</v>
      </c>
      <c r="E127" s="20">
        <f>Model!$W$21*((drdp!B127+drdp!K127)*'DEC-U'!$B127+(drdp!E127+drdp!N127)*'DEC-U'!$C127+(drdp!H127+drdp!Q127)*'DEC-U'!$D127)</f>
        <v>4.7381678476466856E-2</v>
      </c>
      <c r="F127" s="20">
        <f>Model!$W$21*((drdp!C127+drdp!L127)*'DEC-U'!$B127+(drdp!F127+drdp!O127)*'DEC-U'!$C127+(drdp!I127+drdp!R127)*'DEC-U'!$D127)</f>
        <v>-5.6467285547473135E-2</v>
      </c>
      <c r="G127" s="20">
        <f>Model!$W$21*((drdp!D127+drdp!M127)*'DEC-U'!$B127+(drdp!G127+drdp!P127)*'DEC-U'!$C127+(drdp!J127+drdp!S127)*'DEC-U'!$D127)</f>
        <v>0</v>
      </c>
      <c r="H127" s="18">
        <f>Model!$W$21*((drdp!B127)*'DEC-U'!$B127+(drdp!E127)*'DEC-U'!$C127+(drdp!H127)*'DEC-U'!$D127)</f>
        <v>2.3690839238233428E-2</v>
      </c>
      <c r="I127" s="18">
        <f>Model!$W$21*((drdp!C127)*'DEC-U'!$B127+(drdp!F127)*'DEC-U'!$C127+(drdp!I127)*'DEC-U'!$D127)</f>
        <v>-2.8233642773736568E-2</v>
      </c>
      <c r="J127" s="18">
        <f>Model!$W$21*((drdp!D127)*'DEC-U'!$B127+(drdp!G127)*'DEC-U'!$C127+(drdp!J127)*'DEC-U'!$D127)</f>
        <v>0</v>
      </c>
      <c r="K127" s="21">
        <f>SUM(E$3:E126)+H127</f>
        <v>0.58923223379520473</v>
      </c>
      <c r="L127" s="21">
        <f>SUM(F$3:F126)+I127</f>
        <v>-1.1018241633157773</v>
      </c>
      <c r="M127" s="21">
        <f>SUM(G$3:G126)+J127</f>
        <v>0</v>
      </c>
      <c r="N127" s="21"/>
      <c r="O127" s="21"/>
      <c r="P127" s="21"/>
      <c r="Q127" s="19">
        <f t="shared" si="5"/>
        <v>0.34719462534328682</v>
      </c>
      <c r="R127" s="19">
        <f t="shared" si="5"/>
        <v>1.2140164868665126</v>
      </c>
      <c r="S127" s="19">
        <f t="shared" si="5"/>
        <v>0</v>
      </c>
      <c r="T127" s="19">
        <f t="shared" si="6"/>
        <v>-0.64923031300008793</v>
      </c>
      <c r="U127" s="19">
        <f t="shared" si="7"/>
        <v>0</v>
      </c>
      <c r="V127" s="19">
        <f t="shared" si="8"/>
        <v>0</v>
      </c>
    </row>
    <row r="128" spans="1:22" x14ac:dyDescent="0.25">
      <c r="A128" s="26">
        <f>Wellpath!E128</f>
        <v>12000</v>
      </c>
      <c r="B128" s="22">
        <v>0</v>
      </c>
      <c r="C128" s="22">
        <v>0</v>
      </c>
      <c r="D128" s="22">
        <v>1</v>
      </c>
      <c r="E128" s="20">
        <f>Model!$W$21*((drdp!B128+drdp!K128)*'DEC-U'!$B128+(drdp!E128+drdp!N128)*'DEC-U'!$C128+(drdp!H128+drdp!Q128)*'DEC-U'!$D128)</f>
        <v>4.7381678476466856E-2</v>
      </c>
      <c r="F128" s="20">
        <f>Model!$W$21*((drdp!C128+drdp!L128)*'DEC-U'!$B128+(drdp!F128+drdp!O128)*'DEC-U'!$C128+(drdp!I128+drdp!R128)*'DEC-U'!$D128)</f>
        <v>-5.6467285547473135E-2</v>
      </c>
      <c r="G128" s="20">
        <f>Model!$W$21*((drdp!D128+drdp!M128)*'DEC-U'!$B128+(drdp!G128+drdp!P128)*'DEC-U'!$C128+(drdp!J128+drdp!S128)*'DEC-U'!$D128)</f>
        <v>0</v>
      </c>
      <c r="H128" s="18">
        <f>Model!$W$21*((drdp!B128)*'DEC-U'!$B128+(drdp!E128)*'DEC-U'!$C128+(drdp!H128)*'DEC-U'!$D128)</f>
        <v>2.3690839238233428E-2</v>
      </c>
      <c r="I128" s="18">
        <f>Model!$W$21*((drdp!C128)*'DEC-U'!$B128+(drdp!F128)*'DEC-U'!$C128+(drdp!I128)*'DEC-U'!$D128)</f>
        <v>-2.8233642773736568E-2</v>
      </c>
      <c r="J128" s="18">
        <f>Model!$W$21*((drdp!D128)*'DEC-U'!$B128+(drdp!G128)*'DEC-U'!$C128+(drdp!J128)*'DEC-U'!$D128)</f>
        <v>0</v>
      </c>
      <c r="K128" s="21">
        <f>SUM(E$3:E127)+H128</f>
        <v>0.63661391227167163</v>
      </c>
      <c r="L128" s="21">
        <f>SUM(F$3:F127)+I128</f>
        <v>-1.1582914488632503</v>
      </c>
      <c r="M128" s="21">
        <f>SUM(G$3:G127)+J128</f>
        <v>0</v>
      </c>
      <c r="N128" s="21"/>
      <c r="O128" s="21"/>
      <c r="P128" s="21"/>
      <c r="Q128" s="19">
        <f t="shared" si="5"/>
        <v>0.40527727329784363</v>
      </c>
      <c r="R128" s="19">
        <f t="shared" si="5"/>
        <v>1.3416390805097276</v>
      </c>
      <c r="S128" s="19">
        <f t="shared" si="5"/>
        <v>0</v>
      </c>
      <c r="T128" s="19">
        <f t="shared" si="6"/>
        <v>-0.73738445081165671</v>
      </c>
      <c r="U128" s="19">
        <f t="shared" si="7"/>
        <v>0</v>
      </c>
      <c r="V128" s="19">
        <f t="shared" si="8"/>
        <v>0</v>
      </c>
    </row>
    <row r="129" spans="1:22" x14ac:dyDescent="0.25">
      <c r="A129" s="26">
        <f>Wellpath!E129</f>
        <v>12100</v>
      </c>
      <c r="B129" s="22">
        <v>0</v>
      </c>
      <c r="C129" s="22">
        <v>0</v>
      </c>
      <c r="D129" s="22">
        <v>1</v>
      </c>
      <c r="E129" s="20">
        <f>Model!$W$21*((drdp!B129+drdp!K129)*'DEC-U'!$B129+(drdp!E129+drdp!N129)*'DEC-U'!$C129+(drdp!H129+drdp!Q129)*'DEC-U'!$D129)</f>
        <v>4.7381678476466856E-2</v>
      </c>
      <c r="F129" s="20">
        <f>Model!$W$21*((drdp!C129+drdp!L129)*'DEC-U'!$B129+(drdp!F129+drdp!O129)*'DEC-U'!$C129+(drdp!I129+drdp!R129)*'DEC-U'!$D129)</f>
        <v>-5.6467285547473135E-2</v>
      </c>
      <c r="G129" s="20">
        <f>Model!$W$21*((drdp!D129+drdp!M129)*'DEC-U'!$B129+(drdp!G129+drdp!P129)*'DEC-U'!$C129+(drdp!J129+drdp!S129)*'DEC-U'!$D129)</f>
        <v>0</v>
      </c>
      <c r="H129" s="18">
        <f>Model!$W$21*((drdp!B129)*'DEC-U'!$B129+(drdp!E129)*'DEC-U'!$C129+(drdp!H129)*'DEC-U'!$D129)</f>
        <v>2.3690839238233428E-2</v>
      </c>
      <c r="I129" s="18">
        <f>Model!$W$21*((drdp!C129)*'DEC-U'!$B129+(drdp!F129)*'DEC-U'!$C129+(drdp!I129)*'DEC-U'!$D129)</f>
        <v>-2.8233642773736568E-2</v>
      </c>
      <c r="J129" s="18">
        <f>Model!$W$21*((drdp!D129)*'DEC-U'!$B129+(drdp!G129)*'DEC-U'!$C129+(drdp!J129)*'DEC-U'!$D129)</f>
        <v>0</v>
      </c>
      <c r="K129" s="21">
        <f>SUM(E$3:E128)+H129</f>
        <v>0.68399559074813854</v>
      </c>
      <c r="L129" s="21">
        <f>SUM(F$3:F128)+I129</f>
        <v>-1.2147587344107234</v>
      </c>
      <c r="M129" s="21">
        <f>SUM(G$3:G128)+J129</f>
        <v>0</v>
      </c>
      <c r="N129" s="21"/>
      <c r="O129" s="21"/>
      <c r="P129" s="21"/>
      <c r="Q129" s="19">
        <f t="shared" si="5"/>
        <v>0.46784996816289504</v>
      </c>
      <c r="R129" s="19">
        <f t="shared" si="5"/>
        <v>1.4756387828271422</v>
      </c>
      <c r="S129" s="19">
        <f t="shared" si="5"/>
        <v>0</v>
      </c>
      <c r="T129" s="19">
        <f t="shared" si="6"/>
        <v>-0.83088961815972384</v>
      </c>
      <c r="U129" s="19">
        <f t="shared" si="7"/>
        <v>0</v>
      </c>
      <c r="V129" s="19">
        <f t="shared" si="8"/>
        <v>0</v>
      </c>
    </row>
    <row r="130" spans="1:22" x14ac:dyDescent="0.25">
      <c r="A130" s="26">
        <f>Wellpath!E130</f>
        <v>12200</v>
      </c>
      <c r="B130" s="22">
        <v>0</v>
      </c>
      <c r="C130" s="22">
        <v>0</v>
      </c>
      <c r="D130" s="22">
        <v>1</v>
      </c>
      <c r="E130" s="20">
        <f>Model!$W$21*((drdp!B130+drdp!K130)*'DEC-U'!$B130+(drdp!E130+drdp!N130)*'DEC-U'!$C130+(drdp!H130+drdp!Q130)*'DEC-U'!$D130)</f>
        <v>4.7381678476466502E-2</v>
      </c>
      <c r="F130" s="20">
        <f>Model!$W$21*((drdp!C130+drdp!L130)*'DEC-U'!$B130+(drdp!F130+drdp!O130)*'DEC-U'!$C130+(drdp!I130+drdp!R130)*'DEC-U'!$D130)</f>
        <v>-5.6467285547472719E-2</v>
      </c>
      <c r="G130" s="20">
        <f>Model!$W$21*((drdp!D130+drdp!M130)*'DEC-U'!$B130+(drdp!G130+drdp!P130)*'DEC-U'!$C130+(drdp!J130+drdp!S130)*'DEC-U'!$D130)</f>
        <v>0</v>
      </c>
      <c r="H130" s="18">
        <f>Model!$W$21*((drdp!B130)*'DEC-U'!$B130+(drdp!E130)*'DEC-U'!$C130+(drdp!H130)*'DEC-U'!$D130)</f>
        <v>2.3690839238233428E-2</v>
      </c>
      <c r="I130" s="18">
        <f>Model!$W$21*((drdp!C130)*'DEC-U'!$B130+(drdp!F130)*'DEC-U'!$C130+(drdp!I130)*'DEC-U'!$D130)</f>
        <v>-2.8233642773736568E-2</v>
      </c>
      <c r="J130" s="18">
        <f>Model!$W$21*((drdp!D130)*'DEC-U'!$B130+(drdp!G130)*'DEC-U'!$C130+(drdp!J130)*'DEC-U'!$D130)</f>
        <v>0</v>
      </c>
      <c r="K130" s="21">
        <f>SUM(E$3:E129)+H130</f>
        <v>0.73137726922460544</v>
      </c>
      <c r="L130" s="21">
        <f>SUM(F$3:F129)+I130</f>
        <v>-1.2712260199581964</v>
      </c>
      <c r="M130" s="21">
        <f>SUM(G$3:G129)+J130</f>
        <v>0</v>
      </c>
      <c r="N130" s="21"/>
      <c r="O130" s="21"/>
      <c r="P130" s="21"/>
      <c r="Q130" s="19">
        <f t="shared" si="5"/>
        <v>0.53491270993844098</v>
      </c>
      <c r="R130" s="19">
        <f t="shared" si="5"/>
        <v>1.6160155938187568</v>
      </c>
      <c r="S130" s="19">
        <f t="shared" si="5"/>
        <v>0</v>
      </c>
      <c r="T130" s="19">
        <f t="shared" si="6"/>
        <v>-0.92974581504428944</v>
      </c>
      <c r="U130" s="19">
        <f t="shared" si="7"/>
        <v>0</v>
      </c>
      <c r="V130" s="19">
        <f t="shared" si="8"/>
        <v>0</v>
      </c>
    </row>
    <row r="131" spans="1:22" x14ac:dyDescent="0.25">
      <c r="A131" s="26">
        <f>Wellpath!E131</f>
        <v>12300</v>
      </c>
      <c r="B131" s="22">
        <v>0</v>
      </c>
      <c r="C131" s="22">
        <v>0</v>
      </c>
      <c r="D131" s="22">
        <v>1</v>
      </c>
      <c r="E131" s="20">
        <f>Model!$W$21*((drdp!B131+drdp!K131)*'DEC-U'!$B131+(drdp!E131+drdp!N131)*'DEC-U'!$C131+(drdp!H131+drdp!Q131)*'DEC-U'!$D131)</f>
        <v>4.7381678476466502E-2</v>
      </c>
      <c r="F131" s="20">
        <f>Model!$W$21*((drdp!C131+drdp!L131)*'DEC-U'!$B131+(drdp!F131+drdp!O131)*'DEC-U'!$C131+(drdp!I131+drdp!R131)*'DEC-U'!$D131)</f>
        <v>-5.6467285547472719E-2</v>
      </c>
      <c r="G131" s="20">
        <f>Model!$W$21*((drdp!D131+drdp!M131)*'DEC-U'!$B131+(drdp!G131+drdp!P131)*'DEC-U'!$C131+(drdp!J131+drdp!S131)*'DEC-U'!$D131)</f>
        <v>0</v>
      </c>
      <c r="H131" s="18">
        <f>Model!$W$21*((drdp!B131)*'DEC-U'!$B131+(drdp!E131)*'DEC-U'!$C131+(drdp!H131)*'DEC-U'!$D131)</f>
        <v>2.369083923823307E-2</v>
      </c>
      <c r="I131" s="18">
        <f>Model!$W$21*((drdp!C131)*'DEC-U'!$B131+(drdp!F131)*'DEC-U'!$C131+(drdp!I131)*'DEC-U'!$D131)</f>
        <v>-2.8233642773736144E-2</v>
      </c>
      <c r="J131" s="18">
        <f>Model!$W$21*((drdp!D131)*'DEC-U'!$B131+(drdp!G131)*'DEC-U'!$C131+(drdp!J131)*'DEC-U'!$D131)</f>
        <v>0</v>
      </c>
      <c r="K131" s="21">
        <f>SUM(E$3:E130)+H131</f>
        <v>0.77875894770107157</v>
      </c>
      <c r="L131" s="21">
        <f>SUM(F$3:F130)+I131</f>
        <v>-1.3276933055056688</v>
      </c>
      <c r="M131" s="21">
        <f>SUM(G$3:G130)+J131</f>
        <v>0</v>
      </c>
      <c r="N131" s="21"/>
      <c r="O131" s="21"/>
      <c r="P131" s="21"/>
      <c r="Q131" s="19">
        <f t="shared" si="5"/>
        <v>0.60646549862448029</v>
      </c>
      <c r="R131" s="19">
        <f t="shared" si="5"/>
        <v>1.7627695134845691</v>
      </c>
      <c r="S131" s="19">
        <f t="shared" si="5"/>
        <v>0</v>
      </c>
      <c r="T131" s="19">
        <f t="shared" si="6"/>
        <v>-1.0339530414653519</v>
      </c>
      <c r="U131" s="19">
        <f t="shared" si="7"/>
        <v>0</v>
      </c>
      <c r="V131" s="19">
        <f t="shared" si="8"/>
        <v>0</v>
      </c>
    </row>
    <row r="132" spans="1:22" x14ac:dyDescent="0.25">
      <c r="A132" s="26">
        <f>Wellpath!E132</f>
        <v>12400</v>
      </c>
      <c r="B132" s="22">
        <v>0</v>
      </c>
      <c r="C132" s="22">
        <v>0</v>
      </c>
      <c r="D132" s="22">
        <v>1</v>
      </c>
      <c r="E132" s="20">
        <f>Model!$W$21*((drdp!B132+drdp!K132)*'DEC-U'!$B132+(drdp!E132+drdp!N132)*'DEC-U'!$C132+(drdp!H132+drdp!Q132)*'DEC-U'!$D132)</f>
        <v>4.7381678476466856E-2</v>
      </c>
      <c r="F132" s="20">
        <f>Model!$W$21*((drdp!C132+drdp!L132)*'DEC-U'!$B132+(drdp!F132+drdp!O132)*'DEC-U'!$C132+(drdp!I132+drdp!R132)*'DEC-U'!$D132)</f>
        <v>-5.6467285547473135E-2</v>
      </c>
      <c r="G132" s="20">
        <f>Model!$W$21*((drdp!D132+drdp!M132)*'DEC-U'!$B132+(drdp!G132+drdp!P132)*'DEC-U'!$C132+(drdp!J132+drdp!S132)*'DEC-U'!$D132)</f>
        <v>0</v>
      </c>
      <c r="H132" s="18">
        <f>Model!$W$21*((drdp!B132)*'DEC-U'!$B132+(drdp!E132)*'DEC-U'!$C132+(drdp!H132)*'DEC-U'!$D132)</f>
        <v>2.3690839238233428E-2</v>
      </c>
      <c r="I132" s="18">
        <f>Model!$W$21*((drdp!C132)*'DEC-U'!$B132+(drdp!F132)*'DEC-U'!$C132+(drdp!I132)*'DEC-U'!$D132)</f>
        <v>-2.8233642773736568E-2</v>
      </c>
      <c r="J132" s="18">
        <f>Model!$W$21*((drdp!D132)*'DEC-U'!$B132+(drdp!G132)*'DEC-U'!$C132+(drdp!J132)*'DEC-U'!$D132)</f>
        <v>0</v>
      </c>
      <c r="K132" s="21">
        <f>SUM(E$3:E131)+H132</f>
        <v>0.82614062617753836</v>
      </c>
      <c r="L132" s="21">
        <f>SUM(F$3:F131)+I132</f>
        <v>-1.384160591053142</v>
      </c>
      <c r="M132" s="21">
        <f>SUM(G$3:G131)+J132</f>
        <v>0</v>
      </c>
      <c r="N132" s="21"/>
      <c r="O132" s="21"/>
      <c r="P132" s="21"/>
      <c r="Q132" s="19">
        <f t="shared" ref="Q132:S133" si="9">K132^2</f>
        <v>0.6825083342210152</v>
      </c>
      <c r="R132" s="19">
        <f t="shared" si="9"/>
        <v>1.9159005418245836</v>
      </c>
      <c r="S132" s="19">
        <f t="shared" si="9"/>
        <v>0</v>
      </c>
      <c r="T132" s="19">
        <f t="shared" ref="T132:T133" si="10">K132*L132</f>
        <v>-1.1435112974229145</v>
      </c>
      <c r="U132" s="19">
        <f t="shared" ref="U132:U133" si="11">K132*M132</f>
        <v>0</v>
      </c>
      <c r="V132" s="19">
        <f t="shared" ref="V132:V133" si="12">L132*M132</f>
        <v>0</v>
      </c>
    </row>
    <row r="133" spans="1:22" x14ac:dyDescent="0.25">
      <c r="A133" s="26">
        <f>Wellpath!E133</f>
        <v>12500</v>
      </c>
      <c r="B133" s="22">
        <v>0</v>
      </c>
      <c r="C133" s="22">
        <v>0</v>
      </c>
      <c r="D133" s="22">
        <v>1</v>
      </c>
      <c r="E133" s="20">
        <f>Model!$W$21*((drdp!B133+drdp!K133)*'DEC-U'!$B133+(drdp!E133+drdp!N133)*'DEC-U'!$C133+(drdp!H133+drdp!Q133)*'DEC-U'!$D133)</f>
        <v>-2.9376640655409432</v>
      </c>
      <c r="F133" s="20">
        <f>Model!$W$21*((drdp!C133+drdp!L133)*'DEC-U'!$B133+(drdp!F133+drdp!O133)*'DEC-U'!$C133+(drdp!I133+drdp!R133)*'DEC-U'!$D133)</f>
        <v>3.5009717039433319</v>
      </c>
      <c r="G133" s="20">
        <f>Model!$W$21*((drdp!D133+drdp!M133)*'DEC-U'!$B133+(drdp!G133+drdp!P133)*'DEC-U'!$C133+(drdp!J133+drdp!S133)*'DEC-U'!$D133)</f>
        <v>0</v>
      </c>
      <c r="H133" s="18">
        <f>Model!$W$21*((drdp!B133)*'DEC-U'!$B133+(drdp!E133)*'DEC-U'!$C133+(drdp!H133)*'DEC-U'!$D133)</f>
        <v>2.3690839238233428E-2</v>
      </c>
      <c r="I133" s="18">
        <f>Model!$W$21*((drdp!C133)*'DEC-U'!$B133+(drdp!F133)*'DEC-U'!$C133+(drdp!I133)*'DEC-U'!$D133)</f>
        <v>-2.8233642773736568E-2</v>
      </c>
      <c r="J133" s="18">
        <f>Model!$W$21*((drdp!D133)*'DEC-U'!$B133+(drdp!G133)*'DEC-U'!$C133+(drdp!J133)*'DEC-U'!$D133)</f>
        <v>0</v>
      </c>
      <c r="K133" s="21">
        <f>SUM(E$3:E132)+H133</f>
        <v>0.87352230465400527</v>
      </c>
      <c r="L133" s="21">
        <f>SUM(F$3:F132)+I133</f>
        <v>-1.4406278766006151</v>
      </c>
      <c r="M133" s="21">
        <f>SUM(G$3:G132)+J133</f>
        <v>0</v>
      </c>
      <c r="N133" s="21"/>
      <c r="O133" s="21"/>
      <c r="P133" s="21"/>
      <c r="Q133" s="19">
        <f t="shared" si="9"/>
        <v>0.76304121672804481</v>
      </c>
      <c r="R133" s="19">
        <f t="shared" si="9"/>
        <v>2.0754086788387971</v>
      </c>
      <c r="S133" s="19">
        <f t="shared" si="9"/>
        <v>0</v>
      </c>
      <c r="T133" s="19">
        <f t="shared" si="10"/>
        <v>-1.2584205829169752</v>
      </c>
      <c r="U133" s="19">
        <f t="shared" si="11"/>
        <v>0</v>
      </c>
      <c r="V133" s="19">
        <f t="shared" si="12"/>
        <v>0</v>
      </c>
    </row>
    <row r="134" spans="1:22" x14ac:dyDescent="0.25">
      <c r="A134" s="26">
        <f>Wellpath!E134</f>
        <v>0</v>
      </c>
      <c r="B134" s="22">
        <v>0</v>
      </c>
      <c r="C134" s="22">
        <v>0</v>
      </c>
      <c r="D134" s="22">
        <v>1</v>
      </c>
      <c r="E134" s="20">
        <f>Model!$W$21*((drdp!B134+drdp!K134)*'DEC-U'!$B134+(drdp!E134+drdp!N134)*'DEC-U'!$C134+(drdp!H134+drdp!Q134)*'DEC-U'!$D134)</f>
        <v>0</v>
      </c>
      <c r="F134" s="20">
        <f>Model!$W$21*((drdp!C134+drdp!L134)*'DEC-U'!$B134+(drdp!F134+drdp!O134)*'DEC-U'!$C134+(drdp!I134+drdp!R134)*'DEC-U'!$D134)</f>
        <v>0</v>
      </c>
      <c r="G134" s="20">
        <f>Model!$W$21*((drdp!D134+drdp!M134)*'DEC-U'!$B134+(drdp!G134+drdp!P134)*'DEC-U'!$C134+(drdp!J134+drdp!S134)*'DEC-U'!$D134)</f>
        <v>0</v>
      </c>
      <c r="H134" s="18">
        <f>Model!$W$21*((drdp!B134)*'DEC-U'!$B134+(drdp!E134)*'DEC-U'!$C134+(drdp!H134)*'DEC-U'!$D134)</f>
        <v>0</v>
      </c>
      <c r="I134" s="18">
        <f>Model!$W$21*((drdp!C134)*'DEC-U'!$B134+(drdp!F134)*'DEC-U'!$C134+(drdp!I134)*'DEC-U'!$D134)</f>
        <v>0</v>
      </c>
      <c r="J134" s="18">
        <f>Model!$W$21*((drdp!D134)*'DEC-U'!$B134+(drdp!G134)*'DEC-U'!$C134+(drdp!J134)*'DEC-U'!$D134)</f>
        <v>0</v>
      </c>
      <c r="K134" s="21">
        <f>SUM(E$3:E133)+H134</f>
        <v>-2.0878326001251715</v>
      </c>
      <c r="L134" s="21">
        <f>SUM(F$3:F133)+I134</f>
        <v>2.0885774701164532</v>
      </c>
      <c r="M134" s="21">
        <f>SUM(G$3:G133)+J134</f>
        <v>0</v>
      </c>
      <c r="N134" s="21"/>
      <c r="O134" s="21"/>
      <c r="P134" s="21"/>
      <c r="Q134" s="19">
        <f t="shared" ref="Q134:Q197" si="13">K134^2</f>
        <v>4.3590449661454338</v>
      </c>
      <c r="R134" s="19">
        <f t="shared" ref="R134:R197" si="14">L134^2</f>
        <v>4.3621558486780438</v>
      </c>
      <c r="S134" s="19">
        <f t="shared" ref="S134:S197" si="15">M134^2</f>
        <v>0</v>
      </c>
      <c r="T134" s="19">
        <f t="shared" ref="T134:T197" si="16">K134*L134</f>
        <v>-4.3606001299960875</v>
      </c>
      <c r="U134" s="19">
        <f t="shared" ref="U134:U197" si="17">K134*M134</f>
        <v>0</v>
      </c>
      <c r="V134" s="19">
        <f t="shared" ref="V134:V197" si="18">L134*M134</f>
        <v>0</v>
      </c>
    </row>
    <row r="135" spans="1:22" x14ac:dyDescent="0.25">
      <c r="A135" s="26">
        <f>Wellpath!E135</f>
        <v>0</v>
      </c>
      <c r="B135" s="22">
        <v>0</v>
      </c>
      <c r="C135" s="22">
        <v>0</v>
      </c>
      <c r="D135" s="22">
        <v>1</v>
      </c>
      <c r="E135" s="20">
        <f>Model!$W$21*((drdp!B135+drdp!K135)*'DEC-U'!$B135+(drdp!E135+drdp!N135)*'DEC-U'!$C135+(drdp!H135+drdp!Q135)*'DEC-U'!$D135)</f>
        <v>0</v>
      </c>
      <c r="F135" s="20">
        <f>Model!$W$21*((drdp!C135+drdp!L135)*'DEC-U'!$B135+(drdp!F135+drdp!O135)*'DEC-U'!$C135+(drdp!I135+drdp!R135)*'DEC-U'!$D135)</f>
        <v>0</v>
      </c>
      <c r="G135" s="20">
        <f>Model!$W$21*((drdp!D135+drdp!M135)*'DEC-U'!$B135+(drdp!G135+drdp!P135)*'DEC-U'!$C135+(drdp!J135+drdp!S135)*'DEC-U'!$D135)</f>
        <v>0</v>
      </c>
      <c r="H135" s="18">
        <f>Model!$W$21*((drdp!B135)*'DEC-U'!$B135+(drdp!E135)*'DEC-U'!$C135+(drdp!H135)*'DEC-U'!$D135)</f>
        <v>0</v>
      </c>
      <c r="I135" s="18">
        <f>Model!$W$21*((drdp!C135)*'DEC-U'!$B135+(drdp!F135)*'DEC-U'!$C135+(drdp!I135)*'DEC-U'!$D135)</f>
        <v>0</v>
      </c>
      <c r="J135" s="18">
        <f>Model!$W$21*((drdp!D135)*'DEC-U'!$B135+(drdp!G135)*'DEC-U'!$C135+(drdp!J135)*'DEC-U'!$D135)</f>
        <v>0</v>
      </c>
      <c r="K135" s="21">
        <f>SUM(E$3:E134)+H135</f>
        <v>-2.0878326001251715</v>
      </c>
      <c r="L135" s="21">
        <f>SUM(F$3:F134)+I135</f>
        <v>2.0885774701164532</v>
      </c>
      <c r="M135" s="21">
        <f>SUM(G$3:G134)+J135</f>
        <v>0</v>
      </c>
      <c r="N135" s="21"/>
      <c r="O135" s="21"/>
      <c r="P135" s="21"/>
      <c r="Q135" s="19">
        <f t="shared" si="13"/>
        <v>4.3590449661454338</v>
      </c>
      <c r="R135" s="19">
        <f t="shared" si="14"/>
        <v>4.3621558486780438</v>
      </c>
      <c r="S135" s="19">
        <f t="shared" si="15"/>
        <v>0</v>
      </c>
      <c r="T135" s="19">
        <f t="shared" si="16"/>
        <v>-4.3606001299960875</v>
      </c>
      <c r="U135" s="19">
        <f t="shared" si="17"/>
        <v>0</v>
      </c>
      <c r="V135" s="19">
        <f t="shared" si="18"/>
        <v>0</v>
      </c>
    </row>
    <row r="136" spans="1:22" x14ac:dyDescent="0.25">
      <c r="A136" s="26">
        <f>Wellpath!E136</f>
        <v>0</v>
      </c>
      <c r="B136" s="22">
        <v>0</v>
      </c>
      <c r="C136" s="22">
        <v>0</v>
      </c>
      <c r="D136" s="22">
        <v>1</v>
      </c>
      <c r="E136" s="20">
        <f>Model!$W$21*((drdp!B136+drdp!K136)*'DEC-U'!$B136+(drdp!E136+drdp!N136)*'DEC-U'!$C136+(drdp!H136+drdp!Q136)*'DEC-U'!$D136)</f>
        <v>0</v>
      </c>
      <c r="F136" s="20">
        <f>Model!$W$21*((drdp!C136+drdp!L136)*'DEC-U'!$B136+(drdp!F136+drdp!O136)*'DEC-U'!$C136+(drdp!I136+drdp!R136)*'DEC-U'!$D136)</f>
        <v>0</v>
      </c>
      <c r="G136" s="20">
        <f>Model!$W$21*((drdp!D136+drdp!M136)*'DEC-U'!$B136+(drdp!G136+drdp!P136)*'DEC-U'!$C136+(drdp!J136+drdp!S136)*'DEC-U'!$D136)</f>
        <v>0</v>
      </c>
      <c r="H136" s="18">
        <f>Model!$W$21*((drdp!B136)*'DEC-U'!$B136+(drdp!E136)*'DEC-U'!$C136+(drdp!H136)*'DEC-U'!$D136)</f>
        <v>0</v>
      </c>
      <c r="I136" s="18">
        <f>Model!$W$21*((drdp!C136)*'DEC-U'!$B136+(drdp!F136)*'DEC-U'!$C136+(drdp!I136)*'DEC-U'!$D136)</f>
        <v>0</v>
      </c>
      <c r="J136" s="18">
        <f>Model!$W$21*((drdp!D136)*'DEC-U'!$B136+(drdp!G136)*'DEC-U'!$C136+(drdp!J136)*'DEC-U'!$D136)</f>
        <v>0</v>
      </c>
      <c r="K136" s="21">
        <f>SUM(E$3:E135)+H136</f>
        <v>-2.0878326001251715</v>
      </c>
      <c r="L136" s="21">
        <f>SUM(F$3:F135)+I136</f>
        <v>2.0885774701164532</v>
      </c>
      <c r="M136" s="21">
        <f>SUM(G$3:G135)+J136</f>
        <v>0</v>
      </c>
      <c r="N136" s="21"/>
      <c r="O136" s="21"/>
      <c r="P136" s="21"/>
      <c r="Q136" s="19">
        <f t="shared" si="13"/>
        <v>4.3590449661454338</v>
      </c>
      <c r="R136" s="19">
        <f t="shared" si="14"/>
        <v>4.3621558486780438</v>
      </c>
      <c r="S136" s="19">
        <f t="shared" si="15"/>
        <v>0</v>
      </c>
      <c r="T136" s="19">
        <f t="shared" si="16"/>
        <v>-4.3606001299960875</v>
      </c>
      <c r="U136" s="19">
        <f t="shared" si="17"/>
        <v>0</v>
      </c>
      <c r="V136" s="19">
        <f t="shared" si="18"/>
        <v>0</v>
      </c>
    </row>
    <row r="137" spans="1:22" x14ac:dyDescent="0.25">
      <c r="A137" s="26">
        <f>Wellpath!E137</f>
        <v>0</v>
      </c>
      <c r="B137" s="22">
        <v>0</v>
      </c>
      <c r="C137" s="22">
        <v>0</v>
      </c>
      <c r="D137" s="22">
        <v>1</v>
      </c>
      <c r="E137" s="20">
        <f>Model!$W$21*((drdp!B137+drdp!K137)*'DEC-U'!$B137+(drdp!E137+drdp!N137)*'DEC-U'!$C137+(drdp!H137+drdp!Q137)*'DEC-U'!$D137)</f>
        <v>0</v>
      </c>
      <c r="F137" s="20">
        <f>Model!$W$21*((drdp!C137+drdp!L137)*'DEC-U'!$B137+(drdp!F137+drdp!O137)*'DEC-U'!$C137+(drdp!I137+drdp!R137)*'DEC-U'!$D137)</f>
        <v>0</v>
      </c>
      <c r="G137" s="20">
        <f>Model!$W$21*((drdp!D137+drdp!M137)*'DEC-U'!$B137+(drdp!G137+drdp!P137)*'DEC-U'!$C137+(drdp!J137+drdp!S137)*'DEC-U'!$D137)</f>
        <v>0</v>
      </c>
      <c r="H137" s="18">
        <f>Model!$W$21*((drdp!B137)*'DEC-U'!$B137+(drdp!E137)*'DEC-U'!$C137+(drdp!H137)*'DEC-U'!$D137)</f>
        <v>0</v>
      </c>
      <c r="I137" s="18">
        <f>Model!$W$21*((drdp!C137)*'DEC-U'!$B137+(drdp!F137)*'DEC-U'!$C137+(drdp!I137)*'DEC-U'!$D137)</f>
        <v>0</v>
      </c>
      <c r="J137" s="18">
        <f>Model!$W$21*((drdp!D137)*'DEC-U'!$B137+(drdp!G137)*'DEC-U'!$C137+(drdp!J137)*'DEC-U'!$D137)</f>
        <v>0</v>
      </c>
      <c r="K137" s="21">
        <f>SUM(E$3:E136)+H137</f>
        <v>-2.0878326001251715</v>
      </c>
      <c r="L137" s="21">
        <f>SUM(F$3:F136)+I137</f>
        <v>2.0885774701164532</v>
      </c>
      <c r="M137" s="21">
        <f>SUM(G$3:G136)+J137</f>
        <v>0</v>
      </c>
      <c r="N137" s="21"/>
      <c r="O137" s="21"/>
      <c r="P137" s="21"/>
      <c r="Q137" s="19">
        <f t="shared" si="13"/>
        <v>4.3590449661454338</v>
      </c>
      <c r="R137" s="19">
        <f t="shared" si="14"/>
        <v>4.3621558486780438</v>
      </c>
      <c r="S137" s="19">
        <f t="shared" si="15"/>
        <v>0</v>
      </c>
      <c r="T137" s="19">
        <f t="shared" si="16"/>
        <v>-4.3606001299960875</v>
      </c>
      <c r="U137" s="19">
        <f t="shared" si="17"/>
        <v>0</v>
      </c>
      <c r="V137" s="19">
        <f t="shared" si="18"/>
        <v>0</v>
      </c>
    </row>
    <row r="138" spans="1:22" x14ac:dyDescent="0.25">
      <c r="A138" s="26">
        <f>Wellpath!E138</f>
        <v>0</v>
      </c>
      <c r="B138" s="22">
        <v>0</v>
      </c>
      <c r="C138" s="22">
        <v>0</v>
      </c>
      <c r="D138" s="22">
        <v>1</v>
      </c>
      <c r="E138" s="20">
        <f>Model!$W$21*((drdp!B138+drdp!K138)*'DEC-U'!$B138+(drdp!E138+drdp!N138)*'DEC-U'!$C138+(drdp!H138+drdp!Q138)*'DEC-U'!$D138)</f>
        <v>0</v>
      </c>
      <c r="F138" s="20">
        <f>Model!$W$21*((drdp!C138+drdp!L138)*'DEC-U'!$B138+(drdp!F138+drdp!O138)*'DEC-U'!$C138+(drdp!I138+drdp!R138)*'DEC-U'!$D138)</f>
        <v>0</v>
      </c>
      <c r="G138" s="20">
        <f>Model!$W$21*((drdp!D138+drdp!M138)*'DEC-U'!$B138+(drdp!G138+drdp!P138)*'DEC-U'!$C138+(drdp!J138+drdp!S138)*'DEC-U'!$D138)</f>
        <v>0</v>
      </c>
      <c r="H138" s="18">
        <f>Model!$W$21*((drdp!B138)*'DEC-U'!$B138+(drdp!E138)*'DEC-U'!$C138+(drdp!H138)*'DEC-U'!$D138)</f>
        <v>0</v>
      </c>
      <c r="I138" s="18">
        <f>Model!$W$21*((drdp!C138)*'DEC-U'!$B138+(drdp!F138)*'DEC-U'!$C138+(drdp!I138)*'DEC-U'!$D138)</f>
        <v>0</v>
      </c>
      <c r="J138" s="18">
        <f>Model!$W$21*((drdp!D138)*'DEC-U'!$B138+(drdp!G138)*'DEC-U'!$C138+(drdp!J138)*'DEC-U'!$D138)</f>
        <v>0</v>
      </c>
      <c r="K138" s="21">
        <f>SUM(E$3:E137)+H138</f>
        <v>-2.0878326001251715</v>
      </c>
      <c r="L138" s="21">
        <f>SUM(F$3:F137)+I138</f>
        <v>2.0885774701164532</v>
      </c>
      <c r="M138" s="21">
        <f>SUM(G$3:G137)+J138</f>
        <v>0</v>
      </c>
      <c r="N138" s="21"/>
      <c r="O138" s="21"/>
      <c r="P138" s="21"/>
      <c r="Q138" s="19">
        <f t="shared" si="13"/>
        <v>4.3590449661454338</v>
      </c>
      <c r="R138" s="19">
        <f t="shared" si="14"/>
        <v>4.3621558486780438</v>
      </c>
      <c r="S138" s="19">
        <f t="shared" si="15"/>
        <v>0</v>
      </c>
      <c r="T138" s="19">
        <f t="shared" si="16"/>
        <v>-4.3606001299960875</v>
      </c>
      <c r="U138" s="19">
        <f t="shared" si="17"/>
        <v>0</v>
      </c>
      <c r="V138" s="19">
        <f t="shared" si="18"/>
        <v>0</v>
      </c>
    </row>
    <row r="139" spans="1:22" x14ac:dyDescent="0.25">
      <c r="A139" s="26">
        <f>Wellpath!E139</f>
        <v>0</v>
      </c>
      <c r="B139" s="22">
        <v>0</v>
      </c>
      <c r="C139" s="22">
        <v>0</v>
      </c>
      <c r="D139" s="22">
        <v>1</v>
      </c>
      <c r="E139" s="20">
        <f>Model!$W$21*((drdp!B139+drdp!K139)*'DEC-U'!$B139+(drdp!E139+drdp!N139)*'DEC-U'!$C139+(drdp!H139+drdp!Q139)*'DEC-U'!$D139)</f>
        <v>0</v>
      </c>
      <c r="F139" s="20">
        <f>Model!$W$21*((drdp!C139+drdp!L139)*'DEC-U'!$B139+(drdp!F139+drdp!O139)*'DEC-U'!$C139+(drdp!I139+drdp!R139)*'DEC-U'!$D139)</f>
        <v>0</v>
      </c>
      <c r="G139" s="20">
        <f>Model!$W$21*((drdp!D139+drdp!M139)*'DEC-U'!$B139+(drdp!G139+drdp!P139)*'DEC-U'!$C139+(drdp!J139+drdp!S139)*'DEC-U'!$D139)</f>
        <v>0</v>
      </c>
      <c r="H139" s="18">
        <f>Model!$W$21*((drdp!B139)*'DEC-U'!$B139+(drdp!E139)*'DEC-U'!$C139+(drdp!H139)*'DEC-U'!$D139)</f>
        <v>0</v>
      </c>
      <c r="I139" s="18">
        <f>Model!$W$21*((drdp!C139)*'DEC-U'!$B139+(drdp!F139)*'DEC-U'!$C139+(drdp!I139)*'DEC-U'!$D139)</f>
        <v>0</v>
      </c>
      <c r="J139" s="18">
        <f>Model!$W$21*((drdp!D139)*'DEC-U'!$B139+(drdp!G139)*'DEC-U'!$C139+(drdp!J139)*'DEC-U'!$D139)</f>
        <v>0</v>
      </c>
      <c r="K139" s="21">
        <f>SUM(E$3:E138)+H139</f>
        <v>-2.0878326001251715</v>
      </c>
      <c r="L139" s="21">
        <f>SUM(F$3:F138)+I139</f>
        <v>2.0885774701164532</v>
      </c>
      <c r="M139" s="21">
        <f>SUM(G$3:G138)+J139</f>
        <v>0</v>
      </c>
      <c r="N139" s="21"/>
      <c r="O139" s="21"/>
      <c r="P139" s="21"/>
      <c r="Q139" s="19">
        <f t="shared" si="13"/>
        <v>4.3590449661454338</v>
      </c>
      <c r="R139" s="19">
        <f t="shared" si="14"/>
        <v>4.3621558486780438</v>
      </c>
      <c r="S139" s="19">
        <f t="shared" si="15"/>
        <v>0</v>
      </c>
      <c r="T139" s="19">
        <f t="shared" si="16"/>
        <v>-4.3606001299960875</v>
      </c>
      <c r="U139" s="19">
        <f t="shared" si="17"/>
        <v>0</v>
      </c>
      <c r="V139" s="19">
        <f t="shared" si="18"/>
        <v>0</v>
      </c>
    </row>
    <row r="140" spans="1:22" x14ac:dyDescent="0.25">
      <c r="A140" s="26">
        <f>Wellpath!E140</f>
        <v>0</v>
      </c>
      <c r="B140" s="22">
        <v>0</v>
      </c>
      <c r="C140" s="22">
        <v>0</v>
      </c>
      <c r="D140" s="22">
        <v>1</v>
      </c>
      <c r="E140" s="20">
        <f>Model!$W$21*((drdp!B140+drdp!K140)*'DEC-U'!$B140+(drdp!E140+drdp!N140)*'DEC-U'!$C140+(drdp!H140+drdp!Q140)*'DEC-U'!$D140)</f>
        <v>0</v>
      </c>
      <c r="F140" s="20">
        <f>Model!$W$21*((drdp!C140+drdp!L140)*'DEC-U'!$B140+(drdp!F140+drdp!O140)*'DEC-U'!$C140+(drdp!I140+drdp!R140)*'DEC-U'!$D140)</f>
        <v>0</v>
      </c>
      <c r="G140" s="20">
        <f>Model!$W$21*((drdp!D140+drdp!M140)*'DEC-U'!$B140+(drdp!G140+drdp!P140)*'DEC-U'!$C140+(drdp!J140+drdp!S140)*'DEC-U'!$D140)</f>
        <v>0</v>
      </c>
      <c r="H140" s="18">
        <f>Model!$W$21*((drdp!B140)*'DEC-U'!$B140+(drdp!E140)*'DEC-U'!$C140+(drdp!H140)*'DEC-U'!$D140)</f>
        <v>0</v>
      </c>
      <c r="I140" s="18">
        <f>Model!$W$21*((drdp!C140)*'DEC-U'!$B140+(drdp!F140)*'DEC-U'!$C140+(drdp!I140)*'DEC-U'!$D140)</f>
        <v>0</v>
      </c>
      <c r="J140" s="18">
        <f>Model!$W$21*((drdp!D140)*'DEC-U'!$B140+(drdp!G140)*'DEC-U'!$C140+(drdp!J140)*'DEC-U'!$D140)</f>
        <v>0</v>
      </c>
      <c r="K140" s="21">
        <f>SUM(E$3:E139)+H140</f>
        <v>-2.0878326001251715</v>
      </c>
      <c r="L140" s="21">
        <f>SUM(F$3:F139)+I140</f>
        <v>2.0885774701164532</v>
      </c>
      <c r="M140" s="21">
        <f>SUM(G$3:G139)+J140</f>
        <v>0</v>
      </c>
      <c r="N140" s="21"/>
      <c r="O140" s="21"/>
      <c r="P140" s="21"/>
      <c r="Q140" s="19">
        <f t="shared" si="13"/>
        <v>4.3590449661454338</v>
      </c>
      <c r="R140" s="19">
        <f t="shared" si="14"/>
        <v>4.3621558486780438</v>
      </c>
      <c r="S140" s="19">
        <f t="shared" si="15"/>
        <v>0</v>
      </c>
      <c r="T140" s="19">
        <f t="shared" si="16"/>
        <v>-4.3606001299960875</v>
      </c>
      <c r="U140" s="19">
        <f t="shared" si="17"/>
        <v>0</v>
      </c>
      <c r="V140" s="19">
        <f t="shared" si="18"/>
        <v>0</v>
      </c>
    </row>
    <row r="141" spans="1:22" x14ac:dyDescent="0.25">
      <c r="A141" s="26">
        <f>Wellpath!E141</f>
        <v>0</v>
      </c>
      <c r="B141" s="22">
        <v>0</v>
      </c>
      <c r="C141" s="22">
        <v>0</v>
      </c>
      <c r="D141" s="22">
        <v>1</v>
      </c>
      <c r="E141" s="20">
        <f>Model!$W$21*((drdp!B141+drdp!K141)*'DEC-U'!$B141+(drdp!E141+drdp!N141)*'DEC-U'!$C141+(drdp!H141+drdp!Q141)*'DEC-U'!$D141)</f>
        <v>0</v>
      </c>
      <c r="F141" s="20">
        <f>Model!$W$21*((drdp!C141+drdp!L141)*'DEC-U'!$B141+(drdp!F141+drdp!O141)*'DEC-U'!$C141+(drdp!I141+drdp!R141)*'DEC-U'!$D141)</f>
        <v>0</v>
      </c>
      <c r="G141" s="20">
        <f>Model!$W$21*((drdp!D141+drdp!M141)*'DEC-U'!$B141+(drdp!G141+drdp!P141)*'DEC-U'!$C141+(drdp!J141+drdp!S141)*'DEC-U'!$D141)</f>
        <v>0</v>
      </c>
      <c r="H141" s="18">
        <f>Model!$W$21*((drdp!B141)*'DEC-U'!$B141+(drdp!E141)*'DEC-U'!$C141+(drdp!H141)*'DEC-U'!$D141)</f>
        <v>0</v>
      </c>
      <c r="I141" s="18">
        <f>Model!$W$21*((drdp!C141)*'DEC-U'!$B141+(drdp!F141)*'DEC-U'!$C141+(drdp!I141)*'DEC-U'!$D141)</f>
        <v>0</v>
      </c>
      <c r="J141" s="18">
        <f>Model!$W$21*((drdp!D141)*'DEC-U'!$B141+(drdp!G141)*'DEC-U'!$C141+(drdp!J141)*'DEC-U'!$D141)</f>
        <v>0</v>
      </c>
      <c r="K141" s="21">
        <f>SUM(E$3:E140)+H141</f>
        <v>-2.0878326001251715</v>
      </c>
      <c r="L141" s="21">
        <f>SUM(F$3:F140)+I141</f>
        <v>2.0885774701164532</v>
      </c>
      <c r="M141" s="21">
        <f>SUM(G$3:G140)+J141</f>
        <v>0</v>
      </c>
      <c r="N141" s="21"/>
      <c r="O141" s="21"/>
      <c r="P141" s="21"/>
      <c r="Q141" s="19">
        <f t="shared" si="13"/>
        <v>4.3590449661454338</v>
      </c>
      <c r="R141" s="19">
        <f t="shared" si="14"/>
        <v>4.3621558486780438</v>
      </c>
      <c r="S141" s="19">
        <f t="shared" si="15"/>
        <v>0</v>
      </c>
      <c r="T141" s="19">
        <f t="shared" si="16"/>
        <v>-4.3606001299960875</v>
      </c>
      <c r="U141" s="19">
        <f t="shared" si="17"/>
        <v>0</v>
      </c>
      <c r="V141" s="19">
        <f t="shared" si="18"/>
        <v>0</v>
      </c>
    </row>
    <row r="142" spans="1:22" x14ac:dyDescent="0.25">
      <c r="A142" s="26">
        <f>Wellpath!E142</f>
        <v>0</v>
      </c>
      <c r="B142" s="22">
        <v>0</v>
      </c>
      <c r="C142" s="22">
        <v>0</v>
      </c>
      <c r="D142" s="22">
        <v>1</v>
      </c>
      <c r="E142" s="20">
        <f>Model!$W$21*((drdp!B142+drdp!K142)*'DEC-U'!$B142+(drdp!E142+drdp!N142)*'DEC-U'!$C142+(drdp!H142+drdp!Q142)*'DEC-U'!$D142)</f>
        <v>0</v>
      </c>
      <c r="F142" s="20">
        <f>Model!$W$21*((drdp!C142+drdp!L142)*'DEC-U'!$B142+(drdp!F142+drdp!O142)*'DEC-U'!$C142+(drdp!I142+drdp!R142)*'DEC-U'!$D142)</f>
        <v>0</v>
      </c>
      <c r="G142" s="20">
        <f>Model!$W$21*((drdp!D142+drdp!M142)*'DEC-U'!$B142+(drdp!G142+drdp!P142)*'DEC-U'!$C142+(drdp!J142+drdp!S142)*'DEC-U'!$D142)</f>
        <v>0</v>
      </c>
      <c r="H142" s="18">
        <f>Model!$W$21*((drdp!B142)*'DEC-U'!$B142+(drdp!E142)*'DEC-U'!$C142+(drdp!H142)*'DEC-U'!$D142)</f>
        <v>0</v>
      </c>
      <c r="I142" s="18">
        <f>Model!$W$21*((drdp!C142)*'DEC-U'!$B142+(drdp!F142)*'DEC-U'!$C142+(drdp!I142)*'DEC-U'!$D142)</f>
        <v>0</v>
      </c>
      <c r="J142" s="18">
        <f>Model!$W$21*((drdp!D142)*'DEC-U'!$B142+(drdp!G142)*'DEC-U'!$C142+(drdp!J142)*'DEC-U'!$D142)</f>
        <v>0</v>
      </c>
      <c r="K142" s="21">
        <f>SUM(E$3:E141)+H142</f>
        <v>-2.0878326001251715</v>
      </c>
      <c r="L142" s="21">
        <f>SUM(F$3:F141)+I142</f>
        <v>2.0885774701164532</v>
      </c>
      <c r="M142" s="21">
        <f>SUM(G$3:G141)+J142</f>
        <v>0</v>
      </c>
      <c r="N142" s="21"/>
      <c r="O142" s="21"/>
      <c r="P142" s="21"/>
      <c r="Q142" s="19">
        <f t="shared" si="13"/>
        <v>4.3590449661454338</v>
      </c>
      <c r="R142" s="19">
        <f t="shared" si="14"/>
        <v>4.3621558486780438</v>
      </c>
      <c r="S142" s="19">
        <f t="shared" si="15"/>
        <v>0</v>
      </c>
      <c r="T142" s="19">
        <f t="shared" si="16"/>
        <v>-4.3606001299960875</v>
      </c>
      <c r="U142" s="19">
        <f t="shared" si="17"/>
        <v>0</v>
      </c>
      <c r="V142" s="19">
        <f t="shared" si="18"/>
        <v>0</v>
      </c>
    </row>
    <row r="143" spans="1:22" x14ac:dyDescent="0.25">
      <c r="A143" s="26">
        <f>Wellpath!E143</f>
        <v>0</v>
      </c>
      <c r="B143" s="22">
        <v>0</v>
      </c>
      <c r="C143" s="22">
        <v>0</v>
      </c>
      <c r="D143" s="22">
        <v>1</v>
      </c>
      <c r="E143" s="20">
        <f>Model!$W$21*((drdp!B143+drdp!K143)*'DEC-U'!$B143+(drdp!E143+drdp!N143)*'DEC-U'!$C143+(drdp!H143+drdp!Q143)*'DEC-U'!$D143)</f>
        <v>0</v>
      </c>
      <c r="F143" s="20">
        <f>Model!$W$21*((drdp!C143+drdp!L143)*'DEC-U'!$B143+(drdp!F143+drdp!O143)*'DEC-U'!$C143+(drdp!I143+drdp!R143)*'DEC-U'!$D143)</f>
        <v>0</v>
      </c>
      <c r="G143" s="20">
        <f>Model!$W$21*((drdp!D143+drdp!M143)*'DEC-U'!$B143+(drdp!G143+drdp!P143)*'DEC-U'!$C143+(drdp!J143+drdp!S143)*'DEC-U'!$D143)</f>
        <v>0</v>
      </c>
      <c r="H143" s="18">
        <f>Model!$W$21*((drdp!B143)*'DEC-U'!$B143+(drdp!E143)*'DEC-U'!$C143+(drdp!H143)*'DEC-U'!$D143)</f>
        <v>0</v>
      </c>
      <c r="I143" s="18">
        <f>Model!$W$21*((drdp!C143)*'DEC-U'!$B143+(drdp!F143)*'DEC-U'!$C143+(drdp!I143)*'DEC-U'!$D143)</f>
        <v>0</v>
      </c>
      <c r="J143" s="18">
        <f>Model!$W$21*((drdp!D143)*'DEC-U'!$B143+(drdp!G143)*'DEC-U'!$C143+(drdp!J143)*'DEC-U'!$D143)</f>
        <v>0</v>
      </c>
      <c r="K143" s="21">
        <f>SUM(E$3:E142)+H143</f>
        <v>-2.0878326001251715</v>
      </c>
      <c r="L143" s="21">
        <f>SUM(F$3:F142)+I143</f>
        <v>2.0885774701164532</v>
      </c>
      <c r="M143" s="21">
        <f>SUM(G$3:G142)+J143</f>
        <v>0</v>
      </c>
      <c r="N143" s="21"/>
      <c r="O143" s="21"/>
      <c r="P143" s="21"/>
      <c r="Q143" s="19">
        <f t="shared" si="13"/>
        <v>4.3590449661454338</v>
      </c>
      <c r="R143" s="19">
        <f t="shared" si="14"/>
        <v>4.3621558486780438</v>
      </c>
      <c r="S143" s="19">
        <f t="shared" si="15"/>
        <v>0</v>
      </c>
      <c r="T143" s="19">
        <f t="shared" si="16"/>
        <v>-4.3606001299960875</v>
      </c>
      <c r="U143" s="19">
        <f t="shared" si="17"/>
        <v>0</v>
      </c>
      <c r="V143" s="19">
        <f t="shared" si="18"/>
        <v>0</v>
      </c>
    </row>
    <row r="144" spans="1:22" x14ac:dyDescent="0.25">
      <c r="A144" s="26">
        <f>Wellpath!E144</f>
        <v>0</v>
      </c>
      <c r="B144" s="22">
        <v>0</v>
      </c>
      <c r="C144" s="22">
        <v>0</v>
      </c>
      <c r="D144" s="22">
        <v>1</v>
      </c>
      <c r="E144" s="20">
        <f>Model!$W$21*((drdp!B144+drdp!K144)*'DEC-U'!$B144+(drdp!E144+drdp!N144)*'DEC-U'!$C144+(drdp!H144+drdp!Q144)*'DEC-U'!$D144)</f>
        <v>0</v>
      </c>
      <c r="F144" s="20">
        <f>Model!$W$21*((drdp!C144+drdp!L144)*'DEC-U'!$B144+(drdp!F144+drdp!O144)*'DEC-U'!$C144+(drdp!I144+drdp!R144)*'DEC-U'!$D144)</f>
        <v>0</v>
      </c>
      <c r="G144" s="20">
        <f>Model!$W$21*((drdp!D144+drdp!M144)*'DEC-U'!$B144+(drdp!G144+drdp!P144)*'DEC-U'!$C144+(drdp!J144+drdp!S144)*'DEC-U'!$D144)</f>
        <v>0</v>
      </c>
      <c r="H144" s="18">
        <f>Model!$W$21*((drdp!B144)*'DEC-U'!$B144+(drdp!E144)*'DEC-U'!$C144+(drdp!H144)*'DEC-U'!$D144)</f>
        <v>0</v>
      </c>
      <c r="I144" s="18">
        <f>Model!$W$21*((drdp!C144)*'DEC-U'!$B144+(drdp!F144)*'DEC-U'!$C144+(drdp!I144)*'DEC-U'!$D144)</f>
        <v>0</v>
      </c>
      <c r="J144" s="18">
        <f>Model!$W$21*((drdp!D144)*'DEC-U'!$B144+(drdp!G144)*'DEC-U'!$C144+(drdp!J144)*'DEC-U'!$D144)</f>
        <v>0</v>
      </c>
      <c r="K144" s="21">
        <f>SUM(E$3:E143)+H144</f>
        <v>-2.0878326001251715</v>
      </c>
      <c r="L144" s="21">
        <f>SUM(F$3:F143)+I144</f>
        <v>2.0885774701164532</v>
      </c>
      <c r="M144" s="21">
        <f>SUM(G$3:G143)+J144</f>
        <v>0</v>
      </c>
      <c r="N144" s="21"/>
      <c r="O144" s="21"/>
      <c r="P144" s="21"/>
      <c r="Q144" s="19">
        <f t="shared" si="13"/>
        <v>4.3590449661454338</v>
      </c>
      <c r="R144" s="19">
        <f t="shared" si="14"/>
        <v>4.3621558486780438</v>
      </c>
      <c r="S144" s="19">
        <f t="shared" si="15"/>
        <v>0</v>
      </c>
      <c r="T144" s="19">
        <f t="shared" si="16"/>
        <v>-4.3606001299960875</v>
      </c>
      <c r="U144" s="19">
        <f t="shared" si="17"/>
        <v>0</v>
      </c>
      <c r="V144" s="19">
        <f t="shared" si="18"/>
        <v>0</v>
      </c>
    </row>
    <row r="145" spans="1:22" x14ac:dyDescent="0.25">
      <c r="A145" s="26">
        <f>Wellpath!E145</f>
        <v>0</v>
      </c>
      <c r="B145" s="22">
        <v>0</v>
      </c>
      <c r="C145" s="22">
        <v>0</v>
      </c>
      <c r="D145" s="22">
        <v>1</v>
      </c>
      <c r="E145" s="20">
        <f>Model!$W$21*((drdp!B145+drdp!K145)*'DEC-U'!$B145+(drdp!E145+drdp!N145)*'DEC-U'!$C145+(drdp!H145+drdp!Q145)*'DEC-U'!$D145)</f>
        <v>0</v>
      </c>
      <c r="F145" s="20">
        <f>Model!$W$21*((drdp!C145+drdp!L145)*'DEC-U'!$B145+(drdp!F145+drdp!O145)*'DEC-U'!$C145+(drdp!I145+drdp!R145)*'DEC-U'!$D145)</f>
        <v>0</v>
      </c>
      <c r="G145" s="20">
        <f>Model!$W$21*((drdp!D145+drdp!M145)*'DEC-U'!$B145+(drdp!G145+drdp!P145)*'DEC-U'!$C145+(drdp!J145+drdp!S145)*'DEC-U'!$D145)</f>
        <v>0</v>
      </c>
      <c r="H145" s="18">
        <f>Model!$W$21*((drdp!B145)*'DEC-U'!$B145+(drdp!E145)*'DEC-U'!$C145+(drdp!H145)*'DEC-U'!$D145)</f>
        <v>0</v>
      </c>
      <c r="I145" s="18">
        <f>Model!$W$21*((drdp!C145)*'DEC-U'!$B145+(drdp!F145)*'DEC-U'!$C145+(drdp!I145)*'DEC-U'!$D145)</f>
        <v>0</v>
      </c>
      <c r="J145" s="18">
        <f>Model!$W$21*((drdp!D145)*'DEC-U'!$B145+(drdp!G145)*'DEC-U'!$C145+(drdp!J145)*'DEC-U'!$D145)</f>
        <v>0</v>
      </c>
      <c r="K145" s="21">
        <f>SUM(E$3:E144)+H145</f>
        <v>-2.0878326001251715</v>
      </c>
      <c r="L145" s="21">
        <f>SUM(F$3:F144)+I145</f>
        <v>2.0885774701164532</v>
      </c>
      <c r="M145" s="21">
        <f>SUM(G$3:G144)+J145</f>
        <v>0</v>
      </c>
      <c r="N145" s="21"/>
      <c r="O145" s="21"/>
      <c r="P145" s="21"/>
      <c r="Q145" s="19">
        <f t="shared" si="13"/>
        <v>4.3590449661454338</v>
      </c>
      <c r="R145" s="19">
        <f t="shared" si="14"/>
        <v>4.3621558486780438</v>
      </c>
      <c r="S145" s="19">
        <f t="shared" si="15"/>
        <v>0</v>
      </c>
      <c r="T145" s="19">
        <f t="shared" si="16"/>
        <v>-4.3606001299960875</v>
      </c>
      <c r="U145" s="19">
        <f t="shared" si="17"/>
        <v>0</v>
      </c>
      <c r="V145" s="19">
        <f t="shared" si="18"/>
        <v>0</v>
      </c>
    </row>
    <row r="146" spans="1:22" x14ac:dyDescent="0.25">
      <c r="A146" s="26">
        <f>Wellpath!E146</f>
        <v>0</v>
      </c>
      <c r="B146" s="22">
        <v>0</v>
      </c>
      <c r="C146" s="22">
        <v>0</v>
      </c>
      <c r="D146" s="22">
        <v>1</v>
      </c>
      <c r="E146" s="20">
        <f>Model!$W$21*((drdp!B146+drdp!K146)*'DEC-U'!$B146+(drdp!E146+drdp!N146)*'DEC-U'!$C146+(drdp!H146+drdp!Q146)*'DEC-U'!$D146)</f>
        <v>0</v>
      </c>
      <c r="F146" s="20">
        <f>Model!$W$21*((drdp!C146+drdp!L146)*'DEC-U'!$B146+(drdp!F146+drdp!O146)*'DEC-U'!$C146+(drdp!I146+drdp!R146)*'DEC-U'!$D146)</f>
        <v>0</v>
      </c>
      <c r="G146" s="20">
        <f>Model!$W$21*((drdp!D146+drdp!M146)*'DEC-U'!$B146+(drdp!G146+drdp!P146)*'DEC-U'!$C146+(drdp!J146+drdp!S146)*'DEC-U'!$D146)</f>
        <v>0</v>
      </c>
      <c r="H146" s="18">
        <f>Model!$W$21*((drdp!B146)*'DEC-U'!$B146+(drdp!E146)*'DEC-U'!$C146+(drdp!H146)*'DEC-U'!$D146)</f>
        <v>0</v>
      </c>
      <c r="I146" s="18">
        <f>Model!$W$21*((drdp!C146)*'DEC-U'!$B146+(drdp!F146)*'DEC-U'!$C146+(drdp!I146)*'DEC-U'!$D146)</f>
        <v>0</v>
      </c>
      <c r="J146" s="18">
        <f>Model!$W$21*((drdp!D146)*'DEC-U'!$B146+(drdp!G146)*'DEC-U'!$C146+(drdp!J146)*'DEC-U'!$D146)</f>
        <v>0</v>
      </c>
      <c r="K146" s="21">
        <f>SUM(E$3:E145)+H146</f>
        <v>-2.0878326001251715</v>
      </c>
      <c r="L146" s="21">
        <f>SUM(F$3:F145)+I146</f>
        <v>2.0885774701164532</v>
      </c>
      <c r="M146" s="21">
        <f>SUM(G$3:G145)+J146</f>
        <v>0</v>
      </c>
      <c r="N146" s="21"/>
      <c r="O146" s="21"/>
      <c r="P146" s="21"/>
      <c r="Q146" s="19">
        <f t="shared" si="13"/>
        <v>4.3590449661454338</v>
      </c>
      <c r="R146" s="19">
        <f t="shared" si="14"/>
        <v>4.3621558486780438</v>
      </c>
      <c r="S146" s="19">
        <f t="shared" si="15"/>
        <v>0</v>
      </c>
      <c r="T146" s="19">
        <f t="shared" si="16"/>
        <v>-4.3606001299960875</v>
      </c>
      <c r="U146" s="19">
        <f t="shared" si="17"/>
        <v>0</v>
      </c>
      <c r="V146" s="19">
        <f t="shared" si="18"/>
        <v>0</v>
      </c>
    </row>
    <row r="147" spans="1:22" x14ac:dyDescent="0.25">
      <c r="A147" s="26">
        <f>Wellpath!E147</f>
        <v>0</v>
      </c>
      <c r="B147" s="22">
        <v>0</v>
      </c>
      <c r="C147" s="22">
        <v>0</v>
      </c>
      <c r="D147" s="22">
        <v>1</v>
      </c>
      <c r="E147" s="20">
        <f>Model!$W$21*((drdp!B147+drdp!K147)*'DEC-U'!$B147+(drdp!E147+drdp!N147)*'DEC-U'!$C147+(drdp!H147+drdp!Q147)*'DEC-U'!$D147)</f>
        <v>0</v>
      </c>
      <c r="F147" s="20">
        <f>Model!$W$21*((drdp!C147+drdp!L147)*'DEC-U'!$B147+(drdp!F147+drdp!O147)*'DEC-U'!$C147+(drdp!I147+drdp!R147)*'DEC-U'!$D147)</f>
        <v>0</v>
      </c>
      <c r="G147" s="20">
        <f>Model!$W$21*((drdp!D147+drdp!M147)*'DEC-U'!$B147+(drdp!G147+drdp!P147)*'DEC-U'!$C147+(drdp!J147+drdp!S147)*'DEC-U'!$D147)</f>
        <v>0</v>
      </c>
      <c r="H147" s="18">
        <f>Model!$W$21*((drdp!B147)*'DEC-U'!$B147+(drdp!E147)*'DEC-U'!$C147+(drdp!H147)*'DEC-U'!$D147)</f>
        <v>0</v>
      </c>
      <c r="I147" s="18">
        <f>Model!$W$21*((drdp!C147)*'DEC-U'!$B147+(drdp!F147)*'DEC-U'!$C147+(drdp!I147)*'DEC-U'!$D147)</f>
        <v>0</v>
      </c>
      <c r="J147" s="18">
        <f>Model!$W$21*((drdp!D147)*'DEC-U'!$B147+(drdp!G147)*'DEC-U'!$C147+(drdp!J147)*'DEC-U'!$D147)</f>
        <v>0</v>
      </c>
      <c r="K147" s="21">
        <f>SUM(E$3:E146)+H147</f>
        <v>-2.0878326001251715</v>
      </c>
      <c r="L147" s="21">
        <f>SUM(F$3:F146)+I147</f>
        <v>2.0885774701164532</v>
      </c>
      <c r="M147" s="21">
        <f>SUM(G$3:G146)+J147</f>
        <v>0</v>
      </c>
      <c r="N147" s="21"/>
      <c r="O147" s="21"/>
      <c r="P147" s="21"/>
      <c r="Q147" s="19">
        <f t="shared" si="13"/>
        <v>4.3590449661454338</v>
      </c>
      <c r="R147" s="19">
        <f t="shared" si="14"/>
        <v>4.3621558486780438</v>
      </c>
      <c r="S147" s="19">
        <f t="shared" si="15"/>
        <v>0</v>
      </c>
      <c r="T147" s="19">
        <f t="shared" si="16"/>
        <v>-4.3606001299960875</v>
      </c>
      <c r="U147" s="19">
        <f t="shared" si="17"/>
        <v>0</v>
      </c>
      <c r="V147" s="19">
        <f t="shared" si="18"/>
        <v>0</v>
      </c>
    </row>
    <row r="148" spans="1:22" x14ac:dyDescent="0.25">
      <c r="A148" s="26">
        <f>Wellpath!E148</f>
        <v>0</v>
      </c>
      <c r="B148" s="22">
        <v>0</v>
      </c>
      <c r="C148" s="22">
        <v>0</v>
      </c>
      <c r="D148" s="22">
        <v>1</v>
      </c>
      <c r="E148" s="20">
        <f>Model!$W$21*((drdp!B148+drdp!K148)*'DEC-U'!$B148+(drdp!E148+drdp!N148)*'DEC-U'!$C148+(drdp!H148+drdp!Q148)*'DEC-U'!$D148)</f>
        <v>0</v>
      </c>
      <c r="F148" s="20">
        <f>Model!$W$21*((drdp!C148+drdp!L148)*'DEC-U'!$B148+(drdp!F148+drdp!O148)*'DEC-U'!$C148+(drdp!I148+drdp!R148)*'DEC-U'!$D148)</f>
        <v>0</v>
      </c>
      <c r="G148" s="20">
        <f>Model!$W$21*((drdp!D148+drdp!M148)*'DEC-U'!$B148+(drdp!G148+drdp!P148)*'DEC-U'!$C148+(drdp!J148+drdp!S148)*'DEC-U'!$D148)</f>
        <v>0</v>
      </c>
      <c r="H148" s="18">
        <f>Model!$W$21*((drdp!B148)*'DEC-U'!$B148+(drdp!E148)*'DEC-U'!$C148+(drdp!H148)*'DEC-U'!$D148)</f>
        <v>0</v>
      </c>
      <c r="I148" s="18">
        <f>Model!$W$21*((drdp!C148)*'DEC-U'!$B148+(drdp!F148)*'DEC-U'!$C148+(drdp!I148)*'DEC-U'!$D148)</f>
        <v>0</v>
      </c>
      <c r="J148" s="18">
        <f>Model!$W$21*((drdp!D148)*'DEC-U'!$B148+(drdp!G148)*'DEC-U'!$C148+(drdp!J148)*'DEC-U'!$D148)</f>
        <v>0</v>
      </c>
      <c r="K148" s="21">
        <f>SUM(E$3:E147)+H148</f>
        <v>-2.0878326001251715</v>
      </c>
      <c r="L148" s="21">
        <f>SUM(F$3:F147)+I148</f>
        <v>2.0885774701164532</v>
      </c>
      <c r="M148" s="21">
        <f>SUM(G$3:G147)+J148</f>
        <v>0</v>
      </c>
      <c r="N148" s="21"/>
      <c r="O148" s="21"/>
      <c r="P148" s="21"/>
      <c r="Q148" s="19">
        <f t="shared" si="13"/>
        <v>4.3590449661454338</v>
      </c>
      <c r="R148" s="19">
        <f t="shared" si="14"/>
        <v>4.3621558486780438</v>
      </c>
      <c r="S148" s="19">
        <f t="shared" si="15"/>
        <v>0</v>
      </c>
      <c r="T148" s="19">
        <f t="shared" si="16"/>
        <v>-4.3606001299960875</v>
      </c>
      <c r="U148" s="19">
        <f t="shared" si="17"/>
        <v>0</v>
      </c>
      <c r="V148" s="19">
        <f t="shared" si="18"/>
        <v>0</v>
      </c>
    </row>
    <row r="149" spans="1:22" x14ac:dyDescent="0.25">
      <c r="A149" s="26">
        <f>Wellpath!E149</f>
        <v>0</v>
      </c>
      <c r="B149" s="22">
        <v>0</v>
      </c>
      <c r="C149" s="22">
        <v>0</v>
      </c>
      <c r="D149" s="22">
        <v>1</v>
      </c>
      <c r="E149" s="20">
        <f>Model!$W$21*((drdp!B149+drdp!K149)*'DEC-U'!$B149+(drdp!E149+drdp!N149)*'DEC-U'!$C149+(drdp!H149+drdp!Q149)*'DEC-U'!$D149)</f>
        <v>0</v>
      </c>
      <c r="F149" s="20">
        <f>Model!$W$21*((drdp!C149+drdp!L149)*'DEC-U'!$B149+(drdp!F149+drdp!O149)*'DEC-U'!$C149+(drdp!I149+drdp!R149)*'DEC-U'!$D149)</f>
        <v>0</v>
      </c>
      <c r="G149" s="20">
        <f>Model!$W$21*((drdp!D149+drdp!M149)*'DEC-U'!$B149+(drdp!G149+drdp!P149)*'DEC-U'!$C149+(drdp!J149+drdp!S149)*'DEC-U'!$D149)</f>
        <v>0</v>
      </c>
      <c r="H149" s="18">
        <f>Model!$W$21*((drdp!B149)*'DEC-U'!$B149+(drdp!E149)*'DEC-U'!$C149+(drdp!H149)*'DEC-U'!$D149)</f>
        <v>0</v>
      </c>
      <c r="I149" s="18">
        <f>Model!$W$21*((drdp!C149)*'DEC-U'!$B149+(drdp!F149)*'DEC-U'!$C149+(drdp!I149)*'DEC-U'!$D149)</f>
        <v>0</v>
      </c>
      <c r="J149" s="18">
        <f>Model!$W$21*((drdp!D149)*'DEC-U'!$B149+(drdp!G149)*'DEC-U'!$C149+(drdp!J149)*'DEC-U'!$D149)</f>
        <v>0</v>
      </c>
      <c r="K149" s="21">
        <f>SUM(E$3:E148)+H149</f>
        <v>-2.0878326001251715</v>
      </c>
      <c r="L149" s="21">
        <f>SUM(F$3:F148)+I149</f>
        <v>2.0885774701164532</v>
      </c>
      <c r="M149" s="21">
        <f>SUM(G$3:G148)+J149</f>
        <v>0</v>
      </c>
      <c r="N149" s="21"/>
      <c r="O149" s="21"/>
      <c r="P149" s="21"/>
      <c r="Q149" s="19">
        <f t="shared" si="13"/>
        <v>4.3590449661454338</v>
      </c>
      <c r="R149" s="19">
        <f t="shared" si="14"/>
        <v>4.3621558486780438</v>
      </c>
      <c r="S149" s="19">
        <f t="shared" si="15"/>
        <v>0</v>
      </c>
      <c r="T149" s="19">
        <f t="shared" si="16"/>
        <v>-4.3606001299960875</v>
      </c>
      <c r="U149" s="19">
        <f t="shared" si="17"/>
        <v>0</v>
      </c>
      <c r="V149" s="19">
        <f t="shared" si="18"/>
        <v>0</v>
      </c>
    </row>
    <row r="150" spans="1:22" x14ac:dyDescent="0.25">
      <c r="A150" s="26">
        <f>Wellpath!E150</f>
        <v>0</v>
      </c>
      <c r="B150" s="22">
        <v>0</v>
      </c>
      <c r="C150" s="22">
        <v>0</v>
      </c>
      <c r="D150" s="22">
        <v>1</v>
      </c>
      <c r="E150" s="20">
        <f>Model!$W$21*((drdp!B150+drdp!K150)*'DEC-U'!$B150+(drdp!E150+drdp!N150)*'DEC-U'!$C150+(drdp!H150+drdp!Q150)*'DEC-U'!$D150)</f>
        <v>0</v>
      </c>
      <c r="F150" s="20">
        <f>Model!$W$21*((drdp!C150+drdp!L150)*'DEC-U'!$B150+(drdp!F150+drdp!O150)*'DEC-U'!$C150+(drdp!I150+drdp!R150)*'DEC-U'!$D150)</f>
        <v>0</v>
      </c>
      <c r="G150" s="20">
        <f>Model!$W$21*((drdp!D150+drdp!M150)*'DEC-U'!$B150+(drdp!G150+drdp!P150)*'DEC-U'!$C150+(drdp!J150+drdp!S150)*'DEC-U'!$D150)</f>
        <v>0</v>
      </c>
      <c r="H150" s="18">
        <f>Model!$W$21*((drdp!B150)*'DEC-U'!$B150+(drdp!E150)*'DEC-U'!$C150+(drdp!H150)*'DEC-U'!$D150)</f>
        <v>0</v>
      </c>
      <c r="I150" s="18">
        <f>Model!$W$21*((drdp!C150)*'DEC-U'!$B150+(drdp!F150)*'DEC-U'!$C150+(drdp!I150)*'DEC-U'!$D150)</f>
        <v>0</v>
      </c>
      <c r="J150" s="18">
        <f>Model!$W$21*((drdp!D150)*'DEC-U'!$B150+(drdp!G150)*'DEC-U'!$C150+(drdp!J150)*'DEC-U'!$D150)</f>
        <v>0</v>
      </c>
      <c r="K150" s="21">
        <f>SUM(E$3:E149)+H150</f>
        <v>-2.0878326001251715</v>
      </c>
      <c r="L150" s="21">
        <f>SUM(F$3:F149)+I150</f>
        <v>2.0885774701164532</v>
      </c>
      <c r="M150" s="21">
        <f>SUM(G$3:G149)+J150</f>
        <v>0</v>
      </c>
      <c r="N150" s="21"/>
      <c r="O150" s="21"/>
      <c r="P150" s="21"/>
      <c r="Q150" s="19">
        <f t="shared" si="13"/>
        <v>4.3590449661454338</v>
      </c>
      <c r="R150" s="19">
        <f t="shared" si="14"/>
        <v>4.3621558486780438</v>
      </c>
      <c r="S150" s="19">
        <f t="shared" si="15"/>
        <v>0</v>
      </c>
      <c r="T150" s="19">
        <f t="shared" si="16"/>
        <v>-4.3606001299960875</v>
      </c>
      <c r="U150" s="19">
        <f t="shared" si="17"/>
        <v>0</v>
      </c>
      <c r="V150" s="19">
        <f t="shared" si="18"/>
        <v>0</v>
      </c>
    </row>
    <row r="151" spans="1:22" x14ac:dyDescent="0.25">
      <c r="A151" s="26">
        <f>Wellpath!E151</f>
        <v>0</v>
      </c>
      <c r="B151" s="22">
        <v>0</v>
      </c>
      <c r="C151" s="22">
        <v>0</v>
      </c>
      <c r="D151" s="22">
        <v>1</v>
      </c>
      <c r="E151" s="20">
        <f>Model!$W$21*((drdp!B151+drdp!K151)*'DEC-U'!$B151+(drdp!E151+drdp!N151)*'DEC-U'!$C151+(drdp!H151+drdp!Q151)*'DEC-U'!$D151)</f>
        <v>0</v>
      </c>
      <c r="F151" s="20">
        <f>Model!$W$21*((drdp!C151+drdp!L151)*'DEC-U'!$B151+(drdp!F151+drdp!O151)*'DEC-U'!$C151+(drdp!I151+drdp!R151)*'DEC-U'!$D151)</f>
        <v>0</v>
      </c>
      <c r="G151" s="20">
        <f>Model!$W$21*((drdp!D151+drdp!M151)*'DEC-U'!$B151+(drdp!G151+drdp!P151)*'DEC-U'!$C151+(drdp!J151+drdp!S151)*'DEC-U'!$D151)</f>
        <v>0</v>
      </c>
      <c r="H151" s="18">
        <f>Model!$W$21*((drdp!B151)*'DEC-U'!$B151+(drdp!E151)*'DEC-U'!$C151+(drdp!H151)*'DEC-U'!$D151)</f>
        <v>0</v>
      </c>
      <c r="I151" s="18">
        <f>Model!$W$21*((drdp!C151)*'DEC-U'!$B151+(drdp!F151)*'DEC-U'!$C151+(drdp!I151)*'DEC-U'!$D151)</f>
        <v>0</v>
      </c>
      <c r="J151" s="18">
        <f>Model!$W$21*((drdp!D151)*'DEC-U'!$B151+(drdp!G151)*'DEC-U'!$C151+(drdp!J151)*'DEC-U'!$D151)</f>
        <v>0</v>
      </c>
      <c r="K151" s="21">
        <f>SUM(E$3:E150)+H151</f>
        <v>-2.0878326001251715</v>
      </c>
      <c r="L151" s="21">
        <f>SUM(F$3:F150)+I151</f>
        <v>2.0885774701164532</v>
      </c>
      <c r="M151" s="21">
        <f>SUM(G$3:G150)+J151</f>
        <v>0</v>
      </c>
      <c r="N151" s="21"/>
      <c r="O151" s="21"/>
      <c r="P151" s="21"/>
      <c r="Q151" s="19">
        <f t="shared" si="13"/>
        <v>4.3590449661454338</v>
      </c>
      <c r="R151" s="19">
        <f t="shared" si="14"/>
        <v>4.3621558486780438</v>
      </c>
      <c r="S151" s="19">
        <f t="shared" si="15"/>
        <v>0</v>
      </c>
      <c r="T151" s="19">
        <f t="shared" si="16"/>
        <v>-4.3606001299960875</v>
      </c>
      <c r="U151" s="19">
        <f t="shared" si="17"/>
        <v>0</v>
      </c>
      <c r="V151" s="19">
        <f t="shared" si="18"/>
        <v>0</v>
      </c>
    </row>
    <row r="152" spans="1:22" x14ac:dyDescent="0.25">
      <c r="A152" s="26">
        <f>Wellpath!E152</f>
        <v>0</v>
      </c>
      <c r="B152" s="22">
        <v>0</v>
      </c>
      <c r="C152" s="22">
        <v>0</v>
      </c>
      <c r="D152" s="22">
        <v>1</v>
      </c>
      <c r="E152" s="20">
        <f>Model!$W$21*((drdp!B152+drdp!K152)*'DEC-U'!$B152+(drdp!E152+drdp!N152)*'DEC-U'!$C152+(drdp!H152+drdp!Q152)*'DEC-U'!$D152)</f>
        <v>0</v>
      </c>
      <c r="F152" s="20">
        <f>Model!$W$21*((drdp!C152+drdp!L152)*'DEC-U'!$B152+(drdp!F152+drdp!O152)*'DEC-U'!$C152+(drdp!I152+drdp!R152)*'DEC-U'!$D152)</f>
        <v>0</v>
      </c>
      <c r="G152" s="20">
        <f>Model!$W$21*((drdp!D152+drdp!M152)*'DEC-U'!$B152+(drdp!G152+drdp!P152)*'DEC-U'!$C152+(drdp!J152+drdp!S152)*'DEC-U'!$D152)</f>
        <v>0</v>
      </c>
      <c r="H152" s="18">
        <f>Model!$W$21*((drdp!B152)*'DEC-U'!$B152+(drdp!E152)*'DEC-U'!$C152+(drdp!H152)*'DEC-U'!$D152)</f>
        <v>0</v>
      </c>
      <c r="I152" s="18">
        <f>Model!$W$21*((drdp!C152)*'DEC-U'!$B152+(drdp!F152)*'DEC-U'!$C152+(drdp!I152)*'DEC-U'!$D152)</f>
        <v>0</v>
      </c>
      <c r="J152" s="18">
        <f>Model!$W$21*((drdp!D152)*'DEC-U'!$B152+(drdp!G152)*'DEC-U'!$C152+(drdp!J152)*'DEC-U'!$D152)</f>
        <v>0</v>
      </c>
      <c r="K152" s="21">
        <f>SUM(E$3:E151)+H152</f>
        <v>-2.0878326001251715</v>
      </c>
      <c r="L152" s="21">
        <f>SUM(F$3:F151)+I152</f>
        <v>2.0885774701164532</v>
      </c>
      <c r="M152" s="21">
        <f>SUM(G$3:G151)+J152</f>
        <v>0</v>
      </c>
      <c r="N152" s="21"/>
      <c r="O152" s="21"/>
      <c r="P152" s="21"/>
      <c r="Q152" s="19">
        <f t="shared" si="13"/>
        <v>4.3590449661454338</v>
      </c>
      <c r="R152" s="19">
        <f t="shared" si="14"/>
        <v>4.3621558486780438</v>
      </c>
      <c r="S152" s="19">
        <f t="shared" si="15"/>
        <v>0</v>
      </c>
      <c r="T152" s="19">
        <f t="shared" si="16"/>
        <v>-4.3606001299960875</v>
      </c>
      <c r="U152" s="19">
        <f t="shared" si="17"/>
        <v>0</v>
      </c>
      <c r="V152" s="19">
        <f t="shared" si="18"/>
        <v>0</v>
      </c>
    </row>
    <row r="153" spans="1:22" x14ac:dyDescent="0.25">
      <c r="A153" s="26">
        <f>Wellpath!E153</f>
        <v>0</v>
      </c>
      <c r="B153" s="22">
        <v>0</v>
      </c>
      <c r="C153" s="22">
        <v>0</v>
      </c>
      <c r="D153" s="22">
        <v>1</v>
      </c>
      <c r="E153" s="20">
        <f>Model!$W$21*((drdp!B153+drdp!K153)*'DEC-U'!$B153+(drdp!E153+drdp!N153)*'DEC-U'!$C153+(drdp!H153+drdp!Q153)*'DEC-U'!$D153)</f>
        <v>0</v>
      </c>
      <c r="F153" s="20">
        <f>Model!$W$21*((drdp!C153+drdp!L153)*'DEC-U'!$B153+(drdp!F153+drdp!O153)*'DEC-U'!$C153+(drdp!I153+drdp!R153)*'DEC-U'!$D153)</f>
        <v>0</v>
      </c>
      <c r="G153" s="20">
        <f>Model!$W$21*((drdp!D153+drdp!M153)*'DEC-U'!$B153+(drdp!G153+drdp!P153)*'DEC-U'!$C153+(drdp!J153+drdp!S153)*'DEC-U'!$D153)</f>
        <v>0</v>
      </c>
      <c r="H153" s="18">
        <f>Model!$W$21*((drdp!B153)*'DEC-U'!$B153+(drdp!E153)*'DEC-U'!$C153+(drdp!H153)*'DEC-U'!$D153)</f>
        <v>0</v>
      </c>
      <c r="I153" s="18">
        <f>Model!$W$21*((drdp!C153)*'DEC-U'!$B153+(drdp!F153)*'DEC-U'!$C153+(drdp!I153)*'DEC-U'!$D153)</f>
        <v>0</v>
      </c>
      <c r="J153" s="18">
        <f>Model!$W$21*((drdp!D153)*'DEC-U'!$B153+(drdp!G153)*'DEC-U'!$C153+(drdp!J153)*'DEC-U'!$D153)</f>
        <v>0</v>
      </c>
      <c r="K153" s="21">
        <f>SUM(E$3:E152)+H153</f>
        <v>-2.0878326001251715</v>
      </c>
      <c r="L153" s="21">
        <f>SUM(F$3:F152)+I153</f>
        <v>2.0885774701164532</v>
      </c>
      <c r="M153" s="21">
        <f>SUM(G$3:G152)+J153</f>
        <v>0</v>
      </c>
      <c r="N153" s="21"/>
      <c r="O153" s="21"/>
      <c r="P153" s="21"/>
      <c r="Q153" s="19">
        <f t="shared" si="13"/>
        <v>4.3590449661454338</v>
      </c>
      <c r="R153" s="19">
        <f t="shared" si="14"/>
        <v>4.3621558486780438</v>
      </c>
      <c r="S153" s="19">
        <f t="shared" si="15"/>
        <v>0</v>
      </c>
      <c r="T153" s="19">
        <f t="shared" si="16"/>
        <v>-4.3606001299960875</v>
      </c>
      <c r="U153" s="19">
        <f t="shared" si="17"/>
        <v>0</v>
      </c>
      <c r="V153" s="19">
        <f t="shared" si="18"/>
        <v>0</v>
      </c>
    </row>
    <row r="154" spans="1:22" x14ac:dyDescent="0.25">
      <c r="A154" s="26">
        <f>Wellpath!E154</f>
        <v>0</v>
      </c>
      <c r="B154" s="22">
        <v>0</v>
      </c>
      <c r="C154" s="22">
        <v>0</v>
      </c>
      <c r="D154" s="22">
        <v>1</v>
      </c>
      <c r="E154" s="20">
        <f>Model!$W$21*((drdp!B154+drdp!K154)*'DEC-U'!$B154+(drdp!E154+drdp!N154)*'DEC-U'!$C154+(drdp!H154+drdp!Q154)*'DEC-U'!$D154)</f>
        <v>0</v>
      </c>
      <c r="F154" s="20">
        <f>Model!$W$21*((drdp!C154+drdp!L154)*'DEC-U'!$B154+(drdp!F154+drdp!O154)*'DEC-U'!$C154+(drdp!I154+drdp!R154)*'DEC-U'!$D154)</f>
        <v>0</v>
      </c>
      <c r="G154" s="20">
        <f>Model!$W$21*((drdp!D154+drdp!M154)*'DEC-U'!$B154+(drdp!G154+drdp!P154)*'DEC-U'!$C154+(drdp!J154+drdp!S154)*'DEC-U'!$D154)</f>
        <v>0</v>
      </c>
      <c r="H154" s="18">
        <f>Model!$W$21*((drdp!B154)*'DEC-U'!$B154+(drdp!E154)*'DEC-U'!$C154+(drdp!H154)*'DEC-U'!$D154)</f>
        <v>0</v>
      </c>
      <c r="I154" s="18">
        <f>Model!$W$21*((drdp!C154)*'DEC-U'!$B154+(drdp!F154)*'DEC-U'!$C154+(drdp!I154)*'DEC-U'!$D154)</f>
        <v>0</v>
      </c>
      <c r="J154" s="18">
        <f>Model!$W$21*((drdp!D154)*'DEC-U'!$B154+(drdp!G154)*'DEC-U'!$C154+(drdp!J154)*'DEC-U'!$D154)</f>
        <v>0</v>
      </c>
      <c r="K154" s="21">
        <f>SUM(E$3:E153)+H154</f>
        <v>-2.0878326001251715</v>
      </c>
      <c r="L154" s="21">
        <f>SUM(F$3:F153)+I154</f>
        <v>2.0885774701164532</v>
      </c>
      <c r="M154" s="21">
        <f>SUM(G$3:G153)+J154</f>
        <v>0</v>
      </c>
      <c r="N154" s="21"/>
      <c r="O154" s="21"/>
      <c r="P154" s="21"/>
      <c r="Q154" s="19">
        <f t="shared" si="13"/>
        <v>4.3590449661454338</v>
      </c>
      <c r="R154" s="19">
        <f t="shared" si="14"/>
        <v>4.3621558486780438</v>
      </c>
      <c r="S154" s="19">
        <f t="shared" si="15"/>
        <v>0</v>
      </c>
      <c r="T154" s="19">
        <f t="shared" si="16"/>
        <v>-4.3606001299960875</v>
      </c>
      <c r="U154" s="19">
        <f t="shared" si="17"/>
        <v>0</v>
      </c>
      <c r="V154" s="19">
        <f t="shared" si="18"/>
        <v>0</v>
      </c>
    </row>
    <row r="155" spans="1:22" x14ac:dyDescent="0.25">
      <c r="A155" s="26">
        <f>Wellpath!E155</f>
        <v>0</v>
      </c>
      <c r="B155" s="22">
        <v>0</v>
      </c>
      <c r="C155" s="22">
        <v>0</v>
      </c>
      <c r="D155" s="22">
        <v>1</v>
      </c>
      <c r="E155" s="20">
        <f>Model!$W$21*((drdp!B155+drdp!K155)*'DEC-U'!$B155+(drdp!E155+drdp!N155)*'DEC-U'!$C155+(drdp!H155+drdp!Q155)*'DEC-U'!$D155)</f>
        <v>0</v>
      </c>
      <c r="F155" s="20">
        <f>Model!$W$21*((drdp!C155+drdp!L155)*'DEC-U'!$B155+(drdp!F155+drdp!O155)*'DEC-U'!$C155+(drdp!I155+drdp!R155)*'DEC-U'!$D155)</f>
        <v>0</v>
      </c>
      <c r="G155" s="20">
        <f>Model!$W$21*((drdp!D155+drdp!M155)*'DEC-U'!$B155+(drdp!G155+drdp!P155)*'DEC-U'!$C155+(drdp!J155+drdp!S155)*'DEC-U'!$D155)</f>
        <v>0</v>
      </c>
      <c r="H155" s="18">
        <f>Model!$W$21*((drdp!B155)*'DEC-U'!$B155+(drdp!E155)*'DEC-U'!$C155+(drdp!H155)*'DEC-U'!$D155)</f>
        <v>0</v>
      </c>
      <c r="I155" s="18">
        <f>Model!$W$21*((drdp!C155)*'DEC-U'!$B155+(drdp!F155)*'DEC-U'!$C155+(drdp!I155)*'DEC-U'!$D155)</f>
        <v>0</v>
      </c>
      <c r="J155" s="18">
        <f>Model!$W$21*((drdp!D155)*'DEC-U'!$B155+(drdp!G155)*'DEC-U'!$C155+(drdp!J155)*'DEC-U'!$D155)</f>
        <v>0</v>
      </c>
      <c r="K155" s="21">
        <f>SUM(E$3:E154)+H155</f>
        <v>-2.0878326001251715</v>
      </c>
      <c r="L155" s="21">
        <f>SUM(F$3:F154)+I155</f>
        <v>2.0885774701164532</v>
      </c>
      <c r="M155" s="21">
        <f>SUM(G$3:G154)+J155</f>
        <v>0</v>
      </c>
      <c r="N155" s="21"/>
      <c r="O155" s="21"/>
      <c r="P155" s="21"/>
      <c r="Q155" s="19">
        <f t="shared" si="13"/>
        <v>4.3590449661454338</v>
      </c>
      <c r="R155" s="19">
        <f t="shared" si="14"/>
        <v>4.3621558486780438</v>
      </c>
      <c r="S155" s="19">
        <f t="shared" si="15"/>
        <v>0</v>
      </c>
      <c r="T155" s="19">
        <f t="shared" si="16"/>
        <v>-4.3606001299960875</v>
      </c>
      <c r="U155" s="19">
        <f t="shared" si="17"/>
        <v>0</v>
      </c>
      <c r="V155" s="19">
        <f t="shared" si="18"/>
        <v>0</v>
      </c>
    </row>
    <row r="156" spans="1:22" x14ac:dyDescent="0.25">
      <c r="A156" s="26">
        <f>Wellpath!E156</f>
        <v>0</v>
      </c>
      <c r="B156" s="22">
        <v>0</v>
      </c>
      <c r="C156" s="22">
        <v>0</v>
      </c>
      <c r="D156" s="22">
        <v>1</v>
      </c>
      <c r="E156" s="20">
        <f>Model!$W$21*((drdp!B156+drdp!K156)*'DEC-U'!$B156+(drdp!E156+drdp!N156)*'DEC-U'!$C156+(drdp!H156+drdp!Q156)*'DEC-U'!$D156)</f>
        <v>0</v>
      </c>
      <c r="F156" s="20">
        <f>Model!$W$21*((drdp!C156+drdp!L156)*'DEC-U'!$B156+(drdp!F156+drdp!O156)*'DEC-U'!$C156+(drdp!I156+drdp!R156)*'DEC-U'!$D156)</f>
        <v>0</v>
      </c>
      <c r="G156" s="20">
        <f>Model!$W$21*((drdp!D156+drdp!M156)*'DEC-U'!$B156+(drdp!G156+drdp!P156)*'DEC-U'!$C156+(drdp!J156+drdp!S156)*'DEC-U'!$D156)</f>
        <v>0</v>
      </c>
      <c r="H156" s="18">
        <f>Model!$W$21*((drdp!B156)*'DEC-U'!$B156+(drdp!E156)*'DEC-U'!$C156+(drdp!H156)*'DEC-U'!$D156)</f>
        <v>0</v>
      </c>
      <c r="I156" s="18">
        <f>Model!$W$21*((drdp!C156)*'DEC-U'!$B156+(drdp!F156)*'DEC-U'!$C156+(drdp!I156)*'DEC-U'!$D156)</f>
        <v>0</v>
      </c>
      <c r="J156" s="18">
        <f>Model!$W$21*((drdp!D156)*'DEC-U'!$B156+(drdp!G156)*'DEC-U'!$C156+(drdp!J156)*'DEC-U'!$D156)</f>
        <v>0</v>
      </c>
      <c r="K156" s="21">
        <f>SUM(E$3:E155)+H156</f>
        <v>-2.0878326001251715</v>
      </c>
      <c r="L156" s="21">
        <f>SUM(F$3:F155)+I156</f>
        <v>2.0885774701164532</v>
      </c>
      <c r="M156" s="21">
        <f>SUM(G$3:G155)+J156</f>
        <v>0</v>
      </c>
      <c r="N156" s="21"/>
      <c r="O156" s="21"/>
      <c r="P156" s="21"/>
      <c r="Q156" s="19">
        <f t="shared" si="13"/>
        <v>4.3590449661454338</v>
      </c>
      <c r="R156" s="19">
        <f t="shared" si="14"/>
        <v>4.3621558486780438</v>
      </c>
      <c r="S156" s="19">
        <f t="shared" si="15"/>
        <v>0</v>
      </c>
      <c r="T156" s="19">
        <f t="shared" si="16"/>
        <v>-4.3606001299960875</v>
      </c>
      <c r="U156" s="19">
        <f t="shared" si="17"/>
        <v>0</v>
      </c>
      <c r="V156" s="19">
        <f t="shared" si="18"/>
        <v>0</v>
      </c>
    </row>
    <row r="157" spans="1:22" x14ac:dyDescent="0.25">
      <c r="A157" s="26">
        <f>Wellpath!E157</f>
        <v>0</v>
      </c>
      <c r="B157" s="22">
        <v>0</v>
      </c>
      <c r="C157" s="22">
        <v>0</v>
      </c>
      <c r="D157" s="22">
        <v>1</v>
      </c>
      <c r="E157" s="20">
        <f>Model!$W$21*((drdp!B157+drdp!K157)*'DEC-U'!$B157+(drdp!E157+drdp!N157)*'DEC-U'!$C157+(drdp!H157+drdp!Q157)*'DEC-U'!$D157)</f>
        <v>0</v>
      </c>
      <c r="F157" s="20">
        <f>Model!$W$21*((drdp!C157+drdp!L157)*'DEC-U'!$B157+(drdp!F157+drdp!O157)*'DEC-U'!$C157+(drdp!I157+drdp!R157)*'DEC-U'!$D157)</f>
        <v>0</v>
      </c>
      <c r="G157" s="20">
        <f>Model!$W$21*((drdp!D157+drdp!M157)*'DEC-U'!$B157+(drdp!G157+drdp!P157)*'DEC-U'!$C157+(drdp!J157+drdp!S157)*'DEC-U'!$D157)</f>
        <v>0</v>
      </c>
      <c r="H157" s="18">
        <f>Model!$W$21*((drdp!B157)*'DEC-U'!$B157+(drdp!E157)*'DEC-U'!$C157+(drdp!H157)*'DEC-U'!$D157)</f>
        <v>0</v>
      </c>
      <c r="I157" s="18">
        <f>Model!$W$21*((drdp!C157)*'DEC-U'!$B157+(drdp!F157)*'DEC-U'!$C157+(drdp!I157)*'DEC-U'!$D157)</f>
        <v>0</v>
      </c>
      <c r="J157" s="18">
        <f>Model!$W$21*((drdp!D157)*'DEC-U'!$B157+(drdp!G157)*'DEC-U'!$C157+(drdp!J157)*'DEC-U'!$D157)</f>
        <v>0</v>
      </c>
      <c r="K157" s="21">
        <f>SUM(E$3:E156)+H157</f>
        <v>-2.0878326001251715</v>
      </c>
      <c r="L157" s="21">
        <f>SUM(F$3:F156)+I157</f>
        <v>2.0885774701164532</v>
      </c>
      <c r="M157" s="21">
        <f>SUM(G$3:G156)+J157</f>
        <v>0</v>
      </c>
      <c r="N157" s="21"/>
      <c r="O157" s="21"/>
      <c r="P157" s="21"/>
      <c r="Q157" s="19">
        <f t="shared" si="13"/>
        <v>4.3590449661454338</v>
      </c>
      <c r="R157" s="19">
        <f t="shared" si="14"/>
        <v>4.3621558486780438</v>
      </c>
      <c r="S157" s="19">
        <f t="shared" si="15"/>
        <v>0</v>
      </c>
      <c r="T157" s="19">
        <f t="shared" si="16"/>
        <v>-4.3606001299960875</v>
      </c>
      <c r="U157" s="19">
        <f t="shared" si="17"/>
        <v>0</v>
      </c>
      <c r="V157" s="19">
        <f t="shared" si="18"/>
        <v>0</v>
      </c>
    </row>
    <row r="158" spans="1:22" x14ac:dyDescent="0.25">
      <c r="A158" s="26">
        <f>Wellpath!E158</f>
        <v>0</v>
      </c>
      <c r="B158" s="22">
        <v>0</v>
      </c>
      <c r="C158" s="22">
        <v>0</v>
      </c>
      <c r="D158" s="22">
        <v>1</v>
      </c>
      <c r="E158" s="20">
        <f>Model!$W$21*((drdp!B158+drdp!K158)*'DEC-U'!$B158+(drdp!E158+drdp!N158)*'DEC-U'!$C158+(drdp!H158+drdp!Q158)*'DEC-U'!$D158)</f>
        <v>0</v>
      </c>
      <c r="F158" s="20">
        <f>Model!$W$21*((drdp!C158+drdp!L158)*'DEC-U'!$B158+(drdp!F158+drdp!O158)*'DEC-U'!$C158+(drdp!I158+drdp!R158)*'DEC-U'!$D158)</f>
        <v>0</v>
      </c>
      <c r="G158" s="20">
        <f>Model!$W$21*((drdp!D158+drdp!M158)*'DEC-U'!$B158+(drdp!G158+drdp!P158)*'DEC-U'!$C158+(drdp!J158+drdp!S158)*'DEC-U'!$D158)</f>
        <v>0</v>
      </c>
      <c r="H158" s="18">
        <f>Model!$W$21*((drdp!B158)*'DEC-U'!$B158+(drdp!E158)*'DEC-U'!$C158+(drdp!H158)*'DEC-U'!$D158)</f>
        <v>0</v>
      </c>
      <c r="I158" s="18">
        <f>Model!$W$21*((drdp!C158)*'DEC-U'!$B158+(drdp!F158)*'DEC-U'!$C158+(drdp!I158)*'DEC-U'!$D158)</f>
        <v>0</v>
      </c>
      <c r="J158" s="18">
        <f>Model!$W$21*((drdp!D158)*'DEC-U'!$B158+(drdp!G158)*'DEC-U'!$C158+(drdp!J158)*'DEC-U'!$D158)</f>
        <v>0</v>
      </c>
      <c r="K158" s="21">
        <f>SUM(E$3:E157)+H158</f>
        <v>-2.0878326001251715</v>
      </c>
      <c r="L158" s="21">
        <f>SUM(F$3:F157)+I158</f>
        <v>2.0885774701164532</v>
      </c>
      <c r="M158" s="21">
        <f>SUM(G$3:G157)+J158</f>
        <v>0</v>
      </c>
      <c r="N158" s="21"/>
      <c r="O158" s="21"/>
      <c r="P158" s="21"/>
      <c r="Q158" s="19">
        <f t="shared" si="13"/>
        <v>4.3590449661454338</v>
      </c>
      <c r="R158" s="19">
        <f t="shared" si="14"/>
        <v>4.3621558486780438</v>
      </c>
      <c r="S158" s="19">
        <f t="shared" si="15"/>
        <v>0</v>
      </c>
      <c r="T158" s="19">
        <f t="shared" si="16"/>
        <v>-4.3606001299960875</v>
      </c>
      <c r="U158" s="19">
        <f t="shared" si="17"/>
        <v>0</v>
      </c>
      <c r="V158" s="19">
        <f t="shared" si="18"/>
        <v>0</v>
      </c>
    </row>
    <row r="159" spans="1:22" x14ac:dyDescent="0.25">
      <c r="A159" s="26">
        <f>Wellpath!E159</f>
        <v>0</v>
      </c>
      <c r="B159" s="22">
        <v>0</v>
      </c>
      <c r="C159" s="22">
        <v>0</v>
      </c>
      <c r="D159" s="22">
        <v>1</v>
      </c>
      <c r="E159" s="20">
        <f>Model!$W$21*((drdp!B159+drdp!K159)*'DEC-U'!$B159+(drdp!E159+drdp!N159)*'DEC-U'!$C159+(drdp!H159+drdp!Q159)*'DEC-U'!$D159)</f>
        <v>0</v>
      </c>
      <c r="F159" s="20">
        <f>Model!$W$21*((drdp!C159+drdp!L159)*'DEC-U'!$B159+(drdp!F159+drdp!O159)*'DEC-U'!$C159+(drdp!I159+drdp!R159)*'DEC-U'!$D159)</f>
        <v>0</v>
      </c>
      <c r="G159" s="20">
        <f>Model!$W$21*((drdp!D159+drdp!M159)*'DEC-U'!$B159+(drdp!G159+drdp!P159)*'DEC-U'!$C159+(drdp!J159+drdp!S159)*'DEC-U'!$D159)</f>
        <v>0</v>
      </c>
      <c r="H159" s="18">
        <f>Model!$W$21*((drdp!B159)*'DEC-U'!$B159+(drdp!E159)*'DEC-U'!$C159+(drdp!H159)*'DEC-U'!$D159)</f>
        <v>0</v>
      </c>
      <c r="I159" s="18">
        <f>Model!$W$21*((drdp!C159)*'DEC-U'!$B159+(drdp!F159)*'DEC-U'!$C159+(drdp!I159)*'DEC-U'!$D159)</f>
        <v>0</v>
      </c>
      <c r="J159" s="18">
        <f>Model!$W$21*((drdp!D159)*'DEC-U'!$B159+(drdp!G159)*'DEC-U'!$C159+(drdp!J159)*'DEC-U'!$D159)</f>
        <v>0</v>
      </c>
      <c r="K159" s="21">
        <f>SUM(E$3:E158)+H159</f>
        <v>-2.0878326001251715</v>
      </c>
      <c r="L159" s="21">
        <f>SUM(F$3:F158)+I159</f>
        <v>2.0885774701164532</v>
      </c>
      <c r="M159" s="21">
        <f>SUM(G$3:G158)+J159</f>
        <v>0</v>
      </c>
      <c r="N159" s="21"/>
      <c r="O159" s="21"/>
      <c r="P159" s="21"/>
      <c r="Q159" s="19">
        <f t="shared" si="13"/>
        <v>4.3590449661454338</v>
      </c>
      <c r="R159" s="19">
        <f t="shared" si="14"/>
        <v>4.3621558486780438</v>
      </c>
      <c r="S159" s="19">
        <f t="shared" si="15"/>
        <v>0</v>
      </c>
      <c r="T159" s="19">
        <f t="shared" si="16"/>
        <v>-4.3606001299960875</v>
      </c>
      <c r="U159" s="19">
        <f t="shared" si="17"/>
        <v>0</v>
      </c>
      <c r="V159" s="19">
        <f t="shared" si="18"/>
        <v>0</v>
      </c>
    </row>
    <row r="160" spans="1:22" x14ac:dyDescent="0.25">
      <c r="A160" s="26">
        <f>Wellpath!E160</f>
        <v>0</v>
      </c>
      <c r="B160" s="22">
        <v>0</v>
      </c>
      <c r="C160" s="22">
        <v>0</v>
      </c>
      <c r="D160" s="22">
        <v>1</v>
      </c>
      <c r="E160" s="20">
        <f>Model!$W$21*((drdp!B160+drdp!K160)*'DEC-U'!$B160+(drdp!E160+drdp!N160)*'DEC-U'!$C160+(drdp!H160+drdp!Q160)*'DEC-U'!$D160)</f>
        <v>0</v>
      </c>
      <c r="F160" s="20">
        <f>Model!$W$21*((drdp!C160+drdp!L160)*'DEC-U'!$B160+(drdp!F160+drdp!O160)*'DEC-U'!$C160+(drdp!I160+drdp!R160)*'DEC-U'!$D160)</f>
        <v>0</v>
      </c>
      <c r="G160" s="20">
        <f>Model!$W$21*((drdp!D160+drdp!M160)*'DEC-U'!$B160+(drdp!G160+drdp!P160)*'DEC-U'!$C160+(drdp!J160+drdp!S160)*'DEC-U'!$D160)</f>
        <v>0</v>
      </c>
      <c r="H160" s="18">
        <f>Model!$W$21*((drdp!B160)*'DEC-U'!$B160+(drdp!E160)*'DEC-U'!$C160+(drdp!H160)*'DEC-U'!$D160)</f>
        <v>0</v>
      </c>
      <c r="I160" s="18">
        <f>Model!$W$21*((drdp!C160)*'DEC-U'!$B160+(drdp!F160)*'DEC-U'!$C160+(drdp!I160)*'DEC-U'!$D160)</f>
        <v>0</v>
      </c>
      <c r="J160" s="18">
        <f>Model!$W$21*((drdp!D160)*'DEC-U'!$B160+(drdp!G160)*'DEC-U'!$C160+(drdp!J160)*'DEC-U'!$D160)</f>
        <v>0</v>
      </c>
      <c r="K160" s="21">
        <f>SUM(E$3:E159)+H160</f>
        <v>-2.0878326001251715</v>
      </c>
      <c r="L160" s="21">
        <f>SUM(F$3:F159)+I160</f>
        <v>2.0885774701164532</v>
      </c>
      <c r="M160" s="21">
        <f>SUM(G$3:G159)+J160</f>
        <v>0</v>
      </c>
      <c r="N160" s="21"/>
      <c r="O160" s="21"/>
      <c r="P160" s="21"/>
      <c r="Q160" s="19">
        <f t="shared" si="13"/>
        <v>4.3590449661454338</v>
      </c>
      <c r="R160" s="19">
        <f t="shared" si="14"/>
        <v>4.3621558486780438</v>
      </c>
      <c r="S160" s="19">
        <f t="shared" si="15"/>
        <v>0</v>
      </c>
      <c r="T160" s="19">
        <f t="shared" si="16"/>
        <v>-4.3606001299960875</v>
      </c>
      <c r="U160" s="19">
        <f t="shared" si="17"/>
        <v>0</v>
      </c>
      <c r="V160" s="19">
        <f t="shared" si="18"/>
        <v>0</v>
      </c>
    </row>
    <row r="161" spans="1:23" x14ac:dyDescent="0.25">
      <c r="A161" s="26">
        <f>Wellpath!E161</f>
        <v>0</v>
      </c>
      <c r="B161" s="22">
        <v>0</v>
      </c>
      <c r="C161" s="22">
        <v>0</v>
      </c>
      <c r="D161" s="22">
        <v>1</v>
      </c>
      <c r="E161" s="20">
        <f>Model!$W$21*((drdp!B161+drdp!K161)*'DEC-U'!$B161+(drdp!E161+drdp!N161)*'DEC-U'!$C161+(drdp!H161+drdp!Q161)*'DEC-U'!$D161)</f>
        <v>0</v>
      </c>
      <c r="F161" s="20">
        <f>Model!$W$21*((drdp!C161+drdp!L161)*'DEC-U'!$B161+(drdp!F161+drdp!O161)*'DEC-U'!$C161+(drdp!I161+drdp!R161)*'DEC-U'!$D161)</f>
        <v>0</v>
      </c>
      <c r="G161" s="20">
        <f>Model!$W$21*((drdp!D161+drdp!M161)*'DEC-U'!$B161+(drdp!G161+drdp!P161)*'DEC-U'!$C161+(drdp!J161+drdp!S161)*'DEC-U'!$D161)</f>
        <v>0</v>
      </c>
      <c r="H161" s="18">
        <f>Model!$W$21*((drdp!B161)*'DEC-U'!$B161+(drdp!E161)*'DEC-U'!$C161+(drdp!H161)*'DEC-U'!$D161)</f>
        <v>0</v>
      </c>
      <c r="I161" s="18">
        <f>Model!$W$21*((drdp!C161)*'DEC-U'!$B161+(drdp!F161)*'DEC-U'!$C161+(drdp!I161)*'DEC-U'!$D161)</f>
        <v>0</v>
      </c>
      <c r="J161" s="18">
        <f>Model!$W$21*((drdp!D161)*'DEC-U'!$B161+(drdp!G161)*'DEC-U'!$C161+(drdp!J161)*'DEC-U'!$D161)</f>
        <v>0</v>
      </c>
      <c r="K161" s="21">
        <f>SUM(E$3:E160)+H161</f>
        <v>-2.0878326001251715</v>
      </c>
      <c r="L161" s="21">
        <f>SUM(F$3:F160)+I161</f>
        <v>2.0885774701164532</v>
      </c>
      <c r="M161" s="21">
        <f>SUM(G$3:G160)+J161</f>
        <v>0</v>
      </c>
      <c r="N161" s="21"/>
      <c r="O161" s="21"/>
      <c r="P161" s="21"/>
      <c r="Q161" s="19">
        <f t="shared" si="13"/>
        <v>4.3590449661454338</v>
      </c>
      <c r="R161" s="19">
        <f t="shared" si="14"/>
        <v>4.3621558486780438</v>
      </c>
      <c r="S161" s="19">
        <f t="shared" si="15"/>
        <v>0</v>
      </c>
      <c r="T161" s="19">
        <f t="shared" si="16"/>
        <v>-4.3606001299960875</v>
      </c>
      <c r="U161" s="19">
        <f t="shared" si="17"/>
        <v>0</v>
      </c>
      <c r="V161" s="19">
        <f t="shared" si="18"/>
        <v>0</v>
      </c>
    </row>
    <row r="162" spans="1:23" x14ac:dyDescent="0.25">
      <c r="A162" s="26">
        <f>Wellpath!E162</f>
        <v>0</v>
      </c>
      <c r="B162" s="22">
        <v>0</v>
      </c>
      <c r="C162" s="22">
        <v>0</v>
      </c>
      <c r="D162" s="22">
        <v>1</v>
      </c>
      <c r="E162" s="20">
        <f>Model!$W$21*((drdp!B162+drdp!K162)*'DEC-U'!$B162+(drdp!E162+drdp!N162)*'DEC-U'!$C162+(drdp!H162+drdp!Q162)*'DEC-U'!$D162)</f>
        <v>0</v>
      </c>
      <c r="F162" s="20">
        <f>Model!$W$21*((drdp!C162+drdp!L162)*'DEC-U'!$B162+(drdp!F162+drdp!O162)*'DEC-U'!$C162+(drdp!I162+drdp!R162)*'DEC-U'!$D162)</f>
        <v>0</v>
      </c>
      <c r="G162" s="20">
        <f>Model!$W$21*((drdp!D162+drdp!M162)*'DEC-U'!$B162+(drdp!G162+drdp!P162)*'DEC-U'!$C162+(drdp!J162+drdp!S162)*'DEC-U'!$D162)</f>
        <v>0</v>
      </c>
      <c r="H162" s="18">
        <f>Model!$W$21*((drdp!B162)*'DEC-U'!$B162+(drdp!E162)*'DEC-U'!$C162+(drdp!H162)*'DEC-U'!$D162)</f>
        <v>0</v>
      </c>
      <c r="I162" s="18">
        <f>Model!$W$21*((drdp!C162)*'DEC-U'!$B162+(drdp!F162)*'DEC-U'!$C162+(drdp!I162)*'DEC-U'!$D162)</f>
        <v>0</v>
      </c>
      <c r="J162" s="18">
        <f>Model!$W$21*((drdp!D162)*'DEC-U'!$B162+(drdp!G162)*'DEC-U'!$C162+(drdp!J162)*'DEC-U'!$D162)</f>
        <v>0</v>
      </c>
      <c r="K162" s="21">
        <f>SUM(E$3:E161)+H162</f>
        <v>-2.0878326001251715</v>
      </c>
      <c r="L162" s="21">
        <f>SUM(F$3:F161)+I162</f>
        <v>2.0885774701164532</v>
      </c>
      <c r="M162" s="21">
        <f>SUM(G$3:G161)+J162</f>
        <v>0</v>
      </c>
      <c r="N162" s="21"/>
      <c r="O162" s="21"/>
      <c r="P162" s="21"/>
      <c r="Q162" s="19">
        <f t="shared" si="13"/>
        <v>4.3590449661454338</v>
      </c>
      <c r="R162" s="19">
        <f t="shared" si="14"/>
        <v>4.3621558486780438</v>
      </c>
      <c r="S162" s="19">
        <f t="shared" si="15"/>
        <v>0</v>
      </c>
      <c r="T162" s="19">
        <f t="shared" si="16"/>
        <v>-4.3606001299960875</v>
      </c>
      <c r="U162" s="19">
        <f t="shared" si="17"/>
        <v>0</v>
      </c>
      <c r="V162" s="19">
        <f t="shared" si="18"/>
        <v>0</v>
      </c>
    </row>
    <row r="163" spans="1:23" x14ac:dyDescent="0.25">
      <c r="A163" s="26">
        <f>Wellpath!E163</f>
        <v>0</v>
      </c>
      <c r="B163" s="22">
        <v>0</v>
      </c>
      <c r="C163" s="22">
        <v>0</v>
      </c>
      <c r="D163" s="22">
        <v>1</v>
      </c>
      <c r="E163" s="20">
        <f>Model!$W$21*((drdp!B163+drdp!K163)*'DEC-U'!$B163+(drdp!E163+drdp!N163)*'DEC-U'!$C163+(drdp!H163+drdp!Q163)*'DEC-U'!$D163)</f>
        <v>0</v>
      </c>
      <c r="F163" s="20">
        <f>Model!$W$21*((drdp!C163+drdp!L163)*'DEC-U'!$B163+(drdp!F163+drdp!O163)*'DEC-U'!$C163+(drdp!I163+drdp!R163)*'DEC-U'!$D163)</f>
        <v>0</v>
      </c>
      <c r="G163" s="20">
        <f>Model!$W$21*((drdp!D163+drdp!M163)*'DEC-U'!$B163+(drdp!G163+drdp!P163)*'DEC-U'!$C163+(drdp!J163+drdp!S163)*'DEC-U'!$D163)</f>
        <v>0</v>
      </c>
      <c r="H163" s="18">
        <f>Model!$W$21*((drdp!B163)*'DEC-U'!$B163+(drdp!E163)*'DEC-U'!$C163+(drdp!H163)*'DEC-U'!$D163)</f>
        <v>0</v>
      </c>
      <c r="I163" s="18">
        <f>Model!$W$21*((drdp!C163)*'DEC-U'!$B163+(drdp!F163)*'DEC-U'!$C163+(drdp!I163)*'DEC-U'!$D163)</f>
        <v>0</v>
      </c>
      <c r="J163" s="18">
        <f>Model!$W$21*((drdp!D163)*'DEC-U'!$B163+(drdp!G163)*'DEC-U'!$C163+(drdp!J163)*'DEC-U'!$D163)</f>
        <v>0</v>
      </c>
      <c r="K163" s="21">
        <f>SUM(E$3:E162)+H163</f>
        <v>-2.0878326001251715</v>
      </c>
      <c r="L163" s="21">
        <f>SUM(F$3:F162)+I163</f>
        <v>2.0885774701164532</v>
      </c>
      <c r="M163" s="21">
        <f>SUM(G$3:G162)+J163</f>
        <v>0</v>
      </c>
      <c r="N163" s="21"/>
      <c r="O163" s="21"/>
      <c r="P163" s="21"/>
      <c r="Q163" s="19">
        <f t="shared" si="13"/>
        <v>4.3590449661454338</v>
      </c>
      <c r="R163" s="19">
        <f t="shared" si="14"/>
        <v>4.3621558486780438</v>
      </c>
      <c r="S163" s="19">
        <f t="shared" si="15"/>
        <v>0</v>
      </c>
      <c r="T163" s="19">
        <f t="shared" si="16"/>
        <v>-4.3606001299960875</v>
      </c>
      <c r="U163" s="19">
        <f t="shared" si="17"/>
        <v>0</v>
      </c>
      <c r="V163" s="19">
        <f t="shared" si="18"/>
        <v>0</v>
      </c>
    </row>
    <row r="164" spans="1:23" x14ac:dyDescent="0.25">
      <c r="A164" s="26">
        <f>Wellpath!E164</f>
        <v>0</v>
      </c>
      <c r="B164" s="22">
        <v>0</v>
      </c>
      <c r="C164" s="22">
        <v>0</v>
      </c>
      <c r="D164" s="22">
        <v>1</v>
      </c>
      <c r="E164" s="20">
        <f>Model!$W$21*((drdp!B164+drdp!K164)*'DEC-U'!$B164+(drdp!E164+drdp!N164)*'DEC-U'!$C164+(drdp!H164+drdp!Q164)*'DEC-U'!$D164)</f>
        <v>0</v>
      </c>
      <c r="F164" s="20">
        <f>Model!$W$21*((drdp!C164+drdp!L164)*'DEC-U'!$B164+(drdp!F164+drdp!O164)*'DEC-U'!$C164+(drdp!I164+drdp!R164)*'DEC-U'!$D164)</f>
        <v>0</v>
      </c>
      <c r="G164" s="20">
        <f>Model!$W$21*((drdp!D164+drdp!M164)*'DEC-U'!$B164+(drdp!G164+drdp!P164)*'DEC-U'!$C164+(drdp!J164+drdp!S164)*'DEC-U'!$D164)</f>
        <v>0</v>
      </c>
      <c r="H164" s="18">
        <f>Model!$W$21*((drdp!B164)*'DEC-U'!$B164+(drdp!E164)*'DEC-U'!$C164+(drdp!H164)*'DEC-U'!$D164)</f>
        <v>0</v>
      </c>
      <c r="I164" s="18">
        <f>Model!$W$21*((drdp!C164)*'DEC-U'!$B164+(drdp!F164)*'DEC-U'!$C164+(drdp!I164)*'DEC-U'!$D164)</f>
        <v>0</v>
      </c>
      <c r="J164" s="18">
        <f>Model!$W$21*((drdp!D164)*'DEC-U'!$B164+(drdp!G164)*'DEC-U'!$C164+(drdp!J164)*'DEC-U'!$D164)</f>
        <v>0</v>
      </c>
      <c r="K164" s="21">
        <f>SUM(E$3:E163)+H164</f>
        <v>-2.0878326001251715</v>
      </c>
      <c r="L164" s="21">
        <f>SUM(F$3:F163)+I164</f>
        <v>2.0885774701164532</v>
      </c>
      <c r="M164" s="21">
        <f>SUM(G$3:G163)+J164</f>
        <v>0</v>
      </c>
      <c r="N164" s="21"/>
      <c r="O164" s="21"/>
      <c r="P164" s="21"/>
      <c r="Q164" s="19">
        <f t="shared" si="13"/>
        <v>4.3590449661454338</v>
      </c>
      <c r="R164" s="19">
        <f t="shared" si="14"/>
        <v>4.3621558486780438</v>
      </c>
      <c r="S164" s="19">
        <f t="shared" si="15"/>
        <v>0</v>
      </c>
      <c r="T164" s="19">
        <f t="shared" si="16"/>
        <v>-4.3606001299960875</v>
      </c>
      <c r="U164" s="19">
        <f t="shared" si="17"/>
        <v>0</v>
      </c>
      <c r="V164" s="19">
        <f t="shared" si="18"/>
        <v>0</v>
      </c>
    </row>
    <row r="165" spans="1:23" x14ac:dyDescent="0.25">
      <c r="A165" s="26">
        <f>Wellpath!E165</f>
        <v>0</v>
      </c>
      <c r="B165" s="22">
        <v>0</v>
      </c>
      <c r="C165" s="22">
        <v>0</v>
      </c>
      <c r="D165" s="22">
        <v>1</v>
      </c>
      <c r="E165" s="20">
        <f>Model!$W$21*((drdp!B165+drdp!K165)*'DEC-U'!$B165+(drdp!E165+drdp!N165)*'DEC-U'!$C165+(drdp!H165+drdp!Q165)*'DEC-U'!$D165)</f>
        <v>0</v>
      </c>
      <c r="F165" s="20">
        <f>Model!$W$21*((drdp!C165+drdp!L165)*'DEC-U'!$B165+(drdp!F165+drdp!O165)*'DEC-U'!$C165+(drdp!I165+drdp!R165)*'DEC-U'!$D165)</f>
        <v>0</v>
      </c>
      <c r="G165" s="20">
        <f>Model!$W$21*((drdp!D165+drdp!M165)*'DEC-U'!$B165+(drdp!G165+drdp!P165)*'DEC-U'!$C165+(drdp!J165+drdp!S165)*'DEC-U'!$D165)</f>
        <v>0</v>
      </c>
      <c r="H165" s="18">
        <f>Model!$W$21*((drdp!B165)*'DEC-U'!$B165+(drdp!E165)*'DEC-U'!$C165+(drdp!H165)*'DEC-U'!$D165)</f>
        <v>0</v>
      </c>
      <c r="I165" s="18">
        <f>Model!$W$21*((drdp!C165)*'DEC-U'!$B165+(drdp!F165)*'DEC-U'!$C165+(drdp!I165)*'DEC-U'!$D165)</f>
        <v>0</v>
      </c>
      <c r="J165" s="18">
        <f>Model!$W$21*((drdp!D165)*'DEC-U'!$B165+(drdp!G165)*'DEC-U'!$C165+(drdp!J165)*'DEC-U'!$D165)</f>
        <v>0</v>
      </c>
      <c r="K165" s="21">
        <f>SUM(E$3:E164)+H165</f>
        <v>-2.0878326001251715</v>
      </c>
      <c r="L165" s="21">
        <f>SUM(F$3:F164)+I165</f>
        <v>2.0885774701164532</v>
      </c>
      <c r="M165" s="21">
        <f>SUM(G$3:G164)+J165</f>
        <v>0</v>
      </c>
      <c r="N165" s="21"/>
      <c r="O165" s="21"/>
      <c r="P165" s="21"/>
      <c r="Q165" s="19">
        <f t="shared" si="13"/>
        <v>4.3590449661454338</v>
      </c>
      <c r="R165" s="19">
        <f t="shared" si="14"/>
        <v>4.3621558486780438</v>
      </c>
      <c r="S165" s="19">
        <f t="shared" si="15"/>
        <v>0</v>
      </c>
      <c r="T165" s="19">
        <f t="shared" si="16"/>
        <v>-4.3606001299960875</v>
      </c>
      <c r="U165" s="19">
        <f t="shared" si="17"/>
        <v>0</v>
      </c>
      <c r="V165" s="19">
        <f t="shared" si="18"/>
        <v>0</v>
      </c>
    </row>
    <row r="166" spans="1:23" x14ac:dyDescent="0.25">
      <c r="A166" s="26">
        <f>Wellpath!E166</f>
        <v>0</v>
      </c>
      <c r="B166" s="22">
        <v>0</v>
      </c>
      <c r="C166" s="22">
        <v>0</v>
      </c>
      <c r="D166" s="22">
        <v>1</v>
      </c>
      <c r="E166" s="20">
        <f>Model!$W$21*((drdp!B166+drdp!K166)*'DEC-U'!$B166+(drdp!E166+drdp!N166)*'DEC-U'!$C166+(drdp!H166+drdp!Q166)*'DEC-U'!$D166)</f>
        <v>0</v>
      </c>
      <c r="F166" s="20">
        <f>Model!$W$21*((drdp!C166+drdp!L166)*'DEC-U'!$B166+(drdp!F166+drdp!O166)*'DEC-U'!$C166+(drdp!I166+drdp!R166)*'DEC-U'!$D166)</f>
        <v>0</v>
      </c>
      <c r="G166" s="20">
        <f>Model!$W$21*((drdp!D166+drdp!M166)*'DEC-U'!$B166+(drdp!G166+drdp!P166)*'DEC-U'!$C166+(drdp!J166+drdp!S166)*'DEC-U'!$D166)</f>
        <v>0</v>
      </c>
      <c r="H166" s="18">
        <f>Model!$W$21*((drdp!B166)*'DEC-U'!$B166+(drdp!E166)*'DEC-U'!$C166+(drdp!H166)*'DEC-U'!$D166)</f>
        <v>0</v>
      </c>
      <c r="I166" s="18">
        <f>Model!$W$21*((drdp!C166)*'DEC-U'!$B166+(drdp!F166)*'DEC-U'!$C166+(drdp!I166)*'DEC-U'!$D166)</f>
        <v>0</v>
      </c>
      <c r="J166" s="18">
        <f>Model!$W$21*((drdp!D166)*'DEC-U'!$B166+(drdp!G166)*'DEC-U'!$C166+(drdp!J166)*'DEC-U'!$D166)</f>
        <v>0</v>
      </c>
      <c r="K166" s="21">
        <f>SUM(E$3:E165)+H166</f>
        <v>-2.0878326001251715</v>
      </c>
      <c r="L166" s="21">
        <f>SUM(F$3:F165)+I166</f>
        <v>2.0885774701164532</v>
      </c>
      <c r="M166" s="21">
        <f>SUM(G$3:G165)+J166</f>
        <v>0</v>
      </c>
      <c r="N166" s="21"/>
      <c r="O166" s="21"/>
      <c r="P166" s="21"/>
      <c r="Q166" s="19">
        <f t="shared" si="13"/>
        <v>4.3590449661454338</v>
      </c>
      <c r="R166" s="19">
        <f t="shared" si="14"/>
        <v>4.3621558486780438</v>
      </c>
      <c r="S166" s="19">
        <f t="shared" si="15"/>
        <v>0</v>
      </c>
      <c r="T166" s="19">
        <f t="shared" si="16"/>
        <v>-4.3606001299960875</v>
      </c>
      <c r="U166" s="19">
        <f t="shared" si="17"/>
        <v>0</v>
      </c>
      <c r="V166" s="19">
        <f t="shared" si="18"/>
        <v>0</v>
      </c>
    </row>
    <row r="167" spans="1:23" x14ac:dyDescent="0.25">
      <c r="A167" s="26">
        <f>Wellpath!E167</f>
        <v>0</v>
      </c>
      <c r="B167" s="22">
        <v>0</v>
      </c>
      <c r="C167" s="22">
        <v>0</v>
      </c>
      <c r="D167" s="22">
        <v>1</v>
      </c>
      <c r="E167" s="20">
        <f>Model!$W$21*((drdp!B167+drdp!K167)*'DEC-U'!$B167+(drdp!E167+drdp!N167)*'DEC-U'!$C167+(drdp!H167+drdp!Q167)*'DEC-U'!$D167)</f>
        <v>0</v>
      </c>
      <c r="F167" s="20">
        <f>Model!$W$21*((drdp!C167+drdp!L167)*'DEC-U'!$B167+(drdp!F167+drdp!O167)*'DEC-U'!$C167+(drdp!I167+drdp!R167)*'DEC-U'!$D167)</f>
        <v>0</v>
      </c>
      <c r="G167" s="20">
        <f>Model!$W$21*((drdp!D167+drdp!M167)*'DEC-U'!$B167+(drdp!G167+drdp!P167)*'DEC-U'!$C167+(drdp!J167+drdp!S167)*'DEC-U'!$D167)</f>
        <v>0</v>
      </c>
      <c r="H167" s="18">
        <f>Model!$W$21*((drdp!B167)*'DEC-U'!$B167+(drdp!E167)*'DEC-U'!$C167+(drdp!H167)*'DEC-U'!$D167)</f>
        <v>0</v>
      </c>
      <c r="I167" s="18">
        <f>Model!$W$21*((drdp!C167)*'DEC-U'!$B167+(drdp!F167)*'DEC-U'!$C167+(drdp!I167)*'DEC-U'!$D167)</f>
        <v>0</v>
      </c>
      <c r="J167" s="18">
        <f>Model!$W$21*((drdp!D167)*'DEC-U'!$B167+(drdp!G167)*'DEC-U'!$C167+(drdp!J167)*'DEC-U'!$D167)</f>
        <v>0</v>
      </c>
      <c r="K167" s="21">
        <f>SUM(E$3:E166)+H167</f>
        <v>-2.0878326001251715</v>
      </c>
      <c r="L167" s="21">
        <f>SUM(F$3:F166)+I167</f>
        <v>2.0885774701164532</v>
      </c>
      <c r="M167" s="21">
        <f>SUM(G$3:G166)+J167</f>
        <v>0</v>
      </c>
      <c r="N167" s="21"/>
      <c r="O167" s="21"/>
      <c r="P167" s="21"/>
      <c r="Q167" s="19">
        <f t="shared" si="13"/>
        <v>4.3590449661454338</v>
      </c>
      <c r="R167" s="19">
        <f t="shared" si="14"/>
        <v>4.3621558486780438</v>
      </c>
      <c r="S167" s="19">
        <f t="shared" si="15"/>
        <v>0</v>
      </c>
      <c r="T167" s="19">
        <f t="shared" si="16"/>
        <v>-4.3606001299960875</v>
      </c>
      <c r="U167" s="19">
        <f t="shared" si="17"/>
        <v>0</v>
      </c>
      <c r="V167" s="19">
        <f t="shared" si="18"/>
        <v>0</v>
      </c>
    </row>
    <row r="168" spans="1:23" x14ac:dyDescent="0.25">
      <c r="A168" s="26">
        <f>Wellpath!E168</f>
        <v>0</v>
      </c>
      <c r="B168" s="22">
        <v>0</v>
      </c>
      <c r="C168" s="22">
        <v>0</v>
      </c>
      <c r="D168" s="22">
        <v>1</v>
      </c>
      <c r="E168" s="20">
        <f>Model!$W$21*((drdp!B168+drdp!K168)*'DEC-U'!$B168+(drdp!E168+drdp!N168)*'DEC-U'!$C168+(drdp!H168+drdp!Q168)*'DEC-U'!$D168)</f>
        <v>0</v>
      </c>
      <c r="F168" s="20">
        <f>Model!$W$21*((drdp!C168+drdp!L168)*'DEC-U'!$B168+(drdp!F168+drdp!O168)*'DEC-U'!$C168+(drdp!I168+drdp!R168)*'DEC-U'!$D168)</f>
        <v>0</v>
      </c>
      <c r="G168" s="20">
        <f>Model!$W$21*((drdp!D168+drdp!M168)*'DEC-U'!$B168+(drdp!G168+drdp!P168)*'DEC-U'!$C168+(drdp!J168+drdp!S168)*'DEC-U'!$D168)</f>
        <v>0</v>
      </c>
      <c r="H168" s="18">
        <f>Model!$W$21*((drdp!B168)*'DEC-U'!$B168+(drdp!E168)*'DEC-U'!$C168+(drdp!H168)*'DEC-U'!$D168)</f>
        <v>0</v>
      </c>
      <c r="I168" s="18">
        <f>Model!$W$21*((drdp!C168)*'DEC-U'!$B168+(drdp!F168)*'DEC-U'!$C168+(drdp!I168)*'DEC-U'!$D168)</f>
        <v>0</v>
      </c>
      <c r="J168" s="18">
        <f>Model!$W$21*((drdp!D168)*'DEC-U'!$B168+(drdp!G168)*'DEC-U'!$C168+(drdp!J168)*'DEC-U'!$D168)</f>
        <v>0</v>
      </c>
      <c r="K168" s="21">
        <f>SUM(E$3:E167)+H168</f>
        <v>-2.0878326001251715</v>
      </c>
      <c r="L168" s="21">
        <f>SUM(F$3:F167)+I168</f>
        <v>2.0885774701164532</v>
      </c>
      <c r="M168" s="21">
        <f>SUM(G$3:G167)+J168</f>
        <v>0</v>
      </c>
      <c r="N168" s="21"/>
      <c r="O168" s="21"/>
      <c r="P168" s="21"/>
      <c r="Q168" s="19">
        <f t="shared" si="13"/>
        <v>4.3590449661454338</v>
      </c>
      <c r="R168" s="19">
        <f t="shared" si="14"/>
        <v>4.3621558486780438</v>
      </c>
      <c r="S168" s="19">
        <f t="shared" si="15"/>
        <v>0</v>
      </c>
      <c r="T168" s="19">
        <f t="shared" si="16"/>
        <v>-4.3606001299960875</v>
      </c>
      <c r="U168" s="19">
        <f t="shared" si="17"/>
        <v>0</v>
      </c>
      <c r="V168" s="19">
        <f t="shared" si="18"/>
        <v>0</v>
      </c>
    </row>
    <row r="169" spans="1:23" x14ac:dyDescent="0.25">
      <c r="A169" s="26">
        <f>Wellpath!E169</f>
        <v>0</v>
      </c>
      <c r="B169" s="22">
        <v>0</v>
      </c>
      <c r="C169" s="22">
        <v>0</v>
      </c>
      <c r="D169" s="22">
        <v>1</v>
      </c>
      <c r="E169" s="20">
        <f>Model!$W$21*((drdp!B169+drdp!K169)*'DEC-U'!$B169+(drdp!E169+drdp!N169)*'DEC-U'!$C169+(drdp!H169+drdp!Q169)*'DEC-U'!$D169)</f>
        <v>0</v>
      </c>
      <c r="F169" s="20">
        <f>Model!$W$21*((drdp!C169+drdp!L169)*'DEC-U'!$B169+(drdp!F169+drdp!O169)*'DEC-U'!$C169+(drdp!I169+drdp!R169)*'DEC-U'!$D169)</f>
        <v>0</v>
      </c>
      <c r="G169" s="20">
        <f>Model!$W$21*((drdp!D169+drdp!M169)*'DEC-U'!$B169+(drdp!G169+drdp!P169)*'DEC-U'!$C169+(drdp!J169+drdp!S169)*'DEC-U'!$D169)</f>
        <v>0</v>
      </c>
      <c r="H169" s="18">
        <f>Model!$W$21*((drdp!B169)*'DEC-U'!$B169+(drdp!E169)*'DEC-U'!$C169+(drdp!H169)*'DEC-U'!$D169)</f>
        <v>0</v>
      </c>
      <c r="I169" s="18">
        <f>Model!$W$21*((drdp!C169)*'DEC-U'!$B169+(drdp!F169)*'DEC-U'!$C169+(drdp!I169)*'DEC-U'!$D169)</f>
        <v>0</v>
      </c>
      <c r="J169" s="18">
        <f>Model!$W$21*((drdp!D169)*'DEC-U'!$B169+(drdp!G169)*'DEC-U'!$C169+(drdp!J169)*'DEC-U'!$D169)</f>
        <v>0</v>
      </c>
      <c r="K169" s="21">
        <f>SUM(E$3:E168)+H169</f>
        <v>-2.0878326001251715</v>
      </c>
      <c r="L169" s="21">
        <f>SUM(F$3:F168)+I169</f>
        <v>2.0885774701164532</v>
      </c>
      <c r="M169" s="21">
        <f>SUM(G$3:G168)+J169</f>
        <v>0</v>
      </c>
      <c r="N169" s="21"/>
      <c r="O169" s="21"/>
      <c r="P169" s="21"/>
      <c r="Q169" s="19">
        <f t="shared" si="13"/>
        <v>4.3590449661454338</v>
      </c>
      <c r="R169" s="19">
        <f t="shared" si="14"/>
        <v>4.3621558486780438</v>
      </c>
      <c r="S169" s="19">
        <f t="shared" si="15"/>
        <v>0</v>
      </c>
      <c r="T169" s="19">
        <f t="shared" si="16"/>
        <v>-4.3606001299960875</v>
      </c>
      <c r="U169" s="19">
        <f t="shared" si="17"/>
        <v>0</v>
      </c>
      <c r="V169" s="19">
        <f t="shared" si="18"/>
        <v>0</v>
      </c>
    </row>
    <row r="170" spans="1:23" x14ac:dyDescent="0.25">
      <c r="A170" s="26">
        <f>Wellpath!E170</f>
        <v>0</v>
      </c>
      <c r="B170" s="22">
        <v>0</v>
      </c>
      <c r="C170" s="22">
        <v>0</v>
      </c>
      <c r="D170" s="22">
        <v>1</v>
      </c>
      <c r="E170" s="20">
        <f>Model!$W$21*((drdp!B170+drdp!K170)*'DEC-U'!$B170+(drdp!E170+drdp!N170)*'DEC-U'!$C170+(drdp!H170+drdp!Q170)*'DEC-U'!$D170)</f>
        <v>0</v>
      </c>
      <c r="F170" s="20">
        <f>Model!$W$21*((drdp!C170+drdp!L170)*'DEC-U'!$B170+(drdp!F170+drdp!O170)*'DEC-U'!$C170+(drdp!I170+drdp!R170)*'DEC-U'!$D170)</f>
        <v>0</v>
      </c>
      <c r="G170" s="20">
        <f>Model!$W$21*((drdp!D170+drdp!M170)*'DEC-U'!$B170+(drdp!G170+drdp!P170)*'DEC-U'!$C170+(drdp!J170+drdp!S170)*'DEC-U'!$D170)</f>
        <v>0</v>
      </c>
      <c r="H170" s="18">
        <f>Model!$W$21*((drdp!B170)*'DEC-U'!$B170+(drdp!E170)*'DEC-U'!$C170+(drdp!H170)*'DEC-U'!$D170)</f>
        <v>0</v>
      </c>
      <c r="I170" s="18">
        <f>Model!$W$21*((drdp!C170)*'DEC-U'!$B170+(drdp!F170)*'DEC-U'!$C170+(drdp!I170)*'DEC-U'!$D170)</f>
        <v>0</v>
      </c>
      <c r="J170" s="18">
        <f>Model!$W$21*((drdp!D170)*'DEC-U'!$B170+(drdp!G170)*'DEC-U'!$C170+(drdp!J170)*'DEC-U'!$D170)</f>
        <v>0</v>
      </c>
      <c r="K170" s="21">
        <f>SUM(E$3:E169)+H170</f>
        <v>-2.0878326001251715</v>
      </c>
      <c r="L170" s="21">
        <f>SUM(F$3:F169)+I170</f>
        <v>2.0885774701164532</v>
      </c>
      <c r="M170" s="21">
        <f>SUM(G$3:G169)+J170</f>
        <v>0</v>
      </c>
      <c r="N170" s="21"/>
      <c r="O170" s="21"/>
      <c r="P170" s="21"/>
      <c r="Q170" s="19">
        <f t="shared" si="13"/>
        <v>4.3590449661454338</v>
      </c>
      <c r="R170" s="19">
        <f t="shared" si="14"/>
        <v>4.3621558486780438</v>
      </c>
      <c r="S170" s="19">
        <f t="shared" si="15"/>
        <v>0</v>
      </c>
      <c r="T170" s="19">
        <f t="shared" si="16"/>
        <v>-4.3606001299960875</v>
      </c>
      <c r="U170" s="19">
        <f t="shared" si="17"/>
        <v>0</v>
      </c>
      <c r="V170" s="19">
        <f t="shared" si="18"/>
        <v>0</v>
      </c>
    </row>
    <row r="171" spans="1:23" x14ac:dyDescent="0.25">
      <c r="A171" s="26">
        <f>Wellpath!E171</f>
        <v>0</v>
      </c>
      <c r="B171" s="22">
        <v>0</v>
      </c>
      <c r="C171" s="22">
        <v>0</v>
      </c>
      <c r="D171" s="22">
        <v>1</v>
      </c>
      <c r="E171" s="20">
        <f>Model!$W$21*((drdp!B171+drdp!K171)*'DEC-U'!$B171+(drdp!E171+drdp!N171)*'DEC-U'!$C171+(drdp!H171+drdp!Q171)*'DEC-U'!$D171)</f>
        <v>0</v>
      </c>
      <c r="F171" s="20">
        <f>Model!$W$21*((drdp!C171+drdp!L171)*'DEC-U'!$B171+(drdp!F171+drdp!O171)*'DEC-U'!$C171+(drdp!I171+drdp!R171)*'DEC-U'!$D171)</f>
        <v>0</v>
      </c>
      <c r="G171" s="20">
        <f>Model!$W$21*((drdp!D171+drdp!M171)*'DEC-U'!$B171+(drdp!G171+drdp!P171)*'DEC-U'!$C171+(drdp!J171+drdp!S171)*'DEC-U'!$D171)</f>
        <v>0</v>
      </c>
      <c r="H171" s="18">
        <f>Model!$W$21*((drdp!B171)*'DEC-U'!$B171+(drdp!E171)*'DEC-U'!$C171+(drdp!H171)*'DEC-U'!$D171)</f>
        <v>0</v>
      </c>
      <c r="I171" s="18">
        <f>Model!$W$21*((drdp!C171)*'DEC-U'!$B171+(drdp!F171)*'DEC-U'!$C171+(drdp!I171)*'DEC-U'!$D171)</f>
        <v>0</v>
      </c>
      <c r="J171" s="18">
        <f>Model!$W$21*((drdp!D171)*'DEC-U'!$B171+(drdp!G171)*'DEC-U'!$C171+(drdp!J171)*'DEC-U'!$D171)</f>
        <v>0</v>
      </c>
      <c r="K171" s="21">
        <f>SUM(E$3:E170)+H171</f>
        <v>-2.0878326001251715</v>
      </c>
      <c r="L171" s="21">
        <f>SUM(F$3:F170)+I171</f>
        <v>2.0885774701164532</v>
      </c>
      <c r="M171" s="21">
        <f>SUM(G$3:G170)+J171</f>
        <v>0</v>
      </c>
      <c r="N171" s="21"/>
      <c r="O171" s="21"/>
      <c r="P171" s="21"/>
      <c r="Q171" s="19">
        <f t="shared" si="13"/>
        <v>4.3590449661454338</v>
      </c>
      <c r="R171" s="19">
        <f t="shared" si="14"/>
        <v>4.3621558486780438</v>
      </c>
      <c r="S171" s="19">
        <f t="shared" si="15"/>
        <v>0</v>
      </c>
      <c r="T171" s="19">
        <f t="shared" si="16"/>
        <v>-4.3606001299960875</v>
      </c>
      <c r="U171" s="19">
        <f t="shared" si="17"/>
        <v>0</v>
      </c>
      <c r="V171" s="19">
        <f t="shared" si="18"/>
        <v>0</v>
      </c>
    </row>
    <row r="172" spans="1:23" x14ac:dyDescent="0.25">
      <c r="A172" s="26">
        <f>Wellpath!E172</f>
        <v>0</v>
      </c>
      <c r="B172" s="22">
        <v>0</v>
      </c>
      <c r="C172" s="22">
        <v>0</v>
      </c>
      <c r="D172" s="22">
        <v>1</v>
      </c>
      <c r="E172" s="20">
        <f>Model!$W$21*((drdp!B172+drdp!K172)*'DEC-U'!$B172+(drdp!E172+drdp!N172)*'DEC-U'!$C172+(drdp!H172+drdp!Q172)*'DEC-U'!$D172)</f>
        <v>0</v>
      </c>
      <c r="F172" s="20">
        <f>Model!$W$21*((drdp!C172+drdp!L172)*'DEC-U'!$B172+(drdp!F172+drdp!O172)*'DEC-U'!$C172+(drdp!I172+drdp!R172)*'DEC-U'!$D172)</f>
        <v>0</v>
      </c>
      <c r="G172" s="20">
        <f>Model!$W$21*((drdp!D172+drdp!M172)*'DEC-U'!$B172+(drdp!G172+drdp!P172)*'DEC-U'!$C172+(drdp!J172+drdp!S172)*'DEC-U'!$D172)</f>
        <v>0</v>
      </c>
      <c r="H172" s="18">
        <f>Model!$W$21*((drdp!B172)*'DEC-U'!$B172+(drdp!E172)*'DEC-U'!$C172+(drdp!H172)*'DEC-U'!$D172)</f>
        <v>0</v>
      </c>
      <c r="I172" s="18">
        <f>Model!$W$21*((drdp!C172)*'DEC-U'!$B172+(drdp!F172)*'DEC-U'!$C172+(drdp!I172)*'DEC-U'!$D172)</f>
        <v>0</v>
      </c>
      <c r="J172" s="18">
        <f>Model!$W$21*((drdp!D172)*'DEC-U'!$B172+(drdp!G172)*'DEC-U'!$C172+(drdp!J172)*'DEC-U'!$D172)</f>
        <v>0</v>
      </c>
      <c r="K172" s="21">
        <f>SUM(E$3:E171)+H172</f>
        <v>-2.0878326001251715</v>
      </c>
      <c r="L172" s="21">
        <f>SUM(F$3:F171)+I172</f>
        <v>2.0885774701164532</v>
      </c>
      <c r="M172" s="21">
        <f>SUM(G$3:G171)+J172</f>
        <v>0</v>
      </c>
      <c r="N172" s="21"/>
      <c r="O172" s="21"/>
      <c r="P172" s="21"/>
      <c r="Q172" s="19">
        <f t="shared" si="13"/>
        <v>4.3590449661454338</v>
      </c>
      <c r="R172" s="19">
        <f t="shared" si="14"/>
        <v>4.3621558486780438</v>
      </c>
      <c r="S172" s="19">
        <f t="shared" si="15"/>
        <v>0</v>
      </c>
      <c r="T172" s="19">
        <f t="shared" si="16"/>
        <v>-4.3606001299960875</v>
      </c>
      <c r="U172" s="19">
        <f t="shared" si="17"/>
        <v>0</v>
      </c>
      <c r="V172" s="19">
        <f t="shared" si="18"/>
        <v>0</v>
      </c>
    </row>
    <row r="173" spans="1:23" x14ac:dyDescent="0.25">
      <c r="A173" s="26">
        <f>Wellpath!E173</f>
        <v>0</v>
      </c>
      <c r="B173" s="22">
        <v>0</v>
      </c>
      <c r="C173" s="22">
        <v>0</v>
      </c>
      <c r="D173" s="22">
        <v>1</v>
      </c>
      <c r="E173" s="20">
        <f>Model!$W$21*((drdp!B173+drdp!K173)*'DEC-U'!$B173+(drdp!E173+drdp!N173)*'DEC-U'!$C173+(drdp!H173+drdp!Q173)*'DEC-U'!$D173)</f>
        <v>0</v>
      </c>
      <c r="F173" s="20">
        <f>Model!$W$21*((drdp!C173+drdp!L173)*'DEC-U'!$B173+(drdp!F173+drdp!O173)*'DEC-U'!$C173+(drdp!I173+drdp!R173)*'DEC-U'!$D173)</f>
        <v>0</v>
      </c>
      <c r="G173" s="20">
        <f>Model!$W$21*((drdp!D173+drdp!M173)*'DEC-U'!$B173+(drdp!G173+drdp!P173)*'DEC-U'!$C173+(drdp!J173+drdp!S173)*'DEC-U'!$D173)</f>
        <v>0</v>
      </c>
      <c r="H173" s="18">
        <f>Model!$W$21*((drdp!B173)*'DEC-U'!$B173+(drdp!E173)*'DEC-U'!$C173+(drdp!H173)*'DEC-U'!$D173)</f>
        <v>0</v>
      </c>
      <c r="I173" s="18">
        <f>Model!$W$21*((drdp!C173)*'DEC-U'!$B173+(drdp!F173)*'DEC-U'!$C173+(drdp!I173)*'DEC-U'!$D173)</f>
        <v>0</v>
      </c>
      <c r="J173" s="18">
        <f>Model!$W$21*((drdp!D173)*'DEC-U'!$B173+(drdp!G173)*'DEC-U'!$C173+(drdp!J173)*'DEC-U'!$D173)</f>
        <v>0</v>
      </c>
      <c r="K173" s="21">
        <f>SUM(E$3:E172)+H173</f>
        <v>-2.0878326001251715</v>
      </c>
      <c r="L173" s="21">
        <f>SUM(F$3:F172)+I173</f>
        <v>2.0885774701164532</v>
      </c>
      <c r="M173" s="21">
        <f>SUM(G$3:G172)+J173</f>
        <v>0</v>
      </c>
      <c r="N173" s="21"/>
      <c r="O173" s="21"/>
      <c r="P173" s="21"/>
      <c r="Q173" s="19">
        <f t="shared" si="13"/>
        <v>4.3590449661454338</v>
      </c>
      <c r="R173" s="19">
        <f t="shared" si="14"/>
        <v>4.3621558486780438</v>
      </c>
      <c r="S173" s="19">
        <f t="shared" si="15"/>
        <v>0</v>
      </c>
      <c r="T173" s="19">
        <f t="shared" si="16"/>
        <v>-4.3606001299960875</v>
      </c>
      <c r="U173" s="19">
        <f t="shared" si="17"/>
        <v>0</v>
      </c>
      <c r="V173" s="19">
        <f t="shared" si="18"/>
        <v>0</v>
      </c>
      <c r="W173" s="10" t="s">
        <v>62</v>
      </c>
    </row>
    <row r="174" spans="1:23" x14ac:dyDescent="0.25">
      <c r="A174" s="26">
        <f>Wellpath!E174</f>
        <v>0</v>
      </c>
      <c r="B174" s="22">
        <v>0</v>
      </c>
      <c r="C174" s="22">
        <v>0</v>
      </c>
      <c r="D174" s="22">
        <v>1</v>
      </c>
      <c r="E174" s="20">
        <f>Model!$W$21*((drdp!B174+drdp!K174)*'DEC-U'!$B174+(drdp!E174+drdp!N174)*'DEC-U'!$C174+(drdp!H174+drdp!Q174)*'DEC-U'!$D174)</f>
        <v>0</v>
      </c>
      <c r="F174" s="20">
        <f>Model!$W$21*((drdp!C174+drdp!L174)*'DEC-U'!$B174+(drdp!F174+drdp!O174)*'DEC-U'!$C174+(drdp!I174+drdp!R174)*'DEC-U'!$D174)</f>
        <v>0</v>
      </c>
      <c r="G174" s="20">
        <f>Model!$W$21*((drdp!D174+drdp!M174)*'DEC-U'!$B174+(drdp!G174+drdp!P174)*'DEC-U'!$C174+(drdp!J174+drdp!S174)*'DEC-U'!$D174)</f>
        <v>0</v>
      </c>
      <c r="H174" s="18">
        <f>Model!$W$21*((drdp!B174)*'DEC-U'!$B174+(drdp!E174)*'DEC-U'!$C174+(drdp!H174)*'DEC-U'!$D174)</f>
        <v>0</v>
      </c>
      <c r="I174" s="18">
        <f>Model!$W$21*((drdp!C174)*'DEC-U'!$B174+(drdp!F174)*'DEC-U'!$C174+(drdp!I174)*'DEC-U'!$D174)</f>
        <v>0</v>
      </c>
      <c r="J174" s="18">
        <f>Model!$W$21*((drdp!D174)*'DEC-U'!$B174+(drdp!G174)*'DEC-U'!$C174+(drdp!J174)*'DEC-U'!$D174)</f>
        <v>0</v>
      </c>
      <c r="K174" s="21">
        <f>SUM(E$3:E173)+H174</f>
        <v>-2.0878326001251715</v>
      </c>
      <c r="L174" s="21">
        <f>SUM(F$3:F173)+I174</f>
        <v>2.0885774701164532</v>
      </c>
      <c r="M174" s="21">
        <f>SUM(G$3:G173)+J174</f>
        <v>0</v>
      </c>
      <c r="N174" s="21"/>
      <c r="O174" s="21"/>
      <c r="P174" s="21"/>
      <c r="Q174" s="19">
        <f t="shared" si="13"/>
        <v>4.3590449661454338</v>
      </c>
      <c r="R174" s="19">
        <f t="shared" si="14"/>
        <v>4.3621558486780438</v>
      </c>
      <c r="S174" s="19">
        <f t="shared" si="15"/>
        <v>0</v>
      </c>
      <c r="T174" s="19">
        <f t="shared" si="16"/>
        <v>-4.3606001299960875</v>
      </c>
      <c r="U174" s="19">
        <f t="shared" si="17"/>
        <v>0</v>
      </c>
      <c r="V174" s="19">
        <f t="shared" si="18"/>
        <v>0</v>
      </c>
    </row>
    <row r="175" spans="1:23" x14ac:dyDescent="0.25">
      <c r="A175" s="26">
        <f>Wellpath!E175</f>
        <v>0</v>
      </c>
      <c r="B175" s="22">
        <v>0</v>
      </c>
      <c r="C175" s="22">
        <v>0</v>
      </c>
      <c r="D175" s="22">
        <v>1</v>
      </c>
      <c r="E175" s="20">
        <f>Model!$W$21*((drdp!B175+drdp!K175)*'DEC-U'!$B175+(drdp!E175+drdp!N175)*'DEC-U'!$C175+(drdp!H175+drdp!Q175)*'DEC-U'!$D175)</f>
        <v>0</v>
      </c>
      <c r="F175" s="20">
        <f>Model!$W$21*((drdp!C175+drdp!L175)*'DEC-U'!$B175+(drdp!F175+drdp!O175)*'DEC-U'!$C175+(drdp!I175+drdp!R175)*'DEC-U'!$D175)</f>
        <v>0</v>
      </c>
      <c r="G175" s="20">
        <f>Model!$W$21*((drdp!D175+drdp!M175)*'DEC-U'!$B175+(drdp!G175+drdp!P175)*'DEC-U'!$C175+(drdp!J175+drdp!S175)*'DEC-U'!$D175)</f>
        <v>0</v>
      </c>
      <c r="H175" s="18">
        <f>Model!$W$21*((drdp!B175)*'DEC-U'!$B175+(drdp!E175)*'DEC-U'!$C175+(drdp!H175)*'DEC-U'!$D175)</f>
        <v>0</v>
      </c>
      <c r="I175" s="18">
        <f>Model!$W$21*((drdp!C175)*'DEC-U'!$B175+(drdp!F175)*'DEC-U'!$C175+(drdp!I175)*'DEC-U'!$D175)</f>
        <v>0</v>
      </c>
      <c r="J175" s="18">
        <f>Model!$W$21*((drdp!D175)*'DEC-U'!$B175+(drdp!G175)*'DEC-U'!$C175+(drdp!J175)*'DEC-U'!$D175)</f>
        <v>0</v>
      </c>
      <c r="K175" s="21">
        <f>SUM(E$3:E174)+H175</f>
        <v>-2.0878326001251715</v>
      </c>
      <c r="L175" s="21">
        <f>SUM(F$3:F174)+I175</f>
        <v>2.0885774701164532</v>
      </c>
      <c r="M175" s="21">
        <f>SUM(G$3:G174)+J175</f>
        <v>0</v>
      </c>
      <c r="N175" s="21"/>
      <c r="O175" s="21"/>
      <c r="P175" s="21"/>
      <c r="Q175" s="19">
        <f t="shared" si="13"/>
        <v>4.3590449661454338</v>
      </c>
      <c r="R175" s="19">
        <f t="shared" si="14"/>
        <v>4.3621558486780438</v>
      </c>
      <c r="S175" s="19">
        <f t="shared" si="15"/>
        <v>0</v>
      </c>
      <c r="T175" s="19">
        <f t="shared" si="16"/>
        <v>-4.3606001299960875</v>
      </c>
      <c r="U175" s="19">
        <f t="shared" si="17"/>
        <v>0</v>
      </c>
      <c r="V175" s="19">
        <f t="shared" si="18"/>
        <v>0</v>
      </c>
    </row>
    <row r="176" spans="1:23" x14ac:dyDescent="0.25">
      <c r="A176" s="26">
        <f>Wellpath!E176</f>
        <v>0</v>
      </c>
      <c r="B176" s="22">
        <v>0</v>
      </c>
      <c r="C176" s="22">
        <v>0</v>
      </c>
      <c r="D176" s="22">
        <v>1</v>
      </c>
      <c r="E176" s="20">
        <f>Model!$W$21*((drdp!B176+drdp!K176)*'DEC-U'!$B176+(drdp!E176+drdp!N176)*'DEC-U'!$C176+(drdp!H176+drdp!Q176)*'DEC-U'!$D176)</f>
        <v>0</v>
      </c>
      <c r="F176" s="20">
        <f>Model!$W$21*((drdp!C176+drdp!L176)*'DEC-U'!$B176+(drdp!F176+drdp!O176)*'DEC-U'!$C176+(drdp!I176+drdp!R176)*'DEC-U'!$D176)</f>
        <v>0</v>
      </c>
      <c r="G176" s="20">
        <f>Model!$W$21*((drdp!D176+drdp!M176)*'DEC-U'!$B176+(drdp!G176+drdp!P176)*'DEC-U'!$C176+(drdp!J176+drdp!S176)*'DEC-U'!$D176)</f>
        <v>0</v>
      </c>
      <c r="H176" s="18">
        <f>Model!$W$21*((drdp!B176)*'DEC-U'!$B176+(drdp!E176)*'DEC-U'!$C176+(drdp!H176)*'DEC-U'!$D176)</f>
        <v>0</v>
      </c>
      <c r="I176" s="18">
        <f>Model!$W$21*((drdp!C176)*'DEC-U'!$B176+(drdp!F176)*'DEC-U'!$C176+(drdp!I176)*'DEC-U'!$D176)</f>
        <v>0</v>
      </c>
      <c r="J176" s="18">
        <f>Model!$W$21*((drdp!D176)*'DEC-U'!$B176+(drdp!G176)*'DEC-U'!$C176+(drdp!J176)*'DEC-U'!$D176)</f>
        <v>0</v>
      </c>
      <c r="K176" s="21">
        <f>SUM(E$3:E175)+H176</f>
        <v>-2.0878326001251715</v>
      </c>
      <c r="L176" s="21">
        <f>SUM(F$3:F175)+I176</f>
        <v>2.0885774701164532</v>
      </c>
      <c r="M176" s="21">
        <f>SUM(G$3:G175)+J176</f>
        <v>0</v>
      </c>
      <c r="N176" s="21"/>
      <c r="O176" s="21"/>
      <c r="P176" s="21"/>
      <c r="Q176" s="19">
        <f t="shared" si="13"/>
        <v>4.3590449661454338</v>
      </c>
      <c r="R176" s="19">
        <f t="shared" si="14"/>
        <v>4.3621558486780438</v>
      </c>
      <c r="S176" s="19">
        <f t="shared" si="15"/>
        <v>0</v>
      </c>
      <c r="T176" s="19">
        <f t="shared" si="16"/>
        <v>-4.3606001299960875</v>
      </c>
      <c r="U176" s="19">
        <f t="shared" si="17"/>
        <v>0</v>
      </c>
      <c r="V176" s="19">
        <f t="shared" si="18"/>
        <v>0</v>
      </c>
    </row>
    <row r="177" spans="1:22" x14ac:dyDescent="0.25">
      <c r="A177" s="26">
        <f>Wellpath!E177</f>
        <v>0</v>
      </c>
      <c r="B177" s="22">
        <v>0</v>
      </c>
      <c r="C177" s="22">
        <v>0</v>
      </c>
      <c r="D177" s="22">
        <v>1</v>
      </c>
      <c r="E177" s="20">
        <f>Model!$W$21*((drdp!B177+drdp!K177)*'DEC-U'!$B177+(drdp!E177+drdp!N177)*'DEC-U'!$C177+(drdp!H177+drdp!Q177)*'DEC-U'!$D177)</f>
        <v>0</v>
      </c>
      <c r="F177" s="20">
        <f>Model!$W$21*((drdp!C177+drdp!L177)*'DEC-U'!$B177+(drdp!F177+drdp!O177)*'DEC-U'!$C177+(drdp!I177+drdp!R177)*'DEC-U'!$D177)</f>
        <v>0</v>
      </c>
      <c r="G177" s="20">
        <f>Model!$W$21*((drdp!D177+drdp!M177)*'DEC-U'!$B177+(drdp!G177+drdp!P177)*'DEC-U'!$C177+(drdp!J177+drdp!S177)*'DEC-U'!$D177)</f>
        <v>0</v>
      </c>
      <c r="H177" s="18">
        <f>Model!$W$21*((drdp!B177)*'DEC-U'!$B177+(drdp!E177)*'DEC-U'!$C177+(drdp!H177)*'DEC-U'!$D177)</f>
        <v>0</v>
      </c>
      <c r="I177" s="18">
        <f>Model!$W$21*((drdp!C177)*'DEC-U'!$B177+(drdp!F177)*'DEC-U'!$C177+(drdp!I177)*'DEC-U'!$D177)</f>
        <v>0</v>
      </c>
      <c r="J177" s="18">
        <f>Model!$W$21*((drdp!D177)*'DEC-U'!$B177+(drdp!G177)*'DEC-U'!$C177+(drdp!J177)*'DEC-U'!$D177)</f>
        <v>0</v>
      </c>
      <c r="K177" s="21">
        <f>SUM(E$3:E176)+H177</f>
        <v>-2.0878326001251715</v>
      </c>
      <c r="L177" s="21">
        <f>SUM(F$3:F176)+I177</f>
        <v>2.0885774701164532</v>
      </c>
      <c r="M177" s="21">
        <f>SUM(G$3:G176)+J177</f>
        <v>0</v>
      </c>
      <c r="N177" s="21"/>
      <c r="O177" s="21"/>
      <c r="P177" s="21"/>
      <c r="Q177" s="19">
        <f t="shared" si="13"/>
        <v>4.3590449661454338</v>
      </c>
      <c r="R177" s="19">
        <f t="shared" si="14"/>
        <v>4.3621558486780438</v>
      </c>
      <c r="S177" s="19">
        <f t="shared" si="15"/>
        <v>0</v>
      </c>
      <c r="T177" s="19">
        <f t="shared" si="16"/>
        <v>-4.3606001299960875</v>
      </c>
      <c r="U177" s="19">
        <f t="shared" si="17"/>
        <v>0</v>
      </c>
      <c r="V177" s="19">
        <f t="shared" si="18"/>
        <v>0</v>
      </c>
    </row>
    <row r="178" spans="1:22" x14ac:dyDescent="0.25">
      <c r="A178" s="26">
        <f>Wellpath!E178</f>
        <v>0</v>
      </c>
      <c r="B178" s="22">
        <v>0</v>
      </c>
      <c r="C178" s="22">
        <v>0</v>
      </c>
      <c r="D178" s="22">
        <v>1</v>
      </c>
      <c r="E178" s="20">
        <f>Model!$W$21*((drdp!B178+drdp!K178)*'DEC-U'!$B178+(drdp!E178+drdp!N178)*'DEC-U'!$C178+(drdp!H178+drdp!Q178)*'DEC-U'!$D178)</f>
        <v>0</v>
      </c>
      <c r="F178" s="20">
        <f>Model!$W$21*((drdp!C178+drdp!L178)*'DEC-U'!$B178+(drdp!F178+drdp!O178)*'DEC-U'!$C178+(drdp!I178+drdp!R178)*'DEC-U'!$D178)</f>
        <v>0</v>
      </c>
      <c r="G178" s="20">
        <f>Model!$W$21*((drdp!D178+drdp!M178)*'DEC-U'!$B178+(drdp!G178+drdp!P178)*'DEC-U'!$C178+(drdp!J178+drdp!S178)*'DEC-U'!$D178)</f>
        <v>0</v>
      </c>
      <c r="H178" s="18">
        <f>Model!$W$21*((drdp!B178)*'DEC-U'!$B178+(drdp!E178)*'DEC-U'!$C178+(drdp!H178)*'DEC-U'!$D178)</f>
        <v>0</v>
      </c>
      <c r="I178" s="18">
        <f>Model!$W$21*((drdp!C178)*'DEC-U'!$B178+(drdp!F178)*'DEC-U'!$C178+(drdp!I178)*'DEC-U'!$D178)</f>
        <v>0</v>
      </c>
      <c r="J178" s="18">
        <f>Model!$W$21*((drdp!D178)*'DEC-U'!$B178+(drdp!G178)*'DEC-U'!$C178+(drdp!J178)*'DEC-U'!$D178)</f>
        <v>0</v>
      </c>
      <c r="K178" s="21">
        <f>SUM(E$3:E177)+H178</f>
        <v>-2.0878326001251715</v>
      </c>
      <c r="L178" s="21">
        <f>SUM(F$3:F177)+I178</f>
        <v>2.0885774701164532</v>
      </c>
      <c r="M178" s="21">
        <f>SUM(G$3:G177)+J178</f>
        <v>0</v>
      </c>
      <c r="N178" s="21"/>
      <c r="O178" s="21"/>
      <c r="P178" s="21"/>
      <c r="Q178" s="19">
        <f t="shared" si="13"/>
        <v>4.3590449661454338</v>
      </c>
      <c r="R178" s="19">
        <f t="shared" si="14"/>
        <v>4.3621558486780438</v>
      </c>
      <c r="S178" s="19">
        <f t="shared" si="15"/>
        <v>0</v>
      </c>
      <c r="T178" s="19">
        <f t="shared" si="16"/>
        <v>-4.3606001299960875</v>
      </c>
      <c r="U178" s="19">
        <f t="shared" si="17"/>
        <v>0</v>
      </c>
      <c r="V178" s="19">
        <f t="shared" si="18"/>
        <v>0</v>
      </c>
    </row>
    <row r="179" spans="1:22" x14ac:dyDescent="0.25">
      <c r="A179" s="26">
        <f>Wellpath!E179</f>
        <v>0</v>
      </c>
      <c r="B179" s="22">
        <v>0</v>
      </c>
      <c r="C179" s="22">
        <v>0</v>
      </c>
      <c r="D179" s="22">
        <v>1</v>
      </c>
      <c r="E179" s="20">
        <f>Model!$W$21*((drdp!B179+drdp!K179)*'DEC-U'!$B179+(drdp!E179+drdp!N179)*'DEC-U'!$C179+(drdp!H179+drdp!Q179)*'DEC-U'!$D179)</f>
        <v>0</v>
      </c>
      <c r="F179" s="20">
        <f>Model!$W$21*((drdp!C179+drdp!L179)*'DEC-U'!$B179+(drdp!F179+drdp!O179)*'DEC-U'!$C179+(drdp!I179+drdp!R179)*'DEC-U'!$D179)</f>
        <v>0</v>
      </c>
      <c r="G179" s="20">
        <f>Model!$W$21*((drdp!D179+drdp!M179)*'DEC-U'!$B179+(drdp!G179+drdp!P179)*'DEC-U'!$C179+(drdp!J179+drdp!S179)*'DEC-U'!$D179)</f>
        <v>0</v>
      </c>
      <c r="H179" s="18">
        <f>Model!$W$21*((drdp!B179)*'DEC-U'!$B179+(drdp!E179)*'DEC-U'!$C179+(drdp!H179)*'DEC-U'!$D179)</f>
        <v>0</v>
      </c>
      <c r="I179" s="18">
        <f>Model!$W$21*((drdp!C179)*'DEC-U'!$B179+(drdp!F179)*'DEC-U'!$C179+(drdp!I179)*'DEC-U'!$D179)</f>
        <v>0</v>
      </c>
      <c r="J179" s="18">
        <f>Model!$W$21*((drdp!D179)*'DEC-U'!$B179+(drdp!G179)*'DEC-U'!$C179+(drdp!J179)*'DEC-U'!$D179)</f>
        <v>0</v>
      </c>
      <c r="K179" s="21">
        <f>SUM(E$3:E178)+H179</f>
        <v>-2.0878326001251715</v>
      </c>
      <c r="L179" s="21">
        <f>SUM(F$3:F178)+I179</f>
        <v>2.0885774701164532</v>
      </c>
      <c r="M179" s="21">
        <f>SUM(G$3:G178)+J179</f>
        <v>0</v>
      </c>
      <c r="N179" s="21"/>
      <c r="O179" s="21"/>
      <c r="P179" s="21"/>
      <c r="Q179" s="19">
        <f t="shared" si="13"/>
        <v>4.3590449661454338</v>
      </c>
      <c r="R179" s="19">
        <f t="shared" si="14"/>
        <v>4.3621558486780438</v>
      </c>
      <c r="S179" s="19">
        <f t="shared" si="15"/>
        <v>0</v>
      </c>
      <c r="T179" s="19">
        <f t="shared" si="16"/>
        <v>-4.3606001299960875</v>
      </c>
      <c r="U179" s="19">
        <f t="shared" si="17"/>
        <v>0</v>
      </c>
      <c r="V179" s="19">
        <f t="shared" si="18"/>
        <v>0</v>
      </c>
    </row>
    <row r="180" spans="1:22" x14ac:dyDescent="0.25">
      <c r="A180" s="26">
        <f>Wellpath!E180</f>
        <v>0</v>
      </c>
      <c r="B180" s="22">
        <v>0</v>
      </c>
      <c r="C180" s="22">
        <v>0</v>
      </c>
      <c r="D180" s="22">
        <v>1</v>
      </c>
      <c r="E180" s="20">
        <f>Model!$W$21*((drdp!B180+drdp!K180)*'DEC-U'!$B180+(drdp!E180+drdp!N180)*'DEC-U'!$C180+(drdp!H180+drdp!Q180)*'DEC-U'!$D180)</f>
        <v>0</v>
      </c>
      <c r="F180" s="20">
        <f>Model!$W$21*((drdp!C180+drdp!L180)*'DEC-U'!$B180+(drdp!F180+drdp!O180)*'DEC-U'!$C180+(drdp!I180+drdp!R180)*'DEC-U'!$D180)</f>
        <v>0</v>
      </c>
      <c r="G180" s="20">
        <f>Model!$W$21*((drdp!D180+drdp!M180)*'DEC-U'!$B180+(drdp!G180+drdp!P180)*'DEC-U'!$C180+(drdp!J180+drdp!S180)*'DEC-U'!$D180)</f>
        <v>0</v>
      </c>
      <c r="H180" s="18">
        <f>Model!$W$21*((drdp!B180)*'DEC-U'!$B180+(drdp!E180)*'DEC-U'!$C180+(drdp!H180)*'DEC-U'!$D180)</f>
        <v>0</v>
      </c>
      <c r="I180" s="18">
        <f>Model!$W$21*((drdp!C180)*'DEC-U'!$B180+(drdp!F180)*'DEC-U'!$C180+(drdp!I180)*'DEC-U'!$D180)</f>
        <v>0</v>
      </c>
      <c r="J180" s="18">
        <f>Model!$W$21*((drdp!D180)*'DEC-U'!$B180+(drdp!G180)*'DEC-U'!$C180+(drdp!J180)*'DEC-U'!$D180)</f>
        <v>0</v>
      </c>
      <c r="K180" s="21">
        <f>SUM(E$3:E179)+H180</f>
        <v>-2.0878326001251715</v>
      </c>
      <c r="L180" s="21">
        <f>SUM(F$3:F179)+I180</f>
        <v>2.0885774701164532</v>
      </c>
      <c r="M180" s="21">
        <f>SUM(G$3:G179)+J180</f>
        <v>0</v>
      </c>
      <c r="N180" s="21"/>
      <c r="O180" s="21"/>
      <c r="P180" s="21"/>
      <c r="Q180" s="19">
        <f t="shared" si="13"/>
        <v>4.3590449661454338</v>
      </c>
      <c r="R180" s="19">
        <f t="shared" si="14"/>
        <v>4.3621558486780438</v>
      </c>
      <c r="S180" s="19">
        <f t="shared" si="15"/>
        <v>0</v>
      </c>
      <c r="T180" s="19">
        <f t="shared" si="16"/>
        <v>-4.3606001299960875</v>
      </c>
      <c r="U180" s="19">
        <f t="shared" si="17"/>
        <v>0</v>
      </c>
      <c r="V180" s="19">
        <f t="shared" si="18"/>
        <v>0</v>
      </c>
    </row>
    <row r="181" spans="1:22" x14ac:dyDescent="0.25">
      <c r="A181" s="26">
        <f>Wellpath!E181</f>
        <v>0</v>
      </c>
      <c r="B181" s="22">
        <v>0</v>
      </c>
      <c r="C181" s="22">
        <v>0</v>
      </c>
      <c r="D181" s="22">
        <v>1</v>
      </c>
      <c r="E181" s="20">
        <f>Model!$W$21*((drdp!B181+drdp!K181)*'DEC-U'!$B181+(drdp!E181+drdp!N181)*'DEC-U'!$C181+(drdp!H181+drdp!Q181)*'DEC-U'!$D181)</f>
        <v>0</v>
      </c>
      <c r="F181" s="20">
        <f>Model!$W$21*((drdp!C181+drdp!L181)*'DEC-U'!$B181+(drdp!F181+drdp!O181)*'DEC-U'!$C181+(drdp!I181+drdp!R181)*'DEC-U'!$D181)</f>
        <v>0</v>
      </c>
      <c r="G181" s="20">
        <f>Model!$W$21*((drdp!D181+drdp!M181)*'DEC-U'!$B181+(drdp!G181+drdp!P181)*'DEC-U'!$C181+(drdp!J181+drdp!S181)*'DEC-U'!$D181)</f>
        <v>0</v>
      </c>
      <c r="H181" s="18">
        <f>Model!$W$21*((drdp!B181)*'DEC-U'!$B181+(drdp!E181)*'DEC-U'!$C181+(drdp!H181)*'DEC-U'!$D181)</f>
        <v>0</v>
      </c>
      <c r="I181" s="18">
        <f>Model!$W$21*((drdp!C181)*'DEC-U'!$B181+(drdp!F181)*'DEC-U'!$C181+(drdp!I181)*'DEC-U'!$D181)</f>
        <v>0</v>
      </c>
      <c r="J181" s="18">
        <f>Model!$W$21*((drdp!D181)*'DEC-U'!$B181+(drdp!G181)*'DEC-U'!$C181+(drdp!J181)*'DEC-U'!$D181)</f>
        <v>0</v>
      </c>
      <c r="K181" s="21">
        <f>SUM(E$3:E180)+H181</f>
        <v>-2.0878326001251715</v>
      </c>
      <c r="L181" s="21">
        <f>SUM(F$3:F180)+I181</f>
        <v>2.0885774701164532</v>
      </c>
      <c r="M181" s="21">
        <f>SUM(G$3:G180)+J181</f>
        <v>0</v>
      </c>
      <c r="N181" s="21"/>
      <c r="O181" s="21"/>
      <c r="P181" s="21"/>
      <c r="Q181" s="19">
        <f t="shared" si="13"/>
        <v>4.3590449661454338</v>
      </c>
      <c r="R181" s="19">
        <f t="shared" si="14"/>
        <v>4.3621558486780438</v>
      </c>
      <c r="S181" s="19">
        <f t="shared" si="15"/>
        <v>0</v>
      </c>
      <c r="T181" s="19">
        <f t="shared" si="16"/>
        <v>-4.3606001299960875</v>
      </c>
      <c r="U181" s="19">
        <f t="shared" si="17"/>
        <v>0</v>
      </c>
      <c r="V181" s="19">
        <f t="shared" si="18"/>
        <v>0</v>
      </c>
    </row>
    <row r="182" spans="1:22" x14ac:dyDescent="0.25">
      <c r="A182" s="26">
        <f>Wellpath!E182</f>
        <v>0</v>
      </c>
      <c r="B182" s="22">
        <v>0</v>
      </c>
      <c r="C182" s="22">
        <v>0</v>
      </c>
      <c r="D182" s="22">
        <v>1</v>
      </c>
      <c r="E182" s="20">
        <f>Model!$W$21*((drdp!B182+drdp!K182)*'DEC-U'!$B182+(drdp!E182+drdp!N182)*'DEC-U'!$C182+(drdp!H182+drdp!Q182)*'DEC-U'!$D182)</f>
        <v>0</v>
      </c>
      <c r="F182" s="20">
        <f>Model!$W$21*((drdp!C182+drdp!L182)*'DEC-U'!$B182+(drdp!F182+drdp!O182)*'DEC-U'!$C182+(drdp!I182+drdp!R182)*'DEC-U'!$D182)</f>
        <v>0</v>
      </c>
      <c r="G182" s="20">
        <f>Model!$W$21*((drdp!D182+drdp!M182)*'DEC-U'!$B182+(drdp!G182+drdp!P182)*'DEC-U'!$C182+(drdp!J182+drdp!S182)*'DEC-U'!$D182)</f>
        <v>0</v>
      </c>
      <c r="H182" s="18">
        <f>Model!$W$21*((drdp!B182)*'DEC-U'!$B182+(drdp!E182)*'DEC-U'!$C182+(drdp!H182)*'DEC-U'!$D182)</f>
        <v>0</v>
      </c>
      <c r="I182" s="18">
        <f>Model!$W$21*((drdp!C182)*'DEC-U'!$B182+(drdp!F182)*'DEC-U'!$C182+(drdp!I182)*'DEC-U'!$D182)</f>
        <v>0</v>
      </c>
      <c r="J182" s="18">
        <f>Model!$W$21*((drdp!D182)*'DEC-U'!$B182+(drdp!G182)*'DEC-U'!$C182+(drdp!J182)*'DEC-U'!$D182)</f>
        <v>0</v>
      </c>
      <c r="K182" s="21">
        <f>SUM(E$3:E181)+H182</f>
        <v>-2.0878326001251715</v>
      </c>
      <c r="L182" s="21">
        <f>SUM(F$3:F181)+I182</f>
        <v>2.0885774701164532</v>
      </c>
      <c r="M182" s="21">
        <f>SUM(G$3:G181)+J182</f>
        <v>0</v>
      </c>
      <c r="N182" s="21"/>
      <c r="O182" s="21"/>
      <c r="P182" s="21"/>
      <c r="Q182" s="19">
        <f t="shared" si="13"/>
        <v>4.3590449661454338</v>
      </c>
      <c r="R182" s="19">
        <f t="shared" si="14"/>
        <v>4.3621558486780438</v>
      </c>
      <c r="S182" s="19">
        <f t="shared" si="15"/>
        <v>0</v>
      </c>
      <c r="T182" s="19">
        <f t="shared" si="16"/>
        <v>-4.3606001299960875</v>
      </c>
      <c r="U182" s="19">
        <f t="shared" si="17"/>
        <v>0</v>
      </c>
      <c r="V182" s="19">
        <f t="shared" si="18"/>
        <v>0</v>
      </c>
    </row>
    <row r="183" spans="1:22" x14ac:dyDescent="0.25">
      <c r="A183" s="26">
        <f>Wellpath!E183</f>
        <v>0</v>
      </c>
      <c r="B183" s="22">
        <v>0</v>
      </c>
      <c r="C183" s="22">
        <v>0</v>
      </c>
      <c r="D183" s="22">
        <v>1</v>
      </c>
      <c r="E183" s="20">
        <f>Model!$W$21*((drdp!B183+drdp!K183)*'DEC-U'!$B183+(drdp!E183+drdp!N183)*'DEC-U'!$C183+(drdp!H183+drdp!Q183)*'DEC-U'!$D183)</f>
        <v>0</v>
      </c>
      <c r="F183" s="20">
        <f>Model!$W$21*((drdp!C183+drdp!L183)*'DEC-U'!$B183+(drdp!F183+drdp!O183)*'DEC-U'!$C183+(drdp!I183+drdp!R183)*'DEC-U'!$D183)</f>
        <v>0</v>
      </c>
      <c r="G183" s="20">
        <f>Model!$W$21*((drdp!D183+drdp!M183)*'DEC-U'!$B183+(drdp!G183+drdp!P183)*'DEC-U'!$C183+(drdp!J183+drdp!S183)*'DEC-U'!$D183)</f>
        <v>0</v>
      </c>
      <c r="H183" s="18">
        <f>Model!$W$21*((drdp!B183)*'DEC-U'!$B183+(drdp!E183)*'DEC-U'!$C183+(drdp!H183)*'DEC-U'!$D183)</f>
        <v>0</v>
      </c>
      <c r="I183" s="18">
        <f>Model!$W$21*((drdp!C183)*'DEC-U'!$B183+(drdp!F183)*'DEC-U'!$C183+(drdp!I183)*'DEC-U'!$D183)</f>
        <v>0</v>
      </c>
      <c r="J183" s="18">
        <f>Model!$W$21*((drdp!D183)*'DEC-U'!$B183+(drdp!G183)*'DEC-U'!$C183+(drdp!J183)*'DEC-U'!$D183)</f>
        <v>0</v>
      </c>
      <c r="K183" s="21">
        <f>SUM(E$3:E182)+H183</f>
        <v>-2.0878326001251715</v>
      </c>
      <c r="L183" s="21">
        <f>SUM(F$3:F182)+I183</f>
        <v>2.0885774701164532</v>
      </c>
      <c r="M183" s="21">
        <f>SUM(G$3:G182)+J183</f>
        <v>0</v>
      </c>
      <c r="N183" s="21"/>
      <c r="O183" s="21"/>
      <c r="P183" s="21"/>
      <c r="Q183" s="19">
        <f t="shared" si="13"/>
        <v>4.3590449661454338</v>
      </c>
      <c r="R183" s="19">
        <f t="shared" si="14"/>
        <v>4.3621558486780438</v>
      </c>
      <c r="S183" s="19">
        <f t="shared" si="15"/>
        <v>0</v>
      </c>
      <c r="T183" s="19">
        <f t="shared" si="16"/>
        <v>-4.3606001299960875</v>
      </c>
      <c r="U183" s="19">
        <f t="shared" si="17"/>
        <v>0</v>
      </c>
      <c r="V183" s="19">
        <f t="shared" si="18"/>
        <v>0</v>
      </c>
    </row>
    <row r="184" spans="1:22" x14ac:dyDescent="0.25">
      <c r="A184" s="26">
        <f>Wellpath!E184</f>
        <v>0</v>
      </c>
      <c r="B184" s="22">
        <v>0</v>
      </c>
      <c r="C184" s="22">
        <v>0</v>
      </c>
      <c r="D184" s="22">
        <v>1</v>
      </c>
      <c r="E184" s="20">
        <f>Model!$W$21*((drdp!B184+drdp!K184)*'DEC-U'!$B184+(drdp!E184+drdp!N184)*'DEC-U'!$C184+(drdp!H184+drdp!Q184)*'DEC-U'!$D184)</f>
        <v>0</v>
      </c>
      <c r="F184" s="20">
        <f>Model!$W$21*((drdp!C184+drdp!L184)*'DEC-U'!$B184+(drdp!F184+drdp!O184)*'DEC-U'!$C184+(drdp!I184+drdp!R184)*'DEC-U'!$D184)</f>
        <v>0</v>
      </c>
      <c r="G184" s="20">
        <f>Model!$W$21*((drdp!D184+drdp!M184)*'DEC-U'!$B184+(drdp!G184+drdp!P184)*'DEC-U'!$C184+(drdp!J184+drdp!S184)*'DEC-U'!$D184)</f>
        <v>0</v>
      </c>
      <c r="H184" s="18">
        <f>Model!$W$21*((drdp!B184)*'DEC-U'!$B184+(drdp!E184)*'DEC-U'!$C184+(drdp!H184)*'DEC-U'!$D184)</f>
        <v>0</v>
      </c>
      <c r="I184" s="18">
        <f>Model!$W$21*((drdp!C184)*'DEC-U'!$B184+(drdp!F184)*'DEC-U'!$C184+(drdp!I184)*'DEC-U'!$D184)</f>
        <v>0</v>
      </c>
      <c r="J184" s="18">
        <f>Model!$W$21*((drdp!D184)*'DEC-U'!$B184+(drdp!G184)*'DEC-U'!$C184+(drdp!J184)*'DEC-U'!$D184)</f>
        <v>0</v>
      </c>
      <c r="K184" s="21">
        <f>SUM(E$3:E183)+H184</f>
        <v>-2.0878326001251715</v>
      </c>
      <c r="L184" s="21">
        <f>SUM(F$3:F183)+I184</f>
        <v>2.0885774701164532</v>
      </c>
      <c r="M184" s="21">
        <f>SUM(G$3:G183)+J184</f>
        <v>0</v>
      </c>
      <c r="N184" s="21"/>
      <c r="O184" s="21"/>
      <c r="P184" s="21"/>
      <c r="Q184" s="19">
        <f t="shared" si="13"/>
        <v>4.3590449661454338</v>
      </c>
      <c r="R184" s="19">
        <f t="shared" si="14"/>
        <v>4.3621558486780438</v>
      </c>
      <c r="S184" s="19">
        <f t="shared" si="15"/>
        <v>0</v>
      </c>
      <c r="T184" s="19">
        <f t="shared" si="16"/>
        <v>-4.3606001299960875</v>
      </c>
      <c r="U184" s="19">
        <f t="shared" si="17"/>
        <v>0</v>
      </c>
      <c r="V184" s="19">
        <f t="shared" si="18"/>
        <v>0</v>
      </c>
    </row>
    <row r="185" spans="1:22" x14ac:dyDescent="0.25">
      <c r="A185" s="26">
        <f>Wellpath!E185</f>
        <v>0</v>
      </c>
      <c r="B185" s="22">
        <v>0</v>
      </c>
      <c r="C185" s="22">
        <v>0</v>
      </c>
      <c r="D185" s="22">
        <v>1</v>
      </c>
      <c r="E185" s="20">
        <f>Model!$W$21*((drdp!B185+drdp!K185)*'DEC-U'!$B185+(drdp!E185+drdp!N185)*'DEC-U'!$C185+(drdp!H185+drdp!Q185)*'DEC-U'!$D185)</f>
        <v>0</v>
      </c>
      <c r="F185" s="20">
        <f>Model!$W$21*((drdp!C185+drdp!L185)*'DEC-U'!$B185+(drdp!F185+drdp!O185)*'DEC-U'!$C185+(drdp!I185+drdp!R185)*'DEC-U'!$D185)</f>
        <v>0</v>
      </c>
      <c r="G185" s="20">
        <f>Model!$W$21*((drdp!D185+drdp!M185)*'DEC-U'!$B185+(drdp!G185+drdp!P185)*'DEC-U'!$C185+(drdp!J185+drdp!S185)*'DEC-U'!$D185)</f>
        <v>0</v>
      </c>
      <c r="H185" s="18">
        <f>Model!$W$21*((drdp!B185)*'DEC-U'!$B185+(drdp!E185)*'DEC-U'!$C185+(drdp!H185)*'DEC-U'!$D185)</f>
        <v>0</v>
      </c>
      <c r="I185" s="18">
        <f>Model!$W$21*((drdp!C185)*'DEC-U'!$B185+(drdp!F185)*'DEC-U'!$C185+(drdp!I185)*'DEC-U'!$D185)</f>
        <v>0</v>
      </c>
      <c r="J185" s="18">
        <f>Model!$W$21*((drdp!D185)*'DEC-U'!$B185+(drdp!G185)*'DEC-U'!$C185+(drdp!J185)*'DEC-U'!$D185)</f>
        <v>0</v>
      </c>
      <c r="K185" s="21">
        <f>SUM(E$3:E184)+H185</f>
        <v>-2.0878326001251715</v>
      </c>
      <c r="L185" s="21">
        <f>SUM(F$3:F184)+I185</f>
        <v>2.0885774701164532</v>
      </c>
      <c r="M185" s="21">
        <f>SUM(G$3:G184)+J185</f>
        <v>0</v>
      </c>
      <c r="N185" s="21"/>
      <c r="O185" s="21"/>
      <c r="P185" s="21"/>
      <c r="Q185" s="19">
        <f t="shared" si="13"/>
        <v>4.3590449661454338</v>
      </c>
      <c r="R185" s="19">
        <f t="shared" si="14"/>
        <v>4.3621558486780438</v>
      </c>
      <c r="S185" s="19">
        <f t="shared" si="15"/>
        <v>0</v>
      </c>
      <c r="T185" s="19">
        <f t="shared" si="16"/>
        <v>-4.3606001299960875</v>
      </c>
      <c r="U185" s="19">
        <f t="shared" si="17"/>
        <v>0</v>
      </c>
      <c r="V185" s="19">
        <f t="shared" si="18"/>
        <v>0</v>
      </c>
    </row>
    <row r="186" spans="1:22" x14ac:dyDescent="0.25">
      <c r="A186" s="26">
        <f>Wellpath!E186</f>
        <v>0</v>
      </c>
      <c r="B186" s="22">
        <v>0</v>
      </c>
      <c r="C186" s="22">
        <v>0</v>
      </c>
      <c r="D186" s="22">
        <v>1</v>
      </c>
      <c r="E186" s="20">
        <f>Model!$W$21*((drdp!B186+drdp!K186)*'DEC-U'!$B186+(drdp!E186+drdp!N186)*'DEC-U'!$C186+(drdp!H186+drdp!Q186)*'DEC-U'!$D186)</f>
        <v>0</v>
      </c>
      <c r="F186" s="20">
        <f>Model!$W$21*((drdp!C186+drdp!L186)*'DEC-U'!$B186+(drdp!F186+drdp!O186)*'DEC-U'!$C186+(drdp!I186+drdp!R186)*'DEC-U'!$D186)</f>
        <v>0</v>
      </c>
      <c r="G186" s="20">
        <f>Model!$W$21*((drdp!D186+drdp!M186)*'DEC-U'!$B186+(drdp!G186+drdp!P186)*'DEC-U'!$C186+(drdp!J186+drdp!S186)*'DEC-U'!$D186)</f>
        <v>0</v>
      </c>
      <c r="H186" s="18">
        <f>Model!$W$21*((drdp!B186)*'DEC-U'!$B186+(drdp!E186)*'DEC-U'!$C186+(drdp!H186)*'DEC-U'!$D186)</f>
        <v>0</v>
      </c>
      <c r="I186" s="18">
        <f>Model!$W$21*((drdp!C186)*'DEC-U'!$B186+(drdp!F186)*'DEC-U'!$C186+(drdp!I186)*'DEC-U'!$D186)</f>
        <v>0</v>
      </c>
      <c r="J186" s="18">
        <f>Model!$W$21*((drdp!D186)*'DEC-U'!$B186+(drdp!G186)*'DEC-U'!$C186+(drdp!J186)*'DEC-U'!$D186)</f>
        <v>0</v>
      </c>
      <c r="K186" s="21">
        <f>SUM(E$3:E185)+H186</f>
        <v>-2.0878326001251715</v>
      </c>
      <c r="L186" s="21">
        <f>SUM(F$3:F185)+I186</f>
        <v>2.0885774701164532</v>
      </c>
      <c r="M186" s="21">
        <f>SUM(G$3:G185)+J186</f>
        <v>0</v>
      </c>
      <c r="N186" s="21"/>
      <c r="O186" s="21"/>
      <c r="P186" s="21"/>
      <c r="Q186" s="19">
        <f t="shared" si="13"/>
        <v>4.3590449661454338</v>
      </c>
      <c r="R186" s="19">
        <f t="shared" si="14"/>
        <v>4.3621558486780438</v>
      </c>
      <c r="S186" s="19">
        <f t="shared" si="15"/>
        <v>0</v>
      </c>
      <c r="T186" s="19">
        <f t="shared" si="16"/>
        <v>-4.3606001299960875</v>
      </c>
      <c r="U186" s="19">
        <f t="shared" si="17"/>
        <v>0</v>
      </c>
      <c r="V186" s="19">
        <f t="shared" si="18"/>
        <v>0</v>
      </c>
    </row>
    <row r="187" spans="1:22" x14ac:dyDescent="0.25">
      <c r="A187" s="26">
        <f>Wellpath!E187</f>
        <v>0</v>
      </c>
      <c r="B187" s="22">
        <v>0</v>
      </c>
      <c r="C187" s="22">
        <v>0</v>
      </c>
      <c r="D187" s="22">
        <v>1</v>
      </c>
      <c r="E187" s="20">
        <f>Model!$W$21*((drdp!B187+drdp!K187)*'DEC-U'!$B187+(drdp!E187+drdp!N187)*'DEC-U'!$C187+(drdp!H187+drdp!Q187)*'DEC-U'!$D187)</f>
        <v>0</v>
      </c>
      <c r="F187" s="20">
        <f>Model!$W$21*((drdp!C187+drdp!L187)*'DEC-U'!$B187+(drdp!F187+drdp!O187)*'DEC-U'!$C187+(drdp!I187+drdp!R187)*'DEC-U'!$D187)</f>
        <v>0</v>
      </c>
      <c r="G187" s="20">
        <f>Model!$W$21*((drdp!D187+drdp!M187)*'DEC-U'!$B187+(drdp!G187+drdp!P187)*'DEC-U'!$C187+(drdp!J187+drdp!S187)*'DEC-U'!$D187)</f>
        <v>0</v>
      </c>
      <c r="H187" s="18">
        <f>Model!$W$21*((drdp!B187)*'DEC-U'!$B187+(drdp!E187)*'DEC-U'!$C187+(drdp!H187)*'DEC-U'!$D187)</f>
        <v>0</v>
      </c>
      <c r="I187" s="18">
        <f>Model!$W$21*((drdp!C187)*'DEC-U'!$B187+(drdp!F187)*'DEC-U'!$C187+(drdp!I187)*'DEC-U'!$D187)</f>
        <v>0</v>
      </c>
      <c r="J187" s="18">
        <f>Model!$W$21*((drdp!D187)*'DEC-U'!$B187+(drdp!G187)*'DEC-U'!$C187+(drdp!J187)*'DEC-U'!$D187)</f>
        <v>0</v>
      </c>
      <c r="K187" s="21">
        <f>SUM(E$3:E186)+H187</f>
        <v>-2.0878326001251715</v>
      </c>
      <c r="L187" s="21">
        <f>SUM(F$3:F186)+I187</f>
        <v>2.0885774701164532</v>
      </c>
      <c r="M187" s="21">
        <f>SUM(G$3:G186)+J187</f>
        <v>0</v>
      </c>
      <c r="N187" s="21"/>
      <c r="O187" s="21"/>
      <c r="P187" s="21"/>
      <c r="Q187" s="19">
        <f t="shared" si="13"/>
        <v>4.3590449661454338</v>
      </c>
      <c r="R187" s="19">
        <f t="shared" si="14"/>
        <v>4.3621558486780438</v>
      </c>
      <c r="S187" s="19">
        <f t="shared" si="15"/>
        <v>0</v>
      </c>
      <c r="T187" s="19">
        <f t="shared" si="16"/>
        <v>-4.3606001299960875</v>
      </c>
      <c r="U187" s="19">
        <f t="shared" si="17"/>
        <v>0</v>
      </c>
      <c r="V187" s="19">
        <f t="shared" si="18"/>
        <v>0</v>
      </c>
    </row>
    <row r="188" spans="1:22" x14ac:dyDescent="0.25">
      <c r="A188" s="26">
        <f>Wellpath!E188</f>
        <v>0</v>
      </c>
      <c r="B188" s="22">
        <v>0</v>
      </c>
      <c r="C188" s="22">
        <v>0</v>
      </c>
      <c r="D188" s="22">
        <v>1</v>
      </c>
      <c r="E188" s="20">
        <f>Model!$W$21*((drdp!B188+drdp!K188)*'DEC-U'!$B188+(drdp!E188+drdp!N188)*'DEC-U'!$C188+(drdp!H188+drdp!Q188)*'DEC-U'!$D188)</f>
        <v>0</v>
      </c>
      <c r="F188" s="20">
        <f>Model!$W$21*((drdp!C188+drdp!L188)*'DEC-U'!$B188+(drdp!F188+drdp!O188)*'DEC-U'!$C188+(drdp!I188+drdp!R188)*'DEC-U'!$D188)</f>
        <v>0</v>
      </c>
      <c r="G188" s="20">
        <f>Model!$W$21*((drdp!D188+drdp!M188)*'DEC-U'!$B188+(drdp!G188+drdp!P188)*'DEC-U'!$C188+(drdp!J188+drdp!S188)*'DEC-U'!$D188)</f>
        <v>0</v>
      </c>
      <c r="H188" s="18">
        <f>Model!$W$21*((drdp!B188)*'DEC-U'!$B188+(drdp!E188)*'DEC-U'!$C188+(drdp!H188)*'DEC-U'!$D188)</f>
        <v>0</v>
      </c>
      <c r="I188" s="18">
        <f>Model!$W$21*((drdp!C188)*'DEC-U'!$B188+(drdp!F188)*'DEC-U'!$C188+(drdp!I188)*'DEC-U'!$D188)</f>
        <v>0</v>
      </c>
      <c r="J188" s="18">
        <f>Model!$W$21*((drdp!D188)*'DEC-U'!$B188+(drdp!G188)*'DEC-U'!$C188+(drdp!J188)*'DEC-U'!$D188)</f>
        <v>0</v>
      </c>
      <c r="K188" s="21">
        <f>SUM(E$3:E187)+H188</f>
        <v>-2.0878326001251715</v>
      </c>
      <c r="L188" s="21">
        <f>SUM(F$3:F187)+I188</f>
        <v>2.0885774701164532</v>
      </c>
      <c r="M188" s="21">
        <f>SUM(G$3:G187)+J188</f>
        <v>0</v>
      </c>
      <c r="N188" s="21"/>
      <c r="O188" s="21"/>
      <c r="P188" s="21"/>
      <c r="Q188" s="19">
        <f t="shared" si="13"/>
        <v>4.3590449661454338</v>
      </c>
      <c r="R188" s="19">
        <f t="shared" si="14"/>
        <v>4.3621558486780438</v>
      </c>
      <c r="S188" s="19">
        <f t="shared" si="15"/>
        <v>0</v>
      </c>
      <c r="T188" s="19">
        <f t="shared" si="16"/>
        <v>-4.3606001299960875</v>
      </c>
      <c r="U188" s="19">
        <f t="shared" si="17"/>
        <v>0</v>
      </c>
      <c r="V188" s="19">
        <f t="shared" si="18"/>
        <v>0</v>
      </c>
    </row>
    <row r="189" spans="1:22" x14ac:dyDescent="0.25">
      <c r="A189" s="26">
        <f>Wellpath!E189</f>
        <v>0</v>
      </c>
      <c r="B189" s="22">
        <v>0</v>
      </c>
      <c r="C189" s="22">
        <v>0</v>
      </c>
      <c r="D189" s="22">
        <v>1</v>
      </c>
      <c r="E189" s="20">
        <f>Model!$W$21*((drdp!B189+drdp!K189)*'DEC-U'!$B189+(drdp!E189+drdp!N189)*'DEC-U'!$C189+(drdp!H189+drdp!Q189)*'DEC-U'!$D189)</f>
        <v>0</v>
      </c>
      <c r="F189" s="20">
        <f>Model!$W$21*((drdp!C189+drdp!L189)*'DEC-U'!$B189+(drdp!F189+drdp!O189)*'DEC-U'!$C189+(drdp!I189+drdp!R189)*'DEC-U'!$D189)</f>
        <v>0</v>
      </c>
      <c r="G189" s="20">
        <f>Model!$W$21*((drdp!D189+drdp!M189)*'DEC-U'!$B189+(drdp!G189+drdp!P189)*'DEC-U'!$C189+(drdp!J189+drdp!S189)*'DEC-U'!$D189)</f>
        <v>0</v>
      </c>
      <c r="H189" s="18">
        <f>Model!$W$21*((drdp!B189)*'DEC-U'!$B189+(drdp!E189)*'DEC-U'!$C189+(drdp!H189)*'DEC-U'!$D189)</f>
        <v>0</v>
      </c>
      <c r="I189" s="18">
        <f>Model!$W$21*((drdp!C189)*'DEC-U'!$B189+(drdp!F189)*'DEC-U'!$C189+(drdp!I189)*'DEC-U'!$D189)</f>
        <v>0</v>
      </c>
      <c r="J189" s="18">
        <f>Model!$W$21*((drdp!D189)*'DEC-U'!$B189+(drdp!G189)*'DEC-U'!$C189+(drdp!J189)*'DEC-U'!$D189)</f>
        <v>0</v>
      </c>
      <c r="K189" s="21">
        <f>SUM(E$3:E188)+H189</f>
        <v>-2.0878326001251715</v>
      </c>
      <c r="L189" s="21">
        <f>SUM(F$3:F188)+I189</f>
        <v>2.0885774701164532</v>
      </c>
      <c r="M189" s="21">
        <f>SUM(G$3:G188)+J189</f>
        <v>0</v>
      </c>
      <c r="N189" s="21"/>
      <c r="O189" s="21"/>
      <c r="P189" s="21"/>
      <c r="Q189" s="19">
        <f t="shared" si="13"/>
        <v>4.3590449661454338</v>
      </c>
      <c r="R189" s="19">
        <f t="shared" si="14"/>
        <v>4.3621558486780438</v>
      </c>
      <c r="S189" s="19">
        <f t="shared" si="15"/>
        <v>0</v>
      </c>
      <c r="T189" s="19">
        <f t="shared" si="16"/>
        <v>-4.3606001299960875</v>
      </c>
      <c r="U189" s="19">
        <f t="shared" si="17"/>
        <v>0</v>
      </c>
      <c r="V189" s="19">
        <f t="shared" si="18"/>
        <v>0</v>
      </c>
    </row>
    <row r="190" spans="1:22" x14ac:dyDescent="0.25">
      <c r="A190" s="26">
        <f>Wellpath!E190</f>
        <v>0</v>
      </c>
      <c r="B190" s="22">
        <v>0</v>
      </c>
      <c r="C190" s="22">
        <v>0</v>
      </c>
      <c r="D190" s="22">
        <v>1</v>
      </c>
      <c r="E190" s="20">
        <f>Model!$W$21*((drdp!B190+drdp!K190)*'DEC-U'!$B190+(drdp!E190+drdp!N190)*'DEC-U'!$C190+(drdp!H190+drdp!Q190)*'DEC-U'!$D190)</f>
        <v>0</v>
      </c>
      <c r="F190" s="20">
        <f>Model!$W$21*((drdp!C190+drdp!L190)*'DEC-U'!$B190+(drdp!F190+drdp!O190)*'DEC-U'!$C190+(drdp!I190+drdp!R190)*'DEC-U'!$D190)</f>
        <v>0</v>
      </c>
      <c r="G190" s="20">
        <f>Model!$W$21*((drdp!D190+drdp!M190)*'DEC-U'!$B190+(drdp!G190+drdp!P190)*'DEC-U'!$C190+(drdp!J190+drdp!S190)*'DEC-U'!$D190)</f>
        <v>0</v>
      </c>
      <c r="H190" s="18">
        <f>Model!$W$21*((drdp!B190)*'DEC-U'!$B190+(drdp!E190)*'DEC-U'!$C190+(drdp!H190)*'DEC-U'!$D190)</f>
        <v>0</v>
      </c>
      <c r="I190" s="18">
        <f>Model!$W$21*((drdp!C190)*'DEC-U'!$B190+(drdp!F190)*'DEC-U'!$C190+(drdp!I190)*'DEC-U'!$D190)</f>
        <v>0</v>
      </c>
      <c r="J190" s="18">
        <f>Model!$W$21*((drdp!D190)*'DEC-U'!$B190+(drdp!G190)*'DEC-U'!$C190+(drdp!J190)*'DEC-U'!$D190)</f>
        <v>0</v>
      </c>
      <c r="K190" s="21">
        <f>SUM(E$3:E189)+H190</f>
        <v>-2.0878326001251715</v>
      </c>
      <c r="L190" s="21">
        <f>SUM(F$3:F189)+I190</f>
        <v>2.0885774701164532</v>
      </c>
      <c r="M190" s="21">
        <f>SUM(G$3:G189)+J190</f>
        <v>0</v>
      </c>
      <c r="N190" s="21"/>
      <c r="O190" s="21"/>
      <c r="P190" s="21"/>
      <c r="Q190" s="19">
        <f t="shared" si="13"/>
        <v>4.3590449661454338</v>
      </c>
      <c r="R190" s="19">
        <f t="shared" si="14"/>
        <v>4.3621558486780438</v>
      </c>
      <c r="S190" s="19">
        <f t="shared" si="15"/>
        <v>0</v>
      </c>
      <c r="T190" s="19">
        <f t="shared" si="16"/>
        <v>-4.3606001299960875</v>
      </c>
      <c r="U190" s="19">
        <f t="shared" si="17"/>
        <v>0</v>
      </c>
      <c r="V190" s="19">
        <f t="shared" si="18"/>
        <v>0</v>
      </c>
    </row>
    <row r="191" spans="1:22" x14ac:dyDescent="0.25">
      <c r="A191" s="26">
        <f>Wellpath!E191</f>
        <v>0</v>
      </c>
      <c r="B191" s="22">
        <v>0</v>
      </c>
      <c r="C191" s="22">
        <v>0</v>
      </c>
      <c r="D191" s="22">
        <v>1</v>
      </c>
      <c r="E191" s="20">
        <f>Model!$W$21*((drdp!B191+drdp!K191)*'DEC-U'!$B191+(drdp!E191+drdp!N191)*'DEC-U'!$C191+(drdp!H191+drdp!Q191)*'DEC-U'!$D191)</f>
        <v>0</v>
      </c>
      <c r="F191" s="20">
        <f>Model!$W$21*((drdp!C191+drdp!L191)*'DEC-U'!$B191+(drdp!F191+drdp!O191)*'DEC-U'!$C191+(drdp!I191+drdp!R191)*'DEC-U'!$D191)</f>
        <v>0</v>
      </c>
      <c r="G191" s="20">
        <f>Model!$W$21*((drdp!D191+drdp!M191)*'DEC-U'!$B191+(drdp!G191+drdp!P191)*'DEC-U'!$C191+(drdp!J191+drdp!S191)*'DEC-U'!$D191)</f>
        <v>0</v>
      </c>
      <c r="H191" s="18">
        <f>Model!$W$21*((drdp!B191)*'DEC-U'!$B191+(drdp!E191)*'DEC-U'!$C191+(drdp!H191)*'DEC-U'!$D191)</f>
        <v>0</v>
      </c>
      <c r="I191" s="18">
        <f>Model!$W$21*((drdp!C191)*'DEC-U'!$B191+(drdp!F191)*'DEC-U'!$C191+(drdp!I191)*'DEC-U'!$D191)</f>
        <v>0</v>
      </c>
      <c r="J191" s="18">
        <f>Model!$W$21*((drdp!D191)*'DEC-U'!$B191+(drdp!G191)*'DEC-U'!$C191+(drdp!J191)*'DEC-U'!$D191)</f>
        <v>0</v>
      </c>
      <c r="K191" s="21">
        <f>SUM(E$3:E190)+H191</f>
        <v>-2.0878326001251715</v>
      </c>
      <c r="L191" s="21">
        <f>SUM(F$3:F190)+I191</f>
        <v>2.0885774701164532</v>
      </c>
      <c r="M191" s="21">
        <f>SUM(G$3:G190)+J191</f>
        <v>0</v>
      </c>
      <c r="N191" s="21"/>
      <c r="O191" s="21"/>
      <c r="P191" s="21"/>
      <c r="Q191" s="19">
        <f t="shared" si="13"/>
        <v>4.3590449661454338</v>
      </c>
      <c r="R191" s="19">
        <f t="shared" si="14"/>
        <v>4.3621558486780438</v>
      </c>
      <c r="S191" s="19">
        <f t="shared" si="15"/>
        <v>0</v>
      </c>
      <c r="T191" s="19">
        <f t="shared" si="16"/>
        <v>-4.3606001299960875</v>
      </c>
      <c r="U191" s="19">
        <f t="shared" si="17"/>
        <v>0</v>
      </c>
      <c r="V191" s="19">
        <f t="shared" si="18"/>
        <v>0</v>
      </c>
    </row>
    <row r="192" spans="1:22" x14ac:dyDescent="0.25">
      <c r="A192" s="26">
        <f>Wellpath!E192</f>
        <v>0</v>
      </c>
      <c r="B192" s="22">
        <v>0</v>
      </c>
      <c r="C192" s="22">
        <v>0</v>
      </c>
      <c r="D192" s="22">
        <v>1</v>
      </c>
      <c r="E192" s="20">
        <f>Model!$W$21*((drdp!B192+drdp!K192)*'DEC-U'!$B192+(drdp!E192+drdp!N192)*'DEC-U'!$C192+(drdp!H192+drdp!Q192)*'DEC-U'!$D192)</f>
        <v>0</v>
      </c>
      <c r="F192" s="20">
        <f>Model!$W$21*((drdp!C192+drdp!L192)*'DEC-U'!$B192+(drdp!F192+drdp!O192)*'DEC-U'!$C192+(drdp!I192+drdp!R192)*'DEC-U'!$D192)</f>
        <v>0</v>
      </c>
      <c r="G192" s="20">
        <f>Model!$W$21*((drdp!D192+drdp!M192)*'DEC-U'!$B192+(drdp!G192+drdp!P192)*'DEC-U'!$C192+(drdp!J192+drdp!S192)*'DEC-U'!$D192)</f>
        <v>0</v>
      </c>
      <c r="H192" s="18">
        <f>Model!$W$21*((drdp!B192)*'DEC-U'!$B192+(drdp!E192)*'DEC-U'!$C192+(drdp!H192)*'DEC-U'!$D192)</f>
        <v>0</v>
      </c>
      <c r="I192" s="18">
        <f>Model!$W$21*((drdp!C192)*'DEC-U'!$B192+(drdp!F192)*'DEC-U'!$C192+(drdp!I192)*'DEC-U'!$D192)</f>
        <v>0</v>
      </c>
      <c r="J192" s="18">
        <f>Model!$W$21*((drdp!D192)*'DEC-U'!$B192+(drdp!G192)*'DEC-U'!$C192+(drdp!J192)*'DEC-U'!$D192)</f>
        <v>0</v>
      </c>
      <c r="K192" s="21">
        <f>SUM(E$3:E191)+H192</f>
        <v>-2.0878326001251715</v>
      </c>
      <c r="L192" s="21">
        <f>SUM(F$3:F191)+I192</f>
        <v>2.0885774701164532</v>
      </c>
      <c r="M192" s="21">
        <f>SUM(G$3:G191)+J192</f>
        <v>0</v>
      </c>
      <c r="N192" s="21"/>
      <c r="O192" s="21"/>
      <c r="P192" s="21"/>
      <c r="Q192" s="19">
        <f t="shared" si="13"/>
        <v>4.3590449661454338</v>
      </c>
      <c r="R192" s="19">
        <f t="shared" si="14"/>
        <v>4.3621558486780438</v>
      </c>
      <c r="S192" s="19">
        <f t="shared" si="15"/>
        <v>0</v>
      </c>
      <c r="T192" s="19">
        <f t="shared" si="16"/>
        <v>-4.3606001299960875</v>
      </c>
      <c r="U192" s="19">
        <f t="shared" si="17"/>
        <v>0</v>
      </c>
      <c r="V192" s="19">
        <f t="shared" si="18"/>
        <v>0</v>
      </c>
    </row>
    <row r="193" spans="1:22" x14ac:dyDescent="0.25">
      <c r="A193" s="26">
        <f>Wellpath!E193</f>
        <v>0</v>
      </c>
      <c r="B193" s="22">
        <v>0</v>
      </c>
      <c r="C193" s="22">
        <v>0</v>
      </c>
      <c r="D193" s="22">
        <v>1</v>
      </c>
      <c r="E193" s="20">
        <f>Model!$W$21*((drdp!B193+drdp!K193)*'DEC-U'!$B193+(drdp!E193+drdp!N193)*'DEC-U'!$C193+(drdp!H193+drdp!Q193)*'DEC-U'!$D193)</f>
        <v>0</v>
      </c>
      <c r="F193" s="20">
        <f>Model!$W$21*((drdp!C193+drdp!L193)*'DEC-U'!$B193+(drdp!F193+drdp!O193)*'DEC-U'!$C193+(drdp!I193+drdp!R193)*'DEC-U'!$D193)</f>
        <v>0</v>
      </c>
      <c r="G193" s="20">
        <f>Model!$W$21*((drdp!D193+drdp!M193)*'DEC-U'!$B193+(drdp!G193+drdp!P193)*'DEC-U'!$C193+(drdp!J193+drdp!S193)*'DEC-U'!$D193)</f>
        <v>0</v>
      </c>
      <c r="H193" s="18">
        <f>Model!$W$21*((drdp!B193)*'DEC-U'!$B193+(drdp!E193)*'DEC-U'!$C193+(drdp!H193)*'DEC-U'!$D193)</f>
        <v>0</v>
      </c>
      <c r="I193" s="18">
        <f>Model!$W$21*((drdp!C193)*'DEC-U'!$B193+(drdp!F193)*'DEC-U'!$C193+(drdp!I193)*'DEC-U'!$D193)</f>
        <v>0</v>
      </c>
      <c r="J193" s="18">
        <f>Model!$W$21*((drdp!D193)*'DEC-U'!$B193+(drdp!G193)*'DEC-U'!$C193+(drdp!J193)*'DEC-U'!$D193)</f>
        <v>0</v>
      </c>
      <c r="K193" s="21">
        <f>SUM(E$3:E192)+H193</f>
        <v>-2.0878326001251715</v>
      </c>
      <c r="L193" s="21">
        <f>SUM(F$3:F192)+I193</f>
        <v>2.0885774701164532</v>
      </c>
      <c r="M193" s="21">
        <f>SUM(G$3:G192)+J193</f>
        <v>0</v>
      </c>
      <c r="N193" s="21"/>
      <c r="O193" s="21"/>
      <c r="P193" s="21"/>
      <c r="Q193" s="19">
        <f t="shared" si="13"/>
        <v>4.3590449661454338</v>
      </c>
      <c r="R193" s="19">
        <f t="shared" si="14"/>
        <v>4.3621558486780438</v>
      </c>
      <c r="S193" s="19">
        <f t="shared" si="15"/>
        <v>0</v>
      </c>
      <c r="T193" s="19">
        <f t="shared" si="16"/>
        <v>-4.3606001299960875</v>
      </c>
      <c r="U193" s="19">
        <f t="shared" si="17"/>
        <v>0</v>
      </c>
      <c r="V193" s="19">
        <f t="shared" si="18"/>
        <v>0</v>
      </c>
    </row>
    <row r="194" spans="1:22" x14ac:dyDescent="0.25">
      <c r="A194" s="26">
        <f>Wellpath!E194</f>
        <v>0</v>
      </c>
      <c r="B194" s="22">
        <v>0</v>
      </c>
      <c r="C194" s="22">
        <v>0</v>
      </c>
      <c r="D194" s="22">
        <v>1</v>
      </c>
      <c r="E194" s="20">
        <f>Model!$W$21*((drdp!B194+drdp!K194)*'DEC-U'!$B194+(drdp!E194+drdp!N194)*'DEC-U'!$C194+(drdp!H194+drdp!Q194)*'DEC-U'!$D194)</f>
        <v>0</v>
      </c>
      <c r="F194" s="20">
        <f>Model!$W$21*((drdp!C194+drdp!L194)*'DEC-U'!$B194+(drdp!F194+drdp!O194)*'DEC-U'!$C194+(drdp!I194+drdp!R194)*'DEC-U'!$D194)</f>
        <v>0</v>
      </c>
      <c r="G194" s="20">
        <f>Model!$W$21*((drdp!D194+drdp!M194)*'DEC-U'!$B194+(drdp!G194+drdp!P194)*'DEC-U'!$C194+(drdp!J194+drdp!S194)*'DEC-U'!$D194)</f>
        <v>0</v>
      </c>
      <c r="H194" s="18">
        <f>Model!$W$21*((drdp!B194)*'DEC-U'!$B194+(drdp!E194)*'DEC-U'!$C194+(drdp!H194)*'DEC-U'!$D194)</f>
        <v>0</v>
      </c>
      <c r="I194" s="18">
        <f>Model!$W$21*((drdp!C194)*'DEC-U'!$B194+(drdp!F194)*'DEC-U'!$C194+(drdp!I194)*'DEC-U'!$D194)</f>
        <v>0</v>
      </c>
      <c r="J194" s="18">
        <f>Model!$W$21*((drdp!D194)*'DEC-U'!$B194+(drdp!G194)*'DEC-U'!$C194+(drdp!J194)*'DEC-U'!$D194)</f>
        <v>0</v>
      </c>
      <c r="K194" s="21">
        <f>SUM(E$3:E193)+H194</f>
        <v>-2.0878326001251715</v>
      </c>
      <c r="L194" s="21">
        <f>SUM(F$3:F193)+I194</f>
        <v>2.0885774701164532</v>
      </c>
      <c r="M194" s="21">
        <f>SUM(G$3:G193)+J194</f>
        <v>0</v>
      </c>
      <c r="N194" s="21"/>
      <c r="O194" s="21"/>
      <c r="P194" s="21"/>
      <c r="Q194" s="19">
        <f t="shared" si="13"/>
        <v>4.3590449661454338</v>
      </c>
      <c r="R194" s="19">
        <f t="shared" si="14"/>
        <v>4.3621558486780438</v>
      </c>
      <c r="S194" s="19">
        <f t="shared" si="15"/>
        <v>0</v>
      </c>
      <c r="T194" s="19">
        <f t="shared" si="16"/>
        <v>-4.3606001299960875</v>
      </c>
      <c r="U194" s="19">
        <f t="shared" si="17"/>
        <v>0</v>
      </c>
      <c r="V194" s="19">
        <f t="shared" si="18"/>
        <v>0</v>
      </c>
    </row>
    <row r="195" spans="1:22" x14ac:dyDescent="0.25">
      <c r="A195" s="26">
        <f>Wellpath!E195</f>
        <v>0</v>
      </c>
      <c r="B195" s="22">
        <v>0</v>
      </c>
      <c r="C195" s="22">
        <v>0</v>
      </c>
      <c r="D195" s="22">
        <v>1</v>
      </c>
      <c r="E195" s="20">
        <f>Model!$W$21*((drdp!B195+drdp!K195)*'DEC-U'!$B195+(drdp!E195+drdp!N195)*'DEC-U'!$C195+(drdp!H195+drdp!Q195)*'DEC-U'!$D195)</f>
        <v>0</v>
      </c>
      <c r="F195" s="20">
        <f>Model!$W$21*((drdp!C195+drdp!L195)*'DEC-U'!$B195+(drdp!F195+drdp!O195)*'DEC-U'!$C195+(drdp!I195+drdp!R195)*'DEC-U'!$D195)</f>
        <v>0</v>
      </c>
      <c r="G195" s="20">
        <f>Model!$W$21*((drdp!D195+drdp!M195)*'DEC-U'!$B195+(drdp!G195+drdp!P195)*'DEC-U'!$C195+(drdp!J195+drdp!S195)*'DEC-U'!$D195)</f>
        <v>0</v>
      </c>
      <c r="H195" s="18">
        <f>Model!$W$21*((drdp!B195)*'DEC-U'!$B195+(drdp!E195)*'DEC-U'!$C195+(drdp!H195)*'DEC-U'!$D195)</f>
        <v>0</v>
      </c>
      <c r="I195" s="18">
        <f>Model!$W$21*((drdp!C195)*'DEC-U'!$B195+(drdp!F195)*'DEC-U'!$C195+(drdp!I195)*'DEC-U'!$D195)</f>
        <v>0</v>
      </c>
      <c r="J195" s="18">
        <f>Model!$W$21*((drdp!D195)*'DEC-U'!$B195+(drdp!G195)*'DEC-U'!$C195+(drdp!J195)*'DEC-U'!$D195)</f>
        <v>0</v>
      </c>
      <c r="K195" s="21">
        <f>SUM(E$3:E194)+H195</f>
        <v>-2.0878326001251715</v>
      </c>
      <c r="L195" s="21">
        <f>SUM(F$3:F194)+I195</f>
        <v>2.0885774701164532</v>
      </c>
      <c r="M195" s="21">
        <f>SUM(G$3:G194)+J195</f>
        <v>0</v>
      </c>
      <c r="N195" s="21"/>
      <c r="O195" s="21"/>
      <c r="P195" s="21"/>
      <c r="Q195" s="19">
        <f t="shared" si="13"/>
        <v>4.3590449661454338</v>
      </c>
      <c r="R195" s="19">
        <f t="shared" si="14"/>
        <v>4.3621558486780438</v>
      </c>
      <c r="S195" s="19">
        <f t="shared" si="15"/>
        <v>0</v>
      </c>
      <c r="T195" s="19">
        <f t="shared" si="16"/>
        <v>-4.3606001299960875</v>
      </c>
      <c r="U195" s="19">
        <f t="shared" si="17"/>
        <v>0</v>
      </c>
      <c r="V195" s="19">
        <f t="shared" si="18"/>
        <v>0</v>
      </c>
    </row>
    <row r="196" spans="1:22" x14ac:dyDescent="0.25">
      <c r="A196" s="26">
        <f>Wellpath!E196</f>
        <v>0</v>
      </c>
      <c r="B196" s="22">
        <v>0</v>
      </c>
      <c r="C196" s="22">
        <v>0</v>
      </c>
      <c r="D196" s="22">
        <v>1</v>
      </c>
      <c r="E196" s="20">
        <f>Model!$W$21*((drdp!B196+drdp!K196)*'DEC-U'!$B196+(drdp!E196+drdp!N196)*'DEC-U'!$C196+(drdp!H196+drdp!Q196)*'DEC-U'!$D196)</f>
        <v>0</v>
      </c>
      <c r="F196" s="20">
        <f>Model!$W$21*((drdp!C196+drdp!L196)*'DEC-U'!$B196+(drdp!F196+drdp!O196)*'DEC-U'!$C196+(drdp!I196+drdp!R196)*'DEC-U'!$D196)</f>
        <v>0</v>
      </c>
      <c r="G196" s="20">
        <f>Model!$W$21*((drdp!D196+drdp!M196)*'DEC-U'!$B196+(drdp!G196+drdp!P196)*'DEC-U'!$C196+(drdp!J196+drdp!S196)*'DEC-U'!$D196)</f>
        <v>0</v>
      </c>
      <c r="H196" s="18">
        <f>Model!$W$21*((drdp!B196)*'DEC-U'!$B196+(drdp!E196)*'DEC-U'!$C196+(drdp!H196)*'DEC-U'!$D196)</f>
        <v>0</v>
      </c>
      <c r="I196" s="18">
        <f>Model!$W$21*((drdp!C196)*'DEC-U'!$B196+(drdp!F196)*'DEC-U'!$C196+(drdp!I196)*'DEC-U'!$D196)</f>
        <v>0</v>
      </c>
      <c r="J196" s="18">
        <f>Model!$W$21*((drdp!D196)*'DEC-U'!$B196+(drdp!G196)*'DEC-U'!$C196+(drdp!J196)*'DEC-U'!$D196)</f>
        <v>0</v>
      </c>
      <c r="K196" s="21">
        <f>SUM(E$3:E195)+H196</f>
        <v>-2.0878326001251715</v>
      </c>
      <c r="L196" s="21">
        <f>SUM(F$3:F195)+I196</f>
        <v>2.0885774701164532</v>
      </c>
      <c r="M196" s="21">
        <f>SUM(G$3:G195)+J196</f>
        <v>0</v>
      </c>
      <c r="N196" s="21"/>
      <c r="O196" s="21"/>
      <c r="P196" s="21"/>
      <c r="Q196" s="19">
        <f t="shared" si="13"/>
        <v>4.3590449661454338</v>
      </c>
      <c r="R196" s="19">
        <f t="shared" si="14"/>
        <v>4.3621558486780438</v>
      </c>
      <c r="S196" s="19">
        <f t="shared" si="15"/>
        <v>0</v>
      </c>
      <c r="T196" s="19">
        <f t="shared" si="16"/>
        <v>-4.3606001299960875</v>
      </c>
      <c r="U196" s="19">
        <f t="shared" si="17"/>
        <v>0</v>
      </c>
      <c r="V196" s="19">
        <f t="shared" si="18"/>
        <v>0</v>
      </c>
    </row>
    <row r="197" spans="1:22" x14ac:dyDescent="0.25">
      <c r="A197" s="26">
        <f>Wellpath!E197</f>
        <v>0</v>
      </c>
      <c r="B197" s="22">
        <v>0</v>
      </c>
      <c r="C197" s="22">
        <v>0</v>
      </c>
      <c r="D197" s="22">
        <v>1</v>
      </c>
      <c r="E197" s="20">
        <f>Model!$W$21*((drdp!B197+drdp!K197)*'DEC-U'!$B197+(drdp!E197+drdp!N197)*'DEC-U'!$C197+(drdp!H197+drdp!Q197)*'DEC-U'!$D197)</f>
        <v>0</v>
      </c>
      <c r="F197" s="20">
        <f>Model!$W$21*((drdp!C197+drdp!L197)*'DEC-U'!$B197+(drdp!F197+drdp!O197)*'DEC-U'!$C197+(drdp!I197+drdp!R197)*'DEC-U'!$D197)</f>
        <v>0</v>
      </c>
      <c r="G197" s="20">
        <f>Model!$W$21*((drdp!D197+drdp!M197)*'DEC-U'!$B197+(drdp!G197+drdp!P197)*'DEC-U'!$C197+(drdp!J197+drdp!S197)*'DEC-U'!$D197)</f>
        <v>0</v>
      </c>
      <c r="H197" s="18">
        <f>Model!$W$21*((drdp!B197)*'DEC-U'!$B197+(drdp!E197)*'DEC-U'!$C197+(drdp!H197)*'DEC-U'!$D197)</f>
        <v>0</v>
      </c>
      <c r="I197" s="18">
        <f>Model!$W$21*((drdp!C197)*'DEC-U'!$B197+(drdp!F197)*'DEC-U'!$C197+(drdp!I197)*'DEC-U'!$D197)</f>
        <v>0</v>
      </c>
      <c r="J197" s="18">
        <f>Model!$W$21*((drdp!D197)*'DEC-U'!$B197+(drdp!G197)*'DEC-U'!$C197+(drdp!J197)*'DEC-U'!$D197)</f>
        <v>0</v>
      </c>
      <c r="K197" s="21">
        <f>SUM(E$3:E196)+H197</f>
        <v>-2.0878326001251715</v>
      </c>
      <c r="L197" s="21">
        <f>SUM(F$3:F196)+I197</f>
        <v>2.0885774701164532</v>
      </c>
      <c r="M197" s="21">
        <f>SUM(G$3:G196)+J197</f>
        <v>0</v>
      </c>
      <c r="N197" s="21"/>
      <c r="O197" s="21"/>
      <c r="P197" s="21"/>
      <c r="Q197" s="19">
        <f t="shared" si="13"/>
        <v>4.3590449661454338</v>
      </c>
      <c r="R197" s="19">
        <f t="shared" si="14"/>
        <v>4.3621558486780438</v>
      </c>
      <c r="S197" s="19">
        <f t="shared" si="15"/>
        <v>0</v>
      </c>
      <c r="T197" s="19">
        <f t="shared" si="16"/>
        <v>-4.3606001299960875</v>
      </c>
      <c r="U197" s="19">
        <f t="shared" si="17"/>
        <v>0</v>
      </c>
      <c r="V197" s="19">
        <f t="shared" si="18"/>
        <v>0</v>
      </c>
    </row>
    <row r="198" spans="1:22" x14ac:dyDescent="0.25">
      <c r="A198" s="26">
        <f>Wellpath!E198</f>
        <v>0</v>
      </c>
      <c r="B198" s="22">
        <v>0</v>
      </c>
      <c r="C198" s="22">
        <v>0</v>
      </c>
      <c r="D198" s="22">
        <v>1</v>
      </c>
      <c r="E198" s="20">
        <f>Model!$W$21*((drdp!B198+drdp!K198)*'DEC-U'!$B198+(drdp!E198+drdp!N198)*'DEC-U'!$C198+(drdp!H198+drdp!Q198)*'DEC-U'!$D198)</f>
        <v>0</v>
      </c>
      <c r="F198" s="20">
        <f>Model!$W$21*((drdp!C198+drdp!L198)*'DEC-U'!$B198+(drdp!F198+drdp!O198)*'DEC-U'!$C198+(drdp!I198+drdp!R198)*'DEC-U'!$D198)</f>
        <v>0</v>
      </c>
      <c r="G198" s="20">
        <f>Model!$W$21*((drdp!D198+drdp!M198)*'DEC-U'!$B198+(drdp!G198+drdp!P198)*'DEC-U'!$C198+(drdp!J198+drdp!S198)*'DEC-U'!$D198)</f>
        <v>0</v>
      </c>
      <c r="H198" s="18">
        <f>Model!$W$21*((drdp!B198)*'DEC-U'!$B198+(drdp!E198)*'DEC-U'!$C198+(drdp!H198)*'DEC-U'!$D198)</f>
        <v>0</v>
      </c>
      <c r="I198" s="18">
        <f>Model!$W$21*((drdp!C198)*'DEC-U'!$B198+(drdp!F198)*'DEC-U'!$C198+(drdp!I198)*'DEC-U'!$D198)</f>
        <v>0</v>
      </c>
      <c r="J198" s="18">
        <f>Model!$W$21*((drdp!D198)*'DEC-U'!$B198+(drdp!G198)*'DEC-U'!$C198+(drdp!J198)*'DEC-U'!$D198)</f>
        <v>0</v>
      </c>
      <c r="K198" s="21">
        <f>SUM(E$3:E197)+H198</f>
        <v>-2.0878326001251715</v>
      </c>
      <c r="L198" s="21">
        <f>SUM(F$3:F197)+I198</f>
        <v>2.0885774701164532</v>
      </c>
      <c r="M198" s="21">
        <f>SUM(G$3:G197)+J198</f>
        <v>0</v>
      </c>
      <c r="N198" s="21"/>
      <c r="O198" s="21"/>
      <c r="P198" s="21"/>
      <c r="Q198" s="19">
        <f t="shared" ref="Q198:Q261" si="19">K198^2</f>
        <v>4.3590449661454338</v>
      </c>
      <c r="R198" s="19">
        <f t="shared" ref="R198:R261" si="20">L198^2</f>
        <v>4.3621558486780438</v>
      </c>
      <c r="S198" s="19">
        <f t="shared" ref="S198:S261" si="21">M198^2</f>
        <v>0</v>
      </c>
      <c r="T198" s="19">
        <f t="shared" ref="T198:T261" si="22">K198*L198</f>
        <v>-4.3606001299960875</v>
      </c>
      <c r="U198" s="19">
        <f t="shared" ref="U198:U261" si="23">K198*M198</f>
        <v>0</v>
      </c>
      <c r="V198" s="19">
        <f t="shared" ref="V198:V261" si="24">L198*M198</f>
        <v>0</v>
      </c>
    </row>
    <row r="199" spans="1:22" x14ac:dyDescent="0.25">
      <c r="A199" s="26">
        <f>Wellpath!E199</f>
        <v>0</v>
      </c>
      <c r="B199" s="22">
        <v>0</v>
      </c>
      <c r="C199" s="22">
        <v>0</v>
      </c>
      <c r="D199" s="22">
        <v>1</v>
      </c>
      <c r="E199" s="20">
        <f>Model!$W$21*((drdp!B199+drdp!K199)*'DEC-U'!$B199+(drdp!E199+drdp!N199)*'DEC-U'!$C199+(drdp!H199+drdp!Q199)*'DEC-U'!$D199)</f>
        <v>0</v>
      </c>
      <c r="F199" s="20">
        <f>Model!$W$21*((drdp!C199+drdp!L199)*'DEC-U'!$B199+(drdp!F199+drdp!O199)*'DEC-U'!$C199+(drdp!I199+drdp!R199)*'DEC-U'!$D199)</f>
        <v>0</v>
      </c>
      <c r="G199" s="20">
        <f>Model!$W$21*((drdp!D199+drdp!M199)*'DEC-U'!$B199+(drdp!G199+drdp!P199)*'DEC-U'!$C199+(drdp!J199+drdp!S199)*'DEC-U'!$D199)</f>
        <v>0</v>
      </c>
      <c r="H199" s="18">
        <f>Model!$W$21*((drdp!B199)*'DEC-U'!$B199+(drdp!E199)*'DEC-U'!$C199+(drdp!H199)*'DEC-U'!$D199)</f>
        <v>0</v>
      </c>
      <c r="I199" s="18">
        <f>Model!$W$21*((drdp!C199)*'DEC-U'!$B199+(drdp!F199)*'DEC-U'!$C199+(drdp!I199)*'DEC-U'!$D199)</f>
        <v>0</v>
      </c>
      <c r="J199" s="18">
        <f>Model!$W$21*((drdp!D199)*'DEC-U'!$B199+(drdp!G199)*'DEC-U'!$C199+(drdp!J199)*'DEC-U'!$D199)</f>
        <v>0</v>
      </c>
      <c r="K199" s="21">
        <f>SUM(E$3:E198)+H199</f>
        <v>-2.0878326001251715</v>
      </c>
      <c r="L199" s="21">
        <f>SUM(F$3:F198)+I199</f>
        <v>2.0885774701164532</v>
      </c>
      <c r="M199" s="21">
        <f>SUM(G$3:G198)+J199</f>
        <v>0</v>
      </c>
      <c r="N199" s="21"/>
      <c r="O199" s="21"/>
      <c r="P199" s="21"/>
      <c r="Q199" s="19">
        <f t="shared" si="19"/>
        <v>4.3590449661454338</v>
      </c>
      <c r="R199" s="19">
        <f t="shared" si="20"/>
        <v>4.3621558486780438</v>
      </c>
      <c r="S199" s="19">
        <f t="shared" si="21"/>
        <v>0</v>
      </c>
      <c r="T199" s="19">
        <f t="shared" si="22"/>
        <v>-4.3606001299960875</v>
      </c>
      <c r="U199" s="19">
        <f t="shared" si="23"/>
        <v>0</v>
      </c>
      <c r="V199" s="19">
        <f t="shared" si="24"/>
        <v>0</v>
      </c>
    </row>
    <row r="200" spans="1:22" x14ac:dyDescent="0.25">
      <c r="A200" s="26">
        <f>Wellpath!E200</f>
        <v>0</v>
      </c>
      <c r="B200" s="22">
        <v>0</v>
      </c>
      <c r="C200" s="22">
        <v>0</v>
      </c>
      <c r="D200" s="22">
        <v>1</v>
      </c>
      <c r="E200" s="20">
        <f>Model!$W$21*((drdp!B200+drdp!K200)*'DEC-U'!$B200+(drdp!E200+drdp!N200)*'DEC-U'!$C200+(drdp!H200+drdp!Q200)*'DEC-U'!$D200)</f>
        <v>0</v>
      </c>
      <c r="F200" s="20">
        <f>Model!$W$21*((drdp!C200+drdp!L200)*'DEC-U'!$B200+(drdp!F200+drdp!O200)*'DEC-U'!$C200+(drdp!I200+drdp!R200)*'DEC-U'!$D200)</f>
        <v>0</v>
      </c>
      <c r="G200" s="20">
        <f>Model!$W$21*((drdp!D200+drdp!M200)*'DEC-U'!$B200+(drdp!G200+drdp!P200)*'DEC-U'!$C200+(drdp!J200+drdp!S200)*'DEC-U'!$D200)</f>
        <v>0</v>
      </c>
      <c r="H200" s="18">
        <f>Model!$W$21*((drdp!B200)*'DEC-U'!$B200+(drdp!E200)*'DEC-U'!$C200+(drdp!H200)*'DEC-U'!$D200)</f>
        <v>0</v>
      </c>
      <c r="I200" s="18">
        <f>Model!$W$21*((drdp!C200)*'DEC-U'!$B200+(drdp!F200)*'DEC-U'!$C200+(drdp!I200)*'DEC-U'!$D200)</f>
        <v>0</v>
      </c>
      <c r="J200" s="18">
        <f>Model!$W$21*((drdp!D200)*'DEC-U'!$B200+(drdp!G200)*'DEC-U'!$C200+(drdp!J200)*'DEC-U'!$D200)</f>
        <v>0</v>
      </c>
      <c r="K200" s="21">
        <f>SUM(E$3:E199)+H200</f>
        <v>-2.0878326001251715</v>
      </c>
      <c r="L200" s="21">
        <f>SUM(F$3:F199)+I200</f>
        <v>2.0885774701164532</v>
      </c>
      <c r="M200" s="21">
        <f>SUM(G$3:G199)+J200</f>
        <v>0</v>
      </c>
      <c r="N200" s="21"/>
      <c r="O200" s="21"/>
      <c r="P200" s="21"/>
      <c r="Q200" s="19">
        <f t="shared" si="19"/>
        <v>4.3590449661454338</v>
      </c>
      <c r="R200" s="19">
        <f t="shared" si="20"/>
        <v>4.3621558486780438</v>
      </c>
      <c r="S200" s="19">
        <f t="shared" si="21"/>
        <v>0</v>
      </c>
      <c r="T200" s="19">
        <f t="shared" si="22"/>
        <v>-4.3606001299960875</v>
      </c>
      <c r="U200" s="19">
        <f t="shared" si="23"/>
        <v>0</v>
      </c>
      <c r="V200" s="19">
        <f t="shared" si="24"/>
        <v>0</v>
      </c>
    </row>
    <row r="201" spans="1:22" x14ac:dyDescent="0.25">
      <c r="A201" s="26">
        <f>Wellpath!E201</f>
        <v>0</v>
      </c>
      <c r="B201" s="22">
        <v>0</v>
      </c>
      <c r="C201" s="22">
        <v>0</v>
      </c>
      <c r="D201" s="22">
        <v>1</v>
      </c>
      <c r="E201" s="20">
        <f>Model!$W$21*((drdp!B201+drdp!K201)*'DEC-U'!$B201+(drdp!E201+drdp!N201)*'DEC-U'!$C201+(drdp!H201+drdp!Q201)*'DEC-U'!$D201)</f>
        <v>0</v>
      </c>
      <c r="F201" s="20">
        <f>Model!$W$21*((drdp!C201+drdp!L201)*'DEC-U'!$B201+(drdp!F201+drdp!O201)*'DEC-U'!$C201+(drdp!I201+drdp!R201)*'DEC-U'!$D201)</f>
        <v>0</v>
      </c>
      <c r="G201" s="20">
        <f>Model!$W$21*((drdp!D201+drdp!M201)*'DEC-U'!$B201+(drdp!G201+drdp!P201)*'DEC-U'!$C201+(drdp!J201+drdp!S201)*'DEC-U'!$D201)</f>
        <v>0</v>
      </c>
      <c r="H201" s="18">
        <f>Model!$W$21*((drdp!B201)*'DEC-U'!$B201+(drdp!E201)*'DEC-U'!$C201+(drdp!H201)*'DEC-U'!$D201)</f>
        <v>0</v>
      </c>
      <c r="I201" s="18">
        <f>Model!$W$21*((drdp!C201)*'DEC-U'!$B201+(drdp!F201)*'DEC-U'!$C201+(drdp!I201)*'DEC-U'!$D201)</f>
        <v>0</v>
      </c>
      <c r="J201" s="18">
        <f>Model!$W$21*((drdp!D201)*'DEC-U'!$B201+(drdp!G201)*'DEC-U'!$C201+(drdp!J201)*'DEC-U'!$D201)</f>
        <v>0</v>
      </c>
      <c r="K201" s="21">
        <f>SUM(E$3:E200)+H201</f>
        <v>-2.0878326001251715</v>
      </c>
      <c r="L201" s="21">
        <f>SUM(F$3:F200)+I201</f>
        <v>2.0885774701164532</v>
      </c>
      <c r="M201" s="21">
        <f>SUM(G$3:G200)+J201</f>
        <v>0</v>
      </c>
      <c r="N201" s="21"/>
      <c r="O201" s="21"/>
      <c r="P201" s="21"/>
      <c r="Q201" s="19">
        <f t="shared" si="19"/>
        <v>4.3590449661454338</v>
      </c>
      <c r="R201" s="19">
        <f t="shared" si="20"/>
        <v>4.3621558486780438</v>
      </c>
      <c r="S201" s="19">
        <f t="shared" si="21"/>
        <v>0</v>
      </c>
      <c r="T201" s="19">
        <f t="shared" si="22"/>
        <v>-4.3606001299960875</v>
      </c>
      <c r="U201" s="19">
        <f t="shared" si="23"/>
        <v>0</v>
      </c>
      <c r="V201" s="19">
        <f t="shared" si="24"/>
        <v>0</v>
      </c>
    </row>
    <row r="202" spans="1:22" x14ac:dyDescent="0.25">
      <c r="A202" s="26">
        <f>Wellpath!E202</f>
        <v>0</v>
      </c>
      <c r="B202" s="22">
        <v>0</v>
      </c>
      <c r="C202" s="22">
        <v>0</v>
      </c>
      <c r="D202" s="22">
        <v>1</v>
      </c>
      <c r="E202" s="20">
        <f>Model!$W$21*((drdp!B202+drdp!K202)*'DEC-U'!$B202+(drdp!E202+drdp!N202)*'DEC-U'!$C202+(drdp!H202+drdp!Q202)*'DEC-U'!$D202)</f>
        <v>0</v>
      </c>
      <c r="F202" s="20">
        <f>Model!$W$21*((drdp!C202+drdp!L202)*'DEC-U'!$B202+(drdp!F202+drdp!O202)*'DEC-U'!$C202+(drdp!I202+drdp!R202)*'DEC-U'!$D202)</f>
        <v>0</v>
      </c>
      <c r="G202" s="20">
        <f>Model!$W$21*((drdp!D202+drdp!M202)*'DEC-U'!$B202+(drdp!G202+drdp!P202)*'DEC-U'!$C202+(drdp!J202+drdp!S202)*'DEC-U'!$D202)</f>
        <v>0</v>
      </c>
      <c r="H202" s="18">
        <f>Model!$W$21*((drdp!B202)*'DEC-U'!$B202+(drdp!E202)*'DEC-U'!$C202+(drdp!H202)*'DEC-U'!$D202)</f>
        <v>0</v>
      </c>
      <c r="I202" s="18">
        <f>Model!$W$21*((drdp!C202)*'DEC-U'!$B202+(drdp!F202)*'DEC-U'!$C202+(drdp!I202)*'DEC-U'!$D202)</f>
        <v>0</v>
      </c>
      <c r="J202" s="18">
        <f>Model!$W$21*((drdp!D202)*'DEC-U'!$B202+(drdp!G202)*'DEC-U'!$C202+(drdp!J202)*'DEC-U'!$D202)</f>
        <v>0</v>
      </c>
      <c r="K202" s="21">
        <f>SUM(E$3:E201)+H202</f>
        <v>-2.0878326001251715</v>
      </c>
      <c r="L202" s="21">
        <f>SUM(F$3:F201)+I202</f>
        <v>2.0885774701164532</v>
      </c>
      <c r="M202" s="21">
        <f>SUM(G$3:G201)+J202</f>
        <v>0</v>
      </c>
      <c r="N202" s="21"/>
      <c r="O202" s="21"/>
      <c r="P202" s="21"/>
      <c r="Q202" s="19">
        <f t="shared" si="19"/>
        <v>4.3590449661454338</v>
      </c>
      <c r="R202" s="19">
        <f t="shared" si="20"/>
        <v>4.3621558486780438</v>
      </c>
      <c r="S202" s="19">
        <f t="shared" si="21"/>
        <v>0</v>
      </c>
      <c r="T202" s="19">
        <f t="shared" si="22"/>
        <v>-4.3606001299960875</v>
      </c>
      <c r="U202" s="19">
        <f t="shared" si="23"/>
        <v>0</v>
      </c>
      <c r="V202" s="19">
        <f t="shared" si="24"/>
        <v>0</v>
      </c>
    </row>
    <row r="203" spans="1:22" x14ac:dyDescent="0.25">
      <c r="A203" s="26">
        <f>Wellpath!E203</f>
        <v>0</v>
      </c>
      <c r="B203" s="22">
        <v>0</v>
      </c>
      <c r="C203" s="22">
        <v>0</v>
      </c>
      <c r="D203" s="22">
        <v>1</v>
      </c>
      <c r="E203" s="20">
        <f>Model!$W$21*((drdp!B203+drdp!K203)*'DEC-U'!$B203+(drdp!E203+drdp!N203)*'DEC-U'!$C203+(drdp!H203+drdp!Q203)*'DEC-U'!$D203)</f>
        <v>0</v>
      </c>
      <c r="F203" s="20">
        <f>Model!$W$21*((drdp!C203+drdp!L203)*'DEC-U'!$B203+(drdp!F203+drdp!O203)*'DEC-U'!$C203+(drdp!I203+drdp!R203)*'DEC-U'!$D203)</f>
        <v>0</v>
      </c>
      <c r="G203" s="20">
        <f>Model!$W$21*((drdp!D203+drdp!M203)*'DEC-U'!$B203+(drdp!G203+drdp!P203)*'DEC-U'!$C203+(drdp!J203+drdp!S203)*'DEC-U'!$D203)</f>
        <v>0</v>
      </c>
      <c r="H203" s="18">
        <f>Model!$W$21*((drdp!B203)*'DEC-U'!$B203+(drdp!E203)*'DEC-U'!$C203+(drdp!H203)*'DEC-U'!$D203)</f>
        <v>0</v>
      </c>
      <c r="I203" s="18">
        <f>Model!$W$21*((drdp!C203)*'DEC-U'!$B203+(drdp!F203)*'DEC-U'!$C203+(drdp!I203)*'DEC-U'!$D203)</f>
        <v>0</v>
      </c>
      <c r="J203" s="18">
        <f>Model!$W$21*((drdp!D203)*'DEC-U'!$B203+(drdp!G203)*'DEC-U'!$C203+(drdp!J203)*'DEC-U'!$D203)</f>
        <v>0</v>
      </c>
      <c r="K203" s="21">
        <f>SUM(E$3:E202)+H203</f>
        <v>-2.0878326001251715</v>
      </c>
      <c r="L203" s="21">
        <f>SUM(F$3:F202)+I203</f>
        <v>2.0885774701164532</v>
      </c>
      <c r="M203" s="21">
        <f>SUM(G$3:G202)+J203</f>
        <v>0</v>
      </c>
      <c r="N203" s="21"/>
      <c r="O203" s="21"/>
      <c r="P203" s="21"/>
      <c r="Q203" s="19">
        <f t="shared" si="19"/>
        <v>4.3590449661454338</v>
      </c>
      <c r="R203" s="19">
        <f t="shared" si="20"/>
        <v>4.3621558486780438</v>
      </c>
      <c r="S203" s="19">
        <f t="shared" si="21"/>
        <v>0</v>
      </c>
      <c r="T203" s="19">
        <f t="shared" si="22"/>
        <v>-4.3606001299960875</v>
      </c>
      <c r="U203" s="19">
        <f t="shared" si="23"/>
        <v>0</v>
      </c>
      <c r="V203" s="19">
        <f t="shared" si="24"/>
        <v>0</v>
      </c>
    </row>
    <row r="204" spans="1:22" x14ac:dyDescent="0.25">
      <c r="A204" s="26">
        <f>Wellpath!E204</f>
        <v>0</v>
      </c>
      <c r="B204" s="22">
        <v>0</v>
      </c>
      <c r="C204" s="22">
        <v>0</v>
      </c>
      <c r="D204" s="22">
        <v>1</v>
      </c>
      <c r="E204" s="20">
        <f>Model!$W$21*((drdp!B204+drdp!K204)*'DEC-U'!$B204+(drdp!E204+drdp!N204)*'DEC-U'!$C204+(drdp!H204+drdp!Q204)*'DEC-U'!$D204)</f>
        <v>0</v>
      </c>
      <c r="F204" s="20">
        <f>Model!$W$21*((drdp!C204+drdp!L204)*'DEC-U'!$B204+(drdp!F204+drdp!O204)*'DEC-U'!$C204+(drdp!I204+drdp!R204)*'DEC-U'!$D204)</f>
        <v>0</v>
      </c>
      <c r="G204" s="20">
        <f>Model!$W$21*((drdp!D204+drdp!M204)*'DEC-U'!$B204+(drdp!G204+drdp!P204)*'DEC-U'!$C204+(drdp!J204+drdp!S204)*'DEC-U'!$D204)</f>
        <v>0</v>
      </c>
      <c r="H204" s="18">
        <f>Model!$W$21*((drdp!B204)*'DEC-U'!$B204+(drdp!E204)*'DEC-U'!$C204+(drdp!H204)*'DEC-U'!$D204)</f>
        <v>0</v>
      </c>
      <c r="I204" s="18">
        <f>Model!$W$21*((drdp!C204)*'DEC-U'!$B204+(drdp!F204)*'DEC-U'!$C204+(drdp!I204)*'DEC-U'!$D204)</f>
        <v>0</v>
      </c>
      <c r="J204" s="18">
        <f>Model!$W$21*((drdp!D204)*'DEC-U'!$B204+(drdp!G204)*'DEC-U'!$C204+(drdp!J204)*'DEC-U'!$D204)</f>
        <v>0</v>
      </c>
      <c r="K204" s="21">
        <f>SUM(E$3:E203)+H204</f>
        <v>-2.0878326001251715</v>
      </c>
      <c r="L204" s="21">
        <f>SUM(F$3:F203)+I204</f>
        <v>2.0885774701164532</v>
      </c>
      <c r="M204" s="21">
        <f>SUM(G$3:G203)+J204</f>
        <v>0</v>
      </c>
      <c r="N204" s="21"/>
      <c r="O204" s="21"/>
      <c r="P204" s="21"/>
      <c r="Q204" s="19">
        <f t="shared" si="19"/>
        <v>4.3590449661454338</v>
      </c>
      <c r="R204" s="19">
        <f t="shared" si="20"/>
        <v>4.3621558486780438</v>
      </c>
      <c r="S204" s="19">
        <f t="shared" si="21"/>
        <v>0</v>
      </c>
      <c r="T204" s="19">
        <f t="shared" si="22"/>
        <v>-4.3606001299960875</v>
      </c>
      <c r="U204" s="19">
        <f t="shared" si="23"/>
        <v>0</v>
      </c>
      <c r="V204" s="19">
        <f t="shared" si="24"/>
        <v>0</v>
      </c>
    </row>
    <row r="205" spans="1:22" x14ac:dyDescent="0.25">
      <c r="A205" s="26">
        <f>Wellpath!E205</f>
        <v>0</v>
      </c>
      <c r="B205" s="22">
        <v>0</v>
      </c>
      <c r="C205" s="22">
        <v>0</v>
      </c>
      <c r="D205" s="22">
        <v>1</v>
      </c>
      <c r="E205" s="20">
        <f>Model!$W$21*((drdp!B205+drdp!K205)*'DEC-U'!$B205+(drdp!E205+drdp!N205)*'DEC-U'!$C205+(drdp!H205+drdp!Q205)*'DEC-U'!$D205)</f>
        <v>0</v>
      </c>
      <c r="F205" s="20">
        <f>Model!$W$21*((drdp!C205+drdp!L205)*'DEC-U'!$B205+(drdp!F205+drdp!O205)*'DEC-U'!$C205+(drdp!I205+drdp!R205)*'DEC-U'!$D205)</f>
        <v>0</v>
      </c>
      <c r="G205" s="20">
        <f>Model!$W$21*((drdp!D205+drdp!M205)*'DEC-U'!$B205+(drdp!G205+drdp!P205)*'DEC-U'!$C205+(drdp!J205+drdp!S205)*'DEC-U'!$D205)</f>
        <v>0</v>
      </c>
      <c r="H205" s="18">
        <f>Model!$W$21*((drdp!B205)*'DEC-U'!$B205+(drdp!E205)*'DEC-U'!$C205+(drdp!H205)*'DEC-U'!$D205)</f>
        <v>0</v>
      </c>
      <c r="I205" s="18">
        <f>Model!$W$21*((drdp!C205)*'DEC-U'!$B205+(drdp!F205)*'DEC-U'!$C205+(drdp!I205)*'DEC-U'!$D205)</f>
        <v>0</v>
      </c>
      <c r="J205" s="18">
        <f>Model!$W$21*((drdp!D205)*'DEC-U'!$B205+(drdp!G205)*'DEC-U'!$C205+(drdp!J205)*'DEC-U'!$D205)</f>
        <v>0</v>
      </c>
      <c r="K205" s="21">
        <f>SUM(E$3:E204)+H205</f>
        <v>-2.0878326001251715</v>
      </c>
      <c r="L205" s="21">
        <f>SUM(F$3:F204)+I205</f>
        <v>2.0885774701164532</v>
      </c>
      <c r="M205" s="21">
        <f>SUM(G$3:G204)+J205</f>
        <v>0</v>
      </c>
      <c r="N205" s="21"/>
      <c r="O205" s="21"/>
      <c r="P205" s="21"/>
      <c r="Q205" s="19">
        <f t="shared" si="19"/>
        <v>4.3590449661454338</v>
      </c>
      <c r="R205" s="19">
        <f t="shared" si="20"/>
        <v>4.3621558486780438</v>
      </c>
      <c r="S205" s="19">
        <f t="shared" si="21"/>
        <v>0</v>
      </c>
      <c r="T205" s="19">
        <f t="shared" si="22"/>
        <v>-4.3606001299960875</v>
      </c>
      <c r="U205" s="19">
        <f t="shared" si="23"/>
        <v>0</v>
      </c>
      <c r="V205" s="19">
        <f t="shared" si="24"/>
        <v>0</v>
      </c>
    </row>
    <row r="206" spans="1:22" x14ac:dyDescent="0.25">
      <c r="A206" s="26">
        <f>Wellpath!E206</f>
        <v>0</v>
      </c>
      <c r="B206" s="22">
        <v>0</v>
      </c>
      <c r="C206" s="22">
        <v>0</v>
      </c>
      <c r="D206" s="22">
        <v>1</v>
      </c>
      <c r="E206" s="20">
        <f>Model!$W$21*((drdp!B206+drdp!K206)*'DEC-U'!$B206+(drdp!E206+drdp!N206)*'DEC-U'!$C206+(drdp!H206+drdp!Q206)*'DEC-U'!$D206)</f>
        <v>0</v>
      </c>
      <c r="F206" s="20">
        <f>Model!$W$21*((drdp!C206+drdp!L206)*'DEC-U'!$B206+(drdp!F206+drdp!O206)*'DEC-U'!$C206+(drdp!I206+drdp!R206)*'DEC-U'!$D206)</f>
        <v>0</v>
      </c>
      <c r="G206" s="20">
        <f>Model!$W$21*((drdp!D206+drdp!M206)*'DEC-U'!$B206+(drdp!G206+drdp!P206)*'DEC-U'!$C206+(drdp!J206+drdp!S206)*'DEC-U'!$D206)</f>
        <v>0</v>
      </c>
      <c r="H206" s="18">
        <f>Model!$W$21*((drdp!B206)*'DEC-U'!$B206+(drdp!E206)*'DEC-U'!$C206+(drdp!H206)*'DEC-U'!$D206)</f>
        <v>0</v>
      </c>
      <c r="I206" s="18">
        <f>Model!$W$21*((drdp!C206)*'DEC-U'!$B206+(drdp!F206)*'DEC-U'!$C206+(drdp!I206)*'DEC-U'!$D206)</f>
        <v>0</v>
      </c>
      <c r="J206" s="18">
        <f>Model!$W$21*((drdp!D206)*'DEC-U'!$B206+(drdp!G206)*'DEC-U'!$C206+(drdp!J206)*'DEC-U'!$D206)</f>
        <v>0</v>
      </c>
      <c r="K206" s="21">
        <f>SUM(E$3:E205)+H206</f>
        <v>-2.0878326001251715</v>
      </c>
      <c r="L206" s="21">
        <f>SUM(F$3:F205)+I206</f>
        <v>2.0885774701164532</v>
      </c>
      <c r="M206" s="21">
        <f>SUM(G$3:G205)+J206</f>
        <v>0</v>
      </c>
      <c r="N206" s="21"/>
      <c r="O206" s="21"/>
      <c r="P206" s="21"/>
      <c r="Q206" s="19">
        <f t="shared" si="19"/>
        <v>4.3590449661454338</v>
      </c>
      <c r="R206" s="19">
        <f t="shared" si="20"/>
        <v>4.3621558486780438</v>
      </c>
      <c r="S206" s="19">
        <f t="shared" si="21"/>
        <v>0</v>
      </c>
      <c r="T206" s="19">
        <f t="shared" si="22"/>
        <v>-4.3606001299960875</v>
      </c>
      <c r="U206" s="19">
        <f t="shared" si="23"/>
        <v>0</v>
      </c>
      <c r="V206" s="19">
        <f t="shared" si="24"/>
        <v>0</v>
      </c>
    </row>
    <row r="207" spans="1:22" x14ac:dyDescent="0.25">
      <c r="A207" s="26">
        <f>Wellpath!E207</f>
        <v>0</v>
      </c>
      <c r="B207" s="22">
        <v>0</v>
      </c>
      <c r="C207" s="22">
        <v>0</v>
      </c>
      <c r="D207" s="22">
        <v>1</v>
      </c>
      <c r="E207" s="20">
        <f>Model!$W$21*((drdp!B207+drdp!K207)*'DEC-U'!$B207+(drdp!E207+drdp!N207)*'DEC-U'!$C207+(drdp!H207+drdp!Q207)*'DEC-U'!$D207)</f>
        <v>0</v>
      </c>
      <c r="F207" s="20">
        <f>Model!$W$21*((drdp!C207+drdp!L207)*'DEC-U'!$B207+(drdp!F207+drdp!O207)*'DEC-U'!$C207+(drdp!I207+drdp!R207)*'DEC-U'!$D207)</f>
        <v>0</v>
      </c>
      <c r="G207" s="20">
        <f>Model!$W$21*((drdp!D207+drdp!M207)*'DEC-U'!$B207+(drdp!G207+drdp!P207)*'DEC-U'!$C207+(drdp!J207+drdp!S207)*'DEC-U'!$D207)</f>
        <v>0</v>
      </c>
      <c r="H207" s="18">
        <f>Model!$W$21*((drdp!B207)*'DEC-U'!$B207+(drdp!E207)*'DEC-U'!$C207+(drdp!H207)*'DEC-U'!$D207)</f>
        <v>0</v>
      </c>
      <c r="I207" s="18">
        <f>Model!$W$21*((drdp!C207)*'DEC-U'!$B207+(drdp!F207)*'DEC-U'!$C207+(drdp!I207)*'DEC-U'!$D207)</f>
        <v>0</v>
      </c>
      <c r="J207" s="18">
        <f>Model!$W$21*((drdp!D207)*'DEC-U'!$B207+(drdp!G207)*'DEC-U'!$C207+(drdp!J207)*'DEC-U'!$D207)</f>
        <v>0</v>
      </c>
      <c r="K207" s="21">
        <f>SUM(E$3:E206)+H207</f>
        <v>-2.0878326001251715</v>
      </c>
      <c r="L207" s="21">
        <f>SUM(F$3:F206)+I207</f>
        <v>2.0885774701164532</v>
      </c>
      <c r="M207" s="21">
        <f>SUM(G$3:G206)+J207</f>
        <v>0</v>
      </c>
      <c r="N207" s="21"/>
      <c r="O207" s="21"/>
      <c r="P207" s="21"/>
      <c r="Q207" s="19">
        <f t="shared" si="19"/>
        <v>4.3590449661454338</v>
      </c>
      <c r="R207" s="19">
        <f t="shared" si="20"/>
        <v>4.3621558486780438</v>
      </c>
      <c r="S207" s="19">
        <f t="shared" si="21"/>
        <v>0</v>
      </c>
      <c r="T207" s="19">
        <f t="shared" si="22"/>
        <v>-4.3606001299960875</v>
      </c>
      <c r="U207" s="19">
        <f t="shared" si="23"/>
        <v>0</v>
      </c>
      <c r="V207" s="19">
        <f t="shared" si="24"/>
        <v>0</v>
      </c>
    </row>
    <row r="208" spans="1:22" x14ac:dyDescent="0.25">
      <c r="A208" s="26">
        <f>Wellpath!E208</f>
        <v>0</v>
      </c>
      <c r="B208" s="22">
        <v>0</v>
      </c>
      <c r="C208" s="22">
        <v>0</v>
      </c>
      <c r="D208" s="22">
        <v>1</v>
      </c>
      <c r="E208" s="20">
        <f>Model!$W$21*((drdp!B208+drdp!K208)*'DEC-U'!$B208+(drdp!E208+drdp!N208)*'DEC-U'!$C208+(drdp!H208+drdp!Q208)*'DEC-U'!$D208)</f>
        <v>0</v>
      </c>
      <c r="F208" s="20">
        <f>Model!$W$21*((drdp!C208+drdp!L208)*'DEC-U'!$B208+(drdp!F208+drdp!O208)*'DEC-U'!$C208+(drdp!I208+drdp!R208)*'DEC-U'!$D208)</f>
        <v>0</v>
      </c>
      <c r="G208" s="20">
        <f>Model!$W$21*((drdp!D208+drdp!M208)*'DEC-U'!$B208+(drdp!G208+drdp!P208)*'DEC-U'!$C208+(drdp!J208+drdp!S208)*'DEC-U'!$D208)</f>
        <v>0</v>
      </c>
      <c r="H208" s="18">
        <f>Model!$W$21*((drdp!B208)*'DEC-U'!$B208+(drdp!E208)*'DEC-U'!$C208+(drdp!H208)*'DEC-U'!$D208)</f>
        <v>0</v>
      </c>
      <c r="I208" s="18">
        <f>Model!$W$21*((drdp!C208)*'DEC-U'!$B208+(drdp!F208)*'DEC-U'!$C208+(drdp!I208)*'DEC-U'!$D208)</f>
        <v>0</v>
      </c>
      <c r="J208" s="18">
        <f>Model!$W$21*((drdp!D208)*'DEC-U'!$B208+(drdp!G208)*'DEC-U'!$C208+(drdp!J208)*'DEC-U'!$D208)</f>
        <v>0</v>
      </c>
      <c r="K208" s="21">
        <f>SUM(E$3:E207)+H208</f>
        <v>-2.0878326001251715</v>
      </c>
      <c r="L208" s="21">
        <f>SUM(F$3:F207)+I208</f>
        <v>2.0885774701164532</v>
      </c>
      <c r="M208" s="21">
        <f>SUM(G$3:G207)+J208</f>
        <v>0</v>
      </c>
      <c r="N208" s="21"/>
      <c r="O208" s="21"/>
      <c r="P208" s="21"/>
      <c r="Q208" s="19">
        <f t="shared" si="19"/>
        <v>4.3590449661454338</v>
      </c>
      <c r="R208" s="19">
        <f t="shared" si="20"/>
        <v>4.3621558486780438</v>
      </c>
      <c r="S208" s="19">
        <f t="shared" si="21"/>
        <v>0</v>
      </c>
      <c r="T208" s="19">
        <f t="shared" si="22"/>
        <v>-4.3606001299960875</v>
      </c>
      <c r="U208" s="19">
        <f t="shared" si="23"/>
        <v>0</v>
      </c>
      <c r="V208" s="19">
        <f t="shared" si="24"/>
        <v>0</v>
      </c>
    </row>
    <row r="209" spans="1:22" x14ac:dyDescent="0.25">
      <c r="A209" s="26">
        <f>Wellpath!E209</f>
        <v>0</v>
      </c>
      <c r="B209" s="22">
        <v>0</v>
      </c>
      <c r="C209" s="22">
        <v>0</v>
      </c>
      <c r="D209" s="22">
        <v>1</v>
      </c>
      <c r="E209" s="20">
        <f>Model!$W$21*((drdp!B209+drdp!K209)*'DEC-U'!$B209+(drdp!E209+drdp!N209)*'DEC-U'!$C209+(drdp!H209+drdp!Q209)*'DEC-U'!$D209)</f>
        <v>0</v>
      </c>
      <c r="F209" s="20">
        <f>Model!$W$21*((drdp!C209+drdp!L209)*'DEC-U'!$B209+(drdp!F209+drdp!O209)*'DEC-U'!$C209+(drdp!I209+drdp!R209)*'DEC-U'!$D209)</f>
        <v>0</v>
      </c>
      <c r="G209" s="20">
        <f>Model!$W$21*((drdp!D209+drdp!M209)*'DEC-U'!$B209+(drdp!G209+drdp!P209)*'DEC-U'!$C209+(drdp!J209+drdp!S209)*'DEC-U'!$D209)</f>
        <v>0</v>
      </c>
      <c r="H209" s="18">
        <f>Model!$W$21*((drdp!B209)*'DEC-U'!$B209+(drdp!E209)*'DEC-U'!$C209+(drdp!H209)*'DEC-U'!$D209)</f>
        <v>0</v>
      </c>
      <c r="I209" s="18">
        <f>Model!$W$21*((drdp!C209)*'DEC-U'!$B209+(drdp!F209)*'DEC-U'!$C209+(drdp!I209)*'DEC-U'!$D209)</f>
        <v>0</v>
      </c>
      <c r="J209" s="18">
        <f>Model!$W$21*((drdp!D209)*'DEC-U'!$B209+(drdp!G209)*'DEC-U'!$C209+(drdp!J209)*'DEC-U'!$D209)</f>
        <v>0</v>
      </c>
      <c r="K209" s="21">
        <f>SUM(E$3:E208)+H209</f>
        <v>-2.0878326001251715</v>
      </c>
      <c r="L209" s="21">
        <f>SUM(F$3:F208)+I209</f>
        <v>2.0885774701164532</v>
      </c>
      <c r="M209" s="21">
        <f>SUM(G$3:G208)+J209</f>
        <v>0</v>
      </c>
      <c r="N209" s="21"/>
      <c r="O209" s="21"/>
      <c r="P209" s="21"/>
      <c r="Q209" s="19">
        <f t="shared" si="19"/>
        <v>4.3590449661454338</v>
      </c>
      <c r="R209" s="19">
        <f t="shared" si="20"/>
        <v>4.3621558486780438</v>
      </c>
      <c r="S209" s="19">
        <f t="shared" si="21"/>
        <v>0</v>
      </c>
      <c r="T209" s="19">
        <f t="shared" si="22"/>
        <v>-4.3606001299960875</v>
      </c>
      <c r="U209" s="19">
        <f t="shared" si="23"/>
        <v>0</v>
      </c>
      <c r="V209" s="19">
        <f t="shared" si="24"/>
        <v>0</v>
      </c>
    </row>
    <row r="210" spans="1:22" x14ac:dyDescent="0.25">
      <c r="A210" s="26">
        <f>Wellpath!E210</f>
        <v>0</v>
      </c>
      <c r="B210" s="22">
        <v>0</v>
      </c>
      <c r="C210" s="22">
        <v>0</v>
      </c>
      <c r="D210" s="22">
        <v>1</v>
      </c>
      <c r="E210" s="20">
        <f>Model!$W$21*((drdp!B210+drdp!K210)*'DEC-U'!$B210+(drdp!E210+drdp!N210)*'DEC-U'!$C210+(drdp!H210+drdp!Q210)*'DEC-U'!$D210)</f>
        <v>0</v>
      </c>
      <c r="F210" s="20">
        <f>Model!$W$21*((drdp!C210+drdp!L210)*'DEC-U'!$B210+(drdp!F210+drdp!O210)*'DEC-U'!$C210+(drdp!I210+drdp!R210)*'DEC-U'!$D210)</f>
        <v>0</v>
      </c>
      <c r="G210" s="20">
        <f>Model!$W$21*((drdp!D210+drdp!M210)*'DEC-U'!$B210+(drdp!G210+drdp!P210)*'DEC-U'!$C210+(drdp!J210+drdp!S210)*'DEC-U'!$D210)</f>
        <v>0</v>
      </c>
      <c r="H210" s="18">
        <f>Model!$W$21*((drdp!B210)*'DEC-U'!$B210+(drdp!E210)*'DEC-U'!$C210+(drdp!H210)*'DEC-U'!$D210)</f>
        <v>0</v>
      </c>
      <c r="I210" s="18">
        <f>Model!$W$21*((drdp!C210)*'DEC-U'!$B210+(drdp!F210)*'DEC-U'!$C210+(drdp!I210)*'DEC-U'!$D210)</f>
        <v>0</v>
      </c>
      <c r="J210" s="18">
        <f>Model!$W$21*((drdp!D210)*'DEC-U'!$B210+(drdp!G210)*'DEC-U'!$C210+(drdp!J210)*'DEC-U'!$D210)</f>
        <v>0</v>
      </c>
      <c r="K210" s="21">
        <f>SUM(E$3:E209)+H210</f>
        <v>-2.0878326001251715</v>
      </c>
      <c r="L210" s="21">
        <f>SUM(F$3:F209)+I210</f>
        <v>2.0885774701164532</v>
      </c>
      <c r="M210" s="21">
        <f>SUM(G$3:G209)+J210</f>
        <v>0</v>
      </c>
      <c r="N210" s="21"/>
      <c r="O210" s="21"/>
      <c r="P210" s="21"/>
      <c r="Q210" s="19">
        <f t="shared" si="19"/>
        <v>4.3590449661454338</v>
      </c>
      <c r="R210" s="19">
        <f t="shared" si="20"/>
        <v>4.3621558486780438</v>
      </c>
      <c r="S210" s="19">
        <f t="shared" si="21"/>
        <v>0</v>
      </c>
      <c r="T210" s="19">
        <f t="shared" si="22"/>
        <v>-4.3606001299960875</v>
      </c>
      <c r="U210" s="19">
        <f t="shared" si="23"/>
        <v>0</v>
      </c>
      <c r="V210" s="19">
        <f t="shared" si="24"/>
        <v>0</v>
      </c>
    </row>
    <row r="211" spans="1:22" x14ac:dyDescent="0.25">
      <c r="A211" s="26">
        <f>Wellpath!E211</f>
        <v>0</v>
      </c>
      <c r="B211" s="22">
        <v>0</v>
      </c>
      <c r="C211" s="22">
        <v>0</v>
      </c>
      <c r="D211" s="22">
        <v>1</v>
      </c>
      <c r="E211" s="20">
        <f>Model!$W$21*((drdp!B211+drdp!K211)*'DEC-U'!$B211+(drdp!E211+drdp!N211)*'DEC-U'!$C211+(drdp!H211+drdp!Q211)*'DEC-U'!$D211)</f>
        <v>0</v>
      </c>
      <c r="F211" s="20">
        <f>Model!$W$21*((drdp!C211+drdp!L211)*'DEC-U'!$B211+(drdp!F211+drdp!O211)*'DEC-U'!$C211+(drdp!I211+drdp!R211)*'DEC-U'!$D211)</f>
        <v>0</v>
      </c>
      <c r="G211" s="20">
        <f>Model!$W$21*((drdp!D211+drdp!M211)*'DEC-U'!$B211+(drdp!G211+drdp!P211)*'DEC-U'!$C211+(drdp!J211+drdp!S211)*'DEC-U'!$D211)</f>
        <v>0</v>
      </c>
      <c r="H211" s="18">
        <f>Model!$W$21*((drdp!B211)*'DEC-U'!$B211+(drdp!E211)*'DEC-U'!$C211+(drdp!H211)*'DEC-U'!$D211)</f>
        <v>0</v>
      </c>
      <c r="I211" s="18">
        <f>Model!$W$21*((drdp!C211)*'DEC-U'!$B211+(drdp!F211)*'DEC-U'!$C211+(drdp!I211)*'DEC-U'!$D211)</f>
        <v>0</v>
      </c>
      <c r="J211" s="18">
        <f>Model!$W$21*((drdp!D211)*'DEC-U'!$B211+(drdp!G211)*'DEC-U'!$C211+(drdp!J211)*'DEC-U'!$D211)</f>
        <v>0</v>
      </c>
      <c r="K211" s="21">
        <f>SUM(E$3:E210)+H211</f>
        <v>-2.0878326001251715</v>
      </c>
      <c r="L211" s="21">
        <f>SUM(F$3:F210)+I211</f>
        <v>2.0885774701164532</v>
      </c>
      <c r="M211" s="21">
        <f>SUM(G$3:G210)+J211</f>
        <v>0</v>
      </c>
      <c r="N211" s="21"/>
      <c r="O211" s="21"/>
      <c r="P211" s="21"/>
      <c r="Q211" s="19">
        <f t="shared" si="19"/>
        <v>4.3590449661454338</v>
      </c>
      <c r="R211" s="19">
        <f t="shared" si="20"/>
        <v>4.3621558486780438</v>
      </c>
      <c r="S211" s="19">
        <f t="shared" si="21"/>
        <v>0</v>
      </c>
      <c r="T211" s="19">
        <f t="shared" si="22"/>
        <v>-4.3606001299960875</v>
      </c>
      <c r="U211" s="19">
        <f t="shared" si="23"/>
        <v>0</v>
      </c>
      <c r="V211" s="19">
        <f t="shared" si="24"/>
        <v>0</v>
      </c>
    </row>
    <row r="212" spans="1:22" x14ac:dyDescent="0.25">
      <c r="A212" s="26">
        <f>Wellpath!E212</f>
        <v>0</v>
      </c>
      <c r="B212" s="22">
        <v>0</v>
      </c>
      <c r="C212" s="22">
        <v>0</v>
      </c>
      <c r="D212" s="22">
        <v>1</v>
      </c>
      <c r="E212" s="20">
        <f>Model!$W$21*((drdp!B212+drdp!K212)*'DEC-U'!$B212+(drdp!E212+drdp!N212)*'DEC-U'!$C212+(drdp!H212+drdp!Q212)*'DEC-U'!$D212)</f>
        <v>0</v>
      </c>
      <c r="F212" s="20">
        <f>Model!$W$21*((drdp!C212+drdp!L212)*'DEC-U'!$B212+(drdp!F212+drdp!O212)*'DEC-U'!$C212+(drdp!I212+drdp!R212)*'DEC-U'!$D212)</f>
        <v>0</v>
      </c>
      <c r="G212" s="20">
        <f>Model!$W$21*((drdp!D212+drdp!M212)*'DEC-U'!$B212+(drdp!G212+drdp!P212)*'DEC-U'!$C212+(drdp!J212+drdp!S212)*'DEC-U'!$D212)</f>
        <v>0</v>
      </c>
      <c r="H212" s="18">
        <f>Model!$W$21*((drdp!B212)*'DEC-U'!$B212+(drdp!E212)*'DEC-U'!$C212+(drdp!H212)*'DEC-U'!$D212)</f>
        <v>0</v>
      </c>
      <c r="I212" s="18">
        <f>Model!$W$21*((drdp!C212)*'DEC-U'!$B212+(drdp!F212)*'DEC-U'!$C212+(drdp!I212)*'DEC-U'!$D212)</f>
        <v>0</v>
      </c>
      <c r="J212" s="18">
        <f>Model!$W$21*((drdp!D212)*'DEC-U'!$B212+(drdp!G212)*'DEC-U'!$C212+(drdp!J212)*'DEC-U'!$D212)</f>
        <v>0</v>
      </c>
      <c r="K212" s="21">
        <f>SUM(E$3:E211)+H212</f>
        <v>-2.0878326001251715</v>
      </c>
      <c r="L212" s="21">
        <f>SUM(F$3:F211)+I212</f>
        <v>2.0885774701164532</v>
      </c>
      <c r="M212" s="21">
        <f>SUM(G$3:G211)+J212</f>
        <v>0</v>
      </c>
      <c r="N212" s="21"/>
      <c r="O212" s="21"/>
      <c r="P212" s="21"/>
      <c r="Q212" s="19">
        <f t="shared" si="19"/>
        <v>4.3590449661454338</v>
      </c>
      <c r="R212" s="19">
        <f t="shared" si="20"/>
        <v>4.3621558486780438</v>
      </c>
      <c r="S212" s="19">
        <f t="shared" si="21"/>
        <v>0</v>
      </c>
      <c r="T212" s="19">
        <f t="shared" si="22"/>
        <v>-4.3606001299960875</v>
      </c>
      <c r="U212" s="19">
        <f t="shared" si="23"/>
        <v>0</v>
      </c>
      <c r="V212" s="19">
        <f t="shared" si="24"/>
        <v>0</v>
      </c>
    </row>
    <row r="213" spans="1:22" x14ac:dyDescent="0.25">
      <c r="A213" s="26">
        <f>Wellpath!E213</f>
        <v>0</v>
      </c>
      <c r="B213" s="22">
        <v>0</v>
      </c>
      <c r="C213" s="22">
        <v>0</v>
      </c>
      <c r="D213" s="22">
        <v>1</v>
      </c>
      <c r="E213" s="20">
        <f>Model!$W$21*((drdp!B213+drdp!K213)*'DEC-U'!$B213+(drdp!E213+drdp!N213)*'DEC-U'!$C213+(drdp!H213+drdp!Q213)*'DEC-U'!$D213)</f>
        <v>0</v>
      </c>
      <c r="F213" s="20">
        <f>Model!$W$21*((drdp!C213+drdp!L213)*'DEC-U'!$B213+(drdp!F213+drdp!O213)*'DEC-U'!$C213+(drdp!I213+drdp!R213)*'DEC-U'!$D213)</f>
        <v>0</v>
      </c>
      <c r="G213" s="20">
        <f>Model!$W$21*((drdp!D213+drdp!M213)*'DEC-U'!$B213+(drdp!G213+drdp!P213)*'DEC-U'!$C213+(drdp!J213+drdp!S213)*'DEC-U'!$D213)</f>
        <v>0</v>
      </c>
      <c r="H213" s="18">
        <f>Model!$W$21*((drdp!B213)*'DEC-U'!$B213+(drdp!E213)*'DEC-U'!$C213+(drdp!H213)*'DEC-U'!$D213)</f>
        <v>0</v>
      </c>
      <c r="I213" s="18">
        <f>Model!$W$21*((drdp!C213)*'DEC-U'!$B213+(drdp!F213)*'DEC-U'!$C213+(drdp!I213)*'DEC-U'!$D213)</f>
        <v>0</v>
      </c>
      <c r="J213" s="18">
        <f>Model!$W$21*((drdp!D213)*'DEC-U'!$B213+(drdp!G213)*'DEC-U'!$C213+(drdp!J213)*'DEC-U'!$D213)</f>
        <v>0</v>
      </c>
      <c r="K213" s="21">
        <f>SUM(E$3:E212)+H213</f>
        <v>-2.0878326001251715</v>
      </c>
      <c r="L213" s="21">
        <f>SUM(F$3:F212)+I213</f>
        <v>2.0885774701164532</v>
      </c>
      <c r="M213" s="21">
        <f>SUM(G$3:G212)+J213</f>
        <v>0</v>
      </c>
      <c r="N213" s="21"/>
      <c r="O213" s="21"/>
      <c r="P213" s="21"/>
      <c r="Q213" s="19">
        <f t="shared" si="19"/>
        <v>4.3590449661454338</v>
      </c>
      <c r="R213" s="19">
        <f t="shared" si="20"/>
        <v>4.3621558486780438</v>
      </c>
      <c r="S213" s="19">
        <f t="shared" si="21"/>
        <v>0</v>
      </c>
      <c r="T213" s="19">
        <f t="shared" si="22"/>
        <v>-4.3606001299960875</v>
      </c>
      <c r="U213" s="19">
        <f t="shared" si="23"/>
        <v>0</v>
      </c>
      <c r="V213" s="19">
        <f t="shared" si="24"/>
        <v>0</v>
      </c>
    </row>
    <row r="214" spans="1:22" x14ac:dyDescent="0.25">
      <c r="A214" s="26">
        <f>Wellpath!E214</f>
        <v>0</v>
      </c>
      <c r="B214" s="22">
        <v>0</v>
      </c>
      <c r="C214" s="22">
        <v>0</v>
      </c>
      <c r="D214" s="22">
        <v>1</v>
      </c>
      <c r="E214" s="20">
        <f>Model!$W$21*((drdp!B214+drdp!K214)*'DEC-U'!$B214+(drdp!E214+drdp!N214)*'DEC-U'!$C214+(drdp!H214+drdp!Q214)*'DEC-U'!$D214)</f>
        <v>0</v>
      </c>
      <c r="F214" s="20">
        <f>Model!$W$21*((drdp!C214+drdp!L214)*'DEC-U'!$B214+(drdp!F214+drdp!O214)*'DEC-U'!$C214+(drdp!I214+drdp!R214)*'DEC-U'!$D214)</f>
        <v>0</v>
      </c>
      <c r="G214" s="20">
        <f>Model!$W$21*((drdp!D214+drdp!M214)*'DEC-U'!$B214+(drdp!G214+drdp!P214)*'DEC-U'!$C214+(drdp!J214+drdp!S214)*'DEC-U'!$D214)</f>
        <v>0</v>
      </c>
      <c r="H214" s="18">
        <f>Model!$W$21*((drdp!B214)*'DEC-U'!$B214+(drdp!E214)*'DEC-U'!$C214+(drdp!H214)*'DEC-U'!$D214)</f>
        <v>0</v>
      </c>
      <c r="I214" s="18">
        <f>Model!$W$21*((drdp!C214)*'DEC-U'!$B214+(drdp!F214)*'DEC-U'!$C214+(drdp!I214)*'DEC-U'!$D214)</f>
        <v>0</v>
      </c>
      <c r="J214" s="18">
        <f>Model!$W$21*((drdp!D214)*'DEC-U'!$B214+(drdp!G214)*'DEC-U'!$C214+(drdp!J214)*'DEC-U'!$D214)</f>
        <v>0</v>
      </c>
      <c r="K214" s="21">
        <f>SUM(E$3:E213)+H214</f>
        <v>-2.0878326001251715</v>
      </c>
      <c r="L214" s="21">
        <f>SUM(F$3:F213)+I214</f>
        <v>2.0885774701164532</v>
      </c>
      <c r="M214" s="21">
        <f>SUM(G$3:G213)+J214</f>
        <v>0</v>
      </c>
      <c r="N214" s="21"/>
      <c r="O214" s="21"/>
      <c r="P214" s="21"/>
      <c r="Q214" s="19">
        <f t="shared" si="19"/>
        <v>4.3590449661454338</v>
      </c>
      <c r="R214" s="19">
        <f t="shared" si="20"/>
        <v>4.3621558486780438</v>
      </c>
      <c r="S214" s="19">
        <f t="shared" si="21"/>
        <v>0</v>
      </c>
      <c r="T214" s="19">
        <f t="shared" si="22"/>
        <v>-4.3606001299960875</v>
      </c>
      <c r="U214" s="19">
        <f t="shared" si="23"/>
        <v>0</v>
      </c>
      <c r="V214" s="19">
        <f t="shared" si="24"/>
        <v>0</v>
      </c>
    </row>
    <row r="215" spans="1:22" x14ac:dyDescent="0.25">
      <c r="A215" s="26">
        <f>Wellpath!E215</f>
        <v>0</v>
      </c>
      <c r="B215" s="22">
        <v>0</v>
      </c>
      <c r="C215" s="22">
        <v>0</v>
      </c>
      <c r="D215" s="22">
        <v>1</v>
      </c>
      <c r="E215" s="20">
        <f>Model!$W$21*((drdp!B215+drdp!K215)*'DEC-U'!$B215+(drdp!E215+drdp!N215)*'DEC-U'!$C215+(drdp!H215+drdp!Q215)*'DEC-U'!$D215)</f>
        <v>0</v>
      </c>
      <c r="F215" s="20">
        <f>Model!$W$21*((drdp!C215+drdp!L215)*'DEC-U'!$B215+(drdp!F215+drdp!O215)*'DEC-U'!$C215+(drdp!I215+drdp!R215)*'DEC-U'!$D215)</f>
        <v>0</v>
      </c>
      <c r="G215" s="20">
        <f>Model!$W$21*((drdp!D215+drdp!M215)*'DEC-U'!$B215+(drdp!G215+drdp!P215)*'DEC-U'!$C215+(drdp!J215+drdp!S215)*'DEC-U'!$D215)</f>
        <v>0</v>
      </c>
      <c r="H215" s="18">
        <f>Model!$W$21*((drdp!B215)*'DEC-U'!$B215+(drdp!E215)*'DEC-U'!$C215+(drdp!H215)*'DEC-U'!$D215)</f>
        <v>0</v>
      </c>
      <c r="I215" s="18">
        <f>Model!$W$21*((drdp!C215)*'DEC-U'!$B215+(drdp!F215)*'DEC-U'!$C215+(drdp!I215)*'DEC-U'!$D215)</f>
        <v>0</v>
      </c>
      <c r="J215" s="18">
        <f>Model!$W$21*((drdp!D215)*'DEC-U'!$B215+(drdp!G215)*'DEC-U'!$C215+(drdp!J215)*'DEC-U'!$D215)</f>
        <v>0</v>
      </c>
      <c r="K215" s="21">
        <f>SUM(E$3:E214)+H215</f>
        <v>-2.0878326001251715</v>
      </c>
      <c r="L215" s="21">
        <f>SUM(F$3:F214)+I215</f>
        <v>2.0885774701164532</v>
      </c>
      <c r="M215" s="21">
        <f>SUM(G$3:G214)+J215</f>
        <v>0</v>
      </c>
      <c r="N215" s="21"/>
      <c r="O215" s="21"/>
      <c r="P215" s="21"/>
      <c r="Q215" s="19">
        <f t="shared" si="19"/>
        <v>4.3590449661454338</v>
      </c>
      <c r="R215" s="19">
        <f t="shared" si="20"/>
        <v>4.3621558486780438</v>
      </c>
      <c r="S215" s="19">
        <f t="shared" si="21"/>
        <v>0</v>
      </c>
      <c r="T215" s="19">
        <f t="shared" si="22"/>
        <v>-4.3606001299960875</v>
      </c>
      <c r="U215" s="19">
        <f t="shared" si="23"/>
        <v>0</v>
      </c>
      <c r="V215" s="19">
        <f t="shared" si="24"/>
        <v>0</v>
      </c>
    </row>
    <row r="216" spans="1:22" x14ac:dyDescent="0.25">
      <c r="A216" s="26">
        <f>Wellpath!E216</f>
        <v>0</v>
      </c>
      <c r="B216" s="22">
        <v>0</v>
      </c>
      <c r="C216" s="22">
        <v>0</v>
      </c>
      <c r="D216" s="22">
        <v>1</v>
      </c>
      <c r="E216" s="20">
        <f>Model!$W$21*((drdp!B216+drdp!K216)*'DEC-U'!$B216+(drdp!E216+drdp!N216)*'DEC-U'!$C216+(drdp!H216+drdp!Q216)*'DEC-U'!$D216)</f>
        <v>0</v>
      </c>
      <c r="F216" s="20">
        <f>Model!$W$21*((drdp!C216+drdp!L216)*'DEC-U'!$B216+(drdp!F216+drdp!O216)*'DEC-U'!$C216+(drdp!I216+drdp!R216)*'DEC-U'!$D216)</f>
        <v>0</v>
      </c>
      <c r="G216" s="20">
        <f>Model!$W$21*((drdp!D216+drdp!M216)*'DEC-U'!$B216+(drdp!G216+drdp!P216)*'DEC-U'!$C216+(drdp!J216+drdp!S216)*'DEC-U'!$D216)</f>
        <v>0</v>
      </c>
      <c r="H216" s="18">
        <f>Model!$W$21*((drdp!B216)*'DEC-U'!$B216+(drdp!E216)*'DEC-U'!$C216+(drdp!H216)*'DEC-U'!$D216)</f>
        <v>0</v>
      </c>
      <c r="I216" s="18">
        <f>Model!$W$21*((drdp!C216)*'DEC-U'!$B216+(drdp!F216)*'DEC-U'!$C216+(drdp!I216)*'DEC-U'!$D216)</f>
        <v>0</v>
      </c>
      <c r="J216" s="18">
        <f>Model!$W$21*((drdp!D216)*'DEC-U'!$B216+(drdp!G216)*'DEC-U'!$C216+(drdp!J216)*'DEC-U'!$D216)</f>
        <v>0</v>
      </c>
      <c r="K216" s="21">
        <f>SUM(E$3:E215)+H216</f>
        <v>-2.0878326001251715</v>
      </c>
      <c r="L216" s="21">
        <f>SUM(F$3:F215)+I216</f>
        <v>2.0885774701164532</v>
      </c>
      <c r="M216" s="21">
        <f>SUM(G$3:G215)+J216</f>
        <v>0</v>
      </c>
      <c r="N216" s="21"/>
      <c r="O216" s="21"/>
      <c r="P216" s="21"/>
      <c r="Q216" s="19">
        <f t="shared" si="19"/>
        <v>4.3590449661454338</v>
      </c>
      <c r="R216" s="19">
        <f t="shared" si="20"/>
        <v>4.3621558486780438</v>
      </c>
      <c r="S216" s="19">
        <f t="shared" si="21"/>
        <v>0</v>
      </c>
      <c r="T216" s="19">
        <f t="shared" si="22"/>
        <v>-4.3606001299960875</v>
      </c>
      <c r="U216" s="19">
        <f t="shared" si="23"/>
        <v>0</v>
      </c>
      <c r="V216" s="19">
        <f t="shared" si="24"/>
        <v>0</v>
      </c>
    </row>
    <row r="217" spans="1:22" x14ac:dyDescent="0.25">
      <c r="A217" s="26">
        <f>Wellpath!E217</f>
        <v>0</v>
      </c>
      <c r="B217" s="22">
        <v>0</v>
      </c>
      <c r="C217" s="22">
        <v>0</v>
      </c>
      <c r="D217" s="22">
        <v>1</v>
      </c>
      <c r="E217" s="20">
        <f>Model!$W$21*((drdp!B217+drdp!K217)*'DEC-U'!$B217+(drdp!E217+drdp!N217)*'DEC-U'!$C217+(drdp!H217+drdp!Q217)*'DEC-U'!$D217)</f>
        <v>0</v>
      </c>
      <c r="F217" s="20">
        <f>Model!$W$21*((drdp!C217+drdp!L217)*'DEC-U'!$B217+(drdp!F217+drdp!O217)*'DEC-U'!$C217+(drdp!I217+drdp!R217)*'DEC-U'!$D217)</f>
        <v>0</v>
      </c>
      <c r="G217" s="20">
        <f>Model!$W$21*((drdp!D217+drdp!M217)*'DEC-U'!$B217+(drdp!G217+drdp!P217)*'DEC-U'!$C217+(drdp!J217+drdp!S217)*'DEC-U'!$D217)</f>
        <v>0</v>
      </c>
      <c r="H217" s="18">
        <f>Model!$W$21*((drdp!B217)*'DEC-U'!$B217+(drdp!E217)*'DEC-U'!$C217+(drdp!H217)*'DEC-U'!$D217)</f>
        <v>0</v>
      </c>
      <c r="I217" s="18">
        <f>Model!$W$21*((drdp!C217)*'DEC-U'!$B217+(drdp!F217)*'DEC-U'!$C217+(drdp!I217)*'DEC-U'!$D217)</f>
        <v>0</v>
      </c>
      <c r="J217" s="18">
        <f>Model!$W$21*((drdp!D217)*'DEC-U'!$B217+(drdp!G217)*'DEC-U'!$C217+(drdp!J217)*'DEC-U'!$D217)</f>
        <v>0</v>
      </c>
      <c r="K217" s="21">
        <f>SUM(E$3:E216)+H217</f>
        <v>-2.0878326001251715</v>
      </c>
      <c r="L217" s="21">
        <f>SUM(F$3:F216)+I217</f>
        <v>2.0885774701164532</v>
      </c>
      <c r="M217" s="21">
        <f>SUM(G$3:G216)+J217</f>
        <v>0</v>
      </c>
      <c r="N217" s="21"/>
      <c r="O217" s="21"/>
      <c r="P217" s="21"/>
      <c r="Q217" s="19">
        <f t="shared" si="19"/>
        <v>4.3590449661454338</v>
      </c>
      <c r="R217" s="19">
        <f t="shared" si="20"/>
        <v>4.3621558486780438</v>
      </c>
      <c r="S217" s="19">
        <f t="shared" si="21"/>
        <v>0</v>
      </c>
      <c r="T217" s="19">
        <f t="shared" si="22"/>
        <v>-4.3606001299960875</v>
      </c>
      <c r="U217" s="19">
        <f t="shared" si="23"/>
        <v>0</v>
      </c>
      <c r="V217" s="19">
        <f t="shared" si="24"/>
        <v>0</v>
      </c>
    </row>
    <row r="218" spans="1:22" x14ac:dyDescent="0.25">
      <c r="A218" s="26">
        <f>Wellpath!E218</f>
        <v>0</v>
      </c>
      <c r="B218" s="22">
        <v>0</v>
      </c>
      <c r="C218" s="22">
        <v>0</v>
      </c>
      <c r="D218" s="22">
        <v>1</v>
      </c>
      <c r="E218" s="20">
        <f>Model!$W$21*((drdp!B218+drdp!K218)*'DEC-U'!$B218+(drdp!E218+drdp!N218)*'DEC-U'!$C218+(drdp!H218+drdp!Q218)*'DEC-U'!$D218)</f>
        <v>0</v>
      </c>
      <c r="F218" s="20">
        <f>Model!$W$21*((drdp!C218+drdp!L218)*'DEC-U'!$B218+(drdp!F218+drdp!O218)*'DEC-U'!$C218+(drdp!I218+drdp!R218)*'DEC-U'!$D218)</f>
        <v>0</v>
      </c>
      <c r="G218" s="20">
        <f>Model!$W$21*((drdp!D218+drdp!M218)*'DEC-U'!$B218+(drdp!G218+drdp!P218)*'DEC-U'!$C218+(drdp!J218+drdp!S218)*'DEC-U'!$D218)</f>
        <v>0</v>
      </c>
      <c r="H218" s="18">
        <f>Model!$W$21*((drdp!B218)*'DEC-U'!$B218+(drdp!E218)*'DEC-U'!$C218+(drdp!H218)*'DEC-U'!$D218)</f>
        <v>0</v>
      </c>
      <c r="I218" s="18">
        <f>Model!$W$21*((drdp!C218)*'DEC-U'!$B218+(drdp!F218)*'DEC-U'!$C218+(drdp!I218)*'DEC-U'!$D218)</f>
        <v>0</v>
      </c>
      <c r="J218" s="18">
        <f>Model!$W$21*((drdp!D218)*'DEC-U'!$B218+(drdp!G218)*'DEC-U'!$C218+(drdp!J218)*'DEC-U'!$D218)</f>
        <v>0</v>
      </c>
      <c r="K218" s="21">
        <f>SUM(E$3:E217)+H218</f>
        <v>-2.0878326001251715</v>
      </c>
      <c r="L218" s="21">
        <f>SUM(F$3:F217)+I218</f>
        <v>2.0885774701164532</v>
      </c>
      <c r="M218" s="21">
        <f>SUM(G$3:G217)+J218</f>
        <v>0</v>
      </c>
      <c r="N218" s="21"/>
      <c r="O218" s="21"/>
      <c r="P218" s="21"/>
      <c r="Q218" s="19">
        <f t="shared" si="19"/>
        <v>4.3590449661454338</v>
      </c>
      <c r="R218" s="19">
        <f t="shared" si="20"/>
        <v>4.3621558486780438</v>
      </c>
      <c r="S218" s="19">
        <f t="shared" si="21"/>
        <v>0</v>
      </c>
      <c r="T218" s="19">
        <f t="shared" si="22"/>
        <v>-4.3606001299960875</v>
      </c>
      <c r="U218" s="19">
        <f t="shared" si="23"/>
        <v>0</v>
      </c>
      <c r="V218" s="19">
        <f t="shared" si="24"/>
        <v>0</v>
      </c>
    </row>
    <row r="219" spans="1:22" x14ac:dyDescent="0.25">
      <c r="A219" s="26">
        <f>Wellpath!E219</f>
        <v>0</v>
      </c>
      <c r="B219" s="22">
        <v>0</v>
      </c>
      <c r="C219" s="22">
        <v>0</v>
      </c>
      <c r="D219" s="22">
        <v>1</v>
      </c>
      <c r="E219" s="20">
        <f>Model!$W$21*((drdp!B219+drdp!K219)*'DEC-U'!$B219+(drdp!E219+drdp!N219)*'DEC-U'!$C219+(drdp!H219+drdp!Q219)*'DEC-U'!$D219)</f>
        <v>0</v>
      </c>
      <c r="F219" s="20">
        <f>Model!$W$21*((drdp!C219+drdp!L219)*'DEC-U'!$B219+(drdp!F219+drdp!O219)*'DEC-U'!$C219+(drdp!I219+drdp!R219)*'DEC-U'!$D219)</f>
        <v>0</v>
      </c>
      <c r="G219" s="20">
        <f>Model!$W$21*((drdp!D219+drdp!M219)*'DEC-U'!$B219+(drdp!G219+drdp!P219)*'DEC-U'!$C219+(drdp!J219+drdp!S219)*'DEC-U'!$D219)</f>
        <v>0</v>
      </c>
      <c r="H219" s="18">
        <f>Model!$W$21*((drdp!B219)*'DEC-U'!$B219+(drdp!E219)*'DEC-U'!$C219+(drdp!H219)*'DEC-U'!$D219)</f>
        <v>0</v>
      </c>
      <c r="I219" s="18">
        <f>Model!$W$21*((drdp!C219)*'DEC-U'!$B219+(drdp!F219)*'DEC-U'!$C219+(drdp!I219)*'DEC-U'!$D219)</f>
        <v>0</v>
      </c>
      <c r="J219" s="18">
        <f>Model!$W$21*((drdp!D219)*'DEC-U'!$B219+(drdp!G219)*'DEC-U'!$C219+(drdp!J219)*'DEC-U'!$D219)</f>
        <v>0</v>
      </c>
      <c r="K219" s="21">
        <f>SUM(E$3:E218)+H219</f>
        <v>-2.0878326001251715</v>
      </c>
      <c r="L219" s="21">
        <f>SUM(F$3:F218)+I219</f>
        <v>2.0885774701164532</v>
      </c>
      <c r="M219" s="21">
        <f>SUM(G$3:G218)+J219</f>
        <v>0</v>
      </c>
      <c r="N219" s="21"/>
      <c r="O219" s="21"/>
      <c r="P219" s="21"/>
      <c r="Q219" s="19">
        <f t="shared" si="19"/>
        <v>4.3590449661454338</v>
      </c>
      <c r="R219" s="19">
        <f t="shared" si="20"/>
        <v>4.3621558486780438</v>
      </c>
      <c r="S219" s="19">
        <f t="shared" si="21"/>
        <v>0</v>
      </c>
      <c r="T219" s="19">
        <f t="shared" si="22"/>
        <v>-4.3606001299960875</v>
      </c>
      <c r="U219" s="19">
        <f t="shared" si="23"/>
        <v>0</v>
      </c>
      <c r="V219" s="19">
        <f t="shared" si="24"/>
        <v>0</v>
      </c>
    </row>
    <row r="220" spans="1:22" x14ac:dyDescent="0.25">
      <c r="A220" s="26">
        <f>Wellpath!E220</f>
        <v>0</v>
      </c>
      <c r="B220" s="22">
        <v>0</v>
      </c>
      <c r="C220" s="22">
        <v>0</v>
      </c>
      <c r="D220" s="22">
        <v>1</v>
      </c>
      <c r="E220" s="20">
        <f>Model!$W$21*((drdp!B220+drdp!K220)*'DEC-U'!$B220+(drdp!E220+drdp!N220)*'DEC-U'!$C220+(drdp!H220+drdp!Q220)*'DEC-U'!$D220)</f>
        <v>0</v>
      </c>
      <c r="F220" s="20">
        <f>Model!$W$21*((drdp!C220+drdp!L220)*'DEC-U'!$B220+(drdp!F220+drdp!O220)*'DEC-U'!$C220+(drdp!I220+drdp!R220)*'DEC-U'!$D220)</f>
        <v>0</v>
      </c>
      <c r="G220" s="20">
        <f>Model!$W$21*((drdp!D220+drdp!M220)*'DEC-U'!$B220+(drdp!G220+drdp!P220)*'DEC-U'!$C220+(drdp!J220+drdp!S220)*'DEC-U'!$D220)</f>
        <v>0</v>
      </c>
      <c r="H220" s="18">
        <f>Model!$W$21*((drdp!B220)*'DEC-U'!$B220+(drdp!E220)*'DEC-U'!$C220+(drdp!H220)*'DEC-U'!$D220)</f>
        <v>0</v>
      </c>
      <c r="I220" s="18">
        <f>Model!$W$21*((drdp!C220)*'DEC-U'!$B220+(drdp!F220)*'DEC-U'!$C220+(drdp!I220)*'DEC-U'!$D220)</f>
        <v>0</v>
      </c>
      <c r="J220" s="18">
        <f>Model!$W$21*((drdp!D220)*'DEC-U'!$B220+(drdp!G220)*'DEC-U'!$C220+(drdp!J220)*'DEC-U'!$D220)</f>
        <v>0</v>
      </c>
      <c r="K220" s="21">
        <f>SUM(E$3:E219)+H220</f>
        <v>-2.0878326001251715</v>
      </c>
      <c r="L220" s="21">
        <f>SUM(F$3:F219)+I220</f>
        <v>2.0885774701164532</v>
      </c>
      <c r="M220" s="21">
        <f>SUM(G$3:G219)+J220</f>
        <v>0</v>
      </c>
      <c r="N220" s="21"/>
      <c r="O220" s="21"/>
      <c r="P220" s="21"/>
      <c r="Q220" s="19">
        <f t="shared" si="19"/>
        <v>4.3590449661454338</v>
      </c>
      <c r="R220" s="19">
        <f t="shared" si="20"/>
        <v>4.3621558486780438</v>
      </c>
      <c r="S220" s="19">
        <f t="shared" si="21"/>
        <v>0</v>
      </c>
      <c r="T220" s="19">
        <f t="shared" si="22"/>
        <v>-4.3606001299960875</v>
      </c>
      <c r="U220" s="19">
        <f t="shared" si="23"/>
        <v>0</v>
      </c>
      <c r="V220" s="19">
        <f t="shared" si="24"/>
        <v>0</v>
      </c>
    </row>
    <row r="221" spans="1:22" x14ac:dyDescent="0.25">
      <c r="A221" s="26">
        <f>Wellpath!E221</f>
        <v>0</v>
      </c>
      <c r="B221" s="22">
        <v>0</v>
      </c>
      <c r="C221" s="22">
        <v>0</v>
      </c>
      <c r="D221" s="22">
        <v>1</v>
      </c>
      <c r="E221" s="20">
        <f>Model!$W$21*((drdp!B221+drdp!K221)*'DEC-U'!$B221+(drdp!E221+drdp!N221)*'DEC-U'!$C221+(drdp!H221+drdp!Q221)*'DEC-U'!$D221)</f>
        <v>0</v>
      </c>
      <c r="F221" s="20">
        <f>Model!$W$21*((drdp!C221+drdp!L221)*'DEC-U'!$B221+(drdp!F221+drdp!O221)*'DEC-U'!$C221+(drdp!I221+drdp!R221)*'DEC-U'!$D221)</f>
        <v>0</v>
      </c>
      <c r="G221" s="20">
        <f>Model!$W$21*((drdp!D221+drdp!M221)*'DEC-U'!$B221+(drdp!G221+drdp!P221)*'DEC-U'!$C221+(drdp!J221+drdp!S221)*'DEC-U'!$D221)</f>
        <v>0</v>
      </c>
      <c r="H221" s="18">
        <f>Model!$W$21*((drdp!B221)*'DEC-U'!$B221+(drdp!E221)*'DEC-U'!$C221+(drdp!H221)*'DEC-U'!$D221)</f>
        <v>0</v>
      </c>
      <c r="I221" s="18">
        <f>Model!$W$21*((drdp!C221)*'DEC-U'!$B221+(drdp!F221)*'DEC-U'!$C221+(drdp!I221)*'DEC-U'!$D221)</f>
        <v>0</v>
      </c>
      <c r="J221" s="18">
        <f>Model!$W$21*((drdp!D221)*'DEC-U'!$B221+(drdp!G221)*'DEC-U'!$C221+(drdp!J221)*'DEC-U'!$D221)</f>
        <v>0</v>
      </c>
      <c r="K221" s="21">
        <f>SUM(E$3:E220)+H221</f>
        <v>-2.0878326001251715</v>
      </c>
      <c r="L221" s="21">
        <f>SUM(F$3:F220)+I221</f>
        <v>2.0885774701164532</v>
      </c>
      <c r="M221" s="21">
        <f>SUM(G$3:G220)+J221</f>
        <v>0</v>
      </c>
      <c r="N221" s="21"/>
      <c r="O221" s="21"/>
      <c r="P221" s="21"/>
      <c r="Q221" s="19">
        <f t="shared" si="19"/>
        <v>4.3590449661454338</v>
      </c>
      <c r="R221" s="19">
        <f t="shared" si="20"/>
        <v>4.3621558486780438</v>
      </c>
      <c r="S221" s="19">
        <f t="shared" si="21"/>
        <v>0</v>
      </c>
      <c r="T221" s="19">
        <f t="shared" si="22"/>
        <v>-4.3606001299960875</v>
      </c>
      <c r="U221" s="19">
        <f t="shared" si="23"/>
        <v>0</v>
      </c>
      <c r="V221" s="19">
        <f t="shared" si="24"/>
        <v>0</v>
      </c>
    </row>
    <row r="222" spans="1:22" x14ac:dyDescent="0.25">
      <c r="A222" s="26">
        <f>Wellpath!E222</f>
        <v>0</v>
      </c>
      <c r="B222" s="22">
        <v>0</v>
      </c>
      <c r="C222" s="22">
        <v>0</v>
      </c>
      <c r="D222" s="22">
        <v>1</v>
      </c>
      <c r="E222" s="20">
        <f>Model!$W$21*((drdp!B222+drdp!K222)*'DEC-U'!$B222+(drdp!E222+drdp!N222)*'DEC-U'!$C222+(drdp!H222+drdp!Q222)*'DEC-U'!$D222)</f>
        <v>0</v>
      </c>
      <c r="F222" s="20">
        <f>Model!$W$21*((drdp!C222+drdp!L222)*'DEC-U'!$B222+(drdp!F222+drdp!O222)*'DEC-U'!$C222+(drdp!I222+drdp!R222)*'DEC-U'!$D222)</f>
        <v>0</v>
      </c>
      <c r="G222" s="20">
        <f>Model!$W$21*((drdp!D222+drdp!M222)*'DEC-U'!$B222+(drdp!G222+drdp!P222)*'DEC-U'!$C222+(drdp!J222+drdp!S222)*'DEC-U'!$D222)</f>
        <v>0</v>
      </c>
      <c r="H222" s="18">
        <f>Model!$W$21*((drdp!B222)*'DEC-U'!$B222+(drdp!E222)*'DEC-U'!$C222+(drdp!H222)*'DEC-U'!$D222)</f>
        <v>0</v>
      </c>
      <c r="I222" s="18">
        <f>Model!$W$21*((drdp!C222)*'DEC-U'!$B222+(drdp!F222)*'DEC-U'!$C222+(drdp!I222)*'DEC-U'!$D222)</f>
        <v>0</v>
      </c>
      <c r="J222" s="18">
        <f>Model!$W$21*((drdp!D222)*'DEC-U'!$B222+(drdp!G222)*'DEC-U'!$C222+(drdp!J222)*'DEC-U'!$D222)</f>
        <v>0</v>
      </c>
      <c r="K222" s="21">
        <f>SUM(E$3:E221)+H222</f>
        <v>-2.0878326001251715</v>
      </c>
      <c r="L222" s="21">
        <f>SUM(F$3:F221)+I222</f>
        <v>2.0885774701164532</v>
      </c>
      <c r="M222" s="21">
        <f>SUM(G$3:G221)+J222</f>
        <v>0</v>
      </c>
      <c r="N222" s="21"/>
      <c r="O222" s="21"/>
      <c r="P222" s="21"/>
      <c r="Q222" s="19">
        <f t="shared" si="19"/>
        <v>4.3590449661454338</v>
      </c>
      <c r="R222" s="19">
        <f t="shared" si="20"/>
        <v>4.3621558486780438</v>
      </c>
      <c r="S222" s="19">
        <f t="shared" si="21"/>
        <v>0</v>
      </c>
      <c r="T222" s="19">
        <f t="shared" si="22"/>
        <v>-4.3606001299960875</v>
      </c>
      <c r="U222" s="19">
        <f t="shared" si="23"/>
        <v>0</v>
      </c>
      <c r="V222" s="19">
        <f t="shared" si="24"/>
        <v>0</v>
      </c>
    </row>
    <row r="223" spans="1:22" x14ac:dyDescent="0.25">
      <c r="A223" s="26">
        <f>Wellpath!E223</f>
        <v>0</v>
      </c>
      <c r="B223" s="22">
        <v>0</v>
      </c>
      <c r="C223" s="22">
        <v>0</v>
      </c>
      <c r="D223" s="22">
        <v>1</v>
      </c>
      <c r="E223" s="20">
        <f>Model!$W$21*((drdp!B223+drdp!K223)*'DEC-U'!$B223+(drdp!E223+drdp!N223)*'DEC-U'!$C223+(drdp!H223+drdp!Q223)*'DEC-U'!$D223)</f>
        <v>0</v>
      </c>
      <c r="F223" s="20">
        <f>Model!$W$21*((drdp!C223+drdp!L223)*'DEC-U'!$B223+(drdp!F223+drdp!O223)*'DEC-U'!$C223+(drdp!I223+drdp!R223)*'DEC-U'!$D223)</f>
        <v>0</v>
      </c>
      <c r="G223" s="20">
        <f>Model!$W$21*((drdp!D223+drdp!M223)*'DEC-U'!$B223+(drdp!G223+drdp!P223)*'DEC-U'!$C223+(drdp!J223+drdp!S223)*'DEC-U'!$D223)</f>
        <v>0</v>
      </c>
      <c r="H223" s="18">
        <f>Model!$W$21*((drdp!B223)*'DEC-U'!$B223+(drdp!E223)*'DEC-U'!$C223+(drdp!H223)*'DEC-U'!$D223)</f>
        <v>0</v>
      </c>
      <c r="I223" s="18">
        <f>Model!$W$21*((drdp!C223)*'DEC-U'!$B223+(drdp!F223)*'DEC-U'!$C223+(drdp!I223)*'DEC-U'!$D223)</f>
        <v>0</v>
      </c>
      <c r="J223" s="18">
        <f>Model!$W$21*((drdp!D223)*'DEC-U'!$B223+(drdp!G223)*'DEC-U'!$C223+(drdp!J223)*'DEC-U'!$D223)</f>
        <v>0</v>
      </c>
      <c r="K223" s="21">
        <f>SUM(E$3:E222)+H223</f>
        <v>-2.0878326001251715</v>
      </c>
      <c r="L223" s="21">
        <f>SUM(F$3:F222)+I223</f>
        <v>2.0885774701164532</v>
      </c>
      <c r="M223" s="21">
        <f>SUM(G$3:G222)+J223</f>
        <v>0</v>
      </c>
      <c r="N223" s="21"/>
      <c r="O223" s="21"/>
      <c r="P223" s="21"/>
      <c r="Q223" s="19">
        <f t="shared" si="19"/>
        <v>4.3590449661454338</v>
      </c>
      <c r="R223" s="19">
        <f t="shared" si="20"/>
        <v>4.3621558486780438</v>
      </c>
      <c r="S223" s="19">
        <f t="shared" si="21"/>
        <v>0</v>
      </c>
      <c r="T223" s="19">
        <f t="shared" si="22"/>
        <v>-4.3606001299960875</v>
      </c>
      <c r="U223" s="19">
        <f t="shared" si="23"/>
        <v>0</v>
      </c>
      <c r="V223" s="19">
        <f t="shared" si="24"/>
        <v>0</v>
      </c>
    </row>
    <row r="224" spans="1:22" x14ac:dyDescent="0.25">
      <c r="A224" s="26">
        <f>Wellpath!E224</f>
        <v>0</v>
      </c>
      <c r="B224" s="22">
        <v>0</v>
      </c>
      <c r="C224" s="22">
        <v>0</v>
      </c>
      <c r="D224" s="22">
        <v>1</v>
      </c>
      <c r="E224" s="20">
        <f>Model!$W$21*((drdp!B224+drdp!K224)*'DEC-U'!$B224+(drdp!E224+drdp!N224)*'DEC-U'!$C224+(drdp!H224+drdp!Q224)*'DEC-U'!$D224)</f>
        <v>0</v>
      </c>
      <c r="F224" s="20">
        <f>Model!$W$21*((drdp!C224+drdp!L224)*'DEC-U'!$B224+(drdp!F224+drdp!O224)*'DEC-U'!$C224+(drdp!I224+drdp!R224)*'DEC-U'!$D224)</f>
        <v>0</v>
      </c>
      <c r="G224" s="20">
        <f>Model!$W$21*((drdp!D224+drdp!M224)*'DEC-U'!$B224+(drdp!G224+drdp!P224)*'DEC-U'!$C224+(drdp!J224+drdp!S224)*'DEC-U'!$D224)</f>
        <v>0</v>
      </c>
      <c r="H224" s="18">
        <f>Model!$W$21*((drdp!B224)*'DEC-U'!$B224+(drdp!E224)*'DEC-U'!$C224+(drdp!H224)*'DEC-U'!$D224)</f>
        <v>0</v>
      </c>
      <c r="I224" s="18">
        <f>Model!$W$21*((drdp!C224)*'DEC-U'!$B224+(drdp!F224)*'DEC-U'!$C224+(drdp!I224)*'DEC-U'!$D224)</f>
        <v>0</v>
      </c>
      <c r="J224" s="18">
        <f>Model!$W$21*((drdp!D224)*'DEC-U'!$B224+(drdp!G224)*'DEC-U'!$C224+(drdp!J224)*'DEC-U'!$D224)</f>
        <v>0</v>
      </c>
      <c r="K224" s="21">
        <f>SUM(E$3:E223)+H224</f>
        <v>-2.0878326001251715</v>
      </c>
      <c r="L224" s="21">
        <f>SUM(F$3:F223)+I224</f>
        <v>2.0885774701164532</v>
      </c>
      <c r="M224" s="21">
        <f>SUM(G$3:G223)+J224</f>
        <v>0</v>
      </c>
      <c r="N224" s="21"/>
      <c r="O224" s="21"/>
      <c r="P224" s="21"/>
      <c r="Q224" s="19">
        <f t="shared" si="19"/>
        <v>4.3590449661454338</v>
      </c>
      <c r="R224" s="19">
        <f t="shared" si="20"/>
        <v>4.3621558486780438</v>
      </c>
      <c r="S224" s="19">
        <f t="shared" si="21"/>
        <v>0</v>
      </c>
      <c r="T224" s="19">
        <f t="shared" si="22"/>
        <v>-4.3606001299960875</v>
      </c>
      <c r="U224" s="19">
        <f t="shared" si="23"/>
        <v>0</v>
      </c>
      <c r="V224" s="19">
        <f t="shared" si="24"/>
        <v>0</v>
      </c>
    </row>
    <row r="225" spans="1:22" x14ac:dyDescent="0.25">
      <c r="A225" s="26">
        <f>Wellpath!E225</f>
        <v>0</v>
      </c>
      <c r="B225" s="22">
        <v>0</v>
      </c>
      <c r="C225" s="22">
        <v>0</v>
      </c>
      <c r="D225" s="22">
        <v>1</v>
      </c>
      <c r="E225" s="20">
        <f>Model!$W$21*((drdp!B225+drdp!K225)*'DEC-U'!$B225+(drdp!E225+drdp!N225)*'DEC-U'!$C225+(drdp!H225+drdp!Q225)*'DEC-U'!$D225)</f>
        <v>0</v>
      </c>
      <c r="F225" s="20">
        <f>Model!$W$21*((drdp!C225+drdp!L225)*'DEC-U'!$B225+(drdp!F225+drdp!O225)*'DEC-U'!$C225+(drdp!I225+drdp!R225)*'DEC-U'!$D225)</f>
        <v>0</v>
      </c>
      <c r="G225" s="20">
        <f>Model!$W$21*((drdp!D225+drdp!M225)*'DEC-U'!$B225+(drdp!G225+drdp!P225)*'DEC-U'!$C225+(drdp!J225+drdp!S225)*'DEC-U'!$D225)</f>
        <v>0</v>
      </c>
      <c r="H225" s="18">
        <f>Model!$W$21*((drdp!B225)*'DEC-U'!$B225+(drdp!E225)*'DEC-U'!$C225+(drdp!H225)*'DEC-U'!$D225)</f>
        <v>0</v>
      </c>
      <c r="I225" s="18">
        <f>Model!$W$21*((drdp!C225)*'DEC-U'!$B225+(drdp!F225)*'DEC-U'!$C225+(drdp!I225)*'DEC-U'!$D225)</f>
        <v>0</v>
      </c>
      <c r="J225" s="18">
        <f>Model!$W$21*((drdp!D225)*'DEC-U'!$B225+(drdp!G225)*'DEC-U'!$C225+(drdp!J225)*'DEC-U'!$D225)</f>
        <v>0</v>
      </c>
      <c r="K225" s="21">
        <f>SUM(E$3:E224)+H225</f>
        <v>-2.0878326001251715</v>
      </c>
      <c r="L225" s="21">
        <f>SUM(F$3:F224)+I225</f>
        <v>2.0885774701164532</v>
      </c>
      <c r="M225" s="21">
        <f>SUM(G$3:G224)+J225</f>
        <v>0</v>
      </c>
      <c r="N225" s="21"/>
      <c r="O225" s="21"/>
      <c r="P225" s="21"/>
      <c r="Q225" s="19">
        <f t="shared" si="19"/>
        <v>4.3590449661454338</v>
      </c>
      <c r="R225" s="19">
        <f t="shared" si="20"/>
        <v>4.3621558486780438</v>
      </c>
      <c r="S225" s="19">
        <f t="shared" si="21"/>
        <v>0</v>
      </c>
      <c r="T225" s="19">
        <f t="shared" si="22"/>
        <v>-4.3606001299960875</v>
      </c>
      <c r="U225" s="19">
        <f t="shared" si="23"/>
        <v>0</v>
      </c>
      <c r="V225" s="19">
        <f t="shared" si="24"/>
        <v>0</v>
      </c>
    </row>
    <row r="226" spans="1:22" x14ac:dyDescent="0.25">
      <c r="A226" s="26">
        <f>Wellpath!E226</f>
        <v>0</v>
      </c>
      <c r="B226" s="22">
        <v>0</v>
      </c>
      <c r="C226" s="22">
        <v>0</v>
      </c>
      <c r="D226" s="22">
        <v>1</v>
      </c>
      <c r="E226" s="20">
        <f>Model!$W$21*((drdp!B226+drdp!K226)*'DEC-U'!$B226+(drdp!E226+drdp!N226)*'DEC-U'!$C226+(drdp!H226+drdp!Q226)*'DEC-U'!$D226)</f>
        <v>0</v>
      </c>
      <c r="F226" s="20">
        <f>Model!$W$21*((drdp!C226+drdp!L226)*'DEC-U'!$B226+(drdp!F226+drdp!O226)*'DEC-U'!$C226+(drdp!I226+drdp!R226)*'DEC-U'!$D226)</f>
        <v>0</v>
      </c>
      <c r="G226" s="20">
        <f>Model!$W$21*((drdp!D226+drdp!M226)*'DEC-U'!$B226+(drdp!G226+drdp!P226)*'DEC-U'!$C226+(drdp!J226+drdp!S226)*'DEC-U'!$D226)</f>
        <v>0</v>
      </c>
      <c r="H226" s="18">
        <f>Model!$W$21*((drdp!B226)*'DEC-U'!$B226+(drdp!E226)*'DEC-U'!$C226+(drdp!H226)*'DEC-U'!$D226)</f>
        <v>0</v>
      </c>
      <c r="I226" s="18">
        <f>Model!$W$21*((drdp!C226)*'DEC-U'!$B226+(drdp!F226)*'DEC-U'!$C226+(drdp!I226)*'DEC-U'!$D226)</f>
        <v>0</v>
      </c>
      <c r="J226" s="18">
        <f>Model!$W$21*((drdp!D226)*'DEC-U'!$B226+(drdp!G226)*'DEC-U'!$C226+(drdp!J226)*'DEC-U'!$D226)</f>
        <v>0</v>
      </c>
      <c r="K226" s="21">
        <f>SUM(E$3:E225)+H226</f>
        <v>-2.0878326001251715</v>
      </c>
      <c r="L226" s="21">
        <f>SUM(F$3:F225)+I226</f>
        <v>2.0885774701164532</v>
      </c>
      <c r="M226" s="21">
        <f>SUM(G$3:G225)+J226</f>
        <v>0</v>
      </c>
      <c r="N226" s="21"/>
      <c r="O226" s="21"/>
      <c r="P226" s="21"/>
      <c r="Q226" s="19">
        <f t="shared" si="19"/>
        <v>4.3590449661454338</v>
      </c>
      <c r="R226" s="19">
        <f t="shared" si="20"/>
        <v>4.3621558486780438</v>
      </c>
      <c r="S226" s="19">
        <f t="shared" si="21"/>
        <v>0</v>
      </c>
      <c r="T226" s="19">
        <f t="shared" si="22"/>
        <v>-4.3606001299960875</v>
      </c>
      <c r="U226" s="19">
        <f t="shared" si="23"/>
        <v>0</v>
      </c>
      <c r="V226" s="19">
        <f t="shared" si="24"/>
        <v>0</v>
      </c>
    </row>
    <row r="227" spans="1:22" x14ac:dyDescent="0.25">
      <c r="A227" s="26">
        <f>Wellpath!E227</f>
        <v>0</v>
      </c>
      <c r="B227" s="22">
        <v>0</v>
      </c>
      <c r="C227" s="22">
        <v>0</v>
      </c>
      <c r="D227" s="22">
        <v>1</v>
      </c>
      <c r="E227" s="20">
        <f>Model!$W$21*((drdp!B227+drdp!K227)*'DEC-U'!$B227+(drdp!E227+drdp!N227)*'DEC-U'!$C227+(drdp!H227+drdp!Q227)*'DEC-U'!$D227)</f>
        <v>0</v>
      </c>
      <c r="F227" s="20">
        <f>Model!$W$21*((drdp!C227+drdp!L227)*'DEC-U'!$B227+(drdp!F227+drdp!O227)*'DEC-U'!$C227+(drdp!I227+drdp!R227)*'DEC-U'!$D227)</f>
        <v>0</v>
      </c>
      <c r="G227" s="20">
        <f>Model!$W$21*((drdp!D227+drdp!M227)*'DEC-U'!$B227+(drdp!G227+drdp!P227)*'DEC-U'!$C227+(drdp!J227+drdp!S227)*'DEC-U'!$D227)</f>
        <v>0</v>
      </c>
      <c r="H227" s="18">
        <f>Model!$W$21*((drdp!B227)*'DEC-U'!$B227+(drdp!E227)*'DEC-U'!$C227+(drdp!H227)*'DEC-U'!$D227)</f>
        <v>0</v>
      </c>
      <c r="I227" s="18">
        <f>Model!$W$21*((drdp!C227)*'DEC-U'!$B227+(drdp!F227)*'DEC-U'!$C227+(drdp!I227)*'DEC-U'!$D227)</f>
        <v>0</v>
      </c>
      <c r="J227" s="18">
        <f>Model!$W$21*((drdp!D227)*'DEC-U'!$B227+(drdp!G227)*'DEC-U'!$C227+(drdp!J227)*'DEC-U'!$D227)</f>
        <v>0</v>
      </c>
      <c r="K227" s="21">
        <f>SUM(E$3:E226)+H227</f>
        <v>-2.0878326001251715</v>
      </c>
      <c r="L227" s="21">
        <f>SUM(F$3:F226)+I227</f>
        <v>2.0885774701164532</v>
      </c>
      <c r="M227" s="21">
        <f>SUM(G$3:G226)+J227</f>
        <v>0</v>
      </c>
      <c r="N227" s="21"/>
      <c r="O227" s="21"/>
      <c r="P227" s="21"/>
      <c r="Q227" s="19">
        <f t="shared" si="19"/>
        <v>4.3590449661454338</v>
      </c>
      <c r="R227" s="19">
        <f t="shared" si="20"/>
        <v>4.3621558486780438</v>
      </c>
      <c r="S227" s="19">
        <f t="shared" si="21"/>
        <v>0</v>
      </c>
      <c r="T227" s="19">
        <f t="shared" si="22"/>
        <v>-4.3606001299960875</v>
      </c>
      <c r="U227" s="19">
        <f t="shared" si="23"/>
        <v>0</v>
      </c>
      <c r="V227" s="19">
        <f t="shared" si="24"/>
        <v>0</v>
      </c>
    </row>
    <row r="228" spans="1:22" x14ac:dyDescent="0.25">
      <c r="A228" s="26">
        <f>Wellpath!E228</f>
        <v>0</v>
      </c>
      <c r="B228" s="22">
        <v>0</v>
      </c>
      <c r="C228" s="22">
        <v>0</v>
      </c>
      <c r="D228" s="22">
        <v>1</v>
      </c>
      <c r="E228" s="20">
        <f>Model!$W$21*((drdp!B228+drdp!K228)*'DEC-U'!$B228+(drdp!E228+drdp!N228)*'DEC-U'!$C228+(drdp!H228+drdp!Q228)*'DEC-U'!$D228)</f>
        <v>0</v>
      </c>
      <c r="F228" s="20">
        <f>Model!$W$21*((drdp!C228+drdp!L228)*'DEC-U'!$B228+(drdp!F228+drdp!O228)*'DEC-U'!$C228+(drdp!I228+drdp!R228)*'DEC-U'!$D228)</f>
        <v>0</v>
      </c>
      <c r="G228" s="20">
        <f>Model!$W$21*((drdp!D228+drdp!M228)*'DEC-U'!$B228+(drdp!G228+drdp!P228)*'DEC-U'!$C228+(drdp!J228+drdp!S228)*'DEC-U'!$D228)</f>
        <v>0</v>
      </c>
      <c r="H228" s="18">
        <f>Model!$W$21*((drdp!B228)*'DEC-U'!$B228+(drdp!E228)*'DEC-U'!$C228+(drdp!H228)*'DEC-U'!$D228)</f>
        <v>0</v>
      </c>
      <c r="I228" s="18">
        <f>Model!$W$21*((drdp!C228)*'DEC-U'!$B228+(drdp!F228)*'DEC-U'!$C228+(drdp!I228)*'DEC-U'!$D228)</f>
        <v>0</v>
      </c>
      <c r="J228" s="18">
        <f>Model!$W$21*((drdp!D228)*'DEC-U'!$B228+(drdp!G228)*'DEC-U'!$C228+(drdp!J228)*'DEC-U'!$D228)</f>
        <v>0</v>
      </c>
      <c r="K228" s="21">
        <f>SUM(E$3:E227)+H228</f>
        <v>-2.0878326001251715</v>
      </c>
      <c r="L228" s="21">
        <f>SUM(F$3:F227)+I228</f>
        <v>2.0885774701164532</v>
      </c>
      <c r="M228" s="21">
        <f>SUM(G$3:G227)+J228</f>
        <v>0</v>
      </c>
      <c r="N228" s="21"/>
      <c r="O228" s="21"/>
      <c r="P228" s="21"/>
      <c r="Q228" s="19">
        <f t="shared" si="19"/>
        <v>4.3590449661454338</v>
      </c>
      <c r="R228" s="19">
        <f t="shared" si="20"/>
        <v>4.3621558486780438</v>
      </c>
      <c r="S228" s="19">
        <f t="shared" si="21"/>
        <v>0</v>
      </c>
      <c r="T228" s="19">
        <f t="shared" si="22"/>
        <v>-4.3606001299960875</v>
      </c>
      <c r="U228" s="19">
        <f t="shared" si="23"/>
        <v>0</v>
      </c>
      <c r="V228" s="19">
        <f t="shared" si="24"/>
        <v>0</v>
      </c>
    </row>
    <row r="229" spans="1:22" x14ac:dyDescent="0.25">
      <c r="A229" s="26">
        <f>Wellpath!E229</f>
        <v>0</v>
      </c>
      <c r="B229" s="22">
        <v>0</v>
      </c>
      <c r="C229" s="22">
        <v>0</v>
      </c>
      <c r="D229" s="22">
        <v>1</v>
      </c>
      <c r="E229" s="20">
        <f>Model!$W$21*((drdp!B229+drdp!K229)*'DEC-U'!$B229+(drdp!E229+drdp!N229)*'DEC-U'!$C229+(drdp!H229+drdp!Q229)*'DEC-U'!$D229)</f>
        <v>0</v>
      </c>
      <c r="F229" s="20">
        <f>Model!$W$21*((drdp!C229+drdp!L229)*'DEC-U'!$B229+(drdp!F229+drdp!O229)*'DEC-U'!$C229+(drdp!I229+drdp!R229)*'DEC-U'!$D229)</f>
        <v>0</v>
      </c>
      <c r="G229" s="20">
        <f>Model!$W$21*((drdp!D229+drdp!M229)*'DEC-U'!$B229+(drdp!G229+drdp!P229)*'DEC-U'!$C229+(drdp!J229+drdp!S229)*'DEC-U'!$D229)</f>
        <v>0</v>
      </c>
      <c r="H229" s="18">
        <f>Model!$W$21*((drdp!B229)*'DEC-U'!$B229+(drdp!E229)*'DEC-U'!$C229+(drdp!H229)*'DEC-U'!$D229)</f>
        <v>0</v>
      </c>
      <c r="I229" s="18">
        <f>Model!$W$21*((drdp!C229)*'DEC-U'!$B229+(drdp!F229)*'DEC-U'!$C229+(drdp!I229)*'DEC-U'!$D229)</f>
        <v>0</v>
      </c>
      <c r="J229" s="18">
        <f>Model!$W$21*((drdp!D229)*'DEC-U'!$B229+(drdp!G229)*'DEC-U'!$C229+(drdp!J229)*'DEC-U'!$D229)</f>
        <v>0</v>
      </c>
      <c r="K229" s="21">
        <f>SUM(E$3:E228)+H229</f>
        <v>-2.0878326001251715</v>
      </c>
      <c r="L229" s="21">
        <f>SUM(F$3:F228)+I229</f>
        <v>2.0885774701164532</v>
      </c>
      <c r="M229" s="21">
        <f>SUM(G$3:G228)+J229</f>
        <v>0</v>
      </c>
      <c r="N229" s="21"/>
      <c r="O229" s="21"/>
      <c r="P229" s="21"/>
      <c r="Q229" s="19">
        <f t="shared" si="19"/>
        <v>4.3590449661454338</v>
      </c>
      <c r="R229" s="19">
        <f t="shared" si="20"/>
        <v>4.3621558486780438</v>
      </c>
      <c r="S229" s="19">
        <f t="shared" si="21"/>
        <v>0</v>
      </c>
      <c r="T229" s="19">
        <f t="shared" si="22"/>
        <v>-4.3606001299960875</v>
      </c>
      <c r="U229" s="19">
        <f t="shared" si="23"/>
        <v>0</v>
      </c>
      <c r="V229" s="19">
        <f t="shared" si="24"/>
        <v>0</v>
      </c>
    </row>
    <row r="230" spans="1:22" x14ac:dyDescent="0.25">
      <c r="A230" s="26">
        <f>Wellpath!E230</f>
        <v>0</v>
      </c>
      <c r="B230" s="22">
        <v>0</v>
      </c>
      <c r="C230" s="22">
        <v>0</v>
      </c>
      <c r="D230" s="22">
        <v>1</v>
      </c>
      <c r="E230" s="20">
        <f>Model!$W$21*((drdp!B230+drdp!K230)*'DEC-U'!$B230+(drdp!E230+drdp!N230)*'DEC-U'!$C230+(drdp!H230+drdp!Q230)*'DEC-U'!$D230)</f>
        <v>0</v>
      </c>
      <c r="F230" s="20">
        <f>Model!$W$21*((drdp!C230+drdp!L230)*'DEC-U'!$B230+(drdp!F230+drdp!O230)*'DEC-U'!$C230+(drdp!I230+drdp!R230)*'DEC-U'!$D230)</f>
        <v>0</v>
      </c>
      <c r="G230" s="20">
        <f>Model!$W$21*((drdp!D230+drdp!M230)*'DEC-U'!$B230+(drdp!G230+drdp!P230)*'DEC-U'!$C230+(drdp!J230+drdp!S230)*'DEC-U'!$D230)</f>
        <v>0</v>
      </c>
      <c r="H230" s="18">
        <f>Model!$W$21*((drdp!B230)*'DEC-U'!$B230+(drdp!E230)*'DEC-U'!$C230+(drdp!H230)*'DEC-U'!$D230)</f>
        <v>0</v>
      </c>
      <c r="I230" s="18">
        <f>Model!$W$21*((drdp!C230)*'DEC-U'!$B230+(drdp!F230)*'DEC-U'!$C230+(drdp!I230)*'DEC-U'!$D230)</f>
        <v>0</v>
      </c>
      <c r="J230" s="18">
        <f>Model!$W$21*((drdp!D230)*'DEC-U'!$B230+(drdp!G230)*'DEC-U'!$C230+(drdp!J230)*'DEC-U'!$D230)</f>
        <v>0</v>
      </c>
      <c r="K230" s="21">
        <f>SUM(E$3:E229)+H230</f>
        <v>-2.0878326001251715</v>
      </c>
      <c r="L230" s="21">
        <f>SUM(F$3:F229)+I230</f>
        <v>2.0885774701164532</v>
      </c>
      <c r="M230" s="21">
        <f>SUM(G$3:G229)+J230</f>
        <v>0</v>
      </c>
      <c r="N230" s="21"/>
      <c r="O230" s="21"/>
      <c r="P230" s="21"/>
      <c r="Q230" s="19">
        <f t="shared" si="19"/>
        <v>4.3590449661454338</v>
      </c>
      <c r="R230" s="19">
        <f t="shared" si="20"/>
        <v>4.3621558486780438</v>
      </c>
      <c r="S230" s="19">
        <f t="shared" si="21"/>
        <v>0</v>
      </c>
      <c r="T230" s="19">
        <f t="shared" si="22"/>
        <v>-4.3606001299960875</v>
      </c>
      <c r="U230" s="19">
        <f t="shared" si="23"/>
        <v>0</v>
      </c>
      <c r="V230" s="19">
        <f t="shared" si="24"/>
        <v>0</v>
      </c>
    </row>
    <row r="231" spans="1:22" x14ac:dyDescent="0.25">
      <c r="A231" s="26">
        <f>Wellpath!E231</f>
        <v>0</v>
      </c>
      <c r="B231" s="22">
        <v>0</v>
      </c>
      <c r="C231" s="22">
        <v>0</v>
      </c>
      <c r="D231" s="22">
        <v>1</v>
      </c>
      <c r="E231" s="20">
        <f>Model!$W$21*((drdp!B231+drdp!K231)*'DEC-U'!$B231+(drdp!E231+drdp!N231)*'DEC-U'!$C231+(drdp!H231+drdp!Q231)*'DEC-U'!$D231)</f>
        <v>0</v>
      </c>
      <c r="F231" s="20">
        <f>Model!$W$21*((drdp!C231+drdp!L231)*'DEC-U'!$B231+(drdp!F231+drdp!O231)*'DEC-U'!$C231+(drdp!I231+drdp!R231)*'DEC-U'!$D231)</f>
        <v>0</v>
      </c>
      <c r="G231" s="20">
        <f>Model!$W$21*((drdp!D231+drdp!M231)*'DEC-U'!$B231+(drdp!G231+drdp!P231)*'DEC-U'!$C231+(drdp!J231+drdp!S231)*'DEC-U'!$D231)</f>
        <v>0</v>
      </c>
      <c r="H231" s="18">
        <f>Model!$W$21*((drdp!B231)*'DEC-U'!$B231+(drdp!E231)*'DEC-U'!$C231+(drdp!H231)*'DEC-U'!$D231)</f>
        <v>0</v>
      </c>
      <c r="I231" s="18">
        <f>Model!$W$21*((drdp!C231)*'DEC-U'!$B231+(drdp!F231)*'DEC-U'!$C231+(drdp!I231)*'DEC-U'!$D231)</f>
        <v>0</v>
      </c>
      <c r="J231" s="18">
        <f>Model!$W$21*((drdp!D231)*'DEC-U'!$B231+(drdp!G231)*'DEC-U'!$C231+(drdp!J231)*'DEC-U'!$D231)</f>
        <v>0</v>
      </c>
      <c r="K231" s="21">
        <f>SUM(E$3:E230)+H231</f>
        <v>-2.0878326001251715</v>
      </c>
      <c r="L231" s="21">
        <f>SUM(F$3:F230)+I231</f>
        <v>2.0885774701164532</v>
      </c>
      <c r="M231" s="21">
        <f>SUM(G$3:G230)+J231</f>
        <v>0</v>
      </c>
      <c r="N231" s="21"/>
      <c r="O231" s="21"/>
      <c r="P231" s="21"/>
      <c r="Q231" s="19">
        <f t="shared" si="19"/>
        <v>4.3590449661454338</v>
      </c>
      <c r="R231" s="19">
        <f t="shared" si="20"/>
        <v>4.3621558486780438</v>
      </c>
      <c r="S231" s="19">
        <f t="shared" si="21"/>
        <v>0</v>
      </c>
      <c r="T231" s="19">
        <f t="shared" si="22"/>
        <v>-4.3606001299960875</v>
      </c>
      <c r="U231" s="19">
        <f t="shared" si="23"/>
        <v>0</v>
      </c>
      <c r="V231" s="19">
        <f t="shared" si="24"/>
        <v>0</v>
      </c>
    </row>
    <row r="232" spans="1:22" x14ac:dyDescent="0.25">
      <c r="A232" s="26">
        <f>Wellpath!E232</f>
        <v>0</v>
      </c>
      <c r="B232" s="22">
        <v>0</v>
      </c>
      <c r="C232" s="22">
        <v>0</v>
      </c>
      <c r="D232" s="22">
        <v>1</v>
      </c>
      <c r="E232" s="20">
        <f>Model!$W$21*((drdp!B232+drdp!K232)*'DEC-U'!$B232+(drdp!E232+drdp!N232)*'DEC-U'!$C232+(drdp!H232+drdp!Q232)*'DEC-U'!$D232)</f>
        <v>0</v>
      </c>
      <c r="F232" s="20">
        <f>Model!$W$21*((drdp!C232+drdp!L232)*'DEC-U'!$B232+(drdp!F232+drdp!O232)*'DEC-U'!$C232+(drdp!I232+drdp!R232)*'DEC-U'!$D232)</f>
        <v>0</v>
      </c>
      <c r="G232" s="20">
        <f>Model!$W$21*((drdp!D232+drdp!M232)*'DEC-U'!$B232+(drdp!G232+drdp!P232)*'DEC-U'!$C232+(drdp!J232+drdp!S232)*'DEC-U'!$D232)</f>
        <v>0</v>
      </c>
      <c r="H232" s="18">
        <f>Model!$W$21*((drdp!B232)*'DEC-U'!$B232+(drdp!E232)*'DEC-U'!$C232+(drdp!H232)*'DEC-U'!$D232)</f>
        <v>0</v>
      </c>
      <c r="I232" s="18">
        <f>Model!$W$21*((drdp!C232)*'DEC-U'!$B232+(drdp!F232)*'DEC-U'!$C232+(drdp!I232)*'DEC-U'!$D232)</f>
        <v>0</v>
      </c>
      <c r="J232" s="18">
        <f>Model!$W$21*((drdp!D232)*'DEC-U'!$B232+(drdp!G232)*'DEC-U'!$C232+(drdp!J232)*'DEC-U'!$D232)</f>
        <v>0</v>
      </c>
      <c r="K232" s="21">
        <f>SUM(E$3:E231)+H232</f>
        <v>-2.0878326001251715</v>
      </c>
      <c r="L232" s="21">
        <f>SUM(F$3:F231)+I232</f>
        <v>2.0885774701164532</v>
      </c>
      <c r="M232" s="21">
        <f>SUM(G$3:G231)+J232</f>
        <v>0</v>
      </c>
      <c r="N232" s="21"/>
      <c r="O232" s="21"/>
      <c r="P232" s="21"/>
      <c r="Q232" s="19">
        <f t="shared" si="19"/>
        <v>4.3590449661454338</v>
      </c>
      <c r="R232" s="19">
        <f t="shared" si="20"/>
        <v>4.3621558486780438</v>
      </c>
      <c r="S232" s="19">
        <f t="shared" si="21"/>
        <v>0</v>
      </c>
      <c r="T232" s="19">
        <f t="shared" si="22"/>
        <v>-4.3606001299960875</v>
      </c>
      <c r="U232" s="19">
        <f t="shared" si="23"/>
        <v>0</v>
      </c>
      <c r="V232" s="19">
        <f t="shared" si="24"/>
        <v>0</v>
      </c>
    </row>
    <row r="233" spans="1:22" x14ac:dyDescent="0.25">
      <c r="A233" s="26">
        <f>Wellpath!E233</f>
        <v>0</v>
      </c>
      <c r="B233" s="22">
        <v>0</v>
      </c>
      <c r="C233" s="22">
        <v>0</v>
      </c>
      <c r="D233" s="22">
        <v>1</v>
      </c>
      <c r="E233" s="20">
        <f>Model!$W$21*((drdp!B233+drdp!K233)*'DEC-U'!$B233+(drdp!E233+drdp!N233)*'DEC-U'!$C233+(drdp!H233+drdp!Q233)*'DEC-U'!$D233)</f>
        <v>0</v>
      </c>
      <c r="F233" s="20">
        <f>Model!$W$21*((drdp!C233+drdp!L233)*'DEC-U'!$B233+(drdp!F233+drdp!O233)*'DEC-U'!$C233+(drdp!I233+drdp!R233)*'DEC-U'!$D233)</f>
        <v>0</v>
      </c>
      <c r="G233" s="20">
        <f>Model!$W$21*((drdp!D233+drdp!M233)*'DEC-U'!$B233+(drdp!G233+drdp!P233)*'DEC-U'!$C233+(drdp!J233+drdp!S233)*'DEC-U'!$D233)</f>
        <v>0</v>
      </c>
      <c r="H233" s="18">
        <f>Model!$W$21*((drdp!B233)*'DEC-U'!$B233+(drdp!E233)*'DEC-U'!$C233+(drdp!H233)*'DEC-U'!$D233)</f>
        <v>0</v>
      </c>
      <c r="I233" s="18">
        <f>Model!$W$21*((drdp!C233)*'DEC-U'!$B233+(drdp!F233)*'DEC-U'!$C233+(drdp!I233)*'DEC-U'!$D233)</f>
        <v>0</v>
      </c>
      <c r="J233" s="18">
        <f>Model!$W$21*((drdp!D233)*'DEC-U'!$B233+(drdp!G233)*'DEC-U'!$C233+(drdp!J233)*'DEC-U'!$D233)</f>
        <v>0</v>
      </c>
      <c r="K233" s="21">
        <f>SUM(E$3:E232)+H233</f>
        <v>-2.0878326001251715</v>
      </c>
      <c r="L233" s="21">
        <f>SUM(F$3:F232)+I233</f>
        <v>2.0885774701164532</v>
      </c>
      <c r="M233" s="21">
        <f>SUM(G$3:G232)+J233</f>
        <v>0</v>
      </c>
      <c r="N233" s="21"/>
      <c r="O233" s="21"/>
      <c r="P233" s="21"/>
      <c r="Q233" s="19">
        <f t="shared" si="19"/>
        <v>4.3590449661454338</v>
      </c>
      <c r="R233" s="19">
        <f t="shared" si="20"/>
        <v>4.3621558486780438</v>
      </c>
      <c r="S233" s="19">
        <f t="shared" si="21"/>
        <v>0</v>
      </c>
      <c r="T233" s="19">
        <f t="shared" si="22"/>
        <v>-4.3606001299960875</v>
      </c>
      <c r="U233" s="19">
        <f t="shared" si="23"/>
        <v>0</v>
      </c>
      <c r="V233" s="19">
        <f t="shared" si="24"/>
        <v>0</v>
      </c>
    </row>
    <row r="234" spans="1:22" x14ac:dyDescent="0.25">
      <c r="A234" s="26">
        <f>Wellpath!E234</f>
        <v>0</v>
      </c>
      <c r="B234" s="22">
        <v>0</v>
      </c>
      <c r="C234" s="22">
        <v>0</v>
      </c>
      <c r="D234" s="22">
        <v>1</v>
      </c>
      <c r="E234" s="20">
        <f>Model!$W$21*((drdp!B234+drdp!K234)*'DEC-U'!$B234+(drdp!E234+drdp!N234)*'DEC-U'!$C234+(drdp!H234+drdp!Q234)*'DEC-U'!$D234)</f>
        <v>0</v>
      </c>
      <c r="F234" s="20">
        <f>Model!$W$21*((drdp!C234+drdp!L234)*'DEC-U'!$B234+(drdp!F234+drdp!O234)*'DEC-U'!$C234+(drdp!I234+drdp!R234)*'DEC-U'!$D234)</f>
        <v>0</v>
      </c>
      <c r="G234" s="20">
        <f>Model!$W$21*((drdp!D234+drdp!M234)*'DEC-U'!$B234+(drdp!G234+drdp!P234)*'DEC-U'!$C234+(drdp!J234+drdp!S234)*'DEC-U'!$D234)</f>
        <v>0</v>
      </c>
      <c r="H234" s="18">
        <f>Model!$W$21*((drdp!B234)*'DEC-U'!$B234+(drdp!E234)*'DEC-U'!$C234+(drdp!H234)*'DEC-U'!$D234)</f>
        <v>0</v>
      </c>
      <c r="I234" s="18">
        <f>Model!$W$21*((drdp!C234)*'DEC-U'!$B234+(drdp!F234)*'DEC-U'!$C234+(drdp!I234)*'DEC-U'!$D234)</f>
        <v>0</v>
      </c>
      <c r="J234" s="18">
        <f>Model!$W$21*((drdp!D234)*'DEC-U'!$B234+(drdp!G234)*'DEC-U'!$C234+(drdp!J234)*'DEC-U'!$D234)</f>
        <v>0</v>
      </c>
      <c r="K234" s="21">
        <f>SUM(E$3:E233)+H234</f>
        <v>-2.0878326001251715</v>
      </c>
      <c r="L234" s="21">
        <f>SUM(F$3:F233)+I234</f>
        <v>2.0885774701164532</v>
      </c>
      <c r="M234" s="21">
        <f>SUM(G$3:G233)+J234</f>
        <v>0</v>
      </c>
      <c r="N234" s="21"/>
      <c r="O234" s="21"/>
      <c r="P234" s="21"/>
      <c r="Q234" s="19">
        <f t="shared" si="19"/>
        <v>4.3590449661454338</v>
      </c>
      <c r="R234" s="19">
        <f t="shared" si="20"/>
        <v>4.3621558486780438</v>
      </c>
      <c r="S234" s="19">
        <f t="shared" si="21"/>
        <v>0</v>
      </c>
      <c r="T234" s="19">
        <f t="shared" si="22"/>
        <v>-4.3606001299960875</v>
      </c>
      <c r="U234" s="19">
        <f t="shared" si="23"/>
        <v>0</v>
      </c>
      <c r="V234" s="19">
        <f t="shared" si="24"/>
        <v>0</v>
      </c>
    </row>
    <row r="235" spans="1:22" x14ac:dyDescent="0.25">
      <c r="A235" s="26">
        <f>Wellpath!E235</f>
        <v>0</v>
      </c>
      <c r="B235" s="22">
        <v>0</v>
      </c>
      <c r="C235" s="22">
        <v>0</v>
      </c>
      <c r="D235" s="22">
        <v>1</v>
      </c>
      <c r="E235" s="20">
        <f>Model!$W$21*((drdp!B235+drdp!K235)*'DEC-U'!$B235+(drdp!E235+drdp!N235)*'DEC-U'!$C235+(drdp!H235+drdp!Q235)*'DEC-U'!$D235)</f>
        <v>0</v>
      </c>
      <c r="F235" s="20">
        <f>Model!$W$21*((drdp!C235+drdp!L235)*'DEC-U'!$B235+(drdp!F235+drdp!O235)*'DEC-U'!$C235+(drdp!I235+drdp!R235)*'DEC-U'!$D235)</f>
        <v>0</v>
      </c>
      <c r="G235" s="20">
        <f>Model!$W$21*((drdp!D235+drdp!M235)*'DEC-U'!$B235+(drdp!G235+drdp!P235)*'DEC-U'!$C235+(drdp!J235+drdp!S235)*'DEC-U'!$D235)</f>
        <v>0</v>
      </c>
      <c r="H235" s="18">
        <f>Model!$W$21*((drdp!B235)*'DEC-U'!$B235+(drdp!E235)*'DEC-U'!$C235+(drdp!H235)*'DEC-U'!$D235)</f>
        <v>0</v>
      </c>
      <c r="I235" s="18">
        <f>Model!$W$21*((drdp!C235)*'DEC-U'!$B235+(drdp!F235)*'DEC-U'!$C235+(drdp!I235)*'DEC-U'!$D235)</f>
        <v>0</v>
      </c>
      <c r="J235" s="18">
        <f>Model!$W$21*((drdp!D235)*'DEC-U'!$B235+(drdp!G235)*'DEC-U'!$C235+(drdp!J235)*'DEC-U'!$D235)</f>
        <v>0</v>
      </c>
      <c r="K235" s="21">
        <f>SUM(E$3:E234)+H235</f>
        <v>-2.0878326001251715</v>
      </c>
      <c r="L235" s="21">
        <f>SUM(F$3:F234)+I235</f>
        <v>2.0885774701164532</v>
      </c>
      <c r="M235" s="21">
        <f>SUM(G$3:G234)+J235</f>
        <v>0</v>
      </c>
      <c r="N235" s="21"/>
      <c r="O235" s="21"/>
      <c r="P235" s="21"/>
      <c r="Q235" s="19">
        <f t="shared" si="19"/>
        <v>4.3590449661454338</v>
      </c>
      <c r="R235" s="19">
        <f t="shared" si="20"/>
        <v>4.3621558486780438</v>
      </c>
      <c r="S235" s="19">
        <f t="shared" si="21"/>
        <v>0</v>
      </c>
      <c r="T235" s="19">
        <f t="shared" si="22"/>
        <v>-4.3606001299960875</v>
      </c>
      <c r="U235" s="19">
        <f t="shared" si="23"/>
        <v>0</v>
      </c>
      <c r="V235" s="19">
        <f t="shared" si="24"/>
        <v>0</v>
      </c>
    </row>
    <row r="236" spans="1:22" x14ac:dyDescent="0.25">
      <c r="A236" s="26">
        <f>Wellpath!E236</f>
        <v>0</v>
      </c>
      <c r="B236" s="22">
        <v>0</v>
      </c>
      <c r="C236" s="22">
        <v>0</v>
      </c>
      <c r="D236" s="22">
        <v>1</v>
      </c>
      <c r="E236" s="20">
        <f>Model!$W$21*((drdp!B236+drdp!K236)*'DEC-U'!$B236+(drdp!E236+drdp!N236)*'DEC-U'!$C236+(drdp!H236+drdp!Q236)*'DEC-U'!$D236)</f>
        <v>0</v>
      </c>
      <c r="F236" s="20">
        <f>Model!$W$21*((drdp!C236+drdp!L236)*'DEC-U'!$B236+(drdp!F236+drdp!O236)*'DEC-U'!$C236+(drdp!I236+drdp!R236)*'DEC-U'!$D236)</f>
        <v>0</v>
      </c>
      <c r="G236" s="20">
        <f>Model!$W$21*((drdp!D236+drdp!M236)*'DEC-U'!$B236+(drdp!G236+drdp!P236)*'DEC-U'!$C236+(drdp!J236+drdp!S236)*'DEC-U'!$D236)</f>
        <v>0</v>
      </c>
      <c r="H236" s="18">
        <f>Model!$W$21*((drdp!B236)*'DEC-U'!$B236+(drdp!E236)*'DEC-U'!$C236+(drdp!H236)*'DEC-U'!$D236)</f>
        <v>0</v>
      </c>
      <c r="I236" s="18">
        <f>Model!$W$21*((drdp!C236)*'DEC-U'!$B236+(drdp!F236)*'DEC-U'!$C236+(drdp!I236)*'DEC-U'!$D236)</f>
        <v>0</v>
      </c>
      <c r="J236" s="18">
        <f>Model!$W$21*((drdp!D236)*'DEC-U'!$B236+(drdp!G236)*'DEC-U'!$C236+(drdp!J236)*'DEC-U'!$D236)</f>
        <v>0</v>
      </c>
      <c r="K236" s="21">
        <f>SUM(E$3:E235)+H236</f>
        <v>-2.0878326001251715</v>
      </c>
      <c r="L236" s="21">
        <f>SUM(F$3:F235)+I236</f>
        <v>2.0885774701164532</v>
      </c>
      <c r="M236" s="21">
        <f>SUM(G$3:G235)+J236</f>
        <v>0</v>
      </c>
      <c r="N236" s="21"/>
      <c r="O236" s="21"/>
      <c r="P236" s="21"/>
      <c r="Q236" s="19">
        <f t="shared" si="19"/>
        <v>4.3590449661454338</v>
      </c>
      <c r="R236" s="19">
        <f t="shared" si="20"/>
        <v>4.3621558486780438</v>
      </c>
      <c r="S236" s="19">
        <f t="shared" si="21"/>
        <v>0</v>
      </c>
      <c r="T236" s="19">
        <f t="shared" si="22"/>
        <v>-4.3606001299960875</v>
      </c>
      <c r="U236" s="19">
        <f t="shared" si="23"/>
        <v>0</v>
      </c>
      <c r="V236" s="19">
        <f t="shared" si="24"/>
        <v>0</v>
      </c>
    </row>
    <row r="237" spans="1:22" x14ac:dyDescent="0.25">
      <c r="A237" s="26">
        <f>Wellpath!E237</f>
        <v>0</v>
      </c>
      <c r="B237" s="22">
        <v>0</v>
      </c>
      <c r="C237" s="22">
        <v>0</v>
      </c>
      <c r="D237" s="22">
        <v>1</v>
      </c>
      <c r="E237" s="20">
        <f>Model!$W$21*((drdp!B237+drdp!K237)*'DEC-U'!$B237+(drdp!E237+drdp!N237)*'DEC-U'!$C237+(drdp!H237+drdp!Q237)*'DEC-U'!$D237)</f>
        <v>0</v>
      </c>
      <c r="F237" s="20">
        <f>Model!$W$21*((drdp!C237+drdp!L237)*'DEC-U'!$B237+(drdp!F237+drdp!O237)*'DEC-U'!$C237+(drdp!I237+drdp!R237)*'DEC-U'!$D237)</f>
        <v>0</v>
      </c>
      <c r="G237" s="20">
        <f>Model!$W$21*((drdp!D237+drdp!M237)*'DEC-U'!$B237+(drdp!G237+drdp!P237)*'DEC-U'!$C237+(drdp!J237+drdp!S237)*'DEC-U'!$D237)</f>
        <v>0</v>
      </c>
      <c r="H237" s="18">
        <f>Model!$W$21*((drdp!B237)*'DEC-U'!$B237+(drdp!E237)*'DEC-U'!$C237+(drdp!H237)*'DEC-U'!$D237)</f>
        <v>0</v>
      </c>
      <c r="I237" s="18">
        <f>Model!$W$21*((drdp!C237)*'DEC-U'!$B237+(drdp!F237)*'DEC-U'!$C237+(drdp!I237)*'DEC-U'!$D237)</f>
        <v>0</v>
      </c>
      <c r="J237" s="18">
        <f>Model!$W$21*((drdp!D237)*'DEC-U'!$B237+(drdp!G237)*'DEC-U'!$C237+(drdp!J237)*'DEC-U'!$D237)</f>
        <v>0</v>
      </c>
      <c r="K237" s="21">
        <f>SUM(E$3:E236)+H237</f>
        <v>-2.0878326001251715</v>
      </c>
      <c r="L237" s="21">
        <f>SUM(F$3:F236)+I237</f>
        <v>2.0885774701164532</v>
      </c>
      <c r="M237" s="21">
        <f>SUM(G$3:G236)+J237</f>
        <v>0</v>
      </c>
      <c r="N237" s="21"/>
      <c r="O237" s="21"/>
      <c r="P237" s="21"/>
      <c r="Q237" s="19">
        <f t="shared" si="19"/>
        <v>4.3590449661454338</v>
      </c>
      <c r="R237" s="19">
        <f t="shared" si="20"/>
        <v>4.3621558486780438</v>
      </c>
      <c r="S237" s="19">
        <f t="shared" si="21"/>
        <v>0</v>
      </c>
      <c r="T237" s="19">
        <f t="shared" si="22"/>
        <v>-4.3606001299960875</v>
      </c>
      <c r="U237" s="19">
        <f t="shared" si="23"/>
        <v>0</v>
      </c>
      <c r="V237" s="19">
        <f t="shared" si="24"/>
        <v>0</v>
      </c>
    </row>
    <row r="238" spans="1:22" x14ac:dyDescent="0.25">
      <c r="A238" s="26">
        <f>Wellpath!E238</f>
        <v>0</v>
      </c>
      <c r="B238" s="22">
        <v>0</v>
      </c>
      <c r="C238" s="22">
        <v>0</v>
      </c>
      <c r="D238" s="22">
        <v>1</v>
      </c>
      <c r="E238" s="20">
        <f>Model!$W$21*((drdp!B238+drdp!K238)*'DEC-U'!$B238+(drdp!E238+drdp!N238)*'DEC-U'!$C238+(drdp!H238+drdp!Q238)*'DEC-U'!$D238)</f>
        <v>0</v>
      </c>
      <c r="F238" s="20">
        <f>Model!$W$21*((drdp!C238+drdp!L238)*'DEC-U'!$B238+(drdp!F238+drdp!O238)*'DEC-U'!$C238+(drdp!I238+drdp!R238)*'DEC-U'!$D238)</f>
        <v>0</v>
      </c>
      <c r="G238" s="20">
        <f>Model!$W$21*((drdp!D238+drdp!M238)*'DEC-U'!$B238+(drdp!G238+drdp!P238)*'DEC-U'!$C238+(drdp!J238+drdp!S238)*'DEC-U'!$D238)</f>
        <v>0</v>
      </c>
      <c r="H238" s="18">
        <f>Model!$W$21*((drdp!B238)*'DEC-U'!$B238+(drdp!E238)*'DEC-U'!$C238+(drdp!H238)*'DEC-U'!$D238)</f>
        <v>0</v>
      </c>
      <c r="I238" s="18">
        <f>Model!$W$21*((drdp!C238)*'DEC-U'!$B238+(drdp!F238)*'DEC-U'!$C238+(drdp!I238)*'DEC-U'!$D238)</f>
        <v>0</v>
      </c>
      <c r="J238" s="18">
        <f>Model!$W$21*((drdp!D238)*'DEC-U'!$B238+(drdp!G238)*'DEC-U'!$C238+(drdp!J238)*'DEC-U'!$D238)</f>
        <v>0</v>
      </c>
      <c r="K238" s="21">
        <f>SUM(E$3:E237)+H238</f>
        <v>-2.0878326001251715</v>
      </c>
      <c r="L238" s="21">
        <f>SUM(F$3:F237)+I238</f>
        <v>2.0885774701164532</v>
      </c>
      <c r="M238" s="21">
        <f>SUM(G$3:G237)+J238</f>
        <v>0</v>
      </c>
      <c r="N238" s="21"/>
      <c r="O238" s="21"/>
      <c r="P238" s="21"/>
      <c r="Q238" s="19">
        <f t="shared" si="19"/>
        <v>4.3590449661454338</v>
      </c>
      <c r="R238" s="19">
        <f t="shared" si="20"/>
        <v>4.3621558486780438</v>
      </c>
      <c r="S238" s="19">
        <f t="shared" si="21"/>
        <v>0</v>
      </c>
      <c r="T238" s="19">
        <f t="shared" si="22"/>
        <v>-4.3606001299960875</v>
      </c>
      <c r="U238" s="19">
        <f t="shared" si="23"/>
        <v>0</v>
      </c>
      <c r="V238" s="19">
        <f t="shared" si="24"/>
        <v>0</v>
      </c>
    </row>
    <row r="239" spans="1:22" x14ac:dyDescent="0.25">
      <c r="A239" s="26">
        <f>Wellpath!E239</f>
        <v>0</v>
      </c>
      <c r="B239" s="22">
        <v>0</v>
      </c>
      <c r="C239" s="22">
        <v>0</v>
      </c>
      <c r="D239" s="22">
        <v>1</v>
      </c>
      <c r="E239" s="20">
        <f>Model!$W$21*((drdp!B239+drdp!K239)*'DEC-U'!$B239+(drdp!E239+drdp!N239)*'DEC-U'!$C239+(drdp!H239+drdp!Q239)*'DEC-U'!$D239)</f>
        <v>0</v>
      </c>
      <c r="F239" s="20">
        <f>Model!$W$21*((drdp!C239+drdp!L239)*'DEC-U'!$B239+(drdp!F239+drdp!O239)*'DEC-U'!$C239+(drdp!I239+drdp!R239)*'DEC-U'!$D239)</f>
        <v>0</v>
      </c>
      <c r="G239" s="20">
        <f>Model!$W$21*((drdp!D239+drdp!M239)*'DEC-U'!$B239+(drdp!G239+drdp!P239)*'DEC-U'!$C239+(drdp!J239+drdp!S239)*'DEC-U'!$D239)</f>
        <v>0</v>
      </c>
      <c r="H239" s="18">
        <f>Model!$W$21*((drdp!B239)*'DEC-U'!$B239+(drdp!E239)*'DEC-U'!$C239+(drdp!H239)*'DEC-U'!$D239)</f>
        <v>0</v>
      </c>
      <c r="I239" s="18">
        <f>Model!$W$21*((drdp!C239)*'DEC-U'!$B239+(drdp!F239)*'DEC-U'!$C239+(drdp!I239)*'DEC-U'!$D239)</f>
        <v>0</v>
      </c>
      <c r="J239" s="18">
        <f>Model!$W$21*((drdp!D239)*'DEC-U'!$B239+(drdp!G239)*'DEC-U'!$C239+(drdp!J239)*'DEC-U'!$D239)</f>
        <v>0</v>
      </c>
      <c r="K239" s="21">
        <f>SUM(E$3:E238)+H239</f>
        <v>-2.0878326001251715</v>
      </c>
      <c r="L239" s="21">
        <f>SUM(F$3:F238)+I239</f>
        <v>2.0885774701164532</v>
      </c>
      <c r="M239" s="21">
        <f>SUM(G$3:G238)+J239</f>
        <v>0</v>
      </c>
      <c r="N239" s="21"/>
      <c r="O239" s="21"/>
      <c r="P239" s="21"/>
      <c r="Q239" s="19">
        <f t="shared" si="19"/>
        <v>4.3590449661454338</v>
      </c>
      <c r="R239" s="19">
        <f t="shared" si="20"/>
        <v>4.3621558486780438</v>
      </c>
      <c r="S239" s="19">
        <f t="shared" si="21"/>
        <v>0</v>
      </c>
      <c r="T239" s="19">
        <f t="shared" si="22"/>
        <v>-4.3606001299960875</v>
      </c>
      <c r="U239" s="19">
        <f t="shared" si="23"/>
        <v>0</v>
      </c>
      <c r="V239" s="19">
        <f t="shared" si="24"/>
        <v>0</v>
      </c>
    </row>
    <row r="240" spans="1:22" x14ac:dyDescent="0.25">
      <c r="A240" s="26">
        <f>Wellpath!E240</f>
        <v>0</v>
      </c>
      <c r="B240" s="22">
        <v>0</v>
      </c>
      <c r="C240" s="22">
        <v>0</v>
      </c>
      <c r="D240" s="22">
        <v>1</v>
      </c>
      <c r="E240" s="20">
        <f>Model!$W$21*((drdp!B240+drdp!K240)*'DEC-U'!$B240+(drdp!E240+drdp!N240)*'DEC-U'!$C240+(drdp!H240+drdp!Q240)*'DEC-U'!$D240)</f>
        <v>0</v>
      </c>
      <c r="F240" s="20">
        <f>Model!$W$21*((drdp!C240+drdp!L240)*'DEC-U'!$B240+(drdp!F240+drdp!O240)*'DEC-U'!$C240+(drdp!I240+drdp!R240)*'DEC-U'!$D240)</f>
        <v>0</v>
      </c>
      <c r="G240" s="20">
        <f>Model!$W$21*((drdp!D240+drdp!M240)*'DEC-U'!$B240+(drdp!G240+drdp!P240)*'DEC-U'!$C240+(drdp!J240+drdp!S240)*'DEC-U'!$D240)</f>
        <v>0</v>
      </c>
      <c r="H240" s="18">
        <f>Model!$W$21*((drdp!B240)*'DEC-U'!$B240+(drdp!E240)*'DEC-U'!$C240+(drdp!H240)*'DEC-U'!$D240)</f>
        <v>0</v>
      </c>
      <c r="I240" s="18">
        <f>Model!$W$21*((drdp!C240)*'DEC-U'!$B240+(drdp!F240)*'DEC-U'!$C240+(drdp!I240)*'DEC-U'!$D240)</f>
        <v>0</v>
      </c>
      <c r="J240" s="18">
        <f>Model!$W$21*((drdp!D240)*'DEC-U'!$B240+(drdp!G240)*'DEC-U'!$C240+(drdp!J240)*'DEC-U'!$D240)</f>
        <v>0</v>
      </c>
      <c r="K240" s="21">
        <f>SUM(E$3:E239)+H240</f>
        <v>-2.0878326001251715</v>
      </c>
      <c r="L240" s="21">
        <f>SUM(F$3:F239)+I240</f>
        <v>2.0885774701164532</v>
      </c>
      <c r="M240" s="21">
        <f>SUM(G$3:G239)+J240</f>
        <v>0</v>
      </c>
      <c r="N240" s="21"/>
      <c r="O240" s="21"/>
      <c r="P240" s="21"/>
      <c r="Q240" s="19">
        <f t="shared" si="19"/>
        <v>4.3590449661454338</v>
      </c>
      <c r="R240" s="19">
        <f t="shared" si="20"/>
        <v>4.3621558486780438</v>
      </c>
      <c r="S240" s="19">
        <f t="shared" si="21"/>
        <v>0</v>
      </c>
      <c r="T240" s="19">
        <f t="shared" si="22"/>
        <v>-4.3606001299960875</v>
      </c>
      <c r="U240" s="19">
        <f t="shared" si="23"/>
        <v>0</v>
      </c>
      <c r="V240" s="19">
        <f t="shared" si="24"/>
        <v>0</v>
      </c>
    </row>
    <row r="241" spans="1:22" x14ac:dyDescent="0.25">
      <c r="A241" s="26">
        <f>Wellpath!E241</f>
        <v>0</v>
      </c>
      <c r="B241" s="22">
        <v>0</v>
      </c>
      <c r="C241" s="22">
        <v>0</v>
      </c>
      <c r="D241" s="22">
        <v>1</v>
      </c>
      <c r="E241" s="20">
        <f>Model!$W$21*((drdp!B241+drdp!K241)*'DEC-U'!$B241+(drdp!E241+drdp!N241)*'DEC-U'!$C241+(drdp!H241+drdp!Q241)*'DEC-U'!$D241)</f>
        <v>0</v>
      </c>
      <c r="F241" s="20">
        <f>Model!$W$21*((drdp!C241+drdp!L241)*'DEC-U'!$B241+(drdp!F241+drdp!O241)*'DEC-U'!$C241+(drdp!I241+drdp!R241)*'DEC-U'!$D241)</f>
        <v>0</v>
      </c>
      <c r="G241" s="20">
        <f>Model!$W$21*((drdp!D241+drdp!M241)*'DEC-U'!$B241+(drdp!G241+drdp!P241)*'DEC-U'!$C241+(drdp!J241+drdp!S241)*'DEC-U'!$D241)</f>
        <v>0</v>
      </c>
      <c r="H241" s="18">
        <f>Model!$W$21*((drdp!B241)*'DEC-U'!$B241+(drdp!E241)*'DEC-U'!$C241+(drdp!H241)*'DEC-U'!$D241)</f>
        <v>0</v>
      </c>
      <c r="I241" s="18">
        <f>Model!$W$21*((drdp!C241)*'DEC-U'!$B241+(drdp!F241)*'DEC-U'!$C241+(drdp!I241)*'DEC-U'!$D241)</f>
        <v>0</v>
      </c>
      <c r="J241" s="18">
        <f>Model!$W$21*((drdp!D241)*'DEC-U'!$B241+(drdp!G241)*'DEC-U'!$C241+(drdp!J241)*'DEC-U'!$D241)</f>
        <v>0</v>
      </c>
      <c r="K241" s="21">
        <f>SUM(E$3:E240)+H241</f>
        <v>-2.0878326001251715</v>
      </c>
      <c r="L241" s="21">
        <f>SUM(F$3:F240)+I241</f>
        <v>2.0885774701164532</v>
      </c>
      <c r="M241" s="21">
        <f>SUM(G$3:G240)+J241</f>
        <v>0</v>
      </c>
      <c r="N241" s="21"/>
      <c r="O241" s="21"/>
      <c r="P241" s="21"/>
      <c r="Q241" s="19">
        <f t="shared" si="19"/>
        <v>4.3590449661454338</v>
      </c>
      <c r="R241" s="19">
        <f t="shared" si="20"/>
        <v>4.3621558486780438</v>
      </c>
      <c r="S241" s="19">
        <f t="shared" si="21"/>
        <v>0</v>
      </c>
      <c r="T241" s="19">
        <f t="shared" si="22"/>
        <v>-4.3606001299960875</v>
      </c>
      <c r="U241" s="19">
        <f t="shared" si="23"/>
        <v>0</v>
      </c>
      <c r="V241" s="19">
        <f t="shared" si="24"/>
        <v>0</v>
      </c>
    </row>
    <row r="242" spans="1:22" x14ac:dyDescent="0.25">
      <c r="A242" s="26">
        <f>Wellpath!E242</f>
        <v>0</v>
      </c>
      <c r="B242" s="22">
        <v>0</v>
      </c>
      <c r="C242" s="22">
        <v>0</v>
      </c>
      <c r="D242" s="22">
        <v>1</v>
      </c>
      <c r="E242" s="20">
        <f>Model!$W$21*((drdp!B242+drdp!K242)*'DEC-U'!$B242+(drdp!E242+drdp!N242)*'DEC-U'!$C242+(drdp!H242+drdp!Q242)*'DEC-U'!$D242)</f>
        <v>0</v>
      </c>
      <c r="F242" s="20">
        <f>Model!$W$21*((drdp!C242+drdp!L242)*'DEC-U'!$B242+(drdp!F242+drdp!O242)*'DEC-U'!$C242+(drdp!I242+drdp!R242)*'DEC-U'!$D242)</f>
        <v>0</v>
      </c>
      <c r="G242" s="20">
        <f>Model!$W$21*((drdp!D242+drdp!M242)*'DEC-U'!$B242+(drdp!G242+drdp!P242)*'DEC-U'!$C242+(drdp!J242+drdp!S242)*'DEC-U'!$D242)</f>
        <v>0</v>
      </c>
      <c r="H242" s="18">
        <f>Model!$W$21*((drdp!B242)*'DEC-U'!$B242+(drdp!E242)*'DEC-U'!$C242+(drdp!H242)*'DEC-U'!$D242)</f>
        <v>0</v>
      </c>
      <c r="I242" s="18">
        <f>Model!$W$21*((drdp!C242)*'DEC-U'!$B242+(drdp!F242)*'DEC-U'!$C242+(drdp!I242)*'DEC-U'!$D242)</f>
        <v>0</v>
      </c>
      <c r="J242" s="18">
        <f>Model!$W$21*((drdp!D242)*'DEC-U'!$B242+(drdp!G242)*'DEC-U'!$C242+(drdp!J242)*'DEC-U'!$D242)</f>
        <v>0</v>
      </c>
      <c r="K242" s="21">
        <f>SUM(E$3:E241)+H242</f>
        <v>-2.0878326001251715</v>
      </c>
      <c r="L242" s="21">
        <f>SUM(F$3:F241)+I242</f>
        <v>2.0885774701164532</v>
      </c>
      <c r="M242" s="21">
        <f>SUM(G$3:G241)+J242</f>
        <v>0</v>
      </c>
      <c r="N242" s="21"/>
      <c r="O242" s="21"/>
      <c r="P242" s="21"/>
      <c r="Q242" s="19">
        <f t="shared" si="19"/>
        <v>4.3590449661454338</v>
      </c>
      <c r="R242" s="19">
        <f t="shared" si="20"/>
        <v>4.3621558486780438</v>
      </c>
      <c r="S242" s="19">
        <f t="shared" si="21"/>
        <v>0</v>
      </c>
      <c r="T242" s="19">
        <f t="shared" si="22"/>
        <v>-4.3606001299960875</v>
      </c>
      <c r="U242" s="19">
        <f t="shared" si="23"/>
        <v>0</v>
      </c>
      <c r="V242" s="19">
        <f t="shared" si="24"/>
        <v>0</v>
      </c>
    </row>
    <row r="243" spans="1:22" x14ac:dyDescent="0.25">
      <c r="A243" s="26">
        <f>Wellpath!E243</f>
        <v>0</v>
      </c>
      <c r="B243" s="22">
        <v>0</v>
      </c>
      <c r="C243" s="22">
        <v>0</v>
      </c>
      <c r="D243" s="22">
        <v>1</v>
      </c>
      <c r="E243" s="20">
        <f>Model!$W$21*((drdp!B243+drdp!K243)*'DEC-U'!$B243+(drdp!E243+drdp!N243)*'DEC-U'!$C243+(drdp!H243+drdp!Q243)*'DEC-U'!$D243)</f>
        <v>0</v>
      </c>
      <c r="F243" s="20">
        <f>Model!$W$21*((drdp!C243+drdp!L243)*'DEC-U'!$B243+(drdp!F243+drdp!O243)*'DEC-U'!$C243+(drdp!I243+drdp!R243)*'DEC-U'!$D243)</f>
        <v>0</v>
      </c>
      <c r="G243" s="20">
        <f>Model!$W$21*((drdp!D243+drdp!M243)*'DEC-U'!$B243+(drdp!G243+drdp!P243)*'DEC-U'!$C243+(drdp!J243+drdp!S243)*'DEC-U'!$D243)</f>
        <v>0</v>
      </c>
      <c r="H243" s="18">
        <f>Model!$W$21*((drdp!B243)*'DEC-U'!$B243+(drdp!E243)*'DEC-U'!$C243+(drdp!H243)*'DEC-U'!$D243)</f>
        <v>0</v>
      </c>
      <c r="I243" s="18">
        <f>Model!$W$21*((drdp!C243)*'DEC-U'!$B243+(drdp!F243)*'DEC-U'!$C243+(drdp!I243)*'DEC-U'!$D243)</f>
        <v>0</v>
      </c>
      <c r="J243" s="18">
        <f>Model!$W$21*((drdp!D243)*'DEC-U'!$B243+(drdp!G243)*'DEC-U'!$C243+(drdp!J243)*'DEC-U'!$D243)</f>
        <v>0</v>
      </c>
      <c r="K243" s="21">
        <f>SUM(E$3:E242)+H243</f>
        <v>-2.0878326001251715</v>
      </c>
      <c r="L243" s="21">
        <f>SUM(F$3:F242)+I243</f>
        <v>2.0885774701164532</v>
      </c>
      <c r="M243" s="21">
        <f>SUM(G$3:G242)+J243</f>
        <v>0</v>
      </c>
      <c r="N243" s="21"/>
      <c r="O243" s="21"/>
      <c r="P243" s="21"/>
      <c r="Q243" s="19">
        <f t="shared" si="19"/>
        <v>4.3590449661454338</v>
      </c>
      <c r="R243" s="19">
        <f t="shared" si="20"/>
        <v>4.3621558486780438</v>
      </c>
      <c r="S243" s="19">
        <f t="shared" si="21"/>
        <v>0</v>
      </c>
      <c r="T243" s="19">
        <f t="shared" si="22"/>
        <v>-4.3606001299960875</v>
      </c>
      <c r="U243" s="19">
        <f t="shared" si="23"/>
        <v>0</v>
      </c>
      <c r="V243" s="19">
        <f t="shared" si="24"/>
        <v>0</v>
      </c>
    </row>
    <row r="244" spans="1:22" x14ac:dyDescent="0.25">
      <c r="A244" s="26">
        <f>Wellpath!E244</f>
        <v>0</v>
      </c>
      <c r="B244" s="22">
        <v>0</v>
      </c>
      <c r="C244" s="22">
        <v>0</v>
      </c>
      <c r="D244" s="22">
        <v>1</v>
      </c>
      <c r="E244" s="20">
        <f>Model!$W$21*((drdp!B244+drdp!K244)*'DEC-U'!$B244+(drdp!E244+drdp!N244)*'DEC-U'!$C244+(drdp!H244+drdp!Q244)*'DEC-U'!$D244)</f>
        <v>0</v>
      </c>
      <c r="F244" s="20">
        <f>Model!$W$21*((drdp!C244+drdp!L244)*'DEC-U'!$B244+(drdp!F244+drdp!O244)*'DEC-U'!$C244+(drdp!I244+drdp!R244)*'DEC-U'!$D244)</f>
        <v>0</v>
      </c>
      <c r="G244" s="20">
        <f>Model!$W$21*((drdp!D244+drdp!M244)*'DEC-U'!$B244+(drdp!G244+drdp!P244)*'DEC-U'!$C244+(drdp!J244+drdp!S244)*'DEC-U'!$D244)</f>
        <v>0</v>
      </c>
      <c r="H244" s="18">
        <f>Model!$W$21*((drdp!B244)*'DEC-U'!$B244+(drdp!E244)*'DEC-U'!$C244+(drdp!H244)*'DEC-U'!$D244)</f>
        <v>0</v>
      </c>
      <c r="I244" s="18">
        <f>Model!$W$21*((drdp!C244)*'DEC-U'!$B244+(drdp!F244)*'DEC-U'!$C244+(drdp!I244)*'DEC-U'!$D244)</f>
        <v>0</v>
      </c>
      <c r="J244" s="18">
        <f>Model!$W$21*((drdp!D244)*'DEC-U'!$B244+(drdp!G244)*'DEC-U'!$C244+(drdp!J244)*'DEC-U'!$D244)</f>
        <v>0</v>
      </c>
      <c r="K244" s="21">
        <f>SUM(E$3:E243)+H244</f>
        <v>-2.0878326001251715</v>
      </c>
      <c r="L244" s="21">
        <f>SUM(F$3:F243)+I244</f>
        <v>2.0885774701164532</v>
      </c>
      <c r="M244" s="21">
        <f>SUM(G$3:G243)+J244</f>
        <v>0</v>
      </c>
      <c r="N244" s="21"/>
      <c r="O244" s="21"/>
      <c r="P244" s="21"/>
      <c r="Q244" s="19">
        <f t="shared" si="19"/>
        <v>4.3590449661454338</v>
      </c>
      <c r="R244" s="19">
        <f t="shared" si="20"/>
        <v>4.3621558486780438</v>
      </c>
      <c r="S244" s="19">
        <f t="shared" si="21"/>
        <v>0</v>
      </c>
      <c r="T244" s="19">
        <f t="shared" si="22"/>
        <v>-4.3606001299960875</v>
      </c>
      <c r="U244" s="19">
        <f t="shared" si="23"/>
        <v>0</v>
      </c>
      <c r="V244" s="19">
        <f t="shared" si="24"/>
        <v>0</v>
      </c>
    </row>
    <row r="245" spans="1:22" x14ac:dyDescent="0.25">
      <c r="A245" s="26">
        <f>Wellpath!E245</f>
        <v>0</v>
      </c>
      <c r="B245" s="22">
        <v>0</v>
      </c>
      <c r="C245" s="22">
        <v>0</v>
      </c>
      <c r="D245" s="22">
        <v>1</v>
      </c>
      <c r="E245" s="20">
        <f>Model!$W$21*((drdp!B245+drdp!K245)*'DEC-U'!$B245+(drdp!E245+drdp!N245)*'DEC-U'!$C245+(drdp!H245+drdp!Q245)*'DEC-U'!$D245)</f>
        <v>0</v>
      </c>
      <c r="F245" s="20">
        <f>Model!$W$21*((drdp!C245+drdp!L245)*'DEC-U'!$B245+(drdp!F245+drdp!O245)*'DEC-U'!$C245+(drdp!I245+drdp!R245)*'DEC-U'!$D245)</f>
        <v>0</v>
      </c>
      <c r="G245" s="20">
        <f>Model!$W$21*((drdp!D245+drdp!M245)*'DEC-U'!$B245+(drdp!G245+drdp!P245)*'DEC-U'!$C245+(drdp!J245+drdp!S245)*'DEC-U'!$D245)</f>
        <v>0</v>
      </c>
      <c r="H245" s="18">
        <f>Model!$W$21*((drdp!B245)*'DEC-U'!$B245+(drdp!E245)*'DEC-U'!$C245+(drdp!H245)*'DEC-U'!$D245)</f>
        <v>0</v>
      </c>
      <c r="I245" s="18">
        <f>Model!$W$21*((drdp!C245)*'DEC-U'!$B245+(drdp!F245)*'DEC-U'!$C245+(drdp!I245)*'DEC-U'!$D245)</f>
        <v>0</v>
      </c>
      <c r="J245" s="18">
        <f>Model!$W$21*((drdp!D245)*'DEC-U'!$B245+(drdp!G245)*'DEC-U'!$C245+(drdp!J245)*'DEC-U'!$D245)</f>
        <v>0</v>
      </c>
      <c r="K245" s="21">
        <f>SUM(E$3:E244)+H245</f>
        <v>-2.0878326001251715</v>
      </c>
      <c r="L245" s="21">
        <f>SUM(F$3:F244)+I245</f>
        <v>2.0885774701164532</v>
      </c>
      <c r="M245" s="21">
        <f>SUM(G$3:G244)+J245</f>
        <v>0</v>
      </c>
      <c r="N245" s="21"/>
      <c r="O245" s="21"/>
      <c r="P245" s="21"/>
      <c r="Q245" s="19">
        <f t="shared" si="19"/>
        <v>4.3590449661454338</v>
      </c>
      <c r="R245" s="19">
        <f t="shared" si="20"/>
        <v>4.3621558486780438</v>
      </c>
      <c r="S245" s="19">
        <f t="shared" si="21"/>
        <v>0</v>
      </c>
      <c r="T245" s="19">
        <f t="shared" si="22"/>
        <v>-4.3606001299960875</v>
      </c>
      <c r="U245" s="19">
        <f t="shared" si="23"/>
        <v>0</v>
      </c>
      <c r="V245" s="19">
        <f t="shared" si="24"/>
        <v>0</v>
      </c>
    </row>
    <row r="246" spans="1:22" x14ac:dyDescent="0.25">
      <c r="A246" s="26">
        <f>Wellpath!E246</f>
        <v>0</v>
      </c>
      <c r="B246" s="22">
        <v>0</v>
      </c>
      <c r="C246" s="22">
        <v>0</v>
      </c>
      <c r="D246" s="22">
        <v>1</v>
      </c>
      <c r="E246" s="20">
        <f>Model!$W$21*((drdp!B246+drdp!K246)*'DEC-U'!$B246+(drdp!E246+drdp!N246)*'DEC-U'!$C246+(drdp!H246+drdp!Q246)*'DEC-U'!$D246)</f>
        <v>0</v>
      </c>
      <c r="F246" s="20">
        <f>Model!$W$21*((drdp!C246+drdp!L246)*'DEC-U'!$B246+(drdp!F246+drdp!O246)*'DEC-U'!$C246+(drdp!I246+drdp!R246)*'DEC-U'!$D246)</f>
        <v>0</v>
      </c>
      <c r="G246" s="20">
        <f>Model!$W$21*((drdp!D246+drdp!M246)*'DEC-U'!$B246+(drdp!G246+drdp!P246)*'DEC-U'!$C246+(drdp!J246+drdp!S246)*'DEC-U'!$D246)</f>
        <v>0</v>
      </c>
      <c r="H246" s="18">
        <f>Model!$W$21*((drdp!B246)*'DEC-U'!$B246+(drdp!E246)*'DEC-U'!$C246+(drdp!H246)*'DEC-U'!$D246)</f>
        <v>0</v>
      </c>
      <c r="I246" s="18">
        <f>Model!$W$21*((drdp!C246)*'DEC-U'!$B246+(drdp!F246)*'DEC-U'!$C246+(drdp!I246)*'DEC-U'!$D246)</f>
        <v>0</v>
      </c>
      <c r="J246" s="18">
        <f>Model!$W$21*((drdp!D246)*'DEC-U'!$B246+(drdp!G246)*'DEC-U'!$C246+(drdp!J246)*'DEC-U'!$D246)</f>
        <v>0</v>
      </c>
      <c r="K246" s="21">
        <f>SUM(E$3:E245)+H246</f>
        <v>-2.0878326001251715</v>
      </c>
      <c r="L246" s="21">
        <f>SUM(F$3:F245)+I246</f>
        <v>2.0885774701164532</v>
      </c>
      <c r="M246" s="21">
        <f>SUM(G$3:G245)+J246</f>
        <v>0</v>
      </c>
      <c r="N246" s="21"/>
      <c r="O246" s="21"/>
      <c r="P246" s="21"/>
      <c r="Q246" s="19">
        <f t="shared" si="19"/>
        <v>4.3590449661454338</v>
      </c>
      <c r="R246" s="19">
        <f t="shared" si="20"/>
        <v>4.3621558486780438</v>
      </c>
      <c r="S246" s="19">
        <f t="shared" si="21"/>
        <v>0</v>
      </c>
      <c r="T246" s="19">
        <f t="shared" si="22"/>
        <v>-4.3606001299960875</v>
      </c>
      <c r="U246" s="19">
        <f t="shared" si="23"/>
        <v>0</v>
      </c>
      <c r="V246" s="19">
        <f t="shared" si="24"/>
        <v>0</v>
      </c>
    </row>
    <row r="247" spans="1:22" x14ac:dyDescent="0.25">
      <c r="A247" s="26">
        <f>Wellpath!E247</f>
        <v>0</v>
      </c>
      <c r="B247" s="22">
        <v>0</v>
      </c>
      <c r="C247" s="22">
        <v>0</v>
      </c>
      <c r="D247" s="22">
        <v>1</v>
      </c>
      <c r="E247" s="20">
        <f>Model!$W$21*((drdp!B247+drdp!K247)*'DEC-U'!$B247+(drdp!E247+drdp!N247)*'DEC-U'!$C247+(drdp!H247+drdp!Q247)*'DEC-U'!$D247)</f>
        <v>0</v>
      </c>
      <c r="F247" s="20">
        <f>Model!$W$21*((drdp!C247+drdp!L247)*'DEC-U'!$B247+(drdp!F247+drdp!O247)*'DEC-U'!$C247+(drdp!I247+drdp!R247)*'DEC-U'!$D247)</f>
        <v>0</v>
      </c>
      <c r="G247" s="20">
        <f>Model!$W$21*((drdp!D247+drdp!M247)*'DEC-U'!$B247+(drdp!G247+drdp!P247)*'DEC-U'!$C247+(drdp!J247+drdp!S247)*'DEC-U'!$D247)</f>
        <v>0</v>
      </c>
      <c r="H247" s="18">
        <f>Model!$W$21*((drdp!B247)*'DEC-U'!$B247+(drdp!E247)*'DEC-U'!$C247+(drdp!H247)*'DEC-U'!$D247)</f>
        <v>0</v>
      </c>
      <c r="I247" s="18">
        <f>Model!$W$21*((drdp!C247)*'DEC-U'!$B247+(drdp!F247)*'DEC-U'!$C247+(drdp!I247)*'DEC-U'!$D247)</f>
        <v>0</v>
      </c>
      <c r="J247" s="18">
        <f>Model!$W$21*((drdp!D247)*'DEC-U'!$B247+(drdp!G247)*'DEC-U'!$C247+(drdp!J247)*'DEC-U'!$D247)</f>
        <v>0</v>
      </c>
      <c r="K247" s="21">
        <f>SUM(E$3:E246)+H247</f>
        <v>-2.0878326001251715</v>
      </c>
      <c r="L247" s="21">
        <f>SUM(F$3:F246)+I247</f>
        <v>2.0885774701164532</v>
      </c>
      <c r="M247" s="21">
        <f>SUM(G$3:G246)+J247</f>
        <v>0</v>
      </c>
      <c r="N247" s="21"/>
      <c r="O247" s="21"/>
      <c r="P247" s="21"/>
      <c r="Q247" s="19">
        <f t="shared" si="19"/>
        <v>4.3590449661454338</v>
      </c>
      <c r="R247" s="19">
        <f t="shared" si="20"/>
        <v>4.3621558486780438</v>
      </c>
      <c r="S247" s="19">
        <f t="shared" si="21"/>
        <v>0</v>
      </c>
      <c r="T247" s="19">
        <f t="shared" si="22"/>
        <v>-4.3606001299960875</v>
      </c>
      <c r="U247" s="19">
        <f t="shared" si="23"/>
        <v>0</v>
      </c>
      <c r="V247" s="19">
        <f t="shared" si="24"/>
        <v>0</v>
      </c>
    </row>
    <row r="248" spans="1:22" x14ac:dyDescent="0.25">
      <c r="A248" s="26">
        <f>Wellpath!E248</f>
        <v>0</v>
      </c>
      <c r="B248" s="22">
        <v>0</v>
      </c>
      <c r="C248" s="22">
        <v>0</v>
      </c>
      <c r="D248" s="22">
        <v>1</v>
      </c>
      <c r="E248" s="20">
        <f>Model!$W$21*((drdp!B248+drdp!K248)*'DEC-U'!$B248+(drdp!E248+drdp!N248)*'DEC-U'!$C248+(drdp!H248+drdp!Q248)*'DEC-U'!$D248)</f>
        <v>0</v>
      </c>
      <c r="F248" s="20">
        <f>Model!$W$21*((drdp!C248+drdp!L248)*'DEC-U'!$B248+(drdp!F248+drdp!O248)*'DEC-U'!$C248+(drdp!I248+drdp!R248)*'DEC-U'!$D248)</f>
        <v>0</v>
      </c>
      <c r="G248" s="20">
        <f>Model!$W$21*((drdp!D248+drdp!M248)*'DEC-U'!$B248+(drdp!G248+drdp!P248)*'DEC-U'!$C248+(drdp!J248+drdp!S248)*'DEC-U'!$D248)</f>
        <v>0</v>
      </c>
      <c r="H248" s="18">
        <f>Model!$W$21*((drdp!B248)*'DEC-U'!$B248+(drdp!E248)*'DEC-U'!$C248+(drdp!H248)*'DEC-U'!$D248)</f>
        <v>0</v>
      </c>
      <c r="I248" s="18">
        <f>Model!$W$21*((drdp!C248)*'DEC-U'!$B248+(drdp!F248)*'DEC-U'!$C248+(drdp!I248)*'DEC-U'!$D248)</f>
        <v>0</v>
      </c>
      <c r="J248" s="18">
        <f>Model!$W$21*((drdp!D248)*'DEC-U'!$B248+(drdp!G248)*'DEC-U'!$C248+(drdp!J248)*'DEC-U'!$D248)</f>
        <v>0</v>
      </c>
      <c r="K248" s="21">
        <f>SUM(E$3:E247)+H248</f>
        <v>-2.0878326001251715</v>
      </c>
      <c r="L248" s="21">
        <f>SUM(F$3:F247)+I248</f>
        <v>2.0885774701164532</v>
      </c>
      <c r="M248" s="21">
        <f>SUM(G$3:G247)+J248</f>
        <v>0</v>
      </c>
      <c r="N248" s="21"/>
      <c r="O248" s="21"/>
      <c r="P248" s="21"/>
      <c r="Q248" s="19">
        <f t="shared" si="19"/>
        <v>4.3590449661454338</v>
      </c>
      <c r="R248" s="19">
        <f t="shared" si="20"/>
        <v>4.3621558486780438</v>
      </c>
      <c r="S248" s="19">
        <f t="shared" si="21"/>
        <v>0</v>
      </c>
      <c r="T248" s="19">
        <f t="shared" si="22"/>
        <v>-4.3606001299960875</v>
      </c>
      <c r="U248" s="19">
        <f t="shared" si="23"/>
        <v>0</v>
      </c>
      <c r="V248" s="19">
        <f t="shared" si="24"/>
        <v>0</v>
      </c>
    </row>
    <row r="249" spans="1:22" x14ac:dyDescent="0.25">
      <c r="A249" s="26">
        <f>Wellpath!E249</f>
        <v>0</v>
      </c>
      <c r="B249" s="22">
        <v>0</v>
      </c>
      <c r="C249" s="22">
        <v>0</v>
      </c>
      <c r="D249" s="22">
        <v>1</v>
      </c>
      <c r="E249" s="20">
        <f>Model!$W$21*((drdp!B249+drdp!K249)*'DEC-U'!$B249+(drdp!E249+drdp!N249)*'DEC-U'!$C249+(drdp!H249+drdp!Q249)*'DEC-U'!$D249)</f>
        <v>0</v>
      </c>
      <c r="F249" s="20">
        <f>Model!$W$21*((drdp!C249+drdp!L249)*'DEC-U'!$B249+(drdp!F249+drdp!O249)*'DEC-U'!$C249+(drdp!I249+drdp!R249)*'DEC-U'!$D249)</f>
        <v>0</v>
      </c>
      <c r="G249" s="20">
        <f>Model!$W$21*((drdp!D249+drdp!M249)*'DEC-U'!$B249+(drdp!G249+drdp!P249)*'DEC-U'!$C249+(drdp!J249+drdp!S249)*'DEC-U'!$D249)</f>
        <v>0</v>
      </c>
      <c r="H249" s="18">
        <f>Model!$W$21*((drdp!B249)*'DEC-U'!$B249+(drdp!E249)*'DEC-U'!$C249+(drdp!H249)*'DEC-U'!$D249)</f>
        <v>0</v>
      </c>
      <c r="I249" s="18">
        <f>Model!$W$21*((drdp!C249)*'DEC-U'!$B249+(drdp!F249)*'DEC-U'!$C249+(drdp!I249)*'DEC-U'!$D249)</f>
        <v>0</v>
      </c>
      <c r="J249" s="18">
        <f>Model!$W$21*((drdp!D249)*'DEC-U'!$B249+(drdp!G249)*'DEC-U'!$C249+(drdp!J249)*'DEC-U'!$D249)</f>
        <v>0</v>
      </c>
      <c r="K249" s="21">
        <f>SUM(E$3:E248)+H249</f>
        <v>-2.0878326001251715</v>
      </c>
      <c r="L249" s="21">
        <f>SUM(F$3:F248)+I249</f>
        <v>2.0885774701164532</v>
      </c>
      <c r="M249" s="21">
        <f>SUM(G$3:G248)+J249</f>
        <v>0</v>
      </c>
      <c r="N249" s="21"/>
      <c r="O249" s="21"/>
      <c r="P249" s="21"/>
      <c r="Q249" s="19">
        <f t="shared" si="19"/>
        <v>4.3590449661454338</v>
      </c>
      <c r="R249" s="19">
        <f t="shared" si="20"/>
        <v>4.3621558486780438</v>
      </c>
      <c r="S249" s="19">
        <f t="shared" si="21"/>
        <v>0</v>
      </c>
      <c r="T249" s="19">
        <f t="shared" si="22"/>
        <v>-4.3606001299960875</v>
      </c>
      <c r="U249" s="19">
        <f t="shared" si="23"/>
        <v>0</v>
      </c>
      <c r="V249" s="19">
        <f t="shared" si="24"/>
        <v>0</v>
      </c>
    </row>
    <row r="250" spans="1:22" x14ac:dyDescent="0.25">
      <c r="A250" s="26">
        <f>Wellpath!E250</f>
        <v>0</v>
      </c>
      <c r="B250" s="22">
        <v>0</v>
      </c>
      <c r="C250" s="22">
        <v>0</v>
      </c>
      <c r="D250" s="22">
        <v>1</v>
      </c>
      <c r="E250" s="20">
        <f>Model!$W$21*((drdp!B250+drdp!K250)*'DEC-U'!$B250+(drdp!E250+drdp!N250)*'DEC-U'!$C250+(drdp!H250+drdp!Q250)*'DEC-U'!$D250)</f>
        <v>0</v>
      </c>
      <c r="F250" s="20">
        <f>Model!$W$21*((drdp!C250+drdp!L250)*'DEC-U'!$B250+(drdp!F250+drdp!O250)*'DEC-U'!$C250+(drdp!I250+drdp!R250)*'DEC-U'!$D250)</f>
        <v>0</v>
      </c>
      <c r="G250" s="20">
        <f>Model!$W$21*((drdp!D250+drdp!M250)*'DEC-U'!$B250+(drdp!G250+drdp!P250)*'DEC-U'!$C250+(drdp!J250+drdp!S250)*'DEC-U'!$D250)</f>
        <v>0</v>
      </c>
      <c r="H250" s="18">
        <f>Model!$W$21*((drdp!B250)*'DEC-U'!$B250+(drdp!E250)*'DEC-U'!$C250+(drdp!H250)*'DEC-U'!$D250)</f>
        <v>0</v>
      </c>
      <c r="I250" s="18">
        <f>Model!$W$21*((drdp!C250)*'DEC-U'!$B250+(drdp!F250)*'DEC-U'!$C250+(drdp!I250)*'DEC-U'!$D250)</f>
        <v>0</v>
      </c>
      <c r="J250" s="18">
        <f>Model!$W$21*((drdp!D250)*'DEC-U'!$B250+(drdp!G250)*'DEC-U'!$C250+(drdp!J250)*'DEC-U'!$D250)</f>
        <v>0</v>
      </c>
      <c r="K250" s="21">
        <f>SUM(E$3:E249)+H250</f>
        <v>-2.0878326001251715</v>
      </c>
      <c r="L250" s="21">
        <f>SUM(F$3:F249)+I250</f>
        <v>2.0885774701164532</v>
      </c>
      <c r="M250" s="21">
        <f>SUM(G$3:G249)+J250</f>
        <v>0</v>
      </c>
      <c r="N250" s="21"/>
      <c r="O250" s="21"/>
      <c r="P250" s="21"/>
      <c r="Q250" s="19">
        <f t="shared" si="19"/>
        <v>4.3590449661454338</v>
      </c>
      <c r="R250" s="19">
        <f t="shared" si="20"/>
        <v>4.3621558486780438</v>
      </c>
      <c r="S250" s="19">
        <f t="shared" si="21"/>
        <v>0</v>
      </c>
      <c r="T250" s="19">
        <f t="shared" si="22"/>
        <v>-4.3606001299960875</v>
      </c>
      <c r="U250" s="19">
        <f t="shared" si="23"/>
        <v>0</v>
      </c>
      <c r="V250" s="19">
        <f t="shared" si="24"/>
        <v>0</v>
      </c>
    </row>
    <row r="251" spans="1:22" x14ac:dyDescent="0.25">
      <c r="A251" s="26">
        <f>Wellpath!E251</f>
        <v>0</v>
      </c>
      <c r="B251" s="22">
        <v>0</v>
      </c>
      <c r="C251" s="22">
        <v>0</v>
      </c>
      <c r="D251" s="22">
        <v>1</v>
      </c>
      <c r="E251" s="20">
        <f>Model!$W$21*((drdp!B251+drdp!K251)*'DEC-U'!$B251+(drdp!E251+drdp!N251)*'DEC-U'!$C251+(drdp!H251+drdp!Q251)*'DEC-U'!$D251)</f>
        <v>0</v>
      </c>
      <c r="F251" s="20">
        <f>Model!$W$21*((drdp!C251+drdp!L251)*'DEC-U'!$B251+(drdp!F251+drdp!O251)*'DEC-U'!$C251+(drdp!I251+drdp!R251)*'DEC-U'!$D251)</f>
        <v>0</v>
      </c>
      <c r="G251" s="20">
        <f>Model!$W$21*((drdp!D251+drdp!M251)*'DEC-U'!$B251+(drdp!G251+drdp!P251)*'DEC-U'!$C251+(drdp!J251+drdp!S251)*'DEC-U'!$D251)</f>
        <v>0</v>
      </c>
      <c r="H251" s="18">
        <f>Model!$W$21*((drdp!B251)*'DEC-U'!$B251+(drdp!E251)*'DEC-U'!$C251+(drdp!H251)*'DEC-U'!$D251)</f>
        <v>0</v>
      </c>
      <c r="I251" s="18">
        <f>Model!$W$21*((drdp!C251)*'DEC-U'!$B251+(drdp!F251)*'DEC-U'!$C251+(drdp!I251)*'DEC-U'!$D251)</f>
        <v>0</v>
      </c>
      <c r="J251" s="18">
        <f>Model!$W$21*((drdp!D251)*'DEC-U'!$B251+(drdp!G251)*'DEC-U'!$C251+(drdp!J251)*'DEC-U'!$D251)</f>
        <v>0</v>
      </c>
      <c r="K251" s="21">
        <f>SUM(E$3:E250)+H251</f>
        <v>-2.0878326001251715</v>
      </c>
      <c r="L251" s="21">
        <f>SUM(F$3:F250)+I251</f>
        <v>2.0885774701164532</v>
      </c>
      <c r="M251" s="21">
        <f>SUM(G$3:G250)+J251</f>
        <v>0</v>
      </c>
      <c r="N251" s="21"/>
      <c r="O251" s="21"/>
      <c r="P251" s="21"/>
      <c r="Q251" s="19">
        <f t="shared" si="19"/>
        <v>4.3590449661454338</v>
      </c>
      <c r="R251" s="19">
        <f t="shared" si="20"/>
        <v>4.3621558486780438</v>
      </c>
      <c r="S251" s="19">
        <f t="shared" si="21"/>
        <v>0</v>
      </c>
      <c r="T251" s="19">
        <f t="shared" si="22"/>
        <v>-4.3606001299960875</v>
      </c>
      <c r="U251" s="19">
        <f t="shared" si="23"/>
        <v>0</v>
      </c>
      <c r="V251" s="19">
        <f t="shared" si="24"/>
        <v>0</v>
      </c>
    </row>
    <row r="252" spans="1:22" x14ac:dyDescent="0.25">
      <c r="A252" s="26">
        <f>Wellpath!E252</f>
        <v>0</v>
      </c>
      <c r="B252" s="22">
        <v>0</v>
      </c>
      <c r="C252" s="22">
        <v>0</v>
      </c>
      <c r="D252" s="22">
        <v>1</v>
      </c>
      <c r="E252" s="20">
        <f>Model!$W$21*((drdp!B252+drdp!K252)*'DEC-U'!$B252+(drdp!E252+drdp!N252)*'DEC-U'!$C252+(drdp!H252+drdp!Q252)*'DEC-U'!$D252)</f>
        <v>0</v>
      </c>
      <c r="F252" s="20">
        <f>Model!$W$21*((drdp!C252+drdp!L252)*'DEC-U'!$B252+(drdp!F252+drdp!O252)*'DEC-U'!$C252+(drdp!I252+drdp!R252)*'DEC-U'!$D252)</f>
        <v>0</v>
      </c>
      <c r="G252" s="20">
        <f>Model!$W$21*((drdp!D252+drdp!M252)*'DEC-U'!$B252+(drdp!G252+drdp!P252)*'DEC-U'!$C252+(drdp!J252+drdp!S252)*'DEC-U'!$D252)</f>
        <v>0</v>
      </c>
      <c r="H252" s="18">
        <f>Model!$W$21*((drdp!B252)*'DEC-U'!$B252+(drdp!E252)*'DEC-U'!$C252+(drdp!H252)*'DEC-U'!$D252)</f>
        <v>0</v>
      </c>
      <c r="I252" s="18">
        <f>Model!$W$21*((drdp!C252)*'DEC-U'!$B252+(drdp!F252)*'DEC-U'!$C252+(drdp!I252)*'DEC-U'!$D252)</f>
        <v>0</v>
      </c>
      <c r="J252" s="18">
        <f>Model!$W$21*((drdp!D252)*'DEC-U'!$B252+(drdp!G252)*'DEC-U'!$C252+(drdp!J252)*'DEC-U'!$D252)</f>
        <v>0</v>
      </c>
      <c r="K252" s="21">
        <f>SUM(E$3:E251)+H252</f>
        <v>-2.0878326001251715</v>
      </c>
      <c r="L252" s="21">
        <f>SUM(F$3:F251)+I252</f>
        <v>2.0885774701164532</v>
      </c>
      <c r="M252" s="21">
        <f>SUM(G$3:G251)+J252</f>
        <v>0</v>
      </c>
      <c r="N252" s="21"/>
      <c r="O252" s="21"/>
      <c r="P252" s="21"/>
      <c r="Q252" s="19">
        <f t="shared" si="19"/>
        <v>4.3590449661454338</v>
      </c>
      <c r="R252" s="19">
        <f t="shared" si="20"/>
        <v>4.3621558486780438</v>
      </c>
      <c r="S252" s="19">
        <f t="shared" si="21"/>
        <v>0</v>
      </c>
      <c r="T252" s="19">
        <f t="shared" si="22"/>
        <v>-4.3606001299960875</v>
      </c>
      <c r="U252" s="19">
        <f t="shared" si="23"/>
        <v>0</v>
      </c>
      <c r="V252" s="19">
        <f t="shared" si="24"/>
        <v>0</v>
      </c>
    </row>
    <row r="253" spans="1:22" x14ac:dyDescent="0.25">
      <c r="A253" s="26">
        <f>Wellpath!E253</f>
        <v>0</v>
      </c>
      <c r="B253" s="22">
        <v>0</v>
      </c>
      <c r="C253" s="22">
        <v>0</v>
      </c>
      <c r="D253" s="22">
        <v>1</v>
      </c>
      <c r="E253" s="20">
        <f>Model!$W$21*((drdp!B253+drdp!K253)*'DEC-U'!$B253+(drdp!E253+drdp!N253)*'DEC-U'!$C253+(drdp!H253+drdp!Q253)*'DEC-U'!$D253)</f>
        <v>0</v>
      </c>
      <c r="F253" s="20">
        <f>Model!$W$21*((drdp!C253+drdp!L253)*'DEC-U'!$B253+(drdp!F253+drdp!O253)*'DEC-U'!$C253+(drdp!I253+drdp!R253)*'DEC-U'!$D253)</f>
        <v>0</v>
      </c>
      <c r="G253" s="20">
        <f>Model!$W$21*((drdp!D253+drdp!M253)*'DEC-U'!$B253+(drdp!G253+drdp!P253)*'DEC-U'!$C253+(drdp!J253+drdp!S253)*'DEC-U'!$D253)</f>
        <v>0</v>
      </c>
      <c r="H253" s="18">
        <f>Model!$W$21*((drdp!B253)*'DEC-U'!$B253+(drdp!E253)*'DEC-U'!$C253+(drdp!H253)*'DEC-U'!$D253)</f>
        <v>0</v>
      </c>
      <c r="I253" s="18">
        <f>Model!$W$21*((drdp!C253)*'DEC-U'!$B253+(drdp!F253)*'DEC-U'!$C253+(drdp!I253)*'DEC-U'!$D253)</f>
        <v>0</v>
      </c>
      <c r="J253" s="18">
        <f>Model!$W$21*((drdp!D253)*'DEC-U'!$B253+(drdp!G253)*'DEC-U'!$C253+(drdp!J253)*'DEC-U'!$D253)</f>
        <v>0</v>
      </c>
      <c r="K253" s="21">
        <f>SUM(E$3:E252)+H253</f>
        <v>-2.0878326001251715</v>
      </c>
      <c r="L253" s="21">
        <f>SUM(F$3:F252)+I253</f>
        <v>2.0885774701164532</v>
      </c>
      <c r="M253" s="21">
        <f>SUM(G$3:G252)+J253</f>
        <v>0</v>
      </c>
      <c r="N253" s="21"/>
      <c r="O253" s="21"/>
      <c r="P253" s="21"/>
      <c r="Q253" s="19">
        <f t="shared" si="19"/>
        <v>4.3590449661454338</v>
      </c>
      <c r="R253" s="19">
        <f t="shared" si="20"/>
        <v>4.3621558486780438</v>
      </c>
      <c r="S253" s="19">
        <f t="shared" si="21"/>
        <v>0</v>
      </c>
      <c r="T253" s="19">
        <f t="shared" si="22"/>
        <v>-4.3606001299960875</v>
      </c>
      <c r="U253" s="19">
        <f t="shared" si="23"/>
        <v>0</v>
      </c>
      <c r="V253" s="19">
        <f t="shared" si="24"/>
        <v>0</v>
      </c>
    </row>
    <row r="254" spans="1:22" x14ac:dyDescent="0.25">
      <c r="A254" s="26">
        <f>Wellpath!E254</f>
        <v>0</v>
      </c>
      <c r="B254" s="22">
        <v>0</v>
      </c>
      <c r="C254" s="22">
        <v>0</v>
      </c>
      <c r="D254" s="22">
        <v>1</v>
      </c>
      <c r="E254" s="20">
        <f>Model!$W$21*((drdp!B254+drdp!K254)*'DEC-U'!$B254+(drdp!E254+drdp!N254)*'DEC-U'!$C254+(drdp!H254+drdp!Q254)*'DEC-U'!$D254)</f>
        <v>0</v>
      </c>
      <c r="F254" s="20">
        <f>Model!$W$21*((drdp!C254+drdp!L254)*'DEC-U'!$B254+(drdp!F254+drdp!O254)*'DEC-U'!$C254+(drdp!I254+drdp!R254)*'DEC-U'!$D254)</f>
        <v>0</v>
      </c>
      <c r="G254" s="20">
        <f>Model!$W$21*((drdp!D254+drdp!M254)*'DEC-U'!$B254+(drdp!G254+drdp!P254)*'DEC-U'!$C254+(drdp!J254+drdp!S254)*'DEC-U'!$D254)</f>
        <v>0</v>
      </c>
      <c r="H254" s="18">
        <f>Model!$W$21*((drdp!B254)*'DEC-U'!$B254+(drdp!E254)*'DEC-U'!$C254+(drdp!H254)*'DEC-U'!$D254)</f>
        <v>0</v>
      </c>
      <c r="I254" s="18">
        <f>Model!$W$21*((drdp!C254)*'DEC-U'!$B254+(drdp!F254)*'DEC-U'!$C254+(drdp!I254)*'DEC-U'!$D254)</f>
        <v>0</v>
      </c>
      <c r="J254" s="18">
        <f>Model!$W$21*((drdp!D254)*'DEC-U'!$B254+(drdp!G254)*'DEC-U'!$C254+(drdp!J254)*'DEC-U'!$D254)</f>
        <v>0</v>
      </c>
      <c r="K254" s="21">
        <f>SUM(E$3:E253)+H254</f>
        <v>-2.0878326001251715</v>
      </c>
      <c r="L254" s="21">
        <f>SUM(F$3:F253)+I254</f>
        <v>2.0885774701164532</v>
      </c>
      <c r="M254" s="21">
        <f>SUM(G$3:G253)+J254</f>
        <v>0</v>
      </c>
      <c r="N254" s="21"/>
      <c r="O254" s="21"/>
      <c r="P254" s="21"/>
      <c r="Q254" s="19">
        <f t="shared" si="19"/>
        <v>4.3590449661454338</v>
      </c>
      <c r="R254" s="19">
        <f t="shared" si="20"/>
        <v>4.3621558486780438</v>
      </c>
      <c r="S254" s="19">
        <f t="shared" si="21"/>
        <v>0</v>
      </c>
      <c r="T254" s="19">
        <f t="shared" si="22"/>
        <v>-4.3606001299960875</v>
      </c>
      <c r="U254" s="19">
        <f t="shared" si="23"/>
        <v>0</v>
      </c>
      <c r="V254" s="19">
        <f t="shared" si="24"/>
        <v>0</v>
      </c>
    </row>
    <row r="255" spans="1:22" x14ac:dyDescent="0.25">
      <c r="A255" s="26">
        <f>Wellpath!E255</f>
        <v>0</v>
      </c>
      <c r="B255" s="22">
        <v>0</v>
      </c>
      <c r="C255" s="22">
        <v>0</v>
      </c>
      <c r="D255" s="22">
        <v>1</v>
      </c>
      <c r="E255" s="20">
        <f>Model!$W$21*((drdp!B255+drdp!K255)*'DEC-U'!$B255+(drdp!E255+drdp!N255)*'DEC-U'!$C255+(drdp!H255+drdp!Q255)*'DEC-U'!$D255)</f>
        <v>0</v>
      </c>
      <c r="F255" s="20">
        <f>Model!$W$21*((drdp!C255+drdp!L255)*'DEC-U'!$B255+(drdp!F255+drdp!O255)*'DEC-U'!$C255+(drdp!I255+drdp!R255)*'DEC-U'!$D255)</f>
        <v>0</v>
      </c>
      <c r="G255" s="20">
        <f>Model!$W$21*((drdp!D255+drdp!M255)*'DEC-U'!$B255+(drdp!G255+drdp!P255)*'DEC-U'!$C255+(drdp!J255+drdp!S255)*'DEC-U'!$D255)</f>
        <v>0</v>
      </c>
      <c r="H255" s="18">
        <f>Model!$W$21*((drdp!B255)*'DEC-U'!$B255+(drdp!E255)*'DEC-U'!$C255+(drdp!H255)*'DEC-U'!$D255)</f>
        <v>0</v>
      </c>
      <c r="I255" s="18">
        <f>Model!$W$21*((drdp!C255)*'DEC-U'!$B255+(drdp!F255)*'DEC-U'!$C255+(drdp!I255)*'DEC-U'!$D255)</f>
        <v>0</v>
      </c>
      <c r="J255" s="18">
        <f>Model!$W$21*((drdp!D255)*'DEC-U'!$B255+(drdp!G255)*'DEC-U'!$C255+(drdp!J255)*'DEC-U'!$D255)</f>
        <v>0</v>
      </c>
      <c r="K255" s="21">
        <f>SUM(E$3:E254)+H255</f>
        <v>-2.0878326001251715</v>
      </c>
      <c r="L255" s="21">
        <f>SUM(F$3:F254)+I255</f>
        <v>2.0885774701164532</v>
      </c>
      <c r="M255" s="21">
        <f>SUM(G$3:G254)+J255</f>
        <v>0</v>
      </c>
      <c r="N255" s="21"/>
      <c r="O255" s="21"/>
      <c r="P255" s="21"/>
      <c r="Q255" s="19">
        <f t="shared" si="19"/>
        <v>4.3590449661454338</v>
      </c>
      <c r="R255" s="19">
        <f t="shared" si="20"/>
        <v>4.3621558486780438</v>
      </c>
      <c r="S255" s="19">
        <f t="shared" si="21"/>
        <v>0</v>
      </c>
      <c r="T255" s="19">
        <f t="shared" si="22"/>
        <v>-4.3606001299960875</v>
      </c>
      <c r="U255" s="19">
        <f t="shared" si="23"/>
        <v>0</v>
      </c>
      <c r="V255" s="19">
        <f t="shared" si="24"/>
        <v>0</v>
      </c>
    </row>
    <row r="256" spans="1:22" x14ac:dyDescent="0.25">
      <c r="A256" s="26">
        <f>Wellpath!E256</f>
        <v>0</v>
      </c>
      <c r="B256" s="22">
        <v>0</v>
      </c>
      <c r="C256" s="22">
        <v>0</v>
      </c>
      <c r="D256" s="22">
        <v>1</v>
      </c>
      <c r="E256" s="20">
        <f>Model!$W$21*((drdp!B256+drdp!K256)*'DEC-U'!$B256+(drdp!E256+drdp!N256)*'DEC-U'!$C256+(drdp!H256+drdp!Q256)*'DEC-U'!$D256)</f>
        <v>0</v>
      </c>
      <c r="F256" s="20">
        <f>Model!$W$21*((drdp!C256+drdp!L256)*'DEC-U'!$B256+(drdp!F256+drdp!O256)*'DEC-U'!$C256+(drdp!I256+drdp!R256)*'DEC-U'!$D256)</f>
        <v>0</v>
      </c>
      <c r="G256" s="20">
        <f>Model!$W$21*((drdp!D256+drdp!M256)*'DEC-U'!$B256+(drdp!G256+drdp!P256)*'DEC-U'!$C256+(drdp!J256+drdp!S256)*'DEC-U'!$D256)</f>
        <v>0</v>
      </c>
      <c r="H256" s="18">
        <f>Model!$W$21*((drdp!B256)*'DEC-U'!$B256+(drdp!E256)*'DEC-U'!$C256+(drdp!H256)*'DEC-U'!$D256)</f>
        <v>0</v>
      </c>
      <c r="I256" s="18">
        <f>Model!$W$21*((drdp!C256)*'DEC-U'!$B256+(drdp!F256)*'DEC-U'!$C256+(drdp!I256)*'DEC-U'!$D256)</f>
        <v>0</v>
      </c>
      <c r="J256" s="18">
        <f>Model!$W$21*((drdp!D256)*'DEC-U'!$B256+(drdp!G256)*'DEC-U'!$C256+(drdp!J256)*'DEC-U'!$D256)</f>
        <v>0</v>
      </c>
      <c r="K256" s="21">
        <f>SUM(E$3:E255)+H256</f>
        <v>-2.0878326001251715</v>
      </c>
      <c r="L256" s="21">
        <f>SUM(F$3:F255)+I256</f>
        <v>2.0885774701164532</v>
      </c>
      <c r="M256" s="21">
        <f>SUM(G$3:G255)+J256</f>
        <v>0</v>
      </c>
      <c r="N256" s="21"/>
      <c r="O256" s="21"/>
      <c r="P256" s="21"/>
      <c r="Q256" s="19">
        <f t="shared" si="19"/>
        <v>4.3590449661454338</v>
      </c>
      <c r="R256" s="19">
        <f t="shared" si="20"/>
        <v>4.3621558486780438</v>
      </c>
      <c r="S256" s="19">
        <f t="shared" si="21"/>
        <v>0</v>
      </c>
      <c r="T256" s="19">
        <f t="shared" si="22"/>
        <v>-4.3606001299960875</v>
      </c>
      <c r="U256" s="19">
        <f t="shared" si="23"/>
        <v>0</v>
      </c>
      <c r="V256" s="19">
        <f t="shared" si="24"/>
        <v>0</v>
      </c>
    </row>
    <row r="257" spans="1:23" x14ac:dyDescent="0.25">
      <c r="A257" s="26">
        <f>Wellpath!E257</f>
        <v>0</v>
      </c>
      <c r="B257" s="22">
        <v>0</v>
      </c>
      <c r="C257" s="22">
        <v>0</v>
      </c>
      <c r="D257" s="22">
        <v>1</v>
      </c>
      <c r="E257" s="20">
        <f>Model!$W$21*((drdp!B257+drdp!K257)*'DEC-U'!$B257+(drdp!E257+drdp!N257)*'DEC-U'!$C257+(drdp!H257+drdp!Q257)*'DEC-U'!$D257)</f>
        <v>0</v>
      </c>
      <c r="F257" s="20">
        <f>Model!$W$21*((drdp!C257+drdp!L257)*'DEC-U'!$B257+(drdp!F257+drdp!O257)*'DEC-U'!$C257+(drdp!I257+drdp!R257)*'DEC-U'!$D257)</f>
        <v>0</v>
      </c>
      <c r="G257" s="20">
        <f>Model!$W$21*((drdp!D257+drdp!M257)*'DEC-U'!$B257+(drdp!G257+drdp!P257)*'DEC-U'!$C257+(drdp!J257+drdp!S257)*'DEC-U'!$D257)</f>
        <v>0</v>
      </c>
      <c r="H257" s="18">
        <f>Model!$W$21*((drdp!B257)*'DEC-U'!$B257+(drdp!E257)*'DEC-U'!$C257+(drdp!H257)*'DEC-U'!$D257)</f>
        <v>0</v>
      </c>
      <c r="I257" s="18">
        <f>Model!$W$21*((drdp!C257)*'DEC-U'!$B257+(drdp!F257)*'DEC-U'!$C257+(drdp!I257)*'DEC-U'!$D257)</f>
        <v>0</v>
      </c>
      <c r="J257" s="18">
        <f>Model!$W$21*((drdp!D257)*'DEC-U'!$B257+(drdp!G257)*'DEC-U'!$C257+(drdp!J257)*'DEC-U'!$D257)</f>
        <v>0</v>
      </c>
      <c r="K257" s="21">
        <f>SUM(E$3:E256)+H257</f>
        <v>-2.0878326001251715</v>
      </c>
      <c r="L257" s="21">
        <f>SUM(F$3:F256)+I257</f>
        <v>2.0885774701164532</v>
      </c>
      <c r="M257" s="21">
        <f>SUM(G$3:G256)+J257</f>
        <v>0</v>
      </c>
      <c r="N257" s="21"/>
      <c r="O257" s="21"/>
      <c r="P257" s="21"/>
      <c r="Q257" s="19">
        <f t="shared" si="19"/>
        <v>4.3590449661454338</v>
      </c>
      <c r="R257" s="19">
        <f t="shared" si="20"/>
        <v>4.3621558486780438</v>
      </c>
      <c r="S257" s="19">
        <f t="shared" si="21"/>
        <v>0</v>
      </c>
      <c r="T257" s="19">
        <f t="shared" si="22"/>
        <v>-4.3606001299960875</v>
      </c>
      <c r="U257" s="19">
        <f t="shared" si="23"/>
        <v>0</v>
      </c>
      <c r="V257" s="19">
        <f t="shared" si="24"/>
        <v>0</v>
      </c>
    </row>
    <row r="258" spans="1:23" x14ac:dyDescent="0.25">
      <c r="A258" s="26">
        <f>Wellpath!E258</f>
        <v>0</v>
      </c>
      <c r="B258" s="22">
        <v>0</v>
      </c>
      <c r="C258" s="22">
        <v>0</v>
      </c>
      <c r="D258" s="22">
        <v>1</v>
      </c>
      <c r="E258" s="20">
        <f>Model!$W$21*((drdp!B258+drdp!K258)*'DEC-U'!$B258+(drdp!E258+drdp!N258)*'DEC-U'!$C258+(drdp!H258+drdp!Q258)*'DEC-U'!$D258)</f>
        <v>0</v>
      </c>
      <c r="F258" s="20">
        <f>Model!$W$21*((drdp!C258+drdp!L258)*'DEC-U'!$B258+(drdp!F258+drdp!O258)*'DEC-U'!$C258+(drdp!I258+drdp!R258)*'DEC-U'!$D258)</f>
        <v>0</v>
      </c>
      <c r="G258" s="20">
        <f>Model!$W$21*((drdp!D258+drdp!M258)*'DEC-U'!$B258+(drdp!G258+drdp!P258)*'DEC-U'!$C258+(drdp!J258+drdp!S258)*'DEC-U'!$D258)</f>
        <v>0</v>
      </c>
      <c r="H258" s="18">
        <f>Model!$W$21*((drdp!B258)*'DEC-U'!$B258+(drdp!E258)*'DEC-U'!$C258+(drdp!H258)*'DEC-U'!$D258)</f>
        <v>0</v>
      </c>
      <c r="I258" s="18">
        <f>Model!$W$21*((drdp!C258)*'DEC-U'!$B258+(drdp!F258)*'DEC-U'!$C258+(drdp!I258)*'DEC-U'!$D258)</f>
        <v>0</v>
      </c>
      <c r="J258" s="18">
        <f>Model!$W$21*((drdp!D258)*'DEC-U'!$B258+(drdp!G258)*'DEC-U'!$C258+(drdp!J258)*'DEC-U'!$D258)</f>
        <v>0</v>
      </c>
      <c r="K258" s="21">
        <f>SUM(E$3:E257)+H258</f>
        <v>-2.0878326001251715</v>
      </c>
      <c r="L258" s="21">
        <f>SUM(F$3:F257)+I258</f>
        <v>2.0885774701164532</v>
      </c>
      <c r="M258" s="21">
        <f>SUM(G$3:G257)+J258</f>
        <v>0</v>
      </c>
      <c r="N258" s="21"/>
      <c r="O258" s="21"/>
      <c r="P258" s="21"/>
      <c r="Q258" s="19">
        <f t="shared" si="19"/>
        <v>4.3590449661454338</v>
      </c>
      <c r="R258" s="19">
        <f t="shared" si="20"/>
        <v>4.3621558486780438</v>
      </c>
      <c r="S258" s="19">
        <f t="shared" si="21"/>
        <v>0</v>
      </c>
      <c r="T258" s="19">
        <f t="shared" si="22"/>
        <v>-4.3606001299960875</v>
      </c>
      <c r="U258" s="19">
        <f t="shared" si="23"/>
        <v>0</v>
      </c>
      <c r="V258" s="19">
        <f t="shared" si="24"/>
        <v>0</v>
      </c>
    </row>
    <row r="259" spans="1:23" x14ac:dyDescent="0.25">
      <c r="A259" s="26">
        <f>Wellpath!E259</f>
        <v>0</v>
      </c>
      <c r="B259" s="22">
        <v>0</v>
      </c>
      <c r="C259" s="22">
        <v>0</v>
      </c>
      <c r="D259" s="22">
        <v>1</v>
      </c>
      <c r="E259" s="20">
        <f>Model!$W$21*((drdp!B259+drdp!K259)*'DEC-U'!$B259+(drdp!E259+drdp!N259)*'DEC-U'!$C259+(drdp!H259+drdp!Q259)*'DEC-U'!$D259)</f>
        <v>0</v>
      </c>
      <c r="F259" s="20">
        <f>Model!$W$21*((drdp!C259+drdp!L259)*'DEC-U'!$B259+(drdp!F259+drdp!O259)*'DEC-U'!$C259+(drdp!I259+drdp!R259)*'DEC-U'!$D259)</f>
        <v>0</v>
      </c>
      <c r="G259" s="20">
        <f>Model!$W$21*((drdp!D259+drdp!M259)*'DEC-U'!$B259+(drdp!G259+drdp!P259)*'DEC-U'!$C259+(drdp!J259+drdp!S259)*'DEC-U'!$D259)</f>
        <v>0</v>
      </c>
      <c r="H259" s="18">
        <f>Model!$W$21*((drdp!B259)*'DEC-U'!$B259+(drdp!E259)*'DEC-U'!$C259+(drdp!H259)*'DEC-U'!$D259)</f>
        <v>0</v>
      </c>
      <c r="I259" s="18">
        <f>Model!$W$21*((drdp!C259)*'DEC-U'!$B259+(drdp!F259)*'DEC-U'!$C259+(drdp!I259)*'DEC-U'!$D259)</f>
        <v>0</v>
      </c>
      <c r="J259" s="18">
        <f>Model!$W$21*((drdp!D259)*'DEC-U'!$B259+(drdp!G259)*'DEC-U'!$C259+(drdp!J259)*'DEC-U'!$D259)</f>
        <v>0</v>
      </c>
      <c r="K259" s="21">
        <f>SUM(E$3:E258)+H259</f>
        <v>-2.0878326001251715</v>
      </c>
      <c r="L259" s="21">
        <f>SUM(F$3:F258)+I259</f>
        <v>2.0885774701164532</v>
      </c>
      <c r="M259" s="21">
        <f>SUM(G$3:G258)+J259</f>
        <v>0</v>
      </c>
      <c r="N259" s="21"/>
      <c r="O259" s="21"/>
      <c r="P259" s="21"/>
      <c r="Q259" s="19">
        <f t="shared" si="19"/>
        <v>4.3590449661454338</v>
      </c>
      <c r="R259" s="19">
        <f t="shared" si="20"/>
        <v>4.3621558486780438</v>
      </c>
      <c r="S259" s="19">
        <f t="shared" si="21"/>
        <v>0</v>
      </c>
      <c r="T259" s="19">
        <f t="shared" si="22"/>
        <v>-4.3606001299960875</v>
      </c>
      <c r="U259" s="19">
        <f t="shared" si="23"/>
        <v>0</v>
      </c>
      <c r="V259" s="19">
        <f t="shared" si="24"/>
        <v>0</v>
      </c>
    </row>
    <row r="260" spans="1:23" x14ac:dyDescent="0.25">
      <c r="A260" s="26">
        <f>Wellpath!E260</f>
        <v>0</v>
      </c>
      <c r="B260" s="22">
        <v>0</v>
      </c>
      <c r="C260" s="22">
        <v>0</v>
      </c>
      <c r="D260" s="22">
        <v>1</v>
      </c>
      <c r="E260" s="20">
        <f>Model!$W$21*((drdp!B260+drdp!K260)*'DEC-U'!$B260+(drdp!E260+drdp!N260)*'DEC-U'!$C260+(drdp!H260+drdp!Q260)*'DEC-U'!$D260)</f>
        <v>0</v>
      </c>
      <c r="F260" s="20">
        <f>Model!$W$21*((drdp!C260+drdp!L260)*'DEC-U'!$B260+(drdp!F260+drdp!O260)*'DEC-U'!$C260+(drdp!I260+drdp!R260)*'DEC-U'!$D260)</f>
        <v>0</v>
      </c>
      <c r="G260" s="20">
        <f>Model!$W$21*((drdp!D260+drdp!M260)*'DEC-U'!$B260+(drdp!G260+drdp!P260)*'DEC-U'!$C260+(drdp!J260+drdp!S260)*'DEC-U'!$D260)</f>
        <v>0</v>
      </c>
      <c r="H260" s="18">
        <f>Model!$W$21*((drdp!B260)*'DEC-U'!$B260+(drdp!E260)*'DEC-U'!$C260+(drdp!H260)*'DEC-U'!$D260)</f>
        <v>0</v>
      </c>
      <c r="I260" s="18">
        <f>Model!$W$21*((drdp!C260)*'DEC-U'!$B260+(drdp!F260)*'DEC-U'!$C260+(drdp!I260)*'DEC-U'!$D260)</f>
        <v>0</v>
      </c>
      <c r="J260" s="18">
        <f>Model!$W$21*((drdp!D260)*'DEC-U'!$B260+(drdp!G260)*'DEC-U'!$C260+(drdp!J260)*'DEC-U'!$D260)</f>
        <v>0</v>
      </c>
      <c r="K260" s="21">
        <f>SUM(E$3:E259)+H260</f>
        <v>-2.0878326001251715</v>
      </c>
      <c r="L260" s="21">
        <f>SUM(F$3:F259)+I260</f>
        <v>2.0885774701164532</v>
      </c>
      <c r="M260" s="21">
        <f>SUM(G$3:G259)+J260</f>
        <v>0</v>
      </c>
      <c r="N260" s="21"/>
      <c r="O260" s="21"/>
      <c r="P260" s="21"/>
      <c r="Q260" s="19">
        <f t="shared" si="19"/>
        <v>4.3590449661454338</v>
      </c>
      <c r="R260" s="19">
        <f t="shared" si="20"/>
        <v>4.3621558486780438</v>
      </c>
      <c r="S260" s="19">
        <f t="shared" si="21"/>
        <v>0</v>
      </c>
      <c r="T260" s="19">
        <f t="shared" si="22"/>
        <v>-4.3606001299960875</v>
      </c>
      <c r="U260" s="19">
        <f t="shared" si="23"/>
        <v>0</v>
      </c>
      <c r="V260" s="19">
        <f t="shared" si="24"/>
        <v>0</v>
      </c>
    </row>
    <row r="261" spans="1:23" x14ac:dyDescent="0.25">
      <c r="A261" s="26">
        <f>Wellpath!E261</f>
        <v>0</v>
      </c>
      <c r="B261" s="22">
        <v>0</v>
      </c>
      <c r="C261" s="22">
        <v>0</v>
      </c>
      <c r="D261" s="22">
        <v>1</v>
      </c>
      <c r="E261" s="20">
        <f>Model!$W$21*((drdp!B261+drdp!K261)*'DEC-U'!$B261+(drdp!E261+drdp!N261)*'DEC-U'!$C261+(drdp!H261+drdp!Q261)*'DEC-U'!$D261)</f>
        <v>0</v>
      </c>
      <c r="F261" s="20">
        <f>Model!$W$21*((drdp!C261+drdp!L261)*'DEC-U'!$B261+(drdp!F261+drdp!O261)*'DEC-U'!$C261+(drdp!I261+drdp!R261)*'DEC-U'!$D261)</f>
        <v>0</v>
      </c>
      <c r="G261" s="20">
        <f>Model!$W$21*((drdp!D261+drdp!M261)*'DEC-U'!$B261+(drdp!G261+drdp!P261)*'DEC-U'!$C261+(drdp!J261+drdp!S261)*'DEC-U'!$D261)</f>
        <v>0</v>
      </c>
      <c r="H261" s="18">
        <f>Model!$W$21*((drdp!B261)*'DEC-U'!$B261+(drdp!E261)*'DEC-U'!$C261+(drdp!H261)*'DEC-U'!$D261)</f>
        <v>0</v>
      </c>
      <c r="I261" s="18">
        <f>Model!$W$21*((drdp!C261)*'DEC-U'!$B261+(drdp!F261)*'DEC-U'!$C261+(drdp!I261)*'DEC-U'!$D261)</f>
        <v>0</v>
      </c>
      <c r="J261" s="18">
        <f>Model!$W$21*((drdp!D261)*'DEC-U'!$B261+(drdp!G261)*'DEC-U'!$C261+(drdp!J261)*'DEC-U'!$D261)</f>
        <v>0</v>
      </c>
      <c r="K261" s="21">
        <f>SUM(E$3:E260)+H261</f>
        <v>-2.0878326001251715</v>
      </c>
      <c r="L261" s="21">
        <f>SUM(F$3:F260)+I261</f>
        <v>2.0885774701164532</v>
      </c>
      <c r="M261" s="21">
        <f>SUM(G$3:G260)+J261</f>
        <v>0</v>
      </c>
      <c r="N261" s="21"/>
      <c r="O261" s="21"/>
      <c r="P261" s="21"/>
      <c r="Q261" s="19">
        <f t="shared" si="19"/>
        <v>4.3590449661454338</v>
      </c>
      <c r="R261" s="19">
        <f t="shared" si="20"/>
        <v>4.3621558486780438</v>
      </c>
      <c r="S261" s="19">
        <f t="shared" si="21"/>
        <v>0</v>
      </c>
      <c r="T261" s="19">
        <f t="shared" si="22"/>
        <v>-4.3606001299960875</v>
      </c>
      <c r="U261" s="19">
        <f t="shared" si="23"/>
        <v>0</v>
      </c>
      <c r="V261" s="19">
        <f t="shared" si="24"/>
        <v>0</v>
      </c>
    </row>
    <row r="262" spans="1:23" x14ac:dyDescent="0.25">
      <c r="A262" s="26">
        <f>Wellpath!E262</f>
        <v>0</v>
      </c>
      <c r="B262" s="22">
        <v>0</v>
      </c>
      <c r="C262" s="22">
        <v>0</v>
      </c>
      <c r="D262" s="22">
        <v>1</v>
      </c>
      <c r="E262" s="20">
        <f>Model!$W$21*((drdp!B262+drdp!K262)*'DEC-U'!$B262+(drdp!E262+drdp!N262)*'DEC-U'!$C262+(drdp!H262+drdp!Q262)*'DEC-U'!$D262)</f>
        <v>0</v>
      </c>
      <c r="F262" s="20">
        <f>Model!$W$21*((drdp!C262+drdp!L262)*'DEC-U'!$B262+(drdp!F262+drdp!O262)*'DEC-U'!$C262+(drdp!I262+drdp!R262)*'DEC-U'!$D262)</f>
        <v>0</v>
      </c>
      <c r="G262" s="20">
        <f>Model!$W$21*((drdp!D262+drdp!M262)*'DEC-U'!$B262+(drdp!G262+drdp!P262)*'DEC-U'!$C262+(drdp!J262+drdp!S262)*'DEC-U'!$D262)</f>
        <v>0</v>
      </c>
      <c r="H262" s="18">
        <f>Model!$W$21*((drdp!B262)*'DEC-U'!$B262+(drdp!E262)*'DEC-U'!$C262+(drdp!H262)*'DEC-U'!$D262)</f>
        <v>0</v>
      </c>
      <c r="I262" s="18">
        <f>Model!$W$21*((drdp!C262)*'DEC-U'!$B262+(drdp!F262)*'DEC-U'!$C262+(drdp!I262)*'DEC-U'!$D262)</f>
        <v>0</v>
      </c>
      <c r="J262" s="18">
        <f>Model!$W$21*((drdp!D262)*'DEC-U'!$B262+(drdp!G262)*'DEC-U'!$C262+(drdp!J262)*'DEC-U'!$D262)</f>
        <v>0</v>
      </c>
      <c r="K262" s="21">
        <f>SUM(E$3:E261)+H262</f>
        <v>-2.0878326001251715</v>
      </c>
      <c r="L262" s="21">
        <f>SUM(F$3:F261)+I262</f>
        <v>2.0885774701164532</v>
      </c>
      <c r="M262" s="21">
        <f>SUM(G$3:G261)+J262</f>
        <v>0</v>
      </c>
      <c r="N262" s="21"/>
      <c r="O262" s="21"/>
      <c r="P262" s="21"/>
      <c r="Q262" s="19">
        <f t="shared" ref="Q262:Q270" si="25">K262^2</f>
        <v>4.3590449661454338</v>
      </c>
      <c r="R262" s="19">
        <f t="shared" ref="R262:R270" si="26">L262^2</f>
        <v>4.3621558486780438</v>
      </c>
      <c r="S262" s="19">
        <f t="shared" ref="S262:S270" si="27">M262^2</f>
        <v>0</v>
      </c>
      <c r="T262" s="19">
        <f t="shared" ref="T262:T270" si="28">K262*L262</f>
        <v>-4.3606001299960875</v>
      </c>
      <c r="U262" s="19">
        <f t="shared" ref="U262:U270" si="29">K262*M262</f>
        <v>0</v>
      </c>
      <c r="V262" s="19">
        <f t="shared" ref="V262:V270" si="30">L262*M262</f>
        <v>0</v>
      </c>
    </row>
    <row r="263" spans="1:23" x14ac:dyDescent="0.25">
      <c r="A263" s="26">
        <f>Wellpath!E263</f>
        <v>0</v>
      </c>
      <c r="B263" s="22">
        <v>0</v>
      </c>
      <c r="C263" s="22">
        <v>0</v>
      </c>
      <c r="D263" s="22">
        <v>1</v>
      </c>
      <c r="E263" s="20">
        <f>Model!$W$21*((drdp!B263+drdp!K263)*'DEC-U'!$B263+(drdp!E263+drdp!N263)*'DEC-U'!$C263+(drdp!H263+drdp!Q263)*'DEC-U'!$D263)</f>
        <v>0</v>
      </c>
      <c r="F263" s="20">
        <f>Model!$W$21*((drdp!C263+drdp!L263)*'DEC-U'!$B263+(drdp!F263+drdp!O263)*'DEC-U'!$C263+(drdp!I263+drdp!R263)*'DEC-U'!$D263)</f>
        <v>0</v>
      </c>
      <c r="G263" s="20">
        <f>Model!$W$21*((drdp!D263+drdp!M263)*'DEC-U'!$B263+(drdp!G263+drdp!P263)*'DEC-U'!$C263+(drdp!J263+drdp!S263)*'DEC-U'!$D263)</f>
        <v>0</v>
      </c>
      <c r="H263" s="18">
        <f>Model!$W$21*((drdp!B263)*'DEC-U'!$B263+(drdp!E263)*'DEC-U'!$C263+(drdp!H263)*'DEC-U'!$D263)</f>
        <v>0</v>
      </c>
      <c r="I263" s="18">
        <f>Model!$W$21*((drdp!C263)*'DEC-U'!$B263+(drdp!F263)*'DEC-U'!$C263+(drdp!I263)*'DEC-U'!$D263)</f>
        <v>0</v>
      </c>
      <c r="J263" s="18">
        <f>Model!$W$21*((drdp!D263)*'DEC-U'!$B263+(drdp!G263)*'DEC-U'!$C263+(drdp!J263)*'DEC-U'!$D263)</f>
        <v>0</v>
      </c>
      <c r="K263" s="21">
        <f>SUM(E$3:E262)+H263</f>
        <v>-2.0878326001251715</v>
      </c>
      <c r="L263" s="21">
        <f>SUM(F$3:F262)+I263</f>
        <v>2.0885774701164532</v>
      </c>
      <c r="M263" s="21">
        <f>SUM(G$3:G262)+J263</f>
        <v>0</v>
      </c>
      <c r="N263" s="21"/>
      <c r="O263" s="21"/>
      <c r="P263" s="21"/>
      <c r="Q263" s="19">
        <f t="shared" si="25"/>
        <v>4.3590449661454338</v>
      </c>
      <c r="R263" s="19">
        <f t="shared" si="26"/>
        <v>4.3621558486780438</v>
      </c>
      <c r="S263" s="19">
        <f t="shared" si="27"/>
        <v>0</v>
      </c>
      <c r="T263" s="19">
        <f t="shared" si="28"/>
        <v>-4.3606001299960875</v>
      </c>
      <c r="U263" s="19">
        <f t="shared" si="29"/>
        <v>0</v>
      </c>
      <c r="V263" s="19">
        <f t="shared" si="30"/>
        <v>0</v>
      </c>
    </row>
    <row r="264" spans="1:23" x14ac:dyDescent="0.25">
      <c r="A264" s="26">
        <f>Wellpath!E264</f>
        <v>0</v>
      </c>
      <c r="B264" s="22">
        <v>0</v>
      </c>
      <c r="C264" s="22">
        <v>0</v>
      </c>
      <c r="D264" s="22">
        <v>1</v>
      </c>
      <c r="E264" s="20">
        <f>Model!$W$21*((drdp!B264+drdp!K264)*'DEC-U'!$B264+(drdp!E264+drdp!N264)*'DEC-U'!$C264+(drdp!H264+drdp!Q264)*'DEC-U'!$D264)</f>
        <v>0</v>
      </c>
      <c r="F264" s="20">
        <f>Model!$W$21*((drdp!C264+drdp!L264)*'DEC-U'!$B264+(drdp!F264+drdp!O264)*'DEC-U'!$C264+(drdp!I264+drdp!R264)*'DEC-U'!$D264)</f>
        <v>0</v>
      </c>
      <c r="G264" s="20">
        <f>Model!$W$21*((drdp!D264+drdp!M264)*'DEC-U'!$B264+(drdp!G264+drdp!P264)*'DEC-U'!$C264+(drdp!J264+drdp!S264)*'DEC-U'!$D264)</f>
        <v>0</v>
      </c>
      <c r="H264" s="18">
        <f>Model!$W$21*((drdp!B264)*'DEC-U'!$B264+(drdp!E264)*'DEC-U'!$C264+(drdp!H264)*'DEC-U'!$D264)</f>
        <v>0</v>
      </c>
      <c r="I264" s="18">
        <f>Model!$W$21*((drdp!C264)*'DEC-U'!$B264+(drdp!F264)*'DEC-U'!$C264+(drdp!I264)*'DEC-U'!$D264)</f>
        <v>0</v>
      </c>
      <c r="J264" s="18">
        <f>Model!$W$21*((drdp!D264)*'DEC-U'!$B264+(drdp!G264)*'DEC-U'!$C264+(drdp!J264)*'DEC-U'!$D264)</f>
        <v>0</v>
      </c>
      <c r="K264" s="21">
        <f>SUM(E$3:E263)+H264</f>
        <v>-2.0878326001251715</v>
      </c>
      <c r="L264" s="21">
        <f>SUM(F$3:F263)+I264</f>
        <v>2.0885774701164532</v>
      </c>
      <c r="M264" s="21">
        <f>SUM(G$3:G263)+J264</f>
        <v>0</v>
      </c>
      <c r="N264" s="21"/>
      <c r="O264" s="21"/>
      <c r="P264" s="21"/>
      <c r="Q264" s="19">
        <f t="shared" si="25"/>
        <v>4.3590449661454338</v>
      </c>
      <c r="R264" s="19">
        <f t="shared" si="26"/>
        <v>4.3621558486780438</v>
      </c>
      <c r="S264" s="19">
        <f t="shared" si="27"/>
        <v>0</v>
      </c>
      <c r="T264" s="19">
        <f t="shared" si="28"/>
        <v>-4.3606001299960875</v>
      </c>
      <c r="U264" s="19">
        <f t="shared" si="29"/>
        <v>0</v>
      </c>
      <c r="V264" s="19">
        <f t="shared" si="30"/>
        <v>0</v>
      </c>
    </row>
    <row r="265" spans="1:23" x14ac:dyDescent="0.25">
      <c r="A265" s="26">
        <f>Wellpath!E265</f>
        <v>0</v>
      </c>
      <c r="B265" s="22">
        <v>0</v>
      </c>
      <c r="C265" s="22">
        <v>0</v>
      </c>
      <c r="D265" s="22">
        <v>1</v>
      </c>
      <c r="E265" s="20">
        <f>Model!$W$21*((drdp!B265+drdp!K265)*'DEC-U'!$B265+(drdp!E265+drdp!N265)*'DEC-U'!$C265+(drdp!H265+drdp!Q265)*'DEC-U'!$D265)</f>
        <v>0</v>
      </c>
      <c r="F265" s="20">
        <f>Model!$W$21*((drdp!C265+drdp!L265)*'DEC-U'!$B265+(drdp!F265+drdp!O265)*'DEC-U'!$C265+(drdp!I265+drdp!R265)*'DEC-U'!$D265)</f>
        <v>0</v>
      </c>
      <c r="G265" s="20">
        <f>Model!$W$21*((drdp!D265+drdp!M265)*'DEC-U'!$B265+(drdp!G265+drdp!P265)*'DEC-U'!$C265+(drdp!J265+drdp!S265)*'DEC-U'!$D265)</f>
        <v>0</v>
      </c>
      <c r="H265" s="18">
        <f>Model!$W$21*((drdp!B265)*'DEC-U'!$B265+(drdp!E265)*'DEC-U'!$C265+(drdp!H265)*'DEC-U'!$D265)</f>
        <v>0</v>
      </c>
      <c r="I265" s="18">
        <f>Model!$W$21*((drdp!C265)*'DEC-U'!$B265+(drdp!F265)*'DEC-U'!$C265+(drdp!I265)*'DEC-U'!$D265)</f>
        <v>0</v>
      </c>
      <c r="J265" s="18">
        <f>Model!$W$21*((drdp!D265)*'DEC-U'!$B265+(drdp!G265)*'DEC-U'!$C265+(drdp!J265)*'DEC-U'!$D265)</f>
        <v>0</v>
      </c>
      <c r="K265" s="21">
        <f>SUM(E$3:E264)+H265</f>
        <v>-2.0878326001251715</v>
      </c>
      <c r="L265" s="21">
        <f>SUM(F$3:F264)+I265</f>
        <v>2.0885774701164532</v>
      </c>
      <c r="M265" s="21">
        <f>SUM(G$3:G264)+J265</f>
        <v>0</v>
      </c>
      <c r="N265" s="21"/>
      <c r="O265" s="21"/>
      <c r="P265" s="21"/>
      <c r="Q265" s="19">
        <f t="shared" si="25"/>
        <v>4.3590449661454338</v>
      </c>
      <c r="R265" s="19">
        <f t="shared" si="26"/>
        <v>4.3621558486780438</v>
      </c>
      <c r="S265" s="19">
        <f t="shared" si="27"/>
        <v>0</v>
      </c>
      <c r="T265" s="19">
        <f t="shared" si="28"/>
        <v>-4.3606001299960875</v>
      </c>
      <c r="U265" s="19">
        <f t="shared" si="29"/>
        <v>0</v>
      </c>
      <c r="V265" s="19">
        <f t="shared" si="30"/>
        <v>0</v>
      </c>
    </row>
    <row r="266" spans="1:23" x14ac:dyDescent="0.25">
      <c r="A266" s="26">
        <f>Wellpath!E266</f>
        <v>0</v>
      </c>
      <c r="B266" s="22">
        <v>0</v>
      </c>
      <c r="C266" s="22">
        <v>0</v>
      </c>
      <c r="D266" s="22">
        <v>1</v>
      </c>
      <c r="E266" s="20">
        <f>Model!$W$21*((drdp!B266+drdp!K266)*'DEC-U'!$B266+(drdp!E266+drdp!N266)*'DEC-U'!$C266+(drdp!H266+drdp!Q266)*'DEC-U'!$D266)</f>
        <v>0</v>
      </c>
      <c r="F266" s="20">
        <f>Model!$W$21*((drdp!C266+drdp!L266)*'DEC-U'!$B266+(drdp!F266+drdp!O266)*'DEC-U'!$C266+(drdp!I266+drdp!R266)*'DEC-U'!$D266)</f>
        <v>0</v>
      </c>
      <c r="G266" s="20">
        <f>Model!$W$21*((drdp!D266+drdp!M266)*'DEC-U'!$B266+(drdp!G266+drdp!P266)*'DEC-U'!$C266+(drdp!J266+drdp!S266)*'DEC-U'!$D266)</f>
        <v>0</v>
      </c>
      <c r="H266" s="18">
        <f>Model!$W$21*((drdp!B266)*'DEC-U'!$B266+(drdp!E266)*'DEC-U'!$C266+(drdp!H266)*'DEC-U'!$D266)</f>
        <v>0</v>
      </c>
      <c r="I266" s="18">
        <f>Model!$W$21*((drdp!C266)*'DEC-U'!$B266+(drdp!F266)*'DEC-U'!$C266+(drdp!I266)*'DEC-U'!$D266)</f>
        <v>0</v>
      </c>
      <c r="J266" s="18">
        <f>Model!$W$21*((drdp!D266)*'DEC-U'!$B266+(drdp!G266)*'DEC-U'!$C266+(drdp!J266)*'DEC-U'!$D266)</f>
        <v>0</v>
      </c>
      <c r="K266" s="21">
        <f>SUM(E$3:E265)+H266</f>
        <v>-2.0878326001251715</v>
      </c>
      <c r="L266" s="21">
        <f>SUM(F$3:F265)+I266</f>
        <v>2.0885774701164532</v>
      </c>
      <c r="M266" s="21">
        <f>SUM(G$3:G265)+J266</f>
        <v>0</v>
      </c>
      <c r="N266" s="21"/>
      <c r="O266" s="21"/>
      <c r="P266" s="21"/>
      <c r="Q266" s="19">
        <f t="shared" si="25"/>
        <v>4.3590449661454338</v>
      </c>
      <c r="R266" s="19">
        <f t="shared" si="26"/>
        <v>4.3621558486780438</v>
      </c>
      <c r="S266" s="19">
        <f t="shared" si="27"/>
        <v>0</v>
      </c>
      <c r="T266" s="19">
        <f t="shared" si="28"/>
        <v>-4.3606001299960875</v>
      </c>
      <c r="U266" s="19">
        <f t="shared" si="29"/>
        <v>0</v>
      </c>
      <c r="V266" s="19">
        <f t="shared" si="30"/>
        <v>0</v>
      </c>
    </row>
    <row r="267" spans="1:23" x14ac:dyDescent="0.25">
      <c r="A267" s="26">
        <f>Wellpath!E267</f>
        <v>0</v>
      </c>
      <c r="B267" s="22">
        <v>0</v>
      </c>
      <c r="C267" s="22">
        <v>0</v>
      </c>
      <c r="D267" s="22">
        <v>1</v>
      </c>
      <c r="E267" s="20">
        <f>Model!$W$21*((drdp!B267+drdp!K267)*'DEC-U'!$B267+(drdp!E267+drdp!N267)*'DEC-U'!$C267+(drdp!H267+drdp!Q267)*'DEC-U'!$D267)</f>
        <v>0</v>
      </c>
      <c r="F267" s="20">
        <f>Model!$W$21*((drdp!C267+drdp!L267)*'DEC-U'!$B267+(drdp!F267+drdp!O267)*'DEC-U'!$C267+(drdp!I267+drdp!R267)*'DEC-U'!$D267)</f>
        <v>0</v>
      </c>
      <c r="G267" s="20">
        <f>Model!$W$21*((drdp!D267+drdp!M267)*'DEC-U'!$B267+(drdp!G267+drdp!P267)*'DEC-U'!$C267+(drdp!J267+drdp!S267)*'DEC-U'!$D267)</f>
        <v>0</v>
      </c>
      <c r="H267" s="18">
        <f>Model!$W$21*((drdp!B267)*'DEC-U'!$B267+(drdp!E267)*'DEC-U'!$C267+(drdp!H267)*'DEC-U'!$D267)</f>
        <v>0</v>
      </c>
      <c r="I267" s="18">
        <f>Model!$W$21*((drdp!C267)*'DEC-U'!$B267+(drdp!F267)*'DEC-U'!$C267+(drdp!I267)*'DEC-U'!$D267)</f>
        <v>0</v>
      </c>
      <c r="J267" s="18">
        <f>Model!$W$21*((drdp!D267)*'DEC-U'!$B267+(drdp!G267)*'DEC-U'!$C267+(drdp!J267)*'DEC-U'!$D267)</f>
        <v>0</v>
      </c>
      <c r="K267" s="21">
        <f>SUM(E$3:E266)+H267</f>
        <v>-2.0878326001251715</v>
      </c>
      <c r="L267" s="21">
        <f>SUM(F$3:F266)+I267</f>
        <v>2.0885774701164532</v>
      </c>
      <c r="M267" s="21">
        <f>SUM(G$3:G266)+J267</f>
        <v>0</v>
      </c>
      <c r="N267" s="21"/>
      <c r="O267" s="21"/>
      <c r="P267" s="21"/>
      <c r="Q267" s="19">
        <f t="shared" si="25"/>
        <v>4.3590449661454338</v>
      </c>
      <c r="R267" s="19">
        <f t="shared" si="26"/>
        <v>4.3621558486780438</v>
      </c>
      <c r="S267" s="19">
        <f t="shared" si="27"/>
        <v>0</v>
      </c>
      <c r="T267" s="19">
        <f t="shared" si="28"/>
        <v>-4.3606001299960875</v>
      </c>
      <c r="U267" s="19">
        <f t="shared" si="29"/>
        <v>0</v>
      </c>
      <c r="V267" s="19">
        <f t="shared" si="30"/>
        <v>0</v>
      </c>
    </row>
    <row r="268" spans="1:23" x14ac:dyDescent="0.25">
      <c r="A268" s="26">
        <f>Wellpath!E268</f>
        <v>0</v>
      </c>
      <c r="B268" s="22">
        <v>0</v>
      </c>
      <c r="C268" s="22">
        <v>0</v>
      </c>
      <c r="D268" s="22">
        <v>1</v>
      </c>
      <c r="E268" s="20">
        <f>Model!$W$21*((drdp!B268+drdp!K268)*'DEC-U'!$B268+(drdp!E268+drdp!N268)*'DEC-U'!$C268+(drdp!H268+drdp!Q268)*'DEC-U'!$D268)</f>
        <v>0</v>
      </c>
      <c r="F268" s="20">
        <f>Model!$W$21*((drdp!C268+drdp!L268)*'DEC-U'!$B268+(drdp!F268+drdp!O268)*'DEC-U'!$C268+(drdp!I268+drdp!R268)*'DEC-U'!$D268)</f>
        <v>0</v>
      </c>
      <c r="G268" s="20">
        <f>Model!$W$21*((drdp!D268+drdp!M268)*'DEC-U'!$B268+(drdp!G268+drdp!P268)*'DEC-U'!$C268+(drdp!J268+drdp!S268)*'DEC-U'!$D268)</f>
        <v>0</v>
      </c>
      <c r="H268" s="18">
        <f>Model!$W$21*((drdp!B268)*'DEC-U'!$B268+(drdp!E268)*'DEC-U'!$C268+(drdp!H268)*'DEC-U'!$D268)</f>
        <v>0</v>
      </c>
      <c r="I268" s="18">
        <f>Model!$W$21*((drdp!C268)*'DEC-U'!$B268+(drdp!F268)*'DEC-U'!$C268+(drdp!I268)*'DEC-U'!$D268)</f>
        <v>0</v>
      </c>
      <c r="J268" s="18">
        <f>Model!$W$21*((drdp!D268)*'DEC-U'!$B268+(drdp!G268)*'DEC-U'!$C268+(drdp!J268)*'DEC-U'!$D268)</f>
        <v>0</v>
      </c>
      <c r="K268" s="21">
        <f>SUM(E$3:E267)+H268</f>
        <v>-2.0878326001251715</v>
      </c>
      <c r="L268" s="21">
        <f>SUM(F$3:F267)+I268</f>
        <v>2.0885774701164532</v>
      </c>
      <c r="M268" s="21">
        <f>SUM(G$3:G267)+J268</f>
        <v>0</v>
      </c>
      <c r="N268" s="21"/>
      <c r="O268" s="21"/>
      <c r="P268" s="21"/>
      <c r="Q268" s="19">
        <f t="shared" si="25"/>
        <v>4.3590449661454338</v>
      </c>
      <c r="R268" s="19">
        <f t="shared" si="26"/>
        <v>4.3621558486780438</v>
      </c>
      <c r="S268" s="19">
        <f t="shared" si="27"/>
        <v>0</v>
      </c>
      <c r="T268" s="19">
        <f t="shared" si="28"/>
        <v>-4.3606001299960875</v>
      </c>
      <c r="U268" s="19">
        <f t="shared" si="29"/>
        <v>0</v>
      </c>
      <c r="V268" s="19">
        <f t="shared" si="30"/>
        <v>0</v>
      </c>
    </row>
    <row r="269" spans="1:23" x14ac:dyDescent="0.25">
      <c r="A269" s="26">
        <f>Wellpath!E269</f>
        <v>0</v>
      </c>
      <c r="B269" s="22">
        <v>0</v>
      </c>
      <c r="C269" s="22">
        <v>0</v>
      </c>
      <c r="D269" s="22">
        <v>1</v>
      </c>
      <c r="E269" s="20">
        <f>Model!$W$21*((drdp!B269+drdp!K269)*'DEC-U'!$B269+(drdp!E269+drdp!N269)*'DEC-U'!$C269+(drdp!H269+drdp!Q269)*'DEC-U'!$D269)</f>
        <v>0</v>
      </c>
      <c r="F269" s="20">
        <f>Model!$W$21*((drdp!C269+drdp!L269)*'DEC-U'!$B269+(drdp!F269+drdp!O269)*'DEC-U'!$C269+(drdp!I269+drdp!R269)*'DEC-U'!$D269)</f>
        <v>0</v>
      </c>
      <c r="G269" s="20">
        <f>Model!$W$21*((drdp!D269+drdp!M269)*'DEC-U'!$B269+(drdp!G269+drdp!P269)*'DEC-U'!$C269+(drdp!J269+drdp!S269)*'DEC-U'!$D269)</f>
        <v>0</v>
      </c>
      <c r="H269" s="18">
        <f>Model!$W$21*((drdp!B269)*'DEC-U'!$B269+(drdp!E269)*'DEC-U'!$C269+(drdp!H269)*'DEC-U'!$D269)</f>
        <v>0</v>
      </c>
      <c r="I269" s="18">
        <f>Model!$W$21*((drdp!C269)*'DEC-U'!$B269+(drdp!F269)*'DEC-U'!$C269+(drdp!I269)*'DEC-U'!$D269)</f>
        <v>0</v>
      </c>
      <c r="J269" s="18">
        <f>Model!$W$21*((drdp!D269)*'DEC-U'!$B269+(drdp!G269)*'DEC-U'!$C269+(drdp!J269)*'DEC-U'!$D269)</f>
        <v>0</v>
      </c>
      <c r="K269" s="21">
        <f>SUM(E$3:E268)+H269</f>
        <v>-2.0878326001251715</v>
      </c>
      <c r="L269" s="21">
        <f>SUM(F$3:F268)+I269</f>
        <v>2.0885774701164532</v>
      </c>
      <c r="M269" s="21">
        <f>SUM(G$3:G268)+J269</f>
        <v>0</v>
      </c>
      <c r="N269" s="21"/>
      <c r="O269" s="21"/>
      <c r="P269" s="21"/>
      <c r="Q269" s="19">
        <f t="shared" si="25"/>
        <v>4.3590449661454338</v>
      </c>
      <c r="R269" s="19">
        <f t="shared" si="26"/>
        <v>4.3621558486780438</v>
      </c>
      <c r="S269" s="19">
        <f t="shared" si="27"/>
        <v>0</v>
      </c>
      <c r="T269" s="19">
        <f t="shared" si="28"/>
        <v>-4.3606001299960875</v>
      </c>
      <c r="U269" s="19">
        <f t="shared" si="29"/>
        <v>0</v>
      </c>
      <c r="V269" s="19">
        <f t="shared" si="30"/>
        <v>0</v>
      </c>
    </row>
    <row r="270" spans="1:23" x14ac:dyDescent="0.25">
      <c r="A270" s="26">
        <f>Wellpath!E270</f>
        <v>0</v>
      </c>
      <c r="B270" s="22">
        <v>0</v>
      </c>
      <c r="C270" s="22">
        <v>0</v>
      </c>
      <c r="D270" s="22">
        <v>1</v>
      </c>
      <c r="E270" s="20">
        <f>Model!$W$21*((drdp!B270+drdp!K270)*'DEC-U'!$B270+(drdp!E270+drdp!N270)*'DEC-U'!$C270+(drdp!H270+drdp!Q270)*'DEC-U'!$D270)</f>
        <v>0</v>
      </c>
      <c r="F270" s="20">
        <f>Model!$W$21*((drdp!C270+drdp!L270)*'DEC-U'!$B270+(drdp!F270+drdp!O270)*'DEC-U'!$C270+(drdp!I270+drdp!R270)*'DEC-U'!$D270)</f>
        <v>0</v>
      </c>
      <c r="G270" s="20">
        <f>Model!$W$21*((drdp!D270+drdp!M270)*'DEC-U'!$B270+(drdp!G270+drdp!P270)*'DEC-U'!$C270+(drdp!J270+drdp!S270)*'DEC-U'!$D270)</f>
        <v>0</v>
      </c>
      <c r="H270" s="18">
        <f>Model!$W$21*((drdp!B270)*'DEC-U'!$B270+(drdp!E270)*'DEC-U'!$C270+(drdp!H270)*'DEC-U'!$D270)</f>
        <v>0</v>
      </c>
      <c r="I270" s="18">
        <f>Model!$W$21*((drdp!C270)*'DEC-U'!$B270+(drdp!F270)*'DEC-U'!$C270+(drdp!I270)*'DEC-U'!$D270)</f>
        <v>0</v>
      </c>
      <c r="J270" s="18">
        <f>Model!$W$21*((drdp!D270)*'DEC-U'!$B270+(drdp!G270)*'DEC-U'!$C270+(drdp!J270)*'DEC-U'!$D270)</f>
        <v>0</v>
      </c>
      <c r="K270" s="21">
        <f>SUM(E$3:E269)+H270</f>
        <v>-2.0878326001251715</v>
      </c>
      <c r="L270" s="21">
        <f>SUM(F$3:F269)+I270</f>
        <v>2.0885774701164532</v>
      </c>
      <c r="M270" s="21">
        <f>SUM(G$3:G269)+J270</f>
        <v>0</v>
      </c>
      <c r="N270" s="21"/>
      <c r="O270" s="21"/>
      <c r="P270" s="21"/>
      <c r="Q270" s="19">
        <f t="shared" si="25"/>
        <v>4.3590449661454338</v>
      </c>
      <c r="R270" s="19">
        <f t="shared" si="26"/>
        <v>4.3621558486780438</v>
      </c>
      <c r="S270" s="19">
        <f t="shared" si="27"/>
        <v>0</v>
      </c>
      <c r="T270" s="19">
        <f t="shared" si="28"/>
        <v>-4.3606001299960875</v>
      </c>
      <c r="U270" s="19">
        <f t="shared" si="29"/>
        <v>0</v>
      </c>
      <c r="V270" s="19">
        <f t="shared" si="30"/>
        <v>0</v>
      </c>
      <c r="W270" s="10" t="s">
        <v>62</v>
      </c>
    </row>
    <row r="271" spans="1:23" x14ac:dyDescent="0.25">
      <c r="A271" s="26">
        <f>Wellpath!E271</f>
        <v>0</v>
      </c>
      <c r="B271" s="22">
        <v>0</v>
      </c>
      <c r="C271" s="22">
        <v>0</v>
      </c>
      <c r="D271" s="22">
        <v>1</v>
      </c>
      <c r="E271" s="20">
        <f>Model!$W$21*((drdp!B271+drdp!K271)*'DEC-U'!$B271+(drdp!E271+drdp!N271)*'DEC-U'!$C271+(drdp!H271+drdp!Q271)*'DEC-U'!$D271)</f>
        <v>0</v>
      </c>
      <c r="F271" s="20">
        <f>Model!$W$21*((drdp!C271+drdp!L271)*'DEC-U'!$B271+(drdp!F271+drdp!O271)*'DEC-U'!$C271+(drdp!I271+drdp!R271)*'DEC-U'!$D271)</f>
        <v>0</v>
      </c>
      <c r="G271" s="20">
        <f>Model!$W$21*((drdp!D271+drdp!M271)*'DEC-U'!$B271+(drdp!G271+drdp!P271)*'DEC-U'!$C271+(drdp!J271+drdp!S271)*'DEC-U'!$D271)</f>
        <v>0</v>
      </c>
      <c r="H271" s="18">
        <f>Model!$W$21*((drdp!B271)*'DEC-U'!$B271+(drdp!E271)*'DEC-U'!$C271+(drdp!H271)*'DEC-U'!$D271)</f>
        <v>0</v>
      </c>
      <c r="I271" s="18">
        <f>Model!$W$21*((drdp!C271)*'DEC-U'!$B271+(drdp!F271)*'DEC-U'!$C271+(drdp!I271)*'DEC-U'!$D271)</f>
        <v>0</v>
      </c>
      <c r="J271" s="18">
        <f>Model!$W$21*((drdp!D271)*'DEC-U'!$B271+(drdp!G271)*'DEC-U'!$C271+(drdp!J271)*'DEC-U'!$D271)</f>
        <v>0</v>
      </c>
      <c r="K271" s="21">
        <f>SUM(E$3:E270)+H271</f>
        <v>-2.0878326001251715</v>
      </c>
      <c r="L271" s="21">
        <f>SUM(F$3:F270)+I271</f>
        <v>2.0885774701164532</v>
      </c>
      <c r="M271" s="21">
        <f>SUM(G$3:G270)+J271</f>
        <v>0</v>
      </c>
      <c r="N271" s="21"/>
      <c r="O271" s="21"/>
      <c r="P271" s="21"/>
      <c r="Q271" s="19">
        <f t="shared" ref="Q271" si="31">K271^2</f>
        <v>4.3590449661454338</v>
      </c>
      <c r="R271" s="19">
        <f t="shared" ref="R271" si="32">L271^2</f>
        <v>4.3621558486780438</v>
      </c>
      <c r="S271" s="19">
        <f t="shared" ref="S271" si="33">M271^2</f>
        <v>0</v>
      </c>
      <c r="T271" s="19">
        <f t="shared" ref="T271" si="34">K271*L271</f>
        <v>-4.3606001299960875</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760EE-5F08-43FF-AB5F-61AD1D9F7FA3}">
  <sheetPr>
    <tabColor theme="8" tint="0.59999389629810485"/>
  </sheetPr>
  <dimension ref="A1:W271"/>
  <sheetViews>
    <sheetView zoomScale="96" workbookViewId="0">
      <pane ySplit="2" topLeftCell="A261" activePane="bottomLeft" state="frozen"/>
      <selection activeCell="H219" sqref="H219"/>
      <selection pane="bottomLeft" activeCell="N263" sqref="N263"/>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98" t="s">
        <v>46</v>
      </c>
      <c r="C2" s="98" t="s">
        <v>44</v>
      </c>
      <c r="D2" s="98" t="s">
        <v>45</v>
      </c>
      <c r="E2" s="99" t="s">
        <v>38</v>
      </c>
      <c r="F2" s="99" t="s">
        <v>39</v>
      </c>
      <c r="G2" s="99" t="s">
        <v>40</v>
      </c>
      <c r="H2" s="100" t="s">
        <v>38</v>
      </c>
      <c r="I2" s="100" t="s">
        <v>39</v>
      </c>
      <c r="J2" s="100" t="s">
        <v>40</v>
      </c>
      <c r="K2" s="101" t="s">
        <v>38</v>
      </c>
      <c r="L2" s="101" t="s">
        <v>39</v>
      </c>
      <c r="M2" s="101" t="s">
        <v>40</v>
      </c>
      <c r="N2" s="111"/>
      <c r="O2" s="111"/>
      <c r="P2" s="111"/>
      <c r="Q2" s="102" t="s">
        <v>50</v>
      </c>
      <c r="R2" s="102" t="s">
        <v>51</v>
      </c>
      <c r="S2" s="102" t="s">
        <v>52</v>
      </c>
      <c r="T2" s="102" t="s">
        <v>53</v>
      </c>
      <c r="U2" s="102" t="s">
        <v>54</v>
      </c>
      <c r="V2" s="102" t="s">
        <v>55</v>
      </c>
    </row>
    <row r="3" spans="1:22" x14ac:dyDescent="0.25">
      <c r="A3" s="26">
        <f>Wellpath!E3</f>
        <v>0</v>
      </c>
      <c r="B3" s="22">
        <v>0</v>
      </c>
      <c r="C3" s="22">
        <v>0</v>
      </c>
      <c r="D3" s="22">
        <v>1</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v>1</v>
      </c>
      <c r="E4" s="20">
        <f>Model!$W$24*((drdp!B4+drdp!K4)*'DEC-OI'!$B4+(drdp!E4+drdp!N4)*'DEC-OI'!$C4+(drdp!H4+drdp!Q4)*'DEC-OI'!$D4)</f>
        <v>0</v>
      </c>
      <c r="F4" s="20">
        <f>Model!$W$24*((drdp!C4+drdp!L4)*'DEC-OI'!$B4+(drdp!F4+drdp!O4)*'DEC-OI'!$C4+(drdp!I4+drdp!R4)*'DEC-OI'!$D4)</f>
        <v>0</v>
      </c>
      <c r="G4" s="20">
        <f>Model!$W$24*((drdp!D4+drdp!M4)*'DEC-OI'!$B4+(drdp!G4+drdp!P4)*'DEC-OI'!$C4+(drdp!J4+drdp!S4)*'DEC-OI'!$D4)</f>
        <v>0</v>
      </c>
      <c r="H4" s="18">
        <f>Model!$W$24*((drdp!B4)*'DEC-OI'!$B4+(drdp!E4)*'DEC-OI'!$C4+(drdp!H4)*'DEC-OI'!$D4)</f>
        <v>0</v>
      </c>
      <c r="I4" s="18">
        <f>Model!$W$24*((drdp!C4)*'DEC-OI'!$B4+(drdp!F4)*'DEC-OI'!$C4+(drdp!I4)*'DEC-OI'!$D4)</f>
        <v>0</v>
      </c>
      <c r="J4" s="18">
        <f>Model!$W$24*((drdp!D4)*'DEC-OI'!$B4+(drdp!G4)*'DEC-OI'!$C4+(drdp!J4)*'DEC-OI'!$D4)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v>1</v>
      </c>
      <c r="E5" s="20">
        <f>Model!$W$24*((drdp!B5+drdp!K5)*'DEC-OI'!$B5+(drdp!E5+drdp!N5)*'DEC-OI'!$C5+(drdp!H5+drdp!Q5)*'DEC-OI'!$D5)</f>
        <v>0</v>
      </c>
      <c r="F5" s="20">
        <f>Model!$W$24*((drdp!C5+drdp!L5)*'DEC-OI'!$B5+(drdp!F5+drdp!O5)*'DEC-OI'!$C5+(drdp!I5+drdp!R5)*'DEC-OI'!$D5)</f>
        <v>0</v>
      </c>
      <c r="G5" s="20">
        <f>Model!$W$24*((drdp!D5+drdp!M5)*'DEC-OI'!$B5+(drdp!G5+drdp!P5)*'DEC-OI'!$C5+(drdp!J5+drdp!S5)*'DEC-OI'!$D5)</f>
        <v>0</v>
      </c>
      <c r="H5" s="18">
        <f>Model!$W$24*((drdp!B5)*'DEC-OI'!$B5+(drdp!E5)*'DEC-OI'!$C5+(drdp!H5)*'DEC-OI'!$D5)</f>
        <v>0</v>
      </c>
      <c r="I5" s="18">
        <f>Model!$W$24*((drdp!C5)*'DEC-OI'!$B5+(drdp!F5)*'DEC-OI'!$C5+(drdp!I5)*'DEC-OI'!$D5)</f>
        <v>0</v>
      </c>
      <c r="J5" s="18">
        <f>Model!$W$24*((drdp!D5)*'DEC-OI'!$B5+(drdp!G5)*'DEC-OI'!$C5+(drdp!J5)*'DEC-OI'!$D5)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v>1</v>
      </c>
      <c r="E6" s="20">
        <f>Model!$W$24*((drdp!B6+drdp!K6)*'DEC-OI'!$B6+(drdp!E6+drdp!N6)*'DEC-OI'!$C6+(drdp!H6+drdp!Q6)*'DEC-OI'!$D6)</f>
        <v>0</v>
      </c>
      <c r="F6" s="20">
        <f>Model!$W$24*((drdp!C6+drdp!L6)*'DEC-OI'!$B6+(drdp!F6+drdp!O6)*'DEC-OI'!$C6+(drdp!I6+drdp!R6)*'DEC-OI'!$D6)</f>
        <v>0</v>
      </c>
      <c r="G6" s="20">
        <f>Model!$W$24*((drdp!D6+drdp!M6)*'DEC-OI'!$B6+(drdp!G6+drdp!P6)*'DEC-OI'!$C6+(drdp!J6+drdp!S6)*'DEC-OI'!$D6)</f>
        <v>0</v>
      </c>
      <c r="H6" s="18">
        <f>Model!$W$24*((drdp!B6)*'DEC-OI'!$B6+(drdp!E6)*'DEC-OI'!$C6+(drdp!H6)*'DEC-OI'!$D6)</f>
        <v>0</v>
      </c>
      <c r="I6" s="18">
        <f>Model!$W$24*((drdp!C6)*'DEC-OI'!$B6+(drdp!F6)*'DEC-OI'!$C6+(drdp!I6)*'DEC-OI'!$D6)</f>
        <v>0</v>
      </c>
      <c r="J6" s="18">
        <f>Model!$W$24*((drdp!D6)*'DEC-OI'!$B6+(drdp!G6)*'DEC-OI'!$C6+(drdp!J6)*'DEC-OI'!$D6)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v>1</v>
      </c>
      <c r="E7" s="20">
        <f>Model!$W$24*((drdp!B7+drdp!K7)*'DEC-OI'!$B7+(drdp!E7+drdp!N7)*'DEC-OI'!$C7+(drdp!H7+drdp!Q7)*'DEC-OI'!$D7)</f>
        <v>0</v>
      </c>
      <c r="F7" s="20">
        <f>Model!$W$24*((drdp!C7+drdp!L7)*'DEC-OI'!$B7+(drdp!F7+drdp!O7)*'DEC-OI'!$C7+(drdp!I7+drdp!R7)*'DEC-OI'!$D7)</f>
        <v>0</v>
      </c>
      <c r="G7" s="20">
        <f>Model!$W$24*((drdp!D7+drdp!M7)*'DEC-OI'!$B7+(drdp!G7+drdp!P7)*'DEC-OI'!$C7+(drdp!J7+drdp!S7)*'DEC-OI'!$D7)</f>
        <v>0</v>
      </c>
      <c r="H7" s="18">
        <f>Model!$W$24*((drdp!B7)*'DEC-OI'!$B7+(drdp!E7)*'DEC-OI'!$C7+(drdp!H7)*'DEC-OI'!$D7)</f>
        <v>0</v>
      </c>
      <c r="I7" s="18">
        <f>Model!$W$24*((drdp!C7)*'DEC-OI'!$B7+(drdp!F7)*'DEC-OI'!$C7+(drdp!I7)*'DEC-OI'!$D7)</f>
        <v>0</v>
      </c>
      <c r="J7" s="18">
        <f>Model!$W$24*((drdp!D7)*'DEC-OI'!$B7+(drdp!G7)*'DEC-OI'!$C7+(drdp!J7)*'DEC-OI'!$D7)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v>1</v>
      </c>
      <c r="E8" s="20">
        <f>Model!$W$24*((drdp!B8+drdp!K8)*'DEC-OI'!$B8+(drdp!E8+drdp!N8)*'DEC-OI'!$C8+(drdp!H8+drdp!Q8)*'DEC-OI'!$D8)</f>
        <v>0</v>
      </c>
      <c r="F8" s="20">
        <f>Model!$W$24*((drdp!C8+drdp!L8)*'DEC-OI'!$B8+(drdp!F8+drdp!O8)*'DEC-OI'!$C8+(drdp!I8+drdp!R8)*'DEC-OI'!$D8)</f>
        <v>0</v>
      </c>
      <c r="G8" s="20">
        <f>Model!$W$24*((drdp!D8+drdp!M8)*'DEC-OI'!$B8+(drdp!G8+drdp!P8)*'DEC-OI'!$C8+(drdp!J8+drdp!S8)*'DEC-OI'!$D8)</f>
        <v>0</v>
      </c>
      <c r="H8" s="18">
        <f>Model!$W$24*((drdp!B8)*'DEC-OI'!$B8+(drdp!E8)*'DEC-OI'!$C8+(drdp!H8)*'DEC-OI'!$D8)</f>
        <v>0</v>
      </c>
      <c r="I8" s="18">
        <f>Model!$W$24*((drdp!C8)*'DEC-OI'!$B8+(drdp!F8)*'DEC-OI'!$C8+(drdp!I8)*'DEC-OI'!$D8)</f>
        <v>0</v>
      </c>
      <c r="J8" s="18">
        <f>Model!$W$24*((drdp!D8)*'DEC-OI'!$B8+(drdp!G8)*'DEC-OI'!$C8+(drdp!J8)*'DEC-OI'!$D8)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v>1</v>
      </c>
      <c r="E9" s="20">
        <f>Model!$W$24*((drdp!B9+drdp!K9)*'DEC-OI'!$B9+(drdp!E9+drdp!N9)*'DEC-OI'!$C9+(drdp!H9+drdp!Q9)*'DEC-OI'!$D9)</f>
        <v>0</v>
      </c>
      <c r="F9" s="20">
        <f>Model!$W$24*((drdp!C9+drdp!L9)*'DEC-OI'!$B9+(drdp!F9+drdp!O9)*'DEC-OI'!$C9+(drdp!I9+drdp!R9)*'DEC-OI'!$D9)</f>
        <v>0</v>
      </c>
      <c r="G9" s="20">
        <f>Model!$W$24*((drdp!D9+drdp!M9)*'DEC-OI'!$B9+(drdp!G9+drdp!P9)*'DEC-OI'!$C9+(drdp!J9+drdp!S9)*'DEC-OI'!$D9)</f>
        <v>0</v>
      </c>
      <c r="H9" s="18">
        <f>Model!$W$24*((drdp!B9)*'DEC-OI'!$B9+(drdp!E9)*'DEC-OI'!$C9+(drdp!H9)*'DEC-OI'!$D9)</f>
        <v>0</v>
      </c>
      <c r="I9" s="18">
        <f>Model!$W$24*((drdp!C9)*'DEC-OI'!$B9+(drdp!F9)*'DEC-OI'!$C9+(drdp!I9)*'DEC-OI'!$D9)</f>
        <v>0</v>
      </c>
      <c r="J9" s="18">
        <f>Model!$W$24*((drdp!D9)*'DEC-OI'!$B9+(drdp!G9)*'DEC-OI'!$C9+(drdp!J9)*'DEC-OI'!$D9)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v>1</v>
      </c>
      <c r="E10" s="20">
        <f>Model!$W$24*((drdp!B10+drdp!K10)*'DEC-OI'!$B10+(drdp!E10+drdp!N10)*'DEC-OI'!$C10+(drdp!H10+drdp!Q10)*'DEC-OI'!$D10)</f>
        <v>0</v>
      </c>
      <c r="F10" s="20">
        <f>Model!$W$24*((drdp!C10+drdp!L10)*'DEC-OI'!$B10+(drdp!F10+drdp!O10)*'DEC-OI'!$C10+(drdp!I10+drdp!R10)*'DEC-OI'!$D10)</f>
        <v>0</v>
      </c>
      <c r="G10" s="20">
        <f>Model!$W$24*((drdp!D10+drdp!M10)*'DEC-OI'!$B10+(drdp!G10+drdp!P10)*'DEC-OI'!$C10+(drdp!J10+drdp!S10)*'DEC-OI'!$D10)</f>
        <v>0</v>
      </c>
      <c r="H10" s="18">
        <f>Model!$W$24*((drdp!B10)*'DEC-OI'!$B10+(drdp!E10)*'DEC-OI'!$C10+(drdp!H10)*'DEC-OI'!$D10)</f>
        <v>0</v>
      </c>
      <c r="I10" s="18">
        <f>Model!$W$24*((drdp!C10)*'DEC-OI'!$B10+(drdp!F10)*'DEC-OI'!$C10+(drdp!I10)*'DEC-OI'!$D10)</f>
        <v>0</v>
      </c>
      <c r="J10" s="18">
        <f>Model!$W$24*((drdp!D10)*'DEC-OI'!$B10+(drdp!G10)*'DEC-OI'!$C10+(drdp!J10)*'DEC-OI'!$D10)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v>1</v>
      </c>
      <c r="E11" s="20">
        <f>Model!$W$24*((drdp!B11+drdp!K11)*'DEC-OI'!$B11+(drdp!E11+drdp!N11)*'DEC-OI'!$C11+(drdp!H11+drdp!Q11)*'DEC-OI'!$D11)</f>
        <v>0</v>
      </c>
      <c r="F11" s="20">
        <f>Model!$W$24*((drdp!C11+drdp!L11)*'DEC-OI'!$B11+(drdp!F11+drdp!O11)*'DEC-OI'!$C11+(drdp!I11+drdp!R11)*'DEC-OI'!$D11)</f>
        <v>0</v>
      </c>
      <c r="G11" s="20">
        <f>Model!$W$24*((drdp!D11+drdp!M11)*'DEC-OI'!$B11+(drdp!G11+drdp!P11)*'DEC-OI'!$C11+(drdp!J11+drdp!S11)*'DEC-OI'!$D11)</f>
        <v>0</v>
      </c>
      <c r="H11" s="18">
        <f>Model!$W$24*((drdp!B11)*'DEC-OI'!$B11+(drdp!E11)*'DEC-OI'!$C11+(drdp!H11)*'DEC-OI'!$D11)</f>
        <v>0</v>
      </c>
      <c r="I11" s="18">
        <f>Model!$W$24*((drdp!C11)*'DEC-OI'!$B11+(drdp!F11)*'DEC-OI'!$C11+(drdp!I11)*'DEC-OI'!$D11)</f>
        <v>0</v>
      </c>
      <c r="J11" s="18">
        <f>Model!$W$24*((drdp!D11)*'DEC-OI'!$B11+(drdp!G11)*'DEC-OI'!$C11+(drdp!J11)*'DEC-OI'!$D11)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v>1</v>
      </c>
      <c r="E12" s="20">
        <f>Model!$W$24*((drdp!B12+drdp!K12)*'DEC-OI'!$B12+(drdp!E12+drdp!N12)*'DEC-OI'!$C12+(drdp!H12+drdp!Q12)*'DEC-OI'!$D12)</f>
        <v>0</v>
      </c>
      <c r="F12" s="20">
        <f>Model!$W$24*((drdp!C12+drdp!L12)*'DEC-OI'!$B12+(drdp!F12+drdp!O12)*'DEC-OI'!$C12+(drdp!I12+drdp!R12)*'DEC-OI'!$D12)</f>
        <v>0</v>
      </c>
      <c r="G12" s="20">
        <f>Model!$W$24*((drdp!D12+drdp!M12)*'DEC-OI'!$B12+(drdp!G12+drdp!P12)*'DEC-OI'!$C12+(drdp!J12+drdp!S12)*'DEC-OI'!$D12)</f>
        <v>0</v>
      </c>
      <c r="H12" s="18">
        <f>Model!$W$24*((drdp!B12)*'DEC-OI'!$B12+(drdp!E12)*'DEC-OI'!$C12+(drdp!H12)*'DEC-OI'!$D12)</f>
        <v>0</v>
      </c>
      <c r="I12" s="18">
        <f>Model!$W$24*((drdp!C12)*'DEC-OI'!$B12+(drdp!F12)*'DEC-OI'!$C12+(drdp!I12)*'DEC-OI'!$D12)</f>
        <v>0</v>
      </c>
      <c r="J12" s="18">
        <f>Model!$W$24*((drdp!D12)*'DEC-OI'!$B12+(drdp!G12)*'DEC-OI'!$C12+(drdp!J12)*'DEC-OI'!$D12)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v>1</v>
      </c>
      <c r="E13" s="20">
        <f>Model!$W$24*((drdp!B13+drdp!K13)*'DEC-OI'!$B13+(drdp!E13+drdp!N13)*'DEC-OI'!$C13+(drdp!H13+drdp!Q13)*'DEC-OI'!$D13)</f>
        <v>0</v>
      </c>
      <c r="F13" s="20">
        <f>Model!$W$24*((drdp!C13+drdp!L13)*'DEC-OI'!$B13+(drdp!F13+drdp!O13)*'DEC-OI'!$C13+(drdp!I13+drdp!R13)*'DEC-OI'!$D13)</f>
        <v>0</v>
      </c>
      <c r="G13" s="20">
        <f>Model!$W$24*((drdp!D13+drdp!M13)*'DEC-OI'!$B13+(drdp!G13+drdp!P13)*'DEC-OI'!$C13+(drdp!J13+drdp!S13)*'DEC-OI'!$D13)</f>
        <v>0</v>
      </c>
      <c r="H13" s="18">
        <f>Model!$W$24*((drdp!B13)*'DEC-OI'!$B13+(drdp!E13)*'DEC-OI'!$C13+(drdp!H13)*'DEC-OI'!$D13)</f>
        <v>0</v>
      </c>
      <c r="I13" s="18">
        <f>Model!$W$24*((drdp!C13)*'DEC-OI'!$B13+(drdp!F13)*'DEC-OI'!$C13+(drdp!I13)*'DEC-OI'!$D13)</f>
        <v>0</v>
      </c>
      <c r="J13" s="18">
        <f>Model!$W$24*((drdp!D13)*'DEC-OI'!$B13+(drdp!G13)*'DEC-OI'!$C13+(drdp!J13)*'DEC-OI'!$D13)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v>1</v>
      </c>
      <c r="E14" s="20">
        <f>Model!$W$24*((drdp!B14+drdp!K14)*'DEC-OI'!$B14+(drdp!E14+drdp!N14)*'DEC-OI'!$C14+(drdp!H14+drdp!Q14)*'DEC-OI'!$D14)</f>
        <v>0</v>
      </c>
      <c r="F14" s="20">
        <f>Model!$W$24*((drdp!C14+drdp!L14)*'DEC-OI'!$B14+(drdp!F14+drdp!O14)*'DEC-OI'!$C14+(drdp!I14+drdp!R14)*'DEC-OI'!$D14)</f>
        <v>0</v>
      </c>
      <c r="G14" s="20">
        <f>Model!$W$24*((drdp!D14+drdp!M14)*'DEC-OI'!$B14+(drdp!G14+drdp!P14)*'DEC-OI'!$C14+(drdp!J14+drdp!S14)*'DEC-OI'!$D14)</f>
        <v>0</v>
      </c>
      <c r="H14" s="18">
        <f>Model!$W$24*((drdp!B14)*'DEC-OI'!$B14+(drdp!E14)*'DEC-OI'!$C14+(drdp!H14)*'DEC-OI'!$D14)</f>
        <v>0</v>
      </c>
      <c r="I14" s="18">
        <f>Model!$W$24*((drdp!C14)*'DEC-OI'!$B14+(drdp!F14)*'DEC-OI'!$C14+(drdp!I14)*'DEC-OI'!$D14)</f>
        <v>0</v>
      </c>
      <c r="J14" s="18">
        <f>Model!$W$24*((drdp!D14)*'DEC-OI'!$B14+(drdp!G14)*'DEC-OI'!$C14+(drdp!J14)*'DEC-OI'!$D14)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v>1</v>
      </c>
      <c r="E15" s="20">
        <f>Model!$W$24*((drdp!B15+drdp!K15)*'DEC-OI'!$B15+(drdp!E15+drdp!N15)*'DEC-OI'!$C15+(drdp!H15+drdp!Q15)*'DEC-OI'!$D15)</f>
        <v>0</v>
      </c>
      <c r="F15" s="20">
        <f>Model!$W$24*((drdp!C15+drdp!L15)*'DEC-OI'!$B15+(drdp!F15+drdp!O15)*'DEC-OI'!$C15+(drdp!I15+drdp!R15)*'DEC-OI'!$D15)</f>
        <v>0</v>
      </c>
      <c r="G15" s="20">
        <f>Model!$W$24*((drdp!D15+drdp!M15)*'DEC-OI'!$B15+(drdp!G15+drdp!P15)*'DEC-OI'!$C15+(drdp!J15+drdp!S15)*'DEC-OI'!$D15)</f>
        <v>0</v>
      </c>
      <c r="H15" s="18">
        <f>Model!$W$24*((drdp!B15)*'DEC-OI'!$B15+(drdp!E15)*'DEC-OI'!$C15+(drdp!H15)*'DEC-OI'!$D15)</f>
        <v>0</v>
      </c>
      <c r="I15" s="18">
        <f>Model!$W$24*((drdp!C15)*'DEC-OI'!$B15+(drdp!F15)*'DEC-OI'!$C15+(drdp!I15)*'DEC-OI'!$D15)</f>
        <v>0</v>
      </c>
      <c r="J15" s="18">
        <f>Model!$W$24*((drdp!D15)*'DEC-OI'!$B15+(drdp!G15)*'DEC-OI'!$C15+(drdp!J15)*'DEC-OI'!$D15)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v>1</v>
      </c>
      <c r="E16" s="20">
        <f>Model!$W$24*((drdp!B16+drdp!K16)*'DEC-OI'!$B16+(drdp!E16+drdp!N16)*'DEC-OI'!$C16+(drdp!H16+drdp!Q16)*'DEC-OI'!$D16)</f>
        <v>0</v>
      </c>
      <c r="F16" s="20">
        <f>Model!$W$24*((drdp!C16+drdp!L16)*'DEC-OI'!$B16+(drdp!F16+drdp!O16)*'DEC-OI'!$C16+(drdp!I16+drdp!R16)*'DEC-OI'!$D16)</f>
        <v>0</v>
      </c>
      <c r="G16" s="20">
        <f>Model!$W$24*((drdp!D16+drdp!M16)*'DEC-OI'!$B16+(drdp!G16+drdp!P16)*'DEC-OI'!$C16+(drdp!J16+drdp!S16)*'DEC-OI'!$D16)</f>
        <v>0</v>
      </c>
      <c r="H16" s="18">
        <f>Model!$W$24*((drdp!B16)*'DEC-OI'!$B16+(drdp!E16)*'DEC-OI'!$C16+(drdp!H16)*'DEC-OI'!$D16)</f>
        <v>0</v>
      </c>
      <c r="I16" s="18">
        <f>Model!$W$24*((drdp!C16)*'DEC-OI'!$B16+(drdp!F16)*'DEC-OI'!$C16+(drdp!I16)*'DEC-OI'!$D16)</f>
        <v>0</v>
      </c>
      <c r="J16" s="18">
        <f>Model!$W$24*((drdp!D16)*'DEC-OI'!$B16+(drdp!G16)*'DEC-OI'!$C16+(drdp!J16)*'DEC-OI'!$D16)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v>1</v>
      </c>
      <c r="E17" s="20">
        <f>Model!$W$24*((drdp!B17+drdp!K17)*'DEC-OI'!$B17+(drdp!E17+drdp!N17)*'DEC-OI'!$C17+(drdp!H17+drdp!Q17)*'DEC-OI'!$D17)</f>
        <v>0</v>
      </c>
      <c r="F17" s="20">
        <f>Model!$W$24*((drdp!C17+drdp!L17)*'DEC-OI'!$B17+(drdp!F17+drdp!O17)*'DEC-OI'!$C17+(drdp!I17+drdp!R17)*'DEC-OI'!$D17)</f>
        <v>0</v>
      </c>
      <c r="G17" s="20">
        <f>Model!$W$24*((drdp!D17+drdp!M17)*'DEC-OI'!$B17+(drdp!G17+drdp!P17)*'DEC-OI'!$C17+(drdp!J17+drdp!S17)*'DEC-OI'!$D17)</f>
        <v>0</v>
      </c>
      <c r="H17" s="18">
        <f>Model!$W$24*((drdp!B17)*'DEC-OI'!$B17+(drdp!E17)*'DEC-OI'!$C17+(drdp!H17)*'DEC-OI'!$D17)</f>
        <v>0</v>
      </c>
      <c r="I17" s="18">
        <f>Model!$W$24*((drdp!C17)*'DEC-OI'!$B17+(drdp!F17)*'DEC-OI'!$C17+(drdp!I17)*'DEC-OI'!$D17)</f>
        <v>0</v>
      </c>
      <c r="J17" s="18">
        <f>Model!$W$24*((drdp!D17)*'DEC-OI'!$B17+(drdp!G17)*'DEC-OI'!$C17+(drdp!J17)*'DEC-OI'!$D17)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v>1</v>
      </c>
      <c r="E18" s="20">
        <f>Model!$W$24*((drdp!B18+drdp!K18)*'DEC-OI'!$B18+(drdp!E18+drdp!N18)*'DEC-OI'!$C18+(drdp!H18+drdp!Q18)*'DEC-OI'!$D18)</f>
        <v>0</v>
      </c>
      <c r="F18" s="20">
        <f>Model!$W$24*((drdp!C18+drdp!L18)*'DEC-OI'!$B18+(drdp!F18+drdp!O18)*'DEC-OI'!$C18+(drdp!I18+drdp!R18)*'DEC-OI'!$D18)</f>
        <v>0</v>
      </c>
      <c r="G18" s="20">
        <f>Model!$W$24*((drdp!D18+drdp!M18)*'DEC-OI'!$B18+(drdp!G18+drdp!P18)*'DEC-OI'!$C18+(drdp!J18+drdp!S18)*'DEC-OI'!$D18)</f>
        <v>0</v>
      </c>
      <c r="H18" s="18">
        <f>Model!$W$24*((drdp!B18)*'DEC-OI'!$B18+(drdp!E18)*'DEC-OI'!$C18+(drdp!H18)*'DEC-OI'!$D18)</f>
        <v>0</v>
      </c>
      <c r="I18" s="18">
        <f>Model!$W$24*((drdp!C18)*'DEC-OI'!$B18+(drdp!F18)*'DEC-OI'!$C18+(drdp!I18)*'DEC-OI'!$D18)</f>
        <v>0</v>
      </c>
      <c r="J18" s="18">
        <f>Model!$W$24*((drdp!D18)*'DEC-OI'!$B18+(drdp!G18)*'DEC-OI'!$C18+(drdp!J18)*'DEC-OI'!$D18)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v>1</v>
      </c>
      <c r="E19" s="20">
        <f>Model!$W$24*((drdp!B19+drdp!K19)*'DEC-OI'!$B19+(drdp!E19+drdp!N19)*'DEC-OI'!$C19+(drdp!H19+drdp!Q19)*'DEC-OI'!$D19)</f>
        <v>0</v>
      </c>
      <c r="F19" s="20">
        <f>Model!$W$24*((drdp!C19+drdp!L19)*'DEC-OI'!$B19+(drdp!F19+drdp!O19)*'DEC-OI'!$C19+(drdp!I19+drdp!R19)*'DEC-OI'!$D19)</f>
        <v>0</v>
      </c>
      <c r="G19" s="20">
        <f>Model!$W$24*((drdp!D19+drdp!M19)*'DEC-OI'!$B19+(drdp!G19+drdp!P19)*'DEC-OI'!$C19+(drdp!J19+drdp!S19)*'DEC-OI'!$D19)</f>
        <v>0</v>
      </c>
      <c r="H19" s="18">
        <f>Model!$W$24*((drdp!B19)*'DEC-OI'!$B19+(drdp!E19)*'DEC-OI'!$C19+(drdp!H19)*'DEC-OI'!$D19)</f>
        <v>0</v>
      </c>
      <c r="I19" s="18">
        <f>Model!$W$24*((drdp!C19)*'DEC-OI'!$B19+(drdp!F19)*'DEC-OI'!$C19+(drdp!I19)*'DEC-OI'!$D19)</f>
        <v>0</v>
      </c>
      <c r="J19" s="18">
        <f>Model!$W$24*((drdp!D19)*'DEC-OI'!$B19+(drdp!G19)*'DEC-OI'!$C19+(drdp!J19)*'DEC-OI'!$D19)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v>1</v>
      </c>
      <c r="E20" s="20">
        <f>Model!$W$24*((drdp!B20+drdp!K20)*'DEC-OI'!$B20+(drdp!E20+drdp!N20)*'DEC-OI'!$C20+(drdp!H20+drdp!Q20)*'DEC-OI'!$D20)</f>
        <v>0</v>
      </c>
      <c r="F20" s="20">
        <f>Model!$W$24*((drdp!C20+drdp!L20)*'DEC-OI'!$B20+(drdp!F20+drdp!O20)*'DEC-OI'!$C20+(drdp!I20+drdp!R20)*'DEC-OI'!$D20)</f>
        <v>0</v>
      </c>
      <c r="G20" s="20">
        <f>Model!$W$24*((drdp!D20+drdp!M20)*'DEC-OI'!$B20+(drdp!G20+drdp!P20)*'DEC-OI'!$C20+(drdp!J20+drdp!S20)*'DEC-OI'!$D20)</f>
        <v>0</v>
      </c>
      <c r="H20" s="18">
        <f>Model!$W$24*((drdp!B20)*'DEC-OI'!$B20+(drdp!E20)*'DEC-OI'!$C20+(drdp!H20)*'DEC-OI'!$D20)</f>
        <v>0</v>
      </c>
      <c r="I20" s="18">
        <f>Model!$W$24*((drdp!C20)*'DEC-OI'!$B20+(drdp!F20)*'DEC-OI'!$C20+(drdp!I20)*'DEC-OI'!$D20)</f>
        <v>0</v>
      </c>
      <c r="J20" s="18">
        <f>Model!$W$24*((drdp!D20)*'DEC-OI'!$B20+(drdp!G20)*'DEC-OI'!$C20+(drdp!J20)*'DEC-OI'!$D20)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v>1</v>
      </c>
      <c r="E21" s="20">
        <f>Model!$W$24*((drdp!B21+drdp!K21)*'DEC-OI'!$B21+(drdp!E21+drdp!N21)*'DEC-OI'!$C21+(drdp!H21+drdp!Q21)*'DEC-OI'!$D21)</f>
        <v>0</v>
      </c>
      <c r="F21" s="20">
        <f>Model!$W$24*((drdp!C21+drdp!L21)*'DEC-OI'!$B21+(drdp!F21+drdp!O21)*'DEC-OI'!$C21+(drdp!I21+drdp!R21)*'DEC-OI'!$D21)</f>
        <v>0</v>
      </c>
      <c r="G21" s="20">
        <f>Model!$W$24*((drdp!D21+drdp!M21)*'DEC-OI'!$B21+(drdp!G21+drdp!P21)*'DEC-OI'!$C21+(drdp!J21+drdp!S21)*'DEC-OI'!$D21)</f>
        <v>0</v>
      </c>
      <c r="H21" s="18">
        <f>Model!$W$24*((drdp!B21)*'DEC-OI'!$B21+(drdp!E21)*'DEC-OI'!$C21+(drdp!H21)*'DEC-OI'!$D21)</f>
        <v>0</v>
      </c>
      <c r="I21" s="18">
        <f>Model!$W$24*((drdp!C21)*'DEC-OI'!$B21+(drdp!F21)*'DEC-OI'!$C21+(drdp!I21)*'DEC-OI'!$D21)</f>
        <v>0</v>
      </c>
      <c r="J21" s="18">
        <f>Model!$W$24*((drdp!D21)*'DEC-OI'!$B21+(drdp!G21)*'DEC-OI'!$C21+(drdp!J21)*'DEC-OI'!$D21)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v>1</v>
      </c>
      <c r="E22" s="20">
        <f>Model!$W$24*((drdp!B22+drdp!K22)*'DEC-OI'!$B22+(drdp!E22+drdp!N22)*'DEC-OI'!$C22+(drdp!H22+drdp!Q22)*'DEC-OI'!$D22)</f>
        <v>0</v>
      </c>
      <c r="F22" s="20">
        <f>Model!$W$24*((drdp!C22+drdp!L22)*'DEC-OI'!$B22+(drdp!F22+drdp!O22)*'DEC-OI'!$C22+(drdp!I22+drdp!R22)*'DEC-OI'!$D22)</f>
        <v>0</v>
      </c>
      <c r="G22" s="20">
        <f>Model!$W$24*((drdp!D22+drdp!M22)*'DEC-OI'!$B22+(drdp!G22+drdp!P22)*'DEC-OI'!$C22+(drdp!J22+drdp!S22)*'DEC-OI'!$D22)</f>
        <v>0</v>
      </c>
      <c r="H22" s="18">
        <f>Model!$W$24*((drdp!B22)*'DEC-OI'!$B22+(drdp!E22)*'DEC-OI'!$C22+(drdp!H22)*'DEC-OI'!$D22)</f>
        <v>0</v>
      </c>
      <c r="I22" s="18">
        <f>Model!$W$24*((drdp!C22)*'DEC-OI'!$B22+(drdp!F22)*'DEC-OI'!$C22+(drdp!I22)*'DEC-OI'!$D22)</f>
        <v>0</v>
      </c>
      <c r="J22" s="18">
        <f>Model!$W$24*((drdp!D22)*'DEC-OI'!$B22+(drdp!G22)*'DEC-OI'!$C22+(drdp!J22)*'DEC-OI'!$D22)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v>1</v>
      </c>
      <c r="E23" s="20">
        <f>Model!$W$24*((drdp!B23+drdp!K23)*'DEC-OI'!$B23+(drdp!E23+drdp!N23)*'DEC-OI'!$C23+(drdp!H23+drdp!Q23)*'DEC-OI'!$D23)</f>
        <v>0</v>
      </c>
      <c r="F23" s="20">
        <f>Model!$W$24*((drdp!C23+drdp!L23)*'DEC-OI'!$B23+(drdp!F23+drdp!O23)*'DEC-OI'!$C23+(drdp!I23+drdp!R23)*'DEC-OI'!$D23)</f>
        <v>0</v>
      </c>
      <c r="G23" s="20">
        <f>Model!$W$24*((drdp!D23+drdp!M23)*'DEC-OI'!$B23+(drdp!G23+drdp!P23)*'DEC-OI'!$C23+(drdp!J23+drdp!S23)*'DEC-OI'!$D23)</f>
        <v>0</v>
      </c>
      <c r="H23" s="18">
        <f>Model!$W$24*((drdp!B23)*'DEC-OI'!$B23+(drdp!E23)*'DEC-OI'!$C23+(drdp!H23)*'DEC-OI'!$D23)</f>
        <v>0</v>
      </c>
      <c r="I23" s="18">
        <f>Model!$W$24*((drdp!C23)*'DEC-OI'!$B23+(drdp!F23)*'DEC-OI'!$C23+(drdp!I23)*'DEC-OI'!$D23)</f>
        <v>0</v>
      </c>
      <c r="J23" s="18">
        <f>Model!$W$24*((drdp!D23)*'DEC-OI'!$B23+(drdp!G23)*'DEC-OI'!$C23+(drdp!J23)*'DEC-OI'!$D23)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v>1</v>
      </c>
      <c r="E24" s="20">
        <f>Model!$W$24*((drdp!B24+drdp!K24)*'DEC-OI'!$B24+(drdp!E24+drdp!N24)*'DEC-OI'!$C24+(drdp!H24+drdp!Q24)*'DEC-OI'!$D24)</f>
        <v>-3.2396691654925478E-5</v>
      </c>
      <c r="F24" s="20">
        <f>Model!$W$24*((drdp!C24+drdp!L24)*'DEC-OI'!$B24+(drdp!F24+drdp!O24)*'DEC-OI'!$C24+(drdp!I24+drdp!R24)*'DEC-OI'!$D24)</f>
        <v>9.2771986775896421E-4</v>
      </c>
      <c r="G24" s="20">
        <f>Model!$W$24*((drdp!D24+drdp!M24)*'DEC-OI'!$B24+(drdp!G24+drdp!P24)*'DEC-OI'!$C24+(drdp!J24+drdp!S24)*'DEC-OI'!$D24)</f>
        <v>0</v>
      </c>
      <c r="H24" s="18">
        <f>Model!$W$24*((drdp!B24)*'DEC-OI'!$B24+(drdp!E24)*'DEC-OI'!$C24+(drdp!H24)*'DEC-OI'!$D24)</f>
        <v>-1.6198345827462739E-5</v>
      </c>
      <c r="I24" s="18">
        <f>Model!$W$24*((drdp!C24)*'DEC-OI'!$B24+(drdp!F24)*'DEC-OI'!$C24+(drdp!I24)*'DEC-OI'!$D24)</f>
        <v>4.6385993387948211E-4</v>
      </c>
      <c r="J24" s="18">
        <f>Model!$W$24*((drdp!D24)*'DEC-OI'!$B24+(drdp!G24)*'DEC-OI'!$C24+(drdp!J24)*'DEC-OI'!$D24)</f>
        <v>0</v>
      </c>
      <c r="K24" s="21">
        <f>SUM(E$3:E23)+H24</f>
        <v>-1.6198345827462739E-5</v>
      </c>
      <c r="L24" s="21">
        <f>SUM(F$3:F23)+I24</f>
        <v>4.6385993387948211E-4</v>
      </c>
      <c r="M24" s="21">
        <f>SUM(G$3:G23)+J24</f>
        <v>0</v>
      </c>
      <c r="N24" s="21"/>
      <c r="O24" s="21"/>
      <c r="P24" s="21"/>
      <c r="Q24" s="19">
        <f t="shared" si="1"/>
        <v>2.6238640754607953E-10</v>
      </c>
      <c r="R24" s="19">
        <f t="shared" si="1"/>
        <v>2.1516603825867752E-7</v>
      </c>
      <c r="S24" s="19">
        <f t="shared" si="1"/>
        <v>0</v>
      </c>
      <c r="T24" s="19">
        <f t="shared" si="2"/>
        <v>-7.5137636244838507E-9</v>
      </c>
      <c r="U24" s="19">
        <f t="shared" si="3"/>
        <v>0</v>
      </c>
      <c r="V24" s="19">
        <f t="shared" si="4"/>
        <v>0</v>
      </c>
    </row>
    <row r="25" spans="1:22" x14ac:dyDescent="0.25">
      <c r="A25" s="26">
        <f>Wellpath!E25</f>
        <v>2200</v>
      </c>
      <c r="B25" s="22">
        <v>0</v>
      </c>
      <c r="C25" s="22">
        <v>0</v>
      </c>
      <c r="D25" s="22">
        <v>1</v>
      </c>
      <c r="E25" s="20">
        <f>Model!$W$24*((drdp!B25+drdp!K25)*'DEC-OI'!$B25+(drdp!E25+drdp!N25)*'DEC-OI'!$C25+(drdp!H25+drdp!Q25)*'DEC-OI'!$D25)</f>
        <v>-6.4753912931397222E-5</v>
      </c>
      <c r="F25" s="20">
        <f>Model!$W$24*((drdp!C25+drdp!L25)*'DEC-OI'!$B25+(drdp!F25+drdp!O25)*'DEC-OI'!$C25+(drdp!I25+drdp!R25)*'DEC-OI'!$D25)</f>
        <v>1.8543094517633552E-3</v>
      </c>
      <c r="G25" s="20">
        <f>Model!$W$24*((drdp!D25+drdp!M25)*'DEC-OI'!$B25+(drdp!G25+drdp!P25)*'DEC-OI'!$C25+(drdp!J25+drdp!S25)*'DEC-OI'!$D25)</f>
        <v>0</v>
      </c>
      <c r="H25" s="18">
        <f>Model!$W$24*((drdp!B25)*'DEC-OI'!$B25+(drdp!E25)*'DEC-OI'!$C25+(drdp!H25)*'DEC-OI'!$D25)</f>
        <v>-3.2376956465698611E-5</v>
      </c>
      <c r="I25" s="18">
        <f>Model!$W$24*((drdp!C25)*'DEC-OI'!$B25+(drdp!F25)*'DEC-OI'!$C25+(drdp!I25)*'DEC-OI'!$D25)</f>
        <v>9.2715472588167759E-4</v>
      </c>
      <c r="J25" s="18">
        <f>Model!$W$24*((drdp!D25)*'DEC-OI'!$B25+(drdp!G25)*'DEC-OI'!$C25+(drdp!J25)*'DEC-OI'!$D25)</f>
        <v>0</v>
      </c>
      <c r="K25" s="21">
        <f>SUM(E$3:E24)+H25</f>
        <v>-6.4773648120624089E-5</v>
      </c>
      <c r="L25" s="21">
        <f>SUM(F$3:F24)+I25</f>
        <v>1.8548745936406417E-3</v>
      </c>
      <c r="M25" s="21">
        <f>SUM(G$3:G24)+J25</f>
        <v>0</v>
      </c>
      <c r="N25" s="21"/>
      <c r="O25" s="21"/>
      <c r="P25" s="21"/>
      <c r="Q25" s="19">
        <f t="shared" si="1"/>
        <v>4.1956254908544287E-9</v>
      </c>
      <c r="R25" s="19">
        <f t="shared" si="1"/>
        <v>3.4405597581335357E-6</v>
      </c>
      <c r="S25" s="19">
        <f t="shared" si="1"/>
        <v>0</v>
      </c>
      <c r="T25" s="19">
        <f t="shared" si="2"/>
        <v>-1.2014699423636452E-7</v>
      </c>
      <c r="U25" s="19">
        <f t="shared" si="3"/>
        <v>0</v>
      </c>
      <c r="V25" s="19">
        <f t="shared" si="4"/>
        <v>0</v>
      </c>
    </row>
    <row r="26" spans="1:22" x14ac:dyDescent="0.25">
      <c r="A26" s="26">
        <f>Wellpath!E26</f>
        <v>2300</v>
      </c>
      <c r="B26" s="22">
        <v>0</v>
      </c>
      <c r="C26" s="22">
        <v>0</v>
      </c>
      <c r="D26" s="22">
        <v>1</v>
      </c>
      <c r="E26" s="20">
        <f>Model!$W$24*((drdp!B26+drdp!K26)*'DEC-OI'!$B26+(drdp!E26+drdp!N26)*'DEC-OI'!$C26+(drdp!H26+drdp!Q26)*'DEC-OI'!$D26)</f>
        <v>-9.7032241539537519E-5</v>
      </c>
      <c r="F26" s="20">
        <f>Model!$W$24*((drdp!C26+drdp!L26)*'DEC-OI'!$B26+(drdp!F26+drdp!O26)*'DEC-OI'!$C26+(drdp!I26+drdp!R26)*'DEC-OI'!$D26)</f>
        <v>2.7786398453352413E-3</v>
      </c>
      <c r="G26" s="20">
        <f>Model!$W$24*((drdp!D26+drdp!M26)*'DEC-OI'!$B26+(drdp!G26+drdp!P26)*'DEC-OI'!$C26+(drdp!J26+drdp!S26)*'DEC-OI'!$D26)</f>
        <v>0</v>
      </c>
      <c r="H26" s="18">
        <f>Model!$W$24*((drdp!B26)*'DEC-OI'!$B26+(drdp!E26)*'DEC-OI'!$C26+(drdp!H26)*'DEC-OI'!$D26)</f>
        <v>-4.8516120769768847E-5</v>
      </c>
      <c r="I26" s="18">
        <f>Model!$W$24*((drdp!C26)*'DEC-OI'!$B26+(drdp!F26)*'DEC-OI'!$C26+(drdp!I26)*'DEC-OI'!$D26)</f>
        <v>1.3893199226676233E-3</v>
      </c>
      <c r="J26" s="18">
        <f>Model!$W$24*((drdp!D26)*'DEC-OI'!$B26+(drdp!G26)*'DEC-OI'!$C26+(drdp!J26)*'DEC-OI'!$D26)</f>
        <v>0</v>
      </c>
      <c r="K26" s="21">
        <f>SUM(E$3:E25)+H26</f>
        <v>-1.4566672535609154E-4</v>
      </c>
      <c r="L26" s="21">
        <f>SUM(F$3:F25)+I26</f>
        <v>4.171349242189943E-3</v>
      </c>
      <c r="M26" s="21">
        <f>SUM(G$3:G25)+J26</f>
        <v>0</v>
      </c>
      <c r="N26" s="21"/>
      <c r="O26" s="21"/>
      <c r="P26" s="21"/>
      <c r="Q26" s="19">
        <f t="shared" si="1"/>
        <v>2.1218794875967001E-8</v>
      </c>
      <c r="R26" s="19">
        <f t="shared" si="1"/>
        <v>1.7400154500318612E-5</v>
      </c>
      <c r="S26" s="19">
        <f t="shared" si="1"/>
        <v>0</v>
      </c>
      <c r="T26" s="19">
        <f t="shared" si="2"/>
        <v>-6.0762678442642304E-7</v>
      </c>
      <c r="U26" s="19">
        <f t="shared" si="3"/>
        <v>0</v>
      </c>
      <c r="V26" s="19">
        <f t="shared" si="4"/>
        <v>0</v>
      </c>
    </row>
    <row r="27" spans="1:22" x14ac:dyDescent="0.25">
      <c r="A27" s="26">
        <f>Wellpath!E27</f>
        <v>2400</v>
      </c>
      <c r="B27" s="22">
        <v>0</v>
      </c>
      <c r="C27" s="22">
        <v>0</v>
      </c>
      <c r="D27" s="22">
        <v>1</v>
      </c>
      <c r="E27" s="20">
        <f>Model!$W$24*((drdp!B27+drdp!K27)*'DEC-OI'!$B27+(drdp!E27+drdp!N27)*'DEC-OI'!$C27+(drdp!H27+drdp!Q27)*'DEC-OI'!$D27)</f>
        <v>-1.2919235130803299E-4</v>
      </c>
      <c r="F27" s="20">
        <f>Model!$W$24*((drdp!C27+drdp!L27)*'DEC-OI'!$B27+(drdp!F27+drdp!O27)*'DEC-OI'!$C27+(drdp!I27+drdp!R27)*'DEC-OI'!$D27)</f>
        <v>3.6995848942722467E-3</v>
      </c>
      <c r="G27" s="20">
        <f>Model!$W$24*((drdp!D27+drdp!M27)*'DEC-OI'!$B27+(drdp!G27+drdp!P27)*'DEC-OI'!$C27+(drdp!J27+drdp!S27)*'DEC-OI'!$D27)</f>
        <v>0</v>
      </c>
      <c r="H27" s="18">
        <f>Model!$W$24*((drdp!B27)*'DEC-OI'!$B27+(drdp!E27)*'DEC-OI'!$C27+(drdp!H27)*'DEC-OI'!$D27)</f>
        <v>-6.4596175654016373E-5</v>
      </c>
      <c r="I27" s="18">
        <f>Model!$W$24*((drdp!C27)*'DEC-OI'!$B27+(drdp!F27)*'DEC-OI'!$C27+(drdp!I27)*'DEC-OI'!$D27)</f>
        <v>1.8497924471361199E-3</v>
      </c>
      <c r="J27" s="18">
        <f>Model!$W$24*((drdp!D27)*'DEC-OI'!$B27+(drdp!G27)*'DEC-OI'!$C27+(drdp!J27)*'DEC-OI'!$D27)</f>
        <v>0</v>
      </c>
      <c r="K27" s="21">
        <f>SUM(E$3:E26)+H27</f>
        <v>-2.5877902177987662E-4</v>
      </c>
      <c r="L27" s="21">
        <f>SUM(F$3:F26)+I27</f>
        <v>7.4104616119936807E-3</v>
      </c>
      <c r="M27" s="21">
        <f>SUM(G$3:G26)+J27</f>
        <v>0</v>
      </c>
      <c r="N27" s="21"/>
      <c r="O27" s="21"/>
      <c r="P27" s="21"/>
      <c r="Q27" s="19">
        <f t="shared" si="1"/>
        <v>6.6966582113349856E-8</v>
      </c>
      <c r="R27" s="19">
        <f t="shared" si="1"/>
        <v>5.4914941302831982E-5</v>
      </c>
      <c r="S27" s="19">
        <f t="shared" si="1"/>
        <v>0</v>
      </c>
      <c r="T27" s="19">
        <f t="shared" si="2"/>
        <v>-1.9176720068890523E-6</v>
      </c>
      <c r="U27" s="19">
        <f t="shared" si="3"/>
        <v>0</v>
      </c>
      <c r="V27" s="19">
        <f t="shared" si="4"/>
        <v>0</v>
      </c>
    </row>
    <row r="28" spans="1:22" x14ac:dyDescent="0.25">
      <c r="A28" s="26">
        <f>Wellpath!E28</f>
        <v>2500</v>
      </c>
      <c r="B28" s="22">
        <v>0</v>
      </c>
      <c r="C28" s="22">
        <v>0</v>
      </c>
      <c r="D28" s="22">
        <v>1</v>
      </c>
      <c r="E28" s="20">
        <f>Model!$W$24*((drdp!B28+drdp!K28)*'DEC-OI'!$B28+(drdp!E28+drdp!N28)*'DEC-OI'!$C28+(drdp!H28+drdp!Q28)*'DEC-OI'!$D28)</f>
        <v>-1.6119506009701609E-4</v>
      </c>
      <c r="F28" s="20">
        <f>Model!$W$24*((drdp!C28+drdp!L28)*'DEC-OI'!$B28+(drdp!F28+drdp!O28)*'DEC-OI'!$C28+(drdp!I28+drdp!R28)*'DEC-OI'!$D28)</f>
        <v>4.6160225688929545E-3</v>
      </c>
      <c r="G28" s="20">
        <f>Model!$W$24*((drdp!D28+drdp!M28)*'DEC-OI'!$B28+(drdp!G28+drdp!P28)*'DEC-OI'!$C28+(drdp!J28+drdp!S28)*'DEC-OI'!$D28)</f>
        <v>0</v>
      </c>
      <c r="H28" s="18">
        <f>Model!$W$24*((drdp!B28)*'DEC-OI'!$B28+(drdp!E28)*'DEC-OI'!$C28+(drdp!H28)*'DEC-OI'!$D28)</f>
        <v>-8.0597530048508043E-5</v>
      </c>
      <c r="I28" s="18">
        <f>Model!$W$24*((drdp!C28)*'DEC-OI'!$B28+(drdp!F28)*'DEC-OI'!$C28+(drdp!I28)*'DEC-OI'!$D28)</f>
        <v>2.3080112844464772E-3</v>
      </c>
      <c r="J28" s="18">
        <f>Model!$W$24*((drdp!D28)*'DEC-OI'!$B28+(drdp!G28)*'DEC-OI'!$C28+(drdp!J28)*'DEC-OI'!$D28)</f>
        <v>0</v>
      </c>
      <c r="K28" s="21">
        <f>SUM(E$3:E27)+H28</f>
        <v>-4.0397272748240125E-4</v>
      </c>
      <c r="L28" s="21">
        <f>SUM(F$3:F27)+I28</f>
        <v>1.1568265343576285E-2</v>
      </c>
      <c r="M28" s="21">
        <f>SUM(G$3:G27)+J28</f>
        <v>0</v>
      </c>
      <c r="N28" s="21"/>
      <c r="O28" s="21"/>
      <c r="P28" s="21"/>
      <c r="Q28" s="19">
        <f t="shared" si="1"/>
        <v>1.6319396454957044E-7</v>
      </c>
      <c r="R28" s="19">
        <f t="shared" si="1"/>
        <v>1.3382476305938813E-4</v>
      </c>
      <c r="S28" s="19">
        <f t="shared" si="1"/>
        <v>0</v>
      </c>
      <c r="T28" s="19">
        <f t="shared" si="2"/>
        <v>-4.673263703084649E-6</v>
      </c>
      <c r="U28" s="19">
        <f t="shared" si="3"/>
        <v>0</v>
      </c>
      <c r="V28" s="19">
        <f t="shared" si="4"/>
        <v>0</v>
      </c>
    </row>
    <row r="29" spans="1:22" x14ac:dyDescent="0.25">
      <c r="A29" s="26">
        <f>Wellpath!E29</f>
        <v>2600</v>
      </c>
      <c r="B29" s="22">
        <v>0</v>
      </c>
      <c r="C29" s="22">
        <v>0</v>
      </c>
      <c r="D29" s="22">
        <v>1</v>
      </c>
      <c r="E29" s="20">
        <f>Model!$W$24*((drdp!B29+drdp!K29)*'DEC-OI'!$B29+(drdp!E29+drdp!N29)*'DEC-OI'!$C29+(drdp!H29+drdp!Q29)*'DEC-OI'!$D29)</f>
        <v>-1.9300137753546629E-4</v>
      </c>
      <c r="F29" s="20">
        <f>Model!$W$24*((drdp!C29+drdp!L29)*'DEC-OI'!$B29+(drdp!F29+drdp!O29)*'DEC-OI'!$C29+(drdp!I29+drdp!R29)*'DEC-OI'!$D29)</f>
        <v>5.5268363310572314E-3</v>
      </c>
      <c r="G29" s="20">
        <f>Model!$W$24*((drdp!D29+drdp!M29)*'DEC-OI'!$B29+(drdp!G29+drdp!P29)*'DEC-OI'!$C29+(drdp!J29+drdp!S29)*'DEC-OI'!$D29)</f>
        <v>0</v>
      </c>
      <c r="H29" s="18">
        <f>Model!$W$24*((drdp!B29)*'DEC-OI'!$B29+(drdp!E29)*'DEC-OI'!$C29+(drdp!H29)*'DEC-OI'!$D29)</f>
        <v>-9.6500688767733143E-5</v>
      </c>
      <c r="I29" s="18">
        <f>Model!$W$24*((drdp!C29)*'DEC-OI'!$B29+(drdp!F29)*'DEC-OI'!$C29+(drdp!I29)*'DEC-OI'!$D29)</f>
        <v>2.7634181655286157E-3</v>
      </c>
      <c r="J29" s="18">
        <f>Model!$W$24*((drdp!D29)*'DEC-OI'!$B29+(drdp!G29)*'DEC-OI'!$C29+(drdp!J29)*'DEC-OI'!$D29)</f>
        <v>0</v>
      </c>
      <c r="K29" s="21">
        <f>SUM(E$3:E28)+H29</f>
        <v>-5.8107094629864246E-4</v>
      </c>
      <c r="L29" s="21">
        <f>SUM(F$3:F28)+I29</f>
        <v>1.6639694793551377E-2</v>
      </c>
      <c r="M29" s="21">
        <f>SUM(G$3:G28)+J29</f>
        <v>0</v>
      </c>
      <c r="N29" s="21"/>
      <c r="O29" s="21"/>
      <c r="P29" s="21"/>
      <c r="Q29" s="19">
        <f t="shared" si="1"/>
        <v>3.3764344463239982E-7</v>
      </c>
      <c r="R29" s="19">
        <f t="shared" si="1"/>
        <v>2.7687944282254079E-4</v>
      </c>
      <c r="S29" s="19">
        <f t="shared" si="1"/>
        <v>0</v>
      </c>
      <c r="T29" s="19">
        <f t="shared" si="2"/>
        <v>-9.6688431998094926E-6</v>
      </c>
      <c r="U29" s="19">
        <f t="shared" si="3"/>
        <v>0</v>
      </c>
      <c r="V29" s="19">
        <f t="shared" si="4"/>
        <v>0</v>
      </c>
    </row>
    <row r="30" spans="1:22" x14ac:dyDescent="0.25">
      <c r="A30" s="26">
        <f>Wellpath!E30</f>
        <v>2700</v>
      </c>
      <c r="B30" s="22">
        <v>0</v>
      </c>
      <c r="C30" s="22">
        <v>0</v>
      </c>
      <c r="D30" s="22">
        <v>1</v>
      </c>
      <c r="E30" s="20">
        <f>Model!$W$24*((drdp!B30+drdp!K30)*'DEC-OI'!$B30+(drdp!E30+drdp!N30)*'DEC-OI'!$C30+(drdp!H30+drdp!Q30)*'DEC-OI'!$D30)</f>
        <v>-2.2457255252497261E-4</v>
      </c>
      <c r="F30" s="20">
        <f>Model!$W$24*((drdp!C30+drdp!L30)*'DEC-OI'!$B30+(drdp!F30+drdp!O30)*'DEC-OI'!$C30+(drdp!I30+drdp!R30)*'DEC-OI'!$D30)</f>
        <v>6.4309164944959842E-3</v>
      </c>
      <c r="G30" s="20">
        <f>Model!$W$24*((drdp!D30+drdp!M30)*'DEC-OI'!$B30+(drdp!G30+drdp!P30)*'DEC-OI'!$C30+(drdp!J30+drdp!S30)*'DEC-OI'!$D30)</f>
        <v>0</v>
      </c>
      <c r="H30" s="18">
        <f>Model!$W$24*((drdp!B30)*'DEC-OI'!$B30+(drdp!E30)*'DEC-OI'!$C30+(drdp!H30)*'DEC-OI'!$D30)</f>
        <v>-1.1228627626248631E-4</v>
      </c>
      <c r="I30" s="18">
        <f>Model!$W$24*((drdp!C30)*'DEC-OI'!$B30+(drdp!F30)*'DEC-OI'!$C30+(drdp!I30)*'DEC-OI'!$D30)</f>
        <v>3.2154582472479921E-3</v>
      </c>
      <c r="J30" s="18">
        <f>Model!$W$24*((drdp!D30)*'DEC-OI'!$B30+(drdp!G30)*'DEC-OI'!$C30+(drdp!J30)*'DEC-OI'!$D30)</f>
        <v>0</v>
      </c>
      <c r="K30" s="21">
        <f>SUM(E$3:E29)+H30</f>
        <v>-7.898579113288618E-4</v>
      </c>
      <c r="L30" s="21">
        <f>SUM(F$3:F29)+I30</f>
        <v>2.2618571206327986E-2</v>
      </c>
      <c r="M30" s="21">
        <f>SUM(G$3:G29)+J30</f>
        <v>0</v>
      </c>
      <c r="N30" s="21"/>
      <c r="O30" s="21"/>
      <c r="P30" s="21"/>
      <c r="Q30" s="19">
        <f t="shared" si="1"/>
        <v>6.2387552008879213E-7</v>
      </c>
      <c r="R30" s="19">
        <f t="shared" si="1"/>
        <v>5.1159976341572946E-4</v>
      </c>
      <c r="S30" s="19">
        <f t="shared" si="1"/>
        <v>0</v>
      </c>
      <c r="T30" s="19">
        <f t="shared" si="2"/>
        <v>-1.7865457410273357E-5</v>
      </c>
      <c r="U30" s="19">
        <f t="shared" si="3"/>
        <v>0</v>
      </c>
      <c r="V30" s="19">
        <f t="shared" si="4"/>
        <v>0</v>
      </c>
    </row>
    <row r="31" spans="1:22" x14ac:dyDescent="0.25">
      <c r="A31" s="26">
        <f>Wellpath!E31</f>
        <v>2800</v>
      </c>
      <c r="B31" s="22">
        <v>0</v>
      </c>
      <c r="C31" s="22">
        <v>0</v>
      </c>
      <c r="D31" s="22">
        <v>1</v>
      </c>
      <c r="E31" s="20">
        <f>Model!$W$24*((drdp!B31+drdp!K31)*'DEC-OI'!$B31+(drdp!E31+drdp!N31)*'DEC-OI'!$C31+(drdp!H31+drdp!Q31)*'DEC-OI'!$D31)</f>
        <v>-2.5587012045197712E-4</v>
      </c>
      <c r="F31" s="20">
        <f>Model!$W$24*((drdp!C31+drdp!L31)*'DEC-OI'!$B31+(drdp!F31+drdp!O31)*'DEC-OI'!$C31+(drdp!I31+drdp!R31)*'DEC-OI'!$D31)</f>
        <v>7.3271615767929428E-3</v>
      </c>
      <c r="G31" s="20">
        <f>Model!$W$24*((drdp!D31+drdp!M31)*'DEC-OI'!$B31+(drdp!G31+drdp!P31)*'DEC-OI'!$C31+(drdp!J31+drdp!S31)*'DEC-OI'!$D31)</f>
        <v>0</v>
      </c>
      <c r="H31" s="18">
        <f>Model!$W$24*((drdp!B31)*'DEC-OI'!$B31+(drdp!E31)*'DEC-OI'!$C31+(drdp!H31)*'DEC-OI'!$D31)</f>
        <v>-1.2793506022598856E-4</v>
      </c>
      <c r="I31" s="18">
        <f>Model!$W$24*((drdp!C31)*'DEC-OI'!$B31+(drdp!F31)*'DEC-OI'!$C31+(drdp!I31)*'DEC-OI'!$D31)</f>
        <v>3.6635807883964714E-3</v>
      </c>
      <c r="J31" s="18">
        <f>Model!$W$24*((drdp!D31)*'DEC-OI'!$B31+(drdp!G31)*'DEC-OI'!$C31+(drdp!J31)*'DEC-OI'!$D31)</f>
        <v>0</v>
      </c>
      <c r="K31" s="21">
        <f>SUM(E$3:E30)+H31</f>
        <v>-1.0300792478173367E-3</v>
      </c>
      <c r="L31" s="21">
        <f>SUM(F$3:F30)+I31</f>
        <v>2.949761024197245E-2</v>
      </c>
      <c r="M31" s="21">
        <f>SUM(G$3:G30)+J31</f>
        <v>0</v>
      </c>
      <c r="N31" s="21"/>
      <c r="O31" s="21"/>
      <c r="P31" s="21"/>
      <c r="Q31" s="19">
        <f t="shared" si="1"/>
        <v>1.0610632567839301E-6</v>
      </c>
      <c r="R31" s="19">
        <f t="shared" si="1"/>
        <v>8.7010900998731793E-4</v>
      </c>
      <c r="S31" s="19">
        <f t="shared" si="1"/>
        <v>0</v>
      </c>
      <c r="T31" s="19">
        <f t="shared" si="2"/>
        <v>-3.0384876170459948E-5</v>
      </c>
      <c r="U31" s="19">
        <f t="shared" si="3"/>
        <v>0</v>
      </c>
      <c r="V31" s="19">
        <f t="shared" si="4"/>
        <v>0</v>
      </c>
    </row>
    <row r="32" spans="1:22" x14ac:dyDescent="0.25">
      <c r="A32" s="26">
        <f>Wellpath!E32</f>
        <v>2900</v>
      </c>
      <c r="B32" s="22">
        <v>0</v>
      </c>
      <c r="C32" s="22">
        <v>0</v>
      </c>
      <c r="D32" s="22">
        <v>1</v>
      </c>
      <c r="E32" s="20">
        <f>Model!$W$24*((drdp!B32+drdp!K32)*'DEC-OI'!$B32+(drdp!E32+drdp!N32)*'DEC-OI'!$C32+(drdp!H32+drdp!Q32)*'DEC-OI'!$D32)</f>
        <v>-2.8685595005098149E-4</v>
      </c>
      <c r="F32" s="20">
        <f>Model!$W$24*((drdp!C32+drdp!L32)*'DEC-OI'!$B32+(drdp!F32+drdp!O32)*'DEC-OI'!$C32+(drdp!I32+drdp!R32)*'DEC-OI'!$D32)</f>
        <v>8.2144796413712948E-3</v>
      </c>
      <c r="G32" s="20">
        <f>Model!$W$24*((drdp!D32+drdp!M32)*'DEC-OI'!$B32+(drdp!G32+drdp!P32)*'DEC-OI'!$C32+(drdp!J32+drdp!S32)*'DEC-OI'!$D32)</f>
        <v>0</v>
      </c>
      <c r="H32" s="18">
        <f>Model!$W$24*((drdp!B32)*'DEC-OI'!$B32+(drdp!E32)*'DEC-OI'!$C32+(drdp!H32)*'DEC-OI'!$D32)</f>
        <v>-1.4342797502549075E-4</v>
      </c>
      <c r="I32" s="18">
        <f>Model!$W$24*((drdp!C32)*'DEC-OI'!$B32+(drdp!F32)*'DEC-OI'!$C32+(drdp!I32)*'DEC-OI'!$D32)</f>
        <v>4.1072398206856474E-3</v>
      </c>
      <c r="J32" s="18">
        <f>Model!$W$24*((drdp!D32)*'DEC-OI'!$B32+(drdp!G32)*'DEC-OI'!$C32+(drdp!J32)*'DEC-OI'!$D32)</f>
        <v>0</v>
      </c>
      <c r="K32" s="21">
        <f>SUM(E$3:E31)+H32</f>
        <v>-1.3014422830688161E-3</v>
      </c>
      <c r="L32" s="21">
        <f>SUM(F$3:F31)+I32</f>
        <v>3.7268430851054572E-2</v>
      </c>
      <c r="M32" s="21">
        <f>SUM(G$3:G31)+J32</f>
        <v>0</v>
      </c>
      <c r="N32" s="21"/>
      <c r="O32" s="21"/>
      <c r="P32" s="21"/>
      <c r="Q32" s="19">
        <f t="shared" si="1"/>
        <v>1.6937520161593724E-6</v>
      </c>
      <c r="R32" s="19">
        <f t="shared" si="1"/>
        <v>1.3889359380998363E-3</v>
      </c>
      <c r="S32" s="19">
        <f t="shared" si="1"/>
        <v>0</v>
      </c>
      <c r="T32" s="19">
        <f t="shared" si="2"/>
        <v>-4.850271173318876E-5</v>
      </c>
      <c r="U32" s="19">
        <f t="shared" si="3"/>
        <v>0</v>
      </c>
      <c r="V32" s="19">
        <f t="shared" si="4"/>
        <v>0</v>
      </c>
    </row>
    <row r="33" spans="1:23" x14ac:dyDescent="0.25">
      <c r="A33" s="26">
        <f>Wellpath!E33</f>
        <v>3000</v>
      </c>
      <c r="B33" s="22">
        <v>0</v>
      </c>
      <c r="C33" s="22">
        <v>0</v>
      </c>
      <c r="D33" s="22">
        <v>1</v>
      </c>
      <c r="E33" s="20">
        <f>Model!$W$24*((drdp!B33+drdp!K33)*'DEC-OI'!$B33+(drdp!E33+drdp!N33)*'DEC-OI'!$C33+(drdp!H33+drdp!Q33)*'DEC-OI'!$D33)</f>
        <v>-3.174922898616199E-4</v>
      </c>
      <c r="F33" s="20">
        <f>Model!$W$24*((drdp!C33+drdp!L33)*'DEC-OI'!$B33+(drdp!F33+drdp!O33)*'DEC-OI'!$C33+(drdp!I33+drdp!R33)*'DEC-OI'!$D33)</f>
        <v>9.091789627850207E-3</v>
      </c>
      <c r="G33" s="20">
        <f>Model!$W$24*((drdp!D33+drdp!M33)*'DEC-OI'!$B33+(drdp!G33+drdp!P33)*'DEC-OI'!$C33+(drdp!J33+drdp!S33)*'DEC-OI'!$D33)</f>
        <v>0</v>
      </c>
      <c r="H33" s="18">
        <f>Model!$W$24*((drdp!B33)*'DEC-OI'!$B33+(drdp!E33)*'DEC-OI'!$C33+(drdp!H33)*'DEC-OI'!$D33)</f>
        <v>-1.5874614493081025E-4</v>
      </c>
      <c r="I33" s="18">
        <f>Model!$W$24*((drdp!C33)*'DEC-OI'!$B33+(drdp!F33)*'DEC-OI'!$C33+(drdp!I33)*'DEC-OI'!$D33)</f>
        <v>4.5458948139251122E-3</v>
      </c>
      <c r="J33" s="18">
        <f>Model!$W$24*((drdp!D33)*'DEC-OI'!$B33+(drdp!G33)*'DEC-OI'!$C33+(drdp!J33)*'DEC-OI'!$D33)</f>
        <v>0</v>
      </c>
      <c r="K33" s="21">
        <f>SUM(E$3:E32)+H33</f>
        <v>-1.603616403025117E-3</v>
      </c>
      <c r="L33" s="21">
        <f>SUM(F$3:F32)+I33</f>
        <v>4.5921565485665325E-2</v>
      </c>
      <c r="M33" s="21">
        <f>SUM(G$3:G32)+J33</f>
        <v>0</v>
      </c>
      <c r="N33" s="21"/>
      <c r="O33" s="21"/>
      <c r="P33" s="21"/>
      <c r="Q33" s="19">
        <f t="shared" si="1"/>
        <v>2.5715855680512144E-6</v>
      </c>
      <c r="R33" s="19">
        <f t="shared" si="1"/>
        <v>2.1087901766542487E-3</v>
      </c>
      <c r="S33" s="19">
        <f t="shared" si="1"/>
        <v>0</v>
      </c>
      <c r="T33" s="19">
        <f t="shared" si="2"/>
        <v>-7.3640575665404986E-5</v>
      </c>
      <c r="U33" s="19">
        <f t="shared" si="3"/>
        <v>0</v>
      </c>
      <c r="V33" s="19">
        <f t="shared" si="4"/>
        <v>0</v>
      </c>
    </row>
    <row r="34" spans="1:23" x14ac:dyDescent="0.25">
      <c r="A34" s="26">
        <f>Wellpath!E34</f>
        <v>3100</v>
      </c>
      <c r="B34" s="22">
        <v>0</v>
      </c>
      <c r="C34" s="22">
        <v>0</v>
      </c>
      <c r="D34" s="22">
        <v>1</v>
      </c>
      <c r="E34" s="20">
        <f>Model!$W$24*((drdp!B34+drdp!K34)*'DEC-OI'!$B34+(drdp!E34+drdp!N34)*'DEC-OI'!$C34+(drdp!H34+drdp!Q34)*'DEC-OI'!$D34)</f>
        <v>-3.4774181422300064E-4</v>
      </c>
      <c r="F34" s="20">
        <f>Model!$W$24*((drdp!C34+drdp!L34)*'DEC-OI'!$B34+(drdp!F34+drdp!O34)*'DEC-OI'!$C34+(drdp!I34+drdp!R34)*'DEC-OI'!$D34)</f>
        <v>9.9580226691504316E-3</v>
      </c>
      <c r="G34" s="20">
        <f>Model!$W$24*((drdp!D34+drdp!M34)*'DEC-OI'!$B34+(drdp!G34+drdp!P34)*'DEC-OI'!$C34+(drdp!J34+drdp!S34)*'DEC-OI'!$D34)</f>
        <v>0</v>
      </c>
      <c r="H34" s="18">
        <f>Model!$W$24*((drdp!B34)*'DEC-OI'!$B34+(drdp!E34)*'DEC-OI'!$C34+(drdp!H34)*'DEC-OI'!$D34)</f>
        <v>-1.7387090711150002E-4</v>
      </c>
      <c r="I34" s="18">
        <f>Model!$W$24*((drdp!C34)*'DEC-OI'!$B34+(drdp!F34)*'DEC-OI'!$C34+(drdp!I34)*'DEC-OI'!$D34)</f>
        <v>4.9790113345752071E-3</v>
      </c>
      <c r="J34" s="18">
        <f>Model!$W$24*((drdp!D34)*'DEC-OI'!$B34+(drdp!G34)*'DEC-OI'!$C34+(drdp!J34)*'DEC-OI'!$D34)</f>
        <v>0</v>
      </c>
      <c r="K34" s="21">
        <f>SUM(E$3:E33)+H34</f>
        <v>-1.9362334550674268E-3</v>
      </c>
      <c r="L34" s="21">
        <f>SUM(F$3:F33)+I34</f>
        <v>5.5446471634165627E-2</v>
      </c>
      <c r="M34" s="21">
        <f>SUM(G$3:G33)+J34</f>
        <v>0</v>
      </c>
      <c r="N34" s="21"/>
      <c r="O34" s="21"/>
      <c r="P34" s="21"/>
      <c r="Q34" s="19">
        <f t="shared" si="1"/>
        <v>3.7489999925223449E-6</v>
      </c>
      <c r="R34" s="19">
        <f t="shared" si="1"/>
        <v>3.0743112166783334E-3</v>
      </c>
      <c r="S34" s="19">
        <f t="shared" si="1"/>
        <v>0</v>
      </c>
      <c r="T34" s="19">
        <f t="shared" si="2"/>
        <v>-1.0735731334351858E-4</v>
      </c>
      <c r="U34" s="19">
        <f t="shared" si="3"/>
        <v>0</v>
      </c>
      <c r="V34" s="19">
        <f t="shared" si="4"/>
        <v>0</v>
      </c>
    </row>
    <row r="35" spans="1:23" x14ac:dyDescent="0.25">
      <c r="A35" s="26">
        <f>Wellpath!E35</f>
        <v>3200</v>
      </c>
      <c r="B35" s="22">
        <v>0</v>
      </c>
      <c r="C35" s="22">
        <v>0</v>
      </c>
      <c r="D35" s="22">
        <v>1</v>
      </c>
      <c r="E35" s="20">
        <f>Model!$W$24*((drdp!B35+drdp!K35)*'DEC-OI'!$B35+(drdp!E35+drdp!N35)*'DEC-OI'!$C35+(drdp!H35+drdp!Q35)*'DEC-OI'!$D35)</f>
        <v>-3.7756766874927149E-4</v>
      </c>
      <c r="F35" s="20">
        <f>Model!$W$24*((drdp!C35+drdp!L35)*'DEC-OI'!$B35+(drdp!F35+drdp!O35)*'DEC-OI'!$C35+(drdp!I35+drdp!R35)*'DEC-OI'!$D35)</f>
        <v>1.0812123393744119E-2</v>
      </c>
      <c r="G35" s="20">
        <f>Model!$W$24*((drdp!D35+drdp!M35)*'DEC-OI'!$B35+(drdp!G35+drdp!P35)*'DEC-OI'!$C35+(drdp!J35+drdp!S35)*'DEC-OI'!$D35)</f>
        <v>0</v>
      </c>
      <c r="H35" s="18">
        <f>Model!$W$24*((drdp!B35)*'DEC-OI'!$B35+(drdp!E35)*'DEC-OI'!$C35+(drdp!H35)*'DEC-OI'!$D35)</f>
        <v>-1.8878383437463575E-4</v>
      </c>
      <c r="I35" s="18">
        <f>Model!$W$24*((drdp!C35)*'DEC-OI'!$B35+(drdp!F35)*'DEC-OI'!$C35+(drdp!I35)*'DEC-OI'!$D35)</f>
        <v>5.4060616968720594E-3</v>
      </c>
      <c r="J35" s="18">
        <f>Model!$W$24*((drdp!D35)*'DEC-OI'!$B35+(drdp!G35)*'DEC-OI'!$C35+(drdp!J35)*'DEC-OI'!$D35)</f>
        <v>0</v>
      </c>
      <c r="K35" s="21">
        <f>SUM(E$3:E34)+H35</f>
        <v>-2.2988881965535632E-3</v>
      </c>
      <c r="L35" s="21">
        <f>SUM(F$3:F34)+I35</f>
        <v>6.5831544665612918E-2</v>
      </c>
      <c r="M35" s="21">
        <f>SUM(G$3:G34)+J35</f>
        <v>0</v>
      </c>
      <c r="N35" s="21"/>
      <c r="O35" s="21"/>
      <c r="P35" s="21"/>
      <c r="Q35" s="19">
        <f t="shared" si="1"/>
        <v>5.2848869402532938E-6</v>
      </c>
      <c r="R35" s="19">
        <f t="shared" si="1"/>
        <v>4.3337922730605884E-3</v>
      </c>
      <c r="S35" s="19">
        <f t="shared" si="1"/>
        <v>0</v>
      </c>
      <c r="T35" s="19">
        <f t="shared" si="2"/>
        <v>-1.5133936099266622E-4</v>
      </c>
      <c r="U35" s="19">
        <f t="shared" si="3"/>
        <v>0</v>
      </c>
      <c r="V35" s="19">
        <f t="shared" si="4"/>
        <v>0</v>
      </c>
    </row>
    <row r="36" spans="1:23" x14ac:dyDescent="0.25">
      <c r="A36" s="26">
        <f>Wellpath!E36</f>
        <v>3300</v>
      </c>
      <c r="B36" s="22">
        <v>0</v>
      </c>
      <c r="C36" s="22">
        <v>0</v>
      </c>
      <c r="D36" s="22">
        <v>1</v>
      </c>
      <c r="E36" s="20">
        <f>Model!$W$24*((drdp!B36+drdp!K36)*'DEC-OI'!$B36+(drdp!E36+drdp!N36)*'DEC-OI'!$C36+(drdp!H36+drdp!Q36)*'DEC-OI'!$D36)</f>
        <v>-4.0693351523101232E-4</v>
      </c>
      <c r="F36" s="20">
        <f>Model!$W$24*((drdp!C36+drdp!L36)*'DEC-OI'!$B36+(drdp!F36+drdp!O36)*'DEC-OI'!$C36+(drdp!I36+drdp!R36)*'DEC-OI'!$D36)</f>
        <v>1.1653051211462463E-2</v>
      </c>
      <c r="G36" s="20">
        <f>Model!$W$24*((drdp!D36+drdp!M36)*'DEC-OI'!$B36+(drdp!G36+drdp!P36)*'DEC-OI'!$C36+(drdp!J36+drdp!S36)*'DEC-OI'!$D36)</f>
        <v>0</v>
      </c>
      <c r="H36" s="18">
        <f>Model!$W$24*((drdp!B36)*'DEC-OI'!$B36+(drdp!E36)*'DEC-OI'!$C36+(drdp!H36)*'DEC-OI'!$D36)</f>
        <v>-2.0346675761550578E-4</v>
      </c>
      <c r="I36" s="18">
        <f>Model!$W$24*((drdp!C36)*'DEC-OI'!$B36+(drdp!F36)*'DEC-OI'!$C36+(drdp!I36)*'DEC-OI'!$D36)</f>
        <v>5.8265256057312212E-3</v>
      </c>
      <c r="J36" s="18">
        <f>Model!$W$24*((drdp!D36)*'DEC-OI'!$B36+(drdp!G36)*'DEC-OI'!$C36+(drdp!J36)*'DEC-OI'!$D36)</f>
        <v>0</v>
      </c>
      <c r="K36" s="21">
        <f>SUM(E$3:E35)+H36</f>
        <v>-2.6911387885437043E-3</v>
      </c>
      <c r="L36" s="21">
        <f>SUM(F$3:F35)+I36</f>
        <v>7.7064131968216182E-2</v>
      </c>
      <c r="M36" s="21">
        <f>SUM(G$3:G35)+J36</f>
        <v>0</v>
      </c>
      <c r="N36" s="21"/>
      <c r="O36" s="21"/>
      <c r="P36" s="21"/>
      <c r="Q36" s="19">
        <f t="shared" si="1"/>
        <v>7.242227979204477E-6</v>
      </c>
      <c r="R36" s="19">
        <f t="shared" si="1"/>
        <v>5.938880436014639E-3</v>
      </c>
      <c r="S36" s="19">
        <f t="shared" si="1"/>
        <v>0</v>
      </c>
      <c r="T36" s="19">
        <f t="shared" si="2"/>
        <v>-2.0739027474511745E-4</v>
      </c>
      <c r="U36" s="19">
        <f t="shared" si="3"/>
        <v>0</v>
      </c>
      <c r="V36" s="19">
        <f t="shared" si="4"/>
        <v>0</v>
      </c>
    </row>
    <row r="37" spans="1:23" x14ac:dyDescent="0.25">
      <c r="A37" s="26">
        <f>Wellpath!E37</f>
        <v>3400</v>
      </c>
      <c r="B37" s="22">
        <v>0</v>
      </c>
      <c r="C37" s="22">
        <v>0</v>
      </c>
      <c r="D37" s="22">
        <v>1</v>
      </c>
      <c r="E37" s="20">
        <f>Model!$W$24*((drdp!B37+drdp!K37)*'DEC-OI'!$B37+(drdp!E37+drdp!N37)*'DEC-OI'!$C37+(drdp!H37+drdp!Q37)*'DEC-OI'!$D37)</f>
        <v>-4.3580357590774458E-4</v>
      </c>
      <c r="F37" s="20">
        <f>Model!$W$24*((drdp!C37+drdp!L37)*'DEC-OI'!$B37+(drdp!F37+drdp!O37)*'DEC-OI'!$C37+(drdp!I37+drdp!R37)*'DEC-OI'!$D37)</f>
        <v>1.2479781581294511E-2</v>
      </c>
      <c r="G37" s="20">
        <f>Model!$W$24*((drdp!D37+drdp!M37)*'DEC-OI'!$B37+(drdp!G37+drdp!P37)*'DEC-OI'!$C37+(drdp!J37+drdp!S37)*'DEC-OI'!$D37)</f>
        <v>0</v>
      </c>
      <c r="H37" s="18">
        <f>Model!$W$24*((drdp!B37)*'DEC-OI'!$B37+(drdp!E37)*'DEC-OI'!$C37+(drdp!H37)*'DEC-OI'!$D37)</f>
        <v>-2.1790178795387351E-4</v>
      </c>
      <c r="I37" s="18">
        <f>Model!$W$24*((drdp!C37)*'DEC-OI'!$B37+(drdp!F37)*'DEC-OI'!$C37+(drdp!I37)*'DEC-OI'!$D37)</f>
        <v>6.2398907906472904E-3</v>
      </c>
      <c r="J37" s="18">
        <f>Model!$W$24*((drdp!D37)*'DEC-OI'!$B37+(drdp!G37)*'DEC-OI'!$C37+(drdp!J37)*'DEC-OI'!$D37)</f>
        <v>0</v>
      </c>
      <c r="K37" s="21">
        <f>SUM(E$3:E36)+H37</f>
        <v>-3.1125073341130845E-3</v>
      </c>
      <c r="L37" s="21">
        <f>SUM(F$3:F36)+I37</f>
        <v>8.9130548364594719E-2</v>
      </c>
      <c r="M37" s="21">
        <f>SUM(G$3:G36)+J37</f>
        <v>0</v>
      </c>
      <c r="N37" s="21"/>
      <c r="O37" s="21"/>
      <c r="P37" s="21"/>
      <c r="Q37" s="19">
        <f t="shared" si="1"/>
        <v>9.6877019049077404E-6</v>
      </c>
      <c r="R37" s="19">
        <f t="shared" si="1"/>
        <v>7.9442546517733588E-3</v>
      </c>
      <c r="S37" s="19">
        <f t="shared" si="1"/>
        <v>0</v>
      </c>
      <c r="T37" s="19">
        <f t="shared" si="2"/>
        <v>-2.7741948547832203E-4</v>
      </c>
      <c r="U37" s="19">
        <f t="shared" si="3"/>
        <v>0</v>
      </c>
      <c r="V37" s="19">
        <f t="shared" si="4"/>
        <v>0</v>
      </c>
    </row>
    <row r="38" spans="1:23" x14ac:dyDescent="0.25">
      <c r="A38" s="26">
        <f>Wellpath!E38</f>
        <v>3500</v>
      </c>
      <c r="B38" s="22">
        <v>0</v>
      </c>
      <c r="C38" s="22">
        <v>0</v>
      </c>
      <c r="D38" s="22">
        <v>1</v>
      </c>
      <c r="E38" s="20">
        <f>Model!$W$24*((drdp!B38+drdp!K38)*'DEC-OI'!$B38+(drdp!E38+drdp!N38)*'DEC-OI'!$C38+(drdp!H38+drdp!Q38)*'DEC-OI'!$D38)</f>
        <v>-4.6414267705762851E-4</v>
      </c>
      <c r="F38" s="20">
        <f>Model!$W$24*((drdp!C38+drdp!L38)*'DEC-OI'!$B38+(drdp!F38+drdp!O38)*'DEC-OI'!$C38+(drdp!I38+drdp!R38)*'DEC-OI'!$D38)</f>
        <v>1.329130725963275E-2</v>
      </c>
      <c r="G38" s="20">
        <f>Model!$W$24*((drdp!D38+drdp!M38)*'DEC-OI'!$B38+(drdp!G38+drdp!P38)*'DEC-OI'!$C38+(drdp!J38+drdp!S38)*'DEC-OI'!$D38)</f>
        <v>0</v>
      </c>
      <c r="H38" s="18">
        <f>Model!$W$24*((drdp!B38)*'DEC-OI'!$B38+(drdp!E38)*'DEC-OI'!$C38+(drdp!H38)*'DEC-OI'!$D38)</f>
        <v>-2.3207133852881339E-4</v>
      </c>
      <c r="I38" s="18">
        <f>Model!$W$24*((drdp!C38)*'DEC-OI'!$B38+(drdp!F38)*'DEC-OI'!$C38+(drdp!I38)*'DEC-OI'!$D38)</f>
        <v>6.6456536298163506E-3</v>
      </c>
      <c r="J38" s="18">
        <f>Model!$W$24*((drdp!D38)*'DEC-OI'!$B38+(drdp!G38)*'DEC-OI'!$C38+(drdp!J38)*'DEC-OI'!$D38)</f>
        <v>0</v>
      </c>
      <c r="K38" s="21">
        <f>SUM(E$3:E37)+H38</f>
        <v>-3.5624804605957688E-3</v>
      </c>
      <c r="L38" s="21">
        <f>SUM(F$3:F37)+I38</f>
        <v>0.10201609278505828</v>
      </c>
      <c r="M38" s="21">
        <f>SUM(G$3:G37)+J38</f>
        <v>0</v>
      </c>
      <c r="N38" s="21"/>
      <c r="O38" s="21"/>
      <c r="P38" s="21"/>
      <c r="Q38" s="19">
        <f t="shared" si="1"/>
        <v>1.2691267032126641E-5</v>
      </c>
      <c r="R38" s="19">
        <f t="shared" si="1"/>
        <v>1.0407283187129621E-2</v>
      </c>
      <c r="S38" s="19">
        <f t="shared" si="1"/>
        <v>0</v>
      </c>
      <c r="T38" s="19">
        <f t="shared" si="2"/>
        <v>-3.634303372130951E-4</v>
      </c>
      <c r="U38" s="19">
        <f t="shared" si="3"/>
        <v>0</v>
      </c>
      <c r="V38" s="19">
        <f t="shared" si="4"/>
        <v>0</v>
      </c>
    </row>
    <row r="39" spans="1:23" x14ac:dyDescent="0.25">
      <c r="A39" s="26">
        <f>Wellpath!E39</f>
        <v>3600</v>
      </c>
      <c r="B39" s="22">
        <v>0</v>
      </c>
      <c r="C39" s="22">
        <v>0</v>
      </c>
      <c r="D39" s="22">
        <v>1</v>
      </c>
      <c r="E39" s="20">
        <f>Model!$W$24*((drdp!B39+drdp!K39)*'DEC-OI'!$B39+(drdp!E39+drdp!N39)*'DEC-OI'!$C39+(drdp!H39+drdp!Q39)*'DEC-OI'!$D39)</f>
        <v>-4.9191629185121888E-4</v>
      </c>
      <c r="F39" s="20">
        <f>Model!$W$24*((drdp!C39+drdp!L39)*'DEC-OI'!$B39+(drdp!F39+drdp!O39)*'DEC-OI'!$C39+(drdp!I39+drdp!R39)*'DEC-OI'!$D39)</f>
        <v>1.4086639527444138E-2</v>
      </c>
      <c r="G39" s="20">
        <f>Model!$W$24*((drdp!D39+drdp!M39)*'DEC-OI'!$B39+(drdp!G39+drdp!P39)*'DEC-OI'!$C39+(drdp!J39+drdp!S39)*'DEC-OI'!$D39)</f>
        <v>0</v>
      </c>
      <c r="H39" s="18">
        <f>Model!$W$24*((drdp!B39)*'DEC-OI'!$B39+(drdp!E39)*'DEC-OI'!$C39+(drdp!H39)*'DEC-OI'!$D39)</f>
        <v>-2.4595814592560944E-4</v>
      </c>
      <c r="I39" s="18">
        <f>Model!$W$24*((drdp!C39)*'DEC-OI'!$B39+(drdp!F39)*'DEC-OI'!$C39+(drdp!I39)*'DEC-OI'!$D39)</f>
        <v>7.0433197637220692E-3</v>
      </c>
      <c r="J39" s="18">
        <f>Model!$W$24*((drdp!D39)*'DEC-OI'!$B39+(drdp!G39)*'DEC-OI'!$C39+(drdp!J39)*'DEC-OI'!$D39)</f>
        <v>0</v>
      </c>
      <c r="K39" s="21">
        <f>SUM(E$3:E38)+H39</f>
        <v>-4.0405099450501938E-3</v>
      </c>
      <c r="L39" s="21">
        <f>SUM(F$3:F38)+I39</f>
        <v>0.11570506617859674</v>
      </c>
      <c r="M39" s="21">
        <f>SUM(G$3:G38)+J39</f>
        <v>0</v>
      </c>
      <c r="N39" s="21"/>
      <c r="O39" s="21"/>
      <c r="P39" s="21"/>
      <c r="Q39" s="19">
        <f t="shared" si="1"/>
        <v>1.6325720616049519E-5</v>
      </c>
      <c r="R39" s="19">
        <f t="shared" si="1"/>
        <v>1.3387662339393452E-2</v>
      </c>
      <c r="S39" s="19">
        <f t="shared" si="1"/>
        <v>0</v>
      </c>
      <c r="T39" s="19">
        <f t="shared" si="2"/>
        <v>-4.6750747058731096E-4</v>
      </c>
      <c r="U39" s="19">
        <f t="shared" si="3"/>
        <v>0</v>
      </c>
      <c r="V39" s="19">
        <f t="shared" si="4"/>
        <v>0</v>
      </c>
    </row>
    <row r="40" spans="1:23" x14ac:dyDescent="0.25">
      <c r="A40" s="26">
        <f>Wellpath!E40</f>
        <v>3700</v>
      </c>
      <c r="B40" s="22">
        <v>0</v>
      </c>
      <c r="C40" s="22">
        <v>0</v>
      </c>
      <c r="D40" s="22">
        <v>1</v>
      </c>
      <c r="E40" s="20">
        <f>Model!$W$24*((drdp!B40+drdp!K40)*'DEC-OI'!$B40+(drdp!E40+drdp!N40)*'DEC-OI'!$C40+(drdp!H40+drdp!Q40)*'DEC-OI'!$D40)</f>
        <v>-4.9191629185121888E-4</v>
      </c>
      <c r="F40" s="20">
        <f>Model!$W$24*((drdp!C40+drdp!L40)*'DEC-OI'!$B40+(drdp!F40+drdp!O40)*'DEC-OI'!$C40+(drdp!I40+drdp!R40)*'DEC-OI'!$D40)</f>
        <v>1.4086639527444138E-2</v>
      </c>
      <c r="G40" s="20">
        <f>Model!$W$24*((drdp!D40+drdp!M40)*'DEC-OI'!$B40+(drdp!G40+drdp!P40)*'DEC-OI'!$C40+(drdp!J40+drdp!S40)*'DEC-OI'!$D40)</f>
        <v>0</v>
      </c>
      <c r="H40" s="18">
        <f>Model!$W$24*((drdp!B40)*'DEC-OI'!$B40+(drdp!E40)*'DEC-OI'!$C40+(drdp!H40)*'DEC-OI'!$D40)</f>
        <v>-2.4595814592560944E-4</v>
      </c>
      <c r="I40" s="18">
        <f>Model!$W$24*((drdp!C40)*'DEC-OI'!$B40+(drdp!F40)*'DEC-OI'!$C40+(drdp!I40)*'DEC-OI'!$D40)</f>
        <v>7.0433197637220692E-3</v>
      </c>
      <c r="J40" s="18">
        <f>Model!$W$24*((drdp!D40)*'DEC-OI'!$B40+(drdp!G40)*'DEC-OI'!$C40+(drdp!J40)*'DEC-OI'!$D40)</f>
        <v>0</v>
      </c>
      <c r="K40" s="21">
        <f>SUM(E$3:E39)+H40</f>
        <v>-4.5324262369014125E-3</v>
      </c>
      <c r="L40" s="21">
        <f>SUM(F$3:F39)+I40</f>
        <v>0.1297917057060409</v>
      </c>
      <c r="M40" s="21">
        <f>SUM(G$3:G39)+J40</f>
        <v>0</v>
      </c>
      <c r="N40" s="21"/>
      <c r="O40" s="21"/>
      <c r="P40" s="21"/>
      <c r="Q40" s="19">
        <f t="shared" si="1"/>
        <v>2.05428875929523E-5</v>
      </c>
      <c r="R40" s="19">
        <f t="shared" si="1"/>
        <v>1.684588687008353E-2</v>
      </c>
      <c r="S40" s="19">
        <f t="shared" si="1"/>
        <v>0</v>
      </c>
      <c r="T40" s="19">
        <f t="shared" si="2"/>
        <v>-5.8827133227424655E-4</v>
      </c>
      <c r="U40" s="19">
        <f t="shared" si="3"/>
        <v>0</v>
      </c>
      <c r="V40" s="19">
        <f t="shared" si="4"/>
        <v>0</v>
      </c>
    </row>
    <row r="41" spans="1:23" x14ac:dyDescent="0.25">
      <c r="A41" s="26">
        <f>Wellpath!E41</f>
        <v>3800</v>
      </c>
      <c r="B41" s="22">
        <v>0</v>
      </c>
      <c r="C41" s="22">
        <v>0</v>
      </c>
      <c r="D41" s="22">
        <v>1</v>
      </c>
      <c r="E41" s="20">
        <f>Model!$W$24*((drdp!B41+drdp!K41)*'DEC-OI'!$B41+(drdp!E41+drdp!N41)*'DEC-OI'!$C41+(drdp!H41+drdp!Q41)*'DEC-OI'!$D41)</f>
        <v>-4.9191629185121888E-4</v>
      </c>
      <c r="F41" s="20">
        <f>Model!$W$24*((drdp!C41+drdp!L41)*'DEC-OI'!$B41+(drdp!F41+drdp!O41)*'DEC-OI'!$C41+(drdp!I41+drdp!R41)*'DEC-OI'!$D41)</f>
        <v>1.4086639527444138E-2</v>
      </c>
      <c r="G41" s="20">
        <f>Model!$W$24*((drdp!D41+drdp!M41)*'DEC-OI'!$B41+(drdp!G41+drdp!P41)*'DEC-OI'!$C41+(drdp!J41+drdp!S41)*'DEC-OI'!$D41)</f>
        <v>0</v>
      </c>
      <c r="H41" s="18">
        <f>Model!$W$24*((drdp!B41)*'DEC-OI'!$B41+(drdp!E41)*'DEC-OI'!$C41+(drdp!H41)*'DEC-OI'!$D41)</f>
        <v>-2.4595814592560944E-4</v>
      </c>
      <c r="I41" s="18">
        <f>Model!$W$24*((drdp!C41)*'DEC-OI'!$B41+(drdp!F41)*'DEC-OI'!$C41+(drdp!I41)*'DEC-OI'!$D41)</f>
        <v>7.0433197637220692E-3</v>
      </c>
      <c r="J41" s="18">
        <f>Model!$W$24*((drdp!D41)*'DEC-OI'!$B41+(drdp!G41)*'DEC-OI'!$C41+(drdp!J41)*'DEC-OI'!$D41)</f>
        <v>0</v>
      </c>
      <c r="K41" s="21">
        <f>SUM(E$3:E40)+H41</f>
        <v>-5.0243425287526313E-3</v>
      </c>
      <c r="L41" s="21">
        <f>SUM(F$3:F40)+I41</f>
        <v>0.14387834523348503</v>
      </c>
      <c r="M41" s="21">
        <f>SUM(G$3:G40)+J41</f>
        <v>0</v>
      </c>
      <c r="N41" s="21"/>
      <c r="O41" s="21"/>
      <c r="P41" s="21"/>
      <c r="Q41" s="19">
        <f t="shared" si="1"/>
        <v>2.5244017846232387E-5</v>
      </c>
      <c r="R41" s="19">
        <f t="shared" si="1"/>
        <v>2.0700978227125903E-2</v>
      </c>
      <c r="S41" s="19">
        <f t="shared" si="1"/>
        <v>0</v>
      </c>
      <c r="T41" s="19">
        <f t="shared" si="2"/>
        <v>-7.2289408892315223E-4</v>
      </c>
      <c r="U41" s="19">
        <f t="shared" si="3"/>
        <v>0</v>
      </c>
      <c r="V41" s="19">
        <f t="shared" si="4"/>
        <v>0</v>
      </c>
    </row>
    <row r="42" spans="1:23" x14ac:dyDescent="0.25">
      <c r="A42" s="26">
        <f>Wellpath!E42</f>
        <v>3900</v>
      </c>
      <c r="B42" s="22">
        <v>0</v>
      </c>
      <c r="C42" s="22">
        <v>0</v>
      </c>
      <c r="D42" s="22">
        <v>1</v>
      </c>
      <c r="E42" s="20">
        <f>Model!$W$24*((drdp!B42+drdp!K42)*'DEC-OI'!$B42+(drdp!E42+drdp!N42)*'DEC-OI'!$C42+(drdp!H42+drdp!Q42)*'DEC-OI'!$D42)</f>
        <v>-4.9191629185121888E-4</v>
      </c>
      <c r="F42" s="20">
        <f>Model!$W$24*((drdp!C42+drdp!L42)*'DEC-OI'!$B42+(drdp!F42+drdp!O42)*'DEC-OI'!$C42+(drdp!I42+drdp!R42)*'DEC-OI'!$D42)</f>
        <v>1.4086639527444138E-2</v>
      </c>
      <c r="G42" s="20">
        <f>Model!$W$24*((drdp!D42+drdp!M42)*'DEC-OI'!$B42+(drdp!G42+drdp!P42)*'DEC-OI'!$C42+(drdp!J42+drdp!S42)*'DEC-OI'!$D42)</f>
        <v>0</v>
      </c>
      <c r="H42" s="18">
        <f>Model!$W$24*((drdp!B42)*'DEC-OI'!$B42+(drdp!E42)*'DEC-OI'!$C42+(drdp!H42)*'DEC-OI'!$D42)</f>
        <v>-2.4595814592560944E-4</v>
      </c>
      <c r="I42" s="18">
        <f>Model!$W$24*((drdp!C42)*'DEC-OI'!$B42+(drdp!F42)*'DEC-OI'!$C42+(drdp!I42)*'DEC-OI'!$D42)</f>
        <v>7.0433197637220692E-3</v>
      </c>
      <c r="J42" s="18">
        <f>Model!$W$24*((drdp!D42)*'DEC-OI'!$B42+(drdp!G42)*'DEC-OI'!$C42+(drdp!J42)*'DEC-OI'!$D42)</f>
        <v>0</v>
      </c>
      <c r="K42" s="21">
        <f>SUM(E$3:E41)+H42</f>
        <v>-5.5162588206038501E-3</v>
      </c>
      <c r="L42" s="21">
        <f>SUM(F$3:F41)+I42</f>
        <v>0.15796498476092916</v>
      </c>
      <c r="M42" s="21">
        <f>SUM(G$3:G41)+J42</f>
        <v>0</v>
      </c>
      <c r="N42" s="21"/>
      <c r="O42" s="21"/>
      <c r="P42" s="21"/>
      <c r="Q42" s="19">
        <f t="shared" si="1"/>
        <v>3.0429111375889779E-5</v>
      </c>
      <c r="R42" s="19">
        <f t="shared" si="1"/>
        <v>2.4952936410520581E-2</v>
      </c>
      <c r="S42" s="19">
        <f t="shared" si="1"/>
        <v>0</v>
      </c>
      <c r="T42" s="19">
        <f t="shared" si="2"/>
        <v>-8.7137574053402817E-4</v>
      </c>
      <c r="U42" s="19">
        <f t="shared" si="3"/>
        <v>0</v>
      </c>
      <c r="V42" s="19">
        <f t="shared" si="4"/>
        <v>0</v>
      </c>
    </row>
    <row r="43" spans="1:23" x14ac:dyDescent="0.25">
      <c r="A43" s="26">
        <f>Wellpath!E43</f>
        <v>4000</v>
      </c>
      <c r="B43" s="22">
        <v>0</v>
      </c>
      <c r="C43" s="22">
        <v>0</v>
      </c>
      <c r="D43" s="22">
        <v>1</v>
      </c>
      <c r="E43" s="20">
        <f>Model!$W$24*((drdp!B43+drdp!K43)*'DEC-OI'!$B43+(drdp!E43+drdp!N43)*'DEC-OI'!$C43+(drdp!H43+drdp!Q43)*'DEC-OI'!$D43)</f>
        <v>-4.9191629185121888E-4</v>
      </c>
      <c r="F43" s="20">
        <f>Model!$W$24*((drdp!C43+drdp!L43)*'DEC-OI'!$B43+(drdp!F43+drdp!O43)*'DEC-OI'!$C43+(drdp!I43+drdp!R43)*'DEC-OI'!$D43)</f>
        <v>1.4086639527444138E-2</v>
      </c>
      <c r="G43" s="20">
        <f>Model!$W$24*((drdp!D43+drdp!M43)*'DEC-OI'!$B43+(drdp!G43+drdp!P43)*'DEC-OI'!$C43+(drdp!J43+drdp!S43)*'DEC-OI'!$D43)</f>
        <v>0</v>
      </c>
      <c r="H43" s="18">
        <f>Model!$W$24*((drdp!B43)*'DEC-OI'!$B43+(drdp!E43)*'DEC-OI'!$C43+(drdp!H43)*'DEC-OI'!$D43)</f>
        <v>-2.4595814592560944E-4</v>
      </c>
      <c r="I43" s="18">
        <f>Model!$W$24*((drdp!C43)*'DEC-OI'!$B43+(drdp!F43)*'DEC-OI'!$C43+(drdp!I43)*'DEC-OI'!$D43)</f>
        <v>7.0433197637220692E-3</v>
      </c>
      <c r="J43" s="18">
        <f>Model!$W$24*((drdp!D43)*'DEC-OI'!$B43+(drdp!G43)*'DEC-OI'!$C43+(drdp!J43)*'DEC-OI'!$D43)</f>
        <v>0</v>
      </c>
      <c r="K43" s="21">
        <f>SUM(E$3:E42)+H43</f>
        <v>-6.0081751124550688E-3</v>
      </c>
      <c r="L43" s="21">
        <f>SUM(F$3:F42)+I43</f>
        <v>0.17205162428837328</v>
      </c>
      <c r="M43" s="21">
        <f>SUM(G$3:G42)+J43</f>
        <v>0</v>
      </c>
      <c r="N43" s="21"/>
      <c r="O43" s="21"/>
      <c r="P43" s="21"/>
      <c r="Q43" s="19">
        <f t="shared" si="1"/>
        <v>3.6098168181924481E-5</v>
      </c>
      <c r="R43" s="19">
        <f t="shared" si="1"/>
        <v>2.9601761420267561E-2</v>
      </c>
      <c r="S43" s="19">
        <f t="shared" si="1"/>
        <v>0</v>
      </c>
      <c r="T43" s="19">
        <f t="shared" si="2"/>
        <v>-1.0337162871068744E-3</v>
      </c>
      <c r="U43" s="19">
        <f t="shared" si="3"/>
        <v>0</v>
      </c>
      <c r="V43" s="19">
        <f t="shared" si="4"/>
        <v>0</v>
      </c>
      <c r="W43" s="10" t="s">
        <v>62</v>
      </c>
    </row>
    <row r="44" spans="1:23" s="36" customFormat="1" x14ac:dyDescent="0.25">
      <c r="A44" s="26">
        <f>Wellpath!E44</f>
        <v>4100</v>
      </c>
      <c r="B44" s="22">
        <v>0</v>
      </c>
      <c r="C44" s="22">
        <v>0</v>
      </c>
      <c r="D44" s="22">
        <v>1</v>
      </c>
      <c r="E44" s="20">
        <f>Model!$W$24*((drdp!B44+drdp!K44)*'DEC-OI'!$B44+(drdp!E44+drdp!N44)*'DEC-OI'!$C44+(drdp!H44+drdp!Q44)*'DEC-OI'!$D44)</f>
        <v>-4.9191629185121888E-4</v>
      </c>
      <c r="F44" s="20">
        <f>Model!$W$24*((drdp!C44+drdp!L44)*'DEC-OI'!$B44+(drdp!F44+drdp!O44)*'DEC-OI'!$C44+(drdp!I44+drdp!R44)*'DEC-OI'!$D44)</f>
        <v>1.4086639527444138E-2</v>
      </c>
      <c r="G44" s="20">
        <f>Model!$W$24*((drdp!D44+drdp!M44)*'DEC-OI'!$B44+(drdp!G44+drdp!P44)*'DEC-OI'!$C44+(drdp!J44+drdp!S44)*'DEC-OI'!$D44)</f>
        <v>0</v>
      </c>
      <c r="H44" s="32">
        <f>Model!$W$24*((drdp!B44)*'DEC-OI'!$B44+(drdp!E44)*'DEC-OI'!$C44+(drdp!H44)*'DEC-OI'!$D44)</f>
        <v>-2.4595814592560944E-4</v>
      </c>
      <c r="I44" s="32">
        <f>Model!$W$24*((drdp!C44)*'DEC-OI'!$B44+(drdp!F44)*'DEC-OI'!$C44+(drdp!I44)*'DEC-OI'!$D44)</f>
        <v>7.0433197637220692E-3</v>
      </c>
      <c r="J44" s="32">
        <f>Model!$W$24*((drdp!D44)*'DEC-OI'!$B44+(drdp!G44)*'DEC-OI'!$C44+(drdp!J44)*'DEC-OI'!$D44)</f>
        <v>0</v>
      </c>
      <c r="K44" s="34">
        <f>SUM(E$3:E43)+H44</f>
        <v>-6.5000914043062876E-3</v>
      </c>
      <c r="L44" s="34">
        <f>SUM(F$3:F43)+I44</f>
        <v>0.18613826381581741</v>
      </c>
      <c r="M44" s="34">
        <f>SUM(G$3:G43)+J44</f>
        <v>0</v>
      </c>
      <c r="N44" s="34"/>
      <c r="O44" s="34"/>
      <c r="P44" s="34"/>
      <c r="Q44" s="35">
        <f t="shared" si="1"/>
        <v>4.2251188264336486E-5</v>
      </c>
      <c r="R44" s="35">
        <f t="shared" si="1"/>
        <v>3.4647453256366839E-2</v>
      </c>
      <c r="S44" s="35">
        <f t="shared" si="1"/>
        <v>0</v>
      </c>
      <c r="T44" s="35">
        <f t="shared" si="2"/>
        <v>-1.2099157286416908E-3</v>
      </c>
      <c r="U44" s="35">
        <f t="shared" si="3"/>
        <v>0</v>
      </c>
      <c r="V44" s="35">
        <f t="shared" si="4"/>
        <v>0</v>
      </c>
    </row>
    <row r="45" spans="1:23" x14ac:dyDescent="0.25">
      <c r="A45" s="26">
        <f>Wellpath!E45</f>
        <v>4200</v>
      </c>
      <c r="B45" s="22">
        <v>0</v>
      </c>
      <c r="C45" s="22">
        <v>0</v>
      </c>
      <c r="D45" s="22">
        <v>1</v>
      </c>
      <c r="E45" s="20">
        <f>Model!$W$24*((drdp!B45+drdp!K45)*'DEC-OI'!$B45+(drdp!E45+drdp!N45)*'DEC-OI'!$C45+(drdp!H45+drdp!Q45)*'DEC-OI'!$D45)</f>
        <v>-4.9191629185121888E-4</v>
      </c>
      <c r="F45" s="20">
        <f>Model!$W$24*((drdp!C45+drdp!L45)*'DEC-OI'!$B45+(drdp!F45+drdp!O45)*'DEC-OI'!$C45+(drdp!I45+drdp!R45)*'DEC-OI'!$D45)</f>
        <v>1.4086639527444138E-2</v>
      </c>
      <c r="G45" s="20">
        <f>Model!$W$24*((drdp!D45+drdp!M45)*'DEC-OI'!$B45+(drdp!G45+drdp!P45)*'DEC-OI'!$C45+(drdp!J45+drdp!S45)*'DEC-OI'!$D45)</f>
        <v>0</v>
      </c>
      <c r="H45" s="18">
        <f>Model!$W$24*((drdp!B45)*'DEC-OI'!$B45+(drdp!E45)*'DEC-OI'!$C45+(drdp!H45)*'DEC-OI'!$D45)</f>
        <v>-2.4595814592560944E-4</v>
      </c>
      <c r="I45" s="18">
        <f>Model!$W$24*((drdp!C45)*'DEC-OI'!$B45+(drdp!F45)*'DEC-OI'!$C45+(drdp!I45)*'DEC-OI'!$D45)</f>
        <v>7.0433197637220692E-3</v>
      </c>
      <c r="J45" s="18">
        <f>Model!$W$24*((drdp!D45)*'DEC-OI'!$B45+(drdp!G45)*'DEC-OI'!$C45+(drdp!J45)*'DEC-OI'!$D45)</f>
        <v>0</v>
      </c>
      <c r="K45" s="21">
        <f>SUM(E$3:E44)+H45</f>
        <v>-6.9920076961575064E-3</v>
      </c>
      <c r="L45" s="21">
        <f>SUM(F$3:F44)+I45</f>
        <v>0.20022490334326154</v>
      </c>
      <c r="M45" s="21">
        <f>SUM(G$3:G44)+J45</f>
        <v>0</v>
      </c>
      <c r="N45" s="21"/>
      <c r="O45" s="21"/>
      <c r="P45" s="21"/>
      <c r="Q45" s="19">
        <f t="shared" si="1"/>
        <v>4.8888171623125803E-5</v>
      </c>
      <c r="R45" s="19">
        <f t="shared" si="1"/>
        <v>4.0090011918818426E-2</v>
      </c>
      <c r="S45" s="19">
        <f t="shared" si="1"/>
        <v>0</v>
      </c>
      <c r="T45" s="19">
        <f t="shared" si="2"/>
        <v>-1.3999740651384775E-3</v>
      </c>
      <c r="U45" s="19">
        <f t="shared" si="3"/>
        <v>0</v>
      </c>
      <c r="V45" s="19">
        <f t="shared" si="4"/>
        <v>0</v>
      </c>
    </row>
    <row r="46" spans="1:23" x14ac:dyDescent="0.25">
      <c r="A46" s="26">
        <f>Wellpath!E46</f>
        <v>4300</v>
      </c>
      <c r="B46" s="22">
        <v>0</v>
      </c>
      <c r="C46" s="22">
        <v>0</v>
      </c>
      <c r="D46" s="22">
        <v>1</v>
      </c>
      <c r="E46" s="20">
        <f>Model!$W$24*((drdp!B46+drdp!K46)*'DEC-OI'!$B46+(drdp!E46+drdp!N46)*'DEC-OI'!$C46+(drdp!H46+drdp!Q46)*'DEC-OI'!$D46)</f>
        <v>-4.9191629185121888E-4</v>
      </c>
      <c r="F46" s="20">
        <f>Model!$W$24*((drdp!C46+drdp!L46)*'DEC-OI'!$B46+(drdp!F46+drdp!O46)*'DEC-OI'!$C46+(drdp!I46+drdp!R46)*'DEC-OI'!$D46)</f>
        <v>1.4086639527444138E-2</v>
      </c>
      <c r="G46" s="20">
        <f>Model!$W$24*((drdp!D46+drdp!M46)*'DEC-OI'!$B46+(drdp!G46+drdp!P46)*'DEC-OI'!$C46+(drdp!J46+drdp!S46)*'DEC-OI'!$D46)</f>
        <v>0</v>
      </c>
      <c r="H46" s="18">
        <f>Model!$W$24*((drdp!B46)*'DEC-OI'!$B46+(drdp!E46)*'DEC-OI'!$C46+(drdp!H46)*'DEC-OI'!$D46)</f>
        <v>-2.4595814592560944E-4</v>
      </c>
      <c r="I46" s="18">
        <f>Model!$W$24*((drdp!C46)*'DEC-OI'!$B46+(drdp!F46)*'DEC-OI'!$C46+(drdp!I46)*'DEC-OI'!$D46)</f>
        <v>7.0433197637220692E-3</v>
      </c>
      <c r="J46" s="18">
        <f>Model!$W$24*((drdp!D46)*'DEC-OI'!$B46+(drdp!G46)*'DEC-OI'!$C46+(drdp!J46)*'DEC-OI'!$D46)</f>
        <v>0</v>
      </c>
      <c r="K46" s="21">
        <f>SUM(E$3:E45)+H46</f>
        <v>-7.4839239880087251E-3</v>
      </c>
      <c r="L46" s="21">
        <f>SUM(F$3:F45)+I46</f>
        <v>0.21431154287070567</v>
      </c>
      <c r="M46" s="21">
        <f>SUM(G$3:G45)+J46</f>
        <v>0</v>
      </c>
      <c r="N46" s="21"/>
      <c r="O46" s="21"/>
      <c r="P46" s="21"/>
      <c r="Q46" s="19">
        <f t="shared" si="1"/>
        <v>5.6009118258292419E-5</v>
      </c>
      <c r="R46" s="19">
        <f t="shared" si="1"/>
        <v>4.5929437407622314E-2</v>
      </c>
      <c r="S46" s="19">
        <f t="shared" si="1"/>
        <v>0</v>
      </c>
      <c r="T46" s="19">
        <f t="shared" si="2"/>
        <v>-1.6038912965972345E-3</v>
      </c>
      <c r="U46" s="19">
        <f t="shared" si="3"/>
        <v>0</v>
      </c>
      <c r="V46" s="19">
        <f t="shared" si="4"/>
        <v>0</v>
      </c>
    </row>
    <row r="47" spans="1:23" x14ac:dyDescent="0.25">
      <c r="A47" s="26">
        <f>Wellpath!E47</f>
        <v>4400</v>
      </c>
      <c r="B47" s="22">
        <v>0</v>
      </c>
      <c r="C47" s="22">
        <v>0</v>
      </c>
      <c r="D47" s="22">
        <v>1</v>
      </c>
      <c r="E47" s="20">
        <f>Model!$W$24*((drdp!B47+drdp!K47)*'DEC-OI'!$B47+(drdp!E47+drdp!N47)*'DEC-OI'!$C47+(drdp!H47+drdp!Q47)*'DEC-OI'!$D47)</f>
        <v>-4.9191629185121888E-4</v>
      </c>
      <c r="F47" s="20">
        <f>Model!$W$24*((drdp!C47+drdp!L47)*'DEC-OI'!$B47+(drdp!F47+drdp!O47)*'DEC-OI'!$C47+(drdp!I47+drdp!R47)*'DEC-OI'!$D47)</f>
        <v>1.4086639527444138E-2</v>
      </c>
      <c r="G47" s="20">
        <f>Model!$W$24*((drdp!D47+drdp!M47)*'DEC-OI'!$B47+(drdp!G47+drdp!P47)*'DEC-OI'!$C47+(drdp!J47+drdp!S47)*'DEC-OI'!$D47)</f>
        <v>0</v>
      </c>
      <c r="H47" s="18">
        <f>Model!$W$24*((drdp!B47)*'DEC-OI'!$B47+(drdp!E47)*'DEC-OI'!$C47+(drdp!H47)*'DEC-OI'!$D47)</f>
        <v>-2.4595814592560944E-4</v>
      </c>
      <c r="I47" s="18">
        <f>Model!$W$24*((drdp!C47)*'DEC-OI'!$B47+(drdp!F47)*'DEC-OI'!$C47+(drdp!I47)*'DEC-OI'!$D47)</f>
        <v>7.0433197637220692E-3</v>
      </c>
      <c r="J47" s="18">
        <f>Model!$W$24*((drdp!D47)*'DEC-OI'!$B47+(drdp!G47)*'DEC-OI'!$C47+(drdp!J47)*'DEC-OI'!$D47)</f>
        <v>0</v>
      </c>
      <c r="K47" s="21">
        <f>SUM(E$3:E46)+H47</f>
        <v>-7.9758402798599439E-3</v>
      </c>
      <c r="L47" s="21">
        <f>SUM(F$3:F46)+I47</f>
        <v>0.2283981823981498</v>
      </c>
      <c r="M47" s="21">
        <f>SUM(G$3:G46)+J47</f>
        <v>0</v>
      </c>
      <c r="N47" s="21"/>
      <c r="O47" s="21"/>
      <c r="P47" s="21"/>
      <c r="Q47" s="19">
        <f t="shared" si="1"/>
        <v>6.3614028169836355E-5</v>
      </c>
      <c r="R47" s="19">
        <f t="shared" si="1"/>
        <v>5.2165729722778505E-2</v>
      </c>
      <c r="S47" s="19">
        <f t="shared" si="1"/>
        <v>0</v>
      </c>
      <c r="T47" s="19">
        <f t="shared" si="2"/>
        <v>-1.8216674230179615E-3</v>
      </c>
      <c r="U47" s="19">
        <f t="shared" si="3"/>
        <v>0</v>
      </c>
      <c r="V47" s="19">
        <f t="shared" si="4"/>
        <v>0</v>
      </c>
    </row>
    <row r="48" spans="1:23" x14ac:dyDescent="0.25">
      <c r="A48" s="26">
        <f>Wellpath!E48</f>
        <v>4500</v>
      </c>
      <c r="B48" s="22">
        <v>0</v>
      </c>
      <c r="C48" s="22">
        <v>0</v>
      </c>
      <c r="D48" s="22">
        <v>1</v>
      </c>
      <c r="E48" s="20">
        <f>Model!$W$24*((drdp!B48+drdp!K48)*'DEC-OI'!$B48+(drdp!E48+drdp!N48)*'DEC-OI'!$C48+(drdp!H48+drdp!Q48)*'DEC-OI'!$D48)</f>
        <v>-4.9191629185121888E-4</v>
      </c>
      <c r="F48" s="20">
        <f>Model!$W$24*((drdp!C48+drdp!L48)*'DEC-OI'!$B48+(drdp!F48+drdp!O48)*'DEC-OI'!$C48+(drdp!I48+drdp!R48)*'DEC-OI'!$D48)</f>
        <v>1.4086639527444138E-2</v>
      </c>
      <c r="G48" s="20">
        <f>Model!$W$24*((drdp!D48+drdp!M48)*'DEC-OI'!$B48+(drdp!G48+drdp!P48)*'DEC-OI'!$C48+(drdp!J48+drdp!S48)*'DEC-OI'!$D48)</f>
        <v>0</v>
      </c>
      <c r="H48" s="18">
        <f>Model!$W$24*((drdp!B48)*'DEC-OI'!$B48+(drdp!E48)*'DEC-OI'!$C48+(drdp!H48)*'DEC-OI'!$D48)</f>
        <v>-2.4595814592560944E-4</v>
      </c>
      <c r="I48" s="18">
        <f>Model!$W$24*((drdp!C48)*'DEC-OI'!$B48+(drdp!F48)*'DEC-OI'!$C48+(drdp!I48)*'DEC-OI'!$D48)</f>
        <v>7.0433197637220692E-3</v>
      </c>
      <c r="J48" s="18">
        <f>Model!$W$24*((drdp!D48)*'DEC-OI'!$B48+(drdp!G48)*'DEC-OI'!$C48+(drdp!J48)*'DEC-OI'!$D48)</f>
        <v>0</v>
      </c>
      <c r="K48" s="21">
        <f>SUM(E$3:E47)+H48</f>
        <v>-8.4677565717111627E-3</v>
      </c>
      <c r="L48" s="21">
        <f>SUM(F$3:F47)+I48</f>
        <v>0.24248482192559392</v>
      </c>
      <c r="M48" s="21">
        <f>SUM(G$3:G47)+J48</f>
        <v>0</v>
      </c>
      <c r="N48" s="21"/>
      <c r="O48" s="21"/>
      <c r="P48" s="21"/>
      <c r="Q48" s="19">
        <f t="shared" si="1"/>
        <v>7.1702901357757583E-5</v>
      </c>
      <c r="R48" s="19">
        <f t="shared" si="1"/>
        <v>5.8798888864286997E-2</v>
      </c>
      <c r="S48" s="19">
        <f t="shared" si="1"/>
        <v>0</v>
      </c>
      <c r="T48" s="19">
        <f t="shared" si="2"/>
        <v>-2.053302444400659E-3</v>
      </c>
      <c r="U48" s="19">
        <f t="shared" si="3"/>
        <v>0</v>
      </c>
      <c r="V48" s="19">
        <f t="shared" si="4"/>
        <v>0</v>
      </c>
    </row>
    <row r="49" spans="1:22" x14ac:dyDescent="0.25">
      <c r="A49" s="26">
        <f>Wellpath!E49</f>
        <v>4600</v>
      </c>
      <c r="B49" s="22">
        <v>0</v>
      </c>
      <c r="C49" s="22">
        <v>0</v>
      </c>
      <c r="D49" s="22">
        <v>1</v>
      </c>
      <c r="E49" s="20">
        <f>Model!$W$24*((drdp!B49+drdp!K49)*'DEC-OI'!$B49+(drdp!E49+drdp!N49)*'DEC-OI'!$C49+(drdp!H49+drdp!Q49)*'DEC-OI'!$D49)</f>
        <v>-4.9191629185121888E-4</v>
      </c>
      <c r="F49" s="20">
        <f>Model!$W$24*((drdp!C49+drdp!L49)*'DEC-OI'!$B49+(drdp!F49+drdp!O49)*'DEC-OI'!$C49+(drdp!I49+drdp!R49)*'DEC-OI'!$D49)</f>
        <v>1.4086639527444138E-2</v>
      </c>
      <c r="G49" s="20">
        <f>Model!$W$24*((drdp!D49+drdp!M49)*'DEC-OI'!$B49+(drdp!G49+drdp!P49)*'DEC-OI'!$C49+(drdp!J49+drdp!S49)*'DEC-OI'!$D49)</f>
        <v>0</v>
      </c>
      <c r="H49" s="18">
        <f>Model!$W$24*((drdp!B49)*'DEC-OI'!$B49+(drdp!E49)*'DEC-OI'!$C49+(drdp!H49)*'DEC-OI'!$D49)</f>
        <v>-2.4595814592560944E-4</v>
      </c>
      <c r="I49" s="18">
        <f>Model!$W$24*((drdp!C49)*'DEC-OI'!$B49+(drdp!F49)*'DEC-OI'!$C49+(drdp!I49)*'DEC-OI'!$D49)</f>
        <v>7.0433197637220692E-3</v>
      </c>
      <c r="J49" s="18">
        <f>Model!$W$24*((drdp!D49)*'DEC-OI'!$B49+(drdp!G49)*'DEC-OI'!$C49+(drdp!J49)*'DEC-OI'!$D49)</f>
        <v>0</v>
      </c>
      <c r="K49" s="21">
        <f>SUM(E$3:E48)+H49</f>
        <v>-8.9596728635623814E-3</v>
      </c>
      <c r="L49" s="21">
        <f>SUM(F$3:F48)+I49</f>
        <v>0.25657146145303805</v>
      </c>
      <c r="M49" s="21">
        <f>SUM(G$3:G48)+J49</f>
        <v>0</v>
      </c>
      <c r="N49" s="21"/>
      <c r="O49" s="21"/>
      <c r="P49" s="21"/>
      <c r="Q49" s="19">
        <f t="shared" si="1"/>
        <v>8.0275737822056123E-5</v>
      </c>
      <c r="R49" s="19">
        <f t="shared" si="1"/>
        <v>6.5828914832147797E-2</v>
      </c>
      <c r="S49" s="19">
        <f t="shared" si="1"/>
        <v>0</v>
      </c>
      <c r="T49" s="19">
        <f t="shared" si="2"/>
        <v>-2.2987963607453265E-3</v>
      </c>
      <c r="U49" s="19">
        <f t="shared" si="3"/>
        <v>0</v>
      </c>
      <c r="V49" s="19">
        <f t="shared" si="4"/>
        <v>0</v>
      </c>
    </row>
    <row r="50" spans="1:22" x14ac:dyDescent="0.25">
      <c r="A50" s="26">
        <f>Wellpath!E50</f>
        <v>4700</v>
      </c>
      <c r="B50" s="22">
        <v>0</v>
      </c>
      <c r="C50" s="22">
        <v>0</v>
      </c>
      <c r="D50" s="22">
        <v>1</v>
      </c>
      <c r="E50" s="20">
        <f>Model!$W$24*((drdp!B50+drdp!K50)*'DEC-OI'!$B50+(drdp!E50+drdp!N50)*'DEC-OI'!$C50+(drdp!H50+drdp!Q50)*'DEC-OI'!$D50)</f>
        <v>-4.9191629185121703E-4</v>
      </c>
      <c r="F50" s="20">
        <f>Model!$W$24*((drdp!C50+drdp!L50)*'DEC-OI'!$B50+(drdp!F50+drdp!O50)*'DEC-OI'!$C50+(drdp!I50+drdp!R50)*'DEC-OI'!$D50)</f>
        <v>1.4086639527444086E-2</v>
      </c>
      <c r="G50" s="20">
        <f>Model!$W$24*((drdp!D50+drdp!M50)*'DEC-OI'!$B50+(drdp!G50+drdp!P50)*'DEC-OI'!$C50+(drdp!J50+drdp!S50)*'DEC-OI'!$D50)</f>
        <v>0</v>
      </c>
      <c r="H50" s="18">
        <f>Model!$W$24*((drdp!B50)*'DEC-OI'!$B50+(drdp!E50)*'DEC-OI'!$C50+(drdp!H50)*'DEC-OI'!$D50)</f>
        <v>-2.4595814592560944E-4</v>
      </c>
      <c r="I50" s="18">
        <f>Model!$W$24*((drdp!C50)*'DEC-OI'!$B50+(drdp!F50)*'DEC-OI'!$C50+(drdp!I50)*'DEC-OI'!$D50)</f>
        <v>7.0433197637220692E-3</v>
      </c>
      <c r="J50" s="18">
        <f>Model!$W$24*((drdp!D50)*'DEC-OI'!$B50+(drdp!G50)*'DEC-OI'!$C50+(drdp!J50)*'DEC-OI'!$D50)</f>
        <v>0</v>
      </c>
      <c r="K50" s="21">
        <f>SUM(E$3:E49)+H50</f>
        <v>-9.4515891554136002E-3</v>
      </c>
      <c r="L50" s="21">
        <f>SUM(F$3:F49)+I50</f>
        <v>0.27065810098048221</v>
      </c>
      <c r="M50" s="21">
        <f>SUM(G$3:G49)+J50</f>
        <v>0</v>
      </c>
      <c r="N50" s="21"/>
      <c r="O50" s="21"/>
      <c r="P50" s="21"/>
      <c r="Q50" s="19">
        <f t="shared" si="1"/>
        <v>8.9332537562731977E-5</v>
      </c>
      <c r="R50" s="19">
        <f t="shared" si="1"/>
        <v>7.32558076263609E-2</v>
      </c>
      <c r="S50" s="19">
        <f t="shared" si="1"/>
        <v>0</v>
      </c>
      <c r="T50" s="19">
        <f t="shared" si="2"/>
        <v>-2.5581491720519647E-3</v>
      </c>
      <c r="U50" s="19">
        <f t="shared" si="3"/>
        <v>0</v>
      </c>
      <c r="V50" s="19">
        <f t="shared" si="4"/>
        <v>0</v>
      </c>
    </row>
    <row r="51" spans="1:22" x14ac:dyDescent="0.25">
      <c r="A51" s="26">
        <f>Wellpath!E51</f>
        <v>4800</v>
      </c>
      <c r="B51" s="22">
        <v>0</v>
      </c>
      <c r="C51" s="22">
        <v>0</v>
      </c>
      <c r="D51" s="22">
        <v>1</v>
      </c>
      <c r="E51" s="20">
        <f>Model!$W$24*((drdp!B51+drdp!K51)*'DEC-OI'!$B51+(drdp!E51+drdp!N51)*'DEC-OI'!$C51+(drdp!H51+drdp!Q51)*'DEC-OI'!$D51)</f>
        <v>-4.9191629185121703E-4</v>
      </c>
      <c r="F51" s="20">
        <f>Model!$W$24*((drdp!C51+drdp!L51)*'DEC-OI'!$B51+(drdp!F51+drdp!O51)*'DEC-OI'!$C51+(drdp!I51+drdp!R51)*'DEC-OI'!$D51)</f>
        <v>1.4086639527444086E-2</v>
      </c>
      <c r="G51" s="20">
        <f>Model!$W$24*((drdp!D51+drdp!M51)*'DEC-OI'!$B51+(drdp!G51+drdp!P51)*'DEC-OI'!$C51+(drdp!J51+drdp!S51)*'DEC-OI'!$D51)</f>
        <v>0</v>
      </c>
      <c r="H51" s="18">
        <f>Model!$W$24*((drdp!B51)*'DEC-OI'!$B51+(drdp!E51)*'DEC-OI'!$C51+(drdp!H51)*'DEC-OI'!$D51)</f>
        <v>-2.4595814592560759E-4</v>
      </c>
      <c r="I51" s="18">
        <f>Model!$W$24*((drdp!C51)*'DEC-OI'!$B51+(drdp!F51)*'DEC-OI'!$C51+(drdp!I51)*'DEC-OI'!$D51)</f>
        <v>7.0433197637220172E-3</v>
      </c>
      <c r="J51" s="18">
        <f>Model!$W$24*((drdp!D51)*'DEC-OI'!$B51+(drdp!G51)*'DEC-OI'!$C51+(drdp!J51)*'DEC-OI'!$D51)</f>
        <v>0</v>
      </c>
      <c r="K51" s="21">
        <f>SUM(E$3:E50)+H51</f>
        <v>-9.9435054472648155E-3</v>
      </c>
      <c r="L51" s="21">
        <f>SUM(F$3:F50)+I51</f>
        <v>0.28474474050792625</v>
      </c>
      <c r="M51" s="21">
        <f>SUM(G$3:G50)+J51</f>
        <v>0</v>
      </c>
      <c r="N51" s="21"/>
      <c r="O51" s="21"/>
      <c r="P51" s="21"/>
      <c r="Q51" s="19">
        <f t="shared" si="1"/>
        <v>9.8873300579785061E-5</v>
      </c>
      <c r="R51" s="19">
        <f t="shared" si="1"/>
        <v>8.1079567246926262E-2</v>
      </c>
      <c r="S51" s="19">
        <f t="shared" si="1"/>
        <v>0</v>
      </c>
      <c r="T51" s="19">
        <f t="shared" si="2"/>
        <v>-2.831360878320571E-3</v>
      </c>
      <c r="U51" s="19">
        <f t="shared" si="3"/>
        <v>0</v>
      </c>
      <c r="V51" s="19">
        <f t="shared" si="4"/>
        <v>0</v>
      </c>
    </row>
    <row r="52" spans="1:22" x14ac:dyDescent="0.25">
      <c r="A52" s="26">
        <f>Wellpath!E52</f>
        <v>4900</v>
      </c>
      <c r="B52" s="22">
        <v>0</v>
      </c>
      <c r="C52" s="22">
        <v>0</v>
      </c>
      <c r="D52" s="22">
        <v>1</v>
      </c>
      <c r="E52" s="20">
        <f>Model!$W$24*((drdp!B52+drdp!K52)*'DEC-OI'!$B52+(drdp!E52+drdp!N52)*'DEC-OI'!$C52+(drdp!H52+drdp!Q52)*'DEC-OI'!$D52)</f>
        <v>-4.9191629185121888E-4</v>
      </c>
      <c r="F52" s="20">
        <f>Model!$W$24*((drdp!C52+drdp!L52)*'DEC-OI'!$B52+(drdp!F52+drdp!O52)*'DEC-OI'!$C52+(drdp!I52+drdp!R52)*'DEC-OI'!$D52)</f>
        <v>1.4086639527444138E-2</v>
      </c>
      <c r="G52" s="20">
        <f>Model!$W$24*((drdp!D52+drdp!M52)*'DEC-OI'!$B52+(drdp!G52+drdp!P52)*'DEC-OI'!$C52+(drdp!J52+drdp!S52)*'DEC-OI'!$D52)</f>
        <v>0</v>
      </c>
      <c r="H52" s="18">
        <f>Model!$W$24*((drdp!B52)*'DEC-OI'!$B52+(drdp!E52)*'DEC-OI'!$C52+(drdp!H52)*'DEC-OI'!$D52)</f>
        <v>-2.4595814592560944E-4</v>
      </c>
      <c r="I52" s="18">
        <f>Model!$W$24*((drdp!C52)*'DEC-OI'!$B52+(drdp!F52)*'DEC-OI'!$C52+(drdp!I52)*'DEC-OI'!$D52)</f>
        <v>7.0433197637220692E-3</v>
      </c>
      <c r="J52" s="18">
        <f>Model!$W$24*((drdp!D52)*'DEC-OI'!$B52+(drdp!G52)*'DEC-OI'!$C52+(drdp!J52)*'DEC-OI'!$D52)</f>
        <v>0</v>
      </c>
      <c r="K52" s="21">
        <f>SUM(E$3:E51)+H52</f>
        <v>-1.0435421739116034E-2</v>
      </c>
      <c r="L52" s="21">
        <f>SUM(F$3:F51)+I52</f>
        <v>0.29883138003537041</v>
      </c>
      <c r="M52" s="21">
        <f>SUM(G$3:G51)+J52</f>
        <v>0</v>
      </c>
      <c r="N52" s="21"/>
      <c r="O52" s="21"/>
      <c r="P52" s="21"/>
      <c r="Q52" s="19">
        <f t="shared" si="1"/>
        <v>1.0889802687321551E-4</v>
      </c>
      <c r="R52" s="19">
        <f t="shared" si="1"/>
        <v>8.9300193693843982E-2</v>
      </c>
      <c r="S52" s="19">
        <f t="shared" si="1"/>
        <v>0</v>
      </c>
      <c r="T52" s="19">
        <f t="shared" si="2"/>
        <v>-3.1184314795511497E-3</v>
      </c>
      <c r="U52" s="19">
        <f t="shared" si="3"/>
        <v>0</v>
      </c>
      <c r="V52" s="19">
        <f t="shared" si="4"/>
        <v>0</v>
      </c>
    </row>
    <row r="53" spans="1:22" x14ac:dyDescent="0.25">
      <c r="A53" s="26">
        <f>Wellpath!E53</f>
        <v>5000</v>
      </c>
      <c r="B53" s="22">
        <v>0</v>
      </c>
      <c r="C53" s="22">
        <v>0</v>
      </c>
      <c r="D53" s="22">
        <v>1</v>
      </c>
      <c r="E53" s="20">
        <f>Model!$W$24*((drdp!B53+drdp!K53)*'DEC-OI'!$B53+(drdp!E53+drdp!N53)*'DEC-OI'!$C53+(drdp!H53+drdp!Q53)*'DEC-OI'!$D53)</f>
        <v>-4.9191629185121888E-4</v>
      </c>
      <c r="F53" s="20">
        <f>Model!$W$24*((drdp!C53+drdp!L53)*'DEC-OI'!$B53+(drdp!F53+drdp!O53)*'DEC-OI'!$C53+(drdp!I53+drdp!R53)*'DEC-OI'!$D53)</f>
        <v>1.4086639527444138E-2</v>
      </c>
      <c r="G53" s="20">
        <f>Model!$W$24*((drdp!D53+drdp!M53)*'DEC-OI'!$B53+(drdp!G53+drdp!P53)*'DEC-OI'!$C53+(drdp!J53+drdp!S53)*'DEC-OI'!$D53)</f>
        <v>0</v>
      </c>
      <c r="H53" s="18">
        <f>Model!$W$24*((drdp!B53)*'DEC-OI'!$B53+(drdp!E53)*'DEC-OI'!$C53+(drdp!H53)*'DEC-OI'!$D53)</f>
        <v>-2.4595814592560944E-4</v>
      </c>
      <c r="I53" s="18">
        <f>Model!$W$24*((drdp!C53)*'DEC-OI'!$B53+(drdp!F53)*'DEC-OI'!$C53+(drdp!I53)*'DEC-OI'!$D53)</f>
        <v>7.0433197637220692E-3</v>
      </c>
      <c r="J53" s="18">
        <f>Model!$W$24*((drdp!D53)*'DEC-OI'!$B53+(drdp!G53)*'DEC-OI'!$C53+(drdp!J53)*'DEC-OI'!$D53)</f>
        <v>0</v>
      </c>
      <c r="K53" s="21">
        <f>SUM(E$3:E52)+H53</f>
        <v>-1.0927338030967253E-2</v>
      </c>
      <c r="L53" s="21">
        <f>SUM(F$3:F52)+I53</f>
        <v>0.31291801956281456</v>
      </c>
      <c r="M53" s="21">
        <f>SUM(G$3:G52)+J53</f>
        <v>0</v>
      </c>
      <c r="N53" s="21"/>
      <c r="O53" s="21"/>
      <c r="P53" s="21"/>
      <c r="Q53" s="19">
        <f t="shared" si="1"/>
        <v>1.1940671644302328E-4</v>
      </c>
      <c r="R53" s="19">
        <f t="shared" si="1"/>
        <v>9.7917686967114004E-2</v>
      </c>
      <c r="S53" s="19">
        <f t="shared" si="1"/>
        <v>0</v>
      </c>
      <c r="T53" s="19">
        <f t="shared" si="2"/>
        <v>-3.4193609757436983E-3</v>
      </c>
      <c r="U53" s="19">
        <f t="shared" si="3"/>
        <v>0</v>
      </c>
      <c r="V53" s="19">
        <f t="shared" si="4"/>
        <v>0</v>
      </c>
    </row>
    <row r="54" spans="1:22" x14ac:dyDescent="0.25">
      <c r="A54" s="26">
        <f>Wellpath!E54</f>
        <v>5100</v>
      </c>
      <c r="B54" s="22">
        <v>0</v>
      </c>
      <c r="C54" s="22">
        <v>0</v>
      </c>
      <c r="D54" s="22">
        <v>1</v>
      </c>
      <c r="E54" s="20">
        <f>Model!$W$24*((drdp!B54+drdp!K54)*'DEC-OI'!$B54+(drdp!E54+drdp!N54)*'DEC-OI'!$C54+(drdp!H54+drdp!Q54)*'DEC-OI'!$D54)</f>
        <v>-1.8383857779001795E-3</v>
      </c>
      <c r="F54" s="20">
        <f>Model!$W$24*((drdp!C54+drdp!L54)*'DEC-OI'!$B54+(drdp!F54+drdp!O54)*'DEC-OI'!$C54+(drdp!I54+drdp!R54)*'DEC-OI'!$D54)</f>
        <v>1.3759741068863778E-2</v>
      </c>
      <c r="G54" s="20">
        <f>Model!$W$24*((drdp!D54+drdp!M54)*'DEC-OI'!$B54+(drdp!G54+drdp!P54)*'DEC-OI'!$C54+(drdp!J54+drdp!S54)*'DEC-OI'!$D54)</f>
        <v>0</v>
      </c>
      <c r="H54" s="18">
        <f>Model!$W$24*((drdp!B54)*'DEC-OI'!$B54+(drdp!E54)*'DEC-OI'!$C54+(drdp!H54)*'DEC-OI'!$D54)</f>
        <v>-9.1919288895008975E-4</v>
      </c>
      <c r="I54" s="18">
        <f>Model!$W$24*((drdp!C54)*'DEC-OI'!$B54+(drdp!F54)*'DEC-OI'!$C54+(drdp!I54)*'DEC-OI'!$D54)</f>
        <v>6.8798705344318891E-3</v>
      </c>
      <c r="J54" s="18">
        <f>Model!$W$24*((drdp!D54)*'DEC-OI'!$B54+(drdp!G54)*'DEC-OI'!$C54+(drdp!J54)*'DEC-OI'!$D54)</f>
        <v>0</v>
      </c>
      <c r="K54" s="21">
        <f>SUM(E$3:E53)+H54</f>
        <v>-1.2092489065842952E-2</v>
      </c>
      <c r="L54" s="21">
        <f>SUM(F$3:F53)+I54</f>
        <v>0.32684120986096854</v>
      </c>
      <c r="M54" s="21">
        <f>SUM(G$3:G53)+J54</f>
        <v>0</v>
      </c>
      <c r="N54" s="21"/>
      <c r="O54" s="21"/>
      <c r="P54" s="21"/>
      <c r="Q54" s="19">
        <f t="shared" si="1"/>
        <v>1.4622829180753135E-4</v>
      </c>
      <c r="R54" s="19">
        <f t="shared" si="1"/>
        <v>0.10682517646338167</v>
      </c>
      <c r="S54" s="19">
        <f t="shared" si="1"/>
        <v>0</v>
      </c>
      <c r="T54" s="19">
        <f t="shared" si="2"/>
        <v>-3.9523237565106438E-3</v>
      </c>
      <c r="U54" s="19">
        <f t="shared" si="3"/>
        <v>0</v>
      </c>
      <c r="V54" s="19">
        <f t="shared" si="4"/>
        <v>0</v>
      </c>
    </row>
    <row r="55" spans="1:22" x14ac:dyDescent="0.25">
      <c r="A55" s="26">
        <f>Wellpath!E55</f>
        <v>5200</v>
      </c>
      <c r="B55" s="22">
        <v>0</v>
      </c>
      <c r="C55" s="22">
        <v>0</v>
      </c>
      <c r="D55" s="22">
        <v>1</v>
      </c>
      <c r="E55" s="20">
        <f>Model!$W$24*((drdp!B55+drdp!K55)*'DEC-OI'!$B55+(drdp!E55+drdp!N55)*'DEC-OI'!$C55+(drdp!H55+drdp!Q55)*'DEC-OI'!$D55)</f>
        <v>-3.1811211000193356E-3</v>
      </c>
      <c r="F55" s="20">
        <f>Model!$W$24*((drdp!C55+drdp!L55)*'DEC-OI'!$B55+(drdp!F55+drdp!O55)*'DEC-OI'!$C55+(drdp!I55+drdp!R55)*'DEC-OI'!$D55)</f>
        <v>1.3394421253866947E-2</v>
      </c>
      <c r="G55" s="20">
        <f>Model!$W$24*((drdp!D55+drdp!M55)*'DEC-OI'!$B55+(drdp!G55+drdp!P55)*'DEC-OI'!$C55+(drdp!J55+drdp!S55)*'DEC-OI'!$D55)</f>
        <v>0</v>
      </c>
      <c r="H55" s="18">
        <f>Model!$W$24*((drdp!B55)*'DEC-OI'!$B55+(drdp!E55)*'DEC-OI'!$C55+(drdp!H55)*'DEC-OI'!$D55)</f>
        <v>-1.5905605500096678E-3</v>
      </c>
      <c r="I55" s="18">
        <f>Model!$W$24*((drdp!C55)*'DEC-OI'!$B55+(drdp!F55)*'DEC-OI'!$C55+(drdp!I55)*'DEC-OI'!$D55)</f>
        <v>6.6972106269334733E-3</v>
      </c>
      <c r="J55" s="18">
        <f>Model!$W$24*((drdp!D55)*'DEC-OI'!$B55+(drdp!G55)*'DEC-OI'!$C55+(drdp!J55)*'DEC-OI'!$D55)</f>
        <v>0</v>
      </c>
      <c r="K55" s="21">
        <f>SUM(E$3:E54)+H55</f>
        <v>-1.460224250480271E-2</v>
      </c>
      <c r="L55" s="21">
        <f>SUM(F$3:F54)+I55</f>
        <v>0.3404182910223339</v>
      </c>
      <c r="M55" s="21">
        <f>SUM(G$3:G54)+J55</f>
        <v>0</v>
      </c>
      <c r="N55" s="21"/>
      <c r="O55" s="21"/>
      <c r="P55" s="21"/>
      <c r="Q55" s="19">
        <f t="shared" si="1"/>
        <v>2.1322548616906691E-4</v>
      </c>
      <c r="R55" s="19">
        <f t="shared" si="1"/>
        <v>0.11588461286256642</v>
      </c>
      <c r="S55" s="19">
        <f t="shared" si="1"/>
        <v>0</v>
      </c>
      <c r="T55" s="19">
        <f t="shared" si="2"/>
        <v>-4.9708704385786227E-3</v>
      </c>
      <c r="U55" s="19">
        <f t="shared" si="3"/>
        <v>0</v>
      </c>
      <c r="V55" s="19">
        <f t="shared" si="4"/>
        <v>0</v>
      </c>
    </row>
    <row r="56" spans="1:22" x14ac:dyDescent="0.25">
      <c r="A56" s="26">
        <f>Wellpath!E56</f>
        <v>5300</v>
      </c>
      <c r="B56" s="22">
        <v>0</v>
      </c>
      <c r="C56" s="22">
        <v>0</v>
      </c>
      <c r="D56" s="22">
        <v>1</v>
      </c>
      <c r="E56" s="20">
        <f>Model!$W$24*((drdp!B56+drdp!K56)*'DEC-OI'!$B56+(drdp!E56+drdp!N56)*'DEC-OI'!$C56+(drdp!H56+drdp!Q56)*'DEC-OI'!$D56)</f>
        <v>-4.513210741421767E-3</v>
      </c>
      <c r="F56" s="20">
        <f>Model!$W$24*((drdp!C56+drdp!L56)*'DEC-OI'!$B56+(drdp!F56+drdp!O56)*'DEC-OI'!$C56+(drdp!I56+drdp!R56)*'DEC-OI'!$D56)</f>
        <v>1.2989367264989579E-2</v>
      </c>
      <c r="G56" s="20">
        <f>Model!$W$24*((drdp!D56+drdp!M56)*'DEC-OI'!$B56+(drdp!G56+drdp!P56)*'DEC-OI'!$C56+(drdp!J56+drdp!S56)*'DEC-OI'!$D56)</f>
        <v>0</v>
      </c>
      <c r="H56" s="18">
        <f>Model!$W$24*((drdp!B56)*'DEC-OI'!$B56+(drdp!E56)*'DEC-OI'!$C56+(drdp!H56)*'DEC-OI'!$D56)</f>
        <v>-2.2566053707108835E-3</v>
      </c>
      <c r="I56" s="18">
        <f>Model!$W$24*((drdp!C56)*'DEC-OI'!$B56+(drdp!F56)*'DEC-OI'!$C56+(drdp!I56)*'DEC-OI'!$D56)</f>
        <v>6.4946836324947894E-3</v>
      </c>
      <c r="J56" s="18">
        <f>Model!$W$24*((drdp!D56)*'DEC-OI'!$B56+(drdp!G56)*'DEC-OI'!$C56+(drdp!J56)*'DEC-OI'!$D56)</f>
        <v>0</v>
      </c>
      <c r="K56" s="21">
        <f>SUM(E$3:E55)+H56</f>
        <v>-1.8449408425523263E-2</v>
      </c>
      <c r="L56" s="21">
        <f>SUM(F$3:F55)+I56</f>
        <v>0.35361018528176219</v>
      </c>
      <c r="M56" s="21">
        <f>SUM(G$3:G55)+J56</f>
        <v>0</v>
      </c>
      <c r="N56" s="21"/>
      <c r="O56" s="21"/>
      <c r="P56" s="21"/>
      <c r="Q56" s="19">
        <f t="shared" si="1"/>
        <v>3.4038067125176879E-4</v>
      </c>
      <c r="R56" s="19">
        <f t="shared" si="1"/>
        <v>0.12504016313500219</v>
      </c>
      <c r="S56" s="19">
        <f t="shared" si="1"/>
        <v>0</v>
      </c>
      <c r="T56" s="19">
        <f t="shared" si="2"/>
        <v>-6.5238987316881851E-3</v>
      </c>
      <c r="U56" s="19">
        <f t="shared" si="3"/>
        <v>0</v>
      </c>
      <c r="V56" s="19">
        <f t="shared" si="4"/>
        <v>0</v>
      </c>
    </row>
    <row r="57" spans="1:22" x14ac:dyDescent="0.25">
      <c r="A57" s="26">
        <f>Wellpath!E57</f>
        <v>5400</v>
      </c>
      <c r="B57" s="22">
        <v>0</v>
      </c>
      <c r="C57" s="22">
        <v>0</v>
      </c>
      <c r="D57" s="22">
        <v>1</v>
      </c>
      <c r="E57" s="20">
        <f>Model!$W$24*((drdp!B57+drdp!K57)*'DEC-OI'!$B57+(drdp!E57+drdp!N57)*'DEC-OI'!$C57+(drdp!H57+drdp!Q57)*'DEC-OI'!$D57)</f>
        <v>-5.8347139537661347E-3</v>
      </c>
      <c r="F57" s="20">
        <f>Model!$W$24*((drdp!C57+drdp!L57)*'DEC-OI'!$B57+(drdp!F57+drdp!O57)*'DEC-OI'!$C57+(drdp!I57+drdp!R57)*'DEC-OI'!$D57)</f>
        <v>1.2552600853818419E-2</v>
      </c>
      <c r="G57" s="20">
        <f>Model!$W$24*((drdp!D57+drdp!M57)*'DEC-OI'!$B57+(drdp!G57+drdp!P57)*'DEC-OI'!$C57+(drdp!J57+drdp!S57)*'DEC-OI'!$D57)</f>
        <v>0</v>
      </c>
      <c r="H57" s="18">
        <f>Model!$W$24*((drdp!B57)*'DEC-OI'!$B57+(drdp!E57)*'DEC-OI'!$C57+(drdp!H57)*'DEC-OI'!$D57)</f>
        <v>-2.9173569768830673E-3</v>
      </c>
      <c r="I57" s="18">
        <f>Model!$W$24*((drdp!C57)*'DEC-OI'!$B57+(drdp!F57)*'DEC-OI'!$C57+(drdp!I57)*'DEC-OI'!$D57)</f>
        <v>6.2763004269092097E-3</v>
      </c>
      <c r="J57" s="18">
        <f>Model!$W$24*((drdp!D57)*'DEC-OI'!$B57+(drdp!G57)*'DEC-OI'!$C57+(drdp!J57)*'DEC-OI'!$D57)</f>
        <v>0</v>
      </c>
      <c r="K57" s="21">
        <f>SUM(E$3:E56)+H57</f>
        <v>-2.3623370773117214E-2</v>
      </c>
      <c r="L57" s="21">
        <f>SUM(F$3:F56)+I57</f>
        <v>0.36638116934116616</v>
      </c>
      <c r="M57" s="21">
        <f>SUM(G$3:G56)+J57</f>
        <v>0</v>
      </c>
      <c r="N57" s="21"/>
      <c r="O57" s="21"/>
      <c r="P57" s="21"/>
      <c r="Q57" s="19">
        <f t="shared" si="1"/>
        <v>5.5806364668416859E-4</v>
      </c>
      <c r="R57" s="19">
        <f t="shared" si="1"/>
        <v>0.13423516124780027</v>
      </c>
      <c r="S57" s="19">
        <f t="shared" si="1"/>
        <v>0</v>
      </c>
      <c r="T57" s="19">
        <f t="shared" si="2"/>
        <v>-8.655158207634614E-3</v>
      </c>
      <c r="U57" s="19">
        <f t="shared" si="3"/>
        <v>0</v>
      </c>
      <c r="V57" s="19">
        <f t="shared" si="4"/>
        <v>0</v>
      </c>
    </row>
    <row r="58" spans="1:22" x14ac:dyDescent="0.25">
      <c r="A58" s="26">
        <f>Wellpath!E58</f>
        <v>5500</v>
      </c>
      <c r="B58" s="22">
        <v>0</v>
      </c>
      <c r="C58" s="22">
        <v>0</v>
      </c>
      <c r="D58" s="22">
        <v>1</v>
      </c>
      <c r="E58" s="20">
        <f>Model!$W$24*((drdp!B58+drdp!K58)*'DEC-OI'!$B58+(drdp!E58+drdp!N58)*'DEC-OI'!$C58+(drdp!H58+drdp!Q58)*'DEC-OI'!$D58)</f>
        <v>-4.4809897399783073E-3</v>
      </c>
      <c r="F58" s="20">
        <f>Model!$W$24*((drdp!C58+drdp!L58)*'DEC-OI'!$B58+(drdp!F58+drdp!O58)*'DEC-OI'!$C58+(drdp!I58+drdp!R58)*'DEC-OI'!$D58)</f>
        <v>7.5829797812840358E-3</v>
      </c>
      <c r="G58" s="20">
        <f>Model!$W$24*((drdp!D58+drdp!M58)*'DEC-OI'!$B58+(drdp!G58+drdp!P58)*'DEC-OI'!$C58+(drdp!J58+drdp!S58)*'DEC-OI'!$D58)</f>
        <v>0</v>
      </c>
      <c r="H58" s="18">
        <f>Model!$W$24*((drdp!B58)*'DEC-OI'!$B58+(drdp!E58)*'DEC-OI'!$C58+(drdp!H58)*'DEC-OI'!$D58)</f>
        <v>-3.5693721044912463E-3</v>
      </c>
      <c r="I58" s="18">
        <f>Model!$W$24*((drdp!C58)*'DEC-OI'!$B58+(drdp!F58)*'DEC-OI'!$C58+(drdp!I58)*'DEC-OI'!$D58)</f>
        <v>6.0402897732069792E-3</v>
      </c>
      <c r="J58" s="18">
        <f>Model!$W$24*((drdp!D58)*'DEC-OI'!$B58+(drdp!G58)*'DEC-OI'!$C58+(drdp!J58)*'DEC-OI'!$D58)</f>
        <v>0</v>
      </c>
      <c r="K58" s="21">
        <f>SUM(E$3:E57)+H58</f>
        <v>-3.0110099854491527E-2</v>
      </c>
      <c r="L58" s="21">
        <f>SUM(F$3:F57)+I58</f>
        <v>0.37869775954128237</v>
      </c>
      <c r="M58" s="21">
        <f>SUM(G$3:G57)+J58</f>
        <v>0</v>
      </c>
      <c r="N58" s="21"/>
      <c r="O58" s="21"/>
      <c r="P58" s="21"/>
      <c r="Q58" s="19">
        <f t="shared" si="1"/>
        <v>9.0661811324745068E-4</v>
      </c>
      <c r="R58" s="19">
        <f t="shared" si="1"/>
        <v>0.14341199308158692</v>
      </c>
      <c r="S58" s="19">
        <f t="shared" si="1"/>
        <v>0</v>
      </c>
      <c r="T58" s="19">
        <f t="shared" si="2"/>
        <v>-1.1402627354460234E-2</v>
      </c>
      <c r="U58" s="19">
        <f t="shared" si="3"/>
        <v>0</v>
      </c>
      <c r="V58" s="19">
        <f t="shared" si="4"/>
        <v>0</v>
      </c>
    </row>
    <row r="59" spans="1:22" x14ac:dyDescent="0.25">
      <c r="A59" s="26">
        <f>Wellpath!E59</f>
        <v>5525.54</v>
      </c>
      <c r="B59" s="22">
        <v>0</v>
      </c>
      <c r="C59" s="22">
        <v>0</v>
      </c>
      <c r="D59" s="22">
        <v>1</v>
      </c>
      <c r="E59" s="20">
        <f>Model!$W$24*((drdp!B59+drdp!K59)*'DEC-OI'!$B59+(drdp!E59+drdp!N59)*'DEC-OI'!$C59+(drdp!H59+drdp!Q59)*'DEC-OI'!$D59)</f>
        <v>-3.7346658845003322E-3</v>
      </c>
      <c r="F59" s="20">
        <f>Model!$W$24*((drdp!C59+drdp!L59)*'DEC-OI'!$B59+(drdp!F59+drdp!O59)*'DEC-OI'!$C59+(drdp!I59+drdp!R59)*'DEC-OI'!$D59)</f>
        <v>5.9767147693975172E-3</v>
      </c>
      <c r="G59" s="20">
        <f>Model!$W$24*((drdp!D59+drdp!M59)*'DEC-OI'!$B59+(drdp!G59+drdp!P59)*'DEC-OI'!$C59+(drdp!J59+drdp!S59)*'DEC-OI'!$D59)</f>
        <v>0</v>
      </c>
      <c r="H59" s="18">
        <f>Model!$W$24*((drdp!B59)*'DEC-OI'!$B59+(drdp!E59)*'DEC-OI'!$C59+(drdp!H59)*'DEC-OI'!$D59)</f>
        <v>-9.5383366690138119E-4</v>
      </c>
      <c r="I59" s="18">
        <f>Model!$W$24*((drdp!C59)*'DEC-OI'!$B59+(drdp!F59)*'DEC-OI'!$C59+(drdp!I59)*'DEC-OI'!$D59)</f>
        <v>1.5264529521041201E-3</v>
      </c>
      <c r="J59" s="18">
        <f>Model!$W$24*((drdp!D59)*'DEC-OI'!$B59+(drdp!G59)*'DEC-OI'!$C59+(drdp!J59)*'DEC-OI'!$D59)</f>
        <v>0</v>
      </c>
      <c r="K59" s="21">
        <f>SUM(E$3:E58)+H59</f>
        <v>-3.1975551156879972E-2</v>
      </c>
      <c r="L59" s="21">
        <f>SUM(F$3:F58)+I59</f>
        <v>0.38176690250146356</v>
      </c>
      <c r="M59" s="21">
        <f>SUM(G$3:G58)+J59</f>
        <v>0</v>
      </c>
      <c r="N59" s="21"/>
      <c r="O59" s="21"/>
      <c r="P59" s="21"/>
      <c r="Q59" s="19">
        <f t="shared" si="1"/>
        <v>1.0224358717862481E-3</v>
      </c>
      <c r="R59" s="19">
        <f t="shared" si="1"/>
        <v>0.14574596784556199</v>
      </c>
      <c r="S59" s="19">
        <f t="shared" si="1"/>
        <v>0</v>
      </c>
      <c r="T59" s="19">
        <f t="shared" si="2"/>
        <v>-1.2207207120939157E-2</v>
      </c>
      <c r="U59" s="19">
        <f t="shared" si="3"/>
        <v>0</v>
      </c>
      <c r="V59" s="19">
        <f t="shared" si="4"/>
        <v>0</v>
      </c>
    </row>
    <row r="60" spans="1:22" x14ac:dyDescent="0.25">
      <c r="A60" s="26">
        <f>Wellpath!E60</f>
        <v>5600</v>
      </c>
      <c r="B60" s="22">
        <v>0</v>
      </c>
      <c r="C60" s="22">
        <v>0</v>
      </c>
      <c r="D60" s="22">
        <v>1</v>
      </c>
      <c r="E60" s="20">
        <f>Model!$W$24*((drdp!B60+drdp!K60)*'DEC-OI'!$B60+(drdp!E60+drdp!N60)*'DEC-OI'!$C60+(drdp!H60+drdp!Q60)*'DEC-OI'!$D60)</f>
        <v>-7.1673896014771863E-3</v>
      </c>
      <c r="F60" s="20">
        <f>Model!$W$24*((drdp!C60+drdp!L60)*'DEC-OI'!$B60+(drdp!F60+drdp!O60)*'DEC-OI'!$C60+(drdp!I60+drdp!R60)*'DEC-OI'!$D60)</f>
        <v>9.8073548007094492E-3</v>
      </c>
      <c r="G60" s="20">
        <f>Model!$W$24*((drdp!D60+drdp!M60)*'DEC-OI'!$B60+(drdp!G60+drdp!P60)*'DEC-OI'!$C60+(drdp!J60+drdp!S60)*'DEC-OI'!$D60)</f>
        <v>0</v>
      </c>
      <c r="H60" s="18">
        <f>Model!$W$24*((drdp!B60)*'DEC-OI'!$B60+(drdp!E60)*'DEC-OI'!$C60+(drdp!H60)*'DEC-OI'!$D60)</f>
        <v>-3.0590612732201749E-3</v>
      </c>
      <c r="I60" s="18">
        <f>Model!$W$24*((drdp!C60)*'DEC-OI'!$B60+(drdp!F60)*'DEC-OI'!$C60+(drdp!I60)*'DEC-OI'!$D60)</f>
        <v>4.1858055626551992E-3</v>
      </c>
      <c r="J60" s="18">
        <f>Model!$W$24*((drdp!D60)*'DEC-OI'!$B60+(drdp!G60)*'DEC-OI'!$C60+(drdp!J60)*'DEC-OI'!$D60)</f>
        <v>0</v>
      </c>
      <c r="K60" s="21">
        <f>SUM(E$3:E59)+H60</f>
        <v>-3.7815444647699099E-2</v>
      </c>
      <c r="L60" s="21">
        <f>SUM(F$3:F59)+I60</f>
        <v>0.39040296988141215</v>
      </c>
      <c r="M60" s="21">
        <f>SUM(G$3:G59)+J60</f>
        <v>0</v>
      </c>
      <c r="N60" s="21"/>
      <c r="O60" s="21"/>
      <c r="P60" s="21"/>
      <c r="Q60" s="19">
        <f t="shared" si="1"/>
        <v>1.4300078539031945E-3</v>
      </c>
      <c r="R60" s="19">
        <f t="shared" si="1"/>
        <v>0.15241447889222681</v>
      </c>
      <c r="S60" s="19">
        <f t="shared" si="1"/>
        <v>0</v>
      </c>
      <c r="T60" s="19">
        <f t="shared" si="2"/>
        <v>-1.4763261897847879E-2</v>
      </c>
      <c r="U60" s="19">
        <f t="shared" si="3"/>
        <v>0</v>
      </c>
      <c r="V60" s="19">
        <f t="shared" si="4"/>
        <v>0</v>
      </c>
    </row>
    <row r="61" spans="1:22" x14ac:dyDescent="0.25">
      <c r="A61" s="26">
        <f>Wellpath!E61</f>
        <v>5700</v>
      </c>
      <c r="B61" s="22">
        <v>0</v>
      </c>
      <c r="C61" s="22">
        <v>0</v>
      </c>
      <c r="D61" s="22">
        <v>1</v>
      </c>
      <c r="E61" s="20">
        <f>Model!$W$24*((drdp!B61+drdp!K61)*'DEC-OI'!$B61+(drdp!E61+drdp!N61)*'DEC-OI'!$C61+(drdp!H61+drdp!Q61)*'DEC-OI'!$D61)</f>
        <v>-9.2037227122350896E-3</v>
      </c>
      <c r="F61" s="20">
        <f>Model!$W$24*((drdp!C61+drdp!L61)*'DEC-OI'!$B61+(drdp!F61+drdp!O61)*'DEC-OI'!$C61+(drdp!I61+drdp!R61)*'DEC-OI'!$D61)</f>
        <v>1.0264922762828076E-2</v>
      </c>
      <c r="G61" s="20">
        <f>Model!$W$24*((drdp!D61+drdp!M61)*'DEC-OI'!$B61+(drdp!G61+drdp!P61)*'DEC-OI'!$C61+(drdp!J61+drdp!S61)*'DEC-OI'!$D61)</f>
        <v>0</v>
      </c>
      <c r="H61" s="18">
        <f>Model!$W$24*((drdp!B61)*'DEC-OI'!$B61+(drdp!E61)*'DEC-OI'!$C61+(drdp!H61)*'DEC-OI'!$D61)</f>
        <v>-4.6018613561175448E-3</v>
      </c>
      <c r="I61" s="18">
        <f>Model!$W$24*((drdp!C61)*'DEC-OI'!$B61+(drdp!F61)*'DEC-OI'!$C61+(drdp!I61)*'DEC-OI'!$D61)</f>
        <v>5.132461381414038E-3</v>
      </c>
      <c r="J61" s="18">
        <f>Model!$W$24*((drdp!D61)*'DEC-OI'!$B61+(drdp!G61)*'DEC-OI'!$C61+(drdp!J61)*'DEC-OI'!$D61)</f>
        <v>0</v>
      </c>
      <c r="K61" s="21">
        <f>SUM(E$3:E60)+H61</f>
        <v>-4.652563433207365E-2</v>
      </c>
      <c r="L61" s="21">
        <f>SUM(F$3:F60)+I61</f>
        <v>0.40115698050088044</v>
      </c>
      <c r="M61" s="21">
        <f>SUM(G$3:G60)+J61</f>
        <v>0</v>
      </c>
      <c r="N61" s="21"/>
      <c r="O61" s="21"/>
      <c r="P61" s="21"/>
      <c r="Q61" s="19">
        <f t="shared" si="1"/>
        <v>2.1646346500018305E-3</v>
      </c>
      <c r="R61" s="19">
        <f t="shared" si="1"/>
        <v>0.16092692300458378</v>
      </c>
      <c r="S61" s="19">
        <f t="shared" si="1"/>
        <v>0</v>
      </c>
      <c r="T61" s="19">
        <f t="shared" si="2"/>
        <v>-1.8664082984542762E-2</v>
      </c>
      <c r="U61" s="19">
        <f t="shared" si="3"/>
        <v>0</v>
      </c>
      <c r="V61" s="19">
        <f t="shared" si="4"/>
        <v>0</v>
      </c>
    </row>
    <row r="62" spans="1:22" x14ac:dyDescent="0.25">
      <c r="A62" s="26">
        <f>Wellpath!E62</f>
        <v>5800</v>
      </c>
      <c r="B62" s="22">
        <v>0</v>
      </c>
      <c r="C62" s="22">
        <v>0</v>
      </c>
      <c r="D62" s="22">
        <v>1</v>
      </c>
      <c r="E62" s="20">
        <f>Model!$W$24*((drdp!B62+drdp!K62)*'DEC-OI'!$B62+(drdp!E62+drdp!N62)*'DEC-OI'!$C62+(drdp!H62+drdp!Q62)*'DEC-OI'!$D62)</f>
        <v>-1.0164571152551403E-2</v>
      </c>
      <c r="F62" s="20">
        <f>Model!$W$24*((drdp!C62+drdp!L62)*'DEC-OI'!$B62+(drdp!F62+drdp!O62)*'DEC-OI'!$C62+(drdp!I62+drdp!R62)*'DEC-OI'!$D62)</f>
        <v>9.2555360077242448E-3</v>
      </c>
      <c r="G62" s="20">
        <f>Model!$W$24*((drdp!D62+drdp!M62)*'DEC-OI'!$B62+(drdp!G62+drdp!P62)*'DEC-OI'!$C62+(drdp!J62+drdp!S62)*'DEC-OI'!$D62)</f>
        <v>0</v>
      </c>
      <c r="H62" s="18">
        <f>Model!$W$24*((drdp!B62)*'DEC-OI'!$B62+(drdp!E62)*'DEC-OI'!$C62+(drdp!H62)*'DEC-OI'!$D62)</f>
        <v>-5.0822855762757014E-3</v>
      </c>
      <c r="I62" s="18">
        <f>Model!$W$24*((drdp!C62)*'DEC-OI'!$B62+(drdp!F62)*'DEC-OI'!$C62+(drdp!I62)*'DEC-OI'!$D62)</f>
        <v>4.6277680038621224E-3</v>
      </c>
      <c r="J62" s="18">
        <f>Model!$W$24*((drdp!D62)*'DEC-OI'!$B62+(drdp!G62)*'DEC-OI'!$C62+(drdp!J62)*'DEC-OI'!$D62)</f>
        <v>0</v>
      </c>
      <c r="K62" s="21">
        <f>SUM(E$3:E61)+H62</f>
        <v>-5.6209781264466893E-2</v>
      </c>
      <c r="L62" s="21">
        <f>SUM(F$3:F61)+I62</f>
        <v>0.4109172098861566</v>
      </c>
      <c r="M62" s="21">
        <f>SUM(G$3:G61)+J62</f>
        <v>0</v>
      </c>
      <c r="N62" s="21"/>
      <c r="O62" s="21"/>
      <c r="P62" s="21"/>
      <c r="Q62" s="19">
        <f t="shared" si="1"/>
        <v>3.1595395097992135E-3</v>
      </c>
      <c r="R62" s="19">
        <f t="shared" si="1"/>
        <v>0.16885295338062367</v>
      </c>
      <c r="S62" s="19">
        <f t="shared" si="1"/>
        <v>0</v>
      </c>
      <c r="T62" s="19">
        <f t="shared" si="2"/>
        <v>-2.3097566485505896E-2</v>
      </c>
      <c r="U62" s="19">
        <f t="shared" si="3"/>
        <v>0</v>
      </c>
      <c r="V62" s="19">
        <f t="shared" si="4"/>
        <v>0</v>
      </c>
    </row>
    <row r="63" spans="1:22" x14ac:dyDescent="0.25">
      <c r="A63" s="26">
        <f>Wellpath!E63</f>
        <v>5900</v>
      </c>
      <c r="B63" s="22">
        <v>0</v>
      </c>
      <c r="C63" s="22">
        <v>0</v>
      </c>
      <c r="D63" s="22">
        <v>1</v>
      </c>
      <c r="E63" s="20">
        <f>Model!$W$24*((drdp!B63+drdp!K63)*'DEC-OI'!$B63+(drdp!E63+drdp!N63)*'DEC-OI'!$C63+(drdp!H63+drdp!Q63)*'DEC-OI'!$D63)</f>
        <v>-1.1096055952081005E-2</v>
      </c>
      <c r="F63" s="20">
        <f>Model!$W$24*((drdp!C63+drdp!L63)*'DEC-OI'!$B63+(drdp!F63+drdp!O63)*'DEC-OI'!$C63+(drdp!I63+drdp!R63)*'DEC-OI'!$D63)</f>
        <v>8.2226437391037469E-3</v>
      </c>
      <c r="G63" s="20">
        <f>Model!$W$24*((drdp!D63+drdp!M63)*'DEC-OI'!$B63+(drdp!G63+drdp!P63)*'DEC-OI'!$C63+(drdp!J63+drdp!S63)*'DEC-OI'!$D63)</f>
        <v>0</v>
      </c>
      <c r="H63" s="18">
        <f>Model!$W$24*((drdp!B63)*'DEC-OI'!$B63+(drdp!E63)*'DEC-OI'!$C63+(drdp!H63)*'DEC-OI'!$D63)</f>
        <v>-5.5480279760405024E-3</v>
      </c>
      <c r="I63" s="18">
        <f>Model!$W$24*((drdp!C63)*'DEC-OI'!$B63+(drdp!F63)*'DEC-OI'!$C63+(drdp!I63)*'DEC-OI'!$D63)</f>
        <v>4.1113218695518735E-3</v>
      </c>
      <c r="J63" s="18">
        <f>Model!$W$24*((drdp!D63)*'DEC-OI'!$B63+(drdp!G63)*'DEC-OI'!$C63+(drdp!J63)*'DEC-OI'!$D63)</f>
        <v>0</v>
      </c>
      <c r="K63" s="21">
        <f>SUM(E$3:E62)+H63</f>
        <v>-6.6840094816783102E-2</v>
      </c>
      <c r="L63" s="21">
        <f>SUM(F$3:F62)+I63</f>
        <v>0.41965629975957058</v>
      </c>
      <c r="M63" s="21">
        <f>SUM(G$3:G62)+J63</f>
        <v>0</v>
      </c>
      <c r="N63" s="21"/>
      <c r="O63" s="21"/>
      <c r="P63" s="21"/>
      <c r="Q63" s="19">
        <f t="shared" si="1"/>
        <v>4.4675982751165551E-3</v>
      </c>
      <c r="R63" s="19">
        <f t="shared" si="1"/>
        <v>0.17611140992789456</v>
      </c>
      <c r="S63" s="19">
        <f t="shared" si="1"/>
        <v>0</v>
      </c>
      <c r="T63" s="19">
        <f t="shared" si="2"/>
        <v>-2.804986686639005E-2</v>
      </c>
      <c r="U63" s="19">
        <f t="shared" si="3"/>
        <v>0</v>
      </c>
      <c r="V63" s="19">
        <f t="shared" si="4"/>
        <v>0</v>
      </c>
    </row>
    <row r="64" spans="1:22" x14ac:dyDescent="0.25">
      <c r="A64" s="26">
        <f>Wellpath!E64</f>
        <v>6000</v>
      </c>
      <c r="B64" s="22">
        <v>0</v>
      </c>
      <c r="C64" s="22">
        <v>0</v>
      </c>
      <c r="D64" s="22">
        <v>1</v>
      </c>
      <c r="E64" s="20">
        <f>Model!$W$24*((drdp!B64+drdp!K64)*'DEC-OI'!$B64+(drdp!E64+drdp!N64)*'DEC-OI'!$C64+(drdp!H64+drdp!Q64)*'DEC-OI'!$D64)</f>
        <v>-9.0617607560618853E-3</v>
      </c>
      <c r="F64" s="20">
        <f>Model!$W$24*((drdp!C64+drdp!L64)*'DEC-OI'!$B64+(drdp!F64+drdp!O64)*'DEC-OI'!$C64+(drdp!I64+drdp!R64)*'DEC-OI'!$D64)</f>
        <v>5.4126171552434758E-3</v>
      </c>
      <c r="G64" s="20">
        <f>Model!$W$24*((drdp!D64+drdp!M64)*'DEC-OI'!$B64+(drdp!G64+drdp!P64)*'DEC-OI'!$C64+(drdp!J64+drdp!S64)*'DEC-OI'!$D64)</f>
        <v>0</v>
      </c>
      <c r="H64" s="18">
        <f>Model!$W$24*((drdp!B64)*'DEC-OI'!$B64+(drdp!E64)*'DEC-OI'!$C64+(drdp!H64)*'DEC-OI'!$D64)</f>
        <v>-5.9979883214600861E-3</v>
      </c>
      <c r="I64" s="18">
        <f>Model!$W$24*((drdp!C64)*'DEC-OI'!$B64+(drdp!F64)*'DEC-OI'!$C64+(drdp!I64)*'DEC-OI'!$D64)</f>
        <v>3.5826165973282253E-3</v>
      </c>
      <c r="J64" s="18">
        <f>Model!$W$24*((drdp!D64)*'DEC-OI'!$B64+(drdp!G64)*'DEC-OI'!$C64+(drdp!J64)*'DEC-OI'!$D64)</f>
        <v>0</v>
      </c>
      <c r="K64" s="21">
        <f>SUM(E$3:E63)+H64</f>
        <v>-7.8386111114283688E-2</v>
      </c>
      <c r="L64" s="21">
        <f>SUM(F$3:F63)+I64</f>
        <v>0.42735023822645068</v>
      </c>
      <c r="M64" s="21">
        <f>SUM(G$3:G63)+J64</f>
        <v>0</v>
      </c>
      <c r="N64" s="21"/>
      <c r="O64" s="21"/>
      <c r="P64" s="21"/>
      <c r="Q64" s="19">
        <f t="shared" si="1"/>
        <v>6.1443824156208289E-3</v>
      </c>
      <c r="R64" s="19">
        <f t="shared" si="1"/>
        <v>0.18262822611220414</v>
      </c>
      <c r="S64" s="19">
        <f t="shared" si="1"/>
        <v>0</v>
      </c>
      <c r="T64" s="19">
        <f t="shared" si="2"/>
        <v>-3.349832325833417E-2</v>
      </c>
      <c r="U64" s="19">
        <f t="shared" si="3"/>
        <v>0</v>
      </c>
      <c r="V64" s="19">
        <f t="shared" si="4"/>
        <v>0</v>
      </c>
    </row>
    <row r="65" spans="1:23" x14ac:dyDescent="0.25">
      <c r="A65" s="26">
        <f>Wellpath!E65</f>
        <v>6051.08</v>
      </c>
      <c r="B65" s="22">
        <v>0</v>
      </c>
      <c r="C65" s="22">
        <v>0</v>
      </c>
      <c r="D65" s="22">
        <v>1</v>
      </c>
      <c r="E65" s="20">
        <f>Model!$W$24*((drdp!B65+drdp!K65)*'DEC-OI'!$B65+(drdp!E65+drdp!N65)*'DEC-OI'!$C65+(drdp!H65+drdp!Q65)*'DEC-OI'!$D65)</f>
        <v>-6.2226729153231275E-3</v>
      </c>
      <c r="F65" s="20">
        <f>Model!$W$24*((drdp!C65+drdp!L65)*'DEC-OI'!$B65+(drdp!F65+drdp!O65)*'DEC-OI'!$C65+(drdp!I65+drdp!R65)*'DEC-OI'!$D65)</f>
        <v>3.3086538792217375E-3</v>
      </c>
      <c r="G65" s="20">
        <f>Model!$W$24*((drdp!D65+drdp!M65)*'DEC-OI'!$B65+(drdp!G65+drdp!P65)*'DEC-OI'!$C65+(drdp!J65+drdp!S65)*'DEC-OI'!$D65)</f>
        <v>0</v>
      </c>
      <c r="H65" s="18">
        <f>Model!$W$24*((drdp!B65)*'DEC-OI'!$B65+(drdp!E65)*'DEC-OI'!$C65+(drdp!H65)*'DEC-OI'!$D65)</f>
        <v>-3.1785413251470408E-3</v>
      </c>
      <c r="I65" s="18">
        <f>Model!$W$24*((drdp!C65)*'DEC-OI'!$B65+(drdp!F65)*'DEC-OI'!$C65+(drdp!I65)*'DEC-OI'!$D65)</f>
        <v>1.6900604015064572E-3</v>
      </c>
      <c r="J65" s="18">
        <f>Model!$W$24*((drdp!D65)*'DEC-OI'!$B65+(drdp!G65)*'DEC-OI'!$C65+(drdp!J65)*'DEC-OI'!$D65)</f>
        <v>0</v>
      </c>
      <c r="K65" s="21">
        <f>SUM(E$3:E64)+H65</f>
        <v>-8.4628424874032521E-2</v>
      </c>
      <c r="L65" s="21">
        <f>SUM(F$3:F64)+I65</f>
        <v>0.43087029918587239</v>
      </c>
      <c r="M65" s="21">
        <f>SUM(G$3:G64)+J65</f>
        <v>0</v>
      </c>
      <c r="N65" s="21"/>
      <c r="O65" s="21"/>
      <c r="P65" s="21"/>
      <c r="Q65" s="19">
        <f t="shared" si="1"/>
        <v>7.1619702966597663E-3</v>
      </c>
      <c r="R65" s="19">
        <f t="shared" si="1"/>
        <v>0.18564921472052318</v>
      </c>
      <c r="S65" s="19">
        <f t="shared" si="1"/>
        <v>0</v>
      </c>
      <c r="T65" s="19">
        <f t="shared" si="2"/>
        <v>-3.6463874745103514E-2</v>
      </c>
      <c r="U65" s="19">
        <f t="shared" si="3"/>
        <v>0</v>
      </c>
      <c r="V65" s="19">
        <f t="shared" si="4"/>
        <v>0</v>
      </c>
    </row>
    <row r="66" spans="1:23" x14ac:dyDescent="0.25">
      <c r="A66" s="26">
        <f>Wellpath!E66</f>
        <v>6100</v>
      </c>
      <c r="B66" s="22">
        <v>0</v>
      </c>
      <c r="C66" s="22">
        <v>0</v>
      </c>
      <c r="D66" s="22">
        <v>1</v>
      </c>
      <c r="E66" s="20">
        <f>Model!$W$24*((drdp!B66+drdp!K66)*'DEC-OI'!$B66+(drdp!E66+drdp!N66)*'DEC-OI'!$C66+(drdp!H66+drdp!Q66)*'DEC-OI'!$D66)</f>
        <v>-9.4105362417341697E-3</v>
      </c>
      <c r="F66" s="20">
        <f>Model!$W$24*((drdp!C66+drdp!L66)*'DEC-OI'!$B66+(drdp!F66+drdp!O66)*'DEC-OI'!$C66+(drdp!I66+drdp!R66)*'DEC-OI'!$D66)</f>
        <v>4.4443218804827538E-3</v>
      </c>
      <c r="G66" s="20">
        <f>Model!$W$24*((drdp!D66+drdp!M66)*'DEC-OI'!$B66+(drdp!G66+drdp!P66)*'DEC-OI'!$C66+(drdp!J66+drdp!S66)*'DEC-OI'!$D66)</f>
        <v>0</v>
      </c>
      <c r="H66" s="18">
        <f>Model!$W$24*((drdp!B66)*'DEC-OI'!$B66+(drdp!E66)*'DEC-OI'!$C66+(drdp!H66)*'DEC-OI'!$D66)</f>
        <v>-3.0913472531939232E-3</v>
      </c>
      <c r="I66" s="18">
        <f>Model!$W$24*((drdp!C66)*'DEC-OI'!$B66+(drdp!F66)*'DEC-OI'!$C66+(drdp!I66)*'DEC-OI'!$D66)</f>
        <v>1.4599531721274372E-3</v>
      </c>
      <c r="J66" s="18">
        <f>Model!$W$24*((drdp!D66)*'DEC-OI'!$B66+(drdp!G66)*'DEC-OI'!$C66+(drdp!J66)*'DEC-OI'!$D66)</f>
        <v>0</v>
      </c>
      <c r="K66" s="21">
        <f>SUM(E$3:E65)+H66</f>
        <v>-9.0763903717402519E-2</v>
      </c>
      <c r="L66" s="21">
        <f>SUM(F$3:F65)+I66</f>
        <v>0.43394884583571514</v>
      </c>
      <c r="M66" s="21">
        <f>SUM(G$3:G65)+J66</f>
        <v>0</v>
      </c>
      <c r="N66" s="21"/>
      <c r="O66" s="21"/>
      <c r="P66" s="21"/>
      <c r="Q66" s="19">
        <f t="shared" si="1"/>
        <v>8.2380862180219151E-3</v>
      </c>
      <c r="R66" s="19">
        <f t="shared" si="1"/>
        <v>0.18831160080214926</v>
      </c>
      <c r="S66" s="19">
        <f t="shared" si="1"/>
        <v>0</v>
      </c>
      <c r="T66" s="19">
        <f t="shared" si="2"/>
        <v>-3.9386891261710799E-2</v>
      </c>
      <c r="U66" s="19">
        <f t="shared" si="3"/>
        <v>0</v>
      </c>
      <c r="V66" s="19">
        <f t="shared" si="4"/>
        <v>0</v>
      </c>
    </row>
    <row r="67" spans="1:23" x14ac:dyDescent="0.25">
      <c r="A67" s="26">
        <f>Wellpath!E67</f>
        <v>6200</v>
      </c>
      <c r="B67" s="22">
        <v>0</v>
      </c>
      <c r="C67" s="22">
        <v>0</v>
      </c>
      <c r="D67" s="22">
        <v>1</v>
      </c>
      <c r="E67" s="20">
        <f>Model!$W$24*((drdp!B67+drdp!K67)*'DEC-OI'!$B67+(drdp!E67+drdp!N67)*'DEC-OI'!$C67+(drdp!H67+drdp!Q67)*'DEC-OI'!$D67)</f>
        <v>-1.3011243495956552E-2</v>
      </c>
      <c r="F67" s="20">
        <f>Model!$W$24*((drdp!C67+drdp!L67)*'DEC-OI'!$B67+(drdp!F67+drdp!O67)*'DEC-OI'!$C67+(drdp!I67+drdp!R67)*'DEC-OI'!$D67)</f>
        <v>4.6305367335613646E-3</v>
      </c>
      <c r="G67" s="20">
        <f>Model!$W$24*((drdp!D67+drdp!M67)*'DEC-OI'!$B67+(drdp!G67+drdp!P67)*'DEC-OI'!$C67+(drdp!J67+drdp!S67)*'DEC-OI'!$D67)</f>
        <v>0</v>
      </c>
      <c r="H67" s="18">
        <f>Model!$W$24*((drdp!B67)*'DEC-OI'!$B67+(drdp!E67)*'DEC-OI'!$C67+(drdp!H67)*'DEC-OI'!$D67)</f>
        <v>-6.5056217479782527E-3</v>
      </c>
      <c r="I67" s="18">
        <f>Model!$W$24*((drdp!C67)*'DEC-OI'!$B67+(drdp!F67)*'DEC-OI'!$C67+(drdp!I67)*'DEC-OI'!$D67)</f>
        <v>2.3152683667806736E-3</v>
      </c>
      <c r="J67" s="18">
        <f>Model!$W$24*((drdp!D67)*'DEC-OI'!$B67+(drdp!G67)*'DEC-OI'!$C67+(drdp!J67)*'DEC-OI'!$D67)</f>
        <v>0</v>
      </c>
      <c r="K67" s="21">
        <f>SUM(E$3:E66)+H67</f>
        <v>-0.10358871445392102</v>
      </c>
      <c r="L67" s="21">
        <f>SUM(F$3:F66)+I67</f>
        <v>0.43924848291085117</v>
      </c>
      <c r="M67" s="21">
        <f>SUM(G$3:G66)+J67</f>
        <v>0</v>
      </c>
      <c r="N67" s="21"/>
      <c r="O67" s="21"/>
      <c r="P67" s="21"/>
      <c r="Q67" s="19">
        <f t="shared" si="1"/>
        <v>1.0730621762215986E-2</v>
      </c>
      <c r="R67" s="19">
        <f t="shared" si="1"/>
        <v>0.1929392297394843</v>
      </c>
      <c r="S67" s="19">
        <f t="shared" si="1"/>
        <v>0</v>
      </c>
      <c r="T67" s="19">
        <f t="shared" si="2"/>
        <v>-4.5501185670570168E-2</v>
      </c>
      <c r="U67" s="19">
        <f t="shared" si="3"/>
        <v>0</v>
      </c>
      <c r="V67" s="19">
        <f t="shared" si="4"/>
        <v>0</v>
      </c>
    </row>
    <row r="68" spans="1:23" x14ac:dyDescent="0.25">
      <c r="A68" s="26">
        <f>Wellpath!E68</f>
        <v>6300</v>
      </c>
      <c r="B68" s="22">
        <v>0</v>
      </c>
      <c r="C68" s="22">
        <v>0</v>
      </c>
      <c r="D68" s="22">
        <v>1</v>
      </c>
      <c r="E68" s="20">
        <f>Model!$W$24*((drdp!B68+drdp!K68)*'DEC-OI'!$B68+(drdp!E68+drdp!N68)*'DEC-OI'!$C68+(drdp!H68+drdp!Q68)*'DEC-OI'!$D68)</f>
        <v>-1.3350304611087785E-2</v>
      </c>
      <c r="F68" s="20">
        <f>Model!$W$24*((drdp!C68+drdp!L68)*'DEC-OI'!$B68+(drdp!F68+drdp!O68)*'DEC-OI'!$C68+(drdp!I68+drdp!R68)*'DEC-OI'!$D68)</f>
        <v>3.2791493251647518E-3</v>
      </c>
      <c r="G68" s="20">
        <f>Model!$W$24*((drdp!D68+drdp!M68)*'DEC-OI'!$B68+(drdp!G68+drdp!P68)*'DEC-OI'!$C68+(drdp!J68+drdp!S68)*'DEC-OI'!$D68)</f>
        <v>0</v>
      </c>
      <c r="H68" s="18">
        <f>Model!$W$24*((drdp!B68)*'DEC-OI'!$B68+(drdp!E68)*'DEC-OI'!$C68+(drdp!H68)*'DEC-OI'!$D68)</f>
        <v>-6.6751523055438924E-3</v>
      </c>
      <c r="I68" s="18">
        <f>Model!$W$24*((drdp!C68)*'DEC-OI'!$B68+(drdp!F68)*'DEC-OI'!$C68+(drdp!I68)*'DEC-OI'!$D68)</f>
        <v>1.6395746625823759E-3</v>
      </c>
      <c r="J68" s="18">
        <f>Model!$W$24*((drdp!D68)*'DEC-OI'!$B68+(drdp!G68)*'DEC-OI'!$C68+(drdp!J68)*'DEC-OI'!$D68)</f>
        <v>0</v>
      </c>
      <c r="K68" s="21">
        <f>SUM(E$3:E67)+H68</f>
        <v>-0.1167694885074432</v>
      </c>
      <c r="L68" s="21">
        <f>SUM(F$3:F67)+I68</f>
        <v>0.44320332594021417</v>
      </c>
      <c r="M68" s="21">
        <f>SUM(G$3:G67)+J68</f>
        <v>0</v>
      </c>
      <c r="N68" s="21"/>
      <c r="O68" s="21"/>
      <c r="P68" s="21"/>
      <c r="Q68" s="19">
        <f t="shared" ref="Q68:S131" si="5">K68^2</f>
        <v>1.363511344628991E-2</v>
      </c>
      <c r="R68" s="19">
        <f t="shared" si="5"/>
        <v>0.19642918812446772</v>
      </c>
      <c r="S68" s="19">
        <f t="shared" si="5"/>
        <v>0</v>
      </c>
      <c r="T68" s="19">
        <f t="shared" ref="T68:T131" si="6">K68*L68</f>
        <v>-5.175262567483644E-2</v>
      </c>
      <c r="U68" s="19">
        <f t="shared" ref="U68:U131" si="7">K68*M68</f>
        <v>0</v>
      </c>
      <c r="V68" s="19">
        <f t="shared" ref="V68:V131" si="8">L68*M68</f>
        <v>0</v>
      </c>
    </row>
    <row r="69" spans="1:23" x14ac:dyDescent="0.25">
      <c r="A69" s="26">
        <f>Wellpath!E69</f>
        <v>6400</v>
      </c>
      <c r="B69" s="22">
        <v>0</v>
      </c>
      <c r="C69" s="22">
        <v>0</v>
      </c>
      <c r="D69" s="22">
        <v>1</v>
      </c>
      <c r="E69" s="20">
        <f>Model!$W$24*((drdp!B69+drdp!K69)*'DEC-OI'!$B69+(drdp!E69+drdp!N69)*'DEC-OI'!$C69+(drdp!H69+drdp!Q69)*'DEC-OI'!$D69)</f>
        <v>-1.3648407738089192E-2</v>
      </c>
      <c r="F69" s="20">
        <f>Model!$W$24*((drdp!C69+drdp!L69)*'DEC-OI'!$B69+(drdp!F69+drdp!O69)*'DEC-OI'!$C69+(drdp!I69+drdp!R69)*'DEC-OI'!$D69)</f>
        <v>1.9205878225255857E-3</v>
      </c>
      <c r="G69" s="20">
        <f>Model!$W$24*((drdp!D69+drdp!M69)*'DEC-OI'!$B69+(drdp!G69+drdp!P69)*'DEC-OI'!$C69+(drdp!J69+drdp!S69)*'DEC-OI'!$D69)</f>
        <v>0</v>
      </c>
      <c r="H69" s="18">
        <f>Model!$W$24*((drdp!B69)*'DEC-OI'!$B69+(drdp!E69)*'DEC-OI'!$C69+(drdp!H69)*'DEC-OI'!$D69)</f>
        <v>-6.8242038690445959E-3</v>
      </c>
      <c r="I69" s="18">
        <f>Model!$W$24*((drdp!C69)*'DEC-OI'!$B69+(drdp!F69)*'DEC-OI'!$C69+(drdp!I69)*'DEC-OI'!$D69)</f>
        <v>9.6029391126279285E-4</v>
      </c>
      <c r="J69" s="18">
        <f>Model!$W$24*((drdp!D69)*'DEC-OI'!$B69+(drdp!G69)*'DEC-OI'!$C69+(drdp!J69)*'DEC-OI'!$D69)</f>
        <v>0</v>
      </c>
      <c r="K69" s="21">
        <f>SUM(E$3:E68)+H69</f>
        <v>-0.1302688446820317</v>
      </c>
      <c r="L69" s="21">
        <f>SUM(F$3:F68)+I69</f>
        <v>0.44580319451405936</v>
      </c>
      <c r="M69" s="21">
        <f>SUM(G$3:G68)+J69</f>
        <v>0</v>
      </c>
      <c r="N69" s="21"/>
      <c r="O69" s="21"/>
      <c r="P69" s="21"/>
      <c r="Q69" s="19">
        <f t="shared" si="5"/>
        <v>1.69699718947913E-2</v>
      </c>
      <c r="R69" s="19">
        <f t="shared" si="5"/>
        <v>0.19874048823894025</v>
      </c>
      <c r="S69" s="19">
        <f t="shared" si="5"/>
        <v>0</v>
      </c>
      <c r="T69" s="19">
        <f t="shared" si="6"/>
        <v>-5.8074267104905569E-2</v>
      </c>
      <c r="U69" s="19">
        <f t="shared" si="7"/>
        <v>0</v>
      </c>
      <c r="V69" s="19">
        <f t="shared" si="8"/>
        <v>0</v>
      </c>
    </row>
    <row r="70" spans="1:23" x14ac:dyDescent="0.25">
      <c r="A70" s="26">
        <f>Wellpath!E70</f>
        <v>6500</v>
      </c>
      <c r="B70" s="22">
        <v>0</v>
      </c>
      <c r="C70" s="22">
        <v>0</v>
      </c>
      <c r="D70" s="22">
        <v>1</v>
      </c>
      <c r="E70" s="20">
        <f>Model!$W$24*((drdp!B70+drdp!K70)*'DEC-OI'!$B70+(drdp!E70+drdp!N70)*'DEC-OI'!$C70+(drdp!H70+drdp!Q70)*'DEC-OI'!$D70)</f>
        <v>-1.2284334400989673E-2</v>
      </c>
      <c r="F70" s="20">
        <f>Model!$W$24*((drdp!C70+drdp!L70)*'DEC-OI'!$B70+(drdp!F70+drdp!O70)*'DEC-OI'!$C70+(drdp!I70+drdp!R70)*'DEC-OI'!$D70)</f>
        <v>4.9124237241268492E-4</v>
      </c>
      <c r="G70" s="20">
        <f>Model!$W$24*((drdp!D70+drdp!M70)*'DEC-OI'!$B70+(drdp!G70+drdp!P70)*'DEC-OI'!$C70+(drdp!J70+drdp!S70)*'DEC-OI'!$D70)</f>
        <v>0</v>
      </c>
      <c r="H70" s="18">
        <f>Model!$W$24*((drdp!B70)*'DEC-OI'!$B70+(drdp!E70)*'DEC-OI'!$C70+(drdp!H70)*'DEC-OI'!$D70)</f>
        <v>-6.9552340623880047E-3</v>
      </c>
      <c r="I70" s="18">
        <f>Model!$W$24*((drdp!C70)*'DEC-OI'!$B70+(drdp!F70)*'DEC-OI'!$C70+(drdp!I70)*'DEC-OI'!$D70)</f>
        <v>2.7813518990640114E-4</v>
      </c>
      <c r="J70" s="18">
        <f>Model!$W$24*((drdp!D70)*'DEC-OI'!$B70+(drdp!G70)*'DEC-OI'!$C70+(drdp!J70)*'DEC-OI'!$D70)</f>
        <v>0</v>
      </c>
      <c r="K70" s="21">
        <f>SUM(E$3:E69)+H70</f>
        <v>-0.14404828261346431</v>
      </c>
      <c r="L70" s="21">
        <f>SUM(F$3:F69)+I70</f>
        <v>0.44704162361522853</v>
      </c>
      <c r="M70" s="21">
        <f>SUM(G$3:G69)+J70</f>
        <v>0</v>
      </c>
      <c r="N70" s="21"/>
      <c r="O70" s="21"/>
      <c r="P70" s="21"/>
      <c r="Q70" s="19">
        <f t="shared" si="5"/>
        <v>2.0749907723888482E-2</v>
      </c>
      <c r="R70" s="19">
        <f t="shared" si="5"/>
        <v>0.19984621324453966</v>
      </c>
      <c r="S70" s="19">
        <f t="shared" si="5"/>
        <v>0</v>
      </c>
      <c r="T70" s="19">
        <f t="shared" si="6"/>
        <v>-6.439557813850838E-2</v>
      </c>
      <c r="U70" s="19">
        <f t="shared" si="7"/>
        <v>0</v>
      </c>
      <c r="V70" s="19">
        <f t="shared" si="8"/>
        <v>0</v>
      </c>
    </row>
    <row r="71" spans="1:23" x14ac:dyDescent="0.25">
      <c r="A71" s="26">
        <f>Wellpath!E71</f>
        <v>6576.62</v>
      </c>
      <c r="B71" s="22">
        <v>0</v>
      </c>
      <c r="C71" s="22">
        <v>0</v>
      </c>
      <c r="D71" s="22">
        <v>1</v>
      </c>
      <c r="E71" s="20">
        <f>Model!$W$24*((drdp!B71+drdp!K71)*'DEC-OI'!$B71+(drdp!E71+drdp!N71)*'DEC-OI'!$C71+(drdp!H71+drdp!Q71)*'DEC-OI'!$D71)</f>
        <v>-7.0433197637220692E-3</v>
      </c>
      <c r="F71" s="20">
        <f>Model!$W$24*((drdp!C71+drdp!L71)*'DEC-OI'!$B71+(drdp!F71+drdp!O71)*'DEC-OI'!$C71+(drdp!I71+drdp!R71)*'DEC-OI'!$D71)</f>
        <v>-2.4595814592560933E-4</v>
      </c>
      <c r="G71" s="20">
        <f>Model!$W$24*((drdp!D71+drdp!M71)*'DEC-OI'!$B71+(drdp!G71+drdp!P71)*'DEC-OI'!$C71+(drdp!J71+drdp!S71)*'DEC-OI'!$D71)</f>
        <v>0</v>
      </c>
      <c r="H71" s="18">
        <f>Model!$W$24*((drdp!B71)*'DEC-OI'!$B71+(drdp!E71)*'DEC-OI'!$C71+(drdp!H71)*'DEC-OI'!$D71)</f>
        <v>-5.3965916029638291E-3</v>
      </c>
      <c r="I71" s="18">
        <f>Model!$W$24*((drdp!C71)*'DEC-OI'!$B71+(drdp!F71)*'DEC-OI'!$C71+(drdp!I71)*'DEC-OI'!$D71)</f>
        <v>-1.8845313140820118E-4</v>
      </c>
      <c r="J71" s="18">
        <f>Model!$W$24*((drdp!D71)*'DEC-OI'!$B71+(drdp!G71)*'DEC-OI'!$C71+(drdp!J71)*'DEC-OI'!$D71)</f>
        <v>0</v>
      </c>
      <c r="K71" s="21">
        <f>SUM(E$3:E70)+H71</f>
        <v>-0.15477397455502978</v>
      </c>
      <c r="L71" s="21">
        <f>SUM(F$3:F70)+I71</f>
        <v>0.44706627766632662</v>
      </c>
      <c r="M71" s="21">
        <f>SUM(G$3:G70)+J71</f>
        <v>0</v>
      </c>
      <c r="N71" s="21"/>
      <c r="O71" s="21"/>
      <c r="P71" s="21"/>
      <c r="Q71" s="19">
        <f t="shared" si="5"/>
        <v>2.3954983199561006E-2</v>
      </c>
      <c r="R71" s="19">
        <f t="shared" si="5"/>
        <v>0.19986825662642504</v>
      </c>
      <c r="S71" s="19">
        <f t="shared" si="5"/>
        <v>0</v>
      </c>
      <c r="T71" s="19">
        <f t="shared" si="6"/>
        <v>-6.9194224683939917E-2</v>
      </c>
      <c r="U71" s="19">
        <f t="shared" si="7"/>
        <v>0</v>
      </c>
      <c r="V71" s="19">
        <f t="shared" si="8"/>
        <v>0</v>
      </c>
    </row>
    <row r="72" spans="1:23" x14ac:dyDescent="0.25">
      <c r="A72" s="26">
        <f>Wellpath!E72</f>
        <v>6600</v>
      </c>
      <c r="B72" s="22">
        <v>0</v>
      </c>
      <c r="C72" s="22">
        <v>0</v>
      </c>
      <c r="D72" s="22">
        <v>1</v>
      </c>
      <c r="E72" s="20">
        <f>Model!$W$24*((drdp!B72+drdp!K72)*'DEC-OI'!$B72+(drdp!E72+drdp!N72)*'DEC-OI'!$C72+(drdp!H72+drdp!Q72)*'DEC-OI'!$D72)</f>
        <v>-8.6445265274519168E-3</v>
      </c>
      <c r="F72" s="20">
        <f>Model!$W$24*((drdp!C72+drdp!L72)*'DEC-OI'!$B72+(drdp!F72+drdp!O72)*'DEC-OI'!$C72+(drdp!I72+drdp!R72)*'DEC-OI'!$D72)</f>
        <v>-4.9844026344267594E-4</v>
      </c>
      <c r="G72" s="20">
        <f>Model!$W$24*((drdp!D72+drdp!M72)*'DEC-OI'!$B72+(drdp!G72+drdp!P72)*'DEC-OI'!$C72+(drdp!J72+drdp!S72)*'DEC-OI'!$D72)</f>
        <v>0</v>
      </c>
      <c r="H72" s="18">
        <f>Model!$W$24*((drdp!B72)*'DEC-OI'!$B72+(drdp!E72)*'DEC-OI'!$C72+(drdp!H72)*'DEC-OI'!$D72)</f>
        <v>-1.6381020441872901E-3</v>
      </c>
      <c r="I72" s="18">
        <f>Model!$W$24*((drdp!C72)*'DEC-OI'!$B72+(drdp!F72)*'DEC-OI'!$C72+(drdp!I72)*'DEC-OI'!$D72)</f>
        <v>-9.4452369584129369E-5</v>
      </c>
      <c r="J72" s="18">
        <f>Model!$W$24*((drdp!D72)*'DEC-OI'!$B72+(drdp!G72)*'DEC-OI'!$C72+(drdp!J72)*'DEC-OI'!$D72)</f>
        <v>0</v>
      </c>
      <c r="K72" s="21">
        <f>SUM(E$3:E71)+H72</f>
        <v>-0.15805880475997533</v>
      </c>
      <c r="L72" s="21">
        <f>SUM(F$3:F71)+I72</f>
        <v>0.44691432028222511</v>
      </c>
      <c r="M72" s="21">
        <f>SUM(G$3:G71)+J72</f>
        <v>0</v>
      </c>
      <c r="N72" s="21"/>
      <c r="O72" s="21"/>
      <c r="P72" s="21"/>
      <c r="Q72" s="19">
        <f t="shared" si="5"/>
        <v>2.4982585762151999E-2</v>
      </c>
      <c r="R72" s="19">
        <f t="shared" si="5"/>
        <v>0.19973240967332329</v>
      </c>
      <c r="S72" s="19">
        <f t="shared" si="5"/>
        <v>0</v>
      </c>
      <c r="T72" s="19">
        <f t="shared" si="6"/>
        <v>-7.0638743293925305E-2</v>
      </c>
      <c r="U72" s="19">
        <f t="shared" si="7"/>
        <v>0</v>
      </c>
      <c r="V72" s="19">
        <f t="shared" si="8"/>
        <v>0</v>
      </c>
    </row>
    <row r="73" spans="1:23" x14ac:dyDescent="0.25">
      <c r="A73" s="26">
        <f>Wellpath!E73</f>
        <v>6700</v>
      </c>
      <c r="B73" s="22">
        <v>0</v>
      </c>
      <c r="C73" s="22">
        <v>0</v>
      </c>
      <c r="D73" s="22">
        <v>1</v>
      </c>
      <c r="E73" s="20">
        <f>Model!$W$24*((drdp!B73+drdp!K73)*'DEC-OI'!$B73+(drdp!E73+drdp!N73)*'DEC-OI'!$C73+(drdp!H73+drdp!Q73)*'DEC-OI'!$D73)</f>
        <v>-1.3677764344495294E-2</v>
      </c>
      <c r="F73" s="20">
        <f>Model!$W$24*((drdp!C73+drdp!L73)*'DEC-OI'!$B73+(drdp!F73+drdp!O73)*'DEC-OI'!$C73+(drdp!I73+drdp!R73)*'DEC-OI'!$D73)</f>
        <v>-2.1541112126731493E-3</v>
      </c>
      <c r="G73" s="20">
        <f>Model!$W$24*((drdp!D73+drdp!M73)*'DEC-OI'!$B73+(drdp!G73+drdp!P73)*'DEC-OI'!$C73+(drdp!J73+drdp!S73)*'DEC-OI'!$D73)</f>
        <v>0</v>
      </c>
      <c r="H73" s="18">
        <f>Model!$W$24*((drdp!B73)*'DEC-OI'!$B73+(drdp!E73)*'DEC-OI'!$C73+(drdp!H73)*'DEC-OI'!$D73)</f>
        <v>-6.8388821722476217E-3</v>
      </c>
      <c r="I73" s="18">
        <f>Model!$W$24*((drdp!C73)*'DEC-OI'!$B73+(drdp!F73)*'DEC-OI'!$C73+(drdp!I73)*'DEC-OI'!$D73)</f>
        <v>-1.0770556063365705E-3</v>
      </c>
      <c r="J73" s="18">
        <f>Model!$W$24*((drdp!D73)*'DEC-OI'!$B73+(drdp!G73)*'DEC-OI'!$C73+(drdp!J73)*'DEC-OI'!$D73)</f>
        <v>0</v>
      </c>
      <c r="K73" s="21">
        <f>SUM(E$3:E72)+H73</f>
        <v>-0.17190411141548759</v>
      </c>
      <c r="L73" s="21">
        <f>SUM(F$3:F72)+I73</f>
        <v>0.44543327678202993</v>
      </c>
      <c r="M73" s="21">
        <f>SUM(G$3:G72)+J73</f>
        <v>0</v>
      </c>
      <c r="N73" s="21"/>
      <c r="O73" s="21"/>
      <c r="P73" s="21"/>
      <c r="Q73" s="19">
        <f t="shared" si="5"/>
        <v>2.955102352154837E-2</v>
      </c>
      <c r="R73" s="19">
        <f t="shared" si="5"/>
        <v>0.19841080406477649</v>
      </c>
      <c r="S73" s="19">
        <f t="shared" si="5"/>
        <v>0</v>
      </c>
      <c r="T73" s="19">
        <f t="shared" si="6"/>
        <v>-7.6571811640103793E-2</v>
      </c>
      <c r="U73" s="19">
        <f t="shared" si="7"/>
        <v>0</v>
      </c>
      <c r="V73" s="19">
        <f t="shared" si="8"/>
        <v>0</v>
      </c>
      <c r="W73" s="10" t="s">
        <v>62</v>
      </c>
    </row>
    <row r="74" spans="1:23" x14ac:dyDescent="0.25">
      <c r="A74" s="26">
        <f>Wellpath!E74</f>
        <v>6800</v>
      </c>
      <c r="B74" s="22">
        <v>0</v>
      </c>
      <c r="C74" s="22">
        <v>0</v>
      </c>
      <c r="D74" s="22">
        <v>1</v>
      </c>
      <c r="E74" s="20">
        <f>Model!$W$24*((drdp!B74+drdp!K74)*'DEC-OI'!$B74+(drdp!E74+drdp!N74)*'DEC-OI'!$C74+(drdp!H74+drdp!Q74)*'DEC-OI'!$D74)</f>
        <v>-1.3300385733087335E-2</v>
      </c>
      <c r="F74" s="20">
        <f>Model!$W$24*((drdp!C74+drdp!L74)*'DEC-OI'!$B74+(drdp!F74+drdp!O74)*'DEC-OI'!$C74+(drdp!I74+drdp!R74)*'DEC-OI'!$D74)</f>
        <v>-3.4917721134623209E-3</v>
      </c>
      <c r="G74" s="20">
        <f>Model!$W$24*((drdp!D74+drdp!M74)*'DEC-OI'!$B74+(drdp!G74+drdp!P74)*'DEC-OI'!$C74+(drdp!J74+drdp!S74)*'DEC-OI'!$D74)</f>
        <v>0</v>
      </c>
      <c r="H74" s="18">
        <f>Model!$W$24*((drdp!B74)*'DEC-OI'!$B74+(drdp!E74)*'DEC-OI'!$C74+(drdp!H74)*'DEC-OI'!$D74)</f>
        <v>-6.6501928665437422E-3</v>
      </c>
      <c r="I74" s="18">
        <f>Model!$W$24*((drdp!C74)*'DEC-OI'!$B74+(drdp!F74)*'DEC-OI'!$C74+(drdp!I74)*'DEC-OI'!$D74)</f>
        <v>-1.74588605673118E-3</v>
      </c>
      <c r="J74" s="18">
        <f>Model!$W$24*((drdp!D74)*'DEC-OI'!$B74+(drdp!G74)*'DEC-OI'!$C74+(drdp!J74)*'DEC-OI'!$D74)</f>
        <v>0</v>
      </c>
      <c r="K74" s="21">
        <f>SUM(E$3:E73)+H74</f>
        <v>-0.18539318645427902</v>
      </c>
      <c r="L74" s="21">
        <f>SUM(F$3:F73)+I74</f>
        <v>0.44261033511896214</v>
      </c>
      <c r="M74" s="21">
        <f>SUM(G$3:G73)+J74</f>
        <v>0</v>
      </c>
      <c r="N74" s="21"/>
      <c r="O74" s="21"/>
      <c r="P74" s="21"/>
      <c r="Q74" s="19">
        <f t="shared" si="5"/>
        <v>3.4370633583671067E-2</v>
      </c>
      <c r="R74" s="19">
        <f t="shared" si="5"/>
        <v>0.19590390875411998</v>
      </c>
      <c r="S74" s="19">
        <f t="shared" si="5"/>
        <v>0</v>
      </c>
      <c r="T74" s="19">
        <f t="shared" si="6"/>
        <v>-8.2056940385300675E-2</v>
      </c>
      <c r="U74" s="19">
        <f t="shared" si="7"/>
        <v>0</v>
      </c>
      <c r="V74" s="19">
        <f t="shared" si="8"/>
        <v>0</v>
      </c>
    </row>
    <row r="75" spans="1:23" x14ac:dyDescent="0.25">
      <c r="A75" s="26">
        <f>Wellpath!E75</f>
        <v>6900</v>
      </c>
      <c r="B75" s="22">
        <v>0</v>
      </c>
      <c r="C75" s="22">
        <v>0</v>
      </c>
      <c r="D75" s="22">
        <v>1</v>
      </c>
      <c r="E75" s="20">
        <f>Model!$W$24*((drdp!B75+drdp!K75)*'DEC-OI'!$B75+(drdp!E75+drdp!N75)*'DEC-OI'!$C75+(drdp!H75+drdp!Q75)*'DEC-OI'!$D75)</f>
        <v>-1.2889753898611651E-2</v>
      </c>
      <c r="F75" s="20">
        <f>Model!$W$24*((drdp!C75+drdp!L75)*'DEC-OI'!$B75+(drdp!F75+drdp!O75)*'DEC-OI'!$C75+(drdp!I75+drdp!R75)*'DEC-OI'!$D75)</f>
        <v>-4.8244105137533223E-3</v>
      </c>
      <c r="G75" s="20">
        <f>Model!$W$24*((drdp!D75+drdp!M75)*'DEC-OI'!$B75+(drdp!G75+drdp!P75)*'DEC-OI'!$C75+(drdp!J75+drdp!S75)*'DEC-OI'!$D75)</f>
        <v>0</v>
      </c>
      <c r="H75" s="18">
        <f>Model!$W$24*((drdp!B75)*'DEC-OI'!$B75+(drdp!E75)*'DEC-OI'!$C75+(drdp!H75)*'DEC-OI'!$D75)</f>
        <v>-6.4448769493057768E-3</v>
      </c>
      <c r="I75" s="18">
        <f>Model!$W$24*((drdp!C75)*'DEC-OI'!$B75+(drdp!F75)*'DEC-OI'!$C75+(drdp!I75)*'DEC-OI'!$D75)</f>
        <v>-2.4122052568766434E-3</v>
      </c>
      <c r="J75" s="18">
        <f>Model!$W$24*((drdp!D75)*'DEC-OI'!$B75+(drdp!G75)*'DEC-OI'!$C75+(drdp!J75)*'DEC-OI'!$D75)</f>
        <v>0</v>
      </c>
      <c r="K75" s="21">
        <f>SUM(E$3:E74)+H75</f>
        <v>-0.19848825627012839</v>
      </c>
      <c r="L75" s="21">
        <f>SUM(F$3:F74)+I75</f>
        <v>0.43845224380535441</v>
      </c>
      <c r="M75" s="21">
        <f>SUM(G$3:G74)+J75</f>
        <v>0</v>
      </c>
      <c r="N75" s="21"/>
      <c r="O75" s="21"/>
      <c r="P75" s="21"/>
      <c r="Q75" s="19">
        <f t="shared" si="5"/>
        <v>3.9397587877156165E-2</v>
      </c>
      <c r="R75" s="19">
        <f t="shared" si="5"/>
        <v>0.19224037009794995</v>
      </c>
      <c r="S75" s="19">
        <f t="shared" si="5"/>
        <v>0</v>
      </c>
      <c r="T75" s="19">
        <f t="shared" si="6"/>
        <v>-8.7027621330650007E-2</v>
      </c>
      <c r="U75" s="19">
        <f t="shared" si="7"/>
        <v>0</v>
      </c>
      <c r="V75" s="19">
        <f t="shared" si="8"/>
        <v>0</v>
      </c>
    </row>
    <row r="76" spans="1:23" x14ac:dyDescent="0.25">
      <c r="A76" s="26">
        <f>Wellpath!E76</f>
        <v>7000</v>
      </c>
      <c r="B76" s="22">
        <v>0</v>
      </c>
      <c r="C76" s="22">
        <v>0</v>
      </c>
      <c r="D76" s="22">
        <v>1</v>
      </c>
      <c r="E76" s="20">
        <f>Model!$W$24*((drdp!B76+drdp!K76)*'DEC-OI'!$B76+(drdp!E76+drdp!N76)*'DEC-OI'!$C76+(drdp!H76+drdp!Q76)*'DEC-OI'!$D76)</f>
        <v>-1.2445771000757645E-2</v>
      </c>
      <c r="F76" s="20">
        <f>Model!$W$24*((drdp!C76+drdp!L76)*'DEC-OI'!$B76+(drdp!F76+drdp!O76)*'DEC-OI'!$C76+(drdp!I76+drdp!R76)*'DEC-OI'!$D76)</f>
        <v>-6.1402757335340891E-3</v>
      </c>
      <c r="G76" s="20">
        <f>Model!$W$24*((drdp!D76+drdp!M76)*'DEC-OI'!$B76+(drdp!G76+drdp!P76)*'DEC-OI'!$C76+(drdp!J76+drdp!S76)*'DEC-OI'!$D76)</f>
        <v>0</v>
      </c>
      <c r="H76" s="18">
        <f>Model!$W$24*((drdp!B76)*'DEC-OI'!$B76+(drdp!E76)*'DEC-OI'!$C76+(drdp!H76)*'DEC-OI'!$D76)</f>
        <v>-6.2228855003788226E-3</v>
      </c>
      <c r="I76" s="18">
        <f>Model!$W$24*((drdp!C76)*'DEC-OI'!$B76+(drdp!F76)*'DEC-OI'!$C76+(drdp!I76)*'DEC-OI'!$D76)</f>
        <v>-3.0701378667670445E-3</v>
      </c>
      <c r="J76" s="18">
        <f>Model!$W$24*((drdp!D76)*'DEC-OI'!$B76+(drdp!G76)*'DEC-OI'!$C76+(drdp!J76)*'DEC-OI'!$D76)</f>
        <v>0</v>
      </c>
      <c r="K76" s="21">
        <f>SUM(E$3:E75)+H76</f>
        <v>-0.2111560187198131</v>
      </c>
      <c r="L76" s="21">
        <f>SUM(F$3:F75)+I76</f>
        <v>0.43296990068171071</v>
      </c>
      <c r="M76" s="21">
        <f>SUM(G$3:G75)+J76</f>
        <v>0</v>
      </c>
      <c r="N76" s="21"/>
      <c r="O76" s="21"/>
      <c r="P76" s="21"/>
      <c r="Q76" s="19">
        <f t="shared" si="5"/>
        <v>4.4586864241602062E-2</v>
      </c>
      <c r="R76" s="19">
        <f t="shared" si="5"/>
        <v>0.18746293489633042</v>
      </c>
      <c r="S76" s="19">
        <f t="shared" si="5"/>
        <v>0</v>
      </c>
      <c r="T76" s="19">
        <f t="shared" si="6"/>
        <v>-9.1424200453462931E-2</v>
      </c>
      <c r="U76" s="19">
        <f t="shared" si="7"/>
        <v>0</v>
      </c>
      <c r="V76" s="19">
        <f t="shared" si="8"/>
        <v>0</v>
      </c>
    </row>
    <row r="77" spans="1:23" x14ac:dyDescent="0.25">
      <c r="A77" s="26">
        <f>Wellpath!E77</f>
        <v>7100</v>
      </c>
      <c r="B77" s="22">
        <v>0</v>
      </c>
      <c r="C77" s="22">
        <v>0</v>
      </c>
      <c r="D77" s="22">
        <v>1</v>
      </c>
      <c r="E77" s="20">
        <f>Model!$W$24*((drdp!B77+drdp!K77)*'DEC-OI'!$B77+(drdp!E77+drdp!N77)*'DEC-OI'!$C77+(drdp!H77+drdp!Q77)*'DEC-OI'!$D77)</f>
        <v>-6.1120814871769751E-3</v>
      </c>
      <c r="F77" s="20">
        <f>Model!$W$24*((drdp!C77+drdp!L77)*'DEC-OI'!$B77+(drdp!F77+drdp!O77)*'DEC-OI'!$C77+(drdp!I77+drdp!R77)*'DEC-OI'!$D77)</f>
        <v>-3.8014761776981464E-3</v>
      </c>
      <c r="G77" s="20">
        <f>Model!$W$24*((drdp!D77+drdp!M77)*'DEC-OI'!$B77+(drdp!G77+drdp!P77)*'DEC-OI'!$C77+(drdp!J77+drdp!S77)*'DEC-OI'!$D77)</f>
        <v>0</v>
      </c>
      <c r="H77" s="18">
        <f>Model!$W$24*((drdp!B77)*'DEC-OI'!$B77+(drdp!E77)*'DEC-OI'!$C77+(drdp!H77)*'DEC-OI'!$D77)</f>
        <v>-5.9828518864300205E-3</v>
      </c>
      <c r="I77" s="18">
        <f>Model!$W$24*((drdp!C77)*'DEC-OI'!$B77+(drdp!F77)*'DEC-OI'!$C77+(drdp!I77)*'DEC-OI'!$D77)</f>
        <v>-3.721100408866587E-3</v>
      </c>
      <c r="J77" s="18">
        <f>Model!$W$24*((drdp!D77)*'DEC-OI'!$B77+(drdp!G77)*'DEC-OI'!$C77+(drdp!J77)*'DEC-OI'!$D77)</f>
        <v>0</v>
      </c>
      <c r="K77" s="21">
        <f>SUM(E$3:E76)+H77</f>
        <v>-0.22336175610662193</v>
      </c>
      <c r="L77" s="21">
        <f>SUM(F$3:F76)+I77</f>
        <v>0.42617866240607705</v>
      </c>
      <c r="M77" s="21">
        <f>SUM(G$3:G76)+J77</f>
        <v>0</v>
      </c>
      <c r="N77" s="21"/>
      <c r="O77" s="21"/>
      <c r="P77" s="21"/>
      <c r="Q77" s="19">
        <f t="shared" si="5"/>
        <v>4.9890474091034059E-2</v>
      </c>
      <c r="R77" s="19">
        <f t="shared" si="5"/>
        <v>0.18162825229023299</v>
      </c>
      <c r="S77" s="19">
        <f t="shared" si="5"/>
        <v>0</v>
      </c>
      <c r="T77" s="19">
        <f t="shared" si="6"/>
        <v>-9.5192014450192541E-2</v>
      </c>
      <c r="U77" s="19">
        <f t="shared" si="7"/>
        <v>0</v>
      </c>
      <c r="V77" s="19">
        <f t="shared" si="8"/>
        <v>0</v>
      </c>
    </row>
    <row r="78" spans="1:23" x14ac:dyDescent="0.25">
      <c r="A78" s="26">
        <f>Wellpath!E78</f>
        <v>7102.16</v>
      </c>
      <c r="B78" s="22">
        <v>0</v>
      </c>
      <c r="C78" s="22">
        <v>0</v>
      </c>
      <c r="D78" s="22">
        <v>1</v>
      </c>
      <c r="E78" s="20">
        <f>Model!$W$24*((drdp!B78+drdp!K78)*'DEC-OI'!$B78+(drdp!E78+drdp!N78)*'DEC-OI'!$C78+(drdp!H78+drdp!Q78)*'DEC-OI'!$D78)</f>
        <v>-5.9767147693975181E-3</v>
      </c>
      <c r="F78" s="20">
        <f>Model!$W$24*((drdp!C78+drdp!L78)*'DEC-OI'!$B78+(drdp!F78+drdp!O78)*'DEC-OI'!$C78+(drdp!I78+drdp!R78)*'DEC-OI'!$D78)</f>
        <v>-3.7346658845003313E-3</v>
      </c>
      <c r="G78" s="20">
        <f>Model!$W$24*((drdp!D78+drdp!M78)*'DEC-OI'!$B78+(drdp!G78+drdp!P78)*'DEC-OI'!$C78+(drdp!J78+drdp!S78)*'DEC-OI'!$D78)</f>
        <v>0</v>
      </c>
      <c r="H78" s="18">
        <f>Model!$W$24*((drdp!B78)*'DEC-OI'!$B78+(drdp!E78)*'DEC-OI'!$C78+(drdp!H78)*'DEC-OI'!$D78)</f>
        <v>-1.2909703901905234E-4</v>
      </c>
      <c r="I78" s="18">
        <f>Model!$W$24*((drdp!C78)*'DEC-OI'!$B78+(drdp!F78)*'DEC-OI'!$C78+(drdp!I78)*'DEC-OI'!$D78)</f>
        <v>-8.066878310524838E-5</v>
      </c>
      <c r="J78" s="18">
        <f>Model!$W$24*((drdp!D78)*'DEC-OI'!$B78+(drdp!G78)*'DEC-OI'!$C78+(drdp!J78)*'DEC-OI'!$D78)</f>
        <v>0</v>
      </c>
      <c r="K78" s="21">
        <f>SUM(E$3:E77)+H78</f>
        <v>-0.22362008274638795</v>
      </c>
      <c r="L78" s="21">
        <f>SUM(F$3:F77)+I78</f>
        <v>0.42601761785414022</v>
      </c>
      <c r="M78" s="21">
        <f>SUM(G$3:G77)+J78</f>
        <v>0</v>
      </c>
      <c r="N78" s="21"/>
      <c r="O78" s="21"/>
      <c r="P78" s="21"/>
      <c r="Q78" s="19">
        <f t="shared" si="5"/>
        <v>5.0005941407501392E-2</v>
      </c>
      <c r="R78" s="19">
        <f t="shared" si="5"/>
        <v>0.18149101072211626</v>
      </c>
      <c r="S78" s="19">
        <f t="shared" si="5"/>
        <v>0</v>
      </c>
      <c r="T78" s="19">
        <f t="shared" si="6"/>
        <v>-9.5266094955961916E-2</v>
      </c>
      <c r="U78" s="19">
        <f t="shared" si="7"/>
        <v>0</v>
      </c>
      <c r="V78" s="19">
        <f t="shared" si="8"/>
        <v>0</v>
      </c>
    </row>
    <row r="79" spans="1:23" x14ac:dyDescent="0.25">
      <c r="A79" s="26">
        <f>Wellpath!E79</f>
        <v>7200</v>
      </c>
      <c r="B79" s="22">
        <v>0</v>
      </c>
      <c r="C79" s="22">
        <v>0</v>
      </c>
      <c r="D79" s="22">
        <v>1</v>
      </c>
      <c r="E79" s="20">
        <f>Model!$W$24*((drdp!B79+drdp!K79)*'DEC-OI'!$B79+(drdp!E79+drdp!N79)*'DEC-OI'!$C79+(drdp!H79+drdp!Q79)*'DEC-OI'!$D79)</f>
        <v>-1.0771310955226966E-2</v>
      </c>
      <c r="F79" s="20">
        <f>Model!$W$24*((drdp!C79+drdp!L79)*'DEC-OI'!$B79+(drdp!F79+drdp!O79)*'DEC-OI'!$C79+(drdp!I79+drdp!R79)*'DEC-OI'!$D79)</f>
        <v>-8.1906951788803684E-3</v>
      </c>
      <c r="G79" s="20">
        <f>Model!$W$24*((drdp!D79+drdp!M79)*'DEC-OI'!$B79+(drdp!G79+drdp!P79)*'DEC-OI'!$C79+(drdp!J79+drdp!S79)*'DEC-OI'!$D79)</f>
        <v>0</v>
      </c>
      <c r="H79" s="18">
        <f>Model!$W$24*((drdp!B79)*'DEC-OI'!$B79+(drdp!E79)*'DEC-OI'!$C79+(drdp!H79)*'DEC-OI'!$D79)</f>
        <v>-5.3268553571542672E-3</v>
      </c>
      <c r="I79" s="18">
        <f>Model!$W$24*((drdp!C79)*'DEC-OI'!$B79+(drdp!F79)*'DEC-OI'!$C79+(drdp!I79)*'DEC-OI'!$D79)</f>
        <v>-4.0506349388478094E-3</v>
      </c>
      <c r="J79" s="18">
        <f>Model!$W$24*((drdp!D79)*'DEC-OI'!$B79+(drdp!G79)*'DEC-OI'!$C79+(drdp!J79)*'DEC-OI'!$D79)</f>
        <v>0</v>
      </c>
      <c r="K79" s="21">
        <f>SUM(E$3:E78)+H79</f>
        <v>-0.23479455583392067</v>
      </c>
      <c r="L79" s="21">
        <f>SUM(F$3:F78)+I79</f>
        <v>0.41831298581389731</v>
      </c>
      <c r="M79" s="21">
        <f>SUM(G$3:G78)+J79</f>
        <v>0</v>
      </c>
      <c r="N79" s="21"/>
      <c r="O79" s="21"/>
      <c r="P79" s="21"/>
      <c r="Q79" s="19">
        <f t="shared" si="5"/>
        <v>5.5128483449248089E-2</v>
      </c>
      <c r="R79" s="19">
        <f t="shared" si="5"/>
        <v>0.17498575410053785</v>
      </c>
      <c r="S79" s="19">
        <f t="shared" si="5"/>
        <v>0</v>
      </c>
      <c r="T79" s="19">
        <f t="shared" si="6"/>
        <v>-9.8217611703735178E-2</v>
      </c>
      <c r="U79" s="19">
        <f t="shared" si="7"/>
        <v>0</v>
      </c>
      <c r="V79" s="19">
        <f t="shared" si="8"/>
        <v>0</v>
      </c>
    </row>
    <row r="80" spans="1:23" x14ac:dyDescent="0.25">
      <c r="A80" s="26">
        <f>Wellpath!E80</f>
        <v>7300</v>
      </c>
      <c r="B80" s="22">
        <v>0</v>
      </c>
      <c r="C80" s="22">
        <v>0</v>
      </c>
      <c r="D80" s="22">
        <v>1</v>
      </c>
      <c r="E80" s="20">
        <f>Model!$W$24*((drdp!B80+drdp!K80)*'DEC-OI'!$B80+(drdp!E80+drdp!N80)*'DEC-OI'!$C80+(drdp!H80+drdp!Q80)*'DEC-OI'!$D80)</f>
        <v>-9.7715946675079497E-3</v>
      </c>
      <c r="F80" s="20">
        <f>Model!$W$24*((drdp!C80+drdp!L80)*'DEC-OI'!$B80+(drdp!F80+drdp!O80)*'DEC-OI'!$C80+(drdp!I80+drdp!R80)*'DEC-OI'!$D80)</f>
        <v>-9.0866845099211932E-3</v>
      </c>
      <c r="G80" s="20">
        <f>Model!$W$24*((drdp!D80+drdp!M80)*'DEC-OI'!$B80+(drdp!G80+drdp!P80)*'DEC-OI'!$C80+(drdp!J80+drdp!S80)*'DEC-OI'!$D80)</f>
        <v>0</v>
      </c>
      <c r="H80" s="18">
        <f>Model!$W$24*((drdp!B80)*'DEC-OI'!$B80+(drdp!E80)*'DEC-OI'!$C80+(drdp!H80)*'DEC-OI'!$D80)</f>
        <v>-4.8857973337539749E-3</v>
      </c>
      <c r="I80" s="18">
        <f>Model!$W$24*((drdp!C80)*'DEC-OI'!$B80+(drdp!F80)*'DEC-OI'!$C80+(drdp!I80)*'DEC-OI'!$D80)</f>
        <v>-4.5433422549605966E-3</v>
      </c>
      <c r="J80" s="18">
        <f>Model!$W$24*((drdp!D80)*'DEC-OI'!$B80+(drdp!G80)*'DEC-OI'!$C80+(drdp!J80)*'DEC-OI'!$D80)</f>
        <v>0</v>
      </c>
      <c r="K80" s="21">
        <f>SUM(E$3:E79)+H80</f>
        <v>-0.24512480876574733</v>
      </c>
      <c r="L80" s="21">
        <f>SUM(F$3:F79)+I80</f>
        <v>0.40962958331890414</v>
      </c>
      <c r="M80" s="21">
        <f>SUM(G$3:G79)+J80</f>
        <v>0</v>
      </c>
      <c r="N80" s="21"/>
      <c r="O80" s="21"/>
      <c r="P80" s="21"/>
      <c r="Q80" s="19">
        <f t="shared" si="5"/>
        <v>6.0086171872444194E-2</v>
      </c>
      <c r="R80" s="19">
        <f t="shared" si="5"/>
        <v>0.16779639553001904</v>
      </c>
      <c r="S80" s="19">
        <f t="shared" si="5"/>
        <v>0</v>
      </c>
      <c r="T80" s="19">
        <f t="shared" si="6"/>
        <v>-0.10041037327583914</v>
      </c>
      <c r="U80" s="19">
        <f t="shared" si="7"/>
        <v>0</v>
      </c>
      <c r="V80" s="19">
        <f t="shared" si="8"/>
        <v>0</v>
      </c>
    </row>
    <row r="81" spans="1:22" x14ac:dyDescent="0.25">
      <c r="A81" s="26">
        <f>Wellpath!E81</f>
        <v>7400</v>
      </c>
      <c r="B81" s="22">
        <v>0</v>
      </c>
      <c r="C81" s="22">
        <v>0</v>
      </c>
      <c r="D81" s="22">
        <v>1</v>
      </c>
      <c r="E81" s="20">
        <f>Model!$W$24*((drdp!B81+drdp!K81)*'DEC-OI'!$B81+(drdp!E81+drdp!N81)*'DEC-OI'!$C81+(drdp!H81+drdp!Q81)*'DEC-OI'!$D81)</f>
        <v>-8.6258744013524985E-3</v>
      </c>
      <c r="F81" s="20">
        <f>Model!$W$24*((drdp!C81+drdp!L81)*'DEC-OI'!$B81+(drdp!F81+drdp!O81)*'DEC-OI'!$C81+(drdp!I81+drdp!R81)*'DEC-OI'!$D81)</f>
        <v>-9.8671476987197519E-3</v>
      </c>
      <c r="G81" s="20">
        <f>Model!$W$24*((drdp!D81+drdp!M81)*'DEC-OI'!$B81+(drdp!G81+drdp!P81)*'DEC-OI'!$C81+(drdp!J81+drdp!S81)*'DEC-OI'!$D81)</f>
        <v>0</v>
      </c>
      <c r="H81" s="18">
        <f>Model!$W$24*((drdp!B81)*'DEC-OI'!$B81+(drdp!E81)*'DEC-OI'!$C81+(drdp!H81)*'DEC-OI'!$D81)</f>
        <v>-4.3129372006762492E-3</v>
      </c>
      <c r="I81" s="18">
        <f>Model!$W$24*((drdp!C81)*'DEC-OI'!$B81+(drdp!F81)*'DEC-OI'!$C81+(drdp!I81)*'DEC-OI'!$D81)</f>
        <v>-4.933573849359876E-3</v>
      </c>
      <c r="J81" s="18">
        <f>Model!$W$24*((drdp!D81)*'DEC-OI'!$B81+(drdp!G81)*'DEC-OI'!$C81+(drdp!J81)*'DEC-OI'!$D81)</f>
        <v>0</v>
      </c>
      <c r="K81" s="21">
        <f>SUM(E$3:E80)+H81</f>
        <v>-0.25432354330017759</v>
      </c>
      <c r="L81" s="21">
        <f>SUM(F$3:F80)+I81</f>
        <v>0.4001526672145837</v>
      </c>
      <c r="M81" s="21">
        <f>SUM(G$3:G80)+J81</f>
        <v>0</v>
      </c>
      <c r="N81" s="21"/>
      <c r="O81" s="21"/>
      <c r="P81" s="21"/>
      <c r="Q81" s="19">
        <f t="shared" si="5"/>
        <v>6.468046467675731E-2</v>
      </c>
      <c r="R81" s="19">
        <f t="shared" si="5"/>
        <v>0.16012215707894537</v>
      </c>
      <c r="S81" s="19">
        <f t="shared" si="5"/>
        <v>0</v>
      </c>
      <c r="T81" s="19">
        <f t="shared" si="6"/>
        <v>-0.10176824418702973</v>
      </c>
      <c r="U81" s="19">
        <f t="shared" si="7"/>
        <v>0</v>
      </c>
      <c r="V81" s="19">
        <f t="shared" si="8"/>
        <v>0</v>
      </c>
    </row>
    <row r="82" spans="1:22" x14ac:dyDescent="0.25">
      <c r="A82" s="26">
        <f>Wellpath!E82</f>
        <v>7500</v>
      </c>
      <c r="B82" s="22">
        <v>0</v>
      </c>
      <c r="C82" s="22">
        <v>0</v>
      </c>
      <c r="D82" s="22">
        <v>1</v>
      </c>
      <c r="E82" s="20">
        <f>Model!$W$24*((drdp!B82+drdp!K82)*'DEC-OI'!$B82+(drdp!E82+drdp!N82)*'DEC-OI'!$C82+(drdp!H82+drdp!Q82)*'DEC-OI'!$D82)</f>
        <v>-7.4583184067751086E-3</v>
      </c>
      <c r="F82" s="20">
        <f>Model!$W$24*((drdp!C82+drdp!L82)*'DEC-OI'!$B82+(drdp!F82+drdp!O82)*'DEC-OI'!$C82+(drdp!I82+drdp!R82)*'DEC-OI'!$D82)</f>
        <v>-1.0623933731154032E-2</v>
      </c>
      <c r="G82" s="20">
        <f>Model!$W$24*((drdp!D82+drdp!M82)*'DEC-OI'!$B82+(drdp!G82+drdp!P82)*'DEC-OI'!$C82+(drdp!J82+drdp!S82)*'DEC-OI'!$D82)</f>
        <v>0</v>
      </c>
      <c r="H82" s="18">
        <f>Model!$W$24*((drdp!B82)*'DEC-OI'!$B82+(drdp!E82)*'DEC-OI'!$C82+(drdp!H82)*'DEC-OI'!$D82)</f>
        <v>-3.7291592033875543E-3</v>
      </c>
      <c r="I82" s="18">
        <f>Model!$W$24*((drdp!C82)*'DEC-OI'!$B82+(drdp!F82)*'DEC-OI'!$C82+(drdp!I82)*'DEC-OI'!$D82)</f>
        <v>-5.3119668655770159E-3</v>
      </c>
      <c r="J82" s="18">
        <f>Model!$W$24*((drdp!D82)*'DEC-OI'!$B82+(drdp!G82)*'DEC-OI'!$C82+(drdp!J82)*'DEC-OI'!$D82)</f>
        <v>0</v>
      </c>
      <c r="K82" s="21">
        <f>SUM(E$3:E81)+H82</f>
        <v>-0.26236563970424137</v>
      </c>
      <c r="L82" s="21">
        <f>SUM(F$3:F81)+I82</f>
        <v>0.38990712649964682</v>
      </c>
      <c r="M82" s="21">
        <f>SUM(G$3:G81)+J82</f>
        <v>0</v>
      </c>
      <c r="N82" s="21"/>
      <c r="O82" s="21"/>
      <c r="P82" s="21"/>
      <c r="Q82" s="19">
        <f t="shared" si="5"/>
        <v>6.8835728897415793E-2</v>
      </c>
      <c r="R82" s="19">
        <f t="shared" si="5"/>
        <v>0.15202756729521158</v>
      </c>
      <c r="S82" s="19">
        <f t="shared" si="5"/>
        <v>0</v>
      </c>
      <c r="T82" s="19">
        <f t="shared" si="6"/>
        <v>-0.10229823266932241</v>
      </c>
      <c r="U82" s="19">
        <f t="shared" si="7"/>
        <v>0</v>
      </c>
      <c r="V82" s="19">
        <f t="shared" si="8"/>
        <v>0</v>
      </c>
    </row>
    <row r="83" spans="1:22" x14ac:dyDescent="0.25">
      <c r="A83" s="26">
        <f>Wellpath!E83</f>
        <v>7600</v>
      </c>
      <c r="B83" s="22">
        <v>0</v>
      </c>
      <c r="C83" s="22">
        <v>0</v>
      </c>
      <c r="D83" s="22">
        <v>1</v>
      </c>
      <c r="E83" s="20">
        <f>Model!$W$24*((drdp!B83+drdp!K83)*'DEC-OI'!$B83+(drdp!E83+drdp!N83)*'DEC-OI'!$C83+(drdp!H83+drdp!Q83)*'DEC-OI'!$D83)</f>
        <v>-6.2693942943241841E-3</v>
      </c>
      <c r="F83" s="20">
        <f>Model!$W$24*((drdp!C83+drdp!L83)*'DEC-OI'!$B83+(drdp!F83+drdp!O83)*'DEC-OI'!$C83+(drdp!I83+drdp!R83)*'DEC-OI'!$D83)</f>
        <v>-1.1347624277845214E-2</v>
      </c>
      <c r="G83" s="20">
        <f>Model!$W$24*((drdp!D83+drdp!M83)*'DEC-OI'!$B83+(drdp!G83+drdp!P83)*'DEC-OI'!$C83+(drdp!J83+drdp!S83)*'DEC-OI'!$D83)</f>
        <v>0</v>
      </c>
      <c r="H83" s="18">
        <f>Model!$W$24*((drdp!B83)*'DEC-OI'!$B83+(drdp!E83)*'DEC-OI'!$C83+(drdp!H83)*'DEC-OI'!$D83)</f>
        <v>-3.1346971471620921E-3</v>
      </c>
      <c r="I83" s="18">
        <f>Model!$W$24*((drdp!C83)*'DEC-OI'!$B83+(drdp!F83)*'DEC-OI'!$C83+(drdp!I83)*'DEC-OI'!$D83)</f>
        <v>-5.6738121389226072E-3</v>
      </c>
      <c r="J83" s="18">
        <f>Model!$W$24*((drdp!D83)*'DEC-OI'!$B83+(drdp!G83)*'DEC-OI'!$C83+(drdp!J83)*'DEC-OI'!$D83)</f>
        <v>0</v>
      </c>
      <c r="K83" s="21">
        <f>SUM(E$3:E82)+H83</f>
        <v>-0.26922949605479102</v>
      </c>
      <c r="L83" s="21">
        <f>SUM(F$3:F82)+I83</f>
        <v>0.37892134749514716</v>
      </c>
      <c r="M83" s="21">
        <f>SUM(G$3:G82)+J83</f>
        <v>0</v>
      </c>
      <c r="N83" s="21"/>
      <c r="O83" s="21"/>
      <c r="P83" s="21"/>
      <c r="Q83" s="19">
        <f t="shared" si="5"/>
        <v>7.2484521545916739E-2</v>
      </c>
      <c r="R83" s="19">
        <f t="shared" si="5"/>
        <v>0.14358138758753808</v>
      </c>
      <c r="S83" s="19">
        <f t="shared" si="5"/>
        <v>0</v>
      </c>
      <c r="T83" s="19">
        <f t="shared" si="6"/>
        <v>-0.10201680343052082</v>
      </c>
      <c r="U83" s="19">
        <f t="shared" si="7"/>
        <v>0</v>
      </c>
      <c r="V83" s="19">
        <f t="shared" si="8"/>
        <v>0</v>
      </c>
    </row>
    <row r="84" spans="1:22" x14ac:dyDescent="0.25">
      <c r="A84" s="26">
        <f>Wellpath!E84</f>
        <v>7700</v>
      </c>
      <c r="B84" s="22">
        <v>0</v>
      </c>
      <c r="C84" s="22">
        <v>0</v>
      </c>
      <c r="D84" s="22">
        <v>1</v>
      </c>
      <c r="E84" s="20">
        <f>Model!$W$24*((drdp!B84+drdp!K84)*'DEC-OI'!$B84+(drdp!E84+drdp!N84)*'DEC-OI'!$C84+(drdp!H84+drdp!Q84)*'DEC-OI'!$D84)</f>
        <v>-5.0652054884951225E-3</v>
      </c>
      <c r="F84" s="20">
        <f>Model!$W$24*((drdp!C84+drdp!L84)*'DEC-OI'!$B84+(drdp!F84+drdp!O84)*'DEC-OI'!$C84+(drdp!I84+drdp!R84)*'DEC-OI'!$D84)</f>
        <v>-1.2043763115569584E-2</v>
      </c>
      <c r="G84" s="20">
        <f>Model!$W$24*((drdp!D84+drdp!M84)*'DEC-OI'!$B84+(drdp!G84+drdp!P84)*'DEC-OI'!$C84+(drdp!J84+drdp!S84)*'DEC-OI'!$D84)</f>
        <v>0</v>
      </c>
      <c r="H84" s="18">
        <f>Model!$W$24*((drdp!B84)*'DEC-OI'!$B84+(drdp!E84)*'DEC-OI'!$C84+(drdp!H84)*'DEC-OI'!$D84)</f>
        <v>-2.5326027442475613E-3</v>
      </c>
      <c r="I84" s="18">
        <f>Model!$W$24*((drdp!C84)*'DEC-OI'!$B84+(drdp!F84)*'DEC-OI'!$C84+(drdp!I84)*'DEC-OI'!$D84)</f>
        <v>-6.0218815577847921E-3</v>
      </c>
      <c r="J84" s="18">
        <f>Model!$W$24*((drdp!D84)*'DEC-OI'!$B84+(drdp!G84)*'DEC-OI'!$C84+(drdp!J84)*'DEC-OI'!$D84)</f>
        <v>0</v>
      </c>
      <c r="K84" s="21">
        <f>SUM(E$3:E83)+H84</f>
        <v>-0.27489679594620064</v>
      </c>
      <c r="L84" s="21">
        <f>SUM(F$3:F83)+I84</f>
        <v>0.3672256537984398</v>
      </c>
      <c r="M84" s="21">
        <f>SUM(G$3:G83)+J84</f>
        <v>0</v>
      </c>
      <c r="N84" s="21"/>
      <c r="O84" s="21"/>
      <c r="P84" s="21"/>
      <c r="Q84" s="19">
        <f t="shared" si="5"/>
        <v>7.5568248421487072E-2</v>
      </c>
      <c r="R84" s="19">
        <f t="shared" si="5"/>
        <v>0.13485468080769156</v>
      </c>
      <c r="S84" s="19">
        <f t="shared" si="5"/>
        <v>0</v>
      </c>
      <c r="T84" s="19">
        <f t="shared" si="6"/>
        <v>-0.10094915561843983</v>
      </c>
      <c r="U84" s="19">
        <f t="shared" si="7"/>
        <v>0</v>
      </c>
      <c r="V84" s="19">
        <f t="shared" si="8"/>
        <v>0</v>
      </c>
    </row>
    <row r="85" spans="1:22" x14ac:dyDescent="0.25">
      <c r="A85" s="26">
        <f>Wellpath!E85</f>
        <v>7800</v>
      </c>
      <c r="B85" s="22">
        <v>0</v>
      </c>
      <c r="C85" s="22">
        <v>0</v>
      </c>
      <c r="D85" s="22">
        <v>1</v>
      </c>
      <c r="E85" s="20">
        <f>Model!$W$24*((drdp!B85+drdp!K85)*'DEC-OI'!$B85+(drdp!E85+drdp!N85)*'DEC-OI'!$C85+(drdp!H85+drdp!Q85)*'DEC-OI'!$D85)</f>
        <v>-3.8436315134129225E-3</v>
      </c>
      <c r="F85" s="20">
        <f>Model!$W$24*((drdp!C85+drdp!L85)*'DEC-OI'!$B85+(drdp!F85+drdp!O85)*'DEC-OI'!$C85+(drdp!I85+drdp!R85)*'DEC-OI'!$D85)</f>
        <v>-1.270667278947111E-2</v>
      </c>
      <c r="G85" s="20">
        <f>Model!$W$24*((drdp!D85+drdp!M85)*'DEC-OI'!$B85+(drdp!G85+drdp!P85)*'DEC-OI'!$C85+(drdp!J85+drdp!S85)*'DEC-OI'!$D85)</f>
        <v>0</v>
      </c>
      <c r="H85" s="18">
        <f>Model!$W$24*((drdp!B85)*'DEC-OI'!$B85+(drdp!E85)*'DEC-OI'!$C85+(drdp!H85)*'DEC-OI'!$D85)</f>
        <v>-1.9218157567064613E-3</v>
      </c>
      <c r="I85" s="18">
        <f>Model!$W$24*((drdp!C85)*'DEC-OI'!$B85+(drdp!F85)*'DEC-OI'!$C85+(drdp!I85)*'DEC-OI'!$D85)</f>
        <v>-6.3533363947355552E-3</v>
      </c>
      <c r="J85" s="18">
        <f>Model!$W$24*((drdp!D85)*'DEC-OI'!$B85+(drdp!G85)*'DEC-OI'!$C85+(drdp!J85)*'DEC-OI'!$D85)</f>
        <v>0</v>
      </c>
      <c r="K85" s="21">
        <f>SUM(E$3:E84)+H85</f>
        <v>-0.27935121444715472</v>
      </c>
      <c r="L85" s="21">
        <f>SUM(F$3:F84)+I85</f>
        <v>0.35485043584591941</v>
      </c>
      <c r="M85" s="21">
        <f>SUM(G$3:G84)+J85</f>
        <v>0</v>
      </c>
      <c r="N85" s="21"/>
      <c r="O85" s="21"/>
      <c r="P85" s="21"/>
      <c r="Q85" s="19">
        <f t="shared" si="5"/>
        <v>7.8037101013100227E-2</v>
      </c>
      <c r="R85" s="19">
        <f t="shared" si="5"/>
        <v>0.12591883182003896</v>
      </c>
      <c r="S85" s="19">
        <f t="shared" si="5"/>
        <v>0</v>
      </c>
      <c r="T85" s="19">
        <f t="shared" si="6"/>
        <v>-9.9127900200659744E-2</v>
      </c>
      <c r="U85" s="19">
        <f t="shared" si="7"/>
        <v>0</v>
      </c>
      <c r="V85" s="19">
        <f t="shared" si="8"/>
        <v>0</v>
      </c>
    </row>
    <row r="86" spans="1:22" x14ac:dyDescent="0.25">
      <c r="A86" s="26">
        <f>Wellpath!E86</f>
        <v>7900</v>
      </c>
      <c r="B86" s="22">
        <v>0</v>
      </c>
      <c r="C86" s="22">
        <v>0</v>
      </c>
      <c r="D86" s="22">
        <v>1</v>
      </c>
      <c r="E86" s="20">
        <f>Model!$W$24*((drdp!B86+drdp!K86)*'DEC-OI'!$B86+(drdp!E86+drdp!N86)*'DEC-OI'!$C86+(drdp!H86+drdp!Q86)*'DEC-OI'!$D86)</f>
        <v>-2.6128590736351773E-3</v>
      </c>
      <c r="F86" s="20">
        <f>Model!$W$24*((drdp!C86+drdp!L86)*'DEC-OI'!$B86+(drdp!F86+drdp!O86)*'DEC-OI'!$C86+(drdp!I86+drdp!R86)*'DEC-OI'!$D86)</f>
        <v>-1.3330168566304961E-2</v>
      </c>
      <c r="G86" s="20">
        <f>Model!$W$24*((drdp!D86+drdp!M86)*'DEC-OI'!$B86+(drdp!G86+drdp!P86)*'DEC-OI'!$C86+(drdp!J86+drdp!S86)*'DEC-OI'!$D86)</f>
        <v>0</v>
      </c>
      <c r="H86" s="18">
        <f>Model!$W$24*((drdp!B86)*'DEC-OI'!$B86+(drdp!E86)*'DEC-OI'!$C86+(drdp!H86)*'DEC-OI'!$D86)</f>
        <v>-1.3064295368175887E-3</v>
      </c>
      <c r="I86" s="18">
        <f>Model!$W$24*((drdp!C86)*'DEC-OI'!$B86+(drdp!F86)*'DEC-OI'!$C86+(drdp!I86)*'DEC-OI'!$D86)</f>
        <v>-6.6650842831524806E-3</v>
      </c>
      <c r="J86" s="18">
        <f>Model!$W$24*((drdp!D86)*'DEC-OI'!$B86+(drdp!G86)*'DEC-OI'!$C86+(drdp!J86)*'DEC-OI'!$D86)</f>
        <v>0</v>
      </c>
      <c r="K86" s="21">
        <f>SUM(E$3:E85)+H86</f>
        <v>-0.28257945974067877</v>
      </c>
      <c r="L86" s="21">
        <f>SUM(F$3:F85)+I86</f>
        <v>0.34183201516803136</v>
      </c>
      <c r="M86" s="21">
        <f>SUM(G$3:G85)+J86</f>
        <v>0</v>
      </c>
      <c r="N86" s="21"/>
      <c r="O86" s="21"/>
      <c r="P86" s="21"/>
      <c r="Q86" s="19">
        <f t="shared" si="5"/>
        <v>7.9851151067333898E-2</v>
      </c>
      <c r="R86" s="19">
        <f t="shared" si="5"/>
        <v>0.11684912659383721</v>
      </c>
      <c r="S86" s="19">
        <f t="shared" si="5"/>
        <v>0</v>
      </c>
      <c r="T86" s="19">
        <f t="shared" si="6"/>
        <v>-9.6594706168249805E-2</v>
      </c>
      <c r="U86" s="19">
        <f t="shared" si="7"/>
        <v>0</v>
      </c>
      <c r="V86" s="19">
        <f t="shared" si="8"/>
        <v>0</v>
      </c>
    </row>
    <row r="87" spans="1:22" x14ac:dyDescent="0.25">
      <c r="A87" s="26">
        <f>Wellpath!E87</f>
        <v>8000</v>
      </c>
      <c r="B87" s="22">
        <v>0</v>
      </c>
      <c r="C87" s="22">
        <v>0</v>
      </c>
      <c r="D87" s="22">
        <v>1</v>
      </c>
      <c r="E87" s="20">
        <f>Model!$W$24*((drdp!B87+drdp!K87)*'DEC-OI'!$B87+(drdp!E87+drdp!N87)*'DEC-OI'!$C87+(drdp!H87+drdp!Q87)*'DEC-OI'!$D87)</f>
        <v>-1.377213672075842E-3</v>
      </c>
      <c r="F87" s="20">
        <f>Model!$W$24*((drdp!C87+drdp!L87)*'DEC-OI'!$B87+(drdp!F87+drdp!O87)*'DEC-OI'!$C87+(drdp!I87+drdp!R87)*'DEC-OI'!$D87)</f>
        <v>-1.3920812769289156E-2</v>
      </c>
      <c r="G87" s="20">
        <f>Model!$W$24*((drdp!D87+drdp!M87)*'DEC-OI'!$B87+(drdp!G87+drdp!P87)*'DEC-OI'!$C87+(drdp!J87+drdp!S87)*'DEC-OI'!$D87)</f>
        <v>0</v>
      </c>
      <c r="H87" s="18">
        <f>Model!$W$24*((drdp!B87)*'DEC-OI'!$B87+(drdp!E87)*'DEC-OI'!$C87+(drdp!H87)*'DEC-OI'!$D87)</f>
        <v>-6.8860683603792099E-4</v>
      </c>
      <c r="I87" s="18">
        <f>Model!$W$24*((drdp!C87)*'DEC-OI'!$B87+(drdp!F87)*'DEC-OI'!$C87+(drdp!I87)*'DEC-OI'!$D87)</f>
        <v>-6.9604063846445781E-3</v>
      </c>
      <c r="J87" s="18">
        <f>Model!$W$24*((drdp!D87)*'DEC-OI'!$B87+(drdp!G87)*'DEC-OI'!$C87+(drdp!J87)*'DEC-OI'!$D87)</f>
        <v>0</v>
      </c>
      <c r="K87" s="21">
        <f>SUM(E$3:E86)+H87</f>
        <v>-0.2845744961135343</v>
      </c>
      <c r="L87" s="21">
        <f>SUM(F$3:F86)+I87</f>
        <v>0.3282065245002343</v>
      </c>
      <c r="M87" s="21">
        <f>SUM(G$3:G86)+J87</f>
        <v>0</v>
      </c>
      <c r="N87" s="21"/>
      <c r="O87" s="21"/>
      <c r="P87" s="21"/>
      <c r="Q87" s="19">
        <f t="shared" si="5"/>
        <v>8.0982643838271945E-2</v>
      </c>
      <c r="R87" s="19">
        <f t="shared" si="5"/>
        <v>0.1077195227245229</v>
      </c>
      <c r="S87" s="19">
        <f t="shared" si="5"/>
        <v>0</v>
      </c>
      <c r="T87" s="19">
        <f t="shared" si="6"/>
        <v>-9.339920633082853E-2</v>
      </c>
      <c r="U87" s="19">
        <f t="shared" si="7"/>
        <v>0</v>
      </c>
      <c r="V87" s="19">
        <f t="shared" si="8"/>
        <v>0</v>
      </c>
    </row>
    <row r="88" spans="1:22" x14ac:dyDescent="0.25">
      <c r="A88" s="26">
        <f>Wellpath!E88</f>
        <v>8100</v>
      </c>
      <c r="B88" s="22">
        <v>0</v>
      </c>
      <c r="C88" s="22">
        <v>0</v>
      </c>
      <c r="D88" s="22">
        <v>1</v>
      </c>
      <c r="E88" s="20">
        <f>Model!$W$24*((drdp!B88+drdp!K88)*'DEC-OI'!$B88+(drdp!E88+drdp!N88)*'DEC-OI'!$C88+(drdp!H88+drdp!Q88)*'DEC-OI'!$D88)</f>
        <v>-1.3642232194950959E-4</v>
      </c>
      <c r="F88" s="20">
        <f>Model!$W$24*((drdp!C88+drdp!L88)*'DEC-OI'!$B88+(drdp!F88+drdp!O88)*'DEC-OI'!$C88+(drdp!I88+drdp!R88)*'DEC-OI'!$D88)</f>
        <v>-1.4474429338323236E-2</v>
      </c>
      <c r="G88" s="20">
        <f>Model!$W$24*((drdp!D88+drdp!M88)*'DEC-OI'!$B88+(drdp!G88+drdp!P88)*'DEC-OI'!$C88+(drdp!J88+drdp!S88)*'DEC-OI'!$D88)</f>
        <v>0</v>
      </c>
      <c r="H88" s="18">
        <f>Model!$W$24*((drdp!B88)*'DEC-OI'!$B88+(drdp!E88)*'DEC-OI'!$C88+(drdp!H88)*'DEC-OI'!$D88)</f>
        <v>-6.8211160974754795E-5</v>
      </c>
      <c r="I88" s="18">
        <f>Model!$W$24*((drdp!C88)*'DEC-OI'!$B88+(drdp!F88)*'DEC-OI'!$C88+(drdp!I88)*'DEC-OI'!$D88)</f>
        <v>-7.2372146691616181E-3</v>
      </c>
      <c r="J88" s="18">
        <f>Model!$W$24*((drdp!D88)*'DEC-OI'!$B88+(drdp!G88)*'DEC-OI'!$C88+(drdp!J88)*'DEC-OI'!$D88)</f>
        <v>0</v>
      </c>
      <c r="K88" s="21">
        <f>SUM(E$3:E87)+H88</f>
        <v>-0.28533131411054696</v>
      </c>
      <c r="L88" s="21">
        <f>SUM(F$3:F87)+I88</f>
        <v>0.31400890344642812</v>
      </c>
      <c r="M88" s="21">
        <f>SUM(G$3:G87)+J88</f>
        <v>0</v>
      </c>
      <c r="N88" s="21"/>
      <c r="O88" s="21"/>
      <c r="P88" s="21"/>
      <c r="Q88" s="19">
        <f t="shared" si="5"/>
        <v>8.1413958812051615E-2</v>
      </c>
      <c r="R88" s="19">
        <f t="shared" si="5"/>
        <v>9.860159144362822E-2</v>
      </c>
      <c r="S88" s="19">
        <f t="shared" si="5"/>
        <v>0</v>
      </c>
      <c r="T88" s="19">
        <f t="shared" si="6"/>
        <v>-8.9596573062781196E-2</v>
      </c>
      <c r="U88" s="19">
        <f t="shared" si="7"/>
        <v>0</v>
      </c>
      <c r="V88" s="19">
        <f t="shared" si="8"/>
        <v>0</v>
      </c>
    </row>
    <row r="89" spans="1:22" x14ac:dyDescent="0.25">
      <c r="A89" s="26">
        <f>Wellpath!E89</f>
        <v>8200</v>
      </c>
      <c r="B89" s="22">
        <v>0</v>
      </c>
      <c r="C89" s="22">
        <v>0</v>
      </c>
      <c r="D89" s="22">
        <v>1</v>
      </c>
      <c r="E89" s="20">
        <f>Model!$W$24*((drdp!B89+drdp!K89)*'DEC-OI'!$B89+(drdp!E89+drdp!N89)*'DEC-OI'!$C89+(drdp!H89+drdp!Q89)*'DEC-OI'!$D89)</f>
        <v>1.1058150836327104E-3</v>
      </c>
      <c r="F89" s="20">
        <f>Model!$W$24*((drdp!C89+drdp!L89)*'DEC-OI'!$B89+(drdp!F89+drdp!O89)*'DEC-OI'!$C89+(drdp!I89+drdp!R89)*'DEC-OI'!$D89)</f>
        <v>-1.4986712727086697E-2</v>
      </c>
      <c r="G89" s="20">
        <f>Model!$W$24*((drdp!D89+drdp!M89)*'DEC-OI'!$B89+(drdp!G89+drdp!P89)*'DEC-OI'!$C89+(drdp!J89+drdp!S89)*'DEC-OI'!$D89)</f>
        <v>0</v>
      </c>
      <c r="H89" s="18">
        <f>Model!$W$24*((drdp!B89)*'DEC-OI'!$B89+(drdp!E89)*'DEC-OI'!$C89+(drdp!H89)*'DEC-OI'!$D89)</f>
        <v>5.5290754181635518E-4</v>
      </c>
      <c r="I89" s="18">
        <f>Model!$W$24*((drdp!C89)*'DEC-OI'!$B89+(drdp!F89)*'DEC-OI'!$C89+(drdp!I89)*'DEC-OI'!$D89)</f>
        <v>-7.4933563635433487E-3</v>
      </c>
      <c r="J89" s="18">
        <f>Model!$W$24*((drdp!D89)*'DEC-OI'!$B89+(drdp!G89)*'DEC-OI'!$C89+(drdp!J89)*'DEC-OI'!$D89)</f>
        <v>0</v>
      </c>
      <c r="K89" s="21">
        <f>SUM(E$3:E88)+H89</f>
        <v>-0.28484661772970532</v>
      </c>
      <c r="L89" s="21">
        <f>SUM(F$3:F88)+I89</f>
        <v>0.29927833241372315</v>
      </c>
      <c r="M89" s="21">
        <f>SUM(G$3:G88)+J89</f>
        <v>0</v>
      </c>
      <c r="N89" s="21"/>
      <c r="O89" s="21"/>
      <c r="P89" s="21"/>
      <c r="Q89" s="19">
        <f t="shared" si="5"/>
        <v>8.1137595632052875E-2</v>
      </c>
      <c r="R89" s="19">
        <f t="shared" si="5"/>
        <v>8.9567520252338967E-2</v>
      </c>
      <c r="S89" s="19">
        <f t="shared" si="5"/>
        <v>0</v>
      </c>
      <c r="T89" s="19">
        <f t="shared" si="6"/>
        <v>-8.5248420747835479E-2</v>
      </c>
      <c r="U89" s="19">
        <f t="shared" si="7"/>
        <v>0</v>
      </c>
      <c r="V89" s="19">
        <f t="shared" si="8"/>
        <v>0</v>
      </c>
    </row>
    <row r="90" spans="1:22" x14ac:dyDescent="0.25">
      <c r="A90" s="26">
        <f>Wellpath!E90</f>
        <v>8300</v>
      </c>
      <c r="B90" s="22">
        <v>0</v>
      </c>
      <c r="C90" s="22">
        <v>0</v>
      </c>
      <c r="D90" s="22">
        <v>1</v>
      </c>
      <c r="E90" s="20">
        <f>Model!$W$24*((drdp!B90+drdp!K90)*'DEC-OI'!$B90+(drdp!E90+drdp!N90)*'DEC-OI'!$C90+(drdp!H90+drdp!Q90)*'DEC-OI'!$D90)</f>
        <v>2.3459880877511486E-3</v>
      </c>
      <c r="F90" s="20">
        <f>Model!$W$24*((drdp!C90+drdp!L90)*'DEC-OI'!$B90+(drdp!F90+drdp!O90)*'DEC-OI'!$C90+(drdp!I90+drdp!R90)*'DEC-OI'!$D90)</f>
        <v>-1.545737943835716E-2</v>
      </c>
      <c r="G90" s="20">
        <f>Model!$W$24*((drdp!D90+drdp!M90)*'DEC-OI'!$B90+(drdp!G90+drdp!P90)*'DEC-OI'!$C90+(drdp!J90+drdp!S90)*'DEC-OI'!$D90)</f>
        <v>0</v>
      </c>
      <c r="H90" s="18">
        <f>Model!$W$24*((drdp!B90)*'DEC-OI'!$B90+(drdp!E90)*'DEC-OI'!$C90+(drdp!H90)*'DEC-OI'!$D90)</f>
        <v>1.1729940438755743E-3</v>
      </c>
      <c r="I90" s="18">
        <f>Model!$W$24*((drdp!C90)*'DEC-OI'!$B90+(drdp!F90)*'DEC-OI'!$C90+(drdp!I90)*'DEC-OI'!$D90)</f>
        <v>-7.7286897191785799E-3</v>
      </c>
      <c r="J90" s="18">
        <f>Model!$W$24*((drdp!D90)*'DEC-OI'!$B90+(drdp!G90)*'DEC-OI'!$C90+(drdp!J90)*'DEC-OI'!$D90)</f>
        <v>0</v>
      </c>
      <c r="K90" s="21">
        <f>SUM(E$3:E89)+H90</f>
        <v>-0.28312071614401341</v>
      </c>
      <c r="L90" s="21">
        <f>SUM(F$3:F89)+I90</f>
        <v>0.28405628633100127</v>
      </c>
      <c r="M90" s="21">
        <f>SUM(G$3:G89)+J90</f>
        <v>0</v>
      </c>
      <c r="N90" s="21"/>
      <c r="O90" s="21"/>
      <c r="P90" s="21"/>
      <c r="Q90" s="19">
        <f t="shared" si="5"/>
        <v>8.0157339909899011E-2</v>
      </c>
      <c r="R90" s="19">
        <f t="shared" si="5"/>
        <v>8.0687973804159777E-2</v>
      </c>
      <c r="S90" s="19">
        <f t="shared" si="5"/>
        <v>0</v>
      </c>
      <c r="T90" s="19">
        <f t="shared" si="6"/>
        <v>-8.0422219211242013E-2</v>
      </c>
      <c r="U90" s="19">
        <f t="shared" si="7"/>
        <v>0</v>
      </c>
      <c r="V90" s="19">
        <f t="shared" si="8"/>
        <v>0</v>
      </c>
    </row>
    <row r="91" spans="1:22" x14ac:dyDescent="0.25">
      <c r="A91" s="26">
        <f>Wellpath!E91</f>
        <v>8400</v>
      </c>
      <c r="B91" s="22">
        <v>0</v>
      </c>
      <c r="C91" s="22">
        <v>0</v>
      </c>
      <c r="D91" s="22">
        <v>1</v>
      </c>
      <c r="E91" s="20">
        <f>Model!$W$24*((drdp!B91+drdp!K91)*'DEC-OI'!$B91+(drdp!E91+drdp!N91)*'DEC-OI'!$C91+(drdp!H91+drdp!Q91)*'DEC-OI'!$D91)</f>
        <v>3.5772591881178956E-3</v>
      </c>
      <c r="F91" s="20">
        <f>Model!$W$24*((drdp!C91+drdp!L91)*'DEC-OI'!$B91+(drdp!F91+drdp!O91)*'DEC-OI'!$C91+(drdp!I91+drdp!R91)*'DEC-OI'!$D91)</f>
        <v>-1.5886478730610259E-2</v>
      </c>
      <c r="G91" s="20">
        <f>Model!$W$24*((drdp!D91+drdp!M91)*'DEC-OI'!$B91+(drdp!G91+drdp!P91)*'DEC-OI'!$C91+(drdp!J91+drdp!S91)*'DEC-OI'!$D91)</f>
        <v>0</v>
      </c>
      <c r="H91" s="18">
        <f>Model!$W$24*((drdp!B91)*'DEC-OI'!$B91+(drdp!E91)*'DEC-OI'!$C91+(drdp!H91)*'DEC-OI'!$D91)</f>
        <v>1.7886295940589478E-3</v>
      </c>
      <c r="I91" s="18">
        <f>Model!$W$24*((drdp!C91)*'DEC-OI'!$B91+(drdp!F91)*'DEC-OI'!$C91+(drdp!I91)*'DEC-OI'!$D91)</f>
        <v>-7.9432393653051294E-3</v>
      </c>
      <c r="J91" s="18">
        <f>Model!$W$24*((drdp!D91)*'DEC-OI'!$B91+(drdp!G91)*'DEC-OI'!$C91+(drdp!J91)*'DEC-OI'!$D91)</f>
        <v>0</v>
      </c>
      <c r="K91" s="21">
        <f>SUM(E$3:E90)+H91</f>
        <v>-0.28015909250607884</v>
      </c>
      <c r="L91" s="21">
        <f>SUM(F$3:F90)+I91</f>
        <v>0.26838435724651755</v>
      </c>
      <c r="M91" s="21">
        <f>SUM(G$3:G90)+J91</f>
        <v>0</v>
      </c>
      <c r="N91" s="21"/>
      <c r="O91" s="21"/>
      <c r="P91" s="21"/>
      <c r="Q91" s="19">
        <f t="shared" si="5"/>
        <v>7.8489117113829637E-2</v>
      </c>
      <c r="R91" s="19">
        <f t="shared" si="5"/>
        <v>7.2030163214626353E-2</v>
      </c>
      <c r="S91" s="19">
        <f t="shared" si="5"/>
        <v>0</v>
      </c>
      <c r="T91" s="19">
        <f t="shared" si="6"/>
        <v>-7.5190317969011627E-2</v>
      </c>
      <c r="U91" s="19">
        <f t="shared" si="7"/>
        <v>0</v>
      </c>
      <c r="V91" s="19">
        <f t="shared" si="8"/>
        <v>0</v>
      </c>
    </row>
    <row r="92" spans="1:22" x14ac:dyDescent="0.25">
      <c r="A92" s="26">
        <f>Wellpath!E92</f>
        <v>8500</v>
      </c>
      <c r="B92" s="22">
        <v>0</v>
      </c>
      <c r="C92" s="22">
        <v>0</v>
      </c>
      <c r="D92" s="22">
        <v>1</v>
      </c>
      <c r="E92" s="20">
        <f>Model!$W$24*((drdp!B92+drdp!K92)*'DEC-OI'!$B92+(drdp!E92+drdp!N92)*'DEC-OI'!$C92+(drdp!H92+drdp!Q92)*'DEC-OI'!$D92)</f>
        <v>4.797560437153077E-3</v>
      </c>
      <c r="F92" s="20">
        <f>Model!$W$24*((drdp!C92+drdp!L92)*'DEC-OI'!$B92+(drdp!F92+drdp!O92)*'DEC-OI'!$C92+(drdp!I92+drdp!R92)*'DEC-OI'!$D92)</f>
        <v>-1.6269256397966812E-2</v>
      </c>
      <c r="G92" s="20">
        <f>Model!$W$24*((drdp!D92+drdp!M92)*'DEC-OI'!$B92+(drdp!G92+drdp!P92)*'DEC-OI'!$C92+(drdp!J92+drdp!S92)*'DEC-OI'!$D92)</f>
        <v>0</v>
      </c>
      <c r="H92" s="18">
        <f>Model!$W$24*((drdp!B92)*'DEC-OI'!$B92+(drdp!E92)*'DEC-OI'!$C92+(drdp!H92)*'DEC-OI'!$D92)</f>
        <v>2.3987802185765385E-3</v>
      </c>
      <c r="I92" s="18">
        <f>Model!$W$24*((drdp!C92)*'DEC-OI'!$B92+(drdp!F92)*'DEC-OI'!$C92+(drdp!I92)*'DEC-OI'!$D92)</f>
        <v>-8.1346281989834058E-3</v>
      </c>
      <c r="J92" s="18">
        <f>Model!$W$24*((drdp!D92)*'DEC-OI'!$B92+(drdp!G92)*'DEC-OI'!$C92+(drdp!J92)*'DEC-OI'!$D92)</f>
        <v>0</v>
      </c>
      <c r="K92" s="21">
        <f>SUM(E$3:E91)+H92</f>
        <v>-0.27597168269344335</v>
      </c>
      <c r="L92" s="21">
        <f>SUM(F$3:F91)+I92</f>
        <v>0.25230648968222896</v>
      </c>
      <c r="M92" s="21">
        <f>SUM(G$3:G91)+J92</f>
        <v>0</v>
      </c>
      <c r="N92" s="21"/>
      <c r="O92" s="21"/>
      <c r="P92" s="21"/>
      <c r="Q92" s="19">
        <f t="shared" si="5"/>
        <v>7.6160369648650583E-2</v>
      </c>
      <c r="R92" s="19">
        <f t="shared" si="5"/>
        <v>6.3658564735768711E-2</v>
      </c>
      <c r="S92" s="19">
        <f t="shared" si="5"/>
        <v>0</v>
      </c>
      <c r="T92" s="19">
        <f t="shared" si="6"/>
        <v>-6.9629446512080626E-2</v>
      </c>
      <c r="U92" s="19">
        <f t="shared" si="7"/>
        <v>0</v>
      </c>
      <c r="V92" s="19">
        <f t="shared" si="8"/>
        <v>0</v>
      </c>
    </row>
    <row r="93" spans="1:22" x14ac:dyDescent="0.25">
      <c r="A93" s="26">
        <f>Wellpath!E93</f>
        <v>8600</v>
      </c>
      <c r="B93" s="22">
        <v>0</v>
      </c>
      <c r="C93" s="22">
        <v>0</v>
      </c>
      <c r="D93" s="22">
        <v>1</v>
      </c>
      <c r="E93" s="20">
        <f>Model!$W$24*((drdp!B93+drdp!K93)*'DEC-OI'!$B93+(drdp!E93+drdp!N93)*'DEC-OI'!$C93+(drdp!H93+drdp!Q93)*'DEC-OI'!$D93)</f>
        <v>6.0063682827815983E-3</v>
      </c>
      <c r="F93" s="20">
        <f>Model!$W$24*((drdp!C93+drdp!L93)*'DEC-OI'!$B93+(drdp!F93+drdp!O93)*'DEC-OI'!$C93+(drdp!I93+drdp!R93)*'DEC-OI'!$D93)</f>
        <v>-1.6610523083319041E-2</v>
      </c>
      <c r="G93" s="20">
        <f>Model!$W$24*((drdp!D93+drdp!M93)*'DEC-OI'!$B93+(drdp!G93+drdp!P93)*'DEC-OI'!$C93+(drdp!J93+drdp!S93)*'DEC-OI'!$D93)</f>
        <v>0</v>
      </c>
      <c r="H93" s="18">
        <f>Model!$W$24*((drdp!B93)*'DEC-OI'!$B93+(drdp!E93)*'DEC-OI'!$C93+(drdp!H93)*'DEC-OI'!$D93)</f>
        <v>3.0031841413907991E-3</v>
      </c>
      <c r="I93" s="18">
        <f>Model!$W$24*((drdp!C93)*'DEC-OI'!$B93+(drdp!F93)*'DEC-OI'!$C93+(drdp!I93)*'DEC-OI'!$D93)</f>
        <v>-8.3052615416595206E-3</v>
      </c>
      <c r="J93" s="18">
        <f>Model!$W$24*((drdp!D93)*'DEC-OI'!$B93+(drdp!G93)*'DEC-OI'!$C93+(drdp!J93)*'DEC-OI'!$D93)</f>
        <v>0</v>
      </c>
      <c r="K93" s="21">
        <f>SUM(E$3:E92)+H93</f>
        <v>-0.27056971833347604</v>
      </c>
      <c r="L93" s="21">
        <f>SUM(F$3:F92)+I93</f>
        <v>0.23586659994158604</v>
      </c>
      <c r="M93" s="21">
        <f>SUM(G$3:G92)+J93</f>
        <v>0</v>
      </c>
      <c r="N93" s="21"/>
      <c r="O93" s="21"/>
      <c r="P93" s="21"/>
      <c r="Q93" s="19">
        <f t="shared" si="5"/>
        <v>7.3207972479056554E-2</v>
      </c>
      <c r="R93" s="19">
        <f t="shared" si="5"/>
        <v>5.5633052968004193E-2</v>
      </c>
      <c r="S93" s="19">
        <f t="shared" si="5"/>
        <v>0</v>
      </c>
      <c r="T93" s="19">
        <f t="shared" si="6"/>
        <v>-6.3818359510469616E-2</v>
      </c>
      <c r="U93" s="19">
        <f t="shared" si="7"/>
        <v>0</v>
      </c>
      <c r="V93" s="19">
        <f t="shared" si="8"/>
        <v>0</v>
      </c>
    </row>
    <row r="94" spans="1:22" x14ac:dyDescent="0.25">
      <c r="A94" s="26">
        <f>Wellpath!E94</f>
        <v>8700</v>
      </c>
      <c r="B94" s="22">
        <v>0</v>
      </c>
      <c r="C94" s="22">
        <v>0</v>
      </c>
      <c r="D94" s="22">
        <v>1</v>
      </c>
      <c r="E94" s="20">
        <f>Model!$W$24*((drdp!B94+drdp!K94)*'DEC-OI'!$B94+(drdp!E94+drdp!N94)*'DEC-OI'!$C94+(drdp!H94+drdp!Q94)*'DEC-OI'!$D94)</f>
        <v>7.200992477079885E-3</v>
      </c>
      <c r="F94" s="20">
        <f>Model!$W$24*((drdp!C94+drdp!L94)*'DEC-OI'!$B94+(drdp!F94+drdp!O94)*'DEC-OI'!$C94+(drdp!I94+drdp!R94)*'DEC-OI'!$D94)</f>
        <v>-1.6907015409878771E-2</v>
      </c>
      <c r="G94" s="20">
        <f>Model!$W$24*((drdp!D94+drdp!M94)*'DEC-OI'!$B94+(drdp!G94+drdp!P94)*'DEC-OI'!$C94+(drdp!J94+drdp!S94)*'DEC-OI'!$D94)</f>
        <v>0</v>
      </c>
      <c r="H94" s="18">
        <f>Model!$W$24*((drdp!B94)*'DEC-OI'!$B94+(drdp!E94)*'DEC-OI'!$C94+(drdp!H94)*'DEC-OI'!$D94)</f>
        <v>3.6004962385399425E-3</v>
      </c>
      <c r="I94" s="18">
        <f>Model!$W$24*((drdp!C94)*'DEC-OI'!$B94+(drdp!F94)*'DEC-OI'!$C94+(drdp!I94)*'DEC-OI'!$D94)</f>
        <v>-8.4535077049393854E-3</v>
      </c>
      <c r="J94" s="18">
        <f>Model!$W$24*((drdp!D94)*'DEC-OI'!$B94+(drdp!G94)*'DEC-OI'!$C94+(drdp!J94)*'DEC-OI'!$D94)</f>
        <v>0</v>
      </c>
      <c r="K94" s="21">
        <f>SUM(E$3:E93)+H94</f>
        <v>-0.26396603795354528</v>
      </c>
      <c r="L94" s="21">
        <f>SUM(F$3:F93)+I94</f>
        <v>0.21910783069498715</v>
      </c>
      <c r="M94" s="21">
        <f>SUM(G$3:G93)+J94</f>
        <v>0</v>
      </c>
      <c r="N94" s="21"/>
      <c r="O94" s="21"/>
      <c r="P94" s="21"/>
      <c r="Q94" s="19">
        <f t="shared" si="5"/>
        <v>6.9678069192892517E-2</v>
      </c>
      <c r="R94" s="19">
        <f t="shared" si="5"/>
        <v>4.8008241471863153E-2</v>
      </c>
      <c r="S94" s="19">
        <f t="shared" si="5"/>
        <v>0</v>
      </c>
      <c r="T94" s="19">
        <f t="shared" si="6"/>
        <v>-5.7837025953151953E-2</v>
      </c>
      <c r="U94" s="19">
        <f t="shared" si="7"/>
        <v>0</v>
      </c>
      <c r="V94" s="19">
        <f t="shared" si="8"/>
        <v>0</v>
      </c>
    </row>
    <row r="95" spans="1:22" x14ac:dyDescent="0.25">
      <c r="A95" s="26">
        <f>Wellpath!E95</f>
        <v>8800</v>
      </c>
      <c r="B95" s="22">
        <v>0</v>
      </c>
      <c r="C95" s="22">
        <v>0</v>
      </c>
      <c r="D95" s="22">
        <v>1</v>
      </c>
      <c r="E95" s="20">
        <f>Model!$W$24*((drdp!B95+drdp!K95)*'DEC-OI'!$B95+(drdp!E95+drdp!N95)*'DEC-OI'!$C95+(drdp!H95+drdp!Q95)*'DEC-OI'!$D95)</f>
        <v>8.3737846636463137E-3</v>
      </c>
      <c r="F95" s="20">
        <f>Model!$W$24*((drdp!C95+drdp!L95)*'DEC-OI'!$B95+(drdp!F95+drdp!O95)*'DEC-OI'!$C95+(drdp!I95+drdp!R95)*'DEC-OI'!$D95)</f>
        <v>-1.715360318120852E-2</v>
      </c>
      <c r="G95" s="20">
        <f>Model!$W$24*((drdp!D95+drdp!M95)*'DEC-OI'!$B95+(drdp!G95+drdp!P95)*'DEC-OI'!$C95+(drdp!J95+drdp!S95)*'DEC-OI'!$D95)</f>
        <v>0</v>
      </c>
      <c r="H95" s="18">
        <f>Model!$W$24*((drdp!B95)*'DEC-OI'!$B95+(drdp!E95)*'DEC-OI'!$C95+(drdp!H95)*'DEC-OI'!$D95)</f>
        <v>4.1868923318231568E-3</v>
      </c>
      <c r="I95" s="18">
        <f>Model!$W$24*((drdp!C95)*'DEC-OI'!$B95+(drdp!F95)*'DEC-OI'!$C95+(drdp!I95)*'DEC-OI'!$D95)</f>
        <v>-8.5768015906042602E-3</v>
      </c>
      <c r="J95" s="18">
        <f>Model!$W$24*((drdp!D95)*'DEC-OI'!$B95+(drdp!G95)*'DEC-OI'!$C95+(drdp!J95)*'DEC-OI'!$D95)</f>
        <v>0</v>
      </c>
      <c r="K95" s="21">
        <f>SUM(E$3:E94)+H95</f>
        <v>-0.25617864938318213</v>
      </c>
      <c r="L95" s="21">
        <f>SUM(F$3:F94)+I95</f>
        <v>0.20207752139944352</v>
      </c>
      <c r="M95" s="21">
        <f>SUM(G$3:G94)+J95</f>
        <v>0</v>
      </c>
      <c r="N95" s="21"/>
      <c r="O95" s="21"/>
      <c r="P95" s="21"/>
      <c r="Q95" s="19">
        <f t="shared" si="5"/>
        <v>6.5627500399791358E-2</v>
      </c>
      <c r="R95" s="19">
        <f t="shared" si="5"/>
        <v>4.0835324654942551E-2</v>
      </c>
      <c r="S95" s="19">
        <f t="shared" si="5"/>
        <v>0</v>
      </c>
      <c r="T95" s="19">
        <f t="shared" si="6"/>
        <v>-5.1767946502810525E-2</v>
      </c>
      <c r="U95" s="19">
        <f t="shared" si="7"/>
        <v>0</v>
      </c>
      <c r="V95" s="19">
        <f t="shared" si="8"/>
        <v>0</v>
      </c>
    </row>
    <row r="96" spans="1:22" x14ac:dyDescent="0.25">
      <c r="A96" s="26">
        <f>Wellpath!E96</f>
        <v>8900</v>
      </c>
      <c r="B96" s="22">
        <v>0</v>
      </c>
      <c r="C96" s="22">
        <v>0</v>
      </c>
      <c r="D96" s="22">
        <v>1</v>
      </c>
      <c r="E96" s="20">
        <f>Model!$W$24*((drdp!B96+drdp!K96)*'DEC-OI'!$B96+(drdp!E96+drdp!N96)*'DEC-OI'!$C96+(drdp!H96+drdp!Q96)*'DEC-OI'!$D96)</f>
        <v>9.522522914803478E-3</v>
      </c>
      <c r="F96" s="20">
        <f>Model!$W$24*((drdp!C96+drdp!L96)*'DEC-OI'!$B96+(drdp!F96+drdp!O96)*'DEC-OI'!$C96+(drdp!I96+drdp!R96)*'DEC-OI'!$D96)</f>
        <v>-1.7357267280902495E-2</v>
      </c>
      <c r="G96" s="20">
        <f>Model!$W$24*((drdp!D96+drdp!M96)*'DEC-OI'!$B96+(drdp!G96+drdp!P96)*'DEC-OI'!$C96+(drdp!J96+drdp!S96)*'DEC-OI'!$D96)</f>
        <v>0</v>
      </c>
      <c r="H96" s="18">
        <f>Model!$W$24*((drdp!B96)*'DEC-OI'!$B96+(drdp!E96)*'DEC-OI'!$C96+(drdp!H96)*'DEC-OI'!$D96)</f>
        <v>4.761261457401739E-3</v>
      </c>
      <c r="I96" s="18">
        <f>Model!$W$24*((drdp!C96)*'DEC-OI'!$B96+(drdp!F96)*'DEC-OI'!$C96+(drdp!I96)*'DEC-OI'!$D96)</f>
        <v>-8.6786336404512474E-3</v>
      </c>
      <c r="J96" s="18">
        <f>Model!$W$24*((drdp!D96)*'DEC-OI'!$B96+(drdp!G96)*'DEC-OI'!$C96+(drdp!J96)*'DEC-OI'!$D96)</f>
        <v>0</v>
      </c>
      <c r="K96" s="21">
        <f>SUM(E$3:E95)+H96</f>
        <v>-0.24723049559395727</v>
      </c>
      <c r="L96" s="21">
        <f>SUM(F$3:F95)+I96</f>
        <v>0.18482208616838802</v>
      </c>
      <c r="M96" s="21">
        <f>SUM(G$3:G95)+J96</f>
        <v>0</v>
      </c>
      <c r="N96" s="21"/>
      <c r="O96" s="21"/>
      <c r="P96" s="21"/>
      <c r="Q96" s="19">
        <f t="shared" si="5"/>
        <v>6.1122917951633722E-2</v>
      </c>
      <c r="R96" s="19">
        <f t="shared" si="5"/>
        <v>3.4159203535635049E-2</v>
      </c>
      <c r="S96" s="19">
        <f t="shared" si="5"/>
        <v>0</v>
      </c>
      <c r="T96" s="19">
        <f t="shared" si="6"/>
        <v>-4.5693655960119643E-2</v>
      </c>
      <c r="U96" s="19">
        <f t="shared" si="7"/>
        <v>0</v>
      </c>
      <c r="V96" s="19">
        <f t="shared" si="8"/>
        <v>0</v>
      </c>
    </row>
    <row r="97" spans="1:22" x14ac:dyDescent="0.25">
      <c r="A97" s="26">
        <f>Wellpath!E97</f>
        <v>9000</v>
      </c>
      <c r="B97" s="22">
        <v>0</v>
      </c>
      <c r="C97" s="22">
        <v>0</v>
      </c>
      <c r="D97" s="22">
        <v>1</v>
      </c>
      <c r="E97" s="20">
        <f>Model!$W$24*((drdp!B97+drdp!K97)*'DEC-OI'!$B97+(drdp!E97+drdp!N97)*'DEC-OI'!$C97+(drdp!H97+drdp!Q97)*'DEC-OI'!$D97)</f>
        <v>1.0647409828188209E-2</v>
      </c>
      <c r="F97" s="20">
        <f>Model!$W$24*((drdp!C97+drdp!L97)*'DEC-OI'!$B97+(drdp!F97+drdp!O97)*'DEC-OI'!$C97+(drdp!I97+drdp!R97)*'DEC-OI'!$D97)</f>
        <v>-1.7511912724104507E-2</v>
      </c>
      <c r="G97" s="20">
        <f>Model!$W$24*((drdp!D97+drdp!M97)*'DEC-OI'!$B97+(drdp!G97+drdp!P97)*'DEC-OI'!$C97+(drdp!J97+drdp!S97)*'DEC-OI'!$D97)</f>
        <v>0</v>
      </c>
      <c r="H97" s="18">
        <f>Model!$W$24*((drdp!B97)*'DEC-OI'!$B97+(drdp!E97)*'DEC-OI'!$C97+(drdp!H97)*'DEC-OI'!$D97)</f>
        <v>5.3237049140941045E-3</v>
      </c>
      <c r="I97" s="18">
        <f>Model!$W$24*((drdp!C97)*'DEC-OI'!$B97+(drdp!F97)*'DEC-OI'!$C97+(drdp!I97)*'DEC-OI'!$D97)</f>
        <v>-8.7559563620522533E-3</v>
      </c>
      <c r="J97" s="18">
        <f>Model!$W$24*((drdp!D97)*'DEC-OI'!$B97+(drdp!G97)*'DEC-OI'!$C97+(drdp!J97)*'DEC-OI'!$D97)</f>
        <v>0</v>
      </c>
      <c r="K97" s="21">
        <f>SUM(E$3:E96)+H97</f>
        <v>-0.2371455292224614</v>
      </c>
      <c r="L97" s="21">
        <f>SUM(F$3:F96)+I97</f>
        <v>0.1673874961658845</v>
      </c>
      <c r="M97" s="21">
        <f>SUM(G$3:G96)+J97</f>
        <v>0</v>
      </c>
      <c r="N97" s="21"/>
      <c r="O97" s="21"/>
      <c r="P97" s="21"/>
      <c r="Q97" s="19">
        <f t="shared" si="5"/>
        <v>5.6238002030201295E-2</v>
      </c>
      <c r="R97" s="19">
        <f t="shared" si="5"/>
        <v>2.8018573872683996E-2</v>
      </c>
      <c r="S97" s="19">
        <f t="shared" si="5"/>
        <v>0</v>
      </c>
      <c r="T97" s="19">
        <f t="shared" si="6"/>
        <v>-3.9695196363481407E-2</v>
      </c>
      <c r="U97" s="19">
        <f t="shared" si="7"/>
        <v>0</v>
      </c>
      <c r="V97" s="19">
        <f t="shared" si="8"/>
        <v>0</v>
      </c>
    </row>
    <row r="98" spans="1:22" x14ac:dyDescent="0.25">
      <c r="A98" s="26">
        <f>Wellpath!E98</f>
        <v>9100</v>
      </c>
      <c r="B98" s="22">
        <v>0</v>
      </c>
      <c r="C98" s="22">
        <v>0</v>
      </c>
      <c r="D98" s="22">
        <v>1</v>
      </c>
      <c r="E98" s="20">
        <f>Model!$W$24*((drdp!B98+drdp!K98)*'DEC-OI'!$B98+(drdp!E98+drdp!N98)*'DEC-OI'!$C98+(drdp!H98+drdp!Q98)*'DEC-OI'!$D98)</f>
        <v>1.1741411982471641E-2</v>
      </c>
      <c r="F98" s="20">
        <f>Model!$W$24*((drdp!C98+drdp!L98)*'DEC-OI'!$B98+(drdp!F98+drdp!O98)*'DEC-OI'!$C98+(drdp!I98+drdp!R98)*'DEC-OI'!$D98)</f>
        <v>-1.7618824819173103E-2</v>
      </c>
      <c r="G98" s="20">
        <f>Model!$W$24*((drdp!D98+drdp!M98)*'DEC-OI'!$B98+(drdp!G98+drdp!P98)*'DEC-OI'!$C98+(drdp!J98+drdp!S98)*'DEC-OI'!$D98)</f>
        <v>0</v>
      </c>
      <c r="H98" s="18">
        <f>Model!$W$24*((drdp!B98)*'DEC-OI'!$B98+(drdp!E98)*'DEC-OI'!$C98+(drdp!H98)*'DEC-OI'!$D98)</f>
        <v>5.8707059912358204E-3</v>
      </c>
      <c r="I98" s="18">
        <f>Model!$W$24*((drdp!C98)*'DEC-OI'!$B98+(drdp!F98)*'DEC-OI'!$C98+(drdp!I98)*'DEC-OI'!$D98)</f>
        <v>-8.8094124095865513E-3</v>
      </c>
      <c r="J98" s="18">
        <f>Model!$W$24*((drdp!D98)*'DEC-OI'!$B98+(drdp!G98)*'DEC-OI'!$C98+(drdp!J98)*'DEC-OI'!$D98)</f>
        <v>0</v>
      </c>
      <c r="K98" s="21">
        <f>SUM(E$3:E97)+H98</f>
        <v>-0.22595111831713149</v>
      </c>
      <c r="L98" s="21">
        <f>SUM(F$3:F97)+I98</f>
        <v>0.14982212739424569</v>
      </c>
      <c r="M98" s="21">
        <f>SUM(G$3:G97)+J98</f>
        <v>0</v>
      </c>
      <c r="N98" s="21"/>
      <c r="O98" s="21"/>
      <c r="P98" s="21"/>
      <c r="Q98" s="19">
        <f t="shared" si="5"/>
        <v>5.1053907868762356E-2</v>
      </c>
      <c r="R98" s="19">
        <f t="shared" si="5"/>
        <v>2.2446669856937586E-2</v>
      </c>
      <c r="S98" s="19">
        <f t="shared" si="5"/>
        <v>0</v>
      </c>
      <c r="T98" s="19">
        <f t="shared" si="6"/>
        <v>-3.3852477233381556E-2</v>
      </c>
      <c r="U98" s="19">
        <f t="shared" si="7"/>
        <v>0</v>
      </c>
      <c r="V98" s="19">
        <f t="shared" si="8"/>
        <v>0</v>
      </c>
    </row>
    <row r="99" spans="1:22" x14ac:dyDescent="0.25">
      <c r="A99" s="26">
        <f>Wellpath!E99</f>
        <v>9200</v>
      </c>
      <c r="B99" s="22">
        <v>0</v>
      </c>
      <c r="C99" s="22">
        <v>0</v>
      </c>
      <c r="D99" s="22">
        <v>1</v>
      </c>
      <c r="E99" s="20">
        <f>Model!$W$24*((drdp!B99+drdp!K99)*'DEC-OI'!$B99+(drdp!E99+drdp!N99)*'DEC-OI'!$C99+(drdp!H99+drdp!Q99)*'DEC-OI'!$D99)</f>
        <v>1.2804151564799065E-2</v>
      </c>
      <c r="F99" s="20">
        <f>Model!$W$24*((drdp!C99+drdp!L99)*'DEC-OI'!$B99+(drdp!F99+drdp!O99)*'DEC-OI'!$C99+(drdp!I99+drdp!R99)*'DEC-OI'!$D99)</f>
        <v>-1.7675248869283591E-2</v>
      </c>
      <c r="G99" s="20">
        <f>Model!$W$24*((drdp!D99+drdp!M99)*'DEC-OI'!$B99+(drdp!G99+drdp!P99)*'DEC-OI'!$C99+(drdp!J99+drdp!S99)*'DEC-OI'!$D99)</f>
        <v>0</v>
      </c>
      <c r="H99" s="18">
        <f>Model!$W$24*((drdp!B99)*'DEC-OI'!$B99+(drdp!E99)*'DEC-OI'!$C99+(drdp!H99)*'DEC-OI'!$D99)</f>
        <v>6.4020757823995324E-3</v>
      </c>
      <c r="I99" s="18">
        <f>Model!$W$24*((drdp!C99)*'DEC-OI'!$B99+(drdp!F99)*'DEC-OI'!$C99+(drdp!I99)*'DEC-OI'!$D99)</f>
        <v>-8.8376244346417953E-3</v>
      </c>
      <c r="J99" s="18">
        <f>Model!$W$24*((drdp!D99)*'DEC-OI'!$B99+(drdp!G99)*'DEC-OI'!$C99+(drdp!J99)*'DEC-OI'!$D99)</f>
        <v>0</v>
      </c>
      <c r="K99" s="21">
        <f>SUM(E$3:E98)+H99</f>
        <v>-0.21367833654349613</v>
      </c>
      <c r="L99" s="21">
        <f>SUM(F$3:F98)+I99</f>
        <v>0.13217509055001736</v>
      </c>
      <c r="M99" s="21">
        <f>SUM(G$3:G98)+J99</f>
        <v>0</v>
      </c>
      <c r="N99" s="21"/>
      <c r="O99" s="21"/>
      <c r="P99" s="21"/>
      <c r="Q99" s="19">
        <f t="shared" si="5"/>
        <v>4.5658431507995596E-2</v>
      </c>
      <c r="R99" s="19">
        <f t="shared" si="5"/>
        <v>1.7470254561905287E-2</v>
      </c>
      <c r="S99" s="19">
        <f t="shared" si="5"/>
        <v>0</v>
      </c>
      <c r="T99" s="19">
        <f t="shared" si="6"/>
        <v>-2.8242953481213685E-2</v>
      </c>
      <c r="U99" s="19">
        <f t="shared" si="7"/>
        <v>0</v>
      </c>
      <c r="V99" s="19">
        <f t="shared" si="8"/>
        <v>0</v>
      </c>
    </row>
    <row r="100" spans="1:22" x14ac:dyDescent="0.25">
      <c r="A100" s="26">
        <f>Wellpath!E100</f>
        <v>9300</v>
      </c>
      <c r="B100" s="22">
        <v>0</v>
      </c>
      <c r="C100" s="22">
        <v>0</v>
      </c>
      <c r="D100" s="22">
        <v>1</v>
      </c>
      <c r="E100" s="20">
        <f>Model!$W$24*((drdp!B100+drdp!K100)*'DEC-OI'!$B100+(drdp!E100+drdp!N100)*'DEC-OI'!$C100+(drdp!H100+drdp!Q100)*'DEC-OI'!$D100)</f>
        <v>1.3727532653823852E-2</v>
      </c>
      <c r="F100" s="20">
        <f>Model!$W$24*((drdp!C100+drdp!L100)*'DEC-OI'!$B100+(drdp!F100+drdp!O100)*'DEC-OI'!$C100+(drdp!I100+drdp!R100)*'DEC-OI'!$D100)</f>
        <v>-1.7551490244627783E-2</v>
      </c>
      <c r="G100" s="20">
        <f>Model!$W$24*((drdp!D100+drdp!M100)*'DEC-OI'!$B100+(drdp!G100+drdp!P100)*'DEC-OI'!$C100+(drdp!J100+drdp!S100)*'DEC-OI'!$D100)</f>
        <v>0</v>
      </c>
      <c r="H100" s="18">
        <f>Model!$W$24*((drdp!B100)*'DEC-OI'!$B100+(drdp!E100)*'DEC-OI'!$C100+(drdp!H100)*'DEC-OI'!$D100)</f>
        <v>6.9156335787526023E-3</v>
      </c>
      <c r="I100" s="18">
        <f>Model!$W$24*((drdp!C100)*'DEC-OI'!$B100+(drdp!F100)*'DEC-OI'!$C100+(drdp!I100)*'DEC-OI'!$D100)</f>
        <v>-8.8420605766387234E-3</v>
      </c>
      <c r="J100" s="18">
        <f>Model!$W$24*((drdp!D100)*'DEC-OI'!$B100+(drdp!G100)*'DEC-OI'!$C100+(drdp!J100)*'DEC-OI'!$D100)</f>
        <v>0</v>
      </c>
      <c r="K100" s="21">
        <f>SUM(E$3:E99)+H100</f>
        <v>-0.20036062718234401</v>
      </c>
      <c r="L100" s="21">
        <f>SUM(F$3:F99)+I100</f>
        <v>0.11449540553873683</v>
      </c>
      <c r="M100" s="21">
        <f>SUM(G$3:G99)+J100</f>
        <v>0</v>
      </c>
      <c r="N100" s="21"/>
      <c r="O100" s="21"/>
      <c r="P100" s="21"/>
      <c r="Q100" s="19">
        <f t="shared" si="5"/>
        <v>4.0144380924902252E-2</v>
      </c>
      <c r="R100" s="19">
        <f t="shared" si="5"/>
        <v>1.3109197889479807E-2</v>
      </c>
      <c r="S100" s="19">
        <f t="shared" si="5"/>
        <v>0</v>
      </c>
      <c r="T100" s="19">
        <f t="shared" si="6"/>
        <v>-2.2940371263238134E-2</v>
      </c>
      <c r="U100" s="19">
        <f t="shared" si="7"/>
        <v>0</v>
      </c>
      <c r="V100" s="19">
        <f t="shared" si="8"/>
        <v>0</v>
      </c>
    </row>
    <row r="101" spans="1:22" x14ac:dyDescent="0.25">
      <c r="A101" s="26">
        <f>Wellpath!E101</f>
        <v>9398.5</v>
      </c>
      <c r="B101" s="22">
        <v>0</v>
      </c>
      <c r="C101" s="22">
        <v>0</v>
      </c>
      <c r="D101" s="22">
        <v>1</v>
      </c>
      <c r="E101" s="20">
        <f>Model!$W$24*((drdp!B101+drdp!K101)*'DEC-OI'!$B101+(drdp!E101+drdp!N101)*'DEC-OI'!$C101+(drdp!H101+drdp!Q101)*'DEC-OI'!$D101)</f>
        <v>7.4033872619479468E-3</v>
      </c>
      <c r="F101" s="20">
        <f>Model!$W$24*((drdp!C101+drdp!L101)*'DEC-OI'!$B101+(drdp!F101+drdp!O101)*'DEC-OI'!$C101+(drdp!I101+drdp!R101)*'DEC-OI'!$D101)</f>
        <v>-8.8230133667926772E-3</v>
      </c>
      <c r="G101" s="20">
        <f>Model!$W$24*((drdp!D101+drdp!M101)*'DEC-OI'!$B101+(drdp!G101+drdp!P101)*'DEC-OI'!$C101+(drdp!J101+drdp!S101)*'DEC-OI'!$D101)</f>
        <v>0</v>
      </c>
      <c r="H101" s="18">
        <f>Model!$W$24*((drdp!B101)*'DEC-OI'!$B101+(drdp!E101)*'DEC-OI'!$C101+(drdp!H101)*'DEC-OI'!$D101)</f>
        <v>7.2923364530186581E-3</v>
      </c>
      <c r="I101" s="18">
        <f>Model!$W$24*((drdp!C101)*'DEC-OI'!$B101+(drdp!F101)*'DEC-OI'!$C101+(drdp!I101)*'DEC-OI'!$D101)</f>
        <v>-8.6906681662907038E-3</v>
      </c>
      <c r="J101" s="18">
        <f>Model!$W$24*((drdp!D101)*'DEC-OI'!$B101+(drdp!G101)*'DEC-OI'!$C101+(drdp!J101)*'DEC-OI'!$D101)</f>
        <v>0</v>
      </c>
      <c r="K101" s="21">
        <f>SUM(E$3:E100)+H101</f>
        <v>-0.18625639165425412</v>
      </c>
      <c r="L101" s="21">
        <f>SUM(F$3:F100)+I101</f>
        <v>9.7095307704457068E-2</v>
      </c>
      <c r="M101" s="21">
        <f>SUM(G$3:G100)+J101</f>
        <v>0</v>
      </c>
      <c r="N101" s="21"/>
      <c r="O101" s="21"/>
      <c r="P101" s="21"/>
      <c r="Q101" s="19">
        <f t="shared" si="5"/>
        <v>3.4691443432062902E-2</v>
      </c>
      <c r="R101" s="19">
        <f t="shared" si="5"/>
        <v>9.4274987782232006E-3</v>
      </c>
      <c r="S101" s="19">
        <f t="shared" si="5"/>
        <v>0</v>
      </c>
      <c r="T101" s="19">
        <f t="shared" si="6"/>
        <v>-1.8084621659591672E-2</v>
      </c>
      <c r="U101" s="19">
        <f t="shared" si="7"/>
        <v>0</v>
      </c>
      <c r="V101" s="19">
        <f t="shared" si="8"/>
        <v>0</v>
      </c>
    </row>
    <row r="102" spans="1:22" x14ac:dyDescent="0.25">
      <c r="A102" s="26">
        <f>Wellpath!E102</f>
        <v>9400</v>
      </c>
      <c r="B102" s="22">
        <v>0</v>
      </c>
      <c r="C102" s="22">
        <v>0</v>
      </c>
      <c r="D102" s="22">
        <v>1</v>
      </c>
      <c r="E102" s="20">
        <f>Model!$W$24*((drdp!B102+drdp!K102)*'DEC-OI'!$B102+(drdp!E102+drdp!N102)*'DEC-OI'!$C102+(drdp!H102+drdp!Q102)*'DEC-OI'!$D102)</f>
        <v>7.5144380708772347E-3</v>
      </c>
      <c r="F102" s="20">
        <f>Model!$W$24*((drdp!C102+drdp!L102)*'DEC-OI'!$B102+(drdp!F102+drdp!O102)*'DEC-OI'!$C102+(drdp!I102+drdp!R102)*'DEC-OI'!$D102)</f>
        <v>-8.9553585672946488E-3</v>
      </c>
      <c r="G102" s="20">
        <f>Model!$W$24*((drdp!D102+drdp!M102)*'DEC-OI'!$B102+(drdp!G102+drdp!P102)*'DEC-OI'!$C102+(drdp!J102+drdp!S102)*'DEC-OI'!$D102)</f>
        <v>0</v>
      </c>
      <c r="H102" s="18">
        <f>Model!$W$24*((drdp!B102)*'DEC-OI'!$B102+(drdp!E102)*'DEC-OI'!$C102+(drdp!H102)*'DEC-OI'!$D102)</f>
        <v>1.1105080892928822E-4</v>
      </c>
      <c r="I102" s="18">
        <f>Model!$W$24*((drdp!C102)*'DEC-OI'!$B102+(drdp!F102)*'DEC-OI'!$C102+(drdp!I102)*'DEC-OI'!$D102)</f>
        <v>-1.3234520050197244E-4</v>
      </c>
      <c r="J102" s="18">
        <f>Model!$W$24*((drdp!D102)*'DEC-OI'!$B102+(drdp!G102)*'DEC-OI'!$C102+(drdp!J102)*'DEC-OI'!$D102)</f>
        <v>0</v>
      </c>
      <c r="K102" s="21">
        <f>SUM(E$3:E101)+H102</f>
        <v>-0.18603429003639554</v>
      </c>
      <c r="L102" s="21">
        <f>SUM(F$3:F101)+I102</f>
        <v>9.6830617303453118E-2</v>
      </c>
      <c r="M102" s="21">
        <f>SUM(G$3:G101)+J102</f>
        <v>0</v>
      </c>
      <c r="N102" s="21"/>
      <c r="O102" s="21"/>
      <c r="P102" s="21"/>
      <c r="Q102" s="19">
        <f t="shared" si="5"/>
        <v>3.4608757069345741E-2</v>
      </c>
      <c r="R102" s="19">
        <f t="shared" si="5"/>
        <v>9.3761684473677945E-3</v>
      </c>
      <c r="S102" s="19">
        <f t="shared" si="5"/>
        <v>0</v>
      </c>
      <c r="T102" s="19">
        <f t="shared" si="6"/>
        <v>-1.8013815143833819E-2</v>
      </c>
      <c r="U102" s="19">
        <f t="shared" si="7"/>
        <v>0</v>
      </c>
      <c r="V102" s="19">
        <f t="shared" si="8"/>
        <v>0</v>
      </c>
    </row>
    <row r="103" spans="1:22" x14ac:dyDescent="0.25">
      <c r="A103" s="26">
        <f>Wellpath!E103</f>
        <v>9500</v>
      </c>
      <c r="B103" s="22">
        <v>0</v>
      </c>
      <c r="C103" s="22">
        <v>0</v>
      </c>
      <c r="D103" s="22">
        <v>1</v>
      </c>
      <c r="E103" s="20">
        <f>Model!$W$24*((drdp!B103+drdp!K103)*'DEC-OI'!$B103+(drdp!E103+drdp!N103)*'DEC-OI'!$C103+(drdp!H103+drdp!Q103)*'DEC-OI'!$D103)</f>
        <v>1.4806774523895781E-2</v>
      </c>
      <c r="F103" s="20">
        <f>Model!$W$24*((drdp!C103+drdp!L103)*'DEC-OI'!$B103+(drdp!F103+drdp!O103)*'DEC-OI'!$C103+(drdp!I103+drdp!R103)*'DEC-OI'!$D103)</f>
        <v>-1.7646026733585223E-2</v>
      </c>
      <c r="G103" s="20">
        <f>Model!$W$24*((drdp!D103+drdp!M103)*'DEC-OI'!$B103+(drdp!G103+drdp!P103)*'DEC-OI'!$C103+(drdp!J103+drdp!S103)*'DEC-OI'!$D103)</f>
        <v>0</v>
      </c>
      <c r="H103" s="18">
        <f>Model!$W$24*((drdp!B103)*'DEC-OI'!$B103+(drdp!E103)*'DEC-OI'!$C103+(drdp!H103)*'DEC-OI'!$D103)</f>
        <v>7.4033872619479468E-3</v>
      </c>
      <c r="I103" s="18">
        <f>Model!$W$24*((drdp!C103)*'DEC-OI'!$B103+(drdp!F103)*'DEC-OI'!$C103+(drdp!I103)*'DEC-OI'!$D103)</f>
        <v>-8.8230133667926772E-3</v>
      </c>
      <c r="J103" s="18">
        <f>Model!$W$24*((drdp!D103)*'DEC-OI'!$B103+(drdp!G103)*'DEC-OI'!$C103+(drdp!J103)*'DEC-OI'!$D103)</f>
        <v>0</v>
      </c>
      <c r="K103" s="21">
        <f>SUM(E$3:E102)+H103</f>
        <v>-0.17122751551249965</v>
      </c>
      <c r="L103" s="21">
        <f>SUM(F$3:F102)+I103</f>
        <v>7.9184590569867763E-2</v>
      </c>
      <c r="M103" s="21">
        <f>SUM(G$3:G102)+J103</f>
        <v>0</v>
      </c>
      <c r="N103" s="21"/>
      <c r="O103" s="21"/>
      <c r="P103" s="21"/>
      <c r="Q103" s="19">
        <f t="shared" si="5"/>
        <v>2.9318862068583307E-2</v>
      </c>
      <c r="R103" s="19">
        <f t="shared" si="5"/>
        <v>6.2701993837175904E-3</v>
      </c>
      <c r="S103" s="19">
        <f t="shared" si="5"/>
        <v>0</v>
      </c>
      <c r="T103" s="19">
        <f t="shared" si="6"/>
        <v>-1.3558580710152967E-2</v>
      </c>
      <c r="U103" s="19">
        <f t="shared" si="7"/>
        <v>0</v>
      </c>
      <c r="V103" s="19">
        <f t="shared" si="8"/>
        <v>0</v>
      </c>
    </row>
    <row r="104" spans="1:22" x14ac:dyDescent="0.25">
      <c r="A104" s="26">
        <f>Wellpath!E104</f>
        <v>9600</v>
      </c>
      <c r="B104" s="22">
        <v>0</v>
      </c>
      <c r="C104" s="22">
        <v>0</v>
      </c>
      <c r="D104" s="22">
        <v>1</v>
      </c>
      <c r="E104" s="20">
        <f>Model!$W$24*((drdp!B104+drdp!K104)*'DEC-OI'!$B104+(drdp!E104+drdp!N104)*'DEC-OI'!$C104+(drdp!H104+drdp!Q104)*'DEC-OI'!$D104)</f>
        <v>1.4806774523895781E-2</v>
      </c>
      <c r="F104" s="20">
        <f>Model!$W$24*((drdp!C104+drdp!L104)*'DEC-OI'!$B104+(drdp!F104+drdp!O104)*'DEC-OI'!$C104+(drdp!I104+drdp!R104)*'DEC-OI'!$D104)</f>
        <v>-1.7646026733585223E-2</v>
      </c>
      <c r="G104" s="20">
        <f>Model!$W$24*((drdp!D104+drdp!M104)*'DEC-OI'!$B104+(drdp!G104+drdp!P104)*'DEC-OI'!$C104+(drdp!J104+drdp!S104)*'DEC-OI'!$D104)</f>
        <v>0</v>
      </c>
      <c r="H104" s="18">
        <f>Model!$W$24*((drdp!B104)*'DEC-OI'!$B104+(drdp!E104)*'DEC-OI'!$C104+(drdp!H104)*'DEC-OI'!$D104)</f>
        <v>7.4033872619478349E-3</v>
      </c>
      <c r="I104" s="18">
        <f>Model!$W$24*((drdp!C104)*'DEC-OI'!$B104+(drdp!F104)*'DEC-OI'!$C104+(drdp!I104)*'DEC-OI'!$D104)</f>
        <v>-8.8230133667925453E-3</v>
      </c>
      <c r="J104" s="18">
        <f>Model!$W$24*((drdp!D104)*'DEC-OI'!$B104+(drdp!G104)*'DEC-OI'!$C104+(drdp!J104)*'DEC-OI'!$D104)</f>
        <v>0</v>
      </c>
      <c r="K104" s="21">
        <f>SUM(E$3:E103)+H104</f>
        <v>-0.15642074098860398</v>
      </c>
      <c r="L104" s="21">
        <f>SUM(F$3:F103)+I104</f>
        <v>6.1538563836282659E-2</v>
      </c>
      <c r="M104" s="21">
        <f>SUM(G$3:G103)+J104</f>
        <v>0</v>
      </c>
      <c r="N104" s="21"/>
      <c r="O104" s="21"/>
      <c r="P104" s="21"/>
      <c r="Q104" s="19">
        <f t="shared" si="5"/>
        <v>2.4467448211423933E-2</v>
      </c>
      <c r="R104" s="19">
        <f t="shared" si="5"/>
        <v>3.7869948390322357E-3</v>
      </c>
      <c r="S104" s="19">
        <f t="shared" si="5"/>
        <v>0</v>
      </c>
      <c r="T104" s="19">
        <f t="shared" si="6"/>
        <v>-9.6259077546458419E-3</v>
      </c>
      <c r="U104" s="19">
        <f t="shared" si="7"/>
        <v>0</v>
      </c>
      <c r="V104" s="19">
        <f t="shared" si="8"/>
        <v>0</v>
      </c>
    </row>
    <row r="105" spans="1:22" x14ac:dyDescent="0.25">
      <c r="A105" s="26">
        <f>Wellpath!E105</f>
        <v>9700</v>
      </c>
      <c r="B105" s="22">
        <v>0</v>
      </c>
      <c r="C105" s="22">
        <v>0</v>
      </c>
      <c r="D105" s="22">
        <v>1</v>
      </c>
      <c r="E105" s="20">
        <f>Model!$W$24*((drdp!B105+drdp!K105)*'DEC-OI'!$B105+(drdp!E105+drdp!N105)*'DEC-OI'!$C105+(drdp!H105+drdp!Q105)*'DEC-OI'!$D105)</f>
        <v>1.4806774523895894E-2</v>
      </c>
      <c r="F105" s="20">
        <f>Model!$W$24*((drdp!C105+drdp!L105)*'DEC-OI'!$B105+(drdp!F105+drdp!O105)*'DEC-OI'!$C105+(drdp!I105+drdp!R105)*'DEC-OI'!$D105)</f>
        <v>-1.7646026733585354E-2</v>
      </c>
      <c r="G105" s="20">
        <f>Model!$W$24*((drdp!D105+drdp!M105)*'DEC-OI'!$B105+(drdp!G105+drdp!P105)*'DEC-OI'!$C105+(drdp!J105+drdp!S105)*'DEC-OI'!$D105)</f>
        <v>0</v>
      </c>
      <c r="H105" s="18">
        <f>Model!$W$24*((drdp!B105)*'DEC-OI'!$B105+(drdp!E105)*'DEC-OI'!$C105+(drdp!H105)*'DEC-OI'!$D105)</f>
        <v>7.4033872619479468E-3</v>
      </c>
      <c r="I105" s="18">
        <f>Model!$W$24*((drdp!C105)*'DEC-OI'!$B105+(drdp!F105)*'DEC-OI'!$C105+(drdp!I105)*'DEC-OI'!$D105)</f>
        <v>-8.8230133667926772E-3</v>
      </c>
      <c r="J105" s="18">
        <f>Model!$W$24*((drdp!D105)*'DEC-OI'!$B105+(drdp!G105)*'DEC-OI'!$C105+(drdp!J105)*'DEC-OI'!$D105)</f>
        <v>0</v>
      </c>
      <c r="K105" s="21">
        <f>SUM(E$3:E104)+H105</f>
        <v>-0.14161396646470809</v>
      </c>
      <c r="L105" s="21">
        <f>SUM(F$3:F104)+I105</f>
        <v>4.3892537102697304E-2</v>
      </c>
      <c r="M105" s="21">
        <f>SUM(G$3:G104)+J105</f>
        <v>0</v>
      </c>
      <c r="N105" s="21"/>
      <c r="O105" s="21"/>
      <c r="P105" s="21"/>
      <c r="Q105" s="19">
        <f t="shared" si="5"/>
        <v>2.0054515497867468E-2</v>
      </c>
      <c r="R105" s="19">
        <f t="shared" si="5"/>
        <v>1.9265548133116594E-3</v>
      </c>
      <c r="S105" s="19">
        <f t="shared" si="5"/>
        <v>0</v>
      </c>
      <c r="T105" s="19">
        <f t="shared" si="6"/>
        <v>-6.2157962773123311E-3</v>
      </c>
      <c r="U105" s="19">
        <f t="shared" si="7"/>
        <v>0</v>
      </c>
      <c r="V105" s="19">
        <f t="shared" si="8"/>
        <v>0</v>
      </c>
    </row>
    <row r="106" spans="1:22" x14ac:dyDescent="0.25">
      <c r="A106" s="26">
        <f>Wellpath!E106</f>
        <v>9800</v>
      </c>
      <c r="B106" s="22">
        <v>0</v>
      </c>
      <c r="C106" s="22">
        <v>0</v>
      </c>
      <c r="D106" s="22">
        <v>1</v>
      </c>
      <c r="E106" s="20">
        <f>Model!$W$24*((drdp!B106+drdp!K106)*'DEC-OI'!$B106+(drdp!E106+drdp!N106)*'DEC-OI'!$C106+(drdp!H106+drdp!Q106)*'DEC-OI'!$D106)</f>
        <v>1.4806774523895894E-2</v>
      </c>
      <c r="F106" s="20">
        <f>Model!$W$24*((drdp!C106+drdp!L106)*'DEC-OI'!$B106+(drdp!F106+drdp!O106)*'DEC-OI'!$C106+(drdp!I106+drdp!R106)*'DEC-OI'!$D106)</f>
        <v>-1.7646026733585354E-2</v>
      </c>
      <c r="G106" s="20">
        <f>Model!$W$24*((drdp!D106+drdp!M106)*'DEC-OI'!$B106+(drdp!G106+drdp!P106)*'DEC-OI'!$C106+(drdp!J106+drdp!S106)*'DEC-OI'!$D106)</f>
        <v>0</v>
      </c>
      <c r="H106" s="18">
        <f>Model!$W$24*((drdp!B106)*'DEC-OI'!$B106+(drdp!E106)*'DEC-OI'!$C106+(drdp!H106)*'DEC-OI'!$D106)</f>
        <v>7.4033872619479468E-3</v>
      </c>
      <c r="I106" s="18">
        <f>Model!$W$24*((drdp!C106)*'DEC-OI'!$B106+(drdp!F106)*'DEC-OI'!$C106+(drdp!I106)*'DEC-OI'!$D106)</f>
        <v>-8.8230133667926772E-3</v>
      </c>
      <c r="J106" s="18">
        <f>Model!$W$24*((drdp!D106)*'DEC-OI'!$B106+(drdp!G106)*'DEC-OI'!$C106+(drdp!J106)*'DEC-OI'!$D106)</f>
        <v>0</v>
      </c>
      <c r="K106" s="21">
        <f>SUM(E$3:E105)+H106</f>
        <v>-0.12680719194081219</v>
      </c>
      <c r="L106" s="21">
        <f>SUM(F$3:F105)+I106</f>
        <v>2.624651036911195E-2</v>
      </c>
      <c r="M106" s="21">
        <f>SUM(G$3:G105)+J106</f>
        <v>0</v>
      </c>
      <c r="N106" s="21"/>
      <c r="O106" s="21"/>
      <c r="P106" s="21"/>
      <c r="Q106" s="19">
        <f t="shared" si="5"/>
        <v>1.6080063927913984E-2</v>
      </c>
      <c r="R106" s="19">
        <f t="shared" si="5"/>
        <v>6.888793065559011E-4</v>
      </c>
      <c r="S106" s="19">
        <f t="shared" si="5"/>
        <v>0</v>
      </c>
      <c r="T106" s="19">
        <f t="shared" si="6"/>
        <v>-3.3282462781524967E-3</v>
      </c>
      <c r="U106" s="19">
        <f t="shared" si="7"/>
        <v>0</v>
      </c>
      <c r="V106" s="19">
        <f t="shared" si="8"/>
        <v>0</v>
      </c>
    </row>
    <row r="107" spans="1:22" x14ac:dyDescent="0.25">
      <c r="A107" s="26">
        <f>Wellpath!E107</f>
        <v>9900</v>
      </c>
      <c r="B107" s="22">
        <v>0</v>
      </c>
      <c r="C107" s="22">
        <v>0</v>
      </c>
      <c r="D107" s="22">
        <v>1</v>
      </c>
      <c r="E107" s="20">
        <f>Model!$W$24*((drdp!B107+drdp!K107)*'DEC-OI'!$B107+(drdp!E107+drdp!N107)*'DEC-OI'!$C107+(drdp!H107+drdp!Q107)*'DEC-OI'!$D107)</f>
        <v>1.4806774523895894E-2</v>
      </c>
      <c r="F107" s="20">
        <f>Model!$W$24*((drdp!C107+drdp!L107)*'DEC-OI'!$B107+(drdp!F107+drdp!O107)*'DEC-OI'!$C107+(drdp!I107+drdp!R107)*'DEC-OI'!$D107)</f>
        <v>-1.7646026733585354E-2</v>
      </c>
      <c r="G107" s="20">
        <f>Model!$W$24*((drdp!D107+drdp!M107)*'DEC-OI'!$B107+(drdp!G107+drdp!P107)*'DEC-OI'!$C107+(drdp!J107+drdp!S107)*'DEC-OI'!$D107)</f>
        <v>0</v>
      </c>
      <c r="H107" s="18">
        <f>Model!$W$24*((drdp!B107)*'DEC-OI'!$B107+(drdp!E107)*'DEC-OI'!$C107+(drdp!H107)*'DEC-OI'!$D107)</f>
        <v>7.4033872619479468E-3</v>
      </c>
      <c r="I107" s="18">
        <f>Model!$W$24*((drdp!C107)*'DEC-OI'!$B107+(drdp!F107)*'DEC-OI'!$C107+(drdp!I107)*'DEC-OI'!$D107)</f>
        <v>-8.8230133667926772E-3</v>
      </c>
      <c r="J107" s="18">
        <f>Model!$W$24*((drdp!D107)*'DEC-OI'!$B107+(drdp!G107)*'DEC-OI'!$C107+(drdp!J107)*'DEC-OI'!$D107)</f>
        <v>0</v>
      </c>
      <c r="K107" s="21">
        <f>SUM(E$3:E106)+H107</f>
        <v>-0.1120004174169163</v>
      </c>
      <c r="L107" s="21">
        <f>SUM(F$3:F106)+I107</f>
        <v>8.6004836355265957E-3</v>
      </c>
      <c r="M107" s="21">
        <f>SUM(G$3:G106)+J107</f>
        <v>0</v>
      </c>
      <c r="N107" s="21"/>
      <c r="O107" s="21"/>
      <c r="P107" s="21"/>
      <c r="Q107" s="19">
        <f t="shared" si="5"/>
        <v>1.2544093501563488E-2</v>
      </c>
      <c r="R107" s="19">
        <f t="shared" si="5"/>
        <v>7.3968318764960764E-5</v>
      </c>
      <c r="S107" s="19">
        <f t="shared" si="5"/>
        <v>0</v>
      </c>
      <c r="T107" s="19">
        <f t="shared" si="6"/>
        <v>-9.6325775716633649E-4</v>
      </c>
      <c r="U107" s="19">
        <f t="shared" si="7"/>
        <v>0</v>
      </c>
      <c r="V107" s="19">
        <f t="shared" si="8"/>
        <v>0</v>
      </c>
    </row>
    <row r="108" spans="1:22" x14ac:dyDescent="0.25">
      <c r="A108" s="26">
        <f>Wellpath!E108</f>
        <v>10000</v>
      </c>
      <c r="B108" s="22">
        <v>0</v>
      </c>
      <c r="C108" s="22">
        <v>0</v>
      </c>
      <c r="D108" s="22">
        <v>1</v>
      </c>
      <c r="E108" s="20">
        <f>Model!$W$24*((drdp!B108+drdp!K108)*'DEC-OI'!$B108+(drdp!E108+drdp!N108)*'DEC-OI'!$C108+(drdp!H108+drdp!Q108)*'DEC-OI'!$D108)</f>
        <v>1.4806774523895894E-2</v>
      </c>
      <c r="F108" s="20">
        <f>Model!$W$24*((drdp!C108+drdp!L108)*'DEC-OI'!$B108+(drdp!F108+drdp!O108)*'DEC-OI'!$C108+(drdp!I108+drdp!R108)*'DEC-OI'!$D108)</f>
        <v>-1.7646026733585354E-2</v>
      </c>
      <c r="G108" s="20">
        <f>Model!$W$24*((drdp!D108+drdp!M108)*'DEC-OI'!$B108+(drdp!G108+drdp!P108)*'DEC-OI'!$C108+(drdp!J108+drdp!S108)*'DEC-OI'!$D108)</f>
        <v>0</v>
      </c>
      <c r="H108" s="18">
        <f>Model!$W$24*((drdp!B108)*'DEC-OI'!$B108+(drdp!E108)*'DEC-OI'!$C108+(drdp!H108)*'DEC-OI'!$D108)</f>
        <v>7.4033872619479468E-3</v>
      </c>
      <c r="I108" s="18">
        <f>Model!$W$24*((drdp!C108)*'DEC-OI'!$B108+(drdp!F108)*'DEC-OI'!$C108+(drdp!I108)*'DEC-OI'!$D108)</f>
        <v>-8.8230133667926772E-3</v>
      </c>
      <c r="J108" s="18">
        <f>Model!$W$24*((drdp!D108)*'DEC-OI'!$B108+(drdp!G108)*'DEC-OI'!$C108+(drdp!J108)*'DEC-OI'!$D108)</f>
        <v>0</v>
      </c>
      <c r="K108" s="21">
        <f>SUM(E$3:E107)+H108</f>
        <v>-9.7193642893020404E-2</v>
      </c>
      <c r="L108" s="21">
        <f>SUM(F$3:F107)+I108</f>
        <v>-9.0455430980587587E-3</v>
      </c>
      <c r="M108" s="21">
        <f>SUM(G$3:G107)+J108</f>
        <v>0</v>
      </c>
      <c r="N108" s="21"/>
      <c r="O108" s="21"/>
      <c r="P108" s="21"/>
      <c r="Q108" s="19">
        <f t="shared" si="5"/>
        <v>9.4466042188159766E-3</v>
      </c>
      <c r="R108" s="19">
        <f t="shared" si="5"/>
        <v>8.1821849938838441E-5</v>
      </c>
      <c r="S108" s="19">
        <f t="shared" si="5"/>
        <v>0</v>
      </c>
      <c r="T108" s="19">
        <f t="shared" si="6"/>
        <v>8.791692856461484E-4</v>
      </c>
      <c r="U108" s="19">
        <f t="shared" si="7"/>
        <v>0</v>
      </c>
      <c r="V108" s="19">
        <f t="shared" si="8"/>
        <v>0</v>
      </c>
    </row>
    <row r="109" spans="1:22" x14ac:dyDescent="0.25">
      <c r="A109" s="26">
        <f>Wellpath!E109</f>
        <v>10100</v>
      </c>
      <c r="B109" s="22">
        <v>0</v>
      </c>
      <c r="C109" s="22">
        <v>0</v>
      </c>
      <c r="D109" s="22">
        <v>1</v>
      </c>
      <c r="E109" s="20">
        <f>Model!$W$24*((drdp!B109+drdp!K109)*'DEC-OI'!$B109+(drdp!E109+drdp!N109)*'DEC-OI'!$C109+(drdp!H109+drdp!Q109)*'DEC-OI'!$D109)</f>
        <v>1.4806774523895894E-2</v>
      </c>
      <c r="F109" s="20">
        <f>Model!$W$24*((drdp!C109+drdp!L109)*'DEC-OI'!$B109+(drdp!F109+drdp!O109)*'DEC-OI'!$C109+(drdp!I109+drdp!R109)*'DEC-OI'!$D109)</f>
        <v>-1.7646026733585354E-2</v>
      </c>
      <c r="G109" s="20">
        <f>Model!$W$24*((drdp!D109+drdp!M109)*'DEC-OI'!$B109+(drdp!G109+drdp!P109)*'DEC-OI'!$C109+(drdp!J109+drdp!S109)*'DEC-OI'!$D109)</f>
        <v>0</v>
      </c>
      <c r="H109" s="18">
        <f>Model!$W$24*((drdp!B109)*'DEC-OI'!$B109+(drdp!E109)*'DEC-OI'!$C109+(drdp!H109)*'DEC-OI'!$D109)</f>
        <v>7.4033872619479468E-3</v>
      </c>
      <c r="I109" s="18">
        <f>Model!$W$24*((drdp!C109)*'DEC-OI'!$B109+(drdp!F109)*'DEC-OI'!$C109+(drdp!I109)*'DEC-OI'!$D109)</f>
        <v>-8.8230133667926772E-3</v>
      </c>
      <c r="J109" s="18">
        <f>Model!$W$24*((drdp!D109)*'DEC-OI'!$B109+(drdp!G109)*'DEC-OI'!$C109+(drdp!J109)*'DEC-OI'!$D109)</f>
        <v>0</v>
      </c>
      <c r="K109" s="21">
        <f>SUM(E$3:E108)+H109</f>
        <v>-8.2386868369124511E-2</v>
      </c>
      <c r="L109" s="21">
        <f>SUM(F$3:F108)+I109</f>
        <v>-2.6691569831644113E-2</v>
      </c>
      <c r="M109" s="21">
        <f>SUM(G$3:G108)+J109</f>
        <v>0</v>
      </c>
      <c r="N109" s="21"/>
      <c r="O109" s="21"/>
      <c r="P109" s="21"/>
      <c r="Q109" s="19">
        <f t="shared" si="5"/>
        <v>6.787596079671449E-3</v>
      </c>
      <c r="R109" s="19">
        <f t="shared" si="5"/>
        <v>7.1243990007753414E-4</v>
      </c>
      <c r="S109" s="19">
        <f t="shared" si="5"/>
        <v>0</v>
      </c>
      <c r="T109" s="19">
        <f t="shared" si="6"/>
        <v>2.1990348502849582E-3</v>
      </c>
      <c r="U109" s="19">
        <f t="shared" si="7"/>
        <v>0</v>
      </c>
      <c r="V109" s="19">
        <f t="shared" si="8"/>
        <v>0</v>
      </c>
    </row>
    <row r="110" spans="1:22" x14ac:dyDescent="0.25">
      <c r="A110" s="26">
        <f>Wellpath!E110</f>
        <v>10200</v>
      </c>
      <c r="B110" s="22">
        <v>0</v>
      </c>
      <c r="C110" s="22">
        <v>0</v>
      </c>
      <c r="D110" s="22">
        <v>1</v>
      </c>
      <c r="E110" s="20">
        <f>Model!$W$24*((drdp!B110+drdp!K110)*'DEC-OI'!$B110+(drdp!E110+drdp!N110)*'DEC-OI'!$C110+(drdp!H110+drdp!Q110)*'DEC-OI'!$D110)</f>
        <v>1.4806774523895894E-2</v>
      </c>
      <c r="F110" s="20">
        <f>Model!$W$24*((drdp!C110+drdp!L110)*'DEC-OI'!$B110+(drdp!F110+drdp!O110)*'DEC-OI'!$C110+(drdp!I110+drdp!R110)*'DEC-OI'!$D110)</f>
        <v>-1.7646026733585354E-2</v>
      </c>
      <c r="G110" s="20">
        <f>Model!$W$24*((drdp!D110+drdp!M110)*'DEC-OI'!$B110+(drdp!G110+drdp!P110)*'DEC-OI'!$C110+(drdp!J110+drdp!S110)*'DEC-OI'!$D110)</f>
        <v>0</v>
      </c>
      <c r="H110" s="18">
        <f>Model!$W$24*((drdp!B110)*'DEC-OI'!$B110+(drdp!E110)*'DEC-OI'!$C110+(drdp!H110)*'DEC-OI'!$D110)</f>
        <v>7.4033872619479468E-3</v>
      </c>
      <c r="I110" s="18">
        <f>Model!$W$24*((drdp!C110)*'DEC-OI'!$B110+(drdp!F110)*'DEC-OI'!$C110+(drdp!I110)*'DEC-OI'!$D110)</f>
        <v>-8.8230133667926772E-3</v>
      </c>
      <c r="J110" s="18">
        <f>Model!$W$24*((drdp!D110)*'DEC-OI'!$B110+(drdp!G110)*'DEC-OI'!$C110+(drdp!J110)*'DEC-OI'!$D110)</f>
        <v>0</v>
      </c>
      <c r="K110" s="21">
        <f>SUM(E$3:E109)+H110</f>
        <v>-6.7580093845228617E-2</v>
      </c>
      <c r="L110" s="21">
        <f>SUM(F$3:F109)+I110</f>
        <v>-4.4337596565229467E-2</v>
      </c>
      <c r="M110" s="21">
        <f>SUM(G$3:G109)+J110</f>
        <v>0</v>
      </c>
      <c r="N110" s="21"/>
      <c r="O110" s="21"/>
      <c r="P110" s="21"/>
      <c r="Q110" s="19">
        <f t="shared" si="5"/>
        <v>4.567069084129907E-3</v>
      </c>
      <c r="R110" s="19">
        <f t="shared" si="5"/>
        <v>1.9658224691810481E-3</v>
      </c>
      <c r="S110" s="19">
        <f t="shared" si="5"/>
        <v>0</v>
      </c>
      <c r="T110" s="19">
        <f t="shared" si="6"/>
        <v>2.9963389367500936E-3</v>
      </c>
      <c r="U110" s="19">
        <f t="shared" si="7"/>
        <v>0</v>
      </c>
      <c r="V110" s="19">
        <f t="shared" si="8"/>
        <v>0</v>
      </c>
    </row>
    <row r="111" spans="1:22" x14ac:dyDescent="0.25">
      <c r="A111" s="26">
        <f>Wellpath!E111</f>
        <v>10300</v>
      </c>
      <c r="B111" s="22">
        <v>0</v>
      </c>
      <c r="C111" s="22">
        <v>0</v>
      </c>
      <c r="D111" s="22">
        <v>1</v>
      </c>
      <c r="E111" s="20">
        <f>Model!$W$24*((drdp!B111+drdp!K111)*'DEC-OI'!$B111+(drdp!E111+drdp!N111)*'DEC-OI'!$C111+(drdp!H111+drdp!Q111)*'DEC-OI'!$D111)</f>
        <v>1.4806774523895894E-2</v>
      </c>
      <c r="F111" s="20">
        <f>Model!$W$24*((drdp!C111+drdp!L111)*'DEC-OI'!$B111+(drdp!F111+drdp!O111)*'DEC-OI'!$C111+(drdp!I111+drdp!R111)*'DEC-OI'!$D111)</f>
        <v>-1.7646026733585354E-2</v>
      </c>
      <c r="G111" s="20">
        <f>Model!$W$24*((drdp!D111+drdp!M111)*'DEC-OI'!$B111+(drdp!G111+drdp!P111)*'DEC-OI'!$C111+(drdp!J111+drdp!S111)*'DEC-OI'!$D111)</f>
        <v>0</v>
      </c>
      <c r="H111" s="18">
        <f>Model!$W$24*((drdp!B111)*'DEC-OI'!$B111+(drdp!E111)*'DEC-OI'!$C111+(drdp!H111)*'DEC-OI'!$D111)</f>
        <v>7.4033872619479468E-3</v>
      </c>
      <c r="I111" s="18">
        <f>Model!$W$24*((drdp!C111)*'DEC-OI'!$B111+(drdp!F111)*'DEC-OI'!$C111+(drdp!I111)*'DEC-OI'!$D111)</f>
        <v>-8.8230133667926772E-3</v>
      </c>
      <c r="J111" s="18">
        <f>Model!$W$24*((drdp!D111)*'DEC-OI'!$B111+(drdp!G111)*'DEC-OI'!$C111+(drdp!J111)*'DEC-OI'!$D111)</f>
        <v>0</v>
      </c>
      <c r="K111" s="21">
        <f>SUM(E$3:E110)+H111</f>
        <v>-5.2773319321332723E-2</v>
      </c>
      <c r="L111" s="21">
        <f>SUM(F$3:F110)+I111</f>
        <v>-6.1983623298814822E-2</v>
      </c>
      <c r="M111" s="21">
        <f>SUM(G$3:G110)+J111</f>
        <v>0</v>
      </c>
      <c r="N111" s="21"/>
      <c r="O111" s="21"/>
      <c r="P111" s="21"/>
      <c r="Q111" s="19">
        <f t="shared" si="5"/>
        <v>2.7850232321913497E-3</v>
      </c>
      <c r="R111" s="19">
        <f t="shared" si="5"/>
        <v>3.8419695572493797E-3</v>
      </c>
      <c r="S111" s="19">
        <f t="shared" si="5"/>
        <v>0</v>
      </c>
      <c r="T111" s="19">
        <f t="shared" si="6"/>
        <v>3.2710815450415535E-3</v>
      </c>
      <c r="U111" s="19">
        <f t="shared" si="7"/>
        <v>0</v>
      </c>
      <c r="V111" s="19">
        <f t="shared" si="8"/>
        <v>0</v>
      </c>
    </row>
    <row r="112" spans="1:22" x14ac:dyDescent="0.25">
      <c r="A112" s="26">
        <f>Wellpath!E112</f>
        <v>10400</v>
      </c>
      <c r="B112" s="22">
        <v>0</v>
      </c>
      <c r="C112" s="22">
        <v>0</v>
      </c>
      <c r="D112" s="22">
        <v>1</v>
      </c>
      <c r="E112" s="20">
        <f>Model!$W$24*((drdp!B112+drdp!K112)*'DEC-OI'!$B112+(drdp!E112+drdp!N112)*'DEC-OI'!$C112+(drdp!H112+drdp!Q112)*'DEC-OI'!$D112)</f>
        <v>1.4806774523895894E-2</v>
      </c>
      <c r="F112" s="20">
        <f>Model!$W$24*((drdp!C112+drdp!L112)*'DEC-OI'!$B112+(drdp!F112+drdp!O112)*'DEC-OI'!$C112+(drdp!I112+drdp!R112)*'DEC-OI'!$D112)</f>
        <v>-1.7646026733585354E-2</v>
      </c>
      <c r="G112" s="20">
        <f>Model!$W$24*((drdp!D112+drdp!M112)*'DEC-OI'!$B112+(drdp!G112+drdp!P112)*'DEC-OI'!$C112+(drdp!J112+drdp!S112)*'DEC-OI'!$D112)</f>
        <v>0</v>
      </c>
      <c r="H112" s="18">
        <f>Model!$W$24*((drdp!B112)*'DEC-OI'!$B112+(drdp!E112)*'DEC-OI'!$C112+(drdp!H112)*'DEC-OI'!$D112)</f>
        <v>7.4033872619479468E-3</v>
      </c>
      <c r="I112" s="18">
        <f>Model!$W$24*((drdp!C112)*'DEC-OI'!$B112+(drdp!F112)*'DEC-OI'!$C112+(drdp!I112)*'DEC-OI'!$D112)</f>
        <v>-8.8230133667926772E-3</v>
      </c>
      <c r="J112" s="18">
        <f>Model!$W$24*((drdp!D112)*'DEC-OI'!$B112+(drdp!G112)*'DEC-OI'!$C112+(drdp!J112)*'DEC-OI'!$D112)</f>
        <v>0</v>
      </c>
      <c r="K112" s="21">
        <f>SUM(E$3:E111)+H112</f>
        <v>-3.796654479743683E-2</v>
      </c>
      <c r="L112" s="21">
        <f>SUM(F$3:F111)+I112</f>
        <v>-7.9629650032400162E-2</v>
      </c>
      <c r="M112" s="21">
        <f>SUM(G$3:G111)+J112</f>
        <v>0</v>
      </c>
      <c r="N112" s="21"/>
      <c r="O112" s="21"/>
      <c r="P112" s="21"/>
      <c r="Q112" s="19">
        <f t="shared" si="5"/>
        <v>1.4414585238557776E-3</v>
      </c>
      <c r="R112" s="19">
        <f t="shared" si="5"/>
        <v>6.3408811642825273E-3</v>
      </c>
      <c r="S112" s="19">
        <f t="shared" si="5"/>
        <v>0</v>
      </c>
      <c r="T112" s="19">
        <f t="shared" si="6"/>
        <v>3.0232626751593378E-3</v>
      </c>
      <c r="U112" s="19">
        <f t="shared" si="7"/>
        <v>0</v>
      </c>
      <c r="V112" s="19">
        <f t="shared" si="8"/>
        <v>0</v>
      </c>
    </row>
    <row r="113" spans="1:22" x14ac:dyDescent="0.25">
      <c r="A113" s="26">
        <f>Wellpath!E113</f>
        <v>10500</v>
      </c>
      <c r="B113" s="22">
        <v>0</v>
      </c>
      <c r="C113" s="22">
        <v>0</v>
      </c>
      <c r="D113" s="22">
        <v>1</v>
      </c>
      <c r="E113" s="20">
        <f>Model!$W$24*((drdp!B113+drdp!K113)*'DEC-OI'!$B113+(drdp!E113+drdp!N113)*'DEC-OI'!$C113+(drdp!H113+drdp!Q113)*'DEC-OI'!$D113)</f>
        <v>1.4806774523895894E-2</v>
      </c>
      <c r="F113" s="20">
        <f>Model!$W$24*((drdp!C113+drdp!L113)*'DEC-OI'!$B113+(drdp!F113+drdp!O113)*'DEC-OI'!$C113+(drdp!I113+drdp!R113)*'DEC-OI'!$D113)</f>
        <v>-1.7646026733585354E-2</v>
      </c>
      <c r="G113" s="20">
        <f>Model!$W$24*((drdp!D113+drdp!M113)*'DEC-OI'!$B113+(drdp!G113+drdp!P113)*'DEC-OI'!$C113+(drdp!J113+drdp!S113)*'DEC-OI'!$D113)</f>
        <v>0</v>
      </c>
      <c r="H113" s="18">
        <f>Model!$W$24*((drdp!B113)*'DEC-OI'!$B113+(drdp!E113)*'DEC-OI'!$C113+(drdp!H113)*'DEC-OI'!$D113)</f>
        <v>7.4033872619479468E-3</v>
      </c>
      <c r="I113" s="18">
        <f>Model!$W$24*((drdp!C113)*'DEC-OI'!$B113+(drdp!F113)*'DEC-OI'!$C113+(drdp!I113)*'DEC-OI'!$D113)</f>
        <v>-8.8230133667926772E-3</v>
      </c>
      <c r="J113" s="18">
        <f>Model!$W$24*((drdp!D113)*'DEC-OI'!$B113+(drdp!G113)*'DEC-OI'!$C113+(drdp!J113)*'DEC-OI'!$D113)</f>
        <v>0</v>
      </c>
      <c r="K113" s="21">
        <f>SUM(E$3:E112)+H113</f>
        <v>-2.3159770273540936E-2</v>
      </c>
      <c r="L113" s="21">
        <f>SUM(F$3:F112)+I113</f>
        <v>-9.727567676598553E-2</v>
      </c>
      <c r="M113" s="21">
        <f>SUM(G$3:G112)+J113</f>
        <v>0</v>
      </c>
      <c r="N113" s="21"/>
      <c r="O113" s="21"/>
      <c r="P113" s="21"/>
      <c r="Q113" s="19">
        <f t="shared" si="5"/>
        <v>5.3637495912319043E-4</v>
      </c>
      <c r="R113" s="19">
        <f t="shared" si="5"/>
        <v>9.4625572902804975E-3</v>
      </c>
      <c r="S113" s="19">
        <f t="shared" si="5"/>
        <v>0</v>
      </c>
      <c r="T113" s="19">
        <f t="shared" si="6"/>
        <v>2.2528823271034484E-3</v>
      </c>
      <c r="U113" s="19">
        <f t="shared" si="7"/>
        <v>0</v>
      </c>
      <c r="V113" s="19">
        <f t="shared" si="8"/>
        <v>0</v>
      </c>
    </row>
    <row r="114" spans="1:22" x14ac:dyDescent="0.25">
      <c r="A114" s="26">
        <f>Wellpath!E114</f>
        <v>10600</v>
      </c>
      <c r="B114" s="22">
        <v>0</v>
      </c>
      <c r="C114" s="22">
        <v>0</v>
      </c>
      <c r="D114" s="22">
        <v>1</v>
      </c>
      <c r="E114" s="20">
        <f>Model!$W$24*((drdp!B114+drdp!K114)*'DEC-OI'!$B114+(drdp!E114+drdp!N114)*'DEC-OI'!$C114+(drdp!H114+drdp!Q114)*'DEC-OI'!$D114)</f>
        <v>1.4806774523895894E-2</v>
      </c>
      <c r="F114" s="20">
        <f>Model!$W$24*((drdp!C114+drdp!L114)*'DEC-OI'!$B114+(drdp!F114+drdp!O114)*'DEC-OI'!$C114+(drdp!I114+drdp!R114)*'DEC-OI'!$D114)</f>
        <v>-1.7646026733585354E-2</v>
      </c>
      <c r="G114" s="20">
        <f>Model!$W$24*((drdp!D114+drdp!M114)*'DEC-OI'!$B114+(drdp!G114+drdp!P114)*'DEC-OI'!$C114+(drdp!J114+drdp!S114)*'DEC-OI'!$D114)</f>
        <v>0</v>
      </c>
      <c r="H114" s="18">
        <f>Model!$W$24*((drdp!B114)*'DEC-OI'!$B114+(drdp!E114)*'DEC-OI'!$C114+(drdp!H114)*'DEC-OI'!$D114)</f>
        <v>7.4033872619479468E-3</v>
      </c>
      <c r="I114" s="18">
        <f>Model!$W$24*((drdp!C114)*'DEC-OI'!$B114+(drdp!F114)*'DEC-OI'!$C114+(drdp!I114)*'DEC-OI'!$D114)</f>
        <v>-8.8230133667926772E-3</v>
      </c>
      <c r="J114" s="18">
        <f>Model!$W$24*((drdp!D114)*'DEC-OI'!$B114+(drdp!G114)*'DEC-OI'!$C114+(drdp!J114)*'DEC-OI'!$D114)</f>
        <v>0</v>
      </c>
      <c r="K114" s="21">
        <f>SUM(E$3:E113)+H114</f>
        <v>-8.3529957496450424E-3</v>
      </c>
      <c r="L114" s="21">
        <f>SUM(F$3:F113)+I114</f>
        <v>-0.11492170349957087</v>
      </c>
      <c r="M114" s="21">
        <f>SUM(G$3:G113)+J114</f>
        <v>0</v>
      </c>
      <c r="N114" s="21"/>
      <c r="O114" s="21"/>
      <c r="P114" s="21"/>
      <c r="Q114" s="19">
        <f t="shared" si="5"/>
        <v>6.9772537993588151E-5</v>
      </c>
      <c r="R114" s="19">
        <f t="shared" si="5"/>
        <v>1.320699793524328E-2</v>
      </c>
      <c r="S114" s="19">
        <f t="shared" si="5"/>
        <v>0</v>
      </c>
      <c r="T114" s="19">
        <f t="shared" si="6"/>
        <v>9.5994050087388333E-4</v>
      </c>
      <c r="U114" s="19">
        <f t="shared" si="7"/>
        <v>0</v>
      </c>
      <c r="V114" s="19">
        <f t="shared" si="8"/>
        <v>0</v>
      </c>
    </row>
    <row r="115" spans="1:22" x14ac:dyDescent="0.25">
      <c r="A115" s="26">
        <f>Wellpath!E115</f>
        <v>10700</v>
      </c>
      <c r="B115" s="22">
        <v>0</v>
      </c>
      <c r="C115" s="22">
        <v>0</v>
      </c>
      <c r="D115" s="22">
        <v>1</v>
      </c>
      <c r="E115" s="20">
        <f>Model!$W$24*((drdp!B115+drdp!K115)*'DEC-OI'!$B115+(drdp!E115+drdp!N115)*'DEC-OI'!$C115+(drdp!H115+drdp!Q115)*'DEC-OI'!$D115)</f>
        <v>1.4806774523895894E-2</v>
      </c>
      <c r="F115" s="20">
        <f>Model!$W$24*((drdp!C115+drdp!L115)*'DEC-OI'!$B115+(drdp!F115+drdp!O115)*'DEC-OI'!$C115+(drdp!I115+drdp!R115)*'DEC-OI'!$D115)</f>
        <v>-1.7646026733585354E-2</v>
      </c>
      <c r="G115" s="20">
        <f>Model!$W$24*((drdp!D115+drdp!M115)*'DEC-OI'!$B115+(drdp!G115+drdp!P115)*'DEC-OI'!$C115+(drdp!J115+drdp!S115)*'DEC-OI'!$D115)</f>
        <v>0</v>
      </c>
      <c r="H115" s="18">
        <f>Model!$W$24*((drdp!B115)*'DEC-OI'!$B115+(drdp!E115)*'DEC-OI'!$C115+(drdp!H115)*'DEC-OI'!$D115)</f>
        <v>7.4033872619479468E-3</v>
      </c>
      <c r="I115" s="18">
        <f>Model!$W$24*((drdp!C115)*'DEC-OI'!$B115+(drdp!F115)*'DEC-OI'!$C115+(drdp!I115)*'DEC-OI'!$D115)</f>
        <v>-8.8230133667926772E-3</v>
      </c>
      <c r="J115" s="18">
        <f>Model!$W$24*((drdp!D115)*'DEC-OI'!$B115+(drdp!G115)*'DEC-OI'!$C115+(drdp!J115)*'DEC-OI'!$D115)</f>
        <v>0</v>
      </c>
      <c r="K115" s="21">
        <f>SUM(E$3:E114)+H115</f>
        <v>6.4537787742508512E-3</v>
      </c>
      <c r="L115" s="21">
        <f>SUM(F$3:F114)+I115</f>
        <v>-0.13256773023315624</v>
      </c>
      <c r="M115" s="21">
        <f>SUM(G$3:G114)+J115</f>
        <v>0</v>
      </c>
      <c r="N115" s="21"/>
      <c r="O115" s="21"/>
      <c r="P115" s="21"/>
      <c r="Q115" s="19">
        <f t="shared" si="5"/>
        <v>4.1651260466970818E-5</v>
      </c>
      <c r="R115" s="19">
        <f t="shared" si="5"/>
        <v>1.7574203099170887E-2</v>
      </c>
      <c r="S115" s="19">
        <f t="shared" si="5"/>
        <v>0</v>
      </c>
      <c r="T115" s="19">
        <f t="shared" si="6"/>
        <v>-8.5556280352935658E-4</v>
      </c>
      <c r="U115" s="19">
        <f t="shared" si="7"/>
        <v>0</v>
      </c>
      <c r="V115" s="19">
        <f t="shared" si="8"/>
        <v>0</v>
      </c>
    </row>
    <row r="116" spans="1:22" x14ac:dyDescent="0.25">
      <c r="A116" s="26">
        <f>Wellpath!E116</f>
        <v>10800</v>
      </c>
      <c r="B116" s="22">
        <v>0</v>
      </c>
      <c r="C116" s="22">
        <v>0</v>
      </c>
      <c r="D116" s="22">
        <v>1</v>
      </c>
      <c r="E116" s="20">
        <f>Model!$W$24*((drdp!B116+drdp!K116)*'DEC-OI'!$B116+(drdp!E116+drdp!N116)*'DEC-OI'!$C116+(drdp!H116+drdp!Q116)*'DEC-OI'!$D116)</f>
        <v>1.4806774523895894E-2</v>
      </c>
      <c r="F116" s="20">
        <f>Model!$W$24*((drdp!C116+drdp!L116)*'DEC-OI'!$B116+(drdp!F116+drdp!O116)*'DEC-OI'!$C116+(drdp!I116+drdp!R116)*'DEC-OI'!$D116)</f>
        <v>-1.7646026733585354E-2</v>
      </c>
      <c r="G116" s="20">
        <f>Model!$W$24*((drdp!D116+drdp!M116)*'DEC-OI'!$B116+(drdp!G116+drdp!P116)*'DEC-OI'!$C116+(drdp!J116+drdp!S116)*'DEC-OI'!$D116)</f>
        <v>0</v>
      </c>
      <c r="H116" s="18">
        <f>Model!$W$24*((drdp!B116)*'DEC-OI'!$B116+(drdp!E116)*'DEC-OI'!$C116+(drdp!H116)*'DEC-OI'!$D116)</f>
        <v>7.4033872619479468E-3</v>
      </c>
      <c r="I116" s="18">
        <f>Model!$W$24*((drdp!C116)*'DEC-OI'!$B116+(drdp!F116)*'DEC-OI'!$C116+(drdp!I116)*'DEC-OI'!$D116)</f>
        <v>-8.8230133667926772E-3</v>
      </c>
      <c r="J116" s="18">
        <f>Model!$W$24*((drdp!D116)*'DEC-OI'!$B116+(drdp!G116)*'DEC-OI'!$C116+(drdp!J116)*'DEC-OI'!$D116)</f>
        <v>0</v>
      </c>
      <c r="K116" s="21">
        <f>SUM(E$3:E115)+H116</f>
        <v>2.1260553298146745E-2</v>
      </c>
      <c r="L116" s="21">
        <f>SUM(F$3:F115)+I116</f>
        <v>-0.15021375696674158</v>
      </c>
      <c r="M116" s="21">
        <f>SUM(G$3:G115)+J116</f>
        <v>0</v>
      </c>
      <c r="N116" s="21"/>
      <c r="O116" s="21"/>
      <c r="P116" s="21"/>
      <c r="Q116" s="19">
        <f t="shared" si="5"/>
        <v>4.5201112654333841E-4</v>
      </c>
      <c r="R116" s="19">
        <f t="shared" si="5"/>
        <v>2.2564172782063303E-2</v>
      </c>
      <c r="S116" s="19">
        <f t="shared" si="5"/>
        <v>0</v>
      </c>
      <c r="T116" s="19">
        <f t="shared" si="6"/>
        <v>-3.1936275861062713E-3</v>
      </c>
      <c r="U116" s="19">
        <f t="shared" si="7"/>
        <v>0</v>
      </c>
      <c r="V116" s="19">
        <f t="shared" si="8"/>
        <v>0</v>
      </c>
    </row>
    <row r="117" spans="1:22" x14ac:dyDescent="0.25">
      <c r="A117" s="26">
        <f>Wellpath!E117</f>
        <v>10900</v>
      </c>
      <c r="B117" s="22">
        <v>0</v>
      </c>
      <c r="C117" s="22">
        <v>0</v>
      </c>
      <c r="D117" s="22">
        <v>1</v>
      </c>
      <c r="E117" s="20">
        <f>Model!$W$24*((drdp!B117+drdp!K117)*'DEC-OI'!$B117+(drdp!E117+drdp!N117)*'DEC-OI'!$C117+(drdp!H117+drdp!Q117)*'DEC-OI'!$D117)</f>
        <v>1.4806774523895894E-2</v>
      </c>
      <c r="F117" s="20">
        <f>Model!$W$24*((drdp!C117+drdp!L117)*'DEC-OI'!$B117+(drdp!F117+drdp!O117)*'DEC-OI'!$C117+(drdp!I117+drdp!R117)*'DEC-OI'!$D117)</f>
        <v>-1.7646026733585354E-2</v>
      </c>
      <c r="G117" s="20">
        <f>Model!$W$24*((drdp!D117+drdp!M117)*'DEC-OI'!$B117+(drdp!G117+drdp!P117)*'DEC-OI'!$C117+(drdp!J117+drdp!S117)*'DEC-OI'!$D117)</f>
        <v>0</v>
      </c>
      <c r="H117" s="18">
        <f>Model!$W$24*((drdp!B117)*'DEC-OI'!$B117+(drdp!E117)*'DEC-OI'!$C117+(drdp!H117)*'DEC-OI'!$D117)</f>
        <v>7.4033872619479468E-3</v>
      </c>
      <c r="I117" s="18">
        <f>Model!$W$24*((drdp!C117)*'DEC-OI'!$B117+(drdp!F117)*'DEC-OI'!$C117+(drdp!I117)*'DEC-OI'!$D117)</f>
        <v>-8.8230133667926772E-3</v>
      </c>
      <c r="J117" s="18">
        <f>Model!$W$24*((drdp!D117)*'DEC-OI'!$B117+(drdp!G117)*'DEC-OI'!$C117+(drdp!J117)*'DEC-OI'!$D117)</f>
        <v>0</v>
      </c>
      <c r="K117" s="21">
        <f>SUM(E$3:E116)+H117</f>
        <v>3.6067327822042639E-2</v>
      </c>
      <c r="L117" s="21">
        <f>SUM(F$3:F116)+I117</f>
        <v>-0.16785978370032692</v>
      </c>
      <c r="M117" s="21">
        <f>SUM(G$3:G116)+J117</f>
        <v>0</v>
      </c>
      <c r="N117" s="21"/>
      <c r="O117" s="21"/>
      <c r="P117" s="21"/>
      <c r="Q117" s="19">
        <f t="shared" si="5"/>
        <v>1.300852136222691E-3</v>
      </c>
      <c r="R117" s="19">
        <f t="shared" si="5"/>
        <v>2.817690698392054E-2</v>
      </c>
      <c r="S117" s="19">
        <f t="shared" si="5"/>
        <v>0</v>
      </c>
      <c r="T117" s="19">
        <f t="shared" si="6"/>
        <v>-6.0542538468568606E-3</v>
      </c>
      <c r="U117" s="19">
        <f t="shared" si="7"/>
        <v>0</v>
      </c>
      <c r="V117" s="19">
        <f t="shared" si="8"/>
        <v>0</v>
      </c>
    </row>
    <row r="118" spans="1:22" x14ac:dyDescent="0.25">
      <c r="A118" s="26">
        <f>Wellpath!E118</f>
        <v>11000</v>
      </c>
      <c r="B118" s="22">
        <v>0</v>
      </c>
      <c r="C118" s="22">
        <v>0</v>
      </c>
      <c r="D118" s="22">
        <v>1</v>
      </c>
      <c r="E118" s="20">
        <f>Model!$W$24*((drdp!B118+drdp!K118)*'DEC-OI'!$B118+(drdp!E118+drdp!N118)*'DEC-OI'!$C118+(drdp!H118+drdp!Q118)*'DEC-OI'!$D118)</f>
        <v>1.4806774523895894E-2</v>
      </c>
      <c r="F118" s="20">
        <f>Model!$W$24*((drdp!C118+drdp!L118)*'DEC-OI'!$B118+(drdp!F118+drdp!O118)*'DEC-OI'!$C118+(drdp!I118+drdp!R118)*'DEC-OI'!$D118)</f>
        <v>-1.7646026733585354E-2</v>
      </c>
      <c r="G118" s="20">
        <f>Model!$W$24*((drdp!D118+drdp!M118)*'DEC-OI'!$B118+(drdp!G118+drdp!P118)*'DEC-OI'!$C118+(drdp!J118+drdp!S118)*'DEC-OI'!$D118)</f>
        <v>0</v>
      </c>
      <c r="H118" s="18">
        <f>Model!$W$24*((drdp!B118)*'DEC-OI'!$B118+(drdp!E118)*'DEC-OI'!$C118+(drdp!H118)*'DEC-OI'!$D118)</f>
        <v>7.4033872619479468E-3</v>
      </c>
      <c r="I118" s="18">
        <f>Model!$W$24*((drdp!C118)*'DEC-OI'!$B118+(drdp!F118)*'DEC-OI'!$C118+(drdp!I118)*'DEC-OI'!$D118)</f>
        <v>-8.8230133667926772E-3</v>
      </c>
      <c r="J118" s="18">
        <f>Model!$W$24*((drdp!D118)*'DEC-OI'!$B118+(drdp!G118)*'DEC-OI'!$C118+(drdp!J118)*'DEC-OI'!$D118)</f>
        <v>0</v>
      </c>
      <c r="K118" s="21">
        <f>SUM(E$3:E117)+H118</f>
        <v>5.0874102345938532E-2</v>
      </c>
      <c r="L118" s="21">
        <f>SUM(F$3:F117)+I118</f>
        <v>-0.18550581043391226</v>
      </c>
      <c r="M118" s="21">
        <f>SUM(G$3:G117)+J118</f>
        <v>0</v>
      </c>
      <c r="N118" s="21"/>
      <c r="O118" s="21"/>
      <c r="P118" s="21"/>
      <c r="Q118" s="19">
        <f t="shared" si="5"/>
        <v>2.5881742895050284E-3</v>
      </c>
      <c r="R118" s="19">
        <f t="shared" si="5"/>
        <v>3.4412405704742591E-2</v>
      </c>
      <c r="S118" s="19">
        <f t="shared" si="5"/>
        <v>0</v>
      </c>
      <c r="T118" s="19">
        <f t="shared" si="6"/>
        <v>-9.4374415857811245E-3</v>
      </c>
      <c r="U118" s="19">
        <f t="shared" si="7"/>
        <v>0</v>
      </c>
      <c r="V118" s="19">
        <f t="shared" si="8"/>
        <v>0</v>
      </c>
    </row>
    <row r="119" spans="1:22" x14ac:dyDescent="0.25">
      <c r="A119" s="26">
        <f>Wellpath!E119</f>
        <v>11100</v>
      </c>
      <c r="B119" s="22">
        <v>0</v>
      </c>
      <c r="C119" s="22">
        <v>0</v>
      </c>
      <c r="D119" s="22">
        <v>1</v>
      </c>
      <c r="E119" s="20">
        <f>Model!$W$24*((drdp!B119+drdp!K119)*'DEC-OI'!$B119+(drdp!E119+drdp!N119)*'DEC-OI'!$C119+(drdp!H119+drdp!Q119)*'DEC-OI'!$D119)</f>
        <v>1.4806774523895894E-2</v>
      </c>
      <c r="F119" s="20">
        <f>Model!$W$24*((drdp!C119+drdp!L119)*'DEC-OI'!$B119+(drdp!F119+drdp!O119)*'DEC-OI'!$C119+(drdp!I119+drdp!R119)*'DEC-OI'!$D119)</f>
        <v>-1.7646026733585354E-2</v>
      </c>
      <c r="G119" s="20">
        <f>Model!$W$24*((drdp!D119+drdp!M119)*'DEC-OI'!$B119+(drdp!G119+drdp!P119)*'DEC-OI'!$C119+(drdp!J119+drdp!S119)*'DEC-OI'!$D119)</f>
        <v>0</v>
      </c>
      <c r="H119" s="18">
        <f>Model!$W$24*((drdp!B119)*'DEC-OI'!$B119+(drdp!E119)*'DEC-OI'!$C119+(drdp!H119)*'DEC-OI'!$D119)</f>
        <v>7.4033872619479468E-3</v>
      </c>
      <c r="I119" s="18">
        <f>Model!$W$24*((drdp!C119)*'DEC-OI'!$B119+(drdp!F119)*'DEC-OI'!$C119+(drdp!I119)*'DEC-OI'!$D119)</f>
        <v>-8.8230133667926772E-3</v>
      </c>
      <c r="J119" s="18">
        <f>Model!$W$24*((drdp!D119)*'DEC-OI'!$B119+(drdp!G119)*'DEC-OI'!$C119+(drdp!J119)*'DEC-OI'!$D119)</f>
        <v>0</v>
      </c>
      <c r="K119" s="21">
        <f>SUM(E$3:E118)+H119</f>
        <v>6.5680876869834426E-2</v>
      </c>
      <c r="L119" s="21">
        <f>SUM(F$3:F118)+I119</f>
        <v>-0.2031518371674976</v>
      </c>
      <c r="M119" s="21">
        <f>SUM(G$3:G118)+J119</f>
        <v>0</v>
      </c>
      <c r="N119" s="21"/>
      <c r="O119" s="21"/>
      <c r="P119" s="21"/>
      <c r="Q119" s="19">
        <f t="shared" si="5"/>
        <v>4.3139775863903513E-3</v>
      </c>
      <c r="R119" s="19">
        <f t="shared" si="5"/>
        <v>4.1270668944529458E-2</v>
      </c>
      <c r="S119" s="19">
        <f t="shared" si="5"/>
        <v>0</v>
      </c>
      <c r="T119" s="19">
        <f t="shared" si="6"/>
        <v>-1.3343190802879063E-2</v>
      </c>
      <c r="U119" s="19">
        <f t="shared" si="7"/>
        <v>0</v>
      </c>
      <c r="V119" s="19">
        <f t="shared" si="8"/>
        <v>0</v>
      </c>
    </row>
    <row r="120" spans="1:22" x14ac:dyDescent="0.25">
      <c r="A120" s="26">
        <f>Wellpath!E120</f>
        <v>11200</v>
      </c>
      <c r="B120" s="22">
        <v>0</v>
      </c>
      <c r="C120" s="22">
        <v>0</v>
      </c>
      <c r="D120" s="22">
        <v>1</v>
      </c>
      <c r="E120" s="20">
        <f>Model!$W$24*((drdp!B120+drdp!K120)*'DEC-OI'!$B120+(drdp!E120+drdp!N120)*'DEC-OI'!$C120+(drdp!H120+drdp!Q120)*'DEC-OI'!$D120)</f>
        <v>1.4806774523895894E-2</v>
      </c>
      <c r="F120" s="20">
        <f>Model!$W$24*((drdp!C120+drdp!L120)*'DEC-OI'!$B120+(drdp!F120+drdp!O120)*'DEC-OI'!$C120+(drdp!I120+drdp!R120)*'DEC-OI'!$D120)</f>
        <v>-1.7646026733585354E-2</v>
      </c>
      <c r="G120" s="20">
        <f>Model!$W$24*((drdp!D120+drdp!M120)*'DEC-OI'!$B120+(drdp!G120+drdp!P120)*'DEC-OI'!$C120+(drdp!J120+drdp!S120)*'DEC-OI'!$D120)</f>
        <v>0</v>
      </c>
      <c r="H120" s="18">
        <f>Model!$W$24*((drdp!B120)*'DEC-OI'!$B120+(drdp!E120)*'DEC-OI'!$C120+(drdp!H120)*'DEC-OI'!$D120)</f>
        <v>7.4033872619479468E-3</v>
      </c>
      <c r="I120" s="18">
        <f>Model!$W$24*((drdp!C120)*'DEC-OI'!$B120+(drdp!F120)*'DEC-OI'!$C120+(drdp!I120)*'DEC-OI'!$D120)</f>
        <v>-8.8230133667926772E-3</v>
      </c>
      <c r="J120" s="18">
        <f>Model!$W$24*((drdp!D120)*'DEC-OI'!$B120+(drdp!G120)*'DEC-OI'!$C120+(drdp!J120)*'DEC-OI'!$D120)</f>
        <v>0</v>
      </c>
      <c r="K120" s="21">
        <f>SUM(E$3:E119)+H120</f>
        <v>8.048765139373032E-2</v>
      </c>
      <c r="L120" s="21">
        <f>SUM(F$3:F119)+I120</f>
        <v>-0.22079786390108294</v>
      </c>
      <c r="M120" s="21">
        <f>SUM(G$3:G119)+J120</f>
        <v>0</v>
      </c>
      <c r="N120" s="21"/>
      <c r="O120" s="21"/>
      <c r="P120" s="21"/>
      <c r="Q120" s="19">
        <f t="shared" si="5"/>
        <v>6.4782620268786584E-3</v>
      </c>
      <c r="R120" s="19">
        <f t="shared" si="5"/>
        <v>4.8751696703281146E-2</v>
      </c>
      <c r="S120" s="19">
        <f t="shared" si="5"/>
        <v>0</v>
      </c>
      <c r="T120" s="19">
        <f t="shared" si="6"/>
        <v>-1.7771501498150676E-2</v>
      </c>
      <c r="U120" s="19">
        <f t="shared" si="7"/>
        <v>0</v>
      </c>
      <c r="V120" s="19">
        <f t="shared" si="8"/>
        <v>0</v>
      </c>
    </row>
    <row r="121" spans="1:22" x14ac:dyDescent="0.25">
      <c r="A121" s="26">
        <f>Wellpath!E121</f>
        <v>11300</v>
      </c>
      <c r="B121" s="22">
        <v>0</v>
      </c>
      <c r="C121" s="22">
        <v>0</v>
      </c>
      <c r="D121" s="22">
        <v>1</v>
      </c>
      <c r="E121" s="20">
        <f>Model!$W$24*((drdp!B121+drdp!K121)*'DEC-OI'!$B121+(drdp!E121+drdp!N121)*'DEC-OI'!$C121+(drdp!H121+drdp!Q121)*'DEC-OI'!$D121)</f>
        <v>1.4806774523895894E-2</v>
      </c>
      <c r="F121" s="20">
        <f>Model!$W$24*((drdp!C121+drdp!L121)*'DEC-OI'!$B121+(drdp!F121+drdp!O121)*'DEC-OI'!$C121+(drdp!I121+drdp!R121)*'DEC-OI'!$D121)</f>
        <v>-1.7646026733585354E-2</v>
      </c>
      <c r="G121" s="20">
        <f>Model!$W$24*((drdp!D121+drdp!M121)*'DEC-OI'!$B121+(drdp!G121+drdp!P121)*'DEC-OI'!$C121+(drdp!J121+drdp!S121)*'DEC-OI'!$D121)</f>
        <v>0</v>
      </c>
      <c r="H121" s="18">
        <f>Model!$W$24*((drdp!B121)*'DEC-OI'!$B121+(drdp!E121)*'DEC-OI'!$C121+(drdp!H121)*'DEC-OI'!$D121)</f>
        <v>7.4033872619479468E-3</v>
      </c>
      <c r="I121" s="18">
        <f>Model!$W$24*((drdp!C121)*'DEC-OI'!$B121+(drdp!F121)*'DEC-OI'!$C121+(drdp!I121)*'DEC-OI'!$D121)</f>
        <v>-8.8230133667926772E-3</v>
      </c>
      <c r="J121" s="18">
        <f>Model!$W$24*((drdp!D121)*'DEC-OI'!$B121+(drdp!G121)*'DEC-OI'!$C121+(drdp!J121)*'DEC-OI'!$D121)</f>
        <v>0</v>
      </c>
      <c r="K121" s="21">
        <f>SUM(E$3:E120)+H121</f>
        <v>9.5294425917626213E-2</v>
      </c>
      <c r="L121" s="21">
        <f>SUM(F$3:F120)+I121</f>
        <v>-0.23844389063466828</v>
      </c>
      <c r="M121" s="21">
        <f>SUM(G$3:G120)+J121</f>
        <v>0</v>
      </c>
      <c r="N121" s="21"/>
      <c r="O121" s="21"/>
      <c r="P121" s="21"/>
      <c r="Q121" s="19">
        <f t="shared" si="5"/>
        <v>9.0810276109699502E-3</v>
      </c>
      <c r="R121" s="19">
        <f t="shared" si="5"/>
        <v>5.6855488980997647E-2</v>
      </c>
      <c r="S121" s="19">
        <f t="shared" si="5"/>
        <v>0</v>
      </c>
      <c r="T121" s="19">
        <f t="shared" si="6"/>
        <v>-2.2722373671595963E-2</v>
      </c>
      <c r="U121" s="19">
        <f t="shared" si="7"/>
        <v>0</v>
      </c>
      <c r="V121" s="19">
        <f t="shared" si="8"/>
        <v>0</v>
      </c>
    </row>
    <row r="122" spans="1:22" x14ac:dyDescent="0.25">
      <c r="A122" s="26">
        <f>Wellpath!E122</f>
        <v>11400</v>
      </c>
      <c r="B122" s="22">
        <v>0</v>
      </c>
      <c r="C122" s="22">
        <v>0</v>
      </c>
      <c r="D122" s="22">
        <v>1</v>
      </c>
      <c r="E122" s="20">
        <f>Model!$W$24*((drdp!B122+drdp!K122)*'DEC-OI'!$B122+(drdp!E122+drdp!N122)*'DEC-OI'!$C122+(drdp!H122+drdp!Q122)*'DEC-OI'!$D122)</f>
        <v>1.4806774523895894E-2</v>
      </c>
      <c r="F122" s="20">
        <f>Model!$W$24*((drdp!C122+drdp!L122)*'DEC-OI'!$B122+(drdp!F122+drdp!O122)*'DEC-OI'!$C122+(drdp!I122+drdp!R122)*'DEC-OI'!$D122)</f>
        <v>-1.7646026733585354E-2</v>
      </c>
      <c r="G122" s="20">
        <f>Model!$W$24*((drdp!D122+drdp!M122)*'DEC-OI'!$B122+(drdp!G122+drdp!P122)*'DEC-OI'!$C122+(drdp!J122+drdp!S122)*'DEC-OI'!$D122)</f>
        <v>0</v>
      </c>
      <c r="H122" s="18">
        <f>Model!$W$24*((drdp!B122)*'DEC-OI'!$B122+(drdp!E122)*'DEC-OI'!$C122+(drdp!H122)*'DEC-OI'!$D122)</f>
        <v>7.4033872619479468E-3</v>
      </c>
      <c r="I122" s="18">
        <f>Model!$W$24*((drdp!C122)*'DEC-OI'!$B122+(drdp!F122)*'DEC-OI'!$C122+(drdp!I122)*'DEC-OI'!$D122)</f>
        <v>-8.8230133667926772E-3</v>
      </c>
      <c r="J122" s="18">
        <f>Model!$W$24*((drdp!D122)*'DEC-OI'!$B122+(drdp!G122)*'DEC-OI'!$C122+(drdp!J122)*'DEC-OI'!$D122)</f>
        <v>0</v>
      </c>
      <c r="K122" s="21">
        <f>SUM(E$3:E121)+H122</f>
        <v>0.11010120044152211</v>
      </c>
      <c r="L122" s="21">
        <f>SUM(F$3:F121)+I122</f>
        <v>-0.25608991736825365</v>
      </c>
      <c r="M122" s="21">
        <f>SUM(G$3:G121)+J122</f>
        <v>0</v>
      </c>
      <c r="N122" s="21"/>
      <c r="O122" s="21"/>
      <c r="P122" s="21"/>
      <c r="Q122" s="19">
        <f t="shared" si="5"/>
        <v>1.2122274338664227E-2</v>
      </c>
      <c r="R122" s="19">
        <f t="shared" si="5"/>
        <v>6.5582045777678982E-2</v>
      </c>
      <c r="S122" s="19">
        <f t="shared" si="5"/>
        <v>0</v>
      </c>
      <c r="T122" s="19">
        <f t="shared" si="6"/>
        <v>-2.819580732321493E-2</v>
      </c>
      <c r="U122" s="19">
        <f t="shared" si="7"/>
        <v>0</v>
      </c>
      <c r="V122" s="19">
        <f t="shared" si="8"/>
        <v>0</v>
      </c>
    </row>
    <row r="123" spans="1:22" x14ac:dyDescent="0.25">
      <c r="A123" s="26">
        <f>Wellpath!E123</f>
        <v>11500</v>
      </c>
      <c r="B123" s="22">
        <v>0</v>
      </c>
      <c r="C123" s="22">
        <v>0</v>
      </c>
      <c r="D123" s="22">
        <v>1</v>
      </c>
      <c r="E123" s="20">
        <f>Model!$W$24*((drdp!B123+drdp!K123)*'DEC-OI'!$B123+(drdp!E123+drdp!N123)*'DEC-OI'!$C123+(drdp!H123+drdp!Q123)*'DEC-OI'!$D123)</f>
        <v>1.4806774523895894E-2</v>
      </c>
      <c r="F123" s="20">
        <f>Model!$W$24*((drdp!C123+drdp!L123)*'DEC-OI'!$B123+(drdp!F123+drdp!O123)*'DEC-OI'!$C123+(drdp!I123+drdp!R123)*'DEC-OI'!$D123)</f>
        <v>-1.7646026733585354E-2</v>
      </c>
      <c r="G123" s="20">
        <f>Model!$W$24*((drdp!D123+drdp!M123)*'DEC-OI'!$B123+(drdp!G123+drdp!P123)*'DEC-OI'!$C123+(drdp!J123+drdp!S123)*'DEC-OI'!$D123)</f>
        <v>0</v>
      </c>
      <c r="H123" s="18">
        <f>Model!$W$24*((drdp!B123)*'DEC-OI'!$B123+(drdp!E123)*'DEC-OI'!$C123+(drdp!H123)*'DEC-OI'!$D123)</f>
        <v>7.4033872619479468E-3</v>
      </c>
      <c r="I123" s="18">
        <f>Model!$W$24*((drdp!C123)*'DEC-OI'!$B123+(drdp!F123)*'DEC-OI'!$C123+(drdp!I123)*'DEC-OI'!$D123)</f>
        <v>-8.8230133667926772E-3</v>
      </c>
      <c r="J123" s="18">
        <f>Model!$W$24*((drdp!D123)*'DEC-OI'!$B123+(drdp!G123)*'DEC-OI'!$C123+(drdp!J123)*'DEC-OI'!$D123)</f>
        <v>0</v>
      </c>
      <c r="K123" s="21">
        <f>SUM(E$3:E122)+H123</f>
        <v>0.124907974965418</v>
      </c>
      <c r="L123" s="21">
        <f>SUM(F$3:F122)+I123</f>
        <v>-0.27373594410183899</v>
      </c>
      <c r="M123" s="21">
        <f>SUM(G$3:G122)+J123</f>
        <v>0</v>
      </c>
      <c r="N123" s="21"/>
      <c r="O123" s="21"/>
      <c r="P123" s="21"/>
      <c r="Q123" s="19">
        <f t="shared" si="5"/>
        <v>1.5602002209961489E-2</v>
      </c>
      <c r="R123" s="19">
        <f t="shared" si="5"/>
        <v>7.4931367093325124E-2</v>
      </c>
      <c r="S123" s="19">
        <f t="shared" si="5"/>
        <v>0</v>
      </c>
      <c r="T123" s="19">
        <f t="shared" si="6"/>
        <v>-3.4191802453007569E-2</v>
      </c>
      <c r="U123" s="19">
        <f t="shared" si="7"/>
        <v>0</v>
      </c>
      <c r="V123" s="19">
        <f t="shared" si="8"/>
        <v>0</v>
      </c>
    </row>
    <row r="124" spans="1:22" x14ac:dyDescent="0.25">
      <c r="A124" s="26">
        <f>Wellpath!E124</f>
        <v>11600</v>
      </c>
      <c r="B124" s="22">
        <v>0</v>
      </c>
      <c r="C124" s="22">
        <v>0</v>
      </c>
      <c r="D124" s="22">
        <v>1</v>
      </c>
      <c r="E124" s="20">
        <f>Model!$W$24*((drdp!B124+drdp!K124)*'DEC-OI'!$B124+(drdp!E124+drdp!N124)*'DEC-OI'!$C124+(drdp!H124+drdp!Q124)*'DEC-OI'!$D124)</f>
        <v>1.4806774523895894E-2</v>
      </c>
      <c r="F124" s="20">
        <f>Model!$W$24*((drdp!C124+drdp!L124)*'DEC-OI'!$B124+(drdp!F124+drdp!O124)*'DEC-OI'!$C124+(drdp!I124+drdp!R124)*'DEC-OI'!$D124)</f>
        <v>-1.7646026733585354E-2</v>
      </c>
      <c r="G124" s="20">
        <f>Model!$W$24*((drdp!D124+drdp!M124)*'DEC-OI'!$B124+(drdp!G124+drdp!P124)*'DEC-OI'!$C124+(drdp!J124+drdp!S124)*'DEC-OI'!$D124)</f>
        <v>0</v>
      </c>
      <c r="H124" s="18">
        <f>Model!$W$24*((drdp!B124)*'DEC-OI'!$B124+(drdp!E124)*'DEC-OI'!$C124+(drdp!H124)*'DEC-OI'!$D124)</f>
        <v>7.4033872619479468E-3</v>
      </c>
      <c r="I124" s="18">
        <f>Model!$W$24*((drdp!C124)*'DEC-OI'!$B124+(drdp!F124)*'DEC-OI'!$C124+(drdp!I124)*'DEC-OI'!$D124)</f>
        <v>-8.8230133667926772E-3</v>
      </c>
      <c r="J124" s="18">
        <f>Model!$W$24*((drdp!D124)*'DEC-OI'!$B124+(drdp!G124)*'DEC-OI'!$C124+(drdp!J124)*'DEC-OI'!$D124)</f>
        <v>0</v>
      </c>
      <c r="K124" s="21">
        <f>SUM(E$3:E123)+H124</f>
        <v>0.13971474948931389</v>
      </c>
      <c r="L124" s="21">
        <f>SUM(F$3:F123)+I124</f>
        <v>-0.29138197083542433</v>
      </c>
      <c r="M124" s="21">
        <f>SUM(G$3:G123)+J124</f>
        <v>0</v>
      </c>
      <c r="N124" s="21"/>
      <c r="O124" s="21"/>
      <c r="P124" s="21"/>
      <c r="Q124" s="19">
        <f t="shared" si="5"/>
        <v>1.9520211224861736E-2</v>
      </c>
      <c r="R124" s="19">
        <f t="shared" si="5"/>
        <v>8.4903452927936079E-2</v>
      </c>
      <c r="S124" s="19">
        <f t="shared" si="5"/>
        <v>0</v>
      </c>
      <c r="T124" s="19">
        <f t="shared" si="6"/>
        <v>-4.071035906097388E-2</v>
      </c>
      <c r="U124" s="19">
        <f t="shared" si="7"/>
        <v>0</v>
      </c>
      <c r="V124" s="19">
        <f t="shared" si="8"/>
        <v>0</v>
      </c>
    </row>
    <row r="125" spans="1:22" x14ac:dyDescent="0.25">
      <c r="A125" s="26">
        <f>Wellpath!E125</f>
        <v>11700</v>
      </c>
      <c r="B125" s="22">
        <v>0</v>
      </c>
      <c r="C125" s="22">
        <v>0</v>
      </c>
      <c r="D125" s="22">
        <v>1</v>
      </c>
      <c r="E125" s="20">
        <f>Model!$W$24*((drdp!B125+drdp!K125)*'DEC-OI'!$B125+(drdp!E125+drdp!N125)*'DEC-OI'!$C125+(drdp!H125+drdp!Q125)*'DEC-OI'!$D125)</f>
        <v>1.4806774523895894E-2</v>
      </c>
      <c r="F125" s="20">
        <f>Model!$W$24*((drdp!C125+drdp!L125)*'DEC-OI'!$B125+(drdp!F125+drdp!O125)*'DEC-OI'!$C125+(drdp!I125+drdp!R125)*'DEC-OI'!$D125)</f>
        <v>-1.7646026733585354E-2</v>
      </c>
      <c r="G125" s="20">
        <f>Model!$W$24*((drdp!D125+drdp!M125)*'DEC-OI'!$B125+(drdp!G125+drdp!P125)*'DEC-OI'!$C125+(drdp!J125+drdp!S125)*'DEC-OI'!$D125)</f>
        <v>0</v>
      </c>
      <c r="H125" s="18">
        <f>Model!$W$24*((drdp!B125)*'DEC-OI'!$B125+(drdp!E125)*'DEC-OI'!$C125+(drdp!H125)*'DEC-OI'!$D125)</f>
        <v>7.4033872619479468E-3</v>
      </c>
      <c r="I125" s="18">
        <f>Model!$W$24*((drdp!C125)*'DEC-OI'!$B125+(drdp!F125)*'DEC-OI'!$C125+(drdp!I125)*'DEC-OI'!$D125)</f>
        <v>-8.8230133667926772E-3</v>
      </c>
      <c r="J125" s="18">
        <f>Model!$W$24*((drdp!D125)*'DEC-OI'!$B125+(drdp!G125)*'DEC-OI'!$C125+(drdp!J125)*'DEC-OI'!$D125)</f>
        <v>0</v>
      </c>
      <c r="K125" s="21">
        <f>SUM(E$3:E124)+H125</f>
        <v>0.15452152401320979</v>
      </c>
      <c r="L125" s="21">
        <f>SUM(F$3:F124)+I125</f>
        <v>-0.30902799756900967</v>
      </c>
      <c r="M125" s="21">
        <f>SUM(G$3:G124)+J125</f>
        <v>0</v>
      </c>
      <c r="N125" s="21"/>
      <c r="O125" s="21"/>
      <c r="P125" s="21"/>
      <c r="Q125" s="19">
        <f t="shared" si="5"/>
        <v>2.3876901383364971E-2</v>
      </c>
      <c r="R125" s="19">
        <f t="shared" si="5"/>
        <v>9.5498303281511848E-2</v>
      </c>
      <c r="S125" s="19">
        <f t="shared" si="5"/>
        <v>0</v>
      </c>
      <c r="T125" s="19">
        <f t="shared" si="6"/>
        <v>-4.7751477147113863E-2</v>
      </c>
      <c r="U125" s="19">
        <f t="shared" si="7"/>
        <v>0</v>
      </c>
      <c r="V125" s="19">
        <f t="shared" si="8"/>
        <v>0</v>
      </c>
    </row>
    <row r="126" spans="1:22" x14ac:dyDescent="0.25">
      <c r="A126" s="26">
        <f>Wellpath!E126</f>
        <v>11800</v>
      </c>
      <c r="B126" s="22">
        <v>0</v>
      </c>
      <c r="C126" s="22">
        <v>0</v>
      </c>
      <c r="D126" s="22">
        <v>1</v>
      </c>
      <c r="E126" s="20">
        <f>Model!$W$24*((drdp!B126+drdp!K126)*'DEC-OI'!$B126+(drdp!E126+drdp!N126)*'DEC-OI'!$C126+(drdp!H126+drdp!Q126)*'DEC-OI'!$D126)</f>
        <v>1.4806774523895894E-2</v>
      </c>
      <c r="F126" s="20">
        <f>Model!$W$24*((drdp!C126+drdp!L126)*'DEC-OI'!$B126+(drdp!F126+drdp!O126)*'DEC-OI'!$C126+(drdp!I126+drdp!R126)*'DEC-OI'!$D126)</f>
        <v>-1.7646026733585354E-2</v>
      </c>
      <c r="G126" s="20">
        <f>Model!$W$24*((drdp!D126+drdp!M126)*'DEC-OI'!$B126+(drdp!G126+drdp!P126)*'DEC-OI'!$C126+(drdp!J126+drdp!S126)*'DEC-OI'!$D126)</f>
        <v>0</v>
      </c>
      <c r="H126" s="18">
        <f>Model!$W$24*((drdp!B126)*'DEC-OI'!$B126+(drdp!E126)*'DEC-OI'!$C126+(drdp!H126)*'DEC-OI'!$D126)</f>
        <v>7.4033872619479468E-3</v>
      </c>
      <c r="I126" s="18">
        <f>Model!$W$24*((drdp!C126)*'DEC-OI'!$B126+(drdp!F126)*'DEC-OI'!$C126+(drdp!I126)*'DEC-OI'!$D126)</f>
        <v>-8.8230133667926772E-3</v>
      </c>
      <c r="J126" s="18">
        <f>Model!$W$24*((drdp!D126)*'DEC-OI'!$B126+(drdp!G126)*'DEC-OI'!$C126+(drdp!J126)*'DEC-OI'!$D126)</f>
        <v>0</v>
      </c>
      <c r="K126" s="21">
        <f>SUM(E$3:E125)+H126</f>
        <v>0.16932829853710568</v>
      </c>
      <c r="L126" s="21">
        <f>SUM(F$3:F125)+I126</f>
        <v>-0.32667402430259501</v>
      </c>
      <c r="M126" s="21">
        <f>SUM(G$3:G125)+J126</f>
        <v>0</v>
      </c>
      <c r="N126" s="21"/>
      <c r="O126" s="21"/>
      <c r="P126" s="21"/>
      <c r="Q126" s="19">
        <f t="shared" si="5"/>
        <v>2.8672072685471187E-2</v>
      </c>
      <c r="R126" s="19">
        <f t="shared" si="5"/>
        <v>0.10671591815405243</v>
      </c>
      <c r="S126" s="19">
        <f t="shared" si="5"/>
        <v>0</v>
      </c>
      <c r="T126" s="19">
        <f t="shared" si="6"/>
        <v>-5.5315156711427525E-2</v>
      </c>
      <c r="U126" s="19">
        <f t="shared" si="7"/>
        <v>0</v>
      </c>
      <c r="V126" s="19">
        <f t="shared" si="8"/>
        <v>0</v>
      </c>
    </row>
    <row r="127" spans="1:22" x14ac:dyDescent="0.25">
      <c r="A127" s="26">
        <f>Wellpath!E127</f>
        <v>11900</v>
      </c>
      <c r="B127" s="22">
        <v>0</v>
      </c>
      <c r="C127" s="22">
        <v>0</v>
      </c>
      <c r="D127" s="22">
        <v>1</v>
      </c>
      <c r="E127" s="20">
        <f>Model!$W$24*((drdp!B127+drdp!K127)*'DEC-OI'!$B127+(drdp!E127+drdp!N127)*'DEC-OI'!$C127+(drdp!H127+drdp!Q127)*'DEC-OI'!$D127)</f>
        <v>1.4806774523895894E-2</v>
      </c>
      <c r="F127" s="20">
        <f>Model!$W$24*((drdp!C127+drdp!L127)*'DEC-OI'!$B127+(drdp!F127+drdp!O127)*'DEC-OI'!$C127+(drdp!I127+drdp!R127)*'DEC-OI'!$D127)</f>
        <v>-1.7646026733585354E-2</v>
      </c>
      <c r="G127" s="20">
        <f>Model!$W$24*((drdp!D127+drdp!M127)*'DEC-OI'!$B127+(drdp!G127+drdp!P127)*'DEC-OI'!$C127+(drdp!J127+drdp!S127)*'DEC-OI'!$D127)</f>
        <v>0</v>
      </c>
      <c r="H127" s="18">
        <f>Model!$W$24*((drdp!B127)*'DEC-OI'!$B127+(drdp!E127)*'DEC-OI'!$C127+(drdp!H127)*'DEC-OI'!$D127)</f>
        <v>7.4033872619479468E-3</v>
      </c>
      <c r="I127" s="18">
        <f>Model!$W$24*((drdp!C127)*'DEC-OI'!$B127+(drdp!F127)*'DEC-OI'!$C127+(drdp!I127)*'DEC-OI'!$D127)</f>
        <v>-8.8230133667926772E-3</v>
      </c>
      <c r="J127" s="18">
        <f>Model!$W$24*((drdp!D127)*'DEC-OI'!$B127+(drdp!G127)*'DEC-OI'!$C127+(drdp!J127)*'DEC-OI'!$D127)</f>
        <v>0</v>
      </c>
      <c r="K127" s="21">
        <f>SUM(E$3:E126)+H127</f>
        <v>0.18413507306100158</v>
      </c>
      <c r="L127" s="21">
        <f>SUM(F$3:F126)+I127</f>
        <v>-0.34432005103618035</v>
      </c>
      <c r="M127" s="21">
        <f>SUM(G$3:G126)+J127</f>
        <v>0</v>
      </c>
      <c r="N127" s="21"/>
      <c r="O127" s="21"/>
      <c r="P127" s="21"/>
      <c r="Q127" s="19">
        <f t="shared" si="5"/>
        <v>3.3905725131180391E-2</v>
      </c>
      <c r="R127" s="19">
        <f t="shared" si="5"/>
        <v>0.11855629754555784</v>
      </c>
      <c r="S127" s="19">
        <f t="shared" si="5"/>
        <v>0</v>
      </c>
      <c r="T127" s="19">
        <f t="shared" si="6"/>
        <v>-6.3401397753914859E-2</v>
      </c>
      <c r="U127" s="19">
        <f t="shared" si="7"/>
        <v>0</v>
      </c>
      <c r="V127" s="19">
        <f t="shared" si="8"/>
        <v>0</v>
      </c>
    </row>
    <row r="128" spans="1:22" x14ac:dyDescent="0.25">
      <c r="A128" s="26">
        <f>Wellpath!E128</f>
        <v>12000</v>
      </c>
      <c r="B128" s="22">
        <v>0</v>
      </c>
      <c r="C128" s="22">
        <v>0</v>
      </c>
      <c r="D128" s="22">
        <v>1</v>
      </c>
      <c r="E128" s="20">
        <f>Model!$W$24*((drdp!B128+drdp!K128)*'DEC-OI'!$B128+(drdp!E128+drdp!N128)*'DEC-OI'!$C128+(drdp!H128+drdp!Q128)*'DEC-OI'!$D128)</f>
        <v>1.4806774523895894E-2</v>
      </c>
      <c r="F128" s="20">
        <f>Model!$W$24*((drdp!C128+drdp!L128)*'DEC-OI'!$B128+(drdp!F128+drdp!O128)*'DEC-OI'!$C128+(drdp!I128+drdp!R128)*'DEC-OI'!$D128)</f>
        <v>-1.7646026733585354E-2</v>
      </c>
      <c r="G128" s="20">
        <f>Model!$W$24*((drdp!D128+drdp!M128)*'DEC-OI'!$B128+(drdp!G128+drdp!P128)*'DEC-OI'!$C128+(drdp!J128+drdp!S128)*'DEC-OI'!$D128)</f>
        <v>0</v>
      </c>
      <c r="H128" s="18">
        <f>Model!$W$24*((drdp!B128)*'DEC-OI'!$B128+(drdp!E128)*'DEC-OI'!$C128+(drdp!H128)*'DEC-OI'!$D128)</f>
        <v>7.4033872619479468E-3</v>
      </c>
      <c r="I128" s="18">
        <f>Model!$W$24*((drdp!C128)*'DEC-OI'!$B128+(drdp!F128)*'DEC-OI'!$C128+(drdp!I128)*'DEC-OI'!$D128)</f>
        <v>-8.8230133667926772E-3</v>
      </c>
      <c r="J128" s="18">
        <f>Model!$W$24*((drdp!D128)*'DEC-OI'!$B128+(drdp!G128)*'DEC-OI'!$C128+(drdp!J128)*'DEC-OI'!$D128)</f>
        <v>0</v>
      </c>
      <c r="K128" s="21">
        <f>SUM(E$3:E127)+H128</f>
        <v>0.19894184758489747</v>
      </c>
      <c r="L128" s="21">
        <f>SUM(F$3:F127)+I128</f>
        <v>-0.36196607776976569</v>
      </c>
      <c r="M128" s="21">
        <f>SUM(G$3:G127)+J128</f>
        <v>0</v>
      </c>
      <c r="N128" s="21"/>
      <c r="O128" s="21"/>
      <c r="P128" s="21"/>
      <c r="Q128" s="19">
        <f t="shared" si="5"/>
        <v>3.9577858720492576E-2</v>
      </c>
      <c r="R128" s="19">
        <f t="shared" si="5"/>
        <v>0.13101944145602806</v>
      </c>
      <c r="S128" s="19">
        <f t="shared" si="5"/>
        <v>0</v>
      </c>
      <c r="T128" s="19">
        <f t="shared" si="6"/>
        <v>-7.2010200274575872E-2</v>
      </c>
      <c r="U128" s="19">
        <f t="shared" si="7"/>
        <v>0</v>
      </c>
      <c r="V128" s="19">
        <f t="shared" si="8"/>
        <v>0</v>
      </c>
    </row>
    <row r="129" spans="1:22" x14ac:dyDescent="0.25">
      <c r="A129" s="26">
        <f>Wellpath!E129</f>
        <v>12100</v>
      </c>
      <c r="B129" s="22">
        <v>0</v>
      </c>
      <c r="C129" s="22">
        <v>0</v>
      </c>
      <c r="D129" s="22">
        <v>1</v>
      </c>
      <c r="E129" s="20">
        <f>Model!$W$24*((drdp!B129+drdp!K129)*'DEC-OI'!$B129+(drdp!E129+drdp!N129)*'DEC-OI'!$C129+(drdp!H129+drdp!Q129)*'DEC-OI'!$D129)</f>
        <v>1.4806774523895894E-2</v>
      </c>
      <c r="F129" s="20">
        <f>Model!$W$24*((drdp!C129+drdp!L129)*'DEC-OI'!$B129+(drdp!F129+drdp!O129)*'DEC-OI'!$C129+(drdp!I129+drdp!R129)*'DEC-OI'!$D129)</f>
        <v>-1.7646026733585354E-2</v>
      </c>
      <c r="G129" s="20">
        <f>Model!$W$24*((drdp!D129+drdp!M129)*'DEC-OI'!$B129+(drdp!G129+drdp!P129)*'DEC-OI'!$C129+(drdp!J129+drdp!S129)*'DEC-OI'!$D129)</f>
        <v>0</v>
      </c>
      <c r="H129" s="18">
        <f>Model!$W$24*((drdp!B129)*'DEC-OI'!$B129+(drdp!E129)*'DEC-OI'!$C129+(drdp!H129)*'DEC-OI'!$D129)</f>
        <v>7.4033872619479468E-3</v>
      </c>
      <c r="I129" s="18">
        <f>Model!$W$24*((drdp!C129)*'DEC-OI'!$B129+(drdp!F129)*'DEC-OI'!$C129+(drdp!I129)*'DEC-OI'!$D129)</f>
        <v>-8.8230133667926772E-3</v>
      </c>
      <c r="J129" s="18">
        <f>Model!$W$24*((drdp!D129)*'DEC-OI'!$B129+(drdp!G129)*'DEC-OI'!$C129+(drdp!J129)*'DEC-OI'!$D129)</f>
        <v>0</v>
      </c>
      <c r="K129" s="21">
        <f>SUM(E$3:E128)+H129</f>
        <v>0.21374862210879336</v>
      </c>
      <c r="L129" s="21">
        <f>SUM(F$3:F128)+I129</f>
        <v>-0.37961210450335103</v>
      </c>
      <c r="M129" s="21">
        <f>SUM(G$3:G128)+J129</f>
        <v>0</v>
      </c>
      <c r="N129" s="21"/>
      <c r="O129" s="21"/>
      <c r="P129" s="21"/>
      <c r="Q129" s="19">
        <f t="shared" si="5"/>
        <v>4.5688473453407749E-2</v>
      </c>
      <c r="R129" s="19">
        <f t="shared" si="5"/>
        <v>0.14410534988546311</v>
      </c>
      <c r="S129" s="19">
        <f t="shared" si="5"/>
        <v>0</v>
      </c>
      <c r="T129" s="19">
        <f t="shared" si="6"/>
        <v>-8.1141564273410557E-2</v>
      </c>
      <c r="U129" s="19">
        <f t="shared" si="7"/>
        <v>0</v>
      </c>
      <c r="V129" s="19">
        <f t="shared" si="8"/>
        <v>0</v>
      </c>
    </row>
    <row r="130" spans="1:22" x14ac:dyDescent="0.25">
      <c r="A130" s="26">
        <f>Wellpath!E130</f>
        <v>12200</v>
      </c>
      <c r="B130" s="22">
        <v>0</v>
      </c>
      <c r="C130" s="22">
        <v>0</v>
      </c>
      <c r="D130" s="22">
        <v>1</v>
      </c>
      <c r="E130" s="20">
        <f>Model!$W$24*((drdp!B130+drdp!K130)*'DEC-OI'!$B130+(drdp!E130+drdp!N130)*'DEC-OI'!$C130+(drdp!H130+drdp!Q130)*'DEC-OI'!$D130)</f>
        <v>1.4806774523895781E-2</v>
      </c>
      <c r="F130" s="20">
        <f>Model!$W$24*((drdp!C130+drdp!L130)*'DEC-OI'!$B130+(drdp!F130+drdp!O130)*'DEC-OI'!$C130+(drdp!I130+drdp!R130)*'DEC-OI'!$D130)</f>
        <v>-1.7646026733585223E-2</v>
      </c>
      <c r="G130" s="20">
        <f>Model!$W$24*((drdp!D130+drdp!M130)*'DEC-OI'!$B130+(drdp!G130+drdp!P130)*'DEC-OI'!$C130+(drdp!J130+drdp!S130)*'DEC-OI'!$D130)</f>
        <v>0</v>
      </c>
      <c r="H130" s="18">
        <f>Model!$W$24*((drdp!B130)*'DEC-OI'!$B130+(drdp!E130)*'DEC-OI'!$C130+(drdp!H130)*'DEC-OI'!$D130)</f>
        <v>7.4033872619479468E-3</v>
      </c>
      <c r="I130" s="18">
        <f>Model!$W$24*((drdp!C130)*'DEC-OI'!$B130+(drdp!F130)*'DEC-OI'!$C130+(drdp!I130)*'DEC-OI'!$D130)</f>
        <v>-8.8230133667926772E-3</v>
      </c>
      <c r="J130" s="18">
        <f>Model!$W$24*((drdp!D130)*'DEC-OI'!$B130+(drdp!G130)*'DEC-OI'!$C130+(drdp!J130)*'DEC-OI'!$D130)</f>
        <v>0</v>
      </c>
      <c r="K130" s="21">
        <f>SUM(E$3:E129)+H130</f>
        <v>0.22855539663268926</v>
      </c>
      <c r="L130" s="21">
        <f>SUM(F$3:F129)+I130</f>
        <v>-0.39725813123693637</v>
      </c>
      <c r="M130" s="21">
        <f>SUM(G$3:G129)+J130</f>
        <v>0</v>
      </c>
      <c r="N130" s="21"/>
      <c r="O130" s="21"/>
      <c r="P130" s="21"/>
      <c r="Q130" s="19">
        <f t="shared" si="5"/>
        <v>5.2237569329925904E-2</v>
      </c>
      <c r="R130" s="19">
        <f t="shared" si="5"/>
        <v>0.15781402283386298</v>
      </c>
      <c r="S130" s="19">
        <f t="shared" si="5"/>
        <v>0</v>
      </c>
      <c r="T130" s="19">
        <f t="shared" si="6"/>
        <v>-9.0795489750418915E-2</v>
      </c>
      <c r="U130" s="19">
        <f t="shared" si="7"/>
        <v>0</v>
      </c>
      <c r="V130" s="19">
        <f t="shared" si="8"/>
        <v>0</v>
      </c>
    </row>
    <row r="131" spans="1:22" x14ac:dyDescent="0.25">
      <c r="A131" s="26">
        <f>Wellpath!E131</f>
        <v>12300</v>
      </c>
      <c r="B131" s="22">
        <v>0</v>
      </c>
      <c r="C131" s="22">
        <v>0</v>
      </c>
      <c r="D131" s="22">
        <v>1</v>
      </c>
      <c r="E131" s="20">
        <f>Model!$W$24*((drdp!B131+drdp!K131)*'DEC-OI'!$B131+(drdp!E131+drdp!N131)*'DEC-OI'!$C131+(drdp!H131+drdp!Q131)*'DEC-OI'!$D131)</f>
        <v>1.4806774523895781E-2</v>
      </c>
      <c r="F131" s="20">
        <f>Model!$W$24*((drdp!C131+drdp!L131)*'DEC-OI'!$B131+(drdp!F131+drdp!O131)*'DEC-OI'!$C131+(drdp!I131+drdp!R131)*'DEC-OI'!$D131)</f>
        <v>-1.7646026733585223E-2</v>
      </c>
      <c r="G131" s="20">
        <f>Model!$W$24*((drdp!D131+drdp!M131)*'DEC-OI'!$B131+(drdp!G131+drdp!P131)*'DEC-OI'!$C131+(drdp!J131+drdp!S131)*'DEC-OI'!$D131)</f>
        <v>0</v>
      </c>
      <c r="H131" s="18">
        <f>Model!$W$24*((drdp!B131)*'DEC-OI'!$B131+(drdp!E131)*'DEC-OI'!$C131+(drdp!H131)*'DEC-OI'!$D131)</f>
        <v>7.4033872619478349E-3</v>
      </c>
      <c r="I131" s="18">
        <f>Model!$W$24*((drdp!C131)*'DEC-OI'!$B131+(drdp!F131)*'DEC-OI'!$C131+(drdp!I131)*'DEC-OI'!$D131)</f>
        <v>-8.8230133667925453E-3</v>
      </c>
      <c r="J131" s="18">
        <f>Model!$W$24*((drdp!D131)*'DEC-OI'!$B131+(drdp!G131)*'DEC-OI'!$C131+(drdp!J131)*'DEC-OI'!$D131)</f>
        <v>0</v>
      </c>
      <c r="K131" s="21">
        <f>SUM(E$3:E130)+H131</f>
        <v>0.24336217115658493</v>
      </c>
      <c r="L131" s="21">
        <f>SUM(F$3:F130)+I131</f>
        <v>-0.41490415797052144</v>
      </c>
      <c r="M131" s="21">
        <f>SUM(G$3:G130)+J131</f>
        <v>0</v>
      </c>
      <c r="N131" s="21"/>
      <c r="O131" s="21"/>
      <c r="P131" s="21"/>
      <c r="Q131" s="19">
        <f t="shared" si="5"/>
        <v>5.9225146350046935E-2</v>
      </c>
      <c r="R131" s="19">
        <f t="shared" si="5"/>
        <v>0.1721454603012274</v>
      </c>
      <c r="S131" s="19">
        <f t="shared" si="5"/>
        <v>0</v>
      </c>
      <c r="T131" s="19">
        <f t="shared" si="6"/>
        <v>-0.10097197670560079</v>
      </c>
      <c r="U131" s="19">
        <f t="shared" si="7"/>
        <v>0</v>
      </c>
      <c r="V131" s="19">
        <f t="shared" si="8"/>
        <v>0</v>
      </c>
    </row>
    <row r="132" spans="1:22" x14ac:dyDescent="0.25">
      <c r="A132" s="26">
        <f>Wellpath!E132</f>
        <v>12400</v>
      </c>
      <c r="B132" s="22">
        <v>0</v>
      </c>
      <c r="C132" s="22">
        <v>0</v>
      </c>
      <c r="D132" s="22">
        <v>1</v>
      </c>
      <c r="E132" s="20">
        <f>Model!$W$24*((drdp!B132+drdp!K132)*'DEC-OI'!$B132+(drdp!E132+drdp!N132)*'DEC-OI'!$C132+(drdp!H132+drdp!Q132)*'DEC-OI'!$D132)</f>
        <v>1.4806774523895894E-2</v>
      </c>
      <c r="F132" s="20">
        <f>Model!$W$24*((drdp!C132+drdp!L132)*'DEC-OI'!$B132+(drdp!F132+drdp!O132)*'DEC-OI'!$C132+(drdp!I132+drdp!R132)*'DEC-OI'!$D132)</f>
        <v>-1.7646026733585354E-2</v>
      </c>
      <c r="G132" s="20">
        <f>Model!$W$24*((drdp!D132+drdp!M132)*'DEC-OI'!$B132+(drdp!G132+drdp!P132)*'DEC-OI'!$C132+(drdp!J132+drdp!S132)*'DEC-OI'!$D132)</f>
        <v>0</v>
      </c>
      <c r="H132" s="18">
        <f>Model!$W$24*((drdp!B132)*'DEC-OI'!$B132+(drdp!E132)*'DEC-OI'!$C132+(drdp!H132)*'DEC-OI'!$D132)</f>
        <v>7.4033872619479468E-3</v>
      </c>
      <c r="I132" s="18">
        <f>Model!$W$24*((drdp!C132)*'DEC-OI'!$B132+(drdp!F132)*'DEC-OI'!$C132+(drdp!I132)*'DEC-OI'!$D132)</f>
        <v>-8.8230133667926772E-3</v>
      </c>
      <c r="J132" s="18">
        <f>Model!$W$24*((drdp!D132)*'DEC-OI'!$B132+(drdp!G132)*'DEC-OI'!$C132+(drdp!J132)*'DEC-OI'!$D132)</f>
        <v>0</v>
      </c>
      <c r="K132" s="21">
        <f>SUM(E$3:E131)+H132</f>
        <v>0.25816894568048082</v>
      </c>
      <c r="L132" s="21">
        <f>SUM(F$3:F131)+I132</f>
        <v>-0.43255018470410683</v>
      </c>
      <c r="M132" s="21">
        <f>SUM(G$3:G131)+J132</f>
        <v>0</v>
      </c>
      <c r="N132" s="21"/>
      <c r="O132" s="21"/>
      <c r="P132" s="21"/>
      <c r="Q132" s="19">
        <f t="shared" ref="Q132:S147" si="9">K132^2</f>
        <v>6.6651204513771059E-2</v>
      </c>
      <c r="R132" s="19">
        <f t="shared" si="9"/>
        <v>0.18709966228755692</v>
      </c>
      <c r="S132" s="19">
        <f t="shared" si="9"/>
        <v>0</v>
      </c>
      <c r="T132" s="19">
        <f t="shared" ref="T132:T195" si="10">K132*L132</f>
        <v>-0.11167102513895651</v>
      </c>
      <c r="U132" s="19">
        <f t="shared" ref="U132:U195" si="11">K132*M132</f>
        <v>0</v>
      </c>
      <c r="V132" s="19">
        <f t="shared" ref="V132:V195" si="12">L132*M132</f>
        <v>0</v>
      </c>
    </row>
    <row r="133" spans="1:22" x14ac:dyDescent="0.25">
      <c r="A133" s="26">
        <f>Wellpath!E133</f>
        <v>12500</v>
      </c>
      <c r="B133" s="22">
        <v>0</v>
      </c>
      <c r="C133" s="22">
        <v>0</v>
      </c>
      <c r="D133" s="22">
        <v>1</v>
      </c>
      <c r="E133" s="20">
        <f>Model!$W$24*((drdp!B133+drdp!K133)*'DEC-OI'!$B133+(drdp!E133+drdp!N133)*'DEC-OI'!$C133+(drdp!H133+drdp!Q133)*'DEC-OI'!$D133)</f>
        <v>-0.91802002048154474</v>
      </c>
      <c r="F133" s="20">
        <f>Model!$W$24*((drdp!C133+drdp!L133)*'DEC-OI'!$B133+(drdp!F133+drdp!O133)*'DEC-OI'!$C133+(drdp!I133+drdp!R133)*'DEC-OI'!$D133)</f>
        <v>1.0940536574822912</v>
      </c>
      <c r="G133" s="20">
        <f>Model!$W$24*((drdp!D133+drdp!M133)*'DEC-OI'!$B133+(drdp!G133+drdp!P133)*'DEC-OI'!$C133+(drdp!J133+drdp!S133)*'DEC-OI'!$D133)</f>
        <v>0</v>
      </c>
      <c r="H133" s="18">
        <f>Model!$W$24*((drdp!B133)*'DEC-OI'!$B133+(drdp!E133)*'DEC-OI'!$C133+(drdp!H133)*'DEC-OI'!$D133)</f>
        <v>7.4033872619479468E-3</v>
      </c>
      <c r="I133" s="18">
        <f>Model!$W$24*((drdp!C133)*'DEC-OI'!$B133+(drdp!F133)*'DEC-OI'!$C133+(drdp!I133)*'DEC-OI'!$D133)</f>
        <v>-8.8230133667926772E-3</v>
      </c>
      <c r="J133" s="18">
        <f>Model!$W$24*((drdp!D133)*'DEC-OI'!$B133+(drdp!G133)*'DEC-OI'!$C133+(drdp!J133)*'DEC-OI'!$D133)</f>
        <v>0</v>
      </c>
      <c r="K133" s="21">
        <f>SUM(E$3:E132)+H133</f>
        <v>0.27297572020437672</v>
      </c>
      <c r="L133" s="21">
        <f>SUM(F$3:F132)+I133</f>
        <v>-0.45019621143769217</v>
      </c>
      <c r="M133" s="21">
        <f>SUM(G$3:G132)+J133</f>
        <v>0</v>
      </c>
      <c r="N133" s="21"/>
      <c r="O133" s="21"/>
      <c r="P133" s="21"/>
      <c r="Q133" s="19">
        <f t="shared" si="9"/>
        <v>7.4515743821098157E-2</v>
      </c>
      <c r="R133" s="19">
        <f t="shared" si="9"/>
        <v>0.20267662879285123</v>
      </c>
      <c r="S133" s="19">
        <f t="shared" si="9"/>
        <v>0</v>
      </c>
      <c r="T133" s="19">
        <f t="shared" si="10"/>
        <v>-0.12289263505048588</v>
      </c>
      <c r="U133" s="19">
        <f t="shared" si="11"/>
        <v>0</v>
      </c>
      <c r="V133" s="19">
        <f t="shared" si="12"/>
        <v>0</v>
      </c>
    </row>
    <row r="134" spans="1:22" x14ac:dyDescent="0.25">
      <c r="A134" s="26">
        <f>Wellpath!E134</f>
        <v>0</v>
      </c>
      <c r="B134" s="22">
        <v>0</v>
      </c>
      <c r="C134" s="22">
        <v>0</v>
      </c>
      <c r="D134" s="22">
        <v>1</v>
      </c>
      <c r="E134" s="20">
        <f>Model!$W$24*((drdp!B134+drdp!K134)*'DEC-OI'!$B134+(drdp!E134+drdp!N134)*'DEC-OI'!$C134+(drdp!H134+drdp!Q134)*'DEC-OI'!$D134)</f>
        <v>0</v>
      </c>
      <c r="F134" s="20">
        <f>Model!$W$24*((drdp!C134+drdp!L134)*'DEC-OI'!$B134+(drdp!F134+drdp!O134)*'DEC-OI'!$C134+(drdp!I134+drdp!R134)*'DEC-OI'!$D134)</f>
        <v>0</v>
      </c>
      <c r="G134" s="20">
        <f>Model!$W$24*((drdp!D134+drdp!M134)*'DEC-OI'!$B134+(drdp!G134+drdp!P134)*'DEC-OI'!$C134+(drdp!J134+drdp!S134)*'DEC-OI'!$D134)</f>
        <v>0</v>
      </c>
      <c r="H134" s="18">
        <f>Model!$W$24*((drdp!B134)*'DEC-OI'!$B134+(drdp!E134)*'DEC-OI'!$C134+(drdp!H134)*'DEC-OI'!$D134)</f>
        <v>0</v>
      </c>
      <c r="I134" s="18">
        <f>Model!$W$24*((drdp!C134)*'DEC-OI'!$B134+(drdp!F134)*'DEC-OI'!$C134+(drdp!I134)*'DEC-OI'!$D134)</f>
        <v>0</v>
      </c>
      <c r="J134" s="18">
        <f>Model!$W$24*((drdp!D134)*'DEC-OI'!$B134+(drdp!G134)*'DEC-OI'!$C134+(drdp!J134)*'DEC-OI'!$D134)</f>
        <v>0</v>
      </c>
      <c r="K134" s="21">
        <f>SUM(E$3:E133)+H134</f>
        <v>-0.65244768753911597</v>
      </c>
      <c r="L134" s="21">
        <f>SUM(F$3:F133)+I134</f>
        <v>0.65268045941139174</v>
      </c>
      <c r="M134" s="21">
        <f>SUM(G$3:G133)+J134</f>
        <v>0</v>
      </c>
      <c r="N134" s="21"/>
      <c r="O134" s="21"/>
      <c r="P134" s="21"/>
      <c r="Q134" s="19">
        <f t="shared" si="9"/>
        <v>0.42568798497513993</v>
      </c>
      <c r="R134" s="19">
        <f t="shared" si="9"/>
        <v>0.42599178209746541</v>
      </c>
      <c r="S134" s="19">
        <f t="shared" si="9"/>
        <v>0</v>
      </c>
      <c r="T134" s="19">
        <f t="shared" si="10"/>
        <v>-0.42583985644493039</v>
      </c>
      <c r="U134" s="19">
        <f t="shared" si="11"/>
        <v>0</v>
      </c>
      <c r="V134" s="19">
        <f t="shared" si="12"/>
        <v>0</v>
      </c>
    </row>
    <row r="135" spans="1:22" x14ac:dyDescent="0.25">
      <c r="A135" s="26">
        <f>Wellpath!E135</f>
        <v>0</v>
      </c>
      <c r="B135" s="22">
        <v>0</v>
      </c>
      <c r="C135" s="22">
        <v>0</v>
      </c>
      <c r="D135" s="22">
        <v>1</v>
      </c>
      <c r="E135" s="20">
        <f>Model!$W$24*((drdp!B135+drdp!K135)*'DEC-OI'!$B135+(drdp!E135+drdp!N135)*'DEC-OI'!$C135+(drdp!H135+drdp!Q135)*'DEC-OI'!$D135)</f>
        <v>0</v>
      </c>
      <c r="F135" s="20">
        <f>Model!$W$24*((drdp!C135+drdp!L135)*'DEC-OI'!$B135+(drdp!F135+drdp!O135)*'DEC-OI'!$C135+(drdp!I135+drdp!R135)*'DEC-OI'!$D135)</f>
        <v>0</v>
      </c>
      <c r="G135" s="20">
        <f>Model!$W$24*((drdp!D135+drdp!M135)*'DEC-OI'!$B135+(drdp!G135+drdp!P135)*'DEC-OI'!$C135+(drdp!J135+drdp!S135)*'DEC-OI'!$D135)</f>
        <v>0</v>
      </c>
      <c r="H135" s="18">
        <f>Model!$W$24*((drdp!B135)*'DEC-OI'!$B135+(drdp!E135)*'DEC-OI'!$C135+(drdp!H135)*'DEC-OI'!$D135)</f>
        <v>0</v>
      </c>
      <c r="I135" s="18">
        <f>Model!$W$24*((drdp!C135)*'DEC-OI'!$B135+(drdp!F135)*'DEC-OI'!$C135+(drdp!I135)*'DEC-OI'!$D135)</f>
        <v>0</v>
      </c>
      <c r="J135" s="18">
        <f>Model!$W$24*((drdp!D135)*'DEC-OI'!$B135+(drdp!G135)*'DEC-OI'!$C135+(drdp!J135)*'DEC-OI'!$D135)</f>
        <v>0</v>
      </c>
      <c r="K135" s="21">
        <f>SUM(E$3:E134)+H135</f>
        <v>-0.65244768753911597</v>
      </c>
      <c r="L135" s="21">
        <f>SUM(F$3:F134)+I135</f>
        <v>0.65268045941139174</v>
      </c>
      <c r="M135" s="21">
        <f>SUM(G$3:G134)+J135</f>
        <v>0</v>
      </c>
      <c r="N135" s="21"/>
      <c r="O135" s="21"/>
      <c r="P135" s="21"/>
      <c r="Q135" s="19">
        <f t="shared" si="9"/>
        <v>0.42568798497513993</v>
      </c>
      <c r="R135" s="19">
        <f t="shared" si="9"/>
        <v>0.42599178209746541</v>
      </c>
      <c r="S135" s="19">
        <f t="shared" si="9"/>
        <v>0</v>
      </c>
      <c r="T135" s="19">
        <f t="shared" si="10"/>
        <v>-0.42583985644493039</v>
      </c>
      <c r="U135" s="19">
        <f t="shared" si="11"/>
        <v>0</v>
      </c>
      <c r="V135" s="19">
        <f t="shared" si="12"/>
        <v>0</v>
      </c>
    </row>
    <row r="136" spans="1:22" x14ac:dyDescent="0.25">
      <c r="A136" s="26">
        <f>Wellpath!E136</f>
        <v>0</v>
      </c>
      <c r="B136" s="22">
        <v>0</v>
      </c>
      <c r="C136" s="22">
        <v>0</v>
      </c>
      <c r="D136" s="22">
        <v>1</v>
      </c>
      <c r="E136" s="20">
        <f>Model!$W$24*((drdp!B136+drdp!K136)*'DEC-OI'!$B136+(drdp!E136+drdp!N136)*'DEC-OI'!$C136+(drdp!H136+drdp!Q136)*'DEC-OI'!$D136)</f>
        <v>0</v>
      </c>
      <c r="F136" s="20">
        <f>Model!$W$24*((drdp!C136+drdp!L136)*'DEC-OI'!$B136+(drdp!F136+drdp!O136)*'DEC-OI'!$C136+(drdp!I136+drdp!R136)*'DEC-OI'!$D136)</f>
        <v>0</v>
      </c>
      <c r="G136" s="20">
        <f>Model!$W$24*((drdp!D136+drdp!M136)*'DEC-OI'!$B136+(drdp!G136+drdp!P136)*'DEC-OI'!$C136+(drdp!J136+drdp!S136)*'DEC-OI'!$D136)</f>
        <v>0</v>
      </c>
      <c r="H136" s="18">
        <f>Model!$W$24*((drdp!B136)*'DEC-OI'!$B136+(drdp!E136)*'DEC-OI'!$C136+(drdp!H136)*'DEC-OI'!$D136)</f>
        <v>0</v>
      </c>
      <c r="I136" s="18">
        <f>Model!$W$24*((drdp!C136)*'DEC-OI'!$B136+(drdp!F136)*'DEC-OI'!$C136+(drdp!I136)*'DEC-OI'!$D136)</f>
        <v>0</v>
      </c>
      <c r="J136" s="18">
        <f>Model!$W$24*((drdp!D136)*'DEC-OI'!$B136+(drdp!G136)*'DEC-OI'!$C136+(drdp!J136)*'DEC-OI'!$D136)</f>
        <v>0</v>
      </c>
      <c r="K136" s="21">
        <f>SUM(E$3:E135)+H136</f>
        <v>-0.65244768753911597</v>
      </c>
      <c r="L136" s="21">
        <f>SUM(F$3:F135)+I136</f>
        <v>0.65268045941139174</v>
      </c>
      <c r="M136" s="21">
        <f>SUM(G$3:G135)+J136</f>
        <v>0</v>
      </c>
      <c r="N136" s="21"/>
      <c r="O136" s="21"/>
      <c r="P136" s="21"/>
      <c r="Q136" s="19">
        <f t="shared" si="9"/>
        <v>0.42568798497513993</v>
      </c>
      <c r="R136" s="19">
        <f t="shared" si="9"/>
        <v>0.42599178209746541</v>
      </c>
      <c r="S136" s="19">
        <f t="shared" si="9"/>
        <v>0</v>
      </c>
      <c r="T136" s="19">
        <f t="shared" si="10"/>
        <v>-0.42583985644493039</v>
      </c>
      <c r="U136" s="19">
        <f t="shared" si="11"/>
        <v>0</v>
      </c>
      <c r="V136" s="19">
        <f t="shared" si="12"/>
        <v>0</v>
      </c>
    </row>
    <row r="137" spans="1:22" x14ac:dyDescent="0.25">
      <c r="A137" s="26">
        <f>Wellpath!E137</f>
        <v>0</v>
      </c>
      <c r="B137" s="22">
        <v>0</v>
      </c>
      <c r="C137" s="22">
        <v>0</v>
      </c>
      <c r="D137" s="22">
        <v>1</v>
      </c>
      <c r="E137" s="20">
        <f>Model!$W$24*((drdp!B137+drdp!K137)*'DEC-OI'!$B137+(drdp!E137+drdp!N137)*'DEC-OI'!$C137+(drdp!H137+drdp!Q137)*'DEC-OI'!$D137)</f>
        <v>0</v>
      </c>
      <c r="F137" s="20">
        <f>Model!$W$24*((drdp!C137+drdp!L137)*'DEC-OI'!$B137+(drdp!F137+drdp!O137)*'DEC-OI'!$C137+(drdp!I137+drdp!R137)*'DEC-OI'!$D137)</f>
        <v>0</v>
      </c>
      <c r="G137" s="20">
        <f>Model!$W$24*((drdp!D137+drdp!M137)*'DEC-OI'!$B137+(drdp!G137+drdp!P137)*'DEC-OI'!$C137+(drdp!J137+drdp!S137)*'DEC-OI'!$D137)</f>
        <v>0</v>
      </c>
      <c r="H137" s="18">
        <f>Model!$W$24*((drdp!B137)*'DEC-OI'!$B137+(drdp!E137)*'DEC-OI'!$C137+(drdp!H137)*'DEC-OI'!$D137)</f>
        <v>0</v>
      </c>
      <c r="I137" s="18">
        <f>Model!$W$24*((drdp!C137)*'DEC-OI'!$B137+(drdp!F137)*'DEC-OI'!$C137+(drdp!I137)*'DEC-OI'!$D137)</f>
        <v>0</v>
      </c>
      <c r="J137" s="18">
        <f>Model!$W$24*((drdp!D137)*'DEC-OI'!$B137+(drdp!G137)*'DEC-OI'!$C137+(drdp!J137)*'DEC-OI'!$D137)</f>
        <v>0</v>
      </c>
      <c r="K137" s="21">
        <f>SUM(E$3:E136)+H137</f>
        <v>-0.65244768753911597</v>
      </c>
      <c r="L137" s="21">
        <f>SUM(F$3:F136)+I137</f>
        <v>0.65268045941139174</v>
      </c>
      <c r="M137" s="21">
        <f>SUM(G$3:G136)+J137</f>
        <v>0</v>
      </c>
      <c r="N137" s="21"/>
      <c r="O137" s="21"/>
      <c r="P137" s="21"/>
      <c r="Q137" s="19">
        <f t="shared" si="9"/>
        <v>0.42568798497513993</v>
      </c>
      <c r="R137" s="19">
        <f t="shared" si="9"/>
        <v>0.42599178209746541</v>
      </c>
      <c r="S137" s="19">
        <f t="shared" si="9"/>
        <v>0</v>
      </c>
      <c r="T137" s="19">
        <f t="shared" si="10"/>
        <v>-0.42583985644493039</v>
      </c>
      <c r="U137" s="19">
        <f t="shared" si="11"/>
        <v>0</v>
      </c>
      <c r="V137" s="19">
        <f t="shared" si="12"/>
        <v>0</v>
      </c>
    </row>
    <row r="138" spans="1:22" x14ac:dyDescent="0.25">
      <c r="A138" s="26">
        <f>Wellpath!E138</f>
        <v>0</v>
      </c>
      <c r="B138" s="22">
        <v>0</v>
      </c>
      <c r="C138" s="22">
        <v>0</v>
      </c>
      <c r="D138" s="22">
        <v>1</v>
      </c>
      <c r="E138" s="20">
        <f>Model!$W$24*((drdp!B138+drdp!K138)*'DEC-OI'!$B138+(drdp!E138+drdp!N138)*'DEC-OI'!$C138+(drdp!H138+drdp!Q138)*'DEC-OI'!$D138)</f>
        <v>0</v>
      </c>
      <c r="F138" s="20">
        <f>Model!$W$24*((drdp!C138+drdp!L138)*'DEC-OI'!$B138+(drdp!F138+drdp!O138)*'DEC-OI'!$C138+(drdp!I138+drdp!R138)*'DEC-OI'!$D138)</f>
        <v>0</v>
      </c>
      <c r="G138" s="20">
        <f>Model!$W$24*((drdp!D138+drdp!M138)*'DEC-OI'!$B138+(drdp!G138+drdp!P138)*'DEC-OI'!$C138+(drdp!J138+drdp!S138)*'DEC-OI'!$D138)</f>
        <v>0</v>
      </c>
      <c r="H138" s="18">
        <f>Model!$W$24*((drdp!B138)*'DEC-OI'!$B138+(drdp!E138)*'DEC-OI'!$C138+(drdp!H138)*'DEC-OI'!$D138)</f>
        <v>0</v>
      </c>
      <c r="I138" s="18">
        <f>Model!$W$24*((drdp!C138)*'DEC-OI'!$B138+(drdp!F138)*'DEC-OI'!$C138+(drdp!I138)*'DEC-OI'!$D138)</f>
        <v>0</v>
      </c>
      <c r="J138" s="18">
        <f>Model!$W$24*((drdp!D138)*'DEC-OI'!$B138+(drdp!G138)*'DEC-OI'!$C138+(drdp!J138)*'DEC-OI'!$D138)</f>
        <v>0</v>
      </c>
      <c r="K138" s="21">
        <f>SUM(E$3:E137)+H138</f>
        <v>-0.65244768753911597</v>
      </c>
      <c r="L138" s="21">
        <f>SUM(F$3:F137)+I138</f>
        <v>0.65268045941139174</v>
      </c>
      <c r="M138" s="21">
        <f>SUM(G$3:G137)+J138</f>
        <v>0</v>
      </c>
      <c r="N138" s="21"/>
      <c r="O138" s="21"/>
      <c r="P138" s="21"/>
      <c r="Q138" s="19">
        <f t="shared" si="9"/>
        <v>0.42568798497513993</v>
      </c>
      <c r="R138" s="19">
        <f t="shared" si="9"/>
        <v>0.42599178209746541</v>
      </c>
      <c r="S138" s="19">
        <f t="shared" si="9"/>
        <v>0</v>
      </c>
      <c r="T138" s="19">
        <f t="shared" si="10"/>
        <v>-0.42583985644493039</v>
      </c>
      <c r="U138" s="19">
        <f t="shared" si="11"/>
        <v>0</v>
      </c>
      <c r="V138" s="19">
        <f t="shared" si="12"/>
        <v>0</v>
      </c>
    </row>
    <row r="139" spans="1:22" x14ac:dyDescent="0.25">
      <c r="A139" s="26">
        <f>Wellpath!E139</f>
        <v>0</v>
      </c>
      <c r="B139" s="22">
        <v>0</v>
      </c>
      <c r="C139" s="22">
        <v>0</v>
      </c>
      <c r="D139" s="22">
        <v>1</v>
      </c>
      <c r="E139" s="20">
        <f>Model!$W$24*((drdp!B139+drdp!K139)*'DEC-OI'!$B139+(drdp!E139+drdp!N139)*'DEC-OI'!$C139+(drdp!H139+drdp!Q139)*'DEC-OI'!$D139)</f>
        <v>0</v>
      </c>
      <c r="F139" s="20">
        <f>Model!$W$24*((drdp!C139+drdp!L139)*'DEC-OI'!$B139+(drdp!F139+drdp!O139)*'DEC-OI'!$C139+(drdp!I139+drdp!R139)*'DEC-OI'!$D139)</f>
        <v>0</v>
      </c>
      <c r="G139" s="20">
        <f>Model!$W$24*((drdp!D139+drdp!M139)*'DEC-OI'!$B139+(drdp!G139+drdp!P139)*'DEC-OI'!$C139+(drdp!J139+drdp!S139)*'DEC-OI'!$D139)</f>
        <v>0</v>
      </c>
      <c r="H139" s="18">
        <f>Model!$W$24*((drdp!B139)*'DEC-OI'!$B139+(drdp!E139)*'DEC-OI'!$C139+(drdp!H139)*'DEC-OI'!$D139)</f>
        <v>0</v>
      </c>
      <c r="I139" s="18">
        <f>Model!$W$24*((drdp!C139)*'DEC-OI'!$B139+(drdp!F139)*'DEC-OI'!$C139+(drdp!I139)*'DEC-OI'!$D139)</f>
        <v>0</v>
      </c>
      <c r="J139" s="18">
        <f>Model!$W$24*((drdp!D139)*'DEC-OI'!$B139+(drdp!G139)*'DEC-OI'!$C139+(drdp!J139)*'DEC-OI'!$D139)</f>
        <v>0</v>
      </c>
      <c r="K139" s="21">
        <f>SUM(E$3:E138)+H139</f>
        <v>-0.65244768753911597</v>
      </c>
      <c r="L139" s="21">
        <f>SUM(F$3:F138)+I139</f>
        <v>0.65268045941139174</v>
      </c>
      <c r="M139" s="21">
        <f>SUM(G$3:G138)+J139</f>
        <v>0</v>
      </c>
      <c r="N139" s="21"/>
      <c r="O139" s="21"/>
      <c r="P139" s="21"/>
      <c r="Q139" s="19">
        <f t="shared" si="9"/>
        <v>0.42568798497513993</v>
      </c>
      <c r="R139" s="19">
        <f t="shared" si="9"/>
        <v>0.42599178209746541</v>
      </c>
      <c r="S139" s="19">
        <f t="shared" si="9"/>
        <v>0</v>
      </c>
      <c r="T139" s="19">
        <f t="shared" si="10"/>
        <v>-0.42583985644493039</v>
      </c>
      <c r="U139" s="19">
        <f t="shared" si="11"/>
        <v>0</v>
      </c>
      <c r="V139" s="19">
        <f t="shared" si="12"/>
        <v>0</v>
      </c>
    </row>
    <row r="140" spans="1:22" x14ac:dyDescent="0.25">
      <c r="A140" s="26">
        <f>Wellpath!E140</f>
        <v>0</v>
      </c>
      <c r="B140" s="22">
        <v>0</v>
      </c>
      <c r="C140" s="22">
        <v>0</v>
      </c>
      <c r="D140" s="22">
        <v>1</v>
      </c>
      <c r="E140" s="20">
        <f>Model!$W$24*((drdp!B140+drdp!K140)*'DEC-OI'!$B140+(drdp!E140+drdp!N140)*'DEC-OI'!$C140+(drdp!H140+drdp!Q140)*'DEC-OI'!$D140)</f>
        <v>0</v>
      </c>
      <c r="F140" s="20">
        <f>Model!$W$24*((drdp!C140+drdp!L140)*'DEC-OI'!$B140+(drdp!F140+drdp!O140)*'DEC-OI'!$C140+(drdp!I140+drdp!R140)*'DEC-OI'!$D140)</f>
        <v>0</v>
      </c>
      <c r="G140" s="20">
        <f>Model!$W$24*((drdp!D140+drdp!M140)*'DEC-OI'!$B140+(drdp!G140+drdp!P140)*'DEC-OI'!$C140+(drdp!J140+drdp!S140)*'DEC-OI'!$D140)</f>
        <v>0</v>
      </c>
      <c r="H140" s="18">
        <f>Model!$W$24*((drdp!B140)*'DEC-OI'!$B140+(drdp!E140)*'DEC-OI'!$C140+(drdp!H140)*'DEC-OI'!$D140)</f>
        <v>0</v>
      </c>
      <c r="I140" s="18">
        <f>Model!$W$24*((drdp!C140)*'DEC-OI'!$B140+(drdp!F140)*'DEC-OI'!$C140+(drdp!I140)*'DEC-OI'!$D140)</f>
        <v>0</v>
      </c>
      <c r="J140" s="18">
        <f>Model!$W$24*((drdp!D140)*'DEC-OI'!$B140+(drdp!G140)*'DEC-OI'!$C140+(drdp!J140)*'DEC-OI'!$D140)</f>
        <v>0</v>
      </c>
      <c r="K140" s="21">
        <f>SUM(E$3:E139)+H140</f>
        <v>-0.65244768753911597</v>
      </c>
      <c r="L140" s="21">
        <f>SUM(F$3:F139)+I140</f>
        <v>0.65268045941139174</v>
      </c>
      <c r="M140" s="21">
        <f>SUM(G$3:G139)+J140</f>
        <v>0</v>
      </c>
      <c r="N140" s="21"/>
      <c r="O140" s="21"/>
      <c r="P140" s="21"/>
      <c r="Q140" s="19">
        <f t="shared" si="9"/>
        <v>0.42568798497513993</v>
      </c>
      <c r="R140" s="19">
        <f t="shared" si="9"/>
        <v>0.42599178209746541</v>
      </c>
      <c r="S140" s="19">
        <f t="shared" si="9"/>
        <v>0</v>
      </c>
      <c r="T140" s="19">
        <f t="shared" si="10"/>
        <v>-0.42583985644493039</v>
      </c>
      <c r="U140" s="19">
        <f t="shared" si="11"/>
        <v>0</v>
      </c>
      <c r="V140" s="19">
        <f t="shared" si="12"/>
        <v>0</v>
      </c>
    </row>
    <row r="141" spans="1:22" x14ac:dyDescent="0.25">
      <c r="A141" s="26">
        <f>Wellpath!E141</f>
        <v>0</v>
      </c>
      <c r="B141" s="22">
        <v>0</v>
      </c>
      <c r="C141" s="22">
        <v>0</v>
      </c>
      <c r="D141" s="22">
        <v>1</v>
      </c>
      <c r="E141" s="20">
        <f>Model!$W$24*((drdp!B141+drdp!K141)*'DEC-OI'!$B141+(drdp!E141+drdp!N141)*'DEC-OI'!$C141+(drdp!H141+drdp!Q141)*'DEC-OI'!$D141)</f>
        <v>0</v>
      </c>
      <c r="F141" s="20">
        <f>Model!$W$24*((drdp!C141+drdp!L141)*'DEC-OI'!$B141+(drdp!F141+drdp!O141)*'DEC-OI'!$C141+(drdp!I141+drdp!R141)*'DEC-OI'!$D141)</f>
        <v>0</v>
      </c>
      <c r="G141" s="20">
        <f>Model!$W$24*((drdp!D141+drdp!M141)*'DEC-OI'!$B141+(drdp!G141+drdp!P141)*'DEC-OI'!$C141+(drdp!J141+drdp!S141)*'DEC-OI'!$D141)</f>
        <v>0</v>
      </c>
      <c r="H141" s="18">
        <f>Model!$W$24*((drdp!B141)*'DEC-OI'!$B141+(drdp!E141)*'DEC-OI'!$C141+(drdp!H141)*'DEC-OI'!$D141)</f>
        <v>0</v>
      </c>
      <c r="I141" s="18">
        <f>Model!$W$24*((drdp!C141)*'DEC-OI'!$B141+(drdp!F141)*'DEC-OI'!$C141+(drdp!I141)*'DEC-OI'!$D141)</f>
        <v>0</v>
      </c>
      <c r="J141" s="18">
        <f>Model!$W$24*((drdp!D141)*'DEC-OI'!$B141+(drdp!G141)*'DEC-OI'!$C141+(drdp!J141)*'DEC-OI'!$D141)</f>
        <v>0</v>
      </c>
      <c r="K141" s="21">
        <f>SUM(E$3:E140)+H141</f>
        <v>-0.65244768753911597</v>
      </c>
      <c r="L141" s="21">
        <f>SUM(F$3:F140)+I141</f>
        <v>0.65268045941139174</v>
      </c>
      <c r="M141" s="21">
        <f>SUM(G$3:G140)+J141</f>
        <v>0</v>
      </c>
      <c r="N141" s="21"/>
      <c r="O141" s="21"/>
      <c r="P141" s="21"/>
      <c r="Q141" s="19">
        <f t="shared" si="9"/>
        <v>0.42568798497513993</v>
      </c>
      <c r="R141" s="19">
        <f t="shared" si="9"/>
        <v>0.42599178209746541</v>
      </c>
      <c r="S141" s="19">
        <f t="shared" si="9"/>
        <v>0</v>
      </c>
      <c r="T141" s="19">
        <f t="shared" si="10"/>
        <v>-0.42583985644493039</v>
      </c>
      <c r="U141" s="19">
        <f t="shared" si="11"/>
        <v>0</v>
      </c>
      <c r="V141" s="19">
        <f t="shared" si="12"/>
        <v>0</v>
      </c>
    </row>
    <row r="142" spans="1:22" x14ac:dyDescent="0.25">
      <c r="A142" s="26">
        <f>Wellpath!E142</f>
        <v>0</v>
      </c>
      <c r="B142" s="22">
        <v>0</v>
      </c>
      <c r="C142" s="22">
        <v>0</v>
      </c>
      <c r="D142" s="22">
        <v>1</v>
      </c>
      <c r="E142" s="20">
        <f>Model!$W$24*((drdp!B142+drdp!K142)*'DEC-OI'!$B142+(drdp!E142+drdp!N142)*'DEC-OI'!$C142+(drdp!H142+drdp!Q142)*'DEC-OI'!$D142)</f>
        <v>0</v>
      </c>
      <c r="F142" s="20">
        <f>Model!$W$24*((drdp!C142+drdp!L142)*'DEC-OI'!$B142+(drdp!F142+drdp!O142)*'DEC-OI'!$C142+(drdp!I142+drdp!R142)*'DEC-OI'!$D142)</f>
        <v>0</v>
      </c>
      <c r="G142" s="20">
        <f>Model!$W$24*((drdp!D142+drdp!M142)*'DEC-OI'!$B142+(drdp!G142+drdp!P142)*'DEC-OI'!$C142+(drdp!J142+drdp!S142)*'DEC-OI'!$D142)</f>
        <v>0</v>
      </c>
      <c r="H142" s="18">
        <f>Model!$W$24*((drdp!B142)*'DEC-OI'!$B142+(drdp!E142)*'DEC-OI'!$C142+(drdp!H142)*'DEC-OI'!$D142)</f>
        <v>0</v>
      </c>
      <c r="I142" s="18">
        <f>Model!$W$24*((drdp!C142)*'DEC-OI'!$B142+(drdp!F142)*'DEC-OI'!$C142+(drdp!I142)*'DEC-OI'!$D142)</f>
        <v>0</v>
      </c>
      <c r="J142" s="18">
        <f>Model!$W$24*((drdp!D142)*'DEC-OI'!$B142+(drdp!G142)*'DEC-OI'!$C142+(drdp!J142)*'DEC-OI'!$D142)</f>
        <v>0</v>
      </c>
      <c r="K142" s="21">
        <f>SUM(E$3:E141)+H142</f>
        <v>-0.65244768753911597</v>
      </c>
      <c r="L142" s="21">
        <f>SUM(F$3:F141)+I142</f>
        <v>0.65268045941139174</v>
      </c>
      <c r="M142" s="21">
        <f>SUM(G$3:G141)+J142</f>
        <v>0</v>
      </c>
      <c r="N142" s="21"/>
      <c r="O142" s="21"/>
      <c r="P142" s="21"/>
      <c r="Q142" s="19">
        <f t="shared" si="9"/>
        <v>0.42568798497513993</v>
      </c>
      <c r="R142" s="19">
        <f t="shared" si="9"/>
        <v>0.42599178209746541</v>
      </c>
      <c r="S142" s="19">
        <f t="shared" si="9"/>
        <v>0</v>
      </c>
      <c r="T142" s="19">
        <f t="shared" si="10"/>
        <v>-0.42583985644493039</v>
      </c>
      <c r="U142" s="19">
        <f t="shared" si="11"/>
        <v>0</v>
      </c>
      <c r="V142" s="19">
        <f t="shared" si="12"/>
        <v>0</v>
      </c>
    </row>
    <row r="143" spans="1:22" x14ac:dyDescent="0.25">
      <c r="A143" s="26">
        <f>Wellpath!E143</f>
        <v>0</v>
      </c>
      <c r="B143" s="22">
        <v>0</v>
      </c>
      <c r="C143" s="22">
        <v>0</v>
      </c>
      <c r="D143" s="22">
        <v>1</v>
      </c>
      <c r="E143" s="20">
        <f>Model!$W$24*((drdp!B143+drdp!K143)*'DEC-OI'!$B143+(drdp!E143+drdp!N143)*'DEC-OI'!$C143+(drdp!H143+drdp!Q143)*'DEC-OI'!$D143)</f>
        <v>0</v>
      </c>
      <c r="F143" s="20">
        <f>Model!$W$24*((drdp!C143+drdp!L143)*'DEC-OI'!$B143+(drdp!F143+drdp!O143)*'DEC-OI'!$C143+(drdp!I143+drdp!R143)*'DEC-OI'!$D143)</f>
        <v>0</v>
      </c>
      <c r="G143" s="20">
        <f>Model!$W$24*((drdp!D143+drdp!M143)*'DEC-OI'!$B143+(drdp!G143+drdp!P143)*'DEC-OI'!$C143+(drdp!J143+drdp!S143)*'DEC-OI'!$D143)</f>
        <v>0</v>
      </c>
      <c r="H143" s="18">
        <f>Model!$W$24*((drdp!B143)*'DEC-OI'!$B143+(drdp!E143)*'DEC-OI'!$C143+(drdp!H143)*'DEC-OI'!$D143)</f>
        <v>0</v>
      </c>
      <c r="I143" s="18">
        <f>Model!$W$24*((drdp!C143)*'DEC-OI'!$B143+(drdp!F143)*'DEC-OI'!$C143+(drdp!I143)*'DEC-OI'!$D143)</f>
        <v>0</v>
      </c>
      <c r="J143" s="18">
        <f>Model!$W$24*((drdp!D143)*'DEC-OI'!$B143+(drdp!G143)*'DEC-OI'!$C143+(drdp!J143)*'DEC-OI'!$D143)</f>
        <v>0</v>
      </c>
      <c r="K143" s="21">
        <f>SUM(E$3:E142)+H143</f>
        <v>-0.65244768753911597</v>
      </c>
      <c r="L143" s="21">
        <f>SUM(F$3:F142)+I143</f>
        <v>0.65268045941139174</v>
      </c>
      <c r="M143" s="21">
        <f>SUM(G$3:G142)+J143</f>
        <v>0</v>
      </c>
      <c r="N143" s="21"/>
      <c r="O143" s="21"/>
      <c r="P143" s="21"/>
      <c r="Q143" s="19">
        <f t="shared" si="9"/>
        <v>0.42568798497513993</v>
      </c>
      <c r="R143" s="19">
        <f t="shared" si="9"/>
        <v>0.42599178209746541</v>
      </c>
      <c r="S143" s="19">
        <f t="shared" si="9"/>
        <v>0</v>
      </c>
      <c r="T143" s="19">
        <f t="shared" si="10"/>
        <v>-0.42583985644493039</v>
      </c>
      <c r="U143" s="19">
        <f t="shared" si="11"/>
        <v>0</v>
      </c>
      <c r="V143" s="19">
        <f t="shared" si="12"/>
        <v>0</v>
      </c>
    </row>
    <row r="144" spans="1:22" x14ac:dyDescent="0.25">
      <c r="A144" s="26">
        <f>Wellpath!E144</f>
        <v>0</v>
      </c>
      <c r="B144" s="22">
        <v>0</v>
      </c>
      <c r="C144" s="22">
        <v>0</v>
      </c>
      <c r="D144" s="22">
        <v>1</v>
      </c>
      <c r="E144" s="20">
        <f>Model!$W$24*((drdp!B144+drdp!K144)*'DEC-OI'!$B144+(drdp!E144+drdp!N144)*'DEC-OI'!$C144+(drdp!H144+drdp!Q144)*'DEC-OI'!$D144)</f>
        <v>0</v>
      </c>
      <c r="F144" s="20">
        <f>Model!$W$24*((drdp!C144+drdp!L144)*'DEC-OI'!$B144+(drdp!F144+drdp!O144)*'DEC-OI'!$C144+(drdp!I144+drdp!R144)*'DEC-OI'!$D144)</f>
        <v>0</v>
      </c>
      <c r="G144" s="20">
        <f>Model!$W$24*((drdp!D144+drdp!M144)*'DEC-OI'!$B144+(drdp!G144+drdp!P144)*'DEC-OI'!$C144+(drdp!J144+drdp!S144)*'DEC-OI'!$D144)</f>
        <v>0</v>
      </c>
      <c r="H144" s="18">
        <f>Model!$W$24*((drdp!B144)*'DEC-OI'!$B144+(drdp!E144)*'DEC-OI'!$C144+(drdp!H144)*'DEC-OI'!$D144)</f>
        <v>0</v>
      </c>
      <c r="I144" s="18">
        <f>Model!$W$24*((drdp!C144)*'DEC-OI'!$B144+(drdp!F144)*'DEC-OI'!$C144+(drdp!I144)*'DEC-OI'!$D144)</f>
        <v>0</v>
      </c>
      <c r="J144" s="18">
        <f>Model!$W$24*((drdp!D144)*'DEC-OI'!$B144+(drdp!G144)*'DEC-OI'!$C144+(drdp!J144)*'DEC-OI'!$D144)</f>
        <v>0</v>
      </c>
      <c r="K144" s="21">
        <f>SUM(E$3:E143)+H144</f>
        <v>-0.65244768753911597</v>
      </c>
      <c r="L144" s="21">
        <f>SUM(F$3:F143)+I144</f>
        <v>0.65268045941139174</v>
      </c>
      <c r="M144" s="21">
        <f>SUM(G$3:G143)+J144</f>
        <v>0</v>
      </c>
      <c r="N144" s="21"/>
      <c r="O144" s="21"/>
      <c r="P144" s="21"/>
      <c r="Q144" s="19">
        <f t="shared" si="9"/>
        <v>0.42568798497513993</v>
      </c>
      <c r="R144" s="19">
        <f t="shared" si="9"/>
        <v>0.42599178209746541</v>
      </c>
      <c r="S144" s="19">
        <f t="shared" si="9"/>
        <v>0</v>
      </c>
      <c r="T144" s="19">
        <f t="shared" si="10"/>
        <v>-0.42583985644493039</v>
      </c>
      <c r="U144" s="19">
        <f t="shared" si="11"/>
        <v>0</v>
      </c>
      <c r="V144" s="19">
        <f t="shared" si="12"/>
        <v>0</v>
      </c>
    </row>
    <row r="145" spans="1:22" x14ac:dyDescent="0.25">
      <c r="A145" s="26">
        <f>Wellpath!E145</f>
        <v>0</v>
      </c>
      <c r="B145" s="22">
        <v>0</v>
      </c>
      <c r="C145" s="22">
        <v>0</v>
      </c>
      <c r="D145" s="22">
        <v>1</v>
      </c>
      <c r="E145" s="20">
        <f>Model!$W$24*((drdp!B145+drdp!K145)*'DEC-OI'!$B145+(drdp!E145+drdp!N145)*'DEC-OI'!$C145+(drdp!H145+drdp!Q145)*'DEC-OI'!$D145)</f>
        <v>0</v>
      </c>
      <c r="F145" s="20">
        <f>Model!$W$24*((drdp!C145+drdp!L145)*'DEC-OI'!$B145+(drdp!F145+drdp!O145)*'DEC-OI'!$C145+(drdp!I145+drdp!R145)*'DEC-OI'!$D145)</f>
        <v>0</v>
      </c>
      <c r="G145" s="20">
        <f>Model!$W$24*((drdp!D145+drdp!M145)*'DEC-OI'!$B145+(drdp!G145+drdp!P145)*'DEC-OI'!$C145+(drdp!J145+drdp!S145)*'DEC-OI'!$D145)</f>
        <v>0</v>
      </c>
      <c r="H145" s="18">
        <f>Model!$W$24*((drdp!B145)*'DEC-OI'!$B145+(drdp!E145)*'DEC-OI'!$C145+(drdp!H145)*'DEC-OI'!$D145)</f>
        <v>0</v>
      </c>
      <c r="I145" s="18">
        <f>Model!$W$24*((drdp!C145)*'DEC-OI'!$B145+(drdp!F145)*'DEC-OI'!$C145+(drdp!I145)*'DEC-OI'!$D145)</f>
        <v>0</v>
      </c>
      <c r="J145" s="18">
        <f>Model!$W$24*((drdp!D145)*'DEC-OI'!$B145+(drdp!G145)*'DEC-OI'!$C145+(drdp!J145)*'DEC-OI'!$D145)</f>
        <v>0</v>
      </c>
      <c r="K145" s="21">
        <f>SUM(E$3:E144)+H145</f>
        <v>-0.65244768753911597</v>
      </c>
      <c r="L145" s="21">
        <f>SUM(F$3:F144)+I145</f>
        <v>0.65268045941139174</v>
      </c>
      <c r="M145" s="21">
        <f>SUM(G$3:G144)+J145</f>
        <v>0</v>
      </c>
      <c r="N145" s="21"/>
      <c r="O145" s="21"/>
      <c r="P145" s="21"/>
      <c r="Q145" s="19">
        <f t="shared" si="9"/>
        <v>0.42568798497513993</v>
      </c>
      <c r="R145" s="19">
        <f t="shared" si="9"/>
        <v>0.42599178209746541</v>
      </c>
      <c r="S145" s="19">
        <f t="shared" si="9"/>
        <v>0</v>
      </c>
      <c r="T145" s="19">
        <f t="shared" si="10"/>
        <v>-0.42583985644493039</v>
      </c>
      <c r="U145" s="19">
        <f t="shared" si="11"/>
        <v>0</v>
      </c>
      <c r="V145" s="19">
        <f t="shared" si="12"/>
        <v>0</v>
      </c>
    </row>
    <row r="146" spans="1:22" x14ac:dyDescent="0.25">
      <c r="A146" s="26">
        <f>Wellpath!E146</f>
        <v>0</v>
      </c>
      <c r="B146" s="22">
        <v>0</v>
      </c>
      <c r="C146" s="22">
        <v>0</v>
      </c>
      <c r="D146" s="22">
        <v>1</v>
      </c>
      <c r="E146" s="20">
        <f>Model!$W$24*((drdp!B146+drdp!K146)*'DEC-OI'!$B146+(drdp!E146+drdp!N146)*'DEC-OI'!$C146+(drdp!H146+drdp!Q146)*'DEC-OI'!$D146)</f>
        <v>0</v>
      </c>
      <c r="F146" s="20">
        <f>Model!$W$24*((drdp!C146+drdp!L146)*'DEC-OI'!$B146+(drdp!F146+drdp!O146)*'DEC-OI'!$C146+(drdp!I146+drdp!R146)*'DEC-OI'!$D146)</f>
        <v>0</v>
      </c>
      <c r="G146" s="20">
        <f>Model!$W$24*((drdp!D146+drdp!M146)*'DEC-OI'!$B146+(drdp!G146+drdp!P146)*'DEC-OI'!$C146+(drdp!J146+drdp!S146)*'DEC-OI'!$D146)</f>
        <v>0</v>
      </c>
      <c r="H146" s="18">
        <f>Model!$W$24*((drdp!B146)*'DEC-OI'!$B146+(drdp!E146)*'DEC-OI'!$C146+(drdp!H146)*'DEC-OI'!$D146)</f>
        <v>0</v>
      </c>
      <c r="I146" s="18">
        <f>Model!$W$24*((drdp!C146)*'DEC-OI'!$B146+(drdp!F146)*'DEC-OI'!$C146+(drdp!I146)*'DEC-OI'!$D146)</f>
        <v>0</v>
      </c>
      <c r="J146" s="18">
        <f>Model!$W$24*((drdp!D146)*'DEC-OI'!$B146+(drdp!G146)*'DEC-OI'!$C146+(drdp!J146)*'DEC-OI'!$D146)</f>
        <v>0</v>
      </c>
      <c r="K146" s="21">
        <f>SUM(E$3:E145)+H146</f>
        <v>-0.65244768753911597</v>
      </c>
      <c r="L146" s="21">
        <f>SUM(F$3:F145)+I146</f>
        <v>0.65268045941139174</v>
      </c>
      <c r="M146" s="21">
        <f>SUM(G$3:G145)+J146</f>
        <v>0</v>
      </c>
      <c r="N146" s="21"/>
      <c r="O146" s="21"/>
      <c r="P146" s="21"/>
      <c r="Q146" s="19">
        <f t="shared" si="9"/>
        <v>0.42568798497513993</v>
      </c>
      <c r="R146" s="19">
        <f t="shared" si="9"/>
        <v>0.42599178209746541</v>
      </c>
      <c r="S146" s="19">
        <f t="shared" si="9"/>
        <v>0</v>
      </c>
      <c r="T146" s="19">
        <f t="shared" si="10"/>
        <v>-0.42583985644493039</v>
      </c>
      <c r="U146" s="19">
        <f t="shared" si="11"/>
        <v>0</v>
      </c>
      <c r="V146" s="19">
        <f t="shared" si="12"/>
        <v>0</v>
      </c>
    </row>
    <row r="147" spans="1:22" x14ac:dyDescent="0.25">
      <c r="A147" s="26">
        <f>Wellpath!E147</f>
        <v>0</v>
      </c>
      <c r="B147" s="22">
        <v>0</v>
      </c>
      <c r="C147" s="22">
        <v>0</v>
      </c>
      <c r="D147" s="22">
        <v>1</v>
      </c>
      <c r="E147" s="20">
        <f>Model!$W$24*((drdp!B147+drdp!K147)*'DEC-OI'!$B147+(drdp!E147+drdp!N147)*'DEC-OI'!$C147+(drdp!H147+drdp!Q147)*'DEC-OI'!$D147)</f>
        <v>0</v>
      </c>
      <c r="F147" s="20">
        <f>Model!$W$24*((drdp!C147+drdp!L147)*'DEC-OI'!$B147+(drdp!F147+drdp!O147)*'DEC-OI'!$C147+(drdp!I147+drdp!R147)*'DEC-OI'!$D147)</f>
        <v>0</v>
      </c>
      <c r="G147" s="20">
        <f>Model!$W$24*((drdp!D147+drdp!M147)*'DEC-OI'!$B147+(drdp!G147+drdp!P147)*'DEC-OI'!$C147+(drdp!J147+drdp!S147)*'DEC-OI'!$D147)</f>
        <v>0</v>
      </c>
      <c r="H147" s="18">
        <f>Model!$W$24*((drdp!B147)*'DEC-OI'!$B147+(drdp!E147)*'DEC-OI'!$C147+(drdp!H147)*'DEC-OI'!$D147)</f>
        <v>0</v>
      </c>
      <c r="I147" s="18">
        <f>Model!$W$24*((drdp!C147)*'DEC-OI'!$B147+(drdp!F147)*'DEC-OI'!$C147+(drdp!I147)*'DEC-OI'!$D147)</f>
        <v>0</v>
      </c>
      <c r="J147" s="18">
        <f>Model!$W$24*((drdp!D147)*'DEC-OI'!$B147+(drdp!G147)*'DEC-OI'!$C147+(drdp!J147)*'DEC-OI'!$D147)</f>
        <v>0</v>
      </c>
      <c r="K147" s="21">
        <f>SUM(E$3:E146)+H147</f>
        <v>-0.65244768753911597</v>
      </c>
      <c r="L147" s="21">
        <f>SUM(F$3:F146)+I147</f>
        <v>0.65268045941139174</v>
      </c>
      <c r="M147" s="21">
        <f>SUM(G$3:G146)+J147</f>
        <v>0</v>
      </c>
      <c r="N147" s="21"/>
      <c r="O147" s="21"/>
      <c r="P147" s="21"/>
      <c r="Q147" s="19">
        <f t="shared" si="9"/>
        <v>0.42568798497513993</v>
      </c>
      <c r="R147" s="19">
        <f t="shared" si="9"/>
        <v>0.42599178209746541</v>
      </c>
      <c r="S147" s="19">
        <f t="shared" si="9"/>
        <v>0</v>
      </c>
      <c r="T147" s="19">
        <f t="shared" si="10"/>
        <v>-0.42583985644493039</v>
      </c>
      <c r="U147" s="19">
        <f t="shared" si="11"/>
        <v>0</v>
      </c>
      <c r="V147" s="19">
        <f t="shared" si="12"/>
        <v>0</v>
      </c>
    </row>
    <row r="148" spans="1:22" x14ac:dyDescent="0.25">
      <c r="A148" s="26">
        <f>Wellpath!E148</f>
        <v>0</v>
      </c>
      <c r="B148" s="22">
        <v>0</v>
      </c>
      <c r="C148" s="22">
        <v>0</v>
      </c>
      <c r="D148" s="22">
        <v>1</v>
      </c>
      <c r="E148" s="20">
        <f>Model!$W$24*((drdp!B148+drdp!K148)*'DEC-OI'!$B148+(drdp!E148+drdp!N148)*'DEC-OI'!$C148+(drdp!H148+drdp!Q148)*'DEC-OI'!$D148)</f>
        <v>0</v>
      </c>
      <c r="F148" s="20">
        <f>Model!$W$24*((drdp!C148+drdp!L148)*'DEC-OI'!$B148+(drdp!F148+drdp!O148)*'DEC-OI'!$C148+(drdp!I148+drdp!R148)*'DEC-OI'!$D148)</f>
        <v>0</v>
      </c>
      <c r="G148" s="20">
        <f>Model!$W$24*((drdp!D148+drdp!M148)*'DEC-OI'!$B148+(drdp!G148+drdp!P148)*'DEC-OI'!$C148+(drdp!J148+drdp!S148)*'DEC-OI'!$D148)</f>
        <v>0</v>
      </c>
      <c r="H148" s="18">
        <f>Model!$W$24*((drdp!B148)*'DEC-OI'!$B148+(drdp!E148)*'DEC-OI'!$C148+(drdp!H148)*'DEC-OI'!$D148)</f>
        <v>0</v>
      </c>
      <c r="I148" s="18">
        <f>Model!$W$24*((drdp!C148)*'DEC-OI'!$B148+(drdp!F148)*'DEC-OI'!$C148+(drdp!I148)*'DEC-OI'!$D148)</f>
        <v>0</v>
      </c>
      <c r="J148" s="18">
        <f>Model!$W$24*((drdp!D148)*'DEC-OI'!$B148+(drdp!G148)*'DEC-OI'!$C148+(drdp!J148)*'DEC-OI'!$D148)</f>
        <v>0</v>
      </c>
      <c r="K148" s="21">
        <f>SUM(E$3:E147)+H148</f>
        <v>-0.65244768753911597</v>
      </c>
      <c r="L148" s="21">
        <f>SUM(F$3:F147)+I148</f>
        <v>0.65268045941139174</v>
      </c>
      <c r="M148" s="21">
        <f>SUM(G$3:G147)+J148</f>
        <v>0</v>
      </c>
      <c r="N148" s="21"/>
      <c r="O148" s="21"/>
      <c r="P148" s="21"/>
      <c r="Q148" s="19">
        <f t="shared" ref="Q148:S211" si="13">K148^2</f>
        <v>0.42568798497513993</v>
      </c>
      <c r="R148" s="19">
        <f t="shared" si="13"/>
        <v>0.42599178209746541</v>
      </c>
      <c r="S148" s="19">
        <f t="shared" si="13"/>
        <v>0</v>
      </c>
      <c r="T148" s="19">
        <f t="shared" si="10"/>
        <v>-0.42583985644493039</v>
      </c>
      <c r="U148" s="19">
        <f t="shared" si="11"/>
        <v>0</v>
      </c>
      <c r="V148" s="19">
        <f t="shared" si="12"/>
        <v>0</v>
      </c>
    </row>
    <row r="149" spans="1:22" x14ac:dyDescent="0.25">
      <c r="A149" s="26">
        <f>Wellpath!E149</f>
        <v>0</v>
      </c>
      <c r="B149" s="22">
        <v>0</v>
      </c>
      <c r="C149" s="22">
        <v>0</v>
      </c>
      <c r="D149" s="22">
        <v>1</v>
      </c>
      <c r="E149" s="20">
        <f>Model!$W$24*((drdp!B149+drdp!K149)*'DEC-OI'!$B149+(drdp!E149+drdp!N149)*'DEC-OI'!$C149+(drdp!H149+drdp!Q149)*'DEC-OI'!$D149)</f>
        <v>0</v>
      </c>
      <c r="F149" s="20">
        <f>Model!$W$24*((drdp!C149+drdp!L149)*'DEC-OI'!$B149+(drdp!F149+drdp!O149)*'DEC-OI'!$C149+(drdp!I149+drdp!R149)*'DEC-OI'!$D149)</f>
        <v>0</v>
      </c>
      <c r="G149" s="20">
        <f>Model!$W$24*((drdp!D149+drdp!M149)*'DEC-OI'!$B149+(drdp!G149+drdp!P149)*'DEC-OI'!$C149+(drdp!J149+drdp!S149)*'DEC-OI'!$D149)</f>
        <v>0</v>
      </c>
      <c r="H149" s="18">
        <f>Model!$W$24*((drdp!B149)*'DEC-OI'!$B149+(drdp!E149)*'DEC-OI'!$C149+(drdp!H149)*'DEC-OI'!$D149)</f>
        <v>0</v>
      </c>
      <c r="I149" s="18">
        <f>Model!$W$24*((drdp!C149)*'DEC-OI'!$B149+(drdp!F149)*'DEC-OI'!$C149+(drdp!I149)*'DEC-OI'!$D149)</f>
        <v>0</v>
      </c>
      <c r="J149" s="18">
        <f>Model!$W$24*((drdp!D149)*'DEC-OI'!$B149+(drdp!G149)*'DEC-OI'!$C149+(drdp!J149)*'DEC-OI'!$D149)</f>
        <v>0</v>
      </c>
      <c r="K149" s="21">
        <f>SUM(E$3:E148)+H149</f>
        <v>-0.65244768753911597</v>
      </c>
      <c r="L149" s="21">
        <f>SUM(F$3:F148)+I149</f>
        <v>0.65268045941139174</v>
      </c>
      <c r="M149" s="21">
        <f>SUM(G$3:G148)+J149</f>
        <v>0</v>
      </c>
      <c r="N149" s="21"/>
      <c r="O149" s="21"/>
      <c r="P149" s="21"/>
      <c r="Q149" s="19">
        <f t="shared" si="13"/>
        <v>0.42568798497513993</v>
      </c>
      <c r="R149" s="19">
        <f t="shared" si="13"/>
        <v>0.42599178209746541</v>
      </c>
      <c r="S149" s="19">
        <f t="shared" si="13"/>
        <v>0</v>
      </c>
      <c r="T149" s="19">
        <f t="shared" si="10"/>
        <v>-0.42583985644493039</v>
      </c>
      <c r="U149" s="19">
        <f t="shared" si="11"/>
        <v>0</v>
      </c>
      <c r="V149" s="19">
        <f t="shared" si="12"/>
        <v>0</v>
      </c>
    </row>
    <row r="150" spans="1:22" x14ac:dyDescent="0.25">
      <c r="A150" s="26">
        <f>Wellpath!E150</f>
        <v>0</v>
      </c>
      <c r="B150" s="22">
        <v>0</v>
      </c>
      <c r="C150" s="22">
        <v>0</v>
      </c>
      <c r="D150" s="22">
        <v>1</v>
      </c>
      <c r="E150" s="20">
        <f>Model!$W$24*((drdp!B150+drdp!K150)*'DEC-OI'!$B150+(drdp!E150+drdp!N150)*'DEC-OI'!$C150+(drdp!H150+drdp!Q150)*'DEC-OI'!$D150)</f>
        <v>0</v>
      </c>
      <c r="F150" s="20">
        <f>Model!$W$24*((drdp!C150+drdp!L150)*'DEC-OI'!$B150+(drdp!F150+drdp!O150)*'DEC-OI'!$C150+(drdp!I150+drdp!R150)*'DEC-OI'!$D150)</f>
        <v>0</v>
      </c>
      <c r="G150" s="20">
        <f>Model!$W$24*((drdp!D150+drdp!M150)*'DEC-OI'!$B150+(drdp!G150+drdp!P150)*'DEC-OI'!$C150+(drdp!J150+drdp!S150)*'DEC-OI'!$D150)</f>
        <v>0</v>
      </c>
      <c r="H150" s="18">
        <f>Model!$W$24*((drdp!B150)*'DEC-OI'!$B150+(drdp!E150)*'DEC-OI'!$C150+(drdp!H150)*'DEC-OI'!$D150)</f>
        <v>0</v>
      </c>
      <c r="I150" s="18">
        <f>Model!$W$24*((drdp!C150)*'DEC-OI'!$B150+(drdp!F150)*'DEC-OI'!$C150+(drdp!I150)*'DEC-OI'!$D150)</f>
        <v>0</v>
      </c>
      <c r="J150" s="18">
        <f>Model!$W$24*((drdp!D150)*'DEC-OI'!$B150+(drdp!G150)*'DEC-OI'!$C150+(drdp!J150)*'DEC-OI'!$D150)</f>
        <v>0</v>
      </c>
      <c r="K150" s="21">
        <f>SUM(E$3:E149)+H150</f>
        <v>-0.65244768753911597</v>
      </c>
      <c r="L150" s="21">
        <f>SUM(F$3:F149)+I150</f>
        <v>0.65268045941139174</v>
      </c>
      <c r="M150" s="21">
        <f>SUM(G$3:G149)+J150</f>
        <v>0</v>
      </c>
      <c r="N150" s="21"/>
      <c r="O150" s="21"/>
      <c r="P150" s="21"/>
      <c r="Q150" s="19">
        <f t="shared" si="13"/>
        <v>0.42568798497513993</v>
      </c>
      <c r="R150" s="19">
        <f t="shared" si="13"/>
        <v>0.42599178209746541</v>
      </c>
      <c r="S150" s="19">
        <f t="shared" si="13"/>
        <v>0</v>
      </c>
      <c r="T150" s="19">
        <f t="shared" si="10"/>
        <v>-0.42583985644493039</v>
      </c>
      <c r="U150" s="19">
        <f t="shared" si="11"/>
        <v>0</v>
      </c>
      <c r="V150" s="19">
        <f t="shared" si="12"/>
        <v>0</v>
      </c>
    </row>
    <row r="151" spans="1:22" x14ac:dyDescent="0.25">
      <c r="A151" s="26">
        <f>Wellpath!E151</f>
        <v>0</v>
      </c>
      <c r="B151" s="22">
        <v>0</v>
      </c>
      <c r="C151" s="22">
        <v>0</v>
      </c>
      <c r="D151" s="22">
        <v>1</v>
      </c>
      <c r="E151" s="20">
        <f>Model!$W$24*((drdp!B151+drdp!K151)*'DEC-OI'!$B151+(drdp!E151+drdp!N151)*'DEC-OI'!$C151+(drdp!H151+drdp!Q151)*'DEC-OI'!$D151)</f>
        <v>0</v>
      </c>
      <c r="F151" s="20">
        <f>Model!$W$24*((drdp!C151+drdp!L151)*'DEC-OI'!$B151+(drdp!F151+drdp!O151)*'DEC-OI'!$C151+(drdp!I151+drdp!R151)*'DEC-OI'!$D151)</f>
        <v>0</v>
      </c>
      <c r="G151" s="20">
        <f>Model!$W$24*((drdp!D151+drdp!M151)*'DEC-OI'!$B151+(drdp!G151+drdp!P151)*'DEC-OI'!$C151+(drdp!J151+drdp!S151)*'DEC-OI'!$D151)</f>
        <v>0</v>
      </c>
      <c r="H151" s="18">
        <f>Model!$W$24*((drdp!B151)*'DEC-OI'!$B151+(drdp!E151)*'DEC-OI'!$C151+(drdp!H151)*'DEC-OI'!$D151)</f>
        <v>0</v>
      </c>
      <c r="I151" s="18">
        <f>Model!$W$24*((drdp!C151)*'DEC-OI'!$B151+(drdp!F151)*'DEC-OI'!$C151+(drdp!I151)*'DEC-OI'!$D151)</f>
        <v>0</v>
      </c>
      <c r="J151" s="18">
        <f>Model!$W$24*((drdp!D151)*'DEC-OI'!$B151+(drdp!G151)*'DEC-OI'!$C151+(drdp!J151)*'DEC-OI'!$D151)</f>
        <v>0</v>
      </c>
      <c r="K151" s="21">
        <f>SUM(E$3:E150)+H151</f>
        <v>-0.65244768753911597</v>
      </c>
      <c r="L151" s="21">
        <f>SUM(F$3:F150)+I151</f>
        <v>0.65268045941139174</v>
      </c>
      <c r="M151" s="21">
        <f>SUM(G$3:G150)+J151</f>
        <v>0</v>
      </c>
      <c r="N151" s="21"/>
      <c r="O151" s="21"/>
      <c r="P151" s="21"/>
      <c r="Q151" s="19">
        <f t="shared" si="13"/>
        <v>0.42568798497513993</v>
      </c>
      <c r="R151" s="19">
        <f t="shared" si="13"/>
        <v>0.42599178209746541</v>
      </c>
      <c r="S151" s="19">
        <f t="shared" si="13"/>
        <v>0</v>
      </c>
      <c r="T151" s="19">
        <f t="shared" si="10"/>
        <v>-0.42583985644493039</v>
      </c>
      <c r="U151" s="19">
        <f t="shared" si="11"/>
        <v>0</v>
      </c>
      <c r="V151" s="19">
        <f t="shared" si="12"/>
        <v>0</v>
      </c>
    </row>
    <row r="152" spans="1:22" x14ac:dyDescent="0.25">
      <c r="A152" s="26">
        <f>Wellpath!E152</f>
        <v>0</v>
      </c>
      <c r="B152" s="22">
        <v>0</v>
      </c>
      <c r="C152" s="22">
        <v>0</v>
      </c>
      <c r="D152" s="22">
        <v>1</v>
      </c>
      <c r="E152" s="20">
        <f>Model!$W$24*((drdp!B152+drdp!K152)*'DEC-OI'!$B152+(drdp!E152+drdp!N152)*'DEC-OI'!$C152+(drdp!H152+drdp!Q152)*'DEC-OI'!$D152)</f>
        <v>0</v>
      </c>
      <c r="F152" s="20">
        <f>Model!$W$24*((drdp!C152+drdp!L152)*'DEC-OI'!$B152+(drdp!F152+drdp!O152)*'DEC-OI'!$C152+(drdp!I152+drdp!R152)*'DEC-OI'!$D152)</f>
        <v>0</v>
      </c>
      <c r="G152" s="20">
        <f>Model!$W$24*((drdp!D152+drdp!M152)*'DEC-OI'!$B152+(drdp!G152+drdp!P152)*'DEC-OI'!$C152+(drdp!J152+drdp!S152)*'DEC-OI'!$D152)</f>
        <v>0</v>
      </c>
      <c r="H152" s="18">
        <f>Model!$W$24*((drdp!B152)*'DEC-OI'!$B152+(drdp!E152)*'DEC-OI'!$C152+(drdp!H152)*'DEC-OI'!$D152)</f>
        <v>0</v>
      </c>
      <c r="I152" s="18">
        <f>Model!$W$24*((drdp!C152)*'DEC-OI'!$B152+(drdp!F152)*'DEC-OI'!$C152+(drdp!I152)*'DEC-OI'!$D152)</f>
        <v>0</v>
      </c>
      <c r="J152" s="18">
        <f>Model!$W$24*((drdp!D152)*'DEC-OI'!$B152+(drdp!G152)*'DEC-OI'!$C152+(drdp!J152)*'DEC-OI'!$D152)</f>
        <v>0</v>
      </c>
      <c r="K152" s="21">
        <f>SUM(E$3:E151)+H152</f>
        <v>-0.65244768753911597</v>
      </c>
      <c r="L152" s="21">
        <f>SUM(F$3:F151)+I152</f>
        <v>0.65268045941139174</v>
      </c>
      <c r="M152" s="21">
        <f>SUM(G$3:G151)+J152</f>
        <v>0</v>
      </c>
      <c r="N152" s="21"/>
      <c r="O152" s="21"/>
      <c r="P152" s="21"/>
      <c r="Q152" s="19">
        <f t="shared" si="13"/>
        <v>0.42568798497513993</v>
      </c>
      <c r="R152" s="19">
        <f t="shared" si="13"/>
        <v>0.42599178209746541</v>
      </c>
      <c r="S152" s="19">
        <f t="shared" si="13"/>
        <v>0</v>
      </c>
      <c r="T152" s="19">
        <f t="shared" si="10"/>
        <v>-0.42583985644493039</v>
      </c>
      <c r="U152" s="19">
        <f t="shared" si="11"/>
        <v>0</v>
      </c>
      <c r="V152" s="19">
        <f t="shared" si="12"/>
        <v>0</v>
      </c>
    </row>
    <row r="153" spans="1:22" x14ac:dyDescent="0.25">
      <c r="A153" s="26">
        <f>Wellpath!E153</f>
        <v>0</v>
      </c>
      <c r="B153" s="22">
        <v>0</v>
      </c>
      <c r="C153" s="22">
        <v>0</v>
      </c>
      <c r="D153" s="22">
        <v>1</v>
      </c>
      <c r="E153" s="20">
        <f>Model!$W$24*((drdp!B153+drdp!K153)*'DEC-OI'!$B153+(drdp!E153+drdp!N153)*'DEC-OI'!$C153+(drdp!H153+drdp!Q153)*'DEC-OI'!$D153)</f>
        <v>0</v>
      </c>
      <c r="F153" s="20">
        <f>Model!$W$24*((drdp!C153+drdp!L153)*'DEC-OI'!$B153+(drdp!F153+drdp!O153)*'DEC-OI'!$C153+(drdp!I153+drdp!R153)*'DEC-OI'!$D153)</f>
        <v>0</v>
      </c>
      <c r="G153" s="20">
        <f>Model!$W$24*((drdp!D153+drdp!M153)*'DEC-OI'!$B153+(drdp!G153+drdp!P153)*'DEC-OI'!$C153+(drdp!J153+drdp!S153)*'DEC-OI'!$D153)</f>
        <v>0</v>
      </c>
      <c r="H153" s="18">
        <f>Model!$W$24*((drdp!B153)*'DEC-OI'!$B153+(drdp!E153)*'DEC-OI'!$C153+(drdp!H153)*'DEC-OI'!$D153)</f>
        <v>0</v>
      </c>
      <c r="I153" s="18">
        <f>Model!$W$24*((drdp!C153)*'DEC-OI'!$B153+(drdp!F153)*'DEC-OI'!$C153+(drdp!I153)*'DEC-OI'!$D153)</f>
        <v>0</v>
      </c>
      <c r="J153" s="18">
        <f>Model!$W$24*((drdp!D153)*'DEC-OI'!$B153+(drdp!G153)*'DEC-OI'!$C153+(drdp!J153)*'DEC-OI'!$D153)</f>
        <v>0</v>
      </c>
      <c r="K153" s="21">
        <f>SUM(E$3:E152)+H153</f>
        <v>-0.65244768753911597</v>
      </c>
      <c r="L153" s="21">
        <f>SUM(F$3:F152)+I153</f>
        <v>0.65268045941139174</v>
      </c>
      <c r="M153" s="21">
        <f>SUM(G$3:G152)+J153</f>
        <v>0</v>
      </c>
      <c r="N153" s="21"/>
      <c r="O153" s="21"/>
      <c r="P153" s="21"/>
      <c r="Q153" s="19">
        <f t="shared" si="13"/>
        <v>0.42568798497513993</v>
      </c>
      <c r="R153" s="19">
        <f t="shared" si="13"/>
        <v>0.42599178209746541</v>
      </c>
      <c r="S153" s="19">
        <f t="shared" si="13"/>
        <v>0</v>
      </c>
      <c r="T153" s="19">
        <f t="shared" si="10"/>
        <v>-0.42583985644493039</v>
      </c>
      <c r="U153" s="19">
        <f t="shared" si="11"/>
        <v>0</v>
      </c>
      <c r="V153" s="19">
        <f t="shared" si="12"/>
        <v>0</v>
      </c>
    </row>
    <row r="154" spans="1:22" x14ac:dyDescent="0.25">
      <c r="A154" s="26">
        <f>Wellpath!E154</f>
        <v>0</v>
      </c>
      <c r="B154" s="22">
        <v>0</v>
      </c>
      <c r="C154" s="22">
        <v>0</v>
      </c>
      <c r="D154" s="22">
        <v>1</v>
      </c>
      <c r="E154" s="20">
        <f>Model!$W$24*((drdp!B154+drdp!K154)*'DEC-OI'!$B154+(drdp!E154+drdp!N154)*'DEC-OI'!$C154+(drdp!H154+drdp!Q154)*'DEC-OI'!$D154)</f>
        <v>0</v>
      </c>
      <c r="F154" s="20">
        <f>Model!$W$24*((drdp!C154+drdp!L154)*'DEC-OI'!$B154+(drdp!F154+drdp!O154)*'DEC-OI'!$C154+(drdp!I154+drdp!R154)*'DEC-OI'!$D154)</f>
        <v>0</v>
      </c>
      <c r="G154" s="20">
        <f>Model!$W$24*((drdp!D154+drdp!M154)*'DEC-OI'!$B154+(drdp!G154+drdp!P154)*'DEC-OI'!$C154+(drdp!J154+drdp!S154)*'DEC-OI'!$D154)</f>
        <v>0</v>
      </c>
      <c r="H154" s="18">
        <f>Model!$W$24*((drdp!B154)*'DEC-OI'!$B154+(drdp!E154)*'DEC-OI'!$C154+(drdp!H154)*'DEC-OI'!$D154)</f>
        <v>0</v>
      </c>
      <c r="I154" s="18">
        <f>Model!$W$24*((drdp!C154)*'DEC-OI'!$B154+(drdp!F154)*'DEC-OI'!$C154+(drdp!I154)*'DEC-OI'!$D154)</f>
        <v>0</v>
      </c>
      <c r="J154" s="18">
        <f>Model!$W$24*((drdp!D154)*'DEC-OI'!$B154+(drdp!G154)*'DEC-OI'!$C154+(drdp!J154)*'DEC-OI'!$D154)</f>
        <v>0</v>
      </c>
      <c r="K154" s="21">
        <f>SUM(E$3:E153)+H154</f>
        <v>-0.65244768753911597</v>
      </c>
      <c r="L154" s="21">
        <f>SUM(F$3:F153)+I154</f>
        <v>0.65268045941139174</v>
      </c>
      <c r="M154" s="21">
        <f>SUM(G$3:G153)+J154</f>
        <v>0</v>
      </c>
      <c r="N154" s="21"/>
      <c r="O154" s="21"/>
      <c r="P154" s="21"/>
      <c r="Q154" s="19">
        <f t="shared" si="13"/>
        <v>0.42568798497513993</v>
      </c>
      <c r="R154" s="19">
        <f t="shared" si="13"/>
        <v>0.42599178209746541</v>
      </c>
      <c r="S154" s="19">
        <f t="shared" si="13"/>
        <v>0</v>
      </c>
      <c r="T154" s="19">
        <f t="shared" si="10"/>
        <v>-0.42583985644493039</v>
      </c>
      <c r="U154" s="19">
        <f t="shared" si="11"/>
        <v>0</v>
      </c>
      <c r="V154" s="19">
        <f t="shared" si="12"/>
        <v>0</v>
      </c>
    </row>
    <row r="155" spans="1:22" x14ac:dyDescent="0.25">
      <c r="A155" s="26">
        <f>Wellpath!E155</f>
        <v>0</v>
      </c>
      <c r="B155" s="22">
        <v>0</v>
      </c>
      <c r="C155" s="22">
        <v>0</v>
      </c>
      <c r="D155" s="22">
        <v>1</v>
      </c>
      <c r="E155" s="20">
        <f>Model!$W$24*((drdp!B155+drdp!K155)*'DEC-OI'!$B155+(drdp!E155+drdp!N155)*'DEC-OI'!$C155+(drdp!H155+drdp!Q155)*'DEC-OI'!$D155)</f>
        <v>0</v>
      </c>
      <c r="F155" s="20">
        <f>Model!$W$24*((drdp!C155+drdp!L155)*'DEC-OI'!$B155+(drdp!F155+drdp!O155)*'DEC-OI'!$C155+(drdp!I155+drdp!R155)*'DEC-OI'!$D155)</f>
        <v>0</v>
      </c>
      <c r="G155" s="20">
        <f>Model!$W$24*((drdp!D155+drdp!M155)*'DEC-OI'!$B155+(drdp!G155+drdp!P155)*'DEC-OI'!$C155+(drdp!J155+drdp!S155)*'DEC-OI'!$D155)</f>
        <v>0</v>
      </c>
      <c r="H155" s="18">
        <f>Model!$W$24*((drdp!B155)*'DEC-OI'!$B155+(drdp!E155)*'DEC-OI'!$C155+(drdp!H155)*'DEC-OI'!$D155)</f>
        <v>0</v>
      </c>
      <c r="I155" s="18">
        <f>Model!$W$24*((drdp!C155)*'DEC-OI'!$B155+(drdp!F155)*'DEC-OI'!$C155+(drdp!I155)*'DEC-OI'!$D155)</f>
        <v>0</v>
      </c>
      <c r="J155" s="18">
        <f>Model!$W$24*((drdp!D155)*'DEC-OI'!$B155+(drdp!G155)*'DEC-OI'!$C155+(drdp!J155)*'DEC-OI'!$D155)</f>
        <v>0</v>
      </c>
      <c r="K155" s="21">
        <f>SUM(E$3:E154)+H155</f>
        <v>-0.65244768753911597</v>
      </c>
      <c r="L155" s="21">
        <f>SUM(F$3:F154)+I155</f>
        <v>0.65268045941139174</v>
      </c>
      <c r="M155" s="21">
        <f>SUM(G$3:G154)+J155</f>
        <v>0</v>
      </c>
      <c r="N155" s="21"/>
      <c r="O155" s="21"/>
      <c r="P155" s="21"/>
      <c r="Q155" s="19">
        <f t="shared" si="13"/>
        <v>0.42568798497513993</v>
      </c>
      <c r="R155" s="19">
        <f t="shared" si="13"/>
        <v>0.42599178209746541</v>
      </c>
      <c r="S155" s="19">
        <f t="shared" si="13"/>
        <v>0</v>
      </c>
      <c r="T155" s="19">
        <f t="shared" si="10"/>
        <v>-0.42583985644493039</v>
      </c>
      <c r="U155" s="19">
        <f t="shared" si="11"/>
        <v>0</v>
      </c>
      <c r="V155" s="19">
        <f t="shared" si="12"/>
        <v>0</v>
      </c>
    </row>
    <row r="156" spans="1:22" x14ac:dyDescent="0.25">
      <c r="A156" s="26">
        <f>Wellpath!E156</f>
        <v>0</v>
      </c>
      <c r="B156" s="22">
        <v>0</v>
      </c>
      <c r="C156" s="22">
        <v>0</v>
      </c>
      <c r="D156" s="22">
        <v>1</v>
      </c>
      <c r="E156" s="20">
        <f>Model!$W$24*((drdp!B156+drdp!K156)*'DEC-OI'!$B156+(drdp!E156+drdp!N156)*'DEC-OI'!$C156+(drdp!H156+drdp!Q156)*'DEC-OI'!$D156)</f>
        <v>0</v>
      </c>
      <c r="F156" s="20">
        <f>Model!$W$24*((drdp!C156+drdp!L156)*'DEC-OI'!$B156+(drdp!F156+drdp!O156)*'DEC-OI'!$C156+(drdp!I156+drdp!R156)*'DEC-OI'!$D156)</f>
        <v>0</v>
      </c>
      <c r="G156" s="20">
        <f>Model!$W$24*((drdp!D156+drdp!M156)*'DEC-OI'!$B156+(drdp!G156+drdp!P156)*'DEC-OI'!$C156+(drdp!J156+drdp!S156)*'DEC-OI'!$D156)</f>
        <v>0</v>
      </c>
      <c r="H156" s="18">
        <f>Model!$W$24*((drdp!B156)*'DEC-OI'!$B156+(drdp!E156)*'DEC-OI'!$C156+(drdp!H156)*'DEC-OI'!$D156)</f>
        <v>0</v>
      </c>
      <c r="I156" s="18">
        <f>Model!$W$24*((drdp!C156)*'DEC-OI'!$B156+(drdp!F156)*'DEC-OI'!$C156+(drdp!I156)*'DEC-OI'!$D156)</f>
        <v>0</v>
      </c>
      <c r="J156" s="18">
        <f>Model!$W$24*((drdp!D156)*'DEC-OI'!$B156+(drdp!G156)*'DEC-OI'!$C156+(drdp!J156)*'DEC-OI'!$D156)</f>
        <v>0</v>
      </c>
      <c r="K156" s="21">
        <f>SUM(E$3:E155)+H156</f>
        <v>-0.65244768753911597</v>
      </c>
      <c r="L156" s="21">
        <f>SUM(F$3:F155)+I156</f>
        <v>0.65268045941139174</v>
      </c>
      <c r="M156" s="21">
        <f>SUM(G$3:G155)+J156</f>
        <v>0</v>
      </c>
      <c r="N156" s="21"/>
      <c r="O156" s="21"/>
      <c r="P156" s="21"/>
      <c r="Q156" s="19">
        <f t="shared" si="13"/>
        <v>0.42568798497513993</v>
      </c>
      <c r="R156" s="19">
        <f t="shared" si="13"/>
        <v>0.42599178209746541</v>
      </c>
      <c r="S156" s="19">
        <f t="shared" si="13"/>
        <v>0</v>
      </c>
      <c r="T156" s="19">
        <f t="shared" si="10"/>
        <v>-0.42583985644493039</v>
      </c>
      <c r="U156" s="19">
        <f t="shared" si="11"/>
        <v>0</v>
      </c>
      <c r="V156" s="19">
        <f t="shared" si="12"/>
        <v>0</v>
      </c>
    </row>
    <row r="157" spans="1:22" x14ac:dyDescent="0.25">
      <c r="A157" s="26">
        <f>Wellpath!E157</f>
        <v>0</v>
      </c>
      <c r="B157" s="22">
        <v>0</v>
      </c>
      <c r="C157" s="22">
        <v>0</v>
      </c>
      <c r="D157" s="22">
        <v>1</v>
      </c>
      <c r="E157" s="20">
        <f>Model!$W$24*((drdp!B157+drdp!K157)*'DEC-OI'!$B157+(drdp!E157+drdp!N157)*'DEC-OI'!$C157+(drdp!H157+drdp!Q157)*'DEC-OI'!$D157)</f>
        <v>0</v>
      </c>
      <c r="F157" s="20">
        <f>Model!$W$24*((drdp!C157+drdp!L157)*'DEC-OI'!$B157+(drdp!F157+drdp!O157)*'DEC-OI'!$C157+(drdp!I157+drdp!R157)*'DEC-OI'!$D157)</f>
        <v>0</v>
      </c>
      <c r="G157" s="20">
        <f>Model!$W$24*((drdp!D157+drdp!M157)*'DEC-OI'!$B157+(drdp!G157+drdp!P157)*'DEC-OI'!$C157+(drdp!J157+drdp!S157)*'DEC-OI'!$D157)</f>
        <v>0</v>
      </c>
      <c r="H157" s="18">
        <f>Model!$W$24*((drdp!B157)*'DEC-OI'!$B157+(drdp!E157)*'DEC-OI'!$C157+(drdp!H157)*'DEC-OI'!$D157)</f>
        <v>0</v>
      </c>
      <c r="I157" s="18">
        <f>Model!$W$24*((drdp!C157)*'DEC-OI'!$B157+(drdp!F157)*'DEC-OI'!$C157+(drdp!I157)*'DEC-OI'!$D157)</f>
        <v>0</v>
      </c>
      <c r="J157" s="18">
        <f>Model!$W$24*((drdp!D157)*'DEC-OI'!$B157+(drdp!G157)*'DEC-OI'!$C157+(drdp!J157)*'DEC-OI'!$D157)</f>
        <v>0</v>
      </c>
      <c r="K157" s="21">
        <f>SUM(E$3:E156)+H157</f>
        <v>-0.65244768753911597</v>
      </c>
      <c r="L157" s="21">
        <f>SUM(F$3:F156)+I157</f>
        <v>0.65268045941139174</v>
      </c>
      <c r="M157" s="21">
        <f>SUM(G$3:G156)+J157</f>
        <v>0</v>
      </c>
      <c r="N157" s="21"/>
      <c r="O157" s="21"/>
      <c r="P157" s="21"/>
      <c r="Q157" s="19">
        <f t="shared" si="13"/>
        <v>0.42568798497513993</v>
      </c>
      <c r="R157" s="19">
        <f t="shared" si="13"/>
        <v>0.42599178209746541</v>
      </c>
      <c r="S157" s="19">
        <f t="shared" si="13"/>
        <v>0</v>
      </c>
      <c r="T157" s="19">
        <f t="shared" si="10"/>
        <v>-0.42583985644493039</v>
      </c>
      <c r="U157" s="19">
        <f t="shared" si="11"/>
        <v>0</v>
      </c>
      <c r="V157" s="19">
        <f t="shared" si="12"/>
        <v>0</v>
      </c>
    </row>
    <row r="158" spans="1:22" x14ac:dyDescent="0.25">
      <c r="A158" s="26">
        <f>Wellpath!E158</f>
        <v>0</v>
      </c>
      <c r="B158" s="22">
        <v>0</v>
      </c>
      <c r="C158" s="22">
        <v>0</v>
      </c>
      <c r="D158" s="22">
        <v>1</v>
      </c>
      <c r="E158" s="20">
        <f>Model!$W$24*((drdp!B158+drdp!K158)*'DEC-OI'!$B158+(drdp!E158+drdp!N158)*'DEC-OI'!$C158+(drdp!H158+drdp!Q158)*'DEC-OI'!$D158)</f>
        <v>0</v>
      </c>
      <c r="F158" s="20">
        <f>Model!$W$24*((drdp!C158+drdp!L158)*'DEC-OI'!$B158+(drdp!F158+drdp!O158)*'DEC-OI'!$C158+(drdp!I158+drdp!R158)*'DEC-OI'!$D158)</f>
        <v>0</v>
      </c>
      <c r="G158" s="20">
        <f>Model!$W$24*((drdp!D158+drdp!M158)*'DEC-OI'!$B158+(drdp!G158+drdp!P158)*'DEC-OI'!$C158+(drdp!J158+drdp!S158)*'DEC-OI'!$D158)</f>
        <v>0</v>
      </c>
      <c r="H158" s="18">
        <f>Model!$W$24*((drdp!B158)*'DEC-OI'!$B158+(drdp!E158)*'DEC-OI'!$C158+(drdp!H158)*'DEC-OI'!$D158)</f>
        <v>0</v>
      </c>
      <c r="I158" s="18">
        <f>Model!$W$24*((drdp!C158)*'DEC-OI'!$B158+(drdp!F158)*'DEC-OI'!$C158+(drdp!I158)*'DEC-OI'!$D158)</f>
        <v>0</v>
      </c>
      <c r="J158" s="18">
        <f>Model!$W$24*((drdp!D158)*'DEC-OI'!$B158+(drdp!G158)*'DEC-OI'!$C158+(drdp!J158)*'DEC-OI'!$D158)</f>
        <v>0</v>
      </c>
      <c r="K158" s="21">
        <f>SUM(E$3:E157)+H158</f>
        <v>-0.65244768753911597</v>
      </c>
      <c r="L158" s="21">
        <f>SUM(F$3:F157)+I158</f>
        <v>0.65268045941139174</v>
      </c>
      <c r="M158" s="21">
        <f>SUM(G$3:G157)+J158</f>
        <v>0</v>
      </c>
      <c r="N158" s="21"/>
      <c r="O158" s="21"/>
      <c r="P158" s="21"/>
      <c r="Q158" s="19">
        <f t="shared" si="13"/>
        <v>0.42568798497513993</v>
      </c>
      <c r="R158" s="19">
        <f t="shared" si="13"/>
        <v>0.42599178209746541</v>
      </c>
      <c r="S158" s="19">
        <f t="shared" si="13"/>
        <v>0</v>
      </c>
      <c r="T158" s="19">
        <f t="shared" si="10"/>
        <v>-0.42583985644493039</v>
      </c>
      <c r="U158" s="19">
        <f t="shared" si="11"/>
        <v>0</v>
      </c>
      <c r="V158" s="19">
        <f t="shared" si="12"/>
        <v>0</v>
      </c>
    </row>
    <row r="159" spans="1:22" x14ac:dyDescent="0.25">
      <c r="A159" s="26">
        <f>Wellpath!E159</f>
        <v>0</v>
      </c>
      <c r="B159" s="22">
        <v>0</v>
      </c>
      <c r="C159" s="22">
        <v>0</v>
      </c>
      <c r="D159" s="22">
        <v>1</v>
      </c>
      <c r="E159" s="20">
        <f>Model!$W$24*((drdp!B159+drdp!K159)*'DEC-OI'!$B159+(drdp!E159+drdp!N159)*'DEC-OI'!$C159+(drdp!H159+drdp!Q159)*'DEC-OI'!$D159)</f>
        <v>0</v>
      </c>
      <c r="F159" s="20">
        <f>Model!$W$24*((drdp!C159+drdp!L159)*'DEC-OI'!$B159+(drdp!F159+drdp!O159)*'DEC-OI'!$C159+(drdp!I159+drdp!R159)*'DEC-OI'!$D159)</f>
        <v>0</v>
      </c>
      <c r="G159" s="20">
        <f>Model!$W$24*((drdp!D159+drdp!M159)*'DEC-OI'!$B159+(drdp!G159+drdp!P159)*'DEC-OI'!$C159+(drdp!J159+drdp!S159)*'DEC-OI'!$D159)</f>
        <v>0</v>
      </c>
      <c r="H159" s="18">
        <f>Model!$W$24*((drdp!B159)*'DEC-OI'!$B159+(drdp!E159)*'DEC-OI'!$C159+(drdp!H159)*'DEC-OI'!$D159)</f>
        <v>0</v>
      </c>
      <c r="I159" s="18">
        <f>Model!$W$24*((drdp!C159)*'DEC-OI'!$B159+(drdp!F159)*'DEC-OI'!$C159+(drdp!I159)*'DEC-OI'!$D159)</f>
        <v>0</v>
      </c>
      <c r="J159" s="18">
        <f>Model!$W$24*((drdp!D159)*'DEC-OI'!$B159+(drdp!G159)*'DEC-OI'!$C159+(drdp!J159)*'DEC-OI'!$D159)</f>
        <v>0</v>
      </c>
      <c r="K159" s="21">
        <f>SUM(E$3:E158)+H159</f>
        <v>-0.65244768753911597</v>
      </c>
      <c r="L159" s="21">
        <f>SUM(F$3:F158)+I159</f>
        <v>0.65268045941139174</v>
      </c>
      <c r="M159" s="21">
        <f>SUM(G$3:G158)+J159</f>
        <v>0</v>
      </c>
      <c r="N159" s="21"/>
      <c r="O159" s="21"/>
      <c r="P159" s="21"/>
      <c r="Q159" s="19">
        <f t="shared" si="13"/>
        <v>0.42568798497513993</v>
      </c>
      <c r="R159" s="19">
        <f t="shared" si="13"/>
        <v>0.42599178209746541</v>
      </c>
      <c r="S159" s="19">
        <f t="shared" si="13"/>
        <v>0</v>
      </c>
      <c r="T159" s="19">
        <f t="shared" si="10"/>
        <v>-0.42583985644493039</v>
      </c>
      <c r="U159" s="19">
        <f t="shared" si="11"/>
        <v>0</v>
      </c>
      <c r="V159" s="19">
        <f t="shared" si="12"/>
        <v>0</v>
      </c>
    </row>
    <row r="160" spans="1:22" x14ac:dyDescent="0.25">
      <c r="A160" s="26">
        <f>Wellpath!E160</f>
        <v>0</v>
      </c>
      <c r="B160" s="22">
        <v>0</v>
      </c>
      <c r="C160" s="22">
        <v>0</v>
      </c>
      <c r="D160" s="22">
        <v>1</v>
      </c>
      <c r="E160" s="20">
        <f>Model!$W$24*((drdp!B160+drdp!K160)*'DEC-OI'!$B160+(drdp!E160+drdp!N160)*'DEC-OI'!$C160+(drdp!H160+drdp!Q160)*'DEC-OI'!$D160)</f>
        <v>0</v>
      </c>
      <c r="F160" s="20">
        <f>Model!$W$24*((drdp!C160+drdp!L160)*'DEC-OI'!$B160+(drdp!F160+drdp!O160)*'DEC-OI'!$C160+(drdp!I160+drdp!R160)*'DEC-OI'!$D160)</f>
        <v>0</v>
      </c>
      <c r="G160" s="20">
        <f>Model!$W$24*((drdp!D160+drdp!M160)*'DEC-OI'!$B160+(drdp!G160+drdp!P160)*'DEC-OI'!$C160+(drdp!J160+drdp!S160)*'DEC-OI'!$D160)</f>
        <v>0</v>
      </c>
      <c r="H160" s="18">
        <f>Model!$W$24*((drdp!B160)*'DEC-OI'!$B160+(drdp!E160)*'DEC-OI'!$C160+(drdp!H160)*'DEC-OI'!$D160)</f>
        <v>0</v>
      </c>
      <c r="I160" s="18">
        <f>Model!$W$24*((drdp!C160)*'DEC-OI'!$B160+(drdp!F160)*'DEC-OI'!$C160+(drdp!I160)*'DEC-OI'!$D160)</f>
        <v>0</v>
      </c>
      <c r="J160" s="18">
        <f>Model!$W$24*((drdp!D160)*'DEC-OI'!$B160+(drdp!G160)*'DEC-OI'!$C160+(drdp!J160)*'DEC-OI'!$D160)</f>
        <v>0</v>
      </c>
      <c r="K160" s="21">
        <f>SUM(E$3:E159)+H160</f>
        <v>-0.65244768753911597</v>
      </c>
      <c r="L160" s="21">
        <f>SUM(F$3:F159)+I160</f>
        <v>0.65268045941139174</v>
      </c>
      <c r="M160" s="21">
        <f>SUM(G$3:G159)+J160</f>
        <v>0</v>
      </c>
      <c r="N160" s="21"/>
      <c r="O160" s="21"/>
      <c r="P160" s="21"/>
      <c r="Q160" s="19">
        <f t="shared" si="13"/>
        <v>0.42568798497513993</v>
      </c>
      <c r="R160" s="19">
        <f t="shared" si="13"/>
        <v>0.42599178209746541</v>
      </c>
      <c r="S160" s="19">
        <f t="shared" si="13"/>
        <v>0</v>
      </c>
      <c r="T160" s="19">
        <f t="shared" si="10"/>
        <v>-0.42583985644493039</v>
      </c>
      <c r="U160" s="19">
        <f t="shared" si="11"/>
        <v>0</v>
      </c>
      <c r="V160" s="19">
        <f t="shared" si="12"/>
        <v>0</v>
      </c>
    </row>
    <row r="161" spans="1:23" x14ac:dyDescent="0.25">
      <c r="A161" s="26">
        <f>Wellpath!E161</f>
        <v>0</v>
      </c>
      <c r="B161" s="22">
        <v>0</v>
      </c>
      <c r="C161" s="22">
        <v>0</v>
      </c>
      <c r="D161" s="22">
        <v>1</v>
      </c>
      <c r="E161" s="20">
        <f>Model!$W$24*((drdp!B161+drdp!K161)*'DEC-OI'!$B161+(drdp!E161+drdp!N161)*'DEC-OI'!$C161+(drdp!H161+drdp!Q161)*'DEC-OI'!$D161)</f>
        <v>0</v>
      </c>
      <c r="F161" s="20">
        <f>Model!$W$24*((drdp!C161+drdp!L161)*'DEC-OI'!$B161+(drdp!F161+drdp!O161)*'DEC-OI'!$C161+(drdp!I161+drdp!R161)*'DEC-OI'!$D161)</f>
        <v>0</v>
      </c>
      <c r="G161" s="20">
        <f>Model!$W$24*((drdp!D161+drdp!M161)*'DEC-OI'!$B161+(drdp!G161+drdp!P161)*'DEC-OI'!$C161+(drdp!J161+drdp!S161)*'DEC-OI'!$D161)</f>
        <v>0</v>
      </c>
      <c r="H161" s="18">
        <f>Model!$W$24*((drdp!B161)*'DEC-OI'!$B161+(drdp!E161)*'DEC-OI'!$C161+(drdp!H161)*'DEC-OI'!$D161)</f>
        <v>0</v>
      </c>
      <c r="I161" s="18">
        <f>Model!$W$24*((drdp!C161)*'DEC-OI'!$B161+(drdp!F161)*'DEC-OI'!$C161+(drdp!I161)*'DEC-OI'!$D161)</f>
        <v>0</v>
      </c>
      <c r="J161" s="18">
        <f>Model!$W$24*((drdp!D161)*'DEC-OI'!$B161+(drdp!G161)*'DEC-OI'!$C161+(drdp!J161)*'DEC-OI'!$D161)</f>
        <v>0</v>
      </c>
      <c r="K161" s="21">
        <f>SUM(E$3:E160)+H161</f>
        <v>-0.65244768753911597</v>
      </c>
      <c r="L161" s="21">
        <f>SUM(F$3:F160)+I161</f>
        <v>0.65268045941139174</v>
      </c>
      <c r="M161" s="21">
        <f>SUM(G$3:G160)+J161</f>
        <v>0</v>
      </c>
      <c r="N161" s="21"/>
      <c r="O161" s="21"/>
      <c r="P161" s="21"/>
      <c r="Q161" s="19">
        <f t="shared" si="13"/>
        <v>0.42568798497513993</v>
      </c>
      <c r="R161" s="19">
        <f t="shared" si="13"/>
        <v>0.42599178209746541</v>
      </c>
      <c r="S161" s="19">
        <f t="shared" si="13"/>
        <v>0</v>
      </c>
      <c r="T161" s="19">
        <f t="shared" si="10"/>
        <v>-0.42583985644493039</v>
      </c>
      <c r="U161" s="19">
        <f t="shared" si="11"/>
        <v>0</v>
      </c>
      <c r="V161" s="19">
        <f t="shared" si="12"/>
        <v>0</v>
      </c>
    </row>
    <row r="162" spans="1:23" x14ac:dyDescent="0.25">
      <c r="A162" s="26">
        <f>Wellpath!E162</f>
        <v>0</v>
      </c>
      <c r="B162" s="22">
        <v>0</v>
      </c>
      <c r="C162" s="22">
        <v>0</v>
      </c>
      <c r="D162" s="22">
        <v>1</v>
      </c>
      <c r="E162" s="20">
        <f>Model!$W$24*((drdp!B162+drdp!K162)*'DEC-OI'!$B162+(drdp!E162+drdp!N162)*'DEC-OI'!$C162+(drdp!H162+drdp!Q162)*'DEC-OI'!$D162)</f>
        <v>0</v>
      </c>
      <c r="F162" s="20">
        <f>Model!$W$24*((drdp!C162+drdp!L162)*'DEC-OI'!$B162+(drdp!F162+drdp!O162)*'DEC-OI'!$C162+(drdp!I162+drdp!R162)*'DEC-OI'!$D162)</f>
        <v>0</v>
      </c>
      <c r="G162" s="20">
        <f>Model!$W$24*((drdp!D162+drdp!M162)*'DEC-OI'!$B162+(drdp!G162+drdp!P162)*'DEC-OI'!$C162+(drdp!J162+drdp!S162)*'DEC-OI'!$D162)</f>
        <v>0</v>
      </c>
      <c r="H162" s="18">
        <f>Model!$W$24*((drdp!B162)*'DEC-OI'!$B162+(drdp!E162)*'DEC-OI'!$C162+(drdp!H162)*'DEC-OI'!$D162)</f>
        <v>0</v>
      </c>
      <c r="I162" s="18">
        <f>Model!$W$24*((drdp!C162)*'DEC-OI'!$B162+(drdp!F162)*'DEC-OI'!$C162+(drdp!I162)*'DEC-OI'!$D162)</f>
        <v>0</v>
      </c>
      <c r="J162" s="18">
        <f>Model!$W$24*((drdp!D162)*'DEC-OI'!$B162+(drdp!G162)*'DEC-OI'!$C162+(drdp!J162)*'DEC-OI'!$D162)</f>
        <v>0</v>
      </c>
      <c r="K162" s="21">
        <f>SUM(E$3:E161)+H162</f>
        <v>-0.65244768753911597</v>
      </c>
      <c r="L162" s="21">
        <f>SUM(F$3:F161)+I162</f>
        <v>0.65268045941139174</v>
      </c>
      <c r="M162" s="21">
        <f>SUM(G$3:G161)+J162</f>
        <v>0</v>
      </c>
      <c r="N162" s="21"/>
      <c r="O162" s="21"/>
      <c r="P162" s="21"/>
      <c r="Q162" s="19">
        <f t="shared" si="13"/>
        <v>0.42568798497513993</v>
      </c>
      <c r="R162" s="19">
        <f t="shared" si="13"/>
        <v>0.42599178209746541</v>
      </c>
      <c r="S162" s="19">
        <f t="shared" si="13"/>
        <v>0</v>
      </c>
      <c r="T162" s="19">
        <f t="shared" si="10"/>
        <v>-0.42583985644493039</v>
      </c>
      <c r="U162" s="19">
        <f t="shared" si="11"/>
        <v>0</v>
      </c>
      <c r="V162" s="19">
        <f t="shared" si="12"/>
        <v>0</v>
      </c>
    </row>
    <row r="163" spans="1:23" x14ac:dyDescent="0.25">
      <c r="A163" s="26">
        <f>Wellpath!E163</f>
        <v>0</v>
      </c>
      <c r="B163" s="22">
        <v>0</v>
      </c>
      <c r="C163" s="22">
        <v>0</v>
      </c>
      <c r="D163" s="22">
        <v>1</v>
      </c>
      <c r="E163" s="20">
        <f>Model!$W$24*((drdp!B163+drdp!K163)*'DEC-OI'!$B163+(drdp!E163+drdp!N163)*'DEC-OI'!$C163+(drdp!H163+drdp!Q163)*'DEC-OI'!$D163)</f>
        <v>0</v>
      </c>
      <c r="F163" s="20">
        <f>Model!$W$24*((drdp!C163+drdp!L163)*'DEC-OI'!$B163+(drdp!F163+drdp!O163)*'DEC-OI'!$C163+(drdp!I163+drdp!R163)*'DEC-OI'!$D163)</f>
        <v>0</v>
      </c>
      <c r="G163" s="20">
        <f>Model!$W$24*((drdp!D163+drdp!M163)*'DEC-OI'!$B163+(drdp!G163+drdp!P163)*'DEC-OI'!$C163+(drdp!J163+drdp!S163)*'DEC-OI'!$D163)</f>
        <v>0</v>
      </c>
      <c r="H163" s="18">
        <f>Model!$W$24*((drdp!B163)*'DEC-OI'!$B163+(drdp!E163)*'DEC-OI'!$C163+(drdp!H163)*'DEC-OI'!$D163)</f>
        <v>0</v>
      </c>
      <c r="I163" s="18">
        <f>Model!$W$24*((drdp!C163)*'DEC-OI'!$B163+(drdp!F163)*'DEC-OI'!$C163+(drdp!I163)*'DEC-OI'!$D163)</f>
        <v>0</v>
      </c>
      <c r="J163" s="18">
        <f>Model!$W$24*((drdp!D163)*'DEC-OI'!$B163+(drdp!G163)*'DEC-OI'!$C163+(drdp!J163)*'DEC-OI'!$D163)</f>
        <v>0</v>
      </c>
      <c r="K163" s="21">
        <f>SUM(E$3:E162)+H163</f>
        <v>-0.65244768753911597</v>
      </c>
      <c r="L163" s="21">
        <f>SUM(F$3:F162)+I163</f>
        <v>0.65268045941139174</v>
      </c>
      <c r="M163" s="21">
        <f>SUM(G$3:G162)+J163</f>
        <v>0</v>
      </c>
      <c r="N163" s="21"/>
      <c r="O163" s="21"/>
      <c r="P163" s="21"/>
      <c r="Q163" s="19">
        <f t="shared" si="13"/>
        <v>0.42568798497513993</v>
      </c>
      <c r="R163" s="19">
        <f t="shared" si="13"/>
        <v>0.42599178209746541</v>
      </c>
      <c r="S163" s="19">
        <f t="shared" si="13"/>
        <v>0</v>
      </c>
      <c r="T163" s="19">
        <f t="shared" si="10"/>
        <v>-0.42583985644493039</v>
      </c>
      <c r="U163" s="19">
        <f t="shared" si="11"/>
        <v>0</v>
      </c>
      <c r="V163" s="19">
        <f t="shared" si="12"/>
        <v>0</v>
      </c>
    </row>
    <row r="164" spans="1:23" x14ac:dyDescent="0.25">
      <c r="A164" s="26">
        <f>Wellpath!E164</f>
        <v>0</v>
      </c>
      <c r="B164" s="22">
        <v>0</v>
      </c>
      <c r="C164" s="22">
        <v>0</v>
      </c>
      <c r="D164" s="22">
        <v>1</v>
      </c>
      <c r="E164" s="20">
        <f>Model!$W$24*((drdp!B164+drdp!K164)*'DEC-OI'!$B164+(drdp!E164+drdp!N164)*'DEC-OI'!$C164+(drdp!H164+drdp!Q164)*'DEC-OI'!$D164)</f>
        <v>0</v>
      </c>
      <c r="F164" s="20">
        <f>Model!$W$24*((drdp!C164+drdp!L164)*'DEC-OI'!$B164+(drdp!F164+drdp!O164)*'DEC-OI'!$C164+(drdp!I164+drdp!R164)*'DEC-OI'!$D164)</f>
        <v>0</v>
      </c>
      <c r="G164" s="20">
        <f>Model!$W$24*((drdp!D164+drdp!M164)*'DEC-OI'!$B164+(drdp!G164+drdp!P164)*'DEC-OI'!$C164+(drdp!J164+drdp!S164)*'DEC-OI'!$D164)</f>
        <v>0</v>
      </c>
      <c r="H164" s="18">
        <f>Model!$W$24*((drdp!B164)*'DEC-OI'!$B164+(drdp!E164)*'DEC-OI'!$C164+(drdp!H164)*'DEC-OI'!$D164)</f>
        <v>0</v>
      </c>
      <c r="I164" s="18">
        <f>Model!$W$24*((drdp!C164)*'DEC-OI'!$B164+(drdp!F164)*'DEC-OI'!$C164+(drdp!I164)*'DEC-OI'!$D164)</f>
        <v>0</v>
      </c>
      <c r="J164" s="18">
        <f>Model!$W$24*((drdp!D164)*'DEC-OI'!$B164+(drdp!G164)*'DEC-OI'!$C164+(drdp!J164)*'DEC-OI'!$D164)</f>
        <v>0</v>
      </c>
      <c r="K164" s="21">
        <f>SUM(E$3:E163)+H164</f>
        <v>-0.65244768753911597</v>
      </c>
      <c r="L164" s="21">
        <f>SUM(F$3:F163)+I164</f>
        <v>0.65268045941139174</v>
      </c>
      <c r="M164" s="21">
        <f>SUM(G$3:G163)+J164</f>
        <v>0</v>
      </c>
      <c r="N164" s="21"/>
      <c r="O164" s="21"/>
      <c r="P164" s="21"/>
      <c r="Q164" s="19">
        <f t="shared" si="13"/>
        <v>0.42568798497513993</v>
      </c>
      <c r="R164" s="19">
        <f t="shared" si="13"/>
        <v>0.42599178209746541</v>
      </c>
      <c r="S164" s="19">
        <f t="shared" si="13"/>
        <v>0</v>
      </c>
      <c r="T164" s="19">
        <f t="shared" si="10"/>
        <v>-0.42583985644493039</v>
      </c>
      <c r="U164" s="19">
        <f t="shared" si="11"/>
        <v>0</v>
      </c>
      <c r="V164" s="19">
        <f t="shared" si="12"/>
        <v>0</v>
      </c>
    </row>
    <row r="165" spans="1:23" x14ac:dyDescent="0.25">
      <c r="A165" s="26">
        <f>Wellpath!E165</f>
        <v>0</v>
      </c>
      <c r="B165" s="22">
        <v>0</v>
      </c>
      <c r="C165" s="22">
        <v>0</v>
      </c>
      <c r="D165" s="22">
        <v>1</v>
      </c>
      <c r="E165" s="20">
        <f>Model!$W$24*((drdp!B165+drdp!K165)*'DEC-OI'!$B165+(drdp!E165+drdp!N165)*'DEC-OI'!$C165+(drdp!H165+drdp!Q165)*'DEC-OI'!$D165)</f>
        <v>0</v>
      </c>
      <c r="F165" s="20">
        <f>Model!$W$24*((drdp!C165+drdp!L165)*'DEC-OI'!$B165+(drdp!F165+drdp!O165)*'DEC-OI'!$C165+(drdp!I165+drdp!R165)*'DEC-OI'!$D165)</f>
        <v>0</v>
      </c>
      <c r="G165" s="20">
        <f>Model!$W$24*((drdp!D165+drdp!M165)*'DEC-OI'!$B165+(drdp!G165+drdp!P165)*'DEC-OI'!$C165+(drdp!J165+drdp!S165)*'DEC-OI'!$D165)</f>
        <v>0</v>
      </c>
      <c r="H165" s="18">
        <f>Model!$W$24*((drdp!B165)*'DEC-OI'!$B165+(drdp!E165)*'DEC-OI'!$C165+(drdp!H165)*'DEC-OI'!$D165)</f>
        <v>0</v>
      </c>
      <c r="I165" s="18">
        <f>Model!$W$24*((drdp!C165)*'DEC-OI'!$B165+(drdp!F165)*'DEC-OI'!$C165+(drdp!I165)*'DEC-OI'!$D165)</f>
        <v>0</v>
      </c>
      <c r="J165" s="18">
        <f>Model!$W$24*((drdp!D165)*'DEC-OI'!$B165+(drdp!G165)*'DEC-OI'!$C165+(drdp!J165)*'DEC-OI'!$D165)</f>
        <v>0</v>
      </c>
      <c r="K165" s="21">
        <f>SUM(E$3:E164)+H165</f>
        <v>-0.65244768753911597</v>
      </c>
      <c r="L165" s="21">
        <f>SUM(F$3:F164)+I165</f>
        <v>0.65268045941139174</v>
      </c>
      <c r="M165" s="21">
        <f>SUM(G$3:G164)+J165</f>
        <v>0</v>
      </c>
      <c r="N165" s="21"/>
      <c r="O165" s="21"/>
      <c r="P165" s="21"/>
      <c r="Q165" s="19">
        <f t="shared" si="13"/>
        <v>0.42568798497513993</v>
      </c>
      <c r="R165" s="19">
        <f t="shared" si="13"/>
        <v>0.42599178209746541</v>
      </c>
      <c r="S165" s="19">
        <f t="shared" si="13"/>
        <v>0</v>
      </c>
      <c r="T165" s="19">
        <f t="shared" si="10"/>
        <v>-0.42583985644493039</v>
      </c>
      <c r="U165" s="19">
        <f t="shared" si="11"/>
        <v>0</v>
      </c>
      <c r="V165" s="19">
        <f t="shared" si="12"/>
        <v>0</v>
      </c>
    </row>
    <row r="166" spans="1:23" x14ac:dyDescent="0.25">
      <c r="A166" s="26">
        <f>Wellpath!E166</f>
        <v>0</v>
      </c>
      <c r="B166" s="22">
        <v>0</v>
      </c>
      <c r="C166" s="22">
        <v>0</v>
      </c>
      <c r="D166" s="22">
        <v>1</v>
      </c>
      <c r="E166" s="20">
        <f>Model!$W$24*((drdp!B166+drdp!K166)*'DEC-OI'!$B166+(drdp!E166+drdp!N166)*'DEC-OI'!$C166+(drdp!H166+drdp!Q166)*'DEC-OI'!$D166)</f>
        <v>0</v>
      </c>
      <c r="F166" s="20">
        <f>Model!$W$24*((drdp!C166+drdp!L166)*'DEC-OI'!$B166+(drdp!F166+drdp!O166)*'DEC-OI'!$C166+(drdp!I166+drdp!R166)*'DEC-OI'!$D166)</f>
        <v>0</v>
      </c>
      <c r="G166" s="20">
        <f>Model!$W$24*((drdp!D166+drdp!M166)*'DEC-OI'!$B166+(drdp!G166+drdp!P166)*'DEC-OI'!$C166+(drdp!J166+drdp!S166)*'DEC-OI'!$D166)</f>
        <v>0</v>
      </c>
      <c r="H166" s="18">
        <f>Model!$W$24*((drdp!B166)*'DEC-OI'!$B166+(drdp!E166)*'DEC-OI'!$C166+(drdp!H166)*'DEC-OI'!$D166)</f>
        <v>0</v>
      </c>
      <c r="I166" s="18">
        <f>Model!$W$24*((drdp!C166)*'DEC-OI'!$B166+(drdp!F166)*'DEC-OI'!$C166+(drdp!I166)*'DEC-OI'!$D166)</f>
        <v>0</v>
      </c>
      <c r="J166" s="18">
        <f>Model!$W$24*((drdp!D166)*'DEC-OI'!$B166+(drdp!G166)*'DEC-OI'!$C166+(drdp!J166)*'DEC-OI'!$D166)</f>
        <v>0</v>
      </c>
      <c r="K166" s="21">
        <f>SUM(E$3:E165)+H166</f>
        <v>-0.65244768753911597</v>
      </c>
      <c r="L166" s="21">
        <f>SUM(F$3:F165)+I166</f>
        <v>0.65268045941139174</v>
      </c>
      <c r="M166" s="21">
        <f>SUM(G$3:G165)+J166</f>
        <v>0</v>
      </c>
      <c r="N166" s="21"/>
      <c r="O166" s="21"/>
      <c r="P166" s="21"/>
      <c r="Q166" s="19">
        <f t="shared" si="13"/>
        <v>0.42568798497513993</v>
      </c>
      <c r="R166" s="19">
        <f t="shared" si="13"/>
        <v>0.42599178209746541</v>
      </c>
      <c r="S166" s="19">
        <f t="shared" si="13"/>
        <v>0</v>
      </c>
      <c r="T166" s="19">
        <f t="shared" si="10"/>
        <v>-0.42583985644493039</v>
      </c>
      <c r="U166" s="19">
        <f t="shared" si="11"/>
        <v>0</v>
      </c>
      <c r="V166" s="19">
        <f t="shared" si="12"/>
        <v>0</v>
      </c>
    </row>
    <row r="167" spans="1:23" x14ac:dyDescent="0.25">
      <c r="A167" s="26">
        <f>Wellpath!E167</f>
        <v>0</v>
      </c>
      <c r="B167" s="22">
        <v>0</v>
      </c>
      <c r="C167" s="22">
        <v>0</v>
      </c>
      <c r="D167" s="22">
        <v>1</v>
      </c>
      <c r="E167" s="20">
        <f>Model!$W$24*((drdp!B167+drdp!K167)*'DEC-OI'!$B167+(drdp!E167+drdp!N167)*'DEC-OI'!$C167+(drdp!H167+drdp!Q167)*'DEC-OI'!$D167)</f>
        <v>0</v>
      </c>
      <c r="F167" s="20">
        <f>Model!$W$24*((drdp!C167+drdp!L167)*'DEC-OI'!$B167+(drdp!F167+drdp!O167)*'DEC-OI'!$C167+(drdp!I167+drdp!R167)*'DEC-OI'!$D167)</f>
        <v>0</v>
      </c>
      <c r="G167" s="20">
        <f>Model!$W$24*((drdp!D167+drdp!M167)*'DEC-OI'!$B167+(drdp!G167+drdp!P167)*'DEC-OI'!$C167+(drdp!J167+drdp!S167)*'DEC-OI'!$D167)</f>
        <v>0</v>
      </c>
      <c r="H167" s="18">
        <f>Model!$W$24*((drdp!B167)*'DEC-OI'!$B167+(drdp!E167)*'DEC-OI'!$C167+(drdp!H167)*'DEC-OI'!$D167)</f>
        <v>0</v>
      </c>
      <c r="I167" s="18">
        <f>Model!$W$24*((drdp!C167)*'DEC-OI'!$B167+(drdp!F167)*'DEC-OI'!$C167+(drdp!I167)*'DEC-OI'!$D167)</f>
        <v>0</v>
      </c>
      <c r="J167" s="18">
        <f>Model!$W$24*((drdp!D167)*'DEC-OI'!$B167+(drdp!G167)*'DEC-OI'!$C167+(drdp!J167)*'DEC-OI'!$D167)</f>
        <v>0</v>
      </c>
      <c r="K167" s="21">
        <f>SUM(E$3:E166)+H167</f>
        <v>-0.65244768753911597</v>
      </c>
      <c r="L167" s="21">
        <f>SUM(F$3:F166)+I167</f>
        <v>0.65268045941139174</v>
      </c>
      <c r="M167" s="21">
        <f>SUM(G$3:G166)+J167</f>
        <v>0</v>
      </c>
      <c r="N167" s="21"/>
      <c r="O167" s="21"/>
      <c r="P167" s="21"/>
      <c r="Q167" s="19">
        <f t="shared" si="13"/>
        <v>0.42568798497513993</v>
      </c>
      <c r="R167" s="19">
        <f t="shared" si="13"/>
        <v>0.42599178209746541</v>
      </c>
      <c r="S167" s="19">
        <f t="shared" si="13"/>
        <v>0</v>
      </c>
      <c r="T167" s="19">
        <f t="shared" si="10"/>
        <v>-0.42583985644493039</v>
      </c>
      <c r="U167" s="19">
        <f t="shared" si="11"/>
        <v>0</v>
      </c>
      <c r="V167" s="19">
        <f t="shared" si="12"/>
        <v>0</v>
      </c>
    </row>
    <row r="168" spans="1:23" x14ac:dyDescent="0.25">
      <c r="A168" s="26">
        <f>Wellpath!E168</f>
        <v>0</v>
      </c>
      <c r="B168" s="22">
        <v>0</v>
      </c>
      <c r="C168" s="22">
        <v>0</v>
      </c>
      <c r="D168" s="22">
        <v>1</v>
      </c>
      <c r="E168" s="20">
        <f>Model!$W$24*((drdp!B168+drdp!K168)*'DEC-OI'!$B168+(drdp!E168+drdp!N168)*'DEC-OI'!$C168+(drdp!H168+drdp!Q168)*'DEC-OI'!$D168)</f>
        <v>0</v>
      </c>
      <c r="F168" s="20">
        <f>Model!$W$24*((drdp!C168+drdp!L168)*'DEC-OI'!$B168+(drdp!F168+drdp!O168)*'DEC-OI'!$C168+(drdp!I168+drdp!R168)*'DEC-OI'!$D168)</f>
        <v>0</v>
      </c>
      <c r="G168" s="20">
        <f>Model!$W$24*((drdp!D168+drdp!M168)*'DEC-OI'!$B168+(drdp!G168+drdp!P168)*'DEC-OI'!$C168+(drdp!J168+drdp!S168)*'DEC-OI'!$D168)</f>
        <v>0</v>
      </c>
      <c r="H168" s="18">
        <f>Model!$W$24*((drdp!B168)*'DEC-OI'!$B168+(drdp!E168)*'DEC-OI'!$C168+(drdp!H168)*'DEC-OI'!$D168)</f>
        <v>0</v>
      </c>
      <c r="I168" s="18">
        <f>Model!$W$24*((drdp!C168)*'DEC-OI'!$B168+(drdp!F168)*'DEC-OI'!$C168+(drdp!I168)*'DEC-OI'!$D168)</f>
        <v>0</v>
      </c>
      <c r="J168" s="18">
        <f>Model!$W$24*((drdp!D168)*'DEC-OI'!$B168+(drdp!G168)*'DEC-OI'!$C168+(drdp!J168)*'DEC-OI'!$D168)</f>
        <v>0</v>
      </c>
      <c r="K168" s="21">
        <f>SUM(E$3:E167)+H168</f>
        <v>-0.65244768753911597</v>
      </c>
      <c r="L168" s="21">
        <f>SUM(F$3:F167)+I168</f>
        <v>0.65268045941139174</v>
      </c>
      <c r="M168" s="21">
        <f>SUM(G$3:G167)+J168</f>
        <v>0</v>
      </c>
      <c r="N168" s="21"/>
      <c r="O168" s="21"/>
      <c r="P168" s="21"/>
      <c r="Q168" s="19">
        <f t="shared" si="13"/>
        <v>0.42568798497513993</v>
      </c>
      <c r="R168" s="19">
        <f t="shared" si="13"/>
        <v>0.42599178209746541</v>
      </c>
      <c r="S168" s="19">
        <f t="shared" si="13"/>
        <v>0</v>
      </c>
      <c r="T168" s="19">
        <f t="shared" si="10"/>
        <v>-0.42583985644493039</v>
      </c>
      <c r="U168" s="19">
        <f t="shared" si="11"/>
        <v>0</v>
      </c>
      <c r="V168" s="19">
        <f t="shared" si="12"/>
        <v>0</v>
      </c>
    </row>
    <row r="169" spans="1:23" x14ac:dyDescent="0.25">
      <c r="A169" s="26">
        <f>Wellpath!E169</f>
        <v>0</v>
      </c>
      <c r="B169" s="22">
        <v>0</v>
      </c>
      <c r="C169" s="22">
        <v>0</v>
      </c>
      <c r="D169" s="22">
        <v>1</v>
      </c>
      <c r="E169" s="20">
        <f>Model!$W$24*((drdp!B169+drdp!K169)*'DEC-OI'!$B169+(drdp!E169+drdp!N169)*'DEC-OI'!$C169+(drdp!H169+drdp!Q169)*'DEC-OI'!$D169)</f>
        <v>0</v>
      </c>
      <c r="F169" s="20">
        <f>Model!$W$24*((drdp!C169+drdp!L169)*'DEC-OI'!$B169+(drdp!F169+drdp!O169)*'DEC-OI'!$C169+(drdp!I169+drdp!R169)*'DEC-OI'!$D169)</f>
        <v>0</v>
      </c>
      <c r="G169" s="20">
        <f>Model!$W$24*((drdp!D169+drdp!M169)*'DEC-OI'!$B169+(drdp!G169+drdp!P169)*'DEC-OI'!$C169+(drdp!J169+drdp!S169)*'DEC-OI'!$D169)</f>
        <v>0</v>
      </c>
      <c r="H169" s="18">
        <f>Model!$W$24*((drdp!B169)*'DEC-OI'!$B169+(drdp!E169)*'DEC-OI'!$C169+(drdp!H169)*'DEC-OI'!$D169)</f>
        <v>0</v>
      </c>
      <c r="I169" s="18">
        <f>Model!$W$24*((drdp!C169)*'DEC-OI'!$B169+(drdp!F169)*'DEC-OI'!$C169+(drdp!I169)*'DEC-OI'!$D169)</f>
        <v>0</v>
      </c>
      <c r="J169" s="18">
        <f>Model!$W$24*((drdp!D169)*'DEC-OI'!$B169+(drdp!G169)*'DEC-OI'!$C169+(drdp!J169)*'DEC-OI'!$D169)</f>
        <v>0</v>
      </c>
      <c r="K169" s="21">
        <f>SUM(E$3:E168)+H169</f>
        <v>-0.65244768753911597</v>
      </c>
      <c r="L169" s="21">
        <f>SUM(F$3:F168)+I169</f>
        <v>0.65268045941139174</v>
      </c>
      <c r="M169" s="21">
        <f>SUM(G$3:G168)+J169</f>
        <v>0</v>
      </c>
      <c r="N169" s="21"/>
      <c r="O169" s="21"/>
      <c r="P169" s="21"/>
      <c r="Q169" s="19">
        <f t="shared" si="13"/>
        <v>0.42568798497513993</v>
      </c>
      <c r="R169" s="19">
        <f t="shared" si="13"/>
        <v>0.42599178209746541</v>
      </c>
      <c r="S169" s="19">
        <f t="shared" si="13"/>
        <v>0</v>
      </c>
      <c r="T169" s="19">
        <f t="shared" si="10"/>
        <v>-0.42583985644493039</v>
      </c>
      <c r="U169" s="19">
        <f t="shared" si="11"/>
        <v>0</v>
      </c>
      <c r="V169" s="19">
        <f t="shared" si="12"/>
        <v>0</v>
      </c>
    </row>
    <row r="170" spans="1:23" x14ac:dyDescent="0.25">
      <c r="A170" s="26">
        <f>Wellpath!E170</f>
        <v>0</v>
      </c>
      <c r="B170" s="22">
        <v>0</v>
      </c>
      <c r="C170" s="22">
        <v>0</v>
      </c>
      <c r="D170" s="22">
        <v>1</v>
      </c>
      <c r="E170" s="20">
        <f>Model!$W$24*((drdp!B170+drdp!K170)*'DEC-OI'!$B170+(drdp!E170+drdp!N170)*'DEC-OI'!$C170+(drdp!H170+drdp!Q170)*'DEC-OI'!$D170)</f>
        <v>0</v>
      </c>
      <c r="F170" s="20">
        <f>Model!$W$24*((drdp!C170+drdp!L170)*'DEC-OI'!$B170+(drdp!F170+drdp!O170)*'DEC-OI'!$C170+(drdp!I170+drdp!R170)*'DEC-OI'!$D170)</f>
        <v>0</v>
      </c>
      <c r="G170" s="20">
        <f>Model!$W$24*((drdp!D170+drdp!M170)*'DEC-OI'!$B170+(drdp!G170+drdp!P170)*'DEC-OI'!$C170+(drdp!J170+drdp!S170)*'DEC-OI'!$D170)</f>
        <v>0</v>
      </c>
      <c r="H170" s="18">
        <f>Model!$W$24*((drdp!B170)*'DEC-OI'!$B170+(drdp!E170)*'DEC-OI'!$C170+(drdp!H170)*'DEC-OI'!$D170)</f>
        <v>0</v>
      </c>
      <c r="I170" s="18">
        <f>Model!$W$24*((drdp!C170)*'DEC-OI'!$B170+(drdp!F170)*'DEC-OI'!$C170+(drdp!I170)*'DEC-OI'!$D170)</f>
        <v>0</v>
      </c>
      <c r="J170" s="18">
        <f>Model!$W$24*((drdp!D170)*'DEC-OI'!$B170+(drdp!G170)*'DEC-OI'!$C170+(drdp!J170)*'DEC-OI'!$D170)</f>
        <v>0</v>
      </c>
      <c r="K170" s="21">
        <f>SUM(E$3:E169)+H170</f>
        <v>-0.65244768753911597</v>
      </c>
      <c r="L170" s="21">
        <f>SUM(F$3:F169)+I170</f>
        <v>0.65268045941139174</v>
      </c>
      <c r="M170" s="21">
        <f>SUM(G$3:G169)+J170</f>
        <v>0</v>
      </c>
      <c r="N170" s="21"/>
      <c r="O170" s="21"/>
      <c r="P170" s="21"/>
      <c r="Q170" s="19">
        <f t="shared" si="13"/>
        <v>0.42568798497513993</v>
      </c>
      <c r="R170" s="19">
        <f t="shared" si="13"/>
        <v>0.42599178209746541</v>
      </c>
      <c r="S170" s="19">
        <f t="shared" si="13"/>
        <v>0</v>
      </c>
      <c r="T170" s="19">
        <f t="shared" si="10"/>
        <v>-0.42583985644493039</v>
      </c>
      <c r="U170" s="19">
        <f t="shared" si="11"/>
        <v>0</v>
      </c>
      <c r="V170" s="19">
        <f t="shared" si="12"/>
        <v>0</v>
      </c>
    </row>
    <row r="171" spans="1:23" x14ac:dyDescent="0.25">
      <c r="A171" s="26">
        <f>Wellpath!E171</f>
        <v>0</v>
      </c>
      <c r="B171" s="22">
        <v>0</v>
      </c>
      <c r="C171" s="22">
        <v>0</v>
      </c>
      <c r="D171" s="22">
        <v>1</v>
      </c>
      <c r="E171" s="20">
        <f>Model!$W$24*((drdp!B171+drdp!K171)*'DEC-OI'!$B171+(drdp!E171+drdp!N171)*'DEC-OI'!$C171+(drdp!H171+drdp!Q171)*'DEC-OI'!$D171)</f>
        <v>0</v>
      </c>
      <c r="F171" s="20">
        <f>Model!$W$24*((drdp!C171+drdp!L171)*'DEC-OI'!$B171+(drdp!F171+drdp!O171)*'DEC-OI'!$C171+(drdp!I171+drdp!R171)*'DEC-OI'!$D171)</f>
        <v>0</v>
      </c>
      <c r="G171" s="20">
        <f>Model!$W$24*((drdp!D171+drdp!M171)*'DEC-OI'!$B171+(drdp!G171+drdp!P171)*'DEC-OI'!$C171+(drdp!J171+drdp!S171)*'DEC-OI'!$D171)</f>
        <v>0</v>
      </c>
      <c r="H171" s="18">
        <f>Model!$W$24*((drdp!B171)*'DEC-OI'!$B171+(drdp!E171)*'DEC-OI'!$C171+(drdp!H171)*'DEC-OI'!$D171)</f>
        <v>0</v>
      </c>
      <c r="I171" s="18">
        <f>Model!$W$24*((drdp!C171)*'DEC-OI'!$B171+(drdp!F171)*'DEC-OI'!$C171+(drdp!I171)*'DEC-OI'!$D171)</f>
        <v>0</v>
      </c>
      <c r="J171" s="18">
        <f>Model!$W$24*((drdp!D171)*'DEC-OI'!$B171+(drdp!G171)*'DEC-OI'!$C171+(drdp!J171)*'DEC-OI'!$D171)</f>
        <v>0</v>
      </c>
      <c r="K171" s="21">
        <f>SUM(E$3:E170)+H171</f>
        <v>-0.65244768753911597</v>
      </c>
      <c r="L171" s="21">
        <f>SUM(F$3:F170)+I171</f>
        <v>0.65268045941139174</v>
      </c>
      <c r="M171" s="21">
        <f>SUM(G$3:G170)+J171</f>
        <v>0</v>
      </c>
      <c r="N171" s="21"/>
      <c r="O171" s="21"/>
      <c r="P171" s="21"/>
      <c r="Q171" s="19">
        <f t="shared" si="13"/>
        <v>0.42568798497513993</v>
      </c>
      <c r="R171" s="19">
        <f t="shared" si="13"/>
        <v>0.42599178209746541</v>
      </c>
      <c r="S171" s="19">
        <f t="shared" si="13"/>
        <v>0</v>
      </c>
      <c r="T171" s="19">
        <f t="shared" si="10"/>
        <v>-0.42583985644493039</v>
      </c>
      <c r="U171" s="19">
        <f t="shared" si="11"/>
        <v>0</v>
      </c>
      <c r="V171" s="19">
        <f t="shared" si="12"/>
        <v>0</v>
      </c>
    </row>
    <row r="172" spans="1:23" x14ac:dyDescent="0.25">
      <c r="A172" s="26">
        <f>Wellpath!E172</f>
        <v>0</v>
      </c>
      <c r="B172" s="22">
        <v>0</v>
      </c>
      <c r="C172" s="22">
        <v>0</v>
      </c>
      <c r="D172" s="22">
        <v>1</v>
      </c>
      <c r="E172" s="20">
        <f>Model!$W$24*((drdp!B172+drdp!K172)*'DEC-OI'!$B172+(drdp!E172+drdp!N172)*'DEC-OI'!$C172+(drdp!H172+drdp!Q172)*'DEC-OI'!$D172)</f>
        <v>0</v>
      </c>
      <c r="F172" s="20">
        <f>Model!$W$24*((drdp!C172+drdp!L172)*'DEC-OI'!$B172+(drdp!F172+drdp!O172)*'DEC-OI'!$C172+(drdp!I172+drdp!R172)*'DEC-OI'!$D172)</f>
        <v>0</v>
      </c>
      <c r="G172" s="20">
        <f>Model!$W$24*((drdp!D172+drdp!M172)*'DEC-OI'!$B172+(drdp!G172+drdp!P172)*'DEC-OI'!$C172+(drdp!J172+drdp!S172)*'DEC-OI'!$D172)</f>
        <v>0</v>
      </c>
      <c r="H172" s="18">
        <f>Model!$W$24*((drdp!B172)*'DEC-OI'!$B172+(drdp!E172)*'DEC-OI'!$C172+(drdp!H172)*'DEC-OI'!$D172)</f>
        <v>0</v>
      </c>
      <c r="I172" s="18">
        <f>Model!$W$24*((drdp!C172)*'DEC-OI'!$B172+(drdp!F172)*'DEC-OI'!$C172+(drdp!I172)*'DEC-OI'!$D172)</f>
        <v>0</v>
      </c>
      <c r="J172" s="18">
        <f>Model!$W$24*((drdp!D172)*'DEC-OI'!$B172+(drdp!G172)*'DEC-OI'!$C172+(drdp!J172)*'DEC-OI'!$D172)</f>
        <v>0</v>
      </c>
      <c r="K172" s="21">
        <f>SUM(E$3:E171)+H172</f>
        <v>-0.65244768753911597</v>
      </c>
      <c r="L172" s="21">
        <f>SUM(F$3:F171)+I172</f>
        <v>0.65268045941139174</v>
      </c>
      <c r="M172" s="21">
        <f>SUM(G$3:G171)+J172</f>
        <v>0</v>
      </c>
      <c r="N172" s="21"/>
      <c r="O172" s="21"/>
      <c r="P172" s="21"/>
      <c r="Q172" s="19">
        <f t="shared" si="13"/>
        <v>0.42568798497513993</v>
      </c>
      <c r="R172" s="19">
        <f t="shared" si="13"/>
        <v>0.42599178209746541</v>
      </c>
      <c r="S172" s="19">
        <f t="shared" si="13"/>
        <v>0</v>
      </c>
      <c r="T172" s="19">
        <f t="shared" si="10"/>
        <v>-0.42583985644493039</v>
      </c>
      <c r="U172" s="19">
        <f t="shared" si="11"/>
        <v>0</v>
      </c>
      <c r="V172" s="19">
        <f t="shared" si="12"/>
        <v>0</v>
      </c>
    </row>
    <row r="173" spans="1:23" x14ac:dyDescent="0.25">
      <c r="A173" s="26">
        <f>Wellpath!E173</f>
        <v>0</v>
      </c>
      <c r="B173" s="22">
        <v>0</v>
      </c>
      <c r="C173" s="22">
        <v>0</v>
      </c>
      <c r="D173" s="22">
        <v>1</v>
      </c>
      <c r="E173" s="20">
        <f>Model!$W$24*((drdp!B173+drdp!K173)*'DEC-OI'!$B173+(drdp!E173+drdp!N173)*'DEC-OI'!$C173+(drdp!H173+drdp!Q173)*'DEC-OI'!$D173)</f>
        <v>0</v>
      </c>
      <c r="F173" s="20">
        <f>Model!$W$24*((drdp!C173+drdp!L173)*'DEC-OI'!$B173+(drdp!F173+drdp!O173)*'DEC-OI'!$C173+(drdp!I173+drdp!R173)*'DEC-OI'!$D173)</f>
        <v>0</v>
      </c>
      <c r="G173" s="20">
        <f>Model!$W$24*((drdp!D173+drdp!M173)*'DEC-OI'!$B173+(drdp!G173+drdp!P173)*'DEC-OI'!$C173+(drdp!J173+drdp!S173)*'DEC-OI'!$D173)</f>
        <v>0</v>
      </c>
      <c r="H173" s="18">
        <f>Model!$W$24*((drdp!B173)*'DEC-OI'!$B173+(drdp!E173)*'DEC-OI'!$C173+(drdp!H173)*'DEC-OI'!$D173)</f>
        <v>0</v>
      </c>
      <c r="I173" s="18">
        <f>Model!$W$24*((drdp!C173)*'DEC-OI'!$B173+(drdp!F173)*'DEC-OI'!$C173+(drdp!I173)*'DEC-OI'!$D173)</f>
        <v>0</v>
      </c>
      <c r="J173" s="18">
        <f>Model!$W$24*((drdp!D173)*'DEC-OI'!$B173+(drdp!G173)*'DEC-OI'!$C173+(drdp!J173)*'DEC-OI'!$D173)</f>
        <v>0</v>
      </c>
      <c r="K173" s="21">
        <f>SUM(E$3:E172)+H173</f>
        <v>-0.65244768753911597</v>
      </c>
      <c r="L173" s="21">
        <f>SUM(F$3:F172)+I173</f>
        <v>0.65268045941139174</v>
      </c>
      <c r="M173" s="21">
        <f>SUM(G$3:G172)+J173</f>
        <v>0</v>
      </c>
      <c r="N173" s="21"/>
      <c r="O173" s="21"/>
      <c r="P173" s="21"/>
      <c r="Q173" s="19">
        <f t="shared" si="13"/>
        <v>0.42568798497513993</v>
      </c>
      <c r="R173" s="19">
        <f t="shared" si="13"/>
        <v>0.42599178209746541</v>
      </c>
      <c r="S173" s="19">
        <f t="shared" si="13"/>
        <v>0</v>
      </c>
      <c r="T173" s="19">
        <f t="shared" si="10"/>
        <v>-0.42583985644493039</v>
      </c>
      <c r="U173" s="19">
        <f t="shared" si="11"/>
        <v>0</v>
      </c>
      <c r="V173" s="19">
        <f t="shared" si="12"/>
        <v>0</v>
      </c>
      <c r="W173" s="10" t="s">
        <v>62</v>
      </c>
    </row>
    <row r="174" spans="1:23" x14ac:dyDescent="0.25">
      <c r="A174" s="26">
        <f>Wellpath!E174</f>
        <v>0</v>
      </c>
      <c r="B174" s="22">
        <v>0</v>
      </c>
      <c r="C174" s="22">
        <v>0</v>
      </c>
      <c r="D174" s="22">
        <v>1</v>
      </c>
      <c r="E174" s="20">
        <f>Model!$W$24*((drdp!B174+drdp!K174)*'DEC-OI'!$B174+(drdp!E174+drdp!N174)*'DEC-OI'!$C174+(drdp!H174+drdp!Q174)*'DEC-OI'!$D174)</f>
        <v>0</v>
      </c>
      <c r="F174" s="20">
        <f>Model!$W$24*((drdp!C174+drdp!L174)*'DEC-OI'!$B174+(drdp!F174+drdp!O174)*'DEC-OI'!$C174+(drdp!I174+drdp!R174)*'DEC-OI'!$D174)</f>
        <v>0</v>
      </c>
      <c r="G174" s="20">
        <f>Model!$W$24*((drdp!D174+drdp!M174)*'DEC-OI'!$B174+(drdp!G174+drdp!P174)*'DEC-OI'!$C174+(drdp!J174+drdp!S174)*'DEC-OI'!$D174)</f>
        <v>0</v>
      </c>
      <c r="H174" s="18">
        <f>Model!$W$24*((drdp!B174)*'DEC-OI'!$B174+(drdp!E174)*'DEC-OI'!$C174+(drdp!H174)*'DEC-OI'!$D174)</f>
        <v>0</v>
      </c>
      <c r="I174" s="18">
        <f>Model!$W$24*((drdp!C174)*'DEC-OI'!$B174+(drdp!F174)*'DEC-OI'!$C174+(drdp!I174)*'DEC-OI'!$D174)</f>
        <v>0</v>
      </c>
      <c r="J174" s="18">
        <f>Model!$W$24*((drdp!D174)*'DEC-OI'!$B174+(drdp!G174)*'DEC-OI'!$C174+(drdp!J174)*'DEC-OI'!$D174)</f>
        <v>0</v>
      </c>
      <c r="K174" s="21">
        <f>SUM(E$3:E173)+H174</f>
        <v>-0.65244768753911597</v>
      </c>
      <c r="L174" s="21">
        <f>SUM(F$3:F173)+I174</f>
        <v>0.65268045941139174</v>
      </c>
      <c r="M174" s="21">
        <f>SUM(G$3:G173)+J174</f>
        <v>0</v>
      </c>
      <c r="N174" s="21"/>
      <c r="O174" s="21"/>
      <c r="P174" s="21"/>
      <c r="Q174" s="19">
        <f t="shared" si="13"/>
        <v>0.42568798497513993</v>
      </c>
      <c r="R174" s="19">
        <f t="shared" si="13"/>
        <v>0.42599178209746541</v>
      </c>
      <c r="S174" s="19">
        <f t="shared" si="13"/>
        <v>0</v>
      </c>
      <c r="T174" s="19">
        <f t="shared" si="10"/>
        <v>-0.42583985644493039</v>
      </c>
      <c r="U174" s="19">
        <f t="shared" si="11"/>
        <v>0</v>
      </c>
      <c r="V174" s="19">
        <f t="shared" si="12"/>
        <v>0</v>
      </c>
    </row>
    <row r="175" spans="1:23" x14ac:dyDescent="0.25">
      <c r="A175" s="26">
        <f>Wellpath!E175</f>
        <v>0</v>
      </c>
      <c r="B175" s="22">
        <v>0</v>
      </c>
      <c r="C175" s="22">
        <v>0</v>
      </c>
      <c r="D175" s="22">
        <v>1</v>
      </c>
      <c r="E175" s="20">
        <f>Model!$W$24*((drdp!B175+drdp!K175)*'DEC-OI'!$B175+(drdp!E175+drdp!N175)*'DEC-OI'!$C175+(drdp!H175+drdp!Q175)*'DEC-OI'!$D175)</f>
        <v>0</v>
      </c>
      <c r="F175" s="20">
        <f>Model!$W$24*((drdp!C175+drdp!L175)*'DEC-OI'!$B175+(drdp!F175+drdp!O175)*'DEC-OI'!$C175+(drdp!I175+drdp!R175)*'DEC-OI'!$D175)</f>
        <v>0</v>
      </c>
      <c r="G175" s="20">
        <f>Model!$W$24*((drdp!D175+drdp!M175)*'DEC-OI'!$B175+(drdp!G175+drdp!P175)*'DEC-OI'!$C175+(drdp!J175+drdp!S175)*'DEC-OI'!$D175)</f>
        <v>0</v>
      </c>
      <c r="H175" s="18">
        <f>Model!$W$24*((drdp!B175)*'DEC-OI'!$B175+(drdp!E175)*'DEC-OI'!$C175+(drdp!H175)*'DEC-OI'!$D175)</f>
        <v>0</v>
      </c>
      <c r="I175" s="18">
        <f>Model!$W$24*((drdp!C175)*'DEC-OI'!$B175+(drdp!F175)*'DEC-OI'!$C175+(drdp!I175)*'DEC-OI'!$D175)</f>
        <v>0</v>
      </c>
      <c r="J175" s="18">
        <f>Model!$W$24*((drdp!D175)*'DEC-OI'!$B175+(drdp!G175)*'DEC-OI'!$C175+(drdp!J175)*'DEC-OI'!$D175)</f>
        <v>0</v>
      </c>
      <c r="K175" s="21">
        <f>SUM(E$3:E174)+H175</f>
        <v>-0.65244768753911597</v>
      </c>
      <c r="L175" s="21">
        <f>SUM(F$3:F174)+I175</f>
        <v>0.65268045941139174</v>
      </c>
      <c r="M175" s="21">
        <f>SUM(G$3:G174)+J175</f>
        <v>0</v>
      </c>
      <c r="N175" s="21"/>
      <c r="O175" s="21"/>
      <c r="P175" s="21"/>
      <c r="Q175" s="19">
        <f t="shared" si="13"/>
        <v>0.42568798497513993</v>
      </c>
      <c r="R175" s="19">
        <f t="shared" si="13"/>
        <v>0.42599178209746541</v>
      </c>
      <c r="S175" s="19">
        <f t="shared" si="13"/>
        <v>0</v>
      </c>
      <c r="T175" s="19">
        <f t="shared" si="10"/>
        <v>-0.42583985644493039</v>
      </c>
      <c r="U175" s="19">
        <f t="shared" si="11"/>
        <v>0</v>
      </c>
      <c r="V175" s="19">
        <f t="shared" si="12"/>
        <v>0</v>
      </c>
    </row>
    <row r="176" spans="1:23" x14ac:dyDescent="0.25">
      <c r="A176" s="26">
        <f>Wellpath!E176</f>
        <v>0</v>
      </c>
      <c r="B176" s="22">
        <v>0</v>
      </c>
      <c r="C176" s="22">
        <v>0</v>
      </c>
      <c r="D176" s="22">
        <v>1</v>
      </c>
      <c r="E176" s="20">
        <f>Model!$W$24*((drdp!B176+drdp!K176)*'DEC-OI'!$B176+(drdp!E176+drdp!N176)*'DEC-OI'!$C176+(drdp!H176+drdp!Q176)*'DEC-OI'!$D176)</f>
        <v>0</v>
      </c>
      <c r="F176" s="20">
        <f>Model!$W$24*((drdp!C176+drdp!L176)*'DEC-OI'!$B176+(drdp!F176+drdp!O176)*'DEC-OI'!$C176+(drdp!I176+drdp!R176)*'DEC-OI'!$D176)</f>
        <v>0</v>
      </c>
      <c r="G176" s="20">
        <f>Model!$W$24*((drdp!D176+drdp!M176)*'DEC-OI'!$B176+(drdp!G176+drdp!P176)*'DEC-OI'!$C176+(drdp!J176+drdp!S176)*'DEC-OI'!$D176)</f>
        <v>0</v>
      </c>
      <c r="H176" s="18">
        <f>Model!$W$24*((drdp!B176)*'DEC-OI'!$B176+(drdp!E176)*'DEC-OI'!$C176+(drdp!H176)*'DEC-OI'!$D176)</f>
        <v>0</v>
      </c>
      <c r="I176" s="18">
        <f>Model!$W$24*((drdp!C176)*'DEC-OI'!$B176+(drdp!F176)*'DEC-OI'!$C176+(drdp!I176)*'DEC-OI'!$D176)</f>
        <v>0</v>
      </c>
      <c r="J176" s="18">
        <f>Model!$W$24*((drdp!D176)*'DEC-OI'!$B176+(drdp!G176)*'DEC-OI'!$C176+(drdp!J176)*'DEC-OI'!$D176)</f>
        <v>0</v>
      </c>
      <c r="K176" s="21">
        <f>SUM(E$3:E175)+H176</f>
        <v>-0.65244768753911597</v>
      </c>
      <c r="L176" s="21">
        <f>SUM(F$3:F175)+I176</f>
        <v>0.65268045941139174</v>
      </c>
      <c r="M176" s="21">
        <f>SUM(G$3:G175)+J176</f>
        <v>0</v>
      </c>
      <c r="N176" s="21"/>
      <c r="O176" s="21"/>
      <c r="P176" s="21"/>
      <c r="Q176" s="19">
        <f t="shared" si="13"/>
        <v>0.42568798497513993</v>
      </c>
      <c r="R176" s="19">
        <f t="shared" si="13"/>
        <v>0.42599178209746541</v>
      </c>
      <c r="S176" s="19">
        <f t="shared" si="13"/>
        <v>0</v>
      </c>
      <c r="T176" s="19">
        <f t="shared" si="10"/>
        <v>-0.42583985644493039</v>
      </c>
      <c r="U176" s="19">
        <f t="shared" si="11"/>
        <v>0</v>
      </c>
      <c r="V176" s="19">
        <f t="shared" si="12"/>
        <v>0</v>
      </c>
    </row>
    <row r="177" spans="1:22" x14ac:dyDescent="0.25">
      <c r="A177" s="26">
        <f>Wellpath!E177</f>
        <v>0</v>
      </c>
      <c r="B177" s="22">
        <v>0</v>
      </c>
      <c r="C177" s="22">
        <v>0</v>
      </c>
      <c r="D177" s="22">
        <v>1</v>
      </c>
      <c r="E177" s="20">
        <f>Model!$W$24*((drdp!B177+drdp!K177)*'DEC-OI'!$B177+(drdp!E177+drdp!N177)*'DEC-OI'!$C177+(drdp!H177+drdp!Q177)*'DEC-OI'!$D177)</f>
        <v>0</v>
      </c>
      <c r="F177" s="20">
        <f>Model!$W$24*((drdp!C177+drdp!L177)*'DEC-OI'!$B177+(drdp!F177+drdp!O177)*'DEC-OI'!$C177+(drdp!I177+drdp!R177)*'DEC-OI'!$D177)</f>
        <v>0</v>
      </c>
      <c r="G177" s="20">
        <f>Model!$W$24*((drdp!D177+drdp!M177)*'DEC-OI'!$B177+(drdp!G177+drdp!P177)*'DEC-OI'!$C177+(drdp!J177+drdp!S177)*'DEC-OI'!$D177)</f>
        <v>0</v>
      </c>
      <c r="H177" s="18">
        <f>Model!$W$24*((drdp!B177)*'DEC-OI'!$B177+(drdp!E177)*'DEC-OI'!$C177+(drdp!H177)*'DEC-OI'!$D177)</f>
        <v>0</v>
      </c>
      <c r="I177" s="18">
        <f>Model!$W$24*((drdp!C177)*'DEC-OI'!$B177+(drdp!F177)*'DEC-OI'!$C177+(drdp!I177)*'DEC-OI'!$D177)</f>
        <v>0</v>
      </c>
      <c r="J177" s="18">
        <f>Model!$W$24*((drdp!D177)*'DEC-OI'!$B177+(drdp!G177)*'DEC-OI'!$C177+(drdp!J177)*'DEC-OI'!$D177)</f>
        <v>0</v>
      </c>
      <c r="K177" s="21">
        <f>SUM(E$3:E176)+H177</f>
        <v>-0.65244768753911597</v>
      </c>
      <c r="L177" s="21">
        <f>SUM(F$3:F176)+I177</f>
        <v>0.65268045941139174</v>
      </c>
      <c r="M177" s="21">
        <f>SUM(G$3:G176)+J177</f>
        <v>0</v>
      </c>
      <c r="N177" s="21"/>
      <c r="O177" s="21"/>
      <c r="P177" s="21"/>
      <c r="Q177" s="19">
        <f t="shared" si="13"/>
        <v>0.42568798497513993</v>
      </c>
      <c r="R177" s="19">
        <f t="shared" si="13"/>
        <v>0.42599178209746541</v>
      </c>
      <c r="S177" s="19">
        <f t="shared" si="13"/>
        <v>0</v>
      </c>
      <c r="T177" s="19">
        <f t="shared" si="10"/>
        <v>-0.42583985644493039</v>
      </c>
      <c r="U177" s="19">
        <f t="shared" si="11"/>
        <v>0</v>
      </c>
      <c r="V177" s="19">
        <f t="shared" si="12"/>
        <v>0</v>
      </c>
    </row>
    <row r="178" spans="1:22" x14ac:dyDescent="0.25">
      <c r="A178" s="26">
        <f>Wellpath!E178</f>
        <v>0</v>
      </c>
      <c r="B178" s="22">
        <v>0</v>
      </c>
      <c r="C178" s="22">
        <v>0</v>
      </c>
      <c r="D178" s="22">
        <v>1</v>
      </c>
      <c r="E178" s="20">
        <f>Model!$W$24*((drdp!B178+drdp!K178)*'DEC-OI'!$B178+(drdp!E178+drdp!N178)*'DEC-OI'!$C178+(drdp!H178+drdp!Q178)*'DEC-OI'!$D178)</f>
        <v>0</v>
      </c>
      <c r="F178" s="20">
        <f>Model!$W$24*((drdp!C178+drdp!L178)*'DEC-OI'!$B178+(drdp!F178+drdp!O178)*'DEC-OI'!$C178+(drdp!I178+drdp!R178)*'DEC-OI'!$D178)</f>
        <v>0</v>
      </c>
      <c r="G178" s="20">
        <f>Model!$W$24*((drdp!D178+drdp!M178)*'DEC-OI'!$B178+(drdp!G178+drdp!P178)*'DEC-OI'!$C178+(drdp!J178+drdp!S178)*'DEC-OI'!$D178)</f>
        <v>0</v>
      </c>
      <c r="H178" s="18">
        <f>Model!$W$24*((drdp!B178)*'DEC-OI'!$B178+(drdp!E178)*'DEC-OI'!$C178+(drdp!H178)*'DEC-OI'!$D178)</f>
        <v>0</v>
      </c>
      <c r="I178" s="18">
        <f>Model!$W$24*((drdp!C178)*'DEC-OI'!$B178+(drdp!F178)*'DEC-OI'!$C178+(drdp!I178)*'DEC-OI'!$D178)</f>
        <v>0</v>
      </c>
      <c r="J178" s="18">
        <f>Model!$W$24*((drdp!D178)*'DEC-OI'!$B178+(drdp!G178)*'DEC-OI'!$C178+(drdp!J178)*'DEC-OI'!$D178)</f>
        <v>0</v>
      </c>
      <c r="K178" s="21">
        <f>SUM(E$3:E177)+H178</f>
        <v>-0.65244768753911597</v>
      </c>
      <c r="L178" s="21">
        <f>SUM(F$3:F177)+I178</f>
        <v>0.65268045941139174</v>
      </c>
      <c r="M178" s="21">
        <f>SUM(G$3:G177)+J178</f>
        <v>0</v>
      </c>
      <c r="N178" s="21"/>
      <c r="O178" s="21"/>
      <c r="P178" s="21"/>
      <c r="Q178" s="19">
        <f t="shared" si="13"/>
        <v>0.42568798497513993</v>
      </c>
      <c r="R178" s="19">
        <f t="shared" si="13"/>
        <v>0.42599178209746541</v>
      </c>
      <c r="S178" s="19">
        <f t="shared" si="13"/>
        <v>0</v>
      </c>
      <c r="T178" s="19">
        <f t="shared" si="10"/>
        <v>-0.42583985644493039</v>
      </c>
      <c r="U178" s="19">
        <f t="shared" si="11"/>
        <v>0</v>
      </c>
      <c r="V178" s="19">
        <f t="shared" si="12"/>
        <v>0</v>
      </c>
    </row>
    <row r="179" spans="1:22" x14ac:dyDescent="0.25">
      <c r="A179" s="26">
        <f>Wellpath!E179</f>
        <v>0</v>
      </c>
      <c r="B179" s="22">
        <v>0</v>
      </c>
      <c r="C179" s="22">
        <v>0</v>
      </c>
      <c r="D179" s="22">
        <v>1</v>
      </c>
      <c r="E179" s="20">
        <f>Model!$W$24*((drdp!B179+drdp!K179)*'DEC-OI'!$B179+(drdp!E179+drdp!N179)*'DEC-OI'!$C179+(drdp!H179+drdp!Q179)*'DEC-OI'!$D179)</f>
        <v>0</v>
      </c>
      <c r="F179" s="20">
        <f>Model!$W$24*((drdp!C179+drdp!L179)*'DEC-OI'!$B179+(drdp!F179+drdp!O179)*'DEC-OI'!$C179+(drdp!I179+drdp!R179)*'DEC-OI'!$D179)</f>
        <v>0</v>
      </c>
      <c r="G179" s="20">
        <f>Model!$W$24*((drdp!D179+drdp!M179)*'DEC-OI'!$B179+(drdp!G179+drdp!P179)*'DEC-OI'!$C179+(drdp!J179+drdp!S179)*'DEC-OI'!$D179)</f>
        <v>0</v>
      </c>
      <c r="H179" s="18">
        <f>Model!$W$24*((drdp!B179)*'DEC-OI'!$B179+(drdp!E179)*'DEC-OI'!$C179+(drdp!H179)*'DEC-OI'!$D179)</f>
        <v>0</v>
      </c>
      <c r="I179" s="18">
        <f>Model!$W$24*((drdp!C179)*'DEC-OI'!$B179+(drdp!F179)*'DEC-OI'!$C179+(drdp!I179)*'DEC-OI'!$D179)</f>
        <v>0</v>
      </c>
      <c r="J179" s="18">
        <f>Model!$W$24*((drdp!D179)*'DEC-OI'!$B179+(drdp!G179)*'DEC-OI'!$C179+(drdp!J179)*'DEC-OI'!$D179)</f>
        <v>0</v>
      </c>
      <c r="K179" s="21">
        <f>SUM(E$3:E178)+H179</f>
        <v>-0.65244768753911597</v>
      </c>
      <c r="L179" s="21">
        <f>SUM(F$3:F178)+I179</f>
        <v>0.65268045941139174</v>
      </c>
      <c r="M179" s="21">
        <f>SUM(G$3:G178)+J179</f>
        <v>0</v>
      </c>
      <c r="N179" s="21"/>
      <c r="O179" s="21"/>
      <c r="P179" s="21"/>
      <c r="Q179" s="19">
        <f t="shared" si="13"/>
        <v>0.42568798497513993</v>
      </c>
      <c r="R179" s="19">
        <f t="shared" si="13"/>
        <v>0.42599178209746541</v>
      </c>
      <c r="S179" s="19">
        <f t="shared" si="13"/>
        <v>0</v>
      </c>
      <c r="T179" s="19">
        <f t="shared" si="10"/>
        <v>-0.42583985644493039</v>
      </c>
      <c r="U179" s="19">
        <f t="shared" si="11"/>
        <v>0</v>
      </c>
      <c r="V179" s="19">
        <f t="shared" si="12"/>
        <v>0</v>
      </c>
    </row>
    <row r="180" spans="1:22" x14ac:dyDescent="0.25">
      <c r="A180" s="26">
        <f>Wellpath!E180</f>
        <v>0</v>
      </c>
      <c r="B180" s="22">
        <v>0</v>
      </c>
      <c r="C180" s="22">
        <v>0</v>
      </c>
      <c r="D180" s="22">
        <v>1</v>
      </c>
      <c r="E180" s="20">
        <f>Model!$W$24*((drdp!B180+drdp!K180)*'DEC-OI'!$B180+(drdp!E180+drdp!N180)*'DEC-OI'!$C180+(drdp!H180+drdp!Q180)*'DEC-OI'!$D180)</f>
        <v>0</v>
      </c>
      <c r="F180" s="20">
        <f>Model!$W$24*((drdp!C180+drdp!L180)*'DEC-OI'!$B180+(drdp!F180+drdp!O180)*'DEC-OI'!$C180+(drdp!I180+drdp!R180)*'DEC-OI'!$D180)</f>
        <v>0</v>
      </c>
      <c r="G180" s="20">
        <f>Model!$W$24*((drdp!D180+drdp!M180)*'DEC-OI'!$B180+(drdp!G180+drdp!P180)*'DEC-OI'!$C180+(drdp!J180+drdp!S180)*'DEC-OI'!$D180)</f>
        <v>0</v>
      </c>
      <c r="H180" s="18">
        <f>Model!$W$24*((drdp!B180)*'DEC-OI'!$B180+(drdp!E180)*'DEC-OI'!$C180+(drdp!H180)*'DEC-OI'!$D180)</f>
        <v>0</v>
      </c>
      <c r="I180" s="18">
        <f>Model!$W$24*((drdp!C180)*'DEC-OI'!$B180+(drdp!F180)*'DEC-OI'!$C180+(drdp!I180)*'DEC-OI'!$D180)</f>
        <v>0</v>
      </c>
      <c r="J180" s="18">
        <f>Model!$W$24*((drdp!D180)*'DEC-OI'!$B180+(drdp!G180)*'DEC-OI'!$C180+(drdp!J180)*'DEC-OI'!$D180)</f>
        <v>0</v>
      </c>
      <c r="K180" s="21">
        <f>SUM(E$3:E179)+H180</f>
        <v>-0.65244768753911597</v>
      </c>
      <c r="L180" s="21">
        <f>SUM(F$3:F179)+I180</f>
        <v>0.65268045941139174</v>
      </c>
      <c r="M180" s="21">
        <f>SUM(G$3:G179)+J180</f>
        <v>0</v>
      </c>
      <c r="N180" s="21"/>
      <c r="O180" s="21"/>
      <c r="P180" s="21"/>
      <c r="Q180" s="19">
        <f t="shared" si="13"/>
        <v>0.42568798497513993</v>
      </c>
      <c r="R180" s="19">
        <f t="shared" si="13"/>
        <v>0.42599178209746541</v>
      </c>
      <c r="S180" s="19">
        <f t="shared" si="13"/>
        <v>0</v>
      </c>
      <c r="T180" s="19">
        <f t="shared" si="10"/>
        <v>-0.42583985644493039</v>
      </c>
      <c r="U180" s="19">
        <f t="shared" si="11"/>
        <v>0</v>
      </c>
      <c r="V180" s="19">
        <f t="shared" si="12"/>
        <v>0</v>
      </c>
    </row>
    <row r="181" spans="1:22" x14ac:dyDescent="0.25">
      <c r="A181" s="26">
        <f>Wellpath!E181</f>
        <v>0</v>
      </c>
      <c r="B181" s="22">
        <v>0</v>
      </c>
      <c r="C181" s="22">
        <v>0</v>
      </c>
      <c r="D181" s="22">
        <v>1</v>
      </c>
      <c r="E181" s="20">
        <f>Model!$W$24*((drdp!B181+drdp!K181)*'DEC-OI'!$B181+(drdp!E181+drdp!N181)*'DEC-OI'!$C181+(drdp!H181+drdp!Q181)*'DEC-OI'!$D181)</f>
        <v>0</v>
      </c>
      <c r="F181" s="20">
        <f>Model!$W$24*((drdp!C181+drdp!L181)*'DEC-OI'!$B181+(drdp!F181+drdp!O181)*'DEC-OI'!$C181+(drdp!I181+drdp!R181)*'DEC-OI'!$D181)</f>
        <v>0</v>
      </c>
      <c r="G181" s="20">
        <f>Model!$W$24*((drdp!D181+drdp!M181)*'DEC-OI'!$B181+(drdp!G181+drdp!P181)*'DEC-OI'!$C181+(drdp!J181+drdp!S181)*'DEC-OI'!$D181)</f>
        <v>0</v>
      </c>
      <c r="H181" s="18">
        <f>Model!$W$24*((drdp!B181)*'DEC-OI'!$B181+(drdp!E181)*'DEC-OI'!$C181+(drdp!H181)*'DEC-OI'!$D181)</f>
        <v>0</v>
      </c>
      <c r="I181" s="18">
        <f>Model!$W$24*((drdp!C181)*'DEC-OI'!$B181+(drdp!F181)*'DEC-OI'!$C181+(drdp!I181)*'DEC-OI'!$D181)</f>
        <v>0</v>
      </c>
      <c r="J181" s="18">
        <f>Model!$W$24*((drdp!D181)*'DEC-OI'!$B181+(drdp!G181)*'DEC-OI'!$C181+(drdp!J181)*'DEC-OI'!$D181)</f>
        <v>0</v>
      </c>
      <c r="K181" s="21">
        <f>SUM(E$3:E180)+H181</f>
        <v>-0.65244768753911597</v>
      </c>
      <c r="L181" s="21">
        <f>SUM(F$3:F180)+I181</f>
        <v>0.65268045941139174</v>
      </c>
      <c r="M181" s="21">
        <f>SUM(G$3:G180)+J181</f>
        <v>0</v>
      </c>
      <c r="N181" s="21"/>
      <c r="O181" s="21"/>
      <c r="P181" s="21"/>
      <c r="Q181" s="19">
        <f t="shared" si="13"/>
        <v>0.42568798497513993</v>
      </c>
      <c r="R181" s="19">
        <f t="shared" si="13"/>
        <v>0.42599178209746541</v>
      </c>
      <c r="S181" s="19">
        <f t="shared" si="13"/>
        <v>0</v>
      </c>
      <c r="T181" s="19">
        <f t="shared" si="10"/>
        <v>-0.42583985644493039</v>
      </c>
      <c r="U181" s="19">
        <f t="shared" si="11"/>
        <v>0</v>
      </c>
      <c r="V181" s="19">
        <f t="shared" si="12"/>
        <v>0</v>
      </c>
    </row>
    <row r="182" spans="1:22" x14ac:dyDescent="0.25">
      <c r="A182" s="26">
        <f>Wellpath!E182</f>
        <v>0</v>
      </c>
      <c r="B182" s="22">
        <v>0</v>
      </c>
      <c r="C182" s="22">
        <v>0</v>
      </c>
      <c r="D182" s="22">
        <v>1</v>
      </c>
      <c r="E182" s="20">
        <f>Model!$W$24*((drdp!B182+drdp!K182)*'DEC-OI'!$B182+(drdp!E182+drdp!N182)*'DEC-OI'!$C182+(drdp!H182+drdp!Q182)*'DEC-OI'!$D182)</f>
        <v>0</v>
      </c>
      <c r="F182" s="20">
        <f>Model!$W$24*((drdp!C182+drdp!L182)*'DEC-OI'!$B182+(drdp!F182+drdp!O182)*'DEC-OI'!$C182+(drdp!I182+drdp!R182)*'DEC-OI'!$D182)</f>
        <v>0</v>
      </c>
      <c r="G182" s="20">
        <f>Model!$W$24*((drdp!D182+drdp!M182)*'DEC-OI'!$B182+(drdp!G182+drdp!P182)*'DEC-OI'!$C182+(drdp!J182+drdp!S182)*'DEC-OI'!$D182)</f>
        <v>0</v>
      </c>
      <c r="H182" s="18">
        <f>Model!$W$24*((drdp!B182)*'DEC-OI'!$B182+(drdp!E182)*'DEC-OI'!$C182+(drdp!H182)*'DEC-OI'!$D182)</f>
        <v>0</v>
      </c>
      <c r="I182" s="18">
        <f>Model!$W$24*((drdp!C182)*'DEC-OI'!$B182+(drdp!F182)*'DEC-OI'!$C182+(drdp!I182)*'DEC-OI'!$D182)</f>
        <v>0</v>
      </c>
      <c r="J182" s="18">
        <f>Model!$W$24*((drdp!D182)*'DEC-OI'!$B182+(drdp!G182)*'DEC-OI'!$C182+(drdp!J182)*'DEC-OI'!$D182)</f>
        <v>0</v>
      </c>
      <c r="K182" s="21">
        <f>SUM(E$3:E181)+H182</f>
        <v>-0.65244768753911597</v>
      </c>
      <c r="L182" s="21">
        <f>SUM(F$3:F181)+I182</f>
        <v>0.65268045941139174</v>
      </c>
      <c r="M182" s="21">
        <f>SUM(G$3:G181)+J182</f>
        <v>0</v>
      </c>
      <c r="N182" s="21"/>
      <c r="O182" s="21"/>
      <c r="P182" s="21"/>
      <c r="Q182" s="19">
        <f t="shared" si="13"/>
        <v>0.42568798497513993</v>
      </c>
      <c r="R182" s="19">
        <f t="shared" si="13"/>
        <v>0.42599178209746541</v>
      </c>
      <c r="S182" s="19">
        <f t="shared" si="13"/>
        <v>0</v>
      </c>
      <c r="T182" s="19">
        <f t="shared" si="10"/>
        <v>-0.42583985644493039</v>
      </c>
      <c r="U182" s="19">
        <f t="shared" si="11"/>
        <v>0</v>
      </c>
      <c r="V182" s="19">
        <f t="shared" si="12"/>
        <v>0</v>
      </c>
    </row>
    <row r="183" spans="1:22" x14ac:dyDescent="0.25">
      <c r="A183" s="26">
        <f>Wellpath!E183</f>
        <v>0</v>
      </c>
      <c r="B183" s="22">
        <v>0</v>
      </c>
      <c r="C183" s="22">
        <v>0</v>
      </c>
      <c r="D183" s="22">
        <v>1</v>
      </c>
      <c r="E183" s="20">
        <f>Model!$W$24*((drdp!B183+drdp!K183)*'DEC-OI'!$B183+(drdp!E183+drdp!N183)*'DEC-OI'!$C183+(drdp!H183+drdp!Q183)*'DEC-OI'!$D183)</f>
        <v>0</v>
      </c>
      <c r="F183" s="20">
        <f>Model!$W$24*((drdp!C183+drdp!L183)*'DEC-OI'!$B183+(drdp!F183+drdp!O183)*'DEC-OI'!$C183+(drdp!I183+drdp!R183)*'DEC-OI'!$D183)</f>
        <v>0</v>
      </c>
      <c r="G183" s="20">
        <f>Model!$W$24*((drdp!D183+drdp!M183)*'DEC-OI'!$B183+(drdp!G183+drdp!P183)*'DEC-OI'!$C183+(drdp!J183+drdp!S183)*'DEC-OI'!$D183)</f>
        <v>0</v>
      </c>
      <c r="H183" s="18">
        <f>Model!$W$24*((drdp!B183)*'DEC-OI'!$B183+(drdp!E183)*'DEC-OI'!$C183+(drdp!H183)*'DEC-OI'!$D183)</f>
        <v>0</v>
      </c>
      <c r="I183" s="18">
        <f>Model!$W$24*((drdp!C183)*'DEC-OI'!$B183+(drdp!F183)*'DEC-OI'!$C183+(drdp!I183)*'DEC-OI'!$D183)</f>
        <v>0</v>
      </c>
      <c r="J183" s="18">
        <f>Model!$W$24*((drdp!D183)*'DEC-OI'!$B183+(drdp!G183)*'DEC-OI'!$C183+(drdp!J183)*'DEC-OI'!$D183)</f>
        <v>0</v>
      </c>
      <c r="K183" s="21">
        <f>SUM(E$3:E182)+H183</f>
        <v>-0.65244768753911597</v>
      </c>
      <c r="L183" s="21">
        <f>SUM(F$3:F182)+I183</f>
        <v>0.65268045941139174</v>
      </c>
      <c r="M183" s="21">
        <f>SUM(G$3:G182)+J183</f>
        <v>0</v>
      </c>
      <c r="N183" s="21"/>
      <c r="O183" s="21"/>
      <c r="P183" s="21"/>
      <c r="Q183" s="19">
        <f t="shared" si="13"/>
        <v>0.42568798497513993</v>
      </c>
      <c r="R183" s="19">
        <f t="shared" si="13"/>
        <v>0.42599178209746541</v>
      </c>
      <c r="S183" s="19">
        <f t="shared" si="13"/>
        <v>0</v>
      </c>
      <c r="T183" s="19">
        <f t="shared" si="10"/>
        <v>-0.42583985644493039</v>
      </c>
      <c r="U183" s="19">
        <f t="shared" si="11"/>
        <v>0</v>
      </c>
      <c r="V183" s="19">
        <f t="shared" si="12"/>
        <v>0</v>
      </c>
    </row>
    <row r="184" spans="1:22" x14ac:dyDescent="0.25">
      <c r="A184" s="26">
        <f>Wellpath!E184</f>
        <v>0</v>
      </c>
      <c r="B184" s="22">
        <v>0</v>
      </c>
      <c r="C184" s="22">
        <v>0</v>
      </c>
      <c r="D184" s="22">
        <v>1</v>
      </c>
      <c r="E184" s="20">
        <f>Model!$W$24*((drdp!B184+drdp!K184)*'DEC-OI'!$B184+(drdp!E184+drdp!N184)*'DEC-OI'!$C184+(drdp!H184+drdp!Q184)*'DEC-OI'!$D184)</f>
        <v>0</v>
      </c>
      <c r="F184" s="20">
        <f>Model!$W$24*((drdp!C184+drdp!L184)*'DEC-OI'!$B184+(drdp!F184+drdp!O184)*'DEC-OI'!$C184+(drdp!I184+drdp!R184)*'DEC-OI'!$D184)</f>
        <v>0</v>
      </c>
      <c r="G184" s="20">
        <f>Model!$W$24*((drdp!D184+drdp!M184)*'DEC-OI'!$B184+(drdp!G184+drdp!P184)*'DEC-OI'!$C184+(drdp!J184+drdp!S184)*'DEC-OI'!$D184)</f>
        <v>0</v>
      </c>
      <c r="H184" s="18">
        <f>Model!$W$24*((drdp!B184)*'DEC-OI'!$B184+(drdp!E184)*'DEC-OI'!$C184+(drdp!H184)*'DEC-OI'!$D184)</f>
        <v>0</v>
      </c>
      <c r="I184" s="18">
        <f>Model!$W$24*((drdp!C184)*'DEC-OI'!$B184+(drdp!F184)*'DEC-OI'!$C184+(drdp!I184)*'DEC-OI'!$D184)</f>
        <v>0</v>
      </c>
      <c r="J184" s="18">
        <f>Model!$W$24*((drdp!D184)*'DEC-OI'!$B184+(drdp!G184)*'DEC-OI'!$C184+(drdp!J184)*'DEC-OI'!$D184)</f>
        <v>0</v>
      </c>
      <c r="K184" s="21">
        <f>SUM(E$3:E183)+H184</f>
        <v>-0.65244768753911597</v>
      </c>
      <c r="L184" s="21">
        <f>SUM(F$3:F183)+I184</f>
        <v>0.65268045941139174</v>
      </c>
      <c r="M184" s="21">
        <f>SUM(G$3:G183)+J184</f>
        <v>0</v>
      </c>
      <c r="N184" s="21"/>
      <c r="O184" s="21"/>
      <c r="P184" s="21"/>
      <c r="Q184" s="19">
        <f t="shared" si="13"/>
        <v>0.42568798497513993</v>
      </c>
      <c r="R184" s="19">
        <f t="shared" si="13"/>
        <v>0.42599178209746541</v>
      </c>
      <c r="S184" s="19">
        <f t="shared" si="13"/>
        <v>0</v>
      </c>
      <c r="T184" s="19">
        <f t="shared" si="10"/>
        <v>-0.42583985644493039</v>
      </c>
      <c r="U184" s="19">
        <f t="shared" si="11"/>
        <v>0</v>
      </c>
      <c r="V184" s="19">
        <f t="shared" si="12"/>
        <v>0</v>
      </c>
    </row>
    <row r="185" spans="1:22" x14ac:dyDescent="0.25">
      <c r="A185" s="26">
        <f>Wellpath!E185</f>
        <v>0</v>
      </c>
      <c r="B185" s="22">
        <v>0</v>
      </c>
      <c r="C185" s="22">
        <v>0</v>
      </c>
      <c r="D185" s="22">
        <v>1</v>
      </c>
      <c r="E185" s="20">
        <f>Model!$W$24*((drdp!B185+drdp!K185)*'DEC-OI'!$B185+(drdp!E185+drdp!N185)*'DEC-OI'!$C185+(drdp!H185+drdp!Q185)*'DEC-OI'!$D185)</f>
        <v>0</v>
      </c>
      <c r="F185" s="20">
        <f>Model!$W$24*((drdp!C185+drdp!L185)*'DEC-OI'!$B185+(drdp!F185+drdp!O185)*'DEC-OI'!$C185+(drdp!I185+drdp!R185)*'DEC-OI'!$D185)</f>
        <v>0</v>
      </c>
      <c r="G185" s="20">
        <f>Model!$W$24*((drdp!D185+drdp!M185)*'DEC-OI'!$B185+(drdp!G185+drdp!P185)*'DEC-OI'!$C185+(drdp!J185+drdp!S185)*'DEC-OI'!$D185)</f>
        <v>0</v>
      </c>
      <c r="H185" s="18">
        <f>Model!$W$24*((drdp!B185)*'DEC-OI'!$B185+(drdp!E185)*'DEC-OI'!$C185+(drdp!H185)*'DEC-OI'!$D185)</f>
        <v>0</v>
      </c>
      <c r="I185" s="18">
        <f>Model!$W$24*((drdp!C185)*'DEC-OI'!$B185+(drdp!F185)*'DEC-OI'!$C185+(drdp!I185)*'DEC-OI'!$D185)</f>
        <v>0</v>
      </c>
      <c r="J185" s="18">
        <f>Model!$W$24*((drdp!D185)*'DEC-OI'!$B185+(drdp!G185)*'DEC-OI'!$C185+(drdp!J185)*'DEC-OI'!$D185)</f>
        <v>0</v>
      </c>
      <c r="K185" s="21">
        <f>SUM(E$3:E184)+H185</f>
        <v>-0.65244768753911597</v>
      </c>
      <c r="L185" s="21">
        <f>SUM(F$3:F184)+I185</f>
        <v>0.65268045941139174</v>
      </c>
      <c r="M185" s="21">
        <f>SUM(G$3:G184)+J185</f>
        <v>0</v>
      </c>
      <c r="N185" s="21"/>
      <c r="O185" s="21"/>
      <c r="P185" s="21"/>
      <c r="Q185" s="19">
        <f t="shared" si="13"/>
        <v>0.42568798497513993</v>
      </c>
      <c r="R185" s="19">
        <f t="shared" si="13"/>
        <v>0.42599178209746541</v>
      </c>
      <c r="S185" s="19">
        <f t="shared" si="13"/>
        <v>0</v>
      </c>
      <c r="T185" s="19">
        <f t="shared" si="10"/>
        <v>-0.42583985644493039</v>
      </c>
      <c r="U185" s="19">
        <f t="shared" si="11"/>
        <v>0</v>
      </c>
      <c r="V185" s="19">
        <f t="shared" si="12"/>
        <v>0</v>
      </c>
    </row>
    <row r="186" spans="1:22" x14ac:dyDescent="0.25">
      <c r="A186" s="26">
        <f>Wellpath!E186</f>
        <v>0</v>
      </c>
      <c r="B186" s="22">
        <v>0</v>
      </c>
      <c r="C186" s="22">
        <v>0</v>
      </c>
      <c r="D186" s="22">
        <v>1</v>
      </c>
      <c r="E186" s="20">
        <f>Model!$W$24*((drdp!B186+drdp!K186)*'DEC-OI'!$B186+(drdp!E186+drdp!N186)*'DEC-OI'!$C186+(drdp!H186+drdp!Q186)*'DEC-OI'!$D186)</f>
        <v>0</v>
      </c>
      <c r="F186" s="20">
        <f>Model!$W$24*((drdp!C186+drdp!L186)*'DEC-OI'!$B186+(drdp!F186+drdp!O186)*'DEC-OI'!$C186+(drdp!I186+drdp!R186)*'DEC-OI'!$D186)</f>
        <v>0</v>
      </c>
      <c r="G186" s="20">
        <f>Model!$W$24*((drdp!D186+drdp!M186)*'DEC-OI'!$B186+(drdp!G186+drdp!P186)*'DEC-OI'!$C186+(drdp!J186+drdp!S186)*'DEC-OI'!$D186)</f>
        <v>0</v>
      </c>
      <c r="H186" s="18">
        <f>Model!$W$24*((drdp!B186)*'DEC-OI'!$B186+(drdp!E186)*'DEC-OI'!$C186+(drdp!H186)*'DEC-OI'!$D186)</f>
        <v>0</v>
      </c>
      <c r="I186" s="18">
        <f>Model!$W$24*((drdp!C186)*'DEC-OI'!$B186+(drdp!F186)*'DEC-OI'!$C186+(drdp!I186)*'DEC-OI'!$D186)</f>
        <v>0</v>
      </c>
      <c r="J186" s="18">
        <f>Model!$W$24*((drdp!D186)*'DEC-OI'!$B186+(drdp!G186)*'DEC-OI'!$C186+(drdp!J186)*'DEC-OI'!$D186)</f>
        <v>0</v>
      </c>
      <c r="K186" s="21">
        <f>SUM(E$3:E185)+H186</f>
        <v>-0.65244768753911597</v>
      </c>
      <c r="L186" s="21">
        <f>SUM(F$3:F185)+I186</f>
        <v>0.65268045941139174</v>
      </c>
      <c r="M186" s="21">
        <f>SUM(G$3:G185)+J186</f>
        <v>0</v>
      </c>
      <c r="N186" s="21"/>
      <c r="O186" s="21"/>
      <c r="P186" s="21"/>
      <c r="Q186" s="19">
        <f t="shared" si="13"/>
        <v>0.42568798497513993</v>
      </c>
      <c r="R186" s="19">
        <f t="shared" si="13"/>
        <v>0.42599178209746541</v>
      </c>
      <c r="S186" s="19">
        <f t="shared" si="13"/>
        <v>0</v>
      </c>
      <c r="T186" s="19">
        <f t="shared" si="10"/>
        <v>-0.42583985644493039</v>
      </c>
      <c r="U186" s="19">
        <f t="shared" si="11"/>
        <v>0</v>
      </c>
      <c r="V186" s="19">
        <f t="shared" si="12"/>
        <v>0</v>
      </c>
    </row>
    <row r="187" spans="1:22" x14ac:dyDescent="0.25">
      <c r="A187" s="26">
        <f>Wellpath!E187</f>
        <v>0</v>
      </c>
      <c r="B187" s="22">
        <v>0</v>
      </c>
      <c r="C187" s="22">
        <v>0</v>
      </c>
      <c r="D187" s="22">
        <v>1</v>
      </c>
      <c r="E187" s="20">
        <f>Model!$W$24*((drdp!B187+drdp!K187)*'DEC-OI'!$B187+(drdp!E187+drdp!N187)*'DEC-OI'!$C187+(drdp!H187+drdp!Q187)*'DEC-OI'!$D187)</f>
        <v>0</v>
      </c>
      <c r="F187" s="20">
        <f>Model!$W$24*((drdp!C187+drdp!L187)*'DEC-OI'!$B187+(drdp!F187+drdp!O187)*'DEC-OI'!$C187+(drdp!I187+drdp!R187)*'DEC-OI'!$D187)</f>
        <v>0</v>
      </c>
      <c r="G187" s="20">
        <f>Model!$W$24*((drdp!D187+drdp!M187)*'DEC-OI'!$B187+(drdp!G187+drdp!P187)*'DEC-OI'!$C187+(drdp!J187+drdp!S187)*'DEC-OI'!$D187)</f>
        <v>0</v>
      </c>
      <c r="H187" s="18">
        <f>Model!$W$24*((drdp!B187)*'DEC-OI'!$B187+(drdp!E187)*'DEC-OI'!$C187+(drdp!H187)*'DEC-OI'!$D187)</f>
        <v>0</v>
      </c>
      <c r="I187" s="18">
        <f>Model!$W$24*((drdp!C187)*'DEC-OI'!$B187+(drdp!F187)*'DEC-OI'!$C187+(drdp!I187)*'DEC-OI'!$D187)</f>
        <v>0</v>
      </c>
      <c r="J187" s="18">
        <f>Model!$W$24*((drdp!D187)*'DEC-OI'!$B187+(drdp!G187)*'DEC-OI'!$C187+(drdp!J187)*'DEC-OI'!$D187)</f>
        <v>0</v>
      </c>
      <c r="K187" s="21">
        <f>SUM(E$3:E186)+H187</f>
        <v>-0.65244768753911597</v>
      </c>
      <c r="L187" s="21">
        <f>SUM(F$3:F186)+I187</f>
        <v>0.65268045941139174</v>
      </c>
      <c r="M187" s="21">
        <f>SUM(G$3:G186)+J187</f>
        <v>0</v>
      </c>
      <c r="N187" s="21"/>
      <c r="O187" s="21"/>
      <c r="P187" s="21"/>
      <c r="Q187" s="19">
        <f t="shared" si="13"/>
        <v>0.42568798497513993</v>
      </c>
      <c r="R187" s="19">
        <f t="shared" si="13"/>
        <v>0.42599178209746541</v>
      </c>
      <c r="S187" s="19">
        <f t="shared" si="13"/>
        <v>0</v>
      </c>
      <c r="T187" s="19">
        <f t="shared" si="10"/>
        <v>-0.42583985644493039</v>
      </c>
      <c r="U187" s="19">
        <f t="shared" si="11"/>
        <v>0</v>
      </c>
      <c r="V187" s="19">
        <f t="shared" si="12"/>
        <v>0</v>
      </c>
    </row>
    <row r="188" spans="1:22" x14ac:dyDescent="0.25">
      <c r="A188" s="26">
        <f>Wellpath!E188</f>
        <v>0</v>
      </c>
      <c r="B188" s="22">
        <v>0</v>
      </c>
      <c r="C188" s="22">
        <v>0</v>
      </c>
      <c r="D188" s="22">
        <v>1</v>
      </c>
      <c r="E188" s="20">
        <f>Model!$W$24*((drdp!B188+drdp!K188)*'DEC-OI'!$B188+(drdp!E188+drdp!N188)*'DEC-OI'!$C188+(drdp!H188+drdp!Q188)*'DEC-OI'!$D188)</f>
        <v>0</v>
      </c>
      <c r="F188" s="20">
        <f>Model!$W$24*((drdp!C188+drdp!L188)*'DEC-OI'!$B188+(drdp!F188+drdp!O188)*'DEC-OI'!$C188+(drdp!I188+drdp!R188)*'DEC-OI'!$D188)</f>
        <v>0</v>
      </c>
      <c r="G188" s="20">
        <f>Model!$W$24*((drdp!D188+drdp!M188)*'DEC-OI'!$B188+(drdp!G188+drdp!P188)*'DEC-OI'!$C188+(drdp!J188+drdp!S188)*'DEC-OI'!$D188)</f>
        <v>0</v>
      </c>
      <c r="H188" s="18">
        <f>Model!$W$24*((drdp!B188)*'DEC-OI'!$B188+(drdp!E188)*'DEC-OI'!$C188+(drdp!H188)*'DEC-OI'!$D188)</f>
        <v>0</v>
      </c>
      <c r="I188" s="18">
        <f>Model!$W$24*((drdp!C188)*'DEC-OI'!$B188+(drdp!F188)*'DEC-OI'!$C188+(drdp!I188)*'DEC-OI'!$D188)</f>
        <v>0</v>
      </c>
      <c r="J188" s="18">
        <f>Model!$W$24*((drdp!D188)*'DEC-OI'!$B188+(drdp!G188)*'DEC-OI'!$C188+(drdp!J188)*'DEC-OI'!$D188)</f>
        <v>0</v>
      </c>
      <c r="K188" s="21">
        <f>SUM(E$3:E187)+H188</f>
        <v>-0.65244768753911597</v>
      </c>
      <c r="L188" s="21">
        <f>SUM(F$3:F187)+I188</f>
        <v>0.65268045941139174</v>
      </c>
      <c r="M188" s="21">
        <f>SUM(G$3:G187)+J188</f>
        <v>0</v>
      </c>
      <c r="N188" s="21"/>
      <c r="O188" s="21"/>
      <c r="P188" s="21"/>
      <c r="Q188" s="19">
        <f t="shared" si="13"/>
        <v>0.42568798497513993</v>
      </c>
      <c r="R188" s="19">
        <f t="shared" si="13"/>
        <v>0.42599178209746541</v>
      </c>
      <c r="S188" s="19">
        <f t="shared" si="13"/>
        <v>0</v>
      </c>
      <c r="T188" s="19">
        <f t="shared" si="10"/>
        <v>-0.42583985644493039</v>
      </c>
      <c r="U188" s="19">
        <f t="shared" si="11"/>
        <v>0</v>
      </c>
      <c r="V188" s="19">
        <f t="shared" si="12"/>
        <v>0</v>
      </c>
    </row>
    <row r="189" spans="1:22" x14ac:dyDescent="0.25">
      <c r="A189" s="26">
        <f>Wellpath!E189</f>
        <v>0</v>
      </c>
      <c r="B189" s="22">
        <v>0</v>
      </c>
      <c r="C189" s="22">
        <v>0</v>
      </c>
      <c r="D189" s="22">
        <v>1</v>
      </c>
      <c r="E189" s="20">
        <f>Model!$W$24*((drdp!B189+drdp!K189)*'DEC-OI'!$B189+(drdp!E189+drdp!N189)*'DEC-OI'!$C189+(drdp!H189+drdp!Q189)*'DEC-OI'!$D189)</f>
        <v>0</v>
      </c>
      <c r="F189" s="20">
        <f>Model!$W$24*((drdp!C189+drdp!L189)*'DEC-OI'!$B189+(drdp!F189+drdp!O189)*'DEC-OI'!$C189+(drdp!I189+drdp!R189)*'DEC-OI'!$D189)</f>
        <v>0</v>
      </c>
      <c r="G189" s="20">
        <f>Model!$W$24*((drdp!D189+drdp!M189)*'DEC-OI'!$B189+(drdp!G189+drdp!P189)*'DEC-OI'!$C189+(drdp!J189+drdp!S189)*'DEC-OI'!$D189)</f>
        <v>0</v>
      </c>
      <c r="H189" s="18">
        <f>Model!$W$24*((drdp!B189)*'DEC-OI'!$B189+(drdp!E189)*'DEC-OI'!$C189+(drdp!H189)*'DEC-OI'!$D189)</f>
        <v>0</v>
      </c>
      <c r="I189" s="18">
        <f>Model!$W$24*((drdp!C189)*'DEC-OI'!$B189+(drdp!F189)*'DEC-OI'!$C189+(drdp!I189)*'DEC-OI'!$D189)</f>
        <v>0</v>
      </c>
      <c r="J189" s="18">
        <f>Model!$W$24*((drdp!D189)*'DEC-OI'!$B189+(drdp!G189)*'DEC-OI'!$C189+(drdp!J189)*'DEC-OI'!$D189)</f>
        <v>0</v>
      </c>
      <c r="K189" s="21">
        <f>SUM(E$3:E188)+H189</f>
        <v>-0.65244768753911597</v>
      </c>
      <c r="L189" s="21">
        <f>SUM(F$3:F188)+I189</f>
        <v>0.65268045941139174</v>
      </c>
      <c r="M189" s="21">
        <f>SUM(G$3:G188)+J189</f>
        <v>0</v>
      </c>
      <c r="N189" s="21"/>
      <c r="O189" s="21"/>
      <c r="P189" s="21"/>
      <c r="Q189" s="19">
        <f t="shared" si="13"/>
        <v>0.42568798497513993</v>
      </c>
      <c r="R189" s="19">
        <f t="shared" si="13"/>
        <v>0.42599178209746541</v>
      </c>
      <c r="S189" s="19">
        <f t="shared" si="13"/>
        <v>0</v>
      </c>
      <c r="T189" s="19">
        <f t="shared" si="10"/>
        <v>-0.42583985644493039</v>
      </c>
      <c r="U189" s="19">
        <f t="shared" si="11"/>
        <v>0</v>
      </c>
      <c r="V189" s="19">
        <f t="shared" si="12"/>
        <v>0</v>
      </c>
    </row>
    <row r="190" spans="1:22" x14ac:dyDescent="0.25">
      <c r="A190" s="26">
        <f>Wellpath!E190</f>
        <v>0</v>
      </c>
      <c r="B190" s="22">
        <v>0</v>
      </c>
      <c r="C190" s="22">
        <v>0</v>
      </c>
      <c r="D190" s="22">
        <v>1</v>
      </c>
      <c r="E190" s="20">
        <f>Model!$W$24*((drdp!B190+drdp!K190)*'DEC-OI'!$B190+(drdp!E190+drdp!N190)*'DEC-OI'!$C190+(drdp!H190+drdp!Q190)*'DEC-OI'!$D190)</f>
        <v>0</v>
      </c>
      <c r="F190" s="20">
        <f>Model!$W$24*((drdp!C190+drdp!L190)*'DEC-OI'!$B190+(drdp!F190+drdp!O190)*'DEC-OI'!$C190+(drdp!I190+drdp!R190)*'DEC-OI'!$D190)</f>
        <v>0</v>
      </c>
      <c r="G190" s="20">
        <f>Model!$W$24*((drdp!D190+drdp!M190)*'DEC-OI'!$B190+(drdp!G190+drdp!P190)*'DEC-OI'!$C190+(drdp!J190+drdp!S190)*'DEC-OI'!$D190)</f>
        <v>0</v>
      </c>
      <c r="H190" s="18">
        <f>Model!$W$24*((drdp!B190)*'DEC-OI'!$B190+(drdp!E190)*'DEC-OI'!$C190+(drdp!H190)*'DEC-OI'!$D190)</f>
        <v>0</v>
      </c>
      <c r="I190" s="18">
        <f>Model!$W$24*((drdp!C190)*'DEC-OI'!$B190+(drdp!F190)*'DEC-OI'!$C190+(drdp!I190)*'DEC-OI'!$D190)</f>
        <v>0</v>
      </c>
      <c r="J190" s="18">
        <f>Model!$W$24*((drdp!D190)*'DEC-OI'!$B190+(drdp!G190)*'DEC-OI'!$C190+(drdp!J190)*'DEC-OI'!$D190)</f>
        <v>0</v>
      </c>
      <c r="K190" s="21">
        <f>SUM(E$3:E189)+H190</f>
        <v>-0.65244768753911597</v>
      </c>
      <c r="L190" s="21">
        <f>SUM(F$3:F189)+I190</f>
        <v>0.65268045941139174</v>
      </c>
      <c r="M190" s="21">
        <f>SUM(G$3:G189)+J190</f>
        <v>0</v>
      </c>
      <c r="N190" s="21"/>
      <c r="O190" s="21"/>
      <c r="P190" s="21"/>
      <c r="Q190" s="19">
        <f t="shared" si="13"/>
        <v>0.42568798497513993</v>
      </c>
      <c r="R190" s="19">
        <f t="shared" si="13"/>
        <v>0.42599178209746541</v>
      </c>
      <c r="S190" s="19">
        <f t="shared" si="13"/>
        <v>0</v>
      </c>
      <c r="T190" s="19">
        <f t="shared" si="10"/>
        <v>-0.42583985644493039</v>
      </c>
      <c r="U190" s="19">
        <f t="shared" si="11"/>
        <v>0</v>
      </c>
      <c r="V190" s="19">
        <f t="shared" si="12"/>
        <v>0</v>
      </c>
    </row>
    <row r="191" spans="1:22" x14ac:dyDescent="0.25">
      <c r="A191" s="26">
        <f>Wellpath!E191</f>
        <v>0</v>
      </c>
      <c r="B191" s="22">
        <v>0</v>
      </c>
      <c r="C191" s="22">
        <v>0</v>
      </c>
      <c r="D191" s="22">
        <v>1</v>
      </c>
      <c r="E191" s="20">
        <f>Model!$W$24*((drdp!B191+drdp!K191)*'DEC-OI'!$B191+(drdp!E191+drdp!N191)*'DEC-OI'!$C191+(drdp!H191+drdp!Q191)*'DEC-OI'!$D191)</f>
        <v>0</v>
      </c>
      <c r="F191" s="20">
        <f>Model!$W$24*((drdp!C191+drdp!L191)*'DEC-OI'!$B191+(drdp!F191+drdp!O191)*'DEC-OI'!$C191+(drdp!I191+drdp!R191)*'DEC-OI'!$D191)</f>
        <v>0</v>
      </c>
      <c r="G191" s="20">
        <f>Model!$W$24*((drdp!D191+drdp!M191)*'DEC-OI'!$B191+(drdp!G191+drdp!P191)*'DEC-OI'!$C191+(drdp!J191+drdp!S191)*'DEC-OI'!$D191)</f>
        <v>0</v>
      </c>
      <c r="H191" s="18">
        <f>Model!$W$24*((drdp!B191)*'DEC-OI'!$B191+(drdp!E191)*'DEC-OI'!$C191+(drdp!H191)*'DEC-OI'!$D191)</f>
        <v>0</v>
      </c>
      <c r="I191" s="18">
        <f>Model!$W$24*((drdp!C191)*'DEC-OI'!$B191+(drdp!F191)*'DEC-OI'!$C191+(drdp!I191)*'DEC-OI'!$D191)</f>
        <v>0</v>
      </c>
      <c r="J191" s="18">
        <f>Model!$W$24*((drdp!D191)*'DEC-OI'!$B191+(drdp!G191)*'DEC-OI'!$C191+(drdp!J191)*'DEC-OI'!$D191)</f>
        <v>0</v>
      </c>
      <c r="K191" s="21">
        <f>SUM(E$3:E190)+H191</f>
        <v>-0.65244768753911597</v>
      </c>
      <c r="L191" s="21">
        <f>SUM(F$3:F190)+I191</f>
        <v>0.65268045941139174</v>
      </c>
      <c r="M191" s="21">
        <f>SUM(G$3:G190)+J191</f>
        <v>0</v>
      </c>
      <c r="N191" s="21"/>
      <c r="O191" s="21"/>
      <c r="P191" s="21"/>
      <c r="Q191" s="19">
        <f t="shared" si="13"/>
        <v>0.42568798497513993</v>
      </c>
      <c r="R191" s="19">
        <f t="shared" si="13"/>
        <v>0.42599178209746541</v>
      </c>
      <c r="S191" s="19">
        <f t="shared" si="13"/>
        <v>0</v>
      </c>
      <c r="T191" s="19">
        <f t="shared" si="10"/>
        <v>-0.42583985644493039</v>
      </c>
      <c r="U191" s="19">
        <f t="shared" si="11"/>
        <v>0</v>
      </c>
      <c r="V191" s="19">
        <f t="shared" si="12"/>
        <v>0</v>
      </c>
    </row>
    <row r="192" spans="1:22" x14ac:dyDescent="0.25">
      <c r="A192" s="26">
        <f>Wellpath!E192</f>
        <v>0</v>
      </c>
      <c r="B192" s="22">
        <v>0</v>
      </c>
      <c r="C192" s="22">
        <v>0</v>
      </c>
      <c r="D192" s="22">
        <v>1</v>
      </c>
      <c r="E192" s="20">
        <f>Model!$W$24*((drdp!B192+drdp!K192)*'DEC-OI'!$B192+(drdp!E192+drdp!N192)*'DEC-OI'!$C192+(drdp!H192+drdp!Q192)*'DEC-OI'!$D192)</f>
        <v>0</v>
      </c>
      <c r="F192" s="20">
        <f>Model!$W$24*((drdp!C192+drdp!L192)*'DEC-OI'!$B192+(drdp!F192+drdp!O192)*'DEC-OI'!$C192+(drdp!I192+drdp!R192)*'DEC-OI'!$D192)</f>
        <v>0</v>
      </c>
      <c r="G192" s="20">
        <f>Model!$W$24*((drdp!D192+drdp!M192)*'DEC-OI'!$B192+(drdp!G192+drdp!P192)*'DEC-OI'!$C192+(drdp!J192+drdp!S192)*'DEC-OI'!$D192)</f>
        <v>0</v>
      </c>
      <c r="H192" s="18">
        <f>Model!$W$24*((drdp!B192)*'DEC-OI'!$B192+(drdp!E192)*'DEC-OI'!$C192+(drdp!H192)*'DEC-OI'!$D192)</f>
        <v>0</v>
      </c>
      <c r="I192" s="18">
        <f>Model!$W$24*((drdp!C192)*'DEC-OI'!$B192+(drdp!F192)*'DEC-OI'!$C192+(drdp!I192)*'DEC-OI'!$D192)</f>
        <v>0</v>
      </c>
      <c r="J192" s="18">
        <f>Model!$W$24*((drdp!D192)*'DEC-OI'!$B192+(drdp!G192)*'DEC-OI'!$C192+(drdp!J192)*'DEC-OI'!$D192)</f>
        <v>0</v>
      </c>
      <c r="K192" s="21">
        <f>SUM(E$3:E191)+H192</f>
        <v>-0.65244768753911597</v>
      </c>
      <c r="L192" s="21">
        <f>SUM(F$3:F191)+I192</f>
        <v>0.65268045941139174</v>
      </c>
      <c r="M192" s="21">
        <f>SUM(G$3:G191)+J192</f>
        <v>0</v>
      </c>
      <c r="N192" s="21"/>
      <c r="O192" s="21"/>
      <c r="P192" s="21"/>
      <c r="Q192" s="19">
        <f t="shared" si="13"/>
        <v>0.42568798497513993</v>
      </c>
      <c r="R192" s="19">
        <f t="shared" si="13"/>
        <v>0.42599178209746541</v>
      </c>
      <c r="S192" s="19">
        <f t="shared" si="13"/>
        <v>0</v>
      </c>
      <c r="T192" s="19">
        <f t="shared" si="10"/>
        <v>-0.42583985644493039</v>
      </c>
      <c r="U192" s="19">
        <f t="shared" si="11"/>
        <v>0</v>
      </c>
      <c r="V192" s="19">
        <f t="shared" si="12"/>
        <v>0</v>
      </c>
    </row>
    <row r="193" spans="1:22" x14ac:dyDescent="0.25">
      <c r="A193" s="26">
        <f>Wellpath!E193</f>
        <v>0</v>
      </c>
      <c r="B193" s="22">
        <v>0</v>
      </c>
      <c r="C193" s="22">
        <v>0</v>
      </c>
      <c r="D193" s="22">
        <v>1</v>
      </c>
      <c r="E193" s="20">
        <f>Model!$W$24*((drdp!B193+drdp!K193)*'DEC-OI'!$B193+(drdp!E193+drdp!N193)*'DEC-OI'!$C193+(drdp!H193+drdp!Q193)*'DEC-OI'!$D193)</f>
        <v>0</v>
      </c>
      <c r="F193" s="20">
        <f>Model!$W$24*((drdp!C193+drdp!L193)*'DEC-OI'!$B193+(drdp!F193+drdp!O193)*'DEC-OI'!$C193+(drdp!I193+drdp!R193)*'DEC-OI'!$D193)</f>
        <v>0</v>
      </c>
      <c r="G193" s="20">
        <f>Model!$W$24*((drdp!D193+drdp!M193)*'DEC-OI'!$B193+(drdp!G193+drdp!P193)*'DEC-OI'!$C193+(drdp!J193+drdp!S193)*'DEC-OI'!$D193)</f>
        <v>0</v>
      </c>
      <c r="H193" s="18">
        <f>Model!$W$24*((drdp!B193)*'DEC-OI'!$B193+(drdp!E193)*'DEC-OI'!$C193+(drdp!H193)*'DEC-OI'!$D193)</f>
        <v>0</v>
      </c>
      <c r="I193" s="18">
        <f>Model!$W$24*((drdp!C193)*'DEC-OI'!$B193+(drdp!F193)*'DEC-OI'!$C193+(drdp!I193)*'DEC-OI'!$D193)</f>
        <v>0</v>
      </c>
      <c r="J193" s="18">
        <f>Model!$W$24*((drdp!D193)*'DEC-OI'!$B193+(drdp!G193)*'DEC-OI'!$C193+(drdp!J193)*'DEC-OI'!$D193)</f>
        <v>0</v>
      </c>
      <c r="K193" s="21">
        <f>SUM(E$3:E192)+H193</f>
        <v>-0.65244768753911597</v>
      </c>
      <c r="L193" s="21">
        <f>SUM(F$3:F192)+I193</f>
        <v>0.65268045941139174</v>
      </c>
      <c r="M193" s="21">
        <f>SUM(G$3:G192)+J193</f>
        <v>0</v>
      </c>
      <c r="N193" s="21"/>
      <c r="O193" s="21"/>
      <c r="P193" s="21"/>
      <c r="Q193" s="19">
        <f t="shared" si="13"/>
        <v>0.42568798497513993</v>
      </c>
      <c r="R193" s="19">
        <f t="shared" si="13"/>
        <v>0.42599178209746541</v>
      </c>
      <c r="S193" s="19">
        <f t="shared" si="13"/>
        <v>0</v>
      </c>
      <c r="T193" s="19">
        <f t="shared" si="10"/>
        <v>-0.42583985644493039</v>
      </c>
      <c r="U193" s="19">
        <f t="shared" si="11"/>
        <v>0</v>
      </c>
      <c r="V193" s="19">
        <f t="shared" si="12"/>
        <v>0</v>
      </c>
    </row>
    <row r="194" spans="1:22" x14ac:dyDescent="0.25">
      <c r="A194" s="26">
        <f>Wellpath!E194</f>
        <v>0</v>
      </c>
      <c r="B194" s="22">
        <v>0</v>
      </c>
      <c r="C194" s="22">
        <v>0</v>
      </c>
      <c r="D194" s="22">
        <v>1</v>
      </c>
      <c r="E194" s="20">
        <f>Model!$W$24*((drdp!B194+drdp!K194)*'DEC-OI'!$B194+(drdp!E194+drdp!N194)*'DEC-OI'!$C194+(drdp!H194+drdp!Q194)*'DEC-OI'!$D194)</f>
        <v>0</v>
      </c>
      <c r="F194" s="20">
        <f>Model!$W$24*((drdp!C194+drdp!L194)*'DEC-OI'!$B194+(drdp!F194+drdp!O194)*'DEC-OI'!$C194+(drdp!I194+drdp!R194)*'DEC-OI'!$D194)</f>
        <v>0</v>
      </c>
      <c r="G194" s="20">
        <f>Model!$W$24*((drdp!D194+drdp!M194)*'DEC-OI'!$B194+(drdp!G194+drdp!P194)*'DEC-OI'!$C194+(drdp!J194+drdp!S194)*'DEC-OI'!$D194)</f>
        <v>0</v>
      </c>
      <c r="H194" s="18">
        <f>Model!$W$24*((drdp!B194)*'DEC-OI'!$B194+(drdp!E194)*'DEC-OI'!$C194+(drdp!H194)*'DEC-OI'!$D194)</f>
        <v>0</v>
      </c>
      <c r="I194" s="18">
        <f>Model!$W$24*((drdp!C194)*'DEC-OI'!$B194+(drdp!F194)*'DEC-OI'!$C194+(drdp!I194)*'DEC-OI'!$D194)</f>
        <v>0</v>
      </c>
      <c r="J194" s="18">
        <f>Model!$W$24*((drdp!D194)*'DEC-OI'!$B194+(drdp!G194)*'DEC-OI'!$C194+(drdp!J194)*'DEC-OI'!$D194)</f>
        <v>0</v>
      </c>
      <c r="K194" s="21">
        <f>SUM(E$3:E193)+H194</f>
        <v>-0.65244768753911597</v>
      </c>
      <c r="L194" s="21">
        <f>SUM(F$3:F193)+I194</f>
        <v>0.65268045941139174</v>
      </c>
      <c r="M194" s="21">
        <f>SUM(G$3:G193)+J194</f>
        <v>0</v>
      </c>
      <c r="N194" s="21"/>
      <c r="O194" s="21"/>
      <c r="P194" s="21"/>
      <c r="Q194" s="19">
        <f t="shared" si="13"/>
        <v>0.42568798497513993</v>
      </c>
      <c r="R194" s="19">
        <f t="shared" si="13"/>
        <v>0.42599178209746541</v>
      </c>
      <c r="S194" s="19">
        <f t="shared" si="13"/>
        <v>0</v>
      </c>
      <c r="T194" s="19">
        <f t="shared" si="10"/>
        <v>-0.42583985644493039</v>
      </c>
      <c r="U194" s="19">
        <f t="shared" si="11"/>
        <v>0</v>
      </c>
      <c r="V194" s="19">
        <f t="shared" si="12"/>
        <v>0</v>
      </c>
    </row>
    <row r="195" spans="1:22" x14ac:dyDescent="0.25">
      <c r="A195" s="26">
        <f>Wellpath!E195</f>
        <v>0</v>
      </c>
      <c r="B195" s="22">
        <v>0</v>
      </c>
      <c r="C195" s="22">
        <v>0</v>
      </c>
      <c r="D195" s="22">
        <v>1</v>
      </c>
      <c r="E195" s="20">
        <f>Model!$W$24*((drdp!B195+drdp!K195)*'DEC-OI'!$B195+(drdp!E195+drdp!N195)*'DEC-OI'!$C195+(drdp!H195+drdp!Q195)*'DEC-OI'!$D195)</f>
        <v>0</v>
      </c>
      <c r="F195" s="20">
        <f>Model!$W$24*((drdp!C195+drdp!L195)*'DEC-OI'!$B195+(drdp!F195+drdp!O195)*'DEC-OI'!$C195+(drdp!I195+drdp!R195)*'DEC-OI'!$D195)</f>
        <v>0</v>
      </c>
      <c r="G195" s="20">
        <f>Model!$W$24*((drdp!D195+drdp!M195)*'DEC-OI'!$B195+(drdp!G195+drdp!P195)*'DEC-OI'!$C195+(drdp!J195+drdp!S195)*'DEC-OI'!$D195)</f>
        <v>0</v>
      </c>
      <c r="H195" s="18">
        <f>Model!$W$24*((drdp!B195)*'DEC-OI'!$B195+(drdp!E195)*'DEC-OI'!$C195+(drdp!H195)*'DEC-OI'!$D195)</f>
        <v>0</v>
      </c>
      <c r="I195" s="18">
        <f>Model!$W$24*((drdp!C195)*'DEC-OI'!$B195+(drdp!F195)*'DEC-OI'!$C195+(drdp!I195)*'DEC-OI'!$D195)</f>
        <v>0</v>
      </c>
      <c r="J195" s="18">
        <f>Model!$W$24*((drdp!D195)*'DEC-OI'!$B195+(drdp!G195)*'DEC-OI'!$C195+(drdp!J195)*'DEC-OI'!$D195)</f>
        <v>0</v>
      </c>
      <c r="K195" s="21">
        <f>SUM(E$3:E194)+H195</f>
        <v>-0.65244768753911597</v>
      </c>
      <c r="L195" s="21">
        <f>SUM(F$3:F194)+I195</f>
        <v>0.65268045941139174</v>
      </c>
      <c r="M195" s="21">
        <f>SUM(G$3:G194)+J195</f>
        <v>0</v>
      </c>
      <c r="N195" s="21"/>
      <c r="O195" s="21"/>
      <c r="P195" s="21"/>
      <c r="Q195" s="19">
        <f t="shared" si="13"/>
        <v>0.42568798497513993</v>
      </c>
      <c r="R195" s="19">
        <f t="shared" si="13"/>
        <v>0.42599178209746541</v>
      </c>
      <c r="S195" s="19">
        <f t="shared" si="13"/>
        <v>0</v>
      </c>
      <c r="T195" s="19">
        <f t="shared" si="10"/>
        <v>-0.42583985644493039</v>
      </c>
      <c r="U195" s="19">
        <f t="shared" si="11"/>
        <v>0</v>
      </c>
      <c r="V195" s="19">
        <f t="shared" si="12"/>
        <v>0</v>
      </c>
    </row>
    <row r="196" spans="1:22" x14ac:dyDescent="0.25">
      <c r="A196" s="26">
        <f>Wellpath!E196</f>
        <v>0</v>
      </c>
      <c r="B196" s="22">
        <v>0</v>
      </c>
      <c r="C196" s="22">
        <v>0</v>
      </c>
      <c r="D196" s="22">
        <v>1</v>
      </c>
      <c r="E196" s="20">
        <f>Model!$W$24*((drdp!B196+drdp!K196)*'DEC-OI'!$B196+(drdp!E196+drdp!N196)*'DEC-OI'!$C196+(drdp!H196+drdp!Q196)*'DEC-OI'!$D196)</f>
        <v>0</v>
      </c>
      <c r="F196" s="20">
        <f>Model!$W$24*((drdp!C196+drdp!L196)*'DEC-OI'!$B196+(drdp!F196+drdp!O196)*'DEC-OI'!$C196+(drdp!I196+drdp!R196)*'DEC-OI'!$D196)</f>
        <v>0</v>
      </c>
      <c r="G196" s="20">
        <f>Model!$W$24*((drdp!D196+drdp!M196)*'DEC-OI'!$B196+(drdp!G196+drdp!P196)*'DEC-OI'!$C196+(drdp!J196+drdp!S196)*'DEC-OI'!$D196)</f>
        <v>0</v>
      </c>
      <c r="H196" s="18">
        <f>Model!$W$24*((drdp!B196)*'DEC-OI'!$B196+(drdp!E196)*'DEC-OI'!$C196+(drdp!H196)*'DEC-OI'!$D196)</f>
        <v>0</v>
      </c>
      <c r="I196" s="18">
        <f>Model!$W$24*((drdp!C196)*'DEC-OI'!$B196+(drdp!F196)*'DEC-OI'!$C196+(drdp!I196)*'DEC-OI'!$D196)</f>
        <v>0</v>
      </c>
      <c r="J196" s="18">
        <f>Model!$W$24*((drdp!D196)*'DEC-OI'!$B196+(drdp!G196)*'DEC-OI'!$C196+(drdp!J196)*'DEC-OI'!$D196)</f>
        <v>0</v>
      </c>
      <c r="K196" s="21">
        <f>SUM(E$3:E195)+H196</f>
        <v>-0.65244768753911597</v>
      </c>
      <c r="L196" s="21">
        <f>SUM(F$3:F195)+I196</f>
        <v>0.65268045941139174</v>
      </c>
      <c r="M196" s="21">
        <f>SUM(G$3:G195)+J196</f>
        <v>0</v>
      </c>
      <c r="N196" s="21"/>
      <c r="O196" s="21"/>
      <c r="P196" s="21"/>
      <c r="Q196" s="19">
        <f t="shared" si="13"/>
        <v>0.42568798497513993</v>
      </c>
      <c r="R196" s="19">
        <f t="shared" si="13"/>
        <v>0.42599178209746541</v>
      </c>
      <c r="S196" s="19">
        <f t="shared" si="13"/>
        <v>0</v>
      </c>
      <c r="T196" s="19">
        <f t="shared" ref="T196:T259" si="14">K196*L196</f>
        <v>-0.42583985644493039</v>
      </c>
      <c r="U196" s="19">
        <f t="shared" ref="U196:U259" si="15">K196*M196</f>
        <v>0</v>
      </c>
      <c r="V196" s="19">
        <f t="shared" ref="V196:V259" si="16">L196*M196</f>
        <v>0</v>
      </c>
    </row>
    <row r="197" spans="1:22" x14ac:dyDescent="0.25">
      <c r="A197" s="26">
        <f>Wellpath!E197</f>
        <v>0</v>
      </c>
      <c r="B197" s="22">
        <v>0</v>
      </c>
      <c r="C197" s="22">
        <v>0</v>
      </c>
      <c r="D197" s="22">
        <v>1</v>
      </c>
      <c r="E197" s="20">
        <f>Model!$W$24*((drdp!B197+drdp!K197)*'DEC-OI'!$B197+(drdp!E197+drdp!N197)*'DEC-OI'!$C197+(drdp!H197+drdp!Q197)*'DEC-OI'!$D197)</f>
        <v>0</v>
      </c>
      <c r="F197" s="20">
        <f>Model!$W$24*((drdp!C197+drdp!L197)*'DEC-OI'!$B197+(drdp!F197+drdp!O197)*'DEC-OI'!$C197+(drdp!I197+drdp!R197)*'DEC-OI'!$D197)</f>
        <v>0</v>
      </c>
      <c r="G197" s="20">
        <f>Model!$W$24*((drdp!D197+drdp!M197)*'DEC-OI'!$B197+(drdp!G197+drdp!P197)*'DEC-OI'!$C197+(drdp!J197+drdp!S197)*'DEC-OI'!$D197)</f>
        <v>0</v>
      </c>
      <c r="H197" s="18">
        <f>Model!$W$24*((drdp!B197)*'DEC-OI'!$B197+(drdp!E197)*'DEC-OI'!$C197+(drdp!H197)*'DEC-OI'!$D197)</f>
        <v>0</v>
      </c>
      <c r="I197" s="18">
        <f>Model!$W$24*((drdp!C197)*'DEC-OI'!$B197+(drdp!F197)*'DEC-OI'!$C197+(drdp!I197)*'DEC-OI'!$D197)</f>
        <v>0</v>
      </c>
      <c r="J197" s="18">
        <f>Model!$W$24*((drdp!D197)*'DEC-OI'!$B197+(drdp!G197)*'DEC-OI'!$C197+(drdp!J197)*'DEC-OI'!$D197)</f>
        <v>0</v>
      </c>
      <c r="K197" s="21">
        <f>SUM(E$3:E196)+H197</f>
        <v>-0.65244768753911597</v>
      </c>
      <c r="L197" s="21">
        <f>SUM(F$3:F196)+I197</f>
        <v>0.65268045941139174</v>
      </c>
      <c r="M197" s="21">
        <f>SUM(G$3:G196)+J197</f>
        <v>0</v>
      </c>
      <c r="N197" s="21"/>
      <c r="O197" s="21"/>
      <c r="P197" s="21"/>
      <c r="Q197" s="19">
        <f t="shared" si="13"/>
        <v>0.42568798497513993</v>
      </c>
      <c r="R197" s="19">
        <f t="shared" si="13"/>
        <v>0.42599178209746541</v>
      </c>
      <c r="S197" s="19">
        <f t="shared" si="13"/>
        <v>0</v>
      </c>
      <c r="T197" s="19">
        <f t="shared" si="14"/>
        <v>-0.42583985644493039</v>
      </c>
      <c r="U197" s="19">
        <f t="shared" si="15"/>
        <v>0</v>
      </c>
      <c r="V197" s="19">
        <f t="shared" si="16"/>
        <v>0</v>
      </c>
    </row>
    <row r="198" spans="1:22" x14ac:dyDescent="0.25">
      <c r="A198" s="26">
        <f>Wellpath!E198</f>
        <v>0</v>
      </c>
      <c r="B198" s="22">
        <v>0</v>
      </c>
      <c r="C198" s="22">
        <v>0</v>
      </c>
      <c r="D198" s="22">
        <v>1</v>
      </c>
      <c r="E198" s="20">
        <f>Model!$W$24*((drdp!B198+drdp!K198)*'DEC-OI'!$B198+(drdp!E198+drdp!N198)*'DEC-OI'!$C198+(drdp!H198+drdp!Q198)*'DEC-OI'!$D198)</f>
        <v>0</v>
      </c>
      <c r="F198" s="20">
        <f>Model!$W$24*((drdp!C198+drdp!L198)*'DEC-OI'!$B198+(drdp!F198+drdp!O198)*'DEC-OI'!$C198+(drdp!I198+drdp!R198)*'DEC-OI'!$D198)</f>
        <v>0</v>
      </c>
      <c r="G198" s="20">
        <f>Model!$W$24*((drdp!D198+drdp!M198)*'DEC-OI'!$B198+(drdp!G198+drdp!P198)*'DEC-OI'!$C198+(drdp!J198+drdp!S198)*'DEC-OI'!$D198)</f>
        <v>0</v>
      </c>
      <c r="H198" s="18">
        <f>Model!$W$24*((drdp!B198)*'DEC-OI'!$B198+(drdp!E198)*'DEC-OI'!$C198+(drdp!H198)*'DEC-OI'!$D198)</f>
        <v>0</v>
      </c>
      <c r="I198" s="18">
        <f>Model!$W$24*((drdp!C198)*'DEC-OI'!$B198+(drdp!F198)*'DEC-OI'!$C198+(drdp!I198)*'DEC-OI'!$D198)</f>
        <v>0</v>
      </c>
      <c r="J198" s="18">
        <f>Model!$W$24*((drdp!D198)*'DEC-OI'!$B198+(drdp!G198)*'DEC-OI'!$C198+(drdp!J198)*'DEC-OI'!$D198)</f>
        <v>0</v>
      </c>
      <c r="K198" s="21">
        <f>SUM(E$3:E197)+H198</f>
        <v>-0.65244768753911597</v>
      </c>
      <c r="L198" s="21">
        <f>SUM(F$3:F197)+I198</f>
        <v>0.65268045941139174</v>
      </c>
      <c r="M198" s="21">
        <f>SUM(G$3:G197)+J198</f>
        <v>0</v>
      </c>
      <c r="N198" s="21"/>
      <c r="O198" s="21"/>
      <c r="P198" s="21"/>
      <c r="Q198" s="19">
        <f t="shared" si="13"/>
        <v>0.42568798497513993</v>
      </c>
      <c r="R198" s="19">
        <f t="shared" si="13"/>
        <v>0.42599178209746541</v>
      </c>
      <c r="S198" s="19">
        <f t="shared" si="13"/>
        <v>0</v>
      </c>
      <c r="T198" s="19">
        <f t="shared" si="14"/>
        <v>-0.42583985644493039</v>
      </c>
      <c r="U198" s="19">
        <f t="shared" si="15"/>
        <v>0</v>
      </c>
      <c r="V198" s="19">
        <f t="shared" si="16"/>
        <v>0</v>
      </c>
    </row>
    <row r="199" spans="1:22" x14ac:dyDescent="0.25">
      <c r="A199" s="26">
        <f>Wellpath!E199</f>
        <v>0</v>
      </c>
      <c r="B199" s="22">
        <v>0</v>
      </c>
      <c r="C199" s="22">
        <v>0</v>
      </c>
      <c r="D199" s="22">
        <v>1</v>
      </c>
      <c r="E199" s="20">
        <f>Model!$W$24*((drdp!B199+drdp!K199)*'DEC-OI'!$B199+(drdp!E199+drdp!N199)*'DEC-OI'!$C199+(drdp!H199+drdp!Q199)*'DEC-OI'!$D199)</f>
        <v>0</v>
      </c>
      <c r="F199" s="20">
        <f>Model!$W$24*((drdp!C199+drdp!L199)*'DEC-OI'!$B199+(drdp!F199+drdp!O199)*'DEC-OI'!$C199+(drdp!I199+drdp!R199)*'DEC-OI'!$D199)</f>
        <v>0</v>
      </c>
      <c r="G199" s="20">
        <f>Model!$W$24*((drdp!D199+drdp!M199)*'DEC-OI'!$B199+(drdp!G199+drdp!P199)*'DEC-OI'!$C199+(drdp!J199+drdp!S199)*'DEC-OI'!$D199)</f>
        <v>0</v>
      </c>
      <c r="H199" s="18">
        <f>Model!$W$24*((drdp!B199)*'DEC-OI'!$B199+(drdp!E199)*'DEC-OI'!$C199+(drdp!H199)*'DEC-OI'!$D199)</f>
        <v>0</v>
      </c>
      <c r="I199" s="18">
        <f>Model!$W$24*((drdp!C199)*'DEC-OI'!$B199+(drdp!F199)*'DEC-OI'!$C199+(drdp!I199)*'DEC-OI'!$D199)</f>
        <v>0</v>
      </c>
      <c r="J199" s="18">
        <f>Model!$W$24*((drdp!D199)*'DEC-OI'!$B199+(drdp!G199)*'DEC-OI'!$C199+(drdp!J199)*'DEC-OI'!$D199)</f>
        <v>0</v>
      </c>
      <c r="K199" s="21">
        <f>SUM(E$3:E198)+H199</f>
        <v>-0.65244768753911597</v>
      </c>
      <c r="L199" s="21">
        <f>SUM(F$3:F198)+I199</f>
        <v>0.65268045941139174</v>
      </c>
      <c r="M199" s="21">
        <f>SUM(G$3:G198)+J199</f>
        <v>0</v>
      </c>
      <c r="N199" s="21"/>
      <c r="O199" s="21"/>
      <c r="P199" s="21"/>
      <c r="Q199" s="19">
        <f t="shared" si="13"/>
        <v>0.42568798497513993</v>
      </c>
      <c r="R199" s="19">
        <f t="shared" si="13"/>
        <v>0.42599178209746541</v>
      </c>
      <c r="S199" s="19">
        <f t="shared" si="13"/>
        <v>0</v>
      </c>
      <c r="T199" s="19">
        <f t="shared" si="14"/>
        <v>-0.42583985644493039</v>
      </c>
      <c r="U199" s="19">
        <f t="shared" si="15"/>
        <v>0</v>
      </c>
      <c r="V199" s="19">
        <f t="shared" si="16"/>
        <v>0</v>
      </c>
    </row>
    <row r="200" spans="1:22" x14ac:dyDescent="0.25">
      <c r="A200" s="26">
        <f>Wellpath!E200</f>
        <v>0</v>
      </c>
      <c r="B200" s="22">
        <v>0</v>
      </c>
      <c r="C200" s="22">
        <v>0</v>
      </c>
      <c r="D200" s="22">
        <v>1</v>
      </c>
      <c r="E200" s="20">
        <f>Model!$W$24*((drdp!B200+drdp!K200)*'DEC-OI'!$B200+(drdp!E200+drdp!N200)*'DEC-OI'!$C200+(drdp!H200+drdp!Q200)*'DEC-OI'!$D200)</f>
        <v>0</v>
      </c>
      <c r="F200" s="20">
        <f>Model!$W$24*((drdp!C200+drdp!L200)*'DEC-OI'!$B200+(drdp!F200+drdp!O200)*'DEC-OI'!$C200+(drdp!I200+drdp!R200)*'DEC-OI'!$D200)</f>
        <v>0</v>
      </c>
      <c r="G200" s="20">
        <f>Model!$W$24*((drdp!D200+drdp!M200)*'DEC-OI'!$B200+(drdp!G200+drdp!P200)*'DEC-OI'!$C200+(drdp!J200+drdp!S200)*'DEC-OI'!$D200)</f>
        <v>0</v>
      </c>
      <c r="H200" s="18">
        <f>Model!$W$24*((drdp!B200)*'DEC-OI'!$B200+(drdp!E200)*'DEC-OI'!$C200+(drdp!H200)*'DEC-OI'!$D200)</f>
        <v>0</v>
      </c>
      <c r="I200" s="18">
        <f>Model!$W$24*((drdp!C200)*'DEC-OI'!$B200+(drdp!F200)*'DEC-OI'!$C200+(drdp!I200)*'DEC-OI'!$D200)</f>
        <v>0</v>
      </c>
      <c r="J200" s="18">
        <f>Model!$W$24*((drdp!D200)*'DEC-OI'!$B200+(drdp!G200)*'DEC-OI'!$C200+(drdp!J200)*'DEC-OI'!$D200)</f>
        <v>0</v>
      </c>
      <c r="K200" s="21">
        <f>SUM(E$3:E199)+H200</f>
        <v>-0.65244768753911597</v>
      </c>
      <c r="L200" s="21">
        <f>SUM(F$3:F199)+I200</f>
        <v>0.65268045941139174</v>
      </c>
      <c r="M200" s="21">
        <f>SUM(G$3:G199)+J200</f>
        <v>0</v>
      </c>
      <c r="N200" s="21"/>
      <c r="O200" s="21"/>
      <c r="P200" s="21"/>
      <c r="Q200" s="19">
        <f t="shared" si="13"/>
        <v>0.42568798497513993</v>
      </c>
      <c r="R200" s="19">
        <f t="shared" si="13"/>
        <v>0.42599178209746541</v>
      </c>
      <c r="S200" s="19">
        <f t="shared" si="13"/>
        <v>0</v>
      </c>
      <c r="T200" s="19">
        <f t="shared" si="14"/>
        <v>-0.42583985644493039</v>
      </c>
      <c r="U200" s="19">
        <f t="shared" si="15"/>
        <v>0</v>
      </c>
      <c r="V200" s="19">
        <f t="shared" si="16"/>
        <v>0</v>
      </c>
    </row>
    <row r="201" spans="1:22" x14ac:dyDescent="0.25">
      <c r="A201" s="26">
        <f>Wellpath!E201</f>
        <v>0</v>
      </c>
      <c r="B201" s="22">
        <v>0</v>
      </c>
      <c r="C201" s="22">
        <v>0</v>
      </c>
      <c r="D201" s="22">
        <v>1</v>
      </c>
      <c r="E201" s="20">
        <f>Model!$W$24*((drdp!B201+drdp!K201)*'DEC-OI'!$B201+(drdp!E201+drdp!N201)*'DEC-OI'!$C201+(drdp!H201+drdp!Q201)*'DEC-OI'!$D201)</f>
        <v>0</v>
      </c>
      <c r="F201" s="20">
        <f>Model!$W$24*((drdp!C201+drdp!L201)*'DEC-OI'!$B201+(drdp!F201+drdp!O201)*'DEC-OI'!$C201+(drdp!I201+drdp!R201)*'DEC-OI'!$D201)</f>
        <v>0</v>
      </c>
      <c r="G201" s="20">
        <f>Model!$W$24*((drdp!D201+drdp!M201)*'DEC-OI'!$B201+(drdp!G201+drdp!P201)*'DEC-OI'!$C201+(drdp!J201+drdp!S201)*'DEC-OI'!$D201)</f>
        <v>0</v>
      </c>
      <c r="H201" s="18">
        <f>Model!$W$24*((drdp!B201)*'DEC-OI'!$B201+(drdp!E201)*'DEC-OI'!$C201+(drdp!H201)*'DEC-OI'!$D201)</f>
        <v>0</v>
      </c>
      <c r="I201" s="18">
        <f>Model!$W$24*((drdp!C201)*'DEC-OI'!$B201+(drdp!F201)*'DEC-OI'!$C201+(drdp!I201)*'DEC-OI'!$D201)</f>
        <v>0</v>
      </c>
      <c r="J201" s="18">
        <f>Model!$W$24*((drdp!D201)*'DEC-OI'!$B201+(drdp!G201)*'DEC-OI'!$C201+(drdp!J201)*'DEC-OI'!$D201)</f>
        <v>0</v>
      </c>
      <c r="K201" s="21">
        <f>SUM(E$3:E200)+H201</f>
        <v>-0.65244768753911597</v>
      </c>
      <c r="L201" s="21">
        <f>SUM(F$3:F200)+I201</f>
        <v>0.65268045941139174</v>
      </c>
      <c r="M201" s="21">
        <f>SUM(G$3:G200)+J201</f>
        <v>0</v>
      </c>
      <c r="N201" s="21"/>
      <c r="O201" s="21"/>
      <c r="P201" s="21"/>
      <c r="Q201" s="19">
        <f t="shared" si="13"/>
        <v>0.42568798497513993</v>
      </c>
      <c r="R201" s="19">
        <f t="shared" si="13"/>
        <v>0.42599178209746541</v>
      </c>
      <c r="S201" s="19">
        <f t="shared" si="13"/>
        <v>0</v>
      </c>
      <c r="T201" s="19">
        <f t="shared" si="14"/>
        <v>-0.42583985644493039</v>
      </c>
      <c r="U201" s="19">
        <f t="shared" si="15"/>
        <v>0</v>
      </c>
      <c r="V201" s="19">
        <f t="shared" si="16"/>
        <v>0</v>
      </c>
    </row>
    <row r="202" spans="1:22" x14ac:dyDescent="0.25">
      <c r="A202" s="26">
        <f>Wellpath!E202</f>
        <v>0</v>
      </c>
      <c r="B202" s="22">
        <v>0</v>
      </c>
      <c r="C202" s="22">
        <v>0</v>
      </c>
      <c r="D202" s="22">
        <v>1</v>
      </c>
      <c r="E202" s="20">
        <f>Model!$W$24*((drdp!B202+drdp!K202)*'DEC-OI'!$B202+(drdp!E202+drdp!N202)*'DEC-OI'!$C202+(drdp!H202+drdp!Q202)*'DEC-OI'!$D202)</f>
        <v>0</v>
      </c>
      <c r="F202" s="20">
        <f>Model!$W$24*((drdp!C202+drdp!L202)*'DEC-OI'!$B202+(drdp!F202+drdp!O202)*'DEC-OI'!$C202+(drdp!I202+drdp!R202)*'DEC-OI'!$D202)</f>
        <v>0</v>
      </c>
      <c r="G202" s="20">
        <f>Model!$W$24*((drdp!D202+drdp!M202)*'DEC-OI'!$B202+(drdp!G202+drdp!P202)*'DEC-OI'!$C202+(drdp!J202+drdp!S202)*'DEC-OI'!$D202)</f>
        <v>0</v>
      </c>
      <c r="H202" s="18">
        <f>Model!$W$24*((drdp!B202)*'DEC-OI'!$B202+(drdp!E202)*'DEC-OI'!$C202+(drdp!H202)*'DEC-OI'!$D202)</f>
        <v>0</v>
      </c>
      <c r="I202" s="18">
        <f>Model!$W$24*((drdp!C202)*'DEC-OI'!$B202+(drdp!F202)*'DEC-OI'!$C202+(drdp!I202)*'DEC-OI'!$D202)</f>
        <v>0</v>
      </c>
      <c r="J202" s="18">
        <f>Model!$W$24*((drdp!D202)*'DEC-OI'!$B202+(drdp!G202)*'DEC-OI'!$C202+(drdp!J202)*'DEC-OI'!$D202)</f>
        <v>0</v>
      </c>
      <c r="K202" s="21">
        <f>SUM(E$3:E201)+H202</f>
        <v>-0.65244768753911597</v>
      </c>
      <c r="L202" s="21">
        <f>SUM(F$3:F201)+I202</f>
        <v>0.65268045941139174</v>
      </c>
      <c r="M202" s="21">
        <f>SUM(G$3:G201)+J202</f>
        <v>0</v>
      </c>
      <c r="N202" s="21"/>
      <c r="O202" s="21"/>
      <c r="P202" s="21"/>
      <c r="Q202" s="19">
        <f t="shared" si="13"/>
        <v>0.42568798497513993</v>
      </c>
      <c r="R202" s="19">
        <f t="shared" si="13"/>
        <v>0.42599178209746541</v>
      </c>
      <c r="S202" s="19">
        <f t="shared" si="13"/>
        <v>0</v>
      </c>
      <c r="T202" s="19">
        <f t="shared" si="14"/>
        <v>-0.42583985644493039</v>
      </c>
      <c r="U202" s="19">
        <f t="shared" si="15"/>
        <v>0</v>
      </c>
      <c r="V202" s="19">
        <f t="shared" si="16"/>
        <v>0</v>
      </c>
    </row>
    <row r="203" spans="1:22" x14ac:dyDescent="0.25">
      <c r="A203" s="26">
        <f>Wellpath!E203</f>
        <v>0</v>
      </c>
      <c r="B203" s="22">
        <v>0</v>
      </c>
      <c r="C203" s="22">
        <v>0</v>
      </c>
      <c r="D203" s="22">
        <v>1</v>
      </c>
      <c r="E203" s="20">
        <f>Model!$W$24*((drdp!B203+drdp!K203)*'DEC-OI'!$B203+(drdp!E203+drdp!N203)*'DEC-OI'!$C203+(drdp!H203+drdp!Q203)*'DEC-OI'!$D203)</f>
        <v>0</v>
      </c>
      <c r="F203" s="20">
        <f>Model!$W$24*((drdp!C203+drdp!L203)*'DEC-OI'!$B203+(drdp!F203+drdp!O203)*'DEC-OI'!$C203+(drdp!I203+drdp!R203)*'DEC-OI'!$D203)</f>
        <v>0</v>
      </c>
      <c r="G203" s="20">
        <f>Model!$W$24*((drdp!D203+drdp!M203)*'DEC-OI'!$B203+(drdp!G203+drdp!P203)*'DEC-OI'!$C203+(drdp!J203+drdp!S203)*'DEC-OI'!$D203)</f>
        <v>0</v>
      </c>
      <c r="H203" s="18">
        <f>Model!$W$24*((drdp!B203)*'DEC-OI'!$B203+(drdp!E203)*'DEC-OI'!$C203+(drdp!H203)*'DEC-OI'!$D203)</f>
        <v>0</v>
      </c>
      <c r="I203" s="18">
        <f>Model!$W$24*((drdp!C203)*'DEC-OI'!$B203+(drdp!F203)*'DEC-OI'!$C203+(drdp!I203)*'DEC-OI'!$D203)</f>
        <v>0</v>
      </c>
      <c r="J203" s="18">
        <f>Model!$W$24*((drdp!D203)*'DEC-OI'!$B203+(drdp!G203)*'DEC-OI'!$C203+(drdp!J203)*'DEC-OI'!$D203)</f>
        <v>0</v>
      </c>
      <c r="K203" s="21">
        <f>SUM(E$3:E202)+H203</f>
        <v>-0.65244768753911597</v>
      </c>
      <c r="L203" s="21">
        <f>SUM(F$3:F202)+I203</f>
        <v>0.65268045941139174</v>
      </c>
      <c r="M203" s="21">
        <f>SUM(G$3:G202)+J203</f>
        <v>0</v>
      </c>
      <c r="N203" s="21"/>
      <c r="O203" s="21"/>
      <c r="P203" s="21"/>
      <c r="Q203" s="19">
        <f t="shared" si="13"/>
        <v>0.42568798497513993</v>
      </c>
      <c r="R203" s="19">
        <f t="shared" si="13"/>
        <v>0.42599178209746541</v>
      </c>
      <c r="S203" s="19">
        <f t="shared" si="13"/>
        <v>0</v>
      </c>
      <c r="T203" s="19">
        <f t="shared" si="14"/>
        <v>-0.42583985644493039</v>
      </c>
      <c r="U203" s="19">
        <f t="shared" si="15"/>
        <v>0</v>
      </c>
      <c r="V203" s="19">
        <f t="shared" si="16"/>
        <v>0</v>
      </c>
    </row>
    <row r="204" spans="1:22" x14ac:dyDescent="0.25">
      <c r="A204" s="26">
        <f>Wellpath!E204</f>
        <v>0</v>
      </c>
      <c r="B204" s="22">
        <v>0</v>
      </c>
      <c r="C204" s="22">
        <v>0</v>
      </c>
      <c r="D204" s="22">
        <v>1</v>
      </c>
      <c r="E204" s="20">
        <f>Model!$W$24*((drdp!B204+drdp!K204)*'DEC-OI'!$B204+(drdp!E204+drdp!N204)*'DEC-OI'!$C204+(drdp!H204+drdp!Q204)*'DEC-OI'!$D204)</f>
        <v>0</v>
      </c>
      <c r="F204" s="20">
        <f>Model!$W$24*((drdp!C204+drdp!L204)*'DEC-OI'!$B204+(drdp!F204+drdp!O204)*'DEC-OI'!$C204+(drdp!I204+drdp!R204)*'DEC-OI'!$D204)</f>
        <v>0</v>
      </c>
      <c r="G204" s="20">
        <f>Model!$W$24*((drdp!D204+drdp!M204)*'DEC-OI'!$B204+(drdp!G204+drdp!P204)*'DEC-OI'!$C204+(drdp!J204+drdp!S204)*'DEC-OI'!$D204)</f>
        <v>0</v>
      </c>
      <c r="H204" s="18">
        <f>Model!$W$24*((drdp!B204)*'DEC-OI'!$B204+(drdp!E204)*'DEC-OI'!$C204+(drdp!H204)*'DEC-OI'!$D204)</f>
        <v>0</v>
      </c>
      <c r="I204" s="18">
        <f>Model!$W$24*((drdp!C204)*'DEC-OI'!$B204+(drdp!F204)*'DEC-OI'!$C204+(drdp!I204)*'DEC-OI'!$D204)</f>
        <v>0</v>
      </c>
      <c r="J204" s="18">
        <f>Model!$W$24*((drdp!D204)*'DEC-OI'!$B204+(drdp!G204)*'DEC-OI'!$C204+(drdp!J204)*'DEC-OI'!$D204)</f>
        <v>0</v>
      </c>
      <c r="K204" s="21">
        <f>SUM(E$3:E203)+H204</f>
        <v>-0.65244768753911597</v>
      </c>
      <c r="L204" s="21">
        <f>SUM(F$3:F203)+I204</f>
        <v>0.65268045941139174</v>
      </c>
      <c r="M204" s="21">
        <f>SUM(G$3:G203)+J204</f>
        <v>0</v>
      </c>
      <c r="N204" s="21"/>
      <c r="O204" s="21"/>
      <c r="P204" s="21"/>
      <c r="Q204" s="19">
        <f t="shared" si="13"/>
        <v>0.42568798497513993</v>
      </c>
      <c r="R204" s="19">
        <f t="shared" si="13"/>
        <v>0.42599178209746541</v>
      </c>
      <c r="S204" s="19">
        <f t="shared" si="13"/>
        <v>0</v>
      </c>
      <c r="T204" s="19">
        <f t="shared" si="14"/>
        <v>-0.42583985644493039</v>
      </c>
      <c r="U204" s="19">
        <f t="shared" si="15"/>
        <v>0</v>
      </c>
      <c r="V204" s="19">
        <f t="shared" si="16"/>
        <v>0</v>
      </c>
    </row>
    <row r="205" spans="1:22" x14ac:dyDescent="0.25">
      <c r="A205" s="26">
        <f>Wellpath!E205</f>
        <v>0</v>
      </c>
      <c r="B205" s="22">
        <v>0</v>
      </c>
      <c r="C205" s="22">
        <v>0</v>
      </c>
      <c r="D205" s="22">
        <v>1</v>
      </c>
      <c r="E205" s="20">
        <f>Model!$W$24*((drdp!B205+drdp!K205)*'DEC-OI'!$B205+(drdp!E205+drdp!N205)*'DEC-OI'!$C205+(drdp!H205+drdp!Q205)*'DEC-OI'!$D205)</f>
        <v>0</v>
      </c>
      <c r="F205" s="20">
        <f>Model!$W$24*((drdp!C205+drdp!L205)*'DEC-OI'!$B205+(drdp!F205+drdp!O205)*'DEC-OI'!$C205+(drdp!I205+drdp!R205)*'DEC-OI'!$D205)</f>
        <v>0</v>
      </c>
      <c r="G205" s="20">
        <f>Model!$W$24*((drdp!D205+drdp!M205)*'DEC-OI'!$B205+(drdp!G205+drdp!P205)*'DEC-OI'!$C205+(drdp!J205+drdp!S205)*'DEC-OI'!$D205)</f>
        <v>0</v>
      </c>
      <c r="H205" s="18">
        <f>Model!$W$24*((drdp!B205)*'DEC-OI'!$B205+(drdp!E205)*'DEC-OI'!$C205+(drdp!H205)*'DEC-OI'!$D205)</f>
        <v>0</v>
      </c>
      <c r="I205" s="18">
        <f>Model!$W$24*((drdp!C205)*'DEC-OI'!$B205+(drdp!F205)*'DEC-OI'!$C205+(drdp!I205)*'DEC-OI'!$D205)</f>
        <v>0</v>
      </c>
      <c r="J205" s="18">
        <f>Model!$W$24*((drdp!D205)*'DEC-OI'!$B205+(drdp!G205)*'DEC-OI'!$C205+(drdp!J205)*'DEC-OI'!$D205)</f>
        <v>0</v>
      </c>
      <c r="K205" s="21">
        <f>SUM(E$3:E204)+H205</f>
        <v>-0.65244768753911597</v>
      </c>
      <c r="L205" s="21">
        <f>SUM(F$3:F204)+I205</f>
        <v>0.65268045941139174</v>
      </c>
      <c r="M205" s="21">
        <f>SUM(G$3:G204)+J205</f>
        <v>0</v>
      </c>
      <c r="N205" s="21"/>
      <c r="O205" s="21"/>
      <c r="P205" s="21"/>
      <c r="Q205" s="19">
        <f t="shared" si="13"/>
        <v>0.42568798497513993</v>
      </c>
      <c r="R205" s="19">
        <f t="shared" si="13"/>
        <v>0.42599178209746541</v>
      </c>
      <c r="S205" s="19">
        <f t="shared" si="13"/>
        <v>0</v>
      </c>
      <c r="T205" s="19">
        <f t="shared" si="14"/>
        <v>-0.42583985644493039</v>
      </c>
      <c r="U205" s="19">
        <f t="shared" si="15"/>
        <v>0</v>
      </c>
      <c r="V205" s="19">
        <f t="shared" si="16"/>
        <v>0</v>
      </c>
    </row>
    <row r="206" spans="1:22" x14ac:dyDescent="0.25">
      <c r="A206" s="26">
        <f>Wellpath!E206</f>
        <v>0</v>
      </c>
      <c r="B206" s="22">
        <v>0</v>
      </c>
      <c r="C206" s="22">
        <v>0</v>
      </c>
      <c r="D206" s="22">
        <v>1</v>
      </c>
      <c r="E206" s="20">
        <f>Model!$W$24*((drdp!B206+drdp!K206)*'DEC-OI'!$B206+(drdp!E206+drdp!N206)*'DEC-OI'!$C206+(drdp!H206+drdp!Q206)*'DEC-OI'!$D206)</f>
        <v>0</v>
      </c>
      <c r="F206" s="20">
        <f>Model!$W$24*((drdp!C206+drdp!L206)*'DEC-OI'!$B206+(drdp!F206+drdp!O206)*'DEC-OI'!$C206+(drdp!I206+drdp!R206)*'DEC-OI'!$D206)</f>
        <v>0</v>
      </c>
      <c r="G206" s="20">
        <f>Model!$W$24*((drdp!D206+drdp!M206)*'DEC-OI'!$B206+(drdp!G206+drdp!P206)*'DEC-OI'!$C206+(drdp!J206+drdp!S206)*'DEC-OI'!$D206)</f>
        <v>0</v>
      </c>
      <c r="H206" s="18">
        <f>Model!$W$24*((drdp!B206)*'DEC-OI'!$B206+(drdp!E206)*'DEC-OI'!$C206+(drdp!H206)*'DEC-OI'!$D206)</f>
        <v>0</v>
      </c>
      <c r="I206" s="18">
        <f>Model!$W$24*((drdp!C206)*'DEC-OI'!$B206+(drdp!F206)*'DEC-OI'!$C206+(drdp!I206)*'DEC-OI'!$D206)</f>
        <v>0</v>
      </c>
      <c r="J206" s="18">
        <f>Model!$W$24*((drdp!D206)*'DEC-OI'!$B206+(drdp!G206)*'DEC-OI'!$C206+(drdp!J206)*'DEC-OI'!$D206)</f>
        <v>0</v>
      </c>
      <c r="K206" s="21">
        <f>SUM(E$3:E205)+H206</f>
        <v>-0.65244768753911597</v>
      </c>
      <c r="L206" s="21">
        <f>SUM(F$3:F205)+I206</f>
        <v>0.65268045941139174</v>
      </c>
      <c r="M206" s="21">
        <f>SUM(G$3:G205)+J206</f>
        <v>0</v>
      </c>
      <c r="N206" s="21"/>
      <c r="O206" s="21"/>
      <c r="P206" s="21"/>
      <c r="Q206" s="19">
        <f t="shared" si="13"/>
        <v>0.42568798497513993</v>
      </c>
      <c r="R206" s="19">
        <f t="shared" si="13"/>
        <v>0.42599178209746541</v>
      </c>
      <c r="S206" s="19">
        <f t="shared" si="13"/>
        <v>0</v>
      </c>
      <c r="T206" s="19">
        <f t="shared" si="14"/>
        <v>-0.42583985644493039</v>
      </c>
      <c r="U206" s="19">
        <f t="shared" si="15"/>
        <v>0</v>
      </c>
      <c r="V206" s="19">
        <f t="shared" si="16"/>
        <v>0</v>
      </c>
    </row>
    <row r="207" spans="1:22" x14ac:dyDescent="0.25">
      <c r="A207" s="26">
        <f>Wellpath!E207</f>
        <v>0</v>
      </c>
      <c r="B207" s="22">
        <v>0</v>
      </c>
      <c r="C207" s="22">
        <v>0</v>
      </c>
      <c r="D207" s="22">
        <v>1</v>
      </c>
      <c r="E207" s="20">
        <f>Model!$W$24*((drdp!B207+drdp!K207)*'DEC-OI'!$B207+(drdp!E207+drdp!N207)*'DEC-OI'!$C207+(drdp!H207+drdp!Q207)*'DEC-OI'!$D207)</f>
        <v>0</v>
      </c>
      <c r="F207" s="20">
        <f>Model!$W$24*((drdp!C207+drdp!L207)*'DEC-OI'!$B207+(drdp!F207+drdp!O207)*'DEC-OI'!$C207+(drdp!I207+drdp!R207)*'DEC-OI'!$D207)</f>
        <v>0</v>
      </c>
      <c r="G207" s="20">
        <f>Model!$W$24*((drdp!D207+drdp!M207)*'DEC-OI'!$B207+(drdp!G207+drdp!P207)*'DEC-OI'!$C207+(drdp!J207+drdp!S207)*'DEC-OI'!$D207)</f>
        <v>0</v>
      </c>
      <c r="H207" s="18">
        <f>Model!$W$24*((drdp!B207)*'DEC-OI'!$B207+(drdp!E207)*'DEC-OI'!$C207+(drdp!H207)*'DEC-OI'!$D207)</f>
        <v>0</v>
      </c>
      <c r="I207" s="18">
        <f>Model!$W$24*((drdp!C207)*'DEC-OI'!$B207+(drdp!F207)*'DEC-OI'!$C207+(drdp!I207)*'DEC-OI'!$D207)</f>
        <v>0</v>
      </c>
      <c r="J207" s="18">
        <f>Model!$W$24*((drdp!D207)*'DEC-OI'!$B207+(drdp!G207)*'DEC-OI'!$C207+(drdp!J207)*'DEC-OI'!$D207)</f>
        <v>0</v>
      </c>
      <c r="K207" s="21">
        <f>SUM(E$3:E206)+H207</f>
        <v>-0.65244768753911597</v>
      </c>
      <c r="L207" s="21">
        <f>SUM(F$3:F206)+I207</f>
        <v>0.65268045941139174</v>
      </c>
      <c r="M207" s="21">
        <f>SUM(G$3:G206)+J207</f>
        <v>0</v>
      </c>
      <c r="N207" s="21"/>
      <c r="O207" s="21"/>
      <c r="P207" s="21"/>
      <c r="Q207" s="19">
        <f t="shared" si="13"/>
        <v>0.42568798497513993</v>
      </c>
      <c r="R207" s="19">
        <f t="shared" si="13"/>
        <v>0.42599178209746541</v>
      </c>
      <c r="S207" s="19">
        <f t="shared" si="13"/>
        <v>0</v>
      </c>
      <c r="T207" s="19">
        <f t="shared" si="14"/>
        <v>-0.42583985644493039</v>
      </c>
      <c r="U207" s="19">
        <f t="shared" si="15"/>
        <v>0</v>
      </c>
      <c r="V207" s="19">
        <f t="shared" si="16"/>
        <v>0</v>
      </c>
    </row>
    <row r="208" spans="1:22" x14ac:dyDescent="0.25">
      <c r="A208" s="26">
        <f>Wellpath!E208</f>
        <v>0</v>
      </c>
      <c r="B208" s="22">
        <v>0</v>
      </c>
      <c r="C208" s="22">
        <v>0</v>
      </c>
      <c r="D208" s="22">
        <v>1</v>
      </c>
      <c r="E208" s="20">
        <f>Model!$W$24*((drdp!B208+drdp!K208)*'DEC-OI'!$B208+(drdp!E208+drdp!N208)*'DEC-OI'!$C208+(drdp!H208+drdp!Q208)*'DEC-OI'!$D208)</f>
        <v>0</v>
      </c>
      <c r="F208" s="20">
        <f>Model!$W$24*((drdp!C208+drdp!L208)*'DEC-OI'!$B208+(drdp!F208+drdp!O208)*'DEC-OI'!$C208+(drdp!I208+drdp!R208)*'DEC-OI'!$D208)</f>
        <v>0</v>
      </c>
      <c r="G208" s="20">
        <f>Model!$W$24*((drdp!D208+drdp!M208)*'DEC-OI'!$B208+(drdp!G208+drdp!P208)*'DEC-OI'!$C208+(drdp!J208+drdp!S208)*'DEC-OI'!$D208)</f>
        <v>0</v>
      </c>
      <c r="H208" s="18">
        <f>Model!$W$24*((drdp!B208)*'DEC-OI'!$B208+(drdp!E208)*'DEC-OI'!$C208+(drdp!H208)*'DEC-OI'!$D208)</f>
        <v>0</v>
      </c>
      <c r="I208" s="18">
        <f>Model!$W$24*((drdp!C208)*'DEC-OI'!$B208+(drdp!F208)*'DEC-OI'!$C208+(drdp!I208)*'DEC-OI'!$D208)</f>
        <v>0</v>
      </c>
      <c r="J208" s="18">
        <f>Model!$W$24*((drdp!D208)*'DEC-OI'!$B208+(drdp!G208)*'DEC-OI'!$C208+(drdp!J208)*'DEC-OI'!$D208)</f>
        <v>0</v>
      </c>
      <c r="K208" s="21">
        <f>SUM(E$3:E207)+H208</f>
        <v>-0.65244768753911597</v>
      </c>
      <c r="L208" s="21">
        <f>SUM(F$3:F207)+I208</f>
        <v>0.65268045941139174</v>
      </c>
      <c r="M208" s="21">
        <f>SUM(G$3:G207)+J208</f>
        <v>0</v>
      </c>
      <c r="N208" s="21"/>
      <c r="O208" s="21"/>
      <c r="P208" s="21"/>
      <c r="Q208" s="19">
        <f t="shared" si="13"/>
        <v>0.42568798497513993</v>
      </c>
      <c r="R208" s="19">
        <f t="shared" si="13"/>
        <v>0.42599178209746541</v>
      </c>
      <c r="S208" s="19">
        <f t="shared" si="13"/>
        <v>0</v>
      </c>
      <c r="T208" s="19">
        <f t="shared" si="14"/>
        <v>-0.42583985644493039</v>
      </c>
      <c r="U208" s="19">
        <f t="shared" si="15"/>
        <v>0</v>
      </c>
      <c r="V208" s="19">
        <f t="shared" si="16"/>
        <v>0</v>
      </c>
    </row>
    <row r="209" spans="1:22" x14ac:dyDescent="0.25">
      <c r="A209" s="26">
        <f>Wellpath!E209</f>
        <v>0</v>
      </c>
      <c r="B209" s="22">
        <v>0</v>
      </c>
      <c r="C209" s="22">
        <v>0</v>
      </c>
      <c r="D209" s="22">
        <v>1</v>
      </c>
      <c r="E209" s="20">
        <f>Model!$W$24*((drdp!B209+drdp!K209)*'DEC-OI'!$B209+(drdp!E209+drdp!N209)*'DEC-OI'!$C209+(drdp!H209+drdp!Q209)*'DEC-OI'!$D209)</f>
        <v>0</v>
      </c>
      <c r="F209" s="20">
        <f>Model!$W$24*((drdp!C209+drdp!L209)*'DEC-OI'!$B209+(drdp!F209+drdp!O209)*'DEC-OI'!$C209+(drdp!I209+drdp!R209)*'DEC-OI'!$D209)</f>
        <v>0</v>
      </c>
      <c r="G209" s="20">
        <f>Model!$W$24*((drdp!D209+drdp!M209)*'DEC-OI'!$B209+(drdp!G209+drdp!P209)*'DEC-OI'!$C209+(drdp!J209+drdp!S209)*'DEC-OI'!$D209)</f>
        <v>0</v>
      </c>
      <c r="H209" s="18">
        <f>Model!$W$24*((drdp!B209)*'DEC-OI'!$B209+(drdp!E209)*'DEC-OI'!$C209+(drdp!H209)*'DEC-OI'!$D209)</f>
        <v>0</v>
      </c>
      <c r="I209" s="18">
        <f>Model!$W$24*((drdp!C209)*'DEC-OI'!$B209+(drdp!F209)*'DEC-OI'!$C209+(drdp!I209)*'DEC-OI'!$D209)</f>
        <v>0</v>
      </c>
      <c r="J209" s="18">
        <f>Model!$W$24*((drdp!D209)*'DEC-OI'!$B209+(drdp!G209)*'DEC-OI'!$C209+(drdp!J209)*'DEC-OI'!$D209)</f>
        <v>0</v>
      </c>
      <c r="K209" s="21">
        <f>SUM(E$3:E208)+H209</f>
        <v>-0.65244768753911597</v>
      </c>
      <c r="L209" s="21">
        <f>SUM(F$3:F208)+I209</f>
        <v>0.65268045941139174</v>
      </c>
      <c r="M209" s="21">
        <f>SUM(G$3:G208)+J209</f>
        <v>0</v>
      </c>
      <c r="N209" s="21"/>
      <c r="O209" s="21"/>
      <c r="P209" s="21"/>
      <c r="Q209" s="19">
        <f t="shared" si="13"/>
        <v>0.42568798497513993</v>
      </c>
      <c r="R209" s="19">
        <f t="shared" si="13"/>
        <v>0.42599178209746541</v>
      </c>
      <c r="S209" s="19">
        <f t="shared" si="13"/>
        <v>0</v>
      </c>
      <c r="T209" s="19">
        <f t="shared" si="14"/>
        <v>-0.42583985644493039</v>
      </c>
      <c r="U209" s="19">
        <f t="shared" si="15"/>
        <v>0</v>
      </c>
      <c r="V209" s="19">
        <f t="shared" si="16"/>
        <v>0</v>
      </c>
    </row>
    <row r="210" spans="1:22" x14ac:dyDescent="0.25">
      <c r="A210" s="26">
        <f>Wellpath!E210</f>
        <v>0</v>
      </c>
      <c r="B210" s="22">
        <v>0</v>
      </c>
      <c r="C210" s="22">
        <v>0</v>
      </c>
      <c r="D210" s="22">
        <v>1</v>
      </c>
      <c r="E210" s="20">
        <f>Model!$W$24*((drdp!B210+drdp!K210)*'DEC-OI'!$B210+(drdp!E210+drdp!N210)*'DEC-OI'!$C210+(drdp!H210+drdp!Q210)*'DEC-OI'!$D210)</f>
        <v>0</v>
      </c>
      <c r="F210" s="20">
        <f>Model!$W$24*((drdp!C210+drdp!L210)*'DEC-OI'!$B210+(drdp!F210+drdp!O210)*'DEC-OI'!$C210+(drdp!I210+drdp!R210)*'DEC-OI'!$D210)</f>
        <v>0</v>
      </c>
      <c r="G210" s="20">
        <f>Model!$W$24*((drdp!D210+drdp!M210)*'DEC-OI'!$B210+(drdp!G210+drdp!P210)*'DEC-OI'!$C210+(drdp!J210+drdp!S210)*'DEC-OI'!$D210)</f>
        <v>0</v>
      </c>
      <c r="H210" s="18">
        <f>Model!$W$24*((drdp!B210)*'DEC-OI'!$B210+(drdp!E210)*'DEC-OI'!$C210+(drdp!H210)*'DEC-OI'!$D210)</f>
        <v>0</v>
      </c>
      <c r="I210" s="18">
        <f>Model!$W$24*((drdp!C210)*'DEC-OI'!$B210+(drdp!F210)*'DEC-OI'!$C210+(drdp!I210)*'DEC-OI'!$D210)</f>
        <v>0</v>
      </c>
      <c r="J210" s="18">
        <f>Model!$W$24*((drdp!D210)*'DEC-OI'!$B210+(drdp!G210)*'DEC-OI'!$C210+(drdp!J210)*'DEC-OI'!$D210)</f>
        <v>0</v>
      </c>
      <c r="K210" s="21">
        <f>SUM(E$3:E209)+H210</f>
        <v>-0.65244768753911597</v>
      </c>
      <c r="L210" s="21">
        <f>SUM(F$3:F209)+I210</f>
        <v>0.65268045941139174</v>
      </c>
      <c r="M210" s="21">
        <f>SUM(G$3:G209)+J210</f>
        <v>0</v>
      </c>
      <c r="N210" s="21"/>
      <c r="O210" s="21"/>
      <c r="P210" s="21"/>
      <c r="Q210" s="19">
        <f t="shared" si="13"/>
        <v>0.42568798497513993</v>
      </c>
      <c r="R210" s="19">
        <f t="shared" si="13"/>
        <v>0.42599178209746541</v>
      </c>
      <c r="S210" s="19">
        <f t="shared" si="13"/>
        <v>0</v>
      </c>
      <c r="T210" s="19">
        <f t="shared" si="14"/>
        <v>-0.42583985644493039</v>
      </c>
      <c r="U210" s="19">
        <f t="shared" si="15"/>
        <v>0</v>
      </c>
      <c r="V210" s="19">
        <f t="shared" si="16"/>
        <v>0</v>
      </c>
    </row>
    <row r="211" spans="1:22" x14ac:dyDescent="0.25">
      <c r="A211" s="26">
        <f>Wellpath!E211</f>
        <v>0</v>
      </c>
      <c r="B211" s="22">
        <v>0</v>
      </c>
      <c r="C211" s="22">
        <v>0</v>
      </c>
      <c r="D211" s="22">
        <v>1</v>
      </c>
      <c r="E211" s="20">
        <f>Model!$W$24*((drdp!B211+drdp!K211)*'DEC-OI'!$B211+(drdp!E211+drdp!N211)*'DEC-OI'!$C211+(drdp!H211+drdp!Q211)*'DEC-OI'!$D211)</f>
        <v>0</v>
      </c>
      <c r="F211" s="20">
        <f>Model!$W$24*((drdp!C211+drdp!L211)*'DEC-OI'!$B211+(drdp!F211+drdp!O211)*'DEC-OI'!$C211+(drdp!I211+drdp!R211)*'DEC-OI'!$D211)</f>
        <v>0</v>
      </c>
      <c r="G211" s="20">
        <f>Model!$W$24*((drdp!D211+drdp!M211)*'DEC-OI'!$B211+(drdp!G211+drdp!P211)*'DEC-OI'!$C211+(drdp!J211+drdp!S211)*'DEC-OI'!$D211)</f>
        <v>0</v>
      </c>
      <c r="H211" s="18">
        <f>Model!$W$24*((drdp!B211)*'DEC-OI'!$B211+(drdp!E211)*'DEC-OI'!$C211+(drdp!H211)*'DEC-OI'!$D211)</f>
        <v>0</v>
      </c>
      <c r="I211" s="18">
        <f>Model!$W$24*((drdp!C211)*'DEC-OI'!$B211+(drdp!F211)*'DEC-OI'!$C211+(drdp!I211)*'DEC-OI'!$D211)</f>
        <v>0</v>
      </c>
      <c r="J211" s="18">
        <f>Model!$W$24*((drdp!D211)*'DEC-OI'!$B211+(drdp!G211)*'DEC-OI'!$C211+(drdp!J211)*'DEC-OI'!$D211)</f>
        <v>0</v>
      </c>
      <c r="K211" s="21">
        <f>SUM(E$3:E210)+H211</f>
        <v>-0.65244768753911597</v>
      </c>
      <c r="L211" s="21">
        <f>SUM(F$3:F210)+I211</f>
        <v>0.65268045941139174</v>
      </c>
      <c r="M211" s="21">
        <f>SUM(G$3:G210)+J211</f>
        <v>0</v>
      </c>
      <c r="N211" s="21"/>
      <c r="O211" s="21"/>
      <c r="P211" s="21"/>
      <c r="Q211" s="19">
        <f t="shared" si="13"/>
        <v>0.42568798497513993</v>
      </c>
      <c r="R211" s="19">
        <f t="shared" si="13"/>
        <v>0.42599178209746541</v>
      </c>
      <c r="S211" s="19">
        <f t="shared" si="13"/>
        <v>0</v>
      </c>
      <c r="T211" s="19">
        <f t="shared" si="14"/>
        <v>-0.42583985644493039</v>
      </c>
      <c r="U211" s="19">
        <f t="shared" si="15"/>
        <v>0</v>
      </c>
      <c r="V211" s="19">
        <f t="shared" si="16"/>
        <v>0</v>
      </c>
    </row>
    <row r="212" spans="1:22" x14ac:dyDescent="0.25">
      <c r="A212" s="26">
        <f>Wellpath!E212</f>
        <v>0</v>
      </c>
      <c r="B212" s="22">
        <v>0</v>
      </c>
      <c r="C212" s="22">
        <v>0</v>
      </c>
      <c r="D212" s="22">
        <v>1</v>
      </c>
      <c r="E212" s="20">
        <f>Model!$W$24*((drdp!B212+drdp!K212)*'DEC-OI'!$B212+(drdp!E212+drdp!N212)*'DEC-OI'!$C212+(drdp!H212+drdp!Q212)*'DEC-OI'!$D212)</f>
        <v>0</v>
      </c>
      <c r="F212" s="20">
        <f>Model!$W$24*((drdp!C212+drdp!L212)*'DEC-OI'!$B212+(drdp!F212+drdp!O212)*'DEC-OI'!$C212+(drdp!I212+drdp!R212)*'DEC-OI'!$D212)</f>
        <v>0</v>
      </c>
      <c r="G212" s="20">
        <f>Model!$W$24*((drdp!D212+drdp!M212)*'DEC-OI'!$B212+(drdp!G212+drdp!P212)*'DEC-OI'!$C212+(drdp!J212+drdp!S212)*'DEC-OI'!$D212)</f>
        <v>0</v>
      </c>
      <c r="H212" s="18">
        <f>Model!$W$24*((drdp!B212)*'DEC-OI'!$B212+(drdp!E212)*'DEC-OI'!$C212+(drdp!H212)*'DEC-OI'!$D212)</f>
        <v>0</v>
      </c>
      <c r="I212" s="18">
        <f>Model!$W$24*((drdp!C212)*'DEC-OI'!$B212+(drdp!F212)*'DEC-OI'!$C212+(drdp!I212)*'DEC-OI'!$D212)</f>
        <v>0</v>
      </c>
      <c r="J212" s="18">
        <f>Model!$W$24*((drdp!D212)*'DEC-OI'!$B212+(drdp!G212)*'DEC-OI'!$C212+(drdp!J212)*'DEC-OI'!$D212)</f>
        <v>0</v>
      </c>
      <c r="K212" s="21">
        <f>SUM(E$3:E211)+H212</f>
        <v>-0.65244768753911597</v>
      </c>
      <c r="L212" s="21">
        <f>SUM(F$3:F211)+I212</f>
        <v>0.65268045941139174</v>
      </c>
      <c r="M212" s="21">
        <f>SUM(G$3:G211)+J212</f>
        <v>0</v>
      </c>
      <c r="N212" s="21"/>
      <c r="O212" s="21"/>
      <c r="P212" s="21"/>
      <c r="Q212" s="19">
        <f t="shared" ref="Q212:S271" si="17">K212^2</f>
        <v>0.42568798497513993</v>
      </c>
      <c r="R212" s="19">
        <f t="shared" si="17"/>
        <v>0.42599178209746541</v>
      </c>
      <c r="S212" s="19">
        <f t="shared" si="17"/>
        <v>0</v>
      </c>
      <c r="T212" s="19">
        <f t="shared" si="14"/>
        <v>-0.42583985644493039</v>
      </c>
      <c r="U212" s="19">
        <f t="shared" si="15"/>
        <v>0</v>
      </c>
      <c r="V212" s="19">
        <f t="shared" si="16"/>
        <v>0</v>
      </c>
    </row>
    <row r="213" spans="1:22" x14ac:dyDescent="0.25">
      <c r="A213" s="26">
        <f>Wellpath!E213</f>
        <v>0</v>
      </c>
      <c r="B213" s="22">
        <v>0</v>
      </c>
      <c r="C213" s="22">
        <v>0</v>
      </c>
      <c r="D213" s="22">
        <v>1</v>
      </c>
      <c r="E213" s="20">
        <f>Model!$W$24*((drdp!B213+drdp!K213)*'DEC-OI'!$B213+(drdp!E213+drdp!N213)*'DEC-OI'!$C213+(drdp!H213+drdp!Q213)*'DEC-OI'!$D213)</f>
        <v>0</v>
      </c>
      <c r="F213" s="20">
        <f>Model!$W$24*((drdp!C213+drdp!L213)*'DEC-OI'!$B213+(drdp!F213+drdp!O213)*'DEC-OI'!$C213+(drdp!I213+drdp!R213)*'DEC-OI'!$D213)</f>
        <v>0</v>
      </c>
      <c r="G213" s="20">
        <f>Model!$W$24*((drdp!D213+drdp!M213)*'DEC-OI'!$B213+(drdp!G213+drdp!P213)*'DEC-OI'!$C213+(drdp!J213+drdp!S213)*'DEC-OI'!$D213)</f>
        <v>0</v>
      </c>
      <c r="H213" s="18">
        <f>Model!$W$24*((drdp!B213)*'DEC-OI'!$B213+(drdp!E213)*'DEC-OI'!$C213+(drdp!H213)*'DEC-OI'!$D213)</f>
        <v>0</v>
      </c>
      <c r="I213" s="18">
        <f>Model!$W$24*((drdp!C213)*'DEC-OI'!$B213+(drdp!F213)*'DEC-OI'!$C213+(drdp!I213)*'DEC-OI'!$D213)</f>
        <v>0</v>
      </c>
      <c r="J213" s="18">
        <f>Model!$W$24*((drdp!D213)*'DEC-OI'!$B213+(drdp!G213)*'DEC-OI'!$C213+(drdp!J213)*'DEC-OI'!$D213)</f>
        <v>0</v>
      </c>
      <c r="K213" s="21">
        <f>SUM(E$3:E212)+H213</f>
        <v>-0.65244768753911597</v>
      </c>
      <c r="L213" s="21">
        <f>SUM(F$3:F212)+I213</f>
        <v>0.65268045941139174</v>
      </c>
      <c r="M213" s="21">
        <f>SUM(G$3:G212)+J213</f>
        <v>0</v>
      </c>
      <c r="N213" s="21"/>
      <c r="O213" s="21"/>
      <c r="P213" s="21"/>
      <c r="Q213" s="19">
        <f t="shared" si="17"/>
        <v>0.42568798497513993</v>
      </c>
      <c r="R213" s="19">
        <f t="shared" si="17"/>
        <v>0.42599178209746541</v>
      </c>
      <c r="S213" s="19">
        <f t="shared" si="17"/>
        <v>0</v>
      </c>
      <c r="T213" s="19">
        <f t="shared" si="14"/>
        <v>-0.42583985644493039</v>
      </c>
      <c r="U213" s="19">
        <f t="shared" si="15"/>
        <v>0</v>
      </c>
      <c r="V213" s="19">
        <f t="shared" si="16"/>
        <v>0</v>
      </c>
    </row>
    <row r="214" spans="1:22" x14ac:dyDescent="0.25">
      <c r="A214" s="26">
        <f>Wellpath!E214</f>
        <v>0</v>
      </c>
      <c r="B214" s="22">
        <v>0</v>
      </c>
      <c r="C214" s="22">
        <v>0</v>
      </c>
      <c r="D214" s="22">
        <v>1</v>
      </c>
      <c r="E214" s="20">
        <f>Model!$W$24*((drdp!B214+drdp!K214)*'DEC-OI'!$B214+(drdp!E214+drdp!N214)*'DEC-OI'!$C214+(drdp!H214+drdp!Q214)*'DEC-OI'!$D214)</f>
        <v>0</v>
      </c>
      <c r="F214" s="20">
        <f>Model!$W$24*((drdp!C214+drdp!L214)*'DEC-OI'!$B214+(drdp!F214+drdp!O214)*'DEC-OI'!$C214+(drdp!I214+drdp!R214)*'DEC-OI'!$D214)</f>
        <v>0</v>
      </c>
      <c r="G214" s="20">
        <f>Model!$W$24*((drdp!D214+drdp!M214)*'DEC-OI'!$B214+(drdp!G214+drdp!P214)*'DEC-OI'!$C214+(drdp!J214+drdp!S214)*'DEC-OI'!$D214)</f>
        <v>0</v>
      </c>
      <c r="H214" s="18">
        <f>Model!$W$24*((drdp!B214)*'DEC-OI'!$B214+(drdp!E214)*'DEC-OI'!$C214+(drdp!H214)*'DEC-OI'!$D214)</f>
        <v>0</v>
      </c>
      <c r="I214" s="18">
        <f>Model!$W$24*((drdp!C214)*'DEC-OI'!$B214+(drdp!F214)*'DEC-OI'!$C214+(drdp!I214)*'DEC-OI'!$D214)</f>
        <v>0</v>
      </c>
      <c r="J214" s="18">
        <f>Model!$W$24*((drdp!D214)*'DEC-OI'!$B214+(drdp!G214)*'DEC-OI'!$C214+(drdp!J214)*'DEC-OI'!$D214)</f>
        <v>0</v>
      </c>
      <c r="K214" s="21">
        <f>SUM(E$3:E213)+H214</f>
        <v>-0.65244768753911597</v>
      </c>
      <c r="L214" s="21">
        <f>SUM(F$3:F213)+I214</f>
        <v>0.65268045941139174</v>
      </c>
      <c r="M214" s="21">
        <f>SUM(G$3:G213)+J214</f>
        <v>0</v>
      </c>
      <c r="N214" s="21"/>
      <c r="O214" s="21"/>
      <c r="P214" s="21"/>
      <c r="Q214" s="19">
        <f t="shared" si="17"/>
        <v>0.42568798497513993</v>
      </c>
      <c r="R214" s="19">
        <f t="shared" si="17"/>
        <v>0.42599178209746541</v>
      </c>
      <c r="S214" s="19">
        <f t="shared" si="17"/>
        <v>0</v>
      </c>
      <c r="T214" s="19">
        <f t="shared" si="14"/>
        <v>-0.42583985644493039</v>
      </c>
      <c r="U214" s="19">
        <f t="shared" si="15"/>
        <v>0</v>
      </c>
      <c r="V214" s="19">
        <f t="shared" si="16"/>
        <v>0</v>
      </c>
    </row>
    <row r="215" spans="1:22" x14ac:dyDescent="0.25">
      <c r="A215" s="26">
        <f>Wellpath!E215</f>
        <v>0</v>
      </c>
      <c r="B215" s="22">
        <v>0</v>
      </c>
      <c r="C215" s="22">
        <v>0</v>
      </c>
      <c r="D215" s="22">
        <v>1</v>
      </c>
      <c r="E215" s="20">
        <f>Model!$W$24*((drdp!B215+drdp!K215)*'DEC-OI'!$B215+(drdp!E215+drdp!N215)*'DEC-OI'!$C215+(drdp!H215+drdp!Q215)*'DEC-OI'!$D215)</f>
        <v>0</v>
      </c>
      <c r="F215" s="20">
        <f>Model!$W$24*((drdp!C215+drdp!L215)*'DEC-OI'!$B215+(drdp!F215+drdp!O215)*'DEC-OI'!$C215+(drdp!I215+drdp!R215)*'DEC-OI'!$D215)</f>
        <v>0</v>
      </c>
      <c r="G215" s="20">
        <f>Model!$W$24*((drdp!D215+drdp!M215)*'DEC-OI'!$B215+(drdp!G215+drdp!P215)*'DEC-OI'!$C215+(drdp!J215+drdp!S215)*'DEC-OI'!$D215)</f>
        <v>0</v>
      </c>
      <c r="H215" s="18">
        <f>Model!$W$24*((drdp!B215)*'DEC-OI'!$B215+(drdp!E215)*'DEC-OI'!$C215+(drdp!H215)*'DEC-OI'!$D215)</f>
        <v>0</v>
      </c>
      <c r="I215" s="18">
        <f>Model!$W$24*((drdp!C215)*'DEC-OI'!$B215+(drdp!F215)*'DEC-OI'!$C215+(drdp!I215)*'DEC-OI'!$D215)</f>
        <v>0</v>
      </c>
      <c r="J215" s="18">
        <f>Model!$W$24*((drdp!D215)*'DEC-OI'!$B215+(drdp!G215)*'DEC-OI'!$C215+(drdp!J215)*'DEC-OI'!$D215)</f>
        <v>0</v>
      </c>
      <c r="K215" s="21">
        <f>SUM(E$3:E214)+H215</f>
        <v>-0.65244768753911597</v>
      </c>
      <c r="L215" s="21">
        <f>SUM(F$3:F214)+I215</f>
        <v>0.65268045941139174</v>
      </c>
      <c r="M215" s="21">
        <f>SUM(G$3:G214)+J215</f>
        <v>0</v>
      </c>
      <c r="N215" s="21"/>
      <c r="O215" s="21"/>
      <c r="P215" s="21"/>
      <c r="Q215" s="19">
        <f t="shared" si="17"/>
        <v>0.42568798497513993</v>
      </c>
      <c r="R215" s="19">
        <f t="shared" si="17"/>
        <v>0.42599178209746541</v>
      </c>
      <c r="S215" s="19">
        <f t="shared" si="17"/>
        <v>0</v>
      </c>
      <c r="T215" s="19">
        <f t="shared" si="14"/>
        <v>-0.42583985644493039</v>
      </c>
      <c r="U215" s="19">
        <f t="shared" si="15"/>
        <v>0</v>
      </c>
      <c r="V215" s="19">
        <f t="shared" si="16"/>
        <v>0</v>
      </c>
    </row>
    <row r="216" spans="1:22" x14ac:dyDescent="0.25">
      <c r="A216" s="26">
        <f>Wellpath!E216</f>
        <v>0</v>
      </c>
      <c r="B216" s="22">
        <v>0</v>
      </c>
      <c r="C216" s="22">
        <v>0</v>
      </c>
      <c r="D216" s="22">
        <v>1</v>
      </c>
      <c r="E216" s="20">
        <f>Model!$W$24*((drdp!B216+drdp!K216)*'DEC-OI'!$B216+(drdp!E216+drdp!N216)*'DEC-OI'!$C216+(drdp!H216+drdp!Q216)*'DEC-OI'!$D216)</f>
        <v>0</v>
      </c>
      <c r="F216" s="20">
        <f>Model!$W$24*((drdp!C216+drdp!L216)*'DEC-OI'!$B216+(drdp!F216+drdp!O216)*'DEC-OI'!$C216+(drdp!I216+drdp!R216)*'DEC-OI'!$D216)</f>
        <v>0</v>
      </c>
      <c r="G216" s="20">
        <f>Model!$W$24*((drdp!D216+drdp!M216)*'DEC-OI'!$B216+(drdp!G216+drdp!P216)*'DEC-OI'!$C216+(drdp!J216+drdp!S216)*'DEC-OI'!$D216)</f>
        <v>0</v>
      </c>
      <c r="H216" s="18">
        <f>Model!$W$24*((drdp!B216)*'DEC-OI'!$B216+(drdp!E216)*'DEC-OI'!$C216+(drdp!H216)*'DEC-OI'!$D216)</f>
        <v>0</v>
      </c>
      <c r="I216" s="18">
        <f>Model!$W$24*((drdp!C216)*'DEC-OI'!$B216+(drdp!F216)*'DEC-OI'!$C216+(drdp!I216)*'DEC-OI'!$D216)</f>
        <v>0</v>
      </c>
      <c r="J216" s="18">
        <f>Model!$W$24*((drdp!D216)*'DEC-OI'!$B216+(drdp!G216)*'DEC-OI'!$C216+(drdp!J216)*'DEC-OI'!$D216)</f>
        <v>0</v>
      </c>
      <c r="K216" s="21">
        <f>SUM(E$3:E215)+H216</f>
        <v>-0.65244768753911597</v>
      </c>
      <c r="L216" s="21">
        <f>SUM(F$3:F215)+I216</f>
        <v>0.65268045941139174</v>
      </c>
      <c r="M216" s="21">
        <f>SUM(G$3:G215)+J216</f>
        <v>0</v>
      </c>
      <c r="N216" s="21"/>
      <c r="O216" s="21"/>
      <c r="P216" s="21"/>
      <c r="Q216" s="19">
        <f t="shared" si="17"/>
        <v>0.42568798497513993</v>
      </c>
      <c r="R216" s="19">
        <f t="shared" si="17"/>
        <v>0.42599178209746541</v>
      </c>
      <c r="S216" s="19">
        <f t="shared" si="17"/>
        <v>0</v>
      </c>
      <c r="T216" s="19">
        <f t="shared" si="14"/>
        <v>-0.42583985644493039</v>
      </c>
      <c r="U216" s="19">
        <f t="shared" si="15"/>
        <v>0</v>
      </c>
      <c r="V216" s="19">
        <f t="shared" si="16"/>
        <v>0</v>
      </c>
    </row>
    <row r="217" spans="1:22" x14ac:dyDescent="0.25">
      <c r="A217" s="26">
        <f>Wellpath!E217</f>
        <v>0</v>
      </c>
      <c r="B217" s="22">
        <v>0</v>
      </c>
      <c r="C217" s="22">
        <v>0</v>
      </c>
      <c r="D217" s="22">
        <v>1</v>
      </c>
      <c r="E217" s="20">
        <f>Model!$W$24*((drdp!B217+drdp!K217)*'DEC-OI'!$B217+(drdp!E217+drdp!N217)*'DEC-OI'!$C217+(drdp!H217+drdp!Q217)*'DEC-OI'!$D217)</f>
        <v>0</v>
      </c>
      <c r="F217" s="20">
        <f>Model!$W$24*((drdp!C217+drdp!L217)*'DEC-OI'!$B217+(drdp!F217+drdp!O217)*'DEC-OI'!$C217+(drdp!I217+drdp!R217)*'DEC-OI'!$D217)</f>
        <v>0</v>
      </c>
      <c r="G217" s="20">
        <f>Model!$W$24*((drdp!D217+drdp!M217)*'DEC-OI'!$B217+(drdp!G217+drdp!P217)*'DEC-OI'!$C217+(drdp!J217+drdp!S217)*'DEC-OI'!$D217)</f>
        <v>0</v>
      </c>
      <c r="H217" s="18">
        <f>Model!$W$24*((drdp!B217)*'DEC-OI'!$B217+(drdp!E217)*'DEC-OI'!$C217+(drdp!H217)*'DEC-OI'!$D217)</f>
        <v>0</v>
      </c>
      <c r="I217" s="18">
        <f>Model!$W$24*((drdp!C217)*'DEC-OI'!$B217+(drdp!F217)*'DEC-OI'!$C217+(drdp!I217)*'DEC-OI'!$D217)</f>
        <v>0</v>
      </c>
      <c r="J217" s="18">
        <f>Model!$W$24*((drdp!D217)*'DEC-OI'!$B217+(drdp!G217)*'DEC-OI'!$C217+(drdp!J217)*'DEC-OI'!$D217)</f>
        <v>0</v>
      </c>
      <c r="K217" s="21">
        <f>SUM(E$3:E216)+H217</f>
        <v>-0.65244768753911597</v>
      </c>
      <c r="L217" s="21">
        <f>SUM(F$3:F216)+I217</f>
        <v>0.65268045941139174</v>
      </c>
      <c r="M217" s="21">
        <f>SUM(G$3:G216)+J217</f>
        <v>0</v>
      </c>
      <c r="N217" s="21"/>
      <c r="O217" s="21"/>
      <c r="P217" s="21"/>
      <c r="Q217" s="19">
        <f t="shared" si="17"/>
        <v>0.42568798497513993</v>
      </c>
      <c r="R217" s="19">
        <f t="shared" si="17"/>
        <v>0.42599178209746541</v>
      </c>
      <c r="S217" s="19">
        <f t="shared" si="17"/>
        <v>0</v>
      </c>
      <c r="T217" s="19">
        <f t="shared" si="14"/>
        <v>-0.42583985644493039</v>
      </c>
      <c r="U217" s="19">
        <f t="shared" si="15"/>
        <v>0</v>
      </c>
      <c r="V217" s="19">
        <f t="shared" si="16"/>
        <v>0</v>
      </c>
    </row>
    <row r="218" spans="1:22" x14ac:dyDescent="0.25">
      <c r="A218" s="26">
        <f>Wellpath!E218</f>
        <v>0</v>
      </c>
      <c r="B218" s="22">
        <v>0</v>
      </c>
      <c r="C218" s="22">
        <v>0</v>
      </c>
      <c r="D218" s="22">
        <v>1</v>
      </c>
      <c r="E218" s="20">
        <f>Model!$W$24*((drdp!B218+drdp!K218)*'DEC-OI'!$B218+(drdp!E218+drdp!N218)*'DEC-OI'!$C218+(drdp!H218+drdp!Q218)*'DEC-OI'!$D218)</f>
        <v>0</v>
      </c>
      <c r="F218" s="20">
        <f>Model!$W$24*((drdp!C218+drdp!L218)*'DEC-OI'!$B218+(drdp!F218+drdp!O218)*'DEC-OI'!$C218+(drdp!I218+drdp!R218)*'DEC-OI'!$D218)</f>
        <v>0</v>
      </c>
      <c r="G218" s="20">
        <f>Model!$W$24*((drdp!D218+drdp!M218)*'DEC-OI'!$B218+(drdp!G218+drdp!P218)*'DEC-OI'!$C218+(drdp!J218+drdp!S218)*'DEC-OI'!$D218)</f>
        <v>0</v>
      </c>
      <c r="H218" s="18">
        <f>Model!$W$24*((drdp!B218)*'DEC-OI'!$B218+(drdp!E218)*'DEC-OI'!$C218+(drdp!H218)*'DEC-OI'!$D218)</f>
        <v>0</v>
      </c>
      <c r="I218" s="18">
        <f>Model!$W$24*((drdp!C218)*'DEC-OI'!$B218+(drdp!F218)*'DEC-OI'!$C218+(drdp!I218)*'DEC-OI'!$D218)</f>
        <v>0</v>
      </c>
      <c r="J218" s="18">
        <f>Model!$W$24*((drdp!D218)*'DEC-OI'!$B218+(drdp!G218)*'DEC-OI'!$C218+(drdp!J218)*'DEC-OI'!$D218)</f>
        <v>0</v>
      </c>
      <c r="K218" s="21">
        <f>SUM(E$3:E217)+H218</f>
        <v>-0.65244768753911597</v>
      </c>
      <c r="L218" s="21">
        <f>SUM(F$3:F217)+I218</f>
        <v>0.65268045941139174</v>
      </c>
      <c r="M218" s="21">
        <f>SUM(G$3:G217)+J218</f>
        <v>0</v>
      </c>
      <c r="N218" s="21"/>
      <c r="O218" s="21"/>
      <c r="P218" s="21"/>
      <c r="Q218" s="19">
        <f t="shared" si="17"/>
        <v>0.42568798497513993</v>
      </c>
      <c r="R218" s="19">
        <f t="shared" si="17"/>
        <v>0.42599178209746541</v>
      </c>
      <c r="S218" s="19">
        <f t="shared" si="17"/>
        <v>0</v>
      </c>
      <c r="T218" s="19">
        <f t="shared" si="14"/>
        <v>-0.42583985644493039</v>
      </c>
      <c r="U218" s="19">
        <f t="shared" si="15"/>
        <v>0</v>
      </c>
      <c r="V218" s="19">
        <f t="shared" si="16"/>
        <v>0</v>
      </c>
    </row>
    <row r="219" spans="1:22" x14ac:dyDescent="0.25">
      <c r="A219" s="26">
        <f>Wellpath!E219</f>
        <v>0</v>
      </c>
      <c r="B219" s="22">
        <v>0</v>
      </c>
      <c r="C219" s="22">
        <v>0</v>
      </c>
      <c r="D219" s="22">
        <v>1</v>
      </c>
      <c r="E219" s="20">
        <f>Model!$W$24*((drdp!B219+drdp!K219)*'DEC-OI'!$B219+(drdp!E219+drdp!N219)*'DEC-OI'!$C219+(drdp!H219+drdp!Q219)*'DEC-OI'!$D219)</f>
        <v>0</v>
      </c>
      <c r="F219" s="20">
        <f>Model!$W$24*((drdp!C219+drdp!L219)*'DEC-OI'!$B219+(drdp!F219+drdp!O219)*'DEC-OI'!$C219+(drdp!I219+drdp!R219)*'DEC-OI'!$D219)</f>
        <v>0</v>
      </c>
      <c r="G219" s="20">
        <f>Model!$W$24*((drdp!D219+drdp!M219)*'DEC-OI'!$B219+(drdp!G219+drdp!P219)*'DEC-OI'!$C219+(drdp!J219+drdp!S219)*'DEC-OI'!$D219)</f>
        <v>0</v>
      </c>
      <c r="H219" s="18">
        <f>Model!$W$24*((drdp!B219)*'DEC-OI'!$B219+(drdp!E219)*'DEC-OI'!$C219+(drdp!H219)*'DEC-OI'!$D219)</f>
        <v>0</v>
      </c>
      <c r="I219" s="18">
        <f>Model!$W$24*((drdp!C219)*'DEC-OI'!$B219+(drdp!F219)*'DEC-OI'!$C219+(drdp!I219)*'DEC-OI'!$D219)</f>
        <v>0</v>
      </c>
      <c r="J219" s="18">
        <f>Model!$W$24*((drdp!D219)*'DEC-OI'!$B219+(drdp!G219)*'DEC-OI'!$C219+(drdp!J219)*'DEC-OI'!$D219)</f>
        <v>0</v>
      </c>
      <c r="K219" s="21">
        <f>SUM(E$3:E218)+H219</f>
        <v>-0.65244768753911597</v>
      </c>
      <c r="L219" s="21">
        <f>SUM(F$3:F218)+I219</f>
        <v>0.65268045941139174</v>
      </c>
      <c r="M219" s="21">
        <f>SUM(G$3:G218)+J219</f>
        <v>0</v>
      </c>
      <c r="N219" s="21"/>
      <c r="O219" s="21"/>
      <c r="P219" s="21"/>
      <c r="Q219" s="19">
        <f t="shared" si="17"/>
        <v>0.42568798497513993</v>
      </c>
      <c r="R219" s="19">
        <f t="shared" si="17"/>
        <v>0.42599178209746541</v>
      </c>
      <c r="S219" s="19">
        <f t="shared" si="17"/>
        <v>0</v>
      </c>
      <c r="T219" s="19">
        <f t="shared" si="14"/>
        <v>-0.42583985644493039</v>
      </c>
      <c r="U219" s="19">
        <f t="shared" si="15"/>
        <v>0</v>
      </c>
      <c r="V219" s="19">
        <f t="shared" si="16"/>
        <v>0</v>
      </c>
    </row>
    <row r="220" spans="1:22" x14ac:dyDescent="0.25">
      <c r="A220" s="26">
        <f>Wellpath!E220</f>
        <v>0</v>
      </c>
      <c r="B220" s="22">
        <v>0</v>
      </c>
      <c r="C220" s="22">
        <v>0</v>
      </c>
      <c r="D220" s="22">
        <v>1</v>
      </c>
      <c r="E220" s="20">
        <f>Model!$W$24*((drdp!B220+drdp!K220)*'DEC-OI'!$B220+(drdp!E220+drdp!N220)*'DEC-OI'!$C220+(drdp!H220+drdp!Q220)*'DEC-OI'!$D220)</f>
        <v>0</v>
      </c>
      <c r="F220" s="20">
        <f>Model!$W$24*((drdp!C220+drdp!L220)*'DEC-OI'!$B220+(drdp!F220+drdp!O220)*'DEC-OI'!$C220+(drdp!I220+drdp!R220)*'DEC-OI'!$D220)</f>
        <v>0</v>
      </c>
      <c r="G220" s="20">
        <f>Model!$W$24*((drdp!D220+drdp!M220)*'DEC-OI'!$B220+(drdp!G220+drdp!P220)*'DEC-OI'!$C220+(drdp!J220+drdp!S220)*'DEC-OI'!$D220)</f>
        <v>0</v>
      </c>
      <c r="H220" s="18">
        <f>Model!$W$24*((drdp!B220)*'DEC-OI'!$B220+(drdp!E220)*'DEC-OI'!$C220+(drdp!H220)*'DEC-OI'!$D220)</f>
        <v>0</v>
      </c>
      <c r="I220" s="18">
        <f>Model!$W$24*((drdp!C220)*'DEC-OI'!$B220+(drdp!F220)*'DEC-OI'!$C220+(drdp!I220)*'DEC-OI'!$D220)</f>
        <v>0</v>
      </c>
      <c r="J220" s="18">
        <f>Model!$W$24*((drdp!D220)*'DEC-OI'!$B220+(drdp!G220)*'DEC-OI'!$C220+(drdp!J220)*'DEC-OI'!$D220)</f>
        <v>0</v>
      </c>
      <c r="K220" s="21">
        <f>SUM(E$3:E219)+H220</f>
        <v>-0.65244768753911597</v>
      </c>
      <c r="L220" s="21">
        <f>SUM(F$3:F219)+I220</f>
        <v>0.65268045941139174</v>
      </c>
      <c r="M220" s="21">
        <f>SUM(G$3:G219)+J220</f>
        <v>0</v>
      </c>
      <c r="N220" s="21"/>
      <c r="O220" s="21"/>
      <c r="P220" s="21"/>
      <c r="Q220" s="19">
        <f t="shared" si="17"/>
        <v>0.42568798497513993</v>
      </c>
      <c r="R220" s="19">
        <f t="shared" si="17"/>
        <v>0.42599178209746541</v>
      </c>
      <c r="S220" s="19">
        <f t="shared" si="17"/>
        <v>0</v>
      </c>
      <c r="T220" s="19">
        <f t="shared" si="14"/>
        <v>-0.42583985644493039</v>
      </c>
      <c r="U220" s="19">
        <f t="shared" si="15"/>
        <v>0</v>
      </c>
      <c r="V220" s="19">
        <f t="shared" si="16"/>
        <v>0</v>
      </c>
    </row>
    <row r="221" spans="1:22" x14ac:dyDescent="0.25">
      <c r="A221" s="26">
        <f>Wellpath!E221</f>
        <v>0</v>
      </c>
      <c r="B221" s="22">
        <v>0</v>
      </c>
      <c r="C221" s="22">
        <v>0</v>
      </c>
      <c r="D221" s="22">
        <v>1</v>
      </c>
      <c r="E221" s="20">
        <f>Model!$W$24*((drdp!B221+drdp!K221)*'DEC-OI'!$B221+(drdp!E221+drdp!N221)*'DEC-OI'!$C221+(drdp!H221+drdp!Q221)*'DEC-OI'!$D221)</f>
        <v>0</v>
      </c>
      <c r="F221" s="20">
        <f>Model!$W$24*((drdp!C221+drdp!L221)*'DEC-OI'!$B221+(drdp!F221+drdp!O221)*'DEC-OI'!$C221+(drdp!I221+drdp!R221)*'DEC-OI'!$D221)</f>
        <v>0</v>
      </c>
      <c r="G221" s="20">
        <f>Model!$W$24*((drdp!D221+drdp!M221)*'DEC-OI'!$B221+(drdp!G221+drdp!P221)*'DEC-OI'!$C221+(drdp!J221+drdp!S221)*'DEC-OI'!$D221)</f>
        <v>0</v>
      </c>
      <c r="H221" s="18">
        <f>Model!$W$24*((drdp!B221)*'DEC-OI'!$B221+(drdp!E221)*'DEC-OI'!$C221+(drdp!H221)*'DEC-OI'!$D221)</f>
        <v>0</v>
      </c>
      <c r="I221" s="18">
        <f>Model!$W$24*((drdp!C221)*'DEC-OI'!$B221+(drdp!F221)*'DEC-OI'!$C221+(drdp!I221)*'DEC-OI'!$D221)</f>
        <v>0</v>
      </c>
      <c r="J221" s="18">
        <f>Model!$W$24*((drdp!D221)*'DEC-OI'!$B221+(drdp!G221)*'DEC-OI'!$C221+(drdp!J221)*'DEC-OI'!$D221)</f>
        <v>0</v>
      </c>
      <c r="K221" s="21">
        <f>SUM(E$3:E220)+H221</f>
        <v>-0.65244768753911597</v>
      </c>
      <c r="L221" s="21">
        <f>SUM(F$3:F220)+I221</f>
        <v>0.65268045941139174</v>
      </c>
      <c r="M221" s="21">
        <f>SUM(G$3:G220)+J221</f>
        <v>0</v>
      </c>
      <c r="N221" s="21"/>
      <c r="O221" s="21"/>
      <c r="P221" s="21"/>
      <c r="Q221" s="19">
        <f t="shared" si="17"/>
        <v>0.42568798497513993</v>
      </c>
      <c r="R221" s="19">
        <f t="shared" si="17"/>
        <v>0.42599178209746541</v>
      </c>
      <c r="S221" s="19">
        <f t="shared" si="17"/>
        <v>0</v>
      </c>
      <c r="T221" s="19">
        <f t="shared" si="14"/>
        <v>-0.42583985644493039</v>
      </c>
      <c r="U221" s="19">
        <f t="shared" si="15"/>
        <v>0</v>
      </c>
      <c r="V221" s="19">
        <f t="shared" si="16"/>
        <v>0</v>
      </c>
    </row>
    <row r="222" spans="1:22" x14ac:dyDescent="0.25">
      <c r="A222" s="26">
        <f>Wellpath!E222</f>
        <v>0</v>
      </c>
      <c r="B222" s="22">
        <v>0</v>
      </c>
      <c r="C222" s="22">
        <v>0</v>
      </c>
      <c r="D222" s="22">
        <v>1</v>
      </c>
      <c r="E222" s="20">
        <f>Model!$W$24*((drdp!B222+drdp!K222)*'DEC-OI'!$B222+(drdp!E222+drdp!N222)*'DEC-OI'!$C222+(drdp!H222+drdp!Q222)*'DEC-OI'!$D222)</f>
        <v>0</v>
      </c>
      <c r="F222" s="20">
        <f>Model!$W$24*((drdp!C222+drdp!L222)*'DEC-OI'!$B222+(drdp!F222+drdp!O222)*'DEC-OI'!$C222+(drdp!I222+drdp!R222)*'DEC-OI'!$D222)</f>
        <v>0</v>
      </c>
      <c r="G222" s="20">
        <f>Model!$W$24*((drdp!D222+drdp!M222)*'DEC-OI'!$B222+(drdp!G222+drdp!P222)*'DEC-OI'!$C222+(drdp!J222+drdp!S222)*'DEC-OI'!$D222)</f>
        <v>0</v>
      </c>
      <c r="H222" s="18">
        <f>Model!$W$24*((drdp!B222)*'DEC-OI'!$B222+(drdp!E222)*'DEC-OI'!$C222+(drdp!H222)*'DEC-OI'!$D222)</f>
        <v>0</v>
      </c>
      <c r="I222" s="18">
        <f>Model!$W$24*((drdp!C222)*'DEC-OI'!$B222+(drdp!F222)*'DEC-OI'!$C222+(drdp!I222)*'DEC-OI'!$D222)</f>
        <v>0</v>
      </c>
      <c r="J222" s="18">
        <f>Model!$W$24*((drdp!D222)*'DEC-OI'!$B222+(drdp!G222)*'DEC-OI'!$C222+(drdp!J222)*'DEC-OI'!$D222)</f>
        <v>0</v>
      </c>
      <c r="K222" s="21">
        <f>SUM(E$3:E221)+H222</f>
        <v>-0.65244768753911597</v>
      </c>
      <c r="L222" s="21">
        <f>SUM(F$3:F221)+I222</f>
        <v>0.65268045941139174</v>
      </c>
      <c r="M222" s="21">
        <f>SUM(G$3:G221)+J222</f>
        <v>0</v>
      </c>
      <c r="N222" s="21"/>
      <c r="O222" s="21"/>
      <c r="P222" s="21"/>
      <c r="Q222" s="19">
        <f t="shared" si="17"/>
        <v>0.42568798497513993</v>
      </c>
      <c r="R222" s="19">
        <f t="shared" si="17"/>
        <v>0.42599178209746541</v>
      </c>
      <c r="S222" s="19">
        <f t="shared" si="17"/>
        <v>0</v>
      </c>
      <c r="T222" s="19">
        <f t="shared" si="14"/>
        <v>-0.42583985644493039</v>
      </c>
      <c r="U222" s="19">
        <f t="shared" si="15"/>
        <v>0</v>
      </c>
      <c r="V222" s="19">
        <f t="shared" si="16"/>
        <v>0</v>
      </c>
    </row>
    <row r="223" spans="1:22" x14ac:dyDescent="0.25">
      <c r="A223" s="26">
        <f>Wellpath!E223</f>
        <v>0</v>
      </c>
      <c r="B223" s="22">
        <v>0</v>
      </c>
      <c r="C223" s="22">
        <v>0</v>
      </c>
      <c r="D223" s="22">
        <v>1</v>
      </c>
      <c r="E223" s="20">
        <f>Model!$W$24*((drdp!B223+drdp!K223)*'DEC-OI'!$B223+(drdp!E223+drdp!N223)*'DEC-OI'!$C223+(drdp!H223+drdp!Q223)*'DEC-OI'!$D223)</f>
        <v>0</v>
      </c>
      <c r="F223" s="20">
        <f>Model!$W$24*((drdp!C223+drdp!L223)*'DEC-OI'!$B223+(drdp!F223+drdp!O223)*'DEC-OI'!$C223+(drdp!I223+drdp!R223)*'DEC-OI'!$D223)</f>
        <v>0</v>
      </c>
      <c r="G223" s="20">
        <f>Model!$W$24*((drdp!D223+drdp!M223)*'DEC-OI'!$B223+(drdp!G223+drdp!P223)*'DEC-OI'!$C223+(drdp!J223+drdp!S223)*'DEC-OI'!$D223)</f>
        <v>0</v>
      </c>
      <c r="H223" s="18">
        <f>Model!$W$24*((drdp!B223)*'DEC-OI'!$B223+(drdp!E223)*'DEC-OI'!$C223+(drdp!H223)*'DEC-OI'!$D223)</f>
        <v>0</v>
      </c>
      <c r="I223" s="18">
        <f>Model!$W$24*((drdp!C223)*'DEC-OI'!$B223+(drdp!F223)*'DEC-OI'!$C223+(drdp!I223)*'DEC-OI'!$D223)</f>
        <v>0</v>
      </c>
      <c r="J223" s="18">
        <f>Model!$W$24*((drdp!D223)*'DEC-OI'!$B223+(drdp!G223)*'DEC-OI'!$C223+(drdp!J223)*'DEC-OI'!$D223)</f>
        <v>0</v>
      </c>
      <c r="K223" s="21">
        <f>SUM(E$3:E222)+H223</f>
        <v>-0.65244768753911597</v>
      </c>
      <c r="L223" s="21">
        <f>SUM(F$3:F222)+I223</f>
        <v>0.65268045941139174</v>
      </c>
      <c r="M223" s="21">
        <f>SUM(G$3:G222)+J223</f>
        <v>0</v>
      </c>
      <c r="N223" s="21"/>
      <c r="O223" s="21"/>
      <c r="P223" s="21"/>
      <c r="Q223" s="19">
        <f t="shared" si="17"/>
        <v>0.42568798497513993</v>
      </c>
      <c r="R223" s="19">
        <f t="shared" si="17"/>
        <v>0.42599178209746541</v>
      </c>
      <c r="S223" s="19">
        <f t="shared" si="17"/>
        <v>0</v>
      </c>
      <c r="T223" s="19">
        <f t="shared" si="14"/>
        <v>-0.42583985644493039</v>
      </c>
      <c r="U223" s="19">
        <f t="shared" si="15"/>
        <v>0</v>
      </c>
      <c r="V223" s="19">
        <f t="shared" si="16"/>
        <v>0</v>
      </c>
    </row>
    <row r="224" spans="1:22" x14ac:dyDescent="0.25">
      <c r="A224" s="26">
        <f>Wellpath!E224</f>
        <v>0</v>
      </c>
      <c r="B224" s="22">
        <v>0</v>
      </c>
      <c r="C224" s="22">
        <v>0</v>
      </c>
      <c r="D224" s="22">
        <v>1</v>
      </c>
      <c r="E224" s="20">
        <f>Model!$W$24*((drdp!B224+drdp!K224)*'DEC-OI'!$B224+(drdp!E224+drdp!N224)*'DEC-OI'!$C224+(drdp!H224+drdp!Q224)*'DEC-OI'!$D224)</f>
        <v>0</v>
      </c>
      <c r="F224" s="20">
        <f>Model!$W$24*((drdp!C224+drdp!L224)*'DEC-OI'!$B224+(drdp!F224+drdp!O224)*'DEC-OI'!$C224+(drdp!I224+drdp!R224)*'DEC-OI'!$D224)</f>
        <v>0</v>
      </c>
      <c r="G224" s="20">
        <f>Model!$W$24*((drdp!D224+drdp!M224)*'DEC-OI'!$B224+(drdp!G224+drdp!P224)*'DEC-OI'!$C224+(drdp!J224+drdp!S224)*'DEC-OI'!$D224)</f>
        <v>0</v>
      </c>
      <c r="H224" s="18">
        <f>Model!$W$24*((drdp!B224)*'DEC-OI'!$B224+(drdp!E224)*'DEC-OI'!$C224+(drdp!H224)*'DEC-OI'!$D224)</f>
        <v>0</v>
      </c>
      <c r="I224" s="18">
        <f>Model!$W$24*((drdp!C224)*'DEC-OI'!$B224+(drdp!F224)*'DEC-OI'!$C224+(drdp!I224)*'DEC-OI'!$D224)</f>
        <v>0</v>
      </c>
      <c r="J224" s="18">
        <f>Model!$W$24*((drdp!D224)*'DEC-OI'!$B224+(drdp!G224)*'DEC-OI'!$C224+(drdp!J224)*'DEC-OI'!$D224)</f>
        <v>0</v>
      </c>
      <c r="K224" s="21">
        <f>SUM(E$3:E223)+H224</f>
        <v>-0.65244768753911597</v>
      </c>
      <c r="L224" s="21">
        <f>SUM(F$3:F223)+I224</f>
        <v>0.65268045941139174</v>
      </c>
      <c r="M224" s="21">
        <f>SUM(G$3:G223)+J224</f>
        <v>0</v>
      </c>
      <c r="N224" s="21"/>
      <c r="O224" s="21"/>
      <c r="P224" s="21"/>
      <c r="Q224" s="19">
        <f t="shared" si="17"/>
        <v>0.42568798497513993</v>
      </c>
      <c r="R224" s="19">
        <f t="shared" si="17"/>
        <v>0.42599178209746541</v>
      </c>
      <c r="S224" s="19">
        <f t="shared" si="17"/>
        <v>0</v>
      </c>
      <c r="T224" s="19">
        <f t="shared" si="14"/>
        <v>-0.42583985644493039</v>
      </c>
      <c r="U224" s="19">
        <f t="shared" si="15"/>
        <v>0</v>
      </c>
      <c r="V224" s="19">
        <f t="shared" si="16"/>
        <v>0</v>
      </c>
    </row>
    <row r="225" spans="1:22" x14ac:dyDescent="0.25">
      <c r="A225" s="26">
        <f>Wellpath!E225</f>
        <v>0</v>
      </c>
      <c r="B225" s="22">
        <v>0</v>
      </c>
      <c r="C225" s="22">
        <v>0</v>
      </c>
      <c r="D225" s="22">
        <v>1</v>
      </c>
      <c r="E225" s="20">
        <f>Model!$W$24*((drdp!B225+drdp!K225)*'DEC-OI'!$B225+(drdp!E225+drdp!N225)*'DEC-OI'!$C225+(drdp!H225+drdp!Q225)*'DEC-OI'!$D225)</f>
        <v>0</v>
      </c>
      <c r="F225" s="20">
        <f>Model!$W$24*((drdp!C225+drdp!L225)*'DEC-OI'!$B225+(drdp!F225+drdp!O225)*'DEC-OI'!$C225+(drdp!I225+drdp!R225)*'DEC-OI'!$D225)</f>
        <v>0</v>
      </c>
      <c r="G225" s="20">
        <f>Model!$W$24*((drdp!D225+drdp!M225)*'DEC-OI'!$B225+(drdp!G225+drdp!P225)*'DEC-OI'!$C225+(drdp!J225+drdp!S225)*'DEC-OI'!$D225)</f>
        <v>0</v>
      </c>
      <c r="H225" s="18">
        <f>Model!$W$24*((drdp!B225)*'DEC-OI'!$B225+(drdp!E225)*'DEC-OI'!$C225+(drdp!H225)*'DEC-OI'!$D225)</f>
        <v>0</v>
      </c>
      <c r="I225" s="18">
        <f>Model!$W$24*((drdp!C225)*'DEC-OI'!$B225+(drdp!F225)*'DEC-OI'!$C225+(drdp!I225)*'DEC-OI'!$D225)</f>
        <v>0</v>
      </c>
      <c r="J225" s="18">
        <f>Model!$W$24*((drdp!D225)*'DEC-OI'!$B225+(drdp!G225)*'DEC-OI'!$C225+(drdp!J225)*'DEC-OI'!$D225)</f>
        <v>0</v>
      </c>
      <c r="K225" s="21">
        <f>SUM(E$3:E224)+H225</f>
        <v>-0.65244768753911597</v>
      </c>
      <c r="L225" s="21">
        <f>SUM(F$3:F224)+I225</f>
        <v>0.65268045941139174</v>
      </c>
      <c r="M225" s="21">
        <f>SUM(G$3:G224)+J225</f>
        <v>0</v>
      </c>
      <c r="N225" s="21"/>
      <c r="O225" s="21"/>
      <c r="P225" s="21"/>
      <c r="Q225" s="19">
        <f t="shared" si="17"/>
        <v>0.42568798497513993</v>
      </c>
      <c r="R225" s="19">
        <f t="shared" si="17"/>
        <v>0.42599178209746541</v>
      </c>
      <c r="S225" s="19">
        <f t="shared" si="17"/>
        <v>0</v>
      </c>
      <c r="T225" s="19">
        <f t="shared" si="14"/>
        <v>-0.42583985644493039</v>
      </c>
      <c r="U225" s="19">
        <f t="shared" si="15"/>
        <v>0</v>
      </c>
      <c r="V225" s="19">
        <f t="shared" si="16"/>
        <v>0</v>
      </c>
    </row>
    <row r="226" spans="1:22" x14ac:dyDescent="0.25">
      <c r="A226" s="26">
        <f>Wellpath!E226</f>
        <v>0</v>
      </c>
      <c r="B226" s="22">
        <v>0</v>
      </c>
      <c r="C226" s="22">
        <v>0</v>
      </c>
      <c r="D226" s="22">
        <v>1</v>
      </c>
      <c r="E226" s="20">
        <f>Model!$W$24*((drdp!B226+drdp!K226)*'DEC-OI'!$B226+(drdp!E226+drdp!N226)*'DEC-OI'!$C226+(drdp!H226+drdp!Q226)*'DEC-OI'!$D226)</f>
        <v>0</v>
      </c>
      <c r="F226" s="20">
        <f>Model!$W$24*((drdp!C226+drdp!L226)*'DEC-OI'!$B226+(drdp!F226+drdp!O226)*'DEC-OI'!$C226+(drdp!I226+drdp!R226)*'DEC-OI'!$D226)</f>
        <v>0</v>
      </c>
      <c r="G226" s="20">
        <f>Model!$W$24*((drdp!D226+drdp!M226)*'DEC-OI'!$B226+(drdp!G226+drdp!P226)*'DEC-OI'!$C226+(drdp!J226+drdp!S226)*'DEC-OI'!$D226)</f>
        <v>0</v>
      </c>
      <c r="H226" s="18">
        <f>Model!$W$24*((drdp!B226)*'DEC-OI'!$B226+(drdp!E226)*'DEC-OI'!$C226+(drdp!H226)*'DEC-OI'!$D226)</f>
        <v>0</v>
      </c>
      <c r="I226" s="18">
        <f>Model!$W$24*((drdp!C226)*'DEC-OI'!$B226+(drdp!F226)*'DEC-OI'!$C226+(drdp!I226)*'DEC-OI'!$D226)</f>
        <v>0</v>
      </c>
      <c r="J226" s="18">
        <f>Model!$W$24*((drdp!D226)*'DEC-OI'!$B226+(drdp!G226)*'DEC-OI'!$C226+(drdp!J226)*'DEC-OI'!$D226)</f>
        <v>0</v>
      </c>
      <c r="K226" s="21">
        <f>SUM(E$3:E225)+H226</f>
        <v>-0.65244768753911597</v>
      </c>
      <c r="L226" s="21">
        <f>SUM(F$3:F225)+I226</f>
        <v>0.65268045941139174</v>
      </c>
      <c r="M226" s="21">
        <f>SUM(G$3:G225)+J226</f>
        <v>0</v>
      </c>
      <c r="N226" s="21"/>
      <c r="O226" s="21"/>
      <c r="P226" s="21"/>
      <c r="Q226" s="19">
        <f t="shared" si="17"/>
        <v>0.42568798497513993</v>
      </c>
      <c r="R226" s="19">
        <f t="shared" si="17"/>
        <v>0.42599178209746541</v>
      </c>
      <c r="S226" s="19">
        <f t="shared" si="17"/>
        <v>0</v>
      </c>
      <c r="T226" s="19">
        <f t="shared" si="14"/>
        <v>-0.42583985644493039</v>
      </c>
      <c r="U226" s="19">
        <f t="shared" si="15"/>
        <v>0</v>
      </c>
      <c r="V226" s="19">
        <f t="shared" si="16"/>
        <v>0</v>
      </c>
    </row>
    <row r="227" spans="1:22" x14ac:dyDescent="0.25">
      <c r="A227" s="26">
        <f>Wellpath!E227</f>
        <v>0</v>
      </c>
      <c r="B227" s="22">
        <v>0</v>
      </c>
      <c r="C227" s="22">
        <v>0</v>
      </c>
      <c r="D227" s="22">
        <v>1</v>
      </c>
      <c r="E227" s="20">
        <f>Model!$W$24*((drdp!B227+drdp!K227)*'DEC-OI'!$B227+(drdp!E227+drdp!N227)*'DEC-OI'!$C227+(drdp!H227+drdp!Q227)*'DEC-OI'!$D227)</f>
        <v>0</v>
      </c>
      <c r="F227" s="20">
        <f>Model!$W$24*((drdp!C227+drdp!L227)*'DEC-OI'!$B227+(drdp!F227+drdp!O227)*'DEC-OI'!$C227+(drdp!I227+drdp!R227)*'DEC-OI'!$D227)</f>
        <v>0</v>
      </c>
      <c r="G227" s="20">
        <f>Model!$W$24*((drdp!D227+drdp!M227)*'DEC-OI'!$B227+(drdp!G227+drdp!P227)*'DEC-OI'!$C227+(drdp!J227+drdp!S227)*'DEC-OI'!$D227)</f>
        <v>0</v>
      </c>
      <c r="H227" s="18">
        <f>Model!$W$24*((drdp!B227)*'DEC-OI'!$B227+(drdp!E227)*'DEC-OI'!$C227+(drdp!H227)*'DEC-OI'!$D227)</f>
        <v>0</v>
      </c>
      <c r="I227" s="18">
        <f>Model!$W$24*((drdp!C227)*'DEC-OI'!$B227+(drdp!F227)*'DEC-OI'!$C227+(drdp!I227)*'DEC-OI'!$D227)</f>
        <v>0</v>
      </c>
      <c r="J227" s="18">
        <f>Model!$W$24*((drdp!D227)*'DEC-OI'!$B227+(drdp!G227)*'DEC-OI'!$C227+(drdp!J227)*'DEC-OI'!$D227)</f>
        <v>0</v>
      </c>
      <c r="K227" s="21">
        <f>SUM(E$3:E226)+H227</f>
        <v>-0.65244768753911597</v>
      </c>
      <c r="L227" s="21">
        <f>SUM(F$3:F226)+I227</f>
        <v>0.65268045941139174</v>
      </c>
      <c r="M227" s="21">
        <f>SUM(G$3:G226)+J227</f>
        <v>0</v>
      </c>
      <c r="N227" s="21"/>
      <c r="O227" s="21"/>
      <c r="P227" s="21"/>
      <c r="Q227" s="19">
        <f t="shared" si="17"/>
        <v>0.42568798497513993</v>
      </c>
      <c r="R227" s="19">
        <f t="shared" si="17"/>
        <v>0.42599178209746541</v>
      </c>
      <c r="S227" s="19">
        <f t="shared" si="17"/>
        <v>0</v>
      </c>
      <c r="T227" s="19">
        <f t="shared" si="14"/>
        <v>-0.42583985644493039</v>
      </c>
      <c r="U227" s="19">
        <f t="shared" si="15"/>
        <v>0</v>
      </c>
      <c r="V227" s="19">
        <f t="shared" si="16"/>
        <v>0</v>
      </c>
    </row>
    <row r="228" spans="1:22" x14ac:dyDescent="0.25">
      <c r="A228" s="26">
        <f>Wellpath!E228</f>
        <v>0</v>
      </c>
      <c r="B228" s="22">
        <v>0</v>
      </c>
      <c r="C228" s="22">
        <v>0</v>
      </c>
      <c r="D228" s="22">
        <v>1</v>
      </c>
      <c r="E228" s="20">
        <f>Model!$W$24*((drdp!B228+drdp!K228)*'DEC-OI'!$B228+(drdp!E228+drdp!N228)*'DEC-OI'!$C228+(drdp!H228+drdp!Q228)*'DEC-OI'!$D228)</f>
        <v>0</v>
      </c>
      <c r="F228" s="20">
        <f>Model!$W$24*((drdp!C228+drdp!L228)*'DEC-OI'!$B228+(drdp!F228+drdp!O228)*'DEC-OI'!$C228+(drdp!I228+drdp!R228)*'DEC-OI'!$D228)</f>
        <v>0</v>
      </c>
      <c r="G228" s="20">
        <f>Model!$W$24*((drdp!D228+drdp!M228)*'DEC-OI'!$B228+(drdp!G228+drdp!P228)*'DEC-OI'!$C228+(drdp!J228+drdp!S228)*'DEC-OI'!$D228)</f>
        <v>0</v>
      </c>
      <c r="H228" s="18">
        <f>Model!$W$24*((drdp!B228)*'DEC-OI'!$B228+(drdp!E228)*'DEC-OI'!$C228+(drdp!H228)*'DEC-OI'!$D228)</f>
        <v>0</v>
      </c>
      <c r="I228" s="18">
        <f>Model!$W$24*((drdp!C228)*'DEC-OI'!$B228+(drdp!F228)*'DEC-OI'!$C228+(drdp!I228)*'DEC-OI'!$D228)</f>
        <v>0</v>
      </c>
      <c r="J228" s="18">
        <f>Model!$W$24*((drdp!D228)*'DEC-OI'!$B228+(drdp!G228)*'DEC-OI'!$C228+(drdp!J228)*'DEC-OI'!$D228)</f>
        <v>0</v>
      </c>
      <c r="K228" s="21">
        <f>SUM(E$3:E227)+H228</f>
        <v>-0.65244768753911597</v>
      </c>
      <c r="L228" s="21">
        <f>SUM(F$3:F227)+I228</f>
        <v>0.65268045941139174</v>
      </c>
      <c r="M228" s="21">
        <f>SUM(G$3:G227)+J228</f>
        <v>0</v>
      </c>
      <c r="N228" s="21"/>
      <c r="O228" s="21"/>
      <c r="P228" s="21"/>
      <c r="Q228" s="19">
        <f t="shared" si="17"/>
        <v>0.42568798497513993</v>
      </c>
      <c r="R228" s="19">
        <f t="shared" si="17"/>
        <v>0.42599178209746541</v>
      </c>
      <c r="S228" s="19">
        <f t="shared" si="17"/>
        <v>0</v>
      </c>
      <c r="T228" s="19">
        <f t="shared" si="14"/>
        <v>-0.42583985644493039</v>
      </c>
      <c r="U228" s="19">
        <f t="shared" si="15"/>
        <v>0</v>
      </c>
      <c r="V228" s="19">
        <f t="shared" si="16"/>
        <v>0</v>
      </c>
    </row>
    <row r="229" spans="1:22" x14ac:dyDescent="0.25">
      <c r="A229" s="26">
        <f>Wellpath!E229</f>
        <v>0</v>
      </c>
      <c r="B229" s="22">
        <v>0</v>
      </c>
      <c r="C229" s="22">
        <v>0</v>
      </c>
      <c r="D229" s="22">
        <v>1</v>
      </c>
      <c r="E229" s="20">
        <f>Model!$W$24*((drdp!B229+drdp!K229)*'DEC-OI'!$B229+(drdp!E229+drdp!N229)*'DEC-OI'!$C229+(drdp!H229+drdp!Q229)*'DEC-OI'!$D229)</f>
        <v>0</v>
      </c>
      <c r="F229" s="20">
        <f>Model!$W$24*((drdp!C229+drdp!L229)*'DEC-OI'!$B229+(drdp!F229+drdp!O229)*'DEC-OI'!$C229+(drdp!I229+drdp!R229)*'DEC-OI'!$D229)</f>
        <v>0</v>
      </c>
      <c r="G229" s="20">
        <f>Model!$W$24*((drdp!D229+drdp!M229)*'DEC-OI'!$B229+(drdp!G229+drdp!P229)*'DEC-OI'!$C229+(drdp!J229+drdp!S229)*'DEC-OI'!$D229)</f>
        <v>0</v>
      </c>
      <c r="H229" s="18">
        <f>Model!$W$24*((drdp!B229)*'DEC-OI'!$B229+(drdp!E229)*'DEC-OI'!$C229+(drdp!H229)*'DEC-OI'!$D229)</f>
        <v>0</v>
      </c>
      <c r="I229" s="18">
        <f>Model!$W$24*((drdp!C229)*'DEC-OI'!$B229+(drdp!F229)*'DEC-OI'!$C229+(drdp!I229)*'DEC-OI'!$D229)</f>
        <v>0</v>
      </c>
      <c r="J229" s="18">
        <f>Model!$W$24*((drdp!D229)*'DEC-OI'!$B229+(drdp!G229)*'DEC-OI'!$C229+(drdp!J229)*'DEC-OI'!$D229)</f>
        <v>0</v>
      </c>
      <c r="K229" s="21">
        <f>SUM(E$3:E228)+H229</f>
        <v>-0.65244768753911597</v>
      </c>
      <c r="L229" s="21">
        <f>SUM(F$3:F228)+I229</f>
        <v>0.65268045941139174</v>
      </c>
      <c r="M229" s="21">
        <f>SUM(G$3:G228)+J229</f>
        <v>0</v>
      </c>
      <c r="N229" s="21"/>
      <c r="O229" s="21"/>
      <c r="P229" s="21"/>
      <c r="Q229" s="19">
        <f t="shared" si="17"/>
        <v>0.42568798497513993</v>
      </c>
      <c r="R229" s="19">
        <f t="shared" si="17"/>
        <v>0.42599178209746541</v>
      </c>
      <c r="S229" s="19">
        <f t="shared" si="17"/>
        <v>0</v>
      </c>
      <c r="T229" s="19">
        <f t="shared" si="14"/>
        <v>-0.42583985644493039</v>
      </c>
      <c r="U229" s="19">
        <f t="shared" si="15"/>
        <v>0</v>
      </c>
      <c r="V229" s="19">
        <f t="shared" si="16"/>
        <v>0</v>
      </c>
    </row>
    <row r="230" spans="1:22" x14ac:dyDescent="0.25">
      <c r="A230" s="26">
        <f>Wellpath!E230</f>
        <v>0</v>
      </c>
      <c r="B230" s="22">
        <v>0</v>
      </c>
      <c r="C230" s="22">
        <v>0</v>
      </c>
      <c r="D230" s="22">
        <v>1</v>
      </c>
      <c r="E230" s="20">
        <f>Model!$W$24*((drdp!B230+drdp!K230)*'DEC-OI'!$B230+(drdp!E230+drdp!N230)*'DEC-OI'!$C230+(drdp!H230+drdp!Q230)*'DEC-OI'!$D230)</f>
        <v>0</v>
      </c>
      <c r="F230" s="20">
        <f>Model!$W$24*((drdp!C230+drdp!L230)*'DEC-OI'!$B230+(drdp!F230+drdp!O230)*'DEC-OI'!$C230+(drdp!I230+drdp!R230)*'DEC-OI'!$D230)</f>
        <v>0</v>
      </c>
      <c r="G230" s="20">
        <f>Model!$W$24*((drdp!D230+drdp!M230)*'DEC-OI'!$B230+(drdp!G230+drdp!P230)*'DEC-OI'!$C230+(drdp!J230+drdp!S230)*'DEC-OI'!$D230)</f>
        <v>0</v>
      </c>
      <c r="H230" s="18">
        <f>Model!$W$24*((drdp!B230)*'DEC-OI'!$B230+(drdp!E230)*'DEC-OI'!$C230+(drdp!H230)*'DEC-OI'!$D230)</f>
        <v>0</v>
      </c>
      <c r="I230" s="18">
        <f>Model!$W$24*((drdp!C230)*'DEC-OI'!$B230+(drdp!F230)*'DEC-OI'!$C230+(drdp!I230)*'DEC-OI'!$D230)</f>
        <v>0</v>
      </c>
      <c r="J230" s="18">
        <f>Model!$W$24*((drdp!D230)*'DEC-OI'!$B230+(drdp!G230)*'DEC-OI'!$C230+(drdp!J230)*'DEC-OI'!$D230)</f>
        <v>0</v>
      </c>
      <c r="K230" s="21">
        <f>SUM(E$3:E229)+H230</f>
        <v>-0.65244768753911597</v>
      </c>
      <c r="L230" s="21">
        <f>SUM(F$3:F229)+I230</f>
        <v>0.65268045941139174</v>
      </c>
      <c r="M230" s="21">
        <f>SUM(G$3:G229)+J230</f>
        <v>0</v>
      </c>
      <c r="N230" s="21"/>
      <c r="O230" s="21"/>
      <c r="P230" s="21"/>
      <c r="Q230" s="19">
        <f t="shared" si="17"/>
        <v>0.42568798497513993</v>
      </c>
      <c r="R230" s="19">
        <f t="shared" si="17"/>
        <v>0.42599178209746541</v>
      </c>
      <c r="S230" s="19">
        <f t="shared" si="17"/>
        <v>0</v>
      </c>
      <c r="T230" s="19">
        <f t="shared" si="14"/>
        <v>-0.42583985644493039</v>
      </c>
      <c r="U230" s="19">
        <f t="shared" si="15"/>
        <v>0</v>
      </c>
      <c r="V230" s="19">
        <f t="shared" si="16"/>
        <v>0</v>
      </c>
    </row>
    <row r="231" spans="1:22" x14ac:dyDescent="0.25">
      <c r="A231" s="26">
        <f>Wellpath!E231</f>
        <v>0</v>
      </c>
      <c r="B231" s="22">
        <v>0</v>
      </c>
      <c r="C231" s="22">
        <v>0</v>
      </c>
      <c r="D231" s="22">
        <v>1</v>
      </c>
      <c r="E231" s="20">
        <f>Model!$W$24*((drdp!B231+drdp!K231)*'DEC-OI'!$B231+(drdp!E231+drdp!N231)*'DEC-OI'!$C231+(drdp!H231+drdp!Q231)*'DEC-OI'!$D231)</f>
        <v>0</v>
      </c>
      <c r="F231" s="20">
        <f>Model!$W$24*((drdp!C231+drdp!L231)*'DEC-OI'!$B231+(drdp!F231+drdp!O231)*'DEC-OI'!$C231+(drdp!I231+drdp!R231)*'DEC-OI'!$D231)</f>
        <v>0</v>
      </c>
      <c r="G231" s="20">
        <f>Model!$W$24*((drdp!D231+drdp!M231)*'DEC-OI'!$B231+(drdp!G231+drdp!P231)*'DEC-OI'!$C231+(drdp!J231+drdp!S231)*'DEC-OI'!$D231)</f>
        <v>0</v>
      </c>
      <c r="H231" s="18">
        <f>Model!$W$24*((drdp!B231)*'DEC-OI'!$B231+(drdp!E231)*'DEC-OI'!$C231+(drdp!H231)*'DEC-OI'!$D231)</f>
        <v>0</v>
      </c>
      <c r="I231" s="18">
        <f>Model!$W$24*((drdp!C231)*'DEC-OI'!$B231+(drdp!F231)*'DEC-OI'!$C231+(drdp!I231)*'DEC-OI'!$D231)</f>
        <v>0</v>
      </c>
      <c r="J231" s="18">
        <f>Model!$W$24*((drdp!D231)*'DEC-OI'!$B231+(drdp!G231)*'DEC-OI'!$C231+(drdp!J231)*'DEC-OI'!$D231)</f>
        <v>0</v>
      </c>
      <c r="K231" s="21">
        <f>SUM(E$3:E230)+H231</f>
        <v>-0.65244768753911597</v>
      </c>
      <c r="L231" s="21">
        <f>SUM(F$3:F230)+I231</f>
        <v>0.65268045941139174</v>
      </c>
      <c r="M231" s="21">
        <f>SUM(G$3:G230)+J231</f>
        <v>0</v>
      </c>
      <c r="N231" s="21"/>
      <c r="O231" s="21"/>
      <c r="P231" s="21"/>
      <c r="Q231" s="19">
        <f t="shared" si="17"/>
        <v>0.42568798497513993</v>
      </c>
      <c r="R231" s="19">
        <f t="shared" si="17"/>
        <v>0.42599178209746541</v>
      </c>
      <c r="S231" s="19">
        <f t="shared" si="17"/>
        <v>0</v>
      </c>
      <c r="T231" s="19">
        <f t="shared" si="14"/>
        <v>-0.42583985644493039</v>
      </c>
      <c r="U231" s="19">
        <f t="shared" si="15"/>
        <v>0</v>
      </c>
      <c r="V231" s="19">
        <f t="shared" si="16"/>
        <v>0</v>
      </c>
    </row>
    <row r="232" spans="1:22" x14ac:dyDescent="0.25">
      <c r="A232" s="26">
        <f>Wellpath!E232</f>
        <v>0</v>
      </c>
      <c r="B232" s="22">
        <v>0</v>
      </c>
      <c r="C232" s="22">
        <v>0</v>
      </c>
      <c r="D232" s="22">
        <v>1</v>
      </c>
      <c r="E232" s="20">
        <f>Model!$W$24*((drdp!B232+drdp!K232)*'DEC-OI'!$B232+(drdp!E232+drdp!N232)*'DEC-OI'!$C232+(drdp!H232+drdp!Q232)*'DEC-OI'!$D232)</f>
        <v>0</v>
      </c>
      <c r="F232" s="20">
        <f>Model!$W$24*((drdp!C232+drdp!L232)*'DEC-OI'!$B232+(drdp!F232+drdp!O232)*'DEC-OI'!$C232+(drdp!I232+drdp!R232)*'DEC-OI'!$D232)</f>
        <v>0</v>
      </c>
      <c r="G232" s="20">
        <f>Model!$W$24*((drdp!D232+drdp!M232)*'DEC-OI'!$B232+(drdp!G232+drdp!P232)*'DEC-OI'!$C232+(drdp!J232+drdp!S232)*'DEC-OI'!$D232)</f>
        <v>0</v>
      </c>
      <c r="H232" s="18">
        <f>Model!$W$24*((drdp!B232)*'DEC-OI'!$B232+(drdp!E232)*'DEC-OI'!$C232+(drdp!H232)*'DEC-OI'!$D232)</f>
        <v>0</v>
      </c>
      <c r="I232" s="18">
        <f>Model!$W$24*((drdp!C232)*'DEC-OI'!$B232+(drdp!F232)*'DEC-OI'!$C232+(drdp!I232)*'DEC-OI'!$D232)</f>
        <v>0</v>
      </c>
      <c r="J232" s="18">
        <f>Model!$W$24*((drdp!D232)*'DEC-OI'!$B232+(drdp!G232)*'DEC-OI'!$C232+(drdp!J232)*'DEC-OI'!$D232)</f>
        <v>0</v>
      </c>
      <c r="K232" s="21">
        <f>SUM(E$3:E231)+H232</f>
        <v>-0.65244768753911597</v>
      </c>
      <c r="L232" s="21">
        <f>SUM(F$3:F231)+I232</f>
        <v>0.65268045941139174</v>
      </c>
      <c r="M232" s="21">
        <f>SUM(G$3:G231)+J232</f>
        <v>0</v>
      </c>
      <c r="N232" s="21"/>
      <c r="O232" s="21"/>
      <c r="P232" s="21"/>
      <c r="Q232" s="19">
        <f t="shared" si="17"/>
        <v>0.42568798497513993</v>
      </c>
      <c r="R232" s="19">
        <f t="shared" si="17"/>
        <v>0.42599178209746541</v>
      </c>
      <c r="S232" s="19">
        <f t="shared" si="17"/>
        <v>0</v>
      </c>
      <c r="T232" s="19">
        <f t="shared" si="14"/>
        <v>-0.42583985644493039</v>
      </c>
      <c r="U232" s="19">
        <f t="shared" si="15"/>
        <v>0</v>
      </c>
      <c r="V232" s="19">
        <f t="shared" si="16"/>
        <v>0</v>
      </c>
    </row>
    <row r="233" spans="1:22" x14ac:dyDescent="0.25">
      <c r="A233" s="26">
        <f>Wellpath!E233</f>
        <v>0</v>
      </c>
      <c r="B233" s="22">
        <v>0</v>
      </c>
      <c r="C233" s="22">
        <v>0</v>
      </c>
      <c r="D233" s="22">
        <v>1</v>
      </c>
      <c r="E233" s="20">
        <f>Model!$W$24*((drdp!B233+drdp!K233)*'DEC-OI'!$B233+(drdp!E233+drdp!N233)*'DEC-OI'!$C233+(drdp!H233+drdp!Q233)*'DEC-OI'!$D233)</f>
        <v>0</v>
      </c>
      <c r="F233" s="20">
        <f>Model!$W$24*((drdp!C233+drdp!L233)*'DEC-OI'!$B233+(drdp!F233+drdp!O233)*'DEC-OI'!$C233+(drdp!I233+drdp!R233)*'DEC-OI'!$D233)</f>
        <v>0</v>
      </c>
      <c r="G233" s="20">
        <f>Model!$W$24*((drdp!D233+drdp!M233)*'DEC-OI'!$B233+(drdp!G233+drdp!P233)*'DEC-OI'!$C233+(drdp!J233+drdp!S233)*'DEC-OI'!$D233)</f>
        <v>0</v>
      </c>
      <c r="H233" s="18">
        <f>Model!$W$24*((drdp!B233)*'DEC-OI'!$B233+(drdp!E233)*'DEC-OI'!$C233+(drdp!H233)*'DEC-OI'!$D233)</f>
        <v>0</v>
      </c>
      <c r="I233" s="18">
        <f>Model!$W$24*((drdp!C233)*'DEC-OI'!$B233+(drdp!F233)*'DEC-OI'!$C233+(drdp!I233)*'DEC-OI'!$D233)</f>
        <v>0</v>
      </c>
      <c r="J233" s="18">
        <f>Model!$W$24*((drdp!D233)*'DEC-OI'!$B233+(drdp!G233)*'DEC-OI'!$C233+(drdp!J233)*'DEC-OI'!$D233)</f>
        <v>0</v>
      </c>
      <c r="K233" s="21">
        <f>SUM(E$3:E232)+H233</f>
        <v>-0.65244768753911597</v>
      </c>
      <c r="L233" s="21">
        <f>SUM(F$3:F232)+I233</f>
        <v>0.65268045941139174</v>
      </c>
      <c r="M233" s="21">
        <f>SUM(G$3:G232)+J233</f>
        <v>0</v>
      </c>
      <c r="N233" s="21"/>
      <c r="O233" s="21"/>
      <c r="P233" s="21"/>
      <c r="Q233" s="19">
        <f t="shared" si="17"/>
        <v>0.42568798497513993</v>
      </c>
      <c r="R233" s="19">
        <f t="shared" si="17"/>
        <v>0.42599178209746541</v>
      </c>
      <c r="S233" s="19">
        <f t="shared" si="17"/>
        <v>0</v>
      </c>
      <c r="T233" s="19">
        <f t="shared" si="14"/>
        <v>-0.42583985644493039</v>
      </c>
      <c r="U233" s="19">
        <f t="shared" si="15"/>
        <v>0</v>
      </c>
      <c r="V233" s="19">
        <f t="shared" si="16"/>
        <v>0</v>
      </c>
    </row>
    <row r="234" spans="1:22" x14ac:dyDescent="0.25">
      <c r="A234" s="26">
        <f>Wellpath!E234</f>
        <v>0</v>
      </c>
      <c r="B234" s="22">
        <v>0</v>
      </c>
      <c r="C234" s="22">
        <v>0</v>
      </c>
      <c r="D234" s="22">
        <v>1</v>
      </c>
      <c r="E234" s="20">
        <f>Model!$W$24*((drdp!B234+drdp!K234)*'DEC-OI'!$B234+(drdp!E234+drdp!N234)*'DEC-OI'!$C234+(drdp!H234+drdp!Q234)*'DEC-OI'!$D234)</f>
        <v>0</v>
      </c>
      <c r="F234" s="20">
        <f>Model!$W$24*((drdp!C234+drdp!L234)*'DEC-OI'!$B234+(drdp!F234+drdp!O234)*'DEC-OI'!$C234+(drdp!I234+drdp!R234)*'DEC-OI'!$D234)</f>
        <v>0</v>
      </c>
      <c r="G234" s="20">
        <f>Model!$W$24*((drdp!D234+drdp!M234)*'DEC-OI'!$B234+(drdp!G234+drdp!P234)*'DEC-OI'!$C234+(drdp!J234+drdp!S234)*'DEC-OI'!$D234)</f>
        <v>0</v>
      </c>
      <c r="H234" s="18">
        <f>Model!$W$24*((drdp!B234)*'DEC-OI'!$B234+(drdp!E234)*'DEC-OI'!$C234+(drdp!H234)*'DEC-OI'!$D234)</f>
        <v>0</v>
      </c>
      <c r="I234" s="18">
        <f>Model!$W$24*((drdp!C234)*'DEC-OI'!$B234+(drdp!F234)*'DEC-OI'!$C234+(drdp!I234)*'DEC-OI'!$D234)</f>
        <v>0</v>
      </c>
      <c r="J234" s="18">
        <f>Model!$W$24*((drdp!D234)*'DEC-OI'!$B234+(drdp!G234)*'DEC-OI'!$C234+(drdp!J234)*'DEC-OI'!$D234)</f>
        <v>0</v>
      </c>
      <c r="K234" s="21">
        <f>SUM(E$3:E233)+H234</f>
        <v>-0.65244768753911597</v>
      </c>
      <c r="L234" s="21">
        <f>SUM(F$3:F233)+I234</f>
        <v>0.65268045941139174</v>
      </c>
      <c r="M234" s="21">
        <f>SUM(G$3:G233)+J234</f>
        <v>0</v>
      </c>
      <c r="N234" s="21"/>
      <c r="O234" s="21"/>
      <c r="P234" s="21"/>
      <c r="Q234" s="19">
        <f t="shared" si="17"/>
        <v>0.42568798497513993</v>
      </c>
      <c r="R234" s="19">
        <f t="shared" si="17"/>
        <v>0.42599178209746541</v>
      </c>
      <c r="S234" s="19">
        <f t="shared" si="17"/>
        <v>0</v>
      </c>
      <c r="T234" s="19">
        <f t="shared" si="14"/>
        <v>-0.42583985644493039</v>
      </c>
      <c r="U234" s="19">
        <f t="shared" si="15"/>
        <v>0</v>
      </c>
      <c r="V234" s="19">
        <f t="shared" si="16"/>
        <v>0</v>
      </c>
    </row>
    <row r="235" spans="1:22" x14ac:dyDescent="0.25">
      <c r="A235" s="26">
        <f>Wellpath!E235</f>
        <v>0</v>
      </c>
      <c r="B235" s="22">
        <v>0</v>
      </c>
      <c r="C235" s="22">
        <v>0</v>
      </c>
      <c r="D235" s="22">
        <v>1</v>
      </c>
      <c r="E235" s="20">
        <f>Model!$W$24*((drdp!B235+drdp!K235)*'DEC-OI'!$B235+(drdp!E235+drdp!N235)*'DEC-OI'!$C235+(drdp!H235+drdp!Q235)*'DEC-OI'!$D235)</f>
        <v>0</v>
      </c>
      <c r="F235" s="20">
        <f>Model!$W$24*((drdp!C235+drdp!L235)*'DEC-OI'!$B235+(drdp!F235+drdp!O235)*'DEC-OI'!$C235+(drdp!I235+drdp!R235)*'DEC-OI'!$D235)</f>
        <v>0</v>
      </c>
      <c r="G235" s="20">
        <f>Model!$W$24*((drdp!D235+drdp!M235)*'DEC-OI'!$B235+(drdp!G235+drdp!P235)*'DEC-OI'!$C235+(drdp!J235+drdp!S235)*'DEC-OI'!$D235)</f>
        <v>0</v>
      </c>
      <c r="H235" s="18">
        <f>Model!$W$24*((drdp!B235)*'DEC-OI'!$B235+(drdp!E235)*'DEC-OI'!$C235+(drdp!H235)*'DEC-OI'!$D235)</f>
        <v>0</v>
      </c>
      <c r="I235" s="18">
        <f>Model!$W$24*((drdp!C235)*'DEC-OI'!$B235+(drdp!F235)*'DEC-OI'!$C235+(drdp!I235)*'DEC-OI'!$D235)</f>
        <v>0</v>
      </c>
      <c r="J235" s="18">
        <f>Model!$W$24*((drdp!D235)*'DEC-OI'!$B235+(drdp!G235)*'DEC-OI'!$C235+(drdp!J235)*'DEC-OI'!$D235)</f>
        <v>0</v>
      </c>
      <c r="K235" s="21">
        <f>SUM(E$3:E234)+H235</f>
        <v>-0.65244768753911597</v>
      </c>
      <c r="L235" s="21">
        <f>SUM(F$3:F234)+I235</f>
        <v>0.65268045941139174</v>
      </c>
      <c r="M235" s="21">
        <f>SUM(G$3:G234)+J235</f>
        <v>0</v>
      </c>
      <c r="N235" s="21"/>
      <c r="O235" s="21"/>
      <c r="P235" s="21"/>
      <c r="Q235" s="19">
        <f t="shared" si="17"/>
        <v>0.42568798497513993</v>
      </c>
      <c r="R235" s="19">
        <f t="shared" si="17"/>
        <v>0.42599178209746541</v>
      </c>
      <c r="S235" s="19">
        <f t="shared" si="17"/>
        <v>0</v>
      </c>
      <c r="T235" s="19">
        <f t="shared" si="14"/>
        <v>-0.42583985644493039</v>
      </c>
      <c r="U235" s="19">
        <f t="shared" si="15"/>
        <v>0</v>
      </c>
      <c r="V235" s="19">
        <f t="shared" si="16"/>
        <v>0</v>
      </c>
    </row>
    <row r="236" spans="1:22" x14ac:dyDescent="0.25">
      <c r="A236" s="26">
        <f>Wellpath!E236</f>
        <v>0</v>
      </c>
      <c r="B236" s="22">
        <v>0</v>
      </c>
      <c r="C236" s="22">
        <v>0</v>
      </c>
      <c r="D236" s="22">
        <v>1</v>
      </c>
      <c r="E236" s="20">
        <f>Model!$W$24*((drdp!B236+drdp!K236)*'DEC-OI'!$B236+(drdp!E236+drdp!N236)*'DEC-OI'!$C236+(drdp!H236+drdp!Q236)*'DEC-OI'!$D236)</f>
        <v>0</v>
      </c>
      <c r="F236" s="20">
        <f>Model!$W$24*((drdp!C236+drdp!L236)*'DEC-OI'!$B236+(drdp!F236+drdp!O236)*'DEC-OI'!$C236+(drdp!I236+drdp!R236)*'DEC-OI'!$D236)</f>
        <v>0</v>
      </c>
      <c r="G236" s="20">
        <f>Model!$W$24*((drdp!D236+drdp!M236)*'DEC-OI'!$B236+(drdp!G236+drdp!P236)*'DEC-OI'!$C236+(drdp!J236+drdp!S236)*'DEC-OI'!$D236)</f>
        <v>0</v>
      </c>
      <c r="H236" s="18">
        <f>Model!$W$24*((drdp!B236)*'DEC-OI'!$B236+(drdp!E236)*'DEC-OI'!$C236+(drdp!H236)*'DEC-OI'!$D236)</f>
        <v>0</v>
      </c>
      <c r="I236" s="18">
        <f>Model!$W$24*((drdp!C236)*'DEC-OI'!$B236+(drdp!F236)*'DEC-OI'!$C236+(drdp!I236)*'DEC-OI'!$D236)</f>
        <v>0</v>
      </c>
      <c r="J236" s="18">
        <f>Model!$W$24*((drdp!D236)*'DEC-OI'!$B236+(drdp!G236)*'DEC-OI'!$C236+(drdp!J236)*'DEC-OI'!$D236)</f>
        <v>0</v>
      </c>
      <c r="K236" s="21">
        <f>SUM(E$3:E235)+H236</f>
        <v>-0.65244768753911597</v>
      </c>
      <c r="L236" s="21">
        <f>SUM(F$3:F235)+I236</f>
        <v>0.65268045941139174</v>
      </c>
      <c r="M236" s="21">
        <f>SUM(G$3:G235)+J236</f>
        <v>0</v>
      </c>
      <c r="N236" s="21"/>
      <c r="O236" s="21"/>
      <c r="P236" s="21"/>
      <c r="Q236" s="19">
        <f t="shared" si="17"/>
        <v>0.42568798497513993</v>
      </c>
      <c r="R236" s="19">
        <f t="shared" si="17"/>
        <v>0.42599178209746541</v>
      </c>
      <c r="S236" s="19">
        <f t="shared" si="17"/>
        <v>0</v>
      </c>
      <c r="T236" s="19">
        <f t="shared" si="14"/>
        <v>-0.42583985644493039</v>
      </c>
      <c r="U236" s="19">
        <f t="shared" si="15"/>
        <v>0</v>
      </c>
      <c r="V236" s="19">
        <f t="shared" si="16"/>
        <v>0</v>
      </c>
    </row>
    <row r="237" spans="1:22" x14ac:dyDescent="0.25">
      <c r="A237" s="26">
        <f>Wellpath!E237</f>
        <v>0</v>
      </c>
      <c r="B237" s="22">
        <v>0</v>
      </c>
      <c r="C237" s="22">
        <v>0</v>
      </c>
      <c r="D237" s="22">
        <v>1</v>
      </c>
      <c r="E237" s="20">
        <f>Model!$W$24*((drdp!B237+drdp!K237)*'DEC-OI'!$B237+(drdp!E237+drdp!N237)*'DEC-OI'!$C237+(drdp!H237+drdp!Q237)*'DEC-OI'!$D237)</f>
        <v>0</v>
      </c>
      <c r="F237" s="20">
        <f>Model!$W$24*((drdp!C237+drdp!L237)*'DEC-OI'!$B237+(drdp!F237+drdp!O237)*'DEC-OI'!$C237+(drdp!I237+drdp!R237)*'DEC-OI'!$D237)</f>
        <v>0</v>
      </c>
      <c r="G237" s="20">
        <f>Model!$W$24*((drdp!D237+drdp!M237)*'DEC-OI'!$B237+(drdp!G237+drdp!P237)*'DEC-OI'!$C237+(drdp!J237+drdp!S237)*'DEC-OI'!$D237)</f>
        <v>0</v>
      </c>
      <c r="H237" s="18">
        <f>Model!$W$24*((drdp!B237)*'DEC-OI'!$B237+(drdp!E237)*'DEC-OI'!$C237+(drdp!H237)*'DEC-OI'!$D237)</f>
        <v>0</v>
      </c>
      <c r="I237" s="18">
        <f>Model!$W$24*((drdp!C237)*'DEC-OI'!$B237+(drdp!F237)*'DEC-OI'!$C237+(drdp!I237)*'DEC-OI'!$D237)</f>
        <v>0</v>
      </c>
      <c r="J237" s="18">
        <f>Model!$W$24*((drdp!D237)*'DEC-OI'!$B237+(drdp!G237)*'DEC-OI'!$C237+(drdp!J237)*'DEC-OI'!$D237)</f>
        <v>0</v>
      </c>
      <c r="K237" s="21">
        <f>SUM(E$3:E236)+H237</f>
        <v>-0.65244768753911597</v>
      </c>
      <c r="L237" s="21">
        <f>SUM(F$3:F236)+I237</f>
        <v>0.65268045941139174</v>
      </c>
      <c r="M237" s="21">
        <f>SUM(G$3:G236)+J237</f>
        <v>0</v>
      </c>
      <c r="N237" s="21"/>
      <c r="O237" s="21"/>
      <c r="P237" s="21"/>
      <c r="Q237" s="19">
        <f t="shared" si="17"/>
        <v>0.42568798497513993</v>
      </c>
      <c r="R237" s="19">
        <f t="shared" si="17"/>
        <v>0.42599178209746541</v>
      </c>
      <c r="S237" s="19">
        <f t="shared" si="17"/>
        <v>0</v>
      </c>
      <c r="T237" s="19">
        <f t="shared" si="14"/>
        <v>-0.42583985644493039</v>
      </c>
      <c r="U237" s="19">
        <f t="shared" si="15"/>
        <v>0</v>
      </c>
      <c r="V237" s="19">
        <f t="shared" si="16"/>
        <v>0</v>
      </c>
    </row>
    <row r="238" spans="1:22" x14ac:dyDescent="0.25">
      <c r="A238" s="26">
        <f>Wellpath!E238</f>
        <v>0</v>
      </c>
      <c r="B238" s="22">
        <v>0</v>
      </c>
      <c r="C238" s="22">
        <v>0</v>
      </c>
      <c r="D238" s="22">
        <v>1</v>
      </c>
      <c r="E238" s="20">
        <f>Model!$W$24*((drdp!B238+drdp!K238)*'DEC-OI'!$B238+(drdp!E238+drdp!N238)*'DEC-OI'!$C238+(drdp!H238+drdp!Q238)*'DEC-OI'!$D238)</f>
        <v>0</v>
      </c>
      <c r="F238" s="20">
        <f>Model!$W$24*((drdp!C238+drdp!L238)*'DEC-OI'!$B238+(drdp!F238+drdp!O238)*'DEC-OI'!$C238+(drdp!I238+drdp!R238)*'DEC-OI'!$D238)</f>
        <v>0</v>
      </c>
      <c r="G238" s="20">
        <f>Model!$W$24*((drdp!D238+drdp!M238)*'DEC-OI'!$B238+(drdp!G238+drdp!P238)*'DEC-OI'!$C238+(drdp!J238+drdp!S238)*'DEC-OI'!$D238)</f>
        <v>0</v>
      </c>
      <c r="H238" s="18">
        <f>Model!$W$24*((drdp!B238)*'DEC-OI'!$B238+(drdp!E238)*'DEC-OI'!$C238+(drdp!H238)*'DEC-OI'!$D238)</f>
        <v>0</v>
      </c>
      <c r="I238" s="18">
        <f>Model!$W$24*((drdp!C238)*'DEC-OI'!$B238+(drdp!F238)*'DEC-OI'!$C238+(drdp!I238)*'DEC-OI'!$D238)</f>
        <v>0</v>
      </c>
      <c r="J238" s="18">
        <f>Model!$W$24*((drdp!D238)*'DEC-OI'!$B238+(drdp!G238)*'DEC-OI'!$C238+(drdp!J238)*'DEC-OI'!$D238)</f>
        <v>0</v>
      </c>
      <c r="K238" s="21">
        <f>SUM(E$3:E237)+H238</f>
        <v>-0.65244768753911597</v>
      </c>
      <c r="L238" s="21">
        <f>SUM(F$3:F237)+I238</f>
        <v>0.65268045941139174</v>
      </c>
      <c r="M238" s="21">
        <f>SUM(G$3:G237)+J238</f>
        <v>0</v>
      </c>
      <c r="N238" s="21"/>
      <c r="O238" s="21"/>
      <c r="P238" s="21"/>
      <c r="Q238" s="19">
        <f t="shared" si="17"/>
        <v>0.42568798497513993</v>
      </c>
      <c r="R238" s="19">
        <f t="shared" si="17"/>
        <v>0.42599178209746541</v>
      </c>
      <c r="S238" s="19">
        <f t="shared" si="17"/>
        <v>0</v>
      </c>
      <c r="T238" s="19">
        <f t="shared" si="14"/>
        <v>-0.42583985644493039</v>
      </c>
      <c r="U238" s="19">
        <f t="shared" si="15"/>
        <v>0</v>
      </c>
      <c r="V238" s="19">
        <f t="shared" si="16"/>
        <v>0</v>
      </c>
    </row>
    <row r="239" spans="1:22" x14ac:dyDescent="0.25">
      <c r="A239" s="26">
        <f>Wellpath!E239</f>
        <v>0</v>
      </c>
      <c r="B239" s="22">
        <v>0</v>
      </c>
      <c r="C239" s="22">
        <v>0</v>
      </c>
      <c r="D239" s="22">
        <v>1</v>
      </c>
      <c r="E239" s="20">
        <f>Model!$W$24*((drdp!B239+drdp!K239)*'DEC-OI'!$B239+(drdp!E239+drdp!N239)*'DEC-OI'!$C239+(drdp!H239+drdp!Q239)*'DEC-OI'!$D239)</f>
        <v>0</v>
      </c>
      <c r="F239" s="20">
        <f>Model!$W$24*((drdp!C239+drdp!L239)*'DEC-OI'!$B239+(drdp!F239+drdp!O239)*'DEC-OI'!$C239+(drdp!I239+drdp!R239)*'DEC-OI'!$D239)</f>
        <v>0</v>
      </c>
      <c r="G239" s="20">
        <f>Model!$W$24*((drdp!D239+drdp!M239)*'DEC-OI'!$B239+(drdp!G239+drdp!P239)*'DEC-OI'!$C239+(drdp!J239+drdp!S239)*'DEC-OI'!$D239)</f>
        <v>0</v>
      </c>
      <c r="H239" s="18">
        <f>Model!$W$24*((drdp!B239)*'DEC-OI'!$B239+(drdp!E239)*'DEC-OI'!$C239+(drdp!H239)*'DEC-OI'!$D239)</f>
        <v>0</v>
      </c>
      <c r="I239" s="18">
        <f>Model!$W$24*((drdp!C239)*'DEC-OI'!$B239+(drdp!F239)*'DEC-OI'!$C239+(drdp!I239)*'DEC-OI'!$D239)</f>
        <v>0</v>
      </c>
      <c r="J239" s="18">
        <f>Model!$W$24*((drdp!D239)*'DEC-OI'!$B239+(drdp!G239)*'DEC-OI'!$C239+(drdp!J239)*'DEC-OI'!$D239)</f>
        <v>0</v>
      </c>
      <c r="K239" s="21">
        <f>SUM(E$3:E238)+H239</f>
        <v>-0.65244768753911597</v>
      </c>
      <c r="L239" s="21">
        <f>SUM(F$3:F238)+I239</f>
        <v>0.65268045941139174</v>
      </c>
      <c r="M239" s="21">
        <f>SUM(G$3:G238)+J239</f>
        <v>0</v>
      </c>
      <c r="N239" s="21"/>
      <c r="O239" s="21"/>
      <c r="P239" s="21"/>
      <c r="Q239" s="19">
        <f t="shared" si="17"/>
        <v>0.42568798497513993</v>
      </c>
      <c r="R239" s="19">
        <f t="shared" si="17"/>
        <v>0.42599178209746541</v>
      </c>
      <c r="S239" s="19">
        <f t="shared" si="17"/>
        <v>0</v>
      </c>
      <c r="T239" s="19">
        <f t="shared" si="14"/>
        <v>-0.42583985644493039</v>
      </c>
      <c r="U239" s="19">
        <f t="shared" si="15"/>
        <v>0</v>
      </c>
      <c r="V239" s="19">
        <f t="shared" si="16"/>
        <v>0</v>
      </c>
    </row>
    <row r="240" spans="1:22" x14ac:dyDescent="0.25">
      <c r="A240" s="26">
        <f>Wellpath!E240</f>
        <v>0</v>
      </c>
      <c r="B240" s="22">
        <v>0</v>
      </c>
      <c r="C240" s="22">
        <v>0</v>
      </c>
      <c r="D240" s="22">
        <v>1</v>
      </c>
      <c r="E240" s="20">
        <f>Model!$W$24*((drdp!B240+drdp!K240)*'DEC-OI'!$B240+(drdp!E240+drdp!N240)*'DEC-OI'!$C240+(drdp!H240+drdp!Q240)*'DEC-OI'!$D240)</f>
        <v>0</v>
      </c>
      <c r="F240" s="20">
        <f>Model!$W$24*((drdp!C240+drdp!L240)*'DEC-OI'!$B240+(drdp!F240+drdp!O240)*'DEC-OI'!$C240+(drdp!I240+drdp!R240)*'DEC-OI'!$D240)</f>
        <v>0</v>
      </c>
      <c r="G240" s="20">
        <f>Model!$W$24*((drdp!D240+drdp!M240)*'DEC-OI'!$B240+(drdp!G240+drdp!P240)*'DEC-OI'!$C240+(drdp!J240+drdp!S240)*'DEC-OI'!$D240)</f>
        <v>0</v>
      </c>
      <c r="H240" s="18">
        <f>Model!$W$24*((drdp!B240)*'DEC-OI'!$B240+(drdp!E240)*'DEC-OI'!$C240+(drdp!H240)*'DEC-OI'!$D240)</f>
        <v>0</v>
      </c>
      <c r="I240" s="18">
        <f>Model!$W$24*((drdp!C240)*'DEC-OI'!$B240+(drdp!F240)*'DEC-OI'!$C240+(drdp!I240)*'DEC-OI'!$D240)</f>
        <v>0</v>
      </c>
      <c r="J240" s="18">
        <f>Model!$W$24*((drdp!D240)*'DEC-OI'!$B240+(drdp!G240)*'DEC-OI'!$C240+(drdp!J240)*'DEC-OI'!$D240)</f>
        <v>0</v>
      </c>
      <c r="K240" s="21">
        <f>SUM(E$3:E239)+H240</f>
        <v>-0.65244768753911597</v>
      </c>
      <c r="L240" s="21">
        <f>SUM(F$3:F239)+I240</f>
        <v>0.65268045941139174</v>
      </c>
      <c r="M240" s="21">
        <f>SUM(G$3:G239)+J240</f>
        <v>0</v>
      </c>
      <c r="N240" s="21"/>
      <c r="O240" s="21"/>
      <c r="P240" s="21"/>
      <c r="Q240" s="19">
        <f t="shared" si="17"/>
        <v>0.42568798497513993</v>
      </c>
      <c r="R240" s="19">
        <f t="shared" si="17"/>
        <v>0.42599178209746541</v>
      </c>
      <c r="S240" s="19">
        <f t="shared" si="17"/>
        <v>0</v>
      </c>
      <c r="T240" s="19">
        <f t="shared" si="14"/>
        <v>-0.42583985644493039</v>
      </c>
      <c r="U240" s="19">
        <f t="shared" si="15"/>
        <v>0</v>
      </c>
      <c r="V240" s="19">
        <f t="shared" si="16"/>
        <v>0</v>
      </c>
    </row>
    <row r="241" spans="1:22" x14ac:dyDescent="0.25">
      <c r="A241" s="26">
        <f>Wellpath!E241</f>
        <v>0</v>
      </c>
      <c r="B241" s="22">
        <v>0</v>
      </c>
      <c r="C241" s="22">
        <v>0</v>
      </c>
      <c r="D241" s="22">
        <v>1</v>
      </c>
      <c r="E241" s="20">
        <f>Model!$W$24*((drdp!B241+drdp!K241)*'DEC-OI'!$B241+(drdp!E241+drdp!N241)*'DEC-OI'!$C241+(drdp!H241+drdp!Q241)*'DEC-OI'!$D241)</f>
        <v>0</v>
      </c>
      <c r="F241" s="20">
        <f>Model!$W$24*((drdp!C241+drdp!L241)*'DEC-OI'!$B241+(drdp!F241+drdp!O241)*'DEC-OI'!$C241+(drdp!I241+drdp!R241)*'DEC-OI'!$D241)</f>
        <v>0</v>
      </c>
      <c r="G241" s="20">
        <f>Model!$W$24*((drdp!D241+drdp!M241)*'DEC-OI'!$B241+(drdp!G241+drdp!P241)*'DEC-OI'!$C241+(drdp!J241+drdp!S241)*'DEC-OI'!$D241)</f>
        <v>0</v>
      </c>
      <c r="H241" s="18">
        <f>Model!$W$24*((drdp!B241)*'DEC-OI'!$B241+(drdp!E241)*'DEC-OI'!$C241+(drdp!H241)*'DEC-OI'!$D241)</f>
        <v>0</v>
      </c>
      <c r="I241" s="18">
        <f>Model!$W$24*((drdp!C241)*'DEC-OI'!$B241+(drdp!F241)*'DEC-OI'!$C241+(drdp!I241)*'DEC-OI'!$D241)</f>
        <v>0</v>
      </c>
      <c r="J241" s="18">
        <f>Model!$W$24*((drdp!D241)*'DEC-OI'!$B241+(drdp!G241)*'DEC-OI'!$C241+(drdp!J241)*'DEC-OI'!$D241)</f>
        <v>0</v>
      </c>
      <c r="K241" s="21">
        <f>SUM(E$3:E240)+H241</f>
        <v>-0.65244768753911597</v>
      </c>
      <c r="L241" s="21">
        <f>SUM(F$3:F240)+I241</f>
        <v>0.65268045941139174</v>
      </c>
      <c r="M241" s="21">
        <f>SUM(G$3:G240)+J241</f>
        <v>0</v>
      </c>
      <c r="N241" s="21"/>
      <c r="O241" s="21"/>
      <c r="P241" s="21"/>
      <c r="Q241" s="19">
        <f t="shared" si="17"/>
        <v>0.42568798497513993</v>
      </c>
      <c r="R241" s="19">
        <f t="shared" si="17"/>
        <v>0.42599178209746541</v>
      </c>
      <c r="S241" s="19">
        <f t="shared" si="17"/>
        <v>0</v>
      </c>
      <c r="T241" s="19">
        <f t="shared" si="14"/>
        <v>-0.42583985644493039</v>
      </c>
      <c r="U241" s="19">
        <f t="shared" si="15"/>
        <v>0</v>
      </c>
      <c r="V241" s="19">
        <f t="shared" si="16"/>
        <v>0</v>
      </c>
    </row>
    <row r="242" spans="1:22" x14ac:dyDescent="0.25">
      <c r="A242" s="26">
        <f>Wellpath!E242</f>
        <v>0</v>
      </c>
      <c r="B242" s="22">
        <v>0</v>
      </c>
      <c r="C242" s="22">
        <v>0</v>
      </c>
      <c r="D242" s="22">
        <v>1</v>
      </c>
      <c r="E242" s="20">
        <f>Model!$W$24*((drdp!B242+drdp!K242)*'DEC-OI'!$B242+(drdp!E242+drdp!N242)*'DEC-OI'!$C242+(drdp!H242+drdp!Q242)*'DEC-OI'!$D242)</f>
        <v>0</v>
      </c>
      <c r="F242" s="20">
        <f>Model!$W$24*((drdp!C242+drdp!L242)*'DEC-OI'!$B242+(drdp!F242+drdp!O242)*'DEC-OI'!$C242+(drdp!I242+drdp!R242)*'DEC-OI'!$D242)</f>
        <v>0</v>
      </c>
      <c r="G242" s="20">
        <f>Model!$W$24*((drdp!D242+drdp!M242)*'DEC-OI'!$B242+(drdp!G242+drdp!P242)*'DEC-OI'!$C242+(drdp!J242+drdp!S242)*'DEC-OI'!$D242)</f>
        <v>0</v>
      </c>
      <c r="H242" s="18">
        <f>Model!$W$24*((drdp!B242)*'DEC-OI'!$B242+(drdp!E242)*'DEC-OI'!$C242+(drdp!H242)*'DEC-OI'!$D242)</f>
        <v>0</v>
      </c>
      <c r="I242" s="18">
        <f>Model!$W$24*((drdp!C242)*'DEC-OI'!$B242+(drdp!F242)*'DEC-OI'!$C242+(drdp!I242)*'DEC-OI'!$D242)</f>
        <v>0</v>
      </c>
      <c r="J242" s="18">
        <f>Model!$W$24*((drdp!D242)*'DEC-OI'!$B242+(drdp!G242)*'DEC-OI'!$C242+(drdp!J242)*'DEC-OI'!$D242)</f>
        <v>0</v>
      </c>
      <c r="K242" s="21">
        <f>SUM(E$3:E241)+H242</f>
        <v>-0.65244768753911597</v>
      </c>
      <c r="L242" s="21">
        <f>SUM(F$3:F241)+I242</f>
        <v>0.65268045941139174</v>
      </c>
      <c r="M242" s="21">
        <f>SUM(G$3:G241)+J242</f>
        <v>0</v>
      </c>
      <c r="N242" s="21"/>
      <c r="O242" s="21"/>
      <c r="P242" s="21"/>
      <c r="Q242" s="19">
        <f t="shared" si="17"/>
        <v>0.42568798497513993</v>
      </c>
      <c r="R242" s="19">
        <f t="shared" si="17"/>
        <v>0.42599178209746541</v>
      </c>
      <c r="S242" s="19">
        <f t="shared" si="17"/>
        <v>0</v>
      </c>
      <c r="T242" s="19">
        <f t="shared" si="14"/>
        <v>-0.42583985644493039</v>
      </c>
      <c r="U242" s="19">
        <f t="shared" si="15"/>
        <v>0</v>
      </c>
      <c r="V242" s="19">
        <f t="shared" si="16"/>
        <v>0</v>
      </c>
    </row>
    <row r="243" spans="1:22" x14ac:dyDescent="0.25">
      <c r="A243" s="26">
        <f>Wellpath!E243</f>
        <v>0</v>
      </c>
      <c r="B243" s="22">
        <v>0</v>
      </c>
      <c r="C243" s="22">
        <v>0</v>
      </c>
      <c r="D243" s="22">
        <v>1</v>
      </c>
      <c r="E243" s="20">
        <f>Model!$W$24*((drdp!B243+drdp!K243)*'DEC-OI'!$B243+(drdp!E243+drdp!N243)*'DEC-OI'!$C243+(drdp!H243+drdp!Q243)*'DEC-OI'!$D243)</f>
        <v>0</v>
      </c>
      <c r="F243" s="20">
        <f>Model!$W$24*((drdp!C243+drdp!L243)*'DEC-OI'!$B243+(drdp!F243+drdp!O243)*'DEC-OI'!$C243+(drdp!I243+drdp!R243)*'DEC-OI'!$D243)</f>
        <v>0</v>
      </c>
      <c r="G243" s="20">
        <f>Model!$W$24*((drdp!D243+drdp!M243)*'DEC-OI'!$B243+(drdp!G243+drdp!P243)*'DEC-OI'!$C243+(drdp!J243+drdp!S243)*'DEC-OI'!$D243)</f>
        <v>0</v>
      </c>
      <c r="H243" s="18">
        <f>Model!$W$24*((drdp!B243)*'DEC-OI'!$B243+(drdp!E243)*'DEC-OI'!$C243+(drdp!H243)*'DEC-OI'!$D243)</f>
        <v>0</v>
      </c>
      <c r="I243" s="18">
        <f>Model!$W$24*((drdp!C243)*'DEC-OI'!$B243+(drdp!F243)*'DEC-OI'!$C243+(drdp!I243)*'DEC-OI'!$D243)</f>
        <v>0</v>
      </c>
      <c r="J243" s="18">
        <f>Model!$W$24*((drdp!D243)*'DEC-OI'!$B243+(drdp!G243)*'DEC-OI'!$C243+(drdp!J243)*'DEC-OI'!$D243)</f>
        <v>0</v>
      </c>
      <c r="K243" s="21">
        <f>SUM(E$3:E242)+H243</f>
        <v>-0.65244768753911597</v>
      </c>
      <c r="L243" s="21">
        <f>SUM(F$3:F242)+I243</f>
        <v>0.65268045941139174</v>
      </c>
      <c r="M243" s="21">
        <f>SUM(G$3:G242)+J243</f>
        <v>0</v>
      </c>
      <c r="N243" s="21"/>
      <c r="O243" s="21"/>
      <c r="P243" s="21"/>
      <c r="Q243" s="19">
        <f t="shared" si="17"/>
        <v>0.42568798497513993</v>
      </c>
      <c r="R243" s="19">
        <f t="shared" si="17"/>
        <v>0.42599178209746541</v>
      </c>
      <c r="S243" s="19">
        <f t="shared" si="17"/>
        <v>0</v>
      </c>
      <c r="T243" s="19">
        <f t="shared" si="14"/>
        <v>-0.42583985644493039</v>
      </c>
      <c r="U243" s="19">
        <f t="shared" si="15"/>
        <v>0</v>
      </c>
      <c r="V243" s="19">
        <f t="shared" si="16"/>
        <v>0</v>
      </c>
    </row>
    <row r="244" spans="1:22" x14ac:dyDescent="0.25">
      <c r="A244" s="26">
        <f>Wellpath!E244</f>
        <v>0</v>
      </c>
      <c r="B244" s="22">
        <v>0</v>
      </c>
      <c r="C244" s="22">
        <v>0</v>
      </c>
      <c r="D244" s="22">
        <v>1</v>
      </c>
      <c r="E244" s="20">
        <f>Model!$W$24*((drdp!B244+drdp!K244)*'DEC-OI'!$B244+(drdp!E244+drdp!N244)*'DEC-OI'!$C244+(drdp!H244+drdp!Q244)*'DEC-OI'!$D244)</f>
        <v>0</v>
      </c>
      <c r="F244" s="20">
        <f>Model!$W$24*((drdp!C244+drdp!L244)*'DEC-OI'!$B244+(drdp!F244+drdp!O244)*'DEC-OI'!$C244+(drdp!I244+drdp!R244)*'DEC-OI'!$D244)</f>
        <v>0</v>
      </c>
      <c r="G244" s="20">
        <f>Model!$W$24*((drdp!D244+drdp!M244)*'DEC-OI'!$B244+(drdp!G244+drdp!P244)*'DEC-OI'!$C244+(drdp!J244+drdp!S244)*'DEC-OI'!$D244)</f>
        <v>0</v>
      </c>
      <c r="H244" s="18">
        <f>Model!$W$24*((drdp!B244)*'DEC-OI'!$B244+(drdp!E244)*'DEC-OI'!$C244+(drdp!H244)*'DEC-OI'!$D244)</f>
        <v>0</v>
      </c>
      <c r="I244" s="18">
        <f>Model!$W$24*((drdp!C244)*'DEC-OI'!$B244+(drdp!F244)*'DEC-OI'!$C244+(drdp!I244)*'DEC-OI'!$D244)</f>
        <v>0</v>
      </c>
      <c r="J244" s="18">
        <f>Model!$W$24*((drdp!D244)*'DEC-OI'!$B244+(drdp!G244)*'DEC-OI'!$C244+(drdp!J244)*'DEC-OI'!$D244)</f>
        <v>0</v>
      </c>
      <c r="K244" s="21">
        <f>SUM(E$3:E243)+H244</f>
        <v>-0.65244768753911597</v>
      </c>
      <c r="L244" s="21">
        <f>SUM(F$3:F243)+I244</f>
        <v>0.65268045941139174</v>
      </c>
      <c r="M244" s="21">
        <f>SUM(G$3:G243)+J244</f>
        <v>0</v>
      </c>
      <c r="N244" s="21"/>
      <c r="O244" s="21"/>
      <c r="P244" s="21"/>
      <c r="Q244" s="19">
        <f t="shared" si="17"/>
        <v>0.42568798497513993</v>
      </c>
      <c r="R244" s="19">
        <f t="shared" si="17"/>
        <v>0.42599178209746541</v>
      </c>
      <c r="S244" s="19">
        <f t="shared" si="17"/>
        <v>0</v>
      </c>
      <c r="T244" s="19">
        <f t="shared" si="14"/>
        <v>-0.42583985644493039</v>
      </c>
      <c r="U244" s="19">
        <f t="shared" si="15"/>
        <v>0</v>
      </c>
      <c r="V244" s="19">
        <f t="shared" si="16"/>
        <v>0</v>
      </c>
    </row>
    <row r="245" spans="1:22" x14ac:dyDescent="0.25">
      <c r="A245" s="26">
        <f>Wellpath!E245</f>
        <v>0</v>
      </c>
      <c r="B245" s="22">
        <v>0</v>
      </c>
      <c r="C245" s="22">
        <v>0</v>
      </c>
      <c r="D245" s="22">
        <v>1</v>
      </c>
      <c r="E245" s="20">
        <f>Model!$W$24*((drdp!B245+drdp!K245)*'DEC-OI'!$B245+(drdp!E245+drdp!N245)*'DEC-OI'!$C245+(drdp!H245+drdp!Q245)*'DEC-OI'!$D245)</f>
        <v>0</v>
      </c>
      <c r="F245" s="20">
        <f>Model!$W$24*((drdp!C245+drdp!L245)*'DEC-OI'!$B245+(drdp!F245+drdp!O245)*'DEC-OI'!$C245+(drdp!I245+drdp!R245)*'DEC-OI'!$D245)</f>
        <v>0</v>
      </c>
      <c r="G245" s="20">
        <f>Model!$W$24*((drdp!D245+drdp!M245)*'DEC-OI'!$B245+(drdp!G245+drdp!P245)*'DEC-OI'!$C245+(drdp!J245+drdp!S245)*'DEC-OI'!$D245)</f>
        <v>0</v>
      </c>
      <c r="H245" s="18">
        <f>Model!$W$24*((drdp!B245)*'DEC-OI'!$B245+(drdp!E245)*'DEC-OI'!$C245+(drdp!H245)*'DEC-OI'!$D245)</f>
        <v>0</v>
      </c>
      <c r="I245" s="18">
        <f>Model!$W$24*((drdp!C245)*'DEC-OI'!$B245+(drdp!F245)*'DEC-OI'!$C245+(drdp!I245)*'DEC-OI'!$D245)</f>
        <v>0</v>
      </c>
      <c r="J245" s="18">
        <f>Model!$W$24*((drdp!D245)*'DEC-OI'!$B245+(drdp!G245)*'DEC-OI'!$C245+(drdp!J245)*'DEC-OI'!$D245)</f>
        <v>0</v>
      </c>
      <c r="K245" s="21">
        <f>SUM(E$3:E244)+H245</f>
        <v>-0.65244768753911597</v>
      </c>
      <c r="L245" s="21">
        <f>SUM(F$3:F244)+I245</f>
        <v>0.65268045941139174</v>
      </c>
      <c r="M245" s="21">
        <f>SUM(G$3:G244)+J245</f>
        <v>0</v>
      </c>
      <c r="N245" s="21"/>
      <c r="O245" s="21"/>
      <c r="P245" s="21"/>
      <c r="Q245" s="19">
        <f t="shared" si="17"/>
        <v>0.42568798497513993</v>
      </c>
      <c r="R245" s="19">
        <f t="shared" si="17"/>
        <v>0.42599178209746541</v>
      </c>
      <c r="S245" s="19">
        <f t="shared" si="17"/>
        <v>0</v>
      </c>
      <c r="T245" s="19">
        <f t="shared" si="14"/>
        <v>-0.42583985644493039</v>
      </c>
      <c r="U245" s="19">
        <f t="shared" si="15"/>
        <v>0</v>
      </c>
      <c r="V245" s="19">
        <f t="shared" si="16"/>
        <v>0</v>
      </c>
    </row>
    <row r="246" spans="1:22" x14ac:dyDescent="0.25">
      <c r="A246" s="26">
        <f>Wellpath!E246</f>
        <v>0</v>
      </c>
      <c r="B246" s="22">
        <v>0</v>
      </c>
      <c r="C246" s="22">
        <v>0</v>
      </c>
      <c r="D246" s="22">
        <v>1</v>
      </c>
      <c r="E246" s="20">
        <f>Model!$W$24*((drdp!B246+drdp!K246)*'DEC-OI'!$B246+(drdp!E246+drdp!N246)*'DEC-OI'!$C246+(drdp!H246+drdp!Q246)*'DEC-OI'!$D246)</f>
        <v>0</v>
      </c>
      <c r="F246" s="20">
        <f>Model!$W$24*((drdp!C246+drdp!L246)*'DEC-OI'!$B246+(drdp!F246+drdp!O246)*'DEC-OI'!$C246+(drdp!I246+drdp!R246)*'DEC-OI'!$D246)</f>
        <v>0</v>
      </c>
      <c r="G246" s="20">
        <f>Model!$W$24*((drdp!D246+drdp!M246)*'DEC-OI'!$B246+(drdp!G246+drdp!P246)*'DEC-OI'!$C246+(drdp!J246+drdp!S246)*'DEC-OI'!$D246)</f>
        <v>0</v>
      </c>
      <c r="H246" s="18">
        <f>Model!$W$24*((drdp!B246)*'DEC-OI'!$B246+(drdp!E246)*'DEC-OI'!$C246+(drdp!H246)*'DEC-OI'!$D246)</f>
        <v>0</v>
      </c>
      <c r="I246" s="18">
        <f>Model!$W$24*((drdp!C246)*'DEC-OI'!$B246+(drdp!F246)*'DEC-OI'!$C246+(drdp!I246)*'DEC-OI'!$D246)</f>
        <v>0</v>
      </c>
      <c r="J246" s="18">
        <f>Model!$W$24*((drdp!D246)*'DEC-OI'!$B246+(drdp!G246)*'DEC-OI'!$C246+(drdp!J246)*'DEC-OI'!$D246)</f>
        <v>0</v>
      </c>
      <c r="K246" s="21">
        <f>SUM(E$3:E245)+H246</f>
        <v>-0.65244768753911597</v>
      </c>
      <c r="L246" s="21">
        <f>SUM(F$3:F245)+I246</f>
        <v>0.65268045941139174</v>
      </c>
      <c r="M246" s="21">
        <f>SUM(G$3:G245)+J246</f>
        <v>0</v>
      </c>
      <c r="N246" s="21"/>
      <c r="O246" s="21"/>
      <c r="P246" s="21"/>
      <c r="Q246" s="19">
        <f t="shared" si="17"/>
        <v>0.42568798497513993</v>
      </c>
      <c r="R246" s="19">
        <f t="shared" si="17"/>
        <v>0.42599178209746541</v>
      </c>
      <c r="S246" s="19">
        <f t="shared" si="17"/>
        <v>0</v>
      </c>
      <c r="T246" s="19">
        <f t="shared" si="14"/>
        <v>-0.42583985644493039</v>
      </c>
      <c r="U246" s="19">
        <f t="shared" si="15"/>
        <v>0</v>
      </c>
      <c r="V246" s="19">
        <f t="shared" si="16"/>
        <v>0</v>
      </c>
    </row>
    <row r="247" spans="1:22" x14ac:dyDescent="0.25">
      <c r="A247" s="26">
        <f>Wellpath!E247</f>
        <v>0</v>
      </c>
      <c r="B247" s="22">
        <v>0</v>
      </c>
      <c r="C247" s="22">
        <v>0</v>
      </c>
      <c r="D247" s="22">
        <v>1</v>
      </c>
      <c r="E247" s="20">
        <f>Model!$W$24*((drdp!B247+drdp!K247)*'DEC-OI'!$B247+(drdp!E247+drdp!N247)*'DEC-OI'!$C247+(drdp!H247+drdp!Q247)*'DEC-OI'!$D247)</f>
        <v>0</v>
      </c>
      <c r="F247" s="20">
        <f>Model!$W$24*((drdp!C247+drdp!L247)*'DEC-OI'!$B247+(drdp!F247+drdp!O247)*'DEC-OI'!$C247+(drdp!I247+drdp!R247)*'DEC-OI'!$D247)</f>
        <v>0</v>
      </c>
      <c r="G247" s="20">
        <f>Model!$W$24*((drdp!D247+drdp!M247)*'DEC-OI'!$B247+(drdp!G247+drdp!P247)*'DEC-OI'!$C247+(drdp!J247+drdp!S247)*'DEC-OI'!$D247)</f>
        <v>0</v>
      </c>
      <c r="H247" s="18">
        <f>Model!$W$24*((drdp!B247)*'DEC-OI'!$B247+(drdp!E247)*'DEC-OI'!$C247+(drdp!H247)*'DEC-OI'!$D247)</f>
        <v>0</v>
      </c>
      <c r="I247" s="18">
        <f>Model!$W$24*((drdp!C247)*'DEC-OI'!$B247+(drdp!F247)*'DEC-OI'!$C247+(drdp!I247)*'DEC-OI'!$D247)</f>
        <v>0</v>
      </c>
      <c r="J247" s="18">
        <f>Model!$W$24*((drdp!D247)*'DEC-OI'!$B247+(drdp!G247)*'DEC-OI'!$C247+(drdp!J247)*'DEC-OI'!$D247)</f>
        <v>0</v>
      </c>
      <c r="K247" s="21">
        <f>SUM(E$3:E246)+H247</f>
        <v>-0.65244768753911597</v>
      </c>
      <c r="L247" s="21">
        <f>SUM(F$3:F246)+I247</f>
        <v>0.65268045941139174</v>
      </c>
      <c r="M247" s="21">
        <f>SUM(G$3:G246)+J247</f>
        <v>0</v>
      </c>
      <c r="N247" s="21"/>
      <c r="O247" s="21"/>
      <c r="P247" s="21"/>
      <c r="Q247" s="19">
        <f t="shared" si="17"/>
        <v>0.42568798497513993</v>
      </c>
      <c r="R247" s="19">
        <f t="shared" si="17"/>
        <v>0.42599178209746541</v>
      </c>
      <c r="S247" s="19">
        <f t="shared" si="17"/>
        <v>0</v>
      </c>
      <c r="T247" s="19">
        <f t="shared" si="14"/>
        <v>-0.42583985644493039</v>
      </c>
      <c r="U247" s="19">
        <f t="shared" si="15"/>
        <v>0</v>
      </c>
      <c r="V247" s="19">
        <f t="shared" si="16"/>
        <v>0</v>
      </c>
    </row>
    <row r="248" spans="1:22" x14ac:dyDescent="0.25">
      <c r="A248" s="26">
        <f>Wellpath!E248</f>
        <v>0</v>
      </c>
      <c r="B248" s="22">
        <v>0</v>
      </c>
      <c r="C248" s="22">
        <v>0</v>
      </c>
      <c r="D248" s="22">
        <v>1</v>
      </c>
      <c r="E248" s="20">
        <f>Model!$W$24*((drdp!B248+drdp!K248)*'DEC-OI'!$B248+(drdp!E248+drdp!N248)*'DEC-OI'!$C248+(drdp!H248+drdp!Q248)*'DEC-OI'!$D248)</f>
        <v>0</v>
      </c>
      <c r="F248" s="20">
        <f>Model!$W$24*((drdp!C248+drdp!L248)*'DEC-OI'!$B248+(drdp!F248+drdp!O248)*'DEC-OI'!$C248+(drdp!I248+drdp!R248)*'DEC-OI'!$D248)</f>
        <v>0</v>
      </c>
      <c r="G248" s="20">
        <f>Model!$W$24*((drdp!D248+drdp!M248)*'DEC-OI'!$B248+(drdp!G248+drdp!P248)*'DEC-OI'!$C248+(drdp!J248+drdp!S248)*'DEC-OI'!$D248)</f>
        <v>0</v>
      </c>
      <c r="H248" s="18">
        <f>Model!$W$24*((drdp!B248)*'DEC-OI'!$B248+(drdp!E248)*'DEC-OI'!$C248+(drdp!H248)*'DEC-OI'!$D248)</f>
        <v>0</v>
      </c>
      <c r="I248" s="18">
        <f>Model!$W$24*((drdp!C248)*'DEC-OI'!$B248+(drdp!F248)*'DEC-OI'!$C248+(drdp!I248)*'DEC-OI'!$D248)</f>
        <v>0</v>
      </c>
      <c r="J248" s="18">
        <f>Model!$W$24*((drdp!D248)*'DEC-OI'!$B248+(drdp!G248)*'DEC-OI'!$C248+(drdp!J248)*'DEC-OI'!$D248)</f>
        <v>0</v>
      </c>
      <c r="K248" s="21">
        <f>SUM(E$3:E247)+H248</f>
        <v>-0.65244768753911597</v>
      </c>
      <c r="L248" s="21">
        <f>SUM(F$3:F247)+I248</f>
        <v>0.65268045941139174</v>
      </c>
      <c r="M248" s="21">
        <f>SUM(G$3:G247)+J248</f>
        <v>0</v>
      </c>
      <c r="N248" s="21"/>
      <c r="O248" s="21"/>
      <c r="P248" s="21"/>
      <c r="Q248" s="19">
        <f t="shared" si="17"/>
        <v>0.42568798497513993</v>
      </c>
      <c r="R248" s="19">
        <f t="shared" si="17"/>
        <v>0.42599178209746541</v>
      </c>
      <c r="S248" s="19">
        <f t="shared" si="17"/>
        <v>0</v>
      </c>
      <c r="T248" s="19">
        <f t="shared" si="14"/>
        <v>-0.42583985644493039</v>
      </c>
      <c r="U248" s="19">
        <f t="shared" si="15"/>
        <v>0</v>
      </c>
      <c r="V248" s="19">
        <f t="shared" si="16"/>
        <v>0</v>
      </c>
    </row>
    <row r="249" spans="1:22" x14ac:dyDescent="0.25">
      <c r="A249" s="26">
        <f>Wellpath!E249</f>
        <v>0</v>
      </c>
      <c r="B249" s="22">
        <v>0</v>
      </c>
      <c r="C249" s="22">
        <v>0</v>
      </c>
      <c r="D249" s="22">
        <v>1</v>
      </c>
      <c r="E249" s="20">
        <f>Model!$W$24*((drdp!B249+drdp!K249)*'DEC-OI'!$B249+(drdp!E249+drdp!N249)*'DEC-OI'!$C249+(drdp!H249+drdp!Q249)*'DEC-OI'!$D249)</f>
        <v>0</v>
      </c>
      <c r="F249" s="20">
        <f>Model!$W$24*((drdp!C249+drdp!L249)*'DEC-OI'!$B249+(drdp!F249+drdp!O249)*'DEC-OI'!$C249+(drdp!I249+drdp!R249)*'DEC-OI'!$D249)</f>
        <v>0</v>
      </c>
      <c r="G249" s="20">
        <f>Model!$W$24*((drdp!D249+drdp!M249)*'DEC-OI'!$B249+(drdp!G249+drdp!P249)*'DEC-OI'!$C249+(drdp!J249+drdp!S249)*'DEC-OI'!$D249)</f>
        <v>0</v>
      </c>
      <c r="H249" s="18">
        <f>Model!$W$24*((drdp!B249)*'DEC-OI'!$B249+(drdp!E249)*'DEC-OI'!$C249+(drdp!H249)*'DEC-OI'!$D249)</f>
        <v>0</v>
      </c>
      <c r="I249" s="18">
        <f>Model!$W$24*((drdp!C249)*'DEC-OI'!$B249+(drdp!F249)*'DEC-OI'!$C249+(drdp!I249)*'DEC-OI'!$D249)</f>
        <v>0</v>
      </c>
      <c r="J249" s="18">
        <f>Model!$W$24*((drdp!D249)*'DEC-OI'!$B249+(drdp!G249)*'DEC-OI'!$C249+(drdp!J249)*'DEC-OI'!$D249)</f>
        <v>0</v>
      </c>
      <c r="K249" s="21">
        <f>SUM(E$3:E248)+H249</f>
        <v>-0.65244768753911597</v>
      </c>
      <c r="L249" s="21">
        <f>SUM(F$3:F248)+I249</f>
        <v>0.65268045941139174</v>
      </c>
      <c r="M249" s="21">
        <f>SUM(G$3:G248)+J249</f>
        <v>0</v>
      </c>
      <c r="N249" s="21"/>
      <c r="O249" s="21"/>
      <c r="P249" s="21"/>
      <c r="Q249" s="19">
        <f t="shared" si="17"/>
        <v>0.42568798497513993</v>
      </c>
      <c r="R249" s="19">
        <f t="shared" si="17"/>
        <v>0.42599178209746541</v>
      </c>
      <c r="S249" s="19">
        <f t="shared" si="17"/>
        <v>0</v>
      </c>
      <c r="T249" s="19">
        <f t="shared" si="14"/>
        <v>-0.42583985644493039</v>
      </c>
      <c r="U249" s="19">
        <f t="shared" si="15"/>
        <v>0</v>
      </c>
      <c r="V249" s="19">
        <f t="shared" si="16"/>
        <v>0</v>
      </c>
    </row>
    <row r="250" spans="1:22" x14ac:dyDescent="0.25">
      <c r="A250" s="26">
        <f>Wellpath!E250</f>
        <v>0</v>
      </c>
      <c r="B250" s="22">
        <v>0</v>
      </c>
      <c r="C250" s="22">
        <v>0</v>
      </c>
      <c r="D250" s="22">
        <v>1</v>
      </c>
      <c r="E250" s="20">
        <f>Model!$W$24*((drdp!B250+drdp!K250)*'DEC-OI'!$B250+(drdp!E250+drdp!N250)*'DEC-OI'!$C250+(drdp!H250+drdp!Q250)*'DEC-OI'!$D250)</f>
        <v>0</v>
      </c>
      <c r="F250" s="20">
        <f>Model!$W$24*((drdp!C250+drdp!L250)*'DEC-OI'!$B250+(drdp!F250+drdp!O250)*'DEC-OI'!$C250+(drdp!I250+drdp!R250)*'DEC-OI'!$D250)</f>
        <v>0</v>
      </c>
      <c r="G250" s="20">
        <f>Model!$W$24*((drdp!D250+drdp!M250)*'DEC-OI'!$B250+(drdp!G250+drdp!P250)*'DEC-OI'!$C250+(drdp!J250+drdp!S250)*'DEC-OI'!$D250)</f>
        <v>0</v>
      </c>
      <c r="H250" s="18">
        <f>Model!$W$24*((drdp!B250)*'DEC-OI'!$B250+(drdp!E250)*'DEC-OI'!$C250+(drdp!H250)*'DEC-OI'!$D250)</f>
        <v>0</v>
      </c>
      <c r="I250" s="18">
        <f>Model!$W$24*((drdp!C250)*'DEC-OI'!$B250+(drdp!F250)*'DEC-OI'!$C250+(drdp!I250)*'DEC-OI'!$D250)</f>
        <v>0</v>
      </c>
      <c r="J250" s="18">
        <f>Model!$W$24*((drdp!D250)*'DEC-OI'!$B250+(drdp!G250)*'DEC-OI'!$C250+(drdp!J250)*'DEC-OI'!$D250)</f>
        <v>0</v>
      </c>
      <c r="K250" s="21">
        <f>SUM(E$3:E249)+H250</f>
        <v>-0.65244768753911597</v>
      </c>
      <c r="L250" s="21">
        <f>SUM(F$3:F249)+I250</f>
        <v>0.65268045941139174</v>
      </c>
      <c r="M250" s="21">
        <f>SUM(G$3:G249)+J250</f>
        <v>0</v>
      </c>
      <c r="N250" s="21"/>
      <c r="O250" s="21"/>
      <c r="P250" s="21"/>
      <c r="Q250" s="19">
        <f t="shared" si="17"/>
        <v>0.42568798497513993</v>
      </c>
      <c r="R250" s="19">
        <f t="shared" si="17"/>
        <v>0.42599178209746541</v>
      </c>
      <c r="S250" s="19">
        <f t="shared" si="17"/>
        <v>0</v>
      </c>
      <c r="T250" s="19">
        <f t="shared" si="14"/>
        <v>-0.42583985644493039</v>
      </c>
      <c r="U250" s="19">
        <f t="shared" si="15"/>
        <v>0</v>
      </c>
      <c r="V250" s="19">
        <f t="shared" si="16"/>
        <v>0</v>
      </c>
    </row>
    <row r="251" spans="1:22" x14ac:dyDescent="0.25">
      <c r="A251" s="26">
        <f>Wellpath!E251</f>
        <v>0</v>
      </c>
      <c r="B251" s="22">
        <v>0</v>
      </c>
      <c r="C251" s="22">
        <v>0</v>
      </c>
      <c r="D251" s="22">
        <v>1</v>
      </c>
      <c r="E251" s="20">
        <f>Model!$W$24*((drdp!B251+drdp!K251)*'DEC-OI'!$B251+(drdp!E251+drdp!N251)*'DEC-OI'!$C251+(drdp!H251+drdp!Q251)*'DEC-OI'!$D251)</f>
        <v>0</v>
      </c>
      <c r="F251" s="20">
        <f>Model!$W$24*((drdp!C251+drdp!L251)*'DEC-OI'!$B251+(drdp!F251+drdp!O251)*'DEC-OI'!$C251+(drdp!I251+drdp!R251)*'DEC-OI'!$D251)</f>
        <v>0</v>
      </c>
      <c r="G251" s="20">
        <f>Model!$W$24*((drdp!D251+drdp!M251)*'DEC-OI'!$B251+(drdp!G251+drdp!P251)*'DEC-OI'!$C251+(drdp!J251+drdp!S251)*'DEC-OI'!$D251)</f>
        <v>0</v>
      </c>
      <c r="H251" s="18">
        <f>Model!$W$24*((drdp!B251)*'DEC-OI'!$B251+(drdp!E251)*'DEC-OI'!$C251+(drdp!H251)*'DEC-OI'!$D251)</f>
        <v>0</v>
      </c>
      <c r="I251" s="18">
        <f>Model!$W$24*((drdp!C251)*'DEC-OI'!$B251+(drdp!F251)*'DEC-OI'!$C251+(drdp!I251)*'DEC-OI'!$D251)</f>
        <v>0</v>
      </c>
      <c r="J251" s="18">
        <f>Model!$W$24*((drdp!D251)*'DEC-OI'!$B251+(drdp!G251)*'DEC-OI'!$C251+(drdp!J251)*'DEC-OI'!$D251)</f>
        <v>0</v>
      </c>
      <c r="K251" s="21">
        <f>SUM(E$3:E250)+H251</f>
        <v>-0.65244768753911597</v>
      </c>
      <c r="L251" s="21">
        <f>SUM(F$3:F250)+I251</f>
        <v>0.65268045941139174</v>
      </c>
      <c r="M251" s="21">
        <f>SUM(G$3:G250)+J251</f>
        <v>0</v>
      </c>
      <c r="N251" s="21"/>
      <c r="O251" s="21"/>
      <c r="P251" s="21"/>
      <c r="Q251" s="19">
        <f t="shared" si="17"/>
        <v>0.42568798497513993</v>
      </c>
      <c r="R251" s="19">
        <f t="shared" si="17"/>
        <v>0.42599178209746541</v>
      </c>
      <c r="S251" s="19">
        <f t="shared" si="17"/>
        <v>0</v>
      </c>
      <c r="T251" s="19">
        <f t="shared" si="14"/>
        <v>-0.42583985644493039</v>
      </c>
      <c r="U251" s="19">
        <f t="shared" si="15"/>
        <v>0</v>
      </c>
      <c r="V251" s="19">
        <f t="shared" si="16"/>
        <v>0</v>
      </c>
    </row>
    <row r="252" spans="1:22" x14ac:dyDescent="0.25">
      <c r="A252" s="26">
        <f>Wellpath!E252</f>
        <v>0</v>
      </c>
      <c r="B252" s="22">
        <v>0</v>
      </c>
      <c r="C252" s="22">
        <v>0</v>
      </c>
      <c r="D252" s="22">
        <v>1</v>
      </c>
      <c r="E252" s="20">
        <f>Model!$W$24*((drdp!B252+drdp!K252)*'DEC-OI'!$B252+(drdp!E252+drdp!N252)*'DEC-OI'!$C252+(drdp!H252+drdp!Q252)*'DEC-OI'!$D252)</f>
        <v>0</v>
      </c>
      <c r="F252" s="20">
        <f>Model!$W$24*((drdp!C252+drdp!L252)*'DEC-OI'!$B252+(drdp!F252+drdp!O252)*'DEC-OI'!$C252+(drdp!I252+drdp!R252)*'DEC-OI'!$D252)</f>
        <v>0</v>
      </c>
      <c r="G252" s="20">
        <f>Model!$W$24*((drdp!D252+drdp!M252)*'DEC-OI'!$B252+(drdp!G252+drdp!P252)*'DEC-OI'!$C252+(drdp!J252+drdp!S252)*'DEC-OI'!$D252)</f>
        <v>0</v>
      </c>
      <c r="H252" s="18">
        <f>Model!$W$24*((drdp!B252)*'DEC-OI'!$B252+(drdp!E252)*'DEC-OI'!$C252+(drdp!H252)*'DEC-OI'!$D252)</f>
        <v>0</v>
      </c>
      <c r="I252" s="18">
        <f>Model!$W$24*((drdp!C252)*'DEC-OI'!$B252+(drdp!F252)*'DEC-OI'!$C252+(drdp!I252)*'DEC-OI'!$D252)</f>
        <v>0</v>
      </c>
      <c r="J252" s="18">
        <f>Model!$W$24*((drdp!D252)*'DEC-OI'!$B252+(drdp!G252)*'DEC-OI'!$C252+(drdp!J252)*'DEC-OI'!$D252)</f>
        <v>0</v>
      </c>
      <c r="K252" s="21">
        <f>SUM(E$3:E251)+H252</f>
        <v>-0.65244768753911597</v>
      </c>
      <c r="L252" s="21">
        <f>SUM(F$3:F251)+I252</f>
        <v>0.65268045941139174</v>
      </c>
      <c r="M252" s="21">
        <f>SUM(G$3:G251)+J252</f>
        <v>0</v>
      </c>
      <c r="N252" s="21"/>
      <c r="O252" s="21"/>
      <c r="P252" s="21"/>
      <c r="Q252" s="19">
        <f t="shared" si="17"/>
        <v>0.42568798497513993</v>
      </c>
      <c r="R252" s="19">
        <f t="shared" si="17"/>
        <v>0.42599178209746541</v>
      </c>
      <c r="S252" s="19">
        <f t="shared" si="17"/>
        <v>0</v>
      </c>
      <c r="T252" s="19">
        <f t="shared" si="14"/>
        <v>-0.42583985644493039</v>
      </c>
      <c r="U252" s="19">
        <f t="shared" si="15"/>
        <v>0</v>
      </c>
      <c r="V252" s="19">
        <f t="shared" si="16"/>
        <v>0</v>
      </c>
    </row>
    <row r="253" spans="1:22" x14ac:dyDescent="0.25">
      <c r="A253" s="26">
        <f>Wellpath!E253</f>
        <v>0</v>
      </c>
      <c r="B253" s="22">
        <v>0</v>
      </c>
      <c r="C253" s="22">
        <v>0</v>
      </c>
      <c r="D253" s="22">
        <v>1</v>
      </c>
      <c r="E253" s="20">
        <f>Model!$W$24*((drdp!B253+drdp!K253)*'DEC-OI'!$B253+(drdp!E253+drdp!N253)*'DEC-OI'!$C253+(drdp!H253+drdp!Q253)*'DEC-OI'!$D253)</f>
        <v>0</v>
      </c>
      <c r="F253" s="20">
        <f>Model!$W$24*((drdp!C253+drdp!L253)*'DEC-OI'!$B253+(drdp!F253+drdp!O253)*'DEC-OI'!$C253+(drdp!I253+drdp!R253)*'DEC-OI'!$D253)</f>
        <v>0</v>
      </c>
      <c r="G253" s="20">
        <f>Model!$W$24*((drdp!D253+drdp!M253)*'DEC-OI'!$B253+(drdp!G253+drdp!P253)*'DEC-OI'!$C253+(drdp!J253+drdp!S253)*'DEC-OI'!$D253)</f>
        <v>0</v>
      </c>
      <c r="H253" s="18">
        <f>Model!$W$24*((drdp!B253)*'DEC-OI'!$B253+(drdp!E253)*'DEC-OI'!$C253+(drdp!H253)*'DEC-OI'!$D253)</f>
        <v>0</v>
      </c>
      <c r="I253" s="18">
        <f>Model!$W$24*((drdp!C253)*'DEC-OI'!$B253+(drdp!F253)*'DEC-OI'!$C253+(drdp!I253)*'DEC-OI'!$D253)</f>
        <v>0</v>
      </c>
      <c r="J253" s="18">
        <f>Model!$W$24*((drdp!D253)*'DEC-OI'!$B253+(drdp!G253)*'DEC-OI'!$C253+(drdp!J253)*'DEC-OI'!$D253)</f>
        <v>0</v>
      </c>
      <c r="K253" s="21">
        <f>SUM(E$3:E252)+H253</f>
        <v>-0.65244768753911597</v>
      </c>
      <c r="L253" s="21">
        <f>SUM(F$3:F252)+I253</f>
        <v>0.65268045941139174</v>
      </c>
      <c r="M253" s="21">
        <f>SUM(G$3:G252)+J253</f>
        <v>0</v>
      </c>
      <c r="N253" s="21"/>
      <c r="O253" s="21"/>
      <c r="P253" s="21"/>
      <c r="Q253" s="19">
        <f t="shared" si="17"/>
        <v>0.42568798497513993</v>
      </c>
      <c r="R253" s="19">
        <f t="shared" si="17"/>
        <v>0.42599178209746541</v>
      </c>
      <c r="S253" s="19">
        <f t="shared" si="17"/>
        <v>0</v>
      </c>
      <c r="T253" s="19">
        <f t="shared" si="14"/>
        <v>-0.42583985644493039</v>
      </c>
      <c r="U253" s="19">
        <f t="shared" si="15"/>
        <v>0</v>
      </c>
      <c r="V253" s="19">
        <f t="shared" si="16"/>
        <v>0</v>
      </c>
    </row>
    <row r="254" spans="1:22" x14ac:dyDescent="0.25">
      <c r="A254" s="26">
        <f>Wellpath!E254</f>
        <v>0</v>
      </c>
      <c r="B254" s="22">
        <v>0</v>
      </c>
      <c r="C254" s="22">
        <v>0</v>
      </c>
      <c r="D254" s="22">
        <v>1</v>
      </c>
      <c r="E254" s="20">
        <f>Model!$W$24*((drdp!B254+drdp!K254)*'DEC-OI'!$B254+(drdp!E254+drdp!N254)*'DEC-OI'!$C254+(drdp!H254+drdp!Q254)*'DEC-OI'!$D254)</f>
        <v>0</v>
      </c>
      <c r="F254" s="20">
        <f>Model!$W$24*((drdp!C254+drdp!L254)*'DEC-OI'!$B254+(drdp!F254+drdp!O254)*'DEC-OI'!$C254+(drdp!I254+drdp!R254)*'DEC-OI'!$D254)</f>
        <v>0</v>
      </c>
      <c r="G254" s="20">
        <f>Model!$W$24*((drdp!D254+drdp!M254)*'DEC-OI'!$B254+(drdp!G254+drdp!P254)*'DEC-OI'!$C254+(drdp!J254+drdp!S254)*'DEC-OI'!$D254)</f>
        <v>0</v>
      </c>
      <c r="H254" s="18">
        <f>Model!$W$24*((drdp!B254)*'DEC-OI'!$B254+(drdp!E254)*'DEC-OI'!$C254+(drdp!H254)*'DEC-OI'!$D254)</f>
        <v>0</v>
      </c>
      <c r="I254" s="18">
        <f>Model!$W$24*((drdp!C254)*'DEC-OI'!$B254+(drdp!F254)*'DEC-OI'!$C254+(drdp!I254)*'DEC-OI'!$D254)</f>
        <v>0</v>
      </c>
      <c r="J254" s="18">
        <f>Model!$W$24*((drdp!D254)*'DEC-OI'!$B254+(drdp!G254)*'DEC-OI'!$C254+(drdp!J254)*'DEC-OI'!$D254)</f>
        <v>0</v>
      </c>
      <c r="K254" s="21">
        <f>SUM(E$3:E253)+H254</f>
        <v>-0.65244768753911597</v>
      </c>
      <c r="L254" s="21">
        <f>SUM(F$3:F253)+I254</f>
        <v>0.65268045941139174</v>
      </c>
      <c r="M254" s="21">
        <f>SUM(G$3:G253)+J254</f>
        <v>0</v>
      </c>
      <c r="N254" s="21"/>
      <c r="O254" s="21"/>
      <c r="P254" s="21"/>
      <c r="Q254" s="19">
        <f t="shared" si="17"/>
        <v>0.42568798497513993</v>
      </c>
      <c r="R254" s="19">
        <f t="shared" si="17"/>
        <v>0.42599178209746541</v>
      </c>
      <c r="S254" s="19">
        <f t="shared" si="17"/>
        <v>0</v>
      </c>
      <c r="T254" s="19">
        <f t="shared" si="14"/>
        <v>-0.42583985644493039</v>
      </c>
      <c r="U254" s="19">
        <f t="shared" si="15"/>
        <v>0</v>
      </c>
      <c r="V254" s="19">
        <f t="shared" si="16"/>
        <v>0</v>
      </c>
    </row>
    <row r="255" spans="1:22" x14ac:dyDescent="0.25">
      <c r="A255" s="26">
        <f>Wellpath!E255</f>
        <v>0</v>
      </c>
      <c r="B255" s="22">
        <v>0</v>
      </c>
      <c r="C255" s="22">
        <v>0</v>
      </c>
      <c r="D255" s="22">
        <v>1</v>
      </c>
      <c r="E255" s="20">
        <f>Model!$W$24*((drdp!B255+drdp!K255)*'DEC-OI'!$B255+(drdp!E255+drdp!N255)*'DEC-OI'!$C255+(drdp!H255+drdp!Q255)*'DEC-OI'!$D255)</f>
        <v>0</v>
      </c>
      <c r="F255" s="20">
        <f>Model!$W$24*((drdp!C255+drdp!L255)*'DEC-OI'!$B255+(drdp!F255+drdp!O255)*'DEC-OI'!$C255+(drdp!I255+drdp!R255)*'DEC-OI'!$D255)</f>
        <v>0</v>
      </c>
      <c r="G255" s="20">
        <f>Model!$W$24*((drdp!D255+drdp!M255)*'DEC-OI'!$B255+(drdp!G255+drdp!P255)*'DEC-OI'!$C255+(drdp!J255+drdp!S255)*'DEC-OI'!$D255)</f>
        <v>0</v>
      </c>
      <c r="H255" s="18">
        <f>Model!$W$24*((drdp!B255)*'DEC-OI'!$B255+(drdp!E255)*'DEC-OI'!$C255+(drdp!H255)*'DEC-OI'!$D255)</f>
        <v>0</v>
      </c>
      <c r="I255" s="18">
        <f>Model!$W$24*((drdp!C255)*'DEC-OI'!$B255+(drdp!F255)*'DEC-OI'!$C255+(drdp!I255)*'DEC-OI'!$D255)</f>
        <v>0</v>
      </c>
      <c r="J255" s="18">
        <f>Model!$W$24*((drdp!D255)*'DEC-OI'!$B255+(drdp!G255)*'DEC-OI'!$C255+(drdp!J255)*'DEC-OI'!$D255)</f>
        <v>0</v>
      </c>
      <c r="K255" s="21">
        <f>SUM(E$3:E254)+H255</f>
        <v>-0.65244768753911597</v>
      </c>
      <c r="L255" s="21">
        <f>SUM(F$3:F254)+I255</f>
        <v>0.65268045941139174</v>
      </c>
      <c r="M255" s="21">
        <f>SUM(G$3:G254)+J255</f>
        <v>0</v>
      </c>
      <c r="N255" s="21"/>
      <c r="O255" s="21"/>
      <c r="P255" s="21"/>
      <c r="Q255" s="19">
        <f t="shared" si="17"/>
        <v>0.42568798497513993</v>
      </c>
      <c r="R255" s="19">
        <f t="shared" si="17"/>
        <v>0.42599178209746541</v>
      </c>
      <c r="S255" s="19">
        <f t="shared" si="17"/>
        <v>0</v>
      </c>
      <c r="T255" s="19">
        <f t="shared" si="14"/>
        <v>-0.42583985644493039</v>
      </c>
      <c r="U255" s="19">
        <f t="shared" si="15"/>
        <v>0</v>
      </c>
      <c r="V255" s="19">
        <f t="shared" si="16"/>
        <v>0</v>
      </c>
    </row>
    <row r="256" spans="1:22" x14ac:dyDescent="0.25">
      <c r="A256" s="26">
        <f>Wellpath!E256</f>
        <v>0</v>
      </c>
      <c r="B256" s="22">
        <v>0</v>
      </c>
      <c r="C256" s="22">
        <v>0</v>
      </c>
      <c r="D256" s="22">
        <v>1</v>
      </c>
      <c r="E256" s="20">
        <f>Model!$W$24*((drdp!B256+drdp!K256)*'DEC-OI'!$B256+(drdp!E256+drdp!N256)*'DEC-OI'!$C256+(drdp!H256+drdp!Q256)*'DEC-OI'!$D256)</f>
        <v>0</v>
      </c>
      <c r="F256" s="20">
        <f>Model!$W$24*((drdp!C256+drdp!L256)*'DEC-OI'!$B256+(drdp!F256+drdp!O256)*'DEC-OI'!$C256+(drdp!I256+drdp!R256)*'DEC-OI'!$D256)</f>
        <v>0</v>
      </c>
      <c r="G256" s="20">
        <f>Model!$W$24*((drdp!D256+drdp!M256)*'DEC-OI'!$B256+(drdp!G256+drdp!P256)*'DEC-OI'!$C256+(drdp!J256+drdp!S256)*'DEC-OI'!$D256)</f>
        <v>0</v>
      </c>
      <c r="H256" s="18">
        <f>Model!$W$24*((drdp!B256)*'DEC-OI'!$B256+(drdp!E256)*'DEC-OI'!$C256+(drdp!H256)*'DEC-OI'!$D256)</f>
        <v>0</v>
      </c>
      <c r="I256" s="18">
        <f>Model!$W$24*((drdp!C256)*'DEC-OI'!$B256+(drdp!F256)*'DEC-OI'!$C256+(drdp!I256)*'DEC-OI'!$D256)</f>
        <v>0</v>
      </c>
      <c r="J256" s="18">
        <f>Model!$W$24*((drdp!D256)*'DEC-OI'!$B256+(drdp!G256)*'DEC-OI'!$C256+(drdp!J256)*'DEC-OI'!$D256)</f>
        <v>0</v>
      </c>
      <c r="K256" s="21">
        <f>SUM(E$3:E255)+H256</f>
        <v>-0.65244768753911597</v>
      </c>
      <c r="L256" s="21">
        <f>SUM(F$3:F255)+I256</f>
        <v>0.65268045941139174</v>
      </c>
      <c r="M256" s="21">
        <f>SUM(G$3:G255)+J256</f>
        <v>0</v>
      </c>
      <c r="N256" s="21"/>
      <c r="O256" s="21"/>
      <c r="P256" s="21"/>
      <c r="Q256" s="19">
        <f t="shared" si="17"/>
        <v>0.42568798497513993</v>
      </c>
      <c r="R256" s="19">
        <f t="shared" si="17"/>
        <v>0.42599178209746541</v>
      </c>
      <c r="S256" s="19">
        <f t="shared" si="17"/>
        <v>0</v>
      </c>
      <c r="T256" s="19">
        <f t="shared" si="14"/>
        <v>-0.42583985644493039</v>
      </c>
      <c r="U256" s="19">
        <f t="shared" si="15"/>
        <v>0</v>
      </c>
      <c r="V256" s="19">
        <f t="shared" si="16"/>
        <v>0</v>
      </c>
    </row>
    <row r="257" spans="1:23" x14ac:dyDescent="0.25">
      <c r="A257" s="26">
        <f>Wellpath!E257</f>
        <v>0</v>
      </c>
      <c r="B257" s="22">
        <v>0</v>
      </c>
      <c r="C257" s="22">
        <v>0</v>
      </c>
      <c r="D257" s="22">
        <v>1</v>
      </c>
      <c r="E257" s="20">
        <f>Model!$W$24*((drdp!B257+drdp!K257)*'DEC-OI'!$B257+(drdp!E257+drdp!N257)*'DEC-OI'!$C257+(drdp!H257+drdp!Q257)*'DEC-OI'!$D257)</f>
        <v>0</v>
      </c>
      <c r="F257" s="20">
        <f>Model!$W$24*((drdp!C257+drdp!L257)*'DEC-OI'!$B257+(drdp!F257+drdp!O257)*'DEC-OI'!$C257+(drdp!I257+drdp!R257)*'DEC-OI'!$D257)</f>
        <v>0</v>
      </c>
      <c r="G257" s="20">
        <f>Model!$W$24*((drdp!D257+drdp!M257)*'DEC-OI'!$B257+(drdp!G257+drdp!P257)*'DEC-OI'!$C257+(drdp!J257+drdp!S257)*'DEC-OI'!$D257)</f>
        <v>0</v>
      </c>
      <c r="H257" s="18">
        <f>Model!$W$24*((drdp!B257)*'DEC-OI'!$B257+(drdp!E257)*'DEC-OI'!$C257+(drdp!H257)*'DEC-OI'!$D257)</f>
        <v>0</v>
      </c>
      <c r="I257" s="18">
        <f>Model!$W$24*((drdp!C257)*'DEC-OI'!$B257+(drdp!F257)*'DEC-OI'!$C257+(drdp!I257)*'DEC-OI'!$D257)</f>
        <v>0</v>
      </c>
      <c r="J257" s="18">
        <f>Model!$W$24*((drdp!D257)*'DEC-OI'!$B257+(drdp!G257)*'DEC-OI'!$C257+(drdp!J257)*'DEC-OI'!$D257)</f>
        <v>0</v>
      </c>
      <c r="K257" s="21">
        <f>SUM(E$3:E256)+H257</f>
        <v>-0.65244768753911597</v>
      </c>
      <c r="L257" s="21">
        <f>SUM(F$3:F256)+I257</f>
        <v>0.65268045941139174</v>
      </c>
      <c r="M257" s="21">
        <f>SUM(G$3:G256)+J257</f>
        <v>0</v>
      </c>
      <c r="N257" s="21"/>
      <c r="O257" s="21"/>
      <c r="P257" s="21"/>
      <c r="Q257" s="19">
        <f t="shared" si="17"/>
        <v>0.42568798497513993</v>
      </c>
      <c r="R257" s="19">
        <f t="shared" si="17"/>
        <v>0.42599178209746541</v>
      </c>
      <c r="S257" s="19">
        <f t="shared" si="17"/>
        <v>0</v>
      </c>
      <c r="T257" s="19">
        <f t="shared" si="14"/>
        <v>-0.42583985644493039</v>
      </c>
      <c r="U257" s="19">
        <f t="shared" si="15"/>
        <v>0</v>
      </c>
      <c r="V257" s="19">
        <f t="shared" si="16"/>
        <v>0</v>
      </c>
    </row>
    <row r="258" spans="1:23" x14ac:dyDescent="0.25">
      <c r="A258" s="26">
        <f>Wellpath!E258</f>
        <v>0</v>
      </c>
      <c r="B258" s="22">
        <v>0</v>
      </c>
      <c r="C258" s="22">
        <v>0</v>
      </c>
      <c r="D258" s="22">
        <v>1</v>
      </c>
      <c r="E258" s="20">
        <f>Model!$W$24*((drdp!B258+drdp!K258)*'DEC-OI'!$B258+(drdp!E258+drdp!N258)*'DEC-OI'!$C258+(drdp!H258+drdp!Q258)*'DEC-OI'!$D258)</f>
        <v>0</v>
      </c>
      <c r="F258" s="20">
        <f>Model!$W$24*((drdp!C258+drdp!L258)*'DEC-OI'!$B258+(drdp!F258+drdp!O258)*'DEC-OI'!$C258+(drdp!I258+drdp!R258)*'DEC-OI'!$D258)</f>
        <v>0</v>
      </c>
      <c r="G258" s="20">
        <f>Model!$W$24*((drdp!D258+drdp!M258)*'DEC-OI'!$B258+(drdp!G258+drdp!P258)*'DEC-OI'!$C258+(drdp!J258+drdp!S258)*'DEC-OI'!$D258)</f>
        <v>0</v>
      </c>
      <c r="H258" s="18">
        <f>Model!$W$24*((drdp!B258)*'DEC-OI'!$B258+(drdp!E258)*'DEC-OI'!$C258+(drdp!H258)*'DEC-OI'!$D258)</f>
        <v>0</v>
      </c>
      <c r="I258" s="18">
        <f>Model!$W$24*((drdp!C258)*'DEC-OI'!$B258+(drdp!F258)*'DEC-OI'!$C258+(drdp!I258)*'DEC-OI'!$D258)</f>
        <v>0</v>
      </c>
      <c r="J258" s="18">
        <f>Model!$W$24*((drdp!D258)*'DEC-OI'!$B258+(drdp!G258)*'DEC-OI'!$C258+(drdp!J258)*'DEC-OI'!$D258)</f>
        <v>0</v>
      </c>
      <c r="K258" s="21">
        <f>SUM(E$3:E257)+H258</f>
        <v>-0.65244768753911597</v>
      </c>
      <c r="L258" s="21">
        <f>SUM(F$3:F257)+I258</f>
        <v>0.65268045941139174</v>
      </c>
      <c r="M258" s="21">
        <f>SUM(G$3:G257)+J258</f>
        <v>0</v>
      </c>
      <c r="N258" s="21"/>
      <c r="O258" s="21"/>
      <c r="P258" s="21"/>
      <c r="Q258" s="19">
        <f t="shared" si="17"/>
        <v>0.42568798497513993</v>
      </c>
      <c r="R258" s="19">
        <f t="shared" si="17"/>
        <v>0.42599178209746541</v>
      </c>
      <c r="S258" s="19">
        <f t="shared" si="17"/>
        <v>0</v>
      </c>
      <c r="T258" s="19">
        <f t="shared" si="14"/>
        <v>-0.42583985644493039</v>
      </c>
      <c r="U258" s="19">
        <f t="shared" si="15"/>
        <v>0</v>
      </c>
      <c r="V258" s="19">
        <f t="shared" si="16"/>
        <v>0</v>
      </c>
    </row>
    <row r="259" spans="1:23" x14ac:dyDescent="0.25">
      <c r="A259" s="26">
        <f>Wellpath!E259</f>
        <v>0</v>
      </c>
      <c r="B259" s="22">
        <v>0</v>
      </c>
      <c r="C259" s="22">
        <v>0</v>
      </c>
      <c r="D259" s="22">
        <v>1</v>
      </c>
      <c r="E259" s="20">
        <f>Model!$W$24*((drdp!B259+drdp!K259)*'DEC-OI'!$B259+(drdp!E259+drdp!N259)*'DEC-OI'!$C259+(drdp!H259+drdp!Q259)*'DEC-OI'!$D259)</f>
        <v>0</v>
      </c>
      <c r="F259" s="20">
        <f>Model!$W$24*((drdp!C259+drdp!L259)*'DEC-OI'!$B259+(drdp!F259+drdp!O259)*'DEC-OI'!$C259+(drdp!I259+drdp!R259)*'DEC-OI'!$D259)</f>
        <v>0</v>
      </c>
      <c r="G259" s="20">
        <f>Model!$W$24*((drdp!D259+drdp!M259)*'DEC-OI'!$B259+(drdp!G259+drdp!P259)*'DEC-OI'!$C259+(drdp!J259+drdp!S259)*'DEC-OI'!$D259)</f>
        <v>0</v>
      </c>
      <c r="H259" s="18">
        <f>Model!$W$24*((drdp!B259)*'DEC-OI'!$B259+(drdp!E259)*'DEC-OI'!$C259+(drdp!H259)*'DEC-OI'!$D259)</f>
        <v>0</v>
      </c>
      <c r="I259" s="18">
        <f>Model!$W$24*((drdp!C259)*'DEC-OI'!$B259+(drdp!F259)*'DEC-OI'!$C259+(drdp!I259)*'DEC-OI'!$D259)</f>
        <v>0</v>
      </c>
      <c r="J259" s="18">
        <f>Model!$W$24*((drdp!D259)*'DEC-OI'!$B259+(drdp!G259)*'DEC-OI'!$C259+(drdp!J259)*'DEC-OI'!$D259)</f>
        <v>0</v>
      </c>
      <c r="K259" s="21">
        <f>SUM(E$3:E258)+H259</f>
        <v>-0.65244768753911597</v>
      </c>
      <c r="L259" s="21">
        <f>SUM(F$3:F258)+I259</f>
        <v>0.65268045941139174</v>
      </c>
      <c r="M259" s="21">
        <f>SUM(G$3:G258)+J259</f>
        <v>0</v>
      </c>
      <c r="N259" s="21"/>
      <c r="O259" s="21"/>
      <c r="P259" s="21"/>
      <c r="Q259" s="19">
        <f t="shared" si="17"/>
        <v>0.42568798497513993</v>
      </c>
      <c r="R259" s="19">
        <f t="shared" si="17"/>
        <v>0.42599178209746541</v>
      </c>
      <c r="S259" s="19">
        <f t="shared" si="17"/>
        <v>0</v>
      </c>
      <c r="T259" s="19">
        <f t="shared" si="14"/>
        <v>-0.42583985644493039</v>
      </c>
      <c r="U259" s="19">
        <f t="shared" si="15"/>
        <v>0</v>
      </c>
      <c r="V259" s="19">
        <f t="shared" si="16"/>
        <v>0</v>
      </c>
    </row>
    <row r="260" spans="1:23" x14ac:dyDescent="0.25">
      <c r="A260" s="26">
        <f>Wellpath!E260</f>
        <v>0</v>
      </c>
      <c r="B260" s="22">
        <v>0</v>
      </c>
      <c r="C260" s="22">
        <v>0</v>
      </c>
      <c r="D260" s="22">
        <v>1</v>
      </c>
      <c r="E260" s="20">
        <f>Model!$W$24*((drdp!B260+drdp!K260)*'DEC-OI'!$B260+(drdp!E260+drdp!N260)*'DEC-OI'!$C260+(drdp!H260+drdp!Q260)*'DEC-OI'!$D260)</f>
        <v>0</v>
      </c>
      <c r="F260" s="20">
        <f>Model!$W$24*((drdp!C260+drdp!L260)*'DEC-OI'!$B260+(drdp!F260+drdp!O260)*'DEC-OI'!$C260+(drdp!I260+drdp!R260)*'DEC-OI'!$D260)</f>
        <v>0</v>
      </c>
      <c r="G260" s="20">
        <f>Model!$W$24*((drdp!D260+drdp!M260)*'DEC-OI'!$B260+(drdp!G260+drdp!P260)*'DEC-OI'!$C260+(drdp!J260+drdp!S260)*'DEC-OI'!$D260)</f>
        <v>0</v>
      </c>
      <c r="H260" s="18">
        <f>Model!$W$24*((drdp!B260)*'DEC-OI'!$B260+(drdp!E260)*'DEC-OI'!$C260+(drdp!H260)*'DEC-OI'!$D260)</f>
        <v>0</v>
      </c>
      <c r="I260" s="18">
        <f>Model!$W$24*((drdp!C260)*'DEC-OI'!$B260+(drdp!F260)*'DEC-OI'!$C260+(drdp!I260)*'DEC-OI'!$D260)</f>
        <v>0</v>
      </c>
      <c r="J260" s="18">
        <f>Model!$W$24*((drdp!D260)*'DEC-OI'!$B260+(drdp!G260)*'DEC-OI'!$C260+(drdp!J260)*'DEC-OI'!$D260)</f>
        <v>0</v>
      </c>
      <c r="K260" s="21">
        <f>SUM(E$3:E259)+H260</f>
        <v>-0.65244768753911597</v>
      </c>
      <c r="L260" s="21">
        <f>SUM(F$3:F259)+I260</f>
        <v>0.65268045941139174</v>
      </c>
      <c r="M260" s="21">
        <f>SUM(G$3:G259)+J260</f>
        <v>0</v>
      </c>
      <c r="N260" s="21"/>
      <c r="O260" s="21"/>
      <c r="P260" s="21"/>
      <c r="Q260" s="19">
        <f t="shared" si="17"/>
        <v>0.42568798497513993</v>
      </c>
      <c r="R260" s="19">
        <f t="shared" si="17"/>
        <v>0.42599178209746541</v>
      </c>
      <c r="S260" s="19">
        <f t="shared" si="17"/>
        <v>0</v>
      </c>
      <c r="T260" s="19">
        <f t="shared" ref="T260:T271" si="18">K260*L260</f>
        <v>-0.42583985644493039</v>
      </c>
      <c r="U260" s="19">
        <f t="shared" ref="U260:U271" si="19">K260*M260</f>
        <v>0</v>
      </c>
      <c r="V260" s="19">
        <f t="shared" ref="V260:V271" si="20">L260*M260</f>
        <v>0</v>
      </c>
    </row>
    <row r="261" spans="1:23" x14ac:dyDescent="0.25">
      <c r="A261" s="26">
        <f>Wellpath!E261</f>
        <v>0</v>
      </c>
      <c r="B261" s="22">
        <v>0</v>
      </c>
      <c r="C261" s="22">
        <v>0</v>
      </c>
      <c r="D261" s="22">
        <v>1</v>
      </c>
      <c r="E261" s="20">
        <f>Model!$W$24*((drdp!B261+drdp!K261)*'DEC-OI'!$B261+(drdp!E261+drdp!N261)*'DEC-OI'!$C261+(drdp!H261+drdp!Q261)*'DEC-OI'!$D261)</f>
        <v>0</v>
      </c>
      <c r="F261" s="20">
        <f>Model!$W$24*((drdp!C261+drdp!L261)*'DEC-OI'!$B261+(drdp!F261+drdp!O261)*'DEC-OI'!$C261+(drdp!I261+drdp!R261)*'DEC-OI'!$D261)</f>
        <v>0</v>
      </c>
      <c r="G261" s="20">
        <f>Model!$W$24*((drdp!D261+drdp!M261)*'DEC-OI'!$B261+(drdp!G261+drdp!P261)*'DEC-OI'!$C261+(drdp!J261+drdp!S261)*'DEC-OI'!$D261)</f>
        <v>0</v>
      </c>
      <c r="H261" s="18">
        <f>Model!$W$24*((drdp!B261)*'DEC-OI'!$B261+(drdp!E261)*'DEC-OI'!$C261+(drdp!H261)*'DEC-OI'!$D261)</f>
        <v>0</v>
      </c>
      <c r="I261" s="18">
        <f>Model!$W$24*((drdp!C261)*'DEC-OI'!$B261+(drdp!F261)*'DEC-OI'!$C261+(drdp!I261)*'DEC-OI'!$D261)</f>
        <v>0</v>
      </c>
      <c r="J261" s="18">
        <f>Model!$W$24*((drdp!D261)*'DEC-OI'!$B261+(drdp!G261)*'DEC-OI'!$C261+(drdp!J261)*'DEC-OI'!$D261)</f>
        <v>0</v>
      </c>
      <c r="K261" s="21">
        <f>SUM(E$3:E260)+H261</f>
        <v>-0.65244768753911597</v>
      </c>
      <c r="L261" s="21">
        <f>SUM(F$3:F260)+I261</f>
        <v>0.65268045941139174</v>
      </c>
      <c r="M261" s="21">
        <f>SUM(G$3:G260)+J261</f>
        <v>0</v>
      </c>
      <c r="N261" s="21"/>
      <c r="O261" s="21"/>
      <c r="P261" s="21"/>
      <c r="Q261" s="19">
        <f t="shared" si="17"/>
        <v>0.42568798497513993</v>
      </c>
      <c r="R261" s="19">
        <f t="shared" si="17"/>
        <v>0.42599178209746541</v>
      </c>
      <c r="S261" s="19">
        <f t="shared" si="17"/>
        <v>0</v>
      </c>
      <c r="T261" s="19">
        <f t="shared" si="18"/>
        <v>-0.42583985644493039</v>
      </c>
      <c r="U261" s="19">
        <f t="shared" si="19"/>
        <v>0</v>
      </c>
      <c r="V261" s="19">
        <f t="shared" si="20"/>
        <v>0</v>
      </c>
    </row>
    <row r="262" spans="1:23" x14ac:dyDescent="0.25">
      <c r="A262" s="26">
        <f>Wellpath!E262</f>
        <v>0</v>
      </c>
      <c r="B262" s="22">
        <v>0</v>
      </c>
      <c r="C262" s="22">
        <v>0</v>
      </c>
      <c r="D262" s="22">
        <v>1</v>
      </c>
      <c r="E262" s="20">
        <f>Model!$W$24*((drdp!B262+drdp!K262)*'DEC-OI'!$B262+(drdp!E262+drdp!N262)*'DEC-OI'!$C262+(drdp!H262+drdp!Q262)*'DEC-OI'!$D262)</f>
        <v>0</v>
      </c>
      <c r="F262" s="20">
        <f>Model!$W$24*((drdp!C262+drdp!L262)*'DEC-OI'!$B262+(drdp!F262+drdp!O262)*'DEC-OI'!$C262+(drdp!I262+drdp!R262)*'DEC-OI'!$D262)</f>
        <v>0</v>
      </c>
      <c r="G262" s="20">
        <f>Model!$W$24*((drdp!D262+drdp!M262)*'DEC-OI'!$B262+(drdp!G262+drdp!P262)*'DEC-OI'!$C262+(drdp!J262+drdp!S262)*'DEC-OI'!$D262)</f>
        <v>0</v>
      </c>
      <c r="H262" s="18">
        <f>Model!$W$24*((drdp!B262)*'DEC-OI'!$B262+(drdp!E262)*'DEC-OI'!$C262+(drdp!H262)*'DEC-OI'!$D262)</f>
        <v>0</v>
      </c>
      <c r="I262" s="18">
        <f>Model!$W$24*((drdp!C262)*'DEC-OI'!$B262+(drdp!F262)*'DEC-OI'!$C262+(drdp!I262)*'DEC-OI'!$D262)</f>
        <v>0</v>
      </c>
      <c r="J262" s="18">
        <f>Model!$W$24*((drdp!D262)*'DEC-OI'!$B262+(drdp!G262)*'DEC-OI'!$C262+(drdp!J262)*'DEC-OI'!$D262)</f>
        <v>0</v>
      </c>
      <c r="K262" s="21">
        <f>SUM(E$3:E261)+H262</f>
        <v>-0.65244768753911597</v>
      </c>
      <c r="L262" s="21">
        <f>SUM(F$3:F261)+I262</f>
        <v>0.65268045941139174</v>
      </c>
      <c r="M262" s="21">
        <f>SUM(G$3:G261)+J262</f>
        <v>0</v>
      </c>
      <c r="N262" s="21"/>
      <c r="O262" s="21"/>
      <c r="P262" s="21"/>
      <c r="Q262" s="19">
        <f t="shared" si="17"/>
        <v>0.42568798497513993</v>
      </c>
      <c r="R262" s="19">
        <f t="shared" si="17"/>
        <v>0.42599178209746541</v>
      </c>
      <c r="S262" s="19">
        <f t="shared" si="17"/>
        <v>0</v>
      </c>
      <c r="T262" s="19">
        <f t="shared" si="18"/>
        <v>-0.42583985644493039</v>
      </c>
      <c r="U262" s="19">
        <f t="shared" si="19"/>
        <v>0</v>
      </c>
      <c r="V262" s="19">
        <f t="shared" si="20"/>
        <v>0</v>
      </c>
    </row>
    <row r="263" spans="1:23" x14ac:dyDescent="0.25">
      <c r="A263" s="26">
        <f>Wellpath!E263</f>
        <v>0</v>
      </c>
      <c r="B263" s="22">
        <v>0</v>
      </c>
      <c r="C263" s="22">
        <v>0</v>
      </c>
      <c r="D263" s="22">
        <v>1</v>
      </c>
      <c r="E263" s="20">
        <f>Model!$W$24*((drdp!B263+drdp!K263)*'DEC-OI'!$B263+(drdp!E263+drdp!N263)*'DEC-OI'!$C263+(drdp!H263+drdp!Q263)*'DEC-OI'!$D263)</f>
        <v>0</v>
      </c>
      <c r="F263" s="20">
        <f>Model!$W$24*((drdp!C263+drdp!L263)*'DEC-OI'!$B263+(drdp!F263+drdp!O263)*'DEC-OI'!$C263+(drdp!I263+drdp!R263)*'DEC-OI'!$D263)</f>
        <v>0</v>
      </c>
      <c r="G263" s="20">
        <f>Model!$W$24*((drdp!D263+drdp!M263)*'DEC-OI'!$B263+(drdp!G263+drdp!P263)*'DEC-OI'!$C263+(drdp!J263+drdp!S263)*'DEC-OI'!$D263)</f>
        <v>0</v>
      </c>
      <c r="H263" s="18">
        <f>Model!$W$24*((drdp!B263)*'DEC-OI'!$B263+(drdp!E263)*'DEC-OI'!$C263+(drdp!H263)*'DEC-OI'!$D263)</f>
        <v>0</v>
      </c>
      <c r="I263" s="18">
        <f>Model!$W$24*((drdp!C263)*'DEC-OI'!$B263+(drdp!F263)*'DEC-OI'!$C263+(drdp!I263)*'DEC-OI'!$D263)</f>
        <v>0</v>
      </c>
      <c r="J263" s="18">
        <f>Model!$W$24*((drdp!D263)*'DEC-OI'!$B263+(drdp!G263)*'DEC-OI'!$C263+(drdp!J263)*'DEC-OI'!$D263)</f>
        <v>0</v>
      </c>
      <c r="K263" s="21">
        <f>SUM(E$3:E262)+H263</f>
        <v>-0.65244768753911597</v>
      </c>
      <c r="L263" s="21">
        <f>SUM(F$3:F262)+I263</f>
        <v>0.65268045941139174</v>
      </c>
      <c r="M263" s="21">
        <f>SUM(G$3:G262)+J263</f>
        <v>0</v>
      </c>
      <c r="N263" s="21"/>
      <c r="O263" s="21"/>
      <c r="P263" s="21"/>
      <c r="Q263" s="19">
        <f t="shared" si="17"/>
        <v>0.42568798497513993</v>
      </c>
      <c r="R263" s="19">
        <f t="shared" si="17"/>
        <v>0.42599178209746541</v>
      </c>
      <c r="S263" s="19">
        <f t="shared" si="17"/>
        <v>0</v>
      </c>
      <c r="T263" s="19">
        <f t="shared" si="18"/>
        <v>-0.42583985644493039</v>
      </c>
      <c r="U263" s="19">
        <f t="shared" si="19"/>
        <v>0</v>
      </c>
      <c r="V263" s="19">
        <f t="shared" si="20"/>
        <v>0</v>
      </c>
    </row>
    <row r="264" spans="1:23" x14ac:dyDescent="0.25">
      <c r="A264" s="26">
        <f>Wellpath!E264</f>
        <v>0</v>
      </c>
      <c r="B264" s="22">
        <v>0</v>
      </c>
      <c r="C264" s="22">
        <v>0</v>
      </c>
      <c r="D264" s="22">
        <v>1</v>
      </c>
      <c r="E264" s="20">
        <f>Model!$W$24*((drdp!B264+drdp!K264)*'DEC-OI'!$B264+(drdp!E264+drdp!N264)*'DEC-OI'!$C264+(drdp!H264+drdp!Q264)*'DEC-OI'!$D264)</f>
        <v>0</v>
      </c>
      <c r="F264" s="20">
        <f>Model!$W$24*((drdp!C264+drdp!L264)*'DEC-OI'!$B264+(drdp!F264+drdp!O264)*'DEC-OI'!$C264+(drdp!I264+drdp!R264)*'DEC-OI'!$D264)</f>
        <v>0</v>
      </c>
      <c r="G264" s="20">
        <f>Model!$W$24*((drdp!D264+drdp!M264)*'DEC-OI'!$B264+(drdp!G264+drdp!P264)*'DEC-OI'!$C264+(drdp!J264+drdp!S264)*'DEC-OI'!$D264)</f>
        <v>0</v>
      </c>
      <c r="H264" s="18">
        <f>Model!$W$24*((drdp!B264)*'DEC-OI'!$B264+(drdp!E264)*'DEC-OI'!$C264+(drdp!H264)*'DEC-OI'!$D264)</f>
        <v>0</v>
      </c>
      <c r="I264" s="18">
        <f>Model!$W$24*((drdp!C264)*'DEC-OI'!$B264+(drdp!F264)*'DEC-OI'!$C264+(drdp!I264)*'DEC-OI'!$D264)</f>
        <v>0</v>
      </c>
      <c r="J264" s="18">
        <f>Model!$W$24*((drdp!D264)*'DEC-OI'!$B264+(drdp!G264)*'DEC-OI'!$C264+(drdp!J264)*'DEC-OI'!$D264)</f>
        <v>0</v>
      </c>
      <c r="K264" s="21">
        <f>SUM(E$3:E263)+H264</f>
        <v>-0.65244768753911597</v>
      </c>
      <c r="L264" s="21">
        <f>SUM(F$3:F263)+I264</f>
        <v>0.65268045941139174</v>
      </c>
      <c r="M264" s="21">
        <f>SUM(G$3:G263)+J264</f>
        <v>0</v>
      </c>
      <c r="N264" s="21"/>
      <c r="O264" s="21"/>
      <c r="P264" s="21"/>
      <c r="Q264" s="19">
        <f t="shared" si="17"/>
        <v>0.42568798497513993</v>
      </c>
      <c r="R264" s="19">
        <f t="shared" si="17"/>
        <v>0.42599178209746541</v>
      </c>
      <c r="S264" s="19">
        <f t="shared" si="17"/>
        <v>0</v>
      </c>
      <c r="T264" s="19">
        <f t="shared" si="18"/>
        <v>-0.42583985644493039</v>
      </c>
      <c r="U264" s="19">
        <f t="shared" si="19"/>
        <v>0</v>
      </c>
      <c r="V264" s="19">
        <f t="shared" si="20"/>
        <v>0</v>
      </c>
    </row>
    <row r="265" spans="1:23" x14ac:dyDescent="0.25">
      <c r="A265" s="26">
        <f>Wellpath!E265</f>
        <v>0</v>
      </c>
      <c r="B265" s="22">
        <v>0</v>
      </c>
      <c r="C265" s="22">
        <v>0</v>
      </c>
      <c r="D265" s="22">
        <v>1</v>
      </c>
      <c r="E265" s="20">
        <f>Model!$W$24*((drdp!B265+drdp!K265)*'DEC-OI'!$B265+(drdp!E265+drdp!N265)*'DEC-OI'!$C265+(drdp!H265+drdp!Q265)*'DEC-OI'!$D265)</f>
        <v>0</v>
      </c>
      <c r="F265" s="20">
        <f>Model!$W$24*((drdp!C265+drdp!L265)*'DEC-OI'!$B265+(drdp!F265+drdp!O265)*'DEC-OI'!$C265+(drdp!I265+drdp!R265)*'DEC-OI'!$D265)</f>
        <v>0</v>
      </c>
      <c r="G265" s="20">
        <f>Model!$W$24*((drdp!D265+drdp!M265)*'DEC-OI'!$B265+(drdp!G265+drdp!P265)*'DEC-OI'!$C265+(drdp!J265+drdp!S265)*'DEC-OI'!$D265)</f>
        <v>0</v>
      </c>
      <c r="H265" s="18">
        <f>Model!$W$24*((drdp!B265)*'DEC-OI'!$B265+(drdp!E265)*'DEC-OI'!$C265+(drdp!H265)*'DEC-OI'!$D265)</f>
        <v>0</v>
      </c>
      <c r="I265" s="18">
        <f>Model!$W$24*((drdp!C265)*'DEC-OI'!$B265+(drdp!F265)*'DEC-OI'!$C265+(drdp!I265)*'DEC-OI'!$D265)</f>
        <v>0</v>
      </c>
      <c r="J265" s="18">
        <f>Model!$W$24*((drdp!D265)*'DEC-OI'!$B265+(drdp!G265)*'DEC-OI'!$C265+(drdp!J265)*'DEC-OI'!$D265)</f>
        <v>0</v>
      </c>
      <c r="K265" s="21">
        <f>SUM(E$3:E264)+H265</f>
        <v>-0.65244768753911597</v>
      </c>
      <c r="L265" s="21">
        <f>SUM(F$3:F264)+I265</f>
        <v>0.65268045941139174</v>
      </c>
      <c r="M265" s="21">
        <f>SUM(G$3:G264)+J265</f>
        <v>0</v>
      </c>
      <c r="N265" s="21"/>
      <c r="O265" s="21"/>
      <c r="P265" s="21"/>
      <c r="Q265" s="19">
        <f t="shared" si="17"/>
        <v>0.42568798497513993</v>
      </c>
      <c r="R265" s="19">
        <f t="shared" si="17"/>
        <v>0.42599178209746541</v>
      </c>
      <c r="S265" s="19">
        <f t="shared" si="17"/>
        <v>0</v>
      </c>
      <c r="T265" s="19">
        <f t="shared" si="18"/>
        <v>-0.42583985644493039</v>
      </c>
      <c r="U265" s="19">
        <f t="shared" si="19"/>
        <v>0</v>
      </c>
      <c r="V265" s="19">
        <f t="shared" si="20"/>
        <v>0</v>
      </c>
    </row>
    <row r="266" spans="1:23" x14ac:dyDescent="0.25">
      <c r="A266" s="26">
        <f>Wellpath!E266</f>
        <v>0</v>
      </c>
      <c r="B266" s="22">
        <v>0</v>
      </c>
      <c r="C266" s="22">
        <v>0</v>
      </c>
      <c r="D266" s="22">
        <v>1</v>
      </c>
      <c r="E266" s="20">
        <f>Model!$W$24*((drdp!B266+drdp!K266)*'DEC-OI'!$B266+(drdp!E266+drdp!N266)*'DEC-OI'!$C266+(drdp!H266+drdp!Q266)*'DEC-OI'!$D266)</f>
        <v>0</v>
      </c>
      <c r="F266" s="20">
        <f>Model!$W$24*((drdp!C266+drdp!L266)*'DEC-OI'!$B266+(drdp!F266+drdp!O266)*'DEC-OI'!$C266+(drdp!I266+drdp!R266)*'DEC-OI'!$D266)</f>
        <v>0</v>
      </c>
      <c r="G266" s="20">
        <f>Model!$W$24*((drdp!D266+drdp!M266)*'DEC-OI'!$B266+(drdp!G266+drdp!P266)*'DEC-OI'!$C266+(drdp!J266+drdp!S266)*'DEC-OI'!$D266)</f>
        <v>0</v>
      </c>
      <c r="H266" s="18">
        <f>Model!$W$24*((drdp!B266)*'DEC-OI'!$B266+(drdp!E266)*'DEC-OI'!$C266+(drdp!H266)*'DEC-OI'!$D266)</f>
        <v>0</v>
      </c>
      <c r="I266" s="18">
        <f>Model!$W$24*((drdp!C266)*'DEC-OI'!$B266+(drdp!F266)*'DEC-OI'!$C266+(drdp!I266)*'DEC-OI'!$D266)</f>
        <v>0</v>
      </c>
      <c r="J266" s="18">
        <f>Model!$W$24*((drdp!D266)*'DEC-OI'!$B266+(drdp!G266)*'DEC-OI'!$C266+(drdp!J266)*'DEC-OI'!$D266)</f>
        <v>0</v>
      </c>
      <c r="K266" s="21">
        <f>SUM(E$3:E265)+H266</f>
        <v>-0.65244768753911597</v>
      </c>
      <c r="L266" s="21">
        <f>SUM(F$3:F265)+I266</f>
        <v>0.65268045941139174</v>
      </c>
      <c r="M266" s="21">
        <f>SUM(G$3:G265)+J266</f>
        <v>0</v>
      </c>
      <c r="N266" s="21"/>
      <c r="O266" s="21"/>
      <c r="P266" s="21"/>
      <c r="Q266" s="19">
        <f t="shared" si="17"/>
        <v>0.42568798497513993</v>
      </c>
      <c r="R266" s="19">
        <f t="shared" si="17"/>
        <v>0.42599178209746541</v>
      </c>
      <c r="S266" s="19">
        <f t="shared" si="17"/>
        <v>0</v>
      </c>
      <c r="T266" s="19">
        <f t="shared" si="18"/>
        <v>-0.42583985644493039</v>
      </c>
      <c r="U266" s="19">
        <f t="shared" si="19"/>
        <v>0</v>
      </c>
      <c r="V266" s="19">
        <f t="shared" si="20"/>
        <v>0</v>
      </c>
    </row>
    <row r="267" spans="1:23" x14ac:dyDescent="0.25">
      <c r="A267" s="26">
        <f>Wellpath!E267</f>
        <v>0</v>
      </c>
      <c r="B267" s="22">
        <v>0</v>
      </c>
      <c r="C267" s="22">
        <v>0</v>
      </c>
      <c r="D267" s="22">
        <v>1</v>
      </c>
      <c r="E267" s="20">
        <f>Model!$W$24*((drdp!B267+drdp!K267)*'DEC-OI'!$B267+(drdp!E267+drdp!N267)*'DEC-OI'!$C267+(drdp!H267+drdp!Q267)*'DEC-OI'!$D267)</f>
        <v>0</v>
      </c>
      <c r="F267" s="20">
        <f>Model!$W$24*((drdp!C267+drdp!L267)*'DEC-OI'!$B267+(drdp!F267+drdp!O267)*'DEC-OI'!$C267+(drdp!I267+drdp!R267)*'DEC-OI'!$D267)</f>
        <v>0</v>
      </c>
      <c r="G267" s="20">
        <f>Model!$W$24*((drdp!D267+drdp!M267)*'DEC-OI'!$B267+(drdp!G267+drdp!P267)*'DEC-OI'!$C267+(drdp!J267+drdp!S267)*'DEC-OI'!$D267)</f>
        <v>0</v>
      </c>
      <c r="H267" s="18">
        <f>Model!$W$24*((drdp!B267)*'DEC-OI'!$B267+(drdp!E267)*'DEC-OI'!$C267+(drdp!H267)*'DEC-OI'!$D267)</f>
        <v>0</v>
      </c>
      <c r="I267" s="18">
        <f>Model!$W$24*((drdp!C267)*'DEC-OI'!$B267+(drdp!F267)*'DEC-OI'!$C267+(drdp!I267)*'DEC-OI'!$D267)</f>
        <v>0</v>
      </c>
      <c r="J267" s="18">
        <f>Model!$W$24*((drdp!D267)*'DEC-OI'!$B267+(drdp!G267)*'DEC-OI'!$C267+(drdp!J267)*'DEC-OI'!$D267)</f>
        <v>0</v>
      </c>
      <c r="K267" s="21">
        <f>SUM(E$3:E266)+H267</f>
        <v>-0.65244768753911597</v>
      </c>
      <c r="L267" s="21">
        <f>SUM(F$3:F266)+I267</f>
        <v>0.65268045941139174</v>
      </c>
      <c r="M267" s="21">
        <f>SUM(G$3:G266)+J267</f>
        <v>0</v>
      </c>
      <c r="N267" s="21"/>
      <c r="O267" s="21"/>
      <c r="P267" s="21"/>
      <c r="Q267" s="19">
        <f t="shared" si="17"/>
        <v>0.42568798497513993</v>
      </c>
      <c r="R267" s="19">
        <f t="shared" si="17"/>
        <v>0.42599178209746541</v>
      </c>
      <c r="S267" s="19">
        <f t="shared" si="17"/>
        <v>0</v>
      </c>
      <c r="T267" s="19">
        <f t="shared" si="18"/>
        <v>-0.42583985644493039</v>
      </c>
      <c r="U267" s="19">
        <f t="shared" si="19"/>
        <v>0</v>
      </c>
      <c r="V267" s="19">
        <f t="shared" si="20"/>
        <v>0</v>
      </c>
    </row>
    <row r="268" spans="1:23" x14ac:dyDescent="0.25">
      <c r="A268" s="26">
        <f>Wellpath!E268</f>
        <v>0</v>
      </c>
      <c r="B268" s="22">
        <v>0</v>
      </c>
      <c r="C268" s="22">
        <v>0</v>
      </c>
      <c r="D268" s="22">
        <v>1</v>
      </c>
      <c r="E268" s="20">
        <f>Model!$W$24*((drdp!B268+drdp!K268)*'DEC-OI'!$B268+(drdp!E268+drdp!N268)*'DEC-OI'!$C268+(drdp!H268+drdp!Q268)*'DEC-OI'!$D268)</f>
        <v>0</v>
      </c>
      <c r="F268" s="20">
        <f>Model!$W$24*((drdp!C268+drdp!L268)*'DEC-OI'!$B268+(drdp!F268+drdp!O268)*'DEC-OI'!$C268+(drdp!I268+drdp!R268)*'DEC-OI'!$D268)</f>
        <v>0</v>
      </c>
      <c r="G268" s="20">
        <f>Model!$W$24*((drdp!D268+drdp!M268)*'DEC-OI'!$B268+(drdp!G268+drdp!P268)*'DEC-OI'!$C268+(drdp!J268+drdp!S268)*'DEC-OI'!$D268)</f>
        <v>0</v>
      </c>
      <c r="H268" s="18">
        <f>Model!$W$24*((drdp!B268)*'DEC-OI'!$B268+(drdp!E268)*'DEC-OI'!$C268+(drdp!H268)*'DEC-OI'!$D268)</f>
        <v>0</v>
      </c>
      <c r="I268" s="18">
        <f>Model!$W$24*((drdp!C268)*'DEC-OI'!$B268+(drdp!F268)*'DEC-OI'!$C268+(drdp!I268)*'DEC-OI'!$D268)</f>
        <v>0</v>
      </c>
      <c r="J268" s="18">
        <f>Model!$W$24*((drdp!D268)*'DEC-OI'!$B268+(drdp!G268)*'DEC-OI'!$C268+(drdp!J268)*'DEC-OI'!$D268)</f>
        <v>0</v>
      </c>
      <c r="K268" s="21">
        <f>SUM(E$3:E267)+H268</f>
        <v>-0.65244768753911597</v>
      </c>
      <c r="L268" s="21">
        <f>SUM(F$3:F267)+I268</f>
        <v>0.65268045941139174</v>
      </c>
      <c r="M268" s="21">
        <f>SUM(G$3:G267)+J268</f>
        <v>0</v>
      </c>
      <c r="N268" s="21"/>
      <c r="O268" s="21"/>
      <c r="P268" s="21"/>
      <c r="Q268" s="19">
        <f t="shared" si="17"/>
        <v>0.42568798497513993</v>
      </c>
      <c r="R268" s="19">
        <f t="shared" si="17"/>
        <v>0.42599178209746541</v>
      </c>
      <c r="S268" s="19">
        <f t="shared" si="17"/>
        <v>0</v>
      </c>
      <c r="T268" s="19">
        <f t="shared" si="18"/>
        <v>-0.42583985644493039</v>
      </c>
      <c r="U268" s="19">
        <f t="shared" si="19"/>
        <v>0</v>
      </c>
      <c r="V268" s="19">
        <f t="shared" si="20"/>
        <v>0</v>
      </c>
    </row>
    <row r="269" spans="1:23" x14ac:dyDescent="0.25">
      <c r="A269" s="26">
        <f>Wellpath!E269</f>
        <v>0</v>
      </c>
      <c r="B269" s="22">
        <v>0</v>
      </c>
      <c r="C269" s="22">
        <v>0</v>
      </c>
      <c r="D269" s="22">
        <v>1</v>
      </c>
      <c r="E269" s="20">
        <f>Model!$W$24*((drdp!B269+drdp!K269)*'DEC-OI'!$B269+(drdp!E269+drdp!N269)*'DEC-OI'!$C269+(drdp!H269+drdp!Q269)*'DEC-OI'!$D269)</f>
        <v>0</v>
      </c>
      <c r="F269" s="20">
        <f>Model!$W$24*((drdp!C269+drdp!L269)*'DEC-OI'!$B269+(drdp!F269+drdp!O269)*'DEC-OI'!$C269+(drdp!I269+drdp!R269)*'DEC-OI'!$D269)</f>
        <v>0</v>
      </c>
      <c r="G269" s="20">
        <f>Model!$W$24*((drdp!D269+drdp!M269)*'DEC-OI'!$B269+(drdp!G269+drdp!P269)*'DEC-OI'!$C269+(drdp!J269+drdp!S269)*'DEC-OI'!$D269)</f>
        <v>0</v>
      </c>
      <c r="H269" s="18">
        <f>Model!$W$24*((drdp!B269)*'DEC-OI'!$B269+(drdp!E269)*'DEC-OI'!$C269+(drdp!H269)*'DEC-OI'!$D269)</f>
        <v>0</v>
      </c>
      <c r="I269" s="18">
        <f>Model!$W$24*((drdp!C269)*'DEC-OI'!$B269+(drdp!F269)*'DEC-OI'!$C269+(drdp!I269)*'DEC-OI'!$D269)</f>
        <v>0</v>
      </c>
      <c r="J269" s="18">
        <f>Model!$W$24*((drdp!D269)*'DEC-OI'!$B269+(drdp!G269)*'DEC-OI'!$C269+(drdp!J269)*'DEC-OI'!$D269)</f>
        <v>0</v>
      </c>
      <c r="K269" s="21">
        <f>SUM(E$3:E268)+H269</f>
        <v>-0.65244768753911597</v>
      </c>
      <c r="L269" s="21">
        <f>SUM(F$3:F268)+I269</f>
        <v>0.65268045941139174</v>
      </c>
      <c r="M269" s="21">
        <f>SUM(G$3:G268)+J269</f>
        <v>0</v>
      </c>
      <c r="N269" s="21"/>
      <c r="O269" s="21"/>
      <c r="P269" s="21"/>
      <c r="Q269" s="19">
        <f t="shared" si="17"/>
        <v>0.42568798497513993</v>
      </c>
      <c r="R269" s="19">
        <f t="shared" si="17"/>
        <v>0.42599178209746541</v>
      </c>
      <c r="S269" s="19">
        <f t="shared" si="17"/>
        <v>0</v>
      </c>
      <c r="T269" s="19">
        <f t="shared" si="18"/>
        <v>-0.42583985644493039</v>
      </c>
      <c r="U269" s="19">
        <f t="shared" si="19"/>
        <v>0</v>
      </c>
      <c r="V269" s="19">
        <f t="shared" si="20"/>
        <v>0</v>
      </c>
    </row>
    <row r="270" spans="1:23" x14ac:dyDescent="0.25">
      <c r="A270" s="26">
        <f>Wellpath!E270</f>
        <v>0</v>
      </c>
      <c r="B270" s="22">
        <v>0</v>
      </c>
      <c r="C270" s="22">
        <v>0</v>
      </c>
      <c r="D270" s="22">
        <v>1</v>
      </c>
      <c r="E270" s="20">
        <f>Model!$W$24*((drdp!B270+drdp!K270)*'DEC-OI'!$B270+(drdp!E270+drdp!N270)*'DEC-OI'!$C270+(drdp!H270+drdp!Q270)*'DEC-OI'!$D270)</f>
        <v>0</v>
      </c>
      <c r="F270" s="20">
        <f>Model!$W$24*((drdp!C270+drdp!L270)*'DEC-OI'!$B270+(drdp!F270+drdp!O270)*'DEC-OI'!$C270+(drdp!I270+drdp!R270)*'DEC-OI'!$D270)</f>
        <v>0</v>
      </c>
      <c r="G270" s="20">
        <f>Model!$W$24*((drdp!D270+drdp!M270)*'DEC-OI'!$B270+(drdp!G270+drdp!P270)*'DEC-OI'!$C270+(drdp!J270+drdp!S270)*'DEC-OI'!$D270)</f>
        <v>0</v>
      </c>
      <c r="H270" s="18">
        <f>Model!$W$24*((drdp!B270)*'DEC-OI'!$B270+(drdp!E270)*'DEC-OI'!$C270+(drdp!H270)*'DEC-OI'!$D270)</f>
        <v>0</v>
      </c>
      <c r="I270" s="18">
        <f>Model!$W$24*((drdp!C270)*'DEC-OI'!$B270+(drdp!F270)*'DEC-OI'!$C270+(drdp!I270)*'DEC-OI'!$D270)</f>
        <v>0</v>
      </c>
      <c r="J270" s="18">
        <f>Model!$W$24*((drdp!D270)*'DEC-OI'!$B270+(drdp!G270)*'DEC-OI'!$C270+(drdp!J270)*'DEC-OI'!$D270)</f>
        <v>0</v>
      </c>
      <c r="K270" s="21">
        <f>SUM(E$3:E269)+H270</f>
        <v>-0.65244768753911597</v>
      </c>
      <c r="L270" s="21">
        <f>SUM(F$3:F269)+I270</f>
        <v>0.65268045941139174</v>
      </c>
      <c r="M270" s="21">
        <f>SUM(G$3:G269)+J270</f>
        <v>0</v>
      </c>
      <c r="N270" s="21"/>
      <c r="O270" s="21"/>
      <c r="P270" s="21"/>
      <c r="Q270" s="19">
        <f t="shared" si="17"/>
        <v>0.42568798497513993</v>
      </c>
      <c r="R270" s="19">
        <f t="shared" si="17"/>
        <v>0.42599178209746541</v>
      </c>
      <c r="S270" s="19">
        <f t="shared" si="17"/>
        <v>0</v>
      </c>
      <c r="T270" s="19">
        <f t="shared" si="18"/>
        <v>-0.42583985644493039</v>
      </c>
      <c r="U270" s="19">
        <f t="shared" si="19"/>
        <v>0</v>
      </c>
      <c r="V270" s="19">
        <f t="shared" si="20"/>
        <v>0</v>
      </c>
      <c r="W270" s="10" t="s">
        <v>62</v>
      </c>
    </row>
    <row r="271" spans="1:23" x14ac:dyDescent="0.25">
      <c r="A271" s="26">
        <f>Wellpath!E271</f>
        <v>0</v>
      </c>
      <c r="B271" s="22">
        <v>0</v>
      </c>
      <c r="C271" s="22">
        <v>0</v>
      </c>
      <c r="D271" s="22">
        <v>1</v>
      </c>
      <c r="E271" s="20">
        <f>Model!$W$24*((drdp!B271+drdp!K271)*'DEC-OI'!$B271+(drdp!E271+drdp!N271)*'DEC-OI'!$C271+(drdp!H271+drdp!Q271)*'DEC-OI'!$D271)</f>
        <v>0</v>
      </c>
      <c r="F271" s="20">
        <f>Model!$W$24*((drdp!C271+drdp!L271)*'DEC-OI'!$B271+(drdp!F271+drdp!O271)*'DEC-OI'!$C271+(drdp!I271+drdp!R271)*'DEC-OI'!$D271)</f>
        <v>0</v>
      </c>
      <c r="G271" s="20">
        <f>Model!$W$24*((drdp!D271+drdp!M271)*'DEC-OI'!$B271+(drdp!G271+drdp!P271)*'DEC-OI'!$C271+(drdp!J271+drdp!S271)*'DEC-OI'!$D271)</f>
        <v>0</v>
      </c>
      <c r="H271" s="18">
        <f>Model!$W$24*((drdp!B271)*'DEC-OI'!$B271+(drdp!E271)*'DEC-OI'!$C271+(drdp!H271)*'DEC-OI'!$D271)</f>
        <v>0</v>
      </c>
      <c r="I271" s="18">
        <f>Model!$W$24*((drdp!C271)*'DEC-OI'!$B271+(drdp!F271)*'DEC-OI'!$C271+(drdp!I271)*'DEC-OI'!$D271)</f>
        <v>0</v>
      </c>
      <c r="J271" s="18">
        <f>Model!$W$24*((drdp!D271)*'DEC-OI'!$B271+(drdp!G271)*'DEC-OI'!$C271+(drdp!J271)*'DEC-OI'!$D271)</f>
        <v>0</v>
      </c>
      <c r="K271" s="21">
        <f>SUM(E$3:E270)+H271</f>
        <v>-0.65244768753911597</v>
      </c>
      <c r="L271" s="21">
        <f>SUM(F$3:F270)+I271</f>
        <v>0.65268045941139174</v>
      </c>
      <c r="M271" s="21">
        <f>SUM(G$3:G270)+J271</f>
        <v>0</v>
      </c>
      <c r="N271" s="21"/>
      <c r="O271" s="21"/>
      <c r="P271" s="21"/>
      <c r="Q271" s="19">
        <f t="shared" si="17"/>
        <v>0.42568798497513993</v>
      </c>
      <c r="R271" s="19">
        <f t="shared" si="17"/>
        <v>0.42599178209746541</v>
      </c>
      <c r="S271" s="19">
        <f t="shared" si="17"/>
        <v>0</v>
      </c>
      <c r="T271" s="19">
        <f t="shared" si="18"/>
        <v>-0.42583985644493039</v>
      </c>
      <c r="U271" s="19">
        <f t="shared" si="19"/>
        <v>0</v>
      </c>
      <c r="V271" s="19">
        <f t="shared" si="20"/>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5DFAE-8D61-49F3-B57F-3A130DE0BDD7}">
  <sheetPr>
    <tabColor theme="8" tint="0.59999389629810485"/>
  </sheetPr>
  <dimension ref="A1:W271"/>
  <sheetViews>
    <sheetView workbookViewId="0">
      <pane ySplit="2" topLeftCell="A247" activePane="bottomLeft" state="frozen"/>
      <selection activeCell="H219" sqref="H219"/>
      <selection pane="bottomLeft" activeCell="N250" sqref="N250"/>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98" t="s">
        <v>46</v>
      </c>
      <c r="C2" s="98" t="s">
        <v>44</v>
      </c>
      <c r="D2" s="98" t="s">
        <v>45</v>
      </c>
      <c r="E2" s="99" t="s">
        <v>38</v>
      </c>
      <c r="F2" s="99" t="s">
        <v>39</v>
      </c>
      <c r="G2" s="99" t="s">
        <v>40</v>
      </c>
      <c r="H2" s="100" t="s">
        <v>38</v>
      </c>
      <c r="I2" s="100" t="s">
        <v>39</v>
      </c>
      <c r="J2" s="100" t="s">
        <v>40</v>
      </c>
      <c r="K2" s="101" t="s">
        <v>38</v>
      </c>
      <c r="L2" s="101" t="s">
        <v>39</v>
      </c>
      <c r="M2" s="101" t="s">
        <v>40</v>
      </c>
      <c r="N2" s="111"/>
      <c r="O2" s="111"/>
      <c r="P2" s="111"/>
      <c r="Q2" s="102" t="s">
        <v>50</v>
      </c>
      <c r="R2" s="102" t="s">
        <v>51</v>
      </c>
      <c r="S2" s="102" t="s">
        <v>52</v>
      </c>
      <c r="T2" s="102" t="s">
        <v>53</v>
      </c>
      <c r="U2" s="102" t="s">
        <v>54</v>
      </c>
      <c r="V2" s="102" t="s">
        <v>55</v>
      </c>
    </row>
    <row r="3" spans="1:22" x14ac:dyDescent="0.25">
      <c r="A3" s="26">
        <f>Wellpath!E3</f>
        <v>0</v>
      </c>
      <c r="B3" s="22">
        <v>0</v>
      </c>
      <c r="C3" s="22">
        <v>0</v>
      </c>
      <c r="D3" s="22">
        <v>1</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v>1</v>
      </c>
      <c r="E4" s="20">
        <f>Model!$W$23*((drdp!B4+drdp!K4)*'DEC-OH'!$B4+(drdp!E4+drdp!N4)*'DEC-OH'!$C4+(drdp!H4+drdp!Q4)*'DEC-OH'!$D4)</f>
        <v>0</v>
      </c>
      <c r="F4" s="20">
        <f>Model!$W$23*((drdp!C4+drdp!L4)*'DEC-OH'!$B4+(drdp!F4+drdp!O4)*'DEC-OH'!$C4+(drdp!I4+drdp!R4)*'DEC-OH'!$D4)</f>
        <v>0</v>
      </c>
      <c r="G4" s="20">
        <f>Model!$W$23*((drdp!D4+drdp!M4)*'DEC-OH'!$B4+(drdp!G4+drdp!P4)*'DEC-OH'!$C4+(drdp!J4+drdp!S4)*'DEC-OH'!$D4)</f>
        <v>0</v>
      </c>
      <c r="H4" s="18">
        <f>Model!$W$23*((drdp!B4)*'DEC-OH'!$B4+(drdp!E4)*'DEC-OH'!$C4+(drdp!H4)*'DEC-OH'!$D4)</f>
        <v>0</v>
      </c>
      <c r="I4" s="18">
        <f>Model!$W$23*((drdp!C4)*'DEC-OH'!$B4+(drdp!F4)*'DEC-OH'!$C4+(drdp!I4)*'DEC-OH'!$D4)</f>
        <v>0</v>
      </c>
      <c r="J4" s="18">
        <f>Model!$W$23*((drdp!D4)*'DEC-OH'!$B4+(drdp!G4)*'DEC-OH'!$C4+(drdp!J4)*'DEC-OH'!$D4)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v>1</v>
      </c>
      <c r="E5" s="20">
        <f>Model!$W$23*((drdp!B5+drdp!K5)*'DEC-OH'!$B5+(drdp!E5+drdp!N5)*'DEC-OH'!$C5+(drdp!H5+drdp!Q5)*'DEC-OH'!$D5)</f>
        <v>0</v>
      </c>
      <c r="F5" s="20">
        <f>Model!$W$23*((drdp!C5+drdp!L5)*'DEC-OH'!$B5+(drdp!F5+drdp!O5)*'DEC-OH'!$C5+(drdp!I5+drdp!R5)*'DEC-OH'!$D5)</f>
        <v>0</v>
      </c>
      <c r="G5" s="20">
        <f>Model!$W$23*((drdp!D5+drdp!M5)*'DEC-OH'!$B5+(drdp!G5+drdp!P5)*'DEC-OH'!$C5+(drdp!J5+drdp!S5)*'DEC-OH'!$D5)</f>
        <v>0</v>
      </c>
      <c r="H5" s="18">
        <f>Model!$W$23*((drdp!B5)*'DEC-OH'!$B5+(drdp!E5)*'DEC-OH'!$C5+(drdp!H5)*'DEC-OH'!$D5)</f>
        <v>0</v>
      </c>
      <c r="I5" s="18">
        <f>Model!$W$23*((drdp!C5)*'DEC-OH'!$B5+(drdp!F5)*'DEC-OH'!$C5+(drdp!I5)*'DEC-OH'!$D5)</f>
        <v>0</v>
      </c>
      <c r="J5" s="18">
        <f>Model!$W$23*((drdp!D5)*'DEC-OH'!$B5+(drdp!G5)*'DEC-OH'!$C5+(drdp!J5)*'DEC-OH'!$D5)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v>1</v>
      </c>
      <c r="E6" s="20">
        <f>Model!$W$23*((drdp!B6+drdp!K6)*'DEC-OH'!$B6+(drdp!E6+drdp!N6)*'DEC-OH'!$C6+(drdp!H6+drdp!Q6)*'DEC-OH'!$D6)</f>
        <v>0</v>
      </c>
      <c r="F6" s="20">
        <f>Model!$W$23*((drdp!C6+drdp!L6)*'DEC-OH'!$B6+(drdp!F6+drdp!O6)*'DEC-OH'!$C6+(drdp!I6+drdp!R6)*'DEC-OH'!$D6)</f>
        <v>0</v>
      </c>
      <c r="G6" s="20">
        <f>Model!$W$23*((drdp!D6+drdp!M6)*'DEC-OH'!$B6+(drdp!G6+drdp!P6)*'DEC-OH'!$C6+(drdp!J6+drdp!S6)*'DEC-OH'!$D6)</f>
        <v>0</v>
      </c>
      <c r="H6" s="18">
        <f>Model!$W$23*((drdp!B6)*'DEC-OH'!$B6+(drdp!E6)*'DEC-OH'!$C6+(drdp!H6)*'DEC-OH'!$D6)</f>
        <v>0</v>
      </c>
      <c r="I6" s="18">
        <f>Model!$W$23*((drdp!C6)*'DEC-OH'!$B6+(drdp!F6)*'DEC-OH'!$C6+(drdp!I6)*'DEC-OH'!$D6)</f>
        <v>0</v>
      </c>
      <c r="J6" s="18">
        <f>Model!$W$23*((drdp!D6)*'DEC-OH'!$B6+(drdp!G6)*'DEC-OH'!$C6+(drdp!J6)*'DEC-OH'!$D6)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v>1</v>
      </c>
      <c r="E7" s="20">
        <f>Model!$W$23*((drdp!B7+drdp!K7)*'DEC-OH'!$B7+(drdp!E7+drdp!N7)*'DEC-OH'!$C7+(drdp!H7+drdp!Q7)*'DEC-OH'!$D7)</f>
        <v>0</v>
      </c>
      <c r="F7" s="20">
        <f>Model!$W$23*((drdp!C7+drdp!L7)*'DEC-OH'!$B7+(drdp!F7+drdp!O7)*'DEC-OH'!$C7+(drdp!I7+drdp!R7)*'DEC-OH'!$D7)</f>
        <v>0</v>
      </c>
      <c r="G7" s="20">
        <f>Model!$W$23*((drdp!D7+drdp!M7)*'DEC-OH'!$B7+(drdp!G7+drdp!P7)*'DEC-OH'!$C7+(drdp!J7+drdp!S7)*'DEC-OH'!$D7)</f>
        <v>0</v>
      </c>
      <c r="H7" s="18">
        <f>Model!$W$23*((drdp!B7)*'DEC-OH'!$B7+(drdp!E7)*'DEC-OH'!$C7+(drdp!H7)*'DEC-OH'!$D7)</f>
        <v>0</v>
      </c>
      <c r="I7" s="18">
        <f>Model!$W$23*((drdp!C7)*'DEC-OH'!$B7+(drdp!F7)*'DEC-OH'!$C7+(drdp!I7)*'DEC-OH'!$D7)</f>
        <v>0</v>
      </c>
      <c r="J7" s="18">
        <f>Model!$W$23*((drdp!D7)*'DEC-OH'!$B7+(drdp!G7)*'DEC-OH'!$C7+(drdp!J7)*'DEC-OH'!$D7)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v>1</v>
      </c>
      <c r="E8" s="20">
        <f>Model!$W$23*((drdp!B8+drdp!K8)*'DEC-OH'!$B8+(drdp!E8+drdp!N8)*'DEC-OH'!$C8+(drdp!H8+drdp!Q8)*'DEC-OH'!$D8)</f>
        <v>0</v>
      </c>
      <c r="F8" s="20">
        <f>Model!$W$23*((drdp!C8+drdp!L8)*'DEC-OH'!$B8+(drdp!F8+drdp!O8)*'DEC-OH'!$C8+(drdp!I8+drdp!R8)*'DEC-OH'!$D8)</f>
        <v>0</v>
      </c>
      <c r="G8" s="20">
        <f>Model!$W$23*((drdp!D8+drdp!M8)*'DEC-OH'!$B8+(drdp!G8+drdp!P8)*'DEC-OH'!$C8+(drdp!J8+drdp!S8)*'DEC-OH'!$D8)</f>
        <v>0</v>
      </c>
      <c r="H8" s="18">
        <f>Model!$W$23*((drdp!B8)*'DEC-OH'!$B8+(drdp!E8)*'DEC-OH'!$C8+(drdp!H8)*'DEC-OH'!$D8)</f>
        <v>0</v>
      </c>
      <c r="I8" s="18">
        <f>Model!$W$23*((drdp!C8)*'DEC-OH'!$B8+(drdp!F8)*'DEC-OH'!$C8+(drdp!I8)*'DEC-OH'!$D8)</f>
        <v>0</v>
      </c>
      <c r="J8" s="18">
        <f>Model!$W$23*((drdp!D8)*'DEC-OH'!$B8+(drdp!G8)*'DEC-OH'!$C8+(drdp!J8)*'DEC-OH'!$D8)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v>1</v>
      </c>
      <c r="E9" s="20">
        <f>Model!$W$23*((drdp!B9+drdp!K9)*'DEC-OH'!$B9+(drdp!E9+drdp!N9)*'DEC-OH'!$C9+(drdp!H9+drdp!Q9)*'DEC-OH'!$D9)</f>
        <v>0</v>
      </c>
      <c r="F9" s="20">
        <f>Model!$W$23*((drdp!C9+drdp!L9)*'DEC-OH'!$B9+(drdp!F9+drdp!O9)*'DEC-OH'!$C9+(drdp!I9+drdp!R9)*'DEC-OH'!$D9)</f>
        <v>0</v>
      </c>
      <c r="G9" s="20">
        <f>Model!$W$23*((drdp!D9+drdp!M9)*'DEC-OH'!$B9+(drdp!G9+drdp!P9)*'DEC-OH'!$C9+(drdp!J9+drdp!S9)*'DEC-OH'!$D9)</f>
        <v>0</v>
      </c>
      <c r="H9" s="18">
        <f>Model!$W$23*((drdp!B9)*'DEC-OH'!$B9+(drdp!E9)*'DEC-OH'!$C9+(drdp!H9)*'DEC-OH'!$D9)</f>
        <v>0</v>
      </c>
      <c r="I9" s="18">
        <f>Model!$W$23*((drdp!C9)*'DEC-OH'!$B9+(drdp!F9)*'DEC-OH'!$C9+(drdp!I9)*'DEC-OH'!$D9)</f>
        <v>0</v>
      </c>
      <c r="J9" s="18">
        <f>Model!$W$23*((drdp!D9)*'DEC-OH'!$B9+(drdp!G9)*'DEC-OH'!$C9+(drdp!J9)*'DEC-OH'!$D9)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v>1</v>
      </c>
      <c r="E10" s="20">
        <f>Model!$W$23*((drdp!B10+drdp!K10)*'DEC-OH'!$B10+(drdp!E10+drdp!N10)*'DEC-OH'!$C10+(drdp!H10+drdp!Q10)*'DEC-OH'!$D10)</f>
        <v>0</v>
      </c>
      <c r="F10" s="20">
        <f>Model!$W$23*((drdp!C10+drdp!L10)*'DEC-OH'!$B10+(drdp!F10+drdp!O10)*'DEC-OH'!$C10+(drdp!I10+drdp!R10)*'DEC-OH'!$D10)</f>
        <v>0</v>
      </c>
      <c r="G10" s="20">
        <f>Model!$W$23*((drdp!D10+drdp!M10)*'DEC-OH'!$B10+(drdp!G10+drdp!P10)*'DEC-OH'!$C10+(drdp!J10+drdp!S10)*'DEC-OH'!$D10)</f>
        <v>0</v>
      </c>
      <c r="H10" s="18">
        <f>Model!$W$23*((drdp!B10)*'DEC-OH'!$B10+(drdp!E10)*'DEC-OH'!$C10+(drdp!H10)*'DEC-OH'!$D10)</f>
        <v>0</v>
      </c>
      <c r="I10" s="18">
        <f>Model!$W$23*((drdp!C10)*'DEC-OH'!$B10+(drdp!F10)*'DEC-OH'!$C10+(drdp!I10)*'DEC-OH'!$D10)</f>
        <v>0</v>
      </c>
      <c r="J10" s="18">
        <f>Model!$W$23*((drdp!D10)*'DEC-OH'!$B10+(drdp!G10)*'DEC-OH'!$C10+(drdp!J10)*'DEC-OH'!$D10)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v>1</v>
      </c>
      <c r="E11" s="20">
        <f>Model!$W$23*((drdp!B11+drdp!K11)*'DEC-OH'!$B11+(drdp!E11+drdp!N11)*'DEC-OH'!$C11+(drdp!H11+drdp!Q11)*'DEC-OH'!$D11)</f>
        <v>0</v>
      </c>
      <c r="F11" s="20">
        <f>Model!$W$23*((drdp!C11+drdp!L11)*'DEC-OH'!$B11+(drdp!F11+drdp!O11)*'DEC-OH'!$C11+(drdp!I11+drdp!R11)*'DEC-OH'!$D11)</f>
        <v>0</v>
      </c>
      <c r="G11" s="20">
        <f>Model!$W$23*((drdp!D11+drdp!M11)*'DEC-OH'!$B11+(drdp!G11+drdp!P11)*'DEC-OH'!$C11+(drdp!J11+drdp!S11)*'DEC-OH'!$D11)</f>
        <v>0</v>
      </c>
      <c r="H11" s="18">
        <f>Model!$W$23*((drdp!B11)*'DEC-OH'!$B11+(drdp!E11)*'DEC-OH'!$C11+(drdp!H11)*'DEC-OH'!$D11)</f>
        <v>0</v>
      </c>
      <c r="I11" s="18">
        <f>Model!$W$23*((drdp!C11)*'DEC-OH'!$B11+(drdp!F11)*'DEC-OH'!$C11+(drdp!I11)*'DEC-OH'!$D11)</f>
        <v>0</v>
      </c>
      <c r="J11" s="18">
        <f>Model!$W$23*((drdp!D11)*'DEC-OH'!$B11+(drdp!G11)*'DEC-OH'!$C11+(drdp!J11)*'DEC-OH'!$D11)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v>1</v>
      </c>
      <c r="E12" s="20">
        <f>Model!$W$23*((drdp!B12+drdp!K12)*'DEC-OH'!$B12+(drdp!E12+drdp!N12)*'DEC-OH'!$C12+(drdp!H12+drdp!Q12)*'DEC-OH'!$D12)</f>
        <v>0</v>
      </c>
      <c r="F12" s="20">
        <f>Model!$W$23*((drdp!C12+drdp!L12)*'DEC-OH'!$B12+(drdp!F12+drdp!O12)*'DEC-OH'!$C12+(drdp!I12+drdp!R12)*'DEC-OH'!$D12)</f>
        <v>0</v>
      </c>
      <c r="G12" s="20">
        <f>Model!$W$23*((drdp!D12+drdp!M12)*'DEC-OH'!$B12+(drdp!G12+drdp!P12)*'DEC-OH'!$C12+(drdp!J12+drdp!S12)*'DEC-OH'!$D12)</f>
        <v>0</v>
      </c>
      <c r="H12" s="18">
        <f>Model!$W$23*((drdp!B12)*'DEC-OH'!$B12+(drdp!E12)*'DEC-OH'!$C12+(drdp!H12)*'DEC-OH'!$D12)</f>
        <v>0</v>
      </c>
      <c r="I12" s="18">
        <f>Model!$W$23*((drdp!C12)*'DEC-OH'!$B12+(drdp!F12)*'DEC-OH'!$C12+(drdp!I12)*'DEC-OH'!$D12)</f>
        <v>0</v>
      </c>
      <c r="J12" s="18">
        <f>Model!$W$23*((drdp!D12)*'DEC-OH'!$B12+(drdp!G12)*'DEC-OH'!$C12+(drdp!J12)*'DEC-OH'!$D12)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v>1</v>
      </c>
      <c r="E13" s="20">
        <f>Model!$W$23*((drdp!B13+drdp!K13)*'DEC-OH'!$B13+(drdp!E13+drdp!N13)*'DEC-OH'!$C13+(drdp!H13+drdp!Q13)*'DEC-OH'!$D13)</f>
        <v>0</v>
      </c>
      <c r="F13" s="20">
        <f>Model!$W$23*((drdp!C13+drdp!L13)*'DEC-OH'!$B13+(drdp!F13+drdp!O13)*'DEC-OH'!$C13+(drdp!I13+drdp!R13)*'DEC-OH'!$D13)</f>
        <v>0</v>
      </c>
      <c r="G13" s="20">
        <f>Model!$W$23*((drdp!D13+drdp!M13)*'DEC-OH'!$B13+(drdp!G13+drdp!P13)*'DEC-OH'!$C13+(drdp!J13+drdp!S13)*'DEC-OH'!$D13)</f>
        <v>0</v>
      </c>
      <c r="H13" s="18">
        <f>Model!$W$23*((drdp!B13)*'DEC-OH'!$B13+(drdp!E13)*'DEC-OH'!$C13+(drdp!H13)*'DEC-OH'!$D13)</f>
        <v>0</v>
      </c>
      <c r="I13" s="18">
        <f>Model!$W$23*((drdp!C13)*'DEC-OH'!$B13+(drdp!F13)*'DEC-OH'!$C13+(drdp!I13)*'DEC-OH'!$D13)</f>
        <v>0</v>
      </c>
      <c r="J13" s="18">
        <f>Model!$W$23*((drdp!D13)*'DEC-OH'!$B13+(drdp!G13)*'DEC-OH'!$C13+(drdp!J13)*'DEC-OH'!$D13)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v>1</v>
      </c>
      <c r="E14" s="20">
        <f>Model!$W$23*((drdp!B14+drdp!K14)*'DEC-OH'!$B14+(drdp!E14+drdp!N14)*'DEC-OH'!$C14+(drdp!H14+drdp!Q14)*'DEC-OH'!$D14)</f>
        <v>0</v>
      </c>
      <c r="F14" s="20">
        <f>Model!$W$23*((drdp!C14+drdp!L14)*'DEC-OH'!$B14+(drdp!F14+drdp!O14)*'DEC-OH'!$C14+(drdp!I14+drdp!R14)*'DEC-OH'!$D14)</f>
        <v>0</v>
      </c>
      <c r="G14" s="20">
        <f>Model!$W$23*((drdp!D14+drdp!M14)*'DEC-OH'!$B14+(drdp!G14+drdp!P14)*'DEC-OH'!$C14+(drdp!J14+drdp!S14)*'DEC-OH'!$D14)</f>
        <v>0</v>
      </c>
      <c r="H14" s="18">
        <f>Model!$W$23*((drdp!B14)*'DEC-OH'!$B14+(drdp!E14)*'DEC-OH'!$C14+(drdp!H14)*'DEC-OH'!$D14)</f>
        <v>0</v>
      </c>
      <c r="I14" s="18">
        <f>Model!$W$23*((drdp!C14)*'DEC-OH'!$B14+(drdp!F14)*'DEC-OH'!$C14+(drdp!I14)*'DEC-OH'!$D14)</f>
        <v>0</v>
      </c>
      <c r="J14" s="18">
        <f>Model!$W$23*((drdp!D14)*'DEC-OH'!$B14+(drdp!G14)*'DEC-OH'!$C14+(drdp!J14)*'DEC-OH'!$D14)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v>1</v>
      </c>
      <c r="E15" s="20">
        <f>Model!$W$23*((drdp!B15+drdp!K15)*'DEC-OH'!$B15+(drdp!E15+drdp!N15)*'DEC-OH'!$C15+(drdp!H15+drdp!Q15)*'DEC-OH'!$D15)</f>
        <v>0</v>
      </c>
      <c r="F15" s="20">
        <f>Model!$W$23*((drdp!C15+drdp!L15)*'DEC-OH'!$B15+(drdp!F15+drdp!O15)*'DEC-OH'!$C15+(drdp!I15+drdp!R15)*'DEC-OH'!$D15)</f>
        <v>0</v>
      </c>
      <c r="G15" s="20">
        <f>Model!$W$23*((drdp!D15+drdp!M15)*'DEC-OH'!$B15+(drdp!G15+drdp!P15)*'DEC-OH'!$C15+(drdp!J15+drdp!S15)*'DEC-OH'!$D15)</f>
        <v>0</v>
      </c>
      <c r="H15" s="18">
        <f>Model!$W$23*((drdp!B15)*'DEC-OH'!$B15+(drdp!E15)*'DEC-OH'!$C15+(drdp!H15)*'DEC-OH'!$D15)</f>
        <v>0</v>
      </c>
      <c r="I15" s="18">
        <f>Model!$W$23*((drdp!C15)*'DEC-OH'!$B15+(drdp!F15)*'DEC-OH'!$C15+(drdp!I15)*'DEC-OH'!$D15)</f>
        <v>0</v>
      </c>
      <c r="J15" s="18">
        <f>Model!$W$23*((drdp!D15)*'DEC-OH'!$B15+(drdp!G15)*'DEC-OH'!$C15+(drdp!J15)*'DEC-OH'!$D15)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v>1</v>
      </c>
      <c r="E16" s="20">
        <f>Model!$W$23*((drdp!B16+drdp!K16)*'DEC-OH'!$B16+(drdp!E16+drdp!N16)*'DEC-OH'!$C16+(drdp!H16+drdp!Q16)*'DEC-OH'!$D16)</f>
        <v>0</v>
      </c>
      <c r="F16" s="20">
        <f>Model!$W$23*((drdp!C16+drdp!L16)*'DEC-OH'!$B16+(drdp!F16+drdp!O16)*'DEC-OH'!$C16+(drdp!I16+drdp!R16)*'DEC-OH'!$D16)</f>
        <v>0</v>
      </c>
      <c r="G16" s="20">
        <f>Model!$W$23*((drdp!D16+drdp!M16)*'DEC-OH'!$B16+(drdp!G16+drdp!P16)*'DEC-OH'!$C16+(drdp!J16+drdp!S16)*'DEC-OH'!$D16)</f>
        <v>0</v>
      </c>
      <c r="H16" s="18">
        <f>Model!$W$23*((drdp!B16)*'DEC-OH'!$B16+(drdp!E16)*'DEC-OH'!$C16+(drdp!H16)*'DEC-OH'!$D16)</f>
        <v>0</v>
      </c>
      <c r="I16" s="18">
        <f>Model!$W$23*((drdp!C16)*'DEC-OH'!$B16+(drdp!F16)*'DEC-OH'!$C16+(drdp!I16)*'DEC-OH'!$D16)</f>
        <v>0</v>
      </c>
      <c r="J16" s="18">
        <f>Model!$W$23*((drdp!D16)*'DEC-OH'!$B16+(drdp!G16)*'DEC-OH'!$C16+(drdp!J16)*'DEC-OH'!$D16)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v>1</v>
      </c>
      <c r="E17" s="20">
        <f>Model!$W$23*((drdp!B17+drdp!K17)*'DEC-OH'!$B17+(drdp!E17+drdp!N17)*'DEC-OH'!$C17+(drdp!H17+drdp!Q17)*'DEC-OH'!$D17)</f>
        <v>0</v>
      </c>
      <c r="F17" s="20">
        <f>Model!$W$23*((drdp!C17+drdp!L17)*'DEC-OH'!$B17+(drdp!F17+drdp!O17)*'DEC-OH'!$C17+(drdp!I17+drdp!R17)*'DEC-OH'!$D17)</f>
        <v>0</v>
      </c>
      <c r="G17" s="20">
        <f>Model!$W$23*((drdp!D17+drdp!M17)*'DEC-OH'!$B17+(drdp!G17+drdp!P17)*'DEC-OH'!$C17+(drdp!J17+drdp!S17)*'DEC-OH'!$D17)</f>
        <v>0</v>
      </c>
      <c r="H17" s="18">
        <f>Model!$W$23*((drdp!B17)*'DEC-OH'!$B17+(drdp!E17)*'DEC-OH'!$C17+(drdp!H17)*'DEC-OH'!$D17)</f>
        <v>0</v>
      </c>
      <c r="I17" s="18">
        <f>Model!$W$23*((drdp!C17)*'DEC-OH'!$B17+(drdp!F17)*'DEC-OH'!$C17+(drdp!I17)*'DEC-OH'!$D17)</f>
        <v>0</v>
      </c>
      <c r="J17" s="18">
        <f>Model!$W$23*((drdp!D17)*'DEC-OH'!$B17+(drdp!G17)*'DEC-OH'!$C17+(drdp!J17)*'DEC-OH'!$D17)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v>1</v>
      </c>
      <c r="E18" s="20">
        <f>Model!$W$23*((drdp!B18+drdp!K18)*'DEC-OH'!$B18+(drdp!E18+drdp!N18)*'DEC-OH'!$C18+(drdp!H18+drdp!Q18)*'DEC-OH'!$D18)</f>
        <v>0</v>
      </c>
      <c r="F18" s="20">
        <f>Model!$W$23*((drdp!C18+drdp!L18)*'DEC-OH'!$B18+(drdp!F18+drdp!O18)*'DEC-OH'!$C18+(drdp!I18+drdp!R18)*'DEC-OH'!$D18)</f>
        <v>0</v>
      </c>
      <c r="G18" s="20">
        <f>Model!$W$23*((drdp!D18+drdp!M18)*'DEC-OH'!$B18+(drdp!G18+drdp!P18)*'DEC-OH'!$C18+(drdp!J18+drdp!S18)*'DEC-OH'!$D18)</f>
        <v>0</v>
      </c>
      <c r="H18" s="18">
        <f>Model!$W$23*((drdp!B18)*'DEC-OH'!$B18+(drdp!E18)*'DEC-OH'!$C18+(drdp!H18)*'DEC-OH'!$D18)</f>
        <v>0</v>
      </c>
      <c r="I18" s="18">
        <f>Model!$W$23*((drdp!C18)*'DEC-OH'!$B18+(drdp!F18)*'DEC-OH'!$C18+(drdp!I18)*'DEC-OH'!$D18)</f>
        <v>0</v>
      </c>
      <c r="J18" s="18">
        <f>Model!$W$23*((drdp!D18)*'DEC-OH'!$B18+(drdp!G18)*'DEC-OH'!$C18+(drdp!J18)*'DEC-OH'!$D18)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v>1</v>
      </c>
      <c r="E19" s="20">
        <f>Model!$W$23*((drdp!B19+drdp!K19)*'DEC-OH'!$B19+(drdp!E19+drdp!N19)*'DEC-OH'!$C19+(drdp!H19+drdp!Q19)*'DEC-OH'!$D19)</f>
        <v>0</v>
      </c>
      <c r="F19" s="20">
        <f>Model!$W$23*((drdp!C19+drdp!L19)*'DEC-OH'!$B19+(drdp!F19+drdp!O19)*'DEC-OH'!$C19+(drdp!I19+drdp!R19)*'DEC-OH'!$D19)</f>
        <v>0</v>
      </c>
      <c r="G19" s="20">
        <f>Model!$W$23*((drdp!D19+drdp!M19)*'DEC-OH'!$B19+(drdp!G19+drdp!P19)*'DEC-OH'!$C19+(drdp!J19+drdp!S19)*'DEC-OH'!$D19)</f>
        <v>0</v>
      </c>
      <c r="H19" s="18">
        <f>Model!$W$23*((drdp!B19)*'DEC-OH'!$B19+(drdp!E19)*'DEC-OH'!$C19+(drdp!H19)*'DEC-OH'!$D19)</f>
        <v>0</v>
      </c>
      <c r="I19" s="18">
        <f>Model!$W$23*((drdp!C19)*'DEC-OH'!$B19+(drdp!F19)*'DEC-OH'!$C19+(drdp!I19)*'DEC-OH'!$D19)</f>
        <v>0</v>
      </c>
      <c r="J19" s="18">
        <f>Model!$W$23*((drdp!D19)*'DEC-OH'!$B19+(drdp!G19)*'DEC-OH'!$C19+(drdp!J19)*'DEC-OH'!$D19)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v>1</v>
      </c>
      <c r="E20" s="20">
        <f>Model!$W$23*((drdp!B20+drdp!K20)*'DEC-OH'!$B20+(drdp!E20+drdp!N20)*'DEC-OH'!$C20+(drdp!H20+drdp!Q20)*'DEC-OH'!$D20)</f>
        <v>0</v>
      </c>
      <c r="F20" s="20">
        <f>Model!$W$23*((drdp!C20+drdp!L20)*'DEC-OH'!$B20+(drdp!F20+drdp!O20)*'DEC-OH'!$C20+(drdp!I20+drdp!R20)*'DEC-OH'!$D20)</f>
        <v>0</v>
      </c>
      <c r="G20" s="20">
        <f>Model!$W$23*((drdp!D20+drdp!M20)*'DEC-OH'!$B20+(drdp!G20+drdp!P20)*'DEC-OH'!$C20+(drdp!J20+drdp!S20)*'DEC-OH'!$D20)</f>
        <v>0</v>
      </c>
      <c r="H20" s="18">
        <f>Model!$W$23*((drdp!B20)*'DEC-OH'!$B20+(drdp!E20)*'DEC-OH'!$C20+(drdp!H20)*'DEC-OH'!$D20)</f>
        <v>0</v>
      </c>
      <c r="I20" s="18">
        <f>Model!$W$23*((drdp!C20)*'DEC-OH'!$B20+(drdp!F20)*'DEC-OH'!$C20+(drdp!I20)*'DEC-OH'!$D20)</f>
        <v>0</v>
      </c>
      <c r="J20" s="18">
        <f>Model!$W$23*((drdp!D20)*'DEC-OH'!$B20+(drdp!G20)*'DEC-OH'!$C20+(drdp!J20)*'DEC-OH'!$D20)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v>1</v>
      </c>
      <c r="E21" s="20">
        <f>Model!$W$23*((drdp!B21+drdp!K21)*'DEC-OH'!$B21+(drdp!E21+drdp!N21)*'DEC-OH'!$C21+(drdp!H21+drdp!Q21)*'DEC-OH'!$D21)</f>
        <v>0</v>
      </c>
      <c r="F21" s="20">
        <f>Model!$W$23*((drdp!C21+drdp!L21)*'DEC-OH'!$B21+(drdp!F21+drdp!O21)*'DEC-OH'!$C21+(drdp!I21+drdp!R21)*'DEC-OH'!$D21)</f>
        <v>0</v>
      </c>
      <c r="G21" s="20">
        <f>Model!$W$23*((drdp!D21+drdp!M21)*'DEC-OH'!$B21+(drdp!G21+drdp!P21)*'DEC-OH'!$C21+(drdp!J21+drdp!S21)*'DEC-OH'!$D21)</f>
        <v>0</v>
      </c>
      <c r="H21" s="18">
        <f>Model!$W$23*((drdp!B21)*'DEC-OH'!$B21+(drdp!E21)*'DEC-OH'!$C21+(drdp!H21)*'DEC-OH'!$D21)</f>
        <v>0</v>
      </c>
      <c r="I21" s="18">
        <f>Model!$W$23*((drdp!C21)*'DEC-OH'!$B21+(drdp!F21)*'DEC-OH'!$C21+(drdp!I21)*'DEC-OH'!$D21)</f>
        <v>0</v>
      </c>
      <c r="J21" s="18">
        <f>Model!$W$23*((drdp!D21)*'DEC-OH'!$B21+(drdp!G21)*'DEC-OH'!$C21+(drdp!J21)*'DEC-OH'!$D21)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v>1</v>
      </c>
      <c r="E22" s="20">
        <f>Model!$W$23*((drdp!B22+drdp!K22)*'DEC-OH'!$B22+(drdp!E22+drdp!N22)*'DEC-OH'!$C22+(drdp!H22+drdp!Q22)*'DEC-OH'!$D22)</f>
        <v>0</v>
      </c>
      <c r="F22" s="20">
        <f>Model!$W$23*((drdp!C22+drdp!L22)*'DEC-OH'!$B22+(drdp!F22+drdp!O22)*'DEC-OH'!$C22+(drdp!I22+drdp!R22)*'DEC-OH'!$D22)</f>
        <v>0</v>
      </c>
      <c r="G22" s="20">
        <f>Model!$W$23*((drdp!D22+drdp!M22)*'DEC-OH'!$B22+(drdp!G22+drdp!P22)*'DEC-OH'!$C22+(drdp!J22+drdp!S22)*'DEC-OH'!$D22)</f>
        <v>0</v>
      </c>
      <c r="H22" s="18">
        <f>Model!$W$23*((drdp!B22)*'DEC-OH'!$B22+(drdp!E22)*'DEC-OH'!$C22+(drdp!H22)*'DEC-OH'!$D22)</f>
        <v>0</v>
      </c>
      <c r="I22" s="18">
        <f>Model!$W$23*((drdp!C22)*'DEC-OH'!$B22+(drdp!F22)*'DEC-OH'!$C22+(drdp!I22)*'DEC-OH'!$D22)</f>
        <v>0</v>
      </c>
      <c r="J22" s="18">
        <f>Model!$W$23*((drdp!D22)*'DEC-OH'!$B22+(drdp!G22)*'DEC-OH'!$C22+(drdp!J22)*'DEC-OH'!$D22)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v>1</v>
      </c>
      <c r="E23" s="20">
        <f>Model!$W$23*((drdp!B23+drdp!K23)*'DEC-OH'!$B23+(drdp!E23+drdp!N23)*'DEC-OH'!$C23+(drdp!H23+drdp!Q23)*'DEC-OH'!$D23)</f>
        <v>0</v>
      </c>
      <c r="F23" s="20">
        <f>Model!$W$23*((drdp!C23+drdp!L23)*'DEC-OH'!$B23+(drdp!F23+drdp!O23)*'DEC-OH'!$C23+(drdp!I23+drdp!R23)*'DEC-OH'!$D23)</f>
        <v>0</v>
      </c>
      <c r="G23" s="20">
        <f>Model!$W$23*((drdp!D23+drdp!M23)*'DEC-OH'!$B23+(drdp!G23+drdp!P23)*'DEC-OH'!$C23+(drdp!J23+drdp!S23)*'DEC-OH'!$D23)</f>
        <v>0</v>
      </c>
      <c r="H23" s="18">
        <f>Model!$W$23*((drdp!B23)*'DEC-OH'!$B23+(drdp!E23)*'DEC-OH'!$C23+(drdp!H23)*'DEC-OH'!$D23)</f>
        <v>0</v>
      </c>
      <c r="I23" s="18">
        <f>Model!$W$23*((drdp!C23)*'DEC-OH'!$B23+(drdp!F23)*'DEC-OH'!$C23+(drdp!I23)*'DEC-OH'!$D23)</f>
        <v>0</v>
      </c>
      <c r="J23" s="18">
        <f>Model!$W$23*((drdp!D23)*'DEC-OH'!$B23+(drdp!G23)*'DEC-OH'!$C23+(drdp!J23)*'DEC-OH'!$D23)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v>1</v>
      </c>
      <c r="E24" s="20">
        <f>Model!$W$23*((drdp!B24+drdp!K24)*'DEC-OH'!$B24+(drdp!E24+drdp!N24)*'DEC-OH'!$C24+(drdp!H24+drdp!Q24)*'DEC-OH'!$D24)</f>
        <v>-1.3606610495068701E-4</v>
      </c>
      <c r="F24" s="20">
        <f>Model!$W$23*((drdp!C24+drdp!L24)*'DEC-OH'!$B24+(drdp!F24+drdp!O24)*'DEC-OH'!$C24+(drdp!I24+drdp!R24)*'DEC-OH'!$D24)</f>
        <v>3.8964234445876497E-3</v>
      </c>
      <c r="G24" s="20">
        <f>Model!$W$23*((drdp!D24+drdp!M24)*'DEC-OH'!$B24+(drdp!G24+drdp!P24)*'DEC-OH'!$C24+(drdp!J24+drdp!S24)*'DEC-OH'!$D24)</f>
        <v>0</v>
      </c>
      <c r="H24" s="18">
        <f>Model!$W$23*((drdp!B24)*'DEC-OH'!$B24+(drdp!E24)*'DEC-OH'!$C24+(drdp!H24)*'DEC-OH'!$D24)</f>
        <v>-6.8033052475343505E-5</v>
      </c>
      <c r="I24" s="18">
        <f>Model!$W$23*((drdp!C24)*'DEC-OH'!$B24+(drdp!F24)*'DEC-OH'!$C24+(drdp!I24)*'DEC-OH'!$D24)</f>
        <v>1.9482117222938248E-3</v>
      </c>
      <c r="J24" s="18">
        <f>Model!$W$23*((drdp!D24)*'DEC-OH'!$B24+(drdp!G24)*'DEC-OH'!$C24+(drdp!J24)*'DEC-OH'!$D24)</f>
        <v>0</v>
      </c>
      <c r="K24" s="21">
        <f>SUM(E$3:E23)+H24</f>
        <v>-6.8033052475343505E-5</v>
      </c>
      <c r="L24" s="21">
        <f>SUM(F$3:F23)+I24</f>
        <v>1.9482117222938248E-3</v>
      </c>
      <c r="M24" s="21">
        <f>SUM(G$3:G23)+J24</f>
        <v>0</v>
      </c>
      <c r="N24" s="21"/>
      <c r="O24" s="21"/>
      <c r="P24" s="21"/>
      <c r="Q24" s="19">
        <f t="shared" si="1"/>
        <v>4.6284962291128428E-9</v>
      </c>
      <c r="R24" s="19">
        <f t="shared" si="1"/>
        <v>3.7955289148830712E-6</v>
      </c>
      <c r="S24" s="19">
        <f t="shared" si="1"/>
        <v>0</v>
      </c>
      <c r="T24" s="19">
        <f t="shared" si="2"/>
        <v>-1.3254279033589513E-7</v>
      </c>
      <c r="U24" s="19">
        <f t="shared" si="3"/>
        <v>0</v>
      </c>
      <c r="V24" s="19">
        <f t="shared" si="4"/>
        <v>0</v>
      </c>
    </row>
    <row r="25" spans="1:22" x14ac:dyDescent="0.25">
      <c r="A25" s="26">
        <f>Wellpath!E25</f>
        <v>2200</v>
      </c>
      <c r="B25" s="22">
        <v>0</v>
      </c>
      <c r="C25" s="22">
        <v>0</v>
      </c>
      <c r="D25" s="22">
        <v>1</v>
      </c>
      <c r="E25" s="20">
        <f>Model!$W$23*((drdp!B25+drdp!K25)*'DEC-OH'!$B25+(drdp!E25+drdp!N25)*'DEC-OH'!$C25+(drdp!H25+drdp!Q25)*'DEC-OH'!$D25)</f>
        <v>-2.7196643431186832E-4</v>
      </c>
      <c r="F25" s="20">
        <f>Model!$W$23*((drdp!C25+drdp!L25)*'DEC-OH'!$B25+(drdp!F25+drdp!O25)*'DEC-OH'!$C25+(drdp!I25+drdp!R25)*'DEC-OH'!$D25)</f>
        <v>7.7880996974060918E-3</v>
      </c>
      <c r="G25" s="20">
        <f>Model!$W$23*((drdp!D25+drdp!M25)*'DEC-OH'!$B25+(drdp!G25+drdp!P25)*'DEC-OH'!$C25+(drdp!J25+drdp!S25)*'DEC-OH'!$D25)</f>
        <v>0</v>
      </c>
      <c r="H25" s="18">
        <f>Model!$W$23*((drdp!B25)*'DEC-OH'!$B25+(drdp!E25)*'DEC-OH'!$C25+(drdp!H25)*'DEC-OH'!$D25)</f>
        <v>-1.3598321715593416E-4</v>
      </c>
      <c r="I25" s="18">
        <f>Model!$W$23*((drdp!C25)*'DEC-OH'!$B25+(drdp!F25)*'DEC-OH'!$C25+(drdp!I25)*'DEC-OH'!$D25)</f>
        <v>3.8940498487030459E-3</v>
      </c>
      <c r="J25" s="18">
        <f>Model!$W$23*((drdp!D25)*'DEC-OH'!$B25+(drdp!G25)*'DEC-OH'!$C25+(drdp!J25)*'DEC-OH'!$D25)</f>
        <v>0</v>
      </c>
      <c r="K25" s="21">
        <f>SUM(E$3:E24)+H25</f>
        <v>-2.7204932210662117E-4</v>
      </c>
      <c r="L25" s="21">
        <f>SUM(F$3:F24)+I25</f>
        <v>7.7904732932906956E-3</v>
      </c>
      <c r="M25" s="21">
        <f>SUM(G$3:G24)+J25</f>
        <v>0</v>
      </c>
      <c r="N25" s="21"/>
      <c r="O25" s="21"/>
      <c r="P25" s="21"/>
      <c r="Q25" s="19">
        <f t="shared" si="1"/>
        <v>7.4010833658672119E-8</v>
      </c>
      <c r="R25" s="19">
        <f t="shared" si="1"/>
        <v>6.0691474133475576E-5</v>
      </c>
      <c r="S25" s="19">
        <f t="shared" si="1"/>
        <v>0</v>
      </c>
      <c r="T25" s="19">
        <f t="shared" si="2"/>
        <v>-2.1193929783294701E-6</v>
      </c>
      <c r="U25" s="19">
        <f t="shared" si="3"/>
        <v>0</v>
      </c>
      <c r="V25" s="19">
        <f t="shared" si="4"/>
        <v>0</v>
      </c>
    </row>
    <row r="26" spans="1:22" x14ac:dyDescent="0.25">
      <c r="A26" s="26">
        <f>Wellpath!E26</f>
        <v>2300</v>
      </c>
      <c r="B26" s="22">
        <v>0</v>
      </c>
      <c r="C26" s="22">
        <v>0</v>
      </c>
      <c r="D26" s="22">
        <v>1</v>
      </c>
      <c r="E26" s="20">
        <f>Model!$W$23*((drdp!B26+drdp!K26)*'DEC-OH'!$B26+(drdp!E26+drdp!N26)*'DEC-OH'!$C26+(drdp!H26+drdp!Q26)*'DEC-OH'!$D26)</f>
        <v>-4.0753541446605761E-4</v>
      </c>
      <c r="F26" s="20">
        <f>Model!$W$23*((drdp!C26+drdp!L26)*'DEC-OH'!$B26+(drdp!F26+drdp!O26)*'DEC-OH'!$C26+(drdp!I26+drdp!R26)*'DEC-OH'!$D26)</f>
        <v>1.1670287350408015E-2</v>
      </c>
      <c r="G26" s="20">
        <f>Model!$W$23*((drdp!D26+drdp!M26)*'DEC-OH'!$B26+(drdp!G26+drdp!P26)*'DEC-OH'!$C26+(drdp!J26+drdp!S26)*'DEC-OH'!$D26)</f>
        <v>0</v>
      </c>
      <c r="H26" s="18">
        <f>Model!$W$23*((drdp!B26)*'DEC-OH'!$B26+(drdp!E26)*'DEC-OH'!$C26+(drdp!H26)*'DEC-OH'!$D26)</f>
        <v>-2.0376770723302918E-4</v>
      </c>
      <c r="I26" s="18">
        <f>Model!$W$23*((drdp!C26)*'DEC-OH'!$B26+(drdp!F26)*'DEC-OH'!$C26+(drdp!I26)*'DEC-OH'!$D26)</f>
        <v>5.8351436752040178E-3</v>
      </c>
      <c r="J26" s="18">
        <f>Model!$W$23*((drdp!D26)*'DEC-OH'!$B26+(drdp!G26)*'DEC-OH'!$C26+(drdp!J26)*'DEC-OH'!$D26)</f>
        <v>0</v>
      </c>
      <c r="K26" s="21">
        <f>SUM(E$3:E25)+H26</f>
        <v>-6.1180024649558449E-4</v>
      </c>
      <c r="L26" s="21">
        <f>SUM(F$3:F25)+I26</f>
        <v>1.7519666817197761E-2</v>
      </c>
      <c r="M26" s="21">
        <f>SUM(G$3:G25)+J26</f>
        <v>0</v>
      </c>
      <c r="N26" s="21"/>
      <c r="O26" s="21"/>
      <c r="P26" s="21"/>
      <c r="Q26" s="19">
        <f t="shared" si="1"/>
        <v>3.7429954161205795E-7</v>
      </c>
      <c r="R26" s="19">
        <f t="shared" si="1"/>
        <v>3.0693872538562031E-4</v>
      </c>
      <c r="S26" s="19">
        <f t="shared" si="1"/>
        <v>0</v>
      </c>
      <c r="T26" s="19">
        <f t="shared" si="2"/>
        <v>-1.0718536477282103E-5</v>
      </c>
      <c r="U26" s="19">
        <f t="shared" si="3"/>
        <v>0</v>
      </c>
      <c r="V26" s="19">
        <f t="shared" si="4"/>
        <v>0</v>
      </c>
    </row>
    <row r="27" spans="1:22" x14ac:dyDescent="0.25">
      <c r="A27" s="26">
        <f>Wellpath!E27</f>
        <v>2400</v>
      </c>
      <c r="B27" s="22">
        <v>0</v>
      </c>
      <c r="C27" s="22">
        <v>0</v>
      </c>
      <c r="D27" s="22">
        <v>1</v>
      </c>
      <c r="E27" s="20">
        <f>Model!$W$23*((drdp!B27+drdp!K27)*'DEC-OH'!$B27+(drdp!E27+drdp!N27)*'DEC-OH'!$C27+(drdp!H27+drdp!Q27)*'DEC-OH'!$D27)</f>
        <v>-5.4260787549373856E-4</v>
      </c>
      <c r="F27" s="20">
        <f>Model!$W$23*((drdp!C27+drdp!L27)*'DEC-OH'!$B27+(drdp!F27+drdp!O27)*'DEC-OH'!$C27+(drdp!I27+drdp!R27)*'DEC-OH'!$D27)</f>
        <v>1.5538256555943436E-2</v>
      </c>
      <c r="G27" s="20">
        <f>Model!$W$23*((drdp!D27+drdp!M27)*'DEC-OH'!$B27+(drdp!G27+drdp!P27)*'DEC-OH'!$C27+(drdp!J27+drdp!S27)*'DEC-OH'!$D27)</f>
        <v>0</v>
      </c>
      <c r="H27" s="18">
        <f>Model!$W$23*((drdp!B27)*'DEC-OH'!$B27+(drdp!E27)*'DEC-OH'!$C27+(drdp!H27)*'DEC-OH'!$D27)</f>
        <v>-2.7130393774686879E-4</v>
      </c>
      <c r="I27" s="18">
        <f>Model!$W$23*((drdp!C27)*'DEC-OH'!$B27+(drdp!F27)*'DEC-OH'!$C27+(drdp!I27)*'DEC-OH'!$D27)</f>
        <v>7.7691282779717031E-3</v>
      </c>
      <c r="J27" s="18">
        <f>Model!$W$23*((drdp!D27)*'DEC-OH'!$B27+(drdp!G27)*'DEC-OH'!$C27+(drdp!J27)*'DEC-OH'!$D27)</f>
        <v>0</v>
      </c>
      <c r="K27" s="21">
        <f>SUM(E$3:E26)+H27</f>
        <v>-1.0868718914754816E-3</v>
      </c>
      <c r="L27" s="21">
        <f>SUM(F$3:F26)+I27</f>
        <v>3.1123938770373456E-2</v>
      </c>
      <c r="M27" s="21">
        <f>SUM(G$3:G26)+J27</f>
        <v>0</v>
      </c>
      <c r="N27" s="21"/>
      <c r="O27" s="21"/>
      <c r="P27" s="21"/>
      <c r="Q27" s="19">
        <f t="shared" si="1"/>
        <v>1.1812905084794911E-6</v>
      </c>
      <c r="R27" s="19">
        <f t="shared" si="1"/>
        <v>9.6869956458195601E-4</v>
      </c>
      <c r="S27" s="19">
        <f t="shared" si="1"/>
        <v>0</v>
      </c>
      <c r="T27" s="19">
        <f t="shared" si="2"/>
        <v>-3.3827734201522875E-5</v>
      </c>
      <c r="U27" s="19">
        <f t="shared" si="3"/>
        <v>0</v>
      </c>
      <c r="V27" s="19">
        <f t="shared" si="4"/>
        <v>0</v>
      </c>
    </row>
    <row r="28" spans="1:22" x14ac:dyDescent="0.25">
      <c r="A28" s="26">
        <f>Wellpath!E28</f>
        <v>2500</v>
      </c>
      <c r="B28" s="22">
        <v>0</v>
      </c>
      <c r="C28" s="22">
        <v>0</v>
      </c>
      <c r="D28" s="22">
        <v>1</v>
      </c>
      <c r="E28" s="20">
        <f>Model!$W$23*((drdp!B28+drdp!K28)*'DEC-OH'!$B28+(drdp!E28+drdp!N28)*'DEC-OH'!$C28+(drdp!H28+drdp!Q28)*'DEC-OH'!$D28)</f>
        <v>-6.770192524074676E-4</v>
      </c>
      <c r="F28" s="20">
        <f>Model!$W$23*((drdp!C28+drdp!L28)*'DEC-OH'!$B28+(drdp!F28+drdp!O28)*'DEC-OH'!$C28+(drdp!I28+drdp!R28)*'DEC-OH'!$D28)</f>
        <v>1.9387294789350411E-2</v>
      </c>
      <c r="G28" s="20">
        <f>Model!$W$23*((drdp!D28+drdp!M28)*'DEC-OH'!$B28+(drdp!G28+drdp!P28)*'DEC-OH'!$C28+(drdp!J28+drdp!S28)*'DEC-OH'!$D28)</f>
        <v>0</v>
      </c>
      <c r="H28" s="18">
        <f>Model!$W$23*((drdp!B28)*'DEC-OH'!$B28+(drdp!E28)*'DEC-OH'!$C28+(drdp!H28)*'DEC-OH'!$D28)</f>
        <v>-3.385096262037338E-4</v>
      </c>
      <c r="I28" s="18">
        <f>Model!$W$23*((drdp!C28)*'DEC-OH'!$B28+(drdp!F28)*'DEC-OH'!$C28+(drdp!I28)*'DEC-OH'!$D28)</f>
        <v>9.6936473946752054E-3</v>
      </c>
      <c r="J28" s="18">
        <f>Model!$W$23*((drdp!D28)*'DEC-OH'!$B28+(drdp!G28)*'DEC-OH'!$C28+(drdp!J28)*'DEC-OH'!$D28)</f>
        <v>0</v>
      </c>
      <c r="K28" s="21">
        <f>SUM(E$3:E27)+H28</f>
        <v>-1.6966854554260852E-3</v>
      </c>
      <c r="L28" s="21">
        <f>SUM(F$3:F27)+I28</f>
        <v>4.8586714443020401E-2</v>
      </c>
      <c r="M28" s="21">
        <f>SUM(G$3:G27)+J28</f>
        <v>0</v>
      </c>
      <c r="N28" s="21"/>
      <c r="O28" s="21"/>
      <c r="P28" s="21"/>
      <c r="Q28" s="19">
        <f t="shared" si="1"/>
        <v>2.8787415346544221E-6</v>
      </c>
      <c r="R28" s="19">
        <f t="shared" si="1"/>
        <v>2.3606688203676074E-3</v>
      </c>
      <c r="S28" s="19">
        <f t="shared" si="1"/>
        <v>0</v>
      </c>
      <c r="T28" s="19">
        <f t="shared" si="2"/>
        <v>-8.2436371722413221E-5</v>
      </c>
      <c r="U28" s="19">
        <f t="shared" si="3"/>
        <v>0</v>
      </c>
      <c r="V28" s="19">
        <f t="shared" si="4"/>
        <v>0</v>
      </c>
    </row>
    <row r="29" spans="1:22" x14ac:dyDescent="0.25">
      <c r="A29" s="26">
        <f>Wellpath!E29</f>
        <v>2600</v>
      </c>
      <c r="B29" s="22">
        <v>0</v>
      </c>
      <c r="C29" s="22">
        <v>0</v>
      </c>
      <c r="D29" s="22">
        <v>1</v>
      </c>
      <c r="E29" s="20">
        <f>Model!$W$23*((drdp!B29+drdp!K29)*'DEC-OH'!$B29+(drdp!E29+drdp!N29)*'DEC-OH'!$C29+(drdp!H29+drdp!Q29)*'DEC-OH'!$D29)</f>
        <v>-8.1060578564895837E-4</v>
      </c>
      <c r="F29" s="20">
        <f>Model!$W$23*((drdp!C29+drdp!L29)*'DEC-OH'!$B29+(drdp!F29+drdp!O29)*'DEC-OH'!$C29+(drdp!I29+drdp!R29)*'DEC-OH'!$D29)</f>
        <v>2.321271259044037E-2</v>
      </c>
      <c r="G29" s="20">
        <f>Model!$W$23*((drdp!D29+drdp!M29)*'DEC-OH'!$B29+(drdp!G29+drdp!P29)*'DEC-OH'!$C29+(drdp!J29+drdp!S29)*'DEC-OH'!$D29)</f>
        <v>0</v>
      </c>
      <c r="H29" s="18">
        <f>Model!$W$23*((drdp!B29)*'DEC-OH'!$B29+(drdp!E29)*'DEC-OH'!$C29+(drdp!H29)*'DEC-OH'!$D29)</f>
        <v>-4.0530289282447919E-4</v>
      </c>
      <c r="I29" s="18">
        <f>Model!$W$23*((drdp!C29)*'DEC-OH'!$B29+(drdp!F29)*'DEC-OH'!$C29+(drdp!I29)*'DEC-OH'!$D29)</f>
        <v>1.1606356295220185E-2</v>
      </c>
      <c r="J29" s="18">
        <f>Model!$W$23*((drdp!D29)*'DEC-OH'!$B29+(drdp!G29)*'DEC-OH'!$C29+(drdp!J29)*'DEC-OH'!$D29)</f>
        <v>0</v>
      </c>
      <c r="K29" s="21">
        <f>SUM(E$3:E28)+H29</f>
        <v>-2.4404979744542983E-3</v>
      </c>
      <c r="L29" s="21">
        <f>SUM(F$3:F28)+I29</f>
        <v>6.988671813291579E-2</v>
      </c>
      <c r="M29" s="21">
        <f>SUM(G$3:G28)+J29</f>
        <v>0</v>
      </c>
      <c r="N29" s="21"/>
      <c r="O29" s="21"/>
      <c r="P29" s="21"/>
      <c r="Q29" s="19">
        <f t="shared" si="1"/>
        <v>5.9560303633155328E-6</v>
      </c>
      <c r="R29" s="19">
        <f t="shared" si="1"/>
        <v>4.8841533713896209E-3</v>
      </c>
      <c r="S29" s="19">
        <f t="shared" si="1"/>
        <v>0</v>
      </c>
      <c r="T29" s="19">
        <f t="shared" si="2"/>
        <v>-1.7055839404463946E-4</v>
      </c>
      <c r="U29" s="19">
        <f t="shared" si="3"/>
        <v>0</v>
      </c>
      <c r="V29" s="19">
        <f t="shared" si="4"/>
        <v>0</v>
      </c>
    </row>
    <row r="30" spans="1:22" x14ac:dyDescent="0.25">
      <c r="A30" s="26">
        <f>Wellpath!E30</f>
        <v>2700</v>
      </c>
      <c r="B30" s="22">
        <v>0</v>
      </c>
      <c r="C30" s="22">
        <v>0</v>
      </c>
      <c r="D30" s="22">
        <v>1</v>
      </c>
      <c r="E30" s="20">
        <f>Model!$W$23*((drdp!B30+drdp!K30)*'DEC-OH'!$B30+(drdp!E30+drdp!N30)*'DEC-OH'!$C30+(drdp!H30+drdp!Q30)*'DEC-OH'!$D30)</f>
        <v>-9.432047206048849E-4</v>
      </c>
      <c r="F30" s="20">
        <f>Model!$W$23*((drdp!C30+drdp!L30)*'DEC-OH'!$B30+(drdp!F30+drdp!O30)*'DEC-OH'!$C30+(drdp!I30+drdp!R30)*'DEC-OH'!$D30)</f>
        <v>2.7009849276883133E-2</v>
      </c>
      <c r="G30" s="20">
        <f>Model!$W$23*((drdp!D30+drdp!M30)*'DEC-OH'!$B30+(drdp!G30+drdp!P30)*'DEC-OH'!$C30+(drdp!J30+drdp!S30)*'DEC-OH'!$D30)</f>
        <v>0</v>
      </c>
      <c r="H30" s="18">
        <f>Model!$W$23*((drdp!B30)*'DEC-OH'!$B30+(drdp!E30)*'DEC-OH'!$C30+(drdp!H30)*'DEC-OH'!$D30)</f>
        <v>-4.7160236030244245E-4</v>
      </c>
      <c r="I30" s="18">
        <f>Model!$W$23*((drdp!C30)*'DEC-OH'!$B30+(drdp!F30)*'DEC-OH'!$C30+(drdp!I30)*'DEC-OH'!$D30)</f>
        <v>1.3504924638441567E-2</v>
      </c>
      <c r="J30" s="18">
        <f>Model!$W$23*((drdp!D30)*'DEC-OH'!$B30+(drdp!G30)*'DEC-OH'!$C30+(drdp!J30)*'DEC-OH'!$D30)</f>
        <v>0</v>
      </c>
      <c r="K30" s="21">
        <f>SUM(E$3:E29)+H30</f>
        <v>-3.3174032275812204E-3</v>
      </c>
      <c r="L30" s="21">
        <f>SUM(F$3:F29)+I30</f>
        <v>9.4997999066577535E-2</v>
      </c>
      <c r="M30" s="21">
        <f>SUM(G$3:G29)+J30</f>
        <v>0</v>
      </c>
      <c r="N30" s="21"/>
      <c r="O30" s="21"/>
      <c r="P30" s="21"/>
      <c r="Q30" s="19">
        <f t="shared" si="1"/>
        <v>1.1005164174366299E-5</v>
      </c>
      <c r="R30" s="19">
        <f t="shared" si="1"/>
        <v>9.0246198266534655E-3</v>
      </c>
      <c r="S30" s="19">
        <f t="shared" si="1"/>
        <v>0</v>
      </c>
      <c r="T30" s="19">
        <f t="shared" si="2"/>
        <v>-3.1514666871722209E-4</v>
      </c>
      <c r="U30" s="19">
        <f t="shared" si="3"/>
        <v>0</v>
      </c>
      <c r="V30" s="19">
        <f t="shared" si="4"/>
        <v>0</v>
      </c>
    </row>
    <row r="31" spans="1:22" x14ac:dyDescent="0.25">
      <c r="A31" s="26">
        <f>Wellpath!E31</f>
        <v>2800</v>
      </c>
      <c r="B31" s="22">
        <v>0</v>
      </c>
      <c r="C31" s="22">
        <v>0</v>
      </c>
      <c r="D31" s="22">
        <v>1</v>
      </c>
      <c r="E31" s="20">
        <f>Model!$W$23*((drdp!B31+drdp!K31)*'DEC-OH'!$B31+(drdp!E31+drdp!N31)*'DEC-OH'!$C31+(drdp!H31+drdp!Q31)*'DEC-OH'!$D31)</f>
        <v>-1.0746545058983039E-3</v>
      </c>
      <c r="F31" s="20">
        <f>Model!$W$23*((drdp!C31+drdp!L31)*'DEC-OH'!$B31+(drdp!F31+drdp!O31)*'DEC-OH'!$C31+(drdp!I31+drdp!R31)*'DEC-OH'!$D31)</f>
        <v>3.0774078622530357E-2</v>
      </c>
      <c r="G31" s="20">
        <f>Model!$W$23*((drdp!D31+drdp!M31)*'DEC-OH'!$B31+(drdp!G31+drdp!P31)*'DEC-OH'!$C31+(drdp!J31+drdp!S31)*'DEC-OH'!$D31)</f>
        <v>0</v>
      </c>
      <c r="H31" s="18">
        <f>Model!$W$23*((drdp!B31)*'DEC-OH'!$B31+(drdp!E31)*'DEC-OH'!$C31+(drdp!H31)*'DEC-OH'!$D31)</f>
        <v>-5.3732725294915195E-4</v>
      </c>
      <c r="I31" s="18">
        <f>Model!$W$23*((drdp!C31)*'DEC-OH'!$B31+(drdp!F31)*'DEC-OH'!$C31+(drdp!I31)*'DEC-OH'!$D31)</f>
        <v>1.5387039311265178E-2</v>
      </c>
      <c r="J31" s="18">
        <f>Model!$W$23*((drdp!D31)*'DEC-OH'!$B31+(drdp!G31)*'DEC-OH'!$C31+(drdp!J31)*'DEC-OH'!$D31)</f>
        <v>0</v>
      </c>
      <c r="K31" s="21">
        <f>SUM(E$3:E30)+H31</f>
        <v>-4.3263328408328144E-3</v>
      </c>
      <c r="L31" s="21">
        <f>SUM(F$3:F30)+I31</f>
        <v>0.12388996301628427</v>
      </c>
      <c r="M31" s="21">
        <f>SUM(G$3:G30)+J31</f>
        <v>0</v>
      </c>
      <c r="N31" s="21"/>
      <c r="O31" s="21"/>
      <c r="P31" s="21"/>
      <c r="Q31" s="19">
        <f t="shared" si="1"/>
        <v>1.8717155849668529E-5</v>
      </c>
      <c r="R31" s="19">
        <f t="shared" si="1"/>
        <v>1.5348722936176284E-2</v>
      </c>
      <c r="S31" s="19">
        <f t="shared" si="1"/>
        <v>0</v>
      </c>
      <c r="T31" s="19">
        <f t="shared" si="2"/>
        <v>-5.3598921564691347E-4</v>
      </c>
      <c r="U31" s="19">
        <f t="shared" si="3"/>
        <v>0</v>
      </c>
      <c r="V31" s="19">
        <f t="shared" si="4"/>
        <v>0</v>
      </c>
    </row>
    <row r="32" spans="1:22" x14ac:dyDescent="0.25">
      <c r="A32" s="26">
        <f>Wellpath!E32</f>
        <v>2900</v>
      </c>
      <c r="B32" s="22">
        <v>0</v>
      </c>
      <c r="C32" s="22">
        <v>0</v>
      </c>
      <c r="D32" s="22">
        <v>1</v>
      </c>
      <c r="E32" s="20">
        <f>Model!$W$23*((drdp!B32+drdp!K32)*'DEC-OH'!$B32+(drdp!E32+drdp!N32)*'DEC-OH'!$C32+(drdp!H32+drdp!Q32)*'DEC-OH'!$D32)</f>
        <v>-1.2047949902141224E-3</v>
      </c>
      <c r="F32" s="20">
        <f>Model!$W$23*((drdp!C32+drdp!L32)*'DEC-OH'!$B32+(drdp!F32+drdp!O32)*'DEC-OH'!$C32+(drdp!I32+drdp!R32)*'DEC-OH'!$D32)</f>
        <v>3.4500814493759441E-2</v>
      </c>
      <c r="G32" s="20">
        <f>Model!$W$23*((drdp!D32+drdp!M32)*'DEC-OH'!$B32+(drdp!G32+drdp!P32)*'DEC-OH'!$C32+(drdp!J32+drdp!S32)*'DEC-OH'!$D32)</f>
        <v>0</v>
      </c>
      <c r="H32" s="18">
        <f>Model!$W$23*((drdp!B32)*'DEC-OH'!$B32+(drdp!E32)*'DEC-OH'!$C32+(drdp!H32)*'DEC-OH'!$D32)</f>
        <v>-6.0239749510706121E-4</v>
      </c>
      <c r="I32" s="18">
        <f>Model!$W$23*((drdp!C32)*'DEC-OH'!$B32+(drdp!F32)*'DEC-OH'!$C32+(drdp!I32)*'DEC-OH'!$D32)</f>
        <v>1.725040724687972E-2</v>
      </c>
      <c r="J32" s="18">
        <f>Model!$W$23*((drdp!D32)*'DEC-OH'!$B32+(drdp!G32)*'DEC-OH'!$C32+(drdp!J32)*'DEC-OH'!$D32)</f>
        <v>0</v>
      </c>
      <c r="K32" s="21">
        <f>SUM(E$3:E31)+H32</f>
        <v>-5.4660575888890277E-3</v>
      </c>
      <c r="L32" s="21">
        <f>SUM(F$3:F31)+I32</f>
        <v>0.15652740957442918</v>
      </c>
      <c r="M32" s="21">
        <f>SUM(G$3:G31)+J32</f>
        <v>0</v>
      </c>
      <c r="N32" s="21"/>
      <c r="O32" s="21"/>
      <c r="P32" s="21"/>
      <c r="Q32" s="19">
        <f t="shared" si="1"/>
        <v>2.9877785565051332E-5</v>
      </c>
      <c r="R32" s="19">
        <f t="shared" si="1"/>
        <v>2.4500829948081101E-2</v>
      </c>
      <c r="S32" s="19">
        <f t="shared" si="1"/>
        <v>0</v>
      </c>
      <c r="T32" s="19">
        <f t="shared" si="2"/>
        <v>-8.5558783497344964E-4</v>
      </c>
      <c r="U32" s="19">
        <f t="shared" si="3"/>
        <v>0</v>
      </c>
      <c r="V32" s="19">
        <f t="shared" si="4"/>
        <v>0</v>
      </c>
    </row>
    <row r="33" spans="1:23" x14ac:dyDescent="0.25">
      <c r="A33" s="26">
        <f>Wellpath!E33</f>
        <v>3000</v>
      </c>
      <c r="B33" s="22">
        <v>0</v>
      </c>
      <c r="C33" s="22">
        <v>0</v>
      </c>
      <c r="D33" s="22">
        <v>1</v>
      </c>
      <c r="E33" s="20">
        <f>Model!$W$23*((drdp!B33+drdp!K33)*'DEC-OH'!$B33+(drdp!E33+drdp!N33)*'DEC-OH'!$C33+(drdp!H33+drdp!Q33)*'DEC-OH'!$D33)</f>
        <v>-1.3334676174188037E-3</v>
      </c>
      <c r="F33" s="20">
        <f>Model!$W$23*((drdp!C33+drdp!L33)*'DEC-OH'!$B33+(drdp!F33+drdp!O33)*'DEC-OH'!$C33+(drdp!I33+drdp!R33)*'DEC-OH'!$D33)</f>
        <v>3.8185516436970872E-2</v>
      </c>
      <c r="G33" s="20">
        <f>Model!$W$23*((drdp!D33+drdp!M33)*'DEC-OH'!$B33+(drdp!G33+drdp!P33)*'DEC-OH'!$C33+(drdp!J33+drdp!S33)*'DEC-OH'!$D33)</f>
        <v>0</v>
      </c>
      <c r="H33" s="18">
        <f>Model!$W$23*((drdp!B33)*'DEC-OH'!$B33+(drdp!E33)*'DEC-OH'!$C33+(drdp!H33)*'DEC-OH'!$D33)</f>
        <v>-6.6673380870940302E-4</v>
      </c>
      <c r="I33" s="18">
        <f>Model!$W$23*((drdp!C33)*'DEC-OH'!$B33+(drdp!F33)*'DEC-OH'!$C33+(drdp!I33)*'DEC-OH'!$D33)</f>
        <v>1.9092758218485471E-2</v>
      </c>
      <c r="J33" s="18">
        <f>Model!$W$23*((drdp!D33)*'DEC-OH'!$B33+(drdp!G33)*'DEC-OH'!$C33+(drdp!J33)*'DEC-OH'!$D33)</f>
        <v>0</v>
      </c>
      <c r="K33" s="21">
        <f>SUM(E$3:E32)+H33</f>
        <v>-6.7351888927054916E-3</v>
      </c>
      <c r="L33" s="21">
        <f>SUM(F$3:F32)+I33</f>
        <v>0.19287057503979438</v>
      </c>
      <c r="M33" s="21">
        <f>SUM(G$3:G32)+J33</f>
        <v>0</v>
      </c>
      <c r="N33" s="21"/>
      <c r="O33" s="21"/>
      <c r="P33" s="21"/>
      <c r="Q33" s="19">
        <f t="shared" si="1"/>
        <v>4.5362769420423428E-5</v>
      </c>
      <c r="R33" s="19">
        <f t="shared" si="1"/>
        <v>3.7199058716180955E-2</v>
      </c>
      <c r="S33" s="19">
        <f t="shared" si="1"/>
        <v>0</v>
      </c>
      <c r="T33" s="19">
        <f t="shared" si="2"/>
        <v>-1.2990197547377441E-3</v>
      </c>
      <c r="U33" s="19">
        <f t="shared" si="3"/>
        <v>0</v>
      </c>
      <c r="V33" s="19">
        <f t="shared" si="4"/>
        <v>0</v>
      </c>
    </row>
    <row r="34" spans="1:23" x14ac:dyDescent="0.25">
      <c r="A34" s="26">
        <f>Wellpath!E34</f>
        <v>3100</v>
      </c>
      <c r="B34" s="22">
        <v>0</v>
      </c>
      <c r="C34" s="22">
        <v>0</v>
      </c>
      <c r="D34" s="22">
        <v>1</v>
      </c>
      <c r="E34" s="20">
        <f>Model!$W$23*((drdp!B34+drdp!K34)*'DEC-OH'!$B34+(drdp!E34+drdp!N34)*'DEC-OH'!$C34+(drdp!H34+drdp!Q34)*'DEC-OH'!$D34)</f>
        <v>-1.4605156197366027E-3</v>
      </c>
      <c r="F34" s="20">
        <f>Model!$W$23*((drdp!C34+drdp!L34)*'DEC-OH'!$B34+(drdp!F34+drdp!O34)*'DEC-OH'!$C34+(drdp!I34+drdp!R34)*'DEC-OH'!$D34)</f>
        <v>4.1823695210431812E-2</v>
      </c>
      <c r="G34" s="20">
        <f>Model!$W$23*((drdp!D34+drdp!M34)*'DEC-OH'!$B34+(drdp!G34+drdp!P34)*'DEC-OH'!$C34+(drdp!J34+drdp!S34)*'DEC-OH'!$D34)</f>
        <v>0</v>
      </c>
      <c r="H34" s="18">
        <f>Model!$W$23*((drdp!B34)*'DEC-OH'!$B34+(drdp!E34)*'DEC-OH'!$C34+(drdp!H34)*'DEC-OH'!$D34)</f>
        <v>-7.3025780986830002E-4</v>
      </c>
      <c r="I34" s="18">
        <f>Model!$W$23*((drdp!C34)*'DEC-OH'!$B34+(drdp!F34)*'DEC-OH'!$C34+(drdp!I34)*'DEC-OH'!$D34)</f>
        <v>2.0911847605215868E-2</v>
      </c>
      <c r="J34" s="18">
        <f>Model!$W$23*((drdp!D34)*'DEC-OH'!$B34+(drdp!G34)*'DEC-OH'!$C34+(drdp!J34)*'DEC-OH'!$D34)</f>
        <v>0</v>
      </c>
      <c r="K34" s="21">
        <f>SUM(E$3:E33)+H34</f>
        <v>-8.1321805112831921E-3</v>
      </c>
      <c r="L34" s="21">
        <f>SUM(F$3:F33)+I34</f>
        <v>0.23287518086349565</v>
      </c>
      <c r="M34" s="21">
        <f>SUM(G$3:G33)+J34</f>
        <v>0</v>
      </c>
      <c r="N34" s="21"/>
      <c r="O34" s="21"/>
      <c r="P34" s="21"/>
      <c r="Q34" s="19">
        <f t="shared" si="1"/>
        <v>6.6132359868094156E-5</v>
      </c>
      <c r="R34" s="19">
        <f t="shared" si="1"/>
        <v>5.4230849862205811E-2</v>
      </c>
      <c r="S34" s="19">
        <f t="shared" si="1"/>
        <v>0</v>
      </c>
      <c r="T34" s="19">
        <f t="shared" si="2"/>
        <v>-1.8937830073796679E-3</v>
      </c>
      <c r="U34" s="19">
        <f t="shared" si="3"/>
        <v>0</v>
      </c>
      <c r="V34" s="19">
        <f t="shared" si="4"/>
        <v>0</v>
      </c>
    </row>
    <row r="35" spans="1:23" x14ac:dyDescent="0.25">
      <c r="A35" s="26">
        <f>Wellpath!E35</f>
        <v>3200</v>
      </c>
      <c r="B35" s="22">
        <v>0</v>
      </c>
      <c r="C35" s="22">
        <v>0</v>
      </c>
      <c r="D35" s="22">
        <v>1</v>
      </c>
      <c r="E35" s="20">
        <f>Model!$W$23*((drdp!B35+drdp!K35)*'DEC-OH'!$B35+(drdp!E35+drdp!N35)*'DEC-OH'!$C35+(drdp!H35+drdp!Q35)*'DEC-OH'!$D35)</f>
        <v>-1.5857842087469403E-3</v>
      </c>
      <c r="F35" s="20">
        <f>Model!$W$23*((drdp!C35+drdp!L35)*'DEC-OH'!$B35+(drdp!F35+drdp!O35)*'DEC-OH'!$C35+(drdp!I35+drdp!R35)*'DEC-OH'!$D35)</f>
        <v>4.5410918253725299E-2</v>
      </c>
      <c r="G35" s="20">
        <f>Model!$W$23*((drdp!D35+drdp!M35)*'DEC-OH'!$B35+(drdp!G35+drdp!P35)*'DEC-OH'!$C35+(drdp!J35+drdp!S35)*'DEC-OH'!$D35)</f>
        <v>0</v>
      </c>
      <c r="H35" s="18">
        <f>Model!$W$23*((drdp!B35)*'DEC-OH'!$B35+(drdp!E35)*'DEC-OH'!$C35+(drdp!H35)*'DEC-OH'!$D35)</f>
        <v>-7.9289210437347016E-4</v>
      </c>
      <c r="I35" s="18">
        <f>Model!$W$23*((drdp!C35)*'DEC-OH'!$B35+(drdp!F35)*'DEC-OH'!$C35+(drdp!I35)*'DEC-OH'!$D35)</f>
        <v>2.270545912686265E-2</v>
      </c>
      <c r="J35" s="18">
        <f>Model!$W$23*((drdp!D35)*'DEC-OH'!$B35+(drdp!G35)*'DEC-OH'!$C35+(drdp!J35)*'DEC-OH'!$D35)</f>
        <v>0</v>
      </c>
      <c r="K35" s="21">
        <f>SUM(E$3:E34)+H35</f>
        <v>-9.6553304255249644E-3</v>
      </c>
      <c r="L35" s="21">
        <f>SUM(F$3:F34)+I35</f>
        <v>0.27649248759557427</v>
      </c>
      <c r="M35" s="21">
        <f>SUM(G$3:G34)+J35</f>
        <v>0</v>
      </c>
      <c r="N35" s="21"/>
      <c r="O35" s="21"/>
      <c r="P35" s="21"/>
      <c r="Q35" s="19">
        <f t="shared" si="1"/>
        <v>9.3225405626068096E-5</v>
      </c>
      <c r="R35" s="19">
        <f t="shared" si="1"/>
        <v>7.6448095696788787E-2</v>
      </c>
      <c r="S35" s="19">
        <f t="shared" si="1"/>
        <v>0</v>
      </c>
      <c r="T35" s="19">
        <f t="shared" si="2"/>
        <v>-2.6696263279106318E-3</v>
      </c>
      <c r="U35" s="19">
        <f t="shared" si="3"/>
        <v>0</v>
      </c>
      <c r="V35" s="19">
        <f t="shared" si="4"/>
        <v>0</v>
      </c>
    </row>
    <row r="36" spans="1:23" x14ac:dyDescent="0.25">
      <c r="A36" s="26">
        <f>Wellpath!E36</f>
        <v>3300</v>
      </c>
      <c r="B36" s="22">
        <v>0</v>
      </c>
      <c r="C36" s="22">
        <v>0</v>
      </c>
      <c r="D36" s="22">
        <v>1</v>
      </c>
      <c r="E36" s="20">
        <f>Model!$W$23*((drdp!B36+drdp!K36)*'DEC-OH'!$B36+(drdp!E36+drdp!N36)*'DEC-OH'!$C36+(drdp!H36+drdp!Q36)*'DEC-OH'!$D36)</f>
        <v>-1.7091207639702518E-3</v>
      </c>
      <c r="F36" s="20">
        <f>Model!$W$23*((drdp!C36+drdp!L36)*'DEC-OH'!$B36+(drdp!F36+drdp!O36)*'DEC-OH'!$C36+(drdp!I36+drdp!R36)*'DEC-OH'!$D36)</f>
        <v>4.8942815088142348E-2</v>
      </c>
      <c r="G36" s="20">
        <f>Model!$W$23*((drdp!D36+drdp!M36)*'DEC-OH'!$B36+(drdp!G36+drdp!P36)*'DEC-OH'!$C36+(drdp!J36+drdp!S36)*'DEC-OH'!$D36)</f>
        <v>0</v>
      </c>
      <c r="H36" s="18">
        <f>Model!$W$23*((drdp!B36)*'DEC-OH'!$B36+(drdp!E36)*'DEC-OH'!$C36+(drdp!H36)*'DEC-OH'!$D36)</f>
        <v>-8.5456038198512428E-4</v>
      </c>
      <c r="I36" s="18">
        <f>Model!$W$23*((drdp!C36)*'DEC-OH'!$B36+(drdp!F36)*'DEC-OH'!$C36+(drdp!I36)*'DEC-OH'!$D36)</f>
        <v>2.4471407544071129E-2</v>
      </c>
      <c r="J36" s="18">
        <f>Model!$W$23*((drdp!D36)*'DEC-OH'!$B36+(drdp!G36)*'DEC-OH'!$C36+(drdp!J36)*'DEC-OH'!$D36)</f>
        <v>0</v>
      </c>
      <c r="K36" s="21">
        <f>SUM(E$3:E35)+H36</f>
        <v>-1.1302782911883559E-2</v>
      </c>
      <c r="L36" s="21">
        <f>SUM(F$3:F35)+I36</f>
        <v>0.323669354266508</v>
      </c>
      <c r="M36" s="21">
        <f>SUM(G$3:G35)+J36</f>
        <v>0</v>
      </c>
      <c r="N36" s="21"/>
      <c r="O36" s="21"/>
      <c r="P36" s="21"/>
      <c r="Q36" s="19">
        <f t="shared" si="1"/>
        <v>1.2775290155316699E-4</v>
      </c>
      <c r="R36" s="19">
        <f t="shared" si="1"/>
        <v>0.10476185089129826</v>
      </c>
      <c r="S36" s="19">
        <f t="shared" si="1"/>
        <v>0</v>
      </c>
      <c r="T36" s="19">
        <f t="shared" si="2"/>
        <v>-3.6583644465038724E-3</v>
      </c>
      <c r="U36" s="19">
        <f t="shared" si="3"/>
        <v>0</v>
      </c>
      <c r="V36" s="19">
        <f t="shared" si="4"/>
        <v>0</v>
      </c>
    </row>
    <row r="37" spans="1:23" x14ac:dyDescent="0.25">
      <c r="A37" s="26">
        <f>Wellpath!E37</f>
        <v>3400</v>
      </c>
      <c r="B37" s="22">
        <v>0</v>
      </c>
      <c r="C37" s="22">
        <v>0</v>
      </c>
      <c r="D37" s="22">
        <v>1</v>
      </c>
      <c r="E37" s="20">
        <f>Model!$W$23*((drdp!B37+drdp!K37)*'DEC-OH'!$B37+(drdp!E37+drdp!N37)*'DEC-OH'!$C37+(drdp!H37+drdp!Q37)*'DEC-OH'!$D37)</f>
        <v>-1.8303750188125272E-3</v>
      </c>
      <c r="F37" s="20">
        <f>Model!$W$23*((drdp!C37+drdp!L37)*'DEC-OH'!$B37+(drdp!F37+drdp!O37)*'DEC-OH'!$C37+(drdp!I37+drdp!R37)*'DEC-OH'!$D37)</f>
        <v>5.2415082641436947E-2</v>
      </c>
      <c r="G37" s="20">
        <f>Model!$W$23*((drdp!D37+drdp!M37)*'DEC-OH'!$B37+(drdp!G37+drdp!P37)*'DEC-OH'!$C37+(drdp!J37+drdp!S37)*'DEC-OH'!$D37)</f>
        <v>0</v>
      </c>
      <c r="H37" s="18">
        <f>Model!$W$23*((drdp!B37)*'DEC-OH'!$B37+(drdp!E37)*'DEC-OH'!$C37+(drdp!H37)*'DEC-OH'!$D37)</f>
        <v>-9.1518750940626872E-4</v>
      </c>
      <c r="I37" s="18">
        <f>Model!$W$23*((drdp!C37)*'DEC-OH'!$B37+(drdp!F37)*'DEC-OH'!$C37+(drdp!I37)*'DEC-OH'!$D37)</f>
        <v>2.6207541320718619E-2</v>
      </c>
      <c r="J37" s="18">
        <f>Model!$W$23*((drdp!D37)*'DEC-OH'!$B37+(drdp!G37)*'DEC-OH'!$C37+(drdp!J37)*'DEC-OH'!$D37)</f>
        <v>0</v>
      </c>
      <c r="K37" s="21">
        <f>SUM(E$3:E36)+H37</f>
        <v>-1.3072530803274954E-2</v>
      </c>
      <c r="L37" s="21">
        <f>SUM(F$3:F36)+I37</f>
        <v>0.37434830313129785</v>
      </c>
      <c r="M37" s="21">
        <f>SUM(G$3:G36)+J37</f>
        <v>0</v>
      </c>
      <c r="N37" s="21"/>
      <c r="O37" s="21"/>
      <c r="P37" s="21"/>
      <c r="Q37" s="19">
        <f t="shared" si="1"/>
        <v>1.7089106160257252E-4</v>
      </c>
      <c r="R37" s="19">
        <f t="shared" si="1"/>
        <v>0.14013665205728207</v>
      </c>
      <c r="S37" s="19">
        <f t="shared" si="1"/>
        <v>0</v>
      </c>
      <c r="T37" s="19">
        <f t="shared" si="2"/>
        <v>-4.8936797238376016E-3</v>
      </c>
      <c r="U37" s="19">
        <f t="shared" si="3"/>
        <v>0</v>
      </c>
      <c r="V37" s="19">
        <f t="shared" si="4"/>
        <v>0</v>
      </c>
    </row>
    <row r="38" spans="1:23" x14ac:dyDescent="0.25">
      <c r="A38" s="26">
        <f>Wellpath!E38</f>
        <v>3500</v>
      </c>
      <c r="B38" s="22">
        <v>0</v>
      </c>
      <c r="C38" s="22">
        <v>0</v>
      </c>
      <c r="D38" s="22">
        <v>1</v>
      </c>
      <c r="E38" s="20">
        <f>Model!$W$23*((drdp!B38+drdp!K38)*'DEC-OH'!$B38+(drdp!E38+drdp!N38)*'DEC-OH'!$C38+(drdp!H38+drdp!Q38)*'DEC-OH'!$D38)</f>
        <v>-1.9493992436420396E-3</v>
      </c>
      <c r="F38" s="20">
        <f>Model!$W$23*((drdp!C38+drdp!L38)*'DEC-OH'!$B38+(drdp!F38+drdp!O38)*'DEC-OH'!$C38+(drdp!I38+drdp!R38)*'DEC-OH'!$D38)</f>
        <v>5.5823490490457553E-2</v>
      </c>
      <c r="G38" s="20">
        <f>Model!$W$23*((drdp!D38+drdp!M38)*'DEC-OH'!$B38+(drdp!G38+drdp!P38)*'DEC-OH'!$C38+(drdp!J38+drdp!S38)*'DEC-OH'!$D38)</f>
        <v>0</v>
      </c>
      <c r="H38" s="18">
        <f>Model!$W$23*((drdp!B38)*'DEC-OH'!$B38+(drdp!E38)*'DEC-OH'!$C38+(drdp!H38)*'DEC-OH'!$D38)</f>
        <v>-9.7469962182101621E-4</v>
      </c>
      <c r="I38" s="18">
        <f>Model!$W$23*((drdp!C38)*'DEC-OH'!$B38+(drdp!F38)*'DEC-OH'!$C38+(drdp!I38)*'DEC-OH'!$D38)</f>
        <v>2.7911745245228672E-2</v>
      </c>
      <c r="J38" s="18">
        <f>Model!$W$23*((drdp!D38)*'DEC-OH'!$B38+(drdp!G38)*'DEC-OH'!$C38+(drdp!J38)*'DEC-OH'!$D38)</f>
        <v>0</v>
      </c>
      <c r="K38" s="21">
        <f>SUM(E$3:E37)+H38</f>
        <v>-1.4962417934502228E-2</v>
      </c>
      <c r="L38" s="21">
        <f>SUM(F$3:F37)+I38</f>
        <v>0.42846758969724485</v>
      </c>
      <c r="M38" s="21">
        <f>SUM(G$3:G37)+J38</f>
        <v>0</v>
      </c>
      <c r="N38" s="21"/>
      <c r="O38" s="21"/>
      <c r="P38" s="21"/>
      <c r="Q38" s="19">
        <f t="shared" si="1"/>
        <v>2.238739504467139E-4</v>
      </c>
      <c r="R38" s="19">
        <f t="shared" si="1"/>
        <v>0.18358447542096656</v>
      </c>
      <c r="S38" s="19">
        <f t="shared" si="1"/>
        <v>0</v>
      </c>
      <c r="T38" s="19">
        <f t="shared" si="2"/>
        <v>-6.4109111484389981E-3</v>
      </c>
      <c r="U38" s="19">
        <f t="shared" si="3"/>
        <v>0</v>
      </c>
      <c r="V38" s="19">
        <f t="shared" si="4"/>
        <v>0</v>
      </c>
    </row>
    <row r="39" spans="1:23" x14ac:dyDescent="0.25">
      <c r="A39" s="26">
        <f>Wellpath!E39</f>
        <v>3600</v>
      </c>
      <c r="B39" s="22">
        <v>0</v>
      </c>
      <c r="C39" s="22">
        <v>0</v>
      </c>
      <c r="D39" s="22">
        <v>1</v>
      </c>
      <c r="E39" s="20">
        <f>Model!$W$23*((drdp!B39+drdp!K39)*'DEC-OH'!$B39+(drdp!E39+drdp!N39)*'DEC-OH'!$C39+(drdp!H39+drdp!Q39)*'DEC-OH'!$D39)</f>
        <v>-2.0660484257751192E-3</v>
      </c>
      <c r="F39" s="20">
        <f>Model!$W$23*((drdp!C39+drdp!L39)*'DEC-OH'!$B39+(drdp!F39+drdp!O39)*'DEC-OH'!$C39+(drdp!I39+drdp!R39)*'DEC-OH'!$D39)</f>
        <v>5.9163886015265385E-2</v>
      </c>
      <c r="G39" s="20">
        <f>Model!$W$23*((drdp!D39+drdp!M39)*'DEC-OH'!$B39+(drdp!G39+drdp!P39)*'DEC-OH'!$C39+(drdp!J39+drdp!S39)*'DEC-OH'!$D39)</f>
        <v>0</v>
      </c>
      <c r="H39" s="18">
        <f>Model!$W$23*((drdp!B39)*'DEC-OH'!$B39+(drdp!E39)*'DEC-OH'!$C39+(drdp!H39)*'DEC-OH'!$D39)</f>
        <v>-1.0330242128875596E-3</v>
      </c>
      <c r="I39" s="18">
        <f>Model!$W$23*((drdp!C39)*'DEC-OH'!$B39+(drdp!F39)*'DEC-OH'!$C39+(drdp!I39)*'DEC-OH'!$D39)</f>
        <v>2.9581943007632693E-2</v>
      </c>
      <c r="J39" s="18">
        <f>Model!$W$23*((drdp!D39)*'DEC-OH'!$B39+(drdp!G39)*'DEC-OH'!$C39+(drdp!J39)*'DEC-OH'!$D39)</f>
        <v>0</v>
      </c>
      <c r="K39" s="21">
        <f>SUM(E$3:E38)+H39</f>
        <v>-1.6970141769210811E-2</v>
      </c>
      <c r="L39" s="21">
        <f>SUM(F$3:F38)+I39</f>
        <v>0.48596127795010641</v>
      </c>
      <c r="M39" s="21">
        <f>SUM(G$3:G38)+J39</f>
        <v>0</v>
      </c>
      <c r="N39" s="21"/>
      <c r="O39" s="21"/>
      <c r="P39" s="21"/>
      <c r="Q39" s="19">
        <f t="shared" si="1"/>
        <v>2.8798571166711341E-4</v>
      </c>
      <c r="R39" s="19">
        <f t="shared" si="1"/>
        <v>0.23615836366690057</v>
      </c>
      <c r="S39" s="19">
        <f t="shared" si="1"/>
        <v>0</v>
      </c>
      <c r="T39" s="19">
        <f t="shared" si="2"/>
        <v>-8.2468317811601657E-3</v>
      </c>
      <c r="U39" s="19">
        <f t="shared" si="3"/>
        <v>0</v>
      </c>
      <c r="V39" s="19">
        <f t="shared" si="4"/>
        <v>0</v>
      </c>
    </row>
    <row r="40" spans="1:23" x14ac:dyDescent="0.25">
      <c r="A40" s="26">
        <f>Wellpath!E40</f>
        <v>3700</v>
      </c>
      <c r="B40" s="22">
        <v>0</v>
      </c>
      <c r="C40" s="22">
        <v>0</v>
      </c>
      <c r="D40" s="22">
        <v>1</v>
      </c>
      <c r="E40" s="20">
        <f>Model!$W$23*((drdp!B40+drdp!K40)*'DEC-OH'!$B40+(drdp!E40+drdp!N40)*'DEC-OH'!$C40+(drdp!H40+drdp!Q40)*'DEC-OH'!$D40)</f>
        <v>-2.0660484257751192E-3</v>
      </c>
      <c r="F40" s="20">
        <f>Model!$W$23*((drdp!C40+drdp!L40)*'DEC-OH'!$B40+(drdp!F40+drdp!O40)*'DEC-OH'!$C40+(drdp!I40+drdp!R40)*'DEC-OH'!$D40)</f>
        <v>5.9163886015265385E-2</v>
      </c>
      <c r="G40" s="20">
        <f>Model!$W$23*((drdp!D40+drdp!M40)*'DEC-OH'!$B40+(drdp!G40+drdp!P40)*'DEC-OH'!$C40+(drdp!J40+drdp!S40)*'DEC-OH'!$D40)</f>
        <v>0</v>
      </c>
      <c r="H40" s="18">
        <f>Model!$W$23*((drdp!B40)*'DEC-OH'!$B40+(drdp!E40)*'DEC-OH'!$C40+(drdp!H40)*'DEC-OH'!$D40)</f>
        <v>-1.0330242128875596E-3</v>
      </c>
      <c r="I40" s="18">
        <f>Model!$W$23*((drdp!C40)*'DEC-OH'!$B40+(drdp!F40)*'DEC-OH'!$C40+(drdp!I40)*'DEC-OH'!$D40)</f>
        <v>2.9581943007632693E-2</v>
      </c>
      <c r="J40" s="18">
        <f>Model!$W$23*((drdp!D40)*'DEC-OH'!$B40+(drdp!G40)*'DEC-OH'!$C40+(drdp!J40)*'DEC-OH'!$D40)</f>
        <v>0</v>
      </c>
      <c r="K40" s="21">
        <f>SUM(E$3:E39)+H40</f>
        <v>-1.9036190194985928E-2</v>
      </c>
      <c r="L40" s="21">
        <f>SUM(F$3:F39)+I40</f>
        <v>0.54512516396537181</v>
      </c>
      <c r="M40" s="21">
        <f>SUM(G$3:G39)+J40</f>
        <v>0</v>
      </c>
      <c r="N40" s="21"/>
      <c r="O40" s="21"/>
      <c r="P40" s="21"/>
      <c r="Q40" s="19">
        <f t="shared" si="1"/>
        <v>3.6237653713967841E-4</v>
      </c>
      <c r="R40" s="19">
        <f t="shared" si="1"/>
        <v>0.29716144438827352</v>
      </c>
      <c r="S40" s="19">
        <f t="shared" si="1"/>
        <v>0</v>
      </c>
      <c r="T40" s="19">
        <f t="shared" si="2"/>
        <v>-1.0377106301317707E-2</v>
      </c>
      <c r="U40" s="19">
        <f t="shared" si="3"/>
        <v>0</v>
      </c>
      <c r="V40" s="19">
        <f t="shared" si="4"/>
        <v>0</v>
      </c>
    </row>
    <row r="41" spans="1:23" x14ac:dyDescent="0.25">
      <c r="A41" s="26">
        <f>Wellpath!E41</f>
        <v>3800</v>
      </c>
      <c r="B41" s="22">
        <v>0</v>
      </c>
      <c r="C41" s="22">
        <v>0</v>
      </c>
      <c r="D41" s="22">
        <v>1</v>
      </c>
      <c r="E41" s="20">
        <f>Model!$W$23*((drdp!B41+drdp!K41)*'DEC-OH'!$B41+(drdp!E41+drdp!N41)*'DEC-OH'!$C41+(drdp!H41+drdp!Q41)*'DEC-OH'!$D41)</f>
        <v>-2.0660484257751192E-3</v>
      </c>
      <c r="F41" s="20">
        <f>Model!$W$23*((drdp!C41+drdp!L41)*'DEC-OH'!$B41+(drdp!F41+drdp!O41)*'DEC-OH'!$C41+(drdp!I41+drdp!R41)*'DEC-OH'!$D41)</f>
        <v>5.9163886015265385E-2</v>
      </c>
      <c r="G41" s="20">
        <f>Model!$W$23*((drdp!D41+drdp!M41)*'DEC-OH'!$B41+(drdp!G41+drdp!P41)*'DEC-OH'!$C41+(drdp!J41+drdp!S41)*'DEC-OH'!$D41)</f>
        <v>0</v>
      </c>
      <c r="H41" s="18">
        <f>Model!$W$23*((drdp!B41)*'DEC-OH'!$B41+(drdp!E41)*'DEC-OH'!$C41+(drdp!H41)*'DEC-OH'!$D41)</f>
        <v>-1.0330242128875596E-3</v>
      </c>
      <c r="I41" s="18">
        <f>Model!$W$23*((drdp!C41)*'DEC-OH'!$B41+(drdp!F41)*'DEC-OH'!$C41+(drdp!I41)*'DEC-OH'!$D41)</f>
        <v>2.9581943007632693E-2</v>
      </c>
      <c r="J41" s="18">
        <f>Model!$W$23*((drdp!D41)*'DEC-OH'!$B41+(drdp!G41)*'DEC-OH'!$C41+(drdp!J41)*'DEC-OH'!$D41)</f>
        <v>0</v>
      </c>
      <c r="K41" s="21">
        <f>SUM(E$3:E40)+H41</f>
        <v>-2.1102238620761046E-2</v>
      </c>
      <c r="L41" s="21">
        <f>SUM(F$3:F40)+I41</f>
        <v>0.60428904998063715</v>
      </c>
      <c r="M41" s="21">
        <f>SUM(G$3:G40)+J41</f>
        <v>0</v>
      </c>
      <c r="N41" s="21"/>
      <c r="O41" s="21"/>
      <c r="P41" s="21"/>
      <c r="Q41" s="19">
        <f t="shared" si="1"/>
        <v>4.4530447480753903E-4</v>
      </c>
      <c r="R41" s="19">
        <f t="shared" si="1"/>
        <v>0.36516525592650101</v>
      </c>
      <c r="S41" s="19">
        <f t="shared" si="1"/>
        <v>0</v>
      </c>
      <c r="T41" s="19">
        <f t="shared" si="2"/>
        <v>-1.2751851728604402E-2</v>
      </c>
      <c r="U41" s="19">
        <f t="shared" si="3"/>
        <v>0</v>
      </c>
      <c r="V41" s="19">
        <f t="shared" si="4"/>
        <v>0</v>
      </c>
    </row>
    <row r="42" spans="1:23" x14ac:dyDescent="0.25">
      <c r="A42" s="26">
        <f>Wellpath!E42</f>
        <v>3900</v>
      </c>
      <c r="B42" s="22">
        <v>0</v>
      </c>
      <c r="C42" s="22">
        <v>0</v>
      </c>
      <c r="D42" s="22">
        <v>1</v>
      </c>
      <c r="E42" s="20">
        <f>Model!$W$23*((drdp!B42+drdp!K42)*'DEC-OH'!$B42+(drdp!E42+drdp!N42)*'DEC-OH'!$C42+(drdp!H42+drdp!Q42)*'DEC-OH'!$D42)</f>
        <v>-2.0660484257751192E-3</v>
      </c>
      <c r="F42" s="20">
        <f>Model!$W$23*((drdp!C42+drdp!L42)*'DEC-OH'!$B42+(drdp!F42+drdp!O42)*'DEC-OH'!$C42+(drdp!I42+drdp!R42)*'DEC-OH'!$D42)</f>
        <v>5.9163886015265385E-2</v>
      </c>
      <c r="G42" s="20">
        <f>Model!$W$23*((drdp!D42+drdp!M42)*'DEC-OH'!$B42+(drdp!G42+drdp!P42)*'DEC-OH'!$C42+(drdp!J42+drdp!S42)*'DEC-OH'!$D42)</f>
        <v>0</v>
      </c>
      <c r="H42" s="18">
        <f>Model!$W$23*((drdp!B42)*'DEC-OH'!$B42+(drdp!E42)*'DEC-OH'!$C42+(drdp!H42)*'DEC-OH'!$D42)</f>
        <v>-1.0330242128875596E-3</v>
      </c>
      <c r="I42" s="18">
        <f>Model!$W$23*((drdp!C42)*'DEC-OH'!$B42+(drdp!F42)*'DEC-OH'!$C42+(drdp!I42)*'DEC-OH'!$D42)</f>
        <v>2.9581943007632693E-2</v>
      </c>
      <c r="J42" s="18">
        <f>Model!$W$23*((drdp!D42)*'DEC-OH'!$B42+(drdp!G42)*'DEC-OH'!$C42+(drdp!J42)*'DEC-OH'!$D42)</f>
        <v>0</v>
      </c>
      <c r="K42" s="21">
        <f>SUM(E$3:E41)+H42</f>
        <v>-2.3168287046536163E-2</v>
      </c>
      <c r="L42" s="21">
        <f>SUM(F$3:F41)+I42</f>
        <v>0.66345293599590249</v>
      </c>
      <c r="M42" s="21">
        <f>SUM(G$3:G41)+J42</f>
        <v>0</v>
      </c>
      <c r="N42" s="21"/>
      <c r="O42" s="21"/>
      <c r="P42" s="21"/>
      <c r="Q42" s="19">
        <f t="shared" si="1"/>
        <v>5.3676952467069533E-4</v>
      </c>
      <c r="R42" s="19">
        <f t="shared" si="1"/>
        <v>0.44016979828158309</v>
      </c>
      <c r="S42" s="19">
        <f t="shared" si="1"/>
        <v>0</v>
      </c>
      <c r="T42" s="19">
        <f t="shared" si="2"/>
        <v>-1.5371068063020254E-2</v>
      </c>
      <c r="U42" s="19">
        <f t="shared" si="3"/>
        <v>0</v>
      </c>
      <c r="V42" s="19">
        <f t="shared" si="4"/>
        <v>0</v>
      </c>
    </row>
    <row r="43" spans="1:23" x14ac:dyDescent="0.25">
      <c r="A43" s="26">
        <f>Wellpath!E43</f>
        <v>4000</v>
      </c>
      <c r="B43" s="22">
        <v>0</v>
      </c>
      <c r="C43" s="22">
        <v>0</v>
      </c>
      <c r="D43" s="22">
        <v>1</v>
      </c>
      <c r="E43" s="20">
        <f>Model!$W$23*((drdp!B43+drdp!K43)*'DEC-OH'!$B43+(drdp!E43+drdp!N43)*'DEC-OH'!$C43+(drdp!H43+drdp!Q43)*'DEC-OH'!$D43)</f>
        <v>-2.0660484257751192E-3</v>
      </c>
      <c r="F43" s="20">
        <f>Model!$W$23*((drdp!C43+drdp!L43)*'DEC-OH'!$B43+(drdp!F43+drdp!O43)*'DEC-OH'!$C43+(drdp!I43+drdp!R43)*'DEC-OH'!$D43)</f>
        <v>5.9163886015265385E-2</v>
      </c>
      <c r="G43" s="20">
        <f>Model!$W$23*((drdp!D43+drdp!M43)*'DEC-OH'!$B43+(drdp!G43+drdp!P43)*'DEC-OH'!$C43+(drdp!J43+drdp!S43)*'DEC-OH'!$D43)</f>
        <v>0</v>
      </c>
      <c r="H43" s="18">
        <f>Model!$W$23*((drdp!B43)*'DEC-OH'!$B43+(drdp!E43)*'DEC-OH'!$C43+(drdp!H43)*'DEC-OH'!$D43)</f>
        <v>-1.0330242128875596E-3</v>
      </c>
      <c r="I43" s="18">
        <f>Model!$W$23*((drdp!C43)*'DEC-OH'!$B43+(drdp!F43)*'DEC-OH'!$C43+(drdp!I43)*'DEC-OH'!$D43)</f>
        <v>2.9581943007632693E-2</v>
      </c>
      <c r="J43" s="18">
        <f>Model!$W$23*((drdp!D43)*'DEC-OH'!$B43+(drdp!G43)*'DEC-OH'!$C43+(drdp!J43)*'DEC-OH'!$D43)</f>
        <v>0</v>
      </c>
      <c r="K43" s="21">
        <f>SUM(E$3:E42)+H43</f>
        <v>-2.523433547231128E-2</v>
      </c>
      <c r="L43" s="21">
        <f>SUM(F$3:F42)+I43</f>
        <v>0.72261682201116784</v>
      </c>
      <c r="M43" s="21">
        <f>SUM(G$3:G42)+J43</f>
        <v>0</v>
      </c>
      <c r="N43" s="21"/>
      <c r="O43" s="21"/>
      <c r="P43" s="21"/>
      <c r="Q43" s="19">
        <f t="shared" si="1"/>
        <v>6.3677168672914735E-4</v>
      </c>
      <c r="R43" s="19">
        <f t="shared" si="1"/>
        <v>0.52217507145351982</v>
      </c>
      <c r="S43" s="19">
        <f t="shared" si="1"/>
        <v>0</v>
      </c>
      <c r="T43" s="19">
        <f t="shared" si="2"/>
        <v>-1.823475530456526E-2</v>
      </c>
      <c r="U43" s="19">
        <f t="shared" si="3"/>
        <v>0</v>
      </c>
      <c r="V43" s="19">
        <f t="shared" si="4"/>
        <v>0</v>
      </c>
      <c r="W43" s="10" t="s">
        <v>62</v>
      </c>
    </row>
    <row r="44" spans="1:23" s="36" customFormat="1" x14ac:dyDescent="0.25">
      <c r="A44" s="26">
        <f>Wellpath!E44</f>
        <v>4100</v>
      </c>
      <c r="B44" s="22">
        <v>0</v>
      </c>
      <c r="C44" s="22">
        <v>0</v>
      </c>
      <c r="D44" s="22">
        <v>1</v>
      </c>
      <c r="E44" s="20">
        <f>Model!$W$23*((drdp!B44+drdp!K44)*'DEC-OH'!$B44+(drdp!E44+drdp!N44)*'DEC-OH'!$C44+(drdp!H44+drdp!Q44)*'DEC-OH'!$D44)</f>
        <v>-2.0660484257751192E-3</v>
      </c>
      <c r="F44" s="20">
        <f>Model!$W$23*((drdp!C44+drdp!L44)*'DEC-OH'!$B44+(drdp!F44+drdp!O44)*'DEC-OH'!$C44+(drdp!I44+drdp!R44)*'DEC-OH'!$D44)</f>
        <v>5.9163886015265385E-2</v>
      </c>
      <c r="G44" s="20">
        <f>Model!$W$23*((drdp!D44+drdp!M44)*'DEC-OH'!$B44+(drdp!G44+drdp!P44)*'DEC-OH'!$C44+(drdp!J44+drdp!S44)*'DEC-OH'!$D44)</f>
        <v>0</v>
      </c>
      <c r="H44" s="32">
        <f>Model!$W$23*((drdp!B44)*'DEC-OH'!$B44+(drdp!E44)*'DEC-OH'!$C44+(drdp!H44)*'DEC-OH'!$D44)</f>
        <v>-1.0330242128875596E-3</v>
      </c>
      <c r="I44" s="32">
        <f>Model!$W$23*((drdp!C44)*'DEC-OH'!$B44+(drdp!F44)*'DEC-OH'!$C44+(drdp!I44)*'DEC-OH'!$D44)</f>
        <v>2.9581943007632693E-2</v>
      </c>
      <c r="J44" s="32">
        <f>Model!$W$23*((drdp!D44)*'DEC-OH'!$B44+(drdp!G44)*'DEC-OH'!$C44+(drdp!J44)*'DEC-OH'!$D44)</f>
        <v>0</v>
      </c>
      <c r="K44" s="34">
        <f>SUM(E$3:E43)+H44</f>
        <v>-2.7300383898086398E-2</v>
      </c>
      <c r="L44" s="34">
        <f>SUM(F$3:F43)+I44</f>
        <v>0.78178070802643318</v>
      </c>
      <c r="M44" s="34">
        <f>SUM(G$3:G43)+J44</f>
        <v>0</v>
      </c>
      <c r="N44" s="34"/>
      <c r="O44" s="34"/>
      <c r="P44" s="34"/>
      <c r="Q44" s="35">
        <f t="shared" si="1"/>
        <v>7.4531096098289504E-4</v>
      </c>
      <c r="R44" s="35">
        <f t="shared" si="1"/>
        <v>0.61118107544231115</v>
      </c>
      <c r="S44" s="35">
        <f t="shared" si="1"/>
        <v>0</v>
      </c>
      <c r="T44" s="35">
        <f t="shared" si="2"/>
        <v>-2.134291345323942E-2</v>
      </c>
      <c r="U44" s="35">
        <f t="shared" si="3"/>
        <v>0</v>
      </c>
      <c r="V44" s="35">
        <f t="shared" si="4"/>
        <v>0</v>
      </c>
    </row>
    <row r="45" spans="1:23" x14ac:dyDescent="0.25">
      <c r="A45" s="26">
        <f>Wellpath!E45</f>
        <v>4200</v>
      </c>
      <c r="B45" s="22">
        <v>0</v>
      </c>
      <c r="C45" s="22">
        <v>0</v>
      </c>
      <c r="D45" s="22">
        <v>1</v>
      </c>
      <c r="E45" s="20">
        <f>Model!$W$23*((drdp!B45+drdp!K45)*'DEC-OH'!$B45+(drdp!E45+drdp!N45)*'DEC-OH'!$C45+(drdp!H45+drdp!Q45)*'DEC-OH'!$D45)</f>
        <v>-2.0660484257751192E-3</v>
      </c>
      <c r="F45" s="20">
        <f>Model!$W$23*((drdp!C45+drdp!L45)*'DEC-OH'!$B45+(drdp!F45+drdp!O45)*'DEC-OH'!$C45+(drdp!I45+drdp!R45)*'DEC-OH'!$D45)</f>
        <v>5.9163886015265385E-2</v>
      </c>
      <c r="G45" s="20">
        <f>Model!$W$23*((drdp!D45+drdp!M45)*'DEC-OH'!$B45+(drdp!G45+drdp!P45)*'DEC-OH'!$C45+(drdp!J45+drdp!S45)*'DEC-OH'!$D45)</f>
        <v>0</v>
      </c>
      <c r="H45" s="18">
        <f>Model!$W$23*((drdp!B45)*'DEC-OH'!$B45+(drdp!E45)*'DEC-OH'!$C45+(drdp!H45)*'DEC-OH'!$D45)</f>
        <v>-1.0330242128875596E-3</v>
      </c>
      <c r="I45" s="18">
        <f>Model!$W$23*((drdp!C45)*'DEC-OH'!$B45+(drdp!F45)*'DEC-OH'!$C45+(drdp!I45)*'DEC-OH'!$D45)</f>
        <v>2.9581943007632693E-2</v>
      </c>
      <c r="J45" s="18">
        <f>Model!$W$23*((drdp!D45)*'DEC-OH'!$B45+(drdp!G45)*'DEC-OH'!$C45+(drdp!J45)*'DEC-OH'!$D45)</f>
        <v>0</v>
      </c>
      <c r="K45" s="21">
        <f>SUM(E$3:E44)+H45</f>
        <v>-2.9366432323861515E-2</v>
      </c>
      <c r="L45" s="21">
        <f>SUM(F$3:F44)+I45</f>
        <v>0.84094459404169852</v>
      </c>
      <c r="M45" s="21">
        <f>SUM(G$3:G44)+J45</f>
        <v>0</v>
      </c>
      <c r="N45" s="21"/>
      <c r="O45" s="21"/>
      <c r="P45" s="21"/>
      <c r="Q45" s="19">
        <f t="shared" si="1"/>
        <v>8.6238734743193841E-4</v>
      </c>
      <c r="R45" s="19">
        <f t="shared" si="1"/>
        <v>0.70718781024795718</v>
      </c>
      <c r="S45" s="19">
        <f t="shared" si="1"/>
        <v>0</v>
      </c>
      <c r="T45" s="19">
        <f t="shared" si="2"/>
        <v>-2.4695542509042736E-2</v>
      </c>
      <c r="U45" s="19">
        <f t="shared" si="3"/>
        <v>0</v>
      </c>
      <c r="V45" s="19">
        <f t="shared" si="4"/>
        <v>0</v>
      </c>
    </row>
    <row r="46" spans="1:23" x14ac:dyDescent="0.25">
      <c r="A46" s="26">
        <f>Wellpath!E46</f>
        <v>4300</v>
      </c>
      <c r="B46" s="22">
        <v>0</v>
      </c>
      <c r="C46" s="22">
        <v>0</v>
      </c>
      <c r="D46" s="22">
        <v>1</v>
      </c>
      <c r="E46" s="20">
        <f>Model!$W$23*((drdp!B46+drdp!K46)*'DEC-OH'!$B46+(drdp!E46+drdp!N46)*'DEC-OH'!$C46+(drdp!H46+drdp!Q46)*'DEC-OH'!$D46)</f>
        <v>-2.0660484257751192E-3</v>
      </c>
      <c r="F46" s="20">
        <f>Model!$W$23*((drdp!C46+drdp!L46)*'DEC-OH'!$B46+(drdp!F46+drdp!O46)*'DEC-OH'!$C46+(drdp!I46+drdp!R46)*'DEC-OH'!$D46)</f>
        <v>5.9163886015265385E-2</v>
      </c>
      <c r="G46" s="20">
        <f>Model!$W$23*((drdp!D46+drdp!M46)*'DEC-OH'!$B46+(drdp!G46+drdp!P46)*'DEC-OH'!$C46+(drdp!J46+drdp!S46)*'DEC-OH'!$D46)</f>
        <v>0</v>
      </c>
      <c r="H46" s="18">
        <f>Model!$W$23*((drdp!B46)*'DEC-OH'!$B46+(drdp!E46)*'DEC-OH'!$C46+(drdp!H46)*'DEC-OH'!$D46)</f>
        <v>-1.0330242128875596E-3</v>
      </c>
      <c r="I46" s="18">
        <f>Model!$W$23*((drdp!C46)*'DEC-OH'!$B46+(drdp!F46)*'DEC-OH'!$C46+(drdp!I46)*'DEC-OH'!$D46)</f>
        <v>2.9581943007632693E-2</v>
      </c>
      <c r="J46" s="18">
        <f>Model!$W$23*((drdp!D46)*'DEC-OH'!$B46+(drdp!G46)*'DEC-OH'!$C46+(drdp!J46)*'DEC-OH'!$D46)</f>
        <v>0</v>
      </c>
      <c r="K46" s="21">
        <f>SUM(E$3:E45)+H46</f>
        <v>-3.1432480749636636E-2</v>
      </c>
      <c r="L46" s="21">
        <f>SUM(F$3:F45)+I46</f>
        <v>0.90010848005696387</v>
      </c>
      <c r="M46" s="21">
        <f>SUM(G$3:G45)+J46</f>
        <v>0</v>
      </c>
      <c r="N46" s="21"/>
      <c r="O46" s="21"/>
      <c r="P46" s="21"/>
      <c r="Q46" s="19">
        <f t="shared" si="1"/>
        <v>9.8800084607627778E-4</v>
      </c>
      <c r="R46" s="19">
        <f t="shared" si="1"/>
        <v>0.8101952758704577</v>
      </c>
      <c r="S46" s="19">
        <f t="shared" si="1"/>
        <v>0</v>
      </c>
      <c r="T46" s="19">
        <f t="shared" si="2"/>
        <v>-2.8292642471975209E-2</v>
      </c>
      <c r="U46" s="19">
        <f t="shared" si="3"/>
        <v>0</v>
      </c>
      <c r="V46" s="19">
        <f t="shared" si="4"/>
        <v>0</v>
      </c>
    </row>
    <row r="47" spans="1:23" x14ac:dyDescent="0.25">
      <c r="A47" s="26">
        <f>Wellpath!E47</f>
        <v>4400</v>
      </c>
      <c r="B47" s="22">
        <v>0</v>
      </c>
      <c r="C47" s="22">
        <v>0</v>
      </c>
      <c r="D47" s="22">
        <v>1</v>
      </c>
      <c r="E47" s="20">
        <f>Model!$W$23*((drdp!B47+drdp!K47)*'DEC-OH'!$B47+(drdp!E47+drdp!N47)*'DEC-OH'!$C47+(drdp!H47+drdp!Q47)*'DEC-OH'!$D47)</f>
        <v>-2.0660484257751192E-3</v>
      </c>
      <c r="F47" s="20">
        <f>Model!$W$23*((drdp!C47+drdp!L47)*'DEC-OH'!$B47+(drdp!F47+drdp!O47)*'DEC-OH'!$C47+(drdp!I47+drdp!R47)*'DEC-OH'!$D47)</f>
        <v>5.9163886015265385E-2</v>
      </c>
      <c r="G47" s="20">
        <f>Model!$W$23*((drdp!D47+drdp!M47)*'DEC-OH'!$B47+(drdp!G47+drdp!P47)*'DEC-OH'!$C47+(drdp!J47+drdp!S47)*'DEC-OH'!$D47)</f>
        <v>0</v>
      </c>
      <c r="H47" s="18">
        <f>Model!$W$23*((drdp!B47)*'DEC-OH'!$B47+(drdp!E47)*'DEC-OH'!$C47+(drdp!H47)*'DEC-OH'!$D47)</f>
        <v>-1.0330242128875596E-3</v>
      </c>
      <c r="I47" s="18">
        <f>Model!$W$23*((drdp!C47)*'DEC-OH'!$B47+(drdp!F47)*'DEC-OH'!$C47+(drdp!I47)*'DEC-OH'!$D47)</f>
        <v>2.9581943007632693E-2</v>
      </c>
      <c r="J47" s="18">
        <f>Model!$W$23*((drdp!D47)*'DEC-OH'!$B47+(drdp!G47)*'DEC-OH'!$C47+(drdp!J47)*'DEC-OH'!$D47)</f>
        <v>0</v>
      </c>
      <c r="K47" s="21">
        <f>SUM(E$3:E46)+H47</f>
        <v>-3.3498529175411754E-2</v>
      </c>
      <c r="L47" s="21">
        <f>SUM(F$3:F46)+I47</f>
        <v>0.95927236607222921</v>
      </c>
      <c r="M47" s="21">
        <f>SUM(G$3:G46)+J47</f>
        <v>0</v>
      </c>
      <c r="N47" s="21"/>
      <c r="O47" s="21"/>
      <c r="P47" s="21"/>
      <c r="Q47" s="19">
        <f t="shared" si="1"/>
        <v>1.1221514569159125E-3</v>
      </c>
      <c r="R47" s="19">
        <f t="shared" si="1"/>
        <v>0.92020347230981292</v>
      </c>
      <c r="S47" s="19">
        <f t="shared" si="1"/>
        <v>0</v>
      </c>
      <c r="T47" s="19">
        <f t="shared" si="2"/>
        <v>-3.2134213342036831E-2</v>
      </c>
      <c r="U47" s="19">
        <f t="shared" si="3"/>
        <v>0</v>
      </c>
      <c r="V47" s="19">
        <f t="shared" si="4"/>
        <v>0</v>
      </c>
    </row>
    <row r="48" spans="1:23" x14ac:dyDescent="0.25">
      <c r="A48" s="26">
        <f>Wellpath!E48</f>
        <v>4500</v>
      </c>
      <c r="B48" s="22">
        <v>0</v>
      </c>
      <c r="C48" s="22">
        <v>0</v>
      </c>
      <c r="D48" s="22">
        <v>1</v>
      </c>
      <c r="E48" s="20">
        <f>Model!$W$23*((drdp!B48+drdp!K48)*'DEC-OH'!$B48+(drdp!E48+drdp!N48)*'DEC-OH'!$C48+(drdp!H48+drdp!Q48)*'DEC-OH'!$D48)</f>
        <v>-2.0660484257751192E-3</v>
      </c>
      <c r="F48" s="20">
        <f>Model!$W$23*((drdp!C48+drdp!L48)*'DEC-OH'!$B48+(drdp!F48+drdp!O48)*'DEC-OH'!$C48+(drdp!I48+drdp!R48)*'DEC-OH'!$D48)</f>
        <v>5.9163886015265385E-2</v>
      </c>
      <c r="G48" s="20">
        <f>Model!$W$23*((drdp!D48+drdp!M48)*'DEC-OH'!$B48+(drdp!G48+drdp!P48)*'DEC-OH'!$C48+(drdp!J48+drdp!S48)*'DEC-OH'!$D48)</f>
        <v>0</v>
      </c>
      <c r="H48" s="18">
        <f>Model!$W$23*((drdp!B48)*'DEC-OH'!$B48+(drdp!E48)*'DEC-OH'!$C48+(drdp!H48)*'DEC-OH'!$D48)</f>
        <v>-1.0330242128875596E-3</v>
      </c>
      <c r="I48" s="18">
        <f>Model!$W$23*((drdp!C48)*'DEC-OH'!$B48+(drdp!F48)*'DEC-OH'!$C48+(drdp!I48)*'DEC-OH'!$D48)</f>
        <v>2.9581943007632693E-2</v>
      </c>
      <c r="J48" s="18">
        <f>Model!$W$23*((drdp!D48)*'DEC-OH'!$B48+(drdp!G48)*'DEC-OH'!$C48+(drdp!J48)*'DEC-OH'!$D48)</f>
        <v>0</v>
      </c>
      <c r="K48" s="21">
        <f>SUM(E$3:E47)+H48</f>
        <v>-3.5564577601186871E-2</v>
      </c>
      <c r="L48" s="21">
        <f>SUM(F$3:F47)+I48</f>
        <v>1.0184362520874946</v>
      </c>
      <c r="M48" s="21">
        <f>SUM(G$3:G47)+J48</f>
        <v>0</v>
      </c>
      <c r="N48" s="21"/>
      <c r="O48" s="21"/>
      <c r="P48" s="21"/>
      <c r="Q48" s="19">
        <f t="shared" si="1"/>
        <v>1.2648391799508429E-3</v>
      </c>
      <c r="R48" s="19">
        <f t="shared" si="1"/>
        <v>1.0372123995660227</v>
      </c>
      <c r="S48" s="19">
        <f t="shared" si="1"/>
        <v>0</v>
      </c>
      <c r="T48" s="19">
        <f t="shared" si="2"/>
        <v>-3.6220255119227614E-2</v>
      </c>
      <c r="U48" s="19">
        <f t="shared" si="3"/>
        <v>0</v>
      </c>
      <c r="V48" s="19">
        <f t="shared" si="4"/>
        <v>0</v>
      </c>
    </row>
    <row r="49" spans="1:22" x14ac:dyDescent="0.25">
      <c r="A49" s="26">
        <f>Wellpath!E49</f>
        <v>4600</v>
      </c>
      <c r="B49" s="22">
        <v>0</v>
      </c>
      <c r="C49" s="22">
        <v>0</v>
      </c>
      <c r="D49" s="22">
        <v>1</v>
      </c>
      <c r="E49" s="20">
        <f>Model!$W$23*((drdp!B49+drdp!K49)*'DEC-OH'!$B49+(drdp!E49+drdp!N49)*'DEC-OH'!$C49+(drdp!H49+drdp!Q49)*'DEC-OH'!$D49)</f>
        <v>-2.0660484257751192E-3</v>
      </c>
      <c r="F49" s="20">
        <f>Model!$W$23*((drdp!C49+drdp!L49)*'DEC-OH'!$B49+(drdp!F49+drdp!O49)*'DEC-OH'!$C49+(drdp!I49+drdp!R49)*'DEC-OH'!$D49)</f>
        <v>5.9163886015265385E-2</v>
      </c>
      <c r="G49" s="20">
        <f>Model!$W$23*((drdp!D49+drdp!M49)*'DEC-OH'!$B49+(drdp!G49+drdp!P49)*'DEC-OH'!$C49+(drdp!J49+drdp!S49)*'DEC-OH'!$D49)</f>
        <v>0</v>
      </c>
      <c r="H49" s="18">
        <f>Model!$W$23*((drdp!B49)*'DEC-OH'!$B49+(drdp!E49)*'DEC-OH'!$C49+(drdp!H49)*'DEC-OH'!$D49)</f>
        <v>-1.0330242128875596E-3</v>
      </c>
      <c r="I49" s="18">
        <f>Model!$W$23*((drdp!C49)*'DEC-OH'!$B49+(drdp!F49)*'DEC-OH'!$C49+(drdp!I49)*'DEC-OH'!$D49)</f>
        <v>2.9581943007632693E-2</v>
      </c>
      <c r="J49" s="18">
        <f>Model!$W$23*((drdp!D49)*'DEC-OH'!$B49+(drdp!G49)*'DEC-OH'!$C49+(drdp!J49)*'DEC-OH'!$D49)</f>
        <v>0</v>
      </c>
      <c r="K49" s="21">
        <f>SUM(E$3:E48)+H49</f>
        <v>-3.7630626026961989E-2</v>
      </c>
      <c r="L49" s="21">
        <f>SUM(F$3:F48)+I49</f>
        <v>1.07760013810276</v>
      </c>
      <c r="M49" s="21">
        <f>SUM(G$3:G48)+J49</f>
        <v>0</v>
      </c>
      <c r="N49" s="21"/>
      <c r="O49" s="21"/>
      <c r="P49" s="21"/>
      <c r="Q49" s="19">
        <f t="shared" si="1"/>
        <v>1.4160640151810689E-3</v>
      </c>
      <c r="R49" s="19">
        <f t="shared" si="1"/>
        <v>1.1612220576390875</v>
      </c>
      <c r="S49" s="19">
        <f t="shared" si="1"/>
        <v>0</v>
      </c>
      <c r="T49" s="19">
        <f t="shared" si="2"/>
        <v>-4.0550767803547556E-2</v>
      </c>
      <c r="U49" s="19">
        <f t="shared" si="3"/>
        <v>0</v>
      </c>
      <c r="V49" s="19">
        <f t="shared" si="4"/>
        <v>0</v>
      </c>
    </row>
    <row r="50" spans="1:22" x14ac:dyDescent="0.25">
      <c r="A50" s="26">
        <f>Wellpath!E50</f>
        <v>4700</v>
      </c>
      <c r="B50" s="22">
        <v>0</v>
      </c>
      <c r="C50" s="22">
        <v>0</v>
      </c>
      <c r="D50" s="22">
        <v>1</v>
      </c>
      <c r="E50" s="20">
        <f>Model!$W$23*((drdp!B50+drdp!K50)*'DEC-OH'!$B50+(drdp!E50+drdp!N50)*'DEC-OH'!$C50+(drdp!H50+drdp!Q50)*'DEC-OH'!$D50)</f>
        <v>-2.0660484257751118E-3</v>
      </c>
      <c r="F50" s="20">
        <f>Model!$W$23*((drdp!C50+drdp!L50)*'DEC-OH'!$B50+(drdp!F50+drdp!O50)*'DEC-OH'!$C50+(drdp!I50+drdp!R50)*'DEC-OH'!$D50)</f>
        <v>5.9163886015265163E-2</v>
      </c>
      <c r="G50" s="20">
        <f>Model!$W$23*((drdp!D50+drdp!M50)*'DEC-OH'!$B50+(drdp!G50+drdp!P50)*'DEC-OH'!$C50+(drdp!J50+drdp!S50)*'DEC-OH'!$D50)</f>
        <v>0</v>
      </c>
      <c r="H50" s="18">
        <f>Model!$W$23*((drdp!B50)*'DEC-OH'!$B50+(drdp!E50)*'DEC-OH'!$C50+(drdp!H50)*'DEC-OH'!$D50)</f>
        <v>-1.0330242128875596E-3</v>
      </c>
      <c r="I50" s="18">
        <f>Model!$W$23*((drdp!C50)*'DEC-OH'!$B50+(drdp!F50)*'DEC-OH'!$C50+(drdp!I50)*'DEC-OH'!$D50)</f>
        <v>2.9581943007632693E-2</v>
      </c>
      <c r="J50" s="18">
        <f>Model!$W$23*((drdp!D50)*'DEC-OH'!$B50+(drdp!G50)*'DEC-OH'!$C50+(drdp!J50)*'DEC-OH'!$D50)</f>
        <v>0</v>
      </c>
      <c r="K50" s="21">
        <f>SUM(E$3:E49)+H50</f>
        <v>-3.9696674452737106E-2</v>
      </c>
      <c r="L50" s="21">
        <f>SUM(F$3:F49)+I50</f>
        <v>1.1367640241180255</v>
      </c>
      <c r="M50" s="21">
        <f>SUM(G$3:G49)+J50</f>
        <v>0</v>
      </c>
      <c r="N50" s="21"/>
      <c r="O50" s="21"/>
      <c r="P50" s="21"/>
      <c r="Q50" s="19">
        <f t="shared" si="1"/>
        <v>1.5758259626065909E-3</v>
      </c>
      <c r="R50" s="19">
        <f t="shared" si="1"/>
        <v>1.2922324465290067</v>
      </c>
      <c r="S50" s="19">
        <f t="shared" si="1"/>
        <v>0</v>
      </c>
      <c r="T50" s="19">
        <f t="shared" si="2"/>
        <v>-4.5125751394996652E-2</v>
      </c>
      <c r="U50" s="19">
        <f t="shared" si="3"/>
        <v>0</v>
      </c>
      <c r="V50" s="19">
        <f t="shared" si="4"/>
        <v>0</v>
      </c>
    </row>
    <row r="51" spans="1:22" x14ac:dyDescent="0.25">
      <c r="A51" s="26">
        <f>Wellpath!E51</f>
        <v>4800</v>
      </c>
      <c r="B51" s="22">
        <v>0</v>
      </c>
      <c r="C51" s="22">
        <v>0</v>
      </c>
      <c r="D51" s="22">
        <v>1</v>
      </c>
      <c r="E51" s="20">
        <f>Model!$W$23*((drdp!B51+drdp!K51)*'DEC-OH'!$B51+(drdp!E51+drdp!N51)*'DEC-OH'!$C51+(drdp!H51+drdp!Q51)*'DEC-OH'!$D51)</f>
        <v>-2.0660484257751118E-3</v>
      </c>
      <c r="F51" s="20">
        <f>Model!$W$23*((drdp!C51+drdp!L51)*'DEC-OH'!$B51+(drdp!F51+drdp!O51)*'DEC-OH'!$C51+(drdp!I51+drdp!R51)*'DEC-OH'!$D51)</f>
        <v>5.9163886015265163E-2</v>
      </c>
      <c r="G51" s="20">
        <f>Model!$W$23*((drdp!D51+drdp!M51)*'DEC-OH'!$B51+(drdp!G51+drdp!P51)*'DEC-OH'!$C51+(drdp!J51+drdp!S51)*'DEC-OH'!$D51)</f>
        <v>0</v>
      </c>
      <c r="H51" s="18">
        <f>Model!$W$23*((drdp!B51)*'DEC-OH'!$B51+(drdp!E51)*'DEC-OH'!$C51+(drdp!H51)*'DEC-OH'!$D51)</f>
        <v>-1.033024212887552E-3</v>
      </c>
      <c r="I51" s="18">
        <f>Model!$W$23*((drdp!C51)*'DEC-OH'!$B51+(drdp!F51)*'DEC-OH'!$C51+(drdp!I51)*'DEC-OH'!$D51)</f>
        <v>2.958194300763247E-2</v>
      </c>
      <c r="J51" s="18">
        <f>Model!$W$23*((drdp!D51)*'DEC-OH'!$B51+(drdp!G51)*'DEC-OH'!$C51+(drdp!J51)*'DEC-OH'!$D51)</f>
        <v>0</v>
      </c>
      <c r="K51" s="21">
        <f>SUM(E$3:E50)+H51</f>
        <v>-4.176272287851221E-2</v>
      </c>
      <c r="L51" s="21">
        <f>SUM(F$3:F50)+I51</f>
        <v>1.1959279101332905</v>
      </c>
      <c r="M51" s="21">
        <f>SUM(G$3:G50)+J51</f>
        <v>0</v>
      </c>
      <c r="N51" s="21"/>
      <c r="O51" s="21"/>
      <c r="P51" s="21"/>
      <c r="Q51" s="19">
        <f t="shared" si="1"/>
        <v>1.7441250222274072E-3</v>
      </c>
      <c r="R51" s="19">
        <f t="shared" si="1"/>
        <v>1.4302435662357798</v>
      </c>
      <c r="S51" s="19">
        <f t="shared" si="1"/>
        <v>0</v>
      </c>
      <c r="T51" s="19">
        <f t="shared" si="2"/>
        <v>-4.9945205893574866E-2</v>
      </c>
      <c r="U51" s="19">
        <f t="shared" si="3"/>
        <v>0</v>
      </c>
      <c r="V51" s="19">
        <f t="shared" si="4"/>
        <v>0</v>
      </c>
    </row>
    <row r="52" spans="1:22" x14ac:dyDescent="0.25">
      <c r="A52" s="26">
        <f>Wellpath!E52</f>
        <v>4900</v>
      </c>
      <c r="B52" s="22">
        <v>0</v>
      </c>
      <c r="C52" s="22">
        <v>0</v>
      </c>
      <c r="D52" s="22">
        <v>1</v>
      </c>
      <c r="E52" s="20">
        <f>Model!$W$23*((drdp!B52+drdp!K52)*'DEC-OH'!$B52+(drdp!E52+drdp!N52)*'DEC-OH'!$C52+(drdp!H52+drdp!Q52)*'DEC-OH'!$D52)</f>
        <v>-2.0660484257751192E-3</v>
      </c>
      <c r="F52" s="20">
        <f>Model!$W$23*((drdp!C52+drdp!L52)*'DEC-OH'!$B52+(drdp!F52+drdp!O52)*'DEC-OH'!$C52+(drdp!I52+drdp!R52)*'DEC-OH'!$D52)</f>
        <v>5.9163886015265385E-2</v>
      </c>
      <c r="G52" s="20">
        <f>Model!$W$23*((drdp!D52+drdp!M52)*'DEC-OH'!$B52+(drdp!G52+drdp!P52)*'DEC-OH'!$C52+(drdp!J52+drdp!S52)*'DEC-OH'!$D52)</f>
        <v>0</v>
      </c>
      <c r="H52" s="18">
        <f>Model!$W$23*((drdp!B52)*'DEC-OH'!$B52+(drdp!E52)*'DEC-OH'!$C52+(drdp!H52)*'DEC-OH'!$D52)</f>
        <v>-1.0330242128875596E-3</v>
      </c>
      <c r="I52" s="18">
        <f>Model!$W$23*((drdp!C52)*'DEC-OH'!$B52+(drdp!F52)*'DEC-OH'!$C52+(drdp!I52)*'DEC-OH'!$D52)</f>
        <v>2.9581943007632693E-2</v>
      </c>
      <c r="J52" s="18">
        <f>Model!$W$23*((drdp!D52)*'DEC-OH'!$B52+(drdp!G52)*'DEC-OH'!$C52+(drdp!J52)*'DEC-OH'!$D52)</f>
        <v>0</v>
      </c>
      <c r="K52" s="21">
        <f>SUM(E$3:E51)+H52</f>
        <v>-4.3828771304287327E-2</v>
      </c>
      <c r="L52" s="21">
        <f>SUM(F$3:F51)+I52</f>
        <v>1.2550917961485559</v>
      </c>
      <c r="M52" s="21">
        <f>SUM(G$3:G51)+J52</f>
        <v>0</v>
      </c>
      <c r="N52" s="21"/>
      <c r="O52" s="21"/>
      <c r="P52" s="21"/>
      <c r="Q52" s="19">
        <f t="shared" si="1"/>
        <v>1.9209611940435203E-3</v>
      </c>
      <c r="R52" s="19">
        <f t="shared" si="1"/>
        <v>1.5752554167594082</v>
      </c>
      <c r="S52" s="19">
        <f t="shared" si="1"/>
        <v>0</v>
      </c>
      <c r="T52" s="19">
        <f t="shared" si="2"/>
        <v>-5.5009131299282268E-2</v>
      </c>
      <c r="U52" s="19">
        <f t="shared" si="3"/>
        <v>0</v>
      </c>
      <c r="V52" s="19">
        <f t="shared" si="4"/>
        <v>0</v>
      </c>
    </row>
    <row r="53" spans="1:22" x14ac:dyDescent="0.25">
      <c r="A53" s="26">
        <f>Wellpath!E53</f>
        <v>5000</v>
      </c>
      <c r="B53" s="22">
        <v>0</v>
      </c>
      <c r="C53" s="22">
        <v>0</v>
      </c>
      <c r="D53" s="22">
        <v>1</v>
      </c>
      <c r="E53" s="20">
        <f>Model!$W$23*((drdp!B53+drdp!K53)*'DEC-OH'!$B53+(drdp!E53+drdp!N53)*'DEC-OH'!$C53+(drdp!H53+drdp!Q53)*'DEC-OH'!$D53)</f>
        <v>-2.0660484257751192E-3</v>
      </c>
      <c r="F53" s="20">
        <f>Model!$W$23*((drdp!C53+drdp!L53)*'DEC-OH'!$B53+(drdp!F53+drdp!O53)*'DEC-OH'!$C53+(drdp!I53+drdp!R53)*'DEC-OH'!$D53)</f>
        <v>5.9163886015265385E-2</v>
      </c>
      <c r="G53" s="20">
        <f>Model!$W$23*((drdp!D53+drdp!M53)*'DEC-OH'!$B53+(drdp!G53+drdp!P53)*'DEC-OH'!$C53+(drdp!J53+drdp!S53)*'DEC-OH'!$D53)</f>
        <v>0</v>
      </c>
      <c r="H53" s="18">
        <f>Model!$W$23*((drdp!B53)*'DEC-OH'!$B53+(drdp!E53)*'DEC-OH'!$C53+(drdp!H53)*'DEC-OH'!$D53)</f>
        <v>-1.0330242128875596E-3</v>
      </c>
      <c r="I53" s="18">
        <f>Model!$W$23*((drdp!C53)*'DEC-OH'!$B53+(drdp!F53)*'DEC-OH'!$C53+(drdp!I53)*'DEC-OH'!$D53)</f>
        <v>2.9581943007632693E-2</v>
      </c>
      <c r="J53" s="18">
        <f>Model!$W$23*((drdp!D53)*'DEC-OH'!$B53+(drdp!G53)*'DEC-OH'!$C53+(drdp!J53)*'DEC-OH'!$D53)</f>
        <v>0</v>
      </c>
      <c r="K53" s="21">
        <f>SUM(E$3:E52)+H53</f>
        <v>-4.5894819730062444E-2</v>
      </c>
      <c r="L53" s="21">
        <f>SUM(F$3:F52)+I53</f>
        <v>1.3142556821638214</v>
      </c>
      <c r="M53" s="21">
        <f>SUM(G$3:G52)+J53</f>
        <v>0</v>
      </c>
      <c r="N53" s="21"/>
      <c r="O53" s="21"/>
      <c r="P53" s="21"/>
      <c r="Q53" s="19">
        <f t="shared" si="1"/>
        <v>2.106334478054929E-3</v>
      </c>
      <c r="R53" s="19">
        <f t="shared" si="1"/>
        <v>1.7272679980998915</v>
      </c>
      <c r="S53" s="19">
        <f t="shared" si="1"/>
        <v>0</v>
      </c>
      <c r="T53" s="19">
        <f t="shared" si="2"/>
        <v>-6.0317527612118824E-2</v>
      </c>
      <c r="U53" s="19">
        <f t="shared" si="3"/>
        <v>0</v>
      </c>
      <c r="V53" s="19">
        <f t="shared" si="4"/>
        <v>0</v>
      </c>
    </row>
    <row r="54" spans="1:22" x14ac:dyDescent="0.25">
      <c r="A54" s="26">
        <f>Wellpath!E54</f>
        <v>5100</v>
      </c>
      <c r="B54" s="22">
        <v>0</v>
      </c>
      <c r="C54" s="22">
        <v>0</v>
      </c>
      <c r="D54" s="22">
        <v>1</v>
      </c>
      <c r="E54" s="20">
        <f>Model!$W$23*((drdp!B54+drdp!K54)*'DEC-OH'!$B54+(drdp!E54+drdp!N54)*'DEC-OH'!$C54+(drdp!H54+drdp!Q54)*'DEC-OH'!$D54)</f>
        <v>-7.7212202671807541E-3</v>
      </c>
      <c r="F54" s="20">
        <f>Model!$W$23*((drdp!C54+drdp!L54)*'DEC-OH'!$B54+(drdp!F54+drdp!O54)*'DEC-OH'!$C54+(drdp!I54+drdp!R54)*'DEC-OH'!$D54)</f>
        <v>5.7790912489227866E-2</v>
      </c>
      <c r="G54" s="20">
        <f>Model!$W$23*((drdp!D54+drdp!M54)*'DEC-OH'!$B54+(drdp!G54+drdp!P54)*'DEC-OH'!$C54+(drdp!J54+drdp!S54)*'DEC-OH'!$D54)</f>
        <v>0</v>
      </c>
      <c r="H54" s="18">
        <f>Model!$W$23*((drdp!B54)*'DEC-OH'!$B54+(drdp!E54)*'DEC-OH'!$C54+(drdp!H54)*'DEC-OH'!$D54)</f>
        <v>-3.860610133590377E-3</v>
      </c>
      <c r="I54" s="18">
        <f>Model!$W$23*((drdp!C54)*'DEC-OH'!$B54+(drdp!F54)*'DEC-OH'!$C54+(drdp!I54)*'DEC-OH'!$D54)</f>
        <v>2.8895456244613933E-2</v>
      </c>
      <c r="J54" s="18">
        <f>Model!$W$23*((drdp!D54)*'DEC-OH'!$B54+(drdp!G54)*'DEC-OH'!$C54+(drdp!J54)*'DEC-OH'!$D54)</f>
        <v>0</v>
      </c>
      <c r="K54" s="21">
        <f>SUM(E$3:E53)+H54</f>
        <v>-5.0788454076540375E-2</v>
      </c>
      <c r="L54" s="21">
        <f>SUM(F$3:F53)+I54</f>
        <v>1.3727330814160681</v>
      </c>
      <c r="M54" s="21">
        <f>SUM(G$3:G53)+J54</f>
        <v>0</v>
      </c>
      <c r="N54" s="21"/>
      <c r="O54" s="21"/>
      <c r="P54" s="21"/>
      <c r="Q54" s="19">
        <f t="shared" si="1"/>
        <v>2.5794670674848508E-3</v>
      </c>
      <c r="R54" s="19">
        <f t="shared" si="1"/>
        <v>1.8843961128140534</v>
      </c>
      <c r="S54" s="19">
        <f t="shared" si="1"/>
        <v>0</v>
      </c>
      <c r="T54" s="19">
        <f t="shared" si="2"/>
        <v>-6.9718991064847732E-2</v>
      </c>
      <c r="U54" s="19">
        <f t="shared" si="3"/>
        <v>0</v>
      </c>
      <c r="V54" s="19">
        <f t="shared" si="4"/>
        <v>0</v>
      </c>
    </row>
    <row r="55" spans="1:22" x14ac:dyDescent="0.25">
      <c r="A55" s="26">
        <f>Wellpath!E55</f>
        <v>5200</v>
      </c>
      <c r="B55" s="22">
        <v>0</v>
      </c>
      <c r="C55" s="22">
        <v>0</v>
      </c>
      <c r="D55" s="22">
        <v>1</v>
      </c>
      <c r="E55" s="20">
        <f>Model!$W$23*((drdp!B55+drdp!K55)*'DEC-OH'!$B55+(drdp!E55+drdp!N55)*'DEC-OH'!$C55+(drdp!H55+drdp!Q55)*'DEC-OH'!$D55)</f>
        <v>-1.3360708620081209E-2</v>
      </c>
      <c r="F55" s="20">
        <f>Model!$W$23*((drdp!C55+drdp!L55)*'DEC-OH'!$B55+(drdp!F55+drdp!O55)*'DEC-OH'!$C55+(drdp!I55+drdp!R55)*'DEC-OH'!$D55)</f>
        <v>5.6256569266241174E-2</v>
      </c>
      <c r="G55" s="20">
        <f>Model!$W$23*((drdp!D55+drdp!M55)*'DEC-OH'!$B55+(drdp!G55+drdp!P55)*'DEC-OH'!$C55+(drdp!J55+drdp!S55)*'DEC-OH'!$D55)</f>
        <v>0</v>
      </c>
      <c r="H55" s="18">
        <f>Model!$W$23*((drdp!B55)*'DEC-OH'!$B55+(drdp!E55)*'DEC-OH'!$C55+(drdp!H55)*'DEC-OH'!$D55)</f>
        <v>-6.6803543100406046E-3</v>
      </c>
      <c r="I55" s="18">
        <f>Model!$W$23*((drdp!C55)*'DEC-OH'!$B55+(drdp!F55)*'DEC-OH'!$C55+(drdp!I55)*'DEC-OH'!$D55)</f>
        <v>2.8128284633120587E-2</v>
      </c>
      <c r="J55" s="18">
        <f>Model!$W$23*((drdp!D55)*'DEC-OH'!$B55+(drdp!G55)*'DEC-OH'!$C55+(drdp!J55)*'DEC-OH'!$D55)</f>
        <v>0</v>
      </c>
      <c r="K55" s="21">
        <f>SUM(E$3:E54)+H55</f>
        <v>-6.1329418520171361E-2</v>
      </c>
      <c r="L55" s="21">
        <f>SUM(F$3:F54)+I55</f>
        <v>1.4297568222938026</v>
      </c>
      <c r="M55" s="21">
        <f>SUM(G$3:G54)+J55</f>
        <v>0</v>
      </c>
      <c r="N55" s="21"/>
      <c r="O55" s="21"/>
      <c r="P55" s="21"/>
      <c r="Q55" s="19">
        <f t="shared" si="1"/>
        <v>3.7612975760223377E-3</v>
      </c>
      <c r="R55" s="19">
        <f t="shared" si="1"/>
        <v>2.0442045708956722</v>
      </c>
      <c r="S55" s="19">
        <f t="shared" si="1"/>
        <v>0</v>
      </c>
      <c r="T55" s="19">
        <f t="shared" si="2"/>
        <v>-8.7686154536526895E-2</v>
      </c>
      <c r="U55" s="19">
        <f t="shared" si="3"/>
        <v>0</v>
      </c>
      <c r="V55" s="19">
        <f t="shared" si="4"/>
        <v>0</v>
      </c>
    </row>
    <row r="56" spans="1:22" x14ac:dyDescent="0.25">
      <c r="A56" s="26">
        <f>Wellpath!E56</f>
        <v>5300</v>
      </c>
      <c r="B56" s="22">
        <v>0</v>
      </c>
      <c r="C56" s="22">
        <v>0</v>
      </c>
      <c r="D56" s="22">
        <v>1</v>
      </c>
      <c r="E56" s="20">
        <f>Model!$W$23*((drdp!B56+drdp!K56)*'DEC-OH'!$B56+(drdp!E56+drdp!N56)*'DEC-OH'!$C56+(drdp!H56+drdp!Q56)*'DEC-OH'!$D56)</f>
        <v>-1.895548511397142E-2</v>
      </c>
      <c r="F56" s="20">
        <f>Model!$W$23*((drdp!C56+drdp!L56)*'DEC-OH'!$B56+(drdp!F56+drdp!O56)*'DEC-OH'!$C56+(drdp!I56+drdp!R56)*'DEC-OH'!$D56)</f>
        <v>5.4555342512956233E-2</v>
      </c>
      <c r="G56" s="20">
        <f>Model!$W$23*((drdp!D56+drdp!M56)*'DEC-OH'!$B56+(drdp!G56+drdp!P56)*'DEC-OH'!$C56+(drdp!J56+drdp!S56)*'DEC-OH'!$D56)</f>
        <v>0</v>
      </c>
      <c r="H56" s="18">
        <f>Model!$W$23*((drdp!B56)*'DEC-OH'!$B56+(drdp!E56)*'DEC-OH'!$C56+(drdp!H56)*'DEC-OH'!$D56)</f>
        <v>-9.4777425569857101E-3</v>
      </c>
      <c r="I56" s="18">
        <f>Model!$W$23*((drdp!C56)*'DEC-OH'!$B56+(drdp!F56)*'DEC-OH'!$C56+(drdp!I56)*'DEC-OH'!$D56)</f>
        <v>2.7277671256478116E-2</v>
      </c>
      <c r="J56" s="18">
        <f>Model!$W$23*((drdp!D56)*'DEC-OH'!$B56+(drdp!G56)*'DEC-OH'!$C56+(drdp!J56)*'DEC-OH'!$D56)</f>
        <v>0</v>
      </c>
      <c r="K56" s="21">
        <f>SUM(E$3:E55)+H56</f>
        <v>-7.748751538719767E-2</v>
      </c>
      <c r="L56" s="21">
        <f>SUM(F$3:F55)+I56</f>
        <v>1.4851627781834014</v>
      </c>
      <c r="M56" s="21">
        <f>SUM(G$3:G55)+J56</f>
        <v>0</v>
      </c>
      <c r="N56" s="21"/>
      <c r="O56" s="21"/>
      <c r="P56" s="21"/>
      <c r="Q56" s="19">
        <f t="shared" si="1"/>
        <v>6.0043150408811957E-3</v>
      </c>
      <c r="R56" s="19">
        <f t="shared" si="1"/>
        <v>2.2057084777014389</v>
      </c>
      <c r="S56" s="19">
        <f t="shared" si="1"/>
        <v>0</v>
      </c>
      <c r="T56" s="19">
        <f t="shared" si="2"/>
        <v>-0.11508157362697956</v>
      </c>
      <c r="U56" s="19">
        <f t="shared" si="3"/>
        <v>0</v>
      </c>
      <c r="V56" s="19">
        <f t="shared" si="4"/>
        <v>0</v>
      </c>
    </row>
    <row r="57" spans="1:22" x14ac:dyDescent="0.25">
      <c r="A57" s="26">
        <f>Wellpath!E57</f>
        <v>5400</v>
      </c>
      <c r="B57" s="22">
        <v>0</v>
      </c>
      <c r="C57" s="22">
        <v>0</v>
      </c>
      <c r="D57" s="22">
        <v>1</v>
      </c>
      <c r="E57" s="20">
        <f>Model!$W$23*((drdp!B57+drdp!K57)*'DEC-OH'!$B57+(drdp!E57+drdp!N57)*'DEC-OH'!$C57+(drdp!H57+drdp!Q57)*'DEC-OH'!$D57)</f>
        <v>-2.4505798605817763E-2</v>
      </c>
      <c r="F57" s="20">
        <f>Model!$W$23*((drdp!C57+drdp!L57)*'DEC-OH'!$B57+(drdp!F57+drdp!O57)*'DEC-OH'!$C57+(drdp!I57+drdp!R57)*'DEC-OH'!$D57)</f>
        <v>5.272092358603736E-2</v>
      </c>
      <c r="G57" s="20">
        <f>Model!$W$23*((drdp!D57+drdp!M57)*'DEC-OH'!$B57+(drdp!G57+drdp!P57)*'DEC-OH'!$C57+(drdp!J57+drdp!S57)*'DEC-OH'!$D57)</f>
        <v>0</v>
      </c>
      <c r="H57" s="18">
        <f>Model!$W$23*((drdp!B57)*'DEC-OH'!$B57+(drdp!E57)*'DEC-OH'!$C57+(drdp!H57)*'DEC-OH'!$D57)</f>
        <v>-1.2252899302908881E-2</v>
      </c>
      <c r="I57" s="18">
        <f>Model!$W$23*((drdp!C57)*'DEC-OH'!$B57+(drdp!F57)*'DEC-OH'!$C57+(drdp!I57)*'DEC-OH'!$D57)</f>
        <v>2.636046179301868E-2</v>
      </c>
      <c r="J57" s="18">
        <f>Model!$W$23*((drdp!D57)*'DEC-OH'!$B57+(drdp!G57)*'DEC-OH'!$C57+(drdp!J57)*'DEC-OH'!$D57)</f>
        <v>0</v>
      </c>
      <c r="K57" s="21">
        <f>SUM(E$3:E56)+H57</f>
        <v>-9.9218157247092265E-2</v>
      </c>
      <c r="L57" s="21">
        <f>SUM(F$3:F56)+I57</f>
        <v>1.538800911232898</v>
      </c>
      <c r="M57" s="21">
        <f>SUM(G$3:G56)+J57</f>
        <v>0</v>
      </c>
      <c r="N57" s="21"/>
      <c r="O57" s="21"/>
      <c r="P57" s="21"/>
      <c r="Q57" s="19">
        <f t="shared" si="1"/>
        <v>9.8442427275087264E-3</v>
      </c>
      <c r="R57" s="19">
        <f t="shared" si="1"/>
        <v>2.367908244411197</v>
      </c>
      <c r="S57" s="19">
        <f t="shared" si="1"/>
        <v>0</v>
      </c>
      <c r="T57" s="19">
        <f t="shared" si="2"/>
        <v>-0.15267699078267455</v>
      </c>
      <c r="U57" s="19">
        <f t="shared" si="3"/>
        <v>0</v>
      </c>
      <c r="V57" s="19">
        <f t="shared" si="4"/>
        <v>0</v>
      </c>
    </row>
    <row r="58" spans="1:22" x14ac:dyDescent="0.25">
      <c r="A58" s="26">
        <f>Wellpath!E58</f>
        <v>5500</v>
      </c>
      <c r="B58" s="22">
        <v>0</v>
      </c>
      <c r="C58" s="22">
        <v>0</v>
      </c>
      <c r="D58" s="22">
        <v>1</v>
      </c>
      <c r="E58" s="20">
        <f>Model!$W$23*((drdp!B58+drdp!K58)*'DEC-OH'!$B58+(drdp!E58+drdp!N58)*'DEC-OH'!$C58+(drdp!H58+drdp!Q58)*'DEC-OH'!$D58)</f>
        <v>-1.8820156907908888E-2</v>
      </c>
      <c r="F58" s="20">
        <f>Model!$W$23*((drdp!C58+drdp!L58)*'DEC-OH'!$B58+(drdp!F58+drdp!O58)*'DEC-OH'!$C58+(drdp!I58+drdp!R58)*'DEC-OH'!$D58)</f>
        <v>3.1848515081392949E-2</v>
      </c>
      <c r="G58" s="20">
        <f>Model!$W$23*((drdp!D58+drdp!M58)*'DEC-OH'!$B58+(drdp!G58+drdp!P58)*'DEC-OH'!$C58+(drdp!J58+drdp!S58)*'DEC-OH'!$D58)</f>
        <v>0</v>
      </c>
      <c r="H58" s="18">
        <f>Model!$W$23*((drdp!B58)*'DEC-OH'!$B58+(drdp!E58)*'DEC-OH'!$C58+(drdp!H58)*'DEC-OH'!$D58)</f>
        <v>-1.4991362838863233E-2</v>
      </c>
      <c r="I58" s="18">
        <f>Model!$W$23*((drdp!C58)*'DEC-OH'!$B58+(drdp!F58)*'DEC-OH'!$C58+(drdp!I58)*'DEC-OH'!$D58)</f>
        <v>2.5369217047469313E-2</v>
      </c>
      <c r="J58" s="18">
        <f>Model!$W$23*((drdp!D58)*'DEC-OH'!$B58+(drdp!G58)*'DEC-OH'!$C58+(drdp!J58)*'DEC-OH'!$D58)</f>
        <v>0</v>
      </c>
      <c r="K58" s="21">
        <f>SUM(E$3:E57)+H58</f>
        <v>-0.12646241938886438</v>
      </c>
      <c r="L58" s="21">
        <f>SUM(F$3:F57)+I58</f>
        <v>1.5905305900733859</v>
      </c>
      <c r="M58" s="21">
        <f>SUM(G$3:G57)+J58</f>
        <v>0</v>
      </c>
      <c r="N58" s="21"/>
      <c r="O58" s="21"/>
      <c r="P58" s="21"/>
      <c r="Q58" s="19">
        <f t="shared" si="1"/>
        <v>1.599274351768502E-2</v>
      </c>
      <c r="R58" s="19">
        <f t="shared" si="1"/>
        <v>2.5297875579591933</v>
      </c>
      <c r="S58" s="19">
        <f t="shared" si="1"/>
        <v>0</v>
      </c>
      <c r="T58" s="19">
        <f t="shared" si="2"/>
        <v>-0.20114234653267846</v>
      </c>
      <c r="U58" s="19">
        <f t="shared" si="3"/>
        <v>0</v>
      </c>
      <c r="V58" s="19">
        <f t="shared" si="4"/>
        <v>0</v>
      </c>
    </row>
    <row r="59" spans="1:22" x14ac:dyDescent="0.25">
      <c r="A59" s="26">
        <f>Wellpath!E59</f>
        <v>5525.54</v>
      </c>
      <c r="B59" s="22">
        <v>0</v>
      </c>
      <c r="C59" s="22">
        <v>0</v>
      </c>
      <c r="D59" s="22">
        <v>1</v>
      </c>
      <c r="E59" s="20">
        <f>Model!$W$23*((drdp!B59+drdp!K59)*'DEC-OH'!$B59+(drdp!E59+drdp!N59)*'DEC-OH'!$C59+(drdp!H59+drdp!Q59)*'DEC-OH'!$D59)</f>
        <v>-1.5685596714901395E-2</v>
      </c>
      <c r="F59" s="20">
        <f>Model!$W$23*((drdp!C59+drdp!L59)*'DEC-OH'!$B59+(drdp!F59+drdp!O59)*'DEC-OH'!$C59+(drdp!I59+drdp!R59)*'DEC-OH'!$D59)</f>
        <v>2.5102202031469571E-2</v>
      </c>
      <c r="G59" s="20">
        <f>Model!$W$23*((drdp!D59+drdp!M59)*'DEC-OH'!$B59+(drdp!G59+drdp!P59)*'DEC-OH'!$C59+(drdp!J59+drdp!S59)*'DEC-OH'!$D59)</f>
        <v>0</v>
      </c>
      <c r="H59" s="18">
        <f>Model!$W$23*((drdp!B59)*'DEC-OH'!$B59+(drdp!E59)*'DEC-OH'!$C59+(drdp!H59)*'DEC-OH'!$D59)</f>
        <v>-4.0061014009858007E-3</v>
      </c>
      <c r="I59" s="18">
        <f>Model!$W$23*((drdp!C59)*'DEC-OH'!$B59+(drdp!F59)*'DEC-OH'!$C59+(drdp!I59)*'DEC-OH'!$D59)</f>
        <v>6.4111023988373044E-3</v>
      </c>
      <c r="J59" s="18">
        <f>Model!$W$23*((drdp!D59)*'DEC-OH'!$B59+(drdp!G59)*'DEC-OH'!$C59+(drdp!J59)*'DEC-OH'!$D59)</f>
        <v>0</v>
      </c>
      <c r="K59" s="21">
        <f>SUM(E$3:E58)+H59</f>
        <v>-0.13429731485889584</v>
      </c>
      <c r="L59" s="21">
        <f>SUM(F$3:F58)+I59</f>
        <v>1.6034209905061469</v>
      </c>
      <c r="M59" s="21">
        <f>SUM(G$3:G58)+J59</f>
        <v>0</v>
      </c>
      <c r="N59" s="21"/>
      <c r="O59" s="21"/>
      <c r="P59" s="21"/>
      <c r="Q59" s="19">
        <f t="shared" si="1"/>
        <v>1.8035768778309407E-2</v>
      </c>
      <c r="R59" s="19">
        <f t="shared" si="1"/>
        <v>2.5709588727957136</v>
      </c>
      <c r="S59" s="19">
        <f t="shared" si="1"/>
        <v>0</v>
      </c>
      <c r="T59" s="19">
        <f t="shared" si="2"/>
        <v>-0.21533513361336665</v>
      </c>
      <c r="U59" s="19">
        <f t="shared" si="3"/>
        <v>0</v>
      </c>
      <c r="V59" s="19">
        <f t="shared" si="4"/>
        <v>0</v>
      </c>
    </row>
    <row r="60" spans="1:22" x14ac:dyDescent="0.25">
      <c r="A60" s="26">
        <f>Wellpath!E60</f>
        <v>5600</v>
      </c>
      <c r="B60" s="22">
        <v>0</v>
      </c>
      <c r="C60" s="22">
        <v>0</v>
      </c>
      <c r="D60" s="22">
        <v>1</v>
      </c>
      <c r="E60" s="20">
        <f>Model!$W$23*((drdp!B60+drdp!K60)*'DEC-OH'!$B60+(drdp!E60+drdp!N60)*'DEC-OH'!$C60+(drdp!H60+drdp!Q60)*'DEC-OH'!$D60)</f>
        <v>-3.0103036326204181E-2</v>
      </c>
      <c r="F60" s="20">
        <f>Model!$W$23*((drdp!C60+drdp!L60)*'DEC-OH'!$B60+(drdp!F60+drdp!O60)*'DEC-OH'!$C60+(drdp!I60+drdp!R60)*'DEC-OH'!$D60)</f>
        <v>4.1190890162979686E-2</v>
      </c>
      <c r="G60" s="20">
        <f>Model!$W$23*((drdp!D60+drdp!M60)*'DEC-OH'!$B60+(drdp!G60+drdp!P60)*'DEC-OH'!$C60+(drdp!J60+drdp!S60)*'DEC-OH'!$D60)</f>
        <v>0</v>
      </c>
      <c r="H60" s="18">
        <f>Model!$W$23*((drdp!B60)*'DEC-OH'!$B60+(drdp!E60)*'DEC-OH'!$C60+(drdp!H60)*'DEC-OH'!$D60)</f>
        <v>-1.2848057347524734E-2</v>
      </c>
      <c r="I60" s="18">
        <f>Model!$W$23*((drdp!C60)*'DEC-OH'!$B60+(drdp!F60)*'DEC-OH'!$C60+(drdp!I60)*'DEC-OH'!$D60)</f>
        <v>1.7580383363151837E-2</v>
      </c>
      <c r="J60" s="18">
        <f>Model!$W$23*((drdp!D60)*'DEC-OH'!$B60+(drdp!G60)*'DEC-OH'!$C60+(drdp!J60)*'DEC-OH'!$D60)</f>
        <v>0</v>
      </c>
      <c r="K60" s="21">
        <f>SUM(E$3:E59)+H60</f>
        <v>-0.15882486752033614</v>
      </c>
      <c r="L60" s="21">
        <f>SUM(F$3:F59)+I60</f>
        <v>1.6396924735019309</v>
      </c>
      <c r="M60" s="21">
        <f>SUM(G$3:G59)+J60</f>
        <v>0</v>
      </c>
      <c r="N60" s="21"/>
      <c r="O60" s="21"/>
      <c r="P60" s="21"/>
      <c r="Q60" s="19">
        <f t="shared" si="1"/>
        <v>2.5225338542852326E-2</v>
      </c>
      <c r="R60" s="19">
        <f t="shared" si="1"/>
        <v>2.6885914076588806</v>
      </c>
      <c r="S60" s="19">
        <f t="shared" si="1"/>
        <v>0</v>
      </c>
      <c r="T60" s="19">
        <f t="shared" si="2"/>
        <v>-0.26042393987803647</v>
      </c>
      <c r="U60" s="19">
        <f t="shared" si="3"/>
        <v>0</v>
      </c>
      <c r="V60" s="19">
        <f t="shared" si="4"/>
        <v>0</v>
      </c>
    </row>
    <row r="61" spans="1:22" x14ac:dyDescent="0.25">
      <c r="A61" s="26">
        <f>Wellpath!E61</f>
        <v>5700</v>
      </c>
      <c r="B61" s="22">
        <v>0</v>
      </c>
      <c r="C61" s="22">
        <v>0</v>
      </c>
      <c r="D61" s="22">
        <v>1</v>
      </c>
      <c r="E61" s="20">
        <f>Model!$W$23*((drdp!B61+drdp!K61)*'DEC-OH'!$B61+(drdp!E61+drdp!N61)*'DEC-OH'!$C61+(drdp!H61+drdp!Q61)*'DEC-OH'!$D61)</f>
        <v>-3.8655635391387382E-2</v>
      </c>
      <c r="F61" s="20">
        <f>Model!$W$23*((drdp!C61+drdp!L61)*'DEC-OH'!$B61+(drdp!F61+drdp!O61)*'DEC-OH'!$C61+(drdp!I61+drdp!R61)*'DEC-OH'!$D61)</f>
        <v>4.3112675603877916E-2</v>
      </c>
      <c r="G61" s="20">
        <f>Model!$W$23*((drdp!D61+drdp!M61)*'DEC-OH'!$B61+(drdp!G61+drdp!P61)*'DEC-OH'!$C61+(drdp!J61+drdp!S61)*'DEC-OH'!$D61)</f>
        <v>0</v>
      </c>
      <c r="H61" s="18">
        <f>Model!$W$23*((drdp!B61)*'DEC-OH'!$B61+(drdp!E61)*'DEC-OH'!$C61+(drdp!H61)*'DEC-OH'!$D61)</f>
        <v>-1.9327817695693691E-2</v>
      </c>
      <c r="I61" s="18">
        <f>Model!$W$23*((drdp!C61)*'DEC-OH'!$B61+(drdp!F61)*'DEC-OH'!$C61+(drdp!I61)*'DEC-OH'!$D61)</f>
        <v>2.1556337801938958E-2</v>
      </c>
      <c r="J61" s="18">
        <f>Model!$W$23*((drdp!D61)*'DEC-OH'!$B61+(drdp!G61)*'DEC-OH'!$C61+(drdp!J61)*'DEC-OH'!$D61)</f>
        <v>0</v>
      </c>
      <c r="K61" s="21">
        <f>SUM(E$3:E60)+H61</f>
        <v>-0.19540766419470929</v>
      </c>
      <c r="L61" s="21">
        <f>SUM(F$3:F60)+I61</f>
        <v>1.6848593181036977</v>
      </c>
      <c r="M61" s="21">
        <f>SUM(G$3:G60)+J61</f>
        <v>0</v>
      </c>
      <c r="N61" s="21"/>
      <c r="O61" s="21"/>
      <c r="P61" s="21"/>
      <c r="Q61" s="19">
        <f t="shared" si="1"/>
        <v>3.8184155226032267E-2</v>
      </c>
      <c r="R61" s="19">
        <f t="shared" si="1"/>
        <v>2.8387509218008571</v>
      </c>
      <c r="S61" s="19">
        <f t="shared" si="1"/>
        <v>0</v>
      </c>
      <c r="T61" s="19">
        <f t="shared" si="2"/>
        <v>-0.32923442384733426</v>
      </c>
      <c r="U61" s="19">
        <f t="shared" si="3"/>
        <v>0</v>
      </c>
      <c r="V61" s="19">
        <f t="shared" si="4"/>
        <v>0</v>
      </c>
    </row>
    <row r="62" spans="1:22" x14ac:dyDescent="0.25">
      <c r="A62" s="26">
        <f>Wellpath!E62</f>
        <v>5800</v>
      </c>
      <c r="B62" s="22">
        <v>0</v>
      </c>
      <c r="C62" s="22">
        <v>0</v>
      </c>
      <c r="D62" s="22">
        <v>1</v>
      </c>
      <c r="E62" s="20">
        <f>Model!$W$23*((drdp!B62+drdp!K62)*'DEC-OH'!$B62+(drdp!E62+drdp!N62)*'DEC-OH'!$C62+(drdp!H62+drdp!Q62)*'DEC-OH'!$D62)</f>
        <v>-4.2691198840715885E-2</v>
      </c>
      <c r="F62" s="20">
        <f>Model!$W$23*((drdp!C62+drdp!L62)*'DEC-OH'!$B62+(drdp!F62+drdp!O62)*'DEC-OH'!$C62+(drdp!I62+drdp!R62)*'DEC-OH'!$D62)</f>
        <v>3.8873251232441827E-2</v>
      </c>
      <c r="G62" s="20">
        <f>Model!$W$23*((drdp!D62+drdp!M62)*'DEC-OH'!$B62+(drdp!G62+drdp!P62)*'DEC-OH'!$C62+(drdp!J62+drdp!S62)*'DEC-OH'!$D62)</f>
        <v>0</v>
      </c>
      <c r="H62" s="18">
        <f>Model!$W$23*((drdp!B62)*'DEC-OH'!$B62+(drdp!E62)*'DEC-OH'!$C62+(drdp!H62)*'DEC-OH'!$D62)</f>
        <v>-2.1345599420357943E-2</v>
      </c>
      <c r="I62" s="18">
        <f>Model!$W$23*((drdp!C62)*'DEC-OH'!$B62+(drdp!F62)*'DEC-OH'!$C62+(drdp!I62)*'DEC-OH'!$D62)</f>
        <v>1.9436625616220914E-2</v>
      </c>
      <c r="J62" s="18">
        <f>Model!$W$23*((drdp!D62)*'DEC-OH'!$B62+(drdp!G62)*'DEC-OH'!$C62+(drdp!J62)*'DEC-OH'!$D62)</f>
        <v>0</v>
      </c>
      <c r="K62" s="21">
        <f>SUM(E$3:E61)+H62</f>
        <v>-0.23608108131076092</v>
      </c>
      <c r="L62" s="21">
        <f>SUM(F$3:F61)+I62</f>
        <v>1.7258522815218575</v>
      </c>
      <c r="M62" s="21">
        <f>SUM(G$3:G61)+J62</f>
        <v>0</v>
      </c>
      <c r="N62" s="21"/>
      <c r="O62" s="21"/>
      <c r="P62" s="21"/>
      <c r="Q62" s="19">
        <f t="shared" si="1"/>
        <v>5.5734276952858104E-2</v>
      </c>
      <c r="R62" s="19">
        <f t="shared" si="1"/>
        <v>2.978566097634201</v>
      </c>
      <c r="S62" s="19">
        <f t="shared" si="1"/>
        <v>0</v>
      </c>
      <c r="T62" s="19">
        <f t="shared" si="2"/>
        <v>-0.4074410728043239</v>
      </c>
      <c r="U62" s="19">
        <f t="shared" si="3"/>
        <v>0</v>
      </c>
      <c r="V62" s="19">
        <f t="shared" si="4"/>
        <v>0</v>
      </c>
    </row>
    <row r="63" spans="1:22" x14ac:dyDescent="0.25">
      <c r="A63" s="26">
        <f>Wellpath!E63</f>
        <v>5900</v>
      </c>
      <c r="B63" s="22">
        <v>0</v>
      </c>
      <c r="C63" s="22">
        <v>0</v>
      </c>
      <c r="D63" s="22">
        <v>1</v>
      </c>
      <c r="E63" s="20">
        <f>Model!$W$23*((drdp!B63+drdp!K63)*'DEC-OH'!$B63+(drdp!E63+drdp!N63)*'DEC-OH'!$C63+(drdp!H63+drdp!Q63)*'DEC-OH'!$D63)</f>
        <v>-4.6603434998740215E-2</v>
      </c>
      <c r="F63" s="20">
        <f>Model!$W$23*((drdp!C63+drdp!L63)*'DEC-OH'!$B63+(drdp!F63+drdp!O63)*'DEC-OH'!$C63+(drdp!I63+drdp!R63)*'DEC-OH'!$D63)</f>
        <v>3.4535103704235737E-2</v>
      </c>
      <c r="G63" s="20">
        <f>Model!$W$23*((drdp!D63+drdp!M63)*'DEC-OH'!$B63+(drdp!G63+drdp!P63)*'DEC-OH'!$C63+(drdp!J63+drdp!S63)*'DEC-OH'!$D63)</f>
        <v>0</v>
      </c>
      <c r="H63" s="18">
        <f>Model!$W$23*((drdp!B63)*'DEC-OH'!$B63+(drdp!E63)*'DEC-OH'!$C63+(drdp!H63)*'DEC-OH'!$D63)</f>
        <v>-2.3301717499370107E-2</v>
      </c>
      <c r="I63" s="18">
        <f>Model!$W$23*((drdp!C63)*'DEC-OH'!$B63+(drdp!F63)*'DEC-OH'!$C63+(drdp!I63)*'DEC-OH'!$D63)</f>
        <v>1.7267551852117868E-2</v>
      </c>
      <c r="J63" s="18">
        <f>Model!$W$23*((drdp!D63)*'DEC-OH'!$B63+(drdp!G63)*'DEC-OH'!$C63+(drdp!J63)*'DEC-OH'!$D63)</f>
        <v>0</v>
      </c>
      <c r="K63" s="21">
        <f>SUM(E$3:E62)+H63</f>
        <v>-0.28072839823048895</v>
      </c>
      <c r="L63" s="21">
        <f>SUM(F$3:F62)+I63</f>
        <v>1.7625564589901965</v>
      </c>
      <c r="M63" s="21">
        <f>SUM(G$3:G62)+J63</f>
        <v>0</v>
      </c>
      <c r="N63" s="21"/>
      <c r="O63" s="21"/>
      <c r="P63" s="21"/>
      <c r="Q63" s="19">
        <f t="shared" si="1"/>
        <v>7.8808433573055989E-2</v>
      </c>
      <c r="R63" s="19">
        <f t="shared" si="1"/>
        <v>3.1066052711280605</v>
      </c>
      <c r="S63" s="19">
        <f t="shared" si="1"/>
        <v>0</v>
      </c>
      <c r="T63" s="19">
        <f t="shared" si="2"/>
        <v>-0.49479965152312033</v>
      </c>
      <c r="U63" s="19">
        <f t="shared" si="3"/>
        <v>0</v>
      </c>
      <c r="V63" s="19">
        <f t="shared" si="4"/>
        <v>0</v>
      </c>
    </row>
    <row r="64" spans="1:22" x14ac:dyDescent="0.25">
      <c r="A64" s="26">
        <f>Wellpath!E64</f>
        <v>6000</v>
      </c>
      <c r="B64" s="22">
        <v>0</v>
      </c>
      <c r="C64" s="22">
        <v>0</v>
      </c>
      <c r="D64" s="22">
        <v>1</v>
      </c>
      <c r="E64" s="20">
        <f>Model!$W$23*((drdp!B64+drdp!K64)*'DEC-OH'!$B64+(drdp!E64+drdp!N64)*'DEC-OH'!$C64+(drdp!H64+drdp!Q64)*'DEC-OH'!$D64)</f>
        <v>-3.805939517545992E-2</v>
      </c>
      <c r="F64" s="20">
        <f>Model!$W$23*((drdp!C64+drdp!L64)*'DEC-OH'!$B64+(drdp!F64+drdp!O64)*'DEC-OH'!$C64+(drdp!I64+drdp!R64)*'DEC-OH'!$D64)</f>
        <v>2.2732992052022599E-2</v>
      </c>
      <c r="G64" s="20">
        <f>Model!$W$23*((drdp!D64+drdp!M64)*'DEC-OH'!$B64+(drdp!G64+drdp!P64)*'DEC-OH'!$C64+(drdp!J64+drdp!S64)*'DEC-OH'!$D64)</f>
        <v>0</v>
      </c>
      <c r="H64" s="18">
        <f>Model!$W$23*((drdp!B64)*'DEC-OH'!$B64+(drdp!E64)*'DEC-OH'!$C64+(drdp!H64)*'DEC-OH'!$D64)</f>
        <v>-2.5191550950132362E-2</v>
      </c>
      <c r="I64" s="18">
        <f>Model!$W$23*((drdp!C64)*'DEC-OH'!$B64+(drdp!F64)*'DEC-OH'!$C64+(drdp!I64)*'DEC-OH'!$D64)</f>
        <v>1.5046989708778546E-2</v>
      </c>
      <c r="J64" s="18">
        <f>Model!$W$23*((drdp!D64)*'DEC-OH'!$B64+(drdp!G64)*'DEC-OH'!$C64+(drdp!J64)*'DEC-OH'!$D64)</f>
        <v>0</v>
      </c>
      <c r="K64" s="21">
        <f>SUM(E$3:E63)+H64</f>
        <v>-0.32922166667999142</v>
      </c>
      <c r="L64" s="21">
        <f>SUM(F$3:F63)+I64</f>
        <v>1.7948710005510928</v>
      </c>
      <c r="M64" s="21">
        <f>SUM(G$3:G63)+J64</f>
        <v>0</v>
      </c>
      <c r="N64" s="21"/>
      <c r="O64" s="21"/>
      <c r="P64" s="21"/>
      <c r="Q64" s="19">
        <f t="shared" si="1"/>
        <v>0.10838690581155137</v>
      </c>
      <c r="R64" s="19">
        <f t="shared" si="1"/>
        <v>3.221561908619281</v>
      </c>
      <c r="S64" s="19">
        <f t="shared" si="1"/>
        <v>0</v>
      </c>
      <c r="T64" s="19">
        <f t="shared" si="2"/>
        <v>-0.59091042227701462</v>
      </c>
      <c r="U64" s="19">
        <f t="shared" si="3"/>
        <v>0</v>
      </c>
      <c r="V64" s="19">
        <f t="shared" si="4"/>
        <v>0</v>
      </c>
    </row>
    <row r="65" spans="1:23" x14ac:dyDescent="0.25">
      <c r="A65" s="26">
        <f>Wellpath!E65</f>
        <v>6051.08</v>
      </c>
      <c r="B65" s="22">
        <v>0</v>
      </c>
      <c r="C65" s="22">
        <v>0</v>
      </c>
      <c r="D65" s="22">
        <v>1</v>
      </c>
      <c r="E65" s="20">
        <f>Model!$W$23*((drdp!B65+drdp!K65)*'DEC-OH'!$B65+(drdp!E65+drdp!N65)*'DEC-OH'!$C65+(drdp!H65+drdp!Q65)*'DEC-OH'!$D65)</f>
        <v>-2.6135226244357133E-2</v>
      </c>
      <c r="F65" s="20">
        <f>Model!$W$23*((drdp!C65+drdp!L65)*'DEC-OH'!$B65+(drdp!F65+drdp!O65)*'DEC-OH'!$C65+(drdp!I65+drdp!R65)*'DEC-OH'!$D65)</f>
        <v>1.3896346292731298E-2</v>
      </c>
      <c r="G65" s="20">
        <f>Model!$W$23*((drdp!D65+drdp!M65)*'DEC-OH'!$B65+(drdp!G65+drdp!P65)*'DEC-OH'!$C65+(drdp!J65+drdp!S65)*'DEC-OH'!$D65)</f>
        <v>0</v>
      </c>
      <c r="H65" s="18">
        <f>Model!$W$23*((drdp!B65)*'DEC-OH'!$B65+(drdp!E65)*'DEC-OH'!$C65+(drdp!H65)*'DEC-OH'!$D65)</f>
        <v>-1.3349873565617572E-2</v>
      </c>
      <c r="I65" s="18">
        <f>Model!$W$23*((drdp!C65)*'DEC-OH'!$B65+(drdp!F65)*'DEC-OH'!$C65+(drdp!I65)*'DEC-OH'!$D65)</f>
        <v>7.0982536863271198E-3</v>
      </c>
      <c r="J65" s="18">
        <f>Model!$W$23*((drdp!D65)*'DEC-OH'!$B65+(drdp!G65)*'DEC-OH'!$C65+(drdp!J65)*'DEC-OH'!$D65)</f>
        <v>0</v>
      </c>
      <c r="K65" s="21">
        <f>SUM(E$3:E64)+H65</f>
        <v>-0.35543938447093654</v>
      </c>
      <c r="L65" s="21">
        <f>SUM(F$3:F64)+I65</f>
        <v>1.8096552565806638</v>
      </c>
      <c r="M65" s="21">
        <f>SUM(G$3:G64)+J65</f>
        <v>0</v>
      </c>
      <c r="N65" s="21"/>
      <c r="O65" s="21"/>
      <c r="P65" s="21"/>
      <c r="Q65" s="19">
        <f t="shared" si="1"/>
        <v>0.12633715603307824</v>
      </c>
      <c r="R65" s="19">
        <f t="shared" si="1"/>
        <v>3.2748521476700283</v>
      </c>
      <c r="S65" s="19">
        <f t="shared" si="1"/>
        <v>0</v>
      </c>
      <c r="T65" s="19">
        <f t="shared" si="2"/>
        <v>-0.64322275050362587</v>
      </c>
      <c r="U65" s="19">
        <f t="shared" si="3"/>
        <v>0</v>
      </c>
      <c r="V65" s="19">
        <f t="shared" si="4"/>
        <v>0</v>
      </c>
    </row>
    <row r="66" spans="1:23" x14ac:dyDescent="0.25">
      <c r="A66" s="26">
        <f>Wellpath!E66</f>
        <v>6100</v>
      </c>
      <c r="B66" s="22">
        <v>0</v>
      </c>
      <c r="C66" s="22">
        <v>0</v>
      </c>
      <c r="D66" s="22">
        <v>1</v>
      </c>
      <c r="E66" s="20">
        <f>Model!$W$23*((drdp!B66+drdp!K66)*'DEC-OH'!$B66+(drdp!E66+drdp!N66)*'DEC-OH'!$C66+(drdp!H66+drdp!Q66)*'DEC-OH'!$D66)</f>
        <v>-3.9524252215283516E-2</v>
      </c>
      <c r="F66" s="20">
        <f>Model!$W$23*((drdp!C66+drdp!L66)*'DEC-OH'!$B66+(drdp!F66+drdp!O66)*'DEC-OH'!$C66+(drdp!I66+drdp!R66)*'DEC-OH'!$D66)</f>
        <v>1.8666151898027564E-2</v>
      </c>
      <c r="G66" s="20">
        <f>Model!$W$23*((drdp!D66+drdp!M66)*'DEC-OH'!$B66+(drdp!G66+drdp!P66)*'DEC-OH'!$C66+(drdp!J66+drdp!S66)*'DEC-OH'!$D66)</f>
        <v>0</v>
      </c>
      <c r="H66" s="18">
        <f>Model!$W$23*((drdp!B66)*'DEC-OH'!$B66+(drdp!E66)*'DEC-OH'!$C66+(drdp!H66)*'DEC-OH'!$D66)</f>
        <v>-1.2983658463414479E-2</v>
      </c>
      <c r="I66" s="18">
        <f>Model!$W$23*((drdp!C66)*'DEC-OH'!$B66+(drdp!F66)*'DEC-OH'!$C66+(drdp!I66)*'DEC-OH'!$D66)</f>
        <v>6.1318033229352366E-3</v>
      </c>
      <c r="J66" s="18">
        <f>Model!$W$23*((drdp!D66)*'DEC-OH'!$B66+(drdp!G66)*'DEC-OH'!$C66+(drdp!J66)*'DEC-OH'!$D66)</f>
        <v>0</v>
      </c>
      <c r="K66" s="21">
        <f>SUM(E$3:E65)+H66</f>
        <v>-0.38120839561309061</v>
      </c>
      <c r="L66" s="21">
        <f>SUM(F$3:F65)+I66</f>
        <v>1.8225851525100032</v>
      </c>
      <c r="M66" s="21">
        <f>SUM(G$3:G65)+J66</f>
        <v>0</v>
      </c>
      <c r="N66" s="21"/>
      <c r="O66" s="21"/>
      <c r="P66" s="21"/>
      <c r="Q66" s="19">
        <f t="shared" si="1"/>
        <v>0.1453198408859066</v>
      </c>
      <c r="R66" s="19">
        <f t="shared" si="1"/>
        <v>3.3218166381499117</v>
      </c>
      <c r="S66" s="19">
        <f t="shared" si="1"/>
        <v>0</v>
      </c>
      <c r="T66" s="19">
        <f t="shared" si="2"/>
        <v>-0.69478476185657834</v>
      </c>
      <c r="U66" s="19">
        <f t="shared" si="3"/>
        <v>0</v>
      </c>
      <c r="V66" s="19">
        <f t="shared" si="4"/>
        <v>0</v>
      </c>
    </row>
    <row r="67" spans="1:23" x14ac:dyDescent="0.25">
      <c r="A67" s="26">
        <f>Wellpath!E67</f>
        <v>6200</v>
      </c>
      <c r="B67" s="22">
        <v>0</v>
      </c>
      <c r="C67" s="22">
        <v>0</v>
      </c>
      <c r="D67" s="22">
        <v>1</v>
      </c>
      <c r="E67" s="20">
        <f>Model!$W$23*((drdp!B67+drdp!K67)*'DEC-OH'!$B67+(drdp!E67+drdp!N67)*'DEC-OH'!$C67+(drdp!H67+drdp!Q67)*'DEC-OH'!$D67)</f>
        <v>-5.464722268301752E-2</v>
      </c>
      <c r="F67" s="20">
        <f>Model!$W$23*((drdp!C67+drdp!L67)*'DEC-OH'!$B67+(drdp!F67+drdp!O67)*'DEC-OH'!$C67+(drdp!I67+drdp!R67)*'DEC-OH'!$D67)</f>
        <v>1.9448254280957731E-2</v>
      </c>
      <c r="G67" s="20">
        <f>Model!$W$23*((drdp!D67+drdp!M67)*'DEC-OH'!$B67+(drdp!G67+drdp!P67)*'DEC-OH'!$C67+(drdp!J67+drdp!S67)*'DEC-OH'!$D67)</f>
        <v>0</v>
      </c>
      <c r="H67" s="18">
        <f>Model!$W$23*((drdp!B67)*'DEC-OH'!$B67+(drdp!E67)*'DEC-OH'!$C67+(drdp!H67)*'DEC-OH'!$D67)</f>
        <v>-2.7323611341508659E-2</v>
      </c>
      <c r="I67" s="18">
        <f>Model!$W$23*((drdp!C67)*'DEC-OH'!$B67+(drdp!F67)*'DEC-OH'!$C67+(drdp!I67)*'DEC-OH'!$D67)</f>
        <v>9.724127140478829E-3</v>
      </c>
      <c r="J67" s="18">
        <f>Model!$W$23*((drdp!D67)*'DEC-OH'!$B67+(drdp!G67)*'DEC-OH'!$C67+(drdp!J67)*'DEC-OH'!$D67)</f>
        <v>0</v>
      </c>
      <c r="K67" s="21">
        <f>SUM(E$3:E66)+H67</f>
        <v>-0.4350726007064683</v>
      </c>
      <c r="L67" s="21">
        <f>SUM(F$3:F66)+I67</f>
        <v>1.8448436282255745</v>
      </c>
      <c r="M67" s="21">
        <f>SUM(G$3:G66)+J67</f>
        <v>0</v>
      </c>
      <c r="N67" s="21"/>
      <c r="O67" s="21"/>
      <c r="P67" s="21"/>
      <c r="Q67" s="19">
        <f t="shared" si="1"/>
        <v>0.18928816788548999</v>
      </c>
      <c r="R67" s="19">
        <f t="shared" si="1"/>
        <v>3.4034480126045015</v>
      </c>
      <c r="S67" s="19">
        <f t="shared" si="1"/>
        <v>0</v>
      </c>
      <c r="T67" s="19">
        <f t="shared" si="2"/>
        <v>-0.80264091522885761</v>
      </c>
      <c r="U67" s="19">
        <f t="shared" si="3"/>
        <v>0</v>
      </c>
      <c r="V67" s="19">
        <f t="shared" si="4"/>
        <v>0</v>
      </c>
    </row>
    <row r="68" spans="1:23" x14ac:dyDescent="0.25">
      <c r="A68" s="26">
        <f>Wellpath!E68</f>
        <v>6300</v>
      </c>
      <c r="B68" s="22">
        <v>0</v>
      </c>
      <c r="C68" s="22">
        <v>0</v>
      </c>
      <c r="D68" s="22">
        <v>1</v>
      </c>
      <c r="E68" s="20">
        <f>Model!$W$23*((drdp!B68+drdp!K68)*'DEC-OH'!$B68+(drdp!E68+drdp!N68)*'DEC-OH'!$C68+(drdp!H68+drdp!Q68)*'DEC-OH'!$D68)</f>
        <v>-5.6071279366568694E-2</v>
      </c>
      <c r="F68" s="20">
        <f>Model!$W$23*((drdp!C68+drdp!L68)*'DEC-OH'!$B68+(drdp!F68+drdp!O68)*'DEC-OH'!$C68+(drdp!I68+drdp!R68)*'DEC-OH'!$D68)</f>
        <v>1.3772427165691957E-2</v>
      </c>
      <c r="G68" s="20">
        <f>Model!$W$23*((drdp!D68+drdp!M68)*'DEC-OH'!$B68+(drdp!G68+drdp!P68)*'DEC-OH'!$C68+(drdp!J68+drdp!S68)*'DEC-OH'!$D68)</f>
        <v>0</v>
      </c>
      <c r="H68" s="18">
        <f>Model!$W$23*((drdp!B68)*'DEC-OH'!$B68+(drdp!E68)*'DEC-OH'!$C68+(drdp!H68)*'DEC-OH'!$D68)</f>
        <v>-2.8035639683284347E-2</v>
      </c>
      <c r="I68" s="18">
        <f>Model!$W$23*((drdp!C68)*'DEC-OH'!$B68+(drdp!F68)*'DEC-OH'!$C68+(drdp!I68)*'DEC-OH'!$D68)</f>
        <v>6.8862135828459785E-3</v>
      </c>
      <c r="J68" s="18">
        <f>Model!$W$23*((drdp!D68)*'DEC-OH'!$B68+(drdp!G68)*'DEC-OH'!$C68+(drdp!J68)*'DEC-OH'!$D68)</f>
        <v>0</v>
      </c>
      <c r="K68" s="21">
        <f>SUM(E$3:E67)+H68</f>
        <v>-0.49043185173126147</v>
      </c>
      <c r="L68" s="21">
        <f>SUM(F$3:F67)+I68</f>
        <v>1.8614539689488994</v>
      </c>
      <c r="M68" s="21">
        <f>SUM(G$3:G67)+J68</f>
        <v>0</v>
      </c>
      <c r="N68" s="21"/>
      <c r="O68" s="21"/>
      <c r="P68" s="21"/>
      <c r="Q68" s="19">
        <f t="shared" ref="Q68:S131" si="5">K68^2</f>
        <v>0.24052340119255403</v>
      </c>
      <c r="R68" s="19">
        <f t="shared" si="5"/>
        <v>3.46501087851561</v>
      </c>
      <c r="S68" s="19">
        <f t="shared" si="5"/>
        <v>0</v>
      </c>
      <c r="T68" s="19">
        <f t="shared" ref="T68:T131" si="6">K68*L68</f>
        <v>-0.91291631690411479</v>
      </c>
      <c r="U68" s="19">
        <f t="shared" ref="U68:U131" si="7">K68*M68</f>
        <v>0</v>
      </c>
      <c r="V68" s="19">
        <f t="shared" ref="V68:V131" si="8">L68*M68</f>
        <v>0</v>
      </c>
    </row>
    <row r="69" spans="1:23" x14ac:dyDescent="0.25">
      <c r="A69" s="26">
        <f>Wellpath!E69</f>
        <v>6400</v>
      </c>
      <c r="B69" s="22">
        <v>0</v>
      </c>
      <c r="C69" s="22">
        <v>0</v>
      </c>
      <c r="D69" s="22">
        <v>1</v>
      </c>
      <c r="E69" s="20">
        <f>Model!$W$23*((drdp!B69+drdp!K69)*'DEC-OH'!$B69+(drdp!E69+drdp!N69)*'DEC-OH'!$C69+(drdp!H69+drdp!Q69)*'DEC-OH'!$D69)</f>
        <v>-5.7323312499974605E-2</v>
      </c>
      <c r="F69" s="20">
        <f>Model!$W$23*((drdp!C69+drdp!L69)*'DEC-OH'!$B69+(drdp!F69+drdp!O69)*'DEC-OH'!$C69+(drdp!I69+drdp!R69)*'DEC-OH'!$D69)</f>
        <v>8.0664688546074597E-3</v>
      </c>
      <c r="G69" s="20">
        <f>Model!$W$23*((drdp!D69+drdp!M69)*'DEC-OH'!$B69+(drdp!G69+drdp!P69)*'DEC-OH'!$C69+(drdp!J69+drdp!S69)*'DEC-OH'!$D69)</f>
        <v>0</v>
      </c>
      <c r="H69" s="18">
        <f>Model!$W$23*((drdp!B69)*'DEC-OH'!$B69+(drdp!E69)*'DEC-OH'!$C69+(drdp!H69)*'DEC-OH'!$D69)</f>
        <v>-2.8661656249987302E-2</v>
      </c>
      <c r="I69" s="18">
        <f>Model!$W$23*((drdp!C69)*'DEC-OH'!$B69+(drdp!F69)*'DEC-OH'!$C69+(drdp!I69)*'DEC-OH'!$D69)</f>
        <v>4.0332344273037299E-3</v>
      </c>
      <c r="J69" s="18">
        <f>Model!$W$23*((drdp!D69)*'DEC-OH'!$B69+(drdp!G69)*'DEC-OH'!$C69+(drdp!J69)*'DEC-OH'!$D69)</f>
        <v>0</v>
      </c>
      <c r="K69" s="21">
        <f>SUM(E$3:E68)+H69</f>
        <v>-0.54712914766453313</v>
      </c>
      <c r="L69" s="21">
        <f>SUM(F$3:F68)+I69</f>
        <v>1.8723734169590491</v>
      </c>
      <c r="M69" s="21">
        <f>SUM(G$3:G68)+J69</f>
        <v>0</v>
      </c>
      <c r="N69" s="21"/>
      <c r="O69" s="21"/>
      <c r="P69" s="21"/>
      <c r="Q69" s="19">
        <f t="shared" si="5"/>
        <v>0.29935030422411851</v>
      </c>
      <c r="R69" s="19">
        <f t="shared" si="5"/>
        <v>3.5057822125349052</v>
      </c>
      <c r="S69" s="19">
        <f t="shared" si="5"/>
        <v>0</v>
      </c>
      <c r="T69" s="19">
        <f t="shared" si="6"/>
        <v>-1.0244300717305341</v>
      </c>
      <c r="U69" s="19">
        <f t="shared" si="7"/>
        <v>0</v>
      </c>
      <c r="V69" s="19">
        <f t="shared" si="8"/>
        <v>0</v>
      </c>
    </row>
    <row r="70" spans="1:23" x14ac:dyDescent="0.25">
      <c r="A70" s="26">
        <f>Wellpath!E70</f>
        <v>6500</v>
      </c>
      <c r="B70" s="22">
        <v>0</v>
      </c>
      <c r="C70" s="22">
        <v>0</v>
      </c>
      <c r="D70" s="22">
        <v>1</v>
      </c>
      <c r="E70" s="20">
        <f>Model!$W$23*((drdp!B70+drdp!K70)*'DEC-OH'!$B70+(drdp!E70+drdp!N70)*'DEC-OH'!$C70+(drdp!H70+drdp!Q70)*'DEC-OH'!$D70)</f>
        <v>-5.1594204484156629E-2</v>
      </c>
      <c r="F70" s="20">
        <f>Model!$W$23*((drdp!C70+drdp!L70)*'DEC-OH'!$B70+(drdp!F70+drdp!O70)*'DEC-OH'!$C70+(drdp!I70+drdp!R70)*'DEC-OH'!$D70)</f>
        <v>2.0632179641332767E-3</v>
      </c>
      <c r="G70" s="20">
        <f>Model!$W$23*((drdp!D70+drdp!M70)*'DEC-OH'!$B70+(drdp!G70+drdp!P70)*'DEC-OH'!$C70+(drdp!J70+drdp!S70)*'DEC-OH'!$D70)</f>
        <v>0</v>
      </c>
      <c r="H70" s="18">
        <f>Model!$W$23*((drdp!B70)*'DEC-OH'!$B70+(drdp!E70)*'DEC-OH'!$C70+(drdp!H70)*'DEC-OH'!$D70)</f>
        <v>-2.9211983062029618E-2</v>
      </c>
      <c r="I70" s="18">
        <f>Model!$W$23*((drdp!C70)*'DEC-OH'!$B70+(drdp!F70)*'DEC-OH'!$C70+(drdp!I70)*'DEC-OH'!$D70)</f>
        <v>1.1681677976068847E-3</v>
      </c>
      <c r="J70" s="18">
        <f>Model!$W$23*((drdp!D70)*'DEC-OH'!$B70+(drdp!G70)*'DEC-OH'!$C70+(drdp!J70)*'DEC-OH'!$D70)</f>
        <v>0</v>
      </c>
      <c r="K70" s="21">
        <f>SUM(E$3:E69)+H70</f>
        <v>-0.60500278697655008</v>
      </c>
      <c r="L70" s="21">
        <f>SUM(F$3:F69)+I70</f>
        <v>1.8775748191839599</v>
      </c>
      <c r="M70" s="21">
        <f>SUM(G$3:G69)+J70</f>
        <v>0</v>
      </c>
      <c r="N70" s="21"/>
      <c r="O70" s="21"/>
      <c r="P70" s="21"/>
      <c r="Q70" s="19">
        <f t="shared" si="5"/>
        <v>0.36602837224939283</v>
      </c>
      <c r="R70" s="19">
        <f t="shared" si="5"/>
        <v>3.5252872016336796</v>
      </c>
      <c r="S70" s="19">
        <f t="shared" si="5"/>
        <v>0</v>
      </c>
      <c r="T70" s="19">
        <f t="shared" si="6"/>
        <v>-1.1359379983632878</v>
      </c>
      <c r="U70" s="19">
        <f t="shared" si="7"/>
        <v>0</v>
      </c>
      <c r="V70" s="19">
        <f t="shared" si="8"/>
        <v>0</v>
      </c>
    </row>
    <row r="71" spans="1:23" x14ac:dyDescent="0.25">
      <c r="A71" s="26">
        <f>Wellpath!E71</f>
        <v>6576.62</v>
      </c>
      <c r="B71" s="22">
        <v>0</v>
      </c>
      <c r="C71" s="22">
        <v>0</v>
      </c>
      <c r="D71" s="22">
        <v>1</v>
      </c>
      <c r="E71" s="20">
        <f>Model!$W$23*((drdp!B71+drdp!K71)*'DEC-OH'!$B71+(drdp!E71+drdp!N71)*'DEC-OH'!$C71+(drdp!H71+drdp!Q71)*'DEC-OH'!$D71)</f>
        <v>-2.9581943007632693E-2</v>
      </c>
      <c r="F71" s="20">
        <f>Model!$W$23*((drdp!C71+drdp!L71)*'DEC-OH'!$B71+(drdp!F71+drdp!O71)*'DEC-OH'!$C71+(drdp!I71+drdp!R71)*'DEC-OH'!$D71)</f>
        <v>-1.0330242128875592E-3</v>
      </c>
      <c r="G71" s="20">
        <f>Model!$W$23*((drdp!D71+drdp!M71)*'DEC-OH'!$B71+(drdp!G71+drdp!P71)*'DEC-OH'!$C71+(drdp!J71+drdp!S71)*'DEC-OH'!$D71)</f>
        <v>0</v>
      </c>
      <c r="H71" s="18">
        <f>Model!$W$23*((drdp!B71)*'DEC-OH'!$B71+(drdp!E71)*'DEC-OH'!$C71+(drdp!H71)*'DEC-OH'!$D71)</f>
        <v>-2.266568473244808E-2</v>
      </c>
      <c r="I71" s="18">
        <f>Model!$W$23*((drdp!C71)*'DEC-OH'!$B71+(drdp!F71)*'DEC-OH'!$C71+(drdp!I71)*'DEC-OH'!$D71)</f>
        <v>-7.9150315191444493E-4</v>
      </c>
      <c r="J71" s="18">
        <f>Model!$W$23*((drdp!D71)*'DEC-OH'!$B71+(drdp!G71)*'DEC-OH'!$C71+(drdp!J71)*'DEC-OH'!$D71)</f>
        <v>0</v>
      </c>
      <c r="K71" s="21">
        <f>SUM(E$3:E70)+H71</f>
        <v>-0.65005069313112518</v>
      </c>
      <c r="L71" s="21">
        <f>SUM(F$3:F70)+I71</f>
        <v>1.8776783661985719</v>
      </c>
      <c r="M71" s="21">
        <f>SUM(G$3:G70)+J71</f>
        <v>0</v>
      </c>
      <c r="N71" s="21"/>
      <c r="O71" s="21"/>
      <c r="P71" s="21"/>
      <c r="Q71" s="19">
        <f t="shared" si="5"/>
        <v>0.42256590364025626</v>
      </c>
      <c r="R71" s="19">
        <f t="shared" si="5"/>
        <v>3.5256760468901382</v>
      </c>
      <c r="S71" s="19">
        <f t="shared" si="5"/>
        <v>0</v>
      </c>
      <c r="T71" s="19">
        <f t="shared" si="6"/>
        <v>-1.2205861234247004</v>
      </c>
      <c r="U71" s="19">
        <f t="shared" si="7"/>
        <v>0</v>
      </c>
      <c r="V71" s="19">
        <f t="shared" si="8"/>
        <v>0</v>
      </c>
    </row>
    <row r="72" spans="1:23" x14ac:dyDescent="0.25">
      <c r="A72" s="26">
        <f>Wellpath!E72</f>
        <v>6600</v>
      </c>
      <c r="B72" s="22">
        <v>0</v>
      </c>
      <c r="C72" s="22">
        <v>0</v>
      </c>
      <c r="D72" s="22">
        <v>1</v>
      </c>
      <c r="E72" s="20">
        <f>Model!$W$23*((drdp!B72+drdp!K72)*'DEC-OH'!$B72+(drdp!E72+drdp!N72)*'DEC-OH'!$C72+(drdp!H72+drdp!Q72)*'DEC-OH'!$D72)</f>
        <v>-3.6307011415298053E-2</v>
      </c>
      <c r="F72" s="20">
        <f>Model!$W$23*((drdp!C72+drdp!L72)*'DEC-OH'!$B72+(drdp!F72+drdp!O72)*'DEC-OH'!$C72+(drdp!I72+drdp!R72)*'DEC-OH'!$D72)</f>
        <v>-2.0934491064592388E-3</v>
      </c>
      <c r="G72" s="20">
        <f>Model!$W$23*((drdp!D72+drdp!M72)*'DEC-OH'!$B72+(drdp!G72+drdp!P72)*'DEC-OH'!$C72+(drdp!J72+drdp!S72)*'DEC-OH'!$D72)</f>
        <v>0</v>
      </c>
      <c r="H72" s="18">
        <f>Model!$W$23*((drdp!B72)*'DEC-OH'!$B72+(drdp!E72)*'DEC-OH'!$C72+(drdp!H72)*'DEC-OH'!$D72)</f>
        <v>-6.880028585586619E-3</v>
      </c>
      <c r="I72" s="18">
        <f>Model!$W$23*((drdp!C72)*'DEC-OH'!$B72+(drdp!F72)*'DEC-OH'!$C72+(drdp!I72)*'DEC-OH'!$D72)</f>
        <v>-3.9669995225334332E-4</v>
      </c>
      <c r="J72" s="18">
        <f>Model!$W$23*((drdp!D72)*'DEC-OH'!$B72+(drdp!G72)*'DEC-OH'!$C72+(drdp!J72)*'DEC-OH'!$D72)</f>
        <v>0</v>
      </c>
      <c r="K72" s="21">
        <f>SUM(E$3:E71)+H72</f>
        <v>-0.66384697999189646</v>
      </c>
      <c r="L72" s="21">
        <f>SUM(F$3:F71)+I72</f>
        <v>1.8770401451853453</v>
      </c>
      <c r="M72" s="21">
        <f>SUM(G$3:G71)+J72</f>
        <v>0</v>
      </c>
      <c r="N72" s="21"/>
      <c r="O72" s="21"/>
      <c r="P72" s="21"/>
      <c r="Q72" s="19">
        <f t="shared" si="5"/>
        <v>0.44069281284436135</v>
      </c>
      <c r="R72" s="19">
        <f t="shared" si="5"/>
        <v>3.5232797066374224</v>
      </c>
      <c r="S72" s="19">
        <f t="shared" si="5"/>
        <v>0</v>
      </c>
      <c r="T72" s="19">
        <f t="shared" si="6"/>
        <v>-1.2460674317048424</v>
      </c>
      <c r="U72" s="19">
        <f t="shared" si="7"/>
        <v>0</v>
      </c>
      <c r="V72" s="19">
        <f t="shared" si="8"/>
        <v>0</v>
      </c>
    </row>
    <row r="73" spans="1:23" x14ac:dyDescent="0.25">
      <c r="A73" s="26">
        <f>Wellpath!E73</f>
        <v>6700</v>
      </c>
      <c r="B73" s="22">
        <v>0</v>
      </c>
      <c r="C73" s="22">
        <v>0</v>
      </c>
      <c r="D73" s="22">
        <v>1</v>
      </c>
      <c r="E73" s="20">
        <f>Model!$W$23*((drdp!B73+drdp!K73)*'DEC-OH'!$B73+(drdp!E73+drdp!N73)*'DEC-OH'!$C73+(drdp!H73+drdp!Q73)*'DEC-OH'!$D73)</f>
        <v>-5.7446610246880234E-2</v>
      </c>
      <c r="F73" s="20">
        <f>Model!$W$23*((drdp!C73+drdp!L73)*'DEC-OH'!$B73+(drdp!F73+drdp!O73)*'DEC-OH'!$C73+(drdp!I73+drdp!R73)*'DEC-OH'!$D73)</f>
        <v>-9.0472670932272275E-3</v>
      </c>
      <c r="G73" s="20">
        <f>Model!$W$23*((drdp!D73+drdp!M73)*'DEC-OH'!$B73+(drdp!G73+drdp!P73)*'DEC-OH'!$C73+(drdp!J73+drdp!S73)*'DEC-OH'!$D73)</f>
        <v>0</v>
      </c>
      <c r="H73" s="18">
        <f>Model!$W$23*((drdp!B73)*'DEC-OH'!$B73+(drdp!E73)*'DEC-OH'!$C73+(drdp!H73)*'DEC-OH'!$D73)</f>
        <v>-2.8723305123440009E-2</v>
      </c>
      <c r="I73" s="18">
        <f>Model!$W$23*((drdp!C73)*'DEC-OH'!$B73+(drdp!F73)*'DEC-OH'!$C73+(drdp!I73)*'DEC-OH'!$D73)</f>
        <v>-4.5236335466135964E-3</v>
      </c>
      <c r="J73" s="18">
        <f>Model!$W$23*((drdp!D73)*'DEC-OH'!$B73+(drdp!G73)*'DEC-OH'!$C73+(drdp!J73)*'DEC-OH'!$D73)</f>
        <v>0</v>
      </c>
      <c r="K73" s="21">
        <f>SUM(E$3:E72)+H73</f>
        <v>-0.72199726794504782</v>
      </c>
      <c r="L73" s="21">
        <f>SUM(F$3:F72)+I73</f>
        <v>1.8708197624845258</v>
      </c>
      <c r="M73" s="21">
        <f>SUM(G$3:G72)+J73</f>
        <v>0</v>
      </c>
      <c r="N73" s="21"/>
      <c r="O73" s="21"/>
      <c r="P73" s="21"/>
      <c r="Q73" s="19">
        <f t="shared" si="5"/>
        <v>0.5212800549201132</v>
      </c>
      <c r="R73" s="19">
        <f t="shared" si="5"/>
        <v>3.4999665837026575</v>
      </c>
      <c r="S73" s="19">
        <f t="shared" si="5"/>
        <v>0</v>
      </c>
      <c r="T73" s="19">
        <f t="shared" si="6"/>
        <v>-1.3507267573314308</v>
      </c>
      <c r="U73" s="19">
        <f t="shared" si="7"/>
        <v>0</v>
      </c>
      <c r="V73" s="19">
        <f t="shared" si="8"/>
        <v>0</v>
      </c>
      <c r="W73" s="10" t="s">
        <v>62</v>
      </c>
    </row>
    <row r="74" spans="1:23" x14ac:dyDescent="0.25">
      <c r="A74" s="26">
        <f>Wellpath!E74</f>
        <v>6800</v>
      </c>
      <c r="B74" s="22">
        <v>0</v>
      </c>
      <c r="C74" s="22">
        <v>0</v>
      </c>
      <c r="D74" s="22">
        <v>1</v>
      </c>
      <c r="E74" s="20">
        <f>Model!$W$23*((drdp!B74+drdp!K74)*'DEC-OH'!$B74+(drdp!E74+drdp!N74)*'DEC-OH'!$C74+(drdp!H74+drdp!Q74)*'DEC-OH'!$D74)</f>
        <v>-5.5861620078966806E-2</v>
      </c>
      <c r="F74" s="20">
        <f>Model!$W$23*((drdp!C74+drdp!L74)*'DEC-OH'!$B74+(drdp!F74+drdp!O74)*'DEC-OH'!$C74+(drdp!I74+drdp!R74)*'DEC-OH'!$D74)</f>
        <v>-1.4665442876541748E-2</v>
      </c>
      <c r="G74" s="20">
        <f>Model!$W$23*((drdp!D74+drdp!M74)*'DEC-OH'!$B74+(drdp!G74+drdp!P74)*'DEC-OH'!$C74+(drdp!J74+drdp!S74)*'DEC-OH'!$D74)</f>
        <v>0</v>
      </c>
      <c r="H74" s="18">
        <f>Model!$W$23*((drdp!B74)*'DEC-OH'!$B74+(drdp!E74)*'DEC-OH'!$C74+(drdp!H74)*'DEC-OH'!$D74)</f>
        <v>-2.7930810039483715E-2</v>
      </c>
      <c r="I74" s="18">
        <f>Model!$W$23*((drdp!C74)*'DEC-OH'!$B74+(drdp!F74)*'DEC-OH'!$C74+(drdp!I74)*'DEC-OH'!$D74)</f>
        <v>-7.3327214382709555E-3</v>
      </c>
      <c r="J74" s="18">
        <f>Model!$W$23*((drdp!D74)*'DEC-OH'!$B74+(drdp!G74)*'DEC-OH'!$C74+(drdp!J74)*'DEC-OH'!$D74)</f>
        <v>0</v>
      </c>
      <c r="K74" s="21">
        <f>SUM(E$3:E73)+H74</f>
        <v>-0.77865138310797177</v>
      </c>
      <c r="L74" s="21">
        <f>SUM(F$3:F73)+I74</f>
        <v>1.8589634074996413</v>
      </c>
      <c r="M74" s="21">
        <f>SUM(G$3:G73)+J74</f>
        <v>0</v>
      </c>
      <c r="N74" s="21"/>
      <c r="O74" s="21"/>
      <c r="P74" s="21"/>
      <c r="Q74" s="19">
        <f t="shared" si="5"/>
        <v>0.6062979764159574</v>
      </c>
      <c r="R74" s="19">
        <f t="shared" si="5"/>
        <v>3.4557449504226776</v>
      </c>
      <c r="S74" s="19">
        <f t="shared" si="5"/>
        <v>0</v>
      </c>
      <c r="T74" s="19">
        <f t="shared" si="6"/>
        <v>-1.4474844283967039</v>
      </c>
      <c r="U74" s="19">
        <f t="shared" si="7"/>
        <v>0</v>
      </c>
      <c r="V74" s="19">
        <f t="shared" si="8"/>
        <v>0</v>
      </c>
    </row>
    <row r="75" spans="1:23" x14ac:dyDescent="0.25">
      <c r="A75" s="26">
        <f>Wellpath!E75</f>
        <v>6900</v>
      </c>
      <c r="B75" s="22">
        <v>0</v>
      </c>
      <c r="C75" s="22">
        <v>0</v>
      </c>
      <c r="D75" s="22">
        <v>1</v>
      </c>
      <c r="E75" s="20">
        <f>Model!$W$23*((drdp!B75+drdp!K75)*'DEC-OH'!$B75+(drdp!E75+drdp!N75)*'DEC-OH'!$C75+(drdp!H75+drdp!Q75)*'DEC-OH'!$D75)</f>
        <v>-5.4136966374168927E-2</v>
      </c>
      <c r="F75" s="20">
        <f>Model!$W$23*((drdp!C75+drdp!L75)*'DEC-OH'!$B75+(drdp!F75+drdp!O75)*'DEC-OH'!$C75+(drdp!I75+drdp!R75)*'DEC-OH'!$D75)</f>
        <v>-2.0262524157763955E-2</v>
      </c>
      <c r="G75" s="20">
        <f>Model!$W$23*((drdp!D75+drdp!M75)*'DEC-OH'!$B75+(drdp!G75+drdp!P75)*'DEC-OH'!$C75+(drdp!J75+drdp!S75)*'DEC-OH'!$D75)</f>
        <v>0</v>
      </c>
      <c r="H75" s="18">
        <f>Model!$W$23*((drdp!B75)*'DEC-OH'!$B75+(drdp!E75)*'DEC-OH'!$C75+(drdp!H75)*'DEC-OH'!$D75)</f>
        <v>-2.7068483187084262E-2</v>
      </c>
      <c r="I75" s="18">
        <f>Model!$W$23*((drdp!C75)*'DEC-OH'!$B75+(drdp!F75)*'DEC-OH'!$C75+(drdp!I75)*'DEC-OH'!$D75)</f>
        <v>-1.0131262078881903E-2</v>
      </c>
      <c r="J75" s="18">
        <f>Model!$W$23*((drdp!D75)*'DEC-OH'!$B75+(drdp!G75)*'DEC-OH'!$C75+(drdp!J75)*'DEC-OH'!$D75)</f>
        <v>0</v>
      </c>
      <c r="K75" s="21">
        <f>SUM(E$3:E74)+H75</f>
        <v>-0.83365067633453904</v>
      </c>
      <c r="L75" s="21">
        <f>SUM(F$3:F74)+I75</f>
        <v>1.8414994239824887</v>
      </c>
      <c r="M75" s="21">
        <f>SUM(G$3:G74)+J75</f>
        <v>0</v>
      </c>
      <c r="N75" s="21"/>
      <c r="O75" s="21"/>
      <c r="P75" s="21"/>
      <c r="Q75" s="19">
        <f t="shared" si="5"/>
        <v>0.69497345015303436</v>
      </c>
      <c r="R75" s="19">
        <f t="shared" si="5"/>
        <v>3.3911201285278376</v>
      </c>
      <c r="S75" s="19">
        <f t="shared" si="5"/>
        <v>0</v>
      </c>
      <c r="T75" s="19">
        <f t="shared" si="6"/>
        <v>-1.5351672402726657</v>
      </c>
      <c r="U75" s="19">
        <f t="shared" si="7"/>
        <v>0</v>
      </c>
      <c r="V75" s="19">
        <f t="shared" si="8"/>
        <v>0</v>
      </c>
    </row>
    <row r="76" spans="1:23" x14ac:dyDescent="0.25">
      <c r="A76" s="26">
        <f>Wellpath!E76</f>
        <v>7000</v>
      </c>
      <c r="B76" s="22">
        <v>0</v>
      </c>
      <c r="C76" s="22">
        <v>0</v>
      </c>
      <c r="D76" s="22">
        <v>1</v>
      </c>
      <c r="E76" s="20">
        <f>Model!$W$23*((drdp!B76+drdp!K76)*'DEC-OH'!$B76+(drdp!E76+drdp!N76)*'DEC-OH'!$C76+(drdp!H76+drdp!Q76)*'DEC-OH'!$D76)</f>
        <v>-5.2272238203182109E-2</v>
      </c>
      <c r="F76" s="20">
        <f>Model!$W$23*((drdp!C76+drdp!L76)*'DEC-OH'!$B76+(drdp!F76+drdp!O76)*'DEC-OH'!$C76+(drdp!I76+drdp!R76)*'DEC-OH'!$D76)</f>
        <v>-2.5789158080843175E-2</v>
      </c>
      <c r="G76" s="20">
        <f>Model!$W$23*((drdp!D76+drdp!M76)*'DEC-OH'!$B76+(drdp!G76+drdp!P76)*'DEC-OH'!$C76+(drdp!J76+drdp!S76)*'DEC-OH'!$D76)</f>
        <v>0</v>
      </c>
      <c r="H76" s="18">
        <f>Model!$W$23*((drdp!B76)*'DEC-OH'!$B76+(drdp!E76)*'DEC-OH'!$C76+(drdp!H76)*'DEC-OH'!$D76)</f>
        <v>-2.6136119101591054E-2</v>
      </c>
      <c r="I76" s="18">
        <f>Model!$W$23*((drdp!C76)*'DEC-OH'!$B76+(drdp!F76)*'DEC-OH'!$C76+(drdp!I76)*'DEC-OH'!$D76)</f>
        <v>-1.2894579040421588E-2</v>
      </c>
      <c r="J76" s="18">
        <f>Model!$W$23*((drdp!D76)*'DEC-OH'!$B76+(drdp!G76)*'DEC-OH'!$C76+(drdp!J76)*'DEC-OH'!$D76)</f>
        <v>0</v>
      </c>
      <c r="K76" s="21">
        <f>SUM(E$3:E75)+H76</f>
        <v>-0.88685527862321478</v>
      </c>
      <c r="L76" s="21">
        <f>SUM(F$3:F75)+I76</f>
        <v>1.8184735828631851</v>
      </c>
      <c r="M76" s="21">
        <f>SUM(G$3:G75)+J76</f>
        <v>0</v>
      </c>
      <c r="N76" s="21"/>
      <c r="O76" s="21"/>
      <c r="P76" s="21"/>
      <c r="Q76" s="19">
        <f t="shared" si="5"/>
        <v>0.7865122852218599</v>
      </c>
      <c r="R76" s="19">
        <f t="shared" si="5"/>
        <v>3.3068461715712694</v>
      </c>
      <c r="S76" s="19">
        <f t="shared" si="5"/>
        <v>0</v>
      </c>
      <c r="T76" s="19">
        <f t="shared" si="6"/>
        <v>-1.6127228959990856</v>
      </c>
      <c r="U76" s="19">
        <f t="shared" si="7"/>
        <v>0</v>
      </c>
      <c r="V76" s="19">
        <f t="shared" si="8"/>
        <v>0</v>
      </c>
    </row>
    <row r="77" spans="1:23" x14ac:dyDescent="0.25">
      <c r="A77" s="26">
        <f>Wellpath!E77</f>
        <v>7100</v>
      </c>
      <c r="B77" s="22">
        <v>0</v>
      </c>
      <c r="C77" s="22">
        <v>0</v>
      </c>
      <c r="D77" s="22">
        <v>1</v>
      </c>
      <c r="E77" s="20">
        <f>Model!$W$23*((drdp!B77+drdp!K77)*'DEC-OH'!$B77+(drdp!E77+drdp!N77)*'DEC-OH'!$C77+(drdp!H77+drdp!Q77)*'DEC-OH'!$D77)</f>
        <v>-2.5670742246143297E-2</v>
      </c>
      <c r="F77" s="20">
        <f>Model!$W$23*((drdp!C77+drdp!L77)*'DEC-OH'!$B77+(drdp!F77+drdp!O77)*'DEC-OH'!$C77+(drdp!I77+drdp!R77)*'DEC-OH'!$D77)</f>
        <v>-1.5966199946332214E-2</v>
      </c>
      <c r="G77" s="20">
        <f>Model!$W$23*((drdp!D77+drdp!M77)*'DEC-OH'!$B77+(drdp!G77+drdp!P77)*'DEC-OH'!$C77+(drdp!J77+drdp!S77)*'DEC-OH'!$D77)</f>
        <v>0</v>
      </c>
      <c r="H77" s="18">
        <f>Model!$W$23*((drdp!B77)*'DEC-OH'!$B77+(drdp!E77)*'DEC-OH'!$C77+(drdp!H77)*'DEC-OH'!$D77)</f>
        <v>-2.5127977923006087E-2</v>
      </c>
      <c r="I77" s="18">
        <f>Model!$W$23*((drdp!C77)*'DEC-OH'!$B77+(drdp!F77)*'DEC-OH'!$C77+(drdp!I77)*'DEC-OH'!$D77)</f>
        <v>-1.5628621717239666E-2</v>
      </c>
      <c r="J77" s="18">
        <f>Model!$W$23*((drdp!D77)*'DEC-OH'!$B77+(drdp!G77)*'DEC-OH'!$C77+(drdp!J77)*'DEC-OH'!$D77)</f>
        <v>0</v>
      </c>
      <c r="K77" s="21">
        <f>SUM(E$3:E76)+H77</f>
        <v>-0.938119375647812</v>
      </c>
      <c r="L77" s="21">
        <f>SUM(F$3:F76)+I77</f>
        <v>1.7899503821055238</v>
      </c>
      <c r="M77" s="21">
        <f>SUM(G$3:G76)+J77</f>
        <v>0</v>
      </c>
      <c r="N77" s="21"/>
      <c r="O77" s="21"/>
      <c r="P77" s="21"/>
      <c r="Q77" s="19">
        <f t="shared" si="5"/>
        <v>0.88006796296584056</v>
      </c>
      <c r="R77" s="19">
        <f t="shared" si="5"/>
        <v>3.2039223703997108</v>
      </c>
      <c r="S77" s="19">
        <f t="shared" si="5"/>
        <v>0</v>
      </c>
      <c r="T77" s="19">
        <f t="shared" si="6"/>
        <v>-1.6791871349013965</v>
      </c>
      <c r="U77" s="19">
        <f t="shared" si="7"/>
        <v>0</v>
      </c>
      <c r="V77" s="19">
        <f t="shared" si="8"/>
        <v>0</v>
      </c>
    </row>
    <row r="78" spans="1:23" x14ac:dyDescent="0.25">
      <c r="A78" s="26">
        <f>Wellpath!E78</f>
        <v>7102.16</v>
      </c>
      <c r="B78" s="22">
        <v>0</v>
      </c>
      <c r="C78" s="22">
        <v>0</v>
      </c>
      <c r="D78" s="22">
        <v>1</v>
      </c>
      <c r="E78" s="20">
        <f>Model!$W$23*((drdp!B78+drdp!K78)*'DEC-OH'!$B78+(drdp!E78+drdp!N78)*'DEC-OH'!$C78+(drdp!H78+drdp!Q78)*'DEC-OH'!$D78)</f>
        <v>-2.5102202031469574E-2</v>
      </c>
      <c r="F78" s="20">
        <f>Model!$W$23*((drdp!C78+drdp!L78)*'DEC-OH'!$B78+(drdp!F78+drdp!O78)*'DEC-OH'!$C78+(drdp!I78+drdp!R78)*'DEC-OH'!$D78)</f>
        <v>-1.5685596714901391E-2</v>
      </c>
      <c r="G78" s="20">
        <f>Model!$W$23*((drdp!D78+drdp!M78)*'DEC-OH'!$B78+(drdp!G78+drdp!P78)*'DEC-OH'!$C78+(drdp!J78+drdp!S78)*'DEC-OH'!$D78)</f>
        <v>0</v>
      </c>
      <c r="H78" s="18">
        <f>Model!$W$23*((drdp!B78)*'DEC-OH'!$B78+(drdp!E78)*'DEC-OH'!$C78+(drdp!H78)*'DEC-OH'!$D78)</f>
        <v>-5.4220756388001989E-4</v>
      </c>
      <c r="I78" s="18">
        <f>Model!$W$23*((drdp!C78)*'DEC-OH'!$B78+(drdp!F78)*'DEC-OH'!$C78+(drdp!I78)*'DEC-OH'!$D78)</f>
        <v>-3.3880888904204318E-4</v>
      </c>
      <c r="J78" s="18">
        <f>Model!$W$23*((drdp!D78)*'DEC-OH'!$B78+(drdp!G78)*'DEC-OH'!$C78+(drdp!J78)*'DEC-OH'!$D78)</f>
        <v>0</v>
      </c>
      <c r="K78" s="21">
        <f>SUM(E$3:E77)+H78</f>
        <v>-0.93920434753482918</v>
      </c>
      <c r="L78" s="21">
        <f>SUM(F$3:F77)+I78</f>
        <v>1.789273994987389</v>
      </c>
      <c r="M78" s="21">
        <f>SUM(G$3:G77)+J78</f>
        <v>0</v>
      </c>
      <c r="N78" s="21"/>
      <c r="O78" s="21"/>
      <c r="P78" s="21"/>
      <c r="Q78" s="19">
        <f t="shared" si="5"/>
        <v>0.88210480642832423</v>
      </c>
      <c r="R78" s="19">
        <f t="shared" si="5"/>
        <v>3.2015014291381312</v>
      </c>
      <c r="S78" s="19">
        <f t="shared" si="5"/>
        <v>0</v>
      </c>
      <c r="T78" s="19">
        <f t="shared" si="6"/>
        <v>-1.6804939150231679</v>
      </c>
      <c r="U78" s="19">
        <f t="shared" si="7"/>
        <v>0</v>
      </c>
      <c r="V78" s="19">
        <f t="shared" si="8"/>
        <v>0</v>
      </c>
    </row>
    <row r="79" spans="1:23" x14ac:dyDescent="0.25">
      <c r="A79" s="26">
        <f>Wellpath!E79</f>
        <v>7200</v>
      </c>
      <c r="B79" s="22">
        <v>0</v>
      </c>
      <c r="C79" s="22">
        <v>0</v>
      </c>
      <c r="D79" s="22">
        <v>1</v>
      </c>
      <c r="E79" s="20">
        <f>Model!$W$23*((drdp!B79+drdp!K79)*'DEC-OH'!$B79+(drdp!E79+drdp!N79)*'DEC-OH'!$C79+(drdp!H79+drdp!Q79)*'DEC-OH'!$D79)</f>
        <v>-4.5239506011953257E-2</v>
      </c>
      <c r="F79" s="20">
        <f>Model!$W$23*((drdp!C79+drdp!L79)*'DEC-OH'!$B79+(drdp!F79+drdp!O79)*'DEC-OH'!$C79+(drdp!I79+drdp!R79)*'DEC-OH'!$D79)</f>
        <v>-3.4400919751297547E-2</v>
      </c>
      <c r="G79" s="20">
        <f>Model!$W$23*((drdp!D79+drdp!M79)*'DEC-OH'!$B79+(drdp!G79+drdp!P79)*'DEC-OH'!$C79+(drdp!J79+drdp!S79)*'DEC-OH'!$D79)</f>
        <v>0</v>
      </c>
      <c r="H79" s="18">
        <f>Model!$W$23*((drdp!B79)*'DEC-OH'!$B79+(drdp!E79)*'DEC-OH'!$C79+(drdp!H79)*'DEC-OH'!$D79)</f>
        <v>-2.2372792500047922E-2</v>
      </c>
      <c r="I79" s="18">
        <f>Model!$W$23*((drdp!C79)*'DEC-OH'!$B79+(drdp!F79)*'DEC-OH'!$C79+(drdp!I79)*'DEC-OH'!$D79)</f>
        <v>-1.7012666743160799E-2</v>
      </c>
      <c r="J79" s="18">
        <f>Model!$W$23*((drdp!D79)*'DEC-OH'!$B79+(drdp!G79)*'DEC-OH'!$C79+(drdp!J79)*'DEC-OH'!$D79)</f>
        <v>0</v>
      </c>
      <c r="K79" s="21">
        <f>SUM(E$3:E78)+H79</f>
        <v>-0.98613713450246676</v>
      </c>
      <c r="L79" s="21">
        <f>SUM(F$3:F78)+I79</f>
        <v>1.756914540418369</v>
      </c>
      <c r="M79" s="21">
        <f>SUM(G$3:G78)+J79</f>
        <v>0</v>
      </c>
      <c r="N79" s="21"/>
      <c r="O79" s="21"/>
      <c r="P79" s="21"/>
      <c r="Q79" s="19">
        <f t="shared" si="5"/>
        <v>0.97246644804473625</v>
      </c>
      <c r="R79" s="19">
        <f t="shared" si="5"/>
        <v>3.0867487023334887</v>
      </c>
      <c r="S79" s="19">
        <f t="shared" si="5"/>
        <v>0</v>
      </c>
      <c r="T79" s="19">
        <f t="shared" si="6"/>
        <v>-1.7325586704538887</v>
      </c>
      <c r="U79" s="19">
        <f t="shared" si="7"/>
        <v>0</v>
      </c>
      <c r="V79" s="19">
        <f t="shared" si="8"/>
        <v>0</v>
      </c>
    </row>
    <row r="80" spans="1:23" x14ac:dyDescent="0.25">
      <c r="A80" s="26">
        <f>Wellpath!E80</f>
        <v>7300</v>
      </c>
      <c r="B80" s="22">
        <v>0</v>
      </c>
      <c r="C80" s="22">
        <v>0</v>
      </c>
      <c r="D80" s="22">
        <v>1</v>
      </c>
      <c r="E80" s="20">
        <f>Model!$W$23*((drdp!B80+drdp!K80)*'DEC-OH'!$B80+(drdp!E80+drdp!N80)*'DEC-OH'!$C80+(drdp!H80+drdp!Q80)*'DEC-OH'!$D80)</f>
        <v>-4.1040697603533391E-2</v>
      </c>
      <c r="F80" s="20">
        <f>Model!$W$23*((drdp!C80+drdp!L80)*'DEC-OH'!$B80+(drdp!F80+drdp!O80)*'DEC-OH'!$C80+(drdp!I80+drdp!R80)*'DEC-OH'!$D80)</f>
        <v>-3.8164074941669013E-2</v>
      </c>
      <c r="G80" s="20">
        <f>Model!$W$23*((drdp!D80+drdp!M80)*'DEC-OH'!$B80+(drdp!G80+drdp!P80)*'DEC-OH'!$C80+(drdp!J80+drdp!S80)*'DEC-OH'!$D80)</f>
        <v>0</v>
      </c>
      <c r="H80" s="18">
        <f>Model!$W$23*((drdp!B80)*'DEC-OH'!$B80+(drdp!E80)*'DEC-OH'!$C80+(drdp!H80)*'DEC-OH'!$D80)</f>
        <v>-2.0520348801766695E-2</v>
      </c>
      <c r="I80" s="18">
        <f>Model!$W$23*((drdp!C80)*'DEC-OH'!$B80+(drdp!F80)*'DEC-OH'!$C80+(drdp!I80)*'DEC-OH'!$D80)</f>
        <v>-1.9082037470834506E-2</v>
      </c>
      <c r="J80" s="18">
        <f>Model!$W$23*((drdp!D80)*'DEC-OH'!$B80+(drdp!G80)*'DEC-OH'!$C80+(drdp!J80)*'DEC-OH'!$D80)</f>
        <v>0</v>
      </c>
      <c r="K80" s="21">
        <f>SUM(E$3:E79)+H80</f>
        <v>-1.0295241968161386</v>
      </c>
      <c r="L80" s="21">
        <f>SUM(F$3:F79)+I80</f>
        <v>1.7204442499393977</v>
      </c>
      <c r="M80" s="21">
        <f>SUM(G$3:G79)+J80</f>
        <v>0</v>
      </c>
      <c r="N80" s="21"/>
      <c r="O80" s="21"/>
      <c r="P80" s="21"/>
      <c r="Q80" s="19">
        <f t="shared" si="5"/>
        <v>1.0599200718299153</v>
      </c>
      <c r="R80" s="19">
        <f t="shared" si="5"/>
        <v>2.9599284171495368</v>
      </c>
      <c r="S80" s="19">
        <f t="shared" si="5"/>
        <v>0</v>
      </c>
      <c r="T80" s="19">
        <f t="shared" si="6"/>
        <v>-1.7712389845858025</v>
      </c>
      <c r="U80" s="19">
        <f t="shared" si="7"/>
        <v>0</v>
      </c>
      <c r="V80" s="19">
        <f t="shared" si="8"/>
        <v>0</v>
      </c>
    </row>
    <row r="81" spans="1:22" x14ac:dyDescent="0.25">
      <c r="A81" s="26">
        <f>Wellpath!E81</f>
        <v>7400</v>
      </c>
      <c r="B81" s="22">
        <v>0</v>
      </c>
      <c r="C81" s="22">
        <v>0</v>
      </c>
      <c r="D81" s="22">
        <v>1</v>
      </c>
      <c r="E81" s="20">
        <f>Model!$W$23*((drdp!B81+drdp!K81)*'DEC-OH'!$B81+(drdp!E81+drdp!N81)*'DEC-OH'!$C81+(drdp!H81+drdp!Q81)*'DEC-OH'!$D81)</f>
        <v>-3.6228672485680492E-2</v>
      </c>
      <c r="F81" s="20">
        <f>Model!$W$23*((drdp!C81+drdp!L81)*'DEC-OH'!$B81+(drdp!F81+drdp!O81)*'DEC-OH'!$C81+(drdp!I81+drdp!R81)*'DEC-OH'!$D81)</f>
        <v>-4.1442020334622957E-2</v>
      </c>
      <c r="G81" s="20">
        <f>Model!$W$23*((drdp!D81+drdp!M81)*'DEC-OH'!$B81+(drdp!G81+drdp!P81)*'DEC-OH'!$C81+(drdp!J81+drdp!S81)*'DEC-OH'!$D81)</f>
        <v>0</v>
      </c>
      <c r="H81" s="18">
        <f>Model!$W$23*((drdp!B81)*'DEC-OH'!$B81+(drdp!E81)*'DEC-OH'!$C81+(drdp!H81)*'DEC-OH'!$D81)</f>
        <v>-1.8114336242840246E-2</v>
      </c>
      <c r="I81" s="18">
        <f>Model!$W$23*((drdp!C81)*'DEC-OH'!$B81+(drdp!F81)*'DEC-OH'!$C81+(drdp!I81)*'DEC-OH'!$D81)</f>
        <v>-2.0721010167311479E-2</v>
      </c>
      <c r="J81" s="18">
        <f>Model!$W$23*((drdp!D81)*'DEC-OH'!$B81+(drdp!G81)*'DEC-OH'!$C81+(drdp!J81)*'DEC-OH'!$D81)</f>
        <v>0</v>
      </c>
      <c r="K81" s="21">
        <f>SUM(E$3:E80)+H81</f>
        <v>-1.0681588818607455</v>
      </c>
      <c r="L81" s="21">
        <f>SUM(F$3:F80)+I81</f>
        <v>1.6806412023012518</v>
      </c>
      <c r="M81" s="21">
        <f>SUM(G$3:G80)+J81</f>
        <v>0</v>
      </c>
      <c r="N81" s="21"/>
      <c r="O81" s="21"/>
      <c r="P81" s="21"/>
      <c r="Q81" s="19">
        <f t="shared" si="5"/>
        <v>1.140963396897998</v>
      </c>
      <c r="R81" s="19">
        <f t="shared" si="5"/>
        <v>2.8245548508725973</v>
      </c>
      <c r="S81" s="19">
        <f t="shared" si="5"/>
        <v>0</v>
      </c>
      <c r="T81" s="19">
        <f t="shared" si="6"/>
        <v>-1.795191827459204</v>
      </c>
      <c r="U81" s="19">
        <f t="shared" si="7"/>
        <v>0</v>
      </c>
      <c r="V81" s="19">
        <f t="shared" si="8"/>
        <v>0</v>
      </c>
    </row>
    <row r="82" spans="1:22" x14ac:dyDescent="0.25">
      <c r="A82" s="26">
        <f>Wellpath!E82</f>
        <v>7500</v>
      </c>
      <c r="B82" s="22">
        <v>0</v>
      </c>
      <c r="C82" s="22">
        <v>0</v>
      </c>
      <c r="D82" s="22">
        <v>1</v>
      </c>
      <c r="E82" s="20">
        <f>Model!$W$23*((drdp!B82+drdp!K82)*'DEC-OH'!$B82+(drdp!E82+drdp!N82)*'DEC-OH'!$C82+(drdp!H82+drdp!Q82)*'DEC-OH'!$D82)</f>
        <v>-3.1324937308455453E-2</v>
      </c>
      <c r="F82" s="20">
        <f>Model!$W$23*((drdp!C82+drdp!L82)*'DEC-OH'!$B82+(drdp!F82+drdp!O82)*'DEC-OH'!$C82+(drdp!I82+drdp!R82)*'DEC-OH'!$D82)</f>
        <v>-4.462052167084693E-2</v>
      </c>
      <c r="G82" s="20">
        <f>Model!$W$23*((drdp!D82+drdp!M82)*'DEC-OH'!$B82+(drdp!G82+drdp!P82)*'DEC-OH'!$C82+(drdp!J82+drdp!S82)*'DEC-OH'!$D82)</f>
        <v>0</v>
      </c>
      <c r="H82" s="18">
        <f>Model!$W$23*((drdp!B82)*'DEC-OH'!$B82+(drdp!E82)*'DEC-OH'!$C82+(drdp!H82)*'DEC-OH'!$D82)</f>
        <v>-1.5662468654227726E-2</v>
      </c>
      <c r="I82" s="18">
        <f>Model!$W$23*((drdp!C82)*'DEC-OH'!$B82+(drdp!F82)*'DEC-OH'!$C82+(drdp!I82)*'DEC-OH'!$D82)</f>
        <v>-2.2310260835423465E-2</v>
      </c>
      <c r="J82" s="18">
        <f>Model!$W$23*((drdp!D82)*'DEC-OH'!$B82+(drdp!G82)*'DEC-OH'!$C82+(drdp!J82)*'DEC-OH'!$D82)</f>
        <v>0</v>
      </c>
      <c r="K82" s="21">
        <f>SUM(E$3:E81)+H82</f>
        <v>-1.1019356867578134</v>
      </c>
      <c r="L82" s="21">
        <f>SUM(F$3:F81)+I82</f>
        <v>1.6376099312985168</v>
      </c>
      <c r="M82" s="21">
        <f>SUM(G$3:G81)+J82</f>
        <v>0</v>
      </c>
      <c r="N82" s="21"/>
      <c r="O82" s="21"/>
      <c r="P82" s="21"/>
      <c r="Q82" s="19">
        <f t="shared" si="5"/>
        <v>1.2142622577504139</v>
      </c>
      <c r="R82" s="19">
        <f t="shared" si="5"/>
        <v>2.681766287087533</v>
      </c>
      <c r="S82" s="19">
        <f t="shared" si="5"/>
        <v>0</v>
      </c>
      <c r="T82" s="19">
        <f t="shared" si="6"/>
        <v>-1.8045408242868468</v>
      </c>
      <c r="U82" s="19">
        <f t="shared" si="7"/>
        <v>0</v>
      </c>
      <c r="V82" s="19">
        <f t="shared" si="8"/>
        <v>0</v>
      </c>
    </row>
    <row r="83" spans="1:22" x14ac:dyDescent="0.25">
      <c r="A83" s="26">
        <f>Wellpath!E83</f>
        <v>7600</v>
      </c>
      <c r="B83" s="22">
        <v>0</v>
      </c>
      <c r="C83" s="22">
        <v>0</v>
      </c>
      <c r="D83" s="22">
        <v>1</v>
      </c>
      <c r="E83" s="20">
        <f>Model!$W$23*((drdp!B83+drdp!K83)*'DEC-OH'!$B83+(drdp!E83+drdp!N83)*'DEC-OH'!$C83+(drdp!H83+drdp!Q83)*'DEC-OH'!$D83)</f>
        <v>-2.6331456036161573E-2</v>
      </c>
      <c r="F83" s="20">
        <f>Model!$W$23*((drdp!C83+drdp!L83)*'DEC-OH'!$B83+(drdp!F83+drdp!O83)*'DEC-OH'!$C83+(drdp!I83+drdp!R83)*'DEC-OH'!$D83)</f>
        <v>-4.7660021966949899E-2</v>
      </c>
      <c r="G83" s="20">
        <f>Model!$W$23*((drdp!D83+drdp!M83)*'DEC-OH'!$B83+(drdp!G83+drdp!P83)*'DEC-OH'!$C83+(drdp!J83+drdp!S83)*'DEC-OH'!$D83)</f>
        <v>0</v>
      </c>
      <c r="H83" s="18">
        <f>Model!$W$23*((drdp!B83)*'DEC-OH'!$B83+(drdp!E83)*'DEC-OH'!$C83+(drdp!H83)*'DEC-OH'!$D83)</f>
        <v>-1.3165728018080787E-2</v>
      </c>
      <c r="I83" s="18">
        <f>Model!$W$23*((drdp!C83)*'DEC-OH'!$B83+(drdp!F83)*'DEC-OH'!$C83+(drdp!I83)*'DEC-OH'!$D83)</f>
        <v>-2.3830010983474949E-2</v>
      </c>
      <c r="J83" s="18">
        <f>Model!$W$23*((drdp!D83)*'DEC-OH'!$B83+(drdp!G83)*'DEC-OH'!$C83+(drdp!J83)*'DEC-OH'!$D83)</f>
        <v>0</v>
      </c>
      <c r="K83" s="21">
        <f>SUM(E$3:E82)+H83</f>
        <v>-1.1307638834301219</v>
      </c>
      <c r="L83" s="21">
        <f>SUM(F$3:F82)+I83</f>
        <v>1.5914696594796185</v>
      </c>
      <c r="M83" s="21">
        <f>SUM(G$3:G82)+J83</f>
        <v>0</v>
      </c>
      <c r="N83" s="21"/>
      <c r="O83" s="21"/>
      <c r="P83" s="21"/>
      <c r="Q83" s="19">
        <f t="shared" si="5"/>
        <v>1.2786269600699702</v>
      </c>
      <c r="R83" s="19">
        <f t="shared" si="5"/>
        <v>2.5327756770441727</v>
      </c>
      <c r="S83" s="19">
        <f t="shared" si="5"/>
        <v>0</v>
      </c>
      <c r="T83" s="19">
        <f t="shared" si="6"/>
        <v>-1.7995764125143872</v>
      </c>
      <c r="U83" s="19">
        <f t="shared" si="7"/>
        <v>0</v>
      </c>
      <c r="V83" s="19">
        <f t="shared" si="8"/>
        <v>0</v>
      </c>
    </row>
    <row r="84" spans="1:22" x14ac:dyDescent="0.25">
      <c r="A84" s="26">
        <f>Wellpath!E84</f>
        <v>7700</v>
      </c>
      <c r="B84" s="22">
        <v>0</v>
      </c>
      <c r="C84" s="22">
        <v>0</v>
      </c>
      <c r="D84" s="22">
        <v>1</v>
      </c>
      <c r="E84" s="20">
        <f>Model!$W$23*((drdp!B84+drdp!K84)*'DEC-OH'!$B84+(drdp!E84+drdp!N84)*'DEC-OH'!$C84+(drdp!H84+drdp!Q84)*'DEC-OH'!$D84)</f>
        <v>-2.1273863051679512E-2</v>
      </c>
      <c r="F84" s="20">
        <f>Model!$W$23*((drdp!C84+drdp!L84)*'DEC-OH'!$B84+(drdp!F84+drdp!O84)*'DEC-OH'!$C84+(drdp!I84+drdp!R84)*'DEC-OH'!$D84)</f>
        <v>-5.0583805085392251E-2</v>
      </c>
      <c r="G84" s="20">
        <f>Model!$W$23*((drdp!D84+drdp!M84)*'DEC-OH'!$B84+(drdp!G84+drdp!P84)*'DEC-OH'!$C84+(drdp!J84+drdp!S84)*'DEC-OH'!$D84)</f>
        <v>0</v>
      </c>
      <c r="H84" s="18">
        <f>Model!$W$23*((drdp!B84)*'DEC-OH'!$B84+(drdp!E84)*'DEC-OH'!$C84+(drdp!H84)*'DEC-OH'!$D84)</f>
        <v>-1.0636931525839756E-2</v>
      </c>
      <c r="I84" s="18">
        <f>Model!$W$23*((drdp!C84)*'DEC-OH'!$B84+(drdp!F84)*'DEC-OH'!$C84+(drdp!I84)*'DEC-OH'!$D84)</f>
        <v>-2.5291902542696126E-2</v>
      </c>
      <c r="J84" s="18">
        <f>Model!$W$23*((drdp!D84)*'DEC-OH'!$B84+(drdp!G84)*'DEC-OH'!$C84+(drdp!J84)*'DEC-OH'!$D84)</f>
        <v>0</v>
      </c>
      <c r="K84" s="21">
        <f>SUM(E$3:E83)+H84</f>
        <v>-1.1545665429740424</v>
      </c>
      <c r="L84" s="21">
        <f>SUM(F$3:F83)+I84</f>
        <v>1.5423477459534476</v>
      </c>
      <c r="M84" s="21">
        <f>SUM(G$3:G83)+J84</f>
        <v>0</v>
      </c>
      <c r="N84" s="21"/>
      <c r="O84" s="21"/>
      <c r="P84" s="21"/>
      <c r="Q84" s="19">
        <f t="shared" si="5"/>
        <v>1.3330239021550312</v>
      </c>
      <c r="R84" s="19">
        <f t="shared" si="5"/>
        <v>2.3788365694476803</v>
      </c>
      <c r="S84" s="19">
        <f t="shared" si="5"/>
        <v>0</v>
      </c>
      <c r="T84" s="19">
        <f t="shared" si="6"/>
        <v>-1.7807431051092786</v>
      </c>
      <c r="U84" s="19">
        <f t="shared" si="7"/>
        <v>0</v>
      </c>
      <c r="V84" s="19">
        <f t="shared" si="8"/>
        <v>0</v>
      </c>
    </row>
    <row r="85" spans="1:22" x14ac:dyDescent="0.25">
      <c r="A85" s="26">
        <f>Wellpath!E85</f>
        <v>7800</v>
      </c>
      <c r="B85" s="22">
        <v>0</v>
      </c>
      <c r="C85" s="22">
        <v>0</v>
      </c>
      <c r="D85" s="22">
        <v>1</v>
      </c>
      <c r="E85" s="20">
        <f>Model!$W$23*((drdp!B85+drdp!K85)*'DEC-OH'!$B85+(drdp!E85+drdp!N85)*'DEC-OH'!$C85+(drdp!H85+drdp!Q85)*'DEC-OH'!$D85)</f>
        <v>-1.6143252356334275E-2</v>
      </c>
      <c r="F85" s="20">
        <f>Model!$W$23*((drdp!C85+drdp!L85)*'DEC-OH'!$B85+(drdp!F85+drdp!O85)*'DEC-OH'!$C85+(drdp!I85+drdp!R85)*'DEC-OH'!$D85)</f>
        <v>-5.3368025715778665E-2</v>
      </c>
      <c r="G85" s="20">
        <f>Model!$W$23*((drdp!D85+drdp!M85)*'DEC-OH'!$B85+(drdp!G85+drdp!P85)*'DEC-OH'!$C85+(drdp!J85+drdp!S85)*'DEC-OH'!$D85)</f>
        <v>0</v>
      </c>
      <c r="H85" s="18">
        <f>Model!$W$23*((drdp!B85)*'DEC-OH'!$B85+(drdp!E85)*'DEC-OH'!$C85+(drdp!H85)*'DEC-OH'!$D85)</f>
        <v>-8.0716261781671374E-3</v>
      </c>
      <c r="I85" s="18">
        <f>Model!$W$23*((drdp!C85)*'DEC-OH'!$B85+(drdp!F85)*'DEC-OH'!$C85+(drdp!I85)*'DEC-OH'!$D85)</f>
        <v>-2.6684012857889332E-2</v>
      </c>
      <c r="J85" s="18">
        <f>Model!$W$23*((drdp!D85)*'DEC-OH'!$B85+(drdp!G85)*'DEC-OH'!$C85+(drdp!J85)*'DEC-OH'!$D85)</f>
        <v>0</v>
      </c>
      <c r="K85" s="21">
        <f>SUM(E$3:E84)+H85</f>
        <v>-1.1732751006780493</v>
      </c>
      <c r="L85" s="21">
        <f>SUM(F$3:F84)+I85</f>
        <v>1.4903718305528622</v>
      </c>
      <c r="M85" s="21">
        <f>SUM(G$3:G84)+J85</f>
        <v>0</v>
      </c>
      <c r="N85" s="21"/>
      <c r="O85" s="21"/>
      <c r="P85" s="21"/>
      <c r="Q85" s="19">
        <f t="shared" si="5"/>
        <v>1.3765744618710867</v>
      </c>
      <c r="R85" s="19">
        <f t="shared" si="5"/>
        <v>2.2212081933054892</v>
      </c>
      <c r="S85" s="19">
        <f t="shared" si="5"/>
        <v>0</v>
      </c>
      <c r="T85" s="19">
        <f t="shared" si="6"/>
        <v>-1.7486161595396379</v>
      </c>
      <c r="U85" s="19">
        <f t="shared" si="7"/>
        <v>0</v>
      </c>
      <c r="V85" s="19">
        <f t="shared" si="8"/>
        <v>0</v>
      </c>
    </row>
    <row r="86" spans="1:22" x14ac:dyDescent="0.25">
      <c r="A86" s="26">
        <f>Wellpath!E86</f>
        <v>7900</v>
      </c>
      <c r="B86" s="22">
        <v>0</v>
      </c>
      <c r="C86" s="22">
        <v>0</v>
      </c>
      <c r="D86" s="22">
        <v>1</v>
      </c>
      <c r="E86" s="20">
        <f>Model!$W$23*((drdp!B86+drdp!K86)*'DEC-OH'!$B86+(drdp!E86+drdp!N86)*'DEC-OH'!$C86+(drdp!H86+drdp!Q86)*'DEC-OH'!$D86)</f>
        <v>-1.0974008109267745E-2</v>
      </c>
      <c r="F86" s="20">
        <f>Model!$W$23*((drdp!C86+drdp!L86)*'DEC-OH'!$B86+(drdp!F86+drdp!O86)*'DEC-OH'!$C86+(drdp!I86+drdp!R86)*'DEC-OH'!$D86)</f>
        <v>-5.5986707978480842E-2</v>
      </c>
      <c r="G86" s="20">
        <f>Model!$W$23*((drdp!D86+drdp!M86)*'DEC-OH'!$B86+(drdp!G86+drdp!P86)*'DEC-OH'!$C86+(drdp!J86+drdp!S86)*'DEC-OH'!$D86)</f>
        <v>0</v>
      </c>
      <c r="H86" s="18">
        <f>Model!$W$23*((drdp!B86)*'DEC-OH'!$B86+(drdp!E86)*'DEC-OH'!$C86+(drdp!H86)*'DEC-OH'!$D86)</f>
        <v>-5.4870040546338723E-3</v>
      </c>
      <c r="I86" s="18">
        <f>Model!$W$23*((drdp!C86)*'DEC-OH'!$B86+(drdp!F86)*'DEC-OH'!$C86+(drdp!I86)*'DEC-OH'!$D86)</f>
        <v>-2.7993353989240421E-2</v>
      </c>
      <c r="J86" s="18">
        <f>Model!$W$23*((drdp!D86)*'DEC-OH'!$B86+(drdp!G86)*'DEC-OH'!$C86+(drdp!J86)*'DEC-OH'!$D86)</f>
        <v>0</v>
      </c>
      <c r="K86" s="21">
        <f>SUM(E$3:E85)+H86</f>
        <v>-1.1868337309108505</v>
      </c>
      <c r="L86" s="21">
        <f>SUM(F$3:F85)+I86</f>
        <v>1.4356944637057323</v>
      </c>
      <c r="M86" s="21">
        <f>SUM(G$3:G85)+J86</f>
        <v>0</v>
      </c>
      <c r="N86" s="21"/>
      <c r="O86" s="21"/>
      <c r="P86" s="21"/>
      <c r="Q86" s="19">
        <f t="shared" si="5"/>
        <v>1.4085743048277692</v>
      </c>
      <c r="R86" s="19">
        <f t="shared" si="5"/>
        <v>2.0612185931152904</v>
      </c>
      <c r="S86" s="19">
        <f t="shared" si="5"/>
        <v>0</v>
      </c>
      <c r="T86" s="19">
        <f t="shared" si="6"/>
        <v>-1.7039306168079269</v>
      </c>
      <c r="U86" s="19">
        <f t="shared" si="7"/>
        <v>0</v>
      </c>
      <c r="V86" s="19">
        <f t="shared" si="8"/>
        <v>0</v>
      </c>
    </row>
    <row r="87" spans="1:22" x14ac:dyDescent="0.25">
      <c r="A87" s="26">
        <f>Wellpath!E87</f>
        <v>8000</v>
      </c>
      <c r="B87" s="22">
        <v>0</v>
      </c>
      <c r="C87" s="22">
        <v>0</v>
      </c>
      <c r="D87" s="22">
        <v>1</v>
      </c>
      <c r="E87" s="20">
        <f>Model!$W$23*((drdp!B87+drdp!K87)*'DEC-OH'!$B87+(drdp!E87+drdp!N87)*'DEC-OH'!$C87+(drdp!H87+drdp!Q87)*'DEC-OH'!$D87)</f>
        <v>-5.7842974227185363E-3</v>
      </c>
      <c r="F87" s="20">
        <f>Model!$W$23*((drdp!C87+drdp!L87)*'DEC-OH'!$B87+(drdp!F87+drdp!O87)*'DEC-OH'!$C87+(drdp!I87+drdp!R87)*'DEC-OH'!$D87)</f>
        <v>-5.8467413631014459E-2</v>
      </c>
      <c r="G87" s="20">
        <f>Model!$W$23*((drdp!D87+drdp!M87)*'DEC-OH'!$B87+(drdp!G87+drdp!P87)*'DEC-OH'!$C87+(drdp!J87+drdp!S87)*'DEC-OH'!$D87)</f>
        <v>0</v>
      </c>
      <c r="H87" s="18">
        <f>Model!$W$23*((drdp!B87)*'DEC-OH'!$B87+(drdp!E87)*'DEC-OH'!$C87+(drdp!H87)*'DEC-OH'!$D87)</f>
        <v>-2.8921487113592681E-3</v>
      </c>
      <c r="I87" s="18">
        <f>Model!$W$23*((drdp!C87)*'DEC-OH'!$B87+(drdp!F87)*'DEC-OH'!$C87+(drdp!I87)*'DEC-OH'!$D87)</f>
        <v>-2.9233706815507229E-2</v>
      </c>
      <c r="J87" s="18">
        <f>Model!$W$23*((drdp!D87)*'DEC-OH'!$B87+(drdp!G87)*'DEC-OH'!$C87+(drdp!J87)*'DEC-OH'!$D87)</f>
        <v>0</v>
      </c>
      <c r="K87" s="21">
        <f>SUM(E$3:E86)+H87</f>
        <v>-1.1952128836768436</v>
      </c>
      <c r="L87" s="21">
        <f>SUM(F$3:F86)+I87</f>
        <v>1.3784674029009847</v>
      </c>
      <c r="M87" s="21">
        <f>SUM(G$3:G86)+J87</f>
        <v>0</v>
      </c>
      <c r="N87" s="21"/>
      <c r="O87" s="21"/>
      <c r="P87" s="21"/>
      <c r="Q87" s="19">
        <f t="shared" si="5"/>
        <v>1.4285338373071161</v>
      </c>
      <c r="R87" s="19">
        <f t="shared" si="5"/>
        <v>1.9001723808605857</v>
      </c>
      <c r="S87" s="19">
        <f t="shared" si="5"/>
        <v>0</v>
      </c>
      <c r="T87" s="19">
        <f t="shared" si="6"/>
        <v>-1.6475619996758153</v>
      </c>
      <c r="U87" s="19">
        <f t="shared" si="7"/>
        <v>0</v>
      </c>
      <c r="V87" s="19">
        <f t="shared" si="8"/>
        <v>0</v>
      </c>
    </row>
    <row r="88" spans="1:22" x14ac:dyDescent="0.25">
      <c r="A88" s="26">
        <f>Wellpath!E88</f>
        <v>8100</v>
      </c>
      <c r="B88" s="22">
        <v>0</v>
      </c>
      <c r="C88" s="22">
        <v>0</v>
      </c>
      <c r="D88" s="22">
        <v>1</v>
      </c>
      <c r="E88" s="20">
        <f>Model!$W$23*((drdp!B88+drdp!K88)*'DEC-OH'!$B88+(drdp!E88+drdp!N88)*'DEC-OH'!$C88+(drdp!H88+drdp!Q88)*'DEC-OH'!$D88)</f>
        <v>-5.7297375218794036E-4</v>
      </c>
      <c r="F88" s="20">
        <f>Model!$W$23*((drdp!C88+drdp!L88)*'DEC-OH'!$B88+(drdp!F88+drdp!O88)*'DEC-OH'!$C88+(drdp!I88+drdp!R88)*'DEC-OH'!$D88)</f>
        <v>-6.0792603220957593E-2</v>
      </c>
      <c r="G88" s="20">
        <f>Model!$W$23*((drdp!D88+drdp!M88)*'DEC-OH'!$B88+(drdp!G88+drdp!P88)*'DEC-OH'!$C88+(drdp!J88+drdp!S88)*'DEC-OH'!$D88)</f>
        <v>0</v>
      </c>
      <c r="H88" s="18">
        <f>Model!$W$23*((drdp!B88)*'DEC-OH'!$B88+(drdp!E88)*'DEC-OH'!$C88+(drdp!H88)*'DEC-OH'!$D88)</f>
        <v>-2.8648687609397018E-4</v>
      </c>
      <c r="I88" s="18">
        <f>Model!$W$23*((drdp!C88)*'DEC-OH'!$B88+(drdp!F88)*'DEC-OH'!$C88+(drdp!I88)*'DEC-OH'!$D88)</f>
        <v>-3.0396301610478797E-2</v>
      </c>
      <c r="J88" s="18">
        <f>Model!$W$23*((drdp!D88)*'DEC-OH'!$B88+(drdp!G88)*'DEC-OH'!$C88+(drdp!J88)*'DEC-OH'!$D88)</f>
        <v>0</v>
      </c>
      <c r="K88" s="21">
        <f>SUM(E$3:E87)+H88</f>
        <v>-1.1983915192642967</v>
      </c>
      <c r="L88" s="21">
        <f>SUM(F$3:F87)+I88</f>
        <v>1.3188373944749987</v>
      </c>
      <c r="M88" s="21">
        <f>SUM(G$3:G87)+J88</f>
        <v>0</v>
      </c>
      <c r="N88" s="21"/>
      <c r="O88" s="21"/>
      <c r="P88" s="21"/>
      <c r="Q88" s="19">
        <f t="shared" si="5"/>
        <v>1.436142233444589</v>
      </c>
      <c r="R88" s="19">
        <f t="shared" si="5"/>
        <v>1.7393320730656034</v>
      </c>
      <c r="S88" s="19">
        <f t="shared" si="5"/>
        <v>0</v>
      </c>
      <c r="T88" s="19">
        <f t="shared" si="6"/>
        <v>-1.5804835488274602</v>
      </c>
      <c r="U88" s="19">
        <f t="shared" si="7"/>
        <v>0</v>
      </c>
      <c r="V88" s="19">
        <f t="shared" si="8"/>
        <v>0</v>
      </c>
    </row>
    <row r="89" spans="1:22" x14ac:dyDescent="0.25">
      <c r="A89" s="26">
        <f>Wellpath!E89</f>
        <v>8200</v>
      </c>
      <c r="B89" s="22">
        <v>0</v>
      </c>
      <c r="C89" s="22">
        <v>0</v>
      </c>
      <c r="D89" s="22">
        <v>1</v>
      </c>
      <c r="E89" s="20">
        <f>Model!$W$23*((drdp!B89+drdp!K89)*'DEC-OH'!$B89+(drdp!E89+drdp!N89)*'DEC-OH'!$C89+(drdp!H89+drdp!Q89)*'DEC-OH'!$D89)</f>
        <v>4.6444233512573834E-3</v>
      </c>
      <c r="F89" s="20">
        <f>Model!$W$23*((drdp!C89+drdp!L89)*'DEC-OH'!$B89+(drdp!F89+drdp!O89)*'DEC-OH'!$C89+(drdp!I89+drdp!R89)*'DEC-OH'!$D89)</f>
        <v>-6.2944193453764119E-2</v>
      </c>
      <c r="G89" s="20">
        <f>Model!$W$23*((drdp!D89+drdp!M89)*'DEC-OH'!$B89+(drdp!G89+drdp!P89)*'DEC-OH'!$C89+(drdp!J89+drdp!S89)*'DEC-OH'!$D89)</f>
        <v>0</v>
      </c>
      <c r="H89" s="18">
        <f>Model!$W$23*((drdp!B89)*'DEC-OH'!$B89+(drdp!E89)*'DEC-OH'!$C89+(drdp!H89)*'DEC-OH'!$D89)</f>
        <v>2.3222116756286917E-3</v>
      </c>
      <c r="I89" s="18">
        <f>Model!$W$23*((drdp!C89)*'DEC-OH'!$B89+(drdp!F89)*'DEC-OH'!$C89+(drdp!I89)*'DEC-OH'!$D89)</f>
        <v>-3.147209672688206E-2</v>
      </c>
      <c r="J89" s="18">
        <f>Model!$W$23*((drdp!D89)*'DEC-OH'!$B89+(drdp!G89)*'DEC-OH'!$C89+(drdp!J89)*'DEC-OH'!$D89)</f>
        <v>0</v>
      </c>
      <c r="K89" s="21">
        <f>SUM(E$3:E88)+H89</f>
        <v>-1.196355794464762</v>
      </c>
      <c r="L89" s="21">
        <f>SUM(F$3:F88)+I89</f>
        <v>1.256968996137638</v>
      </c>
      <c r="M89" s="21">
        <f>SUM(G$3:G88)+J89</f>
        <v>0</v>
      </c>
      <c r="N89" s="21"/>
      <c r="O89" s="21"/>
      <c r="P89" s="21"/>
      <c r="Q89" s="19">
        <f t="shared" si="5"/>
        <v>1.431267186949412</v>
      </c>
      <c r="R89" s="19">
        <f t="shared" si="5"/>
        <v>1.5799710572512615</v>
      </c>
      <c r="S89" s="19">
        <f t="shared" si="5"/>
        <v>0</v>
      </c>
      <c r="T89" s="19">
        <f t="shared" si="6"/>
        <v>-1.5037821419918183</v>
      </c>
      <c r="U89" s="19">
        <f t="shared" si="7"/>
        <v>0</v>
      </c>
      <c r="V89" s="19">
        <f t="shared" si="8"/>
        <v>0</v>
      </c>
    </row>
    <row r="90" spans="1:22" x14ac:dyDescent="0.25">
      <c r="A90" s="26">
        <f>Wellpath!E90</f>
        <v>8300</v>
      </c>
      <c r="B90" s="22">
        <v>0</v>
      </c>
      <c r="C90" s="22">
        <v>0</v>
      </c>
      <c r="D90" s="22">
        <v>1</v>
      </c>
      <c r="E90" s="20">
        <f>Model!$W$23*((drdp!B90+drdp!K90)*'DEC-OH'!$B90+(drdp!E90+drdp!N90)*'DEC-OH'!$C90+(drdp!H90+drdp!Q90)*'DEC-OH'!$D90)</f>
        <v>9.8531499685548252E-3</v>
      </c>
      <c r="F90" s="20">
        <f>Model!$W$23*((drdp!C90+drdp!L90)*'DEC-OH'!$B90+(drdp!F90+drdp!O90)*'DEC-OH'!$C90+(drdp!I90+drdp!R90)*'DEC-OH'!$D90)</f>
        <v>-6.4920993641100072E-2</v>
      </c>
      <c r="G90" s="20">
        <f>Model!$W$23*((drdp!D90+drdp!M90)*'DEC-OH'!$B90+(drdp!G90+drdp!P90)*'DEC-OH'!$C90+(drdp!J90+drdp!S90)*'DEC-OH'!$D90)</f>
        <v>0</v>
      </c>
      <c r="H90" s="18">
        <f>Model!$W$23*((drdp!B90)*'DEC-OH'!$B90+(drdp!E90)*'DEC-OH'!$C90+(drdp!H90)*'DEC-OH'!$D90)</f>
        <v>4.9265749842774126E-3</v>
      </c>
      <c r="I90" s="18">
        <f>Model!$W$23*((drdp!C90)*'DEC-OH'!$B90+(drdp!F90)*'DEC-OH'!$C90+(drdp!I90)*'DEC-OH'!$D90)</f>
        <v>-3.2460496820550036E-2</v>
      </c>
      <c r="J90" s="18">
        <f>Model!$W$23*((drdp!D90)*'DEC-OH'!$B90+(drdp!G90)*'DEC-OH'!$C90+(drdp!J90)*'DEC-OH'!$D90)</f>
        <v>0</v>
      </c>
      <c r="K90" s="21">
        <f>SUM(E$3:E89)+H90</f>
        <v>-1.1891070078048558</v>
      </c>
      <c r="L90" s="21">
        <f>SUM(F$3:F89)+I90</f>
        <v>1.1930364025902058</v>
      </c>
      <c r="M90" s="21">
        <f>SUM(G$3:G89)+J90</f>
        <v>0</v>
      </c>
      <c r="N90" s="21"/>
      <c r="O90" s="21"/>
      <c r="P90" s="21"/>
      <c r="Q90" s="19">
        <f t="shared" si="5"/>
        <v>1.4139754760106173</v>
      </c>
      <c r="R90" s="19">
        <f t="shared" si="5"/>
        <v>1.4233358579053796</v>
      </c>
      <c r="S90" s="19">
        <f t="shared" si="5"/>
        <v>0</v>
      </c>
      <c r="T90" s="19">
        <f t="shared" si="6"/>
        <v>-1.4186479468863089</v>
      </c>
      <c r="U90" s="19">
        <f t="shared" si="7"/>
        <v>0</v>
      </c>
      <c r="V90" s="19">
        <f t="shared" si="8"/>
        <v>0</v>
      </c>
    </row>
    <row r="91" spans="1:22" x14ac:dyDescent="0.25">
      <c r="A91" s="26">
        <f>Wellpath!E91</f>
        <v>8400</v>
      </c>
      <c r="B91" s="22">
        <v>0</v>
      </c>
      <c r="C91" s="22">
        <v>0</v>
      </c>
      <c r="D91" s="22">
        <v>1</v>
      </c>
      <c r="E91" s="20">
        <f>Model!$W$23*((drdp!B91+drdp!K91)*'DEC-OH'!$B91+(drdp!E91+drdp!N91)*'DEC-OH'!$C91+(drdp!H91+drdp!Q91)*'DEC-OH'!$D91)</f>
        <v>1.5024488590095161E-2</v>
      </c>
      <c r="F91" s="20">
        <f>Model!$W$23*((drdp!C91+drdp!L91)*'DEC-OH'!$B91+(drdp!F91+drdp!O91)*'DEC-OH'!$C91+(drdp!I91+drdp!R91)*'DEC-OH'!$D91)</f>
        <v>-6.6723210668563085E-2</v>
      </c>
      <c r="G91" s="20">
        <f>Model!$W$23*((drdp!D91+drdp!M91)*'DEC-OH'!$B91+(drdp!G91+drdp!P91)*'DEC-OH'!$C91+(drdp!J91+drdp!S91)*'DEC-OH'!$D91)</f>
        <v>0</v>
      </c>
      <c r="H91" s="18">
        <f>Model!$W$23*((drdp!B91)*'DEC-OH'!$B91+(drdp!E91)*'DEC-OH'!$C91+(drdp!H91)*'DEC-OH'!$D91)</f>
        <v>7.5122442950475805E-3</v>
      </c>
      <c r="I91" s="18">
        <f>Model!$W$23*((drdp!C91)*'DEC-OH'!$B91+(drdp!F91)*'DEC-OH'!$C91+(drdp!I91)*'DEC-OH'!$D91)</f>
        <v>-3.3361605334281542E-2</v>
      </c>
      <c r="J91" s="18">
        <f>Model!$W$23*((drdp!D91)*'DEC-OH'!$B91+(drdp!G91)*'DEC-OH'!$C91+(drdp!J91)*'DEC-OH'!$D91)</f>
        <v>0</v>
      </c>
      <c r="K91" s="21">
        <f>SUM(E$3:E90)+H91</f>
        <v>-1.176668188525531</v>
      </c>
      <c r="L91" s="21">
        <f>SUM(F$3:F90)+I91</f>
        <v>1.1272143004353741</v>
      </c>
      <c r="M91" s="21">
        <f>SUM(G$3:G90)+J91</f>
        <v>0</v>
      </c>
      <c r="N91" s="21"/>
      <c r="O91" s="21"/>
      <c r="P91" s="21"/>
      <c r="Q91" s="19">
        <f t="shared" si="5"/>
        <v>1.3845480258879546</v>
      </c>
      <c r="R91" s="19">
        <f t="shared" si="5"/>
        <v>1.2706120791060098</v>
      </c>
      <c r="S91" s="19">
        <f t="shared" si="5"/>
        <v>0</v>
      </c>
      <c r="T91" s="19">
        <f t="shared" si="6"/>
        <v>-1.3263572089733653</v>
      </c>
      <c r="U91" s="19">
        <f t="shared" si="7"/>
        <v>0</v>
      </c>
      <c r="V91" s="19">
        <f t="shared" si="8"/>
        <v>0</v>
      </c>
    </row>
    <row r="92" spans="1:22" x14ac:dyDescent="0.25">
      <c r="A92" s="26">
        <f>Wellpath!E92</f>
        <v>8500</v>
      </c>
      <c r="B92" s="22">
        <v>0</v>
      </c>
      <c r="C92" s="22">
        <v>0</v>
      </c>
      <c r="D92" s="22">
        <v>1</v>
      </c>
      <c r="E92" s="20">
        <f>Model!$W$23*((drdp!B92+drdp!K92)*'DEC-OH'!$B92+(drdp!E92+drdp!N92)*'DEC-OH'!$C92+(drdp!H92+drdp!Q92)*'DEC-OH'!$D92)</f>
        <v>2.0149753836042925E-2</v>
      </c>
      <c r="F92" s="20">
        <f>Model!$W$23*((drdp!C92+drdp!L92)*'DEC-OH'!$B92+(drdp!F92+drdp!O92)*'DEC-OH'!$C92+(drdp!I92+drdp!R92)*'DEC-OH'!$D92)</f>
        <v>-6.8330876871460611E-2</v>
      </c>
      <c r="G92" s="20">
        <f>Model!$W$23*((drdp!D92+drdp!M92)*'DEC-OH'!$B92+(drdp!G92+drdp!P92)*'DEC-OH'!$C92+(drdp!J92+drdp!S92)*'DEC-OH'!$D92)</f>
        <v>0</v>
      </c>
      <c r="H92" s="18">
        <f>Model!$W$23*((drdp!B92)*'DEC-OH'!$B92+(drdp!E92)*'DEC-OH'!$C92+(drdp!H92)*'DEC-OH'!$D92)</f>
        <v>1.0074876918021463E-2</v>
      </c>
      <c r="I92" s="18">
        <f>Model!$W$23*((drdp!C92)*'DEC-OH'!$B92+(drdp!F92)*'DEC-OH'!$C92+(drdp!I92)*'DEC-OH'!$D92)</f>
        <v>-3.4165438435730305E-2</v>
      </c>
      <c r="J92" s="18">
        <f>Model!$W$23*((drdp!D92)*'DEC-OH'!$B92+(drdp!G92)*'DEC-OH'!$C92+(drdp!J92)*'DEC-OH'!$D92)</f>
        <v>0</v>
      </c>
      <c r="K92" s="21">
        <f>SUM(E$3:E91)+H92</f>
        <v>-1.1590810673124619</v>
      </c>
      <c r="L92" s="21">
        <f>SUM(F$3:F91)+I92</f>
        <v>1.0596872566653621</v>
      </c>
      <c r="M92" s="21">
        <f>SUM(G$3:G91)+J92</f>
        <v>0</v>
      </c>
      <c r="N92" s="21"/>
      <c r="O92" s="21"/>
      <c r="P92" s="21"/>
      <c r="Q92" s="19">
        <f t="shared" si="5"/>
        <v>1.3434689206021957</v>
      </c>
      <c r="R92" s="19">
        <f t="shared" si="5"/>
        <v>1.122937081938961</v>
      </c>
      <c r="S92" s="19">
        <f t="shared" si="5"/>
        <v>0</v>
      </c>
      <c r="T92" s="19">
        <f t="shared" si="6"/>
        <v>-1.2282634364731027</v>
      </c>
      <c r="U92" s="19">
        <f t="shared" si="7"/>
        <v>0</v>
      </c>
      <c r="V92" s="19">
        <f t="shared" si="8"/>
        <v>0</v>
      </c>
    </row>
    <row r="93" spans="1:22" x14ac:dyDescent="0.25">
      <c r="A93" s="26">
        <f>Wellpath!E93</f>
        <v>8600</v>
      </c>
      <c r="B93" s="22">
        <v>0</v>
      </c>
      <c r="C93" s="22">
        <v>0</v>
      </c>
      <c r="D93" s="22">
        <v>1</v>
      </c>
      <c r="E93" s="20">
        <f>Model!$W$23*((drdp!B93+drdp!K93)*'DEC-OH'!$B93+(drdp!E93+drdp!N93)*'DEC-OH'!$C93+(drdp!H93+drdp!Q93)*'DEC-OH'!$D93)</f>
        <v>2.5226746787682712E-2</v>
      </c>
      <c r="F93" s="20">
        <f>Model!$W$23*((drdp!C93+drdp!L93)*'DEC-OH'!$B93+(drdp!F93+drdp!O93)*'DEC-OH'!$C93+(drdp!I93+drdp!R93)*'DEC-OH'!$D93)</f>
        <v>-6.9764196949939974E-2</v>
      </c>
      <c r="G93" s="20">
        <f>Model!$W$23*((drdp!D93+drdp!M93)*'DEC-OH'!$B93+(drdp!G93+drdp!P93)*'DEC-OH'!$C93+(drdp!J93+drdp!S93)*'DEC-OH'!$D93)</f>
        <v>0</v>
      </c>
      <c r="H93" s="18">
        <f>Model!$W$23*((drdp!B93)*'DEC-OH'!$B93+(drdp!E93)*'DEC-OH'!$C93+(drdp!H93)*'DEC-OH'!$D93)</f>
        <v>1.2613373393841356E-2</v>
      </c>
      <c r="I93" s="18">
        <f>Model!$W$23*((drdp!C93)*'DEC-OH'!$B93+(drdp!F93)*'DEC-OH'!$C93+(drdp!I93)*'DEC-OH'!$D93)</f>
        <v>-3.4882098474969987E-2</v>
      </c>
      <c r="J93" s="18">
        <f>Model!$W$23*((drdp!D93)*'DEC-OH'!$B93+(drdp!G93)*'DEC-OH'!$C93+(drdp!J93)*'DEC-OH'!$D93)</f>
        <v>0</v>
      </c>
      <c r="K93" s="21">
        <f>SUM(E$3:E92)+H93</f>
        <v>-1.136392817000599</v>
      </c>
      <c r="L93" s="21">
        <f>SUM(F$3:F92)+I93</f>
        <v>0.99063971975466192</v>
      </c>
      <c r="M93" s="21">
        <f>SUM(G$3:G92)+J93</f>
        <v>0</v>
      </c>
      <c r="N93" s="21"/>
      <c r="O93" s="21"/>
      <c r="P93" s="21"/>
      <c r="Q93" s="19">
        <f t="shared" si="5"/>
        <v>1.291388634530557</v>
      </c>
      <c r="R93" s="19">
        <f t="shared" si="5"/>
        <v>0.98136705435559513</v>
      </c>
      <c r="S93" s="19">
        <f t="shared" si="5"/>
        <v>0</v>
      </c>
      <c r="T93" s="19">
        <f t="shared" si="6"/>
        <v>-1.1257558617646841</v>
      </c>
      <c r="U93" s="19">
        <f t="shared" si="7"/>
        <v>0</v>
      </c>
      <c r="V93" s="19">
        <f t="shared" si="8"/>
        <v>0</v>
      </c>
    </row>
    <row r="94" spans="1:22" x14ac:dyDescent="0.25">
      <c r="A94" s="26">
        <f>Wellpath!E94</f>
        <v>8700</v>
      </c>
      <c r="B94" s="22">
        <v>0</v>
      </c>
      <c r="C94" s="22">
        <v>0</v>
      </c>
      <c r="D94" s="22">
        <v>1</v>
      </c>
      <c r="E94" s="20">
        <f>Model!$W$23*((drdp!B94+drdp!K94)*'DEC-OH'!$B94+(drdp!E94+drdp!N94)*'DEC-OH'!$C94+(drdp!H94+drdp!Q94)*'DEC-OH'!$D94)</f>
        <v>3.0244168403735516E-2</v>
      </c>
      <c r="F94" s="20">
        <f>Model!$W$23*((drdp!C94+drdp!L94)*'DEC-OH'!$B94+(drdp!F94+drdp!O94)*'DEC-OH'!$C94+(drdp!I94+drdp!R94)*'DEC-OH'!$D94)</f>
        <v>-7.1009464721490834E-2</v>
      </c>
      <c r="G94" s="20">
        <f>Model!$W$23*((drdp!D94+drdp!M94)*'DEC-OH'!$B94+(drdp!G94+drdp!P94)*'DEC-OH'!$C94+(drdp!J94+drdp!S94)*'DEC-OH'!$D94)</f>
        <v>0</v>
      </c>
      <c r="H94" s="18">
        <f>Model!$W$23*((drdp!B94)*'DEC-OH'!$B94+(drdp!E94)*'DEC-OH'!$C94+(drdp!H94)*'DEC-OH'!$D94)</f>
        <v>1.5122084201867758E-2</v>
      </c>
      <c r="I94" s="18">
        <f>Model!$W$23*((drdp!C94)*'DEC-OH'!$B94+(drdp!F94)*'DEC-OH'!$C94+(drdp!I94)*'DEC-OH'!$D94)</f>
        <v>-3.5504732360745417E-2</v>
      </c>
      <c r="J94" s="18">
        <f>Model!$W$23*((drdp!D94)*'DEC-OH'!$B94+(drdp!G94)*'DEC-OH'!$C94+(drdp!J94)*'DEC-OH'!$D94)</f>
        <v>0</v>
      </c>
      <c r="K94" s="21">
        <f>SUM(E$3:E93)+H94</f>
        <v>-1.1086573594048899</v>
      </c>
      <c r="L94" s="21">
        <f>SUM(F$3:F93)+I94</f>
        <v>0.92025288891894652</v>
      </c>
      <c r="M94" s="21">
        <f>SUM(G$3:G93)+J94</f>
        <v>0</v>
      </c>
      <c r="N94" s="21"/>
      <c r="O94" s="21"/>
      <c r="P94" s="21"/>
      <c r="Q94" s="19">
        <f t="shared" si="5"/>
        <v>1.229121140562623</v>
      </c>
      <c r="R94" s="19">
        <f t="shared" si="5"/>
        <v>0.84686537956366692</v>
      </c>
      <c r="S94" s="19">
        <f t="shared" si="5"/>
        <v>0</v>
      </c>
      <c r="T94" s="19">
        <f t="shared" si="6"/>
        <v>-1.0202451378136006</v>
      </c>
      <c r="U94" s="19">
        <f t="shared" si="7"/>
        <v>0</v>
      </c>
      <c r="V94" s="19">
        <f t="shared" si="8"/>
        <v>0</v>
      </c>
    </row>
    <row r="95" spans="1:22" x14ac:dyDescent="0.25">
      <c r="A95" s="26">
        <f>Wellpath!E95</f>
        <v>8800</v>
      </c>
      <c r="B95" s="22">
        <v>0</v>
      </c>
      <c r="C95" s="22">
        <v>0</v>
      </c>
      <c r="D95" s="22">
        <v>1</v>
      </c>
      <c r="E95" s="20">
        <f>Model!$W$23*((drdp!B95+drdp!K95)*'DEC-OH'!$B95+(drdp!E95+drdp!N95)*'DEC-OH'!$C95+(drdp!H95+drdp!Q95)*'DEC-OH'!$D95)</f>
        <v>3.5169895587314516E-2</v>
      </c>
      <c r="F95" s="20">
        <f>Model!$W$23*((drdp!C95+drdp!L95)*'DEC-OH'!$B95+(drdp!F95+drdp!O95)*'DEC-OH'!$C95+(drdp!I95+drdp!R95)*'DEC-OH'!$D95)</f>
        <v>-7.2045133361075792E-2</v>
      </c>
      <c r="G95" s="20">
        <f>Model!$W$23*((drdp!D95+drdp!M95)*'DEC-OH'!$B95+(drdp!G95+drdp!P95)*'DEC-OH'!$C95+(drdp!J95+drdp!S95)*'DEC-OH'!$D95)</f>
        <v>0</v>
      </c>
      <c r="H95" s="18">
        <f>Model!$W$23*((drdp!B95)*'DEC-OH'!$B95+(drdp!E95)*'DEC-OH'!$C95+(drdp!H95)*'DEC-OH'!$D95)</f>
        <v>1.7584947793657258E-2</v>
      </c>
      <c r="I95" s="18">
        <f>Model!$W$23*((drdp!C95)*'DEC-OH'!$B95+(drdp!F95)*'DEC-OH'!$C95+(drdp!I95)*'DEC-OH'!$D95)</f>
        <v>-3.6022566680537896E-2</v>
      </c>
      <c r="J95" s="18">
        <f>Model!$W$23*((drdp!D95)*'DEC-OH'!$B95+(drdp!G95)*'DEC-OH'!$C95+(drdp!J95)*'DEC-OH'!$D95)</f>
        <v>0</v>
      </c>
      <c r="K95" s="21">
        <f>SUM(E$3:E94)+H95</f>
        <v>-1.0759503274093649</v>
      </c>
      <c r="L95" s="21">
        <f>SUM(F$3:F94)+I95</f>
        <v>0.84872558987766322</v>
      </c>
      <c r="M95" s="21">
        <f>SUM(G$3:G94)+J95</f>
        <v>0</v>
      </c>
      <c r="N95" s="21"/>
      <c r="O95" s="21"/>
      <c r="P95" s="21"/>
      <c r="Q95" s="19">
        <f t="shared" si="5"/>
        <v>1.1576691070523195</v>
      </c>
      <c r="R95" s="19">
        <f t="shared" si="5"/>
        <v>0.72033512691318735</v>
      </c>
      <c r="S95" s="19">
        <f t="shared" si="5"/>
        <v>0</v>
      </c>
      <c r="T95" s="19">
        <f t="shared" si="6"/>
        <v>-0.91318657630957811</v>
      </c>
      <c r="U95" s="19">
        <f t="shared" si="7"/>
        <v>0</v>
      </c>
      <c r="V95" s="19">
        <f t="shared" si="8"/>
        <v>0</v>
      </c>
    </row>
    <row r="96" spans="1:22" x14ac:dyDescent="0.25">
      <c r="A96" s="26">
        <f>Wellpath!E96</f>
        <v>8900</v>
      </c>
      <c r="B96" s="22">
        <v>0</v>
      </c>
      <c r="C96" s="22">
        <v>0</v>
      </c>
      <c r="D96" s="22">
        <v>1</v>
      </c>
      <c r="E96" s="20">
        <f>Model!$W$23*((drdp!B96+drdp!K96)*'DEC-OH'!$B96+(drdp!E96+drdp!N96)*'DEC-OH'!$C96+(drdp!H96+drdp!Q96)*'DEC-OH'!$D96)</f>
        <v>3.9994596242174607E-2</v>
      </c>
      <c r="F96" s="20">
        <f>Model!$W$23*((drdp!C96+drdp!L96)*'DEC-OH'!$B96+(drdp!F96+drdp!O96)*'DEC-OH'!$C96+(drdp!I96+drdp!R96)*'DEC-OH'!$D96)</f>
        <v>-7.2900522579790489E-2</v>
      </c>
      <c r="G96" s="20">
        <f>Model!$W$23*((drdp!D96+drdp!M96)*'DEC-OH'!$B96+(drdp!G96+drdp!P96)*'DEC-OH'!$C96+(drdp!J96+drdp!S96)*'DEC-OH'!$D96)</f>
        <v>0</v>
      </c>
      <c r="H96" s="18">
        <f>Model!$W$23*((drdp!B96)*'DEC-OH'!$B96+(drdp!E96)*'DEC-OH'!$C96+(drdp!H96)*'DEC-OH'!$D96)</f>
        <v>1.9997298121087304E-2</v>
      </c>
      <c r="I96" s="18">
        <f>Model!$W$23*((drdp!C96)*'DEC-OH'!$B96+(drdp!F96)*'DEC-OH'!$C96+(drdp!I96)*'DEC-OH'!$D96)</f>
        <v>-3.6450261289895244E-2</v>
      </c>
      <c r="J96" s="18">
        <f>Model!$W$23*((drdp!D96)*'DEC-OH'!$B96+(drdp!G96)*'DEC-OH'!$C96+(drdp!J96)*'DEC-OH'!$D96)</f>
        <v>0</v>
      </c>
      <c r="K96" s="21">
        <f>SUM(E$3:E95)+H96</f>
        <v>-1.0383680814946201</v>
      </c>
      <c r="L96" s="21">
        <f>SUM(F$3:F95)+I96</f>
        <v>0.77625276190723014</v>
      </c>
      <c r="M96" s="21">
        <f>SUM(G$3:G95)+J96</f>
        <v>0</v>
      </c>
      <c r="N96" s="21"/>
      <c r="O96" s="21"/>
      <c r="P96" s="21"/>
      <c r="Q96" s="19">
        <f t="shared" si="5"/>
        <v>1.0782082726668181</v>
      </c>
      <c r="R96" s="19">
        <f t="shared" si="5"/>
        <v>0.6025683503686029</v>
      </c>
      <c r="S96" s="19">
        <f t="shared" si="5"/>
        <v>0</v>
      </c>
      <c r="T96" s="19">
        <f t="shared" si="6"/>
        <v>-0.80603609113651065</v>
      </c>
      <c r="U96" s="19">
        <f t="shared" si="7"/>
        <v>0</v>
      </c>
      <c r="V96" s="19">
        <f t="shared" si="8"/>
        <v>0</v>
      </c>
    </row>
    <row r="97" spans="1:22" x14ac:dyDescent="0.25">
      <c r="A97" s="26">
        <f>Wellpath!E97</f>
        <v>9000</v>
      </c>
      <c r="B97" s="22">
        <v>0</v>
      </c>
      <c r="C97" s="22">
        <v>0</v>
      </c>
      <c r="D97" s="22">
        <v>1</v>
      </c>
      <c r="E97" s="20">
        <f>Model!$W$23*((drdp!B97+drdp!K97)*'DEC-OH'!$B97+(drdp!E97+drdp!N97)*'DEC-OH'!$C97+(drdp!H97+drdp!Q97)*'DEC-OH'!$D97)</f>
        <v>4.4719121278390478E-2</v>
      </c>
      <c r="F97" s="20">
        <f>Model!$W$23*((drdp!C97+drdp!L97)*'DEC-OH'!$B97+(drdp!F97+drdp!O97)*'DEC-OH'!$C97+(drdp!I97+drdp!R97)*'DEC-OH'!$D97)</f>
        <v>-7.3550033441238921E-2</v>
      </c>
      <c r="G97" s="20">
        <f>Model!$W$23*((drdp!D97+drdp!M97)*'DEC-OH'!$B97+(drdp!G97+drdp!P97)*'DEC-OH'!$C97+(drdp!J97+drdp!S97)*'DEC-OH'!$D97)</f>
        <v>0</v>
      </c>
      <c r="H97" s="18">
        <f>Model!$W$23*((drdp!B97)*'DEC-OH'!$B97+(drdp!E97)*'DEC-OH'!$C97+(drdp!H97)*'DEC-OH'!$D97)</f>
        <v>2.2359560639195239E-2</v>
      </c>
      <c r="I97" s="18">
        <f>Model!$W$23*((drdp!C97)*'DEC-OH'!$B97+(drdp!F97)*'DEC-OH'!$C97+(drdp!I97)*'DEC-OH'!$D97)</f>
        <v>-3.6775016720619461E-2</v>
      </c>
      <c r="J97" s="18">
        <f>Model!$W$23*((drdp!D97)*'DEC-OH'!$B97+(drdp!G97)*'DEC-OH'!$C97+(drdp!J97)*'DEC-OH'!$D97)</f>
        <v>0</v>
      </c>
      <c r="K97" s="21">
        <f>SUM(E$3:E96)+H97</f>
        <v>-0.99601122273433773</v>
      </c>
      <c r="L97" s="21">
        <f>SUM(F$3:F96)+I97</f>
        <v>0.70302748389671543</v>
      </c>
      <c r="M97" s="21">
        <f>SUM(G$3:G96)+J97</f>
        <v>0</v>
      </c>
      <c r="N97" s="21"/>
      <c r="O97" s="21"/>
      <c r="P97" s="21"/>
      <c r="Q97" s="19">
        <f t="shared" si="5"/>
        <v>0.99203835581275057</v>
      </c>
      <c r="R97" s="19">
        <f t="shared" si="5"/>
        <v>0.49424764311414648</v>
      </c>
      <c r="S97" s="19">
        <f t="shared" si="5"/>
        <v>0</v>
      </c>
      <c r="T97" s="19">
        <f t="shared" si="6"/>
        <v>-0.70022326385181244</v>
      </c>
      <c r="U97" s="19">
        <f t="shared" si="7"/>
        <v>0</v>
      </c>
      <c r="V97" s="19">
        <f t="shared" si="8"/>
        <v>0</v>
      </c>
    </row>
    <row r="98" spans="1:22" x14ac:dyDescent="0.25">
      <c r="A98" s="26">
        <f>Wellpath!E98</f>
        <v>9100</v>
      </c>
      <c r="B98" s="22">
        <v>0</v>
      </c>
      <c r="C98" s="22">
        <v>0</v>
      </c>
      <c r="D98" s="22">
        <v>1</v>
      </c>
      <c r="E98" s="20">
        <f>Model!$W$23*((drdp!B98+drdp!K98)*'DEC-OH'!$B98+(drdp!E98+drdp!N98)*'DEC-OH'!$C98+(drdp!H98+drdp!Q98)*'DEC-OH'!$D98)</f>
        <v>4.9313930326380893E-2</v>
      </c>
      <c r="F98" s="20">
        <f>Model!$W$23*((drdp!C98+drdp!L98)*'DEC-OH'!$B98+(drdp!F98+drdp!O98)*'DEC-OH'!$C98+(drdp!I98+drdp!R98)*'DEC-OH'!$D98)</f>
        <v>-7.3999064240527032E-2</v>
      </c>
      <c r="G98" s="20">
        <f>Model!$W$23*((drdp!D98+drdp!M98)*'DEC-OH'!$B98+(drdp!G98+drdp!P98)*'DEC-OH'!$C98+(drdp!J98+drdp!S98)*'DEC-OH'!$D98)</f>
        <v>0</v>
      </c>
      <c r="H98" s="18">
        <f>Model!$W$23*((drdp!B98)*'DEC-OH'!$B98+(drdp!E98)*'DEC-OH'!$C98+(drdp!H98)*'DEC-OH'!$D98)</f>
        <v>2.4656965163190447E-2</v>
      </c>
      <c r="I98" s="18">
        <f>Model!$W$23*((drdp!C98)*'DEC-OH'!$B98+(drdp!F98)*'DEC-OH'!$C98+(drdp!I98)*'DEC-OH'!$D98)</f>
        <v>-3.6999532120263516E-2</v>
      </c>
      <c r="J98" s="18">
        <f>Model!$W$23*((drdp!D98)*'DEC-OH'!$B98+(drdp!G98)*'DEC-OH'!$C98+(drdp!J98)*'DEC-OH'!$D98)</f>
        <v>0</v>
      </c>
      <c r="K98" s="21">
        <f>SUM(E$3:E97)+H98</f>
        <v>-0.94899469693195193</v>
      </c>
      <c r="L98" s="21">
        <f>SUM(F$3:F97)+I98</f>
        <v>0.62925293505583246</v>
      </c>
      <c r="M98" s="21">
        <f>SUM(G$3:G97)+J98</f>
        <v>0</v>
      </c>
      <c r="N98" s="21"/>
      <c r="O98" s="21"/>
      <c r="P98" s="21"/>
      <c r="Q98" s="19">
        <f t="shared" si="5"/>
        <v>0.90059093480496732</v>
      </c>
      <c r="R98" s="19">
        <f t="shared" si="5"/>
        <v>0.39595925627637973</v>
      </c>
      <c r="S98" s="19">
        <f t="shared" si="5"/>
        <v>0</v>
      </c>
      <c r="T98" s="19">
        <f t="shared" si="6"/>
        <v>-0.59715769839685096</v>
      </c>
      <c r="U98" s="19">
        <f t="shared" si="7"/>
        <v>0</v>
      </c>
      <c r="V98" s="19">
        <f t="shared" si="8"/>
        <v>0</v>
      </c>
    </row>
    <row r="99" spans="1:22" x14ac:dyDescent="0.25">
      <c r="A99" s="26">
        <f>Wellpath!E99</f>
        <v>9200</v>
      </c>
      <c r="B99" s="22">
        <v>0</v>
      </c>
      <c r="C99" s="22">
        <v>0</v>
      </c>
      <c r="D99" s="22">
        <v>1</v>
      </c>
      <c r="E99" s="20">
        <f>Model!$W$23*((drdp!B99+drdp!K99)*'DEC-OH'!$B99+(drdp!E99+drdp!N99)*'DEC-OH'!$C99+(drdp!H99+drdp!Q99)*'DEC-OH'!$D99)</f>
        <v>5.3777436572156077E-2</v>
      </c>
      <c r="F99" s="20">
        <f>Model!$W$23*((drdp!C99+drdp!L99)*'DEC-OH'!$B99+(drdp!F99+drdp!O99)*'DEC-OH'!$C99+(drdp!I99+drdp!R99)*'DEC-OH'!$D99)</f>
        <v>-7.4236045250991076E-2</v>
      </c>
      <c r="G99" s="20">
        <f>Model!$W$23*((drdp!D99+drdp!M99)*'DEC-OH'!$B99+(drdp!G99+drdp!P99)*'DEC-OH'!$C99+(drdp!J99+drdp!S99)*'DEC-OH'!$D99)</f>
        <v>0</v>
      </c>
      <c r="H99" s="18">
        <f>Model!$W$23*((drdp!B99)*'DEC-OH'!$B99+(drdp!E99)*'DEC-OH'!$C99+(drdp!H99)*'DEC-OH'!$D99)</f>
        <v>2.6888718286078039E-2</v>
      </c>
      <c r="I99" s="18">
        <f>Model!$W$23*((drdp!C99)*'DEC-OH'!$B99+(drdp!F99)*'DEC-OH'!$C99+(drdp!I99)*'DEC-OH'!$D99)</f>
        <v>-3.7118022625495538E-2</v>
      </c>
      <c r="J99" s="18">
        <f>Model!$W$23*((drdp!D99)*'DEC-OH'!$B99+(drdp!G99)*'DEC-OH'!$C99+(drdp!J99)*'DEC-OH'!$D99)</f>
        <v>0</v>
      </c>
      <c r="K99" s="21">
        <f>SUM(E$3:E98)+H99</f>
        <v>-0.89744901348268347</v>
      </c>
      <c r="L99" s="21">
        <f>SUM(F$3:F98)+I99</f>
        <v>0.55513538031007337</v>
      </c>
      <c r="M99" s="21">
        <f>SUM(G$3:G98)+J99</f>
        <v>0</v>
      </c>
      <c r="N99" s="21"/>
      <c r="O99" s="21"/>
      <c r="P99" s="21"/>
      <c r="Q99" s="19">
        <f t="shared" si="5"/>
        <v>0.80541473180104173</v>
      </c>
      <c r="R99" s="19">
        <f t="shared" si="5"/>
        <v>0.30817529047200981</v>
      </c>
      <c r="S99" s="19">
        <f t="shared" si="5"/>
        <v>0</v>
      </c>
      <c r="T99" s="19">
        <f t="shared" si="6"/>
        <v>-0.49820569940860965</v>
      </c>
      <c r="U99" s="19">
        <f t="shared" si="7"/>
        <v>0</v>
      </c>
      <c r="V99" s="19">
        <f t="shared" si="8"/>
        <v>0</v>
      </c>
    </row>
    <row r="100" spans="1:22" x14ac:dyDescent="0.25">
      <c r="A100" s="26">
        <f>Wellpath!E100</f>
        <v>9300</v>
      </c>
      <c r="B100" s="22">
        <v>0</v>
      </c>
      <c r="C100" s="22">
        <v>0</v>
      </c>
      <c r="D100" s="22">
        <v>1</v>
      </c>
      <c r="E100" s="20">
        <f>Model!$W$23*((drdp!B100+drdp!K100)*'DEC-OH'!$B100+(drdp!E100+drdp!N100)*'DEC-OH'!$C100+(drdp!H100+drdp!Q100)*'DEC-OH'!$D100)</f>
        <v>5.765563714606018E-2</v>
      </c>
      <c r="F100" s="20">
        <f>Model!$W$23*((drdp!C100+drdp!L100)*'DEC-OH'!$B100+(drdp!F100+drdp!O100)*'DEC-OH'!$C100+(drdp!I100+drdp!R100)*'DEC-OH'!$D100)</f>
        <v>-7.3716259027436684E-2</v>
      </c>
      <c r="G100" s="20">
        <f>Model!$W$23*((drdp!D100+drdp!M100)*'DEC-OH'!$B100+(drdp!G100+drdp!P100)*'DEC-OH'!$C100+(drdp!J100+drdp!S100)*'DEC-OH'!$D100)</f>
        <v>0</v>
      </c>
      <c r="H100" s="18">
        <f>Model!$W$23*((drdp!B100)*'DEC-OH'!$B100+(drdp!E100)*'DEC-OH'!$C100+(drdp!H100)*'DEC-OH'!$D100)</f>
        <v>2.9045661030760929E-2</v>
      </c>
      <c r="I100" s="18">
        <f>Model!$W$23*((drdp!C100)*'DEC-OH'!$B100+(drdp!F100)*'DEC-OH'!$C100+(drdp!I100)*'DEC-OH'!$D100)</f>
        <v>-3.7136654421882638E-2</v>
      </c>
      <c r="J100" s="18">
        <f>Model!$W$23*((drdp!D100)*'DEC-OH'!$B100+(drdp!G100)*'DEC-OH'!$C100+(drdp!J100)*'DEC-OH'!$D100)</f>
        <v>0</v>
      </c>
      <c r="K100" s="21">
        <f>SUM(E$3:E99)+H100</f>
        <v>-0.8415146341658446</v>
      </c>
      <c r="L100" s="21">
        <f>SUM(F$3:F99)+I100</f>
        <v>0.48088070326269527</v>
      </c>
      <c r="M100" s="21">
        <f>SUM(G$3:G99)+J100</f>
        <v>0</v>
      </c>
      <c r="N100" s="21"/>
      <c r="O100" s="21"/>
      <c r="P100" s="21"/>
      <c r="Q100" s="19">
        <f t="shared" si="5"/>
        <v>0.70814687951527522</v>
      </c>
      <c r="R100" s="19">
        <f t="shared" si="5"/>
        <v>0.23124625077042438</v>
      </c>
      <c r="S100" s="19">
        <f t="shared" si="5"/>
        <v>0</v>
      </c>
      <c r="T100" s="19">
        <f t="shared" si="6"/>
        <v>-0.40466814908352111</v>
      </c>
      <c r="U100" s="19">
        <f t="shared" si="7"/>
        <v>0</v>
      </c>
      <c r="V100" s="19">
        <f t="shared" si="8"/>
        <v>0</v>
      </c>
    </row>
    <row r="101" spans="1:22" x14ac:dyDescent="0.25">
      <c r="A101" s="26">
        <f>Wellpath!E101</f>
        <v>9398.5</v>
      </c>
      <c r="B101" s="22">
        <v>0</v>
      </c>
      <c r="C101" s="22">
        <v>0</v>
      </c>
      <c r="D101" s="22">
        <v>1</v>
      </c>
      <c r="E101" s="20">
        <f>Model!$W$23*((drdp!B101+drdp!K101)*'DEC-OH'!$B101+(drdp!E101+drdp!N101)*'DEC-OH'!$C101+(drdp!H101+drdp!Q101)*'DEC-OH'!$D101)</f>
        <v>3.1094226500181375E-2</v>
      </c>
      <c r="F101" s="20">
        <f>Model!$W$23*((drdp!C101+drdp!L101)*'DEC-OH'!$B101+(drdp!F101+drdp!O101)*'DEC-OH'!$C101+(drdp!I101+drdp!R101)*'DEC-OH'!$D101)</f>
        <v>-3.7056656140529241E-2</v>
      </c>
      <c r="G101" s="20">
        <f>Model!$W$23*((drdp!D101+drdp!M101)*'DEC-OH'!$B101+(drdp!G101+drdp!P101)*'DEC-OH'!$C101+(drdp!J101+drdp!S101)*'DEC-OH'!$D101)</f>
        <v>0</v>
      </c>
      <c r="H101" s="18">
        <f>Model!$W$23*((drdp!B101)*'DEC-OH'!$B101+(drdp!E101)*'DEC-OH'!$C101+(drdp!H101)*'DEC-OH'!$D101)</f>
        <v>3.0627813102678366E-2</v>
      </c>
      <c r="I101" s="18">
        <f>Model!$W$23*((drdp!C101)*'DEC-OH'!$B101+(drdp!F101)*'DEC-OH'!$C101+(drdp!I101)*'DEC-OH'!$D101)</f>
        <v>-3.6500806298420958E-2</v>
      </c>
      <c r="J101" s="18">
        <f>Model!$W$23*((drdp!D101)*'DEC-OH'!$B101+(drdp!G101)*'DEC-OH'!$C101+(drdp!J101)*'DEC-OH'!$D101)</f>
        <v>0</v>
      </c>
      <c r="K101" s="21">
        <f>SUM(E$3:E100)+H101</f>
        <v>-0.78227684494786698</v>
      </c>
      <c r="L101" s="21">
        <f>SUM(F$3:F100)+I101</f>
        <v>0.40780029235872028</v>
      </c>
      <c r="M101" s="21">
        <f>SUM(G$3:G100)+J101</f>
        <v>0</v>
      </c>
      <c r="N101" s="21"/>
      <c r="O101" s="21"/>
      <c r="P101" s="21"/>
      <c r="Q101" s="19">
        <f t="shared" si="5"/>
        <v>0.61195706214158907</v>
      </c>
      <c r="R101" s="19">
        <f t="shared" si="5"/>
        <v>0.16630107844785774</v>
      </c>
      <c r="S101" s="19">
        <f t="shared" si="5"/>
        <v>0</v>
      </c>
      <c r="T101" s="19">
        <f t="shared" si="6"/>
        <v>-0.31901272607519743</v>
      </c>
      <c r="U101" s="19">
        <f t="shared" si="7"/>
        <v>0</v>
      </c>
      <c r="V101" s="19">
        <f t="shared" si="8"/>
        <v>0</v>
      </c>
    </row>
    <row r="102" spans="1:22" x14ac:dyDescent="0.25">
      <c r="A102" s="26">
        <f>Wellpath!E102</f>
        <v>9400</v>
      </c>
      <c r="B102" s="22">
        <v>0</v>
      </c>
      <c r="C102" s="22">
        <v>0</v>
      </c>
      <c r="D102" s="22">
        <v>1</v>
      </c>
      <c r="E102" s="20">
        <f>Model!$W$23*((drdp!B102+drdp!K102)*'DEC-OH'!$B102+(drdp!E102+drdp!N102)*'DEC-OH'!$C102+(drdp!H102+drdp!Q102)*'DEC-OH'!$D102)</f>
        <v>3.1560639897684387E-2</v>
      </c>
      <c r="F102" s="20">
        <f>Model!$W$23*((drdp!C102+drdp!L102)*'DEC-OH'!$B102+(drdp!F102+drdp!O102)*'DEC-OH'!$C102+(drdp!I102+drdp!R102)*'DEC-OH'!$D102)</f>
        <v>-3.7612505982637524E-2</v>
      </c>
      <c r="G102" s="20">
        <f>Model!$W$23*((drdp!D102+drdp!M102)*'DEC-OH'!$B102+(drdp!G102+drdp!P102)*'DEC-OH'!$C102+(drdp!J102+drdp!S102)*'DEC-OH'!$D102)</f>
        <v>0</v>
      </c>
      <c r="H102" s="18">
        <f>Model!$W$23*((drdp!B102)*'DEC-OH'!$B102+(drdp!E102)*'DEC-OH'!$C102+(drdp!H102)*'DEC-OH'!$D102)</f>
        <v>4.6641339750301054E-4</v>
      </c>
      <c r="I102" s="18">
        <f>Model!$W$23*((drdp!C102)*'DEC-OH'!$B102+(drdp!F102)*'DEC-OH'!$C102+(drdp!I102)*'DEC-OH'!$D102)</f>
        <v>-5.5584984210828422E-4</v>
      </c>
      <c r="J102" s="18">
        <f>Model!$W$23*((drdp!D102)*'DEC-OH'!$B102+(drdp!G102)*'DEC-OH'!$C102+(drdp!J102)*'DEC-OH'!$D102)</f>
        <v>0</v>
      </c>
      <c r="K102" s="21">
        <f>SUM(E$3:E101)+H102</f>
        <v>-0.78134401815286103</v>
      </c>
      <c r="L102" s="21">
        <f>SUM(F$3:F101)+I102</f>
        <v>0.40668859267450375</v>
      </c>
      <c r="M102" s="21">
        <f>SUM(G$3:G101)+J102</f>
        <v>0</v>
      </c>
      <c r="N102" s="21"/>
      <c r="O102" s="21"/>
      <c r="P102" s="21"/>
      <c r="Q102" s="19">
        <f t="shared" si="5"/>
        <v>0.61049847470325846</v>
      </c>
      <c r="R102" s="19">
        <f t="shared" si="5"/>
        <v>0.16539561141156842</v>
      </c>
      <c r="S102" s="19">
        <f t="shared" si="5"/>
        <v>0</v>
      </c>
      <c r="T102" s="19">
        <f t="shared" si="6"/>
        <v>-0.31776369913722896</v>
      </c>
      <c r="U102" s="19">
        <f t="shared" si="7"/>
        <v>0</v>
      </c>
      <c r="V102" s="19">
        <f t="shared" si="8"/>
        <v>0</v>
      </c>
    </row>
    <row r="103" spans="1:22" x14ac:dyDescent="0.25">
      <c r="A103" s="26">
        <f>Wellpath!E103</f>
        <v>9500</v>
      </c>
      <c r="B103" s="22">
        <v>0</v>
      </c>
      <c r="C103" s="22">
        <v>0</v>
      </c>
      <c r="D103" s="22">
        <v>1</v>
      </c>
      <c r="E103" s="20">
        <f>Model!$W$23*((drdp!B103+drdp!K103)*'DEC-OH'!$B103+(drdp!E103+drdp!N103)*'DEC-OH'!$C103+(drdp!H103+drdp!Q103)*'DEC-OH'!$D103)</f>
        <v>6.2188453000362277E-2</v>
      </c>
      <c r="F103" s="20">
        <f>Model!$W$23*((drdp!C103+drdp!L103)*'DEC-OH'!$B103+(drdp!F103+drdp!O103)*'DEC-OH'!$C103+(drdp!I103+drdp!R103)*'DEC-OH'!$D103)</f>
        <v>-7.4113312281057941E-2</v>
      </c>
      <c r="G103" s="20">
        <f>Model!$W$23*((drdp!D103+drdp!M103)*'DEC-OH'!$B103+(drdp!G103+drdp!P103)*'DEC-OH'!$C103+(drdp!J103+drdp!S103)*'DEC-OH'!$D103)</f>
        <v>0</v>
      </c>
      <c r="H103" s="18">
        <f>Model!$W$23*((drdp!B103)*'DEC-OH'!$B103+(drdp!E103)*'DEC-OH'!$C103+(drdp!H103)*'DEC-OH'!$D103)</f>
        <v>3.1094226500181375E-2</v>
      </c>
      <c r="I103" s="18">
        <f>Model!$W$23*((drdp!C103)*'DEC-OH'!$B103+(drdp!F103)*'DEC-OH'!$C103+(drdp!I103)*'DEC-OH'!$D103)</f>
        <v>-3.7056656140529241E-2</v>
      </c>
      <c r="J103" s="18">
        <f>Model!$W$23*((drdp!D103)*'DEC-OH'!$B103+(drdp!G103)*'DEC-OH'!$C103+(drdp!J103)*'DEC-OH'!$D103)</f>
        <v>0</v>
      </c>
      <c r="K103" s="21">
        <f>SUM(E$3:E102)+H103</f>
        <v>-0.71915556515249823</v>
      </c>
      <c r="L103" s="21">
        <f>SUM(F$3:F102)+I103</f>
        <v>0.33257528039344525</v>
      </c>
      <c r="M103" s="21">
        <f>SUM(G$3:G102)+J103</f>
        <v>0</v>
      </c>
      <c r="N103" s="21"/>
      <c r="O103" s="21"/>
      <c r="P103" s="21"/>
      <c r="Q103" s="19">
        <f t="shared" si="5"/>
        <v>0.5171847268898091</v>
      </c>
      <c r="R103" s="19">
        <f t="shared" si="5"/>
        <v>0.11060631712877873</v>
      </c>
      <c r="S103" s="19">
        <f t="shared" si="5"/>
        <v>0</v>
      </c>
      <c r="T103" s="19">
        <f t="shared" si="6"/>
        <v>-0.23917336372709869</v>
      </c>
      <c r="U103" s="19">
        <f t="shared" si="7"/>
        <v>0</v>
      </c>
      <c r="V103" s="19">
        <f t="shared" si="8"/>
        <v>0</v>
      </c>
    </row>
    <row r="104" spans="1:22" x14ac:dyDescent="0.25">
      <c r="A104" s="26">
        <f>Wellpath!E104</f>
        <v>9600</v>
      </c>
      <c r="B104" s="22">
        <v>0</v>
      </c>
      <c r="C104" s="22">
        <v>0</v>
      </c>
      <c r="D104" s="22">
        <v>1</v>
      </c>
      <c r="E104" s="20">
        <f>Model!$W$23*((drdp!B104+drdp!K104)*'DEC-OH'!$B104+(drdp!E104+drdp!N104)*'DEC-OH'!$C104+(drdp!H104+drdp!Q104)*'DEC-OH'!$D104)</f>
        <v>6.2188453000362277E-2</v>
      </c>
      <c r="F104" s="20">
        <f>Model!$W$23*((drdp!C104+drdp!L104)*'DEC-OH'!$B104+(drdp!F104+drdp!O104)*'DEC-OH'!$C104+(drdp!I104+drdp!R104)*'DEC-OH'!$D104)</f>
        <v>-7.4113312281057941E-2</v>
      </c>
      <c r="G104" s="20">
        <f>Model!$W$23*((drdp!D104+drdp!M104)*'DEC-OH'!$B104+(drdp!G104+drdp!P104)*'DEC-OH'!$C104+(drdp!J104+drdp!S104)*'DEC-OH'!$D104)</f>
        <v>0</v>
      </c>
      <c r="H104" s="18">
        <f>Model!$W$23*((drdp!B104)*'DEC-OH'!$B104+(drdp!E104)*'DEC-OH'!$C104+(drdp!H104)*'DEC-OH'!$D104)</f>
        <v>3.1094226500180906E-2</v>
      </c>
      <c r="I104" s="18">
        <f>Model!$W$23*((drdp!C104)*'DEC-OH'!$B104+(drdp!F104)*'DEC-OH'!$C104+(drdp!I104)*'DEC-OH'!$D104)</f>
        <v>-3.7056656140528686E-2</v>
      </c>
      <c r="J104" s="18">
        <f>Model!$W$23*((drdp!D104)*'DEC-OH'!$B104+(drdp!G104)*'DEC-OH'!$C104+(drdp!J104)*'DEC-OH'!$D104)</f>
        <v>0</v>
      </c>
      <c r="K104" s="21">
        <f>SUM(E$3:E103)+H104</f>
        <v>-0.65696711215213643</v>
      </c>
      <c r="L104" s="21">
        <f>SUM(F$3:F103)+I104</f>
        <v>0.25846196811238786</v>
      </c>
      <c r="M104" s="21">
        <f>SUM(G$3:G103)+J104</f>
        <v>0</v>
      </c>
      <c r="N104" s="21"/>
      <c r="O104" s="21"/>
      <c r="P104" s="21"/>
      <c r="Q104" s="19">
        <f t="shared" si="5"/>
        <v>0.4316057864495178</v>
      </c>
      <c r="R104" s="19">
        <f t="shared" si="5"/>
        <v>6.6802588960529E-2</v>
      </c>
      <c r="S104" s="19">
        <f t="shared" si="5"/>
        <v>0</v>
      </c>
      <c r="T104" s="19">
        <f t="shared" si="6"/>
        <v>-0.16980101279195303</v>
      </c>
      <c r="U104" s="19">
        <f t="shared" si="7"/>
        <v>0</v>
      </c>
      <c r="V104" s="19">
        <f t="shared" si="8"/>
        <v>0</v>
      </c>
    </row>
    <row r="105" spans="1:22" x14ac:dyDescent="0.25">
      <c r="A105" s="26">
        <f>Wellpath!E105</f>
        <v>9700</v>
      </c>
      <c r="B105" s="22">
        <v>0</v>
      </c>
      <c r="C105" s="22">
        <v>0</v>
      </c>
      <c r="D105" s="22">
        <v>1</v>
      </c>
      <c r="E105" s="20">
        <f>Model!$W$23*((drdp!B105+drdp!K105)*'DEC-OH'!$B105+(drdp!E105+drdp!N105)*'DEC-OH'!$C105+(drdp!H105+drdp!Q105)*'DEC-OH'!$D105)</f>
        <v>6.2188453000362749E-2</v>
      </c>
      <c r="F105" s="20">
        <f>Model!$W$23*((drdp!C105+drdp!L105)*'DEC-OH'!$B105+(drdp!F105+drdp!O105)*'DEC-OH'!$C105+(drdp!I105+drdp!R105)*'DEC-OH'!$D105)</f>
        <v>-7.4113312281058483E-2</v>
      </c>
      <c r="G105" s="20">
        <f>Model!$W$23*((drdp!D105+drdp!M105)*'DEC-OH'!$B105+(drdp!G105+drdp!P105)*'DEC-OH'!$C105+(drdp!J105+drdp!S105)*'DEC-OH'!$D105)</f>
        <v>0</v>
      </c>
      <c r="H105" s="18">
        <f>Model!$W$23*((drdp!B105)*'DEC-OH'!$B105+(drdp!E105)*'DEC-OH'!$C105+(drdp!H105)*'DEC-OH'!$D105)</f>
        <v>3.1094226500181375E-2</v>
      </c>
      <c r="I105" s="18">
        <f>Model!$W$23*((drdp!C105)*'DEC-OH'!$B105+(drdp!F105)*'DEC-OH'!$C105+(drdp!I105)*'DEC-OH'!$D105)</f>
        <v>-3.7056656140529241E-2</v>
      </c>
      <c r="J105" s="18">
        <f>Model!$W$23*((drdp!D105)*'DEC-OH'!$B105+(drdp!G105)*'DEC-OH'!$C105+(drdp!J105)*'DEC-OH'!$D105)</f>
        <v>0</v>
      </c>
      <c r="K105" s="21">
        <f>SUM(E$3:E104)+H105</f>
        <v>-0.59477865915177375</v>
      </c>
      <c r="L105" s="21">
        <f>SUM(F$3:F104)+I105</f>
        <v>0.18434865583132934</v>
      </c>
      <c r="M105" s="21">
        <f>SUM(G$3:G104)+J105</f>
        <v>0</v>
      </c>
      <c r="N105" s="21"/>
      <c r="O105" s="21"/>
      <c r="P105" s="21"/>
      <c r="Q105" s="19">
        <f t="shared" si="5"/>
        <v>0.35376165338238186</v>
      </c>
      <c r="R105" s="19">
        <f t="shared" si="5"/>
        <v>3.3984426906817918E-2</v>
      </c>
      <c r="S105" s="19">
        <f t="shared" si="5"/>
        <v>0</v>
      </c>
      <c r="T105" s="19">
        <f t="shared" si="6"/>
        <v>-0.10964664633178989</v>
      </c>
      <c r="U105" s="19">
        <f t="shared" si="7"/>
        <v>0</v>
      </c>
      <c r="V105" s="19">
        <f t="shared" si="8"/>
        <v>0</v>
      </c>
    </row>
    <row r="106" spans="1:22" x14ac:dyDescent="0.25">
      <c r="A106" s="26">
        <f>Wellpath!E106</f>
        <v>9800</v>
      </c>
      <c r="B106" s="22">
        <v>0</v>
      </c>
      <c r="C106" s="22">
        <v>0</v>
      </c>
      <c r="D106" s="22">
        <v>1</v>
      </c>
      <c r="E106" s="20">
        <f>Model!$W$23*((drdp!B106+drdp!K106)*'DEC-OH'!$B106+(drdp!E106+drdp!N106)*'DEC-OH'!$C106+(drdp!H106+drdp!Q106)*'DEC-OH'!$D106)</f>
        <v>6.2188453000362749E-2</v>
      </c>
      <c r="F106" s="20">
        <f>Model!$W$23*((drdp!C106+drdp!L106)*'DEC-OH'!$B106+(drdp!F106+drdp!O106)*'DEC-OH'!$C106+(drdp!I106+drdp!R106)*'DEC-OH'!$D106)</f>
        <v>-7.4113312281058483E-2</v>
      </c>
      <c r="G106" s="20">
        <f>Model!$W$23*((drdp!D106+drdp!M106)*'DEC-OH'!$B106+(drdp!G106+drdp!P106)*'DEC-OH'!$C106+(drdp!J106+drdp!S106)*'DEC-OH'!$D106)</f>
        <v>0</v>
      </c>
      <c r="H106" s="18">
        <f>Model!$W$23*((drdp!B106)*'DEC-OH'!$B106+(drdp!E106)*'DEC-OH'!$C106+(drdp!H106)*'DEC-OH'!$D106)</f>
        <v>3.1094226500181375E-2</v>
      </c>
      <c r="I106" s="18">
        <f>Model!$W$23*((drdp!C106)*'DEC-OH'!$B106+(drdp!F106)*'DEC-OH'!$C106+(drdp!I106)*'DEC-OH'!$D106)</f>
        <v>-3.7056656140529241E-2</v>
      </c>
      <c r="J106" s="18">
        <f>Model!$W$23*((drdp!D106)*'DEC-OH'!$B106+(drdp!G106)*'DEC-OH'!$C106+(drdp!J106)*'DEC-OH'!$D106)</f>
        <v>0</v>
      </c>
      <c r="K106" s="21">
        <f>SUM(E$3:E105)+H106</f>
        <v>-0.53259020615141095</v>
      </c>
      <c r="L106" s="21">
        <f>SUM(F$3:F105)+I106</f>
        <v>0.11023534355027084</v>
      </c>
      <c r="M106" s="21">
        <f>SUM(G$3:G105)+J106</f>
        <v>0</v>
      </c>
      <c r="N106" s="21"/>
      <c r="O106" s="21"/>
      <c r="P106" s="21"/>
      <c r="Q106" s="19">
        <f t="shared" si="5"/>
        <v>0.28365232768840243</v>
      </c>
      <c r="R106" s="19">
        <f t="shared" si="5"/>
        <v>1.215183096764624E-2</v>
      </c>
      <c r="S106" s="19">
        <f t="shared" si="5"/>
        <v>0</v>
      </c>
      <c r="T106" s="19">
        <f t="shared" si="6"/>
        <v>-5.8710264346610357E-2</v>
      </c>
      <c r="U106" s="19">
        <f t="shared" si="7"/>
        <v>0</v>
      </c>
      <c r="V106" s="19">
        <f t="shared" si="8"/>
        <v>0</v>
      </c>
    </row>
    <row r="107" spans="1:22" x14ac:dyDescent="0.25">
      <c r="A107" s="26">
        <f>Wellpath!E107</f>
        <v>9900</v>
      </c>
      <c r="B107" s="22">
        <v>0</v>
      </c>
      <c r="C107" s="22">
        <v>0</v>
      </c>
      <c r="D107" s="22">
        <v>1</v>
      </c>
      <c r="E107" s="20">
        <f>Model!$W$23*((drdp!B107+drdp!K107)*'DEC-OH'!$B107+(drdp!E107+drdp!N107)*'DEC-OH'!$C107+(drdp!H107+drdp!Q107)*'DEC-OH'!$D107)</f>
        <v>6.2188453000362749E-2</v>
      </c>
      <c r="F107" s="20">
        <f>Model!$W$23*((drdp!C107+drdp!L107)*'DEC-OH'!$B107+(drdp!F107+drdp!O107)*'DEC-OH'!$C107+(drdp!I107+drdp!R107)*'DEC-OH'!$D107)</f>
        <v>-7.4113312281058483E-2</v>
      </c>
      <c r="G107" s="20">
        <f>Model!$W$23*((drdp!D107+drdp!M107)*'DEC-OH'!$B107+(drdp!G107+drdp!P107)*'DEC-OH'!$C107+(drdp!J107+drdp!S107)*'DEC-OH'!$D107)</f>
        <v>0</v>
      </c>
      <c r="H107" s="18">
        <f>Model!$W$23*((drdp!B107)*'DEC-OH'!$B107+(drdp!E107)*'DEC-OH'!$C107+(drdp!H107)*'DEC-OH'!$D107)</f>
        <v>3.1094226500181375E-2</v>
      </c>
      <c r="I107" s="18">
        <f>Model!$W$23*((drdp!C107)*'DEC-OH'!$B107+(drdp!F107)*'DEC-OH'!$C107+(drdp!I107)*'DEC-OH'!$D107)</f>
        <v>-3.7056656140529241E-2</v>
      </c>
      <c r="J107" s="18">
        <f>Model!$W$23*((drdp!D107)*'DEC-OH'!$B107+(drdp!G107)*'DEC-OH'!$C107+(drdp!J107)*'DEC-OH'!$D107)</f>
        <v>0</v>
      </c>
      <c r="K107" s="21">
        <f>SUM(E$3:E106)+H107</f>
        <v>-0.4704017531510481</v>
      </c>
      <c r="L107" s="21">
        <f>SUM(F$3:F106)+I107</f>
        <v>3.6122031269212367E-2</v>
      </c>
      <c r="M107" s="21">
        <f>SUM(G$3:G106)+J107</f>
        <v>0</v>
      </c>
      <c r="N107" s="21"/>
      <c r="O107" s="21"/>
      <c r="P107" s="21"/>
      <c r="Q107" s="19">
        <f t="shared" si="5"/>
        <v>0.2212778093675796</v>
      </c>
      <c r="R107" s="19">
        <f t="shared" si="5"/>
        <v>1.3048011430139559E-3</v>
      </c>
      <c r="S107" s="19">
        <f t="shared" si="5"/>
        <v>0</v>
      </c>
      <c r="T107" s="19">
        <f t="shared" si="6"/>
        <v>-1.6991866836414477E-2</v>
      </c>
      <c r="U107" s="19">
        <f t="shared" si="7"/>
        <v>0</v>
      </c>
      <c r="V107" s="19">
        <f t="shared" si="8"/>
        <v>0</v>
      </c>
    </row>
    <row r="108" spans="1:22" x14ac:dyDescent="0.25">
      <c r="A108" s="26">
        <f>Wellpath!E108</f>
        <v>10000</v>
      </c>
      <c r="B108" s="22">
        <v>0</v>
      </c>
      <c r="C108" s="22">
        <v>0</v>
      </c>
      <c r="D108" s="22">
        <v>1</v>
      </c>
      <c r="E108" s="20">
        <f>Model!$W$23*((drdp!B108+drdp!K108)*'DEC-OH'!$B108+(drdp!E108+drdp!N108)*'DEC-OH'!$C108+(drdp!H108+drdp!Q108)*'DEC-OH'!$D108)</f>
        <v>6.2188453000362749E-2</v>
      </c>
      <c r="F108" s="20">
        <f>Model!$W$23*((drdp!C108+drdp!L108)*'DEC-OH'!$B108+(drdp!F108+drdp!O108)*'DEC-OH'!$C108+(drdp!I108+drdp!R108)*'DEC-OH'!$D108)</f>
        <v>-7.4113312281058483E-2</v>
      </c>
      <c r="G108" s="20">
        <f>Model!$W$23*((drdp!D108+drdp!M108)*'DEC-OH'!$B108+(drdp!G108+drdp!P108)*'DEC-OH'!$C108+(drdp!J108+drdp!S108)*'DEC-OH'!$D108)</f>
        <v>0</v>
      </c>
      <c r="H108" s="18">
        <f>Model!$W$23*((drdp!B108)*'DEC-OH'!$B108+(drdp!E108)*'DEC-OH'!$C108+(drdp!H108)*'DEC-OH'!$D108)</f>
        <v>3.1094226500181375E-2</v>
      </c>
      <c r="I108" s="18">
        <f>Model!$W$23*((drdp!C108)*'DEC-OH'!$B108+(drdp!F108)*'DEC-OH'!$C108+(drdp!I108)*'DEC-OH'!$D108)</f>
        <v>-3.7056656140529241E-2</v>
      </c>
      <c r="J108" s="18">
        <f>Model!$W$23*((drdp!D108)*'DEC-OH'!$B108+(drdp!G108)*'DEC-OH'!$C108+(drdp!J108)*'DEC-OH'!$D108)</f>
        <v>0</v>
      </c>
      <c r="K108" s="21">
        <f>SUM(E$3:E107)+H108</f>
        <v>-0.40821330015068535</v>
      </c>
      <c r="L108" s="21">
        <f>SUM(F$3:F107)+I108</f>
        <v>-3.7991281011846116E-2</v>
      </c>
      <c r="M108" s="21">
        <f>SUM(G$3:G107)+J108</f>
        <v>0</v>
      </c>
      <c r="N108" s="21"/>
      <c r="O108" s="21"/>
      <c r="P108" s="21"/>
      <c r="Q108" s="19">
        <f t="shared" si="5"/>
        <v>0.16663809841991353</v>
      </c>
      <c r="R108" s="19">
        <f t="shared" si="5"/>
        <v>1.4433374329210593E-3</v>
      </c>
      <c r="S108" s="19">
        <f t="shared" si="5"/>
        <v>0</v>
      </c>
      <c r="T108" s="19">
        <f t="shared" si="6"/>
        <v>1.5508546198797771E-2</v>
      </c>
      <c r="U108" s="19">
        <f t="shared" si="7"/>
        <v>0</v>
      </c>
      <c r="V108" s="19">
        <f t="shared" si="8"/>
        <v>0</v>
      </c>
    </row>
    <row r="109" spans="1:22" x14ac:dyDescent="0.25">
      <c r="A109" s="26">
        <f>Wellpath!E109</f>
        <v>10100</v>
      </c>
      <c r="B109" s="22">
        <v>0</v>
      </c>
      <c r="C109" s="22">
        <v>0</v>
      </c>
      <c r="D109" s="22">
        <v>1</v>
      </c>
      <c r="E109" s="20">
        <f>Model!$W$23*((drdp!B109+drdp!K109)*'DEC-OH'!$B109+(drdp!E109+drdp!N109)*'DEC-OH'!$C109+(drdp!H109+drdp!Q109)*'DEC-OH'!$D109)</f>
        <v>6.2188453000362749E-2</v>
      </c>
      <c r="F109" s="20">
        <f>Model!$W$23*((drdp!C109+drdp!L109)*'DEC-OH'!$B109+(drdp!F109+drdp!O109)*'DEC-OH'!$C109+(drdp!I109+drdp!R109)*'DEC-OH'!$D109)</f>
        <v>-7.4113312281058483E-2</v>
      </c>
      <c r="G109" s="20">
        <f>Model!$W$23*((drdp!D109+drdp!M109)*'DEC-OH'!$B109+(drdp!G109+drdp!P109)*'DEC-OH'!$C109+(drdp!J109+drdp!S109)*'DEC-OH'!$D109)</f>
        <v>0</v>
      </c>
      <c r="H109" s="18">
        <f>Model!$W$23*((drdp!B109)*'DEC-OH'!$B109+(drdp!E109)*'DEC-OH'!$C109+(drdp!H109)*'DEC-OH'!$D109)</f>
        <v>3.1094226500181375E-2</v>
      </c>
      <c r="I109" s="18">
        <f>Model!$W$23*((drdp!C109)*'DEC-OH'!$B109+(drdp!F109)*'DEC-OH'!$C109+(drdp!I109)*'DEC-OH'!$D109)</f>
        <v>-3.7056656140529241E-2</v>
      </c>
      <c r="J109" s="18">
        <f>Model!$W$23*((drdp!D109)*'DEC-OH'!$B109+(drdp!G109)*'DEC-OH'!$C109+(drdp!J109)*'DEC-OH'!$D109)</f>
        <v>0</v>
      </c>
      <c r="K109" s="21">
        <f>SUM(E$3:E108)+H109</f>
        <v>-0.34602484715032261</v>
      </c>
      <c r="L109" s="21">
        <f>SUM(F$3:F108)+I109</f>
        <v>-0.11210459329290459</v>
      </c>
      <c r="M109" s="21">
        <f>SUM(G$3:G108)+J109</f>
        <v>0</v>
      </c>
      <c r="N109" s="21"/>
      <c r="O109" s="21"/>
      <c r="P109" s="21"/>
      <c r="Q109" s="19">
        <f t="shared" si="5"/>
        <v>0.11973319484540412</v>
      </c>
      <c r="R109" s="19">
        <f t="shared" si="5"/>
        <v>1.256743983736755E-2</v>
      </c>
      <c r="S109" s="19">
        <f t="shared" si="5"/>
        <v>0</v>
      </c>
      <c r="T109" s="19">
        <f t="shared" si="6"/>
        <v>3.8790974759026396E-2</v>
      </c>
      <c r="U109" s="19">
        <f t="shared" si="7"/>
        <v>0</v>
      </c>
      <c r="V109" s="19">
        <f t="shared" si="8"/>
        <v>0</v>
      </c>
    </row>
    <row r="110" spans="1:22" x14ac:dyDescent="0.25">
      <c r="A110" s="26">
        <f>Wellpath!E110</f>
        <v>10200</v>
      </c>
      <c r="B110" s="22">
        <v>0</v>
      </c>
      <c r="C110" s="22">
        <v>0</v>
      </c>
      <c r="D110" s="22">
        <v>1</v>
      </c>
      <c r="E110" s="20">
        <f>Model!$W$23*((drdp!B110+drdp!K110)*'DEC-OH'!$B110+(drdp!E110+drdp!N110)*'DEC-OH'!$C110+(drdp!H110+drdp!Q110)*'DEC-OH'!$D110)</f>
        <v>6.2188453000362749E-2</v>
      </c>
      <c r="F110" s="20">
        <f>Model!$W$23*((drdp!C110+drdp!L110)*'DEC-OH'!$B110+(drdp!F110+drdp!O110)*'DEC-OH'!$C110+(drdp!I110+drdp!R110)*'DEC-OH'!$D110)</f>
        <v>-7.4113312281058483E-2</v>
      </c>
      <c r="G110" s="20">
        <f>Model!$W$23*((drdp!D110+drdp!M110)*'DEC-OH'!$B110+(drdp!G110+drdp!P110)*'DEC-OH'!$C110+(drdp!J110+drdp!S110)*'DEC-OH'!$D110)</f>
        <v>0</v>
      </c>
      <c r="H110" s="18">
        <f>Model!$W$23*((drdp!B110)*'DEC-OH'!$B110+(drdp!E110)*'DEC-OH'!$C110+(drdp!H110)*'DEC-OH'!$D110)</f>
        <v>3.1094226500181375E-2</v>
      </c>
      <c r="I110" s="18">
        <f>Model!$W$23*((drdp!C110)*'DEC-OH'!$B110+(drdp!F110)*'DEC-OH'!$C110+(drdp!I110)*'DEC-OH'!$D110)</f>
        <v>-3.7056656140529241E-2</v>
      </c>
      <c r="J110" s="18">
        <f>Model!$W$23*((drdp!D110)*'DEC-OH'!$B110+(drdp!G110)*'DEC-OH'!$C110+(drdp!J110)*'DEC-OH'!$D110)</f>
        <v>0</v>
      </c>
      <c r="K110" s="21">
        <f>SUM(E$3:E109)+H110</f>
        <v>-0.28383639414995987</v>
      </c>
      <c r="L110" s="21">
        <f>SUM(F$3:F109)+I110</f>
        <v>-0.18621790557396309</v>
      </c>
      <c r="M110" s="21">
        <f>SUM(G$3:G109)+J110</f>
        <v>0</v>
      </c>
      <c r="N110" s="21"/>
      <c r="O110" s="21"/>
      <c r="P110" s="21"/>
      <c r="Q110" s="19">
        <f t="shared" si="5"/>
        <v>8.0563098644051367E-2</v>
      </c>
      <c r="R110" s="19">
        <f t="shared" si="5"/>
        <v>3.4677108356353431E-2</v>
      </c>
      <c r="S110" s="19">
        <f t="shared" si="5"/>
        <v>0</v>
      </c>
      <c r="T110" s="19">
        <f t="shared" si="6"/>
        <v>5.2855418844271397E-2</v>
      </c>
      <c r="U110" s="19">
        <f t="shared" si="7"/>
        <v>0</v>
      </c>
      <c r="V110" s="19">
        <f t="shared" si="8"/>
        <v>0</v>
      </c>
    </row>
    <row r="111" spans="1:22" x14ac:dyDescent="0.25">
      <c r="A111" s="26">
        <f>Wellpath!E111</f>
        <v>10300</v>
      </c>
      <c r="B111" s="22">
        <v>0</v>
      </c>
      <c r="C111" s="22">
        <v>0</v>
      </c>
      <c r="D111" s="22">
        <v>1</v>
      </c>
      <c r="E111" s="20">
        <f>Model!$W$23*((drdp!B111+drdp!K111)*'DEC-OH'!$B111+(drdp!E111+drdp!N111)*'DEC-OH'!$C111+(drdp!H111+drdp!Q111)*'DEC-OH'!$D111)</f>
        <v>6.2188453000362749E-2</v>
      </c>
      <c r="F111" s="20">
        <f>Model!$W$23*((drdp!C111+drdp!L111)*'DEC-OH'!$B111+(drdp!F111+drdp!O111)*'DEC-OH'!$C111+(drdp!I111+drdp!R111)*'DEC-OH'!$D111)</f>
        <v>-7.4113312281058483E-2</v>
      </c>
      <c r="G111" s="20">
        <f>Model!$W$23*((drdp!D111+drdp!M111)*'DEC-OH'!$B111+(drdp!G111+drdp!P111)*'DEC-OH'!$C111+(drdp!J111+drdp!S111)*'DEC-OH'!$D111)</f>
        <v>0</v>
      </c>
      <c r="H111" s="18">
        <f>Model!$W$23*((drdp!B111)*'DEC-OH'!$B111+(drdp!E111)*'DEC-OH'!$C111+(drdp!H111)*'DEC-OH'!$D111)</f>
        <v>3.1094226500181375E-2</v>
      </c>
      <c r="I111" s="18">
        <f>Model!$W$23*((drdp!C111)*'DEC-OH'!$B111+(drdp!F111)*'DEC-OH'!$C111+(drdp!I111)*'DEC-OH'!$D111)</f>
        <v>-3.7056656140529241E-2</v>
      </c>
      <c r="J111" s="18">
        <f>Model!$W$23*((drdp!D111)*'DEC-OH'!$B111+(drdp!G111)*'DEC-OH'!$C111+(drdp!J111)*'DEC-OH'!$D111)</f>
        <v>0</v>
      </c>
      <c r="K111" s="21">
        <f>SUM(E$3:E110)+H111</f>
        <v>-0.22164794114959716</v>
      </c>
      <c r="L111" s="21">
        <f>SUM(F$3:F110)+I111</f>
        <v>-0.26033121785502156</v>
      </c>
      <c r="M111" s="21">
        <f>SUM(G$3:G110)+J111</f>
        <v>0</v>
      </c>
      <c r="N111" s="21"/>
      <c r="O111" s="21"/>
      <c r="P111" s="21"/>
      <c r="Q111" s="19">
        <f t="shared" si="5"/>
        <v>4.9127809815855281E-2</v>
      </c>
      <c r="R111" s="19">
        <f t="shared" si="5"/>
        <v>6.7772342989878692E-2</v>
      </c>
      <c r="S111" s="19">
        <f t="shared" si="5"/>
        <v>0</v>
      </c>
      <c r="T111" s="19">
        <f t="shared" si="6"/>
        <v>5.7701878454532778E-2</v>
      </c>
      <c r="U111" s="19">
        <f t="shared" si="7"/>
        <v>0</v>
      </c>
      <c r="V111" s="19">
        <f t="shared" si="8"/>
        <v>0</v>
      </c>
    </row>
    <row r="112" spans="1:22" x14ac:dyDescent="0.25">
      <c r="A112" s="26">
        <f>Wellpath!E112</f>
        <v>10400</v>
      </c>
      <c r="B112" s="22">
        <v>0</v>
      </c>
      <c r="C112" s="22">
        <v>0</v>
      </c>
      <c r="D112" s="22">
        <v>1</v>
      </c>
      <c r="E112" s="20">
        <f>Model!$W$23*((drdp!B112+drdp!K112)*'DEC-OH'!$B112+(drdp!E112+drdp!N112)*'DEC-OH'!$C112+(drdp!H112+drdp!Q112)*'DEC-OH'!$D112)</f>
        <v>6.2188453000362749E-2</v>
      </c>
      <c r="F112" s="20">
        <f>Model!$W$23*((drdp!C112+drdp!L112)*'DEC-OH'!$B112+(drdp!F112+drdp!O112)*'DEC-OH'!$C112+(drdp!I112+drdp!R112)*'DEC-OH'!$D112)</f>
        <v>-7.4113312281058483E-2</v>
      </c>
      <c r="G112" s="20">
        <f>Model!$W$23*((drdp!D112+drdp!M112)*'DEC-OH'!$B112+(drdp!G112+drdp!P112)*'DEC-OH'!$C112+(drdp!J112+drdp!S112)*'DEC-OH'!$D112)</f>
        <v>0</v>
      </c>
      <c r="H112" s="18">
        <f>Model!$W$23*((drdp!B112)*'DEC-OH'!$B112+(drdp!E112)*'DEC-OH'!$C112+(drdp!H112)*'DEC-OH'!$D112)</f>
        <v>3.1094226500181375E-2</v>
      </c>
      <c r="I112" s="18">
        <f>Model!$W$23*((drdp!C112)*'DEC-OH'!$B112+(drdp!F112)*'DEC-OH'!$C112+(drdp!I112)*'DEC-OH'!$D112)</f>
        <v>-3.7056656140529241E-2</v>
      </c>
      <c r="J112" s="18">
        <f>Model!$W$23*((drdp!D112)*'DEC-OH'!$B112+(drdp!G112)*'DEC-OH'!$C112+(drdp!J112)*'DEC-OH'!$D112)</f>
        <v>0</v>
      </c>
      <c r="K112" s="21">
        <f>SUM(E$3:E111)+H112</f>
        <v>-0.15945948814923441</v>
      </c>
      <c r="L112" s="21">
        <f>SUM(F$3:F111)+I112</f>
        <v>-0.33444453013608005</v>
      </c>
      <c r="M112" s="21">
        <f>SUM(G$3:G111)+J112</f>
        <v>0</v>
      </c>
      <c r="N112" s="21"/>
      <c r="O112" s="21"/>
      <c r="P112" s="21"/>
      <c r="Q112" s="19">
        <f t="shared" si="5"/>
        <v>2.5427328360815831E-2</v>
      </c>
      <c r="R112" s="19">
        <f t="shared" si="5"/>
        <v>0.11185314373794336</v>
      </c>
      <c r="S112" s="19">
        <f t="shared" si="5"/>
        <v>0</v>
      </c>
      <c r="T112" s="19">
        <f t="shared" si="6"/>
        <v>5.3330353589810531E-2</v>
      </c>
      <c r="U112" s="19">
        <f t="shared" si="7"/>
        <v>0</v>
      </c>
      <c r="V112" s="19">
        <f t="shared" si="8"/>
        <v>0</v>
      </c>
    </row>
    <row r="113" spans="1:22" x14ac:dyDescent="0.25">
      <c r="A113" s="26">
        <f>Wellpath!E113</f>
        <v>10500</v>
      </c>
      <c r="B113" s="22">
        <v>0</v>
      </c>
      <c r="C113" s="22">
        <v>0</v>
      </c>
      <c r="D113" s="22">
        <v>1</v>
      </c>
      <c r="E113" s="20">
        <f>Model!$W$23*((drdp!B113+drdp!K113)*'DEC-OH'!$B113+(drdp!E113+drdp!N113)*'DEC-OH'!$C113+(drdp!H113+drdp!Q113)*'DEC-OH'!$D113)</f>
        <v>6.2188453000362749E-2</v>
      </c>
      <c r="F113" s="20">
        <f>Model!$W$23*((drdp!C113+drdp!L113)*'DEC-OH'!$B113+(drdp!F113+drdp!O113)*'DEC-OH'!$C113+(drdp!I113+drdp!R113)*'DEC-OH'!$D113)</f>
        <v>-7.4113312281058483E-2</v>
      </c>
      <c r="G113" s="20">
        <f>Model!$W$23*((drdp!D113+drdp!M113)*'DEC-OH'!$B113+(drdp!G113+drdp!P113)*'DEC-OH'!$C113+(drdp!J113+drdp!S113)*'DEC-OH'!$D113)</f>
        <v>0</v>
      </c>
      <c r="H113" s="18">
        <f>Model!$W$23*((drdp!B113)*'DEC-OH'!$B113+(drdp!E113)*'DEC-OH'!$C113+(drdp!H113)*'DEC-OH'!$D113)</f>
        <v>3.1094226500181375E-2</v>
      </c>
      <c r="I113" s="18">
        <f>Model!$W$23*((drdp!C113)*'DEC-OH'!$B113+(drdp!F113)*'DEC-OH'!$C113+(drdp!I113)*'DEC-OH'!$D113)</f>
        <v>-3.7056656140529241E-2</v>
      </c>
      <c r="J113" s="18">
        <f>Model!$W$23*((drdp!D113)*'DEC-OH'!$B113+(drdp!G113)*'DEC-OH'!$C113+(drdp!J113)*'DEC-OH'!$D113)</f>
        <v>0</v>
      </c>
      <c r="K113" s="21">
        <f>SUM(E$3:E112)+H113</f>
        <v>-9.7271035148871671E-2</v>
      </c>
      <c r="L113" s="21">
        <f>SUM(F$3:F112)+I113</f>
        <v>-0.40855784241713855</v>
      </c>
      <c r="M113" s="21">
        <f>SUM(G$3:G112)+J113</f>
        <v>0</v>
      </c>
      <c r="N113" s="21"/>
      <c r="O113" s="21"/>
      <c r="P113" s="21"/>
      <c r="Q113" s="19">
        <f t="shared" si="5"/>
        <v>9.4616542789330276E-3</v>
      </c>
      <c r="R113" s="19">
        <f t="shared" si="5"/>
        <v>0.16691951060054741</v>
      </c>
      <c r="S113" s="19">
        <f t="shared" si="5"/>
        <v>0</v>
      </c>
      <c r="T113" s="19">
        <f t="shared" si="6"/>
        <v>3.9740844250104657E-2</v>
      </c>
      <c r="U113" s="19">
        <f t="shared" si="7"/>
        <v>0</v>
      </c>
      <c r="V113" s="19">
        <f t="shared" si="8"/>
        <v>0</v>
      </c>
    </row>
    <row r="114" spans="1:22" x14ac:dyDescent="0.25">
      <c r="A114" s="26">
        <f>Wellpath!E114</f>
        <v>10600</v>
      </c>
      <c r="B114" s="22">
        <v>0</v>
      </c>
      <c r="C114" s="22">
        <v>0</v>
      </c>
      <c r="D114" s="22">
        <v>1</v>
      </c>
      <c r="E114" s="20">
        <f>Model!$W$23*((drdp!B114+drdp!K114)*'DEC-OH'!$B114+(drdp!E114+drdp!N114)*'DEC-OH'!$C114+(drdp!H114+drdp!Q114)*'DEC-OH'!$D114)</f>
        <v>6.2188453000362749E-2</v>
      </c>
      <c r="F114" s="20">
        <f>Model!$W$23*((drdp!C114+drdp!L114)*'DEC-OH'!$B114+(drdp!F114+drdp!O114)*'DEC-OH'!$C114+(drdp!I114+drdp!R114)*'DEC-OH'!$D114)</f>
        <v>-7.4113312281058483E-2</v>
      </c>
      <c r="G114" s="20">
        <f>Model!$W$23*((drdp!D114+drdp!M114)*'DEC-OH'!$B114+(drdp!G114+drdp!P114)*'DEC-OH'!$C114+(drdp!J114+drdp!S114)*'DEC-OH'!$D114)</f>
        <v>0</v>
      </c>
      <c r="H114" s="18">
        <f>Model!$W$23*((drdp!B114)*'DEC-OH'!$B114+(drdp!E114)*'DEC-OH'!$C114+(drdp!H114)*'DEC-OH'!$D114)</f>
        <v>3.1094226500181375E-2</v>
      </c>
      <c r="I114" s="18">
        <f>Model!$W$23*((drdp!C114)*'DEC-OH'!$B114+(drdp!F114)*'DEC-OH'!$C114+(drdp!I114)*'DEC-OH'!$D114)</f>
        <v>-3.7056656140529241E-2</v>
      </c>
      <c r="J114" s="18">
        <f>Model!$W$23*((drdp!D114)*'DEC-OH'!$B114+(drdp!G114)*'DEC-OH'!$C114+(drdp!J114)*'DEC-OH'!$D114)</f>
        <v>0</v>
      </c>
      <c r="K114" s="21">
        <f>SUM(E$3:E113)+H114</f>
        <v>-3.5082582148508928E-2</v>
      </c>
      <c r="L114" s="21">
        <f>SUM(F$3:F113)+I114</f>
        <v>-0.48267115469819705</v>
      </c>
      <c r="M114" s="21">
        <f>SUM(G$3:G113)+J114</f>
        <v>0</v>
      </c>
      <c r="N114" s="21"/>
      <c r="O114" s="21"/>
      <c r="P114" s="21"/>
      <c r="Q114" s="19">
        <f t="shared" si="5"/>
        <v>1.2307875702068773E-3</v>
      </c>
      <c r="R114" s="19">
        <f t="shared" si="5"/>
        <v>0.23297144357769087</v>
      </c>
      <c r="S114" s="19">
        <f t="shared" si="5"/>
        <v>0</v>
      </c>
      <c r="T114" s="19">
        <f t="shared" si="6"/>
        <v>1.6933350435415159E-2</v>
      </c>
      <c r="U114" s="19">
        <f t="shared" si="7"/>
        <v>0</v>
      </c>
      <c r="V114" s="19">
        <f t="shared" si="8"/>
        <v>0</v>
      </c>
    </row>
    <row r="115" spans="1:22" x14ac:dyDescent="0.25">
      <c r="A115" s="26">
        <f>Wellpath!E115</f>
        <v>10700</v>
      </c>
      <c r="B115" s="22">
        <v>0</v>
      </c>
      <c r="C115" s="22">
        <v>0</v>
      </c>
      <c r="D115" s="22">
        <v>1</v>
      </c>
      <c r="E115" s="20">
        <f>Model!$W$23*((drdp!B115+drdp!K115)*'DEC-OH'!$B115+(drdp!E115+drdp!N115)*'DEC-OH'!$C115+(drdp!H115+drdp!Q115)*'DEC-OH'!$D115)</f>
        <v>6.2188453000362749E-2</v>
      </c>
      <c r="F115" s="20">
        <f>Model!$W$23*((drdp!C115+drdp!L115)*'DEC-OH'!$B115+(drdp!F115+drdp!O115)*'DEC-OH'!$C115+(drdp!I115+drdp!R115)*'DEC-OH'!$D115)</f>
        <v>-7.4113312281058483E-2</v>
      </c>
      <c r="G115" s="20">
        <f>Model!$W$23*((drdp!D115+drdp!M115)*'DEC-OH'!$B115+(drdp!G115+drdp!P115)*'DEC-OH'!$C115+(drdp!J115+drdp!S115)*'DEC-OH'!$D115)</f>
        <v>0</v>
      </c>
      <c r="H115" s="18">
        <f>Model!$W$23*((drdp!B115)*'DEC-OH'!$B115+(drdp!E115)*'DEC-OH'!$C115+(drdp!H115)*'DEC-OH'!$D115)</f>
        <v>3.1094226500181375E-2</v>
      </c>
      <c r="I115" s="18">
        <f>Model!$W$23*((drdp!C115)*'DEC-OH'!$B115+(drdp!F115)*'DEC-OH'!$C115+(drdp!I115)*'DEC-OH'!$D115)</f>
        <v>-3.7056656140529241E-2</v>
      </c>
      <c r="J115" s="18">
        <f>Model!$W$23*((drdp!D115)*'DEC-OH'!$B115+(drdp!G115)*'DEC-OH'!$C115+(drdp!J115)*'DEC-OH'!$D115)</f>
        <v>0</v>
      </c>
      <c r="K115" s="21">
        <f>SUM(E$3:E114)+H115</f>
        <v>2.7105870851853824E-2</v>
      </c>
      <c r="L115" s="21">
        <f>SUM(F$3:F114)+I115</f>
        <v>-0.55678446697925554</v>
      </c>
      <c r="M115" s="21">
        <f>SUM(G$3:G114)+J115</f>
        <v>0</v>
      </c>
      <c r="N115" s="21"/>
      <c r="O115" s="21"/>
      <c r="P115" s="21"/>
      <c r="Q115" s="19">
        <f t="shared" si="5"/>
        <v>7.3472823463737878E-4</v>
      </c>
      <c r="R115" s="19">
        <f t="shared" si="5"/>
        <v>0.31000894266937373</v>
      </c>
      <c r="S115" s="19">
        <f t="shared" si="5"/>
        <v>0</v>
      </c>
      <c r="T115" s="19">
        <f t="shared" si="6"/>
        <v>-1.509212785425797E-2</v>
      </c>
      <c r="U115" s="19">
        <f t="shared" si="7"/>
        <v>0</v>
      </c>
      <c r="V115" s="19">
        <f t="shared" si="8"/>
        <v>0</v>
      </c>
    </row>
    <row r="116" spans="1:22" x14ac:dyDescent="0.25">
      <c r="A116" s="26">
        <f>Wellpath!E116</f>
        <v>10800</v>
      </c>
      <c r="B116" s="22">
        <v>0</v>
      </c>
      <c r="C116" s="22">
        <v>0</v>
      </c>
      <c r="D116" s="22">
        <v>1</v>
      </c>
      <c r="E116" s="20">
        <f>Model!$W$23*((drdp!B116+drdp!K116)*'DEC-OH'!$B116+(drdp!E116+drdp!N116)*'DEC-OH'!$C116+(drdp!H116+drdp!Q116)*'DEC-OH'!$D116)</f>
        <v>6.2188453000362749E-2</v>
      </c>
      <c r="F116" s="20">
        <f>Model!$W$23*((drdp!C116+drdp!L116)*'DEC-OH'!$B116+(drdp!F116+drdp!O116)*'DEC-OH'!$C116+(drdp!I116+drdp!R116)*'DEC-OH'!$D116)</f>
        <v>-7.4113312281058483E-2</v>
      </c>
      <c r="G116" s="20">
        <f>Model!$W$23*((drdp!D116+drdp!M116)*'DEC-OH'!$B116+(drdp!G116+drdp!P116)*'DEC-OH'!$C116+(drdp!J116+drdp!S116)*'DEC-OH'!$D116)</f>
        <v>0</v>
      </c>
      <c r="H116" s="18">
        <f>Model!$W$23*((drdp!B116)*'DEC-OH'!$B116+(drdp!E116)*'DEC-OH'!$C116+(drdp!H116)*'DEC-OH'!$D116)</f>
        <v>3.1094226500181375E-2</v>
      </c>
      <c r="I116" s="18">
        <f>Model!$W$23*((drdp!C116)*'DEC-OH'!$B116+(drdp!F116)*'DEC-OH'!$C116+(drdp!I116)*'DEC-OH'!$D116)</f>
        <v>-3.7056656140529241E-2</v>
      </c>
      <c r="J116" s="18">
        <f>Model!$W$23*((drdp!D116)*'DEC-OH'!$B116+(drdp!G116)*'DEC-OH'!$C116+(drdp!J116)*'DEC-OH'!$D116)</f>
        <v>0</v>
      </c>
      <c r="K116" s="21">
        <f>SUM(E$3:E115)+H116</f>
        <v>8.929432385221657E-2</v>
      </c>
      <c r="L116" s="21">
        <f>SUM(F$3:F115)+I116</f>
        <v>-0.63089777926031398</v>
      </c>
      <c r="M116" s="21">
        <f>SUM(G$3:G115)+J116</f>
        <v>0</v>
      </c>
      <c r="N116" s="21"/>
      <c r="O116" s="21"/>
      <c r="P116" s="21"/>
      <c r="Q116" s="19">
        <f t="shared" si="5"/>
        <v>7.973476272224533E-3</v>
      </c>
      <c r="R116" s="19">
        <f t="shared" si="5"/>
        <v>0.39803200787559589</v>
      </c>
      <c r="S116" s="19">
        <f t="shared" si="5"/>
        <v>0</v>
      </c>
      <c r="T116" s="19">
        <f t="shared" si="6"/>
        <v>-5.6335590618914723E-2</v>
      </c>
      <c r="U116" s="19">
        <f t="shared" si="7"/>
        <v>0</v>
      </c>
      <c r="V116" s="19">
        <f t="shared" si="8"/>
        <v>0</v>
      </c>
    </row>
    <row r="117" spans="1:22" x14ac:dyDescent="0.25">
      <c r="A117" s="26">
        <f>Wellpath!E117</f>
        <v>10900</v>
      </c>
      <c r="B117" s="22">
        <v>0</v>
      </c>
      <c r="C117" s="22">
        <v>0</v>
      </c>
      <c r="D117" s="22">
        <v>1</v>
      </c>
      <c r="E117" s="20">
        <f>Model!$W$23*((drdp!B117+drdp!K117)*'DEC-OH'!$B117+(drdp!E117+drdp!N117)*'DEC-OH'!$C117+(drdp!H117+drdp!Q117)*'DEC-OH'!$D117)</f>
        <v>6.2188453000362749E-2</v>
      </c>
      <c r="F117" s="20">
        <f>Model!$W$23*((drdp!C117+drdp!L117)*'DEC-OH'!$B117+(drdp!F117+drdp!O117)*'DEC-OH'!$C117+(drdp!I117+drdp!R117)*'DEC-OH'!$D117)</f>
        <v>-7.4113312281058483E-2</v>
      </c>
      <c r="G117" s="20">
        <f>Model!$W$23*((drdp!D117+drdp!M117)*'DEC-OH'!$B117+(drdp!G117+drdp!P117)*'DEC-OH'!$C117+(drdp!J117+drdp!S117)*'DEC-OH'!$D117)</f>
        <v>0</v>
      </c>
      <c r="H117" s="18">
        <f>Model!$W$23*((drdp!B117)*'DEC-OH'!$B117+(drdp!E117)*'DEC-OH'!$C117+(drdp!H117)*'DEC-OH'!$D117)</f>
        <v>3.1094226500181375E-2</v>
      </c>
      <c r="I117" s="18">
        <f>Model!$W$23*((drdp!C117)*'DEC-OH'!$B117+(drdp!F117)*'DEC-OH'!$C117+(drdp!I117)*'DEC-OH'!$D117)</f>
        <v>-3.7056656140529241E-2</v>
      </c>
      <c r="J117" s="18">
        <f>Model!$W$23*((drdp!D117)*'DEC-OH'!$B117+(drdp!G117)*'DEC-OH'!$C117+(drdp!J117)*'DEC-OH'!$D117)</f>
        <v>0</v>
      </c>
      <c r="K117" s="21">
        <f>SUM(E$3:E116)+H117</f>
        <v>0.15148277685257933</v>
      </c>
      <c r="L117" s="21">
        <f>SUM(F$3:F116)+I117</f>
        <v>-0.70501109154137243</v>
      </c>
      <c r="M117" s="21">
        <f>SUM(G$3:G116)+J117</f>
        <v>0</v>
      </c>
      <c r="N117" s="21"/>
      <c r="O117" s="21"/>
      <c r="P117" s="21"/>
      <c r="Q117" s="19">
        <f t="shared" si="5"/>
        <v>2.2947031682968341E-2</v>
      </c>
      <c r="R117" s="19">
        <f t="shared" si="5"/>
        <v>0.49704063919635744</v>
      </c>
      <c r="S117" s="19">
        <f t="shared" si="5"/>
        <v>0</v>
      </c>
      <c r="T117" s="19">
        <f t="shared" si="6"/>
        <v>-0.1067970378585551</v>
      </c>
      <c r="U117" s="19">
        <f t="shared" si="7"/>
        <v>0</v>
      </c>
      <c r="V117" s="19">
        <f t="shared" si="8"/>
        <v>0</v>
      </c>
    </row>
    <row r="118" spans="1:22" x14ac:dyDescent="0.25">
      <c r="A118" s="26">
        <f>Wellpath!E118</f>
        <v>11000</v>
      </c>
      <c r="B118" s="22">
        <v>0</v>
      </c>
      <c r="C118" s="22">
        <v>0</v>
      </c>
      <c r="D118" s="22">
        <v>1</v>
      </c>
      <c r="E118" s="20">
        <f>Model!$W$23*((drdp!B118+drdp!K118)*'DEC-OH'!$B118+(drdp!E118+drdp!N118)*'DEC-OH'!$C118+(drdp!H118+drdp!Q118)*'DEC-OH'!$D118)</f>
        <v>6.2188453000362749E-2</v>
      </c>
      <c r="F118" s="20">
        <f>Model!$W$23*((drdp!C118+drdp!L118)*'DEC-OH'!$B118+(drdp!F118+drdp!O118)*'DEC-OH'!$C118+(drdp!I118+drdp!R118)*'DEC-OH'!$D118)</f>
        <v>-7.4113312281058483E-2</v>
      </c>
      <c r="G118" s="20">
        <f>Model!$W$23*((drdp!D118+drdp!M118)*'DEC-OH'!$B118+(drdp!G118+drdp!P118)*'DEC-OH'!$C118+(drdp!J118+drdp!S118)*'DEC-OH'!$D118)</f>
        <v>0</v>
      </c>
      <c r="H118" s="18">
        <f>Model!$W$23*((drdp!B118)*'DEC-OH'!$B118+(drdp!E118)*'DEC-OH'!$C118+(drdp!H118)*'DEC-OH'!$D118)</f>
        <v>3.1094226500181375E-2</v>
      </c>
      <c r="I118" s="18">
        <f>Model!$W$23*((drdp!C118)*'DEC-OH'!$B118+(drdp!F118)*'DEC-OH'!$C118+(drdp!I118)*'DEC-OH'!$D118)</f>
        <v>-3.7056656140529241E-2</v>
      </c>
      <c r="J118" s="18">
        <f>Model!$W$23*((drdp!D118)*'DEC-OH'!$B118+(drdp!G118)*'DEC-OH'!$C118+(drdp!J118)*'DEC-OH'!$D118)</f>
        <v>0</v>
      </c>
      <c r="K118" s="21">
        <f>SUM(E$3:E117)+H118</f>
        <v>0.21367122985294207</v>
      </c>
      <c r="L118" s="21">
        <f>SUM(F$3:F117)+I118</f>
        <v>-0.77912440382243087</v>
      </c>
      <c r="M118" s="21">
        <f>SUM(G$3:G117)+J118</f>
        <v>0</v>
      </c>
      <c r="N118" s="21"/>
      <c r="O118" s="21"/>
      <c r="P118" s="21"/>
      <c r="Q118" s="19">
        <f t="shared" si="5"/>
        <v>4.5655394466868802E-2</v>
      </c>
      <c r="R118" s="19">
        <f t="shared" si="5"/>
        <v>0.60703483663165836</v>
      </c>
      <c r="S118" s="19">
        <f t="shared" si="5"/>
        <v>0</v>
      </c>
      <c r="T118" s="19">
        <f t="shared" si="6"/>
        <v>-0.16647646957317908</v>
      </c>
      <c r="U118" s="19">
        <f t="shared" si="7"/>
        <v>0</v>
      </c>
      <c r="V118" s="19">
        <f t="shared" si="8"/>
        <v>0</v>
      </c>
    </row>
    <row r="119" spans="1:22" x14ac:dyDescent="0.25">
      <c r="A119" s="26">
        <f>Wellpath!E119</f>
        <v>11100</v>
      </c>
      <c r="B119" s="22">
        <v>0</v>
      </c>
      <c r="C119" s="22">
        <v>0</v>
      </c>
      <c r="D119" s="22">
        <v>1</v>
      </c>
      <c r="E119" s="20">
        <f>Model!$W$23*((drdp!B119+drdp!K119)*'DEC-OH'!$B119+(drdp!E119+drdp!N119)*'DEC-OH'!$C119+(drdp!H119+drdp!Q119)*'DEC-OH'!$D119)</f>
        <v>6.2188453000362749E-2</v>
      </c>
      <c r="F119" s="20">
        <f>Model!$W$23*((drdp!C119+drdp!L119)*'DEC-OH'!$B119+(drdp!F119+drdp!O119)*'DEC-OH'!$C119+(drdp!I119+drdp!R119)*'DEC-OH'!$D119)</f>
        <v>-7.4113312281058483E-2</v>
      </c>
      <c r="G119" s="20">
        <f>Model!$W$23*((drdp!D119+drdp!M119)*'DEC-OH'!$B119+(drdp!G119+drdp!P119)*'DEC-OH'!$C119+(drdp!J119+drdp!S119)*'DEC-OH'!$D119)</f>
        <v>0</v>
      </c>
      <c r="H119" s="18">
        <f>Model!$W$23*((drdp!B119)*'DEC-OH'!$B119+(drdp!E119)*'DEC-OH'!$C119+(drdp!H119)*'DEC-OH'!$D119)</f>
        <v>3.1094226500181375E-2</v>
      </c>
      <c r="I119" s="18">
        <f>Model!$W$23*((drdp!C119)*'DEC-OH'!$B119+(drdp!F119)*'DEC-OH'!$C119+(drdp!I119)*'DEC-OH'!$D119)</f>
        <v>-3.7056656140529241E-2</v>
      </c>
      <c r="J119" s="18">
        <f>Model!$W$23*((drdp!D119)*'DEC-OH'!$B119+(drdp!G119)*'DEC-OH'!$C119+(drdp!J119)*'DEC-OH'!$D119)</f>
        <v>0</v>
      </c>
      <c r="K119" s="21">
        <f>SUM(E$3:E118)+H119</f>
        <v>0.27585968285330481</v>
      </c>
      <c r="L119" s="21">
        <f>SUM(F$3:F118)+I119</f>
        <v>-0.85323771610348931</v>
      </c>
      <c r="M119" s="21">
        <f>SUM(G$3:G118)+J119</f>
        <v>0</v>
      </c>
      <c r="N119" s="21"/>
      <c r="O119" s="21"/>
      <c r="P119" s="21"/>
      <c r="Q119" s="19">
        <f t="shared" si="5"/>
        <v>7.6098564623925918E-2</v>
      </c>
      <c r="R119" s="19">
        <f t="shared" si="5"/>
        <v>0.72801460018149866</v>
      </c>
      <c r="S119" s="19">
        <f t="shared" si="5"/>
        <v>0</v>
      </c>
      <c r="T119" s="19">
        <f t="shared" si="6"/>
        <v>-0.2353738857627867</v>
      </c>
      <c r="U119" s="19">
        <f t="shared" si="7"/>
        <v>0</v>
      </c>
      <c r="V119" s="19">
        <f t="shared" si="8"/>
        <v>0</v>
      </c>
    </row>
    <row r="120" spans="1:22" x14ac:dyDescent="0.25">
      <c r="A120" s="26">
        <f>Wellpath!E120</f>
        <v>11200</v>
      </c>
      <c r="B120" s="22">
        <v>0</v>
      </c>
      <c r="C120" s="22">
        <v>0</v>
      </c>
      <c r="D120" s="22">
        <v>1</v>
      </c>
      <c r="E120" s="20">
        <f>Model!$W$23*((drdp!B120+drdp!K120)*'DEC-OH'!$B120+(drdp!E120+drdp!N120)*'DEC-OH'!$C120+(drdp!H120+drdp!Q120)*'DEC-OH'!$D120)</f>
        <v>6.2188453000362749E-2</v>
      </c>
      <c r="F120" s="20">
        <f>Model!$W$23*((drdp!C120+drdp!L120)*'DEC-OH'!$B120+(drdp!F120+drdp!O120)*'DEC-OH'!$C120+(drdp!I120+drdp!R120)*'DEC-OH'!$D120)</f>
        <v>-7.4113312281058483E-2</v>
      </c>
      <c r="G120" s="20">
        <f>Model!$W$23*((drdp!D120+drdp!M120)*'DEC-OH'!$B120+(drdp!G120+drdp!P120)*'DEC-OH'!$C120+(drdp!J120+drdp!S120)*'DEC-OH'!$D120)</f>
        <v>0</v>
      </c>
      <c r="H120" s="18">
        <f>Model!$W$23*((drdp!B120)*'DEC-OH'!$B120+(drdp!E120)*'DEC-OH'!$C120+(drdp!H120)*'DEC-OH'!$D120)</f>
        <v>3.1094226500181375E-2</v>
      </c>
      <c r="I120" s="18">
        <f>Model!$W$23*((drdp!C120)*'DEC-OH'!$B120+(drdp!F120)*'DEC-OH'!$C120+(drdp!I120)*'DEC-OH'!$D120)</f>
        <v>-3.7056656140529241E-2</v>
      </c>
      <c r="J120" s="18">
        <f>Model!$W$23*((drdp!D120)*'DEC-OH'!$B120+(drdp!G120)*'DEC-OH'!$C120+(drdp!J120)*'DEC-OH'!$D120)</f>
        <v>0</v>
      </c>
      <c r="K120" s="21">
        <f>SUM(E$3:E119)+H120</f>
        <v>0.33804813585366761</v>
      </c>
      <c r="L120" s="21">
        <f>SUM(F$3:F119)+I120</f>
        <v>-0.92735102838454775</v>
      </c>
      <c r="M120" s="21">
        <f>SUM(G$3:G119)+J120</f>
        <v>0</v>
      </c>
      <c r="N120" s="21"/>
      <c r="O120" s="21"/>
      <c r="P120" s="21"/>
      <c r="Q120" s="19">
        <f t="shared" si="5"/>
        <v>0.11427654215413971</v>
      </c>
      <c r="R120" s="19">
        <f t="shared" si="5"/>
        <v>0.85997992984587823</v>
      </c>
      <c r="S120" s="19">
        <f t="shared" si="5"/>
        <v>0</v>
      </c>
      <c r="T120" s="19">
        <f t="shared" si="6"/>
        <v>-0.31348928642737794</v>
      </c>
      <c r="U120" s="19">
        <f t="shared" si="7"/>
        <v>0</v>
      </c>
      <c r="V120" s="19">
        <f t="shared" si="8"/>
        <v>0</v>
      </c>
    </row>
    <row r="121" spans="1:22" x14ac:dyDescent="0.25">
      <c r="A121" s="26">
        <f>Wellpath!E121</f>
        <v>11300</v>
      </c>
      <c r="B121" s="22">
        <v>0</v>
      </c>
      <c r="C121" s="22">
        <v>0</v>
      </c>
      <c r="D121" s="22">
        <v>1</v>
      </c>
      <c r="E121" s="20">
        <f>Model!$W$23*((drdp!B121+drdp!K121)*'DEC-OH'!$B121+(drdp!E121+drdp!N121)*'DEC-OH'!$C121+(drdp!H121+drdp!Q121)*'DEC-OH'!$D121)</f>
        <v>6.2188453000362749E-2</v>
      </c>
      <c r="F121" s="20">
        <f>Model!$W$23*((drdp!C121+drdp!L121)*'DEC-OH'!$B121+(drdp!F121+drdp!O121)*'DEC-OH'!$C121+(drdp!I121+drdp!R121)*'DEC-OH'!$D121)</f>
        <v>-7.4113312281058483E-2</v>
      </c>
      <c r="G121" s="20">
        <f>Model!$W$23*((drdp!D121+drdp!M121)*'DEC-OH'!$B121+(drdp!G121+drdp!P121)*'DEC-OH'!$C121+(drdp!J121+drdp!S121)*'DEC-OH'!$D121)</f>
        <v>0</v>
      </c>
      <c r="H121" s="18">
        <f>Model!$W$23*((drdp!B121)*'DEC-OH'!$B121+(drdp!E121)*'DEC-OH'!$C121+(drdp!H121)*'DEC-OH'!$D121)</f>
        <v>3.1094226500181375E-2</v>
      </c>
      <c r="I121" s="18">
        <f>Model!$W$23*((drdp!C121)*'DEC-OH'!$B121+(drdp!F121)*'DEC-OH'!$C121+(drdp!I121)*'DEC-OH'!$D121)</f>
        <v>-3.7056656140529241E-2</v>
      </c>
      <c r="J121" s="18">
        <f>Model!$W$23*((drdp!D121)*'DEC-OH'!$B121+(drdp!G121)*'DEC-OH'!$C121+(drdp!J121)*'DEC-OH'!$D121)</f>
        <v>0</v>
      </c>
      <c r="K121" s="21">
        <f>SUM(E$3:E120)+H121</f>
        <v>0.40023658885403035</v>
      </c>
      <c r="L121" s="21">
        <f>SUM(F$3:F120)+I121</f>
        <v>-1.0014643406656063</v>
      </c>
      <c r="M121" s="21">
        <f>SUM(G$3:G120)+J121</f>
        <v>0</v>
      </c>
      <c r="N121" s="21"/>
      <c r="O121" s="21"/>
      <c r="P121" s="21"/>
      <c r="Q121" s="19">
        <f t="shared" si="5"/>
        <v>0.16018932705751013</v>
      </c>
      <c r="R121" s="19">
        <f t="shared" si="5"/>
        <v>1.0029308256247975</v>
      </c>
      <c r="S121" s="19">
        <f t="shared" si="5"/>
        <v>0</v>
      </c>
      <c r="T121" s="19">
        <f t="shared" si="6"/>
        <v>-0.40082267156695284</v>
      </c>
      <c r="U121" s="19">
        <f t="shared" si="7"/>
        <v>0</v>
      </c>
      <c r="V121" s="19">
        <f t="shared" si="8"/>
        <v>0</v>
      </c>
    </row>
    <row r="122" spans="1:22" x14ac:dyDescent="0.25">
      <c r="A122" s="26">
        <f>Wellpath!E122</f>
        <v>11400</v>
      </c>
      <c r="B122" s="22">
        <v>0</v>
      </c>
      <c r="C122" s="22">
        <v>0</v>
      </c>
      <c r="D122" s="22">
        <v>1</v>
      </c>
      <c r="E122" s="20">
        <f>Model!$W$23*((drdp!B122+drdp!K122)*'DEC-OH'!$B122+(drdp!E122+drdp!N122)*'DEC-OH'!$C122+(drdp!H122+drdp!Q122)*'DEC-OH'!$D122)</f>
        <v>6.2188453000362749E-2</v>
      </c>
      <c r="F122" s="20">
        <f>Model!$W$23*((drdp!C122+drdp!L122)*'DEC-OH'!$B122+(drdp!F122+drdp!O122)*'DEC-OH'!$C122+(drdp!I122+drdp!R122)*'DEC-OH'!$D122)</f>
        <v>-7.4113312281058483E-2</v>
      </c>
      <c r="G122" s="20">
        <f>Model!$W$23*((drdp!D122+drdp!M122)*'DEC-OH'!$B122+(drdp!G122+drdp!P122)*'DEC-OH'!$C122+(drdp!J122+drdp!S122)*'DEC-OH'!$D122)</f>
        <v>0</v>
      </c>
      <c r="H122" s="18">
        <f>Model!$W$23*((drdp!B122)*'DEC-OH'!$B122+(drdp!E122)*'DEC-OH'!$C122+(drdp!H122)*'DEC-OH'!$D122)</f>
        <v>3.1094226500181375E-2</v>
      </c>
      <c r="I122" s="18">
        <f>Model!$W$23*((drdp!C122)*'DEC-OH'!$B122+(drdp!F122)*'DEC-OH'!$C122+(drdp!I122)*'DEC-OH'!$D122)</f>
        <v>-3.7056656140529241E-2</v>
      </c>
      <c r="J122" s="18">
        <f>Model!$W$23*((drdp!D122)*'DEC-OH'!$B122+(drdp!G122)*'DEC-OH'!$C122+(drdp!J122)*'DEC-OH'!$D122)</f>
        <v>0</v>
      </c>
      <c r="K122" s="21">
        <f>SUM(E$3:E121)+H122</f>
        <v>0.46242504185439309</v>
      </c>
      <c r="L122" s="21">
        <f>SUM(F$3:F121)+I122</f>
        <v>-1.0755776529466647</v>
      </c>
      <c r="M122" s="21">
        <f>SUM(G$3:G121)+J122</f>
        <v>0</v>
      </c>
      <c r="N122" s="21"/>
      <c r="O122" s="21"/>
      <c r="P122" s="21"/>
      <c r="Q122" s="19">
        <f t="shared" si="5"/>
        <v>0.2138369193340372</v>
      </c>
      <c r="R122" s="19">
        <f t="shared" si="5"/>
        <v>1.156867287518256</v>
      </c>
      <c r="S122" s="19">
        <f t="shared" si="5"/>
        <v>0</v>
      </c>
      <c r="T122" s="19">
        <f t="shared" si="6"/>
        <v>-0.49737404118151135</v>
      </c>
      <c r="U122" s="19">
        <f t="shared" si="7"/>
        <v>0</v>
      </c>
      <c r="V122" s="19">
        <f t="shared" si="8"/>
        <v>0</v>
      </c>
    </row>
    <row r="123" spans="1:22" x14ac:dyDescent="0.25">
      <c r="A123" s="26">
        <f>Wellpath!E123</f>
        <v>11500</v>
      </c>
      <c r="B123" s="22">
        <v>0</v>
      </c>
      <c r="C123" s="22">
        <v>0</v>
      </c>
      <c r="D123" s="22">
        <v>1</v>
      </c>
      <c r="E123" s="20">
        <f>Model!$W$23*((drdp!B123+drdp!K123)*'DEC-OH'!$B123+(drdp!E123+drdp!N123)*'DEC-OH'!$C123+(drdp!H123+drdp!Q123)*'DEC-OH'!$D123)</f>
        <v>6.2188453000362749E-2</v>
      </c>
      <c r="F123" s="20">
        <f>Model!$W$23*((drdp!C123+drdp!L123)*'DEC-OH'!$B123+(drdp!F123+drdp!O123)*'DEC-OH'!$C123+(drdp!I123+drdp!R123)*'DEC-OH'!$D123)</f>
        <v>-7.4113312281058483E-2</v>
      </c>
      <c r="G123" s="20">
        <f>Model!$W$23*((drdp!D123+drdp!M123)*'DEC-OH'!$B123+(drdp!G123+drdp!P123)*'DEC-OH'!$C123+(drdp!J123+drdp!S123)*'DEC-OH'!$D123)</f>
        <v>0</v>
      </c>
      <c r="H123" s="18">
        <f>Model!$W$23*((drdp!B123)*'DEC-OH'!$B123+(drdp!E123)*'DEC-OH'!$C123+(drdp!H123)*'DEC-OH'!$D123)</f>
        <v>3.1094226500181375E-2</v>
      </c>
      <c r="I123" s="18">
        <f>Model!$W$23*((drdp!C123)*'DEC-OH'!$B123+(drdp!F123)*'DEC-OH'!$C123+(drdp!I123)*'DEC-OH'!$D123)</f>
        <v>-3.7056656140529241E-2</v>
      </c>
      <c r="J123" s="18">
        <f>Model!$W$23*((drdp!D123)*'DEC-OH'!$B123+(drdp!G123)*'DEC-OH'!$C123+(drdp!J123)*'DEC-OH'!$D123)</f>
        <v>0</v>
      </c>
      <c r="K123" s="21">
        <f>SUM(E$3:E122)+H123</f>
        <v>0.52461349485475584</v>
      </c>
      <c r="L123" s="21">
        <f>SUM(F$3:F122)+I123</f>
        <v>-1.1496909652277232</v>
      </c>
      <c r="M123" s="21">
        <f>SUM(G$3:G122)+J123</f>
        <v>0</v>
      </c>
      <c r="N123" s="21"/>
      <c r="O123" s="21"/>
      <c r="P123" s="21"/>
      <c r="Q123" s="19">
        <f t="shared" si="5"/>
        <v>0.27521931898372093</v>
      </c>
      <c r="R123" s="19">
        <f t="shared" si="5"/>
        <v>1.3217893155262539</v>
      </c>
      <c r="S123" s="19">
        <f t="shared" si="5"/>
        <v>0</v>
      </c>
      <c r="T123" s="19">
        <f t="shared" si="6"/>
        <v>-0.60314339527105343</v>
      </c>
      <c r="U123" s="19">
        <f t="shared" si="7"/>
        <v>0</v>
      </c>
      <c r="V123" s="19">
        <f t="shared" si="8"/>
        <v>0</v>
      </c>
    </row>
    <row r="124" spans="1:22" x14ac:dyDescent="0.25">
      <c r="A124" s="26">
        <f>Wellpath!E124</f>
        <v>11600</v>
      </c>
      <c r="B124" s="22">
        <v>0</v>
      </c>
      <c r="C124" s="22">
        <v>0</v>
      </c>
      <c r="D124" s="22">
        <v>1</v>
      </c>
      <c r="E124" s="20">
        <f>Model!$W$23*((drdp!B124+drdp!K124)*'DEC-OH'!$B124+(drdp!E124+drdp!N124)*'DEC-OH'!$C124+(drdp!H124+drdp!Q124)*'DEC-OH'!$D124)</f>
        <v>6.2188453000362749E-2</v>
      </c>
      <c r="F124" s="20">
        <f>Model!$W$23*((drdp!C124+drdp!L124)*'DEC-OH'!$B124+(drdp!F124+drdp!O124)*'DEC-OH'!$C124+(drdp!I124+drdp!R124)*'DEC-OH'!$D124)</f>
        <v>-7.4113312281058483E-2</v>
      </c>
      <c r="G124" s="20">
        <f>Model!$W$23*((drdp!D124+drdp!M124)*'DEC-OH'!$B124+(drdp!G124+drdp!P124)*'DEC-OH'!$C124+(drdp!J124+drdp!S124)*'DEC-OH'!$D124)</f>
        <v>0</v>
      </c>
      <c r="H124" s="18">
        <f>Model!$W$23*((drdp!B124)*'DEC-OH'!$B124+(drdp!E124)*'DEC-OH'!$C124+(drdp!H124)*'DEC-OH'!$D124)</f>
        <v>3.1094226500181375E-2</v>
      </c>
      <c r="I124" s="18">
        <f>Model!$W$23*((drdp!C124)*'DEC-OH'!$B124+(drdp!F124)*'DEC-OH'!$C124+(drdp!I124)*'DEC-OH'!$D124)</f>
        <v>-3.7056656140529241E-2</v>
      </c>
      <c r="J124" s="18">
        <f>Model!$W$23*((drdp!D124)*'DEC-OH'!$B124+(drdp!G124)*'DEC-OH'!$C124+(drdp!J124)*'DEC-OH'!$D124)</f>
        <v>0</v>
      </c>
      <c r="K124" s="21">
        <f>SUM(E$3:E123)+H124</f>
        <v>0.58680194785511852</v>
      </c>
      <c r="L124" s="21">
        <f>SUM(F$3:F123)+I124</f>
        <v>-1.2238042775087816</v>
      </c>
      <c r="M124" s="21">
        <f>SUM(G$3:G123)+J124</f>
        <v>0</v>
      </c>
      <c r="N124" s="21"/>
      <c r="O124" s="21"/>
      <c r="P124" s="21"/>
      <c r="Q124" s="19">
        <f t="shared" si="5"/>
        <v>0.34433652600656123</v>
      </c>
      <c r="R124" s="19">
        <f t="shared" si="5"/>
        <v>1.4976969096487909</v>
      </c>
      <c r="S124" s="19">
        <f t="shared" si="5"/>
        <v>0</v>
      </c>
      <c r="T124" s="19">
        <f t="shared" si="6"/>
        <v>-0.71813073383557902</v>
      </c>
      <c r="U124" s="19">
        <f t="shared" si="7"/>
        <v>0</v>
      </c>
      <c r="V124" s="19">
        <f t="shared" si="8"/>
        <v>0</v>
      </c>
    </row>
    <row r="125" spans="1:22" x14ac:dyDescent="0.25">
      <c r="A125" s="26">
        <f>Wellpath!E125</f>
        <v>11700</v>
      </c>
      <c r="B125" s="22">
        <v>0</v>
      </c>
      <c r="C125" s="22">
        <v>0</v>
      </c>
      <c r="D125" s="22">
        <v>1</v>
      </c>
      <c r="E125" s="20">
        <f>Model!$W$23*((drdp!B125+drdp!K125)*'DEC-OH'!$B125+(drdp!E125+drdp!N125)*'DEC-OH'!$C125+(drdp!H125+drdp!Q125)*'DEC-OH'!$D125)</f>
        <v>6.2188453000362749E-2</v>
      </c>
      <c r="F125" s="20">
        <f>Model!$W$23*((drdp!C125+drdp!L125)*'DEC-OH'!$B125+(drdp!F125+drdp!O125)*'DEC-OH'!$C125+(drdp!I125+drdp!R125)*'DEC-OH'!$D125)</f>
        <v>-7.4113312281058483E-2</v>
      </c>
      <c r="G125" s="20">
        <f>Model!$W$23*((drdp!D125+drdp!M125)*'DEC-OH'!$B125+(drdp!G125+drdp!P125)*'DEC-OH'!$C125+(drdp!J125+drdp!S125)*'DEC-OH'!$D125)</f>
        <v>0</v>
      </c>
      <c r="H125" s="18">
        <f>Model!$W$23*((drdp!B125)*'DEC-OH'!$B125+(drdp!E125)*'DEC-OH'!$C125+(drdp!H125)*'DEC-OH'!$D125)</f>
        <v>3.1094226500181375E-2</v>
      </c>
      <c r="I125" s="18">
        <f>Model!$W$23*((drdp!C125)*'DEC-OH'!$B125+(drdp!F125)*'DEC-OH'!$C125+(drdp!I125)*'DEC-OH'!$D125)</f>
        <v>-3.7056656140529241E-2</v>
      </c>
      <c r="J125" s="18">
        <f>Model!$W$23*((drdp!D125)*'DEC-OH'!$B125+(drdp!G125)*'DEC-OH'!$C125+(drdp!J125)*'DEC-OH'!$D125)</f>
        <v>0</v>
      </c>
      <c r="K125" s="21">
        <f>SUM(E$3:E124)+H125</f>
        <v>0.64899040085548132</v>
      </c>
      <c r="L125" s="21">
        <f>SUM(F$3:F124)+I125</f>
        <v>-1.2979175897898401</v>
      </c>
      <c r="M125" s="21">
        <f>SUM(G$3:G124)+J125</f>
        <v>0</v>
      </c>
      <c r="N125" s="21"/>
      <c r="O125" s="21"/>
      <c r="P125" s="21"/>
      <c r="Q125" s="19">
        <f t="shared" si="5"/>
        <v>0.42118854040255832</v>
      </c>
      <c r="R125" s="19">
        <f t="shared" si="5"/>
        <v>1.6845900698858676</v>
      </c>
      <c r="S125" s="19">
        <f t="shared" si="5"/>
        <v>0</v>
      </c>
      <c r="T125" s="19">
        <f t="shared" si="6"/>
        <v>-0.8423360568750885</v>
      </c>
      <c r="U125" s="19">
        <f t="shared" si="7"/>
        <v>0</v>
      </c>
      <c r="V125" s="19">
        <f t="shared" si="8"/>
        <v>0</v>
      </c>
    </row>
    <row r="126" spans="1:22" x14ac:dyDescent="0.25">
      <c r="A126" s="26">
        <f>Wellpath!E126</f>
        <v>11800</v>
      </c>
      <c r="B126" s="22">
        <v>0</v>
      </c>
      <c r="C126" s="22">
        <v>0</v>
      </c>
      <c r="D126" s="22">
        <v>1</v>
      </c>
      <c r="E126" s="20">
        <f>Model!$W$23*((drdp!B126+drdp!K126)*'DEC-OH'!$B126+(drdp!E126+drdp!N126)*'DEC-OH'!$C126+(drdp!H126+drdp!Q126)*'DEC-OH'!$D126)</f>
        <v>6.2188453000362749E-2</v>
      </c>
      <c r="F126" s="20">
        <f>Model!$W$23*((drdp!C126+drdp!L126)*'DEC-OH'!$B126+(drdp!F126+drdp!O126)*'DEC-OH'!$C126+(drdp!I126+drdp!R126)*'DEC-OH'!$D126)</f>
        <v>-7.4113312281058483E-2</v>
      </c>
      <c r="G126" s="20">
        <f>Model!$W$23*((drdp!D126+drdp!M126)*'DEC-OH'!$B126+(drdp!G126+drdp!P126)*'DEC-OH'!$C126+(drdp!J126+drdp!S126)*'DEC-OH'!$D126)</f>
        <v>0</v>
      </c>
      <c r="H126" s="18">
        <f>Model!$W$23*((drdp!B126)*'DEC-OH'!$B126+(drdp!E126)*'DEC-OH'!$C126+(drdp!H126)*'DEC-OH'!$D126)</f>
        <v>3.1094226500181375E-2</v>
      </c>
      <c r="I126" s="18">
        <f>Model!$W$23*((drdp!C126)*'DEC-OH'!$B126+(drdp!F126)*'DEC-OH'!$C126+(drdp!I126)*'DEC-OH'!$D126)</f>
        <v>-3.7056656140529241E-2</v>
      </c>
      <c r="J126" s="18">
        <f>Model!$W$23*((drdp!D126)*'DEC-OH'!$B126+(drdp!G126)*'DEC-OH'!$C126+(drdp!J126)*'DEC-OH'!$D126)</f>
        <v>0</v>
      </c>
      <c r="K126" s="21">
        <f>SUM(E$3:E125)+H126</f>
        <v>0.71117885385584412</v>
      </c>
      <c r="L126" s="21">
        <f>SUM(F$3:F125)+I126</f>
        <v>-1.3720309020708985</v>
      </c>
      <c r="M126" s="21">
        <f>SUM(G$3:G125)+J126</f>
        <v>0</v>
      </c>
      <c r="N126" s="21"/>
      <c r="O126" s="21"/>
      <c r="P126" s="21"/>
      <c r="Q126" s="19">
        <f t="shared" si="5"/>
        <v>0.50577536217171204</v>
      </c>
      <c r="R126" s="19">
        <f t="shared" si="5"/>
        <v>1.8824687962374835</v>
      </c>
      <c r="S126" s="19">
        <f t="shared" si="5"/>
        <v>0</v>
      </c>
      <c r="T126" s="19">
        <f t="shared" si="6"/>
        <v>-0.97575936438958155</v>
      </c>
      <c r="U126" s="19">
        <f t="shared" si="7"/>
        <v>0</v>
      </c>
      <c r="V126" s="19">
        <f t="shared" si="8"/>
        <v>0</v>
      </c>
    </row>
    <row r="127" spans="1:22" x14ac:dyDescent="0.25">
      <c r="A127" s="26">
        <f>Wellpath!E127</f>
        <v>11900</v>
      </c>
      <c r="B127" s="22">
        <v>0</v>
      </c>
      <c r="C127" s="22">
        <v>0</v>
      </c>
      <c r="D127" s="22">
        <v>1</v>
      </c>
      <c r="E127" s="20">
        <f>Model!$W$23*((drdp!B127+drdp!K127)*'DEC-OH'!$B127+(drdp!E127+drdp!N127)*'DEC-OH'!$C127+(drdp!H127+drdp!Q127)*'DEC-OH'!$D127)</f>
        <v>6.2188453000362749E-2</v>
      </c>
      <c r="F127" s="20">
        <f>Model!$W$23*((drdp!C127+drdp!L127)*'DEC-OH'!$B127+(drdp!F127+drdp!O127)*'DEC-OH'!$C127+(drdp!I127+drdp!R127)*'DEC-OH'!$D127)</f>
        <v>-7.4113312281058483E-2</v>
      </c>
      <c r="G127" s="20">
        <f>Model!$W$23*((drdp!D127+drdp!M127)*'DEC-OH'!$B127+(drdp!G127+drdp!P127)*'DEC-OH'!$C127+(drdp!J127+drdp!S127)*'DEC-OH'!$D127)</f>
        <v>0</v>
      </c>
      <c r="H127" s="18">
        <f>Model!$W$23*((drdp!B127)*'DEC-OH'!$B127+(drdp!E127)*'DEC-OH'!$C127+(drdp!H127)*'DEC-OH'!$D127)</f>
        <v>3.1094226500181375E-2</v>
      </c>
      <c r="I127" s="18">
        <f>Model!$W$23*((drdp!C127)*'DEC-OH'!$B127+(drdp!F127)*'DEC-OH'!$C127+(drdp!I127)*'DEC-OH'!$D127)</f>
        <v>-3.7056656140529241E-2</v>
      </c>
      <c r="J127" s="18">
        <f>Model!$W$23*((drdp!D127)*'DEC-OH'!$B127+(drdp!G127)*'DEC-OH'!$C127+(drdp!J127)*'DEC-OH'!$D127)</f>
        <v>0</v>
      </c>
      <c r="K127" s="21">
        <f>SUM(E$3:E126)+H127</f>
        <v>0.77336730685620692</v>
      </c>
      <c r="L127" s="21">
        <f>SUM(F$3:F126)+I127</f>
        <v>-1.4461442143519569</v>
      </c>
      <c r="M127" s="21">
        <f>SUM(G$3:G126)+J127</f>
        <v>0</v>
      </c>
      <c r="N127" s="21"/>
      <c r="O127" s="21"/>
      <c r="P127" s="21"/>
      <c r="Q127" s="19">
        <f t="shared" si="5"/>
        <v>0.5980969913140225</v>
      </c>
      <c r="R127" s="19">
        <f t="shared" si="5"/>
        <v>2.0913330887036388</v>
      </c>
      <c r="S127" s="19">
        <f t="shared" si="5"/>
        <v>0</v>
      </c>
      <c r="T127" s="19">
        <f t="shared" si="6"/>
        <v>-1.1184006563790581</v>
      </c>
      <c r="U127" s="19">
        <f t="shared" si="7"/>
        <v>0</v>
      </c>
      <c r="V127" s="19">
        <f t="shared" si="8"/>
        <v>0</v>
      </c>
    </row>
    <row r="128" spans="1:22" x14ac:dyDescent="0.25">
      <c r="A128" s="26">
        <f>Wellpath!E128</f>
        <v>12000</v>
      </c>
      <c r="B128" s="22">
        <v>0</v>
      </c>
      <c r="C128" s="22">
        <v>0</v>
      </c>
      <c r="D128" s="22">
        <v>1</v>
      </c>
      <c r="E128" s="20">
        <f>Model!$W$23*((drdp!B128+drdp!K128)*'DEC-OH'!$B128+(drdp!E128+drdp!N128)*'DEC-OH'!$C128+(drdp!H128+drdp!Q128)*'DEC-OH'!$D128)</f>
        <v>6.2188453000362749E-2</v>
      </c>
      <c r="F128" s="20">
        <f>Model!$W$23*((drdp!C128+drdp!L128)*'DEC-OH'!$B128+(drdp!F128+drdp!O128)*'DEC-OH'!$C128+(drdp!I128+drdp!R128)*'DEC-OH'!$D128)</f>
        <v>-7.4113312281058483E-2</v>
      </c>
      <c r="G128" s="20">
        <f>Model!$W$23*((drdp!D128+drdp!M128)*'DEC-OH'!$B128+(drdp!G128+drdp!P128)*'DEC-OH'!$C128+(drdp!J128+drdp!S128)*'DEC-OH'!$D128)</f>
        <v>0</v>
      </c>
      <c r="H128" s="18">
        <f>Model!$W$23*((drdp!B128)*'DEC-OH'!$B128+(drdp!E128)*'DEC-OH'!$C128+(drdp!H128)*'DEC-OH'!$D128)</f>
        <v>3.1094226500181375E-2</v>
      </c>
      <c r="I128" s="18">
        <f>Model!$W$23*((drdp!C128)*'DEC-OH'!$B128+(drdp!F128)*'DEC-OH'!$C128+(drdp!I128)*'DEC-OH'!$D128)</f>
        <v>-3.7056656140529241E-2</v>
      </c>
      <c r="J128" s="18">
        <f>Model!$W$23*((drdp!D128)*'DEC-OH'!$B128+(drdp!G128)*'DEC-OH'!$C128+(drdp!J128)*'DEC-OH'!$D128)</f>
        <v>0</v>
      </c>
      <c r="K128" s="21">
        <f>SUM(E$3:E127)+H128</f>
        <v>0.83555575985656971</v>
      </c>
      <c r="L128" s="21">
        <f>SUM(F$3:F127)+I128</f>
        <v>-1.5202575266330154</v>
      </c>
      <c r="M128" s="21">
        <f>SUM(G$3:G127)+J128</f>
        <v>0</v>
      </c>
      <c r="N128" s="21"/>
      <c r="O128" s="21"/>
      <c r="P128" s="21"/>
      <c r="Q128" s="19">
        <f t="shared" si="5"/>
        <v>0.69815342782948964</v>
      </c>
      <c r="R128" s="19">
        <f t="shared" si="5"/>
        <v>2.3111829472843337</v>
      </c>
      <c r="S128" s="19">
        <f t="shared" si="5"/>
        <v>0</v>
      </c>
      <c r="T128" s="19">
        <f t="shared" si="6"/>
        <v>-1.2702599328435185</v>
      </c>
      <c r="U128" s="19">
        <f t="shared" si="7"/>
        <v>0</v>
      </c>
      <c r="V128" s="19">
        <f t="shared" si="8"/>
        <v>0</v>
      </c>
    </row>
    <row r="129" spans="1:22" x14ac:dyDescent="0.25">
      <c r="A129" s="26">
        <f>Wellpath!E129</f>
        <v>12100</v>
      </c>
      <c r="B129" s="22">
        <v>0</v>
      </c>
      <c r="C129" s="22">
        <v>0</v>
      </c>
      <c r="D129" s="22">
        <v>1</v>
      </c>
      <c r="E129" s="20">
        <f>Model!$W$23*((drdp!B129+drdp!K129)*'DEC-OH'!$B129+(drdp!E129+drdp!N129)*'DEC-OH'!$C129+(drdp!H129+drdp!Q129)*'DEC-OH'!$D129)</f>
        <v>6.2188453000362749E-2</v>
      </c>
      <c r="F129" s="20">
        <f>Model!$W$23*((drdp!C129+drdp!L129)*'DEC-OH'!$B129+(drdp!F129+drdp!O129)*'DEC-OH'!$C129+(drdp!I129+drdp!R129)*'DEC-OH'!$D129)</f>
        <v>-7.4113312281058483E-2</v>
      </c>
      <c r="G129" s="20">
        <f>Model!$W$23*((drdp!D129+drdp!M129)*'DEC-OH'!$B129+(drdp!G129+drdp!P129)*'DEC-OH'!$C129+(drdp!J129+drdp!S129)*'DEC-OH'!$D129)</f>
        <v>0</v>
      </c>
      <c r="H129" s="18">
        <f>Model!$W$23*((drdp!B129)*'DEC-OH'!$B129+(drdp!E129)*'DEC-OH'!$C129+(drdp!H129)*'DEC-OH'!$D129)</f>
        <v>3.1094226500181375E-2</v>
      </c>
      <c r="I129" s="18">
        <f>Model!$W$23*((drdp!C129)*'DEC-OH'!$B129+(drdp!F129)*'DEC-OH'!$C129+(drdp!I129)*'DEC-OH'!$D129)</f>
        <v>-3.7056656140529241E-2</v>
      </c>
      <c r="J129" s="18">
        <f>Model!$W$23*((drdp!D129)*'DEC-OH'!$B129+(drdp!G129)*'DEC-OH'!$C129+(drdp!J129)*'DEC-OH'!$D129)</f>
        <v>0</v>
      </c>
      <c r="K129" s="21">
        <f>SUM(E$3:E128)+H129</f>
        <v>0.89774421285693251</v>
      </c>
      <c r="L129" s="21">
        <f>SUM(F$3:F128)+I129</f>
        <v>-1.5943708389140738</v>
      </c>
      <c r="M129" s="21">
        <f>SUM(G$3:G128)+J129</f>
        <v>0</v>
      </c>
      <c r="N129" s="21"/>
      <c r="O129" s="21"/>
      <c r="P129" s="21"/>
      <c r="Q129" s="19">
        <f t="shared" si="5"/>
        <v>0.80594467171811335</v>
      </c>
      <c r="R129" s="19">
        <f t="shared" si="5"/>
        <v>2.5420183719795677</v>
      </c>
      <c r="S129" s="19">
        <f t="shared" si="5"/>
        <v>0</v>
      </c>
      <c r="T129" s="19">
        <f t="shared" si="6"/>
        <v>-1.4313371937829624</v>
      </c>
      <c r="U129" s="19">
        <f t="shared" si="7"/>
        <v>0</v>
      </c>
      <c r="V129" s="19">
        <f t="shared" si="8"/>
        <v>0</v>
      </c>
    </row>
    <row r="130" spans="1:22" x14ac:dyDescent="0.25">
      <c r="A130" s="26">
        <f>Wellpath!E130</f>
        <v>12200</v>
      </c>
      <c r="B130" s="22">
        <v>0</v>
      </c>
      <c r="C130" s="22">
        <v>0</v>
      </c>
      <c r="D130" s="22">
        <v>1</v>
      </c>
      <c r="E130" s="20">
        <f>Model!$W$23*((drdp!B130+drdp!K130)*'DEC-OH'!$B130+(drdp!E130+drdp!N130)*'DEC-OH'!$C130+(drdp!H130+drdp!Q130)*'DEC-OH'!$D130)</f>
        <v>6.2188453000362277E-2</v>
      </c>
      <c r="F130" s="20">
        <f>Model!$W$23*((drdp!C130+drdp!L130)*'DEC-OH'!$B130+(drdp!F130+drdp!O130)*'DEC-OH'!$C130+(drdp!I130+drdp!R130)*'DEC-OH'!$D130)</f>
        <v>-7.4113312281057941E-2</v>
      </c>
      <c r="G130" s="20">
        <f>Model!$W$23*((drdp!D130+drdp!M130)*'DEC-OH'!$B130+(drdp!G130+drdp!P130)*'DEC-OH'!$C130+(drdp!J130+drdp!S130)*'DEC-OH'!$D130)</f>
        <v>0</v>
      </c>
      <c r="H130" s="18">
        <f>Model!$W$23*((drdp!B130)*'DEC-OH'!$B130+(drdp!E130)*'DEC-OH'!$C130+(drdp!H130)*'DEC-OH'!$D130)</f>
        <v>3.1094226500181375E-2</v>
      </c>
      <c r="I130" s="18">
        <f>Model!$W$23*((drdp!C130)*'DEC-OH'!$B130+(drdp!F130)*'DEC-OH'!$C130+(drdp!I130)*'DEC-OH'!$D130)</f>
        <v>-3.7056656140529241E-2</v>
      </c>
      <c r="J130" s="18">
        <f>Model!$W$23*((drdp!D130)*'DEC-OH'!$B130+(drdp!G130)*'DEC-OH'!$C130+(drdp!J130)*'DEC-OH'!$D130)</f>
        <v>0</v>
      </c>
      <c r="K130" s="21">
        <f>SUM(E$3:E129)+H130</f>
        <v>0.95993266585729531</v>
      </c>
      <c r="L130" s="21">
        <f>SUM(F$3:F129)+I130</f>
        <v>-1.6684841511951323</v>
      </c>
      <c r="M130" s="21">
        <f>SUM(G$3:G129)+J130</f>
        <v>0</v>
      </c>
      <c r="N130" s="21"/>
      <c r="O130" s="21"/>
      <c r="P130" s="21"/>
      <c r="Q130" s="19">
        <f t="shared" si="5"/>
        <v>0.92147072297989374</v>
      </c>
      <c r="R130" s="19">
        <f t="shared" si="5"/>
        <v>2.7838393627893412</v>
      </c>
      <c r="S130" s="19">
        <f t="shared" si="5"/>
        <v>0</v>
      </c>
      <c r="T130" s="19">
        <f t="shared" si="6"/>
        <v>-1.60163243919739</v>
      </c>
      <c r="U130" s="19">
        <f t="shared" si="7"/>
        <v>0</v>
      </c>
      <c r="V130" s="19">
        <f t="shared" si="8"/>
        <v>0</v>
      </c>
    </row>
    <row r="131" spans="1:22" x14ac:dyDescent="0.25">
      <c r="A131" s="26">
        <f>Wellpath!E131</f>
        <v>12300</v>
      </c>
      <c r="B131" s="22">
        <v>0</v>
      </c>
      <c r="C131" s="22">
        <v>0</v>
      </c>
      <c r="D131" s="22">
        <v>1</v>
      </c>
      <c r="E131" s="20">
        <f>Model!$W$23*((drdp!B131+drdp!K131)*'DEC-OH'!$B131+(drdp!E131+drdp!N131)*'DEC-OH'!$C131+(drdp!H131+drdp!Q131)*'DEC-OH'!$D131)</f>
        <v>6.2188453000362277E-2</v>
      </c>
      <c r="F131" s="20">
        <f>Model!$W$23*((drdp!C131+drdp!L131)*'DEC-OH'!$B131+(drdp!F131+drdp!O131)*'DEC-OH'!$C131+(drdp!I131+drdp!R131)*'DEC-OH'!$D131)</f>
        <v>-7.4113312281057941E-2</v>
      </c>
      <c r="G131" s="20">
        <f>Model!$W$23*((drdp!D131+drdp!M131)*'DEC-OH'!$B131+(drdp!G131+drdp!P131)*'DEC-OH'!$C131+(drdp!J131+drdp!S131)*'DEC-OH'!$D131)</f>
        <v>0</v>
      </c>
      <c r="H131" s="18">
        <f>Model!$W$23*((drdp!B131)*'DEC-OH'!$B131+(drdp!E131)*'DEC-OH'!$C131+(drdp!H131)*'DEC-OH'!$D131)</f>
        <v>3.1094226500180906E-2</v>
      </c>
      <c r="I131" s="18">
        <f>Model!$W$23*((drdp!C131)*'DEC-OH'!$B131+(drdp!F131)*'DEC-OH'!$C131+(drdp!I131)*'DEC-OH'!$D131)</f>
        <v>-3.7056656140528686E-2</v>
      </c>
      <c r="J131" s="18">
        <f>Model!$W$23*((drdp!D131)*'DEC-OH'!$B131+(drdp!G131)*'DEC-OH'!$C131+(drdp!J131)*'DEC-OH'!$D131)</f>
        <v>0</v>
      </c>
      <c r="K131" s="21">
        <f>SUM(E$3:E130)+H131</f>
        <v>1.0221211188576571</v>
      </c>
      <c r="L131" s="21">
        <f>SUM(F$3:F130)+I131</f>
        <v>-1.7425974634761898</v>
      </c>
      <c r="M131" s="21">
        <f>SUM(G$3:G130)+J131</f>
        <v>0</v>
      </c>
      <c r="N131" s="21"/>
      <c r="O131" s="21"/>
      <c r="P131" s="21"/>
      <c r="Q131" s="19">
        <f t="shared" si="5"/>
        <v>1.0447315816148288</v>
      </c>
      <c r="R131" s="19">
        <f t="shared" si="5"/>
        <v>3.0366459197136506</v>
      </c>
      <c r="S131" s="19">
        <f t="shared" si="5"/>
        <v>0</v>
      </c>
      <c r="T131" s="19">
        <f t="shared" si="6"/>
        <v>-1.7811456690867984</v>
      </c>
      <c r="U131" s="19">
        <f t="shared" si="7"/>
        <v>0</v>
      </c>
      <c r="V131" s="19">
        <f t="shared" si="8"/>
        <v>0</v>
      </c>
    </row>
    <row r="132" spans="1:22" x14ac:dyDescent="0.25">
      <c r="A132" s="26">
        <f>Wellpath!E132</f>
        <v>12400</v>
      </c>
      <c r="B132" s="22">
        <v>0</v>
      </c>
      <c r="C132" s="22">
        <v>0</v>
      </c>
      <c r="D132" s="22">
        <v>1</v>
      </c>
      <c r="E132" s="20">
        <f>Model!$W$23*((drdp!B132+drdp!K132)*'DEC-OH'!$B132+(drdp!E132+drdp!N132)*'DEC-OH'!$C132+(drdp!H132+drdp!Q132)*'DEC-OH'!$D132)</f>
        <v>6.2188453000362749E-2</v>
      </c>
      <c r="F132" s="20">
        <f>Model!$W$23*((drdp!C132+drdp!L132)*'DEC-OH'!$B132+(drdp!F132+drdp!O132)*'DEC-OH'!$C132+(drdp!I132+drdp!R132)*'DEC-OH'!$D132)</f>
        <v>-7.4113312281058483E-2</v>
      </c>
      <c r="G132" s="20">
        <f>Model!$W$23*((drdp!D132+drdp!M132)*'DEC-OH'!$B132+(drdp!G132+drdp!P132)*'DEC-OH'!$C132+(drdp!J132+drdp!S132)*'DEC-OH'!$D132)</f>
        <v>0</v>
      </c>
      <c r="H132" s="18">
        <f>Model!$W$23*((drdp!B132)*'DEC-OH'!$B132+(drdp!E132)*'DEC-OH'!$C132+(drdp!H132)*'DEC-OH'!$D132)</f>
        <v>3.1094226500181375E-2</v>
      </c>
      <c r="I132" s="18">
        <f>Model!$W$23*((drdp!C132)*'DEC-OH'!$B132+(drdp!F132)*'DEC-OH'!$C132+(drdp!I132)*'DEC-OH'!$D132)</f>
        <v>-3.7056656140529241E-2</v>
      </c>
      <c r="J132" s="18">
        <f>Model!$W$23*((drdp!D132)*'DEC-OH'!$B132+(drdp!G132)*'DEC-OH'!$C132+(drdp!J132)*'DEC-OH'!$D132)</f>
        <v>0</v>
      </c>
      <c r="K132" s="21">
        <f>SUM(E$3:E131)+H132</f>
        <v>1.08430957185802</v>
      </c>
      <c r="L132" s="21">
        <f>SUM(F$3:F131)+I132</f>
        <v>-1.8167107757572483</v>
      </c>
      <c r="M132" s="21">
        <f>SUM(G$3:G131)+J132</f>
        <v>0</v>
      </c>
      <c r="N132" s="21"/>
      <c r="O132" s="21"/>
      <c r="P132" s="21"/>
      <c r="Q132" s="19">
        <f t="shared" ref="Q132:S147" si="9">K132^2</f>
        <v>1.1757272476229226</v>
      </c>
      <c r="R132" s="19">
        <f t="shared" si="9"/>
        <v>3.3004380427525026</v>
      </c>
      <c r="S132" s="19">
        <f t="shared" si="9"/>
        <v>0</v>
      </c>
      <c r="T132" s="19">
        <f t="shared" ref="T132:T195" si="10">K132*L132</f>
        <v>-1.9698768834511933</v>
      </c>
      <c r="U132" s="19">
        <f t="shared" ref="U132:U195" si="11">K132*M132</f>
        <v>0</v>
      </c>
      <c r="V132" s="19">
        <f t="shared" ref="V132:V195" si="12">L132*M132</f>
        <v>0</v>
      </c>
    </row>
    <row r="133" spans="1:22" x14ac:dyDescent="0.25">
      <c r="A133" s="26">
        <f>Wellpath!E133</f>
        <v>12500</v>
      </c>
      <c r="B133" s="22">
        <v>0</v>
      </c>
      <c r="C133" s="22">
        <v>0</v>
      </c>
      <c r="D133" s="22">
        <v>1</v>
      </c>
      <c r="E133" s="20">
        <f>Model!$W$23*((drdp!B133+drdp!K133)*'DEC-OH'!$B133+(drdp!E133+drdp!N133)*'DEC-OH'!$C133+(drdp!H133+drdp!Q133)*'DEC-OH'!$D133)</f>
        <v>-3.8556840860224879</v>
      </c>
      <c r="F133" s="20">
        <f>Model!$W$23*((drdp!C133+drdp!L133)*'DEC-OH'!$B133+(drdp!F133+drdp!O133)*'DEC-OH'!$C133+(drdp!I133+drdp!R133)*'DEC-OH'!$D133)</f>
        <v>4.5950253614256233</v>
      </c>
      <c r="G133" s="20">
        <f>Model!$W$23*((drdp!D133+drdp!M133)*'DEC-OH'!$B133+(drdp!G133+drdp!P133)*'DEC-OH'!$C133+(drdp!J133+drdp!S133)*'DEC-OH'!$D133)</f>
        <v>0</v>
      </c>
      <c r="H133" s="18">
        <f>Model!$W$23*((drdp!B133)*'DEC-OH'!$B133+(drdp!E133)*'DEC-OH'!$C133+(drdp!H133)*'DEC-OH'!$D133)</f>
        <v>3.1094226500181375E-2</v>
      </c>
      <c r="I133" s="18">
        <f>Model!$W$23*((drdp!C133)*'DEC-OH'!$B133+(drdp!F133)*'DEC-OH'!$C133+(drdp!I133)*'DEC-OH'!$D133)</f>
        <v>-3.7056656140529241E-2</v>
      </c>
      <c r="J133" s="18">
        <f>Model!$W$23*((drdp!D133)*'DEC-OH'!$B133+(drdp!G133)*'DEC-OH'!$C133+(drdp!J133)*'DEC-OH'!$D133)</f>
        <v>0</v>
      </c>
      <c r="K133" s="21">
        <f>SUM(E$3:E132)+H133</f>
        <v>1.1464980248583827</v>
      </c>
      <c r="L133" s="21">
        <f>SUM(F$3:F132)+I133</f>
        <v>-1.8908240880383067</v>
      </c>
      <c r="M133" s="21">
        <f>SUM(G$3:G132)+J133</f>
        <v>0</v>
      </c>
      <c r="N133" s="21"/>
      <c r="O133" s="21"/>
      <c r="P133" s="21"/>
      <c r="Q133" s="19">
        <f t="shared" si="9"/>
        <v>1.3144577210041728</v>
      </c>
      <c r="R133" s="19">
        <f t="shared" si="9"/>
        <v>3.5752157319058941</v>
      </c>
      <c r="S133" s="19">
        <f t="shared" si="9"/>
        <v>0</v>
      </c>
      <c r="T133" s="19">
        <f t="shared" si="10"/>
        <v>-2.1678260822905715</v>
      </c>
      <c r="U133" s="19">
        <f t="shared" si="11"/>
        <v>0</v>
      </c>
      <c r="V133" s="19">
        <f t="shared" si="12"/>
        <v>0</v>
      </c>
    </row>
    <row r="134" spans="1:22" x14ac:dyDescent="0.25">
      <c r="A134" s="26">
        <f>Wellpath!E134</f>
        <v>0</v>
      </c>
      <c r="B134" s="22">
        <v>0</v>
      </c>
      <c r="C134" s="22">
        <v>0</v>
      </c>
      <c r="D134" s="22">
        <v>1</v>
      </c>
      <c r="E134" s="20">
        <f>Model!$W$23*((drdp!B134+drdp!K134)*'DEC-OH'!$B134+(drdp!E134+drdp!N134)*'DEC-OH'!$C134+(drdp!H134+drdp!Q134)*'DEC-OH'!$D134)</f>
        <v>0</v>
      </c>
      <c r="F134" s="20">
        <f>Model!$W$23*((drdp!C134+drdp!L134)*'DEC-OH'!$B134+(drdp!F134+drdp!O134)*'DEC-OH'!$C134+(drdp!I134+drdp!R134)*'DEC-OH'!$D134)</f>
        <v>0</v>
      </c>
      <c r="G134" s="20">
        <f>Model!$W$23*((drdp!D134+drdp!M134)*'DEC-OH'!$B134+(drdp!G134+drdp!P134)*'DEC-OH'!$C134+(drdp!J134+drdp!S134)*'DEC-OH'!$D134)</f>
        <v>0</v>
      </c>
      <c r="H134" s="18">
        <f>Model!$W$23*((drdp!B134)*'DEC-OH'!$B134+(drdp!E134)*'DEC-OH'!$C134+(drdp!H134)*'DEC-OH'!$D134)</f>
        <v>0</v>
      </c>
      <c r="I134" s="18">
        <f>Model!$W$23*((drdp!C134)*'DEC-OH'!$B134+(drdp!F134)*'DEC-OH'!$C134+(drdp!I134)*'DEC-OH'!$D134)</f>
        <v>0</v>
      </c>
      <c r="J134" s="18">
        <f>Model!$W$23*((drdp!D134)*'DEC-OH'!$B134+(drdp!G134)*'DEC-OH'!$C134+(drdp!J134)*'DEC-OH'!$D134)</f>
        <v>0</v>
      </c>
      <c r="K134" s="21">
        <f>SUM(E$3:E133)+H134</f>
        <v>-2.7402802876642864</v>
      </c>
      <c r="L134" s="21">
        <f>SUM(F$3:F133)+I134</f>
        <v>2.7412579295278459</v>
      </c>
      <c r="M134" s="21">
        <f>SUM(G$3:G133)+J134</f>
        <v>0</v>
      </c>
      <c r="N134" s="21"/>
      <c r="O134" s="21"/>
      <c r="P134" s="21"/>
      <c r="Q134" s="19">
        <f t="shared" si="9"/>
        <v>7.5091360549614645</v>
      </c>
      <c r="R134" s="19">
        <f t="shared" si="9"/>
        <v>7.5144950361992926</v>
      </c>
      <c r="S134" s="19">
        <f t="shared" si="9"/>
        <v>0</v>
      </c>
      <c r="T134" s="19">
        <f t="shared" si="10"/>
        <v>-7.5118150676885715</v>
      </c>
      <c r="U134" s="19">
        <f t="shared" si="11"/>
        <v>0</v>
      </c>
      <c r="V134" s="19">
        <f t="shared" si="12"/>
        <v>0</v>
      </c>
    </row>
    <row r="135" spans="1:22" x14ac:dyDescent="0.25">
      <c r="A135" s="26">
        <f>Wellpath!E135</f>
        <v>0</v>
      </c>
      <c r="B135" s="22">
        <v>0</v>
      </c>
      <c r="C135" s="22">
        <v>0</v>
      </c>
      <c r="D135" s="22">
        <v>1</v>
      </c>
      <c r="E135" s="20">
        <f>Model!$W$23*((drdp!B135+drdp!K135)*'DEC-OH'!$B135+(drdp!E135+drdp!N135)*'DEC-OH'!$C135+(drdp!H135+drdp!Q135)*'DEC-OH'!$D135)</f>
        <v>0</v>
      </c>
      <c r="F135" s="20">
        <f>Model!$W$23*((drdp!C135+drdp!L135)*'DEC-OH'!$B135+(drdp!F135+drdp!O135)*'DEC-OH'!$C135+(drdp!I135+drdp!R135)*'DEC-OH'!$D135)</f>
        <v>0</v>
      </c>
      <c r="G135" s="20">
        <f>Model!$W$23*((drdp!D135+drdp!M135)*'DEC-OH'!$B135+(drdp!G135+drdp!P135)*'DEC-OH'!$C135+(drdp!J135+drdp!S135)*'DEC-OH'!$D135)</f>
        <v>0</v>
      </c>
      <c r="H135" s="18">
        <f>Model!$W$23*((drdp!B135)*'DEC-OH'!$B135+(drdp!E135)*'DEC-OH'!$C135+(drdp!H135)*'DEC-OH'!$D135)</f>
        <v>0</v>
      </c>
      <c r="I135" s="18">
        <f>Model!$W$23*((drdp!C135)*'DEC-OH'!$B135+(drdp!F135)*'DEC-OH'!$C135+(drdp!I135)*'DEC-OH'!$D135)</f>
        <v>0</v>
      </c>
      <c r="J135" s="18">
        <f>Model!$W$23*((drdp!D135)*'DEC-OH'!$B135+(drdp!G135)*'DEC-OH'!$C135+(drdp!J135)*'DEC-OH'!$D135)</f>
        <v>0</v>
      </c>
      <c r="K135" s="21">
        <f>SUM(E$3:E134)+H135</f>
        <v>-2.7402802876642864</v>
      </c>
      <c r="L135" s="21">
        <f>SUM(F$3:F134)+I135</f>
        <v>2.7412579295278459</v>
      </c>
      <c r="M135" s="21">
        <f>SUM(G$3:G134)+J135</f>
        <v>0</v>
      </c>
      <c r="N135" s="21"/>
      <c r="O135" s="21"/>
      <c r="P135" s="21"/>
      <c r="Q135" s="19">
        <f t="shared" si="9"/>
        <v>7.5091360549614645</v>
      </c>
      <c r="R135" s="19">
        <f t="shared" si="9"/>
        <v>7.5144950361992926</v>
      </c>
      <c r="S135" s="19">
        <f t="shared" si="9"/>
        <v>0</v>
      </c>
      <c r="T135" s="19">
        <f t="shared" si="10"/>
        <v>-7.5118150676885715</v>
      </c>
      <c r="U135" s="19">
        <f t="shared" si="11"/>
        <v>0</v>
      </c>
      <c r="V135" s="19">
        <f t="shared" si="12"/>
        <v>0</v>
      </c>
    </row>
    <row r="136" spans="1:22" x14ac:dyDescent="0.25">
      <c r="A136" s="26">
        <f>Wellpath!E136</f>
        <v>0</v>
      </c>
      <c r="B136" s="22">
        <v>0</v>
      </c>
      <c r="C136" s="22">
        <v>0</v>
      </c>
      <c r="D136" s="22">
        <v>1</v>
      </c>
      <c r="E136" s="20">
        <f>Model!$W$23*((drdp!B136+drdp!K136)*'DEC-OH'!$B136+(drdp!E136+drdp!N136)*'DEC-OH'!$C136+(drdp!H136+drdp!Q136)*'DEC-OH'!$D136)</f>
        <v>0</v>
      </c>
      <c r="F136" s="20">
        <f>Model!$W$23*((drdp!C136+drdp!L136)*'DEC-OH'!$B136+(drdp!F136+drdp!O136)*'DEC-OH'!$C136+(drdp!I136+drdp!R136)*'DEC-OH'!$D136)</f>
        <v>0</v>
      </c>
      <c r="G136" s="20">
        <f>Model!$W$23*((drdp!D136+drdp!M136)*'DEC-OH'!$B136+(drdp!G136+drdp!P136)*'DEC-OH'!$C136+(drdp!J136+drdp!S136)*'DEC-OH'!$D136)</f>
        <v>0</v>
      </c>
      <c r="H136" s="18">
        <f>Model!$W$23*((drdp!B136)*'DEC-OH'!$B136+(drdp!E136)*'DEC-OH'!$C136+(drdp!H136)*'DEC-OH'!$D136)</f>
        <v>0</v>
      </c>
      <c r="I136" s="18">
        <f>Model!$W$23*((drdp!C136)*'DEC-OH'!$B136+(drdp!F136)*'DEC-OH'!$C136+(drdp!I136)*'DEC-OH'!$D136)</f>
        <v>0</v>
      </c>
      <c r="J136" s="18">
        <f>Model!$W$23*((drdp!D136)*'DEC-OH'!$B136+(drdp!G136)*'DEC-OH'!$C136+(drdp!J136)*'DEC-OH'!$D136)</f>
        <v>0</v>
      </c>
      <c r="K136" s="21">
        <f>SUM(E$3:E135)+H136</f>
        <v>-2.7402802876642864</v>
      </c>
      <c r="L136" s="21">
        <f>SUM(F$3:F135)+I136</f>
        <v>2.7412579295278459</v>
      </c>
      <c r="M136" s="21">
        <f>SUM(G$3:G135)+J136</f>
        <v>0</v>
      </c>
      <c r="N136" s="21"/>
      <c r="O136" s="21"/>
      <c r="P136" s="21"/>
      <c r="Q136" s="19">
        <f t="shared" si="9"/>
        <v>7.5091360549614645</v>
      </c>
      <c r="R136" s="19">
        <f t="shared" si="9"/>
        <v>7.5144950361992926</v>
      </c>
      <c r="S136" s="19">
        <f t="shared" si="9"/>
        <v>0</v>
      </c>
      <c r="T136" s="19">
        <f t="shared" si="10"/>
        <v>-7.5118150676885715</v>
      </c>
      <c r="U136" s="19">
        <f t="shared" si="11"/>
        <v>0</v>
      </c>
      <c r="V136" s="19">
        <f t="shared" si="12"/>
        <v>0</v>
      </c>
    </row>
    <row r="137" spans="1:22" x14ac:dyDescent="0.25">
      <c r="A137" s="26">
        <f>Wellpath!E137</f>
        <v>0</v>
      </c>
      <c r="B137" s="22">
        <v>0</v>
      </c>
      <c r="C137" s="22">
        <v>0</v>
      </c>
      <c r="D137" s="22">
        <v>1</v>
      </c>
      <c r="E137" s="20">
        <f>Model!$W$23*((drdp!B137+drdp!K137)*'DEC-OH'!$B137+(drdp!E137+drdp!N137)*'DEC-OH'!$C137+(drdp!H137+drdp!Q137)*'DEC-OH'!$D137)</f>
        <v>0</v>
      </c>
      <c r="F137" s="20">
        <f>Model!$W$23*((drdp!C137+drdp!L137)*'DEC-OH'!$B137+(drdp!F137+drdp!O137)*'DEC-OH'!$C137+(drdp!I137+drdp!R137)*'DEC-OH'!$D137)</f>
        <v>0</v>
      </c>
      <c r="G137" s="20">
        <f>Model!$W$23*((drdp!D137+drdp!M137)*'DEC-OH'!$B137+(drdp!G137+drdp!P137)*'DEC-OH'!$C137+(drdp!J137+drdp!S137)*'DEC-OH'!$D137)</f>
        <v>0</v>
      </c>
      <c r="H137" s="18">
        <f>Model!$W$23*((drdp!B137)*'DEC-OH'!$B137+(drdp!E137)*'DEC-OH'!$C137+(drdp!H137)*'DEC-OH'!$D137)</f>
        <v>0</v>
      </c>
      <c r="I137" s="18">
        <f>Model!$W$23*((drdp!C137)*'DEC-OH'!$B137+(drdp!F137)*'DEC-OH'!$C137+(drdp!I137)*'DEC-OH'!$D137)</f>
        <v>0</v>
      </c>
      <c r="J137" s="18">
        <f>Model!$W$23*((drdp!D137)*'DEC-OH'!$B137+(drdp!G137)*'DEC-OH'!$C137+(drdp!J137)*'DEC-OH'!$D137)</f>
        <v>0</v>
      </c>
      <c r="K137" s="21">
        <f>SUM(E$3:E136)+H137</f>
        <v>-2.7402802876642864</v>
      </c>
      <c r="L137" s="21">
        <f>SUM(F$3:F136)+I137</f>
        <v>2.7412579295278459</v>
      </c>
      <c r="M137" s="21">
        <f>SUM(G$3:G136)+J137</f>
        <v>0</v>
      </c>
      <c r="N137" s="21"/>
      <c r="O137" s="21"/>
      <c r="P137" s="21"/>
      <c r="Q137" s="19">
        <f t="shared" si="9"/>
        <v>7.5091360549614645</v>
      </c>
      <c r="R137" s="19">
        <f t="shared" si="9"/>
        <v>7.5144950361992926</v>
      </c>
      <c r="S137" s="19">
        <f t="shared" si="9"/>
        <v>0</v>
      </c>
      <c r="T137" s="19">
        <f t="shared" si="10"/>
        <v>-7.5118150676885715</v>
      </c>
      <c r="U137" s="19">
        <f t="shared" si="11"/>
        <v>0</v>
      </c>
      <c r="V137" s="19">
        <f t="shared" si="12"/>
        <v>0</v>
      </c>
    </row>
    <row r="138" spans="1:22" x14ac:dyDescent="0.25">
      <c r="A138" s="26">
        <f>Wellpath!E138</f>
        <v>0</v>
      </c>
      <c r="B138" s="22">
        <v>0</v>
      </c>
      <c r="C138" s="22">
        <v>0</v>
      </c>
      <c r="D138" s="22">
        <v>1</v>
      </c>
      <c r="E138" s="20">
        <f>Model!$W$23*((drdp!B138+drdp!K138)*'DEC-OH'!$B138+(drdp!E138+drdp!N138)*'DEC-OH'!$C138+(drdp!H138+drdp!Q138)*'DEC-OH'!$D138)</f>
        <v>0</v>
      </c>
      <c r="F138" s="20">
        <f>Model!$W$23*((drdp!C138+drdp!L138)*'DEC-OH'!$B138+(drdp!F138+drdp!O138)*'DEC-OH'!$C138+(drdp!I138+drdp!R138)*'DEC-OH'!$D138)</f>
        <v>0</v>
      </c>
      <c r="G138" s="20">
        <f>Model!$W$23*((drdp!D138+drdp!M138)*'DEC-OH'!$B138+(drdp!G138+drdp!P138)*'DEC-OH'!$C138+(drdp!J138+drdp!S138)*'DEC-OH'!$D138)</f>
        <v>0</v>
      </c>
      <c r="H138" s="18">
        <f>Model!$W$23*((drdp!B138)*'DEC-OH'!$B138+(drdp!E138)*'DEC-OH'!$C138+(drdp!H138)*'DEC-OH'!$D138)</f>
        <v>0</v>
      </c>
      <c r="I138" s="18">
        <f>Model!$W$23*((drdp!C138)*'DEC-OH'!$B138+(drdp!F138)*'DEC-OH'!$C138+(drdp!I138)*'DEC-OH'!$D138)</f>
        <v>0</v>
      </c>
      <c r="J138" s="18">
        <f>Model!$W$23*((drdp!D138)*'DEC-OH'!$B138+(drdp!G138)*'DEC-OH'!$C138+(drdp!J138)*'DEC-OH'!$D138)</f>
        <v>0</v>
      </c>
      <c r="K138" s="21">
        <f>SUM(E$3:E137)+H138</f>
        <v>-2.7402802876642864</v>
      </c>
      <c r="L138" s="21">
        <f>SUM(F$3:F137)+I138</f>
        <v>2.7412579295278459</v>
      </c>
      <c r="M138" s="21">
        <f>SUM(G$3:G137)+J138</f>
        <v>0</v>
      </c>
      <c r="N138" s="21"/>
      <c r="O138" s="21"/>
      <c r="P138" s="21"/>
      <c r="Q138" s="19">
        <f t="shared" si="9"/>
        <v>7.5091360549614645</v>
      </c>
      <c r="R138" s="19">
        <f t="shared" si="9"/>
        <v>7.5144950361992926</v>
      </c>
      <c r="S138" s="19">
        <f t="shared" si="9"/>
        <v>0</v>
      </c>
      <c r="T138" s="19">
        <f t="shared" si="10"/>
        <v>-7.5118150676885715</v>
      </c>
      <c r="U138" s="19">
        <f t="shared" si="11"/>
        <v>0</v>
      </c>
      <c r="V138" s="19">
        <f t="shared" si="12"/>
        <v>0</v>
      </c>
    </row>
    <row r="139" spans="1:22" x14ac:dyDescent="0.25">
      <c r="A139" s="26">
        <f>Wellpath!E139</f>
        <v>0</v>
      </c>
      <c r="B139" s="22">
        <v>0</v>
      </c>
      <c r="C139" s="22">
        <v>0</v>
      </c>
      <c r="D139" s="22">
        <v>1</v>
      </c>
      <c r="E139" s="20">
        <f>Model!$W$23*((drdp!B139+drdp!K139)*'DEC-OH'!$B139+(drdp!E139+drdp!N139)*'DEC-OH'!$C139+(drdp!H139+drdp!Q139)*'DEC-OH'!$D139)</f>
        <v>0</v>
      </c>
      <c r="F139" s="20">
        <f>Model!$W$23*((drdp!C139+drdp!L139)*'DEC-OH'!$B139+(drdp!F139+drdp!O139)*'DEC-OH'!$C139+(drdp!I139+drdp!R139)*'DEC-OH'!$D139)</f>
        <v>0</v>
      </c>
      <c r="G139" s="20">
        <f>Model!$W$23*((drdp!D139+drdp!M139)*'DEC-OH'!$B139+(drdp!G139+drdp!P139)*'DEC-OH'!$C139+(drdp!J139+drdp!S139)*'DEC-OH'!$D139)</f>
        <v>0</v>
      </c>
      <c r="H139" s="18">
        <f>Model!$W$23*((drdp!B139)*'DEC-OH'!$B139+(drdp!E139)*'DEC-OH'!$C139+(drdp!H139)*'DEC-OH'!$D139)</f>
        <v>0</v>
      </c>
      <c r="I139" s="18">
        <f>Model!$W$23*((drdp!C139)*'DEC-OH'!$B139+(drdp!F139)*'DEC-OH'!$C139+(drdp!I139)*'DEC-OH'!$D139)</f>
        <v>0</v>
      </c>
      <c r="J139" s="18">
        <f>Model!$W$23*((drdp!D139)*'DEC-OH'!$B139+(drdp!G139)*'DEC-OH'!$C139+(drdp!J139)*'DEC-OH'!$D139)</f>
        <v>0</v>
      </c>
      <c r="K139" s="21">
        <f>SUM(E$3:E138)+H139</f>
        <v>-2.7402802876642864</v>
      </c>
      <c r="L139" s="21">
        <f>SUM(F$3:F138)+I139</f>
        <v>2.7412579295278459</v>
      </c>
      <c r="M139" s="21">
        <f>SUM(G$3:G138)+J139</f>
        <v>0</v>
      </c>
      <c r="N139" s="21"/>
      <c r="O139" s="21"/>
      <c r="P139" s="21"/>
      <c r="Q139" s="19">
        <f t="shared" si="9"/>
        <v>7.5091360549614645</v>
      </c>
      <c r="R139" s="19">
        <f t="shared" si="9"/>
        <v>7.5144950361992926</v>
      </c>
      <c r="S139" s="19">
        <f t="shared" si="9"/>
        <v>0</v>
      </c>
      <c r="T139" s="19">
        <f t="shared" si="10"/>
        <v>-7.5118150676885715</v>
      </c>
      <c r="U139" s="19">
        <f t="shared" si="11"/>
        <v>0</v>
      </c>
      <c r="V139" s="19">
        <f t="shared" si="12"/>
        <v>0</v>
      </c>
    </row>
    <row r="140" spans="1:22" x14ac:dyDescent="0.25">
      <c r="A140" s="26">
        <f>Wellpath!E140</f>
        <v>0</v>
      </c>
      <c r="B140" s="22">
        <v>0</v>
      </c>
      <c r="C140" s="22">
        <v>0</v>
      </c>
      <c r="D140" s="22">
        <v>1</v>
      </c>
      <c r="E140" s="20">
        <f>Model!$W$23*((drdp!B140+drdp!K140)*'DEC-OH'!$B140+(drdp!E140+drdp!N140)*'DEC-OH'!$C140+(drdp!H140+drdp!Q140)*'DEC-OH'!$D140)</f>
        <v>0</v>
      </c>
      <c r="F140" s="20">
        <f>Model!$W$23*((drdp!C140+drdp!L140)*'DEC-OH'!$B140+(drdp!F140+drdp!O140)*'DEC-OH'!$C140+(drdp!I140+drdp!R140)*'DEC-OH'!$D140)</f>
        <v>0</v>
      </c>
      <c r="G140" s="20">
        <f>Model!$W$23*((drdp!D140+drdp!M140)*'DEC-OH'!$B140+(drdp!G140+drdp!P140)*'DEC-OH'!$C140+(drdp!J140+drdp!S140)*'DEC-OH'!$D140)</f>
        <v>0</v>
      </c>
      <c r="H140" s="18">
        <f>Model!$W$23*((drdp!B140)*'DEC-OH'!$B140+(drdp!E140)*'DEC-OH'!$C140+(drdp!H140)*'DEC-OH'!$D140)</f>
        <v>0</v>
      </c>
      <c r="I140" s="18">
        <f>Model!$W$23*((drdp!C140)*'DEC-OH'!$B140+(drdp!F140)*'DEC-OH'!$C140+(drdp!I140)*'DEC-OH'!$D140)</f>
        <v>0</v>
      </c>
      <c r="J140" s="18">
        <f>Model!$W$23*((drdp!D140)*'DEC-OH'!$B140+(drdp!G140)*'DEC-OH'!$C140+(drdp!J140)*'DEC-OH'!$D140)</f>
        <v>0</v>
      </c>
      <c r="K140" s="21">
        <f>SUM(E$3:E139)+H140</f>
        <v>-2.7402802876642864</v>
      </c>
      <c r="L140" s="21">
        <f>SUM(F$3:F139)+I140</f>
        <v>2.7412579295278459</v>
      </c>
      <c r="M140" s="21">
        <f>SUM(G$3:G139)+J140</f>
        <v>0</v>
      </c>
      <c r="N140" s="21"/>
      <c r="O140" s="21"/>
      <c r="P140" s="21"/>
      <c r="Q140" s="19">
        <f t="shared" si="9"/>
        <v>7.5091360549614645</v>
      </c>
      <c r="R140" s="19">
        <f t="shared" si="9"/>
        <v>7.5144950361992926</v>
      </c>
      <c r="S140" s="19">
        <f t="shared" si="9"/>
        <v>0</v>
      </c>
      <c r="T140" s="19">
        <f t="shared" si="10"/>
        <v>-7.5118150676885715</v>
      </c>
      <c r="U140" s="19">
        <f t="shared" si="11"/>
        <v>0</v>
      </c>
      <c r="V140" s="19">
        <f t="shared" si="12"/>
        <v>0</v>
      </c>
    </row>
    <row r="141" spans="1:22" x14ac:dyDescent="0.25">
      <c r="A141" s="26">
        <f>Wellpath!E141</f>
        <v>0</v>
      </c>
      <c r="B141" s="22">
        <v>0</v>
      </c>
      <c r="C141" s="22">
        <v>0</v>
      </c>
      <c r="D141" s="22">
        <v>1</v>
      </c>
      <c r="E141" s="20">
        <f>Model!$W$23*((drdp!B141+drdp!K141)*'DEC-OH'!$B141+(drdp!E141+drdp!N141)*'DEC-OH'!$C141+(drdp!H141+drdp!Q141)*'DEC-OH'!$D141)</f>
        <v>0</v>
      </c>
      <c r="F141" s="20">
        <f>Model!$W$23*((drdp!C141+drdp!L141)*'DEC-OH'!$B141+(drdp!F141+drdp!O141)*'DEC-OH'!$C141+(drdp!I141+drdp!R141)*'DEC-OH'!$D141)</f>
        <v>0</v>
      </c>
      <c r="G141" s="20">
        <f>Model!$W$23*((drdp!D141+drdp!M141)*'DEC-OH'!$B141+(drdp!G141+drdp!P141)*'DEC-OH'!$C141+(drdp!J141+drdp!S141)*'DEC-OH'!$D141)</f>
        <v>0</v>
      </c>
      <c r="H141" s="18">
        <f>Model!$W$23*((drdp!B141)*'DEC-OH'!$B141+(drdp!E141)*'DEC-OH'!$C141+(drdp!H141)*'DEC-OH'!$D141)</f>
        <v>0</v>
      </c>
      <c r="I141" s="18">
        <f>Model!$W$23*((drdp!C141)*'DEC-OH'!$B141+(drdp!F141)*'DEC-OH'!$C141+(drdp!I141)*'DEC-OH'!$D141)</f>
        <v>0</v>
      </c>
      <c r="J141" s="18">
        <f>Model!$W$23*((drdp!D141)*'DEC-OH'!$B141+(drdp!G141)*'DEC-OH'!$C141+(drdp!J141)*'DEC-OH'!$D141)</f>
        <v>0</v>
      </c>
      <c r="K141" s="21">
        <f>SUM(E$3:E140)+H141</f>
        <v>-2.7402802876642864</v>
      </c>
      <c r="L141" s="21">
        <f>SUM(F$3:F140)+I141</f>
        <v>2.7412579295278459</v>
      </c>
      <c r="M141" s="21">
        <f>SUM(G$3:G140)+J141</f>
        <v>0</v>
      </c>
      <c r="N141" s="21"/>
      <c r="O141" s="21"/>
      <c r="P141" s="21"/>
      <c r="Q141" s="19">
        <f t="shared" si="9"/>
        <v>7.5091360549614645</v>
      </c>
      <c r="R141" s="19">
        <f t="shared" si="9"/>
        <v>7.5144950361992926</v>
      </c>
      <c r="S141" s="19">
        <f t="shared" si="9"/>
        <v>0</v>
      </c>
      <c r="T141" s="19">
        <f t="shared" si="10"/>
        <v>-7.5118150676885715</v>
      </c>
      <c r="U141" s="19">
        <f t="shared" si="11"/>
        <v>0</v>
      </c>
      <c r="V141" s="19">
        <f t="shared" si="12"/>
        <v>0</v>
      </c>
    </row>
    <row r="142" spans="1:22" x14ac:dyDescent="0.25">
      <c r="A142" s="26">
        <f>Wellpath!E142</f>
        <v>0</v>
      </c>
      <c r="B142" s="22">
        <v>0</v>
      </c>
      <c r="C142" s="22">
        <v>0</v>
      </c>
      <c r="D142" s="22">
        <v>1</v>
      </c>
      <c r="E142" s="20">
        <f>Model!$W$23*((drdp!B142+drdp!K142)*'DEC-OH'!$B142+(drdp!E142+drdp!N142)*'DEC-OH'!$C142+(drdp!H142+drdp!Q142)*'DEC-OH'!$D142)</f>
        <v>0</v>
      </c>
      <c r="F142" s="20">
        <f>Model!$W$23*((drdp!C142+drdp!L142)*'DEC-OH'!$B142+(drdp!F142+drdp!O142)*'DEC-OH'!$C142+(drdp!I142+drdp!R142)*'DEC-OH'!$D142)</f>
        <v>0</v>
      </c>
      <c r="G142" s="20">
        <f>Model!$W$23*((drdp!D142+drdp!M142)*'DEC-OH'!$B142+(drdp!G142+drdp!P142)*'DEC-OH'!$C142+(drdp!J142+drdp!S142)*'DEC-OH'!$D142)</f>
        <v>0</v>
      </c>
      <c r="H142" s="18">
        <f>Model!$W$23*((drdp!B142)*'DEC-OH'!$B142+(drdp!E142)*'DEC-OH'!$C142+(drdp!H142)*'DEC-OH'!$D142)</f>
        <v>0</v>
      </c>
      <c r="I142" s="18">
        <f>Model!$W$23*((drdp!C142)*'DEC-OH'!$B142+(drdp!F142)*'DEC-OH'!$C142+(drdp!I142)*'DEC-OH'!$D142)</f>
        <v>0</v>
      </c>
      <c r="J142" s="18">
        <f>Model!$W$23*((drdp!D142)*'DEC-OH'!$B142+(drdp!G142)*'DEC-OH'!$C142+(drdp!J142)*'DEC-OH'!$D142)</f>
        <v>0</v>
      </c>
      <c r="K142" s="21">
        <f>SUM(E$3:E141)+H142</f>
        <v>-2.7402802876642864</v>
      </c>
      <c r="L142" s="21">
        <f>SUM(F$3:F141)+I142</f>
        <v>2.7412579295278459</v>
      </c>
      <c r="M142" s="21">
        <f>SUM(G$3:G141)+J142</f>
        <v>0</v>
      </c>
      <c r="N142" s="21"/>
      <c r="O142" s="21"/>
      <c r="P142" s="21"/>
      <c r="Q142" s="19">
        <f t="shared" si="9"/>
        <v>7.5091360549614645</v>
      </c>
      <c r="R142" s="19">
        <f t="shared" si="9"/>
        <v>7.5144950361992926</v>
      </c>
      <c r="S142" s="19">
        <f t="shared" si="9"/>
        <v>0</v>
      </c>
      <c r="T142" s="19">
        <f t="shared" si="10"/>
        <v>-7.5118150676885715</v>
      </c>
      <c r="U142" s="19">
        <f t="shared" si="11"/>
        <v>0</v>
      </c>
      <c r="V142" s="19">
        <f t="shared" si="12"/>
        <v>0</v>
      </c>
    </row>
    <row r="143" spans="1:22" x14ac:dyDescent="0.25">
      <c r="A143" s="26">
        <f>Wellpath!E143</f>
        <v>0</v>
      </c>
      <c r="B143" s="22">
        <v>0</v>
      </c>
      <c r="C143" s="22">
        <v>0</v>
      </c>
      <c r="D143" s="22">
        <v>1</v>
      </c>
      <c r="E143" s="20">
        <f>Model!$W$23*((drdp!B143+drdp!K143)*'DEC-OH'!$B143+(drdp!E143+drdp!N143)*'DEC-OH'!$C143+(drdp!H143+drdp!Q143)*'DEC-OH'!$D143)</f>
        <v>0</v>
      </c>
      <c r="F143" s="20">
        <f>Model!$W$23*((drdp!C143+drdp!L143)*'DEC-OH'!$B143+(drdp!F143+drdp!O143)*'DEC-OH'!$C143+(drdp!I143+drdp!R143)*'DEC-OH'!$D143)</f>
        <v>0</v>
      </c>
      <c r="G143" s="20">
        <f>Model!$W$23*((drdp!D143+drdp!M143)*'DEC-OH'!$B143+(drdp!G143+drdp!P143)*'DEC-OH'!$C143+(drdp!J143+drdp!S143)*'DEC-OH'!$D143)</f>
        <v>0</v>
      </c>
      <c r="H143" s="18">
        <f>Model!$W$23*((drdp!B143)*'DEC-OH'!$B143+(drdp!E143)*'DEC-OH'!$C143+(drdp!H143)*'DEC-OH'!$D143)</f>
        <v>0</v>
      </c>
      <c r="I143" s="18">
        <f>Model!$W$23*((drdp!C143)*'DEC-OH'!$B143+(drdp!F143)*'DEC-OH'!$C143+(drdp!I143)*'DEC-OH'!$D143)</f>
        <v>0</v>
      </c>
      <c r="J143" s="18">
        <f>Model!$W$23*((drdp!D143)*'DEC-OH'!$B143+(drdp!G143)*'DEC-OH'!$C143+(drdp!J143)*'DEC-OH'!$D143)</f>
        <v>0</v>
      </c>
      <c r="K143" s="21">
        <f>SUM(E$3:E142)+H143</f>
        <v>-2.7402802876642864</v>
      </c>
      <c r="L143" s="21">
        <f>SUM(F$3:F142)+I143</f>
        <v>2.7412579295278459</v>
      </c>
      <c r="M143" s="21">
        <f>SUM(G$3:G142)+J143</f>
        <v>0</v>
      </c>
      <c r="N143" s="21"/>
      <c r="O143" s="21"/>
      <c r="P143" s="21"/>
      <c r="Q143" s="19">
        <f t="shared" si="9"/>
        <v>7.5091360549614645</v>
      </c>
      <c r="R143" s="19">
        <f t="shared" si="9"/>
        <v>7.5144950361992926</v>
      </c>
      <c r="S143" s="19">
        <f t="shared" si="9"/>
        <v>0</v>
      </c>
      <c r="T143" s="19">
        <f t="shared" si="10"/>
        <v>-7.5118150676885715</v>
      </c>
      <c r="U143" s="19">
        <f t="shared" si="11"/>
        <v>0</v>
      </c>
      <c r="V143" s="19">
        <f t="shared" si="12"/>
        <v>0</v>
      </c>
    </row>
    <row r="144" spans="1:22" x14ac:dyDescent="0.25">
      <c r="A144" s="26">
        <f>Wellpath!E144</f>
        <v>0</v>
      </c>
      <c r="B144" s="22">
        <v>0</v>
      </c>
      <c r="C144" s="22">
        <v>0</v>
      </c>
      <c r="D144" s="22">
        <v>1</v>
      </c>
      <c r="E144" s="20">
        <f>Model!$W$23*((drdp!B144+drdp!K144)*'DEC-OH'!$B144+(drdp!E144+drdp!N144)*'DEC-OH'!$C144+(drdp!H144+drdp!Q144)*'DEC-OH'!$D144)</f>
        <v>0</v>
      </c>
      <c r="F144" s="20">
        <f>Model!$W$23*((drdp!C144+drdp!L144)*'DEC-OH'!$B144+(drdp!F144+drdp!O144)*'DEC-OH'!$C144+(drdp!I144+drdp!R144)*'DEC-OH'!$D144)</f>
        <v>0</v>
      </c>
      <c r="G144" s="20">
        <f>Model!$W$23*((drdp!D144+drdp!M144)*'DEC-OH'!$B144+(drdp!G144+drdp!P144)*'DEC-OH'!$C144+(drdp!J144+drdp!S144)*'DEC-OH'!$D144)</f>
        <v>0</v>
      </c>
      <c r="H144" s="18">
        <f>Model!$W$23*((drdp!B144)*'DEC-OH'!$B144+(drdp!E144)*'DEC-OH'!$C144+(drdp!H144)*'DEC-OH'!$D144)</f>
        <v>0</v>
      </c>
      <c r="I144" s="18">
        <f>Model!$W$23*((drdp!C144)*'DEC-OH'!$B144+(drdp!F144)*'DEC-OH'!$C144+(drdp!I144)*'DEC-OH'!$D144)</f>
        <v>0</v>
      </c>
      <c r="J144" s="18">
        <f>Model!$W$23*((drdp!D144)*'DEC-OH'!$B144+(drdp!G144)*'DEC-OH'!$C144+(drdp!J144)*'DEC-OH'!$D144)</f>
        <v>0</v>
      </c>
      <c r="K144" s="21">
        <f>SUM(E$3:E143)+H144</f>
        <v>-2.7402802876642864</v>
      </c>
      <c r="L144" s="21">
        <f>SUM(F$3:F143)+I144</f>
        <v>2.7412579295278459</v>
      </c>
      <c r="M144" s="21">
        <f>SUM(G$3:G143)+J144</f>
        <v>0</v>
      </c>
      <c r="N144" s="21"/>
      <c r="O144" s="21"/>
      <c r="P144" s="21"/>
      <c r="Q144" s="19">
        <f t="shared" si="9"/>
        <v>7.5091360549614645</v>
      </c>
      <c r="R144" s="19">
        <f t="shared" si="9"/>
        <v>7.5144950361992926</v>
      </c>
      <c r="S144" s="19">
        <f t="shared" si="9"/>
        <v>0</v>
      </c>
      <c r="T144" s="19">
        <f t="shared" si="10"/>
        <v>-7.5118150676885715</v>
      </c>
      <c r="U144" s="19">
        <f t="shared" si="11"/>
        <v>0</v>
      </c>
      <c r="V144" s="19">
        <f t="shared" si="12"/>
        <v>0</v>
      </c>
    </row>
    <row r="145" spans="1:22" x14ac:dyDescent="0.25">
      <c r="A145" s="26">
        <f>Wellpath!E145</f>
        <v>0</v>
      </c>
      <c r="B145" s="22">
        <v>0</v>
      </c>
      <c r="C145" s="22">
        <v>0</v>
      </c>
      <c r="D145" s="22">
        <v>1</v>
      </c>
      <c r="E145" s="20">
        <f>Model!$W$23*((drdp!B145+drdp!K145)*'DEC-OH'!$B145+(drdp!E145+drdp!N145)*'DEC-OH'!$C145+(drdp!H145+drdp!Q145)*'DEC-OH'!$D145)</f>
        <v>0</v>
      </c>
      <c r="F145" s="20">
        <f>Model!$W$23*((drdp!C145+drdp!L145)*'DEC-OH'!$B145+(drdp!F145+drdp!O145)*'DEC-OH'!$C145+(drdp!I145+drdp!R145)*'DEC-OH'!$D145)</f>
        <v>0</v>
      </c>
      <c r="G145" s="20">
        <f>Model!$W$23*((drdp!D145+drdp!M145)*'DEC-OH'!$B145+(drdp!G145+drdp!P145)*'DEC-OH'!$C145+(drdp!J145+drdp!S145)*'DEC-OH'!$D145)</f>
        <v>0</v>
      </c>
      <c r="H145" s="18">
        <f>Model!$W$23*((drdp!B145)*'DEC-OH'!$B145+(drdp!E145)*'DEC-OH'!$C145+(drdp!H145)*'DEC-OH'!$D145)</f>
        <v>0</v>
      </c>
      <c r="I145" s="18">
        <f>Model!$W$23*((drdp!C145)*'DEC-OH'!$B145+(drdp!F145)*'DEC-OH'!$C145+(drdp!I145)*'DEC-OH'!$D145)</f>
        <v>0</v>
      </c>
      <c r="J145" s="18">
        <f>Model!$W$23*((drdp!D145)*'DEC-OH'!$B145+(drdp!G145)*'DEC-OH'!$C145+(drdp!J145)*'DEC-OH'!$D145)</f>
        <v>0</v>
      </c>
      <c r="K145" s="21">
        <f>SUM(E$3:E144)+H145</f>
        <v>-2.7402802876642864</v>
      </c>
      <c r="L145" s="21">
        <f>SUM(F$3:F144)+I145</f>
        <v>2.7412579295278459</v>
      </c>
      <c r="M145" s="21">
        <f>SUM(G$3:G144)+J145</f>
        <v>0</v>
      </c>
      <c r="N145" s="21"/>
      <c r="O145" s="21"/>
      <c r="P145" s="21"/>
      <c r="Q145" s="19">
        <f t="shared" si="9"/>
        <v>7.5091360549614645</v>
      </c>
      <c r="R145" s="19">
        <f t="shared" si="9"/>
        <v>7.5144950361992926</v>
      </c>
      <c r="S145" s="19">
        <f t="shared" si="9"/>
        <v>0</v>
      </c>
      <c r="T145" s="19">
        <f t="shared" si="10"/>
        <v>-7.5118150676885715</v>
      </c>
      <c r="U145" s="19">
        <f t="shared" si="11"/>
        <v>0</v>
      </c>
      <c r="V145" s="19">
        <f t="shared" si="12"/>
        <v>0</v>
      </c>
    </row>
    <row r="146" spans="1:22" x14ac:dyDescent="0.25">
      <c r="A146" s="26">
        <f>Wellpath!E146</f>
        <v>0</v>
      </c>
      <c r="B146" s="22">
        <v>0</v>
      </c>
      <c r="C146" s="22">
        <v>0</v>
      </c>
      <c r="D146" s="22">
        <v>1</v>
      </c>
      <c r="E146" s="20">
        <f>Model!$W$23*((drdp!B146+drdp!K146)*'DEC-OH'!$B146+(drdp!E146+drdp!N146)*'DEC-OH'!$C146+(drdp!H146+drdp!Q146)*'DEC-OH'!$D146)</f>
        <v>0</v>
      </c>
      <c r="F146" s="20">
        <f>Model!$W$23*((drdp!C146+drdp!L146)*'DEC-OH'!$B146+(drdp!F146+drdp!O146)*'DEC-OH'!$C146+(drdp!I146+drdp!R146)*'DEC-OH'!$D146)</f>
        <v>0</v>
      </c>
      <c r="G146" s="20">
        <f>Model!$W$23*((drdp!D146+drdp!M146)*'DEC-OH'!$B146+(drdp!G146+drdp!P146)*'DEC-OH'!$C146+(drdp!J146+drdp!S146)*'DEC-OH'!$D146)</f>
        <v>0</v>
      </c>
      <c r="H146" s="18">
        <f>Model!$W$23*((drdp!B146)*'DEC-OH'!$B146+(drdp!E146)*'DEC-OH'!$C146+(drdp!H146)*'DEC-OH'!$D146)</f>
        <v>0</v>
      </c>
      <c r="I146" s="18">
        <f>Model!$W$23*((drdp!C146)*'DEC-OH'!$B146+(drdp!F146)*'DEC-OH'!$C146+(drdp!I146)*'DEC-OH'!$D146)</f>
        <v>0</v>
      </c>
      <c r="J146" s="18">
        <f>Model!$W$23*((drdp!D146)*'DEC-OH'!$B146+(drdp!G146)*'DEC-OH'!$C146+(drdp!J146)*'DEC-OH'!$D146)</f>
        <v>0</v>
      </c>
      <c r="K146" s="21">
        <f>SUM(E$3:E145)+H146</f>
        <v>-2.7402802876642864</v>
      </c>
      <c r="L146" s="21">
        <f>SUM(F$3:F145)+I146</f>
        <v>2.7412579295278459</v>
      </c>
      <c r="M146" s="21">
        <f>SUM(G$3:G145)+J146</f>
        <v>0</v>
      </c>
      <c r="N146" s="21"/>
      <c r="O146" s="21"/>
      <c r="P146" s="21"/>
      <c r="Q146" s="19">
        <f t="shared" si="9"/>
        <v>7.5091360549614645</v>
      </c>
      <c r="R146" s="19">
        <f t="shared" si="9"/>
        <v>7.5144950361992926</v>
      </c>
      <c r="S146" s="19">
        <f t="shared" si="9"/>
        <v>0</v>
      </c>
      <c r="T146" s="19">
        <f t="shared" si="10"/>
        <v>-7.5118150676885715</v>
      </c>
      <c r="U146" s="19">
        <f t="shared" si="11"/>
        <v>0</v>
      </c>
      <c r="V146" s="19">
        <f t="shared" si="12"/>
        <v>0</v>
      </c>
    </row>
    <row r="147" spans="1:22" x14ac:dyDescent="0.25">
      <c r="A147" s="26">
        <f>Wellpath!E147</f>
        <v>0</v>
      </c>
      <c r="B147" s="22">
        <v>0</v>
      </c>
      <c r="C147" s="22">
        <v>0</v>
      </c>
      <c r="D147" s="22">
        <v>1</v>
      </c>
      <c r="E147" s="20">
        <f>Model!$W$23*((drdp!B147+drdp!K147)*'DEC-OH'!$B147+(drdp!E147+drdp!N147)*'DEC-OH'!$C147+(drdp!H147+drdp!Q147)*'DEC-OH'!$D147)</f>
        <v>0</v>
      </c>
      <c r="F147" s="20">
        <f>Model!$W$23*((drdp!C147+drdp!L147)*'DEC-OH'!$B147+(drdp!F147+drdp!O147)*'DEC-OH'!$C147+(drdp!I147+drdp!R147)*'DEC-OH'!$D147)</f>
        <v>0</v>
      </c>
      <c r="G147" s="20">
        <f>Model!$W$23*((drdp!D147+drdp!M147)*'DEC-OH'!$B147+(drdp!G147+drdp!P147)*'DEC-OH'!$C147+(drdp!J147+drdp!S147)*'DEC-OH'!$D147)</f>
        <v>0</v>
      </c>
      <c r="H147" s="18">
        <f>Model!$W$23*((drdp!B147)*'DEC-OH'!$B147+(drdp!E147)*'DEC-OH'!$C147+(drdp!H147)*'DEC-OH'!$D147)</f>
        <v>0</v>
      </c>
      <c r="I147" s="18">
        <f>Model!$W$23*((drdp!C147)*'DEC-OH'!$B147+(drdp!F147)*'DEC-OH'!$C147+(drdp!I147)*'DEC-OH'!$D147)</f>
        <v>0</v>
      </c>
      <c r="J147" s="18">
        <f>Model!$W$23*((drdp!D147)*'DEC-OH'!$B147+(drdp!G147)*'DEC-OH'!$C147+(drdp!J147)*'DEC-OH'!$D147)</f>
        <v>0</v>
      </c>
      <c r="K147" s="21">
        <f>SUM(E$3:E146)+H147</f>
        <v>-2.7402802876642864</v>
      </c>
      <c r="L147" s="21">
        <f>SUM(F$3:F146)+I147</f>
        <v>2.7412579295278459</v>
      </c>
      <c r="M147" s="21">
        <f>SUM(G$3:G146)+J147</f>
        <v>0</v>
      </c>
      <c r="N147" s="21"/>
      <c r="O147" s="21"/>
      <c r="P147" s="21"/>
      <c r="Q147" s="19">
        <f t="shared" si="9"/>
        <v>7.5091360549614645</v>
      </c>
      <c r="R147" s="19">
        <f t="shared" si="9"/>
        <v>7.5144950361992926</v>
      </c>
      <c r="S147" s="19">
        <f t="shared" si="9"/>
        <v>0</v>
      </c>
      <c r="T147" s="19">
        <f t="shared" si="10"/>
        <v>-7.5118150676885715</v>
      </c>
      <c r="U147" s="19">
        <f t="shared" si="11"/>
        <v>0</v>
      </c>
      <c r="V147" s="19">
        <f t="shared" si="12"/>
        <v>0</v>
      </c>
    </row>
    <row r="148" spans="1:22" x14ac:dyDescent="0.25">
      <c r="A148" s="26">
        <f>Wellpath!E148</f>
        <v>0</v>
      </c>
      <c r="B148" s="22">
        <v>0</v>
      </c>
      <c r="C148" s="22">
        <v>0</v>
      </c>
      <c r="D148" s="22">
        <v>1</v>
      </c>
      <c r="E148" s="20">
        <f>Model!$W$23*((drdp!B148+drdp!K148)*'DEC-OH'!$B148+(drdp!E148+drdp!N148)*'DEC-OH'!$C148+(drdp!H148+drdp!Q148)*'DEC-OH'!$D148)</f>
        <v>0</v>
      </c>
      <c r="F148" s="20">
        <f>Model!$W$23*((drdp!C148+drdp!L148)*'DEC-OH'!$B148+(drdp!F148+drdp!O148)*'DEC-OH'!$C148+(drdp!I148+drdp!R148)*'DEC-OH'!$D148)</f>
        <v>0</v>
      </c>
      <c r="G148" s="20">
        <f>Model!$W$23*((drdp!D148+drdp!M148)*'DEC-OH'!$B148+(drdp!G148+drdp!P148)*'DEC-OH'!$C148+(drdp!J148+drdp!S148)*'DEC-OH'!$D148)</f>
        <v>0</v>
      </c>
      <c r="H148" s="18">
        <f>Model!$W$23*((drdp!B148)*'DEC-OH'!$B148+(drdp!E148)*'DEC-OH'!$C148+(drdp!H148)*'DEC-OH'!$D148)</f>
        <v>0</v>
      </c>
      <c r="I148" s="18">
        <f>Model!$W$23*((drdp!C148)*'DEC-OH'!$B148+(drdp!F148)*'DEC-OH'!$C148+(drdp!I148)*'DEC-OH'!$D148)</f>
        <v>0</v>
      </c>
      <c r="J148" s="18">
        <f>Model!$W$23*((drdp!D148)*'DEC-OH'!$B148+(drdp!G148)*'DEC-OH'!$C148+(drdp!J148)*'DEC-OH'!$D148)</f>
        <v>0</v>
      </c>
      <c r="K148" s="21">
        <f>SUM(E$3:E147)+H148</f>
        <v>-2.7402802876642864</v>
      </c>
      <c r="L148" s="21">
        <f>SUM(F$3:F147)+I148</f>
        <v>2.7412579295278459</v>
      </c>
      <c r="M148" s="21">
        <f>SUM(G$3:G147)+J148</f>
        <v>0</v>
      </c>
      <c r="N148" s="21"/>
      <c r="O148" s="21"/>
      <c r="P148" s="21"/>
      <c r="Q148" s="19">
        <f t="shared" ref="Q148:S211" si="13">K148^2</f>
        <v>7.5091360549614645</v>
      </c>
      <c r="R148" s="19">
        <f t="shared" si="13"/>
        <v>7.5144950361992926</v>
      </c>
      <c r="S148" s="19">
        <f t="shared" si="13"/>
        <v>0</v>
      </c>
      <c r="T148" s="19">
        <f t="shared" si="10"/>
        <v>-7.5118150676885715</v>
      </c>
      <c r="U148" s="19">
        <f t="shared" si="11"/>
        <v>0</v>
      </c>
      <c r="V148" s="19">
        <f t="shared" si="12"/>
        <v>0</v>
      </c>
    </row>
    <row r="149" spans="1:22" x14ac:dyDescent="0.25">
      <c r="A149" s="26">
        <f>Wellpath!E149</f>
        <v>0</v>
      </c>
      <c r="B149" s="22">
        <v>0</v>
      </c>
      <c r="C149" s="22">
        <v>0</v>
      </c>
      <c r="D149" s="22">
        <v>1</v>
      </c>
      <c r="E149" s="20">
        <f>Model!$W$23*((drdp!B149+drdp!K149)*'DEC-OH'!$B149+(drdp!E149+drdp!N149)*'DEC-OH'!$C149+(drdp!H149+drdp!Q149)*'DEC-OH'!$D149)</f>
        <v>0</v>
      </c>
      <c r="F149" s="20">
        <f>Model!$W$23*((drdp!C149+drdp!L149)*'DEC-OH'!$B149+(drdp!F149+drdp!O149)*'DEC-OH'!$C149+(drdp!I149+drdp!R149)*'DEC-OH'!$D149)</f>
        <v>0</v>
      </c>
      <c r="G149" s="20">
        <f>Model!$W$23*((drdp!D149+drdp!M149)*'DEC-OH'!$B149+(drdp!G149+drdp!P149)*'DEC-OH'!$C149+(drdp!J149+drdp!S149)*'DEC-OH'!$D149)</f>
        <v>0</v>
      </c>
      <c r="H149" s="18">
        <f>Model!$W$23*((drdp!B149)*'DEC-OH'!$B149+(drdp!E149)*'DEC-OH'!$C149+(drdp!H149)*'DEC-OH'!$D149)</f>
        <v>0</v>
      </c>
      <c r="I149" s="18">
        <f>Model!$W$23*((drdp!C149)*'DEC-OH'!$B149+(drdp!F149)*'DEC-OH'!$C149+(drdp!I149)*'DEC-OH'!$D149)</f>
        <v>0</v>
      </c>
      <c r="J149" s="18">
        <f>Model!$W$23*((drdp!D149)*'DEC-OH'!$B149+(drdp!G149)*'DEC-OH'!$C149+(drdp!J149)*'DEC-OH'!$D149)</f>
        <v>0</v>
      </c>
      <c r="K149" s="21">
        <f>SUM(E$3:E148)+H149</f>
        <v>-2.7402802876642864</v>
      </c>
      <c r="L149" s="21">
        <f>SUM(F$3:F148)+I149</f>
        <v>2.7412579295278459</v>
      </c>
      <c r="M149" s="21">
        <f>SUM(G$3:G148)+J149</f>
        <v>0</v>
      </c>
      <c r="N149" s="21"/>
      <c r="O149" s="21"/>
      <c r="P149" s="21"/>
      <c r="Q149" s="19">
        <f t="shared" si="13"/>
        <v>7.5091360549614645</v>
      </c>
      <c r="R149" s="19">
        <f t="shared" si="13"/>
        <v>7.5144950361992926</v>
      </c>
      <c r="S149" s="19">
        <f t="shared" si="13"/>
        <v>0</v>
      </c>
      <c r="T149" s="19">
        <f t="shared" si="10"/>
        <v>-7.5118150676885715</v>
      </c>
      <c r="U149" s="19">
        <f t="shared" si="11"/>
        <v>0</v>
      </c>
      <c r="V149" s="19">
        <f t="shared" si="12"/>
        <v>0</v>
      </c>
    </row>
    <row r="150" spans="1:22" x14ac:dyDescent="0.25">
      <c r="A150" s="26">
        <f>Wellpath!E150</f>
        <v>0</v>
      </c>
      <c r="B150" s="22">
        <v>0</v>
      </c>
      <c r="C150" s="22">
        <v>0</v>
      </c>
      <c r="D150" s="22">
        <v>1</v>
      </c>
      <c r="E150" s="20">
        <f>Model!$W$23*((drdp!B150+drdp!K150)*'DEC-OH'!$B150+(drdp!E150+drdp!N150)*'DEC-OH'!$C150+(drdp!H150+drdp!Q150)*'DEC-OH'!$D150)</f>
        <v>0</v>
      </c>
      <c r="F150" s="20">
        <f>Model!$W$23*((drdp!C150+drdp!L150)*'DEC-OH'!$B150+(drdp!F150+drdp!O150)*'DEC-OH'!$C150+(drdp!I150+drdp!R150)*'DEC-OH'!$D150)</f>
        <v>0</v>
      </c>
      <c r="G150" s="20">
        <f>Model!$W$23*((drdp!D150+drdp!M150)*'DEC-OH'!$B150+(drdp!G150+drdp!P150)*'DEC-OH'!$C150+(drdp!J150+drdp!S150)*'DEC-OH'!$D150)</f>
        <v>0</v>
      </c>
      <c r="H150" s="18">
        <f>Model!$W$23*((drdp!B150)*'DEC-OH'!$B150+(drdp!E150)*'DEC-OH'!$C150+(drdp!H150)*'DEC-OH'!$D150)</f>
        <v>0</v>
      </c>
      <c r="I150" s="18">
        <f>Model!$W$23*((drdp!C150)*'DEC-OH'!$B150+(drdp!F150)*'DEC-OH'!$C150+(drdp!I150)*'DEC-OH'!$D150)</f>
        <v>0</v>
      </c>
      <c r="J150" s="18">
        <f>Model!$W$23*((drdp!D150)*'DEC-OH'!$B150+(drdp!G150)*'DEC-OH'!$C150+(drdp!J150)*'DEC-OH'!$D150)</f>
        <v>0</v>
      </c>
      <c r="K150" s="21">
        <f>SUM(E$3:E149)+H150</f>
        <v>-2.7402802876642864</v>
      </c>
      <c r="L150" s="21">
        <f>SUM(F$3:F149)+I150</f>
        <v>2.7412579295278459</v>
      </c>
      <c r="M150" s="21">
        <f>SUM(G$3:G149)+J150</f>
        <v>0</v>
      </c>
      <c r="N150" s="21"/>
      <c r="O150" s="21"/>
      <c r="P150" s="21"/>
      <c r="Q150" s="19">
        <f t="shared" si="13"/>
        <v>7.5091360549614645</v>
      </c>
      <c r="R150" s="19">
        <f t="shared" si="13"/>
        <v>7.5144950361992926</v>
      </c>
      <c r="S150" s="19">
        <f t="shared" si="13"/>
        <v>0</v>
      </c>
      <c r="T150" s="19">
        <f t="shared" si="10"/>
        <v>-7.5118150676885715</v>
      </c>
      <c r="U150" s="19">
        <f t="shared" si="11"/>
        <v>0</v>
      </c>
      <c r="V150" s="19">
        <f t="shared" si="12"/>
        <v>0</v>
      </c>
    </row>
    <row r="151" spans="1:22" x14ac:dyDescent="0.25">
      <c r="A151" s="26">
        <f>Wellpath!E151</f>
        <v>0</v>
      </c>
      <c r="B151" s="22">
        <v>0</v>
      </c>
      <c r="C151" s="22">
        <v>0</v>
      </c>
      <c r="D151" s="22">
        <v>1</v>
      </c>
      <c r="E151" s="20">
        <f>Model!$W$23*((drdp!B151+drdp!K151)*'DEC-OH'!$B151+(drdp!E151+drdp!N151)*'DEC-OH'!$C151+(drdp!H151+drdp!Q151)*'DEC-OH'!$D151)</f>
        <v>0</v>
      </c>
      <c r="F151" s="20">
        <f>Model!$W$23*((drdp!C151+drdp!L151)*'DEC-OH'!$B151+(drdp!F151+drdp!O151)*'DEC-OH'!$C151+(drdp!I151+drdp!R151)*'DEC-OH'!$D151)</f>
        <v>0</v>
      </c>
      <c r="G151" s="20">
        <f>Model!$W$23*((drdp!D151+drdp!M151)*'DEC-OH'!$B151+(drdp!G151+drdp!P151)*'DEC-OH'!$C151+(drdp!J151+drdp!S151)*'DEC-OH'!$D151)</f>
        <v>0</v>
      </c>
      <c r="H151" s="18">
        <f>Model!$W$23*((drdp!B151)*'DEC-OH'!$B151+(drdp!E151)*'DEC-OH'!$C151+(drdp!H151)*'DEC-OH'!$D151)</f>
        <v>0</v>
      </c>
      <c r="I151" s="18">
        <f>Model!$W$23*((drdp!C151)*'DEC-OH'!$B151+(drdp!F151)*'DEC-OH'!$C151+(drdp!I151)*'DEC-OH'!$D151)</f>
        <v>0</v>
      </c>
      <c r="J151" s="18">
        <f>Model!$W$23*((drdp!D151)*'DEC-OH'!$B151+(drdp!G151)*'DEC-OH'!$C151+(drdp!J151)*'DEC-OH'!$D151)</f>
        <v>0</v>
      </c>
      <c r="K151" s="21">
        <f>SUM(E$3:E150)+H151</f>
        <v>-2.7402802876642864</v>
      </c>
      <c r="L151" s="21">
        <f>SUM(F$3:F150)+I151</f>
        <v>2.7412579295278459</v>
      </c>
      <c r="M151" s="21">
        <f>SUM(G$3:G150)+J151</f>
        <v>0</v>
      </c>
      <c r="N151" s="21"/>
      <c r="O151" s="21"/>
      <c r="P151" s="21"/>
      <c r="Q151" s="19">
        <f t="shared" si="13"/>
        <v>7.5091360549614645</v>
      </c>
      <c r="R151" s="19">
        <f t="shared" si="13"/>
        <v>7.5144950361992926</v>
      </c>
      <c r="S151" s="19">
        <f t="shared" si="13"/>
        <v>0</v>
      </c>
      <c r="T151" s="19">
        <f t="shared" si="10"/>
        <v>-7.5118150676885715</v>
      </c>
      <c r="U151" s="19">
        <f t="shared" si="11"/>
        <v>0</v>
      </c>
      <c r="V151" s="19">
        <f t="shared" si="12"/>
        <v>0</v>
      </c>
    </row>
    <row r="152" spans="1:22" x14ac:dyDescent="0.25">
      <c r="A152" s="26">
        <f>Wellpath!E152</f>
        <v>0</v>
      </c>
      <c r="B152" s="22">
        <v>0</v>
      </c>
      <c r="C152" s="22">
        <v>0</v>
      </c>
      <c r="D152" s="22">
        <v>1</v>
      </c>
      <c r="E152" s="20">
        <f>Model!$W$23*((drdp!B152+drdp!K152)*'DEC-OH'!$B152+(drdp!E152+drdp!N152)*'DEC-OH'!$C152+(drdp!H152+drdp!Q152)*'DEC-OH'!$D152)</f>
        <v>0</v>
      </c>
      <c r="F152" s="20">
        <f>Model!$W$23*((drdp!C152+drdp!L152)*'DEC-OH'!$B152+(drdp!F152+drdp!O152)*'DEC-OH'!$C152+(drdp!I152+drdp!R152)*'DEC-OH'!$D152)</f>
        <v>0</v>
      </c>
      <c r="G152" s="20">
        <f>Model!$W$23*((drdp!D152+drdp!M152)*'DEC-OH'!$B152+(drdp!G152+drdp!P152)*'DEC-OH'!$C152+(drdp!J152+drdp!S152)*'DEC-OH'!$D152)</f>
        <v>0</v>
      </c>
      <c r="H152" s="18">
        <f>Model!$W$23*((drdp!B152)*'DEC-OH'!$B152+(drdp!E152)*'DEC-OH'!$C152+(drdp!H152)*'DEC-OH'!$D152)</f>
        <v>0</v>
      </c>
      <c r="I152" s="18">
        <f>Model!$W$23*((drdp!C152)*'DEC-OH'!$B152+(drdp!F152)*'DEC-OH'!$C152+(drdp!I152)*'DEC-OH'!$D152)</f>
        <v>0</v>
      </c>
      <c r="J152" s="18">
        <f>Model!$W$23*((drdp!D152)*'DEC-OH'!$B152+(drdp!G152)*'DEC-OH'!$C152+(drdp!J152)*'DEC-OH'!$D152)</f>
        <v>0</v>
      </c>
      <c r="K152" s="21">
        <f>SUM(E$3:E151)+H152</f>
        <v>-2.7402802876642864</v>
      </c>
      <c r="L152" s="21">
        <f>SUM(F$3:F151)+I152</f>
        <v>2.7412579295278459</v>
      </c>
      <c r="M152" s="21">
        <f>SUM(G$3:G151)+J152</f>
        <v>0</v>
      </c>
      <c r="N152" s="21"/>
      <c r="O152" s="21"/>
      <c r="P152" s="21"/>
      <c r="Q152" s="19">
        <f t="shared" si="13"/>
        <v>7.5091360549614645</v>
      </c>
      <c r="R152" s="19">
        <f t="shared" si="13"/>
        <v>7.5144950361992926</v>
      </c>
      <c r="S152" s="19">
        <f t="shared" si="13"/>
        <v>0</v>
      </c>
      <c r="T152" s="19">
        <f t="shared" si="10"/>
        <v>-7.5118150676885715</v>
      </c>
      <c r="U152" s="19">
        <f t="shared" si="11"/>
        <v>0</v>
      </c>
      <c r="V152" s="19">
        <f t="shared" si="12"/>
        <v>0</v>
      </c>
    </row>
    <row r="153" spans="1:22" x14ac:dyDescent="0.25">
      <c r="A153" s="26">
        <f>Wellpath!E153</f>
        <v>0</v>
      </c>
      <c r="B153" s="22">
        <v>0</v>
      </c>
      <c r="C153" s="22">
        <v>0</v>
      </c>
      <c r="D153" s="22">
        <v>1</v>
      </c>
      <c r="E153" s="20">
        <f>Model!$W$23*((drdp!B153+drdp!K153)*'DEC-OH'!$B153+(drdp!E153+drdp!N153)*'DEC-OH'!$C153+(drdp!H153+drdp!Q153)*'DEC-OH'!$D153)</f>
        <v>0</v>
      </c>
      <c r="F153" s="20">
        <f>Model!$W$23*((drdp!C153+drdp!L153)*'DEC-OH'!$B153+(drdp!F153+drdp!O153)*'DEC-OH'!$C153+(drdp!I153+drdp!R153)*'DEC-OH'!$D153)</f>
        <v>0</v>
      </c>
      <c r="G153" s="20">
        <f>Model!$W$23*((drdp!D153+drdp!M153)*'DEC-OH'!$B153+(drdp!G153+drdp!P153)*'DEC-OH'!$C153+(drdp!J153+drdp!S153)*'DEC-OH'!$D153)</f>
        <v>0</v>
      </c>
      <c r="H153" s="18">
        <f>Model!$W$23*((drdp!B153)*'DEC-OH'!$B153+(drdp!E153)*'DEC-OH'!$C153+(drdp!H153)*'DEC-OH'!$D153)</f>
        <v>0</v>
      </c>
      <c r="I153" s="18">
        <f>Model!$W$23*((drdp!C153)*'DEC-OH'!$B153+(drdp!F153)*'DEC-OH'!$C153+(drdp!I153)*'DEC-OH'!$D153)</f>
        <v>0</v>
      </c>
      <c r="J153" s="18">
        <f>Model!$W$23*((drdp!D153)*'DEC-OH'!$B153+(drdp!G153)*'DEC-OH'!$C153+(drdp!J153)*'DEC-OH'!$D153)</f>
        <v>0</v>
      </c>
      <c r="K153" s="21">
        <f>SUM(E$3:E152)+H153</f>
        <v>-2.7402802876642864</v>
      </c>
      <c r="L153" s="21">
        <f>SUM(F$3:F152)+I153</f>
        <v>2.7412579295278459</v>
      </c>
      <c r="M153" s="21">
        <f>SUM(G$3:G152)+J153</f>
        <v>0</v>
      </c>
      <c r="N153" s="21"/>
      <c r="O153" s="21"/>
      <c r="P153" s="21"/>
      <c r="Q153" s="19">
        <f t="shared" si="13"/>
        <v>7.5091360549614645</v>
      </c>
      <c r="R153" s="19">
        <f t="shared" si="13"/>
        <v>7.5144950361992926</v>
      </c>
      <c r="S153" s="19">
        <f t="shared" si="13"/>
        <v>0</v>
      </c>
      <c r="T153" s="19">
        <f t="shared" si="10"/>
        <v>-7.5118150676885715</v>
      </c>
      <c r="U153" s="19">
        <f t="shared" si="11"/>
        <v>0</v>
      </c>
      <c r="V153" s="19">
        <f t="shared" si="12"/>
        <v>0</v>
      </c>
    </row>
    <row r="154" spans="1:22" x14ac:dyDescent="0.25">
      <c r="A154" s="26">
        <f>Wellpath!E154</f>
        <v>0</v>
      </c>
      <c r="B154" s="22">
        <v>0</v>
      </c>
      <c r="C154" s="22">
        <v>0</v>
      </c>
      <c r="D154" s="22">
        <v>1</v>
      </c>
      <c r="E154" s="20">
        <f>Model!$W$23*((drdp!B154+drdp!K154)*'DEC-OH'!$B154+(drdp!E154+drdp!N154)*'DEC-OH'!$C154+(drdp!H154+drdp!Q154)*'DEC-OH'!$D154)</f>
        <v>0</v>
      </c>
      <c r="F154" s="20">
        <f>Model!$W$23*((drdp!C154+drdp!L154)*'DEC-OH'!$B154+(drdp!F154+drdp!O154)*'DEC-OH'!$C154+(drdp!I154+drdp!R154)*'DEC-OH'!$D154)</f>
        <v>0</v>
      </c>
      <c r="G154" s="20">
        <f>Model!$W$23*((drdp!D154+drdp!M154)*'DEC-OH'!$B154+(drdp!G154+drdp!P154)*'DEC-OH'!$C154+(drdp!J154+drdp!S154)*'DEC-OH'!$D154)</f>
        <v>0</v>
      </c>
      <c r="H154" s="18">
        <f>Model!$W$23*((drdp!B154)*'DEC-OH'!$B154+(drdp!E154)*'DEC-OH'!$C154+(drdp!H154)*'DEC-OH'!$D154)</f>
        <v>0</v>
      </c>
      <c r="I154" s="18">
        <f>Model!$W$23*((drdp!C154)*'DEC-OH'!$B154+(drdp!F154)*'DEC-OH'!$C154+(drdp!I154)*'DEC-OH'!$D154)</f>
        <v>0</v>
      </c>
      <c r="J154" s="18">
        <f>Model!$W$23*((drdp!D154)*'DEC-OH'!$B154+(drdp!G154)*'DEC-OH'!$C154+(drdp!J154)*'DEC-OH'!$D154)</f>
        <v>0</v>
      </c>
      <c r="K154" s="21">
        <f>SUM(E$3:E153)+H154</f>
        <v>-2.7402802876642864</v>
      </c>
      <c r="L154" s="21">
        <f>SUM(F$3:F153)+I154</f>
        <v>2.7412579295278459</v>
      </c>
      <c r="M154" s="21">
        <f>SUM(G$3:G153)+J154</f>
        <v>0</v>
      </c>
      <c r="N154" s="21"/>
      <c r="O154" s="21"/>
      <c r="P154" s="21"/>
      <c r="Q154" s="19">
        <f t="shared" si="13"/>
        <v>7.5091360549614645</v>
      </c>
      <c r="R154" s="19">
        <f t="shared" si="13"/>
        <v>7.5144950361992926</v>
      </c>
      <c r="S154" s="19">
        <f t="shared" si="13"/>
        <v>0</v>
      </c>
      <c r="T154" s="19">
        <f t="shared" si="10"/>
        <v>-7.5118150676885715</v>
      </c>
      <c r="U154" s="19">
        <f t="shared" si="11"/>
        <v>0</v>
      </c>
      <c r="V154" s="19">
        <f t="shared" si="12"/>
        <v>0</v>
      </c>
    </row>
    <row r="155" spans="1:22" x14ac:dyDescent="0.25">
      <c r="A155" s="26">
        <f>Wellpath!E155</f>
        <v>0</v>
      </c>
      <c r="B155" s="22">
        <v>0</v>
      </c>
      <c r="C155" s="22">
        <v>0</v>
      </c>
      <c r="D155" s="22">
        <v>1</v>
      </c>
      <c r="E155" s="20">
        <f>Model!$W$23*((drdp!B155+drdp!K155)*'DEC-OH'!$B155+(drdp!E155+drdp!N155)*'DEC-OH'!$C155+(drdp!H155+drdp!Q155)*'DEC-OH'!$D155)</f>
        <v>0</v>
      </c>
      <c r="F155" s="20">
        <f>Model!$W$23*((drdp!C155+drdp!L155)*'DEC-OH'!$B155+(drdp!F155+drdp!O155)*'DEC-OH'!$C155+(drdp!I155+drdp!R155)*'DEC-OH'!$D155)</f>
        <v>0</v>
      </c>
      <c r="G155" s="20">
        <f>Model!$W$23*((drdp!D155+drdp!M155)*'DEC-OH'!$B155+(drdp!G155+drdp!P155)*'DEC-OH'!$C155+(drdp!J155+drdp!S155)*'DEC-OH'!$D155)</f>
        <v>0</v>
      </c>
      <c r="H155" s="18">
        <f>Model!$W$23*((drdp!B155)*'DEC-OH'!$B155+(drdp!E155)*'DEC-OH'!$C155+(drdp!H155)*'DEC-OH'!$D155)</f>
        <v>0</v>
      </c>
      <c r="I155" s="18">
        <f>Model!$W$23*((drdp!C155)*'DEC-OH'!$B155+(drdp!F155)*'DEC-OH'!$C155+(drdp!I155)*'DEC-OH'!$D155)</f>
        <v>0</v>
      </c>
      <c r="J155" s="18">
        <f>Model!$W$23*((drdp!D155)*'DEC-OH'!$B155+(drdp!G155)*'DEC-OH'!$C155+(drdp!J155)*'DEC-OH'!$D155)</f>
        <v>0</v>
      </c>
      <c r="K155" s="21">
        <f>SUM(E$3:E154)+H155</f>
        <v>-2.7402802876642864</v>
      </c>
      <c r="L155" s="21">
        <f>SUM(F$3:F154)+I155</f>
        <v>2.7412579295278459</v>
      </c>
      <c r="M155" s="21">
        <f>SUM(G$3:G154)+J155</f>
        <v>0</v>
      </c>
      <c r="N155" s="21"/>
      <c r="O155" s="21"/>
      <c r="P155" s="21"/>
      <c r="Q155" s="19">
        <f t="shared" si="13"/>
        <v>7.5091360549614645</v>
      </c>
      <c r="R155" s="19">
        <f t="shared" si="13"/>
        <v>7.5144950361992926</v>
      </c>
      <c r="S155" s="19">
        <f t="shared" si="13"/>
        <v>0</v>
      </c>
      <c r="T155" s="19">
        <f t="shared" si="10"/>
        <v>-7.5118150676885715</v>
      </c>
      <c r="U155" s="19">
        <f t="shared" si="11"/>
        <v>0</v>
      </c>
      <c r="V155" s="19">
        <f t="shared" si="12"/>
        <v>0</v>
      </c>
    </row>
    <row r="156" spans="1:22" x14ac:dyDescent="0.25">
      <c r="A156" s="26">
        <f>Wellpath!E156</f>
        <v>0</v>
      </c>
      <c r="B156" s="22">
        <v>0</v>
      </c>
      <c r="C156" s="22">
        <v>0</v>
      </c>
      <c r="D156" s="22">
        <v>1</v>
      </c>
      <c r="E156" s="20">
        <f>Model!$W$23*((drdp!B156+drdp!K156)*'DEC-OH'!$B156+(drdp!E156+drdp!N156)*'DEC-OH'!$C156+(drdp!H156+drdp!Q156)*'DEC-OH'!$D156)</f>
        <v>0</v>
      </c>
      <c r="F156" s="20">
        <f>Model!$W$23*((drdp!C156+drdp!L156)*'DEC-OH'!$B156+(drdp!F156+drdp!O156)*'DEC-OH'!$C156+(drdp!I156+drdp!R156)*'DEC-OH'!$D156)</f>
        <v>0</v>
      </c>
      <c r="G156" s="20">
        <f>Model!$W$23*((drdp!D156+drdp!M156)*'DEC-OH'!$B156+(drdp!G156+drdp!P156)*'DEC-OH'!$C156+(drdp!J156+drdp!S156)*'DEC-OH'!$D156)</f>
        <v>0</v>
      </c>
      <c r="H156" s="18">
        <f>Model!$W$23*((drdp!B156)*'DEC-OH'!$B156+(drdp!E156)*'DEC-OH'!$C156+(drdp!H156)*'DEC-OH'!$D156)</f>
        <v>0</v>
      </c>
      <c r="I156" s="18">
        <f>Model!$W$23*((drdp!C156)*'DEC-OH'!$B156+(drdp!F156)*'DEC-OH'!$C156+(drdp!I156)*'DEC-OH'!$D156)</f>
        <v>0</v>
      </c>
      <c r="J156" s="18">
        <f>Model!$W$23*((drdp!D156)*'DEC-OH'!$B156+(drdp!G156)*'DEC-OH'!$C156+(drdp!J156)*'DEC-OH'!$D156)</f>
        <v>0</v>
      </c>
      <c r="K156" s="21">
        <f>SUM(E$3:E155)+H156</f>
        <v>-2.7402802876642864</v>
      </c>
      <c r="L156" s="21">
        <f>SUM(F$3:F155)+I156</f>
        <v>2.7412579295278459</v>
      </c>
      <c r="M156" s="21">
        <f>SUM(G$3:G155)+J156</f>
        <v>0</v>
      </c>
      <c r="N156" s="21"/>
      <c r="O156" s="21"/>
      <c r="P156" s="21"/>
      <c r="Q156" s="19">
        <f t="shared" si="13"/>
        <v>7.5091360549614645</v>
      </c>
      <c r="R156" s="19">
        <f t="shared" si="13"/>
        <v>7.5144950361992926</v>
      </c>
      <c r="S156" s="19">
        <f t="shared" si="13"/>
        <v>0</v>
      </c>
      <c r="T156" s="19">
        <f t="shared" si="10"/>
        <v>-7.5118150676885715</v>
      </c>
      <c r="U156" s="19">
        <f t="shared" si="11"/>
        <v>0</v>
      </c>
      <c r="V156" s="19">
        <f t="shared" si="12"/>
        <v>0</v>
      </c>
    </row>
    <row r="157" spans="1:22" x14ac:dyDescent="0.25">
      <c r="A157" s="26">
        <f>Wellpath!E157</f>
        <v>0</v>
      </c>
      <c r="B157" s="22">
        <v>0</v>
      </c>
      <c r="C157" s="22">
        <v>0</v>
      </c>
      <c r="D157" s="22">
        <v>1</v>
      </c>
      <c r="E157" s="20">
        <f>Model!$W$23*((drdp!B157+drdp!K157)*'DEC-OH'!$B157+(drdp!E157+drdp!N157)*'DEC-OH'!$C157+(drdp!H157+drdp!Q157)*'DEC-OH'!$D157)</f>
        <v>0</v>
      </c>
      <c r="F157" s="20">
        <f>Model!$W$23*((drdp!C157+drdp!L157)*'DEC-OH'!$B157+(drdp!F157+drdp!O157)*'DEC-OH'!$C157+(drdp!I157+drdp!R157)*'DEC-OH'!$D157)</f>
        <v>0</v>
      </c>
      <c r="G157" s="20">
        <f>Model!$W$23*((drdp!D157+drdp!M157)*'DEC-OH'!$B157+(drdp!G157+drdp!P157)*'DEC-OH'!$C157+(drdp!J157+drdp!S157)*'DEC-OH'!$D157)</f>
        <v>0</v>
      </c>
      <c r="H157" s="18">
        <f>Model!$W$23*((drdp!B157)*'DEC-OH'!$B157+(drdp!E157)*'DEC-OH'!$C157+(drdp!H157)*'DEC-OH'!$D157)</f>
        <v>0</v>
      </c>
      <c r="I157" s="18">
        <f>Model!$W$23*((drdp!C157)*'DEC-OH'!$B157+(drdp!F157)*'DEC-OH'!$C157+(drdp!I157)*'DEC-OH'!$D157)</f>
        <v>0</v>
      </c>
      <c r="J157" s="18">
        <f>Model!$W$23*((drdp!D157)*'DEC-OH'!$B157+(drdp!G157)*'DEC-OH'!$C157+(drdp!J157)*'DEC-OH'!$D157)</f>
        <v>0</v>
      </c>
      <c r="K157" s="21">
        <f>SUM(E$3:E156)+H157</f>
        <v>-2.7402802876642864</v>
      </c>
      <c r="L157" s="21">
        <f>SUM(F$3:F156)+I157</f>
        <v>2.7412579295278459</v>
      </c>
      <c r="M157" s="21">
        <f>SUM(G$3:G156)+J157</f>
        <v>0</v>
      </c>
      <c r="N157" s="21"/>
      <c r="O157" s="21"/>
      <c r="P157" s="21"/>
      <c r="Q157" s="19">
        <f t="shared" si="13"/>
        <v>7.5091360549614645</v>
      </c>
      <c r="R157" s="19">
        <f t="shared" si="13"/>
        <v>7.5144950361992926</v>
      </c>
      <c r="S157" s="19">
        <f t="shared" si="13"/>
        <v>0</v>
      </c>
      <c r="T157" s="19">
        <f t="shared" si="10"/>
        <v>-7.5118150676885715</v>
      </c>
      <c r="U157" s="19">
        <f t="shared" si="11"/>
        <v>0</v>
      </c>
      <c r="V157" s="19">
        <f t="shared" si="12"/>
        <v>0</v>
      </c>
    </row>
    <row r="158" spans="1:22" x14ac:dyDescent="0.25">
      <c r="A158" s="26">
        <f>Wellpath!E158</f>
        <v>0</v>
      </c>
      <c r="B158" s="22">
        <v>0</v>
      </c>
      <c r="C158" s="22">
        <v>0</v>
      </c>
      <c r="D158" s="22">
        <v>1</v>
      </c>
      <c r="E158" s="20">
        <f>Model!$W$23*((drdp!B158+drdp!K158)*'DEC-OH'!$B158+(drdp!E158+drdp!N158)*'DEC-OH'!$C158+(drdp!H158+drdp!Q158)*'DEC-OH'!$D158)</f>
        <v>0</v>
      </c>
      <c r="F158" s="20">
        <f>Model!$W$23*((drdp!C158+drdp!L158)*'DEC-OH'!$B158+(drdp!F158+drdp!O158)*'DEC-OH'!$C158+(drdp!I158+drdp!R158)*'DEC-OH'!$D158)</f>
        <v>0</v>
      </c>
      <c r="G158" s="20">
        <f>Model!$W$23*((drdp!D158+drdp!M158)*'DEC-OH'!$B158+(drdp!G158+drdp!P158)*'DEC-OH'!$C158+(drdp!J158+drdp!S158)*'DEC-OH'!$D158)</f>
        <v>0</v>
      </c>
      <c r="H158" s="18">
        <f>Model!$W$23*((drdp!B158)*'DEC-OH'!$B158+(drdp!E158)*'DEC-OH'!$C158+(drdp!H158)*'DEC-OH'!$D158)</f>
        <v>0</v>
      </c>
      <c r="I158" s="18">
        <f>Model!$W$23*((drdp!C158)*'DEC-OH'!$B158+(drdp!F158)*'DEC-OH'!$C158+(drdp!I158)*'DEC-OH'!$D158)</f>
        <v>0</v>
      </c>
      <c r="J158" s="18">
        <f>Model!$W$23*((drdp!D158)*'DEC-OH'!$B158+(drdp!G158)*'DEC-OH'!$C158+(drdp!J158)*'DEC-OH'!$D158)</f>
        <v>0</v>
      </c>
      <c r="K158" s="21">
        <f>SUM(E$3:E157)+H158</f>
        <v>-2.7402802876642864</v>
      </c>
      <c r="L158" s="21">
        <f>SUM(F$3:F157)+I158</f>
        <v>2.7412579295278459</v>
      </c>
      <c r="M158" s="21">
        <f>SUM(G$3:G157)+J158</f>
        <v>0</v>
      </c>
      <c r="N158" s="21"/>
      <c r="O158" s="21"/>
      <c r="P158" s="21"/>
      <c r="Q158" s="19">
        <f t="shared" si="13"/>
        <v>7.5091360549614645</v>
      </c>
      <c r="R158" s="19">
        <f t="shared" si="13"/>
        <v>7.5144950361992926</v>
      </c>
      <c r="S158" s="19">
        <f t="shared" si="13"/>
        <v>0</v>
      </c>
      <c r="T158" s="19">
        <f t="shared" si="10"/>
        <v>-7.5118150676885715</v>
      </c>
      <c r="U158" s="19">
        <f t="shared" si="11"/>
        <v>0</v>
      </c>
      <c r="V158" s="19">
        <f t="shared" si="12"/>
        <v>0</v>
      </c>
    </row>
    <row r="159" spans="1:22" x14ac:dyDescent="0.25">
      <c r="A159" s="26">
        <f>Wellpath!E159</f>
        <v>0</v>
      </c>
      <c r="B159" s="22">
        <v>0</v>
      </c>
      <c r="C159" s="22">
        <v>0</v>
      </c>
      <c r="D159" s="22">
        <v>1</v>
      </c>
      <c r="E159" s="20">
        <f>Model!$W$23*((drdp!B159+drdp!K159)*'DEC-OH'!$B159+(drdp!E159+drdp!N159)*'DEC-OH'!$C159+(drdp!H159+drdp!Q159)*'DEC-OH'!$D159)</f>
        <v>0</v>
      </c>
      <c r="F159" s="20">
        <f>Model!$W$23*((drdp!C159+drdp!L159)*'DEC-OH'!$B159+(drdp!F159+drdp!O159)*'DEC-OH'!$C159+(drdp!I159+drdp!R159)*'DEC-OH'!$D159)</f>
        <v>0</v>
      </c>
      <c r="G159" s="20">
        <f>Model!$W$23*((drdp!D159+drdp!M159)*'DEC-OH'!$B159+(drdp!G159+drdp!P159)*'DEC-OH'!$C159+(drdp!J159+drdp!S159)*'DEC-OH'!$D159)</f>
        <v>0</v>
      </c>
      <c r="H159" s="18">
        <f>Model!$W$23*((drdp!B159)*'DEC-OH'!$B159+(drdp!E159)*'DEC-OH'!$C159+(drdp!H159)*'DEC-OH'!$D159)</f>
        <v>0</v>
      </c>
      <c r="I159" s="18">
        <f>Model!$W$23*((drdp!C159)*'DEC-OH'!$B159+(drdp!F159)*'DEC-OH'!$C159+(drdp!I159)*'DEC-OH'!$D159)</f>
        <v>0</v>
      </c>
      <c r="J159" s="18">
        <f>Model!$W$23*((drdp!D159)*'DEC-OH'!$B159+(drdp!G159)*'DEC-OH'!$C159+(drdp!J159)*'DEC-OH'!$D159)</f>
        <v>0</v>
      </c>
      <c r="K159" s="21">
        <f>SUM(E$3:E158)+H159</f>
        <v>-2.7402802876642864</v>
      </c>
      <c r="L159" s="21">
        <f>SUM(F$3:F158)+I159</f>
        <v>2.7412579295278459</v>
      </c>
      <c r="M159" s="21">
        <f>SUM(G$3:G158)+J159</f>
        <v>0</v>
      </c>
      <c r="N159" s="21"/>
      <c r="O159" s="21"/>
      <c r="P159" s="21"/>
      <c r="Q159" s="19">
        <f t="shared" si="13"/>
        <v>7.5091360549614645</v>
      </c>
      <c r="R159" s="19">
        <f t="shared" si="13"/>
        <v>7.5144950361992926</v>
      </c>
      <c r="S159" s="19">
        <f t="shared" si="13"/>
        <v>0</v>
      </c>
      <c r="T159" s="19">
        <f t="shared" si="10"/>
        <v>-7.5118150676885715</v>
      </c>
      <c r="U159" s="19">
        <f t="shared" si="11"/>
        <v>0</v>
      </c>
      <c r="V159" s="19">
        <f t="shared" si="12"/>
        <v>0</v>
      </c>
    </row>
    <row r="160" spans="1:22" x14ac:dyDescent="0.25">
      <c r="A160" s="26">
        <f>Wellpath!E160</f>
        <v>0</v>
      </c>
      <c r="B160" s="22">
        <v>0</v>
      </c>
      <c r="C160" s="22">
        <v>0</v>
      </c>
      <c r="D160" s="22">
        <v>1</v>
      </c>
      <c r="E160" s="20">
        <f>Model!$W$23*((drdp!B160+drdp!K160)*'DEC-OH'!$B160+(drdp!E160+drdp!N160)*'DEC-OH'!$C160+(drdp!H160+drdp!Q160)*'DEC-OH'!$D160)</f>
        <v>0</v>
      </c>
      <c r="F160" s="20">
        <f>Model!$W$23*((drdp!C160+drdp!L160)*'DEC-OH'!$B160+(drdp!F160+drdp!O160)*'DEC-OH'!$C160+(drdp!I160+drdp!R160)*'DEC-OH'!$D160)</f>
        <v>0</v>
      </c>
      <c r="G160" s="20">
        <f>Model!$W$23*((drdp!D160+drdp!M160)*'DEC-OH'!$B160+(drdp!G160+drdp!P160)*'DEC-OH'!$C160+(drdp!J160+drdp!S160)*'DEC-OH'!$D160)</f>
        <v>0</v>
      </c>
      <c r="H160" s="18">
        <f>Model!$W$23*((drdp!B160)*'DEC-OH'!$B160+(drdp!E160)*'DEC-OH'!$C160+(drdp!H160)*'DEC-OH'!$D160)</f>
        <v>0</v>
      </c>
      <c r="I160" s="18">
        <f>Model!$W$23*((drdp!C160)*'DEC-OH'!$B160+(drdp!F160)*'DEC-OH'!$C160+(drdp!I160)*'DEC-OH'!$D160)</f>
        <v>0</v>
      </c>
      <c r="J160" s="18">
        <f>Model!$W$23*((drdp!D160)*'DEC-OH'!$B160+(drdp!G160)*'DEC-OH'!$C160+(drdp!J160)*'DEC-OH'!$D160)</f>
        <v>0</v>
      </c>
      <c r="K160" s="21">
        <f>SUM(E$3:E159)+H160</f>
        <v>-2.7402802876642864</v>
      </c>
      <c r="L160" s="21">
        <f>SUM(F$3:F159)+I160</f>
        <v>2.7412579295278459</v>
      </c>
      <c r="M160" s="21">
        <f>SUM(G$3:G159)+J160</f>
        <v>0</v>
      </c>
      <c r="N160" s="21"/>
      <c r="O160" s="21"/>
      <c r="P160" s="21"/>
      <c r="Q160" s="19">
        <f t="shared" si="13"/>
        <v>7.5091360549614645</v>
      </c>
      <c r="R160" s="19">
        <f t="shared" si="13"/>
        <v>7.5144950361992926</v>
      </c>
      <c r="S160" s="19">
        <f t="shared" si="13"/>
        <v>0</v>
      </c>
      <c r="T160" s="19">
        <f t="shared" si="10"/>
        <v>-7.5118150676885715</v>
      </c>
      <c r="U160" s="19">
        <f t="shared" si="11"/>
        <v>0</v>
      </c>
      <c r="V160" s="19">
        <f t="shared" si="12"/>
        <v>0</v>
      </c>
    </row>
    <row r="161" spans="1:23" x14ac:dyDescent="0.25">
      <c r="A161" s="26">
        <f>Wellpath!E161</f>
        <v>0</v>
      </c>
      <c r="B161" s="22">
        <v>0</v>
      </c>
      <c r="C161" s="22">
        <v>0</v>
      </c>
      <c r="D161" s="22">
        <v>1</v>
      </c>
      <c r="E161" s="20">
        <f>Model!$W$23*((drdp!B161+drdp!K161)*'DEC-OH'!$B161+(drdp!E161+drdp!N161)*'DEC-OH'!$C161+(drdp!H161+drdp!Q161)*'DEC-OH'!$D161)</f>
        <v>0</v>
      </c>
      <c r="F161" s="20">
        <f>Model!$W$23*((drdp!C161+drdp!L161)*'DEC-OH'!$B161+(drdp!F161+drdp!O161)*'DEC-OH'!$C161+(drdp!I161+drdp!R161)*'DEC-OH'!$D161)</f>
        <v>0</v>
      </c>
      <c r="G161" s="20">
        <f>Model!$W$23*((drdp!D161+drdp!M161)*'DEC-OH'!$B161+(drdp!G161+drdp!P161)*'DEC-OH'!$C161+(drdp!J161+drdp!S161)*'DEC-OH'!$D161)</f>
        <v>0</v>
      </c>
      <c r="H161" s="18">
        <f>Model!$W$23*((drdp!B161)*'DEC-OH'!$B161+(drdp!E161)*'DEC-OH'!$C161+(drdp!H161)*'DEC-OH'!$D161)</f>
        <v>0</v>
      </c>
      <c r="I161" s="18">
        <f>Model!$W$23*((drdp!C161)*'DEC-OH'!$B161+(drdp!F161)*'DEC-OH'!$C161+(drdp!I161)*'DEC-OH'!$D161)</f>
        <v>0</v>
      </c>
      <c r="J161" s="18">
        <f>Model!$W$23*((drdp!D161)*'DEC-OH'!$B161+(drdp!G161)*'DEC-OH'!$C161+(drdp!J161)*'DEC-OH'!$D161)</f>
        <v>0</v>
      </c>
      <c r="K161" s="21">
        <f>SUM(E$3:E160)+H161</f>
        <v>-2.7402802876642864</v>
      </c>
      <c r="L161" s="21">
        <f>SUM(F$3:F160)+I161</f>
        <v>2.7412579295278459</v>
      </c>
      <c r="M161" s="21">
        <f>SUM(G$3:G160)+J161</f>
        <v>0</v>
      </c>
      <c r="N161" s="21"/>
      <c r="O161" s="21"/>
      <c r="P161" s="21"/>
      <c r="Q161" s="19">
        <f t="shared" si="13"/>
        <v>7.5091360549614645</v>
      </c>
      <c r="R161" s="19">
        <f t="shared" si="13"/>
        <v>7.5144950361992926</v>
      </c>
      <c r="S161" s="19">
        <f t="shared" si="13"/>
        <v>0</v>
      </c>
      <c r="T161" s="19">
        <f t="shared" si="10"/>
        <v>-7.5118150676885715</v>
      </c>
      <c r="U161" s="19">
        <f t="shared" si="11"/>
        <v>0</v>
      </c>
      <c r="V161" s="19">
        <f t="shared" si="12"/>
        <v>0</v>
      </c>
    </row>
    <row r="162" spans="1:23" x14ac:dyDescent="0.25">
      <c r="A162" s="26">
        <f>Wellpath!E162</f>
        <v>0</v>
      </c>
      <c r="B162" s="22">
        <v>0</v>
      </c>
      <c r="C162" s="22">
        <v>0</v>
      </c>
      <c r="D162" s="22">
        <v>1</v>
      </c>
      <c r="E162" s="20">
        <f>Model!$W$23*((drdp!B162+drdp!K162)*'DEC-OH'!$B162+(drdp!E162+drdp!N162)*'DEC-OH'!$C162+(drdp!H162+drdp!Q162)*'DEC-OH'!$D162)</f>
        <v>0</v>
      </c>
      <c r="F162" s="20">
        <f>Model!$W$23*((drdp!C162+drdp!L162)*'DEC-OH'!$B162+(drdp!F162+drdp!O162)*'DEC-OH'!$C162+(drdp!I162+drdp!R162)*'DEC-OH'!$D162)</f>
        <v>0</v>
      </c>
      <c r="G162" s="20">
        <f>Model!$W$23*((drdp!D162+drdp!M162)*'DEC-OH'!$B162+(drdp!G162+drdp!P162)*'DEC-OH'!$C162+(drdp!J162+drdp!S162)*'DEC-OH'!$D162)</f>
        <v>0</v>
      </c>
      <c r="H162" s="18">
        <f>Model!$W$23*((drdp!B162)*'DEC-OH'!$B162+(drdp!E162)*'DEC-OH'!$C162+(drdp!H162)*'DEC-OH'!$D162)</f>
        <v>0</v>
      </c>
      <c r="I162" s="18">
        <f>Model!$W$23*((drdp!C162)*'DEC-OH'!$B162+(drdp!F162)*'DEC-OH'!$C162+(drdp!I162)*'DEC-OH'!$D162)</f>
        <v>0</v>
      </c>
      <c r="J162" s="18">
        <f>Model!$W$23*((drdp!D162)*'DEC-OH'!$B162+(drdp!G162)*'DEC-OH'!$C162+(drdp!J162)*'DEC-OH'!$D162)</f>
        <v>0</v>
      </c>
      <c r="K162" s="21">
        <f>SUM(E$3:E161)+H162</f>
        <v>-2.7402802876642864</v>
      </c>
      <c r="L162" s="21">
        <f>SUM(F$3:F161)+I162</f>
        <v>2.7412579295278459</v>
      </c>
      <c r="M162" s="21">
        <f>SUM(G$3:G161)+J162</f>
        <v>0</v>
      </c>
      <c r="N162" s="21"/>
      <c r="O162" s="21"/>
      <c r="P162" s="21"/>
      <c r="Q162" s="19">
        <f t="shared" si="13"/>
        <v>7.5091360549614645</v>
      </c>
      <c r="R162" s="19">
        <f t="shared" si="13"/>
        <v>7.5144950361992926</v>
      </c>
      <c r="S162" s="19">
        <f t="shared" si="13"/>
        <v>0</v>
      </c>
      <c r="T162" s="19">
        <f t="shared" si="10"/>
        <v>-7.5118150676885715</v>
      </c>
      <c r="U162" s="19">
        <f t="shared" si="11"/>
        <v>0</v>
      </c>
      <c r="V162" s="19">
        <f t="shared" si="12"/>
        <v>0</v>
      </c>
    </row>
    <row r="163" spans="1:23" x14ac:dyDescent="0.25">
      <c r="A163" s="26">
        <f>Wellpath!E163</f>
        <v>0</v>
      </c>
      <c r="B163" s="22">
        <v>0</v>
      </c>
      <c r="C163" s="22">
        <v>0</v>
      </c>
      <c r="D163" s="22">
        <v>1</v>
      </c>
      <c r="E163" s="20">
        <f>Model!$W$23*((drdp!B163+drdp!K163)*'DEC-OH'!$B163+(drdp!E163+drdp!N163)*'DEC-OH'!$C163+(drdp!H163+drdp!Q163)*'DEC-OH'!$D163)</f>
        <v>0</v>
      </c>
      <c r="F163" s="20">
        <f>Model!$W$23*((drdp!C163+drdp!L163)*'DEC-OH'!$B163+(drdp!F163+drdp!O163)*'DEC-OH'!$C163+(drdp!I163+drdp!R163)*'DEC-OH'!$D163)</f>
        <v>0</v>
      </c>
      <c r="G163" s="20">
        <f>Model!$W$23*((drdp!D163+drdp!M163)*'DEC-OH'!$B163+(drdp!G163+drdp!P163)*'DEC-OH'!$C163+(drdp!J163+drdp!S163)*'DEC-OH'!$D163)</f>
        <v>0</v>
      </c>
      <c r="H163" s="18">
        <f>Model!$W$23*((drdp!B163)*'DEC-OH'!$B163+(drdp!E163)*'DEC-OH'!$C163+(drdp!H163)*'DEC-OH'!$D163)</f>
        <v>0</v>
      </c>
      <c r="I163" s="18">
        <f>Model!$W$23*((drdp!C163)*'DEC-OH'!$B163+(drdp!F163)*'DEC-OH'!$C163+(drdp!I163)*'DEC-OH'!$D163)</f>
        <v>0</v>
      </c>
      <c r="J163" s="18">
        <f>Model!$W$23*((drdp!D163)*'DEC-OH'!$B163+(drdp!G163)*'DEC-OH'!$C163+(drdp!J163)*'DEC-OH'!$D163)</f>
        <v>0</v>
      </c>
      <c r="K163" s="21">
        <f>SUM(E$3:E162)+H163</f>
        <v>-2.7402802876642864</v>
      </c>
      <c r="L163" s="21">
        <f>SUM(F$3:F162)+I163</f>
        <v>2.7412579295278459</v>
      </c>
      <c r="M163" s="21">
        <f>SUM(G$3:G162)+J163</f>
        <v>0</v>
      </c>
      <c r="N163" s="21"/>
      <c r="O163" s="21"/>
      <c r="P163" s="21"/>
      <c r="Q163" s="19">
        <f t="shared" si="13"/>
        <v>7.5091360549614645</v>
      </c>
      <c r="R163" s="19">
        <f t="shared" si="13"/>
        <v>7.5144950361992926</v>
      </c>
      <c r="S163" s="19">
        <f t="shared" si="13"/>
        <v>0</v>
      </c>
      <c r="T163" s="19">
        <f t="shared" si="10"/>
        <v>-7.5118150676885715</v>
      </c>
      <c r="U163" s="19">
        <f t="shared" si="11"/>
        <v>0</v>
      </c>
      <c r="V163" s="19">
        <f t="shared" si="12"/>
        <v>0</v>
      </c>
    </row>
    <row r="164" spans="1:23" x14ac:dyDescent="0.25">
      <c r="A164" s="26">
        <f>Wellpath!E164</f>
        <v>0</v>
      </c>
      <c r="B164" s="22">
        <v>0</v>
      </c>
      <c r="C164" s="22">
        <v>0</v>
      </c>
      <c r="D164" s="22">
        <v>1</v>
      </c>
      <c r="E164" s="20">
        <f>Model!$W$23*((drdp!B164+drdp!K164)*'DEC-OH'!$B164+(drdp!E164+drdp!N164)*'DEC-OH'!$C164+(drdp!H164+drdp!Q164)*'DEC-OH'!$D164)</f>
        <v>0</v>
      </c>
      <c r="F164" s="20">
        <f>Model!$W$23*((drdp!C164+drdp!L164)*'DEC-OH'!$B164+(drdp!F164+drdp!O164)*'DEC-OH'!$C164+(drdp!I164+drdp!R164)*'DEC-OH'!$D164)</f>
        <v>0</v>
      </c>
      <c r="G164" s="20">
        <f>Model!$W$23*((drdp!D164+drdp!M164)*'DEC-OH'!$B164+(drdp!G164+drdp!P164)*'DEC-OH'!$C164+(drdp!J164+drdp!S164)*'DEC-OH'!$D164)</f>
        <v>0</v>
      </c>
      <c r="H164" s="18">
        <f>Model!$W$23*((drdp!B164)*'DEC-OH'!$B164+(drdp!E164)*'DEC-OH'!$C164+(drdp!H164)*'DEC-OH'!$D164)</f>
        <v>0</v>
      </c>
      <c r="I164" s="18">
        <f>Model!$W$23*((drdp!C164)*'DEC-OH'!$B164+(drdp!F164)*'DEC-OH'!$C164+(drdp!I164)*'DEC-OH'!$D164)</f>
        <v>0</v>
      </c>
      <c r="J164" s="18">
        <f>Model!$W$23*((drdp!D164)*'DEC-OH'!$B164+(drdp!G164)*'DEC-OH'!$C164+(drdp!J164)*'DEC-OH'!$D164)</f>
        <v>0</v>
      </c>
      <c r="K164" s="21">
        <f>SUM(E$3:E163)+H164</f>
        <v>-2.7402802876642864</v>
      </c>
      <c r="L164" s="21">
        <f>SUM(F$3:F163)+I164</f>
        <v>2.7412579295278459</v>
      </c>
      <c r="M164" s="21">
        <f>SUM(G$3:G163)+J164</f>
        <v>0</v>
      </c>
      <c r="N164" s="21"/>
      <c r="O164" s="21"/>
      <c r="P164" s="21"/>
      <c r="Q164" s="19">
        <f t="shared" si="13"/>
        <v>7.5091360549614645</v>
      </c>
      <c r="R164" s="19">
        <f t="shared" si="13"/>
        <v>7.5144950361992926</v>
      </c>
      <c r="S164" s="19">
        <f t="shared" si="13"/>
        <v>0</v>
      </c>
      <c r="T164" s="19">
        <f t="shared" si="10"/>
        <v>-7.5118150676885715</v>
      </c>
      <c r="U164" s="19">
        <f t="shared" si="11"/>
        <v>0</v>
      </c>
      <c r="V164" s="19">
        <f t="shared" si="12"/>
        <v>0</v>
      </c>
    </row>
    <row r="165" spans="1:23" x14ac:dyDescent="0.25">
      <c r="A165" s="26">
        <f>Wellpath!E165</f>
        <v>0</v>
      </c>
      <c r="B165" s="22">
        <v>0</v>
      </c>
      <c r="C165" s="22">
        <v>0</v>
      </c>
      <c r="D165" s="22">
        <v>1</v>
      </c>
      <c r="E165" s="20">
        <f>Model!$W$23*((drdp!B165+drdp!K165)*'DEC-OH'!$B165+(drdp!E165+drdp!N165)*'DEC-OH'!$C165+(drdp!H165+drdp!Q165)*'DEC-OH'!$D165)</f>
        <v>0</v>
      </c>
      <c r="F165" s="20">
        <f>Model!$W$23*((drdp!C165+drdp!L165)*'DEC-OH'!$B165+(drdp!F165+drdp!O165)*'DEC-OH'!$C165+(drdp!I165+drdp!R165)*'DEC-OH'!$D165)</f>
        <v>0</v>
      </c>
      <c r="G165" s="20">
        <f>Model!$W$23*((drdp!D165+drdp!M165)*'DEC-OH'!$B165+(drdp!G165+drdp!P165)*'DEC-OH'!$C165+(drdp!J165+drdp!S165)*'DEC-OH'!$D165)</f>
        <v>0</v>
      </c>
      <c r="H165" s="18">
        <f>Model!$W$23*((drdp!B165)*'DEC-OH'!$B165+(drdp!E165)*'DEC-OH'!$C165+(drdp!H165)*'DEC-OH'!$D165)</f>
        <v>0</v>
      </c>
      <c r="I165" s="18">
        <f>Model!$W$23*((drdp!C165)*'DEC-OH'!$B165+(drdp!F165)*'DEC-OH'!$C165+(drdp!I165)*'DEC-OH'!$D165)</f>
        <v>0</v>
      </c>
      <c r="J165" s="18">
        <f>Model!$W$23*((drdp!D165)*'DEC-OH'!$B165+(drdp!G165)*'DEC-OH'!$C165+(drdp!J165)*'DEC-OH'!$D165)</f>
        <v>0</v>
      </c>
      <c r="K165" s="21">
        <f>SUM(E$3:E164)+H165</f>
        <v>-2.7402802876642864</v>
      </c>
      <c r="L165" s="21">
        <f>SUM(F$3:F164)+I165</f>
        <v>2.7412579295278459</v>
      </c>
      <c r="M165" s="21">
        <f>SUM(G$3:G164)+J165</f>
        <v>0</v>
      </c>
      <c r="N165" s="21"/>
      <c r="O165" s="21"/>
      <c r="P165" s="21"/>
      <c r="Q165" s="19">
        <f t="shared" si="13"/>
        <v>7.5091360549614645</v>
      </c>
      <c r="R165" s="19">
        <f t="shared" si="13"/>
        <v>7.5144950361992926</v>
      </c>
      <c r="S165" s="19">
        <f t="shared" si="13"/>
        <v>0</v>
      </c>
      <c r="T165" s="19">
        <f t="shared" si="10"/>
        <v>-7.5118150676885715</v>
      </c>
      <c r="U165" s="19">
        <f t="shared" si="11"/>
        <v>0</v>
      </c>
      <c r="V165" s="19">
        <f t="shared" si="12"/>
        <v>0</v>
      </c>
    </row>
    <row r="166" spans="1:23" x14ac:dyDescent="0.25">
      <c r="A166" s="26">
        <f>Wellpath!E166</f>
        <v>0</v>
      </c>
      <c r="B166" s="22">
        <v>0</v>
      </c>
      <c r="C166" s="22">
        <v>0</v>
      </c>
      <c r="D166" s="22">
        <v>1</v>
      </c>
      <c r="E166" s="20">
        <f>Model!$W$23*((drdp!B166+drdp!K166)*'DEC-OH'!$B166+(drdp!E166+drdp!N166)*'DEC-OH'!$C166+(drdp!H166+drdp!Q166)*'DEC-OH'!$D166)</f>
        <v>0</v>
      </c>
      <c r="F166" s="20">
        <f>Model!$W$23*((drdp!C166+drdp!L166)*'DEC-OH'!$B166+(drdp!F166+drdp!O166)*'DEC-OH'!$C166+(drdp!I166+drdp!R166)*'DEC-OH'!$D166)</f>
        <v>0</v>
      </c>
      <c r="G166" s="20">
        <f>Model!$W$23*((drdp!D166+drdp!M166)*'DEC-OH'!$B166+(drdp!G166+drdp!P166)*'DEC-OH'!$C166+(drdp!J166+drdp!S166)*'DEC-OH'!$D166)</f>
        <v>0</v>
      </c>
      <c r="H166" s="18">
        <f>Model!$W$23*((drdp!B166)*'DEC-OH'!$B166+(drdp!E166)*'DEC-OH'!$C166+(drdp!H166)*'DEC-OH'!$D166)</f>
        <v>0</v>
      </c>
      <c r="I166" s="18">
        <f>Model!$W$23*((drdp!C166)*'DEC-OH'!$B166+(drdp!F166)*'DEC-OH'!$C166+(drdp!I166)*'DEC-OH'!$D166)</f>
        <v>0</v>
      </c>
      <c r="J166" s="18">
        <f>Model!$W$23*((drdp!D166)*'DEC-OH'!$B166+(drdp!G166)*'DEC-OH'!$C166+(drdp!J166)*'DEC-OH'!$D166)</f>
        <v>0</v>
      </c>
      <c r="K166" s="21">
        <f>SUM(E$3:E165)+H166</f>
        <v>-2.7402802876642864</v>
      </c>
      <c r="L166" s="21">
        <f>SUM(F$3:F165)+I166</f>
        <v>2.7412579295278459</v>
      </c>
      <c r="M166" s="21">
        <f>SUM(G$3:G165)+J166</f>
        <v>0</v>
      </c>
      <c r="N166" s="21"/>
      <c r="O166" s="21"/>
      <c r="P166" s="21"/>
      <c r="Q166" s="19">
        <f t="shared" si="13"/>
        <v>7.5091360549614645</v>
      </c>
      <c r="R166" s="19">
        <f t="shared" si="13"/>
        <v>7.5144950361992926</v>
      </c>
      <c r="S166" s="19">
        <f t="shared" si="13"/>
        <v>0</v>
      </c>
      <c r="T166" s="19">
        <f t="shared" si="10"/>
        <v>-7.5118150676885715</v>
      </c>
      <c r="U166" s="19">
        <f t="shared" si="11"/>
        <v>0</v>
      </c>
      <c r="V166" s="19">
        <f t="shared" si="12"/>
        <v>0</v>
      </c>
    </row>
    <row r="167" spans="1:23" x14ac:dyDescent="0.25">
      <c r="A167" s="26">
        <f>Wellpath!E167</f>
        <v>0</v>
      </c>
      <c r="B167" s="22">
        <v>0</v>
      </c>
      <c r="C167" s="22">
        <v>0</v>
      </c>
      <c r="D167" s="22">
        <v>1</v>
      </c>
      <c r="E167" s="20">
        <f>Model!$W$23*((drdp!B167+drdp!K167)*'DEC-OH'!$B167+(drdp!E167+drdp!N167)*'DEC-OH'!$C167+(drdp!H167+drdp!Q167)*'DEC-OH'!$D167)</f>
        <v>0</v>
      </c>
      <c r="F167" s="20">
        <f>Model!$W$23*((drdp!C167+drdp!L167)*'DEC-OH'!$B167+(drdp!F167+drdp!O167)*'DEC-OH'!$C167+(drdp!I167+drdp!R167)*'DEC-OH'!$D167)</f>
        <v>0</v>
      </c>
      <c r="G167" s="20">
        <f>Model!$W$23*((drdp!D167+drdp!M167)*'DEC-OH'!$B167+(drdp!G167+drdp!P167)*'DEC-OH'!$C167+(drdp!J167+drdp!S167)*'DEC-OH'!$D167)</f>
        <v>0</v>
      </c>
      <c r="H167" s="18">
        <f>Model!$W$23*((drdp!B167)*'DEC-OH'!$B167+(drdp!E167)*'DEC-OH'!$C167+(drdp!H167)*'DEC-OH'!$D167)</f>
        <v>0</v>
      </c>
      <c r="I167" s="18">
        <f>Model!$W$23*((drdp!C167)*'DEC-OH'!$B167+(drdp!F167)*'DEC-OH'!$C167+(drdp!I167)*'DEC-OH'!$D167)</f>
        <v>0</v>
      </c>
      <c r="J167" s="18">
        <f>Model!$W$23*((drdp!D167)*'DEC-OH'!$B167+(drdp!G167)*'DEC-OH'!$C167+(drdp!J167)*'DEC-OH'!$D167)</f>
        <v>0</v>
      </c>
      <c r="K167" s="21">
        <f>SUM(E$3:E166)+H167</f>
        <v>-2.7402802876642864</v>
      </c>
      <c r="L167" s="21">
        <f>SUM(F$3:F166)+I167</f>
        <v>2.7412579295278459</v>
      </c>
      <c r="M167" s="21">
        <f>SUM(G$3:G166)+J167</f>
        <v>0</v>
      </c>
      <c r="N167" s="21"/>
      <c r="O167" s="21"/>
      <c r="P167" s="21"/>
      <c r="Q167" s="19">
        <f t="shared" si="13"/>
        <v>7.5091360549614645</v>
      </c>
      <c r="R167" s="19">
        <f t="shared" si="13"/>
        <v>7.5144950361992926</v>
      </c>
      <c r="S167" s="19">
        <f t="shared" si="13"/>
        <v>0</v>
      </c>
      <c r="T167" s="19">
        <f t="shared" si="10"/>
        <v>-7.5118150676885715</v>
      </c>
      <c r="U167" s="19">
        <f t="shared" si="11"/>
        <v>0</v>
      </c>
      <c r="V167" s="19">
        <f t="shared" si="12"/>
        <v>0</v>
      </c>
    </row>
    <row r="168" spans="1:23" x14ac:dyDescent="0.25">
      <c r="A168" s="26">
        <f>Wellpath!E168</f>
        <v>0</v>
      </c>
      <c r="B168" s="22">
        <v>0</v>
      </c>
      <c r="C168" s="22">
        <v>0</v>
      </c>
      <c r="D168" s="22">
        <v>1</v>
      </c>
      <c r="E168" s="20">
        <f>Model!$W$23*((drdp!B168+drdp!K168)*'DEC-OH'!$B168+(drdp!E168+drdp!N168)*'DEC-OH'!$C168+(drdp!H168+drdp!Q168)*'DEC-OH'!$D168)</f>
        <v>0</v>
      </c>
      <c r="F168" s="20">
        <f>Model!$W$23*((drdp!C168+drdp!L168)*'DEC-OH'!$B168+(drdp!F168+drdp!O168)*'DEC-OH'!$C168+(drdp!I168+drdp!R168)*'DEC-OH'!$D168)</f>
        <v>0</v>
      </c>
      <c r="G168" s="20">
        <f>Model!$W$23*((drdp!D168+drdp!M168)*'DEC-OH'!$B168+(drdp!G168+drdp!P168)*'DEC-OH'!$C168+(drdp!J168+drdp!S168)*'DEC-OH'!$D168)</f>
        <v>0</v>
      </c>
      <c r="H168" s="18">
        <f>Model!$W$23*((drdp!B168)*'DEC-OH'!$B168+(drdp!E168)*'DEC-OH'!$C168+(drdp!H168)*'DEC-OH'!$D168)</f>
        <v>0</v>
      </c>
      <c r="I168" s="18">
        <f>Model!$W$23*((drdp!C168)*'DEC-OH'!$B168+(drdp!F168)*'DEC-OH'!$C168+(drdp!I168)*'DEC-OH'!$D168)</f>
        <v>0</v>
      </c>
      <c r="J168" s="18">
        <f>Model!$W$23*((drdp!D168)*'DEC-OH'!$B168+(drdp!G168)*'DEC-OH'!$C168+(drdp!J168)*'DEC-OH'!$D168)</f>
        <v>0</v>
      </c>
      <c r="K168" s="21">
        <f>SUM(E$3:E167)+H168</f>
        <v>-2.7402802876642864</v>
      </c>
      <c r="L168" s="21">
        <f>SUM(F$3:F167)+I168</f>
        <v>2.7412579295278459</v>
      </c>
      <c r="M168" s="21">
        <f>SUM(G$3:G167)+J168</f>
        <v>0</v>
      </c>
      <c r="N168" s="21"/>
      <c r="O168" s="21"/>
      <c r="P168" s="21"/>
      <c r="Q168" s="19">
        <f t="shared" si="13"/>
        <v>7.5091360549614645</v>
      </c>
      <c r="R168" s="19">
        <f t="shared" si="13"/>
        <v>7.5144950361992926</v>
      </c>
      <c r="S168" s="19">
        <f t="shared" si="13"/>
        <v>0</v>
      </c>
      <c r="T168" s="19">
        <f t="shared" si="10"/>
        <v>-7.5118150676885715</v>
      </c>
      <c r="U168" s="19">
        <f t="shared" si="11"/>
        <v>0</v>
      </c>
      <c r="V168" s="19">
        <f t="shared" si="12"/>
        <v>0</v>
      </c>
    </row>
    <row r="169" spans="1:23" x14ac:dyDescent="0.25">
      <c r="A169" s="26">
        <f>Wellpath!E169</f>
        <v>0</v>
      </c>
      <c r="B169" s="22">
        <v>0</v>
      </c>
      <c r="C169" s="22">
        <v>0</v>
      </c>
      <c r="D169" s="22">
        <v>1</v>
      </c>
      <c r="E169" s="20">
        <f>Model!$W$23*((drdp!B169+drdp!K169)*'DEC-OH'!$B169+(drdp!E169+drdp!N169)*'DEC-OH'!$C169+(drdp!H169+drdp!Q169)*'DEC-OH'!$D169)</f>
        <v>0</v>
      </c>
      <c r="F169" s="20">
        <f>Model!$W$23*((drdp!C169+drdp!L169)*'DEC-OH'!$B169+(drdp!F169+drdp!O169)*'DEC-OH'!$C169+(drdp!I169+drdp!R169)*'DEC-OH'!$D169)</f>
        <v>0</v>
      </c>
      <c r="G169" s="20">
        <f>Model!$W$23*((drdp!D169+drdp!M169)*'DEC-OH'!$B169+(drdp!G169+drdp!P169)*'DEC-OH'!$C169+(drdp!J169+drdp!S169)*'DEC-OH'!$D169)</f>
        <v>0</v>
      </c>
      <c r="H169" s="18">
        <f>Model!$W$23*((drdp!B169)*'DEC-OH'!$B169+(drdp!E169)*'DEC-OH'!$C169+(drdp!H169)*'DEC-OH'!$D169)</f>
        <v>0</v>
      </c>
      <c r="I169" s="18">
        <f>Model!$W$23*((drdp!C169)*'DEC-OH'!$B169+(drdp!F169)*'DEC-OH'!$C169+(drdp!I169)*'DEC-OH'!$D169)</f>
        <v>0</v>
      </c>
      <c r="J169" s="18">
        <f>Model!$W$23*((drdp!D169)*'DEC-OH'!$B169+(drdp!G169)*'DEC-OH'!$C169+(drdp!J169)*'DEC-OH'!$D169)</f>
        <v>0</v>
      </c>
      <c r="K169" s="21">
        <f>SUM(E$3:E168)+H169</f>
        <v>-2.7402802876642864</v>
      </c>
      <c r="L169" s="21">
        <f>SUM(F$3:F168)+I169</f>
        <v>2.7412579295278459</v>
      </c>
      <c r="M169" s="21">
        <f>SUM(G$3:G168)+J169</f>
        <v>0</v>
      </c>
      <c r="N169" s="21"/>
      <c r="O169" s="21"/>
      <c r="P169" s="21"/>
      <c r="Q169" s="19">
        <f t="shared" si="13"/>
        <v>7.5091360549614645</v>
      </c>
      <c r="R169" s="19">
        <f t="shared" si="13"/>
        <v>7.5144950361992926</v>
      </c>
      <c r="S169" s="19">
        <f t="shared" si="13"/>
        <v>0</v>
      </c>
      <c r="T169" s="19">
        <f t="shared" si="10"/>
        <v>-7.5118150676885715</v>
      </c>
      <c r="U169" s="19">
        <f t="shared" si="11"/>
        <v>0</v>
      </c>
      <c r="V169" s="19">
        <f t="shared" si="12"/>
        <v>0</v>
      </c>
    </row>
    <row r="170" spans="1:23" x14ac:dyDescent="0.25">
      <c r="A170" s="26">
        <f>Wellpath!E170</f>
        <v>0</v>
      </c>
      <c r="B170" s="22">
        <v>0</v>
      </c>
      <c r="C170" s="22">
        <v>0</v>
      </c>
      <c r="D170" s="22">
        <v>1</v>
      </c>
      <c r="E170" s="20">
        <f>Model!$W$23*((drdp!B170+drdp!K170)*'DEC-OH'!$B170+(drdp!E170+drdp!N170)*'DEC-OH'!$C170+(drdp!H170+drdp!Q170)*'DEC-OH'!$D170)</f>
        <v>0</v>
      </c>
      <c r="F170" s="20">
        <f>Model!$W$23*((drdp!C170+drdp!L170)*'DEC-OH'!$B170+(drdp!F170+drdp!O170)*'DEC-OH'!$C170+(drdp!I170+drdp!R170)*'DEC-OH'!$D170)</f>
        <v>0</v>
      </c>
      <c r="G170" s="20">
        <f>Model!$W$23*((drdp!D170+drdp!M170)*'DEC-OH'!$B170+(drdp!G170+drdp!P170)*'DEC-OH'!$C170+(drdp!J170+drdp!S170)*'DEC-OH'!$D170)</f>
        <v>0</v>
      </c>
      <c r="H170" s="18">
        <f>Model!$W$23*((drdp!B170)*'DEC-OH'!$B170+(drdp!E170)*'DEC-OH'!$C170+(drdp!H170)*'DEC-OH'!$D170)</f>
        <v>0</v>
      </c>
      <c r="I170" s="18">
        <f>Model!$W$23*((drdp!C170)*'DEC-OH'!$B170+(drdp!F170)*'DEC-OH'!$C170+(drdp!I170)*'DEC-OH'!$D170)</f>
        <v>0</v>
      </c>
      <c r="J170" s="18">
        <f>Model!$W$23*((drdp!D170)*'DEC-OH'!$B170+(drdp!G170)*'DEC-OH'!$C170+(drdp!J170)*'DEC-OH'!$D170)</f>
        <v>0</v>
      </c>
      <c r="K170" s="21">
        <f>SUM(E$3:E169)+H170</f>
        <v>-2.7402802876642864</v>
      </c>
      <c r="L170" s="21">
        <f>SUM(F$3:F169)+I170</f>
        <v>2.7412579295278459</v>
      </c>
      <c r="M170" s="21">
        <f>SUM(G$3:G169)+J170</f>
        <v>0</v>
      </c>
      <c r="N170" s="21"/>
      <c r="O170" s="21"/>
      <c r="P170" s="21"/>
      <c r="Q170" s="19">
        <f t="shared" si="13"/>
        <v>7.5091360549614645</v>
      </c>
      <c r="R170" s="19">
        <f t="shared" si="13"/>
        <v>7.5144950361992926</v>
      </c>
      <c r="S170" s="19">
        <f t="shared" si="13"/>
        <v>0</v>
      </c>
      <c r="T170" s="19">
        <f t="shared" si="10"/>
        <v>-7.5118150676885715</v>
      </c>
      <c r="U170" s="19">
        <f t="shared" si="11"/>
        <v>0</v>
      </c>
      <c r="V170" s="19">
        <f t="shared" si="12"/>
        <v>0</v>
      </c>
    </row>
    <row r="171" spans="1:23" x14ac:dyDescent="0.25">
      <c r="A171" s="26">
        <f>Wellpath!E171</f>
        <v>0</v>
      </c>
      <c r="B171" s="22">
        <v>0</v>
      </c>
      <c r="C171" s="22">
        <v>0</v>
      </c>
      <c r="D171" s="22">
        <v>1</v>
      </c>
      <c r="E171" s="20">
        <f>Model!$W$23*((drdp!B171+drdp!K171)*'DEC-OH'!$B171+(drdp!E171+drdp!N171)*'DEC-OH'!$C171+(drdp!H171+drdp!Q171)*'DEC-OH'!$D171)</f>
        <v>0</v>
      </c>
      <c r="F171" s="20">
        <f>Model!$W$23*((drdp!C171+drdp!L171)*'DEC-OH'!$B171+(drdp!F171+drdp!O171)*'DEC-OH'!$C171+(drdp!I171+drdp!R171)*'DEC-OH'!$D171)</f>
        <v>0</v>
      </c>
      <c r="G171" s="20">
        <f>Model!$W$23*((drdp!D171+drdp!M171)*'DEC-OH'!$B171+(drdp!G171+drdp!P171)*'DEC-OH'!$C171+(drdp!J171+drdp!S171)*'DEC-OH'!$D171)</f>
        <v>0</v>
      </c>
      <c r="H171" s="18">
        <f>Model!$W$23*((drdp!B171)*'DEC-OH'!$B171+(drdp!E171)*'DEC-OH'!$C171+(drdp!H171)*'DEC-OH'!$D171)</f>
        <v>0</v>
      </c>
      <c r="I171" s="18">
        <f>Model!$W$23*((drdp!C171)*'DEC-OH'!$B171+(drdp!F171)*'DEC-OH'!$C171+(drdp!I171)*'DEC-OH'!$D171)</f>
        <v>0</v>
      </c>
      <c r="J171" s="18">
        <f>Model!$W$23*((drdp!D171)*'DEC-OH'!$B171+(drdp!G171)*'DEC-OH'!$C171+(drdp!J171)*'DEC-OH'!$D171)</f>
        <v>0</v>
      </c>
      <c r="K171" s="21">
        <f>SUM(E$3:E170)+H171</f>
        <v>-2.7402802876642864</v>
      </c>
      <c r="L171" s="21">
        <f>SUM(F$3:F170)+I171</f>
        <v>2.7412579295278459</v>
      </c>
      <c r="M171" s="21">
        <f>SUM(G$3:G170)+J171</f>
        <v>0</v>
      </c>
      <c r="N171" s="21"/>
      <c r="O171" s="21"/>
      <c r="P171" s="21"/>
      <c r="Q171" s="19">
        <f t="shared" si="13"/>
        <v>7.5091360549614645</v>
      </c>
      <c r="R171" s="19">
        <f t="shared" si="13"/>
        <v>7.5144950361992926</v>
      </c>
      <c r="S171" s="19">
        <f t="shared" si="13"/>
        <v>0</v>
      </c>
      <c r="T171" s="19">
        <f t="shared" si="10"/>
        <v>-7.5118150676885715</v>
      </c>
      <c r="U171" s="19">
        <f t="shared" si="11"/>
        <v>0</v>
      </c>
      <c r="V171" s="19">
        <f t="shared" si="12"/>
        <v>0</v>
      </c>
    </row>
    <row r="172" spans="1:23" x14ac:dyDescent="0.25">
      <c r="A172" s="26">
        <f>Wellpath!E172</f>
        <v>0</v>
      </c>
      <c r="B172" s="22">
        <v>0</v>
      </c>
      <c r="C172" s="22">
        <v>0</v>
      </c>
      <c r="D172" s="22">
        <v>1</v>
      </c>
      <c r="E172" s="20">
        <f>Model!$W$23*((drdp!B172+drdp!K172)*'DEC-OH'!$B172+(drdp!E172+drdp!N172)*'DEC-OH'!$C172+(drdp!H172+drdp!Q172)*'DEC-OH'!$D172)</f>
        <v>0</v>
      </c>
      <c r="F172" s="20">
        <f>Model!$W$23*((drdp!C172+drdp!L172)*'DEC-OH'!$B172+(drdp!F172+drdp!O172)*'DEC-OH'!$C172+(drdp!I172+drdp!R172)*'DEC-OH'!$D172)</f>
        <v>0</v>
      </c>
      <c r="G172" s="20">
        <f>Model!$W$23*((drdp!D172+drdp!M172)*'DEC-OH'!$B172+(drdp!G172+drdp!P172)*'DEC-OH'!$C172+(drdp!J172+drdp!S172)*'DEC-OH'!$D172)</f>
        <v>0</v>
      </c>
      <c r="H172" s="18">
        <f>Model!$W$23*((drdp!B172)*'DEC-OH'!$B172+(drdp!E172)*'DEC-OH'!$C172+(drdp!H172)*'DEC-OH'!$D172)</f>
        <v>0</v>
      </c>
      <c r="I172" s="18">
        <f>Model!$W$23*((drdp!C172)*'DEC-OH'!$B172+(drdp!F172)*'DEC-OH'!$C172+(drdp!I172)*'DEC-OH'!$D172)</f>
        <v>0</v>
      </c>
      <c r="J172" s="18">
        <f>Model!$W$23*((drdp!D172)*'DEC-OH'!$B172+(drdp!G172)*'DEC-OH'!$C172+(drdp!J172)*'DEC-OH'!$D172)</f>
        <v>0</v>
      </c>
      <c r="K172" s="21">
        <f>SUM(E$3:E171)+H172</f>
        <v>-2.7402802876642864</v>
      </c>
      <c r="L172" s="21">
        <f>SUM(F$3:F171)+I172</f>
        <v>2.7412579295278459</v>
      </c>
      <c r="M172" s="21">
        <f>SUM(G$3:G171)+J172</f>
        <v>0</v>
      </c>
      <c r="N172" s="21"/>
      <c r="O172" s="21"/>
      <c r="P172" s="21"/>
      <c r="Q172" s="19">
        <f t="shared" si="13"/>
        <v>7.5091360549614645</v>
      </c>
      <c r="R172" s="19">
        <f t="shared" si="13"/>
        <v>7.5144950361992926</v>
      </c>
      <c r="S172" s="19">
        <f t="shared" si="13"/>
        <v>0</v>
      </c>
      <c r="T172" s="19">
        <f t="shared" si="10"/>
        <v>-7.5118150676885715</v>
      </c>
      <c r="U172" s="19">
        <f t="shared" si="11"/>
        <v>0</v>
      </c>
      <c r="V172" s="19">
        <f t="shared" si="12"/>
        <v>0</v>
      </c>
    </row>
    <row r="173" spans="1:23" x14ac:dyDescent="0.25">
      <c r="A173" s="26">
        <f>Wellpath!E173</f>
        <v>0</v>
      </c>
      <c r="B173" s="22">
        <v>0</v>
      </c>
      <c r="C173" s="22">
        <v>0</v>
      </c>
      <c r="D173" s="22">
        <v>1</v>
      </c>
      <c r="E173" s="20">
        <f>Model!$W$23*((drdp!B173+drdp!K173)*'DEC-OH'!$B173+(drdp!E173+drdp!N173)*'DEC-OH'!$C173+(drdp!H173+drdp!Q173)*'DEC-OH'!$D173)</f>
        <v>0</v>
      </c>
      <c r="F173" s="20">
        <f>Model!$W$23*((drdp!C173+drdp!L173)*'DEC-OH'!$B173+(drdp!F173+drdp!O173)*'DEC-OH'!$C173+(drdp!I173+drdp!R173)*'DEC-OH'!$D173)</f>
        <v>0</v>
      </c>
      <c r="G173" s="20">
        <f>Model!$W$23*((drdp!D173+drdp!M173)*'DEC-OH'!$B173+(drdp!G173+drdp!P173)*'DEC-OH'!$C173+(drdp!J173+drdp!S173)*'DEC-OH'!$D173)</f>
        <v>0</v>
      </c>
      <c r="H173" s="18">
        <f>Model!$W$23*((drdp!B173)*'DEC-OH'!$B173+(drdp!E173)*'DEC-OH'!$C173+(drdp!H173)*'DEC-OH'!$D173)</f>
        <v>0</v>
      </c>
      <c r="I173" s="18">
        <f>Model!$W$23*((drdp!C173)*'DEC-OH'!$B173+(drdp!F173)*'DEC-OH'!$C173+(drdp!I173)*'DEC-OH'!$D173)</f>
        <v>0</v>
      </c>
      <c r="J173" s="18">
        <f>Model!$W$23*((drdp!D173)*'DEC-OH'!$B173+(drdp!G173)*'DEC-OH'!$C173+(drdp!J173)*'DEC-OH'!$D173)</f>
        <v>0</v>
      </c>
      <c r="K173" s="21">
        <f>SUM(E$3:E172)+H173</f>
        <v>-2.7402802876642864</v>
      </c>
      <c r="L173" s="21">
        <f>SUM(F$3:F172)+I173</f>
        <v>2.7412579295278459</v>
      </c>
      <c r="M173" s="21">
        <f>SUM(G$3:G172)+J173</f>
        <v>0</v>
      </c>
      <c r="N173" s="21"/>
      <c r="O173" s="21"/>
      <c r="P173" s="21"/>
      <c r="Q173" s="19">
        <f t="shared" si="13"/>
        <v>7.5091360549614645</v>
      </c>
      <c r="R173" s="19">
        <f t="shared" si="13"/>
        <v>7.5144950361992926</v>
      </c>
      <c r="S173" s="19">
        <f t="shared" si="13"/>
        <v>0</v>
      </c>
      <c r="T173" s="19">
        <f t="shared" si="10"/>
        <v>-7.5118150676885715</v>
      </c>
      <c r="U173" s="19">
        <f t="shared" si="11"/>
        <v>0</v>
      </c>
      <c r="V173" s="19">
        <f t="shared" si="12"/>
        <v>0</v>
      </c>
      <c r="W173" s="10" t="s">
        <v>62</v>
      </c>
    </row>
    <row r="174" spans="1:23" x14ac:dyDescent="0.25">
      <c r="A174" s="26">
        <f>Wellpath!E174</f>
        <v>0</v>
      </c>
      <c r="B174" s="22">
        <v>0</v>
      </c>
      <c r="C174" s="22">
        <v>0</v>
      </c>
      <c r="D174" s="22">
        <v>1</v>
      </c>
      <c r="E174" s="20">
        <f>Model!$W$23*((drdp!B174+drdp!K174)*'DEC-OH'!$B174+(drdp!E174+drdp!N174)*'DEC-OH'!$C174+(drdp!H174+drdp!Q174)*'DEC-OH'!$D174)</f>
        <v>0</v>
      </c>
      <c r="F174" s="20">
        <f>Model!$W$23*((drdp!C174+drdp!L174)*'DEC-OH'!$B174+(drdp!F174+drdp!O174)*'DEC-OH'!$C174+(drdp!I174+drdp!R174)*'DEC-OH'!$D174)</f>
        <v>0</v>
      </c>
      <c r="G174" s="20">
        <f>Model!$W$23*((drdp!D174+drdp!M174)*'DEC-OH'!$B174+(drdp!G174+drdp!P174)*'DEC-OH'!$C174+(drdp!J174+drdp!S174)*'DEC-OH'!$D174)</f>
        <v>0</v>
      </c>
      <c r="H174" s="18">
        <f>Model!$W$23*((drdp!B174)*'DEC-OH'!$B174+(drdp!E174)*'DEC-OH'!$C174+(drdp!H174)*'DEC-OH'!$D174)</f>
        <v>0</v>
      </c>
      <c r="I174" s="18">
        <f>Model!$W$23*((drdp!C174)*'DEC-OH'!$B174+(drdp!F174)*'DEC-OH'!$C174+(drdp!I174)*'DEC-OH'!$D174)</f>
        <v>0</v>
      </c>
      <c r="J174" s="18">
        <f>Model!$W$23*((drdp!D174)*'DEC-OH'!$B174+(drdp!G174)*'DEC-OH'!$C174+(drdp!J174)*'DEC-OH'!$D174)</f>
        <v>0</v>
      </c>
      <c r="K174" s="21">
        <f>SUM(E$3:E173)+H174</f>
        <v>-2.7402802876642864</v>
      </c>
      <c r="L174" s="21">
        <f>SUM(F$3:F173)+I174</f>
        <v>2.7412579295278459</v>
      </c>
      <c r="M174" s="21">
        <f>SUM(G$3:G173)+J174</f>
        <v>0</v>
      </c>
      <c r="N174" s="21"/>
      <c r="O174" s="21"/>
      <c r="P174" s="21"/>
      <c r="Q174" s="19">
        <f t="shared" si="13"/>
        <v>7.5091360549614645</v>
      </c>
      <c r="R174" s="19">
        <f t="shared" si="13"/>
        <v>7.5144950361992926</v>
      </c>
      <c r="S174" s="19">
        <f t="shared" si="13"/>
        <v>0</v>
      </c>
      <c r="T174" s="19">
        <f t="shared" si="10"/>
        <v>-7.5118150676885715</v>
      </c>
      <c r="U174" s="19">
        <f t="shared" si="11"/>
        <v>0</v>
      </c>
      <c r="V174" s="19">
        <f t="shared" si="12"/>
        <v>0</v>
      </c>
    </row>
    <row r="175" spans="1:23" x14ac:dyDescent="0.25">
      <c r="A175" s="26">
        <f>Wellpath!E175</f>
        <v>0</v>
      </c>
      <c r="B175" s="22">
        <v>0</v>
      </c>
      <c r="C175" s="22">
        <v>0</v>
      </c>
      <c r="D175" s="22">
        <v>1</v>
      </c>
      <c r="E175" s="20">
        <f>Model!$W$23*((drdp!B175+drdp!K175)*'DEC-OH'!$B175+(drdp!E175+drdp!N175)*'DEC-OH'!$C175+(drdp!H175+drdp!Q175)*'DEC-OH'!$D175)</f>
        <v>0</v>
      </c>
      <c r="F175" s="20">
        <f>Model!$W$23*((drdp!C175+drdp!L175)*'DEC-OH'!$B175+(drdp!F175+drdp!O175)*'DEC-OH'!$C175+(drdp!I175+drdp!R175)*'DEC-OH'!$D175)</f>
        <v>0</v>
      </c>
      <c r="G175" s="20">
        <f>Model!$W$23*((drdp!D175+drdp!M175)*'DEC-OH'!$B175+(drdp!G175+drdp!P175)*'DEC-OH'!$C175+(drdp!J175+drdp!S175)*'DEC-OH'!$D175)</f>
        <v>0</v>
      </c>
      <c r="H175" s="18">
        <f>Model!$W$23*((drdp!B175)*'DEC-OH'!$B175+(drdp!E175)*'DEC-OH'!$C175+(drdp!H175)*'DEC-OH'!$D175)</f>
        <v>0</v>
      </c>
      <c r="I175" s="18">
        <f>Model!$W$23*((drdp!C175)*'DEC-OH'!$B175+(drdp!F175)*'DEC-OH'!$C175+(drdp!I175)*'DEC-OH'!$D175)</f>
        <v>0</v>
      </c>
      <c r="J175" s="18">
        <f>Model!$W$23*((drdp!D175)*'DEC-OH'!$B175+(drdp!G175)*'DEC-OH'!$C175+(drdp!J175)*'DEC-OH'!$D175)</f>
        <v>0</v>
      </c>
      <c r="K175" s="21">
        <f>SUM(E$3:E174)+H175</f>
        <v>-2.7402802876642864</v>
      </c>
      <c r="L175" s="21">
        <f>SUM(F$3:F174)+I175</f>
        <v>2.7412579295278459</v>
      </c>
      <c r="M175" s="21">
        <f>SUM(G$3:G174)+J175</f>
        <v>0</v>
      </c>
      <c r="N175" s="21"/>
      <c r="O175" s="21"/>
      <c r="P175" s="21"/>
      <c r="Q175" s="19">
        <f t="shared" si="13"/>
        <v>7.5091360549614645</v>
      </c>
      <c r="R175" s="19">
        <f t="shared" si="13"/>
        <v>7.5144950361992926</v>
      </c>
      <c r="S175" s="19">
        <f t="shared" si="13"/>
        <v>0</v>
      </c>
      <c r="T175" s="19">
        <f t="shared" si="10"/>
        <v>-7.5118150676885715</v>
      </c>
      <c r="U175" s="19">
        <f t="shared" si="11"/>
        <v>0</v>
      </c>
      <c r="V175" s="19">
        <f t="shared" si="12"/>
        <v>0</v>
      </c>
    </row>
    <row r="176" spans="1:23" x14ac:dyDescent="0.25">
      <c r="A176" s="26">
        <f>Wellpath!E176</f>
        <v>0</v>
      </c>
      <c r="B176" s="22">
        <v>0</v>
      </c>
      <c r="C176" s="22">
        <v>0</v>
      </c>
      <c r="D176" s="22">
        <v>1</v>
      </c>
      <c r="E176" s="20">
        <f>Model!$W$23*((drdp!B176+drdp!K176)*'DEC-OH'!$B176+(drdp!E176+drdp!N176)*'DEC-OH'!$C176+(drdp!H176+drdp!Q176)*'DEC-OH'!$D176)</f>
        <v>0</v>
      </c>
      <c r="F176" s="20">
        <f>Model!$W$23*((drdp!C176+drdp!L176)*'DEC-OH'!$B176+(drdp!F176+drdp!O176)*'DEC-OH'!$C176+(drdp!I176+drdp!R176)*'DEC-OH'!$D176)</f>
        <v>0</v>
      </c>
      <c r="G176" s="20">
        <f>Model!$W$23*((drdp!D176+drdp!M176)*'DEC-OH'!$B176+(drdp!G176+drdp!P176)*'DEC-OH'!$C176+(drdp!J176+drdp!S176)*'DEC-OH'!$D176)</f>
        <v>0</v>
      </c>
      <c r="H176" s="18">
        <f>Model!$W$23*((drdp!B176)*'DEC-OH'!$B176+(drdp!E176)*'DEC-OH'!$C176+(drdp!H176)*'DEC-OH'!$D176)</f>
        <v>0</v>
      </c>
      <c r="I176" s="18">
        <f>Model!$W$23*((drdp!C176)*'DEC-OH'!$B176+(drdp!F176)*'DEC-OH'!$C176+(drdp!I176)*'DEC-OH'!$D176)</f>
        <v>0</v>
      </c>
      <c r="J176" s="18">
        <f>Model!$W$23*((drdp!D176)*'DEC-OH'!$B176+(drdp!G176)*'DEC-OH'!$C176+(drdp!J176)*'DEC-OH'!$D176)</f>
        <v>0</v>
      </c>
      <c r="K176" s="21">
        <f>SUM(E$3:E175)+H176</f>
        <v>-2.7402802876642864</v>
      </c>
      <c r="L176" s="21">
        <f>SUM(F$3:F175)+I176</f>
        <v>2.7412579295278459</v>
      </c>
      <c r="M176" s="21">
        <f>SUM(G$3:G175)+J176</f>
        <v>0</v>
      </c>
      <c r="N176" s="21"/>
      <c r="O176" s="21"/>
      <c r="P176" s="21"/>
      <c r="Q176" s="19">
        <f t="shared" si="13"/>
        <v>7.5091360549614645</v>
      </c>
      <c r="R176" s="19">
        <f t="shared" si="13"/>
        <v>7.5144950361992926</v>
      </c>
      <c r="S176" s="19">
        <f t="shared" si="13"/>
        <v>0</v>
      </c>
      <c r="T176" s="19">
        <f t="shared" si="10"/>
        <v>-7.5118150676885715</v>
      </c>
      <c r="U176" s="19">
        <f t="shared" si="11"/>
        <v>0</v>
      </c>
      <c r="V176" s="19">
        <f t="shared" si="12"/>
        <v>0</v>
      </c>
    </row>
    <row r="177" spans="1:22" x14ac:dyDescent="0.25">
      <c r="A177" s="26">
        <f>Wellpath!E177</f>
        <v>0</v>
      </c>
      <c r="B177" s="22">
        <v>0</v>
      </c>
      <c r="C177" s="22">
        <v>0</v>
      </c>
      <c r="D177" s="22">
        <v>1</v>
      </c>
      <c r="E177" s="20">
        <f>Model!$W$23*((drdp!B177+drdp!K177)*'DEC-OH'!$B177+(drdp!E177+drdp!N177)*'DEC-OH'!$C177+(drdp!H177+drdp!Q177)*'DEC-OH'!$D177)</f>
        <v>0</v>
      </c>
      <c r="F177" s="20">
        <f>Model!$W$23*((drdp!C177+drdp!L177)*'DEC-OH'!$B177+(drdp!F177+drdp!O177)*'DEC-OH'!$C177+(drdp!I177+drdp!R177)*'DEC-OH'!$D177)</f>
        <v>0</v>
      </c>
      <c r="G177" s="20">
        <f>Model!$W$23*((drdp!D177+drdp!M177)*'DEC-OH'!$B177+(drdp!G177+drdp!P177)*'DEC-OH'!$C177+(drdp!J177+drdp!S177)*'DEC-OH'!$D177)</f>
        <v>0</v>
      </c>
      <c r="H177" s="18">
        <f>Model!$W$23*((drdp!B177)*'DEC-OH'!$B177+(drdp!E177)*'DEC-OH'!$C177+(drdp!H177)*'DEC-OH'!$D177)</f>
        <v>0</v>
      </c>
      <c r="I177" s="18">
        <f>Model!$W$23*((drdp!C177)*'DEC-OH'!$B177+(drdp!F177)*'DEC-OH'!$C177+(drdp!I177)*'DEC-OH'!$D177)</f>
        <v>0</v>
      </c>
      <c r="J177" s="18">
        <f>Model!$W$23*((drdp!D177)*'DEC-OH'!$B177+(drdp!G177)*'DEC-OH'!$C177+(drdp!J177)*'DEC-OH'!$D177)</f>
        <v>0</v>
      </c>
      <c r="K177" s="21">
        <f>SUM(E$3:E176)+H177</f>
        <v>-2.7402802876642864</v>
      </c>
      <c r="L177" s="21">
        <f>SUM(F$3:F176)+I177</f>
        <v>2.7412579295278459</v>
      </c>
      <c r="M177" s="21">
        <f>SUM(G$3:G176)+J177</f>
        <v>0</v>
      </c>
      <c r="N177" s="21"/>
      <c r="O177" s="21"/>
      <c r="P177" s="21"/>
      <c r="Q177" s="19">
        <f t="shared" si="13"/>
        <v>7.5091360549614645</v>
      </c>
      <c r="R177" s="19">
        <f t="shared" si="13"/>
        <v>7.5144950361992926</v>
      </c>
      <c r="S177" s="19">
        <f t="shared" si="13"/>
        <v>0</v>
      </c>
      <c r="T177" s="19">
        <f t="shared" si="10"/>
        <v>-7.5118150676885715</v>
      </c>
      <c r="U177" s="19">
        <f t="shared" si="11"/>
        <v>0</v>
      </c>
      <c r="V177" s="19">
        <f t="shared" si="12"/>
        <v>0</v>
      </c>
    </row>
    <row r="178" spans="1:22" x14ac:dyDescent="0.25">
      <c r="A178" s="26">
        <f>Wellpath!E178</f>
        <v>0</v>
      </c>
      <c r="B178" s="22">
        <v>0</v>
      </c>
      <c r="C178" s="22">
        <v>0</v>
      </c>
      <c r="D178" s="22">
        <v>1</v>
      </c>
      <c r="E178" s="20">
        <f>Model!$W$23*((drdp!B178+drdp!K178)*'DEC-OH'!$B178+(drdp!E178+drdp!N178)*'DEC-OH'!$C178+(drdp!H178+drdp!Q178)*'DEC-OH'!$D178)</f>
        <v>0</v>
      </c>
      <c r="F178" s="20">
        <f>Model!$W$23*((drdp!C178+drdp!L178)*'DEC-OH'!$B178+(drdp!F178+drdp!O178)*'DEC-OH'!$C178+(drdp!I178+drdp!R178)*'DEC-OH'!$D178)</f>
        <v>0</v>
      </c>
      <c r="G178" s="20">
        <f>Model!$W$23*((drdp!D178+drdp!M178)*'DEC-OH'!$B178+(drdp!G178+drdp!P178)*'DEC-OH'!$C178+(drdp!J178+drdp!S178)*'DEC-OH'!$D178)</f>
        <v>0</v>
      </c>
      <c r="H178" s="18">
        <f>Model!$W$23*((drdp!B178)*'DEC-OH'!$B178+(drdp!E178)*'DEC-OH'!$C178+(drdp!H178)*'DEC-OH'!$D178)</f>
        <v>0</v>
      </c>
      <c r="I178" s="18">
        <f>Model!$W$23*((drdp!C178)*'DEC-OH'!$B178+(drdp!F178)*'DEC-OH'!$C178+(drdp!I178)*'DEC-OH'!$D178)</f>
        <v>0</v>
      </c>
      <c r="J178" s="18">
        <f>Model!$W$23*((drdp!D178)*'DEC-OH'!$B178+(drdp!G178)*'DEC-OH'!$C178+(drdp!J178)*'DEC-OH'!$D178)</f>
        <v>0</v>
      </c>
      <c r="K178" s="21">
        <f>SUM(E$3:E177)+H178</f>
        <v>-2.7402802876642864</v>
      </c>
      <c r="L178" s="21">
        <f>SUM(F$3:F177)+I178</f>
        <v>2.7412579295278459</v>
      </c>
      <c r="M178" s="21">
        <f>SUM(G$3:G177)+J178</f>
        <v>0</v>
      </c>
      <c r="N178" s="21"/>
      <c r="O178" s="21"/>
      <c r="P178" s="21"/>
      <c r="Q178" s="19">
        <f t="shared" si="13"/>
        <v>7.5091360549614645</v>
      </c>
      <c r="R178" s="19">
        <f t="shared" si="13"/>
        <v>7.5144950361992926</v>
      </c>
      <c r="S178" s="19">
        <f t="shared" si="13"/>
        <v>0</v>
      </c>
      <c r="T178" s="19">
        <f t="shared" si="10"/>
        <v>-7.5118150676885715</v>
      </c>
      <c r="U178" s="19">
        <f t="shared" si="11"/>
        <v>0</v>
      </c>
      <c r="V178" s="19">
        <f t="shared" si="12"/>
        <v>0</v>
      </c>
    </row>
    <row r="179" spans="1:22" x14ac:dyDescent="0.25">
      <c r="A179" s="26">
        <f>Wellpath!E179</f>
        <v>0</v>
      </c>
      <c r="B179" s="22">
        <v>0</v>
      </c>
      <c r="C179" s="22">
        <v>0</v>
      </c>
      <c r="D179" s="22">
        <v>1</v>
      </c>
      <c r="E179" s="20">
        <f>Model!$W$23*((drdp!B179+drdp!K179)*'DEC-OH'!$B179+(drdp!E179+drdp!N179)*'DEC-OH'!$C179+(drdp!H179+drdp!Q179)*'DEC-OH'!$D179)</f>
        <v>0</v>
      </c>
      <c r="F179" s="20">
        <f>Model!$W$23*((drdp!C179+drdp!L179)*'DEC-OH'!$B179+(drdp!F179+drdp!O179)*'DEC-OH'!$C179+(drdp!I179+drdp!R179)*'DEC-OH'!$D179)</f>
        <v>0</v>
      </c>
      <c r="G179" s="20">
        <f>Model!$W$23*((drdp!D179+drdp!M179)*'DEC-OH'!$B179+(drdp!G179+drdp!P179)*'DEC-OH'!$C179+(drdp!J179+drdp!S179)*'DEC-OH'!$D179)</f>
        <v>0</v>
      </c>
      <c r="H179" s="18">
        <f>Model!$W$23*((drdp!B179)*'DEC-OH'!$B179+(drdp!E179)*'DEC-OH'!$C179+(drdp!H179)*'DEC-OH'!$D179)</f>
        <v>0</v>
      </c>
      <c r="I179" s="18">
        <f>Model!$W$23*((drdp!C179)*'DEC-OH'!$B179+(drdp!F179)*'DEC-OH'!$C179+(drdp!I179)*'DEC-OH'!$D179)</f>
        <v>0</v>
      </c>
      <c r="J179" s="18">
        <f>Model!$W$23*((drdp!D179)*'DEC-OH'!$B179+(drdp!G179)*'DEC-OH'!$C179+(drdp!J179)*'DEC-OH'!$D179)</f>
        <v>0</v>
      </c>
      <c r="K179" s="21">
        <f>SUM(E$3:E178)+H179</f>
        <v>-2.7402802876642864</v>
      </c>
      <c r="L179" s="21">
        <f>SUM(F$3:F178)+I179</f>
        <v>2.7412579295278459</v>
      </c>
      <c r="M179" s="21">
        <f>SUM(G$3:G178)+J179</f>
        <v>0</v>
      </c>
      <c r="N179" s="21"/>
      <c r="O179" s="21"/>
      <c r="P179" s="21"/>
      <c r="Q179" s="19">
        <f t="shared" si="13"/>
        <v>7.5091360549614645</v>
      </c>
      <c r="R179" s="19">
        <f t="shared" si="13"/>
        <v>7.5144950361992926</v>
      </c>
      <c r="S179" s="19">
        <f t="shared" si="13"/>
        <v>0</v>
      </c>
      <c r="T179" s="19">
        <f t="shared" si="10"/>
        <v>-7.5118150676885715</v>
      </c>
      <c r="U179" s="19">
        <f t="shared" si="11"/>
        <v>0</v>
      </c>
      <c r="V179" s="19">
        <f t="shared" si="12"/>
        <v>0</v>
      </c>
    </row>
    <row r="180" spans="1:22" x14ac:dyDescent="0.25">
      <c r="A180" s="26">
        <f>Wellpath!E180</f>
        <v>0</v>
      </c>
      <c r="B180" s="22">
        <v>0</v>
      </c>
      <c r="C180" s="22">
        <v>0</v>
      </c>
      <c r="D180" s="22">
        <v>1</v>
      </c>
      <c r="E180" s="20">
        <f>Model!$W$23*((drdp!B180+drdp!K180)*'DEC-OH'!$B180+(drdp!E180+drdp!N180)*'DEC-OH'!$C180+(drdp!H180+drdp!Q180)*'DEC-OH'!$D180)</f>
        <v>0</v>
      </c>
      <c r="F180" s="20">
        <f>Model!$W$23*((drdp!C180+drdp!L180)*'DEC-OH'!$B180+(drdp!F180+drdp!O180)*'DEC-OH'!$C180+(drdp!I180+drdp!R180)*'DEC-OH'!$D180)</f>
        <v>0</v>
      </c>
      <c r="G180" s="20">
        <f>Model!$W$23*((drdp!D180+drdp!M180)*'DEC-OH'!$B180+(drdp!G180+drdp!P180)*'DEC-OH'!$C180+(drdp!J180+drdp!S180)*'DEC-OH'!$D180)</f>
        <v>0</v>
      </c>
      <c r="H180" s="18">
        <f>Model!$W$23*((drdp!B180)*'DEC-OH'!$B180+(drdp!E180)*'DEC-OH'!$C180+(drdp!H180)*'DEC-OH'!$D180)</f>
        <v>0</v>
      </c>
      <c r="I180" s="18">
        <f>Model!$W$23*((drdp!C180)*'DEC-OH'!$B180+(drdp!F180)*'DEC-OH'!$C180+(drdp!I180)*'DEC-OH'!$D180)</f>
        <v>0</v>
      </c>
      <c r="J180" s="18">
        <f>Model!$W$23*((drdp!D180)*'DEC-OH'!$B180+(drdp!G180)*'DEC-OH'!$C180+(drdp!J180)*'DEC-OH'!$D180)</f>
        <v>0</v>
      </c>
      <c r="K180" s="21">
        <f>SUM(E$3:E179)+H180</f>
        <v>-2.7402802876642864</v>
      </c>
      <c r="L180" s="21">
        <f>SUM(F$3:F179)+I180</f>
        <v>2.7412579295278459</v>
      </c>
      <c r="M180" s="21">
        <f>SUM(G$3:G179)+J180</f>
        <v>0</v>
      </c>
      <c r="N180" s="21"/>
      <c r="O180" s="21"/>
      <c r="P180" s="21"/>
      <c r="Q180" s="19">
        <f t="shared" si="13"/>
        <v>7.5091360549614645</v>
      </c>
      <c r="R180" s="19">
        <f t="shared" si="13"/>
        <v>7.5144950361992926</v>
      </c>
      <c r="S180" s="19">
        <f t="shared" si="13"/>
        <v>0</v>
      </c>
      <c r="T180" s="19">
        <f t="shared" si="10"/>
        <v>-7.5118150676885715</v>
      </c>
      <c r="U180" s="19">
        <f t="shared" si="11"/>
        <v>0</v>
      </c>
      <c r="V180" s="19">
        <f t="shared" si="12"/>
        <v>0</v>
      </c>
    </row>
    <row r="181" spans="1:22" x14ac:dyDescent="0.25">
      <c r="A181" s="26">
        <f>Wellpath!E181</f>
        <v>0</v>
      </c>
      <c r="B181" s="22">
        <v>0</v>
      </c>
      <c r="C181" s="22">
        <v>0</v>
      </c>
      <c r="D181" s="22">
        <v>1</v>
      </c>
      <c r="E181" s="20">
        <f>Model!$W$23*((drdp!B181+drdp!K181)*'DEC-OH'!$B181+(drdp!E181+drdp!N181)*'DEC-OH'!$C181+(drdp!H181+drdp!Q181)*'DEC-OH'!$D181)</f>
        <v>0</v>
      </c>
      <c r="F181" s="20">
        <f>Model!$W$23*((drdp!C181+drdp!L181)*'DEC-OH'!$B181+(drdp!F181+drdp!O181)*'DEC-OH'!$C181+(drdp!I181+drdp!R181)*'DEC-OH'!$D181)</f>
        <v>0</v>
      </c>
      <c r="G181" s="20">
        <f>Model!$W$23*((drdp!D181+drdp!M181)*'DEC-OH'!$B181+(drdp!G181+drdp!P181)*'DEC-OH'!$C181+(drdp!J181+drdp!S181)*'DEC-OH'!$D181)</f>
        <v>0</v>
      </c>
      <c r="H181" s="18">
        <f>Model!$W$23*((drdp!B181)*'DEC-OH'!$B181+(drdp!E181)*'DEC-OH'!$C181+(drdp!H181)*'DEC-OH'!$D181)</f>
        <v>0</v>
      </c>
      <c r="I181" s="18">
        <f>Model!$W$23*((drdp!C181)*'DEC-OH'!$B181+(drdp!F181)*'DEC-OH'!$C181+(drdp!I181)*'DEC-OH'!$D181)</f>
        <v>0</v>
      </c>
      <c r="J181" s="18">
        <f>Model!$W$23*((drdp!D181)*'DEC-OH'!$B181+(drdp!G181)*'DEC-OH'!$C181+(drdp!J181)*'DEC-OH'!$D181)</f>
        <v>0</v>
      </c>
      <c r="K181" s="21">
        <f>SUM(E$3:E180)+H181</f>
        <v>-2.7402802876642864</v>
      </c>
      <c r="L181" s="21">
        <f>SUM(F$3:F180)+I181</f>
        <v>2.7412579295278459</v>
      </c>
      <c r="M181" s="21">
        <f>SUM(G$3:G180)+J181</f>
        <v>0</v>
      </c>
      <c r="N181" s="21"/>
      <c r="O181" s="21"/>
      <c r="P181" s="21"/>
      <c r="Q181" s="19">
        <f t="shared" si="13"/>
        <v>7.5091360549614645</v>
      </c>
      <c r="R181" s="19">
        <f t="shared" si="13"/>
        <v>7.5144950361992926</v>
      </c>
      <c r="S181" s="19">
        <f t="shared" si="13"/>
        <v>0</v>
      </c>
      <c r="T181" s="19">
        <f t="shared" si="10"/>
        <v>-7.5118150676885715</v>
      </c>
      <c r="U181" s="19">
        <f t="shared" si="11"/>
        <v>0</v>
      </c>
      <c r="V181" s="19">
        <f t="shared" si="12"/>
        <v>0</v>
      </c>
    </row>
    <row r="182" spans="1:22" x14ac:dyDescent="0.25">
      <c r="A182" s="26">
        <f>Wellpath!E182</f>
        <v>0</v>
      </c>
      <c r="B182" s="22">
        <v>0</v>
      </c>
      <c r="C182" s="22">
        <v>0</v>
      </c>
      <c r="D182" s="22">
        <v>1</v>
      </c>
      <c r="E182" s="20">
        <f>Model!$W$23*((drdp!B182+drdp!K182)*'DEC-OH'!$B182+(drdp!E182+drdp!N182)*'DEC-OH'!$C182+(drdp!H182+drdp!Q182)*'DEC-OH'!$D182)</f>
        <v>0</v>
      </c>
      <c r="F182" s="20">
        <f>Model!$W$23*((drdp!C182+drdp!L182)*'DEC-OH'!$B182+(drdp!F182+drdp!O182)*'DEC-OH'!$C182+(drdp!I182+drdp!R182)*'DEC-OH'!$D182)</f>
        <v>0</v>
      </c>
      <c r="G182" s="20">
        <f>Model!$W$23*((drdp!D182+drdp!M182)*'DEC-OH'!$B182+(drdp!G182+drdp!P182)*'DEC-OH'!$C182+(drdp!J182+drdp!S182)*'DEC-OH'!$D182)</f>
        <v>0</v>
      </c>
      <c r="H182" s="18">
        <f>Model!$W$23*((drdp!B182)*'DEC-OH'!$B182+(drdp!E182)*'DEC-OH'!$C182+(drdp!H182)*'DEC-OH'!$D182)</f>
        <v>0</v>
      </c>
      <c r="I182" s="18">
        <f>Model!$W$23*((drdp!C182)*'DEC-OH'!$B182+(drdp!F182)*'DEC-OH'!$C182+(drdp!I182)*'DEC-OH'!$D182)</f>
        <v>0</v>
      </c>
      <c r="J182" s="18">
        <f>Model!$W$23*((drdp!D182)*'DEC-OH'!$B182+(drdp!G182)*'DEC-OH'!$C182+(drdp!J182)*'DEC-OH'!$D182)</f>
        <v>0</v>
      </c>
      <c r="K182" s="21">
        <f>SUM(E$3:E181)+H182</f>
        <v>-2.7402802876642864</v>
      </c>
      <c r="L182" s="21">
        <f>SUM(F$3:F181)+I182</f>
        <v>2.7412579295278459</v>
      </c>
      <c r="M182" s="21">
        <f>SUM(G$3:G181)+J182</f>
        <v>0</v>
      </c>
      <c r="N182" s="21"/>
      <c r="O182" s="21"/>
      <c r="P182" s="21"/>
      <c r="Q182" s="19">
        <f t="shared" si="13"/>
        <v>7.5091360549614645</v>
      </c>
      <c r="R182" s="19">
        <f t="shared" si="13"/>
        <v>7.5144950361992926</v>
      </c>
      <c r="S182" s="19">
        <f t="shared" si="13"/>
        <v>0</v>
      </c>
      <c r="T182" s="19">
        <f t="shared" si="10"/>
        <v>-7.5118150676885715</v>
      </c>
      <c r="U182" s="19">
        <f t="shared" si="11"/>
        <v>0</v>
      </c>
      <c r="V182" s="19">
        <f t="shared" si="12"/>
        <v>0</v>
      </c>
    </row>
    <row r="183" spans="1:22" x14ac:dyDescent="0.25">
      <c r="A183" s="26">
        <f>Wellpath!E183</f>
        <v>0</v>
      </c>
      <c r="B183" s="22">
        <v>0</v>
      </c>
      <c r="C183" s="22">
        <v>0</v>
      </c>
      <c r="D183" s="22">
        <v>1</v>
      </c>
      <c r="E183" s="20">
        <f>Model!$W$23*((drdp!B183+drdp!K183)*'DEC-OH'!$B183+(drdp!E183+drdp!N183)*'DEC-OH'!$C183+(drdp!H183+drdp!Q183)*'DEC-OH'!$D183)</f>
        <v>0</v>
      </c>
      <c r="F183" s="20">
        <f>Model!$W$23*((drdp!C183+drdp!L183)*'DEC-OH'!$B183+(drdp!F183+drdp!O183)*'DEC-OH'!$C183+(drdp!I183+drdp!R183)*'DEC-OH'!$D183)</f>
        <v>0</v>
      </c>
      <c r="G183" s="20">
        <f>Model!$W$23*((drdp!D183+drdp!M183)*'DEC-OH'!$B183+(drdp!G183+drdp!P183)*'DEC-OH'!$C183+(drdp!J183+drdp!S183)*'DEC-OH'!$D183)</f>
        <v>0</v>
      </c>
      <c r="H183" s="18">
        <f>Model!$W$23*((drdp!B183)*'DEC-OH'!$B183+(drdp!E183)*'DEC-OH'!$C183+(drdp!H183)*'DEC-OH'!$D183)</f>
        <v>0</v>
      </c>
      <c r="I183" s="18">
        <f>Model!$W$23*((drdp!C183)*'DEC-OH'!$B183+(drdp!F183)*'DEC-OH'!$C183+(drdp!I183)*'DEC-OH'!$D183)</f>
        <v>0</v>
      </c>
      <c r="J183" s="18">
        <f>Model!$W$23*((drdp!D183)*'DEC-OH'!$B183+(drdp!G183)*'DEC-OH'!$C183+(drdp!J183)*'DEC-OH'!$D183)</f>
        <v>0</v>
      </c>
      <c r="K183" s="21">
        <f>SUM(E$3:E182)+H183</f>
        <v>-2.7402802876642864</v>
      </c>
      <c r="L183" s="21">
        <f>SUM(F$3:F182)+I183</f>
        <v>2.7412579295278459</v>
      </c>
      <c r="M183" s="21">
        <f>SUM(G$3:G182)+J183</f>
        <v>0</v>
      </c>
      <c r="N183" s="21"/>
      <c r="O183" s="21"/>
      <c r="P183" s="21"/>
      <c r="Q183" s="19">
        <f t="shared" si="13"/>
        <v>7.5091360549614645</v>
      </c>
      <c r="R183" s="19">
        <f t="shared" si="13"/>
        <v>7.5144950361992926</v>
      </c>
      <c r="S183" s="19">
        <f t="shared" si="13"/>
        <v>0</v>
      </c>
      <c r="T183" s="19">
        <f t="shared" si="10"/>
        <v>-7.5118150676885715</v>
      </c>
      <c r="U183" s="19">
        <f t="shared" si="11"/>
        <v>0</v>
      </c>
      <c r="V183" s="19">
        <f t="shared" si="12"/>
        <v>0</v>
      </c>
    </row>
    <row r="184" spans="1:22" x14ac:dyDescent="0.25">
      <c r="A184" s="26">
        <f>Wellpath!E184</f>
        <v>0</v>
      </c>
      <c r="B184" s="22">
        <v>0</v>
      </c>
      <c r="C184" s="22">
        <v>0</v>
      </c>
      <c r="D184" s="22">
        <v>1</v>
      </c>
      <c r="E184" s="20">
        <f>Model!$W$23*((drdp!B184+drdp!K184)*'DEC-OH'!$B184+(drdp!E184+drdp!N184)*'DEC-OH'!$C184+(drdp!H184+drdp!Q184)*'DEC-OH'!$D184)</f>
        <v>0</v>
      </c>
      <c r="F184" s="20">
        <f>Model!$W$23*((drdp!C184+drdp!L184)*'DEC-OH'!$B184+(drdp!F184+drdp!O184)*'DEC-OH'!$C184+(drdp!I184+drdp!R184)*'DEC-OH'!$D184)</f>
        <v>0</v>
      </c>
      <c r="G184" s="20">
        <f>Model!$W$23*((drdp!D184+drdp!M184)*'DEC-OH'!$B184+(drdp!G184+drdp!P184)*'DEC-OH'!$C184+(drdp!J184+drdp!S184)*'DEC-OH'!$D184)</f>
        <v>0</v>
      </c>
      <c r="H184" s="18">
        <f>Model!$W$23*((drdp!B184)*'DEC-OH'!$B184+(drdp!E184)*'DEC-OH'!$C184+(drdp!H184)*'DEC-OH'!$D184)</f>
        <v>0</v>
      </c>
      <c r="I184" s="18">
        <f>Model!$W$23*((drdp!C184)*'DEC-OH'!$B184+(drdp!F184)*'DEC-OH'!$C184+(drdp!I184)*'DEC-OH'!$D184)</f>
        <v>0</v>
      </c>
      <c r="J184" s="18">
        <f>Model!$W$23*((drdp!D184)*'DEC-OH'!$B184+(drdp!G184)*'DEC-OH'!$C184+(drdp!J184)*'DEC-OH'!$D184)</f>
        <v>0</v>
      </c>
      <c r="K184" s="21">
        <f>SUM(E$3:E183)+H184</f>
        <v>-2.7402802876642864</v>
      </c>
      <c r="L184" s="21">
        <f>SUM(F$3:F183)+I184</f>
        <v>2.7412579295278459</v>
      </c>
      <c r="M184" s="21">
        <f>SUM(G$3:G183)+J184</f>
        <v>0</v>
      </c>
      <c r="N184" s="21"/>
      <c r="O184" s="21"/>
      <c r="P184" s="21"/>
      <c r="Q184" s="19">
        <f t="shared" si="13"/>
        <v>7.5091360549614645</v>
      </c>
      <c r="R184" s="19">
        <f t="shared" si="13"/>
        <v>7.5144950361992926</v>
      </c>
      <c r="S184" s="19">
        <f t="shared" si="13"/>
        <v>0</v>
      </c>
      <c r="T184" s="19">
        <f t="shared" si="10"/>
        <v>-7.5118150676885715</v>
      </c>
      <c r="U184" s="19">
        <f t="shared" si="11"/>
        <v>0</v>
      </c>
      <c r="V184" s="19">
        <f t="shared" si="12"/>
        <v>0</v>
      </c>
    </row>
    <row r="185" spans="1:22" x14ac:dyDescent="0.25">
      <c r="A185" s="26">
        <f>Wellpath!E185</f>
        <v>0</v>
      </c>
      <c r="B185" s="22">
        <v>0</v>
      </c>
      <c r="C185" s="22">
        <v>0</v>
      </c>
      <c r="D185" s="22">
        <v>1</v>
      </c>
      <c r="E185" s="20">
        <f>Model!$W$23*((drdp!B185+drdp!K185)*'DEC-OH'!$B185+(drdp!E185+drdp!N185)*'DEC-OH'!$C185+(drdp!H185+drdp!Q185)*'DEC-OH'!$D185)</f>
        <v>0</v>
      </c>
      <c r="F185" s="20">
        <f>Model!$W$23*((drdp!C185+drdp!L185)*'DEC-OH'!$B185+(drdp!F185+drdp!O185)*'DEC-OH'!$C185+(drdp!I185+drdp!R185)*'DEC-OH'!$D185)</f>
        <v>0</v>
      </c>
      <c r="G185" s="20">
        <f>Model!$W$23*((drdp!D185+drdp!M185)*'DEC-OH'!$B185+(drdp!G185+drdp!P185)*'DEC-OH'!$C185+(drdp!J185+drdp!S185)*'DEC-OH'!$D185)</f>
        <v>0</v>
      </c>
      <c r="H185" s="18">
        <f>Model!$W$23*((drdp!B185)*'DEC-OH'!$B185+(drdp!E185)*'DEC-OH'!$C185+(drdp!H185)*'DEC-OH'!$D185)</f>
        <v>0</v>
      </c>
      <c r="I185" s="18">
        <f>Model!$W$23*((drdp!C185)*'DEC-OH'!$B185+(drdp!F185)*'DEC-OH'!$C185+(drdp!I185)*'DEC-OH'!$D185)</f>
        <v>0</v>
      </c>
      <c r="J185" s="18">
        <f>Model!$W$23*((drdp!D185)*'DEC-OH'!$B185+(drdp!G185)*'DEC-OH'!$C185+(drdp!J185)*'DEC-OH'!$D185)</f>
        <v>0</v>
      </c>
      <c r="K185" s="21">
        <f>SUM(E$3:E184)+H185</f>
        <v>-2.7402802876642864</v>
      </c>
      <c r="L185" s="21">
        <f>SUM(F$3:F184)+I185</f>
        <v>2.7412579295278459</v>
      </c>
      <c r="M185" s="21">
        <f>SUM(G$3:G184)+J185</f>
        <v>0</v>
      </c>
      <c r="N185" s="21"/>
      <c r="O185" s="21"/>
      <c r="P185" s="21"/>
      <c r="Q185" s="19">
        <f t="shared" si="13"/>
        <v>7.5091360549614645</v>
      </c>
      <c r="R185" s="19">
        <f t="shared" si="13"/>
        <v>7.5144950361992926</v>
      </c>
      <c r="S185" s="19">
        <f t="shared" si="13"/>
        <v>0</v>
      </c>
      <c r="T185" s="19">
        <f t="shared" si="10"/>
        <v>-7.5118150676885715</v>
      </c>
      <c r="U185" s="19">
        <f t="shared" si="11"/>
        <v>0</v>
      </c>
      <c r="V185" s="19">
        <f t="shared" si="12"/>
        <v>0</v>
      </c>
    </row>
    <row r="186" spans="1:22" x14ac:dyDescent="0.25">
      <c r="A186" s="26">
        <f>Wellpath!E186</f>
        <v>0</v>
      </c>
      <c r="B186" s="22">
        <v>0</v>
      </c>
      <c r="C186" s="22">
        <v>0</v>
      </c>
      <c r="D186" s="22">
        <v>1</v>
      </c>
      <c r="E186" s="20">
        <f>Model!$W$23*((drdp!B186+drdp!K186)*'DEC-OH'!$B186+(drdp!E186+drdp!N186)*'DEC-OH'!$C186+(drdp!H186+drdp!Q186)*'DEC-OH'!$D186)</f>
        <v>0</v>
      </c>
      <c r="F186" s="20">
        <f>Model!$W$23*((drdp!C186+drdp!L186)*'DEC-OH'!$B186+(drdp!F186+drdp!O186)*'DEC-OH'!$C186+(drdp!I186+drdp!R186)*'DEC-OH'!$D186)</f>
        <v>0</v>
      </c>
      <c r="G186" s="20">
        <f>Model!$W$23*((drdp!D186+drdp!M186)*'DEC-OH'!$B186+(drdp!G186+drdp!P186)*'DEC-OH'!$C186+(drdp!J186+drdp!S186)*'DEC-OH'!$D186)</f>
        <v>0</v>
      </c>
      <c r="H186" s="18">
        <f>Model!$W$23*((drdp!B186)*'DEC-OH'!$B186+(drdp!E186)*'DEC-OH'!$C186+(drdp!H186)*'DEC-OH'!$D186)</f>
        <v>0</v>
      </c>
      <c r="I186" s="18">
        <f>Model!$W$23*((drdp!C186)*'DEC-OH'!$B186+(drdp!F186)*'DEC-OH'!$C186+(drdp!I186)*'DEC-OH'!$D186)</f>
        <v>0</v>
      </c>
      <c r="J186" s="18">
        <f>Model!$W$23*((drdp!D186)*'DEC-OH'!$B186+(drdp!G186)*'DEC-OH'!$C186+(drdp!J186)*'DEC-OH'!$D186)</f>
        <v>0</v>
      </c>
      <c r="K186" s="21">
        <f>SUM(E$3:E185)+H186</f>
        <v>-2.7402802876642864</v>
      </c>
      <c r="L186" s="21">
        <f>SUM(F$3:F185)+I186</f>
        <v>2.7412579295278459</v>
      </c>
      <c r="M186" s="21">
        <f>SUM(G$3:G185)+J186</f>
        <v>0</v>
      </c>
      <c r="N186" s="21"/>
      <c r="O186" s="21"/>
      <c r="P186" s="21"/>
      <c r="Q186" s="19">
        <f t="shared" si="13"/>
        <v>7.5091360549614645</v>
      </c>
      <c r="R186" s="19">
        <f t="shared" si="13"/>
        <v>7.5144950361992926</v>
      </c>
      <c r="S186" s="19">
        <f t="shared" si="13"/>
        <v>0</v>
      </c>
      <c r="T186" s="19">
        <f t="shared" si="10"/>
        <v>-7.5118150676885715</v>
      </c>
      <c r="U186" s="19">
        <f t="shared" si="11"/>
        <v>0</v>
      </c>
      <c r="V186" s="19">
        <f t="shared" si="12"/>
        <v>0</v>
      </c>
    </row>
    <row r="187" spans="1:22" x14ac:dyDescent="0.25">
      <c r="A187" s="26">
        <f>Wellpath!E187</f>
        <v>0</v>
      </c>
      <c r="B187" s="22">
        <v>0</v>
      </c>
      <c r="C187" s="22">
        <v>0</v>
      </c>
      <c r="D187" s="22">
        <v>1</v>
      </c>
      <c r="E187" s="20">
        <f>Model!$W$23*((drdp!B187+drdp!K187)*'DEC-OH'!$B187+(drdp!E187+drdp!N187)*'DEC-OH'!$C187+(drdp!H187+drdp!Q187)*'DEC-OH'!$D187)</f>
        <v>0</v>
      </c>
      <c r="F187" s="20">
        <f>Model!$W$23*((drdp!C187+drdp!L187)*'DEC-OH'!$B187+(drdp!F187+drdp!O187)*'DEC-OH'!$C187+(drdp!I187+drdp!R187)*'DEC-OH'!$D187)</f>
        <v>0</v>
      </c>
      <c r="G187" s="20">
        <f>Model!$W$23*((drdp!D187+drdp!M187)*'DEC-OH'!$B187+(drdp!G187+drdp!P187)*'DEC-OH'!$C187+(drdp!J187+drdp!S187)*'DEC-OH'!$D187)</f>
        <v>0</v>
      </c>
      <c r="H187" s="18">
        <f>Model!$W$23*((drdp!B187)*'DEC-OH'!$B187+(drdp!E187)*'DEC-OH'!$C187+(drdp!H187)*'DEC-OH'!$D187)</f>
        <v>0</v>
      </c>
      <c r="I187" s="18">
        <f>Model!$W$23*((drdp!C187)*'DEC-OH'!$B187+(drdp!F187)*'DEC-OH'!$C187+(drdp!I187)*'DEC-OH'!$D187)</f>
        <v>0</v>
      </c>
      <c r="J187" s="18">
        <f>Model!$W$23*((drdp!D187)*'DEC-OH'!$B187+(drdp!G187)*'DEC-OH'!$C187+(drdp!J187)*'DEC-OH'!$D187)</f>
        <v>0</v>
      </c>
      <c r="K187" s="21">
        <f>SUM(E$3:E186)+H187</f>
        <v>-2.7402802876642864</v>
      </c>
      <c r="L187" s="21">
        <f>SUM(F$3:F186)+I187</f>
        <v>2.7412579295278459</v>
      </c>
      <c r="M187" s="21">
        <f>SUM(G$3:G186)+J187</f>
        <v>0</v>
      </c>
      <c r="N187" s="21"/>
      <c r="O187" s="21"/>
      <c r="P187" s="21"/>
      <c r="Q187" s="19">
        <f t="shared" si="13"/>
        <v>7.5091360549614645</v>
      </c>
      <c r="R187" s="19">
        <f t="shared" si="13"/>
        <v>7.5144950361992926</v>
      </c>
      <c r="S187" s="19">
        <f t="shared" si="13"/>
        <v>0</v>
      </c>
      <c r="T187" s="19">
        <f t="shared" si="10"/>
        <v>-7.5118150676885715</v>
      </c>
      <c r="U187" s="19">
        <f t="shared" si="11"/>
        <v>0</v>
      </c>
      <c r="V187" s="19">
        <f t="shared" si="12"/>
        <v>0</v>
      </c>
    </row>
    <row r="188" spans="1:22" x14ac:dyDescent="0.25">
      <c r="A188" s="26">
        <f>Wellpath!E188</f>
        <v>0</v>
      </c>
      <c r="B188" s="22">
        <v>0</v>
      </c>
      <c r="C188" s="22">
        <v>0</v>
      </c>
      <c r="D188" s="22">
        <v>1</v>
      </c>
      <c r="E188" s="20">
        <f>Model!$W$23*((drdp!B188+drdp!K188)*'DEC-OH'!$B188+(drdp!E188+drdp!N188)*'DEC-OH'!$C188+(drdp!H188+drdp!Q188)*'DEC-OH'!$D188)</f>
        <v>0</v>
      </c>
      <c r="F188" s="20">
        <f>Model!$W$23*((drdp!C188+drdp!L188)*'DEC-OH'!$B188+(drdp!F188+drdp!O188)*'DEC-OH'!$C188+(drdp!I188+drdp!R188)*'DEC-OH'!$D188)</f>
        <v>0</v>
      </c>
      <c r="G188" s="20">
        <f>Model!$W$23*((drdp!D188+drdp!M188)*'DEC-OH'!$B188+(drdp!G188+drdp!P188)*'DEC-OH'!$C188+(drdp!J188+drdp!S188)*'DEC-OH'!$D188)</f>
        <v>0</v>
      </c>
      <c r="H188" s="18">
        <f>Model!$W$23*((drdp!B188)*'DEC-OH'!$B188+(drdp!E188)*'DEC-OH'!$C188+(drdp!H188)*'DEC-OH'!$D188)</f>
        <v>0</v>
      </c>
      <c r="I188" s="18">
        <f>Model!$W$23*((drdp!C188)*'DEC-OH'!$B188+(drdp!F188)*'DEC-OH'!$C188+(drdp!I188)*'DEC-OH'!$D188)</f>
        <v>0</v>
      </c>
      <c r="J188" s="18">
        <f>Model!$W$23*((drdp!D188)*'DEC-OH'!$B188+(drdp!G188)*'DEC-OH'!$C188+(drdp!J188)*'DEC-OH'!$D188)</f>
        <v>0</v>
      </c>
      <c r="K188" s="21">
        <f>SUM(E$3:E187)+H188</f>
        <v>-2.7402802876642864</v>
      </c>
      <c r="L188" s="21">
        <f>SUM(F$3:F187)+I188</f>
        <v>2.7412579295278459</v>
      </c>
      <c r="M188" s="21">
        <f>SUM(G$3:G187)+J188</f>
        <v>0</v>
      </c>
      <c r="N188" s="21"/>
      <c r="O188" s="21"/>
      <c r="P188" s="21"/>
      <c r="Q188" s="19">
        <f t="shared" si="13"/>
        <v>7.5091360549614645</v>
      </c>
      <c r="R188" s="19">
        <f t="shared" si="13"/>
        <v>7.5144950361992926</v>
      </c>
      <c r="S188" s="19">
        <f t="shared" si="13"/>
        <v>0</v>
      </c>
      <c r="T188" s="19">
        <f t="shared" si="10"/>
        <v>-7.5118150676885715</v>
      </c>
      <c r="U188" s="19">
        <f t="shared" si="11"/>
        <v>0</v>
      </c>
      <c r="V188" s="19">
        <f t="shared" si="12"/>
        <v>0</v>
      </c>
    </row>
    <row r="189" spans="1:22" x14ac:dyDescent="0.25">
      <c r="A189" s="26">
        <f>Wellpath!E189</f>
        <v>0</v>
      </c>
      <c r="B189" s="22">
        <v>0</v>
      </c>
      <c r="C189" s="22">
        <v>0</v>
      </c>
      <c r="D189" s="22">
        <v>1</v>
      </c>
      <c r="E189" s="20">
        <f>Model!$W$23*((drdp!B189+drdp!K189)*'DEC-OH'!$B189+(drdp!E189+drdp!N189)*'DEC-OH'!$C189+(drdp!H189+drdp!Q189)*'DEC-OH'!$D189)</f>
        <v>0</v>
      </c>
      <c r="F189" s="20">
        <f>Model!$W$23*((drdp!C189+drdp!L189)*'DEC-OH'!$B189+(drdp!F189+drdp!O189)*'DEC-OH'!$C189+(drdp!I189+drdp!R189)*'DEC-OH'!$D189)</f>
        <v>0</v>
      </c>
      <c r="G189" s="20">
        <f>Model!$W$23*((drdp!D189+drdp!M189)*'DEC-OH'!$B189+(drdp!G189+drdp!P189)*'DEC-OH'!$C189+(drdp!J189+drdp!S189)*'DEC-OH'!$D189)</f>
        <v>0</v>
      </c>
      <c r="H189" s="18">
        <f>Model!$W$23*((drdp!B189)*'DEC-OH'!$B189+(drdp!E189)*'DEC-OH'!$C189+(drdp!H189)*'DEC-OH'!$D189)</f>
        <v>0</v>
      </c>
      <c r="I189" s="18">
        <f>Model!$W$23*((drdp!C189)*'DEC-OH'!$B189+(drdp!F189)*'DEC-OH'!$C189+(drdp!I189)*'DEC-OH'!$D189)</f>
        <v>0</v>
      </c>
      <c r="J189" s="18">
        <f>Model!$W$23*((drdp!D189)*'DEC-OH'!$B189+(drdp!G189)*'DEC-OH'!$C189+(drdp!J189)*'DEC-OH'!$D189)</f>
        <v>0</v>
      </c>
      <c r="K189" s="21">
        <f>SUM(E$3:E188)+H189</f>
        <v>-2.7402802876642864</v>
      </c>
      <c r="L189" s="21">
        <f>SUM(F$3:F188)+I189</f>
        <v>2.7412579295278459</v>
      </c>
      <c r="M189" s="21">
        <f>SUM(G$3:G188)+J189</f>
        <v>0</v>
      </c>
      <c r="N189" s="21"/>
      <c r="O189" s="21"/>
      <c r="P189" s="21"/>
      <c r="Q189" s="19">
        <f t="shared" si="13"/>
        <v>7.5091360549614645</v>
      </c>
      <c r="R189" s="19">
        <f t="shared" si="13"/>
        <v>7.5144950361992926</v>
      </c>
      <c r="S189" s="19">
        <f t="shared" si="13"/>
        <v>0</v>
      </c>
      <c r="T189" s="19">
        <f t="shared" si="10"/>
        <v>-7.5118150676885715</v>
      </c>
      <c r="U189" s="19">
        <f t="shared" si="11"/>
        <v>0</v>
      </c>
      <c r="V189" s="19">
        <f t="shared" si="12"/>
        <v>0</v>
      </c>
    </row>
    <row r="190" spans="1:22" x14ac:dyDescent="0.25">
      <c r="A190" s="26">
        <f>Wellpath!E190</f>
        <v>0</v>
      </c>
      <c r="B190" s="22">
        <v>0</v>
      </c>
      <c r="C190" s="22">
        <v>0</v>
      </c>
      <c r="D190" s="22">
        <v>1</v>
      </c>
      <c r="E190" s="20">
        <f>Model!$W$23*((drdp!B190+drdp!K190)*'DEC-OH'!$B190+(drdp!E190+drdp!N190)*'DEC-OH'!$C190+(drdp!H190+drdp!Q190)*'DEC-OH'!$D190)</f>
        <v>0</v>
      </c>
      <c r="F190" s="20">
        <f>Model!$W$23*((drdp!C190+drdp!L190)*'DEC-OH'!$B190+(drdp!F190+drdp!O190)*'DEC-OH'!$C190+(drdp!I190+drdp!R190)*'DEC-OH'!$D190)</f>
        <v>0</v>
      </c>
      <c r="G190" s="20">
        <f>Model!$W$23*((drdp!D190+drdp!M190)*'DEC-OH'!$B190+(drdp!G190+drdp!P190)*'DEC-OH'!$C190+(drdp!J190+drdp!S190)*'DEC-OH'!$D190)</f>
        <v>0</v>
      </c>
      <c r="H190" s="18">
        <f>Model!$W$23*((drdp!B190)*'DEC-OH'!$B190+(drdp!E190)*'DEC-OH'!$C190+(drdp!H190)*'DEC-OH'!$D190)</f>
        <v>0</v>
      </c>
      <c r="I190" s="18">
        <f>Model!$W$23*((drdp!C190)*'DEC-OH'!$B190+(drdp!F190)*'DEC-OH'!$C190+(drdp!I190)*'DEC-OH'!$D190)</f>
        <v>0</v>
      </c>
      <c r="J190" s="18">
        <f>Model!$W$23*((drdp!D190)*'DEC-OH'!$B190+(drdp!G190)*'DEC-OH'!$C190+(drdp!J190)*'DEC-OH'!$D190)</f>
        <v>0</v>
      </c>
      <c r="K190" s="21">
        <f>SUM(E$3:E189)+H190</f>
        <v>-2.7402802876642864</v>
      </c>
      <c r="L190" s="21">
        <f>SUM(F$3:F189)+I190</f>
        <v>2.7412579295278459</v>
      </c>
      <c r="M190" s="21">
        <f>SUM(G$3:G189)+J190</f>
        <v>0</v>
      </c>
      <c r="N190" s="21"/>
      <c r="O190" s="21"/>
      <c r="P190" s="21"/>
      <c r="Q190" s="19">
        <f t="shared" si="13"/>
        <v>7.5091360549614645</v>
      </c>
      <c r="R190" s="19">
        <f t="shared" si="13"/>
        <v>7.5144950361992926</v>
      </c>
      <c r="S190" s="19">
        <f t="shared" si="13"/>
        <v>0</v>
      </c>
      <c r="T190" s="19">
        <f t="shared" si="10"/>
        <v>-7.5118150676885715</v>
      </c>
      <c r="U190" s="19">
        <f t="shared" si="11"/>
        <v>0</v>
      </c>
      <c r="V190" s="19">
        <f t="shared" si="12"/>
        <v>0</v>
      </c>
    </row>
    <row r="191" spans="1:22" x14ac:dyDescent="0.25">
      <c r="A191" s="26">
        <f>Wellpath!E191</f>
        <v>0</v>
      </c>
      <c r="B191" s="22">
        <v>0</v>
      </c>
      <c r="C191" s="22">
        <v>0</v>
      </c>
      <c r="D191" s="22">
        <v>1</v>
      </c>
      <c r="E191" s="20">
        <f>Model!$W$23*((drdp!B191+drdp!K191)*'DEC-OH'!$B191+(drdp!E191+drdp!N191)*'DEC-OH'!$C191+(drdp!H191+drdp!Q191)*'DEC-OH'!$D191)</f>
        <v>0</v>
      </c>
      <c r="F191" s="20">
        <f>Model!$W$23*((drdp!C191+drdp!L191)*'DEC-OH'!$B191+(drdp!F191+drdp!O191)*'DEC-OH'!$C191+(drdp!I191+drdp!R191)*'DEC-OH'!$D191)</f>
        <v>0</v>
      </c>
      <c r="G191" s="20">
        <f>Model!$W$23*((drdp!D191+drdp!M191)*'DEC-OH'!$B191+(drdp!G191+drdp!P191)*'DEC-OH'!$C191+(drdp!J191+drdp!S191)*'DEC-OH'!$D191)</f>
        <v>0</v>
      </c>
      <c r="H191" s="18">
        <f>Model!$W$23*((drdp!B191)*'DEC-OH'!$B191+(drdp!E191)*'DEC-OH'!$C191+(drdp!H191)*'DEC-OH'!$D191)</f>
        <v>0</v>
      </c>
      <c r="I191" s="18">
        <f>Model!$W$23*((drdp!C191)*'DEC-OH'!$B191+(drdp!F191)*'DEC-OH'!$C191+(drdp!I191)*'DEC-OH'!$D191)</f>
        <v>0</v>
      </c>
      <c r="J191" s="18">
        <f>Model!$W$23*((drdp!D191)*'DEC-OH'!$B191+(drdp!G191)*'DEC-OH'!$C191+(drdp!J191)*'DEC-OH'!$D191)</f>
        <v>0</v>
      </c>
      <c r="K191" s="21">
        <f>SUM(E$3:E190)+H191</f>
        <v>-2.7402802876642864</v>
      </c>
      <c r="L191" s="21">
        <f>SUM(F$3:F190)+I191</f>
        <v>2.7412579295278459</v>
      </c>
      <c r="M191" s="21">
        <f>SUM(G$3:G190)+J191</f>
        <v>0</v>
      </c>
      <c r="N191" s="21"/>
      <c r="O191" s="21"/>
      <c r="P191" s="21"/>
      <c r="Q191" s="19">
        <f t="shared" si="13"/>
        <v>7.5091360549614645</v>
      </c>
      <c r="R191" s="19">
        <f t="shared" si="13"/>
        <v>7.5144950361992926</v>
      </c>
      <c r="S191" s="19">
        <f t="shared" si="13"/>
        <v>0</v>
      </c>
      <c r="T191" s="19">
        <f t="shared" si="10"/>
        <v>-7.5118150676885715</v>
      </c>
      <c r="U191" s="19">
        <f t="shared" si="11"/>
        <v>0</v>
      </c>
      <c r="V191" s="19">
        <f t="shared" si="12"/>
        <v>0</v>
      </c>
    </row>
    <row r="192" spans="1:22" x14ac:dyDescent="0.25">
      <c r="A192" s="26">
        <f>Wellpath!E192</f>
        <v>0</v>
      </c>
      <c r="B192" s="22">
        <v>0</v>
      </c>
      <c r="C192" s="22">
        <v>0</v>
      </c>
      <c r="D192" s="22">
        <v>1</v>
      </c>
      <c r="E192" s="20">
        <f>Model!$W$23*((drdp!B192+drdp!K192)*'DEC-OH'!$B192+(drdp!E192+drdp!N192)*'DEC-OH'!$C192+(drdp!H192+drdp!Q192)*'DEC-OH'!$D192)</f>
        <v>0</v>
      </c>
      <c r="F192" s="20">
        <f>Model!$W$23*((drdp!C192+drdp!L192)*'DEC-OH'!$B192+(drdp!F192+drdp!O192)*'DEC-OH'!$C192+(drdp!I192+drdp!R192)*'DEC-OH'!$D192)</f>
        <v>0</v>
      </c>
      <c r="G192" s="20">
        <f>Model!$W$23*((drdp!D192+drdp!M192)*'DEC-OH'!$B192+(drdp!G192+drdp!P192)*'DEC-OH'!$C192+(drdp!J192+drdp!S192)*'DEC-OH'!$D192)</f>
        <v>0</v>
      </c>
      <c r="H192" s="18">
        <f>Model!$W$23*((drdp!B192)*'DEC-OH'!$B192+(drdp!E192)*'DEC-OH'!$C192+(drdp!H192)*'DEC-OH'!$D192)</f>
        <v>0</v>
      </c>
      <c r="I192" s="18">
        <f>Model!$W$23*((drdp!C192)*'DEC-OH'!$B192+(drdp!F192)*'DEC-OH'!$C192+(drdp!I192)*'DEC-OH'!$D192)</f>
        <v>0</v>
      </c>
      <c r="J192" s="18">
        <f>Model!$W$23*((drdp!D192)*'DEC-OH'!$B192+(drdp!G192)*'DEC-OH'!$C192+(drdp!J192)*'DEC-OH'!$D192)</f>
        <v>0</v>
      </c>
      <c r="K192" s="21">
        <f>SUM(E$3:E191)+H192</f>
        <v>-2.7402802876642864</v>
      </c>
      <c r="L192" s="21">
        <f>SUM(F$3:F191)+I192</f>
        <v>2.7412579295278459</v>
      </c>
      <c r="M192" s="21">
        <f>SUM(G$3:G191)+J192</f>
        <v>0</v>
      </c>
      <c r="N192" s="21"/>
      <c r="O192" s="21"/>
      <c r="P192" s="21"/>
      <c r="Q192" s="19">
        <f t="shared" si="13"/>
        <v>7.5091360549614645</v>
      </c>
      <c r="R192" s="19">
        <f t="shared" si="13"/>
        <v>7.5144950361992926</v>
      </c>
      <c r="S192" s="19">
        <f t="shared" si="13"/>
        <v>0</v>
      </c>
      <c r="T192" s="19">
        <f t="shared" si="10"/>
        <v>-7.5118150676885715</v>
      </c>
      <c r="U192" s="19">
        <f t="shared" si="11"/>
        <v>0</v>
      </c>
      <c r="V192" s="19">
        <f t="shared" si="12"/>
        <v>0</v>
      </c>
    </row>
    <row r="193" spans="1:22" x14ac:dyDescent="0.25">
      <c r="A193" s="26">
        <f>Wellpath!E193</f>
        <v>0</v>
      </c>
      <c r="B193" s="22">
        <v>0</v>
      </c>
      <c r="C193" s="22">
        <v>0</v>
      </c>
      <c r="D193" s="22">
        <v>1</v>
      </c>
      <c r="E193" s="20">
        <f>Model!$W$23*((drdp!B193+drdp!K193)*'DEC-OH'!$B193+(drdp!E193+drdp!N193)*'DEC-OH'!$C193+(drdp!H193+drdp!Q193)*'DEC-OH'!$D193)</f>
        <v>0</v>
      </c>
      <c r="F193" s="20">
        <f>Model!$W$23*((drdp!C193+drdp!L193)*'DEC-OH'!$B193+(drdp!F193+drdp!O193)*'DEC-OH'!$C193+(drdp!I193+drdp!R193)*'DEC-OH'!$D193)</f>
        <v>0</v>
      </c>
      <c r="G193" s="20">
        <f>Model!$W$23*((drdp!D193+drdp!M193)*'DEC-OH'!$B193+(drdp!G193+drdp!P193)*'DEC-OH'!$C193+(drdp!J193+drdp!S193)*'DEC-OH'!$D193)</f>
        <v>0</v>
      </c>
      <c r="H193" s="18">
        <f>Model!$W$23*((drdp!B193)*'DEC-OH'!$B193+(drdp!E193)*'DEC-OH'!$C193+(drdp!H193)*'DEC-OH'!$D193)</f>
        <v>0</v>
      </c>
      <c r="I193" s="18">
        <f>Model!$W$23*((drdp!C193)*'DEC-OH'!$B193+(drdp!F193)*'DEC-OH'!$C193+(drdp!I193)*'DEC-OH'!$D193)</f>
        <v>0</v>
      </c>
      <c r="J193" s="18">
        <f>Model!$W$23*((drdp!D193)*'DEC-OH'!$B193+(drdp!G193)*'DEC-OH'!$C193+(drdp!J193)*'DEC-OH'!$D193)</f>
        <v>0</v>
      </c>
      <c r="K193" s="21">
        <f>SUM(E$3:E192)+H193</f>
        <v>-2.7402802876642864</v>
      </c>
      <c r="L193" s="21">
        <f>SUM(F$3:F192)+I193</f>
        <v>2.7412579295278459</v>
      </c>
      <c r="M193" s="21">
        <f>SUM(G$3:G192)+J193</f>
        <v>0</v>
      </c>
      <c r="N193" s="21"/>
      <c r="O193" s="21"/>
      <c r="P193" s="21"/>
      <c r="Q193" s="19">
        <f t="shared" si="13"/>
        <v>7.5091360549614645</v>
      </c>
      <c r="R193" s="19">
        <f t="shared" si="13"/>
        <v>7.5144950361992926</v>
      </c>
      <c r="S193" s="19">
        <f t="shared" si="13"/>
        <v>0</v>
      </c>
      <c r="T193" s="19">
        <f t="shared" si="10"/>
        <v>-7.5118150676885715</v>
      </c>
      <c r="U193" s="19">
        <f t="shared" si="11"/>
        <v>0</v>
      </c>
      <c r="V193" s="19">
        <f t="shared" si="12"/>
        <v>0</v>
      </c>
    </row>
    <row r="194" spans="1:22" x14ac:dyDescent="0.25">
      <c r="A194" s="26">
        <f>Wellpath!E194</f>
        <v>0</v>
      </c>
      <c r="B194" s="22">
        <v>0</v>
      </c>
      <c r="C194" s="22">
        <v>0</v>
      </c>
      <c r="D194" s="22">
        <v>1</v>
      </c>
      <c r="E194" s="20">
        <f>Model!$W$23*((drdp!B194+drdp!K194)*'DEC-OH'!$B194+(drdp!E194+drdp!N194)*'DEC-OH'!$C194+(drdp!H194+drdp!Q194)*'DEC-OH'!$D194)</f>
        <v>0</v>
      </c>
      <c r="F194" s="20">
        <f>Model!$W$23*((drdp!C194+drdp!L194)*'DEC-OH'!$B194+(drdp!F194+drdp!O194)*'DEC-OH'!$C194+(drdp!I194+drdp!R194)*'DEC-OH'!$D194)</f>
        <v>0</v>
      </c>
      <c r="G194" s="20">
        <f>Model!$W$23*((drdp!D194+drdp!M194)*'DEC-OH'!$B194+(drdp!G194+drdp!P194)*'DEC-OH'!$C194+(drdp!J194+drdp!S194)*'DEC-OH'!$D194)</f>
        <v>0</v>
      </c>
      <c r="H194" s="18">
        <f>Model!$W$23*((drdp!B194)*'DEC-OH'!$B194+(drdp!E194)*'DEC-OH'!$C194+(drdp!H194)*'DEC-OH'!$D194)</f>
        <v>0</v>
      </c>
      <c r="I194" s="18">
        <f>Model!$W$23*((drdp!C194)*'DEC-OH'!$B194+(drdp!F194)*'DEC-OH'!$C194+(drdp!I194)*'DEC-OH'!$D194)</f>
        <v>0</v>
      </c>
      <c r="J194" s="18">
        <f>Model!$W$23*((drdp!D194)*'DEC-OH'!$B194+(drdp!G194)*'DEC-OH'!$C194+(drdp!J194)*'DEC-OH'!$D194)</f>
        <v>0</v>
      </c>
      <c r="K194" s="21">
        <f>SUM(E$3:E193)+H194</f>
        <v>-2.7402802876642864</v>
      </c>
      <c r="L194" s="21">
        <f>SUM(F$3:F193)+I194</f>
        <v>2.7412579295278459</v>
      </c>
      <c r="M194" s="21">
        <f>SUM(G$3:G193)+J194</f>
        <v>0</v>
      </c>
      <c r="N194" s="21"/>
      <c r="O194" s="21"/>
      <c r="P194" s="21"/>
      <c r="Q194" s="19">
        <f t="shared" si="13"/>
        <v>7.5091360549614645</v>
      </c>
      <c r="R194" s="19">
        <f t="shared" si="13"/>
        <v>7.5144950361992926</v>
      </c>
      <c r="S194" s="19">
        <f t="shared" si="13"/>
        <v>0</v>
      </c>
      <c r="T194" s="19">
        <f t="shared" si="10"/>
        <v>-7.5118150676885715</v>
      </c>
      <c r="U194" s="19">
        <f t="shared" si="11"/>
        <v>0</v>
      </c>
      <c r="V194" s="19">
        <f t="shared" si="12"/>
        <v>0</v>
      </c>
    </row>
    <row r="195" spans="1:22" x14ac:dyDescent="0.25">
      <c r="A195" s="26">
        <f>Wellpath!E195</f>
        <v>0</v>
      </c>
      <c r="B195" s="22">
        <v>0</v>
      </c>
      <c r="C195" s="22">
        <v>0</v>
      </c>
      <c r="D195" s="22">
        <v>1</v>
      </c>
      <c r="E195" s="20">
        <f>Model!$W$23*((drdp!B195+drdp!K195)*'DEC-OH'!$B195+(drdp!E195+drdp!N195)*'DEC-OH'!$C195+(drdp!H195+drdp!Q195)*'DEC-OH'!$D195)</f>
        <v>0</v>
      </c>
      <c r="F195" s="20">
        <f>Model!$W$23*((drdp!C195+drdp!L195)*'DEC-OH'!$B195+(drdp!F195+drdp!O195)*'DEC-OH'!$C195+(drdp!I195+drdp!R195)*'DEC-OH'!$D195)</f>
        <v>0</v>
      </c>
      <c r="G195" s="20">
        <f>Model!$W$23*((drdp!D195+drdp!M195)*'DEC-OH'!$B195+(drdp!G195+drdp!P195)*'DEC-OH'!$C195+(drdp!J195+drdp!S195)*'DEC-OH'!$D195)</f>
        <v>0</v>
      </c>
      <c r="H195" s="18">
        <f>Model!$W$23*((drdp!B195)*'DEC-OH'!$B195+(drdp!E195)*'DEC-OH'!$C195+(drdp!H195)*'DEC-OH'!$D195)</f>
        <v>0</v>
      </c>
      <c r="I195" s="18">
        <f>Model!$W$23*((drdp!C195)*'DEC-OH'!$B195+(drdp!F195)*'DEC-OH'!$C195+(drdp!I195)*'DEC-OH'!$D195)</f>
        <v>0</v>
      </c>
      <c r="J195" s="18">
        <f>Model!$W$23*((drdp!D195)*'DEC-OH'!$B195+(drdp!G195)*'DEC-OH'!$C195+(drdp!J195)*'DEC-OH'!$D195)</f>
        <v>0</v>
      </c>
      <c r="K195" s="21">
        <f>SUM(E$3:E194)+H195</f>
        <v>-2.7402802876642864</v>
      </c>
      <c r="L195" s="21">
        <f>SUM(F$3:F194)+I195</f>
        <v>2.7412579295278459</v>
      </c>
      <c r="M195" s="21">
        <f>SUM(G$3:G194)+J195</f>
        <v>0</v>
      </c>
      <c r="N195" s="21"/>
      <c r="O195" s="21"/>
      <c r="P195" s="21"/>
      <c r="Q195" s="19">
        <f t="shared" si="13"/>
        <v>7.5091360549614645</v>
      </c>
      <c r="R195" s="19">
        <f t="shared" si="13"/>
        <v>7.5144950361992926</v>
      </c>
      <c r="S195" s="19">
        <f t="shared" si="13"/>
        <v>0</v>
      </c>
      <c r="T195" s="19">
        <f t="shared" si="10"/>
        <v>-7.5118150676885715</v>
      </c>
      <c r="U195" s="19">
        <f t="shared" si="11"/>
        <v>0</v>
      </c>
      <c r="V195" s="19">
        <f t="shared" si="12"/>
        <v>0</v>
      </c>
    </row>
    <row r="196" spans="1:22" x14ac:dyDescent="0.25">
      <c r="A196" s="26">
        <f>Wellpath!E196</f>
        <v>0</v>
      </c>
      <c r="B196" s="22">
        <v>0</v>
      </c>
      <c r="C196" s="22">
        <v>0</v>
      </c>
      <c r="D196" s="22">
        <v>1</v>
      </c>
      <c r="E196" s="20">
        <f>Model!$W$23*((drdp!B196+drdp!K196)*'DEC-OH'!$B196+(drdp!E196+drdp!N196)*'DEC-OH'!$C196+(drdp!H196+drdp!Q196)*'DEC-OH'!$D196)</f>
        <v>0</v>
      </c>
      <c r="F196" s="20">
        <f>Model!$W$23*((drdp!C196+drdp!L196)*'DEC-OH'!$B196+(drdp!F196+drdp!O196)*'DEC-OH'!$C196+(drdp!I196+drdp!R196)*'DEC-OH'!$D196)</f>
        <v>0</v>
      </c>
      <c r="G196" s="20">
        <f>Model!$W$23*((drdp!D196+drdp!M196)*'DEC-OH'!$B196+(drdp!G196+drdp!P196)*'DEC-OH'!$C196+(drdp!J196+drdp!S196)*'DEC-OH'!$D196)</f>
        <v>0</v>
      </c>
      <c r="H196" s="18">
        <f>Model!$W$23*((drdp!B196)*'DEC-OH'!$B196+(drdp!E196)*'DEC-OH'!$C196+(drdp!H196)*'DEC-OH'!$D196)</f>
        <v>0</v>
      </c>
      <c r="I196" s="18">
        <f>Model!$W$23*((drdp!C196)*'DEC-OH'!$B196+(drdp!F196)*'DEC-OH'!$C196+(drdp!I196)*'DEC-OH'!$D196)</f>
        <v>0</v>
      </c>
      <c r="J196" s="18">
        <f>Model!$W$23*((drdp!D196)*'DEC-OH'!$B196+(drdp!G196)*'DEC-OH'!$C196+(drdp!J196)*'DEC-OH'!$D196)</f>
        <v>0</v>
      </c>
      <c r="K196" s="21">
        <f>SUM(E$3:E195)+H196</f>
        <v>-2.7402802876642864</v>
      </c>
      <c r="L196" s="21">
        <f>SUM(F$3:F195)+I196</f>
        <v>2.7412579295278459</v>
      </c>
      <c r="M196" s="21">
        <f>SUM(G$3:G195)+J196</f>
        <v>0</v>
      </c>
      <c r="N196" s="21"/>
      <c r="O196" s="21"/>
      <c r="P196" s="21"/>
      <c r="Q196" s="19">
        <f t="shared" si="13"/>
        <v>7.5091360549614645</v>
      </c>
      <c r="R196" s="19">
        <f t="shared" si="13"/>
        <v>7.5144950361992926</v>
      </c>
      <c r="S196" s="19">
        <f t="shared" si="13"/>
        <v>0</v>
      </c>
      <c r="T196" s="19">
        <f t="shared" ref="T196:T259" si="14">K196*L196</f>
        <v>-7.5118150676885715</v>
      </c>
      <c r="U196" s="19">
        <f t="shared" ref="U196:U259" si="15">K196*M196</f>
        <v>0</v>
      </c>
      <c r="V196" s="19">
        <f t="shared" ref="V196:V259" si="16">L196*M196</f>
        <v>0</v>
      </c>
    </row>
    <row r="197" spans="1:22" x14ac:dyDescent="0.25">
      <c r="A197" s="26">
        <f>Wellpath!E197</f>
        <v>0</v>
      </c>
      <c r="B197" s="22">
        <v>0</v>
      </c>
      <c r="C197" s="22">
        <v>0</v>
      </c>
      <c r="D197" s="22">
        <v>1</v>
      </c>
      <c r="E197" s="20">
        <f>Model!$W$23*((drdp!B197+drdp!K197)*'DEC-OH'!$B197+(drdp!E197+drdp!N197)*'DEC-OH'!$C197+(drdp!H197+drdp!Q197)*'DEC-OH'!$D197)</f>
        <v>0</v>
      </c>
      <c r="F197" s="20">
        <f>Model!$W$23*((drdp!C197+drdp!L197)*'DEC-OH'!$B197+(drdp!F197+drdp!O197)*'DEC-OH'!$C197+(drdp!I197+drdp!R197)*'DEC-OH'!$D197)</f>
        <v>0</v>
      </c>
      <c r="G197" s="20">
        <f>Model!$W$23*((drdp!D197+drdp!M197)*'DEC-OH'!$B197+(drdp!G197+drdp!P197)*'DEC-OH'!$C197+(drdp!J197+drdp!S197)*'DEC-OH'!$D197)</f>
        <v>0</v>
      </c>
      <c r="H197" s="18">
        <f>Model!$W$23*((drdp!B197)*'DEC-OH'!$B197+(drdp!E197)*'DEC-OH'!$C197+(drdp!H197)*'DEC-OH'!$D197)</f>
        <v>0</v>
      </c>
      <c r="I197" s="18">
        <f>Model!$W$23*((drdp!C197)*'DEC-OH'!$B197+(drdp!F197)*'DEC-OH'!$C197+(drdp!I197)*'DEC-OH'!$D197)</f>
        <v>0</v>
      </c>
      <c r="J197" s="18">
        <f>Model!$W$23*((drdp!D197)*'DEC-OH'!$B197+(drdp!G197)*'DEC-OH'!$C197+(drdp!J197)*'DEC-OH'!$D197)</f>
        <v>0</v>
      </c>
      <c r="K197" s="21">
        <f>SUM(E$3:E196)+H197</f>
        <v>-2.7402802876642864</v>
      </c>
      <c r="L197" s="21">
        <f>SUM(F$3:F196)+I197</f>
        <v>2.7412579295278459</v>
      </c>
      <c r="M197" s="21">
        <f>SUM(G$3:G196)+J197</f>
        <v>0</v>
      </c>
      <c r="N197" s="21"/>
      <c r="O197" s="21"/>
      <c r="P197" s="21"/>
      <c r="Q197" s="19">
        <f t="shared" si="13"/>
        <v>7.5091360549614645</v>
      </c>
      <c r="R197" s="19">
        <f t="shared" si="13"/>
        <v>7.5144950361992926</v>
      </c>
      <c r="S197" s="19">
        <f t="shared" si="13"/>
        <v>0</v>
      </c>
      <c r="T197" s="19">
        <f t="shared" si="14"/>
        <v>-7.5118150676885715</v>
      </c>
      <c r="U197" s="19">
        <f t="shared" si="15"/>
        <v>0</v>
      </c>
      <c r="V197" s="19">
        <f t="shared" si="16"/>
        <v>0</v>
      </c>
    </row>
    <row r="198" spans="1:22" x14ac:dyDescent="0.25">
      <c r="A198" s="26">
        <f>Wellpath!E198</f>
        <v>0</v>
      </c>
      <c r="B198" s="22">
        <v>0</v>
      </c>
      <c r="C198" s="22">
        <v>0</v>
      </c>
      <c r="D198" s="22">
        <v>1</v>
      </c>
      <c r="E198" s="20">
        <f>Model!$W$23*((drdp!B198+drdp!K198)*'DEC-OH'!$B198+(drdp!E198+drdp!N198)*'DEC-OH'!$C198+(drdp!H198+drdp!Q198)*'DEC-OH'!$D198)</f>
        <v>0</v>
      </c>
      <c r="F198" s="20">
        <f>Model!$W$23*((drdp!C198+drdp!L198)*'DEC-OH'!$B198+(drdp!F198+drdp!O198)*'DEC-OH'!$C198+(drdp!I198+drdp!R198)*'DEC-OH'!$D198)</f>
        <v>0</v>
      </c>
      <c r="G198" s="20">
        <f>Model!$W$23*((drdp!D198+drdp!M198)*'DEC-OH'!$B198+(drdp!G198+drdp!P198)*'DEC-OH'!$C198+(drdp!J198+drdp!S198)*'DEC-OH'!$D198)</f>
        <v>0</v>
      </c>
      <c r="H198" s="18">
        <f>Model!$W$23*((drdp!B198)*'DEC-OH'!$B198+(drdp!E198)*'DEC-OH'!$C198+(drdp!H198)*'DEC-OH'!$D198)</f>
        <v>0</v>
      </c>
      <c r="I198" s="18">
        <f>Model!$W$23*((drdp!C198)*'DEC-OH'!$B198+(drdp!F198)*'DEC-OH'!$C198+(drdp!I198)*'DEC-OH'!$D198)</f>
        <v>0</v>
      </c>
      <c r="J198" s="18">
        <f>Model!$W$23*((drdp!D198)*'DEC-OH'!$B198+(drdp!G198)*'DEC-OH'!$C198+(drdp!J198)*'DEC-OH'!$D198)</f>
        <v>0</v>
      </c>
      <c r="K198" s="21">
        <f>SUM(E$3:E197)+H198</f>
        <v>-2.7402802876642864</v>
      </c>
      <c r="L198" s="21">
        <f>SUM(F$3:F197)+I198</f>
        <v>2.7412579295278459</v>
      </c>
      <c r="M198" s="21">
        <f>SUM(G$3:G197)+J198</f>
        <v>0</v>
      </c>
      <c r="N198" s="21"/>
      <c r="O198" s="21"/>
      <c r="P198" s="21"/>
      <c r="Q198" s="19">
        <f t="shared" si="13"/>
        <v>7.5091360549614645</v>
      </c>
      <c r="R198" s="19">
        <f t="shared" si="13"/>
        <v>7.5144950361992926</v>
      </c>
      <c r="S198" s="19">
        <f t="shared" si="13"/>
        <v>0</v>
      </c>
      <c r="T198" s="19">
        <f t="shared" si="14"/>
        <v>-7.5118150676885715</v>
      </c>
      <c r="U198" s="19">
        <f t="shared" si="15"/>
        <v>0</v>
      </c>
      <c r="V198" s="19">
        <f t="shared" si="16"/>
        <v>0</v>
      </c>
    </row>
    <row r="199" spans="1:22" x14ac:dyDescent="0.25">
      <c r="A199" s="26">
        <f>Wellpath!E199</f>
        <v>0</v>
      </c>
      <c r="B199" s="22">
        <v>0</v>
      </c>
      <c r="C199" s="22">
        <v>0</v>
      </c>
      <c r="D199" s="22">
        <v>1</v>
      </c>
      <c r="E199" s="20">
        <f>Model!$W$23*((drdp!B199+drdp!K199)*'DEC-OH'!$B199+(drdp!E199+drdp!N199)*'DEC-OH'!$C199+(drdp!H199+drdp!Q199)*'DEC-OH'!$D199)</f>
        <v>0</v>
      </c>
      <c r="F199" s="20">
        <f>Model!$W$23*((drdp!C199+drdp!L199)*'DEC-OH'!$B199+(drdp!F199+drdp!O199)*'DEC-OH'!$C199+(drdp!I199+drdp!R199)*'DEC-OH'!$D199)</f>
        <v>0</v>
      </c>
      <c r="G199" s="20">
        <f>Model!$W$23*((drdp!D199+drdp!M199)*'DEC-OH'!$B199+(drdp!G199+drdp!P199)*'DEC-OH'!$C199+(drdp!J199+drdp!S199)*'DEC-OH'!$D199)</f>
        <v>0</v>
      </c>
      <c r="H199" s="18">
        <f>Model!$W$23*((drdp!B199)*'DEC-OH'!$B199+(drdp!E199)*'DEC-OH'!$C199+(drdp!H199)*'DEC-OH'!$D199)</f>
        <v>0</v>
      </c>
      <c r="I199" s="18">
        <f>Model!$W$23*((drdp!C199)*'DEC-OH'!$B199+(drdp!F199)*'DEC-OH'!$C199+(drdp!I199)*'DEC-OH'!$D199)</f>
        <v>0</v>
      </c>
      <c r="J199" s="18">
        <f>Model!$W$23*((drdp!D199)*'DEC-OH'!$B199+(drdp!G199)*'DEC-OH'!$C199+(drdp!J199)*'DEC-OH'!$D199)</f>
        <v>0</v>
      </c>
      <c r="K199" s="21">
        <f>SUM(E$3:E198)+H199</f>
        <v>-2.7402802876642864</v>
      </c>
      <c r="L199" s="21">
        <f>SUM(F$3:F198)+I199</f>
        <v>2.7412579295278459</v>
      </c>
      <c r="M199" s="21">
        <f>SUM(G$3:G198)+J199</f>
        <v>0</v>
      </c>
      <c r="N199" s="21"/>
      <c r="O199" s="21"/>
      <c r="P199" s="21"/>
      <c r="Q199" s="19">
        <f t="shared" si="13"/>
        <v>7.5091360549614645</v>
      </c>
      <c r="R199" s="19">
        <f t="shared" si="13"/>
        <v>7.5144950361992926</v>
      </c>
      <c r="S199" s="19">
        <f t="shared" si="13"/>
        <v>0</v>
      </c>
      <c r="T199" s="19">
        <f t="shared" si="14"/>
        <v>-7.5118150676885715</v>
      </c>
      <c r="U199" s="19">
        <f t="shared" si="15"/>
        <v>0</v>
      </c>
      <c r="V199" s="19">
        <f t="shared" si="16"/>
        <v>0</v>
      </c>
    </row>
    <row r="200" spans="1:22" x14ac:dyDescent="0.25">
      <c r="A200" s="26">
        <f>Wellpath!E200</f>
        <v>0</v>
      </c>
      <c r="B200" s="22">
        <v>0</v>
      </c>
      <c r="C200" s="22">
        <v>0</v>
      </c>
      <c r="D200" s="22">
        <v>1</v>
      </c>
      <c r="E200" s="20">
        <f>Model!$W$23*((drdp!B200+drdp!K200)*'DEC-OH'!$B200+(drdp!E200+drdp!N200)*'DEC-OH'!$C200+(drdp!H200+drdp!Q200)*'DEC-OH'!$D200)</f>
        <v>0</v>
      </c>
      <c r="F200" s="20">
        <f>Model!$W$23*((drdp!C200+drdp!L200)*'DEC-OH'!$B200+(drdp!F200+drdp!O200)*'DEC-OH'!$C200+(drdp!I200+drdp!R200)*'DEC-OH'!$D200)</f>
        <v>0</v>
      </c>
      <c r="G200" s="20">
        <f>Model!$W$23*((drdp!D200+drdp!M200)*'DEC-OH'!$B200+(drdp!G200+drdp!P200)*'DEC-OH'!$C200+(drdp!J200+drdp!S200)*'DEC-OH'!$D200)</f>
        <v>0</v>
      </c>
      <c r="H200" s="18">
        <f>Model!$W$23*((drdp!B200)*'DEC-OH'!$B200+(drdp!E200)*'DEC-OH'!$C200+(drdp!H200)*'DEC-OH'!$D200)</f>
        <v>0</v>
      </c>
      <c r="I200" s="18">
        <f>Model!$W$23*((drdp!C200)*'DEC-OH'!$B200+(drdp!F200)*'DEC-OH'!$C200+(drdp!I200)*'DEC-OH'!$D200)</f>
        <v>0</v>
      </c>
      <c r="J200" s="18">
        <f>Model!$W$23*((drdp!D200)*'DEC-OH'!$B200+(drdp!G200)*'DEC-OH'!$C200+(drdp!J200)*'DEC-OH'!$D200)</f>
        <v>0</v>
      </c>
      <c r="K200" s="21">
        <f>SUM(E$3:E199)+H200</f>
        <v>-2.7402802876642864</v>
      </c>
      <c r="L200" s="21">
        <f>SUM(F$3:F199)+I200</f>
        <v>2.7412579295278459</v>
      </c>
      <c r="M200" s="21">
        <f>SUM(G$3:G199)+J200</f>
        <v>0</v>
      </c>
      <c r="N200" s="21"/>
      <c r="O200" s="21"/>
      <c r="P200" s="21"/>
      <c r="Q200" s="19">
        <f t="shared" si="13"/>
        <v>7.5091360549614645</v>
      </c>
      <c r="R200" s="19">
        <f t="shared" si="13"/>
        <v>7.5144950361992926</v>
      </c>
      <c r="S200" s="19">
        <f t="shared" si="13"/>
        <v>0</v>
      </c>
      <c r="T200" s="19">
        <f t="shared" si="14"/>
        <v>-7.5118150676885715</v>
      </c>
      <c r="U200" s="19">
        <f t="shared" si="15"/>
        <v>0</v>
      </c>
      <c r="V200" s="19">
        <f t="shared" si="16"/>
        <v>0</v>
      </c>
    </row>
    <row r="201" spans="1:22" x14ac:dyDescent="0.25">
      <c r="A201" s="26">
        <f>Wellpath!E201</f>
        <v>0</v>
      </c>
      <c r="B201" s="22">
        <v>0</v>
      </c>
      <c r="C201" s="22">
        <v>0</v>
      </c>
      <c r="D201" s="22">
        <v>1</v>
      </c>
      <c r="E201" s="20">
        <f>Model!$W$23*((drdp!B201+drdp!K201)*'DEC-OH'!$B201+(drdp!E201+drdp!N201)*'DEC-OH'!$C201+(drdp!H201+drdp!Q201)*'DEC-OH'!$D201)</f>
        <v>0</v>
      </c>
      <c r="F201" s="20">
        <f>Model!$W$23*((drdp!C201+drdp!L201)*'DEC-OH'!$B201+(drdp!F201+drdp!O201)*'DEC-OH'!$C201+(drdp!I201+drdp!R201)*'DEC-OH'!$D201)</f>
        <v>0</v>
      </c>
      <c r="G201" s="20">
        <f>Model!$W$23*((drdp!D201+drdp!M201)*'DEC-OH'!$B201+(drdp!G201+drdp!P201)*'DEC-OH'!$C201+(drdp!J201+drdp!S201)*'DEC-OH'!$D201)</f>
        <v>0</v>
      </c>
      <c r="H201" s="18">
        <f>Model!$W$23*((drdp!B201)*'DEC-OH'!$B201+(drdp!E201)*'DEC-OH'!$C201+(drdp!H201)*'DEC-OH'!$D201)</f>
        <v>0</v>
      </c>
      <c r="I201" s="18">
        <f>Model!$W$23*((drdp!C201)*'DEC-OH'!$B201+(drdp!F201)*'DEC-OH'!$C201+(drdp!I201)*'DEC-OH'!$D201)</f>
        <v>0</v>
      </c>
      <c r="J201" s="18">
        <f>Model!$W$23*((drdp!D201)*'DEC-OH'!$B201+(drdp!G201)*'DEC-OH'!$C201+(drdp!J201)*'DEC-OH'!$D201)</f>
        <v>0</v>
      </c>
      <c r="K201" s="21">
        <f>SUM(E$3:E200)+H201</f>
        <v>-2.7402802876642864</v>
      </c>
      <c r="L201" s="21">
        <f>SUM(F$3:F200)+I201</f>
        <v>2.7412579295278459</v>
      </c>
      <c r="M201" s="21">
        <f>SUM(G$3:G200)+J201</f>
        <v>0</v>
      </c>
      <c r="N201" s="21"/>
      <c r="O201" s="21"/>
      <c r="P201" s="21"/>
      <c r="Q201" s="19">
        <f t="shared" si="13"/>
        <v>7.5091360549614645</v>
      </c>
      <c r="R201" s="19">
        <f t="shared" si="13"/>
        <v>7.5144950361992926</v>
      </c>
      <c r="S201" s="19">
        <f t="shared" si="13"/>
        <v>0</v>
      </c>
      <c r="T201" s="19">
        <f t="shared" si="14"/>
        <v>-7.5118150676885715</v>
      </c>
      <c r="U201" s="19">
        <f t="shared" si="15"/>
        <v>0</v>
      </c>
      <c r="V201" s="19">
        <f t="shared" si="16"/>
        <v>0</v>
      </c>
    </row>
    <row r="202" spans="1:22" x14ac:dyDescent="0.25">
      <c r="A202" s="26">
        <f>Wellpath!E202</f>
        <v>0</v>
      </c>
      <c r="B202" s="22">
        <v>0</v>
      </c>
      <c r="C202" s="22">
        <v>0</v>
      </c>
      <c r="D202" s="22">
        <v>1</v>
      </c>
      <c r="E202" s="20">
        <f>Model!$W$23*((drdp!B202+drdp!K202)*'DEC-OH'!$B202+(drdp!E202+drdp!N202)*'DEC-OH'!$C202+(drdp!H202+drdp!Q202)*'DEC-OH'!$D202)</f>
        <v>0</v>
      </c>
      <c r="F202" s="20">
        <f>Model!$W$23*((drdp!C202+drdp!L202)*'DEC-OH'!$B202+(drdp!F202+drdp!O202)*'DEC-OH'!$C202+(drdp!I202+drdp!R202)*'DEC-OH'!$D202)</f>
        <v>0</v>
      </c>
      <c r="G202" s="20">
        <f>Model!$W$23*((drdp!D202+drdp!M202)*'DEC-OH'!$B202+(drdp!G202+drdp!P202)*'DEC-OH'!$C202+(drdp!J202+drdp!S202)*'DEC-OH'!$D202)</f>
        <v>0</v>
      </c>
      <c r="H202" s="18">
        <f>Model!$W$23*((drdp!B202)*'DEC-OH'!$B202+(drdp!E202)*'DEC-OH'!$C202+(drdp!H202)*'DEC-OH'!$D202)</f>
        <v>0</v>
      </c>
      <c r="I202" s="18">
        <f>Model!$W$23*((drdp!C202)*'DEC-OH'!$B202+(drdp!F202)*'DEC-OH'!$C202+(drdp!I202)*'DEC-OH'!$D202)</f>
        <v>0</v>
      </c>
      <c r="J202" s="18">
        <f>Model!$W$23*((drdp!D202)*'DEC-OH'!$B202+(drdp!G202)*'DEC-OH'!$C202+(drdp!J202)*'DEC-OH'!$D202)</f>
        <v>0</v>
      </c>
      <c r="K202" s="21">
        <f>SUM(E$3:E201)+H202</f>
        <v>-2.7402802876642864</v>
      </c>
      <c r="L202" s="21">
        <f>SUM(F$3:F201)+I202</f>
        <v>2.7412579295278459</v>
      </c>
      <c r="M202" s="21">
        <f>SUM(G$3:G201)+J202</f>
        <v>0</v>
      </c>
      <c r="N202" s="21"/>
      <c r="O202" s="21"/>
      <c r="P202" s="21"/>
      <c r="Q202" s="19">
        <f t="shared" si="13"/>
        <v>7.5091360549614645</v>
      </c>
      <c r="R202" s="19">
        <f t="shared" si="13"/>
        <v>7.5144950361992926</v>
      </c>
      <c r="S202" s="19">
        <f t="shared" si="13"/>
        <v>0</v>
      </c>
      <c r="T202" s="19">
        <f t="shared" si="14"/>
        <v>-7.5118150676885715</v>
      </c>
      <c r="U202" s="19">
        <f t="shared" si="15"/>
        <v>0</v>
      </c>
      <c r="V202" s="19">
        <f t="shared" si="16"/>
        <v>0</v>
      </c>
    </row>
    <row r="203" spans="1:22" x14ac:dyDescent="0.25">
      <c r="A203" s="26">
        <f>Wellpath!E203</f>
        <v>0</v>
      </c>
      <c r="B203" s="22">
        <v>0</v>
      </c>
      <c r="C203" s="22">
        <v>0</v>
      </c>
      <c r="D203" s="22">
        <v>1</v>
      </c>
      <c r="E203" s="20">
        <f>Model!$W$23*((drdp!B203+drdp!K203)*'DEC-OH'!$B203+(drdp!E203+drdp!N203)*'DEC-OH'!$C203+(drdp!H203+drdp!Q203)*'DEC-OH'!$D203)</f>
        <v>0</v>
      </c>
      <c r="F203" s="20">
        <f>Model!$W$23*((drdp!C203+drdp!L203)*'DEC-OH'!$B203+(drdp!F203+drdp!O203)*'DEC-OH'!$C203+(drdp!I203+drdp!R203)*'DEC-OH'!$D203)</f>
        <v>0</v>
      </c>
      <c r="G203" s="20">
        <f>Model!$W$23*((drdp!D203+drdp!M203)*'DEC-OH'!$B203+(drdp!G203+drdp!P203)*'DEC-OH'!$C203+(drdp!J203+drdp!S203)*'DEC-OH'!$D203)</f>
        <v>0</v>
      </c>
      <c r="H203" s="18">
        <f>Model!$W$23*((drdp!B203)*'DEC-OH'!$B203+(drdp!E203)*'DEC-OH'!$C203+(drdp!H203)*'DEC-OH'!$D203)</f>
        <v>0</v>
      </c>
      <c r="I203" s="18">
        <f>Model!$W$23*((drdp!C203)*'DEC-OH'!$B203+(drdp!F203)*'DEC-OH'!$C203+(drdp!I203)*'DEC-OH'!$D203)</f>
        <v>0</v>
      </c>
      <c r="J203" s="18">
        <f>Model!$W$23*((drdp!D203)*'DEC-OH'!$B203+(drdp!G203)*'DEC-OH'!$C203+(drdp!J203)*'DEC-OH'!$D203)</f>
        <v>0</v>
      </c>
      <c r="K203" s="21">
        <f>SUM(E$3:E202)+H203</f>
        <v>-2.7402802876642864</v>
      </c>
      <c r="L203" s="21">
        <f>SUM(F$3:F202)+I203</f>
        <v>2.7412579295278459</v>
      </c>
      <c r="M203" s="21">
        <f>SUM(G$3:G202)+J203</f>
        <v>0</v>
      </c>
      <c r="N203" s="21"/>
      <c r="O203" s="21"/>
      <c r="P203" s="21"/>
      <c r="Q203" s="19">
        <f t="shared" si="13"/>
        <v>7.5091360549614645</v>
      </c>
      <c r="R203" s="19">
        <f t="shared" si="13"/>
        <v>7.5144950361992926</v>
      </c>
      <c r="S203" s="19">
        <f t="shared" si="13"/>
        <v>0</v>
      </c>
      <c r="T203" s="19">
        <f t="shared" si="14"/>
        <v>-7.5118150676885715</v>
      </c>
      <c r="U203" s="19">
        <f t="shared" si="15"/>
        <v>0</v>
      </c>
      <c r="V203" s="19">
        <f t="shared" si="16"/>
        <v>0</v>
      </c>
    </row>
    <row r="204" spans="1:22" x14ac:dyDescent="0.25">
      <c r="A204" s="26">
        <f>Wellpath!E204</f>
        <v>0</v>
      </c>
      <c r="B204" s="22">
        <v>0</v>
      </c>
      <c r="C204" s="22">
        <v>0</v>
      </c>
      <c r="D204" s="22">
        <v>1</v>
      </c>
      <c r="E204" s="20">
        <f>Model!$W$23*((drdp!B204+drdp!K204)*'DEC-OH'!$B204+(drdp!E204+drdp!N204)*'DEC-OH'!$C204+(drdp!H204+drdp!Q204)*'DEC-OH'!$D204)</f>
        <v>0</v>
      </c>
      <c r="F204" s="20">
        <f>Model!$W$23*((drdp!C204+drdp!L204)*'DEC-OH'!$B204+(drdp!F204+drdp!O204)*'DEC-OH'!$C204+(drdp!I204+drdp!R204)*'DEC-OH'!$D204)</f>
        <v>0</v>
      </c>
      <c r="G204" s="20">
        <f>Model!$W$23*((drdp!D204+drdp!M204)*'DEC-OH'!$B204+(drdp!G204+drdp!P204)*'DEC-OH'!$C204+(drdp!J204+drdp!S204)*'DEC-OH'!$D204)</f>
        <v>0</v>
      </c>
      <c r="H204" s="18">
        <f>Model!$W$23*((drdp!B204)*'DEC-OH'!$B204+(drdp!E204)*'DEC-OH'!$C204+(drdp!H204)*'DEC-OH'!$D204)</f>
        <v>0</v>
      </c>
      <c r="I204" s="18">
        <f>Model!$W$23*((drdp!C204)*'DEC-OH'!$B204+(drdp!F204)*'DEC-OH'!$C204+(drdp!I204)*'DEC-OH'!$D204)</f>
        <v>0</v>
      </c>
      <c r="J204" s="18">
        <f>Model!$W$23*((drdp!D204)*'DEC-OH'!$B204+(drdp!G204)*'DEC-OH'!$C204+(drdp!J204)*'DEC-OH'!$D204)</f>
        <v>0</v>
      </c>
      <c r="K204" s="21">
        <f>SUM(E$3:E203)+H204</f>
        <v>-2.7402802876642864</v>
      </c>
      <c r="L204" s="21">
        <f>SUM(F$3:F203)+I204</f>
        <v>2.7412579295278459</v>
      </c>
      <c r="M204" s="21">
        <f>SUM(G$3:G203)+J204</f>
        <v>0</v>
      </c>
      <c r="N204" s="21"/>
      <c r="O204" s="21"/>
      <c r="P204" s="21"/>
      <c r="Q204" s="19">
        <f t="shared" si="13"/>
        <v>7.5091360549614645</v>
      </c>
      <c r="R204" s="19">
        <f t="shared" si="13"/>
        <v>7.5144950361992926</v>
      </c>
      <c r="S204" s="19">
        <f t="shared" si="13"/>
        <v>0</v>
      </c>
      <c r="T204" s="19">
        <f t="shared" si="14"/>
        <v>-7.5118150676885715</v>
      </c>
      <c r="U204" s="19">
        <f t="shared" si="15"/>
        <v>0</v>
      </c>
      <c r="V204" s="19">
        <f t="shared" si="16"/>
        <v>0</v>
      </c>
    </row>
    <row r="205" spans="1:22" x14ac:dyDescent="0.25">
      <c r="A205" s="26">
        <f>Wellpath!E205</f>
        <v>0</v>
      </c>
      <c r="B205" s="22">
        <v>0</v>
      </c>
      <c r="C205" s="22">
        <v>0</v>
      </c>
      <c r="D205" s="22">
        <v>1</v>
      </c>
      <c r="E205" s="20">
        <f>Model!$W$23*((drdp!B205+drdp!K205)*'DEC-OH'!$B205+(drdp!E205+drdp!N205)*'DEC-OH'!$C205+(drdp!H205+drdp!Q205)*'DEC-OH'!$D205)</f>
        <v>0</v>
      </c>
      <c r="F205" s="20">
        <f>Model!$W$23*((drdp!C205+drdp!L205)*'DEC-OH'!$B205+(drdp!F205+drdp!O205)*'DEC-OH'!$C205+(drdp!I205+drdp!R205)*'DEC-OH'!$D205)</f>
        <v>0</v>
      </c>
      <c r="G205" s="20">
        <f>Model!$W$23*((drdp!D205+drdp!M205)*'DEC-OH'!$B205+(drdp!G205+drdp!P205)*'DEC-OH'!$C205+(drdp!J205+drdp!S205)*'DEC-OH'!$D205)</f>
        <v>0</v>
      </c>
      <c r="H205" s="18">
        <f>Model!$W$23*((drdp!B205)*'DEC-OH'!$B205+(drdp!E205)*'DEC-OH'!$C205+(drdp!H205)*'DEC-OH'!$D205)</f>
        <v>0</v>
      </c>
      <c r="I205" s="18">
        <f>Model!$W$23*((drdp!C205)*'DEC-OH'!$B205+(drdp!F205)*'DEC-OH'!$C205+(drdp!I205)*'DEC-OH'!$D205)</f>
        <v>0</v>
      </c>
      <c r="J205" s="18">
        <f>Model!$W$23*((drdp!D205)*'DEC-OH'!$B205+(drdp!G205)*'DEC-OH'!$C205+(drdp!J205)*'DEC-OH'!$D205)</f>
        <v>0</v>
      </c>
      <c r="K205" s="21">
        <f>SUM(E$3:E204)+H205</f>
        <v>-2.7402802876642864</v>
      </c>
      <c r="L205" s="21">
        <f>SUM(F$3:F204)+I205</f>
        <v>2.7412579295278459</v>
      </c>
      <c r="M205" s="21">
        <f>SUM(G$3:G204)+J205</f>
        <v>0</v>
      </c>
      <c r="N205" s="21"/>
      <c r="O205" s="21"/>
      <c r="P205" s="21"/>
      <c r="Q205" s="19">
        <f t="shared" si="13"/>
        <v>7.5091360549614645</v>
      </c>
      <c r="R205" s="19">
        <f t="shared" si="13"/>
        <v>7.5144950361992926</v>
      </c>
      <c r="S205" s="19">
        <f t="shared" si="13"/>
        <v>0</v>
      </c>
      <c r="T205" s="19">
        <f t="shared" si="14"/>
        <v>-7.5118150676885715</v>
      </c>
      <c r="U205" s="19">
        <f t="shared" si="15"/>
        <v>0</v>
      </c>
      <c r="V205" s="19">
        <f t="shared" si="16"/>
        <v>0</v>
      </c>
    </row>
    <row r="206" spans="1:22" x14ac:dyDescent="0.25">
      <c r="A206" s="26">
        <f>Wellpath!E206</f>
        <v>0</v>
      </c>
      <c r="B206" s="22">
        <v>0</v>
      </c>
      <c r="C206" s="22">
        <v>0</v>
      </c>
      <c r="D206" s="22">
        <v>1</v>
      </c>
      <c r="E206" s="20">
        <f>Model!$W$23*((drdp!B206+drdp!K206)*'DEC-OH'!$B206+(drdp!E206+drdp!N206)*'DEC-OH'!$C206+(drdp!H206+drdp!Q206)*'DEC-OH'!$D206)</f>
        <v>0</v>
      </c>
      <c r="F206" s="20">
        <f>Model!$W$23*((drdp!C206+drdp!L206)*'DEC-OH'!$B206+(drdp!F206+drdp!O206)*'DEC-OH'!$C206+(drdp!I206+drdp!R206)*'DEC-OH'!$D206)</f>
        <v>0</v>
      </c>
      <c r="G206" s="20">
        <f>Model!$W$23*((drdp!D206+drdp!M206)*'DEC-OH'!$B206+(drdp!G206+drdp!P206)*'DEC-OH'!$C206+(drdp!J206+drdp!S206)*'DEC-OH'!$D206)</f>
        <v>0</v>
      </c>
      <c r="H206" s="18">
        <f>Model!$W$23*((drdp!B206)*'DEC-OH'!$B206+(drdp!E206)*'DEC-OH'!$C206+(drdp!H206)*'DEC-OH'!$D206)</f>
        <v>0</v>
      </c>
      <c r="I206" s="18">
        <f>Model!$W$23*((drdp!C206)*'DEC-OH'!$B206+(drdp!F206)*'DEC-OH'!$C206+(drdp!I206)*'DEC-OH'!$D206)</f>
        <v>0</v>
      </c>
      <c r="J206" s="18">
        <f>Model!$W$23*((drdp!D206)*'DEC-OH'!$B206+(drdp!G206)*'DEC-OH'!$C206+(drdp!J206)*'DEC-OH'!$D206)</f>
        <v>0</v>
      </c>
      <c r="K206" s="21">
        <f>SUM(E$3:E205)+H206</f>
        <v>-2.7402802876642864</v>
      </c>
      <c r="L206" s="21">
        <f>SUM(F$3:F205)+I206</f>
        <v>2.7412579295278459</v>
      </c>
      <c r="M206" s="21">
        <f>SUM(G$3:G205)+J206</f>
        <v>0</v>
      </c>
      <c r="N206" s="21"/>
      <c r="O206" s="21"/>
      <c r="P206" s="21"/>
      <c r="Q206" s="19">
        <f t="shared" si="13"/>
        <v>7.5091360549614645</v>
      </c>
      <c r="R206" s="19">
        <f t="shared" si="13"/>
        <v>7.5144950361992926</v>
      </c>
      <c r="S206" s="19">
        <f t="shared" si="13"/>
        <v>0</v>
      </c>
      <c r="T206" s="19">
        <f t="shared" si="14"/>
        <v>-7.5118150676885715</v>
      </c>
      <c r="U206" s="19">
        <f t="shared" si="15"/>
        <v>0</v>
      </c>
      <c r="V206" s="19">
        <f t="shared" si="16"/>
        <v>0</v>
      </c>
    </row>
    <row r="207" spans="1:22" x14ac:dyDescent="0.25">
      <c r="A207" s="26">
        <f>Wellpath!E207</f>
        <v>0</v>
      </c>
      <c r="B207" s="22">
        <v>0</v>
      </c>
      <c r="C207" s="22">
        <v>0</v>
      </c>
      <c r="D207" s="22">
        <v>1</v>
      </c>
      <c r="E207" s="20">
        <f>Model!$W$23*((drdp!B207+drdp!K207)*'DEC-OH'!$B207+(drdp!E207+drdp!N207)*'DEC-OH'!$C207+(drdp!H207+drdp!Q207)*'DEC-OH'!$D207)</f>
        <v>0</v>
      </c>
      <c r="F207" s="20">
        <f>Model!$W$23*((drdp!C207+drdp!L207)*'DEC-OH'!$B207+(drdp!F207+drdp!O207)*'DEC-OH'!$C207+(drdp!I207+drdp!R207)*'DEC-OH'!$D207)</f>
        <v>0</v>
      </c>
      <c r="G207" s="20">
        <f>Model!$W$23*((drdp!D207+drdp!M207)*'DEC-OH'!$B207+(drdp!G207+drdp!P207)*'DEC-OH'!$C207+(drdp!J207+drdp!S207)*'DEC-OH'!$D207)</f>
        <v>0</v>
      </c>
      <c r="H207" s="18">
        <f>Model!$W$23*((drdp!B207)*'DEC-OH'!$B207+(drdp!E207)*'DEC-OH'!$C207+(drdp!H207)*'DEC-OH'!$D207)</f>
        <v>0</v>
      </c>
      <c r="I207" s="18">
        <f>Model!$W$23*((drdp!C207)*'DEC-OH'!$B207+(drdp!F207)*'DEC-OH'!$C207+(drdp!I207)*'DEC-OH'!$D207)</f>
        <v>0</v>
      </c>
      <c r="J207" s="18">
        <f>Model!$W$23*((drdp!D207)*'DEC-OH'!$B207+(drdp!G207)*'DEC-OH'!$C207+(drdp!J207)*'DEC-OH'!$D207)</f>
        <v>0</v>
      </c>
      <c r="K207" s="21">
        <f>SUM(E$3:E206)+H207</f>
        <v>-2.7402802876642864</v>
      </c>
      <c r="L207" s="21">
        <f>SUM(F$3:F206)+I207</f>
        <v>2.7412579295278459</v>
      </c>
      <c r="M207" s="21">
        <f>SUM(G$3:G206)+J207</f>
        <v>0</v>
      </c>
      <c r="N207" s="21"/>
      <c r="O207" s="21"/>
      <c r="P207" s="21"/>
      <c r="Q207" s="19">
        <f t="shared" si="13"/>
        <v>7.5091360549614645</v>
      </c>
      <c r="R207" s="19">
        <f t="shared" si="13"/>
        <v>7.5144950361992926</v>
      </c>
      <c r="S207" s="19">
        <f t="shared" si="13"/>
        <v>0</v>
      </c>
      <c r="T207" s="19">
        <f t="shared" si="14"/>
        <v>-7.5118150676885715</v>
      </c>
      <c r="U207" s="19">
        <f t="shared" si="15"/>
        <v>0</v>
      </c>
      <c r="V207" s="19">
        <f t="shared" si="16"/>
        <v>0</v>
      </c>
    </row>
    <row r="208" spans="1:22" x14ac:dyDescent="0.25">
      <c r="A208" s="26">
        <f>Wellpath!E208</f>
        <v>0</v>
      </c>
      <c r="B208" s="22">
        <v>0</v>
      </c>
      <c r="C208" s="22">
        <v>0</v>
      </c>
      <c r="D208" s="22">
        <v>1</v>
      </c>
      <c r="E208" s="20">
        <f>Model!$W$23*((drdp!B208+drdp!K208)*'DEC-OH'!$B208+(drdp!E208+drdp!N208)*'DEC-OH'!$C208+(drdp!H208+drdp!Q208)*'DEC-OH'!$D208)</f>
        <v>0</v>
      </c>
      <c r="F208" s="20">
        <f>Model!$W$23*((drdp!C208+drdp!L208)*'DEC-OH'!$B208+(drdp!F208+drdp!O208)*'DEC-OH'!$C208+(drdp!I208+drdp!R208)*'DEC-OH'!$D208)</f>
        <v>0</v>
      </c>
      <c r="G208" s="20">
        <f>Model!$W$23*((drdp!D208+drdp!M208)*'DEC-OH'!$B208+(drdp!G208+drdp!P208)*'DEC-OH'!$C208+(drdp!J208+drdp!S208)*'DEC-OH'!$D208)</f>
        <v>0</v>
      </c>
      <c r="H208" s="18">
        <f>Model!$W$23*((drdp!B208)*'DEC-OH'!$B208+(drdp!E208)*'DEC-OH'!$C208+(drdp!H208)*'DEC-OH'!$D208)</f>
        <v>0</v>
      </c>
      <c r="I208" s="18">
        <f>Model!$W$23*((drdp!C208)*'DEC-OH'!$B208+(drdp!F208)*'DEC-OH'!$C208+(drdp!I208)*'DEC-OH'!$D208)</f>
        <v>0</v>
      </c>
      <c r="J208" s="18">
        <f>Model!$W$23*((drdp!D208)*'DEC-OH'!$B208+(drdp!G208)*'DEC-OH'!$C208+(drdp!J208)*'DEC-OH'!$D208)</f>
        <v>0</v>
      </c>
      <c r="K208" s="21">
        <f>SUM(E$3:E207)+H208</f>
        <v>-2.7402802876642864</v>
      </c>
      <c r="L208" s="21">
        <f>SUM(F$3:F207)+I208</f>
        <v>2.7412579295278459</v>
      </c>
      <c r="M208" s="21">
        <f>SUM(G$3:G207)+J208</f>
        <v>0</v>
      </c>
      <c r="N208" s="21"/>
      <c r="O208" s="21"/>
      <c r="P208" s="21"/>
      <c r="Q208" s="19">
        <f t="shared" si="13"/>
        <v>7.5091360549614645</v>
      </c>
      <c r="R208" s="19">
        <f t="shared" si="13"/>
        <v>7.5144950361992926</v>
      </c>
      <c r="S208" s="19">
        <f t="shared" si="13"/>
        <v>0</v>
      </c>
      <c r="T208" s="19">
        <f t="shared" si="14"/>
        <v>-7.5118150676885715</v>
      </c>
      <c r="U208" s="19">
        <f t="shared" si="15"/>
        <v>0</v>
      </c>
      <c r="V208" s="19">
        <f t="shared" si="16"/>
        <v>0</v>
      </c>
    </row>
    <row r="209" spans="1:22" x14ac:dyDescent="0.25">
      <c r="A209" s="26">
        <f>Wellpath!E209</f>
        <v>0</v>
      </c>
      <c r="B209" s="22">
        <v>0</v>
      </c>
      <c r="C209" s="22">
        <v>0</v>
      </c>
      <c r="D209" s="22">
        <v>1</v>
      </c>
      <c r="E209" s="20">
        <f>Model!$W$23*((drdp!B209+drdp!K209)*'DEC-OH'!$B209+(drdp!E209+drdp!N209)*'DEC-OH'!$C209+(drdp!H209+drdp!Q209)*'DEC-OH'!$D209)</f>
        <v>0</v>
      </c>
      <c r="F209" s="20">
        <f>Model!$W$23*((drdp!C209+drdp!L209)*'DEC-OH'!$B209+(drdp!F209+drdp!O209)*'DEC-OH'!$C209+(drdp!I209+drdp!R209)*'DEC-OH'!$D209)</f>
        <v>0</v>
      </c>
      <c r="G209" s="20">
        <f>Model!$W$23*((drdp!D209+drdp!M209)*'DEC-OH'!$B209+(drdp!G209+drdp!P209)*'DEC-OH'!$C209+(drdp!J209+drdp!S209)*'DEC-OH'!$D209)</f>
        <v>0</v>
      </c>
      <c r="H209" s="18">
        <f>Model!$W$23*((drdp!B209)*'DEC-OH'!$B209+(drdp!E209)*'DEC-OH'!$C209+(drdp!H209)*'DEC-OH'!$D209)</f>
        <v>0</v>
      </c>
      <c r="I209" s="18">
        <f>Model!$W$23*((drdp!C209)*'DEC-OH'!$B209+(drdp!F209)*'DEC-OH'!$C209+(drdp!I209)*'DEC-OH'!$D209)</f>
        <v>0</v>
      </c>
      <c r="J209" s="18">
        <f>Model!$W$23*((drdp!D209)*'DEC-OH'!$B209+(drdp!G209)*'DEC-OH'!$C209+(drdp!J209)*'DEC-OH'!$D209)</f>
        <v>0</v>
      </c>
      <c r="K209" s="21">
        <f>SUM(E$3:E208)+H209</f>
        <v>-2.7402802876642864</v>
      </c>
      <c r="L209" s="21">
        <f>SUM(F$3:F208)+I209</f>
        <v>2.7412579295278459</v>
      </c>
      <c r="M209" s="21">
        <f>SUM(G$3:G208)+J209</f>
        <v>0</v>
      </c>
      <c r="N209" s="21"/>
      <c r="O209" s="21"/>
      <c r="P209" s="21"/>
      <c r="Q209" s="19">
        <f t="shared" si="13"/>
        <v>7.5091360549614645</v>
      </c>
      <c r="R209" s="19">
        <f t="shared" si="13"/>
        <v>7.5144950361992926</v>
      </c>
      <c r="S209" s="19">
        <f t="shared" si="13"/>
        <v>0</v>
      </c>
      <c r="T209" s="19">
        <f t="shared" si="14"/>
        <v>-7.5118150676885715</v>
      </c>
      <c r="U209" s="19">
        <f t="shared" si="15"/>
        <v>0</v>
      </c>
      <c r="V209" s="19">
        <f t="shared" si="16"/>
        <v>0</v>
      </c>
    </row>
    <row r="210" spans="1:22" x14ac:dyDescent="0.25">
      <c r="A210" s="26">
        <f>Wellpath!E210</f>
        <v>0</v>
      </c>
      <c r="B210" s="22">
        <v>0</v>
      </c>
      <c r="C210" s="22">
        <v>0</v>
      </c>
      <c r="D210" s="22">
        <v>1</v>
      </c>
      <c r="E210" s="20">
        <f>Model!$W$23*((drdp!B210+drdp!K210)*'DEC-OH'!$B210+(drdp!E210+drdp!N210)*'DEC-OH'!$C210+(drdp!H210+drdp!Q210)*'DEC-OH'!$D210)</f>
        <v>0</v>
      </c>
      <c r="F210" s="20">
        <f>Model!$W$23*((drdp!C210+drdp!L210)*'DEC-OH'!$B210+(drdp!F210+drdp!O210)*'DEC-OH'!$C210+(drdp!I210+drdp!R210)*'DEC-OH'!$D210)</f>
        <v>0</v>
      </c>
      <c r="G210" s="20">
        <f>Model!$W$23*((drdp!D210+drdp!M210)*'DEC-OH'!$B210+(drdp!G210+drdp!P210)*'DEC-OH'!$C210+(drdp!J210+drdp!S210)*'DEC-OH'!$D210)</f>
        <v>0</v>
      </c>
      <c r="H210" s="18">
        <f>Model!$W$23*((drdp!B210)*'DEC-OH'!$B210+(drdp!E210)*'DEC-OH'!$C210+(drdp!H210)*'DEC-OH'!$D210)</f>
        <v>0</v>
      </c>
      <c r="I210" s="18">
        <f>Model!$W$23*((drdp!C210)*'DEC-OH'!$B210+(drdp!F210)*'DEC-OH'!$C210+(drdp!I210)*'DEC-OH'!$D210)</f>
        <v>0</v>
      </c>
      <c r="J210" s="18">
        <f>Model!$W$23*((drdp!D210)*'DEC-OH'!$B210+(drdp!G210)*'DEC-OH'!$C210+(drdp!J210)*'DEC-OH'!$D210)</f>
        <v>0</v>
      </c>
      <c r="K210" s="21">
        <f>SUM(E$3:E209)+H210</f>
        <v>-2.7402802876642864</v>
      </c>
      <c r="L210" s="21">
        <f>SUM(F$3:F209)+I210</f>
        <v>2.7412579295278459</v>
      </c>
      <c r="M210" s="21">
        <f>SUM(G$3:G209)+J210</f>
        <v>0</v>
      </c>
      <c r="N210" s="21"/>
      <c r="O210" s="21"/>
      <c r="P210" s="21"/>
      <c r="Q210" s="19">
        <f t="shared" si="13"/>
        <v>7.5091360549614645</v>
      </c>
      <c r="R210" s="19">
        <f t="shared" si="13"/>
        <v>7.5144950361992926</v>
      </c>
      <c r="S210" s="19">
        <f t="shared" si="13"/>
        <v>0</v>
      </c>
      <c r="T210" s="19">
        <f t="shared" si="14"/>
        <v>-7.5118150676885715</v>
      </c>
      <c r="U210" s="19">
        <f t="shared" si="15"/>
        <v>0</v>
      </c>
      <c r="V210" s="19">
        <f t="shared" si="16"/>
        <v>0</v>
      </c>
    </row>
    <row r="211" spans="1:22" x14ac:dyDescent="0.25">
      <c r="A211" s="26">
        <f>Wellpath!E211</f>
        <v>0</v>
      </c>
      <c r="B211" s="22">
        <v>0</v>
      </c>
      <c r="C211" s="22">
        <v>0</v>
      </c>
      <c r="D211" s="22">
        <v>1</v>
      </c>
      <c r="E211" s="20">
        <f>Model!$W$23*((drdp!B211+drdp!K211)*'DEC-OH'!$B211+(drdp!E211+drdp!N211)*'DEC-OH'!$C211+(drdp!H211+drdp!Q211)*'DEC-OH'!$D211)</f>
        <v>0</v>
      </c>
      <c r="F211" s="20">
        <f>Model!$W$23*((drdp!C211+drdp!L211)*'DEC-OH'!$B211+(drdp!F211+drdp!O211)*'DEC-OH'!$C211+(drdp!I211+drdp!R211)*'DEC-OH'!$D211)</f>
        <v>0</v>
      </c>
      <c r="G211" s="20">
        <f>Model!$W$23*((drdp!D211+drdp!M211)*'DEC-OH'!$B211+(drdp!G211+drdp!P211)*'DEC-OH'!$C211+(drdp!J211+drdp!S211)*'DEC-OH'!$D211)</f>
        <v>0</v>
      </c>
      <c r="H211" s="18">
        <f>Model!$W$23*((drdp!B211)*'DEC-OH'!$B211+(drdp!E211)*'DEC-OH'!$C211+(drdp!H211)*'DEC-OH'!$D211)</f>
        <v>0</v>
      </c>
      <c r="I211" s="18">
        <f>Model!$W$23*((drdp!C211)*'DEC-OH'!$B211+(drdp!F211)*'DEC-OH'!$C211+(drdp!I211)*'DEC-OH'!$D211)</f>
        <v>0</v>
      </c>
      <c r="J211" s="18">
        <f>Model!$W$23*((drdp!D211)*'DEC-OH'!$B211+(drdp!G211)*'DEC-OH'!$C211+(drdp!J211)*'DEC-OH'!$D211)</f>
        <v>0</v>
      </c>
      <c r="K211" s="21">
        <f>SUM(E$3:E210)+H211</f>
        <v>-2.7402802876642864</v>
      </c>
      <c r="L211" s="21">
        <f>SUM(F$3:F210)+I211</f>
        <v>2.7412579295278459</v>
      </c>
      <c r="M211" s="21">
        <f>SUM(G$3:G210)+J211</f>
        <v>0</v>
      </c>
      <c r="N211" s="21"/>
      <c r="O211" s="21"/>
      <c r="P211" s="21"/>
      <c r="Q211" s="19">
        <f t="shared" si="13"/>
        <v>7.5091360549614645</v>
      </c>
      <c r="R211" s="19">
        <f t="shared" si="13"/>
        <v>7.5144950361992926</v>
      </c>
      <c r="S211" s="19">
        <f t="shared" si="13"/>
        <v>0</v>
      </c>
      <c r="T211" s="19">
        <f t="shared" si="14"/>
        <v>-7.5118150676885715</v>
      </c>
      <c r="U211" s="19">
        <f t="shared" si="15"/>
        <v>0</v>
      </c>
      <c r="V211" s="19">
        <f t="shared" si="16"/>
        <v>0</v>
      </c>
    </row>
    <row r="212" spans="1:22" x14ac:dyDescent="0.25">
      <c r="A212" s="26">
        <f>Wellpath!E212</f>
        <v>0</v>
      </c>
      <c r="B212" s="22">
        <v>0</v>
      </c>
      <c r="C212" s="22">
        <v>0</v>
      </c>
      <c r="D212" s="22">
        <v>1</v>
      </c>
      <c r="E212" s="20">
        <f>Model!$W$23*((drdp!B212+drdp!K212)*'DEC-OH'!$B212+(drdp!E212+drdp!N212)*'DEC-OH'!$C212+(drdp!H212+drdp!Q212)*'DEC-OH'!$D212)</f>
        <v>0</v>
      </c>
      <c r="F212" s="20">
        <f>Model!$W$23*((drdp!C212+drdp!L212)*'DEC-OH'!$B212+(drdp!F212+drdp!O212)*'DEC-OH'!$C212+(drdp!I212+drdp!R212)*'DEC-OH'!$D212)</f>
        <v>0</v>
      </c>
      <c r="G212" s="20">
        <f>Model!$W$23*((drdp!D212+drdp!M212)*'DEC-OH'!$B212+(drdp!G212+drdp!P212)*'DEC-OH'!$C212+(drdp!J212+drdp!S212)*'DEC-OH'!$D212)</f>
        <v>0</v>
      </c>
      <c r="H212" s="18">
        <f>Model!$W$23*((drdp!B212)*'DEC-OH'!$B212+(drdp!E212)*'DEC-OH'!$C212+(drdp!H212)*'DEC-OH'!$D212)</f>
        <v>0</v>
      </c>
      <c r="I212" s="18">
        <f>Model!$W$23*((drdp!C212)*'DEC-OH'!$B212+(drdp!F212)*'DEC-OH'!$C212+(drdp!I212)*'DEC-OH'!$D212)</f>
        <v>0</v>
      </c>
      <c r="J212" s="18">
        <f>Model!$W$23*((drdp!D212)*'DEC-OH'!$B212+(drdp!G212)*'DEC-OH'!$C212+(drdp!J212)*'DEC-OH'!$D212)</f>
        <v>0</v>
      </c>
      <c r="K212" s="21">
        <f>SUM(E$3:E211)+H212</f>
        <v>-2.7402802876642864</v>
      </c>
      <c r="L212" s="21">
        <f>SUM(F$3:F211)+I212</f>
        <v>2.7412579295278459</v>
      </c>
      <c r="M212" s="21">
        <f>SUM(G$3:G211)+J212</f>
        <v>0</v>
      </c>
      <c r="N212" s="21"/>
      <c r="O212" s="21"/>
      <c r="P212" s="21"/>
      <c r="Q212" s="19">
        <f t="shared" ref="Q212:S271" si="17">K212^2</f>
        <v>7.5091360549614645</v>
      </c>
      <c r="R212" s="19">
        <f t="shared" si="17"/>
        <v>7.5144950361992926</v>
      </c>
      <c r="S212" s="19">
        <f t="shared" si="17"/>
        <v>0</v>
      </c>
      <c r="T212" s="19">
        <f t="shared" si="14"/>
        <v>-7.5118150676885715</v>
      </c>
      <c r="U212" s="19">
        <f t="shared" si="15"/>
        <v>0</v>
      </c>
      <c r="V212" s="19">
        <f t="shared" si="16"/>
        <v>0</v>
      </c>
    </row>
    <row r="213" spans="1:22" x14ac:dyDescent="0.25">
      <c r="A213" s="26">
        <f>Wellpath!E213</f>
        <v>0</v>
      </c>
      <c r="B213" s="22">
        <v>0</v>
      </c>
      <c r="C213" s="22">
        <v>0</v>
      </c>
      <c r="D213" s="22">
        <v>1</v>
      </c>
      <c r="E213" s="20">
        <f>Model!$W$23*((drdp!B213+drdp!K213)*'DEC-OH'!$B213+(drdp!E213+drdp!N213)*'DEC-OH'!$C213+(drdp!H213+drdp!Q213)*'DEC-OH'!$D213)</f>
        <v>0</v>
      </c>
      <c r="F213" s="20">
        <f>Model!$W$23*((drdp!C213+drdp!L213)*'DEC-OH'!$B213+(drdp!F213+drdp!O213)*'DEC-OH'!$C213+(drdp!I213+drdp!R213)*'DEC-OH'!$D213)</f>
        <v>0</v>
      </c>
      <c r="G213" s="20">
        <f>Model!$W$23*((drdp!D213+drdp!M213)*'DEC-OH'!$B213+(drdp!G213+drdp!P213)*'DEC-OH'!$C213+(drdp!J213+drdp!S213)*'DEC-OH'!$D213)</f>
        <v>0</v>
      </c>
      <c r="H213" s="18">
        <f>Model!$W$23*((drdp!B213)*'DEC-OH'!$B213+(drdp!E213)*'DEC-OH'!$C213+(drdp!H213)*'DEC-OH'!$D213)</f>
        <v>0</v>
      </c>
      <c r="I213" s="18">
        <f>Model!$W$23*((drdp!C213)*'DEC-OH'!$B213+(drdp!F213)*'DEC-OH'!$C213+(drdp!I213)*'DEC-OH'!$D213)</f>
        <v>0</v>
      </c>
      <c r="J213" s="18">
        <f>Model!$W$23*((drdp!D213)*'DEC-OH'!$B213+(drdp!G213)*'DEC-OH'!$C213+(drdp!J213)*'DEC-OH'!$D213)</f>
        <v>0</v>
      </c>
      <c r="K213" s="21">
        <f>SUM(E$3:E212)+H213</f>
        <v>-2.7402802876642864</v>
      </c>
      <c r="L213" s="21">
        <f>SUM(F$3:F212)+I213</f>
        <v>2.7412579295278459</v>
      </c>
      <c r="M213" s="21">
        <f>SUM(G$3:G212)+J213</f>
        <v>0</v>
      </c>
      <c r="N213" s="21"/>
      <c r="O213" s="21"/>
      <c r="P213" s="21"/>
      <c r="Q213" s="19">
        <f t="shared" si="17"/>
        <v>7.5091360549614645</v>
      </c>
      <c r="R213" s="19">
        <f t="shared" si="17"/>
        <v>7.5144950361992926</v>
      </c>
      <c r="S213" s="19">
        <f t="shared" si="17"/>
        <v>0</v>
      </c>
      <c r="T213" s="19">
        <f t="shared" si="14"/>
        <v>-7.5118150676885715</v>
      </c>
      <c r="U213" s="19">
        <f t="shared" si="15"/>
        <v>0</v>
      </c>
      <c r="V213" s="19">
        <f t="shared" si="16"/>
        <v>0</v>
      </c>
    </row>
    <row r="214" spans="1:22" x14ac:dyDescent="0.25">
      <c r="A214" s="26">
        <f>Wellpath!E214</f>
        <v>0</v>
      </c>
      <c r="B214" s="22">
        <v>0</v>
      </c>
      <c r="C214" s="22">
        <v>0</v>
      </c>
      <c r="D214" s="22">
        <v>1</v>
      </c>
      <c r="E214" s="20">
        <f>Model!$W$23*((drdp!B214+drdp!K214)*'DEC-OH'!$B214+(drdp!E214+drdp!N214)*'DEC-OH'!$C214+(drdp!H214+drdp!Q214)*'DEC-OH'!$D214)</f>
        <v>0</v>
      </c>
      <c r="F214" s="20">
        <f>Model!$W$23*((drdp!C214+drdp!L214)*'DEC-OH'!$B214+(drdp!F214+drdp!O214)*'DEC-OH'!$C214+(drdp!I214+drdp!R214)*'DEC-OH'!$D214)</f>
        <v>0</v>
      </c>
      <c r="G214" s="20">
        <f>Model!$W$23*((drdp!D214+drdp!M214)*'DEC-OH'!$B214+(drdp!G214+drdp!P214)*'DEC-OH'!$C214+(drdp!J214+drdp!S214)*'DEC-OH'!$D214)</f>
        <v>0</v>
      </c>
      <c r="H214" s="18">
        <f>Model!$W$23*((drdp!B214)*'DEC-OH'!$B214+(drdp!E214)*'DEC-OH'!$C214+(drdp!H214)*'DEC-OH'!$D214)</f>
        <v>0</v>
      </c>
      <c r="I214" s="18">
        <f>Model!$W$23*((drdp!C214)*'DEC-OH'!$B214+(drdp!F214)*'DEC-OH'!$C214+(drdp!I214)*'DEC-OH'!$D214)</f>
        <v>0</v>
      </c>
      <c r="J214" s="18">
        <f>Model!$W$23*((drdp!D214)*'DEC-OH'!$B214+(drdp!G214)*'DEC-OH'!$C214+(drdp!J214)*'DEC-OH'!$D214)</f>
        <v>0</v>
      </c>
      <c r="K214" s="21">
        <f>SUM(E$3:E213)+H214</f>
        <v>-2.7402802876642864</v>
      </c>
      <c r="L214" s="21">
        <f>SUM(F$3:F213)+I214</f>
        <v>2.7412579295278459</v>
      </c>
      <c r="M214" s="21">
        <f>SUM(G$3:G213)+J214</f>
        <v>0</v>
      </c>
      <c r="N214" s="21"/>
      <c r="O214" s="21"/>
      <c r="P214" s="21"/>
      <c r="Q214" s="19">
        <f t="shared" si="17"/>
        <v>7.5091360549614645</v>
      </c>
      <c r="R214" s="19">
        <f t="shared" si="17"/>
        <v>7.5144950361992926</v>
      </c>
      <c r="S214" s="19">
        <f t="shared" si="17"/>
        <v>0</v>
      </c>
      <c r="T214" s="19">
        <f t="shared" si="14"/>
        <v>-7.5118150676885715</v>
      </c>
      <c r="U214" s="19">
        <f t="shared" si="15"/>
        <v>0</v>
      </c>
      <c r="V214" s="19">
        <f t="shared" si="16"/>
        <v>0</v>
      </c>
    </row>
    <row r="215" spans="1:22" x14ac:dyDescent="0.25">
      <c r="A215" s="26">
        <f>Wellpath!E215</f>
        <v>0</v>
      </c>
      <c r="B215" s="22">
        <v>0</v>
      </c>
      <c r="C215" s="22">
        <v>0</v>
      </c>
      <c r="D215" s="22">
        <v>1</v>
      </c>
      <c r="E215" s="20">
        <f>Model!$W$23*((drdp!B215+drdp!K215)*'DEC-OH'!$B215+(drdp!E215+drdp!N215)*'DEC-OH'!$C215+(drdp!H215+drdp!Q215)*'DEC-OH'!$D215)</f>
        <v>0</v>
      </c>
      <c r="F215" s="20">
        <f>Model!$W$23*((drdp!C215+drdp!L215)*'DEC-OH'!$B215+(drdp!F215+drdp!O215)*'DEC-OH'!$C215+(drdp!I215+drdp!R215)*'DEC-OH'!$D215)</f>
        <v>0</v>
      </c>
      <c r="G215" s="20">
        <f>Model!$W$23*((drdp!D215+drdp!M215)*'DEC-OH'!$B215+(drdp!G215+drdp!P215)*'DEC-OH'!$C215+(drdp!J215+drdp!S215)*'DEC-OH'!$D215)</f>
        <v>0</v>
      </c>
      <c r="H215" s="18">
        <f>Model!$W$23*((drdp!B215)*'DEC-OH'!$B215+(drdp!E215)*'DEC-OH'!$C215+(drdp!H215)*'DEC-OH'!$D215)</f>
        <v>0</v>
      </c>
      <c r="I215" s="18">
        <f>Model!$W$23*((drdp!C215)*'DEC-OH'!$B215+(drdp!F215)*'DEC-OH'!$C215+(drdp!I215)*'DEC-OH'!$D215)</f>
        <v>0</v>
      </c>
      <c r="J215" s="18">
        <f>Model!$W$23*((drdp!D215)*'DEC-OH'!$B215+(drdp!G215)*'DEC-OH'!$C215+(drdp!J215)*'DEC-OH'!$D215)</f>
        <v>0</v>
      </c>
      <c r="K215" s="21">
        <f>SUM(E$3:E214)+H215</f>
        <v>-2.7402802876642864</v>
      </c>
      <c r="L215" s="21">
        <f>SUM(F$3:F214)+I215</f>
        <v>2.7412579295278459</v>
      </c>
      <c r="M215" s="21">
        <f>SUM(G$3:G214)+J215</f>
        <v>0</v>
      </c>
      <c r="N215" s="21"/>
      <c r="O215" s="21"/>
      <c r="P215" s="21"/>
      <c r="Q215" s="19">
        <f t="shared" si="17"/>
        <v>7.5091360549614645</v>
      </c>
      <c r="R215" s="19">
        <f t="shared" si="17"/>
        <v>7.5144950361992926</v>
      </c>
      <c r="S215" s="19">
        <f t="shared" si="17"/>
        <v>0</v>
      </c>
      <c r="T215" s="19">
        <f t="shared" si="14"/>
        <v>-7.5118150676885715</v>
      </c>
      <c r="U215" s="19">
        <f t="shared" si="15"/>
        <v>0</v>
      </c>
      <c r="V215" s="19">
        <f t="shared" si="16"/>
        <v>0</v>
      </c>
    </row>
    <row r="216" spans="1:22" x14ac:dyDescent="0.25">
      <c r="A216" s="26">
        <f>Wellpath!E216</f>
        <v>0</v>
      </c>
      <c r="B216" s="22">
        <v>0</v>
      </c>
      <c r="C216" s="22">
        <v>0</v>
      </c>
      <c r="D216" s="22">
        <v>1</v>
      </c>
      <c r="E216" s="20">
        <f>Model!$W$23*((drdp!B216+drdp!K216)*'DEC-OH'!$B216+(drdp!E216+drdp!N216)*'DEC-OH'!$C216+(drdp!H216+drdp!Q216)*'DEC-OH'!$D216)</f>
        <v>0</v>
      </c>
      <c r="F216" s="20">
        <f>Model!$W$23*((drdp!C216+drdp!L216)*'DEC-OH'!$B216+(drdp!F216+drdp!O216)*'DEC-OH'!$C216+(drdp!I216+drdp!R216)*'DEC-OH'!$D216)</f>
        <v>0</v>
      </c>
      <c r="G216" s="20">
        <f>Model!$W$23*((drdp!D216+drdp!M216)*'DEC-OH'!$B216+(drdp!G216+drdp!P216)*'DEC-OH'!$C216+(drdp!J216+drdp!S216)*'DEC-OH'!$D216)</f>
        <v>0</v>
      </c>
      <c r="H216" s="18">
        <f>Model!$W$23*((drdp!B216)*'DEC-OH'!$B216+(drdp!E216)*'DEC-OH'!$C216+(drdp!H216)*'DEC-OH'!$D216)</f>
        <v>0</v>
      </c>
      <c r="I216" s="18">
        <f>Model!$W$23*((drdp!C216)*'DEC-OH'!$B216+(drdp!F216)*'DEC-OH'!$C216+(drdp!I216)*'DEC-OH'!$D216)</f>
        <v>0</v>
      </c>
      <c r="J216" s="18">
        <f>Model!$W$23*((drdp!D216)*'DEC-OH'!$B216+(drdp!G216)*'DEC-OH'!$C216+(drdp!J216)*'DEC-OH'!$D216)</f>
        <v>0</v>
      </c>
      <c r="K216" s="21">
        <f>SUM(E$3:E215)+H216</f>
        <v>-2.7402802876642864</v>
      </c>
      <c r="L216" s="21">
        <f>SUM(F$3:F215)+I216</f>
        <v>2.7412579295278459</v>
      </c>
      <c r="M216" s="21">
        <f>SUM(G$3:G215)+J216</f>
        <v>0</v>
      </c>
      <c r="N216" s="21"/>
      <c r="O216" s="21"/>
      <c r="P216" s="21"/>
      <c r="Q216" s="19">
        <f t="shared" si="17"/>
        <v>7.5091360549614645</v>
      </c>
      <c r="R216" s="19">
        <f t="shared" si="17"/>
        <v>7.5144950361992926</v>
      </c>
      <c r="S216" s="19">
        <f t="shared" si="17"/>
        <v>0</v>
      </c>
      <c r="T216" s="19">
        <f t="shared" si="14"/>
        <v>-7.5118150676885715</v>
      </c>
      <c r="U216" s="19">
        <f t="shared" si="15"/>
        <v>0</v>
      </c>
      <c r="V216" s="19">
        <f t="shared" si="16"/>
        <v>0</v>
      </c>
    </row>
    <row r="217" spans="1:22" x14ac:dyDescent="0.25">
      <c r="A217" s="26">
        <f>Wellpath!E217</f>
        <v>0</v>
      </c>
      <c r="B217" s="22">
        <v>0</v>
      </c>
      <c r="C217" s="22">
        <v>0</v>
      </c>
      <c r="D217" s="22">
        <v>1</v>
      </c>
      <c r="E217" s="20">
        <f>Model!$W$23*((drdp!B217+drdp!K217)*'DEC-OH'!$B217+(drdp!E217+drdp!N217)*'DEC-OH'!$C217+(drdp!H217+drdp!Q217)*'DEC-OH'!$D217)</f>
        <v>0</v>
      </c>
      <c r="F217" s="20">
        <f>Model!$W$23*((drdp!C217+drdp!L217)*'DEC-OH'!$B217+(drdp!F217+drdp!O217)*'DEC-OH'!$C217+(drdp!I217+drdp!R217)*'DEC-OH'!$D217)</f>
        <v>0</v>
      </c>
      <c r="G217" s="20">
        <f>Model!$W$23*((drdp!D217+drdp!M217)*'DEC-OH'!$B217+(drdp!G217+drdp!P217)*'DEC-OH'!$C217+(drdp!J217+drdp!S217)*'DEC-OH'!$D217)</f>
        <v>0</v>
      </c>
      <c r="H217" s="18">
        <f>Model!$W$23*((drdp!B217)*'DEC-OH'!$B217+(drdp!E217)*'DEC-OH'!$C217+(drdp!H217)*'DEC-OH'!$D217)</f>
        <v>0</v>
      </c>
      <c r="I217" s="18">
        <f>Model!$W$23*((drdp!C217)*'DEC-OH'!$B217+(drdp!F217)*'DEC-OH'!$C217+(drdp!I217)*'DEC-OH'!$D217)</f>
        <v>0</v>
      </c>
      <c r="J217" s="18">
        <f>Model!$W$23*((drdp!D217)*'DEC-OH'!$B217+(drdp!G217)*'DEC-OH'!$C217+(drdp!J217)*'DEC-OH'!$D217)</f>
        <v>0</v>
      </c>
      <c r="K217" s="21">
        <f>SUM(E$3:E216)+H217</f>
        <v>-2.7402802876642864</v>
      </c>
      <c r="L217" s="21">
        <f>SUM(F$3:F216)+I217</f>
        <v>2.7412579295278459</v>
      </c>
      <c r="M217" s="21">
        <f>SUM(G$3:G216)+J217</f>
        <v>0</v>
      </c>
      <c r="N217" s="21"/>
      <c r="O217" s="21"/>
      <c r="P217" s="21"/>
      <c r="Q217" s="19">
        <f t="shared" si="17"/>
        <v>7.5091360549614645</v>
      </c>
      <c r="R217" s="19">
        <f t="shared" si="17"/>
        <v>7.5144950361992926</v>
      </c>
      <c r="S217" s="19">
        <f t="shared" si="17"/>
        <v>0</v>
      </c>
      <c r="T217" s="19">
        <f t="shared" si="14"/>
        <v>-7.5118150676885715</v>
      </c>
      <c r="U217" s="19">
        <f t="shared" si="15"/>
        <v>0</v>
      </c>
      <c r="V217" s="19">
        <f t="shared" si="16"/>
        <v>0</v>
      </c>
    </row>
    <row r="218" spans="1:22" x14ac:dyDescent="0.25">
      <c r="A218" s="26">
        <f>Wellpath!E218</f>
        <v>0</v>
      </c>
      <c r="B218" s="22">
        <v>0</v>
      </c>
      <c r="C218" s="22">
        <v>0</v>
      </c>
      <c r="D218" s="22">
        <v>1</v>
      </c>
      <c r="E218" s="20">
        <f>Model!$W$23*((drdp!B218+drdp!K218)*'DEC-OH'!$B218+(drdp!E218+drdp!N218)*'DEC-OH'!$C218+(drdp!H218+drdp!Q218)*'DEC-OH'!$D218)</f>
        <v>0</v>
      </c>
      <c r="F218" s="20">
        <f>Model!$W$23*((drdp!C218+drdp!L218)*'DEC-OH'!$B218+(drdp!F218+drdp!O218)*'DEC-OH'!$C218+(drdp!I218+drdp!R218)*'DEC-OH'!$D218)</f>
        <v>0</v>
      </c>
      <c r="G218" s="20">
        <f>Model!$W$23*((drdp!D218+drdp!M218)*'DEC-OH'!$B218+(drdp!G218+drdp!P218)*'DEC-OH'!$C218+(drdp!J218+drdp!S218)*'DEC-OH'!$D218)</f>
        <v>0</v>
      </c>
      <c r="H218" s="18">
        <f>Model!$W$23*((drdp!B218)*'DEC-OH'!$B218+(drdp!E218)*'DEC-OH'!$C218+(drdp!H218)*'DEC-OH'!$D218)</f>
        <v>0</v>
      </c>
      <c r="I218" s="18">
        <f>Model!$W$23*((drdp!C218)*'DEC-OH'!$B218+(drdp!F218)*'DEC-OH'!$C218+(drdp!I218)*'DEC-OH'!$D218)</f>
        <v>0</v>
      </c>
      <c r="J218" s="18">
        <f>Model!$W$23*((drdp!D218)*'DEC-OH'!$B218+(drdp!G218)*'DEC-OH'!$C218+(drdp!J218)*'DEC-OH'!$D218)</f>
        <v>0</v>
      </c>
      <c r="K218" s="21">
        <f>SUM(E$3:E217)+H218</f>
        <v>-2.7402802876642864</v>
      </c>
      <c r="L218" s="21">
        <f>SUM(F$3:F217)+I218</f>
        <v>2.7412579295278459</v>
      </c>
      <c r="M218" s="21">
        <f>SUM(G$3:G217)+J218</f>
        <v>0</v>
      </c>
      <c r="N218" s="21"/>
      <c r="O218" s="21"/>
      <c r="P218" s="21"/>
      <c r="Q218" s="19">
        <f t="shared" si="17"/>
        <v>7.5091360549614645</v>
      </c>
      <c r="R218" s="19">
        <f t="shared" si="17"/>
        <v>7.5144950361992926</v>
      </c>
      <c r="S218" s="19">
        <f t="shared" si="17"/>
        <v>0</v>
      </c>
      <c r="T218" s="19">
        <f t="shared" si="14"/>
        <v>-7.5118150676885715</v>
      </c>
      <c r="U218" s="19">
        <f t="shared" si="15"/>
        <v>0</v>
      </c>
      <c r="V218" s="19">
        <f t="shared" si="16"/>
        <v>0</v>
      </c>
    </row>
    <row r="219" spans="1:22" x14ac:dyDescent="0.25">
      <c r="A219" s="26">
        <f>Wellpath!E219</f>
        <v>0</v>
      </c>
      <c r="B219" s="22">
        <v>0</v>
      </c>
      <c r="C219" s="22">
        <v>0</v>
      </c>
      <c r="D219" s="22">
        <v>1</v>
      </c>
      <c r="E219" s="20">
        <f>Model!$W$23*((drdp!B219+drdp!K219)*'DEC-OH'!$B219+(drdp!E219+drdp!N219)*'DEC-OH'!$C219+(drdp!H219+drdp!Q219)*'DEC-OH'!$D219)</f>
        <v>0</v>
      </c>
      <c r="F219" s="20">
        <f>Model!$W$23*((drdp!C219+drdp!L219)*'DEC-OH'!$B219+(drdp!F219+drdp!O219)*'DEC-OH'!$C219+(drdp!I219+drdp!R219)*'DEC-OH'!$D219)</f>
        <v>0</v>
      </c>
      <c r="G219" s="20">
        <f>Model!$W$23*((drdp!D219+drdp!M219)*'DEC-OH'!$B219+(drdp!G219+drdp!P219)*'DEC-OH'!$C219+(drdp!J219+drdp!S219)*'DEC-OH'!$D219)</f>
        <v>0</v>
      </c>
      <c r="H219" s="18">
        <f>Model!$W$23*((drdp!B219)*'DEC-OH'!$B219+(drdp!E219)*'DEC-OH'!$C219+(drdp!H219)*'DEC-OH'!$D219)</f>
        <v>0</v>
      </c>
      <c r="I219" s="18">
        <f>Model!$W$23*((drdp!C219)*'DEC-OH'!$B219+(drdp!F219)*'DEC-OH'!$C219+(drdp!I219)*'DEC-OH'!$D219)</f>
        <v>0</v>
      </c>
      <c r="J219" s="18">
        <f>Model!$W$23*((drdp!D219)*'DEC-OH'!$B219+(drdp!G219)*'DEC-OH'!$C219+(drdp!J219)*'DEC-OH'!$D219)</f>
        <v>0</v>
      </c>
      <c r="K219" s="21">
        <f>SUM(E$3:E218)+H219</f>
        <v>-2.7402802876642864</v>
      </c>
      <c r="L219" s="21">
        <f>SUM(F$3:F218)+I219</f>
        <v>2.7412579295278459</v>
      </c>
      <c r="M219" s="21">
        <f>SUM(G$3:G218)+J219</f>
        <v>0</v>
      </c>
      <c r="N219" s="21"/>
      <c r="O219" s="21"/>
      <c r="P219" s="21"/>
      <c r="Q219" s="19">
        <f t="shared" si="17"/>
        <v>7.5091360549614645</v>
      </c>
      <c r="R219" s="19">
        <f t="shared" si="17"/>
        <v>7.5144950361992926</v>
      </c>
      <c r="S219" s="19">
        <f t="shared" si="17"/>
        <v>0</v>
      </c>
      <c r="T219" s="19">
        <f t="shared" si="14"/>
        <v>-7.5118150676885715</v>
      </c>
      <c r="U219" s="19">
        <f t="shared" si="15"/>
        <v>0</v>
      </c>
      <c r="V219" s="19">
        <f t="shared" si="16"/>
        <v>0</v>
      </c>
    </row>
    <row r="220" spans="1:22" x14ac:dyDescent="0.25">
      <c r="A220" s="26">
        <f>Wellpath!E220</f>
        <v>0</v>
      </c>
      <c r="B220" s="22">
        <v>0</v>
      </c>
      <c r="C220" s="22">
        <v>0</v>
      </c>
      <c r="D220" s="22">
        <v>1</v>
      </c>
      <c r="E220" s="20">
        <f>Model!$W$23*((drdp!B220+drdp!K220)*'DEC-OH'!$B220+(drdp!E220+drdp!N220)*'DEC-OH'!$C220+(drdp!H220+drdp!Q220)*'DEC-OH'!$D220)</f>
        <v>0</v>
      </c>
      <c r="F220" s="20">
        <f>Model!$W$23*((drdp!C220+drdp!L220)*'DEC-OH'!$B220+(drdp!F220+drdp!O220)*'DEC-OH'!$C220+(drdp!I220+drdp!R220)*'DEC-OH'!$D220)</f>
        <v>0</v>
      </c>
      <c r="G220" s="20">
        <f>Model!$W$23*((drdp!D220+drdp!M220)*'DEC-OH'!$B220+(drdp!G220+drdp!P220)*'DEC-OH'!$C220+(drdp!J220+drdp!S220)*'DEC-OH'!$D220)</f>
        <v>0</v>
      </c>
      <c r="H220" s="18">
        <f>Model!$W$23*((drdp!B220)*'DEC-OH'!$B220+(drdp!E220)*'DEC-OH'!$C220+(drdp!H220)*'DEC-OH'!$D220)</f>
        <v>0</v>
      </c>
      <c r="I220" s="18">
        <f>Model!$W$23*((drdp!C220)*'DEC-OH'!$B220+(drdp!F220)*'DEC-OH'!$C220+(drdp!I220)*'DEC-OH'!$D220)</f>
        <v>0</v>
      </c>
      <c r="J220" s="18">
        <f>Model!$W$23*((drdp!D220)*'DEC-OH'!$B220+(drdp!G220)*'DEC-OH'!$C220+(drdp!J220)*'DEC-OH'!$D220)</f>
        <v>0</v>
      </c>
      <c r="K220" s="21">
        <f>SUM(E$3:E219)+H220</f>
        <v>-2.7402802876642864</v>
      </c>
      <c r="L220" s="21">
        <f>SUM(F$3:F219)+I220</f>
        <v>2.7412579295278459</v>
      </c>
      <c r="M220" s="21">
        <f>SUM(G$3:G219)+J220</f>
        <v>0</v>
      </c>
      <c r="N220" s="21"/>
      <c r="O220" s="21"/>
      <c r="P220" s="21"/>
      <c r="Q220" s="19">
        <f t="shared" si="17"/>
        <v>7.5091360549614645</v>
      </c>
      <c r="R220" s="19">
        <f t="shared" si="17"/>
        <v>7.5144950361992926</v>
      </c>
      <c r="S220" s="19">
        <f t="shared" si="17"/>
        <v>0</v>
      </c>
      <c r="T220" s="19">
        <f t="shared" si="14"/>
        <v>-7.5118150676885715</v>
      </c>
      <c r="U220" s="19">
        <f t="shared" si="15"/>
        <v>0</v>
      </c>
      <c r="V220" s="19">
        <f t="shared" si="16"/>
        <v>0</v>
      </c>
    </row>
    <row r="221" spans="1:22" x14ac:dyDescent="0.25">
      <c r="A221" s="26">
        <f>Wellpath!E221</f>
        <v>0</v>
      </c>
      <c r="B221" s="22">
        <v>0</v>
      </c>
      <c r="C221" s="22">
        <v>0</v>
      </c>
      <c r="D221" s="22">
        <v>1</v>
      </c>
      <c r="E221" s="20">
        <f>Model!$W$23*((drdp!B221+drdp!K221)*'DEC-OH'!$B221+(drdp!E221+drdp!N221)*'DEC-OH'!$C221+(drdp!H221+drdp!Q221)*'DEC-OH'!$D221)</f>
        <v>0</v>
      </c>
      <c r="F221" s="20">
        <f>Model!$W$23*((drdp!C221+drdp!L221)*'DEC-OH'!$B221+(drdp!F221+drdp!O221)*'DEC-OH'!$C221+(drdp!I221+drdp!R221)*'DEC-OH'!$D221)</f>
        <v>0</v>
      </c>
      <c r="G221" s="20">
        <f>Model!$W$23*((drdp!D221+drdp!M221)*'DEC-OH'!$B221+(drdp!G221+drdp!P221)*'DEC-OH'!$C221+(drdp!J221+drdp!S221)*'DEC-OH'!$D221)</f>
        <v>0</v>
      </c>
      <c r="H221" s="18">
        <f>Model!$W$23*((drdp!B221)*'DEC-OH'!$B221+(drdp!E221)*'DEC-OH'!$C221+(drdp!H221)*'DEC-OH'!$D221)</f>
        <v>0</v>
      </c>
      <c r="I221" s="18">
        <f>Model!$W$23*((drdp!C221)*'DEC-OH'!$B221+(drdp!F221)*'DEC-OH'!$C221+(drdp!I221)*'DEC-OH'!$D221)</f>
        <v>0</v>
      </c>
      <c r="J221" s="18">
        <f>Model!$W$23*((drdp!D221)*'DEC-OH'!$B221+(drdp!G221)*'DEC-OH'!$C221+(drdp!J221)*'DEC-OH'!$D221)</f>
        <v>0</v>
      </c>
      <c r="K221" s="21">
        <f>SUM(E$3:E220)+H221</f>
        <v>-2.7402802876642864</v>
      </c>
      <c r="L221" s="21">
        <f>SUM(F$3:F220)+I221</f>
        <v>2.7412579295278459</v>
      </c>
      <c r="M221" s="21">
        <f>SUM(G$3:G220)+J221</f>
        <v>0</v>
      </c>
      <c r="N221" s="21"/>
      <c r="O221" s="21"/>
      <c r="P221" s="21"/>
      <c r="Q221" s="19">
        <f t="shared" si="17"/>
        <v>7.5091360549614645</v>
      </c>
      <c r="R221" s="19">
        <f t="shared" si="17"/>
        <v>7.5144950361992926</v>
      </c>
      <c r="S221" s="19">
        <f t="shared" si="17"/>
        <v>0</v>
      </c>
      <c r="T221" s="19">
        <f t="shared" si="14"/>
        <v>-7.5118150676885715</v>
      </c>
      <c r="U221" s="19">
        <f t="shared" si="15"/>
        <v>0</v>
      </c>
      <c r="V221" s="19">
        <f t="shared" si="16"/>
        <v>0</v>
      </c>
    </row>
    <row r="222" spans="1:22" x14ac:dyDescent="0.25">
      <c r="A222" s="26">
        <f>Wellpath!E222</f>
        <v>0</v>
      </c>
      <c r="B222" s="22">
        <v>0</v>
      </c>
      <c r="C222" s="22">
        <v>0</v>
      </c>
      <c r="D222" s="22">
        <v>1</v>
      </c>
      <c r="E222" s="20">
        <f>Model!$W$23*((drdp!B222+drdp!K222)*'DEC-OH'!$B222+(drdp!E222+drdp!N222)*'DEC-OH'!$C222+(drdp!H222+drdp!Q222)*'DEC-OH'!$D222)</f>
        <v>0</v>
      </c>
      <c r="F222" s="20">
        <f>Model!$W$23*((drdp!C222+drdp!L222)*'DEC-OH'!$B222+(drdp!F222+drdp!O222)*'DEC-OH'!$C222+(drdp!I222+drdp!R222)*'DEC-OH'!$D222)</f>
        <v>0</v>
      </c>
      <c r="G222" s="20">
        <f>Model!$W$23*((drdp!D222+drdp!M222)*'DEC-OH'!$B222+(drdp!G222+drdp!P222)*'DEC-OH'!$C222+(drdp!J222+drdp!S222)*'DEC-OH'!$D222)</f>
        <v>0</v>
      </c>
      <c r="H222" s="18">
        <f>Model!$W$23*((drdp!B222)*'DEC-OH'!$B222+(drdp!E222)*'DEC-OH'!$C222+(drdp!H222)*'DEC-OH'!$D222)</f>
        <v>0</v>
      </c>
      <c r="I222" s="18">
        <f>Model!$W$23*((drdp!C222)*'DEC-OH'!$B222+(drdp!F222)*'DEC-OH'!$C222+(drdp!I222)*'DEC-OH'!$D222)</f>
        <v>0</v>
      </c>
      <c r="J222" s="18">
        <f>Model!$W$23*((drdp!D222)*'DEC-OH'!$B222+(drdp!G222)*'DEC-OH'!$C222+(drdp!J222)*'DEC-OH'!$D222)</f>
        <v>0</v>
      </c>
      <c r="K222" s="21">
        <f>SUM(E$3:E221)+H222</f>
        <v>-2.7402802876642864</v>
      </c>
      <c r="L222" s="21">
        <f>SUM(F$3:F221)+I222</f>
        <v>2.7412579295278459</v>
      </c>
      <c r="M222" s="21">
        <f>SUM(G$3:G221)+J222</f>
        <v>0</v>
      </c>
      <c r="N222" s="21"/>
      <c r="O222" s="21"/>
      <c r="P222" s="21"/>
      <c r="Q222" s="19">
        <f t="shared" si="17"/>
        <v>7.5091360549614645</v>
      </c>
      <c r="R222" s="19">
        <f t="shared" si="17"/>
        <v>7.5144950361992926</v>
      </c>
      <c r="S222" s="19">
        <f t="shared" si="17"/>
        <v>0</v>
      </c>
      <c r="T222" s="19">
        <f t="shared" si="14"/>
        <v>-7.5118150676885715</v>
      </c>
      <c r="U222" s="19">
        <f t="shared" si="15"/>
        <v>0</v>
      </c>
      <c r="V222" s="19">
        <f t="shared" si="16"/>
        <v>0</v>
      </c>
    </row>
    <row r="223" spans="1:22" x14ac:dyDescent="0.25">
      <c r="A223" s="26">
        <f>Wellpath!E223</f>
        <v>0</v>
      </c>
      <c r="B223" s="22">
        <v>0</v>
      </c>
      <c r="C223" s="22">
        <v>0</v>
      </c>
      <c r="D223" s="22">
        <v>1</v>
      </c>
      <c r="E223" s="20">
        <f>Model!$W$23*((drdp!B223+drdp!K223)*'DEC-OH'!$B223+(drdp!E223+drdp!N223)*'DEC-OH'!$C223+(drdp!H223+drdp!Q223)*'DEC-OH'!$D223)</f>
        <v>0</v>
      </c>
      <c r="F223" s="20">
        <f>Model!$W$23*((drdp!C223+drdp!L223)*'DEC-OH'!$B223+(drdp!F223+drdp!O223)*'DEC-OH'!$C223+(drdp!I223+drdp!R223)*'DEC-OH'!$D223)</f>
        <v>0</v>
      </c>
      <c r="G223" s="20">
        <f>Model!$W$23*((drdp!D223+drdp!M223)*'DEC-OH'!$B223+(drdp!G223+drdp!P223)*'DEC-OH'!$C223+(drdp!J223+drdp!S223)*'DEC-OH'!$D223)</f>
        <v>0</v>
      </c>
      <c r="H223" s="18">
        <f>Model!$W$23*((drdp!B223)*'DEC-OH'!$B223+(drdp!E223)*'DEC-OH'!$C223+(drdp!H223)*'DEC-OH'!$D223)</f>
        <v>0</v>
      </c>
      <c r="I223" s="18">
        <f>Model!$W$23*((drdp!C223)*'DEC-OH'!$B223+(drdp!F223)*'DEC-OH'!$C223+(drdp!I223)*'DEC-OH'!$D223)</f>
        <v>0</v>
      </c>
      <c r="J223" s="18">
        <f>Model!$W$23*((drdp!D223)*'DEC-OH'!$B223+(drdp!G223)*'DEC-OH'!$C223+(drdp!J223)*'DEC-OH'!$D223)</f>
        <v>0</v>
      </c>
      <c r="K223" s="21">
        <f>SUM(E$3:E222)+H223</f>
        <v>-2.7402802876642864</v>
      </c>
      <c r="L223" s="21">
        <f>SUM(F$3:F222)+I223</f>
        <v>2.7412579295278459</v>
      </c>
      <c r="M223" s="21">
        <f>SUM(G$3:G222)+J223</f>
        <v>0</v>
      </c>
      <c r="N223" s="21"/>
      <c r="O223" s="21"/>
      <c r="P223" s="21"/>
      <c r="Q223" s="19">
        <f t="shared" si="17"/>
        <v>7.5091360549614645</v>
      </c>
      <c r="R223" s="19">
        <f t="shared" si="17"/>
        <v>7.5144950361992926</v>
      </c>
      <c r="S223" s="19">
        <f t="shared" si="17"/>
        <v>0</v>
      </c>
      <c r="T223" s="19">
        <f t="shared" si="14"/>
        <v>-7.5118150676885715</v>
      </c>
      <c r="U223" s="19">
        <f t="shared" si="15"/>
        <v>0</v>
      </c>
      <c r="V223" s="19">
        <f t="shared" si="16"/>
        <v>0</v>
      </c>
    </row>
    <row r="224" spans="1:22" x14ac:dyDescent="0.25">
      <c r="A224" s="26">
        <f>Wellpath!E224</f>
        <v>0</v>
      </c>
      <c r="B224" s="22">
        <v>0</v>
      </c>
      <c r="C224" s="22">
        <v>0</v>
      </c>
      <c r="D224" s="22">
        <v>1</v>
      </c>
      <c r="E224" s="20">
        <f>Model!$W$23*((drdp!B224+drdp!K224)*'DEC-OH'!$B224+(drdp!E224+drdp!N224)*'DEC-OH'!$C224+(drdp!H224+drdp!Q224)*'DEC-OH'!$D224)</f>
        <v>0</v>
      </c>
      <c r="F224" s="20">
        <f>Model!$W$23*((drdp!C224+drdp!L224)*'DEC-OH'!$B224+(drdp!F224+drdp!O224)*'DEC-OH'!$C224+(drdp!I224+drdp!R224)*'DEC-OH'!$D224)</f>
        <v>0</v>
      </c>
      <c r="G224" s="20">
        <f>Model!$W$23*((drdp!D224+drdp!M224)*'DEC-OH'!$B224+(drdp!G224+drdp!P224)*'DEC-OH'!$C224+(drdp!J224+drdp!S224)*'DEC-OH'!$D224)</f>
        <v>0</v>
      </c>
      <c r="H224" s="18">
        <f>Model!$W$23*((drdp!B224)*'DEC-OH'!$B224+(drdp!E224)*'DEC-OH'!$C224+(drdp!H224)*'DEC-OH'!$D224)</f>
        <v>0</v>
      </c>
      <c r="I224" s="18">
        <f>Model!$W$23*((drdp!C224)*'DEC-OH'!$B224+(drdp!F224)*'DEC-OH'!$C224+(drdp!I224)*'DEC-OH'!$D224)</f>
        <v>0</v>
      </c>
      <c r="J224" s="18">
        <f>Model!$W$23*((drdp!D224)*'DEC-OH'!$B224+(drdp!G224)*'DEC-OH'!$C224+(drdp!J224)*'DEC-OH'!$D224)</f>
        <v>0</v>
      </c>
      <c r="K224" s="21">
        <f>SUM(E$3:E223)+H224</f>
        <v>-2.7402802876642864</v>
      </c>
      <c r="L224" s="21">
        <f>SUM(F$3:F223)+I224</f>
        <v>2.7412579295278459</v>
      </c>
      <c r="M224" s="21">
        <f>SUM(G$3:G223)+J224</f>
        <v>0</v>
      </c>
      <c r="N224" s="21"/>
      <c r="O224" s="21"/>
      <c r="P224" s="21"/>
      <c r="Q224" s="19">
        <f t="shared" si="17"/>
        <v>7.5091360549614645</v>
      </c>
      <c r="R224" s="19">
        <f t="shared" si="17"/>
        <v>7.5144950361992926</v>
      </c>
      <c r="S224" s="19">
        <f t="shared" si="17"/>
        <v>0</v>
      </c>
      <c r="T224" s="19">
        <f t="shared" si="14"/>
        <v>-7.5118150676885715</v>
      </c>
      <c r="U224" s="19">
        <f t="shared" si="15"/>
        <v>0</v>
      </c>
      <c r="V224" s="19">
        <f t="shared" si="16"/>
        <v>0</v>
      </c>
    </row>
    <row r="225" spans="1:22" x14ac:dyDescent="0.25">
      <c r="A225" s="26">
        <f>Wellpath!E225</f>
        <v>0</v>
      </c>
      <c r="B225" s="22">
        <v>0</v>
      </c>
      <c r="C225" s="22">
        <v>0</v>
      </c>
      <c r="D225" s="22">
        <v>1</v>
      </c>
      <c r="E225" s="20">
        <f>Model!$W$23*((drdp!B225+drdp!K225)*'DEC-OH'!$B225+(drdp!E225+drdp!N225)*'DEC-OH'!$C225+(drdp!H225+drdp!Q225)*'DEC-OH'!$D225)</f>
        <v>0</v>
      </c>
      <c r="F225" s="20">
        <f>Model!$W$23*((drdp!C225+drdp!L225)*'DEC-OH'!$B225+(drdp!F225+drdp!O225)*'DEC-OH'!$C225+(drdp!I225+drdp!R225)*'DEC-OH'!$D225)</f>
        <v>0</v>
      </c>
      <c r="G225" s="20">
        <f>Model!$W$23*((drdp!D225+drdp!M225)*'DEC-OH'!$B225+(drdp!G225+drdp!P225)*'DEC-OH'!$C225+(drdp!J225+drdp!S225)*'DEC-OH'!$D225)</f>
        <v>0</v>
      </c>
      <c r="H225" s="18">
        <f>Model!$W$23*((drdp!B225)*'DEC-OH'!$B225+(drdp!E225)*'DEC-OH'!$C225+(drdp!H225)*'DEC-OH'!$D225)</f>
        <v>0</v>
      </c>
      <c r="I225" s="18">
        <f>Model!$W$23*((drdp!C225)*'DEC-OH'!$B225+(drdp!F225)*'DEC-OH'!$C225+(drdp!I225)*'DEC-OH'!$D225)</f>
        <v>0</v>
      </c>
      <c r="J225" s="18">
        <f>Model!$W$23*((drdp!D225)*'DEC-OH'!$B225+(drdp!G225)*'DEC-OH'!$C225+(drdp!J225)*'DEC-OH'!$D225)</f>
        <v>0</v>
      </c>
      <c r="K225" s="21">
        <f>SUM(E$3:E224)+H225</f>
        <v>-2.7402802876642864</v>
      </c>
      <c r="L225" s="21">
        <f>SUM(F$3:F224)+I225</f>
        <v>2.7412579295278459</v>
      </c>
      <c r="M225" s="21">
        <f>SUM(G$3:G224)+J225</f>
        <v>0</v>
      </c>
      <c r="N225" s="21"/>
      <c r="O225" s="21"/>
      <c r="P225" s="21"/>
      <c r="Q225" s="19">
        <f t="shared" si="17"/>
        <v>7.5091360549614645</v>
      </c>
      <c r="R225" s="19">
        <f t="shared" si="17"/>
        <v>7.5144950361992926</v>
      </c>
      <c r="S225" s="19">
        <f t="shared" si="17"/>
        <v>0</v>
      </c>
      <c r="T225" s="19">
        <f t="shared" si="14"/>
        <v>-7.5118150676885715</v>
      </c>
      <c r="U225" s="19">
        <f t="shared" si="15"/>
        <v>0</v>
      </c>
      <c r="V225" s="19">
        <f t="shared" si="16"/>
        <v>0</v>
      </c>
    </row>
    <row r="226" spans="1:22" x14ac:dyDescent="0.25">
      <c r="A226" s="26">
        <f>Wellpath!E226</f>
        <v>0</v>
      </c>
      <c r="B226" s="22">
        <v>0</v>
      </c>
      <c r="C226" s="22">
        <v>0</v>
      </c>
      <c r="D226" s="22">
        <v>1</v>
      </c>
      <c r="E226" s="20">
        <f>Model!$W$23*((drdp!B226+drdp!K226)*'DEC-OH'!$B226+(drdp!E226+drdp!N226)*'DEC-OH'!$C226+(drdp!H226+drdp!Q226)*'DEC-OH'!$D226)</f>
        <v>0</v>
      </c>
      <c r="F226" s="20">
        <f>Model!$W$23*((drdp!C226+drdp!L226)*'DEC-OH'!$B226+(drdp!F226+drdp!O226)*'DEC-OH'!$C226+(drdp!I226+drdp!R226)*'DEC-OH'!$D226)</f>
        <v>0</v>
      </c>
      <c r="G226" s="20">
        <f>Model!$W$23*((drdp!D226+drdp!M226)*'DEC-OH'!$B226+(drdp!G226+drdp!P226)*'DEC-OH'!$C226+(drdp!J226+drdp!S226)*'DEC-OH'!$D226)</f>
        <v>0</v>
      </c>
      <c r="H226" s="18">
        <f>Model!$W$23*((drdp!B226)*'DEC-OH'!$B226+(drdp!E226)*'DEC-OH'!$C226+(drdp!H226)*'DEC-OH'!$D226)</f>
        <v>0</v>
      </c>
      <c r="I226" s="18">
        <f>Model!$W$23*((drdp!C226)*'DEC-OH'!$B226+(drdp!F226)*'DEC-OH'!$C226+(drdp!I226)*'DEC-OH'!$D226)</f>
        <v>0</v>
      </c>
      <c r="J226" s="18">
        <f>Model!$W$23*((drdp!D226)*'DEC-OH'!$B226+(drdp!G226)*'DEC-OH'!$C226+(drdp!J226)*'DEC-OH'!$D226)</f>
        <v>0</v>
      </c>
      <c r="K226" s="21">
        <f>SUM(E$3:E225)+H226</f>
        <v>-2.7402802876642864</v>
      </c>
      <c r="L226" s="21">
        <f>SUM(F$3:F225)+I226</f>
        <v>2.7412579295278459</v>
      </c>
      <c r="M226" s="21">
        <f>SUM(G$3:G225)+J226</f>
        <v>0</v>
      </c>
      <c r="N226" s="21"/>
      <c r="O226" s="21"/>
      <c r="P226" s="21"/>
      <c r="Q226" s="19">
        <f t="shared" si="17"/>
        <v>7.5091360549614645</v>
      </c>
      <c r="R226" s="19">
        <f t="shared" si="17"/>
        <v>7.5144950361992926</v>
      </c>
      <c r="S226" s="19">
        <f t="shared" si="17"/>
        <v>0</v>
      </c>
      <c r="T226" s="19">
        <f t="shared" si="14"/>
        <v>-7.5118150676885715</v>
      </c>
      <c r="U226" s="19">
        <f t="shared" si="15"/>
        <v>0</v>
      </c>
      <c r="V226" s="19">
        <f t="shared" si="16"/>
        <v>0</v>
      </c>
    </row>
    <row r="227" spans="1:22" x14ac:dyDescent="0.25">
      <c r="A227" s="26">
        <f>Wellpath!E227</f>
        <v>0</v>
      </c>
      <c r="B227" s="22">
        <v>0</v>
      </c>
      <c r="C227" s="22">
        <v>0</v>
      </c>
      <c r="D227" s="22">
        <v>1</v>
      </c>
      <c r="E227" s="20">
        <f>Model!$W$23*((drdp!B227+drdp!K227)*'DEC-OH'!$B227+(drdp!E227+drdp!N227)*'DEC-OH'!$C227+(drdp!H227+drdp!Q227)*'DEC-OH'!$D227)</f>
        <v>0</v>
      </c>
      <c r="F227" s="20">
        <f>Model!$W$23*((drdp!C227+drdp!L227)*'DEC-OH'!$B227+(drdp!F227+drdp!O227)*'DEC-OH'!$C227+(drdp!I227+drdp!R227)*'DEC-OH'!$D227)</f>
        <v>0</v>
      </c>
      <c r="G227" s="20">
        <f>Model!$W$23*((drdp!D227+drdp!M227)*'DEC-OH'!$B227+(drdp!G227+drdp!P227)*'DEC-OH'!$C227+(drdp!J227+drdp!S227)*'DEC-OH'!$D227)</f>
        <v>0</v>
      </c>
      <c r="H227" s="18">
        <f>Model!$W$23*((drdp!B227)*'DEC-OH'!$B227+(drdp!E227)*'DEC-OH'!$C227+(drdp!H227)*'DEC-OH'!$D227)</f>
        <v>0</v>
      </c>
      <c r="I227" s="18">
        <f>Model!$W$23*((drdp!C227)*'DEC-OH'!$B227+(drdp!F227)*'DEC-OH'!$C227+(drdp!I227)*'DEC-OH'!$D227)</f>
        <v>0</v>
      </c>
      <c r="J227" s="18">
        <f>Model!$W$23*((drdp!D227)*'DEC-OH'!$B227+(drdp!G227)*'DEC-OH'!$C227+(drdp!J227)*'DEC-OH'!$D227)</f>
        <v>0</v>
      </c>
      <c r="K227" s="21">
        <f>SUM(E$3:E226)+H227</f>
        <v>-2.7402802876642864</v>
      </c>
      <c r="L227" s="21">
        <f>SUM(F$3:F226)+I227</f>
        <v>2.7412579295278459</v>
      </c>
      <c r="M227" s="21">
        <f>SUM(G$3:G226)+J227</f>
        <v>0</v>
      </c>
      <c r="N227" s="21"/>
      <c r="O227" s="21"/>
      <c r="P227" s="21"/>
      <c r="Q227" s="19">
        <f t="shared" si="17"/>
        <v>7.5091360549614645</v>
      </c>
      <c r="R227" s="19">
        <f t="shared" si="17"/>
        <v>7.5144950361992926</v>
      </c>
      <c r="S227" s="19">
        <f t="shared" si="17"/>
        <v>0</v>
      </c>
      <c r="T227" s="19">
        <f t="shared" si="14"/>
        <v>-7.5118150676885715</v>
      </c>
      <c r="U227" s="19">
        <f t="shared" si="15"/>
        <v>0</v>
      </c>
      <c r="V227" s="19">
        <f t="shared" si="16"/>
        <v>0</v>
      </c>
    </row>
    <row r="228" spans="1:22" x14ac:dyDescent="0.25">
      <c r="A228" s="26">
        <f>Wellpath!E228</f>
        <v>0</v>
      </c>
      <c r="B228" s="22">
        <v>0</v>
      </c>
      <c r="C228" s="22">
        <v>0</v>
      </c>
      <c r="D228" s="22">
        <v>1</v>
      </c>
      <c r="E228" s="20">
        <f>Model!$W$23*((drdp!B228+drdp!K228)*'DEC-OH'!$B228+(drdp!E228+drdp!N228)*'DEC-OH'!$C228+(drdp!H228+drdp!Q228)*'DEC-OH'!$D228)</f>
        <v>0</v>
      </c>
      <c r="F228" s="20">
        <f>Model!$W$23*((drdp!C228+drdp!L228)*'DEC-OH'!$B228+(drdp!F228+drdp!O228)*'DEC-OH'!$C228+(drdp!I228+drdp!R228)*'DEC-OH'!$D228)</f>
        <v>0</v>
      </c>
      <c r="G228" s="20">
        <f>Model!$W$23*((drdp!D228+drdp!M228)*'DEC-OH'!$B228+(drdp!G228+drdp!P228)*'DEC-OH'!$C228+(drdp!J228+drdp!S228)*'DEC-OH'!$D228)</f>
        <v>0</v>
      </c>
      <c r="H228" s="18">
        <f>Model!$W$23*((drdp!B228)*'DEC-OH'!$B228+(drdp!E228)*'DEC-OH'!$C228+(drdp!H228)*'DEC-OH'!$D228)</f>
        <v>0</v>
      </c>
      <c r="I228" s="18">
        <f>Model!$W$23*((drdp!C228)*'DEC-OH'!$B228+(drdp!F228)*'DEC-OH'!$C228+(drdp!I228)*'DEC-OH'!$D228)</f>
        <v>0</v>
      </c>
      <c r="J228" s="18">
        <f>Model!$W$23*((drdp!D228)*'DEC-OH'!$B228+(drdp!G228)*'DEC-OH'!$C228+(drdp!J228)*'DEC-OH'!$D228)</f>
        <v>0</v>
      </c>
      <c r="K228" s="21">
        <f>SUM(E$3:E227)+H228</f>
        <v>-2.7402802876642864</v>
      </c>
      <c r="L228" s="21">
        <f>SUM(F$3:F227)+I228</f>
        <v>2.7412579295278459</v>
      </c>
      <c r="M228" s="21">
        <f>SUM(G$3:G227)+J228</f>
        <v>0</v>
      </c>
      <c r="N228" s="21"/>
      <c r="O228" s="21"/>
      <c r="P228" s="21"/>
      <c r="Q228" s="19">
        <f t="shared" si="17"/>
        <v>7.5091360549614645</v>
      </c>
      <c r="R228" s="19">
        <f t="shared" si="17"/>
        <v>7.5144950361992926</v>
      </c>
      <c r="S228" s="19">
        <f t="shared" si="17"/>
        <v>0</v>
      </c>
      <c r="T228" s="19">
        <f t="shared" si="14"/>
        <v>-7.5118150676885715</v>
      </c>
      <c r="U228" s="19">
        <f t="shared" si="15"/>
        <v>0</v>
      </c>
      <c r="V228" s="19">
        <f t="shared" si="16"/>
        <v>0</v>
      </c>
    </row>
    <row r="229" spans="1:22" x14ac:dyDescent="0.25">
      <c r="A229" s="26">
        <f>Wellpath!E229</f>
        <v>0</v>
      </c>
      <c r="B229" s="22">
        <v>0</v>
      </c>
      <c r="C229" s="22">
        <v>0</v>
      </c>
      <c r="D229" s="22">
        <v>1</v>
      </c>
      <c r="E229" s="20">
        <f>Model!$W$23*((drdp!B229+drdp!K229)*'DEC-OH'!$B229+(drdp!E229+drdp!N229)*'DEC-OH'!$C229+(drdp!H229+drdp!Q229)*'DEC-OH'!$D229)</f>
        <v>0</v>
      </c>
      <c r="F229" s="20">
        <f>Model!$W$23*((drdp!C229+drdp!L229)*'DEC-OH'!$B229+(drdp!F229+drdp!O229)*'DEC-OH'!$C229+(drdp!I229+drdp!R229)*'DEC-OH'!$D229)</f>
        <v>0</v>
      </c>
      <c r="G229" s="20">
        <f>Model!$W$23*((drdp!D229+drdp!M229)*'DEC-OH'!$B229+(drdp!G229+drdp!P229)*'DEC-OH'!$C229+(drdp!J229+drdp!S229)*'DEC-OH'!$D229)</f>
        <v>0</v>
      </c>
      <c r="H229" s="18">
        <f>Model!$W$23*((drdp!B229)*'DEC-OH'!$B229+(drdp!E229)*'DEC-OH'!$C229+(drdp!H229)*'DEC-OH'!$D229)</f>
        <v>0</v>
      </c>
      <c r="I229" s="18">
        <f>Model!$W$23*((drdp!C229)*'DEC-OH'!$B229+(drdp!F229)*'DEC-OH'!$C229+(drdp!I229)*'DEC-OH'!$D229)</f>
        <v>0</v>
      </c>
      <c r="J229" s="18">
        <f>Model!$W$23*((drdp!D229)*'DEC-OH'!$B229+(drdp!G229)*'DEC-OH'!$C229+(drdp!J229)*'DEC-OH'!$D229)</f>
        <v>0</v>
      </c>
      <c r="K229" s="21">
        <f>SUM(E$3:E228)+H229</f>
        <v>-2.7402802876642864</v>
      </c>
      <c r="L229" s="21">
        <f>SUM(F$3:F228)+I229</f>
        <v>2.7412579295278459</v>
      </c>
      <c r="M229" s="21">
        <f>SUM(G$3:G228)+J229</f>
        <v>0</v>
      </c>
      <c r="N229" s="21"/>
      <c r="O229" s="21"/>
      <c r="P229" s="21"/>
      <c r="Q229" s="19">
        <f t="shared" si="17"/>
        <v>7.5091360549614645</v>
      </c>
      <c r="R229" s="19">
        <f t="shared" si="17"/>
        <v>7.5144950361992926</v>
      </c>
      <c r="S229" s="19">
        <f t="shared" si="17"/>
        <v>0</v>
      </c>
      <c r="T229" s="19">
        <f t="shared" si="14"/>
        <v>-7.5118150676885715</v>
      </c>
      <c r="U229" s="19">
        <f t="shared" si="15"/>
        <v>0</v>
      </c>
      <c r="V229" s="19">
        <f t="shared" si="16"/>
        <v>0</v>
      </c>
    </row>
    <row r="230" spans="1:22" x14ac:dyDescent="0.25">
      <c r="A230" s="26">
        <f>Wellpath!E230</f>
        <v>0</v>
      </c>
      <c r="B230" s="22">
        <v>0</v>
      </c>
      <c r="C230" s="22">
        <v>0</v>
      </c>
      <c r="D230" s="22">
        <v>1</v>
      </c>
      <c r="E230" s="20">
        <f>Model!$W$23*((drdp!B230+drdp!K230)*'DEC-OH'!$B230+(drdp!E230+drdp!N230)*'DEC-OH'!$C230+(drdp!H230+drdp!Q230)*'DEC-OH'!$D230)</f>
        <v>0</v>
      </c>
      <c r="F230" s="20">
        <f>Model!$W$23*((drdp!C230+drdp!L230)*'DEC-OH'!$B230+(drdp!F230+drdp!O230)*'DEC-OH'!$C230+(drdp!I230+drdp!R230)*'DEC-OH'!$D230)</f>
        <v>0</v>
      </c>
      <c r="G230" s="20">
        <f>Model!$W$23*((drdp!D230+drdp!M230)*'DEC-OH'!$B230+(drdp!G230+drdp!P230)*'DEC-OH'!$C230+(drdp!J230+drdp!S230)*'DEC-OH'!$D230)</f>
        <v>0</v>
      </c>
      <c r="H230" s="18">
        <f>Model!$W$23*((drdp!B230)*'DEC-OH'!$B230+(drdp!E230)*'DEC-OH'!$C230+(drdp!H230)*'DEC-OH'!$D230)</f>
        <v>0</v>
      </c>
      <c r="I230" s="18">
        <f>Model!$W$23*((drdp!C230)*'DEC-OH'!$B230+(drdp!F230)*'DEC-OH'!$C230+(drdp!I230)*'DEC-OH'!$D230)</f>
        <v>0</v>
      </c>
      <c r="J230" s="18">
        <f>Model!$W$23*((drdp!D230)*'DEC-OH'!$B230+(drdp!G230)*'DEC-OH'!$C230+(drdp!J230)*'DEC-OH'!$D230)</f>
        <v>0</v>
      </c>
      <c r="K230" s="21">
        <f>SUM(E$3:E229)+H230</f>
        <v>-2.7402802876642864</v>
      </c>
      <c r="L230" s="21">
        <f>SUM(F$3:F229)+I230</f>
        <v>2.7412579295278459</v>
      </c>
      <c r="M230" s="21">
        <f>SUM(G$3:G229)+J230</f>
        <v>0</v>
      </c>
      <c r="N230" s="21"/>
      <c r="O230" s="21"/>
      <c r="P230" s="21"/>
      <c r="Q230" s="19">
        <f t="shared" si="17"/>
        <v>7.5091360549614645</v>
      </c>
      <c r="R230" s="19">
        <f t="shared" si="17"/>
        <v>7.5144950361992926</v>
      </c>
      <c r="S230" s="19">
        <f t="shared" si="17"/>
        <v>0</v>
      </c>
      <c r="T230" s="19">
        <f t="shared" si="14"/>
        <v>-7.5118150676885715</v>
      </c>
      <c r="U230" s="19">
        <f t="shared" si="15"/>
        <v>0</v>
      </c>
      <c r="V230" s="19">
        <f t="shared" si="16"/>
        <v>0</v>
      </c>
    </row>
    <row r="231" spans="1:22" x14ac:dyDescent="0.25">
      <c r="A231" s="26">
        <f>Wellpath!E231</f>
        <v>0</v>
      </c>
      <c r="B231" s="22">
        <v>0</v>
      </c>
      <c r="C231" s="22">
        <v>0</v>
      </c>
      <c r="D231" s="22">
        <v>1</v>
      </c>
      <c r="E231" s="20">
        <f>Model!$W$23*((drdp!B231+drdp!K231)*'DEC-OH'!$B231+(drdp!E231+drdp!N231)*'DEC-OH'!$C231+(drdp!H231+drdp!Q231)*'DEC-OH'!$D231)</f>
        <v>0</v>
      </c>
      <c r="F231" s="20">
        <f>Model!$W$23*((drdp!C231+drdp!L231)*'DEC-OH'!$B231+(drdp!F231+drdp!O231)*'DEC-OH'!$C231+(drdp!I231+drdp!R231)*'DEC-OH'!$D231)</f>
        <v>0</v>
      </c>
      <c r="G231" s="20">
        <f>Model!$W$23*((drdp!D231+drdp!M231)*'DEC-OH'!$B231+(drdp!G231+drdp!P231)*'DEC-OH'!$C231+(drdp!J231+drdp!S231)*'DEC-OH'!$D231)</f>
        <v>0</v>
      </c>
      <c r="H231" s="18">
        <f>Model!$W$23*((drdp!B231)*'DEC-OH'!$B231+(drdp!E231)*'DEC-OH'!$C231+(drdp!H231)*'DEC-OH'!$D231)</f>
        <v>0</v>
      </c>
      <c r="I231" s="18">
        <f>Model!$W$23*((drdp!C231)*'DEC-OH'!$B231+(drdp!F231)*'DEC-OH'!$C231+(drdp!I231)*'DEC-OH'!$D231)</f>
        <v>0</v>
      </c>
      <c r="J231" s="18">
        <f>Model!$W$23*((drdp!D231)*'DEC-OH'!$B231+(drdp!G231)*'DEC-OH'!$C231+(drdp!J231)*'DEC-OH'!$D231)</f>
        <v>0</v>
      </c>
      <c r="K231" s="21">
        <f>SUM(E$3:E230)+H231</f>
        <v>-2.7402802876642864</v>
      </c>
      <c r="L231" s="21">
        <f>SUM(F$3:F230)+I231</f>
        <v>2.7412579295278459</v>
      </c>
      <c r="M231" s="21">
        <f>SUM(G$3:G230)+J231</f>
        <v>0</v>
      </c>
      <c r="N231" s="21"/>
      <c r="O231" s="21"/>
      <c r="P231" s="21"/>
      <c r="Q231" s="19">
        <f t="shared" si="17"/>
        <v>7.5091360549614645</v>
      </c>
      <c r="R231" s="19">
        <f t="shared" si="17"/>
        <v>7.5144950361992926</v>
      </c>
      <c r="S231" s="19">
        <f t="shared" si="17"/>
        <v>0</v>
      </c>
      <c r="T231" s="19">
        <f t="shared" si="14"/>
        <v>-7.5118150676885715</v>
      </c>
      <c r="U231" s="19">
        <f t="shared" si="15"/>
        <v>0</v>
      </c>
      <c r="V231" s="19">
        <f t="shared" si="16"/>
        <v>0</v>
      </c>
    </row>
    <row r="232" spans="1:22" x14ac:dyDescent="0.25">
      <c r="A232" s="26">
        <f>Wellpath!E232</f>
        <v>0</v>
      </c>
      <c r="B232" s="22">
        <v>0</v>
      </c>
      <c r="C232" s="22">
        <v>0</v>
      </c>
      <c r="D232" s="22">
        <v>1</v>
      </c>
      <c r="E232" s="20">
        <f>Model!$W$23*((drdp!B232+drdp!K232)*'DEC-OH'!$B232+(drdp!E232+drdp!N232)*'DEC-OH'!$C232+(drdp!H232+drdp!Q232)*'DEC-OH'!$D232)</f>
        <v>0</v>
      </c>
      <c r="F232" s="20">
        <f>Model!$W$23*((drdp!C232+drdp!L232)*'DEC-OH'!$B232+(drdp!F232+drdp!O232)*'DEC-OH'!$C232+(drdp!I232+drdp!R232)*'DEC-OH'!$D232)</f>
        <v>0</v>
      </c>
      <c r="G232" s="20">
        <f>Model!$W$23*((drdp!D232+drdp!M232)*'DEC-OH'!$B232+(drdp!G232+drdp!P232)*'DEC-OH'!$C232+(drdp!J232+drdp!S232)*'DEC-OH'!$D232)</f>
        <v>0</v>
      </c>
      <c r="H232" s="18">
        <f>Model!$W$23*((drdp!B232)*'DEC-OH'!$B232+(drdp!E232)*'DEC-OH'!$C232+(drdp!H232)*'DEC-OH'!$D232)</f>
        <v>0</v>
      </c>
      <c r="I232" s="18">
        <f>Model!$W$23*((drdp!C232)*'DEC-OH'!$B232+(drdp!F232)*'DEC-OH'!$C232+(drdp!I232)*'DEC-OH'!$D232)</f>
        <v>0</v>
      </c>
      <c r="J232" s="18">
        <f>Model!$W$23*((drdp!D232)*'DEC-OH'!$B232+(drdp!G232)*'DEC-OH'!$C232+(drdp!J232)*'DEC-OH'!$D232)</f>
        <v>0</v>
      </c>
      <c r="K232" s="21">
        <f>SUM(E$3:E231)+H232</f>
        <v>-2.7402802876642864</v>
      </c>
      <c r="L232" s="21">
        <f>SUM(F$3:F231)+I232</f>
        <v>2.7412579295278459</v>
      </c>
      <c r="M232" s="21">
        <f>SUM(G$3:G231)+J232</f>
        <v>0</v>
      </c>
      <c r="N232" s="21"/>
      <c r="O232" s="21"/>
      <c r="P232" s="21"/>
      <c r="Q232" s="19">
        <f t="shared" si="17"/>
        <v>7.5091360549614645</v>
      </c>
      <c r="R232" s="19">
        <f t="shared" si="17"/>
        <v>7.5144950361992926</v>
      </c>
      <c r="S232" s="19">
        <f t="shared" si="17"/>
        <v>0</v>
      </c>
      <c r="T232" s="19">
        <f t="shared" si="14"/>
        <v>-7.5118150676885715</v>
      </c>
      <c r="U232" s="19">
        <f t="shared" si="15"/>
        <v>0</v>
      </c>
      <c r="V232" s="19">
        <f t="shared" si="16"/>
        <v>0</v>
      </c>
    </row>
    <row r="233" spans="1:22" x14ac:dyDescent="0.25">
      <c r="A233" s="26">
        <f>Wellpath!E233</f>
        <v>0</v>
      </c>
      <c r="B233" s="22">
        <v>0</v>
      </c>
      <c r="C233" s="22">
        <v>0</v>
      </c>
      <c r="D233" s="22">
        <v>1</v>
      </c>
      <c r="E233" s="20">
        <f>Model!$W$23*((drdp!B233+drdp!K233)*'DEC-OH'!$B233+(drdp!E233+drdp!N233)*'DEC-OH'!$C233+(drdp!H233+drdp!Q233)*'DEC-OH'!$D233)</f>
        <v>0</v>
      </c>
      <c r="F233" s="20">
        <f>Model!$W$23*((drdp!C233+drdp!L233)*'DEC-OH'!$B233+(drdp!F233+drdp!O233)*'DEC-OH'!$C233+(drdp!I233+drdp!R233)*'DEC-OH'!$D233)</f>
        <v>0</v>
      </c>
      <c r="G233" s="20">
        <f>Model!$W$23*((drdp!D233+drdp!M233)*'DEC-OH'!$B233+(drdp!G233+drdp!P233)*'DEC-OH'!$C233+(drdp!J233+drdp!S233)*'DEC-OH'!$D233)</f>
        <v>0</v>
      </c>
      <c r="H233" s="18">
        <f>Model!$W$23*((drdp!B233)*'DEC-OH'!$B233+(drdp!E233)*'DEC-OH'!$C233+(drdp!H233)*'DEC-OH'!$D233)</f>
        <v>0</v>
      </c>
      <c r="I233" s="18">
        <f>Model!$W$23*((drdp!C233)*'DEC-OH'!$B233+(drdp!F233)*'DEC-OH'!$C233+(drdp!I233)*'DEC-OH'!$D233)</f>
        <v>0</v>
      </c>
      <c r="J233" s="18">
        <f>Model!$W$23*((drdp!D233)*'DEC-OH'!$B233+(drdp!G233)*'DEC-OH'!$C233+(drdp!J233)*'DEC-OH'!$D233)</f>
        <v>0</v>
      </c>
      <c r="K233" s="21">
        <f>SUM(E$3:E232)+H233</f>
        <v>-2.7402802876642864</v>
      </c>
      <c r="L233" s="21">
        <f>SUM(F$3:F232)+I233</f>
        <v>2.7412579295278459</v>
      </c>
      <c r="M233" s="21">
        <f>SUM(G$3:G232)+J233</f>
        <v>0</v>
      </c>
      <c r="N233" s="21"/>
      <c r="O233" s="21"/>
      <c r="P233" s="21"/>
      <c r="Q233" s="19">
        <f t="shared" si="17"/>
        <v>7.5091360549614645</v>
      </c>
      <c r="R233" s="19">
        <f t="shared" si="17"/>
        <v>7.5144950361992926</v>
      </c>
      <c r="S233" s="19">
        <f t="shared" si="17"/>
        <v>0</v>
      </c>
      <c r="T233" s="19">
        <f t="shared" si="14"/>
        <v>-7.5118150676885715</v>
      </c>
      <c r="U233" s="19">
        <f t="shared" si="15"/>
        <v>0</v>
      </c>
      <c r="V233" s="19">
        <f t="shared" si="16"/>
        <v>0</v>
      </c>
    </row>
    <row r="234" spans="1:22" x14ac:dyDescent="0.25">
      <c r="A234" s="26">
        <f>Wellpath!E234</f>
        <v>0</v>
      </c>
      <c r="B234" s="22">
        <v>0</v>
      </c>
      <c r="C234" s="22">
        <v>0</v>
      </c>
      <c r="D234" s="22">
        <v>1</v>
      </c>
      <c r="E234" s="20">
        <f>Model!$W$23*((drdp!B234+drdp!K234)*'DEC-OH'!$B234+(drdp!E234+drdp!N234)*'DEC-OH'!$C234+(drdp!H234+drdp!Q234)*'DEC-OH'!$D234)</f>
        <v>0</v>
      </c>
      <c r="F234" s="20">
        <f>Model!$W$23*((drdp!C234+drdp!L234)*'DEC-OH'!$B234+(drdp!F234+drdp!O234)*'DEC-OH'!$C234+(drdp!I234+drdp!R234)*'DEC-OH'!$D234)</f>
        <v>0</v>
      </c>
      <c r="G234" s="20">
        <f>Model!$W$23*((drdp!D234+drdp!M234)*'DEC-OH'!$B234+(drdp!G234+drdp!P234)*'DEC-OH'!$C234+(drdp!J234+drdp!S234)*'DEC-OH'!$D234)</f>
        <v>0</v>
      </c>
      <c r="H234" s="18">
        <f>Model!$W$23*((drdp!B234)*'DEC-OH'!$B234+(drdp!E234)*'DEC-OH'!$C234+(drdp!H234)*'DEC-OH'!$D234)</f>
        <v>0</v>
      </c>
      <c r="I234" s="18">
        <f>Model!$W$23*((drdp!C234)*'DEC-OH'!$B234+(drdp!F234)*'DEC-OH'!$C234+(drdp!I234)*'DEC-OH'!$D234)</f>
        <v>0</v>
      </c>
      <c r="J234" s="18">
        <f>Model!$W$23*((drdp!D234)*'DEC-OH'!$B234+(drdp!G234)*'DEC-OH'!$C234+(drdp!J234)*'DEC-OH'!$D234)</f>
        <v>0</v>
      </c>
      <c r="K234" s="21">
        <f>SUM(E$3:E233)+H234</f>
        <v>-2.7402802876642864</v>
      </c>
      <c r="L234" s="21">
        <f>SUM(F$3:F233)+I234</f>
        <v>2.7412579295278459</v>
      </c>
      <c r="M234" s="21">
        <f>SUM(G$3:G233)+J234</f>
        <v>0</v>
      </c>
      <c r="N234" s="21"/>
      <c r="O234" s="21"/>
      <c r="P234" s="21"/>
      <c r="Q234" s="19">
        <f t="shared" si="17"/>
        <v>7.5091360549614645</v>
      </c>
      <c r="R234" s="19">
        <f t="shared" si="17"/>
        <v>7.5144950361992926</v>
      </c>
      <c r="S234" s="19">
        <f t="shared" si="17"/>
        <v>0</v>
      </c>
      <c r="T234" s="19">
        <f t="shared" si="14"/>
        <v>-7.5118150676885715</v>
      </c>
      <c r="U234" s="19">
        <f t="shared" si="15"/>
        <v>0</v>
      </c>
      <c r="V234" s="19">
        <f t="shared" si="16"/>
        <v>0</v>
      </c>
    </row>
    <row r="235" spans="1:22" x14ac:dyDescent="0.25">
      <c r="A235" s="26">
        <f>Wellpath!E235</f>
        <v>0</v>
      </c>
      <c r="B235" s="22">
        <v>0</v>
      </c>
      <c r="C235" s="22">
        <v>0</v>
      </c>
      <c r="D235" s="22">
        <v>1</v>
      </c>
      <c r="E235" s="20">
        <f>Model!$W$23*((drdp!B235+drdp!K235)*'DEC-OH'!$B235+(drdp!E235+drdp!N235)*'DEC-OH'!$C235+(drdp!H235+drdp!Q235)*'DEC-OH'!$D235)</f>
        <v>0</v>
      </c>
      <c r="F235" s="20">
        <f>Model!$W$23*((drdp!C235+drdp!L235)*'DEC-OH'!$B235+(drdp!F235+drdp!O235)*'DEC-OH'!$C235+(drdp!I235+drdp!R235)*'DEC-OH'!$D235)</f>
        <v>0</v>
      </c>
      <c r="G235" s="20">
        <f>Model!$W$23*((drdp!D235+drdp!M235)*'DEC-OH'!$B235+(drdp!G235+drdp!P235)*'DEC-OH'!$C235+(drdp!J235+drdp!S235)*'DEC-OH'!$D235)</f>
        <v>0</v>
      </c>
      <c r="H235" s="18">
        <f>Model!$W$23*((drdp!B235)*'DEC-OH'!$B235+(drdp!E235)*'DEC-OH'!$C235+(drdp!H235)*'DEC-OH'!$D235)</f>
        <v>0</v>
      </c>
      <c r="I235" s="18">
        <f>Model!$W$23*((drdp!C235)*'DEC-OH'!$B235+(drdp!F235)*'DEC-OH'!$C235+(drdp!I235)*'DEC-OH'!$D235)</f>
        <v>0</v>
      </c>
      <c r="J235" s="18">
        <f>Model!$W$23*((drdp!D235)*'DEC-OH'!$B235+(drdp!G235)*'DEC-OH'!$C235+(drdp!J235)*'DEC-OH'!$D235)</f>
        <v>0</v>
      </c>
      <c r="K235" s="21">
        <f>SUM(E$3:E234)+H235</f>
        <v>-2.7402802876642864</v>
      </c>
      <c r="L235" s="21">
        <f>SUM(F$3:F234)+I235</f>
        <v>2.7412579295278459</v>
      </c>
      <c r="M235" s="21">
        <f>SUM(G$3:G234)+J235</f>
        <v>0</v>
      </c>
      <c r="N235" s="21"/>
      <c r="O235" s="21"/>
      <c r="P235" s="21"/>
      <c r="Q235" s="19">
        <f t="shared" si="17"/>
        <v>7.5091360549614645</v>
      </c>
      <c r="R235" s="19">
        <f t="shared" si="17"/>
        <v>7.5144950361992926</v>
      </c>
      <c r="S235" s="19">
        <f t="shared" si="17"/>
        <v>0</v>
      </c>
      <c r="T235" s="19">
        <f t="shared" si="14"/>
        <v>-7.5118150676885715</v>
      </c>
      <c r="U235" s="19">
        <f t="shared" si="15"/>
        <v>0</v>
      </c>
      <c r="V235" s="19">
        <f t="shared" si="16"/>
        <v>0</v>
      </c>
    </row>
    <row r="236" spans="1:22" x14ac:dyDescent="0.25">
      <c r="A236" s="26">
        <f>Wellpath!E236</f>
        <v>0</v>
      </c>
      <c r="B236" s="22">
        <v>0</v>
      </c>
      <c r="C236" s="22">
        <v>0</v>
      </c>
      <c r="D236" s="22">
        <v>1</v>
      </c>
      <c r="E236" s="20">
        <f>Model!$W$23*((drdp!B236+drdp!K236)*'DEC-OH'!$B236+(drdp!E236+drdp!N236)*'DEC-OH'!$C236+(drdp!H236+drdp!Q236)*'DEC-OH'!$D236)</f>
        <v>0</v>
      </c>
      <c r="F236" s="20">
        <f>Model!$W$23*((drdp!C236+drdp!L236)*'DEC-OH'!$B236+(drdp!F236+drdp!O236)*'DEC-OH'!$C236+(drdp!I236+drdp!R236)*'DEC-OH'!$D236)</f>
        <v>0</v>
      </c>
      <c r="G236" s="20">
        <f>Model!$W$23*((drdp!D236+drdp!M236)*'DEC-OH'!$B236+(drdp!G236+drdp!P236)*'DEC-OH'!$C236+(drdp!J236+drdp!S236)*'DEC-OH'!$D236)</f>
        <v>0</v>
      </c>
      <c r="H236" s="18">
        <f>Model!$W$23*((drdp!B236)*'DEC-OH'!$B236+(drdp!E236)*'DEC-OH'!$C236+(drdp!H236)*'DEC-OH'!$D236)</f>
        <v>0</v>
      </c>
      <c r="I236" s="18">
        <f>Model!$W$23*((drdp!C236)*'DEC-OH'!$B236+(drdp!F236)*'DEC-OH'!$C236+(drdp!I236)*'DEC-OH'!$D236)</f>
        <v>0</v>
      </c>
      <c r="J236" s="18">
        <f>Model!$W$23*((drdp!D236)*'DEC-OH'!$B236+(drdp!G236)*'DEC-OH'!$C236+(drdp!J236)*'DEC-OH'!$D236)</f>
        <v>0</v>
      </c>
      <c r="K236" s="21">
        <f>SUM(E$3:E235)+H236</f>
        <v>-2.7402802876642864</v>
      </c>
      <c r="L236" s="21">
        <f>SUM(F$3:F235)+I236</f>
        <v>2.7412579295278459</v>
      </c>
      <c r="M236" s="21">
        <f>SUM(G$3:G235)+J236</f>
        <v>0</v>
      </c>
      <c r="N236" s="21"/>
      <c r="O236" s="21"/>
      <c r="P236" s="21"/>
      <c r="Q236" s="19">
        <f t="shared" si="17"/>
        <v>7.5091360549614645</v>
      </c>
      <c r="R236" s="19">
        <f t="shared" si="17"/>
        <v>7.5144950361992926</v>
      </c>
      <c r="S236" s="19">
        <f t="shared" si="17"/>
        <v>0</v>
      </c>
      <c r="T236" s="19">
        <f t="shared" si="14"/>
        <v>-7.5118150676885715</v>
      </c>
      <c r="U236" s="19">
        <f t="shared" si="15"/>
        <v>0</v>
      </c>
      <c r="V236" s="19">
        <f t="shared" si="16"/>
        <v>0</v>
      </c>
    </row>
    <row r="237" spans="1:22" x14ac:dyDescent="0.25">
      <c r="A237" s="26">
        <f>Wellpath!E237</f>
        <v>0</v>
      </c>
      <c r="B237" s="22">
        <v>0</v>
      </c>
      <c r="C237" s="22">
        <v>0</v>
      </c>
      <c r="D237" s="22">
        <v>1</v>
      </c>
      <c r="E237" s="20">
        <f>Model!$W$23*((drdp!B237+drdp!K237)*'DEC-OH'!$B237+(drdp!E237+drdp!N237)*'DEC-OH'!$C237+(drdp!H237+drdp!Q237)*'DEC-OH'!$D237)</f>
        <v>0</v>
      </c>
      <c r="F237" s="20">
        <f>Model!$W$23*((drdp!C237+drdp!L237)*'DEC-OH'!$B237+(drdp!F237+drdp!O237)*'DEC-OH'!$C237+(drdp!I237+drdp!R237)*'DEC-OH'!$D237)</f>
        <v>0</v>
      </c>
      <c r="G237" s="20">
        <f>Model!$W$23*((drdp!D237+drdp!M237)*'DEC-OH'!$B237+(drdp!G237+drdp!P237)*'DEC-OH'!$C237+(drdp!J237+drdp!S237)*'DEC-OH'!$D237)</f>
        <v>0</v>
      </c>
      <c r="H237" s="18">
        <f>Model!$W$23*((drdp!B237)*'DEC-OH'!$B237+(drdp!E237)*'DEC-OH'!$C237+(drdp!H237)*'DEC-OH'!$D237)</f>
        <v>0</v>
      </c>
      <c r="I237" s="18">
        <f>Model!$W$23*((drdp!C237)*'DEC-OH'!$B237+(drdp!F237)*'DEC-OH'!$C237+(drdp!I237)*'DEC-OH'!$D237)</f>
        <v>0</v>
      </c>
      <c r="J237" s="18">
        <f>Model!$W$23*((drdp!D237)*'DEC-OH'!$B237+(drdp!G237)*'DEC-OH'!$C237+(drdp!J237)*'DEC-OH'!$D237)</f>
        <v>0</v>
      </c>
      <c r="K237" s="21">
        <f>SUM(E$3:E236)+H237</f>
        <v>-2.7402802876642864</v>
      </c>
      <c r="L237" s="21">
        <f>SUM(F$3:F236)+I237</f>
        <v>2.7412579295278459</v>
      </c>
      <c r="M237" s="21">
        <f>SUM(G$3:G236)+J237</f>
        <v>0</v>
      </c>
      <c r="N237" s="21"/>
      <c r="O237" s="21"/>
      <c r="P237" s="21"/>
      <c r="Q237" s="19">
        <f t="shared" si="17"/>
        <v>7.5091360549614645</v>
      </c>
      <c r="R237" s="19">
        <f t="shared" si="17"/>
        <v>7.5144950361992926</v>
      </c>
      <c r="S237" s="19">
        <f t="shared" si="17"/>
        <v>0</v>
      </c>
      <c r="T237" s="19">
        <f t="shared" si="14"/>
        <v>-7.5118150676885715</v>
      </c>
      <c r="U237" s="19">
        <f t="shared" si="15"/>
        <v>0</v>
      </c>
      <c r="V237" s="19">
        <f t="shared" si="16"/>
        <v>0</v>
      </c>
    </row>
    <row r="238" spans="1:22" x14ac:dyDescent="0.25">
      <c r="A238" s="26">
        <f>Wellpath!E238</f>
        <v>0</v>
      </c>
      <c r="B238" s="22">
        <v>0</v>
      </c>
      <c r="C238" s="22">
        <v>0</v>
      </c>
      <c r="D238" s="22">
        <v>1</v>
      </c>
      <c r="E238" s="20">
        <f>Model!$W$23*((drdp!B238+drdp!K238)*'DEC-OH'!$B238+(drdp!E238+drdp!N238)*'DEC-OH'!$C238+(drdp!H238+drdp!Q238)*'DEC-OH'!$D238)</f>
        <v>0</v>
      </c>
      <c r="F238" s="20">
        <f>Model!$W$23*((drdp!C238+drdp!L238)*'DEC-OH'!$B238+(drdp!F238+drdp!O238)*'DEC-OH'!$C238+(drdp!I238+drdp!R238)*'DEC-OH'!$D238)</f>
        <v>0</v>
      </c>
      <c r="G238" s="20">
        <f>Model!$W$23*((drdp!D238+drdp!M238)*'DEC-OH'!$B238+(drdp!G238+drdp!P238)*'DEC-OH'!$C238+(drdp!J238+drdp!S238)*'DEC-OH'!$D238)</f>
        <v>0</v>
      </c>
      <c r="H238" s="18">
        <f>Model!$W$23*((drdp!B238)*'DEC-OH'!$B238+(drdp!E238)*'DEC-OH'!$C238+(drdp!H238)*'DEC-OH'!$D238)</f>
        <v>0</v>
      </c>
      <c r="I238" s="18">
        <f>Model!$W$23*((drdp!C238)*'DEC-OH'!$B238+(drdp!F238)*'DEC-OH'!$C238+(drdp!I238)*'DEC-OH'!$D238)</f>
        <v>0</v>
      </c>
      <c r="J238" s="18">
        <f>Model!$W$23*((drdp!D238)*'DEC-OH'!$B238+(drdp!G238)*'DEC-OH'!$C238+(drdp!J238)*'DEC-OH'!$D238)</f>
        <v>0</v>
      </c>
      <c r="K238" s="21">
        <f>SUM(E$3:E237)+H238</f>
        <v>-2.7402802876642864</v>
      </c>
      <c r="L238" s="21">
        <f>SUM(F$3:F237)+I238</f>
        <v>2.7412579295278459</v>
      </c>
      <c r="M238" s="21">
        <f>SUM(G$3:G237)+J238</f>
        <v>0</v>
      </c>
      <c r="N238" s="21"/>
      <c r="O238" s="21"/>
      <c r="P238" s="21"/>
      <c r="Q238" s="19">
        <f t="shared" si="17"/>
        <v>7.5091360549614645</v>
      </c>
      <c r="R238" s="19">
        <f t="shared" si="17"/>
        <v>7.5144950361992926</v>
      </c>
      <c r="S238" s="19">
        <f t="shared" si="17"/>
        <v>0</v>
      </c>
      <c r="T238" s="19">
        <f t="shared" si="14"/>
        <v>-7.5118150676885715</v>
      </c>
      <c r="U238" s="19">
        <f t="shared" si="15"/>
        <v>0</v>
      </c>
      <c r="V238" s="19">
        <f t="shared" si="16"/>
        <v>0</v>
      </c>
    </row>
    <row r="239" spans="1:22" x14ac:dyDescent="0.25">
      <c r="A239" s="26">
        <f>Wellpath!E239</f>
        <v>0</v>
      </c>
      <c r="B239" s="22">
        <v>0</v>
      </c>
      <c r="C239" s="22">
        <v>0</v>
      </c>
      <c r="D239" s="22">
        <v>1</v>
      </c>
      <c r="E239" s="20">
        <f>Model!$W$23*((drdp!B239+drdp!K239)*'DEC-OH'!$B239+(drdp!E239+drdp!N239)*'DEC-OH'!$C239+(drdp!H239+drdp!Q239)*'DEC-OH'!$D239)</f>
        <v>0</v>
      </c>
      <c r="F239" s="20">
        <f>Model!$W$23*((drdp!C239+drdp!L239)*'DEC-OH'!$B239+(drdp!F239+drdp!O239)*'DEC-OH'!$C239+(drdp!I239+drdp!R239)*'DEC-OH'!$D239)</f>
        <v>0</v>
      </c>
      <c r="G239" s="20">
        <f>Model!$W$23*((drdp!D239+drdp!M239)*'DEC-OH'!$B239+(drdp!G239+drdp!P239)*'DEC-OH'!$C239+(drdp!J239+drdp!S239)*'DEC-OH'!$D239)</f>
        <v>0</v>
      </c>
      <c r="H239" s="18">
        <f>Model!$W$23*((drdp!B239)*'DEC-OH'!$B239+(drdp!E239)*'DEC-OH'!$C239+(drdp!H239)*'DEC-OH'!$D239)</f>
        <v>0</v>
      </c>
      <c r="I239" s="18">
        <f>Model!$W$23*((drdp!C239)*'DEC-OH'!$B239+(drdp!F239)*'DEC-OH'!$C239+(drdp!I239)*'DEC-OH'!$D239)</f>
        <v>0</v>
      </c>
      <c r="J239" s="18">
        <f>Model!$W$23*((drdp!D239)*'DEC-OH'!$B239+(drdp!G239)*'DEC-OH'!$C239+(drdp!J239)*'DEC-OH'!$D239)</f>
        <v>0</v>
      </c>
      <c r="K239" s="21">
        <f>SUM(E$3:E238)+H239</f>
        <v>-2.7402802876642864</v>
      </c>
      <c r="L239" s="21">
        <f>SUM(F$3:F238)+I239</f>
        <v>2.7412579295278459</v>
      </c>
      <c r="M239" s="21">
        <f>SUM(G$3:G238)+J239</f>
        <v>0</v>
      </c>
      <c r="N239" s="21"/>
      <c r="O239" s="21"/>
      <c r="P239" s="21"/>
      <c r="Q239" s="19">
        <f t="shared" si="17"/>
        <v>7.5091360549614645</v>
      </c>
      <c r="R239" s="19">
        <f t="shared" si="17"/>
        <v>7.5144950361992926</v>
      </c>
      <c r="S239" s="19">
        <f t="shared" si="17"/>
        <v>0</v>
      </c>
      <c r="T239" s="19">
        <f t="shared" si="14"/>
        <v>-7.5118150676885715</v>
      </c>
      <c r="U239" s="19">
        <f t="shared" si="15"/>
        <v>0</v>
      </c>
      <c r="V239" s="19">
        <f t="shared" si="16"/>
        <v>0</v>
      </c>
    </row>
    <row r="240" spans="1:22" x14ac:dyDescent="0.25">
      <c r="A240" s="26">
        <f>Wellpath!E240</f>
        <v>0</v>
      </c>
      <c r="B240" s="22">
        <v>0</v>
      </c>
      <c r="C240" s="22">
        <v>0</v>
      </c>
      <c r="D240" s="22">
        <v>1</v>
      </c>
      <c r="E240" s="20">
        <f>Model!$W$23*((drdp!B240+drdp!K240)*'DEC-OH'!$B240+(drdp!E240+drdp!N240)*'DEC-OH'!$C240+(drdp!H240+drdp!Q240)*'DEC-OH'!$D240)</f>
        <v>0</v>
      </c>
      <c r="F240" s="20">
        <f>Model!$W$23*((drdp!C240+drdp!L240)*'DEC-OH'!$B240+(drdp!F240+drdp!O240)*'DEC-OH'!$C240+(drdp!I240+drdp!R240)*'DEC-OH'!$D240)</f>
        <v>0</v>
      </c>
      <c r="G240" s="20">
        <f>Model!$W$23*((drdp!D240+drdp!M240)*'DEC-OH'!$B240+(drdp!G240+drdp!P240)*'DEC-OH'!$C240+(drdp!J240+drdp!S240)*'DEC-OH'!$D240)</f>
        <v>0</v>
      </c>
      <c r="H240" s="18">
        <f>Model!$W$23*((drdp!B240)*'DEC-OH'!$B240+(drdp!E240)*'DEC-OH'!$C240+(drdp!H240)*'DEC-OH'!$D240)</f>
        <v>0</v>
      </c>
      <c r="I240" s="18">
        <f>Model!$W$23*((drdp!C240)*'DEC-OH'!$B240+(drdp!F240)*'DEC-OH'!$C240+(drdp!I240)*'DEC-OH'!$D240)</f>
        <v>0</v>
      </c>
      <c r="J240" s="18">
        <f>Model!$W$23*((drdp!D240)*'DEC-OH'!$B240+(drdp!G240)*'DEC-OH'!$C240+(drdp!J240)*'DEC-OH'!$D240)</f>
        <v>0</v>
      </c>
      <c r="K240" s="21">
        <f>SUM(E$3:E239)+H240</f>
        <v>-2.7402802876642864</v>
      </c>
      <c r="L240" s="21">
        <f>SUM(F$3:F239)+I240</f>
        <v>2.7412579295278459</v>
      </c>
      <c r="M240" s="21">
        <f>SUM(G$3:G239)+J240</f>
        <v>0</v>
      </c>
      <c r="N240" s="21"/>
      <c r="O240" s="21"/>
      <c r="P240" s="21"/>
      <c r="Q240" s="19">
        <f t="shared" si="17"/>
        <v>7.5091360549614645</v>
      </c>
      <c r="R240" s="19">
        <f t="shared" si="17"/>
        <v>7.5144950361992926</v>
      </c>
      <c r="S240" s="19">
        <f t="shared" si="17"/>
        <v>0</v>
      </c>
      <c r="T240" s="19">
        <f t="shared" si="14"/>
        <v>-7.5118150676885715</v>
      </c>
      <c r="U240" s="19">
        <f t="shared" si="15"/>
        <v>0</v>
      </c>
      <c r="V240" s="19">
        <f t="shared" si="16"/>
        <v>0</v>
      </c>
    </row>
    <row r="241" spans="1:22" x14ac:dyDescent="0.25">
      <c r="A241" s="26">
        <f>Wellpath!E241</f>
        <v>0</v>
      </c>
      <c r="B241" s="22">
        <v>0</v>
      </c>
      <c r="C241" s="22">
        <v>0</v>
      </c>
      <c r="D241" s="22">
        <v>1</v>
      </c>
      <c r="E241" s="20">
        <f>Model!$W$23*((drdp!B241+drdp!K241)*'DEC-OH'!$B241+(drdp!E241+drdp!N241)*'DEC-OH'!$C241+(drdp!H241+drdp!Q241)*'DEC-OH'!$D241)</f>
        <v>0</v>
      </c>
      <c r="F241" s="20">
        <f>Model!$W$23*((drdp!C241+drdp!L241)*'DEC-OH'!$B241+(drdp!F241+drdp!O241)*'DEC-OH'!$C241+(drdp!I241+drdp!R241)*'DEC-OH'!$D241)</f>
        <v>0</v>
      </c>
      <c r="G241" s="20">
        <f>Model!$W$23*((drdp!D241+drdp!M241)*'DEC-OH'!$B241+(drdp!G241+drdp!P241)*'DEC-OH'!$C241+(drdp!J241+drdp!S241)*'DEC-OH'!$D241)</f>
        <v>0</v>
      </c>
      <c r="H241" s="18">
        <f>Model!$W$23*((drdp!B241)*'DEC-OH'!$B241+(drdp!E241)*'DEC-OH'!$C241+(drdp!H241)*'DEC-OH'!$D241)</f>
        <v>0</v>
      </c>
      <c r="I241" s="18">
        <f>Model!$W$23*((drdp!C241)*'DEC-OH'!$B241+(drdp!F241)*'DEC-OH'!$C241+(drdp!I241)*'DEC-OH'!$D241)</f>
        <v>0</v>
      </c>
      <c r="J241" s="18">
        <f>Model!$W$23*((drdp!D241)*'DEC-OH'!$B241+(drdp!G241)*'DEC-OH'!$C241+(drdp!J241)*'DEC-OH'!$D241)</f>
        <v>0</v>
      </c>
      <c r="K241" s="21">
        <f>SUM(E$3:E240)+H241</f>
        <v>-2.7402802876642864</v>
      </c>
      <c r="L241" s="21">
        <f>SUM(F$3:F240)+I241</f>
        <v>2.7412579295278459</v>
      </c>
      <c r="M241" s="21">
        <f>SUM(G$3:G240)+J241</f>
        <v>0</v>
      </c>
      <c r="N241" s="21"/>
      <c r="O241" s="21"/>
      <c r="P241" s="21"/>
      <c r="Q241" s="19">
        <f t="shared" si="17"/>
        <v>7.5091360549614645</v>
      </c>
      <c r="R241" s="19">
        <f t="shared" si="17"/>
        <v>7.5144950361992926</v>
      </c>
      <c r="S241" s="19">
        <f t="shared" si="17"/>
        <v>0</v>
      </c>
      <c r="T241" s="19">
        <f t="shared" si="14"/>
        <v>-7.5118150676885715</v>
      </c>
      <c r="U241" s="19">
        <f t="shared" si="15"/>
        <v>0</v>
      </c>
      <c r="V241" s="19">
        <f t="shared" si="16"/>
        <v>0</v>
      </c>
    </row>
    <row r="242" spans="1:22" x14ac:dyDescent="0.25">
      <c r="A242" s="26">
        <f>Wellpath!E242</f>
        <v>0</v>
      </c>
      <c r="B242" s="22">
        <v>0</v>
      </c>
      <c r="C242" s="22">
        <v>0</v>
      </c>
      <c r="D242" s="22">
        <v>1</v>
      </c>
      <c r="E242" s="20">
        <f>Model!$W$23*((drdp!B242+drdp!K242)*'DEC-OH'!$B242+(drdp!E242+drdp!N242)*'DEC-OH'!$C242+(drdp!H242+drdp!Q242)*'DEC-OH'!$D242)</f>
        <v>0</v>
      </c>
      <c r="F242" s="20">
        <f>Model!$W$23*((drdp!C242+drdp!L242)*'DEC-OH'!$B242+(drdp!F242+drdp!O242)*'DEC-OH'!$C242+(drdp!I242+drdp!R242)*'DEC-OH'!$D242)</f>
        <v>0</v>
      </c>
      <c r="G242" s="20">
        <f>Model!$W$23*((drdp!D242+drdp!M242)*'DEC-OH'!$B242+(drdp!G242+drdp!P242)*'DEC-OH'!$C242+(drdp!J242+drdp!S242)*'DEC-OH'!$D242)</f>
        <v>0</v>
      </c>
      <c r="H242" s="18">
        <f>Model!$W$23*((drdp!B242)*'DEC-OH'!$B242+(drdp!E242)*'DEC-OH'!$C242+(drdp!H242)*'DEC-OH'!$D242)</f>
        <v>0</v>
      </c>
      <c r="I242" s="18">
        <f>Model!$W$23*((drdp!C242)*'DEC-OH'!$B242+(drdp!F242)*'DEC-OH'!$C242+(drdp!I242)*'DEC-OH'!$D242)</f>
        <v>0</v>
      </c>
      <c r="J242" s="18">
        <f>Model!$W$23*((drdp!D242)*'DEC-OH'!$B242+(drdp!G242)*'DEC-OH'!$C242+(drdp!J242)*'DEC-OH'!$D242)</f>
        <v>0</v>
      </c>
      <c r="K242" s="21">
        <f>SUM(E$3:E241)+H242</f>
        <v>-2.7402802876642864</v>
      </c>
      <c r="L242" s="21">
        <f>SUM(F$3:F241)+I242</f>
        <v>2.7412579295278459</v>
      </c>
      <c r="M242" s="21">
        <f>SUM(G$3:G241)+J242</f>
        <v>0</v>
      </c>
      <c r="N242" s="21"/>
      <c r="O242" s="21"/>
      <c r="P242" s="21"/>
      <c r="Q242" s="19">
        <f t="shared" si="17"/>
        <v>7.5091360549614645</v>
      </c>
      <c r="R242" s="19">
        <f t="shared" si="17"/>
        <v>7.5144950361992926</v>
      </c>
      <c r="S242" s="19">
        <f t="shared" si="17"/>
        <v>0</v>
      </c>
      <c r="T242" s="19">
        <f t="shared" si="14"/>
        <v>-7.5118150676885715</v>
      </c>
      <c r="U242" s="19">
        <f t="shared" si="15"/>
        <v>0</v>
      </c>
      <c r="V242" s="19">
        <f t="shared" si="16"/>
        <v>0</v>
      </c>
    </row>
    <row r="243" spans="1:22" x14ac:dyDescent="0.25">
      <c r="A243" s="26">
        <f>Wellpath!E243</f>
        <v>0</v>
      </c>
      <c r="B243" s="22">
        <v>0</v>
      </c>
      <c r="C243" s="22">
        <v>0</v>
      </c>
      <c r="D243" s="22">
        <v>1</v>
      </c>
      <c r="E243" s="20">
        <f>Model!$W$23*((drdp!B243+drdp!K243)*'DEC-OH'!$B243+(drdp!E243+drdp!N243)*'DEC-OH'!$C243+(drdp!H243+drdp!Q243)*'DEC-OH'!$D243)</f>
        <v>0</v>
      </c>
      <c r="F243" s="20">
        <f>Model!$W$23*((drdp!C243+drdp!L243)*'DEC-OH'!$B243+(drdp!F243+drdp!O243)*'DEC-OH'!$C243+(drdp!I243+drdp!R243)*'DEC-OH'!$D243)</f>
        <v>0</v>
      </c>
      <c r="G243" s="20">
        <f>Model!$W$23*((drdp!D243+drdp!M243)*'DEC-OH'!$B243+(drdp!G243+drdp!P243)*'DEC-OH'!$C243+(drdp!J243+drdp!S243)*'DEC-OH'!$D243)</f>
        <v>0</v>
      </c>
      <c r="H243" s="18">
        <f>Model!$W$23*((drdp!B243)*'DEC-OH'!$B243+(drdp!E243)*'DEC-OH'!$C243+(drdp!H243)*'DEC-OH'!$D243)</f>
        <v>0</v>
      </c>
      <c r="I243" s="18">
        <f>Model!$W$23*((drdp!C243)*'DEC-OH'!$B243+(drdp!F243)*'DEC-OH'!$C243+(drdp!I243)*'DEC-OH'!$D243)</f>
        <v>0</v>
      </c>
      <c r="J243" s="18">
        <f>Model!$W$23*((drdp!D243)*'DEC-OH'!$B243+(drdp!G243)*'DEC-OH'!$C243+(drdp!J243)*'DEC-OH'!$D243)</f>
        <v>0</v>
      </c>
      <c r="K243" s="21">
        <f>SUM(E$3:E242)+H243</f>
        <v>-2.7402802876642864</v>
      </c>
      <c r="L243" s="21">
        <f>SUM(F$3:F242)+I243</f>
        <v>2.7412579295278459</v>
      </c>
      <c r="M243" s="21">
        <f>SUM(G$3:G242)+J243</f>
        <v>0</v>
      </c>
      <c r="N243" s="21"/>
      <c r="O243" s="21"/>
      <c r="P243" s="21"/>
      <c r="Q243" s="19">
        <f t="shared" si="17"/>
        <v>7.5091360549614645</v>
      </c>
      <c r="R243" s="19">
        <f t="shared" si="17"/>
        <v>7.5144950361992926</v>
      </c>
      <c r="S243" s="19">
        <f t="shared" si="17"/>
        <v>0</v>
      </c>
      <c r="T243" s="19">
        <f t="shared" si="14"/>
        <v>-7.5118150676885715</v>
      </c>
      <c r="U243" s="19">
        <f t="shared" si="15"/>
        <v>0</v>
      </c>
      <c r="V243" s="19">
        <f t="shared" si="16"/>
        <v>0</v>
      </c>
    </row>
    <row r="244" spans="1:22" x14ac:dyDescent="0.25">
      <c r="A244" s="26">
        <f>Wellpath!E244</f>
        <v>0</v>
      </c>
      <c r="B244" s="22">
        <v>0</v>
      </c>
      <c r="C244" s="22">
        <v>0</v>
      </c>
      <c r="D244" s="22">
        <v>1</v>
      </c>
      <c r="E244" s="20">
        <f>Model!$W$23*((drdp!B244+drdp!K244)*'DEC-OH'!$B244+(drdp!E244+drdp!N244)*'DEC-OH'!$C244+(drdp!H244+drdp!Q244)*'DEC-OH'!$D244)</f>
        <v>0</v>
      </c>
      <c r="F244" s="20">
        <f>Model!$W$23*((drdp!C244+drdp!L244)*'DEC-OH'!$B244+(drdp!F244+drdp!O244)*'DEC-OH'!$C244+(drdp!I244+drdp!R244)*'DEC-OH'!$D244)</f>
        <v>0</v>
      </c>
      <c r="G244" s="20">
        <f>Model!$W$23*((drdp!D244+drdp!M244)*'DEC-OH'!$B244+(drdp!G244+drdp!P244)*'DEC-OH'!$C244+(drdp!J244+drdp!S244)*'DEC-OH'!$D244)</f>
        <v>0</v>
      </c>
      <c r="H244" s="18">
        <f>Model!$W$23*((drdp!B244)*'DEC-OH'!$B244+(drdp!E244)*'DEC-OH'!$C244+(drdp!H244)*'DEC-OH'!$D244)</f>
        <v>0</v>
      </c>
      <c r="I244" s="18">
        <f>Model!$W$23*((drdp!C244)*'DEC-OH'!$B244+(drdp!F244)*'DEC-OH'!$C244+(drdp!I244)*'DEC-OH'!$D244)</f>
        <v>0</v>
      </c>
      <c r="J244" s="18">
        <f>Model!$W$23*((drdp!D244)*'DEC-OH'!$B244+(drdp!G244)*'DEC-OH'!$C244+(drdp!J244)*'DEC-OH'!$D244)</f>
        <v>0</v>
      </c>
      <c r="K244" s="21">
        <f>SUM(E$3:E243)+H244</f>
        <v>-2.7402802876642864</v>
      </c>
      <c r="L244" s="21">
        <f>SUM(F$3:F243)+I244</f>
        <v>2.7412579295278459</v>
      </c>
      <c r="M244" s="21">
        <f>SUM(G$3:G243)+J244</f>
        <v>0</v>
      </c>
      <c r="N244" s="21"/>
      <c r="O244" s="21"/>
      <c r="P244" s="21"/>
      <c r="Q244" s="19">
        <f t="shared" si="17"/>
        <v>7.5091360549614645</v>
      </c>
      <c r="R244" s="19">
        <f t="shared" si="17"/>
        <v>7.5144950361992926</v>
      </c>
      <c r="S244" s="19">
        <f t="shared" si="17"/>
        <v>0</v>
      </c>
      <c r="T244" s="19">
        <f t="shared" si="14"/>
        <v>-7.5118150676885715</v>
      </c>
      <c r="U244" s="19">
        <f t="shared" si="15"/>
        <v>0</v>
      </c>
      <c r="V244" s="19">
        <f t="shared" si="16"/>
        <v>0</v>
      </c>
    </row>
    <row r="245" spans="1:22" x14ac:dyDescent="0.25">
      <c r="A245" s="26">
        <f>Wellpath!E245</f>
        <v>0</v>
      </c>
      <c r="B245" s="22">
        <v>0</v>
      </c>
      <c r="C245" s="22">
        <v>0</v>
      </c>
      <c r="D245" s="22">
        <v>1</v>
      </c>
      <c r="E245" s="20">
        <f>Model!$W$23*((drdp!B245+drdp!K245)*'DEC-OH'!$B245+(drdp!E245+drdp!N245)*'DEC-OH'!$C245+(drdp!H245+drdp!Q245)*'DEC-OH'!$D245)</f>
        <v>0</v>
      </c>
      <c r="F245" s="20">
        <f>Model!$W$23*((drdp!C245+drdp!L245)*'DEC-OH'!$B245+(drdp!F245+drdp!O245)*'DEC-OH'!$C245+(drdp!I245+drdp!R245)*'DEC-OH'!$D245)</f>
        <v>0</v>
      </c>
      <c r="G245" s="20">
        <f>Model!$W$23*((drdp!D245+drdp!M245)*'DEC-OH'!$B245+(drdp!G245+drdp!P245)*'DEC-OH'!$C245+(drdp!J245+drdp!S245)*'DEC-OH'!$D245)</f>
        <v>0</v>
      </c>
      <c r="H245" s="18">
        <f>Model!$W$23*((drdp!B245)*'DEC-OH'!$B245+(drdp!E245)*'DEC-OH'!$C245+(drdp!H245)*'DEC-OH'!$D245)</f>
        <v>0</v>
      </c>
      <c r="I245" s="18">
        <f>Model!$W$23*((drdp!C245)*'DEC-OH'!$B245+(drdp!F245)*'DEC-OH'!$C245+(drdp!I245)*'DEC-OH'!$D245)</f>
        <v>0</v>
      </c>
      <c r="J245" s="18">
        <f>Model!$W$23*((drdp!D245)*'DEC-OH'!$B245+(drdp!G245)*'DEC-OH'!$C245+(drdp!J245)*'DEC-OH'!$D245)</f>
        <v>0</v>
      </c>
      <c r="K245" s="21">
        <f>SUM(E$3:E244)+H245</f>
        <v>-2.7402802876642864</v>
      </c>
      <c r="L245" s="21">
        <f>SUM(F$3:F244)+I245</f>
        <v>2.7412579295278459</v>
      </c>
      <c r="M245" s="21">
        <f>SUM(G$3:G244)+J245</f>
        <v>0</v>
      </c>
      <c r="N245" s="21"/>
      <c r="O245" s="21"/>
      <c r="P245" s="21"/>
      <c r="Q245" s="19">
        <f t="shared" si="17"/>
        <v>7.5091360549614645</v>
      </c>
      <c r="R245" s="19">
        <f t="shared" si="17"/>
        <v>7.5144950361992926</v>
      </c>
      <c r="S245" s="19">
        <f t="shared" si="17"/>
        <v>0</v>
      </c>
      <c r="T245" s="19">
        <f t="shared" si="14"/>
        <v>-7.5118150676885715</v>
      </c>
      <c r="U245" s="19">
        <f t="shared" si="15"/>
        <v>0</v>
      </c>
      <c r="V245" s="19">
        <f t="shared" si="16"/>
        <v>0</v>
      </c>
    </row>
    <row r="246" spans="1:22" x14ac:dyDescent="0.25">
      <c r="A246" s="26">
        <f>Wellpath!E246</f>
        <v>0</v>
      </c>
      <c r="B246" s="22">
        <v>0</v>
      </c>
      <c r="C246" s="22">
        <v>0</v>
      </c>
      <c r="D246" s="22">
        <v>1</v>
      </c>
      <c r="E246" s="20">
        <f>Model!$W$23*((drdp!B246+drdp!K246)*'DEC-OH'!$B246+(drdp!E246+drdp!N246)*'DEC-OH'!$C246+(drdp!H246+drdp!Q246)*'DEC-OH'!$D246)</f>
        <v>0</v>
      </c>
      <c r="F246" s="20">
        <f>Model!$W$23*((drdp!C246+drdp!L246)*'DEC-OH'!$B246+(drdp!F246+drdp!O246)*'DEC-OH'!$C246+(drdp!I246+drdp!R246)*'DEC-OH'!$D246)</f>
        <v>0</v>
      </c>
      <c r="G246" s="20">
        <f>Model!$W$23*((drdp!D246+drdp!M246)*'DEC-OH'!$B246+(drdp!G246+drdp!P246)*'DEC-OH'!$C246+(drdp!J246+drdp!S246)*'DEC-OH'!$D246)</f>
        <v>0</v>
      </c>
      <c r="H246" s="18">
        <f>Model!$W$23*((drdp!B246)*'DEC-OH'!$B246+(drdp!E246)*'DEC-OH'!$C246+(drdp!H246)*'DEC-OH'!$D246)</f>
        <v>0</v>
      </c>
      <c r="I246" s="18">
        <f>Model!$W$23*((drdp!C246)*'DEC-OH'!$B246+(drdp!F246)*'DEC-OH'!$C246+(drdp!I246)*'DEC-OH'!$D246)</f>
        <v>0</v>
      </c>
      <c r="J246" s="18">
        <f>Model!$W$23*((drdp!D246)*'DEC-OH'!$B246+(drdp!G246)*'DEC-OH'!$C246+(drdp!J246)*'DEC-OH'!$D246)</f>
        <v>0</v>
      </c>
      <c r="K246" s="21">
        <f>SUM(E$3:E245)+H246</f>
        <v>-2.7402802876642864</v>
      </c>
      <c r="L246" s="21">
        <f>SUM(F$3:F245)+I246</f>
        <v>2.7412579295278459</v>
      </c>
      <c r="M246" s="21">
        <f>SUM(G$3:G245)+J246</f>
        <v>0</v>
      </c>
      <c r="N246" s="21"/>
      <c r="O246" s="21"/>
      <c r="P246" s="21"/>
      <c r="Q246" s="19">
        <f t="shared" si="17"/>
        <v>7.5091360549614645</v>
      </c>
      <c r="R246" s="19">
        <f t="shared" si="17"/>
        <v>7.5144950361992926</v>
      </c>
      <c r="S246" s="19">
        <f t="shared" si="17"/>
        <v>0</v>
      </c>
      <c r="T246" s="19">
        <f t="shared" si="14"/>
        <v>-7.5118150676885715</v>
      </c>
      <c r="U246" s="19">
        <f t="shared" si="15"/>
        <v>0</v>
      </c>
      <c r="V246" s="19">
        <f t="shared" si="16"/>
        <v>0</v>
      </c>
    </row>
    <row r="247" spans="1:22" x14ac:dyDescent="0.25">
      <c r="A247" s="26">
        <f>Wellpath!E247</f>
        <v>0</v>
      </c>
      <c r="B247" s="22">
        <v>0</v>
      </c>
      <c r="C247" s="22">
        <v>0</v>
      </c>
      <c r="D247" s="22">
        <v>1</v>
      </c>
      <c r="E247" s="20">
        <f>Model!$W$23*((drdp!B247+drdp!K247)*'DEC-OH'!$B247+(drdp!E247+drdp!N247)*'DEC-OH'!$C247+(drdp!H247+drdp!Q247)*'DEC-OH'!$D247)</f>
        <v>0</v>
      </c>
      <c r="F247" s="20">
        <f>Model!$W$23*((drdp!C247+drdp!L247)*'DEC-OH'!$B247+(drdp!F247+drdp!O247)*'DEC-OH'!$C247+(drdp!I247+drdp!R247)*'DEC-OH'!$D247)</f>
        <v>0</v>
      </c>
      <c r="G247" s="20">
        <f>Model!$W$23*((drdp!D247+drdp!M247)*'DEC-OH'!$B247+(drdp!G247+drdp!P247)*'DEC-OH'!$C247+(drdp!J247+drdp!S247)*'DEC-OH'!$D247)</f>
        <v>0</v>
      </c>
      <c r="H247" s="18">
        <f>Model!$W$23*((drdp!B247)*'DEC-OH'!$B247+(drdp!E247)*'DEC-OH'!$C247+(drdp!H247)*'DEC-OH'!$D247)</f>
        <v>0</v>
      </c>
      <c r="I247" s="18">
        <f>Model!$W$23*((drdp!C247)*'DEC-OH'!$B247+(drdp!F247)*'DEC-OH'!$C247+(drdp!I247)*'DEC-OH'!$D247)</f>
        <v>0</v>
      </c>
      <c r="J247" s="18">
        <f>Model!$W$23*((drdp!D247)*'DEC-OH'!$B247+(drdp!G247)*'DEC-OH'!$C247+(drdp!J247)*'DEC-OH'!$D247)</f>
        <v>0</v>
      </c>
      <c r="K247" s="21">
        <f>SUM(E$3:E246)+H247</f>
        <v>-2.7402802876642864</v>
      </c>
      <c r="L247" s="21">
        <f>SUM(F$3:F246)+I247</f>
        <v>2.7412579295278459</v>
      </c>
      <c r="M247" s="21">
        <f>SUM(G$3:G246)+J247</f>
        <v>0</v>
      </c>
      <c r="N247" s="21"/>
      <c r="O247" s="21"/>
      <c r="P247" s="21"/>
      <c r="Q247" s="19">
        <f t="shared" si="17"/>
        <v>7.5091360549614645</v>
      </c>
      <c r="R247" s="19">
        <f t="shared" si="17"/>
        <v>7.5144950361992926</v>
      </c>
      <c r="S247" s="19">
        <f t="shared" si="17"/>
        <v>0</v>
      </c>
      <c r="T247" s="19">
        <f t="shared" si="14"/>
        <v>-7.5118150676885715</v>
      </c>
      <c r="U247" s="19">
        <f t="shared" si="15"/>
        <v>0</v>
      </c>
      <c r="V247" s="19">
        <f t="shared" si="16"/>
        <v>0</v>
      </c>
    </row>
    <row r="248" spans="1:22" x14ac:dyDescent="0.25">
      <c r="A248" s="26">
        <f>Wellpath!E248</f>
        <v>0</v>
      </c>
      <c r="B248" s="22">
        <v>0</v>
      </c>
      <c r="C248" s="22">
        <v>0</v>
      </c>
      <c r="D248" s="22">
        <v>1</v>
      </c>
      <c r="E248" s="20">
        <f>Model!$W$23*((drdp!B248+drdp!K248)*'DEC-OH'!$B248+(drdp!E248+drdp!N248)*'DEC-OH'!$C248+(drdp!H248+drdp!Q248)*'DEC-OH'!$D248)</f>
        <v>0</v>
      </c>
      <c r="F248" s="20">
        <f>Model!$W$23*((drdp!C248+drdp!L248)*'DEC-OH'!$B248+(drdp!F248+drdp!O248)*'DEC-OH'!$C248+(drdp!I248+drdp!R248)*'DEC-OH'!$D248)</f>
        <v>0</v>
      </c>
      <c r="G248" s="20">
        <f>Model!$W$23*((drdp!D248+drdp!M248)*'DEC-OH'!$B248+(drdp!G248+drdp!P248)*'DEC-OH'!$C248+(drdp!J248+drdp!S248)*'DEC-OH'!$D248)</f>
        <v>0</v>
      </c>
      <c r="H248" s="18">
        <f>Model!$W$23*((drdp!B248)*'DEC-OH'!$B248+(drdp!E248)*'DEC-OH'!$C248+(drdp!H248)*'DEC-OH'!$D248)</f>
        <v>0</v>
      </c>
      <c r="I248" s="18">
        <f>Model!$W$23*((drdp!C248)*'DEC-OH'!$B248+(drdp!F248)*'DEC-OH'!$C248+(drdp!I248)*'DEC-OH'!$D248)</f>
        <v>0</v>
      </c>
      <c r="J248" s="18">
        <f>Model!$W$23*((drdp!D248)*'DEC-OH'!$B248+(drdp!G248)*'DEC-OH'!$C248+(drdp!J248)*'DEC-OH'!$D248)</f>
        <v>0</v>
      </c>
      <c r="K248" s="21">
        <f>SUM(E$3:E247)+H248</f>
        <v>-2.7402802876642864</v>
      </c>
      <c r="L248" s="21">
        <f>SUM(F$3:F247)+I248</f>
        <v>2.7412579295278459</v>
      </c>
      <c r="M248" s="21">
        <f>SUM(G$3:G247)+J248</f>
        <v>0</v>
      </c>
      <c r="N248" s="21"/>
      <c r="O248" s="21"/>
      <c r="P248" s="21"/>
      <c r="Q248" s="19">
        <f t="shared" si="17"/>
        <v>7.5091360549614645</v>
      </c>
      <c r="R248" s="19">
        <f t="shared" si="17"/>
        <v>7.5144950361992926</v>
      </c>
      <c r="S248" s="19">
        <f t="shared" si="17"/>
        <v>0</v>
      </c>
      <c r="T248" s="19">
        <f t="shared" si="14"/>
        <v>-7.5118150676885715</v>
      </c>
      <c r="U248" s="19">
        <f t="shared" si="15"/>
        <v>0</v>
      </c>
      <c r="V248" s="19">
        <f t="shared" si="16"/>
        <v>0</v>
      </c>
    </row>
    <row r="249" spans="1:22" x14ac:dyDescent="0.25">
      <c r="A249" s="26">
        <f>Wellpath!E249</f>
        <v>0</v>
      </c>
      <c r="B249" s="22">
        <v>0</v>
      </c>
      <c r="C249" s="22">
        <v>0</v>
      </c>
      <c r="D249" s="22">
        <v>1</v>
      </c>
      <c r="E249" s="20">
        <f>Model!$W$23*((drdp!B249+drdp!K249)*'DEC-OH'!$B249+(drdp!E249+drdp!N249)*'DEC-OH'!$C249+(drdp!H249+drdp!Q249)*'DEC-OH'!$D249)</f>
        <v>0</v>
      </c>
      <c r="F249" s="20">
        <f>Model!$W$23*((drdp!C249+drdp!L249)*'DEC-OH'!$B249+(drdp!F249+drdp!O249)*'DEC-OH'!$C249+(drdp!I249+drdp!R249)*'DEC-OH'!$D249)</f>
        <v>0</v>
      </c>
      <c r="G249" s="20">
        <f>Model!$W$23*((drdp!D249+drdp!M249)*'DEC-OH'!$B249+(drdp!G249+drdp!P249)*'DEC-OH'!$C249+(drdp!J249+drdp!S249)*'DEC-OH'!$D249)</f>
        <v>0</v>
      </c>
      <c r="H249" s="18">
        <f>Model!$W$23*((drdp!B249)*'DEC-OH'!$B249+(drdp!E249)*'DEC-OH'!$C249+(drdp!H249)*'DEC-OH'!$D249)</f>
        <v>0</v>
      </c>
      <c r="I249" s="18">
        <f>Model!$W$23*((drdp!C249)*'DEC-OH'!$B249+(drdp!F249)*'DEC-OH'!$C249+(drdp!I249)*'DEC-OH'!$D249)</f>
        <v>0</v>
      </c>
      <c r="J249" s="18">
        <f>Model!$W$23*((drdp!D249)*'DEC-OH'!$B249+(drdp!G249)*'DEC-OH'!$C249+(drdp!J249)*'DEC-OH'!$D249)</f>
        <v>0</v>
      </c>
      <c r="K249" s="21">
        <f>SUM(E$3:E248)+H249</f>
        <v>-2.7402802876642864</v>
      </c>
      <c r="L249" s="21">
        <f>SUM(F$3:F248)+I249</f>
        <v>2.7412579295278459</v>
      </c>
      <c r="M249" s="21">
        <f>SUM(G$3:G248)+J249</f>
        <v>0</v>
      </c>
      <c r="N249" s="21"/>
      <c r="O249" s="21"/>
      <c r="P249" s="21"/>
      <c r="Q249" s="19">
        <f t="shared" si="17"/>
        <v>7.5091360549614645</v>
      </c>
      <c r="R249" s="19">
        <f t="shared" si="17"/>
        <v>7.5144950361992926</v>
      </c>
      <c r="S249" s="19">
        <f t="shared" si="17"/>
        <v>0</v>
      </c>
      <c r="T249" s="19">
        <f t="shared" si="14"/>
        <v>-7.5118150676885715</v>
      </c>
      <c r="U249" s="19">
        <f t="shared" si="15"/>
        <v>0</v>
      </c>
      <c r="V249" s="19">
        <f t="shared" si="16"/>
        <v>0</v>
      </c>
    </row>
    <row r="250" spans="1:22" x14ac:dyDescent="0.25">
      <c r="A250" s="26">
        <f>Wellpath!E250</f>
        <v>0</v>
      </c>
      <c r="B250" s="22">
        <v>0</v>
      </c>
      <c r="C250" s="22">
        <v>0</v>
      </c>
      <c r="D250" s="22">
        <v>1</v>
      </c>
      <c r="E250" s="20">
        <f>Model!$W$23*((drdp!B250+drdp!K250)*'DEC-OH'!$B250+(drdp!E250+drdp!N250)*'DEC-OH'!$C250+(drdp!H250+drdp!Q250)*'DEC-OH'!$D250)</f>
        <v>0</v>
      </c>
      <c r="F250" s="20">
        <f>Model!$W$23*((drdp!C250+drdp!L250)*'DEC-OH'!$B250+(drdp!F250+drdp!O250)*'DEC-OH'!$C250+(drdp!I250+drdp!R250)*'DEC-OH'!$D250)</f>
        <v>0</v>
      </c>
      <c r="G250" s="20">
        <f>Model!$W$23*((drdp!D250+drdp!M250)*'DEC-OH'!$B250+(drdp!G250+drdp!P250)*'DEC-OH'!$C250+(drdp!J250+drdp!S250)*'DEC-OH'!$D250)</f>
        <v>0</v>
      </c>
      <c r="H250" s="18">
        <f>Model!$W$23*((drdp!B250)*'DEC-OH'!$B250+(drdp!E250)*'DEC-OH'!$C250+(drdp!H250)*'DEC-OH'!$D250)</f>
        <v>0</v>
      </c>
      <c r="I250" s="18">
        <f>Model!$W$23*((drdp!C250)*'DEC-OH'!$B250+(drdp!F250)*'DEC-OH'!$C250+(drdp!I250)*'DEC-OH'!$D250)</f>
        <v>0</v>
      </c>
      <c r="J250" s="18">
        <f>Model!$W$23*((drdp!D250)*'DEC-OH'!$B250+(drdp!G250)*'DEC-OH'!$C250+(drdp!J250)*'DEC-OH'!$D250)</f>
        <v>0</v>
      </c>
      <c r="K250" s="21">
        <f>SUM(E$3:E249)+H250</f>
        <v>-2.7402802876642864</v>
      </c>
      <c r="L250" s="21">
        <f>SUM(F$3:F249)+I250</f>
        <v>2.7412579295278459</v>
      </c>
      <c r="M250" s="21">
        <f>SUM(G$3:G249)+J250</f>
        <v>0</v>
      </c>
      <c r="N250" s="21"/>
      <c r="O250" s="21"/>
      <c r="P250" s="21"/>
      <c r="Q250" s="19">
        <f t="shared" si="17"/>
        <v>7.5091360549614645</v>
      </c>
      <c r="R250" s="19">
        <f t="shared" si="17"/>
        <v>7.5144950361992926</v>
      </c>
      <c r="S250" s="19">
        <f t="shared" si="17"/>
        <v>0</v>
      </c>
      <c r="T250" s="19">
        <f t="shared" si="14"/>
        <v>-7.5118150676885715</v>
      </c>
      <c r="U250" s="19">
        <f t="shared" si="15"/>
        <v>0</v>
      </c>
      <c r="V250" s="19">
        <f t="shared" si="16"/>
        <v>0</v>
      </c>
    </row>
    <row r="251" spans="1:22" x14ac:dyDescent="0.25">
      <c r="A251" s="26">
        <f>Wellpath!E251</f>
        <v>0</v>
      </c>
      <c r="B251" s="22">
        <v>0</v>
      </c>
      <c r="C251" s="22">
        <v>0</v>
      </c>
      <c r="D251" s="22">
        <v>1</v>
      </c>
      <c r="E251" s="20">
        <f>Model!$W$23*((drdp!B251+drdp!K251)*'DEC-OH'!$B251+(drdp!E251+drdp!N251)*'DEC-OH'!$C251+(drdp!H251+drdp!Q251)*'DEC-OH'!$D251)</f>
        <v>0</v>
      </c>
      <c r="F251" s="20">
        <f>Model!$W$23*((drdp!C251+drdp!L251)*'DEC-OH'!$B251+(drdp!F251+drdp!O251)*'DEC-OH'!$C251+(drdp!I251+drdp!R251)*'DEC-OH'!$D251)</f>
        <v>0</v>
      </c>
      <c r="G251" s="20">
        <f>Model!$W$23*((drdp!D251+drdp!M251)*'DEC-OH'!$B251+(drdp!G251+drdp!P251)*'DEC-OH'!$C251+(drdp!J251+drdp!S251)*'DEC-OH'!$D251)</f>
        <v>0</v>
      </c>
      <c r="H251" s="18">
        <f>Model!$W$23*((drdp!B251)*'DEC-OH'!$B251+(drdp!E251)*'DEC-OH'!$C251+(drdp!H251)*'DEC-OH'!$D251)</f>
        <v>0</v>
      </c>
      <c r="I251" s="18">
        <f>Model!$W$23*((drdp!C251)*'DEC-OH'!$B251+(drdp!F251)*'DEC-OH'!$C251+(drdp!I251)*'DEC-OH'!$D251)</f>
        <v>0</v>
      </c>
      <c r="J251" s="18">
        <f>Model!$W$23*((drdp!D251)*'DEC-OH'!$B251+(drdp!G251)*'DEC-OH'!$C251+(drdp!J251)*'DEC-OH'!$D251)</f>
        <v>0</v>
      </c>
      <c r="K251" s="21">
        <f>SUM(E$3:E250)+H251</f>
        <v>-2.7402802876642864</v>
      </c>
      <c r="L251" s="21">
        <f>SUM(F$3:F250)+I251</f>
        <v>2.7412579295278459</v>
      </c>
      <c r="M251" s="21">
        <f>SUM(G$3:G250)+J251</f>
        <v>0</v>
      </c>
      <c r="N251" s="21"/>
      <c r="O251" s="21"/>
      <c r="P251" s="21"/>
      <c r="Q251" s="19">
        <f t="shared" si="17"/>
        <v>7.5091360549614645</v>
      </c>
      <c r="R251" s="19">
        <f t="shared" si="17"/>
        <v>7.5144950361992926</v>
      </c>
      <c r="S251" s="19">
        <f t="shared" si="17"/>
        <v>0</v>
      </c>
      <c r="T251" s="19">
        <f t="shared" si="14"/>
        <v>-7.5118150676885715</v>
      </c>
      <c r="U251" s="19">
        <f t="shared" si="15"/>
        <v>0</v>
      </c>
      <c r="V251" s="19">
        <f t="shared" si="16"/>
        <v>0</v>
      </c>
    </row>
    <row r="252" spans="1:22" x14ac:dyDescent="0.25">
      <c r="A252" s="26">
        <f>Wellpath!E252</f>
        <v>0</v>
      </c>
      <c r="B252" s="22">
        <v>0</v>
      </c>
      <c r="C252" s="22">
        <v>0</v>
      </c>
      <c r="D252" s="22">
        <v>1</v>
      </c>
      <c r="E252" s="20">
        <f>Model!$W$23*((drdp!B252+drdp!K252)*'DEC-OH'!$B252+(drdp!E252+drdp!N252)*'DEC-OH'!$C252+(drdp!H252+drdp!Q252)*'DEC-OH'!$D252)</f>
        <v>0</v>
      </c>
      <c r="F252" s="20">
        <f>Model!$W$23*((drdp!C252+drdp!L252)*'DEC-OH'!$B252+(drdp!F252+drdp!O252)*'DEC-OH'!$C252+(drdp!I252+drdp!R252)*'DEC-OH'!$D252)</f>
        <v>0</v>
      </c>
      <c r="G252" s="20">
        <f>Model!$W$23*((drdp!D252+drdp!M252)*'DEC-OH'!$B252+(drdp!G252+drdp!P252)*'DEC-OH'!$C252+(drdp!J252+drdp!S252)*'DEC-OH'!$D252)</f>
        <v>0</v>
      </c>
      <c r="H252" s="18">
        <f>Model!$W$23*((drdp!B252)*'DEC-OH'!$B252+(drdp!E252)*'DEC-OH'!$C252+(drdp!H252)*'DEC-OH'!$D252)</f>
        <v>0</v>
      </c>
      <c r="I252" s="18">
        <f>Model!$W$23*((drdp!C252)*'DEC-OH'!$B252+(drdp!F252)*'DEC-OH'!$C252+(drdp!I252)*'DEC-OH'!$D252)</f>
        <v>0</v>
      </c>
      <c r="J252" s="18">
        <f>Model!$W$23*((drdp!D252)*'DEC-OH'!$B252+(drdp!G252)*'DEC-OH'!$C252+(drdp!J252)*'DEC-OH'!$D252)</f>
        <v>0</v>
      </c>
      <c r="K252" s="21">
        <f>SUM(E$3:E251)+H252</f>
        <v>-2.7402802876642864</v>
      </c>
      <c r="L252" s="21">
        <f>SUM(F$3:F251)+I252</f>
        <v>2.7412579295278459</v>
      </c>
      <c r="M252" s="21">
        <f>SUM(G$3:G251)+J252</f>
        <v>0</v>
      </c>
      <c r="N252" s="21"/>
      <c r="O252" s="21"/>
      <c r="P252" s="21"/>
      <c r="Q252" s="19">
        <f t="shared" si="17"/>
        <v>7.5091360549614645</v>
      </c>
      <c r="R252" s="19">
        <f t="shared" si="17"/>
        <v>7.5144950361992926</v>
      </c>
      <c r="S252" s="19">
        <f t="shared" si="17"/>
        <v>0</v>
      </c>
      <c r="T252" s="19">
        <f t="shared" si="14"/>
        <v>-7.5118150676885715</v>
      </c>
      <c r="U252" s="19">
        <f t="shared" si="15"/>
        <v>0</v>
      </c>
      <c r="V252" s="19">
        <f t="shared" si="16"/>
        <v>0</v>
      </c>
    </row>
    <row r="253" spans="1:22" x14ac:dyDescent="0.25">
      <c r="A253" s="26">
        <f>Wellpath!E253</f>
        <v>0</v>
      </c>
      <c r="B253" s="22">
        <v>0</v>
      </c>
      <c r="C253" s="22">
        <v>0</v>
      </c>
      <c r="D253" s="22">
        <v>1</v>
      </c>
      <c r="E253" s="20">
        <f>Model!$W$23*((drdp!B253+drdp!K253)*'DEC-OH'!$B253+(drdp!E253+drdp!N253)*'DEC-OH'!$C253+(drdp!H253+drdp!Q253)*'DEC-OH'!$D253)</f>
        <v>0</v>
      </c>
      <c r="F253" s="20">
        <f>Model!$W$23*((drdp!C253+drdp!L253)*'DEC-OH'!$B253+(drdp!F253+drdp!O253)*'DEC-OH'!$C253+(drdp!I253+drdp!R253)*'DEC-OH'!$D253)</f>
        <v>0</v>
      </c>
      <c r="G253" s="20">
        <f>Model!$W$23*((drdp!D253+drdp!M253)*'DEC-OH'!$B253+(drdp!G253+drdp!P253)*'DEC-OH'!$C253+(drdp!J253+drdp!S253)*'DEC-OH'!$D253)</f>
        <v>0</v>
      </c>
      <c r="H253" s="18">
        <f>Model!$W$23*((drdp!B253)*'DEC-OH'!$B253+(drdp!E253)*'DEC-OH'!$C253+(drdp!H253)*'DEC-OH'!$D253)</f>
        <v>0</v>
      </c>
      <c r="I253" s="18">
        <f>Model!$W$23*((drdp!C253)*'DEC-OH'!$B253+(drdp!F253)*'DEC-OH'!$C253+(drdp!I253)*'DEC-OH'!$D253)</f>
        <v>0</v>
      </c>
      <c r="J253" s="18">
        <f>Model!$W$23*((drdp!D253)*'DEC-OH'!$B253+(drdp!G253)*'DEC-OH'!$C253+(drdp!J253)*'DEC-OH'!$D253)</f>
        <v>0</v>
      </c>
      <c r="K253" s="21">
        <f>SUM(E$3:E252)+H253</f>
        <v>-2.7402802876642864</v>
      </c>
      <c r="L253" s="21">
        <f>SUM(F$3:F252)+I253</f>
        <v>2.7412579295278459</v>
      </c>
      <c r="M253" s="21">
        <f>SUM(G$3:G252)+J253</f>
        <v>0</v>
      </c>
      <c r="N253" s="21"/>
      <c r="O253" s="21"/>
      <c r="P253" s="21"/>
      <c r="Q253" s="19">
        <f t="shared" si="17"/>
        <v>7.5091360549614645</v>
      </c>
      <c r="R253" s="19">
        <f t="shared" si="17"/>
        <v>7.5144950361992926</v>
      </c>
      <c r="S253" s="19">
        <f t="shared" si="17"/>
        <v>0</v>
      </c>
      <c r="T253" s="19">
        <f t="shared" si="14"/>
        <v>-7.5118150676885715</v>
      </c>
      <c r="U253" s="19">
        <f t="shared" si="15"/>
        <v>0</v>
      </c>
      <c r="V253" s="19">
        <f t="shared" si="16"/>
        <v>0</v>
      </c>
    </row>
    <row r="254" spans="1:22" x14ac:dyDescent="0.25">
      <c r="A254" s="26">
        <f>Wellpath!E254</f>
        <v>0</v>
      </c>
      <c r="B254" s="22">
        <v>0</v>
      </c>
      <c r="C254" s="22">
        <v>0</v>
      </c>
      <c r="D254" s="22">
        <v>1</v>
      </c>
      <c r="E254" s="20">
        <f>Model!$W$23*((drdp!B254+drdp!K254)*'DEC-OH'!$B254+(drdp!E254+drdp!N254)*'DEC-OH'!$C254+(drdp!H254+drdp!Q254)*'DEC-OH'!$D254)</f>
        <v>0</v>
      </c>
      <c r="F254" s="20">
        <f>Model!$W$23*((drdp!C254+drdp!L254)*'DEC-OH'!$B254+(drdp!F254+drdp!O254)*'DEC-OH'!$C254+(drdp!I254+drdp!R254)*'DEC-OH'!$D254)</f>
        <v>0</v>
      </c>
      <c r="G254" s="20">
        <f>Model!$W$23*((drdp!D254+drdp!M254)*'DEC-OH'!$B254+(drdp!G254+drdp!P254)*'DEC-OH'!$C254+(drdp!J254+drdp!S254)*'DEC-OH'!$D254)</f>
        <v>0</v>
      </c>
      <c r="H254" s="18">
        <f>Model!$W$23*((drdp!B254)*'DEC-OH'!$B254+(drdp!E254)*'DEC-OH'!$C254+(drdp!H254)*'DEC-OH'!$D254)</f>
        <v>0</v>
      </c>
      <c r="I254" s="18">
        <f>Model!$W$23*((drdp!C254)*'DEC-OH'!$B254+(drdp!F254)*'DEC-OH'!$C254+(drdp!I254)*'DEC-OH'!$D254)</f>
        <v>0</v>
      </c>
      <c r="J254" s="18">
        <f>Model!$W$23*((drdp!D254)*'DEC-OH'!$B254+(drdp!G254)*'DEC-OH'!$C254+(drdp!J254)*'DEC-OH'!$D254)</f>
        <v>0</v>
      </c>
      <c r="K254" s="21">
        <f>SUM(E$3:E253)+H254</f>
        <v>-2.7402802876642864</v>
      </c>
      <c r="L254" s="21">
        <f>SUM(F$3:F253)+I254</f>
        <v>2.7412579295278459</v>
      </c>
      <c r="M254" s="21">
        <f>SUM(G$3:G253)+J254</f>
        <v>0</v>
      </c>
      <c r="N254" s="21"/>
      <c r="O254" s="21"/>
      <c r="P254" s="21"/>
      <c r="Q254" s="19">
        <f t="shared" si="17"/>
        <v>7.5091360549614645</v>
      </c>
      <c r="R254" s="19">
        <f t="shared" si="17"/>
        <v>7.5144950361992926</v>
      </c>
      <c r="S254" s="19">
        <f t="shared" si="17"/>
        <v>0</v>
      </c>
      <c r="T254" s="19">
        <f t="shared" si="14"/>
        <v>-7.5118150676885715</v>
      </c>
      <c r="U254" s="19">
        <f t="shared" si="15"/>
        <v>0</v>
      </c>
      <c r="V254" s="19">
        <f t="shared" si="16"/>
        <v>0</v>
      </c>
    </row>
    <row r="255" spans="1:22" x14ac:dyDescent="0.25">
      <c r="A255" s="26">
        <f>Wellpath!E255</f>
        <v>0</v>
      </c>
      <c r="B255" s="22">
        <v>0</v>
      </c>
      <c r="C255" s="22">
        <v>0</v>
      </c>
      <c r="D255" s="22">
        <v>1</v>
      </c>
      <c r="E255" s="20">
        <f>Model!$W$23*((drdp!B255+drdp!K255)*'DEC-OH'!$B255+(drdp!E255+drdp!N255)*'DEC-OH'!$C255+(drdp!H255+drdp!Q255)*'DEC-OH'!$D255)</f>
        <v>0</v>
      </c>
      <c r="F255" s="20">
        <f>Model!$W$23*((drdp!C255+drdp!L255)*'DEC-OH'!$B255+(drdp!F255+drdp!O255)*'DEC-OH'!$C255+(drdp!I255+drdp!R255)*'DEC-OH'!$D255)</f>
        <v>0</v>
      </c>
      <c r="G255" s="20">
        <f>Model!$W$23*((drdp!D255+drdp!M255)*'DEC-OH'!$B255+(drdp!G255+drdp!P255)*'DEC-OH'!$C255+(drdp!J255+drdp!S255)*'DEC-OH'!$D255)</f>
        <v>0</v>
      </c>
      <c r="H255" s="18">
        <f>Model!$W$23*((drdp!B255)*'DEC-OH'!$B255+(drdp!E255)*'DEC-OH'!$C255+(drdp!H255)*'DEC-OH'!$D255)</f>
        <v>0</v>
      </c>
      <c r="I255" s="18">
        <f>Model!$W$23*((drdp!C255)*'DEC-OH'!$B255+(drdp!F255)*'DEC-OH'!$C255+(drdp!I255)*'DEC-OH'!$D255)</f>
        <v>0</v>
      </c>
      <c r="J255" s="18">
        <f>Model!$W$23*((drdp!D255)*'DEC-OH'!$B255+(drdp!G255)*'DEC-OH'!$C255+(drdp!J255)*'DEC-OH'!$D255)</f>
        <v>0</v>
      </c>
      <c r="K255" s="21">
        <f>SUM(E$3:E254)+H255</f>
        <v>-2.7402802876642864</v>
      </c>
      <c r="L255" s="21">
        <f>SUM(F$3:F254)+I255</f>
        <v>2.7412579295278459</v>
      </c>
      <c r="M255" s="21">
        <f>SUM(G$3:G254)+J255</f>
        <v>0</v>
      </c>
      <c r="N255" s="21"/>
      <c r="O255" s="21"/>
      <c r="P255" s="21"/>
      <c r="Q255" s="19">
        <f t="shared" si="17"/>
        <v>7.5091360549614645</v>
      </c>
      <c r="R255" s="19">
        <f t="shared" si="17"/>
        <v>7.5144950361992926</v>
      </c>
      <c r="S255" s="19">
        <f t="shared" si="17"/>
        <v>0</v>
      </c>
      <c r="T255" s="19">
        <f t="shared" si="14"/>
        <v>-7.5118150676885715</v>
      </c>
      <c r="U255" s="19">
        <f t="shared" si="15"/>
        <v>0</v>
      </c>
      <c r="V255" s="19">
        <f t="shared" si="16"/>
        <v>0</v>
      </c>
    </row>
    <row r="256" spans="1:22" x14ac:dyDescent="0.25">
      <c r="A256" s="26">
        <f>Wellpath!E256</f>
        <v>0</v>
      </c>
      <c r="B256" s="22">
        <v>0</v>
      </c>
      <c r="C256" s="22">
        <v>0</v>
      </c>
      <c r="D256" s="22">
        <v>1</v>
      </c>
      <c r="E256" s="20">
        <f>Model!$W$23*((drdp!B256+drdp!K256)*'DEC-OH'!$B256+(drdp!E256+drdp!N256)*'DEC-OH'!$C256+(drdp!H256+drdp!Q256)*'DEC-OH'!$D256)</f>
        <v>0</v>
      </c>
      <c r="F256" s="20">
        <f>Model!$W$23*((drdp!C256+drdp!L256)*'DEC-OH'!$B256+(drdp!F256+drdp!O256)*'DEC-OH'!$C256+(drdp!I256+drdp!R256)*'DEC-OH'!$D256)</f>
        <v>0</v>
      </c>
      <c r="G256" s="20">
        <f>Model!$W$23*((drdp!D256+drdp!M256)*'DEC-OH'!$B256+(drdp!G256+drdp!P256)*'DEC-OH'!$C256+(drdp!J256+drdp!S256)*'DEC-OH'!$D256)</f>
        <v>0</v>
      </c>
      <c r="H256" s="18">
        <f>Model!$W$23*((drdp!B256)*'DEC-OH'!$B256+(drdp!E256)*'DEC-OH'!$C256+(drdp!H256)*'DEC-OH'!$D256)</f>
        <v>0</v>
      </c>
      <c r="I256" s="18">
        <f>Model!$W$23*((drdp!C256)*'DEC-OH'!$B256+(drdp!F256)*'DEC-OH'!$C256+(drdp!I256)*'DEC-OH'!$D256)</f>
        <v>0</v>
      </c>
      <c r="J256" s="18">
        <f>Model!$W$23*((drdp!D256)*'DEC-OH'!$B256+(drdp!G256)*'DEC-OH'!$C256+(drdp!J256)*'DEC-OH'!$D256)</f>
        <v>0</v>
      </c>
      <c r="K256" s="21">
        <f>SUM(E$3:E255)+H256</f>
        <v>-2.7402802876642864</v>
      </c>
      <c r="L256" s="21">
        <f>SUM(F$3:F255)+I256</f>
        <v>2.7412579295278459</v>
      </c>
      <c r="M256" s="21">
        <f>SUM(G$3:G255)+J256</f>
        <v>0</v>
      </c>
      <c r="N256" s="21"/>
      <c r="O256" s="21"/>
      <c r="P256" s="21"/>
      <c r="Q256" s="19">
        <f t="shared" si="17"/>
        <v>7.5091360549614645</v>
      </c>
      <c r="R256" s="19">
        <f t="shared" si="17"/>
        <v>7.5144950361992926</v>
      </c>
      <c r="S256" s="19">
        <f t="shared" si="17"/>
        <v>0</v>
      </c>
      <c r="T256" s="19">
        <f t="shared" si="14"/>
        <v>-7.5118150676885715</v>
      </c>
      <c r="U256" s="19">
        <f t="shared" si="15"/>
        <v>0</v>
      </c>
      <c r="V256" s="19">
        <f t="shared" si="16"/>
        <v>0</v>
      </c>
    </row>
    <row r="257" spans="1:23" x14ac:dyDescent="0.25">
      <c r="A257" s="26">
        <f>Wellpath!E257</f>
        <v>0</v>
      </c>
      <c r="B257" s="22">
        <v>0</v>
      </c>
      <c r="C257" s="22">
        <v>0</v>
      </c>
      <c r="D257" s="22">
        <v>1</v>
      </c>
      <c r="E257" s="20">
        <f>Model!$W$23*((drdp!B257+drdp!K257)*'DEC-OH'!$B257+(drdp!E257+drdp!N257)*'DEC-OH'!$C257+(drdp!H257+drdp!Q257)*'DEC-OH'!$D257)</f>
        <v>0</v>
      </c>
      <c r="F257" s="20">
        <f>Model!$W$23*((drdp!C257+drdp!L257)*'DEC-OH'!$B257+(drdp!F257+drdp!O257)*'DEC-OH'!$C257+(drdp!I257+drdp!R257)*'DEC-OH'!$D257)</f>
        <v>0</v>
      </c>
      <c r="G257" s="20">
        <f>Model!$W$23*((drdp!D257+drdp!M257)*'DEC-OH'!$B257+(drdp!G257+drdp!P257)*'DEC-OH'!$C257+(drdp!J257+drdp!S257)*'DEC-OH'!$D257)</f>
        <v>0</v>
      </c>
      <c r="H257" s="18">
        <f>Model!$W$23*((drdp!B257)*'DEC-OH'!$B257+(drdp!E257)*'DEC-OH'!$C257+(drdp!H257)*'DEC-OH'!$D257)</f>
        <v>0</v>
      </c>
      <c r="I257" s="18">
        <f>Model!$W$23*((drdp!C257)*'DEC-OH'!$B257+(drdp!F257)*'DEC-OH'!$C257+(drdp!I257)*'DEC-OH'!$D257)</f>
        <v>0</v>
      </c>
      <c r="J257" s="18">
        <f>Model!$W$23*((drdp!D257)*'DEC-OH'!$B257+(drdp!G257)*'DEC-OH'!$C257+(drdp!J257)*'DEC-OH'!$D257)</f>
        <v>0</v>
      </c>
      <c r="K257" s="21">
        <f>SUM(E$3:E256)+H257</f>
        <v>-2.7402802876642864</v>
      </c>
      <c r="L257" s="21">
        <f>SUM(F$3:F256)+I257</f>
        <v>2.7412579295278459</v>
      </c>
      <c r="M257" s="21">
        <f>SUM(G$3:G256)+J257</f>
        <v>0</v>
      </c>
      <c r="N257" s="21"/>
      <c r="O257" s="21"/>
      <c r="P257" s="21"/>
      <c r="Q257" s="19">
        <f t="shared" si="17"/>
        <v>7.5091360549614645</v>
      </c>
      <c r="R257" s="19">
        <f t="shared" si="17"/>
        <v>7.5144950361992926</v>
      </c>
      <c r="S257" s="19">
        <f t="shared" si="17"/>
        <v>0</v>
      </c>
      <c r="T257" s="19">
        <f t="shared" si="14"/>
        <v>-7.5118150676885715</v>
      </c>
      <c r="U257" s="19">
        <f t="shared" si="15"/>
        <v>0</v>
      </c>
      <c r="V257" s="19">
        <f t="shared" si="16"/>
        <v>0</v>
      </c>
    </row>
    <row r="258" spans="1:23" x14ac:dyDescent="0.25">
      <c r="A258" s="26">
        <f>Wellpath!E258</f>
        <v>0</v>
      </c>
      <c r="B258" s="22">
        <v>0</v>
      </c>
      <c r="C258" s="22">
        <v>0</v>
      </c>
      <c r="D258" s="22">
        <v>1</v>
      </c>
      <c r="E258" s="20">
        <f>Model!$W$23*((drdp!B258+drdp!K258)*'DEC-OH'!$B258+(drdp!E258+drdp!N258)*'DEC-OH'!$C258+(drdp!H258+drdp!Q258)*'DEC-OH'!$D258)</f>
        <v>0</v>
      </c>
      <c r="F258" s="20">
        <f>Model!$W$23*((drdp!C258+drdp!L258)*'DEC-OH'!$B258+(drdp!F258+drdp!O258)*'DEC-OH'!$C258+(drdp!I258+drdp!R258)*'DEC-OH'!$D258)</f>
        <v>0</v>
      </c>
      <c r="G258" s="20">
        <f>Model!$W$23*((drdp!D258+drdp!M258)*'DEC-OH'!$B258+(drdp!G258+drdp!P258)*'DEC-OH'!$C258+(drdp!J258+drdp!S258)*'DEC-OH'!$D258)</f>
        <v>0</v>
      </c>
      <c r="H258" s="18">
        <f>Model!$W$23*((drdp!B258)*'DEC-OH'!$B258+(drdp!E258)*'DEC-OH'!$C258+(drdp!H258)*'DEC-OH'!$D258)</f>
        <v>0</v>
      </c>
      <c r="I258" s="18">
        <f>Model!$W$23*((drdp!C258)*'DEC-OH'!$B258+(drdp!F258)*'DEC-OH'!$C258+(drdp!I258)*'DEC-OH'!$D258)</f>
        <v>0</v>
      </c>
      <c r="J258" s="18">
        <f>Model!$W$23*((drdp!D258)*'DEC-OH'!$B258+(drdp!G258)*'DEC-OH'!$C258+(drdp!J258)*'DEC-OH'!$D258)</f>
        <v>0</v>
      </c>
      <c r="K258" s="21">
        <f>SUM(E$3:E257)+H258</f>
        <v>-2.7402802876642864</v>
      </c>
      <c r="L258" s="21">
        <f>SUM(F$3:F257)+I258</f>
        <v>2.7412579295278459</v>
      </c>
      <c r="M258" s="21">
        <f>SUM(G$3:G257)+J258</f>
        <v>0</v>
      </c>
      <c r="N258" s="21"/>
      <c r="O258" s="21"/>
      <c r="P258" s="21"/>
      <c r="Q258" s="19">
        <f t="shared" si="17"/>
        <v>7.5091360549614645</v>
      </c>
      <c r="R258" s="19">
        <f t="shared" si="17"/>
        <v>7.5144950361992926</v>
      </c>
      <c r="S258" s="19">
        <f t="shared" si="17"/>
        <v>0</v>
      </c>
      <c r="T258" s="19">
        <f t="shared" si="14"/>
        <v>-7.5118150676885715</v>
      </c>
      <c r="U258" s="19">
        <f t="shared" si="15"/>
        <v>0</v>
      </c>
      <c r="V258" s="19">
        <f t="shared" si="16"/>
        <v>0</v>
      </c>
    </row>
    <row r="259" spans="1:23" x14ac:dyDescent="0.25">
      <c r="A259" s="26">
        <f>Wellpath!E259</f>
        <v>0</v>
      </c>
      <c r="B259" s="22">
        <v>0</v>
      </c>
      <c r="C259" s="22">
        <v>0</v>
      </c>
      <c r="D259" s="22">
        <v>1</v>
      </c>
      <c r="E259" s="20">
        <f>Model!$W$23*((drdp!B259+drdp!K259)*'DEC-OH'!$B259+(drdp!E259+drdp!N259)*'DEC-OH'!$C259+(drdp!H259+drdp!Q259)*'DEC-OH'!$D259)</f>
        <v>0</v>
      </c>
      <c r="F259" s="20">
        <f>Model!$W$23*((drdp!C259+drdp!L259)*'DEC-OH'!$B259+(drdp!F259+drdp!O259)*'DEC-OH'!$C259+(drdp!I259+drdp!R259)*'DEC-OH'!$D259)</f>
        <v>0</v>
      </c>
      <c r="G259" s="20">
        <f>Model!$W$23*((drdp!D259+drdp!M259)*'DEC-OH'!$B259+(drdp!G259+drdp!P259)*'DEC-OH'!$C259+(drdp!J259+drdp!S259)*'DEC-OH'!$D259)</f>
        <v>0</v>
      </c>
      <c r="H259" s="18">
        <f>Model!$W$23*((drdp!B259)*'DEC-OH'!$B259+(drdp!E259)*'DEC-OH'!$C259+(drdp!H259)*'DEC-OH'!$D259)</f>
        <v>0</v>
      </c>
      <c r="I259" s="18">
        <f>Model!$W$23*((drdp!C259)*'DEC-OH'!$B259+(drdp!F259)*'DEC-OH'!$C259+(drdp!I259)*'DEC-OH'!$D259)</f>
        <v>0</v>
      </c>
      <c r="J259" s="18">
        <f>Model!$W$23*((drdp!D259)*'DEC-OH'!$B259+(drdp!G259)*'DEC-OH'!$C259+(drdp!J259)*'DEC-OH'!$D259)</f>
        <v>0</v>
      </c>
      <c r="K259" s="21">
        <f>SUM(E$3:E258)+H259</f>
        <v>-2.7402802876642864</v>
      </c>
      <c r="L259" s="21">
        <f>SUM(F$3:F258)+I259</f>
        <v>2.7412579295278459</v>
      </c>
      <c r="M259" s="21">
        <f>SUM(G$3:G258)+J259</f>
        <v>0</v>
      </c>
      <c r="N259" s="21"/>
      <c r="O259" s="21"/>
      <c r="P259" s="21"/>
      <c r="Q259" s="19">
        <f t="shared" si="17"/>
        <v>7.5091360549614645</v>
      </c>
      <c r="R259" s="19">
        <f t="shared" si="17"/>
        <v>7.5144950361992926</v>
      </c>
      <c r="S259" s="19">
        <f t="shared" si="17"/>
        <v>0</v>
      </c>
      <c r="T259" s="19">
        <f t="shared" si="14"/>
        <v>-7.5118150676885715</v>
      </c>
      <c r="U259" s="19">
        <f t="shared" si="15"/>
        <v>0</v>
      </c>
      <c r="V259" s="19">
        <f t="shared" si="16"/>
        <v>0</v>
      </c>
    </row>
    <row r="260" spans="1:23" x14ac:dyDescent="0.25">
      <c r="A260" s="26">
        <f>Wellpath!E260</f>
        <v>0</v>
      </c>
      <c r="B260" s="22">
        <v>0</v>
      </c>
      <c r="C260" s="22">
        <v>0</v>
      </c>
      <c r="D260" s="22">
        <v>1</v>
      </c>
      <c r="E260" s="20">
        <f>Model!$W$23*((drdp!B260+drdp!K260)*'DEC-OH'!$B260+(drdp!E260+drdp!N260)*'DEC-OH'!$C260+(drdp!H260+drdp!Q260)*'DEC-OH'!$D260)</f>
        <v>0</v>
      </c>
      <c r="F260" s="20">
        <f>Model!$W$23*((drdp!C260+drdp!L260)*'DEC-OH'!$B260+(drdp!F260+drdp!O260)*'DEC-OH'!$C260+(drdp!I260+drdp!R260)*'DEC-OH'!$D260)</f>
        <v>0</v>
      </c>
      <c r="G260" s="20">
        <f>Model!$W$23*((drdp!D260+drdp!M260)*'DEC-OH'!$B260+(drdp!G260+drdp!P260)*'DEC-OH'!$C260+(drdp!J260+drdp!S260)*'DEC-OH'!$D260)</f>
        <v>0</v>
      </c>
      <c r="H260" s="18">
        <f>Model!$W$23*((drdp!B260)*'DEC-OH'!$B260+(drdp!E260)*'DEC-OH'!$C260+(drdp!H260)*'DEC-OH'!$D260)</f>
        <v>0</v>
      </c>
      <c r="I260" s="18">
        <f>Model!$W$23*((drdp!C260)*'DEC-OH'!$B260+(drdp!F260)*'DEC-OH'!$C260+(drdp!I260)*'DEC-OH'!$D260)</f>
        <v>0</v>
      </c>
      <c r="J260" s="18">
        <f>Model!$W$23*((drdp!D260)*'DEC-OH'!$B260+(drdp!G260)*'DEC-OH'!$C260+(drdp!J260)*'DEC-OH'!$D260)</f>
        <v>0</v>
      </c>
      <c r="K260" s="21">
        <f>SUM(E$3:E259)+H260</f>
        <v>-2.7402802876642864</v>
      </c>
      <c r="L260" s="21">
        <f>SUM(F$3:F259)+I260</f>
        <v>2.7412579295278459</v>
      </c>
      <c r="M260" s="21">
        <f>SUM(G$3:G259)+J260</f>
        <v>0</v>
      </c>
      <c r="N260" s="21"/>
      <c r="O260" s="21"/>
      <c r="P260" s="21"/>
      <c r="Q260" s="19">
        <f t="shared" si="17"/>
        <v>7.5091360549614645</v>
      </c>
      <c r="R260" s="19">
        <f t="shared" si="17"/>
        <v>7.5144950361992926</v>
      </c>
      <c r="S260" s="19">
        <f t="shared" si="17"/>
        <v>0</v>
      </c>
      <c r="T260" s="19">
        <f t="shared" ref="T260:T271" si="18">K260*L260</f>
        <v>-7.5118150676885715</v>
      </c>
      <c r="U260" s="19">
        <f t="shared" ref="U260:U271" si="19">K260*M260</f>
        <v>0</v>
      </c>
      <c r="V260" s="19">
        <f t="shared" ref="V260:V271" si="20">L260*M260</f>
        <v>0</v>
      </c>
    </row>
    <row r="261" spans="1:23" x14ac:dyDescent="0.25">
      <c r="A261" s="26">
        <f>Wellpath!E261</f>
        <v>0</v>
      </c>
      <c r="B261" s="22">
        <v>0</v>
      </c>
      <c r="C261" s="22">
        <v>0</v>
      </c>
      <c r="D261" s="22">
        <v>1</v>
      </c>
      <c r="E261" s="20">
        <f>Model!$W$23*((drdp!B261+drdp!K261)*'DEC-OH'!$B261+(drdp!E261+drdp!N261)*'DEC-OH'!$C261+(drdp!H261+drdp!Q261)*'DEC-OH'!$D261)</f>
        <v>0</v>
      </c>
      <c r="F261" s="20">
        <f>Model!$W$23*((drdp!C261+drdp!L261)*'DEC-OH'!$B261+(drdp!F261+drdp!O261)*'DEC-OH'!$C261+(drdp!I261+drdp!R261)*'DEC-OH'!$D261)</f>
        <v>0</v>
      </c>
      <c r="G261" s="20">
        <f>Model!$W$23*((drdp!D261+drdp!M261)*'DEC-OH'!$B261+(drdp!G261+drdp!P261)*'DEC-OH'!$C261+(drdp!J261+drdp!S261)*'DEC-OH'!$D261)</f>
        <v>0</v>
      </c>
      <c r="H261" s="18">
        <f>Model!$W$23*((drdp!B261)*'DEC-OH'!$B261+(drdp!E261)*'DEC-OH'!$C261+(drdp!H261)*'DEC-OH'!$D261)</f>
        <v>0</v>
      </c>
      <c r="I261" s="18">
        <f>Model!$W$23*((drdp!C261)*'DEC-OH'!$B261+(drdp!F261)*'DEC-OH'!$C261+(drdp!I261)*'DEC-OH'!$D261)</f>
        <v>0</v>
      </c>
      <c r="J261" s="18">
        <f>Model!$W$23*((drdp!D261)*'DEC-OH'!$B261+(drdp!G261)*'DEC-OH'!$C261+(drdp!J261)*'DEC-OH'!$D261)</f>
        <v>0</v>
      </c>
      <c r="K261" s="21">
        <f>SUM(E$3:E260)+H261</f>
        <v>-2.7402802876642864</v>
      </c>
      <c r="L261" s="21">
        <f>SUM(F$3:F260)+I261</f>
        <v>2.7412579295278459</v>
      </c>
      <c r="M261" s="21">
        <f>SUM(G$3:G260)+J261</f>
        <v>0</v>
      </c>
      <c r="N261" s="21"/>
      <c r="O261" s="21"/>
      <c r="P261" s="21"/>
      <c r="Q261" s="19">
        <f t="shared" si="17"/>
        <v>7.5091360549614645</v>
      </c>
      <c r="R261" s="19">
        <f t="shared" si="17"/>
        <v>7.5144950361992926</v>
      </c>
      <c r="S261" s="19">
        <f t="shared" si="17"/>
        <v>0</v>
      </c>
      <c r="T261" s="19">
        <f t="shared" si="18"/>
        <v>-7.5118150676885715</v>
      </c>
      <c r="U261" s="19">
        <f t="shared" si="19"/>
        <v>0</v>
      </c>
      <c r="V261" s="19">
        <f t="shared" si="20"/>
        <v>0</v>
      </c>
    </row>
    <row r="262" spans="1:23" x14ac:dyDescent="0.25">
      <c r="A262" s="26">
        <f>Wellpath!E262</f>
        <v>0</v>
      </c>
      <c r="B262" s="22">
        <v>0</v>
      </c>
      <c r="C262" s="22">
        <v>0</v>
      </c>
      <c r="D262" s="22">
        <v>1</v>
      </c>
      <c r="E262" s="20">
        <f>Model!$W$23*((drdp!B262+drdp!K262)*'DEC-OH'!$B262+(drdp!E262+drdp!N262)*'DEC-OH'!$C262+(drdp!H262+drdp!Q262)*'DEC-OH'!$D262)</f>
        <v>0</v>
      </c>
      <c r="F262" s="20">
        <f>Model!$W$23*((drdp!C262+drdp!L262)*'DEC-OH'!$B262+(drdp!F262+drdp!O262)*'DEC-OH'!$C262+(drdp!I262+drdp!R262)*'DEC-OH'!$D262)</f>
        <v>0</v>
      </c>
      <c r="G262" s="20">
        <f>Model!$W$23*((drdp!D262+drdp!M262)*'DEC-OH'!$B262+(drdp!G262+drdp!P262)*'DEC-OH'!$C262+(drdp!J262+drdp!S262)*'DEC-OH'!$D262)</f>
        <v>0</v>
      </c>
      <c r="H262" s="18">
        <f>Model!$W$23*((drdp!B262)*'DEC-OH'!$B262+(drdp!E262)*'DEC-OH'!$C262+(drdp!H262)*'DEC-OH'!$D262)</f>
        <v>0</v>
      </c>
      <c r="I262" s="18">
        <f>Model!$W$23*((drdp!C262)*'DEC-OH'!$B262+(drdp!F262)*'DEC-OH'!$C262+(drdp!I262)*'DEC-OH'!$D262)</f>
        <v>0</v>
      </c>
      <c r="J262" s="18">
        <f>Model!$W$23*((drdp!D262)*'DEC-OH'!$B262+(drdp!G262)*'DEC-OH'!$C262+(drdp!J262)*'DEC-OH'!$D262)</f>
        <v>0</v>
      </c>
      <c r="K262" s="21">
        <f>SUM(E$3:E261)+H262</f>
        <v>-2.7402802876642864</v>
      </c>
      <c r="L262" s="21">
        <f>SUM(F$3:F261)+I262</f>
        <v>2.7412579295278459</v>
      </c>
      <c r="M262" s="21">
        <f>SUM(G$3:G261)+J262</f>
        <v>0</v>
      </c>
      <c r="N262" s="21"/>
      <c r="O262" s="21"/>
      <c r="P262" s="21"/>
      <c r="Q262" s="19">
        <f t="shared" si="17"/>
        <v>7.5091360549614645</v>
      </c>
      <c r="R262" s="19">
        <f t="shared" si="17"/>
        <v>7.5144950361992926</v>
      </c>
      <c r="S262" s="19">
        <f t="shared" si="17"/>
        <v>0</v>
      </c>
      <c r="T262" s="19">
        <f t="shared" si="18"/>
        <v>-7.5118150676885715</v>
      </c>
      <c r="U262" s="19">
        <f t="shared" si="19"/>
        <v>0</v>
      </c>
      <c r="V262" s="19">
        <f t="shared" si="20"/>
        <v>0</v>
      </c>
    </row>
    <row r="263" spans="1:23" x14ac:dyDescent="0.25">
      <c r="A263" s="26">
        <f>Wellpath!E263</f>
        <v>0</v>
      </c>
      <c r="B263" s="22">
        <v>0</v>
      </c>
      <c r="C263" s="22">
        <v>0</v>
      </c>
      <c r="D263" s="22">
        <v>1</v>
      </c>
      <c r="E263" s="20">
        <f>Model!$W$23*((drdp!B263+drdp!K263)*'DEC-OH'!$B263+(drdp!E263+drdp!N263)*'DEC-OH'!$C263+(drdp!H263+drdp!Q263)*'DEC-OH'!$D263)</f>
        <v>0</v>
      </c>
      <c r="F263" s="20">
        <f>Model!$W$23*((drdp!C263+drdp!L263)*'DEC-OH'!$B263+(drdp!F263+drdp!O263)*'DEC-OH'!$C263+(drdp!I263+drdp!R263)*'DEC-OH'!$D263)</f>
        <v>0</v>
      </c>
      <c r="G263" s="20">
        <f>Model!$W$23*((drdp!D263+drdp!M263)*'DEC-OH'!$B263+(drdp!G263+drdp!P263)*'DEC-OH'!$C263+(drdp!J263+drdp!S263)*'DEC-OH'!$D263)</f>
        <v>0</v>
      </c>
      <c r="H263" s="18">
        <f>Model!$W$23*((drdp!B263)*'DEC-OH'!$B263+(drdp!E263)*'DEC-OH'!$C263+(drdp!H263)*'DEC-OH'!$D263)</f>
        <v>0</v>
      </c>
      <c r="I263" s="18">
        <f>Model!$W$23*((drdp!C263)*'DEC-OH'!$B263+(drdp!F263)*'DEC-OH'!$C263+(drdp!I263)*'DEC-OH'!$D263)</f>
        <v>0</v>
      </c>
      <c r="J263" s="18">
        <f>Model!$W$23*((drdp!D263)*'DEC-OH'!$B263+(drdp!G263)*'DEC-OH'!$C263+(drdp!J263)*'DEC-OH'!$D263)</f>
        <v>0</v>
      </c>
      <c r="K263" s="21">
        <f>SUM(E$3:E262)+H263</f>
        <v>-2.7402802876642864</v>
      </c>
      <c r="L263" s="21">
        <f>SUM(F$3:F262)+I263</f>
        <v>2.7412579295278459</v>
      </c>
      <c r="M263" s="21">
        <f>SUM(G$3:G262)+J263</f>
        <v>0</v>
      </c>
      <c r="N263" s="21"/>
      <c r="O263" s="21"/>
      <c r="P263" s="21"/>
      <c r="Q263" s="19">
        <f t="shared" si="17"/>
        <v>7.5091360549614645</v>
      </c>
      <c r="R263" s="19">
        <f t="shared" si="17"/>
        <v>7.5144950361992926</v>
      </c>
      <c r="S263" s="19">
        <f t="shared" si="17"/>
        <v>0</v>
      </c>
      <c r="T263" s="19">
        <f t="shared" si="18"/>
        <v>-7.5118150676885715</v>
      </c>
      <c r="U263" s="19">
        <f t="shared" si="19"/>
        <v>0</v>
      </c>
      <c r="V263" s="19">
        <f t="shared" si="20"/>
        <v>0</v>
      </c>
    </row>
    <row r="264" spans="1:23" x14ac:dyDescent="0.25">
      <c r="A264" s="26">
        <f>Wellpath!E264</f>
        <v>0</v>
      </c>
      <c r="B264" s="22">
        <v>0</v>
      </c>
      <c r="C264" s="22">
        <v>0</v>
      </c>
      <c r="D264" s="22">
        <v>1</v>
      </c>
      <c r="E264" s="20">
        <f>Model!$W$23*((drdp!B264+drdp!K264)*'DEC-OH'!$B264+(drdp!E264+drdp!N264)*'DEC-OH'!$C264+(drdp!H264+drdp!Q264)*'DEC-OH'!$D264)</f>
        <v>0</v>
      </c>
      <c r="F264" s="20">
        <f>Model!$W$23*((drdp!C264+drdp!L264)*'DEC-OH'!$B264+(drdp!F264+drdp!O264)*'DEC-OH'!$C264+(drdp!I264+drdp!R264)*'DEC-OH'!$D264)</f>
        <v>0</v>
      </c>
      <c r="G264" s="20">
        <f>Model!$W$23*((drdp!D264+drdp!M264)*'DEC-OH'!$B264+(drdp!G264+drdp!P264)*'DEC-OH'!$C264+(drdp!J264+drdp!S264)*'DEC-OH'!$D264)</f>
        <v>0</v>
      </c>
      <c r="H264" s="18">
        <f>Model!$W$23*((drdp!B264)*'DEC-OH'!$B264+(drdp!E264)*'DEC-OH'!$C264+(drdp!H264)*'DEC-OH'!$D264)</f>
        <v>0</v>
      </c>
      <c r="I264" s="18">
        <f>Model!$W$23*((drdp!C264)*'DEC-OH'!$B264+(drdp!F264)*'DEC-OH'!$C264+(drdp!I264)*'DEC-OH'!$D264)</f>
        <v>0</v>
      </c>
      <c r="J264" s="18">
        <f>Model!$W$23*((drdp!D264)*'DEC-OH'!$B264+(drdp!G264)*'DEC-OH'!$C264+(drdp!J264)*'DEC-OH'!$D264)</f>
        <v>0</v>
      </c>
      <c r="K264" s="21">
        <f>SUM(E$3:E263)+H264</f>
        <v>-2.7402802876642864</v>
      </c>
      <c r="L264" s="21">
        <f>SUM(F$3:F263)+I264</f>
        <v>2.7412579295278459</v>
      </c>
      <c r="M264" s="21">
        <f>SUM(G$3:G263)+J264</f>
        <v>0</v>
      </c>
      <c r="N264" s="21"/>
      <c r="O264" s="21"/>
      <c r="P264" s="21"/>
      <c r="Q264" s="19">
        <f t="shared" si="17"/>
        <v>7.5091360549614645</v>
      </c>
      <c r="R264" s="19">
        <f t="shared" si="17"/>
        <v>7.5144950361992926</v>
      </c>
      <c r="S264" s="19">
        <f t="shared" si="17"/>
        <v>0</v>
      </c>
      <c r="T264" s="19">
        <f t="shared" si="18"/>
        <v>-7.5118150676885715</v>
      </c>
      <c r="U264" s="19">
        <f t="shared" si="19"/>
        <v>0</v>
      </c>
      <c r="V264" s="19">
        <f t="shared" si="20"/>
        <v>0</v>
      </c>
    </row>
    <row r="265" spans="1:23" x14ac:dyDescent="0.25">
      <c r="A265" s="26">
        <f>Wellpath!E265</f>
        <v>0</v>
      </c>
      <c r="B265" s="22">
        <v>0</v>
      </c>
      <c r="C265" s="22">
        <v>0</v>
      </c>
      <c r="D265" s="22">
        <v>1</v>
      </c>
      <c r="E265" s="20">
        <f>Model!$W$23*((drdp!B265+drdp!K265)*'DEC-OH'!$B265+(drdp!E265+drdp!N265)*'DEC-OH'!$C265+(drdp!H265+drdp!Q265)*'DEC-OH'!$D265)</f>
        <v>0</v>
      </c>
      <c r="F265" s="20">
        <f>Model!$W$23*((drdp!C265+drdp!L265)*'DEC-OH'!$B265+(drdp!F265+drdp!O265)*'DEC-OH'!$C265+(drdp!I265+drdp!R265)*'DEC-OH'!$D265)</f>
        <v>0</v>
      </c>
      <c r="G265" s="20">
        <f>Model!$W$23*((drdp!D265+drdp!M265)*'DEC-OH'!$B265+(drdp!G265+drdp!P265)*'DEC-OH'!$C265+(drdp!J265+drdp!S265)*'DEC-OH'!$D265)</f>
        <v>0</v>
      </c>
      <c r="H265" s="18">
        <f>Model!$W$23*((drdp!B265)*'DEC-OH'!$B265+(drdp!E265)*'DEC-OH'!$C265+(drdp!H265)*'DEC-OH'!$D265)</f>
        <v>0</v>
      </c>
      <c r="I265" s="18">
        <f>Model!$W$23*((drdp!C265)*'DEC-OH'!$B265+(drdp!F265)*'DEC-OH'!$C265+(drdp!I265)*'DEC-OH'!$D265)</f>
        <v>0</v>
      </c>
      <c r="J265" s="18">
        <f>Model!$W$23*((drdp!D265)*'DEC-OH'!$B265+(drdp!G265)*'DEC-OH'!$C265+(drdp!J265)*'DEC-OH'!$D265)</f>
        <v>0</v>
      </c>
      <c r="K265" s="21">
        <f>SUM(E$3:E264)+H265</f>
        <v>-2.7402802876642864</v>
      </c>
      <c r="L265" s="21">
        <f>SUM(F$3:F264)+I265</f>
        <v>2.7412579295278459</v>
      </c>
      <c r="M265" s="21">
        <f>SUM(G$3:G264)+J265</f>
        <v>0</v>
      </c>
      <c r="N265" s="21"/>
      <c r="O265" s="21"/>
      <c r="P265" s="21"/>
      <c r="Q265" s="19">
        <f t="shared" si="17"/>
        <v>7.5091360549614645</v>
      </c>
      <c r="R265" s="19">
        <f t="shared" si="17"/>
        <v>7.5144950361992926</v>
      </c>
      <c r="S265" s="19">
        <f t="shared" si="17"/>
        <v>0</v>
      </c>
      <c r="T265" s="19">
        <f t="shared" si="18"/>
        <v>-7.5118150676885715</v>
      </c>
      <c r="U265" s="19">
        <f t="shared" si="19"/>
        <v>0</v>
      </c>
      <c r="V265" s="19">
        <f t="shared" si="20"/>
        <v>0</v>
      </c>
    </row>
    <row r="266" spans="1:23" x14ac:dyDescent="0.25">
      <c r="A266" s="26">
        <f>Wellpath!E266</f>
        <v>0</v>
      </c>
      <c r="B266" s="22">
        <v>0</v>
      </c>
      <c r="C266" s="22">
        <v>0</v>
      </c>
      <c r="D266" s="22">
        <v>1</v>
      </c>
      <c r="E266" s="20">
        <f>Model!$W$23*((drdp!B266+drdp!K266)*'DEC-OH'!$B266+(drdp!E266+drdp!N266)*'DEC-OH'!$C266+(drdp!H266+drdp!Q266)*'DEC-OH'!$D266)</f>
        <v>0</v>
      </c>
      <c r="F266" s="20">
        <f>Model!$W$23*((drdp!C266+drdp!L266)*'DEC-OH'!$B266+(drdp!F266+drdp!O266)*'DEC-OH'!$C266+(drdp!I266+drdp!R266)*'DEC-OH'!$D266)</f>
        <v>0</v>
      </c>
      <c r="G266" s="20">
        <f>Model!$W$23*((drdp!D266+drdp!M266)*'DEC-OH'!$B266+(drdp!G266+drdp!P266)*'DEC-OH'!$C266+(drdp!J266+drdp!S266)*'DEC-OH'!$D266)</f>
        <v>0</v>
      </c>
      <c r="H266" s="18">
        <f>Model!$W$23*((drdp!B266)*'DEC-OH'!$B266+(drdp!E266)*'DEC-OH'!$C266+(drdp!H266)*'DEC-OH'!$D266)</f>
        <v>0</v>
      </c>
      <c r="I266" s="18">
        <f>Model!$W$23*((drdp!C266)*'DEC-OH'!$B266+(drdp!F266)*'DEC-OH'!$C266+(drdp!I266)*'DEC-OH'!$D266)</f>
        <v>0</v>
      </c>
      <c r="J266" s="18">
        <f>Model!$W$23*((drdp!D266)*'DEC-OH'!$B266+(drdp!G266)*'DEC-OH'!$C266+(drdp!J266)*'DEC-OH'!$D266)</f>
        <v>0</v>
      </c>
      <c r="K266" s="21">
        <f>SUM(E$3:E265)+H266</f>
        <v>-2.7402802876642864</v>
      </c>
      <c r="L266" s="21">
        <f>SUM(F$3:F265)+I266</f>
        <v>2.7412579295278459</v>
      </c>
      <c r="M266" s="21">
        <f>SUM(G$3:G265)+J266</f>
        <v>0</v>
      </c>
      <c r="N266" s="21"/>
      <c r="O266" s="21"/>
      <c r="P266" s="21"/>
      <c r="Q266" s="19">
        <f t="shared" si="17"/>
        <v>7.5091360549614645</v>
      </c>
      <c r="R266" s="19">
        <f t="shared" si="17"/>
        <v>7.5144950361992926</v>
      </c>
      <c r="S266" s="19">
        <f t="shared" si="17"/>
        <v>0</v>
      </c>
      <c r="T266" s="19">
        <f t="shared" si="18"/>
        <v>-7.5118150676885715</v>
      </c>
      <c r="U266" s="19">
        <f t="shared" si="19"/>
        <v>0</v>
      </c>
      <c r="V266" s="19">
        <f t="shared" si="20"/>
        <v>0</v>
      </c>
    </row>
    <row r="267" spans="1:23" x14ac:dyDescent="0.25">
      <c r="A267" s="26">
        <f>Wellpath!E267</f>
        <v>0</v>
      </c>
      <c r="B267" s="22">
        <v>0</v>
      </c>
      <c r="C267" s="22">
        <v>0</v>
      </c>
      <c r="D267" s="22">
        <v>1</v>
      </c>
      <c r="E267" s="20">
        <f>Model!$W$23*((drdp!B267+drdp!K267)*'DEC-OH'!$B267+(drdp!E267+drdp!N267)*'DEC-OH'!$C267+(drdp!H267+drdp!Q267)*'DEC-OH'!$D267)</f>
        <v>0</v>
      </c>
      <c r="F267" s="20">
        <f>Model!$W$23*((drdp!C267+drdp!L267)*'DEC-OH'!$B267+(drdp!F267+drdp!O267)*'DEC-OH'!$C267+(drdp!I267+drdp!R267)*'DEC-OH'!$D267)</f>
        <v>0</v>
      </c>
      <c r="G267" s="20">
        <f>Model!$W$23*((drdp!D267+drdp!M267)*'DEC-OH'!$B267+(drdp!G267+drdp!P267)*'DEC-OH'!$C267+(drdp!J267+drdp!S267)*'DEC-OH'!$D267)</f>
        <v>0</v>
      </c>
      <c r="H267" s="18">
        <f>Model!$W$23*((drdp!B267)*'DEC-OH'!$B267+(drdp!E267)*'DEC-OH'!$C267+(drdp!H267)*'DEC-OH'!$D267)</f>
        <v>0</v>
      </c>
      <c r="I267" s="18">
        <f>Model!$W$23*((drdp!C267)*'DEC-OH'!$B267+(drdp!F267)*'DEC-OH'!$C267+(drdp!I267)*'DEC-OH'!$D267)</f>
        <v>0</v>
      </c>
      <c r="J267" s="18">
        <f>Model!$W$23*((drdp!D267)*'DEC-OH'!$B267+(drdp!G267)*'DEC-OH'!$C267+(drdp!J267)*'DEC-OH'!$D267)</f>
        <v>0</v>
      </c>
      <c r="K267" s="21">
        <f>SUM(E$3:E266)+H267</f>
        <v>-2.7402802876642864</v>
      </c>
      <c r="L267" s="21">
        <f>SUM(F$3:F266)+I267</f>
        <v>2.7412579295278459</v>
      </c>
      <c r="M267" s="21">
        <f>SUM(G$3:G266)+J267</f>
        <v>0</v>
      </c>
      <c r="N267" s="21"/>
      <c r="O267" s="21"/>
      <c r="P267" s="21"/>
      <c r="Q267" s="19">
        <f t="shared" si="17"/>
        <v>7.5091360549614645</v>
      </c>
      <c r="R267" s="19">
        <f t="shared" si="17"/>
        <v>7.5144950361992926</v>
      </c>
      <c r="S267" s="19">
        <f t="shared" si="17"/>
        <v>0</v>
      </c>
      <c r="T267" s="19">
        <f t="shared" si="18"/>
        <v>-7.5118150676885715</v>
      </c>
      <c r="U267" s="19">
        <f t="shared" si="19"/>
        <v>0</v>
      </c>
      <c r="V267" s="19">
        <f t="shared" si="20"/>
        <v>0</v>
      </c>
    </row>
    <row r="268" spans="1:23" x14ac:dyDescent="0.25">
      <c r="A268" s="26">
        <f>Wellpath!E268</f>
        <v>0</v>
      </c>
      <c r="B268" s="22">
        <v>0</v>
      </c>
      <c r="C268" s="22">
        <v>0</v>
      </c>
      <c r="D268" s="22">
        <v>1</v>
      </c>
      <c r="E268" s="20">
        <f>Model!$W$23*((drdp!B268+drdp!K268)*'DEC-OH'!$B268+(drdp!E268+drdp!N268)*'DEC-OH'!$C268+(drdp!H268+drdp!Q268)*'DEC-OH'!$D268)</f>
        <v>0</v>
      </c>
      <c r="F268" s="20">
        <f>Model!$W$23*((drdp!C268+drdp!L268)*'DEC-OH'!$B268+(drdp!F268+drdp!O268)*'DEC-OH'!$C268+(drdp!I268+drdp!R268)*'DEC-OH'!$D268)</f>
        <v>0</v>
      </c>
      <c r="G268" s="20">
        <f>Model!$W$23*((drdp!D268+drdp!M268)*'DEC-OH'!$B268+(drdp!G268+drdp!P268)*'DEC-OH'!$C268+(drdp!J268+drdp!S268)*'DEC-OH'!$D268)</f>
        <v>0</v>
      </c>
      <c r="H268" s="18">
        <f>Model!$W$23*((drdp!B268)*'DEC-OH'!$B268+(drdp!E268)*'DEC-OH'!$C268+(drdp!H268)*'DEC-OH'!$D268)</f>
        <v>0</v>
      </c>
      <c r="I268" s="18">
        <f>Model!$W$23*((drdp!C268)*'DEC-OH'!$B268+(drdp!F268)*'DEC-OH'!$C268+(drdp!I268)*'DEC-OH'!$D268)</f>
        <v>0</v>
      </c>
      <c r="J268" s="18">
        <f>Model!$W$23*((drdp!D268)*'DEC-OH'!$B268+(drdp!G268)*'DEC-OH'!$C268+(drdp!J268)*'DEC-OH'!$D268)</f>
        <v>0</v>
      </c>
      <c r="K268" s="21">
        <f>SUM(E$3:E267)+H268</f>
        <v>-2.7402802876642864</v>
      </c>
      <c r="L268" s="21">
        <f>SUM(F$3:F267)+I268</f>
        <v>2.7412579295278459</v>
      </c>
      <c r="M268" s="21">
        <f>SUM(G$3:G267)+J268</f>
        <v>0</v>
      </c>
      <c r="N268" s="21"/>
      <c r="O268" s="21"/>
      <c r="P268" s="21"/>
      <c r="Q268" s="19">
        <f t="shared" si="17"/>
        <v>7.5091360549614645</v>
      </c>
      <c r="R268" s="19">
        <f t="shared" si="17"/>
        <v>7.5144950361992926</v>
      </c>
      <c r="S268" s="19">
        <f t="shared" si="17"/>
        <v>0</v>
      </c>
      <c r="T268" s="19">
        <f t="shared" si="18"/>
        <v>-7.5118150676885715</v>
      </c>
      <c r="U268" s="19">
        <f t="shared" si="19"/>
        <v>0</v>
      </c>
      <c r="V268" s="19">
        <f t="shared" si="20"/>
        <v>0</v>
      </c>
    </row>
    <row r="269" spans="1:23" x14ac:dyDescent="0.25">
      <c r="A269" s="26">
        <f>Wellpath!E269</f>
        <v>0</v>
      </c>
      <c r="B269" s="22">
        <v>0</v>
      </c>
      <c r="C269" s="22">
        <v>0</v>
      </c>
      <c r="D269" s="22">
        <v>1</v>
      </c>
      <c r="E269" s="20">
        <f>Model!$W$23*((drdp!B269+drdp!K269)*'DEC-OH'!$B269+(drdp!E269+drdp!N269)*'DEC-OH'!$C269+(drdp!H269+drdp!Q269)*'DEC-OH'!$D269)</f>
        <v>0</v>
      </c>
      <c r="F269" s="20">
        <f>Model!$W$23*((drdp!C269+drdp!L269)*'DEC-OH'!$B269+(drdp!F269+drdp!O269)*'DEC-OH'!$C269+(drdp!I269+drdp!R269)*'DEC-OH'!$D269)</f>
        <v>0</v>
      </c>
      <c r="G269" s="20">
        <f>Model!$W$23*((drdp!D269+drdp!M269)*'DEC-OH'!$B269+(drdp!G269+drdp!P269)*'DEC-OH'!$C269+(drdp!J269+drdp!S269)*'DEC-OH'!$D269)</f>
        <v>0</v>
      </c>
      <c r="H269" s="18">
        <f>Model!$W$23*((drdp!B269)*'DEC-OH'!$B269+(drdp!E269)*'DEC-OH'!$C269+(drdp!H269)*'DEC-OH'!$D269)</f>
        <v>0</v>
      </c>
      <c r="I269" s="18">
        <f>Model!$W$23*((drdp!C269)*'DEC-OH'!$B269+(drdp!F269)*'DEC-OH'!$C269+(drdp!I269)*'DEC-OH'!$D269)</f>
        <v>0</v>
      </c>
      <c r="J269" s="18">
        <f>Model!$W$23*((drdp!D269)*'DEC-OH'!$B269+(drdp!G269)*'DEC-OH'!$C269+(drdp!J269)*'DEC-OH'!$D269)</f>
        <v>0</v>
      </c>
      <c r="K269" s="21">
        <f>SUM(E$3:E268)+H269</f>
        <v>-2.7402802876642864</v>
      </c>
      <c r="L269" s="21">
        <f>SUM(F$3:F268)+I269</f>
        <v>2.7412579295278459</v>
      </c>
      <c r="M269" s="21">
        <f>SUM(G$3:G268)+J269</f>
        <v>0</v>
      </c>
      <c r="N269" s="21"/>
      <c r="O269" s="21"/>
      <c r="P269" s="21"/>
      <c r="Q269" s="19">
        <f t="shared" si="17"/>
        <v>7.5091360549614645</v>
      </c>
      <c r="R269" s="19">
        <f t="shared" si="17"/>
        <v>7.5144950361992926</v>
      </c>
      <c r="S269" s="19">
        <f t="shared" si="17"/>
        <v>0</v>
      </c>
      <c r="T269" s="19">
        <f t="shared" si="18"/>
        <v>-7.5118150676885715</v>
      </c>
      <c r="U269" s="19">
        <f t="shared" si="19"/>
        <v>0</v>
      </c>
      <c r="V269" s="19">
        <f t="shared" si="20"/>
        <v>0</v>
      </c>
    </row>
    <row r="270" spans="1:23" x14ac:dyDescent="0.25">
      <c r="A270" s="26">
        <f>Wellpath!E270</f>
        <v>0</v>
      </c>
      <c r="B270" s="22">
        <v>0</v>
      </c>
      <c r="C270" s="22">
        <v>0</v>
      </c>
      <c r="D270" s="22">
        <v>1</v>
      </c>
      <c r="E270" s="20">
        <f>Model!$W$23*((drdp!B270+drdp!K270)*'DEC-OH'!$B270+(drdp!E270+drdp!N270)*'DEC-OH'!$C270+(drdp!H270+drdp!Q270)*'DEC-OH'!$D270)</f>
        <v>0</v>
      </c>
      <c r="F270" s="20">
        <f>Model!$W$23*((drdp!C270+drdp!L270)*'DEC-OH'!$B270+(drdp!F270+drdp!O270)*'DEC-OH'!$C270+(drdp!I270+drdp!R270)*'DEC-OH'!$D270)</f>
        <v>0</v>
      </c>
      <c r="G270" s="20">
        <f>Model!$W$23*((drdp!D270+drdp!M270)*'DEC-OH'!$B270+(drdp!G270+drdp!P270)*'DEC-OH'!$C270+(drdp!J270+drdp!S270)*'DEC-OH'!$D270)</f>
        <v>0</v>
      </c>
      <c r="H270" s="18">
        <f>Model!$W$23*((drdp!B270)*'DEC-OH'!$B270+(drdp!E270)*'DEC-OH'!$C270+(drdp!H270)*'DEC-OH'!$D270)</f>
        <v>0</v>
      </c>
      <c r="I270" s="18">
        <f>Model!$W$23*((drdp!C270)*'DEC-OH'!$B270+(drdp!F270)*'DEC-OH'!$C270+(drdp!I270)*'DEC-OH'!$D270)</f>
        <v>0</v>
      </c>
      <c r="J270" s="18">
        <f>Model!$W$23*((drdp!D270)*'DEC-OH'!$B270+(drdp!G270)*'DEC-OH'!$C270+(drdp!J270)*'DEC-OH'!$D270)</f>
        <v>0</v>
      </c>
      <c r="K270" s="21">
        <f>SUM(E$3:E269)+H270</f>
        <v>-2.7402802876642864</v>
      </c>
      <c r="L270" s="21">
        <f>SUM(F$3:F269)+I270</f>
        <v>2.7412579295278459</v>
      </c>
      <c r="M270" s="21">
        <f>SUM(G$3:G269)+J270</f>
        <v>0</v>
      </c>
      <c r="N270" s="21"/>
      <c r="O270" s="21"/>
      <c r="P270" s="21"/>
      <c r="Q270" s="19">
        <f t="shared" si="17"/>
        <v>7.5091360549614645</v>
      </c>
      <c r="R270" s="19">
        <f t="shared" si="17"/>
        <v>7.5144950361992926</v>
      </c>
      <c r="S270" s="19">
        <f t="shared" si="17"/>
        <v>0</v>
      </c>
      <c r="T270" s="19">
        <f t="shared" si="18"/>
        <v>-7.5118150676885715</v>
      </c>
      <c r="U270" s="19">
        <f t="shared" si="19"/>
        <v>0</v>
      </c>
      <c r="V270" s="19">
        <f t="shared" si="20"/>
        <v>0</v>
      </c>
      <c r="W270" s="10" t="s">
        <v>62</v>
      </c>
    </row>
    <row r="271" spans="1:23" x14ac:dyDescent="0.25">
      <c r="A271" s="26">
        <f>Wellpath!E271</f>
        <v>0</v>
      </c>
      <c r="B271" s="22">
        <v>0</v>
      </c>
      <c r="C271" s="22">
        <v>0</v>
      </c>
      <c r="D271" s="22">
        <v>1</v>
      </c>
      <c r="E271" s="20">
        <f>Model!$W$23*((drdp!B271+drdp!K271)*'DEC-OH'!$B271+(drdp!E271+drdp!N271)*'DEC-OH'!$C271+(drdp!H271+drdp!Q271)*'DEC-OH'!$D271)</f>
        <v>0</v>
      </c>
      <c r="F271" s="20">
        <f>Model!$W$23*((drdp!C271+drdp!L271)*'DEC-OH'!$B271+(drdp!F271+drdp!O271)*'DEC-OH'!$C271+(drdp!I271+drdp!R271)*'DEC-OH'!$D271)</f>
        <v>0</v>
      </c>
      <c r="G271" s="20">
        <f>Model!$W$23*((drdp!D271+drdp!M271)*'DEC-OH'!$B271+(drdp!G271+drdp!P271)*'DEC-OH'!$C271+(drdp!J271+drdp!S271)*'DEC-OH'!$D271)</f>
        <v>0</v>
      </c>
      <c r="H271" s="18">
        <f>Model!$W$23*((drdp!B271)*'DEC-OH'!$B271+(drdp!E271)*'DEC-OH'!$C271+(drdp!H271)*'DEC-OH'!$D271)</f>
        <v>0</v>
      </c>
      <c r="I271" s="18">
        <f>Model!$W$23*((drdp!C271)*'DEC-OH'!$B271+(drdp!F271)*'DEC-OH'!$C271+(drdp!I271)*'DEC-OH'!$D271)</f>
        <v>0</v>
      </c>
      <c r="J271" s="18">
        <f>Model!$W$23*((drdp!D271)*'DEC-OH'!$B271+(drdp!G271)*'DEC-OH'!$C271+(drdp!J271)*'DEC-OH'!$D271)</f>
        <v>0</v>
      </c>
      <c r="K271" s="21">
        <f>SUM(E$3:E270)+H271</f>
        <v>-2.7402802876642864</v>
      </c>
      <c r="L271" s="21">
        <f>SUM(F$3:F270)+I271</f>
        <v>2.7412579295278459</v>
      </c>
      <c r="M271" s="21">
        <f>SUM(G$3:G270)+J271</f>
        <v>0</v>
      </c>
      <c r="N271" s="21"/>
      <c r="O271" s="21"/>
      <c r="P271" s="21"/>
      <c r="Q271" s="19">
        <f t="shared" si="17"/>
        <v>7.5091360549614645</v>
      </c>
      <c r="R271" s="19">
        <f t="shared" si="17"/>
        <v>7.5144950361992926</v>
      </c>
      <c r="S271" s="19">
        <f t="shared" si="17"/>
        <v>0</v>
      </c>
      <c r="T271" s="19">
        <f t="shared" si="18"/>
        <v>-7.5118150676885715</v>
      </c>
      <c r="U271" s="19">
        <f t="shared" si="19"/>
        <v>0</v>
      </c>
      <c r="V271" s="19">
        <f t="shared" si="20"/>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763AF-9A38-47B9-BAB0-E2C206371E9B}">
  <sheetPr>
    <tabColor theme="8" tint="0.59999389629810485"/>
  </sheetPr>
  <dimension ref="A1:W271"/>
  <sheetViews>
    <sheetView workbookViewId="0">
      <pane ySplit="2" topLeftCell="A247" activePane="bottomLeft" state="frozen"/>
      <selection activeCell="H219" sqref="H219"/>
      <selection pane="bottomLeft" activeCell="N251" sqref="N251"/>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98" t="s">
        <v>46</v>
      </c>
      <c r="C2" s="98" t="s">
        <v>44</v>
      </c>
      <c r="D2" s="98" t="s">
        <v>45</v>
      </c>
      <c r="E2" s="99" t="s">
        <v>38</v>
      </c>
      <c r="F2" s="99" t="s">
        <v>39</v>
      </c>
      <c r="G2" s="99" t="s">
        <v>40</v>
      </c>
      <c r="H2" s="100" t="s">
        <v>38</v>
      </c>
      <c r="I2" s="100" t="s">
        <v>39</v>
      </c>
      <c r="J2" s="100" t="s">
        <v>40</v>
      </c>
      <c r="K2" s="101" t="s">
        <v>38</v>
      </c>
      <c r="L2" s="101" t="s">
        <v>39</v>
      </c>
      <c r="M2" s="101" t="s">
        <v>40</v>
      </c>
      <c r="N2" s="111"/>
      <c r="O2" s="111"/>
      <c r="P2" s="111"/>
      <c r="Q2" s="102" t="s">
        <v>50</v>
      </c>
      <c r="R2" s="102" t="s">
        <v>51</v>
      </c>
      <c r="S2" s="102" t="s">
        <v>52</v>
      </c>
      <c r="T2" s="102" t="s">
        <v>53</v>
      </c>
      <c r="U2" s="102" t="s">
        <v>54</v>
      </c>
      <c r="V2" s="102" t="s">
        <v>55</v>
      </c>
    </row>
    <row r="3" spans="1:22" x14ac:dyDescent="0.25">
      <c r="A3" s="26">
        <f>Wellpath!E3</f>
        <v>0</v>
      </c>
      <c r="B3" s="22">
        <v>0</v>
      </c>
      <c r="C3" s="22">
        <v>0</v>
      </c>
      <c r="D3" s="22">
        <v>1</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v>1</v>
      </c>
      <c r="E4" s="20">
        <f>Model!$W$22*((drdp!B4+drdp!K4)*'DEC-OS'!$B4+(drdp!E4+drdp!N4)*'DEC-OS'!$C4+(drdp!H4+drdp!Q4)*'DEC-OS'!$D4)</f>
        <v>0</v>
      </c>
      <c r="F4" s="20">
        <f>Model!$W$22*((drdp!C4+drdp!L4)*'DEC-OS'!$B4+(drdp!F4+drdp!O4)*'DEC-OS'!$C4+(drdp!I4+drdp!R4)*'DEC-OS'!$D4)</f>
        <v>0</v>
      </c>
      <c r="G4" s="20">
        <f>Model!$W$22*((drdp!D4+drdp!M4)*'DEC-OS'!$B4+(drdp!G4+drdp!P4)*'DEC-OS'!$C4+(drdp!J4+drdp!S4)*'DEC-OS'!$D4)</f>
        <v>0</v>
      </c>
      <c r="H4" s="18">
        <f>Model!$W$22*((drdp!B4)*'DEC-OS'!$B4+(drdp!E4)*'DEC-OS'!$C4+(drdp!H4)*'DEC-OS'!$D4)</f>
        <v>0</v>
      </c>
      <c r="I4" s="18">
        <f>Model!$W$22*((drdp!C4)*'DEC-OS'!$B4+(drdp!F4)*'DEC-OS'!$C4+(drdp!I4)*'DEC-OS'!$D4)</f>
        <v>0</v>
      </c>
      <c r="J4" s="18">
        <f>Model!$W$22*((drdp!D4)*'DEC-OS'!$B4+(drdp!G4)*'DEC-OS'!$C4+(drdp!J4)*'DEC-OS'!$D4)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v>1</v>
      </c>
      <c r="E5" s="20">
        <f>Model!$W$22*((drdp!B5+drdp!K5)*'DEC-OS'!$B5+(drdp!E5+drdp!N5)*'DEC-OS'!$C5+(drdp!H5+drdp!Q5)*'DEC-OS'!$D5)</f>
        <v>0</v>
      </c>
      <c r="F5" s="20">
        <f>Model!$W$22*((drdp!C5+drdp!L5)*'DEC-OS'!$B5+(drdp!F5+drdp!O5)*'DEC-OS'!$C5+(drdp!I5+drdp!R5)*'DEC-OS'!$D5)</f>
        <v>0</v>
      </c>
      <c r="G5" s="20">
        <f>Model!$W$22*((drdp!D5+drdp!M5)*'DEC-OS'!$B5+(drdp!G5+drdp!P5)*'DEC-OS'!$C5+(drdp!J5+drdp!S5)*'DEC-OS'!$D5)</f>
        <v>0</v>
      </c>
      <c r="H5" s="18">
        <f>Model!$W$22*((drdp!B5)*'DEC-OS'!$B5+(drdp!E5)*'DEC-OS'!$C5+(drdp!H5)*'DEC-OS'!$D5)</f>
        <v>0</v>
      </c>
      <c r="I5" s="18">
        <f>Model!$W$22*((drdp!C5)*'DEC-OS'!$B5+(drdp!F5)*'DEC-OS'!$C5+(drdp!I5)*'DEC-OS'!$D5)</f>
        <v>0</v>
      </c>
      <c r="J5" s="18">
        <f>Model!$W$22*((drdp!D5)*'DEC-OS'!$B5+(drdp!G5)*'DEC-OS'!$C5+(drdp!J5)*'DEC-OS'!$D5)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v>1</v>
      </c>
      <c r="E6" s="20">
        <f>Model!$W$22*((drdp!B6+drdp!K6)*'DEC-OS'!$B6+(drdp!E6+drdp!N6)*'DEC-OS'!$C6+(drdp!H6+drdp!Q6)*'DEC-OS'!$D6)</f>
        <v>0</v>
      </c>
      <c r="F6" s="20">
        <f>Model!$W$22*((drdp!C6+drdp!L6)*'DEC-OS'!$B6+(drdp!F6+drdp!O6)*'DEC-OS'!$C6+(drdp!I6+drdp!R6)*'DEC-OS'!$D6)</f>
        <v>0</v>
      </c>
      <c r="G6" s="20">
        <f>Model!$W$22*((drdp!D6+drdp!M6)*'DEC-OS'!$B6+(drdp!G6+drdp!P6)*'DEC-OS'!$C6+(drdp!J6+drdp!S6)*'DEC-OS'!$D6)</f>
        <v>0</v>
      </c>
      <c r="H6" s="18">
        <f>Model!$W$22*((drdp!B6)*'DEC-OS'!$B6+(drdp!E6)*'DEC-OS'!$C6+(drdp!H6)*'DEC-OS'!$D6)</f>
        <v>0</v>
      </c>
      <c r="I6" s="18">
        <f>Model!$W$22*((drdp!C6)*'DEC-OS'!$B6+(drdp!F6)*'DEC-OS'!$C6+(drdp!I6)*'DEC-OS'!$D6)</f>
        <v>0</v>
      </c>
      <c r="J6" s="18">
        <f>Model!$W$22*((drdp!D6)*'DEC-OS'!$B6+(drdp!G6)*'DEC-OS'!$C6+(drdp!J6)*'DEC-OS'!$D6)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v>1</v>
      </c>
      <c r="E7" s="20">
        <f>Model!$W$22*((drdp!B7+drdp!K7)*'DEC-OS'!$B7+(drdp!E7+drdp!N7)*'DEC-OS'!$C7+(drdp!H7+drdp!Q7)*'DEC-OS'!$D7)</f>
        <v>0</v>
      </c>
      <c r="F7" s="20">
        <f>Model!$W$22*((drdp!C7+drdp!L7)*'DEC-OS'!$B7+(drdp!F7+drdp!O7)*'DEC-OS'!$C7+(drdp!I7+drdp!R7)*'DEC-OS'!$D7)</f>
        <v>0</v>
      </c>
      <c r="G7" s="20">
        <f>Model!$W$22*((drdp!D7+drdp!M7)*'DEC-OS'!$B7+(drdp!G7+drdp!P7)*'DEC-OS'!$C7+(drdp!J7+drdp!S7)*'DEC-OS'!$D7)</f>
        <v>0</v>
      </c>
      <c r="H7" s="18">
        <f>Model!$W$22*((drdp!B7)*'DEC-OS'!$B7+(drdp!E7)*'DEC-OS'!$C7+(drdp!H7)*'DEC-OS'!$D7)</f>
        <v>0</v>
      </c>
      <c r="I7" s="18">
        <f>Model!$W$22*((drdp!C7)*'DEC-OS'!$B7+(drdp!F7)*'DEC-OS'!$C7+(drdp!I7)*'DEC-OS'!$D7)</f>
        <v>0</v>
      </c>
      <c r="J7" s="18">
        <f>Model!$W$22*((drdp!D7)*'DEC-OS'!$B7+(drdp!G7)*'DEC-OS'!$C7+(drdp!J7)*'DEC-OS'!$D7)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v>1</v>
      </c>
      <c r="E8" s="20">
        <f>Model!$W$22*((drdp!B8+drdp!K8)*'DEC-OS'!$B8+(drdp!E8+drdp!N8)*'DEC-OS'!$C8+(drdp!H8+drdp!Q8)*'DEC-OS'!$D8)</f>
        <v>0</v>
      </c>
      <c r="F8" s="20">
        <f>Model!$W$22*((drdp!C8+drdp!L8)*'DEC-OS'!$B8+(drdp!F8+drdp!O8)*'DEC-OS'!$C8+(drdp!I8+drdp!R8)*'DEC-OS'!$D8)</f>
        <v>0</v>
      </c>
      <c r="G8" s="20">
        <f>Model!$W$22*((drdp!D8+drdp!M8)*'DEC-OS'!$B8+(drdp!G8+drdp!P8)*'DEC-OS'!$C8+(drdp!J8+drdp!S8)*'DEC-OS'!$D8)</f>
        <v>0</v>
      </c>
      <c r="H8" s="18">
        <f>Model!$W$22*((drdp!B8)*'DEC-OS'!$B8+(drdp!E8)*'DEC-OS'!$C8+(drdp!H8)*'DEC-OS'!$D8)</f>
        <v>0</v>
      </c>
      <c r="I8" s="18">
        <f>Model!$W$22*((drdp!C8)*'DEC-OS'!$B8+(drdp!F8)*'DEC-OS'!$C8+(drdp!I8)*'DEC-OS'!$D8)</f>
        <v>0</v>
      </c>
      <c r="J8" s="18">
        <f>Model!$W$22*((drdp!D8)*'DEC-OS'!$B8+(drdp!G8)*'DEC-OS'!$C8+(drdp!J8)*'DEC-OS'!$D8)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v>1</v>
      </c>
      <c r="E9" s="20">
        <f>Model!$W$22*((drdp!B9+drdp!K9)*'DEC-OS'!$B9+(drdp!E9+drdp!N9)*'DEC-OS'!$C9+(drdp!H9+drdp!Q9)*'DEC-OS'!$D9)</f>
        <v>0</v>
      </c>
      <c r="F9" s="20">
        <f>Model!$W$22*((drdp!C9+drdp!L9)*'DEC-OS'!$B9+(drdp!F9+drdp!O9)*'DEC-OS'!$C9+(drdp!I9+drdp!R9)*'DEC-OS'!$D9)</f>
        <v>0</v>
      </c>
      <c r="G9" s="20">
        <f>Model!$W$22*((drdp!D9+drdp!M9)*'DEC-OS'!$B9+(drdp!G9+drdp!P9)*'DEC-OS'!$C9+(drdp!J9+drdp!S9)*'DEC-OS'!$D9)</f>
        <v>0</v>
      </c>
      <c r="H9" s="18">
        <f>Model!$W$22*((drdp!B9)*'DEC-OS'!$B9+(drdp!E9)*'DEC-OS'!$C9+(drdp!H9)*'DEC-OS'!$D9)</f>
        <v>0</v>
      </c>
      <c r="I9" s="18">
        <f>Model!$W$22*((drdp!C9)*'DEC-OS'!$B9+(drdp!F9)*'DEC-OS'!$C9+(drdp!I9)*'DEC-OS'!$D9)</f>
        <v>0</v>
      </c>
      <c r="J9" s="18">
        <f>Model!$W$22*((drdp!D9)*'DEC-OS'!$B9+(drdp!G9)*'DEC-OS'!$C9+(drdp!J9)*'DEC-OS'!$D9)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v>1</v>
      </c>
      <c r="E10" s="20">
        <f>Model!$W$22*((drdp!B10+drdp!K10)*'DEC-OS'!$B10+(drdp!E10+drdp!N10)*'DEC-OS'!$C10+(drdp!H10+drdp!Q10)*'DEC-OS'!$D10)</f>
        <v>0</v>
      </c>
      <c r="F10" s="20">
        <f>Model!$W$22*((drdp!C10+drdp!L10)*'DEC-OS'!$B10+(drdp!F10+drdp!O10)*'DEC-OS'!$C10+(drdp!I10+drdp!R10)*'DEC-OS'!$D10)</f>
        <v>0</v>
      </c>
      <c r="G10" s="20">
        <f>Model!$W$22*((drdp!D10+drdp!M10)*'DEC-OS'!$B10+(drdp!G10+drdp!P10)*'DEC-OS'!$C10+(drdp!J10+drdp!S10)*'DEC-OS'!$D10)</f>
        <v>0</v>
      </c>
      <c r="H10" s="18">
        <f>Model!$W$22*((drdp!B10)*'DEC-OS'!$B10+(drdp!E10)*'DEC-OS'!$C10+(drdp!H10)*'DEC-OS'!$D10)</f>
        <v>0</v>
      </c>
      <c r="I10" s="18">
        <f>Model!$W$22*((drdp!C10)*'DEC-OS'!$B10+(drdp!F10)*'DEC-OS'!$C10+(drdp!I10)*'DEC-OS'!$D10)</f>
        <v>0</v>
      </c>
      <c r="J10" s="18">
        <f>Model!$W$22*((drdp!D10)*'DEC-OS'!$B10+(drdp!G10)*'DEC-OS'!$C10+(drdp!J10)*'DEC-OS'!$D10)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v>1</v>
      </c>
      <c r="E11" s="20">
        <f>Model!$W$22*((drdp!B11+drdp!K11)*'DEC-OS'!$B11+(drdp!E11+drdp!N11)*'DEC-OS'!$C11+(drdp!H11+drdp!Q11)*'DEC-OS'!$D11)</f>
        <v>0</v>
      </c>
      <c r="F11" s="20">
        <f>Model!$W$22*((drdp!C11+drdp!L11)*'DEC-OS'!$B11+(drdp!F11+drdp!O11)*'DEC-OS'!$C11+(drdp!I11+drdp!R11)*'DEC-OS'!$D11)</f>
        <v>0</v>
      </c>
      <c r="G11" s="20">
        <f>Model!$W$22*((drdp!D11+drdp!M11)*'DEC-OS'!$B11+(drdp!G11+drdp!P11)*'DEC-OS'!$C11+(drdp!J11+drdp!S11)*'DEC-OS'!$D11)</f>
        <v>0</v>
      </c>
      <c r="H11" s="18">
        <f>Model!$W$22*((drdp!B11)*'DEC-OS'!$B11+(drdp!E11)*'DEC-OS'!$C11+(drdp!H11)*'DEC-OS'!$D11)</f>
        <v>0</v>
      </c>
      <c r="I11" s="18">
        <f>Model!$W$22*((drdp!C11)*'DEC-OS'!$B11+(drdp!F11)*'DEC-OS'!$C11+(drdp!I11)*'DEC-OS'!$D11)</f>
        <v>0</v>
      </c>
      <c r="J11" s="18">
        <f>Model!$W$22*((drdp!D11)*'DEC-OS'!$B11+(drdp!G11)*'DEC-OS'!$C11+(drdp!J11)*'DEC-OS'!$D11)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v>1</v>
      </c>
      <c r="E12" s="20">
        <f>Model!$W$22*((drdp!B12+drdp!K12)*'DEC-OS'!$B12+(drdp!E12+drdp!N12)*'DEC-OS'!$C12+(drdp!H12+drdp!Q12)*'DEC-OS'!$D12)</f>
        <v>0</v>
      </c>
      <c r="F12" s="20">
        <f>Model!$W$22*((drdp!C12+drdp!L12)*'DEC-OS'!$B12+(drdp!F12+drdp!O12)*'DEC-OS'!$C12+(drdp!I12+drdp!R12)*'DEC-OS'!$D12)</f>
        <v>0</v>
      </c>
      <c r="G12" s="20">
        <f>Model!$W$22*((drdp!D12+drdp!M12)*'DEC-OS'!$B12+(drdp!G12+drdp!P12)*'DEC-OS'!$C12+(drdp!J12+drdp!S12)*'DEC-OS'!$D12)</f>
        <v>0</v>
      </c>
      <c r="H12" s="18">
        <f>Model!$W$22*((drdp!B12)*'DEC-OS'!$B12+(drdp!E12)*'DEC-OS'!$C12+(drdp!H12)*'DEC-OS'!$D12)</f>
        <v>0</v>
      </c>
      <c r="I12" s="18">
        <f>Model!$W$22*((drdp!C12)*'DEC-OS'!$B12+(drdp!F12)*'DEC-OS'!$C12+(drdp!I12)*'DEC-OS'!$D12)</f>
        <v>0</v>
      </c>
      <c r="J12" s="18">
        <f>Model!$W$22*((drdp!D12)*'DEC-OS'!$B12+(drdp!G12)*'DEC-OS'!$C12+(drdp!J12)*'DEC-OS'!$D12)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v>1</v>
      </c>
      <c r="E13" s="20">
        <f>Model!$W$22*((drdp!B13+drdp!K13)*'DEC-OS'!$B13+(drdp!E13+drdp!N13)*'DEC-OS'!$C13+(drdp!H13+drdp!Q13)*'DEC-OS'!$D13)</f>
        <v>0</v>
      </c>
      <c r="F13" s="20">
        <f>Model!$W$22*((drdp!C13+drdp!L13)*'DEC-OS'!$B13+(drdp!F13+drdp!O13)*'DEC-OS'!$C13+(drdp!I13+drdp!R13)*'DEC-OS'!$D13)</f>
        <v>0</v>
      </c>
      <c r="G13" s="20">
        <f>Model!$W$22*((drdp!D13+drdp!M13)*'DEC-OS'!$B13+(drdp!G13+drdp!P13)*'DEC-OS'!$C13+(drdp!J13+drdp!S13)*'DEC-OS'!$D13)</f>
        <v>0</v>
      </c>
      <c r="H13" s="18">
        <f>Model!$W$22*((drdp!B13)*'DEC-OS'!$B13+(drdp!E13)*'DEC-OS'!$C13+(drdp!H13)*'DEC-OS'!$D13)</f>
        <v>0</v>
      </c>
      <c r="I13" s="18">
        <f>Model!$W$22*((drdp!C13)*'DEC-OS'!$B13+(drdp!F13)*'DEC-OS'!$C13+(drdp!I13)*'DEC-OS'!$D13)</f>
        <v>0</v>
      </c>
      <c r="J13" s="18">
        <f>Model!$W$22*((drdp!D13)*'DEC-OS'!$B13+(drdp!G13)*'DEC-OS'!$C13+(drdp!J13)*'DEC-OS'!$D13)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v>1</v>
      </c>
      <c r="E14" s="20">
        <f>Model!$W$22*((drdp!B14+drdp!K14)*'DEC-OS'!$B14+(drdp!E14+drdp!N14)*'DEC-OS'!$C14+(drdp!H14+drdp!Q14)*'DEC-OS'!$D14)</f>
        <v>0</v>
      </c>
      <c r="F14" s="20">
        <f>Model!$W$22*((drdp!C14+drdp!L14)*'DEC-OS'!$B14+(drdp!F14+drdp!O14)*'DEC-OS'!$C14+(drdp!I14+drdp!R14)*'DEC-OS'!$D14)</f>
        <v>0</v>
      </c>
      <c r="G14" s="20">
        <f>Model!$W$22*((drdp!D14+drdp!M14)*'DEC-OS'!$B14+(drdp!G14+drdp!P14)*'DEC-OS'!$C14+(drdp!J14+drdp!S14)*'DEC-OS'!$D14)</f>
        <v>0</v>
      </c>
      <c r="H14" s="18">
        <f>Model!$W$22*((drdp!B14)*'DEC-OS'!$B14+(drdp!E14)*'DEC-OS'!$C14+(drdp!H14)*'DEC-OS'!$D14)</f>
        <v>0</v>
      </c>
      <c r="I14" s="18">
        <f>Model!$W$22*((drdp!C14)*'DEC-OS'!$B14+(drdp!F14)*'DEC-OS'!$C14+(drdp!I14)*'DEC-OS'!$D14)</f>
        <v>0</v>
      </c>
      <c r="J14" s="18">
        <f>Model!$W$22*((drdp!D14)*'DEC-OS'!$B14+(drdp!G14)*'DEC-OS'!$C14+(drdp!J14)*'DEC-OS'!$D14)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v>1</v>
      </c>
      <c r="E15" s="20">
        <f>Model!$W$22*((drdp!B15+drdp!K15)*'DEC-OS'!$B15+(drdp!E15+drdp!N15)*'DEC-OS'!$C15+(drdp!H15+drdp!Q15)*'DEC-OS'!$D15)</f>
        <v>0</v>
      </c>
      <c r="F15" s="20">
        <f>Model!$W$22*((drdp!C15+drdp!L15)*'DEC-OS'!$B15+(drdp!F15+drdp!O15)*'DEC-OS'!$C15+(drdp!I15+drdp!R15)*'DEC-OS'!$D15)</f>
        <v>0</v>
      </c>
      <c r="G15" s="20">
        <f>Model!$W$22*((drdp!D15+drdp!M15)*'DEC-OS'!$B15+(drdp!G15+drdp!P15)*'DEC-OS'!$C15+(drdp!J15+drdp!S15)*'DEC-OS'!$D15)</f>
        <v>0</v>
      </c>
      <c r="H15" s="18">
        <f>Model!$W$22*((drdp!B15)*'DEC-OS'!$B15+(drdp!E15)*'DEC-OS'!$C15+(drdp!H15)*'DEC-OS'!$D15)</f>
        <v>0</v>
      </c>
      <c r="I15" s="18">
        <f>Model!$W$22*((drdp!C15)*'DEC-OS'!$B15+(drdp!F15)*'DEC-OS'!$C15+(drdp!I15)*'DEC-OS'!$D15)</f>
        <v>0</v>
      </c>
      <c r="J15" s="18">
        <f>Model!$W$22*((drdp!D15)*'DEC-OS'!$B15+(drdp!G15)*'DEC-OS'!$C15+(drdp!J15)*'DEC-OS'!$D15)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v>1</v>
      </c>
      <c r="E16" s="20">
        <f>Model!$W$22*((drdp!B16+drdp!K16)*'DEC-OS'!$B16+(drdp!E16+drdp!N16)*'DEC-OS'!$C16+(drdp!H16+drdp!Q16)*'DEC-OS'!$D16)</f>
        <v>0</v>
      </c>
      <c r="F16" s="20">
        <f>Model!$W$22*((drdp!C16+drdp!L16)*'DEC-OS'!$B16+(drdp!F16+drdp!O16)*'DEC-OS'!$C16+(drdp!I16+drdp!R16)*'DEC-OS'!$D16)</f>
        <v>0</v>
      </c>
      <c r="G16" s="20">
        <f>Model!$W$22*((drdp!D16+drdp!M16)*'DEC-OS'!$B16+(drdp!G16+drdp!P16)*'DEC-OS'!$C16+(drdp!J16+drdp!S16)*'DEC-OS'!$D16)</f>
        <v>0</v>
      </c>
      <c r="H16" s="18">
        <f>Model!$W$22*((drdp!B16)*'DEC-OS'!$B16+(drdp!E16)*'DEC-OS'!$C16+(drdp!H16)*'DEC-OS'!$D16)</f>
        <v>0</v>
      </c>
      <c r="I16" s="18">
        <f>Model!$W$22*((drdp!C16)*'DEC-OS'!$B16+(drdp!F16)*'DEC-OS'!$C16+(drdp!I16)*'DEC-OS'!$D16)</f>
        <v>0</v>
      </c>
      <c r="J16" s="18">
        <f>Model!$W$22*((drdp!D16)*'DEC-OS'!$B16+(drdp!G16)*'DEC-OS'!$C16+(drdp!J16)*'DEC-OS'!$D16)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v>1</v>
      </c>
      <c r="E17" s="20">
        <f>Model!$W$22*((drdp!B17+drdp!K17)*'DEC-OS'!$B17+(drdp!E17+drdp!N17)*'DEC-OS'!$C17+(drdp!H17+drdp!Q17)*'DEC-OS'!$D17)</f>
        <v>0</v>
      </c>
      <c r="F17" s="20">
        <f>Model!$W$22*((drdp!C17+drdp!L17)*'DEC-OS'!$B17+(drdp!F17+drdp!O17)*'DEC-OS'!$C17+(drdp!I17+drdp!R17)*'DEC-OS'!$D17)</f>
        <v>0</v>
      </c>
      <c r="G17" s="20">
        <f>Model!$W$22*((drdp!D17+drdp!M17)*'DEC-OS'!$B17+(drdp!G17+drdp!P17)*'DEC-OS'!$C17+(drdp!J17+drdp!S17)*'DEC-OS'!$D17)</f>
        <v>0</v>
      </c>
      <c r="H17" s="18">
        <f>Model!$W$22*((drdp!B17)*'DEC-OS'!$B17+(drdp!E17)*'DEC-OS'!$C17+(drdp!H17)*'DEC-OS'!$D17)</f>
        <v>0</v>
      </c>
      <c r="I17" s="18">
        <f>Model!$W$22*((drdp!C17)*'DEC-OS'!$B17+(drdp!F17)*'DEC-OS'!$C17+(drdp!I17)*'DEC-OS'!$D17)</f>
        <v>0</v>
      </c>
      <c r="J17" s="18">
        <f>Model!$W$22*((drdp!D17)*'DEC-OS'!$B17+(drdp!G17)*'DEC-OS'!$C17+(drdp!J17)*'DEC-OS'!$D17)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v>1</v>
      </c>
      <c r="E18" s="20">
        <f>Model!$W$22*((drdp!B18+drdp!K18)*'DEC-OS'!$B18+(drdp!E18+drdp!N18)*'DEC-OS'!$C18+(drdp!H18+drdp!Q18)*'DEC-OS'!$D18)</f>
        <v>0</v>
      </c>
      <c r="F18" s="20">
        <f>Model!$W$22*((drdp!C18+drdp!L18)*'DEC-OS'!$B18+(drdp!F18+drdp!O18)*'DEC-OS'!$C18+(drdp!I18+drdp!R18)*'DEC-OS'!$D18)</f>
        <v>0</v>
      </c>
      <c r="G18" s="20">
        <f>Model!$W$22*((drdp!D18+drdp!M18)*'DEC-OS'!$B18+(drdp!G18+drdp!P18)*'DEC-OS'!$C18+(drdp!J18+drdp!S18)*'DEC-OS'!$D18)</f>
        <v>0</v>
      </c>
      <c r="H18" s="18">
        <f>Model!$W$22*((drdp!B18)*'DEC-OS'!$B18+(drdp!E18)*'DEC-OS'!$C18+(drdp!H18)*'DEC-OS'!$D18)</f>
        <v>0</v>
      </c>
      <c r="I18" s="18">
        <f>Model!$W$22*((drdp!C18)*'DEC-OS'!$B18+(drdp!F18)*'DEC-OS'!$C18+(drdp!I18)*'DEC-OS'!$D18)</f>
        <v>0</v>
      </c>
      <c r="J18" s="18">
        <f>Model!$W$22*((drdp!D18)*'DEC-OS'!$B18+(drdp!G18)*'DEC-OS'!$C18+(drdp!J18)*'DEC-OS'!$D18)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v>1</v>
      </c>
      <c r="E19" s="20">
        <f>Model!$W$22*((drdp!B19+drdp!K19)*'DEC-OS'!$B19+(drdp!E19+drdp!N19)*'DEC-OS'!$C19+(drdp!H19+drdp!Q19)*'DEC-OS'!$D19)</f>
        <v>0</v>
      </c>
      <c r="F19" s="20">
        <f>Model!$W$22*((drdp!C19+drdp!L19)*'DEC-OS'!$B19+(drdp!F19+drdp!O19)*'DEC-OS'!$C19+(drdp!I19+drdp!R19)*'DEC-OS'!$D19)</f>
        <v>0</v>
      </c>
      <c r="G19" s="20">
        <f>Model!$W$22*((drdp!D19+drdp!M19)*'DEC-OS'!$B19+(drdp!G19+drdp!P19)*'DEC-OS'!$C19+(drdp!J19+drdp!S19)*'DEC-OS'!$D19)</f>
        <v>0</v>
      </c>
      <c r="H19" s="18">
        <f>Model!$W$22*((drdp!B19)*'DEC-OS'!$B19+(drdp!E19)*'DEC-OS'!$C19+(drdp!H19)*'DEC-OS'!$D19)</f>
        <v>0</v>
      </c>
      <c r="I19" s="18">
        <f>Model!$W$22*((drdp!C19)*'DEC-OS'!$B19+(drdp!F19)*'DEC-OS'!$C19+(drdp!I19)*'DEC-OS'!$D19)</f>
        <v>0</v>
      </c>
      <c r="J19" s="18">
        <f>Model!$W$22*((drdp!D19)*'DEC-OS'!$B19+(drdp!G19)*'DEC-OS'!$C19+(drdp!J19)*'DEC-OS'!$D19)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v>1</v>
      </c>
      <c r="E20" s="20">
        <f>Model!$W$22*((drdp!B20+drdp!K20)*'DEC-OS'!$B20+(drdp!E20+drdp!N20)*'DEC-OS'!$C20+(drdp!H20+drdp!Q20)*'DEC-OS'!$D20)</f>
        <v>0</v>
      </c>
      <c r="F20" s="20">
        <f>Model!$W$22*((drdp!C20+drdp!L20)*'DEC-OS'!$B20+(drdp!F20+drdp!O20)*'DEC-OS'!$C20+(drdp!I20+drdp!R20)*'DEC-OS'!$D20)</f>
        <v>0</v>
      </c>
      <c r="G20" s="20">
        <f>Model!$W$22*((drdp!D20+drdp!M20)*'DEC-OS'!$B20+(drdp!G20+drdp!P20)*'DEC-OS'!$C20+(drdp!J20+drdp!S20)*'DEC-OS'!$D20)</f>
        <v>0</v>
      </c>
      <c r="H20" s="18">
        <f>Model!$W$22*((drdp!B20)*'DEC-OS'!$B20+(drdp!E20)*'DEC-OS'!$C20+(drdp!H20)*'DEC-OS'!$D20)</f>
        <v>0</v>
      </c>
      <c r="I20" s="18">
        <f>Model!$W$22*((drdp!C20)*'DEC-OS'!$B20+(drdp!F20)*'DEC-OS'!$C20+(drdp!I20)*'DEC-OS'!$D20)</f>
        <v>0</v>
      </c>
      <c r="J20" s="18">
        <f>Model!$W$22*((drdp!D20)*'DEC-OS'!$B20+(drdp!G20)*'DEC-OS'!$C20+(drdp!J20)*'DEC-OS'!$D20)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v>1</v>
      </c>
      <c r="E21" s="20">
        <f>Model!$W$22*((drdp!B21+drdp!K21)*'DEC-OS'!$B21+(drdp!E21+drdp!N21)*'DEC-OS'!$C21+(drdp!H21+drdp!Q21)*'DEC-OS'!$D21)</f>
        <v>0</v>
      </c>
      <c r="F21" s="20">
        <f>Model!$W$22*((drdp!C21+drdp!L21)*'DEC-OS'!$B21+(drdp!F21+drdp!O21)*'DEC-OS'!$C21+(drdp!I21+drdp!R21)*'DEC-OS'!$D21)</f>
        <v>0</v>
      </c>
      <c r="G21" s="20">
        <f>Model!$W$22*((drdp!D21+drdp!M21)*'DEC-OS'!$B21+(drdp!G21+drdp!P21)*'DEC-OS'!$C21+(drdp!J21+drdp!S21)*'DEC-OS'!$D21)</f>
        <v>0</v>
      </c>
      <c r="H21" s="18">
        <f>Model!$W$22*((drdp!B21)*'DEC-OS'!$B21+(drdp!E21)*'DEC-OS'!$C21+(drdp!H21)*'DEC-OS'!$D21)</f>
        <v>0</v>
      </c>
      <c r="I21" s="18">
        <f>Model!$W$22*((drdp!C21)*'DEC-OS'!$B21+(drdp!F21)*'DEC-OS'!$C21+(drdp!I21)*'DEC-OS'!$D21)</f>
        <v>0</v>
      </c>
      <c r="J21" s="18">
        <f>Model!$W$22*((drdp!D21)*'DEC-OS'!$B21+(drdp!G21)*'DEC-OS'!$C21+(drdp!J21)*'DEC-OS'!$D21)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v>1</v>
      </c>
      <c r="E22" s="20">
        <f>Model!$W$22*((drdp!B22+drdp!K22)*'DEC-OS'!$B22+(drdp!E22+drdp!N22)*'DEC-OS'!$C22+(drdp!H22+drdp!Q22)*'DEC-OS'!$D22)</f>
        <v>0</v>
      </c>
      <c r="F22" s="20">
        <f>Model!$W$22*((drdp!C22+drdp!L22)*'DEC-OS'!$B22+(drdp!F22+drdp!O22)*'DEC-OS'!$C22+(drdp!I22+drdp!R22)*'DEC-OS'!$D22)</f>
        <v>0</v>
      </c>
      <c r="G22" s="20">
        <f>Model!$W$22*((drdp!D22+drdp!M22)*'DEC-OS'!$B22+(drdp!G22+drdp!P22)*'DEC-OS'!$C22+(drdp!J22+drdp!S22)*'DEC-OS'!$D22)</f>
        <v>0</v>
      </c>
      <c r="H22" s="18">
        <f>Model!$W$22*((drdp!B22)*'DEC-OS'!$B22+(drdp!E22)*'DEC-OS'!$C22+(drdp!H22)*'DEC-OS'!$D22)</f>
        <v>0</v>
      </c>
      <c r="I22" s="18">
        <f>Model!$W$22*((drdp!C22)*'DEC-OS'!$B22+(drdp!F22)*'DEC-OS'!$C22+(drdp!I22)*'DEC-OS'!$D22)</f>
        <v>0</v>
      </c>
      <c r="J22" s="18">
        <f>Model!$W$22*((drdp!D22)*'DEC-OS'!$B22+(drdp!G22)*'DEC-OS'!$C22+(drdp!J22)*'DEC-OS'!$D22)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v>1</v>
      </c>
      <c r="E23" s="20">
        <f>Model!$W$22*((drdp!B23+drdp!K23)*'DEC-OS'!$B23+(drdp!E23+drdp!N23)*'DEC-OS'!$C23+(drdp!H23+drdp!Q23)*'DEC-OS'!$D23)</f>
        <v>0</v>
      </c>
      <c r="F23" s="20">
        <f>Model!$W$22*((drdp!C23+drdp!L23)*'DEC-OS'!$B23+(drdp!F23+drdp!O23)*'DEC-OS'!$C23+(drdp!I23+drdp!R23)*'DEC-OS'!$D23)</f>
        <v>0</v>
      </c>
      <c r="G23" s="20">
        <f>Model!$W$22*((drdp!D23+drdp!M23)*'DEC-OS'!$B23+(drdp!G23+drdp!P23)*'DEC-OS'!$C23+(drdp!J23+drdp!S23)*'DEC-OS'!$D23)</f>
        <v>0</v>
      </c>
      <c r="H23" s="18">
        <f>Model!$W$22*((drdp!B23)*'DEC-OS'!$B23+(drdp!E23)*'DEC-OS'!$C23+(drdp!H23)*'DEC-OS'!$D23)</f>
        <v>0</v>
      </c>
      <c r="I23" s="18">
        <f>Model!$W$22*((drdp!C23)*'DEC-OS'!$B23+(drdp!F23)*'DEC-OS'!$C23+(drdp!I23)*'DEC-OS'!$D23)</f>
        <v>0</v>
      </c>
      <c r="J23" s="18">
        <f>Model!$W$22*((drdp!D23)*'DEC-OS'!$B23+(drdp!G23)*'DEC-OS'!$C23+(drdp!J23)*'DEC-OS'!$D23)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v>1</v>
      </c>
      <c r="E24" s="20">
        <f>Model!$W$22*((drdp!B24+drdp!K24)*'DEC-OS'!$B24+(drdp!E24+drdp!N24)*'DEC-OS'!$C24+(drdp!H24+drdp!Q24)*'DEC-OS'!$D24)</f>
        <v>-1.5550411994364228E-4</v>
      </c>
      <c r="F24" s="20">
        <f>Model!$W$22*((drdp!C24+drdp!L24)*'DEC-OS'!$B24+(drdp!F24+drdp!O24)*'DEC-OS'!$C24+(drdp!I24+drdp!R24)*'DEC-OS'!$D24)</f>
        <v>4.4530553652430277E-3</v>
      </c>
      <c r="G24" s="20">
        <f>Model!$W$22*((drdp!D24+drdp!M24)*'DEC-OS'!$B24+(drdp!G24+drdp!P24)*'DEC-OS'!$C24+(drdp!J24+drdp!S24)*'DEC-OS'!$D24)</f>
        <v>0</v>
      </c>
      <c r="H24" s="18">
        <f>Model!$W$22*((drdp!B24)*'DEC-OS'!$B24+(drdp!E24)*'DEC-OS'!$C24+(drdp!H24)*'DEC-OS'!$D24)</f>
        <v>-7.7752059971821139E-5</v>
      </c>
      <c r="I24" s="18">
        <f>Model!$W$22*((drdp!C24)*'DEC-OS'!$B24+(drdp!F24)*'DEC-OS'!$C24+(drdp!I24)*'DEC-OS'!$D24)</f>
        <v>2.2265276826215138E-3</v>
      </c>
      <c r="J24" s="18">
        <f>Model!$W$22*((drdp!D24)*'DEC-OS'!$B24+(drdp!G24)*'DEC-OS'!$C24+(drdp!J24)*'DEC-OS'!$D24)</f>
        <v>0</v>
      </c>
      <c r="K24" s="21">
        <f>SUM(E$3:E23)+H24</f>
        <v>-7.7752059971821139E-5</v>
      </c>
      <c r="L24" s="21">
        <f>SUM(F$3:F23)+I24</f>
        <v>2.2265276826215138E-3</v>
      </c>
      <c r="M24" s="21">
        <f>SUM(G$3:G23)+J24</f>
        <v>0</v>
      </c>
      <c r="N24" s="21"/>
      <c r="O24" s="21"/>
      <c r="P24" s="21"/>
      <c r="Q24" s="19">
        <f t="shared" si="1"/>
        <v>6.0453828298616711E-9</v>
      </c>
      <c r="R24" s="19">
        <f t="shared" si="1"/>
        <v>4.9574255214799288E-6</v>
      </c>
      <c r="S24" s="19">
        <f t="shared" si="1"/>
        <v>0</v>
      </c>
      <c r="T24" s="19">
        <f t="shared" si="2"/>
        <v>-1.731171139081079E-7</v>
      </c>
      <c r="U24" s="19">
        <f t="shared" si="3"/>
        <v>0</v>
      </c>
      <c r="V24" s="19">
        <f t="shared" si="4"/>
        <v>0</v>
      </c>
    </row>
    <row r="25" spans="1:22" x14ac:dyDescent="0.25">
      <c r="A25" s="26">
        <f>Wellpath!E25</f>
        <v>2200</v>
      </c>
      <c r="B25" s="22">
        <v>0</v>
      </c>
      <c r="C25" s="22">
        <v>0</v>
      </c>
      <c r="D25" s="22">
        <v>1</v>
      </c>
      <c r="E25" s="20">
        <f>Model!$W$22*((drdp!B25+drdp!K25)*'DEC-OS'!$B25+(drdp!E25+drdp!N25)*'DEC-OS'!$C25+(drdp!H25+drdp!Q25)*'DEC-OS'!$D25)</f>
        <v>-3.1081878207070662E-4</v>
      </c>
      <c r="F25" s="20">
        <f>Model!$W$22*((drdp!C25+drdp!L25)*'DEC-OS'!$B25+(drdp!F25+drdp!O25)*'DEC-OS'!$C25+(drdp!I25+drdp!R25)*'DEC-OS'!$D25)</f>
        <v>8.9006853684641032E-3</v>
      </c>
      <c r="G25" s="20">
        <f>Model!$W$22*((drdp!D25+drdp!M25)*'DEC-OS'!$B25+(drdp!G25+drdp!P25)*'DEC-OS'!$C25+(drdp!J25+drdp!S25)*'DEC-OS'!$D25)</f>
        <v>0</v>
      </c>
      <c r="H25" s="18">
        <f>Model!$W$22*((drdp!B25)*'DEC-OS'!$B25+(drdp!E25)*'DEC-OS'!$C25+(drdp!H25)*'DEC-OS'!$D25)</f>
        <v>-1.5540939103535331E-4</v>
      </c>
      <c r="I25" s="18">
        <f>Model!$W$22*((drdp!C25)*'DEC-OS'!$B25+(drdp!F25)*'DEC-OS'!$C25+(drdp!I25)*'DEC-OS'!$D25)</f>
        <v>4.4503426842320516E-3</v>
      </c>
      <c r="J25" s="18">
        <f>Model!$W$22*((drdp!D25)*'DEC-OS'!$B25+(drdp!G25)*'DEC-OS'!$C25+(drdp!J25)*'DEC-OS'!$D25)</f>
        <v>0</v>
      </c>
      <c r="K25" s="21">
        <f>SUM(E$3:E24)+H25</f>
        <v>-3.1091351097899556E-4</v>
      </c>
      <c r="L25" s="21">
        <f>SUM(F$3:F24)+I25</f>
        <v>8.9033980494750802E-3</v>
      </c>
      <c r="M25" s="21">
        <f>SUM(G$3:G24)+J25</f>
        <v>0</v>
      </c>
      <c r="N25" s="21"/>
      <c r="O25" s="21"/>
      <c r="P25" s="21"/>
      <c r="Q25" s="19">
        <f t="shared" si="1"/>
        <v>9.6667211309285993E-8</v>
      </c>
      <c r="R25" s="19">
        <f t="shared" si="1"/>
        <v>7.9270496827396665E-5</v>
      </c>
      <c r="S25" s="19">
        <f t="shared" si="1"/>
        <v>0</v>
      </c>
      <c r="T25" s="19">
        <f t="shared" si="2"/>
        <v>-2.7681867472058378E-6</v>
      </c>
      <c r="U25" s="19">
        <f t="shared" si="3"/>
        <v>0</v>
      </c>
      <c r="V25" s="19">
        <f t="shared" si="4"/>
        <v>0</v>
      </c>
    </row>
    <row r="26" spans="1:22" x14ac:dyDescent="0.25">
      <c r="A26" s="26">
        <f>Wellpath!E26</f>
        <v>2300</v>
      </c>
      <c r="B26" s="22">
        <v>0</v>
      </c>
      <c r="C26" s="22">
        <v>0</v>
      </c>
      <c r="D26" s="22">
        <v>1</v>
      </c>
      <c r="E26" s="20">
        <f>Model!$W$22*((drdp!B26+drdp!K26)*'DEC-OS'!$B26+(drdp!E26+drdp!N26)*'DEC-OS'!$C26+(drdp!H26+drdp!Q26)*'DEC-OS'!$D26)</f>
        <v>-4.6575475938978004E-4</v>
      </c>
      <c r="F26" s="20">
        <f>Model!$W$22*((drdp!C26+drdp!L26)*'DEC-OS'!$B26+(drdp!F26+drdp!O26)*'DEC-OS'!$C26+(drdp!I26+drdp!R26)*'DEC-OS'!$D26)</f>
        <v>1.3337471257609158E-2</v>
      </c>
      <c r="G26" s="20">
        <f>Model!$W$22*((drdp!D26+drdp!M26)*'DEC-OS'!$B26+(drdp!G26+drdp!P26)*'DEC-OS'!$C26+(drdp!J26+drdp!S26)*'DEC-OS'!$D26)</f>
        <v>0</v>
      </c>
      <c r="H26" s="18">
        <f>Model!$W$22*((drdp!B26)*'DEC-OS'!$B26+(drdp!E26)*'DEC-OS'!$C26+(drdp!H26)*'DEC-OS'!$D26)</f>
        <v>-2.3287737969489045E-4</v>
      </c>
      <c r="I26" s="18">
        <f>Model!$W$22*((drdp!C26)*'DEC-OS'!$B26+(drdp!F26)*'DEC-OS'!$C26+(drdp!I26)*'DEC-OS'!$D26)</f>
        <v>6.6687356288045911E-3</v>
      </c>
      <c r="J26" s="18">
        <f>Model!$W$22*((drdp!D26)*'DEC-OS'!$B26+(drdp!G26)*'DEC-OS'!$C26+(drdp!J26)*'DEC-OS'!$D26)</f>
        <v>0</v>
      </c>
      <c r="K26" s="21">
        <f>SUM(E$3:E25)+H26</f>
        <v>-6.9920028170923935E-4</v>
      </c>
      <c r="L26" s="21">
        <f>SUM(F$3:F25)+I26</f>
        <v>2.0022476362511723E-2</v>
      </c>
      <c r="M26" s="21">
        <f>SUM(G$3:G25)+J26</f>
        <v>0</v>
      </c>
      <c r="N26" s="21"/>
      <c r="O26" s="21"/>
      <c r="P26" s="21"/>
      <c r="Q26" s="19">
        <f t="shared" si="1"/>
        <v>4.8888103394227969E-7</v>
      </c>
      <c r="R26" s="19">
        <f t="shared" si="1"/>
        <v>4.0089955968734066E-4</v>
      </c>
      <c r="S26" s="19">
        <f t="shared" si="1"/>
        <v>0</v>
      </c>
      <c r="T26" s="19">
        <f t="shared" si="2"/>
        <v>-1.3999721113184783E-5</v>
      </c>
      <c r="U26" s="19">
        <f t="shared" si="3"/>
        <v>0</v>
      </c>
      <c r="V26" s="19">
        <f t="shared" si="4"/>
        <v>0</v>
      </c>
    </row>
    <row r="27" spans="1:22" x14ac:dyDescent="0.25">
      <c r="A27" s="26">
        <f>Wellpath!E27</f>
        <v>2400</v>
      </c>
      <c r="B27" s="22">
        <v>0</v>
      </c>
      <c r="C27" s="22">
        <v>0</v>
      </c>
      <c r="D27" s="22">
        <v>1</v>
      </c>
      <c r="E27" s="20">
        <f>Model!$W$22*((drdp!B27+drdp!K27)*'DEC-OS'!$B27+(drdp!E27+drdp!N27)*'DEC-OS'!$C27+(drdp!H27+drdp!Q27)*'DEC-OS'!$D27)</f>
        <v>-6.2012328627855835E-4</v>
      </c>
      <c r="F27" s="20">
        <f>Model!$W$22*((drdp!C27+drdp!L27)*'DEC-OS'!$B27+(drdp!F27+drdp!O27)*'DEC-OS'!$C27+(drdp!I27+drdp!R27)*'DEC-OS'!$D27)</f>
        <v>1.7758007492506781E-2</v>
      </c>
      <c r="G27" s="20">
        <f>Model!$W$22*((drdp!D27+drdp!M27)*'DEC-OS'!$B27+(drdp!G27+drdp!P27)*'DEC-OS'!$C27+(drdp!J27+drdp!S27)*'DEC-OS'!$D27)</f>
        <v>0</v>
      </c>
      <c r="H27" s="18">
        <f>Model!$W$22*((drdp!B27)*'DEC-OS'!$B27+(drdp!E27)*'DEC-OS'!$C27+(drdp!H27)*'DEC-OS'!$D27)</f>
        <v>-3.1006164313927858E-4</v>
      </c>
      <c r="I27" s="18">
        <f>Model!$W$22*((drdp!C27)*'DEC-OS'!$B27+(drdp!F27)*'DEC-OS'!$C27+(drdp!I27)*'DEC-OS'!$D27)</f>
        <v>8.8790037462533732E-3</v>
      </c>
      <c r="J27" s="18">
        <f>Model!$W$22*((drdp!D27)*'DEC-OS'!$B27+(drdp!G27)*'DEC-OS'!$C27+(drdp!J27)*'DEC-OS'!$D27)</f>
        <v>0</v>
      </c>
      <c r="K27" s="21">
        <f>SUM(E$3:E26)+H27</f>
        <v>-1.2421393045434074E-3</v>
      </c>
      <c r="L27" s="21">
        <f>SUM(F$3:F26)+I27</f>
        <v>3.557021573756966E-2</v>
      </c>
      <c r="M27" s="21">
        <f>SUM(G$3:G26)+J27</f>
        <v>0</v>
      </c>
      <c r="N27" s="21"/>
      <c r="O27" s="21"/>
      <c r="P27" s="21"/>
      <c r="Q27" s="19">
        <f t="shared" si="1"/>
        <v>1.5429100518915797E-6</v>
      </c>
      <c r="R27" s="19">
        <f t="shared" si="1"/>
        <v>1.2652402476172483E-3</v>
      </c>
      <c r="S27" s="19">
        <f t="shared" si="1"/>
        <v>0</v>
      </c>
      <c r="T27" s="19">
        <f t="shared" si="2"/>
        <v>-4.4183163038723744E-5</v>
      </c>
      <c r="U27" s="19">
        <f t="shared" si="3"/>
        <v>0</v>
      </c>
      <c r="V27" s="19">
        <f t="shared" si="4"/>
        <v>0</v>
      </c>
    </row>
    <row r="28" spans="1:22" x14ac:dyDescent="0.25">
      <c r="A28" s="26">
        <f>Wellpath!E28</f>
        <v>2500</v>
      </c>
      <c r="B28" s="22">
        <v>0</v>
      </c>
      <c r="C28" s="22">
        <v>0</v>
      </c>
      <c r="D28" s="22">
        <v>1</v>
      </c>
      <c r="E28" s="20">
        <f>Model!$W$22*((drdp!B28+drdp!K28)*'DEC-OS'!$B28+(drdp!E28+drdp!N28)*'DEC-OS'!$C28+(drdp!H28+drdp!Q28)*'DEC-OS'!$D28)</f>
        <v>-7.7373628846567715E-4</v>
      </c>
      <c r="F28" s="20">
        <f>Model!$W$22*((drdp!C28+drdp!L28)*'DEC-OS'!$B28+(drdp!F28+drdp!O28)*'DEC-OS'!$C28+(drdp!I28+drdp!R28)*'DEC-OS'!$D28)</f>
        <v>2.2156908330686179E-2</v>
      </c>
      <c r="G28" s="20">
        <f>Model!$W$22*((drdp!D28+drdp!M28)*'DEC-OS'!$B28+(drdp!G28+drdp!P28)*'DEC-OS'!$C28+(drdp!J28+drdp!S28)*'DEC-OS'!$D28)</f>
        <v>0</v>
      </c>
      <c r="H28" s="18">
        <f>Model!$W$22*((drdp!B28)*'DEC-OS'!$B28+(drdp!E28)*'DEC-OS'!$C28+(drdp!H28)*'DEC-OS'!$D28)</f>
        <v>-3.8686814423283857E-4</v>
      </c>
      <c r="I28" s="18">
        <f>Model!$W$22*((drdp!C28)*'DEC-OS'!$B28+(drdp!F28)*'DEC-OS'!$C28+(drdp!I28)*'DEC-OS'!$D28)</f>
        <v>1.107845416534309E-2</v>
      </c>
      <c r="J28" s="18">
        <f>Model!$W$22*((drdp!D28)*'DEC-OS'!$B28+(drdp!G28)*'DEC-OS'!$C28+(drdp!J28)*'DEC-OS'!$D28)</f>
        <v>0</v>
      </c>
      <c r="K28" s="21">
        <f>SUM(E$3:E27)+H28</f>
        <v>-1.9390690919155258E-3</v>
      </c>
      <c r="L28" s="21">
        <f>SUM(F$3:F27)+I28</f>
        <v>5.5527673649166158E-2</v>
      </c>
      <c r="M28" s="21">
        <f>SUM(G$3:G27)+J28</f>
        <v>0</v>
      </c>
      <c r="N28" s="21"/>
      <c r="O28" s="21"/>
      <c r="P28" s="21"/>
      <c r="Q28" s="19">
        <f t="shared" si="1"/>
        <v>3.759988943222102E-6</v>
      </c>
      <c r="R28" s="19">
        <f t="shared" si="1"/>
        <v>3.0833225408883019E-3</v>
      </c>
      <c r="S28" s="19">
        <f t="shared" si="1"/>
        <v>0</v>
      </c>
      <c r="T28" s="19">
        <f t="shared" si="2"/>
        <v>-1.076719957190703E-4</v>
      </c>
      <c r="U28" s="19">
        <f t="shared" si="3"/>
        <v>0</v>
      </c>
      <c r="V28" s="19">
        <f t="shared" si="4"/>
        <v>0</v>
      </c>
    </row>
    <row r="29" spans="1:22" x14ac:dyDescent="0.25">
      <c r="A29" s="26">
        <f>Wellpath!E29</f>
        <v>2600</v>
      </c>
      <c r="B29" s="22">
        <v>0</v>
      </c>
      <c r="C29" s="22">
        <v>0</v>
      </c>
      <c r="D29" s="22">
        <v>1</v>
      </c>
      <c r="E29" s="20">
        <f>Model!$W$22*((drdp!B29+drdp!K29)*'DEC-OS'!$B29+(drdp!E29+drdp!N29)*'DEC-OS'!$C29+(drdp!H29+drdp!Q29)*'DEC-OS'!$D29)</f>
        <v>-9.2640661217023806E-4</v>
      </c>
      <c r="F29" s="20">
        <f>Model!$W$22*((drdp!C29+drdp!L29)*'DEC-OS'!$B29+(drdp!F29+drdp!O29)*'DEC-OS'!$C29+(drdp!I29+drdp!R29)*'DEC-OS'!$D29)</f>
        <v>2.6528814389074708E-2</v>
      </c>
      <c r="G29" s="20">
        <f>Model!$W$22*((drdp!D29+drdp!M29)*'DEC-OS'!$B29+(drdp!G29+drdp!P29)*'DEC-OS'!$C29+(drdp!J29+drdp!S29)*'DEC-OS'!$D29)</f>
        <v>0</v>
      </c>
      <c r="H29" s="18">
        <f>Model!$W$22*((drdp!B29)*'DEC-OS'!$B29+(drdp!E29)*'DEC-OS'!$C29+(drdp!H29)*'DEC-OS'!$D29)</f>
        <v>-4.6320330608511903E-4</v>
      </c>
      <c r="I29" s="18">
        <f>Model!$W$22*((drdp!C29)*'DEC-OS'!$B29+(drdp!F29)*'DEC-OS'!$C29+(drdp!I29)*'DEC-OS'!$D29)</f>
        <v>1.3264407194537354E-2</v>
      </c>
      <c r="J29" s="18">
        <f>Model!$W$22*((drdp!D29)*'DEC-OS'!$B29+(drdp!G29)*'DEC-OS'!$C29+(drdp!J29)*'DEC-OS'!$D29)</f>
        <v>0</v>
      </c>
      <c r="K29" s="21">
        <f>SUM(E$3:E28)+H29</f>
        <v>-2.7891405422334837E-3</v>
      </c>
      <c r="L29" s="21">
        <f>SUM(F$3:F28)+I29</f>
        <v>7.9870535009046603E-2</v>
      </c>
      <c r="M29" s="21">
        <f>SUM(G$3:G28)+J29</f>
        <v>0</v>
      </c>
      <c r="N29" s="21"/>
      <c r="O29" s="21"/>
      <c r="P29" s="21"/>
      <c r="Q29" s="19">
        <f t="shared" si="1"/>
        <v>7.7793049643304911E-6</v>
      </c>
      <c r="R29" s="19">
        <f t="shared" si="1"/>
        <v>6.3793023626313389E-3</v>
      </c>
      <c r="S29" s="19">
        <f t="shared" si="1"/>
        <v>0</v>
      </c>
      <c r="T29" s="19">
        <f t="shared" si="2"/>
        <v>-2.2277014732361068E-4</v>
      </c>
      <c r="U29" s="19">
        <f t="shared" si="3"/>
        <v>0</v>
      </c>
      <c r="V29" s="19">
        <f t="shared" si="4"/>
        <v>0</v>
      </c>
    </row>
    <row r="30" spans="1:22" x14ac:dyDescent="0.25">
      <c r="A30" s="26">
        <f>Wellpath!E30</f>
        <v>2700</v>
      </c>
      <c r="B30" s="22">
        <v>0</v>
      </c>
      <c r="C30" s="22">
        <v>0</v>
      </c>
      <c r="D30" s="22">
        <v>1</v>
      </c>
      <c r="E30" s="20">
        <f>Model!$W$22*((drdp!B30+drdp!K30)*'DEC-OS'!$B30+(drdp!E30+drdp!N30)*'DEC-OS'!$C30+(drdp!H30+drdp!Q30)*'DEC-OS'!$D30)</f>
        <v>-1.0779482521198684E-3</v>
      </c>
      <c r="F30" s="20">
        <f>Model!$W$22*((drdp!C30+drdp!L30)*'DEC-OS'!$B30+(drdp!F30+drdp!O30)*'DEC-OS'!$C30+(drdp!I30+drdp!R30)*'DEC-OS'!$D30)</f>
        <v>3.086839917358072E-2</v>
      </c>
      <c r="G30" s="20">
        <f>Model!$W$22*((drdp!D30+drdp!M30)*'DEC-OS'!$B30+(drdp!G30+drdp!P30)*'DEC-OS'!$C30+(drdp!J30+drdp!S30)*'DEC-OS'!$D30)</f>
        <v>0</v>
      </c>
      <c r="H30" s="18">
        <f>Model!$W$22*((drdp!B30)*'DEC-OS'!$B30+(drdp!E30)*'DEC-OS'!$C30+(drdp!H30)*'DEC-OS'!$D30)</f>
        <v>-5.389741260599342E-4</v>
      </c>
      <c r="I30" s="18">
        <f>Model!$W$22*((drdp!C30)*'DEC-OS'!$B30+(drdp!F30)*'DEC-OS'!$C30+(drdp!I30)*'DEC-OS'!$D30)</f>
        <v>1.543419958679036E-2</v>
      </c>
      <c r="J30" s="18">
        <f>Model!$W$22*((drdp!D30)*'DEC-OS'!$B30+(drdp!G30)*'DEC-OS'!$C30+(drdp!J30)*'DEC-OS'!$D30)</f>
        <v>0</v>
      </c>
      <c r="K30" s="21">
        <f>SUM(E$3:E29)+H30</f>
        <v>-3.7913179743785368E-3</v>
      </c>
      <c r="L30" s="21">
        <f>SUM(F$3:F29)+I30</f>
        <v>0.10856914179037432</v>
      </c>
      <c r="M30" s="21">
        <f>SUM(G$3:G29)+J30</f>
        <v>0</v>
      </c>
      <c r="N30" s="21"/>
      <c r="O30" s="21"/>
      <c r="P30" s="21"/>
      <c r="Q30" s="19">
        <f t="shared" si="1"/>
        <v>1.4374091982845772E-5</v>
      </c>
      <c r="R30" s="19">
        <f t="shared" si="1"/>
        <v>1.1787258549098402E-2</v>
      </c>
      <c r="S30" s="19">
        <f t="shared" si="1"/>
        <v>0</v>
      </c>
      <c r="T30" s="19">
        <f t="shared" si="2"/>
        <v>-4.1162013873269809E-4</v>
      </c>
      <c r="U30" s="19">
        <f t="shared" si="3"/>
        <v>0</v>
      </c>
      <c r="V30" s="19">
        <f t="shared" si="4"/>
        <v>0</v>
      </c>
    </row>
    <row r="31" spans="1:22" x14ac:dyDescent="0.25">
      <c r="A31" s="26">
        <f>Wellpath!E31</f>
        <v>2800</v>
      </c>
      <c r="B31" s="22">
        <v>0</v>
      </c>
      <c r="C31" s="22">
        <v>0</v>
      </c>
      <c r="D31" s="22">
        <v>1</v>
      </c>
      <c r="E31" s="20">
        <f>Model!$W$22*((drdp!B31+drdp!K31)*'DEC-OS'!$B31+(drdp!E31+drdp!N31)*'DEC-OS'!$C31+(drdp!H31+drdp!Q31)*'DEC-OS'!$D31)</f>
        <v>-1.22817657816949E-3</v>
      </c>
      <c r="F31" s="20">
        <f>Model!$W$22*((drdp!C31+drdp!L31)*'DEC-OS'!$B31+(drdp!F31+drdp!O31)*'DEC-OS'!$C31+(drdp!I31+drdp!R31)*'DEC-OS'!$D31)</f>
        <v>3.5170375568606117E-2</v>
      </c>
      <c r="G31" s="20">
        <f>Model!$W$22*((drdp!D31+drdp!M31)*'DEC-OS'!$B31+(drdp!G31+drdp!P31)*'DEC-OS'!$C31+(drdp!J31+drdp!S31)*'DEC-OS'!$D31)</f>
        <v>0</v>
      </c>
      <c r="H31" s="18">
        <f>Model!$W$22*((drdp!B31)*'DEC-OS'!$B31+(drdp!E31)*'DEC-OS'!$C31+(drdp!H31)*'DEC-OS'!$D31)</f>
        <v>-6.1408828908474501E-4</v>
      </c>
      <c r="I31" s="18">
        <f>Model!$W$22*((drdp!C31)*'DEC-OS'!$B31+(drdp!F31)*'DEC-OS'!$C31+(drdp!I31)*'DEC-OS'!$D31)</f>
        <v>1.7585187784303059E-2</v>
      </c>
      <c r="J31" s="18">
        <f>Model!$W$22*((drdp!D31)*'DEC-OS'!$B31+(drdp!G31)*'DEC-OS'!$C31+(drdp!J31)*'DEC-OS'!$D31)</f>
        <v>0</v>
      </c>
      <c r="K31" s="21">
        <f>SUM(E$3:E30)+H31</f>
        <v>-4.9443803895232166E-3</v>
      </c>
      <c r="L31" s="21">
        <f>SUM(F$3:F30)+I31</f>
        <v>0.14158852916146775</v>
      </c>
      <c r="M31" s="21">
        <f>SUM(G$3:G30)+J31</f>
        <v>0</v>
      </c>
      <c r="N31" s="21"/>
      <c r="O31" s="21"/>
      <c r="P31" s="21"/>
      <c r="Q31" s="19">
        <f t="shared" si="1"/>
        <v>2.4446897436301755E-5</v>
      </c>
      <c r="R31" s="19">
        <f t="shared" si="1"/>
        <v>2.0047311590107801E-2</v>
      </c>
      <c r="S31" s="19">
        <f t="shared" si="1"/>
        <v>0</v>
      </c>
      <c r="T31" s="19">
        <f t="shared" si="2"/>
        <v>-7.0006754696739723E-4</v>
      </c>
      <c r="U31" s="19">
        <f t="shared" si="3"/>
        <v>0</v>
      </c>
      <c r="V31" s="19">
        <f t="shared" si="4"/>
        <v>0</v>
      </c>
    </row>
    <row r="32" spans="1:22" x14ac:dyDescent="0.25">
      <c r="A32" s="26">
        <f>Wellpath!E32</f>
        <v>2900</v>
      </c>
      <c r="B32" s="22">
        <v>0</v>
      </c>
      <c r="C32" s="22">
        <v>0</v>
      </c>
      <c r="D32" s="22">
        <v>1</v>
      </c>
      <c r="E32" s="20">
        <f>Model!$W$22*((drdp!B32+drdp!K32)*'DEC-OS'!$B32+(drdp!E32+drdp!N32)*'DEC-OS'!$C32+(drdp!H32+drdp!Q32)*'DEC-OS'!$D32)</f>
        <v>-1.3769085602447111E-3</v>
      </c>
      <c r="F32" s="20">
        <f>Model!$W$22*((drdp!C32+drdp!L32)*'DEC-OS'!$B32+(drdp!F32+drdp!O32)*'DEC-OS'!$C32+(drdp!I32+drdp!R32)*'DEC-OS'!$D32)</f>
        <v>3.9429502278582211E-2</v>
      </c>
      <c r="G32" s="20">
        <f>Model!$W$22*((drdp!D32+drdp!M32)*'DEC-OS'!$B32+(drdp!G32+drdp!P32)*'DEC-OS'!$C32+(drdp!J32+drdp!S32)*'DEC-OS'!$D32)</f>
        <v>0</v>
      </c>
      <c r="H32" s="18">
        <f>Model!$W$22*((drdp!B32)*'DEC-OS'!$B32+(drdp!E32)*'DEC-OS'!$C32+(drdp!H32)*'DEC-OS'!$D32)</f>
        <v>-6.8845428012235556E-4</v>
      </c>
      <c r="I32" s="18">
        <f>Model!$W$22*((drdp!C32)*'DEC-OS'!$B32+(drdp!F32)*'DEC-OS'!$C32+(drdp!I32)*'DEC-OS'!$D32)</f>
        <v>1.9714751139291106E-2</v>
      </c>
      <c r="J32" s="18">
        <f>Model!$W$22*((drdp!D32)*'DEC-OS'!$B32+(drdp!G32)*'DEC-OS'!$C32+(drdp!J32)*'DEC-OS'!$D32)</f>
        <v>0</v>
      </c>
      <c r="K32" s="21">
        <f>SUM(E$3:E31)+H32</f>
        <v>-6.2469229587303167E-3</v>
      </c>
      <c r="L32" s="21">
        <f>SUM(F$3:F31)+I32</f>
        <v>0.1788884680850619</v>
      </c>
      <c r="M32" s="21">
        <f>SUM(G$3:G31)+J32</f>
        <v>0</v>
      </c>
      <c r="N32" s="21"/>
      <c r="O32" s="21"/>
      <c r="P32" s="21"/>
      <c r="Q32" s="19">
        <f t="shared" si="1"/>
        <v>3.9024046452311932E-5</v>
      </c>
      <c r="R32" s="19">
        <f t="shared" si="1"/>
        <v>3.2001084013820208E-2</v>
      </c>
      <c r="S32" s="19">
        <f t="shared" si="1"/>
        <v>0</v>
      </c>
      <c r="T32" s="19">
        <f t="shared" si="2"/>
        <v>-1.1175024783326686E-3</v>
      </c>
      <c r="U32" s="19">
        <f t="shared" si="3"/>
        <v>0</v>
      </c>
      <c r="V32" s="19">
        <f t="shared" si="4"/>
        <v>0</v>
      </c>
    </row>
    <row r="33" spans="1:23" x14ac:dyDescent="0.25">
      <c r="A33" s="26">
        <f>Wellpath!E33</f>
        <v>3000</v>
      </c>
      <c r="B33" s="22">
        <v>0</v>
      </c>
      <c r="C33" s="22">
        <v>0</v>
      </c>
      <c r="D33" s="22">
        <v>1</v>
      </c>
      <c r="E33" s="20">
        <f>Model!$W$22*((drdp!B33+drdp!K33)*'DEC-OS'!$B33+(drdp!E33+drdp!N33)*'DEC-OS'!$C33+(drdp!H33+drdp!Q33)*'DEC-OS'!$D33)</f>
        <v>-1.5239629913357754E-3</v>
      </c>
      <c r="F33" s="20">
        <f>Model!$W$22*((drdp!C33+drdp!L33)*'DEC-OS'!$B33+(drdp!F33+drdp!O33)*'DEC-OS'!$C33+(drdp!I33+drdp!R33)*'DEC-OS'!$D33)</f>
        <v>4.364059021368099E-2</v>
      </c>
      <c r="G33" s="20">
        <f>Model!$W$22*((drdp!D33+drdp!M33)*'DEC-OS'!$B33+(drdp!G33+drdp!P33)*'DEC-OS'!$C33+(drdp!J33+drdp!S33)*'DEC-OS'!$D33)</f>
        <v>0</v>
      </c>
      <c r="H33" s="18">
        <f>Model!$W$22*((drdp!B33)*'DEC-OS'!$B33+(drdp!E33)*'DEC-OS'!$C33+(drdp!H33)*'DEC-OS'!$D33)</f>
        <v>-7.6198149566788912E-4</v>
      </c>
      <c r="I33" s="18">
        <f>Model!$W$22*((drdp!C33)*'DEC-OS'!$B33+(drdp!F33)*'DEC-OS'!$C33+(drdp!I33)*'DEC-OS'!$D33)</f>
        <v>2.1820295106840533E-2</v>
      </c>
      <c r="J33" s="18">
        <f>Model!$W$22*((drdp!D33)*'DEC-OS'!$B33+(drdp!G33)*'DEC-OS'!$C33+(drdp!J33)*'DEC-OS'!$D33)</f>
        <v>0</v>
      </c>
      <c r="K33" s="21">
        <f>SUM(E$3:E32)+H33</f>
        <v>-7.6973587345205612E-3</v>
      </c>
      <c r="L33" s="21">
        <f>SUM(F$3:F32)+I33</f>
        <v>0.22042351433119353</v>
      </c>
      <c r="M33" s="21">
        <f>SUM(G$3:G32)+J33</f>
        <v>0</v>
      </c>
      <c r="N33" s="21"/>
      <c r="O33" s="21"/>
      <c r="P33" s="21"/>
      <c r="Q33" s="19">
        <f t="shared" si="1"/>
        <v>5.9249331487899977E-5</v>
      </c>
      <c r="R33" s="19">
        <f t="shared" si="1"/>
        <v>4.858652567011388E-2</v>
      </c>
      <c r="S33" s="19">
        <f t="shared" si="1"/>
        <v>0</v>
      </c>
      <c r="T33" s="19">
        <f t="shared" si="2"/>
        <v>-1.6966788633309307E-3</v>
      </c>
      <c r="U33" s="19">
        <f t="shared" si="3"/>
        <v>0</v>
      </c>
      <c r="V33" s="19">
        <f t="shared" si="4"/>
        <v>0</v>
      </c>
    </row>
    <row r="34" spans="1:23" x14ac:dyDescent="0.25">
      <c r="A34" s="26">
        <f>Wellpath!E34</f>
        <v>3100</v>
      </c>
      <c r="B34" s="22">
        <v>0</v>
      </c>
      <c r="C34" s="22">
        <v>0</v>
      </c>
      <c r="D34" s="22">
        <v>1</v>
      </c>
      <c r="E34" s="20">
        <f>Model!$W$22*((drdp!B34+drdp!K34)*'DEC-OS'!$B34+(drdp!E34+drdp!N34)*'DEC-OS'!$C34+(drdp!H34+drdp!Q34)*'DEC-OS'!$D34)</f>
        <v>-1.6691607082704029E-3</v>
      </c>
      <c r="F34" s="20">
        <f>Model!$W$22*((drdp!C34+drdp!L34)*'DEC-OS'!$B34+(drdp!F34+drdp!O34)*'DEC-OS'!$C34+(drdp!I34+drdp!R34)*'DEC-OS'!$D34)</f>
        <v>4.7798508811922068E-2</v>
      </c>
      <c r="G34" s="20">
        <f>Model!$W$22*((drdp!D34+drdp!M34)*'DEC-OS'!$B34+(drdp!G34+drdp!P34)*'DEC-OS'!$C34+(drdp!J34+drdp!S34)*'DEC-OS'!$D34)</f>
        <v>0</v>
      </c>
      <c r="H34" s="18">
        <f>Model!$W$22*((drdp!B34)*'DEC-OS'!$B34+(drdp!E34)*'DEC-OS'!$C34+(drdp!H34)*'DEC-OS'!$D34)</f>
        <v>-8.3458035413519992E-4</v>
      </c>
      <c r="I34" s="18">
        <f>Model!$W$22*((drdp!C34)*'DEC-OS'!$B34+(drdp!F34)*'DEC-OS'!$C34+(drdp!I34)*'DEC-OS'!$D34)</f>
        <v>2.3899254405960989E-2</v>
      </c>
      <c r="J34" s="18">
        <f>Model!$W$22*((drdp!D34)*'DEC-OS'!$B34+(drdp!G34)*'DEC-OS'!$C34+(drdp!J34)*'DEC-OS'!$D34)</f>
        <v>0</v>
      </c>
      <c r="K34" s="21">
        <f>SUM(E$3:E33)+H34</f>
        <v>-9.2939205843236474E-3</v>
      </c>
      <c r="L34" s="21">
        <f>SUM(F$3:F33)+I34</f>
        <v>0.266143063843995</v>
      </c>
      <c r="M34" s="21">
        <f>SUM(G$3:G33)+J34</f>
        <v>0</v>
      </c>
      <c r="N34" s="21"/>
      <c r="O34" s="21"/>
      <c r="P34" s="21"/>
      <c r="Q34" s="19">
        <f t="shared" si="1"/>
        <v>8.6376959827714814E-5</v>
      </c>
      <c r="R34" s="19">
        <f t="shared" si="1"/>
        <v>7.0832130432268797E-2</v>
      </c>
      <c r="S34" s="19">
        <f t="shared" si="1"/>
        <v>0</v>
      </c>
      <c r="T34" s="19">
        <f t="shared" si="2"/>
        <v>-2.4735124994346679E-3</v>
      </c>
      <c r="U34" s="19">
        <f t="shared" si="3"/>
        <v>0</v>
      </c>
      <c r="V34" s="19">
        <f t="shared" si="4"/>
        <v>0</v>
      </c>
    </row>
    <row r="35" spans="1:23" x14ac:dyDescent="0.25">
      <c r="A35" s="26">
        <f>Wellpath!E35</f>
        <v>3200</v>
      </c>
      <c r="B35" s="22">
        <v>0</v>
      </c>
      <c r="C35" s="22">
        <v>0</v>
      </c>
      <c r="D35" s="22">
        <v>1</v>
      </c>
      <c r="E35" s="20">
        <f>Model!$W$22*((drdp!B35+drdp!K35)*'DEC-OS'!$B35+(drdp!E35+drdp!N35)*'DEC-OS'!$C35+(drdp!H35+drdp!Q35)*'DEC-OS'!$D35)</f>
        <v>-1.812324809996503E-3</v>
      </c>
      <c r="F35" s="20">
        <f>Model!$W$22*((drdp!C35+drdp!L35)*'DEC-OS'!$B35+(drdp!F35+drdp!O35)*'DEC-OS'!$C35+(drdp!I35+drdp!R35)*'DEC-OS'!$D35)</f>
        <v>5.1898192289971765E-2</v>
      </c>
      <c r="G35" s="20">
        <f>Model!$W$22*((drdp!D35+drdp!M35)*'DEC-OS'!$B35+(drdp!G35+drdp!P35)*'DEC-OS'!$C35+(drdp!J35+drdp!S35)*'DEC-OS'!$D35)</f>
        <v>0</v>
      </c>
      <c r="H35" s="18">
        <f>Model!$W$22*((drdp!B35)*'DEC-OS'!$B35+(drdp!E35)*'DEC-OS'!$C35+(drdp!H35)*'DEC-OS'!$D35)</f>
        <v>-9.0616240499825148E-4</v>
      </c>
      <c r="I35" s="18">
        <f>Model!$W$22*((drdp!C35)*'DEC-OS'!$B35+(drdp!F35)*'DEC-OS'!$C35+(drdp!I35)*'DEC-OS'!$D35)</f>
        <v>2.5949096144985882E-2</v>
      </c>
      <c r="J35" s="18">
        <f>Model!$W$22*((drdp!D35)*'DEC-OS'!$B35+(drdp!G35)*'DEC-OS'!$C35+(drdp!J35)*'DEC-OS'!$D35)</f>
        <v>0</v>
      </c>
      <c r="K35" s="21">
        <f>SUM(E$3:E34)+H35</f>
        <v>-1.1034663343457103E-2</v>
      </c>
      <c r="L35" s="21">
        <f>SUM(F$3:F34)+I35</f>
        <v>0.31599141439494194</v>
      </c>
      <c r="M35" s="21">
        <f>SUM(G$3:G34)+J35</f>
        <v>0</v>
      </c>
      <c r="N35" s="21"/>
      <c r="O35" s="21"/>
      <c r="P35" s="21"/>
      <c r="Q35" s="19">
        <f t="shared" si="1"/>
        <v>1.217637951034359E-4</v>
      </c>
      <c r="R35" s="19">
        <f t="shared" si="1"/>
        <v>9.9850573971315915E-2</v>
      </c>
      <c r="S35" s="19">
        <f t="shared" si="1"/>
        <v>0</v>
      </c>
      <c r="T35" s="19">
        <f t="shared" si="2"/>
        <v>-3.4868588772710291E-3</v>
      </c>
      <c r="U35" s="19">
        <f t="shared" si="3"/>
        <v>0</v>
      </c>
      <c r="V35" s="19">
        <f t="shared" si="4"/>
        <v>0</v>
      </c>
    </row>
    <row r="36" spans="1:23" x14ac:dyDescent="0.25">
      <c r="A36" s="26">
        <f>Wellpath!E36</f>
        <v>3300</v>
      </c>
      <c r="B36" s="22">
        <v>0</v>
      </c>
      <c r="C36" s="22">
        <v>0</v>
      </c>
      <c r="D36" s="22">
        <v>1</v>
      </c>
      <c r="E36" s="20">
        <f>Model!$W$22*((drdp!B36+drdp!K36)*'DEC-OS'!$B36+(drdp!E36+drdp!N36)*'DEC-OS'!$C36+(drdp!H36+drdp!Q36)*'DEC-OS'!$D36)</f>
        <v>-1.953280873108859E-3</v>
      </c>
      <c r="F36" s="20">
        <f>Model!$W$22*((drdp!C36+drdp!L36)*'DEC-OS'!$B36+(drdp!F36+drdp!O36)*'DEC-OS'!$C36+(drdp!I36+drdp!R36)*'DEC-OS'!$D36)</f>
        <v>5.5934645815019821E-2</v>
      </c>
      <c r="G36" s="20">
        <f>Model!$W$22*((drdp!D36+drdp!M36)*'DEC-OS'!$B36+(drdp!G36+drdp!P36)*'DEC-OS'!$C36+(drdp!J36+drdp!S36)*'DEC-OS'!$D36)</f>
        <v>0</v>
      </c>
      <c r="H36" s="18">
        <f>Model!$W$22*((drdp!B36)*'DEC-OS'!$B36+(drdp!E36)*'DEC-OS'!$C36+(drdp!H36)*'DEC-OS'!$D36)</f>
        <v>-9.7664043655442756E-4</v>
      </c>
      <c r="I36" s="18">
        <f>Model!$W$22*((drdp!C36)*'DEC-OS'!$B36+(drdp!F36)*'DEC-OS'!$C36+(drdp!I36)*'DEC-OS'!$D36)</f>
        <v>2.7967322907509858E-2</v>
      </c>
      <c r="J36" s="18">
        <f>Model!$W$22*((drdp!D36)*'DEC-OS'!$B36+(drdp!G36)*'DEC-OS'!$C36+(drdp!J36)*'DEC-OS'!$D36)</f>
        <v>0</v>
      </c>
      <c r="K36" s="21">
        <f>SUM(E$3:E35)+H36</f>
        <v>-1.2917466185009781E-2</v>
      </c>
      <c r="L36" s="21">
        <f>SUM(F$3:F35)+I36</f>
        <v>0.36990783344743772</v>
      </c>
      <c r="M36" s="21">
        <f>SUM(G$3:G35)+J36</f>
        <v>0</v>
      </c>
      <c r="N36" s="21"/>
      <c r="O36" s="21"/>
      <c r="P36" s="21"/>
      <c r="Q36" s="19">
        <f t="shared" si="1"/>
        <v>1.6686093264087115E-4</v>
      </c>
      <c r="R36" s="19">
        <f t="shared" si="1"/>
        <v>0.13683180524577732</v>
      </c>
      <c r="S36" s="19">
        <f t="shared" si="1"/>
        <v>0</v>
      </c>
      <c r="T36" s="19">
        <f t="shared" si="2"/>
        <v>-4.7782719301275069E-3</v>
      </c>
      <c r="U36" s="19">
        <f t="shared" si="3"/>
        <v>0</v>
      </c>
      <c r="V36" s="19">
        <f t="shared" si="4"/>
        <v>0</v>
      </c>
    </row>
    <row r="37" spans="1:23" x14ac:dyDescent="0.25">
      <c r="A37" s="26">
        <f>Wellpath!E37</f>
        <v>3400</v>
      </c>
      <c r="B37" s="22">
        <v>0</v>
      </c>
      <c r="C37" s="22">
        <v>0</v>
      </c>
      <c r="D37" s="22">
        <v>1</v>
      </c>
      <c r="E37" s="20">
        <f>Model!$W$22*((drdp!B37+drdp!K37)*'DEC-OS'!$B37+(drdp!E37+drdp!N37)*'DEC-OS'!$C37+(drdp!H37+drdp!Q37)*'DEC-OS'!$D37)</f>
        <v>-2.0918571643571736E-3</v>
      </c>
      <c r="F37" s="20">
        <f>Model!$W$22*((drdp!C37+drdp!L37)*'DEC-OS'!$B37+(drdp!F37+drdp!O37)*'DEC-OS'!$C37+(drdp!I37+drdp!R37)*'DEC-OS'!$D37)</f>
        <v>5.9902951590213652E-2</v>
      </c>
      <c r="G37" s="20">
        <f>Model!$W$22*((drdp!D37+drdp!M37)*'DEC-OS'!$B37+(drdp!G37+drdp!P37)*'DEC-OS'!$C37+(drdp!J37+drdp!S37)*'DEC-OS'!$D37)</f>
        <v>0</v>
      </c>
      <c r="H37" s="18">
        <f>Model!$W$22*((drdp!B37)*'DEC-OS'!$B37+(drdp!E37)*'DEC-OS'!$C37+(drdp!H37)*'DEC-OS'!$D37)</f>
        <v>-1.0459285821785927E-3</v>
      </c>
      <c r="I37" s="18">
        <f>Model!$W$22*((drdp!C37)*'DEC-OS'!$B37+(drdp!F37)*'DEC-OS'!$C37+(drdp!I37)*'DEC-OS'!$D37)</f>
        <v>2.9951475795106992E-2</v>
      </c>
      <c r="J37" s="18">
        <f>Model!$W$22*((drdp!D37)*'DEC-OS'!$B37+(drdp!G37)*'DEC-OS'!$C37+(drdp!J37)*'DEC-OS'!$D37)</f>
        <v>0</v>
      </c>
      <c r="K37" s="21">
        <f>SUM(E$3:E36)+H37</f>
        <v>-1.4940035203742806E-2</v>
      </c>
      <c r="L37" s="21">
        <f>SUM(F$3:F36)+I37</f>
        <v>0.42782663215005468</v>
      </c>
      <c r="M37" s="21">
        <f>SUM(G$3:G36)+J37</f>
        <v>0</v>
      </c>
      <c r="N37" s="21"/>
      <c r="O37" s="21"/>
      <c r="P37" s="21"/>
      <c r="Q37" s="19">
        <f t="shared" si="1"/>
        <v>2.2320465188907436E-4</v>
      </c>
      <c r="R37" s="19">
        <f t="shared" si="1"/>
        <v>0.1830356271768582</v>
      </c>
      <c r="S37" s="19">
        <f t="shared" si="1"/>
        <v>0</v>
      </c>
      <c r="T37" s="19">
        <f t="shared" si="2"/>
        <v>-6.3917449454205409E-3</v>
      </c>
      <c r="U37" s="19">
        <f t="shared" si="3"/>
        <v>0</v>
      </c>
      <c r="V37" s="19">
        <f t="shared" si="4"/>
        <v>0</v>
      </c>
    </row>
    <row r="38" spans="1:23" x14ac:dyDescent="0.25">
      <c r="A38" s="26">
        <f>Wellpath!E38</f>
        <v>3500</v>
      </c>
      <c r="B38" s="22">
        <v>0</v>
      </c>
      <c r="C38" s="22">
        <v>0</v>
      </c>
      <c r="D38" s="22">
        <v>1</v>
      </c>
      <c r="E38" s="20">
        <f>Model!$W$22*((drdp!B38+drdp!K38)*'DEC-OS'!$B38+(drdp!E38+drdp!N38)*'DEC-OS'!$C38+(drdp!H38+drdp!Q38)*'DEC-OS'!$D38)</f>
        <v>-2.2278848498766164E-3</v>
      </c>
      <c r="F38" s="20">
        <f>Model!$W$22*((drdp!C38+drdp!L38)*'DEC-OS'!$B38+(drdp!F38+drdp!O38)*'DEC-OS'!$C38+(drdp!I38+drdp!R38)*'DEC-OS'!$D38)</f>
        <v>6.3798274846237193E-2</v>
      </c>
      <c r="G38" s="20">
        <f>Model!$W$22*((drdp!D38+drdp!M38)*'DEC-OS'!$B38+(drdp!G38+drdp!P38)*'DEC-OS'!$C38+(drdp!J38+drdp!S38)*'DEC-OS'!$D38)</f>
        <v>0</v>
      </c>
      <c r="H38" s="18">
        <f>Model!$W$22*((drdp!B38)*'DEC-OS'!$B38+(drdp!E38)*'DEC-OS'!$C38+(drdp!H38)*'DEC-OS'!$D38)</f>
        <v>-1.1139424249383041E-3</v>
      </c>
      <c r="I38" s="18">
        <f>Model!$W$22*((drdp!C38)*'DEC-OS'!$B38+(drdp!F38)*'DEC-OS'!$C38+(drdp!I38)*'DEC-OS'!$D38)</f>
        <v>3.1899137423118479E-2</v>
      </c>
      <c r="J38" s="18">
        <f>Model!$W$22*((drdp!D38)*'DEC-OS'!$B38+(drdp!G38)*'DEC-OS'!$C38+(drdp!J38)*'DEC-OS'!$D38)</f>
        <v>0</v>
      </c>
      <c r="K38" s="21">
        <f>SUM(E$3:E37)+H38</f>
        <v>-1.7099906210859689E-2</v>
      </c>
      <c r="L38" s="21">
        <f>SUM(F$3:F37)+I38</f>
        <v>0.48967724536827983</v>
      </c>
      <c r="M38" s="21">
        <f>SUM(G$3:G37)+J38</f>
        <v>0</v>
      </c>
      <c r="N38" s="21"/>
      <c r="O38" s="21"/>
      <c r="P38" s="21"/>
      <c r="Q38" s="19">
        <f t="shared" si="1"/>
        <v>2.9240679242019776E-4</v>
      </c>
      <c r="R38" s="19">
        <f t="shared" si="1"/>
        <v>0.23978380463146654</v>
      </c>
      <c r="S38" s="19">
        <f t="shared" si="1"/>
        <v>0</v>
      </c>
      <c r="T38" s="19">
        <f t="shared" si="2"/>
        <v>-8.3734349693897116E-3</v>
      </c>
      <c r="U38" s="19">
        <f t="shared" si="3"/>
        <v>0</v>
      </c>
      <c r="V38" s="19">
        <f t="shared" si="4"/>
        <v>0</v>
      </c>
    </row>
    <row r="39" spans="1:23" x14ac:dyDescent="0.25">
      <c r="A39" s="26">
        <f>Wellpath!E39</f>
        <v>3600</v>
      </c>
      <c r="B39" s="22">
        <v>0</v>
      </c>
      <c r="C39" s="22">
        <v>0</v>
      </c>
      <c r="D39" s="22">
        <v>1</v>
      </c>
      <c r="E39" s="20">
        <f>Model!$W$22*((drdp!B39+drdp!K39)*'DEC-OS'!$B39+(drdp!E39+drdp!N39)*'DEC-OS'!$C39+(drdp!H39+drdp!Q39)*'DEC-OS'!$D39)</f>
        <v>-2.3611982008858502E-3</v>
      </c>
      <c r="F39" s="20">
        <f>Model!$W$22*((drdp!C39+drdp!L39)*'DEC-OS'!$B39+(drdp!F39+drdp!O39)*'DEC-OS'!$C39+(drdp!I39+drdp!R39)*'DEC-OS'!$D39)</f>
        <v>6.7615869731731865E-2</v>
      </c>
      <c r="G39" s="20">
        <f>Model!$W$22*((drdp!D39+drdp!M39)*'DEC-OS'!$B39+(drdp!G39+drdp!P39)*'DEC-OS'!$C39+(drdp!J39+drdp!S39)*'DEC-OS'!$D39)</f>
        <v>0</v>
      </c>
      <c r="H39" s="18">
        <f>Model!$W$22*((drdp!B39)*'DEC-OS'!$B39+(drdp!E39)*'DEC-OS'!$C39+(drdp!H39)*'DEC-OS'!$D39)</f>
        <v>-1.1805991004429251E-3</v>
      </c>
      <c r="I39" s="18">
        <f>Model!$W$22*((drdp!C39)*'DEC-OS'!$B39+(drdp!F39)*'DEC-OS'!$C39+(drdp!I39)*'DEC-OS'!$D39)</f>
        <v>3.3807934865865932E-2</v>
      </c>
      <c r="J39" s="18">
        <f>Model!$W$22*((drdp!D39)*'DEC-OS'!$B39+(drdp!G39)*'DEC-OS'!$C39+(drdp!J39)*'DEC-OS'!$D39)</f>
        <v>0</v>
      </c>
      <c r="K39" s="21">
        <f>SUM(E$3:E38)+H39</f>
        <v>-1.9394447736240928E-2</v>
      </c>
      <c r="L39" s="21">
        <f>SUM(F$3:F38)+I39</f>
        <v>0.55538431765726448</v>
      </c>
      <c r="M39" s="21">
        <f>SUM(G$3:G38)+J39</f>
        <v>0</v>
      </c>
      <c r="N39" s="21"/>
      <c r="O39" s="21"/>
      <c r="P39" s="21"/>
      <c r="Q39" s="19">
        <f t="shared" si="1"/>
        <v>3.7614460299378085E-4</v>
      </c>
      <c r="R39" s="19">
        <f t="shared" si="1"/>
        <v>0.30845174029962524</v>
      </c>
      <c r="S39" s="19">
        <f t="shared" si="1"/>
        <v>0</v>
      </c>
      <c r="T39" s="19">
        <f t="shared" si="2"/>
        <v>-1.0771372122331646E-2</v>
      </c>
      <c r="U39" s="19">
        <f t="shared" si="3"/>
        <v>0</v>
      </c>
      <c r="V39" s="19">
        <f t="shared" si="4"/>
        <v>0</v>
      </c>
    </row>
    <row r="40" spans="1:23" x14ac:dyDescent="0.25">
      <c r="A40" s="26">
        <f>Wellpath!E40</f>
        <v>3700</v>
      </c>
      <c r="B40" s="22">
        <v>0</v>
      </c>
      <c r="C40" s="22">
        <v>0</v>
      </c>
      <c r="D40" s="22">
        <v>1</v>
      </c>
      <c r="E40" s="20">
        <f>Model!$W$22*((drdp!B40+drdp!K40)*'DEC-OS'!$B40+(drdp!E40+drdp!N40)*'DEC-OS'!$C40+(drdp!H40+drdp!Q40)*'DEC-OS'!$D40)</f>
        <v>-2.3611982008858502E-3</v>
      </c>
      <c r="F40" s="20">
        <f>Model!$W$22*((drdp!C40+drdp!L40)*'DEC-OS'!$B40+(drdp!F40+drdp!O40)*'DEC-OS'!$C40+(drdp!I40+drdp!R40)*'DEC-OS'!$D40)</f>
        <v>6.7615869731731865E-2</v>
      </c>
      <c r="G40" s="20">
        <f>Model!$W$22*((drdp!D40+drdp!M40)*'DEC-OS'!$B40+(drdp!G40+drdp!P40)*'DEC-OS'!$C40+(drdp!J40+drdp!S40)*'DEC-OS'!$D40)</f>
        <v>0</v>
      </c>
      <c r="H40" s="18">
        <f>Model!$W$22*((drdp!B40)*'DEC-OS'!$B40+(drdp!E40)*'DEC-OS'!$C40+(drdp!H40)*'DEC-OS'!$D40)</f>
        <v>-1.1805991004429251E-3</v>
      </c>
      <c r="I40" s="18">
        <f>Model!$W$22*((drdp!C40)*'DEC-OS'!$B40+(drdp!F40)*'DEC-OS'!$C40+(drdp!I40)*'DEC-OS'!$D40)</f>
        <v>3.3807934865865932E-2</v>
      </c>
      <c r="J40" s="18">
        <f>Model!$W$22*((drdp!D40)*'DEC-OS'!$B40+(drdp!G40)*'DEC-OS'!$C40+(drdp!J40)*'DEC-OS'!$D40)</f>
        <v>0</v>
      </c>
      <c r="K40" s="21">
        <f>SUM(E$3:E39)+H40</f>
        <v>-2.1755645937126779E-2</v>
      </c>
      <c r="L40" s="21">
        <f>SUM(F$3:F39)+I40</f>
        <v>0.62300018738899632</v>
      </c>
      <c r="M40" s="21">
        <f>SUM(G$3:G39)+J40</f>
        <v>0</v>
      </c>
      <c r="N40" s="21"/>
      <c r="O40" s="21"/>
      <c r="P40" s="21"/>
      <c r="Q40" s="19">
        <f t="shared" si="1"/>
        <v>4.7330813014162093E-4</v>
      </c>
      <c r="R40" s="19">
        <f t="shared" si="1"/>
        <v>0.38812923348672451</v>
      </c>
      <c r="S40" s="19">
        <f t="shared" si="1"/>
        <v>0</v>
      </c>
      <c r="T40" s="19">
        <f t="shared" si="2"/>
        <v>-1.3553771495598639E-2</v>
      </c>
      <c r="U40" s="19">
        <f t="shared" si="3"/>
        <v>0</v>
      </c>
      <c r="V40" s="19">
        <f t="shared" si="4"/>
        <v>0</v>
      </c>
    </row>
    <row r="41" spans="1:23" x14ac:dyDescent="0.25">
      <c r="A41" s="26">
        <f>Wellpath!E41</f>
        <v>3800</v>
      </c>
      <c r="B41" s="22">
        <v>0</v>
      </c>
      <c r="C41" s="22">
        <v>0</v>
      </c>
      <c r="D41" s="22">
        <v>1</v>
      </c>
      <c r="E41" s="20">
        <f>Model!$W$22*((drdp!B41+drdp!K41)*'DEC-OS'!$B41+(drdp!E41+drdp!N41)*'DEC-OS'!$C41+(drdp!H41+drdp!Q41)*'DEC-OS'!$D41)</f>
        <v>-2.3611982008858502E-3</v>
      </c>
      <c r="F41" s="20">
        <f>Model!$W$22*((drdp!C41+drdp!L41)*'DEC-OS'!$B41+(drdp!F41+drdp!O41)*'DEC-OS'!$C41+(drdp!I41+drdp!R41)*'DEC-OS'!$D41)</f>
        <v>6.7615869731731865E-2</v>
      </c>
      <c r="G41" s="20">
        <f>Model!$W$22*((drdp!D41+drdp!M41)*'DEC-OS'!$B41+(drdp!G41+drdp!P41)*'DEC-OS'!$C41+(drdp!J41+drdp!S41)*'DEC-OS'!$D41)</f>
        <v>0</v>
      </c>
      <c r="H41" s="18">
        <f>Model!$W$22*((drdp!B41)*'DEC-OS'!$B41+(drdp!E41)*'DEC-OS'!$C41+(drdp!H41)*'DEC-OS'!$D41)</f>
        <v>-1.1805991004429251E-3</v>
      </c>
      <c r="I41" s="18">
        <f>Model!$W$22*((drdp!C41)*'DEC-OS'!$B41+(drdp!F41)*'DEC-OS'!$C41+(drdp!I41)*'DEC-OS'!$D41)</f>
        <v>3.3807934865865932E-2</v>
      </c>
      <c r="J41" s="18">
        <f>Model!$W$22*((drdp!D41)*'DEC-OS'!$B41+(drdp!G41)*'DEC-OS'!$C41+(drdp!J41)*'DEC-OS'!$D41)</f>
        <v>0</v>
      </c>
      <c r="K41" s="21">
        <f>SUM(E$3:E40)+H41</f>
        <v>-2.4116844138012631E-2</v>
      </c>
      <c r="L41" s="21">
        <f>SUM(F$3:F40)+I41</f>
        <v>0.69061605712072816</v>
      </c>
      <c r="M41" s="21">
        <f>SUM(G$3:G40)+J41</f>
        <v>0</v>
      </c>
      <c r="N41" s="21"/>
      <c r="O41" s="21"/>
      <c r="P41" s="21"/>
      <c r="Q41" s="19">
        <f t="shared" si="1"/>
        <v>5.8162217117719423E-4</v>
      </c>
      <c r="R41" s="19">
        <f t="shared" si="1"/>
        <v>0.47695053835298085</v>
      </c>
      <c r="S41" s="19">
        <f t="shared" si="1"/>
        <v>0</v>
      </c>
      <c r="T41" s="19">
        <f t="shared" si="2"/>
        <v>-1.6655479808789429E-2</v>
      </c>
      <c r="U41" s="19">
        <f t="shared" si="3"/>
        <v>0</v>
      </c>
      <c r="V41" s="19">
        <f t="shared" si="4"/>
        <v>0</v>
      </c>
    </row>
    <row r="42" spans="1:23" x14ac:dyDescent="0.25">
      <c r="A42" s="26">
        <f>Wellpath!E42</f>
        <v>3900</v>
      </c>
      <c r="B42" s="22">
        <v>0</v>
      </c>
      <c r="C42" s="22">
        <v>0</v>
      </c>
      <c r="D42" s="22">
        <v>1</v>
      </c>
      <c r="E42" s="20">
        <f>Model!$W$22*((drdp!B42+drdp!K42)*'DEC-OS'!$B42+(drdp!E42+drdp!N42)*'DEC-OS'!$C42+(drdp!H42+drdp!Q42)*'DEC-OS'!$D42)</f>
        <v>-2.3611982008858502E-3</v>
      </c>
      <c r="F42" s="20">
        <f>Model!$W$22*((drdp!C42+drdp!L42)*'DEC-OS'!$B42+(drdp!F42+drdp!O42)*'DEC-OS'!$C42+(drdp!I42+drdp!R42)*'DEC-OS'!$D42)</f>
        <v>6.7615869731731865E-2</v>
      </c>
      <c r="G42" s="20">
        <f>Model!$W$22*((drdp!D42+drdp!M42)*'DEC-OS'!$B42+(drdp!G42+drdp!P42)*'DEC-OS'!$C42+(drdp!J42+drdp!S42)*'DEC-OS'!$D42)</f>
        <v>0</v>
      </c>
      <c r="H42" s="18">
        <f>Model!$W$22*((drdp!B42)*'DEC-OS'!$B42+(drdp!E42)*'DEC-OS'!$C42+(drdp!H42)*'DEC-OS'!$D42)</f>
        <v>-1.1805991004429251E-3</v>
      </c>
      <c r="I42" s="18">
        <f>Model!$W$22*((drdp!C42)*'DEC-OS'!$B42+(drdp!F42)*'DEC-OS'!$C42+(drdp!I42)*'DEC-OS'!$D42)</f>
        <v>3.3807934865865932E-2</v>
      </c>
      <c r="J42" s="18">
        <f>Model!$W$22*((drdp!D42)*'DEC-OS'!$B42+(drdp!G42)*'DEC-OS'!$C42+(drdp!J42)*'DEC-OS'!$D42)</f>
        <v>0</v>
      </c>
      <c r="K42" s="21">
        <f>SUM(E$3:E41)+H42</f>
        <v>-2.6478042338898482E-2</v>
      </c>
      <c r="L42" s="21">
        <f>SUM(F$3:F41)+I42</f>
        <v>0.75823192685245999</v>
      </c>
      <c r="M42" s="21">
        <f>SUM(G$3:G41)+J42</f>
        <v>0</v>
      </c>
      <c r="N42" s="21"/>
      <c r="O42" s="21"/>
      <c r="P42" s="21"/>
      <c r="Q42" s="19">
        <f t="shared" si="1"/>
        <v>7.0108672610050065E-4</v>
      </c>
      <c r="R42" s="19">
        <f t="shared" si="1"/>
        <v>0.57491565489839425</v>
      </c>
      <c r="S42" s="19">
        <f t="shared" si="1"/>
        <v>0</v>
      </c>
      <c r="T42" s="19">
        <f t="shared" si="2"/>
        <v>-2.0076497061904012E-2</v>
      </c>
      <c r="U42" s="19">
        <f t="shared" si="3"/>
        <v>0</v>
      </c>
      <c r="V42" s="19">
        <f t="shared" si="4"/>
        <v>0</v>
      </c>
    </row>
    <row r="43" spans="1:23" x14ac:dyDescent="0.25">
      <c r="A43" s="26">
        <f>Wellpath!E43</f>
        <v>4000</v>
      </c>
      <c r="B43" s="22">
        <v>0</v>
      </c>
      <c r="C43" s="22">
        <v>0</v>
      </c>
      <c r="D43" s="22">
        <v>1</v>
      </c>
      <c r="E43" s="20">
        <f>Model!$W$22*((drdp!B43+drdp!K43)*'DEC-OS'!$B43+(drdp!E43+drdp!N43)*'DEC-OS'!$C43+(drdp!H43+drdp!Q43)*'DEC-OS'!$D43)</f>
        <v>-2.3611982008858502E-3</v>
      </c>
      <c r="F43" s="20">
        <f>Model!$W$22*((drdp!C43+drdp!L43)*'DEC-OS'!$B43+(drdp!F43+drdp!O43)*'DEC-OS'!$C43+(drdp!I43+drdp!R43)*'DEC-OS'!$D43)</f>
        <v>6.7615869731731865E-2</v>
      </c>
      <c r="G43" s="20">
        <f>Model!$W$22*((drdp!D43+drdp!M43)*'DEC-OS'!$B43+(drdp!G43+drdp!P43)*'DEC-OS'!$C43+(drdp!J43+drdp!S43)*'DEC-OS'!$D43)</f>
        <v>0</v>
      </c>
      <c r="H43" s="18">
        <f>Model!$W$22*((drdp!B43)*'DEC-OS'!$B43+(drdp!E43)*'DEC-OS'!$C43+(drdp!H43)*'DEC-OS'!$D43)</f>
        <v>-1.1805991004429251E-3</v>
      </c>
      <c r="I43" s="18">
        <f>Model!$W$22*((drdp!C43)*'DEC-OS'!$B43+(drdp!F43)*'DEC-OS'!$C43+(drdp!I43)*'DEC-OS'!$D43)</f>
        <v>3.3807934865865932E-2</v>
      </c>
      <c r="J43" s="18">
        <f>Model!$W$22*((drdp!D43)*'DEC-OS'!$B43+(drdp!G43)*'DEC-OS'!$C43+(drdp!J43)*'DEC-OS'!$D43)</f>
        <v>0</v>
      </c>
      <c r="K43" s="21">
        <f>SUM(E$3:E42)+H43</f>
        <v>-2.8839240539784334E-2</v>
      </c>
      <c r="L43" s="21">
        <f>SUM(F$3:F42)+I43</f>
        <v>0.82584779658419183</v>
      </c>
      <c r="M43" s="21">
        <f>SUM(G$3:G42)+J43</f>
        <v>0</v>
      </c>
      <c r="N43" s="21"/>
      <c r="O43" s="21"/>
      <c r="P43" s="21"/>
      <c r="Q43" s="19">
        <f t="shared" si="1"/>
        <v>8.3170179491154025E-4</v>
      </c>
      <c r="R43" s="19">
        <f t="shared" si="1"/>
        <v>0.68202458312296466</v>
      </c>
      <c r="S43" s="19">
        <f t="shared" si="1"/>
        <v>0</v>
      </c>
      <c r="T43" s="19">
        <f t="shared" si="2"/>
        <v>-2.3816823254942391E-2</v>
      </c>
      <c r="U43" s="19">
        <f t="shared" si="3"/>
        <v>0</v>
      </c>
      <c r="V43" s="19">
        <f t="shared" si="4"/>
        <v>0</v>
      </c>
      <c r="W43" s="10" t="s">
        <v>62</v>
      </c>
    </row>
    <row r="44" spans="1:23" s="36" customFormat="1" x14ac:dyDescent="0.25">
      <c r="A44" s="26">
        <f>Wellpath!E44</f>
        <v>4100</v>
      </c>
      <c r="B44" s="22">
        <v>0</v>
      </c>
      <c r="C44" s="22">
        <v>0</v>
      </c>
      <c r="D44" s="22">
        <v>1</v>
      </c>
      <c r="E44" s="20">
        <f>Model!$W$22*((drdp!B44+drdp!K44)*'DEC-OS'!$B44+(drdp!E44+drdp!N44)*'DEC-OS'!$C44+(drdp!H44+drdp!Q44)*'DEC-OS'!$D44)</f>
        <v>-2.3611982008858502E-3</v>
      </c>
      <c r="F44" s="20">
        <f>Model!$W$22*((drdp!C44+drdp!L44)*'DEC-OS'!$B44+(drdp!F44+drdp!O44)*'DEC-OS'!$C44+(drdp!I44+drdp!R44)*'DEC-OS'!$D44)</f>
        <v>6.7615869731731865E-2</v>
      </c>
      <c r="G44" s="20">
        <f>Model!$W$22*((drdp!D44+drdp!M44)*'DEC-OS'!$B44+(drdp!G44+drdp!P44)*'DEC-OS'!$C44+(drdp!J44+drdp!S44)*'DEC-OS'!$D44)</f>
        <v>0</v>
      </c>
      <c r="H44" s="32">
        <f>Model!$W$22*((drdp!B44)*'DEC-OS'!$B44+(drdp!E44)*'DEC-OS'!$C44+(drdp!H44)*'DEC-OS'!$D44)</f>
        <v>-1.1805991004429251E-3</v>
      </c>
      <c r="I44" s="32">
        <f>Model!$W$22*((drdp!C44)*'DEC-OS'!$B44+(drdp!F44)*'DEC-OS'!$C44+(drdp!I44)*'DEC-OS'!$D44)</f>
        <v>3.3807934865865932E-2</v>
      </c>
      <c r="J44" s="32">
        <f>Model!$W$22*((drdp!D44)*'DEC-OS'!$B44+(drdp!G44)*'DEC-OS'!$C44+(drdp!J44)*'DEC-OS'!$D44)</f>
        <v>0</v>
      </c>
      <c r="K44" s="34">
        <f>SUM(E$3:E43)+H44</f>
        <v>-3.1200438740670185E-2</v>
      </c>
      <c r="L44" s="34">
        <f>SUM(F$3:F43)+I44</f>
        <v>0.89346366631592367</v>
      </c>
      <c r="M44" s="34">
        <f>SUM(G$3:G43)+J44</f>
        <v>0</v>
      </c>
      <c r="N44" s="34"/>
      <c r="O44" s="34"/>
      <c r="P44" s="34"/>
      <c r="Q44" s="35">
        <f t="shared" si="1"/>
        <v>9.7346737761031291E-4</v>
      </c>
      <c r="R44" s="35">
        <f t="shared" si="1"/>
        <v>0.79827732302669219</v>
      </c>
      <c r="S44" s="35">
        <f t="shared" si="1"/>
        <v>0</v>
      </c>
      <c r="T44" s="35">
        <f t="shared" si="2"/>
        <v>-2.7876458387904562E-2</v>
      </c>
      <c r="U44" s="35">
        <f t="shared" si="3"/>
        <v>0</v>
      </c>
      <c r="V44" s="35">
        <f t="shared" si="4"/>
        <v>0</v>
      </c>
    </row>
    <row r="45" spans="1:23" x14ac:dyDescent="0.25">
      <c r="A45" s="26">
        <f>Wellpath!E45</f>
        <v>4200</v>
      </c>
      <c r="B45" s="22">
        <v>0</v>
      </c>
      <c r="C45" s="22">
        <v>0</v>
      </c>
      <c r="D45" s="22">
        <v>1</v>
      </c>
      <c r="E45" s="20">
        <f>Model!$W$22*((drdp!B45+drdp!K45)*'DEC-OS'!$B45+(drdp!E45+drdp!N45)*'DEC-OS'!$C45+(drdp!H45+drdp!Q45)*'DEC-OS'!$D45)</f>
        <v>-2.3611982008858502E-3</v>
      </c>
      <c r="F45" s="20">
        <f>Model!$W$22*((drdp!C45+drdp!L45)*'DEC-OS'!$B45+(drdp!F45+drdp!O45)*'DEC-OS'!$C45+(drdp!I45+drdp!R45)*'DEC-OS'!$D45)</f>
        <v>6.7615869731731865E-2</v>
      </c>
      <c r="G45" s="20">
        <f>Model!$W$22*((drdp!D45+drdp!M45)*'DEC-OS'!$B45+(drdp!G45+drdp!P45)*'DEC-OS'!$C45+(drdp!J45+drdp!S45)*'DEC-OS'!$D45)</f>
        <v>0</v>
      </c>
      <c r="H45" s="18">
        <f>Model!$W$22*((drdp!B45)*'DEC-OS'!$B45+(drdp!E45)*'DEC-OS'!$C45+(drdp!H45)*'DEC-OS'!$D45)</f>
        <v>-1.1805991004429251E-3</v>
      </c>
      <c r="I45" s="18">
        <f>Model!$W$22*((drdp!C45)*'DEC-OS'!$B45+(drdp!F45)*'DEC-OS'!$C45+(drdp!I45)*'DEC-OS'!$D45)</f>
        <v>3.3807934865865932E-2</v>
      </c>
      <c r="J45" s="18">
        <f>Model!$W$22*((drdp!D45)*'DEC-OS'!$B45+(drdp!G45)*'DEC-OS'!$C45+(drdp!J45)*'DEC-OS'!$D45)</f>
        <v>0</v>
      </c>
      <c r="K45" s="21">
        <f>SUM(E$3:E44)+H45</f>
        <v>-3.3561636941556033E-2</v>
      </c>
      <c r="L45" s="21">
        <f>SUM(F$3:F44)+I45</f>
        <v>0.9610795360476555</v>
      </c>
      <c r="M45" s="21">
        <f>SUM(G$3:G44)+J45</f>
        <v>0</v>
      </c>
      <c r="N45" s="21"/>
      <c r="O45" s="21"/>
      <c r="P45" s="21"/>
      <c r="Q45" s="19">
        <f t="shared" si="1"/>
        <v>1.1263834741968186E-3</v>
      </c>
      <c r="R45" s="19">
        <f t="shared" si="1"/>
        <v>0.92367387460957673</v>
      </c>
      <c r="S45" s="19">
        <f t="shared" si="1"/>
        <v>0</v>
      </c>
      <c r="T45" s="19">
        <f t="shared" si="2"/>
        <v>-3.2255402460790526E-2</v>
      </c>
      <c r="U45" s="19">
        <f t="shared" si="3"/>
        <v>0</v>
      </c>
      <c r="V45" s="19">
        <f t="shared" si="4"/>
        <v>0</v>
      </c>
    </row>
    <row r="46" spans="1:23" x14ac:dyDescent="0.25">
      <c r="A46" s="26">
        <f>Wellpath!E46</f>
        <v>4300</v>
      </c>
      <c r="B46" s="22">
        <v>0</v>
      </c>
      <c r="C46" s="22">
        <v>0</v>
      </c>
      <c r="D46" s="22">
        <v>1</v>
      </c>
      <c r="E46" s="20">
        <f>Model!$W$22*((drdp!B46+drdp!K46)*'DEC-OS'!$B46+(drdp!E46+drdp!N46)*'DEC-OS'!$C46+(drdp!H46+drdp!Q46)*'DEC-OS'!$D46)</f>
        <v>-2.3611982008858502E-3</v>
      </c>
      <c r="F46" s="20">
        <f>Model!$W$22*((drdp!C46+drdp!L46)*'DEC-OS'!$B46+(drdp!F46+drdp!O46)*'DEC-OS'!$C46+(drdp!I46+drdp!R46)*'DEC-OS'!$D46)</f>
        <v>6.7615869731731865E-2</v>
      </c>
      <c r="G46" s="20">
        <f>Model!$W$22*((drdp!D46+drdp!M46)*'DEC-OS'!$B46+(drdp!G46+drdp!P46)*'DEC-OS'!$C46+(drdp!J46+drdp!S46)*'DEC-OS'!$D46)</f>
        <v>0</v>
      </c>
      <c r="H46" s="18">
        <f>Model!$W$22*((drdp!B46)*'DEC-OS'!$B46+(drdp!E46)*'DEC-OS'!$C46+(drdp!H46)*'DEC-OS'!$D46)</f>
        <v>-1.1805991004429251E-3</v>
      </c>
      <c r="I46" s="18">
        <f>Model!$W$22*((drdp!C46)*'DEC-OS'!$B46+(drdp!F46)*'DEC-OS'!$C46+(drdp!I46)*'DEC-OS'!$D46)</f>
        <v>3.3807934865865932E-2</v>
      </c>
      <c r="J46" s="18">
        <f>Model!$W$22*((drdp!D46)*'DEC-OS'!$B46+(drdp!G46)*'DEC-OS'!$C46+(drdp!J46)*'DEC-OS'!$D46)</f>
        <v>0</v>
      </c>
      <c r="K46" s="21">
        <f>SUM(E$3:E45)+H46</f>
        <v>-3.5922835142441885E-2</v>
      </c>
      <c r="L46" s="21">
        <f>SUM(F$3:F45)+I46</f>
        <v>1.0286954057793873</v>
      </c>
      <c r="M46" s="21">
        <f>SUM(G$3:G45)+J46</f>
        <v>0</v>
      </c>
      <c r="N46" s="21"/>
      <c r="O46" s="21"/>
      <c r="P46" s="21"/>
      <c r="Q46" s="19">
        <f t="shared" si="1"/>
        <v>1.2904500846710578E-3</v>
      </c>
      <c r="R46" s="19">
        <f t="shared" si="1"/>
        <v>1.0582142378716184</v>
      </c>
      <c r="S46" s="19">
        <f t="shared" si="1"/>
        <v>0</v>
      </c>
      <c r="T46" s="19">
        <f t="shared" si="2"/>
        <v>-3.6953655473600293E-2</v>
      </c>
      <c r="U46" s="19">
        <f t="shared" si="3"/>
        <v>0</v>
      </c>
      <c r="V46" s="19">
        <f t="shared" si="4"/>
        <v>0</v>
      </c>
    </row>
    <row r="47" spans="1:23" x14ac:dyDescent="0.25">
      <c r="A47" s="26">
        <f>Wellpath!E47</f>
        <v>4400</v>
      </c>
      <c r="B47" s="22">
        <v>0</v>
      </c>
      <c r="C47" s="22">
        <v>0</v>
      </c>
      <c r="D47" s="22">
        <v>1</v>
      </c>
      <c r="E47" s="20">
        <f>Model!$W$22*((drdp!B47+drdp!K47)*'DEC-OS'!$B47+(drdp!E47+drdp!N47)*'DEC-OS'!$C47+(drdp!H47+drdp!Q47)*'DEC-OS'!$D47)</f>
        <v>-2.3611982008858502E-3</v>
      </c>
      <c r="F47" s="20">
        <f>Model!$W$22*((drdp!C47+drdp!L47)*'DEC-OS'!$B47+(drdp!F47+drdp!O47)*'DEC-OS'!$C47+(drdp!I47+drdp!R47)*'DEC-OS'!$D47)</f>
        <v>6.7615869731731865E-2</v>
      </c>
      <c r="G47" s="20">
        <f>Model!$W$22*((drdp!D47+drdp!M47)*'DEC-OS'!$B47+(drdp!G47+drdp!P47)*'DEC-OS'!$C47+(drdp!J47+drdp!S47)*'DEC-OS'!$D47)</f>
        <v>0</v>
      </c>
      <c r="H47" s="18">
        <f>Model!$W$22*((drdp!B47)*'DEC-OS'!$B47+(drdp!E47)*'DEC-OS'!$C47+(drdp!H47)*'DEC-OS'!$D47)</f>
        <v>-1.1805991004429251E-3</v>
      </c>
      <c r="I47" s="18">
        <f>Model!$W$22*((drdp!C47)*'DEC-OS'!$B47+(drdp!F47)*'DEC-OS'!$C47+(drdp!I47)*'DEC-OS'!$D47)</f>
        <v>3.3807934865865932E-2</v>
      </c>
      <c r="J47" s="18">
        <f>Model!$W$22*((drdp!D47)*'DEC-OS'!$B47+(drdp!G47)*'DEC-OS'!$C47+(drdp!J47)*'DEC-OS'!$D47)</f>
        <v>0</v>
      </c>
      <c r="K47" s="21">
        <f>SUM(E$3:E46)+H47</f>
        <v>-3.8284033343327736E-2</v>
      </c>
      <c r="L47" s="21">
        <f>SUM(F$3:F46)+I47</f>
        <v>1.0963112755111193</v>
      </c>
      <c r="M47" s="21">
        <f>SUM(G$3:G46)+J47</f>
        <v>0</v>
      </c>
      <c r="N47" s="21"/>
      <c r="O47" s="21"/>
      <c r="P47" s="21"/>
      <c r="Q47" s="19">
        <f t="shared" si="1"/>
        <v>1.46566720903303E-3</v>
      </c>
      <c r="R47" s="19">
        <f t="shared" si="1"/>
        <v>1.2018984128128174</v>
      </c>
      <c r="S47" s="19">
        <f t="shared" si="1"/>
        <v>0</v>
      </c>
      <c r="T47" s="19">
        <f t="shared" si="2"/>
        <v>-4.1971217426333848E-2</v>
      </c>
      <c r="U47" s="19">
        <f t="shared" si="3"/>
        <v>0</v>
      </c>
      <c r="V47" s="19">
        <f t="shared" si="4"/>
        <v>0</v>
      </c>
    </row>
    <row r="48" spans="1:23" x14ac:dyDescent="0.25">
      <c r="A48" s="26">
        <f>Wellpath!E48</f>
        <v>4500</v>
      </c>
      <c r="B48" s="22">
        <v>0</v>
      </c>
      <c r="C48" s="22">
        <v>0</v>
      </c>
      <c r="D48" s="22">
        <v>1</v>
      </c>
      <c r="E48" s="20">
        <f>Model!$W$22*((drdp!B48+drdp!K48)*'DEC-OS'!$B48+(drdp!E48+drdp!N48)*'DEC-OS'!$C48+(drdp!H48+drdp!Q48)*'DEC-OS'!$D48)</f>
        <v>-2.3611982008858502E-3</v>
      </c>
      <c r="F48" s="20">
        <f>Model!$W$22*((drdp!C48+drdp!L48)*'DEC-OS'!$B48+(drdp!F48+drdp!O48)*'DEC-OS'!$C48+(drdp!I48+drdp!R48)*'DEC-OS'!$D48)</f>
        <v>6.7615869731731865E-2</v>
      </c>
      <c r="G48" s="20">
        <f>Model!$W$22*((drdp!D48+drdp!M48)*'DEC-OS'!$B48+(drdp!G48+drdp!P48)*'DEC-OS'!$C48+(drdp!J48+drdp!S48)*'DEC-OS'!$D48)</f>
        <v>0</v>
      </c>
      <c r="H48" s="18">
        <f>Model!$W$22*((drdp!B48)*'DEC-OS'!$B48+(drdp!E48)*'DEC-OS'!$C48+(drdp!H48)*'DEC-OS'!$D48)</f>
        <v>-1.1805991004429251E-3</v>
      </c>
      <c r="I48" s="18">
        <f>Model!$W$22*((drdp!C48)*'DEC-OS'!$B48+(drdp!F48)*'DEC-OS'!$C48+(drdp!I48)*'DEC-OS'!$D48)</f>
        <v>3.3807934865865932E-2</v>
      </c>
      <c r="J48" s="18">
        <f>Model!$W$22*((drdp!D48)*'DEC-OS'!$B48+(drdp!G48)*'DEC-OS'!$C48+(drdp!J48)*'DEC-OS'!$D48)</f>
        <v>0</v>
      </c>
      <c r="K48" s="21">
        <f>SUM(E$3:E47)+H48</f>
        <v>-4.0645231544213588E-2</v>
      </c>
      <c r="L48" s="21">
        <f>SUM(F$3:F47)+I48</f>
        <v>1.1639271452428512</v>
      </c>
      <c r="M48" s="21">
        <f>SUM(G$3:G47)+J48</f>
        <v>0</v>
      </c>
      <c r="N48" s="21"/>
      <c r="O48" s="21"/>
      <c r="P48" s="21"/>
      <c r="Q48" s="19">
        <f t="shared" si="1"/>
        <v>1.6520348472827352E-3</v>
      </c>
      <c r="R48" s="19">
        <f t="shared" si="1"/>
        <v>1.3547263994331733</v>
      </c>
      <c r="S48" s="19">
        <f t="shared" si="1"/>
        <v>0</v>
      </c>
      <c r="T48" s="19">
        <f t="shared" si="2"/>
        <v>-4.7308088318991207E-2</v>
      </c>
      <c r="U48" s="19">
        <f t="shared" si="3"/>
        <v>0</v>
      </c>
      <c r="V48" s="19">
        <f t="shared" si="4"/>
        <v>0</v>
      </c>
    </row>
    <row r="49" spans="1:22" x14ac:dyDescent="0.25">
      <c r="A49" s="26">
        <f>Wellpath!E49</f>
        <v>4600</v>
      </c>
      <c r="B49" s="22">
        <v>0</v>
      </c>
      <c r="C49" s="22">
        <v>0</v>
      </c>
      <c r="D49" s="22">
        <v>1</v>
      </c>
      <c r="E49" s="20">
        <f>Model!$W$22*((drdp!B49+drdp!K49)*'DEC-OS'!$B49+(drdp!E49+drdp!N49)*'DEC-OS'!$C49+(drdp!H49+drdp!Q49)*'DEC-OS'!$D49)</f>
        <v>-2.3611982008858502E-3</v>
      </c>
      <c r="F49" s="20">
        <f>Model!$W$22*((drdp!C49+drdp!L49)*'DEC-OS'!$B49+(drdp!F49+drdp!O49)*'DEC-OS'!$C49+(drdp!I49+drdp!R49)*'DEC-OS'!$D49)</f>
        <v>6.7615869731731865E-2</v>
      </c>
      <c r="G49" s="20">
        <f>Model!$W$22*((drdp!D49+drdp!M49)*'DEC-OS'!$B49+(drdp!G49+drdp!P49)*'DEC-OS'!$C49+(drdp!J49+drdp!S49)*'DEC-OS'!$D49)</f>
        <v>0</v>
      </c>
      <c r="H49" s="18">
        <f>Model!$W$22*((drdp!B49)*'DEC-OS'!$B49+(drdp!E49)*'DEC-OS'!$C49+(drdp!H49)*'DEC-OS'!$D49)</f>
        <v>-1.1805991004429251E-3</v>
      </c>
      <c r="I49" s="18">
        <f>Model!$W$22*((drdp!C49)*'DEC-OS'!$B49+(drdp!F49)*'DEC-OS'!$C49+(drdp!I49)*'DEC-OS'!$D49)</f>
        <v>3.3807934865865932E-2</v>
      </c>
      <c r="J49" s="18">
        <f>Model!$W$22*((drdp!D49)*'DEC-OS'!$B49+(drdp!G49)*'DEC-OS'!$C49+(drdp!J49)*'DEC-OS'!$D49)</f>
        <v>0</v>
      </c>
      <c r="K49" s="21">
        <f>SUM(E$3:E48)+H49</f>
        <v>-4.3006429745099439E-2</v>
      </c>
      <c r="L49" s="21">
        <f>SUM(F$3:F48)+I49</f>
        <v>1.2315430149745832</v>
      </c>
      <c r="M49" s="21">
        <f>SUM(G$3:G48)+J49</f>
        <v>0</v>
      </c>
      <c r="N49" s="21"/>
      <c r="O49" s="21"/>
      <c r="P49" s="21"/>
      <c r="Q49" s="19">
        <f t="shared" si="1"/>
        <v>1.8495529994201738E-3</v>
      </c>
      <c r="R49" s="19">
        <f t="shared" si="1"/>
        <v>1.5166981977326863</v>
      </c>
      <c r="S49" s="19">
        <f t="shared" si="1"/>
        <v>0</v>
      </c>
      <c r="T49" s="19">
        <f t="shared" si="2"/>
        <v>-5.2964268151572361E-2</v>
      </c>
      <c r="U49" s="19">
        <f t="shared" si="3"/>
        <v>0</v>
      </c>
      <c r="V49" s="19">
        <f t="shared" si="4"/>
        <v>0</v>
      </c>
    </row>
    <row r="50" spans="1:22" x14ac:dyDescent="0.25">
      <c r="A50" s="26">
        <f>Wellpath!E50</f>
        <v>4700</v>
      </c>
      <c r="B50" s="22">
        <v>0</v>
      </c>
      <c r="C50" s="22">
        <v>0</v>
      </c>
      <c r="D50" s="22">
        <v>1</v>
      </c>
      <c r="E50" s="20">
        <f>Model!$W$22*((drdp!B50+drdp!K50)*'DEC-OS'!$B50+(drdp!E50+drdp!N50)*'DEC-OS'!$C50+(drdp!H50+drdp!Q50)*'DEC-OS'!$D50)</f>
        <v>-2.3611982008858415E-3</v>
      </c>
      <c r="F50" s="20">
        <f>Model!$W$22*((drdp!C50+drdp!L50)*'DEC-OS'!$B50+(drdp!F50+drdp!O50)*'DEC-OS'!$C50+(drdp!I50+drdp!R50)*'DEC-OS'!$D50)</f>
        <v>6.7615869731731601E-2</v>
      </c>
      <c r="G50" s="20">
        <f>Model!$W$22*((drdp!D50+drdp!M50)*'DEC-OS'!$B50+(drdp!G50+drdp!P50)*'DEC-OS'!$C50+(drdp!J50+drdp!S50)*'DEC-OS'!$D50)</f>
        <v>0</v>
      </c>
      <c r="H50" s="18">
        <f>Model!$W$22*((drdp!B50)*'DEC-OS'!$B50+(drdp!E50)*'DEC-OS'!$C50+(drdp!H50)*'DEC-OS'!$D50)</f>
        <v>-1.1805991004429251E-3</v>
      </c>
      <c r="I50" s="18">
        <f>Model!$W$22*((drdp!C50)*'DEC-OS'!$B50+(drdp!F50)*'DEC-OS'!$C50+(drdp!I50)*'DEC-OS'!$D50)</f>
        <v>3.3807934865865932E-2</v>
      </c>
      <c r="J50" s="18">
        <f>Model!$W$22*((drdp!D50)*'DEC-OS'!$B50+(drdp!G50)*'DEC-OS'!$C50+(drdp!J50)*'DEC-OS'!$D50)</f>
        <v>0</v>
      </c>
      <c r="K50" s="21">
        <f>SUM(E$3:E49)+H50</f>
        <v>-4.5367627945985291E-2</v>
      </c>
      <c r="L50" s="21">
        <f>SUM(F$3:F49)+I50</f>
        <v>1.2991588847063151</v>
      </c>
      <c r="M50" s="21">
        <f>SUM(G$3:G49)+J50</f>
        <v>0</v>
      </c>
      <c r="N50" s="21"/>
      <c r="O50" s="21"/>
      <c r="P50" s="21"/>
      <c r="Q50" s="19">
        <f t="shared" si="1"/>
        <v>2.0582216654453454E-3</v>
      </c>
      <c r="R50" s="19">
        <f t="shared" si="1"/>
        <v>1.6878138077113567</v>
      </c>
      <c r="S50" s="19">
        <f t="shared" si="1"/>
        <v>0</v>
      </c>
      <c r="T50" s="19">
        <f t="shared" si="2"/>
        <v>-5.8939756924077304E-2</v>
      </c>
      <c r="U50" s="19">
        <f t="shared" si="3"/>
        <v>0</v>
      </c>
      <c r="V50" s="19">
        <f t="shared" si="4"/>
        <v>0</v>
      </c>
    </row>
    <row r="51" spans="1:22" x14ac:dyDescent="0.25">
      <c r="A51" s="26">
        <f>Wellpath!E51</f>
        <v>4800</v>
      </c>
      <c r="B51" s="22">
        <v>0</v>
      </c>
      <c r="C51" s="22">
        <v>0</v>
      </c>
      <c r="D51" s="22">
        <v>1</v>
      </c>
      <c r="E51" s="20">
        <f>Model!$W$22*((drdp!B51+drdp!K51)*'DEC-OS'!$B51+(drdp!E51+drdp!N51)*'DEC-OS'!$C51+(drdp!H51+drdp!Q51)*'DEC-OS'!$D51)</f>
        <v>-2.3611982008858415E-3</v>
      </c>
      <c r="F51" s="20">
        <f>Model!$W$22*((drdp!C51+drdp!L51)*'DEC-OS'!$B51+(drdp!F51+drdp!O51)*'DEC-OS'!$C51+(drdp!I51+drdp!R51)*'DEC-OS'!$D51)</f>
        <v>6.7615869731731601E-2</v>
      </c>
      <c r="G51" s="20">
        <f>Model!$W$22*((drdp!D51+drdp!M51)*'DEC-OS'!$B51+(drdp!G51+drdp!P51)*'DEC-OS'!$C51+(drdp!J51+drdp!S51)*'DEC-OS'!$D51)</f>
        <v>0</v>
      </c>
      <c r="H51" s="18">
        <f>Model!$W$22*((drdp!B51)*'DEC-OS'!$B51+(drdp!E51)*'DEC-OS'!$C51+(drdp!H51)*'DEC-OS'!$D51)</f>
        <v>-1.1805991004429164E-3</v>
      </c>
      <c r="I51" s="18">
        <f>Model!$W$22*((drdp!C51)*'DEC-OS'!$B51+(drdp!F51)*'DEC-OS'!$C51+(drdp!I51)*'DEC-OS'!$D51)</f>
        <v>3.3807934865865676E-2</v>
      </c>
      <c r="J51" s="18">
        <f>Model!$W$22*((drdp!D51)*'DEC-OS'!$B51+(drdp!G51)*'DEC-OS'!$C51+(drdp!J51)*'DEC-OS'!$D51)</f>
        <v>0</v>
      </c>
      <c r="K51" s="21">
        <f>SUM(E$3:E50)+H51</f>
        <v>-4.7728826146871128E-2</v>
      </c>
      <c r="L51" s="21">
        <f>SUM(F$3:F50)+I51</f>
        <v>1.3667747544380464</v>
      </c>
      <c r="M51" s="21">
        <f>SUM(G$3:G50)+J51</f>
        <v>0</v>
      </c>
      <c r="N51" s="21"/>
      <c r="O51" s="21"/>
      <c r="P51" s="21"/>
      <c r="Q51" s="19">
        <f t="shared" si="1"/>
        <v>2.278040845358249E-3</v>
      </c>
      <c r="R51" s="19">
        <f t="shared" si="1"/>
        <v>1.868073229369182</v>
      </c>
      <c r="S51" s="19">
        <f t="shared" si="1"/>
        <v>0</v>
      </c>
      <c r="T51" s="19">
        <f t="shared" si="2"/>
        <v>-6.5234554636506001E-2</v>
      </c>
      <c r="U51" s="19">
        <f t="shared" si="3"/>
        <v>0</v>
      </c>
      <c r="V51" s="19">
        <f t="shared" si="4"/>
        <v>0</v>
      </c>
    </row>
    <row r="52" spans="1:22" x14ac:dyDescent="0.25">
      <c r="A52" s="26">
        <f>Wellpath!E52</f>
        <v>4900</v>
      </c>
      <c r="B52" s="22">
        <v>0</v>
      </c>
      <c r="C52" s="22">
        <v>0</v>
      </c>
      <c r="D52" s="22">
        <v>1</v>
      </c>
      <c r="E52" s="20">
        <f>Model!$W$22*((drdp!B52+drdp!K52)*'DEC-OS'!$B52+(drdp!E52+drdp!N52)*'DEC-OS'!$C52+(drdp!H52+drdp!Q52)*'DEC-OS'!$D52)</f>
        <v>-2.3611982008858502E-3</v>
      </c>
      <c r="F52" s="20">
        <f>Model!$W$22*((drdp!C52+drdp!L52)*'DEC-OS'!$B52+(drdp!F52+drdp!O52)*'DEC-OS'!$C52+(drdp!I52+drdp!R52)*'DEC-OS'!$D52)</f>
        <v>6.7615869731731865E-2</v>
      </c>
      <c r="G52" s="20">
        <f>Model!$W$22*((drdp!D52+drdp!M52)*'DEC-OS'!$B52+(drdp!G52+drdp!P52)*'DEC-OS'!$C52+(drdp!J52+drdp!S52)*'DEC-OS'!$D52)</f>
        <v>0</v>
      </c>
      <c r="H52" s="18">
        <f>Model!$W$22*((drdp!B52)*'DEC-OS'!$B52+(drdp!E52)*'DEC-OS'!$C52+(drdp!H52)*'DEC-OS'!$D52)</f>
        <v>-1.1805991004429251E-3</v>
      </c>
      <c r="I52" s="18">
        <f>Model!$W$22*((drdp!C52)*'DEC-OS'!$B52+(drdp!F52)*'DEC-OS'!$C52+(drdp!I52)*'DEC-OS'!$D52)</f>
        <v>3.3807934865865932E-2</v>
      </c>
      <c r="J52" s="18">
        <f>Model!$W$22*((drdp!D52)*'DEC-OS'!$B52+(drdp!G52)*'DEC-OS'!$C52+(drdp!J52)*'DEC-OS'!$D52)</f>
        <v>0</v>
      </c>
      <c r="K52" s="21">
        <f>SUM(E$3:E51)+H52</f>
        <v>-5.009002434775698E-2</v>
      </c>
      <c r="L52" s="21">
        <f>SUM(F$3:F51)+I52</f>
        <v>1.4343906241697781</v>
      </c>
      <c r="M52" s="21">
        <f>SUM(G$3:G51)+J52</f>
        <v>0</v>
      </c>
      <c r="N52" s="21"/>
      <c r="O52" s="21"/>
      <c r="P52" s="21"/>
      <c r="Q52" s="19">
        <f t="shared" si="1"/>
        <v>2.5090105391588871E-3</v>
      </c>
      <c r="R52" s="19">
        <f t="shared" si="1"/>
        <v>2.0574764627061657</v>
      </c>
      <c r="S52" s="19">
        <f t="shared" si="1"/>
        <v>0</v>
      </c>
      <c r="T52" s="19">
        <f t="shared" si="2"/>
        <v>-7.1848661288858515E-2</v>
      </c>
      <c r="U52" s="19">
        <f t="shared" si="3"/>
        <v>0</v>
      </c>
      <c r="V52" s="19">
        <f t="shared" si="4"/>
        <v>0</v>
      </c>
    </row>
    <row r="53" spans="1:22" x14ac:dyDescent="0.25">
      <c r="A53" s="26">
        <f>Wellpath!E53</f>
        <v>5000</v>
      </c>
      <c r="B53" s="22">
        <v>0</v>
      </c>
      <c r="C53" s="22">
        <v>0</v>
      </c>
      <c r="D53" s="22">
        <v>1</v>
      </c>
      <c r="E53" s="20">
        <f>Model!$W$22*((drdp!B53+drdp!K53)*'DEC-OS'!$B53+(drdp!E53+drdp!N53)*'DEC-OS'!$C53+(drdp!H53+drdp!Q53)*'DEC-OS'!$D53)</f>
        <v>-2.3611982008858502E-3</v>
      </c>
      <c r="F53" s="20">
        <f>Model!$W$22*((drdp!C53+drdp!L53)*'DEC-OS'!$B53+(drdp!F53+drdp!O53)*'DEC-OS'!$C53+(drdp!I53+drdp!R53)*'DEC-OS'!$D53)</f>
        <v>6.7615869731731865E-2</v>
      </c>
      <c r="G53" s="20">
        <f>Model!$W$22*((drdp!D53+drdp!M53)*'DEC-OS'!$B53+(drdp!G53+drdp!P53)*'DEC-OS'!$C53+(drdp!J53+drdp!S53)*'DEC-OS'!$D53)</f>
        <v>0</v>
      </c>
      <c r="H53" s="18">
        <f>Model!$W$22*((drdp!B53)*'DEC-OS'!$B53+(drdp!E53)*'DEC-OS'!$C53+(drdp!H53)*'DEC-OS'!$D53)</f>
        <v>-1.1805991004429251E-3</v>
      </c>
      <c r="I53" s="18">
        <f>Model!$W$22*((drdp!C53)*'DEC-OS'!$B53+(drdp!F53)*'DEC-OS'!$C53+(drdp!I53)*'DEC-OS'!$D53)</f>
        <v>3.3807934865865932E-2</v>
      </c>
      <c r="J53" s="18">
        <f>Model!$W$22*((drdp!D53)*'DEC-OS'!$B53+(drdp!G53)*'DEC-OS'!$C53+(drdp!J53)*'DEC-OS'!$D53)</f>
        <v>0</v>
      </c>
      <c r="K53" s="21">
        <f>SUM(E$3:E52)+H53</f>
        <v>-5.2451222548642831E-2</v>
      </c>
      <c r="L53" s="21">
        <f>SUM(F$3:F52)+I53</f>
        <v>1.5020064939015101</v>
      </c>
      <c r="M53" s="21">
        <f>SUM(G$3:G52)+J53</f>
        <v>0</v>
      </c>
      <c r="N53" s="21"/>
      <c r="O53" s="21"/>
      <c r="P53" s="21"/>
      <c r="Q53" s="19">
        <f t="shared" si="1"/>
        <v>2.7511307468472582E-3</v>
      </c>
      <c r="R53" s="19">
        <f t="shared" si="1"/>
        <v>2.2560235077223072</v>
      </c>
      <c r="S53" s="19">
        <f t="shared" si="1"/>
        <v>0</v>
      </c>
      <c r="T53" s="19">
        <f t="shared" si="2"/>
        <v>-7.8782076881134852E-2</v>
      </c>
      <c r="U53" s="19">
        <f t="shared" si="3"/>
        <v>0</v>
      </c>
      <c r="V53" s="19">
        <f t="shared" si="4"/>
        <v>0</v>
      </c>
    </row>
    <row r="54" spans="1:22" x14ac:dyDescent="0.25">
      <c r="A54" s="26">
        <f>Wellpath!E54</f>
        <v>5100</v>
      </c>
      <c r="B54" s="22">
        <v>0</v>
      </c>
      <c r="C54" s="22">
        <v>0</v>
      </c>
      <c r="D54" s="22">
        <v>1</v>
      </c>
      <c r="E54" s="20">
        <f>Model!$W$22*((drdp!B54+drdp!K54)*'DEC-OS'!$B54+(drdp!E54+drdp!N54)*'DEC-OS'!$C54+(drdp!H54+drdp!Q54)*'DEC-OS'!$D54)</f>
        <v>-8.8242517339208598E-3</v>
      </c>
      <c r="F54" s="20">
        <f>Model!$W$22*((drdp!C54+drdp!L54)*'DEC-OS'!$B54+(drdp!F54+drdp!O54)*'DEC-OS'!$C54+(drdp!I54+drdp!R54)*'DEC-OS'!$D54)</f>
        <v>6.6046757130546127E-2</v>
      </c>
      <c r="G54" s="20">
        <f>Model!$W$22*((drdp!D54+drdp!M54)*'DEC-OS'!$B54+(drdp!G54+drdp!P54)*'DEC-OS'!$C54+(drdp!J54+drdp!S54)*'DEC-OS'!$D54)</f>
        <v>0</v>
      </c>
      <c r="H54" s="18">
        <f>Model!$W$22*((drdp!B54)*'DEC-OS'!$B54+(drdp!E54)*'DEC-OS'!$C54+(drdp!H54)*'DEC-OS'!$D54)</f>
        <v>-4.4121258669604299E-3</v>
      </c>
      <c r="I54" s="18">
        <f>Model!$W$22*((drdp!C54)*'DEC-OS'!$B54+(drdp!F54)*'DEC-OS'!$C54+(drdp!I54)*'DEC-OS'!$D54)</f>
        <v>3.3023378565273064E-2</v>
      </c>
      <c r="J54" s="18">
        <f>Model!$W$22*((drdp!D54)*'DEC-OS'!$B54+(drdp!G54)*'DEC-OS'!$C54+(drdp!J54)*'DEC-OS'!$D54)</f>
        <v>0</v>
      </c>
      <c r="K54" s="21">
        <f>SUM(E$3:E53)+H54</f>
        <v>-5.804394751604619E-2</v>
      </c>
      <c r="L54" s="21">
        <f>SUM(F$3:F53)+I54</f>
        <v>1.5688378073326492</v>
      </c>
      <c r="M54" s="21">
        <f>SUM(G$3:G53)+J54</f>
        <v>0</v>
      </c>
      <c r="N54" s="21"/>
      <c r="O54" s="21"/>
      <c r="P54" s="21"/>
      <c r="Q54" s="19">
        <f t="shared" si="1"/>
        <v>3.3690998432455246E-3</v>
      </c>
      <c r="R54" s="19">
        <f t="shared" si="1"/>
        <v>2.4612520657163146</v>
      </c>
      <c r="S54" s="19">
        <f t="shared" si="1"/>
        <v>0</v>
      </c>
      <c r="T54" s="19">
        <f t="shared" si="2"/>
        <v>-9.1061539350005272E-2</v>
      </c>
      <c r="U54" s="19">
        <f t="shared" si="3"/>
        <v>0</v>
      </c>
      <c r="V54" s="19">
        <f t="shared" si="4"/>
        <v>0</v>
      </c>
    </row>
    <row r="55" spans="1:22" x14ac:dyDescent="0.25">
      <c r="A55" s="26">
        <f>Wellpath!E55</f>
        <v>5200</v>
      </c>
      <c r="B55" s="22">
        <v>0</v>
      </c>
      <c r="C55" s="22">
        <v>0</v>
      </c>
      <c r="D55" s="22">
        <v>1</v>
      </c>
      <c r="E55" s="20">
        <f>Model!$W$22*((drdp!B55+drdp!K55)*'DEC-OS'!$B55+(drdp!E55+drdp!N55)*'DEC-OS'!$C55+(drdp!H55+drdp!Q55)*'DEC-OS'!$D55)</f>
        <v>-1.526938128009281E-2</v>
      </c>
      <c r="F55" s="20">
        <f>Model!$W$22*((drdp!C55+drdp!L55)*'DEC-OS'!$B55+(drdp!F55+drdp!O55)*'DEC-OS'!$C55+(drdp!I55+drdp!R55)*'DEC-OS'!$D55)</f>
        <v>6.4293222018561344E-2</v>
      </c>
      <c r="G55" s="20">
        <f>Model!$W$22*((drdp!D55+drdp!M55)*'DEC-OS'!$B55+(drdp!G55+drdp!P55)*'DEC-OS'!$C55+(drdp!J55+drdp!S55)*'DEC-OS'!$D55)</f>
        <v>0</v>
      </c>
      <c r="H55" s="18">
        <f>Model!$W$22*((drdp!B55)*'DEC-OS'!$B55+(drdp!E55)*'DEC-OS'!$C55+(drdp!H55)*'DEC-OS'!$D55)</f>
        <v>-7.6346906400464052E-3</v>
      </c>
      <c r="I55" s="18">
        <f>Model!$W$22*((drdp!C55)*'DEC-OS'!$B55+(drdp!F55)*'DEC-OS'!$C55+(drdp!I55)*'DEC-OS'!$D55)</f>
        <v>3.2146611009280672E-2</v>
      </c>
      <c r="J55" s="18">
        <f>Model!$W$22*((drdp!D55)*'DEC-OS'!$B55+(drdp!G55)*'DEC-OS'!$C55+(drdp!J55)*'DEC-OS'!$D55)</f>
        <v>0</v>
      </c>
      <c r="K55" s="21">
        <f>SUM(E$3:E54)+H55</f>
        <v>-7.0090764023053032E-2</v>
      </c>
      <c r="L55" s="21">
        <f>SUM(F$3:F54)+I55</f>
        <v>1.6340077969072029</v>
      </c>
      <c r="M55" s="21">
        <f>SUM(G$3:G54)+J55</f>
        <v>0</v>
      </c>
      <c r="N55" s="21"/>
      <c r="O55" s="21"/>
      <c r="P55" s="21"/>
      <c r="Q55" s="19">
        <f t="shared" si="1"/>
        <v>4.912715201335305E-3</v>
      </c>
      <c r="R55" s="19">
        <f t="shared" si="1"/>
        <v>2.6699814803535307</v>
      </c>
      <c r="S55" s="19">
        <f t="shared" si="1"/>
        <v>0</v>
      </c>
      <c r="T55" s="19">
        <f t="shared" si="2"/>
        <v>-0.11452885490485153</v>
      </c>
      <c r="U55" s="19">
        <f t="shared" si="3"/>
        <v>0</v>
      </c>
      <c r="V55" s="19">
        <f t="shared" si="4"/>
        <v>0</v>
      </c>
    </row>
    <row r="56" spans="1:22" x14ac:dyDescent="0.25">
      <c r="A56" s="26">
        <f>Wellpath!E56</f>
        <v>5300</v>
      </c>
      <c r="B56" s="22">
        <v>0</v>
      </c>
      <c r="C56" s="22">
        <v>0</v>
      </c>
      <c r="D56" s="22">
        <v>1</v>
      </c>
      <c r="E56" s="20">
        <f>Model!$W$22*((drdp!B56+drdp!K56)*'DEC-OS'!$B56+(drdp!E56+drdp!N56)*'DEC-OS'!$C56+(drdp!H56+drdp!Q56)*'DEC-OS'!$D56)</f>
        <v>-2.1663411558824477E-2</v>
      </c>
      <c r="F56" s="20">
        <f>Model!$W$22*((drdp!C56+drdp!L56)*'DEC-OS'!$B56+(drdp!F56+drdp!O56)*'DEC-OS'!$C56+(drdp!I56+drdp!R56)*'DEC-OS'!$D56)</f>
        <v>6.2348962871949971E-2</v>
      </c>
      <c r="G56" s="20">
        <f>Model!$W$22*((drdp!D56+drdp!M56)*'DEC-OS'!$B56+(drdp!G56+drdp!P56)*'DEC-OS'!$C56+(drdp!J56+drdp!S56)*'DEC-OS'!$D56)</f>
        <v>0</v>
      </c>
      <c r="H56" s="18">
        <f>Model!$W$22*((drdp!B56)*'DEC-OS'!$B56+(drdp!E56)*'DEC-OS'!$C56+(drdp!H56)*'DEC-OS'!$D56)</f>
        <v>-1.0831705779412238E-2</v>
      </c>
      <c r="I56" s="18">
        <f>Model!$W$22*((drdp!C56)*'DEC-OS'!$B56+(drdp!F56)*'DEC-OS'!$C56+(drdp!I56)*'DEC-OS'!$D56)</f>
        <v>3.1174481435974986E-2</v>
      </c>
      <c r="J56" s="18">
        <f>Model!$W$22*((drdp!D56)*'DEC-OS'!$B56+(drdp!G56)*'DEC-OS'!$C56+(drdp!J56)*'DEC-OS'!$D56)</f>
        <v>0</v>
      </c>
      <c r="K56" s="21">
        <f>SUM(E$3:E55)+H56</f>
        <v>-8.8557160442511676E-2</v>
      </c>
      <c r="L56" s="21">
        <f>SUM(F$3:F55)+I56</f>
        <v>1.6973288893524583</v>
      </c>
      <c r="M56" s="21">
        <f>SUM(G$3:G55)+J56</f>
        <v>0</v>
      </c>
      <c r="N56" s="21"/>
      <c r="O56" s="21"/>
      <c r="P56" s="21"/>
      <c r="Q56" s="19">
        <f t="shared" si="1"/>
        <v>7.8423706656407556E-3</v>
      </c>
      <c r="R56" s="19">
        <f t="shared" si="1"/>
        <v>2.8809253586304497</v>
      </c>
      <c r="S56" s="19">
        <f t="shared" si="1"/>
        <v>0</v>
      </c>
      <c r="T56" s="19">
        <f t="shared" si="2"/>
        <v>-0.15031062677809578</v>
      </c>
      <c r="U56" s="19">
        <f t="shared" si="3"/>
        <v>0</v>
      </c>
      <c r="V56" s="19">
        <f t="shared" si="4"/>
        <v>0</v>
      </c>
    </row>
    <row r="57" spans="1:22" x14ac:dyDescent="0.25">
      <c r="A57" s="26">
        <f>Wellpath!E57</f>
        <v>5400</v>
      </c>
      <c r="B57" s="22">
        <v>0</v>
      </c>
      <c r="C57" s="22">
        <v>0</v>
      </c>
      <c r="D57" s="22">
        <v>1</v>
      </c>
      <c r="E57" s="20">
        <f>Model!$W$22*((drdp!B57+drdp!K57)*'DEC-OS'!$B57+(drdp!E57+drdp!N57)*'DEC-OS'!$C57+(drdp!H57+drdp!Q57)*'DEC-OS'!$D57)</f>
        <v>-2.8006626978077442E-2</v>
      </c>
      <c r="F57" s="20">
        <f>Model!$W$22*((drdp!C57+drdp!L57)*'DEC-OS'!$B57+(drdp!F57+drdp!O57)*'DEC-OS'!$C57+(drdp!I57+drdp!R57)*'DEC-OS'!$D57)</f>
        <v>6.025248409832841E-2</v>
      </c>
      <c r="G57" s="20">
        <f>Model!$W$22*((drdp!D57+drdp!M57)*'DEC-OS'!$B57+(drdp!G57+drdp!P57)*'DEC-OS'!$C57+(drdp!J57+drdp!S57)*'DEC-OS'!$D57)</f>
        <v>0</v>
      </c>
      <c r="H57" s="18">
        <f>Model!$W$22*((drdp!B57)*'DEC-OS'!$B57+(drdp!E57)*'DEC-OS'!$C57+(drdp!H57)*'DEC-OS'!$D57)</f>
        <v>-1.4003313489038721E-2</v>
      </c>
      <c r="I57" s="18">
        <f>Model!$W$22*((drdp!C57)*'DEC-OS'!$B57+(drdp!F57)*'DEC-OS'!$C57+(drdp!I57)*'DEC-OS'!$D57)</f>
        <v>3.0126242049164205E-2</v>
      </c>
      <c r="J57" s="18">
        <f>Model!$W$22*((drdp!D57)*'DEC-OS'!$B57+(drdp!G57)*'DEC-OS'!$C57+(drdp!J57)*'DEC-OS'!$D57)</f>
        <v>0</v>
      </c>
      <c r="K57" s="21">
        <f>SUM(E$3:E56)+H57</f>
        <v>-0.11339217971096263</v>
      </c>
      <c r="L57" s="21">
        <f>SUM(F$3:F56)+I57</f>
        <v>1.7586296128375976</v>
      </c>
      <c r="M57" s="21">
        <f>SUM(G$3:G56)+J57</f>
        <v>0</v>
      </c>
      <c r="N57" s="21"/>
      <c r="O57" s="21"/>
      <c r="P57" s="21"/>
      <c r="Q57" s="19">
        <f t="shared" si="1"/>
        <v>1.2857786419603246E-2</v>
      </c>
      <c r="R57" s="19">
        <f t="shared" si="1"/>
        <v>3.0927781151493181</v>
      </c>
      <c r="S57" s="19">
        <f t="shared" si="1"/>
        <v>0</v>
      </c>
      <c r="T57" s="19">
        <f t="shared" si="2"/>
        <v>-0.19941484510390151</v>
      </c>
      <c r="U57" s="19">
        <f t="shared" si="3"/>
        <v>0</v>
      </c>
      <c r="V57" s="19">
        <f t="shared" si="4"/>
        <v>0</v>
      </c>
    </row>
    <row r="58" spans="1:22" x14ac:dyDescent="0.25">
      <c r="A58" s="26">
        <f>Wellpath!E58</f>
        <v>5500</v>
      </c>
      <c r="B58" s="22">
        <v>0</v>
      </c>
      <c r="C58" s="22">
        <v>0</v>
      </c>
      <c r="D58" s="22">
        <v>1</v>
      </c>
      <c r="E58" s="20">
        <f>Model!$W$22*((drdp!B58+drdp!K58)*'DEC-OS'!$B58+(drdp!E58+drdp!N58)*'DEC-OS'!$C58+(drdp!H58+drdp!Q58)*'DEC-OS'!$D58)</f>
        <v>-2.1508750751895872E-2</v>
      </c>
      <c r="F58" s="20">
        <f>Model!$W$22*((drdp!C58+drdp!L58)*'DEC-OS'!$B58+(drdp!F58+drdp!O58)*'DEC-OS'!$C58+(drdp!I58+drdp!R58)*'DEC-OS'!$D58)</f>
        <v>3.6398302950163365E-2</v>
      </c>
      <c r="G58" s="20">
        <f>Model!$W$22*((drdp!D58+drdp!M58)*'DEC-OS'!$B58+(drdp!G58+drdp!P58)*'DEC-OS'!$C58+(drdp!J58+drdp!S58)*'DEC-OS'!$D58)</f>
        <v>0</v>
      </c>
      <c r="H58" s="18">
        <f>Model!$W$22*((drdp!B58)*'DEC-OS'!$B58+(drdp!E58)*'DEC-OS'!$C58+(drdp!H58)*'DEC-OS'!$D58)</f>
        <v>-1.713298610155798E-2</v>
      </c>
      <c r="I58" s="18">
        <f>Model!$W$22*((drdp!C58)*'DEC-OS'!$B58+(drdp!F58)*'DEC-OS'!$C58+(drdp!I58)*'DEC-OS'!$D58)</f>
        <v>2.8993390911393496E-2</v>
      </c>
      <c r="J58" s="18">
        <f>Model!$W$22*((drdp!D58)*'DEC-OS'!$B58+(drdp!G58)*'DEC-OS'!$C58+(drdp!J58)*'DEC-OS'!$D58)</f>
        <v>0</v>
      </c>
      <c r="K58" s="21">
        <f>SUM(E$3:E57)+H58</f>
        <v>-0.14452847930155932</v>
      </c>
      <c r="L58" s="21">
        <f>SUM(F$3:F57)+I58</f>
        <v>1.8177492457981554</v>
      </c>
      <c r="M58" s="21">
        <f>SUM(G$3:G57)+J58</f>
        <v>0</v>
      </c>
      <c r="N58" s="21"/>
      <c r="O58" s="21"/>
      <c r="P58" s="21"/>
      <c r="Q58" s="19">
        <f t="shared" si="1"/>
        <v>2.0888481329221262E-2</v>
      </c>
      <c r="R58" s="19">
        <f t="shared" si="1"/>
        <v>3.3042123205997629</v>
      </c>
      <c r="S58" s="19">
        <f t="shared" si="1"/>
        <v>0</v>
      </c>
      <c r="T58" s="19">
        <f t="shared" si="2"/>
        <v>-0.26271653424676378</v>
      </c>
      <c r="U58" s="19">
        <f t="shared" si="3"/>
        <v>0</v>
      </c>
      <c r="V58" s="19">
        <f t="shared" si="4"/>
        <v>0</v>
      </c>
    </row>
    <row r="59" spans="1:22" x14ac:dyDescent="0.25">
      <c r="A59" s="26">
        <f>Wellpath!E59</f>
        <v>5525.54</v>
      </c>
      <c r="B59" s="22">
        <v>0</v>
      </c>
      <c r="C59" s="22">
        <v>0</v>
      </c>
      <c r="D59" s="22">
        <v>1</v>
      </c>
      <c r="E59" s="20">
        <f>Model!$W$22*((drdp!B59+drdp!K59)*'DEC-OS'!$B59+(drdp!E59+drdp!N59)*'DEC-OS'!$C59+(drdp!H59+drdp!Q59)*'DEC-OS'!$D59)</f>
        <v>-1.7926396245601592E-2</v>
      </c>
      <c r="F59" s="20">
        <f>Model!$W$22*((drdp!C59+drdp!L59)*'DEC-OS'!$B59+(drdp!F59+drdp!O59)*'DEC-OS'!$C59+(drdp!I59+drdp!R59)*'DEC-OS'!$D59)</f>
        <v>2.8688230893108079E-2</v>
      </c>
      <c r="G59" s="20">
        <f>Model!$W$22*((drdp!D59+drdp!M59)*'DEC-OS'!$B59+(drdp!G59+drdp!P59)*'DEC-OS'!$C59+(drdp!J59+drdp!S59)*'DEC-OS'!$D59)</f>
        <v>0</v>
      </c>
      <c r="H59" s="18">
        <f>Model!$W$22*((drdp!B59)*'DEC-OS'!$B59+(drdp!E59)*'DEC-OS'!$C59+(drdp!H59)*'DEC-OS'!$D59)</f>
        <v>-4.5784016011266295E-3</v>
      </c>
      <c r="I59" s="18">
        <f>Model!$W$22*((drdp!C59)*'DEC-OS'!$B59+(drdp!F59)*'DEC-OS'!$C59+(drdp!I59)*'DEC-OS'!$D59)</f>
        <v>7.3269741700997763E-3</v>
      </c>
      <c r="J59" s="18">
        <f>Model!$W$22*((drdp!D59)*'DEC-OS'!$B59+(drdp!G59)*'DEC-OS'!$C59+(drdp!J59)*'DEC-OS'!$D59)</f>
        <v>0</v>
      </c>
      <c r="K59" s="21">
        <f>SUM(E$3:E58)+H59</f>
        <v>-0.15348264555302385</v>
      </c>
      <c r="L59" s="21">
        <f>SUM(F$3:F58)+I59</f>
        <v>1.8324811320070251</v>
      </c>
      <c r="M59" s="21">
        <f>SUM(G$3:G58)+J59</f>
        <v>0</v>
      </c>
      <c r="N59" s="21"/>
      <c r="O59" s="21"/>
      <c r="P59" s="21"/>
      <c r="Q59" s="19">
        <f t="shared" si="1"/>
        <v>2.3556922485955152E-2</v>
      </c>
      <c r="R59" s="19">
        <f t="shared" si="1"/>
        <v>3.3579870991617482</v>
      </c>
      <c r="S59" s="19">
        <f t="shared" si="1"/>
        <v>0</v>
      </c>
      <c r="T59" s="19">
        <f t="shared" si="2"/>
        <v>-0.28125405206643816</v>
      </c>
      <c r="U59" s="19">
        <f t="shared" si="3"/>
        <v>0</v>
      </c>
      <c r="V59" s="19">
        <f t="shared" si="4"/>
        <v>0</v>
      </c>
    </row>
    <row r="60" spans="1:22" x14ac:dyDescent="0.25">
      <c r="A60" s="26">
        <f>Wellpath!E60</f>
        <v>5600</v>
      </c>
      <c r="B60" s="22">
        <v>0</v>
      </c>
      <c r="C60" s="22">
        <v>0</v>
      </c>
      <c r="D60" s="22">
        <v>1</v>
      </c>
      <c r="E60" s="20">
        <f>Model!$W$22*((drdp!B60+drdp!K60)*'DEC-OS'!$B60+(drdp!E60+drdp!N60)*'DEC-OS'!$C60+(drdp!H60+drdp!Q60)*'DEC-OS'!$D60)</f>
        <v>-3.4403470087090486E-2</v>
      </c>
      <c r="F60" s="20">
        <f>Model!$W$22*((drdp!C60+drdp!L60)*'DEC-OS'!$B60+(drdp!F60+drdp!O60)*'DEC-OS'!$C60+(drdp!I60+drdp!R60)*'DEC-OS'!$D60)</f>
        <v>4.7075303043405355E-2</v>
      </c>
      <c r="G60" s="20">
        <f>Model!$W$22*((drdp!D60+drdp!M60)*'DEC-OS'!$B60+(drdp!G60+drdp!P60)*'DEC-OS'!$C60+(drdp!J60+drdp!S60)*'DEC-OS'!$D60)</f>
        <v>0</v>
      </c>
      <c r="H60" s="18">
        <f>Model!$W$22*((drdp!B60)*'DEC-OS'!$B60+(drdp!E60)*'DEC-OS'!$C60+(drdp!H60)*'DEC-OS'!$D60)</f>
        <v>-1.4683494111456837E-2</v>
      </c>
      <c r="I60" s="18">
        <f>Model!$W$22*((drdp!C60)*'DEC-OS'!$B60+(drdp!F60)*'DEC-OS'!$C60+(drdp!I60)*'DEC-OS'!$D60)</f>
        <v>2.0091866700744955E-2</v>
      </c>
      <c r="J60" s="18">
        <f>Model!$W$22*((drdp!D60)*'DEC-OS'!$B60+(drdp!G60)*'DEC-OS'!$C60+(drdp!J60)*'DEC-OS'!$D60)</f>
        <v>0</v>
      </c>
      <c r="K60" s="21">
        <f>SUM(E$3:E59)+H60</f>
        <v>-0.18151413430895566</v>
      </c>
      <c r="L60" s="21">
        <f>SUM(F$3:F59)+I60</f>
        <v>1.8739342554307783</v>
      </c>
      <c r="M60" s="21">
        <f>SUM(G$3:G59)+J60</f>
        <v>0</v>
      </c>
      <c r="N60" s="21"/>
      <c r="O60" s="21"/>
      <c r="P60" s="21"/>
      <c r="Q60" s="19">
        <f t="shared" si="1"/>
        <v>3.2947380953929593E-2</v>
      </c>
      <c r="R60" s="19">
        <f t="shared" si="1"/>
        <v>3.5116295936769055</v>
      </c>
      <c r="S60" s="19">
        <f t="shared" si="1"/>
        <v>0</v>
      </c>
      <c r="T60" s="19">
        <f t="shared" si="2"/>
        <v>-0.34014555412641512</v>
      </c>
      <c r="U60" s="19">
        <f t="shared" si="3"/>
        <v>0</v>
      </c>
      <c r="V60" s="19">
        <f t="shared" si="4"/>
        <v>0</v>
      </c>
    </row>
    <row r="61" spans="1:22" x14ac:dyDescent="0.25">
      <c r="A61" s="26">
        <f>Wellpath!E61</f>
        <v>5700</v>
      </c>
      <c r="B61" s="22">
        <v>0</v>
      </c>
      <c r="C61" s="22">
        <v>0</v>
      </c>
      <c r="D61" s="22">
        <v>1</v>
      </c>
      <c r="E61" s="20">
        <f>Model!$W$22*((drdp!B61+drdp!K61)*'DEC-OS'!$B61+(drdp!E61+drdp!N61)*'DEC-OS'!$C61+(drdp!H61+drdp!Q61)*'DEC-OS'!$D61)</f>
        <v>-4.417786901872843E-2</v>
      </c>
      <c r="F61" s="20">
        <f>Model!$W$22*((drdp!C61+drdp!L61)*'DEC-OS'!$B61+(drdp!F61+drdp!O61)*'DEC-OS'!$C61+(drdp!I61+drdp!R61)*'DEC-OS'!$D61)</f>
        <v>4.9271629261574752E-2</v>
      </c>
      <c r="G61" s="20">
        <f>Model!$W$22*((drdp!D61+drdp!M61)*'DEC-OS'!$B61+(drdp!G61+drdp!P61)*'DEC-OS'!$C61+(drdp!J61+drdp!S61)*'DEC-OS'!$D61)</f>
        <v>0</v>
      </c>
      <c r="H61" s="18">
        <f>Model!$W$22*((drdp!B61)*'DEC-OS'!$B61+(drdp!E61)*'DEC-OS'!$C61+(drdp!H61)*'DEC-OS'!$D61)</f>
        <v>-2.2088934509364215E-2</v>
      </c>
      <c r="I61" s="18">
        <f>Model!$W$22*((drdp!C61)*'DEC-OS'!$B61+(drdp!F61)*'DEC-OS'!$C61+(drdp!I61)*'DEC-OS'!$D61)</f>
        <v>2.4635814630787376E-2</v>
      </c>
      <c r="J61" s="18">
        <f>Model!$W$22*((drdp!D61)*'DEC-OS'!$B61+(drdp!G61)*'DEC-OS'!$C61+(drdp!J61)*'DEC-OS'!$D61)</f>
        <v>0</v>
      </c>
      <c r="K61" s="21">
        <f>SUM(E$3:E60)+H61</f>
        <v>-0.22332304479395354</v>
      </c>
      <c r="L61" s="21">
        <f>SUM(F$3:F60)+I61</f>
        <v>1.9255535064042262</v>
      </c>
      <c r="M61" s="21">
        <f>SUM(G$3:G60)+J61</f>
        <v>0</v>
      </c>
      <c r="N61" s="21"/>
      <c r="O61" s="21"/>
      <c r="P61" s="21"/>
      <c r="Q61" s="19">
        <f t="shared" si="1"/>
        <v>4.9873182336042182E-2</v>
      </c>
      <c r="R61" s="19">
        <f t="shared" si="1"/>
        <v>3.7077563060256105</v>
      </c>
      <c r="S61" s="19">
        <f t="shared" si="1"/>
        <v>0</v>
      </c>
      <c r="T61" s="19">
        <f t="shared" si="2"/>
        <v>-0.43002047196386528</v>
      </c>
      <c r="U61" s="19">
        <f t="shared" si="3"/>
        <v>0</v>
      </c>
      <c r="V61" s="19">
        <f t="shared" si="4"/>
        <v>0</v>
      </c>
    </row>
    <row r="62" spans="1:22" x14ac:dyDescent="0.25">
      <c r="A62" s="26">
        <f>Wellpath!E62</f>
        <v>5800</v>
      </c>
      <c r="B62" s="22">
        <v>0</v>
      </c>
      <c r="C62" s="22">
        <v>0</v>
      </c>
      <c r="D62" s="22">
        <v>1</v>
      </c>
      <c r="E62" s="20">
        <f>Model!$W$22*((drdp!B62+drdp!K62)*'DEC-OS'!$B62+(drdp!E62+drdp!N62)*'DEC-OS'!$C62+(drdp!H62+drdp!Q62)*'DEC-OS'!$D62)</f>
        <v>-4.8789941532246722E-2</v>
      </c>
      <c r="F62" s="20">
        <f>Model!$W$22*((drdp!C62+drdp!L62)*'DEC-OS'!$B62+(drdp!F62+drdp!O62)*'DEC-OS'!$C62+(drdp!I62+drdp!R62)*'DEC-OS'!$D62)</f>
        <v>4.4426572837076371E-2</v>
      </c>
      <c r="G62" s="20">
        <f>Model!$W$22*((drdp!D62+drdp!M62)*'DEC-OS'!$B62+(drdp!G62+drdp!P62)*'DEC-OS'!$C62+(drdp!J62+drdp!S62)*'DEC-OS'!$D62)</f>
        <v>0</v>
      </c>
      <c r="H62" s="18">
        <f>Model!$W$22*((drdp!B62)*'DEC-OS'!$B62+(drdp!E62)*'DEC-OS'!$C62+(drdp!H62)*'DEC-OS'!$D62)</f>
        <v>-2.4394970766123361E-2</v>
      </c>
      <c r="I62" s="18">
        <f>Model!$W$22*((drdp!C62)*'DEC-OS'!$B62+(drdp!F62)*'DEC-OS'!$C62+(drdp!I62)*'DEC-OS'!$D62)</f>
        <v>2.2213286418538186E-2</v>
      </c>
      <c r="J62" s="18">
        <f>Model!$W$22*((drdp!D62)*'DEC-OS'!$B62+(drdp!G62)*'DEC-OS'!$C62+(drdp!J62)*'DEC-OS'!$D62)</f>
        <v>0</v>
      </c>
      <c r="K62" s="21">
        <f>SUM(E$3:E61)+H62</f>
        <v>-0.26980695006944111</v>
      </c>
      <c r="L62" s="21">
        <f>SUM(F$3:F61)+I62</f>
        <v>1.9724026074535517</v>
      </c>
      <c r="M62" s="21">
        <f>SUM(G$3:G61)+J62</f>
        <v>0</v>
      </c>
      <c r="N62" s="21"/>
      <c r="O62" s="21"/>
      <c r="P62" s="21"/>
      <c r="Q62" s="19">
        <f t="shared" si="1"/>
        <v>7.2795790305773891E-2</v>
      </c>
      <c r="R62" s="19">
        <f t="shared" si="1"/>
        <v>3.8903720458895696</v>
      </c>
      <c r="S62" s="19">
        <f t="shared" si="1"/>
        <v>0</v>
      </c>
      <c r="T62" s="19">
        <f t="shared" si="2"/>
        <v>-0.53216793182605582</v>
      </c>
      <c r="U62" s="19">
        <f t="shared" si="3"/>
        <v>0</v>
      </c>
      <c r="V62" s="19">
        <f t="shared" si="4"/>
        <v>0</v>
      </c>
    </row>
    <row r="63" spans="1:22" x14ac:dyDescent="0.25">
      <c r="A63" s="26">
        <f>Wellpath!E63</f>
        <v>5900</v>
      </c>
      <c r="B63" s="22">
        <v>0</v>
      </c>
      <c r="C63" s="22">
        <v>0</v>
      </c>
      <c r="D63" s="22">
        <v>1</v>
      </c>
      <c r="E63" s="20">
        <f>Model!$W$22*((drdp!B63+drdp!K63)*'DEC-OS'!$B63+(drdp!E63+drdp!N63)*'DEC-OS'!$C63+(drdp!H63+drdp!Q63)*'DEC-OS'!$D63)</f>
        <v>-5.3261068569988815E-2</v>
      </c>
      <c r="F63" s="20">
        <f>Model!$W$22*((drdp!C63+drdp!L63)*'DEC-OS'!$B63+(drdp!F63+drdp!O63)*'DEC-OS'!$C63+(drdp!I63+drdp!R63)*'DEC-OS'!$D63)</f>
        <v>3.9468689947697977E-2</v>
      </c>
      <c r="G63" s="20">
        <f>Model!$W$22*((drdp!D63+drdp!M63)*'DEC-OS'!$B63+(drdp!G63+drdp!P63)*'DEC-OS'!$C63+(drdp!J63+drdp!S63)*'DEC-OS'!$D63)</f>
        <v>0</v>
      </c>
      <c r="H63" s="18">
        <f>Model!$W$22*((drdp!B63)*'DEC-OS'!$B63+(drdp!E63)*'DEC-OS'!$C63+(drdp!H63)*'DEC-OS'!$D63)</f>
        <v>-2.6630534284994407E-2</v>
      </c>
      <c r="I63" s="18">
        <f>Model!$W$22*((drdp!C63)*'DEC-OS'!$B63+(drdp!F63)*'DEC-OS'!$C63+(drdp!I63)*'DEC-OS'!$D63)</f>
        <v>1.9734344973848988E-2</v>
      </c>
      <c r="J63" s="18">
        <f>Model!$W$22*((drdp!D63)*'DEC-OS'!$B63+(drdp!G63)*'DEC-OS'!$C63+(drdp!J63)*'DEC-OS'!$D63)</f>
        <v>0</v>
      </c>
      <c r="K63" s="21">
        <f>SUM(E$3:E62)+H63</f>
        <v>-0.32083245512055891</v>
      </c>
      <c r="L63" s="21">
        <f>SUM(F$3:F62)+I63</f>
        <v>2.0143502388459389</v>
      </c>
      <c r="M63" s="21">
        <f>SUM(G$3:G62)+J63</f>
        <v>0</v>
      </c>
      <c r="N63" s="21"/>
      <c r="O63" s="21"/>
      <c r="P63" s="21"/>
      <c r="Q63" s="19">
        <f t="shared" si="1"/>
        <v>0.10293346425868545</v>
      </c>
      <c r="R63" s="19">
        <f t="shared" si="1"/>
        <v>4.057606884738691</v>
      </c>
      <c r="S63" s="19">
        <f t="shared" si="1"/>
        <v>0</v>
      </c>
      <c r="T63" s="19">
        <f t="shared" si="2"/>
        <v>-0.64626893260162677</v>
      </c>
      <c r="U63" s="19">
        <f t="shared" si="3"/>
        <v>0</v>
      </c>
      <c r="V63" s="19">
        <f t="shared" si="4"/>
        <v>0</v>
      </c>
    </row>
    <row r="64" spans="1:22" x14ac:dyDescent="0.25">
      <c r="A64" s="26">
        <f>Wellpath!E64</f>
        <v>6000</v>
      </c>
      <c r="B64" s="22">
        <v>0</v>
      </c>
      <c r="C64" s="22">
        <v>0</v>
      </c>
      <c r="D64" s="22">
        <v>1</v>
      </c>
      <c r="E64" s="20">
        <f>Model!$W$22*((drdp!B64+drdp!K64)*'DEC-OS'!$B64+(drdp!E64+drdp!N64)*'DEC-OS'!$C64+(drdp!H64+drdp!Q64)*'DEC-OS'!$D64)</f>
        <v>-4.3496451629097051E-2</v>
      </c>
      <c r="F64" s="20">
        <f>Model!$W$22*((drdp!C64+drdp!L64)*'DEC-OS'!$B64+(drdp!F64+drdp!O64)*'DEC-OS'!$C64+(drdp!I64+drdp!R64)*'DEC-OS'!$D64)</f>
        <v>2.5980562345168681E-2</v>
      </c>
      <c r="G64" s="20">
        <f>Model!$W$22*((drdp!D64+drdp!M64)*'DEC-OS'!$B64+(drdp!G64+drdp!P64)*'DEC-OS'!$C64+(drdp!J64+drdp!S64)*'DEC-OS'!$D64)</f>
        <v>0</v>
      </c>
      <c r="H64" s="18">
        <f>Model!$W$22*((drdp!B64)*'DEC-OS'!$B64+(drdp!E64)*'DEC-OS'!$C64+(drdp!H64)*'DEC-OS'!$D64)</f>
        <v>-2.879034394300841E-2</v>
      </c>
      <c r="I64" s="18">
        <f>Model!$W$22*((drdp!C64)*'DEC-OS'!$B64+(drdp!F64)*'DEC-OS'!$C64+(drdp!I64)*'DEC-OS'!$D64)</f>
        <v>1.7196559667175482E-2</v>
      </c>
      <c r="J64" s="18">
        <f>Model!$W$22*((drdp!D64)*'DEC-OS'!$B64+(drdp!G64)*'DEC-OS'!$C64+(drdp!J64)*'DEC-OS'!$D64)</f>
        <v>0</v>
      </c>
      <c r="K64" s="21">
        <f>SUM(E$3:E63)+H64</f>
        <v>-0.3762533333485617</v>
      </c>
      <c r="L64" s="21">
        <f>SUM(F$3:F63)+I64</f>
        <v>2.0512811434869631</v>
      </c>
      <c r="M64" s="21">
        <f>SUM(G$3:G63)+J64</f>
        <v>0</v>
      </c>
      <c r="N64" s="21"/>
      <c r="O64" s="21"/>
      <c r="P64" s="21"/>
      <c r="Q64" s="19">
        <f t="shared" si="1"/>
        <v>0.14156657085590391</v>
      </c>
      <c r="R64" s="19">
        <f t="shared" si="1"/>
        <v>4.2077543296251827</v>
      </c>
      <c r="S64" s="19">
        <f t="shared" si="1"/>
        <v>0</v>
      </c>
      <c r="T64" s="19">
        <f t="shared" si="2"/>
        <v>-0.77180136787201914</v>
      </c>
      <c r="U64" s="19">
        <f t="shared" si="3"/>
        <v>0</v>
      </c>
      <c r="V64" s="19">
        <f t="shared" si="4"/>
        <v>0</v>
      </c>
    </row>
    <row r="65" spans="1:23" x14ac:dyDescent="0.25">
      <c r="A65" s="26">
        <f>Wellpath!E65</f>
        <v>6051.08</v>
      </c>
      <c r="B65" s="22">
        <v>0</v>
      </c>
      <c r="C65" s="22">
        <v>0</v>
      </c>
      <c r="D65" s="22">
        <v>1</v>
      </c>
      <c r="E65" s="20">
        <f>Model!$W$22*((drdp!B65+drdp!K65)*'DEC-OS'!$B65+(drdp!E65+drdp!N65)*'DEC-OS'!$C65+(drdp!H65+drdp!Q65)*'DEC-OS'!$D65)</f>
        <v>-2.9868829993551005E-2</v>
      </c>
      <c r="F65" s="20">
        <f>Model!$W$22*((drdp!C65+drdp!L65)*'DEC-OS'!$B65+(drdp!F65+drdp!O65)*'DEC-OS'!$C65+(drdp!I65+drdp!R65)*'DEC-OS'!$D65)</f>
        <v>1.5881538620264337E-2</v>
      </c>
      <c r="G65" s="20">
        <f>Model!$W$22*((drdp!D65+drdp!M65)*'DEC-OS'!$B65+(drdp!G65+drdp!P65)*'DEC-OS'!$C65+(drdp!J65+drdp!S65)*'DEC-OS'!$D65)</f>
        <v>0</v>
      </c>
      <c r="H65" s="18">
        <f>Model!$W$22*((drdp!B65)*'DEC-OS'!$B65+(drdp!E65)*'DEC-OS'!$C65+(drdp!H65)*'DEC-OS'!$D65)</f>
        <v>-1.5256998360705794E-2</v>
      </c>
      <c r="I65" s="18">
        <f>Model!$W$22*((drdp!C65)*'DEC-OS'!$B65+(drdp!F65)*'DEC-OS'!$C65+(drdp!I65)*'DEC-OS'!$D65)</f>
        <v>8.1122899272309933E-3</v>
      </c>
      <c r="J65" s="18">
        <f>Model!$W$22*((drdp!D65)*'DEC-OS'!$B65+(drdp!G65)*'DEC-OS'!$C65+(drdp!J65)*'DEC-OS'!$D65)</f>
        <v>0</v>
      </c>
      <c r="K65" s="21">
        <f>SUM(E$3:E64)+H65</f>
        <v>-0.40621643939535618</v>
      </c>
      <c r="L65" s="21">
        <f>SUM(F$3:F64)+I65</f>
        <v>2.0681774360921872</v>
      </c>
      <c r="M65" s="21">
        <f>SUM(G$3:G64)+J65</f>
        <v>0</v>
      </c>
      <c r="N65" s="21"/>
      <c r="O65" s="21"/>
      <c r="P65" s="21"/>
      <c r="Q65" s="19">
        <f t="shared" si="1"/>
        <v>0.16501179563504106</v>
      </c>
      <c r="R65" s="19">
        <f t="shared" si="1"/>
        <v>4.2773579071608534</v>
      </c>
      <c r="S65" s="19">
        <f t="shared" si="1"/>
        <v>0</v>
      </c>
      <c r="T65" s="19">
        <f t="shared" si="2"/>
        <v>-0.84012767412718503</v>
      </c>
      <c r="U65" s="19">
        <f t="shared" si="3"/>
        <v>0</v>
      </c>
      <c r="V65" s="19">
        <f t="shared" si="4"/>
        <v>0</v>
      </c>
    </row>
    <row r="66" spans="1:23" x14ac:dyDescent="0.25">
      <c r="A66" s="26">
        <f>Wellpath!E66</f>
        <v>6100</v>
      </c>
      <c r="B66" s="22">
        <v>0</v>
      </c>
      <c r="C66" s="22">
        <v>0</v>
      </c>
      <c r="D66" s="22">
        <v>1</v>
      </c>
      <c r="E66" s="20">
        <f>Model!$W$22*((drdp!B66+drdp!K66)*'DEC-OS'!$B66+(drdp!E66+drdp!N66)*'DEC-OS'!$C66+(drdp!H66+drdp!Q66)*'DEC-OS'!$D66)</f>
        <v>-4.5170573960324013E-2</v>
      </c>
      <c r="F66" s="20">
        <f>Model!$W$22*((drdp!C66+drdp!L66)*'DEC-OS'!$B66+(drdp!F66+drdp!O66)*'DEC-OS'!$C66+(drdp!I66+drdp!R66)*'DEC-OS'!$D66)</f>
        <v>2.1332745026317212E-2</v>
      </c>
      <c r="G66" s="20">
        <f>Model!$W$22*((drdp!D66+drdp!M66)*'DEC-OS'!$B66+(drdp!G66+drdp!P66)*'DEC-OS'!$C66+(drdp!J66+drdp!S66)*'DEC-OS'!$D66)</f>
        <v>0</v>
      </c>
      <c r="H66" s="18">
        <f>Model!$W$22*((drdp!B66)*'DEC-OS'!$B66+(drdp!E66)*'DEC-OS'!$C66+(drdp!H66)*'DEC-OS'!$D66)</f>
        <v>-1.483846681533083E-2</v>
      </c>
      <c r="I66" s="18">
        <f>Model!$W$22*((drdp!C66)*'DEC-OS'!$B66+(drdp!F66)*'DEC-OS'!$C66+(drdp!I66)*'DEC-OS'!$D66)</f>
        <v>7.0077752262116978E-3</v>
      </c>
      <c r="J66" s="18">
        <f>Model!$W$22*((drdp!D66)*'DEC-OS'!$B66+(drdp!G66)*'DEC-OS'!$C66+(drdp!J66)*'DEC-OS'!$D66)</f>
        <v>0</v>
      </c>
      <c r="K66" s="21">
        <f>SUM(E$3:E65)+H66</f>
        <v>-0.43566673784353221</v>
      </c>
      <c r="L66" s="21">
        <f>SUM(F$3:F65)+I66</f>
        <v>2.0829544600114325</v>
      </c>
      <c r="M66" s="21">
        <f>SUM(G$3:G65)+J66</f>
        <v>0</v>
      </c>
      <c r="N66" s="21"/>
      <c r="O66" s="21"/>
      <c r="P66" s="21"/>
      <c r="Q66" s="19">
        <f t="shared" si="1"/>
        <v>0.18980550646322503</v>
      </c>
      <c r="R66" s="19">
        <f t="shared" si="1"/>
        <v>4.3386992824815183</v>
      </c>
      <c r="S66" s="19">
        <f t="shared" si="1"/>
        <v>0</v>
      </c>
      <c r="T66" s="19">
        <f t="shared" si="2"/>
        <v>-0.90747397466981694</v>
      </c>
      <c r="U66" s="19">
        <f t="shared" si="3"/>
        <v>0</v>
      </c>
      <c r="V66" s="19">
        <f t="shared" si="4"/>
        <v>0</v>
      </c>
    </row>
    <row r="67" spans="1:23" x14ac:dyDescent="0.25">
      <c r="A67" s="26">
        <f>Wellpath!E67</f>
        <v>6200</v>
      </c>
      <c r="B67" s="22">
        <v>0</v>
      </c>
      <c r="C67" s="22">
        <v>0</v>
      </c>
      <c r="D67" s="22">
        <v>1</v>
      </c>
      <c r="E67" s="20">
        <f>Model!$W$22*((drdp!B67+drdp!K67)*'DEC-OS'!$B67+(drdp!E67+drdp!N67)*'DEC-OS'!$C67+(drdp!H67+drdp!Q67)*'DEC-OS'!$D67)</f>
        <v>-6.2453968780591444E-2</v>
      </c>
      <c r="F67" s="20">
        <f>Model!$W$22*((drdp!C67+drdp!L67)*'DEC-OS'!$B67+(drdp!F67+drdp!O67)*'DEC-OS'!$C67+(drdp!I67+drdp!R67)*'DEC-OS'!$D67)</f>
        <v>2.2226576321094548E-2</v>
      </c>
      <c r="G67" s="20">
        <f>Model!$W$22*((drdp!D67+drdp!M67)*'DEC-OS'!$B67+(drdp!G67+drdp!P67)*'DEC-OS'!$C67+(drdp!J67+drdp!S67)*'DEC-OS'!$D67)</f>
        <v>0</v>
      </c>
      <c r="H67" s="18">
        <f>Model!$W$22*((drdp!B67)*'DEC-OS'!$B67+(drdp!E67)*'DEC-OS'!$C67+(drdp!H67)*'DEC-OS'!$D67)</f>
        <v>-3.1226984390295608E-2</v>
      </c>
      <c r="I67" s="18">
        <f>Model!$W$22*((drdp!C67)*'DEC-OS'!$B67+(drdp!F67)*'DEC-OS'!$C67+(drdp!I67)*'DEC-OS'!$D67)</f>
        <v>1.1113288160547231E-2</v>
      </c>
      <c r="J67" s="18">
        <f>Model!$W$22*((drdp!D67)*'DEC-OS'!$B67+(drdp!G67)*'DEC-OS'!$C67+(drdp!J67)*'DEC-OS'!$D67)</f>
        <v>0</v>
      </c>
      <c r="K67" s="21">
        <f>SUM(E$3:E66)+H67</f>
        <v>-0.49722582937882098</v>
      </c>
      <c r="L67" s="21">
        <f>SUM(F$3:F66)+I67</f>
        <v>2.1083927179720852</v>
      </c>
      <c r="M67" s="21">
        <f>SUM(G$3:G66)+J67</f>
        <v>0</v>
      </c>
      <c r="N67" s="21"/>
      <c r="O67" s="21"/>
      <c r="P67" s="21"/>
      <c r="Q67" s="19">
        <f t="shared" si="1"/>
        <v>0.24723352540145641</v>
      </c>
      <c r="R67" s="19">
        <f t="shared" si="1"/>
        <v>4.4453198531977165</v>
      </c>
      <c r="S67" s="19">
        <f t="shared" si="1"/>
        <v>0</v>
      </c>
      <c r="T67" s="19">
        <f t="shared" si="2"/>
        <v>-1.0483473178499367</v>
      </c>
      <c r="U67" s="19">
        <f t="shared" si="3"/>
        <v>0</v>
      </c>
      <c r="V67" s="19">
        <f t="shared" si="4"/>
        <v>0</v>
      </c>
    </row>
    <row r="68" spans="1:23" x14ac:dyDescent="0.25">
      <c r="A68" s="26">
        <f>Wellpath!E68</f>
        <v>6300</v>
      </c>
      <c r="B68" s="22">
        <v>0</v>
      </c>
      <c r="C68" s="22">
        <v>0</v>
      </c>
      <c r="D68" s="22">
        <v>1</v>
      </c>
      <c r="E68" s="20">
        <f>Model!$W$22*((drdp!B68+drdp!K68)*'DEC-OS'!$B68+(drdp!E68+drdp!N68)*'DEC-OS'!$C68+(drdp!H68+drdp!Q68)*'DEC-OS'!$D68)</f>
        <v>-6.4081462133221356E-2</v>
      </c>
      <c r="F68" s="20">
        <f>Model!$W$22*((drdp!C68+drdp!L68)*'DEC-OS'!$B68+(drdp!F68+drdp!O68)*'DEC-OS'!$C68+(drdp!I68+drdp!R68)*'DEC-OS'!$D68)</f>
        <v>1.5739916760790805E-2</v>
      </c>
      <c r="G68" s="20">
        <f>Model!$W$22*((drdp!D68+drdp!M68)*'DEC-OS'!$B68+(drdp!G68+drdp!P68)*'DEC-OS'!$C68+(drdp!J68+drdp!S68)*'DEC-OS'!$D68)</f>
        <v>0</v>
      </c>
      <c r="H68" s="18">
        <f>Model!$W$22*((drdp!B68)*'DEC-OS'!$B68+(drdp!E68)*'DEC-OS'!$C68+(drdp!H68)*'DEC-OS'!$D68)</f>
        <v>-3.2040731066610678E-2</v>
      </c>
      <c r="I68" s="18">
        <f>Model!$W$22*((drdp!C68)*'DEC-OS'!$B68+(drdp!F68)*'DEC-OS'!$C68+(drdp!I68)*'DEC-OS'!$D68)</f>
        <v>7.8699583803954025E-3</v>
      </c>
      <c r="J68" s="18">
        <f>Model!$W$22*((drdp!D68)*'DEC-OS'!$B68+(drdp!G68)*'DEC-OS'!$C68+(drdp!J68)*'DEC-OS'!$D68)</f>
        <v>0</v>
      </c>
      <c r="K68" s="21">
        <f>SUM(E$3:E67)+H68</f>
        <v>-0.56049354483572744</v>
      </c>
      <c r="L68" s="21">
        <f>SUM(F$3:F67)+I68</f>
        <v>2.1273759645130279</v>
      </c>
      <c r="M68" s="21">
        <f>SUM(G$3:G67)+J68</f>
        <v>0</v>
      </c>
      <c r="N68" s="21"/>
      <c r="O68" s="21"/>
      <c r="P68" s="21"/>
      <c r="Q68" s="19">
        <f t="shared" ref="Q68:S131" si="5">K68^2</f>
        <v>0.31415301380251959</v>
      </c>
      <c r="R68" s="19">
        <f t="shared" si="5"/>
        <v>4.5257284943877361</v>
      </c>
      <c r="S68" s="19">
        <f t="shared" si="5"/>
        <v>0</v>
      </c>
      <c r="T68" s="19">
        <f t="shared" ref="T68:T131" si="6">K68*L68</f>
        <v>-1.1923804955482318</v>
      </c>
      <c r="U68" s="19">
        <f t="shared" ref="U68:U131" si="7">K68*M68</f>
        <v>0</v>
      </c>
      <c r="V68" s="19">
        <f t="shared" ref="V68:V131" si="8">L68*M68</f>
        <v>0</v>
      </c>
    </row>
    <row r="69" spans="1:23" x14ac:dyDescent="0.25">
      <c r="A69" s="26">
        <f>Wellpath!E69</f>
        <v>6400</v>
      </c>
      <c r="B69" s="22">
        <v>0</v>
      </c>
      <c r="C69" s="22">
        <v>0</v>
      </c>
      <c r="D69" s="22">
        <v>1</v>
      </c>
      <c r="E69" s="20">
        <f>Model!$W$22*((drdp!B69+drdp!K69)*'DEC-OS'!$B69+(drdp!E69+drdp!N69)*'DEC-OS'!$C69+(drdp!H69+drdp!Q69)*'DEC-OS'!$D69)</f>
        <v>-6.5512357142828118E-2</v>
      </c>
      <c r="F69" s="20">
        <f>Model!$W$22*((drdp!C69+drdp!L69)*'DEC-OS'!$B69+(drdp!F69+drdp!O69)*'DEC-OS'!$C69+(drdp!I69+drdp!R69)*'DEC-OS'!$D69)</f>
        <v>9.2188215481228096E-3</v>
      </c>
      <c r="G69" s="20">
        <f>Model!$W$22*((drdp!D69+drdp!M69)*'DEC-OS'!$B69+(drdp!G69+drdp!P69)*'DEC-OS'!$C69+(drdp!J69+drdp!S69)*'DEC-OS'!$D69)</f>
        <v>0</v>
      </c>
      <c r="H69" s="18">
        <f>Model!$W$22*((drdp!B69)*'DEC-OS'!$B69+(drdp!E69)*'DEC-OS'!$C69+(drdp!H69)*'DEC-OS'!$D69)</f>
        <v>-3.2756178571414059E-2</v>
      </c>
      <c r="I69" s="18">
        <f>Model!$W$22*((drdp!C69)*'DEC-OS'!$B69+(drdp!F69)*'DEC-OS'!$C69+(drdp!I69)*'DEC-OS'!$D69)</f>
        <v>4.6094107740614048E-3</v>
      </c>
      <c r="J69" s="18">
        <f>Model!$W$22*((drdp!D69)*'DEC-OS'!$B69+(drdp!G69)*'DEC-OS'!$C69+(drdp!J69)*'DEC-OS'!$D69)</f>
        <v>0</v>
      </c>
      <c r="K69" s="21">
        <f>SUM(E$3:E68)+H69</f>
        <v>-0.62529045447375231</v>
      </c>
      <c r="L69" s="21">
        <f>SUM(F$3:F68)+I69</f>
        <v>2.1398553336674846</v>
      </c>
      <c r="M69" s="21">
        <f>SUM(G$3:G68)+J69</f>
        <v>0</v>
      </c>
      <c r="N69" s="21"/>
      <c r="O69" s="21"/>
      <c r="P69" s="21"/>
      <c r="Q69" s="19">
        <f t="shared" si="5"/>
        <v>0.39098815245599172</v>
      </c>
      <c r="R69" s="19">
        <f t="shared" si="5"/>
        <v>4.5789808490251822</v>
      </c>
      <c r="S69" s="19">
        <f t="shared" si="5"/>
        <v>0</v>
      </c>
      <c r="T69" s="19">
        <f t="shared" si="6"/>
        <v>-1.3380311140970242</v>
      </c>
      <c r="U69" s="19">
        <f t="shared" si="7"/>
        <v>0</v>
      </c>
      <c r="V69" s="19">
        <f t="shared" si="8"/>
        <v>0</v>
      </c>
    </row>
    <row r="70" spans="1:23" x14ac:dyDescent="0.25">
      <c r="A70" s="26">
        <f>Wellpath!E70</f>
        <v>6500</v>
      </c>
      <c r="B70" s="22">
        <v>0</v>
      </c>
      <c r="C70" s="22">
        <v>0</v>
      </c>
      <c r="D70" s="22">
        <v>1</v>
      </c>
      <c r="E70" s="20">
        <f>Model!$W$22*((drdp!B70+drdp!K70)*'DEC-OS'!$B70+(drdp!E70+drdp!N70)*'DEC-OS'!$C70+(drdp!H70+drdp!Q70)*'DEC-OS'!$D70)</f>
        <v>-5.8964805124750427E-2</v>
      </c>
      <c r="F70" s="20">
        <f>Model!$W$22*((drdp!C70+drdp!L70)*'DEC-OS'!$B70+(drdp!F70+drdp!O70)*'DEC-OS'!$C70+(drdp!I70+drdp!R70)*'DEC-OS'!$D70)</f>
        <v>2.3579633875808873E-3</v>
      </c>
      <c r="G70" s="20">
        <f>Model!$W$22*((drdp!D70+drdp!M70)*'DEC-OS'!$B70+(drdp!G70+drdp!P70)*'DEC-OS'!$C70+(drdp!J70+drdp!S70)*'DEC-OS'!$D70)</f>
        <v>0</v>
      </c>
      <c r="H70" s="18">
        <f>Model!$W$22*((drdp!B70)*'DEC-OS'!$B70+(drdp!E70)*'DEC-OS'!$C70+(drdp!H70)*'DEC-OS'!$D70)</f>
        <v>-3.3385123499462419E-2</v>
      </c>
      <c r="I70" s="18">
        <f>Model!$W$22*((drdp!C70)*'DEC-OS'!$B70+(drdp!F70)*'DEC-OS'!$C70+(drdp!I70)*'DEC-OS'!$D70)</f>
        <v>1.3350489115507254E-3</v>
      </c>
      <c r="J70" s="18">
        <f>Model!$W$22*((drdp!D70)*'DEC-OS'!$B70+(drdp!G70)*'DEC-OS'!$C70+(drdp!J70)*'DEC-OS'!$D70)</f>
        <v>0</v>
      </c>
      <c r="K70" s="21">
        <f>SUM(E$3:E69)+H70</f>
        <v>-0.69143175654462874</v>
      </c>
      <c r="L70" s="21">
        <f>SUM(F$3:F69)+I70</f>
        <v>2.1457997933530968</v>
      </c>
      <c r="M70" s="21">
        <f>SUM(G$3:G69)+J70</f>
        <v>0</v>
      </c>
      <c r="N70" s="21"/>
      <c r="O70" s="21"/>
      <c r="P70" s="21"/>
      <c r="Q70" s="19">
        <f t="shared" si="5"/>
        <v>0.47807787395839074</v>
      </c>
      <c r="R70" s="19">
        <f t="shared" si="5"/>
        <v>4.6044567531541931</v>
      </c>
      <c r="S70" s="19">
        <f t="shared" si="5"/>
        <v>0</v>
      </c>
      <c r="T70" s="19">
        <f t="shared" si="6"/>
        <v>-1.4836741203112331</v>
      </c>
      <c r="U70" s="19">
        <f t="shared" si="7"/>
        <v>0</v>
      </c>
      <c r="V70" s="19">
        <f t="shared" si="8"/>
        <v>0</v>
      </c>
    </row>
    <row r="71" spans="1:23" x14ac:dyDescent="0.25">
      <c r="A71" s="26">
        <f>Wellpath!E71</f>
        <v>6576.62</v>
      </c>
      <c r="B71" s="22">
        <v>0</v>
      </c>
      <c r="C71" s="22">
        <v>0</v>
      </c>
      <c r="D71" s="22">
        <v>1</v>
      </c>
      <c r="E71" s="20">
        <f>Model!$W$22*((drdp!B71+drdp!K71)*'DEC-OS'!$B71+(drdp!E71+drdp!N71)*'DEC-OS'!$C71+(drdp!H71+drdp!Q71)*'DEC-OS'!$D71)</f>
        <v>-3.3807934865865932E-2</v>
      </c>
      <c r="F71" s="20">
        <f>Model!$W$22*((drdp!C71+drdp!L71)*'DEC-OS'!$B71+(drdp!F71+drdp!O71)*'DEC-OS'!$C71+(drdp!I71+drdp!R71)*'DEC-OS'!$D71)</f>
        <v>-1.1805991004429247E-3</v>
      </c>
      <c r="G71" s="20">
        <f>Model!$W$22*((drdp!D71+drdp!M71)*'DEC-OS'!$B71+(drdp!G71+drdp!P71)*'DEC-OS'!$C71+(drdp!J71+drdp!S71)*'DEC-OS'!$D71)</f>
        <v>0</v>
      </c>
      <c r="H71" s="18">
        <f>Model!$W$22*((drdp!B71)*'DEC-OS'!$B71+(drdp!E71)*'DEC-OS'!$C71+(drdp!H71)*'DEC-OS'!$D71)</f>
        <v>-2.5903639694226377E-2</v>
      </c>
      <c r="I71" s="18">
        <f>Model!$W$22*((drdp!C71)*'DEC-OS'!$B71+(drdp!F71)*'DEC-OS'!$C71+(drdp!I71)*'DEC-OS'!$D71)</f>
        <v>-9.0457503075936545E-4</v>
      </c>
      <c r="J71" s="18">
        <f>Model!$W$22*((drdp!D71)*'DEC-OS'!$B71+(drdp!G71)*'DEC-OS'!$C71+(drdp!J71)*'DEC-OS'!$D71)</f>
        <v>0</v>
      </c>
      <c r="K71" s="21">
        <f>SUM(E$3:E70)+H71</f>
        <v>-0.74291507786414313</v>
      </c>
      <c r="L71" s="21">
        <f>SUM(F$3:F70)+I71</f>
        <v>2.1459181327983674</v>
      </c>
      <c r="M71" s="21">
        <f>SUM(G$3:G70)+J71</f>
        <v>0</v>
      </c>
      <c r="N71" s="21"/>
      <c r="O71" s="21"/>
      <c r="P71" s="21"/>
      <c r="Q71" s="19">
        <f t="shared" si="5"/>
        <v>0.55192281291788581</v>
      </c>
      <c r="R71" s="19">
        <f t="shared" si="5"/>
        <v>4.6049646326728313</v>
      </c>
      <c r="S71" s="19">
        <f t="shared" si="5"/>
        <v>0</v>
      </c>
      <c r="T71" s="19">
        <f t="shared" si="6"/>
        <v>-1.5942349367179758</v>
      </c>
      <c r="U71" s="19">
        <f t="shared" si="7"/>
        <v>0</v>
      </c>
      <c r="V71" s="19">
        <f t="shared" si="8"/>
        <v>0</v>
      </c>
    </row>
    <row r="72" spans="1:23" x14ac:dyDescent="0.25">
      <c r="A72" s="26">
        <f>Wellpath!E72</f>
        <v>6600</v>
      </c>
      <c r="B72" s="22">
        <v>0</v>
      </c>
      <c r="C72" s="22">
        <v>0</v>
      </c>
      <c r="D72" s="22">
        <v>1</v>
      </c>
      <c r="E72" s="20">
        <f>Model!$W$22*((drdp!B72+drdp!K72)*'DEC-OS'!$B72+(drdp!E72+drdp!N72)*'DEC-OS'!$C72+(drdp!H72+drdp!Q72)*'DEC-OS'!$D72)</f>
        <v>-4.1493727331769197E-2</v>
      </c>
      <c r="F72" s="20">
        <f>Model!$W$22*((drdp!C72+drdp!L72)*'DEC-OS'!$B72+(drdp!F72+drdp!O72)*'DEC-OS'!$C72+(drdp!I72+drdp!R72)*'DEC-OS'!$D72)</f>
        <v>-2.3925132645248441E-3</v>
      </c>
      <c r="G72" s="20">
        <f>Model!$W$22*((drdp!D72+drdp!M72)*'DEC-OS'!$B72+(drdp!G72+drdp!P72)*'DEC-OS'!$C72+(drdp!J72+drdp!S72)*'DEC-OS'!$D72)</f>
        <v>0</v>
      </c>
      <c r="H72" s="18">
        <f>Model!$W$22*((drdp!B72)*'DEC-OS'!$B72+(drdp!E72)*'DEC-OS'!$C72+(drdp!H72)*'DEC-OS'!$D72)</f>
        <v>-7.8628898120989919E-3</v>
      </c>
      <c r="I72" s="18">
        <f>Model!$W$22*((drdp!C72)*'DEC-OS'!$B72+(drdp!F72)*'DEC-OS'!$C72+(drdp!I72)*'DEC-OS'!$D72)</f>
        <v>-4.5337137400382091E-4</v>
      </c>
      <c r="J72" s="18">
        <f>Model!$W$22*((drdp!D72)*'DEC-OS'!$B72+(drdp!G72)*'DEC-OS'!$C72+(drdp!J72)*'DEC-OS'!$D72)</f>
        <v>0</v>
      </c>
      <c r="K72" s="21">
        <f>SUM(E$3:E71)+H72</f>
        <v>-0.75868226284788176</v>
      </c>
      <c r="L72" s="21">
        <f>SUM(F$3:F71)+I72</f>
        <v>2.1451887373546801</v>
      </c>
      <c r="M72" s="21">
        <f>SUM(G$3:G71)+J72</f>
        <v>0</v>
      </c>
      <c r="N72" s="21"/>
      <c r="O72" s="21"/>
      <c r="P72" s="21"/>
      <c r="Q72" s="19">
        <f t="shared" si="5"/>
        <v>0.57559877595998232</v>
      </c>
      <c r="R72" s="19">
        <f t="shared" si="5"/>
        <v>4.6018347188733664</v>
      </c>
      <c r="S72" s="19">
        <f t="shared" si="5"/>
        <v>0</v>
      </c>
      <c r="T72" s="19">
        <f t="shared" si="6"/>
        <v>-1.6275166454920389</v>
      </c>
      <c r="U72" s="19">
        <f t="shared" si="7"/>
        <v>0</v>
      </c>
      <c r="V72" s="19">
        <f t="shared" si="8"/>
        <v>0</v>
      </c>
    </row>
    <row r="73" spans="1:23" x14ac:dyDescent="0.25">
      <c r="A73" s="26">
        <f>Wellpath!E73</f>
        <v>6700</v>
      </c>
      <c r="B73" s="22">
        <v>0</v>
      </c>
      <c r="C73" s="22">
        <v>0</v>
      </c>
      <c r="D73" s="22">
        <v>1</v>
      </c>
      <c r="E73" s="20">
        <f>Model!$W$22*((drdp!B73+drdp!K73)*'DEC-OS'!$B73+(drdp!E73+drdp!N73)*'DEC-OS'!$C73+(drdp!H73+drdp!Q73)*'DEC-OS'!$D73)</f>
        <v>-6.5653268853577404E-2</v>
      </c>
      <c r="F73" s="20">
        <f>Model!$W$22*((drdp!C73+drdp!L73)*'DEC-OS'!$B73+(drdp!F73+drdp!O73)*'DEC-OS'!$C73+(drdp!I73+drdp!R73)*'DEC-OS'!$D73)</f>
        <v>-1.0339733820831115E-2</v>
      </c>
      <c r="G73" s="20">
        <f>Model!$W$22*((drdp!D73+drdp!M73)*'DEC-OS'!$B73+(drdp!G73+drdp!P73)*'DEC-OS'!$C73+(drdp!J73+drdp!S73)*'DEC-OS'!$D73)</f>
        <v>0</v>
      </c>
      <c r="H73" s="18">
        <f>Model!$W$22*((drdp!B73)*'DEC-OS'!$B73+(drdp!E73)*'DEC-OS'!$C73+(drdp!H73)*'DEC-OS'!$D73)</f>
        <v>-3.2826634426788577E-2</v>
      </c>
      <c r="I73" s="18">
        <f>Model!$W$22*((drdp!C73)*'DEC-OS'!$B73+(drdp!F73)*'DEC-OS'!$C73+(drdp!I73)*'DEC-OS'!$D73)</f>
        <v>-5.1698669104155385E-3</v>
      </c>
      <c r="J73" s="18">
        <f>Model!$W$22*((drdp!D73)*'DEC-OS'!$B73+(drdp!G73)*'DEC-OS'!$C73+(drdp!J73)*'DEC-OS'!$D73)</f>
        <v>0</v>
      </c>
      <c r="K73" s="21">
        <f>SUM(E$3:E72)+H73</f>
        <v>-0.82513973479434044</v>
      </c>
      <c r="L73" s="21">
        <f>SUM(F$3:F72)+I73</f>
        <v>2.1380797285537434</v>
      </c>
      <c r="M73" s="21">
        <f>SUM(G$3:G72)+J73</f>
        <v>0</v>
      </c>
      <c r="N73" s="21"/>
      <c r="O73" s="21"/>
      <c r="P73" s="21"/>
      <c r="Q73" s="19">
        <f t="shared" si="5"/>
        <v>0.68085558193647444</v>
      </c>
      <c r="R73" s="19">
        <f t="shared" si="5"/>
        <v>4.571384925652449</v>
      </c>
      <c r="S73" s="19">
        <f t="shared" si="5"/>
        <v>0</v>
      </c>
      <c r="T73" s="19">
        <f t="shared" si="6"/>
        <v>-1.7642145401879912</v>
      </c>
      <c r="U73" s="19">
        <f t="shared" si="7"/>
        <v>0</v>
      </c>
      <c r="V73" s="19">
        <f t="shared" si="8"/>
        <v>0</v>
      </c>
      <c r="W73" s="10" t="s">
        <v>62</v>
      </c>
    </row>
    <row r="74" spans="1:23" x14ac:dyDescent="0.25">
      <c r="A74" s="26">
        <f>Wellpath!E74</f>
        <v>6800</v>
      </c>
      <c r="B74" s="22">
        <v>0</v>
      </c>
      <c r="C74" s="22">
        <v>0</v>
      </c>
      <c r="D74" s="22">
        <v>1</v>
      </c>
      <c r="E74" s="20">
        <f>Model!$W$22*((drdp!B74+drdp!K74)*'DEC-OS'!$B74+(drdp!E74+drdp!N74)*'DEC-OS'!$C74+(drdp!H74+drdp!Q74)*'DEC-OS'!$D74)</f>
        <v>-6.3841851518819201E-2</v>
      </c>
      <c r="F74" s="20">
        <f>Model!$W$22*((drdp!C74+drdp!L74)*'DEC-OS'!$B74+(drdp!F74+drdp!O74)*'DEC-OS'!$C74+(drdp!I74+drdp!R74)*'DEC-OS'!$D74)</f>
        <v>-1.6760506144619138E-2</v>
      </c>
      <c r="G74" s="20">
        <f>Model!$W$22*((drdp!D74+drdp!M74)*'DEC-OS'!$B74+(drdp!G74+drdp!P74)*'DEC-OS'!$C74+(drdp!J74+drdp!S74)*'DEC-OS'!$D74)</f>
        <v>0</v>
      </c>
      <c r="H74" s="18">
        <f>Model!$W$22*((drdp!B74)*'DEC-OS'!$B74+(drdp!E74)*'DEC-OS'!$C74+(drdp!H74)*'DEC-OS'!$D74)</f>
        <v>-3.1920925759409961E-2</v>
      </c>
      <c r="I74" s="18">
        <f>Model!$W$22*((drdp!C74)*'DEC-OS'!$B74+(drdp!F74)*'DEC-OS'!$C74+(drdp!I74)*'DEC-OS'!$D74)</f>
        <v>-8.3802530723096624E-3</v>
      </c>
      <c r="J74" s="18">
        <f>Model!$W$22*((drdp!D74)*'DEC-OS'!$B74+(drdp!G74)*'DEC-OS'!$C74+(drdp!J74)*'DEC-OS'!$D74)</f>
        <v>0</v>
      </c>
      <c r="K74" s="21">
        <f>SUM(E$3:E73)+H74</f>
        <v>-0.8898872949805392</v>
      </c>
      <c r="L74" s="21">
        <f>SUM(F$3:F73)+I74</f>
        <v>2.1245296085710179</v>
      </c>
      <c r="M74" s="21">
        <f>SUM(G$3:G73)+J74</f>
        <v>0</v>
      </c>
      <c r="N74" s="21"/>
      <c r="O74" s="21"/>
      <c r="P74" s="21"/>
      <c r="Q74" s="19">
        <f t="shared" si="5"/>
        <v>0.79189939776778118</v>
      </c>
      <c r="R74" s="19">
        <f t="shared" si="5"/>
        <v>4.513626057694923</v>
      </c>
      <c r="S74" s="19">
        <f t="shared" si="5"/>
        <v>0</v>
      </c>
      <c r="T74" s="19">
        <f t="shared" si="6"/>
        <v>-1.8905919064773269</v>
      </c>
      <c r="U74" s="19">
        <f t="shared" si="7"/>
        <v>0</v>
      </c>
      <c r="V74" s="19">
        <f t="shared" si="8"/>
        <v>0</v>
      </c>
    </row>
    <row r="75" spans="1:23" x14ac:dyDescent="0.25">
      <c r="A75" s="26">
        <f>Wellpath!E75</f>
        <v>6900</v>
      </c>
      <c r="B75" s="22">
        <v>0</v>
      </c>
      <c r="C75" s="22">
        <v>0</v>
      </c>
      <c r="D75" s="22">
        <v>1</v>
      </c>
      <c r="E75" s="20">
        <f>Model!$W$22*((drdp!B75+drdp!K75)*'DEC-OS'!$B75+(drdp!E75+drdp!N75)*'DEC-OS'!$C75+(drdp!H75+drdp!Q75)*'DEC-OS'!$D75)</f>
        <v>-6.1870818713335912E-2</v>
      </c>
      <c r="F75" s="20">
        <f>Model!$W$22*((drdp!C75+drdp!L75)*'DEC-OS'!$B75+(drdp!F75+drdp!O75)*'DEC-OS'!$C75+(drdp!I75+drdp!R75)*'DEC-OS'!$D75)</f>
        <v>-2.3157170466015946E-2</v>
      </c>
      <c r="G75" s="20">
        <f>Model!$W$22*((drdp!D75+drdp!M75)*'DEC-OS'!$B75+(drdp!G75+drdp!P75)*'DEC-OS'!$C75+(drdp!J75+drdp!S75)*'DEC-OS'!$D75)</f>
        <v>0</v>
      </c>
      <c r="H75" s="18">
        <f>Model!$W$22*((drdp!B75)*'DEC-OS'!$B75+(drdp!E75)*'DEC-OS'!$C75+(drdp!H75)*'DEC-OS'!$D75)</f>
        <v>-3.0935409356667727E-2</v>
      </c>
      <c r="I75" s="18">
        <f>Model!$W$22*((drdp!C75)*'DEC-OS'!$B75+(drdp!F75)*'DEC-OS'!$C75+(drdp!I75)*'DEC-OS'!$D75)</f>
        <v>-1.1578585233007888E-2</v>
      </c>
      <c r="J75" s="18">
        <f>Model!$W$22*((drdp!D75)*'DEC-OS'!$B75+(drdp!G75)*'DEC-OS'!$C75+(drdp!J75)*'DEC-OS'!$D75)</f>
        <v>0</v>
      </c>
      <c r="K75" s="21">
        <f>SUM(E$3:E74)+H75</f>
        <v>-0.95274363009661611</v>
      </c>
      <c r="L75" s="21">
        <f>SUM(F$3:F74)+I75</f>
        <v>2.1045707702657004</v>
      </c>
      <c r="M75" s="21">
        <f>SUM(G$3:G74)+J75</f>
        <v>0</v>
      </c>
      <c r="N75" s="21"/>
      <c r="O75" s="21"/>
      <c r="P75" s="21"/>
      <c r="Q75" s="19">
        <f t="shared" si="5"/>
        <v>0.90772042468967762</v>
      </c>
      <c r="R75" s="19">
        <f t="shared" si="5"/>
        <v>4.429218127056763</v>
      </c>
      <c r="S75" s="19">
        <f t="shared" si="5"/>
        <v>0</v>
      </c>
      <c r="T75" s="19">
        <f t="shared" si="6"/>
        <v>-2.0051163954581748</v>
      </c>
      <c r="U75" s="19">
        <f t="shared" si="7"/>
        <v>0</v>
      </c>
      <c r="V75" s="19">
        <f t="shared" si="8"/>
        <v>0</v>
      </c>
    </row>
    <row r="76" spans="1:23" x14ac:dyDescent="0.25">
      <c r="A76" s="26">
        <f>Wellpath!E76</f>
        <v>7000</v>
      </c>
      <c r="B76" s="22">
        <v>0</v>
      </c>
      <c r="C76" s="22">
        <v>0</v>
      </c>
      <c r="D76" s="22">
        <v>1</v>
      </c>
      <c r="E76" s="20">
        <f>Model!$W$22*((drdp!B76+drdp!K76)*'DEC-OS'!$B76+(drdp!E76+drdp!N76)*'DEC-OS'!$C76+(drdp!H76+drdp!Q76)*'DEC-OS'!$D76)</f>
        <v>-5.9739700803636685E-2</v>
      </c>
      <c r="F76" s="20">
        <f>Model!$W$22*((drdp!C76+drdp!L76)*'DEC-OS'!$B76+(drdp!F76+drdp!O76)*'DEC-OS'!$C76+(drdp!I76+drdp!R76)*'DEC-OS'!$D76)</f>
        <v>-2.9473323520963626E-2</v>
      </c>
      <c r="G76" s="20">
        <f>Model!$W$22*((drdp!D76+drdp!M76)*'DEC-OS'!$B76+(drdp!G76+drdp!P76)*'DEC-OS'!$C76+(drdp!J76+drdp!S76)*'DEC-OS'!$D76)</f>
        <v>0</v>
      </c>
      <c r="H76" s="18">
        <f>Model!$W$22*((drdp!B76)*'DEC-OS'!$B76+(drdp!E76)*'DEC-OS'!$C76+(drdp!H76)*'DEC-OS'!$D76)</f>
        <v>-2.9869850401818342E-2</v>
      </c>
      <c r="I76" s="18">
        <f>Model!$W$22*((drdp!C76)*'DEC-OS'!$B76+(drdp!F76)*'DEC-OS'!$C76+(drdp!I76)*'DEC-OS'!$D76)</f>
        <v>-1.4736661760481813E-2</v>
      </c>
      <c r="J76" s="18">
        <f>Model!$W$22*((drdp!D76)*'DEC-OS'!$B76+(drdp!G76)*'DEC-OS'!$C76+(drdp!J76)*'DEC-OS'!$D76)</f>
        <v>0</v>
      </c>
      <c r="K76" s="21">
        <f>SUM(E$3:E75)+H76</f>
        <v>-1.0135488898551026</v>
      </c>
      <c r="L76" s="21">
        <f>SUM(F$3:F75)+I76</f>
        <v>2.0782555232722109</v>
      </c>
      <c r="M76" s="21">
        <f>SUM(G$3:G75)+J76</f>
        <v>0</v>
      </c>
      <c r="N76" s="21"/>
      <c r="O76" s="21"/>
      <c r="P76" s="21"/>
      <c r="Q76" s="19">
        <f t="shared" si="5"/>
        <v>1.0272813521265109</v>
      </c>
      <c r="R76" s="19">
        <f t="shared" si="5"/>
        <v>4.3191460200114511</v>
      </c>
      <c r="S76" s="19">
        <f t="shared" si="5"/>
        <v>0</v>
      </c>
      <c r="T76" s="19">
        <f t="shared" si="6"/>
        <v>-2.1064135784477847</v>
      </c>
      <c r="U76" s="19">
        <f t="shared" si="7"/>
        <v>0</v>
      </c>
      <c r="V76" s="19">
        <f t="shared" si="8"/>
        <v>0</v>
      </c>
    </row>
    <row r="77" spans="1:23" x14ac:dyDescent="0.25">
      <c r="A77" s="26">
        <f>Wellpath!E77</f>
        <v>7100</v>
      </c>
      <c r="B77" s="22">
        <v>0</v>
      </c>
      <c r="C77" s="22">
        <v>0</v>
      </c>
      <c r="D77" s="22">
        <v>1</v>
      </c>
      <c r="E77" s="20">
        <f>Model!$W$22*((drdp!B77+drdp!K77)*'DEC-OS'!$B77+(drdp!E77+drdp!N77)*'DEC-OS'!$C77+(drdp!H77+drdp!Q77)*'DEC-OS'!$D77)</f>
        <v>-2.9337991138449475E-2</v>
      </c>
      <c r="F77" s="20">
        <f>Model!$W$22*((drdp!C77+drdp!L77)*'DEC-OS'!$B77+(drdp!F77+drdp!O77)*'DEC-OS'!$C77+(drdp!I77+drdp!R77)*'DEC-OS'!$D77)</f>
        <v>-1.8247085652951099E-2</v>
      </c>
      <c r="G77" s="20">
        <f>Model!$W$22*((drdp!D77+drdp!M77)*'DEC-OS'!$B77+(drdp!G77+drdp!P77)*'DEC-OS'!$C77+(drdp!J77+drdp!S77)*'DEC-OS'!$D77)</f>
        <v>0</v>
      </c>
      <c r="H77" s="18">
        <f>Model!$W$22*((drdp!B77)*'DEC-OS'!$B77+(drdp!E77)*'DEC-OS'!$C77+(drdp!H77)*'DEC-OS'!$D77)</f>
        <v>-2.8717689054864097E-2</v>
      </c>
      <c r="I77" s="18">
        <f>Model!$W$22*((drdp!C77)*'DEC-OS'!$B77+(drdp!F77)*'DEC-OS'!$C77+(drdp!I77)*'DEC-OS'!$D77)</f>
        <v>-1.7861281962559615E-2</v>
      </c>
      <c r="J77" s="18">
        <f>Model!$W$22*((drdp!D77)*'DEC-OS'!$B77+(drdp!G77)*'DEC-OS'!$C77+(drdp!J77)*'DEC-OS'!$D77)</f>
        <v>0</v>
      </c>
      <c r="K77" s="21">
        <f>SUM(E$3:E76)+H77</f>
        <v>-1.0721364293117852</v>
      </c>
      <c r="L77" s="21">
        <f>SUM(F$3:F76)+I77</f>
        <v>2.0456575795491694</v>
      </c>
      <c r="M77" s="21">
        <f>SUM(G$3:G76)+J77</f>
        <v>0</v>
      </c>
      <c r="N77" s="21"/>
      <c r="O77" s="21"/>
      <c r="P77" s="21"/>
      <c r="Q77" s="19">
        <f t="shared" si="5"/>
        <v>1.1494765230574246</v>
      </c>
      <c r="R77" s="19">
        <f t="shared" si="5"/>
        <v>4.1847149327669664</v>
      </c>
      <c r="S77" s="19">
        <f t="shared" si="5"/>
        <v>0</v>
      </c>
      <c r="T77" s="19">
        <f t="shared" si="6"/>
        <v>-2.1932240129324359</v>
      </c>
      <c r="U77" s="19">
        <f t="shared" si="7"/>
        <v>0</v>
      </c>
      <c r="V77" s="19">
        <f t="shared" si="8"/>
        <v>0</v>
      </c>
    </row>
    <row r="78" spans="1:23" x14ac:dyDescent="0.25">
      <c r="A78" s="26">
        <f>Wellpath!E78</f>
        <v>7102.16</v>
      </c>
      <c r="B78" s="22">
        <v>0</v>
      </c>
      <c r="C78" s="22">
        <v>0</v>
      </c>
      <c r="D78" s="22">
        <v>1</v>
      </c>
      <c r="E78" s="20">
        <f>Model!$W$22*((drdp!B78+drdp!K78)*'DEC-OS'!$B78+(drdp!E78+drdp!N78)*'DEC-OS'!$C78+(drdp!H78+drdp!Q78)*'DEC-OS'!$D78)</f>
        <v>-2.8688230893108083E-2</v>
      </c>
      <c r="F78" s="20">
        <f>Model!$W$22*((drdp!C78+drdp!L78)*'DEC-OS'!$B78+(drdp!F78+drdp!O78)*'DEC-OS'!$C78+(drdp!I78+drdp!R78)*'DEC-OS'!$D78)</f>
        <v>-1.7926396245601588E-2</v>
      </c>
      <c r="G78" s="20">
        <f>Model!$W$22*((drdp!D78+drdp!M78)*'DEC-OS'!$B78+(drdp!G78+drdp!P78)*'DEC-OS'!$C78+(drdp!J78+drdp!S78)*'DEC-OS'!$D78)</f>
        <v>0</v>
      </c>
      <c r="H78" s="18">
        <f>Model!$W$22*((drdp!B78)*'DEC-OS'!$B78+(drdp!E78)*'DEC-OS'!$C78+(drdp!H78)*'DEC-OS'!$D78)</f>
        <v>-6.1966578729145125E-4</v>
      </c>
      <c r="I78" s="18">
        <f>Model!$W$22*((drdp!C78)*'DEC-OS'!$B78+(drdp!F78)*'DEC-OS'!$C78+(drdp!I78)*'DEC-OS'!$D78)</f>
        <v>-3.8721015890519215E-4</v>
      </c>
      <c r="J78" s="18">
        <f>Model!$W$22*((drdp!D78)*'DEC-OS'!$B78+(drdp!G78)*'DEC-OS'!$C78+(drdp!J78)*'DEC-OS'!$D78)</f>
        <v>0</v>
      </c>
      <c r="K78" s="21">
        <f>SUM(E$3:E77)+H78</f>
        <v>-1.073376397182662</v>
      </c>
      <c r="L78" s="21">
        <f>SUM(F$3:F77)+I78</f>
        <v>2.0448845656998724</v>
      </c>
      <c r="M78" s="21">
        <f>SUM(G$3:G77)+J78</f>
        <v>0</v>
      </c>
      <c r="N78" s="21"/>
      <c r="O78" s="21"/>
      <c r="P78" s="21"/>
      <c r="Q78" s="19">
        <f t="shared" si="5"/>
        <v>1.1521368900288318</v>
      </c>
      <c r="R78" s="19">
        <f t="shared" si="5"/>
        <v>4.1815528870375562</v>
      </c>
      <c r="S78" s="19">
        <f t="shared" si="5"/>
        <v>0</v>
      </c>
      <c r="T78" s="19">
        <f t="shared" si="6"/>
        <v>-2.1949308277853614</v>
      </c>
      <c r="U78" s="19">
        <f t="shared" si="7"/>
        <v>0</v>
      </c>
      <c r="V78" s="19">
        <f t="shared" si="8"/>
        <v>0</v>
      </c>
    </row>
    <row r="79" spans="1:23" x14ac:dyDescent="0.25">
      <c r="A79" s="26">
        <f>Wellpath!E79</f>
        <v>7200</v>
      </c>
      <c r="B79" s="22">
        <v>0</v>
      </c>
      <c r="C79" s="22">
        <v>0</v>
      </c>
      <c r="D79" s="22">
        <v>1</v>
      </c>
      <c r="E79" s="20">
        <f>Model!$W$22*((drdp!B79+drdp!K79)*'DEC-OS'!$B79+(drdp!E79+drdp!N79)*'DEC-OS'!$C79+(drdp!H79+drdp!Q79)*'DEC-OS'!$D79)</f>
        <v>-5.1702292585089425E-2</v>
      </c>
      <c r="F79" s="20">
        <f>Model!$W$22*((drdp!C79+drdp!L79)*'DEC-OS'!$B79+(drdp!F79+drdp!O79)*'DEC-OS'!$C79+(drdp!I79+drdp!R79)*'DEC-OS'!$D79)</f>
        <v>-3.931533685862576E-2</v>
      </c>
      <c r="G79" s="20">
        <f>Model!$W$22*((drdp!D79+drdp!M79)*'DEC-OS'!$B79+(drdp!G79+drdp!P79)*'DEC-OS'!$C79+(drdp!J79+drdp!S79)*'DEC-OS'!$D79)</f>
        <v>0</v>
      </c>
      <c r="H79" s="18">
        <f>Model!$W$22*((drdp!B79)*'DEC-OS'!$B79+(drdp!E79)*'DEC-OS'!$C79+(drdp!H79)*'DEC-OS'!$D79)</f>
        <v>-2.5568905714340479E-2</v>
      </c>
      <c r="I79" s="18">
        <f>Model!$W$22*((drdp!C79)*'DEC-OS'!$B79+(drdp!F79)*'DEC-OS'!$C79+(drdp!I79)*'DEC-OS'!$D79)</f>
        <v>-1.9443047706469482E-2</v>
      </c>
      <c r="J79" s="18">
        <f>Model!$W$22*((drdp!D79)*'DEC-OS'!$B79+(drdp!G79)*'DEC-OS'!$C79+(drdp!J79)*'DEC-OS'!$D79)</f>
        <v>0</v>
      </c>
      <c r="K79" s="21">
        <f>SUM(E$3:E78)+H79</f>
        <v>-1.127013868002819</v>
      </c>
      <c r="L79" s="21">
        <f>SUM(F$3:F78)+I79</f>
        <v>2.0079023319067066</v>
      </c>
      <c r="M79" s="21">
        <f>SUM(G$3:G78)+J79</f>
        <v>0</v>
      </c>
      <c r="N79" s="21"/>
      <c r="O79" s="21"/>
      <c r="P79" s="21"/>
      <c r="Q79" s="19">
        <f t="shared" si="5"/>
        <v>1.2701602586706755</v>
      </c>
      <c r="R79" s="19">
        <f t="shared" si="5"/>
        <v>4.0316717744763899</v>
      </c>
      <c r="S79" s="19">
        <f t="shared" si="5"/>
        <v>0</v>
      </c>
      <c r="T79" s="19">
        <f t="shared" si="6"/>
        <v>-2.2629337736540576</v>
      </c>
      <c r="U79" s="19">
        <f t="shared" si="7"/>
        <v>0</v>
      </c>
      <c r="V79" s="19">
        <f t="shared" si="8"/>
        <v>0</v>
      </c>
    </row>
    <row r="80" spans="1:23" x14ac:dyDescent="0.25">
      <c r="A80" s="26">
        <f>Wellpath!E80</f>
        <v>7300</v>
      </c>
      <c r="B80" s="22">
        <v>0</v>
      </c>
      <c r="C80" s="22">
        <v>0</v>
      </c>
      <c r="D80" s="22">
        <v>1</v>
      </c>
      <c r="E80" s="20">
        <f>Model!$W$22*((drdp!B80+drdp!K80)*'DEC-OS'!$B80+(drdp!E80+drdp!N80)*'DEC-OS'!$C80+(drdp!H80+drdp!Q80)*'DEC-OS'!$D80)</f>
        <v>-4.6903654404038153E-2</v>
      </c>
      <c r="F80" s="20">
        <f>Model!$W$22*((drdp!C80+drdp!L80)*'DEC-OS'!$B80+(drdp!F80+drdp!O80)*'DEC-OS'!$C80+(drdp!I80+drdp!R80)*'DEC-OS'!$D80)</f>
        <v>-4.3616085647621726E-2</v>
      </c>
      <c r="G80" s="20">
        <f>Model!$W$22*((drdp!D80+drdp!M80)*'DEC-OS'!$B80+(drdp!G80+drdp!P80)*'DEC-OS'!$C80+(drdp!J80+drdp!S80)*'DEC-OS'!$D80)</f>
        <v>0</v>
      </c>
      <c r="H80" s="18">
        <f>Model!$W$22*((drdp!B80)*'DEC-OS'!$B80+(drdp!E80)*'DEC-OS'!$C80+(drdp!H80)*'DEC-OS'!$D80)</f>
        <v>-2.3451827202019077E-2</v>
      </c>
      <c r="I80" s="18">
        <f>Model!$W$22*((drdp!C80)*'DEC-OS'!$B80+(drdp!F80)*'DEC-OS'!$C80+(drdp!I80)*'DEC-OS'!$D80)</f>
        <v>-2.1808042823810863E-2</v>
      </c>
      <c r="J80" s="18">
        <f>Model!$W$22*((drdp!D80)*'DEC-OS'!$B80+(drdp!G80)*'DEC-OS'!$C80+(drdp!J80)*'DEC-OS'!$D80)</f>
        <v>0</v>
      </c>
      <c r="K80" s="21">
        <f>SUM(E$3:E79)+H80</f>
        <v>-1.1765990820755869</v>
      </c>
      <c r="L80" s="21">
        <f>SUM(F$3:F79)+I80</f>
        <v>1.9662219999307395</v>
      </c>
      <c r="M80" s="21">
        <f>SUM(G$3:G79)+J80</f>
        <v>0</v>
      </c>
      <c r="N80" s="21"/>
      <c r="O80" s="21"/>
      <c r="P80" s="21"/>
      <c r="Q80" s="19">
        <f t="shared" si="5"/>
        <v>1.3843853999411138</v>
      </c>
      <c r="R80" s="19">
        <f t="shared" si="5"/>
        <v>3.8660289530116372</v>
      </c>
      <c r="S80" s="19">
        <f t="shared" si="5"/>
        <v>0</v>
      </c>
      <c r="T80" s="19">
        <f t="shared" si="6"/>
        <v>-2.3134550002753329</v>
      </c>
      <c r="U80" s="19">
        <f t="shared" si="7"/>
        <v>0</v>
      </c>
      <c r="V80" s="19">
        <f t="shared" si="8"/>
        <v>0</v>
      </c>
    </row>
    <row r="81" spans="1:22" x14ac:dyDescent="0.25">
      <c r="A81" s="26">
        <f>Wellpath!E81</f>
        <v>7400</v>
      </c>
      <c r="B81" s="22">
        <v>0</v>
      </c>
      <c r="C81" s="22">
        <v>0</v>
      </c>
      <c r="D81" s="22">
        <v>1</v>
      </c>
      <c r="E81" s="20">
        <f>Model!$W$22*((drdp!B81+drdp!K81)*'DEC-OS'!$B81+(drdp!E81+drdp!N81)*'DEC-OS'!$C81+(drdp!H81+drdp!Q81)*'DEC-OS'!$D81)</f>
        <v>-4.1404197126491987E-2</v>
      </c>
      <c r="F81" s="20">
        <f>Model!$W$22*((drdp!C81+drdp!L81)*'DEC-OS'!$B81+(drdp!F81+drdp!O81)*'DEC-OS'!$C81+(drdp!I81+drdp!R81)*'DEC-OS'!$D81)</f>
        <v>-4.7362308953854799E-2</v>
      </c>
      <c r="G81" s="20">
        <f>Model!$W$22*((drdp!D81+drdp!M81)*'DEC-OS'!$B81+(drdp!G81+drdp!P81)*'DEC-OS'!$C81+(drdp!J81+drdp!S81)*'DEC-OS'!$D81)</f>
        <v>0</v>
      </c>
      <c r="H81" s="18">
        <f>Model!$W$22*((drdp!B81)*'DEC-OS'!$B81+(drdp!E81)*'DEC-OS'!$C81+(drdp!H81)*'DEC-OS'!$D81)</f>
        <v>-2.0702098563245994E-2</v>
      </c>
      <c r="I81" s="18">
        <f>Model!$W$22*((drdp!C81)*'DEC-OS'!$B81+(drdp!F81)*'DEC-OS'!$C81+(drdp!I81)*'DEC-OS'!$D81)</f>
        <v>-2.36811544769274E-2</v>
      </c>
      <c r="J81" s="18">
        <f>Model!$W$22*((drdp!D81)*'DEC-OS'!$B81+(drdp!G81)*'DEC-OS'!$C81+(drdp!J81)*'DEC-OS'!$D81)</f>
        <v>0</v>
      </c>
      <c r="K81" s="21">
        <f>SUM(E$3:E80)+H81</f>
        <v>-1.2207530078408522</v>
      </c>
      <c r="L81" s="21">
        <f>SUM(F$3:F80)+I81</f>
        <v>1.9207328026300012</v>
      </c>
      <c r="M81" s="21">
        <f>SUM(G$3:G80)+J81</f>
        <v>0</v>
      </c>
      <c r="N81" s="21"/>
      <c r="O81" s="21"/>
      <c r="P81" s="21"/>
      <c r="Q81" s="19">
        <f t="shared" si="5"/>
        <v>1.4902379061524877</v>
      </c>
      <c r="R81" s="19">
        <f t="shared" si="5"/>
        <v>3.6892144990988993</v>
      </c>
      <c r="S81" s="19">
        <f t="shared" si="5"/>
        <v>0</v>
      </c>
      <c r="T81" s="19">
        <f t="shared" si="6"/>
        <v>-2.3447403460691638</v>
      </c>
      <c r="U81" s="19">
        <f t="shared" si="7"/>
        <v>0</v>
      </c>
      <c r="V81" s="19">
        <f t="shared" si="8"/>
        <v>0</v>
      </c>
    </row>
    <row r="82" spans="1:22" x14ac:dyDescent="0.25">
      <c r="A82" s="26">
        <f>Wellpath!E82</f>
        <v>7500</v>
      </c>
      <c r="B82" s="22">
        <v>0</v>
      </c>
      <c r="C82" s="22">
        <v>0</v>
      </c>
      <c r="D82" s="22">
        <v>1</v>
      </c>
      <c r="E82" s="20">
        <f>Model!$W$22*((drdp!B82+drdp!K82)*'DEC-OS'!$B82+(drdp!E82+drdp!N82)*'DEC-OS'!$C82+(drdp!H82+drdp!Q82)*'DEC-OS'!$D82)</f>
        <v>-3.5799928352520514E-2</v>
      </c>
      <c r="F82" s="20">
        <f>Model!$W$22*((drdp!C82+drdp!L82)*'DEC-OS'!$B82+(drdp!F82+drdp!O82)*'DEC-OS'!$C82+(drdp!I82+drdp!R82)*'DEC-OS'!$D82)</f>
        <v>-5.0994881909539345E-2</v>
      </c>
      <c r="G82" s="20">
        <f>Model!$W$22*((drdp!D82+drdp!M82)*'DEC-OS'!$B82+(drdp!G82+drdp!P82)*'DEC-OS'!$C82+(drdp!J82+drdp!S82)*'DEC-OS'!$D82)</f>
        <v>0</v>
      </c>
      <c r="H82" s="18">
        <f>Model!$W$22*((drdp!B82)*'DEC-OS'!$B82+(drdp!E82)*'DEC-OS'!$C82+(drdp!H82)*'DEC-OS'!$D82)</f>
        <v>-1.7899964176260257E-2</v>
      </c>
      <c r="I82" s="18">
        <f>Model!$W$22*((drdp!C82)*'DEC-OS'!$B82+(drdp!F82)*'DEC-OS'!$C82+(drdp!I82)*'DEC-OS'!$D82)</f>
        <v>-2.5497440954769673E-2</v>
      </c>
      <c r="J82" s="18">
        <f>Model!$W$22*((drdp!D82)*'DEC-OS'!$B82+(drdp!G82)*'DEC-OS'!$C82+(drdp!J82)*'DEC-OS'!$D82)</f>
        <v>0</v>
      </c>
      <c r="K82" s="21">
        <f>SUM(E$3:E81)+H82</f>
        <v>-1.2593550705803584</v>
      </c>
      <c r="L82" s="21">
        <f>SUM(F$3:F81)+I82</f>
        <v>1.871554207198304</v>
      </c>
      <c r="M82" s="21">
        <f>SUM(G$3:G81)+J82</f>
        <v>0</v>
      </c>
      <c r="N82" s="21"/>
      <c r="O82" s="21"/>
      <c r="P82" s="21"/>
      <c r="Q82" s="19">
        <f t="shared" si="5"/>
        <v>1.5859751937964597</v>
      </c>
      <c r="R82" s="19">
        <f t="shared" si="5"/>
        <v>3.5027151504816723</v>
      </c>
      <c r="S82" s="19">
        <f t="shared" si="5"/>
        <v>0</v>
      </c>
      <c r="T82" s="19">
        <f t="shared" si="6"/>
        <v>-2.3569512807011868</v>
      </c>
      <c r="U82" s="19">
        <f t="shared" si="7"/>
        <v>0</v>
      </c>
      <c r="V82" s="19">
        <f t="shared" si="8"/>
        <v>0</v>
      </c>
    </row>
    <row r="83" spans="1:22" x14ac:dyDescent="0.25">
      <c r="A83" s="26">
        <f>Wellpath!E83</f>
        <v>7600</v>
      </c>
      <c r="B83" s="22">
        <v>0</v>
      </c>
      <c r="C83" s="22">
        <v>0</v>
      </c>
      <c r="D83" s="22">
        <v>1</v>
      </c>
      <c r="E83" s="20">
        <f>Model!$W$22*((drdp!B83+drdp!K83)*'DEC-OS'!$B83+(drdp!E83+drdp!N83)*'DEC-OS'!$C83+(drdp!H83+drdp!Q83)*'DEC-OS'!$D83)</f>
        <v>-3.009309261275608E-2</v>
      </c>
      <c r="F83" s="20">
        <f>Model!$W$22*((drdp!C83+drdp!L83)*'DEC-OS'!$B83+(drdp!F83+drdp!O83)*'DEC-OS'!$C83+(drdp!I83+drdp!R83)*'DEC-OS'!$D83)</f>
        <v>-5.4468596533657015E-2</v>
      </c>
      <c r="G83" s="20">
        <f>Model!$W$22*((drdp!D83+drdp!M83)*'DEC-OS'!$B83+(drdp!G83+drdp!P83)*'DEC-OS'!$C83+(drdp!J83+drdp!S83)*'DEC-OS'!$D83)</f>
        <v>0</v>
      </c>
      <c r="H83" s="18">
        <f>Model!$W$22*((drdp!B83)*'DEC-OS'!$B83+(drdp!E83)*'DEC-OS'!$C83+(drdp!H83)*'DEC-OS'!$D83)</f>
        <v>-1.504654630637804E-2</v>
      </c>
      <c r="I83" s="18">
        <f>Model!$W$22*((drdp!C83)*'DEC-OS'!$B83+(drdp!F83)*'DEC-OS'!$C83+(drdp!I83)*'DEC-OS'!$D83)</f>
        <v>-2.7234298266828508E-2</v>
      </c>
      <c r="J83" s="18">
        <f>Model!$W$22*((drdp!D83)*'DEC-OS'!$B83+(drdp!G83)*'DEC-OS'!$C83+(drdp!J83)*'DEC-OS'!$D83)</f>
        <v>0</v>
      </c>
      <c r="K83" s="21">
        <f>SUM(E$3:E82)+H83</f>
        <v>-1.2923015810629968</v>
      </c>
      <c r="L83" s="21">
        <f>SUM(F$3:F82)+I83</f>
        <v>1.8188224679767058</v>
      </c>
      <c r="M83" s="21">
        <f>SUM(G$3:G82)+J83</f>
        <v>0</v>
      </c>
      <c r="N83" s="21"/>
      <c r="O83" s="21"/>
      <c r="P83" s="21"/>
      <c r="Q83" s="19">
        <f t="shared" si="5"/>
        <v>1.6700433764179212</v>
      </c>
      <c r="R83" s="19">
        <f t="shared" si="5"/>
        <v>3.3081151700168747</v>
      </c>
      <c r="S83" s="19">
        <f t="shared" si="5"/>
        <v>0</v>
      </c>
      <c r="T83" s="19">
        <f t="shared" si="6"/>
        <v>-2.3504671510391986</v>
      </c>
      <c r="U83" s="19">
        <f t="shared" si="7"/>
        <v>0</v>
      </c>
      <c r="V83" s="19">
        <f t="shared" si="8"/>
        <v>0</v>
      </c>
    </row>
    <row r="84" spans="1:22" x14ac:dyDescent="0.25">
      <c r="A84" s="26">
        <f>Wellpath!E84</f>
        <v>7700</v>
      </c>
      <c r="B84" s="22">
        <v>0</v>
      </c>
      <c r="C84" s="22">
        <v>0</v>
      </c>
      <c r="D84" s="22">
        <v>1</v>
      </c>
      <c r="E84" s="20">
        <f>Model!$W$22*((drdp!B84+drdp!K84)*'DEC-OS'!$B84+(drdp!E84+drdp!N84)*'DEC-OS'!$C84+(drdp!H84+drdp!Q84)*'DEC-OS'!$D84)</f>
        <v>-2.4312986344776584E-2</v>
      </c>
      <c r="F84" s="20">
        <f>Model!$W$22*((drdp!C84+drdp!L84)*'DEC-OS'!$B84+(drdp!F84+drdp!O84)*'DEC-OS'!$C84+(drdp!I84+drdp!R84)*'DEC-OS'!$D84)</f>
        <v>-5.7810062954733996E-2</v>
      </c>
      <c r="G84" s="20">
        <f>Model!$W$22*((drdp!D84+drdp!M84)*'DEC-OS'!$B84+(drdp!G84+drdp!P84)*'DEC-OS'!$C84+(drdp!J84+drdp!S84)*'DEC-OS'!$D84)</f>
        <v>0</v>
      </c>
      <c r="H84" s="18">
        <f>Model!$W$22*((drdp!B84)*'DEC-OS'!$B84+(drdp!E84)*'DEC-OS'!$C84+(drdp!H84)*'DEC-OS'!$D84)</f>
        <v>-1.2156493172388292E-2</v>
      </c>
      <c r="I84" s="18">
        <f>Model!$W$22*((drdp!C84)*'DEC-OS'!$B84+(drdp!F84)*'DEC-OS'!$C84+(drdp!I84)*'DEC-OS'!$D84)</f>
        <v>-2.8905031477366998E-2</v>
      </c>
      <c r="J84" s="18">
        <f>Model!$W$22*((drdp!D84)*'DEC-OS'!$B84+(drdp!G84)*'DEC-OS'!$C84+(drdp!J84)*'DEC-OS'!$D84)</f>
        <v>0</v>
      </c>
      <c r="K84" s="21">
        <f>SUM(E$3:E83)+H84</f>
        <v>-1.3195046205417631</v>
      </c>
      <c r="L84" s="21">
        <f>SUM(F$3:F83)+I84</f>
        <v>1.7626831382325103</v>
      </c>
      <c r="M84" s="21">
        <f>SUM(G$3:G83)+J84</f>
        <v>0</v>
      </c>
      <c r="N84" s="21"/>
      <c r="O84" s="21"/>
      <c r="P84" s="21"/>
      <c r="Q84" s="19">
        <f t="shared" si="5"/>
        <v>1.7410924436310622</v>
      </c>
      <c r="R84" s="19">
        <f t="shared" si="5"/>
        <v>3.1070518458092109</v>
      </c>
      <c r="S84" s="19">
        <f t="shared" si="5"/>
        <v>0</v>
      </c>
      <c r="T84" s="19">
        <f t="shared" si="6"/>
        <v>-2.3258685454488526</v>
      </c>
      <c r="U84" s="19">
        <f t="shared" si="7"/>
        <v>0</v>
      </c>
      <c r="V84" s="19">
        <f t="shared" si="8"/>
        <v>0</v>
      </c>
    </row>
    <row r="85" spans="1:22" x14ac:dyDescent="0.25">
      <c r="A85" s="26">
        <f>Wellpath!E85</f>
        <v>7800</v>
      </c>
      <c r="B85" s="22">
        <v>0</v>
      </c>
      <c r="C85" s="22">
        <v>0</v>
      </c>
      <c r="D85" s="22">
        <v>1</v>
      </c>
      <c r="E85" s="20">
        <f>Model!$W$22*((drdp!B85+drdp!K85)*'DEC-OS'!$B85+(drdp!E85+drdp!N85)*'DEC-OS'!$C85+(drdp!H85+drdp!Q85)*'DEC-OS'!$D85)</f>
        <v>-1.8449431264382025E-2</v>
      </c>
      <c r="F85" s="20">
        <f>Model!$W$22*((drdp!C85+drdp!L85)*'DEC-OS'!$B85+(drdp!F85+drdp!O85)*'DEC-OS'!$C85+(drdp!I85+drdp!R85)*'DEC-OS'!$D85)</f>
        <v>-6.0992029389461321E-2</v>
      </c>
      <c r="G85" s="20">
        <f>Model!$W$22*((drdp!D85+drdp!M85)*'DEC-OS'!$B85+(drdp!G85+drdp!P85)*'DEC-OS'!$C85+(drdp!J85+drdp!S85)*'DEC-OS'!$D85)</f>
        <v>0</v>
      </c>
      <c r="H85" s="18">
        <f>Model!$W$22*((drdp!B85)*'DEC-OS'!$B85+(drdp!E85)*'DEC-OS'!$C85+(drdp!H85)*'DEC-OS'!$D85)</f>
        <v>-9.2247156321910127E-3</v>
      </c>
      <c r="I85" s="18">
        <f>Model!$W$22*((drdp!C85)*'DEC-OS'!$B85+(drdp!F85)*'DEC-OS'!$C85+(drdp!I85)*'DEC-OS'!$D85)</f>
        <v>-3.049601469473066E-2</v>
      </c>
      <c r="J85" s="18">
        <f>Model!$W$22*((drdp!D85)*'DEC-OS'!$B85+(drdp!G85)*'DEC-OS'!$C85+(drdp!J85)*'DEC-OS'!$D85)</f>
        <v>0</v>
      </c>
      <c r="K85" s="21">
        <f>SUM(E$3:E84)+H85</f>
        <v>-1.3408858293463424</v>
      </c>
      <c r="L85" s="21">
        <f>SUM(F$3:F84)+I85</f>
        <v>1.7032820920604126</v>
      </c>
      <c r="M85" s="21">
        <f>SUM(G$3:G84)+J85</f>
        <v>0</v>
      </c>
      <c r="N85" s="21"/>
      <c r="O85" s="21"/>
      <c r="P85" s="21"/>
      <c r="Q85" s="19">
        <f t="shared" si="5"/>
        <v>1.7979748073418285</v>
      </c>
      <c r="R85" s="19">
        <f t="shared" si="5"/>
        <v>2.901169885133696</v>
      </c>
      <c r="S85" s="19">
        <f t="shared" si="5"/>
        <v>0</v>
      </c>
      <c r="T85" s="19">
        <f t="shared" si="6"/>
        <v>-2.2839068206231996</v>
      </c>
      <c r="U85" s="19">
        <f t="shared" si="7"/>
        <v>0</v>
      </c>
      <c r="V85" s="19">
        <f t="shared" si="8"/>
        <v>0</v>
      </c>
    </row>
    <row r="86" spans="1:22" x14ac:dyDescent="0.25">
      <c r="A86" s="26">
        <f>Wellpath!E86</f>
        <v>7900</v>
      </c>
      <c r="B86" s="22">
        <v>0</v>
      </c>
      <c r="C86" s="22">
        <v>0</v>
      </c>
      <c r="D86" s="22">
        <v>1</v>
      </c>
      <c r="E86" s="20">
        <f>Model!$W$22*((drdp!B86+drdp!K86)*'DEC-OS'!$B86+(drdp!E86+drdp!N86)*'DEC-OS'!$C86+(drdp!H86+drdp!Q86)*'DEC-OS'!$D86)</f>
        <v>-1.254172355344885E-2</v>
      </c>
      <c r="F86" s="20">
        <f>Model!$W$22*((drdp!C86+drdp!L86)*'DEC-OS'!$B86+(drdp!F86+drdp!O86)*'DEC-OS'!$C86+(drdp!I86+drdp!R86)*'DEC-OS'!$D86)</f>
        <v>-6.3984809118263805E-2</v>
      </c>
      <c r="G86" s="20">
        <f>Model!$W$22*((drdp!D86+drdp!M86)*'DEC-OS'!$B86+(drdp!G86+drdp!P86)*'DEC-OS'!$C86+(drdp!J86+drdp!S86)*'DEC-OS'!$D86)</f>
        <v>0</v>
      </c>
      <c r="H86" s="18">
        <f>Model!$W$22*((drdp!B86)*'DEC-OS'!$B86+(drdp!E86)*'DEC-OS'!$C86+(drdp!H86)*'DEC-OS'!$D86)</f>
        <v>-6.2708617767244252E-3</v>
      </c>
      <c r="I86" s="18">
        <f>Model!$W$22*((drdp!C86)*'DEC-OS'!$B86+(drdp!F86)*'DEC-OS'!$C86+(drdp!I86)*'DEC-OS'!$D86)</f>
        <v>-3.1992404559131903E-2</v>
      </c>
      <c r="J86" s="18">
        <f>Model!$W$22*((drdp!D86)*'DEC-OS'!$B86+(drdp!G86)*'DEC-OS'!$C86+(drdp!J86)*'DEC-OS'!$D86)</f>
        <v>0</v>
      </c>
      <c r="K86" s="21">
        <f>SUM(E$3:E85)+H86</f>
        <v>-1.3563814067552578</v>
      </c>
      <c r="L86" s="21">
        <f>SUM(F$3:F85)+I86</f>
        <v>1.64079367280655</v>
      </c>
      <c r="M86" s="21">
        <f>SUM(G$3:G85)+J86</f>
        <v>0</v>
      </c>
      <c r="N86" s="21"/>
      <c r="O86" s="21"/>
      <c r="P86" s="21"/>
      <c r="Q86" s="19">
        <f t="shared" si="5"/>
        <v>1.8397705205913719</v>
      </c>
      <c r="R86" s="19">
        <f t="shared" si="5"/>
        <v>2.6922038767220076</v>
      </c>
      <c r="S86" s="19">
        <f t="shared" si="5"/>
        <v>0</v>
      </c>
      <c r="T86" s="19">
        <f t="shared" si="6"/>
        <v>-2.2255420301164746</v>
      </c>
      <c r="U86" s="19">
        <f t="shared" si="7"/>
        <v>0</v>
      </c>
      <c r="V86" s="19">
        <f t="shared" si="8"/>
        <v>0</v>
      </c>
    </row>
    <row r="87" spans="1:22" x14ac:dyDescent="0.25">
      <c r="A87" s="26">
        <f>Wellpath!E87</f>
        <v>8000</v>
      </c>
      <c r="B87" s="22">
        <v>0</v>
      </c>
      <c r="C87" s="22">
        <v>0</v>
      </c>
      <c r="D87" s="22">
        <v>1</v>
      </c>
      <c r="E87" s="20">
        <f>Model!$W$22*((drdp!B87+drdp!K87)*'DEC-OS'!$B87+(drdp!E87+drdp!N87)*'DEC-OS'!$C87+(drdp!H87+drdp!Q87)*'DEC-OS'!$D87)</f>
        <v>-6.6106256259640412E-3</v>
      </c>
      <c r="F87" s="20">
        <f>Model!$W$22*((drdp!C87+drdp!L87)*'DEC-OS'!$B87+(drdp!F87+drdp!O87)*'DEC-OS'!$C87+(drdp!I87+drdp!R87)*'DEC-OS'!$D87)</f>
        <v>-6.6819901292587941E-2</v>
      </c>
      <c r="G87" s="20">
        <f>Model!$W$22*((drdp!D87+drdp!M87)*'DEC-OS'!$B87+(drdp!G87+drdp!P87)*'DEC-OS'!$C87+(drdp!J87+drdp!S87)*'DEC-OS'!$D87)</f>
        <v>0</v>
      </c>
      <c r="H87" s="18">
        <f>Model!$W$22*((drdp!B87)*'DEC-OS'!$B87+(drdp!E87)*'DEC-OS'!$C87+(drdp!H87)*'DEC-OS'!$D87)</f>
        <v>-3.3053128129820206E-3</v>
      </c>
      <c r="I87" s="18">
        <f>Model!$W$22*((drdp!C87)*'DEC-OS'!$B87+(drdp!F87)*'DEC-OS'!$C87+(drdp!I87)*'DEC-OS'!$D87)</f>
        <v>-3.340995064629397E-2</v>
      </c>
      <c r="J87" s="18">
        <f>Model!$W$22*((drdp!D87)*'DEC-OS'!$B87+(drdp!G87)*'DEC-OS'!$C87+(drdp!J87)*'DEC-OS'!$D87)</f>
        <v>0</v>
      </c>
      <c r="K87" s="21">
        <f>SUM(E$3:E86)+H87</f>
        <v>-1.3659575813449643</v>
      </c>
      <c r="L87" s="21">
        <f>SUM(F$3:F86)+I87</f>
        <v>1.5753913176011243</v>
      </c>
      <c r="M87" s="21">
        <f>SUM(G$3:G86)+J87</f>
        <v>0</v>
      </c>
      <c r="N87" s="21"/>
      <c r="O87" s="21"/>
      <c r="P87" s="21"/>
      <c r="Q87" s="19">
        <f t="shared" si="5"/>
        <v>1.8658401140337846</v>
      </c>
      <c r="R87" s="19">
        <f t="shared" si="5"/>
        <v>2.4818578035730066</v>
      </c>
      <c r="S87" s="19">
        <f t="shared" si="5"/>
        <v>0</v>
      </c>
      <c r="T87" s="19">
        <f t="shared" si="6"/>
        <v>-2.151917713862288</v>
      </c>
      <c r="U87" s="19">
        <f t="shared" si="7"/>
        <v>0</v>
      </c>
      <c r="V87" s="19">
        <f t="shared" si="8"/>
        <v>0</v>
      </c>
    </row>
    <row r="88" spans="1:22" x14ac:dyDescent="0.25">
      <c r="A88" s="26">
        <f>Wellpath!E88</f>
        <v>8100</v>
      </c>
      <c r="B88" s="22">
        <v>0</v>
      </c>
      <c r="C88" s="22">
        <v>0</v>
      </c>
      <c r="D88" s="22">
        <v>1</v>
      </c>
      <c r="E88" s="20">
        <f>Model!$W$22*((drdp!B88+drdp!K88)*'DEC-OS'!$B88+(drdp!E88+drdp!N88)*'DEC-OS'!$C88+(drdp!H88+drdp!Q88)*'DEC-OS'!$D88)</f>
        <v>-6.5482714535764603E-4</v>
      </c>
      <c r="F88" s="20">
        <f>Model!$W$22*((drdp!C88+drdp!L88)*'DEC-OS'!$B88+(drdp!F88+drdp!O88)*'DEC-OS'!$C88+(drdp!I88+drdp!R88)*'DEC-OS'!$D88)</f>
        <v>-6.9477260823951531E-2</v>
      </c>
      <c r="G88" s="20">
        <f>Model!$W$22*((drdp!D88+drdp!M88)*'DEC-OS'!$B88+(drdp!G88+drdp!P88)*'DEC-OS'!$C88+(drdp!J88+drdp!S88)*'DEC-OS'!$D88)</f>
        <v>0</v>
      </c>
      <c r="H88" s="18">
        <f>Model!$W$22*((drdp!B88)*'DEC-OS'!$B88+(drdp!E88)*'DEC-OS'!$C88+(drdp!H88)*'DEC-OS'!$D88)</f>
        <v>-3.2741357267882301E-4</v>
      </c>
      <c r="I88" s="18">
        <f>Model!$W$22*((drdp!C88)*'DEC-OS'!$B88+(drdp!F88)*'DEC-OS'!$C88+(drdp!I88)*'DEC-OS'!$D88)</f>
        <v>-3.4738630411975766E-2</v>
      </c>
      <c r="J88" s="18">
        <f>Model!$W$22*((drdp!D88)*'DEC-OS'!$B88+(drdp!G88)*'DEC-OS'!$C88+(drdp!J88)*'DEC-OS'!$D88)</f>
        <v>0</v>
      </c>
      <c r="K88" s="21">
        <f>SUM(E$3:E87)+H88</f>
        <v>-1.3695903077306251</v>
      </c>
      <c r="L88" s="21">
        <f>SUM(F$3:F87)+I88</f>
        <v>1.5072427365428547</v>
      </c>
      <c r="M88" s="21">
        <f>SUM(G$3:G87)+J88</f>
        <v>0</v>
      </c>
      <c r="N88" s="21"/>
      <c r="O88" s="21"/>
      <c r="P88" s="21"/>
      <c r="Q88" s="19">
        <f t="shared" si="5"/>
        <v>1.8757776110296682</v>
      </c>
      <c r="R88" s="19">
        <f t="shared" si="5"/>
        <v>2.2717806668611931</v>
      </c>
      <c r="S88" s="19">
        <f t="shared" si="5"/>
        <v>0</v>
      </c>
      <c r="T88" s="19">
        <f t="shared" si="6"/>
        <v>-2.0643050433664776</v>
      </c>
      <c r="U88" s="19">
        <f t="shared" si="7"/>
        <v>0</v>
      </c>
      <c r="V88" s="19">
        <f t="shared" si="8"/>
        <v>0</v>
      </c>
    </row>
    <row r="89" spans="1:22" x14ac:dyDescent="0.25">
      <c r="A89" s="26">
        <f>Wellpath!E89</f>
        <v>8200</v>
      </c>
      <c r="B89" s="22">
        <v>0</v>
      </c>
      <c r="C89" s="22">
        <v>0</v>
      </c>
      <c r="D89" s="22">
        <v>1</v>
      </c>
      <c r="E89" s="20">
        <f>Model!$W$22*((drdp!B89+drdp!K89)*'DEC-OS'!$B89+(drdp!E89+drdp!N89)*'DEC-OS'!$C89+(drdp!H89+drdp!Q89)*'DEC-OS'!$D89)</f>
        <v>5.3079124014370092E-3</v>
      </c>
      <c r="F89" s="20">
        <f>Model!$W$22*((drdp!C89+drdp!L89)*'DEC-OS'!$B89+(drdp!F89+drdp!O89)*'DEC-OS'!$C89+(drdp!I89+drdp!R89)*'DEC-OS'!$D89)</f>
        <v>-7.1936221090016128E-2</v>
      </c>
      <c r="G89" s="20">
        <f>Model!$W$22*((drdp!D89+drdp!M89)*'DEC-OS'!$B89+(drdp!G89+drdp!P89)*'DEC-OS'!$C89+(drdp!J89+drdp!S89)*'DEC-OS'!$D89)</f>
        <v>0</v>
      </c>
      <c r="H89" s="18">
        <f>Model!$W$22*((drdp!B89)*'DEC-OS'!$B89+(drdp!E89)*'DEC-OS'!$C89+(drdp!H89)*'DEC-OS'!$D89)</f>
        <v>2.6539562007185046E-3</v>
      </c>
      <c r="I89" s="18">
        <f>Model!$W$22*((drdp!C89)*'DEC-OS'!$B89+(drdp!F89)*'DEC-OS'!$C89+(drdp!I89)*'DEC-OS'!$D89)</f>
        <v>-3.5968110545008064E-2</v>
      </c>
      <c r="J89" s="18">
        <f>Model!$W$22*((drdp!D89)*'DEC-OS'!$B89+(drdp!G89)*'DEC-OS'!$C89+(drdp!J89)*'DEC-OS'!$D89)</f>
        <v>0</v>
      </c>
      <c r="K89" s="21">
        <f>SUM(E$3:E88)+H89</f>
        <v>-1.3672637651025856</v>
      </c>
      <c r="L89" s="21">
        <f>SUM(F$3:F88)+I89</f>
        <v>1.4365359955858708</v>
      </c>
      <c r="M89" s="21">
        <f>SUM(G$3:G88)+J89</f>
        <v>0</v>
      </c>
      <c r="N89" s="21"/>
      <c r="O89" s="21"/>
      <c r="P89" s="21"/>
      <c r="Q89" s="19">
        <f t="shared" si="5"/>
        <v>1.8694102033624984</v>
      </c>
      <c r="R89" s="19">
        <f t="shared" si="5"/>
        <v>2.0636356666138891</v>
      </c>
      <c r="S89" s="19">
        <f t="shared" si="5"/>
        <v>0</v>
      </c>
      <c r="T89" s="19">
        <f t="shared" si="6"/>
        <v>-1.964123614030129</v>
      </c>
      <c r="U89" s="19">
        <f t="shared" si="7"/>
        <v>0</v>
      </c>
      <c r="V89" s="19">
        <f t="shared" si="8"/>
        <v>0</v>
      </c>
    </row>
    <row r="90" spans="1:22" x14ac:dyDescent="0.25">
      <c r="A90" s="26">
        <f>Wellpath!E90</f>
        <v>8300</v>
      </c>
      <c r="B90" s="22">
        <v>0</v>
      </c>
      <c r="C90" s="22">
        <v>0</v>
      </c>
      <c r="D90" s="22">
        <v>1</v>
      </c>
      <c r="E90" s="20">
        <f>Model!$W$22*((drdp!B90+drdp!K90)*'DEC-OS'!$B90+(drdp!E90+drdp!N90)*'DEC-OS'!$C90+(drdp!H90+drdp!Q90)*'DEC-OS'!$D90)</f>
        <v>1.1260742821205512E-2</v>
      </c>
      <c r="F90" s="20">
        <f>Model!$W$22*((drdp!C90+drdp!L90)*'DEC-OS'!$B90+(drdp!F90+drdp!O90)*'DEC-OS'!$C90+(drdp!I90+drdp!R90)*'DEC-OS'!$D90)</f>
        <v>-7.4195421304114356E-2</v>
      </c>
      <c r="G90" s="20">
        <f>Model!$W$22*((drdp!D90+drdp!M90)*'DEC-OS'!$B90+(drdp!G90+drdp!P90)*'DEC-OS'!$C90+(drdp!J90+drdp!S90)*'DEC-OS'!$D90)</f>
        <v>0</v>
      </c>
      <c r="H90" s="18">
        <f>Model!$W$22*((drdp!B90)*'DEC-OS'!$B90+(drdp!E90)*'DEC-OS'!$C90+(drdp!H90)*'DEC-OS'!$D90)</f>
        <v>5.6303714106027561E-3</v>
      </c>
      <c r="I90" s="18">
        <f>Model!$W$22*((drdp!C90)*'DEC-OS'!$B90+(drdp!F90)*'DEC-OS'!$C90+(drdp!I90)*'DEC-OS'!$D90)</f>
        <v>-3.7097710652057178E-2</v>
      </c>
      <c r="J90" s="18">
        <f>Model!$W$22*((drdp!D90)*'DEC-OS'!$B90+(drdp!G90)*'DEC-OS'!$C90+(drdp!J90)*'DEC-OS'!$D90)</f>
        <v>0</v>
      </c>
      <c r="K90" s="21">
        <f>SUM(E$3:E89)+H90</f>
        <v>-1.3589794374912643</v>
      </c>
      <c r="L90" s="21">
        <f>SUM(F$3:F89)+I90</f>
        <v>1.3634701743888056</v>
      </c>
      <c r="M90" s="21">
        <f>SUM(G$3:G89)+J90</f>
        <v>0</v>
      </c>
      <c r="N90" s="21"/>
      <c r="O90" s="21"/>
      <c r="P90" s="21"/>
      <c r="Q90" s="19">
        <f t="shared" si="5"/>
        <v>1.846825111524073</v>
      </c>
      <c r="R90" s="19">
        <f t="shared" si="5"/>
        <v>1.8590509164478399</v>
      </c>
      <c r="S90" s="19">
        <f t="shared" si="5"/>
        <v>0</v>
      </c>
      <c r="T90" s="19">
        <f t="shared" si="6"/>
        <v>-1.852927930627015</v>
      </c>
      <c r="U90" s="19">
        <f t="shared" si="7"/>
        <v>0</v>
      </c>
      <c r="V90" s="19">
        <f t="shared" si="8"/>
        <v>0</v>
      </c>
    </row>
    <row r="91" spans="1:22" x14ac:dyDescent="0.25">
      <c r="A91" s="26">
        <f>Wellpath!E91</f>
        <v>8400</v>
      </c>
      <c r="B91" s="22">
        <v>0</v>
      </c>
      <c r="C91" s="22">
        <v>0</v>
      </c>
      <c r="D91" s="22">
        <v>1</v>
      </c>
      <c r="E91" s="20">
        <f>Model!$W$22*((drdp!B91+drdp!K91)*'DEC-OS'!$B91+(drdp!E91+drdp!N91)*'DEC-OS'!$C91+(drdp!H91+drdp!Q91)*'DEC-OS'!$D91)</f>
        <v>1.7170844102965897E-2</v>
      </c>
      <c r="F91" s="20">
        <f>Model!$W$22*((drdp!C91+drdp!L91)*'DEC-OS'!$B91+(drdp!F91+drdp!O91)*'DEC-OS'!$C91+(drdp!I91+drdp!R91)*'DEC-OS'!$D91)</f>
        <v>-7.6255097906929234E-2</v>
      </c>
      <c r="G91" s="20">
        <f>Model!$W$22*((drdp!D91+drdp!M91)*'DEC-OS'!$B91+(drdp!G91+drdp!P91)*'DEC-OS'!$C91+(drdp!J91+drdp!S91)*'DEC-OS'!$D91)</f>
        <v>0</v>
      </c>
      <c r="H91" s="18">
        <f>Model!$W$22*((drdp!B91)*'DEC-OS'!$B91+(drdp!E91)*'DEC-OS'!$C91+(drdp!H91)*'DEC-OS'!$D91)</f>
        <v>8.5854220514829487E-3</v>
      </c>
      <c r="I91" s="18">
        <f>Model!$W$22*((drdp!C91)*'DEC-OS'!$B91+(drdp!F91)*'DEC-OS'!$C91+(drdp!I91)*'DEC-OS'!$D91)</f>
        <v>-3.8127548953464617E-2</v>
      </c>
      <c r="J91" s="18">
        <f>Model!$W$22*((drdp!D91)*'DEC-OS'!$B91+(drdp!G91)*'DEC-OS'!$C91+(drdp!J91)*'DEC-OS'!$D91)</f>
        <v>0</v>
      </c>
      <c r="K91" s="21">
        <f>SUM(E$3:E90)+H91</f>
        <v>-1.3447636440291786</v>
      </c>
      <c r="L91" s="21">
        <f>SUM(F$3:F90)+I91</f>
        <v>1.2882449147832837</v>
      </c>
      <c r="M91" s="21">
        <f>SUM(G$3:G90)+J91</f>
        <v>0</v>
      </c>
      <c r="N91" s="21"/>
      <c r="O91" s="21"/>
      <c r="P91" s="21"/>
      <c r="Q91" s="19">
        <f t="shared" si="5"/>
        <v>1.8083892583026353</v>
      </c>
      <c r="R91" s="19">
        <f t="shared" si="5"/>
        <v>1.6595749604649899</v>
      </c>
      <c r="S91" s="19">
        <f t="shared" si="5"/>
        <v>0</v>
      </c>
      <c r="T91" s="19">
        <f t="shared" si="6"/>
        <v>-1.7323849260060273</v>
      </c>
      <c r="U91" s="19">
        <f t="shared" si="7"/>
        <v>0</v>
      </c>
      <c r="V91" s="19">
        <f t="shared" si="8"/>
        <v>0</v>
      </c>
    </row>
    <row r="92" spans="1:22" x14ac:dyDescent="0.25">
      <c r="A92" s="26">
        <f>Wellpath!E92</f>
        <v>8500</v>
      </c>
      <c r="B92" s="22">
        <v>0</v>
      </c>
      <c r="C92" s="22">
        <v>0</v>
      </c>
      <c r="D92" s="22">
        <v>1</v>
      </c>
      <c r="E92" s="20">
        <f>Model!$W$22*((drdp!B92+drdp!K92)*'DEC-OS'!$B92+(drdp!E92+drdp!N92)*'DEC-OS'!$C92+(drdp!H92+drdp!Q92)*'DEC-OS'!$D92)</f>
        <v>2.3028290098334767E-2</v>
      </c>
      <c r="F92" s="20">
        <f>Model!$W$22*((drdp!C92+drdp!L92)*'DEC-OS'!$B92+(drdp!F92+drdp!O92)*'DEC-OS'!$C92+(drdp!I92+drdp!R92)*'DEC-OS'!$D92)</f>
        <v>-7.809243071024069E-2</v>
      </c>
      <c r="G92" s="20">
        <f>Model!$W$22*((drdp!D92+drdp!M92)*'DEC-OS'!$B92+(drdp!G92+drdp!P92)*'DEC-OS'!$C92+(drdp!J92+drdp!S92)*'DEC-OS'!$D92)</f>
        <v>0</v>
      </c>
      <c r="H92" s="18">
        <f>Model!$W$22*((drdp!B92)*'DEC-OS'!$B92+(drdp!E92)*'DEC-OS'!$C92+(drdp!H92)*'DEC-OS'!$D92)</f>
        <v>1.1514145049167384E-2</v>
      </c>
      <c r="I92" s="18">
        <f>Model!$W$22*((drdp!C92)*'DEC-OS'!$B92+(drdp!F92)*'DEC-OS'!$C92+(drdp!I92)*'DEC-OS'!$D92)</f>
        <v>-3.9046215355120345E-2</v>
      </c>
      <c r="J92" s="18">
        <f>Model!$W$22*((drdp!D92)*'DEC-OS'!$B92+(drdp!G92)*'DEC-OS'!$C92+(drdp!J92)*'DEC-OS'!$D92)</f>
        <v>0</v>
      </c>
      <c r="K92" s="21">
        <f>SUM(E$3:E91)+H92</f>
        <v>-1.3246640769285283</v>
      </c>
      <c r="L92" s="21">
        <f>SUM(F$3:F91)+I92</f>
        <v>1.2110711504746989</v>
      </c>
      <c r="M92" s="21">
        <f>SUM(G$3:G91)+J92</f>
        <v>0</v>
      </c>
      <c r="N92" s="21"/>
      <c r="O92" s="21"/>
      <c r="P92" s="21"/>
      <c r="Q92" s="19">
        <f t="shared" si="5"/>
        <v>1.7547349167049098</v>
      </c>
      <c r="R92" s="19">
        <f t="shared" si="5"/>
        <v>1.4666933315121109</v>
      </c>
      <c r="S92" s="19">
        <f t="shared" si="5"/>
        <v>0</v>
      </c>
      <c r="T92" s="19">
        <f t="shared" si="6"/>
        <v>-1.6042624476383378</v>
      </c>
      <c r="U92" s="19">
        <f t="shared" si="7"/>
        <v>0</v>
      </c>
      <c r="V92" s="19">
        <f t="shared" si="8"/>
        <v>0</v>
      </c>
    </row>
    <row r="93" spans="1:22" x14ac:dyDescent="0.25">
      <c r="A93" s="26">
        <f>Wellpath!E93</f>
        <v>8600</v>
      </c>
      <c r="B93" s="22">
        <v>0</v>
      </c>
      <c r="C93" s="22">
        <v>0</v>
      </c>
      <c r="D93" s="22">
        <v>1</v>
      </c>
      <c r="E93" s="20">
        <f>Model!$W$22*((drdp!B93+drdp!K93)*'DEC-OS'!$B93+(drdp!E93+drdp!N93)*'DEC-OS'!$C93+(drdp!H93+drdp!Q93)*'DEC-OS'!$D93)</f>
        <v>2.8830567757351669E-2</v>
      </c>
      <c r="F93" s="20">
        <f>Model!$W$22*((drdp!C93+drdp!L93)*'DEC-OS'!$B93+(drdp!F93+drdp!O93)*'DEC-OS'!$C93+(drdp!I93+drdp!R93)*'DEC-OS'!$D93)</f>
        <v>-7.9730510799931389E-2</v>
      </c>
      <c r="G93" s="20">
        <f>Model!$W$22*((drdp!D93+drdp!M93)*'DEC-OS'!$B93+(drdp!G93+drdp!P93)*'DEC-OS'!$C93+(drdp!J93+drdp!S93)*'DEC-OS'!$D93)</f>
        <v>0</v>
      </c>
      <c r="H93" s="18">
        <f>Model!$W$22*((drdp!B93)*'DEC-OS'!$B93+(drdp!E93)*'DEC-OS'!$C93+(drdp!H93)*'DEC-OS'!$D93)</f>
        <v>1.4415283878675834E-2</v>
      </c>
      <c r="I93" s="18">
        <f>Model!$W$22*((drdp!C93)*'DEC-OS'!$B93+(drdp!F93)*'DEC-OS'!$C93+(drdp!I93)*'DEC-OS'!$D93)</f>
        <v>-3.9865255399965695E-2</v>
      </c>
      <c r="J93" s="18">
        <f>Model!$W$22*((drdp!D93)*'DEC-OS'!$B93+(drdp!G93)*'DEC-OS'!$C93+(drdp!J93)*'DEC-OS'!$D93)</f>
        <v>0</v>
      </c>
      <c r="K93" s="21">
        <f>SUM(E$3:E92)+H93</f>
        <v>-1.2987346480006852</v>
      </c>
      <c r="L93" s="21">
        <f>SUM(F$3:F92)+I93</f>
        <v>1.132159679719613</v>
      </c>
      <c r="M93" s="21">
        <f>SUM(G$3:G92)+J93</f>
        <v>0</v>
      </c>
      <c r="N93" s="21"/>
      <c r="O93" s="21"/>
      <c r="P93" s="21"/>
      <c r="Q93" s="19">
        <f t="shared" si="5"/>
        <v>1.6867116859174636</v>
      </c>
      <c r="R93" s="19">
        <f t="shared" si="5"/>
        <v>1.2817855403828167</v>
      </c>
      <c r="S93" s="19">
        <f t="shared" si="5"/>
        <v>0</v>
      </c>
      <c r="T93" s="19">
        <f t="shared" si="6"/>
        <v>-1.4703750031212199</v>
      </c>
      <c r="U93" s="19">
        <f t="shared" si="7"/>
        <v>0</v>
      </c>
      <c r="V93" s="19">
        <f t="shared" si="8"/>
        <v>0</v>
      </c>
    </row>
    <row r="94" spans="1:22" x14ac:dyDescent="0.25">
      <c r="A94" s="26">
        <f>Wellpath!E94</f>
        <v>8700</v>
      </c>
      <c r="B94" s="22">
        <v>0</v>
      </c>
      <c r="C94" s="22">
        <v>0</v>
      </c>
      <c r="D94" s="22">
        <v>1</v>
      </c>
      <c r="E94" s="20">
        <f>Model!$W$22*((drdp!B94+drdp!K94)*'DEC-OS'!$B94+(drdp!E94+drdp!N94)*'DEC-OS'!$C94+(drdp!H94+drdp!Q94)*'DEC-OS'!$D94)</f>
        <v>3.4564763889983439E-2</v>
      </c>
      <c r="F94" s="20">
        <f>Model!$W$22*((drdp!C94+drdp!L94)*'DEC-OS'!$B94+(drdp!F94+drdp!O94)*'DEC-OS'!$C94+(drdp!I94+drdp!R94)*'DEC-OS'!$D94)</f>
        <v>-8.1153673967418086E-2</v>
      </c>
      <c r="G94" s="20">
        <f>Model!$W$22*((drdp!D94+drdp!M94)*'DEC-OS'!$B94+(drdp!G94+drdp!P94)*'DEC-OS'!$C94+(drdp!J94+drdp!S94)*'DEC-OS'!$D94)</f>
        <v>0</v>
      </c>
      <c r="H94" s="18">
        <f>Model!$W$22*((drdp!B94)*'DEC-OS'!$B94+(drdp!E94)*'DEC-OS'!$C94+(drdp!H94)*'DEC-OS'!$D94)</f>
        <v>1.728238194499172E-2</v>
      </c>
      <c r="I94" s="18">
        <f>Model!$W$22*((drdp!C94)*'DEC-OS'!$B94+(drdp!F94)*'DEC-OS'!$C94+(drdp!I94)*'DEC-OS'!$D94)</f>
        <v>-4.0576836983709043E-2</v>
      </c>
      <c r="J94" s="18">
        <f>Model!$W$22*((drdp!D94)*'DEC-OS'!$B94+(drdp!G94)*'DEC-OS'!$C94+(drdp!J94)*'DEC-OS'!$D94)</f>
        <v>0</v>
      </c>
      <c r="K94" s="21">
        <f>SUM(E$3:E93)+H94</f>
        <v>-1.2670369821770175</v>
      </c>
      <c r="L94" s="21">
        <f>SUM(F$3:F93)+I94</f>
        <v>1.0517175873359383</v>
      </c>
      <c r="M94" s="21">
        <f>SUM(G$3:G93)+J94</f>
        <v>0</v>
      </c>
      <c r="N94" s="21"/>
      <c r="O94" s="21"/>
      <c r="P94" s="21"/>
      <c r="Q94" s="19">
        <f t="shared" si="5"/>
        <v>1.6053827142042438</v>
      </c>
      <c r="R94" s="19">
        <f t="shared" si="5"/>
        <v>1.1061098835117271</v>
      </c>
      <c r="S94" s="19">
        <f t="shared" si="5"/>
        <v>0</v>
      </c>
      <c r="T94" s="19">
        <f t="shared" si="6"/>
        <v>-1.3325650779606213</v>
      </c>
      <c r="U94" s="19">
        <f t="shared" si="7"/>
        <v>0</v>
      </c>
      <c r="V94" s="19">
        <f t="shared" si="8"/>
        <v>0</v>
      </c>
    </row>
    <row r="95" spans="1:22" x14ac:dyDescent="0.25">
      <c r="A95" s="26">
        <f>Wellpath!E95</f>
        <v>8800</v>
      </c>
      <c r="B95" s="22">
        <v>0</v>
      </c>
      <c r="C95" s="22">
        <v>0</v>
      </c>
      <c r="D95" s="22">
        <v>1</v>
      </c>
      <c r="E95" s="20">
        <f>Model!$W$22*((drdp!B95+drdp!K95)*'DEC-OS'!$B95+(drdp!E95+drdp!N95)*'DEC-OS'!$C95+(drdp!H95+drdp!Q95)*'DEC-OS'!$D95)</f>
        <v>4.01941663855023E-2</v>
      </c>
      <c r="F95" s="20">
        <f>Model!$W$22*((drdp!C95+drdp!L95)*'DEC-OS'!$B95+(drdp!F95+drdp!O95)*'DEC-OS'!$C95+(drdp!I95+drdp!R95)*'DEC-OS'!$D95)</f>
        <v>-8.2337295269800895E-2</v>
      </c>
      <c r="G95" s="20">
        <f>Model!$W$22*((drdp!D95+drdp!M95)*'DEC-OS'!$B95+(drdp!G95+drdp!P95)*'DEC-OS'!$C95+(drdp!J95+drdp!S95)*'DEC-OS'!$D95)</f>
        <v>0</v>
      </c>
      <c r="H95" s="18">
        <f>Model!$W$22*((drdp!B95)*'DEC-OS'!$B95+(drdp!E95)*'DEC-OS'!$C95+(drdp!H95)*'DEC-OS'!$D95)</f>
        <v>2.009708319275115E-2</v>
      </c>
      <c r="I95" s="18">
        <f>Model!$W$22*((drdp!C95)*'DEC-OS'!$B95+(drdp!F95)*'DEC-OS'!$C95+(drdp!I95)*'DEC-OS'!$D95)</f>
        <v>-4.1168647634900447E-2</v>
      </c>
      <c r="J95" s="18">
        <f>Model!$W$22*((drdp!D95)*'DEC-OS'!$B95+(drdp!G95)*'DEC-OS'!$C95+(drdp!J95)*'DEC-OS'!$D95)</f>
        <v>0</v>
      </c>
      <c r="K95" s="21">
        <f>SUM(E$3:E94)+H95</f>
        <v>-1.2296575170392745</v>
      </c>
      <c r="L95" s="21">
        <f>SUM(F$3:F94)+I95</f>
        <v>0.9699721027173287</v>
      </c>
      <c r="M95" s="21">
        <f>SUM(G$3:G94)+J95</f>
        <v>0</v>
      </c>
      <c r="N95" s="21"/>
      <c r="O95" s="21"/>
      <c r="P95" s="21"/>
      <c r="Q95" s="19">
        <f t="shared" si="5"/>
        <v>1.5120576092111937</v>
      </c>
      <c r="R95" s="19">
        <f t="shared" si="5"/>
        <v>0.94084588004987602</v>
      </c>
      <c r="S95" s="19">
        <f t="shared" si="5"/>
        <v>0</v>
      </c>
      <c r="T95" s="19">
        <f t="shared" si="6"/>
        <v>-1.1927334874247546</v>
      </c>
      <c r="U95" s="19">
        <f t="shared" si="7"/>
        <v>0</v>
      </c>
      <c r="V95" s="19">
        <f t="shared" si="8"/>
        <v>0</v>
      </c>
    </row>
    <row r="96" spans="1:22" x14ac:dyDescent="0.25">
      <c r="A96" s="26">
        <f>Wellpath!E96</f>
        <v>8900</v>
      </c>
      <c r="B96" s="22">
        <v>0</v>
      </c>
      <c r="C96" s="22">
        <v>0</v>
      </c>
      <c r="D96" s="22">
        <v>1</v>
      </c>
      <c r="E96" s="20">
        <f>Model!$W$22*((drdp!B96+drdp!K96)*'DEC-OS'!$B96+(drdp!E96+drdp!N96)*'DEC-OS'!$C96+(drdp!H96+drdp!Q96)*'DEC-OS'!$D96)</f>
        <v>4.5708109991056692E-2</v>
      </c>
      <c r="F96" s="20">
        <f>Model!$W$22*((drdp!C96+drdp!L96)*'DEC-OS'!$B96+(drdp!F96+drdp!O96)*'DEC-OS'!$C96+(drdp!I96+drdp!R96)*'DEC-OS'!$D96)</f>
        <v>-8.3314882948331975E-2</v>
      </c>
      <c r="G96" s="20">
        <f>Model!$W$22*((drdp!D96+drdp!M96)*'DEC-OS'!$B96+(drdp!G96+drdp!P96)*'DEC-OS'!$C96+(drdp!J96+drdp!S96)*'DEC-OS'!$D96)</f>
        <v>0</v>
      </c>
      <c r="H96" s="18">
        <f>Model!$W$22*((drdp!B96)*'DEC-OS'!$B96+(drdp!E96)*'DEC-OS'!$C96+(drdp!H96)*'DEC-OS'!$D96)</f>
        <v>2.2854054995528346E-2</v>
      </c>
      <c r="I96" s="18">
        <f>Model!$W$22*((drdp!C96)*'DEC-OS'!$B96+(drdp!F96)*'DEC-OS'!$C96+(drdp!I96)*'DEC-OS'!$D96)</f>
        <v>-4.1657441474165988E-2</v>
      </c>
      <c r="J96" s="18">
        <f>Model!$W$22*((drdp!D96)*'DEC-OS'!$B96+(drdp!G96)*'DEC-OS'!$C96+(drdp!J96)*'DEC-OS'!$D96)</f>
        <v>0</v>
      </c>
      <c r="K96" s="21">
        <f>SUM(E$3:E95)+H96</f>
        <v>-1.1867063788509951</v>
      </c>
      <c r="L96" s="21">
        <f>SUM(F$3:F95)+I96</f>
        <v>0.88714601360826228</v>
      </c>
      <c r="M96" s="21">
        <f>SUM(G$3:G95)+J96</f>
        <v>0</v>
      </c>
      <c r="N96" s="21"/>
      <c r="O96" s="21"/>
      <c r="P96" s="21"/>
      <c r="Q96" s="19">
        <f t="shared" si="5"/>
        <v>1.4082720296056415</v>
      </c>
      <c r="R96" s="19">
        <f t="shared" si="5"/>
        <v>0.78702804946103111</v>
      </c>
      <c r="S96" s="19">
        <f t="shared" si="5"/>
        <v>0</v>
      </c>
      <c r="T96" s="19">
        <f t="shared" si="6"/>
        <v>-1.0527818333211565</v>
      </c>
      <c r="U96" s="19">
        <f t="shared" si="7"/>
        <v>0</v>
      </c>
      <c r="V96" s="19">
        <f t="shared" si="8"/>
        <v>0</v>
      </c>
    </row>
    <row r="97" spans="1:22" x14ac:dyDescent="0.25">
      <c r="A97" s="26">
        <f>Wellpath!E97</f>
        <v>9000</v>
      </c>
      <c r="B97" s="22">
        <v>0</v>
      </c>
      <c r="C97" s="22">
        <v>0</v>
      </c>
      <c r="D97" s="22">
        <v>1</v>
      </c>
      <c r="E97" s="20">
        <f>Model!$W$22*((drdp!B97+drdp!K97)*'DEC-OS'!$B97+(drdp!E97+drdp!N97)*'DEC-OS'!$C97+(drdp!H97+drdp!Q97)*'DEC-OS'!$D97)</f>
        <v>5.1107567175303396E-2</v>
      </c>
      <c r="F97" s="20">
        <f>Model!$W$22*((drdp!C97+drdp!L97)*'DEC-OS'!$B97+(drdp!F97+drdp!O97)*'DEC-OS'!$C97+(drdp!I97+drdp!R97)*'DEC-OS'!$D97)</f>
        <v>-8.405718107570162E-2</v>
      </c>
      <c r="G97" s="20">
        <f>Model!$W$22*((drdp!D97+drdp!M97)*'DEC-OS'!$B97+(drdp!G97+drdp!P97)*'DEC-OS'!$C97+(drdp!J97+drdp!S97)*'DEC-OS'!$D97)</f>
        <v>0</v>
      </c>
      <c r="H97" s="18">
        <f>Model!$W$22*((drdp!B97)*'DEC-OS'!$B97+(drdp!E97)*'DEC-OS'!$C97+(drdp!H97)*'DEC-OS'!$D97)</f>
        <v>2.5553783587651698E-2</v>
      </c>
      <c r="I97" s="18">
        <f>Model!$W$22*((drdp!C97)*'DEC-OS'!$B97+(drdp!F97)*'DEC-OS'!$C97+(drdp!I97)*'DEC-OS'!$D97)</f>
        <v>-4.202859053785081E-2</v>
      </c>
      <c r="J97" s="18">
        <f>Model!$W$22*((drdp!D97)*'DEC-OS'!$B97+(drdp!G97)*'DEC-OS'!$C97+(drdp!J97)*'DEC-OS'!$D97)</f>
        <v>0</v>
      </c>
      <c r="K97" s="21">
        <f>SUM(E$3:E96)+H97</f>
        <v>-1.138298540267815</v>
      </c>
      <c r="L97" s="21">
        <f>SUM(F$3:F96)+I97</f>
        <v>0.80345998159624543</v>
      </c>
      <c r="M97" s="21">
        <f>SUM(G$3:G96)+J97</f>
        <v>0</v>
      </c>
      <c r="N97" s="21"/>
      <c r="O97" s="21"/>
      <c r="P97" s="21"/>
      <c r="Q97" s="19">
        <f t="shared" si="5"/>
        <v>1.2957235667758384</v>
      </c>
      <c r="R97" s="19">
        <f t="shared" si="5"/>
        <v>0.64554794202663901</v>
      </c>
      <c r="S97" s="19">
        <f t="shared" si="5"/>
        <v>0</v>
      </c>
      <c r="T97" s="19">
        <f t="shared" si="6"/>
        <v>-0.91457732421461169</v>
      </c>
      <c r="U97" s="19">
        <f t="shared" si="7"/>
        <v>0</v>
      </c>
      <c r="V97" s="19">
        <f t="shared" si="8"/>
        <v>0</v>
      </c>
    </row>
    <row r="98" spans="1:22" x14ac:dyDescent="0.25">
      <c r="A98" s="26">
        <f>Wellpath!E98</f>
        <v>9100</v>
      </c>
      <c r="B98" s="22">
        <v>0</v>
      </c>
      <c r="C98" s="22">
        <v>0</v>
      </c>
      <c r="D98" s="22">
        <v>1</v>
      </c>
      <c r="E98" s="20">
        <f>Model!$W$22*((drdp!B98+drdp!K98)*'DEC-OS'!$B98+(drdp!E98+drdp!N98)*'DEC-OS'!$C98+(drdp!H98+drdp!Q98)*'DEC-OS'!$D98)</f>
        <v>5.6358777515863871E-2</v>
      </c>
      <c r="F98" s="20">
        <f>Model!$W$22*((drdp!C98+drdp!L98)*'DEC-OS'!$B98+(drdp!F98+drdp!O98)*'DEC-OS'!$C98+(drdp!I98+drdp!R98)*'DEC-OS'!$D98)</f>
        <v>-8.4570359132030884E-2</v>
      </c>
      <c r="G98" s="20">
        <f>Model!$W$22*((drdp!D98+drdp!M98)*'DEC-OS'!$B98+(drdp!G98+drdp!P98)*'DEC-OS'!$C98+(drdp!J98+drdp!S98)*'DEC-OS'!$D98)</f>
        <v>0</v>
      </c>
      <c r="H98" s="18">
        <f>Model!$W$22*((drdp!B98)*'DEC-OS'!$B98+(drdp!E98)*'DEC-OS'!$C98+(drdp!H98)*'DEC-OS'!$D98)</f>
        <v>2.8179388757931936E-2</v>
      </c>
      <c r="I98" s="18">
        <f>Model!$W$22*((drdp!C98)*'DEC-OS'!$B98+(drdp!F98)*'DEC-OS'!$C98+(drdp!I98)*'DEC-OS'!$D98)</f>
        <v>-4.2285179566015442E-2</v>
      </c>
      <c r="J98" s="18">
        <f>Model!$W$22*((drdp!D98)*'DEC-OS'!$B98+(drdp!G98)*'DEC-OS'!$C98+(drdp!J98)*'DEC-OS'!$D98)</f>
        <v>0</v>
      </c>
      <c r="K98" s="21">
        <f>SUM(E$3:E97)+H98</f>
        <v>-1.0845653679222311</v>
      </c>
      <c r="L98" s="21">
        <f>SUM(F$3:F97)+I98</f>
        <v>0.71914621149237923</v>
      </c>
      <c r="M98" s="21">
        <f>SUM(G$3:G97)+J98</f>
        <v>0</v>
      </c>
      <c r="N98" s="21"/>
      <c r="O98" s="21"/>
      <c r="P98" s="21"/>
      <c r="Q98" s="19">
        <f t="shared" si="5"/>
        <v>1.1762820372962846</v>
      </c>
      <c r="R98" s="19">
        <f t="shared" si="5"/>
        <v>0.51717127350384184</v>
      </c>
      <c r="S98" s="19">
        <f t="shared" si="5"/>
        <v>0</v>
      </c>
      <c r="T98" s="19">
        <f t="shared" si="6"/>
        <v>-0.77996107545711091</v>
      </c>
      <c r="U98" s="19">
        <f t="shared" si="7"/>
        <v>0</v>
      </c>
      <c r="V98" s="19">
        <f t="shared" si="8"/>
        <v>0</v>
      </c>
    </row>
    <row r="99" spans="1:22" x14ac:dyDescent="0.25">
      <c r="A99" s="26">
        <f>Wellpath!E99</f>
        <v>9200</v>
      </c>
      <c r="B99" s="22">
        <v>0</v>
      </c>
      <c r="C99" s="22">
        <v>0</v>
      </c>
      <c r="D99" s="22">
        <v>1</v>
      </c>
      <c r="E99" s="20">
        <f>Model!$W$22*((drdp!B99+drdp!K99)*'DEC-OS'!$B99+(drdp!E99+drdp!N99)*'DEC-OS'!$C99+(drdp!H99+drdp!Q99)*'DEC-OS'!$D99)</f>
        <v>6.1459927511035503E-2</v>
      </c>
      <c r="F99" s="20">
        <f>Model!$W$22*((drdp!C99+drdp!L99)*'DEC-OS'!$B99+(drdp!F99+drdp!O99)*'DEC-OS'!$C99+(drdp!I99+drdp!R99)*'DEC-OS'!$D99)</f>
        <v>-8.4841194572561229E-2</v>
      </c>
      <c r="G99" s="20">
        <f>Model!$W$22*((drdp!D99+drdp!M99)*'DEC-OS'!$B99+(drdp!G99+drdp!P99)*'DEC-OS'!$C99+(drdp!J99+drdp!S99)*'DEC-OS'!$D99)</f>
        <v>0</v>
      </c>
      <c r="H99" s="18">
        <f>Model!$W$22*((drdp!B99)*'DEC-OS'!$B99+(drdp!E99)*'DEC-OS'!$C99+(drdp!H99)*'DEC-OS'!$D99)</f>
        <v>3.0729963755517752E-2</v>
      </c>
      <c r="I99" s="18">
        <f>Model!$W$22*((drdp!C99)*'DEC-OS'!$B99+(drdp!F99)*'DEC-OS'!$C99+(drdp!I99)*'DEC-OS'!$D99)</f>
        <v>-4.2420597286280615E-2</v>
      </c>
      <c r="J99" s="18">
        <f>Model!$W$22*((drdp!D99)*'DEC-OS'!$B99+(drdp!G99)*'DEC-OS'!$C99+(drdp!J99)*'DEC-OS'!$D99)</f>
        <v>0</v>
      </c>
      <c r="K99" s="21">
        <f>SUM(E$3:E98)+H99</f>
        <v>-1.0256560154087815</v>
      </c>
      <c r="L99" s="21">
        <f>SUM(F$3:F98)+I99</f>
        <v>0.63444043464008315</v>
      </c>
      <c r="M99" s="21">
        <f>SUM(G$3:G98)+J99</f>
        <v>0</v>
      </c>
      <c r="N99" s="21"/>
      <c r="O99" s="21"/>
      <c r="P99" s="21"/>
      <c r="Q99" s="19">
        <f t="shared" si="5"/>
        <v>1.0519702619442186</v>
      </c>
      <c r="R99" s="19">
        <f t="shared" si="5"/>
        <v>0.40251466510629763</v>
      </c>
      <c r="S99" s="19">
        <f t="shared" si="5"/>
        <v>0</v>
      </c>
      <c r="T99" s="19">
        <f t="shared" si="6"/>
        <v>-0.65071764820716316</v>
      </c>
      <c r="U99" s="19">
        <f t="shared" si="7"/>
        <v>0</v>
      </c>
      <c r="V99" s="19">
        <f t="shared" si="8"/>
        <v>0</v>
      </c>
    </row>
    <row r="100" spans="1:22" x14ac:dyDescent="0.25">
      <c r="A100" s="26">
        <f>Wellpath!E100</f>
        <v>9300</v>
      </c>
      <c r="B100" s="22">
        <v>0</v>
      </c>
      <c r="C100" s="22">
        <v>0</v>
      </c>
      <c r="D100" s="22">
        <v>1</v>
      </c>
      <c r="E100" s="20">
        <f>Model!$W$22*((drdp!B100+drdp!K100)*'DEC-OS'!$B100+(drdp!E100+drdp!N100)*'DEC-OS'!$C100+(drdp!H100+drdp!Q100)*'DEC-OS'!$D100)</f>
        <v>6.5892156738354482E-2</v>
      </c>
      <c r="F100" s="20">
        <f>Model!$W$22*((drdp!C100+drdp!L100)*'DEC-OS'!$B100+(drdp!F100+drdp!O100)*'DEC-OS'!$C100+(drdp!I100+drdp!R100)*'DEC-OS'!$D100)</f>
        <v>-8.4247153174213343E-2</v>
      </c>
      <c r="G100" s="20">
        <f>Model!$W$22*((drdp!D100+drdp!M100)*'DEC-OS'!$B100+(drdp!G100+drdp!P100)*'DEC-OS'!$C100+(drdp!J100+drdp!S100)*'DEC-OS'!$D100)</f>
        <v>0</v>
      </c>
      <c r="H100" s="18">
        <f>Model!$W$22*((drdp!B100)*'DEC-OS'!$B100+(drdp!E100)*'DEC-OS'!$C100+(drdp!H100)*'DEC-OS'!$D100)</f>
        <v>3.3195041178012488E-2</v>
      </c>
      <c r="I100" s="18">
        <f>Model!$W$22*((drdp!C100)*'DEC-OS'!$B100+(drdp!F100)*'DEC-OS'!$C100+(drdp!I100)*'DEC-OS'!$D100)</f>
        <v>-4.2441890767865871E-2</v>
      </c>
      <c r="J100" s="18">
        <f>Model!$W$22*((drdp!D100)*'DEC-OS'!$B100+(drdp!G100)*'DEC-OS'!$C100+(drdp!J100)*'DEC-OS'!$D100)</f>
        <v>0</v>
      </c>
      <c r="K100" s="21">
        <f>SUM(E$3:E99)+H100</f>
        <v>-0.96173101047525134</v>
      </c>
      <c r="L100" s="21">
        <f>SUM(F$3:F99)+I100</f>
        <v>0.54957794658593662</v>
      </c>
      <c r="M100" s="21">
        <f>SUM(G$3:G99)+J100</f>
        <v>0</v>
      </c>
      <c r="N100" s="21"/>
      <c r="O100" s="21"/>
      <c r="P100" s="21"/>
      <c r="Q100" s="19">
        <f t="shared" si="5"/>
        <v>0.92492653650974799</v>
      </c>
      <c r="R100" s="19">
        <f t="shared" si="5"/>
        <v>0.30203591937361463</v>
      </c>
      <c r="S100" s="19">
        <f t="shared" si="5"/>
        <v>0</v>
      </c>
      <c r="T100" s="19">
        <f t="shared" si="6"/>
        <v>-0.52854615390500648</v>
      </c>
      <c r="U100" s="19">
        <f t="shared" si="7"/>
        <v>0</v>
      </c>
      <c r="V100" s="19">
        <f t="shared" si="8"/>
        <v>0</v>
      </c>
    </row>
    <row r="101" spans="1:22" x14ac:dyDescent="0.25">
      <c r="A101" s="26">
        <f>Wellpath!E101</f>
        <v>9398.5</v>
      </c>
      <c r="B101" s="22">
        <v>0</v>
      </c>
      <c r="C101" s="22">
        <v>0</v>
      </c>
      <c r="D101" s="22">
        <v>1</v>
      </c>
      <c r="E101" s="20">
        <f>Model!$W$22*((drdp!B101+drdp!K101)*'DEC-OS'!$B101+(drdp!E101+drdp!N101)*'DEC-OS'!$C101+(drdp!H101+drdp!Q101)*'DEC-OS'!$D101)</f>
        <v>3.5536258857350136E-2</v>
      </c>
      <c r="F101" s="20">
        <f>Model!$W$22*((drdp!C101+drdp!L101)*'DEC-OS'!$B101+(drdp!F101+drdp!O101)*'DEC-OS'!$C101+(drdp!I101+drdp!R101)*'DEC-OS'!$D101)</f>
        <v>-4.2350464160604846E-2</v>
      </c>
      <c r="G101" s="20">
        <f>Model!$W$22*((drdp!D101+drdp!M101)*'DEC-OS'!$B101+(drdp!G101+drdp!P101)*'DEC-OS'!$C101+(drdp!J101+drdp!S101)*'DEC-OS'!$D101)</f>
        <v>0</v>
      </c>
      <c r="H101" s="18">
        <f>Model!$W$22*((drdp!B101)*'DEC-OS'!$B101+(drdp!E101)*'DEC-OS'!$C101+(drdp!H101)*'DEC-OS'!$D101)</f>
        <v>3.5003214974489556E-2</v>
      </c>
      <c r="I101" s="18">
        <f>Model!$W$22*((drdp!C101)*'DEC-OS'!$B101+(drdp!F101)*'DEC-OS'!$C101+(drdp!I101)*'DEC-OS'!$D101)</f>
        <v>-4.1715207198195374E-2</v>
      </c>
      <c r="J101" s="18">
        <f>Model!$W$22*((drdp!D101)*'DEC-OS'!$B101+(drdp!G101)*'DEC-OS'!$C101+(drdp!J101)*'DEC-OS'!$D101)</f>
        <v>0</v>
      </c>
      <c r="K101" s="21">
        <f>SUM(E$3:E100)+H101</f>
        <v>-0.89403067994041985</v>
      </c>
      <c r="L101" s="21">
        <f>SUM(F$3:F100)+I101</f>
        <v>0.46605747698139371</v>
      </c>
      <c r="M101" s="21">
        <f>SUM(G$3:G100)+J101</f>
        <v>0</v>
      </c>
      <c r="N101" s="21"/>
      <c r="O101" s="21"/>
      <c r="P101" s="21"/>
      <c r="Q101" s="19">
        <f t="shared" si="5"/>
        <v>0.79929085667472943</v>
      </c>
      <c r="R101" s="19">
        <f t="shared" si="5"/>
        <v>0.21720957185026232</v>
      </c>
      <c r="S101" s="19">
        <f t="shared" si="5"/>
        <v>0</v>
      </c>
      <c r="T101" s="19">
        <f t="shared" si="6"/>
        <v>-0.41666968303699198</v>
      </c>
      <c r="U101" s="19">
        <f t="shared" si="7"/>
        <v>0</v>
      </c>
      <c r="V101" s="19">
        <f t="shared" si="8"/>
        <v>0</v>
      </c>
    </row>
    <row r="102" spans="1:22" x14ac:dyDescent="0.25">
      <c r="A102" s="26">
        <f>Wellpath!E102</f>
        <v>9400</v>
      </c>
      <c r="B102" s="22">
        <v>0</v>
      </c>
      <c r="C102" s="22">
        <v>0</v>
      </c>
      <c r="D102" s="22">
        <v>1</v>
      </c>
      <c r="E102" s="20">
        <f>Model!$W$22*((drdp!B102+drdp!K102)*'DEC-OS'!$B102+(drdp!E102+drdp!N102)*'DEC-OS'!$C102+(drdp!H102+drdp!Q102)*'DEC-OS'!$D102)</f>
        <v>3.6069302740210724E-2</v>
      </c>
      <c r="F102" s="20">
        <f>Model!$W$22*((drdp!C102+drdp!L102)*'DEC-OS'!$B102+(drdp!F102+drdp!O102)*'DEC-OS'!$C102+(drdp!I102+drdp!R102)*'DEC-OS'!$D102)</f>
        <v>-4.2985721123014312E-2</v>
      </c>
      <c r="G102" s="20">
        <f>Model!$W$22*((drdp!D102+drdp!M102)*'DEC-OS'!$B102+(drdp!G102+drdp!P102)*'DEC-OS'!$C102+(drdp!J102+drdp!S102)*'DEC-OS'!$D102)</f>
        <v>0</v>
      </c>
      <c r="H102" s="18">
        <f>Model!$W$22*((drdp!B102)*'DEC-OS'!$B102+(drdp!E102)*'DEC-OS'!$C102+(drdp!H102)*'DEC-OS'!$D102)</f>
        <v>5.3304388286058344E-4</v>
      </c>
      <c r="I102" s="18">
        <f>Model!$W$22*((drdp!C102)*'DEC-OS'!$B102+(drdp!F102)*'DEC-OS'!$C102+(drdp!I102)*'DEC-OS'!$D102)</f>
        <v>-6.3525696240946761E-4</v>
      </c>
      <c r="J102" s="18">
        <f>Model!$W$22*((drdp!D102)*'DEC-OS'!$B102+(drdp!G102)*'DEC-OS'!$C102+(drdp!J102)*'DEC-OS'!$D102)</f>
        <v>0</v>
      </c>
      <c r="K102" s="21">
        <f>SUM(E$3:E101)+H102</f>
        <v>-0.8929645921746987</v>
      </c>
      <c r="L102" s="21">
        <f>SUM(F$3:F101)+I102</f>
        <v>0.4647869630565748</v>
      </c>
      <c r="M102" s="21">
        <f>SUM(G$3:G101)+J102</f>
        <v>0</v>
      </c>
      <c r="N102" s="21"/>
      <c r="O102" s="21"/>
      <c r="P102" s="21"/>
      <c r="Q102" s="19">
        <f t="shared" si="5"/>
        <v>0.797385762877726</v>
      </c>
      <c r="R102" s="19">
        <f t="shared" si="5"/>
        <v>0.21602692102735382</v>
      </c>
      <c r="S102" s="19">
        <f t="shared" si="5"/>
        <v>0</v>
      </c>
      <c r="T102" s="19">
        <f t="shared" si="6"/>
        <v>-0.41503830091393107</v>
      </c>
      <c r="U102" s="19">
        <f t="shared" si="7"/>
        <v>0</v>
      </c>
      <c r="V102" s="19">
        <f t="shared" si="8"/>
        <v>0</v>
      </c>
    </row>
    <row r="103" spans="1:22" x14ac:dyDescent="0.25">
      <c r="A103" s="26">
        <f>Wellpath!E103</f>
        <v>9500</v>
      </c>
      <c r="B103" s="22">
        <v>0</v>
      </c>
      <c r="C103" s="22">
        <v>0</v>
      </c>
      <c r="D103" s="22">
        <v>1</v>
      </c>
      <c r="E103" s="20">
        <f>Model!$W$22*((drdp!B103+drdp!K103)*'DEC-OS'!$B103+(drdp!E103+drdp!N103)*'DEC-OS'!$C103+(drdp!H103+drdp!Q103)*'DEC-OS'!$D103)</f>
        <v>7.1072517714699746E-2</v>
      </c>
      <c r="F103" s="20">
        <f>Model!$W$22*((drdp!C103+drdp!L103)*'DEC-OS'!$B103+(drdp!F103+drdp!O103)*'DEC-OS'!$C103+(drdp!I103+drdp!R103)*'DEC-OS'!$D103)</f>
        <v>-8.4700928321209068E-2</v>
      </c>
      <c r="G103" s="20">
        <f>Model!$W$22*((drdp!D103+drdp!M103)*'DEC-OS'!$B103+(drdp!G103+drdp!P103)*'DEC-OS'!$C103+(drdp!J103+drdp!S103)*'DEC-OS'!$D103)</f>
        <v>0</v>
      </c>
      <c r="H103" s="18">
        <f>Model!$W$22*((drdp!B103)*'DEC-OS'!$B103+(drdp!E103)*'DEC-OS'!$C103+(drdp!H103)*'DEC-OS'!$D103)</f>
        <v>3.5536258857350136E-2</v>
      </c>
      <c r="I103" s="18">
        <f>Model!$W$22*((drdp!C103)*'DEC-OS'!$B103+(drdp!F103)*'DEC-OS'!$C103+(drdp!I103)*'DEC-OS'!$D103)</f>
        <v>-4.2350464160604846E-2</v>
      </c>
      <c r="J103" s="18">
        <f>Model!$W$22*((drdp!D103)*'DEC-OS'!$B103+(drdp!G103)*'DEC-OS'!$C103+(drdp!J103)*'DEC-OS'!$D103)</f>
        <v>0</v>
      </c>
      <c r="K103" s="21">
        <f>SUM(E$3:E102)+H103</f>
        <v>-0.82189207445999846</v>
      </c>
      <c r="L103" s="21">
        <f>SUM(F$3:F102)+I103</f>
        <v>0.38008603473536512</v>
      </c>
      <c r="M103" s="21">
        <f>SUM(G$3:G102)+J103</f>
        <v>0</v>
      </c>
      <c r="N103" s="21"/>
      <c r="O103" s="21"/>
      <c r="P103" s="21"/>
      <c r="Q103" s="19">
        <f t="shared" si="5"/>
        <v>0.67550658206015968</v>
      </c>
      <c r="R103" s="19">
        <f t="shared" si="5"/>
        <v>0.14446539380085319</v>
      </c>
      <c r="S103" s="19">
        <f t="shared" si="5"/>
        <v>0</v>
      </c>
      <c r="T103" s="19">
        <f t="shared" si="6"/>
        <v>-0.31238969956192425</v>
      </c>
      <c r="U103" s="19">
        <f t="shared" si="7"/>
        <v>0</v>
      </c>
      <c r="V103" s="19">
        <f t="shared" si="8"/>
        <v>0</v>
      </c>
    </row>
    <row r="104" spans="1:22" x14ac:dyDescent="0.25">
      <c r="A104" s="26">
        <f>Wellpath!E104</f>
        <v>9600</v>
      </c>
      <c r="B104" s="22">
        <v>0</v>
      </c>
      <c r="C104" s="22">
        <v>0</v>
      </c>
      <c r="D104" s="22">
        <v>1</v>
      </c>
      <c r="E104" s="20">
        <f>Model!$W$22*((drdp!B104+drdp!K104)*'DEC-OS'!$B104+(drdp!E104+drdp!N104)*'DEC-OS'!$C104+(drdp!H104+drdp!Q104)*'DEC-OS'!$D104)</f>
        <v>7.1072517714699746E-2</v>
      </c>
      <c r="F104" s="20">
        <f>Model!$W$22*((drdp!C104+drdp!L104)*'DEC-OS'!$B104+(drdp!F104+drdp!O104)*'DEC-OS'!$C104+(drdp!I104+drdp!R104)*'DEC-OS'!$D104)</f>
        <v>-8.4700928321209068E-2</v>
      </c>
      <c r="G104" s="20">
        <f>Model!$W$22*((drdp!D104+drdp!M104)*'DEC-OS'!$B104+(drdp!G104+drdp!P104)*'DEC-OS'!$C104+(drdp!J104+drdp!S104)*'DEC-OS'!$D104)</f>
        <v>0</v>
      </c>
      <c r="H104" s="18">
        <f>Model!$W$22*((drdp!B104)*'DEC-OS'!$B104+(drdp!E104)*'DEC-OS'!$C104+(drdp!H104)*'DEC-OS'!$D104)</f>
        <v>3.5536258857349602E-2</v>
      </c>
      <c r="I104" s="18">
        <f>Model!$W$22*((drdp!C104)*'DEC-OS'!$B104+(drdp!F104)*'DEC-OS'!$C104+(drdp!I104)*'DEC-OS'!$D104)</f>
        <v>-4.2350464160604208E-2</v>
      </c>
      <c r="J104" s="18">
        <f>Model!$W$22*((drdp!D104)*'DEC-OS'!$B104+(drdp!G104)*'DEC-OS'!$C104+(drdp!J104)*'DEC-OS'!$D104)</f>
        <v>0</v>
      </c>
      <c r="K104" s="21">
        <f>SUM(E$3:E103)+H104</f>
        <v>-0.75081955674529932</v>
      </c>
      <c r="L104" s="21">
        <f>SUM(F$3:F103)+I104</f>
        <v>0.29538510641415666</v>
      </c>
      <c r="M104" s="21">
        <f>SUM(G$3:G103)+J104</f>
        <v>0</v>
      </c>
      <c r="N104" s="21"/>
      <c r="O104" s="21"/>
      <c r="P104" s="21"/>
      <c r="Q104" s="19">
        <f t="shared" si="5"/>
        <v>0.56373000679120777</v>
      </c>
      <c r="R104" s="19">
        <f t="shared" si="5"/>
        <v>8.725236109130266E-2</v>
      </c>
      <c r="S104" s="19">
        <f t="shared" si="5"/>
        <v>0</v>
      </c>
      <c r="T104" s="19">
        <f t="shared" si="6"/>
        <v>-0.22178091466704017</v>
      </c>
      <c r="U104" s="19">
        <f t="shared" si="7"/>
        <v>0</v>
      </c>
      <c r="V104" s="19">
        <f t="shared" si="8"/>
        <v>0</v>
      </c>
    </row>
    <row r="105" spans="1:22" x14ac:dyDescent="0.25">
      <c r="A105" s="26">
        <f>Wellpath!E105</f>
        <v>9700</v>
      </c>
      <c r="B105" s="22">
        <v>0</v>
      </c>
      <c r="C105" s="22">
        <v>0</v>
      </c>
      <c r="D105" s="22">
        <v>1</v>
      </c>
      <c r="E105" s="20">
        <f>Model!$W$22*((drdp!B105+drdp!K105)*'DEC-OS'!$B105+(drdp!E105+drdp!N105)*'DEC-OS'!$C105+(drdp!H105+drdp!Q105)*'DEC-OS'!$D105)</f>
        <v>7.1072517714700273E-2</v>
      </c>
      <c r="F105" s="20">
        <f>Model!$W$22*((drdp!C105+drdp!L105)*'DEC-OS'!$B105+(drdp!F105+drdp!O105)*'DEC-OS'!$C105+(drdp!I105+drdp!R105)*'DEC-OS'!$D105)</f>
        <v>-8.4700928321209693E-2</v>
      </c>
      <c r="G105" s="20">
        <f>Model!$W$22*((drdp!D105+drdp!M105)*'DEC-OS'!$B105+(drdp!G105+drdp!P105)*'DEC-OS'!$C105+(drdp!J105+drdp!S105)*'DEC-OS'!$D105)</f>
        <v>0</v>
      </c>
      <c r="H105" s="18">
        <f>Model!$W$22*((drdp!B105)*'DEC-OS'!$B105+(drdp!E105)*'DEC-OS'!$C105+(drdp!H105)*'DEC-OS'!$D105)</f>
        <v>3.5536258857350136E-2</v>
      </c>
      <c r="I105" s="18">
        <f>Model!$W$22*((drdp!C105)*'DEC-OS'!$B105+(drdp!F105)*'DEC-OS'!$C105+(drdp!I105)*'DEC-OS'!$D105)</f>
        <v>-4.2350464160604846E-2</v>
      </c>
      <c r="J105" s="18">
        <f>Model!$W$22*((drdp!D105)*'DEC-OS'!$B105+(drdp!G105)*'DEC-OS'!$C105+(drdp!J105)*'DEC-OS'!$D105)</f>
        <v>0</v>
      </c>
      <c r="K105" s="21">
        <f>SUM(E$3:E104)+H105</f>
        <v>-0.67974703903059897</v>
      </c>
      <c r="L105" s="21">
        <f>SUM(F$3:F104)+I105</f>
        <v>0.21068417809294698</v>
      </c>
      <c r="M105" s="21">
        <f>SUM(G$3:G104)+J105</f>
        <v>0</v>
      </c>
      <c r="N105" s="21"/>
      <c r="O105" s="21"/>
      <c r="P105" s="21"/>
      <c r="Q105" s="19">
        <f t="shared" si="5"/>
        <v>0.46205603707086662</v>
      </c>
      <c r="R105" s="19">
        <f t="shared" si="5"/>
        <v>4.43878228987006E-2</v>
      </c>
      <c r="S105" s="19">
        <f t="shared" si="5"/>
        <v>0</v>
      </c>
      <c r="T105" s="19">
        <f t="shared" si="6"/>
        <v>-0.1432119462292761</v>
      </c>
      <c r="U105" s="19">
        <f t="shared" si="7"/>
        <v>0</v>
      </c>
      <c r="V105" s="19">
        <f t="shared" si="8"/>
        <v>0</v>
      </c>
    </row>
    <row r="106" spans="1:22" x14ac:dyDescent="0.25">
      <c r="A106" s="26">
        <f>Wellpath!E106</f>
        <v>9800</v>
      </c>
      <c r="B106" s="22">
        <v>0</v>
      </c>
      <c r="C106" s="22">
        <v>0</v>
      </c>
      <c r="D106" s="22">
        <v>1</v>
      </c>
      <c r="E106" s="20">
        <f>Model!$W$22*((drdp!B106+drdp!K106)*'DEC-OS'!$B106+(drdp!E106+drdp!N106)*'DEC-OS'!$C106+(drdp!H106+drdp!Q106)*'DEC-OS'!$D106)</f>
        <v>7.1072517714700273E-2</v>
      </c>
      <c r="F106" s="20">
        <f>Model!$W$22*((drdp!C106+drdp!L106)*'DEC-OS'!$B106+(drdp!F106+drdp!O106)*'DEC-OS'!$C106+(drdp!I106+drdp!R106)*'DEC-OS'!$D106)</f>
        <v>-8.4700928321209693E-2</v>
      </c>
      <c r="G106" s="20">
        <f>Model!$W$22*((drdp!D106+drdp!M106)*'DEC-OS'!$B106+(drdp!G106+drdp!P106)*'DEC-OS'!$C106+(drdp!J106+drdp!S106)*'DEC-OS'!$D106)</f>
        <v>0</v>
      </c>
      <c r="H106" s="18">
        <f>Model!$W$22*((drdp!B106)*'DEC-OS'!$B106+(drdp!E106)*'DEC-OS'!$C106+(drdp!H106)*'DEC-OS'!$D106)</f>
        <v>3.5536258857350136E-2</v>
      </c>
      <c r="I106" s="18">
        <f>Model!$W$22*((drdp!C106)*'DEC-OS'!$B106+(drdp!F106)*'DEC-OS'!$C106+(drdp!I106)*'DEC-OS'!$D106)</f>
        <v>-4.2350464160604846E-2</v>
      </c>
      <c r="J106" s="18">
        <f>Model!$W$22*((drdp!D106)*'DEC-OS'!$B106+(drdp!G106)*'DEC-OS'!$C106+(drdp!J106)*'DEC-OS'!$D106)</f>
        <v>0</v>
      </c>
      <c r="K106" s="21">
        <f>SUM(E$3:E105)+H106</f>
        <v>-0.60867452131589872</v>
      </c>
      <c r="L106" s="21">
        <f>SUM(F$3:F105)+I106</f>
        <v>0.1259832497717373</v>
      </c>
      <c r="M106" s="21">
        <f>SUM(G$3:G105)+J106</f>
        <v>0</v>
      </c>
      <c r="N106" s="21"/>
      <c r="O106" s="21"/>
      <c r="P106" s="21"/>
      <c r="Q106" s="19">
        <f t="shared" si="5"/>
        <v>0.37048467289913845</v>
      </c>
      <c r="R106" s="19">
        <f t="shared" si="5"/>
        <v>1.5871779223047947E-2</v>
      </c>
      <c r="S106" s="19">
        <f t="shared" si="5"/>
        <v>0</v>
      </c>
      <c r="T106" s="19">
        <f t="shared" si="6"/>
        <v>-7.6682794248633515E-2</v>
      </c>
      <c r="U106" s="19">
        <f t="shared" si="7"/>
        <v>0</v>
      </c>
      <c r="V106" s="19">
        <f t="shared" si="8"/>
        <v>0</v>
      </c>
    </row>
    <row r="107" spans="1:22" x14ac:dyDescent="0.25">
      <c r="A107" s="26">
        <f>Wellpath!E107</f>
        <v>9900</v>
      </c>
      <c r="B107" s="22">
        <v>0</v>
      </c>
      <c r="C107" s="22">
        <v>0</v>
      </c>
      <c r="D107" s="22">
        <v>1</v>
      </c>
      <c r="E107" s="20">
        <f>Model!$W$22*((drdp!B107+drdp!K107)*'DEC-OS'!$B107+(drdp!E107+drdp!N107)*'DEC-OS'!$C107+(drdp!H107+drdp!Q107)*'DEC-OS'!$D107)</f>
        <v>7.1072517714700273E-2</v>
      </c>
      <c r="F107" s="20">
        <f>Model!$W$22*((drdp!C107+drdp!L107)*'DEC-OS'!$B107+(drdp!F107+drdp!O107)*'DEC-OS'!$C107+(drdp!I107+drdp!R107)*'DEC-OS'!$D107)</f>
        <v>-8.4700928321209693E-2</v>
      </c>
      <c r="G107" s="20">
        <f>Model!$W$22*((drdp!D107+drdp!M107)*'DEC-OS'!$B107+(drdp!G107+drdp!P107)*'DEC-OS'!$C107+(drdp!J107+drdp!S107)*'DEC-OS'!$D107)</f>
        <v>0</v>
      </c>
      <c r="H107" s="18">
        <f>Model!$W$22*((drdp!B107)*'DEC-OS'!$B107+(drdp!E107)*'DEC-OS'!$C107+(drdp!H107)*'DEC-OS'!$D107)</f>
        <v>3.5536258857350136E-2</v>
      </c>
      <c r="I107" s="18">
        <f>Model!$W$22*((drdp!C107)*'DEC-OS'!$B107+(drdp!F107)*'DEC-OS'!$C107+(drdp!I107)*'DEC-OS'!$D107)</f>
        <v>-4.2350464160604846E-2</v>
      </c>
      <c r="J107" s="18">
        <f>Model!$W$22*((drdp!D107)*'DEC-OS'!$B107+(drdp!G107)*'DEC-OS'!$C107+(drdp!J107)*'DEC-OS'!$D107)</f>
        <v>0</v>
      </c>
      <c r="K107" s="21">
        <f>SUM(E$3:E106)+H107</f>
        <v>-0.53760200360119847</v>
      </c>
      <c r="L107" s="21">
        <f>SUM(F$3:F106)+I107</f>
        <v>4.1282321450527605E-2</v>
      </c>
      <c r="M107" s="21">
        <f>SUM(G$3:G106)+J107</f>
        <v>0</v>
      </c>
      <c r="N107" s="21"/>
      <c r="O107" s="21"/>
      <c r="P107" s="21"/>
      <c r="Q107" s="19">
        <f t="shared" si="5"/>
        <v>0.28901591427602302</v>
      </c>
      <c r="R107" s="19">
        <f t="shared" si="5"/>
        <v>1.7042300643446916E-3</v>
      </c>
      <c r="S107" s="19">
        <f t="shared" si="5"/>
        <v>0</v>
      </c>
      <c r="T107" s="19">
        <f t="shared" si="6"/>
        <v>-2.2193458725112376E-2</v>
      </c>
      <c r="U107" s="19">
        <f t="shared" si="7"/>
        <v>0</v>
      </c>
      <c r="V107" s="19">
        <f t="shared" si="8"/>
        <v>0</v>
      </c>
    </row>
    <row r="108" spans="1:22" x14ac:dyDescent="0.25">
      <c r="A108" s="26">
        <f>Wellpath!E108</f>
        <v>10000</v>
      </c>
      <c r="B108" s="22">
        <v>0</v>
      </c>
      <c r="C108" s="22">
        <v>0</v>
      </c>
      <c r="D108" s="22">
        <v>1</v>
      </c>
      <c r="E108" s="20">
        <f>Model!$W$22*((drdp!B108+drdp!K108)*'DEC-OS'!$B108+(drdp!E108+drdp!N108)*'DEC-OS'!$C108+(drdp!H108+drdp!Q108)*'DEC-OS'!$D108)</f>
        <v>7.1072517714700273E-2</v>
      </c>
      <c r="F108" s="20">
        <f>Model!$W$22*((drdp!C108+drdp!L108)*'DEC-OS'!$B108+(drdp!F108+drdp!O108)*'DEC-OS'!$C108+(drdp!I108+drdp!R108)*'DEC-OS'!$D108)</f>
        <v>-8.4700928321209693E-2</v>
      </c>
      <c r="G108" s="20">
        <f>Model!$W$22*((drdp!D108+drdp!M108)*'DEC-OS'!$B108+(drdp!G108+drdp!P108)*'DEC-OS'!$C108+(drdp!J108+drdp!S108)*'DEC-OS'!$D108)</f>
        <v>0</v>
      </c>
      <c r="H108" s="18">
        <f>Model!$W$22*((drdp!B108)*'DEC-OS'!$B108+(drdp!E108)*'DEC-OS'!$C108+(drdp!H108)*'DEC-OS'!$D108)</f>
        <v>3.5536258857350136E-2</v>
      </c>
      <c r="I108" s="18">
        <f>Model!$W$22*((drdp!C108)*'DEC-OS'!$B108+(drdp!F108)*'DEC-OS'!$C108+(drdp!I108)*'DEC-OS'!$D108)</f>
        <v>-4.2350464160604846E-2</v>
      </c>
      <c r="J108" s="18">
        <f>Model!$W$22*((drdp!D108)*'DEC-OS'!$B108+(drdp!G108)*'DEC-OS'!$C108+(drdp!J108)*'DEC-OS'!$D108)</f>
        <v>0</v>
      </c>
      <c r="K108" s="21">
        <f>SUM(E$3:E107)+H108</f>
        <v>-0.46652948588649823</v>
      </c>
      <c r="L108" s="21">
        <f>SUM(F$3:F107)+I108</f>
        <v>-4.3418606870682087E-2</v>
      </c>
      <c r="M108" s="21">
        <f>SUM(G$3:G107)+J108</f>
        <v>0</v>
      </c>
      <c r="N108" s="21"/>
      <c r="O108" s="21"/>
      <c r="P108" s="21"/>
      <c r="Q108" s="19">
        <f t="shared" si="5"/>
        <v>0.21764976120152035</v>
      </c>
      <c r="R108" s="19">
        <f t="shared" si="5"/>
        <v>1.8851754225908417E-3</v>
      </c>
      <c r="S108" s="19">
        <f t="shared" si="5"/>
        <v>0</v>
      </c>
      <c r="T108" s="19">
        <f t="shared" si="6"/>
        <v>2.0256060341287293E-2</v>
      </c>
      <c r="U108" s="19">
        <f t="shared" si="7"/>
        <v>0</v>
      </c>
      <c r="V108" s="19">
        <f t="shared" si="8"/>
        <v>0</v>
      </c>
    </row>
    <row r="109" spans="1:22" x14ac:dyDescent="0.25">
      <c r="A109" s="26">
        <f>Wellpath!E109</f>
        <v>10100</v>
      </c>
      <c r="B109" s="22">
        <v>0</v>
      </c>
      <c r="C109" s="22">
        <v>0</v>
      </c>
      <c r="D109" s="22">
        <v>1</v>
      </c>
      <c r="E109" s="20">
        <f>Model!$W$22*((drdp!B109+drdp!K109)*'DEC-OS'!$B109+(drdp!E109+drdp!N109)*'DEC-OS'!$C109+(drdp!H109+drdp!Q109)*'DEC-OS'!$D109)</f>
        <v>7.1072517714700273E-2</v>
      </c>
      <c r="F109" s="20">
        <f>Model!$W$22*((drdp!C109+drdp!L109)*'DEC-OS'!$B109+(drdp!F109+drdp!O109)*'DEC-OS'!$C109+(drdp!I109+drdp!R109)*'DEC-OS'!$D109)</f>
        <v>-8.4700928321209693E-2</v>
      </c>
      <c r="G109" s="20">
        <f>Model!$W$22*((drdp!D109+drdp!M109)*'DEC-OS'!$B109+(drdp!G109+drdp!P109)*'DEC-OS'!$C109+(drdp!J109+drdp!S109)*'DEC-OS'!$D109)</f>
        <v>0</v>
      </c>
      <c r="H109" s="18">
        <f>Model!$W$22*((drdp!B109)*'DEC-OS'!$B109+(drdp!E109)*'DEC-OS'!$C109+(drdp!H109)*'DEC-OS'!$D109)</f>
        <v>3.5536258857350136E-2</v>
      </c>
      <c r="I109" s="18">
        <f>Model!$W$22*((drdp!C109)*'DEC-OS'!$B109+(drdp!F109)*'DEC-OS'!$C109+(drdp!I109)*'DEC-OS'!$D109)</f>
        <v>-4.2350464160604846E-2</v>
      </c>
      <c r="J109" s="18">
        <f>Model!$W$22*((drdp!D109)*'DEC-OS'!$B109+(drdp!G109)*'DEC-OS'!$C109+(drdp!J109)*'DEC-OS'!$D109)</f>
        <v>0</v>
      </c>
      <c r="K109" s="21">
        <f>SUM(E$3:E108)+H109</f>
        <v>-0.39545696817179798</v>
      </c>
      <c r="L109" s="21">
        <f>SUM(F$3:F108)+I109</f>
        <v>-0.12811953519189179</v>
      </c>
      <c r="M109" s="21">
        <f>SUM(G$3:G108)+J109</f>
        <v>0</v>
      </c>
      <c r="N109" s="21"/>
      <c r="O109" s="21"/>
      <c r="P109" s="21"/>
      <c r="Q109" s="19">
        <f t="shared" si="5"/>
        <v>0.15638621367563044</v>
      </c>
      <c r="R109" s="19">
        <f t="shared" si="5"/>
        <v>1.6414615297786397E-2</v>
      </c>
      <c r="S109" s="19">
        <f t="shared" si="5"/>
        <v>0</v>
      </c>
      <c r="T109" s="19">
        <f t="shared" si="6"/>
        <v>5.0665762950565504E-2</v>
      </c>
      <c r="U109" s="19">
        <f t="shared" si="7"/>
        <v>0</v>
      </c>
      <c r="V109" s="19">
        <f t="shared" si="8"/>
        <v>0</v>
      </c>
    </row>
    <row r="110" spans="1:22" x14ac:dyDescent="0.25">
      <c r="A110" s="26">
        <f>Wellpath!E110</f>
        <v>10200</v>
      </c>
      <c r="B110" s="22">
        <v>0</v>
      </c>
      <c r="C110" s="22">
        <v>0</v>
      </c>
      <c r="D110" s="22">
        <v>1</v>
      </c>
      <c r="E110" s="20">
        <f>Model!$W$22*((drdp!B110+drdp!K110)*'DEC-OS'!$B110+(drdp!E110+drdp!N110)*'DEC-OS'!$C110+(drdp!H110+drdp!Q110)*'DEC-OS'!$D110)</f>
        <v>7.1072517714700273E-2</v>
      </c>
      <c r="F110" s="20">
        <f>Model!$W$22*((drdp!C110+drdp!L110)*'DEC-OS'!$B110+(drdp!F110+drdp!O110)*'DEC-OS'!$C110+(drdp!I110+drdp!R110)*'DEC-OS'!$D110)</f>
        <v>-8.4700928321209693E-2</v>
      </c>
      <c r="G110" s="20">
        <f>Model!$W$22*((drdp!D110+drdp!M110)*'DEC-OS'!$B110+(drdp!G110+drdp!P110)*'DEC-OS'!$C110+(drdp!J110+drdp!S110)*'DEC-OS'!$D110)</f>
        <v>0</v>
      </c>
      <c r="H110" s="18">
        <f>Model!$W$22*((drdp!B110)*'DEC-OS'!$B110+(drdp!E110)*'DEC-OS'!$C110+(drdp!H110)*'DEC-OS'!$D110)</f>
        <v>3.5536258857350136E-2</v>
      </c>
      <c r="I110" s="18">
        <f>Model!$W$22*((drdp!C110)*'DEC-OS'!$B110+(drdp!F110)*'DEC-OS'!$C110+(drdp!I110)*'DEC-OS'!$D110)</f>
        <v>-4.2350464160604846E-2</v>
      </c>
      <c r="J110" s="18">
        <f>Model!$W$22*((drdp!D110)*'DEC-OS'!$B110+(drdp!G110)*'DEC-OS'!$C110+(drdp!J110)*'DEC-OS'!$D110)</f>
        <v>0</v>
      </c>
      <c r="K110" s="21">
        <f>SUM(E$3:E109)+H110</f>
        <v>-0.32438445045709774</v>
      </c>
      <c r="L110" s="21">
        <f>SUM(F$3:F109)+I110</f>
        <v>-0.21282046351310147</v>
      </c>
      <c r="M110" s="21">
        <f>SUM(G$3:G109)+J110</f>
        <v>0</v>
      </c>
      <c r="N110" s="21"/>
      <c r="O110" s="21"/>
      <c r="P110" s="21"/>
      <c r="Q110" s="19">
        <f t="shared" si="5"/>
        <v>0.1052252716983533</v>
      </c>
      <c r="R110" s="19">
        <f t="shared" si="5"/>
        <v>4.529254968993135E-2</v>
      </c>
      <c r="S110" s="19">
        <f t="shared" si="5"/>
        <v>0</v>
      </c>
      <c r="T110" s="19">
        <f t="shared" si="6"/>
        <v>6.9035649102722238E-2</v>
      </c>
      <c r="U110" s="19">
        <f t="shared" si="7"/>
        <v>0</v>
      </c>
      <c r="V110" s="19">
        <f t="shared" si="8"/>
        <v>0</v>
      </c>
    </row>
    <row r="111" spans="1:22" x14ac:dyDescent="0.25">
      <c r="A111" s="26">
        <f>Wellpath!E111</f>
        <v>10300</v>
      </c>
      <c r="B111" s="22">
        <v>0</v>
      </c>
      <c r="C111" s="22">
        <v>0</v>
      </c>
      <c r="D111" s="22">
        <v>1</v>
      </c>
      <c r="E111" s="20">
        <f>Model!$W$22*((drdp!B111+drdp!K111)*'DEC-OS'!$B111+(drdp!E111+drdp!N111)*'DEC-OS'!$C111+(drdp!H111+drdp!Q111)*'DEC-OS'!$D111)</f>
        <v>7.1072517714700273E-2</v>
      </c>
      <c r="F111" s="20">
        <f>Model!$W$22*((drdp!C111+drdp!L111)*'DEC-OS'!$B111+(drdp!F111+drdp!O111)*'DEC-OS'!$C111+(drdp!I111+drdp!R111)*'DEC-OS'!$D111)</f>
        <v>-8.4700928321209693E-2</v>
      </c>
      <c r="G111" s="20">
        <f>Model!$W$22*((drdp!D111+drdp!M111)*'DEC-OS'!$B111+(drdp!G111+drdp!P111)*'DEC-OS'!$C111+(drdp!J111+drdp!S111)*'DEC-OS'!$D111)</f>
        <v>0</v>
      </c>
      <c r="H111" s="18">
        <f>Model!$W$22*((drdp!B111)*'DEC-OS'!$B111+(drdp!E111)*'DEC-OS'!$C111+(drdp!H111)*'DEC-OS'!$D111)</f>
        <v>3.5536258857350136E-2</v>
      </c>
      <c r="I111" s="18">
        <f>Model!$W$22*((drdp!C111)*'DEC-OS'!$B111+(drdp!F111)*'DEC-OS'!$C111+(drdp!I111)*'DEC-OS'!$D111)</f>
        <v>-4.2350464160604846E-2</v>
      </c>
      <c r="J111" s="18">
        <f>Model!$W$22*((drdp!D111)*'DEC-OS'!$B111+(drdp!G111)*'DEC-OS'!$C111+(drdp!J111)*'DEC-OS'!$D111)</f>
        <v>0</v>
      </c>
      <c r="K111" s="21">
        <f>SUM(E$3:E110)+H111</f>
        <v>-0.25331193274239749</v>
      </c>
      <c r="L111" s="21">
        <f>SUM(F$3:F110)+I111</f>
        <v>-0.29752139183431114</v>
      </c>
      <c r="M111" s="21">
        <f>SUM(G$3:G110)+J111</f>
        <v>0</v>
      </c>
      <c r="N111" s="21"/>
      <c r="O111" s="21"/>
      <c r="P111" s="21"/>
      <c r="Q111" s="19">
        <f t="shared" si="5"/>
        <v>6.4166935269688918E-2</v>
      </c>
      <c r="R111" s="19">
        <f t="shared" si="5"/>
        <v>8.8518978599025702E-2</v>
      </c>
      <c r="S111" s="19">
        <f t="shared" si="5"/>
        <v>0</v>
      </c>
      <c r="T111" s="19">
        <f t="shared" si="6"/>
        <v>7.5365718797757511E-2</v>
      </c>
      <c r="U111" s="19">
        <f t="shared" si="7"/>
        <v>0</v>
      </c>
      <c r="V111" s="19">
        <f t="shared" si="8"/>
        <v>0</v>
      </c>
    </row>
    <row r="112" spans="1:22" x14ac:dyDescent="0.25">
      <c r="A112" s="26">
        <f>Wellpath!E112</f>
        <v>10400</v>
      </c>
      <c r="B112" s="22">
        <v>0</v>
      </c>
      <c r="C112" s="22">
        <v>0</v>
      </c>
      <c r="D112" s="22">
        <v>1</v>
      </c>
      <c r="E112" s="20">
        <f>Model!$W$22*((drdp!B112+drdp!K112)*'DEC-OS'!$B112+(drdp!E112+drdp!N112)*'DEC-OS'!$C112+(drdp!H112+drdp!Q112)*'DEC-OS'!$D112)</f>
        <v>7.1072517714700273E-2</v>
      </c>
      <c r="F112" s="20">
        <f>Model!$W$22*((drdp!C112+drdp!L112)*'DEC-OS'!$B112+(drdp!F112+drdp!O112)*'DEC-OS'!$C112+(drdp!I112+drdp!R112)*'DEC-OS'!$D112)</f>
        <v>-8.4700928321209693E-2</v>
      </c>
      <c r="G112" s="20">
        <f>Model!$W$22*((drdp!D112+drdp!M112)*'DEC-OS'!$B112+(drdp!G112+drdp!P112)*'DEC-OS'!$C112+(drdp!J112+drdp!S112)*'DEC-OS'!$D112)</f>
        <v>0</v>
      </c>
      <c r="H112" s="18">
        <f>Model!$W$22*((drdp!B112)*'DEC-OS'!$B112+(drdp!E112)*'DEC-OS'!$C112+(drdp!H112)*'DEC-OS'!$D112)</f>
        <v>3.5536258857350136E-2</v>
      </c>
      <c r="I112" s="18">
        <f>Model!$W$22*((drdp!C112)*'DEC-OS'!$B112+(drdp!F112)*'DEC-OS'!$C112+(drdp!I112)*'DEC-OS'!$D112)</f>
        <v>-4.2350464160604846E-2</v>
      </c>
      <c r="J112" s="18">
        <f>Model!$W$22*((drdp!D112)*'DEC-OS'!$B112+(drdp!G112)*'DEC-OS'!$C112+(drdp!J112)*'DEC-OS'!$D112)</f>
        <v>0</v>
      </c>
      <c r="K112" s="21">
        <f>SUM(E$3:E111)+H112</f>
        <v>-0.18223941502769719</v>
      </c>
      <c r="L112" s="21">
        <f>SUM(F$3:F111)+I112</f>
        <v>-0.38222232015552082</v>
      </c>
      <c r="M112" s="21">
        <f>SUM(G$3:G111)+J112</f>
        <v>0</v>
      </c>
      <c r="N112" s="21"/>
      <c r="O112" s="21"/>
      <c r="P112" s="21"/>
      <c r="Q112" s="19">
        <f t="shared" si="5"/>
        <v>3.3211204389637268E-2</v>
      </c>
      <c r="R112" s="19">
        <f t="shared" si="5"/>
        <v>0.14609390202506947</v>
      </c>
      <c r="S112" s="19">
        <f t="shared" si="5"/>
        <v>0</v>
      </c>
      <c r="T112" s="19">
        <f t="shared" si="6"/>
        <v>6.965597203567131E-2</v>
      </c>
      <c r="U112" s="19">
        <f t="shared" si="7"/>
        <v>0</v>
      </c>
      <c r="V112" s="19">
        <f t="shared" si="8"/>
        <v>0</v>
      </c>
    </row>
    <row r="113" spans="1:22" x14ac:dyDescent="0.25">
      <c r="A113" s="26">
        <f>Wellpath!E113</f>
        <v>10500</v>
      </c>
      <c r="B113" s="22">
        <v>0</v>
      </c>
      <c r="C113" s="22">
        <v>0</v>
      </c>
      <c r="D113" s="22">
        <v>1</v>
      </c>
      <c r="E113" s="20">
        <f>Model!$W$22*((drdp!B113+drdp!K113)*'DEC-OS'!$B113+(drdp!E113+drdp!N113)*'DEC-OS'!$C113+(drdp!H113+drdp!Q113)*'DEC-OS'!$D113)</f>
        <v>7.1072517714700273E-2</v>
      </c>
      <c r="F113" s="20">
        <f>Model!$W$22*((drdp!C113+drdp!L113)*'DEC-OS'!$B113+(drdp!F113+drdp!O113)*'DEC-OS'!$C113+(drdp!I113+drdp!R113)*'DEC-OS'!$D113)</f>
        <v>-8.4700928321209693E-2</v>
      </c>
      <c r="G113" s="20">
        <f>Model!$W$22*((drdp!D113+drdp!M113)*'DEC-OS'!$B113+(drdp!G113+drdp!P113)*'DEC-OS'!$C113+(drdp!J113+drdp!S113)*'DEC-OS'!$D113)</f>
        <v>0</v>
      </c>
      <c r="H113" s="18">
        <f>Model!$W$22*((drdp!B113)*'DEC-OS'!$B113+(drdp!E113)*'DEC-OS'!$C113+(drdp!H113)*'DEC-OS'!$D113)</f>
        <v>3.5536258857350136E-2</v>
      </c>
      <c r="I113" s="18">
        <f>Model!$W$22*((drdp!C113)*'DEC-OS'!$B113+(drdp!F113)*'DEC-OS'!$C113+(drdp!I113)*'DEC-OS'!$D113)</f>
        <v>-4.2350464160604846E-2</v>
      </c>
      <c r="J113" s="18">
        <f>Model!$W$22*((drdp!D113)*'DEC-OS'!$B113+(drdp!G113)*'DEC-OS'!$C113+(drdp!J113)*'DEC-OS'!$D113)</f>
        <v>0</v>
      </c>
      <c r="K113" s="21">
        <f>SUM(E$3:E112)+H113</f>
        <v>-0.11116689731299693</v>
      </c>
      <c r="L113" s="21">
        <f>SUM(F$3:F112)+I113</f>
        <v>-0.4669232484767305</v>
      </c>
      <c r="M113" s="21">
        <f>SUM(G$3:G112)+J113</f>
        <v>0</v>
      </c>
      <c r="N113" s="21"/>
      <c r="O113" s="21"/>
      <c r="P113" s="21"/>
      <c r="Q113" s="19">
        <f t="shared" si="5"/>
        <v>1.2358079058198405E-2</v>
      </c>
      <c r="R113" s="19">
        <f t="shared" si="5"/>
        <v>0.21801731996806262</v>
      </c>
      <c r="S113" s="19">
        <f t="shared" si="5"/>
        <v>0</v>
      </c>
      <c r="T113" s="19">
        <f t="shared" si="6"/>
        <v>5.1906408816463655E-2</v>
      </c>
      <c r="U113" s="19">
        <f t="shared" si="7"/>
        <v>0</v>
      </c>
      <c r="V113" s="19">
        <f t="shared" si="8"/>
        <v>0</v>
      </c>
    </row>
    <row r="114" spans="1:22" x14ac:dyDescent="0.25">
      <c r="A114" s="26">
        <f>Wellpath!E114</f>
        <v>10600</v>
      </c>
      <c r="B114" s="22">
        <v>0</v>
      </c>
      <c r="C114" s="22">
        <v>0</v>
      </c>
      <c r="D114" s="22">
        <v>1</v>
      </c>
      <c r="E114" s="20">
        <f>Model!$W$22*((drdp!B114+drdp!K114)*'DEC-OS'!$B114+(drdp!E114+drdp!N114)*'DEC-OS'!$C114+(drdp!H114+drdp!Q114)*'DEC-OS'!$D114)</f>
        <v>7.1072517714700273E-2</v>
      </c>
      <c r="F114" s="20">
        <f>Model!$W$22*((drdp!C114+drdp!L114)*'DEC-OS'!$B114+(drdp!F114+drdp!O114)*'DEC-OS'!$C114+(drdp!I114+drdp!R114)*'DEC-OS'!$D114)</f>
        <v>-8.4700928321209693E-2</v>
      </c>
      <c r="G114" s="20">
        <f>Model!$W$22*((drdp!D114+drdp!M114)*'DEC-OS'!$B114+(drdp!G114+drdp!P114)*'DEC-OS'!$C114+(drdp!J114+drdp!S114)*'DEC-OS'!$D114)</f>
        <v>0</v>
      </c>
      <c r="H114" s="18">
        <f>Model!$W$22*((drdp!B114)*'DEC-OS'!$B114+(drdp!E114)*'DEC-OS'!$C114+(drdp!H114)*'DEC-OS'!$D114)</f>
        <v>3.5536258857350136E-2</v>
      </c>
      <c r="I114" s="18">
        <f>Model!$W$22*((drdp!C114)*'DEC-OS'!$B114+(drdp!F114)*'DEC-OS'!$C114+(drdp!I114)*'DEC-OS'!$D114)</f>
        <v>-4.2350464160604846E-2</v>
      </c>
      <c r="J114" s="18">
        <f>Model!$W$22*((drdp!D114)*'DEC-OS'!$B114+(drdp!G114)*'DEC-OS'!$C114+(drdp!J114)*'DEC-OS'!$D114)</f>
        <v>0</v>
      </c>
      <c r="K114" s="21">
        <f>SUM(E$3:E113)+H114</f>
        <v>-4.0094379598296662E-2</v>
      </c>
      <c r="L114" s="21">
        <f>SUM(F$3:F113)+I114</f>
        <v>-0.55162417679794018</v>
      </c>
      <c r="M114" s="21">
        <f>SUM(G$3:G113)+J114</f>
        <v>0</v>
      </c>
      <c r="N114" s="21"/>
      <c r="O114" s="21"/>
      <c r="P114" s="21"/>
      <c r="Q114" s="19">
        <f t="shared" si="5"/>
        <v>1.6075592753723076E-3</v>
      </c>
      <c r="R114" s="19">
        <f t="shared" si="5"/>
        <v>0.30428923242800515</v>
      </c>
      <c r="S114" s="19">
        <f t="shared" si="5"/>
        <v>0</v>
      </c>
      <c r="T114" s="19">
        <f t="shared" si="6"/>
        <v>2.2117029140134522E-2</v>
      </c>
      <c r="U114" s="19">
        <f t="shared" si="7"/>
        <v>0</v>
      </c>
      <c r="V114" s="19">
        <f t="shared" si="8"/>
        <v>0</v>
      </c>
    </row>
    <row r="115" spans="1:22" x14ac:dyDescent="0.25">
      <c r="A115" s="26">
        <f>Wellpath!E115</f>
        <v>10700</v>
      </c>
      <c r="B115" s="22">
        <v>0</v>
      </c>
      <c r="C115" s="22">
        <v>0</v>
      </c>
      <c r="D115" s="22">
        <v>1</v>
      </c>
      <c r="E115" s="20">
        <f>Model!$W$22*((drdp!B115+drdp!K115)*'DEC-OS'!$B115+(drdp!E115+drdp!N115)*'DEC-OS'!$C115+(drdp!H115+drdp!Q115)*'DEC-OS'!$D115)</f>
        <v>7.1072517714700273E-2</v>
      </c>
      <c r="F115" s="20">
        <f>Model!$W$22*((drdp!C115+drdp!L115)*'DEC-OS'!$B115+(drdp!F115+drdp!O115)*'DEC-OS'!$C115+(drdp!I115+drdp!R115)*'DEC-OS'!$D115)</f>
        <v>-8.4700928321209693E-2</v>
      </c>
      <c r="G115" s="20">
        <f>Model!$W$22*((drdp!D115+drdp!M115)*'DEC-OS'!$B115+(drdp!G115+drdp!P115)*'DEC-OS'!$C115+(drdp!J115+drdp!S115)*'DEC-OS'!$D115)</f>
        <v>0</v>
      </c>
      <c r="H115" s="18">
        <f>Model!$W$22*((drdp!B115)*'DEC-OS'!$B115+(drdp!E115)*'DEC-OS'!$C115+(drdp!H115)*'DEC-OS'!$D115)</f>
        <v>3.5536258857350136E-2</v>
      </c>
      <c r="I115" s="18">
        <f>Model!$W$22*((drdp!C115)*'DEC-OS'!$B115+(drdp!F115)*'DEC-OS'!$C115+(drdp!I115)*'DEC-OS'!$D115)</f>
        <v>-4.2350464160604846E-2</v>
      </c>
      <c r="J115" s="18">
        <f>Model!$W$22*((drdp!D115)*'DEC-OS'!$B115+(drdp!G115)*'DEC-OS'!$C115+(drdp!J115)*'DEC-OS'!$D115)</f>
        <v>0</v>
      </c>
      <c r="K115" s="21">
        <f>SUM(E$3:E114)+H115</f>
        <v>3.0978138116403611E-2</v>
      </c>
      <c r="L115" s="21">
        <f>SUM(F$3:F114)+I115</f>
        <v>-0.63632510511914986</v>
      </c>
      <c r="M115" s="21">
        <f>SUM(G$3:G114)+J115</f>
        <v>0</v>
      </c>
      <c r="N115" s="21"/>
      <c r="O115" s="21"/>
      <c r="P115" s="21"/>
      <c r="Q115" s="19">
        <f t="shared" si="5"/>
        <v>9.5964504115897832E-4</v>
      </c>
      <c r="R115" s="19">
        <f t="shared" si="5"/>
        <v>0.4049096394048971</v>
      </c>
      <c r="S115" s="19">
        <f t="shared" si="5"/>
        <v>0</v>
      </c>
      <c r="T115" s="19">
        <f t="shared" si="6"/>
        <v>-1.9712166993316071E-2</v>
      </c>
      <c r="U115" s="19">
        <f t="shared" si="7"/>
        <v>0</v>
      </c>
      <c r="V115" s="19">
        <f t="shared" si="8"/>
        <v>0</v>
      </c>
    </row>
    <row r="116" spans="1:22" x14ac:dyDescent="0.25">
      <c r="A116" s="26">
        <f>Wellpath!E116</f>
        <v>10800</v>
      </c>
      <c r="B116" s="22">
        <v>0</v>
      </c>
      <c r="C116" s="22">
        <v>0</v>
      </c>
      <c r="D116" s="22">
        <v>1</v>
      </c>
      <c r="E116" s="20">
        <f>Model!$W$22*((drdp!B116+drdp!K116)*'DEC-OS'!$B116+(drdp!E116+drdp!N116)*'DEC-OS'!$C116+(drdp!H116+drdp!Q116)*'DEC-OS'!$D116)</f>
        <v>7.1072517714700273E-2</v>
      </c>
      <c r="F116" s="20">
        <f>Model!$W$22*((drdp!C116+drdp!L116)*'DEC-OS'!$B116+(drdp!F116+drdp!O116)*'DEC-OS'!$C116+(drdp!I116+drdp!R116)*'DEC-OS'!$D116)</f>
        <v>-8.4700928321209693E-2</v>
      </c>
      <c r="G116" s="20">
        <f>Model!$W$22*((drdp!D116+drdp!M116)*'DEC-OS'!$B116+(drdp!G116+drdp!P116)*'DEC-OS'!$C116+(drdp!J116+drdp!S116)*'DEC-OS'!$D116)</f>
        <v>0</v>
      </c>
      <c r="H116" s="18">
        <f>Model!$W$22*((drdp!B116)*'DEC-OS'!$B116+(drdp!E116)*'DEC-OS'!$C116+(drdp!H116)*'DEC-OS'!$D116)</f>
        <v>3.5536258857350136E-2</v>
      </c>
      <c r="I116" s="18">
        <f>Model!$W$22*((drdp!C116)*'DEC-OS'!$B116+(drdp!F116)*'DEC-OS'!$C116+(drdp!I116)*'DEC-OS'!$D116)</f>
        <v>-4.2350464160604846E-2</v>
      </c>
      <c r="J116" s="18">
        <f>Model!$W$22*((drdp!D116)*'DEC-OS'!$B116+(drdp!G116)*'DEC-OS'!$C116+(drdp!J116)*'DEC-OS'!$D116)</f>
        <v>0</v>
      </c>
      <c r="K116" s="21">
        <f>SUM(E$3:E115)+H116</f>
        <v>0.10205065583110388</v>
      </c>
      <c r="L116" s="21">
        <f>SUM(F$3:F115)+I116</f>
        <v>-0.72102603344035954</v>
      </c>
      <c r="M116" s="21">
        <f>SUM(G$3:G115)+J116</f>
        <v>0</v>
      </c>
      <c r="N116" s="21"/>
      <c r="O116" s="21"/>
      <c r="P116" s="21"/>
      <c r="Q116" s="19">
        <f t="shared" si="5"/>
        <v>1.0414336355558418E-2</v>
      </c>
      <c r="R116" s="19">
        <f t="shared" si="5"/>
        <v>0.51987854089873842</v>
      </c>
      <c r="S116" s="19">
        <f t="shared" si="5"/>
        <v>0</v>
      </c>
      <c r="T116" s="19">
        <f t="shared" si="6"/>
        <v>-7.3581179583888129E-2</v>
      </c>
      <c r="U116" s="19">
        <f t="shared" si="7"/>
        <v>0</v>
      </c>
      <c r="V116" s="19">
        <f t="shared" si="8"/>
        <v>0</v>
      </c>
    </row>
    <row r="117" spans="1:22" x14ac:dyDescent="0.25">
      <c r="A117" s="26">
        <f>Wellpath!E117</f>
        <v>10900</v>
      </c>
      <c r="B117" s="22">
        <v>0</v>
      </c>
      <c r="C117" s="22">
        <v>0</v>
      </c>
      <c r="D117" s="22">
        <v>1</v>
      </c>
      <c r="E117" s="20">
        <f>Model!$W$22*((drdp!B117+drdp!K117)*'DEC-OS'!$B117+(drdp!E117+drdp!N117)*'DEC-OS'!$C117+(drdp!H117+drdp!Q117)*'DEC-OS'!$D117)</f>
        <v>7.1072517714700273E-2</v>
      </c>
      <c r="F117" s="20">
        <f>Model!$W$22*((drdp!C117+drdp!L117)*'DEC-OS'!$B117+(drdp!F117+drdp!O117)*'DEC-OS'!$C117+(drdp!I117+drdp!R117)*'DEC-OS'!$D117)</f>
        <v>-8.4700928321209693E-2</v>
      </c>
      <c r="G117" s="20">
        <f>Model!$W$22*((drdp!D117+drdp!M117)*'DEC-OS'!$B117+(drdp!G117+drdp!P117)*'DEC-OS'!$C117+(drdp!J117+drdp!S117)*'DEC-OS'!$D117)</f>
        <v>0</v>
      </c>
      <c r="H117" s="18">
        <f>Model!$W$22*((drdp!B117)*'DEC-OS'!$B117+(drdp!E117)*'DEC-OS'!$C117+(drdp!H117)*'DEC-OS'!$D117)</f>
        <v>3.5536258857350136E-2</v>
      </c>
      <c r="I117" s="18">
        <f>Model!$W$22*((drdp!C117)*'DEC-OS'!$B117+(drdp!F117)*'DEC-OS'!$C117+(drdp!I117)*'DEC-OS'!$D117)</f>
        <v>-4.2350464160604846E-2</v>
      </c>
      <c r="J117" s="18">
        <f>Model!$W$22*((drdp!D117)*'DEC-OS'!$B117+(drdp!G117)*'DEC-OS'!$C117+(drdp!J117)*'DEC-OS'!$D117)</f>
        <v>0</v>
      </c>
      <c r="K117" s="21">
        <f>SUM(E$3:E116)+H117</f>
        <v>0.17312317354580414</v>
      </c>
      <c r="L117" s="21">
        <f>SUM(F$3:F116)+I117</f>
        <v>-0.80572696176156922</v>
      </c>
      <c r="M117" s="21">
        <f>SUM(G$3:G116)+J117</f>
        <v>0</v>
      </c>
      <c r="N117" s="21"/>
      <c r="O117" s="21"/>
      <c r="P117" s="21"/>
      <c r="Q117" s="19">
        <f t="shared" si="5"/>
        <v>2.9971633218570621E-2</v>
      </c>
      <c r="R117" s="19">
        <f t="shared" si="5"/>
        <v>0.64919593690952926</v>
      </c>
      <c r="S117" s="19">
        <f t="shared" si="5"/>
        <v>0</v>
      </c>
      <c r="T117" s="19">
        <f t="shared" si="6"/>
        <v>-0.13949000863158165</v>
      </c>
      <c r="U117" s="19">
        <f t="shared" si="7"/>
        <v>0</v>
      </c>
      <c r="V117" s="19">
        <f t="shared" si="8"/>
        <v>0</v>
      </c>
    </row>
    <row r="118" spans="1:22" x14ac:dyDescent="0.25">
      <c r="A118" s="26">
        <f>Wellpath!E118</f>
        <v>11000</v>
      </c>
      <c r="B118" s="22">
        <v>0</v>
      </c>
      <c r="C118" s="22">
        <v>0</v>
      </c>
      <c r="D118" s="22">
        <v>1</v>
      </c>
      <c r="E118" s="20">
        <f>Model!$W$22*((drdp!B118+drdp!K118)*'DEC-OS'!$B118+(drdp!E118+drdp!N118)*'DEC-OS'!$C118+(drdp!H118+drdp!Q118)*'DEC-OS'!$D118)</f>
        <v>7.1072517714700273E-2</v>
      </c>
      <c r="F118" s="20">
        <f>Model!$W$22*((drdp!C118+drdp!L118)*'DEC-OS'!$B118+(drdp!F118+drdp!O118)*'DEC-OS'!$C118+(drdp!I118+drdp!R118)*'DEC-OS'!$D118)</f>
        <v>-8.4700928321209693E-2</v>
      </c>
      <c r="G118" s="20">
        <f>Model!$W$22*((drdp!D118+drdp!M118)*'DEC-OS'!$B118+(drdp!G118+drdp!P118)*'DEC-OS'!$C118+(drdp!J118+drdp!S118)*'DEC-OS'!$D118)</f>
        <v>0</v>
      </c>
      <c r="H118" s="18">
        <f>Model!$W$22*((drdp!B118)*'DEC-OS'!$B118+(drdp!E118)*'DEC-OS'!$C118+(drdp!H118)*'DEC-OS'!$D118)</f>
        <v>3.5536258857350136E-2</v>
      </c>
      <c r="I118" s="18">
        <f>Model!$W$22*((drdp!C118)*'DEC-OS'!$B118+(drdp!F118)*'DEC-OS'!$C118+(drdp!I118)*'DEC-OS'!$D118)</f>
        <v>-4.2350464160604846E-2</v>
      </c>
      <c r="J118" s="18">
        <f>Model!$W$22*((drdp!D118)*'DEC-OS'!$B118+(drdp!G118)*'DEC-OS'!$C118+(drdp!J118)*'DEC-OS'!$D118)</f>
        <v>0</v>
      </c>
      <c r="K118" s="21">
        <f>SUM(E$3:E117)+H118</f>
        <v>0.24419569126050444</v>
      </c>
      <c r="L118" s="21">
        <f>SUM(F$3:F117)+I118</f>
        <v>-0.89042789008277889</v>
      </c>
      <c r="M118" s="21">
        <f>SUM(G$3:G117)+J118</f>
        <v>0</v>
      </c>
      <c r="N118" s="21"/>
      <c r="O118" s="21"/>
      <c r="P118" s="21"/>
      <c r="Q118" s="19">
        <f t="shared" si="5"/>
        <v>5.9631535630195603E-2</v>
      </c>
      <c r="R118" s="19">
        <f t="shared" si="5"/>
        <v>0.79286182743726941</v>
      </c>
      <c r="S118" s="19">
        <f t="shared" si="5"/>
        <v>0</v>
      </c>
      <c r="T118" s="19">
        <f t="shared" si="6"/>
        <v>-0.21743865413639665</v>
      </c>
      <c r="U118" s="19">
        <f t="shared" si="7"/>
        <v>0</v>
      </c>
      <c r="V118" s="19">
        <f t="shared" si="8"/>
        <v>0</v>
      </c>
    </row>
    <row r="119" spans="1:22" x14ac:dyDescent="0.25">
      <c r="A119" s="26">
        <f>Wellpath!E119</f>
        <v>11100</v>
      </c>
      <c r="B119" s="22">
        <v>0</v>
      </c>
      <c r="C119" s="22">
        <v>0</v>
      </c>
      <c r="D119" s="22">
        <v>1</v>
      </c>
      <c r="E119" s="20">
        <f>Model!$W$22*((drdp!B119+drdp!K119)*'DEC-OS'!$B119+(drdp!E119+drdp!N119)*'DEC-OS'!$C119+(drdp!H119+drdp!Q119)*'DEC-OS'!$D119)</f>
        <v>7.1072517714700273E-2</v>
      </c>
      <c r="F119" s="20">
        <f>Model!$W$22*((drdp!C119+drdp!L119)*'DEC-OS'!$B119+(drdp!F119+drdp!O119)*'DEC-OS'!$C119+(drdp!I119+drdp!R119)*'DEC-OS'!$D119)</f>
        <v>-8.4700928321209693E-2</v>
      </c>
      <c r="G119" s="20">
        <f>Model!$W$22*((drdp!D119+drdp!M119)*'DEC-OS'!$B119+(drdp!G119+drdp!P119)*'DEC-OS'!$C119+(drdp!J119+drdp!S119)*'DEC-OS'!$D119)</f>
        <v>0</v>
      </c>
      <c r="H119" s="18">
        <f>Model!$W$22*((drdp!B119)*'DEC-OS'!$B119+(drdp!E119)*'DEC-OS'!$C119+(drdp!H119)*'DEC-OS'!$D119)</f>
        <v>3.5536258857350136E-2</v>
      </c>
      <c r="I119" s="18">
        <f>Model!$W$22*((drdp!C119)*'DEC-OS'!$B119+(drdp!F119)*'DEC-OS'!$C119+(drdp!I119)*'DEC-OS'!$D119)</f>
        <v>-4.2350464160604846E-2</v>
      </c>
      <c r="J119" s="18">
        <f>Model!$W$22*((drdp!D119)*'DEC-OS'!$B119+(drdp!G119)*'DEC-OS'!$C119+(drdp!J119)*'DEC-OS'!$D119)</f>
        <v>0</v>
      </c>
      <c r="K119" s="21">
        <f>SUM(E$3:E118)+H119</f>
        <v>0.31526820897520469</v>
      </c>
      <c r="L119" s="21">
        <f>SUM(F$3:F118)+I119</f>
        <v>-0.97512881840398857</v>
      </c>
      <c r="M119" s="21">
        <f>SUM(G$3:G118)+J119</f>
        <v>0</v>
      </c>
      <c r="N119" s="21"/>
      <c r="O119" s="21"/>
      <c r="P119" s="21"/>
      <c r="Q119" s="19">
        <f t="shared" si="5"/>
        <v>9.9394043590433329E-2</v>
      </c>
      <c r="R119" s="19">
        <f t="shared" si="5"/>
        <v>0.95087621248195897</v>
      </c>
      <c r="S119" s="19">
        <f t="shared" si="5"/>
        <v>0</v>
      </c>
      <c r="T119" s="19">
        <f t="shared" si="6"/>
        <v>-0.30742711609833312</v>
      </c>
      <c r="U119" s="19">
        <f t="shared" si="7"/>
        <v>0</v>
      </c>
      <c r="V119" s="19">
        <f t="shared" si="8"/>
        <v>0</v>
      </c>
    </row>
    <row r="120" spans="1:22" x14ac:dyDescent="0.25">
      <c r="A120" s="26">
        <f>Wellpath!E120</f>
        <v>11200</v>
      </c>
      <c r="B120" s="22">
        <v>0</v>
      </c>
      <c r="C120" s="22">
        <v>0</v>
      </c>
      <c r="D120" s="22">
        <v>1</v>
      </c>
      <c r="E120" s="20">
        <f>Model!$W$22*((drdp!B120+drdp!K120)*'DEC-OS'!$B120+(drdp!E120+drdp!N120)*'DEC-OS'!$C120+(drdp!H120+drdp!Q120)*'DEC-OS'!$D120)</f>
        <v>7.1072517714700273E-2</v>
      </c>
      <c r="F120" s="20">
        <f>Model!$W$22*((drdp!C120+drdp!L120)*'DEC-OS'!$B120+(drdp!F120+drdp!O120)*'DEC-OS'!$C120+(drdp!I120+drdp!R120)*'DEC-OS'!$D120)</f>
        <v>-8.4700928321209693E-2</v>
      </c>
      <c r="G120" s="20">
        <f>Model!$W$22*((drdp!D120+drdp!M120)*'DEC-OS'!$B120+(drdp!G120+drdp!P120)*'DEC-OS'!$C120+(drdp!J120+drdp!S120)*'DEC-OS'!$D120)</f>
        <v>0</v>
      </c>
      <c r="H120" s="18">
        <f>Model!$W$22*((drdp!B120)*'DEC-OS'!$B120+(drdp!E120)*'DEC-OS'!$C120+(drdp!H120)*'DEC-OS'!$D120)</f>
        <v>3.5536258857350136E-2</v>
      </c>
      <c r="I120" s="18">
        <f>Model!$W$22*((drdp!C120)*'DEC-OS'!$B120+(drdp!F120)*'DEC-OS'!$C120+(drdp!I120)*'DEC-OS'!$D120)</f>
        <v>-4.2350464160604846E-2</v>
      </c>
      <c r="J120" s="18">
        <f>Model!$W$22*((drdp!D120)*'DEC-OS'!$B120+(drdp!G120)*'DEC-OS'!$C120+(drdp!J120)*'DEC-OS'!$D120)</f>
        <v>0</v>
      </c>
      <c r="K120" s="21">
        <f>SUM(E$3:E119)+H120</f>
        <v>0.38634072668990493</v>
      </c>
      <c r="L120" s="21">
        <f>SUM(F$3:F119)+I120</f>
        <v>-1.0598297467251985</v>
      </c>
      <c r="M120" s="21">
        <f>SUM(G$3:G119)+J120</f>
        <v>0</v>
      </c>
      <c r="N120" s="21"/>
      <c r="O120" s="21"/>
      <c r="P120" s="21"/>
      <c r="Q120" s="19">
        <f t="shared" si="5"/>
        <v>0.14925915709928383</v>
      </c>
      <c r="R120" s="19">
        <f t="shared" si="5"/>
        <v>1.1232390920435984</v>
      </c>
      <c r="S120" s="19">
        <f t="shared" si="5"/>
        <v>0</v>
      </c>
      <c r="T120" s="19">
        <f t="shared" si="6"/>
        <v>-0.40945539451739105</v>
      </c>
      <c r="U120" s="19">
        <f t="shared" si="7"/>
        <v>0</v>
      </c>
      <c r="V120" s="19">
        <f t="shared" si="8"/>
        <v>0</v>
      </c>
    </row>
    <row r="121" spans="1:22" x14ac:dyDescent="0.25">
      <c r="A121" s="26">
        <f>Wellpath!E121</f>
        <v>11300</v>
      </c>
      <c r="B121" s="22">
        <v>0</v>
      </c>
      <c r="C121" s="22">
        <v>0</v>
      </c>
      <c r="D121" s="22">
        <v>1</v>
      </c>
      <c r="E121" s="20">
        <f>Model!$W$22*((drdp!B121+drdp!K121)*'DEC-OS'!$B121+(drdp!E121+drdp!N121)*'DEC-OS'!$C121+(drdp!H121+drdp!Q121)*'DEC-OS'!$D121)</f>
        <v>7.1072517714700273E-2</v>
      </c>
      <c r="F121" s="20">
        <f>Model!$W$22*((drdp!C121+drdp!L121)*'DEC-OS'!$B121+(drdp!F121+drdp!O121)*'DEC-OS'!$C121+(drdp!I121+drdp!R121)*'DEC-OS'!$D121)</f>
        <v>-8.4700928321209693E-2</v>
      </c>
      <c r="G121" s="20">
        <f>Model!$W$22*((drdp!D121+drdp!M121)*'DEC-OS'!$B121+(drdp!G121+drdp!P121)*'DEC-OS'!$C121+(drdp!J121+drdp!S121)*'DEC-OS'!$D121)</f>
        <v>0</v>
      </c>
      <c r="H121" s="18">
        <f>Model!$W$22*((drdp!B121)*'DEC-OS'!$B121+(drdp!E121)*'DEC-OS'!$C121+(drdp!H121)*'DEC-OS'!$D121)</f>
        <v>3.5536258857350136E-2</v>
      </c>
      <c r="I121" s="18">
        <f>Model!$W$22*((drdp!C121)*'DEC-OS'!$B121+(drdp!F121)*'DEC-OS'!$C121+(drdp!I121)*'DEC-OS'!$D121)</f>
        <v>-4.2350464160604846E-2</v>
      </c>
      <c r="J121" s="18">
        <f>Model!$W$22*((drdp!D121)*'DEC-OS'!$B121+(drdp!G121)*'DEC-OS'!$C121+(drdp!J121)*'DEC-OS'!$D121)</f>
        <v>0</v>
      </c>
      <c r="K121" s="21">
        <f>SUM(E$3:E120)+H121</f>
        <v>0.45741324440460518</v>
      </c>
      <c r="L121" s="21">
        <f>SUM(F$3:F120)+I121</f>
        <v>-1.1445306750464082</v>
      </c>
      <c r="M121" s="21">
        <f>SUM(G$3:G120)+J121</f>
        <v>0</v>
      </c>
      <c r="N121" s="21"/>
      <c r="O121" s="21"/>
      <c r="P121" s="21"/>
      <c r="Q121" s="19">
        <f t="shared" si="5"/>
        <v>0.20922687615674707</v>
      </c>
      <c r="R121" s="19">
        <f t="shared" si="5"/>
        <v>1.3099504661221868</v>
      </c>
      <c r="S121" s="19">
        <f t="shared" si="5"/>
        <v>0</v>
      </c>
      <c r="T121" s="19">
        <f t="shared" si="6"/>
        <v>-0.52352348939357041</v>
      </c>
      <c r="U121" s="19">
        <f t="shared" si="7"/>
        <v>0</v>
      </c>
      <c r="V121" s="19">
        <f t="shared" si="8"/>
        <v>0</v>
      </c>
    </row>
    <row r="122" spans="1:22" x14ac:dyDescent="0.25">
      <c r="A122" s="26">
        <f>Wellpath!E122</f>
        <v>11400</v>
      </c>
      <c r="B122" s="22">
        <v>0</v>
      </c>
      <c r="C122" s="22">
        <v>0</v>
      </c>
      <c r="D122" s="22">
        <v>1</v>
      </c>
      <c r="E122" s="20">
        <f>Model!$W$22*((drdp!B122+drdp!K122)*'DEC-OS'!$B122+(drdp!E122+drdp!N122)*'DEC-OS'!$C122+(drdp!H122+drdp!Q122)*'DEC-OS'!$D122)</f>
        <v>7.1072517714700273E-2</v>
      </c>
      <c r="F122" s="20">
        <f>Model!$W$22*((drdp!C122+drdp!L122)*'DEC-OS'!$B122+(drdp!F122+drdp!O122)*'DEC-OS'!$C122+(drdp!I122+drdp!R122)*'DEC-OS'!$D122)</f>
        <v>-8.4700928321209693E-2</v>
      </c>
      <c r="G122" s="20">
        <f>Model!$W$22*((drdp!D122+drdp!M122)*'DEC-OS'!$B122+(drdp!G122+drdp!P122)*'DEC-OS'!$C122+(drdp!J122+drdp!S122)*'DEC-OS'!$D122)</f>
        <v>0</v>
      </c>
      <c r="H122" s="18">
        <f>Model!$W$22*((drdp!B122)*'DEC-OS'!$B122+(drdp!E122)*'DEC-OS'!$C122+(drdp!H122)*'DEC-OS'!$D122)</f>
        <v>3.5536258857350136E-2</v>
      </c>
      <c r="I122" s="18">
        <f>Model!$W$22*((drdp!C122)*'DEC-OS'!$B122+(drdp!F122)*'DEC-OS'!$C122+(drdp!I122)*'DEC-OS'!$D122)</f>
        <v>-4.2350464160604846E-2</v>
      </c>
      <c r="J122" s="18">
        <f>Model!$W$22*((drdp!D122)*'DEC-OS'!$B122+(drdp!G122)*'DEC-OS'!$C122+(drdp!J122)*'DEC-OS'!$D122)</f>
        <v>0</v>
      </c>
      <c r="K122" s="21">
        <f>SUM(E$3:E121)+H122</f>
        <v>0.52848576211930542</v>
      </c>
      <c r="L122" s="21">
        <f>SUM(F$3:F121)+I122</f>
        <v>-1.2292316033676178</v>
      </c>
      <c r="M122" s="21">
        <f>SUM(G$3:G121)+J122</f>
        <v>0</v>
      </c>
      <c r="N122" s="21"/>
      <c r="O122" s="21"/>
      <c r="P122" s="21"/>
      <c r="Q122" s="19">
        <f t="shared" si="5"/>
        <v>0.27929720076282311</v>
      </c>
      <c r="R122" s="19">
        <f t="shared" si="5"/>
        <v>1.5110103347177246</v>
      </c>
      <c r="S122" s="19">
        <f t="shared" si="5"/>
        <v>0</v>
      </c>
      <c r="T122" s="19">
        <f t="shared" si="6"/>
        <v>-0.64963140072687131</v>
      </c>
      <c r="U122" s="19">
        <f t="shared" si="7"/>
        <v>0</v>
      </c>
      <c r="V122" s="19">
        <f t="shared" si="8"/>
        <v>0</v>
      </c>
    </row>
    <row r="123" spans="1:22" x14ac:dyDescent="0.25">
      <c r="A123" s="26">
        <f>Wellpath!E123</f>
        <v>11500</v>
      </c>
      <c r="B123" s="22">
        <v>0</v>
      </c>
      <c r="C123" s="22">
        <v>0</v>
      </c>
      <c r="D123" s="22">
        <v>1</v>
      </c>
      <c r="E123" s="20">
        <f>Model!$W$22*((drdp!B123+drdp!K123)*'DEC-OS'!$B123+(drdp!E123+drdp!N123)*'DEC-OS'!$C123+(drdp!H123+drdp!Q123)*'DEC-OS'!$D123)</f>
        <v>7.1072517714700273E-2</v>
      </c>
      <c r="F123" s="20">
        <f>Model!$W$22*((drdp!C123+drdp!L123)*'DEC-OS'!$B123+(drdp!F123+drdp!O123)*'DEC-OS'!$C123+(drdp!I123+drdp!R123)*'DEC-OS'!$D123)</f>
        <v>-8.4700928321209693E-2</v>
      </c>
      <c r="G123" s="20">
        <f>Model!$W$22*((drdp!D123+drdp!M123)*'DEC-OS'!$B123+(drdp!G123+drdp!P123)*'DEC-OS'!$C123+(drdp!J123+drdp!S123)*'DEC-OS'!$D123)</f>
        <v>0</v>
      </c>
      <c r="H123" s="18">
        <f>Model!$W$22*((drdp!B123)*'DEC-OS'!$B123+(drdp!E123)*'DEC-OS'!$C123+(drdp!H123)*'DEC-OS'!$D123)</f>
        <v>3.5536258857350136E-2</v>
      </c>
      <c r="I123" s="18">
        <f>Model!$W$22*((drdp!C123)*'DEC-OS'!$B123+(drdp!F123)*'DEC-OS'!$C123+(drdp!I123)*'DEC-OS'!$D123)</f>
        <v>-4.2350464160604846E-2</v>
      </c>
      <c r="J123" s="18">
        <f>Model!$W$22*((drdp!D123)*'DEC-OS'!$B123+(drdp!G123)*'DEC-OS'!$C123+(drdp!J123)*'DEC-OS'!$D123)</f>
        <v>0</v>
      </c>
      <c r="K123" s="21">
        <f>SUM(E$3:E122)+H123</f>
        <v>0.59955827983400567</v>
      </c>
      <c r="L123" s="21">
        <f>SUM(F$3:F122)+I123</f>
        <v>-1.3139325316888275</v>
      </c>
      <c r="M123" s="21">
        <f>SUM(G$3:G122)+J123</f>
        <v>0</v>
      </c>
      <c r="N123" s="21"/>
      <c r="O123" s="21"/>
      <c r="P123" s="21"/>
      <c r="Q123" s="19">
        <f t="shared" si="5"/>
        <v>0.35947013091751184</v>
      </c>
      <c r="R123" s="19">
        <f t="shared" si="5"/>
        <v>1.7264186978302116</v>
      </c>
      <c r="S123" s="19">
        <f t="shared" si="5"/>
        <v>0</v>
      </c>
      <c r="T123" s="19">
        <f t="shared" si="6"/>
        <v>-0.78777912851729359</v>
      </c>
      <c r="U123" s="19">
        <f t="shared" si="7"/>
        <v>0</v>
      </c>
      <c r="V123" s="19">
        <f t="shared" si="8"/>
        <v>0</v>
      </c>
    </row>
    <row r="124" spans="1:22" x14ac:dyDescent="0.25">
      <c r="A124" s="26">
        <f>Wellpath!E124</f>
        <v>11600</v>
      </c>
      <c r="B124" s="22">
        <v>0</v>
      </c>
      <c r="C124" s="22">
        <v>0</v>
      </c>
      <c r="D124" s="22">
        <v>1</v>
      </c>
      <c r="E124" s="20">
        <f>Model!$W$22*((drdp!B124+drdp!K124)*'DEC-OS'!$B124+(drdp!E124+drdp!N124)*'DEC-OS'!$C124+(drdp!H124+drdp!Q124)*'DEC-OS'!$D124)</f>
        <v>7.1072517714700273E-2</v>
      </c>
      <c r="F124" s="20">
        <f>Model!$W$22*((drdp!C124+drdp!L124)*'DEC-OS'!$B124+(drdp!F124+drdp!O124)*'DEC-OS'!$C124+(drdp!I124+drdp!R124)*'DEC-OS'!$D124)</f>
        <v>-8.4700928321209693E-2</v>
      </c>
      <c r="G124" s="20">
        <f>Model!$W$22*((drdp!D124+drdp!M124)*'DEC-OS'!$B124+(drdp!G124+drdp!P124)*'DEC-OS'!$C124+(drdp!J124+drdp!S124)*'DEC-OS'!$D124)</f>
        <v>0</v>
      </c>
      <c r="H124" s="18">
        <f>Model!$W$22*((drdp!B124)*'DEC-OS'!$B124+(drdp!E124)*'DEC-OS'!$C124+(drdp!H124)*'DEC-OS'!$D124)</f>
        <v>3.5536258857350136E-2</v>
      </c>
      <c r="I124" s="18">
        <f>Model!$W$22*((drdp!C124)*'DEC-OS'!$B124+(drdp!F124)*'DEC-OS'!$C124+(drdp!I124)*'DEC-OS'!$D124)</f>
        <v>-4.2350464160604846E-2</v>
      </c>
      <c r="J124" s="18">
        <f>Model!$W$22*((drdp!D124)*'DEC-OS'!$B124+(drdp!G124)*'DEC-OS'!$C124+(drdp!J124)*'DEC-OS'!$D124)</f>
        <v>0</v>
      </c>
      <c r="K124" s="21">
        <f>SUM(E$3:E123)+H124</f>
        <v>0.67063079754870591</v>
      </c>
      <c r="L124" s="21">
        <f>SUM(F$3:F123)+I124</f>
        <v>-1.3986334600100372</v>
      </c>
      <c r="M124" s="21">
        <f>SUM(G$3:G123)+J124</f>
        <v>0</v>
      </c>
      <c r="N124" s="21"/>
      <c r="O124" s="21"/>
      <c r="P124" s="21"/>
      <c r="Q124" s="19">
        <f t="shared" si="5"/>
        <v>0.44974566662081339</v>
      </c>
      <c r="R124" s="19">
        <f t="shared" si="5"/>
        <v>1.9561755554596483</v>
      </c>
      <c r="S124" s="19">
        <f t="shared" si="5"/>
        <v>0</v>
      </c>
      <c r="T124" s="19">
        <f t="shared" si="6"/>
        <v>-0.93796667276483736</v>
      </c>
      <c r="U124" s="19">
        <f t="shared" si="7"/>
        <v>0</v>
      </c>
      <c r="V124" s="19">
        <f t="shared" si="8"/>
        <v>0</v>
      </c>
    </row>
    <row r="125" spans="1:22" x14ac:dyDescent="0.25">
      <c r="A125" s="26">
        <f>Wellpath!E125</f>
        <v>11700</v>
      </c>
      <c r="B125" s="22">
        <v>0</v>
      </c>
      <c r="C125" s="22">
        <v>0</v>
      </c>
      <c r="D125" s="22">
        <v>1</v>
      </c>
      <c r="E125" s="20">
        <f>Model!$W$22*((drdp!B125+drdp!K125)*'DEC-OS'!$B125+(drdp!E125+drdp!N125)*'DEC-OS'!$C125+(drdp!H125+drdp!Q125)*'DEC-OS'!$D125)</f>
        <v>7.1072517714700273E-2</v>
      </c>
      <c r="F125" s="20">
        <f>Model!$W$22*((drdp!C125+drdp!L125)*'DEC-OS'!$B125+(drdp!F125+drdp!O125)*'DEC-OS'!$C125+(drdp!I125+drdp!R125)*'DEC-OS'!$D125)</f>
        <v>-8.4700928321209693E-2</v>
      </c>
      <c r="G125" s="20">
        <f>Model!$W$22*((drdp!D125+drdp!M125)*'DEC-OS'!$B125+(drdp!G125+drdp!P125)*'DEC-OS'!$C125+(drdp!J125+drdp!S125)*'DEC-OS'!$D125)</f>
        <v>0</v>
      </c>
      <c r="H125" s="18">
        <f>Model!$W$22*((drdp!B125)*'DEC-OS'!$B125+(drdp!E125)*'DEC-OS'!$C125+(drdp!H125)*'DEC-OS'!$D125)</f>
        <v>3.5536258857350136E-2</v>
      </c>
      <c r="I125" s="18">
        <f>Model!$W$22*((drdp!C125)*'DEC-OS'!$B125+(drdp!F125)*'DEC-OS'!$C125+(drdp!I125)*'DEC-OS'!$D125)</f>
        <v>-4.2350464160604846E-2</v>
      </c>
      <c r="J125" s="18">
        <f>Model!$W$22*((drdp!D125)*'DEC-OS'!$B125+(drdp!G125)*'DEC-OS'!$C125+(drdp!J125)*'DEC-OS'!$D125)</f>
        <v>0</v>
      </c>
      <c r="K125" s="21">
        <f>SUM(E$3:E124)+H125</f>
        <v>0.74170331526340616</v>
      </c>
      <c r="L125" s="21">
        <f>SUM(F$3:F124)+I125</f>
        <v>-1.4833343883312469</v>
      </c>
      <c r="M125" s="21">
        <f>SUM(G$3:G124)+J125</f>
        <v>0</v>
      </c>
      <c r="N125" s="21"/>
      <c r="O125" s="21"/>
      <c r="P125" s="21"/>
      <c r="Q125" s="19">
        <f t="shared" si="5"/>
        <v>0.55012380787272763</v>
      </c>
      <c r="R125" s="19">
        <f t="shared" si="5"/>
        <v>2.2002809076060341</v>
      </c>
      <c r="S125" s="19">
        <f t="shared" si="5"/>
        <v>0</v>
      </c>
      <c r="T125" s="19">
        <f t="shared" si="6"/>
        <v>-1.1001940334695026</v>
      </c>
      <c r="U125" s="19">
        <f t="shared" si="7"/>
        <v>0</v>
      </c>
      <c r="V125" s="19">
        <f t="shared" si="8"/>
        <v>0</v>
      </c>
    </row>
    <row r="126" spans="1:22" x14ac:dyDescent="0.25">
      <c r="A126" s="26">
        <f>Wellpath!E126</f>
        <v>11800</v>
      </c>
      <c r="B126" s="22">
        <v>0</v>
      </c>
      <c r="C126" s="22">
        <v>0</v>
      </c>
      <c r="D126" s="22">
        <v>1</v>
      </c>
      <c r="E126" s="20">
        <f>Model!$W$22*((drdp!B126+drdp!K126)*'DEC-OS'!$B126+(drdp!E126+drdp!N126)*'DEC-OS'!$C126+(drdp!H126+drdp!Q126)*'DEC-OS'!$D126)</f>
        <v>7.1072517714700273E-2</v>
      </c>
      <c r="F126" s="20">
        <f>Model!$W$22*((drdp!C126+drdp!L126)*'DEC-OS'!$B126+(drdp!F126+drdp!O126)*'DEC-OS'!$C126+(drdp!I126+drdp!R126)*'DEC-OS'!$D126)</f>
        <v>-8.4700928321209693E-2</v>
      </c>
      <c r="G126" s="20">
        <f>Model!$W$22*((drdp!D126+drdp!M126)*'DEC-OS'!$B126+(drdp!G126+drdp!P126)*'DEC-OS'!$C126+(drdp!J126+drdp!S126)*'DEC-OS'!$D126)</f>
        <v>0</v>
      </c>
      <c r="H126" s="18">
        <f>Model!$W$22*((drdp!B126)*'DEC-OS'!$B126+(drdp!E126)*'DEC-OS'!$C126+(drdp!H126)*'DEC-OS'!$D126)</f>
        <v>3.5536258857350136E-2</v>
      </c>
      <c r="I126" s="18">
        <f>Model!$W$22*((drdp!C126)*'DEC-OS'!$B126+(drdp!F126)*'DEC-OS'!$C126+(drdp!I126)*'DEC-OS'!$D126)</f>
        <v>-4.2350464160604846E-2</v>
      </c>
      <c r="J126" s="18">
        <f>Model!$W$22*((drdp!D126)*'DEC-OS'!$B126+(drdp!G126)*'DEC-OS'!$C126+(drdp!J126)*'DEC-OS'!$D126)</f>
        <v>0</v>
      </c>
      <c r="K126" s="21">
        <f>SUM(E$3:E125)+H126</f>
        <v>0.81277583297810641</v>
      </c>
      <c r="L126" s="21">
        <f>SUM(F$3:F125)+I126</f>
        <v>-1.5680353166524565</v>
      </c>
      <c r="M126" s="21">
        <f>SUM(G$3:G125)+J126</f>
        <v>0</v>
      </c>
      <c r="N126" s="21"/>
      <c r="O126" s="21"/>
      <c r="P126" s="21"/>
      <c r="Q126" s="19">
        <f t="shared" si="5"/>
        <v>0.66060455467325474</v>
      </c>
      <c r="R126" s="19">
        <f t="shared" si="5"/>
        <v>2.4587347542693698</v>
      </c>
      <c r="S126" s="19">
        <f t="shared" si="5"/>
        <v>0</v>
      </c>
      <c r="T126" s="19">
        <f t="shared" si="6"/>
        <v>-1.2744612106312891</v>
      </c>
      <c r="U126" s="19">
        <f t="shared" si="7"/>
        <v>0</v>
      </c>
      <c r="V126" s="19">
        <f t="shared" si="8"/>
        <v>0</v>
      </c>
    </row>
    <row r="127" spans="1:22" x14ac:dyDescent="0.25">
      <c r="A127" s="26">
        <f>Wellpath!E127</f>
        <v>11900</v>
      </c>
      <c r="B127" s="22">
        <v>0</v>
      </c>
      <c r="C127" s="22">
        <v>0</v>
      </c>
      <c r="D127" s="22">
        <v>1</v>
      </c>
      <c r="E127" s="20">
        <f>Model!$W$22*((drdp!B127+drdp!K127)*'DEC-OS'!$B127+(drdp!E127+drdp!N127)*'DEC-OS'!$C127+(drdp!H127+drdp!Q127)*'DEC-OS'!$D127)</f>
        <v>7.1072517714700273E-2</v>
      </c>
      <c r="F127" s="20">
        <f>Model!$W$22*((drdp!C127+drdp!L127)*'DEC-OS'!$B127+(drdp!F127+drdp!O127)*'DEC-OS'!$C127+(drdp!I127+drdp!R127)*'DEC-OS'!$D127)</f>
        <v>-8.4700928321209693E-2</v>
      </c>
      <c r="G127" s="20">
        <f>Model!$W$22*((drdp!D127+drdp!M127)*'DEC-OS'!$B127+(drdp!G127+drdp!P127)*'DEC-OS'!$C127+(drdp!J127+drdp!S127)*'DEC-OS'!$D127)</f>
        <v>0</v>
      </c>
      <c r="H127" s="18">
        <f>Model!$W$22*((drdp!B127)*'DEC-OS'!$B127+(drdp!E127)*'DEC-OS'!$C127+(drdp!H127)*'DEC-OS'!$D127)</f>
        <v>3.5536258857350136E-2</v>
      </c>
      <c r="I127" s="18">
        <f>Model!$W$22*((drdp!C127)*'DEC-OS'!$B127+(drdp!F127)*'DEC-OS'!$C127+(drdp!I127)*'DEC-OS'!$D127)</f>
        <v>-4.2350464160604846E-2</v>
      </c>
      <c r="J127" s="18">
        <f>Model!$W$22*((drdp!D127)*'DEC-OS'!$B127+(drdp!G127)*'DEC-OS'!$C127+(drdp!J127)*'DEC-OS'!$D127)</f>
        <v>0</v>
      </c>
      <c r="K127" s="21">
        <f>SUM(E$3:E126)+H127</f>
        <v>0.88384835069280665</v>
      </c>
      <c r="L127" s="21">
        <f>SUM(F$3:F126)+I127</f>
        <v>-1.6527362449736662</v>
      </c>
      <c r="M127" s="21">
        <f>SUM(G$3:G126)+J127</f>
        <v>0</v>
      </c>
      <c r="N127" s="21"/>
      <c r="O127" s="21"/>
      <c r="P127" s="21"/>
      <c r="Q127" s="19">
        <f t="shared" si="5"/>
        <v>0.78118790702239449</v>
      </c>
      <c r="R127" s="19">
        <f t="shared" si="5"/>
        <v>2.7315370954496543</v>
      </c>
      <c r="S127" s="19">
        <f t="shared" si="5"/>
        <v>0</v>
      </c>
      <c r="T127" s="19">
        <f t="shared" si="6"/>
        <v>-1.4607682042501973</v>
      </c>
      <c r="U127" s="19">
        <f t="shared" si="7"/>
        <v>0</v>
      </c>
      <c r="V127" s="19">
        <f t="shared" si="8"/>
        <v>0</v>
      </c>
    </row>
    <row r="128" spans="1:22" x14ac:dyDescent="0.25">
      <c r="A128" s="26">
        <f>Wellpath!E128</f>
        <v>12000</v>
      </c>
      <c r="B128" s="22">
        <v>0</v>
      </c>
      <c r="C128" s="22">
        <v>0</v>
      </c>
      <c r="D128" s="22">
        <v>1</v>
      </c>
      <c r="E128" s="20">
        <f>Model!$W$22*((drdp!B128+drdp!K128)*'DEC-OS'!$B128+(drdp!E128+drdp!N128)*'DEC-OS'!$C128+(drdp!H128+drdp!Q128)*'DEC-OS'!$D128)</f>
        <v>7.1072517714700273E-2</v>
      </c>
      <c r="F128" s="20">
        <f>Model!$W$22*((drdp!C128+drdp!L128)*'DEC-OS'!$B128+(drdp!F128+drdp!O128)*'DEC-OS'!$C128+(drdp!I128+drdp!R128)*'DEC-OS'!$D128)</f>
        <v>-8.4700928321209693E-2</v>
      </c>
      <c r="G128" s="20">
        <f>Model!$W$22*((drdp!D128+drdp!M128)*'DEC-OS'!$B128+(drdp!G128+drdp!P128)*'DEC-OS'!$C128+(drdp!J128+drdp!S128)*'DEC-OS'!$D128)</f>
        <v>0</v>
      </c>
      <c r="H128" s="18">
        <f>Model!$W$22*((drdp!B128)*'DEC-OS'!$B128+(drdp!E128)*'DEC-OS'!$C128+(drdp!H128)*'DEC-OS'!$D128)</f>
        <v>3.5536258857350136E-2</v>
      </c>
      <c r="I128" s="18">
        <f>Model!$W$22*((drdp!C128)*'DEC-OS'!$B128+(drdp!F128)*'DEC-OS'!$C128+(drdp!I128)*'DEC-OS'!$D128)</f>
        <v>-4.2350464160604846E-2</v>
      </c>
      <c r="J128" s="18">
        <f>Model!$W$22*((drdp!D128)*'DEC-OS'!$B128+(drdp!G128)*'DEC-OS'!$C128+(drdp!J128)*'DEC-OS'!$D128)</f>
        <v>0</v>
      </c>
      <c r="K128" s="21">
        <f>SUM(E$3:E127)+H128</f>
        <v>0.9549208684075069</v>
      </c>
      <c r="L128" s="21">
        <f>SUM(F$3:F127)+I128</f>
        <v>-1.7374371732948759</v>
      </c>
      <c r="M128" s="21">
        <f>SUM(G$3:G127)+J128</f>
        <v>0</v>
      </c>
      <c r="N128" s="21"/>
      <c r="O128" s="21"/>
      <c r="P128" s="21"/>
      <c r="Q128" s="19">
        <f t="shared" si="5"/>
        <v>0.9118738649201471</v>
      </c>
      <c r="R128" s="19">
        <f t="shared" si="5"/>
        <v>3.0186879311468888</v>
      </c>
      <c r="S128" s="19">
        <f t="shared" si="5"/>
        <v>0</v>
      </c>
      <c r="T128" s="19">
        <f t="shared" si="6"/>
        <v>-1.659115014326227</v>
      </c>
      <c r="U128" s="19">
        <f t="shared" si="7"/>
        <v>0</v>
      </c>
      <c r="V128" s="19">
        <f t="shared" si="8"/>
        <v>0</v>
      </c>
    </row>
    <row r="129" spans="1:22" x14ac:dyDescent="0.25">
      <c r="A129" s="26">
        <f>Wellpath!E129</f>
        <v>12100</v>
      </c>
      <c r="B129" s="22">
        <v>0</v>
      </c>
      <c r="C129" s="22">
        <v>0</v>
      </c>
      <c r="D129" s="22">
        <v>1</v>
      </c>
      <c r="E129" s="20">
        <f>Model!$W$22*((drdp!B129+drdp!K129)*'DEC-OS'!$B129+(drdp!E129+drdp!N129)*'DEC-OS'!$C129+(drdp!H129+drdp!Q129)*'DEC-OS'!$D129)</f>
        <v>7.1072517714700273E-2</v>
      </c>
      <c r="F129" s="20">
        <f>Model!$W$22*((drdp!C129+drdp!L129)*'DEC-OS'!$B129+(drdp!F129+drdp!O129)*'DEC-OS'!$C129+(drdp!I129+drdp!R129)*'DEC-OS'!$D129)</f>
        <v>-8.4700928321209693E-2</v>
      </c>
      <c r="G129" s="20">
        <f>Model!$W$22*((drdp!D129+drdp!M129)*'DEC-OS'!$B129+(drdp!G129+drdp!P129)*'DEC-OS'!$C129+(drdp!J129+drdp!S129)*'DEC-OS'!$D129)</f>
        <v>0</v>
      </c>
      <c r="H129" s="18">
        <f>Model!$W$22*((drdp!B129)*'DEC-OS'!$B129+(drdp!E129)*'DEC-OS'!$C129+(drdp!H129)*'DEC-OS'!$D129)</f>
        <v>3.5536258857350136E-2</v>
      </c>
      <c r="I129" s="18">
        <f>Model!$W$22*((drdp!C129)*'DEC-OS'!$B129+(drdp!F129)*'DEC-OS'!$C129+(drdp!I129)*'DEC-OS'!$D129)</f>
        <v>-4.2350464160604846E-2</v>
      </c>
      <c r="J129" s="18">
        <f>Model!$W$22*((drdp!D129)*'DEC-OS'!$B129+(drdp!G129)*'DEC-OS'!$C129+(drdp!J129)*'DEC-OS'!$D129)</f>
        <v>0</v>
      </c>
      <c r="K129" s="21">
        <f>SUM(E$3:E128)+H129</f>
        <v>1.0259933861222073</v>
      </c>
      <c r="L129" s="21">
        <f>SUM(F$3:F128)+I129</f>
        <v>-1.8221381016160856</v>
      </c>
      <c r="M129" s="21">
        <f>SUM(G$3:G128)+J129</f>
        <v>0</v>
      </c>
      <c r="N129" s="21"/>
      <c r="O129" s="21"/>
      <c r="P129" s="21"/>
      <c r="Q129" s="19">
        <f t="shared" si="5"/>
        <v>1.0526624283665127</v>
      </c>
      <c r="R129" s="19">
        <f t="shared" si="5"/>
        <v>3.3201872613610721</v>
      </c>
      <c r="S129" s="19">
        <f t="shared" si="5"/>
        <v>0</v>
      </c>
      <c r="T129" s="19">
        <f t="shared" si="6"/>
        <v>-1.8695016408593783</v>
      </c>
      <c r="U129" s="19">
        <f t="shared" si="7"/>
        <v>0</v>
      </c>
      <c r="V129" s="19">
        <f t="shared" si="8"/>
        <v>0</v>
      </c>
    </row>
    <row r="130" spans="1:22" x14ac:dyDescent="0.25">
      <c r="A130" s="26">
        <f>Wellpath!E130</f>
        <v>12200</v>
      </c>
      <c r="B130" s="22">
        <v>0</v>
      </c>
      <c r="C130" s="22">
        <v>0</v>
      </c>
      <c r="D130" s="22">
        <v>1</v>
      </c>
      <c r="E130" s="20">
        <f>Model!$W$22*((drdp!B130+drdp!K130)*'DEC-OS'!$B130+(drdp!E130+drdp!N130)*'DEC-OS'!$C130+(drdp!H130+drdp!Q130)*'DEC-OS'!$D130)</f>
        <v>7.1072517714699746E-2</v>
      </c>
      <c r="F130" s="20">
        <f>Model!$W$22*((drdp!C130+drdp!L130)*'DEC-OS'!$B130+(drdp!F130+drdp!O130)*'DEC-OS'!$C130+(drdp!I130+drdp!R130)*'DEC-OS'!$D130)</f>
        <v>-8.4700928321209068E-2</v>
      </c>
      <c r="G130" s="20">
        <f>Model!$W$22*((drdp!D130+drdp!M130)*'DEC-OS'!$B130+(drdp!G130+drdp!P130)*'DEC-OS'!$C130+(drdp!J130+drdp!S130)*'DEC-OS'!$D130)</f>
        <v>0</v>
      </c>
      <c r="H130" s="18">
        <f>Model!$W$22*((drdp!B130)*'DEC-OS'!$B130+(drdp!E130)*'DEC-OS'!$C130+(drdp!H130)*'DEC-OS'!$D130)</f>
        <v>3.5536258857350136E-2</v>
      </c>
      <c r="I130" s="18">
        <f>Model!$W$22*((drdp!C130)*'DEC-OS'!$B130+(drdp!F130)*'DEC-OS'!$C130+(drdp!I130)*'DEC-OS'!$D130)</f>
        <v>-4.2350464160604846E-2</v>
      </c>
      <c r="J130" s="18">
        <f>Model!$W$22*((drdp!D130)*'DEC-OS'!$B130+(drdp!G130)*'DEC-OS'!$C130+(drdp!J130)*'DEC-OS'!$D130)</f>
        <v>0</v>
      </c>
      <c r="K130" s="21">
        <f>SUM(E$3:E129)+H130</f>
        <v>1.0970659038369075</v>
      </c>
      <c r="L130" s="21">
        <f>SUM(F$3:F129)+I130</f>
        <v>-1.9068390299372953</v>
      </c>
      <c r="M130" s="21">
        <f>SUM(G$3:G129)+J130</f>
        <v>0</v>
      </c>
      <c r="N130" s="21"/>
      <c r="O130" s="21"/>
      <c r="P130" s="21"/>
      <c r="Q130" s="19">
        <f t="shared" si="5"/>
        <v>1.2035535973614908</v>
      </c>
      <c r="R130" s="19">
        <f t="shared" si="5"/>
        <v>3.636035086092205</v>
      </c>
      <c r="S130" s="19">
        <f t="shared" si="5"/>
        <v>0</v>
      </c>
      <c r="T130" s="19">
        <f t="shared" si="6"/>
        <v>-2.0919280838496506</v>
      </c>
      <c r="U130" s="19">
        <f t="shared" si="7"/>
        <v>0</v>
      </c>
      <c r="V130" s="19">
        <f t="shared" si="8"/>
        <v>0</v>
      </c>
    </row>
    <row r="131" spans="1:22" x14ac:dyDescent="0.25">
      <c r="A131" s="26">
        <f>Wellpath!E131</f>
        <v>12300</v>
      </c>
      <c r="B131" s="22">
        <v>0</v>
      </c>
      <c r="C131" s="22">
        <v>0</v>
      </c>
      <c r="D131" s="22">
        <v>1</v>
      </c>
      <c r="E131" s="20">
        <f>Model!$W$22*((drdp!B131+drdp!K131)*'DEC-OS'!$B131+(drdp!E131+drdp!N131)*'DEC-OS'!$C131+(drdp!H131+drdp!Q131)*'DEC-OS'!$D131)</f>
        <v>7.1072517714699746E-2</v>
      </c>
      <c r="F131" s="20">
        <f>Model!$W$22*((drdp!C131+drdp!L131)*'DEC-OS'!$B131+(drdp!F131+drdp!O131)*'DEC-OS'!$C131+(drdp!I131+drdp!R131)*'DEC-OS'!$D131)</f>
        <v>-8.4700928321209068E-2</v>
      </c>
      <c r="G131" s="20">
        <f>Model!$W$22*((drdp!D131+drdp!M131)*'DEC-OS'!$B131+(drdp!G131+drdp!P131)*'DEC-OS'!$C131+(drdp!J131+drdp!S131)*'DEC-OS'!$D131)</f>
        <v>0</v>
      </c>
      <c r="H131" s="18">
        <f>Model!$W$22*((drdp!B131)*'DEC-OS'!$B131+(drdp!E131)*'DEC-OS'!$C131+(drdp!H131)*'DEC-OS'!$D131)</f>
        <v>3.5536258857349602E-2</v>
      </c>
      <c r="I131" s="18">
        <f>Model!$W$22*((drdp!C131)*'DEC-OS'!$B131+(drdp!F131)*'DEC-OS'!$C131+(drdp!I131)*'DEC-OS'!$D131)</f>
        <v>-4.2350464160604208E-2</v>
      </c>
      <c r="J131" s="18">
        <f>Model!$W$22*((drdp!D131)*'DEC-OS'!$B131+(drdp!G131)*'DEC-OS'!$C131+(drdp!J131)*'DEC-OS'!$D131)</f>
        <v>0</v>
      </c>
      <c r="K131" s="21">
        <f>SUM(E$3:E130)+H131</f>
        <v>1.1681384215516066</v>
      </c>
      <c r="L131" s="21">
        <f>SUM(F$3:F130)+I131</f>
        <v>-1.9915399582585036</v>
      </c>
      <c r="M131" s="21">
        <f>SUM(G$3:G130)+J131</f>
        <v>0</v>
      </c>
      <c r="N131" s="21"/>
      <c r="O131" s="21"/>
      <c r="P131" s="21"/>
      <c r="Q131" s="19">
        <f t="shared" si="5"/>
        <v>1.3645473719050791</v>
      </c>
      <c r="R131" s="19">
        <f t="shared" si="5"/>
        <v>3.9662314053402823</v>
      </c>
      <c r="S131" s="19">
        <f t="shared" si="5"/>
        <v>0</v>
      </c>
      <c r="T131" s="19">
        <f t="shared" si="6"/>
        <v>-2.3263943432970411</v>
      </c>
      <c r="U131" s="19">
        <f t="shared" si="7"/>
        <v>0</v>
      </c>
      <c r="V131" s="19">
        <f t="shared" si="8"/>
        <v>0</v>
      </c>
    </row>
    <row r="132" spans="1:22" x14ac:dyDescent="0.25">
      <c r="A132" s="26">
        <f>Wellpath!E132</f>
        <v>12400</v>
      </c>
      <c r="B132" s="22">
        <v>0</v>
      </c>
      <c r="C132" s="22">
        <v>0</v>
      </c>
      <c r="D132" s="22">
        <v>1</v>
      </c>
      <c r="E132" s="20">
        <f>Model!$W$22*((drdp!B132+drdp!K132)*'DEC-OS'!$B132+(drdp!E132+drdp!N132)*'DEC-OS'!$C132+(drdp!H132+drdp!Q132)*'DEC-OS'!$D132)</f>
        <v>7.1072517714700273E-2</v>
      </c>
      <c r="F132" s="20">
        <f>Model!$W$22*((drdp!C132+drdp!L132)*'DEC-OS'!$B132+(drdp!F132+drdp!O132)*'DEC-OS'!$C132+(drdp!I132+drdp!R132)*'DEC-OS'!$D132)</f>
        <v>-8.4700928321209693E-2</v>
      </c>
      <c r="G132" s="20">
        <f>Model!$W$22*((drdp!D132+drdp!M132)*'DEC-OS'!$B132+(drdp!G132+drdp!P132)*'DEC-OS'!$C132+(drdp!J132+drdp!S132)*'DEC-OS'!$D132)</f>
        <v>0</v>
      </c>
      <c r="H132" s="18">
        <f>Model!$W$22*((drdp!B132)*'DEC-OS'!$B132+(drdp!E132)*'DEC-OS'!$C132+(drdp!H132)*'DEC-OS'!$D132)</f>
        <v>3.5536258857350136E-2</v>
      </c>
      <c r="I132" s="18">
        <f>Model!$W$22*((drdp!C132)*'DEC-OS'!$B132+(drdp!F132)*'DEC-OS'!$C132+(drdp!I132)*'DEC-OS'!$D132)</f>
        <v>-4.2350464160604846E-2</v>
      </c>
      <c r="J132" s="18">
        <f>Model!$W$22*((drdp!D132)*'DEC-OS'!$B132+(drdp!G132)*'DEC-OS'!$C132+(drdp!J132)*'DEC-OS'!$D132)</f>
        <v>0</v>
      </c>
      <c r="K132" s="21">
        <f>SUM(E$3:E131)+H132</f>
        <v>1.2392109392663071</v>
      </c>
      <c r="L132" s="21">
        <f>SUM(F$3:F131)+I132</f>
        <v>-2.0762408865797135</v>
      </c>
      <c r="M132" s="21">
        <f>SUM(G$3:G131)+J132</f>
        <v>0</v>
      </c>
      <c r="N132" s="21"/>
      <c r="O132" s="21"/>
      <c r="P132" s="21"/>
      <c r="Q132" s="19">
        <f t="shared" ref="Q132:S147" si="9">K132^2</f>
        <v>1.535643751997283</v>
      </c>
      <c r="R132" s="19">
        <f t="shared" si="9"/>
        <v>4.3107762191053149</v>
      </c>
      <c r="S132" s="19">
        <f t="shared" si="9"/>
        <v>0</v>
      </c>
      <c r="T132" s="19">
        <f t="shared" ref="T132:T195" si="10">K132*L132</f>
        <v>-2.5729004192015568</v>
      </c>
      <c r="U132" s="19">
        <f t="shared" ref="U132:U195" si="11">K132*M132</f>
        <v>0</v>
      </c>
      <c r="V132" s="19">
        <f t="shared" ref="V132:V195" si="12">L132*M132</f>
        <v>0</v>
      </c>
    </row>
    <row r="133" spans="1:22" x14ac:dyDescent="0.25">
      <c r="A133" s="26">
        <f>Wellpath!E133</f>
        <v>12500</v>
      </c>
      <c r="B133" s="22">
        <v>0</v>
      </c>
      <c r="C133" s="22">
        <v>0</v>
      </c>
      <c r="D133" s="22">
        <v>1</v>
      </c>
      <c r="E133" s="20">
        <f>Model!$W$22*((drdp!B133+drdp!K133)*'DEC-OS'!$B133+(drdp!E133+drdp!N133)*'DEC-OS'!$C133+(drdp!H133+drdp!Q133)*'DEC-OS'!$D133)</f>
        <v>-4.4064960983114148</v>
      </c>
      <c r="F133" s="20">
        <f>Model!$W$22*((drdp!C133+drdp!L133)*'DEC-OS'!$B133+(drdp!F133+drdp!O133)*'DEC-OS'!$C133+(drdp!I133+drdp!R133)*'DEC-OS'!$D133)</f>
        <v>5.251457555914997</v>
      </c>
      <c r="G133" s="20">
        <f>Model!$W$22*((drdp!D133+drdp!M133)*'DEC-OS'!$B133+(drdp!G133+drdp!P133)*'DEC-OS'!$C133+(drdp!J133+drdp!S133)*'DEC-OS'!$D133)</f>
        <v>0</v>
      </c>
      <c r="H133" s="18">
        <f>Model!$W$22*((drdp!B133)*'DEC-OS'!$B133+(drdp!E133)*'DEC-OS'!$C133+(drdp!H133)*'DEC-OS'!$D133)</f>
        <v>3.5536258857350136E-2</v>
      </c>
      <c r="I133" s="18">
        <f>Model!$W$22*((drdp!C133)*'DEC-OS'!$B133+(drdp!F133)*'DEC-OS'!$C133+(drdp!I133)*'DEC-OS'!$D133)</f>
        <v>-4.2350464160604846E-2</v>
      </c>
      <c r="J133" s="18">
        <f>Model!$W$22*((drdp!D133)*'DEC-OS'!$B133+(drdp!G133)*'DEC-OS'!$C133+(drdp!J133)*'DEC-OS'!$D133)</f>
        <v>0</v>
      </c>
      <c r="K133" s="21">
        <f>SUM(E$3:E132)+H133</f>
        <v>1.3102834569810073</v>
      </c>
      <c r="L133" s="21">
        <f>SUM(F$3:F132)+I133</f>
        <v>-2.1609418149009234</v>
      </c>
      <c r="M133" s="21">
        <f>SUM(G$3:G132)+J133</f>
        <v>0</v>
      </c>
      <c r="N133" s="21"/>
      <c r="O133" s="21"/>
      <c r="P133" s="21"/>
      <c r="Q133" s="19">
        <f t="shared" si="9"/>
        <v>1.7168427376380992</v>
      </c>
      <c r="R133" s="19">
        <f t="shared" si="9"/>
        <v>4.6696695273872963</v>
      </c>
      <c r="S133" s="19">
        <f t="shared" si="9"/>
        <v>0</v>
      </c>
      <c r="T133" s="19">
        <f t="shared" si="10"/>
        <v>-2.831446311563194</v>
      </c>
      <c r="U133" s="19">
        <f t="shared" si="11"/>
        <v>0</v>
      </c>
      <c r="V133" s="19">
        <f t="shared" si="12"/>
        <v>0</v>
      </c>
    </row>
    <row r="134" spans="1:22" x14ac:dyDescent="0.25">
      <c r="A134" s="26">
        <f>Wellpath!E134</f>
        <v>0</v>
      </c>
      <c r="B134" s="22">
        <v>0</v>
      </c>
      <c r="C134" s="22">
        <v>0</v>
      </c>
      <c r="D134" s="22">
        <v>1</v>
      </c>
      <c r="E134" s="20">
        <f>Model!$W$22*((drdp!B134+drdp!K134)*'DEC-OS'!$B134+(drdp!E134+drdp!N134)*'DEC-OS'!$C134+(drdp!H134+drdp!Q134)*'DEC-OS'!$D134)</f>
        <v>0</v>
      </c>
      <c r="F134" s="20">
        <f>Model!$W$22*((drdp!C134+drdp!L134)*'DEC-OS'!$B134+(drdp!F134+drdp!O134)*'DEC-OS'!$C134+(drdp!I134+drdp!R134)*'DEC-OS'!$D134)</f>
        <v>0</v>
      </c>
      <c r="G134" s="20">
        <f>Model!$W$22*((drdp!D134+drdp!M134)*'DEC-OS'!$B134+(drdp!G134+drdp!P134)*'DEC-OS'!$C134+(drdp!J134+drdp!S134)*'DEC-OS'!$D134)</f>
        <v>0</v>
      </c>
      <c r="H134" s="18">
        <f>Model!$W$22*((drdp!B134)*'DEC-OS'!$B134+(drdp!E134)*'DEC-OS'!$C134+(drdp!H134)*'DEC-OS'!$D134)</f>
        <v>0</v>
      </c>
      <c r="I134" s="18">
        <f>Model!$W$22*((drdp!C134)*'DEC-OS'!$B134+(drdp!F134)*'DEC-OS'!$C134+(drdp!I134)*'DEC-OS'!$D134)</f>
        <v>0</v>
      </c>
      <c r="J134" s="18">
        <f>Model!$W$22*((drdp!D134)*'DEC-OS'!$B134+(drdp!G134)*'DEC-OS'!$C134+(drdp!J134)*'DEC-OS'!$D134)</f>
        <v>0</v>
      </c>
      <c r="K134" s="21">
        <f>SUM(E$3:E133)+H134</f>
        <v>-3.1317489001877576</v>
      </c>
      <c r="L134" s="21">
        <f>SUM(F$3:F133)+I134</f>
        <v>3.1328662051746785</v>
      </c>
      <c r="M134" s="21">
        <f>SUM(G$3:G133)+J134</f>
        <v>0</v>
      </c>
      <c r="N134" s="21"/>
      <c r="O134" s="21"/>
      <c r="P134" s="21"/>
      <c r="Q134" s="19">
        <f t="shared" si="9"/>
        <v>9.8078511738272294</v>
      </c>
      <c r="R134" s="19">
        <f t="shared" si="9"/>
        <v>9.8148506595255913</v>
      </c>
      <c r="S134" s="19">
        <f t="shared" si="9"/>
        <v>0</v>
      </c>
      <c r="T134" s="19">
        <f t="shared" si="10"/>
        <v>-9.8113502924911931</v>
      </c>
      <c r="U134" s="19">
        <f t="shared" si="11"/>
        <v>0</v>
      </c>
      <c r="V134" s="19">
        <f t="shared" si="12"/>
        <v>0</v>
      </c>
    </row>
    <row r="135" spans="1:22" x14ac:dyDescent="0.25">
      <c r="A135" s="26">
        <f>Wellpath!E135</f>
        <v>0</v>
      </c>
      <c r="B135" s="22">
        <v>0</v>
      </c>
      <c r="C135" s="22">
        <v>0</v>
      </c>
      <c r="D135" s="22">
        <v>1</v>
      </c>
      <c r="E135" s="20">
        <f>Model!$W$22*((drdp!B135+drdp!K135)*'DEC-OS'!$B135+(drdp!E135+drdp!N135)*'DEC-OS'!$C135+(drdp!H135+drdp!Q135)*'DEC-OS'!$D135)</f>
        <v>0</v>
      </c>
      <c r="F135" s="20">
        <f>Model!$W$22*((drdp!C135+drdp!L135)*'DEC-OS'!$B135+(drdp!F135+drdp!O135)*'DEC-OS'!$C135+(drdp!I135+drdp!R135)*'DEC-OS'!$D135)</f>
        <v>0</v>
      </c>
      <c r="G135" s="20">
        <f>Model!$W$22*((drdp!D135+drdp!M135)*'DEC-OS'!$B135+(drdp!G135+drdp!P135)*'DEC-OS'!$C135+(drdp!J135+drdp!S135)*'DEC-OS'!$D135)</f>
        <v>0</v>
      </c>
      <c r="H135" s="18">
        <f>Model!$W$22*((drdp!B135)*'DEC-OS'!$B135+(drdp!E135)*'DEC-OS'!$C135+(drdp!H135)*'DEC-OS'!$D135)</f>
        <v>0</v>
      </c>
      <c r="I135" s="18">
        <f>Model!$W$22*((drdp!C135)*'DEC-OS'!$B135+(drdp!F135)*'DEC-OS'!$C135+(drdp!I135)*'DEC-OS'!$D135)</f>
        <v>0</v>
      </c>
      <c r="J135" s="18">
        <f>Model!$W$22*((drdp!D135)*'DEC-OS'!$B135+(drdp!G135)*'DEC-OS'!$C135+(drdp!J135)*'DEC-OS'!$D135)</f>
        <v>0</v>
      </c>
      <c r="K135" s="21">
        <f>SUM(E$3:E134)+H135</f>
        <v>-3.1317489001877576</v>
      </c>
      <c r="L135" s="21">
        <f>SUM(F$3:F134)+I135</f>
        <v>3.1328662051746785</v>
      </c>
      <c r="M135" s="21">
        <f>SUM(G$3:G134)+J135</f>
        <v>0</v>
      </c>
      <c r="N135" s="21"/>
      <c r="O135" s="21"/>
      <c r="P135" s="21"/>
      <c r="Q135" s="19">
        <f t="shared" si="9"/>
        <v>9.8078511738272294</v>
      </c>
      <c r="R135" s="19">
        <f t="shared" si="9"/>
        <v>9.8148506595255913</v>
      </c>
      <c r="S135" s="19">
        <f t="shared" si="9"/>
        <v>0</v>
      </c>
      <c r="T135" s="19">
        <f t="shared" si="10"/>
        <v>-9.8113502924911931</v>
      </c>
      <c r="U135" s="19">
        <f t="shared" si="11"/>
        <v>0</v>
      </c>
      <c r="V135" s="19">
        <f t="shared" si="12"/>
        <v>0</v>
      </c>
    </row>
    <row r="136" spans="1:22" x14ac:dyDescent="0.25">
      <c r="A136" s="26">
        <f>Wellpath!E136</f>
        <v>0</v>
      </c>
      <c r="B136" s="22">
        <v>0</v>
      </c>
      <c r="C136" s="22">
        <v>0</v>
      </c>
      <c r="D136" s="22">
        <v>1</v>
      </c>
      <c r="E136" s="20">
        <f>Model!$W$22*((drdp!B136+drdp!K136)*'DEC-OS'!$B136+(drdp!E136+drdp!N136)*'DEC-OS'!$C136+(drdp!H136+drdp!Q136)*'DEC-OS'!$D136)</f>
        <v>0</v>
      </c>
      <c r="F136" s="20">
        <f>Model!$W$22*((drdp!C136+drdp!L136)*'DEC-OS'!$B136+(drdp!F136+drdp!O136)*'DEC-OS'!$C136+(drdp!I136+drdp!R136)*'DEC-OS'!$D136)</f>
        <v>0</v>
      </c>
      <c r="G136" s="20">
        <f>Model!$W$22*((drdp!D136+drdp!M136)*'DEC-OS'!$B136+(drdp!G136+drdp!P136)*'DEC-OS'!$C136+(drdp!J136+drdp!S136)*'DEC-OS'!$D136)</f>
        <v>0</v>
      </c>
      <c r="H136" s="18">
        <f>Model!$W$22*((drdp!B136)*'DEC-OS'!$B136+(drdp!E136)*'DEC-OS'!$C136+(drdp!H136)*'DEC-OS'!$D136)</f>
        <v>0</v>
      </c>
      <c r="I136" s="18">
        <f>Model!$W$22*((drdp!C136)*'DEC-OS'!$B136+(drdp!F136)*'DEC-OS'!$C136+(drdp!I136)*'DEC-OS'!$D136)</f>
        <v>0</v>
      </c>
      <c r="J136" s="18">
        <f>Model!$W$22*((drdp!D136)*'DEC-OS'!$B136+(drdp!G136)*'DEC-OS'!$C136+(drdp!J136)*'DEC-OS'!$D136)</f>
        <v>0</v>
      </c>
      <c r="K136" s="21">
        <f>SUM(E$3:E135)+H136</f>
        <v>-3.1317489001877576</v>
      </c>
      <c r="L136" s="21">
        <f>SUM(F$3:F135)+I136</f>
        <v>3.1328662051746785</v>
      </c>
      <c r="M136" s="21">
        <f>SUM(G$3:G135)+J136</f>
        <v>0</v>
      </c>
      <c r="N136" s="21"/>
      <c r="O136" s="21"/>
      <c r="P136" s="21"/>
      <c r="Q136" s="19">
        <f t="shared" si="9"/>
        <v>9.8078511738272294</v>
      </c>
      <c r="R136" s="19">
        <f t="shared" si="9"/>
        <v>9.8148506595255913</v>
      </c>
      <c r="S136" s="19">
        <f t="shared" si="9"/>
        <v>0</v>
      </c>
      <c r="T136" s="19">
        <f t="shared" si="10"/>
        <v>-9.8113502924911931</v>
      </c>
      <c r="U136" s="19">
        <f t="shared" si="11"/>
        <v>0</v>
      </c>
      <c r="V136" s="19">
        <f t="shared" si="12"/>
        <v>0</v>
      </c>
    </row>
    <row r="137" spans="1:22" x14ac:dyDescent="0.25">
      <c r="A137" s="26">
        <f>Wellpath!E137</f>
        <v>0</v>
      </c>
      <c r="B137" s="22">
        <v>0</v>
      </c>
      <c r="C137" s="22">
        <v>0</v>
      </c>
      <c r="D137" s="22">
        <v>1</v>
      </c>
      <c r="E137" s="20">
        <f>Model!$W$22*((drdp!B137+drdp!K137)*'DEC-OS'!$B137+(drdp!E137+drdp!N137)*'DEC-OS'!$C137+(drdp!H137+drdp!Q137)*'DEC-OS'!$D137)</f>
        <v>0</v>
      </c>
      <c r="F137" s="20">
        <f>Model!$W$22*((drdp!C137+drdp!L137)*'DEC-OS'!$B137+(drdp!F137+drdp!O137)*'DEC-OS'!$C137+(drdp!I137+drdp!R137)*'DEC-OS'!$D137)</f>
        <v>0</v>
      </c>
      <c r="G137" s="20">
        <f>Model!$W$22*((drdp!D137+drdp!M137)*'DEC-OS'!$B137+(drdp!G137+drdp!P137)*'DEC-OS'!$C137+(drdp!J137+drdp!S137)*'DEC-OS'!$D137)</f>
        <v>0</v>
      </c>
      <c r="H137" s="18">
        <f>Model!$W$22*((drdp!B137)*'DEC-OS'!$B137+(drdp!E137)*'DEC-OS'!$C137+(drdp!H137)*'DEC-OS'!$D137)</f>
        <v>0</v>
      </c>
      <c r="I137" s="18">
        <f>Model!$W$22*((drdp!C137)*'DEC-OS'!$B137+(drdp!F137)*'DEC-OS'!$C137+(drdp!I137)*'DEC-OS'!$D137)</f>
        <v>0</v>
      </c>
      <c r="J137" s="18">
        <f>Model!$W$22*((drdp!D137)*'DEC-OS'!$B137+(drdp!G137)*'DEC-OS'!$C137+(drdp!J137)*'DEC-OS'!$D137)</f>
        <v>0</v>
      </c>
      <c r="K137" s="21">
        <f>SUM(E$3:E136)+H137</f>
        <v>-3.1317489001877576</v>
      </c>
      <c r="L137" s="21">
        <f>SUM(F$3:F136)+I137</f>
        <v>3.1328662051746785</v>
      </c>
      <c r="M137" s="21">
        <f>SUM(G$3:G136)+J137</f>
        <v>0</v>
      </c>
      <c r="N137" s="21"/>
      <c r="O137" s="21"/>
      <c r="P137" s="21"/>
      <c r="Q137" s="19">
        <f t="shared" si="9"/>
        <v>9.8078511738272294</v>
      </c>
      <c r="R137" s="19">
        <f t="shared" si="9"/>
        <v>9.8148506595255913</v>
      </c>
      <c r="S137" s="19">
        <f t="shared" si="9"/>
        <v>0</v>
      </c>
      <c r="T137" s="19">
        <f t="shared" si="10"/>
        <v>-9.8113502924911931</v>
      </c>
      <c r="U137" s="19">
        <f t="shared" si="11"/>
        <v>0</v>
      </c>
      <c r="V137" s="19">
        <f t="shared" si="12"/>
        <v>0</v>
      </c>
    </row>
    <row r="138" spans="1:22" x14ac:dyDescent="0.25">
      <c r="A138" s="26">
        <f>Wellpath!E138</f>
        <v>0</v>
      </c>
      <c r="B138" s="22">
        <v>0</v>
      </c>
      <c r="C138" s="22">
        <v>0</v>
      </c>
      <c r="D138" s="22">
        <v>1</v>
      </c>
      <c r="E138" s="20">
        <f>Model!$W$22*((drdp!B138+drdp!K138)*'DEC-OS'!$B138+(drdp!E138+drdp!N138)*'DEC-OS'!$C138+(drdp!H138+drdp!Q138)*'DEC-OS'!$D138)</f>
        <v>0</v>
      </c>
      <c r="F138" s="20">
        <f>Model!$W$22*((drdp!C138+drdp!L138)*'DEC-OS'!$B138+(drdp!F138+drdp!O138)*'DEC-OS'!$C138+(drdp!I138+drdp!R138)*'DEC-OS'!$D138)</f>
        <v>0</v>
      </c>
      <c r="G138" s="20">
        <f>Model!$W$22*((drdp!D138+drdp!M138)*'DEC-OS'!$B138+(drdp!G138+drdp!P138)*'DEC-OS'!$C138+(drdp!J138+drdp!S138)*'DEC-OS'!$D138)</f>
        <v>0</v>
      </c>
      <c r="H138" s="18">
        <f>Model!$W$22*((drdp!B138)*'DEC-OS'!$B138+(drdp!E138)*'DEC-OS'!$C138+(drdp!H138)*'DEC-OS'!$D138)</f>
        <v>0</v>
      </c>
      <c r="I138" s="18">
        <f>Model!$W$22*((drdp!C138)*'DEC-OS'!$B138+(drdp!F138)*'DEC-OS'!$C138+(drdp!I138)*'DEC-OS'!$D138)</f>
        <v>0</v>
      </c>
      <c r="J138" s="18">
        <f>Model!$W$22*((drdp!D138)*'DEC-OS'!$B138+(drdp!G138)*'DEC-OS'!$C138+(drdp!J138)*'DEC-OS'!$D138)</f>
        <v>0</v>
      </c>
      <c r="K138" s="21">
        <f>SUM(E$3:E137)+H138</f>
        <v>-3.1317489001877576</v>
      </c>
      <c r="L138" s="21">
        <f>SUM(F$3:F137)+I138</f>
        <v>3.1328662051746785</v>
      </c>
      <c r="M138" s="21">
        <f>SUM(G$3:G137)+J138</f>
        <v>0</v>
      </c>
      <c r="N138" s="21"/>
      <c r="O138" s="21"/>
      <c r="P138" s="21"/>
      <c r="Q138" s="19">
        <f t="shared" si="9"/>
        <v>9.8078511738272294</v>
      </c>
      <c r="R138" s="19">
        <f t="shared" si="9"/>
        <v>9.8148506595255913</v>
      </c>
      <c r="S138" s="19">
        <f t="shared" si="9"/>
        <v>0</v>
      </c>
      <c r="T138" s="19">
        <f t="shared" si="10"/>
        <v>-9.8113502924911931</v>
      </c>
      <c r="U138" s="19">
        <f t="shared" si="11"/>
        <v>0</v>
      </c>
      <c r="V138" s="19">
        <f t="shared" si="12"/>
        <v>0</v>
      </c>
    </row>
    <row r="139" spans="1:22" x14ac:dyDescent="0.25">
      <c r="A139" s="26">
        <f>Wellpath!E139</f>
        <v>0</v>
      </c>
      <c r="B139" s="22">
        <v>0</v>
      </c>
      <c r="C139" s="22">
        <v>0</v>
      </c>
      <c r="D139" s="22">
        <v>1</v>
      </c>
      <c r="E139" s="20">
        <f>Model!$W$22*((drdp!B139+drdp!K139)*'DEC-OS'!$B139+(drdp!E139+drdp!N139)*'DEC-OS'!$C139+(drdp!H139+drdp!Q139)*'DEC-OS'!$D139)</f>
        <v>0</v>
      </c>
      <c r="F139" s="20">
        <f>Model!$W$22*((drdp!C139+drdp!L139)*'DEC-OS'!$B139+(drdp!F139+drdp!O139)*'DEC-OS'!$C139+(drdp!I139+drdp!R139)*'DEC-OS'!$D139)</f>
        <v>0</v>
      </c>
      <c r="G139" s="20">
        <f>Model!$W$22*((drdp!D139+drdp!M139)*'DEC-OS'!$B139+(drdp!G139+drdp!P139)*'DEC-OS'!$C139+(drdp!J139+drdp!S139)*'DEC-OS'!$D139)</f>
        <v>0</v>
      </c>
      <c r="H139" s="18">
        <f>Model!$W$22*((drdp!B139)*'DEC-OS'!$B139+(drdp!E139)*'DEC-OS'!$C139+(drdp!H139)*'DEC-OS'!$D139)</f>
        <v>0</v>
      </c>
      <c r="I139" s="18">
        <f>Model!$W$22*((drdp!C139)*'DEC-OS'!$B139+(drdp!F139)*'DEC-OS'!$C139+(drdp!I139)*'DEC-OS'!$D139)</f>
        <v>0</v>
      </c>
      <c r="J139" s="18">
        <f>Model!$W$22*((drdp!D139)*'DEC-OS'!$B139+(drdp!G139)*'DEC-OS'!$C139+(drdp!J139)*'DEC-OS'!$D139)</f>
        <v>0</v>
      </c>
      <c r="K139" s="21">
        <f>SUM(E$3:E138)+H139</f>
        <v>-3.1317489001877576</v>
      </c>
      <c r="L139" s="21">
        <f>SUM(F$3:F138)+I139</f>
        <v>3.1328662051746785</v>
      </c>
      <c r="M139" s="21">
        <f>SUM(G$3:G138)+J139</f>
        <v>0</v>
      </c>
      <c r="N139" s="21"/>
      <c r="O139" s="21"/>
      <c r="P139" s="21"/>
      <c r="Q139" s="19">
        <f t="shared" si="9"/>
        <v>9.8078511738272294</v>
      </c>
      <c r="R139" s="19">
        <f t="shared" si="9"/>
        <v>9.8148506595255913</v>
      </c>
      <c r="S139" s="19">
        <f t="shared" si="9"/>
        <v>0</v>
      </c>
      <c r="T139" s="19">
        <f t="shared" si="10"/>
        <v>-9.8113502924911931</v>
      </c>
      <c r="U139" s="19">
        <f t="shared" si="11"/>
        <v>0</v>
      </c>
      <c r="V139" s="19">
        <f t="shared" si="12"/>
        <v>0</v>
      </c>
    </row>
    <row r="140" spans="1:22" x14ac:dyDescent="0.25">
      <c r="A140" s="26">
        <f>Wellpath!E140</f>
        <v>0</v>
      </c>
      <c r="B140" s="22">
        <v>0</v>
      </c>
      <c r="C140" s="22">
        <v>0</v>
      </c>
      <c r="D140" s="22">
        <v>1</v>
      </c>
      <c r="E140" s="20">
        <f>Model!$W$22*((drdp!B140+drdp!K140)*'DEC-OS'!$B140+(drdp!E140+drdp!N140)*'DEC-OS'!$C140+(drdp!H140+drdp!Q140)*'DEC-OS'!$D140)</f>
        <v>0</v>
      </c>
      <c r="F140" s="20">
        <f>Model!$W$22*((drdp!C140+drdp!L140)*'DEC-OS'!$B140+(drdp!F140+drdp!O140)*'DEC-OS'!$C140+(drdp!I140+drdp!R140)*'DEC-OS'!$D140)</f>
        <v>0</v>
      </c>
      <c r="G140" s="20">
        <f>Model!$W$22*((drdp!D140+drdp!M140)*'DEC-OS'!$B140+(drdp!G140+drdp!P140)*'DEC-OS'!$C140+(drdp!J140+drdp!S140)*'DEC-OS'!$D140)</f>
        <v>0</v>
      </c>
      <c r="H140" s="18">
        <f>Model!$W$22*((drdp!B140)*'DEC-OS'!$B140+(drdp!E140)*'DEC-OS'!$C140+(drdp!H140)*'DEC-OS'!$D140)</f>
        <v>0</v>
      </c>
      <c r="I140" s="18">
        <f>Model!$W$22*((drdp!C140)*'DEC-OS'!$B140+(drdp!F140)*'DEC-OS'!$C140+(drdp!I140)*'DEC-OS'!$D140)</f>
        <v>0</v>
      </c>
      <c r="J140" s="18">
        <f>Model!$W$22*((drdp!D140)*'DEC-OS'!$B140+(drdp!G140)*'DEC-OS'!$C140+(drdp!J140)*'DEC-OS'!$D140)</f>
        <v>0</v>
      </c>
      <c r="K140" s="21">
        <f>SUM(E$3:E139)+H140</f>
        <v>-3.1317489001877576</v>
      </c>
      <c r="L140" s="21">
        <f>SUM(F$3:F139)+I140</f>
        <v>3.1328662051746785</v>
      </c>
      <c r="M140" s="21">
        <f>SUM(G$3:G139)+J140</f>
        <v>0</v>
      </c>
      <c r="N140" s="21"/>
      <c r="O140" s="21"/>
      <c r="P140" s="21"/>
      <c r="Q140" s="19">
        <f t="shared" si="9"/>
        <v>9.8078511738272294</v>
      </c>
      <c r="R140" s="19">
        <f t="shared" si="9"/>
        <v>9.8148506595255913</v>
      </c>
      <c r="S140" s="19">
        <f t="shared" si="9"/>
        <v>0</v>
      </c>
      <c r="T140" s="19">
        <f t="shared" si="10"/>
        <v>-9.8113502924911931</v>
      </c>
      <c r="U140" s="19">
        <f t="shared" si="11"/>
        <v>0</v>
      </c>
      <c r="V140" s="19">
        <f t="shared" si="12"/>
        <v>0</v>
      </c>
    </row>
    <row r="141" spans="1:22" x14ac:dyDescent="0.25">
      <c r="A141" s="26">
        <f>Wellpath!E141</f>
        <v>0</v>
      </c>
      <c r="B141" s="22">
        <v>0</v>
      </c>
      <c r="C141" s="22">
        <v>0</v>
      </c>
      <c r="D141" s="22">
        <v>1</v>
      </c>
      <c r="E141" s="20">
        <f>Model!$W$22*((drdp!B141+drdp!K141)*'DEC-OS'!$B141+(drdp!E141+drdp!N141)*'DEC-OS'!$C141+(drdp!H141+drdp!Q141)*'DEC-OS'!$D141)</f>
        <v>0</v>
      </c>
      <c r="F141" s="20">
        <f>Model!$W$22*((drdp!C141+drdp!L141)*'DEC-OS'!$B141+(drdp!F141+drdp!O141)*'DEC-OS'!$C141+(drdp!I141+drdp!R141)*'DEC-OS'!$D141)</f>
        <v>0</v>
      </c>
      <c r="G141" s="20">
        <f>Model!$W$22*((drdp!D141+drdp!M141)*'DEC-OS'!$B141+(drdp!G141+drdp!P141)*'DEC-OS'!$C141+(drdp!J141+drdp!S141)*'DEC-OS'!$D141)</f>
        <v>0</v>
      </c>
      <c r="H141" s="18">
        <f>Model!$W$22*((drdp!B141)*'DEC-OS'!$B141+(drdp!E141)*'DEC-OS'!$C141+(drdp!H141)*'DEC-OS'!$D141)</f>
        <v>0</v>
      </c>
      <c r="I141" s="18">
        <f>Model!$W$22*((drdp!C141)*'DEC-OS'!$B141+(drdp!F141)*'DEC-OS'!$C141+(drdp!I141)*'DEC-OS'!$D141)</f>
        <v>0</v>
      </c>
      <c r="J141" s="18">
        <f>Model!$W$22*((drdp!D141)*'DEC-OS'!$B141+(drdp!G141)*'DEC-OS'!$C141+(drdp!J141)*'DEC-OS'!$D141)</f>
        <v>0</v>
      </c>
      <c r="K141" s="21">
        <f>SUM(E$3:E140)+H141</f>
        <v>-3.1317489001877576</v>
      </c>
      <c r="L141" s="21">
        <f>SUM(F$3:F140)+I141</f>
        <v>3.1328662051746785</v>
      </c>
      <c r="M141" s="21">
        <f>SUM(G$3:G140)+J141</f>
        <v>0</v>
      </c>
      <c r="N141" s="21"/>
      <c r="O141" s="21"/>
      <c r="P141" s="21"/>
      <c r="Q141" s="19">
        <f t="shared" si="9"/>
        <v>9.8078511738272294</v>
      </c>
      <c r="R141" s="19">
        <f t="shared" si="9"/>
        <v>9.8148506595255913</v>
      </c>
      <c r="S141" s="19">
        <f t="shared" si="9"/>
        <v>0</v>
      </c>
      <c r="T141" s="19">
        <f t="shared" si="10"/>
        <v>-9.8113502924911931</v>
      </c>
      <c r="U141" s="19">
        <f t="shared" si="11"/>
        <v>0</v>
      </c>
      <c r="V141" s="19">
        <f t="shared" si="12"/>
        <v>0</v>
      </c>
    </row>
    <row r="142" spans="1:22" x14ac:dyDescent="0.25">
      <c r="A142" s="26">
        <f>Wellpath!E142</f>
        <v>0</v>
      </c>
      <c r="B142" s="22">
        <v>0</v>
      </c>
      <c r="C142" s="22">
        <v>0</v>
      </c>
      <c r="D142" s="22">
        <v>1</v>
      </c>
      <c r="E142" s="20">
        <f>Model!$W$22*((drdp!B142+drdp!K142)*'DEC-OS'!$B142+(drdp!E142+drdp!N142)*'DEC-OS'!$C142+(drdp!H142+drdp!Q142)*'DEC-OS'!$D142)</f>
        <v>0</v>
      </c>
      <c r="F142" s="20">
        <f>Model!$W$22*((drdp!C142+drdp!L142)*'DEC-OS'!$B142+(drdp!F142+drdp!O142)*'DEC-OS'!$C142+(drdp!I142+drdp!R142)*'DEC-OS'!$D142)</f>
        <v>0</v>
      </c>
      <c r="G142" s="20">
        <f>Model!$W$22*((drdp!D142+drdp!M142)*'DEC-OS'!$B142+(drdp!G142+drdp!P142)*'DEC-OS'!$C142+(drdp!J142+drdp!S142)*'DEC-OS'!$D142)</f>
        <v>0</v>
      </c>
      <c r="H142" s="18">
        <f>Model!$W$22*((drdp!B142)*'DEC-OS'!$B142+(drdp!E142)*'DEC-OS'!$C142+(drdp!H142)*'DEC-OS'!$D142)</f>
        <v>0</v>
      </c>
      <c r="I142" s="18">
        <f>Model!$W$22*((drdp!C142)*'DEC-OS'!$B142+(drdp!F142)*'DEC-OS'!$C142+(drdp!I142)*'DEC-OS'!$D142)</f>
        <v>0</v>
      </c>
      <c r="J142" s="18">
        <f>Model!$W$22*((drdp!D142)*'DEC-OS'!$B142+(drdp!G142)*'DEC-OS'!$C142+(drdp!J142)*'DEC-OS'!$D142)</f>
        <v>0</v>
      </c>
      <c r="K142" s="21">
        <f>SUM(E$3:E141)+H142</f>
        <v>-3.1317489001877576</v>
      </c>
      <c r="L142" s="21">
        <f>SUM(F$3:F141)+I142</f>
        <v>3.1328662051746785</v>
      </c>
      <c r="M142" s="21">
        <f>SUM(G$3:G141)+J142</f>
        <v>0</v>
      </c>
      <c r="N142" s="21"/>
      <c r="O142" s="21"/>
      <c r="P142" s="21"/>
      <c r="Q142" s="19">
        <f t="shared" si="9"/>
        <v>9.8078511738272294</v>
      </c>
      <c r="R142" s="19">
        <f t="shared" si="9"/>
        <v>9.8148506595255913</v>
      </c>
      <c r="S142" s="19">
        <f t="shared" si="9"/>
        <v>0</v>
      </c>
      <c r="T142" s="19">
        <f t="shared" si="10"/>
        <v>-9.8113502924911931</v>
      </c>
      <c r="U142" s="19">
        <f t="shared" si="11"/>
        <v>0</v>
      </c>
      <c r="V142" s="19">
        <f t="shared" si="12"/>
        <v>0</v>
      </c>
    </row>
    <row r="143" spans="1:22" x14ac:dyDescent="0.25">
      <c r="A143" s="26">
        <f>Wellpath!E143</f>
        <v>0</v>
      </c>
      <c r="B143" s="22">
        <v>0</v>
      </c>
      <c r="C143" s="22">
        <v>0</v>
      </c>
      <c r="D143" s="22">
        <v>1</v>
      </c>
      <c r="E143" s="20">
        <f>Model!$W$22*((drdp!B143+drdp!K143)*'DEC-OS'!$B143+(drdp!E143+drdp!N143)*'DEC-OS'!$C143+(drdp!H143+drdp!Q143)*'DEC-OS'!$D143)</f>
        <v>0</v>
      </c>
      <c r="F143" s="20">
        <f>Model!$W$22*((drdp!C143+drdp!L143)*'DEC-OS'!$B143+(drdp!F143+drdp!O143)*'DEC-OS'!$C143+(drdp!I143+drdp!R143)*'DEC-OS'!$D143)</f>
        <v>0</v>
      </c>
      <c r="G143" s="20">
        <f>Model!$W$22*((drdp!D143+drdp!M143)*'DEC-OS'!$B143+(drdp!G143+drdp!P143)*'DEC-OS'!$C143+(drdp!J143+drdp!S143)*'DEC-OS'!$D143)</f>
        <v>0</v>
      </c>
      <c r="H143" s="18">
        <f>Model!$W$22*((drdp!B143)*'DEC-OS'!$B143+(drdp!E143)*'DEC-OS'!$C143+(drdp!H143)*'DEC-OS'!$D143)</f>
        <v>0</v>
      </c>
      <c r="I143" s="18">
        <f>Model!$W$22*((drdp!C143)*'DEC-OS'!$B143+(drdp!F143)*'DEC-OS'!$C143+(drdp!I143)*'DEC-OS'!$D143)</f>
        <v>0</v>
      </c>
      <c r="J143" s="18">
        <f>Model!$W$22*((drdp!D143)*'DEC-OS'!$B143+(drdp!G143)*'DEC-OS'!$C143+(drdp!J143)*'DEC-OS'!$D143)</f>
        <v>0</v>
      </c>
      <c r="K143" s="21">
        <f>SUM(E$3:E142)+H143</f>
        <v>-3.1317489001877576</v>
      </c>
      <c r="L143" s="21">
        <f>SUM(F$3:F142)+I143</f>
        <v>3.1328662051746785</v>
      </c>
      <c r="M143" s="21">
        <f>SUM(G$3:G142)+J143</f>
        <v>0</v>
      </c>
      <c r="N143" s="21"/>
      <c r="O143" s="21"/>
      <c r="P143" s="21"/>
      <c r="Q143" s="19">
        <f t="shared" si="9"/>
        <v>9.8078511738272294</v>
      </c>
      <c r="R143" s="19">
        <f t="shared" si="9"/>
        <v>9.8148506595255913</v>
      </c>
      <c r="S143" s="19">
        <f t="shared" si="9"/>
        <v>0</v>
      </c>
      <c r="T143" s="19">
        <f t="shared" si="10"/>
        <v>-9.8113502924911931</v>
      </c>
      <c r="U143" s="19">
        <f t="shared" si="11"/>
        <v>0</v>
      </c>
      <c r="V143" s="19">
        <f t="shared" si="12"/>
        <v>0</v>
      </c>
    </row>
    <row r="144" spans="1:22" x14ac:dyDescent="0.25">
      <c r="A144" s="26">
        <f>Wellpath!E144</f>
        <v>0</v>
      </c>
      <c r="B144" s="22">
        <v>0</v>
      </c>
      <c r="C144" s="22">
        <v>0</v>
      </c>
      <c r="D144" s="22">
        <v>1</v>
      </c>
      <c r="E144" s="20">
        <f>Model!$W$22*((drdp!B144+drdp!K144)*'DEC-OS'!$B144+(drdp!E144+drdp!N144)*'DEC-OS'!$C144+(drdp!H144+drdp!Q144)*'DEC-OS'!$D144)</f>
        <v>0</v>
      </c>
      <c r="F144" s="20">
        <f>Model!$W$22*((drdp!C144+drdp!L144)*'DEC-OS'!$B144+(drdp!F144+drdp!O144)*'DEC-OS'!$C144+(drdp!I144+drdp!R144)*'DEC-OS'!$D144)</f>
        <v>0</v>
      </c>
      <c r="G144" s="20">
        <f>Model!$W$22*((drdp!D144+drdp!M144)*'DEC-OS'!$B144+(drdp!G144+drdp!P144)*'DEC-OS'!$C144+(drdp!J144+drdp!S144)*'DEC-OS'!$D144)</f>
        <v>0</v>
      </c>
      <c r="H144" s="18">
        <f>Model!$W$22*((drdp!B144)*'DEC-OS'!$B144+(drdp!E144)*'DEC-OS'!$C144+(drdp!H144)*'DEC-OS'!$D144)</f>
        <v>0</v>
      </c>
      <c r="I144" s="18">
        <f>Model!$W$22*((drdp!C144)*'DEC-OS'!$B144+(drdp!F144)*'DEC-OS'!$C144+(drdp!I144)*'DEC-OS'!$D144)</f>
        <v>0</v>
      </c>
      <c r="J144" s="18">
        <f>Model!$W$22*((drdp!D144)*'DEC-OS'!$B144+(drdp!G144)*'DEC-OS'!$C144+(drdp!J144)*'DEC-OS'!$D144)</f>
        <v>0</v>
      </c>
      <c r="K144" s="21">
        <f>SUM(E$3:E143)+H144</f>
        <v>-3.1317489001877576</v>
      </c>
      <c r="L144" s="21">
        <f>SUM(F$3:F143)+I144</f>
        <v>3.1328662051746785</v>
      </c>
      <c r="M144" s="21">
        <f>SUM(G$3:G143)+J144</f>
        <v>0</v>
      </c>
      <c r="N144" s="21"/>
      <c r="O144" s="21"/>
      <c r="P144" s="21"/>
      <c r="Q144" s="19">
        <f t="shared" si="9"/>
        <v>9.8078511738272294</v>
      </c>
      <c r="R144" s="19">
        <f t="shared" si="9"/>
        <v>9.8148506595255913</v>
      </c>
      <c r="S144" s="19">
        <f t="shared" si="9"/>
        <v>0</v>
      </c>
      <c r="T144" s="19">
        <f t="shared" si="10"/>
        <v>-9.8113502924911931</v>
      </c>
      <c r="U144" s="19">
        <f t="shared" si="11"/>
        <v>0</v>
      </c>
      <c r="V144" s="19">
        <f t="shared" si="12"/>
        <v>0</v>
      </c>
    </row>
    <row r="145" spans="1:22" x14ac:dyDescent="0.25">
      <c r="A145" s="26">
        <f>Wellpath!E145</f>
        <v>0</v>
      </c>
      <c r="B145" s="22">
        <v>0</v>
      </c>
      <c r="C145" s="22">
        <v>0</v>
      </c>
      <c r="D145" s="22">
        <v>1</v>
      </c>
      <c r="E145" s="20">
        <f>Model!$W$22*((drdp!B145+drdp!K145)*'DEC-OS'!$B145+(drdp!E145+drdp!N145)*'DEC-OS'!$C145+(drdp!H145+drdp!Q145)*'DEC-OS'!$D145)</f>
        <v>0</v>
      </c>
      <c r="F145" s="20">
        <f>Model!$W$22*((drdp!C145+drdp!L145)*'DEC-OS'!$B145+(drdp!F145+drdp!O145)*'DEC-OS'!$C145+(drdp!I145+drdp!R145)*'DEC-OS'!$D145)</f>
        <v>0</v>
      </c>
      <c r="G145" s="20">
        <f>Model!$W$22*((drdp!D145+drdp!M145)*'DEC-OS'!$B145+(drdp!G145+drdp!P145)*'DEC-OS'!$C145+(drdp!J145+drdp!S145)*'DEC-OS'!$D145)</f>
        <v>0</v>
      </c>
      <c r="H145" s="18">
        <f>Model!$W$22*((drdp!B145)*'DEC-OS'!$B145+(drdp!E145)*'DEC-OS'!$C145+(drdp!H145)*'DEC-OS'!$D145)</f>
        <v>0</v>
      </c>
      <c r="I145" s="18">
        <f>Model!$W$22*((drdp!C145)*'DEC-OS'!$B145+(drdp!F145)*'DEC-OS'!$C145+(drdp!I145)*'DEC-OS'!$D145)</f>
        <v>0</v>
      </c>
      <c r="J145" s="18">
        <f>Model!$W$22*((drdp!D145)*'DEC-OS'!$B145+(drdp!G145)*'DEC-OS'!$C145+(drdp!J145)*'DEC-OS'!$D145)</f>
        <v>0</v>
      </c>
      <c r="K145" s="21">
        <f>SUM(E$3:E144)+H145</f>
        <v>-3.1317489001877576</v>
      </c>
      <c r="L145" s="21">
        <f>SUM(F$3:F144)+I145</f>
        <v>3.1328662051746785</v>
      </c>
      <c r="M145" s="21">
        <f>SUM(G$3:G144)+J145</f>
        <v>0</v>
      </c>
      <c r="N145" s="21"/>
      <c r="O145" s="21"/>
      <c r="P145" s="21"/>
      <c r="Q145" s="19">
        <f t="shared" si="9"/>
        <v>9.8078511738272294</v>
      </c>
      <c r="R145" s="19">
        <f t="shared" si="9"/>
        <v>9.8148506595255913</v>
      </c>
      <c r="S145" s="19">
        <f t="shared" si="9"/>
        <v>0</v>
      </c>
      <c r="T145" s="19">
        <f t="shared" si="10"/>
        <v>-9.8113502924911931</v>
      </c>
      <c r="U145" s="19">
        <f t="shared" si="11"/>
        <v>0</v>
      </c>
      <c r="V145" s="19">
        <f t="shared" si="12"/>
        <v>0</v>
      </c>
    </row>
    <row r="146" spans="1:22" x14ac:dyDescent="0.25">
      <c r="A146" s="26">
        <f>Wellpath!E146</f>
        <v>0</v>
      </c>
      <c r="B146" s="22">
        <v>0</v>
      </c>
      <c r="C146" s="22">
        <v>0</v>
      </c>
      <c r="D146" s="22">
        <v>1</v>
      </c>
      <c r="E146" s="20">
        <f>Model!$W$22*((drdp!B146+drdp!K146)*'DEC-OS'!$B146+(drdp!E146+drdp!N146)*'DEC-OS'!$C146+(drdp!H146+drdp!Q146)*'DEC-OS'!$D146)</f>
        <v>0</v>
      </c>
      <c r="F146" s="20">
        <f>Model!$W$22*((drdp!C146+drdp!L146)*'DEC-OS'!$B146+(drdp!F146+drdp!O146)*'DEC-OS'!$C146+(drdp!I146+drdp!R146)*'DEC-OS'!$D146)</f>
        <v>0</v>
      </c>
      <c r="G146" s="20">
        <f>Model!$W$22*((drdp!D146+drdp!M146)*'DEC-OS'!$B146+(drdp!G146+drdp!P146)*'DEC-OS'!$C146+(drdp!J146+drdp!S146)*'DEC-OS'!$D146)</f>
        <v>0</v>
      </c>
      <c r="H146" s="18">
        <f>Model!$W$22*((drdp!B146)*'DEC-OS'!$B146+(drdp!E146)*'DEC-OS'!$C146+(drdp!H146)*'DEC-OS'!$D146)</f>
        <v>0</v>
      </c>
      <c r="I146" s="18">
        <f>Model!$W$22*((drdp!C146)*'DEC-OS'!$B146+(drdp!F146)*'DEC-OS'!$C146+(drdp!I146)*'DEC-OS'!$D146)</f>
        <v>0</v>
      </c>
      <c r="J146" s="18">
        <f>Model!$W$22*((drdp!D146)*'DEC-OS'!$B146+(drdp!G146)*'DEC-OS'!$C146+(drdp!J146)*'DEC-OS'!$D146)</f>
        <v>0</v>
      </c>
      <c r="K146" s="21">
        <f>SUM(E$3:E145)+H146</f>
        <v>-3.1317489001877576</v>
      </c>
      <c r="L146" s="21">
        <f>SUM(F$3:F145)+I146</f>
        <v>3.1328662051746785</v>
      </c>
      <c r="M146" s="21">
        <f>SUM(G$3:G145)+J146</f>
        <v>0</v>
      </c>
      <c r="N146" s="21"/>
      <c r="O146" s="21"/>
      <c r="P146" s="21"/>
      <c r="Q146" s="19">
        <f t="shared" si="9"/>
        <v>9.8078511738272294</v>
      </c>
      <c r="R146" s="19">
        <f t="shared" si="9"/>
        <v>9.8148506595255913</v>
      </c>
      <c r="S146" s="19">
        <f t="shared" si="9"/>
        <v>0</v>
      </c>
      <c r="T146" s="19">
        <f t="shared" si="10"/>
        <v>-9.8113502924911931</v>
      </c>
      <c r="U146" s="19">
        <f t="shared" si="11"/>
        <v>0</v>
      </c>
      <c r="V146" s="19">
        <f t="shared" si="12"/>
        <v>0</v>
      </c>
    </row>
    <row r="147" spans="1:22" x14ac:dyDescent="0.25">
      <c r="A147" s="26">
        <f>Wellpath!E147</f>
        <v>0</v>
      </c>
      <c r="B147" s="22">
        <v>0</v>
      </c>
      <c r="C147" s="22">
        <v>0</v>
      </c>
      <c r="D147" s="22">
        <v>1</v>
      </c>
      <c r="E147" s="20">
        <f>Model!$W$22*((drdp!B147+drdp!K147)*'DEC-OS'!$B147+(drdp!E147+drdp!N147)*'DEC-OS'!$C147+(drdp!H147+drdp!Q147)*'DEC-OS'!$D147)</f>
        <v>0</v>
      </c>
      <c r="F147" s="20">
        <f>Model!$W$22*((drdp!C147+drdp!L147)*'DEC-OS'!$B147+(drdp!F147+drdp!O147)*'DEC-OS'!$C147+(drdp!I147+drdp!R147)*'DEC-OS'!$D147)</f>
        <v>0</v>
      </c>
      <c r="G147" s="20">
        <f>Model!$W$22*((drdp!D147+drdp!M147)*'DEC-OS'!$B147+(drdp!G147+drdp!P147)*'DEC-OS'!$C147+(drdp!J147+drdp!S147)*'DEC-OS'!$D147)</f>
        <v>0</v>
      </c>
      <c r="H147" s="18">
        <f>Model!$W$22*((drdp!B147)*'DEC-OS'!$B147+(drdp!E147)*'DEC-OS'!$C147+(drdp!H147)*'DEC-OS'!$D147)</f>
        <v>0</v>
      </c>
      <c r="I147" s="18">
        <f>Model!$W$22*((drdp!C147)*'DEC-OS'!$B147+(drdp!F147)*'DEC-OS'!$C147+(drdp!I147)*'DEC-OS'!$D147)</f>
        <v>0</v>
      </c>
      <c r="J147" s="18">
        <f>Model!$W$22*((drdp!D147)*'DEC-OS'!$B147+(drdp!G147)*'DEC-OS'!$C147+(drdp!J147)*'DEC-OS'!$D147)</f>
        <v>0</v>
      </c>
      <c r="K147" s="21">
        <f>SUM(E$3:E146)+H147</f>
        <v>-3.1317489001877576</v>
      </c>
      <c r="L147" s="21">
        <f>SUM(F$3:F146)+I147</f>
        <v>3.1328662051746785</v>
      </c>
      <c r="M147" s="21">
        <f>SUM(G$3:G146)+J147</f>
        <v>0</v>
      </c>
      <c r="N147" s="21"/>
      <c r="O147" s="21"/>
      <c r="P147" s="21"/>
      <c r="Q147" s="19">
        <f t="shared" si="9"/>
        <v>9.8078511738272294</v>
      </c>
      <c r="R147" s="19">
        <f t="shared" si="9"/>
        <v>9.8148506595255913</v>
      </c>
      <c r="S147" s="19">
        <f t="shared" si="9"/>
        <v>0</v>
      </c>
      <c r="T147" s="19">
        <f t="shared" si="10"/>
        <v>-9.8113502924911931</v>
      </c>
      <c r="U147" s="19">
        <f t="shared" si="11"/>
        <v>0</v>
      </c>
      <c r="V147" s="19">
        <f t="shared" si="12"/>
        <v>0</v>
      </c>
    </row>
    <row r="148" spans="1:22" x14ac:dyDescent="0.25">
      <c r="A148" s="26">
        <f>Wellpath!E148</f>
        <v>0</v>
      </c>
      <c r="B148" s="22">
        <v>0</v>
      </c>
      <c r="C148" s="22">
        <v>0</v>
      </c>
      <c r="D148" s="22">
        <v>1</v>
      </c>
      <c r="E148" s="20">
        <f>Model!$W$22*((drdp!B148+drdp!K148)*'DEC-OS'!$B148+(drdp!E148+drdp!N148)*'DEC-OS'!$C148+(drdp!H148+drdp!Q148)*'DEC-OS'!$D148)</f>
        <v>0</v>
      </c>
      <c r="F148" s="20">
        <f>Model!$W$22*((drdp!C148+drdp!L148)*'DEC-OS'!$B148+(drdp!F148+drdp!O148)*'DEC-OS'!$C148+(drdp!I148+drdp!R148)*'DEC-OS'!$D148)</f>
        <v>0</v>
      </c>
      <c r="G148" s="20">
        <f>Model!$W$22*((drdp!D148+drdp!M148)*'DEC-OS'!$B148+(drdp!G148+drdp!P148)*'DEC-OS'!$C148+(drdp!J148+drdp!S148)*'DEC-OS'!$D148)</f>
        <v>0</v>
      </c>
      <c r="H148" s="18">
        <f>Model!$W$22*((drdp!B148)*'DEC-OS'!$B148+(drdp!E148)*'DEC-OS'!$C148+(drdp!H148)*'DEC-OS'!$D148)</f>
        <v>0</v>
      </c>
      <c r="I148" s="18">
        <f>Model!$W$22*((drdp!C148)*'DEC-OS'!$B148+(drdp!F148)*'DEC-OS'!$C148+(drdp!I148)*'DEC-OS'!$D148)</f>
        <v>0</v>
      </c>
      <c r="J148" s="18">
        <f>Model!$W$22*((drdp!D148)*'DEC-OS'!$B148+(drdp!G148)*'DEC-OS'!$C148+(drdp!J148)*'DEC-OS'!$D148)</f>
        <v>0</v>
      </c>
      <c r="K148" s="21">
        <f>SUM(E$3:E147)+H148</f>
        <v>-3.1317489001877576</v>
      </c>
      <c r="L148" s="21">
        <f>SUM(F$3:F147)+I148</f>
        <v>3.1328662051746785</v>
      </c>
      <c r="M148" s="21">
        <f>SUM(G$3:G147)+J148</f>
        <v>0</v>
      </c>
      <c r="N148" s="21"/>
      <c r="O148" s="21"/>
      <c r="P148" s="21"/>
      <c r="Q148" s="19">
        <f t="shared" ref="Q148:S211" si="13">K148^2</f>
        <v>9.8078511738272294</v>
      </c>
      <c r="R148" s="19">
        <f t="shared" si="13"/>
        <v>9.8148506595255913</v>
      </c>
      <c r="S148" s="19">
        <f t="shared" si="13"/>
        <v>0</v>
      </c>
      <c r="T148" s="19">
        <f t="shared" si="10"/>
        <v>-9.8113502924911931</v>
      </c>
      <c r="U148" s="19">
        <f t="shared" si="11"/>
        <v>0</v>
      </c>
      <c r="V148" s="19">
        <f t="shared" si="12"/>
        <v>0</v>
      </c>
    </row>
    <row r="149" spans="1:22" x14ac:dyDescent="0.25">
      <c r="A149" s="26">
        <f>Wellpath!E149</f>
        <v>0</v>
      </c>
      <c r="B149" s="22">
        <v>0</v>
      </c>
      <c r="C149" s="22">
        <v>0</v>
      </c>
      <c r="D149" s="22">
        <v>1</v>
      </c>
      <c r="E149" s="20">
        <f>Model!$W$22*((drdp!B149+drdp!K149)*'DEC-OS'!$B149+(drdp!E149+drdp!N149)*'DEC-OS'!$C149+(drdp!H149+drdp!Q149)*'DEC-OS'!$D149)</f>
        <v>0</v>
      </c>
      <c r="F149" s="20">
        <f>Model!$W$22*((drdp!C149+drdp!L149)*'DEC-OS'!$B149+(drdp!F149+drdp!O149)*'DEC-OS'!$C149+(drdp!I149+drdp!R149)*'DEC-OS'!$D149)</f>
        <v>0</v>
      </c>
      <c r="G149" s="20">
        <f>Model!$W$22*((drdp!D149+drdp!M149)*'DEC-OS'!$B149+(drdp!G149+drdp!P149)*'DEC-OS'!$C149+(drdp!J149+drdp!S149)*'DEC-OS'!$D149)</f>
        <v>0</v>
      </c>
      <c r="H149" s="18">
        <f>Model!$W$22*((drdp!B149)*'DEC-OS'!$B149+(drdp!E149)*'DEC-OS'!$C149+(drdp!H149)*'DEC-OS'!$D149)</f>
        <v>0</v>
      </c>
      <c r="I149" s="18">
        <f>Model!$W$22*((drdp!C149)*'DEC-OS'!$B149+(drdp!F149)*'DEC-OS'!$C149+(drdp!I149)*'DEC-OS'!$D149)</f>
        <v>0</v>
      </c>
      <c r="J149" s="18">
        <f>Model!$W$22*((drdp!D149)*'DEC-OS'!$B149+(drdp!G149)*'DEC-OS'!$C149+(drdp!J149)*'DEC-OS'!$D149)</f>
        <v>0</v>
      </c>
      <c r="K149" s="21">
        <f>SUM(E$3:E148)+H149</f>
        <v>-3.1317489001877576</v>
      </c>
      <c r="L149" s="21">
        <f>SUM(F$3:F148)+I149</f>
        <v>3.1328662051746785</v>
      </c>
      <c r="M149" s="21">
        <f>SUM(G$3:G148)+J149</f>
        <v>0</v>
      </c>
      <c r="N149" s="21"/>
      <c r="O149" s="21"/>
      <c r="P149" s="21"/>
      <c r="Q149" s="19">
        <f t="shared" si="13"/>
        <v>9.8078511738272294</v>
      </c>
      <c r="R149" s="19">
        <f t="shared" si="13"/>
        <v>9.8148506595255913</v>
      </c>
      <c r="S149" s="19">
        <f t="shared" si="13"/>
        <v>0</v>
      </c>
      <c r="T149" s="19">
        <f t="shared" si="10"/>
        <v>-9.8113502924911931</v>
      </c>
      <c r="U149" s="19">
        <f t="shared" si="11"/>
        <v>0</v>
      </c>
      <c r="V149" s="19">
        <f t="shared" si="12"/>
        <v>0</v>
      </c>
    </row>
    <row r="150" spans="1:22" x14ac:dyDescent="0.25">
      <c r="A150" s="26">
        <f>Wellpath!E150</f>
        <v>0</v>
      </c>
      <c r="B150" s="22">
        <v>0</v>
      </c>
      <c r="C150" s="22">
        <v>0</v>
      </c>
      <c r="D150" s="22">
        <v>1</v>
      </c>
      <c r="E150" s="20">
        <f>Model!$W$22*((drdp!B150+drdp!K150)*'DEC-OS'!$B150+(drdp!E150+drdp!N150)*'DEC-OS'!$C150+(drdp!H150+drdp!Q150)*'DEC-OS'!$D150)</f>
        <v>0</v>
      </c>
      <c r="F150" s="20">
        <f>Model!$W$22*((drdp!C150+drdp!L150)*'DEC-OS'!$B150+(drdp!F150+drdp!O150)*'DEC-OS'!$C150+(drdp!I150+drdp!R150)*'DEC-OS'!$D150)</f>
        <v>0</v>
      </c>
      <c r="G150" s="20">
        <f>Model!$W$22*((drdp!D150+drdp!M150)*'DEC-OS'!$B150+(drdp!G150+drdp!P150)*'DEC-OS'!$C150+(drdp!J150+drdp!S150)*'DEC-OS'!$D150)</f>
        <v>0</v>
      </c>
      <c r="H150" s="18">
        <f>Model!$W$22*((drdp!B150)*'DEC-OS'!$B150+(drdp!E150)*'DEC-OS'!$C150+(drdp!H150)*'DEC-OS'!$D150)</f>
        <v>0</v>
      </c>
      <c r="I150" s="18">
        <f>Model!$W$22*((drdp!C150)*'DEC-OS'!$B150+(drdp!F150)*'DEC-OS'!$C150+(drdp!I150)*'DEC-OS'!$D150)</f>
        <v>0</v>
      </c>
      <c r="J150" s="18">
        <f>Model!$W$22*((drdp!D150)*'DEC-OS'!$B150+(drdp!G150)*'DEC-OS'!$C150+(drdp!J150)*'DEC-OS'!$D150)</f>
        <v>0</v>
      </c>
      <c r="K150" s="21">
        <f>SUM(E$3:E149)+H150</f>
        <v>-3.1317489001877576</v>
      </c>
      <c r="L150" s="21">
        <f>SUM(F$3:F149)+I150</f>
        <v>3.1328662051746785</v>
      </c>
      <c r="M150" s="21">
        <f>SUM(G$3:G149)+J150</f>
        <v>0</v>
      </c>
      <c r="N150" s="21"/>
      <c r="O150" s="21"/>
      <c r="P150" s="21"/>
      <c r="Q150" s="19">
        <f t="shared" si="13"/>
        <v>9.8078511738272294</v>
      </c>
      <c r="R150" s="19">
        <f t="shared" si="13"/>
        <v>9.8148506595255913</v>
      </c>
      <c r="S150" s="19">
        <f t="shared" si="13"/>
        <v>0</v>
      </c>
      <c r="T150" s="19">
        <f t="shared" si="10"/>
        <v>-9.8113502924911931</v>
      </c>
      <c r="U150" s="19">
        <f t="shared" si="11"/>
        <v>0</v>
      </c>
      <c r="V150" s="19">
        <f t="shared" si="12"/>
        <v>0</v>
      </c>
    </row>
    <row r="151" spans="1:22" x14ac:dyDescent="0.25">
      <c r="A151" s="26">
        <f>Wellpath!E151</f>
        <v>0</v>
      </c>
      <c r="B151" s="22">
        <v>0</v>
      </c>
      <c r="C151" s="22">
        <v>0</v>
      </c>
      <c r="D151" s="22">
        <v>1</v>
      </c>
      <c r="E151" s="20">
        <f>Model!$W$22*((drdp!B151+drdp!K151)*'DEC-OS'!$B151+(drdp!E151+drdp!N151)*'DEC-OS'!$C151+(drdp!H151+drdp!Q151)*'DEC-OS'!$D151)</f>
        <v>0</v>
      </c>
      <c r="F151" s="20">
        <f>Model!$W$22*((drdp!C151+drdp!L151)*'DEC-OS'!$B151+(drdp!F151+drdp!O151)*'DEC-OS'!$C151+(drdp!I151+drdp!R151)*'DEC-OS'!$D151)</f>
        <v>0</v>
      </c>
      <c r="G151" s="20">
        <f>Model!$W$22*((drdp!D151+drdp!M151)*'DEC-OS'!$B151+(drdp!G151+drdp!P151)*'DEC-OS'!$C151+(drdp!J151+drdp!S151)*'DEC-OS'!$D151)</f>
        <v>0</v>
      </c>
      <c r="H151" s="18">
        <f>Model!$W$22*((drdp!B151)*'DEC-OS'!$B151+(drdp!E151)*'DEC-OS'!$C151+(drdp!H151)*'DEC-OS'!$D151)</f>
        <v>0</v>
      </c>
      <c r="I151" s="18">
        <f>Model!$W$22*((drdp!C151)*'DEC-OS'!$B151+(drdp!F151)*'DEC-OS'!$C151+(drdp!I151)*'DEC-OS'!$D151)</f>
        <v>0</v>
      </c>
      <c r="J151" s="18">
        <f>Model!$W$22*((drdp!D151)*'DEC-OS'!$B151+(drdp!G151)*'DEC-OS'!$C151+(drdp!J151)*'DEC-OS'!$D151)</f>
        <v>0</v>
      </c>
      <c r="K151" s="21">
        <f>SUM(E$3:E150)+H151</f>
        <v>-3.1317489001877576</v>
      </c>
      <c r="L151" s="21">
        <f>SUM(F$3:F150)+I151</f>
        <v>3.1328662051746785</v>
      </c>
      <c r="M151" s="21">
        <f>SUM(G$3:G150)+J151</f>
        <v>0</v>
      </c>
      <c r="N151" s="21"/>
      <c r="O151" s="21"/>
      <c r="P151" s="21"/>
      <c r="Q151" s="19">
        <f t="shared" si="13"/>
        <v>9.8078511738272294</v>
      </c>
      <c r="R151" s="19">
        <f t="shared" si="13"/>
        <v>9.8148506595255913</v>
      </c>
      <c r="S151" s="19">
        <f t="shared" si="13"/>
        <v>0</v>
      </c>
      <c r="T151" s="19">
        <f t="shared" si="10"/>
        <v>-9.8113502924911931</v>
      </c>
      <c r="U151" s="19">
        <f t="shared" si="11"/>
        <v>0</v>
      </c>
      <c r="V151" s="19">
        <f t="shared" si="12"/>
        <v>0</v>
      </c>
    </row>
    <row r="152" spans="1:22" x14ac:dyDescent="0.25">
      <c r="A152" s="26">
        <f>Wellpath!E152</f>
        <v>0</v>
      </c>
      <c r="B152" s="22">
        <v>0</v>
      </c>
      <c r="C152" s="22">
        <v>0</v>
      </c>
      <c r="D152" s="22">
        <v>1</v>
      </c>
      <c r="E152" s="20">
        <f>Model!$W$22*((drdp!B152+drdp!K152)*'DEC-OS'!$B152+(drdp!E152+drdp!N152)*'DEC-OS'!$C152+(drdp!H152+drdp!Q152)*'DEC-OS'!$D152)</f>
        <v>0</v>
      </c>
      <c r="F152" s="20">
        <f>Model!$W$22*((drdp!C152+drdp!L152)*'DEC-OS'!$B152+(drdp!F152+drdp!O152)*'DEC-OS'!$C152+(drdp!I152+drdp!R152)*'DEC-OS'!$D152)</f>
        <v>0</v>
      </c>
      <c r="G152" s="20">
        <f>Model!$W$22*((drdp!D152+drdp!M152)*'DEC-OS'!$B152+(drdp!G152+drdp!P152)*'DEC-OS'!$C152+(drdp!J152+drdp!S152)*'DEC-OS'!$D152)</f>
        <v>0</v>
      </c>
      <c r="H152" s="18">
        <f>Model!$W$22*((drdp!B152)*'DEC-OS'!$B152+(drdp!E152)*'DEC-OS'!$C152+(drdp!H152)*'DEC-OS'!$D152)</f>
        <v>0</v>
      </c>
      <c r="I152" s="18">
        <f>Model!$W$22*((drdp!C152)*'DEC-OS'!$B152+(drdp!F152)*'DEC-OS'!$C152+(drdp!I152)*'DEC-OS'!$D152)</f>
        <v>0</v>
      </c>
      <c r="J152" s="18">
        <f>Model!$W$22*((drdp!D152)*'DEC-OS'!$B152+(drdp!G152)*'DEC-OS'!$C152+(drdp!J152)*'DEC-OS'!$D152)</f>
        <v>0</v>
      </c>
      <c r="K152" s="21">
        <f>SUM(E$3:E151)+H152</f>
        <v>-3.1317489001877576</v>
      </c>
      <c r="L152" s="21">
        <f>SUM(F$3:F151)+I152</f>
        <v>3.1328662051746785</v>
      </c>
      <c r="M152" s="21">
        <f>SUM(G$3:G151)+J152</f>
        <v>0</v>
      </c>
      <c r="N152" s="21"/>
      <c r="O152" s="21"/>
      <c r="P152" s="21"/>
      <c r="Q152" s="19">
        <f t="shared" si="13"/>
        <v>9.8078511738272294</v>
      </c>
      <c r="R152" s="19">
        <f t="shared" si="13"/>
        <v>9.8148506595255913</v>
      </c>
      <c r="S152" s="19">
        <f t="shared" si="13"/>
        <v>0</v>
      </c>
      <c r="T152" s="19">
        <f t="shared" si="10"/>
        <v>-9.8113502924911931</v>
      </c>
      <c r="U152" s="19">
        <f t="shared" si="11"/>
        <v>0</v>
      </c>
      <c r="V152" s="19">
        <f t="shared" si="12"/>
        <v>0</v>
      </c>
    </row>
    <row r="153" spans="1:22" x14ac:dyDescent="0.25">
      <c r="A153" s="26">
        <f>Wellpath!E153</f>
        <v>0</v>
      </c>
      <c r="B153" s="22">
        <v>0</v>
      </c>
      <c r="C153" s="22">
        <v>0</v>
      </c>
      <c r="D153" s="22">
        <v>1</v>
      </c>
      <c r="E153" s="20">
        <f>Model!$W$22*((drdp!B153+drdp!K153)*'DEC-OS'!$B153+(drdp!E153+drdp!N153)*'DEC-OS'!$C153+(drdp!H153+drdp!Q153)*'DEC-OS'!$D153)</f>
        <v>0</v>
      </c>
      <c r="F153" s="20">
        <f>Model!$W$22*((drdp!C153+drdp!L153)*'DEC-OS'!$B153+(drdp!F153+drdp!O153)*'DEC-OS'!$C153+(drdp!I153+drdp!R153)*'DEC-OS'!$D153)</f>
        <v>0</v>
      </c>
      <c r="G153" s="20">
        <f>Model!$W$22*((drdp!D153+drdp!M153)*'DEC-OS'!$B153+(drdp!G153+drdp!P153)*'DEC-OS'!$C153+(drdp!J153+drdp!S153)*'DEC-OS'!$D153)</f>
        <v>0</v>
      </c>
      <c r="H153" s="18">
        <f>Model!$W$22*((drdp!B153)*'DEC-OS'!$B153+(drdp!E153)*'DEC-OS'!$C153+(drdp!H153)*'DEC-OS'!$D153)</f>
        <v>0</v>
      </c>
      <c r="I153" s="18">
        <f>Model!$W$22*((drdp!C153)*'DEC-OS'!$B153+(drdp!F153)*'DEC-OS'!$C153+(drdp!I153)*'DEC-OS'!$D153)</f>
        <v>0</v>
      </c>
      <c r="J153" s="18">
        <f>Model!$W$22*((drdp!D153)*'DEC-OS'!$B153+(drdp!G153)*'DEC-OS'!$C153+(drdp!J153)*'DEC-OS'!$D153)</f>
        <v>0</v>
      </c>
      <c r="K153" s="21">
        <f>SUM(E$3:E152)+H153</f>
        <v>-3.1317489001877576</v>
      </c>
      <c r="L153" s="21">
        <f>SUM(F$3:F152)+I153</f>
        <v>3.1328662051746785</v>
      </c>
      <c r="M153" s="21">
        <f>SUM(G$3:G152)+J153</f>
        <v>0</v>
      </c>
      <c r="N153" s="21"/>
      <c r="O153" s="21"/>
      <c r="P153" s="21"/>
      <c r="Q153" s="19">
        <f t="shared" si="13"/>
        <v>9.8078511738272294</v>
      </c>
      <c r="R153" s="19">
        <f t="shared" si="13"/>
        <v>9.8148506595255913</v>
      </c>
      <c r="S153" s="19">
        <f t="shared" si="13"/>
        <v>0</v>
      </c>
      <c r="T153" s="19">
        <f t="shared" si="10"/>
        <v>-9.8113502924911931</v>
      </c>
      <c r="U153" s="19">
        <f t="shared" si="11"/>
        <v>0</v>
      </c>
      <c r="V153" s="19">
        <f t="shared" si="12"/>
        <v>0</v>
      </c>
    </row>
    <row r="154" spans="1:22" x14ac:dyDescent="0.25">
      <c r="A154" s="26">
        <f>Wellpath!E154</f>
        <v>0</v>
      </c>
      <c r="B154" s="22">
        <v>0</v>
      </c>
      <c r="C154" s="22">
        <v>0</v>
      </c>
      <c r="D154" s="22">
        <v>1</v>
      </c>
      <c r="E154" s="20">
        <f>Model!$W$22*((drdp!B154+drdp!K154)*'DEC-OS'!$B154+(drdp!E154+drdp!N154)*'DEC-OS'!$C154+(drdp!H154+drdp!Q154)*'DEC-OS'!$D154)</f>
        <v>0</v>
      </c>
      <c r="F154" s="20">
        <f>Model!$W$22*((drdp!C154+drdp!L154)*'DEC-OS'!$B154+(drdp!F154+drdp!O154)*'DEC-OS'!$C154+(drdp!I154+drdp!R154)*'DEC-OS'!$D154)</f>
        <v>0</v>
      </c>
      <c r="G154" s="20">
        <f>Model!$W$22*((drdp!D154+drdp!M154)*'DEC-OS'!$B154+(drdp!G154+drdp!P154)*'DEC-OS'!$C154+(drdp!J154+drdp!S154)*'DEC-OS'!$D154)</f>
        <v>0</v>
      </c>
      <c r="H154" s="18">
        <f>Model!$W$22*((drdp!B154)*'DEC-OS'!$B154+(drdp!E154)*'DEC-OS'!$C154+(drdp!H154)*'DEC-OS'!$D154)</f>
        <v>0</v>
      </c>
      <c r="I154" s="18">
        <f>Model!$W$22*((drdp!C154)*'DEC-OS'!$B154+(drdp!F154)*'DEC-OS'!$C154+(drdp!I154)*'DEC-OS'!$D154)</f>
        <v>0</v>
      </c>
      <c r="J154" s="18">
        <f>Model!$W$22*((drdp!D154)*'DEC-OS'!$B154+(drdp!G154)*'DEC-OS'!$C154+(drdp!J154)*'DEC-OS'!$D154)</f>
        <v>0</v>
      </c>
      <c r="K154" s="21">
        <f>SUM(E$3:E153)+H154</f>
        <v>-3.1317489001877576</v>
      </c>
      <c r="L154" s="21">
        <f>SUM(F$3:F153)+I154</f>
        <v>3.1328662051746785</v>
      </c>
      <c r="M154" s="21">
        <f>SUM(G$3:G153)+J154</f>
        <v>0</v>
      </c>
      <c r="N154" s="21"/>
      <c r="O154" s="21"/>
      <c r="P154" s="21"/>
      <c r="Q154" s="19">
        <f t="shared" si="13"/>
        <v>9.8078511738272294</v>
      </c>
      <c r="R154" s="19">
        <f t="shared" si="13"/>
        <v>9.8148506595255913</v>
      </c>
      <c r="S154" s="19">
        <f t="shared" si="13"/>
        <v>0</v>
      </c>
      <c r="T154" s="19">
        <f t="shared" si="10"/>
        <v>-9.8113502924911931</v>
      </c>
      <c r="U154" s="19">
        <f t="shared" si="11"/>
        <v>0</v>
      </c>
      <c r="V154" s="19">
        <f t="shared" si="12"/>
        <v>0</v>
      </c>
    </row>
    <row r="155" spans="1:22" x14ac:dyDescent="0.25">
      <c r="A155" s="26">
        <f>Wellpath!E155</f>
        <v>0</v>
      </c>
      <c r="B155" s="22">
        <v>0</v>
      </c>
      <c r="C155" s="22">
        <v>0</v>
      </c>
      <c r="D155" s="22">
        <v>1</v>
      </c>
      <c r="E155" s="20">
        <f>Model!$W$22*((drdp!B155+drdp!K155)*'DEC-OS'!$B155+(drdp!E155+drdp!N155)*'DEC-OS'!$C155+(drdp!H155+drdp!Q155)*'DEC-OS'!$D155)</f>
        <v>0</v>
      </c>
      <c r="F155" s="20">
        <f>Model!$W$22*((drdp!C155+drdp!L155)*'DEC-OS'!$B155+(drdp!F155+drdp!O155)*'DEC-OS'!$C155+(drdp!I155+drdp!R155)*'DEC-OS'!$D155)</f>
        <v>0</v>
      </c>
      <c r="G155" s="20">
        <f>Model!$W$22*((drdp!D155+drdp!M155)*'DEC-OS'!$B155+(drdp!G155+drdp!P155)*'DEC-OS'!$C155+(drdp!J155+drdp!S155)*'DEC-OS'!$D155)</f>
        <v>0</v>
      </c>
      <c r="H155" s="18">
        <f>Model!$W$22*((drdp!B155)*'DEC-OS'!$B155+(drdp!E155)*'DEC-OS'!$C155+(drdp!H155)*'DEC-OS'!$D155)</f>
        <v>0</v>
      </c>
      <c r="I155" s="18">
        <f>Model!$W$22*((drdp!C155)*'DEC-OS'!$B155+(drdp!F155)*'DEC-OS'!$C155+(drdp!I155)*'DEC-OS'!$D155)</f>
        <v>0</v>
      </c>
      <c r="J155" s="18">
        <f>Model!$W$22*((drdp!D155)*'DEC-OS'!$B155+(drdp!G155)*'DEC-OS'!$C155+(drdp!J155)*'DEC-OS'!$D155)</f>
        <v>0</v>
      </c>
      <c r="K155" s="21">
        <f>SUM(E$3:E154)+H155</f>
        <v>-3.1317489001877576</v>
      </c>
      <c r="L155" s="21">
        <f>SUM(F$3:F154)+I155</f>
        <v>3.1328662051746785</v>
      </c>
      <c r="M155" s="21">
        <f>SUM(G$3:G154)+J155</f>
        <v>0</v>
      </c>
      <c r="N155" s="21"/>
      <c r="O155" s="21"/>
      <c r="P155" s="21"/>
      <c r="Q155" s="19">
        <f t="shared" si="13"/>
        <v>9.8078511738272294</v>
      </c>
      <c r="R155" s="19">
        <f t="shared" si="13"/>
        <v>9.8148506595255913</v>
      </c>
      <c r="S155" s="19">
        <f t="shared" si="13"/>
        <v>0</v>
      </c>
      <c r="T155" s="19">
        <f t="shared" si="10"/>
        <v>-9.8113502924911931</v>
      </c>
      <c r="U155" s="19">
        <f t="shared" si="11"/>
        <v>0</v>
      </c>
      <c r="V155" s="19">
        <f t="shared" si="12"/>
        <v>0</v>
      </c>
    </row>
    <row r="156" spans="1:22" x14ac:dyDescent="0.25">
      <c r="A156" s="26">
        <f>Wellpath!E156</f>
        <v>0</v>
      </c>
      <c r="B156" s="22">
        <v>0</v>
      </c>
      <c r="C156" s="22">
        <v>0</v>
      </c>
      <c r="D156" s="22">
        <v>1</v>
      </c>
      <c r="E156" s="20">
        <f>Model!$W$22*((drdp!B156+drdp!K156)*'DEC-OS'!$B156+(drdp!E156+drdp!N156)*'DEC-OS'!$C156+(drdp!H156+drdp!Q156)*'DEC-OS'!$D156)</f>
        <v>0</v>
      </c>
      <c r="F156" s="20">
        <f>Model!$W$22*((drdp!C156+drdp!L156)*'DEC-OS'!$B156+(drdp!F156+drdp!O156)*'DEC-OS'!$C156+(drdp!I156+drdp!R156)*'DEC-OS'!$D156)</f>
        <v>0</v>
      </c>
      <c r="G156" s="20">
        <f>Model!$W$22*((drdp!D156+drdp!M156)*'DEC-OS'!$B156+(drdp!G156+drdp!P156)*'DEC-OS'!$C156+(drdp!J156+drdp!S156)*'DEC-OS'!$D156)</f>
        <v>0</v>
      </c>
      <c r="H156" s="18">
        <f>Model!$W$22*((drdp!B156)*'DEC-OS'!$B156+(drdp!E156)*'DEC-OS'!$C156+(drdp!H156)*'DEC-OS'!$D156)</f>
        <v>0</v>
      </c>
      <c r="I156" s="18">
        <f>Model!$W$22*((drdp!C156)*'DEC-OS'!$B156+(drdp!F156)*'DEC-OS'!$C156+(drdp!I156)*'DEC-OS'!$D156)</f>
        <v>0</v>
      </c>
      <c r="J156" s="18">
        <f>Model!$W$22*((drdp!D156)*'DEC-OS'!$B156+(drdp!G156)*'DEC-OS'!$C156+(drdp!J156)*'DEC-OS'!$D156)</f>
        <v>0</v>
      </c>
      <c r="K156" s="21">
        <f>SUM(E$3:E155)+H156</f>
        <v>-3.1317489001877576</v>
      </c>
      <c r="L156" s="21">
        <f>SUM(F$3:F155)+I156</f>
        <v>3.1328662051746785</v>
      </c>
      <c r="M156" s="21">
        <f>SUM(G$3:G155)+J156</f>
        <v>0</v>
      </c>
      <c r="N156" s="21"/>
      <c r="O156" s="21"/>
      <c r="P156" s="21"/>
      <c r="Q156" s="19">
        <f t="shared" si="13"/>
        <v>9.8078511738272294</v>
      </c>
      <c r="R156" s="19">
        <f t="shared" si="13"/>
        <v>9.8148506595255913</v>
      </c>
      <c r="S156" s="19">
        <f t="shared" si="13"/>
        <v>0</v>
      </c>
      <c r="T156" s="19">
        <f t="shared" si="10"/>
        <v>-9.8113502924911931</v>
      </c>
      <c r="U156" s="19">
        <f t="shared" si="11"/>
        <v>0</v>
      </c>
      <c r="V156" s="19">
        <f t="shared" si="12"/>
        <v>0</v>
      </c>
    </row>
    <row r="157" spans="1:22" x14ac:dyDescent="0.25">
      <c r="A157" s="26">
        <f>Wellpath!E157</f>
        <v>0</v>
      </c>
      <c r="B157" s="22">
        <v>0</v>
      </c>
      <c r="C157" s="22">
        <v>0</v>
      </c>
      <c r="D157" s="22">
        <v>1</v>
      </c>
      <c r="E157" s="20">
        <f>Model!$W$22*((drdp!B157+drdp!K157)*'DEC-OS'!$B157+(drdp!E157+drdp!N157)*'DEC-OS'!$C157+(drdp!H157+drdp!Q157)*'DEC-OS'!$D157)</f>
        <v>0</v>
      </c>
      <c r="F157" s="20">
        <f>Model!$W$22*((drdp!C157+drdp!L157)*'DEC-OS'!$B157+(drdp!F157+drdp!O157)*'DEC-OS'!$C157+(drdp!I157+drdp!R157)*'DEC-OS'!$D157)</f>
        <v>0</v>
      </c>
      <c r="G157" s="20">
        <f>Model!$W$22*((drdp!D157+drdp!M157)*'DEC-OS'!$B157+(drdp!G157+drdp!P157)*'DEC-OS'!$C157+(drdp!J157+drdp!S157)*'DEC-OS'!$D157)</f>
        <v>0</v>
      </c>
      <c r="H157" s="18">
        <f>Model!$W$22*((drdp!B157)*'DEC-OS'!$B157+(drdp!E157)*'DEC-OS'!$C157+(drdp!H157)*'DEC-OS'!$D157)</f>
        <v>0</v>
      </c>
      <c r="I157" s="18">
        <f>Model!$W$22*((drdp!C157)*'DEC-OS'!$B157+(drdp!F157)*'DEC-OS'!$C157+(drdp!I157)*'DEC-OS'!$D157)</f>
        <v>0</v>
      </c>
      <c r="J157" s="18">
        <f>Model!$W$22*((drdp!D157)*'DEC-OS'!$B157+(drdp!G157)*'DEC-OS'!$C157+(drdp!J157)*'DEC-OS'!$D157)</f>
        <v>0</v>
      </c>
      <c r="K157" s="21">
        <f>SUM(E$3:E156)+H157</f>
        <v>-3.1317489001877576</v>
      </c>
      <c r="L157" s="21">
        <f>SUM(F$3:F156)+I157</f>
        <v>3.1328662051746785</v>
      </c>
      <c r="M157" s="21">
        <f>SUM(G$3:G156)+J157</f>
        <v>0</v>
      </c>
      <c r="N157" s="21"/>
      <c r="O157" s="21"/>
      <c r="P157" s="21"/>
      <c r="Q157" s="19">
        <f t="shared" si="13"/>
        <v>9.8078511738272294</v>
      </c>
      <c r="R157" s="19">
        <f t="shared" si="13"/>
        <v>9.8148506595255913</v>
      </c>
      <c r="S157" s="19">
        <f t="shared" si="13"/>
        <v>0</v>
      </c>
      <c r="T157" s="19">
        <f t="shared" si="10"/>
        <v>-9.8113502924911931</v>
      </c>
      <c r="U157" s="19">
        <f t="shared" si="11"/>
        <v>0</v>
      </c>
      <c r="V157" s="19">
        <f t="shared" si="12"/>
        <v>0</v>
      </c>
    </row>
    <row r="158" spans="1:22" x14ac:dyDescent="0.25">
      <c r="A158" s="26">
        <f>Wellpath!E158</f>
        <v>0</v>
      </c>
      <c r="B158" s="22">
        <v>0</v>
      </c>
      <c r="C158" s="22">
        <v>0</v>
      </c>
      <c r="D158" s="22">
        <v>1</v>
      </c>
      <c r="E158" s="20">
        <f>Model!$W$22*((drdp!B158+drdp!K158)*'DEC-OS'!$B158+(drdp!E158+drdp!N158)*'DEC-OS'!$C158+(drdp!H158+drdp!Q158)*'DEC-OS'!$D158)</f>
        <v>0</v>
      </c>
      <c r="F158" s="20">
        <f>Model!$W$22*((drdp!C158+drdp!L158)*'DEC-OS'!$B158+(drdp!F158+drdp!O158)*'DEC-OS'!$C158+(drdp!I158+drdp!R158)*'DEC-OS'!$D158)</f>
        <v>0</v>
      </c>
      <c r="G158" s="20">
        <f>Model!$W$22*((drdp!D158+drdp!M158)*'DEC-OS'!$B158+(drdp!G158+drdp!P158)*'DEC-OS'!$C158+(drdp!J158+drdp!S158)*'DEC-OS'!$D158)</f>
        <v>0</v>
      </c>
      <c r="H158" s="18">
        <f>Model!$W$22*((drdp!B158)*'DEC-OS'!$B158+(drdp!E158)*'DEC-OS'!$C158+(drdp!H158)*'DEC-OS'!$D158)</f>
        <v>0</v>
      </c>
      <c r="I158" s="18">
        <f>Model!$W$22*((drdp!C158)*'DEC-OS'!$B158+(drdp!F158)*'DEC-OS'!$C158+(drdp!I158)*'DEC-OS'!$D158)</f>
        <v>0</v>
      </c>
      <c r="J158" s="18">
        <f>Model!$W$22*((drdp!D158)*'DEC-OS'!$B158+(drdp!G158)*'DEC-OS'!$C158+(drdp!J158)*'DEC-OS'!$D158)</f>
        <v>0</v>
      </c>
      <c r="K158" s="21">
        <f>SUM(E$3:E157)+H158</f>
        <v>-3.1317489001877576</v>
      </c>
      <c r="L158" s="21">
        <f>SUM(F$3:F157)+I158</f>
        <v>3.1328662051746785</v>
      </c>
      <c r="M158" s="21">
        <f>SUM(G$3:G157)+J158</f>
        <v>0</v>
      </c>
      <c r="N158" s="21"/>
      <c r="O158" s="21"/>
      <c r="P158" s="21"/>
      <c r="Q158" s="19">
        <f t="shared" si="13"/>
        <v>9.8078511738272294</v>
      </c>
      <c r="R158" s="19">
        <f t="shared" si="13"/>
        <v>9.8148506595255913</v>
      </c>
      <c r="S158" s="19">
        <f t="shared" si="13"/>
        <v>0</v>
      </c>
      <c r="T158" s="19">
        <f t="shared" si="10"/>
        <v>-9.8113502924911931</v>
      </c>
      <c r="U158" s="19">
        <f t="shared" si="11"/>
        <v>0</v>
      </c>
      <c r="V158" s="19">
        <f t="shared" si="12"/>
        <v>0</v>
      </c>
    </row>
    <row r="159" spans="1:22" x14ac:dyDescent="0.25">
      <c r="A159" s="26">
        <f>Wellpath!E159</f>
        <v>0</v>
      </c>
      <c r="B159" s="22">
        <v>0</v>
      </c>
      <c r="C159" s="22">
        <v>0</v>
      </c>
      <c r="D159" s="22">
        <v>1</v>
      </c>
      <c r="E159" s="20">
        <f>Model!$W$22*((drdp!B159+drdp!K159)*'DEC-OS'!$B159+(drdp!E159+drdp!N159)*'DEC-OS'!$C159+(drdp!H159+drdp!Q159)*'DEC-OS'!$D159)</f>
        <v>0</v>
      </c>
      <c r="F159" s="20">
        <f>Model!$W$22*((drdp!C159+drdp!L159)*'DEC-OS'!$B159+(drdp!F159+drdp!O159)*'DEC-OS'!$C159+(drdp!I159+drdp!R159)*'DEC-OS'!$D159)</f>
        <v>0</v>
      </c>
      <c r="G159" s="20">
        <f>Model!$W$22*((drdp!D159+drdp!M159)*'DEC-OS'!$B159+(drdp!G159+drdp!P159)*'DEC-OS'!$C159+(drdp!J159+drdp!S159)*'DEC-OS'!$D159)</f>
        <v>0</v>
      </c>
      <c r="H159" s="18">
        <f>Model!$W$22*((drdp!B159)*'DEC-OS'!$B159+(drdp!E159)*'DEC-OS'!$C159+(drdp!H159)*'DEC-OS'!$D159)</f>
        <v>0</v>
      </c>
      <c r="I159" s="18">
        <f>Model!$W$22*((drdp!C159)*'DEC-OS'!$B159+(drdp!F159)*'DEC-OS'!$C159+(drdp!I159)*'DEC-OS'!$D159)</f>
        <v>0</v>
      </c>
      <c r="J159" s="18">
        <f>Model!$W$22*((drdp!D159)*'DEC-OS'!$B159+(drdp!G159)*'DEC-OS'!$C159+(drdp!J159)*'DEC-OS'!$D159)</f>
        <v>0</v>
      </c>
      <c r="K159" s="21">
        <f>SUM(E$3:E158)+H159</f>
        <v>-3.1317489001877576</v>
      </c>
      <c r="L159" s="21">
        <f>SUM(F$3:F158)+I159</f>
        <v>3.1328662051746785</v>
      </c>
      <c r="M159" s="21">
        <f>SUM(G$3:G158)+J159</f>
        <v>0</v>
      </c>
      <c r="N159" s="21"/>
      <c r="O159" s="21"/>
      <c r="P159" s="21"/>
      <c r="Q159" s="19">
        <f t="shared" si="13"/>
        <v>9.8078511738272294</v>
      </c>
      <c r="R159" s="19">
        <f t="shared" si="13"/>
        <v>9.8148506595255913</v>
      </c>
      <c r="S159" s="19">
        <f t="shared" si="13"/>
        <v>0</v>
      </c>
      <c r="T159" s="19">
        <f t="shared" si="10"/>
        <v>-9.8113502924911931</v>
      </c>
      <c r="U159" s="19">
        <f t="shared" si="11"/>
        <v>0</v>
      </c>
      <c r="V159" s="19">
        <f t="shared" si="12"/>
        <v>0</v>
      </c>
    </row>
    <row r="160" spans="1:22" x14ac:dyDescent="0.25">
      <c r="A160" s="26">
        <f>Wellpath!E160</f>
        <v>0</v>
      </c>
      <c r="B160" s="22">
        <v>0</v>
      </c>
      <c r="C160" s="22">
        <v>0</v>
      </c>
      <c r="D160" s="22">
        <v>1</v>
      </c>
      <c r="E160" s="20">
        <f>Model!$W$22*((drdp!B160+drdp!K160)*'DEC-OS'!$B160+(drdp!E160+drdp!N160)*'DEC-OS'!$C160+(drdp!H160+drdp!Q160)*'DEC-OS'!$D160)</f>
        <v>0</v>
      </c>
      <c r="F160" s="20">
        <f>Model!$W$22*((drdp!C160+drdp!L160)*'DEC-OS'!$B160+(drdp!F160+drdp!O160)*'DEC-OS'!$C160+(drdp!I160+drdp!R160)*'DEC-OS'!$D160)</f>
        <v>0</v>
      </c>
      <c r="G160" s="20">
        <f>Model!$W$22*((drdp!D160+drdp!M160)*'DEC-OS'!$B160+(drdp!G160+drdp!P160)*'DEC-OS'!$C160+(drdp!J160+drdp!S160)*'DEC-OS'!$D160)</f>
        <v>0</v>
      </c>
      <c r="H160" s="18">
        <f>Model!$W$22*((drdp!B160)*'DEC-OS'!$B160+(drdp!E160)*'DEC-OS'!$C160+(drdp!H160)*'DEC-OS'!$D160)</f>
        <v>0</v>
      </c>
      <c r="I160" s="18">
        <f>Model!$W$22*((drdp!C160)*'DEC-OS'!$B160+(drdp!F160)*'DEC-OS'!$C160+(drdp!I160)*'DEC-OS'!$D160)</f>
        <v>0</v>
      </c>
      <c r="J160" s="18">
        <f>Model!$W$22*((drdp!D160)*'DEC-OS'!$B160+(drdp!G160)*'DEC-OS'!$C160+(drdp!J160)*'DEC-OS'!$D160)</f>
        <v>0</v>
      </c>
      <c r="K160" s="21">
        <f>SUM(E$3:E159)+H160</f>
        <v>-3.1317489001877576</v>
      </c>
      <c r="L160" s="21">
        <f>SUM(F$3:F159)+I160</f>
        <v>3.1328662051746785</v>
      </c>
      <c r="M160" s="21">
        <f>SUM(G$3:G159)+J160</f>
        <v>0</v>
      </c>
      <c r="N160" s="21"/>
      <c r="O160" s="21"/>
      <c r="P160" s="21"/>
      <c r="Q160" s="19">
        <f t="shared" si="13"/>
        <v>9.8078511738272294</v>
      </c>
      <c r="R160" s="19">
        <f t="shared" si="13"/>
        <v>9.8148506595255913</v>
      </c>
      <c r="S160" s="19">
        <f t="shared" si="13"/>
        <v>0</v>
      </c>
      <c r="T160" s="19">
        <f t="shared" si="10"/>
        <v>-9.8113502924911931</v>
      </c>
      <c r="U160" s="19">
        <f t="shared" si="11"/>
        <v>0</v>
      </c>
      <c r="V160" s="19">
        <f t="shared" si="12"/>
        <v>0</v>
      </c>
    </row>
    <row r="161" spans="1:23" x14ac:dyDescent="0.25">
      <c r="A161" s="26">
        <f>Wellpath!E161</f>
        <v>0</v>
      </c>
      <c r="B161" s="22">
        <v>0</v>
      </c>
      <c r="C161" s="22">
        <v>0</v>
      </c>
      <c r="D161" s="22">
        <v>1</v>
      </c>
      <c r="E161" s="20">
        <f>Model!$W$22*((drdp!B161+drdp!K161)*'DEC-OS'!$B161+(drdp!E161+drdp!N161)*'DEC-OS'!$C161+(drdp!H161+drdp!Q161)*'DEC-OS'!$D161)</f>
        <v>0</v>
      </c>
      <c r="F161" s="20">
        <f>Model!$W$22*((drdp!C161+drdp!L161)*'DEC-OS'!$B161+(drdp!F161+drdp!O161)*'DEC-OS'!$C161+(drdp!I161+drdp!R161)*'DEC-OS'!$D161)</f>
        <v>0</v>
      </c>
      <c r="G161" s="20">
        <f>Model!$W$22*((drdp!D161+drdp!M161)*'DEC-OS'!$B161+(drdp!G161+drdp!P161)*'DEC-OS'!$C161+(drdp!J161+drdp!S161)*'DEC-OS'!$D161)</f>
        <v>0</v>
      </c>
      <c r="H161" s="18">
        <f>Model!$W$22*((drdp!B161)*'DEC-OS'!$B161+(drdp!E161)*'DEC-OS'!$C161+(drdp!H161)*'DEC-OS'!$D161)</f>
        <v>0</v>
      </c>
      <c r="I161" s="18">
        <f>Model!$W$22*((drdp!C161)*'DEC-OS'!$B161+(drdp!F161)*'DEC-OS'!$C161+(drdp!I161)*'DEC-OS'!$D161)</f>
        <v>0</v>
      </c>
      <c r="J161" s="18">
        <f>Model!$W$22*((drdp!D161)*'DEC-OS'!$B161+(drdp!G161)*'DEC-OS'!$C161+(drdp!J161)*'DEC-OS'!$D161)</f>
        <v>0</v>
      </c>
      <c r="K161" s="21">
        <f>SUM(E$3:E160)+H161</f>
        <v>-3.1317489001877576</v>
      </c>
      <c r="L161" s="21">
        <f>SUM(F$3:F160)+I161</f>
        <v>3.1328662051746785</v>
      </c>
      <c r="M161" s="21">
        <f>SUM(G$3:G160)+J161</f>
        <v>0</v>
      </c>
      <c r="N161" s="21"/>
      <c r="O161" s="21"/>
      <c r="P161" s="21"/>
      <c r="Q161" s="19">
        <f t="shared" si="13"/>
        <v>9.8078511738272294</v>
      </c>
      <c r="R161" s="19">
        <f t="shared" si="13"/>
        <v>9.8148506595255913</v>
      </c>
      <c r="S161" s="19">
        <f t="shared" si="13"/>
        <v>0</v>
      </c>
      <c r="T161" s="19">
        <f t="shared" si="10"/>
        <v>-9.8113502924911931</v>
      </c>
      <c r="U161" s="19">
        <f t="shared" si="11"/>
        <v>0</v>
      </c>
      <c r="V161" s="19">
        <f t="shared" si="12"/>
        <v>0</v>
      </c>
    </row>
    <row r="162" spans="1:23" x14ac:dyDescent="0.25">
      <c r="A162" s="26">
        <f>Wellpath!E162</f>
        <v>0</v>
      </c>
      <c r="B162" s="22">
        <v>0</v>
      </c>
      <c r="C162" s="22">
        <v>0</v>
      </c>
      <c r="D162" s="22">
        <v>1</v>
      </c>
      <c r="E162" s="20">
        <f>Model!$W$22*((drdp!B162+drdp!K162)*'DEC-OS'!$B162+(drdp!E162+drdp!N162)*'DEC-OS'!$C162+(drdp!H162+drdp!Q162)*'DEC-OS'!$D162)</f>
        <v>0</v>
      </c>
      <c r="F162" s="20">
        <f>Model!$W$22*((drdp!C162+drdp!L162)*'DEC-OS'!$B162+(drdp!F162+drdp!O162)*'DEC-OS'!$C162+(drdp!I162+drdp!R162)*'DEC-OS'!$D162)</f>
        <v>0</v>
      </c>
      <c r="G162" s="20">
        <f>Model!$W$22*((drdp!D162+drdp!M162)*'DEC-OS'!$B162+(drdp!G162+drdp!P162)*'DEC-OS'!$C162+(drdp!J162+drdp!S162)*'DEC-OS'!$D162)</f>
        <v>0</v>
      </c>
      <c r="H162" s="18">
        <f>Model!$W$22*((drdp!B162)*'DEC-OS'!$B162+(drdp!E162)*'DEC-OS'!$C162+(drdp!H162)*'DEC-OS'!$D162)</f>
        <v>0</v>
      </c>
      <c r="I162" s="18">
        <f>Model!$W$22*((drdp!C162)*'DEC-OS'!$B162+(drdp!F162)*'DEC-OS'!$C162+(drdp!I162)*'DEC-OS'!$D162)</f>
        <v>0</v>
      </c>
      <c r="J162" s="18">
        <f>Model!$W$22*((drdp!D162)*'DEC-OS'!$B162+(drdp!G162)*'DEC-OS'!$C162+(drdp!J162)*'DEC-OS'!$D162)</f>
        <v>0</v>
      </c>
      <c r="K162" s="21">
        <f>SUM(E$3:E161)+H162</f>
        <v>-3.1317489001877576</v>
      </c>
      <c r="L162" s="21">
        <f>SUM(F$3:F161)+I162</f>
        <v>3.1328662051746785</v>
      </c>
      <c r="M162" s="21">
        <f>SUM(G$3:G161)+J162</f>
        <v>0</v>
      </c>
      <c r="N162" s="21"/>
      <c r="O162" s="21"/>
      <c r="P162" s="21"/>
      <c r="Q162" s="19">
        <f t="shared" si="13"/>
        <v>9.8078511738272294</v>
      </c>
      <c r="R162" s="19">
        <f t="shared" si="13"/>
        <v>9.8148506595255913</v>
      </c>
      <c r="S162" s="19">
        <f t="shared" si="13"/>
        <v>0</v>
      </c>
      <c r="T162" s="19">
        <f t="shared" si="10"/>
        <v>-9.8113502924911931</v>
      </c>
      <c r="U162" s="19">
        <f t="shared" si="11"/>
        <v>0</v>
      </c>
      <c r="V162" s="19">
        <f t="shared" si="12"/>
        <v>0</v>
      </c>
    </row>
    <row r="163" spans="1:23" x14ac:dyDescent="0.25">
      <c r="A163" s="26">
        <f>Wellpath!E163</f>
        <v>0</v>
      </c>
      <c r="B163" s="22">
        <v>0</v>
      </c>
      <c r="C163" s="22">
        <v>0</v>
      </c>
      <c r="D163" s="22">
        <v>1</v>
      </c>
      <c r="E163" s="20">
        <f>Model!$W$22*((drdp!B163+drdp!K163)*'DEC-OS'!$B163+(drdp!E163+drdp!N163)*'DEC-OS'!$C163+(drdp!H163+drdp!Q163)*'DEC-OS'!$D163)</f>
        <v>0</v>
      </c>
      <c r="F163" s="20">
        <f>Model!$W$22*((drdp!C163+drdp!L163)*'DEC-OS'!$B163+(drdp!F163+drdp!O163)*'DEC-OS'!$C163+(drdp!I163+drdp!R163)*'DEC-OS'!$D163)</f>
        <v>0</v>
      </c>
      <c r="G163" s="20">
        <f>Model!$W$22*((drdp!D163+drdp!M163)*'DEC-OS'!$B163+(drdp!G163+drdp!P163)*'DEC-OS'!$C163+(drdp!J163+drdp!S163)*'DEC-OS'!$D163)</f>
        <v>0</v>
      </c>
      <c r="H163" s="18">
        <f>Model!$W$22*((drdp!B163)*'DEC-OS'!$B163+(drdp!E163)*'DEC-OS'!$C163+(drdp!H163)*'DEC-OS'!$D163)</f>
        <v>0</v>
      </c>
      <c r="I163" s="18">
        <f>Model!$W$22*((drdp!C163)*'DEC-OS'!$B163+(drdp!F163)*'DEC-OS'!$C163+(drdp!I163)*'DEC-OS'!$D163)</f>
        <v>0</v>
      </c>
      <c r="J163" s="18">
        <f>Model!$W$22*((drdp!D163)*'DEC-OS'!$B163+(drdp!G163)*'DEC-OS'!$C163+(drdp!J163)*'DEC-OS'!$D163)</f>
        <v>0</v>
      </c>
      <c r="K163" s="21">
        <f>SUM(E$3:E162)+H163</f>
        <v>-3.1317489001877576</v>
      </c>
      <c r="L163" s="21">
        <f>SUM(F$3:F162)+I163</f>
        <v>3.1328662051746785</v>
      </c>
      <c r="M163" s="21">
        <f>SUM(G$3:G162)+J163</f>
        <v>0</v>
      </c>
      <c r="N163" s="21"/>
      <c r="O163" s="21"/>
      <c r="P163" s="21"/>
      <c r="Q163" s="19">
        <f t="shared" si="13"/>
        <v>9.8078511738272294</v>
      </c>
      <c r="R163" s="19">
        <f t="shared" si="13"/>
        <v>9.8148506595255913</v>
      </c>
      <c r="S163" s="19">
        <f t="shared" si="13"/>
        <v>0</v>
      </c>
      <c r="T163" s="19">
        <f t="shared" si="10"/>
        <v>-9.8113502924911931</v>
      </c>
      <c r="U163" s="19">
        <f t="shared" si="11"/>
        <v>0</v>
      </c>
      <c r="V163" s="19">
        <f t="shared" si="12"/>
        <v>0</v>
      </c>
    </row>
    <row r="164" spans="1:23" x14ac:dyDescent="0.25">
      <c r="A164" s="26">
        <f>Wellpath!E164</f>
        <v>0</v>
      </c>
      <c r="B164" s="22">
        <v>0</v>
      </c>
      <c r="C164" s="22">
        <v>0</v>
      </c>
      <c r="D164" s="22">
        <v>1</v>
      </c>
      <c r="E164" s="20">
        <f>Model!$W$22*((drdp!B164+drdp!K164)*'DEC-OS'!$B164+(drdp!E164+drdp!N164)*'DEC-OS'!$C164+(drdp!H164+drdp!Q164)*'DEC-OS'!$D164)</f>
        <v>0</v>
      </c>
      <c r="F164" s="20">
        <f>Model!$W$22*((drdp!C164+drdp!L164)*'DEC-OS'!$B164+(drdp!F164+drdp!O164)*'DEC-OS'!$C164+(drdp!I164+drdp!R164)*'DEC-OS'!$D164)</f>
        <v>0</v>
      </c>
      <c r="G164" s="20">
        <f>Model!$W$22*((drdp!D164+drdp!M164)*'DEC-OS'!$B164+(drdp!G164+drdp!P164)*'DEC-OS'!$C164+(drdp!J164+drdp!S164)*'DEC-OS'!$D164)</f>
        <v>0</v>
      </c>
      <c r="H164" s="18">
        <f>Model!$W$22*((drdp!B164)*'DEC-OS'!$B164+(drdp!E164)*'DEC-OS'!$C164+(drdp!H164)*'DEC-OS'!$D164)</f>
        <v>0</v>
      </c>
      <c r="I164" s="18">
        <f>Model!$W$22*((drdp!C164)*'DEC-OS'!$B164+(drdp!F164)*'DEC-OS'!$C164+(drdp!I164)*'DEC-OS'!$D164)</f>
        <v>0</v>
      </c>
      <c r="J164" s="18">
        <f>Model!$W$22*((drdp!D164)*'DEC-OS'!$B164+(drdp!G164)*'DEC-OS'!$C164+(drdp!J164)*'DEC-OS'!$D164)</f>
        <v>0</v>
      </c>
      <c r="K164" s="21">
        <f>SUM(E$3:E163)+H164</f>
        <v>-3.1317489001877576</v>
      </c>
      <c r="L164" s="21">
        <f>SUM(F$3:F163)+I164</f>
        <v>3.1328662051746785</v>
      </c>
      <c r="M164" s="21">
        <f>SUM(G$3:G163)+J164</f>
        <v>0</v>
      </c>
      <c r="N164" s="21"/>
      <c r="O164" s="21"/>
      <c r="P164" s="21"/>
      <c r="Q164" s="19">
        <f t="shared" si="13"/>
        <v>9.8078511738272294</v>
      </c>
      <c r="R164" s="19">
        <f t="shared" si="13"/>
        <v>9.8148506595255913</v>
      </c>
      <c r="S164" s="19">
        <f t="shared" si="13"/>
        <v>0</v>
      </c>
      <c r="T164" s="19">
        <f t="shared" si="10"/>
        <v>-9.8113502924911931</v>
      </c>
      <c r="U164" s="19">
        <f t="shared" si="11"/>
        <v>0</v>
      </c>
      <c r="V164" s="19">
        <f t="shared" si="12"/>
        <v>0</v>
      </c>
    </row>
    <row r="165" spans="1:23" x14ac:dyDescent="0.25">
      <c r="A165" s="26">
        <f>Wellpath!E165</f>
        <v>0</v>
      </c>
      <c r="B165" s="22">
        <v>0</v>
      </c>
      <c r="C165" s="22">
        <v>0</v>
      </c>
      <c r="D165" s="22">
        <v>1</v>
      </c>
      <c r="E165" s="20">
        <f>Model!$W$22*((drdp!B165+drdp!K165)*'DEC-OS'!$B165+(drdp!E165+drdp!N165)*'DEC-OS'!$C165+(drdp!H165+drdp!Q165)*'DEC-OS'!$D165)</f>
        <v>0</v>
      </c>
      <c r="F165" s="20">
        <f>Model!$W$22*((drdp!C165+drdp!L165)*'DEC-OS'!$B165+(drdp!F165+drdp!O165)*'DEC-OS'!$C165+(drdp!I165+drdp!R165)*'DEC-OS'!$D165)</f>
        <v>0</v>
      </c>
      <c r="G165" s="20">
        <f>Model!$W$22*((drdp!D165+drdp!M165)*'DEC-OS'!$B165+(drdp!G165+drdp!P165)*'DEC-OS'!$C165+(drdp!J165+drdp!S165)*'DEC-OS'!$D165)</f>
        <v>0</v>
      </c>
      <c r="H165" s="18">
        <f>Model!$W$22*((drdp!B165)*'DEC-OS'!$B165+(drdp!E165)*'DEC-OS'!$C165+(drdp!H165)*'DEC-OS'!$D165)</f>
        <v>0</v>
      </c>
      <c r="I165" s="18">
        <f>Model!$W$22*((drdp!C165)*'DEC-OS'!$B165+(drdp!F165)*'DEC-OS'!$C165+(drdp!I165)*'DEC-OS'!$D165)</f>
        <v>0</v>
      </c>
      <c r="J165" s="18">
        <f>Model!$W$22*((drdp!D165)*'DEC-OS'!$B165+(drdp!G165)*'DEC-OS'!$C165+(drdp!J165)*'DEC-OS'!$D165)</f>
        <v>0</v>
      </c>
      <c r="K165" s="21">
        <f>SUM(E$3:E164)+H165</f>
        <v>-3.1317489001877576</v>
      </c>
      <c r="L165" s="21">
        <f>SUM(F$3:F164)+I165</f>
        <v>3.1328662051746785</v>
      </c>
      <c r="M165" s="21">
        <f>SUM(G$3:G164)+J165</f>
        <v>0</v>
      </c>
      <c r="N165" s="21"/>
      <c r="O165" s="21"/>
      <c r="P165" s="21"/>
      <c r="Q165" s="19">
        <f t="shared" si="13"/>
        <v>9.8078511738272294</v>
      </c>
      <c r="R165" s="19">
        <f t="shared" si="13"/>
        <v>9.8148506595255913</v>
      </c>
      <c r="S165" s="19">
        <f t="shared" si="13"/>
        <v>0</v>
      </c>
      <c r="T165" s="19">
        <f t="shared" si="10"/>
        <v>-9.8113502924911931</v>
      </c>
      <c r="U165" s="19">
        <f t="shared" si="11"/>
        <v>0</v>
      </c>
      <c r="V165" s="19">
        <f t="shared" si="12"/>
        <v>0</v>
      </c>
    </row>
    <row r="166" spans="1:23" x14ac:dyDescent="0.25">
      <c r="A166" s="26">
        <f>Wellpath!E166</f>
        <v>0</v>
      </c>
      <c r="B166" s="22">
        <v>0</v>
      </c>
      <c r="C166" s="22">
        <v>0</v>
      </c>
      <c r="D166" s="22">
        <v>1</v>
      </c>
      <c r="E166" s="20">
        <f>Model!$W$22*((drdp!B166+drdp!K166)*'DEC-OS'!$B166+(drdp!E166+drdp!N166)*'DEC-OS'!$C166+(drdp!H166+drdp!Q166)*'DEC-OS'!$D166)</f>
        <v>0</v>
      </c>
      <c r="F166" s="20">
        <f>Model!$W$22*((drdp!C166+drdp!L166)*'DEC-OS'!$B166+(drdp!F166+drdp!O166)*'DEC-OS'!$C166+(drdp!I166+drdp!R166)*'DEC-OS'!$D166)</f>
        <v>0</v>
      </c>
      <c r="G166" s="20">
        <f>Model!$W$22*((drdp!D166+drdp!M166)*'DEC-OS'!$B166+(drdp!G166+drdp!P166)*'DEC-OS'!$C166+(drdp!J166+drdp!S166)*'DEC-OS'!$D166)</f>
        <v>0</v>
      </c>
      <c r="H166" s="18">
        <f>Model!$W$22*((drdp!B166)*'DEC-OS'!$B166+(drdp!E166)*'DEC-OS'!$C166+(drdp!H166)*'DEC-OS'!$D166)</f>
        <v>0</v>
      </c>
      <c r="I166" s="18">
        <f>Model!$W$22*((drdp!C166)*'DEC-OS'!$B166+(drdp!F166)*'DEC-OS'!$C166+(drdp!I166)*'DEC-OS'!$D166)</f>
        <v>0</v>
      </c>
      <c r="J166" s="18">
        <f>Model!$W$22*((drdp!D166)*'DEC-OS'!$B166+(drdp!G166)*'DEC-OS'!$C166+(drdp!J166)*'DEC-OS'!$D166)</f>
        <v>0</v>
      </c>
      <c r="K166" s="21">
        <f>SUM(E$3:E165)+H166</f>
        <v>-3.1317489001877576</v>
      </c>
      <c r="L166" s="21">
        <f>SUM(F$3:F165)+I166</f>
        <v>3.1328662051746785</v>
      </c>
      <c r="M166" s="21">
        <f>SUM(G$3:G165)+J166</f>
        <v>0</v>
      </c>
      <c r="N166" s="21"/>
      <c r="O166" s="21"/>
      <c r="P166" s="21"/>
      <c r="Q166" s="19">
        <f t="shared" si="13"/>
        <v>9.8078511738272294</v>
      </c>
      <c r="R166" s="19">
        <f t="shared" si="13"/>
        <v>9.8148506595255913</v>
      </c>
      <c r="S166" s="19">
        <f t="shared" si="13"/>
        <v>0</v>
      </c>
      <c r="T166" s="19">
        <f t="shared" si="10"/>
        <v>-9.8113502924911931</v>
      </c>
      <c r="U166" s="19">
        <f t="shared" si="11"/>
        <v>0</v>
      </c>
      <c r="V166" s="19">
        <f t="shared" si="12"/>
        <v>0</v>
      </c>
    </row>
    <row r="167" spans="1:23" x14ac:dyDescent="0.25">
      <c r="A167" s="26">
        <f>Wellpath!E167</f>
        <v>0</v>
      </c>
      <c r="B167" s="22">
        <v>0</v>
      </c>
      <c r="C167" s="22">
        <v>0</v>
      </c>
      <c r="D167" s="22">
        <v>1</v>
      </c>
      <c r="E167" s="20">
        <f>Model!$W$22*((drdp!B167+drdp!K167)*'DEC-OS'!$B167+(drdp!E167+drdp!N167)*'DEC-OS'!$C167+(drdp!H167+drdp!Q167)*'DEC-OS'!$D167)</f>
        <v>0</v>
      </c>
      <c r="F167" s="20">
        <f>Model!$W$22*((drdp!C167+drdp!L167)*'DEC-OS'!$B167+(drdp!F167+drdp!O167)*'DEC-OS'!$C167+(drdp!I167+drdp!R167)*'DEC-OS'!$D167)</f>
        <v>0</v>
      </c>
      <c r="G167" s="20">
        <f>Model!$W$22*((drdp!D167+drdp!M167)*'DEC-OS'!$B167+(drdp!G167+drdp!P167)*'DEC-OS'!$C167+(drdp!J167+drdp!S167)*'DEC-OS'!$D167)</f>
        <v>0</v>
      </c>
      <c r="H167" s="18">
        <f>Model!$W$22*((drdp!B167)*'DEC-OS'!$B167+(drdp!E167)*'DEC-OS'!$C167+(drdp!H167)*'DEC-OS'!$D167)</f>
        <v>0</v>
      </c>
      <c r="I167" s="18">
        <f>Model!$W$22*((drdp!C167)*'DEC-OS'!$B167+(drdp!F167)*'DEC-OS'!$C167+(drdp!I167)*'DEC-OS'!$D167)</f>
        <v>0</v>
      </c>
      <c r="J167" s="18">
        <f>Model!$W$22*((drdp!D167)*'DEC-OS'!$B167+(drdp!G167)*'DEC-OS'!$C167+(drdp!J167)*'DEC-OS'!$D167)</f>
        <v>0</v>
      </c>
      <c r="K167" s="21">
        <f>SUM(E$3:E166)+H167</f>
        <v>-3.1317489001877576</v>
      </c>
      <c r="L167" s="21">
        <f>SUM(F$3:F166)+I167</f>
        <v>3.1328662051746785</v>
      </c>
      <c r="M167" s="21">
        <f>SUM(G$3:G166)+J167</f>
        <v>0</v>
      </c>
      <c r="N167" s="21"/>
      <c r="O167" s="21"/>
      <c r="P167" s="21"/>
      <c r="Q167" s="19">
        <f t="shared" si="13"/>
        <v>9.8078511738272294</v>
      </c>
      <c r="R167" s="19">
        <f t="shared" si="13"/>
        <v>9.8148506595255913</v>
      </c>
      <c r="S167" s="19">
        <f t="shared" si="13"/>
        <v>0</v>
      </c>
      <c r="T167" s="19">
        <f t="shared" si="10"/>
        <v>-9.8113502924911931</v>
      </c>
      <c r="U167" s="19">
        <f t="shared" si="11"/>
        <v>0</v>
      </c>
      <c r="V167" s="19">
        <f t="shared" si="12"/>
        <v>0</v>
      </c>
    </row>
    <row r="168" spans="1:23" x14ac:dyDescent="0.25">
      <c r="A168" s="26">
        <f>Wellpath!E168</f>
        <v>0</v>
      </c>
      <c r="B168" s="22">
        <v>0</v>
      </c>
      <c r="C168" s="22">
        <v>0</v>
      </c>
      <c r="D168" s="22">
        <v>1</v>
      </c>
      <c r="E168" s="20">
        <f>Model!$W$22*((drdp!B168+drdp!K168)*'DEC-OS'!$B168+(drdp!E168+drdp!N168)*'DEC-OS'!$C168+(drdp!H168+drdp!Q168)*'DEC-OS'!$D168)</f>
        <v>0</v>
      </c>
      <c r="F168" s="20">
        <f>Model!$W$22*((drdp!C168+drdp!L168)*'DEC-OS'!$B168+(drdp!F168+drdp!O168)*'DEC-OS'!$C168+(drdp!I168+drdp!R168)*'DEC-OS'!$D168)</f>
        <v>0</v>
      </c>
      <c r="G168" s="20">
        <f>Model!$W$22*((drdp!D168+drdp!M168)*'DEC-OS'!$B168+(drdp!G168+drdp!P168)*'DEC-OS'!$C168+(drdp!J168+drdp!S168)*'DEC-OS'!$D168)</f>
        <v>0</v>
      </c>
      <c r="H168" s="18">
        <f>Model!$W$22*((drdp!B168)*'DEC-OS'!$B168+(drdp!E168)*'DEC-OS'!$C168+(drdp!H168)*'DEC-OS'!$D168)</f>
        <v>0</v>
      </c>
      <c r="I168" s="18">
        <f>Model!$W$22*((drdp!C168)*'DEC-OS'!$B168+(drdp!F168)*'DEC-OS'!$C168+(drdp!I168)*'DEC-OS'!$D168)</f>
        <v>0</v>
      </c>
      <c r="J168" s="18">
        <f>Model!$W$22*((drdp!D168)*'DEC-OS'!$B168+(drdp!G168)*'DEC-OS'!$C168+(drdp!J168)*'DEC-OS'!$D168)</f>
        <v>0</v>
      </c>
      <c r="K168" s="21">
        <f>SUM(E$3:E167)+H168</f>
        <v>-3.1317489001877576</v>
      </c>
      <c r="L168" s="21">
        <f>SUM(F$3:F167)+I168</f>
        <v>3.1328662051746785</v>
      </c>
      <c r="M168" s="21">
        <f>SUM(G$3:G167)+J168</f>
        <v>0</v>
      </c>
      <c r="N168" s="21"/>
      <c r="O168" s="21"/>
      <c r="P168" s="21"/>
      <c r="Q168" s="19">
        <f t="shared" si="13"/>
        <v>9.8078511738272294</v>
      </c>
      <c r="R168" s="19">
        <f t="shared" si="13"/>
        <v>9.8148506595255913</v>
      </c>
      <c r="S168" s="19">
        <f t="shared" si="13"/>
        <v>0</v>
      </c>
      <c r="T168" s="19">
        <f t="shared" si="10"/>
        <v>-9.8113502924911931</v>
      </c>
      <c r="U168" s="19">
        <f t="shared" si="11"/>
        <v>0</v>
      </c>
      <c r="V168" s="19">
        <f t="shared" si="12"/>
        <v>0</v>
      </c>
    </row>
    <row r="169" spans="1:23" x14ac:dyDescent="0.25">
      <c r="A169" s="26">
        <f>Wellpath!E169</f>
        <v>0</v>
      </c>
      <c r="B169" s="22">
        <v>0</v>
      </c>
      <c r="C169" s="22">
        <v>0</v>
      </c>
      <c r="D169" s="22">
        <v>1</v>
      </c>
      <c r="E169" s="20">
        <f>Model!$W$22*((drdp!B169+drdp!K169)*'DEC-OS'!$B169+(drdp!E169+drdp!N169)*'DEC-OS'!$C169+(drdp!H169+drdp!Q169)*'DEC-OS'!$D169)</f>
        <v>0</v>
      </c>
      <c r="F169" s="20">
        <f>Model!$W$22*((drdp!C169+drdp!L169)*'DEC-OS'!$B169+(drdp!F169+drdp!O169)*'DEC-OS'!$C169+(drdp!I169+drdp!R169)*'DEC-OS'!$D169)</f>
        <v>0</v>
      </c>
      <c r="G169" s="20">
        <f>Model!$W$22*((drdp!D169+drdp!M169)*'DEC-OS'!$B169+(drdp!G169+drdp!P169)*'DEC-OS'!$C169+(drdp!J169+drdp!S169)*'DEC-OS'!$D169)</f>
        <v>0</v>
      </c>
      <c r="H169" s="18">
        <f>Model!$W$22*((drdp!B169)*'DEC-OS'!$B169+(drdp!E169)*'DEC-OS'!$C169+(drdp!H169)*'DEC-OS'!$D169)</f>
        <v>0</v>
      </c>
      <c r="I169" s="18">
        <f>Model!$W$22*((drdp!C169)*'DEC-OS'!$B169+(drdp!F169)*'DEC-OS'!$C169+(drdp!I169)*'DEC-OS'!$D169)</f>
        <v>0</v>
      </c>
      <c r="J169" s="18">
        <f>Model!$W$22*((drdp!D169)*'DEC-OS'!$B169+(drdp!G169)*'DEC-OS'!$C169+(drdp!J169)*'DEC-OS'!$D169)</f>
        <v>0</v>
      </c>
      <c r="K169" s="21">
        <f>SUM(E$3:E168)+H169</f>
        <v>-3.1317489001877576</v>
      </c>
      <c r="L169" s="21">
        <f>SUM(F$3:F168)+I169</f>
        <v>3.1328662051746785</v>
      </c>
      <c r="M169" s="21">
        <f>SUM(G$3:G168)+J169</f>
        <v>0</v>
      </c>
      <c r="N169" s="21"/>
      <c r="O169" s="21"/>
      <c r="P169" s="21"/>
      <c r="Q169" s="19">
        <f t="shared" si="13"/>
        <v>9.8078511738272294</v>
      </c>
      <c r="R169" s="19">
        <f t="shared" si="13"/>
        <v>9.8148506595255913</v>
      </c>
      <c r="S169" s="19">
        <f t="shared" si="13"/>
        <v>0</v>
      </c>
      <c r="T169" s="19">
        <f t="shared" si="10"/>
        <v>-9.8113502924911931</v>
      </c>
      <c r="U169" s="19">
        <f t="shared" si="11"/>
        <v>0</v>
      </c>
      <c r="V169" s="19">
        <f t="shared" si="12"/>
        <v>0</v>
      </c>
    </row>
    <row r="170" spans="1:23" x14ac:dyDescent="0.25">
      <c r="A170" s="26">
        <f>Wellpath!E170</f>
        <v>0</v>
      </c>
      <c r="B170" s="22">
        <v>0</v>
      </c>
      <c r="C170" s="22">
        <v>0</v>
      </c>
      <c r="D170" s="22">
        <v>1</v>
      </c>
      <c r="E170" s="20">
        <f>Model!$W$22*((drdp!B170+drdp!K170)*'DEC-OS'!$B170+(drdp!E170+drdp!N170)*'DEC-OS'!$C170+(drdp!H170+drdp!Q170)*'DEC-OS'!$D170)</f>
        <v>0</v>
      </c>
      <c r="F170" s="20">
        <f>Model!$W$22*((drdp!C170+drdp!L170)*'DEC-OS'!$B170+(drdp!F170+drdp!O170)*'DEC-OS'!$C170+(drdp!I170+drdp!R170)*'DEC-OS'!$D170)</f>
        <v>0</v>
      </c>
      <c r="G170" s="20">
        <f>Model!$W$22*((drdp!D170+drdp!M170)*'DEC-OS'!$B170+(drdp!G170+drdp!P170)*'DEC-OS'!$C170+(drdp!J170+drdp!S170)*'DEC-OS'!$D170)</f>
        <v>0</v>
      </c>
      <c r="H170" s="18">
        <f>Model!$W$22*((drdp!B170)*'DEC-OS'!$B170+(drdp!E170)*'DEC-OS'!$C170+(drdp!H170)*'DEC-OS'!$D170)</f>
        <v>0</v>
      </c>
      <c r="I170" s="18">
        <f>Model!$W$22*((drdp!C170)*'DEC-OS'!$B170+(drdp!F170)*'DEC-OS'!$C170+(drdp!I170)*'DEC-OS'!$D170)</f>
        <v>0</v>
      </c>
      <c r="J170" s="18">
        <f>Model!$W$22*((drdp!D170)*'DEC-OS'!$B170+(drdp!G170)*'DEC-OS'!$C170+(drdp!J170)*'DEC-OS'!$D170)</f>
        <v>0</v>
      </c>
      <c r="K170" s="21">
        <f>SUM(E$3:E169)+H170</f>
        <v>-3.1317489001877576</v>
      </c>
      <c r="L170" s="21">
        <f>SUM(F$3:F169)+I170</f>
        <v>3.1328662051746785</v>
      </c>
      <c r="M170" s="21">
        <f>SUM(G$3:G169)+J170</f>
        <v>0</v>
      </c>
      <c r="N170" s="21"/>
      <c r="O170" s="21"/>
      <c r="P170" s="21"/>
      <c r="Q170" s="19">
        <f t="shared" si="13"/>
        <v>9.8078511738272294</v>
      </c>
      <c r="R170" s="19">
        <f t="shared" si="13"/>
        <v>9.8148506595255913</v>
      </c>
      <c r="S170" s="19">
        <f t="shared" si="13"/>
        <v>0</v>
      </c>
      <c r="T170" s="19">
        <f t="shared" si="10"/>
        <v>-9.8113502924911931</v>
      </c>
      <c r="U170" s="19">
        <f t="shared" si="11"/>
        <v>0</v>
      </c>
      <c r="V170" s="19">
        <f t="shared" si="12"/>
        <v>0</v>
      </c>
    </row>
    <row r="171" spans="1:23" x14ac:dyDescent="0.25">
      <c r="A171" s="26">
        <f>Wellpath!E171</f>
        <v>0</v>
      </c>
      <c r="B171" s="22">
        <v>0</v>
      </c>
      <c r="C171" s="22">
        <v>0</v>
      </c>
      <c r="D171" s="22">
        <v>1</v>
      </c>
      <c r="E171" s="20">
        <f>Model!$W$22*((drdp!B171+drdp!K171)*'DEC-OS'!$B171+(drdp!E171+drdp!N171)*'DEC-OS'!$C171+(drdp!H171+drdp!Q171)*'DEC-OS'!$D171)</f>
        <v>0</v>
      </c>
      <c r="F171" s="20">
        <f>Model!$W$22*((drdp!C171+drdp!L171)*'DEC-OS'!$B171+(drdp!F171+drdp!O171)*'DEC-OS'!$C171+(drdp!I171+drdp!R171)*'DEC-OS'!$D171)</f>
        <v>0</v>
      </c>
      <c r="G171" s="20">
        <f>Model!$W$22*((drdp!D171+drdp!M171)*'DEC-OS'!$B171+(drdp!G171+drdp!P171)*'DEC-OS'!$C171+(drdp!J171+drdp!S171)*'DEC-OS'!$D171)</f>
        <v>0</v>
      </c>
      <c r="H171" s="18">
        <f>Model!$W$22*((drdp!B171)*'DEC-OS'!$B171+(drdp!E171)*'DEC-OS'!$C171+(drdp!H171)*'DEC-OS'!$D171)</f>
        <v>0</v>
      </c>
      <c r="I171" s="18">
        <f>Model!$W$22*((drdp!C171)*'DEC-OS'!$B171+(drdp!F171)*'DEC-OS'!$C171+(drdp!I171)*'DEC-OS'!$D171)</f>
        <v>0</v>
      </c>
      <c r="J171" s="18">
        <f>Model!$W$22*((drdp!D171)*'DEC-OS'!$B171+(drdp!G171)*'DEC-OS'!$C171+(drdp!J171)*'DEC-OS'!$D171)</f>
        <v>0</v>
      </c>
      <c r="K171" s="21">
        <f>SUM(E$3:E170)+H171</f>
        <v>-3.1317489001877576</v>
      </c>
      <c r="L171" s="21">
        <f>SUM(F$3:F170)+I171</f>
        <v>3.1328662051746785</v>
      </c>
      <c r="M171" s="21">
        <f>SUM(G$3:G170)+J171</f>
        <v>0</v>
      </c>
      <c r="N171" s="21"/>
      <c r="O171" s="21"/>
      <c r="P171" s="21"/>
      <c r="Q171" s="19">
        <f t="shared" si="13"/>
        <v>9.8078511738272294</v>
      </c>
      <c r="R171" s="19">
        <f t="shared" si="13"/>
        <v>9.8148506595255913</v>
      </c>
      <c r="S171" s="19">
        <f t="shared" si="13"/>
        <v>0</v>
      </c>
      <c r="T171" s="19">
        <f t="shared" si="10"/>
        <v>-9.8113502924911931</v>
      </c>
      <c r="U171" s="19">
        <f t="shared" si="11"/>
        <v>0</v>
      </c>
      <c r="V171" s="19">
        <f t="shared" si="12"/>
        <v>0</v>
      </c>
    </row>
    <row r="172" spans="1:23" x14ac:dyDescent="0.25">
      <c r="A172" s="26">
        <f>Wellpath!E172</f>
        <v>0</v>
      </c>
      <c r="B172" s="22">
        <v>0</v>
      </c>
      <c r="C172" s="22">
        <v>0</v>
      </c>
      <c r="D172" s="22">
        <v>1</v>
      </c>
      <c r="E172" s="20">
        <f>Model!$W$22*((drdp!B172+drdp!K172)*'DEC-OS'!$B172+(drdp!E172+drdp!N172)*'DEC-OS'!$C172+(drdp!H172+drdp!Q172)*'DEC-OS'!$D172)</f>
        <v>0</v>
      </c>
      <c r="F172" s="20">
        <f>Model!$W$22*((drdp!C172+drdp!L172)*'DEC-OS'!$B172+(drdp!F172+drdp!O172)*'DEC-OS'!$C172+(drdp!I172+drdp!R172)*'DEC-OS'!$D172)</f>
        <v>0</v>
      </c>
      <c r="G172" s="20">
        <f>Model!$W$22*((drdp!D172+drdp!M172)*'DEC-OS'!$B172+(drdp!G172+drdp!P172)*'DEC-OS'!$C172+(drdp!J172+drdp!S172)*'DEC-OS'!$D172)</f>
        <v>0</v>
      </c>
      <c r="H172" s="18">
        <f>Model!$W$22*((drdp!B172)*'DEC-OS'!$B172+(drdp!E172)*'DEC-OS'!$C172+(drdp!H172)*'DEC-OS'!$D172)</f>
        <v>0</v>
      </c>
      <c r="I172" s="18">
        <f>Model!$W$22*((drdp!C172)*'DEC-OS'!$B172+(drdp!F172)*'DEC-OS'!$C172+(drdp!I172)*'DEC-OS'!$D172)</f>
        <v>0</v>
      </c>
      <c r="J172" s="18">
        <f>Model!$W$22*((drdp!D172)*'DEC-OS'!$B172+(drdp!G172)*'DEC-OS'!$C172+(drdp!J172)*'DEC-OS'!$D172)</f>
        <v>0</v>
      </c>
      <c r="K172" s="21">
        <f>SUM(E$3:E171)+H172</f>
        <v>-3.1317489001877576</v>
      </c>
      <c r="L172" s="21">
        <f>SUM(F$3:F171)+I172</f>
        <v>3.1328662051746785</v>
      </c>
      <c r="M172" s="21">
        <f>SUM(G$3:G171)+J172</f>
        <v>0</v>
      </c>
      <c r="N172" s="21"/>
      <c r="O172" s="21"/>
      <c r="P172" s="21"/>
      <c r="Q172" s="19">
        <f t="shared" si="13"/>
        <v>9.8078511738272294</v>
      </c>
      <c r="R172" s="19">
        <f t="shared" si="13"/>
        <v>9.8148506595255913</v>
      </c>
      <c r="S172" s="19">
        <f t="shared" si="13"/>
        <v>0</v>
      </c>
      <c r="T172" s="19">
        <f t="shared" si="10"/>
        <v>-9.8113502924911931</v>
      </c>
      <c r="U172" s="19">
        <f t="shared" si="11"/>
        <v>0</v>
      </c>
      <c r="V172" s="19">
        <f t="shared" si="12"/>
        <v>0</v>
      </c>
    </row>
    <row r="173" spans="1:23" x14ac:dyDescent="0.25">
      <c r="A173" s="26">
        <f>Wellpath!E173</f>
        <v>0</v>
      </c>
      <c r="B173" s="22">
        <v>0</v>
      </c>
      <c r="C173" s="22">
        <v>0</v>
      </c>
      <c r="D173" s="22">
        <v>1</v>
      </c>
      <c r="E173" s="20">
        <f>Model!$W$22*((drdp!B173+drdp!K173)*'DEC-OS'!$B173+(drdp!E173+drdp!N173)*'DEC-OS'!$C173+(drdp!H173+drdp!Q173)*'DEC-OS'!$D173)</f>
        <v>0</v>
      </c>
      <c r="F173" s="20">
        <f>Model!$W$22*((drdp!C173+drdp!L173)*'DEC-OS'!$B173+(drdp!F173+drdp!O173)*'DEC-OS'!$C173+(drdp!I173+drdp!R173)*'DEC-OS'!$D173)</f>
        <v>0</v>
      </c>
      <c r="G173" s="20">
        <f>Model!$W$22*((drdp!D173+drdp!M173)*'DEC-OS'!$B173+(drdp!G173+drdp!P173)*'DEC-OS'!$C173+(drdp!J173+drdp!S173)*'DEC-OS'!$D173)</f>
        <v>0</v>
      </c>
      <c r="H173" s="18">
        <f>Model!$W$22*((drdp!B173)*'DEC-OS'!$B173+(drdp!E173)*'DEC-OS'!$C173+(drdp!H173)*'DEC-OS'!$D173)</f>
        <v>0</v>
      </c>
      <c r="I173" s="18">
        <f>Model!$W$22*((drdp!C173)*'DEC-OS'!$B173+(drdp!F173)*'DEC-OS'!$C173+(drdp!I173)*'DEC-OS'!$D173)</f>
        <v>0</v>
      </c>
      <c r="J173" s="18">
        <f>Model!$W$22*((drdp!D173)*'DEC-OS'!$B173+(drdp!G173)*'DEC-OS'!$C173+(drdp!J173)*'DEC-OS'!$D173)</f>
        <v>0</v>
      </c>
      <c r="K173" s="21">
        <f>SUM(E$3:E172)+H173</f>
        <v>-3.1317489001877576</v>
      </c>
      <c r="L173" s="21">
        <f>SUM(F$3:F172)+I173</f>
        <v>3.1328662051746785</v>
      </c>
      <c r="M173" s="21">
        <f>SUM(G$3:G172)+J173</f>
        <v>0</v>
      </c>
      <c r="N173" s="21"/>
      <c r="O173" s="21"/>
      <c r="P173" s="21"/>
      <c r="Q173" s="19">
        <f t="shared" si="13"/>
        <v>9.8078511738272294</v>
      </c>
      <c r="R173" s="19">
        <f t="shared" si="13"/>
        <v>9.8148506595255913</v>
      </c>
      <c r="S173" s="19">
        <f t="shared" si="13"/>
        <v>0</v>
      </c>
      <c r="T173" s="19">
        <f t="shared" si="10"/>
        <v>-9.8113502924911931</v>
      </c>
      <c r="U173" s="19">
        <f t="shared" si="11"/>
        <v>0</v>
      </c>
      <c r="V173" s="19">
        <f t="shared" si="12"/>
        <v>0</v>
      </c>
      <c r="W173" s="10" t="s">
        <v>62</v>
      </c>
    </row>
    <row r="174" spans="1:23" x14ac:dyDescent="0.25">
      <c r="A174" s="26">
        <f>Wellpath!E174</f>
        <v>0</v>
      </c>
      <c r="B174" s="22">
        <v>0</v>
      </c>
      <c r="C174" s="22">
        <v>0</v>
      </c>
      <c r="D174" s="22">
        <v>1</v>
      </c>
      <c r="E174" s="20">
        <f>Model!$W$22*((drdp!B174+drdp!K174)*'DEC-OS'!$B174+(drdp!E174+drdp!N174)*'DEC-OS'!$C174+(drdp!H174+drdp!Q174)*'DEC-OS'!$D174)</f>
        <v>0</v>
      </c>
      <c r="F174" s="20">
        <f>Model!$W$22*((drdp!C174+drdp!L174)*'DEC-OS'!$B174+(drdp!F174+drdp!O174)*'DEC-OS'!$C174+(drdp!I174+drdp!R174)*'DEC-OS'!$D174)</f>
        <v>0</v>
      </c>
      <c r="G174" s="20">
        <f>Model!$W$22*((drdp!D174+drdp!M174)*'DEC-OS'!$B174+(drdp!G174+drdp!P174)*'DEC-OS'!$C174+(drdp!J174+drdp!S174)*'DEC-OS'!$D174)</f>
        <v>0</v>
      </c>
      <c r="H174" s="18">
        <f>Model!$W$22*((drdp!B174)*'DEC-OS'!$B174+(drdp!E174)*'DEC-OS'!$C174+(drdp!H174)*'DEC-OS'!$D174)</f>
        <v>0</v>
      </c>
      <c r="I174" s="18">
        <f>Model!$W$22*((drdp!C174)*'DEC-OS'!$B174+(drdp!F174)*'DEC-OS'!$C174+(drdp!I174)*'DEC-OS'!$D174)</f>
        <v>0</v>
      </c>
      <c r="J174" s="18">
        <f>Model!$W$22*((drdp!D174)*'DEC-OS'!$B174+(drdp!G174)*'DEC-OS'!$C174+(drdp!J174)*'DEC-OS'!$D174)</f>
        <v>0</v>
      </c>
      <c r="K174" s="21">
        <f>SUM(E$3:E173)+H174</f>
        <v>-3.1317489001877576</v>
      </c>
      <c r="L174" s="21">
        <f>SUM(F$3:F173)+I174</f>
        <v>3.1328662051746785</v>
      </c>
      <c r="M174" s="21">
        <f>SUM(G$3:G173)+J174</f>
        <v>0</v>
      </c>
      <c r="N174" s="21"/>
      <c r="O174" s="21"/>
      <c r="P174" s="21"/>
      <c r="Q174" s="19">
        <f t="shared" si="13"/>
        <v>9.8078511738272294</v>
      </c>
      <c r="R174" s="19">
        <f t="shared" si="13"/>
        <v>9.8148506595255913</v>
      </c>
      <c r="S174" s="19">
        <f t="shared" si="13"/>
        <v>0</v>
      </c>
      <c r="T174" s="19">
        <f t="shared" si="10"/>
        <v>-9.8113502924911931</v>
      </c>
      <c r="U174" s="19">
        <f t="shared" si="11"/>
        <v>0</v>
      </c>
      <c r="V174" s="19">
        <f t="shared" si="12"/>
        <v>0</v>
      </c>
    </row>
    <row r="175" spans="1:23" x14ac:dyDescent="0.25">
      <c r="A175" s="26">
        <f>Wellpath!E175</f>
        <v>0</v>
      </c>
      <c r="B175" s="22">
        <v>0</v>
      </c>
      <c r="C175" s="22">
        <v>0</v>
      </c>
      <c r="D175" s="22">
        <v>1</v>
      </c>
      <c r="E175" s="20">
        <f>Model!$W$22*((drdp!B175+drdp!K175)*'DEC-OS'!$B175+(drdp!E175+drdp!N175)*'DEC-OS'!$C175+(drdp!H175+drdp!Q175)*'DEC-OS'!$D175)</f>
        <v>0</v>
      </c>
      <c r="F175" s="20">
        <f>Model!$W$22*((drdp!C175+drdp!L175)*'DEC-OS'!$B175+(drdp!F175+drdp!O175)*'DEC-OS'!$C175+(drdp!I175+drdp!R175)*'DEC-OS'!$D175)</f>
        <v>0</v>
      </c>
      <c r="G175" s="20">
        <f>Model!$W$22*((drdp!D175+drdp!M175)*'DEC-OS'!$B175+(drdp!G175+drdp!P175)*'DEC-OS'!$C175+(drdp!J175+drdp!S175)*'DEC-OS'!$D175)</f>
        <v>0</v>
      </c>
      <c r="H175" s="18">
        <f>Model!$W$22*((drdp!B175)*'DEC-OS'!$B175+(drdp!E175)*'DEC-OS'!$C175+(drdp!H175)*'DEC-OS'!$D175)</f>
        <v>0</v>
      </c>
      <c r="I175" s="18">
        <f>Model!$W$22*((drdp!C175)*'DEC-OS'!$B175+(drdp!F175)*'DEC-OS'!$C175+(drdp!I175)*'DEC-OS'!$D175)</f>
        <v>0</v>
      </c>
      <c r="J175" s="18">
        <f>Model!$W$22*((drdp!D175)*'DEC-OS'!$B175+(drdp!G175)*'DEC-OS'!$C175+(drdp!J175)*'DEC-OS'!$D175)</f>
        <v>0</v>
      </c>
      <c r="K175" s="21">
        <f>SUM(E$3:E174)+H175</f>
        <v>-3.1317489001877576</v>
      </c>
      <c r="L175" s="21">
        <f>SUM(F$3:F174)+I175</f>
        <v>3.1328662051746785</v>
      </c>
      <c r="M175" s="21">
        <f>SUM(G$3:G174)+J175</f>
        <v>0</v>
      </c>
      <c r="N175" s="21"/>
      <c r="O175" s="21"/>
      <c r="P175" s="21"/>
      <c r="Q175" s="19">
        <f t="shared" si="13"/>
        <v>9.8078511738272294</v>
      </c>
      <c r="R175" s="19">
        <f t="shared" si="13"/>
        <v>9.8148506595255913</v>
      </c>
      <c r="S175" s="19">
        <f t="shared" si="13"/>
        <v>0</v>
      </c>
      <c r="T175" s="19">
        <f t="shared" si="10"/>
        <v>-9.8113502924911931</v>
      </c>
      <c r="U175" s="19">
        <f t="shared" si="11"/>
        <v>0</v>
      </c>
      <c r="V175" s="19">
        <f t="shared" si="12"/>
        <v>0</v>
      </c>
    </row>
    <row r="176" spans="1:23" x14ac:dyDescent="0.25">
      <c r="A176" s="26">
        <f>Wellpath!E176</f>
        <v>0</v>
      </c>
      <c r="B176" s="22">
        <v>0</v>
      </c>
      <c r="C176" s="22">
        <v>0</v>
      </c>
      <c r="D176" s="22">
        <v>1</v>
      </c>
      <c r="E176" s="20">
        <f>Model!$W$22*((drdp!B176+drdp!K176)*'DEC-OS'!$B176+(drdp!E176+drdp!N176)*'DEC-OS'!$C176+(drdp!H176+drdp!Q176)*'DEC-OS'!$D176)</f>
        <v>0</v>
      </c>
      <c r="F176" s="20">
        <f>Model!$W$22*((drdp!C176+drdp!L176)*'DEC-OS'!$B176+(drdp!F176+drdp!O176)*'DEC-OS'!$C176+(drdp!I176+drdp!R176)*'DEC-OS'!$D176)</f>
        <v>0</v>
      </c>
      <c r="G176" s="20">
        <f>Model!$W$22*((drdp!D176+drdp!M176)*'DEC-OS'!$B176+(drdp!G176+drdp!P176)*'DEC-OS'!$C176+(drdp!J176+drdp!S176)*'DEC-OS'!$D176)</f>
        <v>0</v>
      </c>
      <c r="H176" s="18">
        <f>Model!$W$22*((drdp!B176)*'DEC-OS'!$B176+(drdp!E176)*'DEC-OS'!$C176+(drdp!H176)*'DEC-OS'!$D176)</f>
        <v>0</v>
      </c>
      <c r="I176" s="18">
        <f>Model!$W$22*((drdp!C176)*'DEC-OS'!$B176+(drdp!F176)*'DEC-OS'!$C176+(drdp!I176)*'DEC-OS'!$D176)</f>
        <v>0</v>
      </c>
      <c r="J176" s="18">
        <f>Model!$W$22*((drdp!D176)*'DEC-OS'!$B176+(drdp!G176)*'DEC-OS'!$C176+(drdp!J176)*'DEC-OS'!$D176)</f>
        <v>0</v>
      </c>
      <c r="K176" s="21">
        <f>SUM(E$3:E175)+H176</f>
        <v>-3.1317489001877576</v>
      </c>
      <c r="L176" s="21">
        <f>SUM(F$3:F175)+I176</f>
        <v>3.1328662051746785</v>
      </c>
      <c r="M176" s="21">
        <f>SUM(G$3:G175)+J176</f>
        <v>0</v>
      </c>
      <c r="N176" s="21"/>
      <c r="O176" s="21"/>
      <c r="P176" s="21"/>
      <c r="Q176" s="19">
        <f t="shared" si="13"/>
        <v>9.8078511738272294</v>
      </c>
      <c r="R176" s="19">
        <f t="shared" si="13"/>
        <v>9.8148506595255913</v>
      </c>
      <c r="S176" s="19">
        <f t="shared" si="13"/>
        <v>0</v>
      </c>
      <c r="T176" s="19">
        <f t="shared" si="10"/>
        <v>-9.8113502924911931</v>
      </c>
      <c r="U176" s="19">
        <f t="shared" si="11"/>
        <v>0</v>
      </c>
      <c r="V176" s="19">
        <f t="shared" si="12"/>
        <v>0</v>
      </c>
    </row>
    <row r="177" spans="1:22" x14ac:dyDescent="0.25">
      <c r="A177" s="26">
        <f>Wellpath!E177</f>
        <v>0</v>
      </c>
      <c r="B177" s="22">
        <v>0</v>
      </c>
      <c r="C177" s="22">
        <v>0</v>
      </c>
      <c r="D177" s="22">
        <v>1</v>
      </c>
      <c r="E177" s="20">
        <f>Model!$W$22*((drdp!B177+drdp!K177)*'DEC-OS'!$B177+(drdp!E177+drdp!N177)*'DEC-OS'!$C177+(drdp!H177+drdp!Q177)*'DEC-OS'!$D177)</f>
        <v>0</v>
      </c>
      <c r="F177" s="20">
        <f>Model!$W$22*((drdp!C177+drdp!L177)*'DEC-OS'!$B177+(drdp!F177+drdp!O177)*'DEC-OS'!$C177+(drdp!I177+drdp!R177)*'DEC-OS'!$D177)</f>
        <v>0</v>
      </c>
      <c r="G177" s="20">
        <f>Model!$W$22*((drdp!D177+drdp!M177)*'DEC-OS'!$B177+(drdp!G177+drdp!P177)*'DEC-OS'!$C177+(drdp!J177+drdp!S177)*'DEC-OS'!$D177)</f>
        <v>0</v>
      </c>
      <c r="H177" s="18">
        <f>Model!$W$22*((drdp!B177)*'DEC-OS'!$B177+(drdp!E177)*'DEC-OS'!$C177+(drdp!H177)*'DEC-OS'!$D177)</f>
        <v>0</v>
      </c>
      <c r="I177" s="18">
        <f>Model!$W$22*((drdp!C177)*'DEC-OS'!$B177+(drdp!F177)*'DEC-OS'!$C177+(drdp!I177)*'DEC-OS'!$D177)</f>
        <v>0</v>
      </c>
      <c r="J177" s="18">
        <f>Model!$W$22*((drdp!D177)*'DEC-OS'!$B177+(drdp!G177)*'DEC-OS'!$C177+(drdp!J177)*'DEC-OS'!$D177)</f>
        <v>0</v>
      </c>
      <c r="K177" s="21">
        <f>SUM(E$3:E176)+H177</f>
        <v>-3.1317489001877576</v>
      </c>
      <c r="L177" s="21">
        <f>SUM(F$3:F176)+I177</f>
        <v>3.1328662051746785</v>
      </c>
      <c r="M177" s="21">
        <f>SUM(G$3:G176)+J177</f>
        <v>0</v>
      </c>
      <c r="N177" s="21"/>
      <c r="O177" s="21"/>
      <c r="P177" s="21"/>
      <c r="Q177" s="19">
        <f t="shared" si="13"/>
        <v>9.8078511738272294</v>
      </c>
      <c r="R177" s="19">
        <f t="shared" si="13"/>
        <v>9.8148506595255913</v>
      </c>
      <c r="S177" s="19">
        <f t="shared" si="13"/>
        <v>0</v>
      </c>
      <c r="T177" s="19">
        <f t="shared" si="10"/>
        <v>-9.8113502924911931</v>
      </c>
      <c r="U177" s="19">
        <f t="shared" si="11"/>
        <v>0</v>
      </c>
      <c r="V177" s="19">
        <f t="shared" si="12"/>
        <v>0</v>
      </c>
    </row>
    <row r="178" spans="1:22" x14ac:dyDescent="0.25">
      <c r="A178" s="26">
        <f>Wellpath!E178</f>
        <v>0</v>
      </c>
      <c r="B178" s="22">
        <v>0</v>
      </c>
      <c r="C178" s="22">
        <v>0</v>
      </c>
      <c r="D178" s="22">
        <v>1</v>
      </c>
      <c r="E178" s="20">
        <f>Model!$W$22*((drdp!B178+drdp!K178)*'DEC-OS'!$B178+(drdp!E178+drdp!N178)*'DEC-OS'!$C178+(drdp!H178+drdp!Q178)*'DEC-OS'!$D178)</f>
        <v>0</v>
      </c>
      <c r="F178" s="20">
        <f>Model!$W$22*((drdp!C178+drdp!L178)*'DEC-OS'!$B178+(drdp!F178+drdp!O178)*'DEC-OS'!$C178+(drdp!I178+drdp!R178)*'DEC-OS'!$D178)</f>
        <v>0</v>
      </c>
      <c r="G178" s="20">
        <f>Model!$W$22*((drdp!D178+drdp!M178)*'DEC-OS'!$B178+(drdp!G178+drdp!P178)*'DEC-OS'!$C178+(drdp!J178+drdp!S178)*'DEC-OS'!$D178)</f>
        <v>0</v>
      </c>
      <c r="H178" s="18">
        <f>Model!$W$22*((drdp!B178)*'DEC-OS'!$B178+(drdp!E178)*'DEC-OS'!$C178+(drdp!H178)*'DEC-OS'!$D178)</f>
        <v>0</v>
      </c>
      <c r="I178" s="18">
        <f>Model!$W$22*((drdp!C178)*'DEC-OS'!$B178+(drdp!F178)*'DEC-OS'!$C178+(drdp!I178)*'DEC-OS'!$D178)</f>
        <v>0</v>
      </c>
      <c r="J178" s="18">
        <f>Model!$W$22*((drdp!D178)*'DEC-OS'!$B178+(drdp!G178)*'DEC-OS'!$C178+(drdp!J178)*'DEC-OS'!$D178)</f>
        <v>0</v>
      </c>
      <c r="K178" s="21">
        <f>SUM(E$3:E177)+H178</f>
        <v>-3.1317489001877576</v>
      </c>
      <c r="L178" s="21">
        <f>SUM(F$3:F177)+I178</f>
        <v>3.1328662051746785</v>
      </c>
      <c r="M178" s="21">
        <f>SUM(G$3:G177)+J178</f>
        <v>0</v>
      </c>
      <c r="N178" s="21"/>
      <c r="O178" s="21"/>
      <c r="P178" s="21"/>
      <c r="Q178" s="19">
        <f t="shared" si="13"/>
        <v>9.8078511738272294</v>
      </c>
      <c r="R178" s="19">
        <f t="shared" si="13"/>
        <v>9.8148506595255913</v>
      </c>
      <c r="S178" s="19">
        <f t="shared" si="13"/>
        <v>0</v>
      </c>
      <c r="T178" s="19">
        <f t="shared" si="10"/>
        <v>-9.8113502924911931</v>
      </c>
      <c r="U178" s="19">
        <f t="shared" si="11"/>
        <v>0</v>
      </c>
      <c r="V178" s="19">
        <f t="shared" si="12"/>
        <v>0</v>
      </c>
    </row>
    <row r="179" spans="1:22" x14ac:dyDescent="0.25">
      <c r="A179" s="26">
        <f>Wellpath!E179</f>
        <v>0</v>
      </c>
      <c r="B179" s="22">
        <v>0</v>
      </c>
      <c r="C179" s="22">
        <v>0</v>
      </c>
      <c r="D179" s="22">
        <v>1</v>
      </c>
      <c r="E179" s="20">
        <f>Model!$W$22*((drdp!B179+drdp!K179)*'DEC-OS'!$B179+(drdp!E179+drdp!N179)*'DEC-OS'!$C179+(drdp!H179+drdp!Q179)*'DEC-OS'!$D179)</f>
        <v>0</v>
      </c>
      <c r="F179" s="20">
        <f>Model!$W$22*((drdp!C179+drdp!L179)*'DEC-OS'!$B179+(drdp!F179+drdp!O179)*'DEC-OS'!$C179+(drdp!I179+drdp!R179)*'DEC-OS'!$D179)</f>
        <v>0</v>
      </c>
      <c r="G179" s="20">
        <f>Model!$W$22*((drdp!D179+drdp!M179)*'DEC-OS'!$B179+(drdp!G179+drdp!P179)*'DEC-OS'!$C179+(drdp!J179+drdp!S179)*'DEC-OS'!$D179)</f>
        <v>0</v>
      </c>
      <c r="H179" s="18">
        <f>Model!$W$22*((drdp!B179)*'DEC-OS'!$B179+(drdp!E179)*'DEC-OS'!$C179+(drdp!H179)*'DEC-OS'!$D179)</f>
        <v>0</v>
      </c>
      <c r="I179" s="18">
        <f>Model!$W$22*((drdp!C179)*'DEC-OS'!$B179+(drdp!F179)*'DEC-OS'!$C179+(drdp!I179)*'DEC-OS'!$D179)</f>
        <v>0</v>
      </c>
      <c r="J179" s="18">
        <f>Model!$W$22*((drdp!D179)*'DEC-OS'!$B179+(drdp!G179)*'DEC-OS'!$C179+(drdp!J179)*'DEC-OS'!$D179)</f>
        <v>0</v>
      </c>
      <c r="K179" s="21">
        <f>SUM(E$3:E178)+H179</f>
        <v>-3.1317489001877576</v>
      </c>
      <c r="L179" s="21">
        <f>SUM(F$3:F178)+I179</f>
        <v>3.1328662051746785</v>
      </c>
      <c r="M179" s="21">
        <f>SUM(G$3:G178)+J179</f>
        <v>0</v>
      </c>
      <c r="N179" s="21"/>
      <c r="O179" s="21"/>
      <c r="P179" s="21"/>
      <c r="Q179" s="19">
        <f t="shared" si="13"/>
        <v>9.8078511738272294</v>
      </c>
      <c r="R179" s="19">
        <f t="shared" si="13"/>
        <v>9.8148506595255913</v>
      </c>
      <c r="S179" s="19">
        <f t="shared" si="13"/>
        <v>0</v>
      </c>
      <c r="T179" s="19">
        <f t="shared" si="10"/>
        <v>-9.8113502924911931</v>
      </c>
      <c r="U179" s="19">
        <f t="shared" si="11"/>
        <v>0</v>
      </c>
      <c r="V179" s="19">
        <f t="shared" si="12"/>
        <v>0</v>
      </c>
    </row>
    <row r="180" spans="1:22" x14ac:dyDescent="0.25">
      <c r="A180" s="26">
        <f>Wellpath!E180</f>
        <v>0</v>
      </c>
      <c r="B180" s="22">
        <v>0</v>
      </c>
      <c r="C180" s="22">
        <v>0</v>
      </c>
      <c r="D180" s="22">
        <v>1</v>
      </c>
      <c r="E180" s="20">
        <f>Model!$W$22*((drdp!B180+drdp!K180)*'DEC-OS'!$B180+(drdp!E180+drdp!N180)*'DEC-OS'!$C180+(drdp!H180+drdp!Q180)*'DEC-OS'!$D180)</f>
        <v>0</v>
      </c>
      <c r="F180" s="20">
        <f>Model!$W$22*((drdp!C180+drdp!L180)*'DEC-OS'!$B180+(drdp!F180+drdp!O180)*'DEC-OS'!$C180+(drdp!I180+drdp!R180)*'DEC-OS'!$D180)</f>
        <v>0</v>
      </c>
      <c r="G180" s="20">
        <f>Model!$W$22*((drdp!D180+drdp!M180)*'DEC-OS'!$B180+(drdp!G180+drdp!P180)*'DEC-OS'!$C180+(drdp!J180+drdp!S180)*'DEC-OS'!$D180)</f>
        <v>0</v>
      </c>
      <c r="H180" s="18">
        <f>Model!$W$22*((drdp!B180)*'DEC-OS'!$B180+(drdp!E180)*'DEC-OS'!$C180+(drdp!H180)*'DEC-OS'!$D180)</f>
        <v>0</v>
      </c>
      <c r="I180" s="18">
        <f>Model!$W$22*((drdp!C180)*'DEC-OS'!$B180+(drdp!F180)*'DEC-OS'!$C180+(drdp!I180)*'DEC-OS'!$D180)</f>
        <v>0</v>
      </c>
      <c r="J180" s="18">
        <f>Model!$W$22*((drdp!D180)*'DEC-OS'!$B180+(drdp!G180)*'DEC-OS'!$C180+(drdp!J180)*'DEC-OS'!$D180)</f>
        <v>0</v>
      </c>
      <c r="K180" s="21">
        <f>SUM(E$3:E179)+H180</f>
        <v>-3.1317489001877576</v>
      </c>
      <c r="L180" s="21">
        <f>SUM(F$3:F179)+I180</f>
        <v>3.1328662051746785</v>
      </c>
      <c r="M180" s="21">
        <f>SUM(G$3:G179)+J180</f>
        <v>0</v>
      </c>
      <c r="N180" s="21"/>
      <c r="O180" s="21"/>
      <c r="P180" s="21"/>
      <c r="Q180" s="19">
        <f t="shared" si="13"/>
        <v>9.8078511738272294</v>
      </c>
      <c r="R180" s="19">
        <f t="shared" si="13"/>
        <v>9.8148506595255913</v>
      </c>
      <c r="S180" s="19">
        <f t="shared" si="13"/>
        <v>0</v>
      </c>
      <c r="T180" s="19">
        <f t="shared" si="10"/>
        <v>-9.8113502924911931</v>
      </c>
      <c r="U180" s="19">
        <f t="shared" si="11"/>
        <v>0</v>
      </c>
      <c r="V180" s="19">
        <f t="shared" si="12"/>
        <v>0</v>
      </c>
    </row>
    <row r="181" spans="1:22" x14ac:dyDescent="0.25">
      <c r="A181" s="26">
        <f>Wellpath!E181</f>
        <v>0</v>
      </c>
      <c r="B181" s="22">
        <v>0</v>
      </c>
      <c r="C181" s="22">
        <v>0</v>
      </c>
      <c r="D181" s="22">
        <v>1</v>
      </c>
      <c r="E181" s="20">
        <f>Model!$W$22*((drdp!B181+drdp!K181)*'DEC-OS'!$B181+(drdp!E181+drdp!N181)*'DEC-OS'!$C181+(drdp!H181+drdp!Q181)*'DEC-OS'!$D181)</f>
        <v>0</v>
      </c>
      <c r="F181" s="20">
        <f>Model!$W$22*((drdp!C181+drdp!L181)*'DEC-OS'!$B181+(drdp!F181+drdp!O181)*'DEC-OS'!$C181+(drdp!I181+drdp!R181)*'DEC-OS'!$D181)</f>
        <v>0</v>
      </c>
      <c r="G181" s="20">
        <f>Model!$W$22*((drdp!D181+drdp!M181)*'DEC-OS'!$B181+(drdp!G181+drdp!P181)*'DEC-OS'!$C181+(drdp!J181+drdp!S181)*'DEC-OS'!$D181)</f>
        <v>0</v>
      </c>
      <c r="H181" s="18">
        <f>Model!$W$22*((drdp!B181)*'DEC-OS'!$B181+(drdp!E181)*'DEC-OS'!$C181+(drdp!H181)*'DEC-OS'!$D181)</f>
        <v>0</v>
      </c>
      <c r="I181" s="18">
        <f>Model!$W$22*((drdp!C181)*'DEC-OS'!$B181+(drdp!F181)*'DEC-OS'!$C181+(drdp!I181)*'DEC-OS'!$D181)</f>
        <v>0</v>
      </c>
      <c r="J181" s="18">
        <f>Model!$W$22*((drdp!D181)*'DEC-OS'!$B181+(drdp!G181)*'DEC-OS'!$C181+(drdp!J181)*'DEC-OS'!$D181)</f>
        <v>0</v>
      </c>
      <c r="K181" s="21">
        <f>SUM(E$3:E180)+H181</f>
        <v>-3.1317489001877576</v>
      </c>
      <c r="L181" s="21">
        <f>SUM(F$3:F180)+I181</f>
        <v>3.1328662051746785</v>
      </c>
      <c r="M181" s="21">
        <f>SUM(G$3:G180)+J181</f>
        <v>0</v>
      </c>
      <c r="N181" s="21"/>
      <c r="O181" s="21"/>
      <c r="P181" s="21"/>
      <c r="Q181" s="19">
        <f t="shared" si="13"/>
        <v>9.8078511738272294</v>
      </c>
      <c r="R181" s="19">
        <f t="shared" si="13"/>
        <v>9.8148506595255913</v>
      </c>
      <c r="S181" s="19">
        <f t="shared" si="13"/>
        <v>0</v>
      </c>
      <c r="T181" s="19">
        <f t="shared" si="10"/>
        <v>-9.8113502924911931</v>
      </c>
      <c r="U181" s="19">
        <f t="shared" si="11"/>
        <v>0</v>
      </c>
      <c r="V181" s="19">
        <f t="shared" si="12"/>
        <v>0</v>
      </c>
    </row>
    <row r="182" spans="1:22" x14ac:dyDescent="0.25">
      <c r="A182" s="26">
        <f>Wellpath!E182</f>
        <v>0</v>
      </c>
      <c r="B182" s="22">
        <v>0</v>
      </c>
      <c r="C182" s="22">
        <v>0</v>
      </c>
      <c r="D182" s="22">
        <v>1</v>
      </c>
      <c r="E182" s="20">
        <f>Model!$W$22*((drdp!B182+drdp!K182)*'DEC-OS'!$B182+(drdp!E182+drdp!N182)*'DEC-OS'!$C182+(drdp!H182+drdp!Q182)*'DEC-OS'!$D182)</f>
        <v>0</v>
      </c>
      <c r="F182" s="20">
        <f>Model!$W$22*((drdp!C182+drdp!L182)*'DEC-OS'!$B182+(drdp!F182+drdp!O182)*'DEC-OS'!$C182+(drdp!I182+drdp!R182)*'DEC-OS'!$D182)</f>
        <v>0</v>
      </c>
      <c r="G182" s="20">
        <f>Model!$W$22*((drdp!D182+drdp!M182)*'DEC-OS'!$B182+(drdp!G182+drdp!P182)*'DEC-OS'!$C182+(drdp!J182+drdp!S182)*'DEC-OS'!$D182)</f>
        <v>0</v>
      </c>
      <c r="H182" s="18">
        <f>Model!$W$22*((drdp!B182)*'DEC-OS'!$B182+(drdp!E182)*'DEC-OS'!$C182+(drdp!H182)*'DEC-OS'!$D182)</f>
        <v>0</v>
      </c>
      <c r="I182" s="18">
        <f>Model!$W$22*((drdp!C182)*'DEC-OS'!$B182+(drdp!F182)*'DEC-OS'!$C182+(drdp!I182)*'DEC-OS'!$D182)</f>
        <v>0</v>
      </c>
      <c r="J182" s="18">
        <f>Model!$W$22*((drdp!D182)*'DEC-OS'!$B182+(drdp!G182)*'DEC-OS'!$C182+(drdp!J182)*'DEC-OS'!$D182)</f>
        <v>0</v>
      </c>
      <c r="K182" s="21">
        <f>SUM(E$3:E181)+H182</f>
        <v>-3.1317489001877576</v>
      </c>
      <c r="L182" s="21">
        <f>SUM(F$3:F181)+I182</f>
        <v>3.1328662051746785</v>
      </c>
      <c r="M182" s="21">
        <f>SUM(G$3:G181)+J182</f>
        <v>0</v>
      </c>
      <c r="N182" s="21"/>
      <c r="O182" s="21"/>
      <c r="P182" s="21"/>
      <c r="Q182" s="19">
        <f t="shared" si="13"/>
        <v>9.8078511738272294</v>
      </c>
      <c r="R182" s="19">
        <f t="shared" si="13"/>
        <v>9.8148506595255913</v>
      </c>
      <c r="S182" s="19">
        <f t="shared" si="13"/>
        <v>0</v>
      </c>
      <c r="T182" s="19">
        <f t="shared" si="10"/>
        <v>-9.8113502924911931</v>
      </c>
      <c r="U182" s="19">
        <f t="shared" si="11"/>
        <v>0</v>
      </c>
      <c r="V182" s="19">
        <f t="shared" si="12"/>
        <v>0</v>
      </c>
    </row>
    <row r="183" spans="1:22" x14ac:dyDescent="0.25">
      <c r="A183" s="26">
        <f>Wellpath!E183</f>
        <v>0</v>
      </c>
      <c r="B183" s="22">
        <v>0</v>
      </c>
      <c r="C183" s="22">
        <v>0</v>
      </c>
      <c r="D183" s="22">
        <v>1</v>
      </c>
      <c r="E183" s="20">
        <f>Model!$W$22*((drdp!B183+drdp!K183)*'DEC-OS'!$B183+(drdp!E183+drdp!N183)*'DEC-OS'!$C183+(drdp!H183+drdp!Q183)*'DEC-OS'!$D183)</f>
        <v>0</v>
      </c>
      <c r="F183" s="20">
        <f>Model!$W$22*((drdp!C183+drdp!L183)*'DEC-OS'!$B183+(drdp!F183+drdp!O183)*'DEC-OS'!$C183+(drdp!I183+drdp!R183)*'DEC-OS'!$D183)</f>
        <v>0</v>
      </c>
      <c r="G183" s="20">
        <f>Model!$W$22*((drdp!D183+drdp!M183)*'DEC-OS'!$B183+(drdp!G183+drdp!P183)*'DEC-OS'!$C183+(drdp!J183+drdp!S183)*'DEC-OS'!$D183)</f>
        <v>0</v>
      </c>
      <c r="H183" s="18">
        <f>Model!$W$22*((drdp!B183)*'DEC-OS'!$B183+(drdp!E183)*'DEC-OS'!$C183+(drdp!H183)*'DEC-OS'!$D183)</f>
        <v>0</v>
      </c>
      <c r="I183" s="18">
        <f>Model!$W$22*((drdp!C183)*'DEC-OS'!$B183+(drdp!F183)*'DEC-OS'!$C183+(drdp!I183)*'DEC-OS'!$D183)</f>
        <v>0</v>
      </c>
      <c r="J183" s="18">
        <f>Model!$W$22*((drdp!D183)*'DEC-OS'!$B183+(drdp!G183)*'DEC-OS'!$C183+(drdp!J183)*'DEC-OS'!$D183)</f>
        <v>0</v>
      </c>
      <c r="K183" s="21">
        <f>SUM(E$3:E182)+H183</f>
        <v>-3.1317489001877576</v>
      </c>
      <c r="L183" s="21">
        <f>SUM(F$3:F182)+I183</f>
        <v>3.1328662051746785</v>
      </c>
      <c r="M183" s="21">
        <f>SUM(G$3:G182)+J183</f>
        <v>0</v>
      </c>
      <c r="N183" s="21"/>
      <c r="O183" s="21"/>
      <c r="P183" s="21"/>
      <c r="Q183" s="19">
        <f t="shared" si="13"/>
        <v>9.8078511738272294</v>
      </c>
      <c r="R183" s="19">
        <f t="shared" si="13"/>
        <v>9.8148506595255913</v>
      </c>
      <c r="S183" s="19">
        <f t="shared" si="13"/>
        <v>0</v>
      </c>
      <c r="T183" s="19">
        <f t="shared" si="10"/>
        <v>-9.8113502924911931</v>
      </c>
      <c r="U183" s="19">
        <f t="shared" si="11"/>
        <v>0</v>
      </c>
      <c r="V183" s="19">
        <f t="shared" si="12"/>
        <v>0</v>
      </c>
    </row>
    <row r="184" spans="1:22" x14ac:dyDescent="0.25">
      <c r="A184" s="26">
        <f>Wellpath!E184</f>
        <v>0</v>
      </c>
      <c r="B184" s="22">
        <v>0</v>
      </c>
      <c r="C184" s="22">
        <v>0</v>
      </c>
      <c r="D184" s="22">
        <v>1</v>
      </c>
      <c r="E184" s="20">
        <f>Model!$W$22*((drdp!B184+drdp!K184)*'DEC-OS'!$B184+(drdp!E184+drdp!N184)*'DEC-OS'!$C184+(drdp!H184+drdp!Q184)*'DEC-OS'!$D184)</f>
        <v>0</v>
      </c>
      <c r="F184" s="20">
        <f>Model!$W$22*((drdp!C184+drdp!L184)*'DEC-OS'!$B184+(drdp!F184+drdp!O184)*'DEC-OS'!$C184+(drdp!I184+drdp!R184)*'DEC-OS'!$D184)</f>
        <v>0</v>
      </c>
      <c r="G184" s="20">
        <f>Model!$W$22*((drdp!D184+drdp!M184)*'DEC-OS'!$B184+(drdp!G184+drdp!P184)*'DEC-OS'!$C184+(drdp!J184+drdp!S184)*'DEC-OS'!$D184)</f>
        <v>0</v>
      </c>
      <c r="H184" s="18">
        <f>Model!$W$22*((drdp!B184)*'DEC-OS'!$B184+(drdp!E184)*'DEC-OS'!$C184+(drdp!H184)*'DEC-OS'!$D184)</f>
        <v>0</v>
      </c>
      <c r="I184" s="18">
        <f>Model!$W$22*((drdp!C184)*'DEC-OS'!$B184+(drdp!F184)*'DEC-OS'!$C184+(drdp!I184)*'DEC-OS'!$D184)</f>
        <v>0</v>
      </c>
      <c r="J184" s="18">
        <f>Model!$W$22*((drdp!D184)*'DEC-OS'!$B184+(drdp!G184)*'DEC-OS'!$C184+(drdp!J184)*'DEC-OS'!$D184)</f>
        <v>0</v>
      </c>
      <c r="K184" s="21">
        <f>SUM(E$3:E183)+H184</f>
        <v>-3.1317489001877576</v>
      </c>
      <c r="L184" s="21">
        <f>SUM(F$3:F183)+I184</f>
        <v>3.1328662051746785</v>
      </c>
      <c r="M184" s="21">
        <f>SUM(G$3:G183)+J184</f>
        <v>0</v>
      </c>
      <c r="N184" s="21"/>
      <c r="O184" s="21"/>
      <c r="P184" s="21"/>
      <c r="Q184" s="19">
        <f t="shared" si="13"/>
        <v>9.8078511738272294</v>
      </c>
      <c r="R184" s="19">
        <f t="shared" si="13"/>
        <v>9.8148506595255913</v>
      </c>
      <c r="S184" s="19">
        <f t="shared" si="13"/>
        <v>0</v>
      </c>
      <c r="T184" s="19">
        <f t="shared" si="10"/>
        <v>-9.8113502924911931</v>
      </c>
      <c r="U184" s="19">
        <f t="shared" si="11"/>
        <v>0</v>
      </c>
      <c r="V184" s="19">
        <f t="shared" si="12"/>
        <v>0</v>
      </c>
    </row>
    <row r="185" spans="1:22" x14ac:dyDescent="0.25">
      <c r="A185" s="26">
        <f>Wellpath!E185</f>
        <v>0</v>
      </c>
      <c r="B185" s="22">
        <v>0</v>
      </c>
      <c r="C185" s="22">
        <v>0</v>
      </c>
      <c r="D185" s="22">
        <v>1</v>
      </c>
      <c r="E185" s="20">
        <f>Model!$W$22*((drdp!B185+drdp!K185)*'DEC-OS'!$B185+(drdp!E185+drdp!N185)*'DEC-OS'!$C185+(drdp!H185+drdp!Q185)*'DEC-OS'!$D185)</f>
        <v>0</v>
      </c>
      <c r="F185" s="20">
        <f>Model!$W$22*((drdp!C185+drdp!L185)*'DEC-OS'!$B185+(drdp!F185+drdp!O185)*'DEC-OS'!$C185+(drdp!I185+drdp!R185)*'DEC-OS'!$D185)</f>
        <v>0</v>
      </c>
      <c r="G185" s="20">
        <f>Model!$W$22*((drdp!D185+drdp!M185)*'DEC-OS'!$B185+(drdp!G185+drdp!P185)*'DEC-OS'!$C185+(drdp!J185+drdp!S185)*'DEC-OS'!$D185)</f>
        <v>0</v>
      </c>
      <c r="H185" s="18">
        <f>Model!$W$22*((drdp!B185)*'DEC-OS'!$B185+(drdp!E185)*'DEC-OS'!$C185+(drdp!H185)*'DEC-OS'!$D185)</f>
        <v>0</v>
      </c>
      <c r="I185" s="18">
        <f>Model!$W$22*((drdp!C185)*'DEC-OS'!$B185+(drdp!F185)*'DEC-OS'!$C185+(drdp!I185)*'DEC-OS'!$D185)</f>
        <v>0</v>
      </c>
      <c r="J185" s="18">
        <f>Model!$W$22*((drdp!D185)*'DEC-OS'!$B185+(drdp!G185)*'DEC-OS'!$C185+(drdp!J185)*'DEC-OS'!$D185)</f>
        <v>0</v>
      </c>
      <c r="K185" s="21">
        <f>SUM(E$3:E184)+H185</f>
        <v>-3.1317489001877576</v>
      </c>
      <c r="L185" s="21">
        <f>SUM(F$3:F184)+I185</f>
        <v>3.1328662051746785</v>
      </c>
      <c r="M185" s="21">
        <f>SUM(G$3:G184)+J185</f>
        <v>0</v>
      </c>
      <c r="N185" s="21"/>
      <c r="O185" s="21"/>
      <c r="P185" s="21"/>
      <c r="Q185" s="19">
        <f t="shared" si="13"/>
        <v>9.8078511738272294</v>
      </c>
      <c r="R185" s="19">
        <f t="shared" si="13"/>
        <v>9.8148506595255913</v>
      </c>
      <c r="S185" s="19">
        <f t="shared" si="13"/>
        <v>0</v>
      </c>
      <c r="T185" s="19">
        <f t="shared" si="10"/>
        <v>-9.8113502924911931</v>
      </c>
      <c r="U185" s="19">
        <f t="shared" si="11"/>
        <v>0</v>
      </c>
      <c r="V185" s="19">
        <f t="shared" si="12"/>
        <v>0</v>
      </c>
    </row>
    <row r="186" spans="1:22" x14ac:dyDescent="0.25">
      <c r="A186" s="26">
        <f>Wellpath!E186</f>
        <v>0</v>
      </c>
      <c r="B186" s="22">
        <v>0</v>
      </c>
      <c r="C186" s="22">
        <v>0</v>
      </c>
      <c r="D186" s="22">
        <v>1</v>
      </c>
      <c r="E186" s="20">
        <f>Model!$W$22*((drdp!B186+drdp!K186)*'DEC-OS'!$B186+(drdp!E186+drdp!N186)*'DEC-OS'!$C186+(drdp!H186+drdp!Q186)*'DEC-OS'!$D186)</f>
        <v>0</v>
      </c>
      <c r="F186" s="20">
        <f>Model!$W$22*((drdp!C186+drdp!L186)*'DEC-OS'!$B186+(drdp!F186+drdp!O186)*'DEC-OS'!$C186+(drdp!I186+drdp!R186)*'DEC-OS'!$D186)</f>
        <v>0</v>
      </c>
      <c r="G186" s="20">
        <f>Model!$W$22*((drdp!D186+drdp!M186)*'DEC-OS'!$B186+(drdp!G186+drdp!P186)*'DEC-OS'!$C186+(drdp!J186+drdp!S186)*'DEC-OS'!$D186)</f>
        <v>0</v>
      </c>
      <c r="H186" s="18">
        <f>Model!$W$22*((drdp!B186)*'DEC-OS'!$B186+(drdp!E186)*'DEC-OS'!$C186+(drdp!H186)*'DEC-OS'!$D186)</f>
        <v>0</v>
      </c>
      <c r="I186" s="18">
        <f>Model!$W$22*((drdp!C186)*'DEC-OS'!$B186+(drdp!F186)*'DEC-OS'!$C186+(drdp!I186)*'DEC-OS'!$D186)</f>
        <v>0</v>
      </c>
      <c r="J186" s="18">
        <f>Model!$W$22*((drdp!D186)*'DEC-OS'!$B186+(drdp!G186)*'DEC-OS'!$C186+(drdp!J186)*'DEC-OS'!$D186)</f>
        <v>0</v>
      </c>
      <c r="K186" s="21">
        <f>SUM(E$3:E185)+H186</f>
        <v>-3.1317489001877576</v>
      </c>
      <c r="L186" s="21">
        <f>SUM(F$3:F185)+I186</f>
        <v>3.1328662051746785</v>
      </c>
      <c r="M186" s="21">
        <f>SUM(G$3:G185)+J186</f>
        <v>0</v>
      </c>
      <c r="N186" s="21"/>
      <c r="O186" s="21"/>
      <c r="P186" s="21"/>
      <c r="Q186" s="19">
        <f t="shared" si="13"/>
        <v>9.8078511738272294</v>
      </c>
      <c r="R186" s="19">
        <f t="shared" si="13"/>
        <v>9.8148506595255913</v>
      </c>
      <c r="S186" s="19">
        <f t="shared" si="13"/>
        <v>0</v>
      </c>
      <c r="T186" s="19">
        <f t="shared" si="10"/>
        <v>-9.8113502924911931</v>
      </c>
      <c r="U186" s="19">
        <f t="shared" si="11"/>
        <v>0</v>
      </c>
      <c r="V186" s="19">
        <f t="shared" si="12"/>
        <v>0</v>
      </c>
    </row>
    <row r="187" spans="1:22" x14ac:dyDescent="0.25">
      <c r="A187" s="26">
        <f>Wellpath!E187</f>
        <v>0</v>
      </c>
      <c r="B187" s="22">
        <v>0</v>
      </c>
      <c r="C187" s="22">
        <v>0</v>
      </c>
      <c r="D187" s="22">
        <v>1</v>
      </c>
      <c r="E187" s="20">
        <f>Model!$W$22*((drdp!B187+drdp!K187)*'DEC-OS'!$B187+(drdp!E187+drdp!N187)*'DEC-OS'!$C187+(drdp!H187+drdp!Q187)*'DEC-OS'!$D187)</f>
        <v>0</v>
      </c>
      <c r="F187" s="20">
        <f>Model!$W$22*((drdp!C187+drdp!L187)*'DEC-OS'!$B187+(drdp!F187+drdp!O187)*'DEC-OS'!$C187+(drdp!I187+drdp!R187)*'DEC-OS'!$D187)</f>
        <v>0</v>
      </c>
      <c r="G187" s="20">
        <f>Model!$W$22*((drdp!D187+drdp!M187)*'DEC-OS'!$B187+(drdp!G187+drdp!P187)*'DEC-OS'!$C187+(drdp!J187+drdp!S187)*'DEC-OS'!$D187)</f>
        <v>0</v>
      </c>
      <c r="H187" s="18">
        <f>Model!$W$22*((drdp!B187)*'DEC-OS'!$B187+(drdp!E187)*'DEC-OS'!$C187+(drdp!H187)*'DEC-OS'!$D187)</f>
        <v>0</v>
      </c>
      <c r="I187" s="18">
        <f>Model!$W$22*((drdp!C187)*'DEC-OS'!$B187+(drdp!F187)*'DEC-OS'!$C187+(drdp!I187)*'DEC-OS'!$D187)</f>
        <v>0</v>
      </c>
      <c r="J187" s="18">
        <f>Model!$W$22*((drdp!D187)*'DEC-OS'!$B187+(drdp!G187)*'DEC-OS'!$C187+(drdp!J187)*'DEC-OS'!$D187)</f>
        <v>0</v>
      </c>
      <c r="K187" s="21">
        <f>SUM(E$3:E186)+H187</f>
        <v>-3.1317489001877576</v>
      </c>
      <c r="L187" s="21">
        <f>SUM(F$3:F186)+I187</f>
        <v>3.1328662051746785</v>
      </c>
      <c r="M187" s="21">
        <f>SUM(G$3:G186)+J187</f>
        <v>0</v>
      </c>
      <c r="N187" s="21"/>
      <c r="O187" s="21"/>
      <c r="P187" s="21"/>
      <c r="Q187" s="19">
        <f t="shared" si="13"/>
        <v>9.8078511738272294</v>
      </c>
      <c r="R187" s="19">
        <f t="shared" si="13"/>
        <v>9.8148506595255913</v>
      </c>
      <c r="S187" s="19">
        <f t="shared" si="13"/>
        <v>0</v>
      </c>
      <c r="T187" s="19">
        <f t="shared" si="10"/>
        <v>-9.8113502924911931</v>
      </c>
      <c r="U187" s="19">
        <f t="shared" si="11"/>
        <v>0</v>
      </c>
      <c r="V187" s="19">
        <f t="shared" si="12"/>
        <v>0</v>
      </c>
    </row>
    <row r="188" spans="1:22" x14ac:dyDescent="0.25">
      <c r="A188" s="26">
        <f>Wellpath!E188</f>
        <v>0</v>
      </c>
      <c r="B188" s="22">
        <v>0</v>
      </c>
      <c r="C188" s="22">
        <v>0</v>
      </c>
      <c r="D188" s="22">
        <v>1</v>
      </c>
      <c r="E188" s="20">
        <f>Model!$W$22*((drdp!B188+drdp!K188)*'DEC-OS'!$B188+(drdp!E188+drdp!N188)*'DEC-OS'!$C188+(drdp!H188+drdp!Q188)*'DEC-OS'!$D188)</f>
        <v>0</v>
      </c>
      <c r="F188" s="20">
        <f>Model!$W$22*((drdp!C188+drdp!L188)*'DEC-OS'!$B188+(drdp!F188+drdp!O188)*'DEC-OS'!$C188+(drdp!I188+drdp!R188)*'DEC-OS'!$D188)</f>
        <v>0</v>
      </c>
      <c r="G188" s="20">
        <f>Model!$W$22*((drdp!D188+drdp!M188)*'DEC-OS'!$B188+(drdp!G188+drdp!P188)*'DEC-OS'!$C188+(drdp!J188+drdp!S188)*'DEC-OS'!$D188)</f>
        <v>0</v>
      </c>
      <c r="H188" s="18">
        <f>Model!$W$22*((drdp!B188)*'DEC-OS'!$B188+(drdp!E188)*'DEC-OS'!$C188+(drdp!H188)*'DEC-OS'!$D188)</f>
        <v>0</v>
      </c>
      <c r="I188" s="18">
        <f>Model!$W$22*((drdp!C188)*'DEC-OS'!$B188+(drdp!F188)*'DEC-OS'!$C188+(drdp!I188)*'DEC-OS'!$D188)</f>
        <v>0</v>
      </c>
      <c r="J188" s="18">
        <f>Model!$W$22*((drdp!D188)*'DEC-OS'!$B188+(drdp!G188)*'DEC-OS'!$C188+(drdp!J188)*'DEC-OS'!$D188)</f>
        <v>0</v>
      </c>
      <c r="K188" s="21">
        <f>SUM(E$3:E187)+H188</f>
        <v>-3.1317489001877576</v>
      </c>
      <c r="L188" s="21">
        <f>SUM(F$3:F187)+I188</f>
        <v>3.1328662051746785</v>
      </c>
      <c r="M188" s="21">
        <f>SUM(G$3:G187)+J188</f>
        <v>0</v>
      </c>
      <c r="N188" s="21"/>
      <c r="O188" s="21"/>
      <c r="P188" s="21"/>
      <c r="Q188" s="19">
        <f t="shared" si="13"/>
        <v>9.8078511738272294</v>
      </c>
      <c r="R188" s="19">
        <f t="shared" si="13"/>
        <v>9.8148506595255913</v>
      </c>
      <c r="S188" s="19">
        <f t="shared" si="13"/>
        <v>0</v>
      </c>
      <c r="T188" s="19">
        <f t="shared" si="10"/>
        <v>-9.8113502924911931</v>
      </c>
      <c r="U188" s="19">
        <f t="shared" si="11"/>
        <v>0</v>
      </c>
      <c r="V188" s="19">
        <f t="shared" si="12"/>
        <v>0</v>
      </c>
    </row>
    <row r="189" spans="1:22" x14ac:dyDescent="0.25">
      <c r="A189" s="26">
        <f>Wellpath!E189</f>
        <v>0</v>
      </c>
      <c r="B189" s="22">
        <v>0</v>
      </c>
      <c r="C189" s="22">
        <v>0</v>
      </c>
      <c r="D189" s="22">
        <v>1</v>
      </c>
      <c r="E189" s="20">
        <f>Model!$W$22*((drdp!B189+drdp!K189)*'DEC-OS'!$B189+(drdp!E189+drdp!N189)*'DEC-OS'!$C189+(drdp!H189+drdp!Q189)*'DEC-OS'!$D189)</f>
        <v>0</v>
      </c>
      <c r="F189" s="20">
        <f>Model!$W$22*((drdp!C189+drdp!L189)*'DEC-OS'!$B189+(drdp!F189+drdp!O189)*'DEC-OS'!$C189+(drdp!I189+drdp!R189)*'DEC-OS'!$D189)</f>
        <v>0</v>
      </c>
      <c r="G189" s="20">
        <f>Model!$W$22*((drdp!D189+drdp!M189)*'DEC-OS'!$B189+(drdp!G189+drdp!P189)*'DEC-OS'!$C189+(drdp!J189+drdp!S189)*'DEC-OS'!$D189)</f>
        <v>0</v>
      </c>
      <c r="H189" s="18">
        <f>Model!$W$22*((drdp!B189)*'DEC-OS'!$B189+(drdp!E189)*'DEC-OS'!$C189+(drdp!H189)*'DEC-OS'!$D189)</f>
        <v>0</v>
      </c>
      <c r="I189" s="18">
        <f>Model!$W$22*((drdp!C189)*'DEC-OS'!$B189+(drdp!F189)*'DEC-OS'!$C189+(drdp!I189)*'DEC-OS'!$D189)</f>
        <v>0</v>
      </c>
      <c r="J189" s="18">
        <f>Model!$W$22*((drdp!D189)*'DEC-OS'!$B189+(drdp!G189)*'DEC-OS'!$C189+(drdp!J189)*'DEC-OS'!$D189)</f>
        <v>0</v>
      </c>
      <c r="K189" s="21">
        <f>SUM(E$3:E188)+H189</f>
        <v>-3.1317489001877576</v>
      </c>
      <c r="L189" s="21">
        <f>SUM(F$3:F188)+I189</f>
        <v>3.1328662051746785</v>
      </c>
      <c r="M189" s="21">
        <f>SUM(G$3:G188)+J189</f>
        <v>0</v>
      </c>
      <c r="N189" s="21"/>
      <c r="O189" s="21"/>
      <c r="P189" s="21"/>
      <c r="Q189" s="19">
        <f t="shared" si="13"/>
        <v>9.8078511738272294</v>
      </c>
      <c r="R189" s="19">
        <f t="shared" si="13"/>
        <v>9.8148506595255913</v>
      </c>
      <c r="S189" s="19">
        <f t="shared" si="13"/>
        <v>0</v>
      </c>
      <c r="T189" s="19">
        <f t="shared" si="10"/>
        <v>-9.8113502924911931</v>
      </c>
      <c r="U189" s="19">
        <f t="shared" si="11"/>
        <v>0</v>
      </c>
      <c r="V189" s="19">
        <f t="shared" si="12"/>
        <v>0</v>
      </c>
    </row>
    <row r="190" spans="1:22" x14ac:dyDescent="0.25">
      <c r="A190" s="26">
        <f>Wellpath!E190</f>
        <v>0</v>
      </c>
      <c r="B190" s="22">
        <v>0</v>
      </c>
      <c r="C190" s="22">
        <v>0</v>
      </c>
      <c r="D190" s="22">
        <v>1</v>
      </c>
      <c r="E190" s="20">
        <f>Model!$W$22*((drdp!B190+drdp!K190)*'DEC-OS'!$B190+(drdp!E190+drdp!N190)*'DEC-OS'!$C190+(drdp!H190+drdp!Q190)*'DEC-OS'!$D190)</f>
        <v>0</v>
      </c>
      <c r="F190" s="20">
        <f>Model!$W$22*((drdp!C190+drdp!L190)*'DEC-OS'!$B190+(drdp!F190+drdp!O190)*'DEC-OS'!$C190+(drdp!I190+drdp!R190)*'DEC-OS'!$D190)</f>
        <v>0</v>
      </c>
      <c r="G190" s="20">
        <f>Model!$W$22*((drdp!D190+drdp!M190)*'DEC-OS'!$B190+(drdp!G190+drdp!P190)*'DEC-OS'!$C190+(drdp!J190+drdp!S190)*'DEC-OS'!$D190)</f>
        <v>0</v>
      </c>
      <c r="H190" s="18">
        <f>Model!$W$22*((drdp!B190)*'DEC-OS'!$B190+(drdp!E190)*'DEC-OS'!$C190+(drdp!H190)*'DEC-OS'!$D190)</f>
        <v>0</v>
      </c>
      <c r="I190" s="18">
        <f>Model!$W$22*((drdp!C190)*'DEC-OS'!$B190+(drdp!F190)*'DEC-OS'!$C190+(drdp!I190)*'DEC-OS'!$D190)</f>
        <v>0</v>
      </c>
      <c r="J190" s="18">
        <f>Model!$W$22*((drdp!D190)*'DEC-OS'!$B190+(drdp!G190)*'DEC-OS'!$C190+(drdp!J190)*'DEC-OS'!$D190)</f>
        <v>0</v>
      </c>
      <c r="K190" s="21">
        <f>SUM(E$3:E189)+H190</f>
        <v>-3.1317489001877576</v>
      </c>
      <c r="L190" s="21">
        <f>SUM(F$3:F189)+I190</f>
        <v>3.1328662051746785</v>
      </c>
      <c r="M190" s="21">
        <f>SUM(G$3:G189)+J190</f>
        <v>0</v>
      </c>
      <c r="N190" s="21"/>
      <c r="O190" s="21"/>
      <c r="P190" s="21"/>
      <c r="Q190" s="19">
        <f t="shared" si="13"/>
        <v>9.8078511738272294</v>
      </c>
      <c r="R190" s="19">
        <f t="shared" si="13"/>
        <v>9.8148506595255913</v>
      </c>
      <c r="S190" s="19">
        <f t="shared" si="13"/>
        <v>0</v>
      </c>
      <c r="T190" s="19">
        <f t="shared" si="10"/>
        <v>-9.8113502924911931</v>
      </c>
      <c r="U190" s="19">
        <f t="shared" si="11"/>
        <v>0</v>
      </c>
      <c r="V190" s="19">
        <f t="shared" si="12"/>
        <v>0</v>
      </c>
    </row>
    <row r="191" spans="1:22" x14ac:dyDescent="0.25">
      <c r="A191" s="26">
        <f>Wellpath!E191</f>
        <v>0</v>
      </c>
      <c r="B191" s="22">
        <v>0</v>
      </c>
      <c r="C191" s="22">
        <v>0</v>
      </c>
      <c r="D191" s="22">
        <v>1</v>
      </c>
      <c r="E191" s="20">
        <f>Model!$W$22*((drdp!B191+drdp!K191)*'DEC-OS'!$B191+(drdp!E191+drdp!N191)*'DEC-OS'!$C191+(drdp!H191+drdp!Q191)*'DEC-OS'!$D191)</f>
        <v>0</v>
      </c>
      <c r="F191" s="20">
        <f>Model!$W$22*((drdp!C191+drdp!L191)*'DEC-OS'!$B191+(drdp!F191+drdp!O191)*'DEC-OS'!$C191+(drdp!I191+drdp!R191)*'DEC-OS'!$D191)</f>
        <v>0</v>
      </c>
      <c r="G191" s="20">
        <f>Model!$W$22*((drdp!D191+drdp!M191)*'DEC-OS'!$B191+(drdp!G191+drdp!P191)*'DEC-OS'!$C191+(drdp!J191+drdp!S191)*'DEC-OS'!$D191)</f>
        <v>0</v>
      </c>
      <c r="H191" s="18">
        <f>Model!$W$22*((drdp!B191)*'DEC-OS'!$B191+(drdp!E191)*'DEC-OS'!$C191+(drdp!H191)*'DEC-OS'!$D191)</f>
        <v>0</v>
      </c>
      <c r="I191" s="18">
        <f>Model!$W$22*((drdp!C191)*'DEC-OS'!$B191+(drdp!F191)*'DEC-OS'!$C191+(drdp!I191)*'DEC-OS'!$D191)</f>
        <v>0</v>
      </c>
      <c r="J191" s="18">
        <f>Model!$W$22*((drdp!D191)*'DEC-OS'!$B191+(drdp!G191)*'DEC-OS'!$C191+(drdp!J191)*'DEC-OS'!$D191)</f>
        <v>0</v>
      </c>
      <c r="K191" s="21">
        <f>SUM(E$3:E190)+H191</f>
        <v>-3.1317489001877576</v>
      </c>
      <c r="L191" s="21">
        <f>SUM(F$3:F190)+I191</f>
        <v>3.1328662051746785</v>
      </c>
      <c r="M191" s="21">
        <f>SUM(G$3:G190)+J191</f>
        <v>0</v>
      </c>
      <c r="N191" s="21"/>
      <c r="O191" s="21"/>
      <c r="P191" s="21"/>
      <c r="Q191" s="19">
        <f t="shared" si="13"/>
        <v>9.8078511738272294</v>
      </c>
      <c r="R191" s="19">
        <f t="shared" si="13"/>
        <v>9.8148506595255913</v>
      </c>
      <c r="S191" s="19">
        <f t="shared" si="13"/>
        <v>0</v>
      </c>
      <c r="T191" s="19">
        <f t="shared" si="10"/>
        <v>-9.8113502924911931</v>
      </c>
      <c r="U191" s="19">
        <f t="shared" si="11"/>
        <v>0</v>
      </c>
      <c r="V191" s="19">
        <f t="shared" si="12"/>
        <v>0</v>
      </c>
    </row>
    <row r="192" spans="1:22" x14ac:dyDescent="0.25">
      <c r="A192" s="26">
        <f>Wellpath!E192</f>
        <v>0</v>
      </c>
      <c r="B192" s="22">
        <v>0</v>
      </c>
      <c r="C192" s="22">
        <v>0</v>
      </c>
      <c r="D192" s="22">
        <v>1</v>
      </c>
      <c r="E192" s="20">
        <f>Model!$W$22*((drdp!B192+drdp!K192)*'DEC-OS'!$B192+(drdp!E192+drdp!N192)*'DEC-OS'!$C192+(drdp!H192+drdp!Q192)*'DEC-OS'!$D192)</f>
        <v>0</v>
      </c>
      <c r="F192" s="20">
        <f>Model!$W$22*((drdp!C192+drdp!L192)*'DEC-OS'!$B192+(drdp!F192+drdp!O192)*'DEC-OS'!$C192+(drdp!I192+drdp!R192)*'DEC-OS'!$D192)</f>
        <v>0</v>
      </c>
      <c r="G192" s="20">
        <f>Model!$W$22*((drdp!D192+drdp!M192)*'DEC-OS'!$B192+(drdp!G192+drdp!P192)*'DEC-OS'!$C192+(drdp!J192+drdp!S192)*'DEC-OS'!$D192)</f>
        <v>0</v>
      </c>
      <c r="H192" s="18">
        <f>Model!$W$22*((drdp!B192)*'DEC-OS'!$B192+(drdp!E192)*'DEC-OS'!$C192+(drdp!H192)*'DEC-OS'!$D192)</f>
        <v>0</v>
      </c>
      <c r="I192" s="18">
        <f>Model!$W$22*((drdp!C192)*'DEC-OS'!$B192+(drdp!F192)*'DEC-OS'!$C192+(drdp!I192)*'DEC-OS'!$D192)</f>
        <v>0</v>
      </c>
      <c r="J192" s="18">
        <f>Model!$W$22*((drdp!D192)*'DEC-OS'!$B192+(drdp!G192)*'DEC-OS'!$C192+(drdp!J192)*'DEC-OS'!$D192)</f>
        <v>0</v>
      </c>
      <c r="K192" s="21">
        <f>SUM(E$3:E191)+H192</f>
        <v>-3.1317489001877576</v>
      </c>
      <c r="L192" s="21">
        <f>SUM(F$3:F191)+I192</f>
        <v>3.1328662051746785</v>
      </c>
      <c r="M192" s="21">
        <f>SUM(G$3:G191)+J192</f>
        <v>0</v>
      </c>
      <c r="N192" s="21"/>
      <c r="O192" s="21"/>
      <c r="P192" s="21"/>
      <c r="Q192" s="19">
        <f t="shared" si="13"/>
        <v>9.8078511738272294</v>
      </c>
      <c r="R192" s="19">
        <f t="shared" si="13"/>
        <v>9.8148506595255913</v>
      </c>
      <c r="S192" s="19">
        <f t="shared" si="13"/>
        <v>0</v>
      </c>
      <c r="T192" s="19">
        <f t="shared" si="10"/>
        <v>-9.8113502924911931</v>
      </c>
      <c r="U192" s="19">
        <f t="shared" si="11"/>
        <v>0</v>
      </c>
      <c r="V192" s="19">
        <f t="shared" si="12"/>
        <v>0</v>
      </c>
    </row>
    <row r="193" spans="1:22" x14ac:dyDescent="0.25">
      <c r="A193" s="26">
        <f>Wellpath!E193</f>
        <v>0</v>
      </c>
      <c r="B193" s="22">
        <v>0</v>
      </c>
      <c r="C193" s="22">
        <v>0</v>
      </c>
      <c r="D193" s="22">
        <v>1</v>
      </c>
      <c r="E193" s="20">
        <f>Model!$W$22*((drdp!B193+drdp!K193)*'DEC-OS'!$B193+(drdp!E193+drdp!N193)*'DEC-OS'!$C193+(drdp!H193+drdp!Q193)*'DEC-OS'!$D193)</f>
        <v>0</v>
      </c>
      <c r="F193" s="20">
        <f>Model!$W$22*((drdp!C193+drdp!L193)*'DEC-OS'!$B193+(drdp!F193+drdp!O193)*'DEC-OS'!$C193+(drdp!I193+drdp!R193)*'DEC-OS'!$D193)</f>
        <v>0</v>
      </c>
      <c r="G193" s="20">
        <f>Model!$W$22*((drdp!D193+drdp!M193)*'DEC-OS'!$B193+(drdp!G193+drdp!P193)*'DEC-OS'!$C193+(drdp!J193+drdp!S193)*'DEC-OS'!$D193)</f>
        <v>0</v>
      </c>
      <c r="H193" s="18">
        <f>Model!$W$22*((drdp!B193)*'DEC-OS'!$B193+(drdp!E193)*'DEC-OS'!$C193+(drdp!H193)*'DEC-OS'!$D193)</f>
        <v>0</v>
      </c>
      <c r="I193" s="18">
        <f>Model!$W$22*((drdp!C193)*'DEC-OS'!$B193+(drdp!F193)*'DEC-OS'!$C193+(drdp!I193)*'DEC-OS'!$D193)</f>
        <v>0</v>
      </c>
      <c r="J193" s="18">
        <f>Model!$W$22*((drdp!D193)*'DEC-OS'!$B193+(drdp!G193)*'DEC-OS'!$C193+(drdp!J193)*'DEC-OS'!$D193)</f>
        <v>0</v>
      </c>
      <c r="K193" s="21">
        <f>SUM(E$3:E192)+H193</f>
        <v>-3.1317489001877576</v>
      </c>
      <c r="L193" s="21">
        <f>SUM(F$3:F192)+I193</f>
        <v>3.1328662051746785</v>
      </c>
      <c r="M193" s="21">
        <f>SUM(G$3:G192)+J193</f>
        <v>0</v>
      </c>
      <c r="N193" s="21"/>
      <c r="O193" s="21"/>
      <c r="P193" s="21"/>
      <c r="Q193" s="19">
        <f t="shared" si="13"/>
        <v>9.8078511738272294</v>
      </c>
      <c r="R193" s="19">
        <f t="shared" si="13"/>
        <v>9.8148506595255913</v>
      </c>
      <c r="S193" s="19">
        <f t="shared" si="13"/>
        <v>0</v>
      </c>
      <c r="T193" s="19">
        <f t="shared" si="10"/>
        <v>-9.8113502924911931</v>
      </c>
      <c r="U193" s="19">
        <f t="shared" si="11"/>
        <v>0</v>
      </c>
      <c r="V193" s="19">
        <f t="shared" si="12"/>
        <v>0</v>
      </c>
    </row>
    <row r="194" spans="1:22" x14ac:dyDescent="0.25">
      <c r="A194" s="26">
        <f>Wellpath!E194</f>
        <v>0</v>
      </c>
      <c r="B194" s="22">
        <v>0</v>
      </c>
      <c r="C194" s="22">
        <v>0</v>
      </c>
      <c r="D194" s="22">
        <v>1</v>
      </c>
      <c r="E194" s="20">
        <f>Model!$W$22*((drdp!B194+drdp!K194)*'DEC-OS'!$B194+(drdp!E194+drdp!N194)*'DEC-OS'!$C194+(drdp!H194+drdp!Q194)*'DEC-OS'!$D194)</f>
        <v>0</v>
      </c>
      <c r="F194" s="20">
        <f>Model!$W$22*((drdp!C194+drdp!L194)*'DEC-OS'!$B194+(drdp!F194+drdp!O194)*'DEC-OS'!$C194+(drdp!I194+drdp!R194)*'DEC-OS'!$D194)</f>
        <v>0</v>
      </c>
      <c r="G194" s="20">
        <f>Model!$W$22*((drdp!D194+drdp!M194)*'DEC-OS'!$B194+(drdp!G194+drdp!P194)*'DEC-OS'!$C194+(drdp!J194+drdp!S194)*'DEC-OS'!$D194)</f>
        <v>0</v>
      </c>
      <c r="H194" s="18">
        <f>Model!$W$22*((drdp!B194)*'DEC-OS'!$B194+(drdp!E194)*'DEC-OS'!$C194+(drdp!H194)*'DEC-OS'!$D194)</f>
        <v>0</v>
      </c>
      <c r="I194" s="18">
        <f>Model!$W$22*((drdp!C194)*'DEC-OS'!$B194+(drdp!F194)*'DEC-OS'!$C194+(drdp!I194)*'DEC-OS'!$D194)</f>
        <v>0</v>
      </c>
      <c r="J194" s="18">
        <f>Model!$W$22*((drdp!D194)*'DEC-OS'!$B194+(drdp!G194)*'DEC-OS'!$C194+(drdp!J194)*'DEC-OS'!$D194)</f>
        <v>0</v>
      </c>
      <c r="K194" s="21">
        <f>SUM(E$3:E193)+H194</f>
        <v>-3.1317489001877576</v>
      </c>
      <c r="L194" s="21">
        <f>SUM(F$3:F193)+I194</f>
        <v>3.1328662051746785</v>
      </c>
      <c r="M194" s="21">
        <f>SUM(G$3:G193)+J194</f>
        <v>0</v>
      </c>
      <c r="N194" s="21"/>
      <c r="O194" s="21"/>
      <c r="P194" s="21"/>
      <c r="Q194" s="19">
        <f t="shared" si="13"/>
        <v>9.8078511738272294</v>
      </c>
      <c r="R194" s="19">
        <f t="shared" si="13"/>
        <v>9.8148506595255913</v>
      </c>
      <c r="S194" s="19">
        <f t="shared" si="13"/>
        <v>0</v>
      </c>
      <c r="T194" s="19">
        <f t="shared" si="10"/>
        <v>-9.8113502924911931</v>
      </c>
      <c r="U194" s="19">
        <f t="shared" si="11"/>
        <v>0</v>
      </c>
      <c r="V194" s="19">
        <f t="shared" si="12"/>
        <v>0</v>
      </c>
    </row>
    <row r="195" spans="1:22" x14ac:dyDescent="0.25">
      <c r="A195" s="26">
        <f>Wellpath!E195</f>
        <v>0</v>
      </c>
      <c r="B195" s="22">
        <v>0</v>
      </c>
      <c r="C195" s="22">
        <v>0</v>
      </c>
      <c r="D195" s="22">
        <v>1</v>
      </c>
      <c r="E195" s="20">
        <f>Model!$W$22*((drdp!B195+drdp!K195)*'DEC-OS'!$B195+(drdp!E195+drdp!N195)*'DEC-OS'!$C195+(drdp!H195+drdp!Q195)*'DEC-OS'!$D195)</f>
        <v>0</v>
      </c>
      <c r="F195" s="20">
        <f>Model!$W$22*((drdp!C195+drdp!L195)*'DEC-OS'!$B195+(drdp!F195+drdp!O195)*'DEC-OS'!$C195+(drdp!I195+drdp!R195)*'DEC-OS'!$D195)</f>
        <v>0</v>
      </c>
      <c r="G195" s="20">
        <f>Model!$W$22*((drdp!D195+drdp!M195)*'DEC-OS'!$B195+(drdp!G195+drdp!P195)*'DEC-OS'!$C195+(drdp!J195+drdp!S195)*'DEC-OS'!$D195)</f>
        <v>0</v>
      </c>
      <c r="H195" s="18">
        <f>Model!$W$22*((drdp!B195)*'DEC-OS'!$B195+(drdp!E195)*'DEC-OS'!$C195+(drdp!H195)*'DEC-OS'!$D195)</f>
        <v>0</v>
      </c>
      <c r="I195" s="18">
        <f>Model!$W$22*((drdp!C195)*'DEC-OS'!$B195+(drdp!F195)*'DEC-OS'!$C195+(drdp!I195)*'DEC-OS'!$D195)</f>
        <v>0</v>
      </c>
      <c r="J195" s="18">
        <f>Model!$W$22*((drdp!D195)*'DEC-OS'!$B195+(drdp!G195)*'DEC-OS'!$C195+(drdp!J195)*'DEC-OS'!$D195)</f>
        <v>0</v>
      </c>
      <c r="K195" s="21">
        <f>SUM(E$3:E194)+H195</f>
        <v>-3.1317489001877576</v>
      </c>
      <c r="L195" s="21">
        <f>SUM(F$3:F194)+I195</f>
        <v>3.1328662051746785</v>
      </c>
      <c r="M195" s="21">
        <f>SUM(G$3:G194)+J195</f>
        <v>0</v>
      </c>
      <c r="N195" s="21"/>
      <c r="O195" s="21"/>
      <c r="P195" s="21"/>
      <c r="Q195" s="19">
        <f t="shared" si="13"/>
        <v>9.8078511738272294</v>
      </c>
      <c r="R195" s="19">
        <f t="shared" si="13"/>
        <v>9.8148506595255913</v>
      </c>
      <c r="S195" s="19">
        <f t="shared" si="13"/>
        <v>0</v>
      </c>
      <c r="T195" s="19">
        <f t="shared" si="10"/>
        <v>-9.8113502924911931</v>
      </c>
      <c r="U195" s="19">
        <f t="shared" si="11"/>
        <v>0</v>
      </c>
      <c r="V195" s="19">
        <f t="shared" si="12"/>
        <v>0</v>
      </c>
    </row>
    <row r="196" spans="1:22" x14ac:dyDescent="0.25">
      <c r="A196" s="26">
        <f>Wellpath!E196</f>
        <v>0</v>
      </c>
      <c r="B196" s="22">
        <v>0</v>
      </c>
      <c r="C196" s="22">
        <v>0</v>
      </c>
      <c r="D196" s="22">
        <v>1</v>
      </c>
      <c r="E196" s="20">
        <f>Model!$W$22*((drdp!B196+drdp!K196)*'DEC-OS'!$B196+(drdp!E196+drdp!N196)*'DEC-OS'!$C196+(drdp!H196+drdp!Q196)*'DEC-OS'!$D196)</f>
        <v>0</v>
      </c>
      <c r="F196" s="20">
        <f>Model!$W$22*((drdp!C196+drdp!L196)*'DEC-OS'!$B196+(drdp!F196+drdp!O196)*'DEC-OS'!$C196+(drdp!I196+drdp!R196)*'DEC-OS'!$D196)</f>
        <v>0</v>
      </c>
      <c r="G196" s="20">
        <f>Model!$W$22*((drdp!D196+drdp!M196)*'DEC-OS'!$B196+(drdp!G196+drdp!P196)*'DEC-OS'!$C196+(drdp!J196+drdp!S196)*'DEC-OS'!$D196)</f>
        <v>0</v>
      </c>
      <c r="H196" s="18">
        <f>Model!$W$22*((drdp!B196)*'DEC-OS'!$B196+(drdp!E196)*'DEC-OS'!$C196+(drdp!H196)*'DEC-OS'!$D196)</f>
        <v>0</v>
      </c>
      <c r="I196" s="18">
        <f>Model!$W$22*((drdp!C196)*'DEC-OS'!$B196+(drdp!F196)*'DEC-OS'!$C196+(drdp!I196)*'DEC-OS'!$D196)</f>
        <v>0</v>
      </c>
      <c r="J196" s="18">
        <f>Model!$W$22*((drdp!D196)*'DEC-OS'!$B196+(drdp!G196)*'DEC-OS'!$C196+(drdp!J196)*'DEC-OS'!$D196)</f>
        <v>0</v>
      </c>
      <c r="K196" s="21">
        <f>SUM(E$3:E195)+H196</f>
        <v>-3.1317489001877576</v>
      </c>
      <c r="L196" s="21">
        <f>SUM(F$3:F195)+I196</f>
        <v>3.1328662051746785</v>
      </c>
      <c r="M196" s="21">
        <f>SUM(G$3:G195)+J196</f>
        <v>0</v>
      </c>
      <c r="N196" s="21"/>
      <c r="O196" s="21"/>
      <c r="P196" s="21"/>
      <c r="Q196" s="19">
        <f t="shared" si="13"/>
        <v>9.8078511738272294</v>
      </c>
      <c r="R196" s="19">
        <f t="shared" si="13"/>
        <v>9.8148506595255913</v>
      </c>
      <c r="S196" s="19">
        <f t="shared" si="13"/>
        <v>0</v>
      </c>
      <c r="T196" s="19">
        <f t="shared" ref="T196:T259" si="14">K196*L196</f>
        <v>-9.8113502924911931</v>
      </c>
      <c r="U196" s="19">
        <f t="shared" ref="U196:U259" si="15">K196*M196</f>
        <v>0</v>
      </c>
      <c r="V196" s="19">
        <f t="shared" ref="V196:V259" si="16">L196*M196</f>
        <v>0</v>
      </c>
    </row>
    <row r="197" spans="1:22" x14ac:dyDescent="0.25">
      <c r="A197" s="26">
        <f>Wellpath!E197</f>
        <v>0</v>
      </c>
      <c r="B197" s="22">
        <v>0</v>
      </c>
      <c r="C197" s="22">
        <v>0</v>
      </c>
      <c r="D197" s="22">
        <v>1</v>
      </c>
      <c r="E197" s="20">
        <f>Model!$W$22*((drdp!B197+drdp!K197)*'DEC-OS'!$B197+(drdp!E197+drdp!N197)*'DEC-OS'!$C197+(drdp!H197+drdp!Q197)*'DEC-OS'!$D197)</f>
        <v>0</v>
      </c>
      <c r="F197" s="20">
        <f>Model!$W$22*((drdp!C197+drdp!L197)*'DEC-OS'!$B197+(drdp!F197+drdp!O197)*'DEC-OS'!$C197+(drdp!I197+drdp!R197)*'DEC-OS'!$D197)</f>
        <v>0</v>
      </c>
      <c r="G197" s="20">
        <f>Model!$W$22*((drdp!D197+drdp!M197)*'DEC-OS'!$B197+(drdp!G197+drdp!P197)*'DEC-OS'!$C197+(drdp!J197+drdp!S197)*'DEC-OS'!$D197)</f>
        <v>0</v>
      </c>
      <c r="H197" s="18">
        <f>Model!$W$22*((drdp!B197)*'DEC-OS'!$B197+(drdp!E197)*'DEC-OS'!$C197+(drdp!H197)*'DEC-OS'!$D197)</f>
        <v>0</v>
      </c>
      <c r="I197" s="18">
        <f>Model!$W$22*((drdp!C197)*'DEC-OS'!$B197+(drdp!F197)*'DEC-OS'!$C197+(drdp!I197)*'DEC-OS'!$D197)</f>
        <v>0</v>
      </c>
      <c r="J197" s="18">
        <f>Model!$W$22*((drdp!D197)*'DEC-OS'!$B197+(drdp!G197)*'DEC-OS'!$C197+(drdp!J197)*'DEC-OS'!$D197)</f>
        <v>0</v>
      </c>
      <c r="K197" s="21">
        <f>SUM(E$3:E196)+H197</f>
        <v>-3.1317489001877576</v>
      </c>
      <c r="L197" s="21">
        <f>SUM(F$3:F196)+I197</f>
        <v>3.1328662051746785</v>
      </c>
      <c r="M197" s="21">
        <f>SUM(G$3:G196)+J197</f>
        <v>0</v>
      </c>
      <c r="N197" s="21"/>
      <c r="O197" s="21"/>
      <c r="P197" s="21"/>
      <c r="Q197" s="19">
        <f t="shared" si="13"/>
        <v>9.8078511738272294</v>
      </c>
      <c r="R197" s="19">
        <f t="shared" si="13"/>
        <v>9.8148506595255913</v>
      </c>
      <c r="S197" s="19">
        <f t="shared" si="13"/>
        <v>0</v>
      </c>
      <c r="T197" s="19">
        <f t="shared" si="14"/>
        <v>-9.8113502924911931</v>
      </c>
      <c r="U197" s="19">
        <f t="shared" si="15"/>
        <v>0</v>
      </c>
      <c r="V197" s="19">
        <f t="shared" si="16"/>
        <v>0</v>
      </c>
    </row>
    <row r="198" spans="1:22" x14ac:dyDescent="0.25">
      <c r="A198" s="26">
        <f>Wellpath!E198</f>
        <v>0</v>
      </c>
      <c r="B198" s="22">
        <v>0</v>
      </c>
      <c r="C198" s="22">
        <v>0</v>
      </c>
      <c r="D198" s="22">
        <v>1</v>
      </c>
      <c r="E198" s="20">
        <f>Model!$W$22*((drdp!B198+drdp!K198)*'DEC-OS'!$B198+(drdp!E198+drdp!N198)*'DEC-OS'!$C198+(drdp!H198+drdp!Q198)*'DEC-OS'!$D198)</f>
        <v>0</v>
      </c>
      <c r="F198" s="20">
        <f>Model!$W$22*((drdp!C198+drdp!L198)*'DEC-OS'!$B198+(drdp!F198+drdp!O198)*'DEC-OS'!$C198+(drdp!I198+drdp!R198)*'DEC-OS'!$D198)</f>
        <v>0</v>
      </c>
      <c r="G198" s="20">
        <f>Model!$W$22*((drdp!D198+drdp!M198)*'DEC-OS'!$B198+(drdp!G198+drdp!P198)*'DEC-OS'!$C198+(drdp!J198+drdp!S198)*'DEC-OS'!$D198)</f>
        <v>0</v>
      </c>
      <c r="H198" s="18">
        <f>Model!$W$22*((drdp!B198)*'DEC-OS'!$B198+(drdp!E198)*'DEC-OS'!$C198+(drdp!H198)*'DEC-OS'!$D198)</f>
        <v>0</v>
      </c>
      <c r="I198" s="18">
        <f>Model!$W$22*((drdp!C198)*'DEC-OS'!$B198+(drdp!F198)*'DEC-OS'!$C198+(drdp!I198)*'DEC-OS'!$D198)</f>
        <v>0</v>
      </c>
      <c r="J198" s="18">
        <f>Model!$W$22*((drdp!D198)*'DEC-OS'!$B198+(drdp!G198)*'DEC-OS'!$C198+(drdp!J198)*'DEC-OS'!$D198)</f>
        <v>0</v>
      </c>
      <c r="K198" s="21">
        <f>SUM(E$3:E197)+H198</f>
        <v>-3.1317489001877576</v>
      </c>
      <c r="L198" s="21">
        <f>SUM(F$3:F197)+I198</f>
        <v>3.1328662051746785</v>
      </c>
      <c r="M198" s="21">
        <f>SUM(G$3:G197)+J198</f>
        <v>0</v>
      </c>
      <c r="N198" s="21"/>
      <c r="O198" s="21"/>
      <c r="P198" s="21"/>
      <c r="Q198" s="19">
        <f t="shared" si="13"/>
        <v>9.8078511738272294</v>
      </c>
      <c r="R198" s="19">
        <f t="shared" si="13"/>
        <v>9.8148506595255913</v>
      </c>
      <c r="S198" s="19">
        <f t="shared" si="13"/>
        <v>0</v>
      </c>
      <c r="T198" s="19">
        <f t="shared" si="14"/>
        <v>-9.8113502924911931</v>
      </c>
      <c r="U198" s="19">
        <f t="shared" si="15"/>
        <v>0</v>
      </c>
      <c r="V198" s="19">
        <f t="shared" si="16"/>
        <v>0</v>
      </c>
    </row>
    <row r="199" spans="1:22" x14ac:dyDescent="0.25">
      <c r="A199" s="26">
        <f>Wellpath!E199</f>
        <v>0</v>
      </c>
      <c r="B199" s="22">
        <v>0</v>
      </c>
      <c r="C199" s="22">
        <v>0</v>
      </c>
      <c r="D199" s="22">
        <v>1</v>
      </c>
      <c r="E199" s="20">
        <f>Model!$W$22*((drdp!B199+drdp!K199)*'DEC-OS'!$B199+(drdp!E199+drdp!N199)*'DEC-OS'!$C199+(drdp!H199+drdp!Q199)*'DEC-OS'!$D199)</f>
        <v>0</v>
      </c>
      <c r="F199" s="20">
        <f>Model!$W$22*((drdp!C199+drdp!L199)*'DEC-OS'!$B199+(drdp!F199+drdp!O199)*'DEC-OS'!$C199+(drdp!I199+drdp!R199)*'DEC-OS'!$D199)</f>
        <v>0</v>
      </c>
      <c r="G199" s="20">
        <f>Model!$W$22*((drdp!D199+drdp!M199)*'DEC-OS'!$B199+(drdp!G199+drdp!P199)*'DEC-OS'!$C199+(drdp!J199+drdp!S199)*'DEC-OS'!$D199)</f>
        <v>0</v>
      </c>
      <c r="H199" s="18">
        <f>Model!$W$22*((drdp!B199)*'DEC-OS'!$B199+(drdp!E199)*'DEC-OS'!$C199+(drdp!H199)*'DEC-OS'!$D199)</f>
        <v>0</v>
      </c>
      <c r="I199" s="18">
        <f>Model!$W$22*((drdp!C199)*'DEC-OS'!$B199+(drdp!F199)*'DEC-OS'!$C199+(drdp!I199)*'DEC-OS'!$D199)</f>
        <v>0</v>
      </c>
      <c r="J199" s="18">
        <f>Model!$W$22*((drdp!D199)*'DEC-OS'!$B199+(drdp!G199)*'DEC-OS'!$C199+(drdp!J199)*'DEC-OS'!$D199)</f>
        <v>0</v>
      </c>
      <c r="K199" s="21">
        <f>SUM(E$3:E198)+H199</f>
        <v>-3.1317489001877576</v>
      </c>
      <c r="L199" s="21">
        <f>SUM(F$3:F198)+I199</f>
        <v>3.1328662051746785</v>
      </c>
      <c r="M199" s="21">
        <f>SUM(G$3:G198)+J199</f>
        <v>0</v>
      </c>
      <c r="N199" s="21"/>
      <c r="O199" s="21"/>
      <c r="P199" s="21"/>
      <c r="Q199" s="19">
        <f t="shared" si="13"/>
        <v>9.8078511738272294</v>
      </c>
      <c r="R199" s="19">
        <f t="shared" si="13"/>
        <v>9.8148506595255913</v>
      </c>
      <c r="S199" s="19">
        <f t="shared" si="13"/>
        <v>0</v>
      </c>
      <c r="T199" s="19">
        <f t="shared" si="14"/>
        <v>-9.8113502924911931</v>
      </c>
      <c r="U199" s="19">
        <f t="shared" si="15"/>
        <v>0</v>
      </c>
      <c r="V199" s="19">
        <f t="shared" si="16"/>
        <v>0</v>
      </c>
    </row>
    <row r="200" spans="1:22" x14ac:dyDescent="0.25">
      <c r="A200" s="26">
        <f>Wellpath!E200</f>
        <v>0</v>
      </c>
      <c r="B200" s="22">
        <v>0</v>
      </c>
      <c r="C200" s="22">
        <v>0</v>
      </c>
      <c r="D200" s="22">
        <v>1</v>
      </c>
      <c r="E200" s="20">
        <f>Model!$W$22*((drdp!B200+drdp!K200)*'DEC-OS'!$B200+(drdp!E200+drdp!N200)*'DEC-OS'!$C200+(drdp!H200+drdp!Q200)*'DEC-OS'!$D200)</f>
        <v>0</v>
      </c>
      <c r="F200" s="20">
        <f>Model!$W$22*((drdp!C200+drdp!L200)*'DEC-OS'!$B200+(drdp!F200+drdp!O200)*'DEC-OS'!$C200+(drdp!I200+drdp!R200)*'DEC-OS'!$D200)</f>
        <v>0</v>
      </c>
      <c r="G200" s="20">
        <f>Model!$W$22*((drdp!D200+drdp!M200)*'DEC-OS'!$B200+(drdp!G200+drdp!P200)*'DEC-OS'!$C200+(drdp!J200+drdp!S200)*'DEC-OS'!$D200)</f>
        <v>0</v>
      </c>
      <c r="H200" s="18">
        <f>Model!$W$22*((drdp!B200)*'DEC-OS'!$B200+(drdp!E200)*'DEC-OS'!$C200+(drdp!H200)*'DEC-OS'!$D200)</f>
        <v>0</v>
      </c>
      <c r="I200" s="18">
        <f>Model!$W$22*((drdp!C200)*'DEC-OS'!$B200+(drdp!F200)*'DEC-OS'!$C200+(drdp!I200)*'DEC-OS'!$D200)</f>
        <v>0</v>
      </c>
      <c r="J200" s="18">
        <f>Model!$W$22*((drdp!D200)*'DEC-OS'!$B200+(drdp!G200)*'DEC-OS'!$C200+(drdp!J200)*'DEC-OS'!$D200)</f>
        <v>0</v>
      </c>
      <c r="K200" s="21">
        <f>SUM(E$3:E199)+H200</f>
        <v>-3.1317489001877576</v>
      </c>
      <c r="L200" s="21">
        <f>SUM(F$3:F199)+I200</f>
        <v>3.1328662051746785</v>
      </c>
      <c r="M200" s="21">
        <f>SUM(G$3:G199)+J200</f>
        <v>0</v>
      </c>
      <c r="N200" s="21"/>
      <c r="O200" s="21"/>
      <c r="P200" s="21"/>
      <c r="Q200" s="19">
        <f t="shared" si="13"/>
        <v>9.8078511738272294</v>
      </c>
      <c r="R200" s="19">
        <f t="shared" si="13"/>
        <v>9.8148506595255913</v>
      </c>
      <c r="S200" s="19">
        <f t="shared" si="13"/>
        <v>0</v>
      </c>
      <c r="T200" s="19">
        <f t="shared" si="14"/>
        <v>-9.8113502924911931</v>
      </c>
      <c r="U200" s="19">
        <f t="shared" si="15"/>
        <v>0</v>
      </c>
      <c r="V200" s="19">
        <f t="shared" si="16"/>
        <v>0</v>
      </c>
    </row>
    <row r="201" spans="1:22" x14ac:dyDescent="0.25">
      <c r="A201" s="26">
        <f>Wellpath!E201</f>
        <v>0</v>
      </c>
      <c r="B201" s="22">
        <v>0</v>
      </c>
      <c r="C201" s="22">
        <v>0</v>
      </c>
      <c r="D201" s="22">
        <v>1</v>
      </c>
      <c r="E201" s="20">
        <f>Model!$W$22*((drdp!B201+drdp!K201)*'DEC-OS'!$B201+(drdp!E201+drdp!N201)*'DEC-OS'!$C201+(drdp!H201+drdp!Q201)*'DEC-OS'!$D201)</f>
        <v>0</v>
      </c>
      <c r="F201" s="20">
        <f>Model!$W$22*((drdp!C201+drdp!L201)*'DEC-OS'!$B201+(drdp!F201+drdp!O201)*'DEC-OS'!$C201+(drdp!I201+drdp!R201)*'DEC-OS'!$D201)</f>
        <v>0</v>
      </c>
      <c r="G201" s="20">
        <f>Model!$W$22*((drdp!D201+drdp!M201)*'DEC-OS'!$B201+(drdp!G201+drdp!P201)*'DEC-OS'!$C201+(drdp!J201+drdp!S201)*'DEC-OS'!$D201)</f>
        <v>0</v>
      </c>
      <c r="H201" s="18">
        <f>Model!$W$22*((drdp!B201)*'DEC-OS'!$B201+(drdp!E201)*'DEC-OS'!$C201+(drdp!H201)*'DEC-OS'!$D201)</f>
        <v>0</v>
      </c>
      <c r="I201" s="18">
        <f>Model!$W$22*((drdp!C201)*'DEC-OS'!$B201+(drdp!F201)*'DEC-OS'!$C201+(drdp!I201)*'DEC-OS'!$D201)</f>
        <v>0</v>
      </c>
      <c r="J201" s="18">
        <f>Model!$W$22*((drdp!D201)*'DEC-OS'!$B201+(drdp!G201)*'DEC-OS'!$C201+(drdp!J201)*'DEC-OS'!$D201)</f>
        <v>0</v>
      </c>
      <c r="K201" s="21">
        <f>SUM(E$3:E200)+H201</f>
        <v>-3.1317489001877576</v>
      </c>
      <c r="L201" s="21">
        <f>SUM(F$3:F200)+I201</f>
        <v>3.1328662051746785</v>
      </c>
      <c r="M201" s="21">
        <f>SUM(G$3:G200)+J201</f>
        <v>0</v>
      </c>
      <c r="N201" s="21"/>
      <c r="O201" s="21"/>
      <c r="P201" s="21"/>
      <c r="Q201" s="19">
        <f t="shared" si="13"/>
        <v>9.8078511738272294</v>
      </c>
      <c r="R201" s="19">
        <f t="shared" si="13"/>
        <v>9.8148506595255913</v>
      </c>
      <c r="S201" s="19">
        <f t="shared" si="13"/>
        <v>0</v>
      </c>
      <c r="T201" s="19">
        <f t="shared" si="14"/>
        <v>-9.8113502924911931</v>
      </c>
      <c r="U201" s="19">
        <f t="shared" si="15"/>
        <v>0</v>
      </c>
      <c r="V201" s="19">
        <f t="shared" si="16"/>
        <v>0</v>
      </c>
    </row>
    <row r="202" spans="1:22" x14ac:dyDescent="0.25">
      <c r="A202" s="26">
        <f>Wellpath!E202</f>
        <v>0</v>
      </c>
      <c r="B202" s="22">
        <v>0</v>
      </c>
      <c r="C202" s="22">
        <v>0</v>
      </c>
      <c r="D202" s="22">
        <v>1</v>
      </c>
      <c r="E202" s="20">
        <f>Model!$W$22*((drdp!B202+drdp!K202)*'DEC-OS'!$B202+(drdp!E202+drdp!N202)*'DEC-OS'!$C202+(drdp!H202+drdp!Q202)*'DEC-OS'!$D202)</f>
        <v>0</v>
      </c>
      <c r="F202" s="20">
        <f>Model!$W$22*((drdp!C202+drdp!L202)*'DEC-OS'!$B202+(drdp!F202+drdp!O202)*'DEC-OS'!$C202+(drdp!I202+drdp!R202)*'DEC-OS'!$D202)</f>
        <v>0</v>
      </c>
      <c r="G202" s="20">
        <f>Model!$W$22*((drdp!D202+drdp!M202)*'DEC-OS'!$B202+(drdp!G202+drdp!P202)*'DEC-OS'!$C202+(drdp!J202+drdp!S202)*'DEC-OS'!$D202)</f>
        <v>0</v>
      </c>
      <c r="H202" s="18">
        <f>Model!$W$22*((drdp!B202)*'DEC-OS'!$B202+(drdp!E202)*'DEC-OS'!$C202+(drdp!H202)*'DEC-OS'!$D202)</f>
        <v>0</v>
      </c>
      <c r="I202" s="18">
        <f>Model!$W$22*((drdp!C202)*'DEC-OS'!$B202+(drdp!F202)*'DEC-OS'!$C202+(drdp!I202)*'DEC-OS'!$D202)</f>
        <v>0</v>
      </c>
      <c r="J202" s="18">
        <f>Model!$W$22*((drdp!D202)*'DEC-OS'!$B202+(drdp!G202)*'DEC-OS'!$C202+(drdp!J202)*'DEC-OS'!$D202)</f>
        <v>0</v>
      </c>
      <c r="K202" s="21">
        <f>SUM(E$3:E201)+H202</f>
        <v>-3.1317489001877576</v>
      </c>
      <c r="L202" s="21">
        <f>SUM(F$3:F201)+I202</f>
        <v>3.1328662051746785</v>
      </c>
      <c r="M202" s="21">
        <f>SUM(G$3:G201)+J202</f>
        <v>0</v>
      </c>
      <c r="N202" s="21"/>
      <c r="O202" s="21"/>
      <c r="P202" s="21"/>
      <c r="Q202" s="19">
        <f t="shared" si="13"/>
        <v>9.8078511738272294</v>
      </c>
      <c r="R202" s="19">
        <f t="shared" si="13"/>
        <v>9.8148506595255913</v>
      </c>
      <c r="S202" s="19">
        <f t="shared" si="13"/>
        <v>0</v>
      </c>
      <c r="T202" s="19">
        <f t="shared" si="14"/>
        <v>-9.8113502924911931</v>
      </c>
      <c r="U202" s="19">
        <f t="shared" si="15"/>
        <v>0</v>
      </c>
      <c r="V202" s="19">
        <f t="shared" si="16"/>
        <v>0</v>
      </c>
    </row>
    <row r="203" spans="1:22" x14ac:dyDescent="0.25">
      <c r="A203" s="26">
        <f>Wellpath!E203</f>
        <v>0</v>
      </c>
      <c r="B203" s="22">
        <v>0</v>
      </c>
      <c r="C203" s="22">
        <v>0</v>
      </c>
      <c r="D203" s="22">
        <v>1</v>
      </c>
      <c r="E203" s="20">
        <f>Model!$W$22*((drdp!B203+drdp!K203)*'DEC-OS'!$B203+(drdp!E203+drdp!N203)*'DEC-OS'!$C203+(drdp!H203+drdp!Q203)*'DEC-OS'!$D203)</f>
        <v>0</v>
      </c>
      <c r="F203" s="20">
        <f>Model!$W$22*((drdp!C203+drdp!L203)*'DEC-OS'!$B203+(drdp!F203+drdp!O203)*'DEC-OS'!$C203+(drdp!I203+drdp!R203)*'DEC-OS'!$D203)</f>
        <v>0</v>
      </c>
      <c r="G203" s="20">
        <f>Model!$W$22*((drdp!D203+drdp!M203)*'DEC-OS'!$B203+(drdp!G203+drdp!P203)*'DEC-OS'!$C203+(drdp!J203+drdp!S203)*'DEC-OS'!$D203)</f>
        <v>0</v>
      </c>
      <c r="H203" s="18">
        <f>Model!$W$22*((drdp!B203)*'DEC-OS'!$B203+(drdp!E203)*'DEC-OS'!$C203+(drdp!H203)*'DEC-OS'!$D203)</f>
        <v>0</v>
      </c>
      <c r="I203" s="18">
        <f>Model!$W$22*((drdp!C203)*'DEC-OS'!$B203+(drdp!F203)*'DEC-OS'!$C203+(drdp!I203)*'DEC-OS'!$D203)</f>
        <v>0</v>
      </c>
      <c r="J203" s="18">
        <f>Model!$W$22*((drdp!D203)*'DEC-OS'!$B203+(drdp!G203)*'DEC-OS'!$C203+(drdp!J203)*'DEC-OS'!$D203)</f>
        <v>0</v>
      </c>
      <c r="K203" s="21">
        <f>SUM(E$3:E202)+H203</f>
        <v>-3.1317489001877576</v>
      </c>
      <c r="L203" s="21">
        <f>SUM(F$3:F202)+I203</f>
        <v>3.1328662051746785</v>
      </c>
      <c r="M203" s="21">
        <f>SUM(G$3:G202)+J203</f>
        <v>0</v>
      </c>
      <c r="N203" s="21"/>
      <c r="O203" s="21"/>
      <c r="P203" s="21"/>
      <c r="Q203" s="19">
        <f t="shared" si="13"/>
        <v>9.8078511738272294</v>
      </c>
      <c r="R203" s="19">
        <f t="shared" si="13"/>
        <v>9.8148506595255913</v>
      </c>
      <c r="S203" s="19">
        <f t="shared" si="13"/>
        <v>0</v>
      </c>
      <c r="T203" s="19">
        <f t="shared" si="14"/>
        <v>-9.8113502924911931</v>
      </c>
      <c r="U203" s="19">
        <f t="shared" si="15"/>
        <v>0</v>
      </c>
      <c r="V203" s="19">
        <f t="shared" si="16"/>
        <v>0</v>
      </c>
    </row>
    <row r="204" spans="1:22" x14ac:dyDescent="0.25">
      <c r="A204" s="26">
        <f>Wellpath!E204</f>
        <v>0</v>
      </c>
      <c r="B204" s="22">
        <v>0</v>
      </c>
      <c r="C204" s="22">
        <v>0</v>
      </c>
      <c r="D204" s="22">
        <v>1</v>
      </c>
      <c r="E204" s="20">
        <f>Model!$W$22*((drdp!B204+drdp!K204)*'DEC-OS'!$B204+(drdp!E204+drdp!N204)*'DEC-OS'!$C204+(drdp!H204+drdp!Q204)*'DEC-OS'!$D204)</f>
        <v>0</v>
      </c>
      <c r="F204" s="20">
        <f>Model!$W$22*((drdp!C204+drdp!L204)*'DEC-OS'!$B204+(drdp!F204+drdp!O204)*'DEC-OS'!$C204+(drdp!I204+drdp!R204)*'DEC-OS'!$D204)</f>
        <v>0</v>
      </c>
      <c r="G204" s="20">
        <f>Model!$W$22*((drdp!D204+drdp!M204)*'DEC-OS'!$B204+(drdp!G204+drdp!P204)*'DEC-OS'!$C204+(drdp!J204+drdp!S204)*'DEC-OS'!$D204)</f>
        <v>0</v>
      </c>
      <c r="H204" s="18">
        <f>Model!$W$22*((drdp!B204)*'DEC-OS'!$B204+(drdp!E204)*'DEC-OS'!$C204+(drdp!H204)*'DEC-OS'!$D204)</f>
        <v>0</v>
      </c>
      <c r="I204" s="18">
        <f>Model!$W$22*((drdp!C204)*'DEC-OS'!$B204+(drdp!F204)*'DEC-OS'!$C204+(drdp!I204)*'DEC-OS'!$D204)</f>
        <v>0</v>
      </c>
      <c r="J204" s="18">
        <f>Model!$W$22*((drdp!D204)*'DEC-OS'!$B204+(drdp!G204)*'DEC-OS'!$C204+(drdp!J204)*'DEC-OS'!$D204)</f>
        <v>0</v>
      </c>
      <c r="K204" s="21">
        <f>SUM(E$3:E203)+H204</f>
        <v>-3.1317489001877576</v>
      </c>
      <c r="L204" s="21">
        <f>SUM(F$3:F203)+I204</f>
        <v>3.1328662051746785</v>
      </c>
      <c r="M204" s="21">
        <f>SUM(G$3:G203)+J204</f>
        <v>0</v>
      </c>
      <c r="N204" s="21"/>
      <c r="O204" s="21"/>
      <c r="P204" s="21"/>
      <c r="Q204" s="19">
        <f t="shared" si="13"/>
        <v>9.8078511738272294</v>
      </c>
      <c r="R204" s="19">
        <f t="shared" si="13"/>
        <v>9.8148506595255913</v>
      </c>
      <c r="S204" s="19">
        <f t="shared" si="13"/>
        <v>0</v>
      </c>
      <c r="T204" s="19">
        <f t="shared" si="14"/>
        <v>-9.8113502924911931</v>
      </c>
      <c r="U204" s="19">
        <f t="shared" si="15"/>
        <v>0</v>
      </c>
      <c r="V204" s="19">
        <f t="shared" si="16"/>
        <v>0</v>
      </c>
    </row>
    <row r="205" spans="1:22" x14ac:dyDescent="0.25">
      <c r="A205" s="26">
        <f>Wellpath!E205</f>
        <v>0</v>
      </c>
      <c r="B205" s="22">
        <v>0</v>
      </c>
      <c r="C205" s="22">
        <v>0</v>
      </c>
      <c r="D205" s="22">
        <v>1</v>
      </c>
      <c r="E205" s="20">
        <f>Model!$W$22*((drdp!B205+drdp!K205)*'DEC-OS'!$B205+(drdp!E205+drdp!N205)*'DEC-OS'!$C205+(drdp!H205+drdp!Q205)*'DEC-OS'!$D205)</f>
        <v>0</v>
      </c>
      <c r="F205" s="20">
        <f>Model!$W$22*((drdp!C205+drdp!L205)*'DEC-OS'!$B205+(drdp!F205+drdp!O205)*'DEC-OS'!$C205+(drdp!I205+drdp!R205)*'DEC-OS'!$D205)</f>
        <v>0</v>
      </c>
      <c r="G205" s="20">
        <f>Model!$W$22*((drdp!D205+drdp!M205)*'DEC-OS'!$B205+(drdp!G205+drdp!P205)*'DEC-OS'!$C205+(drdp!J205+drdp!S205)*'DEC-OS'!$D205)</f>
        <v>0</v>
      </c>
      <c r="H205" s="18">
        <f>Model!$W$22*((drdp!B205)*'DEC-OS'!$B205+(drdp!E205)*'DEC-OS'!$C205+(drdp!H205)*'DEC-OS'!$D205)</f>
        <v>0</v>
      </c>
      <c r="I205" s="18">
        <f>Model!$W$22*((drdp!C205)*'DEC-OS'!$B205+(drdp!F205)*'DEC-OS'!$C205+(drdp!I205)*'DEC-OS'!$D205)</f>
        <v>0</v>
      </c>
      <c r="J205" s="18">
        <f>Model!$W$22*((drdp!D205)*'DEC-OS'!$B205+(drdp!G205)*'DEC-OS'!$C205+(drdp!J205)*'DEC-OS'!$D205)</f>
        <v>0</v>
      </c>
      <c r="K205" s="21">
        <f>SUM(E$3:E204)+H205</f>
        <v>-3.1317489001877576</v>
      </c>
      <c r="L205" s="21">
        <f>SUM(F$3:F204)+I205</f>
        <v>3.1328662051746785</v>
      </c>
      <c r="M205" s="21">
        <f>SUM(G$3:G204)+J205</f>
        <v>0</v>
      </c>
      <c r="N205" s="21"/>
      <c r="O205" s="21"/>
      <c r="P205" s="21"/>
      <c r="Q205" s="19">
        <f t="shared" si="13"/>
        <v>9.8078511738272294</v>
      </c>
      <c r="R205" s="19">
        <f t="shared" si="13"/>
        <v>9.8148506595255913</v>
      </c>
      <c r="S205" s="19">
        <f t="shared" si="13"/>
        <v>0</v>
      </c>
      <c r="T205" s="19">
        <f t="shared" si="14"/>
        <v>-9.8113502924911931</v>
      </c>
      <c r="U205" s="19">
        <f t="shared" si="15"/>
        <v>0</v>
      </c>
      <c r="V205" s="19">
        <f t="shared" si="16"/>
        <v>0</v>
      </c>
    </row>
    <row r="206" spans="1:22" x14ac:dyDescent="0.25">
      <c r="A206" s="26">
        <f>Wellpath!E206</f>
        <v>0</v>
      </c>
      <c r="B206" s="22">
        <v>0</v>
      </c>
      <c r="C206" s="22">
        <v>0</v>
      </c>
      <c r="D206" s="22">
        <v>1</v>
      </c>
      <c r="E206" s="20">
        <f>Model!$W$22*((drdp!B206+drdp!K206)*'DEC-OS'!$B206+(drdp!E206+drdp!N206)*'DEC-OS'!$C206+(drdp!H206+drdp!Q206)*'DEC-OS'!$D206)</f>
        <v>0</v>
      </c>
      <c r="F206" s="20">
        <f>Model!$W$22*((drdp!C206+drdp!L206)*'DEC-OS'!$B206+(drdp!F206+drdp!O206)*'DEC-OS'!$C206+(drdp!I206+drdp!R206)*'DEC-OS'!$D206)</f>
        <v>0</v>
      </c>
      <c r="G206" s="20">
        <f>Model!$W$22*((drdp!D206+drdp!M206)*'DEC-OS'!$B206+(drdp!G206+drdp!P206)*'DEC-OS'!$C206+(drdp!J206+drdp!S206)*'DEC-OS'!$D206)</f>
        <v>0</v>
      </c>
      <c r="H206" s="18">
        <f>Model!$W$22*((drdp!B206)*'DEC-OS'!$B206+(drdp!E206)*'DEC-OS'!$C206+(drdp!H206)*'DEC-OS'!$D206)</f>
        <v>0</v>
      </c>
      <c r="I206" s="18">
        <f>Model!$W$22*((drdp!C206)*'DEC-OS'!$B206+(drdp!F206)*'DEC-OS'!$C206+(drdp!I206)*'DEC-OS'!$D206)</f>
        <v>0</v>
      </c>
      <c r="J206" s="18">
        <f>Model!$W$22*((drdp!D206)*'DEC-OS'!$B206+(drdp!G206)*'DEC-OS'!$C206+(drdp!J206)*'DEC-OS'!$D206)</f>
        <v>0</v>
      </c>
      <c r="K206" s="21">
        <f>SUM(E$3:E205)+H206</f>
        <v>-3.1317489001877576</v>
      </c>
      <c r="L206" s="21">
        <f>SUM(F$3:F205)+I206</f>
        <v>3.1328662051746785</v>
      </c>
      <c r="M206" s="21">
        <f>SUM(G$3:G205)+J206</f>
        <v>0</v>
      </c>
      <c r="N206" s="21"/>
      <c r="O206" s="21"/>
      <c r="P206" s="21"/>
      <c r="Q206" s="19">
        <f t="shared" si="13"/>
        <v>9.8078511738272294</v>
      </c>
      <c r="R206" s="19">
        <f t="shared" si="13"/>
        <v>9.8148506595255913</v>
      </c>
      <c r="S206" s="19">
        <f t="shared" si="13"/>
        <v>0</v>
      </c>
      <c r="T206" s="19">
        <f t="shared" si="14"/>
        <v>-9.8113502924911931</v>
      </c>
      <c r="U206" s="19">
        <f t="shared" si="15"/>
        <v>0</v>
      </c>
      <c r="V206" s="19">
        <f t="shared" si="16"/>
        <v>0</v>
      </c>
    </row>
    <row r="207" spans="1:22" x14ac:dyDescent="0.25">
      <c r="A207" s="26">
        <f>Wellpath!E207</f>
        <v>0</v>
      </c>
      <c r="B207" s="22">
        <v>0</v>
      </c>
      <c r="C207" s="22">
        <v>0</v>
      </c>
      <c r="D207" s="22">
        <v>1</v>
      </c>
      <c r="E207" s="20">
        <f>Model!$W$22*((drdp!B207+drdp!K207)*'DEC-OS'!$B207+(drdp!E207+drdp!N207)*'DEC-OS'!$C207+(drdp!H207+drdp!Q207)*'DEC-OS'!$D207)</f>
        <v>0</v>
      </c>
      <c r="F207" s="20">
        <f>Model!$W$22*((drdp!C207+drdp!L207)*'DEC-OS'!$B207+(drdp!F207+drdp!O207)*'DEC-OS'!$C207+(drdp!I207+drdp!R207)*'DEC-OS'!$D207)</f>
        <v>0</v>
      </c>
      <c r="G207" s="20">
        <f>Model!$W$22*((drdp!D207+drdp!M207)*'DEC-OS'!$B207+(drdp!G207+drdp!P207)*'DEC-OS'!$C207+(drdp!J207+drdp!S207)*'DEC-OS'!$D207)</f>
        <v>0</v>
      </c>
      <c r="H207" s="18">
        <f>Model!$W$22*((drdp!B207)*'DEC-OS'!$B207+(drdp!E207)*'DEC-OS'!$C207+(drdp!H207)*'DEC-OS'!$D207)</f>
        <v>0</v>
      </c>
      <c r="I207" s="18">
        <f>Model!$W$22*((drdp!C207)*'DEC-OS'!$B207+(drdp!F207)*'DEC-OS'!$C207+(drdp!I207)*'DEC-OS'!$D207)</f>
        <v>0</v>
      </c>
      <c r="J207" s="18">
        <f>Model!$W$22*((drdp!D207)*'DEC-OS'!$B207+(drdp!G207)*'DEC-OS'!$C207+(drdp!J207)*'DEC-OS'!$D207)</f>
        <v>0</v>
      </c>
      <c r="K207" s="21">
        <f>SUM(E$3:E206)+H207</f>
        <v>-3.1317489001877576</v>
      </c>
      <c r="L207" s="21">
        <f>SUM(F$3:F206)+I207</f>
        <v>3.1328662051746785</v>
      </c>
      <c r="M207" s="21">
        <f>SUM(G$3:G206)+J207</f>
        <v>0</v>
      </c>
      <c r="N207" s="21"/>
      <c r="O207" s="21"/>
      <c r="P207" s="21"/>
      <c r="Q207" s="19">
        <f t="shared" si="13"/>
        <v>9.8078511738272294</v>
      </c>
      <c r="R207" s="19">
        <f t="shared" si="13"/>
        <v>9.8148506595255913</v>
      </c>
      <c r="S207" s="19">
        <f t="shared" si="13"/>
        <v>0</v>
      </c>
      <c r="T207" s="19">
        <f t="shared" si="14"/>
        <v>-9.8113502924911931</v>
      </c>
      <c r="U207" s="19">
        <f t="shared" si="15"/>
        <v>0</v>
      </c>
      <c r="V207" s="19">
        <f t="shared" si="16"/>
        <v>0</v>
      </c>
    </row>
    <row r="208" spans="1:22" x14ac:dyDescent="0.25">
      <c r="A208" s="26">
        <f>Wellpath!E208</f>
        <v>0</v>
      </c>
      <c r="B208" s="22">
        <v>0</v>
      </c>
      <c r="C208" s="22">
        <v>0</v>
      </c>
      <c r="D208" s="22">
        <v>1</v>
      </c>
      <c r="E208" s="20">
        <f>Model!$W$22*((drdp!B208+drdp!K208)*'DEC-OS'!$B208+(drdp!E208+drdp!N208)*'DEC-OS'!$C208+(drdp!H208+drdp!Q208)*'DEC-OS'!$D208)</f>
        <v>0</v>
      </c>
      <c r="F208" s="20">
        <f>Model!$W$22*((drdp!C208+drdp!L208)*'DEC-OS'!$B208+(drdp!F208+drdp!O208)*'DEC-OS'!$C208+(drdp!I208+drdp!R208)*'DEC-OS'!$D208)</f>
        <v>0</v>
      </c>
      <c r="G208" s="20">
        <f>Model!$W$22*((drdp!D208+drdp!M208)*'DEC-OS'!$B208+(drdp!G208+drdp!P208)*'DEC-OS'!$C208+(drdp!J208+drdp!S208)*'DEC-OS'!$D208)</f>
        <v>0</v>
      </c>
      <c r="H208" s="18">
        <f>Model!$W$22*((drdp!B208)*'DEC-OS'!$B208+(drdp!E208)*'DEC-OS'!$C208+(drdp!H208)*'DEC-OS'!$D208)</f>
        <v>0</v>
      </c>
      <c r="I208" s="18">
        <f>Model!$W$22*((drdp!C208)*'DEC-OS'!$B208+(drdp!F208)*'DEC-OS'!$C208+(drdp!I208)*'DEC-OS'!$D208)</f>
        <v>0</v>
      </c>
      <c r="J208" s="18">
        <f>Model!$W$22*((drdp!D208)*'DEC-OS'!$B208+(drdp!G208)*'DEC-OS'!$C208+(drdp!J208)*'DEC-OS'!$D208)</f>
        <v>0</v>
      </c>
      <c r="K208" s="21">
        <f>SUM(E$3:E207)+H208</f>
        <v>-3.1317489001877576</v>
      </c>
      <c r="L208" s="21">
        <f>SUM(F$3:F207)+I208</f>
        <v>3.1328662051746785</v>
      </c>
      <c r="M208" s="21">
        <f>SUM(G$3:G207)+J208</f>
        <v>0</v>
      </c>
      <c r="N208" s="21"/>
      <c r="O208" s="21"/>
      <c r="P208" s="21"/>
      <c r="Q208" s="19">
        <f t="shared" si="13"/>
        <v>9.8078511738272294</v>
      </c>
      <c r="R208" s="19">
        <f t="shared" si="13"/>
        <v>9.8148506595255913</v>
      </c>
      <c r="S208" s="19">
        <f t="shared" si="13"/>
        <v>0</v>
      </c>
      <c r="T208" s="19">
        <f t="shared" si="14"/>
        <v>-9.8113502924911931</v>
      </c>
      <c r="U208" s="19">
        <f t="shared" si="15"/>
        <v>0</v>
      </c>
      <c r="V208" s="19">
        <f t="shared" si="16"/>
        <v>0</v>
      </c>
    </row>
    <row r="209" spans="1:22" x14ac:dyDescent="0.25">
      <c r="A209" s="26">
        <f>Wellpath!E209</f>
        <v>0</v>
      </c>
      <c r="B209" s="22">
        <v>0</v>
      </c>
      <c r="C209" s="22">
        <v>0</v>
      </c>
      <c r="D209" s="22">
        <v>1</v>
      </c>
      <c r="E209" s="20">
        <f>Model!$W$22*((drdp!B209+drdp!K209)*'DEC-OS'!$B209+(drdp!E209+drdp!N209)*'DEC-OS'!$C209+(drdp!H209+drdp!Q209)*'DEC-OS'!$D209)</f>
        <v>0</v>
      </c>
      <c r="F209" s="20">
        <f>Model!$W$22*((drdp!C209+drdp!L209)*'DEC-OS'!$B209+(drdp!F209+drdp!O209)*'DEC-OS'!$C209+(drdp!I209+drdp!R209)*'DEC-OS'!$D209)</f>
        <v>0</v>
      </c>
      <c r="G209" s="20">
        <f>Model!$W$22*((drdp!D209+drdp!M209)*'DEC-OS'!$B209+(drdp!G209+drdp!P209)*'DEC-OS'!$C209+(drdp!J209+drdp!S209)*'DEC-OS'!$D209)</f>
        <v>0</v>
      </c>
      <c r="H209" s="18">
        <f>Model!$W$22*((drdp!B209)*'DEC-OS'!$B209+(drdp!E209)*'DEC-OS'!$C209+(drdp!H209)*'DEC-OS'!$D209)</f>
        <v>0</v>
      </c>
      <c r="I209" s="18">
        <f>Model!$W$22*((drdp!C209)*'DEC-OS'!$B209+(drdp!F209)*'DEC-OS'!$C209+(drdp!I209)*'DEC-OS'!$D209)</f>
        <v>0</v>
      </c>
      <c r="J209" s="18">
        <f>Model!$W$22*((drdp!D209)*'DEC-OS'!$B209+(drdp!G209)*'DEC-OS'!$C209+(drdp!J209)*'DEC-OS'!$D209)</f>
        <v>0</v>
      </c>
      <c r="K209" s="21">
        <f>SUM(E$3:E208)+H209</f>
        <v>-3.1317489001877576</v>
      </c>
      <c r="L209" s="21">
        <f>SUM(F$3:F208)+I209</f>
        <v>3.1328662051746785</v>
      </c>
      <c r="M209" s="21">
        <f>SUM(G$3:G208)+J209</f>
        <v>0</v>
      </c>
      <c r="N209" s="21"/>
      <c r="O209" s="21"/>
      <c r="P209" s="21"/>
      <c r="Q209" s="19">
        <f t="shared" si="13"/>
        <v>9.8078511738272294</v>
      </c>
      <c r="R209" s="19">
        <f t="shared" si="13"/>
        <v>9.8148506595255913</v>
      </c>
      <c r="S209" s="19">
        <f t="shared" si="13"/>
        <v>0</v>
      </c>
      <c r="T209" s="19">
        <f t="shared" si="14"/>
        <v>-9.8113502924911931</v>
      </c>
      <c r="U209" s="19">
        <f t="shared" si="15"/>
        <v>0</v>
      </c>
      <c r="V209" s="19">
        <f t="shared" si="16"/>
        <v>0</v>
      </c>
    </row>
    <row r="210" spans="1:22" x14ac:dyDescent="0.25">
      <c r="A210" s="26">
        <f>Wellpath!E210</f>
        <v>0</v>
      </c>
      <c r="B210" s="22">
        <v>0</v>
      </c>
      <c r="C210" s="22">
        <v>0</v>
      </c>
      <c r="D210" s="22">
        <v>1</v>
      </c>
      <c r="E210" s="20">
        <f>Model!$W$22*((drdp!B210+drdp!K210)*'DEC-OS'!$B210+(drdp!E210+drdp!N210)*'DEC-OS'!$C210+(drdp!H210+drdp!Q210)*'DEC-OS'!$D210)</f>
        <v>0</v>
      </c>
      <c r="F210" s="20">
        <f>Model!$W$22*((drdp!C210+drdp!L210)*'DEC-OS'!$B210+(drdp!F210+drdp!O210)*'DEC-OS'!$C210+(drdp!I210+drdp!R210)*'DEC-OS'!$D210)</f>
        <v>0</v>
      </c>
      <c r="G210" s="20">
        <f>Model!$W$22*((drdp!D210+drdp!M210)*'DEC-OS'!$B210+(drdp!G210+drdp!P210)*'DEC-OS'!$C210+(drdp!J210+drdp!S210)*'DEC-OS'!$D210)</f>
        <v>0</v>
      </c>
      <c r="H210" s="18">
        <f>Model!$W$22*((drdp!B210)*'DEC-OS'!$B210+(drdp!E210)*'DEC-OS'!$C210+(drdp!H210)*'DEC-OS'!$D210)</f>
        <v>0</v>
      </c>
      <c r="I210" s="18">
        <f>Model!$W$22*((drdp!C210)*'DEC-OS'!$B210+(drdp!F210)*'DEC-OS'!$C210+(drdp!I210)*'DEC-OS'!$D210)</f>
        <v>0</v>
      </c>
      <c r="J210" s="18">
        <f>Model!$W$22*((drdp!D210)*'DEC-OS'!$B210+(drdp!G210)*'DEC-OS'!$C210+(drdp!J210)*'DEC-OS'!$D210)</f>
        <v>0</v>
      </c>
      <c r="K210" s="21">
        <f>SUM(E$3:E209)+H210</f>
        <v>-3.1317489001877576</v>
      </c>
      <c r="L210" s="21">
        <f>SUM(F$3:F209)+I210</f>
        <v>3.1328662051746785</v>
      </c>
      <c r="M210" s="21">
        <f>SUM(G$3:G209)+J210</f>
        <v>0</v>
      </c>
      <c r="N210" s="21"/>
      <c r="O210" s="21"/>
      <c r="P210" s="21"/>
      <c r="Q210" s="19">
        <f t="shared" si="13"/>
        <v>9.8078511738272294</v>
      </c>
      <c r="R210" s="19">
        <f t="shared" si="13"/>
        <v>9.8148506595255913</v>
      </c>
      <c r="S210" s="19">
        <f t="shared" si="13"/>
        <v>0</v>
      </c>
      <c r="T210" s="19">
        <f t="shared" si="14"/>
        <v>-9.8113502924911931</v>
      </c>
      <c r="U210" s="19">
        <f t="shared" si="15"/>
        <v>0</v>
      </c>
      <c r="V210" s="19">
        <f t="shared" si="16"/>
        <v>0</v>
      </c>
    </row>
    <row r="211" spans="1:22" x14ac:dyDescent="0.25">
      <c r="A211" s="26">
        <f>Wellpath!E211</f>
        <v>0</v>
      </c>
      <c r="B211" s="22">
        <v>0</v>
      </c>
      <c r="C211" s="22">
        <v>0</v>
      </c>
      <c r="D211" s="22">
        <v>1</v>
      </c>
      <c r="E211" s="20">
        <f>Model!$W$22*((drdp!B211+drdp!K211)*'DEC-OS'!$B211+(drdp!E211+drdp!N211)*'DEC-OS'!$C211+(drdp!H211+drdp!Q211)*'DEC-OS'!$D211)</f>
        <v>0</v>
      </c>
      <c r="F211" s="20">
        <f>Model!$W$22*((drdp!C211+drdp!L211)*'DEC-OS'!$B211+(drdp!F211+drdp!O211)*'DEC-OS'!$C211+(drdp!I211+drdp!R211)*'DEC-OS'!$D211)</f>
        <v>0</v>
      </c>
      <c r="G211" s="20">
        <f>Model!$W$22*((drdp!D211+drdp!M211)*'DEC-OS'!$B211+(drdp!G211+drdp!P211)*'DEC-OS'!$C211+(drdp!J211+drdp!S211)*'DEC-OS'!$D211)</f>
        <v>0</v>
      </c>
      <c r="H211" s="18">
        <f>Model!$W$22*((drdp!B211)*'DEC-OS'!$B211+(drdp!E211)*'DEC-OS'!$C211+(drdp!H211)*'DEC-OS'!$D211)</f>
        <v>0</v>
      </c>
      <c r="I211" s="18">
        <f>Model!$W$22*((drdp!C211)*'DEC-OS'!$B211+(drdp!F211)*'DEC-OS'!$C211+(drdp!I211)*'DEC-OS'!$D211)</f>
        <v>0</v>
      </c>
      <c r="J211" s="18">
        <f>Model!$W$22*((drdp!D211)*'DEC-OS'!$B211+(drdp!G211)*'DEC-OS'!$C211+(drdp!J211)*'DEC-OS'!$D211)</f>
        <v>0</v>
      </c>
      <c r="K211" s="21">
        <f>SUM(E$3:E210)+H211</f>
        <v>-3.1317489001877576</v>
      </c>
      <c r="L211" s="21">
        <f>SUM(F$3:F210)+I211</f>
        <v>3.1328662051746785</v>
      </c>
      <c r="M211" s="21">
        <f>SUM(G$3:G210)+J211</f>
        <v>0</v>
      </c>
      <c r="N211" s="21"/>
      <c r="O211" s="21"/>
      <c r="P211" s="21"/>
      <c r="Q211" s="19">
        <f t="shared" si="13"/>
        <v>9.8078511738272294</v>
      </c>
      <c r="R211" s="19">
        <f t="shared" si="13"/>
        <v>9.8148506595255913</v>
      </c>
      <c r="S211" s="19">
        <f t="shared" si="13"/>
        <v>0</v>
      </c>
      <c r="T211" s="19">
        <f t="shared" si="14"/>
        <v>-9.8113502924911931</v>
      </c>
      <c r="U211" s="19">
        <f t="shared" si="15"/>
        <v>0</v>
      </c>
      <c r="V211" s="19">
        <f t="shared" si="16"/>
        <v>0</v>
      </c>
    </row>
    <row r="212" spans="1:22" x14ac:dyDescent="0.25">
      <c r="A212" s="26">
        <f>Wellpath!E212</f>
        <v>0</v>
      </c>
      <c r="B212" s="22">
        <v>0</v>
      </c>
      <c r="C212" s="22">
        <v>0</v>
      </c>
      <c r="D212" s="22">
        <v>1</v>
      </c>
      <c r="E212" s="20">
        <f>Model!$W$22*((drdp!B212+drdp!K212)*'DEC-OS'!$B212+(drdp!E212+drdp!N212)*'DEC-OS'!$C212+(drdp!H212+drdp!Q212)*'DEC-OS'!$D212)</f>
        <v>0</v>
      </c>
      <c r="F212" s="20">
        <f>Model!$W$22*((drdp!C212+drdp!L212)*'DEC-OS'!$B212+(drdp!F212+drdp!O212)*'DEC-OS'!$C212+(drdp!I212+drdp!R212)*'DEC-OS'!$D212)</f>
        <v>0</v>
      </c>
      <c r="G212" s="20">
        <f>Model!$W$22*((drdp!D212+drdp!M212)*'DEC-OS'!$B212+(drdp!G212+drdp!P212)*'DEC-OS'!$C212+(drdp!J212+drdp!S212)*'DEC-OS'!$D212)</f>
        <v>0</v>
      </c>
      <c r="H212" s="18">
        <f>Model!$W$22*((drdp!B212)*'DEC-OS'!$B212+(drdp!E212)*'DEC-OS'!$C212+(drdp!H212)*'DEC-OS'!$D212)</f>
        <v>0</v>
      </c>
      <c r="I212" s="18">
        <f>Model!$W$22*((drdp!C212)*'DEC-OS'!$B212+(drdp!F212)*'DEC-OS'!$C212+(drdp!I212)*'DEC-OS'!$D212)</f>
        <v>0</v>
      </c>
      <c r="J212" s="18">
        <f>Model!$W$22*((drdp!D212)*'DEC-OS'!$B212+(drdp!G212)*'DEC-OS'!$C212+(drdp!J212)*'DEC-OS'!$D212)</f>
        <v>0</v>
      </c>
      <c r="K212" s="21">
        <f>SUM(E$3:E211)+H212</f>
        <v>-3.1317489001877576</v>
      </c>
      <c r="L212" s="21">
        <f>SUM(F$3:F211)+I212</f>
        <v>3.1328662051746785</v>
      </c>
      <c r="M212" s="21">
        <f>SUM(G$3:G211)+J212</f>
        <v>0</v>
      </c>
      <c r="N212" s="21"/>
      <c r="O212" s="21"/>
      <c r="P212" s="21"/>
      <c r="Q212" s="19">
        <f t="shared" ref="Q212:S271" si="17">K212^2</f>
        <v>9.8078511738272294</v>
      </c>
      <c r="R212" s="19">
        <f t="shared" si="17"/>
        <v>9.8148506595255913</v>
      </c>
      <c r="S212" s="19">
        <f t="shared" si="17"/>
        <v>0</v>
      </c>
      <c r="T212" s="19">
        <f t="shared" si="14"/>
        <v>-9.8113502924911931</v>
      </c>
      <c r="U212" s="19">
        <f t="shared" si="15"/>
        <v>0</v>
      </c>
      <c r="V212" s="19">
        <f t="shared" si="16"/>
        <v>0</v>
      </c>
    </row>
    <row r="213" spans="1:22" x14ac:dyDescent="0.25">
      <c r="A213" s="26">
        <f>Wellpath!E213</f>
        <v>0</v>
      </c>
      <c r="B213" s="22">
        <v>0</v>
      </c>
      <c r="C213" s="22">
        <v>0</v>
      </c>
      <c r="D213" s="22">
        <v>1</v>
      </c>
      <c r="E213" s="20">
        <f>Model!$W$22*((drdp!B213+drdp!K213)*'DEC-OS'!$B213+(drdp!E213+drdp!N213)*'DEC-OS'!$C213+(drdp!H213+drdp!Q213)*'DEC-OS'!$D213)</f>
        <v>0</v>
      </c>
      <c r="F213" s="20">
        <f>Model!$W$22*((drdp!C213+drdp!L213)*'DEC-OS'!$B213+(drdp!F213+drdp!O213)*'DEC-OS'!$C213+(drdp!I213+drdp!R213)*'DEC-OS'!$D213)</f>
        <v>0</v>
      </c>
      <c r="G213" s="20">
        <f>Model!$W$22*((drdp!D213+drdp!M213)*'DEC-OS'!$B213+(drdp!G213+drdp!P213)*'DEC-OS'!$C213+(drdp!J213+drdp!S213)*'DEC-OS'!$D213)</f>
        <v>0</v>
      </c>
      <c r="H213" s="18">
        <f>Model!$W$22*((drdp!B213)*'DEC-OS'!$B213+(drdp!E213)*'DEC-OS'!$C213+(drdp!H213)*'DEC-OS'!$D213)</f>
        <v>0</v>
      </c>
      <c r="I213" s="18">
        <f>Model!$W$22*((drdp!C213)*'DEC-OS'!$B213+(drdp!F213)*'DEC-OS'!$C213+(drdp!I213)*'DEC-OS'!$D213)</f>
        <v>0</v>
      </c>
      <c r="J213" s="18">
        <f>Model!$W$22*((drdp!D213)*'DEC-OS'!$B213+(drdp!G213)*'DEC-OS'!$C213+(drdp!J213)*'DEC-OS'!$D213)</f>
        <v>0</v>
      </c>
      <c r="K213" s="21">
        <f>SUM(E$3:E212)+H213</f>
        <v>-3.1317489001877576</v>
      </c>
      <c r="L213" s="21">
        <f>SUM(F$3:F212)+I213</f>
        <v>3.1328662051746785</v>
      </c>
      <c r="M213" s="21">
        <f>SUM(G$3:G212)+J213</f>
        <v>0</v>
      </c>
      <c r="N213" s="21"/>
      <c r="O213" s="21"/>
      <c r="P213" s="21"/>
      <c r="Q213" s="19">
        <f t="shared" si="17"/>
        <v>9.8078511738272294</v>
      </c>
      <c r="R213" s="19">
        <f t="shared" si="17"/>
        <v>9.8148506595255913</v>
      </c>
      <c r="S213" s="19">
        <f t="shared" si="17"/>
        <v>0</v>
      </c>
      <c r="T213" s="19">
        <f t="shared" si="14"/>
        <v>-9.8113502924911931</v>
      </c>
      <c r="U213" s="19">
        <f t="shared" si="15"/>
        <v>0</v>
      </c>
      <c r="V213" s="19">
        <f t="shared" si="16"/>
        <v>0</v>
      </c>
    </row>
    <row r="214" spans="1:22" x14ac:dyDescent="0.25">
      <c r="A214" s="26">
        <f>Wellpath!E214</f>
        <v>0</v>
      </c>
      <c r="B214" s="22">
        <v>0</v>
      </c>
      <c r="C214" s="22">
        <v>0</v>
      </c>
      <c r="D214" s="22">
        <v>1</v>
      </c>
      <c r="E214" s="20">
        <f>Model!$W$22*((drdp!B214+drdp!K214)*'DEC-OS'!$B214+(drdp!E214+drdp!N214)*'DEC-OS'!$C214+(drdp!H214+drdp!Q214)*'DEC-OS'!$D214)</f>
        <v>0</v>
      </c>
      <c r="F214" s="20">
        <f>Model!$W$22*((drdp!C214+drdp!L214)*'DEC-OS'!$B214+(drdp!F214+drdp!O214)*'DEC-OS'!$C214+(drdp!I214+drdp!R214)*'DEC-OS'!$D214)</f>
        <v>0</v>
      </c>
      <c r="G214" s="20">
        <f>Model!$W$22*((drdp!D214+drdp!M214)*'DEC-OS'!$B214+(drdp!G214+drdp!P214)*'DEC-OS'!$C214+(drdp!J214+drdp!S214)*'DEC-OS'!$D214)</f>
        <v>0</v>
      </c>
      <c r="H214" s="18">
        <f>Model!$W$22*((drdp!B214)*'DEC-OS'!$B214+(drdp!E214)*'DEC-OS'!$C214+(drdp!H214)*'DEC-OS'!$D214)</f>
        <v>0</v>
      </c>
      <c r="I214" s="18">
        <f>Model!$W$22*((drdp!C214)*'DEC-OS'!$B214+(drdp!F214)*'DEC-OS'!$C214+(drdp!I214)*'DEC-OS'!$D214)</f>
        <v>0</v>
      </c>
      <c r="J214" s="18">
        <f>Model!$W$22*((drdp!D214)*'DEC-OS'!$B214+(drdp!G214)*'DEC-OS'!$C214+(drdp!J214)*'DEC-OS'!$D214)</f>
        <v>0</v>
      </c>
      <c r="K214" s="21">
        <f>SUM(E$3:E213)+H214</f>
        <v>-3.1317489001877576</v>
      </c>
      <c r="L214" s="21">
        <f>SUM(F$3:F213)+I214</f>
        <v>3.1328662051746785</v>
      </c>
      <c r="M214" s="21">
        <f>SUM(G$3:G213)+J214</f>
        <v>0</v>
      </c>
      <c r="N214" s="21"/>
      <c r="O214" s="21"/>
      <c r="P214" s="21"/>
      <c r="Q214" s="19">
        <f t="shared" si="17"/>
        <v>9.8078511738272294</v>
      </c>
      <c r="R214" s="19">
        <f t="shared" si="17"/>
        <v>9.8148506595255913</v>
      </c>
      <c r="S214" s="19">
        <f t="shared" si="17"/>
        <v>0</v>
      </c>
      <c r="T214" s="19">
        <f t="shared" si="14"/>
        <v>-9.8113502924911931</v>
      </c>
      <c r="U214" s="19">
        <f t="shared" si="15"/>
        <v>0</v>
      </c>
      <c r="V214" s="19">
        <f t="shared" si="16"/>
        <v>0</v>
      </c>
    </row>
    <row r="215" spans="1:22" x14ac:dyDescent="0.25">
      <c r="A215" s="26">
        <f>Wellpath!E215</f>
        <v>0</v>
      </c>
      <c r="B215" s="22">
        <v>0</v>
      </c>
      <c r="C215" s="22">
        <v>0</v>
      </c>
      <c r="D215" s="22">
        <v>1</v>
      </c>
      <c r="E215" s="20">
        <f>Model!$W$22*((drdp!B215+drdp!K215)*'DEC-OS'!$B215+(drdp!E215+drdp!N215)*'DEC-OS'!$C215+(drdp!H215+drdp!Q215)*'DEC-OS'!$D215)</f>
        <v>0</v>
      </c>
      <c r="F215" s="20">
        <f>Model!$W$22*((drdp!C215+drdp!L215)*'DEC-OS'!$B215+(drdp!F215+drdp!O215)*'DEC-OS'!$C215+(drdp!I215+drdp!R215)*'DEC-OS'!$D215)</f>
        <v>0</v>
      </c>
      <c r="G215" s="20">
        <f>Model!$W$22*((drdp!D215+drdp!M215)*'DEC-OS'!$B215+(drdp!G215+drdp!P215)*'DEC-OS'!$C215+(drdp!J215+drdp!S215)*'DEC-OS'!$D215)</f>
        <v>0</v>
      </c>
      <c r="H215" s="18">
        <f>Model!$W$22*((drdp!B215)*'DEC-OS'!$B215+(drdp!E215)*'DEC-OS'!$C215+(drdp!H215)*'DEC-OS'!$D215)</f>
        <v>0</v>
      </c>
      <c r="I215" s="18">
        <f>Model!$W$22*((drdp!C215)*'DEC-OS'!$B215+(drdp!F215)*'DEC-OS'!$C215+(drdp!I215)*'DEC-OS'!$D215)</f>
        <v>0</v>
      </c>
      <c r="J215" s="18">
        <f>Model!$W$22*((drdp!D215)*'DEC-OS'!$B215+(drdp!G215)*'DEC-OS'!$C215+(drdp!J215)*'DEC-OS'!$D215)</f>
        <v>0</v>
      </c>
      <c r="K215" s="21">
        <f>SUM(E$3:E214)+H215</f>
        <v>-3.1317489001877576</v>
      </c>
      <c r="L215" s="21">
        <f>SUM(F$3:F214)+I215</f>
        <v>3.1328662051746785</v>
      </c>
      <c r="M215" s="21">
        <f>SUM(G$3:G214)+J215</f>
        <v>0</v>
      </c>
      <c r="N215" s="21"/>
      <c r="O215" s="21"/>
      <c r="P215" s="21"/>
      <c r="Q215" s="19">
        <f t="shared" si="17"/>
        <v>9.8078511738272294</v>
      </c>
      <c r="R215" s="19">
        <f t="shared" si="17"/>
        <v>9.8148506595255913</v>
      </c>
      <c r="S215" s="19">
        <f t="shared" si="17"/>
        <v>0</v>
      </c>
      <c r="T215" s="19">
        <f t="shared" si="14"/>
        <v>-9.8113502924911931</v>
      </c>
      <c r="U215" s="19">
        <f t="shared" si="15"/>
        <v>0</v>
      </c>
      <c r="V215" s="19">
        <f t="shared" si="16"/>
        <v>0</v>
      </c>
    </row>
    <row r="216" spans="1:22" x14ac:dyDescent="0.25">
      <c r="A216" s="26">
        <f>Wellpath!E216</f>
        <v>0</v>
      </c>
      <c r="B216" s="22">
        <v>0</v>
      </c>
      <c r="C216" s="22">
        <v>0</v>
      </c>
      <c r="D216" s="22">
        <v>1</v>
      </c>
      <c r="E216" s="20">
        <f>Model!$W$22*((drdp!B216+drdp!K216)*'DEC-OS'!$B216+(drdp!E216+drdp!N216)*'DEC-OS'!$C216+(drdp!H216+drdp!Q216)*'DEC-OS'!$D216)</f>
        <v>0</v>
      </c>
      <c r="F216" s="20">
        <f>Model!$W$22*((drdp!C216+drdp!L216)*'DEC-OS'!$B216+(drdp!F216+drdp!O216)*'DEC-OS'!$C216+(drdp!I216+drdp!R216)*'DEC-OS'!$D216)</f>
        <v>0</v>
      </c>
      <c r="G216" s="20">
        <f>Model!$W$22*((drdp!D216+drdp!M216)*'DEC-OS'!$B216+(drdp!G216+drdp!P216)*'DEC-OS'!$C216+(drdp!J216+drdp!S216)*'DEC-OS'!$D216)</f>
        <v>0</v>
      </c>
      <c r="H216" s="18">
        <f>Model!$W$22*((drdp!B216)*'DEC-OS'!$B216+(drdp!E216)*'DEC-OS'!$C216+(drdp!H216)*'DEC-OS'!$D216)</f>
        <v>0</v>
      </c>
      <c r="I216" s="18">
        <f>Model!$W$22*((drdp!C216)*'DEC-OS'!$B216+(drdp!F216)*'DEC-OS'!$C216+(drdp!I216)*'DEC-OS'!$D216)</f>
        <v>0</v>
      </c>
      <c r="J216" s="18">
        <f>Model!$W$22*((drdp!D216)*'DEC-OS'!$B216+(drdp!G216)*'DEC-OS'!$C216+(drdp!J216)*'DEC-OS'!$D216)</f>
        <v>0</v>
      </c>
      <c r="K216" s="21">
        <f>SUM(E$3:E215)+H216</f>
        <v>-3.1317489001877576</v>
      </c>
      <c r="L216" s="21">
        <f>SUM(F$3:F215)+I216</f>
        <v>3.1328662051746785</v>
      </c>
      <c r="M216" s="21">
        <f>SUM(G$3:G215)+J216</f>
        <v>0</v>
      </c>
      <c r="N216" s="21"/>
      <c r="O216" s="21"/>
      <c r="P216" s="21"/>
      <c r="Q216" s="19">
        <f t="shared" si="17"/>
        <v>9.8078511738272294</v>
      </c>
      <c r="R216" s="19">
        <f t="shared" si="17"/>
        <v>9.8148506595255913</v>
      </c>
      <c r="S216" s="19">
        <f t="shared" si="17"/>
        <v>0</v>
      </c>
      <c r="T216" s="19">
        <f t="shared" si="14"/>
        <v>-9.8113502924911931</v>
      </c>
      <c r="U216" s="19">
        <f t="shared" si="15"/>
        <v>0</v>
      </c>
      <c r="V216" s="19">
        <f t="shared" si="16"/>
        <v>0</v>
      </c>
    </row>
    <row r="217" spans="1:22" x14ac:dyDescent="0.25">
      <c r="A217" s="26">
        <f>Wellpath!E217</f>
        <v>0</v>
      </c>
      <c r="B217" s="22">
        <v>0</v>
      </c>
      <c r="C217" s="22">
        <v>0</v>
      </c>
      <c r="D217" s="22">
        <v>1</v>
      </c>
      <c r="E217" s="20">
        <f>Model!$W$22*((drdp!B217+drdp!K217)*'DEC-OS'!$B217+(drdp!E217+drdp!N217)*'DEC-OS'!$C217+(drdp!H217+drdp!Q217)*'DEC-OS'!$D217)</f>
        <v>0</v>
      </c>
      <c r="F217" s="20">
        <f>Model!$W$22*((drdp!C217+drdp!L217)*'DEC-OS'!$B217+(drdp!F217+drdp!O217)*'DEC-OS'!$C217+(drdp!I217+drdp!R217)*'DEC-OS'!$D217)</f>
        <v>0</v>
      </c>
      <c r="G217" s="20">
        <f>Model!$W$22*((drdp!D217+drdp!M217)*'DEC-OS'!$B217+(drdp!G217+drdp!P217)*'DEC-OS'!$C217+(drdp!J217+drdp!S217)*'DEC-OS'!$D217)</f>
        <v>0</v>
      </c>
      <c r="H217" s="18">
        <f>Model!$W$22*((drdp!B217)*'DEC-OS'!$B217+(drdp!E217)*'DEC-OS'!$C217+(drdp!H217)*'DEC-OS'!$D217)</f>
        <v>0</v>
      </c>
      <c r="I217" s="18">
        <f>Model!$W$22*((drdp!C217)*'DEC-OS'!$B217+(drdp!F217)*'DEC-OS'!$C217+(drdp!I217)*'DEC-OS'!$D217)</f>
        <v>0</v>
      </c>
      <c r="J217" s="18">
        <f>Model!$W$22*((drdp!D217)*'DEC-OS'!$B217+(drdp!G217)*'DEC-OS'!$C217+(drdp!J217)*'DEC-OS'!$D217)</f>
        <v>0</v>
      </c>
      <c r="K217" s="21">
        <f>SUM(E$3:E216)+H217</f>
        <v>-3.1317489001877576</v>
      </c>
      <c r="L217" s="21">
        <f>SUM(F$3:F216)+I217</f>
        <v>3.1328662051746785</v>
      </c>
      <c r="M217" s="21">
        <f>SUM(G$3:G216)+J217</f>
        <v>0</v>
      </c>
      <c r="N217" s="21"/>
      <c r="O217" s="21"/>
      <c r="P217" s="21"/>
      <c r="Q217" s="19">
        <f t="shared" si="17"/>
        <v>9.8078511738272294</v>
      </c>
      <c r="R217" s="19">
        <f t="shared" si="17"/>
        <v>9.8148506595255913</v>
      </c>
      <c r="S217" s="19">
        <f t="shared" si="17"/>
        <v>0</v>
      </c>
      <c r="T217" s="19">
        <f t="shared" si="14"/>
        <v>-9.8113502924911931</v>
      </c>
      <c r="U217" s="19">
        <f t="shared" si="15"/>
        <v>0</v>
      </c>
      <c r="V217" s="19">
        <f t="shared" si="16"/>
        <v>0</v>
      </c>
    </row>
    <row r="218" spans="1:22" x14ac:dyDescent="0.25">
      <c r="A218" s="26">
        <f>Wellpath!E218</f>
        <v>0</v>
      </c>
      <c r="B218" s="22">
        <v>0</v>
      </c>
      <c r="C218" s="22">
        <v>0</v>
      </c>
      <c r="D218" s="22">
        <v>1</v>
      </c>
      <c r="E218" s="20">
        <f>Model!$W$22*((drdp!B218+drdp!K218)*'DEC-OS'!$B218+(drdp!E218+drdp!N218)*'DEC-OS'!$C218+(drdp!H218+drdp!Q218)*'DEC-OS'!$D218)</f>
        <v>0</v>
      </c>
      <c r="F218" s="20">
        <f>Model!$W$22*((drdp!C218+drdp!L218)*'DEC-OS'!$B218+(drdp!F218+drdp!O218)*'DEC-OS'!$C218+(drdp!I218+drdp!R218)*'DEC-OS'!$D218)</f>
        <v>0</v>
      </c>
      <c r="G218" s="20">
        <f>Model!$W$22*((drdp!D218+drdp!M218)*'DEC-OS'!$B218+(drdp!G218+drdp!P218)*'DEC-OS'!$C218+(drdp!J218+drdp!S218)*'DEC-OS'!$D218)</f>
        <v>0</v>
      </c>
      <c r="H218" s="18">
        <f>Model!$W$22*((drdp!B218)*'DEC-OS'!$B218+(drdp!E218)*'DEC-OS'!$C218+(drdp!H218)*'DEC-OS'!$D218)</f>
        <v>0</v>
      </c>
      <c r="I218" s="18">
        <f>Model!$W$22*((drdp!C218)*'DEC-OS'!$B218+(drdp!F218)*'DEC-OS'!$C218+(drdp!I218)*'DEC-OS'!$D218)</f>
        <v>0</v>
      </c>
      <c r="J218" s="18">
        <f>Model!$W$22*((drdp!D218)*'DEC-OS'!$B218+(drdp!G218)*'DEC-OS'!$C218+(drdp!J218)*'DEC-OS'!$D218)</f>
        <v>0</v>
      </c>
      <c r="K218" s="21">
        <f>SUM(E$3:E217)+H218</f>
        <v>-3.1317489001877576</v>
      </c>
      <c r="L218" s="21">
        <f>SUM(F$3:F217)+I218</f>
        <v>3.1328662051746785</v>
      </c>
      <c r="M218" s="21">
        <f>SUM(G$3:G217)+J218</f>
        <v>0</v>
      </c>
      <c r="N218" s="21"/>
      <c r="O218" s="21"/>
      <c r="P218" s="21"/>
      <c r="Q218" s="19">
        <f t="shared" si="17"/>
        <v>9.8078511738272294</v>
      </c>
      <c r="R218" s="19">
        <f t="shared" si="17"/>
        <v>9.8148506595255913</v>
      </c>
      <c r="S218" s="19">
        <f t="shared" si="17"/>
        <v>0</v>
      </c>
      <c r="T218" s="19">
        <f t="shared" si="14"/>
        <v>-9.8113502924911931</v>
      </c>
      <c r="U218" s="19">
        <f t="shared" si="15"/>
        <v>0</v>
      </c>
      <c r="V218" s="19">
        <f t="shared" si="16"/>
        <v>0</v>
      </c>
    </row>
    <row r="219" spans="1:22" x14ac:dyDescent="0.25">
      <c r="A219" s="26">
        <f>Wellpath!E219</f>
        <v>0</v>
      </c>
      <c r="B219" s="22">
        <v>0</v>
      </c>
      <c r="C219" s="22">
        <v>0</v>
      </c>
      <c r="D219" s="22">
        <v>1</v>
      </c>
      <c r="E219" s="20">
        <f>Model!$W$22*((drdp!B219+drdp!K219)*'DEC-OS'!$B219+(drdp!E219+drdp!N219)*'DEC-OS'!$C219+(drdp!H219+drdp!Q219)*'DEC-OS'!$D219)</f>
        <v>0</v>
      </c>
      <c r="F219" s="20">
        <f>Model!$W$22*((drdp!C219+drdp!L219)*'DEC-OS'!$B219+(drdp!F219+drdp!O219)*'DEC-OS'!$C219+(drdp!I219+drdp!R219)*'DEC-OS'!$D219)</f>
        <v>0</v>
      </c>
      <c r="G219" s="20">
        <f>Model!$W$22*((drdp!D219+drdp!M219)*'DEC-OS'!$B219+(drdp!G219+drdp!P219)*'DEC-OS'!$C219+(drdp!J219+drdp!S219)*'DEC-OS'!$D219)</f>
        <v>0</v>
      </c>
      <c r="H219" s="18">
        <f>Model!$W$22*((drdp!B219)*'DEC-OS'!$B219+(drdp!E219)*'DEC-OS'!$C219+(drdp!H219)*'DEC-OS'!$D219)</f>
        <v>0</v>
      </c>
      <c r="I219" s="18">
        <f>Model!$W$22*((drdp!C219)*'DEC-OS'!$B219+(drdp!F219)*'DEC-OS'!$C219+(drdp!I219)*'DEC-OS'!$D219)</f>
        <v>0</v>
      </c>
      <c r="J219" s="18">
        <f>Model!$W$22*((drdp!D219)*'DEC-OS'!$B219+(drdp!G219)*'DEC-OS'!$C219+(drdp!J219)*'DEC-OS'!$D219)</f>
        <v>0</v>
      </c>
      <c r="K219" s="21">
        <f>SUM(E$3:E218)+H219</f>
        <v>-3.1317489001877576</v>
      </c>
      <c r="L219" s="21">
        <f>SUM(F$3:F218)+I219</f>
        <v>3.1328662051746785</v>
      </c>
      <c r="M219" s="21">
        <f>SUM(G$3:G218)+J219</f>
        <v>0</v>
      </c>
      <c r="N219" s="21"/>
      <c r="O219" s="21"/>
      <c r="P219" s="21"/>
      <c r="Q219" s="19">
        <f t="shared" si="17"/>
        <v>9.8078511738272294</v>
      </c>
      <c r="R219" s="19">
        <f t="shared" si="17"/>
        <v>9.8148506595255913</v>
      </c>
      <c r="S219" s="19">
        <f t="shared" si="17"/>
        <v>0</v>
      </c>
      <c r="T219" s="19">
        <f t="shared" si="14"/>
        <v>-9.8113502924911931</v>
      </c>
      <c r="U219" s="19">
        <f t="shared" si="15"/>
        <v>0</v>
      </c>
      <c r="V219" s="19">
        <f t="shared" si="16"/>
        <v>0</v>
      </c>
    </row>
    <row r="220" spans="1:22" x14ac:dyDescent="0.25">
      <c r="A220" s="26">
        <f>Wellpath!E220</f>
        <v>0</v>
      </c>
      <c r="B220" s="22">
        <v>0</v>
      </c>
      <c r="C220" s="22">
        <v>0</v>
      </c>
      <c r="D220" s="22">
        <v>1</v>
      </c>
      <c r="E220" s="20">
        <f>Model!$W$22*((drdp!B220+drdp!K220)*'DEC-OS'!$B220+(drdp!E220+drdp!N220)*'DEC-OS'!$C220+(drdp!H220+drdp!Q220)*'DEC-OS'!$D220)</f>
        <v>0</v>
      </c>
      <c r="F220" s="20">
        <f>Model!$W$22*((drdp!C220+drdp!L220)*'DEC-OS'!$B220+(drdp!F220+drdp!O220)*'DEC-OS'!$C220+(drdp!I220+drdp!R220)*'DEC-OS'!$D220)</f>
        <v>0</v>
      </c>
      <c r="G220" s="20">
        <f>Model!$W$22*((drdp!D220+drdp!M220)*'DEC-OS'!$B220+(drdp!G220+drdp!P220)*'DEC-OS'!$C220+(drdp!J220+drdp!S220)*'DEC-OS'!$D220)</f>
        <v>0</v>
      </c>
      <c r="H220" s="18">
        <f>Model!$W$22*((drdp!B220)*'DEC-OS'!$B220+(drdp!E220)*'DEC-OS'!$C220+(drdp!H220)*'DEC-OS'!$D220)</f>
        <v>0</v>
      </c>
      <c r="I220" s="18">
        <f>Model!$W$22*((drdp!C220)*'DEC-OS'!$B220+(drdp!F220)*'DEC-OS'!$C220+(drdp!I220)*'DEC-OS'!$D220)</f>
        <v>0</v>
      </c>
      <c r="J220" s="18">
        <f>Model!$W$22*((drdp!D220)*'DEC-OS'!$B220+(drdp!G220)*'DEC-OS'!$C220+(drdp!J220)*'DEC-OS'!$D220)</f>
        <v>0</v>
      </c>
      <c r="K220" s="21">
        <f>SUM(E$3:E219)+H220</f>
        <v>-3.1317489001877576</v>
      </c>
      <c r="L220" s="21">
        <f>SUM(F$3:F219)+I220</f>
        <v>3.1328662051746785</v>
      </c>
      <c r="M220" s="21">
        <f>SUM(G$3:G219)+J220</f>
        <v>0</v>
      </c>
      <c r="N220" s="21"/>
      <c r="O220" s="21"/>
      <c r="P220" s="21"/>
      <c r="Q220" s="19">
        <f t="shared" si="17"/>
        <v>9.8078511738272294</v>
      </c>
      <c r="R220" s="19">
        <f t="shared" si="17"/>
        <v>9.8148506595255913</v>
      </c>
      <c r="S220" s="19">
        <f t="shared" si="17"/>
        <v>0</v>
      </c>
      <c r="T220" s="19">
        <f t="shared" si="14"/>
        <v>-9.8113502924911931</v>
      </c>
      <c r="U220" s="19">
        <f t="shared" si="15"/>
        <v>0</v>
      </c>
      <c r="V220" s="19">
        <f t="shared" si="16"/>
        <v>0</v>
      </c>
    </row>
    <row r="221" spans="1:22" x14ac:dyDescent="0.25">
      <c r="A221" s="26">
        <f>Wellpath!E221</f>
        <v>0</v>
      </c>
      <c r="B221" s="22">
        <v>0</v>
      </c>
      <c r="C221" s="22">
        <v>0</v>
      </c>
      <c r="D221" s="22">
        <v>1</v>
      </c>
      <c r="E221" s="20">
        <f>Model!$W$22*((drdp!B221+drdp!K221)*'DEC-OS'!$B221+(drdp!E221+drdp!N221)*'DEC-OS'!$C221+(drdp!H221+drdp!Q221)*'DEC-OS'!$D221)</f>
        <v>0</v>
      </c>
      <c r="F221" s="20">
        <f>Model!$W$22*((drdp!C221+drdp!L221)*'DEC-OS'!$B221+(drdp!F221+drdp!O221)*'DEC-OS'!$C221+(drdp!I221+drdp!R221)*'DEC-OS'!$D221)</f>
        <v>0</v>
      </c>
      <c r="G221" s="20">
        <f>Model!$W$22*((drdp!D221+drdp!M221)*'DEC-OS'!$B221+(drdp!G221+drdp!P221)*'DEC-OS'!$C221+(drdp!J221+drdp!S221)*'DEC-OS'!$D221)</f>
        <v>0</v>
      </c>
      <c r="H221" s="18">
        <f>Model!$W$22*((drdp!B221)*'DEC-OS'!$B221+(drdp!E221)*'DEC-OS'!$C221+(drdp!H221)*'DEC-OS'!$D221)</f>
        <v>0</v>
      </c>
      <c r="I221" s="18">
        <f>Model!$W$22*((drdp!C221)*'DEC-OS'!$B221+(drdp!F221)*'DEC-OS'!$C221+(drdp!I221)*'DEC-OS'!$D221)</f>
        <v>0</v>
      </c>
      <c r="J221" s="18">
        <f>Model!$W$22*((drdp!D221)*'DEC-OS'!$B221+(drdp!G221)*'DEC-OS'!$C221+(drdp!J221)*'DEC-OS'!$D221)</f>
        <v>0</v>
      </c>
      <c r="K221" s="21">
        <f>SUM(E$3:E220)+H221</f>
        <v>-3.1317489001877576</v>
      </c>
      <c r="L221" s="21">
        <f>SUM(F$3:F220)+I221</f>
        <v>3.1328662051746785</v>
      </c>
      <c r="M221" s="21">
        <f>SUM(G$3:G220)+J221</f>
        <v>0</v>
      </c>
      <c r="N221" s="21"/>
      <c r="O221" s="21"/>
      <c r="P221" s="21"/>
      <c r="Q221" s="19">
        <f t="shared" si="17"/>
        <v>9.8078511738272294</v>
      </c>
      <c r="R221" s="19">
        <f t="shared" si="17"/>
        <v>9.8148506595255913</v>
      </c>
      <c r="S221" s="19">
        <f t="shared" si="17"/>
        <v>0</v>
      </c>
      <c r="T221" s="19">
        <f t="shared" si="14"/>
        <v>-9.8113502924911931</v>
      </c>
      <c r="U221" s="19">
        <f t="shared" si="15"/>
        <v>0</v>
      </c>
      <c r="V221" s="19">
        <f t="shared" si="16"/>
        <v>0</v>
      </c>
    </row>
    <row r="222" spans="1:22" x14ac:dyDescent="0.25">
      <c r="A222" s="26">
        <f>Wellpath!E222</f>
        <v>0</v>
      </c>
      <c r="B222" s="22">
        <v>0</v>
      </c>
      <c r="C222" s="22">
        <v>0</v>
      </c>
      <c r="D222" s="22">
        <v>1</v>
      </c>
      <c r="E222" s="20">
        <f>Model!$W$22*((drdp!B222+drdp!K222)*'DEC-OS'!$B222+(drdp!E222+drdp!N222)*'DEC-OS'!$C222+(drdp!H222+drdp!Q222)*'DEC-OS'!$D222)</f>
        <v>0</v>
      </c>
      <c r="F222" s="20">
        <f>Model!$W$22*((drdp!C222+drdp!L222)*'DEC-OS'!$B222+(drdp!F222+drdp!O222)*'DEC-OS'!$C222+(drdp!I222+drdp!R222)*'DEC-OS'!$D222)</f>
        <v>0</v>
      </c>
      <c r="G222" s="20">
        <f>Model!$W$22*((drdp!D222+drdp!M222)*'DEC-OS'!$B222+(drdp!G222+drdp!P222)*'DEC-OS'!$C222+(drdp!J222+drdp!S222)*'DEC-OS'!$D222)</f>
        <v>0</v>
      </c>
      <c r="H222" s="18">
        <f>Model!$W$22*((drdp!B222)*'DEC-OS'!$B222+(drdp!E222)*'DEC-OS'!$C222+(drdp!H222)*'DEC-OS'!$D222)</f>
        <v>0</v>
      </c>
      <c r="I222" s="18">
        <f>Model!$W$22*((drdp!C222)*'DEC-OS'!$B222+(drdp!F222)*'DEC-OS'!$C222+(drdp!I222)*'DEC-OS'!$D222)</f>
        <v>0</v>
      </c>
      <c r="J222" s="18">
        <f>Model!$W$22*((drdp!D222)*'DEC-OS'!$B222+(drdp!G222)*'DEC-OS'!$C222+(drdp!J222)*'DEC-OS'!$D222)</f>
        <v>0</v>
      </c>
      <c r="K222" s="21">
        <f>SUM(E$3:E221)+H222</f>
        <v>-3.1317489001877576</v>
      </c>
      <c r="L222" s="21">
        <f>SUM(F$3:F221)+I222</f>
        <v>3.1328662051746785</v>
      </c>
      <c r="M222" s="21">
        <f>SUM(G$3:G221)+J222</f>
        <v>0</v>
      </c>
      <c r="N222" s="21"/>
      <c r="O222" s="21"/>
      <c r="P222" s="21"/>
      <c r="Q222" s="19">
        <f t="shared" si="17"/>
        <v>9.8078511738272294</v>
      </c>
      <c r="R222" s="19">
        <f t="shared" si="17"/>
        <v>9.8148506595255913</v>
      </c>
      <c r="S222" s="19">
        <f t="shared" si="17"/>
        <v>0</v>
      </c>
      <c r="T222" s="19">
        <f t="shared" si="14"/>
        <v>-9.8113502924911931</v>
      </c>
      <c r="U222" s="19">
        <f t="shared" si="15"/>
        <v>0</v>
      </c>
      <c r="V222" s="19">
        <f t="shared" si="16"/>
        <v>0</v>
      </c>
    </row>
    <row r="223" spans="1:22" x14ac:dyDescent="0.25">
      <c r="A223" s="26">
        <f>Wellpath!E223</f>
        <v>0</v>
      </c>
      <c r="B223" s="22">
        <v>0</v>
      </c>
      <c r="C223" s="22">
        <v>0</v>
      </c>
      <c r="D223" s="22">
        <v>1</v>
      </c>
      <c r="E223" s="20">
        <f>Model!$W$22*((drdp!B223+drdp!K223)*'DEC-OS'!$B223+(drdp!E223+drdp!N223)*'DEC-OS'!$C223+(drdp!H223+drdp!Q223)*'DEC-OS'!$D223)</f>
        <v>0</v>
      </c>
      <c r="F223" s="20">
        <f>Model!$W$22*((drdp!C223+drdp!L223)*'DEC-OS'!$B223+(drdp!F223+drdp!O223)*'DEC-OS'!$C223+(drdp!I223+drdp!R223)*'DEC-OS'!$D223)</f>
        <v>0</v>
      </c>
      <c r="G223" s="20">
        <f>Model!$W$22*((drdp!D223+drdp!M223)*'DEC-OS'!$B223+(drdp!G223+drdp!P223)*'DEC-OS'!$C223+(drdp!J223+drdp!S223)*'DEC-OS'!$D223)</f>
        <v>0</v>
      </c>
      <c r="H223" s="18">
        <f>Model!$W$22*((drdp!B223)*'DEC-OS'!$B223+(drdp!E223)*'DEC-OS'!$C223+(drdp!H223)*'DEC-OS'!$D223)</f>
        <v>0</v>
      </c>
      <c r="I223" s="18">
        <f>Model!$W$22*((drdp!C223)*'DEC-OS'!$B223+(drdp!F223)*'DEC-OS'!$C223+(drdp!I223)*'DEC-OS'!$D223)</f>
        <v>0</v>
      </c>
      <c r="J223" s="18">
        <f>Model!$W$22*((drdp!D223)*'DEC-OS'!$B223+(drdp!G223)*'DEC-OS'!$C223+(drdp!J223)*'DEC-OS'!$D223)</f>
        <v>0</v>
      </c>
      <c r="K223" s="21">
        <f>SUM(E$3:E222)+H223</f>
        <v>-3.1317489001877576</v>
      </c>
      <c r="L223" s="21">
        <f>SUM(F$3:F222)+I223</f>
        <v>3.1328662051746785</v>
      </c>
      <c r="M223" s="21">
        <f>SUM(G$3:G222)+J223</f>
        <v>0</v>
      </c>
      <c r="N223" s="21"/>
      <c r="O223" s="21"/>
      <c r="P223" s="21"/>
      <c r="Q223" s="19">
        <f t="shared" si="17"/>
        <v>9.8078511738272294</v>
      </c>
      <c r="R223" s="19">
        <f t="shared" si="17"/>
        <v>9.8148506595255913</v>
      </c>
      <c r="S223" s="19">
        <f t="shared" si="17"/>
        <v>0</v>
      </c>
      <c r="T223" s="19">
        <f t="shared" si="14"/>
        <v>-9.8113502924911931</v>
      </c>
      <c r="U223" s="19">
        <f t="shared" si="15"/>
        <v>0</v>
      </c>
      <c r="V223" s="19">
        <f t="shared" si="16"/>
        <v>0</v>
      </c>
    </row>
    <row r="224" spans="1:22" x14ac:dyDescent="0.25">
      <c r="A224" s="26">
        <f>Wellpath!E224</f>
        <v>0</v>
      </c>
      <c r="B224" s="22">
        <v>0</v>
      </c>
      <c r="C224" s="22">
        <v>0</v>
      </c>
      <c r="D224" s="22">
        <v>1</v>
      </c>
      <c r="E224" s="20">
        <f>Model!$W$22*((drdp!B224+drdp!K224)*'DEC-OS'!$B224+(drdp!E224+drdp!N224)*'DEC-OS'!$C224+(drdp!H224+drdp!Q224)*'DEC-OS'!$D224)</f>
        <v>0</v>
      </c>
      <c r="F224" s="20">
        <f>Model!$W$22*((drdp!C224+drdp!L224)*'DEC-OS'!$B224+(drdp!F224+drdp!O224)*'DEC-OS'!$C224+(drdp!I224+drdp!R224)*'DEC-OS'!$D224)</f>
        <v>0</v>
      </c>
      <c r="G224" s="20">
        <f>Model!$W$22*((drdp!D224+drdp!M224)*'DEC-OS'!$B224+(drdp!G224+drdp!P224)*'DEC-OS'!$C224+(drdp!J224+drdp!S224)*'DEC-OS'!$D224)</f>
        <v>0</v>
      </c>
      <c r="H224" s="18">
        <f>Model!$W$22*((drdp!B224)*'DEC-OS'!$B224+(drdp!E224)*'DEC-OS'!$C224+(drdp!H224)*'DEC-OS'!$D224)</f>
        <v>0</v>
      </c>
      <c r="I224" s="18">
        <f>Model!$W$22*((drdp!C224)*'DEC-OS'!$B224+(drdp!F224)*'DEC-OS'!$C224+(drdp!I224)*'DEC-OS'!$D224)</f>
        <v>0</v>
      </c>
      <c r="J224" s="18">
        <f>Model!$W$22*((drdp!D224)*'DEC-OS'!$B224+(drdp!G224)*'DEC-OS'!$C224+(drdp!J224)*'DEC-OS'!$D224)</f>
        <v>0</v>
      </c>
      <c r="K224" s="21">
        <f>SUM(E$3:E223)+H224</f>
        <v>-3.1317489001877576</v>
      </c>
      <c r="L224" s="21">
        <f>SUM(F$3:F223)+I224</f>
        <v>3.1328662051746785</v>
      </c>
      <c r="M224" s="21">
        <f>SUM(G$3:G223)+J224</f>
        <v>0</v>
      </c>
      <c r="N224" s="21"/>
      <c r="O224" s="21"/>
      <c r="P224" s="21"/>
      <c r="Q224" s="19">
        <f t="shared" si="17"/>
        <v>9.8078511738272294</v>
      </c>
      <c r="R224" s="19">
        <f t="shared" si="17"/>
        <v>9.8148506595255913</v>
      </c>
      <c r="S224" s="19">
        <f t="shared" si="17"/>
        <v>0</v>
      </c>
      <c r="T224" s="19">
        <f t="shared" si="14"/>
        <v>-9.8113502924911931</v>
      </c>
      <c r="U224" s="19">
        <f t="shared" si="15"/>
        <v>0</v>
      </c>
      <c r="V224" s="19">
        <f t="shared" si="16"/>
        <v>0</v>
      </c>
    </row>
    <row r="225" spans="1:22" x14ac:dyDescent="0.25">
      <c r="A225" s="26">
        <f>Wellpath!E225</f>
        <v>0</v>
      </c>
      <c r="B225" s="22">
        <v>0</v>
      </c>
      <c r="C225" s="22">
        <v>0</v>
      </c>
      <c r="D225" s="22">
        <v>1</v>
      </c>
      <c r="E225" s="20">
        <f>Model!$W$22*((drdp!B225+drdp!K225)*'DEC-OS'!$B225+(drdp!E225+drdp!N225)*'DEC-OS'!$C225+(drdp!H225+drdp!Q225)*'DEC-OS'!$D225)</f>
        <v>0</v>
      </c>
      <c r="F225" s="20">
        <f>Model!$W$22*((drdp!C225+drdp!L225)*'DEC-OS'!$B225+(drdp!F225+drdp!O225)*'DEC-OS'!$C225+(drdp!I225+drdp!R225)*'DEC-OS'!$D225)</f>
        <v>0</v>
      </c>
      <c r="G225" s="20">
        <f>Model!$W$22*((drdp!D225+drdp!M225)*'DEC-OS'!$B225+(drdp!G225+drdp!P225)*'DEC-OS'!$C225+(drdp!J225+drdp!S225)*'DEC-OS'!$D225)</f>
        <v>0</v>
      </c>
      <c r="H225" s="18">
        <f>Model!$W$22*((drdp!B225)*'DEC-OS'!$B225+(drdp!E225)*'DEC-OS'!$C225+(drdp!H225)*'DEC-OS'!$D225)</f>
        <v>0</v>
      </c>
      <c r="I225" s="18">
        <f>Model!$W$22*((drdp!C225)*'DEC-OS'!$B225+(drdp!F225)*'DEC-OS'!$C225+(drdp!I225)*'DEC-OS'!$D225)</f>
        <v>0</v>
      </c>
      <c r="J225" s="18">
        <f>Model!$W$22*((drdp!D225)*'DEC-OS'!$B225+(drdp!G225)*'DEC-OS'!$C225+(drdp!J225)*'DEC-OS'!$D225)</f>
        <v>0</v>
      </c>
      <c r="K225" s="21">
        <f>SUM(E$3:E224)+H225</f>
        <v>-3.1317489001877576</v>
      </c>
      <c r="L225" s="21">
        <f>SUM(F$3:F224)+I225</f>
        <v>3.1328662051746785</v>
      </c>
      <c r="M225" s="21">
        <f>SUM(G$3:G224)+J225</f>
        <v>0</v>
      </c>
      <c r="N225" s="21"/>
      <c r="O225" s="21"/>
      <c r="P225" s="21"/>
      <c r="Q225" s="19">
        <f t="shared" si="17"/>
        <v>9.8078511738272294</v>
      </c>
      <c r="R225" s="19">
        <f t="shared" si="17"/>
        <v>9.8148506595255913</v>
      </c>
      <c r="S225" s="19">
        <f t="shared" si="17"/>
        <v>0</v>
      </c>
      <c r="T225" s="19">
        <f t="shared" si="14"/>
        <v>-9.8113502924911931</v>
      </c>
      <c r="U225" s="19">
        <f t="shared" si="15"/>
        <v>0</v>
      </c>
      <c r="V225" s="19">
        <f t="shared" si="16"/>
        <v>0</v>
      </c>
    </row>
    <row r="226" spans="1:22" x14ac:dyDescent="0.25">
      <c r="A226" s="26">
        <f>Wellpath!E226</f>
        <v>0</v>
      </c>
      <c r="B226" s="22">
        <v>0</v>
      </c>
      <c r="C226" s="22">
        <v>0</v>
      </c>
      <c r="D226" s="22">
        <v>1</v>
      </c>
      <c r="E226" s="20">
        <f>Model!$W$22*((drdp!B226+drdp!K226)*'DEC-OS'!$B226+(drdp!E226+drdp!N226)*'DEC-OS'!$C226+(drdp!H226+drdp!Q226)*'DEC-OS'!$D226)</f>
        <v>0</v>
      </c>
      <c r="F226" s="20">
        <f>Model!$W$22*((drdp!C226+drdp!L226)*'DEC-OS'!$B226+(drdp!F226+drdp!O226)*'DEC-OS'!$C226+(drdp!I226+drdp!R226)*'DEC-OS'!$D226)</f>
        <v>0</v>
      </c>
      <c r="G226" s="20">
        <f>Model!$W$22*((drdp!D226+drdp!M226)*'DEC-OS'!$B226+(drdp!G226+drdp!P226)*'DEC-OS'!$C226+(drdp!J226+drdp!S226)*'DEC-OS'!$D226)</f>
        <v>0</v>
      </c>
      <c r="H226" s="18">
        <f>Model!$W$22*((drdp!B226)*'DEC-OS'!$B226+(drdp!E226)*'DEC-OS'!$C226+(drdp!H226)*'DEC-OS'!$D226)</f>
        <v>0</v>
      </c>
      <c r="I226" s="18">
        <f>Model!$W$22*((drdp!C226)*'DEC-OS'!$B226+(drdp!F226)*'DEC-OS'!$C226+(drdp!I226)*'DEC-OS'!$D226)</f>
        <v>0</v>
      </c>
      <c r="J226" s="18">
        <f>Model!$W$22*((drdp!D226)*'DEC-OS'!$B226+(drdp!G226)*'DEC-OS'!$C226+(drdp!J226)*'DEC-OS'!$D226)</f>
        <v>0</v>
      </c>
      <c r="K226" s="21">
        <f>SUM(E$3:E225)+H226</f>
        <v>-3.1317489001877576</v>
      </c>
      <c r="L226" s="21">
        <f>SUM(F$3:F225)+I226</f>
        <v>3.1328662051746785</v>
      </c>
      <c r="M226" s="21">
        <f>SUM(G$3:G225)+J226</f>
        <v>0</v>
      </c>
      <c r="N226" s="21"/>
      <c r="O226" s="21"/>
      <c r="P226" s="21"/>
      <c r="Q226" s="19">
        <f t="shared" si="17"/>
        <v>9.8078511738272294</v>
      </c>
      <c r="R226" s="19">
        <f t="shared" si="17"/>
        <v>9.8148506595255913</v>
      </c>
      <c r="S226" s="19">
        <f t="shared" si="17"/>
        <v>0</v>
      </c>
      <c r="T226" s="19">
        <f t="shared" si="14"/>
        <v>-9.8113502924911931</v>
      </c>
      <c r="U226" s="19">
        <f t="shared" si="15"/>
        <v>0</v>
      </c>
      <c r="V226" s="19">
        <f t="shared" si="16"/>
        <v>0</v>
      </c>
    </row>
    <row r="227" spans="1:22" x14ac:dyDescent="0.25">
      <c r="A227" s="26">
        <f>Wellpath!E227</f>
        <v>0</v>
      </c>
      <c r="B227" s="22">
        <v>0</v>
      </c>
      <c r="C227" s="22">
        <v>0</v>
      </c>
      <c r="D227" s="22">
        <v>1</v>
      </c>
      <c r="E227" s="20">
        <f>Model!$W$22*((drdp!B227+drdp!K227)*'DEC-OS'!$B227+(drdp!E227+drdp!N227)*'DEC-OS'!$C227+(drdp!H227+drdp!Q227)*'DEC-OS'!$D227)</f>
        <v>0</v>
      </c>
      <c r="F227" s="20">
        <f>Model!$W$22*((drdp!C227+drdp!L227)*'DEC-OS'!$B227+(drdp!F227+drdp!O227)*'DEC-OS'!$C227+(drdp!I227+drdp!R227)*'DEC-OS'!$D227)</f>
        <v>0</v>
      </c>
      <c r="G227" s="20">
        <f>Model!$W$22*((drdp!D227+drdp!M227)*'DEC-OS'!$B227+(drdp!G227+drdp!P227)*'DEC-OS'!$C227+(drdp!J227+drdp!S227)*'DEC-OS'!$D227)</f>
        <v>0</v>
      </c>
      <c r="H227" s="18">
        <f>Model!$W$22*((drdp!B227)*'DEC-OS'!$B227+(drdp!E227)*'DEC-OS'!$C227+(drdp!H227)*'DEC-OS'!$D227)</f>
        <v>0</v>
      </c>
      <c r="I227" s="18">
        <f>Model!$W$22*((drdp!C227)*'DEC-OS'!$B227+(drdp!F227)*'DEC-OS'!$C227+(drdp!I227)*'DEC-OS'!$D227)</f>
        <v>0</v>
      </c>
      <c r="J227" s="18">
        <f>Model!$W$22*((drdp!D227)*'DEC-OS'!$B227+(drdp!G227)*'DEC-OS'!$C227+(drdp!J227)*'DEC-OS'!$D227)</f>
        <v>0</v>
      </c>
      <c r="K227" s="21">
        <f>SUM(E$3:E226)+H227</f>
        <v>-3.1317489001877576</v>
      </c>
      <c r="L227" s="21">
        <f>SUM(F$3:F226)+I227</f>
        <v>3.1328662051746785</v>
      </c>
      <c r="M227" s="21">
        <f>SUM(G$3:G226)+J227</f>
        <v>0</v>
      </c>
      <c r="N227" s="21"/>
      <c r="O227" s="21"/>
      <c r="P227" s="21"/>
      <c r="Q227" s="19">
        <f t="shared" si="17"/>
        <v>9.8078511738272294</v>
      </c>
      <c r="R227" s="19">
        <f t="shared" si="17"/>
        <v>9.8148506595255913</v>
      </c>
      <c r="S227" s="19">
        <f t="shared" si="17"/>
        <v>0</v>
      </c>
      <c r="T227" s="19">
        <f t="shared" si="14"/>
        <v>-9.8113502924911931</v>
      </c>
      <c r="U227" s="19">
        <f t="shared" si="15"/>
        <v>0</v>
      </c>
      <c r="V227" s="19">
        <f t="shared" si="16"/>
        <v>0</v>
      </c>
    </row>
    <row r="228" spans="1:22" x14ac:dyDescent="0.25">
      <c r="A228" s="26">
        <f>Wellpath!E228</f>
        <v>0</v>
      </c>
      <c r="B228" s="22">
        <v>0</v>
      </c>
      <c r="C228" s="22">
        <v>0</v>
      </c>
      <c r="D228" s="22">
        <v>1</v>
      </c>
      <c r="E228" s="20">
        <f>Model!$W$22*((drdp!B228+drdp!K228)*'DEC-OS'!$B228+(drdp!E228+drdp!N228)*'DEC-OS'!$C228+(drdp!H228+drdp!Q228)*'DEC-OS'!$D228)</f>
        <v>0</v>
      </c>
      <c r="F228" s="20">
        <f>Model!$W$22*((drdp!C228+drdp!L228)*'DEC-OS'!$B228+(drdp!F228+drdp!O228)*'DEC-OS'!$C228+(drdp!I228+drdp!R228)*'DEC-OS'!$D228)</f>
        <v>0</v>
      </c>
      <c r="G228" s="20">
        <f>Model!$W$22*((drdp!D228+drdp!M228)*'DEC-OS'!$B228+(drdp!G228+drdp!P228)*'DEC-OS'!$C228+(drdp!J228+drdp!S228)*'DEC-OS'!$D228)</f>
        <v>0</v>
      </c>
      <c r="H228" s="18">
        <f>Model!$W$22*((drdp!B228)*'DEC-OS'!$B228+(drdp!E228)*'DEC-OS'!$C228+(drdp!H228)*'DEC-OS'!$D228)</f>
        <v>0</v>
      </c>
      <c r="I228" s="18">
        <f>Model!$W$22*((drdp!C228)*'DEC-OS'!$B228+(drdp!F228)*'DEC-OS'!$C228+(drdp!I228)*'DEC-OS'!$D228)</f>
        <v>0</v>
      </c>
      <c r="J228" s="18">
        <f>Model!$W$22*((drdp!D228)*'DEC-OS'!$B228+(drdp!G228)*'DEC-OS'!$C228+(drdp!J228)*'DEC-OS'!$D228)</f>
        <v>0</v>
      </c>
      <c r="K228" s="21">
        <f>SUM(E$3:E227)+H228</f>
        <v>-3.1317489001877576</v>
      </c>
      <c r="L228" s="21">
        <f>SUM(F$3:F227)+I228</f>
        <v>3.1328662051746785</v>
      </c>
      <c r="M228" s="21">
        <f>SUM(G$3:G227)+J228</f>
        <v>0</v>
      </c>
      <c r="N228" s="21"/>
      <c r="O228" s="21"/>
      <c r="P228" s="21"/>
      <c r="Q228" s="19">
        <f t="shared" si="17"/>
        <v>9.8078511738272294</v>
      </c>
      <c r="R228" s="19">
        <f t="shared" si="17"/>
        <v>9.8148506595255913</v>
      </c>
      <c r="S228" s="19">
        <f t="shared" si="17"/>
        <v>0</v>
      </c>
      <c r="T228" s="19">
        <f t="shared" si="14"/>
        <v>-9.8113502924911931</v>
      </c>
      <c r="U228" s="19">
        <f t="shared" si="15"/>
        <v>0</v>
      </c>
      <c r="V228" s="19">
        <f t="shared" si="16"/>
        <v>0</v>
      </c>
    </row>
    <row r="229" spans="1:22" x14ac:dyDescent="0.25">
      <c r="A229" s="26">
        <f>Wellpath!E229</f>
        <v>0</v>
      </c>
      <c r="B229" s="22">
        <v>0</v>
      </c>
      <c r="C229" s="22">
        <v>0</v>
      </c>
      <c r="D229" s="22">
        <v>1</v>
      </c>
      <c r="E229" s="20">
        <f>Model!$W$22*((drdp!B229+drdp!K229)*'DEC-OS'!$B229+(drdp!E229+drdp!N229)*'DEC-OS'!$C229+(drdp!H229+drdp!Q229)*'DEC-OS'!$D229)</f>
        <v>0</v>
      </c>
      <c r="F229" s="20">
        <f>Model!$W$22*((drdp!C229+drdp!L229)*'DEC-OS'!$B229+(drdp!F229+drdp!O229)*'DEC-OS'!$C229+(drdp!I229+drdp!R229)*'DEC-OS'!$D229)</f>
        <v>0</v>
      </c>
      <c r="G229" s="20">
        <f>Model!$W$22*((drdp!D229+drdp!M229)*'DEC-OS'!$B229+(drdp!G229+drdp!P229)*'DEC-OS'!$C229+(drdp!J229+drdp!S229)*'DEC-OS'!$D229)</f>
        <v>0</v>
      </c>
      <c r="H229" s="18">
        <f>Model!$W$22*((drdp!B229)*'DEC-OS'!$B229+(drdp!E229)*'DEC-OS'!$C229+(drdp!H229)*'DEC-OS'!$D229)</f>
        <v>0</v>
      </c>
      <c r="I229" s="18">
        <f>Model!$W$22*((drdp!C229)*'DEC-OS'!$B229+(drdp!F229)*'DEC-OS'!$C229+(drdp!I229)*'DEC-OS'!$D229)</f>
        <v>0</v>
      </c>
      <c r="J229" s="18">
        <f>Model!$W$22*((drdp!D229)*'DEC-OS'!$B229+(drdp!G229)*'DEC-OS'!$C229+(drdp!J229)*'DEC-OS'!$D229)</f>
        <v>0</v>
      </c>
      <c r="K229" s="21">
        <f>SUM(E$3:E228)+H229</f>
        <v>-3.1317489001877576</v>
      </c>
      <c r="L229" s="21">
        <f>SUM(F$3:F228)+I229</f>
        <v>3.1328662051746785</v>
      </c>
      <c r="M229" s="21">
        <f>SUM(G$3:G228)+J229</f>
        <v>0</v>
      </c>
      <c r="N229" s="21"/>
      <c r="O229" s="21"/>
      <c r="P229" s="21"/>
      <c r="Q229" s="19">
        <f t="shared" si="17"/>
        <v>9.8078511738272294</v>
      </c>
      <c r="R229" s="19">
        <f t="shared" si="17"/>
        <v>9.8148506595255913</v>
      </c>
      <c r="S229" s="19">
        <f t="shared" si="17"/>
        <v>0</v>
      </c>
      <c r="T229" s="19">
        <f t="shared" si="14"/>
        <v>-9.8113502924911931</v>
      </c>
      <c r="U229" s="19">
        <f t="shared" si="15"/>
        <v>0</v>
      </c>
      <c r="V229" s="19">
        <f t="shared" si="16"/>
        <v>0</v>
      </c>
    </row>
    <row r="230" spans="1:22" x14ac:dyDescent="0.25">
      <c r="A230" s="26">
        <f>Wellpath!E230</f>
        <v>0</v>
      </c>
      <c r="B230" s="22">
        <v>0</v>
      </c>
      <c r="C230" s="22">
        <v>0</v>
      </c>
      <c r="D230" s="22">
        <v>1</v>
      </c>
      <c r="E230" s="20">
        <f>Model!$W$22*((drdp!B230+drdp!K230)*'DEC-OS'!$B230+(drdp!E230+drdp!N230)*'DEC-OS'!$C230+(drdp!H230+drdp!Q230)*'DEC-OS'!$D230)</f>
        <v>0</v>
      </c>
      <c r="F230" s="20">
        <f>Model!$W$22*((drdp!C230+drdp!L230)*'DEC-OS'!$B230+(drdp!F230+drdp!O230)*'DEC-OS'!$C230+(drdp!I230+drdp!R230)*'DEC-OS'!$D230)</f>
        <v>0</v>
      </c>
      <c r="G230" s="20">
        <f>Model!$W$22*((drdp!D230+drdp!M230)*'DEC-OS'!$B230+(drdp!G230+drdp!P230)*'DEC-OS'!$C230+(drdp!J230+drdp!S230)*'DEC-OS'!$D230)</f>
        <v>0</v>
      </c>
      <c r="H230" s="18">
        <f>Model!$W$22*((drdp!B230)*'DEC-OS'!$B230+(drdp!E230)*'DEC-OS'!$C230+(drdp!H230)*'DEC-OS'!$D230)</f>
        <v>0</v>
      </c>
      <c r="I230" s="18">
        <f>Model!$W$22*((drdp!C230)*'DEC-OS'!$B230+(drdp!F230)*'DEC-OS'!$C230+(drdp!I230)*'DEC-OS'!$D230)</f>
        <v>0</v>
      </c>
      <c r="J230" s="18">
        <f>Model!$W$22*((drdp!D230)*'DEC-OS'!$B230+(drdp!G230)*'DEC-OS'!$C230+(drdp!J230)*'DEC-OS'!$D230)</f>
        <v>0</v>
      </c>
      <c r="K230" s="21">
        <f>SUM(E$3:E229)+H230</f>
        <v>-3.1317489001877576</v>
      </c>
      <c r="L230" s="21">
        <f>SUM(F$3:F229)+I230</f>
        <v>3.1328662051746785</v>
      </c>
      <c r="M230" s="21">
        <f>SUM(G$3:G229)+J230</f>
        <v>0</v>
      </c>
      <c r="N230" s="21"/>
      <c r="O230" s="21"/>
      <c r="P230" s="21"/>
      <c r="Q230" s="19">
        <f t="shared" si="17"/>
        <v>9.8078511738272294</v>
      </c>
      <c r="R230" s="19">
        <f t="shared" si="17"/>
        <v>9.8148506595255913</v>
      </c>
      <c r="S230" s="19">
        <f t="shared" si="17"/>
        <v>0</v>
      </c>
      <c r="T230" s="19">
        <f t="shared" si="14"/>
        <v>-9.8113502924911931</v>
      </c>
      <c r="U230" s="19">
        <f t="shared" si="15"/>
        <v>0</v>
      </c>
      <c r="V230" s="19">
        <f t="shared" si="16"/>
        <v>0</v>
      </c>
    </row>
    <row r="231" spans="1:22" x14ac:dyDescent="0.25">
      <c r="A231" s="26">
        <f>Wellpath!E231</f>
        <v>0</v>
      </c>
      <c r="B231" s="22">
        <v>0</v>
      </c>
      <c r="C231" s="22">
        <v>0</v>
      </c>
      <c r="D231" s="22">
        <v>1</v>
      </c>
      <c r="E231" s="20">
        <f>Model!$W$22*((drdp!B231+drdp!K231)*'DEC-OS'!$B231+(drdp!E231+drdp!N231)*'DEC-OS'!$C231+(drdp!H231+drdp!Q231)*'DEC-OS'!$D231)</f>
        <v>0</v>
      </c>
      <c r="F231" s="20">
        <f>Model!$W$22*((drdp!C231+drdp!L231)*'DEC-OS'!$B231+(drdp!F231+drdp!O231)*'DEC-OS'!$C231+(drdp!I231+drdp!R231)*'DEC-OS'!$D231)</f>
        <v>0</v>
      </c>
      <c r="G231" s="20">
        <f>Model!$W$22*((drdp!D231+drdp!M231)*'DEC-OS'!$B231+(drdp!G231+drdp!P231)*'DEC-OS'!$C231+(drdp!J231+drdp!S231)*'DEC-OS'!$D231)</f>
        <v>0</v>
      </c>
      <c r="H231" s="18">
        <f>Model!$W$22*((drdp!B231)*'DEC-OS'!$B231+(drdp!E231)*'DEC-OS'!$C231+(drdp!H231)*'DEC-OS'!$D231)</f>
        <v>0</v>
      </c>
      <c r="I231" s="18">
        <f>Model!$W$22*((drdp!C231)*'DEC-OS'!$B231+(drdp!F231)*'DEC-OS'!$C231+(drdp!I231)*'DEC-OS'!$D231)</f>
        <v>0</v>
      </c>
      <c r="J231" s="18">
        <f>Model!$W$22*((drdp!D231)*'DEC-OS'!$B231+(drdp!G231)*'DEC-OS'!$C231+(drdp!J231)*'DEC-OS'!$D231)</f>
        <v>0</v>
      </c>
      <c r="K231" s="21">
        <f>SUM(E$3:E230)+H231</f>
        <v>-3.1317489001877576</v>
      </c>
      <c r="L231" s="21">
        <f>SUM(F$3:F230)+I231</f>
        <v>3.1328662051746785</v>
      </c>
      <c r="M231" s="21">
        <f>SUM(G$3:G230)+J231</f>
        <v>0</v>
      </c>
      <c r="N231" s="21"/>
      <c r="O231" s="21"/>
      <c r="P231" s="21"/>
      <c r="Q231" s="19">
        <f t="shared" si="17"/>
        <v>9.8078511738272294</v>
      </c>
      <c r="R231" s="19">
        <f t="shared" si="17"/>
        <v>9.8148506595255913</v>
      </c>
      <c r="S231" s="19">
        <f t="shared" si="17"/>
        <v>0</v>
      </c>
      <c r="T231" s="19">
        <f t="shared" si="14"/>
        <v>-9.8113502924911931</v>
      </c>
      <c r="U231" s="19">
        <f t="shared" si="15"/>
        <v>0</v>
      </c>
      <c r="V231" s="19">
        <f t="shared" si="16"/>
        <v>0</v>
      </c>
    </row>
    <row r="232" spans="1:22" x14ac:dyDescent="0.25">
      <c r="A232" s="26">
        <f>Wellpath!E232</f>
        <v>0</v>
      </c>
      <c r="B232" s="22">
        <v>0</v>
      </c>
      <c r="C232" s="22">
        <v>0</v>
      </c>
      <c r="D232" s="22">
        <v>1</v>
      </c>
      <c r="E232" s="20">
        <f>Model!$W$22*((drdp!B232+drdp!K232)*'DEC-OS'!$B232+(drdp!E232+drdp!N232)*'DEC-OS'!$C232+(drdp!H232+drdp!Q232)*'DEC-OS'!$D232)</f>
        <v>0</v>
      </c>
      <c r="F232" s="20">
        <f>Model!$W$22*((drdp!C232+drdp!L232)*'DEC-OS'!$B232+(drdp!F232+drdp!O232)*'DEC-OS'!$C232+(drdp!I232+drdp!R232)*'DEC-OS'!$D232)</f>
        <v>0</v>
      </c>
      <c r="G232" s="20">
        <f>Model!$W$22*((drdp!D232+drdp!M232)*'DEC-OS'!$B232+(drdp!G232+drdp!P232)*'DEC-OS'!$C232+(drdp!J232+drdp!S232)*'DEC-OS'!$D232)</f>
        <v>0</v>
      </c>
      <c r="H232" s="18">
        <f>Model!$W$22*((drdp!B232)*'DEC-OS'!$B232+(drdp!E232)*'DEC-OS'!$C232+(drdp!H232)*'DEC-OS'!$D232)</f>
        <v>0</v>
      </c>
      <c r="I232" s="18">
        <f>Model!$W$22*((drdp!C232)*'DEC-OS'!$B232+(drdp!F232)*'DEC-OS'!$C232+(drdp!I232)*'DEC-OS'!$D232)</f>
        <v>0</v>
      </c>
      <c r="J232" s="18">
        <f>Model!$W$22*((drdp!D232)*'DEC-OS'!$B232+(drdp!G232)*'DEC-OS'!$C232+(drdp!J232)*'DEC-OS'!$D232)</f>
        <v>0</v>
      </c>
      <c r="K232" s="21">
        <f>SUM(E$3:E231)+H232</f>
        <v>-3.1317489001877576</v>
      </c>
      <c r="L232" s="21">
        <f>SUM(F$3:F231)+I232</f>
        <v>3.1328662051746785</v>
      </c>
      <c r="M232" s="21">
        <f>SUM(G$3:G231)+J232</f>
        <v>0</v>
      </c>
      <c r="N232" s="21"/>
      <c r="O232" s="21"/>
      <c r="P232" s="21"/>
      <c r="Q232" s="19">
        <f t="shared" si="17"/>
        <v>9.8078511738272294</v>
      </c>
      <c r="R232" s="19">
        <f t="shared" si="17"/>
        <v>9.8148506595255913</v>
      </c>
      <c r="S232" s="19">
        <f t="shared" si="17"/>
        <v>0</v>
      </c>
      <c r="T232" s="19">
        <f t="shared" si="14"/>
        <v>-9.8113502924911931</v>
      </c>
      <c r="U232" s="19">
        <f t="shared" si="15"/>
        <v>0</v>
      </c>
      <c r="V232" s="19">
        <f t="shared" si="16"/>
        <v>0</v>
      </c>
    </row>
    <row r="233" spans="1:22" x14ac:dyDescent="0.25">
      <c r="A233" s="26">
        <f>Wellpath!E233</f>
        <v>0</v>
      </c>
      <c r="B233" s="22">
        <v>0</v>
      </c>
      <c r="C233" s="22">
        <v>0</v>
      </c>
      <c r="D233" s="22">
        <v>1</v>
      </c>
      <c r="E233" s="20">
        <f>Model!$W$22*((drdp!B233+drdp!K233)*'DEC-OS'!$B233+(drdp!E233+drdp!N233)*'DEC-OS'!$C233+(drdp!H233+drdp!Q233)*'DEC-OS'!$D233)</f>
        <v>0</v>
      </c>
      <c r="F233" s="20">
        <f>Model!$W$22*((drdp!C233+drdp!L233)*'DEC-OS'!$B233+(drdp!F233+drdp!O233)*'DEC-OS'!$C233+(drdp!I233+drdp!R233)*'DEC-OS'!$D233)</f>
        <v>0</v>
      </c>
      <c r="G233" s="20">
        <f>Model!$W$22*((drdp!D233+drdp!M233)*'DEC-OS'!$B233+(drdp!G233+drdp!P233)*'DEC-OS'!$C233+(drdp!J233+drdp!S233)*'DEC-OS'!$D233)</f>
        <v>0</v>
      </c>
      <c r="H233" s="18">
        <f>Model!$W$22*((drdp!B233)*'DEC-OS'!$B233+(drdp!E233)*'DEC-OS'!$C233+(drdp!H233)*'DEC-OS'!$D233)</f>
        <v>0</v>
      </c>
      <c r="I233" s="18">
        <f>Model!$W$22*((drdp!C233)*'DEC-OS'!$B233+(drdp!F233)*'DEC-OS'!$C233+(drdp!I233)*'DEC-OS'!$D233)</f>
        <v>0</v>
      </c>
      <c r="J233" s="18">
        <f>Model!$W$22*((drdp!D233)*'DEC-OS'!$B233+(drdp!G233)*'DEC-OS'!$C233+(drdp!J233)*'DEC-OS'!$D233)</f>
        <v>0</v>
      </c>
      <c r="K233" s="21">
        <f>SUM(E$3:E232)+H233</f>
        <v>-3.1317489001877576</v>
      </c>
      <c r="L233" s="21">
        <f>SUM(F$3:F232)+I233</f>
        <v>3.1328662051746785</v>
      </c>
      <c r="M233" s="21">
        <f>SUM(G$3:G232)+J233</f>
        <v>0</v>
      </c>
      <c r="N233" s="21"/>
      <c r="O233" s="21"/>
      <c r="P233" s="21"/>
      <c r="Q233" s="19">
        <f t="shared" si="17"/>
        <v>9.8078511738272294</v>
      </c>
      <c r="R233" s="19">
        <f t="shared" si="17"/>
        <v>9.8148506595255913</v>
      </c>
      <c r="S233" s="19">
        <f t="shared" si="17"/>
        <v>0</v>
      </c>
      <c r="T233" s="19">
        <f t="shared" si="14"/>
        <v>-9.8113502924911931</v>
      </c>
      <c r="U233" s="19">
        <f t="shared" si="15"/>
        <v>0</v>
      </c>
      <c r="V233" s="19">
        <f t="shared" si="16"/>
        <v>0</v>
      </c>
    </row>
    <row r="234" spans="1:22" x14ac:dyDescent="0.25">
      <c r="A234" s="26">
        <f>Wellpath!E234</f>
        <v>0</v>
      </c>
      <c r="B234" s="22">
        <v>0</v>
      </c>
      <c r="C234" s="22">
        <v>0</v>
      </c>
      <c r="D234" s="22">
        <v>1</v>
      </c>
      <c r="E234" s="20">
        <f>Model!$W$22*((drdp!B234+drdp!K234)*'DEC-OS'!$B234+(drdp!E234+drdp!N234)*'DEC-OS'!$C234+(drdp!H234+drdp!Q234)*'DEC-OS'!$D234)</f>
        <v>0</v>
      </c>
      <c r="F234" s="20">
        <f>Model!$W$22*((drdp!C234+drdp!L234)*'DEC-OS'!$B234+(drdp!F234+drdp!O234)*'DEC-OS'!$C234+(drdp!I234+drdp!R234)*'DEC-OS'!$D234)</f>
        <v>0</v>
      </c>
      <c r="G234" s="20">
        <f>Model!$W$22*((drdp!D234+drdp!M234)*'DEC-OS'!$B234+(drdp!G234+drdp!P234)*'DEC-OS'!$C234+(drdp!J234+drdp!S234)*'DEC-OS'!$D234)</f>
        <v>0</v>
      </c>
      <c r="H234" s="18">
        <f>Model!$W$22*((drdp!B234)*'DEC-OS'!$B234+(drdp!E234)*'DEC-OS'!$C234+(drdp!H234)*'DEC-OS'!$D234)</f>
        <v>0</v>
      </c>
      <c r="I234" s="18">
        <f>Model!$W$22*((drdp!C234)*'DEC-OS'!$B234+(drdp!F234)*'DEC-OS'!$C234+(drdp!I234)*'DEC-OS'!$D234)</f>
        <v>0</v>
      </c>
      <c r="J234" s="18">
        <f>Model!$W$22*((drdp!D234)*'DEC-OS'!$B234+(drdp!G234)*'DEC-OS'!$C234+(drdp!J234)*'DEC-OS'!$D234)</f>
        <v>0</v>
      </c>
      <c r="K234" s="21">
        <f>SUM(E$3:E233)+H234</f>
        <v>-3.1317489001877576</v>
      </c>
      <c r="L234" s="21">
        <f>SUM(F$3:F233)+I234</f>
        <v>3.1328662051746785</v>
      </c>
      <c r="M234" s="21">
        <f>SUM(G$3:G233)+J234</f>
        <v>0</v>
      </c>
      <c r="N234" s="21"/>
      <c r="O234" s="21"/>
      <c r="P234" s="21"/>
      <c r="Q234" s="19">
        <f t="shared" si="17"/>
        <v>9.8078511738272294</v>
      </c>
      <c r="R234" s="19">
        <f t="shared" si="17"/>
        <v>9.8148506595255913</v>
      </c>
      <c r="S234" s="19">
        <f t="shared" si="17"/>
        <v>0</v>
      </c>
      <c r="T234" s="19">
        <f t="shared" si="14"/>
        <v>-9.8113502924911931</v>
      </c>
      <c r="U234" s="19">
        <f t="shared" si="15"/>
        <v>0</v>
      </c>
      <c r="V234" s="19">
        <f t="shared" si="16"/>
        <v>0</v>
      </c>
    </row>
    <row r="235" spans="1:22" x14ac:dyDescent="0.25">
      <c r="A235" s="26">
        <f>Wellpath!E235</f>
        <v>0</v>
      </c>
      <c r="B235" s="22">
        <v>0</v>
      </c>
      <c r="C235" s="22">
        <v>0</v>
      </c>
      <c r="D235" s="22">
        <v>1</v>
      </c>
      <c r="E235" s="20">
        <f>Model!$W$22*((drdp!B235+drdp!K235)*'DEC-OS'!$B235+(drdp!E235+drdp!N235)*'DEC-OS'!$C235+(drdp!H235+drdp!Q235)*'DEC-OS'!$D235)</f>
        <v>0</v>
      </c>
      <c r="F235" s="20">
        <f>Model!$W$22*((drdp!C235+drdp!L235)*'DEC-OS'!$B235+(drdp!F235+drdp!O235)*'DEC-OS'!$C235+(drdp!I235+drdp!R235)*'DEC-OS'!$D235)</f>
        <v>0</v>
      </c>
      <c r="G235" s="20">
        <f>Model!$W$22*((drdp!D235+drdp!M235)*'DEC-OS'!$B235+(drdp!G235+drdp!P235)*'DEC-OS'!$C235+(drdp!J235+drdp!S235)*'DEC-OS'!$D235)</f>
        <v>0</v>
      </c>
      <c r="H235" s="18">
        <f>Model!$W$22*((drdp!B235)*'DEC-OS'!$B235+(drdp!E235)*'DEC-OS'!$C235+(drdp!H235)*'DEC-OS'!$D235)</f>
        <v>0</v>
      </c>
      <c r="I235" s="18">
        <f>Model!$W$22*((drdp!C235)*'DEC-OS'!$B235+(drdp!F235)*'DEC-OS'!$C235+(drdp!I235)*'DEC-OS'!$D235)</f>
        <v>0</v>
      </c>
      <c r="J235" s="18">
        <f>Model!$W$22*((drdp!D235)*'DEC-OS'!$B235+(drdp!G235)*'DEC-OS'!$C235+(drdp!J235)*'DEC-OS'!$D235)</f>
        <v>0</v>
      </c>
      <c r="K235" s="21">
        <f>SUM(E$3:E234)+H235</f>
        <v>-3.1317489001877576</v>
      </c>
      <c r="L235" s="21">
        <f>SUM(F$3:F234)+I235</f>
        <v>3.1328662051746785</v>
      </c>
      <c r="M235" s="21">
        <f>SUM(G$3:G234)+J235</f>
        <v>0</v>
      </c>
      <c r="N235" s="21"/>
      <c r="O235" s="21"/>
      <c r="P235" s="21"/>
      <c r="Q235" s="19">
        <f t="shared" si="17"/>
        <v>9.8078511738272294</v>
      </c>
      <c r="R235" s="19">
        <f t="shared" si="17"/>
        <v>9.8148506595255913</v>
      </c>
      <c r="S235" s="19">
        <f t="shared" si="17"/>
        <v>0</v>
      </c>
      <c r="T235" s="19">
        <f t="shared" si="14"/>
        <v>-9.8113502924911931</v>
      </c>
      <c r="U235" s="19">
        <f t="shared" si="15"/>
        <v>0</v>
      </c>
      <c r="V235" s="19">
        <f t="shared" si="16"/>
        <v>0</v>
      </c>
    </row>
    <row r="236" spans="1:22" x14ac:dyDescent="0.25">
      <c r="A236" s="26">
        <f>Wellpath!E236</f>
        <v>0</v>
      </c>
      <c r="B236" s="22">
        <v>0</v>
      </c>
      <c r="C236" s="22">
        <v>0</v>
      </c>
      <c r="D236" s="22">
        <v>1</v>
      </c>
      <c r="E236" s="20">
        <f>Model!$W$22*((drdp!B236+drdp!K236)*'DEC-OS'!$B236+(drdp!E236+drdp!N236)*'DEC-OS'!$C236+(drdp!H236+drdp!Q236)*'DEC-OS'!$D236)</f>
        <v>0</v>
      </c>
      <c r="F236" s="20">
        <f>Model!$W$22*((drdp!C236+drdp!L236)*'DEC-OS'!$B236+(drdp!F236+drdp!O236)*'DEC-OS'!$C236+(drdp!I236+drdp!R236)*'DEC-OS'!$D236)</f>
        <v>0</v>
      </c>
      <c r="G236" s="20">
        <f>Model!$W$22*((drdp!D236+drdp!M236)*'DEC-OS'!$B236+(drdp!G236+drdp!P236)*'DEC-OS'!$C236+(drdp!J236+drdp!S236)*'DEC-OS'!$D236)</f>
        <v>0</v>
      </c>
      <c r="H236" s="18">
        <f>Model!$W$22*((drdp!B236)*'DEC-OS'!$B236+(drdp!E236)*'DEC-OS'!$C236+(drdp!H236)*'DEC-OS'!$D236)</f>
        <v>0</v>
      </c>
      <c r="I236" s="18">
        <f>Model!$W$22*((drdp!C236)*'DEC-OS'!$B236+(drdp!F236)*'DEC-OS'!$C236+(drdp!I236)*'DEC-OS'!$D236)</f>
        <v>0</v>
      </c>
      <c r="J236" s="18">
        <f>Model!$W$22*((drdp!D236)*'DEC-OS'!$B236+(drdp!G236)*'DEC-OS'!$C236+(drdp!J236)*'DEC-OS'!$D236)</f>
        <v>0</v>
      </c>
      <c r="K236" s="21">
        <f>SUM(E$3:E235)+H236</f>
        <v>-3.1317489001877576</v>
      </c>
      <c r="L236" s="21">
        <f>SUM(F$3:F235)+I236</f>
        <v>3.1328662051746785</v>
      </c>
      <c r="M236" s="21">
        <f>SUM(G$3:G235)+J236</f>
        <v>0</v>
      </c>
      <c r="N236" s="21"/>
      <c r="O236" s="21"/>
      <c r="P236" s="21"/>
      <c r="Q236" s="19">
        <f t="shared" si="17"/>
        <v>9.8078511738272294</v>
      </c>
      <c r="R236" s="19">
        <f t="shared" si="17"/>
        <v>9.8148506595255913</v>
      </c>
      <c r="S236" s="19">
        <f t="shared" si="17"/>
        <v>0</v>
      </c>
      <c r="T236" s="19">
        <f t="shared" si="14"/>
        <v>-9.8113502924911931</v>
      </c>
      <c r="U236" s="19">
        <f t="shared" si="15"/>
        <v>0</v>
      </c>
      <c r="V236" s="19">
        <f t="shared" si="16"/>
        <v>0</v>
      </c>
    </row>
    <row r="237" spans="1:22" x14ac:dyDescent="0.25">
      <c r="A237" s="26">
        <f>Wellpath!E237</f>
        <v>0</v>
      </c>
      <c r="B237" s="22">
        <v>0</v>
      </c>
      <c r="C237" s="22">
        <v>0</v>
      </c>
      <c r="D237" s="22">
        <v>1</v>
      </c>
      <c r="E237" s="20">
        <f>Model!$W$22*((drdp!B237+drdp!K237)*'DEC-OS'!$B237+(drdp!E237+drdp!N237)*'DEC-OS'!$C237+(drdp!H237+drdp!Q237)*'DEC-OS'!$D237)</f>
        <v>0</v>
      </c>
      <c r="F237" s="20">
        <f>Model!$W$22*((drdp!C237+drdp!L237)*'DEC-OS'!$B237+(drdp!F237+drdp!O237)*'DEC-OS'!$C237+(drdp!I237+drdp!R237)*'DEC-OS'!$D237)</f>
        <v>0</v>
      </c>
      <c r="G237" s="20">
        <f>Model!$W$22*((drdp!D237+drdp!M237)*'DEC-OS'!$B237+(drdp!G237+drdp!P237)*'DEC-OS'!$C237+(drdp!J237+drdp!S237)*'DEC-OS'!$D237)</f>
        <v>0</v>
      </c>
      <c r="H237" s="18">
        <f>Model!$W$22*((drdp!B237)*'DEC-OS'!$B237+(drdp!E237)*'DEC-OS'!$C237+(drdp!H237)*'DEC-OS'!$D237)</f>
        <v>0</v>
      </c>
      <c r="I237" s="18">
        <f>Model!$W$22*((drdp!C237)*'DEC-OS'!$B237+(drdp!F237)*'DEC-OS'!$C237+(drdp!I237)*'DEC-OS'!$D237)</f>
        <v>0</v>
      </c>
      <c r="J237" s="18">
        <f>Model!$W$22*((drdp!D237)*'DEC-OS'!$B237+(drdp!G237)*'DEC-OS'!$C237+(drdp!J237)*'DEC-OS'!$D237)</f>
        <v>0</v>
      </c>
      <c r="K237" s="21">
        <f>SUM(E$3:E236)+H237</f>
        <v>-3.1317489001877576</v>
      </c>
      <c r="L237" s="21">
        <f>SUM(F$3:F236)+I237</f>
        <v>3.1328662051746785</v>
      </c>
      <c r="M237" s="21">
        <f>SUM(G$3:G236)+J237</f>
        <v>0</v>
      </c>
      <c r="N237" s="21"/>
      <c r="O237" s="21"/>
      <c r="P237" s="21"/>
      <c r="Q237" s="19">
        <f t="shared" si="17"/>
        <v>9.8078511738272294</v>
      </c>
      <c r="R237" s="19">
        <f t="shared" si="17"/>
        <v>9.8148506595255913</v>
      </c>
      <c r="S237" s="19">
        <f t="shared" si="17"/>
        <v>0</v>
      </c>
      <c r="T237" s="19">
        <f t="shared" si="14"/>
        <v>-9.8113502924911931</v>
      </c>
      <c r="U237" s="19">
        <f t="shared" si="15"/>
        <v>0</v>
      </c>
      <c r="V237" s="19">
        <f t="shared" si="16"/>
        <v>0</v>
      </c>
    </row>
    <row r="238" spans="1:22" x14ac:dyDescent="0.25">
      <c r="A238" s="26">
        <f>Wellpath!E238</f>
        <v>0</v>
      </c>
      <c r="B238" s="22">
        <v>0</v>
      </c>
      <c r="C238" s="22">
        <v>0</v>
      </c>
      <c r="D238" s="22">
        <v>1</v>
      </c>
      <c r="E238" s="20">
        <f>Model!$W$22*((drdp!B238+drdp!K238)*'DEC-OS'!$B238+(drdp!E238+drdp!N238)*'DEC-OS'!$C238+(drdp!H238+drdp!Q238)*'DEC-OS'!$D238)</f>
        <v>0</v>
      </c>
      <c r="F238" s="20">
        <f>Model!$W$22*((drdp!C238+drdp!L238)*'DEC-OS'!$B238+(drdp!F238+drdp!O238)*'DEC-OS'!$C238+(drdp!I238+drdp!R238)*'DEC-OS'!$D238)</f>
        <v>0</v>
      </c>
      <c r="G238" s="20">
        <f>Model!$W$22*((drdp!D238+drdp!M238)*'DEC-OS'!$B238+(drdp!G238+drdp!P238)*'DEC-OS'!$C238+(drdp!J238+drdp!S238)*'DEC-OS'!$D238)</f>
        <v>0</v>
      </c>
      <c r="H238" s="18">
        <f>Model!$W$22*((drdp!B238)*'DEC-OS'!$B238+(drdp!E238)*'DEC-OS'!$C238+(drdp!H238)*'DEC-OS'!$D238)</f>
        <v>0</v>
      </c>
      <c r="I238" s="18">
        <f>Model!$W$22*((drdp!C238)*'DEC-OS'!$B238+(drdp!F238)*'DEC-OS'!$C238+(drdp!I238)*'DEC-OS'!$D238)</f>
        <v>0</v>
      </c>
      <c r="J238" s="18">
        <f>Model!$W$22*((drdp!D238)*'DEC-OS'!$B238+(drdp!G238)*'DEC-OS'!$C238+(drdp!J238)*'DEC-OS'!$D238)</f>
        <v>0</v>
      </c>
      <c r="K238" s="21">
        <f>SUM(E$3:E237)+H238</f>
        <v>-3.1317489001877576</v>
      </c>
      <c r="L238" s="21">
        <f>SUM(F$3:F237)+I238</f>
        <v>3.1328662051746785</v>
      </c>
      <c r="M238" s="21">
        <f>SUM(G$3:G237)+J238</f>
        <v>0</v>
      </c>
      <c r="N238" s="21"/>
      <c r="O238" s="21"/>
      <c r="P238" s="21"/>
      <c r="Q238" s="19">
        <f t="shared" si="17"/>
        <v>9.8078511738272294</v>
      </c>
      <c r="R238" s="19">
        <f t="shared" si="17"/>
        <v>9.8148506595255913</v>
      </c>
      <c r="S238" s="19">
        <f t="shared" si="17"/>
        <v>0</v>
      </c>
      <c r="T238" s="19">
        <f t="shared" si="14"/>
        <v>-9.8113502924911931</v>
      </c>
      <c r="U238" s="19">
        <f t="shared" si="15"/>
        <v>0</v>
      </c>
      <c r="V238" s="19">
        <f t="shared" si="16"/>
        <v>0</v>
      </c>
    </row>
    <row r="239" spans="1:22" x14ac:dyDescent="0.25">
      <c r="A239" s="26">
        <f>Wellpath!E239</f>
        <v>0</v>
      </c>
      <c r="B239" s="22">
        <v>0</v>
      </c>
      <c r="C239" s="22">
        <v>0</v>
      </c>
      <c r="D239" s="22">
        <v>1</v>
      </c>
      <c r="E239" s="20">
        <f>Model!$W$22*((drdp!B239+drdp!K239)*'DEC-OS'!$B239+(drdp!E239+drdp!N239)*'DEC-OS'!$C239+(drdp!H239+drdp!Q239)*'DEC-OS'!$D239)</f>
        <v>0</v>
      </c>
      <c r="F239" s="20">
        <f>Model!$W$22*((drdp!C239+drdp!L239)*'DEC-OS'!$B239+(drdp!F239+drdp!O239)*'DEC-OS'!$C239+(drdp!I239+drdp!R239)*'DEC-OS'!$D239)</f>
        <v>0</v>
      </c>
      <c r="G239" s="20">
        <f>Model!$W$22*((drdp!D239+drdp!M239)*'DEC-OS'!$B239+(drdp!G239+drdp!P239)*'DEC-OS'!$C239+(drdp!J239+drdp!S239)*'DEC-OS'!$D239)</f>
        <v>0</v>
      </c>
      <c r="H239" s="18">
        <f>Model!$W$22*((drdp!B239)*'DEC-OS'!$B239+(drdp!E239)*'DEC-OS'!$C239+(drdp!H239)*'DEC-OS'!$D239)</f>
        <v>0</v>
      </c>
      <c r="I239" s="18">
        <f>Model!$W$22*((drdp!C239)*'DEC-OS'!$B239+(drdp!F239)*'DEC-OS'!$C239+(drdp!I239)*'DEC-OS'!$D239)</f>
        <v>0</v>
      </c>
      <c r="J239" s="18">
        <f>Model!$W$22*((drdp!D239)*'DEC-OS'!$B239+(drdp!G239)*'DEC-OS'!$C239+(drdp!J239)*'DEC-OS'!$D239)</f>
        <v>0</v>
      </c>
      <c r="K239" s="21">
        <f>SUM(E$3:E238)+H239</f>
        <v>-3.1317489001877576</v>
      </c>
      <c r="L239" s="21">
        <f>SUM(F$3:F238)+I239</f>
        <v>3.1328662051746785</v>
      </c>
      <c r="M239" s="21">
        <f>SUM(G$3:G238)+J239</f>
        <v>0</v>
      </c>
      <c r="N239" s="21"/>
      <c r="O239" s="21"/>
      <c r="P239" s="21"/>
      <c r="Q239" s="19">
        <f t="shared" si="17"/>
        <v>9.8078511738272294</v>
      </c>
      <c r="R239" s="19">
        <f t="shared" si="17"/>
        <v>9.8148506595255913</v>
      </c>
      <c r="S239" s="19">
        <f t="shared" si="17"/>
        <v>0</v>
      </c>
      <c r="T239" s="19">
        <f t="shared" si="14"/>
        <v>-9.8113502924911931</v>
      </c>
      <c r="U239" s="19">
        <f t="shared" si="15"/>
        <v>0</v>
      </c>
      <c r="V239" s="19">
        <f t="shared" si="16"/>
        <v>0</v>
      </c>
    </row>
    <row r="240" spans="1:22" x14ac:dyDescent="0.25">
      <c r="A240" s="26">
        <f>Wellpath!E240</f>
        <v>0</v>
      </c>
      <c r="B240" s="22">
        <v>0</v>
      </c>
      <c r="C240" s="22">
        <v>0</v>
      </c>
      <c r="D240" s="22">
        <v>1</v>
      </c>
      <c r="E240" s="20">
        <f>Model!$W$22*((drdp!B240+drdp!K240)*'DEC-OS'!$B240+(drdp!E240+drdp!N240)*'DEC-OS'!$C240+(drdp!H240+drdp!Q240)*'DEC-OS'!$D240)</f>
        <v>0</v>
      </c>
      <c r="F240" s="20">
        <f>Model!$W$22*((drdp!C240+drdp!L240)*'DEC-OS'!$B240+(drdp!F240+drdp!O240)*'DEC-OS'!$C240+(drdp!I240+drdp!R240)*'DEC-OS'!$D240)</f>
        <v>0</v>
      </c>
      <c r="G240" s="20">
        <f>Model!$W$22*((drdp!D240+drdp!M240)*'DEC-OS'!$B240+(drdp!G240+drdp!P240)*'DEC-OS'!$C240+(drdp!J240+drdp!S240)*'DEC-OS'!$D240)</f>
        <v>0</v>
      </c>
      <c r="H240" s="18">
        <f>Model!$W$22*((drdp!B240)*'DEC-OS'!$B240+(drdp!E240)*'DEC-OS'!$C240+(drdp!H240)*'DEC-OS'!$D240)</f>
        <v>0</v>
      </c>
      <c r="I240" s="18">
        <f>Model!$W$22*((drdp!C240)*'DEC-OS'!$B240+(drdp!F240)*'DEC-OS'!$C240+(drdp!I240)*'DEC-OS'!$D240)</f>
        <v>0</v>
      </c>
      <c r="J240" s="18">
        <f>Model!$W$22*((drdp!D240)*'DEC-OS'!$B240+(drdp!G240)*'DEC-OS'!$C240+(drdp!J240)*'DEC-OS'!$D240)</f>
        <v>0</v>
      </c>
      <c r="K240" s="21">
        <f>SUM(E$3:E239)+H240</f>
        <v>-3.1317489001877576</v>
      </c>
      <c r="L240" s="21">
        <f>SUM(F$3:F239)+I240</f>
        <v>3.1328662051746785</v>
      </c>
      <c r="M240" s="21">
        <f>SUM(G$3:G239)+J240</f>
        <v>0</v>
      </c>
      <c r="N240" s="21"/>
      <c r="O240" s="21"/>
      <c r="P240" s="21"/>
      <c r="Q240" s="19">
        <f t="shared" si="17"/>
        <v>9.8078511738272294</v>
      </c>
      <c r="R240" s="19">
        <f t="shared" si="17"/>
        <v>9.8148506595255913</v>
      </c>
      <c r="S240" s="19">
        <f t="shared" si="17"/>
        <v>0</v>
      </c>
      <c r="T240" s="19">
        <f t="shared" si="14"/>
        <v>-9.8113502924911931</v>
      </c>
      <c r="U240" s="19">
        <f t="shared" si="15"/>
        <v>0</v>
      </c>
      <c r="V240" s="19">
        <f t="shared" si="16"/>
        <v>0</v>
      </c>
    </row>
    <row r="241" spans="1:22" x14ac:dyDescent="0.25">
      <c r="A241" s="26">
        <f>Wellpath!E241</f>
        <v>0</v>
      </c>
      <c r="B241" s="22">
        <v>0</v>
      </c>
      <c r="C241" s="22">
        <v>0</v>
      </c>
      <c r="D241" s="22">
        <v>1</v>
      </c>
      <c r="E241" s="20">
        <f>Model!$W$22*((drdp!B241+drdp!K241)*'DEC-OS'!$B241+(drdp!E241+drdp!N241)*'DEC-OS'!$C241+(drdp!H241+drdp!Q241)*'DEC-OS'!$D241)</f>
        <v>0</v>
      </c>
      <c r="F241" s="20">
        <f>Model!$W$22*((drdp!C241+drdp!L241)*'DEC-OS'!$B241+(drdp!F241+drdp!O241)*'DEC-OS'!$C241+(drdp!I241+drdp!R241)*'DEC-OS'!$D241)</f>
        <v>0</v>
      </c>
      <c r="G241" s="20">
        <f>Model!$W$22*((drdp!D241+drdp!M241)*'DEC-OS'!$B241+(drdp!G241+drdp!P241)*'DEC-OS'!$C241+(drdp!J241+drdp!S241)*'DEC-OS'!$D241)</f>
        <v>0</v>
      </c>
      <c r="H241" s="18">
        <f>Model!$W$22*((drdp!B241)*'DEC-OS'!$B241+(drdp!E241)*'DEC-OS'!$C241+(drdp!H241)*'DEC-OS'!$D241)</f>
        <v>0</v>
      </c>
      <c r="I241" s="18">
        <f>Model!$W$22*((drdp!C241)*'DEC-OS'!$B241+(drdp!F241)*'DEC-OS'!$C241+(drdp!I241)*'DEC-OS'!$D241)</f>
        <v>0</v>
      </c>
      <c r="J241" s="18">
        <f>Model!$W$22*((drdp!D241)*'DEC-OS'!$B241+(drdp!G241)*'DEC-OS'!$C241+(drdp!J241)*'DEC-OS'!$D241)</f>
        <v>0</v>
      </c>
      <c r="K241" s="21">
        <f>SUM(E$3:E240)+H241</f>
        <v>-3.1317489001877576</v>
      </c>
      <c r="L241" s="21">
        <f>SUM(F$3:F240)+I241</f>
        <v>3.1328662051746785</v>
      </c>
      <c r="M241" s="21">
        <f>SUM(G$3:G240)+J241</f>
        <v>0</v>
      </c>
      <c r="N241" s="21"/>
      <c r="O241" s="21"/>
      <c r="P241" s="21"/>
      <c r="Q241" s="19">
        <f t="shared" si="17"/>
        <v>9.8078511738272294</v>
      </c>
      <c r="R241" s="19">
        <f t="shared" si="17"/>
        <v>9.8148506595255913</v>
      </c>
      <c r="S241" s="19">
        <f t="shared" si="17"/>
        <v>0</v>
      </c>
      <c r="T241" s="19">
        <f t="shared" si="14"/>
        <v>-9.8113502924911931</v>
      </c>
      <c r="U241" s="19">
        <f t="shared" si="15"/>
        <v>0</v>
      </c>
      <c r="V241" s="19">
        <f t="shared" si="16"/>
        <v>0</v>
      </c>
    </row>
    <row r="242" spans="1:22" x14ac:dyDescent="0.25">
      <c r="A242" s="26">
        <f>Wellpath!E242</f>
        <v>0</v>
      </c>
      <c r="B242" s="22">
        <v>0</v>
      </c>
      <c r="C242" s="22">
        <v>0</v>
      </c>
      <c r="D242" s="22">
        <v>1</v>
      </c>
      <c r="E242" s="20">
        <f>Model!$W$22*((drdp!B242+drdp!K242)*'DEC-OS'!$B242+(drdp!E242+drdp!N242)*'DEC-OS'!$C242+(drdp!H242+drdp!Q242)*'DEC-OS'!$D242)</f>
        <v>0</v>
      </c>
      <c r="F242" s="20">
        <f>Model!$W$22*((drdp!C242+drdp!L242)*'DEC-OS'!$B242+(drdp!F242+drdp!O242)*'DEC-OS'!$C242+(drdp!I242+drdp!R242)*'DEC-OS'!$D242)</f>
        <v>0</v>
      </c>
      <c r="G242" s="20">
        <f>Model!$W$22*((drdp!D242+drdp!M242)*'DEC-OS'!$B242+(drdp!G242+drdp!P242)*'DEC-OS'!$C242+(drdp!J242+drdp!S242)*'DEC-OS'!$D242)</f>
        <v>0</v>
      </c>
      <c r="H242" s="18">
        <f>Model!$W$22*((drdp!B242)*'DEC-OS'!$B242+(drdp!E242)*'DEC-OS'!$C242+(drdp!H242)*'DEC-OS'!$D242)</f>
        <v>0</v>
      </c>
      <c r="I242" s="18">
        <f>Model!$W$22*((drdp!C242)*'DEC-OS'!$B242+(drdp!F242)*'DEC-OS'!$C242+(drdp!I242)*'DEC-OS'!$D242)</f>
        <v>0</v>
      </c>
      <c r="J242" s="18">
        <f>Model!$W$22*((drdp!D242)*'DEC-OS'!$B242+(drdp!G242)*'DEC-OS'!$C242+(drdp!J242)*'DEC-OS'!$D242)</f>
        <v>0</v>
      </c>
      <c r="K242" s="21">
        <f>SUM(E$3:E241)+H242</f>
        <v>-3.1317489001877576</v>
      </c>
      <c r="L242" s="21">
        <f>SUM(F$3:F241)+I242</f>
        <v>3.1328662051746785</v>
      </c>
      <c r="M242" s="21">
        <f>SUM(G$3:G241)+J242</f>
        <v>0</v>
      </c>
      <c r="N242" s="21"/>
      <c r="O242" s="21"/>
      <c r="P242" s="21"/>
      <c r="Q242" s="19">
        <f t="shared" si="17"/>
        <v>9.8078511738272294</v>
      </c>
      <c r="R242" s="19">
        <f t="shared" si="17"/>
        <v>9.8148506595255913</v>
      </c>
      <c r="S242" s="19">
        <f t="shared" si="17"/>
        <v>0</v>
      </c>
      <c r="T242" s="19">
        <f t="shared" si="14"/>
        <v>-9.8113502924911931</v>
      </c>
      <c r="U242" s="19">
        <f t="shared" si="15"/>
        <v>0</v>
      </c>
      <c r="V242" s="19">
        <f t="shared" si="16"/>
        <v>0</v>
      </c>
    </row>
    <row r="243" spans="1:22" x14ac:dyDescent="0.25">
      <c r="A243" s="26">
        <f>Wellpath!E243</f>
        <v>0</v>
      </c>
      <c r="B243" s="22">
        <v>0</v>
      </c>
      <c r="C243" s="22">
        <v>0</v>
      </c>
      <c r="D243" s="22">
        <v>1</v>
      </c>
      <c r="E243" s="20">
        <f>Model!$W$22*((drdp!B243+drdp!K243)*'DEC-OS'!$B243+(drdp!E243+drdp!N243)*'DEC-OS'!$C243+(drdp!H243+drdp!Q243)*'DEC-OS'!$D243)</f>
        <v>0</v>
      </c>
      <c r="F243" s="20">
        <f>Model!$W$22*((drdp!C243+drdp!L243)*'DEC-OS'!$B243+(drdp!F243+drdp!O243)*'DEC-OS'!$C243+(drdp!I243+drdp!R243)*'DEC-OS'!$D243)</f>
        <v>0</v>
      </c>
      <c r="G243" s="20">
        <f>Model!$W$22*((drdp!D243+drdp!M243)*'DEC-OS'!$B243+(drdp!G243+drdp!P243)*'DEC-OS'!$C243+(drdp!J243+drdp!S243)*'DEC-OS'!$D243)</f>
        <v>0</v>
      </c>
      <c r="H243" s="18">
        <f>Model!$W$22*((drdp!B243)*'DEC-OS'!$B243+(drdp!E243)*'DEC-OS'!$C243+(drdp!H243)*'DEC-OS'!$D243)</f>
        <v>0</v>
      </c>
      <c r="I243" s="18">
        <f>Model!$W$22*((drdp!C243)*'DEC-OS'!$B243+(drdp!F243)*'DEC-OS'!$C243+(drdp!I243)*'DEC-OS'!$D243)</f>
        <v>0</v>
      </c>
      <c r="J243" s="18">
        <f>Model!$W$22*((drdp!D243)*'DEC-OS'!$B243+(drdp!G243)*'DEC-OS'!$C243+(drdp!J243)*'DEC-OS'!$D243)</f>
        <v>0</v>
      </c>
      <c r="K243" s="21">
        <f>SUM(E$3:E242)+H243</f>
        <v>-3.1317489001877576</v>
      </c>
      <c r="L243" s="21">
        <f>SUM(F$3:F242)+I243</f>
        <v>3.1328662051746785</v>
      </c>
      <c r="M243" s="21">
        <f>SUM(G$3:G242)+J243</f>
        <v>0</v>
      </c>
      <c r="N243" s="21"/>
      <c r="O243" s="21"/>
      <c r="P243" s="21"/>
      <c r="Q243" s="19">
        <f t="shared" si="17"/>
        <v>9.8078511738272294</v>
      </c>
      <c r="R243" s="19">
        <f t="shared" si="17"/>
        <v>9.8148506595255913</v>
      </c>
      <c r="S243" s="19">
        <f t="shared" si="17"/>
        <v>0</v>
      </c>
      <c r="T243" s="19">
        <f t="shared" si="14"/>
        <v>-9.8113502924911931</v>
      </c>
      <c r="U243" s="19">
        <f t="shared" si="15"/>
        <v>0</v>
      </c>
      <c r="V243" s="19">
        <f t="shared" si="16"/>
        <v>0</v>
      </c>
    </row>
    <row r="244" spans="1:22" x14ac:dyDescent="0.25">
      <c r="A244" s="26">
        <f>Wellpath!E244</f>
        <v>0</v>
      </c>
      <c r="B244" s="22">
        <v>0</v>
      </c>
      <c r="C244" s="22">
        <v>0</v>
      </c>
      <c r="D244" s="22">
        <v>1</v>
      </c>
      <c r="E244" s="20">
        <f>Model!$W$22*((drdp!B244+drdp!K244)*'DEC-OS'!$B244+(drdp!E244+drdp!N244)*'DEC-OS'!$C244+(drdp!H244+drdp!Q244)*'DEC-OS'!$D244)</f>
        <v>0</v>
      </c>
      <c r="F244" s="20">
        <f>Model!$W$22*((drdp!C244+drdp!L244)*'DEC-OS'!$B244+(drdp!F244+drdp!O244)*'DEC-OS'!$C244+(drdp!I244+drdp!R244)*'DEC-OS'!$D244)</f>
        <v>0</v>
      </c>
      <c r="G244" s="20">
        <f>Model!$W$22*((drdp!D244+drdp!M244)*'DEC-OS'!$B244+(drdp!G244+drdp!P244)*'DEC-OS'!$C244+(drdp!J244+drdp!S244)*'DEC-OS'!$D244)</f>
        <v>0</v>
      </c>
      <c r="H244" s="18">
        <f>Model!$W$22*((drdp!B244)*'DEC-OS'!$B244+(drdp!E244)*'DEC-OS'!$C244+(drdp!H244)*'DEC-OS'!$D244)</f>
        <v>0</v>
      </c>
      <c r="I244" s="18">
        <f>Model!$W$22*((drdp!C244)*'DEC-OS'!$B244+(drdp!F244)*'DEC-OS'!$C244+(drdp!I244)*'DEC-OS'!$D244)</f>
        <v>0</v>
      </c>
      <c r="J244" s="18">
        <f>Model!$W$22*((drdp!D244)*'DEC-OS'!$B244+(drdp!G244)*'DEC-OS'!$C244+(drdp!J244)*'DEC-OS'!$D244)</f>
        <v>0</v>
      </c>
      <c r="K244" s="21">
        <f>SUM(E$3:E243)+H244</f>
        <v>-3.1317489001877576</v>
      </c>
      <c r="L244" s="21">
        <f>SUM(F$3:F243)+I244</f>
        <v>3.1328662051746785</v>
      </c>
      <c r="M244" s="21">
        <f>SUM(G$3:G243)+J244</f>
        <v>0</v>
      </c>
      <c r="N244" s="21"/>
      <c r="O244" s="21"/>
      <c r="P244" s="21"/>
      <c r="Q244" s="19">
        <f t="shared" si="17"/>
        <v>9.8078511738272294</v>
      </c>
      <c r="R244" s="19">
        <f t="shared" si="17"/>
        <v>9.8148506595255913</v>
      </c>
      <c r="S244" s="19">
        <f t="shared" si="17"/>
        <v>0</v>
      </c>
      <c r="T244" s="19">
        <f t="shared" si="14"/>
        <v>-9.8113502924911931</v>
      </c>
      <c r="U244" s="19">
        <f t="shared" si="15"/>
        <v>0</v>
      </c>
      <c r="V244" s="19">
        <f t="shared" si="16"/>
        <v>0</v>
      </c>
    </row>
    <row r="245" spans="1:22" x14ac:dyDescent="0.25">
      <c r="A245" s="26">
        <f>Wellpath!E245</f>
        <v>0</v>
      </c>
      <c r="B245" s="22">
        <v>0</v>
      </c>
      <c r="C245" s="22">
        <v>0</v>
      </c>
      <c r="D245" s="22">
        <v>1</v>
      </c>
      <c r="E245" s="20">
        <f>Model!$W$22*((drdp!B245+drdp!K245)*'DEC-OS'!$B245+(drdp!E245+drdp!N245)*'DEC-OS'!$C245+(drdp!H245+drdp!Q245)*'DEC-OS'!$D245)</f>
        <v>0</v>
      </c>
      <c r="F245" s="20">
        <f>Model!$W$22*((drdp!C245+drdp!L245)*'DEC-OS'!$B245+(drdp!F245+drdp!O245)*'DEC-OS'!$C245+(drdp!I245+drdp!R245)*'DEC-OS'!$D245)</f>
        <v>0</v>
      </c>
      <c r="G245" s="20">
        <f>Model!$W$22*((drdp!D245+drdp!M245)*'DEC-OS'!$B245+(drdp!G245+drdp!P245)*'DEC-OS'!$C245+(drdp!J245+drdp!S245)*'DEC-OS'!$D245)</f>
        <v>0</v>
      </c>
      <c r="H245" s="18">
        <f>Model!$W$22*((drdp!B245)*'DEC-OS'!$B245+(drdp!E245)*'DEC-OS'!$C245+(drdp!H245)*'DEC-OS'!$D245)</f>
        <v>0</v>
      </c>
      <c r="I245" s="18">
        <f>Model!$W$22*((drdp!C245)*'DEC-OS'!$B245+(drdp!F245)*'DEC-OS'!$C245+(drdp!I245)*'DEC-OS'!$D245)</f>
        <v>0</v>
      </c>
      <c r="J245" s="18">
        <f>Model!$W$22*((drdp!D245)*'DEC-OS'!$B245+(drdp!G245)*'DEC-OS'!$C245+(drdp!J245)*'DEC-OS'!$D245)</f>
        <v>0</v>
      </c>
      <c r="K245" s="21">
        <f>SUM(E$3:E244)+H245</f>
        <v>-3.1317489001877576</v>
      </c>
      <c r="L245" s="21">
        <f>SUM(F$3:F244)+I245</f>
        <v>3.1328662051746785</v>
      </c>
      <c r="M245" s="21">
        <f>SUM(G$3:G244)+J245</f>
        <v>0</v>
      </c>
      <c r="N245" s="21"/>
      <c r="O245" s="21"/>
      <c r="P245" s="21"/>
      <c r="Q245" s="19">
        <f t="shared" si="17"/>
        <v>9.8078511738272294</v>
      </c>
      <c r="R245" s="19">
        <f t="shared" si="17"/>
        <v>9.8148506595255913</v>
      </c>
      <c r="S245" s="19">
        <f t="shared" si="17"/>
        <v>0</v>
      </c>
      <c r="T245" s="19">
        <f t="shared" si="14"/>
        <v>-9.8113502924911931</v>
      </c>
      <c r="U245" s="19">
        <f t="shared" si="15"/>
        <v>0</v>
      </c>
      <c r="V245" s="19">
        <f t="shared" si="16"/>
        <v>0</v>
      </c>
    </row>
    <row r="246" spans="1:22" x14ac:dyDescent="0.25">
      <c r="A246" s="26">
        <f>Wellpath!E246</f>
        <v>0</v>
      </c>
      <c r="B246" s="22">
        <v>0</v>
      </c>
      <c r="C246" s="22">
        <v>0</v>
      </c>
      <c r="D246" s="22">
        <v>1</v>
      </c>
      <c r="E246" s="20">
        <f>Model!$W$22*((drdp!B246+drdp!K246)*'DEC-OS'!$B246+(drdp!E246+drdp!N246)*'DEC-OS'!$C246+(drdp!H246+drdp!Q246)*'DEC-OS'!$D246)</f>
        <v>0</v>
      </c>
      <c r="F246" s="20">
        <f>Model!$W$22*((drdp!C246+drdp!L246)*'DEC-OS'!$B246+(drdp!F246+drdp!O246)*'DEC-OS'!$C246+(drdp!I246+drdp!R246)*'DEC-OS'!$D246)</f>
        <v>0</v>
      </c>
      <c r="G246" s="20">
        <f>Model!$W$22*((drdp!D246+drdp!M246)*'DEC-OS'!$B246+(drdp!G246+drdp!P246)*'DEC-OS'!$C246+(drdp!J246+drdp!S246)*'DEC-OS'!$D246)</f>
        <v>0</v>
      </c>
      <c r="H246" s="18">
        <f>Model!$W$22*((drdp!B246)*'DEC-OS'!$B246+(drdp!E246)*'DEC-OS'!$C246+(drdp!H246)*'DEC-OS'!$D246)</f>
        <v>0</v>
      </c>
      <c r="I246" s="18">
        <f>Model!$W$22*((drdp!C246)*'DEC-OS'!$B246+(drdp!F246)*'DEC-OS'!$C246+(drdp!I246)*'DEC-OS'!$D246)</f>
        <v>0</v>
      </c>
      <c r="J246" s="18">
        <f>Model!$W$22*((drdp!D246)*'DEC-OS'!$B246+(drdp!G246)*'DEC-OS'!$C246+(drdp!J246)*'DEC-OS'!$D246)</f>
        <v>0</v>
      </c>
      <c r="K246" s="21">
        <f>SUM(E$3:E245)+H246</f>
        <v>-3.1317489001877576</v>
      </c>
      <c r="L246" s="21">
        <f>SUM(F$3:F245)+I246</f>
        <v>3.1328662051746785</v>
      </c>
      <c r="M246" s="21">
        <f>SUM(G$3:G245)+J246</f>
        <v>0</v>
      </c>
      <c r="N246" s="21"/>
      <c r="O246" s="21"/>
      <c r="P246" s="21"/>
      <c r="Q246" s="19">
        <f t="shared" si="17"/>
        <v>9.8078511738272294</v>
      </c>
      <c r="R246" s="19">
        <f t="shared" si="17"/>
        <v>9.8148506595255913</v>
      </c>
      <c r="S246" s="19">
        <f t="shared" si="17"/>
        <v>0</v>
      </c>
      <c r="T246" s="19">
        <f t="shared" si="14"/>
        <v>-9.8113502924911931</v>
      </c>
      <c r="U246" s="19">
        <f t="shared" si="15"/>
        <v>0</v>
      </c>
      <c r="V246" s="19">
        <f t="shared" si="16"/>
        <v>0</v>
      </c>
    </row>
    <row r="247" spans="1:22" x14ac:dyDescent="0.25">
      <c r="A247" s="26">
        <f>Wellpath!E247</f>
        <v>0</v>
      </c>
      <c r="B247" s="22">
        <v>0</v>
      </c>
      <c r="C247" s="22">
        <v>0</v>
      </c>
      <c r="D247" s="22">
        <v>1</v>
      </c>
      <c r="E247" s="20">
        <f>Model!$W$22*((drdp!B247+drdp!K247)*'DEC-OS'!$B247+(drdp!E247+drdp!N247)*'DEC-OS'!$C247+(drdp!H247+drdp!Q247)*'DEC-OS'!$D247)</f>
        <v>0</v>
      </c>
      <c r="F247" s="20">
        <f>Model!$W$22*((drdp!C247+drdp!L247)*'DEC-OS'!$B247+(drdp!F247+drdp!O247)*'DEC-OS'!$C247+(drdp!I247+drdp!R247)*'DEC-OS'!$D247)</f>
        <v>0</v>
      </c>
      <c r="G247" s="20">
        <f>Model!$W$22*((drdp!D247+drdp!M247)*'DEC-OS'!$B247+(drdp!G247+drdp!P247)*'DEC-OS'!$C247+(drdp!J247+drdp!S247)*'DEC-OS'!$D247)</f>
        <v>0</v>
      </c>
      <c r="H247" s="18">
        <f>Model!$W$22*((drdp!B247)*'DEC-OS'!$B247+(drdp!E247)*'DEC-OS'!$C247+(drdp!H247)*'DEC-OS'!$D247)</f>
        <v>0</v>
      </c>
      <c r="I247" s="18">
        <f>Model!$W$22*((drdp!C247)*'DEC-OS'!$B247+(drdp!F247)*'DEC-OS'!$C247+(drdp!I247)*'DEC-OS'!$D247)</f>
        <v>0</v>
      </c>
      <c r="J247" s="18">
        <f>Model!$W$22*((drdp!D247)*'DEC-OS'!$B247+(drdp!G247)*'DEC-OS'!$C247+(drdp!J247)*'DEC-OS'!$D247)</f>
        <v>0</v>
      </c>
      <c r="K247" s="21">
        <f>SUM(E$3:E246)+H247</f>
        <v>-3.1317489001877576</v>
      </c>
      <c r="L247" s="21">
        <f>SUM(F$3:F246)+I247</f>
        <v>3.1328662051746785</v>
      </c>
      <c r="M247" s="21">
        <f>SUM(G$3:G246)+J247</f>
        <v>0</v>
      </c>
      <c r="N247" s="21"/>
      <c r="O247" s="21"/>
      <c r="P247" s="21"/>
      <c r="Q247" s="19">
        <f t="shared" si="17"/>
        <v>9.8078511738272294</v>
      </c>
      <c r="R247" s="19">
        <f t="shared" si="17"/>
        <v>9.8148506595255913</v>
      </c>
      <c r="S247" s="19">
        <f t="shared" si="17"/>
        <v>0</v>
      </c>
      <c r="T247" s="19">
        <f t="shared" si="14"/>
        <v>-9.8113502924911931</v>
      </c>
      <c r="U247" s="19">
        <f t="shared" si="15"/>
        <v>0</v>
      </c>
      <c r="V247" s="19">
        <f t="shared" si="16"/>
        <v>0</v>
      </c>
    </row>
    <row r="248" spans="1:22" x14ac:dyDescent="0.25">
      <c r="A248" s="26">
        <f>Wellpath!E248</f>
        <v>0</v>
      </c>
      <c r="B248" s="22">
        <v>0</v>
      </c>
      <c r="C248" s="22">
        <v>0</v>
      </c>
      <c r="D248" s="22">
        <v>1</v>
      </c>
      <c r="E248" s="20">
        <f>Model!$W$22*((drdp!B248+drdp!K248)*'DEC-OS'!$B248+(drdp!E248+drdp!N248)*'DEC-OS'!$C248+(drdp!H248+drdp!Q248)*'DEC-OS'!$D248)</f>
        <v>0</v>
      </c>
      <c r="F248" s="20">
        <f>Model!$W$22*((drdp!C248+drdp!L248)*'DEC-OS'!$B248+(drdp!F248+drdp!O248)*'DEC-OS'!$C248+(drdp!I248+drdp!R248)*'DEC-OS'!$D248)</f>
        <v>0</v>
      </c>
      <c r="G248" s="20">
        <f>Model!$W$22*((drdp!D248+drdp!M248)*'DEC-OS'!$B248+(drdp!G248+drdp!P248)*'DEC-OS'!$C248+(drdp!J248+drdp!S248)*'DEC-OS'!$D248)</f>
        <v>0</v>
      </c>
      <c r="H248" s="18">
        <f>Model!$W$22*((drdp!B248)*'DEC-OS'!$B248+(drdp!E248)*'DEC-OS'!$C248+(drdp!H248)*'DEC-OS'!$D248)</f>
        <v>0</v>
      </c>
      <c r="I248" s="18">
        <f>Model!$W$22*((drdp!C248)*'DEC-OS'!$B248+(drdp!F248)*'DEC-OS'!$C248+(drdp!I248)*'DEC-OS'!$D248)</f>
        <v>0</v>
      </c>
      <c r="J248" s="18">
        <f>Model!$W$22*((drdp!D248)*'DEC-OS'!$B248+(drdp!G248)*'DEC-OS'!$C248+(drdp!J248)*'DEC-OS'!$D248)</f>
        <v>0</v>
      </c>
      <c r="K248" s="21">
        <f>SUM(E$3:E247)+H248</f>
        <v>-3.1317489001877576</v>
      </c>
      <c r="L248" s="21">
        <f>SUM(F$3:F247)+I248</f>
        <v>3.1328662051746785</v>
      </c>
      <c r="M248" s="21">
        <f>SUM(G$3:G247)+J248</f>
        <v>0</v>
      </c>
      <c r="N248" s="21"/>
      <c r="O248" s="21"/>
      <c r="P248" s="21"/>
      <c r="Q248" s="19">
        <f t="shared" si="17"/>
        <v>9.8078511738272294</v>
      </c>
      <c r="R248" s="19">
        <f t="shared" si="17"/>
        <v>9.8148506595255913</v>
      </c>
      <c r="S248" s="19">
        <f t="shared" si="17"/>
        <v>0</v>
      </c>
      <c r="T248" s="19">
        <f t="shared" si="14"/>
        <v>-9.8113502924911931</v>
      </c>
      <c r="U248" s="19">
        <f t="shared" si="15"/>
        <v>0</v>
      </c>
      <c r="V248" s="19">
        <f t="shared" si="16"/>
        <v>0</v>
      </c>
    </row>
    <row r="249" spans="1:22" x14ac:dyDescent="0.25">
      <c r="A249" s="26">
        <f>Wellpath!E249</f>
        <v>0</v>
      </c>
      <c r="B249" s="22">
        <v>0</v>
      </c>
      <c r="C249" s="22">
        <v>0</v>
      </c>
      <c r="D249" s="22">
        <v>1</v>
      </c>
      <c r="E249" s="20">
        <f>Model!$W$22*((drdp!B249+drdp!K249)*'DEC-OS'!$B249+(drdp!E249+drdp!N249)*'DEC-OS'!$C249+(drdp!H249+drdp!Q249)*'DEC-OS'!$D249)</f>
        <v>0</v>
      </c>
      <c r="F249" s="20">
        <f>Model!$W$22*((drdp!C249+drdp!L249)*'DEC-OS'!$B249+(drdp!F249+drdp!O249)*'DEC-OS'!$C249+(drdp!I249+drdp!R249)*'DEC-OS'!$D249)</f>
        <v>0</v>
      </c>
      <c r="G249" s="20">
        <f>Model!$W$22*((drdp!D249+drdp!M249)*'DEC-OS'!$B249+(drdp!G249+drdp!P249)*'DEC-OS'!$C249+(drdp!J249+drdp!S249)*'DEC-OS'!$D249)</f>
        <v>0</v>
      </c>
      <c r="H249" s="18">
        <f>Model!$W$22*((drdp!B249)*'DEC-OS'!$B249+(drdp!E249)*'DEC-OS'!$C249+(drdp!H249)*'DEC-OS'!$D249)</f>
        <v>0</v>
      </c>
      <c r="I249" s="18">
        <f>Model!$W$22*((drdp!C249)*'DEC-OS'!$B249+(drdp!F249)*'DEC-OS'!$C249+(drdp!I249)*'DEC-OS'!$D249)</f>
        <v>0</v>
      </c>
      <c r="J249" s="18">
        <f>Model!$W$22*((drdp!D249)*'DEC-OS'!$B249+(drdp!G249)*'DEC-OS'!$C249+(drdp!J249)*'DEC-OS'!$D249)</f>
        <v>0</v>
      </c>
      <c r="K249" s="21">
        <f>SUM(E$3:E248)+H249</f>
        <v>-3.1317489001877576</v>
      </c>
      <c r="L249" s="21">
        <f>SUM(F$3:F248)+I249</f>
        <v>3.1328662051746785</v>
      </c>
      <c r="M249" s="21">
        <f>SUM(G$3:G248)+J249</f>
        <v>0</v>
      </c>
      <c r="N249" s="21"/>
      <c r="O249" s="21"/>
      <c r="P249" s="21"/>
      <c r="Q249" s="19">
        <f t="shared" si="17"/>
        <v>9.8078511738272294</v>
      </c>
      <c r="R249" s="19">
        <f t="shared" si="17"/>
        <v>9.8148506595255913</v>
      </c>
      <c r="S249" s="19">
        <f t="shared" si="17"/>
        <v>0</v>
      </c>
      <c r="T249" s="19">
        <f t="shared" si="14"/>
        <v>-9.8113502924911931</v>
      </c>
      <c r="U249" s="19">
        <f t="shared" si="15"/>
        <v>0</v>
      </c>
      <c r="V249" s="19">
        <f t="shared" si="16"/>
        <v>0</v>
      </c>
    </row>
    <row r="250" spans="1:22" x14ac:dyDescent="0.25">
      <c r="A250" s="26">
        <f>Wellpath!E250</f>
        <v>0</v>
      </c>
      <c r="B250" s="22">
        <v>0</v>
      </c>
      <c r="C250" s="22">
        <v>0</v>
      </c>
      <c r="D250" s="22">
        <v>1</v>
      </c>
      <c r="E250" s="20">
        <f>Model!$W$22*((drdp!B250+drdp!K250)*'DEC-OS'!$B250+(drdp!E250+drdp!N250)*'DEC-OS'!$C250+(drdp!H250+drdp!Q250)*'DEC-OS'!$D250)</f>
        <v>0</v>
      </c>
      <c r="F250" s="20">
        <f>Model!$W$22*((drdp!C250+drdp!L250)*'DEC-OS'!$B250+(drdp!F250+drdp!O250)*'DEC-OS'!$C250+(drdp!I250+drdp!R250)*'DEC-OS'!$D250)</f>
        <v>0</v>
      </c>
      <c r="G250" s="20">
        <f>Model!$W$22*((drdp!D250+drdp!M250)*'DEC-OS'!$B250+(drdp!G250+drdp!P250)*'DEC-OS'!$C250+(drdp!J250+drdp!S250)*'DEC-OS'!$D250)</f>
        <v>0</v>
      </c>
      <c r="H250" s="18">
        <f>Model!$W$22*((drdp!B250)*'DEC-OS'!$B250+(drdp!E250)*'DEC-OS'!$C250+(drdp!H250)*'DEC-OS'!$D250)</f>
        <v>0</v>
      </c>
      <c r="I250" s="18">
        <f>Model!$W$22*((drdp!C250)*'DEC-OS'!$B250+(drdp!F250)*'DEC-OS'!$C250+(drdp!I250)*'DEC-OS'!$D250)</f>
        <v>0</v>
      </c>
      <c r="J250" s="18">
        <f>Model!$W$22*((drdp!D250)*'DEC-OS'!$B250+(drdp!G250)*'DEC-OS'!$C250+(drdp!J250)*'DEC-OS'!$D250)</f>
        <v>0</v>
      </c>
      <c r="K250" s="21">
        <f>SUM(E$3:E249)+H250</f>
        <v>-3.1317489001877576</v>
      </c>
      <c r="L250" s="21">
        <f>SUM(F$3:F249)+I250</f>
        <v>3.1328662051746785</v>
      </c>
      <c r="M250" s="21">
        <f>SUM(G$3:G249)+J250</f>
        <v>0</v>
      </c>
      <c r="N250" s="21"/>
      <c r="O250" s="21"/>
      <c r="P250" s="21"/>
      <c r="Q250" s="19">
        <f t="shared" si="17"/>
        <v>9.8078511738272294</v>
      </c>
      <c r="R250" s="19">
        <f t="shared" si="17"/>
        <v>9.8148506595255913</v>
      </c>
      <c r="S250" s="19">
        <f t="shared" si="17"/>
        <v>0</v>
      </c>
      <c r="T250" s="19">
        <f t="shared" si="14"/>
        <v>-9.8113502924911931</v>
      </c>
      <c r="U250" s="19">
        <f t="shared" si="15"/>
        <v>0</v>
      </c>
      <c r="V250" s="19">
        <f t="shared" si="16"/>
        <v>0</v>
      </c>
    </row>
    <row r="251" spans="1:22" x14ac:dyDescent="0.25">
      <c r="A251" s="26">
        <f>Wellpath!E251</f>
        <v>0</v>
      </c>
      <c r="B251" s="22">
        <v>0</v>
      </c>
      <c r="C251" s="22">
        <v>0</v>
      </c>
      <c r="D251" s="22">
        <v>1</v>
      </c>
      <c r="E251" s="20">
        <f>Model!$W$22*((drdp!B251+drdp!K251)*'DEC-OS'!$B251+(drdp!E251+drdp!N251)*'DEC-OS'!$C251+(drdp!H251+drdp!Q251)*'DEC-OS'!$D251)</f>
        <v>0</v>
      </c>
      <c r="F251" s="20">
        <f>Model!$W$22*((drdp!C251+drdp!L251)*'DEC-OS'!$B251+(drdp!F251+drdp!O251)*'DEC-OS'!$C251+(drdp!I251+drdp!R251)*'DEC-OS'!$D251)</f>
        <v>0</v>
      </c>
      <c r="G251" s="20">
        <f>Model!$W$22*((drdp!D251+drdp!M251)*'DEC-OS'!$B251+(drdp!G251+drdp!P251)*'DEC-OS'!$C251+(drdp!J251+drdp!S251)*'DEC-OS'!$D251)</f>
        <v>0</v>
      </c>
      <c r="H251" s="18">
        <f>Model!$W$22*((drdp!B251)*'DEC-OS'!$B251+(drdp!E251)*'DEC-OS'!$C251+(drdp!H251)*'DEC-OS'!$D251)</f>
        <v>0</v>
      </c>
      <c r="I251" s="18">
        <f>Model!$W$22*((drdp!C251)*'DEC-OS'!$B251+(drdp!F251)*'DEC-OS'!$C251+(drdp!I251)*'DEC-OS'!$D251)</f>
        <v>0</v>
      </c>
      <c r="J251" s="18">
        <f>Model!$W$22*((drdp!D251)*'DEC-OS'!$B251+(drdp!G251)*'DEC-OS'!$C251+(drdp!J251)*'DEC-OS'!$D251)</f>
        <v>0</v>
      </c>
      <c r="K251" s="21">
        <f>SUM(E$3:E250)+H251</f>
        <v>-3.1317489001877576</v>
      </c>
      <c r="L251" s="21">
        <f>SUM(F$3:F250)+I251</f>
        <v>3.1328662051746785</v>
      </c>
      <c r="M251" s="21">
        <f>SUM(G$3:G250)+J251</f>
        <v>0</v>
      </c>
      <c r="N251" s="21"/>
      <c r="O251" s="21"/>
      <c r="P251" s="21"/>
      <c r="Q251" s="19">
        <f t="shared" si="17"/>
        <v>9.8078511738272294</v>
      </c>
      <c r="R251" s="19">
        <f t="shared" si="17"/>
        <v>9.8148506595255913</v>
      </c>
      <c r="S251" s="19">
        <f t="shared" si="17"/>
        <v>0</v>
      </c>
      <c r="T251" s="19">
        <f t="shared" si="14"/>
        <v>-9.8113502924911931</v>
      </c>
      <c r="U251" s="19">
        <f t="shared" si="15"/>
        <v>0</v>
      </c>
      <c r="V251" s="19">
        <f t="shared" si="16"/>
        <v>0</v>
      </c>
    </row>
    <row r="252" spans="1:22" x14ac:dyDescent="0.25">
      <c r="A252" s="26">
        <f>Wellpath!E252</f>
        <v>0</v>
      </c>
      <c r="B252" s="22">
        <v>0</v>
      </c>
      <c r="C252" s="22">
        <v>0</v>
      </c>
      <c r="D252" s="22">
        <v>1</v>
      </c>
      <c r="E252" s="20">
        <f>Model!$W$22*((drdp!B252+drdp!K252)*'DEC-OS'!$B252+(drdp!E252+drdp!N252)*'DEC-OS'!$C252+(drdp!H252+drdp!Q252)*'DEC-OS'!$D252)</f>
        <v>0</v>
      </c>
      <c r="F252" s="20">
        <f>Model!$W$22*((drdp!C252+drdp!L252)*'DEC-OS'!$B252+(drdp!F252+drdp!O252)*'DEC-OS'!$C252+(drdp!I252+drdp!R252)*'DEC-OS'!$D252)</f>
        <v>0</v>
      </c>
      <c r="G252" s="20">
        <f>Model!$W$22*((drdp!D252+drdp!M252)*'DEC-OS'!$B252+(drdp!G252+drdp!P252)*'DEC-OS'!$C252+(drdp!J252+drdp!S252)*'DEC-OS'!$D252)</f>
        <v>0</v>
      </c>
      <c r="H252" s="18">
        <f>Model!$W$22*((drdp!B252)*'DEC-OS'!$B252+(drdp!E252)*'DEC-OS'!$C252+(drdp!H252)*'DEC-OS'!$D252)</f>
        <v>0</v>
      </c>
      <c r="I252" s="18">
        <f>Model!$W$22*((drdp!C252)*'DEC-OS'!$B252+(drdp!F252)*'DEC-OS'!$C252+(drdp!I252)*'DEC-OS'!$D252)</f>
        <v>0</v>
      </c>
      <c r="J252" s="18">
        <f>Model!$W$22*((drdp!D252)*'DEC-OS'!$B252+(drdp!G252)*'DEC-OS'!$C252+(drdp!J252)*'DEC-OS'!$D252)</f>
        <v>0</v>
      </c>
      <c r="K252" s="21">
        <f>SUM(E$3:E251)+H252</f>
        <v>-3.1317489001877576</v>
      </c>
      <c r="L252" s="21">
        <f>SUM(F$3:F251)+I252</f>
        <v>3.1328662051746785</v>
      </c>
      <c r="M252" s="21">
        <f>SUM(G$3:G251)+J252</f>
        <v>0</v>
      </c>
      <c r="N252" s="21"/>
      <c r="O252" s="21"/>
      <c r="P252" s="21"/>
      <c r="Q252" s="19">
        <f t="shared" si="17"/>
        <v>9.8078511738272294</v>
      </c>
      <c r="R252" s="19">
        <f t="shared" si="17"/>
        <v>9.8148506595255913</v>
      </c>
      <c r="S252" s="19">
        <f t="shared" si="17"/>
        <v>0</v>
      </c>
      <c r="T252" s="19">
        <f t="shared" si="14"/>
        <v>-9.8113502924911931</v>
      </c>
      <c r="U252" s="19">
        <f t="shared" si="15"/>
        <v>0</v>
      </c>
      <c r="V252" s="19">
        <f t="shared" si="16"/>
        <v>0</v>
      </c>
    </row>
    <row r="253" spans="1:22" x14ac:dyDescent="0.25">
      <c r="A253" s="26">
        <f>Wellpath!E253</f>
        <v>0</v>
      </c>
      <c r="B253" s="22">
        <v>0</v>
      </c>
      <c r="C253" s="22">
        <v>0</v>
      </c>
      <c r="D253" s="22">
        <v>1</v>
      </c>
      <c r="E253" s="20">
        <f>Model!$W$22*((drdp!B253+drdp!K253)*'DEC-OS'!$B253+(drdp!E253+drdp!N253)*'DEC-OS'!$C253+(drdp!H253+drdp!Q253)*'DEC-OS'!$D253)</f>
        <v>0</v>
      </c>
      <c r="F253" s="20">
        <f>Model!$W$22*((drdp!C253+drdp!L253)*'DEC-OS'!$B253+(drdp!F253+drdp!O253)*'DEC-OS'!$C253+(drdp!I253+drdp!R253)*'DEC-OS'!$D253)</f>
        <v>0</v>
      </c>
      <c r="G253" s="20">
        <f>Model!$W$22*((drdp!D253+drdp!M253)*'DEC-OS'!$B253+(drdp!G253+drdp!P253)*'DEC-OS'!$C253+(drdp!J253+drdp!S253)*'DEC-OS'!$D253)</f>
        <v>0</v>
      </c>
      <c r="H253" s="18">
        <f>Model!$W$22*((drdp!B253)*'DEC-OS'!$B253+(drdp!E253)*'DEC-OS'!$C253+(drdp!H253)*'DEC-OS'!$D253)</f>
        <v>0</v>
      </c>
      <c r="I253" s="18">
        <f>Model!$W$22*((drdp!C253)*'DEC-OS'!$B253+(drdp!F253)*'DEC-OS'!$C253+(drdp!I253)*'DEC-OS'!$D253)</f>
        <v>0</v>
      </c>
      <c r="J253" s="18">
        <f>Model!$W$22*((drdp!D253)*'DEC-OS'!$B253+(drdp!G253)*'DEC-OS'!$C253+(drdp!J253)*'DEC-OS'!$D253)</f>
        <v>0</v>
      </c>
      <c r="K253" s="21">
        <f>SUM(E$3:E252)+H253</f>
        <v>-3.1317489001877576</v>
      </c>
      <c r="L253" s="21">
        <f>SUM(F$3:F252)+I253</f>
        <v>3.1328662051746785</v>
      </c>
      <c r="M253" s="21">
        <f>SUM(G$3:G252)+J253</f>
        <v>0</v>
      </c>
      <c r="N253" s="21"/>
      <c r="O253" s="21"/>
      <c r="P253" s="21"/>
      <c r="Q253" s="19">
        <f t="shared" si="17"/>
        <v>9.8078511738272294</v>
      </c>
      <c r="R253" s="19">
        <f t="shared" si="17"/>
        <v>9.8148506595255913</v>
      </c>
      <c r="S253" s="19">
        <f t="shared" si="17"/>
        <v>0</v>
      </c>
      <c r="T253" s="19">
        <f t="shared" si="14"/>
        <v>-9.8113502924911931</v>
      </c>
      <c r="U253" s="19">
        <f t="shared" si="15"/>
        <v>0</v>
      </c>
      <c r="V253" s="19">
        <f t="shared" si="16"/>
        <v>0</v>
      </c>
    </row>
    <row r="254" spans="1:22" x14ac:dyDescent="0.25">
      <c r="A254" s="26">
        <f>Wellpath!E254</f>
        <v>0</v>
      </c>
      <c r="B254" s="22">
        <v>0</v>
      </c>
      <c r="C254" s="22">
        <v>0</v>
      </c>
      <c r="D254" s="22">
        <v>1</v>
      </c>
      <c r="E254" s="20">
        <f>Model!$W$22*((drdp!B254+drdp!K254)*'DEC-OS'!$B254+(drdp!E254+drdp!N254)*'DEC-OS'!$C254+(drdp!H254+drdp!Q254)*'DEC-OS'!$D254)</f>
        <v>0</v>
      </c>
      <c r="F254" s="20">
        <f>Model!$W$22*((drdp!C254+drdp!L254)*'DEC-OS'!$B254+(drdp!F254+drdp!O254)*'DEC-OS'!$C254+(drdp!I254+drdp!R254)*'DEC-OS'!$D254)</f>
        <v>0</v>
      </c>
      <c r="G254" s="20">
        <f>Model!$W$22*((drdp!D254+drdp!M254)*'DEC-OS'!$B254+(drdp!G254+drdp!P254)*'DEC-OS'!$C254+(drdp!J254+drdp!S254)*'DEC-OS'!$D254)</f>
        <v>0</v>
      </c>
      <c r="H254" s="18">
        <f>Model!$W$22*((drdp!B254)*'DEC-OS'!$B254+(drdp!E254)*'DEC-OS'!$C254+(drdp!H254)*'DEC-OS'!$D254)</f>
        <v>0</v>
      </c>
      <c r="I254" s="18">
        <f>Model!$W$22*((drdp!C254)*'DEC-OS'!$B254+(drdp!F254)*'DEC-OS'!$C254+(drdp!I254)*'DEC-OS'!$D254)</f>
        <v>0</v>
      </c>
      <c r="J254" s="18">
        <f>Model!$W$22*((drdp!D254)*'DEC-OS'!$B254+(drdp!G254)*'DEC-OS'!$C254+(drdp!J254)*'DEC-OS'!$D254)</f>
        <v>0</v>
      </c>
      <c r="K254" s="21">
        <f>SUM(E$3:E253)+H254</f>
        <v>-3.1317489001877576</v>
      </c>
      <c r="L254" s="21">
        <f>SUM(F$3:F253)+I254</f>
        <v>3.1328662051746785</v>
      </c>
      <c r="M254" s="21">
        <f>SUM(G$3:G253)+J254</f>
        <v>0</v>
      </c>
      <c r="N254" s="21"/>
      <c r="O254" s="21"/>
      <c r="P254" s="21"/>
      <c r="Q254" s="19">
        <f t="shared" si="17"/>
        <v>9.8078511738272294</v>
      </c>
      <c r="R254" s="19">
        <f t="shared" si="17"/>
        <v>9.8148506595255913</v>
      </c>
      <c r="S254" s="19">
        <f t="shared" si="17"/>
        <v>0</v>
      </c>
      <c r="T254" s="19">
        <f t="shared" si="14"/>
        <v>-9.8113502924911931</v>
      </c>
      <c r="U254" s="19">
        <f t="shared" si="15"/>
        <v>0</v>
      </c>
      <c r="V254" s="19">
        <f t="shared" si="16"/>
        <v>0</v>
      </c>
    </row>
    <row r="255" spans="1:22" x14ac:dyDescent="0.25">
      <c r="A255" s="26">
        <f>Wellpath!E255</f>
        <v>0</v>
      </c>
      <c r="B255" s="22">
        <v>0</v>
      </c>
      <c r="C255" s="22">
        <v>0</v>
      </c>
      <c r="D255" s="22">
        <v>1</v>
      </c>
      <c r="E255" s="20">
        <f>Model!$W$22*((drdp!B255+drdp!K255)*'DEC-OS'!$B255+(drdp!E255+drdp!N255)*'DEC-OS'!$C255+(drdp!H255+drdp!Q255)*'DEC-OS'!$D255)</f>
        <v>0</v>
      </c>
      <c r="F255" s="20">
        <f>Model!$W$22*((drdp!C255+drdp!L255)*'DEC-OS'!$B255+(drdp!F255+drdp!O255)*'DEC-OS'!$C255+(drdp!I255+drdp!R255)*'DEC-OS'!$D255)</f>
        <v>0</v>
      </c>
      <c r="G255" s="20">
        <f>Model!$W$22*((drdp!D255+drdp!M255)*'DEC-OS'!$B255+(drdp!G255+drdp!P255)*'DEC-OS'!$C255+(drdp!J255+drdp!S255)*'DEC-OS'!$D255)</f>
        <v>0</v>
      </c>
      <c r="H255" s="18">
        <f>Model!$W$22*((drdp!B255)*'DEC-OS'!$B255+(drdp!E255)*'DEC-OS'!$C255+(drdp!H255)*'DEC-OS'!$D255)</f>
        <v>0</v>
      </c>
      <c r="I255" s="18">
        <f>Model!$W$22*((drdp!C255)*'DEC-OS'!$B255+(drdp!F255)*'DEC-OS'!$C255+(drdp!I255)*'DEC-OS'!$D255)</f>
        <v>0</v>
      </c>
      <c r="J255" s="18">
        <f>Model!$W$22*((drdp!D255)*'DEC-OS'!$B255+(drdp!G255)*'DEC-OS'!$C255+(drdp!J255)*'DEC-OS'!$D255)</f>
        <v>0</v>
      </c>
      <c r="K255" s="21">
        <f>SUM(E$3:E254)+H255</f>
        <v>-3.1317489001877576</v>
      </c>
      <c r="L255" s="21">
        <f>SUM(F$3:F254)+I255</f>
        <v>3.1328662051746785</v>
      </c>
      <c r="M255" s="21">
        <f>SUM(G$3:G254)+J255</f>
        <v>0</v>
      </c>
      <c r="N255" s="21"/>
      <c r="O255" s="21"/>
      <c r="P255" s="21"/>
      <c r="Q255" s="19">
        <f t="shared" si="17"/>
        <v>9.8078511738272294</v>
      </c>
      <c r="R255" s="19">
        <f t="shared" si="17"/>
        <v>9.8148506595255913</v>
      </c>
      <c r="S255" s="19">
        <f t="shared" si="17"/>
        <v>0</v>
      </c>
      <c r="T255" s="19">
        <f t="shared" si="14"/>
        <v>-9.8113502924911931</v>
      </c>
      <c r="U255" s="19">
        <f t="shared" si="15"/>
        <v>0</v>
      </c>
      <c r="V255" s="19">
        <f t="shared" si="16"/>
        <v>0</v>
      </c>
    </row>
    <row r="256" spans="1:22" x14ac:dyDescent="0.25">
      <c r="A256" s="26">
        <f>Wellpath!E256</f>
        <v>0</v>
      </c>
      <c r="B256" s="22">
        <v>0</v>
      </c>
      <c r="C256" s="22">
        <v>0</v>
      </c>
      <c r="D256" s="22">
        <v>1</v>
      </c>
      <c r="E256" s="20">
        <f>Model!$W$22*((drdp!B256+drdp!K256)*'DEC-OS'!$B256+(drdp!E256+drdp!N256)*'DEC-OS'!$C256+(drdp!H256+drdp!Q256)*'DEC-OS'!$D256)</f>
        <v>0</v>
      </c>
      <c r="F256" s="20">
        <f>Model!$W$22*((drdp!C256+drdp!L256)*'DEC-OS'!$B256+(drdp!F256+drdp!O256)*'DEC-OS'!$C256+(drdp!I256+drdp!R256)*'DEC-OS'!$D256)</f>
        <v>0</v>
      </c>
      <c r="G256" s="20">
        <f>Model!$W$22*((drdp!D256+drdp!M256)*'DEC-OS'!$B256+(drdp!G256+drdp!P256)*'DEC-OS'!$C256+(drdp!J256+drdp!S256)*'DEC-OS'!$D256)</f>
        <v>0</v>
      </c>
      <c r="H256" s="18">
        <f>Model!$W$22*((drdp!B256)*'DEC-OS'!$B256+(drdp!E256)*'DEC-OS'!$C256+(drdp!H256)*'DEC-OS'!$D256)</f>
        <v>0</v>
      </c>
      <c r="I256" s="18">
        <f>Model!$W$22*((drdp!C256)*'DEC-OS'!$B256+(drdp!F256)*'DEC-OS'!$C256+(drdp!I256)*'DEC-OS'!$D256)</f>
        <v>0</v>
      </c>
      <c r="J256" s="18">
        <f>Model!$W$22*((drdp!D256)*'DEC-OS'!$B256+(drdp!G256)*'DEC-OS'!$C256+(drdp!J256)*'DEC-OS'!$D256)</f>
        <v>0</v>
      </c>
      <c r="K256" s="21">
        <f>SUM(E$3:E255)+H256</f>
        <v>-3.1317489001877576</v>
      </c>
      <c r="L256" s="21">
        <f>SUM(F$3:F255)+I256</f>
        <v>3.1328662051746785</v>
      </c>
      <c r="M256" s="21">
        <f>SUM(G$3:G255)+J256</f>
        <v>0</v>
      </c>
      <c r="N256" s="21"/>
      <c r="O256" s="21"/>
      <c r="P256" s="21"/>
      <c r="Q256" s="19">
        <f t="shared" si="17"/>
        <v>9.8078511738272294</v>
      </c>
      <c r="R256" s="19">
        <f t="shared" si="17"/>
        <v>9.8148506595255913</v>
      </c>
      <c r="S256" s="19">
        <f t="shared" si="17"/>
        <v>0</v>
      </c>
      <c r="T256" s="19">
        <f t="shared" si="14"/>
        <v>-9.8113502924911931</v>
      </c>
      <c r="U256" s="19">
        <f t="shared" si="15"/>
        <v>0</v>
      </c>
      <c r="V256" s="19">
        <f t="shared" si="16"/>
        <v>0</v>
      </c>
    </row>
    <row r="257" spans="1:23" x14ac:dyDescent="0.25">
      <c r="A257" s="26">
        <f>Wellpath!E257</f>
        <v>0</v>
      </c>
      <c r="B257" s="22">
        <v>0</v>
      </c>
      <c r="C257" s="22">
        <v>0</v>
      </c>
      <c r="D257" s="22">
        <v>1</v>
      </c>
      <c r="E257" s="20">
        <f>Model!$W$22*((drdp!B257+drdp!K257)*'DEC-OS'!$B257+(drdp!E257+drdp!N257)*'DEC-OS'!$C257+(drdp!H257+drdp!Q257)*'DEC-OS'!$D257)</f>
        <v>0</v>
      </c>
      <c r="F257" s="20">
        <f>Model!$W$22*((drdp!C257+drdp!L257)*'DEC-OS'!$B257+(drdp!F257+drdp!O257)*'DEC-OS'!$C257+(drdp!I257+drdp!R257)*'DEC-OS'!$D257)</f>
        <v>0</v>
      </c>
      <c r="G257" s="20">
        <f>Model!$W$22*((drdp!D257+drdp!M257)*'DEC-OS'!$B257+(drdp!G257+drdp!P257)*'DEC-OS'!$C257+(drdp!J257+drdp!S257)*'DEC-OS'!$D257)</f>
        <v>0</v>
      </c>
      <c r="H257" s="18">
        <f>Model!$W$22*((drdp!B257)*'DEC-OS'!$B257+(drdp!E257)*'DEC-OS'!$C257+(drdp!H257)*'DEC-OS'!$D257)</f>
        <v>0</v>
      </c>
      <c r="I257" s="18">
        <f>Model!$W$22*((drdp!C257)*'DEC-OS'!$B257+(drdp!F257)*'DEC-OS'!$C257+(drdp!I257)*'DEC-OS'!$D257)</f>
        <v>0</v>
      </c>
      <c r="J257" s="18">
        <f>Model!$W$22*((drdp!D257)*'DEC-OS'!$B257+(drdp!G257)*'DEC-OS'!$C257+(drdp!J257)*'DEC-OS'!$D257)</f>
        <v>0</v>
      </c>
      <c r="K257" s="21">
        <f>SUM(E$3:E256)+H257</f>
        <v>-3.1317489001877576</v>
      </c>
      <c r="L257" s="21">
        <f>SUM(F$3:F256)+I257</f>
        <v>3.1328662051746785</v>
      </c>
      <c r="M257" s="21">
        <f>SUM(G$3:G256)+J257</f>
        <v>0</v>
      </c>
      <c r="N257" s="21"/>
      <c r="O257" s="21"/>
      <c r="P257" s="21"/>
      <c r="Q257" s="19">
        <f t="shared" si="17"/>
        <v>9.8078511738272294</v>
      </c>
      <c r="R257" s="19">
        <f t="shared" si="17"/>
        <v>9.8148506595255913</v>
      </c>
      <c r="S257" s="19">
        <f t="shared" si="17"/>
        <v>0</v>
      </c>
      <c r="T257" s="19">
        <f t="shared" si="14"/>
        <v>-9.8113502924911931</v>
      </c>
      <c r="U257" s="19">
        <f t="shared" si="15"/>
        <v>0</v>
      </c>
      <c r="V257" s="19">
        <f t="shared" si="16"/>
        <v>0</v>
      </c>
    </row>
    <row r="258" spans="1:23" x14ac:dyDescent="0.25">
      <c r="A258" s="26">
        <f>Wellpath!E258</f>
        <v>0</v>
      </c>
      <c r="B258" s="22">
        <v>0</v>
      </c>
      <c r="C258" s="22">
        <v>0</v>
      </c>
      <c r="D258" s="22">
        <v>1</v>
      </c>
      <c r="E258" s="20">
        <f>Model!$W$22*((drdp!B258+drdp!K258)*'DEC-OS'!$B258+(drdp!E258+drdp!N258)*'DEC-OS'!$C258+(drdp!H258+drdp!Q258)*'DEC-OS'!$D258)</f>
        <v>0</v>
      </c>
      <c r="F258" s="20">
        <f>Model!$W$22*((drdp!C258+drdp!L258)*'DEC-OS'!$B258+(drdp!F258+drdp!O258)*'DEC-OS'!$C258+(drdp!I258+drdp!R258)*'DEC-OS'!$D258)</f>
        <v>0</v>
      </c>
      <c r="G258" s="20">
        <f>Model!$W$22*((drdp!D258+drdp!M258)*'DEC-OS'!$B258+(drdp!G258+drdp!P258)*'DEC-OS'!$C258+(drdp!J258+drdp!S258)*'DEC-OS'!$D258)</f>
        <v>0</v>
      </c>
      <c r="H258" s="18">
        <f>Model!$W$22*((drdp!B258)*'DEC-OS'!$B258+(drdp!E258)*'DEC-OS'!$C258+(drdp!H258)*'DEC-OS'!$D258)</f>
        <v>0</v>
      </c>
      <c r="I258" s="18">
        <f>Model!$W$22*((drdp!C258)*'DEC-OS'!$B258+(drdp!F258)*'DEC-OS'!$C258+(drdp!I258)*'DEC-OS'!$D258)</f>
        <v>0</v>
      </c>
      <c r="J258" s="18">
        <f>Model!$W$22*((drdp!D258)*'DEC-OS'!$B258+(drdp!G258)*'DEC-OS'!$C258+(drdp!J258)*'DEC-OS'!$D258)</f>
        <v>0</v>
      </c>
      <c r="K258" s="21">
        <f>SUM(E$3:E257)+H258</f>
        <v>-3.1317489001877576</v>
      </c>
      <c r="L258" s="21">
        <f>SUM(F$3:F257)+I258</f>
        <v>3.1328662051746785</v>
      </c>
      <c r="M258" s="21">
        <f>SUM(G$3:G257)+J258</f>
        <v>0</v>
      </c>
      <c r="N258" s="21"/>
      <c r="O258" s="21"/>
      <c r="P258" s="21"/>
      <c r="Q258" s="19">
        <f t="shared" si="17"/>
        <v>9.8078511738272294</v>
      </c>
      <c r="R258" s="19">
        <f t="shared" si="17"/>
        <v>9.8148506595255913</v>
      </c>
      <c r="S258" s="19">
        <f t="shared" si="17"/>
        <v>0</v>
      </c>
      <c r="T258" s="19">
        <f t="shared" si="14"/>
        <v>-9.8113502924911931</v>
      </c>
      <c r="U258" s="19">
        <f t="shared" si="15"/>
        <v>0</v>
      </c>
      <c r="V258" s="19">
        <f t="shared" si="16"/>
        <v>0</v>
      </c>
    </row>
    <row r="259" spans="1:23" x14ac:dyDescent="0.25">
      <c r="A259" s="26">
        <f>Wellpath!E259</f>
        <v>0</v>
      </c>
      <c r="B259" s="22">
        <v>0</v>
      </c>
      <c r="C259" s="22">
        <v>0</v>
      </c>
      <c r="D259" s="22">
        <v>1</v>
      </c>
      <c r="E259" s="20">
        <f>Model!$W$22*((drdp!B259+drdp!K259)*'DEC-OS'!$B259+(drdp!E259+drdp!N259)*'DEC-OS'!$C259+(drdp!H259+drdp!Q259)*'DEC-OS'!$D259)</f>
        <v>0</v>
      </c>
      <c r="F259" s="20">
        <f>Model!$W$22*((drdp!C259+drdp!L259)*'DEC-OS'!$B259+(drdp!F259+drdp!O259)*'DEC-OS'!$C259+(drdp!I259+drdp!R259)*'DEC-OS'!$D259)</f>
        <v>0</v>
      </c>
      <c r="G259" s="20">
        <f>Model!$W$22*((drdp!D259+drdp!M259)*'DEC-OS'!$B259+(drdp!G259+drdp!P259)*'DEC-OS'!$C259+(drdp!J259+drdp!S259)*'DEC-OS'!$D259)</f>
        <v>0</v>
      </c>
      <c r="H259" s="18">
        <f>Model!$W$22*((drdp!B259)*'DEC-OS'!$B259+(drdp!E259)*'DEC-OS'!$C259+(drdp!H259)*'DEC-OS'!$D259)</f>
        <v>0</v>
      </c>
      <c r="I259" s="18">
        <f>Model!$W$22*((drdp!C259)*'DEC-OS'!$B259+(drdp!F259)*'DEC-OS'!$C259+(drdp!I259)*'DEC-OS'!$D259)</f>
        <v>0</v>
      </c>
      <c r="J259" s="18">
        <f>Model!$W$22*((drdp!D259)*'DEC-OS'!$B259+(drdp!G259)*'DEC-OS'!$C259+(drdp!J259)*'DEC-OS'!$D259)</f>
        <v>0</v>
      </c>
      <c r="K259" s="21">
        <f>SUM(E$3:E258)+H259</f>
        <v>-3.1317489001877576</v>
      </c>
      <c r="L259" s="21">
        <f>SUM(F$3:F258)+I259</f>
        <v>3.1328662051746785</v>
      </c>
      <c r="M259" s="21">
        <f>SUM(G$3:G258)+J259</f>
        <v>0</v>
      </c>
      <c r="N259" s="21"/>
      <c r="O259" s="21"/>
      <c r="P259" s="21"/>
      <c r="Q259" s="19">
        <f t="shared" si="17"/>
        <v>9.8078511738272294</v>
      </c>
      <c r="R259" s="19">
        <f t="shared" si="17"/>
        <v>9.8148506595255913</v>
      </c>
      <c r="S259" s="19">
        <f t="shared" si="17"/>
        <v>0</v>
      </c>
      <c r="T259" s="19">
        <f t="shared" si="14"/>
        <v>-9.8113502924911931</v>
      </c>
      <c r="U259" s="19">
        <f t="shared" si="15"/>
        <v>0</v>
      </c>
      <c r="V259" s="19">
        <f t="shared" si="16"/>
        <v>0</v>
      </c>
    </row>
    <row r="260" spans="1:23" x14ac:dyDescent="0.25">
      <c r="A260" s="26">
        <f>Wellpath!E260</f>
        <v>0</v>
      </c>
      <c r="B260" s="22">
        <v>0</v>
      </c>
      <c r="C260" s="22">
        <v>0</v>
      </c>
      <c r="D260" s="22">
        <v>1</v>
      </c>
      <c r="E260" s="20">
        <f>Model!$W$22*((drdp!B260+drdp!K260)*'DEC-OS'!$B260+(drdp!E260+drdp!N260)*'DEC-OS'!$C260+(drdp!H260+drdp!Q260)*'DEC-OS'!$D260)</f>
        <v>0</v>
      </c>
      <c r="F260" s="20">
        <f>Model!$W$22*((drdp!C260+drdp!L260)*'DEC-OS'!$B260+(drdp!F260+drdp!O260)*'DEC-OS'!$C260+(drdp!I260+drdp!R260)*'DEC-OS'!$D260)</f>
        <v>0</v>
      </c>
      <c r="G260" s="20">
        <f>Model!$W$22*((drdp!D260+drdp!M260)*'DEC-OS'!$B260+(drdp!G260+drdp!P260)*'DEC-OS'!$C260+(drdp!J260+drdp!S260)*'DEC-OS'!$D260)</f>
        <v>0</v>
      </c>
      <c r="H260" s="18">
        <f>Model!$W$22*((drdp!B260)*'DEC-OS'!$B260+(drdp!E260)*'DEC-OS'!$C260+(drdp!H260)*'DEC-OS'!$D260)</f>
        <v>0</v>
      </c>
      <c r="I260" s="18">
        <f>Model!$W$22*((drdp!C260)*'DEC-OS'!$B260+(drdp!F260)*'DEC-OS'!$C260+(drdp!I260)*'DEC-OS'!$D260)</f>
        <v>0</v>
      </c>
      <c r="J260" s="18">
        <f>Model!$W$22*((drdp!D260)*'DEC-OS'!$B260+(drdp!G260)*'DEC-OS'!$C260+(drdp!J260)*'DEC-OS'!$D260)</f>
        <v>0</v>
      </c>
      <c r="K260" s="21">
        <f>SUM(E$3:E259)+H260</f>
        <v>-3.1317489001877576</v>
      </c>
      <c r="L260" s="21">
        <f>SUM(F$3:F259)+I260</f>
        <v>3.1328662051746785</v>
      </c>
      <c r="M260" s="21">
        <f>SUM(G$3:G259)+J260</f>
        <v>0</v>
      </c>
      <c r="N260" s="21"/>
      <c r="O260" s="21"/>
      <c r="P260" s="21"/>
      <c r="Q260" s="19">
        <f t="shared" si="17"/>
        <v>9.8078511738272294</v>
      </c>
      <c r="R260" s="19">
        <f t="shared" si="17"/>
        <v>9.8148506595255913</v>
      </c>
      <c r="S260" s="19">
        <f t="shared" si="17"/>
        <v>0</v>
      </c>
      <c r="T260" s="19">
        <f t="shared" ref="T260:T271" si="18">K260*L260</f>
        <v>-9.8113502924911931</v>
      </c>
      <c r="U260" s="19">
        <f t="shared" ref="U260:U271" si="19">K260*M260</f>
        <v>0</v>
      </c>
      <c r="V260" s="19">
        <f t="shared" ref="V260:V271" si="20">L260*M260</f>
        <v>0</v>
      </c>
    </row>
    <row r="261" spans="1:23" x14ac:dyDescent="0.25">
      <c r="A261" s="26">
        <f>Wellpath!E261</f>
        <v>0</v>
      </c>
      <c r="B261" s="22">
        <v>0</v>
      </c>
      <c r="C261" s="22">
        <v>0</v>
      </c>
      <c r="D261" s="22">
        <v>1</v>
      </c>
      <c r="E261" s="20">
        <f>Model!$W$22*((drdp!B261+drdp!K261)*'DEC-OS'!$B261+(drdp!E261+drdp!N261)*'DEC-OS'!$C261+(drdp!H261+drdp!Q261)*'DEC-OS'!$D261)</f>
        <v>0</v>
      </c>
      <c r="F261" s="20">
        <f>Model!$W$22*((drdp!C261+drdp!L261)*'DEC-OS'!$B261+(drdp!F261+drdp!O261)*'DEC-OS'!$C261+(drdp!I261+drdp!R261)*'DEC-OS'!$D261)</f>
        <v>0</v>
      </c>
      <c r="G261" s="20">
        <f>Model!$W$22*((drdp!D261+drdp!M261)*'DEC-OS'!$B261+(drdp!G261+drdp!P261)*'DEC-OS'!$C261+(drdp!J261+drdp!S261)*'DEC-OS'!$D261)</f>
        <v>0</v>
      </c>
      <c r="H261" s="18">
        <f>Model!$W$22*((drdp!B261)*'DEC-OS'!$B261+(drdp!E261)*'DEC-OS'!$C261+(drdp!H261)*'DEC-OS'!$D261)</f>
        <v>0</v>
      </c>
      <c r="I261" s="18">
        <f>Model!$W$22*((drdp!C261)*'DEC-OS'!$B261+(drdp!F261)*'DEC-OS'!$C261+(drdp!I261)*'DEC-OS'!$D261)</f>
        <v>0</v>
      </c>
      <c r="J261" s="18">
        <f>Model!$W$22*((drdp!D261)*'DEC-OS'!$B261+(drdp!G261)*'DEC-OS'!$C261+(drdp!J261)*'DEC-OS'!$D261)</f>
        <v>0</v>
      </c>
      <c r="K261" s="21">
        <f>SUM(E$3:E260)+H261</f>
        <v>-3.1317489001877576</v>
      </c>
      <c r="L261" s="21">
        <f>SUM(F$3:F260)+I261</f>
        <v>3.1328662051746785</v>
      </c>
      <c r="M261" s="21">
        <f>SUM(G$3:G260)+J261</f>
        <v>0</v>
      </c>
      <c r="N261" s="21"/>
      <c r="O261" s="21"/>
      <c r="P261" s="21"/>
      <c r="Q261" s="19">
        <f t="shared" si="17"/>
        <v>9.8078511738272294</v>
      </c>
      <c r="R261" s="19">
        <f t="shared" si="17"/>
        <v>9.8148506595255913</v>
      </c>
      <c r="S261" s="19">
        <f t="shared" si="17"/>
        <v>0</v>
      </c>
      <c r="T261" s="19">
        <f t="shared" si="18"/>
        <v>-9.8113502924911931</v>
      </c>
      <c r="U261" s="19">
        <f t="shared" si="19"/>
        <v>0</v>
      </c>
      <c r="V261" s="19">
        <f t="shared" si="20"/>
        <v>0</v>
      </c>
    </row>
    <row r="262" spans="1:23" x14ac:dyDescent="0.25">
      <c r="A262" s="26">
        <f>Wellpath!E262</f>
        <v>0</v>
      </c>
      <c r="B262" s="22">
        <v>0</v>
      </c>
      <c r="C262" s="22">
        <v>0</v>
      </c>
      <c r="D262" s="22">
        <v>1</v>
      </c>
      <c r="E262" s="20">
        <f>Model!$W$22*((drdp!B262+drdp!K262)*'DEC-OS'!$B262+(drdp!E262+drdp!N262)*'DEC-OS'!$C262+(drdp!H262+drdp!Q262)*'DEC-OS'!$D262)</f>
        <v>0</v>
      </c>
      <c r="F262" s="20">
        <f>Model!$W$22*((drdp!C262+drdp!L262)*'DEC-OS'!$B262+(drdp!F262+drdp!O262)*'DEC-OS'!$C262+(drdp!I262+drdp!R262)*'DEC-OS'!$D262)</f>
        <v>0</v>
      </c>
      <c r="G262" s="20">
        <f>Model!$W$22*((drdp!D262+drdp!M262)*'DEC-OS'!$B262+(drdp!G262+drdp!P262)*'DEC-OS'!$C262+(drdp!J262+drdp!S262)*'DEC-OS'!$D262)</f>
        <v>0</v>
      </c>
      <c r="H262" s="18">
        <f>Model!$W$22*((drdp!B262)*'DEC-OS'!$B262+(drdp!E262)*'DEC-OS'!$C262+(drdp!H262)*'DEC-OS'!$D262)</f>
        <v>0</v>
      </c>
      <c r="I262" s="18">
        <f>Model!$W$22*((drdp!C262)*'DEC-OS'!$B262+(drdp!F262)*'DEC-OS'!$C262+(drdp!I262)*'DEC-OS'!$D262)</f>
        <v>0</v>
      </c>
      <c r="J262" s="18">
        <f>Model!$W$22*((drdp!D262)*'DEC-OS'!$B262+(drdp!G262)*'DEC-OS'!$C262+(drdp!J262)*'DEC-OS'!$D262)</f>
        <v>0</v>
      </c>
      <c r="K262" s="21">
        <f>SUM(E$3:E261)+H262</f>
        <v>-3.1317489001877576</v>
      </c>
      <c r="L262" s="21">
        <f>SUM(F$3:F261)+I262</f>
        <v>3.1328662051746785</v>
      </c>
      <c r="M262" s="21">
        <f>SUM(G$3:G261)+J262</f>
        <v>0</v>
      </c>
      <c r="N262" s="21"/>
      <c r="O262" s="21"/>
      <c r="P262" s="21"/>
      <c r="Q262" s="19">
        <f t="shared" si="17"/>
        <v>9.8078511738272294</v>
      </c>
      <c r="R262" s="19">
        <f t="shared" si="17"/>
        <v>9.8148506595255913</v>
      </c>
      <c r="S262" s="19">
        <f t="shared" si="17"/>
        <v>0</v>
      </c>
      <c r="T262" s="19">
        <f t="shared" si="18"/>
        <v>-9.8113502924911931</v>
      </c>
      <c r="U262" s="19">
        <f t="shared" si="19"/>
        <v>0</v>
      </c>
      <c r="V262" s="19">
        <f t="shared" si="20"/>
        <v>0</v>
      </c>
    </row>
    <row r="263" spans="1:23" x14ac:dyDescent="0.25">
      <c r="A263" s="26">
        <f>Wellpath!E263</f>
        <v>0</v>
      </c>
      <c r="B263" s="22">
        <v>0</v>
      </c>
      <c r="C263" s="22">
        <v>0</v>
      </c>
      <c r="D263" s="22">
        <v>1</v>
      </c>
      <c r="E263" s="20">
        <f>Model!$W$22*((drdp!B263+drdp!K263)*'DEC-OS'!$B263+(drdp!E263+drdp!N263)*'DEC-OS'!$C263+(drdp!H263+drdp!Q263)*'DEC-OS'!$D263)</f>
        <v>0</v>
      </c>
      <c r="F263" s="20">
        <f>Model!$W$22*((drdp!C263+drdp!L263)*'DEC-OS'!$B263+(drdp!F263+drdp!O263)*'DEC-OS'!$C263+(drdp!I263+drdp!R263)*'DEC-OS'!$D263)</f>
        <v>0</v>
      </c>
      <c r="G263" s="20">
        <f>Model!$W$22*((drdp!D263+drdp!M263)*'DEC-OS'!$B263+(drdp!G263+drdp!P263)*'DEC-OS'!$C263+(drdp!J263+drdp!S263)*'DEC-OS'!$D263)</f>
        <v>0</v>
      </c>
      <c r="H263" s="18">
        <f>Model!$W$22*((drdp!B263)*'DEC-OS'!$B263+(drdp!E263)*'DEC-OS'!$C263+(drdp!H263)*'DEC-OS'!$D263)</f>
        <v>0</v>
      </c>
      <c r="I263" s="18">
        <f>Model!$W$22*((drdp!C263)*'DEC-OS'!$B263+(drdp!F263)*'DEC-OS'!$C263+(drdp!I263)*'DEC-OS'!$D263)</f>
        <v>0</v>
      </c>
      <c r="J263" s="18">
        <f>Model!$W$22*((drdp!D263)*'DEC-OS'!$B263+(drdp!G263)*'DEC-OS'!$C263+(drdp!J263)*'DEC-OS'!$D263)</f>
        <v>0</v>
      </c>
      <c r="K263" s="21">
        <f>SUM(E$3:E262)+H263</f>
        <v>-3.1317489001877576</v>
      </c>
      <c r="L263" s="21">
        <f>SUM(F$3:F262)+I263</f>
        <v>3.1328662051746785</v>
      </c>
      <c r="M263" s="21">
        <f>SUM(G$3:G262)+J263</f>
        <v>0</v>
      </c>
      <c r="N263" s="21"/>
      <c r="O263" s="21"/>
      <c r="P263" s="21"/>
      <c r="Q263" s="19">
        <f t="shared" si="17"/>
        <v>9.8078511738272294</v>
      </c>
      <c r="R263" s="19">
        <f t="shared" si="17"/>
        <v>9.8148506595255913</v>
      </c>
      <c r="S263" s="19">
        <f t="shared" si="17"/>
        <v>0</v>
      </c>
      <c r="T263" s="19">
        <f t="shared" si="18"/>
        <v>-9.8113502924911931</v>
      </c>
      <c r="U263" s="19">
        <f t="shared" si="19"/>
        <v>0</v>
      </c>
      <c r="V263" s="19">
        <f t="shared" si="20"/>
        <v>0</v>
      </c>
    </row>
    <row r="264" spans="1:23" x14ac:dyDescent="0.25">
      <c r="A264" s="26">
        <f>Wellpath!E264</f>
        <v>0</v>
      </c>
      <c r="B264" s="22">
        <v>0</v>
      </c>
      <c r="C264" s="22">
        <v>0</v>
      </c>
      <c r="D264" s="22">
        <v>1</v>
      </c>
      <c r="E264" s="20">
        <f>Model!$W$22*((drdp!B264+drdp!K264)*'DEC-OS'!$B264+(drdp!E264+drdp!N264)*'DEC-OS'!$C264+(drdp!H264+drdp!Q264)*'DEC-OS'!$D264)</f>
        <v>0</v>
      </c>
      <c r="F264" s="20">
        <f>Model!$W$22*((drdp!C264+drdp!L264)*'DEC-OS'!$B264+(drdp!F264+drdp!O264)*'DEC-OS'!$C264+(drdp!I264+drdp!R264)*'DEC-OS'!$D264)</f>
        <v>0</v>
      </c>
      <c r="G264" s="20">
        <f>Model!$W$22*((drdp!D264+drdp!M264)*'DEC-OS'!$B264+(drdp!G264+drdp!P264)*'DEC-OS'!$C264+(drdp!J264+drdp!S264)*'DEC-OS'!$D264)</f>
        <v>0</v>
      </c>
      <c r="H264" s="18">
        <f>Model!$W$22*((drdp!B264)*'DEC-OS'!$B264+(drdp!E264)*'DEC-OS'!$C264+(drdp!H264)*'DEC-OS'!$D264)</f>
        <v>0</v>
      </c>
      <c r="I264" s="18">
        <f>Model!$W$22*((drdp!C264)*'DEC-OS'!$B264+(drdp!F264)*'DEC-OS'!$C264+(drdp!I264)*'DEC-OS'!$D264)</f>
        <v>0</v>
      </c>
      <c r="J264" s="18">
        <f>Model!$W$22*((drdp!D264)*'DEC-OS'!$B264+(drdp!G264)*'DEC-OS'!$C264+(drdp!J264)*'DEC-OS'!$D264)</f>
        <v>0</v>
      </c>
      <c r="K264" s="21">
        <f>SUM(E$3:E263)+H264</f>
        <v>-3.1317489001877576</v>
      </c>
      <c r="L264" s="21">
        <f>SUM(F$3:F263)+I264</f>
        <v>3.1328662051746785</v>
      </c>
      <c r="M264" s="21">
        <f>SUM(G$3:G263)+J264</f>
        <v>0</v>
      </c>
      <c r="N264" s="21"/>
      <c r="O264" s="21"/>
      <c r="P264" s="21"/>
      <c r="Q264" s="19">
        <f t="shared" si="17"/>
        <v>9.8078511738272294</v>
      </c>
      <c r="R264" s="19">
        <f t="shared" si="17"/>
        <v>9.8148506595255913</v>
      </c>
      <c r="S264" s="19">
        <f t="shared" si="17"/>
        <v>0</v>
      </c>
      <c r="T264" s="19">
        <f t="shared" si="18"/>
        <v>-9.8113502924911931</v>
      </c>
      <c r="U264" s="19">
        <f t="shared" si="19"/>
        <v>0</v>
      </c>
      <c r="V264" s="19">
        <f t="shared" si="20"/>
        <v>0</v>
      </c>
    </row>
    <row r="265" spans="1:23" x14ac:dyDescent="0.25">
      <c r="A265" s="26">
        <f>Wellpath!E265</f>
        <v>0</v>
      </c>
      <c r="B265" s="22">
        <v>0</v>
      </c>
      <c r="C265" s="22">
        <v>0</v>
      </c>
      <c r="D265" s="22">
        <v>1</v>
      </c>
      <c r="E265" s="20">
        <f>Model!$W$22*((drdp!B265+drdp!K265)*'DEC-OS'!$B265+(drdp!E265+drdp!N265)*'DEC-OS'!$C265+(drdp!H265+drdp!Q265)*'DEC-OS'!$D265)</f>
        <v>0</v>
      </c>
      <c r="F265" s="20">
        <f>Model!$W$22*((drdp!C265+drdp!L265)*'DEC-OS'!$B265+(drdp!F265+drdp!O265)*'DEC-OS'!$C265+(drdp!I265+drdp!R265)*'DEC-OS'!$D265)</f>
        <v>0</v>
      </c>
      <c r="G265" s="20">
        <f>Model!$W$22*((drdp!D265+drdp!M265)*'DEC-OS'!$B265+(drdp!G265+drdp!P265)*'DEC-OS'!$C265+(drdp!J265+drdp!S265)*'DEC-OS'!$D265)</f>
        <v>0</v>
      </c>
      <c r="H265" s="18">
        <f>Model!$W$22*((drdp!B265)*'DEC-OS'!$B265+(drdp!E265)*'DEC-OS'!$C265+(drdp!H265)*'DEC-OS'!$D265)</f>
        <v>0</v>
      </c>
      <c r="I265" s="18">
        <f>Model!$W$22*((drdp!C265)*'DEC-OS'!$B265+(drdp!F265)*'DEC-OS'!$C265+(drdp!I265)*'DEC-OS'!$D265)</f>
        <v>0</v>
      </c>
      <c r="J265" s="18">
        <f>Model!$W$22*((drdp!D265)*'DEC-OS'!$B265+(drdp!G265)*'DEC-OS'!$C265+(drdp!J265)*'DEC-OS'!$D265)</f>
        <v>0</v>
      </c>
      <c r="K265" s="21">
        <f>SUM(E$3:E264)+H265</f>
        <v>-3.1317489001877576</v>
      </c>
      <c r="L265" s="21">
        <f>SUM(F$3:F264)+I265</f>
        <v>3.1328662051746785</v>
      </c>
      <c r="M265" s="21">
        <f>SUM(G$3:G264)+J265</f>
        <v>0</v>
      </c>
      <c r="N265" s="21"/>
      <c r="O265" s="21"/>
      <c r="P265" s="21"/>
      <c r="Q265" s="19">
        <f t="shared" si="17"/>
        <v>9.8078511738272294</v>
      </c>
      <c r="R265" s="19">
        <f t="shared" si="17"/>
        <v>9.8148506595255913</v>
      </c>
      <c r="S265" s="19">
        <f t="shared" si="17"/>
        <v>0</v>
      </c>
      <c r="T265" s="19">
        <f t="shared" si="18"/>
        <v>-9.8113502924911931</v>
      </c>
      <c r="U265" s="19">
        <f t="shared" si="19"/>
        <v>0</v>
      </c>
      <c r="V265" s="19">
        <f t="shared" si="20"/>
        <v>0</v>
      </c>
    </row>
    <row r="266" spans="1:23" x14ac:dyDescent="0.25">
      <c r="A266" s="26">
        <f>Wellpath!E266</f>
        <v>0</v>
      </c>
      <c r="B266" s="22">
        <v>0</v>
      </c>
      <c r="C266" s="22">
        <v>0</v>
      </c>
      <c r="D266" s="22">
        <v>1</v>
      </c>
      <c r="E266" s="20">
        <f>Model!$W$22*((drdp!B266+drdp!K266)*'DEC-OS'!$B266+(drdp!E266+drdp!N266)*'DEC-OS'!$C266+(drdp!H266+drdp!Q266)*'DEC-OS'!$D266)</f>
        <v>0</v>
      </c>
      <c r="F266" s="20">
        <f>Model!$W$22*((drdp!C266+drdp!L266)*'DEC-OS'!$B266+(drdp!F266+drdp!O266)*'DEC-OS'!$C266+(drdp!I266+drdp!R266)*'DEC-OS'!$D266)</f>
        <v>0</v>
      </c>
      <c r="G266" s="20">
        <f>Model!$W$22*((drdp!D266+drdp!M266)*'DEC-OS'!$B266+(drdp!G266+drdp!P266)*'DEC-OS'!$C266+(drdp!J266+drdp!S266)*'DEC-OS'!$D266)</f>
        <v>0</v>
      </c>
      <c r="H266" s="18">
        <f>Model!$W$22*((drdp!B266)*'DEC-OS'!$B266+(drdp!E266)*'DEC-OS'!$C266+(drdp!H266)*'DEC-OS'!$D266)</f>
        <v>0</v>
      </c>
      <c r="I266" s="18">
        <f>Model!$W$22*((drdp!C266)*'DEC-OS'!$B266+(drdp!F266)*'DEC-OS'!$C266+(drdp!I266)*'DEC-OS'!$D266)</f>
        <v>0</v>
      </c>
      <c r="J266" s="18">
        <f>Model!$W$22*((drdp!D266)*'DEC-OS'!$B266+(drdp!G266)*'DEC-OS'!$C266+(drdp!J266)*'DEC-OS'!$D266)</f>
        <v>0</v>
      </c>
      <c r="K266" s="21">
        <f>SUM(E$3:E265)+H266</f>
        <v>-3.1317489001877576</v>
      </c>
      <c r="L266" s="21">
        <f>SUM(F$3:F265)+I266</f>
        <v>3.1328662051746785</v>
      </c>
      <c r="M266" s="21">
        <f>SUM(G$3:G265)+J266</f>
        <v>0</v>
      </c>
      <c r="N266" s="21"/>
      <c r="O266" s="21"/>
      <c r="P266" s="21"/>
      <c r="Q266" s="19">
        <f t="shared" si="17"/>
        <v>9.8078511738272294</v>
      </c>
      <c r="R266" s="19">
        <f t="shared" si="17"/>
        <v>9.8148506595255913</v>
      </c>
      <c r="S266" s="19">
        <f t="shared" si="17"/>
        <v>0</v>
      </c>
      <c r="T266" s="19">
        <f t="shared" si="18"/>
        <v>-9.8113502924911931</v>
      </c>
      <c r="U266" s="19">
        <f t="shared" si="19"/>
        <v>0</v>
      </c>
      <c r="V266" s="19">
        <f t="shared" si="20"/>
        <v>0</v>
      </c>
    </row>
    <row r="267" spans="1:23" x14ac:dyDescent="0.25">
      <c r="A267" s="26">
        <f>Wellpath!E267</f>
        <v>0</v>
      </c>
      <c r="B267" s="22">
        <v>0</v>
      </c>
      <c r="C267" s="22">
        <v>0</v>
      </c>
      <c r="D267" s="22">
        <v>1</v>
      </c>
      <c r="E267" s="20">
        <f>Model!$W$22*((drdp!B267+drdp!K267)*'DEC-OS'!$B267+(drdp!E267+drdp!N267)*'DEC-OS'!$C267+(drdp!H267+drdp!Q267)*'DEC-OS'!$D267)</f>
        <v>0</v>
      </c>
      <c r="F267" s="20">
        <f>Model!$W$22*((drdp!C267+drdp!L267)*'DEC-OS'!$B267+(drdp!F267+drdp!O267)*'DEC-OS'!$C267+(drdp!I267+drdp!R267)*'DEC-OS'!$D267)</f>
        <v>0</v>
      </c>
      <c r="G267" s="20">
        <f>Model!$W$22*((drdp!D267+drdp!M267)*'DEC-OS'!$B267+(drdp!G267+drdp!P267)*'DEC-OS'!$C267+(drdp!J267+drdp!S267)*'DEC-OS'!$D267)</f>
        <v>0</v>
      </c>
      <c r="H267" s="18">
        <f>Model!$W$22*((drdp!B267)*'DEC-OS'!$B267+(drdp!E267)*'DEC-OS'!$C267+(drdp!H267)*'DEC-OS'!$D267)</f>
        <v>0</v>
      </c>
      <c r="I267" s="18">
        <f>Model!$W$22*((drdp!C267)*'DEC-OS'!$B267+(drdp!F267)*'DEC-OS'!$C267+(drdp!I267)*'DEC-OS'!$D267)</f>
        <v>0</v>
      </c>
      <c r="J267" s="18">
        <f>Model!$W$22*((drdp!D267)*'DEC-OS'!$B267+(drdp!G267)*'DEC-OS'!$C267+(drdp!J267)*'DEC-OS'!$D267)</f>
        <v>0</v>
      </c>
      <c r="K267" s="21">
        <f>SUM(E$3:E266)+H267</f>
        <v>-3.1317489001877576</v>
      </c>
      <c r="L267" s="21">
        <f>SUM(F$3:F266)+I267</f>
        <v>3.1328662051746785</v>
      </c>
      <c r="M267" s="21">
        <f>SUM(G$3:G266)+J267</f>
        <v>0</v>
      </c>
      <c r="N267" s="21"/>
      <c r="O267" s="21"/>
      <c r="P267" s="21"/>
      <c r="Q267" s="19">
        <f t="shared" si="17"/>
        <v>9.8078511738272294</v>
      </c>
      <c r="R267" s="19">
        <f t="shared" si="17"/>
        <v>9.8148506595255913</v>
      </c>
      <c r="S267" s="19">
        <f t="shared" si="17"/>
        <v>0</v>
      </c>
      <c r="T267" s="19">
        <f t="shared" si="18"/>
        <v>-9.8113502924911931</v>
      </c>
      <c r="U267" s="19">
        <f t="shared" si="19"/>
        <v>0</v>
      </c>
      <c r="V267" s="19">
        <f t="shared" si="20"/>
        <v>0</v>
      </c>
    </row>
    <row r="268" spans="1:23" x14ac:dyDescent="0.25">
      <c r="A268" s="26">
        <f>Wellpath!E268</f>
        <v>0</v>
      </c>
      <c r="B268" s="22">
        <v>0</v>
      </c>
      <c r="C268" s="22">
        <v>0</v>
      </c>
      <c r="D268" s="22">
        <v>1</v>
      </c>
      <c r="E268" s="20">
        <f>Model!$W$22*((drdp!B268+drdp!K268)*'DEC-OS'!$B268+(drdp!E268+drdp!N268)*'DEC-OS'!$C268+(drdp!H268+drdp!Q268)*'DEC-OS'!$D268)</f>
        <v>0</v>
      </c>
      <c r="F268" s="20">
        <f>Model!$W$22*((drdp!C268+drdp!L268)*'DEC-OS'!$B268+(drdp!F268+drdp!O268)*'DEC-OS'!$C268+(drdp!I268+drdp!R268)*'DEC-OS'!$D268)</f>
        <v>0</v>
      </c>
      <c r="G268" s="20">
        <f>Model!$W$22*((drdp!D268+drdp!M268)*'DEC-OS'!$B268+(drdp!G268+drdp!P268)*'DEC-OS'!$C268+(drdp!J268+drdp!S268)*'DEC-OS'!$D268)</f>
        <v>0</v>
      </c>
      <c r="H268" s="18">
        <f>Model!$W$22*((drdp!B268)*'DEC-OS'!$B268+(drdp!E268)*'DEC-OS'!$C268+(drdp!H268)*'DEC-OS'!$D268)</f>
        <v>0</v>
      </c>
      <c r="I268" s="18">
        <f>Model!$W$22*((drdp!C268)*'DEC-OS'!$B268+(drdp!F268)*'DEC-OS'!$C268+(drdp!I268)*'DEC-OS'!$D268)</f>
        <v>0</v>
      </c>
      <c r="J268" s="18">
        <f>Model!$W$22*((drdp!D268)*'DEC-OS'!$B268+(drdp!G268)*'DEC-OS'!$C268+(drdp!J268)*'DEC-OS'!$D268)</f>
        <v>0</v>
      </c>
      <c r="K268" s="21">
        <f>SUM(E$3:E267)+H268</f>
        <v>-3.1317489001877576</v>
      </c>
      <c r="L268" s="21">
        <f>SUM(F$3:F267)+I268</f>
        <v>3.1328662051746785</v>
      </c>
      <c r="M268" s="21">
        <f>SUM(G$3:G267)+J268</f>
        <v>0</v>
      </c>
      <c r="N268" s="21"/>
      <c r="O268" s="21"/>
      <c r="P268" s="21"/>
      <c r="Q268" s="19">
        <f t="shared" si="17"/>
        <v>9.8078511738272294</v>
      </c>
      <c r="R268" s="19">
        <f t="shared" si="17"/>
        <v>9.8148506595255913</v>
      </c>
      <c r="S268" s="19">
        <f t="shared" si="17"/>
        <v>0</v>
      </c>
      <c r="T268" s="19">
        <f t="shared" si="18"/>
        <v>-9.8113502924911931</v>
      </c>
      <c r="U268" s="19">
        <f t="shared" si="19"/>
        <v>0</v>
      </c>
      <c r="V268" s="19">
        <f t="shared" si="20"/>
        <v>0</v>
      </c>
    </row>
    <row r="269" spans="1:23" x14ac:dyDescent="0.25">
      <c r="A269" s="26">
        <f>Wellpath!E269</f>
        <v>0</v>
      </c>
      <c r="B269" s="22">
        <v>0</v>
      </c>
      <c r="C269" s="22">
        <v>0</v>
      </c>
      <c r="D269" s="22">
        <v>1</v>
      </c>
      <c r="E269" s="20">
        <f>Model!$W$22*((drdp!B269+drdp!K269)*'DEC-OS'!$B269+(drdp!E269+drdp!N269)*'DEC-OS'!$C269+(drdp!H269+drdp!Q269)*'DEC-OS'!$D269)</f>
        <v>0</v>
      </c>
      <c r="F269" s="20">
        <f>Model!$W$22*((drdp!C269+drdp!L269)*'DEC-OS'!$B269+(drdp!F269+drdp!O269)*'DEC-OS'!$C269+(drdp!I269+drdp!R269)*'DEC-OS'!$D269)</f>
        <v>0</v>
      </c>
      <c r="G269" s="20">
        <f>Model!$W$22*((drdp!D269+drdp!M269)*'DEC-OS'!$B269+(drdp!G269+drdp!P269)*'DEC-OS'!$C269+(drdp!J269+drdp!S269)*'DEC-OS'!$D269)</f>
        <v>0</v>
      </c>
      <c r="H269" s="18">
        <f>Model!$W$22*((drdp!B269)*'DEC-OS'!$B269+(drdp!E269)*'DEC-OS'!$C269+(drdp!H269)*'DEC-OS'!$D269)</f>
        <v>0</v>
      </c>
      <c r="I269" s="18">
        <f>Model!$W$22*((drdp!C269)*'DEC-OS'!$B269+(drdp!F269)*'DEC-OS'!$C269+(drdp!I269)*'DEC-OS'!$D269)</f>
        <v>0</v>
      </c>
      <c r="J269" s="18">
        <f>Model!$W$22*((drdp!D269)*'DEC-OS'!$B269+(drdp!G269)*'DEC-OS'!$C269+(drdp!J269)*'DEC-OS'!$D269)</f>
        <v>0</v>
      </c>
      <c r="K269" s="21">
        <f>SUM(E$3:E268)+H269</f>
        <v>-3.1317489001877576</v>
      </c>
      <c r="L269" s="21">
        <f>SUM(F$3:F268)+I269</f>
        <v>3.1328662051746785</v>
      </c>
      <c r="M269" s="21">
        <f>SUM(G$3:G268)+J269</f>
        <v>0</v>
      </c>
      <c r="N269" s="21"/>
      <c r="O269" s="21"/>
      <c r="P269" s="21"/>
      <c r="Q269" s="19">
        <f t="shared" si="17"/>
        <v>9.8078511738272294</v>
      </c>
      <c r="R269" s="19">
        <f t="shared" si="17"/>
        <v>9.8148506595255913</v>
      </c>
      <c r="S269" s="19">
        <f t="shared" si="17"/>
        <v>0</v>
      </c>
      <c r="T269" s="19">
        <f t="shared" si="18"/>
        <v>-9.8113502924911931</v>
      </c>
      <c r="U269" s="19">
        <f t="shared" si="19"/>
        <v>0</v>
      </c>
      <c r="V269" s="19">
        <f t="shared" si="20"/>
        <v>0</v>
      </c>
    </row>
    <row r="270" spans="1:23" x14ac:dyDescent="0.25">
      <c r="A270" s="26">
        <f>Wellpath!E270</f>
        <v>0</v>
      </c>
      <c r="B270" s="22">
        <v>0</v>
      </c>
      <c r="C270" s="22">
        <v>0</v>
      </c>
      <c r="D270" s="22">
        <v>1</v>
      </c>
      <c r="E270" s="20">
        <f>Model!$W$22*((drdp!B270+drdp!K270)*'DEC-OS'!$B270+(drdp!E270+drdp!N270)*'DEC-OS'!$C270+(drdp!H270+drdp!Q270)*'DEC-OS'!$D270)</f>
        <v>0</v>
      </c>
      <c r="F270" s="20">
        <f>Model!$W$22*((drdp!C270+drdp!L270)*'DEC-OS'!$B270+(drdp!F270+drdp!O270)*'DEC-OS'!$C270+(drdp!I270+drdp!R270)*'DEC-OS'!$D270)</f>
        <v>0</v>
      </c>
      <c r="G270" s="20">
        <f>Model!$W$22*((drdp!D270+drdp!M270)*'DEC-OS'!$B270+(drdp!G270+drdp!P270)*'DEC-OS'!$C270+(drdp!J270+drdp!S270)*'DEC-OS'!$D270)</f>
        <v>0</v>
      </c>
      <c r="H270" s="18">
        <f>Model!$W$22*((drdp!B270)*'DEC-OS'!$B270+(drdp!E270)*'DEC-OS'!$C270+(drdp!H270)*'DEC-OS'!$D270)</f>
        <v>0</v>
      </c>
      <c r="I270" s="18">
        <f>Model!$W$22*((drdp!C270)*'DEC-OS'!$B270+(drdp!F270)*'DEC-OS'!$C270+(drdp!I270)*'DEC-OS'!$D270)</f>
        <v>0</v>
      </c>
      <c r="J270" s="18">
        <f>Model!$W$22*((drdp!D270)*'DEC-OS'!$B270+(drdp!G270)*'DEC-OS'!$C270+(drdp!J270)*'DEC-OS'!$D270)</f>
        <v>0</v>
      </c>
      <c r="K270" s="21">
        <f>SUM(E$3:E269)+H270</f>
        <v>-3.1317489001877576</v>
      </c>
      <c r="L270" s="21">
        <f>SUM(F$3:F269)+I270</f>
        <v>3.1328662051746785</v>
      </c>
      <c r="M270" s="21">
        <f>SUM(G$3:G269)+J270</f>
        <v>0</v>
      </c>
      <c r="N270" s="21"/>
      <c r="O270" s="21"/>
      <c r="P270" s="21"/>
      <c r="Q270" s="19">
        <f t="shared" si="17"/>
        <v>9.8078511738272294</v>
      </c>
      <c r="R270" s="19">
        <f t="shared" si="17"/>
        <v>9.8148506595255913</v>
      </c>
      <c r="S270" s="19">
        <f t="shared" si="17"/>
        <v>0</v>
      </c>
      <c r="T270" s="19">
        <f t="shared" si="18"/>
        <v>-9.8113502924911931</v>
      </c>
      <c r="U270" s="19">
        <f t="shared" si="19"/>
        <v>0</v>
      </c>
      <c r="V270" s="19">
        <f t="shared" si="20"/>
        <v>0</v>
      </c>
      <c r="W270" s="10" t="s">
        <v>62</v>
      </c>
    </row>
    <row r="271" spans="1:23" x14ac:dyDescent="0.25">
      <c r="A271" s="26">
        <f>Wellpath!E271</f>
        <v>0</v>
      </c>
      <c r="B271" s="22">
        <v>0</v>
      </c>
      <c r="C271" s="22">
        <v>0</v>
      </c>
      <c r="D271" s="22">
        <v>1</v>
      </c>
      <c r="E271" s="20">
        <f>Model!$W$22*((drdp!B271+drdp!K271)*'DEC-OS'!$B271+(drdp!E271+drdp!N271)*'DEC-OS'!$C271+(drdp!H271+drdp!Q271)*'DEC-OS'!$D271)</f>
        <v>0</v>
      </c>
      <c r="F271" s="20">
        <f>Model!$W$22*((drdp!C271+drdp!L271)*'DEC-OS'!$B271+(drdp!F271+drdp!O271)*'DEC-OS'!$C271+(drdp!I271+drdp!R271)*'DEC-OS'!$D271)</f>
        <v>0</v>
      </c>
      <c r="G271" s="20">
        <f>Model!$W$22*((drdp!D271+drdp!M271)*'DEC-OS'!$B271+(drdp!G271+drdp!P271)*'DEC-OS'!$C271+(drdp!J271+drdp!S271)*'DEC-OS'!$D271)</f>
        <v>0</v>
      </c>
      <c r="H271" s="18">
        <f>Model!$W$22*((drdp!B271)*'DEC-OS'!$B271+(drdp!E271)*'DEC-OS'!$C271+(drdp!H271)*'DEC-OS'!$D271)</f>
        <v>0</v>
      </c>
      <c r="I271" s="18">
        <f>Model!$W$22*((drdp!C271)*'DEC-OS'!$B271+(drdp!F271)*'DEC-OS'!$C271+(drdp!I271)*'DEC-OS'!$D271)</f>
        <v>0</v>
      </c>
      <c r="J271" s="18">
        <f>Model!$W$22*((drdp!D271)*'DEC-OS'!$B271+(drdp!G271)*'DEC-OS'!$C271+(drdp!J271)*'DEC-OS'!$D271)</f>
        <v>0</v>
      </c>
      <c r="K271" s="21">
        <f>SUM(E$3:E270)+H271</f>
        <v>-3.1317489001877576</v>
      </c>
      <c r="L271" s="21">
        <f>SUM(F$3:F270)+I271</f>
        <v>3.1328662051746785</v>
      </c>
      <c r="M271" s="21">
        <f>SUM(G$3:G270)+J271</f>
        <v>0</v>
      </c>
      <c r="N271" s="21"/>
      <c r="O271" s="21"/>
      <c r="P271" s="21"/>
      <c r="Q271" s="19">
        <f t="shared" si="17"/>
        <v>9.8078511738272294</v>
      </c>
      <c r="R271" s="19">
        <f t="shared" si="17"/>
        <v>9.8148506595255913</v>
      </c>
      <c r="S271" s="19">
        <f t="shared" si="17"/>
        <v>0</v>
      </c>
      <c r="T271" s="19">
        <f t="shared" si="18"/>
        <v>-9.8113502924911931</v>
      </c>
      <c r="U271" s="19">
        <f t="shared" si="19"/>
        <v>0</v>
      </c>
      <c r="V271" s="19">
        <f t="shared" si="20"/>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A1:S271"/>
  <sheetViews>
    <sheetView topLeftCell="A80" zoomScale="80" zoomScaleNormal="80" workbookViewId="0">
      <selection activeCell="E3" sqref="E3:G133"/>
    </sheetView>
  </sheetViews>
  <sheetFormatPr defaultRowHeight="15" x14ac:dyDescent="0.25"/>
  <cols>
    <col min="1" max="1" width="27" customWidth="1"/>
    <col min="2" max="2" width="16.7109375" customWidth="1"/>
    <col min="3" max="3" width="13.7109375" style="70" customWidth="1"/>
    <col min="4" max="4" width="4.28515625" customWidth="1"/>
    <col min="5" max="5" width="14.140625" style="4" customWidth="1"/>
    <col min="6" max="8" width="9.140625" style="4"/>
    <col min="9" max="9" width="11.140625" customWidth="1"/>
    <col min="10" max="10" width="2.7109375" customWidth="1"/>
    <col min="11" max="17" width="9.140625" style="1"/>
  </cols>
  <sheetData>
    <row r="1" spans="1:18" ht="30.75" thickBot="1" x14ac:dyDescent="0.3">
      <c r="A1" s="72" t="s">
        <v>18</v>
      </c>
      <c r="B1" s="73" t="s">
        <v>285</v>
      </c>
      <c r="C1" s="74" t="s">
        <v>159</v>
      </c>
      <c r="E1" s="134" t="s">
        <v>160</v>
      </c>
      <c r="F1" s="135"/>
      <c r="G1" s="135"/>
      <c r="H1" s="135"/>
      <c r="I1" s="136"/>
      <c r="K1" s="137" t="s">
        <v>158</v>
      </c>
      <c r="L1" s="137"/>
      <c r="M1" s="137"/>
      <c r="N1" s="137"/>
      <c r="O1" s="137"/>
      <c r="P1" s="137"/>
      <c r="Q1" s="137"/>
    </row>
    <row r="2" spans="1:18" ht="30" x14ac:dyDescent="0.25">
      <c r="A2" s="2" t="s">
        <v>19</v>
      </c>
      <c r="B2" s="2">
        <v>28</v>
      </c>
      <c r="C2" s="71">
        <f>RADIANS(B2)</f>
        <v>0.48869219055841229</v>
      </c>
      <c r="E2" s="6" t="s">
        <v>242</v>
      </c>
      <c r="F2" s="5" t="s">
        <v>30</v>
      </c>
      <c r="G2" s="5" t="s">
        <v>29</v>
      </c>
      <c r="H2" s="5" t="s">
        <v>243</v>
      </c>
      <c r="I2" s="7" t="s">
        <v>31</v>
      </c>
      <c r="K2" s="16" t="str">
        <f>E2</f>
        <v xml:space="preserve">MD </v>
      </c>
      <c r="L2" s="16" t="s">
        <v>32</v>
      </c>
      <c r="M2" s="16" t="s">
        <v>33</v>
      </c>
      <c r="N2" s="16" t="s">
        <v>34</v>
      </c>
      <c r="O2" s="16" t="s">
        <v>35</v>
      </c>
      <c r="P2" s="16" t="str">
        <f>H2</f>
        <v xml:space="preserve">TVD </v>
      </c>
      <c r="Q2" s="16" t="s">
        <v>36</v>
      </c>
    </row>
    <row r="3" spans="1:18" x14ac:dyDescent="0.25">
      <c r="A3" s="2" t="s">
        <v>20</v>
      </c>
      <c r="B3" s="2">
        <v>9.8066499999999994</v>
      </c>
      <c r="C3" s="71"/>
      <c r="E3" s="107">
        <v>0</v>
      </c>
      <c r="F3" s="108">
        <v>0</v>
      </c>
      <c r="G3" s="108">
        <v>0</v>
      </c>
      <c r="H3" s="108">
        <v>0</v>
      </c>
      <c r="I3" s="9"/>
      <c r="K3" s="15">
        <f t="shared" ref="K3:K34" si="0">IF($B$9=$C$12,E3,E3*0.3048)</f>
        <v>0</v>
      </c>
      <c r="L3" s="15">
        <f>RADIANS(F3)</f>
        <v>0</v>
      </c>
      <c r="M3" s="15">
        <f t="shared" ref="M3:M34" si="1">IF($B$8=$B$12,RADIANS(G3),RADIANS(G3+$B$7))</f>
        <v>0</v>
      </c>
      <c r="N3" s="15">
        <f>M3-RADIANS($B$7)</f>
        <v>0</v>
      </c>
      <c r="O3" s="15">
        <f t="shared" ref="O3:O66" si="2">M3-RADIANS(B$6)</f>
        <v>-3.4906585039886591E-2</v>
      </c>
      <c r="P3" s="15">
        <f t="shared" ref="P3:P34" si="3">IF($B$9=$C$12,H3,H3*$B$11)</f>
        <v>0</v>
      </c>
      <c r="Q3" s="15"/>
    </row>
    <row r="4" spans="1:18" x14ac:dyDescent="0.25">
      <c r="A4" s="2" t="s">
        <v>21</v>
      </c>
      <c r="B4" s="2">
        <v>48000</v>
      </c>
      <c r="C4" s="71"/>
      <c r="E4" s="107">
        <v>100</v>
      </c>
      <c r="F4" s="108">
        <v>0</v>
      </c>
      <c r="G4" s="108">
        <v>0</v>
      </c>
      <c r="H4" s="108">
        <v>100</v>
      </c>
      <c r="I4" s="9"/>
      <c r="K4" s="15">
        <f t="shared" si="0"/>
        <v>30.48</v>
      </c>
      <c r="L4" s="15">
        <f t="shared" ref="L4:L67" si="4">RADIANS(F4)</f>
        <v>0</v>
      </c>
      <c r="M4" s="15">
        <f t="shared" si="1"/>
        <v>0</v>
      </c>
      <c r="N4" s="15">
        <f t="shared" ref="N4:N67" si="5">M4-RADIANS($B$7)</f>
        <v>0</v>
      </c>
      <c r="O4" s="15">
        <f t="shared" si="2"/>
        <v>-3.4906585039886591E-2</v>
      </c>
      <c r="P4" s="15">
        <f t="shared" si="3"/>
        <v>30.48</v>
      </c>
      <c r="Q4" s="15"/>
    </row>
    <row r="5" spans="1:18" x14ac:dyDescent="0.25">
      <c r="A5" s="2" t="s">
        <v>22</v>
      </c>
      <c r="B5" s="2">
        <v>58</v>
      </c>
      <c r="C5" s="71">
        <f>RADIANS(B5)</f>
        <v>1.0122909661567112</v>
      </c>
      <c r="E5" s="107">
        <v>200</v>
      </c>
      <c r="F5" s="108">
        <v>0</v>
      </c>
      <c r="G5" s="108">
        <v>0</v>
      </c>
      <c r="H5" s="108">
        <v>200</v>
      </c>
      <c r="I5" s="9"/>
      <c r="K5" s="15">
        <f t="shared" si="0"/>
        <v>60.96</v>
      </c>
      <c r="L5" s="15">
        <f t="shared" si="4"/>
        <v>0</v>
      </c>
      <c r="M5" s="15">
        <f t="shared" si="1"/>
        <v>0</v>
      </c>
      <c r="N5" s="15">
        <f t="shared" si="5"/>
        <v>0</v>
      </c>
      <c r="O5" s="15">
        <f t="shared" si="2"/>
        <v>-3.4906585039886591E-2</v>
      </c>
      <c r="P5" s="15">
        <f t="shared" si="3"/>
        <v>60.96</v>
      </c>
      <c r="Q5" s="15"/>
      <c r="R5" s="10">
        <f>K5-K4</f>
        <v>30.48</v>
      </c>
    </row>
    <row r="6" spans="1:18" x14ac:dyDescent="0.25">
      <c r="A6" s="2" t="s">
        <v>23</v>
      </c>
      <c r="B6" s="2">
        <v>2</v>
      </c>
      <c r="C6" s="71">
        <f>RADIANS(B6)</f>
        <v>3.4906585039886591E-2</v>
      </c>
      <c r="E6" s="107">
        <v>300</v>
      </c>
      <c r="F6" s="108">
        <v>0</v>
      </c>
      <c r="G6" s="108">
        <v>0</v>
      </c>
      <c r="H6" s="108">
        <v>300</v>
      </c>
      <c r="I6" s="9"/>
      <c r="K6" s="15">
        <f t="shared" si="0"/>
        <v>91.44</v>
      </c>
      <c r="L6" s="15">
        <f t="shared" si="4"/>
        <v>0</v>
      </c>
      <c r="M6" s="15">
        <f t="shared" si="1"/>
        <v>0</v>
      </c>
      <c r="N6" s="15">
        <f t="shared" si="5"/>
        <v>0</v>
      </c>
      <c r="O6" s="15">
        <f t="shared" si="2"/>
        <v>-3.4906585039886591E-2</v>
      </c>
      <c r="P6" s="15">
        <f t="shared" si="3"/>
        <v>91.44</v>
      </c>
      <c r="Q6" s="15"/>
      <c r="R6" s="10">
        <f t="shared" ref="R6:R69" si="6">K6-K5</f>
        <v>30.479999999999997</v>
      </c>
    </row>
    <row r="7" spans="1:18" x14ac:dyDescent="0.25">
      <c r="A7" s="2" t="s">
        <v>24</v>
      </c>
      <c r="B7" s="2">
        <v>0</v>
      </c>
      <c r="C7" s="71">
        <f>RADIANS(B7)</f>
        <v>0</v>
      </c>
      <c r="E7" s="107">
        <v>400</v>
      </c>
      <c r="F7" s="108">
        <v>0</v>
      </c>
      <c r="G7" s="108">
        <v>0</v>
      </c>
      <c r="H7" s="108">
        <v>400</v>
      </c>
      <c r="I7" s="9"/>
      <c r="K7" s="15">
        <f t="shared" si="0"/>
        <v>121.92</v>
      </c>
      <c r="L7" s="15">
        <f t="shared" si="4"/>
        <v>0</v>
      </c>
      <c r="M7" s="15">
        <f t="shared" si="1"/>
        <v>0</v>
      </c>
      <c r="N7" s="15">
        <f t="shared" si="5"/>
        <v>0</v>
      </c>
      <c r="O7" s="15">
        <f t="shared" si="2"/>
        <v>-3.4906585039886591E-2</v>
      </c>
      <c r="P7" s="15">
        <f t="shared" si="3"/>
        <v>121.92</v>
      </c>
      <c r="Q7" s="15"/>
      <c r="R7" s="10">
        <f t="shared" si="6"/>
        <v>30.480000000000004</v>
      </c>
    </row>
    <row r="8" spans="1:18" x14ac:dyDescent="0.25">
      <c r="A8" s="2" t="s">
        <v>25</v>
      </c>
      <c r="B8" s="3" t="s">
        <v>27</v>
      </c>
      <c r="C8" s="71"/>
      <c r="E8" s="107">
        <v>500</v>
      </c>
      <c r="F8" s="108">
        <v>0</v>
      </c>
      <c r="G8" s="108">
        <v>0</v>
      </c>
      <c r="H8" s="108">
        <v>500</v>
      </c>
      <c r="I8" s="9"/>
      <c r="K8" s="15">
        <f t="shared" si="0"/>
        <v>152.4</v>
      </c>
      <c r="L8" s="15">
        <f t="shared" si="4"/>
        <v>0</v>
      </c>
      <c r="M8" s="15">
        <f t="shared" si="1"/>
        <v>0</v>
      </c>
      <c r="N8" s="15">
        <f t="shared" si="5"/>
        <v>0</v>
      </c>
      <c r="O8" s="15">
        <f t="shared" si="2"/>
        <v>-3.4906585039886591E-2</v>
      </c>
      <c r="P8" s="15">
        <f t="shared" si="3"/>
        <v>152.4</v>
      </c>
      <c r="Q8" s="15"/>
      <c r="R8" s="10">
        <f t="shared" si="6"/>
        <v>30.480000000000004</v>
      </c>
    </row>
    <row r="9" spans="1:18" x14ac:dyDescent="0.25">
      <c r="A9" s="82" t="s">
        <v>240</v>
      </c>
      <c r="B9" s="3" t="s">
        <v>241</v>
      </c>
      <c r="C9" s="71"/>
      <c r="E9" s="107">
        <v>600</v>
      </c>
      <c r="F9" s="108">
        <v>0</v>
      </c>
      <c r="G9" s="108">
        <v>0</v>
      </c>
      <c r="H9" s="108">
        <v>600</v>
      </c>
      <c r="I9" s="9"/>
      <c r="K9" s="15">
        <f t="shared" si="0"/>
        <v>182.88</v>
      </c>
      <c r="L9" s="15">
        <f t="shared" si="4"/>
        <v>0</v>
      </c>
      <c r="M9" s="15">
        <f t="shared" si="1"/>
        <v>0</v>
      </c>
      <c r="N9" s="15">
        <f t="shared" si="5"/>
        <v>0</v>
      </c>
      <c r="O9" s="15">
        <f t="shared" si="2"/>
        <v>-3.4906585039886591E-2</v>
      </c>
      <c r="P9" s="15">
        <f t="shared" si="3"/>
        <v>182.88</v>
      </c>
      <c r="Q9" s="15"/>
      <c r="R9" s="10">
        <f t="shared" si="6"/>
        <v>30.47999999999999</v>
      </c>
    </row>
    <row r="10" spans="1:18" x14ac:dyDescent="0.25">
      <c r="A10" s="2" t="s">
        <v>156</v>
      </c>
      <c r="B10" s="3">
        <v>1E-4</v>
      </c>
      <c r="C10" s="71">
        <f>RADIANS(B10)</f>
        <v>1.7453292519943296E-6</v>
      </c>
      <c r="E10" s="107">
        <v>700</v>
      </c>
      <c r="F10" s="108">
        <v>0</v>
      </c>
      <c r="G10" s="108">
        <v>0</v>
      </c>
      <c r="H10" s="108">
        <v>700</v>
      </c>
      <c r="I10" s="9"/>
      <c r="K10" s="15">
        <f t="shared" si="0"/>
        <v>213.36</v>
      </c>
      <c r="L10" s="15">
        <f t="shared" si="4"/>
        <v>0</v>
      </c>
      <c r="M10" s="15">
        <f t="shared" si="1"/>
        <v>0</v>
      </c>
      <c r="N10" s="15">
        <f t="shared" si="5"/>
        <v>0</v>
      </c>
      <c r="O10" s="15">
        <f t="shared" si="2"/>
        <v>-3.4906585039886591E-2</v>
      </c>
      <c r="P10" s="15">
        <f t="shared" si="3"/>
        <v>213.36</v>
      </c>
      <c r="Q10" s="15"/>
      <c r="R10" s="10">
        <f t="shared" si="6"/>
        <v>30.480000000000018</v>
      </c>
    </row>
    <row r="11" spans="1:18" x14ac:dyDescent="0.25">
      <c r="A11" s="2" t="s">
        <v>244</v>
      </c>
      <c r="B11" s="2">
        <v>0.30480000000000002</v>
      </c>
      <c r="C11" s="71"/>
      <c r="E11" s="107">
        <v>800</v>
      </c>
      <c r="F11" s="108">
        <v>0</v>
      </c>
      <c r="G11" s="108">
        <v>0</v>
      </c>
      <c r="H11" s="108">
        <v>800</v>
      </c>
      <c r="I11" s="9"/>
      <c r="K11" s="15">
        <f t="shared" si="0"/>
        <v>243.84</v>
      </c>
      <c r="L11" s="15">
        <f t="shared" si="4"/>
        <v>0</v>
      </c>
      <c r="M11" s="15">
        <f t="shared" si="1"/>
        <v>0</v>
      </c>
      <c r="N11" s="15">
        <f t="shared" si="5"/>
        <v>0</v>
      </c>
      <c r="O11" s="15">
        <f t="shared" si="2"/>
        <v>-3.4906585039886591E-2</v>
      </c>
      <c r="P11" s="15">
        <f t="shared" si="3"/>
        <v>243.84</v>
      </c>
      <c r="Q11" s="15"/>
      <c r="R11" s="10">
        <f t="shared" si="6"/>
        <v>30.47999999999999</v>
      </c>
    </row>
    <row r="12" spans="1:18" x14ac:dyDescent="0.25">
      <c r="B12" s="8" t="s">
        <v>27</v>
      </c>
      <c r="C12" s="8" t="s">
        <v>1</v>
      </c>
      <c r="E12" s="107">
        <v>900</v>
      </c>
      <c r="F12" s="108">
        <v>0</v>
      </c>
      <c r="G12" s="108">
        <v>0</v>
      </c>
      <c r="H12" s="108">
        <v>900</v>
      </c>
      <c r="I12" s="9"/>
      <c r="K12" s="15">
        <f t="shared" si="0"/>
        <v>274.32</v>
      </c>
      <c r="L12" s="15">
        <f t="shared" si="4"/>
        <v>0</v>
      </c>
      <c r="M12" s="15">
        <f t="shared" si="1"/>
        <v>0</v>
      </c>
      <c r="N12" s="15">
        <f t="shared" si="5"/>
        <v>0</v>
      </c>
      <c r="O12" s="15">
        <f t="shared" si="2"/>
        <v>-3.4906585039886591E-2</v>
      </c>
      <c r="P12" s="15">
        <f t="shared" si="3"/>
        <v>274.32</v>
      </c>
      <c r="Q12" s="15"/>
      <c r="R12" s="10">
        <f t="shared" si="6"/>
        <v>30.47999999999999</v>
      </c>
    </row>
    <row r="13" spans="1:18" x14ac:dyDescent="0.25">
      <c r="B13" s="11" t="s">
        <v>26</v>
      </c>
      <c r="C13" s="11" t="s">
        <v>241</v>
      </c>
      <c r="E13" s="107">
        <v>1000</v>
      </c>
      <c r="F13" s="108">
        <v>0</v>
      </c>
      <c r="G13" s="108">
        <v>0</v>
      </c>
      <c r="H13" s="108">
        <v>1000</v>
      </c>
      <c r="I13" s="9"/>
      <c r="K13" s="15">
        <f t="shared" si="0"/>
        <v>304.8</v>
      </c>
      <c r="L13" s="15">
        <f t="shared" si="4"/>
        <v>0</v>
      </c>
      <c r="M13" s="15">
        <f t="shared" si="1"/>
        <v>0</v>
      </c>
      <c r="N13" s="15">
        <f t="shared" si="5"/>
        <v>0</v>
      </c>
      <c r="O13" s="15">
        <f t="shared" si="2"/>
        <v>-3.4906585039886591E-2</v>
      </c>
      <c r="P13" s="15">
        <f t="shared" si="3"/>
        <v>304.8</v>
      </c>
      <c r="Q13" s="15"/>
      <c r="R13" s="10">
        <f t="shared" si="6"/>
        <v>30.480000000000018</v>
      </c>
    </row>
    <row r="14" spans="1:18" x14ac:dyDescent="0.25">
      <c r="E14" s="107">
        <v>1100</v>
      </c>
      <c r="F14" s="108">
        <v>0</v>
      </c>
      <c r="G14" s="108">
        <v>0</v>
      </c>
      <c r="H14" s="108">
        <v>1100</v>
      </c>
      <c r="I14" s="9"/>
      <c r="K14" s="15">
        <f t="shared" si="0"/>
        <v>335.28000000000003</v>
      </c>
      <c r="L14" s="15">
        <f t="shared" si="4"/>
        <v>0</v>
      </c>
      <c r="M14" s="15">
        <f t="shared" si="1"/>
        <v>0</v>
      </c>
      <c r="N14" s="15">
        <f t="shared" si="5"/>
        <v>0</v>
      </c>
      <c r="O14" s="15">
        <f t="shared" si="2"/>
        <v>-3.4906585039886591E-2</v>
      </c>
      <c r="P14" s="15">
        <f t="shared" si="3"/>
        <v>335.28000000000003</v>
      </c>
      <c r="Q14" s="15"/>
      <c r="R14" s="10">
        <f t="shared" si="6"/>
        <v>30.480000000000018</v>
      </c>
    </row>
    <row r="15" spans="1:18" x14ac:dyDescent="0.25">
      <c r="E15" s="107">
        <v>1200</v>
      </c>
      <c r="F15" s="108">
        <v>0</v>
      </c>
      <c r="G15" s="108">
        <v>0</v>
      </c>
      <c r="H15" s="108">
        <v>1200</v>
      </c>
      <c r="I15" s="9"/>
      <c r="K15" s="15">
        <f t="shared" si="0"/>
        <v>365.76</v>
      </c>
      <c r="L15" s="15">
        <f t="shared" si="4"/>
        <v>0</v>
      </c>
      <c r="M15" s="15">
        <f t="shared" si="1"/>
        <v>0</v>
      </c>
      <c r="N15" s="15">
        <f t="shared" si="5"/>
        <v>0</v>
      </c>
      <c r="O15" s="15">
        <f t="shared" si="2"/>
        <v>-3.4906585039886591E-2</v>
      </c>
      <c r="P15" s="15">
        <f t="shared" si="3"/>
        <v>365.76</v>
      </c>
      <c r="Q15" s="15"/>
      <c r="R15" s="10">
        <f t="shared" si="6"/>
        <v>30.479999999999961</v>
      </c>
    </row>
    <row r="16" spans="1:18" x14ac:dyDescent="0.25">
      <c r="E16" s="107">
        <v>1300</v>
      </c>
      <c r="F16" s="108">
        <v>0</v>
      </c>
      <c r="G16" s="108">
        <v>0</v>
      </c>
      <c r="H16" s="108">
        <v>1300</v>
      </c>
      <c r="I16" s="9"/>
      <c r="K16" s="15">
        <f t="shared" si="0"/>
        <v>396.24</v>
      </c>
      <c r="L16" s="15">
        <f t="shared" si="4"/>
        <v>0</v>
      </c>
      <c r="M16" s="15">
        <f t="shared" si="1"/>
        <v>0</v>
      </c>
      <c r="N16" s="15">
        <f t="shared" si="5"/>
        <v>0</v>
      </c>
      <c r="O16" s="15">
        <f t="shared" si="2"/>
        <v>-3.4906585039886591E-2</v>
      </c>
      <c r="P16" s="15">
        <f t="shared" si="3"/>
        <v>396.24</v>
      </c>
      <c r="Q16" s="15"/>
      <c r="R16" s="10">
        <f t="shared" si="6"/>
        <v>30.480000000000018</v>
      </c>
    </row>
    <row r="17" spans="5:18" x14ac:dyDescent="0.25">
      <c r="E17" s="107">
        <v>1400</v>
      </c>
      <c r="F17" s="108">
        <v>0</v>
      </c>
      <c r="G17" s="108">
        <v>0</v>
      </c>
      <c r="H17" s="108">
        <v>1400</v>
      </c>
      <c r="I17" s="9"/>
      <c r="K17" s="15">
        <f t="shared" si="0"/>
        <v>426.72</v>
      </c>
      <c r="L17" s="15">
        <f t="shared" si="4"/>
        <v>0</v>
      </c>
      <c r="M17" s="15">
        <f t="shared" si="1"/>
        <v>0</v>
      </c>
      <c r="N17" s="15">
        <f t="shared" si="5"/>
        <v>0</v>
      </c>
      <c r="O17" s="15">
        <f t="shared" si="2"/>
        <v>-3.4906585039886591E-2</v>
      </c>
      <c r="P17" s="15">
        <f t="shared" si="3"/>
        <v>426.72</v>
      </c>
      <c r="Q17" s="15"/>
      <c r="R17" s="10">
        <f t="shared" si="6"/>
        <v>30.480000000000018</v>
      </c>
    </row>
    <row r="18" spans="5:18" x14ac:dyDescent="0.25">
      <c r="E18" s="107">
        <v>1500</v>
      </c>
      <c r="F18" s="108">
        <v>0</v>
      </c>
      <c r="G18" s="108">
        <v>0</v>
      </c>
      <c r="H18" s="108">
        <v>1500</v>
      </c>
      <c r="I18" s="9"/>
      <c r="K18" s="15">
        <f t="shared" si="0"/>
        <v>457.20000000000005</v>
      </c>
      <c r="L18" s="15">
        <f t="shared" si="4"/>
        <v>0</v>
      </c>
      <c r="M18" s="15">
        <f t="shared" si="1"/>
        <v>0</v>
      </c>
      <c r="N18" s="15">
        <f t="shared" si="5"/>
        <v>0</v>
      </c>
      <c r="O18" s="15">
        <f t="shared" si="2"/>
        <v>-3.4906585039886591E-2</v>
      </c>
      <c r="P18" s="15">
        <f t="shared" si="3"/>
        <v>457.20000000000005</v>
      </c>
      <c r="Q18" s="15"/>
      <c r="R18" s="10">
        <f t="shared" si="6"/>
        <v>30.480000000000018</v>
      </c>
    </row>
    <row r="19" spans="5:18" x14ac:dyDescent="0.25">
      <c r="E19" s="107">
        <v>1600</v>
      </c>
      <c r="F19" s="108">
        <v>0</v>
      </c>
      <c r="G19" s="108">
        <v>0</v>
      </c>
      <c r="H19" s="108">
        <v>1600</v>
      </c>
      <c r="I19" s="9"/>
      <c r="K19" s="15">
        <f t="shared" si="0"/>
        <v>487.68</v>
      </c>
      <c r="L19" s="15">
        <f t="shared" si="4"/>
        <v>0</v>
      </c>
      <c r="M19" s="15">
        <f t="shared" si="1"/>
        <v>0</v>
      </c>
      <c r="N19" s="15">
        <f t="shared" si="5"/>
        <v>0</v>
      </c>
      <c r="O19" s="15">
        <f t="shared" si="2"/>
        <v>-3.4906585039886591E-2</v>
      </c>
      <c r="P19" s="15">
        <f t="shared" si="3"/>
        <v>487.68</v>
      </c>
      <c r="Q19" s="15"/>
      <c r="R19" s="10">
        <f t="shared" si="6"/>
        <v>30.479999999999961</v>
      </c>
    </row>
    <row r="20" spans="5:18" x14ac:dyDescent="0.25">
      <c r="E20" s="107">
        <v>1700</v>
      </c>
      <c r="F20" s="108">
        <v>0</v>
      </c>
      <c r="G20" s="108">
        <v>0</v>
      </c>
      <c r="H20" s="108">
        <v>1700</v>
      </c>
      <c r="I20" s="9"/>
      <c r="K20" s="15">
        <f t="shared" si="0"/>
        <v>518.16000000000008</v>
      </c>
      <c r="L20" s="15">
        <f t="shared" si="4"/>
        <v>0</v>
      </c>
      <c r="M20" s="15">
        <f t="shared" si="1"/>
        <v>0</v>
      </c>
      <c r="N20" s="15">
        <f t="shared" si="5"/>
        <v>0</v>
      </c>
      <c r="O20" s="15">
        <f t="shared" si="2"/>
        <v>-3.4906585039886591E-2</v>
      </c>
      <c r="P20" s="15">
        <f t="shared" si="3"/>
        <v>518.16000000000008</v>
      </c>
      <c r="Q20" s="15"/>
      <c r="R20" s="10">
        <f t="shared" si="6"/>
        <v>30.480000000000075</v>
      </c>
    </row>
    <row r="21" spans="5:18" x14ac:dyDescent="0.25">
      <c r="E21" s="107">
        <v>1800</v>
      </c>
      <c r="F21" s="108">
        <v>0</v>
      </c>
      <c r="G21" s="108">
        <v>0</v>
      </c>
      <c r="H21" s="108">
        <v>1800</v>
      </c>
      <c r="I21" s="9"/>
      <c r="K21" s="15">
        <f t="shared" si="0"/>
        <v>548.64</v>
      </c>
      <c r="L21" s="15">
        <f t="shared" si="4"/>
        <v>0</v>
      </c>
      <c r="M21" s="15">
        <f t="shared" si="1"/>
        <v>0</v>
      </c>
      <c r="N21" s="15">
        <f t="shared" si="5"/>
        <v>0</v>
      </c>
      <c r="O21" s="15">
        <f t="shared" si="2"/>
        <v>-3.4906585039886591E-2</v>
      </c>
      <c r="P21" s="15">
        <f t="shared" si="3"/>
        <v>548.64</v>
      </c>
      <c r="Q21" s="15"/>
      <c r="R21" s="10">
        <f t="shared" si="6"/>
        <v>30.479999999999905</v>
      </c>
    </row>
    <row r="22" spans="5:18" x14ac:dyDescent="0.25">
      <c r="E22" s="107">
        <v>1900</v>
      </c>
      <c r="F22" s="108">
        <v>0</v>
      </c>
      <c r="G22" s="108">
        <v>0</v>
      </c>
      <c r="H22" s="108">
        <v>1900</v>
      </c>
      <c r="I22" s="9"/>
      <c r="K22" s="15">
        <f t="shared" si="0"/>
        <v>579.12</v>
      </c>
      <c r="L22" s="15">
        <f t="shared" si="4"/>
        <v>0</v>
      </c>
      <c r="M22" s="15">
        <f t="shared" si="1"/>
        <v>0</v>
      </c>
      <c r="N22" s="15">
        <f t="shared" si="5"/>
        <v>0</v>
      </c>
      <c r="O22" s="15">
        <f t="shared" si="2"/>
        <v>-3.4906585039886591E-2</v>
      </c>
      <c r="P22" s="15">
        <f t="shared" si="3"/>
        <v>579.12</v>
      </c>
      <c r="Q22" s="15"/>
      <c r="R22" s="10">
        <f t="shared" si="6"/>
        <v>30.480000000000018</v>
      </c>
    </row>
    <row r="23" spans="5:18" x14ac:dyDescent="0.25">
      <c r="E23" s="107">
        <v>2000</v>
      </c>
      <c r="F23" s="108">
        <v>0</v>
      </c>
      <c r="G23" s="108">
        <v>0</v>
      </c>
      <c r="H23" s="108">
        <v>2000</v>
      </c>
      <c r="I23" s="9"/>
      <c r="K23" s="15">
        <f t="shared" si="0"/>
        <v>609.6</v>
      </c>
      <c r="L23" s="15">
        <f t="shared" si="4"/>
        <v>0</v>
      </c>
      <c r="M23" s="15">
        <f t="shared" si="1"/>
        <v>0</v>
      </c>
      <c r="N23" s="15">
        <f t="shared" si="5"/>
        <v>0</v>
      </c>
      <c r="O23" s="15">
        <f t="shared" si="2"/>
        <v>-3.4906585039886591E-2</v>
      </c>
      <c r="P23" s="15">
        <f t="shared" si="3"/>
        <v>609.6</v>
      </c>
      <c r="Q23" s="15"/>
      <c r="R23" s="10">
        <f t="shared" si="6"/>
        <v>30.480000000000018</v>
      </c>
    </row>
    <row r="24" spans="5:18" x14ac:dyDescent="0.25">
      <c r="E24" s="107">
        <v>2100</v>
      </c>
      <c r="F24" s="108">
        <v>2</v>
      </c>
      <c r="G24" s="108">
        <v>2</v>
      </c>
      <c r="H24" s="108">
        <v>2099.98</v>
      </c>
      <c r="I24" s="9"/>
      <c r="K24" s="15">
        <f t="shared" si="0"/>
        <v>640.08000000000004</v>
      </c>
      <c r="L24" s="15">
        <f t="shared" si="4"/>
        <v>3.4906585039886591E-2</v>
      </c>
      <c r="M24" s="15">
        <f t="shared" si="1"/>
        <v>3.4906585039886591E-2</v>
      </c>
      <c r="N24" s="15">
        <f t="shared" si="5"/>
        <v>3.4906585039886591E-2</v>
      </c>
      <c r="O24" s="15">
        <f t="shared" si="2"/>
        <v>0</v>
      </c>
      <c r="P24" s="15">
        <f t="shared" si="3"/>
        <v>640.07390400000008</v>
      </c>
      <c r="Q24" s="15"/>
      <c r="R24" s="10">
        <f t="shared" si="6"/>
        <v>30.480000000000018</v>
      </c>
    </row>
    <row r="25" spans="5:18" x14ac:dyDescent="0.25">
      <c r="E25" s="107">
        <v>2200</v>
      </c>
      <c r="F25" s="108">
        <v>4</v>
      </c>
      <c r="G25" s="108">
        <v>2</v>
      </c>
      <c r="H25" s="108">
        <v>2199.84</v>
      </c>
      <c r="I25" s="9"/>
      <c r="K25" s="15">
        <f t="shared" si="0"/>
        <v>670.56000000000006</v>
      </c>
      <c r="L25" s="15">
        <f t="shared" si="4"/>
        <v>6.9813170079773182E-2</v>
      </c>
      <c r="M25" s="15">
        <f t="shared" si="1"/>
        <v>3.4906585039886591E-2</v>
      </c>
      <c r="N25" s="15">
        <f t="shared" si="5"/>
        <v>3.4906585039886591E-2</v>
      </c>
      <c r="O25" s="15">
        <f t="shared" si="2"/>
        <v>0</v>
      </c>
      <c r="P25" s="15">
        <f t="shared" si="3"/>
        <v>670.51123200000006</v>
      </c>
      <c r="Q25" s="15"/>
      <c r="R25" s="10">
        <f t="shared" si="6"/>
        <v>30.480000000000018</v>
      </c>
    </row>
    <row r="26" spans="5:18" x14ac:dyDescent="0.25">
      <c r="E26" s="107">
        <v>2300</v>
      </c>
      <c r="F26" s="108">
        <v>6</v>
      </c>
      <c r="G26" s="108">
        <v>2</v>
      </c>
      <c r="H26" s="108">
        <v>2299.4499999999998</v>
      </c>
      <c r="I26" s="9"/>
      <c r="K26" s="15">
        <f t="shared" si="0"/>
        <v>701.04000000000008</v>
      </c>
      <c r="L26" s="15">
        <f t="shared" si="4"/>
        <v>0.10471975511965978</v>
      </c>
      <c r="M26" s="15">
        <f t="shared" si="1"/>
        <v>3.4906585039886591E-2</v>
      </c>
      <c r="N26" s="15">
        <f t="shared" si="5"/>
        <v>3.4906585039886591E-2</v>
      </c>
      <c r="O26" s="15">
        <f t="shared" si="2"/>
        <v>0</v>
      </c>
      <c r="P26" s="15">
        <f t="shared" si="3"/>
        <v>700.87235999999996</v>
      </c>
      <c r="Q26" s="15"/>
      <c r="R26" s="10">
        <f t="shared" si="6"/>
        <v>30.480000000000018</v>
      </c>
    </row>
    <row r="27" spans="5:18" x14ac:dyDescent="0.25">
      <c r="E27" s="107">
        <v>2400</v>
      </c>
      <c r="F27" s="108">
        <v>8</v>
      </c>
      <c r="G27" s="108">
        <v>2</v>
      </c>
      <c r="H27" s="108">
        <v>2398.6999999999998</v>
      </c>
      <c r="I27" s="9"/>
      <c r="K27" s="15">
        <f t="shared" si="0"/>
        <v>731.52</v>
      </c>
      <c r="L27" s="15">
        <f t="shared" si="4"/>
        <v>0.13962634015954636</v>
      </c>
      <c r="M27" s="15">
        <f t="shared" si="1"/>
        <v>3.4906585039886591E-2</v>
      </c>
      <c r="N27" s="15">
        <f t="shared" si="5"/>
        <v>3.4906585039886591E-2</v>
      </c>
      <c r="O27" s="15">
        <f t="shared" si="2"/>
        <v>0</v>
      </c>
      <c r="P27" s="15">
        <f t="shared" si="3"/>
        <v>731.12375999999995</v>
      </c>
      <c r="Q27" s="15"/>
      <c r="R27" s="10">
        <f t="shared" si="6"/>
        <v>30.479999999999905</v>
      </c>
    </row>
    <row r="28" spans="5:18" x14ac:dyDescent="0.25">
      <c r="E28" s="107">
        <v>2500</v>
      </c>
      <c r="F28" s="108">
        <v>10</v>
      </c>
      <c r="G28" s="108">
        <v>2</v>
      </c>
      <c r="H28" s="108">
        <v>2497.4699999999998</v>
      </c>
      <c r="I28" s="9"/>
      <c r="K28" s="15">
        <f t="shared" si="0"/>
        <v>762</v>
      </c>
      <c r="L28" s="15">
        <f t="shared" si="4"/>
        <v>0.17453292519943295</v>
      </c>
      <c r="M28" s="15">
        <f t="shared" si="1"/>
        <v>3.4906585039886591E-2</v>
      </c>
      <c r="N28" s="15">
        <f t="shared" si="5"/>
        <v>3.4906585039886591E-2</v>
      </c>
      <c r="O28" s="15">
        <f t="shared" si="2"/>
        <v>0</v>
      </c>
      <c r="P28" s="15">
        <f t="shared" si="3"/>
        <v>761.22885599999995</v>
      </c>
      <c r="Q28" s="15"/>
      <c r="R28" s="10">
        <f t="shared" si="6"/>
        <v>30.480000000000018</v>
      </c>
    </row>
    <row r="29" spans="5:18" x14ac:dyDescent="0.25">
      <c r="E29" s="107">
        <v>2600</v>
      </c>
      <c r="F29" s="108">
        <v>12</v>
      </c>
      <c r="G29" s="108">
        <v>2</v>
      </c>
      <c r="H29" s="108">
        <v>2595.62</v>
      </c>
      <c r="I29" s="9"/>
      <c r="K29" s="15">
        <f t="shared" si="0"/>
        <v>792.48</v>
      </c>
      <c r="L29" s="15">
        <f t="shared" si="4"/>
        <v>0.20943951023931956</v>
      </c>
      <c r="M29" s="15">
        <f t="shared" si="1"/>
        <v>3.4906585039886591E-2</v>
      </c>
      <c r="N29" s="15">
        <f t="shared" si="5"/>
        <v>3.4906585039886591E-2</v>
      </c>
      <c r="O29" s="15">
        <f t="shared" si="2"/>
        <v>0</v>
      </c>
      <c r="P29" s="15">
        <f t="shared" si="3"/>
        <v>791.14497600000004</v>
      </c>
      <c r="Q29" s="15"/>
      <c r="R29" s="10">
        <f t="shared" si="6"/>
        <v>30.480000000000018</v>
      </c>
    </row>
    <row r="30" spans="5:18" x14ac:dyDescent="0.25">
      <c r="E30" s="107">
        <v>2700</v>
      </c>
      <c r="F30" s="108">
        <v>14</v>
      </c>
      <c r="G30" s="108">
        <v>2</v>
      </c>
      <c r="H30" s="108">
        <v>2693.06</v>
      </c>
      <c r="I30" s="9"/>
      <c r="K30" s="15">
        <f t="shared" si="0"/>
        <v>822.96</v>
      </c>
      <c r="L30" s="15">
        <f t="shared" si="4"/>
        <v>0.24434609527920614</v>
      </c>
      <c r="M30" s="15">
        <f t="shared" si="1"/>
        <v>3.4906585039886591E-2</v>
      </c>
      <c r="N30" s="15">
        <f t="shared" si="5"/>
        <v>3.4906585039886591E-2</v>
      </c>
      <c r="O30" s="15">
        <f t="shared" si="2"/>
        <v>0</v>
      </c>
      <c r="P30" s="15">
        <f t="shared" si="3"/>
        <v>820.84468800000002</v>
      </c>
      <c r="Q30" s="15"/>
      <c r="R30" s="10">
        <f t="shared" si="6"/>
        <v>30.480000000000018</v>
      </c>
    </row>
    <row r="31" spans="5:18" x14ac:dyDescent="0.25">
      <c r="E31" s="107">
        <v>2800</v>
      </c>
      <c r="F31" s="108">
        <v>16</v>
      </c>
      <c r="G31" s="108">
        <v>2</v>
      </c>
      <c r="H31" s="108">
        <v>2789.64</v>
      </c>
      <c r="I31" s="9"/>
      <c r="K31" s="15">
        <f t="shared" si="0"/>
        <v>853.44</v>
      </c>
      <c r="L31" s="15">
        <f t="shared" si="4"/>
        <v>0.27925268031909273</v>
      </c>
      <c r="M31" s="15">
        <f t="shared" si="1"/>
        <v>3.4906585039886591E-2</v>
      </c>
      <c r="N31" s="15">
        <f t="shared" si="5"/>
        <v>3.4906585039886591E-2</v>
      </c>
      <c r="O31" s="15">
        <f t="shared" si="2"/>
        <v>0</v>
      </c>
      <c r="P31" s="15">
        <f t="shared" si="3"/>
        <v>850.28227200000003</v>
      </c>
      <c r="Q31" s="15"/>
      <c r="R31" s="10">
        <f t="shared" si="6"/>
        <v>30.480000000000018</v>
      </c>
    </row>
    <row r="32" spans="5:18" x14ac:dyDescent="0.25">
      <c r="E32" s="107">
        <v>2900</v>
      </c>
      <c r="F32" s="108">
        <v>18</v>
      </c>
      <c r="G32" s="108">
        <v>2</v>
      </c>
      <c r="H32" s="108">
        <v>2885.27</v>
      </c>
      <c r="I32" s="9"/>
      <c r="K32" s="15">
        <f t="shared" si="0"/>
        <v>883.92000000000007</v>
      </c>
      <c r="L32" s="15">
        <f t="shared" si="4"/>
        <v>0.31415926535897931</v>
      </c>
      <c r="M32" s="15">
        <f t="shared" si="1"/>
        <v>3.4906585039886591E-2</v>
      </c>
      <c r="N32" s="15">
        <f t="shared" si="5"/>
        <v>3.4906585039886591E-2</v>
      </c>
      <c r="O32" s="15">
        <f t="shared" si="2"/>
        <v>0</v>
      </c>
      <c r="P32" s="15">
        <f t="shared" si="3"/>
        <v>879.430296</v>
      </c>
      <c r="Q32" s="15"/>
      <c r="R32" s="10">
        <f t="shared" si="6"/>
        <v>30.480000000000018</v>
      </c>
    </row>
    <row r="33" spans="5:18" x14ac:dyDescent="0.25">
      <c r="E33" s="107">
        <v>3000</v>
      </c>
      <c r="F33" s="108">
        <v>20</v>
      </c>
      <c r="G33" s="108">
        <v>2</v>
      </c>
      <c r="H33" s="108">
        <v>2979.82</v>
      </c>
      <c r="I33" s="9"/>
      <c r="K33" s="15">
        <f t="shared" si="0"/>
        <v>914.40000000000009</v>
      </c>
      <c r="L33" s="15">
        <f t="shared" si="4"/>
        <v>0.3490658503988659</v>
      </c>
      <c r="M33" s="15">
        <f t="shared" si="1"/>
        <v>3.4906585039886591E-2</v>
      </c>
      <c r="N33" s="15">
        <f t="shared" si="5"/>
        <v>3.4906585039886591E-2</v>
      </c>
      <c r="O33" s="15">
        <f t="shared" si="2"/>
        <v>0</v>
      </c>
      <c r="P33" s="15">
        <f t="shared" si="3"/>
        <v>908.24913600000014</v>
      </c>
      <c r="Q33" s="15"/>
      <c r="R33" s="10">
        <f t="shared" si="6"/>
        <v>30.480000000000018</v>
      </c>
    </row>
    <row r="34" spans="5:18" x14ac:dyDescent="0.25">
      <c r="E34" s="107">
        <v>3100</v>
      </c>
      <c r="F34" s="108">
        <v>22</v>
      </c>
      <c r="G34" s="108">
        <v>2</v>
      </c>
      <c r="H34" s="108">
        <v>3073.17</v>
      </c>
      <c r="I34" s="9"/>
      <c r="K34" s="15">
        <f t="shared" si="0"/>
        <v>944.88</v>
      </c>
      <c r="L34" s="15">
        <f t="shared" si="4"/>
        <v>0.38397243543875248</v>
      </c>
      <c r="M34" s="15">
        <f t="shared" si="1"/>
        <v>3.4906585039886591E-2</v>
      </c>
      <c r="N34" s="15">
        <f t="shared" si="5"/>
        <v>3.4906585039886591E-2</v>
      </c>
      <c r="O34" s="15">
        <f t="shared" si="2"/>
        <v>0</v>
      </c>
      <c r="P34" s="15">
        <f t="shared" si="3"/>
        <v>936.70221600000002</v>
      </c>
      <c r="Q34" s="15"/>
      <c r="R34" s="10">
        <f t="shared" si="6"/>
        <v>30.479999999999905</v>
      </c>
    </row>
    <row r="35" spans="5:18" x14ac:dyDescent="0.25">
      <c r="E35" s="107">
        <v>3200</v>
      </c>
      <c r="F35" s="108">
        <v>24</v>
      </c>
      <c r="G35" s="108">
        <v>2</v>
      </c>
      <c r="H35" s="108">
        <v>3165.21</v>
      </c>
      <c r="I35" s="9"/>
      <c r="K35" s="15">
        <f t="shared" ref="K35:K66" si="7">IF($B$9=$C$12,E35,E35*0.3048)</f>
        <v>975.36</v>
      </c>
      <c r="L35" s="15">
        <f t="shared" si="4"/>
        <v>0.41887902047863912</v>
      </c>
      <c r="M35" s="15">
        <f t="shared" ref="M35:M66" si="8">IF($B$8=$B$12,RADIANS(G35),RADIANS(G35+$B$7))</f>
        <v>3.4906585039886591E-2</v>
      </c>
      <c r="N35" s="15">
        <f t="shared" si="5"/>
        <v>3.4906585039886591E-2</v>
      </c>
      <c r="O35" s="15">
        <f t="shared" si="2"/>
        <v>0</v>
      </c>
      <c r="P35" s="15">
        <f t="shared" ref="P35:P66" si="9">IF($B$9=$C$12,H35,H35*$B$11)</f>
        <v>964.75600800000007</v>
      </c>
      <c r="Q35" s="15"/>
      <c r="R35" s="10">
        <f t="shared" si="6"/>
        <v>30.480000000000018</v>
      </c>
    </row>
    <row r="36" spans="5:18" x14ac:dyDescent="0.25">
      <c r="E36" s="107">
        <v>3300</v>
      </c>
      <c r="F36" s="108">
        <v>26</v>
      </c>
      <c r="G36" s="108">
        <v>2</v>
      </c>
      <c r="H36" s="108">
        <v>3255.84</v>
      </c>
      <c r="I36" s="9"/>
      <c r="K36" s="15">
        <f t="shared" si="7"/>
        <v>1005.84</v>
      </c>
      <c r="L36" s="15">
        <f t="shared" si="4"/>
        <v>0.4537856055185257</v>
      </c>
      <c r="M36" s="15">
        <f t="shared" si="8"/>
        <v>3.4906585039886591E-2</v>
      </c>
      <c r="N36" s="15">
        <f t="shared" si="5"/>
        <v>3.4906585039886591E-2</v>
      </c>
      <c r="O36" s="15">
        <f t="shared" si="2"/>
        <v>0</v>
      </c>
      <c r="P36" s="15">
        <f t="shared" si="9"/>
        <v>992.38003200000014</v>
      </c>
      <c r="Q36" s="15"/>
      <c r="R36" s="10">
        <f t="shared" si="6"/>
        <v>30.480000000000018</v>
      </c>
    </row>
    <row r="37" spans="5:18" x14ac:dyDescent="0.25">
      <c r="E37" s="107">
        <v>3400</v>
      </c>
      <c r="F37" s="108">
        <v>28</v>
      </c>
      <c r="G37" s="108">
        <v>2</v>
      </c>
      <c r="H37" s="108">
        <v>3344.94</v>
      </c>
      <c r="I37" s="9"/>
      <c r="K37" s="15">
        <f t="shared" si="7"/>
        <v>1036.3200000000002</v>
      </c>
      <c r="L37" s="15">
        <f t="shared" si="4"/>
        <v>0.48869219055841229</v>
      </c>
      <c r="M37" s="15">
        <f t="shared" si="8"/>
        <v>3.4906585039886591E-2</v>
      </c>
      <c r="N37" s="15">
        <f t="shared" si="5"/>
        <v>3.4906585039886591E-2</v>
      </c>
      <c r="O37" s="15">
        <f t="shared" si="2"/>
        <v>0</v>
      </c>
      <c r="P37" s="15">
        <f t="shared" si="9"/>
        <v>1019.5377120000001</v>
      </c>
      <c r="Q37" s="15"/>
      <c r="R37" s="10">
        <f t="shared" si="6"/>
        <v>30.480000000000132</v>
      </c>
    </row>
    <row r="38" spans="5:18" x14ac:dyDescent="0.25">
      <c r="E38" s="107">
        <v>3500</v>
      </c>
      <c r="F38" s="108">
        <v>30</v>
      </c>
      <c r="G38" s="108">
        <v>2</v>
      </c>
      <c r="H38" s="108">
        <v>3432.39</v>
      </c>
      <c r="I38" s="9"/>
      <c r="K38" s="15">
        <f t="shared" si="7"/>
        <v>1066.8</v>
      </c>
      <c r="L38" s="15">
        <f t="shared" si="4"/>
        <v>0.52359877559829882</v>
      </c>
      <c r="M38" s="15">
        <f t="shared" si="8"/>
        <v>3.4906585039886591E-2</v>
      </c>
      <c r="N38" s="15">
        <f t="shared" si="5"/>
        <v>3.4906585039886591E-2</v>
      </c>
      <c r="O38" s="15">
        <f t="shared" si="2"/>
        <v>0</v>
      </c>
      <c r="P38" s="15">
        <f t="shared" si="9"/>
        <v>1046.192472</v>
      </c>
      <c r="Q38" s="15"/>
      <c r="R38" s="10">
        <f t="shared" si="6"/>
        <v>30.479999999999791</v>
      </c>
    </row>
    <row r="39" spans="5:18" x14ac:dyDescent="0.25">
      <c r="E39" s="107">
        <v>3600</v>
      </c>
      <c r="F39" s="108">
        <v>32</v>
      </c>
      <c r="G39" s="108">
        <v>2</v>
      </c>
      <c r="H39" s="108">
        <v>3518.11</v>
      </c>
      <c r="I39" s="9"/>
      <c r="K39" s="15">
        <f t="shared" si="7"/>
        <v>1097.28</v>
      </c>
      <c r="L39" s="15">
        <f t="shared" si="4"/>
        <v>0.55850536063818546</v>
      </c>
      <c r="M39" s="15">
        <f t="shared" si="8"/>
        <v>3.4906585039886591E-2</v>
      </c>
      <c r="N39" s="15">
        <f t="shared" si="5"/>
        <v>3.4906585039886591E-2</v>
      </c>
      <c r="O39" s="15">
        <f t="shared" si="2"/>
        <v>0</v>
      </c>
      <c r="P39" s="15">
        <f t="shared" si="9"/>
        <v>1072.3199280000001</v>
      </c>
      <c r="Q39" s="15"/>
      <c r="R39" s="10">
        <f t="shared" si="6"/>
        <v>30.480000000000018</v>
      </c>
    </row>
    <row r="40" spans="5:18" x14ac:dyDescent="0.25">
      <c r="E40" s="107">
        <v>3700</v>
      </c>
      <c r="F40" s="108">
        <v>32</v>
      </c>
      <c r="G40" s="108">
        <v>2</v>
      </c>
      <c r="H40" s="108">
        <v>3602.91</v>
      </c>
      <c r="I40" s="9"/>
      <c r="K40" s="15">
        <f t="shared" si="7"/>
        <v>1127.76</v>
      </c>
      <c r="L40" s="15">
        <f t="shared" si="4"/>
        <v>0.55850536063818546</v>
      </c>
      <c r="M40" s="15">
        <f t="shared" si="8"/>
        <v>3.4906585039886591E-2</v>
      </c>
      <c r="N40" s="15">
        <f t="shared" si="5"/>
        <v>3.4906585039886591E-2</v>
      </c>
      <c r="O40" s="15">
        <f t="shared" si="2"/>
        <v>0</v>
      </c>
      <c r="P40" s="15">
        <f t="shared" si="9"/>
        <v>1098.166968</v>
      </c>
      <c r="Q40" s="15"/>
      <c r="R40" s="10">
        <f t="shared" si="6"/>
        <v>30.480000000000018</v>
      </c>
    </row>
    <row r="41" spans="5:18" x14ac:dyDescent="0.25">
      <c r="E41" s="107">
        <v>3800</v>
      </c>
      <c r="F41" s="108">
        <v>32</v>
      </c>
      <c r="G41" s="108">
        <v>2</v>
      </c>
      <c r="H41" s="108">
        <v>3687.72</v>
      </c>
      <c r="I41" s="9"/>
      <c r="K41" s="15">
        <f t="shared" si="7"/>
        <v>1158.24</v>
      </c>
      <c r="L41" s="15">
        <f t="shared" si="4"/>
        <v>0.55850536063818546</v>
      </c>
      <c r="M41" s="15">
        <f t="shared" si="8"/>
        <v>3.4906585039886591E-2</v>
      </c>
      <c r="N41" s="15">
        <f t="shared" si="5"/>
        <v>3.4906585039886591E-2</v>
      </c>
      <c r="O41" s="15">
        <f t="shared" si="2"/>
        <v>0</v>
      </c>
      <c r="P41" s="15">
        <f t="shared" si="9"/>
        <v>1124.0170559999999</v>
      </c>
      <c r="Q41" s="15"/>
      <c r="R41" s="10">
        <f t="shared" si="6"/>
        <v>30.480000000000018</v>
      </c>
    </row>
    <row r="42" spans="5:18" x14ac:dyDescent="0.25">
      <c r="E42" s="107">
        <v>3900</v>
      </c>
      <c r="F42" s="108">
        <v>32</v>
      </c>
      <c r="G42" s="108">
        <v>2</v>
      </c>
      <c r="H42" s="108">
        <v>3772.52</v>
      </c>
      <c r="I42" s="9"/>
      <c r="K42" s="15">
        <f t="shared" si="7"/>
        <v>1188.72</v>
      </c>
      <c r="L42" s="15">
        <f t="shared" si="4"/>
        <v>0.55850536063818546</v>
      </c>
      <c r="M42" s="15">
        <f t="shared" si="8"/>
        <v>3.4906585039886591E-2</v>
      </c>
      <c r="N42" s="15">
        <f t="shared" si="5"/>
        <v>3.4906585039886591E-2</v>
      </c>
      <c r="O42" s="15">
        <f t="shared" si="2"/>
        <v>0</v>
      </c>
      <c r="P42" s="15">
        <f t="shared" si="9"/>
        <v>1149.864096</v>
      </c>
      <c r="Q42" s="15"/>
      <c r="R42" s="10">
        <f t="shared" si="6"/>
        <v>30.480000000000018</v>
      </c>
    </row>
    <row r="43" spans="5:18" x14ac:dyDescent="0.25">
      <c r="E43" s="107">
        <v>4000</v>
      </c>
      <c r="F43" s="108">
        <v>32</v>
      </c>
      <c r="G43" s="108">
        <v>2</v>
      </c>
      <c r="H43" s="108">
        <v>3857.33</v>
      </c>
      <c r="I43" s="9"/>
      <c r="K43" s="15">
        <f t="shared" si="7"/>
        <v>1219.2</v>
      </c>
      <c r="L43" s="15">
        <f t="shared" si="4"/>
        <v>0.55850536063818546</v>
      </c>
      <c r="M43" s="15">
        <f t="shared" si="8"/>
        <v>3.4906585039886591E-2</v>
      </c>
      <c r="N43" s="15">
        <f t="shared" si="5"/>
        <v>3.4906585039886591E-2</v>
      </c>
      <c r="O43" s="15">
        <f t="shared" si="2"/>
        <v>0</v>
      </c>
      <c r="P43" s="15">
        <f t="shared" si="9"/>
        <v>1175.7141839999999</v>
      </c>
      <c r="Q43" s="15"/>
      <c r="R43" s="10">
        <f t="shared" si="6"/>
        <v>30.480000000000018</v>
      </c>
    </row>
    <row r="44" spans="5:18" x14ac:dyDescent="0.25">
      <c r="E44" s="107">
        <v>4100</v>
      </c>
      <c r="F44" s="108">
        <v>32</v>
      </c>
      <c r="G44" s="108">
        <v>2</v>
      </c>
      <c r="H44" s="108">
        <v>3942.13</v>
      </c>
      <c r="I44" s="9"/>
      <c r="K44" s="15">
        <f t="shared" si="7"/>
        <v>1249.68</v>
      </c>
      <c r="L44" s="15">
        <f t="shared" si="4"/>
        <v>0.55850536063818546</v>
      </c>
      <c r="M44" s="15">
        <f t="shared" si="8"/>
        <v>3.4906585039886591E-2</v>
      </c>
      <c r="N44" s="15">
        <f t="shared" si="5"/>
        <v>3.4906585039886591E-2</v>
      </c>
      <c r="O44" s="15">
        <f t="shared" si="2"/>
        <v>0</v>
      </c>
      <c r="P44" s="15">
        <f t="shared" si="9"/>
        <v>1201.561224</v>
      </c>
      <c r="Q44" s="15"/>
      <c r="R44" s="10">
        <f t="shared" si="6"/>
        <v>30.480000000000018</v>
      </c>
    </row>
    <row r="45" spans="5:18" x14ac:dyDescent="0.25">
      <c r="E45" s="107">
        <v>4200</v>
      </c>
      <c r="F45" s="108">
        <v>32</v>
      </c>
      <c r="G45" s="108">
        <v>2</v>
      </c>
      <c r="H45" s="108">
        <v>4026.94</v>
      </c>
      <c r="I45" s="9"/>
      <c r="K45" s="15">
        <f t="shared" si="7"/>
        <v>1280.1600000000001</v>
      </c>
      <c r="L45" s="15">
        <f t="shared" si="4"/>
        <v>0.55850536063818546</v>
      </c>
      <c r="M45" s="15">
        <f t="shared" si="8"/>
        <v>3.4906585039886591E-2</v>
      </c>
      <c r="N45" s="15">
        <f t="shared" si="5"/>
        <v>3.4906585039886591E-2</v>
      </c>
      <c r="O45" s="15">
        <f t="shared" si="2"/>
        <v>0</v>
      </c>
      <c r="P45" s="15">
        <f t="shared" si="9"/>
        <v>1227.4113120000002</v>
      </c>
      <c r="Q45" s="15"/>
      <c r="R45" s="10">
        <f t="shared" si="6"/>
        <v>30.480000000000018</v>
      </c>
    </row>
    <row r="46" spans="5:18" x14ac:dyDescent="0.25">
      <c r="E46" s="107">
        <v>4300</v>
      </c>
      <c r="F46" s="108">
        <v>32</v>
      </c>
      <c r="G46" s="108">
        <v>2</v>
      </c>
      <c r="H46" s="108">
        <v>4111.74</v>
      </c>
      <c r="I46" s="9"/>
      <c r="K46" s="15">
        <f t="shared" si="7"/>
        <v>1310.6400000000001</v>
      </c>
      <c r="L46" s="15">
        <f t="shared" si="4"/>
        <v>0.55850536063818546</v>
      </c>
      <c r="M46" s="15">
        <f t="shared" si="8"/>
        <v>3.4906585039886591E-2</v>
      </c>
      <c r="N46" s="15">
        <f t="shared" si="5"/>
        <v>3.4906585039886591E-2</v>
      </c>
      <c r="O46" s="15">
        <f t="shared" si="2"/>
        <v>0</v>
      </c>
      <c r="P46" s="15">
        <f t="shared" si="9"/>
        <v>1253.2583520000001</v>
      </c>
      <c r="Q46" s="15"/>
      <c r="R46" s="10">
        <f t="shared" si="6"/>
        <v>30.480000000000018</v>
      </c>
    </row>
    <row r="47" spans="5:18" x14ac:dyDescent="0.25">
      <c r="E47" s="107">
        <v>4400</v>
      </c>
      <c r="F47" s="108">
        <v>32</v>
      </c>
      <c r="G47" s="108">
        <v>2</v>
      </c>
      <c r="H47" s="108">
        <v>4196.55</v>
      </c>
      <c r="I47" s="9"/>
      <c r="K47" s="15">
        <f t="shared" si="7"/>
        <v>1341.1200000000001</v>
      </c>
      <c r="L47" s="15">
        <f t="shared" si="4"/>
        <v>0.55850536063818546</v>
      </c>
      <c r="M47" s="15">
        <f t="shared" si="8"/>
        <v>3.4906585039886591E-2</v>
      </c>
      <c r="N47" s="15">
        <f t="shared" si="5"/>
        <v>3.4906585039886591E-2</v>
      </c>
      <c r="O47" s="15">
        <f t="shared" si="2"/>
        <v>0</v>
      </c>
      <c r="P47" s="15">
        <f t="shared" si="9"/>
        <v>1279.1084400000002</v>
      </c>
      <c r="Q47" s="15"/>
      <c r="R47" s="10">
        <f t="shared" si="6"/>
        <v>30.480000000000018</v>
      </c>
    </row>
    <row r="48" spans="5:18" x14ac:dyDescent="0.25">
      <c r="E48" s="107">
        <v>4500</v>
      </c>
      <c r="F48" s="108">
        <v>32</v>
      </c>
      <c r="G48" s="108">
        <v>2</v>
      </c>
      <c r="H48" s="108">
        <v>4281.3500000000004</v>
      </c>
      <c r="I48" s="9"/>
      <c r="K48" s="15">
        <f t="shared" si="7"/>
        <v>1371.6000000000001</v>
      </c>
      <c r="L48" s="15">
        <f t="shared" si="4"/>
        <v>0.55850536063818546</v>
      </c>
      <c r="M48" s="15">
        <f t="shared" si="8"/>
        <v>3.4906585039886591E-2</v>
      </c>
      <c r="N48" s="15">
        <f t="shared" si="5"/>
        <v>3.4906585039886591E-2</v>
      </c>
      <c r="O48" s="15">
        <f t="shared" si="2"/>
        <v>0</v>
      </c>
      <c r="P48" s="15">
        <f t="shared" si="9"/>
        <v>1304.9554800000001</v>
      </c>
      <c r="Q48" s="15"/>
      <c r="R48" s="10">
        <f t="shared" si="6"/>
        <v>30.480000000000018</v>
      </c>
    </row>
    <row r="49" spans="5:18" x14ac:dyDescent="0.25">
      <c r="E49" s="107">
        <v>4600</v>
      </c>
      <c r="F49" s="108">
        <v>32</v>
      </c>
      <c r="G49" s="108">
        <v>2</v>
      </c>
      <c r="H49" s="108">
        <v>4366.1499999999996</v>
      </c>
      <c r="I49" s="9"/>
      <c r="K49" s="15">
        <f t="shared" si="7"/>
        <v>1402.0800000000002</v>
      </c>
      <c r="L49" s="15">
        <f t="shared" si="4"/>
        <v>0.55850536063818546</v>
      </c>
      <c r="M49" s="15">
        <f t="shared" si="8"/>
        <v>3.4906585039886591E-2</v>
      </c>
      <c r="N49" s="15">
        <f t="shared" si="5"/>
        <v>3.4906585039886591E-2</v>
      </c>
      <c r="O49" s="15">
        <f t="shared" si="2"/>
        <v>0</v>
      </c>
      <c r="P49" s="15">
        <f t="shared" si="9"/>
        <v>1330.80252</v>
      </c>
      <c r="Q49" s="15"/>
      <c r="R49" s="10">
        <f t="shared" si="6"/>
        <v>30.480000000000018</v>
      </c>
    </row>
    <row r="50" spans="5:18" x14ac:dyDescent="0.25">
      <c r="E50" s="107">
        <v>4700</v>
      </c>
      <c r="F50" s="108">
        <v>32</v>
      </c>
      <c r="G50" s="108">
        <v>2</v>
      </c>
      <c r="H50" s="108">
        <v>4450.96</v>
      </c>
      <c r="I50" s="9"/>
      <c r="K50" s="15">
        <f t="shared" si="7"/>
        <v>1432.5600000000002</v>
      </c>
      <c r="L50" s="15">
        <f t="shared" si="4"/>
        <v>0.55850536063818546</v>
      </c>
      <c r="M50" s="15">
        <f t="shared" si="8"/>
        <v>3.4906585039886591E-2</v>
      </c>
      <c r="N50" s="15">
        <f t="shared" si="5"/>
        <v>3.4906585039886591E-2</v>
      </c>
      <c r="O50" s="15">
        <f t="shared" si="2"/>
        <v>0</v>
      </c>
      <c r="P50" s="15">
        <f t="shared" si="9"/>
        <v>1356.6526080000001</v>
      </c>
      <c r="Q50" s="15"/>
      <c r="R50" s="10">
        <f t="shared" si="6"/>
        <v>30.480000000000018</v>
      </c>
    </row>
    <row r="51" spans="5:18" x14ac:dyDescent="0.25">
      <c r="E51" s="107">
        <v>4800</v>
      </c>
      <c r="F51" s="108">
        <v>32</v>
      </c>
      <c r="G51" s="108">
        <v>2</v>
      </c>
      <c r="H51" s="108">
        <v>4535.76</v>
      </c>
      <c r="I51" s="9"/>
      <c r="K51" s="15">
        <f t="shared" si="7"/>
        <v>1463.04</v>
      </c>
      <c r="L51" s="15">
        <f t="shared" si="4"/>
        <v>0.55850536063818546</v>
      </c>
      <c r="M51" s="15">
        <f t="shared" si="8"/>
        <v>3.4906585039886591E-2</v>
      </c>
      <c r="N51" s="15">
        <f t="shared" si="5"/>
        <v>3.4906585039886591E-2</v>
      </c>
      <c r="O51" s="15">
        <f t="shared" si="2"/>
        <v>0</v>
      </c>
      <c r="P51" s="15">
        <f t="shared" si="9"/>
        <v>1382.4996480000002</v>
      </c>
      <c r="Q51" s="15"/>
      <c r="R51" s="10">
        <f t="shared" si="6"/>
        <v>30.479999999999791</v>
      </c>
    </row>
    <row r="52" spans="5:18" x14ac:dyDescent="0.25">
      <c r="E52" s="107">
        <v>4900</v>
      </c>
      <c r="F52" s="108">
        <v>32</v>
      </c>
      <c r="G52" s="108">
        <v>2</v>
      </c>
      <c r="H52" s="108">
        <v>4620.57</v>
      </c>
      <c r="I52" s="9"/>
      <c r="K52" s="15">
        <f t="shared" si="7"/>
        <v>1493.52</v>
      </c>
      <c r="L52" s="15">
        <f t="shared" si="4"/>
        <v>0.55850536063818546</v>
      </c>
      <c r="M52" s="15">
        <f t="shared" si="8"/>
        <v>3.4906585039886591E-2</v>
      </c>
      <c r="N52" s="15">
        <f t="shared" si="5"/>
        <v>3.4906585039886591E-2</v>
      </c>
      <c r="O52" s="15">
        <f t="shared" si="2"/>
        <v>0</v>
      </c>
      <c r="P52" s="15">
        <f t="shared" si="9"/>
        <v>1408.3497359999999</v>
      </c>
      <c r="Q52" s="15"/>
      <c r="R52" s="10">
        <f t="shared" si="6"/>
        <v>30.480000000000018</v>
      </c>
    </row>
    <row r="53" spans="5:18" x14ac:dyDescent="0.25">
      <c r="E53" s="107">
        <v>5000</v>
      </c>
      <c r="F53" s="108">
        <v>32</v>
      </c>
      <c r="G53" s="108">
        <v>2</v>
      </c>
      <c r="H53" s="108">
        <v>4705.37</v>
      </c>
      <c r="I53" s="9"/>
      <c r="K53" s="15">
        <f t="shared" si="7"/>
        <v>1524</v>
      </c>
      <c r="L53" s="15">
        <f t="shared" si="4"/>
        <v>0.55850536063818546</v>
      </c>
      <c r="M53" s="15">
        <f t="shared" si="8"/>
        <v>3.4906585039886591E-2</v>
      </c>
      <c r="N53" s="15">
        <f t="shared" si="5"/>
        <v>3.4906585039886591E-2</v>
      </c>
      <c r="O53" s="15">
        <f t="shared" si="2"/>
        <v>0</v>
      </c>
      <c r="P53" s="15">
        <f t="shared" si="9"/>
        <v>1434.196776</v>
      </c>
      <c r="Q53" s="15"/>
      <c r="R53" s="10">
        <f t="shared" si="6"/>
        <v>30.480000000000018</v>
      </c>
    </row>
    <row r="54" spans="5:18" x14ac:dyDescent="0.25">
      <c r="E54" s="107">
        <v>5100</v>
      </c>
      <c r="F54" s="108">
        <v>31.46</v>
      </c>
      <c r="G54" s="108">
        <v>7.61</v>
      </c>
      <c r="H54" s="108">
        <v>4790.45</v>
      </c>
      <c r="I54" s="9"/>
      <c r="K54" s="15">
        <f t="shared" si="7"/>
        <v>1554.48</v>
      </c>
      <c r="L54" s="15">
        <f t="shared" si="4"/>
        <v>0.54908058267741611</v>
      </c>
      <c r="M54" s="15">
        <f t="shared" si="8"/>
        <v>0.13281955607676849</v>
      </c>
      <c r="N54" s="15">
        <f t="shared" si="5"/>
        <v>0.13281955607676849</v>
      </c>
      <c r="O54" s="15">
        <f t="shared" si="2"/>
        <v>9.7912971036881902E-2</v>
      </c>
      <c r="P54" s="15">
        <f t="shared" si="9"/>
        <v>1460.12916</v>
      </c>
      <c r="Q54" s="15"/>
      <c r="R54" s="10">
        <f t="shared" si="6"/>
        <v>30.480000000000018</v>
      </c>
    </row>
    <row r="55" spans="5:18" x14ac:dyDescent="0.25">
      <c r="E55" s="107">
        <v>5200</v>
      </c>
      <c r="F55" s="108">
        <v>31.17</v>
      </c>
      <c r="G55" s="108">
        <v>13.36</v>
      </c>
      <c r="H55" s="108">
        <v>4875.8999999999996</v>
      </c>
      <c r="I55" s="9"/>
      <c r="K55" s="15">
        <f t="shared" si="7"/>
        <v>1584.96</v>
      </c>
      <c r="L55" s="15">
        <f t="shared" si="4"/>
        <v>0.54401912784663253</v>
      </c>
      <c r="M55" s="15">
        <f t="shared" si="8"/>
        <v>0.23317598806644241</v>
      </c>
      <c r="N55" s="15">
        <f t="shared" si="5"/>
        <v>0.23317598806644241</v>
      </c>
      <c r="O55" s="15">
        <f t="shared" si="2"/>
        <v>0.19826940302655582</v>
      </c>
      <c r="P55" s="15">
        <f t="shared" si="9"/>
        <v>1486.1743199999999</v>
      </c>
      <c r="Q55" s="15"/>
      <c r="R55" s="10">
        <f t="shared" si="6"/>
        <v>30.480000000000018</v>
      </c>
    </row>
    <row r="56" spans="5:18" x14ac:dyDescent="0.25">
      <c r="E56" s="107">
        <v>5300</v>
      </c>
      <c r="F56" s="108">
        <v>31.13</v>
      </c>
      <c r="G56" s="108">
        <v>19.16</v>
      </c>
      <c r="H56" s="108">
        <v>4961.5</v>
      </c>
      <c r="I56" s="9"/>
      <c r="K56" s="15">
        <f t="shared" si="7"/>
        <v>1615.44</v>
      </c>
      <c r="L56" s="15">
        <f t="shared" si="4"/>
        <v>0.54332099614583473</v>
      </c>
      <c r="M56" s="15">
        <f t="shared" si="8"/>
        <v>0.33440508468211355</v>
      </c>
      <c r="N56" s="15">
        <f t="shared" si="5"/>
        <v>0.33440508468211355</v>
      </c>
      <c r="O56" s="15">
        <f t="shared" si="2"/>
        <v>0.29949849964222697</v>
      </c>
      <c r="P56" s="15">
        <f t="shared" si="9"/>
        <v>1512.2652</v>
      </c>
      <c r="Q56" s="15"/>
      <c r="R56" s="10">
        <f t="shared" si="6"/>
        <v>30.480000000000018</v>
      </c>
    </row>
    <row r="57" spans="5:18" x14ac:dyDescent="0.25">
      <c r="E57" s="107">
        <v>5400</v>
      </c>
      <c r="F57" s="108">
        <v>31.36</v>
      </c>
      <c r="G57" s="108">
        <v>24.93</v>
      </c>
      <c r="H57" s="108">
        <v>5047.0200000000004</v>
      </c>
      <c r="I57" s="9"/>
      <c r="K57" s="15">
        <f t="shared" si="7"/>
        <v>1645.92</v>
      </c>
      <c r="L57" s="15">
        <f t="shared" si="4"/>
        <v>0.54733525342542177</v>
      </c>
      <c r="M57" s="15">
        <f t="shared" si="8"/>
        <v>0.43511058252218637</v>
      </c>
      <c r="N57" s="15">
        <f t="shared" si="5"/>
        <v>0.43511058252218637</v>
      </c>
      <c r="O57" s="15">
        <f t="shared" si="2"/>
        <v>0.40020399748229979</v>
      </c>
      <c r="P57" s="15">
        <f t="shared" si="9"/>
        <v>1538.3316960000002</v>
      </c>
      <c r="Q57" s="15"/>
      <c r="R57" s="10">
        <f t="shared" si="6"/>
        <v>30.480000000000018</v>
      </c>
    </row>
    <row r="58" spans="5:18" x14ac:dyDescent="0.25">
      <c r="E58" s="107">
        <v>5500</v>
      </c>
      <c r="F58" s="108">
        <v>31.84</v>
      </c>
      <c r="G58" s="108">
        <v>30.58</v>
      </c>
      <c r="H58" s="108">
        <v>5132.21</v>
      </c>
      <c r="I58" s="9"/>
      <c r="K58" s="15">
        <f t="shared" si="7"/>
        <v>1676.4</v>
      </c>
      <c r="L58" s="15">
        <f t="shared" si="4"/>
        <v>0.55571283383499448</v>
      </c>
      <c r="M58" s="15">
        <f t="shared" si="8"/>
        <v>0.53372168525986596</v>
      </c>
      <c r="N58" s="15">
        <f t="shared" si="5"/>
        <v>0.53372168525986596</v>
      </c>
      <c r="O58" s="15">
        <f t="shared" si="2"/>
        <v>0.49881510021997938</v>
      </c>
      <c r="P58" s="15">
        <f t="shared" si="9"/>
        <v>1564.2976080000001</v>
      </c>
      <c r="Q58" s="15"/>
      <c r="R58" s="10">
        <f t="shared" si="6"/>
        <v>30.480000000000018</v>
      </c>
    </row>
    <row r="59" spans="5:18" x14ac:dyDescent="0.25">
      <c r="E59" s="107">
        <v>5525.54</v>
      </c>
      <c r="F59" s="108">
        <v>32</v>
      </c>
      <c r="G59" s="108">
        <v>32</v>
      </c>
      <c r="H59" s="108">
        <v>5153.8900000000003</v>
      </c>
      <c r="I59" s="9"/>
      <c r="K59" s="15">
        <f t="shared" si="7"/>
        <v>1684.1845920000001</v>
      </c>
      <c r="L59" s="15">
        <f t="shared" si="4"/>
        <v>0.55850536063818546</v>
      </c>
      <c r="M59" s="15">
        <f t="shared" si="8"/>
        <v>0.55850536063818546</v>
      </c>
      <c r="N59" s="15">
        <f t="shared" si="5"/>
        <v>0.55850536063818546</v>
      </c>
      <c r="O59" s="15">
        <f t="shared" si="2"/>
        <v>0.52359877559829882</v>
      </c>
      <c r="P59" s="15">
        <f t="shared" si="9"/>
        <v>1570.9056720000001</v>
      </c>
      <c r="Q59" s="15"/>
      <c r="R59" s="10">
        <f t="shared" si="6"/>
        <v>7.7845919999999751</v>
      </c>
    </row>
    <row r="60" spans="5:18" x14ac:dyDescent="0.25">
      <c r="E60" s="107">
        <v>5600</v>
      </c>
      <c r="F60" s="108">
        <v>31.57</v>
      </c>
      <c r="G60" s="108">
        <v>36.159999999999997</v>
      </c>
      <c r="H60" s="108">
        <v>5217.1899999999996</v>
      </c>
      <c r="I60" s="9"/>
      <c r="K60" s="15">
        <f t="shared" si="7"/>
        <v>1706.88</v>
      </c>
      <c r="L60" s="15">
        <f t="shared" si="4"/>
        <v>0.55100044485460986</v>
      </c>
      <c r="M60" s="15">
        <f t="shared" si="8"/>
        <v>0.63111105752114949</v>
      </c>
      <c r="N60" s="15">
        <f t="shared" si="5"/>
        <v>0.63111105752114949</v>
      </c>
      <c r="O60" s="15">
        <f t="shared" si="2"/>
        <v>0.59620447248126285</v>
      </c>
      <c r="P60" s="15">
        <f t="shared" si="9"/>
        <v>1590.1995119999999</v>
      </c>
      <c r="Q60" s="15"/>
      <c r="R60" s="10">
        <f t="shared" si="6"/>
        <v>22.695408000000043</v>
      </c>
    </row>
    <row r="61" spans="5:18" x14ac:dyDescent="0.25">
      <c r="E61" s="107">
        <v>5700</v>
      </c>
      <c r="F61" s="108">
        <v>31.22</v>
      </c>
      <c r="G61" s="108">
        <v>41.88</v>
      </c>
      <c r="H61" s="108">
        <v>5302.57</v>
      </c>
      <c r="I61" s="9"/>
      <c r="K61" s="15">
        <f t="shared" si="7"/>
        <v>1737.3600000000001</v>
      </c>
      <c r="L61" s="15">
        <f t="shared" si="4"/>
        <v>0.54489179247262964</v>
      </c>
      <c r="M61" s="15">
        <f t="shared" si="8"/>
        <v>0.73094389073522525</v>
      </c>
      <c r="N61" s="15">
        <f t="shared" si="5"/>
        <v>0.73094389073522525</v>
      </c>
      <c r="O61" s="15">
        <f t="shared" si="2"/>
        <v>0.69603730569533862</v>
      </c>
      <c r="P61" s="15">
        <f t="shared" si="9"/>
        <v>1616.223336</v>
      </c>
      <c r="Q61" s="15"/>
      <c r="R61" s="10">
        <f t="shared" si="6"/>
        <v>30.480000000000018</v>
      </c>
    </row>
    <row r="62" spans="5:18" x14ac:dyDescent="0.25">
      <c r="E62" s="107">
        <v>5800</v>
      </c>
      <c r="F62" s="108">
        <v>31.12</v>
      </c>
      <c r="G62" s="108">
        <v>47.68</v>
      </c>
      <c r="H62" s="108">
        <v>5388.16</v>
      </c>
      <c r="I62" s="9"/>
      <c r="K62" s="15">
        <f t="shared" si="7"/>
        <v>1767.8400000000001</v>
      </c>
      <c r="L62" s="15">
        <f t="shared" si="4"/>
        <v>0.54314646322063542</v>
      </c>
      <c r="M62" s="15">
        <f t="shared" si="8"/>
        <v>0.83217298735089629</v>
      </c>
      <c r="N62" s="15">
        <f t="shared" si="5"/>
        <v>0.83217298735089629</v>
      </c>
      <c r="O62" s="15">
        <f t="shared" si="2"/>
        <v>0.79726640231100965</v>
      </c>
      <c r="P62" s="15">
        <f t="shared" si="9"/>
        <v>1642.311168</v>
      </c>
      <c r="Q62" s="15"/>
      <c r="R62" s="10">
        <f t="shared" si="6"/>
        <v>30.480000000000018</v>
      </c>
    </row>
    <row r="63" spans="5:18" x14ac:dyDescent="0.25">
      <c r="E63" s="107">
        <v>5900</v>
      </c>
      <c r="F63" s="108">
        <v>31.28</v>
      </c>
      <c r="G63" s="108">
        <v>53.46</v>
      </c>
      <c r="H63" s="108">
        <v>5473.72</v>
      </c>
      <c r="I63" s="9"/>
      <c r="K63" s="15">
        <f t="shared" si="7"/>
        <v>1798.3200000000002</v>
      </c>
      <c r="L63" s="15">
        <f t="shared" si="4"/>
        <v>0.54593899002382629</v>
      </c>
      <c r="M63" s="15">
        <f t="shared" si="8"/>
        <v>0.93305301811616859</v>
      </c>
      <c r="N63" s="15">
        <f t="shared" si="5"/>
        <v>0.93305301811616859</v>
      </c>
      <c r="O63" s="15">
        <f t="shared" si="2"/>
        <v>0.89814643307628195</v>
      </c>
      <c r="P63" s="15">
        <f t="shared" si="9"/>
        <v>1668.3898560000002</v>
      </c>
      <c r="Q63" s="15"/>
      <c r="R63" s="10">
        <f t="shared" si="6"/>
        <v>30.480000000000018</v>
      </c>
    </row>
    <row r="64" spans="5:18" x14ac:dyDescent="0.25">
      <c r="E64" s="107">
        <v>6000</v>
      </c>
      <c r="F64" s="108">
        <v>31.69</v>
      </c>
      <c r="G64" s="108">
        <v>59.15</v>
      </c>
      <c r="H64" s="108">
        <v>5559.01</v>
      </c>
      <c r="I64" s="9"/>
      <c r="K64" s="15">
        <f t="shared" si="7"/>
        <v>1828.8000000000002</v>
      </c>
      <c r="L64" s="15">
        <f t="shared" si="4"/>
        <v>0.55309483995700304</v>
      </c>
      <c r="M64" s="15">
        <f t="shared" si="8"/>
        <v>1.0323622525546459</v>
      </c>
      <c r="N64" s="15">
        <f t="shared" si="5"/>
        <v>1.0323622525546459</v>
      </c>
      <c r="O64" s="15">
        <f t="shared" si="2"/>
        <v>0.99745566751475923</v>
      </c>
      <c r="P64" s="15">
        <f t="shared" si="9"/>
        <v>1694.3862480000003</v>
      </c>
      <c r="Q64" s="15"/>
      <c r="R64" s="10">
        <f t="shared" si="6"/>
        <v>30.480000000000018</v>
      </c>
    </row>
    <row r="65" spans="5:18" x14ac:dyDescent="0.25">
      <c r="E65" s="107">
        <v>6051.08</v>
      </c>
      <c r="F65" s="108">
        <v>32</v>
      </c>
      <c r="G65" s="108">
        <v>62</v>
      </c>
      <c r="H65" s="108">
        <v>5602.41</v>
      </c>
      <c r="I65" s="9"/>
      <c r="K65" s="15">
        <f t="shared" si="7"/>
        <v>1844.3691840000001</v>
      </c>
      <c r="L65" s="15">
        <f t="shared" si="4"/>
        <v>0.55850536063818546</v>
      </c>
      <c r="M65" s="15">
        <f t="shared" si="8"/>
        <v>1.0821041362364843</v>
      </c>
      <c r="N65" s="15">
        <f t="shared" si="5"/>
        <v>1.0821041362364843</v>
      </c>
      <c r="O65" s="15">
        <f t="shared" si="2"/>
        <v>1.0471975511965976</v>
      </c>
      <c r="P65" s="15">
        <f t="shared" si="9"/>
        <v>1707.614568</v>
      </c>
      <c r="Q65" s="15"/>
      <c r="R65" s="10">
        <f t="shared" si="6"/>
        <v>15.56918399999995</v>
      </c>
    </row>
    <row r="66" spans="5:18" x14ac:dyDescent="0.25">
      <c r="E66" s="107">
        <v>6100</v>
      </c>
      <c r="F66" s="108">
        <v>31.7</v>
      </c>
      <c r="G66" s="108">
        <v>64.72</v>
      </c>
      <c r="H66" s="108">
        <v>5643.96</v>
      </c>
      <c r="I66" s="9"/>
      <c r="K66" s="15">
        <f t="shared" si="7"/>
        <v>1859.2800000000002</v>
      </c>
      <c r="L66" s="15">
        <f t="shared" si="4"/>
        <v>0.55326937288220246</v>
      </c>
      <c r="M66" s="15">
        <f t="shared" si="8"/>
        <v>1.12957709189073</v>
      </c>
      <c r="N66" s="15">
        <f t="shared" si="5"/>
        <v>1.12957709189073</v>
      </c>
      <c r="O66" s="15">
        <f t="shared" si="2"/>
        <v>1.0946705068508433</v>
      </c>
      <c r="P66" s="15">
        <f t="shared" si="9"/>
        <v>1720.2790080000002</v>
      </c>
      <c r="Q66" s="15"/>
      <c r="R66" s="10">
        <f t="shared" si="6"/>
        <v>14.910816000000068</v>
      </c>
    </row>
    <row r="67" spans="5:18" x14ac:dyDescent="0.25">
      <c r="E67" s="107">
        <v>6200</v>
      </c>
      <c r="F67" s="108">
        <v>31.28</v>
      </c>
      <c r="G67" s="108">
        <v>70.41</v>
      </c>
      <c r="H67" s="108">
        <v>5729.25</v>
      </c>
      <c r="I67" s="9"/>
      <c r="K67" s="15">
        <f t="shared" ref="K67:K98" si="10">IF($B$9=$C$12,E67,E67*0.3048)</f>
        <v>1889.76</v>
      </c>
      <c r="L67" s="15">
        <f t="shared" si="4"/>
        <v>0.54593899002382629</v>
      </c>
      <c r="M67" s="15">
        <f t="shared" ref="M67:M98" si="11">IF($B$8=$B$12,RADIANS(G67),RADIANS(G67+$B$7))</f>
        <v>1.2288863263292074</v>
      </c>
      <c r="N67" s="15">
        <f t="shared" si="5"/>
        <v>1.2288863263292074</v>
      </c>
      <c r="O67" s="15">
        <f t="shared" ref="O67:O130" si="12">M67-RADIANS(B$6)</f>
        <v>1.1939797412893207</v>
      </c>
      <c r="P67" s="15">
        <f t="shared" ref="P67:P98" si="13">IF($B$9=$C$12,H67,H67*$B$11)</f>
        <v>1746.2754</v>
      </c>
      <c r="Q67" s="15"/>
      <c r="R67" s="10">
        <f t="shared" si="6"/>
        <v>30.479999999999791</v>
      </c>
    </row>
    <row r="68" spans="5:18" x14ac:dyDescent="0.25">
      <c r="E68" s="107">
        <v>6300</v>
      </c>
      <c r="F68" s="108">
        <v>31.12</v>
      </c>
      <c r="G68" s="108">
        <v>76.2</v>
      </c>
      <c r="H68" s="108">
        <v>5814.81</v>
      </c>
      <c r="I68" s="9"/>
      <c r="K68" s="15">
        <f t="shared" si="10"/>
        <v>1920.24</v>
      </c>
      <c r="L68" s="15">
        <f t="shared" ref="L68:L131" si="14">RADIANS(F68)</f>
        <v>0.54314646322063542</v>
      </c>
      <c r="M68" s="15">
        <f t="shared" si="11"/>
        <v>1.3299408900196792</v>
      </c>
      <c r="N68" s="15">
        <f t="shared" ref="N68:N131" si="15">M68-RADIANS($B$7)</f>
        <v>1.3299408900196792</v>
      </c>
      <c r="O68" s="15">
        <f t="shared" si="12"/>
        <v>1.2950343049797925</v>
      </c>
      <c r="P68" s="15">
        <f t="shared" si="13"/>
        <v>1772.3540880000003</v>
      </c>
      <c r="Q68" s="15"/>
      <c r="R68" s="10">
        <f t="shared" si="6"/>
        <v>30.480000000000018</v>
      </c>
    </row>
    <row r="69" spans="5:18" x14ac:dyDescent="0.25">
      <c r="E69" s="107">
        <v>6400</v>
      </c>
      <c r="F69" s="108">
        <v>31.21</v>
      </c>
      <c r="G69" s="108">
        <v>81.99</v>
      </c>
      <c r="H69" s="108">
        <v>5900.4</v>
      </c>
      <c r="I69" s="9"/>
      <c r="K69" s="15">
        <f t="shared" si="10"/>
        <v>1950.72</v>
      </c>
      <c r="L69" s="15">
        <f t="shared" si="14"/>
        <v>0.54471725954743022</v>
      </c>
      <c r="M69" s="15">
        <f t="shared" si="11"/>
        <v>1.4309954537101508</v>
      </c>
      <c r="N69" s="15">
        <f t="shared" si="15"/>
        <v>1.4309954537101508</v>
      </c>
      <c r="O69" s="15">
        <f t="shared" si="12"/>
        <v>1.3960888686702642</v>
      </c>
      <c r="P69" s="15">
        <f t="shared" si="13"/>
        <v>1798.44192</v>
      </c>
      <c r="Q69" s="15"/>
      <c r="R69" s="10">
        <f t="shared" si="6"/>
        <v>30.480000000000018</v>
      </c>
    </row>
    <row r="70" spans="5:18" x14ac:dyDescent="0.25">
      <c r="E70" s="107">
        <v>6500</v>
      </c>
      <c r="F70" s="108">
        <v>31.56</v>
      </c>
      <c r="G70" s="108">
        <v>87.71</v>
      </c>
      <c r="H70" s="108">
        <v>5985.78</v>
      </c>
      <c r="I70" s="9"/>
      <c r="K70" s="15">
        <f t="shared" si="10"/>
        <v>1981.2</v>
      </c>
      <c r="L70" s="15">
        <f t="shared" si="14"/>
        <v>0.55082591192941033</v>
      </c>
      <c r="M70" s="15">
        <f t="shared" si="11"/>
        <v>1.5308282869242262</v>
      </c>
      <c r="N70" s="15">
        <f t="shared" si="15"/>
        <v>1.5308282869242262</v>
      </c>
      <c r="O70" s="15">
        <f t="shared" si="12"/>
        <v>1.4959217018843396</v>
      </c>
      <c r="P70" s="15">
        <f t="shared" si="13"/>
        <v>1824.4657440000001</v>
      </c>
      <c r="Q70" s="15"/>
      <c r="R70" s="10">
        <f t="shared" ref="R70:R133" si="16">K70-K69</f>
        <v>30.480000000000018</v>
      </c>
    </row>
    <row r="71" spans="5:18" x14ac:dyDescent="0.25">
      <c r="E71" s="107">
        <v>6576.62</v>
      </c>
      <c r="F71" s="108">
        <v>32</v>
      </c>
      <c r="G71" s="108">
        <v>92</v>
      </c>
      <c r="H71" s="108">
        <v>6050.93</v>
      </c>
      <c r="I71" s="9"/>
      <c r="K71" s="15">
        <f t="shared" si="10"/>
        <v>2004.553776</v>
      </c>
      <c r="L71" s="15">
        <f t="shared" si="14"/>
        <v>0.55850536063818546</v>
      </c>
      <c r="M71" s="15">
        <f t="shared" si="11"/>
        <v>1.6057029118347832</v>
      </c>
      <c r="N71" s="15">
        <f t="shared" si="15"/>
        <v>1.6057029118347832</v>
      </c>
      <c r="O71" s="15">
        <f t="shared" si="12"/>
        <v>1.5707963267948966</v>
      </c>
      <c r="P71" s="15">
        <f t="shared" si="13"/>
        <v>1844.3234640000003</v>
      </c>
      <c r="Q71" s="15"/>
      <c r="R71" s="10">
        <f t="shared" si="16"/>
        <v>23.353775999999925</v>
      </c>
    </row>
    <row r="72" spans="5:18" x14ac:dyDescent="0.25">
      <c r="E72" s="107">
        <v>6600</v>
      </c>
      <c r="F72" s="108">
        <v>31.85</v>
      </c>
      <c r="G72" s="108">
        <v>93.3</v>
      </c>
      <c r="H72" s="108">
        <v>6070.77</v>
      </c>
      <c r="I72" s="9"/>
      <c r="K72" s="15">
        <f t="shared" si="10"/>
        <v>2011.68</v>
      </c>
      <c r="L72" s="15">
        <f t="shared" si="14"/>
        <v>0.55588736676019401</v>
      </c>
      <c r="M72" s="15">
        <f t="shared" si="11"/>
        <v>1.6283921921107094</v>
      </c>
      <c r="N72" s="15">
        <f t="shared" si="15"/>
        <v>1.6283921921107094</v>
      </c>
      <c r="O72" s="15">
        <f t="shared" si="12"/>
        <v>1.5934856070708228</v>
      </c>
      <c r="P72" s="15">
        <f t="shared" si="13"/>
        <v>1850.3706960000002</v>
      </c>
      <c r="Q72" s="15"/>
      <c r="R72" s="10">
        <f t="shared" si="16"/>
        <v>7.1262240000000929</v>
      </c>
    </row>
    <row r="73" spans="5:18" x14ac:dyDescent="0.25">
      <c r="E73" s="107">
        <v>6700</v>
      </c>
      <c r="F73" s="108">
        <v>31.37</v>
      </c>
      <c r="G73" s="108">
        <v>98.95</v>
      </c>
      <c r="H73" s="108">
        <v>6155.95</v>
      </c>
      <c r="I73" s="9"/>
      <c r="K73" s="15">
        <f t="shared" si="10"/>
        <v>2042.16</v>
      </c>
      <c r="L73" s="15">
        <f t="shared" si="14"/>
        <v>0.5475097863506212</v>
      </c>
      <c r="M73" s="15">
        <f t="shared" si="11"/>
        <v>1.7270032948483891</v>
      </c>
      <c r="N73" s="15">
        <f t="shared" si="15"/>
        <v>1.7270032948483891</v>
      </c>
      <c r="O73" s="15">
        <f t="shared" si="12"/>
        <v>1.6920967098085025</v>
      </c>
      <c r="P73" s="15">
        <f t="shared" si="13"/>
        <v>1876.33356</v>
      </c>
      <c r="Q73" s="15"/>
      <c r="R73" s="10">
        <f t="shared" si="16"/>
        <v>30.480000000000018</v>
      </c>
    </row>
    <row r="74" spans="5:18" x14ac:dyDescent="0.25">
      <c r="E74" s="107">
        <v>6800</v>
      </c>
      <c r="F74" s="108">
        <v>31.13</v>
      </c>
      <c r="G74" s="108">
        <v>104.71</v>
      </c>
      <c r="H74" s="108">
        <v>6241.46</v>
      </c>
      <c r="I74" s="9"/>
      <c r="K74" s="15">
        <f t="shared" si="10"/>
        <v>2072.6400000000003</v>
      </c>
      <c r="L74" s="15">
        <f t="shared" si="14"/>
        <v>0.54332099614583473</v>
      </c>
      <c r="M74" s="15">
        <f t="shared" si="11"/>
        <v>1.8275342597632624</v>
      </c>
      <c r="N74" s="15">
        <f t="shared" si="15"/>
        <v>1.8275342597632624</v>
      </c>
      <c r="O74" s="15">
        <f t="shared" si="12"/>
        <v>1.7926276747233758</v>
      </c>
      <c r="P74" s="15">
        <f t="shared" si="13"/>
        <v>1902.3970080000001</v>
      </c>
      <c r="Q74" s="15"/>
      <c r="R74" s="10">
        <f t="shared" si="16"/>
        <v>30.480000000000246</v>
      </c>
    </row>
    <row r="75" spans="5:18" x14ac:dyDescent="0.25">
      <c r="E75" s="107">
        <v>6900</v>
      </c>
      <c r="F75" s="108">
        <v>31.16</v>
      </c>
      <c r="G75" s="108">
        <v>110.52</v>
      </c>
      <c r="H75" s="108">
        <v>6327.07</v>
      </c>
      <c r="I75" s="9"/>
      <c r="K75" s="15">
        <f t="shared" si="10"/>
        <v>2103.12</v>
      </c>
      <c r="L75" s="15">
        <f t="shared" si="14"/>
        <v>0.54384459492143311</v>
      </c>
      <c r="M75" s="15">
        <f t="shared" si="11"/>
        <v>1.9289378893041329</v>
      </c>
      <c r="N75" s="15">
        <f t="shared" si="15"/>
        <v>1.9289378893041329</v>
      </c>
      <c r="O75" s="15">
        <f t="shared" si="12"/>
        <v>1.8940313042642463</v>
      </c>
      <c r="P75" s="15">
        <f t="shared" si="13"/>
        <v>1928.4909359999999</v>
      </c>
      <c r="Q75" s="15"/>
      <c r="R75" s="10">
        <f t="shared" si="16"/>
        <v>30.479999999999563</v>
      </c>
    </row>
    <row r="76" spans="5:18" x14ac:dyDescent="0.25">
      <c r="E76" s="107">
        <v>7000</v>
      </c>
      <c r="F76" s="108">
        <v>31.45</v>
      </c>
      <c r="G76" s="108">
        <v>116.26</v>
      </c>
      <c r="H76" s="108">
        <v>6412.53</v>
      </c>
      <c r="I76" s="9"/>
      <c r="K76" s="15">
        <f t="shared" si="10"/>
        <v>2133.6</v>
      </c>
      <c r="L76" s="15">
        <f t="shared" si="14"/>
        <v>0.54890604975221668</v>
      </c>
      <c r="M76" s="15">
        <f t="shared" si="11"/>
        <v>2.0291197883686074</v>
      </c>
      <c r="N76" s="15">
        <f t="shared" si="15"/>
        <v>2.0291197883686074</v>
      </c>
      <c r="O76" s="15">
        <f t="shared" si="12"/>
        <v>1.9942132033287208</v>
      </c>
      <c r="P76" s="15">
        <f t="shared" si="13"/>
        <v>1954.5391440000001</v>
      </c>
      <c r="Q76" s="15"/>
      <c r="R76" s="10">
        <f t="shared" si="16"/>
        <v>30.480000000000018</v>
      </c>
    </row>
    <row r="77" spans="5:18" x14ac:dyDescent="0.25">
      <c r="E77" s="107">
        <v>7100</v>
      </c>
      <c r="F77" s="108">
        <v>31.99</v>
      </c>
      <c r="G77" s="108">
        <v>121.88</v>
      </c>
      <c r="H77" s="108">
        <v>6497.61</v>
      </c>
      <c r="I77" s="9"/>
      <c r="K77" s="15">
        <f t="shared" si="10"/>
        <v>2164.08</v>
      </c>
      <c r="L77" s="15">
        <f t="shared" si="14"/>
        <v>0.55833082771298603</v>
      </c>
      <c r="M77" s="15">
        <f t="shared" si="11"/>
        <v>2.1272072923306888</v>
      </c>
      <c r="N77" s="15">
        <f t="shared" si="15"/>
        <v>2.1272072923306888</v>
      </c>
      <c r="O77" s="15">
        <f t="shared" si="12"/>
        <v>2.0923007072908022</v>
      </c>
      <c r="P77" s="15">
        <f t="shared" si="13"/>
        <v>1980.471528</v>
      </c>
      <c r="Q77" s="15"/>
      <c r="R77" s="10">
        <f t="shared" si="16"/>
        <v>30.480000000000018</v>
      </c>
    </row>
    <row r="78" spans="5:18" x14ac:dyDescent="0.25">
      <c r="E78" s="107">
        <v>7102.16</v>
      </c>
      <c r="F78" s="108">
        <v>32</v>
      </c>
      <c r="G78" s="108">
        <v>122</v>
      </c>
      <c r="H78" s="108">
        <v>6499.44</v>
      </c>
      <c r="I78" s="9"/>
      <c r="K78" s="15">
        <f t="shared" si="10"/>
        <v>2164.7383680000003</v>
      </c>
      <c r="L78" s="15">
        <f t="shared" si="14"/>
        <v>0.55850536063818546</v>
      </c>
      <c r="M78" s="15">
        <f t="shared" si="11"/>
        <v>2.1293016874330819</v>
      </c>
      <c r="N78" s="15">
        <f t="shared" si="15"/>
        <v>2.1293016874330819</v>
      </c>
      <c r="O78" s="15">
        <f t="shared" si="12"/>
        <v>2.0943951023931953</v>
      </c>
      <c r="P78" s="15">
        <f t="shared" si="13"/>
        <v>1981.0293119999999</v>
      </c>
      <c r="Q78" s="15"/>
      <c r="R78" s="10">
        <f t="shared" si="16"/>
        <v>0.65836800000033691</v>
      </c>
    </row>
    <row r="79" spans="5:18" x14ac:dyDescent="0.25">
      <c r="E79" s="107">
        <v>7200</v>
      </c>
      <c r="F79" s="108">
        <v>30.95</v>
      </c>
      <c r="G79" s="108">
        <v>127.25</v>
      </c>
      <c r="H79" s="108">
        <v>6582.9</v>
      </c>
      <c r="I79" s="9"/>
      <c r="K79" s="15">
        <f t="shared" si="10"/>
        <v>2194.56</v>
      </c>
      <c r="L79" s="15">
        <f t="shared" si="14"/>
        <v>0.54017940349224502</v>
      </c>
      <c r="M79" s="15">
        <f t="shared" si="11"/>
        <v>2.2209314731627843</v>
      </c>
      <c r="N79" s="15">
        <f t="shared" si="15"/>
        <v>2.2209314731627843</v>
      </c>
      <c r="O79" s="15">
        <f t="shared" si="12"/>
        <v>2.1860248881228976</v>
      </c>
      <c r="P79" s="15">
        <f t="shared" si="13"/>
        <v>2006.46792</v>
      </c>
      <c r="Q79" s="15"/>
      <c r="R79" s="10">
        <f t="shared" si="16"/>
        <v>29.821631999999681</v>
      </c>
    </row>
    <row r="80" spans="5:18" x14ac:dyDescent="0.25">
      <c r="E80" s="107">
        <v>7300</v>
      </c>
      <c r="F80" s="108">
        <v>30.11</v>
      </c>
      <c r="G80" s="108">
        <v>132.91999999999999</v>
      </c>
      <c r="H80" s="108">
        <v>6669.06</v>
      </c>
      <c r="I80" s="9"/>
      <c r="K80" s="15">
        <f t="shared" si="10"/>
        <v>2225.04</v>
      </c>
      <c r="L80" s="15">
        <f t="shared" si="14"/>
        <v>0.52551863777549257</v>
      </c>
      <c r="M80" s="15">
        <f t="shared" si="11"/>
        <v>2.3198916417508628</v>
      </c>
      <c r="N80" s="15">
        <f t="shared" si="15"/>
        <v>2.3198916417508628</v>
      </c>
      <c r="O80" s="15">
        <f t="shared" si="12"/>
        <v>2.2849850567109762</v>
      </c>
      <c r="P80" s="15">
        <f t="shared" si="13"/>
        <v>2032.7294880000002</v>
      </c>
      <c r="Q80" s="15"/>
      <c r="R80" s="10">
        <f t="shared" si="16"/>
        <v>30.480000000000018</v>
      </c>
    </row>
    <row r="81" spans="5:19" x14ac:dyDescent="0.25">
      <c r="E81" s="107">
        <v>7400</v>
      </c>
      <c r="F81" s="108">
        <v>29.52</v>
      </c>
      <c r="G81" s="108">
        <v>138.84</v>
      </c>
      <c r="H81" s="108">
        <v>6755.84</v>
      </c>
      <c r="I81" s="9"/>
      <c r="K81" s="15">
        <f t="shared" si="10"/>
        <v>2255.52</v>
      </c>
      <c r="L81" s="15">
        <f t="shared" si="14"/>
        <v>0.51522119518872611</v>
      </c>
      <c r="M81" s="15">
        <f t="shared" si="11"/>
        <v>2.4232151334689274</v>
      </c>
      <c r="N81" s="15">
        <f t="shared" si="15"/>
        <v>2.4232151334689274</v>
      </c>
      <c r="O81" s="15">
        <f t="shared" si="12"/>
        <v>2.3883085484290407</v>
      </c>
      <c r="P81" s="15">
        <f t="shared" si="13"/>
        <v>2059.1800320000002</v>
      </c>
      <c r="Q81" s="15"/>
      <c r="R81" s="10">
        <f t="shared" si="16"/>
        <v>30.480000000000018</v>
      </c>
    </row>
    <row r="82" spans="5:19" x14ac:dyDescent="0.25">
      <c r="E82" s="107">
        <v>7500</v>
      </c>
      <c r="F82" s="108">
        <v>29.21</v>
      </c>
      <c r="G82" s="108">
        <v>144.93</v>
      </c>
      <c r="H82" s="108">
        <v>6843.01</v>
      </c>
      <c r="I82" s="9"/>
      <c r="K82" s="15">
        <f t="shared" si="10"/>
        <v>2286</v>
      </c>
      <c r="L82" s="15">
        <f t="shared" si="14"/>
        <v>0.50981067450754369</v>
      </c>
      <c r="M82" s="15">
        <f t="shared" si="11"/>
        <v>2.5295056849153821</v>
      </c>
      <c r="N82" s="15">
        <f t="shared" si="15"/>
        <v>2.5295056849153821</v>
      </c>
      <c r="O82" s="15">
        <f t="shared" si="12"/>
        <v>2.4945990998754954</v>
      </c>
      <c r="P82" s="15">
        <f t="shared" si="13"/>
        <v>2085.749448</v>
      </c>
      <c r="Q82" s="15"/>
      <c r="R82" s="10">
        <f t="shared" si="16"/>
        <v>30.480000000000018</v>
      </c>
    </row>
    <row r="83" spans="5:19" x14ac:dyDescent="0.25">
      <c r="E83" s="107">
        <v>7600</v>
      </c>
      <c r="F83" s="108">
        <v>29.17</v>
      </c>
      <c r="G83" s="108">
        <v>151.08000000000001</v>
      </c>
      <c r="H83" s="108">
        <v>6930.33</v>
      </c>
      <c r="I83" s="9"/>
      <c r="K83" s="15">
        <f t="shared" si="10"/>
        <v>2316.48</v>
      </c>
      <c r="L83" s="15">
        <f t="shared" si="14"/>
        <v>0.509112542806746</v>
      </c>
      <c r="M83" s="15">
        <f t="shared" si="11"/>
        <v>2.6368434339130333</v>
      </c>
      <c r="N83" s="15">
        <f t="shared" si="15"/>
        <v>2.6368434339130333</v>
      </c>
      <c r="O83" s="15">
        <f t="shared" si="12"/>
        <v>2.6019368488731467</v>
      </c>
      <c r="P83" s="15">
        <f t="shared" si="13"/>
        <v>2112.3645839999999</v>
      </c>
      <c r="Q83" s="15"/>
      <c r="R83" s="10">
        <f t="shared" si="16"/>
        <v>30.480000000000018</v>
      </c>
    </row>
    <row r="84" spans="5:19" x14ac:dyDescent="0.25">
      <c r="E84" s="107">
        <v>7700</v>
      </c>
      <c r="F84" s="108">
        <v>29.42</v>
      </c>
      <c r="G84" s="108">
        <v>157.19</v>
      </c>
      <c r="H84" s="108">
        <v>7017.56</v>
      </c>
      <c r="I84" s="9"/>
      <c r="K84" s="15">
        <f t="shared" si="10"/>
        <v>2346.96</v>
      </c>
      <c r="L84" s="15">
        <f t="shared" si="14"/>
        <v>0.51347586593673178</v>
      </c>
      <c r="M84" s="15">
        <f t="shared" si="11"/>
        <v>2.7434830512098864</v>
      </c>
      <c r="N84" s="15">
        <f t="shared" si="15"/>
        <v>2.7434830512098864</v>
      </c>
      <c r="O84" s="15">
        <f t="shared" si="12"/>
        <v>2.7085764661699998</v>
      </c>
      <c r="P84" s="15">
        <f t="shared" si="13"/>
        <v>2138.9522880000004</v>
      </c>
      <c r="Q84" s="15"/>
      <c r="R84" s="10">
        <f t="shared" si="16"/>
        <v>30.480000000000018</v>
      </c>
    </row>
    <row r="85" spans="5:19" x14ac:dyDescent="0.25">
      <c r="E85" s="107">
        <v>7800</v>
      </c>
      <c r="F85" s="108">
        <v>29.94</v>
      </c>
      <c r="G85" s="108">
        <v>163.16999999999999</v>
      </c>
      <c r="H85" s="108">
        <v>7104.46</v>
      </c>
      <c r="I85" s="9"/>
      <c r="K85" s="15">
        <f t="shared" si="10"/>
        <v>2377.44</v>
      </c>
      <c r="L85" s="15">
        <f t="shared" si="14"/>
        <v>0.52255157804710228</v>
      </c>
      <c r="M85" s="15">
        <f t="shared" si="11"/>
        <v>2.8478537404791475</v>
      </c>
      <c r="N85" s="15">
        <f t="shared" si="15"/>
        <v>2.8478537404791475</v>
      </c>
      <c r="O85" s="15">
        <f t="shared" si="12"/>
        <v>2.8129471554392609</v>
      </c>
      <c r="P85" s="15">
        <f t="shared" si="13"/>
        <v>2165.4394080000002</v>
      </c>
      <c r="Q85" s="15"/>
      <c r="R85" s="10">
        <f t="shared" si="16"/>
        <v>30.480000000000018</v>
      </c>
    </row>
    <row r="86" spans="5:19" x14ac:dyDescent="0.25">
      <c r="E86" s="107">
        <v>7900</v>
      </c>
      <c r="F86" s="108">
        <v>30.71</v>
      </c>
      <c r="G86" s="108">
        <v>168.91</v>
      </c>
      <c r="H86" s="108">
        <v>7190.8</v>
      </c>
      <c r="I86" s="9"/>
      <c r="K86" s="15">
        <f t="shared" si="10"/>
        <v>2407.92</v>
      </c>
      <c r="L86" s="15">
        <f t="shared" si="14"/>
        <v>0.53599061328745867</v>
      </c>
      <c r="M86" s="15">
        <f t="shared" si="11"/>
        <v>2.948035639543622</v>
      </c>
      <c r="N86" s="15">
        <f t="shared" si="15"/>
        <v>2.948035639543622</v>
      </c>
      <c r="O86" s="15">
        <f t="shared" si="12"/>
        <v>2.9131290545037354</v>
      </c>
      <c r="P86" s="15">
        <f t="shared" si="13"/>
        <v>2191.7558400000003</v>
      </c>
      <c r="Q86" s="15"/>
      <c r="R86" s="10">
        <f t="shared" si="16"/>
        <v>30.480000000000018</v>
      </c>
    </row>
    <row r="87" spans="5:19" x14ac:dyDescent="0.25">
      <c r="E87" s="107">
        <v>8000</v>
      </c>
      <c r="F87" s="108">
        <v>31.73</v>
      </c>
      <c r="G87" s="108">
        <v>174.35</v>
      </c>
      <c r="H87" s="108">
        <v>7276.33</v>
      </c>
      <c r="I87" s="9"/>
      <c r="K87" s="15">
        <f t="shared" si="10"/>
        <v>2438.4</v>
      </c>
      <c r="L87" s="15">
        <f t="shared" si="14"/>
        <v>0.55379297165780073</v>
      </c>
      <c r="M87" s="15">
        <f t="shared" si="11"/>
        <v>3.0429815508521134</v>
      </c>
      <c r="N87" s="15">
        <f t="shared" si="15"/>
        <v>3.0429815508521134</v>
      </c>
      <c r="O87" s="15">
        <f t="shared" si="12"/>
        <v>3.0080749658122268</v>
      </c>
      <c r="P87" s="15">
        <f t="shared" si="13"/>
        <v>2217.8253840000002</v>
      </c>
      <c r="Q87" s="15"/>
      <c r="R87" s="10">
        <f t="shared" si="16"/>
        <v>30.480000000000018</v>
      </c>
    </row>
    <row r="88" spans="5:19" x14ac:dyDescent="0.25">
      <c r="E88" s="107">
        <v>8100</v>
      </c>
      <c r="F88" s="108">
        <v>32.97</v>
      </c>
      <c r="G88" s="108">
        <v>179.46</v>
      </c>
      <c r="H88" s="108">
        <v>7360.82</v>
      </c>
      <c r="I88" s="9"/>
      <c r="K88" s="15">
        <f t="shared" si="10"/>
        <v>2468.88</v>
      </c>
      <c r="L88" s="15">
        <f t="shared" si="14"/>
        <v>0.5754350543825304</v>
      </c>
      <c r="M88" s="15">
        <f t="shared" si="11"/>
        <v>3.1321678756290239</v>
      </c>
      <c r="N88" s="15">
        <f t="shared" si="15"/>
        <v>3.1321678756290239</v>
      </c>
      <c r="O88" s="15">
        <f t="shared" si="12"/>
        <v>3.0972612905891372</v>
      </c>
      <c r="P88" s="15">
        <f t="shared" si="13"/>
        <v>2243.5779360000001</v>
      </c>
      <c r="Q88" s="15"/>
      <c r="R88" s="10">
        <f t="shared" si="16"/>
        <v>30.480000000000018</v>
      </c>
    </row>
    <row r="89" spans="5:19" x14ac:dyDescent="0.25">
      <c r="E89" s="107">
        <v>8200</v>
      </c>
      <c r="F89" s="108">
        <v>34.4</v>
      </c>
      <c r="G89" s="108">
        <v>184.22</v>
      </c>
      <c r="H89" s="108">
        <v>7444.05</v>
      </c>
      <c r="I89" s="9"/>
      <c r="K89" s="15">
        <f t="shared" si="10"/>
        <v>2499.36</v>
      </c>
      <c r="L89" s="15">
        <f t="shared" si="14"/>
        <v>0.60039326268604931</v>
      </c>
      <c r="M89" s="15">
        <f t="shared" si="11"/>
        <v>3.2152455480239537</v>
      </c>
      <c r="N89" s="15">
        <f t="shared" si="15"/>
        <v>3.2152455480239537</v>
      </c>
      <c r="O89" s="15">
        <f t="shared" si="12"/>
        <v>3.180338962984067</v>
      </c>
      <c r="P89" s="15">
        <f t="shared" si="13"/>
        <v>2268.9464400000002</v>
      </c>
      <c r="Q89" s="15"/>
      <c r="R89" s="10">
        <f t="shared" si="16"/>
        <v>30.480000000000018</v>
      </c>
      <c r="S89">
        <f>G89</f>
        <v>184.22</v>
      </c>
    </row>
    <row r="90" spans="5:19" x14ac:dyDescent="0.25">
      <c r="E90" s="107">
        <v>8300</v>
      </c>
      <c r="F90" s="108">
        <v>36</v>
      </c>
      <c r="G90" s="108">
        <f>188.63</f>
        <v>188.63</v>
      </c>
      <c r="H90" s="108">
        <v>7525.78</v>
      </c>
      <c r="I90" s="9"/>
      <c r="K90" s="15">
        <f t="shared" si="10"/>
        <v>2529.84</v>
      </c>
      <c r="L90" s="15">
        <f t="shared" si="14"/>
        <v>0.62831853071795862</v>
      </c>
      <c r="M90" s="15">
        <f t="shared" si="11"/>
        <v>3.2922145680369037</v>
      </c>
      <c r="N90" s="15">
        <f t="shared" si="15"/>
        <v>3.2922145680369037</v>
      </c>
      <c r="O90" s="15">
        <f t="shared" si="12"/>
        <v>3.2573079829970171</v>
      </c>
      <c r="P90" s="15">
        <f t="shared" si="13"/>
        <v>2293.8577439999999</v>
      </c>
      <c r="Q90" s="15"/>
      <c r="R90" s="10">
        <f t="shared" si="16"/>
        <v>30.480000000000018</v>
      </c>
      <c r="S90">
        <f>G90-360</f>
        <v>-171.37</v>
      </c>
    </row>
    <row r="91" spans="5:19" x14ac:dyDescent="0.25">
      <c r="E91" s="107">
        <v>8400</v>
      </c>
      <c r="F91" s="108">
        <v>37.75</v>
      </c>
      <c r="G91" s="108">
        <v>192.69</v>
      </c>
      <c r="H91" s="108">
        <v>7605.79</v>
      </c>
      <c r="I91" s="9"/>
      <c r="K91" s="15">
        <f t="shared" si="10"/>
        <v>2560.3200000000002</v>
      </c>
      <c r="L91" s="15">
        <f t="shared" si="14"/>
        <v>0.65886179262785938</v>
      </c>
      <c r="M91" s="15">
        <f t="shared" si="11"/>
        <v>3.3630749356678735</v>
      </c>
      <c r="N91" s="15">
        <f t="shared" si="15"/>
        <v>3.3630749356678735</v>
      </c>
      <c r="O91" s="15">
        <f t="shared" si="12"/>
        <v>3.3281683506279869</v>
      </c>
      <c r="P91" s="15">
        <f t="shared" si="13"/>
        <v>2318.244792</v>
      </c>
      <c r="Q91" s="15"/>
      <c r="R91" s="10">
        <f t="shared" si="16"/>
        <v>30.480000000000018</v>
      </c>
    </row>
    <row r="92" spans="5:19" x14ac:dyDescent="0.25">
      <c r="E92" s="107">
        <v>8500</v>
      </c>
      <c r="F92" s="108">
        <v>39.619999999999997</v>
      </c>
      <c r="G92" s="108">
        <v>196.43</v>
      </c>
      <c r="H92" s="108">
        <v>7683.85</v>
      </c>
      <c r="I92" s="9"/>
      <c r="K92" s="15">
        <f t="shared" si="10"/>
        <v>2590.8000000000002</v>
      </c>
      <c r="L92" s="15">
        <f t="shared" si="14"/>
        <v>0.69149944964015331</v>
      </c>
      <c r="M92" s="15">
        <f t="shared" si="11"/>
        <v>3.4283502496924618</v>
      </c>
      <c r="N92" s="15">
        <f t="shared" si="15"/>
        <v>3.4283502496924618</v>
      </c>
      <c r="O92" s="15">
        <f t="shared" si="12"/>
        <v>3.3934436646525752</v>
      </c>
      <c r="P92" s="15">
        <f t="shared" si="13"/>
        <v>2342.0374800000004</v>
      </c>
      <c r="Q92" s="15"/>
      <c r="R92" s="10">
        <f t="shared" si="16"/>
        <v>30.480000000000018</v>
      </c>
    </row>
    <row r="93" spans="5:19" x14ac:dyDescent="0.25">
      <c r="E93" s="107">
        <v>8600</v>
      </c>
      <c r="F93" s="108">
        <v>41.61</v>
      </c>
      <c r="G93" s="108">
        <v>199.88</v>
      </c>
      <c r="H93" s="108">
        <v>7759.76</v>
      </c>
      <c r="I93" s="9"/>
      <c r="K93" s="15">
        <f t="shared" si="10"/>
        <v>2621.2800000000002</v>
      </c>
      <c r="L93" s="15">
        <f t="shared" si="14"/>
        <v>0.72623150175484052</v>
      </c>
      <c r="M93" s="15">
        <f t="shared" si="11"/>
        <v>3.488564108886266</v>
      </c>
      <c r="N93" s="15">
        <f t="shared" si="15"/>
        <v>3.488564108886266</v>
      </c>
      <c r="O93" s="15">
        <f t="shared" si="12"/>
        <v>3.4536575238463794</v>
      </c>
      <c r="P93" s="15">
        <f t="shared" si="13"/>
        <v>2365.1748480000001</v>
      </c>
      <c r="Q93" s="15"/>
      <c r="R93" s="10">
        <f t="shared" si="16"/>
        <v>30.480000000000018</v>
      </c>
    </row>
    <row r="94" spans="5:19" x14ac:dyDescent="0.25">
      <c r="E94" s="107">
        <v>8700</v>
      </c>
      <c r="F94" s="108">
        <v>43.7</v>
      </c>
      <c r="G94" s="108">
        <v>203.07</v>
      </c>
      <c r="H94" s="108">
        <v>7833.31</v>
      </c>
      <c r="I94" s="9"/>
      <c r="K94" s="15">
        <f t="shared" si="10"/>
        <v>2651.76</v>
      </c>
      <c r="L94" s="15">
        <f t="shared" si="14"/>
        <v>0.76270888312152207</v>
      </c>
      <c r="M94" s="15">
        <f t="shared" si="11"/>
        <v>3.5442401120248848</v>
      </c>
      <c r="N94" s="15">
        <f t="shared" si="15"/>
        <v>3.5442401120248848</v>
      </c>
      <c r="O94" s="15">
        <f t="shared" si="12"/>
        <v>3.5093335269849981</v>
      </c>
      <c r="P94" s="15">
        <f t="shared" si="13"/>
        <v>2387.5928880000001</v>
      </c>
      <c r="Q94" s="15"/>
      <c r="R94" s="10">
        <f t="shared" si="16"/>
        <v>30.480000000000018</v>
      </c>
    </row>
    <row r="95" spans="5:19" x14ac:dyDescent="0.25">
      <c r="E95" s="107">
        <v>8800</v>
      </c>
      <c r="F95" s="108">
        <v>45.86</v>
      </c>
      <c r="G95" s="108">
        <v>206.02</v>
      </c>
      <c r="H95" s="108">
        <v>7904.3</v>
      </c>
      <c r="I95" s="9"/>
      <c r="K95" s="15">
        <f t="shared" si="10"/>
        <v>2682.2400000000002</v>
      </c>
      <c r="L95" s="15">
        <f t="shared" si="14"/>
        <v>0.80040799496459947</v>
      </c>
      <c r="M95" s="15">
        <f t="shared" si="11"/>
        <v>3.5957273249587178</v>
      </c>
      <c r="N95" s="15">
        <f t="shared" si="15"/>
        <v>3.5957273249587178</v>
      </c>
      <c r="O95" s="15">
        <f t="shared" si="12"/>
        <v>3.5608207399188312</v>
      </c>
      <c r="P95" s="15">
        <f t="shared" si="13"/>
        <v>2409.2306400000002</v>
      </c>
      <c r="Q95" s="15"/>
      <c r="R95" s="10">
        <f t="shared" si="16"/>
        <v>30.480000000000018</v>
      </c>
    </row>
    <row r="96" spans="5:19" x14ac:dyDescent="0.25">
      <c r="E96" s="107">
        <v>8900</v>
      </c>
      <c r="F96" s="108">
        <v>48.1</v>
      </c>
      <c r="G96" s="108">
        <v>208.75</v>
      </c>
      <c r="H96" s="108">
        <v>7972.53</v>
      </c>
      <c r="I96" s="9"/>
      <c r="K96" s="15">
        <f t="shared" si="10"/>
        <v>2712.7200000000003</v>
      </c>
      <c r="L96" s="15">
        <f t="shared" si="14"/>
        <v>0.83950337020927257</v>
      </c>
      <c r="M96" s="15">
        <f t="shared" si="11"/>
        <v>3.6433748135381627</v>
      </c>
      <c r="N96" s="15">
        <f t="shared" si="15"/>
        <v>3.6433748135381627</v>
      </c>
      <c r="O96" s="15">
        <f t="shared" si="12"/>
        <v>3.6084682284982761</v>
      </c>
      <c r="P96" s="15">
        <f t="shared" si="13"/>
        <v>2430.0271440000001</v>
      </c>
      <c r="Q96" s="15"/>
      <c r="R96" s="10">
        <f t="shared" si="16"/>
        <v>30.480000000000018</v>
      </c>
    </row>
    <row r="97" spans="5:18" x14ac:dyDescent="0.25">
      <c r="E97" s="107">
        <v>9000</v>
      </c>
      <c r="F97" s="108">
        <v>50.4</v>
      </c>
      <c r="G97" s="108">
        <v>211.3</v>
      </c>
      <c r="H97" s="108">
        <v>8037.81</v>
      </c>
      <c r="I97" s="9"/>
      <c r="K97" s="15">
        <f t="shared" si="10"/>
        <v>2743.2000000000003</v>
      </c>
      <c r="L97" s="15">
        <f t="shared" si="14"/>
        <v>0.87964594300514209</v>
      </c>
      <c r="M97" s="15">
        <f t="shared" si="11"/>
        <v>3.6878807094640185</v>
      </c>
      <c r="N97" s="15">
        <f t="shared" si="15"/>
        <v>3.6878807094640185</v>
      </c>
      <c r="O97" s="15">
        <f t="shared" si="12"/>
        <v>3.6529741244241318</v>
      </c>
      <c r="P97" s="15">
        <f t="shared" si="13"/>
        <v>2449.9244880000001</v>
      </c>
      <c r="Q97" s="15"/>
      <c r="R97" s="10">
        <f t="shared" si="16"/>
        <v>30.480000000000018</v>
      </c>
    </row>
    <row r="98" spans="5:18" x14ac:dyDescent="0.25">
      <c r="E98" s="107">
        <v>9100</v>
      </c>
      <c r="F98" s="108">
        <v>52.75</v>
      </c>
      <c r="G98" s="108">
        <v>213.68</v>
      </c>
      <c r="H98" s="108">
        <v>8099.96</v>
      </c>
      <c r="I98" s="9"/>
      <c r="K98" s="15">
        <f t="shared" si="10"/>
        <v>2773.6800000000003</v>
      </c>
      <c r="L98" s="15">
        <f t="shared" si="14"/>
        <v>0.92066118042700884</v>
      </c>
      <c r="M98" s="15">
        <f t="shared" si="11"/>
        <v>3.7294195456614836</v>
      </c>
      <c r="N98" s="15">
        <f t="shared" si="15"/>
        <v>3.7294195456614836</v>
      </c>
      <c r="O98" s="15">
        <f t="shared" si="12"/>
        <v>3.694512960621597</v>
      </c>
      <c r="P98" s="15">
        <f t="shared" si="13"/>
        <v>2468.867808</v>
      </c>
      <c r="Q98" s="15"/>
      <c r="R98" s="10">
        <f t="shared" si="16"/>
        <v>30.480000000000018</v>
      </c>
    </row>
    <row r="99" spans="5:18" x14ac:dyDescent="0.25">
      <c r="E99" s="107">
        <v>9200</v>
      </c>
      <c r="F99" s="108">
        <v>55.14</v>
      </c>
      <c r="G99" s="108">
        <v>215.92</v>
      </c>
      <c r="H99" s="108">
        <v>8158.82</v>
      </c>
      <c r="I99" s="9"/>
      <c r="K99" s="15">
        <f t="shared" ref="K99:K133" si="17">IF($B$9=$C$12,E99,E99*0.3048)</f>
        <v>2804.1600000000003</v>
      </c>
      <c r="L99" s="15">
        <f t="shared" si="14"/>
        <v>0.96237454954967327</v>
      </c>
      <c r="M99" s="15">
        <f t="shared" ref="M99:M133" si="18">IF($B$8=$B$12,RADIANS(G99),RADIANS(G99+$B$7))</f>
        <v>3.7685149209061564</v>
      </c>
      <c r="N99" s="15">
        <f t="shared" si="15"/>
        <v>3.7685149209061564</v>
      </c>
      <c r="O99" s="15">
        <f t="shared" si="12"/>
        <v>3.7336083358662697</v>
      </c>
      <c r="P99" s="15">
        <f t="shared" ref="P99:P133" si="19">IF($B$9=$C$12,H99,H99*$B$11)</f>
        <v>2486.8083360000001</v>
      </c>
      <c r="Q99" s="15"/>
      <c r="R99" s="10">
        <f t="shared" si="16"/>
        <v>30.480000000000018</v>
      </c>
    </row>
    <row r="100" spans="5:18" x14ac:dyDescent="0.25">
      <c r="E100" s="107">
        <v>9300</v>
      </c>
      <c r="F100" s="108">
        <v>57.57</v>
      </c>
      <c r="G100" s="108">
        <v>218.03</v>
      </c>
      <c r="H100" s="108">
        <v>8214.23</v>
      </c>
      <c r="I100" s="9"/>
      <c r="K100" s="15">
        <f t="shared" si="17"/>
        <v>2834.6400000000003</v>
      </c>
      <c r="L100" s="15">
        <f t="shared" si="14"/>
        <v>1.0047860503731356</v>
      </c>
      <c r="M100" s="15">
        <f t="shared" si="18"/>
        <v>3.8053413681232366</v>
      </c>
      <c r="N100" s="15">
        <f t="shared" si="15"/>
        <v>3.8053413681232366</v>
      </c>
      <c r="O100" s="15">
        <f t="shared" si="12"/>
        <v>3.77043478308335</v>
      </c>
      <c r="P100" s="15">
        <f t="shared" si="19"/>
        <v>2503.6973039999998</v>
      </c>
      <c r="Q100" s="15"/>
      <c r="R100" s="10">
        <f t="shared" si="16"/>
        <v>30.480000000000018</v>
      </c>
    </row>
    <row r="101" spans="5:18" x14ac:dyDescent="0.25">
      <c r="E101" s="107">
        <v>9398.5</v>
      </c>
      <c r="F101" s="108">
        <v>60</v>
      </c>
      <c r="G101" s="108">
        <v>220</v>
      </c>
      <c r="H101" s="108">
        <v>8265.27</v>
      </c>
      <c r="I101" s="9"/>
      <c r="K101" s="15">
        <f t="shared" si="17"/>
        <v>2864.6628000000001</v>
      </c>
      <c r="L101" s="15">
        <f t="shared" si="14"/>
        <v>1.0471975511965976</v>
      </c>
      <c r="M101" s="15">
        <f t="shared" si="18"/>
        <v>3.839724354387525</v>
      </c>
      <c r="N101" s="15">
        <f t="shared" si="15"/>
        <v>3.839724354387525</v>
      </c>
      <c r="O101" s="15">
        <f t="shared" si="12"/>
        <v>3.8048177693476384</v>
      </c>
      <c r="P101" s="15">
        <f t="shared" si="19"/>
        <v>2519.2542960000001</v>
      </c>
      <c r="Q101" s="15"/>
      <c r="R101" s="10">
        <f t="shared" si="16"/>
        <v>30.022799999999734</v>
      </c>
    </row>
    <row r="102" spans="5:18" x14ac:dyDescent="0.25">
      <c r="E102" s="107">
        <v>9400</v>
      </c>
      <c r="F102" s="108">
        <v>60</v>
      </c>
      <c r="G102" s="108">
        <v>220</v>
      </c>
      <c r="H102" s="108">
        <v>8266.02</v>
      </c>
      <c r="I102" s="9"/>
      <c r="K102" s="15">
        <f t="shared" si="17"/>
        <v>2865.1200000000003</v>
      </c>
      <c r="L102" s="15">
        <f t="shared" si="14"/>
        <v>1.0471975511965976</v>
      </c>
      <c r="M102" s="15">
        <f t="shared" si="18"/>
        <v>3.839724354387525</v>
      </c>
      <c r="N102" s="15">
        <f t="shared" si="15"/>
        <v>3.839724354387525</v>
      </c>
      <c r="O102" s="15">
        <f t="shared" si="12"/>
        <v>3.8048177693476384</v>
      </c>
      <c r="P102" s="15">
        <f t="shared" si="19"/>
        <v>2519.4828960000004</v>
      </c>
      <c r="Q102" s="15"/>
      <c r="R102" s="10">
        <f t="shared" si="16"/>
        <v>0.45720000000028449</v>
      </c>
    </row>
    <row r="103" spans="5:18" x14ac:dyDescent="0.25">
      <c r="E103" s="107">
        <v>9500</v>
      </c>
      <c r="F103" s="108">
        <v>60</v>
      </c>
      <c r="G103" s="108">
        <v>220</v>
      </c>
      <c r="H103" s="108">
        <v>8316.02</v>
      </c>
      <c r="I103" s="9"/>
      <c r="K103" s="15">
        <f t="shared" si="17"/>
        <v>2895.6000000000004</v>
      </c>
      <c r="L103" s="15">
        <f t="shared" si="14"/>
        <v>1.0471975511965976</v>
      </c>
      <c r="M103" s="15">
        <f t="shared" si="18"/>
        <v>3.839724354387525</v>
      </c>
      <c r="N103" s="15">
        <f t="shared" si="15"/>
        <v>3.839724354387525</v>
      </c>
      <c r="O103" s="15">
        <f t="shared" si="12"/>
        <v>3.8048177693476384</v>
      </c>
      <c r="P103" s="15">
        <f t="shared" si="19"/>
        <v>2534.7228960000002</v>
      </c>
      <c r="Q103" s="15"/>
      <c r="R103" s="10">
        <f t="shared" si="16"/>
        <v>30.480000000000018</v>
      </c>
    </row>
    <row r="104" spans="5:18" x14ac:dyDescent="0.25">
      <c r="E104" s="107">
        <v>9600</v>
      </c>
      <c r="F104" s="108">
        <v>60</v>
      </c>
      <c r="G104" s="108">
        <v>220</v>
      </c>
      <c r="H104" s="108">
        <v>8366.02</v>
      </c>
      <c r="I104" s="9"/>
      <c r="K104" s="15">
        <f t="shared" si="17"/>
        <v>2926.08</v>
      </c>
      <c r="L104" s="15">
        <f t="shared" si="14"/>
        <v>1.0471975511965976</v>
      </c>
      <c r="M104" s="15">
        <f t="shared" si="18"/>
        <v>3.839724354387525</v>
      </c>
      <c r="N104" s="15">
        <f t="shared" si="15"/>
        <v>3.839724354387525</v>
      </c>
      <c r="O104" s="15">
        <f t="shared" si="12"/>
        <v>3.8048177693476384</v>
      </c>
      <c r="P104" s="15">
        <f t="shared" si="19"/>
        <v>2549.9628960000005</v>
      </c>
      <c r="Q104" s="15"/>
      <c r="R104" s="10">
        <f t="shared" si="16"/>
        <v>30.479999999999563</v>
      </c>
    </row>
    <row r="105" spans="5:18" x14ac:dyDescent="0.25">
      <c r="E105" s="107">
        <v>9700</v>
      </c>
      <c r="F105" s="108">
        <v>60</v>
      </c>
      <c r="G105" s="108">
        <v>220</v>
      </c>
      <c r="H105" s="108">
        <v>8416.02</v>
      </c>
      <c r="I105" s="9"/>
      <c r="K105" s="15">
        <f t="shared" si="17"/>
        <v>2956.56</v>
      </c>
      <c r="L105" s="15">
        <f t="shared" si="14"/>
        <v>1.0471975511965976</v>
      </c>
      <c r="M105" s="15">
        <f t="shared" si="18"/>
        <v>3.839724354387525</v>
      </c>
      <c r="N105" s="15">
        <f t="shared" si="15"/>
        <v>3.839724354387525</v>
      </c>
      <c r="O105" s="15">
        <f t="shared" si="12"/>
        <v>3.8048177693476384</v>
      </c>
      <c r="P105" s="15">
        <f t="shared" si="19"/>
        <v>2565.2028960000002</v>
      </c>
      <c r="Q105" s="15"/>
      <c r="R105" s="10">
        <f t="shared" si="16"/>
        <v>30.480000000000018</v>
      </c>
    </row>
    <row r="106" spans="5:18" x14ac:dyDescent="0.25">
      <c r="E106" s="107">
        <v>9800</v>
      </c>
      <c r="F106" s="108">
        <v>60</v>
      </c>
      <c r="G106" s="108">
        <v>220</v>
      </c>
      <c r="H106" s="108">
        <v>8466.02</v>
      </c>
      <c r="I106" s="9"/>
      <c r="K106" s="15">
        <f t="shared" si="17"/>
        <v>2987.04</v>
      </c>
      <c r="L106" s="15">
        <f t="shared" si="14"/>
        <v>1.0471975511965976</v>
      </c>
      <c r="M106" s="15">
        <f t="shared" si="18"/>
        <v>3.839724354387525</v>
      </c>
      <c r="N106" s="15">
        <f t="shared" si="15"/>
        <v>3.839724354387525</v>
      </c>
      <c r="O106" s="15">
        <f t="shared" si="12"/>
        <v>3.8048177693476384</v>
      </c>
      <c r="P106" s="15">
        <f t="shared" si="19"/>
        <v>2580.4428960000005</v>
      </c>
      <c r="Q106" s="15"/>
      <c r="R106" s="10">
        <f t="shared" si="16"/>
        <v>30.480000000000018</v>
      </c>
    </row>
    <row r="107" spans="5:18" x14ac:dyDescent="0.25">
      <c r="E107" s="107">
        <v>9900</v>
      </c>
      <c r="F107" s="108">
        <v>60</v>
      </c>
      <c r="G107" s="108">
        <v>220</v>
      </c>
      <c r="H107" s="108">
        <v>8516.02</v>
      </c>
      <c r="I107" s="9"/>
      <c r="K107" s="15">
        <f t="shared" si="17"/>
        <v>3017.52</v>
      </c>
      <c r="L107" s="15">
        <f t="shared" si="14"/>
        <v>1.0471975511965976</v>
      </c>
      <c r="M107" s="15">
        <f t="shared" si="18"/>
        <v>3.839724354387525</v>
      </c>
      <c r="N107" s="15">
        <f t="shared" si="15"/>
        <v>3.839724354387525</v>
      </c>
      <c r="O107" s="15">
        <f t="shared" si="12"/>
        <v>3.8048177693476384</v>
      </c>
      <c r="P107" s="15">
        <f t="shared" si="19"/>
        <v>2595.6828960000003</v>
      </c>
      <c r="Q107" s="15"/>
      <c r="R107" s="10">
        <f t="shared" si="16"/>
        <v>30.480000000000018</v>
      </c>
    </row>
    <row r="108" spans="5:18" x14ac:dyDescent="0.25">
      <c r="E108" s="107">
        <v>10000</v>
      </c>
      <c r="F108" s="108">
        <v>60</v>
      </c>
      <c r="G108" s="108">
        <v>220</v>
      </c>
      <c r="H108" s="108">
        <v>8566.02</v>
      </c>
      <c r="I108" s="9"/>
      <c r="K108" s="15">
        <f t="shared" si="17"/>
        <v>3048</v>
      </c>
      <c r="L108" s="15">
        <f t="shared" si="14"/>
        <v>1.0471975511965976</v>
      </c>
      <c r="M108" s="15">
        <f t="shared" si="18"/>
        <v>3.839724354387525</v>
      </c>
      <c r="N108" s="15">
        <f t="shared" si="15"/>
        <v>3.839724354387525</v>
      </c>
      <c r="O108" s="15">
        <f t="shared" si="12"/>
        <v>3.8048177693476384</v>
      </c>
      <c r="P108" s="15">
        <f t="shared" si="19"/>
        <v>2610.9228960000005</v>
      </c>
      <c r="Q108" s="15"/>
      <c r="R108" s="10">
        <f t="shared" si="16"/>
        <v>30.480000000000018</v>
      </c>
    </row>
    <row r="109" spans="5:18" x14ac:dyDescent="0.25">
      <c r="E109" s="107">
        <v>10100</v>
      </c>
      <c r="F109" s="108">
        <v>60</v>
      </c>
      <c r="G109" s="108">
        <v>220</v>
      </c>
      <c r="H109" s="108">
        <v>8616.02</v>
      </c>
      <c r="I109" s="9"/>
      <c r="K109" s="15">
        <f t="shared" si="17"/>
        <v>3078.48</v>
      </c>
      <c r="L109" s="15">
        <f t="shared" si="14"/>
        <v>1.0471975511965976</v>
      </c>
      <c r="M109" s="15">
        <f t="shared" si="18"/>
        <v>3.839724354387525</v>
      </c>
      <c r="N109" s="15">
        <f t="shared" si="15"/>
        <v>3.839724354387525</v>
      </c>
      <c r="O109" s="15">
        <f t="shared" si="12"/>
        <v>3.8048177693476384</v>
      </c>
      <c r="P109" s="15">
        <f t="shared" si="19"/>
        <v>2626.1628960000003</v>
      </c>
      <c r="Q109" s="15"/>
      <c r="R109" s="10">
        <f t="shared" si="16"/>
        <v>30.480000000000018</v>
      </c>
    </row>
    <row r="110" spans="5:18" x14ac:dyDescent="0.25">
      <c r="E110" s="107">
        <v>10200</v>
      </c>
      <c r="F110" s="108">
        <v>60</v>
      </c>
      <c r="G110" s="108">
        <v>220</v>
      </c>
      <c r="H110" s="108">
        <v>8666.02</v>
      </c>
      <c r="I110" s="9"/>
      <c r="K110" s="15">
        <f t="shared" si="17"/>
        <v>3108.96</v>
      </c>
      <c r="L110" s="15">
        <f t="shared" si="14"/>
        <v>1.0471975511965976</v>
      </c>
      <c r="M110" s="15">
        <f t="shared" si="18"/>
        <v>3.839724354387525</v>
      </c>
      <c r="N110" s="15">
        <f t="shared" si="15"/>
        <v>3.839724354387525</v>
      </c>
      <c r="O110" s="15">
        <f t="shared" si="12"/>
        <v>3.8048177693476384</v>
      </c>
      <c r="P110" s="15">
        <f t="shared" si="19"/>
        <v>2641.4028960000001</v>
      </c>
      <c r="Q110" s="15"/>
      <c r="R110" s="10">
        <f t="shared" si="16"/>
        <v>30.480000000000018</v>
      </c>
    </row>
    <row r="111" spans="5:18" x14ac:dyDescent="0.25">
      <c r="E111" s="107">
        <v>10300</v>
      </c>
      <c r="F111" s="108">
        <v>60</v>
      </c>
      <c r="G111" s="108">
        <v>220</v>
      </c>
      <c r="H111" s="108">
        <v>8716.02</v>
      </c>
      <c r="I111" s="9"/>
      <c r="K111" s="15">
        <f t="shared" si="17"/>
        <v>3139.44</v>
      </c>
      <c r="L111" s="15">
        <f t="shared" si="14"/>
        <v>1.0471975511965976</v>
      </c>
      <c r="M111" s="15">
        <f t="shared" si="18"/>
        <v>3.839724354387525</v>
      </c>
      <c r="N111" s="15">
        <f t="shared" si="15"/>
        <v>3.839724354387525</v>
      </c>
      <c r="O111" s="15">
        <f t="shared" si="12"/>
        <v>3.8048177693476384</v>
      </c>
      <c r="P111" s="15">
        <f t="shared" si="19"/>
        <v>2656.6428960000003</v>
      </c>
      <c r="Q111" s="15"/>
      <c r="R111" s="10">
        <f t="shared" si="16"/>
        <v>30.480000000000018</v>
      </c>
    </row>
    <row r="112" spans="5:18" x14ac:dyDescent="0.25">
      <c r="E112" s="107">
        <v>10400</v>
      </c>
      <c r="F112" s="108">
        <v>60</v>
      </c>
      <c r="G112" s="108">
        <v>220</v>
      </c>
      <c r="H112" s="108">
        <v>8766.02</v>
      </c>
      <c r="I112" s="9"/>
      <c r="K112" s="15">
        <f t="shared" si="17"/>
        <v>3169.92</v>
      </c>
      <c r="L112" s="15">
        <f t="shared" si="14"/>
        <v>1.0471975511965976</v>
      </c>
      <c r="M112" s="15">
        <f t="shared" si="18"/>
        <v>3.839724354387525</v>
      </c>
      <c r="N112" s="15">
        <f t="shared" si="15"/>
        <v>3.839724354387525</v>
      </c>
      <c r="O112" s="15">
        <f t="shared" si="12"/>
        <v>3.8048177693476384</v>
      </c>
      <c r="P112" s="15">
        <f t="shared" si="19"/>
        <v>2671.8828960000001</v>
      </c>
      <c r="Q112" s="15"/>
      <c r="R112" s="10">
        <f t="shared" si="16"/>
        <v>30.480000000000018</v>
      </c>
    </row>
    <row r="113" spans="5:18" x14ac:dyDescent="0.25">
      <c r="E113" s="107">
        <v>10500</v>
      </c>
      <c r="F113" s="108">
        <v>60</v>
      </c>
      <c r="G113" s="108">
        <v>220</v>
      </c>
      <c r="H113" s="108">
        <v>8816.02</v>
      </c>
      <c r="I113" s="9"/>
      <c r="K113" s="15">
        <f t="shared" si="17"/>
        <v>3200.4</v>
      </c>
      <c r="L113" s="15">
        <f t="shared" si="14"/>
        <v>1.0471975511965976</v>
      </c>
      <c r="M113" s="15">
        <f t="shared" si="18"/>
        <v>3.839724354387525</v>
      </c>
      <c r="N113" s="15">
        <f t="shared" si="15"/>
        <v>3.839724354387525</v>
      </c>
      <c r="O113" s="15">
        <f t="shared" si="12"/>
        <v>3.8048177693476384</v>
      </c>
      <c r="P113" s="15">
        <f t="shared" si="19"/>
        <v>2687.1228960000003</v>
      </c>
      <c r="Q113" s="15"/>
      <c r="R113" s="10">
        <f t="shared" si="16"/>
        <v>30.480000000000018</v>
      </c>
    </row>
    <row r="114" spans="5:18" x14ac:dyDescent="0.25">
      <c r="E114" s="107">
        <v>10600</v>
      </c>
      <c r="F114" s="108">
        <v>60</v>
      </c>
      <c r="G114" s="108">
        <v>220</v>
      </c>
      <c r="H114" s="108">
        <v>8866.02</v>
      </c>
      <c r="I114" s="9"/>
      <c r="K114" s="15">
        <f t="shared" si="17"/>
        <v>3230.88</v>
      </c>
      <c r="L114" s="15">
        <f t="shared" si="14"/>
        <v>1.0471975511965976</v>
      </c>
      <c r="M114" s="15">
        <f t="shared" si="18"/>
        <v>3.839724354387525</v>
      </c>
      <c r="N114" s="15">
        <f t="shared" si="15"/>
        <v>3.839724354387525</v>
      </c>
      <c r="O114" s="15">
        <f t="shared" si="12"/>
        <v>3.8048177693476384</v>
      </c>
      <c r="P114" s="15">
        <f t="shared" si="19"/>
        <v>2702.3628960000001</v>
      </c>
      <c r="Q114" s="15"/>
      <c r="R114" s="10">
        <f t="shared" si="16"/>
        <v>30.480000000000018</v>
      </c>
    </row>
    <row r="115" spans="5:18" x14ac:dyDescent="0.25">
      <c r="E115" s="107">
        <v>10700</v>
      </c>
      <c r="F115" s="108">
        <v>60</v>
      </c>
      <c r="G115" s="108">
        <v>220</v>
      </c>
      <c r="H115" s="108">
        <v>8916.02</v>
      </c>
      <c r="I115" s="9"/>
      <c r="K115" s="15">
        <f t="shared" si="17"/>
        <v>3261.36</v>
      </c>
      <c r="L115" s="15">
        <f t="shared" si="14"/>
        <v>1.0471975511965976</v>
      </c>
      <c r="M115" s="15">
        <f t="shared" si="18"/>
        <v>3.839724354387525</v>
      </c>
      <c r="N115" s="15">
        <f t="shared" si="15"/>
        <v>3.839724354387525</v>
      </c>
      <c r="O115" s="15">
        <f t="shared" si="12"/>
        <v>3.8048177693476384</v>
      </c>
      <c r="P115" s="15">
        <f t="shared" si="19"/>
        <v>2717.6028960000003</v>
      </c>
      <c r="Q115" s="15"/>
      <c r="R115" s="10">
        <f t="shared" si="16"/>
        <v>30.480000000000018</v>
      </c>
    </row>
    <row r="116" spans="5:18" x14ac:dyDescent="0.25">
      <c r="E116" s="107">
        <v>10800</v>
      </c>
      <c r="F116" s="108">
        <v>60</v>
      </c>
      <c r="G116" s="108">
        <v>220</v>
      </c>
      <c r="H116" s="108">
        <v>8966.02</v>
      </c>
      <c r="I116" s="9"/>
      <c r="K116" s="15">
        <f t="shared" si="17"/>
        <v>3291.84</v>
      </c>
      <c r="L116" s="15">
        <f t="shared" si="14"/>
        <v>1.0471975511965976</v>
      </c>
      <c r="M116" s="15">
        <f t="shared" si="18"/>
        <v>3.839724354387525</v>
      </c>
      <c r="N116" s="15">
        <f t="shared" si="15"/>
        <v>3.839724354387525</v>
      </c>
      <c r="O116" s="15">
        <f t="shared" si="12"/>
        <v>3.8048177693476384</v>
      </c>
      <c r="P116" s="15">
        <f t="shared" si="19"/>
        <v>2732.8428960000001</v>
      </c>
      <c r="Q116" s="15"/>
      <c r="R116" s="10">
        <f t="shared" si="16"/>
        <v>30.480000000000018</v>
      </c>
    </row>
    <row r="117" spans="5:18" x14ac:dyDescent="0.25">
      <c r="E117" s="107">
        <v>10900</v>
      </c>
      <c r="F117" s="108">
        <v>60</v>
      </c>
      <c r="G117" s="108">
        <v>220</v>
      </c>
      <c r="H117" s="108">
        <v>9016.02</v>
      </c>
      <c r="I117" s="9"/>
      <c r="K117" s="15">
        <f t="shared" si="17"/>
        <v>3322.32</v>
      </c>
      <c r="L117" s="15">
        <f t="shared" si="14"/>
        <v>1.0471975511965976</v>
      </c>
      <c r="M117" s="15">
        <f t="shared" si="18"/>
        <v>3.839724354387525</v>
      </c>
      <c r="N117" s="15">
        <f t="shared" si="15"/>
        <v>3.839724354387525</v>
      </c>
      <c r="O117" s="15">
        <f t="shared" si="12"/>
        <v>3.8048177693476384</v>
      </c>
      <c r="P117" s="15">
        <f t="shared" si="19"/>
        <v>2748.0828960000003</v>
      </c>
      <c r="Q117" s="15"/>
      <c r="R117" s="10">
        <f t="shared" si="16"/>
        <v>30.480000000000018</v>
      </c>
    </row>
    <row r="118" spans="5:18" x14ac:dyDescent="0.25">
      <c r="E118" s="107">
        <v>11000</v>
      </c>
      <c r="F118" s="108">
        <v>60</v>
      </c>
      <c r="G118" s="108">
        <v>220</v>
      </c>
      <c r="H118" s="108">
        <v>9066.02</v>
      </c>
      <c r="I118" s="9"/>
      <c r="K118" s="15">
        <f t="shared" si="17"/>
        <v>3352.8</v>
      </c>
      <c r="L118" s="15">
        <f t="shared" si="14"/>
        <v>1.0471975511965976</v>
      </c>
      <c r="M118" s="15">
        <f t="shared" si="18"/>
        <v>3.839724354387525</v>
      </c>
      <c r="N118" s="15">
        <f t="shared" si="15"/>
        <v>3.839724354387525</v>
      </c>
      <c r="O118" s="15">
        <f t="shared" si="12"/>
        <v>3.8048177693476384</v>
      </c>
      <c r="P118" s="15">
        <f t="shared" si="19"/>
        <v>2763.3228960000001</v>
      </c>
      <c r="Q118" s="15"/>
      <c r="R118" s="10">
        <f t="shared" si="16"/>
        <v>30.480000000000018</v>
      </c>
    </row>
    <row r="119" spans="5:18" x14ac:dyDescent="0.25">
      <c r="E119" s="107">
        <v>11100</v>
      </c>
      <c r="F119" s="108">
        <v>60</v>
      </c>
      <c r="G119" s="108">
        <v>220</v>
      </c>
      <c r="H119" s="108">
        <v>9116.02</v>
      </c>
      <c r="I119" s="9"/>
      <c r="K119" s="15">
        <f t="shared" si="17"/>
        <v>3383.28</v>
      </c>
      <c r="L119" s="15">
        <f t="shared" si="14"/>
        <v>1.0471975511965976</v>
      </c>
      <c r="M119" s="15">
        <f t="shared" si="18"/>
        <v>3.839724354387525</v>
      </c>
      <c r="N119" s="15">
        <f t="shared" si="15"/>
        <v>3.839724354387525</v>
      </c>
      <c r="O119" s="15">
        <f t="shared" si="12"/>
        <v>3.8048177693476384</v>
      </c>
      <c r="P119" s="15">
        <f t="shared" si="19"/>
        <v>2778.5628960000004</v>
      </c>
      <c r="Q119" s="15"/>
      <c r="R119" s="10">
        <f t="shared" si="16"/>
        <v>30.480000000000018</v>
      </c>
    </row>
    <row r="120" spans="5:18" x14ac:dyDescent="0.25">
      <c r="E120" s="107">
        <v>11200</v>
      </c>
      <c r="F120" s="108">
        <v>60</v>
      </c>
      <c r="G120" s="108">
        <v>220</v>
      </c>
      <c r="H120" s="108">
        <v>9166.02</v>
      </c>
      <c r="I120" s="9"/>
      <c r="K120" s="15">
        <f t="shared" si="17"/>
        <v>3413.76</v>
      </c>
      <c r="L120" s="15">
        <f t="shared" si="14"/>
        <v>1.0471975511965976</v>
      </c>
      <c r="M120" s="15">
        <f t="shared" si="18"/>
        <v>3.839724354387525</v>
      </c>
      <c r="N120" s="15">
        <f t="shared" si="15"/>
        <v>3.839724354387525</v>
      </c>
      <c r="O120" s="15">
        <f t="shared" si="12"/>
        <v>3.8048177693476384</v>
      </c>
      <c r="P120" s="15">
        <f t="shared" si="19"/>
        <v>2793.8028960000001</v>
      </c>
      <c r="Q120" s="15"/>
      <c r="R120" s="10">
        <f t="shared" si="16"/>
        <v>30.480000000000018</v>
      </c>
    </row>
    <row r="121" spans="5:18" x14ac:dyDescent="0.25">
      <c r="E121" s="107">
        <v>11300</v>
      </c>
      <c r="F121" s="108">
        <v>60</v>
      </c>
      <c r="G121" s="108">
        <v>220</v>
      </c>
      <c r="H121" s="108">
        <v>9216.02</v>
      </c>
      <c r="I121" s="9"/>
      <c r="K121" s="15">
        <f t="shared" si="17"/>
        <v>3444.2400000000002</v>
      </c>
      <c r="L121" s="15">
        <f t="shared" si="14"/>
        <v>1.0471975511965976</v>
      </c>
      <c r="M121" s="15">
        <f t="shared" si="18"/>
        <v>3.839724354387525</v>
      </c>
      <c r="N121" s="15">
        <f t="shared" si="15"/>
        <v>3.839724354387525</v>
      </c>
      <c r="O121" s="15">
        <f t="shared" si="12"/>
        <v>3.8048177693476384</v>
      </c>
      <c r="P121" s="15">
        <f t="shared" si="19"/>
        <v>2809.0428960000004</v>
      </c>
      <c r="Q121" s="15"/>
      <c r="R121" s="10">
        <f t="shared" si="16"/>
        <v>30.480000000000018</v>
      </c>
    </row>
    <row r="122" spans="5:18" x14ac:dyDescent="0.25">
      <c r="E122" s="107">
        <v>11400</v>
      </c>
      <c r="F122" s="108">
        <v>60</v>
      </c>
      <c r="G122" s="108">
        <v>220</v>
      </c>
      <c r="H122" s="108">
        <v>9266.02</v>
      </c>
      <c r="I122" s="9"/>
      <c r="K122" s="15">
        <f t="shared" si="17"/>
        <v>3474.7200000000003</v>
      </c>
      <c r="L122" s="15">
        <f t="shared" si="14"/>
        <v>1.0471975511965976</v>
      </c>
      <c r="M122" s="15">
        <f t="shared" si="18"/>
        <v>3.839724354387525</v>
      </c>
      <c r="N122" s="15">
        <f t="shared" si="15"/>
        <v>3.839724354387525</v>
      </c>
      <c r="O122" s="15">
        <f t="shared" si="12"/>
        <v>3.8048177693476384</v>
      </c>
      <c r="P122" s="15">
        <f t="shared" si="19"/>
        <v>2824.2828960000002</v>
      </c>
      <c r="Q122" s="15"/>
      <c r="R122" s="10">
        <f t="shared" si="16"/>
        <v>30.480000000000018</v>
      </c>
    </row>
    <row r="123" spans="5:18" x14ac:dyDescent="0.25">
      <c r="E123" s="107">
        <v>11500</v>
      </c>
      <c r="F123" s="108">
        <v>60</v>
      </c>
      <c r="G123" s="108">
        <v>220</v>
      </c>
      <c r="H123" s="108">
        <v>9316.02</v>
      </c>
      <c r="I123" s="9"/>
      <c r="K123" s="15">
        <f t="shared" si="17"/>
        <v>3505.2000000000003</v>
      </c>
      <c r="L123" s="15">
        <f t="shared" si="14"/>
        <v>1.0471975511965976</v>
      </c>
      <c r="M123" s="15">
        <f t="shared" si="18"/>
        <v>3.839724354387525</v>
      </c>
      <c r="N123" s="15">
        <f t="shared" si="15"/>
        <v>3.839724354387525</v>
      </c>
      <c r="O123" s="15">
        <f t="shared" si="12"/>
        <v>3.8048177693476384</v>
      </c>
      <c r="P123" s="15">
        <f t="shared" si="19"/>
        <v>2839.5228960000004</v>
      </c>
      <c r="Q123" s="15"/>
      <c r="R123" s="10">
        <f t="shared" si="16"/>
        <v>30.480000000000018</v>
      </c>
    </row>
    <row r="124" spans="5:18" x14ac:dyDescent="0.25">
      <c r="E124" s="107">
        <v>11600</v>
      </c>
      <c r="F124" s="108">
        <v>60</v>
      </c>
      <c r="G124" s="108">
        <v>220</v>
      </c>
      <c r="H124" s="108">
        <v>9366.02</v>
      </c>
      <c r="I124" s="9"/>
      <c r="K124" s="15">
        <f t="shared" si="17"/>
        <v>3535.6800000000003</v>
      </c>
      <c r="L124" s="15">
        <f t="shared" si="14"/>
        <v>1.0471975511965976</v>
      </c>
      <c r="M124" s="15">
        <f t="shared" si="18"/>
        <v>3.839724354387525</v>
      </c>
      <c r="N124" s="15">
        <f t="shared" si="15"/>
        <v>3.839724354387525</v>
      </c>
      <c r="O124" s="15">
        <f t="shared" si="12"/>
        <v>3.8048177693476384</v>
      </c>
      <c r="P124" s="15">
        <f t="shared" si="19"/>
        <v>2854.7628960000002</v>
      </c>
      <c r="Q124" s="15"/>
      <c r="R124" s="10">
        <f t="shared" si="16"/>
        <v>30.480000000000018</v>
      </c>
    </row>
    <row r="125" spans="5:18" x14ac:dyDescent="0.25">
      <c r="E125" s="107">
        <v>11700</v>
      </c>
      <c r="F125" s="108">
        <v>60</v>
      </c>
      <c r="G125" s="108">
        <v>220</v>
      </c>
      <c r="H125" s="108">
        <v>9416.02</v>
      </c>
      <c r="I125" s="9"/>
      <c r="K125" s="15">
        <f t="shared" si="17"/>
        <v>3566.1600000000003</v>
      </c>
      <c r="L125" s="15">
        <f t="shared" si="14"/>
        <v>1.0471975511965976</v>
      </c>
      <c r="M125" s="15">
        <f t="shared" si="18"/>
        <v>3.839724354387525</v>
      </c>
      <c r="N125" s="15">
        <f t="shared" si="15"/>
        <v>3.839724354387525</v>
      </c>
      <c r="O125" s="15">
        <f t="shared" si="12"/>
        <v>3.8048177693476384</v>
      </c>
      <c r="P125" s="15">
        <f t="shared" si="19"/>
        <v>2870.0028960000004</v>
      </c>
      <c r="Q125" s="15"/>
      <c r="R125" s="10">
        <f t="shared" si="16"/>
        <v>30.480000000000018</v>
      </c>
    </row>
    <row r="126" spans="5:18" x14ac:dyDescent="0.25">
      <c r="E126" s="107">
        <v>11800</v>
      </c>
      <c r="F126" s="108">
        <v>60</v>
      </c>
      <c r="G126" s="108">
        <v>220</v>
      </c>
      <c r="H126" s="108">
        <v>9466.02</v>
      </c>
      <c r="I126" s="9"/>
      <c r="K126" s="15">
        <f t="shared" si="17"/>
        <v>3596.6400000000003</v>
      </c>
      <c r="L126" s="15">
        <f t="shared" si="14"/>
        <v>1.0471975511965976</v>
      </c>
      <c r="M126" s="15">
        <f t="shared" si="18"/>
        <v>3.839724354387525</v>
      </c>
      <c r="N126" s="15">
        <f t="shared" si="15"/>
        <v>3.839724354387525</v>
      </c>
      <c r="O126" s="15">
        <f t="shared" si="12"/>
        <v>3.8048177693476384</v>
      </c>
      <c r="P126" s="15">
        <f t="shared" si="19"/>
        <v>2885.2428960000002</v>
      </c>
      <c r="Q126" s="15"/>
      <c r="R126" s="10">
        <f t="shared" si="16"/>
        <v>30.480000000000018</v>
      </c>
    </row>
    <row r="127" spans="5:18" x14ac:dyDescent="0.25">
      <c r="E127" s="107">
        <v>11900</v>
      </c>
      <c r="F127" s="108">
        <v>60</v>
      </c>
      <c r="G127" s="108">
        <v>220</v>
      </c>
      <c r="H127" s="108">
        <v>9516.02</v>
      </c>
      <c r="I127" s="9"/>
      <c r="K127" s="15">
        <f t="shared" si="17"/>
        <v>3627.1200000000003</v>
      </c>
      <c r="L127" s="15">
        <f t="shared" si="14"/>
        <v>1.0471975511965976</v>
      </c>
      <c r="M127" s="15">
        <f t="shared" si="18"/>
        <v>3.839724354387525</v>
      </c>
      <c r="N127" s="15">
        <f t="shared" si="15"/>
        <v>3.839724354387525</v>
      </c>
      <c r="O127" s="15">
        <f t="shared" si="12"/>
        <v>3.8048177693476384</v>
      </c>
      <c r="P127" s="15">
        <f t="shared" si="19"/>
        <v>2900.4828960000004</v>
      </c>
      <c r="Q127" s="15"/>
      <c r="R127" s="10">
        <f t="shared" si="16"/>
        <v>30.480000000000018</v>
      </c>
    </row>
    <row r="128" spans="5:18" x14ac:dyDescent="0.25">
      <c r="E128" s="107">
        <v>12000</v>
      </c>
      <c r="F128" s="108">
        <v>60</v>
      </c>
      <c r="G128" s="108">
        <v>220</v>
      </c>
      <c r="H128" s="108">
        <v>9566.02</v>
      </c>
      <c r="I128" s="9"/>
      <c r="K128" s="15">
        <f t="shared" si="17"/>
        <v>3657.6000000000004</v>
      </c>
      <c r="L128" s="15">
        <f t="shared" si="14"/>
        <v>1.0471975511965976</v>
      </c>
      <c r="M128" s="15">
        <f t="shared" si="18"/>
        <v>3.839724354387525</v>
      </c>
      <c r="N128" s="15">
        <f t="shared" si="15"/>
        <v>3.839724354387525</v>
      </c>
      <c r="O128" s="15">
        <f t="shared" si="12"/>
        <v>3.8048177693476384</v>
      </c>
      <c r="P128" s="15">
        <f t="shared" si="19"/>
        <v>2915.7228960000002</v>
      </c>
      <c r="Q128" s="15"/>
      <c r="R128" s="10">
        <f t="shared" si="16"/>
        <v>30.480000000000018</v>
      </c>
    </row>
    <row r="129" spans="5:18" x14ac:dyDescent="0.25">
      <c r="E129" s="107">
        <v>12100</v>
      </c>
      <c r="F129" s="108">
        <v>60</v>
      </c>
      <c r="G129" s="108">
        <v>220</v>
      </c>
      <c r="H129" s="108">
        <v>9616.02</v>
      </c>
      <c r="I129" s="9"/>
      <c r="K129" s="15">
        <f t="shared" si="17"/>
        <v>3688.0800000000004</v>
      </c>
      <c r="L129" s="15">
        <f t="shared" si="14"/>
        <v>1.0471975511965976</v>
      </c>
      <c r="M129" s="15">
        <f t="shared" si="18"/>
        <v>3.839724354387525</v>
      </c>
      <c r="N129" s="15">
        <f t="shared" si="15"/>
        <v>3.839724354387525</v>
      </c>
      <c r="O129" s="15">
        <f t="shared" si="12"/>
        <v>3.8048177693476384</v>
      </c>
      <c r="P129" s="15">
        <f t="shared" si="19"/>
        <v>2930.9628960000005</v>
      </c>
      <c r="Q129" s="15"/>
      <c r="R129" s="10">
        <f t="shared" si="16"/>
        <v>30.480000000000018</v>
      </c>
    </row>
    <row r="130" spans="5:18" x14ac:dyDescent="0.25">
      <c r="E130" s="107">
        <v>12200</v>
      </c>
      <c r="F130" s="108">
        <v>60</v>
      </c>
      <c r="G130" s="108">
        <v>220</v>
      </c>
      <c r="H130" s="108">
        <v>9666.02</v>
      </c>
      <c r="I130" s="9"/>
      <c r="K130" s="15">
        <f t="shared" si="17"/>
        <v>3718.5600000000004</v>
      </c>
      <c r="L130" s="15">
        <f t="shared" si="14"/>
        <v>1.0471975511965976</v>
      </c>
      <c r="M130" s="15">
        <f t="shared" si="18"/>
        <v>3.839724354387525</v>
      </c>
      <c r="N130" s="15">
        <f t="shared" si="15"/>
        <v>3.839724354387525</v>
      </c>
      <c r="O130" s="15">
        <f t="shared" si="12"/>
        <v>3.8048177693476384</v>
      </c>
      <c r="P130" s="15">
        <f t="shared" si="19"/>
        <v>2946.2028960000002</v>
      </c>
      <c r="Q130" s="15"/>
      <c r="R130" s="10">
        <f t="shared" si="16"/>
        <v>30.480000000000018</v>
      </c>
    </row>
    <row r="131" spans="5:18" x14ac:dyDescent="0.25">
      <c r="E131" s="107">
        <v>12300</v>
      </c>
      <c r="F131" s="108">
        <v>60</v>
      </c>
      <c r="G131" s="108">
        <v>220</v>
      </c>
      <c r="H131" s="108">
        <v>9716.02</v>
      </c>
      <c r="I131" s="9"/>
      <c r="K131" s="15">
        <f t="shared" si="17"/>
        <v>3749.04</v>
      </c>
      <c r="L131" s="15">
        <f t="shared" si="14"/>
        <v>1.0471975511965976</v>
      </c>
      <c r="M131" s="15">
        <f t="shared" si="18"/>
        <v>3.839724354387525</v>
      </c>
      <c r="N131" s="15">
        <f t="shared" si="15"/>
        <v>3.839724354387525</v>
      </c>
      <c r="O131" s="15">
        <f t="shared" ref="O131:O133" si="20">M131-RADIANS(B$6)</f>
        <v>3.8048177693476384</v>
      </c>
      <c r="P131" s="15">
        <f t="shared" si="19"/>
        <v>2961.4428960000005</v>
      </c>
      <c r="Q131" s="15"/>
      <c r="R131" s="10">
        <f t="shared" si="16"/>
        <v>30.479999999999563</v>
      </c>
    </row>
    <row r="132" spans="5:18" x14ac:dyDescent="0.25">
      <c r="E132" s="107">
        <v>12400</v>
      </c>
      <c r="F132" s="108">
        <v>60</v>
      </c>
      <c r="G132" s="108">
        <v>220</v>
      </c>
      <c r="H132" s="108">
        <v>9766.02</v>
      </c>
      <c r="I132" s="9"/>
      <c r="K132" s="15">
        <f t="shared" si="17"/>
        <v>3779.52</v>
      </c>
      <c r="L132" s="15">
        <f t="shared" ref="L132:L133" si="21">RADIANS(F132)</f>
        <v>1.0471975511965976</v>
      </c>
      <c r="M132" s="15">
        <f t="shared" si="18"/>
        <v>3.839724354387525</v>
      </c>
      <c r="N132" s="15">
        <f t="shared" ref="N132:N133" si="22">M132-RADIANS($B$7)</f>
        <v>3.839724354387525</v>
      </c>
      <c r="O132" s="15">
        <f t="shared" si="20"/>
        <v>3.8048177693476384</v>
      </c>
      <c r="P132" s="15">
        <f t="shared" si="19"/>
        <v>2976.6828960000003</v>
      </c>
      <c r="Q132" s="15"/>
      <c r="R132" s="10">
        <f t="shared" si="16"/>
        <v>30.480000000000018</v>
      </c>
    </row>
    <row r="133" spans="5:18" ht="15.75" thickBot="1" x14ac:dyDescent="0.3">
      <c r="E133" s="109">
        <v>12500</v>
      </c>
      <c r="F133" s="110">
        <v>60</v>
      </c>
      <c r="G133" s="110">
        <v>220</v>
      </c>
      <c r="H133" s="110">
        <v>9816.02</v>
      </c>
      <c r="I133" s="9"/>
      <c r="K133" s="15">
        <f t="shared" si="17"/>
        <v>3810</v>
      </c>
      <c r="L133" s="15">
        <f t="shared" si="21"/>
        <v>1.0471975511965976</v>
      </c>
      <c r="M133" s="15">
        <f t="shared" si="18"/>
        <v>3.839724354387525</v>
      </c>
      <c r="N133" s="15">
        <f t="shared" si="22"/>
        <v>3.839724354387525</v>
      </c>
      <c r="O133" s="15">
        <f t="shared" si="20"/>
        <v>3.8048177693476384</v>
      </c>
      <c r="P133" s="15">
        <f t="shared" si="19"/>
        <v>2991.9228960000005</v>
      </c>
      <c r="Q133" s="15"/>
      <c r="R133" s="10">
        <f t="shared" si="16"/>
        <v>30.480000000000018</v>
      </c>
    </row>
    <row r="134" spans="5:18" x14ac:dyDescent="0.25">
      <c r="E134" s="89"/>
      <c r="F134" s="90"/>
      <c r="G134" s="90"/>
      <c r="H134" s="90"/>
      <c r="I134" s="9"/>
      <c r="K134" s="15"/>
      <c r="L134" s="15"/>
      <c r="M134" s="15"/>
      <c r="N134" s="15"/>
      <c r="O134" s="15"/>
      <c r="P134" s="15"/>
      <c r="Q134" s="15"/>
    </row>
    <row r="135" spans="5:18" x14ac:dyDescent="0.25">
      <c r="E135" s="89"/>
      <c r="F135" s="90"/>
      <c r="G135" s="90"/>
      <c r="H135" s="90"/>
      <c r="I135" s="9"/>
      <c r="K135" s="15"/>
      <c r="L135" s="15"/>
      <c r="M135" s="15"/>
      <c r="N135" s="15"/>
      <c r="O135" s="15"/>
      <c r="P135" s="15"/>
      <c r="Q135" s="15"/>
    </row>
    <row r="136" spans="5:18" x14ac:dyDescent="0.25">
      <c r="E136" s="89"/>
      <c r="F136" s="90"/>
      <c r="G136" s="90"/>
      <c r="H136" s="90"/>
      <c r="I136" s="9"/>
      <c r="K136" s="15"/>
      <c r="L136" s="15"/>
      <c r="M136" s="15"/>
      <c r="N136" s="15"/>
      <c r="O136" s="15"/>
      <c r="P136" s="15"/>
      <c r="Q136" s="15"/>
    </row>
    <row r="137" spans="5:18" x14ac:dyDescent="0.25">
      <c r="E137" s="89"/>
      <c r="F137" s="90"/>
      <c r="G137" s="90"/>
      <c r="H137" s="90"/>
      <c r="I137" s="9"/>
      <c r="K137" s="15"/>
      <c r="L137" s="15"/>
      <c r="M137" s="15"/>
      <c r="N137" s="15"/>
      <c r="O137" s="15"/>
      <c r="P137" s="15"/>
      <c r="Q137" s="15"/>
    </row>
    <row r="138" spans="5:18" x14ac:dyDescent="0.25">
      <c r="E138" s="89"/>
      <c r="F138" s="90"/>
      <c r="G138" s="90"/>
      <c r="H138" s="90"/>
      <c r="I138" s="9"/>
      <c r="K138" s="15"/>
      <c r="L138" s="15"/>
      <c r="M138" s="15"/>
      <c r="N138" s="15"/>
      <c r="O138" s="15"/>
      <c r="P138" s="15"/>
      <c r="Q138" s="15"/>
    </row>
    <row r="139" spans="5:18" x14ac:dyDescent="0.25">
      <c r="E139" s="89"/>
      <c r="F139" s="90"/>
      <c r="G139" s="90"/>
      <c r="H139" s="90"/>
      <c r="I139" s="9"/>
      <c r="K139" s="15"/>
      <c r="L139" s="15"/>
      <c r="M139" s="15"/>
      <c r="N139" s="15"/>
      <c r="O139" s="15"/>
      <c r="P139" s="15"/>
      <c r="Q139" s="15"/>
    </row>
    <row r="140" spans="5:18" x14ac:dyDescent="0.25">
      <c r="E140" s="89"/>
      <c r="F140" s="90"/>
      <c r="G140" s="90"/>
      <c r="H140" s="90"/>
      <c r="I140" s="9"/>
      <c r="K140" s="15"/>
      <c r="L140" s="15"/>
      <c r="M140" s="15"/>
      <c r="N140" s="15"/>
      <c r="O140" s="15"/>
      <c r="P140" s="15"/>
      <c r="Q140" s="15"/>
    </row>
    <row r="141" spans="5:18" x14ac:dyDescent="0.25">
      <c r="E141" s="89"/>
      <c r="F141" s="90"/>
      <c r="G141" s="90"/>
      <c r="H141" s="90"/>
      <c r="I141" s="9"/>
      <c r="K141" s="15"/>
      <c r="L141" s="15"/>
      <c r="M141" s="15"/>
      <c r="N141" s="15"/>
      <c r="O141" s="15"/>
      <c r="P141" s="15"/>
      <c r="Q141" s="15"/>
    </row>
    <row r="142" spans="5:18" x14ac:dyDescent="0.25">
      <c r="E142" s="89"/>
      <c r="F142" s="90"/>
      <c r="G142" s="90"/>
      <c r="H142" s="90"/>
      <c r="I142" s="9"/>
      <c r="K142" s="15"/>
      <c r="L142" s="15"/>
      <c r="M142" s="15"/>
      <c r="N142" s="15"/>
      <c r="O142" s="15"/>
      <c r="P142" s="15"/>
      <c r="Q142" s="15"/>
    </row>
    <row r="143" spans="5:18" x14ac:dyDescent="0.25">
      <c r="E143" s="89"/>
      <c r="F143" s="90"/>
      <c r="G143" s="90"/>
      <c r="H143" s="90"/>
      <c r="I143" s="9"/>
      <c r="K143" s="15"/>
      <c r="L143" s="15"/>
      <c r="M143" s="15"/>
      <c r="N143" s="15"/>
      <c r="O143" s="15"/>
      <c r="P143" s="15"/>
      <c r="Q143" s="15"/>
    </row>
    <row r="144" spans="5:18" x14ac:dyDescent="0.25">
      <c r="E144" s="89"/>
      <c r="F144" s="90"/>
      <c r="G144" s="90"/>
      <c r="H144" s="90"/>
      <c r="I144" s="9"/>
      <c r="K144" s="15"/>
      <c r="L144" s="15"/>
      <c r="M144" s="15"/>
      <c r="N144" s="15"/>
      <c r="O144" s="15"/>
      <c r="P144" s="15"/>
      <c r="Q144" s="15"/>
    </row>
    <row r="145" spans="5:17" x14ac:dyDescent="0.25">
      <c r="E145" s="89"/>
      <c r="F145" s="90"/>
      <c r="G145" s="90"/>
      <c r="H145" s="90"/>
      <c r="I145" s="9"/>
      <c r="K145" s="15"/>
      <c r="L145" s="15"/>
      <c r="M145" s="15"/>
      <c r="N145" s="15"/>
      <c r="O145" s="15"/>
      <c r="P145" s="15"/>
      <c r="Q145" s="15"/>
    </row>
    <row r="146" spans="5:17" x14ac:dyDescent="0.25">
      <c r="E146" s="89"/>
      <c r="F146" s="90"/>
      <c r="G146" s="90"/>
      <c r="H146" s="90"/>
      <c r="I146" s="9"/>
      <c r="K146" s="15"/>
      <c r="L146" s="15"/>
      <c r="M146" s="15"/>
      <c r="N146" s="15"/>
      <c r="O146" s="15"/>
      <c r="P146" s="15"/>
      <c r="Q146" s="15"/>
    </row>
    <row r="147" spans="5:17" x14ac:dyDescent="0.25">
      <c r="E147" s="89"/>
      <c r="F147" s="90"/>
      <c r="G147" s="90"/>
      <c r="H147" s="90"/>
      <c r="I147" s="9"/>
      <c r="K147" s="15"/>
      <c r="L147" s="15"/>
      <c r="M147" s="15"/>
      <c r="N147" s="15"/>
      <c r="O147" s="15"/>
      <c r="P147" s="15"/>
      <c r="Q147" s="15"/>
    </row>
    <row r="148" spans="5:17" x14ac:dyDescent="0.25">
      <c r="E148" s="89"/>
      <c r="F148" s="90"/>
      <c r="G148" s="90"/>
      <c r="H148" s="90"/>
      <c r="I148" s="9"/>
      <c r="K148" s="15"/>
      <c r="L148" s="15"/>
      <c r="M148" s="15"/>
      <c r="N148" s="15"/>
      <c r="O148" s="15"/>
      <c r="P148" s="15"/>
      <c r="Q148" s="15"/>
    </row>
    <row r="149" spans="5:17" x14ac:dyDescent="0.25">
      <c r="E149" s="89"/>
      <c r="F149" s="90"/>
      <c r="G149" s="90"/>
      <c r="H149" s="90"/>
      <c r="I149" s="9"/>
      <c r="K149" s="15"/>
      <c r="L149" s="15"/>
      <c r="M149" s="15"/>
      <c r="N149" s="15"/>
      <c r="O149" s="15"/>
      <c r="P149" s="15"/>
      <c r="Q149" s="15"/>
    </row>
    <row r="150" spans="5:17" x14ac:dyDescent="0.25">
      <c r="E150" s="89"/>
      <c r="F150" s="90"/>
      <c r="G150" s="90"/>
      <c r="H150" s="90"/>
      <c r="I150" s="9"/>
      <c r="K150" s="15"/>
      <c r="L150" s="15"/>
      <c r="M150" s="15"/>
      <c r="N150" s="15"/>
      <c r="O150" s="15"/>
      <c r="P150" s="15"/>
      <c r="Q150" s="15"/>
    </row>
    <row r="151" spans="5:17" x14ac:dyDescent="0.25">
      <c r="E151" s="89"/>
      <c r="F151" s="90"/>
      <c r="G151" s="90"/>
      <c r="H151" s="90"/>
      <c r="I151" s="9"/>
      <c r="K151" s="15"/>
      <c r="L151" s="15"/>
      <c r="M151" s="15"/>
      <c r="N151" s="15"/>
      <c r="O151" s="15"/>
      <c r="P151" s="15"/>
      <c r="Q151" s="15"/>
    </row>
    <row r="152" spans="5:17" x14ac:dyDescent="0.25">
      <c r="E152" s="89"/>
      <c r="F152" s="90"/>
      <c r="G152" s="90"/>
      <c r="H152" s="90"/>
      <c r="I152" s="9"/>
      <c r="K152" s="15"/>
      <c r="L152" s="15"/>
      <c r="M152" s="15"/>
      <c r="N152" s="15"/>
      <c r="O152" s="15"/>
      <c r="P152" s="15"/>
      <c r="Q152" s="15"/>
    </row>
    <row r="153" spans="5:17" x14ac:dyDescent="0.25">
      <c r="E153" s="89"/>
      <c r="F153" s="90"/>
      <c r="G153" s="90"/>
      <c r="H153" s="90"/>
      <c r="I153" s="9"/>
      <c r="K153" s="15"/>
      <c r="L153" s="15"/>
      <c r="M153" s="15"/>
      <c r="N153" s="15"/>
      <c r="O153" s="15"/>
      <c r="P153" s="15"/>
      <c r="Q153" s="15"/>
    </row>
    <row r="154" spans="5:17" x14ac:dyDescent="0.25">
      <c r="E154" s="89"/>
      <c r="F154" s="90"/>
      <c r="G154" s="90"/>
      <c r="H154" s="90"/>
      <c r="I154" s="9"/>
      <c r="K154" s="15"/>
      <c r="L154" s="15"/>
      <c r="M154" s="15"/>
      <c r="N154" s="15"/>
      <c r="O154" s="15"/>
      <c r="P154" s="15"/>
      <c r="Q154" s="15"/>
    </row>
    <row r="155" spans="5:17" x14ac:dyDescent="0.25">
      <c r="E155" s="89"/>
      <c r="F155" s="90"/>
      <c r="G155" s="90"/>
      <c r="H155" s="90"/>
      <c r="I155" s="9"/>
      <c r="K155" s="15"/>
      <c r="L155" s="15"/>
      <c r="M155" s="15"/>
      <c r="N155" s="15"/>
      <c r="O155" s="15"/>
      <c r="P155" s="15"/>
      <c r="Q155" s="15"/>
    </row>
    <row r="156" spans="5:17" x14ac:dyDescent="0.25">
      <c r="E156" s="89"/>
      <c r="F156" s="90"/>
      <c r="G156" s="90"/>
      <c r="H156" s="90"/>
      <c r="I156" s="9"/>
      <c r="K156" s="15"/>
      <c r="L156" s="15"/>
      <c r="M156" s="15"/>
      <c r="N156" s="15"/>
      <c r="O156" s="15"/>
      <c r="P156" s="15"/>
      <c r="Q156" s="15"/>
    </row>
    <row r="157" spans="5:17" x14ac:dyDescent="0.25">
      <c r="E157" s="89"/>
      <c r="F157" s="90"/>
      <c r="G157" s="90"/>
      <c r="H157" s="90"/>
      <c r="I157" s="9"/>
      <c r="K157" s="15"/>
      <c r="L157" s="15"/>
      <c r="M157" s="15"/>
      <c r="N157" s="15"/>
      <c r="O157" s="15"/>
      <c r="P157" s="15"/>
      <c r="Q157" s="15"/>
    </row>
    <row r="158" spans="5:17" x14ac:dyDescent="0.25">
      <c r="E158" s="89"/>
      <c r="F158" s="90"/>
      <c r="G158" s="90"/>
      <c r="H158" s="90"/>
      <c r="I158" s="9"/>
      <c r="K158" s="15"/>
      <c r="L158" s="15"/>
      <c r="M158" s="15"/>
      <c r="N158" s="15"/>
      <c r="O158" s="15"/>
      <c r="P158" s="15"/>
      <c r="Q158" s="15"/>
    </row>
    <row r="159" spans="5:17" x14ac:dyDescent="0.25">
      <c r="E159" s="89"/>
      <c r="F159" s="90"/>
      <c r="G159" s="90"/>
      <c r="H159" s="90"/>
      <c r="I159" s="9"/>
      <c r="K159" s="15"/>
      <c r="L159" s="15"/>
      <c r="M159" s="15"/>
      <c r="N159" s="15"/>
      <c r="O159" s="15"/>
      <c r="P159" s="15"/>
      <c r="Q159" s="15"/>
    </row>
    <row r="160" spans="5:17" x14ac:dyDescent="0.25">
      <c r="E160" s="89"/>
      <c r="F160" s="90"/>
      <c r="G160" s="90"/>
      <c r="H160" s="90"/>
      <c r="I160" s="9"/>
      <c r="K160" s="15"/>
      <c r="L160" s="15"/>
      <c r="M160" s="15"/>
      <c r="N160" s="15"/>
      <c r="O160" s="15"/>
      <c r="P160" s="15"/>
      <c r="Q160" s="15"/>
    </row>
    <row r="161" spans="5:17" x14ac:dyDescent="0.25">
      <c r="E161" s="89"/>
      <c r="F161" s="90"/>
      <c r="G161" s="90"/>
      <c r="H161" s="90"/>
      <c r="I161" s="9"/>
      <c r="K161" s="15"/>
      <c r="L161" s="15"/>
      <c r="M161" s="15"/>
      <c r="N161" s="15"/>
      <c r="O161" s="15"/>
      <c r="P161" s="15"/>
      <c r="Q161" s="15"/>
    </row>
    <row r="162" spans="5:17" x14ac:dyDescent="0.25">
      <c r="E162" s="89"/>
      <c r="F162" s="90"/>
      <c r="G162" s="90"/>
      <c r="H162" s="90"/>
      <c r="I162" s="9"/>
      <c r="K162" s="15"/>
      <c r="L162" s="15"/>
      <c r="M162" s="15"/>
      <c r="N162" s="15"/>
      <c r="O162" s="15"/>
      <c r="P162" s="15"/>
      <c r="Q162" s="15"/>
    </row>
    <row r="163" spans="5:17" x14ac:dyDescent="0.25">
      <c r="E163" s="89"/>
      <c r="F163" s="90"/>
      <c r="G163" s="90"/>
      <c r="H163" s="90"/>
      <c r="I163" s="9"/>
      <c r="K163" s="15"/>
      <c r="L163" s="15"/>
      <c r="M163" s="15"/>
      <c r="N163" s="15"/>
      <c r="O163" s="15"/>
      <c r="P163" s="15"/>
      <c r="Q163" s="15"/>
    </row>
    <row r="164" spans="5:17" x14ac:dyDescent="0.25">
      <c r="E164" s="89"/>
      <c r="F164" s="90"/>
      <c r="G164" s="90"/>
      <c r="H164" s="90"/>
      <c r="I164" s="9"/>
      <c r="K164" s="15"/>
      <c r="L164" s="15"/>
      <c r="M164" s="15"/>
      <c r="N164" s="15"/>
      <c r="O164" s="15"/>
      <c r="P164" s="15"/>
      <c r="Q164" s="15"/>
    </row>
    <row r="165" spans="5:17" x14ac:dyDescent="0.25">
      <c r="E165" s="89"/>
      <c r="F165" s="90"/>
      <c r="G165" s="90"/>
      <c r="H165" s="90"/>
      <c r="I165" s="9"/>
      <c r="K165" s="15"/>
      <c r="L165" s="15"/>
      <c r="M165" s="15"/>
      <c r="N165" s="15"/>
      <c r="O165" s="15"/>
      <c r="P165" s="15"/>
      <c r="Q165" s="15"/>
    </row>
    <row r="166" spans="5:17" x14ac:dyDescent="0.25">
      <c r="E166" s="89"/>
      <c r="F166" s="90"/>
      <c r="G166" s="90"/>
      <c r="H166" s="90"/>
      <c r="I166" s="9"/>
      <c r="K166" s="15"/>
      <c r="L166" s="15"/>
      <c r="M166" s="15"/>
      <c r="N166" s="15"/>
      <c r="O166" s="15"/>
      <c r="P166" s="15"/>
      <c r="Q166" s="15"/>
    </row>
    <row r="167" spans="5:17" x14ac:dyDescent="0.25">
      <c r="E167" s="89"/>
      <c r="F167" s="90"/>
      <c r="G167" s="90"/>
      <c r="H167" s="90"/>
      <c r="I167" s="9"/>
      <c r="K167" s="15"/>
      <c r="L167" s="15"/>
      <c r="M167" s="15"/>
      <c r="N167" s="15"/>
      <c r="O167" s="15"/>
      <c r="P167" s="15"/>
      <c r="Q167" s="15"/>
    </row>
    <row r="168" spans="5:17" x14ac:dyDescent="0.25">
      <c r="E168" s="89"/>
      <c r="F168" s="90"/>
      <c r="G168" s="90"/>
      <c r="H168" s="90"/>
      <c r="I168" s="9"/>
      <c r="K168" s="15"/>
      <c r="L168" s="15"/>
      <c r="M168" s="15"/>
      <c r="N168" s="15"/>
      <c r="O168" s="15"/>
      <c r="P168" s="15"/>
      <c r="Q168" s="15"/>
    </row>
    <row r="169" spans="5:17" x14ac:dyDescent="0.25">
      <c r="E169" s="89"/>
      <c r="F169" s="90"/>
      <c r="G169" s="90"/>
      <c r="H169" s="90"/>
      <c r="I169" s="9"/>
      <c r="K169" s="15"/>
      <c r="L169" s="15"/>
      <c r="M169" s="15"/>
      <c r="N169" s="15"/>
      <c r="O169" s="15"/>
      <c r="P169" s="15"/>
      <c r="Q169" s="15"/>
    </row>
    <row r="170" spans="5:17" x14ac:dyDescent="0.25">
      <c r="E170" s="89"/>
      <c r="F170" s="90"/>
      <c r="G170" s="90"/>
      <c r="H170" s="90"/>
      <c r="I170" s="9"/>
      <c r="K170" s="15"/>
      <c r="L170" s="15"/>
      <c r="M170" s="15"/>
      <c r="N170" s="15"/>
      <c r="O170" s="15"/>
      <c r="P170" s="15"/>
      <c r="Q170" s="15"/>
    </row>
    <row r="171" spans="5:17" x14ac:dyDescent="0.25">
      <c r="E171" s="89"/>
      <c r="F171" s="90"/>
      <c r="G171" s="90"/>
      <c r="H171" s="90"/>
      <c r="I171" s="9"/>
      <c r="K171" s="15"/>
      <c r="L171" s="15"/>
      <c r="M171" s="15"/>
      <c r="N171" s="15"/>
      <c r="O171" s="15"/>
      <c r="P171" s="15"/>
      <c r="Q171" s="15"/>
    </row>
    <row r="172" spans="5:17" x14ac:dyDescent="0.25">
      <c r="E172" s="89"/>
      <c r="F172" s="90"/>
      <c r="G172" s="90"/>
      <c r="H172" s="90"/>
      <c r="I172" s="9"/>
      <c r="K172" s="15"/>
      <c r="L172" s="15"/>
      <c r="M172" s="15"/>
      <c r="N172" s="15"/>
      <c r="O172" s="15"/>
      <c r="P172" s="15"/>
      <c r="Q172" s="15"/>
    </row>
    <row r="173" spans="5:17" x14ac:dyDescent="0.25">
      <c r="E173" s="89"/>
      <c r="F173" s="90"/>
      <c r="G173" s="90"/>
      <c r="H173" s="90"/>
      <c r="I173" s="9"/>
      <c r="K173" s="15"/>
      <c r="L173" s="15"/>
      <c r="M173" s="15"/>
      <c r="N173" s="15"/>
      <c r="O173" s="15"/>
      <c r="P173" s="15"/>
      <c r="Q173" s="15"/>
    </row>
    <row r="174" spans="5:17" x14ac:dyDescent="0.25">
      <c r="E174" s="89"/>
      <c r="F174" s="90"/>
      <c r="G174" s="90"/>
      <c r="H174" s="90"/>
      <c r="I174" s="9"/>
      <c r="K174" s="15"/>
      <c r="L174" s="15"/>
      <c r="M174" s="15"/>
      <c r="N174" s="15"/>
      <c r="O174" s="15"/>
      <c r="P174" s="15"/>
      <c r="Q174" s="15"/>
    </row>
    <row r="175" spans="5:17" x14ac:dyDescent="0.25">
      <c r="E175" s="89"/>
      <c r="F175" s="90"/>
      <c r="G175" s="90"/>
      <c r="H175" s="90"/>
      <c r="I175" s="9"/>
      <c r="K175" s="15"/>
      <c r="L175" s="15"/>
      <c r="M175" s="15"/>
      <c r="N175" s="15"/>
      <c r="O175" s="15"/>
      <c r="P175" s="15"/>
      <c r="Q175" s="15"/>
    </row>
    <row r="176" spans="5:17" x14ac:dyDescent="0.25">
      <c r="E176" s="89"/>
      <c r="F176" s="90"/>
      <c r="G176" s="90"/>
      <c r="H176" s="90"/>
      <c r="I176" s="9"/>
      <c r="K176" s="15"/>
      <c r="L176" s="15"/>
      <c r="M176" s="15"/>
      <c r="N176" s="15"/>
      <c r="O176" s="15"/>
      <c r="P176" s="15"/>
      <c r="Q176" s="15"/>
    </row>
    <row r="177" spans="5:17" x14ac:dyDescent="0.25">
      <c r="E177" s="89"/>
      <c r="F177" s="90"/>
      <c r="G177" s="90"/>
      <c r="H177" s="90"/>
      <c r="I177" s="9"/>
      <c r="K177" s="15"/>
      <c r="L177" s="15"/>
      <c r="M177" s="15"/>
      <c r="N177" s="15"/>
      <c r="O177" s="15"/>
      <c r="P177" s="15"/>
      <c r="Q177" s="15"/>
    </row>
    <row r="178" spans="5:17" x14ac:dyDescent="0.25">
      <c r="E178" s="89"/>
      <c r="F178" s="90"/>
      <c r="G178" s="90"/>
      <c r="H178" s="90"/>
      <c r="I178" s="9"/>
      <c r="K178" s="15"/>
      <c r="L178" s="15"/>
      <c r="M178" s="15"/>
      <c r="N178" s="15"/>
      <c r="O178" s="15"/>
      <c r="P178" s="15"/>
      <c r="Q178" s="15"/>
    </row>
    <row r="179" spans="5:17" x14ac:dyDescent="0.25">
      <c r="E179" s="89"/>
      <c r="F179" s="90"/>
      <c r="G179" s="90"/>
      <c r="H179" s="90"/>
      <c r="I179" s="9"/>
      <c r="K179" s="15"/>
      <c r="L179" s="15"/>
      <c r="M179" s="15"/>
      <c r="N179" s="15"/>
      <c r="O179" s="15"/>
      <c r="P179" s="15"/>
      <c r="Q179" s="15"/>
    </row>
    <row r="180" spans="5:17" x14ac:dyDescent="0.25">
      <c r="E180" s="89"/>
      <c r="F180" s="90"/>
      <c r="G180" s="90"/>
      <c r="H180" s="90"/>
      <c r="I180" s="9"/>
      <c r="K180" s="15"/>
      <c r="L180" s="15"/>
      <c r="M180" s="15"/>
      <c r="N180" s="15"/>
      <c r="O180" s="15"/>
      <c r="P180" s="15"/>
      <c r="Q180" s="15"/>
    </row>
    <row r="181" spans="5:17" x14ac:dyDescent="0.25">
      <c r="E181" s="89"/>
      <c r="F181" s="90"/>
      <c r="G181" s="90"/>
      <c r="H181" s="90"/>
      <c r="I181" s="9"/>
      <c r="K181" s="15"/>
      <c r="L181" s="15"/>
      <c r="M181" s="15"/>
      <c r="N181" s="15"/>
      <c r="O181" s="15"/>
      <c r="P181" s="15"/>
      <c r="Q181" s="15"/>
    </row>
    <row r="182" spans="5:17" x14ac:dyDescent="0.25">
      <c r="E182" s="89"/>
      <c r="F182" s="90"/>
      <c r="G182" s="90"/>
      <c r="H182" s="90"/>
      <c r="I182" s="9"/>
      <c r="K182" s="15"/>
      <c r="L182" s="15"/>
      <c r="M182" s="15"/>
      <c r="N182" s="15"/>
      <c r="O182" s="15"/>
      <c r="P182" s="15"/>
      <c r="Q182" s="15"/>
    </row>
    <row r="183" spans="5:17" x14ac:dyDescent="0.25">
      <c r="E183" s="89"/>
      <c r="F183" s="90"/>
      <c r="G183" s="90"/>
      <c r="H183" s="90"/>
      <c r="I183" s="9"/>
      <c r="K183" s="15"/>
      <c r="L183" s="15"/>
      <c r="M183" s="15"/>
      <c r="N183" s="15"/>
      <c r="O183" s="15"/>
      <c r="P183" s="15"/>
      <c r="Q183" s="15"/>
    </row>
    <row r="184" spans="5:17" x14ac:dyDescent="0.25">
      <c r="E184" s="89"/>
      <c r="F184" s="90"/>
      <c r="G184" s="90"/>
      <c r="H184" s="90"/>
      <c r="I184" s="9"/>
      <c r="K184" s="15"/>
      <c r="L184" s="15"/>
      <c r="M184" s="15"/>
      <c r="N184" s="15"/>
      <c r="O184" s="15"/>
      <c r="P184" s="15"/>
      <c r="Q184" s="15"/>
    </row>
    <row r="185" spans="5:17" x14ac:dyDescent="0.25">
      <c r="E185" s="89"/>
      <c r="F185" s="90"/>
      <c r="G185" s="90"/>
      <c r="H185" s="90"/>
      <c r="I185" s="9"/>
      <c r="K185" s="15"/>
      <c r="L185" s="15"/>
      <c r="M185" s="15"/>
      <c r="N185" s="15"/>
      <c r="O185" s="15"/>
      <c r="P185" s="15"/>
      <c r="Q185" s="15"/>
    </row>
    <row r="186" spans="5:17" x14ac:dyDescent="0.25">
      <c r="E186" s="89"/>
      <c r="F186" s="90"/>
      <c r="G186" s="90"/>
      <c r="H186" s="90"/>
      <c r="I186" s="9"/>
      <c r="K186" s="15"/>
      <c r="L186" s="15"/>
      <c r="M186" s="15"/>
      <c r="N186" s="15"/>
      <c r="O186" s="15"/>
      <c r="P186" s="15"/>
      <c r="Q186" s="15"/>
    </row>
    <row r="187" spans="5:17" x14ac:dyDescent="0.25">
      <c r="E187" s="89"/>
      <c r="F187" s="90"/>
      <c r="G187" s="90"/>
      <c r="H187" s="90"/>
      <c r="I187" s="9"/>
      <c r="K187" s="15"/>
      <c r="L187" s="15"/>
      <c r="M187" s="15"/>
      <c r="N187" s="15"/>
      <c r="O187" s="15"/>
      <c r="P187" s="15"/>
      <c r="Q187" s="15"/>
    </row>
    <row r="188" spans="5:17" x14ac:dyDescent="0.25">
      <c r="E188" s="89"/>
      <c r="F188" s="90"/>
      <c r="G188" s="90"/>
      <c r="H188" s="90"/>
      <c r="I188" s="9"/>
      <c r="K188" s="15"/>
      <c r="L188" s="15"/>
      <c r="M188" s="15"/>
      <c r="N188" s="15"/>
      <c r="O188" s="15"/>
      <c r="P188" s="15"/>
      <c r="Q188" s="15"/>
    </row>
    <row r="189" spans="5:17" x14ac:dyDescent="0.25">
      <c r="E189" s="89"/>
      <c r="F189" s="90"/>
      <c r="G189" s="90"/>
      <c r="H189" s="90"/>
      <c r="I189" s="9"/>
      <c r="K189" s="15"/>
      <c r="L189" s="15"/>
      <c r="M189" s="15"/>
      <c r="N189" s="15"/>
      <c r="O189" s="15"/>
      <c r="P189" s="15"/>
      <c r="Q189" s="15"/>
    </row>
    <row r="190" spans="5:17" x14ac:dyDescent="0.25">
      <c r="E190" s="89"/>
      <c r="F190" s="90"/>
      <c r="G190" s="90"/>
      <c r="H190" s="90"/>
      <c r="I190" s="9"/>
      <c r="K190" s="15"/>
      <c r="L190" s="15"/>
      <c r="M190" s="15"/>
      <c r="N190" s="15"/>
      <c r="O190" s="15"/>
      <c r="P190" s="15"/>
      <c r="Q190" s="15"/>
    </row>
    <row r="191" spans="5:17" x14ac:dyDescent="0.25">
      <c r="E191" s="89"/>
      <c r="F191" s="90"/>
      <c r="G191" s="90"/>
      <c r="H191" s="90"/>
      <c r="I191" s="9"/>
      <c r="K191" s="15"/>
      <c r="L191" s="15"/>
      <c r="M191" s="15"/>
      <c r="N191" s="15"/>
      <c r="O191" s="15"/>
      <c r="P191" s="15"/>
      <c r="Q191" s="15"/>
    </row>
    <row r="192" spans="5:17" x14ac:dyDescent="0.25">
      <c r="E192" s="89"/>
      <c r="F192" s="90"/>
      <c r="G192" s="90"/>
      <c r="H192" s="90"/>
      <c r="I192" s="9"/>
      <c r="K192" s="15"/>
      <c r="L192" s="15"/>
      <c r="M192" s="15"/>
      <c r="N192" s="15"/>
      <c r="O192" s="15"/>
      <c r="P192" s="15"/>
      <c r="Q192" s="15"/>
    </row>
    <row r="193" spans="5:17" x14ac:dyDescent="0.25">
      <c r="E193" s="89"/>
      <c r="F193" s="90"/>
      <c r="G193" s="90"/>
      <c r="H193" s="90"/>
      <c r="I193" s="9"/>
      <c r="K193" s="15"/>
      <c r="L193" s="15"/>
      <c r="M193" s="15"/>
      <c r="N193" s="15"/>
      <c r="O193" s="15"/>
      <c r="P193" s="15"/>
      <c r="Q193" s="15"/>
    </row>
    <row r="194" spans="5:17" x14ac:dyDescent="0.25">
      <c r="E194" s="89"/>
      <c r="F194" s="90"/>
      <c r="G194" s="90"/>
      <c r="H194" s="90"/>
      <c r="I194" s="9"/>
      <c r="K194" s="15"/>
      <c r="L194" s="15"/>
      <c r="M194" s="15"/>
      <c r="N194" s="15"/>
      <c r="O194" s="15"/>
      <c r="P194" s="15"/>
      <c r="Q194" s="15"/>
    </row>
    <row r="195" spans="5:17" x14ac:dyDescent="0.25">
      <c r="E195" s="89"/>
      <c r="F195" s="90"/>
      <c r="G195" s="90"/>
      <c r="H195" s="90"/>
      <c r="I195" s="9"/>
      <c r="K195" s="15"/>
      <c r="L195" s="15"/>
      <c r="M195" s="15"/>
      <c r="N195" s="15"/>
      <c r="O195" s="15"/>
      <c r="P195" s="15"/>
      <c r="Q195" s="15"/>
    </row>
    <row r="196" spans="5:17" x14ac:dyDescent="0.25">
      <c r="E196" s="89"/>
      <c r="F196" s="90"/>
      <c r="G196" s="90"/>
      <c r="H196" s="90"/>
      <c r="I196" s="9"/>
      <c r="K196" s="15"/>
      <c r="L196" s="15"/>
      <c r="M196" s="15"/>
      <c r="N196" s="15"/>
      <c r="O196" s="15"/>
      <c r="P196" s="15"/>
      <c r="Q196" s="15"/>
    </row>
    <row r="197" spans="5:17" x14ac:dyDescent="0.25">
      <c r="E197" s="89"/>
      <c r="F197" s="90"/>
      <c r="G197" s="90"/>
      <c r="H197" s="90"/>
      <c r="I197" s="9"/>
      <c r="K197" s="15"/>
      <c r="L197" s="15"/>
      <c r="M197" s="15"/>
      <c r="N197" s="15"/>
      <c r="O197" s="15"/>
      <c r="P197" s="15"/>
      <c r="Q197" s="15"/>
    </row>
    <row r="198" spans="5:17" x14ac:dyDescent="0.25">
      <c r="E198" s="89"/>
      <c r="F198" s="90"/>
      <c r="G198" s="90"/>
      <c r="H198" s="90"/>
      <c r="I198" s="9"/>
      <c r="K198" s="15"/>
      <c r="L198" s="15"/>
      <c r="M198" s="15"/>
      <c r="N198" s="15"/>
      <c r="O198" s="15"/>
      <c r="P198" s="15"/>
      <c r="Q198" s="15"/>
    </row>
    <row r="199" spans="5:17" x14ac:dyDescent="0.25">
      <c r="E199" s="89"/>
      <c r="F199" s="90"/>
      <c r="G199" s="90"/>
      <c r="H199" s="90"/>
      <c r="I199" s="9"/>
      <c r="K199" s="15"/>
      <c r="L199" s="15"/>
      <c r="M199" s="15"/>
      <c r="N199" s="15"/>
      <c r="O199" s="15"/>
      <c r="P199" s="15"/>
      <c r="Q199" s="15"/>
    </row>
    <row r="200" spans="5:17" x14ac:dyDescent="0.25">
      <c r="E200" s="89"/>
      <c r="F200" s="90"/>
      <c r="G200" s="90"/>
      <c r="H200" s="90"/>
      <c r="I200" s="9"/>
      <c r="K200" s="15"/>
      <c r="L200" s="15"/>
      <c r="M200" s="15"/>
      <c r="N200" s="15"/>
      <c r="O200" s="15"/>
      <c r="P200" s="15"/>
      <c r="Q200" s="15"/>
    </row>
    <row r="201" spans="5:17" x14ac:dyDescent="0.25">
      <c r="E201" s="89"/>
      <c r="F201" s="90"/>
      <c r="G201" s="90"/>
      <c r="H201" s="90"/>
      <c r="I201" s="9"/>
      <c r="K201" s="15"/>
      <c r="L201" s="15"/>
      <c r="M201" s="15"/>
      <c r="N201" s="15"/>
      <c r="O201" s="15"/>
      <c r="P201" s="15"/>
      <c r="Q201" s="15"/>
    </row>
    <row r="202" spans="5:17" x14ac:dyDescent="0.25">
      <c r="E202" s="89"/>
      <c r="F202" s="90"/>
      <c r="G202" s="90"/>
      <c r="H202" s="90"/>
      <c r="I202" s="9"/>
      <c r="K202" s="15"/>
      <c r="L202" s="15"/>
      <c r="M202" s="15"/>
      <c r="N202" s="15"/>
      <c r="O202" s="15"/>
      <c r="P202" s="15"/>
      <c r="Q202" s="15"/>
    </row>
    <row r="203" spans="5:17" x14ac:dyDescent="0.25">
      <c r="E203" s="89"/>
      <c r="F203" s="90"/>
      <c r="G203" s="90"/>
      <c r="H203" s="90"/>
      <c r="I203" s="9"/>
      <c r="K203" s="15"/>
      <c r="L203" s="15"/>
      <c r="M203" s="15"/>
      <c r="N203" s="15"/>
      <c r="O203" s="15"/>
      <c r="P203" s="15"/>
      <c r="Q203" s="15"/>
    </row>
    <row r="204" spans="5:17" x14ac:dyDescent="0.25">
      <c r="E204" s="89"/>
      <c r="F204" s="90"/>
      <c r="G204" s="90"/>
      <c r="H204" s="90"/>
      <c r="I204" s="9"/>
      <c r="K204" s="15"/>
      <c r="L204" s="15"/>
      <c r="M204" s="15"/>
      <c r="N204" s="15"/>
      <c r="O204" s="15"/>
      <c r="P204" s="15"/>
      <c r="Q204" s="15"/>
    </row>
    <row r="205" spans="5:17" x14ac:dyDescent="0.25">
      <c r="E205" s="89"/>
      <c r="F205" s="90"/>
      <c r="G205" s="90"/>
      <c r="H205" s="90"/>
      <c r="I205" s="9"/>
      <c r="K205" s="15"/>
      <c r="L205" s="15"/>
      <c r="M205" s="15"/>
      <c r="N205" s="15"/>
      <c r="O205" s="15"/>
      <c r="P205" s="15"/>
      <c r="Q205" s="15"/>
    </row>
    <row r="206" spans="5:17" x14ac:dyDescent="0.25">
      <c r="E206" s="89"/>
      <c r="F206" s="90"/>
      <c r="G206" s="90"/>
      <c r="H206" s="90"/>
      <c r="I206" s="9"/>
      <c r="K206" s="15"/>
      <c r="L206" s="15"/>
      <c r="M206" s="15"/>
      <c r="N206" s="15"/>
      <c r="O206" s="15"/>
      <c r="P206" s="15"/>
      <c r="Q206" s="15"/>
    </row>
    <row r="207" spans="5:17" x14ac:dyDescent="0.25">
      <c r="E207" s="89"/>
      <c r="F207" s="90"/>
      <c r="G207" s="90"/>
      <c r="H207" s="90"/>
      <c r="I207" s="9"/>
      <c r="K207" s="15"/>
      <c r="L207" s="15"/>
      <c r="M207" s="15"/>
      <c r="N207" s="15"/>
      <c r="O207" s="15"/>
      <c r="P207" s="15"/>
      <c r="Q207" s="15"/>
    </row>
    <row r="208" spans="5:17" x14ac:dyDescent="0.25">
      <c r="E208" s="89"/>
      <c r="F208" s="90"/>
      <c r="G208" s="90"/>
      <c r="H208" s="90"/>
      <c r="I208" s="9"/>
      <c r="K208" s="15"/>
      <c r="L208" s="15"/>
      <c r="M208" s="15"/>
      <c r="N208" s="15"/>
      <c r="O208" s="15"/>
      <c r="P208" s="15"/>
      <c r="Q208" s="15"/>
    </row>
    <row r="209" spans="5:17" x14ac:dyDescent="0.25">
      <c r="E209" s="89"/>
      <c r="F209" s="90"/>
      <c r="G209" s="90"/>
      <c r="H209" s="90"/>
      <c r="I209" s="9"/>
      <c r="K209" s="15"/>
      <c r="L209" s="15"/>
      <c r="M209" s="15"/>
      <c r="N209" s="15"/>
      <c r="O209" s="15"/>
      <c r="P209" s="15"/>
      <c r="Q209" s="15"/>
    </row>
    <row r="210" spans="5:17" x14ac:dyDescent="0.25">
      <c r="E210" s="89"/>
      <c r="F210" s="90"/>
      <c r="G210" s="90"/>
      <c r="H210" s="90"/>
      <c r="I210" s="9"/>
      <c r="K210" s="15"/>
      <c r="L210" s="15"/>
      <c r="M210" s="15"/>
      <c r="N210" s="15"/>
      <c r="O210" s="15"/>
      <c r="P210" s="15"/>
      <c r="Q210" s="15"/>
    </row>
    <row r="211" spans="5:17" x14ac:dyDescent="0.25">
      <c r="E211" s="89"/>
      <c r="F211" s="90"/>
      <c r="G211" s="90"/>
      <c r="H211" s="90"/>
      <c r="I211" s="9"/>
      <c r="K211" s="15"/>
      <c r="L211" s="15"/>
      <c r="M211" s="15"/>
      <c r="N211" s="15"/>
      <c r="O211" s="15"/>
      <c r="P211" s="15"/>
      <c r="Q211" s="15"/>
    </row>
    <row r="212" spans="5:17" x14ac:dyDescent="0.25">
      <c r="E212" s="89"/>
      <c r="F212" s="90"/>
      <c r="G212" s="90"/>
      <c r="H212" s="90"/>
      <c r="I212" s="9"/>
      <c r="K212" s="15"/>
      <c r="L212" s="15"/>
      <c r="M212" s="15"/>
      <c r="N212" s="15"/>
      <c r="O212" s="15"/>
      <c r="P212" s="15"/>
      <c r="Q212" s="15"/>
    </row>
    <row r="213" spans="5:17" x14ac:dyDescent="0.25">
      <c r="E213" s="89"/>
      <c r="F213" s="90"/>
      <c r="G213" s="90"/>
      <c r="H213" s="90"/>
      <c r="I213" s="9"/>
      <c r="K213" s="15"/>
      <c r="L213" s="15"/>
      <c r="M213" s="15"/>
      <c r="N213" s="15"/>
      <c r="O213" s="15"/>
      <c r="P213" s="15"/>
      <c r="Q213" s="15"/>
    </row>
    <row r="214" spans="5:17" x14ac:dyDescent="0.25">
      <c r="E214" s="89"/>
      <c r="F214" s="90"/>
      <c r="G214" s="90"/>
      <c r="H214" s="90"/>
      <c r="I214" s="9"/>
      <c r="K214" s="15"/>
      <c r="L214" s="15"/>
      <c r="M214" s="15"/>
      <c r="N214" s="15"/>
      <c r="O214" s="15"/>
      <c r="P214" s="15"/>
      <c r="Q214" s="15"/>
    </row>
    <row r="215" spans="5:17" x14ac:dyDescent="0.25">
      <c r="E215" s="89"/>
      <c r="F215" s="90"/>
      <c r="G215" s="90"/>
      <c r="H215" s="90"/>
      <c r="I215" s="9"/>
      <c r="K215" s="15"/>
      <c r="L215" s="15"/>
      <c r="M215" s="15"/>
      <c r="N215" s="15"/>
      <c r="O215" s="15"/>
      <c r="P215" s="15"/>
      <c r="Q215" s="15"/>
    </row>
    <row r="216" spans="5:17" x14ac:dyDescent="0.25">
      <c r="E216" s="89"/>
      <c r="F216" s="90"/>
      <c r="G216" s="90"/>
      <c r="H216" s="90"/>
      <c r="I216" s="9"/>
      <c r="K216" s="15"/>
      <c r="L216" s="15"/>
      <c r="M216" s="15"/>
      <c r="N216" s="15"/>
      <c r="O216" s="15"/>
      <c r="P216" s="15"/>
      <c r="Q216" s="15"/>
    </row>
    <row r="217" spans="5:17" x14ac:dyDescent="0.25">
      <c r="E217" s="89"/>
      <c r="F217" s="90"/>
      <c r="G217" s="90"/>
      <c r="H217" s="90"/>
      <c r="I217" s="9"/>
      <c r="K217" s="15"/>
      <c r="L217" s="15"/>
      <c r="M217" s="15"/>
      <c r="N217" s="15"/>
      <c r="O217" s="15"/>
      <c r="P217" s="15"/>
      <c r="Q217" s="15"/>
    </row>
    <row r="218" spans="5:17" x14ac:dyDescent="0.25">
      <c r="E218" s="89"/>
      <c r="F218" s="90"/>
      <c r="G218" s="90"/>
      <c r="H218" s="90"/>
      <c r="I218" s="9"/>
      <c r="K218" s="15"/>
      <c r="L218" s="15"/>
      <c r="M218" s="15"/>
      <c r="N218" s="15"/>
      <c r="O218" s="15"/>
      <c r="P218" s="15"/>
      <c r="Q218" s="15"/>
    </row>
    <row r="219" spans="5:17" x14ac:dyDescent="0.25">
      <c r="E219" s="89"/>
      <c r="F219" s="90"/>
      <c r="G219" s="90"/>
      <c r="H219" s="90"/>
      <c r="I219" s="9"/>
      <c r="K219" s="15"/>
      <c r="L219" s="15"/>
      <c r="M219" s="15"/>
      <c r="N219" s="15"/>
      <c r="O219" s="15"/>
      <c r="P219" s="15"/>
      <c r="Q219" s="15"/>
    </row>
    <row r="220" spans="5:17" x14ac:dyDescent="0.25">
      <c r="E220" s="89"/>
      <c r="F220" s="90"/>
      <c r="G220" s="90"/>
      <c r="H220" s="90"/>
      <c r="I220" s="9"/>
      <c r="K220" s="15"/>
      <c r="L220" s="15"/>
      <c r="M220" s="15"/>
      <c r="N220" s="15"/>
      <c r="O220" s="15"/>
      <c r="P220" s="15"/>
      <c r="Q220" s="15"/>
    </row>
    <row r="221" spans="5:17" x14ac:dyDescent="0.25">
      <c r="E221" s="89"/>
      <c r="F221" s="90"/>
      <c r="G221" s="90"/>
      <c r="H221" s="90"/>
      <c r="I221" s="9"/>
      <c r="K221" s="15"/>
      <c r="L221" s="15"/>
      <c r="M221" s="15"/>
      <c r="N221" s="15"/>
      <c r="O221" s="15"/>
      <c r="P221" s="15"/>
      <c r="Q221" s="15"/>
    </row>
    <row r="222" spans="5:17" x14ac:dyDescent="0.25">
      <c r="E222" s="89"/>
      <c r="F222" s="90"/>
      <c r="G222" s="90"/>
      <c r="H222" s="90"/>
      <c r="I222" s="9"/>
      <c r="K222" s="15"/>
      <c r="L222" s="15"/>
      <c r="M222" s="15"/>
      <c r="N222" s="15"/>
      <c r="O222" s="15"/>
      <c r="P222" s="15"/>
      <c r="Q222" s="15"/>
    </row>
    <row r="223" spans="5:17" x14ac:dyDescent="0.25">
      <c r="E223" s="89"/>
      <c r="F223" s="90"/>
      <c r="G223" s="90"/>
      <c r="H223" s="90"/>
      <c r="I223" s="9"/>
      <c r="K223" s="15"/>
      <c r="L223" s="15"/>
      <c r="M223" s="15"/>
      <c r="N223" s="15"/>
      <c r="O223" s="15"/>
      <c r="P223" s="15"/>
      <c r="Q223" s="15"/>
    </row>
    <row r="224" spans="5:17" x14ac:dyDescent="0.25">
      <c r="E224" s="89"/>
      <c r="F224" s="90"/>
      <c r="G224" s="90"/>
      <c r="H224" s="90"/>
      <c r="I224" s="9"/>
      <c r="K224" s="15"/>
      <c r="L224" s="15"/>
      <c r="M224" s="15"/>
      <c r="N224" s="15"/>
      <c r="O224" s="15"/>
      <c r="P224" s="15"/>
      <c r="Q224" s="15"/>
    </row>
    <row r="225" spans="5:17" x14ac:dyDescent="0.25">
      <c r="E225" s="89"/>
      <c r="F225" s="90"/>
      <c r="G225" s="90"/>
      <c r="H225" s="90"/>
      <c r="I225" s="9"/>
      <c r="K225" s="15"/>
      <c r="L225" s="15"/>
      <c r="M225" s="15"/>
      <c r="N225" s="15"/>
      <c r="O225" s="15"/>
      <c r="P225" s="15"/>
      <c r="Q225" s="15"/>
    </row>
    <row r="226" spans="5:17" x14ac:dyDescent="0.25">
      <c r="E226" s="89"/>
      <c r="F226" s="90"/>
      <c r="G226" s="90"/>
      <c r="H226" s="90"/>
      <c r="I226" s="9"/>
      <c r="K226" s="15"/>
      <c r="L226" s="15"/>
      <c r="M226" s="15"/>
      <c r="N226" s="15"/>
      <c r="O226" s="15"/>
      <c r="P226" s="15"/>
      <c r="Q226" s="15"/>
    </row>
    <row r="227" spans="5:17" x14ac:dyDescent="0.25">
      <c r="E227" s="89"/>
      <c r="F227" s="90"/>
      <c r="G227" s="90"/>
      <c r="H227" s="90"/>
      <c r="I227" s="9"/>
      <c r="K227" s="15"/>
      <c r="L227" s="15"/>
      <c r="M227" s="15"/>
      <c r="N227" s="15"/>
      <c r="O227" s="15"/>
      <c r="P227" s="15"/>
      <c r="Q227" s="15"/>
    </row>
    <row r="228" spans="5:17" x14ac:dyDescent="0.25">
      <c r="E228" s="89"/>
      <c r="F228" s="90"/>
      <c r="G228" s="90"/>
      <c r="H228" s="90"/>
      <c r="I228" s="9"/>
      <c r="K228" s="15"/>
      <c r="L228" s="15"/>
      <c r="M228" s="15"/>
      <c r="N228" s="15"/>
      <c r="O228" s="15"/>
      <c r="P228" s="15"/>
      <c r="Q228" s="15"/>
    </row>
    <row r="229" spans="5:17" x14ac:dyDescent="0.25">
      <c r="E229" s="89"/>
      <c r="F229" s="90"/>
      <c r="G229" s="90"/>
      <c r="H229" s="90"/>
      <c r="I229" s="9"/>
      <c r="K229" s="15"/>
      <c r="L229" s="15"/>
      <c r="M229" s="15"/>
      <c r="N229" s="15"/>
      <c r="O229" s="15"/>
      <c r="P229" s="15"/>
      <c r="Q229" s="15"/>
    </row>
    <row r="230" spans="5:17" x14ac:dyDescent="0.25">
      <c r="E230" s="89"/>
      <c r="F230" s="90"/>
      <c r="G230" s="90"/>
      <c r="H230" s="90"/>
      <c r="I230" s="9"/>
      <c r="K230" s="15"/>
      <c r="L230" s="15"/>
      <c r="M230" s="15"/>
      <c r="N230" s="15"/>
      <c r="O230" s="15"/>
      <c r="P230" s="15"/>
      <c r="Q230" s="15"/>
    </row>
    <row r="231" spans="5:17" x14ac:dyDescent="0.25">
      <c r="E231" s="89"/>
      <c r="F231" s="90"/>
      <c r="G231" s="90"/>
      <c r="H231" s="90"/>
      <c r="I231" s="9"/>
      <c r="K231" s="15"/>
      <c r="L231" s="15"/>
      <c r="M231" s="15"/>
      <c r="N231" s="15"/>
      <c r="O231" s="15"/>
      <c r="P231" s="15"/>
      <c r="Q231" s="15"/>
    </row>
    <row r="232" spans="5:17" x14ac:dyDescent="0.25">
      <c r="E232" s="89"/>
      <c r="F232" s="90"/>
      <c r="G232" s="90"/>
      <c r="H232" s="90"/>
      <c r="I232" s="9"/>
      <c r="K232" s="15"/>
      <c r="L232" s="15"/>
      <c r="M232" s="15"/>
      <c r="N232" s="15"/>
      <c r="O232" s="15"/>
      <c r="P232" s="15"/>
      <c r="Q232" s="15"/>
    </row>
    <row r="233" spans="5:17" x14ac:dyDescent="0.25">
      <c r="E233" s="89"/>
      <c r="F233" s="90"/>
      <c r="G233" s="90"/>
      <c r="H233" s="90"/>
      <c r="I233" s="9"/>
      <c r="K233" s="15"/>
      <c r="L233" s="15"/>
      <c r="M233" s="15"/>
      <c r="N233" s="15"/>
      <c r="O233" s="15"/>
      <c r="P233" s="15"/>
      <c r="Q233" s="15"/>
    </row>
    <row r="234" spans="5:17" x14ac:dyDescent="0.25">
      <c r="E234" s="89"/>
      <c r="F234" s="90"/>
      <c r="G234" s="90"/>
      <c r="H234" s="90"/>
      <c r="I234" s="9"/>
      <c r="K234" s="15"/>
      <c r="L234" s="15"/>
      <c r="M234" s="15"/>
      <c r="N234" s="15"/>
      <c r="O234" s="15"/>
      <c r="P234" s="15"/>
      <c r="Q234" s="15"/>
    </row>
    <row r="235" spans="5:17" x14ac:dyDescent="0.25">
      <c r="E235" s="89"/>
      <c r="F235" s="90"/>
      <c r="G235" s="90"/>
      <c r="H235" s="90"/>
      <c r="I235" s="9"/>
      <c r="K235" s="15"/>
      <c r="L235" s="15"/>
      <c r="M235" s="15"/>
      <c r="N235" s="15"/>
      <c r="O235" s="15"/>
      <c r="P235" s="15"/>
      <c r="Q235" s="15"/>
    </row>
    <row r="236" spans="5:17" x14ac:dyDescent="0.25">
      <c r="E236" s="89"/>
      <c r="F236" s="90"/>
      <c r="G236" s="90"/>
      <c r="H236" s="90"/>
      <c r="I236" s="9"/>
      <c r="K236" s="15"/>
      <c r="L236" s="15"/>
      <c r="M236" s="15"/>
      <c r="N236" s="15"/>
      <c r="O236" s="15"/>
      <c r="P236" s="15"/>
      <c r="Q236" s="15"/>
    </row>
    <row r="237" spans="5:17" x14ac:dyDescent="0.25">
      <c r="E237" s="89"/>
      <c r="F237" s="90"/>
      <c r="G237" s="90"/>
      <c r="H237" s="90"/>
      <c r="I237" s="9"/>
      <c r="K237" s="15"/>
      <c r="L237" s="15"/>
      <c r="M237" s="15"/>
      <c r="N237" s="15"/>
      <c r="O237" s="15"/>
      <c r="P237" s="15"/>
      <c r="Q237" s="15"/>
    </row>
    <row r="238" spans="5:17" x14ac:dyDescent="0.25">
      <c r="E238" s="89"/>
      <c r="F238" s="90"/>
      <c r="G238" s="90"/>
      <c r="H238" s="90"/>
      <c r="I238" s="9"/>
      <c r="K238" s="15"/>
      <c r="L238" s="15"/>
      <c r="M238" s="15"/>
      <c r="N238" s="15"/>
      <c r="O238" s="15"/>
      <c r="P238" s="15"/>
      <c r="Q238" s="15"/>
    </row>
    <row r="239" spans="5:17" x14ac:dyDescent="0.25">
      <c r="E239" s="89"/>
      <c r="F239" s="90"/>
      <c r="G239" s="90"/>
      <c r="H239" s="90"/>
      <c r="I239" s="9"/>
      <c r="K239" s="15"/>
      <c r="L239" s="15"/>
      <c r="M239" s="15"/>
      <c r="N239" s="15"/>
      <c r="O239" s="15"/>
      <c r="P239" s="15"/>
      <c r="Q239" s="15"/>
    </row>
    <row r="240" spans="5:17" x14ac:dyDescent="0.25">
      <c r="E240" s="89"/>
      <c r="F240" s="90"/>
      <c r="G240" s="90"/>
      <c r="H240" s="90"/>
      <c r="I240" s="9"/>
      <c r="K240" s="15"/>
      <c r="L240" s="15"/>
      <c r="M240" s="15"/>
      <c r="N240" s="15"/>
      <c r="O240" s="15"/>
      <c r="P240" s="15"/>
      <c r="Q240" s="15"/>
    </row>
    <row r="241" spans="5:17" x14ac:dyDescent="0.25">
      <c r="E241" s="89"/>
      <c r="F241" s="90"/>
      <c r="G241" s="90"/>
      <c r="H241" s="90"/>
      <c r="I241" s="9"/>
      <c r="K241" s="15"/>
      <c r="L241" s="15"/>
      <c r="M241" s="15"/>
      <c r="N241" s="15"/>
      <c r="O241" s="15"/>
      <c r="P241" s="15"/>
      <c r="Q241" s="15"/>
    </row>
    <row r="242" spans="5:17" x14ac:dyDescent="0.25">
      <c r="E242" s="89"/>
      <c r="F242" s="90"/>
      <c r="G242" s="90"/>
      <c r="H242" s="90"/>
      <c r="I242" s="9"/>
      <c r="K242" s="15"/>
      <c r="L242" s="15"/>
      <c r="M242" s="15"/>
      <c r="N242" s="15"/>
      <c r="O242" s="15"/>
      <c r="P242" s="15"/>
      <c r="Q242" s="15"/>
    </row>
    <row r="243" spans="5:17" x14ac:dyDescent="0.25">
      <c r="E243" s="89"/>
      <c r="F243" s="90"/>
      <c r="G243" s="90"/>
      <c r="H243" s="90"/>
      <c r="I243" s="9"/>
      <c r="K243" s="15"/>
      <c r="L243" s="15"/>
      <c r="M243" s="15"/>
      <c r="N243" s="15"/>
      <c r="O243" s="15"/>
      <c r="P243" s="15"/>
      <c r="Q243" s="15"/>
    </row>
    <row r="244" spans="5:17" x14ac:dyDescent="0.25">
      <c r="E244" s="89"/>
      <c r="F244" s="90"/>
      <c r="G244" s="90"/>
      <c r="H244" s="90"/>
      <c r="I244" s="9"/>
      <c r="K244" s="15"/>
      <c r="L244" s="15"/>
      <c r="M244" s="15"/>
      <c r="N244" s="15"/>
      <c r="O244" s="15"/>
      <c r="P244" s="15"/>
      <c r="Q244" s="15"/>
    </row>
    <row r="245" spans="5:17" x14ac:dyDescent="0.25">
      <c r="E245" s="89"/>
      <c r="F245" s="90"/>
      <c r="G245" s="90"/>
      <c r="H245" s="90"/>
      <c r="I245" s="9"/>
      <c r="K245" s="15"/>
      <c r="L245" s="15"/>
      <c r="M245" s="15"/>
      <c r="N245" s="15"/>
      <c r="O245" s="15"/>
      <c r="P245" s="15"/>
      <c r="Q245" s="15"/>
    </row>
    <row r="246" spans="5:17" x14ac:dyDescent="0.25">
      <c r="E246" s="89"/>
      <c r="F246" s="90"/>
      <c r="G246" s="90"/>
      <c r="H246" s="90"/>
      <c r="I246" s="9"/>
      <c r="K246" s="15"/>
      <c r="L246" s="15"/>
      <c r="M246" s="15"/>
      <c r="N246" s="15"/>
      <c r="O246" s="15"/>
      <c r="P246" s="15"/>
      <c r="Q246" s="15"/>
    </row>
    <row r="247" spans="5:17" x14ac:dyDescent="0.25">
      <c r="E247" s="89"/>
      <c r="F247" s="90"/>
      <c r="G247" s="90"/>
      <c r="H247" s="90"/>
      <c r="I247" s="9"/>
      <c r="K247" s="15"/>
      <c r="L247" s="15"/>
      <c r="M247" s="15"/>
      <c r="N247" s="15"/>
      <c r="O247" s="15"/>
      <c r="P247" s="15"/>
      <c r="Q247" s="15"/>
    </row>
    <row r="248" spans="5:17" x14ac:dyDescent="0.25">
      <c r="E248" s="89"/>
      <c r="F248" s="90"/>
      <c r="G248" s="90"/>
      <c r="H248" s="90"/>
      <c r="I248" s="9"/>
      <c r="K248" s="15"/>
      <c r="L248" s="15"/>
      <c r="M248" s="15"/>
      <c r="N248" s="15"/>
      <c r="O248" s="15"/>
      <c r="P248" s="15"/>
      <c r="Q248" s="15"/>
    </row>
    <row r="249" spans="5:17" x14ac:dyDescent="0.25">
      <c r="E249" s="89"/>
      <c r="F249" s="90"/>
      <c r="G249" s="90"/>
      <c r="H249" s="90"/>
      <c r="I249" s="9"/>
      <c r="K249" s="15"/>
      <c r="L249" s="15"/>
      <c r="M249" s="15"/>
      <c r="N249" s="15"/>
      <c r="O249" s="15"/>
      <c r="P249" s="15"/>
      <c r="Q249" s="15"/>
    </row>
    <row r="250" spans="5:17" x14ac:dyDescent="0.25">
      <c r="E250" s="89"/>
      <c r="F250" s="90"/>
      <c r="G250" s="90"/>
      <c r="H250" s="90"/>
      <c r="I250" s="9"/>
      <c r="K250" s="15"/>
      <c r="L250" s="15"/>
      <c r="M250" s="15"/>
      <c r="N250" s="15"/>
      <c r="O250" s="15"/>
      <c r="P250" s="15"/>
      <c r="Q250" s="15"/>
    </row>
    <row r="251" spans="5:17" x14ac:dyDescent="0.25">
      <c r="E251" s="89"/>
      <c r="F251" s="90"/>
      <c r="G251" s="90"/>
      <c r="H251" s="90"/>
      <c r="I251" s="9"/>
      <c r="K251" s="15"/>
      <c r="L251" s="15"/>
      <c r="M251" s="15"/>
      <c r="N251" s="15"/>
      <c r="O251" s="15"/>
      <c r="P251" s="15"/>
      <c r="Q251" s="15"/>
    </row>
    <row r="252" spans="5:17" x14ac:dyDescent="0.25">
      <c r="E252" s="89"/>
      <c r="F252" s="90"/>
      <c r="G252" s="90"/>
      <c r="H252" s="90"/>
      <c r="I252" s="9"/>
      <c r="K252" s="15"/>
      <c r="L252" s="15"/>
      <c r="M252" s="15"/>
      <c r="N252" s="15"/>
      <c r="O252" s="15"/>
      <c r="P252" s="15"/>
      <c r="Q252" s="15"/>
    </row>
    <row r="253" spans="5:17" x14ac:dyDescent="0.25">
      <c r="E253" s="89"/>
      <c r="F253" s="90"/>
      <c r="G253" s="90"/>
      <c r="H253" s="90"/>
      <c r="I253" s="9"/>
      <c r="K253" s="15"/>
      <c r="L253" s="15"/>
      <c r="M253" s="15"/>
      <c r="N253" s="15"/>
      <c r="O253" s="15"/>
      <c r="P253" s="15"/>
      <c r="Q253" s="15"/>
    </row>
    <row r="254" spans="5:17" x14ac:dyDescent="0.25">
      <c r="E254" s="89"/>
      <c r="F254" s="90"/>
      <c r="G254" s="90"/>
      <c r="H254" s="90"/>
      <c r="I254" s="9"/>
      <c r="K254" s="15"/>
      <c r="L254" s="15"/>
      <c r="M254" s="15"/>
      <c r="N254" s="15"/>
      <c r="O254" s="15"/>
      <c r="P254" s="15"/>
      <c r="Q254" s="15"/>
    </row>
    <row r="255" spans="5:17" x14ac:dyDescent="0.25">
      <c r="E255" s="89"/>
      <c r="F255" s="90"/>
      <c r="G255" s="90"/>
      <c r="H255" s="90"/>
      <c r="I255" s="9"/>
      <c r="K255" s="15"/>
      <c r="L255" s="15"/>
      <c r="M255" s="15"/>
      <c r="N255" s="15"/>
      <c r="O255" s="15"/>
      <c r="P255" s="15"/>
      <c r="Q255" s="15"/>
    </row>
    <row r="256" spans="5:17" x14ac:dyDescent="0.25">
      <c r="E256" s="89"/>
      <c r="F256" s="90"/>
      <c r="G256" s="90"/>
      <c r="H256" s="90"/>
      <c r="I256" s="9"/>
      <c r="K256" s="15"/>
      <c r="L256" s="15"/>
      <c r="M256" s="15"/>
      <c r="N256" s="15"/>
      <c r="O256" s="15"/>
      <c r="P256" s="15"/>
      <c r="Q256" s="15"/>
    </row>
    <row r="257" spans="5:17" x14ac:dyDescent="0.25">
      <c r="E257" s="89"/>
      <c r="F257" s="90"/>
      <c r="G257" s="90"/>
      <c r="H257" s="90"/>
      <c r="I257" s="9"/>
      <c r="K257" s="15"/>
      <c r="L257" s="15"/>
      <c r="M257" s="15"/>
      <c r="N257" s="15"/>
      <c r="O257" s="15"/>
      <c r="P257" s="15"/>
      <c r="Q257" s="15"/>
    </row>
    <row r="258" spans="5:17" x14ac:dyDescent="0.25">
      <c r="E258" s="89"/>
      <c r="F258" s="90"/>
      <c r="G258" s="90"/>
      <c r="H258" s="90"/>
      <c r="I258" s="9"/>
      <c r="K258" s="15"/>
      <c r="L258" s="15"/>
      <c r="M258" s="15"/>
      <c r="N258" s="15"/>
      <c r="O258" s="15"/>
      <c r="P258" s="15"/>
      <c r="Q258" s="15"/>
    </row>
    <row r="259" spans="5:17" x14ac:dyDescent="0.25">
      <c r="E259" s="89"/>
      <c r="F259" s="90"/>
      <c r="G259" s="90"/>
      <c r="H259" s="90"/>
      <c r="I259" s="9"/>
      <c r="K259" s="15"/>
      <c r="L259" s="15"/>
      <c r="M259" s="15"/>
      <c r="N259" s="15"/>
      <c r="O259" s="15"/>
      <c r="P259" s="15"/>
      <c r="Q259" s="15"/>
    </row>
    <row r="260" spans="5:17" x14ac:dyDescent="0.25">
      <c r="E260" s="89"/>
      <c r="F260" s="90"/>
      <c r="G260" s="90"/>
      <c r="H260" s="90"/>
      <c r="I260" s="9"/>
      <c r="K260" s="15"/>
      <c r="L260" s="15"/>
      <c r="M260" s="15"/>
      <c r="N260" s="15"/>
      <c r="O260" s="15"/>
      <c r="P260" s="15"/>
      <c r="Q260" s="15"/>
    </row>
    <row r="261" spans="5:17" x14ac:dyDescent="0.25">
      <c r="E261" s="89"/>
      <c r="F261" s="90"/>
      <c r="G261" s="90"/>
      <c r="H261" s="90"/>
      <c r="I261" s="9"/>
      <c r="K261" s="15"/>
      <c r="L261" s="15"/>
      <c r="M261" s="15"/>
      <c r="N261" s="15"/>
      <c r="O261" s="15"/>
      <c r="P261" s="15"/>
      <c r="Q261" s="15"/>
    </row>
    <row r="262" spans="5:17" x14ac:dyDescent="0.25">
      <c r="E262" s="89"/>
      <c r="F262" s="90"/>
      <c r="G262" s="90"/>
      <c r="H262" s="90"/>
      <c r="I262" s="9"/>
      <c r="K262" s="15"/>
      <c r="L262" s="15"/>
      <c r="M262" s="15"/>
      <c r="N262" s="15"/>
      <c r="O262" s="15"/>
      <c r="P262" s="15"/>
      <c r="Q262" s="15"/>
    </row>
    <row r="263" spans="5:17" x14ac:dyDescent="0.25">
      <c r="E263" s="89"/>
      <c r="F263" s="90"/>
      <c r="G263" s="90"/>
      <c r="H263" s="90"/>
      <c r="I263" s="9"/>
      <c r="K263" s="15"/>
      <c r="L263" s="15"/>
      <c r="M263" s="15"/>
      <c r="N263" s="15"/>
      <c r="O263" s="15"/>
      <c r="P263" s="15"/>
      <c r="Q263" s="15"/>
    </row>
    <row r="264" spans="5:17" x14ac:dyDescent="0.25">
      <c r="E264" s="89"/>
      <c r="F264" s="90"/>
      <c r="G264" s="90"/>
      <c r="H264" s="90"/>
      <c r="I264" s="9"/>
      <c r="K264" s="15"/>
      <c r="L264" s="15"/>
      <c r="M264" s="15"/>
      <c r="N264" s="15"/>
      <c r="O264" s="15"/>
      <c r="P264" s="15"/>
      <c r="Q264" s="15"/>
    </row>
    <row r="265" spans="5:17" x14ac:dyDescent="0.25">
      <c r="E265" s="89"/>
      <c r="F265" s="90"/>
      <c r="G265" s="90"/>
      <c r="H265" s="90"/>
      <c r="I265" s="9"/>
      <c r="K265" s="15"/>
      <c r="L265" s="15"/>
      <c r="M265" s="15"/>
      <c r="N265" s="15"/>
      <c r="O265" s="15"/>
      <c r="P265" s="15"/>
      <c r="Q265" s="15"/>
    </row>
    <row r="266" spans="5:17" x14ac:dyDescent="0.25">
      <c r="E266" s="89"/>
      <c r="F266" s="90"/>
      <c r="G266" s="90"/>
      <c r="H266" s="90"/>
      <c r="I266" s="9"/>
      <c r="K266" s="15"/>
      <c r="L266" s="15"/>
      <c r="M266" s="15"/>
      <c r="N266" s="15"/>
      <c r="O266" s="15"/>
      <c r="P266" s="15"/>
      <c r="Q266" s="15"/>
    </row>
    <row r="267" spans="5:17" x14ac:dyDescent="0.25">
      <c r="E267" s="89"/>
      <c r="F267" s="90"/>
      <c r="G267" s="90"/>
      <c r="H267" s="90"/>
      <c r="I267" s="9"/>
      <c r="K267" s="15"/>
      <c r="L267" s="15"/>
      <c r="M267" s="15"/>
      <c r="N267" s="15"/>
      <c r="O267" s="15"/>
      <c r="P267" s="15"/>
      <c r="Q267" s="15"/>
    </row>
    <row r="268" spans="5:17" x14ac:dyDescent="0.25">
      <c r="E268" s="89"/>
      <c r="F268" s="90"/>
      <c r="G268" s="90"/>
      <c r="H268" s="90"/>
      <c r="I268" s="9"/>
      <c r="K268" s="15"/>
      <c r="L268" s="15"/>
      <c r="M268" s="15"/>
      <c r="N268" s="15"/>
      <c r="O268" s="15"/>
      <c r="P268" s="15"/>
      <c r="Q268" s="15"/>
    </row>
    <row r="269" spans="5:17" x14ac:dyDescent="0.25">
      <c r="E269" s="89"/>
      <c r="F269" s="90"/>
      <c r="G269" s="90"/>
      <c r="H269" s="90"/>
      <c r="I269" s="9"/>
      <c r="K269" s="15"/>
      <c r="L269" s="15"/>
      <c r="M269" s="15"/>
      <c r="N269" s="15"/>
      <c r="O269" s="15"/>
      <c r="P269" s="15"/>
      <c r="Q269" s="15"/>
    </row>
    <row r="270" spans="5:17" ht="15.75" thickBot="1" x14ac:dyDescent="0.3">
      <c r="E270" s="91"/>
      <c r="F270" s="92"/>
      <c r="G270" s="92"/>
      <c r="H270" s="92"/>
      <c r="I270" s="9"/>
      <c r="K270" s="15"/>
      <c r="L270" s="15"/>
      <c r="M270" s="15"/>
      <c r="N270" s="15"/>
      <c r="O270" s="15"/>
      <c r="P270" s="15"/>
      <c r="Q270" s="15"/>
    </row>
    <row r="271" spans="5:17" ht="15.75" thickBot="1" x14ac:dyDescent="0.3">
      <c r="E271" s="91"/>
      <c r="F271" s="92"/>
      <c r="G271" s="92"/>
      <c r="H271" s="92"/>
      <c r="I271" s="9"/>
      <c r="J271" s="10"/>
      <c r="K271" s="15"/>
      <c r="L271" s="15"/>
      <c r="M271" s="15"/>
      <c r="N271" s="15"/>
      <c r="O271" s="15"/>
      <c r="P271" s="15"/>
      <c r="Q271" s="15"/>
    </row>
  </sheetData>
  <mergeCells count="2">
    <mergeCell ref="E1:I1"/>
    <mergeCell ref="K1:Q1"/>
  </mergeCells>
  <dataValidations count="2">
    <dataValidation type="list" allowBlank="1" showInputMessage="1" showErrorMessage="1" sqref="B8" xr:uid="{106C86F4-9440-40EC-9652-C80940221CBF}">
      <formula1>$B$12:$B$13</formula1>
    </dataValidation>
    <dataValidation type="list" allowBlank="1" showInputMessage="1" showErrorMessage="1" sqref="B9" xr:uid="{7689B4B5-0C89-4873-AF52-C2F04B23DCCD}">
      <formula1>$C$12:$C$13</formula1>
    </dataValidation>
  </dataValidations>
  <pageMargins left="0.7" right="0.7" top="0.75" bottom="0.75" header="0.3" footer="0.3"/>
  <pageSetup paperSize="9"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59999389629810485"/>
  </sheetPr>
  <dimension ref="A1:W271"/>
  <sheetViews>
    <sheetView workbookViewId="0">
      <pane ySplit="2" topLeftCell="A238" activePane="bottomLeft" state="frozen"/>
      <selection activeCell="H39" sqref="H39"/>
      <selection pane="bottomLeft" activeCell="A264" sqref="A264:V271"/>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41" t="s">
        <v>155</v>
      </c>
      <c r="L1" s="142"/>
      <c r="M1" s="142"/>
      <c r="N1" s="142"/>
      <c r="O1" s="142"/>
      <c r="P1" s="143"/>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50</v>
      </c>
      <c r="L2" s="30" t="s">
        <v>51</v>
      </c>
      <c r="M2" s="30" t="s">
        <v>52</v>
      </c>
      <c r="N2" s="30" t="s">
        <v>53</v>
      </c>
      <c r="O2" s="30" t="s">
        <v>54</v>
      </c>
      <c r="P2" s="30" t="s">
        <v>55</v>
      </c>
      <c r="Q2" s="31" t="s">
        <v>50</v>
      </c>
      <c r="R2" s="31" t="s">
        <v>51</v>
      </c>
      <c r="S2" s="31" t="s">
        <v>52</v>
      </c>
      <c r="T2" s="31" t="s">
        <v>53</v>
      </c>
      <c r="U2" s="31" t="s">
        <v>54</v>
      </c>
      <c r="V2" s="31" t="s">
        <v>55</v>
      </c>
    </row>
    <row r="3" spans="1:22" x14ac:dyDescent="0.25">
      <c r="A3" s="26">
        <f>Wellpath!E3</f>
        <v>0</v>
      </c>
      <c r="B3" s="22">
        <v>0</v>
      </c>
      <c r="C3" s="22">
        <v>0</v>
      </c>
      <c r="D3" s="22">
        <v>1</v>
      </c>
      <c r="E3" s="20">
        <v>0</v>
      </c>
      <c r="F3" s="20">
        <v>0</v>
      </c>
      <c r="G3" s="20">
        <v>0</v>
      </c>
      <c r="H3" s="18">
        <v>0</v>
      </c>
      <c r="I3" s="18">
        <v>0</v>
      </c>
      <c r="J3" s="18">
        <v>0</v>
      </c>
      <c r="K3" s="21">
        <v>0</v>
      </c>
      <c r="L3" s="21">
        <f>I3</f>
        <v>0</v>
      </c>
      <c r="M3" s="21">
        <f>J3</f>
        <v>0</v>
      </c>
      <c r="N3" s="21">
        <f>E3*F3</f>
        <v>0</v>
      </c>
      <c r="O3" s="21">
        <f>E3*G3</f>
        <v>0</v>
      </c>
      <c r="P3" s="21">
        <f>F3*G3</f>
        <v>0</v>
      </c>
      <c r="Q3" s="19">
        <f>H3^2</f>
        <v>0</v>
      </c>
      <c r="R3" s="19">
        <f t="shared" ref="R3:S3" si="0">I3^2</f>
        <v>0</v>
      </c>
      <c r="S3" s="19">
        <f t="shared" si="0"/>
        <v>0</v>
      </c>
      <c r="T3" s="19">
        <f>H3*I3</f>
        <v>0</v>
      </c>
      <c r="U3" s="19">
        <f>H3*J3</f>
        <v>0</v>
      </c>
      <c r="V3" s="19">
        <f>I3*J3</f>
        <v>0</v>
      </c>
    </row>
    <row r="4" spans="1:22" x14ac:dyDescent="0.25">
      <c r="A4" s="26">
        <f>Wellpath!E4</f>
        <v>100</v>
      </c>
      <c r="B4" s="22">
        <v>0</v>
      </c>
      <c r="C4" s="22">
        <v>0</v>
      </c>
      <c r="D4" s="22">
        <v>1</v>
      </c>
      <c r="E4" s="20">
        <f>Model!$W$25*((drdp!B4+drdp!K4)*DECR!$B4+(drdp!E4+drdp!N4)*DECR!$C4+(drdp!H4+drdp!Q4)*DECR!$D4)</f>
        <v>0</v>
      </c>
      <c r="F4" s="20">
        <f>Model!$W$25*((drdp!C4+drdp!L4)*DECR!$B4+(drdp!F4+drdp!O4)*DECR!$C4+(drdp!I4+drdp!R4)*DECR!$D4)</f>
        <v>0</v>
      </c>
      <c r="G4" s="20">
        <f>Model!$W$25*((drdp!D4+drdp!M4)*DECR!$B4+(drdp!G4+drdp!P4)*DECR!$C4+(drdp!J4+drdp!S4)*DECR!$D4)</f>
        <v>0</v>
      </c>
      <c r="H4" s="18">
        <f>Model!$W$25*((drdp!B4)*DECR!$B4+(drdp!E4)*DECR!$C4+(drdp!H4)*DECR!$D4)</f>
        <v>0</v>
      </c>
      <c r="I4" s="18">
        <f>Model!$W$25*((drdp!C4)*DECR!$B4+(drdp!F4)*DECR!$C4+(drdp!I4)*DECR!$D4)</f>
        <v>0</v>
      </c>
      <c r="J4" s="18">
        <f>Model!$W$25*((drdp!D4)*DECR!$B4+(drdp!G4)*DECR!$C4+(drdp!J4)*DECR!$D4)</f>
        <v>0</v>
      </c>
      <c r="K4" s="21">
        <f t="shared" ref="K4:M11" si="1">K3+E4^2</f>
        <v>0</v>
      </c>
      <c r="L4" s="21">
        <f t="shared" si="1"/>
        <v>0</v>
      </c>
      <c r="M4" s="21">
        <f t="shared" si="1"/>
        <v>0</v>
      </c>
      <c r="N4" s="21">
        <f t="shared" ref="N4:N11" si="2">N3+E4*F4</f>
        <v>0</v>
      </c>
      <c r="O4" s="21">
        <f t="shared" ref="O4:O11" si="3">O3+E4*G4</f>
        <v>0</v>
      </c>
      <c r="P4" s="21">
        <f t="shared" ref="P4:P11" si="4">P3+F4*G4</f>
        <v>0</v>
      </c>
      <c r="Q4" s="19">
        <f>K3+H4^2</f>
        <v>0</v>
      </c>
      <c r="R4" s="19">
        <f t="shared" ref="R4:S7" si="5">L3+I4^2</f>
        <v>0</v>
      </c>
      <c r="S4" s="19">
        <f t="shared" si="5"/>
        <v>0</v>
      </c>
      <c r="T4" s="19">
        <f>N3+H4*I4</f>
        <v>0</v>
      </c>
      <c r="U4" s="19">
        <f>O3+H4*J4</f>
        <v>0</v>
      </c>
      <c r="V4" s="19">
        <f>P3+I4*J4</f>
        <v>0</v>
      </c>
    </row>
    <row r="5" spans="1:22" x14ac:dyDescent="0.25">
      <c r="A5" s="26">
        <f>Wellpath!E5</f>
        <v>200</v>
      </c>
      <c r="B5" s="22">
        <v>0</v>
      </c>
      <c r="C5" s="22">
        <v>0</v>
      </c>
      <c r="D5" s="22">
        <v>1</v>
      </c>
      <c r="E5" s="20">
        <f>Model!$W$25*((drdp!B5+drdp!K5)*DECR!$B5+(drdp!E5+drdp!N5)*DECR!$C5+(drdp!H5+drdp!Q5)*DECR!$D5)</f>
        <v>0</v>
      </c>
      <c r="F5" s="20">
        <f>Model!$W$25*((drdp!C5+drdp!L5)*DECR!$B5+(drdp!F5+drdp!O5)*DECR!$C5+(drdp!I5+drdp!R5)*DECR!$D5)</f>
        <v>0</v>
      </c>
      <c r="G5" s="20">
        <f>Model!$W$25*((drdp!D5+drdp!M5)*DECR!$B5+(drdp!G5+drdp!P5)*DECR!$C5+(drdp!J5+drdp!S5)*DECR!$D5)</f>
        <v>0</v>
      </c>
      <c r="H5" s="18">
        <f>Model!$W$25*((drdp!B5)*DECR!$B5+(drdp!E5)*DECR!$C5+(drdp!H5)*DECR!$D5)</f>
        <v>0</v>
      </c>
      <c r="I5" s="18">
        <f>Model!$W$25*((drdp!C5)*DECR!$B5+(drdp!F5)*DECR!$C5+(drdp!I5)*DECR!$D5)</f>
        <v>0</v>
      </c>
      <c r="J5" s="18">
        <f>Model!$W$25*((drdp!D5)*DECR!$B5+(drdp!G5)*DECR!$C5+(drdp!J5)*DECR!$D5)</f>
        <v>0</v>
      </c>
      <c r="K5" s="21">
        <f>K4+E5^2</f>
        <v>0</v>
      </c>
      <c r="L5" s="21">
        <f t="shared" si="1"/>
        <v>0</v>
      </c>
      <c r="M5" s="21">
        <f t="shared" si="1"/>
        <v>0</v>
      </c>
      <c r="N5" s="21">
        <f t="shared" si="2"/>
        <v>0</v>
      </c>
      <c r="O5" s="21">
        <f t="shared" si="3"/>
        <v>0</v>
      </c>
      <c r="P5" s="21">
        <f t="shared" si="4"/>
        <v>0</v>
      </c>
      <c r="Q5" s="19">
        <f t="shared" ref="Q5:Q7" si="6">K4+H5^2</f>
        <v>0</v>
      </c>
      <c r="R5" s="19">
        <f t="shared" si="5"/>
        <v>0</v>
      </c>
      <c r="S5" s="19">
        <f t="shared" si="5"/>
        <v>0</v>
      </c>
      <c r="T5" s="19">
        <f t="shared" ref="T5:T7" si="7">N4+H5*I5</f>
        <v>0</v>
      </c>
      <c r="U5" s="19">
        <f t="shared" ref="U5:U7" si="8">O4+H5*J5</f>
        <v>0</v>
      </c>
      <c r="V5" s="19">
        <f t="shared" ref="V5:V7" si="9">P4+I5*J5</f>
        <v>0</v>
      </c>
    </row>
    <row r="6" spans="1:22" x14ac:dyDescent="0.25">
      <c r="A6" s="26">
        <f>Wellpath!E6</f>
        <v>300</v>
      </c>
      <c r="B6" s="22">
        <v>0</v>
      </c>
      <c r="C6" s="22">
        <v>0</v>
      </c>
      <c r="D6" s="22">
        <v>1</v>
      </c>
      <c r="E6" s="20">
        <f>Model!$W$25*((drdp!B6+drdp!K6)*DECR!$B6+(drdp!E6+drdp!N6)*DECR!$C6+(drdp!H6+drdp!Q6)*DECR!$D6)</f>
        <v>0</v>
      </c>
      <c r="F6" s="20">
        <f>Model!$W$25*((drdp!C6+drdp!L6)*DECR!$B6+(drdp!F6+drdp!O6)*DECR!$C6+(drdp!I6+drdp!R6)*DECR!$D6)</f>
        <v>0</v>
      </c>
      <c r="G6" s="20">
        <f>Model!$W$25*((drdp!D6+drdp!M6)*DECR!$B6+(drdp!G6+drdp!P6)*DECR!$C6+(drdp!J6+drdp!S6)*DECR!$D6)</f>
        <v>0</v>
      </c>
      <c r="H6" s="18">
        <f>Model!$W$25*((drdp!B6)*DECR!$B6+(drdp!E6)*DECR!$C6+(drdp!H6)*DECR!$D6)</f>
        <v>0</v>
      </c>
      <c r="I6" s="18">
        <f>Model!$W$25*((drdp!C6)*DECR!$B6+(drdp!F6)*DECR!$C6+(drdp!I6)*DECR!$D6)</f>
        <v>0</v>
      </c>
      <c r="J6" s="18">
        <f>Model!$W$25*((drdp!D6)*DECR!$B6+(drdp!G6)*DECR!$C6+(drdp!J6)*DECR!$D6)</f>
        <v>0</v>
      </c>
      <c r="K6" s="21">
        <f t="shared" si="1"/>
        <v>0</v>
      </c>
      <c r="L6" s="21">
        <f t="shared" si="1"/>
        <v>0</v>
      </c>
      <c r="M6" s="21">
        <f t="shared" si="1"/>
        <v>0</v>
      </c>
      <c r="N6" s="21">
        <f t="shared" si="2"/>
        <v>0</v>
      </c>
      <c r="O6" s="21">
        <f t="shared" si="3"/>
        <v>0</v>
      </c>
      <c r="P6" s="21">
        <f t="shared" si="4"/>
        <v>0</v>
      </c>
      <c r="Q6" s="19">
        <f t="shared" si="6"/>
        <v>0</v>
      </c>
      <c r="R6" s="19">
        <f t="shared" si="5"/>
        <v>0</v>
      </c>
      <c r="S6" s="19">
        <f t="shared" si="5"/>
        <v>0</v>
      </c>
      <c r="T6" s="19">
        <f t="shared" si="7"/>
        <v>0</v>
      </c>
      <c r="U6" s="19">
        <f t="shared" si="8"/>
        <v>0</v>
      </c>
      <c r="V6" s="19">
        <f t="shared" si="9"/>
        <v>0</v>
      </c>
    </row>
    <row r="7" spans="1:22" x14ac:dyDescent="0.25">
      <c r="A7" s="26">
        <f>Wellpath!E7</f>
        <v>400</v>
      </c>
      <c r="B7" s="22">
        <v>0</v>
      </c>
      <c r="C7" s="22">
        <v>0</v>
      </c>
      <c r="D7" s="22">
        <v>1</v>
      </c>
      <c r="E7" s="20">
        <f>Model!$W$25*((drdp!B7+drdp!K7)*DECR!$B7+(drdp!E7+drdp!N7)*DECR!$C7+(drdp!H7+drdp!Q7)*DECR!$D7)</f>
        <v>0</v>
      </c>
      <c r="F7" s="20">
        <f>Model!$W$25*((drdp!C7+drdp!L7)*DECR!$B7+(drdp!F7+drdp!O7)*DECR!$C7+(drdp!I7+drdp!R7)*DECR!$D7)</f>
        <v>0</v>
      </c>
      <c r="G7" s="20">
        <f>Model!$W$25*((drdp!D7+drdp!M7)*DECR!$B7+(drdp!G7+drdp!P7)*DECR!$C7+(drdp!J7+drdp!S7)*DECR!$D7)</f>
        <v>0</v>
      </c>
      <c r="H7" s="18">
        <f>Model!$W$25*((drdp!B7)*DECR!$B7+(drdp!E7)*DECR!$C7+(drdp!H7)*DECR!$D7)</f>
        <v>0</v>
      </c>
      <c r="I7" s="18">
        <f>Model!$W$25*((drdp!C7)*DECR!$B7+(drdp!F7)*DECR!$C7+(drdp!I7)*DECR!$D7)</f>
        <v>0</v>
      </c>
      <c r="J7" s="18">
        <f>Model!$W$25*((drdp!D7)*DECR!$B7+(drdp!G7)*DECR!$C7+(drdp!J7)*DECR!$D7)</f>
        <v>0</v>
      </c>
      <c r="K7" s="21">
        <f t="shared" si="1"/>
        <v>0</v>
      </c>
      <c r="L7" s="21">
        <f t="shared" si="1"/>
        <v>0</v>
      </c>
      <c r="M7" s="21">
        <f t="shared" si="1"/>
        <v>0</v>
      </c>
      <c r="N7" s="21">
        <f t="shared" si="2"/>
        <v>0</v>
      </c>
      <c r="O7" s="21">
        <f t="shared" si="3"/>
        <v>0</v>
      </c>
      <c r="P7" s="21">
        <f t="shared" si="4"/>
        <v>0</v>
      </c>
      <c r="Q7" s="19">
        <f t="shared" si="6"/>
        <v>0</v>
      </c>
      <c r="R7" s="19">
        <f t="shared" si="5"/>
        <v>0</v>
      </c>
      <c r="S7" s="19">
        <f t="shared" si="5"/>
        <v>0</v>
      </c>
      <c r="T7" s="19">
        <f t="shared" si="7"/>
        <v>0</v>
      </c>
      <c r="U7" s="19">
        <f t="shared" si="8"/>
        <v>0</v>
      </c>
      <c r="V7" s="19">
        <f t="shared" si="9"/>
        <v>0</v>
      </c>
    </row>
    <row r="8" spans="1:22" x14ac:dyDescent="0.25">
      <c r="A8" s="26">
        <f>Wellpath!E8</f>
        <v>500</v>
      </c>
      <c r="B8" s="22">
        <v>0</v>
      </c>
      <c r="C8" s="22">
        <v>0</v>
      </c>
      <c r="D8" s="22">
        <v>1</v>
      </c>
      <c r="E8" s="20">
        <f>Model!$W$25*((drdp!B8+drdp!K8)*DECR!$B8+(drdp!E8+drdp!N8)*DECR!$C8+(drdp!H8+drdp!Q8)*DECR!$D8)</f>
        <v>0</v>
      </c>
      <c r="F8" s="20">
        <f>Model!$W$25*((drdp!C8+drdp!L8)*DECR!$B8+(drdp!F8+drdp!O8)*DECR!$C8+(drdp!I8+drdp!R8)*DECR!$D8)</f>
        <v>0</v>
      </c>
      <c r="G8" s="20">
        <f>Model!$W$25*((drdp!D8+drdp!M8)*DECR!$B8+(drdp!G8+drdp!P8)*DECR!$C8+(drdp!J8+drdp!S8)*DECR!$D8)</f>
        <v>0</v>
      </c>
      <c r="H8" s="18">
        <f>Model!$W$25*((drdp!B8)*DECR!$B8+(drdp!E8)*DECR!$C8+(drdp!H8)*DECR!$D8)</f>
        <v>0</v>
      </c>
      <c r="I8" s="18">
        <f>Model!$W$25*((drdp!C8)*DECR!$B8+(drdp!F8)*DECR!$C8+(drdp!I8)*DECR!$D8)</f>
        <v>0</v>
      </c>
      <c r="J8" s="18">
        <f>Model!$W$25*((drdp!D8)*DECR!$B8+(drdp!G8)*DECR!$C8+(drdp!J8)*DECR!$D8)</f>
        <v>0</v>
      </c>
      <c r="K8" s="21">
        <f t="shared" si="1"/>
        <v>0</v>
      </c>
      <c r="L8" s="21">
        <f t="shared" si="1"/>
        <v>0</v>
      </c>
      <c r="M8" s="21">
        <f t="shared" si="1"/>
        <v>0</v>
      </c>
      <c r="N8" s="21">
        <f t="shared" si="2"/>
        <v>0</v>
      </c>
      <c r="O8" s="21">
        <f t="shared" si="3"/>
        <v>0</v>
      </c>
      <c r="P8" s="21">
        <f t="shared" si="4"/>
        <v>0</v>
      </c>
      <c r="Q8" s="19">
        <f t="shared" ref="Q8:Q71" si="10">K7+H8^2</f>
        <v>0</v>
      </c>
      <c r="R8" s="19">
        <f t="shared" ref="R8:R71" si="11">L7+I8^2</f>
        <v>0</v>
      </c>
      <c r="S8" s="19">
        <f t="shared" ref="S8:S71" si="12">M7+J8^2</f>
        <v>0</v>
      </c>
      <c r="T8" s="19">
        <f t="shared" ref="T8:T71" si="13">N7+H8*I8</f>
        <v>0</v>
      </c>
      <c r="U8" s="19">
        <f t="shared" ref="U8:U71" si="14">O7+H8*J8</f>
        <v>0</v>
      </c>
      <c r="V8" s="19">
        <f t="shared" ref="V8:V71" si="15">P7+I8*J8</f>
        <v>0</v>
      </c>
    </row>
    <row r="9" spans="1:22" x14ac:dyDescent="0.25">
      <c r="A9" s="26">
        <f>Wellpath!E9</f>
        <v>600</v>
      </c>
      <c r="B9" s="22">
        <v>0</v>
      </c>
      <c r="C9" s="22">
        <v>0</v>
      </c>
      <c r="D9" s="22">
        <v>1</v>
      </c>
      <c r="E9" s="20">
        <f>Model!$W$25*((drdp!B9+drdp!K9)*DECR!$B9+(drdp!E9+drdp!N9)*DECR!$C9+(drdp!H9+drdp!Q9)*DECR!$D9)</f>
        <v>0</v>
      </c>
      <c r="F9" s="20">
        <f>Model!$W$25*((drdp!C9+drdp!L9)*DECR!$B9+(drdp!F9+drdp!O9)*DECR!$C9+(drdp!I9+drdp!R9)*DECR!$D9)</f>
        <v>0</v>
      </c>
      <c r="G9" s="20">
        <f>Model!$W$25*((drdp!D9+drdp!M9)*DECR!$B9+(drdp!G9+drdp!P9)*DECR!$C9+(drdp!J9+drdp!S9)*DECR!$D9)</f>
        <v>0</v>
      </c>
      <c r="H9" s="18">
        <f>Model!$W$25*((drdp!B9)*DECR!$B9+(drdp!E9)*DECR!$C9+(drdp!H9)*DECR!$D9)</f>
        <v>0</v>
      </c>
      <c r="I9" s="18">
        <f>Model!$W$25*((drdp!C9)*DECR!$B9+(drdp!F9)*DECR!$C9+(drdp!I9)*DECR!$D9)</f>
        <v>0</v>
      </c>
      <c r="J9" s="18">
        <f>Model!$W$25*((drdp!D9)*DECR!$B9+(drdp!G9)*DECR!$C9+(drdp!J9)*DECR!$D9)</f>
        <v>0</v>
      </c>
      <c r="K9" s="21">
        <f t="shared" si="1"/>
        <v>0</v>
      </c>
      <c r="L9" s="21">
        <f t="shared" si="1"/>
        <v>0</v>
      </c>
      <c r="M9" s="21">
        <f t="shared" si="1"/>
        <v>0</v>
      </c>
      <c r="N9" s="21">
        <f t="shared" si="2"/>
        <v>0</v>
      </c>
      <c r="O9" s="21">
        <f t="shared" si="3"/>
        <v>0</v>
      </c>
      <c r="P9" s="21">
        <f t="shared" si="4"/>
        <v>0</v>
      </c>
      <c r="Q9" s="19">
        <f t="shared" si="10"/>
        <v>0</v>
      </c>
      <c r="R9" s="19">
        <f t="shared" si="11"/>
        <v>0</v>
      </c>
      <c r="S9" s="19">
        <f t="shared" si="12"/>
        <v>0</v>
      </c>
      <c r="T9" s="19">
        <f t="shared" si="13"/>
        <v>0</v>
      </c>
      <c r="U9" s="19">
        <f t="shared" si="14"/>
        <v>0</v>
      </c>
      <c r="V9" s="19">
        <f t="shared" si="15"/>
        <v>0</v>
      </c>
    </row>
    <row r="10" spans="1:22" x14ac:dyDescent="0.25">
      <c r="A10" s="26">
        <f>Wellpath!E10</f>
        <v>700</v>
      </c>
      <c r="B10" s="22">
        <v>0</v>
      </c>
      <c r="C10" s="22">
        <v>0</v>
      </c>
      <c r="D10" s="22">
        <v>1</v>
      </c>
      <c r="E10" s="20">
        <f>Model!$W$25*((drdp!B10+drdp!K10)*DECR!$B10+(drdp!E10+drdp!N10)*DECR!$C10+(drdp!H10+drdp!Q10)*DECR!$D10)</f>
        <v>0</v>
      </c>
      <c r="F10" s="20">
        <f>Model!$W$25*((drdp!C10+drdp!L10)*DECR!$B10+(drdp!F10+drdp!O10)*DECR!$C10+(drdp!I10+drdp!R10)*DECR!$D10)</f>
        <v>0</v>
      </c>
      <c r="G10" s="20">
        <f>Model!$W$25*((drdp!D10+drdp!M10)*DECR!$B10+(drdp!G10+drdp!P10)*DECR!$C10+(drdp!J10+drdp!S10)*DECR!$D10)</f>
        <v>0</v>
      </c>
      <c r="H10" s="18">
        <f>Model!$W$25*((drdp!B10)*DECR!$B10+(drdp!E10)*DECR!$C10+(drdp!H10)*DECR!$D10)</f>
        <v>0</v>
      </c>
      <c r="I10" s="18">
        <f>Model!$W$25*((drdp!C10)*DECR!$B10+(drdp!F10)*DECR!$C10+(drdp!I10)*DECR!$D10)</f>
        <v>0</v>
      </c>
      <c r="J10" s="18">
        <f>Model!$W$25*((drdp!D10)*DECR!$B10+(drdp!G10)*DECR!$C10+(drdp!J10)*DECR!$D10)</f>
        <v>0</v>
      </c>
      <c r="K10" s="21">
        <f t="shared" si="1"/>
        <v>0</v>
      </c>
      <c r="L10" s="21">
        <f t="shared" si="1"/>
        <v>0</v>
      </c>
      <c r="M10" s="21">
        <f t="shared" si="1"/>
        <v>0</v>
      </c>
      <c r="N10" s="21">
        <f t="shared" si="2"/>
        <v>0</v>
      </c>
      <c r="O10" s="21">
        <f t="shared" si="3"/>
        <v>0</v>
      </c>
      <c r="P10" s="21">
        <f t="shared" si="4"/>
        <v>0</v>
      </c>
      <c r="Q10" s="19">
        <f t="shared" si="10"/>
        <v>0</v>
      </c>
      <c r="R10" s="19">
        <f t="shared" si="11"/>
        <v>0</v>
      </c>
      <c r="S10" s="19">
        <f t="shared" si="12"/>
        <v>0</v>
      </c>
      <c r="T10" s="19">
        <f t="shared" si="13"/>
        <v>0</v>
      </c>
      <c r="U10" s="19">
        <f t="shared" si="14"/>
        <v>0</v>
      </c>
      <c r="V10" s="19">
        <f t="shared" si="15"/>
        <v>0</v>
      </c>
    </row>
    <row r="11" spans="1:22" x14ac:dyDescent="0.25">
      <c r="A11" s="26">
        <f>Wellpath!E11</f>
        <v>800</v>
      </c>
      <c r="B11" s="22">
        <v>0</v>
      </c>
      <c r="C11" s="22">
        <v>0</v>
      </c>
      <c r="D11" s="22">
        <v>1</v>
      </c>
      <c r="E11" s="20">
        <f>Model!$W$25*((drdp!B11+drdp!K11)*DECR!$B11+(drdp!E11+drdp!N11)*DECR!$C11+(drdp!H11+drdp!Q11)*DECR!$D11)</f>
        <v>0</v>
      </c>
      <c r="F11" s="20">
        <f>Model!$W$25*((drdp!C11+drdp!L11)*DECR!$B11+(drdp!F11+drdp!O11)*DECR!$C11+(drdp!I11+drdp!R11)*DECR!$D11)</f>
        <v>0</v>
      </c>
      <c r="G11" s="20">
        <f>Model!$W$25*((drdp!D11+drdp!M11)*DECR!$B11+(drdp!G11+drdp!P11)*DECR!$C11+(drdp!J11+drdp!S11)*DECR!$D11)</f>
        <v>0</v>
      </c>
      <c r="H11" s="18">
        <f>Model!$W$25*((drdp!B11)*DECR!$B11+(drdp!E11)*DECR!$C11+(drdp!H11)*DECR!$D11)</f>
        <v>0</v>
      </c>
      <c r="I11" s="18">
        <f>Model!$W$25*((drdp!C11)*DECR!$B11+(drdp!F11)*DECR!$C11+(drdp!I11)*DECR!$D11)</f>
        <v>0</v>
      </c>
      <c r="J11" s="18">
        <f>Model!$W$25*((drdp!D11)*DECR!$B11+(drdp!G11)*DECR!$C11+(drdp!J11)*DECR!$D11)</f>
        <v>0</v>
      </c>
      <c r="K11" s="21">
        <f t="shared" si="1"/>
        <v>0</v>
      </c>
      <c r="L11" s="21">
        <f t="shared" si="1"/>
        <v>0</v>
      </c>
      <c r="M11" s="21">
        <f t="shared" si="1"/>
        <v>0</v>
      </c>
      <c r="N11" s="21">
        <f t="shared" si="2"/>
        <v>0</v>
      </c>
      <c r="O11" s="21">
        <f t="shared" si="3"/>
        <v>0</v>
      </c>
      <c r="P11" s="21">
        <f t="shared" si="4"/>
        <v>0</v>
      </c>
      <c r="Q11" s="19">
        <f t="shared" si="10"/>
        <v>0</v>
      </c>
      <c r="R11" s="19">
        <f t="shared" si="11"/>
        <v>0</v>
      </c>
      <c r="S11" s="19">
        <f t="shared" si="12"/>
        <v>0</v>
      </c>
      <c r="T11" s="19">
        <f t="shared" si="13"/>
        <v>0</v>
      </c>
      <c r="U11" s="19">
        <f t="shared" si="14"/>
        <v>0</v>
      </c>
      <c r="V11" s="19">
        <f t="shared" si="15"/>
        <v>0</v>
      </c>
    </row>
    <row r="12" spans="1:22" x14ac:dyDescent="0.25">
      <c r="A12" s="26">
        <f>Wellpath!E12</f>
        <v>900</v>
      </c>
      <c r="B12" s="22">
        <v>0</v>
      </c>
      <c r="C12" s="22">
        <v>0</v>
      </c>
      <c r="D12" s="22">
        <v>1</v>
      </c>
      <c r="E12" s="20">
        <f>Model!$W$25*((drdp!B12+drdp!K12)*DECR!$B12+(drdp!E12+drdp!N12)*DECR!$C12+(drdp!H12+drdp!Q12)*DECR!$D12)</f>
        <v>0</v>
      </c>
      <c r="F12" s="20">
        <f>Model!$W$25*((drdp!C12+drdp!L12)*DECR!$B12+(drdp!F12+drdp!O12)*DECR!$C12+(drdp!I12+drdp!R12)*DECR!$D12)</f>
        <v>0</v>
      </c>
      <c r="G12" s="20">
        <f>Model!$W$25*((drdp!D12+drdp!M12)*DECR!$B12+(drdp!G12+drdp!P12)*DECR!$C12+(drdp!J12+drdp!S12)*DECR!$D12)</f>
        <v>0</v>
      </c>
      <c r="H12" s="18">
        <f>Model!$W$25*((drdp!B12)*DECR!$B12+(drdp!E12)*DECR!$C12+(drdp!H12)*DECR!$D12)</f>
        <v>0</v>
      </c>
      <c r="I12" s="18">
        <f>Model!$W$25*((drdp!C12)*DECR!$B12+(drdp!F12)*DECR!$C12+(drdp!I12)*DECR!$D12)</f>
        <v>0</v>
      </c>
      <c r="J12" s="18">
        <f>Model!$W$25*((drdp!D12)*DECR!$B12+(drdp!G12)*DECR!$C12+(drdp!J12)*DECR!$D12)</f>
        <v>0</v>
      </c>
      <c r="K12" s="21">
        <f t="shared" ref="K12:K75" si="16">K11+E12^2</f>
        <v>0</v>
      </c>
      <c r="L12" s="21">
        <f t="shared" ref="L12:L75" si="17">L11+F12^2</f>
        <v>0</v>
      </c>
      <c r="M12" s="21">
        <f t="shared" ref="M12:M75" si="18">M11+G12^2</f>
        <v>0</v>
      </c>
      <c r="N12" s="21">
        <f t="shared" ref="N12:N75" si="19">N11+E12*F12</f>
        <v>0</v>
      </c>
      <c r="O12" s="21">
        <f t="shared" ref="O12:O75" si="20">O11+E12*G12</f>
        <v>0</v>
      </c>
      <c r="P12" s="21">
        <f t="shared" ref="P12:P75" si="21">P11+F12*G12</f>
        <v>0</v>
      </c>
      <c r="Q12" s="19">
        <f t="shared" si="10"/>
        <v>0</v>
      </c>
      <c r="R12" s="19">
        <f t="shared" si="11"/>
        <v>0</v>
      </c>
      <c r="S12" s="19">
        <f t="shared" si="12"/>
        <v>0</v>
      </c>
      <c r="T12" s="19">
        <f t="shared" si="13"/>
        <v>0</v>
      </c>
      <c r="U12" s="19">
        <f t="shared" si="14"/>
        <v>0</v>
      </c>
      <c r="V12" s="19">
        <f t="shared" si="15"/>
        <v>0</v>
      </c>
    </row>
    <row r="13" spans="1:22" x14ac:dyDescent="0.25">
      <c r="A13" s="26">
        <f>Wellpath!E13</f>
        <v>1000</v>
      </c>
      <c r="B13" s="22">
        <v>0</v>
      </c>
      <c r="C13" s="22">
        <v>0</v>
      </c>
      <c r="D13" s="22">
        <v>1</v>
      </c>
      <c r="E13" s="20">
        <f>Model!$W$25*((drdp!B13+drdp!K13)*DECR!$B13+(drdp!E13+drdp!N13)*DECR!$C13+(drdp!H13+drdp!Q13)*DECR!$D13)</f>
        <v>0</v>
      </c>
      <c r="F13" s="20">
        <f>Model!$W$25*((drdp!C13+drdp!L13)*DECR!$B13+(drdp!F13+drdp!O13)*DECR!$C13+(drdp!I13+drdp!R13)*DECR!$D13)</f>
        <v>0</v>
      </c>
      <c r="G13" s="20">
        <f>Model!$W$25*((drdp!D13+drdp!M13)*DECR!$B13+(drdp!G13+drdp!P13)*DECR!$C13+(drdp!J13+drdp!S13)*DECR!$D13)</f>
        <v>0</v>
      </c>
      <c r="H13" s="18">
        <f>Model!$W$25*((drdp!B13)*DECR!$B13+(drdp!E13)*DECR!$C13+(drdp!H13)*DECR!$D13)</f>
        <v>0</v>
      </c>
      <c r="I13" s="18">
        <f>Model!$W$25*((drdp!C13)*DECR!$B13+(drdp!F13)*DECR!$C13+(drdp!I13)*DECR!$D13)</f>
        <v>0</v>
      </c>
      <c r="J13" s="18">
        <f>Model!$W$25*((drdp!D13)*DECR!$B13+(drdp!G13)*DECR!$C13+(drdp!J13)*DECR!$D13)</f>
        <v>0</v>
      </c>
      <c r="K13" s="21">
        <f t="shared" si="16"/>
        <v>0</v>
      </c>
      <c r="L13" s="21">
        <f t="shared" si="17"/>
        <v>0</v>
      </c>
      <c r="M13" s="21">
        <f t="shared" si="18"/>
        <v>0</v>
      </c>
      <c r="N13" s="21">
        <f t="shared" si="19"/>
        <v>0</v>
      </c>
      <c r="O13" s="21">
        <f t="shared" si="20"/>
        <v>0</v>
      </c>
      <c r="P13" s="21">
        <f t="shared" si="21"/>
        <v>0</v>
      </c>
      <c r="Q13" s="19">
        <f t="shared" si="10"/>
        <v>0</v>
      </c>
      <c r="R13" s="19">
        <f t="shared" si="11"/>
        <v>0</v>
      </c>
      <c r="S13" s="19">
        <f t="shared" si="12"/>
        <v>0</v>
      </c>
      <c r="T13" s="19">
        <f t="shared" si="13"/>
        <v>0</v>
      </c>
      <c r="U13" s="19">
        <f t="shared" si="14"/>
        <v>0</v>
      </c>
      <c r="V13" s="19">
        <f t="shared" si="15"/>
        <v>0</v>
      </c>
    </row>
    <row r="14" spans="1:22" x14ac:dyDescent="0.25">
      <c r="A14" s="26">
        <f>Wellpath!E14</f>
        <v>1100</v>
      </c>
      <c r="B14" s="22">
        <v>0</v>
      </c>
      <c r="C14" s="22">
        <v>0</v>
      </c>
      <c r="D14" s="22">
        <v>1</v>
      </c>
      <c r="E14" s="20">
        <f>Model!$W$25*((drdp!B14+drdp!K14)*DECR!$B14+(drdp!E14+drdp!N14)*DECR!$C14+(drdp!H14+drdp!Q14)*DECR!$D14)</f>
        <v>0</v>
      </c>
      <c r="F14" s="20">
        <f>Model!$W$25*((drdp!C14+drdp!L14)*DECR!$B14+(drdp!F14+drdp!O14)*DECR!$C14+(drdp!I14+drdp!R14)*DECR!$D14)</f>
        <v>0</v>
      </c>
      <c r="G14" s="20">
        <f>Model!$W$25*((drdp!D14+drdp!M14)*DECR!$B14+(drdp!G14+drdp!P14)*DECR!$C14+(drdp!J14+drdp!S14)*DECR!$D14)</f>
        <v>0</v>
      </c>
      <c r="H14" s="18">
        <f>Model!$W$25*((drdp!B14)*DECR!$B14+(drdp!E14)*DECR!$C14+(drdp!H14)*DECR!$D14)</f>
        <v>0</v>
      </c>
      <c r="I14" s="18">
        <f>Model!$W$25*((drdp!C14)*DECR!$B14+(drdp!F14)*DECR!$C14+(drdp!I14)*DECR!$D14)</f>
        <v>0</v>
      </c>
      <c r="J14" s="18">
        <f>Model!$W$25*((drdp!D14)*DECR!$B14+(drdp!G14)*DECR!$C14+(drdp!J14)*DECR!$D14)</f>
        <v>0</v>
      </c>
      <c r="K14" s="21">
        <f t="shared" si="16"/>
        <v>0</v>
      </c>
      <c r="L14" s="21">
        <f t="shared" si="17"/>
        <v>0</v>
      </c>
      <c r="M14" s="21">
        <f t="shared" si="18"/>
        <v>0</v>
      </c>
      <c r="N14" s="21">
        <f t="shared" si="19"/>
        <v>0</v>
      </c>
      <c r="O14" s="21">
        <f t="shared" si="20"/>
        <v>0</v>
      </c>
      <c r="P14" s="21">
        <f t="shared" si="21"/>
        <v>0</v>
      </c>
      <c r="Q14" s="19">
        <f t="shared" si="10"/>
        <v>0</v>
      </c>
      <c r="R14" s="19">
        <f t="shared" si="11"/>
        <v>0</v>
      </c>
      <c r="S14" s="19">
        <f t="shared" si="12"/>
        <v>0</v>
      </c>
      <c r="T14" s="19">
        <f t="shared" si="13"/>
        <v>0</v>
      </c>
      <c r="U14" s="19">
        <f t="shared" si="14"/>
        <v>0</v>
      </c>
      <c r="V14" s="19">
        <f t="shared" si="15"/>
        <v>0</v>
      </c>
    </row>
    <row r="15" spans="1:22" x14ac:dyDescent="0.25">
      <c r="A15" s="26">
        <f>Wellpath!E15</f>
        <v>1200</v>
      </c>
      <c r="B15" s="22">
        <v>0</v>
      </c>
      <c r="C15" s="22">
        <v>0</v>
      </c>
      <c r="D15" s="22">
        <v>1</v>
      </c>
      <c r="E15" s="20">
        <f>Model!$W$25*((drdp!B15+drdp!K15)*DECR!$B15+(drdp!E15+drdp!N15)*DECR!$C15+(drdp!H15+drdp!Q15)*DECR!$D15)</f>
        <v>0</v>
      </c>
      <c r="F15" s="20">
        <f>Model!$W$25*((drdp!C15+drdp!L15)*DECR!$B15+(drdp!F15+drdp!O15)*DECR!$C15+(drdp!I15+drdp!R15)*DECR!$D15)</f>
        <v>0</v>
      </c>
      <c r="G15" s="20">
        <f>Model!$W$25*((drdp!D15+drdp!M15)*DECR!$B15+(drdp!G15+drdp!P15)*DECR!$C15+(drdp!J15+drdp!S15)*DECR!$D15)</f>
        <v>0</v>
      </c>
      <c r="H15" s="18">
        <f>Model!$W$25*((drdp!B15)*DECR!$B15+(drdp!E15)*DECR!$C15+(drdp!H15)*DECR!$D15)</f>
        <v>0</v>
      </c>
      <c r="I15" s="18">
        <f>Model!$W$25*((drdp!C15)*DECR!$B15+(drdp!F15)*DECR!$C15+(drdp!I15)*DECR!$D15)</f>
        <v>0</v>
      </c>
      <c r="J15" s="18">
        <f>Model!$W$25*((drdp!D15)*DECR!$B15+(drdp!G15)*DECR!$C15+(drdp!J15)*DECR!$D15)</f>
        <v>0</v>
      </c>
      <c r="K15" s="21">
        <f t="shared" si="16"/>
        <v>0</v>
      </c>
      <c r="L15" s="21">
        <f t="shared" si="17"/>
        <v>0</v>
      </c>
      <c r="M15" s="21">
        <f t="shared" si="18"/>
        <v>0</v>
      </c>
      <c r="N15" s="21">
        <f t="shared" si="19"/>
        <v>0</v>
      </c>
      <c r="O15" s="21">
        <f t="shared" si="20"/>
        <v>0</v>
      </c>
      <c r="P15" s="21">
        <f t="shared" si="21"/>
        <v>0</v>
      </c>
      <c r="Q15" s="19">
        <f t="shared" si="10"/>
        <v>0</v>
      </c>
      <c r="R15" s="19">
        <f t="shared" si="11"/>
        <v>0</v>
      </c>
      <c r="S15" s="19">
        <f t="shared" si="12"/>
        <v>0</v>
      </c>
      <c r="T15" s="19">
        <f t="shared" si="13"/>
        <v>0</v>
      </c>
      <c r="U15" s="19">
        <f t="shared" si="14"/>
        <v>0</v>
      </c>
      <c r="V15" s="19">
        <f t="shared" si="15"/>
        <v>0</v>
      </c>
    </row>
    <row r="16" spans="1:22" x14ac:dyDescent="0.25">
      <c r="A16" s="26">
        <f>Wellpath!E16</f>
        <v>1300</v>
      </c>
      <c r="B16" s="22">
        <v>0</v>
      </c>
      <c r="C16" s="22">
        <v>0</v>
      </c>
      <c r="D16" s="22">
        <v>1</v>
      </c>
      <c r="E16" s="20">
        <f>Model!$W$25*((drdp!B16+drdp!K16)*DECR!$B16+(drdp!E16+drdp!N16)*DECR!$C16+(drdp!H16+drdp!Q16)*DECR!$D16)</f>
        <v>0</v>
      </c>
      <c r="F16" s="20">
        <f>Model!$W$25*((drdp!C16+drdp!L16)*DECR!$B16+(drdp!F16+drdp!O16)*DECR!$C16+(drdp!I16+drdp!R16)*DECR!$D16)</f>
        <v>0</v>
      </c>
      <c r="G16" s="20">
        <f>Model!$W$25*((drdp!D16+drdp!M16)*DECR!$B16+(drdp!G16+drdp!P16)*DECR!$C16+(drdp!J16+drdp!S16)*DECR!$D16)</f>
        <v>0</v>
      </c>
      <c r="H16" s="18">
        <f>Model!$W$25*((drdp!B16)*DECR!$B16+(drdp!E16)*DECR!$C16+(drdp!H16)*DECR!$D16)</f>
        <v>0</v>
      </c>
      <c r="I16" s="18">
        <f>Model!$W$25*((drdp!C16)*DECR!$B16+(drdp!F16)*DECR!$C16+(drdp!I16)*DECR!$D16)</f>
        <v>0</v>
      </c>
      <c r="J16" s="18">
        <f>Model!$W$25*((drdp!D16)*DECR!$B16+(drdp!G16)*DECR!$C16+(drdp!J16)*DECR!$D16)</f>
        <v>0</v>
      </c>
      <c r="K16" s="21">
        <f t="shared" si="16"/>
        <v>0</v>
      </c>
      <c r="L16" s="21">
        <f t="shared" si="17"/>
        <v>0</v>
      </c>
      <c r="M16" s="21">
        <f t="shared" si="18"/>
        <v>0</v>
      </c>
      <c r="N16" s="21">
        <f t="shared" si="19"/>
        <v>0</v>
      </c>
      <c r="O16" s="21">
        <f t="shared" si="20"/>
        <v>0</v>
      </c>
      <c r="P16" s="21">
        <f t="shared" si="21"/>
        <v>0</v>
      </c>
      <c r="Q16" s="19">
        <f t="shared" si="10"/>
        <v>0</v>
      </c>
      <c r="R16" s="19">
        <f t="shared" si="11"/>
        <v>0</v>
      </c>
      <c r="S16" s="19">
        <f t="shared" si="12"/>
        <v>0</v>
      </c>
      <c r="T16" s="19">
        <f t="shared" si="13"/>
        <v>0</v>
      </c>
      <c r="U16" s="19">
        <f t="shared" si="14"/>
        <v>0</v>
      </c>
      <c r="V16" s="19">
        <f t="shared" si="15"/>
        <v>0</v>
      </c>
    </row>
    <row r="17" spans="1:22" x14ac:dyDescent="0.25">
      <c r="A17" s="26">
        <f>Wellpath!E17</f>
        <v>1400</v>
      </c>
      <c r="B17" s="22">
        <v>0</v>
      </c>
      <c r="C17" s="22">
        <v>0</v>
      </c>
      <c r="D17" s="22">
        <v>1</v>
      </c>
      <c r="E17" s="20">
        <f>Model!$W$25*((drdp!B17+drdp!K17)*DECR!$B17+(drdp!E17+drdp!N17)*DECR!$C17+(drdp!H17+drdp!Q17)*DECR!$D17)</f>
        <v>0</v>
      </c>
      <c r="F17" s="20">
        <f>Model!$W$25*((drdp!C17+drdp!L17)*DECR!$B17+(drdp!F17+drdp!O17)*DECR!$C17+(drdp!I17+drdp!R17)*DECR!$D17)</f>
        <v>0</v>
      </c>
      <c r="G17" s="20">
        <f>Model!$W$25*((drdp!D17+drdp!M17)*DECR!$B17+(drdp!G17+drdp!P17)*DECR!$C17+(drdp!J17+drdp!S17)*DECR!$D17)</f>
        <v>0</v>
      </c>
      <c r="H17" s="18">
        <f>Model!$W$25*((drdp!B17)*DECR!$B17+(drdp!E17)*DECR!$C17+(drdp!H17)*DECR!$D17)</f>
        <v>0</v>
      </c>
      <c r="I17" s="18">
        <f>Model!$W$25*((drdp!C17)*DECR!$B17+(drdp!F17)*DECR!$C17+(drdp!I17)*DECR!$D17)</f>
        <v>0</v>
      </c>
      <c r="J17" s="18">
        <f>Model!$W$25*((drdp!D17)*DECR!$B17+(drdp!G17)*DECR!$C17+(drdp!J17)*DECR!$D17)</f>
        <v>0</v>
      </c>
      <c r="K17" s="21">
        <f t="shared" si="16"/>
        <v>0</v>
      </c>
      <c r="L17" s="21">
        <f t="shared" si="17"/>
        <v>0</v>
      </c>
      <c r="M17" s="21">
        <f t="shared" si="18"/>
        <v>0</v>
      </c>
      <c r="N17" s="21">
        <f t="shared" si="19"/>
        <v>0</v>
      </c>
      <c r="O17" s="21">
        <f t="shared" si="20"/>
        <v>0</v>
      </c>
      <c r="P17" s="21">
        <f t="shared" si="21"/>
        <v>0</v>
      </c>
      <c r="Q17" s="19">
        <f t="shared" si="10"/>
        <v>0</v>
      </c>
      <c r="R17" s="19">
        <f t="shared" si="11"/>
        <v>0</v>
      </c>
      <c r="S17" s="19">
        <f t="shared" si="12"/>
        <v>0</v>
      </c>
      <c r="T17" s="19">
        <f t="shared" si="13"/>
        <v>0</v>
      </c>
      <c r="U17" s="19">
        <f t="shared" si="14"/>
        <v>0</v>
      </c>
      <c r="V17" s="19">
        <f t="shared" si="15"/>
        <v>0</v>
      </c>
    </row>
    <row r="18" spans="1:22" x14ac:dyDescent="0.25">
      <c r="A18" s="26">
        <f>Wellpath!E18</f>
        <v>1500</v>
      </c>
      <c r="B18" s="22">
        <v>0</v>
      </c>
      <c r="C18" s="22">
        <v>0</v>
      </c>
      <c r="D18" s="22">
        <v>1</v>
      </c>
      <c r="E18" s="20">
        <f>Model!$W$25*((drdp!B18+drdp!K18)*DECR!$B18+(drdp!E18+drdp!N18)*DECR!$C18+(drdp!H18+drdp!Q18)*DECR!$D18)</f>
        <v>0</v>
      </c>
      <c r="F18" s="20">
        <f>Model!$W$25*((drdp!C18+drdp!L18)*DECR!$B18+(drdp!F18+drdp!O18)*DECR!$C18+(drdp!I18+drdp!R18)*DECR!$D18)</f>
        <v>0</v>
      </c>
      <c r="G18" s="20">
        <f>Model!$W$25*((drdp!D18+drdp!M18)*DECR!$B18+(drdp!G18+drdp!P18)*DECR!$C18+(drdp!J18+drdp!S18)*DECR!$D18)</f>
        <v>0</v>
      </c>
      <c r="H18" s="18">
        <f>Model!$W$25*((drdp!B18)*DECR!$B18+(drdp!E18)*DECR!$C18+(drdp!H18)*DECR!$D18)</f>
        <v>0</v>
      </c>
      <c r="I18" s="18">
        <f>Model!$W$25*((drdp!C18)*DECR!$B18+(drdp!F18)*DECR!$C18+(drdp!I18)*DECR!$D18)</f>
        <v>0</v>
      </c>
      <c r="J18" s="18">
        <f>Model!$W$25*((drdp!D18)*DECR!$B18+(drdp!G18)*DECR!$C18+(drdp!J18)*DECR!$D18)</f>
        <v>0</v>
      </c>
      <c r="K18" s="21">
        <f t="shared" si="16"/>
        <v>0</v>
      </c>
      <c r="L18" s="21">
        <f t="shared" si="17"/>
        <v>0</v>
      </c>
      <c r="M18" s="21">
        <f t="shared" si="18"/>
        <v>0</v>
      </c>
      <c r="N18" s="21">
        <f t="shared" si="19"/>
        <v>0</v>
      </c>
      <c r="O18" s="21">
        <f t="shared" si="20"/>
        <v>0</v>
      </c>
      <c r="P18" s="21">
        <f t="shared" si="21"/>
        <v>0</v>
      </c>
      <c r="Q18" s="19">
        <f t="shared" si="10"/>
        <v>0</v>
      </c>
      <c r="R18" s="19">
        <f t="shared" si="11"/>
        <v>0</v>
      </c>
      <c r="S18" s="19">
        <f t="shared" si="12"/>
        <v>0</v>
      </c>
      <c r="T18" s="19">
        <f t="shared" si="13"/>
        <v>0</v>
      </c>
      <c r="U18" s="19">
        <f t="shared" si="14"/>
        <v>0</v>
      </c>
      <c r="V18" s="19">
        <f t="shared" si="15"/>
        <v>0</v>
      </c>
    </row>
    <row r="19" spans="1:22" x14ac:dyDescent="0.25">
      <c r="A19" s="26">
        <f>Wellpath!E19</f>
        <v>1600</v>
      </c>
      <c r="B19" s="22">
        <v>0</v>
      </c>
      <c r="C19" s="22">
        <v>0</v>
      </c>
      <c r="D19" s="22">
        <v>1</v>
      </c>
      <c r="E19" s="20">
        <f>Model!$W$25*((drdp!B19+drdp!K19)*DECR!$B19+(drdp!E19+drdp!N19)*DECR!$C19+(drdp!H19+drdp!Q19)*DECR!$D19)</f>
        <v>0</v>
      </c>
      <c r="F19" s="20">
        <f>Model!$W$25*((drdp!C19+drdp!L19)*DECR!$B19+(drdp!F19+drdp!O19)*DECR!$C19+(drdp!I19+drdp!R19)*DECR!$D19)</f>
        <v>0</v>
      </c>
      <c r="G19" s="20">
        <f>Model!$W$25*((drdp!D19+drdp!M19)*DECR!$B19+(drdp!G19+drdp!P19)*DECR!$C19+(drdp!J19+drdp!S19)*DECR!$D19)</f>
        <v>0</v>
      </c>
      <c r="H19" s="18">
        <f>Model!$W$25*((drdp!B19)*DECR!$B19+(drdp!E19)*DECR!$C19+(drdp!H19)*DECR!$D19)</f>
        <v>0</v>
      </c>
      <c r="I19" s="18">
        <f>Model!$W$25*((drdp!C19)*DECR!$B19+(drdp!F19)*DECR!$C19+(drdp!I19)*DECR!$D19)</f>
        <v>0</v>
      </c>
      <c r="J19" s="18">
        <f>Model!$W$25*((drdp!D19)*DECR!$B19+(drdp!G19)*DECR!$C19+(drdp!J19)*DECR!$D19)</f>
        <v>0</v>
      </c>
      <c r="K19" s="21">
        <f t="shared" si="16"/>
        <v>0</v>
      </c>
      <c r="L19" s="21">
        <f t="shared" si="17"/>
        <v>0</v>
      </c>
      <c r="M19" s="21">
        <f t="shared" si="18"/>
        <v>0</v>
      </c>
      <c r="N19" s="21">
        <f t="shared" si="19"/>
        <v>0</v>
      </c>
      <c r="O19" s="21">
        <f t="shared" si="20"/>
        <v>0</v>
      </c>
      <c r="P19" s="21">
        <f t="shared" si="21"/>
        <v>0</v>
      </c>
      <c r="Q19" s="19">
        <f t="shared" si="10"/>
        <v>0</v>
      </c>
      <c r="R19" s="19">
        <f t="shared" si="11"/>
        <v>0</v>
      </c>
      <c r="S19" s="19">
        <f t="shared" si="12"/>
        <v>0</v>
      </c>
      <c r="T19" s="19">
        <f t="shared" si="13"/>
        <v>0</v>
      </c>
      <c r="U19" s="19">
        <f t="shared" si="14"/>
        <v>0</v>
      </c>
      <c r="V19" s="19">
        <f t="shared" si="15"/>
        <v>0</v>
      </c>
    </row>
    <row r="20" spans="1:22" x14ac:dyDescent="0.25">
      <c r="A20" s="26">
        <f>Wellpath!E20</f>
        <v>1700</v>
      </c>
      <c r="B20" s="22">
        <v>0</v>
      </c>
      <c r="C20" s="22">
        <v>0</v>
      </c>
      <c r="D20" s="22">
        <v>1</v>
      </c>
      <c r="E20" s="20">
        <f>Model!$W$25*((drdp!B20+drdp!K20)*DECR!$B20+(drdp!E20+drdp!N20)*DECR!$C20+(drdp!H20+drdp!Q20)*DECR!$D20)</f>
        <v>0</v>
      </c>
      <c r="F20" s="20">
        <f>Model!$W$25*((drdp!C20+drdp!L20)*DECR!$B20+(drdp!F20+drdp!O20)*DECR!$C20+(drdp!I20+drdp!R20)*DECR!$D20)</f>
        <v>0</v>
      </c>
      <c r="G20" s="20">
        <f>Model!$W$25*((drdp!D20+drdp!M20)*DECR!$B20+(drdp!G20+drdp!P20)*DECR!$C20+(drdp!J20+drdp!S20)*DECR!$D20)</f>
        <v>0</v>
      </c>
      <c r="H20" s="18">
        <f>Model!$W$25*((drdp!B20)*DECR!$B20+(drdp!E20)*DECR!$C20+(drdp!H20)*DECR!$D20)</f>
        <v>0</v>
      </c>
      <c r="I20" s="18">
        <f>Model!$W$25*((drdp!C20)*DECR!$B20+(drdp!F20)*DECR!$C20+(drdp!I20)*DECR!$D20)</f>
        <v>0</v>
      </c>
      <c r="J20" s="18">
        <f>Model!$W$25*((drdp!D20)*DECR!$B20+(drdp!G20)*DECR!$C20+(drdp!J20)*DECR!$D20)</f>
        <v>0</v>
      </c>
      <c r="K20" s="21">
        <f t="shared" si="16"/>
        <v>0</v>
      </c>
      <c r="L20" s="21">
        <f t="shared" si="17"/>
        <v>0</v>
      </c>
      <c r="M20" s="21">
        <f t="shared" si="18"/>
        <v>0</v>
      </c>
      <c r="N20" s="21">
        <f t="shared" si="19"/>
        <v>0</v>
      </c>
      <c r="O20" s="21">
        <f t="shared" si="20"/>
        <v>0</v>
      </c>
      <c r="P20" s="21">
        <f t="shared" si="21"/>
        <v>0</v>
      </c>
      <c r="Q20" s="19">
        <f t="shared" si="10"/>
        <v>0</v>
      </c>
      <c r="R20" s="19">
        <f t="shared" si="11"/>
        <v>0</v>
      </c>
      <c r="S20" s="19">
        <f t="shared" si="12"/>
        <v>0</v>
      </c>
      <c r="T20" s="19">
        <f t="shared" si="13"/>
        <v>0</v>
      </c>
      <c r="U20" s="19">
        <f t="shared" si="14"/>
        <v>0</v>
      </c>
      <c r="V20" s="19">
        <f t="shared" si="15"/>
        <v>0</v>
      </c>
    </row>
    <row r="21" spans="1:22" x14ac:dyDescent="0.25">
      <c r="A21" s="26">
        <f>Wellpath!E21</f>
        <v>1800</v>
      </c>
      <c r="B21" s="22">
        <v>0</v>
      </c>
      <c r="C21" s="22">
        <v>0</v>
      </c>
      <c r="D21" s="22">
        <v>1</v>
      </c>
      <c r="E21" s="20">
        <f>Model!$W$25*((drdp!B21+drdp!K21)*DECR!$B21+(drdp!E21+drdp!N21)*DECR!$C21+(drdp!H21+drdp!Q21)*DECR!$D21)</f>
        <v>0</v>
      </c>
      <c r="F21" s="20">
        <f>Model!$W$25*((drdp!C21+drdp!L21)*DECR!$B21+(drdp!F21+drdp!O21)*DECR!$C21+(drdp!I21+drdp!R21)*DECR!$D21)</f>
        <v>0</v>
      </c>
      <c r="G21" s="20">
        <f>Model!$W$25*((drdp!D21+drdp!M21)*DECR!$B21+(drdp!G21+drdp!P21)*DECR!$C21+(drdp!J21+drdp!S21)*DECR!$D21)</f>
        <v>0</v>
      </c>
      <c r="H21" s="18">
        <f>Model!$W$25*((drdp!B21)*DECR!$B21+(drdp!E21)*DECR!$C21+(drdp!H21)*DECR!$D21)</f>
        <v>0</v>
      </c>
      <c r="I21" s="18">
        <f>Model!$W$25*((drdp!C21)*DECR!$B21+(drdp!F21)*DECR!$C21+(drdp!I21)*DECR!$D21)</f>
        <v>0</v>
      </c>
      <c r="J21" s="18">
        <f>Model!$W$25*((drdp!D21)*DECR!$B21+(drdp!G21)*DECR!$C21+(drdp!J21)*DECR!$D21)</f>
        <v>0</v>
      </c>
      <c r="K21" s="21">
        <f t="shared" si="16"/>
        <v>0</v>
      </c>
      <c r="L21" s="21">
        <f t="shared" si="17"/>
        <v>0</v>
      </c>
      <c r="M21" s="21">
        <f t="shared" si="18"/>
        <v>0</v>
      </c>
      <c r="N21" s="21">
        <f t="shared" si="19"/>
        <v>0</v>
      </c>
      <c r="O21" s="21">
        <f t="shared" si="20"/>
        <v>0</v>
      </c>
      <c r="P21" s="21">
        <f t="shared" si="21"/>
        <v>0</v>
      </c>
      <c r="Q21" s="19">
        <f t="shared" si="10"/>
        <v>0</v>
      </c>
      <c r="R21" s="19">
        <f t="shared" si="11"/>
        <v>0</v>
      </c>
      <c r="S21" s="19">
        <f t="shared" si="12"/>
        <v>0</v>
      </c>
      <c r="T21" s="19">
        <f t="shared" si="13"/>
        <v>0</v>
      </c>
      <c r="U21" s="19">
        <f t="shared" si="14"/>
        <v>0</v>
      </c>
      <c r="V21" s="19">
        <f t="shared" si="15"/>
        <v>0</v>
      </c>
    </row>
    <row r="22" spans="1:22" x14ac:dyDescent="0.25">
      <c r="A22" s="26">
        <f>Wellpath!E22</f>
        <v>1900</v>
      </c>
      <c r="B22" s="22">
        <v>0</v>
      </c>
      <c r="C22" s="22">
        <v>0</v>
      </c>
      <c r="D22" s="22">
        <v>1</v>
      </c>
      <c r="E22" s="20">
        <f>Model!$W$25*((drdp!B22+drdp!K22)*DECR!$B22+(drdp!E22+drdp!N22)*DECR!$C22+(drdp!H22+drdp!Q22)*DECR!$D22)</f>
        <v>0</v>
      </c>
      <c r="F22" s="20">
        <f>Model!$W$25*((drdp!C22+drdp!L22)*DECR!$B22+(drdp!F22+drdp!O22)*DECR!$C22+(drdp!I22+drdp!R22)*DECR!$D22)</f>
        <v>0</v>
      </c>
      <c r="G22" s="20">
        <f>Model!$W$25*((drdp!D22+drdp!M22)*DECR!$B22+(drdp!G22+drdp!P22)*DECR!$C22+(drdp!J22+drdp!S22)*DECR!$D22)</f>
        <v>0</v>
      </c>
      <c r="H22" s="18">
        <f>Model!$W$25*((drdp!B22)*DECR!$B22+(drdp!E22)*DECR!$C22+(drdp!H22)*DECR!$D22)</f>
        <v>0</v>
      </c>
      <c r="I22" s="18">
        <f>Model!$W$25*((drdp!C22)*DECR!$B22+(drdp!F22)*DECR!$C22+(drdp!I22)*DECR!$D22)</f>
        <v>0</v>
      </c>
      <c r="J22" s="18">
        <f>Model!$W$25*((drdp!D22)*DECR!$B22+(drdp!G22)*DECR!$C22+(drdp!J22)*DECR!$D22)</f>
        <v>0</v>
      </c>
      <c r="K22" s="21">
        <f t="shared" si="16"/>
        <v>0</v>
      </c>
      <c r="L22" s="21">
        <f t="shared" si="17"/>
        <v>0</v>
      </c>
      <c r="M22" s="21">
        <f t="shared" si="18"/>
        <v>0</v>
      </c>
      <c r="N22" s="21">
        <f t="shared" si="19"/>
        <v>0</v>
      </c>
      <c r="O22" s="21">
        <f t="shared" si="20"/>
        <v>0</v>
      </c>
      <c r="P22" s="21">
        <f t="shared" si="21"/>
        <v>0</v>
      </c>
      <c r="Q22" s="19">
        <f t="shared" si="10"/>
        <v>0</v>
      </c>
      <c r="R22" s="19">
        <f t="shared" si="11"/>
        <v>0</v>
      </c>
      <c r="S22" s="19">
        <f t="shared" si="12"/>
        <v>0</v>
      </c>
      <c r="T22" s="19">
        <f t="shared" si="13"/>
        <v>0</v>
      </c>
      <c r="U22" s="19">
        <f t="shared" si="14"/>
        <v>0</v>
      </c>
      <c r="V22" s="19">
        <f t="shared" si="15"/>
        <v>0</v>
      </c>
    </row>
    <row r="23" spans="1:22" x14ac:dyDescent="0.25">
      <c r="A23" s="26">
        <f>Wellpath!E23</f>
        <v>2000</v>
      </c>
      <c r="B23" s="22">
        <v>0</v>
      </c>
      <c r="C23" s="22">
        <v>0</v>
      </c>
      <c r="D23" s="22">
        <v>1</v>
      </c>
      <c r="E23" s="20">
        <f>Model!$W$25*((drdp!B23+drdp!K23)*DECR!$B23+(drdp!E23+drdp!N23)*DECR!$C23+(drdp!H23+drdp!Q23)*DECR!$D23)</f>
        <v>0</v>
      </c>
      <c r="F23" s="20">
        <f>Model!$W$25*((drdp!C23+drdp!L23)*DECR!$B23+(drdp!F23+drdp!O23)*DECR!$C23+(drdp!I23+drdp!R23)*DECR!$D23)</f>
        <v>0</v>
      </c>
      <c r="G23" s="20">
        <f>Model!$W$25*((drdp!D23+drdp!M23)*DECR!$B23+(drdp!G23+drdp!P23)*DECR!$C23+(drdp!J23+drdp!S23)*DECR!$D23)</f>
        <v>0</v>
      </c>
      <c r="H23" s="18">
        <f>Model!$W$25*((drdp!B23)*DECR!$B23+(drdp!E23)*DECR!$C23+(drdp!H23)*DECR!$D23)</f>
        <v>0</v>
      </c>
      <c r="I23" s="18">
        <f>Model!$W$25*((drdp!C23)*DECR!$B23+(drdp!F23)*DECR!$C23+(drdp!I23)*DECR!$D23)</f>
        <v>0</v>
      </c>
      <c r="J23" s="18">
        <f>Model!$W$25*((drdp!D23)*DECR!$B23+(drdp!G23)*DECR!$C23+(drdp!J23)*DECR!$D23)</f>
        <v>0</v>
      </c>
      <c r="K23" s="21">
        <f t="shared" si="16"/>
        <v>0</v>
      </c>
      <c r="L23" s="21">
        <f t="shared" si="17"/>
        <v>0</v>
      </c>
      <c r="M23" s="21">
        <f t="shared" si="18"/>
        <v>0</v>
      </c>
      <c r="N23" s="21">
        <f t="shared" si="19"/>
        <v>0</v>
      </c>
      <c r="O23" s="21">
        <f t="shared" si="20"/>
        <v>0</v>
      </c>
      <c r="P23" s="21">
        <f t="shared" si="21"/>
        <v>0</v>
      </c>
      <c r="Q23" s="19">
        <f t="shared" si="10"/>
        <v>0</v>
      </c>
      <c r="R23" s="19">
        <f t="shared" si="11"/>
        <v>0</v>
      </c>
      <c r="S23" s="19">
        <f t="shared" si="12"/>
        <v>0</v>
      </c>
      <c r="T23" s="19">
        <f t="shared" si="13"/>
        <v>0</v>
      </c>
      <c r="U23" s="19">
        <f t="shared" si="14"/>
        <v>0</v>
      </c>
      <c r="V23" s="19">
        <f t="shared" si="15"/>
        <v>0</v>
      </c>
    </row>
    <row r="24" spans="1:22" x14ac:dyDescent="0.25">
      <c r="A24" s="26">
        <f>Wellpath!E24</f>
        <v>2100</v>
      </c>
      <c r="B24" s="22">
        <v>0</v>
      </c>
      <c r="C24" s="22">
        <v>0</v>
      </c>
      <c r="D24" s="22">
        <v>1</v>
      </c>
      <c r="E24" s="20">
        <f>Model!$W$25*((drdp!B24+drdp!K24)*DECR!$B24+(drdp!E24+drdp!N24)*DECR!$C24+(drdp!H24+drdp!Q24)*DECR!$D24)</f>
        <v>-6.4793383309850956E-5</v>
      </c>
      <c r="F24" s="20">
        <f>Model!$W$25*((drdp!C24+drdp!L24)*DECR!$B24+(drdp!F24+drdp!O24)*DECR!$C24+(drdp!I24+drdp!R24)*DECR!$D24)</f>
        <v>1.8554397355179284E-3</v>
      </c>
      <c r="G24" s="20">
        <f>Model!$W$25*((drdp!D24+drdp!M24)*DECR!$B24+(drdp!G24+drdp!P24)*DECR!$C24+(drdp!J24+drdp!S24)*DECR!$D24)</f>
        <v>0</v>
      </c>
      <c r="H24" s="18">
        <f>Model!$W$25*((drdp!B24)*DECR!$B24+(drdp!E24)*DECR!$C24+(drdp!H24)*DECR!$D24)</f>
        <v>-3.2396691654925478E-5</v>
      </c>
      <c r="I24" s="18">
        <f>Model!$W$25*((drdp!C24)*DECR!$B24+(drdp!F24)*DECR!$C24+(drdp!I24)*DECR!$D24)</f>
        <v>9.2771986775896421E-4</v>
      </c>
      <c r="J24" s="18">
        <f>Model!$W$25*((drdp!D24)*DECR!$B24+(drdp!G24)*DECR!$C24+(drdp!J24)*DECR!$D24)</f>
        <v>0</v>
      </c>
      <c r="K24" s="21">
        <f t="shared" si="16"/>
        <v>4.1981825207372724E-9</v>
      </c>
      <c r="L24" s="21">
        <f t="shared" si="17"/>
        <v>3.4426566121388404E-6</v>
      </c>
      <c r="M24" s="21">
        <f t="shared" si="18"/>
        <v>0</v>
      </c>
      <c r="N24" s="21">
        <f t="shared" si="19"/>
        <v>-1.2022021799174161E-7</v>
      </c>
      <c r="O24" s="21">
        <f t="shared" si="20"/>
        <v>0</v>
      </c>
      <c r="P24" s="21">
        <f t="shared" si="21"/>
        <v>0</v>
      </c>
      <c r="Q24" s="19">
        <f t="shared" si="10"/>
        <v>1.0495456301843181E-9</v>
      </c>
      <c r="R24" s="19">
        <f t="shared" si="11"/>
        <v>8.606641530347101E-7</v>
      </c>
      <c r="S24" s="19">
        <f t="shared" si="12"/>
        <v>0</v>
      </c>
      <c r="T24" s="19">
        <f t="shared" si="13"/>
        <v>-3.0055054497935403E-8</v>
      </c>
      <c r="U24" s="19">
        <f t="shared" si="14"/>
        <v>0</v>
      </c>
      <c r="V24" s="19">
        <f t="shared" si="15"/>
        <v>0</v>
      </c>
    </row>
    <row r="25" spans="1:22" x14ac:dyDescent="0.25">
      <c r="A25" s="26">
        <f>Wellpath!E25</f>
        <v>2200</v>
      </c>
      <c r="B25" s="22">
        <v>0</v>
      </c>
      <c r="C25" s="22">
        <v>0</v>
      </c>
      <c r="D25" s="22">
        <v>1</v>
      </c>
      <c r="E25" s="20">
        <f>Model!$W$25*((drdp!B25+drdp!K25)*DECR!$B25+(drdp!E25+drdp!N25)*DECR!$C25+(drdp!H25+drdp!Q25)*DECR!$D25)</f>
        <v>-1.2950782586279444E-4</v>
      </c>
      <c r="F25" s="20">
        <f>Model!$W$25*((drdp!C25+drdp!L25)*DECR!$B25+(drdp!F25+drdp!O25)*DECR!$C25+(drdp!I25+drdp!R25)*DECR!$D25)</f>
        <v>3.7086189035267104E-3</v>
      </c>
      <c r="G25" s="20">
        <f>Model!$W$25*((drdp!D25+drdp!M25)*DECR!$B25+(drdp!G25+drdp!P25)*DECR!$C25+(drdp!J25+drdp!S25)*DECR!$D25)</f>
        <v>0</v>
      </c>
      <c r="H25" s="18">
        <f>Model!$W$25*((drdp!B25)*DECR!$B25+(drdp!E25)*DECR!$C25+(drdp!H25)*DECR!$D25)</f>
        <v>-6.4753912931397222E-5</v>
      </c>
      <c r="I25" s="18">
        <f>Model!$W$25*((drdp!C25)*DECR!$B25+(drdp!F25)*DECR!$C25+(drdp!I25)*DECR!$D25)</f>
        <v>1.8543094517633552E-3</v>
      </c>
      <c r="J25" s="18">
        <f>Model!$W$25*((drdp!D25)*DECR!$B25+(drdp!G25)*DECR!$C25+(drdp!J25)*DECR!$D25)</f>
        <v>0</v>
      </c>
      <c r="K25" s="21">
        <f t="shared" si="16"/>
        <v>2.097045948044516E-8</v>
      </c>
      <c r="L25" s="21">
        <f t="shared" si="17"/>
        <v>1.7196510783734498E-5</v>
      </c>
      <c r="M25" s="21">
        <f t="shared" si="18"/>
        <v>0</v>
      </c>
      <c r="N25" s="21">
        <f t="shared" si="19"/>
        <v>-6.0051538914114654E-7</v>
      </c>
      <c r="O25" s="21">
        <f t="shared" si="20"/>
        <v>0</v>
      </c>
      <c r="P25" s="21">
        <f t="shared" si="21"/>
        <v>0</v>
      </c>
      <c r="Q25" s="19">
        <f t="shared" si="10"/>
        <v>8.3912517606642446E-9</v>
      </c>
      <c r="R25" s="19">
        <f t="shared" si="11"/>
        <v>6.8811201550377552E-6</v>
      </c>
      <c r="S25" s="19">
        <f t="shared" si="12"/>
        <v>0</v>
      </c>
      <c r="T25" s="19">
        <f t="shared" si="13"/>
        <v>-2.4029401077909284E-7</v>
      </c>
      <c r="U25" s="19">
        <f t="shared" si="14"/>
        <v>0</v>
      </c>
      <c r="V25" s="19">
        <f t="shared" si="15"/>
        <v>0</v>
      </c>
    </row>
    <row r="26" spans="1:22" x14ac:dyDescent="0.25">
      <c r="A26" s="26">
        <f>Wellpath!E26</f>
        <v>2300</v>
      </c>
      <c r="B26" s="22">
        <v>0</v>
      </c>
      <c r="C26" s="22">
        <v>0</v>
      </c>
      <c r="D26" s="22">
        <v>1</v>
      </c>
      <c r="E26" s="20">
        <f>Model!$W$25*((drdp!B26+drdp!K26)*DECR!$B26+(drdp!E26+drdp!N26)*DECR!$C26+(drdp!H26+drdp!Q26)*DECR!$D26)</f>
        <v>-1.9406448307907504E-4</v>
      </c>
      <c r="F26" s="20">
        <f>Model!$W$25*((drdp!C26+drdp!L26)*DECR!$B26+(drdp!F26+drdp!O26)*DECR!$C26+(drdp!I26+drdp!R26)*DECR!$D26)</f>
        <v>5.5572796906704826E-3</v>
      </c>
      <c r="G26" s="20">
        <f>Model!$W$25*((drdp!D26+drdp!M26)*DECR!$B26+(drdp!G26+drdp!P26)*DECR!$C26+(drdp!J26+drdp!S26)*DECR!$D26)</f>
        <v>0</v>
      </c>
      <c r="H26" s="18">
        <f>Model!$W$25*((drdp!B26)*DECR!$B26+(drdp!E26)*DECR!$C26+(drdp!H26)*DECR!$D26)</f>
        <v>-9.7032241539537695E-5</v>
      </c>
      <c r="I26" s="18">
        <f>Model!$W$25*((drdp!C26)*DECR!$B26+(drdp!F26)*DECR!$C26+(drdp!I26)*DECR!$D26)</f>
        <v>2.7786398453352465E-3</v>
      </c>
      <c r="J26" s="18">
        <f>Model!$W$25*((drdp!D26)*DECR!$B26+(drdp!G26)*DECR!$C26+(drdp!J26)*DECR!$D26)</f>
        <v>0</v>
      </c>
      <c r="K26" s="21">
        <f t="shared" si="16"/>
        <v>5.8631483073193761E-8</v>
      </c>
      <c r="L26" s="21">
        <f t="shared" si="17"/>
        <v>4.8079868344073111E-5</v>
      </c>
      <c r="M26" s="21">
        <f t="shared" si="18"/>
        <v>0</v>
      </c>
      <c r="N26" s="21">
        <f t="shared" si="19"/>
        <v>-1.6789859996369557E-6</v>
      </c>
      <c r="O26" s="21">
        <f t="shared" si="20"/>
        <v>0</v>
      </c>
      <c r="P26" s="21">
        <f t="shared" si="21"/>
        <v>0</v>
      </c>
      <c r="Q26" s="19">
        <f t="shared" si="10"/>
        <v>3.0385715378632347E-8</v>
      </c>
      <c r="R26" s="19">
        <f t="shared" si="11"/>
        <v>2.491735017381918E-5</v>
      </c>
      <c r="S26" s="19">
        <f t="shared" si="12"/>
        <v>0</v>
      </c>
      <c r="T26" s="19">
        <f t="shared" si="13"/>
        <v>-8.7013304176509992E-7</v>
      </c>
      <c r="U26" s="19">
        <f t="shared" si="14"/>
        <v>0</v>
      </c>
      <c r="V26" s="19">
        <f t="shared" si="15"/>
        <v>0</v>
      </c>
    </row>
    <row r="27" spans="1:22" x14ac:dyDescent="0.25">
      <c r="A27" s="26">
        <f>Wellpath!E27</f>
        <v>2400</v>
      </c>
      <c r="B27" s="22">
        <v>0</v>
      </c>
      <c r="C27" s="22">
        <v>0</v>
      </c>
      <c r="D27" s="22">
        <v>1</v>
      </c>
      <c r="E27" s="20">
        <f>Model!$W$25*((drdp!B27+drdp!K27)*DECR!$B27+(drdp!E27+drdp!N27)*DECR!$C27+(drdp!H27+drdp!Q27)*DECR!$D27)</f>
        <v>-2.5838470261606598E-4</v>
      </c>
      <c r="F27" s="20">
        <f>Model!$W$25*((drdp!C27+drdp!L27)*DECR!$B27+(drdp!F27+drdp!O27)*DECR!$C27+(drdp!I27+drdp!R27)*DECR!$D27)</f>
        <v>7.3991697885444933E-3</v>
      </c>
      <c r="G27" s="20">
        <f>Model!$W$25*((drdp!D27+drdp!M27)*DECR!$B27+(drdp!G27+drdp!P27)*DECR!$C27+(drdp!J27+drdp!S27)*DECR!$D27)</f>
        <v>0</v>
      </c>
      <c r="H27" s="18">
        <f>Model!$W$25*((drdp!B27)*DECR!$B27+(drdp!E27)*DECR!$C27+(drdp!H27)*DECR!$D27)</f>
        <v>-1.2919235130803275E-4</v>
      </c>
      <c r="I27" s="18">
        <f>Model!$W$25*((drdp!C27)*DECR!$B27+(drdp!F27)*DECR!$C27+(drdp!I27)*DECR!$D27)</f>
        <v>3.6995848942722397E-3</v>
      </c>
      <c r="J27" s="18">
        <f>Model!$W$25*((drdp!D27)*DECR!$B27+(drdp!G27)*DECR!$C27+(drdp!J27)*DECR!$D27)</f>
        <v>0</v>
      </c>
      <c r="K27" s="21">
        <f t="shared" si="16"/>
        <v>1.253941376191866E-7</v>
      </c>
      <c r="L27" s="21">
        <f t="shared" si="17"/>
        <v>1.0282758190378267E-4</v>
      </c>
      <c r="M27" s="21">
        <f t="shared" si="18"/>
        <v>0</v>
      </c>
      <c r="N27" s="21">
        <f t="shared" si="19"/>
        <v>-3.5908182850558044E-6</v>
      </c>
      <c r="O27" s="21">
        <f t="shared" si="20"/>
        <v>0</v>
      </c>
      <c r="P27" s="21">
        <f t="shared" si="21"/>
        <v>0</v>
      </c>
      <c r="Q27" s="19">
        <f t="shared" si="10"/>
        <v>7.5322146709691906E-8</v>
      </c>
      <c r="R27" s="19">
        <f t="shared" si="11"/>
        <v>6.1766796734000448E-5</v>
      </c>
      <c r="S27" s="19">
        <f t="shared" si="12"/>
        <v>0</v>
      </c>
      <c r="T27" s="19">
        <f t="shared" si="13"/>
        <v>-2.156944070991666E-6</v>
      </c>
      <c r="U27" s="19">
        <f t="shared" si="14"/>
        <v>0</v>
      </c>
      <c r="V27" s="19">
        <f t="shared" si="15"/>
        <v>0</v>
      </c>
    </row>
    <row r="28" spans="1:22" x14ac:dyDescent="0.25">
      <c r="A28" s="26">
        <f>Wellpath!E28</f>
        <v>2500</v>
      </c>
      <c r="B28" s="22">
        <v>0</v>
      </c>
      <c r="C28" s="22">
        <v>0</v>
      </c>
      <c r="D28" s="22">
        <v>1</v>
      </c>
      <c r="E28" s="20">
        <f>Model!$W$25*((drdp!B28+drdp!K28)*DECR!$B28+(drdp!E28+drdp!N28)*DECR!$C28+(drdp!H28+drdp!Q28)*DECR!$D28)</f>
        <v>-3.2239012019403217E-4</v>
      </c>
      <c r="F28" s="20">
        <f>Model!$W$25*((drdp!C28+drdp!L28)*DECR!$B28+(drdp!F28+drdp!O28)*DECR!$C28+(drdp!I28+drdp!R28)*DECR!$D28)</f>
        <v>9.2320451377859089E-3</v>
      </c>
      <c r="G28" s="20">
        <f>Model!$W$25*((drdp!D28+drdp!M28)*DECR!$B28+(drdp!G28+drdp!P28)*DECR!$C28+(drdp!J28+drdp!S28)*DECR!$D28)</f>
        <v>0</v>
      </c>
      <c r="H28" s="18">
        <f>Model!$W$25*((drdp!B28)*DECR!$B28+(drdp!E28)*DECR!$C28+(drdp!H28)*DECR!$D28)</f>
        <v>-1.6119506009701609E-4</v>
      </c>
      <c r="I28" s="18">
        <f>Model!$W$25*((drdp!C28)*DECR!$B28+(drdp!F28)*DECR!$C28+(drdp!I28)*DECR!$D28)</f>
        <v>4.6160225688929545E-3</v>
      </c>
      <c r="J28" s="18">
        <f>Model!$W$25*((drdp!D28)*DECR!$B28+(drdp!G28)*DECR!$C28+(drdp!J28)*DECR!$D28)</f>
        <v>0</v>
      </c>
      <c r="K28" s="21">
        <f t="shared" si="16"/>
        <v>2.2932952721790911E-7</v>
      </c>
      <c r="L28" s="21">
        <f t="shared" si="17"/>
        <v>1.8805823932989911E-4</v>
      </c>
      <c r="M28" s="21">
        <f t="shared" si="18"/>
        <v>0</v>
      </c>
      <c r="N28" s="21">
        <f t="shared" si="19"/>
        <v>-6.567138426663334E-6</v>
      </c>
      <c r="O28" s="21">
        <f t="shared" si="20"/>
        <v>0</v>
      </c>
      <c r="P28" s="21">
        <f t="shared" si="21"/>
        <v>0</v>
      </c>
      <c r="Q28" s="19">
        <f t="shared" si="10"/>
        <v>1.5137798501886723E-7</v>
      </c>
      <c r="R28" s="19">
        <f t="shared" si="11"/>
        <v>1.2413524626031177E-4</v>
      </c>
      <c r="S28" s="19">
        <f t="shared" si="12"/>
        <v>0</v>
      </c>
      <c r="T28" s="19">
        <f t="shared" si="13"/>
        <v>-4.3348983204576871E-6</v>
      </c>
      <c r="U28" s="19">
        <f t="shared" si="14"/>
        <v>0</v>
      </c>
      <c r="V28" s="19">
        <f t="shared" si="15"/>
        <v>0</v>
      </c>
    </row>
    <row r="29" spans="1:22" x14ac:dyDescent="0.25">
      <c r="A29" s="26">
        <f>Wellpath!E29</f>
        <v>2600</v>
      </c>
      <c r="B29" s="22">
        <v>0</v>
      </c>
      <c r="C29" s="22">
        <v>0</v>
      </c>
      <c r="D29" s="22">
        <v>1</v>
      </c>
      <c r="E29" s="20">
        <f>Model!$W$25*((drdp!B29+drdp!K29)*DECR!$B29+(drdp!E29+drdp!N29)*DECR!$C29+(drdp!H29+drdp!Q29)*DECR!$D29)</f>
        <v>-3.8600275507093257E-4</v>
      </c>
      <c r="F29" s="20">
        <f>Model!$W$25*((drdp!C29+drdp!L29)*DECR!$B29+(drdp!F29+drdp!O29)*DECR!$C29+(drdp!I29+drdp!R29)*DECR!$D29)</f>
        <v>1.1053672662114463E-2</v>
      </c>
      <c r="G29" s="20">
        <f>Model!$W$25*((drdp!D29+drdp!M29)*DECR!$B29+(drdp!G29+drdp!P29)*DECR!$C29+(drdp!J29+drdp!S29)*DECR!$D29)</f>
        <v>0</v>
      </c>
      <c r="H29" s="18">
        <f>Model!$W$25*((drdp!B29)*DECR!$B29+(drdp!E29)*DECR!$C29+(drdp!H29)*DECR!$D29)</f>
        <v>-1.9300137753546629E-4</v>
      </c>
      <c r="I29" s="18">
        <f>Model!$W$25*((drdp!C29)*DECR!$B29+(drdp!F29)*DECR!$C29+(drdp!I29)*DECR!$D29)</f>
        <v>5.5268363310572314E-3</v>
      </c>
      <c r="J29" s="18">
        <f>Model!$W$25*((drdp!D29)*DECR!$B29+(drdp!G29)*DECR!$C29+(drdp!J29)*DECR!$D29)</f>
        <v>0</v>
      </c>
      <c r="K29" s="21">
        <f t="shared" si="16"/>
        <v>3.7832765414025943E-7</v>
      </c>
      <c r="L29" s="21">
        <f t="shared" si="17"/>
        <v>3.1024191865107573E-4</v>
      </c>
      <c r="M29" s="21">
        <f t="shared" si="18"/>
        <v>0</v>
      </c>
      <c r="N29" s="21">
        <f t="shared" si="19"/>
        <v>-1.0833886527891766E-5</v>
      </c>
      <c r="O29" s="21">
        <f t="shared" si="20"/>
        <v>0</v>
      </c>
      <c r="P29" s="21">
        <f t="shared" si="21"/>
        <v>0</v>
      </c>
      <c r="Q29" s="19">
        <f t="shared" si="10"/>
        <v>2.6657905894849671E-7</v>
      </c>
      <c r="R29" s="19">
        <f t="shared" si="11"/>
        <v>2.1860415916019328E-4</v>
      </c>
      <c r="S29" s="19">
        <f t="shared" si="12"/>
        <v>0</v>
      </c>
      <c r="T29" s="19">
        <f t="shared" si="13"/>
        <v>-7.6338254519704412E-6</v>
      </c>
      <c r="U29" s="19">
        <f t="shared" si="14"/>
        <v>0</v>
      </c>
      <c r="V29" s="19">
        <f t="shared" si="15"/>
        <v>0</v>
      </c>
    </row>
    <row r="30" spans="1:22" x14ac:dyDescent="0.25">
      <c r="A30" s="26">
        <f>Wellpath!E30</f>
        <v>2700</v>
      </c>
      <c r="B30" s="22">
        <v>0</v>
      </c>
      <c r="C30" s="22">
        <v>0</v>
      </c>
      <c r="D30" s="22">
        <v>1</v>
      </c>
      <c r="E30" s="20">
        <f>Model!$W$25*((drdp!B30+drdp!K30)*DECR!$B30+(drdp!E30+drdp!N30)*DECR!$C30+(drdp!H30+drdp!Q30)*DECR!$D30)</f>
        <v>-4.4914510504994522E-4</v>
      </c>
      <c r="F30" s="20">
        <f>Model!$W$25*((drdp!C30+drdp!L30)*DECR!$B30+(drdp!F30+drdp!O30)*DECR!$C30+(drdp!I30+drdp!R30)*DECR!$D30)</f>
        <v>1.2861832988991968E-2</v>
      </c>
      <c r="G30" s="20">
        <f>Model!$W$25*((drdp!D30+drdp!M30)*DECR!$B30+(drdp!G30+drdp!P30)*DECR!$C30+(drdp!J30+drdp!S30)*DECR!$D30)</f>
        <v>0</v>
      </c>
      <c r="H30" s="18">
        <f>Model!$W$25*((drdp!B30)*DECR!$B30+(drdp!E30)*DECR!$C30+(drdp!H30)*DECR!$D30)</f>
        <v>-2.2457255252497261E-4</v>
      </c>
      <c r="I30" s="18">
        <f>Model!$W$25*((drdp!C30)*DECR!$B30+(drdp!F30)*DECR!$C30+(drdp!I30)*DECR!$D30)</f>
        <v>6.4309164944959842E-3</v>
      </c>
      <c r="J30" s="18">
        <f>Model!$W$25*((drdp!D30)*DECR!$B30+(drdp!G30)*DECR!$C30+(drdp!J30)*DECR!$D30)</f>
        <v>0</v>
      </c>
      <c r="K30" s="21">
        <f t="shared" si="16"/>
        <v>5.800589795305858E-7</v>
      </c>
      <c r="L30" s="21">
        <f t="shared" si="17"/>
        <v>4.7566866648779779E-4</v>
      </c>
      <c r="M30" s="21">
        <f t="shared" si="18"/>
        <v>0</v>
      </c>
      <c r="N30" s="21">
        <f t="shared" si="19"/>
        <v>-1.6610715856867414E-5</v>
      </c>
      <c r="O30" s="21">
        <f t="shared" si="20"/>
        <v>0</v>
      </c>
      <c r="P30" s="21">
        <f t="shared" si="21"/>
        <v>0</v>
      </c>
      <c r="Q30" s="19">
        <f t="shared" si="10"/>
        <v>4.28760485487841E-7</v>
      </c>
      <c r="R30" s="19">
        <f t="shared" si="11"/>
        <v>3.5159860561025623E-4</v>
      </c>
      <c r="S30" s="19">
        <f t="shared" si="12"/>
        <v>0</v>
      </c>
      <c r="T30" s="19">
        <f t="shared" si="13"/>
        <v>-1.2278093860135679E-5</v>
      </c>
      <c r="U30" s="19">
        <f t="shared" si="14"/>
        <v>0</v>
      </c>
      <c r="V30" s="19">
        <f t="shared" si="15"/>
        <v>0</v>
      </c>
    </row>
    <row r="31" spans="1:22" x14ac:dyDescent="0.25">
      <c r="A31" s="26">
        <f>Wellpath!E31</f>
        <v>2800</v>
      </c>
      <c r="B31" s="22">
        <v>0</v>
      </c>
      <c r="C31" s="22">
        <v>0</v>
      </c>
      <c r="D31" s="22">
        <v>1</v>
      </c>
      <c r="E31" s="20">
        <f>Model!$W$25*((drdp!B31+drdp!K31)*DECR!$B31+(drdp!E31+drdp!N31)*DECR!$C31+(drdp!H31+drdp!Q31)*DECR!$D31)</f>
        <v>-5.1174024090395423E-4</v>
      </c>
      <c r="F31" s="20">
        <f>Model!$W$25*((drdp!C31+drdp!L31)*DECR!$B31+(drdp!F31+drdp!O31)*DECR!$C31+(drdp!I31+drdp!R31)*DECR!$D31)</f>
        <v>1.4654323153585886E-2</v>
      </c>
      <c r="G31" s="20">
        <f>Model!$W$25*((drdp!D31+drdp!M31)*DECR!$B31+(drdp!G31+drdp!P31)*DECR!$C31+(drdp!J31+drdp!S31)*DECR!$D31)</f>
        <v>0</v>
      </c>
      <c r="H31" s="18">
        <f>Model!$W$25*((drdp!B31)*DECR!$B31+(drdp!E31)*DECR!$C31+(drdp!H31)*DECR!$D31)</f>
        <v>-2.5587012045197712E-4</v>
      </c>
      <c r="I31" s="18">
        <f>Model!$W$25*((drdp!C31)*DECR!$B31+(drdp!F31)*DECR!$C31+(drdp!I31)*DECR!$D31)</f>
        <v>7.3271615767929428E-3</v>
      </c>
      <c r="J31" s="18">
        <f>Model!$W$25*((drdp!D31)*DECR!$B31+(drdp!G31)*DECR!$C31+(drdp!J31)*DECR!$D31)</f>
        <v>0</v>
      </c>
      <c r="K31" s="21">
        <f t="shared" si="16"/>
        <v>8.4193705369102291E-7</v>
      </c>
      <c r="L31" s="21">
        <f t="shared" si="17"/>
        <v>6.9041785357752119E-4</v>
      </c>
      <c r="M31" s="21">
        <f t="shared" si="18"/>
        <v>0</v>
      </c>
      <c r="N31" s="21">
        <f t="shared" si="19"/>
        <v>-2.410992271776785E-5</v>
      </c>
      <c r="O31" s="21">
        <f t="shared" si="20"/>
        <v>0</v>
      </c>
      <c r="P31" s="21">
        <f t="shared" si="21"/>
        <v>0</v>
      </c>
      <c r="Q31" s="19">
        <f t="shared" si="10"/>
        <v>6.4552849807069511E-7</v>
      </c>
      <c r="R31" s="19">
        <f t="shared" si="11"/>
        <v>5.2935596326022865E-4</v>
      </c>
      <c r="S31" s="19">
        <f t="shared" si="12"/>
        <v>0</v>
      </c>
      <c r="T31" s="19">
        <f t="shared" si="13"/>
        <v>-1.8485517572092521E-5</v>
      </c>
      <c r="U31" s="19">
        <f t="shared" si="14"/>
        <v>0</v>
      </c>
      <c r="V31" s="19">
        <f t="shared" si="15"/>
        <v>0</v>
      </c>
    </row>
    <row r="32" spans="1:22" x14ac:dyDescent="0.25">
      <c r="A32" s="26">
        <f>Wellpath!E32</f>
        <v>2900</v>
      </c>
      <c r="B32" s="22">
        <v>0</v>
      </c>
      <c r="C32" s="22">
        <v>0</v>
      </c>
      <c r="D32" s="22">
        <v>1</v>
      </c>
      <c r="E32" s="20">
        <f>Model!$W$25*((drdp!B32+drdp!K32)*DECR!$B32+(drdp!E32+drdp!N32)*DECR!$C32+(drdp!H32+drdp!Q32)*DECR!$D32)</f>
        <v>-5.7371190010196299E-4</v>
      </c>
      <c r="F32" s="20">
        <f>Model!$W$25*((drdp!C32+drdp!L32)*DECR!$B32+(drdp!F32+drdp!O32)*DECR!$C32+(drdp!I32+drdp!R32)*DECR!$D32)</f>
        <v>1.642895928274259E-2</v>
      </c>
      <c r="G32" s="20">
        <f>Model!$W$25*((drdp!D32+drdp!M32)*DECR!$B32+(drdp!G32+drdp!P32)*DECR!$C32+(drdp!J32+drdp!S32)*DECR!$D32)</f>
        <v>0</v>
      </c>
      <c r="H32" s="18">
        <f>Model!$W$25*((drdp!B32)*DECR!$B32+(drdp!E32)*DECR!$C32+(drdp!H32)*DECR!$D32)</f>
        <v>-2.8685595005098149E-4</v>
      </c>
      <c r="I32" s="18">
        <f>Model!$W$25*((drdp!C32)*DECR!$B32+(drdp!F32)*DECR!$C32+(drdp!I32)*DECR!$D32)</f>
        <v>8.2144796413712948E-3</v>
      </c>
      <c r="J32" s="18">
        <f>Model!$W$25*((drdp!D32)*DECR!$B32+(drdp!G32)*DECR!$C32+(drdp!J32)*DECR!$D32)</f>
        <v>0</v>
      </c>
      <c r="K32" s="21">
        <f t="shared" si="16"/>
        <v>1.1710823980096278E-6</v>
      </c>
      <c r="L32" s="21">
        <f t="shared" si="17"/>
        <v>9.6032855669153509E-4</v>
      </c>
      <c r="M32" s="21">
        <f t="shared" si="18"/>
        <v>0</v>
      </c>
      <c r="N32" s="21">
        <f t="shared" si="19"/>
        <v>-3.353541216456788E-5</v>
      </c>
      <c r="O32" s="21">
        <f t="shared" si="20"/>
        <v>0</v>
      </c>
      <c r="P32" s="21">
        <f t="shared" si="21"/>
        <v>0</v>
      </c>
      <c r="Q32" s="19">
        <f t="shared" si="10"/>
        <v>9.242233897706741E-7</v>
      </c>
      <c r="R32" s="19">
        <f t="shared" si="11"/>
        <v>7.5789552935602469E-4</v>
      </c>
      <c r="S32" s="19">
        <f t="shared" si="12"/>
        <v>0</v>
      </c>
      <c r="T32" s="19">
        <f t="shared" si="13"/>
        <v>-2.6466295079467859E-5</v>
      </c>
      <c r="U32" s="19">
        <f t="shared" si="14"/>
        <v>0</v>
      </c>
      <c r="V32" s="19">
        <f t="shared" si="15"/>
        <v>0</v>
      </c>
    </row>
    <row r="33" spans="1:23" x14ac:dyDescent="0.25">
      <c r="A33" s="26">
        <f>Wellpath!E33</f>
        <v>3000</v>
      </c>
      <c r="B33" s="22">
        <v>0</v>
      </c>
      <c r="C33" s="22">
        <v>0</v>
      </c>
      <c r="D33" s="22">
        <v>1</v>
      </c>
      <c r="E33" s="20">
        <f>Model!$W$25*((drdp!B33+drdp!K33)*DECR!$B33+(drdp!E33+drdp!N33)*DECR!$C33+(drdp!H33+drdp!Q33)*DECR!$D33)</f>
        <v>-6.3498457972323979E-4</v>
      </c>
      <c r="F33" s="20">
        <f>Model!$W$25*((drdp!C33+drdp!L33)*DECR!$B33+(drdp!F33+drdp!O33)*DECR!$C33+(drdp!I33+drdp!R33)*DECR!$D33)</f>
        <v>1.8183579255700414E-2</v>
      </c>
      <c r="G33" s="20">
        <f>Model!$W$25*((drdp!D33+drdp!M33)*DECR!$B33+(drdp!G33+drdp!P33)*DECR!$C33+(drdp!J33+drdp!S33)*DECR!$D33)</f>
        <v>0</v>
      </c>
      <c r="H33" s="18">
        <f>Model!$W$25*((drdp!B33)*DECR!$B33+(drdp!E33)*DECR!$C33+(drdp!H33)*DECR!$D33)</f>
        <v>-3.1749228986162049E-4</v>
      </c>
      <c r="I33" s="18">
        <f>Model!$W$25*((drdp!C33)*DECR!$B33+(drdp!F33)*DECR!$C33+(drdp!I33)*DECR!$D33)</f>
        <v>9.0917896278502244E-3</v>
      </c>
      <c r="J33" s="18">
        <f>Model!$W$25*((drdp!D33)*DECR!$B33+(drdp!G33)*DECR!$C33+(drdp!J33)*DECR!$D33)</f>
        <v>0</v>
      </c>
      <c r="K33" s="21">
        <f t="shared" si="16"/>
        <v>1.5742878144959272E-6</v>
      </c>
      <c r="L33" s="21">
        <f t="shared" si="17"/>
        <v>1.2909711112398736E-3</v>
      </c>
      <c r="M33" s="21">
        <f t="shared" si="18"/>
        <v>0</v>
      </c>
      <c r="N33" s="21">
        <f t="shared" si="19"/>
        <v>-4.5081704596113033E-5</v>
      </c>
      <c r="O33" s="21">
        <f t="shared" si="20"/>
        <v>0</v>
      </c>
      <c r="P33" s="21">
        <f t="shared" si="21"/>
        <v>0</v>
      </c>
      <c r="Q33" s="19">
        <f t="shared" si="10"/>
        <v>1.2718837521312031E-6</v>
      </c>
      <c r="R33" s="19">
        <f t="shared" si="11"/>
        <v>1.0429891953286201E-3</v>
      </c>
      <c r="S33" s="19">
        <f t="shared" si="12"/>
        <v>0</v>
      </c>
      <c r="T33" s="19">
        <f t="shared" si="13"/>
        <v>-3.6421985272454175E-5</v>
      </c>
      <c r="U33" s="19">
        <f t="shared" si="14"/>
        <v>0</v>
      </c>
      <c r="V33" s="19">
        <f t="shared" si="15"/>
        <v>0</v>
      </c>
    </row>
    <row r="34" spans="1:23" x14ac:dyDescent="0.25">
      <c r="A34" s="26">
        <f>Wellpath!E34</f>
        <v>3100</v>
      </c>
      <c r="B34" s="22">
        <v>0</v>
      </c>
      <c r="C34" s="22">
        <v>0</v>
      </c>
      <c r="D34" s="22">
        <v>1</v>
      </c>
      <c r="E34" s="20">
        <f>Model!$W$25*((drdp!B34+drdp!K34)*DECR!$B34+(drdp!E34+drdp!N34)*DECR!$C34+(drdp!H34+drdp!Q34)*DECR!$D34)</f>
        <v>-6.9548362844600129E-4</v>
      </c>
      <c r="F34" s="20">
        <f>Model!$W$25*((drdp!C34+drdp!L34)*DECR!$B34+(drdp!F34+drdp!O34)*DECR!$C34+(drdp!I34+drdp!R34)*DECR!$D34)</f>
        <v>1.9916045338300863E-2</v>
      </c>
      <c r="G34" s="20">
        <f>Model!$W$25*((drdp!D34+drdp!M34)*DECR!$B34+(drdp!G34+drdp!P34)*DECR!$C34+(drdp!J34+drdp!S34)*DECR!$D34)</f>
        <v>0</v>
      </c>
      <c r="H34" s="18">
        <f>Model!$W$25*((drdp!B34)*DECR!$B34+(drdp!E34)*DECR!$C34+(drdp!H34)*DECR!$D34)</f>
        <v>-3.4774181422300005E-4</v>
      </c>
      <c r="I34" s="18">
        <f>Model!$W$25*((drdp!C34)*DECR!$B34+(drdp!F34)*DECR!$C34+(drdp!I34)*DECR!$D34)</f>
        <v>9.9580226691504143E-3</v>
      </c>
      <c r="J34" s="18">
        <f>Model!$W$25*((drdp!D34)*DECR!$B34+(drdp!G34)*DECR!$C34+(drdp!J34)*DECR!$D34)</f>
        <v>0</v>
      </c>
      <c r="K34" s="21">
        <f t="shared" si="16"/>
        <v>2.0579852919323429E-6</v>
      </c>
      <c r="L34" s="21">
        <f t="shared" si="17"/>
        <v>1.6876199731571291E-3</v>
      </c>
      <c r="M34" s="21">
        <f t="shared" si="18"/>
        <v>0</v>
      </c>
      <c r="N34" s="21">
        <f t="shared" si="19"/>
        <v>-5.8932988072289587E-5</v>
      </c>
      <c r="O34" s="21">
        <f t="shared" si="20"/>
        <v>0</v>
      </c>
      <c r="P34" s="21">
        <f t="shared" si="21"/>
        <v>0</v>
      </c>
      <c r="Q34" s="19">
        <f t="shared" si="10"/>
        <v>1.6952121838550306E-6</v>
      </c>
      <c r="R34" s="19">
        <f t="shared" si="11"/>
        <v>1.3901333267191871E-3</v>
      </c>
      <c r="S34" s="19">
        <f t="shared" si="12"/>
        <v>0</v>
      </c>
      <c r="T34" s="19">
        <f t="shared" si="13"/>
        <v>-4.854452546515716E-5</v>
      </c>
      <c r="U34" s="19">
        <f t="shared" si="14"/>
        <v>0</v>
      </c>
      <c r="V34" s="19">
        <f t="shared" si="15"/>
        <v>0</v>
      </c>
    </row>
    <row r="35" spans="1:23" x14ac:dyDescent="0.25">
      <c r="A35" s="26">
        <f>Wellpath!E35</f>
        <v>3200</v>
      </c>
      <c r="B35" s="22">
        <v>0</v>
      </c>
      <c r="C35" s="22">
        <v>0</v>
      </c>
      <c r="D35" s="22">
        <v>1</v>
      </c>
      <c r="E35" s="20">
        <f>Model!$W$25*((drdp!B35+drdp!K35)*DECR!$B35+(drdp!E35+drdp!N35)*DECR!$C35+(drdp!H35+drdp!Q35)*DECR!$D35)</f>
        <v>-7.5513533749854299E-4</v>
      </c>
      <c r="F35" s="20">
        <f>Model!$W$25*((drdp!C35+drdp!L35)*DECR!$B35+(drdp!F35+drdp!O35)*DECR!$C35+(drdp!I35+drdp!R35)*DECR!$D35)</f>
        <v>2.1624246787488238E-2</v>
      </c>
      <c r="G35" s="20">
        <f>Model!$W$25*((drdp!D35+drdp!M35)*DECR!$B35+(drdp!G35+drdp!P35)*DECR!$C35+(drdp!J35+drdp!S35)*DECR!$D35)</f>
        <v>0</v>
      </c>
      <c r="H35" s="18">
        <f>Model!$W$25*((drdp!B35)*DECR!$B35+(drdp!E35)*DECR!$C35+(drdp!H35)*DECR!$D35)</f>
        <v>-3.7756766874927149E-4</v>
      </c>
      <c r="I35" s="18">
        <f>Model!$W$25*((drdp!C35)*DECR!$B35+(drdp!F35)*DECR!$C35+(drdp!I35)*DECR!$D35)</f>
        <v>1.0812123393744119E-2</v>
      </c>
      <c r="J35" s="18">
        <f>Model!$W$25*((drdp!D35)*DECR!$B35+(drdp!G35)*DECR!$C35+(drdp!J35)*DECR!$D35)</f>
        <v>0</v>
      </c>
      <c r="K35" s="21">
        <f t="shared" si="16"/>
        <v>2.6282146698713812E-6</v>
      </c>
      <c r="L35" s="21">
        <f t="shared" si="17"/>
        <v>2.1552280222833244E-3</v>
      </c>
      <c r="M35" s="21">
        <f t="shared" si="18"/>
        <v>0</v>
      </c>
      <c r="N35" s="21">
        <f t="shared" si="19"/>
        <v>-7.5262220968311301E-5</v>
      </c>
      <c r="O35" s="21">
        <f t="shared" si="20"/>
        <v>0</v>
      </c>
      <c r="P35" s="21">
        <f t="shared" si="21"/>
        <v>0</v>
      </c>
      <c r="Q35" s="19">
        <f t="shared" si="10"/>
        <v>2.2005426364171023E-6</v>
      </c>
      <c r="R35" s="19">
        <f t="shared" si="11"/>
        <v>1.804521985438678E-3</v>
      </c>
      <c r="S35" s="19">
        <f t="shared" si="12"/>
        <v>0</v>
      </c>
      <c r="T35" s="19">
        <f t="shared" si="13"/>
        <v>-6.3015296296295014E-5</v>
      </c>
      <c r="U35" s="19">
        <f t="shared" si="14"/>
        <v>0</v>
      </c>
      <c r="V35" s="19">
        <f t="shared" si="15"/>
        <v>0</v>
      </c>
    </row>
    <row r="36" spans="1:23" x14ac:dyDescent="0.25">
      <c r="A36" s="26">
        <f>Wellpath!E36</f>
        <v>3300</v>
      </c>
      <c r="B36" s="22">
        <v>0</v>
      </c>
      <c r="C36" s="22">
        <v>0</v>
      </c>
      <c r="D36" s="22">
        <v>1</v>
      </c>
      <c r="E36" s="20">
        <f>Model!$W$25*((drdp!B36+drdp!K36)*DECR!$B36+(drdp!E36+drdp!N36)*DECR!$C36+(drdp!H36+drdp!Q36)*DECR!$D36)</f>
        <v>-8.1386703046202463E-4</v>
      </c>
      <c r="F36" s="20">
        <f>Model!$W$25*((drdp!C36+drdp!L36)*DECR!$B36+(drdp!F36+drdp!O36)*DECR!$C36+(drdp!I36+drdp!R36)*DECR!$D36)</f>
        <v>2.3306102422924926E-2</v>
      </c>
      <c r="G36" s="20">
        <f>Model!$W$25*((drdp!D36+drdp!M36)*DECR!$B36+(drdp!G36+drdp!P36)*DECR!$C36+(drdp!J36+drdp!S36)*DECR!$D36)</f>
        <v>0</v>
      </c>
      <c r="H36" s="18">
        <f>Model!$W$25*((drdp!B36)*DECR!$B36+(drdp!E36)*DECR!$C36+(drdp!H36)*DECR!$D36)</f>
        <v>-4.0693351523101156E-4</v>
      </c>
      <c r="I36" s="18">
        <f>Model!$W$25*((drdp!C36)*DECR!$B36+(drdp!F36)*DECR!$C36+(drdp!I36)*DECR!$D36)</f>
        <v>1.1653051211462442E-2</v>
      </c>
      <c r="J36" s="18">
        <f>Model!$W$25*((drdp!D36)*DECR!$B36+(drdp!G36)*DECR!$C36+(drdp!J36)*DECR!$D36)</f>
        <v>0</v>
      </c>
      <c r="K36" s="21">
        <f t="shared" si="16"/>
        <v>3.2905942131444551E-6</v>
      </c>
      <c r="L36" s="21">
        <f t="shared" si="17"/>
        <v>2.6984024324311915E-3</v>
      </c>
      <c r="M36" s="21">
        <f t="shared" si="18"/>
        <v>0</v>
      </c>
      <c r="N36" s="21">
        <f t="shared" si="19"/>
        <v>-9.4230289338901007E-5</v>
      </c>
      <c r="O36" s="21">
        <f t="shared" si="20"/>
        <v>0</v>
      </c>
      <c r="P36" s="21">
        <f t="shared" si="21"/>
        <v>0</v>
      </c>
      <c r="Q36" s="19">
        <f t="shared" si="10"/>
        <v>2.793809555689649E-6</v>
      </c>
      <c r="R36" s="19">
        <f t="shared" si="11"/>
        <v>2.2910216248202908E-3</v>
      </c>
      <c r="S36" s="19">
        <f t="shared" si="12"/>
        <v>0</v>
      </c>
      <c r="T36" s="19">
        <f t="shared" si="13"/>
        <v>-8.0004238060958711E-5</v>
      </c>
      <c r="U36" s="19">
        <f t="shared" si="14"/>
        <v>0</v>
      </c>
      <c r="V36" s="19">
        <f t="shared" si="15"/>
        <v>0</v>
      </c>
    </row>
    <row r="37" spans="1:23" x14ac:dyDescent="0.25">
      <c r="A37" s="26">
        <f>Wellpath!E37</f>
        <v>3400</v>
      </c>
      <c r="B37" s="22">
        <v>0</v>
      </c>
      <c r="C37" s="22">
        <v>0</v>
      </c>
      <c r="D37" s="22">
        <v>1</v>
      </c>
      <c r="E37" s="20">
        <f>Model!$W$25*((drdp!B37+drdp!K37)*DECR!$B37+(drdp!E37+drdp!N37)*DECR!$C37+(drdp!H37+drdp!Q37)*DECR!$D37)</f>
        <v>-8.7160715181548915E-4</v>
      </c>
      <c r="F37" s="20">
        <f>Model!$W$25*((drdp!C37+drdp!L37)*DECR!$B37+(drdp!F37+drdp!O37)*DECR!$C37+(drdp!I37+drdp!R37)*DECR!$D37)</f>
        <v>2.4959563162589023E-2</v>
      </c>
      <c r="G37" s="20">
        <f>Model!$W$25*((drdp!D37+drdp!M37)*DECR!$B37+(drdp!G37+drdp!P37)*DECR!$C37+(drdp!J37+drdp!S37)*DECR!$D37)</f>
        <v>0</v>
      </c>
      <c r="H37" s="18">
        <f>Model!$W$25*((drdp!B37)*DECR!$B37+(drdp!E37)*DECR!$C37+(drdp!H37)*DECR!$D37)</f>
        <v>-4.3580357590774702E-4</v>
      </c>
      <c r="I37" s="18">
        <f>Model!$W$25*((drdp!C37)*DECR!$B37+(drdp!F37)*DECR!$C37+(drdp!I37)*DECR!$D37)</f>
        <v>1.2479781581294581E-2</v>
      </c>
      <c r="J37" s="18">
        <f>Model!$W$25*((drdp!D37)*DECR!$B37+(drdp!G37)*DECR!$C37+(drdp!J37)*DECR!$D37)</f>
        <v>0</v>
      </c>
      <c r="K37" s="21">
        <f t="shared" si="16"/>
        <v>4.0502932402403643E-6</v>
      </c>
      <c r="L37" s="21">
        <f t="shared" si="17"/>
        <v>3.3213822256984624E-3</v>
      </c>
      <c r="M37" s="21">
        <f t="shared" si="18"/>
        <v>0</v>
      </c>
      <c r="N37" s="21">
        <f t="shared" si="19"/>
        <v>-1.1598522309760402E-4</v>
      </c>
      <c r="O37" s="21">
        <f t="shared" si="20"/>
        <v>0</v>
      </c>
      <c r="P37" s="21">
        <f t="shared" si="21"/>
        <v>0</v>
      </c>
      <c r="Q37" s="19">
        <f t="shared" si="10"/>
        <v>3.4805189699184345E-6</v>
      </c>
      <c r="R37" s="19">
        <f t="shared" si="11"/>
        <v>2.8541473807480108E-3</v>
      </c>
      <c r="S37" s="19">
        <f t="shared" si="12"/>
        <v>0</v>
      </c>
      <c r="T37" s="19">
        <f t="shared" si="13"/>
        <v>-9.9669022778576819E-5</v>
      </c>
      <c r="U37" s="19">
        <f t="shared" si="14"/>
        <v>0</v>
      </c>
      <c r="V37" s="19">
        <f t="shared" si="15"/>
        <v>0</v>
      </c>
    </row>
    <row r="38" spans="1:23" x14ac:dyDescent="0.25">
      <c r="A38" s="26">
        <f>Wellpath!E38</f>
        <v>3500</v>
      </c>
      <c r="B38" s="22">
        <v>0</v>
      </c>
      <c r="C38" s="22">
        <v>0</v>
      </c>
      <c r="D38" s="22">
        <v>1</v>
      </c>
      <c r="E38" s="20">
        <f>Model!$W$25*((drdp!B38+drdp!K38)*DECR!$B38+(drdp!E38+drdp!N38)*DECR!$C38+(drdp!H38+drdp!Q38)*DECR!$D38)</f>
        <v>-9.2828535411525702E-4</v>
      </c>
      <c r="F38" s="20">
        <f>Model!$W$25*((drdp!C38+drdp!L38)*DECR!$B38+(drdp!F38+drdp!O38)*DECR!$C38+(drdp!I38+drdp!R38)*DECR!$D38)</f>
        <v>2.65826145192655E-2</v>
      </c>
      <c r="G38" s="20">
        <f>Model!$W$25*((drdp!D38+drdp!M38)*DECR!$B38+(drdp!G38+drdp!P38)*DECR!$C38+(drdp!J38+drdp!S38)*DECR!$D38)</f>
        <v>0</v>
      </c>
      <c r="H38" s="18">
        <f>Model!$W$25*((drdp!B38)*DECR!$B38+(drdp!E38)*DECR!$C38+(drdp!H38)*DECR!$D38)</f>
        <v>-4.6414267705762678E-4</v>
      </c>
      <c r="I38" s="18">
        <f>Model!$W$25*((drdp!C38)*DECR!$B38+(drdp!F38)*DECR!$C38+(drdp!I38)*DECR!$D38)</f>
        <v>1.3291307259632701E-2</v>
      </c>
      <c r="J38" s="18">
        <f>Model!$W$25*((drdp!D38)*DECR!$B38+(drdp!G38)*DECR!$C38+(drdp!J38)*DECR!$D38)</f>
        <v>0</v>
      </c>
      <c r="K38" s="21">
        <f t="shared" si="16"/>
        <v>4.9120069389052522E-6</v>
      </c>
      <c r="L38" s="21">
        <f t="shared" si="17"/>
        <v>4.0280176203783269E-3</v>
      </c>
      <c r="M38" s="21">
        <f t="shared" si="18"/>
        <v>0</v>
      </c>
      <c r="N38" s="21">
        <f t="shared" si="19"/>
        <v>-1.4066147482992978E-4</v>
      </c>
      <c r="O38" s="21">
        <f t="shared" si="20"/>
        <v>0</v>
      </c>
      <c r="P38" s="21">
        <f t="shared" si="21"/>
        <v>0</v>
      </c>
      <c r="Q38" s="19">
        <f t="shared" si="10"/>
        <v>4.2657216649065848E-6</v>
      </c>
      <c r="R38" s="19">
        <f t="shared" si="11"/>
        <v>3.4980410743684276E-3</v>
      </c>
      <c r="S38" s="19">
        <f t="shared" si="12"/>
        <v>0</v>
      </c>
      <c r="T38" s="19">
        <f t="shared" si="13"/>
        <v>-1.2215428603068541E-4</v>
      </c>
      <c r="U38" s="19">
        <f t="shared" si="14"/>
        <v>0</v>
      </c>
      <c r="V38" s="19">
        <f t="shared" si="15"/>
        <v>0</v>
      </c>
    </row>
    <row r="39" spans="1:23" x14ac:dyDescent="0.25">
      <c r="A39" s="26">
        <f>Wellpath!E39</f>
        <v>3600</v>
      </c>
      <c r="B39" s="22">
        <v>0</v>
      </c>
      <c r="C39" s="22">
        <v>0</v>
      </c>
      <c r="D39" s="22">
        <v>1</v>
      </c>
      <c r="E39" s="20">
        <f>Model!$W$25*((drdp!B39+drdp!K39)*DECR!$B39+(drdp!E39+drdp!N39)*DECR!$C39+(drdp!H39+drdp!Q39)*DECR!$D39)</f>
        <v>-9.8383258370243775E-4</v>
      </c>
      <c r="F39" s="20">
        <f>Model!$W$25*((drdp!C39+drdp!L39)*DECR!$B39+(drdp!F39+drdp!O39)*DECR!$C39+(drdp!I39+drdp!R39)*DECR!$D39)</f>
        <v>2.8173279054888277E-2</v>
      </c>
      <c r="G39" s="20">
        <f>Model!$W$25*((drdp!D39+drdp!M39)*DECR!$B39+(drdp!G39+drdp!P39)*DECR!$C39+(drdp!J39+drdp!S39)*DECR!$D39)</f>
        <v>0</v>
      </c>
      <c r="H39" s="18">
        <f>Model!$W$25*((drdp!B39)*DECR!$B39+(drdp!E39)*DECR!$C39+(drdp!H39)*DECR!$D39)</f>
        <v>-4.9191629185121888E-4</v>
      </c>
      <c r="I39" s="18">
        <f>Model!$W$25*((drdp!C39)*DECR!$B39+(drdp!F39)*DECR!$C39+(drdp!I39)*DECR!$D39)</f>
        <v>1.4086639527444138E-2</v>
      </c>
      <c r="J39" s="18">
        <f>Model!$W$25*((drdp!D39)*DECR!$B39+(drdp!G39)*DECR!$C39+(drdp!J39)*DECR!$D39)</f>
        <v>0</v>
      </c>
      <c r="K39" s="21">
        <f t="shared" si="16"/>
        <v>5.8799334916598665E-6</v>
      </c>
      <c r="L39" s="21">
        <f t="shared" si="17"/>
        <v>4.8217512730829339E-3</v>
      </c>
      <c r="M39" s="21">
        <f t="shared" si="18"/>
        <v>0</v>
      </c>
      <c r="N39" s="21">
        <f t="shared" si="19"/>
        <v>-1.683792647538703E-4</v>
      </c>
      <c r="O39" s="21">
        <f t="shared" si="20"/>
        <v>0</v>
      </c>
      <c r="P39" s="21">
        <f t="shared" si="21"/>
        <v>0</v>
      </c>
      <c r="Q39" s="19">
        <f t="shared" si="10"/>
        <v>5.153988577093906E-6</v>
      </c>
      <c r="R39" s="19">
        <f t="shared" si="11"/>
        <v>4.2264510335544786E-3</v>
      </c>
      <c r="S39" s="19">
        <f t="shared" si="12"/>
        <v>0</v>
      </c>
      <c r="T39" s="19">
        <f t="shared" si="13"/>
        <v>-1.4759092231091491E-4</v>
      </c>
      <c r="U39" s="19">
        <f t="shared" si="14"/>
        <v>0</v>
      </c>
      <c r="V39" s="19">
        <f t="shared" si="15"/>
        <v>0</v>
      </c>
    </row>
    <row r="40" spans="1:23" x14ac:dyDescent="0.25">
      <c r="A40" s="26">
        <f>Wellpath!E40</f>
        <v>3700</v>
      </c>
      <c r="B40" s="22">
        <v>0</v>
      </c>
      <c r="C40" s="22">
        <v>0</v>
      </c>
      <c r="D40" s="22">
        <v>1</v>
      </c>
      <c r="E40" s="20">
        <f>Model!$W$25*((drdp!B40+drdp!K40)*DECR!$B40+(drdp!E40+drdp!N40)*DECR!$C40+(drdp!H40+drdp!Q40)*DECR!$D40)</f>
        <v>-9.8383258370243775E-4</v>
      </c>
      <c r="F40" s="20">
        <f>Model!$W$25*((drdp!C40+drdp!L40)*DECR!$B40+(drdp!F40+drdp!O40)*DECR!$C40+(drdp!I40+drdp!R40)*DECR!$D40)</f>
        <v>2.8173279054888277E-2</v>
      </c>
      <c r="G40" s="20">
        <f>Model!$W$25*((drdp!D40+drdp!M40)*DECR!$B40+(drdp!G40+drdp!P40)*DECR!$C40+(drdp!J40+drdp!S40)*DECR!$D40)</f>
        <v>0</v>
      </c>
      <c r="H40" s="18">
        <f>Model!$W$25*((drdp!B40)*DECR!$B40+(drdp!E40)*DECR!$C40+(drdp!H40)*DECR!$D40)</f>
        <v>-4.9191629185121888E-4</v>
      </c>
      <c r="I40" s="18">
        <f>Model!$W$25*((drdp!C40)*DECR!$B40+(drdp!F40)*DECR!$C40+(drdp!I40)*DECR!$D40)</f>
        <v>1.4086639527444138E-2</v>
      </c>
      <c r="J40" s="18">
        <f>Model!$W$25*((drdp!D40)*DECR!$B40+(drdp!G40)*DECR!$C40+(drdp!J40)*DECR!$D40)</f>
        <v>0</v>
      </c>
      <c r="K40" s="21">
        <f t="shared" si="16"/>
        <v>6.8478600444144808E-6</v>
      </c>
      <c r="L40" s="21">
        <f t="shared" si="17"/>
        <v>5.6154849257875408E-3</v>
      </c>
      <c r="M40" s="21">
        <f t="shared" si="18"/>
        <v>0</v>
      </c>
      <c r="N40" s="21">
        <f t="shared" si="19"/>
        <v>-1.9609705467781081E-4</v>
      </c>
      <c r="O40" s="21">
        <f t="shared" si="20"/>
        <v>0</v>
      </c>
      <c r="P40" s="21">
        <f t="shared" si="21"/>
        <v>0</v>
      </c>
      <c r="Q40" s="19">
        <f t="shared" si="10"/>
        <v>6.1219151298485203E-6</v>
      </c>
      <c r="R40" s="19">
        <f t="shared" si="11"/>
        <v>5.0201846862590856E-3</v>
      </c>
      <c r="S40" s="19">
        <f t="shared" si="12"/>
        <v>0</v>
      </c>
      <c r="T40" s="19">
        <f t="shared" si="13"/>
        <v>-1.7530871223485543E-4</v>
      </c>
      <c r="U40" s="19">
        <f t="shared" si="14"/>
        <v>0</v>
      </c>
      <c r="V40" s="19">
        <f t="shared" si="15"/>
        <v>0</v>
      </c>
    </row>
    <row r="41" spans="1:23" x14ac:dyDescent="0.25">
      <c r="A41" s="26">
        <f>Wellpath!E41</f>
        <v>3800</v>
      </c>
      <c r="B41" s="22">
        <v>0</v>
      </c>
      <c r="C41" s="22">
        <v>0</v>
      </c>
      <c r="D41" s="22">
        <v>1</v>
      </c>
      <c r="E41" s="20">
        <f>Model!$W$25*((drdp!B41+drdp!K41)*DECR!$B41+(drdp!E41+drdp!N41)*DECR!$C41+(drdp!H41+drdp!Q41)*DECR!$D41)</f>
        <v>-9.8383258370243775E-4</v>
      </c>
      <c r="F41" s="20">
        <f>Model!$W$25*((drdp!C41+drdp!L41)*DECR!$B41+(drdp!F41+drdp!O41)*DECR!$C41+(drdp!I41+drdp!R41)*DECR!$D41)</f>
        <v>2.8173279054888277E-2</v>
      </c>
      <c r="G41" s="20">
        <f>Model!$W$25*((drdp!D41+drdp!M41)*DECR!$B41+(drdp!G41+drdp!P41)*DECR!$C41+(drdp!J41+drdp!S41)*DECR!$D41)</f>
        <v>0</v>
      </c>
      <c r="H41" s="18">
        <f>Model!$W$25*((drdp!B41)*DECR!$B41+(drdp!E41)*DECR!$C41+(drdp!H41)*DECR!$D41)</f>
        <v>-4.9191629185121888E-4</v>
      </c>
      <c r="I41" s="18">
        <f>Model!$W$25*((drdp!C41)*DECR!$B41+(drdp!F41)*DECR!$C41+(drdp!I41)*DECR!$D41)</f>
        <v>1.4086639527444138E-2</v>
      </c>
      <c r="J41" s="18">
        <f>Model!$W$25*((drdp!D41)*DECR!$B41+(drdp!G41)*DECR!$C41+(drdp!J41)*DECR!$D41)</f>
        <v>0</v>
      </c>
      <c r="K41" s="21">
        <f t="shared" si="16"/>
        <v>7.8157865971690942E-6</v>
      </c>
      <c r="L41" s="21">
        <f t="shared" si="17"/>
        <v>6.4092185784921478E-3</v>
      </c>
      <c r="M41" s="21">
        <f t="shared" si="18"/>
        <v>0</v>
      </c>
      <c r="N41" s="21">
        <f t="shared" si="19"/>
        <v>-2.2381484460175133E-4</v>
      </c>
      <c r="O41" s="21">
        <f t="shared" si="20"/>
        <v>0</v>
      </c>
      <c r="P41" s="21">
        <f t="shared" si="21"/>
        <v>0</v>
      </c>
      <c r="Q41" s="19">
        <f t="shared" si="10"/>
        <v>7.0898416826031346E-6</v>
      </c>
      <c r="R41" s="19">
        <f t="shared" si="11"/>
        <v>5.8139183389636926E-3</v>
      </c>
      <c r="S41" s="19">
        <f t="shared" si="12"/>
        <v>0</v>
      </c>
      <c r="T41" s="19">
        <f t="shared" si="13"/>
        <v>-2.0302650215879594E-4</v>
      </c>
      <c r="U41" s="19">
        <f t="shared" si="14"/>
        <v>0</v>
      </c>
      <c r="V41" s="19">
        <f t="shared" si="15"/>
        <v>0</v>
      </c>
    </row>
    <row r="42" spans="1:23" x14ac:dyDescent="0.25">
      <c r="A42" s="26">
        <f>Wellpath!E42</f>
        <v>3900</v>
      </c>
      <c r="B42" s="22">
        <v>0</v>
      </c>
      <c r="C42" s="22">
        <v>0</v>
      </c>
      <c r="D42" s="22">
        <v>1</v>
      </c>
      <c r="E42" s="20">
        <f>Model!$W$25*((drdp!B42+drdp!K42)*DECR!$B42+(drdp!E42+drdp!N42)*DECR!$C42+(drdp!H42+drdp!Q42)*DECR!$D42)</f>
        <v>-9.8383258370243775E-4</v>
      </c>
      <c r="F42" s="20">
        <f>Model!$W$25*((drdp!C42+drdp!L42)*DECR!$B42+(drdp!F42+drdp!O42)*DECR!$C42+(drdp!I42+drdp!R42)*DECR!$D42)</f>
        <v>2.8173279054888277E-2</v>
      </c>
      <c r="G42" s="20">
        <f>Model!$W$25*((drdp!D42+drdp!M42)*DECR!$B42+(drdp!G42+drdp!P42)*DECR!$C42+(drdp!J42+drdp!S42)*DECR!$D42)</f>
        <v>0</v>
      </c>
      <c r="H42" s="18">
        <f>Model!$W$25*((drdp!B42)*DECR!$B42+(drdp!E42)*DECR!$C42+(drdp!H42)*DECR!$D42)</f>
        <v>-4.9191629185121888E-4</v>
      </c>
      <c r="I42" s="18">
        <f>Model!$W$25*((drdp!C42)*DECR!$B42+(drdp!F42)*DECR!$C42+(drdp!I42)*DECR!$D42)</f>
        <v>1.4086639527444138E-2</v>
      </c>
      <c r="J42" s="18">
        <f>Model!$W$25*((drdp!D42)*DECR!$B42+(drdp!G42)*DECR!$C42+(drdp!J42)*DECR!$D42)</f>
        <v>0</v>
      </c>
      <c r="K42" s="21">
        <f t="shared" si="16"/>
        <v>8.7837131499237077E-6</v>
      </c>
      <c r="L42" s="21">
        <f t="shared" si="17"/>
        <v>7.2029522311967548E-3</v>
      </c>
      <c r="M42" s="21">
        <f t="shared" si="18"/>
        <v>0</v>
      </c>
      <c r="N42" s="21">
        <f t="shared" si="19"/>
        <v>-2.5153263452569181E-4</v>
      </c>
      <c r="O42" s="21">
        <f t="shared" si="20"/>
        <v>0</v>
      </c>
      <c r="P42" s="21">
        <f t="shared" si="21"/>
        <v>0</v>
      </c>
      <c r="Q42" s="19">
        <f t="shared" si="10"/>
        <v>8.0577682353577472E-6</v>
      </c>
      <c r="R42" s="19">
        <f t="shared" si="11"/>
        <v>6.6076519916682995E-3</v>
      </c>
      <c r="S42" s="19">
        <f t="shared" si="12"/>
        <v>0</v>
      </c>
      <c r="T42" s="19">
        <f t="shared" si="13"/>
        <v>-2.3074429208273645E-4</v>
      </c>
      <c r="U42" s="19">
        <f t="shared" si="14"/>
        <v>0</v>
      </c>
      <c r="V42" s="19">
        <f t="shared" si="15"/>
        <v>0</v>
      </c>
    </row>
    <row r="43" spans="1:23" x14ac:dyDescent="0.25">
      <c r="A43" s="26">
        <f>Wellpath!E43</f>
        <v>4000</v>
      </c>
      <c r="B43" s="22">
        <v>0</v>
      </c>
      <c r="C43" s="22">
        <v>0</v>
      </c>
      <c r="D43" s="22">
        <v>1</v>
      </c>
      <c r="E43" s="20">
        <f>Model!$W$25*((drdp!B43+drdp!K43)*DECR!$B43+(drdp!E43+drdp!N43)*DECR!$C43+(drdp!H43+drdp!Q43)*DECR!$D43)</f>
        <v>-9.8383258370243775E-4</v>
      </c>
      <c r="F43" s="20">
        <f>Model!$W$25*((drdp!C43+drdp!L43)*DECR!$B43+(drdp!F43+drdp!O43)*DECR!$C43+(drdp!I43+drdp!R43)*DECR!$D43)</f>
        <v>2.8173279054888277E-2</v>
      </c>
      <c r="G43" s="20">
        <f>Model!$W$25*((drdp!D43+drdp!M43)*DECR!$B43+(drdp!G43+drdp!P43)*DECR!$C43+(drdp!J43+drdp!S43)*DECR!$D43)</f>
        <v>0</v>
      </c>
      <c r="H43" s="18">
        <f>Model!$W$25*((drdp!B43)*DECR!$B43+(drdp!E43)*DECR!$C43+(drdp!H43)*DECR!$D43)</f>
        <v>-4.9191629185121888E-4</v>
      </c>
      <c r="I43" s="18">
        <f>Model!$W$25*((drdp!C43)*DECR!$B43+(drdp!F43)*DECR!$C43+(drdp!I43)*DECR!$D43)</f>
        <v>1.4086639527444138E-2</v>
      </c>
      <c r="J43" s="18">
        <f>Model!$W$25*((drdp!D43)*DECR!$B43+(drdp!G43)*DECR!$C43+(drdp!J43)*DECR!$D43)</f>
        <v>0</v>
      </c>
      <c r="K43" s="21">
        <f t="shared" si="16"/>
        <v>9.7516397026783211E-6</v>
      </c>
      <c r="L43" s="21">
        <f t="shared" si="17"/>
        <v>7.9966858839013617E-3</v>
      </c>
      <c r="M43" s="21">
        <f t="shared" si="18"/>
        <v>0</v>
      </c>
      <c r="N43" s="21">
        <f t="shared" si="19"/>
        <v>-2.7925042444963233E-4</v>
      </c>
      <c r="O43" s="21">
        <f t="shared" si="20"/>
        <v>0</v>
      </c>
      <c r="P43" s="21">
        <f t="shared" si="21"/>
        <v>0</v>
      </c>
      <c r="Q43" s="19">
        <f t="shared" si="10"/>
        <v>9.0256947881123606E-6</v>
      </c>
      <c r="R43" s="19">
        <f t="shared" si="11"/>
        <v>7.4013856443729065E-3</v>
      </c>
      <c r="S43" s="19">
        <f t="shared" si="12"/>
        <v>0</v>
      </c>
      <c r="T43" s="19">
        <f t="shared" si="13"/>
        <v>-2.5846208200667694E-4</v>
      </c>
      <c r="U43" s="19">
        <f t="shared" si="14"/>
        <v>0</v>
      </c>
      <c r="V43" s="19">
        <f t="shared" si="15"/>
        <v>0</v>
      </c>
      <c r="W43" s="10" t="s">
        <v>62</v>
      </c>
    </row>
    <row r="44" spans="1:23" s="36" customFormat="1" x14ac:dyDescent="0.25">
      <c r="A44" s="26">
        <f>Wellpath!E44</f>
        <v>4100</v>
      </c>
      <c r="B44" s="22">
        <v>0</v>
      </c>
      <c r="C44" s="22">
        <v>0</v>
      </c>
      <c r="D44" s="22">
        <v>1</v>
      </c>
      <c r="E44" s="20">
        <f>Model!$W$25*((drdp!B44+drdp!K44)*DECR!$B44+(drdp!E44+drdp!N44)*DECR!$C44+(drdp!H44+drdp!Q44)*DECR!$D44)</f>
        <v>-9.8383258370243775E-4</v>
      </c>
      <c r="F44" s="20">
        <f>Model!$W$25*((drdp!C44+drdp!L44)*DECR!$B44+(drdp!F44+drdp!O44)*DECR!$C44+(drdp!I44+drdp!R44)*DECR!$D44)</f>
        <v>2.8173279054888277E-2</v>
      </c>
      <c r="G44" s="20">
        <f>Model!$W$25*((drdp!D44+drdp!M44)*DECR!$B44+(drdp!G44+drdp!P44)*DECR!$C44+(drdp!J44+drdp!S44)*DECR!$D44)</f>
        <v>0</v>
      </c>
      <c r="H44" s="32">
        <f>Model!$W$25*((drdp!B44)*DECR!$B44+(drdp!E44)*DECR!$C44+(drdp!H44)*DECR!$D44)</f>
        <v>-4.9191629185121888E-4</v>
      </c>
      <c r="I44" s="32">
        <f>Model!$W$25*((drdp!C44)*DECR!$B44+(drdp!F44)*DECR!$C44+(drdp!I44)*DECR!$D44)</f>
        <v>1.4086639527444138E-2</v>
      </c>
      <c r="J44" s="32">
        <f>Model!$W$25*((drdp!D44)*DECR!$B44+(drdp!G44)*DECR!$C44+(drdp!J44)*DECR!$D44)</f>
        <v>0</v>
      </c>
      <c r="K44" s="21">
        <f t="shared" si="16"/>
        <v>1.0719566255432935E-5</v>
      </c>
      <c r="L44" s="21">
        <f t="shared" si="17"/>
        <v>8.7904195366059687E-3</v>
      </c>
      <c r="M44" s="21">
        <f t="shared" si="18"/>
        <v>0</v>
      </c>
      <c r="N44" s="21">
        <f t="shared" si="19"/>
        <v>-3.0696821437357284E-4</v>
      </c>
      <c r="O44" s="21">
        <f t="shared" si="20"/>
        <v>0</v>
      </c>
      <c r="P44" s="21">
        <f t="shared" si="21"/>
        <v>0</v>
      </c>
      <c r="Q44" s="19">
        <f t="shared" si="10"/>
        <v>9.993621340866974E-6</v>
      </c>
      <c r="R44" s="19">
        <f t="shared" si="11"/>
        <v>8.1951192970775126E-3</v>
      </c>
      <c r="S44" s="19">
        <f t="shared" si="12"/>
        <v>0</v>
      </c>
      <c r="T44" s="19">
        <f t="shared" si="13"/>
        <v>-2.8617987193061746E-4</v>
      </c>
      <c r="U44" s="19">
        <f t="shared" si="14"/>
        <v>0</v>
      </c>
      <c r="V44" s="19">
        <f t="shared" si="15"/>
        <v>0</v>
      </c>
    </row>
    <row r="45" spans="1:23" x14ac:dyDescent="0.25">
      <c r="A45" s="26">
        <f>Wellpath!E45</f>
        <v>4200</v>
      </c>
      <c r="B45" s="22">
        <v>0</v>
      </c>
      <c r="C45" s="22">
        <v>0</v>
      </c>
      <c r="D45" s="22">
        <v>1</v>
      </c>
      <c r="E45" s="20">
        <f>Model!$W$25*((drdp!B45+drdp!K45)*DECR!$B45+(drdp!E45+drdp!N45)*DECR!$C45+(drdp!H45+drdp!Q45)*DECR!$D45)</f>
        <v>-9.8383258370243775E-4</v>
      </c>
      <c r="F45" s="20">
        <f>Model!$W$25*((drdp!C45+drdp!L45)*DECR!$B45+(drdp!F45+drdp!O45)*DECR!$C45+(drdp!I45+drdp!R45)*DECR!$D45)</f>
        <v>2.8173279054888277E-2</v>
      </c>
      <c r="G45" s="20">
        <f>Model!$W$25*((drdp!D45+drdp!M45)*DECR!$B45+(drdp!G45+drdp!P45)*DECR!$C45+(drdp!J45+drdp!S45)*DECR!$D45)</f>
        <v>0</v>
      </c>
      <c r="H45" s="18">
        <f>Model!$W$25*((drdp!B45)*DECR!$B45+(drdp!E45)*DECR!$C45+(drdp!H45)*DECR!$D45)</f>
        <v>-4.9191629185121888E-4</v>
      </c>
      <c r="I45" s="18">
        <f>Model!$W$25*((drdp!C45)*DECR!$B45+(drdp!F45)*DECR!$C45+(drdp!I45)*DECR!$D45)</f>
        <v>1.4086639527444138E-2</v>
      </c>
      <c r="J45" s="18">
        <f>Model!$W$25*((drdp!D45)*DECR!$B45+(drdp!G45)*DECR!$C45+(drdp!J45)*DECR!$D45)</f>
        <v>0</v>
      </c>
      <c r="K45" s="21">
        <f t="shared" si="16"/>
        <v>1.1687492808187548E-5</v>
      </c>
      <c r="L45" s="21">
        <f t="shared" si="17"/>
        <v>9.5841531893105757E-3</v>
      </c>
      <c r="M45" s="21">
        <f t="shared" si="18"/>
        <v>0</v>
      </c>
      <c r="N45" s="21">
        <f t="shared" si="19"/>
        <v>-3.3468600429751335E-4</v>
      </c>
      <c r="O45" s="21">
        <f t="shared" si="20"/>
        <v>0</v>
      </c>
      <c r="P45" s="21">
        <f t="shared" si="21"/>
        <v>0</v>
      </c>
      <c r="Q45" s="19">
        <f t="shared" si="10"/>
        <v>1.0961547893621587E-5</v>
      </c>
      <c r="R45" s="19">
        <f t="shared" si="11"/>
        <v>8.9888529497821196E-3</v>
      </c>
      <c r="S45" s="19">
        <f t="shared" si="12"/>
        <v>0</v>
      </c>
      <c r="T45" s="19">
        <f t="shared" si="13"/>
        <v>-3.1389766185455797E-4</v>
      </c>
      <c r="U45" s="19">
        <f t="shared" si="14"/>
        <v>0</v>
      </c>
      <c r="V45" s="19">
        <f t="shared" si="15"/>
        <v>0</v>
      </c>
    </row>
    <row r="46" spans="1:23" x14ac:dyDescent="0.25">
      <c r="A46" s="26">
        <f>Wellpath!E46</f>
        <v>4300</v>
      </c>
      <c r="B46" s="22">
        <v>0</v>
      </c>
      <c r="C46" s="22">
        <v>0</v>
      </c>
      <c r="D46" s="22">
        <v>1</v>
      </c>
      <c r="E46" s="20">
        <f>Model!$W$25*((drdp!B46+drdp!K46)*DECR!$B46+(drdp!E46+drdp!N46)*DECR!$C46+(drdp!H46+drdp!Q46)*DECR!$D46)</f>
        <v>-9.8383258370243775E-4</v>
      </c>
      <c r="F46" s="20">
        <f>Model!$W$25*((drdp!C46+drdp!L46)*DECR!$B46+(drdp!F46+drdp!O46)*DECR!$C46+(drdp!I46+drdp!R46)*DECR!$D46)</f>
        <v>2.8173279054888277E-2</v>
      </c>
      <c r="G46" s="20">
        <f>Model!$W$25*((drdp!D46+drdp!M46)*DECR!$B46+(drdp!G46+drdp!P46)*DECR!$C46+(drdp!J46+drdp!S46)*DECR!$D46)</f>
        <v>0</v>
      </c>
      <c r="H46" s="18">
        <f>Model!$W$25*((drdp!B46)*DECR!$B46+(drdp!E46)*DECR!$C46+(drdp!H46)*DECR!$D46)</f>
        <v>-4.9191629185121888E-4</v>
      </c>
      <c r="I46" s="18">
        <f>Model!$W$25*((drdp!C46)*DECR!$B46+(drdp!F46)*DECR!$C46+(drdp!I46)*DECR!$D46)</f>
        <v>1.4086639527444138E-2</v>
      </c>
      <c r="J46" s="18">
        <f>Model!$W$25*((drdp!D46)*DECR!$B46+(drdp!G46)*DECR!$C46+(drdp!J46)*DECR!$D46)</f>
        <v>0</v>
      </c>
      <c r="K46" s="21">
        <f t="shared" si="16"/>
        <v>1.2655419360942161E-5</v>
      </c>
      <c r="L46" s="21">
        <f t="shared" si="17"/>
        <v>1.0377886842015183E-2</v>
      </c>
      <c r="M46" s="21">
        <f t="shared" si="18"/>
        <v>0</v>
      </c>
      <c r="N46" s="21">
        <f t="shared" si="19"/>
        <v>-3.6240379422145387E-4</v>
      </c>
      <c r="O46" s="21">
        <f t="shared" si="20"/>
        <v>0</v>
      </c>
      <c r="P46" s="21">
        <f t="shared" si="21"/>
        <v>0</v>
      </c>
      <c r="Q46" s="19">
        <f t="shared" si="10"/>
        <v>1.1929474446376201E-5</v>
      </c>
      <c r="R46" s="19">
        <f t="shared" si="11"/>
        <v>9.7825866024867265E-3</v>
      </c>
      <c r="S46" s="19">
        <f t="shared" si="12"/>
        <v>0</v>
      </c>
      <c r="T46" s="19">
        <f t="shared" si="13"/>
        <v>-3.4161545177849848E-4</v>
      </c>
      <c r="U46" s="19">
        <f t="shared" si="14"/>
        <v>0</v>
      </c>
      <c r="V46" s="19">
        <f t="shared" si="15"/>
        <v>0</v>
      </c>
    </row>
    <row r="47" spans="1:23" x14ac:dyDescent="0.25">
      <c r="A47" s="26">
        <f>Wellpath!E47</f>
        <v>4400</v>
      </c>
      <c r="B47" s="22">
        <v>0</v>
      </c>
      <c r="C47" s="22">
        <v>0</v>
      </c>
      <c r="D47" s="22">
        <v>1</v>
      </c>
      <c r="E47" s="20">
        <f>Model!$W$25*((drdp!B47+drdp!K47)*DECR!$B47+(drdp!E47+drdp!N47)*DECR!$C47+(drdp!H47+drdp!Q47)*DECR!$D47)</f>
        <v>-9.8383258370243775E-4</v>
      </c>
      <c r="F47" s="20">
        <f>Model!$W$25*((drdp!C47+drdp!L47)*DECR!$B47+(drdp!F47+drdp!O47)*DECR!$C47+(drdp!I47+drdp!R47)*DECR!$D47)</f>
        <v>2.8173279054888277E-2</v>
      </c>
      <c r="G47" s="20">
        <f>Model!$W$25*((drdp!D47+drdp!M47)*DECR!$B47+(drdp!G47+drdp!P47)*DECR!$C47+(drdp!J47+drdp!S47)*DECR!$D47)</f>
        <v>0</v>
      </c>
      <c r="H47" s="18">
        <f>Model!$W$25*((drdp!B47)*DECR!$B47+(drdp!E47)*DECR!$C47+(drdp!H47)*DECR!$D47)</f>
        <v>-4.9191629185121888E-4</v>
      </c>
      <c r="I47" s="18">
        <f>Model!$W$25*((drdp!C47)*DECR!$B47+(drdp!F47)*DECR!$C47+(drdp!I47)*DECR!$D47)</f>
        <v>1.4086639527444138E-2</v>
      </c>
      <c r="J47" s="18">
        <f>Model!$W$25*((drdp!D47)*DECR!$B47+(drdp!G47)*DECR!$C47+(drdp!J47)*DECR!$D47)</f>
        <v>0</v>
      </c>
      <c r="K47" s="21">
        <f t="shared" si="16"/>
        <v>1.3623345913696775E-5</v>
      </c>
      <c r="L47" s="21">
        <f t="shared" si="17"/>
        <v>1.117162049471979E-2</v>
      </c>
      <c r="M47" s="21">
        <f t="shared" si="18"/>
        <v>0</v>
      </c>
      <c r="N47" s="21">
        <f t="shared" si="19"/>
        <v>-3.9012158414539438E-4</v>
      </c>
      <c r="O47" s="21">
        <f t="shared" si="20"/>
        <v>0</v>
      </c>
      <c r="P47" s="21">
        <f t="shared" si="21"/>
        <v>0</v>
      </c>
      <c r="Q47" s="19">
        <f t="shared" si="10"/>
        <v>1.2897400999130814E-5</v>
      </c>
      <c r="R47" s="19">
        <f t="shared" si="11"/>
        <v>1.0576320255191334E-2</v>
      </c>
      <c r="S47" s="19">
        <f t="shared" si="12"/>
        <v>0</v>
      </c>
      <c r="T47" s="19">
        <f t="shared" si="13"/>
        <v>-3.69333241702439E-4</v>
      </c>
      <c r="U47" s="19">
        <f t="shared" si="14"/>
        <v>0</v>
      </c>
      <c r="V47" s="19">
        <f t="shared" si="15"/>
        <v>0</v>
      </c>
    </row>
    <row r="48" spans="1:23" x14ac:dyDescent="0.25">
      <c r="A48" s="26">
        <f>Wellpath!E48</f>
        <v>4500</v>
      </c>
      <c r="B48" s="22">
        <v>0</v>
      </c>
      <c r="C48" s="22">
        <v>0</v>
      </c>
      <c r="D48" s="22">
        <v>1</v>
      </c>
      <c r="E48" s="20">
        <f>Model!$W$25*((drdp!B48+drdp!K48)*DECR!$B48+(drdp!E48+drdp!N48)*DECR!$C48+(drdp!H48+drdp!Q48)*DECR!$D48)</f>
        <v>-9.8383258370243775E-4</v>
      </c>
      <c r="F48" s="20">
        <f>Model!$W$25*((drdp!C48+drdp!L48)*DECR!$B48+(drdp!F48+drdp!O48)*DECR!$C48+(drdp!I48+drdp!R48)*DECR!$D48)</f>
        <v>2.8173279054888277E-2</v>
      </c>
      <c r="G48" s="20">
        <f>Model!$W$25*((drdp!D48+drdp!M48)*DECR!$B48+(drdp!G48+drdp!P48)*DECR!$C48+(drdp!J48+drdp!S48)*DECR!$D48)</f>
        <v>0</v>
      </c>
      <c r="H48" s="18">
        <f>Model!$W$25*((drdp!B48)*DECR!$B48+(drdp!E48)*DECR!$C48+(drdp!H48)*DECR!$D48)</f>
        <v>-4.9191629185121888E-4</v>
      </c>
      <c r="I48" s="18">
        <f>Model!$W$25*((drdp!C48)*DECR!$B48+(drdp!F48)*DECR!$C48+(drdp!I48)*DECR!$D48)</f>
        <v>1.4086639527444138E-2</v>
      </c>
      <c r="J48" s="18">
        <f>Model!$W$25*((drdp!D48)*DECR!$B48+(drdp!G48)*DECR!$C48+(drdp!J48)*DECR!$D48)</f>
        <v>0</v>
      </c>
      <c r="K48" s="21">
        <f t="shared" si="16"/>
        <v>1.4591272466451388E-5</v>
      </c>
      <c r="L48" s="21">
        <f t="shared" si="17"/>
        <v>1.1965354147424397E-2</v>
      </c>
      <c r="M48" s="21">
        <f t="shared" si="18"/>
        <v>0</v>
      </c>
      <c r="N48" s="21">
        <f t="shared" si="19"/>
        <v>-4.178393740693349E-4</v>
      </c>
      <c r="O48" s="21">
        <f t="shared" si="20"/>
        <v>0</v>
      </c>
      <c r="P48" s="21">
        <f t="shared" si="21"/>
        <v>0</v>
      </c>
      <c r="Q48" s="19">
        <f t="shared" si="10"/>
        <v>1.3865327551885428E-5</v>
      </c>
      <c r="R48" s="19">
        <f t="shared" si="11"/>
        <v>1.137005390789594E-2</v>
      </c>
      <c r="S48" s="19">
        <f t="shared" si="12"/>
        <v>0</v>
      </c>
      <c r="T48" s="19">
        <f t="shared" si="13"/>
        <v>-3.9705103162637951E-4</v>
      </c>
      <c r="U48" s="19">
        <f t="shared" si="14"/>
        <v>0</v>
      </c>
      <c r="V48" s="19">
        <f t="shared" si="15"/>
        <v>0</v>
      </c>
    </row>
    <row r="49" spans="1:22" x14ac:dyDescent="0.25">
      <c r="A49" s="26">
        <f>Wellpath!E49</f>
        <v>4600</v>
      </c>
      <c r="B49" s="22">
        <v>0</v>
      </c>
      <c r="C49" s="22">
        <v>0</v>
      </c>
      <c r="D49" s="22">
        <v>1</v>
      </c>
      <c r="E49" s="20">
        <f>Model!$W$25*((drdp!B49+drdp!K49)*DECR!$B49+(drdp!E49+drdp!N49)*DECR!$C49+(drdp!H49+drdp!Q49)*DECR!$D49)</f>
        <v>-9.8383258370243775E-4</v>
      </c>
      <c r="F49" s="20">
        <f>Model!$W$25*((drdp!C49+drdp!L49)*DECR!$B49+(drdp!F49+drdp!O49)*DECR!$C49+(drdp!I49+drdp!R49)*DECR!$D49)</f>
        <v>2.8173279054888277E-2</v>
      </c>
      <c r="G49" s="20">
        <f>Model!$W$25*((drdp!D49+drdp!M49)*DECR!$B49+(drdp!G49+drdp!P49)*DECR!$C49+(drdp!J49+drdp!S49)*DECR!$D49)</f>
        <v>0</v>
      </c>
      <c r="H49" s="18">
        <f>Model!$W$25*((drdp!B49)*DECR!$B49+(drdp!E49)*DECR!$C49+(drdp!H49)*DECR!$D49)</f>
        <v>-4.9191629185121888E-4</v>
      </c>
      <c r="I49" s="18">
        <f>Model!$W$25*((drdp!C49)*DECR!$B49+(drdp!F49)*DECR!$C49+(drdp!I49)*DECR!$D49)</f>
        <v>1.4086639527444138E-2</v>
      </c>
      <c r="J49" s="18">
        <f>Model!$W$25*((drdp!D49)*DECR!$B49+(drdp!G49)*DECR!$C49+(drdp!J49)*DECR!$D49)</f>
        <v>0</v>
      </c>
      <c r="K49" s="21">
        <f t="shared" si="16"/>
        <v>1.5559199019206003E-5</v>
      </c>
      <c r="L49" s="21">
        <f t="shared" si="17"/>
        <v>1.2759087800129004E-2</v>
      </c>
      <c r="M49" s="21">
        <f t="shared" si="18"/>
        <v>0</v>
      </c>
      <c r="N49" s="21">
        <f t="shared" si="19"/>
        <v>-4.4555716399327541E-4</v>
      </c>
      <c r="O49" s="21">
        <f t="shared" si="20"/>
        <v>0</v>
      </c>
      <c r="P49" s="21">
        <f t="shared" si="21"/>
        <v>0</v>
      </c>
      <c r="Q49" s="19">
        <f t="shared" si="10"/>
        <v>1.4833254104640041E-5</v>
      </c>
      <c r="R49" s="19">
        <f t="shared" si="11"/>
        <v>1.2163787560600547E-2</v>
      </c>
      <c r="S49" s="19">
        <f t="shared" si="12"/>
        <v>0</v>
      </c>
      <c r="T49" s="19">
        <f t="shared" si="13"/>
        <v>-4.2476882155032003E-4</v>
      </c>
      <c r="U49" s="19">
        <f t="shared" si="14"/>
        <v>0</v>
      </c>
      <c r="V49" s="19">
        <f t="shared" si="15"/>
        <v>0</v>
      </c>
    </row>
    <row r="50" spans="1:22" x14ac:dyDescent="0.25">
      <c r="A50" s="26">
        <f>Wellpath!E50</f>
        <v>4700</v>
      </c>
      <c r="B50" s="22">
        <v>0</v>
      </c>
      <c r="C50" s="22">
        <v>0</v>
      </c>
      <c r="D50" s="22">
        <v>1</v>
      </c>
      <c r="E50" s="20">
        <f>Model!$W$25*((drdp!B50+drdp!K50)*DECR!$B50+(drdp!E50+drdp!N50)*DECR!$C50+(drdp!H50+drdp!Q50)*DECR!$D50)</f>
        <v>-9.8383258370243407E-4</v>
      </c>
      <c r="F50" s="20">
        <f>Model!$W$25*((drdp!C50+drdp!L50)*DECR!$B50+(drdp!F50+drdp!O50)*DECR!$C50+(drdp!I50+drdp!R50)*DECR!$D50)</f>
        <v>2.8173279054888173E-2</v>
      </c>
      <c r="G50" s="20">
        <f>Model!$W$25*((drdp!D50+drdp!M50)*DECR!$B50+(drdp!G50+drdp!P50)*DECR!$C50+(drdp!J50+drdp!S50)*DECR!$D50)</f>
        <v>0</v>
      </c>
      <c r="H50" s="18">
        <f>Model!$W$25*((drdp!B50)*DECR!$B50+(drdp!E50)*DECR!$C50+(drdp!H50)*DECR!$D50)</f>
        <v>-4.9191629185121888E-4</v>
      </c>
      <c r="I50" s="18">
        <f>Model!$W$25*((drdp!C50)*DECR!$B50+(drdp!F50)*DECR!$C50+(drdp!I50)*DECR!$D50)</f>
        <v>1.4086639527444138E-2</v>
      </c>
      <c r="J50" s="18">
        <f>Model!$W$25*((drdp!D50)*DECR!$B50+(drdp!G50)*DECR!$C50+(drdp!J50)*DECR!$D50)</f>
        <v>0</v>
      </c>
      <c r="K50" s="21">
        <f t="shared" si="16"/>
        <v>1.6527125571960612E-5</v>
      </c>
      <c r="L50" s="21">
        <f t="shared" si="17"/>
        <v>1.3552821452833604E-2</v>
      </c>
      <c r="M50" s="21">
        <f t="shared" si="18"/>
        <v>0</v>
      </c>
      <c r="N50" s="21">
        <f t="shared" si="19"/>
        <v>-4.7327495391721571E-4</v>
      </c>
      <c r="O50" s="21">
        <f t="shared" si="20"/>
        <v>0</v>
      </c>
      <c r="P50" s="21">
        <f t="shared" si="21"/>
        <v>0</v>
      </c>
      <c r="Q50" s="19">
        <f t="shared" si="10"/>
        <v>1.5801180657394656E-5</v>
      </c>
      <c r="R50" s="19">
        <f t="shared" si="11"/>
        <v>1.2957521213305154E-2</v>
      </c>
      <c r="S50" s="19">
        <f t="shared" si="12"/>
        <v>0</v>
      </c>
      <c r="T50" s="19">
        <f t="shared" si="13"/>
        <v>-4.5248661147426054E-4</v>
      </c>
      <c r="U50" s="19">
        <f t="shared" si="14"/>
        <v>0</v>
      </c>
      <c r="V50" s="19">
        <f t="shared" si="15"/>
        <v>0</v>
      </c>
    </row>
    <row r="51" spans="1:22" x14ac:dyDescent="0.25">
      <c r="A51" s="26">
        <f>Wellpath!E51</f>
        <v>4800</v>
      </c>
      <c r="B51" s="22">
        <v>0</v>
      </c>
      <c r="C51" s="22">
        <v>0</v>
      </c>
      <c r="D51" s="22">
        <v>1</v>
      </c>
      <c r="E51" s="20">
        <f>Model!$W$25*((drdp!B51+drdp!K51)*DECR!$B51+(drdp!E51+drdp!N51)*DECR!$C51+(drdp!H51+drdp!Q51)*DECR!$D51)</f>
        <v>-9.8383258370243407E-4</v>
      </c>
      <c r="F51" s="20">
        <f>Model!$W$25*((drdp!C51+drdp!L51)*DECR!$B51+(drdp!F51+drdp!O51)*DECR!$C51+(drdp!I51+drdp!R51)*DECR!$D51)</f>
        <v>2.8173279054888173E-2</v>
      </c>
      <c r="G51" s="20">
        <f>Model!$W$25*((drdp!D51+drdp!M51)*DECR!$B51+(drdp!G51+drdp!P51)*DECR!$C51+(drdp!J51+drdp!S51)*DECR!$D51)</f>
        <v>0</v>
      </c>
      <c r="H51" s="18">
        <f>Model!$W$25*((drdp!B51)*DECR!$B51+(drdp!E51)*DECR!$C51+(drdp!H51)*DECR!$D51)</f>
        <v>-4.9191629185121519E-4</v>
      </c>
      <c r="I51" s="18">
        <f>Model!$W$25*((drdp!C51)*DECR!$B51+(drdp!F51)*DECR!$C51+(drdp!I51)*DECR!$D51)</f>
        <v>1.4086639527444034E-2</v>
      </c>
      <c r="J51" s="18">
        <f>Model!$W$25*((drdp!D51)*DECR!$B51+(drdp!G51)*DECR!$C51+(drdp!J51)*DECR!$D51)</f>
        <v>0</v>
      </c>
      <c r="K51" s="21">
        <f t="shared" si="16"/>
        <v>1.749505212471522E-5</v>
      </c>
      <c r="L51" s="21">
        <f t="shared" si="17"/>
        <v>1.4346555105538204E-2</v>
      </c>
      <c r="M51" s="21">
        <f t="shared" si="18"/>
        <v>0</v>
      </c>
      <c r="N51" s="21">
        <f t="shared" si="19"/>
        <v>-5.0099274384115601E-4</v>
      </c>
      <c r="O51" s="21">
        <f t="shared" si="20"/>
        <v>0</v>
      </c>
      <c r="P51" s="21">
        <f t="shared" si="21"/>
        <v>0</v>
      </c>
      <c r="Q51" s="19">
        <f t="shared" si="10"/>
        <v>1.6769107210149261E-5</v>
      </c>
      <c r="R51" s="19">
        <f t="shared" si="11"/>
        <v>1.3751254866009753E-2</v>
      </c>
      <c r="S51" s="19">
        <f t="shared" si="12"/>
        <v>0</v>
      </c>
      <c r="T51" s="19">
        <f t="shared" si="13"/>
        <v>-4.8020440139820073E-4</v>
      </c>
      <c r="U51" s="19">
        <f t="shared" si="14"/>
        <v>0</v>
      </c>
      <c r="V51" s="19">
        <f t="shared" si="15"/>
        <v>0</v>
      </c>
    </row>
    <row r="52" spans="1:22" x14ac:dyDescent="0.25">
      <c r="A52" s="26">
        <f>Wellpath!E52</f>
        <v>4900</v>
      </c>
      <c r="B52" s="22">
        <v>0</v>
      </c>
      <c r="C52" s="22">
        <v>0</v>
      </c>
      <c r="D52" s="22">
        <v>1</v>
      </c>
      <c r="E52" s="20">
        <f>Model!$W$25*((drdp!B52+drdp!K52)*DECR!$B52+(drdp!E52+drdp!N52)*DECR!$C52+(drdp!H52+drdp!Q52)*DECR!$D52)</f>
        <v>-9.8383258370243775E-4</v>
      </c>
      <c r="F52" s="20">
        <f>Model!$W$25*((drdp!C52+drdp!L52)*DECR!$B52+(drdp!F52+drdp!O52)*DECR!$C52+(drdp!I52+drdp!R52)*DECR!$D52)</f>
        <v>2.8173279054888277E-2</v>
      </c>
      <c r="G52" s="20">
        <f>Model!$W$25*((drdp!D52+drdp!M52)*DECR!$B52+(drdp!G52+drdp!P52)*DECR!$C52+(drdp!J52+drdp!S52)*DECR!$D52)</f>
        <v>0</v>
      </c>
      <c r="H52" s="18">
        <f>Model!$W$25*((drdp!B52)*DECR!$B52+(drdp!E52)*DECR!$C52+(drdp!H52)*DECR!$D52)</f>
        <v>-4.9191629185121888E-4</v>
      </c>
      <c r="I52" s="18">
        <f>Model!$W$25*((drdp!C52)*DECR!$B52+(drdp!F52)*DECR!$C52+(drdp!I52)*DECR!$D52)</f>
        <v>1.4086639527444138E-2</v>
      </c>
      <c r="J52" s="18">
        <f>Model!$W$25*((drdp!D52)*DECR!$B52+(drdp!G52)*DECR!$C52+(drdp!J52)*DECR!$D52)</f>
        <v>0</v>
      </c>
      <c r="K52" s="21">
        <f t="shared" si="16"/>
        <v>1.8462978677469835E-5</v>
      </c>
      <c r="L52" s="21">
        <f t="shared" si="17"/>
        <v>1.5140288758242811E-2</v>
      </c>
      <c r="M52" s="21">
        <f t="shared" si="18"/>
        <v>0</v>
      </c>
      <c r="N52" s="21">
        <f t="shared" si="19"/>
        <v>-5.2871053376509652E-4</v>
      </c>
      <c r="O52" s="21">
        <f t="shared" si="20"/>
        <v>0</v>
      </c>
      <c r="P52" s="21">
        <f t="shared" si="21"/>
        <v>0</v>
      </c>
      <c r="Q52" s="19">
        <f t="shared" si="10"/>
        <v>1.7737033762903873E-5</v>
      </c>
      <c r="R52" s="19">
        <f t="shared" si="11"/>
        <v>1.4544988518714354E-2</v>
      </c>
      <c r="S52" s="19">
        <f t="shared" si="12"/>
        <v>0</v>
      </c>
      <c r="T52" s="19">
        <f t="shared" si="13"/>
        <v>-5.0792219132214113E-4</v>
      </c>
      <c r="U52" s="19">
        <f t="shared" si="14"/>
        <v>0</v>
      </c>
      <c r="V52" s="19">
        <f t="shared" si="15"/>
        <v>0</v>
      </c>
    </row>
    <row r="53" spans="1:22" x14ac:dyDescent="0.25">
      <c r="A53" s="26">
        <f>Wellpath!E53</f>
        <v>5000</v>
      </c>
      <c r="B53" s="22">
        <v>0</v>
      </c>
      <c r="C53" s="22">
        <v>0</v>
      </c>
      <c r="D53" s="22">
        <v>1</v>
      </c>
      <c r="E53" s="20">
        <f>Model!$W$25*((drdp!B53+drdp!K53)*DECR!$B53+(drdp!E53+drdp!N53)*DECR!$C53+(drdp!H53+drdp!Q53)*DECR!$D53)</f>
        <v>-9.8383258370243775E-4</v>
      </c>
      <c r="F53" s="20">
        <f>Model!$W$25*((drdp!C53+drdp!L53)*DECR!$B53+(drdp!F53+drdp!O53)*DECR!$C53+(drdp!I53+drdp!R53)*DECR!$D53)</f>
        <v>2.8173279054888277E-2</v>
      </c>
      <c r="G53" s="20">
        <f>Model!$W$25*((drdp!D53+drdp!M53)*DECR!$B53+(drdp!G53+drdp!P53)*DECR!$C53+(drdp!J53+drdp!S53)*DECR!$D53)</f>
        <v>0</v>
      </c>
      <c r="H53" s="18">
        <f>Model!$W$25*((drdp!B53)*DECR!$B53+(drdp!E53)*DECR!$C53+(drdp!H53)*DECR!$D53)</f>
        <v>-4.9191629185121888E-4</v>
      </c>
      <c r="I53" s="18">
        <f>Model!$W$25*((drdp!C53)*DECR!$B53+(drdp!F53)*DECR!$C53+(drdp!I53)*DECR!$D53)</f>
        <v>1.4086639527444138E-2</v>
      </c>
      <c r="J53" s="18">
        <f>Model!$W$25*((drdp!D53)*DECR!$B53+(drdp!G53)*DECR!$C53+(drdp!J53)*DECR!$D53)</f>
        <v>0</v>
      </c>
      <c r="K53" s="21">
        <f t="shared" si="16"/>
        <v>1.943090523022445E-5</v>
      </c>
      <c r="L53" s="21">
        <f t="shared" si="17"/>
        <v>1.5934022410947418E-2</v>
      </c>
      <c r="M53" s="21">
        <f t="shared" si="18"/>
        <v>0</v>
      </c>
      <c r="N53" s="21">
        <f t="shared" si="19"/>
        <v>-5.5642832368903703E-4</v>
      </c>
      <c r="O53" s="21">
        <f t="shared" si="20"/>
        <v>0</v>
      </c>
      <c r="P53" s="21">
        <f t="shared" si="21"/>
        <v>0</v>
      </c>
      <c r="Q53" s="19">
        <f t="shared" si="10"/>
        <v>1.8704960315658488E-5</v>
      </c>
      <c r="R53" s="19">
        <f t="shared" si="11"/>
        <v>1.5338722171418961E-2</v>
      </c>
      <c r="S53" s="19">
        <f t="shared" si="12"/>
        <v>0</v>
      </c>
      <c r="T53" s="19">
        <f t="shared" si="13"/>
        <v>-5.3563998124608165E-4</v>
      </c>
      <c r="U53" s="19">
        <f t="shared" si="14"/>
        <v>0</v>
      </c>
      <c r="V53" s="19">
        <f t="shared" si="15"/>
        <v>0</v>
      </c>
    </row>
    <row r="54" spans="1:22" x14ac:dyDescent="0.25">
      <c r="A54" s="26">
        <f>Wellpath!E54</f>
        <v>5100</v>
      </c>
      <c r="B54" s="22">
        <v>0</v>
      </c>
      <c r="C54" s="22">
        <v>0</v>
      </c>
      <c r="D54" s="22">
        <v>1</v>
      </c>
      <c r="E54" s="20">
        <f>Model!$W$25*((drdp!B54+drdp!K54)*DECR!$B54+(drdp!E54+drdp!N54)*DECR!$C54+(drdp!H54+drdp!Q54)*DECR!$D54)</f>
        <v>-3.676771555800359E-3</v>
      </c>
      <c r="F54" s="20">
        <f>Model!$W$25*((drdp!C54+drdp!L54)*DECR!$B54+(drdp!F54+drdp!O54)*DECR!$C54+(drdp!I54+drdp!R54)*DECR!$D54)</f>
        <v>2.7519482137727556E-2</v>
      </c>
      <c r="G54" s="20">
        <f>Model!$W$25*((drdp!D54+drdp!M54)*DECR!$B54+(drdp!G54+drdp!P54)*DECR!$C54+(drdp!J54+drdp!S54)*DECR!$D54)</f>
        <v>0</v>
      </c>
      <c r="H54" s="18">
        <f>Model!$W$25*((drdp!B54)*DECR!$B54+(drdp!E54)*DECR!$C54+(drdp!H54)*DECR!$D54)</f>
        <v>-1.8383857779001795E-3</v>
      </c>
      <c r="I54" s="18">
        <f>Model!$W$25*((drdp!C54)*DECR!$B54+(drdp!F54)*DECR!$C54+(drdp!I54)*DECR!$D54)</f>
        <v>1.3759741068863778E-2</v>
      </c>
      <c r="J54" s="18">
        <f>Model!$W$25*((drdp!D54)*DECR!$B54+(drdp!G54)*DECR!$C54+(drdp!J54)*DECR!$D54)</f>
        <v>0</v>
      </c>
      <c r="K54" s="21">
        <f t="shared" si="16"/>
        <v>3.2949554303767043E-5</v>
      </c>
      <c r="L54" s="21">
        <f t="shared" si="17"/>
        <v>1.6691344308076124E-2</v>
      </c>
      <c r="M54" s="21">
        <f t="shared" si="18"/>
        <v>0</v>
      </c>
      <c r="N54" s="21">
        <f t="shared" si="19"/>
        <v>-6.5761117284338978E-4</v>
      </c>
      <c r="O54" s="21">
        <f t="shared" si="20"/>
        <v>0</v>
      </c>
      <c r="P54" s="21">
        <f t="shared" si="21"/>
        <v>0</v>
      </c>
      <c r="Q54" s="19">
        <f t="shared" si="10"/>
        <v>2.2810567498610099E-5</v>
      </c>
      <c r="R54" s="19">
        <f t="shared" si="11"/>
        <v>1.6123352885229595E-2</v>
      </c>
      <c r="S54" s="19">
        <f t="shared" si="12"/>
        <v>0</v>
      </c>
      <c r="T54" s="19">
        <f t="shared" si="13"/>
        <v>-5.8172403597762522E-4</v>
      </c>
      <c r="U54" s="19">
        <f t="shared" si="14"/>
        <v>0</v>
      </c>
      <c r="V54" s="19">
        <f t="shared" si="15"/>
        <v>0</v>
      </c>
    </row>
    <row r="55" spans="1:22" x14ac:dyDescent="0.25">
      <c r="A55" s="26">
        <f>Wellpath!E55</f>
        <v>5200</v>
      </c>
      <c r="B55" s="22">
        <v>0</v>
      </c>
      <c r="C55" s="22">
        <v>0</v>
      </c>
      <c r="D55" s="22">
        <v>1</v>
      </c>
      <c r="E55" s="20">
        <f>Model!$W$25*((drdp!B55+drdp!K55)*DECR!$B55+(drdp!E55+drdp!N55)*DECR!$C55+(drdp!H55+drdp!Q55)*DECR!$D55)</f>
        <v>-6.3622422000386711E-3</v>
      </c>
      <c r="F55" s="20">
        <f>Model!$W$25*((drdp!C55+drdp!L55)*DECR!$B55+(drdp!F55+drdp!O55)*DECR!$C55+(drdp!I55+drdp!R55)*DECR!$D55)</f>
        <v>2.6788842507733893E-2</v>
      </c>
      <c r="G55" s="20">
        <f>Model!$W$25*((drdp!D55+drdp!M55)*DECR!$B55+(drdp!G55+drdp!P55)*DECR!$C55+(drdp!J55+drdp!S55)*DECR!$D55)</f>
        <v>0</v>
      </c>
      <c r="H55" s="18">
        <f>Model!$W$25*((drdp!B55)*DECR!$B55+(drdp!E55)*DECR!$C55+(drdp!H55)*DECR!$D55)</f>
        <v>-3.1811211000193356E-3</v>
      </c>
      <c r="I55" s="18">
        <f>Model!$W$25*((drdp!C55)*DECR!$B55+(drdp!F55)*DECR!$C55+(drdp!I55)*DECR!$D55)</f>
        <v>1.3394421253866947E-2</v>
      </c>
      <c r="J55" s="18">
        <f>Model!$W$25*((drdp!D55)*DECR!$B55+(drdp!G55)*DECR!$C55+(drdp!J55)*DECR!$D55)</f>
        <v>0</v>
      </c>
      <c r="K55" s="21">
        <f t="shared" si="16"/>
        <v>7.3427680115719954E-5</v>
      </c>
      <c r="L55" s="21">
        <f t="shared" si="17"/>
        <v>1.7408986390980295E-2</v>
      </c>
      <c r="M55" s="21">
        <f t="shared" si="18"/>
        <v>0</v>
      </c>
      <c r="N55" s="21">
        <f t="shared" si="19"/>
        <v>-8.2804827713628415E-4</v>
      </c>
      <c r="O55" s="21">
        <f t="shared" si="20"/>
        <v>0</v>
      </c>
      <c r="P55" s="21">
        <f t="shared" si="21"/>
        <v>0</v>
      </c>
      <c r="Q55" s="19">
        <f t="shared" si="10"/>
        <v>4.3069085756755271E-5</v>
      </c>
      <c r="R55" s="19">
        <f t="shared" si="11"/>
        <v>1.6870754828802167E-2</v>
      </c>
      <c r="S55" s="19">
        <f t="shared" si="12"/>
        <v>0</v>
      </c>
      <c r="T55" s="19">
        <f t="shared" si="13"/>
        <v>-7.002204489166134E-4</v>
      </c>
      <c r="U55" s="19">
        <f t="shared" si="14"/>
        <v>0</v>
      </c>
      <c r="V55" s="19">
        <f t="shared" si="15"/>
        <v>0</v>
      </c>
    </row>
    <row r="56" spans="1:22" x14ac:dyDescent="0.25">
      <c r="A56" s="26">
        <f>Wellpath!E56</f>
        <v>5300</v>
      </c>
      <c r="B56" s="22">
        <v>0</v>
      </c>
      <c r="C56" s="22">
        <v>0</v>
      </c>
      <c r="D56" s="22">
        <v>1</v>
      </c>
      <c r="E56" s="20">
        <f>Model!$W$25*((drdp!B56+drdp!K56)*DECR!$B56+(drdp!E56+drdp!N56)*DECR!$C56+(drdp!H56+drdp!Q56)*DECR!$D56)</f>
        <v>-9.026421482843534E-3</v>
      </c>
      <c r="F56" s="20">
        <f>Model!$W$25*((drdp!C56+drdp!L56)*DECR!$B56+(drdp!F56+drdp!O56)*DECR!$C56+(drdp!I56+drdp!R56)*DECR!$D56)</f>
        <v>2.5978734529979158E-2</v>
      </c>
      <c r="G56" s="20">
        <f>Model!$W$25*((drdp!D56+drdp!M56)*DECR!$B56+(drdp!G56+drdp!P56)*DECR!$C56+(drdp!J56+drdp!S56)*DECR!$D56)</f>
        <v>0</v>
      </c>
      <c r="H56" s="18">
        <f>Model!$W$25*((drdp!B56)*DECR!$B56+(drdp!E56)*DECR!$C56+(drdp!H56)*DECR!$D56)</f>
        <v>-4.513210741421767E-3</v>
      </c>
      <c r="I56" s="18">
        <f>Model!$W$25*((drdp!C56)*DECR!$B56+(drdp!F56)*DECR!$C56+(drdp!I56)*DECR!$D56)</f>
        <v>1.2989367264989579E-2</v>
      </c>
      <c r="J56" s="18">
        <f>Model!$W$25*((drdp!D56)*DECR!$B56+(drdp!G56)*DECR!$C56+(drdp!J56)*DECR!$D56)</f>
        <v>0</v>
      </c>
      <c r="K56" s="21">
        <f t="shared" si="16"/>
        <v>1.5490396490165921E-4</v>
      </c>
      <c r="L56" s="21">
        <f t="shared" si="17"/>
        <v>1.8083881038759426E-2</v>
      </c>
      <c r="M56" s="21">
        <f t="shared" si="18"/>
        <v>0</v>
      </c>
      <c r="N56" s="21">
        <f t="shared" si="19"/>
        <v>-1.0625432845947772E-3</v>
      </c>
      <c r="O56" s="21">
        <f t="shared" si="20"/>
        <v>0</v>
      </c>
      <c r="P56" s="21">
        <f t="shared" si="21"/>
        <v>0</v>
      </c>
      <c r="Q56" s="19">
        <f t="shared" si="10"/>
        <v>9.3796751312204773E-5</v>
      </c>
      <c r="R56" s="19">
        <f t="shared" si="11"/>
        <v>1.7577710052925077E-2</v>
      </c>
      <c r="S56" s="19">
        <f t="shared" si="12"/>
        <v>0</v>
      </c>
      <c r="T56" s="19">
        <f t="shared" si="13"/>
        <v>-8.8667202900090739E-4</v>
      </c>
      <c r="U56" s="19">
        <f t="shared" si="14"/>
        <v>0</v>
      </c>
      <c r="V56" s="19">
        <f t="shared" si="15"/>
        <v>0</v>
      </c>
    </row>
    <row r="57" spans="1:22" x14ac:dyDescent="0.25">
      <c r="A57" s="26">
        <f>Wellpath!E57</f>
        <v>5400</v>
      </c>
      <c r="B57" s="22">
        <v>0</v>
      </c>
      <c r="C57" s="22">
        <v>0</v>
      </c>
      <c r="D57" s="22">
        <v>1</v>
      </c>
      <c r="E57" s="20">
        <f>Model!$W$25*((drdp!B57+drdp!K57)*DECR!$B57+(drdp!E57+drdp!N57)*DECR!$C57+(drdp!H57+drdp!Q57)*DECR!$D57)</f>
        <v>-1.1669427907532269E-2</v>
      </c>
      <c r="F57" s="20">
        <f>Model!$W$25*((drdp!C57+drdp!L57)*DECR!$B57+(drdp!F57+drdp!O57)*DECR!$C57+(drdp!I57+drdp!R57)*DECR!$D57)</f>
        <v>2.5105201707636839E-2</v>
      </c>
      <c r="G57" s="20">
        <f>Model!$W$25*((drdp!D57+drdp!M57)*DECR!$B57+(drdp!G57+drdp!P57)*DECR!$C57+(drdp!J57+drdp!S57)*DECR!$D57)</f>
        <v>0</v>
      </c>
      <c r="H57" s="18">
        <f>Model!$W$25*((drdp!B57)*DECR!$B57+(drdp!E57)*DECR!$C57+(drdp!H57)*DECR!$D57)</f>
        <v>-5.8347139537661347E-3</v>
      </c>
      <c r="I57" s="18">
        <f>Model!$W$25*((drdp!C57)*DECR!$B57+(drdp!F57)*DECR!$C57+(drdp!I57)*DECR!$D57)</f>
        <v>1.2552600853818419E-2</v>
      </c>
      <c r="J57" s="18">
        <f>Model!$W$25*((drdp!D57)*DECR!$B57+(drdp!G57)*DECR!$C57+(drdp!J57)*DECR!$D57)</f>
        <v>0</v>
      </c>
      <c r="K57" s="21">
        <f t="shared" si="16"/>
        <v>2.9107951259075215E-4</v>
      </c>
      <c r="L57" s="21">
        <f t="shared" si="17"/>
        <v>1.8714152191540559E-2</v>
      </c>
      <c r="M57" s="21">
        <f t="shared" si="18"/>
        <v>0</v>
      </c>
      <c r="N57" s="21">
        <f t="shared" si="19"/>
        <v>-1.3555066260261014E-3</v>
      </c>
      <c r="O57" s="21">
        <f t="shared" si="20"/>
        <v>0</v>
      </c>
      <c r="P57" s="21">
        <f t="shared" si="21"/>
        <v>0</v>
      </c>
      <c r="Q57" s="19">
        <f t="shared" si="10"/>
        <v>1.8894785182393245E-4</v>
      </c>
      <c r="R57" s="19">
        <f t="shared" si="11"/>
        <v>1.824144882695471E-2</v>
      </c>
      <c r="S57" s="19">
        <f t="shared" si="12"/>
        <v>0</v>
      </c>
      <c r="T57" s="19">
        <f t="shared" si="13"/>
        <v>-1.1357841199526083E-3</v>
      </c>
      <c r="U57" s="19">
        <f t="shared" si="14"/>
        <v>0</v>
      </c>
      <c r="V57" s="19">
        <f t="shared" si="15"/>
        <v>0</v>
      </c>
    </row>
    <row r="58" spans="1:22" x14ac:dyDescent="0.25">
      <c r="A58" s="26">
        <f>Wellpath!E58</f>
        <v>5500</v>
      </c>
      <c r="B58" s="22">
        <v>0</v>
      </c>
      <c r="C58" s="22">
        <v>0</v>
      </c>
      <c r="D58" s="22">
        <v>1</v>
      </c>
      <c r="E58" s="20">
        <f>Model!$W$25*((drdp!B58+drdp!K58)*DECR!$B58+(drdp!E58+drdp!N58)*DECR!$C58+(drdp!H58+drdp!Q58)*DECR!$D58)</f>
        <v>-8.9619794799566145E-3</v>
      </c>
      <c r="F58" s="20">
        <f>Model!$W$25*((drdp!C58+drdp!L58)*DECR!$B58+(drdp!F58+drdp!O58)*DECR!$C58+(drdp!I58+drdp!R58)*DECR!$D58)</f>
        <v>1.5165959562568072E-2</v>
      </c>
      <c r="G58" s="20">
        <f>Model!$W$25*((drdp!D58+drdp!M58)*DECR!$B58+(drdp!G58+drdp!P58)*DECR!$C58+(drdp!J58+drdp!S58)*DECR!$D58)</f>
        <v>0</v>
      </c>
      <c r="H58" s="18">
        <f>Model!$W$25*((drdp!B58)*DECR!$B58+(drdp!E58)*DECR!$C58+(drdp!H58)*DECR!$D58)</f>
        <v>-7.1387442089824926E-3</v>
      </c>
      <c r="I58" s="18">
        <f>Model!$W$25*((drdp!C58)*DECR!$B58+(drdp!F58)*DECR!$C58+(drdp!I58)*DECR!$D58)</f>
        <v>1.2080579546413958E-2</v>
      </c>
      <c r="J58" s="18">
        <f>Model!$W$25*((drdp!D58)*DECR!$B58+(drdp!G58)*DECR!$C58+(drdp!J58)*DECR!$D58)</f>
        <v>0</v>
      </c>
      <c r="K58" s="21">
        <f t="shared" si="16"/>
        <v>3.7139658878991555E-4</v>
      </c>
      <c r="L58" s="21">
        <f t="shared" si="17"/>
        <v>1.8944158520994007E-2</v>
      </c>
      <c r="M58" s="21">
        <f t="shared" si="18"/>
        <v>0</v>
      </c>
      <c r="N58" s="21">
        <f t="shared" si="19"/>
        <v>-1.4914236444196884E-3</v>
      </c>
      <c r="O58" s="21">
        <f t="shared" si="20"/>
        <v>0</v>
      </c>
      <c r="P58" s="21">
        <f t="shared" si="21"/>
        <v>0</v>
      </c>
      <c r="Q58" s="19">
        <f t="shared" si="10"/>
        <v>3.4204118147203322E-4</v>
      </c>
      <c r="R58" s="19">
        <f t="shared" si="11"/>
        <v>1.8860092593717796E-2</v>
      </c>
      <c r="S58" s="19">
        <f t="shared" si="12"/>
        <v>0</v>
      </c>
      <c r="T58" s="19">
        <f t="shared" si="13"/>
        <v>-1.4417467933042164E-3</v>
      </c>
      <c r="U58" s="19">
        <f t="shared" si="14"/>
        <v>0</v>
      </c>
      <c r="V58" s="19">
        <f t="shared" si="15"/>
        <v>0</v>
      </c>
    </row>
    <row r="59" spans="1:22" x14ac:dyDescent="0.25">
      <c r="A59" s="26">
        <f>Wellpath!E59</f>
        <v>5525.54</v>
      </c>
      <c r="B59" s="22">
        <v>0</v>
      </c>
      <c r="C59" s="22">
        <v>0</v>
      </c>
      <c r="D59" s="22">
        <v>1</v>
      </c>
      <c r="E59" s="20">
        <f>Model!$W$25*((drdp!B59+drdp!K59)*DECR!$B59+(drdp!E59+drdp!N59)*DECR!$C59+(drdp!H59+drdp!Q59)*DECR!$D59)</f>
        <v>-7.4693317690006644E-3</v>
      </c>
      <c r="F59" s="20">
        <f>Model!$W$25*((drdp!C59+drdp!L59)*DECR!$B59+(drdp!F59+drdp!O59)*DECR!$C59+(drdp!I59+drdp!R59)*DECR!$D59)</f>
        <v>1.1953429538795034E-2</v>
      </c>
      <c r="G59" s="20">
        <f>Model!$W$25*((drdp!D59+drdp!M59)*DECR!$B59+(drdp!G59+drdp!P59)*DECR!$C59+(drdp!J59+drdp!S59)*DECR!$D59)</f>
        <v>0</v>
      </c>
      <c r="H59" s="18">
        <f>Model!$W$25*((drdp!B59)*DECR!$B59+(drdp!E59)*DECR!$C59+(drdp!H59)*DECR!$D59)</f>
        <v>-1.9076673338027624E-3</v>
      </c>
      <c r="I59" s="18">
        <f>Model!$W$25*((drdp!C59)*DECR!$B59+(drdp!F59)*DECR!$C59+(drdp!I59)*DECR!$D59)</f>
        <v>3.0529059042082403E-3</v>
      </c>
      <c r="J59" s="18">
        <f>Model!$W$25*((drdp!D59)*DECR!$B59+(drdp!G59)*DECR!$C59+(drdp!J59)*DECR!$D59)</f>
        <v>0</v>
      </c>
      <c r="K59" s="21">
        <f t="shared" si="16"/>
        <v>4.2718750586531816E-4</v>
      </c>
      <c r="L59" s="21">
        <f t="shared" si="17"/>
        <v>1.9087042998732946E-2</v>
      </c>
      <c r="M59" s="21">
        <f t="shared" si="18"/>
        <v>0</v>
      </c>
      <c r="N59" s="21">
        <f t="shared" si="19"/>
        <v>-1.5807077754223212E-3</v>
      </c>
      <c r="O59" s="21">
        <f t="shared" si="20"/>
        <v>0</v>
      </c>
      <c r="P59" s="21">
        <f t="shared" si="21"/>
        <v>0</v>
      </c>
      <c r="Q59" s="19">
        <f t="shared" si="10"/>
        <v>3.7503578344637371E-4</v>
      </c>
      <c r="R59" s="19">
        <f t="shared" si="11"/>
        <v>1.8953478755453956E-2</v>
      </c>
      <c r="S59" s="19">
        <f t="shared" si="12"/>
        <v>0</v>
      </c>
      <c r="T59" s="19">
        <f t="shared" si="13"/>
        <v>-1.4972475732863201E-3</v>
      </c>
      <c r="U59" s="19">
        <f t="shared" si="14"/>
        <v>0</v>
      </c>
      <c r="V59" s="19">
        <f t="shared" si="15"/>
        <v>0</v>
      </c>
    </row>
    <row r="60" spans="1:22" x14ac:dyDescent="0.25">
      <c r="A60" s="26">
        <f>Wellpath!E60</f>
        <v>5600</v>
      </c>
      <c r="B60" s="22">
        <v>0</v>
      </c>
      <c r="C60" s="22">
        <v>0</v>
      </c>
      <c r="D60" s="22">
        <v>1</v>
      </c>
      <c r="E60" s="20">
        <f>Model!$W$25*((drdp!B60+drdp!K60)*DECR!$B60+(drdp!E60+drdp!N60)*DECR!$C60+(drdp!H60+drdp!Q60)*DECR!$D60)</f>
        <v>-1.4334779202954373E-2</v>
      </c>
      <c r="F60" s="20">
        <f>Model!$W$25*((drdp!C60+drdp!L60)*DECR!$B60+(drdp!F60+drdp!O60)*DECR!$C60+(drdp!I60+drdp!R60)*DECR!$D60)</f>
        <v>1.9614709601418898E-2</v>
      </c>
      <c r="G60" s="20">
        <f>Model!$W$25*((drdp!D60+drdp!M60)*DECR!$B60+(drdp!G60+drdp!P60)*DECR!$C60+(drdp!J60+drdp!S60)*DECR!$D60)</f>
        <v>0</v>
      </c>
      <c r="H60" s="18">
        <f>Model!$W$25*((drdp!B60)*DECR!$B60+(drdp!E60)*DECR!$C60+(drdp!H60)*DECR!$D60)</f>
        <v>-6.1181225464403497E-3</v>
      </c>
      <c r="I60" s="18">
        <f>Model!$W$25*((drdp!C60)*DECR!$B60+(drdp!F60)*DECR!$C60+(drdp!I60)*DECR!$D60)</f>
        <v>8.3716111253103985E-3</v>
      </c>
      <c r="J60" s="18">
        <f>Model!$W$25*((drdp!D60)*DECR!$B60+(drdp!G60)*DECR!$C60+(drdp!J60)*DECR!$D60)</f>
        <v>0</v>
      </c>
      <c r="K60" s="21">
        <f t="shared" si="16"/>
        <v>6.3267340066277134E-4</v>
      </c>
      <c r="L60" s="21">
        <f t="shared" si="17"/>
        <v>1.9471779831480941E-2</v>
      </c>
      <c r="M60" s="21">
        <f t="shared" si="18"/>
        <v>0</v>
      </c>
      <c r="N60" s="21">
        <f t="shared" si="19"/>
        <v>-1.8618803066887302E-3</v>
      </c>
      <c r="O60" s="21">
        <f t="shared" si="20"/>
        <v>0</v>
      </c>
      <c r="P60" s="21">
        <f t="shared" si="21"/>
        <v>0</v>
      </c>
      <c r="Q60" s="19">
        <f t="shared" si="10"/>
        <v>4.6461892935857992E-4</v>
      </c>
      <c r="R60" s="19">
        <f t="shared" si="11"/>
        <v>1.9157126871566368E-2</v>
      </c>
      <c r="S60" s="19">
        <f t="shared" si="12"/>
        <v>0</v>
      </c>
      <c r="T60" s="19">
        <f t="shared" si="13"/>
        <v>-1.6319263181981136E-3</v>
      </c>
      <c r="U60" s="19">
        <f t="shared" si="14"/>
        <v>0</v>
      </c>
      <c r="V60" s="19">
        <f t="shared" si="15"/>
        <v>0</v>
      </c>
    </row>
    <row r="61" spans="1:22" x14ac:dyDescent="0.25">
      <c r="A61" s="26">
        <f>Wellpath!E61</f>
        <v>5700</v>
      </c>
      <c r="B61" s="22">
        <v>0</v>
      </c>
      <c r="C61" s="22">
        <v>0</v>
      </c>
      <c r="D61" s="22">
        <v>1</v>
      </c>
      <c r="E61" s="20">
        <f>Model!$W$25*((drdp!B61+drdp!K61)*DECR!$B61+(drdp!E61+drdp!N61)*DECR!$C61+(drdp!H61+drdp!Q61)*DECR!$D61)</f>
        <v>-1.8407445424470179E-2</v>
      </c>
      <c r="F61" s="20">
        <f>Model!$W$25*((drdp!C61+drdp!L61)*DECR!$B61+(drdp!F61+drdp!O61)*DECR!$C61+(drdp!I61+drdp!R61)*DECR!$D61)</f>
        <v>2.0529845525656152E-2</v>
      </c>
      <c r="G61" s="20">
        <f>Model!$W$25*((drdp!D61+drdp!M61)*DECR!$B61+(drdp!G61+drdp!P61)*DECR!$C61+(drdp!J61+drdp!S61)*DECR!$D61)</f>
        <v>0</v>
      </c>
      <c r="H61" s="18">
        <f>Model!$W$25*((drdp!B61)*DECR!$B61+(drdp!E61)*DECR!$C61+(drdp!H61)*DECR!$D61)</f>
        <v>-9.2037227122350896E-3</v>
      </c>
      <c r="I61" s="18">
        <f>Model!$W$25*((drdp!C61)*DECR!$B61+(drdp!F61)*DECR!$C61+(drdp!I61)*DECR!$D61)</f>
        <v>1.0264922762828076E-2</v>
      </c>
      <c r="J61" s="18">
        <f>Model!$W$25*((drdp!D61)*DECR!$B61+(drdp!G61)*DECR!$C61+(drdp!J61)*DECR!$D61)</f>
        <v>0</v>
      </c>
      <c r="K61" s="21">
        <f t="shared" si="16"/>
        <v>9.7150744771761941E-4</v>
      </c>
      <c r="L61" s="21">
        <f t="shared" si="17"/>
        <v>1.9893254388788244E-2</v>
      </c>
      <c r="M61" s="21">
        <f t="shared" si="18"/>
        <v>0</v>
      </c>
      <c r="N61" s="21">
        <f t="shared" si="19"/>
        <v>-2.239782317775049E-3</v>
      </c>
      <c r="O61" s="21">
        <f t="shared" si="20"/>
        <v>0</v>
      </c>
      <c r="P61" s="21">
        <f t="shared" si="21"/>
        <v>0</v>
      </c>
      <c r="Q61" s="19">
        <f t="shared" si="10"/>
        <v>7.1738191242648333E-4</v>
      </c>
      <c r="R61" s="19">
        <f t="shared" si="11"/>
        <v>1.9577148470807767E-2</v>
      </c>
      <c r="S61" s="19">
        <f t="shared" si="12"/>
        <v>0</v>
      </c>
      <c r="T61" s="19">
        <f t="shared" si="13"/>
        <v>-1.9563558094603099E-3</v>
      </c>
      <c r="U61" s="19">
        <f t="shared" si="14"/>
        <v>0</v>
      </c>
      <c r="V61" s="19">
        <f t="shared" si="15"/>
        <v>0</v>
      </c>
    </row>
    <row r="62" spans="1:22" x14ac:dyDescent="0.25">
      <c r="A62" s="26">
        <f>Wellpath!E62</f>
        <v>5800</v>
      </c>
      <c r="B62" s="22">
        <v>0</v>
      </c>
      <c r="C62" s="22">
        <v>0</v>
      </c>
      <c r="D62" s="22">
        <v>1</v>
      </c>
      <c r="E62" s="20">
        <f>Model!$W$25*((drdp!B62+drdp!K62)*DECR!$B62+(drdp!E62+drdp!N62)*DECR!$C62+(drdp!H62+drdp!Q62)*DECR!$D62)</f>
        <v>-2.0329142305102806E-2</v>
      </c>
      <c r="F62" s="20">
        <f>Model!$W$25*((drdp!C62+drdp!L62)*DECR!$B62+(drdp!F62+drdp!O62)*DECR!$C62+(drdp!I62+drdp!R62)*DECR!$D62)</f>
        <v>1.851107201544849E-2</v>
      </c>
      <c r="G62" s="20">
        <f>Model!$W$25*((drdp!D62+drdp!M62)*DECR!$B62+(drdp!G62+drdp!P62)*DECR!$C62+(drdp!J62+drdp!S62)*DECR!$D62)</f>
        <v>0</v>
      </c>
      <c r="H62" s="18">
        <f>Model!$W$25*((drdp!B62)*DECR!$B62+(drdp!E62)*DECR!$C62+(drdp!H62)*DECR!$D62)</f>
        <v>-1.0164571152551403E-2</v>
      </c>
      <c r="I62" s="18">
        <f>Model!$W$25*((drdp!C62)*DECR!$B62+(drdp!F62)*DECR!$C62+(drdp!I62)*DECR!$D62)</f>
        <v>9.2555360077242448E-3</v>
      </c>
      <c r="J62" s="18">
        <f>Model!$W$25*((drdp!D62)*DECR!$B62+(drdp!G62)*DECR!$C62+(drdp!J62)*DECR!$D62)</f>
        <v>0</v>
      </c>
      <c r="K62" s="21">
        <f t="shared" si="16"/>
        <v>1.3847814745787401E-3</v>
      </c>
      <c r="L62" s="21">
        <f t="shared" si="17"/>
        <v>2.0235914175949363E-2</v>
      </c>
      <c r="M62" s="21">
        <f t="shared" si="18"/>
        <v>0</v>
      </c>
      <c r="N62" s="21">
        <f t="shared" si="19"/>
        <v>-2.6160965349971074E-3</v>
      </c>
      <c r="O62" s="21">
        <f t="shared" si="20"/>
        <v>0</v>
      </c>
      <c r="P62" s="21">
        <f t="shared" si="21"/>
        <v>0</v>
      </c>
      <c r="Q62" s="19">
        <f t="shared" si="10"/>
        <v>1.0748259544328996E-3</v>
      </c>
      <c r="R62" s="19">
        <f t="shared" si="11"/>
        <v>1.9978919335578525E-2</v>
      </c>
      <c r="S62" s="19">
        <f t="shared" si="12"/>
        <v>0</v>
      </c>
      <c r="T62" s="19">
        <f t="shared" si="13"/>
        <v>-2.3338608720805637E-3</v>
      </c>
      <c r="U62" s="19">
        <f t="shared" si="14"/>
        <v>0</v>
      </c>
      <c r="V62" s="19">
        <f t="shared" si="15"/>
        <v>0</v>
      </c>
    </row>
    <row r="63" spans="1:22" x14ac:dyDescent="0.25">
      <c r="A63" s="26">
        <f>Wellpath!E63</f>
        <v>5900</v>
      </c>
      <c r="B63" s="22">
        <v>0</v>
      </c>
      <c r="C63" s="22">
        <v>0</v>
      </c>
      <c r="D63" s="22">
        <v>1</v>
      </c>
      <c r="E63" s="20">
        <f>Model!$W$25*((drdp!B63+drdp!K63)*DECR!$B63+(drdp!E63+drdp!N63)*DECR!$C63+(drdp!H63+drdp!Q63)*DECR!$D63)</f>
        <v>-2.219211190416201E-2</v>
      </c>
      <c r="F63" s="20">
        <f>Model!$W$25*((drdp!C63+drdp!L63)*DECR!$B63+(drdp!F63+drdp!O63)*DECR!$C63+(drdp!I63+drdp!R63)*DECR!$D63)</f>
        <v>1.6445287478207494E-2</v>
      </c>
      <c r="G63" s="20">
        <f>Model!$W$25*((drdp!D63+drdp!M63)*DECR!$B63+(drdp!G63+drdp!P63)*DECR!$C63+(drdp!J63+drdp!S63)*DECR!$D63)</f>
        <v>0</v>
      </c>
      <c r="H63" s="18">
        <f>Model!$W$25*((drdp!B63)*DECR!$B63+(drdp!E63)*DECR!$C63+(drdp!H63)*DECR!$D63)</f>
        <v>-1.1096055952081005E-2</v>
      </c>
      <c r="I63" s="18">
        <f>Model!$W$25*((drdp!C63)*DECR!$B63+(drdp!F63)*DECR!$C63+(drdp!I63)*DECR!$D63)</f>
        <v>8.2226437391037469E-3</v>
      </c>
      <c r="J63" s="18">
        <f>Model!$W$25*((drdp!D63)*DECR!$B63+(drdp!G63)*DECR!$C63+(drdp!J63)*DECR!$D63)</f>
        <v>0</v>
      </c>
      <c r="K63" s="21">
        <f t="shared" si="16"/>
        <v>1.8772713053455893E-3</v>
      </c>
      <c r="L63" s="21">
        <f t="shared" si="17"/>
        <v>2.0506361656190252E-2</v>
      </c>
      <c r="M63" s="21">
        <f t="shared" si="18"/>
        <v>0</v>
      </c>
      <c r="N63" s="21">
        <f t="shared" si="19"/>
        <v>-2.9810521950096023E-3</v>
      </c>
      <c r="O63" s="21">
        <f t="shared" si="20"/>
        <v>0</v>
      </c>
      <c r="P63" s="21">
        <f t="shared" si="21"/>
        <v>0</v>
      </c>
      <c r="Q63" s="19">
        <f t="shared" si="10"/>
        <v>1.5079039322704524E-3</v>
      </c>
      <c r="R63" s="19">
        <f t="shared" si="11"/>
        <v>2.0303526046009584E-2</v>
      </c>
      <c r="S63" s="19">
        <f t="shared" si="12"/>
        <v>0</v>
      </c>
      <c r="T63" s="19">
        <f t="shared" si="13"/>
        <v>-2.707335450000231E-3</v>
      </c>
      <c r="U63" s="19">
        <f t="shared" si="14"/>
        <v>0</v>
      </c>
      <c r="V63" s="19">
        <f t="shared" si="15"/>
        <v>0</v>
      </c>
    </row>
    <row r="64" spans="1:22" x14ac:dyDescent="0.25">
      <c r="A64" s="26">
        <f>Wellpath!E64</f>
        <v>6000</v>
      </c>
      <c r="B64" s="22">
        <v>0</v>
      </c>
      <c r="C64" s="22">
        <v>0</v>
      </c>
      <c r="D64" s="22">
        <v>1</v>
      </c>
      <c r="E64" s="20">
        <f>Model!$W$25*((drdp!B64+drdp!K64)*DECR!$B64+(drdp!E64+drdp!N64)*DECR!$C64+(drdp!H64+drdp!Q64)*DECR!$D64)</f>
        <v>-1.8123521512123771E-2</v>
      </c>
      <c r="F64" s="20">
        <f>Model!$W$25*((drdp!C64+drdp!L64)*DECR!$B64+(drdp!F64+drdp!O64)*DECR!$C64+(drdp!I64+drdp!R64)*DECR!$D64)</f>
        <v>1.0825234310486952E-2</v>
      </c>
      <c r="G64" s="20">
        <f>Model!$W$25*((drdp!D64+drdp!M64)*DECR!$B64+(drdp!G64+drdp!P64)*DECR!$C64+(drdp!J64+drdp!S64)*DECR!$D64)</f>
        <v>0</v>
      </c>
      <c r="H64" s="18">
        <f>Model!$W$25*((drdp!B64)*DECR!$B64+(drdp!E64)*DECR!$C64+(drdp!H64)*DECR!$D64)</f>
        <v>-1.1995976642920172E-2</v>
      </c>
      <c r="I64" s="18">
        <f>Model!$W$25*((drdp!C64)*DECR!$B64+(drdp!F64)*DECR!$C64+(drdp!I64)*DECR!$D64)</f>
        <v>7.1652331946564507E-3</v>
      </c>
      <c r="J64" s="18">
        <f>Model!$W$25*((drdp!D64)*DECR!$B64+(drdp!G64)*DECR!$C64+(drdp!J64)*DECR!$D64)</f>
        <v>0</v>
      </c>
      <c r="K64" s="21">
        <f t="shared" si="16"/>
        <v>2.2057333373460023E-3</v>
      </c>
      <c r="L64" s="21">
        <f t="shared" si="17"/>
        <v>2.0623547354067195E-2</v>
      </c>
      <c r="M64" s="21">
        <f t="shared" si="18"/>
        <v>0</v>
      </c>
      <c r="N64" s="21">
        <f t="shared" si="19"/>
        <v>-3.1772435619094931E-3</v>
      </c>
      <c r="O64" s="21">
        <f t="shared" si="20"/>
        <v>0</v>
      </c>
      <c r="P64" s="21">
        <f t="shared" si="21"/>
        <v>0</v>
      </c>
      <c r="Q64" s="19">
        <f t="shared" si="10"/>
        <v>2.0211747609630757E-3</v>
      </c>
      <c r="R64" s="19">
        <f t="shared" si="11"/>
        <v>2.0557702222924058E-2</v>
      </c>
      <c r="S64" s="19">
        <f t="shared" si="12"/>
        <v>0</v>
      </c>
      <c r="T64" s="19">
        <f t="shared" si="13"/>
        <v>-3.0670061650537772E-3</v>
      </c>
      <c r="U64" s="19">
        <f t="shared" si="14"/>
        <v>0</v>
      </c>
      <c r="V64" s="19">
        <f t="shared" si="15"/>
        <v>0</v>
      </c>
    </row>
    <row r="65" spans="1:23" x14ac:dyDescent="0.25">
      <c r="A65" s="26">
        <f>Wellpath!E65</f>
        <v>6051.08</v>
      </c>
      <c r="B65" s="22">
        <v>0</v>
      </c>
      <c r="C65" s="22">
        <v>0</v>
      </c>
      <c r="D65" s="22">
        <v>1</v>
      </c>
      <c r="E65" s="20">
        <f>Model!$W$25*((drdp!B65+drdp!K65)*DECR!$B65+(drdp!E65+drdp!N65)*DECR!$C65+(drdp!H65+drdp!Q65)*DECR!$D65)</f>
        <v>-1.2445345830646255E-2</v>
      </c>
      <c r="F65" s="20">
        <f>Model!$W$25*((drdp!C65+drdp!L65)*DECR!$B65+(drdp!F65+drdp!O65)*DECR!$C65+(drdp!I65+drdp!R65)*DECR!$D65)</f>
        <v>6.6173077584434749E-3</v>
      </c>
      <c r="G65" s="20">
        <f>Model!$W$25*((drdp!D65+drdp!M65)*DECR!$B65+(drdp!G65+drdp!P65)*DECR!$C65+(drdp!J65+drdp!S65)*DECR!$D65)</f>
        <v>0</v>
      </c>
      <c r="H65" s="18">
        <f>Model!$W$25*((drdp!B65)*DECR!$B65+(drdp!E65)*DECR!$C65+(drdp!H65)*DECR!$D65)</f>
        <v>-6.3570826502940816E-3</v>
      </c>
      <c r="I65" s="18">
        <f>Model!$W$25*((drdp!C65)*DECR!$B65+(drdp!F65)*DECR!$C65+(drdp!I65)*DECR!$D65)</f>
        <v>3.3801208030129143E-3</v>
      </c>
      <c r="J65" s="18">
        <f>Model!$W$25*((drdp!D65)*DECR!$B65+(drdp!G65)*DECR!$C65+(drdp!J65)*DECR!$D65)</f>
        <v>0</v>
      </c>
      <c r="K65" s="21">
        <f t="shared" si="16"/>
        <v>2.3606199701903864E-3</v>
      </c>
      <c r="L65" s="21">
        <f t="shared" si="17"/>
        <v>2.066733611603715E-2</v>
      </c>
      <c r="M65" s="21">
        <f t="shared" si="18"/>
        <v>0</v>
      </c>
      <c r="N65" s="21">
        <f t="shared" si="19"/>
        <v>-3.2595982454311405E-3</v>
      </c>
      <c r="O65" s="21">
        <f t="shared" si="20"/>
        <v>0</v>
      </c>
      <c r="P65" s="21">
        <f t="shared" si="21"/>
        <v>0</v>
      </c>
      <c r="Q65" s="19">
        <f t="shared" si="10"/>
        <v>2.2461458371686722E-3</v>
      </c>
      <c r="R65" s="19">
        <f t="shared" si="11"/>
        <v>2.0634972570710154E-2</v>
      </c>
      <c r="S65" s="19">
        <f t="shared" si="12"/>
        <v>0</v>
      </c>
      <c r="T65" s="19">
        <f t="shared" si="13"/>
        <v>-3.1987312692222246E-3</v>
      </c>
      <c r="U65" s="19">
        <f t="shared" si="14"/>
        <v>0</v>
      </c>
      <c r="V65" s="19">
        <f t="shared" si="15"/>
        <v>0</v>
      </c>
    </row>
    <row r="66" spans="1:23" x14ac:dyDescent="0.25">
      <c r="A66" s="26">
        <f>Wellpath!E66</f>
        <v>6100</v>
      </c>
      <c r="B66" s="22">
        <v>0</v>
      </c>
      <c r="C66" s="22">
        <v>0</v>
      </c>
      <c r="D66" s="22">
        <v>1</v>
      </c>
      <c r="E66" s="20">
        <f>Model!$W$25*((drdp!B66+drdp!K66)*DECR!$B66+(drdp!E66+drdp!N66)*DECR!$C66+(drdp!H66+drdp!Q66)*DECR!$D66)</f>
        <v>-1.8821072483468339E-2</v>
      </c>
      <c r="F66" s="20">
        <f>Model!$W$25*((drdp!C66+drdp!L66)*DECR!$B66+(drdp!F66+drdp!O66)*DECR!$C66+(drdp!I66+drdp!R66)*DECR!$D66)</f>
        <v>8.8886437609655075E-3</v>
      </c>
      <c r="G66" s="20">
        <f>Model!$W$25*((drdp!D66+drdp!M66)*DECR!$B66+(drdp!G66+drdp!P66)*DECR!$C66+(drdp!J66+drdp!S66)*DECR!$D66)</f>
        <v>0</v>
      </c>
      <c r="H66" s="18">
        <f>Model!$W$25*((drdp!B66)*DECR!$B66+(drdp!E66)*DECR!$C66+(drdp!H66)*DECR!$D66)</f>
        <v>-6.1826945063878464E-3</v>
      </c>
      <c r="I66" s="18">
        <f>Model!$W$25*((drdp!C66)*DECR!$B66+(drdp!F66)*DECR!$C66+(drdp!I66)*DECR!$D66)</f>
        <v>2.9199063442548745E-3</v>
      </c>
      <c r="J66" s="18">
        <f>Model!$W$25*((drdp!D66)*DECR!$B66+(drdp!G66)*DECR!$C66+(drdp!J66)*DECR!$D66)</f>
        <v>0</v>
      </c>
      <c r="K66" s="21">
        <f t="shared" si="16"/>
        <v>2.7148527396183555E-3</v>
      </c>
      <c r="L66" s="21">
        <f t="shared" si="17"/>
        <v>2.0746344103946501E-2</v>
      </c>
      <c r="M66" s="21">
        <f t="shared" si="18"/>
        <v>0</v>
      </c>
      <c r="N66" s="21">
        <f t="shared" si="19"/>
        <v>-3.426892053936001E-3</v>
      </c>
      <c r="O66" s="21">
        <f t="shared" si="20"/>
        <v>0</v>
      </c>
      <c r="P66" s="21">
        <f t="shared" si="21"/>
        <v>0</v>
      </c>
      <c r="Q66" s="19">
        <f t="shared" si="10"/>
        <v>2.3988456815497048E-3</v>
      </c>
      <c r="R66" s="19">
        <f t="shared" si="11"/>
        <v>2.0675861969096369E-2</v>
      </c>
      <c r="S66" s="19">
        <f t="shared" si="12"/>
        <v>0</v>
      </c>
      <c r="T66" s="19">
        <f t="shared" si="13"/>
        <v>-3.2776511343449322E-3</v>
      </c>
      <c r="U66" s="19">
        <f t="shared" si="14"/>
        <v>0</v>
      </c>
      <c r="V66" s="19">
        <f t="shared" si="15"/>
        <v>0</v>
      </c>
    </row>
    <row r="67" spans="1:23" x14ac:dyDescent="0.25">
      <c r="A67" s="26">
        <f>Wellpath!E67</f>
        <v>6200</v>
      </c>
      <c r="B67" s="22">
        <v>0</v>
      </c>
      <c r="C67" s="22">
        <v>0</v>
      </c>
      <c r="D67" s="22">
        <v>1</v>
      </c>
      <c r="E67" s="20">
        <f>Model!$W$25*((drdp!B67+drdp!K67)*DECR!$B67+(drdp!E67+drdp!N67)*DECR!$C67+(drdp!H67+drdp!Q67)*DECR!$D67)</f>
        <v>-2.6022486991913105E-2</v>
      </c>
      <c r="F67" s="20">
        <f>Model!$W$25*((drdp!C67+drdp!L67)*DECR!$B67+(drdp!F67+drdp!O67)*DECR!$C67+(drdp!I67+drdp!R67)*DECR!$D67)</f>
        <v>9.2610734671227293E-3</v>
      </c>
      <c r="G67" s="20">
        <f>Model!$W$25*((drdp!D67+drdp!M67)*DECR!$B67+(drdp!G67+drdp!P67)*DECR!$C67+(drdp!J67+drdp!S67)*DECR!$D67)</f>
        <v>0</v>
      </c>
      <c r="H67" s="18">
        <f>Model!$W$25*((drdp!B67)*DECR!$B67+(drdp!E67)*DECR!$C67+(drdp!H67)*DECR!$D67)</f>
        <v>-1.3011243495956505E-2</v>
      </c>
      <c r="I67" s="18">
        <f>Model!$W$25*((drdp!C67)*DECR!$B67+(drdp!F67)*DECR!$C67+(drdp!I67)*DECR!$D67)</f>
        <v>4.6305367335613473E-3</v>
      </c>
      <c r="J67" s="18">
        <f>Model!$W$25*((drdp!D67)*DECR!$B67+(drdp!G67)*DECR!$C67+(drdp!J67)*DECR!$D67)</f>
        <v>0</v>
      </c>
      <c r="K67" s="21">
        <f t="shared" si="16"/>
        <v>3.3920225688626425E-3</v>
      </c>
      <c r="L67" s="21">
        <f t="shared" si="17"/>
        <v>2.0832111585709946E-2</v>
      </c>
      <c r="M67" s="21">
        <f t="shared" si="18"/>
        <v>0</v>
      </c>
      <c r="N67" s="21">
        <f t="shared" si="19"/>
        <v>-3.6678882177653537E-3</v>
      </c>
      <c r="O67" s="21">
        <f t="shared" si="20"/>
        <v>0</v>
      </c>
      <c r="P67" s="21">
        <f t="shared" si="21"/>
        <v>0</v>
      </c>
      <c r="Q67" s="19">
        <f t="shared" si="10"/>
        <v>2.8841451969294262E-3</v>
      </c>
      <c r="R67" s="19">
        <f t="shared" si="11"/>
        <v>2.0767785974387363E-2</v>
      </c>
      <c r="S67" s="19">
        <f t="shared" si="12"/>
        <v>0</v>
      </c>
      <c r="T67" s="19">
        <f t="shared" si="13"/>
        <v>-3.4871410948933389E-3</v>
      </c>
      <c r="U67" s="19">
        <f t="shared" si="14"/>
        <v>0</v>
      </c>
      <c r="V67" s="19">
        <f t="shared" si="15"/>
        <v>0</v>
      </c>
    </row>
    <row r="68" spans="1:23" x14ac:dyDescent="0.25">
      <c r="A68" s="26">
        <f>Wellpath!E68</f>
        <v>6300</v>
      </c>
      <c r="B68" s="22">
        <v>0</v>
      </c>
      <c r="C68" s="22">
        <v>0</v>
      </c>
      <c r="D68" s="22">
        <v>1</v>
      </c>
      <c r="E68" s="20">
        <f>Model!$W$25*((drdp!B68+drdp!K68)*DECR!$B68+(drdp!E68+drdp!N68)*DECR!$C68+(drdp!H68+drdp!Q68)*DECR!$D68)</f>
        <v>-2.670060922217557E-2</v>
      </c>
      <c r="F68" s="20">
        <f>Model!$W$25*((drdp!C68+drdp!L68)*DECR!$B68+(drdp!F68+drdp!O68)*DECR!$C68+(drdp!I68+drdp!R68)*DECR!$D68)</f>
        <v>6.5582986503295035E-3</v>
      </c>
      <c r="G68" s="20">
        <f>Model!$W$25*((drdp!D68+drdp!M68)*DECR!$B68+(drdp!G68+drdp!P68)*DECR!$C68+(drdp!J68+drdp!S68)*DECR!$D68)</f>
        <v>0</v>
      </c>
      <c r="H68" s="18">
        <f>Model!$W$25*((drdp!B68)*DECR!$B68+(drdp!E68)*DECR!$C68+(drdp!H68)*DECR!$D68)</f>
        <v>-1.3350304611087785E-2</v>
      </c>
      <c r="I68" s="18">
        <f>Model!$W$25*((drdp!C68)*DECR!$B68+(drdp!F68)*DECR!$C68+(drdp!I68)*DECR!$D68)</f>
        <v>3.2791493251647518E-3</v>
      </c>
      <c r="J68" s="18">
        <f>Model!$W$25*((drdp!D68)*DECR!$B68+(drdp!G68)*DECR!$C68+(drdp!J68)*DECR!$D68)</f>
        <v>0</v>
      </c>
      <c r="K68" s="21">
        <f t="shared" si="16"/>
        <v>4.10494510169797E-3</v>
      </c>
      <c r="L68" s="21">
        <f t="shared" si="17"/>
        <v>2.0875122866896859E-2</v>
      </c>
      <c r="M68" s="21">
        <f t="shared" si="18"/>
        <v>0</v>
      </c>
      <c r="N68" s="21">
        <f t="shared" si="19"/>
        <v>-3.8429987871901232E-3</v>
      </c>
      <c r="O68" s="21">
        <f t="shared" si="20"/>
        <v>0</v>
      </c>
      <c r="P68" s="21">
        <f t="shared" si="21"/>
        <v>0</v>
      </c>
      <c r="Q68" s="19">
        <f t="shared" si="10"/>
        <v>3.5702532020714744E-3</v>
      </c>
      <c r="R68" s="19">
        <f t="shared" si="11"/>
        <v>2.0842864406006675E-2</v>
      </c>
      <c r="S68" s="19">
        <f t="shared" si="12"/>
        <v>0</v>
      </c>
      <c r="T68" s="19">
        <f t="shared" si="13"/>
        <v>-3.7116658601215463E-3</v>
      </c>
      <c r="U68" s="19">
        <f t="shared" si="14"/>
        <v>0</v>
      </c>
      <c r="V68" s="19">
        <f t="shared" si="15"/>
        <v>0</v>
      </c>
    </row>
    <row r="69" spans="1:23" x14ac:dyDescent="0.25">
      <c r="A69" s="26">
        <f>Wellpath!E69</f>
        <v>6400</v>
      </c>
      <c r="B69" s="22">
        <v>0</v>
      </c>
      <c r="C69" s="22">
        <v>0</v>
      </c>
      <c r="D69" s="22">
        <v>1</v>
      </c>
      <c r="E69" s="20">
        <f>Model!$W$25*((drdp!B69+drdp!K69)*DECR!$B69+(drdp!E69+drdp!N69)*DECR!$C69+(drdp!H69+drdp!Q69)*DECR!$D69)</f>
        <v>-2.7296815476178383E-2</v>
      </c>
      <c r="F69" s="20">
        <f>Model!$W$25*((drdp!C69+drdp!L69)*DECR!$B69+(drdp!F69+drdp!O69)*DECR!$C69+(drdp!I69+drdp!R69)*DECR!$D69)</f>
        <v>3.8411756450511714E-3</v>
      </c>
      <c r="G69" s="20">
        <f>Model!$W$25*((drdp!D69+drdp!M69)*DECR!$B69+(drdp!G69+drdp!P69)*DECR!$C69+(drdp!J69+drdp!S69)*DECR!$D69)</f>
        <v>0</v>
      </c>
      <c r="H69" s="18">
        <f>Model!$W$25*((drdp!B69)*DECR!$B69+(drdp!E69)*DECR!$C69+(drdp!H69)*DECR!$D69)</f>
        <v>-1.3648407738089192E-2</v>
      </c>
      <c r="I69" s="18">
        <f>Model!$W$25*((drdp!C69)*DECR!$B69+(drdp!F69)*DECR!$C69+(drdp!I69)*DECR!$D69)</f>
        <v>1.9205878225255857E-3</v>
      </c>
      <c r="J69" s="18">
        <f>Model!$W$25*((drdp!D69)*DECR!$B69+(drdp!G69)*DECR!$C69+(drdp!J69)*DECR!$D69)</f>
        <v>0</v>
      </c>
      <c r="K69" s="21">
        <f t="shared" si="16"/>
        <v>4.8500612368385012E-3</v>
      </c>
      <c r="L69" s="21">
        <f t="shared" si="17"/>
        <v>2.0889877497232992E-2</v>
      </c>
      <c r="M69" s="21">
        <f t="shared" si="18"/>
        <v>0</v>
      </c>
      <c r="N69" s="21">
        <f t="shared" si="19"/>
        <v>-3.9478506499846756E-3</v>
      </c>
      <c r="O69" s="21">
        <f t="shared" si="20"/>
        <v>0</v>
      </c>
      <c r="P69" s="21">
        <f t="shared" si="21"/>
        <v>0</v>
      </c>
      <c r="Q69" s="19">
        <f t="shared" si="10"/>
        <v>4.2912241354831028E-3</v>
      </c>
      <c r="R69" s="19">
        <f t="shared" si="11"/>
        <v>2.0878811524480893E-2</v>
      </c>
      <c r="S69" s="19">
        <f t="shared" si="12"/>
        <v>0</v>
      </c>
      <c r="T69" s="19">
        <f t="shared" si="13"/>
        <v>-3.8692117528887613E-3</v>
      </c>
      <c r="U69" s="19">
        <f t="shared" si="14"/>
        <v>0</v>
      </c>
      <c r="V69" s="19">
        <f t="shared" si="15"/>
        <v>0</v>
      </c>
    </row>
    <row r="70" spans="1:23" x14ac:dyDescent="0.25">
      <c r="A70" s="26">
        <f>Wellpath!E70</f>
        <v>6500</v>
      </c>
      <c r="B70" s="22">
        <v>0</v>
      </c>
      <c r="C70" s="22">
        <v>0</v>
      </c>
      <c r="D70" s="22">
        <v>1</v>
      </c>
      <c r="E70" s="20">
        <f>Model!$W$25*((drdp!B70+drdp!K70)*DECR!$B70+(drdp!E70+drdp!N70)*DECR!$C70+(drdp!H70+drdp!Q70)*DECR!$D70)</f>
        <v>-2.4568668801979346E-2</v>
      </c>
      <c r="F70" s="20">
        <f>Model!$W$25*((drdp!C70+drdp!L70)*DECR!$B70+(drdp!F70+drdp!O70)*DECR!$C70+(drdp!I70+drdp!R70)*DECR!$D70)</f>
        <v>9.8248474482536983E-4</v>
      </c>
      <c r="G70" s="20">
        <f>Model!$W$25*((drdp!D70+drdp!M70)*DECR!$B70+(drdp!G70+drdp!P70)*DECR!$C70+(drdp!J70+drdp!S70)*DECR!$D70)</f>
        <v>0</v>
      </c>
      <c r="H70" s="18">
        <f>Model!$W$25*((drdp!B70)*DECR!$B70+(drdp!E70)*DECR!$C70+(drdp!H70)*DECR!$D70)</f>
        <v>-1.3910468124776009E-2</v>
      </c>
      <c r="I70" s="18">
        <f>Model!$W$25*((drdp!C70)*DECR!$B70+(drdp!F70)*DECR!$C70+(drdp!I70)*DECR!$D70)</f>
        <v>5.5627037981280229E-4</v>
      </c>
      <c r="J70" s="18">
        <f>Model!$W$25*((drdp!D70)*DECR!$B70+(drdp!G70)*DECR!$C70+(drdp!J70)*DECR!$D70)</f>
        <v>0</v>
      </c>
      <c r="K70" s="21">
        <f t="shared" si="16"/>
        <v>5.4536807235398546E-3</v>
      </c>
      <c r="L70" s="21">
        <f t="shared" si="17"/>
        <v>2.0890842773506807E-2</v>
      </c>
      <c r="M70" s="21">
        <f t="shared" si="18"/>
        <v>0</v>
      </c>
      <c r="N70" s="21">
        <f t="shared" si="19"/>
        <v>-3.9719889922832877E-3</v>
      </c>
      <c r="O70" s="21">
        <f t="shared" si="20"/>
        <v>0</v>
      </c>
      <c r="P70" s="21">
        <f t="shared" si="21"/>
        <v>0</v>
      </c>
      <c r="Q70" s="19">
        <f t="shared" si="10"/>
        <v>5.0435623602889104E-3</v>
      </c>
      <c r="R70" s="19">
        <f t="shared" si="11"/>
        <v>2.0890186933968449E-2</v>
      </c>
      <c r="S70" s="19">
        <f t="shared" si="12"/>
        <v>0</v>
      </c>
      <c r="T70" s="19">
        <f t="shared" si="13"/>
        <v>-3.9555886313718189E-3</v>
      </c>
      <c r="U70" s="19">
        <f t="shared" si="14"/>
        <v>0</v>
      </c>
      <c r="V70" s="19">
        <f t="shared" si="15"/>
        <v>0</v>
      </c>
    </row>
    <row r="71" spans="1:23" x14ac:dyDescent="0.25">
      <c r="A71" s="26">
        <f>Wellpath!E71</f>
        <v>6576.62</v>
      </c>
      <c r="B71" s="22">
        <v>0</v>
      </c>
      <c r="C71" s="22">
        <v>0</v>
      </c>
      <c r="D71" s="22">
        <v>1</v>
      </c>
      <c r="E71" s="20">
        <f>Model!$W$25*((drdp!B71+drdp!K71)*DECR!$B71+(drdp!E71+drdp!N71)*DECR!$C71+(drdp!H71+drdp!Q71)*DECR!$D71)</f>
        <v>-1.4086639527444138E-2</v>
      </c>
      <c r="F71" s="20">
        <f>Model!$W$25*((drdp!C71+drdp!L71)*DECR!$B71+(drdp!F71+drdp!O71)*DECR!$C71+(drdp!I71+drdp!R71)*DECR!$D71)</f>
        <v>-4.9191629185121866E-4</v>
      </c>
      <c r="G71" s="20">
        <f>Model!$W$25*((drdp!D71+drdp!M71)*DECR!$B71+(drdp!G71+drdp!P71)*DECR!$C71+(drdp!J71+drdp!S71)*DECR!$D71)</f>
        <v>0</v>
      </c>
      <c r="H71" s="18">
        <f>Model!$W$25*((drdp!B71)*DECR!$B71+(drdp!E71)*DECR!$C71+(drdp!H71)*DECR!$D71)</f>
        <v>-1.0793183205927658E-2</v>
      </c>
      <c r="I71" s="18">
        <f>Model!$W$25*((drdp!C71)*DECR!$B71+(drdp!F71)*DECR!$C71+(drdp!I71)*DECR!$D71)</f>
        <v>-3.7690626281640236E-4</v>
      </c>
      <c r="J71" s="18">
        <f>Model!$W$25*((drdp!D71)*DECR!$B71+(drdp!G71)*DECR!$C71+(drdp!J71)*DECR!$D71)</f>
        <v>0</v>
      </c>
      <c r="K71" s="21">
        <f t="shared" si="16"/>
        <v>5.6521141367160063E-3</v>
      </c>
      <c r="L71" s="21">
        <f t="shared" si="17"/>
        <v>2.0891084755144996E-2</v>
      </c>
      <c r="M71" s="21">
        <f t="shared" si="18"/>
        <v>0</v>
      </c>
      <c r="N71" s="21">
        <f t="shared" si="19"/>
        <v>-3.965059544802303E-3</v>
      </c>
      <c r="O71" s="21">
        <f t="shared" si="20"/>
        <v>0</v>
      </c>
      <c r="P71" s="21">
        <f t="shared" si="21"/>
        <v>0</v>
      </c>
      <c r="Q71" s="19">
        <f t="shared" si="10"/>
        <v>5.5701735272565738E-3</v>
      </c>
      <c r="R71" s="19">
        <f t="shared" si="11"/>
        <v>2.0890984831837756E-2</v>
      </c>
      <c r="S71" s="19">
        <f t="shared" si="12"/>
        <v>0</v>
      </c>
      <c r="T71" s="19">
        <f t="shared" si="13"/>
        <v>-3.9679209739372492E-3</v>
      </c>
      <c r="U71" s="19">
        <f t="shared" si="14"/>
        <v>0</v>
      </c>
      <c r="V71" s="19">
        <f t="shared" si="15"/>
        <v>0</v>
      </c>
    </row>
    <row r="72" spans="1:23" x14ac:dyDescent="0.25">
      <c r="A72" s="26">
        <f>Wellpath!E72</f>
        <v>6600</v>
      </c>
      <c r="B72" s="22">
        <v>0</v>
      </c>
      <c r="C72" s="22">
        <v>0</v>
      </c>
      <c r="D72" s="22">
        <v>1</v>
      </c>
      <c r="E72" s="20">
        <f>Model!$W$25*((drdp!B72+drdp!K72)*DECR!$B72+(drdp!E72+drdp!N72)*DECR!$C72+(drdp!H72+drdp!Q72)*DECR!$D72)</f>
        <v>-1.7289053054903834E-2</v>
      </c>
      <c r="F72" s="20">
        <f>Model!$W$25*((drdp!C72+drdp!L72)*DECR!$B72+(drdp!F72+drdp!O72)*DECR!$C72+(drdp!I72+drdp!R72)*DECR!$D72)</f>
        <v>-9.9688052688535187E-4</v>
      </c>
      <c r="G72" s="20">
        <f>Model!$W$25*((drdp!D72+drdp!M72)*DECR!$B72+(drdp!G72+drdp!P72)*DECR!$C72+(drdp!J72+drdp!S72)*DECR!$D72)</f>
        <v>0</v>
      </c>
      <c r="H72" s="18">
        <f>Model!$W$25*((drdp!B72)*DECR!$B72+(drdp!E72)*DECR!$C72+(drdp!H72)*DECR!$D72)</f>
        <v>-3.2762040883745802E-3</v>
      </c>
      <c r="I72" s="18">
        <f>Model!$W$25*((drdp!C72)*DECR!$B72+(drdp!F72)*DECR!$C72+(drdp!I72)*DECR!$D72)</f>
        <v>-1.8890473916825874E-4</v>
      </c>
      <c r="J72" s="18">
        <f>Model!$W$25*((drdp!D72)*DECR!$B72+(drdp!G72)*DECR!$C72+(drdp!J72)*DECR!$D72)</f>
        <v>0</v>
      </c>
      <c r="K72" s="21">
        <f t="shared" si="16"/>
        <v>5.9510254922512862E-3</v>
      </c>
      <c r="L72" s="21">
        <f t="shared" si="17"/>
        <v>2.0892078525929877E-2</v>
      </c>
      <c r="M72" s="21">
        <f t="shared" si="18"/>
        <v>0</v>
      </c>
      <c r="N72" s="21">
        <f t="shared" si="19"/>
        <v>-3.9478244244835819E-3</v>
      </c>
      <c r="O72" s="21">
        <f t="shared" si="20"/>
        <v>0</v>
      </c>
      <c r="P72" s="21">
        <f t="shared" si="21"/>
        <v>0</v>
      </c>
      <c r="Q72" s="19">
        <f t="shared" ref="Q72:Q133" si="22">K71+H72^2</f>
        <v>5.6628476499446887E-3</v>
      </c>
      <c r="R72" s="19">
        <f t="shared" ref="R72:R133" si="23">L71+I72^2</f>
        <v>2.0891120440145475E-2</v>
      </c>
      <c r="S72" s="19">
        <f t="shared" ref="S72:S133" si="24">M71+J72^2</f>
        <v>0</v>
      </c>
      <c r="T72" s="19">
        <f t="shared" ref="T72:T133" si="25">N71+H72*I72</f>
        <v>-3.9644406543235264E-3</v>
      </c>
      <c r="U72" s="19">
        <f t="shared" ref="U72:U133" si="26">O71+H72*J72</f>
        <v>0</v>
      </c>
      <c r="V72" s="19">
        <f t="shared" ref="V72:V133" si="27">P71+I72*J72</f>
        <v>0</v>
      </c>
    </row>
    <row r="73" spans="1:23" x14ac:dyDescent="0.25">
      <c r="A73" s="26">
        <f>Wellpath!E73</f>
        <v>6700</v>
      </c>
      <c r="B73" s="22">
        <v>0</v>
      </c>
      <c r="C73" s="22">
        <v>0</v>
      </c>
      <c r="D73" s="22">
        <v>1</v>
      </c>
      <c r="E73" s="20">
        <f>Model!$W$25*((drdp!B73+drdp!K73)*DECR!$B73+(drdp!E73+drdp!N73)*DECR!$C73+(drdp!H73+drdp!Q73)*DECR!$D73)</f>
        <v>-2.7355528688990587E-2</v>
      </c>
      <c r="F73" s="20">
        <f>Model!$W$25*((drdp!C73+drdp!L73)*DECR!$B73+(drdp!F73+drdp!O73)*DECR!$C73+(drdp!I73+drdp!R73)*DECR!$D73)</f>
        <v>-4.3082224253462986E-3</v>
      </c>
      <c r="G73" s="20">
        <f>Model!$W$25*((drdp!D73+drdp!M73)*DECR!$B73+(drdp!G73+drdp!P73)*DECR!$C73+(drdp!J73+drdp!S73)*DECR!$D73)</f>
        <v>0</v>
      </c>
      <c r="H73" s="18">
        <f>Model!$W$25*((drdp!B73)*DECR!$B73+(drdp!E73)*DECR!$C73+(drdp!H73)*DECR!$D73)</f>
        <v>-1.3677764344495243E-2</v>
      </c>
      <c r="I73" s="18">
        <f>Model!$W$25*((drdp!C73)*DECR!$B73+(drdp!F73)*DECR!$C73+(drdp!I73)*DECR!$D73)</f>
        <v>-2.154111212673141E-3</v>
      </c>
      <c r="J73" s="18">
        <f>Model!$W$25*((drdp!D73)*DECR!$B73+(drdp!G73)*DECR!$C73+(drdp!J73)*DECR!$D73)</f>
        <v>0</v>
      </c>
      <c r="K73" s="21">
        <f t="shared" si="16"/>
        <v>6.6993504421054735E-3</v>
      </c>
      <c r="L73" s="21">
        <f t="shared" si="17"/>
        <v>2.0910639306396136E-2</v>
      </c>
      <c r="M73" s="21">
        <f t="shared" si="18"/>
        <v>0</v>
      </c>
      <c r="N73" s="21">
        <f t="shared" si="19"/>
        <v>-3.8299707223284686E-3</v>
      </c>
      <c r="O73" s="21">
        <f t="shared" si="20"/>
        <v>0</v>
      </c>
      <c r="P73" s="21">
        <f t="shared" si="21"/>
        <v>0</v>
      </c>
      <c r="Q73" s="19">
        <f t="shared" si="22"/>
        <v>6.1381067297148319E-3</v>
      </c>
      <c r="R73" s="19">
        <f t="shared" si="23"/>
        <v>2.0896718721046443E-2</v>
      </c>
      <c r="S73" s="19">
        <f t="shared" si="24"/>
        <v>0</v>
      </c>
      <c r="T73" s="19">
        <f t="shared" si="25"/>
        <v>-3.9183609989448037E-3</v>
      </c>
      <c r="U73" s="19">
        <f t="shared" si="26"/>
        <v>0</v>
      </c>
      <c r="V73" s="19">
        <f t="shared" si="27"/>
        <v>0</v>
      </c>
      <c r="W73" s="10" t="s">
        <v>62</v>
      </c>
    </row>
    <row r="74" spans="1:23" x14ac:dyDescent="0.25">
      <c r="A74" s="26">
        <f>Wellpath!E74</f>
        <v>6800</v>
      </c>
      <c r="B74" s="22">
        <v>0</v>
      </c>
      <c r="C74" s="22">
        <v>0</v>
      </c>
      <c r="D74" s="22">
        <v>1</v>
      </c>
      <c r="E74" s="20">
        <f>Model!$W$25*((drdp!B74+drdp!K74)*DECR!$B74+(drdp!E74+drdp!N74)*DECR!$C74+(drdp!H74+drdp!Q74)*DECR!$D74)</f>
        <v>-2.6600771466174671E-2</v>
      </c>
      <c r="F74" s="20">
        <f>Model!$W$25*((drdp!C74+drdp!L74)*DECR!$B74+(drdp!F74+drdp!O74)*DECR!$C74+(drdp!I74+drdp!R74)*DECR!$D74)</f>
        <v>-6.9835442269246418E-3</v>
      </c>
      <c r="G74" s="20">
        <f>Model!$W$25*((drdp!D74+drdp!M74)*DECR!$B74+(drdp!G74+drdp!P74)*DECR!$C74+(drdp!J74+drdp!S74)*DECR!$D74)</f>
        <v>0</v>
      </c>
      <c r="H74" s="18">
        <f>Model!$W$25*((drdp!B74)*DECR!$B74+(drdp!E74)*DECR!$C74+(drdp!H74)*DECR!$D74)</f>
        <v>-1.3300385733087484E-2</v>
      </c>
      <c r="I74" s="18">
        <f>Model!$W$25*((drdp!C74)*DECR!$B74+(drdp!F74)*DECR!$C74+(drdp!I74)*DECR!$D74)</f>
        <v>-3.4917721134623599E-3</v>
      </c>
      <c r="J74" s="18">
        <f>Model!$W$25*((drdp!D74)*DECR!$B74+(drdp!G74)*DECR!$C74+(drdp!J74)*DECR!$D74)</f>
        <v>0</v>
      </c>
      <c r="K74" s="21">
        <f t="shared" si="16"/>
        <v>7.4069514847011257E-3</v>
      </c>
      <c r="L74" s="21">
        <f t="shared" si="17"/>
        <v>2.0959409196365547E-2</v>
      </c>
      <c r="M74" s="21">
        <f t="shared" si="18"/>
        <v>0</v>
      </c>
      <c r="N74" s="21">
        <f t="shared" si="19"/>
        <v>-3.6442030583241228E-3</v>
      </c>
      <c r="O74" s="21">
        <f t="shared" si="20"/>
        <v>0</v>
      </c>
      <c r="P74" s="21">
        <f t="shared" si="21"/>
        <v>0</v>
      </c>
      <c r="Q74" s="19">
        <f t="shared" si="22"/>
        <v>6.8762507027543907E-3</v>
      </c>
      <c r="R74" s="19">
        <f t="shared" si="23"/>
        <v>2.0922831778888488E-2</v>
      </c>
      <c r="S74" s="19">
        <f t="shared" si="24"/>
        <v>0</v>
      </c>
      <c r="T74" s="19">
        <f t="shared" si="25"/>
        <v>-3.7835288063273811E-3</v>
      </c>
      <c r="U74" s="19">
        <f t="shared" si="26"/>
        <v>0</v>
      </c>
      <c r="V74" s="19">
        <f t="shared" si="27"/>
        <v>0</v>
      </c>
    </row>
    <row r="75" spans="1:23" x14ac:dyDescent="0.25">
      <c r="A75" s="26">
        <f>Wellpath!E75</f>
        <v>6900</v>
      </c>
      <c r="B75" s="22">
        <v>0</v>
      </c>
      <c r="C75" s="22">
        <v>0</v>
      </c>
      <c r="D75" s="22">
        <v>1</v>
      </c>
      <c r="E75" s="20">
        <f>Model!$W$25*((drdp!B75+drdp!K75)*DECR!$B75+(drdp!E75+drdp!N75)*DECR!$C75+(drdp!H75+drdp!Q75)*DECR!$D75)</f>
        <v>-2.5779507797223301E-2</v>
      </c>
      <c r="F75" s="20">
        <f>Model!$W$25*((drdp!C75+drdp!L75)*DECR!$B75+(drdp!F75+drdp!O75)*DECR!$C75+(drdp!I75+drdp!R75)*DECR!$D75)</f>
        <v>-9.6488210275066447E-3</v>
      </c>
      <c r="G75" s="20">
        <f>Model!$W$25*((drdp!D75+drdp!M75)*DECR!$B75+(drdp!G75+drdp!P75)*DECR!$C75+(drdp!J75+drdp!S75)*DECR!$D75)</f>
        <v>0</v>
      </c>
      <c r="H75" s="18">
        <f>Model!$W$25*((drdp!B75)*DECR!$B75+(drdp!E75)*DECR!$C75+(drdp!H75)*DECR!$D75)</f>
        <v>-1.2889753898611554E-2</v>
      </c>
      <c r="I75" s="18">
        <f>Model!$W$25*((drdp!C75)*DECR!$B75+(drdp!F75)*DECR!$C75+(drdp!I75)*DECR!$D75)</f>
        <v>-4.8244105137532868E-3</v>
      </c>
      <c r="J75" s="18">
        <f>Model!$W$25*((drdp!D75)*DECR!$B75+(drdp!G75)*DECR!$C75+(drdp!J75)*DECR!$D75)</f>
        <v>0</v>
      </c>
      <c r="K75" s="21">
        <f t="shared" si="16"/>
        <v>8.0715345069682226E-3</v>
      </c>
      <c r="L75" s="21">
        <f t="shared" si="17"/>
        <v>2.1052508943586401E-2</v>
      </c>
      <c r="M75" s="21">
        <f t="shared" si="18"/>
        <v>0</v>
      </c>
      <c r="N75" s="21">
        <f t="shared" si="19"/>
        <v>-3.3954612014115032E-3</v>
      </c>
      <c r="O75" s="21">
        <f t="shared" si="20"/>
        <v>0</v>
      </c>
      <c r="P75" s="21">
        <f t="shared" si="21"/>
        <v>0</v>
      </c>
      <c r="Q75" s="19">
        <f t="shared" si="22"/>
        <v>7.5730972402678976E-3</v>
      </c>
      <c r="R75" s="19">
        <f t="shared" si="23"/>
        <v>2.0982684133170761E-2</v>
      </c>
      <c r="S75" s="19">
        <f t="shared" si="24"/>
        <v>0</v>
      </c>
      <c r="T75" s="19">
        <f t="shared" si="25"/>
        <v>-3.5820175940959689E-3</v>
      </c>
      <c r="U75" s="19">
        <f t="shared" si="26"/>
        <v>0</v>
      </c>
      <c r="V75" s="19">
        <f t="shared" si="27"/>
        <v>0</v>
      </c>
    </row>
    <row r="76" spans="1:23" x14ac:dyDescent="0.25">
      <c r="A76" s="26">
        <f>Wellpath!E76</f>
        <v>7000</v>
      </c>
      <c r="B76" s="22">
        <v>0</v>
      </c>
      <c r="C76" s="22">
        <v>0</v>
      </c>
      <c r="D76" s="22">
        <v>1</v>
      </c>
      <c r="E76" s="20">
        <f>Model!$W$25*((drdp!B76+drdp!K76)*DECR!$B76+(drdp!E76+drdp!N76)*DECR!$C76+(drdp!H76+drdp!Q76)*DECR!$D76)</f>
        <v>-2.4891542001515291E-2</v>
      </c>
      <c r="F76" s="20">
        <f>Model!$W$25*((drdp!C76+drdp!L76)*DECR!$B76+(drdp!F76+drdp!O76)*DECR!$C76+(drdp!I76+drdp!R76)*DECR!$D76)</f>
        <v>-1.2280551467068178E-2</v>
      </c>
      <c r="G76" s="20">
        <f>Model!$W$25*((drdp!D76+drdp!M76)*DECR!$B76+(drdp!G76+drdp!P76)*DECR!$C76+(drdp!J76+drdp!S76)*DECR!$D76)</f>
        <v>0</v>
      </c>
      <c r="H76" s="18">
        <f>Model!$W$25*((drdp!B76)*DECR!$B76+(drdp!E76)*DECR!$C76+(drdp!H76)*DECR!$D76)</f>
        <v>-1.2445771000757645E-2</v>
      </c>
      <c r="I76" s="18">
        <f>Model!$W$25*((drdp!C76)*DECR!$B76+(drdp!F76)*DECR!$C76+(drdp!I76)*DECR!$D76)</f>
        <v>-6.1402757335340891E-3</v>
      </c>
      <c r="J76" s="18">
        <f>Model!$W$25*((drdp!D76)*DECR!$B76+(drdp!G76)*DECR!$C76+(drdp!J76)*DECR!$D76)</f>
        <v>0</v>
      </c>
      <c r="K76" s="21">
        <f t="shared" ref="K76:K133" si="28">K75+E76^2</f>
        <v>8.6911233701814222E-3</v>
      </c>
      <c r="L76" s="21">
        <f t="shared" ref="L76:L133" si="29">L75+F76^2</f>
        <v>2.1203320887921713E-2</v>
      </c>
      <c r="M76" s="21">
        <f t="shared" ref="M76:M133" si="30">M75+G76^2</f>
        <v>0</v>
      </c>
      <c r="N76" s="21">
        <f t="shared" ref="N76:N133" si="31">N75+E76*F76</f>
        <v>-3.0897793387672052E-3</v>
      </c>
      <c r="O76" s="21">
        <f t="shared" ref="O76:O133" si="32">O75+E76*G76</f>
        <v>0</v>
      </c>
      <c r="P76" s="21">
        <f t="shared" ref="P76:P133" si="33">P75+F76*G76</f>
        <v>0</v>
      </c>
      <c r="Q76" s="19">
        <f t="shared" si="22"/>
        <v>8.2264317227715225E-3</v>
      </c>
      <c r="R76" s="19">
        <f t="shared" si="23"/>
        <v>2.1090211929670227E-2</v>
      </c>
      <c r="S76" s="19">
        <f t="shared" si="24"/>
        <v>0</v>
      </c>
      <c r="T76" s="19">
        <f t="shared" si="25"/>
        <v>-3.3190407357504286E-3</v>
      </c>
      <c r="U76" s="19">
        <f t="shared" si="26"/>
        <v>0</v>
      </c>
      <c r="V76" s="19">
        <f t="shared" si="27"/>
        <v>0</v>
      </c>
    </row>
    <row r="77" spans="1:23" x14ac:dyDescent="0.25">
      <c r="A77" s="26">
        <f>Wellpath!E77</f>
        <v>7100</v>
      </c>
      <c r="B77" s="22">
        <v>0</v>
      </c>
      <c r="C77" s="22">
        <v>0</v>
      </c>
      <c r="D77" s="22">
        <v>1</v>
      </c>
      <c r="E77" s="20">
        <f>Model!$W$25*((drdp!B77+drdp!K77)*DECR!$B77+(drdp!E77+drdp!N77)*DECR!$C77+(drdp!H77+drdp!Q77)*DECR!$D77)</f>
        <v>-1.222416297435395E-2</v>
      </c>
      <c r="F77" s="20">
        <f>Model!$W$25*((drdp!C77+drdp!L77)*DECR!$B77+(drdp!F77+drdp!O77)*DECR!$C77+(drdp!I77+drdp!R77)*DECR!$D77)</f>
        <v>-7.6029523553962928E-3</v>
      </c>
      <c r="G77" s="20">
        <f>Model!$W$25*((drdp!D77+drdp!M77)*DECR!$B77+(drdp!G77+drdp!P77)*DECR!$C77+(drdp!J77+drdp!S77)*DECR!$D77)</f>
        <v>0</v>
      </c>
      <c r="H77" s="18">
        <f>Model!$W$25*((drdp!B77)*DECR!$B77+(drdp!E77)*DECR!$C77+(drdp!H77)*DECR!$D77)</f>
        <v>-1.1965703772860041E-2</v>
      </c>
      <c r="I77" s="18">
        <f>Model!$W$25*((drdp!C77)*DECR!$B77+(drdp!F77)*DECR!$C77+(drdp!I77)*DECR!$D77)</f>
        <v>-7.4422008177331741E-3</v>
      </c>
      <c r="J77" s="18">
        <f>Model!$W$25*((drdp!D77)*DECR!$B77+(drdp!G77)*DECR!$C77+(drdp!J77)*DECR!$D77)</f>
        <v>0</v>
      </c>
      <c r="K77" s="21">
        <f t="shared" si="28"/>
        <v>8.840553530604988E-3</v>
      </c>
      <c r="L77" s="21">
        <f t="shared" si="29"/>
        <v>2.1261125772440138E-2</v>
      </c>
      <c r="M77" s="21">
        <f t="shared" si="30"/>
        <v>0</v>
      </c>
      <c r="N77" s="21">
        <f t="shared" si="31"/>
        <v>-2.9968396100885928E-3</v>
      </c>
      <c r="O77" s="21">
        <f t="shared" si="32"/>
        <v>0</v>
      </c>
      <c r="P77" s="21">
        <f t="shared" si="33"/>
        <v>0</v>
      </c>
      <c r="Q77" s="19">
        <f t="shared" si="22"/>
        <v>8.8343014369612598E-3</v>
      </c>
      <c r="R77" s="19">
        <f t="shared" si="23"/>
        <v>2.1258707240933181E-2</v>
      </c>
      <c r="S77" s="19">
        <f t="shared" si="24"/>
        <v>0</v>
      </c>
      <c r="T77" s="19">
        <f t="shared" si="25"/>
        <v>-3.0007281683640734E-3</v>
      </c>
      <c r="U77" s="19">
        <f t="shared" si="26"/>
        <v>0</v>
      </c>
      <c r="V77" s="19">
        <f t="shared" si="27"/>
        <v>0</v>
      </c>
    </row>
    <row r="78" spans="1:23" x14ac:dyDescent="0.25">
      <c r="A78" s="26">
        <f>Wellpath!E78</f>
        <v>7102.16</v>
      </c>
      <c r="B78" s="22">
        <v>0</v>
      </c>
      <c r="C78" s="22">
        <v>0</v>
      </c>
      <c r="D78" s="22">
        <v>1</v>
      </c>
      <c r="E78" s="20">
        <f>Model!$W$25*((drdp!B78+drdp!K78)*DECR!$B78+(drdp!E78+drdp!N78)*DECR!$C78+(drdp!H78+drdp!Q78)*DECR!$D78)</f>
        <v>-1.1953429538795036E-2</v>
      </c>
      <c r="F78" s="20">
        <f>Model!$W$25*((drdp!C78+drdp!L78)*DECR!$B78+(drdp!F78+drdp!O78)*DECR!$C78+(drdp!I78+drdp!R78)*DECR!$D78)</f>
        <v>-7.4693317690006627E-3</v>
      </c>
      <c r="G78" s="20">
        <f>Model!$W$25*((drdp!D78+drdp!M78)*DECR!$B78+(drdp!G78+drdp!P78)*DECR!$C78+(drdp!J78+drdp!S78)*DECR!$D78)</f>
        <v>0</v>
      </c>
      <c r="H78" s="18">
        <f>Model!$W$25*((drdp!B78)*DECR!$B78+(drdp!E78)*DECR!$C78+(drdp!H78)*DECR!$D78)</f>
        <v>-2.5819407803810468E-4</v>
      </c>
      <c r="I78" s="18">
        <f>Model!$W$25*((drdp!C78)*DECR!$B78+(drdp!F78)*DECR!$C78+(drdp!I78)*DECR!$D78)</f>
        <v>-1.6133756621049676E-4</v>
      </c>
      <c r="J78" s="18">
        <f>Model!$W$25*((drdp!D78)*DECR!$B78+(drdp!G78)*DECR!$C78+(drdp!J78)*DECR!$D78)</f>
        <v>0</v>
      </c>
      <c r="K78" s="21">
        <f t="shared" si="28"/>
        <v>8.9834380083439261E-3</v>
      </c>
      <c r="L78" s="21">
        <f t="shared" si="29"/>
        <v>2.131691668951554E-2</v>
      </c>
      <c r="M78" s="21">
        <f t="shared" si="30"/>
        <v>0</v>
      </c>
      <c r="N78" s="21">
        <f t="shared" si="31"/>
        <v>-2.9075554790859602E-3</v>
      </c>
      <c r="O78" s="21">
        <f t="shared" si="32"/>
        <v>0</v>
      </c>
      <c r="P78" s="21">
        <f t="shared" si="33"/>
        <v>0</v>
      </c>
      <c r="Q78" s="19">
        <f t="shared" si="22"/>
        <v>8.8406201947869214E-3</v>
      </c>
      <c r="R78" s="19">
        <f t="shared" si="23"/>
        <v>2.1261151802250407E-2</v>
      </c>
      <c r="S78" s="19">
        <f t="shared" si="24"/>
        <v>0</v>
      </c>
      <c r="T78" s="19">
        <f t="shared" si="25"/>
        <v>-2.996797953684432E-3</v>
      </c>
      <c r="U78" s="19">
        <f t="shared" si="26"/>
        <v>0</v>
      </c>
      <c r="V78" s="19">
        <f t="shared" si="27"/>
        <v>0</v>
      </c>
    </row>
    <row r="79" spans="1:23" x14ac:dyDescent="0.25">
      <c r="A79" s="26">
        <f>Wellpath!E79</f>
        <v>7200</v>
      </c>
      <c r="B79" s="22">
        <v>0</v>
      </c>
      <c r="C79" s="22">
        <v>0</v>
      </c>
      <c r="D79" s="22">
        <v>1</v>
      </c>
      <c r="E79" s="20">
        <f>Model!$W$25*((drdp!B79+drdp!K79)*DECR!$B79+(drdp!E79+drdp!N79)*DECR!$C79+(drdp!H79+drdp!Q79)*DECR!$D79)</f>
        <v>-2.1542621910453932E-2</v>
      </c>
      <c r="F79" s="20">
        <f>Model!$W$25*((drdp!C79+drdp!L79)*DECR!$B79+(drdp!F79+drdp!O79)*DECR!$C79+(drdp!I79+drdp!R79)*DECR!$D79)</f>
        <v>-1.6381390357760737E-2</v>
      </c>
      <c r="G79" s="20">
        <f>Model!$W$25*((drdp!D79+drdp!M79)*DECR!$B79+(drdp!G79+drdp!P79)*DECR!$C79+(drdp!J79+drdp!S79)*DECR!$D79)</f>
        <v>0</v>
      </c>
      <c r="H79" s="18">
        <f>Model!$W$25*((drdp!B79)*DECR!$B79+(drdp!E79)*DECR!$C79+(drdp!H79)*DECR!$D79)</f>
        <v>-1.0653710714308534E-2</v>
      </c>
      <c r="I79" s="18">
        <f>Model!$W$25*((drdp!C79)*DECR!$B79+(drdp!F79)*DECR!$C79+(drdp!I79)*DECR!$D79)</f>
        <v>-8.1012698776956188E-3</v>
      </c>
      <c r="J79" s="18">
        <f>Model!$W$25*((drdp!D79)*DECR!$B79+(drdp!G79)*DECR!$C79+(drdp!J79)*DECR!$D79)</f>
        <v>0</v>
      </c>
      <c r="K79" s="21">
        <f t="shared" si="28"/>
        <v>9.4475225671206958E-3</v>
      </c>
      <c r="L79" s="21">
        <f t="shared" si="29"/>
        <v>2.1585266639568876E-2</v>
      </c>
      <c r="M79" s="21">
        <f t="shared" si="30"/>
        <v>0</v>
      </c>
      <c r="N79" s="21">
        <f t="shared" si="31"/>
        <v>-2.5546573802411651E-3</v>
      </c>
      <c r="O79" s="21">
        <f t="shared" si="32"/>
        <v>0</v>
      </c>
      <c r="P79" s="21">
        <f t="shared" si="33"/>
        <v>0</v>
      </c>
      <c r="Q79" s="19">
        <f t="shared" si="22"/>
        <v>9.0969395603280982E-3</v>
      </c>
      <c r="R79" s="19">
        <f t="shared" si="23"/>
        <v>2.1382547263146798E-2</v>
      </c>
      <c r="S79" s="19">
        <f t="shared" si="24"/>
        <v>0</v>
      </c>
      <c r="T79" s="19">
        <f t="shared" si="25"/>
        <v>-2.8212468933904492E-3</v>
      </c>
      <c r="U79" s="19">
        <f t="shared" si="26"/>
        <v>0</v>
      </c>
      <c r="V79" s="19">
        <f t="shared" si="27"/>
        <v>0</v>
      </c>
    </row>
    <row r="80" spans="1:23" x14ac:dyDescent="0.25">
      <c r="A80" s="26">
        <f>Wellpath!E80</f>
        <v>7300</v>
      </c>
      <c r="B80" s="22">
        <v>0</v>
      </c>
      <c r="C80" s="22">
        <v>0</v>
      </c>
      <c r="D80" s="22">
        <v>1</v>
      </c>
      <c r="E80" s="20">
        <f>Model!$W$25*((drdp!B80+drdp!K80)*DECR!$B80+(drdp!E80+drdp!N80)*DECR!$C80+(drdp!H80+drdp!Q80)*DECR!$D80)</f>
        <v>-1.9543189335015899E-2</v>
      </c>
      <c r="F80" s="20">
        <f>Model!$W$25*((drdp!C80+drdp!L80)*DECR!$B80+(drdp!F80+drdp!O80)*DECR!$C80+(drdp!I80+drdp!R80)*DECR!$D80)</f>
        <v>-1.8173369019842386E-2</v>
      </c>
      <c r="G80" s="20">
        <f>Model!$W$25*((drdp!D80+drdp!M80)*DECR!$B80+(drdp!G80+drdp!P80)*DECR!$C80+(drdp!J80+drdp!S80)*DECR!$D80)</f>
        <v>0</v>
      </c>
      <c r="H80" s="18">
        <f>Model!$W$25*((drdp!B80)*DECR!$B80+(drdp!E80)*DECR!$C80+(drdp!H80)*DECR!$D80)</f>
        <v>-9.7715946675079497E-3</v>
      </c>
      <c r="I80" s="18">
        <f>Model!$W$25*((drdp!C80)*DECR!$B80+(drdp!F80)*DECR!$C80+(drdp!I80)*DECR!$D80)</f>
        <v>-9.0866845099211932E-3</v>
      </c>
      <c r="J80" s="18">
        <f>Model!$W$25*((drdp!D80)*DECR!$B80+(drdp!G80)*DECR!$C80+(drdp!J80)*DECR!$D80)</f>
        <v>0</v>
      </c>
      <c r="K80" s="21">
        <f t="shared" si="28"/>
        <v>9.8294588165049757E-3</v>
      </c>
      <c r="L80" s="21">
        <f t="shared" si="29"/>
        <v>2.1915537981100242E-2</v>
      </c>
      <c r="M80" s="21">
        <f t="shared" si="30"/>
        <v>0</v>
      </c>
      <c r="N80" s="21">
        <f t="shared" si="31"/>
        <v>-2.1994917886312732E-3</v>
      </c>
      <c r="O80" s="21">
        <f t="shared" si="32"/>
        <v>0</v>
      </c>
      <c r="P80" s="21">
        <f t="shared" si="33"/>
        <v>0</v>
      </c>
      <c r="Q80" s="19">
        <f t="shared" si="22"/>
        <v>9.5430066294667649E-3</v>
      </c>
      <c r="R80" s="19">
        <f t="shared" si="23"/>
        <v>2.1667834474951717E-2</v>
      </c>
      <c r="S80" s="19">
        <f t="shared" si="24"/>
        <v>0</v>
      </c>
      <c r="T80" s="19">
        <f t="shared" si="25"/>
        <v>-2.465865982338692E-3</v>
      </c>
      <c r="U80" s="19">
        <f t="shared" si="26"/>
        <v>0</v>
      </c>
      <c r="V80" s="19">
        <f t="shared" si="27"/>
        <v>0</v>
      </c>
    </row>
    <row r="81" spans="1:22" x14ac:dyDescent="0.25">
      <c r="A81" s="26">
        <f>Wellpath!E81</f>
        <v>7400</v>
      </c>
      <c r="B81" s="22">
        <v>0</v>
      </c>
      <c r="C81" s="22">
        <v>0</v>
      </c>
      <c r="D81" s="22">
        <v>1</v>
      </c>
      <c r="E81" s="20">
        <f>Model!$W$25*((drdp!B81+drdp!K81)*DECR!$B81+(drdp!E81+drdp!N81)*DECR!$C81+(drdp!H81+drdp!Q81)*DECR!$D81)</f>
        <v>-1.7251748802704997E-2</v>
      </c>
      <c r="F81" s="20">
        <f>Model!$W$25*((drdp!C81+drdp!L81)*DECR!$B81+(drdp!F81+drdp!O81)*DECR!$C81+(drdp!I81+drdp!R81)*DECR!$D81)</f>
        <v>-1.9734295397439504E-2</v>
      </c>
      <c r="G81" s="20">
        <f>Model!$W$25*((drdp!D81+drdp!M81)*DECR!$B81+(drdp!G81+drdp!P81)*DECR!$C81+(drdp!J81+drdp!S81)*DECR!$D81)</f>
        <v>0</v>
      </c>
      <c r="H81" s="18">
        <f>Model!$W$25*((drdp!B81)*DECR!$B81+(drdp!E81)*DECR!$C81+(drdp!H81)*DECR!$D81)</f>
        <v>-8.6258744013524985E-3</v>
      </c>
      <c r="I81" s="18">
        <f>Model!$W$25*((drdp!C81)*DECR!$B81+(drdp!F81)*DECR!$C81+(drdp!I81)*DECR!$D81)</f>
        <v>-9.8671476987197519E-3</v>
      </c>
      <c r="J81" s="18">
        <f>Model!$W$25*((drdp!D81)*DECR!$B81+(drdp!G81)*DECR!$C81+(drdp!J81)*DECR!$D81)</f>
        <v>0</v>
      </c>
      <c r="K81" s="21">
        <f t="shared" si="28"/>
        <v>1.012708165325661E-2</v>
      </c>
      <c r="L81" s="21">
        <f t="shared" si="29"/>
        <v>2.2304980395933642E-2</v>
      </c>
      <c r="M81" s="21">
        <f t="shared" si="30"/>
        <v>0</v>
      </c>
      <c r="N81" s="21">
        <f t="shared" si="31"/>
        <v>-1.8590406816362695E-3</v>
      </c>
      <c r="O81" s="21">
        <f t="shared" si="32"/>
        <v>0</v>
      </c>
      <c r="P81" s="21">
        <f t="shared" si="33"/>
        <v>0</v>
      </c>
      <c r="Q81" s="19">
        <f t="shared" si="22"/>
        <v>9.9038645256928834E-3</v>
      </c>
      <c r="R81" s="19">
        <f t="shared" si="23"/>
        <v>2.2012898584808593E-2</v>
      </c>
      <c r="S81" s="19">
        <f t="shared" si="24"/>
        <v>0</v>
      </c>
      <c r="T81" s="19">
        <f t="shared" si="25"/>
        <v>-2.1143790118825223E-3</v>
      </c>
      <c r="U81" s="19">
        <f t="shared" si="26"/>
        <v>0</v>
      </c>
      <c r="V81" s="19">
        <f t="shared" si="27"/>
        <v>0</v>
      </c>
    </row>
    <row r="82" spans="1:22" x14ac:dyDescent="0.25">
      <c r="A82" s="26">
        <f>Wellpath!E82</f>
        <v>7500</v>
      </c>
      <c r="B82" s="22">
        <v>0</v>
      </c>
      <c r="C82" s="22">
        <v>0</v>
      </c>
      <c r="D82" s="22">
        <v>1</v>
      </c>
      <c r="E82" s="20">
        <f>Model!$W$25*((drdp!B82+drdp!K82)*DECR!$B82+(drdp!E82+drdp!N82)*DECR!$C82+(drdp!H82+drdp!Q82)*DECR!$D82)</f>
        <v>-1.4916636813550217E-2</v>
      </c>
      <c r="F82" s="20">
        <f>Model!$W$25*((drdp!C82+drdp!L82)*DECR!$B82+(drdp!F82+drdp!O82)*DECR!$C82+(drdp!I82+drdp!R82)*DECR!$D82)</f>
        <v>-2.1247867462308064E-2</v>
      </c>
      <c r="G82" s="20">
        <f>Model!$W$25*((drdp!D82+drdp!M82)*DECR!$B82+(drdp!G82+drdp!P82)*DECR!$C82+(drdp!J82+drdp!S82)*DECR!$D82)</f>
        <v>0</v>
      </c>
      <c r="H82" s="18">
        <f>Model!$W$25*((drdp!B82)*DECR!$B82+(drdp!E82)*DECR!$C82+(drdp!H82)*DECR!$D82)</f>
        <v>-7.4583184067751086E-3</v>
      </c>
      <c r="I82" s="18">
        <f>Model!$W$25*((drdp!C82)*DECR!$B82+(drdp!F82)*DECR!$C82+(drdp!I82)*DECR!$D82)</f>
        <v>-1.0623933731154032E-2</v>
      </c>
      <c r="J82" s="18">
        <f>Model!$W$25*((drdp!D82)*DECR!$B82+(drdp!G82)*DECR!$C82+(drdp!J82)*DECR!$D82)</f>
        <v>0</v>
      </c>
      <c r="K82" s="21">
        <f t="shared" si="28"/>
        <v>1.0349587707083972E-2</v>
      </c>
      <c r="L82" s="21">
        <f t="shared" si="29"/>
        <v>2.2756452267629453E-2</v>
      </c>
      <c r="M82" s="21">
        <f t="shared" si="30"/>
        <v>0</v>
      </c>
      <c r="N82" s="21">
        <f t="shared" si="31"/>
        <v>-1.5420939596385692E-3</v>
      </c>
      <c r="O82" s="21">
        <f t="shared" si="32"/>
        <v>0</v>
      </c>
      <c r="P82" s="21">
        <f t="shared" si="33"/>
        <v>0</v>
      </c>
      <c r="Q82" s="19">
        <f t="shared" si="22"/>
        <v>1.0182708166713451E-2</v>
      </c>
      <c r="R82" s="19">
        <f t="shared" si="23"/>
        <v>2.2417848363857594E-2</v>
      </c>
      <c r="S82" s="19">
        <f t="shared" si="24"/>
        <v>0</v>
      </c>
      <c r="T82" s="19">
        <f t="shared" si="25"/>
        <v>-1.7798040011368444E-3</v>
      </c>
      <c r="U82" s="19">
        <f t="shared" si="26"/>
        <v>0</v>
      </c>
      <c r="V82" s="19">
        <f t="shared" si="27"/>
        <v>0</v>
      </c>
    </row>
    <row r="83" spans="1:22" x14ac:dyDescent="0.25">
      <c r="A83" s="26">
        <f>Wellpath!E83</f>
        <v>7600</v>
      </c>
      <c r="B83" s="22">
        <v>0</v>
      </c>
      <c r="C83" s="22">
        <v>0</v>
      </c>
      <c r="D83" s="22">
        <v>1</v>
      </c>
      <c r="E83" s="20">
        <f>Model!$W$25*((drdp!B83+drdp!K83)*DECR!$B83+(drdp!E83+drdp!N83)*DECR!$C83+(drdp!H83+drdp!Q83)*DECR!$D83)</f>
        <v>-1.2538788588648368E-2</v>
      </c>
      <c r="F83" s="20">
        <f>Model!$W$25*((drdp!C83+drdp!L83)*DECR!$B83+(drdp!F83+drdp!O83)*DECR!$C83+(drdp!I83+drdp!R83)*DECR!$D83)</f>
        <v>-2.2695248555690429E-2</v>
      </c>
      <c r="G83" s="20">
        <f>Model!$W$25*((drdp!D83+drdp!M83)*DECR!$B83+(drdp!G83+drdp!P83)*DECR!$C83+(drdp!J83+drdp!S83)*DECR!$D83)</f>
        <v>0</v>
      </c>
      <c r="H83" s="18">
        <f>Model!$W$25*((drdp!B83)*DECR!$B83+(drdp!E83)*DECR!$C83+(drdp!H83)*DECR!$D83)</f>
        <v>-6.2693942943241841E-3</v>
      </c>
      <c r="I83" s="18">
        <f>Model!$W$25*((drdp!C83)*DECR!$B83+(drdp!F83)*DECR!$C83+(drdp!I83)*DECR!$D83)</f>
        <v>-1.1347624277845214E-2</v>
      </c>
      <c r="J83" s="18">
        <f>Model!$W$25*((drdp!D83)*DECR!$B83+(drdp!G83)*DECR!$C83+(drdp!J83)*DECR!$D83)</f>
        <v>0</v>
      </c>
      <c r="K83" s="21">
        <f t="shared" si="28"/>
        <v>1.0506808926354791E-2</v>
      </c>
      <c r="L83" s="21">
        <f t="shared" si="29"/>
        <v>2.3271526574634022E-2</v>
      </c>
      <c r="M83" s="21">
        <f t="shared" si="30"/>
        <v>0</v>
      </c>
      <c r="N83" s="21">
        <f t="shared" si="31"/>
        <v>-1.2575230360319396E-3</v>
      </c>
      <c r="O83" s="21">
        <f t="shared" si="32"/>
        <v>0</v>
      </c>
      <c r="P83" s="21">
        <f t="shared" si="33"/>
        <v>0</v>
      </c>
      <c r="Q83" s="19">
        <f t="shared" si="22"/>
        <v>1.0388893011901676E-2</v>
      </c>
      <c r="R83" s="19">
        <f t="shared" si="23"/>
        <v>2.2885220844380594E-2</v>
      </c>
      <c r="S83" s="19">
        <f t="shared" si="24"/>
        <v>0</v>
      </c>
      <c r="T83" s="19">
        <f t="shared" si="25"/>
        <v>-1.4709512287369119E-3</v>
      </c>
      <c r="U83" s="19">
        <f t="shared" si="26"/>
        <v>0</v>
      </c>
      <c r="V83" s="19">
        <f t="shared" si="27"/>
        <v>0</v>
      </c>
    </row>
    <row r="84" spans="1:22" x14ac:dyDescent="0.25">
      <c r="A84" s="26">
        <f>Wellpath!E84</f>
        <v>7700</v>
      </c>
      <c r="B84" s="22">
        <v>0</v>
      </c>
      <c r="C84" s="22">
        <v>0</v>
      </c>
      <c r="D84" s="22">
        <v>1</v>
      </c>
      <c r="E84" s="20">
        <f>Model!$W$25*((drdp!B84+drdp!K84)*DECR!$B84+(drdp!E84+drdp!N84)*DECR!$C84+(drdp!H84+drdp!Q84)*DECR!$D84)</f>
        <v>-1.0130410976990245E-2</v>
      </c>
      <c r="F84" s="20">
        <f>Model!$W$25*((drdp!C84+drdp!L84)*DECR!$B84+(drdp!F84+drdp!O84)*DECR!$C84+(drdp!I84+drdp!R84)*DECR!$D84)</f>
        <v>-2.4087526231139168E-2</v>
      </c>
      <c r="G84" s="20">
        <f>Model!$W$25*((drdp!D84+drdp!M84)*DECR!$B84+(drdp!G84+drdp!P84)*DECR!$C84+(drdp!J84+drdp!S84)*DECR!$D84)</f>
        <v>0</v>
      </c>
      <c r="H84" s="18">
        <f>Model!$W$25*((drdp!B84)*DECR!$B84+(drdp!E84)*DECR!$C84+(drdp!H84)*DECR!$D84)</f>
        <v>-5.0652054884951225E-3</v>
      </c>
      <c r="I84" s="18">
        <f>Model!$W$25*((drdp!C84)*DECR!$B84+(drdp!F84)*DECR!$C84+(drdp!I84)*DECR!$D84)</f>
        <v>-1.2043763115569584E-2</v>
      </c>
      <c r="J84" s="18">
        <f>Model!$W$25*((drdp!D84)*DECR!$B84+(drdp!G84)*DECR!$C84+(drdp!J84)*DECR!$D84)</f>
        <v>0</v>
      </c>
      <c r="K84" s="21">
        <f t="shared" si="28"/>
        <v>1.0609434152917515E-2</v>
      </c>
      <c r="L84" s="21">
        <f t="shared" si="29"/>
        <v>2.3851735494569839E-2</v>
      </c>
      <c r="M84" s="21">
        <f t="shared" si="30"/>
        <v>0</v>
      </c>
      <c r="N84" s="21">
        <f t="shared" si="31"/>
        <v>-1.013506495891467E-3</v>
      </c>
      <c r="O84" s="21">
        <f t="shared" si="32"/>
        <v>0</v>
      </c>
      <c r="P84" s="21">
        <f t="shared" si="33"/>
        <v>0</v>
      </c>
      <c r="Q84" s="19">
        <f t="shared" si="22"/>
        <v>1.0532465232995471E-2</v>
      </c>
      <c r="R84" s="19">
        <f t="shared" si="23"/>
        <v>2.3416578804617977E-2</v>
      </c>
      <c r="S84" s="19">
        <f t="shared" si="24"/>
        <v>0</v>
      </c>
      <c r="T84" s="19">
        <f t="shared" si="25"/>
        <v>-1.1965189009968214E-3</v>
      </c>
      <c r="U84" s="19">
        <f t="shared" si="26"/>
        <v>0</v>
      </c>
      <c r="V84" s="19">
        <f t="shared" si="27"/>
        <v>0</v>
      </c>
    </row>
    <row r="85" spans="1:22" x14ac:dyDescent="0.25">
      <c r="A85" s="26">
        <f>Wellpath!E85</f>
        <v>7800</v>
      </c>
      <c r="B85" s="22">
        <v>0</v>
      </c>
      <c r="C85" s="22">
        <v>0</v>
      </c>
      <c r="D85" s="22">
        <v>1</v>
      </c>
      <c r="E85" s="20">
        <f>Model!$W$25*((drdp!B85+drdp!K85)*DECR!$B85+(drdp!E85+drdp!N85)*DECR!$C85+(drdp!H85+drdp!Q85)*DECR!$D85)</f>
        <v>-7.6872630268258451E-3</v>
      </c>
      <c r="F85" s="20">
        <f>Model!$W$25*((drdp!C85+drdp!L85)*DECR!$B85+(drdp!F85+drdp!O85)*DECR!$C85+(drdp!I85+drdp!R85)*DECR!$D85)</f>
        <v>-2.5413345578942221E-2</v>
      </c>
      <c r="G85" s="20">
        <f>Model!$W$25*((drdp!D85+drdp!M85)*DECR!$B85+(drdp!G85+drdp!P85)*DECR!$C85+(drdp!J85+drdp!S85)*DECR!$D85)</f>
        <v>0</v>
      </c>
      <c r="H85" s="18">
        <f>Model!$W$25*((drdp!B85)*DECR!$B85+(drdp!E85)*DECR!$C85+(drdp!H85)*DECR!$D85)</f>
        <v>-3.8436315134129225E-3</v>
      </c>
      <c r="I85" s="18">
        <f>Model!$W$25*((drdp!C85)*DECR!$B85+(drdp!F85)*DECR!$C85+(drdp!I85)*DECR!$D85)</f>
        <v>-1.270667278947111E-2</v>
      </c>
      <c r="J85" s="18">
        <f>Model!$W$25*((drdp!D85)*DECR!$B85+(drdp!G85)*DECR!$C85+(drdp!J85)*DECR!$D85)</f>
        <v>0</v>
      </c>
      <c r="K85" s="21">
        <f t="shared" si="28"/>
        <v>1.0668528165761118E-2</v>
      </c>
      <c r="L85" s="21">
        <f t="shared" si="29"/>
        <v>2.4497573628084583E-2</v>
      </c>
      <c r="M85" s="21">
        <f t="shared" si="30"/>
        <v>0</v>
      </c>
      <c r="N85" s="21">
        <f t="shared" si="31"/>
        <v>-8.1814742403451635E-4</v>
      </c>
      <c r="O85" s="21">
        <f t="shared" si="32"/>
        <v>0</v>
      </c>
      <c r="P85" s="21">
        <f t="shared" si="33"/>
        <v>0</v>
      </c>
      <c r="Q85" s="19">
        <f t="shared" si="22"/>
        <v>1.0624207656128416E-2</v>
      </c>
      <c r="R85" s="19">
        <f t="shared" si="23"/>
        <v>2.4013195027948523E-2</v>
      </c>
      <c r="S85" s="19">
        <f t="shared" si="24"/>
        <v>0</v>
      </c>
      <c r="T85" s="19">
        <f t="shared" si="25"/>
        <v>-9.6466672792722933E-4</v>
      </c>
      <c r="U85" s="19">
        <f t="shared" si="26"/>
        <v>0</v>
      </c>
      <c r="V85" s="19">
        <f t="shared" si="27"/>
        <v>0</v>
      </c>
    </row>
    <row r="86" spans="1:22" x14ac:dyDescent="0.25">
      <c r="A86" s="26">
        <f>Wellpath!E86</f>
        <v>7900</v>
      </c>
      <c r="B86" s="22">
        <v>0</v>
      </c>
      <c r="C86" s="22">
        <v>0</v>
      </c>
      <c r="D86" s="22">
        <v>1</v>
      </c>
      <c r="E86" s="20">
        <f>Model!$W$25*((drdp!B86+drdp!K86)*DECR!$B86+(drdp!E86+drdp!N86)*DECR!$C86+(drdp!H86+drdp!Q86)*DECR!$D86)</f>
        <v>-5.2257181472703546E-3</v>
      </c>
      <c r="F86" s="20">
        <f>Model!$W$25*((drdp!C86+drdp!L86)*DECR!$B86+(drdp!F86+drdp!O86)*DECR!$C86+(drdp!I86+drdp!R86)*DECR!$D86)</f>
        <v>-2.6660337132609922E-2</v>
      </c>
      <c r="G86" s="20">
        <f>Model!$W$25*((drdp!D86+drdp!M86)*DECR!$B86+(drdp!G86+drdp!P86)*DECR!$C86+(drdp!J86+drdp!S86)*DECR!$D86)</f>
        <v>0</v>
      </c>
      <c r="H86" s="18">
        <f>Model!$W$25*((drdp!B86)*DECR!$B86+(drdp!E86)*DECR!$C86+(drdp!H86)*DECR!$D86)</f>
        <v>-2.6128590736351773E-3</v>
      </c>
      <c r="I86" s="18">
        <f>Model!$W$25*((drdp!C86)*DECR!$B86+(drdp!F86)*DECR!$C86+(drdp!I86)*DECR!$D86)</f>
        <v>-1.3330168566304961E-2</v>
      </c>
      <c r="J86" s="18">
        <f>Model!$W$25*((drdp!D86)*DECR!$B86+(drdp!G86)*DECR!$C86+(drdp!J86)*DECR!$D86)</f>
        <v>0</v>
      </c>
      <c r="K86" s="21">
        <f t="shared" si="28"/>
        <v>1.0695836295915829E-2</v>
      </c>
      <c r="L86" s="21">
        <f t="shared" si="29"/>
        <v>2.5208347204109003E-2</v>
      </c>
      <c r="M86" s="21">
        <f t="shared" si="30"/>
        <v>0</v>
      </c>
      <c r="N86" s="21">
        <f t="shared" si="31"/>
        <v>-6.7882801646829095E-4</v>
      </c>
      <c r="O86" s="21">
        <f t="shared" si="32"/>
        <v>0</v>
      </c>
      <c r="P86" s="21">
        <f t="shared" si="33"/>
        <v>0</v>
      </c>
      <c r="Q86" s="19">
        <f t="shared" si="22"/>
        <v>1.0675355198299796E-2</v>
      </c>
      <c r="R86" s="19">
        <f t="shared" si="23"/>
        <v>2.4675267022090688E-2</v>
      </c>
      <c r="S86" s="19">
        <f t="shared" si="24"/>
        <v>0</v>
      </c>
      <c r="T86" s="19">
        <f t="shared" si="25"/>
        <v>-7.8331757214296003E-4</v>
      </c>
      <c r="U86" s="19">
        <f t="shared" si="26"/>
        <v>0</v>
      </c>
      <c r="V86" s="19">
        <f t="shared" si="27"/>
        <v>0</v>
      </c>
    </row>
    <row r="87" spans="1:22" x14ac:dyDescent="0.25">
      <c r="A87" s="26">
        <f>Wellpath!E87</f>
        <v>8000</v>
      </c>
      <c r="B87" s="22">
        <v>0</v>
      </c>
      <c r="C87" s="22">
        <v>0</v>
      </c>
      <c r="D87" s="22">
        <v>1</v>
      </c>
      <c r="E87" s="20">
        <f>Model!$W$25*((drdp!B87+drdp!K87)*DECR!$B87+(drdp!E87+drdp!N87)*DECR!$C87+(drdp!H87+drdp!Q87)*DECR!$D87)</f>
        <v>-2.754427344151684E-3</v>
      </c>
      <c r="F87" s="20">
        <f>Model!$W$25*((drdp!C87+drdp!L87)*DECR!$B87+(drdp!F87+drdp!O87)*DECR!$C87+(drdp!I87+drdp!R87)*DECR!$D87)</f>
        <v>-2.7841625538578312E-2</v>
      </c>
      <c r="G87" s="20">
        <f>Model!$W$25*((drdp!D87+drdp!M87)*DECR!$B87+(drdp!G87+drdp!P87)*DECR!$C87+(drdp!J87+drdp!S87)*DECR!$D87)</f>
        <v>0</v>
      </c>
      <c r="H87" s="18">
        <f>Model!$W$25*((drdp!B87)*DECR!$B87+(drdp!E87)*DECR!$C87+(drdp!H87)*DECR!$D87)</f>
        <v>-1.377213672075842E-3</v>
      </c>
      <c r="I87" s="18">
        <f>Model!$W$25*((drdp!C87)*DECR!$B87+(drdp!F87)*DECR!$C87+(drdp!I87)*DECR!$D87)</f>
        <v>-1.3920812769289156E-2</v>
      </c>
      <c r="J87" s="18">
        <f>Model!$W$25*((drdp!D87)*DECR!$B87+(drdp!G87)*DECR!$C87+(drdp!J87)*DECR!$D87)</f>
        <v>0</v>
      </c>
      <c r="K87" s="21">
        <f t="shared" si="28"/>
        <v>1.0703423165910039E-2</v>
      </c>
      <c r="L87" s="21">
        <f t="shared" si="29"/>
        <v>2.5983503316739417E-2</v>
      </c>
      <c r="M87" s="21">
        <f t="shared" si="30"/>
        <v>0</v>
      </c>
      <c r="N87" s="21">
        <f t="shared" si="31"/>
        <v>-6.0214028177919896E-4</v>
      </c>
      <c r="O87" s="21">
        <f t="shared" si="32"/>
        <v>0</v>
      </c>
      <c r="P87" s="21">
        <f t="shared" si="33"/>
        <v>0</v>
      </c>
      <c r="Q87" s="19">
        <f t="shared" si="22"/>
        <v>1.0697733013414382E-2</v>
      </c>
      <c r="R87" s="19">
        <f t="shared" si="23"/>
        <v>2.5402136232266607E-2</v>
      </c>
      <c r="S87" s="19">
        <f t="shared" si="24"/>
        <v>0</v>
      </c>
      <c r="T87" s="19">
        <f t="shared" si="25"/>
        <v>-6.5965608279601798E-4</v>
      </c>
      <c r="U87" s="19">
        <f t="shared" si="26"/>
        <v>0</v>
      </c>
      <c r="V87" s="19">
        <f t="shared" si="27"/>
        <v>0</v>
      </c>
    </row>
    <row r="88" spans="1:22" x14ac:dyDescent="0.25">
      <c r="A88" s="26">
        <f>Wellpath!E88</f>
        <v>8100</v>
      </c>
      <c r="B88" s="22">
        <v>0</v>
      </c>
      <c r="C88" s="22">
        <v>0</v>
      </c>
      <c r="D88" s="22">
        <v>1</v>
      </c>
      <c r="E88" s="20">
        <f>Model!$W$25*((drdp!B88+drdp!K88)*DECR!$B88+(drdp!E88+drdp!N88)*DECR!$C88+(drdp!H88+drdp!Q88)*DECR!$D88)</f>
        <v>-2.7284464389901918E-4</v>
      </c>
      <c r="F88" s="20">
        <f>Model!$W$25*((drdp!C88+drdp!L88)*DECR!$B88+(drdp!F88+drdp!O88)*DECR!$C88+(drdp!I88+drdp!R88)*DECR!$D88)</f>
        <v>-2.8948858676646472E-2</v>
      </c>
      <c r="G88" s="20">
        <f>Model!$W$25*((drdp!D88+drdp!M88)*DECR!$B88+(drdp!G88+drdp!P88)*DECR!$C88+(drdp!J88+drdp!S88)*DECR!$D88)</f>
        <v>0</v>
      </c>
      <c r="H88" s="18">
        <f>Model!$W$25*((drdp!B88)*DECR!$B88+(drdp!E88)*DECR!$C88+(drdp!H88)*DECR!$D88)</f>
        <v>-1.3642232194950959E-4</v>
      </c>
      <c r="I88" s="18">
        <f>Model!$W$25*((drdp!C88)*DECR!$B88+(drdp!F88)*DECR!$C88+(drdp!I88)*DECR!$D88)</f>
        <v>-1.4474429338323236E-2</v>
      </c>
      <c r="J88" s="18">
        <f>Model!$W$25*((drdp!D88)*DECR!$B88+(drdp!G88)*DECR!$C88+(drdp!J88)*DECR!$D88)</f>
        <v>0</v>
      </c>
      <c r="K88" s="21">
        <f t="shared" si="28"/>
        <v>1.0703497610109743E-2</v>
      </c>
      <c r="L88" s="21">
        <f t="shared" si="29"/>
        <v>2.6821539735419866E-2</v>
      </c>
      <c r="M88" s="21">
        <f t="shared" si="30"/>
        <v>0</v>
      </c>
      <c r="N88" s="21">
        <f t="shared" si="31"/>
        <v>-5.9424174074228632E-4</v>
      </c>
      <c r="O88" s="21">
        <f t="shared" si="32"/>
        <v>0</v>
      </c>
      <c r="P88" s="21">
        <f t="shared" si="33"/>
        <v>0</v>
      </c>
      <c r="Q88" s="19">
        <f t="shared" si="22"/>
        <v>1.0703441776959966E-2</v>
      </c>
      <c r="R88" s="19">
        <f t="shared" si="23"/>
        <v>2.619301242140953E-2</v>
      </c>
      <c r="S88" s="19">
        <f t="shared" si="24"/>
        <v>0</v>
      </c>
      <c r="T88" s="19">
        <f t="shared" si="25"/>
        <v>-6.0016564651997086E-4</v>
      </c>
      <c r="U88" s="19">
        <f t="shared" si="26"/>
        <v>0</v>
      </c>
      <c r="V88" s="19">
        <f t="shared" si="27"/>
        <v>0</v>
      </c>
    </row>
    <row r="89" spans="1:22" x14ac:dyDescent="0.25">
      <c r="A89" s="26">
        <f>Wellpath!E89</f>
        <v>8200</v>
      </c>
      <c r="B89" s="22">
        <v>0</v>
      </c>
      <c r="C89" s="22">
        <v>0</v>
      </c>
      <c r="D89" s="22">
        <v>1</v>
      </c>
      <c r="E89" s="20">
        <f>Model!$W$25*((drdp!B89+drdp!K89)*DECR!$B89+(drdp!E89+drdp!N89)*DECR!$C89+(drdp!H89+drdp!Q89)*DECR!$D89)</f>
        <v>2.2116301672654207E-3</v>
      </c>
      <c r="F89" s="20">
        <f>Model!$W$25*((drdp!C89+drdp!L89)*DECR!$B89+(drdp!F89+drdp!O89)*DECR!$C89+(drdp!I89+drdp!R89)*DECR!$D89)</f>
        <v>-2.9973425454173395E-2</v>
      </c>
      <c r="G89" s="20">
        <f>Model!$W$25*((drdp!D89+drdp!M89)*DECR!$B89+(drdp!G89+drdp!P89)*DECR!$C89+(drdp!J89+drdp!S89)*DECR!$D89)</f>
        <v>0</v>
      </c>
      <c r="H89" s="18">
        <f>Model!$W$25*((drdp!B89)*DECR!$B89+(drdp!E89)*DECR!$C89+(drdp!H89)*DECR!$D89)</f>
        <v>1.1058150836327104E-3</v>
      </c>
      <c r="I89" s="18">
        <f>Model!$W$25*((drdp!C89)*DECR!$B89+(drdp!F89)*DECR!$C89+(drdp!I89)*DECR!$D89)</f>
        <v>-1.4986712727086697E-2</v>
      </c>
      <c r="J89" s="18">
        <f>Model!$W$25*((drdp!D89)*DECR!$B89+(drdp!G89)*DECR!$C89+(drdp!J89)*DECR!$D89)</f>
        <v>0</v>
      </c>
      <c r="K89" s="21">
        <f t="shared" si="28"/>
        <v>1.0708388918106502E-2</v>
      </c>
      <c r="L89" s="21">
        <f t="shared" si="29"/>
        <v>2.7719945968876756E-2</v>
      </c>
      <c r="M89" s="21">
        <f t="shared" si="30"/>
        <v>0</v>
      </c>
      <c r="N89" s="21">
        <f t="shared" si="31"/>
        <v>-6.6053187269301747E-4</v>
      </c>
      <c r="O89" s="21">
        <f t="shared" si="32"/>
        <v>0</v>
      </c>
      <c r="P89" s="21">
        <f t="shared" si="33"/>
        <v>0</v>
      </c>
      <c r="Q89" s="19">
        <f t="shared" si="22"/>
        <v>1.0704720437108933E-2</v>
      </c>
      <c r="R89" s="19">
        <f t="shared" si="23"/>
        <v>2.7046141293784087E-2</v>
      </c>
      <c r="S89" s="19">
        <f t="shared" si="24"/>
        <v>0</v>
      </c>
      <c r="T89" s="19">
        <f t="shared" si="25"/>
        <v>-6.1081427372996914E-4</v>
      </c>
      <c r="U89" s="19">
        <f t="shared" si="26"/>
        <v>0</v>
      </c>
      <c r="V89" s="19">
        <f t="shared" si="27"/>
        <v>0</v>
      </c>
    </row>
    <row r="90" spans="1:22" x14ac:dyDescent="0.25">
      <c r="A90" s="26">
        <f>Wellpath!E90</f>
        <v>8300</v>
      </c>
      <c r="B90" s="22">
        <v>0</v>
      </c>
      <c r="C90" s="22">
        <v>0</v>
      </c>
      <c r="D90" s="22">
        <v>1</v>
      </c>
      <c r="E90" s="20">
        <f>Model!$W$25*((drdp!B90+drdp!K90)*DECR!$B90+(drdp!E90+drdp!N90)*DECR!$C90+(drdp!H90+drdp!Q90)*DECR!$D90)</f>
        <v>4.6919761755022972E-3</v>
      </c>
      <c r="F90" s="20">
        <f>Model!$W$25*((drdp!C90+drdp!L90)*DECR!$B90+(drdp!F90+drdp!O90)*DECR!$C90+(drdp!I90+drdp!R90)*DECR!$D90)</f>
        <v>-3.091475887671432E-2</v>
      </c>
      <c r="G90" s="20">
        <f>Model!$W$25*((drdp!D90+drdp!M90)*DECR!$B90+(drdp!G90+drdp!P90)*DECR!$C90+(drdp!J90+drdp!S90)*DECR!$D90)</f>
        <v>0</v>
      </c>
      <c r="H90" s="18">
        <f>Model!$W$25*((drdp!B90)*DECR!$B90+(drdp!E90)*DECR!$C90+(drdp!H90)*DECR!$D90)</f>
        <v>2.3459880877511486E-3</v>
      </c>
      <c r="I90" s="18">
        <f>Model!$W$25*((drdp!C90)*DECR!$B90+(drdp!F90)*DECR!$C90+(drdp!I90)*DECR!$D90)</f>
        <v>-1.545737943835716E-2</v>
      </c>
      <c r="J90" s="18">
        <f>Model!$W$25*((drdp!D90)*DECR!$B90+(drdp!G90)*DECR!$C90+(drdp!J90)*DECR!$D90)</f>
        <v>0</v>
      </c>
      <c r="K90" s="21">
        <f t="shared" si="28"/>
        <v>1.0730403558537983E-2</v>
      </c>
      <c r="L90" s="21">
        <f t="shared" si="29"/>
        <v>2.8675668285282143E-2</v>
      </c>
      <c r="M90" s="21">
        <f t="shared" si="30"/>
        <v>0</v>
      </c>
      <c r="N90" s="21">
        <f t="shared" si="31"/>
        <v>-8.0558318481395918E-4</v>
      </c>
      <c r="O90" s="21">
        <f t="shared" si="32"/>
        <v>0</v>
      </c>
      <c r="P90" s="21">
        <f t="shared" si="33"/>
        <v>0</v>
      </c>
      <c r="Q90" s="19">
        <f t="shared" si="22"/>
        <v>1.0713892578214371E-2</v>
      </c>
      <c r="R90" s="19">
        <f t="shared" si="23"/>
        <v>2.7958876547978101E-2</v>
      </c>
      <c r="S90" s="19">
        <f t="shared" si="24"/>
        <v>0</v>
      </c>
      <c r="T90" s="19">
        <f t="shared" si="25"/>
        <v>-6.967947007232529E-4</v>
      </c>
      <c r="U90" s="19">
        <f t="shared" si="26"/>
        <v>0</v>
      </c>
      <c r="V90" s="19">
        <f t="shared" si="27"/>
        <v>0</v>
      </c>
    </row>
    <row r="91" spans="1:22" x14ac:dyDescent="0.25">
      <c r="A91" s="26">
        <f>Wellpath!E91</f>
        <v>8400</v>
      </c>
      <c r="B91" s="22">
        <v>0</v>
      </c>
      <c r="C91" s="22">
        <v>0</v>
      </c>
      <c r="D91" s="22">
        <v>1</v>
      </c>
      <c r="E91" s="20">
        <f>Model!$W$25*((drdp!B91+drdp!K91)*DECR!$B91+(drdp!E91+drdp!N91)*DECR!$C91+(drdp!H91+drdp!Q91)*DECR!$D91)</f>
        <v>7.1545183762357911E-3</v>
      </c>
      <c r="F91" s="20">
        <f>Model!$W$25*((drdp!C91+drdp!L91)*DECR!$B91+(drdp!F91+drdp!O91)*DECR!$C91+(drdp!I91+drdp!R91)*DECR!$D91)</f>
        <v>-3.1772957461220518E-2</v>
      </c>
      <c r="G91" s="20">
        <f>Model!$W$25*((drdp!D91+drdp!M91)*DECR!$B91+(drdp!G91+drdp!P91)*DECR!$C91+(drdp!J91+drdp!S91)*DECR!$D91)</f>
        <v>0</v>
      </c>
      <c r="H91" s="18">
        <f>Model!$W$25*((drdp!B91)*DECR!$B91+(drdp!E91)*DECR!$C91+(drdp!H91)*DECR!$D91)</f>
        <v>3.5772591881178956E-3</v>
      </c>
      <c r="I91" s="18">
        <f>Model!$W$25*((drdp!C91)*DECR!$B91+(drdp!F91)*DECR!$C91+(drdp!I91)*DECR!$D91)</f>
        <v>-1.5886478730610259E-2</v>
      </c>
      <c r="J91" s="18">
        <f>Model!$W$25*((drdp!D91)*DECR!$B91+(drdp!G91)*DECR!$C91+(drdp!J91)*DECR!$D91)</f>
        <v>0</v>
      </c>
      <c r="K91" s="21">
        <f t="shared" si="28"/>
        <v>1.0781590691733879E-2</v>
      </c>
      <c r="L91" s="21">
        <f t="shared" si="29"/>
        <v>2.968518911111467E-2</v>
      </c>
      <c r="M91" s="21">
        <f t="shared" si="30"/>
        <v>0</v>
      </c>
      <c r="N91" s="21">
        <f t="shared" si="31"/>
        <v>-1.0329033928376196E-3</v>
      </c>
      <c r="O91" s="21">
        <f t="shared" si="32"/>
        <v>0</v>
      </c>
      <c r="P91" s="21">
        <f t="shared" si="33"/>
        <v>0</v>
      </c>
      <c r="Q91" s="19">
        <f t="shared" si="22"/>
        <v>1.0743200341836956E-2</v>
      </c>
      <c r="R91" s="19">
        <f t="shared" si="23"/>
        <v>2.8928048491740275E-2</v>
      </c>
      <c r="S91" s="19">
        <f t="shared" si="24"/>
        <v>0</v>
      </c>
      <c r="T91" s="19">
        <f t="shared" si="25"/>
        <v>-8.6241323681987428E-4</v>
      </c>
      <c r="U91" s="19">
        <f t="shared" si="26"/>
        <v>0</v>
      </c>
      <c r="V91" s="19">
        <f t="shared" si="27"/>
        <v>0</v>
      </c>
    </row>
    <row r="92" spans="1:22" x14ac:dyDescent="0.25">
      <c r="A92" s="26">
        <f>Wellpath!E92</f>
        <v>8500</v>
      </c>
      <c r="B92" s="22">
        <v>0</v>
      </c>
      <c r="C92" s="22">
        <v>0</v>
      </c>
      <c r="D92" s="22">
        <v>1</v>
      </c>
      <c r="E92" s="20">
        <f>Model!$W$25*((drdp!B92+drdp!K92)*DECR!$B92+(drdp!E92+drdp!N92)*DECR!$C92+(drdp!H92+drdp!Q92)*DECR!$D92)</f>
        <v>9.5951208743061539E-3</v>
      </c>
      <c r="F92" s="20">
        <f>Model!$W$25*((drdp!C92+drdp!L92)*DECR!$B92+(drdp!F92+drdp!O92)*DECR!$C92+(drdp!I92+drdp!R92)*DECR!$D92)</f>
        <v>-3.2538512795933623E-2</v>
      </c>
      <c r="G92" s="20">
        <f>Model!$W$25*((drdp!D92+drdp!M92)*DECR!$B92+(drdp!G92+drdp!P92)*DECR!$C92+(drdp!J92+drdp!S92)*DECR!$D92)</f>
        <v>0</v>
      </c>
      <c r="H92" s="18">
        <f>Model!$W$25*((drdp!B92)*DECR!$B92+(drdp!E92)*DECR!$C92+(drdp!H92)*DECR!$D92)</f>
        <v>4.797560437153077E-3</v>
      </c>
      <c r="I92" s="18">
        <f>Model!$W$25*((drdp!C92)*DECR!$B92+(drdp!F92)*DECR!$C92+(drdp!I92)*DECR!$D92)</f>
        <v>-1.6269256397966812E-2</v>
      </c>
      <c r="J92" s="18">
        <f>Model!$W$25*((drdp!D92)*DECR!$B92+(drdp!G92)*DECR!$C92+(drdp!J92)*DECR!$D92)</f>
        <v>0</v>
      </c>
      <c r="K92" s="21">
        <f t="shared" si="28"/>
        <v>1.0873657036326425E-2</v>
      </c>
      <c r="L92" s="21">
        <f t="shared" si="29"/>
        <v>3.0743943926085808E-2</v>
      </c>
      <c r="M92" s="21">
        <f t="shared" si="30"/>
        <v>0</v>
      </c>
      <c r="N92" s="21">
        <f t="shared" si="31"/>
        <v>-1.3451143561847602E-3</v>
      </c>
      <c r="O92" s="21">
        <f t="shared" si="32"/>
        <v>0</v>
      </c>
      <c r="P92" s="21">
        <f t="shared" si="33"/>
        <v>0</v>
      </c>
      <c r="Q92" s="19">
        <f t="shared" si="22"/>
        <v>1.0804607277882015E-2</v>
      </c>
      <c r="R92" s="19">
        <f t="shared" si="23"/>
        <v>2.9949877814857456E-2</v>
      </c>
      <c r="S92" s="19">
        <f t="shared" si="24"/>
        <v>0</v>
      </c>
      <c r="T92" s="19">
        <f t="shared" si="25"/>
        <v>-1.1109561336744046E-3</v>
      </c>
      <c r="U92" s="19">
        <f t="shared" si="26"/>
        <v>0</v>
      </c>
      <c r="V92" s="19">
        <f t="shared" si="27"/>
        <v>0</v>
      </c>
    </row>
    <row r="93" spans="1:22" x14ac:dyDescent="0.25">
      <c r="A93" s="26">
        <f>Wellpath!E93</f>
        <v>8600</v>
      </c>
      <c r="B93" s="22">
        <v>0</v>
      </c>
      <c r="C93" s="22">
        <v>0</v>
      </c>
      <c r="D93" s="22">
        <v>1</v>
      </c>
      <c r="E93" s="20">
        <f>Model!$W$25*((drdp!B93+drdp!K93)*DECR!$B93+(drdp!E93+drdp!N93)*DECR!$C93+(drdp!H93+drdp!Q93)*DECR!$D93)</f>
        <v>1.2012736565563197E-2</v>
      </c>
      <c r="F93" s="20">
        <f>Model!$W$25*((drdp!C93+drdp!L93)*DECR!$B93+(drdp!F93+drdp!O93)*DECR!$C93+(drdp!I93+drdp!R93)*DECR!$D93)</f>
        <v>-3.3221046166638082E-2</v>
      </c>
      <c r="G93" s="20">
        <f>Model!$W$25*((drdp!D93+drdp!M93)*DECR!$B93+(drdp!G93+drdp!P93)*DECR!$C93+(drdp!J93+drdp!S93)*DECR!$D93)</f>
        <v>0</v>
      </c>
      <c r="H93" s="18">
        <f>Model!$W$25*((drdp!B93)*DECR!$B93+(drdp!E93)*DECR!$C93+(drdp!H93)*DECR!$D93)</f>
        <v>6.0063682827815983E-3</v>
      </c>
      <c r="I93" s="18">
        <f>Model!$W$25*((drdp!C93)*DECR!$B93+(drdp!F93)*DECR!$C93+(drdp!I93)*DECR!$D93)</f>
        <v>-1.6610523083319041E-2</v>
      </c>
      <c r="J93" s="18">
        <f>Model!$W$25*((drdp!D93)*DECR!$B93+(drdp!G93)*DECR!$C93+(drdp!J93)*DECR!$D93)</f>
        <v>0</v>
      </c>
      <c r="K93" s="21">
        <f t="shared" si="28"/>
        <v>1.1017962876120044E-2</v>
      </c>
      <c r="L93" s="21">
        <f t="shared" si="29"/>
        <v>3.1847581834491705E-2</v>
      </c>
      <c r="M93" s="21">
        <f t="shared" si="30"/>
        <v>0</v>
      </c>
      <c r="N93" s="21">
        <f t="shared" si="31"/>
        <v>-1.7441900322169965E-3</v>
      </c>
      <c r="O93" s="21">
        <f t="shared" si="32"/>
        <v>0</v>
      </c>
      <c r="P93" s="21">
        <f t="shared" si="33"/>
        <v>0</v>
      </c>
      <c r="Q93" s="19">
        <f t="shared" si="22"/>
        <v>1.090973349627483E-2</v>
      </c>
      <c r="R93" s="19">
        <f t="shared" si="23"/>
        <v>3.1019853403187282E-2</v>
      </c>
      <c r="S93" s="19">
        <f t="shared" si="24"/>
        <v>0</v>
      </c>
      <c r="T93" s="19">
        <f t="shared" si="25"/>
        <v>-1.4448832751928194E-3</v>
      </c>
      <c r="U93" s="19">
        <f t="shared" si="26"/>
        <v>0</v>
      </c>
      <c r="V93" s="19">
        <f t="shared" si="27"/>
        <v>0</v>
      </c>
    </row>
    <row r="94" spans="1:22" x14ac:dyDescent="0.25">
      <c r="A94" s="26">
        <f>Wellpath!E94</f>
        <v>8700</v>
      </c>
      <c r="B94" s="22">
        <v>0</v>
      </c>
      <c r="C94" s="22">
        <v>0</v>
      </c>
      <c r="D94" s="22">
        <v>1</v>
      </c>
      <c r="E94" s="20">
        <f>Model!$W$25*((drdp!B94+drdp!K94)*DECR!$B94+(drdp!E94+drdp!N94)*DECR!$C94+(drdp!H94+drdp!Q94)*DECR!$D94)</f>
        <v>1.440198495415977E-2</v>
      </c>
      <c r="F94" s="20">
        <f>Model!$W$25*((drdp!C94+drdp!L94)*DECR!$B94+(drdp!F94+drdp!O94)*DECR!$C94+(drdp!I94+drdp!R94)*DECR!$D94)</f>
        <v>-3.3814030819757541E-2</v>
      </c>
      <c r="G94" s="20">
        <f>Model!$W$25*((drdp!D94+drdp!M94)*DECR!$B94+(drdp!G94+drdp!P94)*DECR!$C94+(drdp!J94+drdp!S94)*DECR!$D94)</f>
        <v>0</v>
      </c>
      <c r="H94" s="18">
        <f>Model!$W$25*((drdp!B94)*DECR!$B94+(drdp!E94)*DECR!$C94+(drdp!H94)*DECR!$D94)</f>
        <v>7.200992477079885E-3</v>
      </c>
      <c r="I94" s="18">
        <f>Model!$W$25*((drdp!C94)*DECR!$B94+(drdp!F94)*DECR!$C94+(drdp!I94)*DECR!$D94)</f>
        <v>-1.6907015409878771E-2</v>
      </c>
      <c r="J94" s="18">
        <f>Model!$W$25*((drdp!D94)*DECR!$B94+(drdp!G94)*DECR!$C94+(drdp!J94)*DECR!$D94)</f>
        <v>0</v>
      </c>
      <c r="K94" s="21">
        <f t="shared" si="28"/>
        <v>1.1225380046739888E-2</v>
      </c>
      <c r="L94" s="21">
        <f t="shared" si="29"/>
        <v>3.299097051477122E-2</v>
      </c>
      <c r="M94" s="21">
        <f t="shared" si="30"/>
        <v>0</v>
      </c>
      <c r="N94" s="21">
        <f t="shared" si="31"/>
        <v>-2.2311791953226394E-3</v>
      </c>
      <c r="O94" s="21">
        <f t="shared" si="32"/>
        <v>0</v>
      </c>
      <c r="P94" s="21">
        <f t="shared" si="33"/>
        <v>0</v>
      </c>
      <c r="Q94" s="19">
        <f t="shared" si="22"/>
        <v>1.1069817168775005E-2</v>
      </c>
      <c r="R94" s="19">
        <f t="shared" si="23"/>
        <v>3.2133429004561585E-2</v>
      </c>
      <c r="S94" s="19">
        <f t="shared" si="24"/>
        <v>0</v>
      </c>
      <c r="T94" s="19">
        <f t="shared" si="25"/>
        <v>-1.8659373229934072E-3</v>
      </c>
      <c r="U94" s="19">
        <f t="shared" si="26"/>
        <v>0</v>
      </c>
      <c r="V94" s="19">
        <f t="shared" si="27"/>
        <v>0</v>
      </c>
    </row>
    <row r="95" spans="1:22" x14ac:dyDescent="0.25">
      <c r="A95" s="26">
        <f>Wellpath!E95</f>
        <v>8800</v>
      </c>
      <c r="B95" s="22">
        <v>0</v>
      </c>
      <c r="C95" s="22">
        <v>0</v>
      </c>
      <c r="D95" s="22">
        <v>1</v>
      </c>
      <c r="E95" s="20">
        <f>Model!$W$25*((drdp!B95+drdp!K95)*DECR!$B95+(drdp!E95+drdp!N95)*DECR!$C95+(drdp!H95+drdp!Q95)*DECR!$D95)</f>
        <v>1.6747569327292627E-2</v>
      </c>
      <c r="F95" s="20">
        <f>Model!$W$25*((drdp!C95+drdp!L95)*DECR!$B95+(drdp!F95+drdp!O95)*DECR!$C95+(drdp!I95+drdp!R95)*DECR!$D95)</f>
        <v>-3.4307206362417041E-2</v>
      </c>
      <c r="G95" s="20">
        <f>Model!$W$25*((drdp!D95+drdp!M95)*DECR!$B95+(drdp!G95+drdp!P95)*DECR!$C95+(drdp!J95+drdp!S95)*DECR!$D95)</f>
        <v>0</v>
      </c>
      <c r="H95" s="18">
        <f>Model!$W$25*((drdp!B95)*DECR!$B95+(drdp!E95)*DECR!$C95+(drdp!H95)*DECR!$D95)</f>
        <v>8.3737846636463137E-3</v>
      </c>
      <c r="I95" s="18">
        <f>Model!$W$25*((drdp!C95)*DECR!$B95+(drdp!F95)*DECR!$C95+(drdp!I95)*DECR!$D95)</f>
        <v>-1.715360318120852E-2</v>
      </c>
      <c r="J95" s="18">
        <f>Model!$W$25*((drdp!D95)*DECR!$B95+(drdp!G95)*DECR!$C95+(drdp!J95)*DECR!$D95)</f>
        <v>0</v>
      </c>
      <c r="K95" s="21">
        <f t="shared" si="28"/>
        <v>1.1505861125112361E-2</v>
      </c>
      <c r="L95" s="21">
        <f t="shared" si="29"/>
        <v>3.4167954923164691E-2</v>
      </c>
      <c r="M95" s="21">
        <f t="shared" si="30"/>
        <v>0</v>
      </c>
      <c r="N95" s="21">
        <f t="shared" si="31"/>
        <v>-2.8057415123029536E-3</v>
      </c>
      <c r="O95" s="21">
        <f t="shared" si="32"/>
        <v>0</v>
      </c>
      <c r="P95" s="21">
        <f t="shared" si="33"/>
        <v>0</v>
      </c>
      <c r="Q95" s="19">
        <f t="shared" si="22"/>
        <v>1.1295500316333007E-2</v>
      </c>
      <c r="R95" s="19">
        <f t="shared" si="23"/>
        <v>3.328521661686959E-2</v>
      </c>
      <c r="S95" s="19">
        <f t="shared" si="24"/>
        <v>0</v>
      </c>
      <c r="T95" s="19">
        <f t="shared" si="25"/>
        <v>-2.3748197745677179E-3</v>
      </c>
      <c r="U95" s="19">
        <f t="shared" si="26"/>
        <v>0</v>
      </c>
      <c r="V95" s="19">
        <f t="shared" si="27"/>
        <v>0</v>
      </c>
    </row>
    <row r="96" spans="1:22" x14ac:dyDescent="0.25">
      <c r="A96" s="26">
        <f>Wellpath!E96</f>
        <v>8900</v>
      </c>
      <c r="B96" s="22">
        <v>0</v>
      </c>
      <c r="C96" s="22">
        <v>0</v>
      </c>
      <c r="D96" s="22">
        <v>1</v>
      </c>
      <c r="E96" s="20">
        <f>Model!$W$25*((drdp!B96+drdp!K96)*DECR!$B96+(drdp!E96+drdp!N96)*DECR!$C96+(drdp!H96+drdp!Q96)*DECR!$D96)</f>
        <v>1.9045045829606956E-2</v>
      </c>
      <c r="F96" s="20">
        <f>Model!$W$25*((drdp!C96+drdp!L96)*DECR!$B96+(drdp!F96+drdp!O96)*DECR!$C96+(drdp!I96+drdp!R96)*DECR!$D96)</f>
        <v>-3.471453456180499E-2</v>
      </c>
      <c r="G96" s="20">
        <f>Model!$W$25*((drdp!D96+drdp!M96)*DECR!$B96+(drdp!G96+drdp!P96)*DECR!$C96+(drdp!J96+drdp!S96)*DECR!$D96)</f>
        <v>0</v>
      </c>
      <c r="H96" s="18">
        <f>Model!$W$25*((drdp!B96)*DECR!$B96+(drdp!E96)*DECR!$C96+(drdp!H96)*DECR!$D96)</f>
        <v>9.522522914803478E-3</v>
      </c>
      <c r="I96" s="18">
        <f>Model!$W$25*((drdp!C96)*DECR!$B96+(drdp!F96)*DECR!$C96+(drdp!I96)*DECR!$D96)</f>
        <v>-1.7357267280902495E-2</v>
      </c>
      <c r="J96" s="18">
        <f>Model!$W$25*((drdp!D96)*DECR!$B96+(drdp!G96)*DECR!$C96+(drdp!J96)*DECR!$D96)</f>
        <v>0</v>
      </c>
      <c r="K96" s="21">
        <f t="shared" si="28"/>
        <v>1.186857489576419E-2</v>
      </c>
      <c r="L96" s="21">
        <f t="shared" si="29"/>
        <v>3.5373053833007442E-2</v>
      </c>
      <c r="M96" s="21">
        <f t="shared" si="30"/>
        <v>0</v>
      </c>
      <c r="N96" s="21">
        <f t="shared" si="31"/>
        <v>-3.4668814139860041E-3</v>
      </c>
      <c r="O96" s="21">
        <f t="shared" si="32"/>
        <v>0</v>
      </c>
      <c r="P96" s="21">
        <f t="shared" si="33"/>
        <v>0</v>
      </c>
      <c r="Q96" s="19">
        <f t="shared" si="22"/>
        <v>1.1596539567775318E-2</v>
      </c>
      <c r="R96" s="19">
        <f t="shared" si="23"/>
        <v>3.4469229650625377E-2</v>
      </c>
      <c r="S96" s="19">
        <f t="shared" si="24"/>
        <v>0</v>
      </c>
      <c r="T96" s="19">
        <f t="shared" si="25"/>
        <v>-2.9710264877237163E-3</v>
      </c>
      <c r="U96" s="19">
        <f t="shared" si="26"/>
        <v>0</v>
      </c>
      <c r="V96" s="19">
        <f t="shared" si="27"/>
        <v>0</v>
      </c>
    </row>
    <row r="97" spans="1:22" x14ac:dyDescent="0.25">
      <c r="A97" s="26">
        <f>Wellpath!E97</f>
        <v>9000</v>
      </c>
      <c r="B97" s="22">
        <v>0</v>
      </c>
      <c r="C97" s="22">
        <v>0</v>
      </c>
      <c r="D97" s="22">
        <v>1</v>
      </c>
      <c r="E97" s="20">
        <f>Model!$W$25*((drdp!B97+drdp!K97)*DECR!$B97+(drdp!E97+drdp!N97)*DECR!$C97+(drdp!H97+drdp!Q97)*DECR!$D97)</f>
        <v>2.1294819656376418E-2</v>
      </c>
      <c r="F97" s="20">
        <f>Model!$W$25*((drdp!C97+drdp!L97)*DECR!$B97+(drdp!F97+drdp!O97)*DECR!$C97+(drdp!I97+drdp!R97)*DECR!$D97)</f>
        <v>-3.5023825448209013E-2</v>
      </c>
      <c r="G97" s="20">
        <f>Model!$W$25*((drdp!D97+drdp!M97)*DECR!$B97+(drdp!G97+drdp!P97)*DECR!$C97+(drdp!J97+drdp!S97)*DECR!$D97)</f>
        <v>0</v>
      </c>
      <c r="H97" s="18">
        <f>Model!$W$25*((drdp!B97)*DECR!$B97+(drdp!E97)*DECR!$C97+(drdp!H97)*DECR!$D97)</f>
        <v>1.0647409828188209E-2</v>
      </c>
      <c r="I97" s="18">
        <f>Model!$W$25*((drdp!C97)*DECR!$B97+(drdp!F97)*DECR!$C97+(drdp!I97)*DECR!$D97)</f>
        <v>-1.7511912724104507E-2</v>
      </c>
      <c r="J97" s="18">
        <f>Model!$W$25*((drdp!D97)*DECR!$B97+(drdp!G97)*DECR!$C97+(drdp!J97)*DECR!$D97)</f>
        <v>0</v>
      </c>
      <c r="K97" s="21">
        <f t="shared" si="28"/>
        <v>1.2322044239961786E-2</v>
      </c>
      <c r="L97" s="21">
        <f t="shared" si="29"/>
        <v>3.6599722182034056E-2</v>
      </c>
      <c r="M97" s="21">
        <f t="shared" si="30"/>
        <v>0</v>
      </c>
      <c r="N97" s="21">
        <f t="shared" si="31"/>
        <v>-4.2127074605820217E-3</v>
      </c>
      <c r="O97" s="21">
        <f t="shared" si="32"/>
        <v>0</v>
      </c>
      <c r="P97" s="21">
        <f t="shared" si="33"/>
        <v>0</v>
      </c>
      <c r="Q97" s="19">
        <f t="shared" si="22"/>
        <v>1.1981942231813588E-2</v>
      </c>
      <c r="R97" s="19">
        <f t="shared" si="23"/>
        <v>3.5679720920264099E-2</v>
      </c>
      <c r="S97" s="19">
        <f t="shared" si="24"/>
        <v>0</v>
      </c>
      <c r="T97" s="19">
        <f t="shared" si="25"/>
        <v>-3.6533379256350087E-3</v>
      </c>
      <c r="U97" s="19">
        <f t="shared" si="26"/>
        <v>0</v>
      </c>
      <c r="V97" s="19">
        <f t="shared" si="27"/>
        <v>0</v>
      </c>
    </row>
    <row r="98" spans="1:22" x14ac:dyDescent="0.25">
      <c r="A98" s="26">
        <f>Wellpath!E98</f>
        <v>9100</v>
      </c>
      <c r="B98" s="22">
        <v>0</v>
      </c>
      <c r="C98" s="22">
        <v>0</v>
      </c>
      <c r="D98" s="22">
        <v>1</v>
      </c>
      <c r="E98" s="20">
        <f>Model!$W$25*((drdp!B98+drdp!K98)*DECR!$B98+(drdp!E98+drdp!N98)*DECR!$C98+(drdp!H98+drdp!Q98)*DECR!$D98)</f>
        <v>2.3482823964943281E-2</v>
      </c>
      <c r="F98" s="20">
        <f>Model!$W$25*((drdp!C98+drdp!L98)*DECR!$B98+(drdp!F98+drdp!O98)*DECR!$C98+(drdp!I98+drdp!R98)*DECR!$D98)</f>
        <v>-3.5237649638346205E-2</v>
      </c>
      <c r="G98" s="20">
        <f>Model!$W$25*((drdp!D98+drdp!M98)*DECR!$B98+(drdp!G98+drdp!P98)*DECR!$C98+(drdp!J98+drdp!S98)*DECR!$D98)</f>
        <v>0</v>
      </c>
      <c r="H98" s="18">
        <f>Model!$W$25*((drdp!B98)*DECR!$B98+(drdp!E98)*DECR!$C98+(drdp!H98)*DECR!$D98)</f>
        <v>1.1741411982471641E-2</v>
      </c>
      <c r="I98" s="18">
        <f>Model!$W$25*((drdp!C98)*DECR!$B98+(drdp!F98)*DECR!$C98+(drdp!I98)*DECR!$D98)</f>
        <v>-1.7618824819173103E-2</v>
      </c>
      <c r="J98" s="18">
        <f>Model!$W$25*((drdp!D98)*DECR!$B98+(drdp!G98)*DECR!$C98+(drdp!J98)*DECR!$D98)</f>
        <v>0</v>
      </c>
      <c r="K98" s="21">
        <f t="shared" si="28"/>
        <v>1.2873487261330301E-2</v>
      </c>
      <c r="L98" s="21">
        <f t="shared" si="29"/>
        <v>3.7841414134068899E-2</v>
      </c>
      <c r="M98" s="21">
        <f t="shared" si="30"/>
        <v>0</v>
      </c>
      <c r="N98" s="21">
        <f t="shared" si="31"/>
        <v>-5.0401869839776531E-3</v>
      </c>
      <c r="O98" s="21">
        <f t="shared" si="32"/>
        <v>0</v>
      </c>
      <c r="P98" s="21">
        <f t="shared" si="33"/>
        <v>0</v>
      </c>
      <c r="Q98" s="19">
        <f t="shared" si="22"/>
        <v>1.2459904995303915E-2</v>
      </c>
      <c r="R98" s="19">
        <f t="shared" si="23"/>
        <v>3.6910145170042763E-2</v>
      </c>
      <c r="S98" s="19">
        <f t="shared" si="24"/>
        <v>0</v>
      </c>
      <c r="T98" s="19">
        <f t="shared" si="25"/>
        <v>-4.4195773414309296E-3</v>
      </c>
      <c r="U98" s="19">
        <f t="shared" si="26"/>
        <v>0</v>
      </c>
      <c r="V98" s="19">
        <f t="shared" si="27"/>
        <v>0</v>
      </c>
    </row>
    <row r="99" spans="1:22" x14ac:dyDescent="0.25">
      <c r="A99" s="26">
        <f>Wellpath!E99</f>
        <v>9200</v>
      </c>
      <c r="B99" s="22">
        <v>0</v>
      </c>
      <c r="C99" s="22">
        <v>0</v>
      </c>
      <c r="D99" s="22">
        <v>1</v>
      </c>
      <c r="E99" s="20">
        <f>Model!$W$25*((drdp!B99+drdp!K99)*DECR!$B99+(drdp!E99+drdp!N99)*DECR!$C99+(drdp!H99+drdp!Q99)*DECR!$D99)</f>
        <v>2.560830312959813E-2</v>
      </c>
      <c r="F99" s="20">
        <f>Model!$W$25*((drdp!C99+drdp!L99)*DECR!$B99+(drdp!F99+drdp!O99)*DECR!$C99+(drdp!I99+drdp!R99)*DECR!$D99)</f>
        <v>-3.5350497738567181E-2</v>
      </c>
      <c r="G99" s="20">
        <f>Model!$W$25*((drdp!D99+drdp!M99)*DECR!$B99+(drdp!G99+drdp!P99)*DECR!$C99+(drdp!J99+drdp!S99)*DECR!$D99)</f>
        <v>0</v>
      </c>
      <c r="H99" s="18">
        <f>Model!$W$25*((drdp!B99)*DECR!$B99+(drdp!E99)*DECR!$C99+(drdp!H99)*DECR!$D99)</f>
        <v>1.2804151564799065E-2</v>
      </c>
      <c r="I99" s="18">
        <f>Model!$W$25*((drdp!C99)*DECR!$B99+(drdp!F99)*DECR!$C99+(drdp!I99)*DECR!$D99)</f>
        <v>-1.7675248869283591E-2</v>
      </c>
      <c r="J99" s="18">
        <f>Model!$W$25*((drdp!D99)*DECR!$B99+(drdp!G99)*DECR!$C99+(drdp!J99)*DECR!$D99)</f>
        <v>0</v>
      </c>
      <c r="K99" s="21">
        <f t="shared" si="28"/>
        <v>1.3529272450507685E-2</v>
      </c>
      <c r="L99" s="21">
        <f t="shared" si="29"/>
        <v>3.9091071824433339E-2</v>
      </c>
      <c r="M99" s="21">
        <f t="shared" si="30"/>
        <v>0</v>
      </c>
      <c r="N99" s="21">
        <f t="shared" si="31"/>
        <v>-5.9454532458490545E-3</v>
      </c>
      <c r="O99" s="21">
        <f t="shared" si="32"/>
        <v>0</v>
      </c>
      <c r="P99" s="21">
        <f t="shared" si="33"/>
        <v>0</v>
      </c>
      <c r="Q99" s="19">
        <f t="shared" si="22"/>
        <v>1.3037433558624648E-2</v>
      </c>
      <c r="R99" s="19">
        <f t="shared" si="23"/>
        <v>3.815382855666001E-2</v>
      </c>
      <c r="S99" s="19">
        <f t="shared" si="24"/>
        <v>0</v>
      </c>
      <c r="T99" s="19">
        <f t="shared" si="25"/>
        <v>-5.2665035494455035E-3</v>
      </c>
      <c r="U99" s="19">
        <f t="shared" si="26"/>
        <v>0</v>
      </c>
      <c r="V99" s="19">
        <f t="shared" si="27"/>
        <v>0</v>
      </c>
    </row>
    <row r="100" spans="1:22" x14ac:dyDescent="0.25">
      <c r="A100" s="26">
        <f>Wellpath!E100</f>
        <v>9300</v>
      </c>
      <c r="B100" s="22">
        <v>0</v>
      </c>
      <c r="C100" s="22">
        <v>0</v>
      </c>
      <c r="D100" s="22">
        <v>1</v>
      </c>
      <c r="E100" s="20">
        <f>Model!$W$25*((drdp!B100+drdp!K100)*DECR!$B100+(drdp!E100+drdp!N100)*DECR!$C100+(drdp!H100+drdp!Q100)*DECR!$D100)</f>
        <v>2.7455065307647703E-2</v>
      </c>
      <c r="F100" s="20">
        <f>Model!$W$25*((drdp!C100+drdp!L100)*DECR!$B100+(drdp!F100+drdp!O100)*DECR!$C100+(drdp!I100+drdp!R100)*DECR!$D100)</f>
        <v>-3.5102980489255566E-2</v>
      </c>
      <c r="G100" s="20">
        <f>Model!$W$25*((drdp!D100+drdp!M100)*DECR!$B100+(drdp!G100+drdp!P100)*DECR!$C100+(drdp!J100+drdp!S100)*DECR!$D100)</f>
        <v>0</v>
      </c>
      <c r="H100" s="18">
        <f>Model!$W$25*((drdp!B100)*DECR!$B100+(drdp!E100)*DECR!$C100+(drdp!H100)*DECR!$D100)</f>
        <v>1.3831267157505205E-2</v>
      </c>
      <c r="I100" s="18">
        <f>Model!$W$25*((drdp!C100)*DECR!$B100+(drdp!F100)*DECR!$C100+(drdp!I100)*DECR!$D100)</f>
        <v>-1.7684121153277447E-2</v>
      </c>
      <c r="J100" s="18">
        <f>Model!$W$25*((drdp!D100)*DECR!$B100+(drdp!G100)*DECR!$C100+(drdp!J100)*DECR!$D100)</f>
        <v>0</v>
      </c>
      <c r="K100" s="21">
        <f t="shared" si="28"/>
        <v>1.4283053061554885E-2</v>
      </c>
      <c r="L100" s="21">
        <f t="shared" si="29"/>
        <v>4.0323291063662399E-2</v>
      </c>
      <c r="M100" s="21">
        <f t="shared" si="30"/>
        <v>0</v>
      </c>
      <c r="N100" s="21">
        <f t="shared" si="31"/>
        <v>-6.9092078676746488E-3</v>
      </c>
      <c r="O100" s="21">
        <f t="shared" si="32"/>
        <v>0</v>
      </c>
      <c r="P100" s="21">
        <f t="shared" si="33"/>
        <v>0</v>
      </c>
      <c r="Q100" s="19">
        <f t="shared" si="22"/>
        <v>1.3720576401689968E-2</v>
      </c>
      <c r="R100" s="19">
        <f t="shared" si="23"/>
        <v>3.9403799965397134E-2</v>
      </c>
      <c r="S100" s="19">
        <f t="shared" si="24"/>
        <v>0</v>
      </c>
      <c r="T100" s="19">
        <f t="shared" si="25"/>
        <v>-6.190047049965724E-3</v>
      </c>
      <c r="U100" s="19">
        <f t="shared" si="26"/>
        <v>0</v>
      </c>
      <c r="V100" s="19">
        <f t="shared" si="27"/>
        <v>0</v>
      </c>
    </row>
    <row r="101" spans="1:22" x14ac:dyDescent="0.25">
      <c r="A101" s="26">
        <f>Wellpath!E101</f>
        <v>9398.5</v>
      </c>
      <c r="B101" s="22">
        <v>0</v>
      </c>
      <c r="C101" s="22">
        <v>0</v>
      </c>
      <c r="D101" s="22">
        <v>1</v>
      </c>
      <c r="E101" s="20">
        <f>Model!$W$25*((drdp!B101+drdp!K101)*DECR!$B101+(drdp!E101+drdp!N101)*DECR!$C101+(drdp!H101+drdp!Q101)*DECR!$D101)</f>
        <v>1.4806774523895894E-2</v>
      </c>
      <c r="F101" s="20">
        <f>Model!$W$25*((drdp!C101+drdp!L101)*DECR!$B101+(drdp!F101+drdp!O101)*DECR!$C101+(drdp!I101+drdp!R101)*DECR!$D101)</f>
        <v>-1.7646026733585354E-2</v>
      </c>
      <c r="G101" s="20">
        <f>Model!$W$25*((drdp!D101+drdp!M101)*DECR!$B101+(drdp!G101+drdp!P101)*DECR!$C101+(drdp!J101+drdp!S101)*DECR!$D101)</f>
        <v>0</v>
      </c>
      <c r="H101" s="18">
        <f>Model!$W$25*((drdp!B101)*DECR!$B101+(drdp!E101)*DECR!$C101+(drdp!H101)*DECR!$D101)</f>
        <v>1.4584672906037316E-2</v>
      </c>
      <c r="I101" s="18">
        <f>Model!$W$25*((drdp!C101)*DECR!$B101+(drdp!F101)*DECR!$C101+(drdp!I101)*DECR!$D101)</f>
        <v>-1.7381336332581408E-2</v>
      </c>
      <c r="J101" s="18">
        <f>Model!$W$25*((drdp!D101)*DECR!$B101+(drdp!G101)*DECR!$C101+(drdp!J101)*DECR!$D101)</f>
        <v>0</v>
      </c>
      <c r="K101" s="21">
        <f t="shared" si="28"/>
        <v>1.4502293633356377E-2</v>
      </c>
      <c r="L101" s="21">
        <f t="shared" si="29"/>
        <v>4.0634673323144806E-2</v>
      </c>
      <c r="M101" s="21">
        <f t="shared" si="30"/>
        <v>0</v>
      </c>
      <c r="N101" s="21">
        <f t="shared" si="31"/>
        <v>-7.1704886067614866E-3</v>
      </c>
      <c r="O101" s="21">
        <f t="shared" si="32"/>
        <v>0</v>
      </c>
      <c r="P101" s="21">
        <f t="shared" si="33"/>
        <v>0</v>
      </c>
      <c r="Q101" s="19">
        <f t="shared" si="22"/>
        <v>1.4495765745330983E-2</v>
      </c>
      <c r="R101" s="19">
        <f t="shared" si="23"/>
        <v>4.0625401916368716E-2</v>
      </c>
      <c r="S101" s="19">
        <f t="shared" si="24"/>
        <v>0</v>
      </c>
      <c r="T101" s="19">
        <f t="shared" si="25"/>
        <v>-7.162708972755171E-3</v>
      </c>
      <c r="U101" s="19">
        <f t="shared" si="26"/>
        <v>0</v>
      </c>
      <c r="V101" s="19">
        <f t="shared" si="27"/>
        <v>0</v>
      </c>
    </row>
    <row r="102" spans="1:22" x14ac:dyDescent="0.25">
      <c r="A102" s="26">
        <f>Wellpath!E102</f>
        <v>9400</v>
      </c>
      <c r="B102" s="22">
        <v>0</v>
      </c>
      <c r="C102" s="22">
        <v>0</v>
      </c>
      <c r="D102" s="22">
        <v>1</v>
      </c>
      <c r="E102" s="20">
        <f>Model!$W$25*((drdp!B102+drdp!K102)*DECR!$B102+(drdp!E102+drdp!N102)*DECR!$C102+(drdp!H102+drdp!Q102)*DECR!$D102)</f>
        <v>1.5028876141754469E-2</v>
      </c>
      <c r="F102" s="20">
        <f>Model!$W$25*((drdp!C102+drdp!L102)*DECR!$B102+(drdp!F102+drdp!O102)*DECR!$C102+(drdp!I102+drdp!R102)*DECR!$D102)</f>
        <v>-1.7910717134589298E-2</v>
      </c>
      <c r="G102" s="20">
        <f>Model!$W$25*((drdp!D102+drdp!M102)*DECR!$B102+(drdp!G102+drdp!P102)*DECR!$C102+(drdp!J102+drdp!S102)*DECR!$D102)</f>
        <v>0</v>
      </c>
      <c r="H102" s="18">
        <f>Model!$W$25*((drdp!B102)*DECR!$B102+(drdp!E102)*DECR!$C102+(drdp!H102)*DECR!$D102)</f>
        <v>2.2210161785857644E-4</v>
      </c>
      <c r="I102" s="18">
        <f>Model!$W$25*((drdp!C102)*DECR!$B102+(drdp!F102)*DECR!$C102+(drdp!I102)*DECR!$D102)</f>
        <v>-2.6469040100394488E-4</v>
      </c>
      <c r="J102" s="18">
        <f>Model!$W$25*((drdp!D102)*DECR!$B102+(drdp!G102)*DECR!$C102+(drdp!J102)*DECR!$D102)</f>
        <v>0</v>
      </c>
      <c r="K102" s="21">
        <f t="shared" si="28"/>
        <v>1.4728160751440574E-2</v>
      </c>
      <c r="L102" s="21">
        <f t="shared" si="29"/>
        <v>4.0955467111420077E-2</v>
      </c>
      <c r="M102" s="21">
        <f t="shared" si="30"/>
        <v>0</v>
      </c>
      <c r="N102" s="21">
        <f t="shared" si="31"/>
        <v>-7.4396665561872284E-3</v>
      </c>
      <c r="O102" s="21">
        <f t="shared" si="32"/>
        <v>0</v>
      </c>
      <c r="P102" s="21">
        <f t="shared" si="33"/>
        <v>0</v>
      </c>
      <c r="Q102" s="19">
        <f t="shared" si="22"/>
        <v>1.4502342962485032E-2</v>
      </c>
      <c r="R102" s="19">
        <f t="shared" si="23"/>
        <v>4.0634743384153189E-2</v>
      </c>
      <c r="S102" s="19">
        <f t="shared" si="24"/>
        <v>0</v>
      </c>
      <c r="T102" s="19">
        <f t="shared" si="25"/>
        <v>-7.1705473949277808E-3</v>
      </c>
      <c r="U102" s="19">
        <f t="shared" si="26"/>
        <v>0</v>
      </c>
      <c r="V102" s="19">
        <f t="shared" si="27"/>
        <v>0</v>
      </c>
    </row>
    <row r="103" spans="1:22" x14ac:dyDescent="0.25">
      <c r="A103" s="26">
        <f>Wellpath!E103</f>
        <v>9500</v>
      </c>
      <c r="B103" s="22">
        <v>0</v>
      </c>
      <c r="C103" s="22">
        <v>0</v>
      </c>
      <c r="D103" s="22">
        <v>1</v>
      </c>
      <c r="E103" s="20">
        <f>Model!$W$25*((drdp!B103+drdp!K103)*DECR!$B103+(drdp!E103+drdp!N103)*DECR!$C103+(drdp!H103+drdp!Q103)*DECR!$D103)</f>
        <v>2.9613549047791562E-2</v>
      </c>
      <c r="F103" s="20">
        <f>Model!$W$25*((drdp!C103+drdp!L103)*DECR!$B103+(drdp!F103+drdp!O103)*DECR!$C103+(drdp!I103+drdp!R103)*DECR!$D103)</f>
        <v>-3.5292053467170445E-2</v>
      </c>
      <c r="G103" s="20">
        <f>Model!$W$25*((drdp!D103+drdp!M103)*DECR!$B103+(drdp!G103+drdp!P103)*DECR!$C103+(drdp!J103+drdp!S103)*DECR!$D103)</f>
        <v>0</v>
      </c>
      <c r="H103" s="18">
        <f>Model!$W$25*((drdp!B103)*DECR!$B103+(drdp!E103)*DECR!$C103+(drdp!H103)*DECR!$D103)</f>
        <v>1.4806774523895894E-2</v>
      </c>
      <c r="I103" s="18">
        <f>Model!$W$25*((drdp!C103)*DECR!$B103+(drdp!F103)*DECR!$C103+(drdp!I103)*DECR!$D103)</f>
        <v>-1.7646026733585354E-2</v>
      </c>
      <c r="J103" s="18">
        <f>Model!$W$25*((drdp!D103)*DECR!$B103+(drdp!G103)*DECR!$C103+(drdp!J103)*DECR!$D103)</f>
        <v>0</v>
      </c>
      <c r="K103" s="21">
        <f t="shared" si="28"/>
        <v>1.5605123038646531E-2</v>
      </c>
      <c r="L103" s="21">
        <f t="shared" si="29"/>
        <v>4.2200996149349697E-2</v>
      </c>
      <c r="M103" s="21">
        <f t="shared" si="30"/>
        <v>0</v>
      </c>
      <c r="N103" s="21">
        <f t="shared" si="31"/>
        <v>-8.4847895125345629E-3</v>
      </c>
      <c r="O103" s="21">
        <f t="shared" si="32"/>
        <v>0</v>
      </c>
      <c r="P103" s="21">
        <f t="shared" si="33"/>
        <v>0</v>
      </c>
      <c r="Q103" s="19">
        <f t="shared" si="22"/>
        <v>1.4947401323242066E-2</v>
      </c>
      <c r="R103" s="19">
        <f t="shared" si="23"/>
        <v>4.1266849370902484E-2</v>
      </c>
      <c r="S103" s="19">
        <f t="shared" si="24"/>
        <v>0</v>
      </c>
      <c r="T103" s="19">
        <f t="shared" si="25"/>
        <v>-7.7009472952740661E-3</v>
      </c>
      <c r="U103" s="19">
        <f t="shared" si="26"/>
        <v>0</v>
      </c>
      <c r="V103" s="19">
        <f t="shared" si="27"/>
        <v>0</v>
      </c>
    </row>
    <row r="104" spans="1:22" x14ac:dyDescent="0.25">
      <c r="A104" s="26">
        <f>Wellpath!E104</f>
        <v>9600</v>
      </c>
      <c r="B104" s="22">
        <v>0</v>
      </c>
      <c r="C104" s="22">
        <v>0</v>
      </c>
      <c r="D104" s="22">
        <v>1</v>
      </c>
      <c r="E104" s="20">
        <f>Model!$W$25*((drdp!B104+drdp!K104)*DECR!$B104+(drdp!E104+drdp!N104)*DECR!$C104+(drdp!H104+drdp!Q104)*DECR!$D104)</f>
        <v>2.9613549047791562E-2</v>
      </c>
      <c r="F104" s="20">
        <f>Model!$W$25*((drdp!C104+drdp!L104)*DECR!$B104+(drdp!F104+drdp!O104)*DECR!$C104+(drdp!I104+drdp!R104)*DECR!$D104)</f>
        <v>-3.5292053467170445E-2</v>
      </c>
      <c r="G104" s="20">
        <f>Model!$W$25*((drdp!D104+drdp!M104)*DECR!$B104+(drdp!G104+drdp!P104)*DECR!$C104+(drdp!J104+drdp!S104)*DECR!$D104)</f>
        <v>0</v>
      </c>
      <c r="H104" s="18">
        <f>Model!$W$25*((drdp!B104)*DECR!$B104+(drdp!E104)*DECR!$C104+(drdp!H104)*DECR!$D104)</f>
        <v>1.480677452389567E-2</v>
      </c>
      <c r="I104" s="18">
        <f>Model!$W$25*((drdp!C104)*DECR!$B104+(drdp!F104)*DECR!$C104+(drdp!I104)*DECR!$D104)</f>
        <v>-1.7646026733585091E-2</v>
      </c>
      <c r="J104" s="18">
        <f>Model!$W$25*((drdp!D104)*DECR!$B104+(drdp!G104)*DECR!$C104+(drdp!J104)*DECR!$D104)</f>
        <v>0</v>
      </c>
      <c r="K104" s="21">
        <f t="shared" si="28"/>
        <v>1.6482085325852488E-2</v>
      </c>
      <c r="L104" s="21">
        <f t="shared" si="29"/>
        <v>4.3446525187279317E-2</v>
      </c>
      <c r="M104" s="21">
        <f t="shared" si="30"/>
        <v>0</v>
      </c>
      <c r="N104" s="21">
        <f t="shared" si="31"/>
        <v>-9.5299124688818966E-3</v>
      </c>
      <c r="O104" s="21">
        <f t="shared" si="32"/>
        <v>0</v>
      </c>
      <c r="P104" s="21">
        <f t="shared" si="33"/>
        <v>0</v>
      </c>
      <c r="Q104" s="19">
        <f t="shared" si="22"/>
        <v>1.5824363610448016E-2</v>
      </c>
      <c r="R104" s="19">
        <f t="shared" si="23"/>
        <v>4.2512378408832097E-2</v>
      </c>
      <c r="S104" s="19">
        <f t="shared" si="24"/>
        <v>0</v>
      </c>
      <c r="T104" s="19">
        <f t="shared" si="25"/>
        <v>-8.746070251621392E-3</v>
      </c>
      <c r="U104" s="19">
        <f t="shared" si="26"/>
        <v>0</v>
      </c>
      <c r="V104" s="19">
        <f t="shared" si="27"/>
        <v>0</v>
      </c>
    </row>
    <row r="105" spans="1:22" x14ac:dyDescent="0.25">
      <c r="A105" s="26">
        <f>Wellpath!E105</f>
        <v>9700</v>
      </c>
      <c r="B105" s="22">
        <v>0</v>
      </c>
      <c r="C105" s="22">
        <v>0</v>
      </c>
      <c r="D105" s="22">
        <v>1</v>
      </c>
      <c r="E105" s="20">
        <f>Model!$W$25*((drdp!B105+drdp!K105)*DECR!$B105+(drdp!E105+drdp!N105)*DECR!$C105+(drdp!H105+drdp!Q105)*DECR!$D105)</f>
        <v>2.9613549047791787E-2</v>
      </c>
      <c r="F105" s="20">
        <f>Model!$W$25*((drdp!C105+drdp!L105)*DECR!$B105+(drdp!F105+drdp!O105)*DECR!$C105+(drdp!I105+drdp!R105)*DECR!$D105)</f>
        <v>-3.5292053467170709E-2</v>
      </c>
      <c r="G105" s="20">
        <f>Model!$W$25*((drdp!D105+drdp!M105)*DECR!$B105+(drdp!G105+drdp!P105)*DECR!$C105+(drdp!J105+drdp!S105)*DECR!$D105)</f>
        <v>0</v>
      </c>
      <c r="H105" s="18">
        <f>Model!$W$25*((drdp!B105)*DECR!$B105+(drdp!E105)*DECR!$C105+(drdp!H105)*DECR!$D105)</f>
        <v>1.4806774523895894E-2</v>
      </c>
      <c r="I105" s="18">
        <f>Model!$W$25*((drdp!C105)*DECR!$B105+(drdp!F105)*DECR!$C105+(drdp!I105)*DECR!$D105)</f>
        <v>-1.7646026733585354E-2</v>
      </c>
      <c r="J105" s="18">
        <f>Model!$W$25*((drdp!D105)*DECR!$B105+(drdp!G105)*DECR!$C105+(drdp!J105)*DECR!$D105)</f>
        <v>0</v>
      </c>
      <c r="K105" s="21">
        <f t="shared" si="28"/>
        <v>1.7359047613058457E-2</v>
      </c>
      <c r="L105" s="21">
        <f t="shared" si="29"/>
        <v>4.4692054225208951E-2</v>
      </c>
      <c r="M105" s="21">
        <f t="shared" si="30"/>
        <v>0</v>
      </c>
      <c r="N105" s="21">
        <f t="shared" si="31"/>
        <v>-1.0575035425229246E-2</v>
      </c>
      <c r="O105" s="21">
        <f t="shared" si="32"/>
        <v>0</v>
      </c>
      <c r="P105" s="21">
        <f t="shared" si="33"/>
        <v>0</v>
      </c>
      <c r="Q105" s="19">
        <f t="shared" si="22"/>
        <v>1.6701325897653982E-2</v>
      </c>
      <c r="R105" s="19">
        <f t="shared" si="23"/>
        <v>4.3757907446761724E-2</v>
      </c>
      <c r="S105" s="19">
        <f t="shared" si="24"/>
        <v>0</v>
      </c>
      <c r="T105" s="19">
        <f t="shared" si="25"/>
        <v>-9.7911932079687344E-3</v>
      </c>
      <c r="U105" s="19">
        <f t="shared" si="26"/>
        <v>0</v>
      </c>
      <c r="V105" s="19">
        <f t="shared" si="27"/>
        <v>0</v>
      </c>
    </row>
    <row r="106" spans="1:22" x14ac:dyDescent="0.25">
      <c r="A106" s="26">
        <f>Wellpath!E106</f>
        <v>9800</v>
      </c>
      <c r="B106" s="22">
        <v>0</v>
      </c>
      <c r="C106" s="22">
        <v>0</v>
      </c>
      <c r="D106" s="22">
        <v>1</v>
      </c>
      <c r="E106" s="20">
        <f>Model!$W$25*((drdp!B106+drdp!K106)*DECR!$B106+(drdp!E106+drdp!N106)*DECR!$C106+(drdp!H106+drdp!Q106)*DECR!$D106)</f>
        <v>2.9613549047791787E-2</v>
      </c>
      <c r="F106" s="20">
        <f>Model!$W$25*((drdp!C106+drdp!L106)*DECR!$B106+(drdp!F106+drdp!O106)*DECR!$C106+(drdp!I106+drdp!R106)*DECR!$D106)</f>
        <v>-3.5292053467170709E-2</v>
      </c>
      <c r="G106" s="20">
        <f>Model!$W$25*((drdp!D106+drdp!M106)*DECR!$B106+(drdp!G106+drdp!P106)*DECR!$C106+(drdp!J106+drdp!S106)*DECR!$D106)</f>
        <v>0</v>
      </c>
      <c r="H106" s="18">
        <f>Model!$W$25*((drdp!B106)*DECR!$B106+(drdp!E106)*DECR!$C106+(drdp!H106)*DECR!$D106)</f>
        <v>1.4806774523895894E-2</v>
      </c>
      <c r="I106" s="18">
        <f>Model!$W$25*((drdp!C106)*DECR!$B106+(drdp!F106)*DECR!$C106+(drdp!I106)*DECR!$D106)</f>
        <v>-1.7646026733585354E-2</v>
      </c>
      <c r="J106" s="18">
        <f>Model!$W$25*((drdp!D106)*DECR!$B106+(drdp!G106)*DECR!$C106+(drdp!J106)*DECR!$D106)</f>
        <v>0</v>
      </c>
      <c r="K106" s="21">
        <f t="shared" si="28"/>
        <v>1.8236009900264426E-2</v>
      </c>
      <c r="L106" s="21">
        <f t="shared" si="29"/>
        <v>4.5937583263138584E-2</v>
      </c>
      <c r="M106" s="21">
        <f t="shared" si="30"/>
        <v>0</v>
      </c>
      <c r="N106" s="21">
        <f t="shared" si="31"/>
        <v>-1.1620158381576595E-2</v>
      </c>
      <c r="O106" s="21">
        <f t="shared" si="32"/>
        <v>0</v>
      </c>
      <c r="P106" s="21">
        <f t="shared" si="33"/>
        <v>0</v>
      </c>
      <c r="Q106" s="19">
        <f t="shared" si="22"/>
        <v>1.7578288184859951E-2</v>
      </c>
      <c r="R106" s="19">
        <f t="shared" si="23"/>
        <v>4.5003436484691357E-2</v>
      </c>
      <c r="S106" s="19">
        <f t="shared" si="24"/>
        <v>0</v>
      </c>
      <c r="T106" s="19">
        <f t="shared" si="25"/>
        <v>-1.0836316164316084E-2</v>
      </c>
      <c r="U106" s="19">
        <f t="shared" si="26"/>
        <v>0</v>
      </c>
      <c r="V106" s="19">
        <f t="shared" si="27"/>
        <v>0</v>
      </c>
    </row>
    <row r="107" spans="1:22" x14ac:dyDescent="0.25">
      <c r="A107" s="26">
        <f>Wellpath!E107</f>
        <v>9900</v>
      </c>
      <c r="B107" s="22">
        <v>0</v>
      </c>
      <c r="C107" s="22">
        <v>0</v>
      </c>
      <c r="D107" s="22">
        <v>1</v>
      </c>
      <c r="E107" s="20">
        <f>Model!$W$25*((drdp!B107+drdp!K107)*DECR!$B107+(drdp!E107+drdp!N107)*DECR!$C107+(drdp!H107+drdp!Q107)*DECR!$D107)</f>
        <v>2.9613549047791787E-2</v>
      </c>
      <c r="F107" s="20">
        <f>Model!$W$25*((drdp!C107+drdp!L107)*DECR!$B107+(drdp!F107+drdp!O107)*DECR!$C107+(drdp!I107+drdp!R107)*DECR!$D107)</f>
        <v>-3.5292053467170709E-2</v>
      </c>
      <c r="G107" s="20">
        <f>Model!$W$25*((drdp!D107+drdp!M107)*DECR!$B107+(drdp!G107+drdp!P107)*DECR!$C107+(drdp!J107+drdp!S107)*DECR!$D107)</f>
        <v>0</v>
      </c>
      <c r="H107" s="18">
        <f>Model!$W$25*((drdp!B107)*DECR!$B107+(drdp!E107)*DECR!$C107+(drdp!H107)*DECR!$D107)</f>
        <v>1.4806774523895894E-2</v>
      </c>
      <c r="I107" s="18">
        <f>Model!$W$25*((drdp!C107)*DECR!$B107+(drdp!F107)*DECR!$C107+(drdp!I107)*DECR!$D107)</f>
        <v>-1.7646026733585354E-2</v>
      </c>
      <c r="J107" s="18">
        <f>Model!$W$25*((drdp!D107)*DECR!$B107+(drdp!G107)*DECR!$C107+(drdp!J107)*DECR!$D107)</f>
        <v>0</v>
      </c>
      <c r="K107" s="21">
        <f t="shared" si="28"/>
        <v>1.9112972187470396E-2</v>
      </c>
      <c r="L107" s="21">
        <f t="shared" si="29"/>
        <v>4.7183112301068218E-2</v>
      </c>
      <c r="M107" s="21">
        <f t="shared" si="30"/>
        <v>0</v>
      </c>
      <c r="N107" s="21">
        <f t="shared" si="31"/>
        <v>-1.2665281337923944E-2</v>
      </c>
      <c r="O107" s="21">
        <f t="shared" si="32"/>
        <v>0</v>
      </c>
      <c r="P107" s="21">
        <f t="shared" si="33"/>
        <v>0</v>
      </c>
      <c r="Q107" s="19">
        <f t="shared" si="22"/>
        <v>1.8455250472065921E-2</v>
      </c>
      <c r="R107" s="19">
        <f t="shared" si="23"/>
        <v>4.6248965522620991E-2</v>
      </c>
      <c r="S107" s="19">
        <f t="shared" si="24"/>
        <v>0</v>
      </c>
      <c r="T107" s="19">
        <f t="shared" si="25"/>
        <v>-1.1881439120663433E-2</v>
      </c>
      <c r="U107" s="19">
        <f t="shared" si="26"/>
        <v>0</v>
      </c>
      <c r="V107" s="19">
        <f t="shared" si="27"/>
        <v>0</v>
      </c>
    </row>
    <row r="108" spans="1:22" x14ac:dyDescent="0.25">
      <c r="A108" s="26">
        <f>Wellpath!E108</f>
        <v>10000</v>
      </c>
      <c r="B108" s="22">
        <v>0</v>
      </c>
      <c r="C108" s="22">
        <v>0</v>
      </c>
      <c r="D108" s="22">
        <v>1</v>
      </c>
      <c r="E108" s="20">
        <f>Model!$W$25*((drdp!B108+drdp!K108)*DECR!$B108+(drdp!E108+drdp!N108)*DECR!$C108+(drdp!H108+drdp!Q108)*DECR!$D108)</f>
        <v>2.9613549047791787E-2</v>
      </c>
      <c r="F108" s="20">
        <f>Model!$W$25*((drdp!C108+drdp!L108)*DECR!$B108+(drdp!F108+drdp!O108)*DECR!$C108+(drdp!I108+drdp!R108)*DECR!$D108)</f>
        <v>-3.5292053467170709E-2</v>
      </c>
      <c r="G108" s="20">
        <f>Model!$W$25*((drdp!D108+drdp!M108)*DECR!$B108+(drdp!G108+drdp!P108)*DECR!$C108+(drdp!J108+drdp!S108)*DECR!$D108)</f>
        <v>0</v>
      </c>
      <c r="H108" s="18">
        <f>Model!$W$25*((drdp!B108)*DECR!$B108+(drdp!E108)*DECR!$C108+(drdp!H108)*DECR!$D108)</f>
        <v>1.4806774523895894E-2</v>
      </c>
      <c r="I108" s="18">
        <f>Model!$W$25*((drdp!C108)*DECR!$B108+(drdp!F108)*DECR!$C108+(drdp!I108)*DECR!$D108)</f>
        <v>-1.7646026733585354E-2</v>
      </c>
      <c r="J108" s="18">
        <f>Model!$W$25*((drdp!D108)*DECR!$B108+(drdp!G108)*DECR!$C108+(drdp!J108)*DECR!$D108)</f>
        <v>0</v>
      </c>
      <c r="K108" s="21">
        <f t="shared" si="28"/>
        <v>1.9989934474676365E-2</v>
      </c>
      <c r="L108" s="21">
        <f t="shared" si="29"/>
        <v>4.8428641338997852E-2</v>
      </c>
      <c r="M108" s="21">
        <f t="shared" si="30"/>
        <v>0</v>
      </c>
      <c r="N108" s="21">
        <f t="shared" si="31"/>
        <v>-1.3710404294271294E-2</v>
      </c>
      <c r="O108" s="21">
        <f t="shared" si="32"/>
        <v>0</v>
      </c>
      <c r="P108" s="21">
        <f t="shared" si="33"/>
        <v>0</v>
      </c>
      <c r="Q108" s="19">
        <f t="shared" si="22"/>
        <v>1.933221275927189E-2</v>
      </c>
      <c r="R108" s="19">
        <f t="shared" si="23"/>
        <v>4.7494494560550625E-2</v>
      </c>
      <c r="S108" s="19">
        <f t="shared" si="24"/>
        <v>0</v>
      </c>
      <c r="T108" s="19">
        <f t="shared" si="25"/>
        <v>-1.2926562077010782E-2</v>
      </c>
      <c r="U108" s="19">
        <f t="shared" si="26"/>
        <v>0</v>
      </c>
      <c r="V108" s="19">
        <f t="shared" si="27"/>
        <v>0</v>
      </c>
    </row>
    <row r="109" spans="1:22" x14ac:dyDescent="0.25">
      <c r="A109" s="26">
        <f>Wellpath!E109</f>
        <v>10100</v>
      </c>
      <c r="B109" s="22">
        <v>0</v>
      </c>
      <c r="C109" s="22">
        <v>0</v>
      </c>
      <c r="D109" s="22">
        <v>1</v>
      </c>
      <c r="E109" s="20">
        <f>Model!$W$25*((drdp!B109+drdp!K109)*DECR!$B109+(drdp!E109+drdp!N109)*DECR!$C109+(drdp!H109+drdp!Q109)*DECR!$D109)</f>
        <v>2.9613549047791787E-2</v>
      </c>
      <c r="F109" s="20">
        <f>Model!$W$25*((drdp!C109+drdp!L109)*DECR!$B109+(drdp!F109+drdp!O109)*DECR!$C109+(drdp!I109+drdp!R109)*DECR!$D109)</f>
        <v>-3.5292053467170709E-2</v>
      </c>
      <c r="G109" s="20">
        <f>Model!$W$25*((drdp!D109+drdp!M109)*DECR!$B109+(drdp!G109+drdp!P109)*DECR!$C109+(drdp!J109+drdp!S109)*DECR!$D109)</f>
        <v>0</v>
      </c>
      <c r="H109" s="18">
        <f>Model!$W$25*((drdp!B109)*DECR!$B109+(drdp!E109)*DECR!$C109+(drdp!H109)*DECR!$D109)</f>
        <v>1.4806774523895894E-2</v>
      </c>
      <c r="I109" s="18">
        <f>Model!$W$25*((drdp!C109)*DECR!$B109+(drdp!F109)*DECR!$C109+(drdp!I109)*DECR!$D109)</f>
        <v>-1.7646026733585354E-2</v>
      </c>
      <c r="J109" s="18">
        <f>Model!$W$25*((drdp!D109)*DECR!$B109+(drdp!G109)*DECR!$C109+(drdp!J109)*DECR!$D109)</f>
        <v>0</v>
      </c>
      <c r="K109" s="21">
        <f t="shared" si="28"/>
        <v>2.0866896761882334E-2</v>
      </c>
      <c r="L109" s="21">
        <f t="shared" si="29"/>
        <v>4.9674170376927486E-2</v>
      </c>
      <c r="M109" s="21">
        <f t="shared" si="30"/>
        <v>0</v>
      </c>
      <c r="N109" s="21">
        <f t="shared" si="31"/>
        <v>-1.4755527250618643E-2</v>
      </c>
      <c r="O109" s="21">
        <f t="shared" si="32"/>
        <v>0</v>
      </c>
      <c r="P109" s="21">
        <f t="shared" si="33"/>
        <v>0</v>
      </c>
      <c r="Q109" s="19">
        <f t="shared" si="22"/>
        <v>2.0209175046477859E-2</v>
      </c>
      <c r="R109" s="19">
        <f t="shared" si="23"/>
        <v>4.8740023598480259E-2</v>
      </c>
      <c r="S109" s="19">
        <f t="shared" si="24"/>
        <v>0</v>
      </c>
      <c r="T109" s="19">
        <f t="shared" si="25"/>
        <v>-1.3971685033358132E-2</v>
      </c>
      <c r="U109" s="19">
        <f t="shared" si="26"/>
        <v>0</v>
      </c>
      <c r="V109" s="19">
        <f t="shared" si="27"/>
        <v>0</v>
      </c>
    </row>
    <row r="110" spans="1:22" x14ac:dyDescent="0.25">
      <c r="A110" s="26">
        <f>Wellpath!E110</f>
        <v>10200</v>
      </c>
      <c r="B110" s="22">
        <v>0</v>
      </c>
      <c r="C110" s="22">
        <v>0</v>
      </c>
      <c r="D110" s="22">
        <v>1</v>
      </c>
      <c r="E110" s="20">
        <f>Model!$W$25*((drdp!B110+drdp!K110)*DECR!$B110+(drdp!E110+drdp!N110)*DECR!$C110+(drdp!H110+drdp!Q110)*DECR!$D110)</f>
        <v>2.9613549047791787E-2</v>
      </c>
      <c r="F110" s="20">
        <f>Model!$W$25*((drdp!C110+drdp!L110)*DECR!$B110+(drdp!F110+drdp!O110)*DECR!$C110+(drdp!I110+drdp!R110)*DECR!$D110)</f>
        <v>-3.5292053467170709E-2</v>
      </c>
      <c r="G110" s="20">
        <f>Model!$W$25*((drdp!D110+drdp!M110)*DECR!$B110+(drdp!G110+drdp!P110)*DECR!$C110+(drdp!J110+drdp!S110)*DECR!$D110)</f>
        <v>0</v>
      </c>
      <c r="H110" s="18">
        <f>Model!$W$25*((drdp!B110)*DECR!$B110+(drdp!E110)*DECR!$C110+(drdp!H110)*DECR!$D110)</f>
        <v>1.4806774523895894E-2</v>
      </c>
      <c r="I110" s="18">
        <f>Model!$W$25*((drdp!C110)*DECR!$B110+(drdp!F110)*DECR!$C110+(drdp!I110)*DECR!$D110)</f>
        <v>-1.7646026733585354E-2</v>
      </c>
      <c r="J110" s="18">
        <f>Model!$W$25*((drdp!D110)*DECR!$B110+(drdp!G110)*DECR!$C110+(drdp!J110)*DECR!$D110)</f>
        <v>0</v>
      </c>
      <c r="K110" s="21">
        <f t="shared" si="28"/>
        <v>2.1743859049088304E-2</v>
      </c>
      <c r="L110" s="21">
        <f t="shared" si="29"/>
        <v>5.091969941485712E-2</v>
      </c>
      <c r="M110" s="21">
        <f t="shared" si="30"/>
        <v>0</v>
      </c>
      <c r="N110" s="21">
        <f t="shared" si="31"/>
        <v>-1.5800650206965992E-2</v>
      </c>
      <c r="O110" s="21">
        <f t="shared" si="32"/>
        <v>0</v>
      </c>
      <c r="P110" s="21">
        <f t="shared" si="33"/>
        <v>0</v>
      </c>
      <c r="Q110" s="19">
        <f t="shared" si="22"/>
        <v>2.1086137333683828E-2</v>
      </c>
      <c r="R110" s="19">
        <f t="shared" si="23"/>
        <v>4.9985552636409893E-2</v>
      </c>
      <c r="S110" s="19">
        <f t="shared" si="24"/>
        <v>0</v>
      </c>
      <c r="T110" s="19">
        <f t="shared" si="25"/>
        <v>-1.5016807989705481E-2</v>
      </c>
      <c r="U110" s="19">
        <f t="shared" si="26"/>
        <v>0</v>
      </c>
      <c r="V110" s="19">
        <f t="shared" si="27"/>
        <v>0</v>
      </c>
    </row>
    <row r="111" spans="1:22" x14ac:dyDescent="0.25">
      <c r="A111" s="26">
        <f>Wellpath!E111</f>
        <v>10300</v>
      </c>
      <c r="B111" s="22">
        <v>0</v>
      </c>
      <c r="C111" s="22">
        <v>0</v>
      </c>
      <c r="D111" s="22">
        <v>1</v>
      </c>
      <c r="E111" s="20">
        <f>Model!$W$25*((drdp!B111+drdp!K111)*DECR!$B111+(drdp!E111+drdp!N111)*DECR!$C111+(drdp!H111+drdp!Q111)*DECR!$D111)</f>
        <v>2.9613549047791787E-2</v>
      </c>
      <c r="F111" s="20">
        <f>Model!$W$25*((drdp!C111+drdp!L111)*DECR!$B111+(drdp!F111+drdp!O111)*DECR!$C111+(drdp!I111+drdp!R111)*DECR!$D111)</f>
        <v>-3.5292053467170709E-2</v>
      </c>
      <c r="G111" s="20">
        <f>Model!$W$25*((drdp!D111+drdp!M111)*DECR!$B111+(drdp!G111+drdp!P111)*DECR!$C111+(drdp!J111+drdp!S111)*DECR!$D111)</f>
        <v>0</v>
      </c>
      <c r="H111" s="18">
        <f>Model!$W$25*((drdp!B111)*DECR!$B111+(drdp!E111)*DECR!$C111+(drdp!H111)*DECR!$D111)</f>
        <v>1.4806774523895894E-2</v>
      </c>
      <c r="I111" s="18">
        <f>Model!$W$25*((drdp!C111)*DECR!$B111+(drdp!F111)*DECR!$C111+(drdp!I111)*DECR!$D111)</f>
        <v>-1.7646026733585354E-2</v>
      </c>
      <c r="J111" s="18">
        <f>Model!$W$25*((drdp!D111)*DECR!$B111+(drdp!G111)*DECR!$C111+(drdp!J111)*DECR!$D111)</f>
        <v>0</v>
      </c>
      <c r="K111" s="21">
        <f t="shared" si="28"/>
        <v>2.2620821336294273E-2</v>
      </c>
      <c r="L111" s="21">
        <f t="shared" si="29"/>
        <v>5.2165228452786754E-2</v>
      </c>
      <c r="M111" s="21">
        <f t="shared" si="30"/>
        <v>0</v>
      </c>
      <c r="N111" s="21">
        <f t="shared" si="31"/>
        <v>-1.6845773163313343E-2</v>
      </c>
      <c r="O111" s="21">
        <f t="shared" si="32"/>
        <v>0</v>
      </c>
      <c r="P111" s="21">
        <f t="shared" si="33"/>
        <v>0</v>
      </c>
      <c r="Q111" s="19">
        <f t="shared" si="22"/>
        <v>2.1963099620889798E-2</v>
      </c>
      <c r="R111" s="19">
        <f t="shared" si="23"/>
        <v>5.1231081674339526E-2</v>
      </c>
      <c r="S111" s="19">
        <f t="shared" si="24"/>
        <v>0</v>
      </c>
      <c r="T111" s="19">
        <f t="shared" si="25"/>
        <v>-1.6061930946052828E-2</v>
      </c>
      <c r="U111" s="19">
        <f t="shared" si="26"/>
        <v>0</v>
      </c>
      <c r="V111" s="19">
        <f t="shared" si="27"/>
        <v>0</v>
      </c>
    </row>
    <row r="112" spans="1:22" x14ac:dyDescent="0.25">
      <c r="A112" s="26">
        <f>Wellpath!E112</f>
        <v>10400</v>
      </c>
      <c r="B112" s="22">
        <v>0</v>
      </c>
      <c r="C112" s="22">
        <v>0</v>
      </c>
      <c r="D112" s="22">
        <v>1</v>
      </c>
      <c r="E112" s="20">
        <f>Model!$W$25*((drdp!B112+drdp!K112)*DECR!$B112+(drdp!E112+drdp!N112)*DECR!$C112+(drdp!H112+drdp!Q112)*DECR!$D112)</f>
        <v>2.9613549047791787E-2</v>
      </c>
      <c r="F112" s="20">
        <f>Model!$W$25*((drdp!C112+drdp!L112)*DECR!$B112+(drdp!F112+drdp!O112)*DECR!$C112+(drdp!I112+drdp!R112)*DECR!$D112)</f>
        <v>-3.5292053467170709E-2</v>
      </c>
      <c r="G112" s="20">
        <f>Model!$W$25*((drdp!D112+drdp!M112)*DECR!$B112+(drdp!G112+drdp!P112)*DECR!$C112+(drdp!J112+drdp!S112)*DECR!$D112)</f>
        <v>0</v>
      </c>
      <c r="H112" s="18">
        <f>Model!$W$25*((drdp!B112)*DECR!$B112+(drdp!E112)*DECR!$C112+(drdp!H112)*DECR!$D112)</f>
        <v>1.4806774523895894E-2</v>
      </c>
      <c r="I112" s="18">
        <f>Model!$W$25*((drdp!C112)*DECR!$B112+(drdp!F112)*DECR!$C112+(drdp!I112)*DECR!$D112)</f>
        <v>-1.7646026733585354E-2</v>
      </c>
      <c r="J112" s="18">
        <f>Model!$W$25*((drdp!D112)*DECR!$B112+(drdp!G112)*DECR!$C112+(drdp!J112)*DECR!$D112)</f>
        <v>0</v>
      </c>
      <c r="K112" s="21">
        <f t="shared" si="28"/>
        <v>2.3497783623500242E-2</v>
      </c>
      <c r="L112" s="21">
        <f t="shared" si="29"/>
        <v>5.3410757490716387E-2</v>
      </c>
      <c r="M112" s="21">
        <f t="shared" si="30"/>
        <v>0</v>
      </c>
      <c r="N112" s="21">
        <f t="shared" si="31"/>
        <v>-1.7890896119660694E-2</v>
      </c>
      <c r="O112" s="21">
        <f t="shared" si="32"/>
        <v>0</v>
      </c>
      <c r="P112" s="21">
        <f t="shared" si="33"/>
        <v>0</v>
      </c>
      <c r="Q112" s="19">
        <f t="shared" si="22"/>
        <v>2.2840061908095767E-2</v>
      </c>
      <c r="R112" s="19">
        <f t="shared" si="23"/>
        <v>5.247661071226916E-2</v>
      </c>
      <c r="S112" s="19">
        <f t="shared" si="24"/>
        <v>0</v>
      </c>
      <c r="T112" s="19">
        <f t="shared" si="25"/>
        <v>-1.7107053902400179E-2</v>
      </c>
      <c r="U112" s="19">
        <f t="shared" si="26"/>
        <v>0</v>
      </c>
      <c r="V112" s="19">
        <f t="shared" si="27"/>
        <v>0</v>
      </c>
    </row>
    <row r="113" spans="1:22" x14ac:dyDescent="0.25">
      <c r="A113" s="26">
        <f>Wellpath!E113</f>
        <v>10500</v>
      </c>
      <c r="B113" s="22">
        <v>0</v>
      </c>
      <c r="C113" s="22">
        <v>0</v>
      </c>
      <c r="D113" s="22">
        <v>1</v>
      </c>
      <c r="E113" s="20">
        <f>Model!$W$25*((drdp!B113+drdp!K113)*DECR!$B113+(drdp!E113+drdp!N113)*DECR!$C113+(drdp!H113+drdp!Q113)*DECR!$D113)</f>
        <v>2.9613549047791787E-2</v>
      </c>
      <c r="F113" s="20">
        <f>Model!$W$25*((drdp!C113+drdp!L113)*DECR!$B113+(drdp!F113+drdp!O113)*DECR!$C113+(drdp!I113+drdp!R113)*DECR!$D113)</f>
        <v>-3.5292053467170709E-2</v>
      </c>
      <c r="G113" s="20">
        <f>Model!$W$25*((drdp!D113+drdp!M113)*DECR!$B113+(drdp!G113+drdp!P113)*DECR!$C113+(drdp!J113+drdp!S113)*DECR!$D113)</f>
        <v>0</v>
      </c>
      <c r="H113" s="18">
        <f>Model!$W$25*((drdp!B113)*DECR!$B113+(drdp!E113)*DECR!$C113+(drdp!H113)*DECR!$D113)</f>
        <v>1.4806774523895894E-2</v>
      </c>
      <c r="I113" s="18">
        <f>Model!$W$25*((drdp!C113)*DECR!$B113+(drdp!F113)*DECR!$C113+(drdp!I113)*DECR!$D113)</f>
        <v>-1.7646026733585354E-2</v>
      </c>
      <c r="J113" s="18">
        <f>Model!$W$25*((drdp!D113)*DECR!$B113+(drdp!G113)*DECR!$C113+(drdp!J113)*DECR!$D113)</f>
        <v>0</v>
      </c>
      <c r="K113" s="21">
        <f t="shared" si="28"/>
        <v>2.4374745910706212E-2</v>
      </c>
      <c r="L113" s="21">
        <f t="shared" si="29"/>
        <v>5.4656286528646021E-2</v>
      </c>
      <c r="M113" s="21">
        <f t="shared" si="30"/>
        <v>0</v>
      </c>
      <c r="N113" s="21">
        <f t="shared" si="31"/>
        <v>-1.8936019076008045E-2</v>
      </c>
      <c r="O113" s="21">
        <f t="shared" si="32"/>
        <v>0</v>
      </c>
      <c r="P113" s="21">
        <f t="shared" si="33"/>
        <v>0</v>
      </c>
      <c r="Q113" s="19">
        <f t="shared" si="22"/>
        <v>2.3717024195301736E-2</v>
      </c>
      <c r="R113" s="19">
        <f t="shared" si="23"/>
        <v>5.3722139750198794E-2</v>
      </c>
      <c r="S113" s="19">
        <f t="shared" si="24"/>
        <v>0</v>
      </c>
      <c r="T113" s="19">
        <f t="shared" si="25"/>
        <v>-1.815217685874753E-2</v>
      </c>
      <c r="U113" s="19">
        <f t="shared" si="26"/>
        <v>0</v>
      </c>
      <c r="V113" s="19">
        <f t="shared" si="27"/>
        <v>0</v>
      </c>
    </row>
    <row r="114" spans="1:22" x14ac:dyDescent="0.25">
      <c r="A114" s="26">
        <f>Wellpath!E114</f>
        <v>10600</v>
      </c>
      <c r="B114" s="22">
        <v>0</v>
      </c>
      <c r="C114" s="22">
        <v>0</v>
      </c>
      <c r="D114" s="22">
        <v>1</v>
      </c>
      <c r="E114" s="20">
        <f>Model!$W$25*((drdp!B114+drdp!K114)*DECR!$B114+(drdp!E114+drdp!N114)*DECR!$C114+(drdp!H114+drdp!Q114)*DECR!$D114)</f>
        <v>2.9613549047791787E-2</v>
      </c>
      <c r="F114" s="20">
        <f>Model!$W$25*((drdp!C114+drdp!L114)*DECR!$B114+(drdp!F114+drdp!O114)*DECR!$C114+(drdp!I114+drdp!R114)*DECR!$D114)</f>
        <v>-3.5292053467170709E-2</v>
      </c>
      <c r="G114" s="20">
        <f>Model!$W$25*((drdp!D114+drdp!M114)*DECR!$B114+(drdp!G114+drdp!P114)*DECR!$C114+(drdp!J114+drdp!S114)*DECR!$D114)</f>
        <v>0</v>
      </c>
      <c r="H114" s="18">
        <f>Model!$W$25*((drdp!B114)*DECR!$B114+(drdp!E114)*DECR!$C114+(drdp!H114)*DECR!$D114)</f>
        <v>1.4806774523895894E-2</v>
      </c>
      <c r="I114" s="18">
        <f>Model!$W$25*((drdp!C114)*DECR!$B114+(drdp!F114)*DECR!$C114+(drdp!I114)*DECR!$D114)</f>
        <v>-1.7646026733585354E-2</v>
      </c>
      <c r="J114" s="18">
        <f>Model!$W$25*((drdp!D114)*DECR!$B114+(drdp!G114)*DECR!$C114+(drdp!J114)*DECR!$D114)</f>
        <v>0</v>
      </c>
      <c r="K114" s="21">
        <f t="shared" si="28"/>
        <v>2.5251708197912181E-2</v>
      </c>
      <c r="L114" s="21">
        <f t="shared" si="29"/>
        <v>5.5901815566575655E-2</v>
      </c>
      <c r="M114" s="21">
        <f t="shared" si="30"/>
        <v>0</v>
      </c>
      <c r="N114" s="21">
        <f t="shared" si="31"/>
        <v>-1.9981142032355396E-2</v>
      </c>
      <c r="O114" s="21">
        <f t="shared" si="32"/>
        <v>0</v>
      </c>
      <c r="P114" s="21">
        <f t="shared" si="33"/>
        <v>0</v>
      </c>
      <c r="Q114" s="19">
        <f t="shared" si="22"/>
        <v>2.4593986482507706E-2</v>
      </c>
      <c r="R114" s="19">
        <f t="shared" si="23"/>
        <v>5.4967668788128428E-2</v>
      </c>
      <c r="S114" s="19">
        <f t="shared" si="24"/>
        <v>0</v>
      </c>
      <c r="T114" s="19">
        <f t="shared" si="25"/>
        <v>-1.9197299815094881E-2</v>
      </c>
      <c r="U114" s="19">
        <f t="shared" si="26"/>
        <v>0</v>
      </c>
      <c r="V114" s="19">
        <f t="shared" si="27"/>
        <v>0</v>
      </c>
    </row>
    <row r="115" spans="1:22" x14ac:dyDescent="0.25">
      <c r="A115" s="26">
        <f>Wellpath!E115</f>
        <v>10700</v>
      </c>
      <c r="B115" s="22">
        <v>0</v>
      </c>
      <c r="C115" s="22">
        <v>0</v>
      </c>
      <c r="D115" s="22">
        <v>1</v>
      </c>
      <c r="E115" s="20">
        <f>Model!$W$25*((drdp!B115+drdp!K115)*DECR!$B115+(drdp!E115+drdp!N115)*DECR!$C115+(drdp!H115+drdp!Q115)*DECR!$D115)</f>
        <v>2.9613549047791787E-2</v>
      </c>
      <c r="F115" s="20">
        <f>Model!$W$25*((drdp!C115+drdp!L115)*DECR!$B115+(drdp!F115+drdp!O115)*DECR!$C115+(drdp!I115+drdp!R115)*DECR!$D115)</f>
        <v>-3.5292053467170709E-2</v>
      </c>
      <c r="G115" s="20">
        <f>Model!$W$25*((drdp!D115+drdp!M115)*DECR!$B115+(drdp!G115+drdp!P115)*DECR!$C115+(drdp!J115+drdp!S115)*DECR!$D115)</f>
        <v>0</v>
      </c>
      <c r="H115" s="18">
        <f>Model!$W$25*((drdp!B115)*DECR!$B115+(drdp!E115)*DECR!$C115+(drdp!H115)*DECR!$D115)</f>
        <v>1.4806774523895894E-2</v>
      </c>
      <c r="I115" s="18">
        <f>Model!$W$25*((drdp!C115)*DECR!$B115+(drdp!F115)*DECR!$C115+(drdp!I115)*DECR!$D115)</f>
        <v>-1.7646026733585354E-2</v>
      </c>
      <c r="J115" s="18">
        <f>Model!$W$25*((drdp!D115)*DECR!$B115+(drdp!G115)*DECR!$C115+(drdp!J115)*DECR!$D115)</f>
        <v>0</v>
      </c>
      <c r="K115" s="21">
        <f t="shared" si="28"/>
        <v>2.612867048511815E-2</v>
      </c>
      <c r="L115" s="21">
        <f t="shared" si="29"/>
        <v>5.7147344604505289E-2</v>
      </c>
      <c r="M115" s="21">
        <f t="shared" si="30"/>
        <v>0</v>
      </c>
      <c r="N115" s="21">
        <f t="shared" si="31"/>
        <v>-2.1026264988702748E-2</v>
      </c>
      <c r="O115" s="21">
        <f t="shared" si="32"/>
        <v>0</v>
      </c>
      <c r="P115" s="21">
        <f t="shared" si="33"/>
        <v>0</v>
      </c>
      <c r="Q115" s="19">
        <f t="shared" si="22"/>
        <v>2.5470948769713675E-2</v>
      </c>
      <c r="R115" s="19">
        <f t="shared" si="23"/>
        <v>5.6213197826058062E-2</v>
      </c>
      <c r="S115" s="19">
        <f t="shared" si="24"/>
        <v>0</v>
      </c>
      <c r="T115" s="19">
        <f t="shared" si="25"/>
        <v>-2.0242422771442233E-2</v>
      </c>
      <c r="U115" s="19">
        <f t="shared" si="26"/>
        <v>0</v>
      </c>
      <c r="V115" s="19">
        <f t="shared" si="27"/>
        <v>0</v>
      </c>
    </row>
    <row r="116" spans="1:22" x14ac:dyDescent="0.25">
      <c r="A116" s="26">
        <f>Wellpath!E116</f>
        <v>10800</v>
      </c>
      <c r="B116" s="22">
        <v>0</v>
      </c>
      <c r="C116" s="22">
        <v>0</v>
      </c>
      <c r="D116" s="22">
        <v>1</v>
      </c>
      <c r="E116" s="20">
        <f>Model!$W$25*((drdp!B116+drdp!K116)*DECR!$B116+(drdp!E116+drdp!N116)*DECR!$C116+(drdp!H116+drdp!Q116)*DECR!$D116)</f>
        <v>2.9613549047791787E-2</v>
      </c>
      <c r="F116" s="20">
        <f>Model!$W$25*((drdp!C116+drdp!L116)*DECR!$B116+(drdp!F116+drdp!O116)*DECR!$C116+(drdp!I116+drdp!R116)*DECR!$D116)</f>
        <v>-3.5292053467170709E-2</v>
      </c>
      <c r="G116" s="20">
        <f>Model!$W$25*((drdp!D116+drdp!M116)*DECR!$B116+(drdp!G116+drdp!P116)*DECR!$C116+(drdp!J116+drdp!S116)*DECR!$D116)</f>
        <v>0</v>
      </c>
      <c r="H116" s="18">
        <f>Model!$W$25*((drdp!B116)*DECR!$B116+(drdp!E116)*DECR!$C116+(drdp!H116)*DECR!$D116)</f>
        <v>1.4806774523895894E-2</v>
      </c>
      <c r="I116" s="18">
        <f>Model!$W$25*((drdp!C116)*DECR!$B116+(drdp!F116)*DECR!$C116+(drdp!I116)*DECR!$D116)</f>
        <v>-1.7646026733585354E-2</v>
      </c>
      <c r="J116" s="18">
        <f>Model!$W$25*((drdp!D116)*DECR!$B116+(drdp!G116)*DECR!$C116+(drdp!J116)*DECR!$D116)</f>
        <v>0</v>
      </c>
      <c r="K116" s="21">
        <f t="shared" si="28"/>
        <v>2.7005632772324119E-2</v>
      </c>
      <c r="L116" s="21">
        <f t="shared" si="29"/>
        <v>5.8392873642434923E-2</v>
      </c>
      <c r="M116" s="21">
        <f t="shared" si="30"/>
        <v>0</v>
      </c>
      <c r="N116" s="21">
        <f t="shared" si="31"/>
        <v>-2.2071387945050099E-2</v>
      </c>
      <c r="O116" s="21">
        <f t="shared" si="32"/>
        <v>0</v>
      </c>
      <c r="P116" s="21">
        <f t="shared" si="33"/>
        <v>0</v>
      </c>
      <c r="Q116" s="19">
        <f t="shared" si="22"/>
        <v>2.6347911056919644E-2</v>
      </c>
      <c r="R116" s="19">
        <f t="shared" si="23"/>
        <v>5.7458726863987696E-2</v>
      </c>
      <c r="S116" s="19">
        <f t="shared" si="24"/>
        <v>0</v>
      </c>
      <c r="T116" s="19">
        <f t="shared" si="25"/>
        <v>-2.1287545727789584E-2</v>
      </c>
      <c r="U116" s="19">
        <f t="shared" si="26"/>
        <v>0</v>
      </c>
      <c r="V116" s="19">
        <f t="shared" si="27"/>
        <v>0</v>
      </c>
    </row>
    <row r="117" spans="1:22" x14ac:dyDescent="0.25">
      <c r="A117" s="26">
        <f>Wellpath!E117</f>
        <v>10900</v>
      </c>
      <c r="B117" s="22">
        <v>0</v>
      </c>
      <c r="C117" s="22">
        <v>0</v>
      </c>
      <c r="D117" s="22">
        <v>1</v>
      </c>
      <c r="E117" s="20">
        <f>Model!$W$25*((drdp!B117+drdp!K117)*DECR!$B117+(drdp!E117+drdp!N117)*DECR!$C117+(drdp!H117+drdp!Q117)*DECR!$D117)</f>
        <v>2.9613549047791787E-2</v>
      </c>
      <c r="F117" s="20">
        <f>Model!$W$25*((drdp!C117+drdp!L117)*DECR!$B117+(drdp!F117+drdp!O117)*DECR!$C117+(drdp!I117+drdp!R117)*DECR!$D117)</f>
        <v>-3.5292053467170709E-2</v>
      </c>
      <c r="G117" s="20">
        <f>Model!$W$25*((drdp!D117+drdp!M117)*DECR!$B117+(drdp!G117+drdp!P117)*DECR!$C117+(drdp!J117+drdp!S117)*DECR!$D117)</f>
        <v>0</v>
      </c>
      <c r="H117" s="18">
        <f>Model!$W$25*((drdp!B117)*DECR!$B117+(drdp!E117)*DECR!$C117+(drdp!H117)*DECR!$D117)</f>
        <v>1.4806774523895894E-2</v>
      </c>
      <c r="I117" s="18">
        <f>Model!$W$25*((drdp!C117)*DECR!$B117+(drdp!F117)*DECR!$C117+(drdp!I117)*DECR!$D117)</f>
        <v>-1.7646026733585354E-2</v>
      </c>
      <c r="J117" s="18">
        <f>Model!$W$25*((drdp!D117)*DECR!$B117+(drdp!G117)*DECR!$C117+(drdp!J117)*DECR!$D117)</f>
        <v>0</v>
      </c>
      <c r="K117" s="21">
        <f t="shared" si="28"/>
        <v>2.7882595059530089E-2</v>
      </c>
      <c r="L117" s="21">
        <f t="shared" si="29"/>
        <v>5.9638402680364556E-2</v>
      </c>
      <c r="M117" s="21">
        <f t="shared" si="30"/>
        <v>0</v>
      </c>
      <c r="N117" s="21">
        <f t="shared" si="31"/>
        <v>-2.311651090139745E-2</v>
      </c>
      <c r="O117" s="21">
        <f t="shared" si="32"/>
        <v>0</v>
      </c>
      <c r="P117" s="21">
        <f t="shared" si="33"/>
        <v>0</v>
      </c>
      <c r="Q117" s="19">
        <f t="shared" si="22"/>
        <v>2.7224873344125614E-2</v>
      </c>
      <c r="R117" s="19">
        <f t="shared" si="23"/>
        <v>5.8704255901917329E-2</v>
      </c>
      <c r="S117" s="19">
        <f t="shared" si="24"/>
        <v>0</v>
      </c>
      <c r="T117" s="19">
        <f t="shared" si="25"/>
        <v>-2.2332668684136935E-2</v>
      </c>
      <c r="U117" s="19">
        <f t="shared" si="26"/>
        <v>0</v>
      </c>
      <c r="V117" s="19">
        <f t="shared" si="27"/>
        <v>0</v>
      </c>
    </row>
    <row r="118" spans="1:22" x14ac:dyDescent="0.25">
      <c r="A118" s="26">
        <f>Wellpath!E118</f>
        <v>11000</v>
      </c>
      <c r="B118" s="22">
        <v>0</v>
      </c>
      <c r="C118" s="22">
        <v>0</v>
      </c>
      <c r="D118" s="22">
        <v>1</v>
      </c>
      <c r="E118" s="20">
        <f>Model!$W$25*((drdp!B118+drdp!K118)*DECR!$B118+(drdp!E118+drdp!N118)*DECR!$C118+(drdp!H118+drdp!Q118)*DECR!$D118)</f>
        <v>2.9613549047791787E-2</v>
      </c>
      <c r="F118" s="20">
        <f>Model!$W$25*((drdp!C118+drdp!L118)*DECR!$B118+(drdp!F118+drdp!O118)*DECR!$C118+(drdp!I118+drdp!R118)*DECR!$D118)</f>
        <v>-3.5292053467170709E-2</v>
      </c>
      <c r="G118" s="20">
        <f>Model!$W$25*((drdp!D118+drdp!M118)*DECR!$B118+(drdp!G118+drdp!P118)*DECR!$C118+(drdp!J118+drdp!S118)*DECR!$D118)</f>
        <v>0</v>
      </c>
      <c r="H118" s="18">
        <f>Model!$W$25*((drdp!B118)*DECR!$B118+(drdp!E118)*DECR!$C118+(drdp!H118)*DECR!$D118)</f>
        <v>1.4806774523895894E-2</v>
      </c>
      <c r="I118" s="18">
        <f>Model!$W$25*((drdp!C118)*DECR!$B118+(drdp!F118)*DECR!$C118+(drdp!I118)*DECR!$D118)</f>
        <v>-1.7646026733585354E-2</v>
      </c>
      <c r="J118" s="18">
        <f>Model!$W$25*((drdp!D118)*DECR!$B118+(drdp!G118)*DECR!$C118+(drdp!J118)*DECR!$D118)</f>
        <v>0</v>
      </c>
      <c r="K118" s="21">
        <f t="shared" si="28"/>
        <v>2.8759557346736058E-2</v>
      </c>
      <c r="L118" s="21">
        <f t="shared" si="29"/>
        <v>6.088393171829419E-2</v>
      </c>
      <c r="M118" s="21">
        <f t="shared" si="30"/>
        <v>0</v>
      </c>
      <c r="N118" s="21">
        <f t="shared" si="31"/>
        <v>-2.4161633857744801E-2</v>
      </c>
      <c r="O118" s="21">
        <f t="shared" si="32"/>
        <v>0</v>
      </c>
      <c r="P118" s="21">
        <f t="shared" si="33"/>
        <v>0</v>
      </c>
      <c r="Q118" s="19">
        <f t="shared" si="22"/>
        <v>2.8101835631331583E-2</v>
      </c>
      <c r="R118" s="19">
        <f t="shared" si="23"/>
        <v>5.9949784939846963E-2</v>
      </c>
      <c r="S118" s="19">
        <f t="shared" si="24"/>
        <v>0</v>
      </c>
      <c r="T118" s="19">
        <f t="shared" si="25"/>
        <v>-2.3377791640484286E-2</v>
      </c>
      <c r="U118" s="19">
        <f t="shared" si="26"/>
        <v>0</v>
      </c>
      <c r="V118" s="19">
        <f t="shared" si="27"/>
        <v>0</v>
      </c>
    </row>
    <row r="119" spans="1:22" x14ac:dyDescent="0.25">
      <c r="A119" s="26">
        <f>Wellpath!E119</f>
        <v>11100</v>
      </c>
      <c r="B119" s="22">
        <v>0</v>
      </c>
      <c r="C119" s="22">
        <v>0</v>
      </c>
      <c r="D119" s="22">
        <v>1</v>
      </c>
      <c r="E119" s="20">
        <f>Model!$W$25*((drdp!B119+drdp!K119)*DECR!$B119+(drdp!E119+drdp!N119)*DECR!$C119+(drdp!H119+drdp!Q119)*DECR!$D119)</f>
        <v>2.9613549047791787E-2</v>
      </c>
      <c r="F119" s="20">
        <f>Model!$W$25*((drdp!C119+drdp!L119)*DECR!$B119+(drdp!F119+drdp!O119)*DECR!$C119+(drdp!I119+drdp!R119)*DECR!$D119)</f>
        <v>-3.5292053467170709E-2</v>
      </c>
      <c r="G119" s="20">
        <f>Model!$W$25*((drdp!D119+drdp!M119)*DECR!$B119+(drdp!G119+drdp!P119)*DECR!$C119+(drdp!J119+drdp!S119)*DECR!$D119)</f>
        <v>0</v>
      </c>
      <c r="H119" s="18">
        <f>Model!$W$25*((drdp!B119)*DECR!$B119+(drdp!E119)*DECR!$C119+(drdp!H119)*DECR!$D119)</f>
        <v>1.4806774523895894E-2</v>
      </c>
      <c r="I119" s="18">
        <f>Model!$W$25*((drdp!C119)*DECR!$B119+(drdp!F119)*DECR!$C119+(drdp!I119)*DECR!$D119)</f>
        <v>-1.7646026733585354E-2</v>
      </c>
      <c r="J119" s="18">
        <f>Model!$W$25*((drdp!D119)*DECR!$B119+(drdp!G119)*DECR!$C119+(drdp!J119)*DECR!$D119)</f>
        <v>0</v>
      </c>
      <c r="K119" s="21">
        <f t="shared" si="28"/>
        <v>2.9636519633942027E-2</v>
      </c>
      <c r="L119" s="21">
        <f t="shared" si="29"/>
        <v>6.2129460756223824E-2</v>
      </c>
      <c r="M119" s="21">
        <f t="shared" si="30"/>
        <v>0</v>
      </c>
      <c r="N119" s="21">
        <f t="shared" si="31"/>
        <v>-2.5206756814092152E-2</v>
      </c>
      <c r="O119" s="21">
        <f t="shared" si="32"/>
        <v>0</v>
      </c>
      <c r="P119" s="21">
        <f t="shared" si="33"/>
        <v>0</v>
      </c>
      <c r="Q119" s="19">
        <f t="shared" si="22"/>
        <v>2.8978797918537552E-2</v>
      </c>
      <c r="R119" s="19">
        <f t="shared" si="23"/>
        <v>6.1195313977776597E-2</v>
      </c>
      <c r="S119" s="19">
        <f t="shared" si="24"/>
        <v>0</v>
      </c>
      <c r="T119" s="19">
        <f t="shared" si="25"/>
        <v>-2.4422914596831637E-2</v>
      </c>
      <c r="U119" s="19">
        <f t="shared" si="26"/>
        <v>0</v>
      </c>
      <c r="V119" s="19">
        <f t="shared" si="27"/>
        <v>0</v>
      </c>
    </row>
    <row r="120" spans="1:22" x14ac:dyDescent="0.25">
      <c r="A120" s="26">
        <f>Wellpath!E120</f>
        <v>11200</v>
      </c>
      <c r="B120" s="22">
        <v>0</v>
      </c>
      <c r="C120" s="22">
        <v>0</v>
      </c>
      <c r="D120" s="22">
        <v>1</v>
      </c>
      <c r="E120" s="20">
        <f>Model!$W$25*((drdp!B120+drdp!K120)*DECR!$B120+(drdp!E120+drdp!N120)*DECR!$C120+(drdp!H120+drdp!Q120)*DECR!$D120)</f>
        <v>2.9613549047791787E-2</v>
      </c>
      <c r="F120" s="20">
        <f>Model!$W$25*((drdp!C120+drdp!L120)*DECR!$B120+(drdp!F120+drdp!O120)*DECR!$C120+(drdp!I120+drdp!R120)*DECR!$D120)</f>
        <v>-3.5292053467170709E-2</v>
      </c>
      <c r="G120" s="20">
        <f>Model!$W$25*((drdp!D120+drdp!M120)*DECR!$B120+(drdp!G120+drdp!P120)*DECR!$C120+(drdp!J120+drdp!S120)*DECR!$D120)</f>
        <v>0</v>
      </c>
      <c r="H120" s="18">
        <f>Model!$W$25*((drdp!B120)*DECR!$B120+(drdp!E120)*DECR!$C120+(drdp!H120)*DECR!$D120)</f>
        <v>1.4806774523895894E-2</v>
      </c>
      <c r="I120" s="18">
        <f>Model!$W$25*((drdp!C120)*DECR!$B120+(drdp!F120)*DECR!$C120+(drdp!I120)*DECR!$D120)</f>
        <v>-1.7646026733585354E-2</v>
      </c>
      <c r="J120" s="18">
        <f>Model!$W$25*((drdp!D120)*DECR!$B120+(drdp!G120)*DECR!$C120+(drdp!J120)*DECR!$D120)</f>
        <v>0</v>
      </c>
      <c r="K120" s="21">
        <f t="shared" si="28"/>
        <v>3.0513481921147997E-2</v>
      </c>
      <c r="L120" s="21">
        <f t="shared" si="29"/>
        <v>6.3374989794153458E-2</v>
      </c>
      <c r="M120" s="21">
        <f t="shared" si="30"/>
        <v>0</v>
      </c>
      <c r="N120" s="21">
        <f t="shared" si="31"/>
        <v>-2.6251879770439503E-2</v>
      </c>
      <c r="O120" s="21">
        <f t="shared" si="32"/>
        <v>0</v>
      </c>
      <c r="P120" s="21">
        <f t="shared" si="33"/>
        <v>0</v>
      </c>
      <c r="Q120" s="19">
        <f t="shared" si="22"/>
        <v>2.9855760205743521E-2</v>
      </c>
      <c r="R120" s="19">
        <f t="shared" si="23"/>
        <v>6.2440843015706231E-2</v>
      </c>
      <c r="S120" s="19">
        <f t="shared" si="24"/>
        <v>0</v>
      </c>
      <c r="T120" s="19">
        <f t="shared" si="25"/>
        <v>-2.5468037553178988E-2</v>
      </c>
      <c r="U120" s="19">
        <f t="shared" si="26"/>
        <v>0</v>
      </c>
      <c r="V120" s="19">
        <f t="shared" si="27"/>
        <v>0</v>
      </c>
    </row>
    <row r="121" spans="1:22" x14ac:dyDescent="0.25">
      <c r="A121" s="26">
        <f>Wellpath!E121</f>
        <v>11300</v>
      </c>
      <c r="B121" s="22">
        <v>0</v>
      </c>
      <c r="C121" s="22">
        <v>0</v>
      </c>
      <c r="D121" s="22">
        <v>1</v>
      </c>
      <c r="E121" s="20">
        <f>Model!$W$25*((drdp!B121+drdp!K121)*DECR!$B121+(drdp!E121+drdp!N121)*DECR!$C121+(drdp!H121+drdp!Q121)*DECR!$D121)</f>
        <v>2.9613549047791787E-2</v>
      </c>
      <c r="F121" s="20">
        <f>Model!$W$25*((drdp!C121+drdp!L121)*DECR!$B121+(drdp!F121+drdp!O121)*DECR!$C121+(drdp!I121+drdp!R121)*DECR!$D121)</f>
        <v>-3.5292053467170709E-2</v>
      </c>
      <c r="G121" s="20">
        <f>Model!$W$25*((drdp!D121+drdp!M121)*DECR!$B121+(drdp!G121+drdp!P121)*DECR!$C121+(drdp!J121+drdp!S121)*DECR!$D121)</f>
        <v>0</v>
      </c>
      <c r="H121" s="18">
        <f>Model!$W$25*((drdp!B121)*DECR!$B121+(drdp!E121)*DECR!$C121+(drdp!H121)*DECR!$D121)</f>
        <v>1.4806774523895894E-2</v>
      </c>
      <c r="I121" s="18">
        <f>Model!$W$25*((drdp!C121)*DECR!$B121+(drdp!F121)*DECR!$C121+(drdp!I121)*DECR!$D121)</f>
        <v>-1.7646026733585354E-2</v>
      </c>
      <c r="J121" s="18">
        <f>Model!$W$25*((drdp!D121)*DECR!$B121+(drdp!G121)*DECR!$C121+(drdp!J121)*DECR!$D121)</f>
        <v>0</v>
      </c>
      <c r="K121" s="21">
        <f t="shared" si="28"/>
        <v>3.1390444208353969E-2</v>
      </c>
      <c r="L121" s="21">
        <f t="shared" si="29"/>
        <v>6.4620518832083099E-2</v>
      </c>
      <c r="M121" s="21">
        <f t="shared" si="30"/>
        <v>0</v>
      </c>
      <c r="N121" s="21">
        <f t="shared" si="31"/>
        <v>-2.7297002726786854E-2</v>
      </c>
      <c r="O121" s="21">
        <f t="shared" si="32"/>
        <v>0</v>
      </c>
      <c r="P121" s="21">
        <f t="shared" si="33"/>
        <v>0</v>
      </c>
      <c r="Q121" s="19">
        <f t="shared" si="22"/>
        <v>3.0732722492949491E-2</v>
      </c>
      <c r="R121" s="19">
        <f t="shared" si="23"/>
        <v>6.3686372053635865E-2</v>
      </c>
      <c r="S121" s="19">
        <f t="shared" si="24"/>
        <v>0</v>
      </c>
      <c r="T121" s="19">
        <f t="shared" si="25"/>
        <v>-2.6513160509526339E-2</v>
      </c>
      <c r="U121" s="19">
        <f t="shared" si="26"/>
        <v>0</v>
      </c>
      <c r="V121" s="19">
        <f t="shared" si="27"/>
        <v>0</v>
      </c>
    </row>
    <row r="122" spans="1:22" x14ac:dyDescent="0.25">
      <c r="A122" s="26">
        <f>Wellpath!E122</f>
        <v>11400</v>
      </c>
      <c r="B122" s="22">
        <v>0</v>
      </c>
      <c r="C122" s="22">
        <v>0</v>
      </c>
      <c r="D122" s="22">
        <v>1</v>
      </c>
      <c r="E122" s="20">
        <f>Model!$W$25*((drdp!B122+drdp!K122)*DECR!$B122+(drdp!E122+drdp!N122)*DECR!$C122+(drdp!H122+drdp!Q122)*DECR!$D122)</f>
        <v>2.9613549047791787E-2</v>
      </c>
      <c r="F122" s="20">
        <f>Model!$W$25*((drdp!C122+drdp!L122)*DECR!$B122+(drdp!F122+drdp!O122)*DECR!$C122+(drdp!I122+drdp!R122)*DECR!$D122)</f>
        <v>-3.5292053467170709E-2</v>
      </c>
      <c r="G122" s="20">
        <f>Model!$W$25*((drdp!D122+drdp!M122)*DECR!$B122+(drdp!G122+drdp!P122)*DECR!$C122+(drdp!J122+drdp!S122)*DECR!$D122)</f>
        <v>0</v>
      </c>
      <c r="H122" s="18">
        <f>Model!$W$25*((drdp!B122)*DECR!$B122+(drdp!E122)*DECR!$C122+(drdp!H122)*DECR!$D122)</f>
        <v>1.4806774523895894E-2</v>
      </c>
      <c r="I122" s="18">
        <f>Model!$W$25*((drdp!C122)*DECR!$B122+(drdp!F122)*DECR!$C122+(drdp!I122)*DECR!$D122)</f>
        <v>-1.7646026733585354E-2</v>
      </c>
      <c r="J122" s="18">
        <f>Model!$W$25*((drdp!D122)*DECR!$B122+(drdp!G122)*DECR!$C122+(drdp!J122)*DECR!$D122)</f>
        <v>0</v>
      </c>
      <c r="K122" s="21">
        <f t="shared" si="28"/>
        <v>3.2267406495559939E-2</v>
      </c>
      <c r="L122" s="21">
        <f t="shared" si="29"/>
        <v>6.5866047870012739E-2</v>
      </c>
      <c r="M122" s="21">
        <f t="shared" si="30"/>
        <v>0</v>
      </c>
      <c r="N122" s="21">
        <f t="shared" si="31"/>
        <v>-2.8342125683134205E-2</v>
      </c>
      <c r="O122" s="21">
        <f t="shared" si="32"/>
        <v>0</v>
      </c>
      <c r="P122" s="21">
        <f t="shared" si="33"/>
        <v>0</v>
      </c>
      <c r="Q122" s="19">
        <f t="shared" si="22"/>
        <v>3.160968478015546E-2</v>
      </c>
      <c r="R122" s="19">
        <f t="shared" si="23"/>
        <v>6.4931901091565505E-2</v>
      </c>
      <c r="S122" s="19">
        <f t="shared" si="24"/>
        <v>0</v>
      </c>
      <c r="T122" s="19">
        <f t="shared" si="25"/>
        <v>-2.755828346587369E-2</v>
      </c>
      <c r="U122" s="19">
        <f t="shared" si="26"/>
        <v>0</v>
      </c>
      <c r="V122" s="19">
        <f t="shared" si="27"/>
        <v>0</v>
      </c>
    </row>
    <row r="123" spans="1:22" x14ac:dyDescent="0.25">
      <c r="A123" s="26">
        <f>Wellpath!E123</f>
        <v>11500</v>
      </c>
      <c r="B123" s="22">
        <v>0</v>
      </c>
      <c r="C123" s="22">
        <v>0</v>
      </c>
      <c r="D123" s="22">
        <v>1</v>
      </c>
      <c r="E123" s="20">
        <f>Model!$W$25*((drdp!B123+drdp!K123)*DECR!$B123+(drdp!E123+drdp!N123)*DECR!$C123+(drdp!H123+drdp!Q123)*DECR!$D123)</f>
        <v>2.9613549047791787E-2</v>
      </c>
      <c r="F123" s="20">
        <f>Model!$W$25*((drdp!C123+drdp!L123)*DECR!$B123+(drdp!F123+drdp!O123)*DECR!$C123+(drdp!I123+drdp!R123)*DECR!$D123)</f>
        <v>-3.5292053467170709E-2</v>
      </c>
      <c r="G123" s="20">
        <f>Model!$W$25*((drdp!D123+drdp!M123)*DECR!$B123+(drdp!G123+drdp!P123)*DECR!$C123+(drdp!J123+drdp!S123)*DECR!$D123)</f>
        <v>0</v>
      </c>
      <c r="H123" s="18">
        <f>Model!$W$25*((drdp!B123)*DECR!$B123+(drdp!E123)*DECR!$C123+(drdp!H123)*DECR!$D123)</f>
        <v>1.4806774523895894E-2</v>
      </c>
      <c r="I123" s="18">
        <f>Model!$W$25*((drdp!C123)*DECR!$B123+(drdp!F123)*DECR!$C123+(drdp!I123)*DECR!$D123)</f>
        <v>-1.7646026733585354E-2</v>
      </c>
      <c r="J123" s="18">
        <f>Model!$W$25*((drdp!D123)*DECR!$B123+(drdp!G123)*DECR!$C123+(drdp!J123)*DECR!$D123)</f>
        <v>0</v>
      </c>
      <c r="K123" s="21">
        <f t="shared" si="28"/>
        <v>3.3144368782765908E-2</v>
      </c>
      <c r="L123" s="21">
        <f t="shared" si="29"/>
        <v>6.711157690794238E-2</v>
      </c>
      <c r="M123" s="21">
        <f t="shared" si="30"/>
        <v>0</v>
      </c>
      <c r="N123" s="21">
        <f t="shared" si="31"/>
        <v>-2.9387248639481556E-2</v>
      </c>
      <c r="O123" s="21">
        <f t="shared" si="32"/>
        <v>0</v>
      </c>
      <c r="P123" s="21">
        <f t="shared" si="33"/>
        <v>0</v>
      </c>
      <c r="Q123" s="19">
        <f t="shared" si="22"/>
        <v>3.2486647067361429E-2</v>
      </c>
      <c r="R123" s="19">
        <f t="shared" si="23"/>
        <v>6.6177430129495146E-2</v>
      </c>
      <c r="S123" s="19">
        <f t="shared" si="24"/>
        <v>0</v>
      </c>
      <c r="T123" s="19">
        <f t="shared" si="25"/>
        <v>-2.8603406422221041E-2</v>
      </c>
      <c r="U123" s="19">
        <f t="shared" si="26"/>
        <v>0</v>
      </c>
      <c r="V123" s="19">
        <f t="shared" si="27"/>
        <v>0</v>
      </c>
    </row>
    <row r="124" spans="1:22" x14ac:dyDescent="0.25">
      <c r="A124" s="26">
        <f>Wellpath!E124</f>
        <v>11600</v>
      </c>
      <c r="B124" s="22">
        <v>0</v>
      </c>
      <c r="C124" s="22">
        <v>0</v>
      </c>
      <c r="D124" s="22">
        <v>1</v>
      </c>
      <c r="E124" s="20">
        <f>Model!$W$25*((drdp!B124+drdp!K124)*DECR!$B124+(drdp!E124+drdp!N124)*DECR!$C124+(drdp!H124+drdp!Q124)*DECR!$D124)</f>
        <v>2.9613549047791787E-2</v>
      </c>
      <c r="F124" s="20">
        <f>Model!$W$25*((drdp!C124+drdp!L124)*DECR!$B124+(drdp!F124+drdp!O124)*DECR!$C124+(drdp!I124+drdp!R124)*DECR!$D124)</f>
        <v>-3.5292053467170709E-2</v>
      </c>
      <c r="G124" s="20">
        <f>Model!$W$25*((drdp!D124+drdp!M124)*DECR!$B124+(drdp!G124+drdp!P124)*DECR!$C124+(drdp!J124+drdp!S124)*DECR!$D124)</f>
        <v>0</v>
      </c>
      <c r="H124" s="18">
        <f>Model!$W$25*((drdp!B124)*DECR!$B124+(drdp!E124)*DECR!$C124+(drdp!H124)*DECR!$D124)</f>
        <v>1.4806774523895894E-2</v>
      </c>
      <c r="I124" s="18">
        <f>Model!$W$25*((drdp!C124)*DECR!$B124+(drdp!F124)*DECR!$C124+(drdp!I124)*DECR!$D124)</f>
        <v>-1.7646026733585354E-2</v>
      </c>
      <c r="J124" s="18">
        <f>Model!$W$25*((drdp!D124)*DECR!$B124+(drdp!G124)*DECR!$C124+(drdp!J124)*DECR!$D124)</f>
        <v>0</v>
      </c>
      <c r="K124" s="21">
        <f t="shared" si="28"/>
        <v>3.4021331069971877E-2</v>
      </c>
      <c r="L124" s="21">
        <f t="shared" si="29"/>
        <v>6.8357105945872021E-2</v>
      </c>
      <c r="M124" s="21">
        <f t="shared" si="30"/>
        <v>0</v>
      </c>
      <c r="N124" s="21">
        <f t="shared" si="31"/>
        <v>-3.0432371595828907E-2</v>
      </c>
      <c r="O124" s="21">
        <f t="shared" si="32"/>
        <v>0</v>
      </c>
      <c r="P124" s="21">
        <f t="shared" si="33"/>
        <v>0</v>
      </c>
      <c r="Q124" s="19">
        <f t="shared" si="22"/>
        <v>3.3363609354567399E-2</v>
      </c>
      <c r="R124" s="19">
        <f t="shared" si="23"/>
        <v>6.7422959167424787E-2</v>
      </c>
      <c r="S124" s="19">
        <f t="shared" si="24"/>
        <v>0</v>
      </c>
      <c r="T124" s="19">
        <f t="shared" si="25"/>
        <v>-2.9648529378568392E-2</v>
      </c>
      <c r="U124" s="19">
        <f t="shared" si="26"/>
        <v>0</v>
      </c>
      <c r="V124" s="19">
        <f t="shared" si="27"/>
        <v>0</v>
      </c>
    </row>
    <row r="125" spans="1:22" x14ac:dyDescent="0.25">
      <c r="A125" s="26">
        <f>Wellpath!E125</f>
        <v>11700</v>
      </c>
      <c r="B125" s="22">
        <v>0</v>
      </c>
      <c r="C125" s="22">
        <v>0</v>
      </c>
      <c r="D125" s="22">
        <v>1</v>
      </c>
      <c r="E125" s="20">
        <f>Model!$W$25*((drdp!B125+drdp!K125)*DECR!$B125+(drdp!E125+drdp!N125)*DECR!$C125+(drdp!H125+drdp!Q125)*DECR!$D125)</f>
        <v>2.9613549047791787E-2</v>
      </c>
      <c r="F125" s="20">
        <f>Model!$W$25*((drdp!C125+drdp!L125)*DECR!$B125+(drdp!F125+drdp!O125)*DECR!$C125+(drdp!I125+drdp!R125)*DECR!$D125)</f>
        <v>-3.5292053467170709E-2</v>
      </c>
      <c r="G125" s="20">
        <f>Model!$W$25*((drdp!D125+drdp!M125)*DECR!$B125+(drdp!G125+drdp!P125)*DECR!$C125+(drdp!J125+drdp!S125)*DECR!$D125)</f>
        <v>0</v>
      </c>
      <c r="H125" s="18">
        <f>Model!$W$25*((drdp!B125)*DECR!$B125+(drdp!E125)*DECR!$C125+(drdp!H125)*DECR!$D125)</f>
        <v>1.4806774523895894E-2</v>
      </c>
      <c r="I125" s="18">
        <f>Model!$W$25*((drdp!C125)*DECR!$B125+(drdp!F125)*DECR!$C125+(drdp!I125)*DECR!$D125)</f>
        <v>-1.7646026733585354E-2</v>
      </c>
      <c r="J125" s="18">
        <f>Model!$W$25*((drdp!D125)*DECR!$B125+(drdp!G125)*DECR!$C125+(drdp!J125)*DECR!$D125)</f>
        <v>0</v>
      </c>
      <c r="K125" s="21">
        <f t="shared" si="28"/>
        <v>3.4898293357177847E-2</v>
      </c>
      <c r="L125" s="21">
        <f t="shared" si="29"/>
        <v>6.9602634983801662E-2</v>
      </c>
      <c r="M125" s="21">
        <f t="shared" si="30"/>
        <v>0</v>
      </c>
      <c r="N125" s="21">
        <f t="shared" si="31"/>
        <v>-3.1477494552176258E-2</v>
      </c>
      <c r="O125" s="21">
        <f t="shared" si="32"/>
        <v>0</v>
      </c>
      <c r="P125" s="21">
        <f t="shared" si="33"/>
        <v>0</v>
      </c>
      <c r="Q125" s="19">
        <f t="shared" si="22"/>
        <v>3.4240571641773368E-2</v>
      </c>
      <c r="R125" s="19">
        <f t="shared" si="23"/>
        <v>6.8668488205354428E-2</v>
      </c>
      <c r="S125" s="19">
        <f t="shared" si="24"/>
        <v>0</v>
      </c>
      <c r="T125" s="19">
        <f t="shared" si="25"/>
        <v>-3.0693652334915743E-2</v>
      </c>
      <c r="U125" s="19">
        <f t="shared" si="26"/>
        <v>0</v>
      </c>
      <c r="V125" s="19">
        <f t="shared" si="27"/>
        <v>0</v>
      </c>
    </row>
    <row r="126" spans="1:22" x14ac:dyDescent="0.25">
      <c r="A126" s="26">
        <f>Wellpath!E126</f>
        <v>11800</v>
      </c>
      <c r="B126" s="22">
        <v>0</v>
      </c>
      <c r="C126" s="22">
        <v>0</v>
      </c>
      <c r="D126" s="22">
        <v>1</v>
      </c>
      <c r="E126" s="20">
        <f>Model!$W$25*((drdp!B126+drdp!K126)*DECR!$B126+(drdp!E126+drdp!N126)*DECR!$C126+(drdp!H126+drdp!Q126)*DECR!$D126)</f>
        <v>2.9613549047791787E-2</v>
      </c>
      <c r="F126" s="20">
        <f>Model!$W$25*((drdp!C126+drdp!L126)*DECR!$B126+(drdp!F126+drdp!O126)*DECR!$C126+(drdp!I126+drdp!R126)*DECR!$D126)</f>
        <v>-3.5292053467170709E-2</v>
      </c>
      <c r="G126" s="20">
        <f>Model!$W$25*((drdp!D126+drdp!M126)*DECR!$B126+(drdp!G126+drdp!P126)*DECR!$C126+(drdp!J126+drdp!S126)*DECR!$D126)</f>
        <v>0</v>
      </c>
      <c r="H126" s="18">
        <f>Model!$W$25*((drdp!B126)*DECR!$B126+(drdp!E126)*DECR!$C126+(drdp!H126)*DECR!$D126)</f>
        <v>1.4806774523895894E-2</v>
      </c>
      <c r="I126" s="18">
        <f>Model!$W$25*((drdp!C126)*DECR!$B126+(drdp!F126)*DECR!$C126+(drdp!I126)*DECR!$D126)</f>
        <v>-1.7646026733585354E-2</v>
      </c>
      <c r="J126" s="18">
        <f>Model!$W$25*((drdp!D126)*DECR!$B126+(drdp!G126)*DECR!$C126+(drdp!J126)*DECR!$D126)</f>
        <v>0</v>
      </c>
      <c r="K126" s="21">
        <f t="shared" si="28"/>
        <v>3.5775255644383816E-2</v>
      </c>
      <c r="L126" s="21">
        <f t="shared" si="29"/>
        <v>7.0848164021731302E-2</v>
      </c>
      <c r="M126" s="21">
        <f t="shared" si="30"/>
        <v>0</v>
      </c>
      <c r="N126" s="21">
        <f t="shared" si="31"/>
        <v>-3.2522617508523609E-2</v>
      </c>
      <c r="O126" s="21">
        <f t="shared" si="32"/>
        <v>0</v>
      </c>
      <c r="P126" s="21">
        <f t="shared" si="33"/>
        <v>0</v>
      </c>
      <c r="Q126" s="19">
        <f t="shared" si="22"/>
        <v>3.5117533928979337E-2</v>
      </c>
      <c r="R126" s="19">
        <f t="shared" si="23"/>
        <v>6.9914017243284068E-2</v>
      </c>
      <c r="S126" s="19">
        <f t="shared" si="24"/>
        <v>0</v>
      </c>
      <c r="T126" s="19">
        <f t="shared" si="25"/>
        <v>-3.1738775291263094E-2</v>
      </c>
      <c r="U126" s="19">
        <f t="shared" si="26"/>
        <v>0</v>
      </c>
      <c r="V126" s="19">
        <f t="shared" si="27"/>
        <v>0</v>
      </c>
    </row>
    <row r="127" spans="1:22" x14ac:dyDescent="0.25">
      <c r="A127" s="26">
        <f>Wellpath!E127</f>
        <v>11900</v>
      </c>
      <c r="B127" s="22">
        <v>0</v>
      </c>
      <c r="C127" s="22">
        <v>0</v>
      </c>
      <c r="D127" s="22">
        <v>1</v>
      </c>
      <c r="E127" s="20">
        <f>Model!$W$25*((drdp!B127+drdp!K127)*DECR!$B127+(drdp!E127+drdp!N127)*DECR!$C127+(drdp!H127+drdp!Q127)*DECR!$D127)</f>
        <v>2.9613549047791787E-2</v>
      </c>
      <c r="F127" s="20">
        <f>Model!$W$25*((drdp!C127+drdp!L127)*DECR!$B127+(drdp!F127+drdp!O127)*DECR!$C127+(drdp!I127+drdp!R127)*DECR!$D127)</f>
        <v>-3.5292053467170709E-2</v>
      </c>
      <c r="G127" s="20">
        <f>Model!$W$25*((drdp!D127+drdp!M127)*DECR!$B127+(drdp!G127+drdp!P127)*DECR!$C127+(drdp!J127+drdp!S127)*DECR!$D127)</f>
        <v>0</v>
      </c>
      <c r="H127" s="18">
        <f>Model!$W$25*((drdp!B127)*DECR!$B127+(drdp!E127)*DECR!$C127+(drdp!H127)*DECR!$D127)</f>
        <v>1.4806774523895894E-2</v>
      </c>
      <c r="I127" s="18">
        <f>Model!$W$25*((drdp!C127)*DECR!$B127+(drdp!F127)*DECR!$C127+(drdp!I127)*DECR!$D127)</f>
        <v>-1.7646026733585354E-2</v>
      </c>
      <c r="J127" s="18">
        <f>Model!$W$25*((drdp!D127)*DECR!$B127+(drdp!G127)*DECR!$C127+(drdp!J127)*DECR!$D127)</f>
        <v>0</v>
      </c>
      <c r="K127" s="21">
        <f t="shared" si="28"/>
        <v>3.6652217931589785E-2</v>
      </c>
      <c r="L127" s="21">
        <f t="shared" si="29"/>
        <v>7.2093693059660943E-2</v>
      </c>
      <c r="M127" s="21">
        <f t="shared" si="30"/>
        <v>0</v>
      </c>
      <c r="N127" s="21">
        <f t="shared" si="31"/>
        <v>-3.356774046487096E-2</v>
      </c>
      <c r="O127" s="21">
        <f t="shared" si="32"/>
        <v>0</v>
      </c>
      <c r="P127" s="21">
        <f t="shared" si="33"/>
        <v>0</v>
      </c>
      <c r="Q127" s="19">
        <f t="shared" si="22"/>
        <v>3.5994496216185307E-2</v>
      </c>
      <c r="R127" s="19">
        <f t="shared" si="23"/>
        <v>7.1159546281213709E-2</v>
      </c>
      <c r="S127" s="19">
        <f t="shared" si="24"/>
        <v>0</v>
      </c>
      <c r="T127" s="19">
        <f t="shared" si="25"/>
        <v>-3.2783898247610445E-2</v>
      </c>
      <c r="U127" s="19">
        <f t="shared" si="26"/>
        <v>0</v>
      </c>
      <c r="V127" s="19">
        <f t="shared" si="27"/>
        <v>0</v>
      </c>
    </row>
    <row r="128" spans="1:22" x14ac:dyDescent="0.25">
      <c r="A128" s="26">
        <f>Wellpath!E128</f>
        <v>12000</v>
      </c>
      <c r="B128" s="22">
        <v>0</v>
      </c>
      <c r="C128" s="22">
        <v>0</v>
      </c>
      <c r="D128" s="22">
        <v>1</v>
      </c>
      <c r="E128" s="20">
        <f>Model!$W$25*((drdp!B128+drdp!K128)*DECR!$B128+(drdp!E128+drdp!N128)*DECR!$C128+(drdp!H128+drdp!Q128)*DECR!$D128)</f>
        <v>2.9613549047791787E-2</v>
      </c>
      <c r="F128" s="20">
        <f>Model!$W$25*((drdp!C128+drdp!L128)*DECR!$B128+(drdp!F128+drdp!O128)*DECR!$C128+(drdp!I128+drdp!R128)*DECR!$D128)</f>
        <v>-3.5292053467170709E-2</v>
      </c>
      <c r="G128" s="20">
        <f>Model!$W$25*((drdp!D128+drdp!M128)*DECR!$B128+(drdp!G128+drdp!P128)*DECR!$C128+(drdp!J128+drdp!S128)*DECR!$D128)</f>
        <v>0</v>
      </c>
      <c r="H128" s="18">
        <f>Model!$W$25*((drdp!B128)*DECR!$B128+(drdp!E128)*DECR!$C128+(drdp!H128)*DECR!$D128)</f>
        <v>1.4806774523895894E-2</v>
      </c>
      <c r="I128" s="18">
        <f>Model!$W$25*((drdp!C128)*DECR!$B128+(drdp!F128)*DECR!$C128+(drdp!I128)*DECR!$D128)</f>
        <v>-1.7646026733585354E-2</v>
      </c>
      <c r="J128" s="18">
        <f>Model!$W$25*((drdp!D128)*DECR!$B128+(drdp!G128)*DECR!$C128+(drdp!J128)*DECR!$D128)</f>
        <v>0</v>
      </c>
      <c r="K128" s="21">
        <f t="shared" si="28"/>
        <v>3.7529180218795755E-2</v>
      </c>
      <c r="L128" s="21">
        <f t="shared" si="29"/>
        <v>7.3339222097590584E-2</v>
      </c>
      <c r="M128" s="21">
        <f t="shared" si="30"/>
        <v>0</v>
      </c>
      <c r="N128" s="21">
        <f t="shared" si="31"/>
        <v>-3.4612863421218311E-2</v>
      </c>
      <c r="O128" s="21">
        <f t="shared" si="32"/>
        <v>0</v>
      </c>
      <c r="P128" s="21">
        <f t="shared" si="33"/>
        <v>0</v>
      </c>
      <c r="Q128" s="19">
        <f t="shared" si="22"/>
        <v>3.6871458503391276E-2</v>
      </c>
      <c r="R128" s="19">
        <f t="shared" si="23"/>
        <v>7.240507531914335E-2</v>
      </c>
      <c r="S128" s="19">
        <f t="shared" si="24"/>
        <v>0</v>
      </c>
      <c r="T128" s="19">
        <f t="shared" si="25"/>
        <v>-3.3829021203957796E-2</v>
      </c>
      <c r="U128" s="19">
        <f t="shared" si="26"/>
        <v>0</v>
      </c>
      <c r="V128" s="19">
        <f t="shared" si="27"/>
        <v>0</v>
      </c>
    </row>
    <row r="129" spans="1:22" x14ac:dyDescent="0.25">
      <c r="A129" s="26">
        <f>Wellpath!E129</f>
        <v>12100</v>
      </c>
      <c r="B129" s="22">
        <v>0</v>
      </c>
      <c r="C129" s="22">
        <v>0</v>
      </c>
      <c r="D129" s="22">
        <v>1</v>
      </c>
      <c r="E129" s="20">
        <f>Model!$W$25*((drdp!B129+drdp!K129)*DECR!$B129+(drdp!E129+drdp!N129)*DECR!$C129+(drdp!H129+drdp!Q129)*DECR!$D129)</f>
        <v>2.9613549047791787E-2</v>
      </c>
      <c r="F129" s="20">
        <f>Model!$W$25*((drdp!C129+drdp!L129)*DECR!$B129+(drdp!F129+drdp!O129)*DECR!$C129+(drdp!I129+drdp!R129)*DECR!$D129)</f>
        <v>-3.5292053467170709E-2</v>
      </c>
      <c r="G129" s="20">
        <f>Model!$W$25*((drdp!D129+drdp!M129)*DECR!$B129+(drdp!G129+drdp!P129)*DECR!$C129+(drdp!J129+drdp!S129)*DECR!$D129)</f>
        <v>0</v>
      </c>
      <c r="H129" s="18">
        <f>Model!$W$25*((drdp!B129)*DECR!$B129+(drdp!E129)*DECR!$C129+(drdp!H129)*DECR!$D129)</f>
        <v>1.4806774523895894E-2</v>
      </c>
      <c r="I129" s="18">
        <f>Model!$W$25*((drdp!C129)*DECR!$B129+(drdp!F129)*DECR!$C129+(drdp!I129)*DECR!$D129)</f>
        <v>-1.7646026733585354E-2</v>
      </c>
      <c r="J129" s="18">
        <f>Model!$W$25*((drdp!D129)*DECR!$B129+(drdp!G129)*DECR!$C129+(drdp!J129)*DECR!$D129)</f>
        <v>0</v>
      </c>
      <c r="K129" s="21">
        <f t="shared" si="28"/>
        <v>3.8406142506001724E-2</v>
      </c>
      <c r="L129" s="21">
        <f t="shared" si="29"/>
        <v>7.4584751135520225E-2</v>
      </c>
      <c r="M129" s="21">
        <f t="shared" si="30"/>
        <v>0</v>
      </c>
      <c r="N129" s="21">
        <f t="shared" si="31"/>
        <v>-3.5657986377565662E-2</v>
      </c>
      <c r="O129" s="21">
        <f t="shared" si="32"/>
        <v>0</v>
      </c>
      <c r="P129" s="21">
        <f t="shared" si="33"/>
        <v>0</v>
      </c>
      <c r="Q129" s="19">
        <f t="shared" si="22"/>
        <v>3.7748420790597245E-2</v>
      </c>
      <c r="R129" s="19">
        <f t="shared" si="23"/>
        <v>7.3650604357072991E-2</v>
      </c>
      <c r="S129" s="19">
        <f t="shared" si="24"/>
        <v>0</v>
      </c>
      <c r="T129" s="19">
        <f t="shared" si="25"/>
        <v>-3.4874144160305147E-2</v>
      </c>
      <c r="U129" s="19">
        <f t="shared" si="26"/>
        <v>0</v>
      </c>
      <c r="V129" s="19">
        <f t="shared" si="27"/>
        <v>0</v>
      </c>
    </row>
    <row r="130" spans="1:22" x14ac:dyDescent="0.25">
      <c r="A130" s="26">
        <f>Wellpath!E130</f>
        <v>12200</v>
      </c>
      <c r="B130" s="22">
        <v>0</v>
      </c>
      <c r="C130" s="22">
        <v>0</v>
      </c>
      <c r="D130" s="22">
        <v>1</v>
      </c>
      <c r="E130" s="20">
        <f>Model!$W$25*((drdp!B130+drdp!K130)*DECR!$B130+(drdp!E130+drdp!N130)*DECR!$C130+(drdp!H130+drdp!Q130)*DECR!$D130)</f>
        <v>2.9613549047791562E-2</v>
      </c>
      <c r="F130" s="20">
        <f>Model!$W$25*((drdp!C130+drdp!L130)*DECR!$B130+(drdp!F130+drdp!O130)*DECR!$C130+(drdp!I130+drdp!R130)*DECR!$D130)</f>
        <v>-3.5292053467170445E-2</v>
      </c>
      <c r="G130" s="20">
        <f>Model!$W$25*((drdp!D130+drdp!M130)*DECR!$B130+(drdp!G130+drdp!P130)*DECR!$C130+(drdp!J130+drdp!S130)*DECR!$D130)</f>
        <v>0</v>
      </c>
      <c r="H130" s="18">
        <f>Model!$W$25*((drdp!B130)*DECR!$B130+(drdp!E130)*DECR!$C130+(drdp!H130)*DECR!$D130)</f>
        <v>1.4806774523895894E-2</v>
      </c>
      <c r="I130" s="18">
        <f>Model!$W$25*((drdp!C130)*DECR!$B130+(drdp!F130)*DECR!$C130+(drdp!I130)*DECR!$D130)</f>
        <v>-1.7646026733585354E-2</v>
      </c>
      <c r="J130" s="18">
        <f>Model!$W$25*((drdp!D130)*DECR!$B130+(drdp!G130)*DECR!$C130+(drdp!J130)*DECR!$D130)</f>
        <v>0</v>
      </c>
      <c r="K130" s="21">
        <f t="shared" si="28"/>
        <v>3.9283104793207679E-2</v>
      </c>
      <c r="L130" s="21">
        <f t="shared" si="29"/>
        <v>7.5830280173449838E-2</v>
      </c>
      <c r="M130" s="21">
        <f t="shared" si="30"/>
        <v>0</v>
      </c>
      <c r="N130" s="21">
        <f t="shared" si="31"/>
        <v>-3.6703109333912999E-2</v>
      </c>
      <c r="O130" s="21">
        <f t="shared" si="32"/>
        <v>0</v>
      </c>
      <c r="P130" s="21">
        <f t="shared" si="33"/>
        <v>0</v>
      </c>
      <c r="Q130" s="19">
        <f t="shared" si="22"/>
        <v>3.8625383077803215E-2</v>
      </c>
      <c r="R130" s="19">
        <f t="shared" si="23"/>
        <v>7.4896133395002631E-2</v>
      </c>
      <c r="S130" s="19">
        <f t="shared" si="24"/>
        <v>0</v>
      </c>
      <c r="T130" s="19">
        <f t="shared" si="25"/>
        <v>-3.5919267116652498E-2</v>
      </c>
      <c r="U130" s="19">
        <f t="shared" si="26"/>
        <v>0</v>
      </c>
      <c r="V130" s="19">
        <f t="shared" si="27"/>
        <v>0</v>
      </c>
    </row>
    <row r="131" spans="1:22" x14ac:dyDescent="0.25">
      <c r="A131" s="26">
        <f>Wellpath!E131</f>
        <v>12300</v>
      </c>
      <c r="B131" s="22">
        <v>0</v>
      </c>
      <c r="C131" s="22">
        <v>0</v>
      </c>
      <c r="D131" s="22">
        <v>1</v>
      </c>
      <c r="E131" s="20">
        <f>Model!$W$25*((drdp!B131+drdp!K131)*DECR!$B131+(drdp!E131+drdp!N131)*DECR!$C131+(drdp!H131+drdp!Q131)*DECR!$D131)</f>
        <v>2.9613549047791562E-2</v>
      </c>
      <c r="F131" s="20">
        <f>Model!$W$25*((drdp!C131+drdp!L131)*DECR!$B131+(drdp!F131+drdp!O131)*DECR!$C131+(drdp!I131+drdp!R131)*DECR!$D131)</f>
        <v>-3.5292053467170445E-2</v>
      </c>
      <c r="G131" s="20">
        <f>Model!$W$25*((drdp!D131+drdp!M131)*DECR!$B131+(drdp!G131+drdp!P131)*DECR!$C131+(drdp!J131+drdp!S131)*DECR!$D131)</f>
        <v>0</v>
      </c>
      <c r="H131" s="18">
        <f>Model!$W$25*((drdp!B131)*DECR!$B131+(drdp!E131)*DECR!$C131+(drdp!H131)*DECR!$D131)</f>
        <v>1.480677452389567E-2</v>
      </c>
      <c r="I131" s="18">
        <f>Model!$W$25*((drdp!C131)*DECR!$B131+(drdp!F131)*DECR!$C131+(drdp!I131)*DECR!$D131)</f>
        <v>-1.7646026733585091E-2</v>
      </c>
      <c r="J131" s="18">
        <f>Model!$W$25*((drdp!D131)*DECR!$B131+(drdp!G131)*DECR!$C131+(drdp!J131)*DECR!$D131)</f>
        <v>0</v>
      </c>
      <c r="K131" s="21">
        <f t="shared" si="28"/>
        <v>4.0160067080413635E-2</v>
      </c>
      <c r="L131" s="21">
        <f t="shared" si="29"/>
        <v>7.7075809211379451E-2</v>
      </c>
      <c r="M131" s="21">
        <f t="shared" si="30"/>
        <v>0</v>
      </c>
      <c r="N131" s="21">
        <f t="shared" si="31"/>
        <v>-3.7748232290260336E-2</v>
      </c>
      <c r="O131" s="21">
        <f t="shared" si="32"/>
        <v>0</v>
      </c>
      <c r="P131" s="21">
        <f t="shared" si="33"/>
        <v>0</v>
      </c>
      <c r="Q131" s="19">
        <f t="shared" si="22"/>
        <v>3.9502345365009163E-2</v>
      </c>
      <c r="R131" s="19">
        <f t="shared" si="23"/>
        <v>7.6141662432932231E-2</v>
      </c>
      <c r="S131" s="19">
        <f t="shared" si="24"/>
        <v>0</v>
      </c>
      <c r="T131" s="19">
        <f t="shared" si="25"/>
        <v>-3.6964390072999828E-2</v>
      </c>
      <c r="U131" s="19">
        <f t="shared" si="26"/>
        <v>0</v>
      </c>
      <c r="V131" s="19">
        <f t="shared" si="27"/>
        <v>0</v>
      </c>
    </row>
    <row r="132" spans="1:22" x14ac:dyDescent="0.25">
      <c r="A132" s="26">
        <f>Wellpath!E132</f>
        <v>12400</v>
      </c>
      <c r="B132" s="22">
        <v>0</v>
      </c>
      <c r="C132" s="22">
        <v>0</v>
      </c>
      <c r="D132" s="22">
        <v>1</v>
      </c>
      <c r="E132" s="20">
        <f>Model!$W$25*((drdp!B132+drdp!K132)*DECR!$B132+(drdp!E132+drdp!N132)*DECR!$C132+(drdp!H132+drdp!Q132)*DECR!$D132)</f>
        <v>2.9613549047791787E-2</v>
      </c>
      <c r="F132" s="20">
        <f>Model!$W$25*((drdp!C132+drdp!L132)*DECR!$B132+(drdp!F132+drdp!O132)*DECR!$C132+(drdp!I132+drdp!R132)*DECR!$D132)</f>
        <v>-3.5292053467170709E-2</v>
      </c>
      <c r="G132" s="20">
        <f>Model!$W$25*((drdp!D132+drdp!M132)*DECR!$B132+(drdp!G132+drdp!P132)*DECR!$C132+(drdp!J132+drdp!S132)*DECR!$D132)</f>
        <v>0</v>
      </c>
      <c r="H132" s="18">
        <f>Model!$W$25*((drdp!B132)*DECR!$B132+(drdp!E132)*DECR!$C132+(drdp!H132)*DECR!$D132)</f>
        <v>1.4806774523895894E-2</v>
      </c>
      <c r="I132" s="18">
        <f>Model!$W$25*((drdp!C132)*DECR!$B132+(drdp!F132)*DECR!$C132+(drdp!I132)*DECR!$D132)</f>
        <v>-1.7646026733585354E-2</v>
      </c>
      <c r="J132" s="18">
        <f>Model!$W$25*((drdp!D132)*DECR!$B132+(drdp!G132)*DECR!$C132+(drdp!J132)*DECR!$D132)</f>
        <v>0</v>
      </c>
      <c r="K132" s="21">
        <f t="shared" si="28"/>
        <v>4.1037029367619604E-2</v>
      </c>
      <c r="L132" s="21">
        <f t="shared" si="29"/>
        <v>7.8321338249309091E-2</v>
      </c>
      <c r="M132" s="21">
        <f t="shared" si="30"/>
        <v>0</v>
      </c>
      <c r="N132" s="21">
        <f t="shared" si="31"/>
        <v>-3.8793355246607687E-2</v>
      </c>
      <c r="O132" s="21">
        <f t="shared" si="32"/>
        <v>0</v>
      </c>
      <c r="P132" s="21">
        <f t="shared" si="33"/>
        <v>0</v>
      </c>
      <c r="Q132" s="19">
        <f t="shared" si="22"/>
        <v>4.0379307652215125E-2</v>
      </c>
      <c r="R132" s="19">
        <f t="shared" si="23"/>
        <v>7.7387191470861857E-2</v>
      </c>
      <c r="S132" s="19">
        <f t="shared" si="24"/>
        <v>0</v>
      </c>
      <c r="T132" s="19">
        <f t="shared" si="25"/>
        <v>-3.8009513029347172E-2</v>
      </c>
      <c r="U132" s="19">
        <f t="shared" si="26"/>
        <v>0</v>
      </c>
      <c r="V132" s="19">
        <f t="shared" si="27"/>
        <v>0</v>
      </c>
    </row>
    <row r="133" spans="1:22" x14ac:dyDescent="0.25">
      <c r="A133" s="26">
        <f>Wellpath!E133</f>
        <v>12500</v>
      </c>
      <c r="B133" s="22">
        <v>0</v>
      </c>
      <c r="C133" s="22">
        <v>0</v>
      </c>
      <c r="D133" s="22">
        <v>1</v>
      </c>
      <c r="E133" s="20">
        <f>Model!$W$25*((drdp!B133+drdp!K133)*DECR!$B133+(drdp!E133+drdp!N133)*DECR!$C133+(drdp!H133+drdp!Q133)*DECR!$D133)</f>
        <v>-1.8360400409630895</v>
      </c>
      <c r="F133" s="20">
        <f>Model!$W$25*((drdp!C133+drdp!L133)*DECR!$B133+(drdp!F133+drdp!O133)*DECR!$C133+(drdp!I133+drdp!R133)*DECR!$D133)</f>
        <v>2.1881073149645824</v>
      </c>
      <c r="G133" s="20">
        <f>Model!$W$25*((drdp!D133+drdp!M133)*DECR!$B133+(drdp!G133+drdp!P133)*DECR!$C133+(drdp!J133+drdp!S133)*DECR!$D133)</f>
        <v>0</v>
      </c>
      <c r="H133" s="18">
        <f>Model!$W$25*((drdp!B133)*DECR!$B133+(drdp!E133)*DECR!$C133+(drdp!H133)*DECR!$D133)</f>
        <v>1.4806774523895894E-2</v>
      </c>
      <c r="I133" s="18">
        <f>Model!$W$25*((drdp!C133)*DECR!$B133+(drdp!F133)*DECR!$C133+(drdp!I133)*DECR!$D133)</f>
        <v>-1.7646026733585354E-2</v>
      </c>
      <c r="J133" s="18">
        <f>Model!$W$25*((drdp!D133)*DECR!$B133+(drdp!G133)*DECR!$C133+(drdp!J133)*DECR!$D133)</f>
        <v>0</v>
      </c>
      <c r="K133" s="21">
        <f t="shared" si="28"/>
        <v>3.4120800613873628</v>
      </c>
      <c r="L133" s="21">
        <f t="shared" si="29"/>
        <v>4.8661349600508235</v>
      </c>
      <c r="M133" s="21">
        <f t="shared" si="30"/>
        <v>0</v>
      </c>
      <c r="N133" s="21">
        <f t="shared" si="31"/>
        <v>-4.0562459994458147</v>
      </c>
      <c r="O133" s="21">
        <f t="shared" si="32"/>
        <v>0</v>
      </c>
      <c r="P133" s="21">
        <f t="shared" si="33"/>
        <v>0</v>
      </c>
      <c r="Q133" s="19">
        <f t="shared" si="22"/>
        <v>4.1256269939421095E-2</v>
      </c>
      <c r="R133" s="19">
        <f t="shared" si="23"/>
        <v>7.8632720508791498E-2</v>
      </c>
      <c r="S133" s="19">
        <f t="shared" si="24"/>
        <v>0</v>
      </c>
      <c r="T133" s="19">
        <f t="shared" si="25"/>
        <v>-3.9054635985694523E-2</v>
      </c>
      <c r="U133" s="19">
        <f t="shared" si="26"/>
        <v>0</v>
      </c>
      <c r="V133" s="19">
        <f t="shared" si="27"/>
        <v>0</v>
      </c>
    </row>
    <row r="134" spans="1:22" x14ac:dyDescent="0.25">
      <c r="A134" s="26">
        <f>Wellpath!E134</f>
        <v>0</v>
      </c>
      <c r="B134" s="22">
        <v>0</v>
      </c>
      <c r="C134" s="22">
        <v>0</v>
      </c>
      <c r="D134" s="22">
        <v>1</v>
      </c>
      <c r="E134" s="20">
        <f>Model!$W$25*((drdp!B134+drdp!K134)*DECR!$B134+(drdp!E134+drdp!N134)*DECR!$C134+(drdp!H134+drdp!Q134)*DECR!$D134)</f>
        <v>0</v>
      </c>
      <c r="F134" s="20">
        <f>Model!$W$25*((drdp!C134+drdp!L134)*DECR!$B134+(drdp!F134+drdp!O134)*DECR!$C134+(drdp!I134+drdp!R134)*DECR!$D134)</f>
        <v>0</v>
      </c>
      <c r="G134" s="20">
        <f>Model!$W$25*((drdp!D134+drdp!M134)*DECR!$B134+(drdp!G134+drdp!P134)*DECR!$C134+(drdp!J134+drdp!S134)*DECR!$D134)</f>
        <v>0</v>
      </c>
      <c r="H134" s="18">
        <f>Model!$W$25*((drdp!B134)*DECR!$B134+(drdp!E134)*DECR!$C134+(drdp!H134)*DECR!$D134)</f>
        <v>0</v>
      </c>
      <c r="I134" s="18">
        <f>Model!$W$25*((drdp!C134)*DECR!$B134+(drdp!F134)*DECR!$C134+(drdp!I134)*DECR!$D134)</f>
        <v>0</v>
      </c>
      <c r="J134" s="18">
        <f>Model!$W$25*((drdp!D134)*DECR!$B134+(drdp!G134)*DECR!$C134+(drdp!J134)*DECR!$D134)</f>
        <v>0</v>
      </c>
      <c r="K134" s="21">
        <f t="shared" ref="K134:K197" si="34">K133+E134^2</f>
        <v>3.4120800613873628</v>
      </c>
      <c r="L134" s="21">
        <f t="shared" ref="L134:L197" si="35">L133+F134^2</f>
        <v>4.8661349600508235</v>
      </c>
      <c r="M134" s="21">
        <f t="shared" ref="M134:M197" si="36">M133+G134^2</f>
        <v>0</v>
      </c>
      <c r="N134" s="21">
        <f t="shared" ref="N134:N197" si="37">N133+E134*F134</f>
        <v>-4.0562459994458147</v>
      </c>
      <c r="O134" s="21">
        <f t="shared" ref="O134:O197" si="38">O133+E134*G134</f>
        <v>0</v>
      </c>
      <c r="P134" s="21">
        <f t="shared" ref="P134:P197" si="39">P133+F134*G134</f>
        <v>0</v>
      </c>
      <c r="Q134" s="19">
        <f t="shared" ref="Q134:Q197" si="40">K133+H134^2</f>
        <v>3.4120800613873628</v>
      </c>
      <c r="R134" s="19">
        <f t="shared" ref="R134:R197" si="41">L133+I134^2</f>
        <v>4.8661349600508235</v>
      </c>
      <c r="S134" s="19">
        <f t="shared" ref="S134:S197" si="42">M133+J134^2</f>
        <v>0</v>
      </c>
      <c r="T134" s="19">
        <f t="shared" ref="T134:T197" si="43">N133+H134*I134</f>
        <v>-4.0562459994458147</v>
      </c>
      <c r="U134" s="19">
        <f t="shared" ref="U134:U197" si="44">O133+H134*J134</f>
        <v>0</v>
      </c>
      <c r="V134" s="19">
        <f t="shared" ref="V134:V197" si="45">P133+I134*J134</f>
        <v>0</v>
      </c>
    </row>
    <row r="135" spans="1:22" x14ac:dyDescent="0.25">
      <c r="A135" s="26">
        <f>Wellpath!E135</f>
        <v>0</v>
      </c>
      <c r="B135" s="22">
        <v>0</v>
      </c>
      <c r="C135" s="22">
        <v>0</v>
      </c>
      <c r="D135" s="22">
        <v>1</v>
      </c>
      <c r="E135" s="20">
        <f>Model!$W$25*((drdp!B135+drdp!K135)*DECR!$B135+(drdp!E135+drdp!N135)*DECR!$C135+(drdp!H135+drdp!Q135)*DECR!$D135)</f>
        <v>0</v>
      </c>
      <c r="F135" s="20">
        <f>Model!$W$25*((drdp!C135+drdp!L135)*DECR!$B135+(drdp!F135+drdp!O135)*DECR!$C135+(drdp!I135+drdp!R135)*DECR!$D135)</f>
        <v>0</v>
      </c>
      <c r="G135" s="20">
        <f>Model!$W$25*((drdp!D135+drdp!M135)*DECR!$B135+(drdp!G135+drdp!P135)*DECR!$C135+(drdp!J135+drdp!S135)*DECR!$D135)</f>
        <v>0</v>
      </c>
      <c r="H135" s="18">
        <f>Model!$W$25*((drdp!B135)*DECR!$B135+(drdp!E135)*DECR!$C135+(drdp!H135)*DECR!$D135)</f>
        <v>0</v>
      </c>
      <c r="I135" s="18">
        <f>Model!$W$25*((drdp!C135)*DECR!$B135+(drdp!F135)*DECR!$C135+(drdp!I135)*DECR!$D135)</f>
        <v>0</v>
      </c>
      <c r="J135" s="18">
        <f>Model!$W$25*((drdp!D135)*DECR!$B135+(drdp!G135)*DECR!$C135+(drdp!J135)*DECR!$D135)</f>
        <v>0</v>
      </c>
      <c r="K135" s="21">
        <f t="shared" si="34"/>
        <v>3.4120800613873628</v>
      </c>
      <c r="L135" s="21">
        <f t="shared" si="35"/>
        <v>4.8661349600508235</v>
      </c>
      <c r="M135" s="21">
        <f t="shared" si="36"/>
        <v>0</v>
      </c>
      <c r="N135" s="21">
        <f t="shared" si="37"/>
        <v>-4.0562459994458147</v>
      </c>
      <c r="O135" s="21">
        <f t="shared" si="38"/>
        <v>0</v>
      </c>
      <c r="P135" s="21">
        <f t="shared" si="39"/>
        <v>0</v>
      </c>
      <c r="Q135" s="19">
        <f t="shared" si="40"/>
        <v>3.4120800613873628</v>
      </c>
      <c r="R135" s="19">
        <f t="shared" si="41"/>
        <v>4.8661349600508235</v>
      </c>
      <c r="S135" s="19">
        <f t="shared" si="42"/>
        <v>0</v>
      </c>
      <c r="T135" s="19">
        <f t="shared" si="43"/>
        <v>-4.0562459994458147</v>
      </c>
      <c r="U135" s="19">
        <f t="shared" si="44"/>
        <v>0</v>
      </c>
      <c r="V135" s="19">
        <f t="shared" si="45"/>
        <v>0</v>
      </c>
    </row>
    <row r="136" spans="1:22" x14ac:dyDescent="0.25">
      <c r="A136" s="26">
        <f>Wellpath!E136</f>
        <v>0</v>
      </c>
      <c r="B136" s="22">
        <v>0</v>
      </c>
      <c r="C136" s="22">
        <v>0</v>
      </c>
      <c r="D136" s="22">
        <v>1</v>
      </c>
      <c r="E136" s="20">
        <f>Model!$W$25*((drdp!B136+drdp!K136)*DECR!$B136+(drdp!E136+drdp!N136)*DECR!$C136+(drdp!H136+drdp!Q136)*DECR!$D136)</f>
        <v>0</v>
      </c>
      <c r="F136" s="20">
        <f>Model!$W$25*((drdp!C136+drdp!L136)*DECR!$B136+(drdp!F136+drdp!O136)*DECR!$C136+(drdp!I136+drdp!R136)*DECR!$D136)</f>
        <v>0</v>
      </c>
      <c r="G136" s="20">
        <f>Model!$W$25*((drdp!D136+drdp!M136)*DECR!$B136+(drdp!G136+drdp!P136)*DECR!$C136+(drdp!J136+drdp!S136)*DECR!$D136)</f>
        <v>0</v>
      </c>
      <c r="H136" s="18">
        <f>Model!$W$25*((drdp!B136)*DECR!$B136+(drdp!E136)*DECR!$C136+(drdp!H136)*DECR!$D136)</f>
        <v>0</v>
      </c>
      <c r="I136" s="18">
        <f>Model!$W$25*((drdp!C136)*DECR!$B136+(drdp!F136)*DECR!$C136+(drdp!I136)*DECR!$D136)</f>
        <v>0</v>
      </c>
      <c r="J136" s="18">
        <f>Model!$W$25*((drdp!D136)*DECR!$B136+(drdp!G136)*DECR!$C136+(drdp!J136)*DECR!$D136)</f>
        <v>0</v>
      </c>
      <c r="K136" s="21">
        <f t="shared" si="34"/>
        <v>3.4120800613873628</v>
      </c>
      <c r="L136" s="21">
        <f t="shared" si="35"/>
        <v>4.8661349600508235</v>
      </c>
      <c r="M136" s="21">
        <f t="shared" si="36"/>
        <v>0</v>
      </c>
      <c r="N136" s="21">
        <f t="shared" si="37"/>
        <v>-4.0562459994458147</v>
      </c>
      <c r="O136" s="21">
        <f t="shared" si="38"/>
        <v>0</v>
      </c>
      <c r="P136" s="21">
        <f t="shared" si="39"/>
        <v>0</v>
      </c>
      <c r="Q136" s="19">
        <f t="shared" si="40"/>
        <v>3.4120800613873628</v>
      </c>
      <c r="R136" s="19">
        <f t="shared" si="41"/>
        <v>4.8661349600508235</v>
      </c>
      <c r="S136" s="19">
        <f t="shared" si="42"/>
        <v>0</v>
      </c>
      <c r="T136" s="19">
        <f t="shared" si="43"/>
        <v>-4.0562459994458147</v>
      </c>
      <c r="U136" s="19">
        <f t="shared" si="44"/>
        <v>0</v>
      </c>
      <c r="V136" s="19">
        <f t="shared" si="45"/>
        <v>0</v>
      </c>
    </row>
    <row r="137" spans="1:22" x14ac:dyDescent="0.25">
      <c r="A137" s="26">
        <f>Wellpath!E137</f>
        <v>0</v>
      </c>
      <c r="B137" s="22">
        <v>0</v>
      </c>
      <c r="C137" s="22">
        <v>0</v>
      </c>
      <c r="D137" s="22">
        <v>1</v>
      </c>
      <c r="E137" s="20">
        <f>Model!$W$25*((drdp!B137+drdp!K137)*DECR!$B137+(drdp!E137+drdp!N137)*DECR!$C137+(drdp!H137+drdp!Q137)*DECR!$D137)</f>
        <v>0</v>
      </c>
      <c r="F137" s="20">
        <f>Model!$W$25*((drdp!C137+drdp!L137)*DECR!$B137+(drdp!F137+drdp!O137)*DECR!$C137+(drdp!I137+drdp!R137)*DECR!$D137)</f>
        <v>0</v>
      </c>
      <c r="G137" s="20">
        <f>Model!$W$25*((drdp!D137+drdp!M137)*DECR!$B137+(drdp!G137+drdp!P137)*DECR!$C137+(drdp!J137+drdp!S137)*DECR!$D137)</f>
        <v>0</v>
      </c>
      <c r="H137" s="18">
        <f>Model!$W$25*((drdp!B137)*DECR!$B137+(drdp!E137)*DECR!$C137+(drdp!H137)*DECR!$D137)</f>
        <v>0</v>
      </c>
      <c r="I137" s="18">
        <f>Model!$W$25*((drdp!C137)*DECR!$B137+(drdp!F137)*DECR!$C137+(drdp!I137)*DECR!$D137)</f>
        <v>0</v>
      </c>
      <c r="J137" s="18">
        <f>Model!$W$25*((drdp!D137)*DECR!$B137+(drdp!G137)*DECR!$C137+(drdp!J137)*DECR!$D137)</f>
        <v>0</v>
      </c>
      <c r="K137" s="21">
        <f t="shared" si="34"/>
        <v>3.4120800613873628</v>
      </c>
      <c r="L137" s="21">
        <f t="shared" si="35"/>
        <v>4.8661349600508235</v>
      </c>
      <c r="M137" s="21">
        <f t="shared" si="36"/>
        <v>0</v>
      </c>
      <c r="N137" s="21">
        <f t="shared" si="37"/>
        <v>-4.0562459994458147</v>
      </c>
      <c r="O137" s="21">
        <f t="shared" si="38"/>
        <v>0</v>
      </c>
      <c r="P137" s="21">
        <f t="shared" si="39"/>
        <v>0</v>
      </c>
      <c r="Q137" s="19">
        <f t="shared" si="40"/>
        <v>3.4120800613873628</v>
      </c>
      <c r="R137" s="19">
        <f t="shared" si="41"/>
        <v>4.8661349600508235</v>
      </c>
      <c r="S137" s="19">
        <f t="shared" si="42"/>
        <v>0</v>
      </c>
      <c r="T137" s="19">
        <f t="shared" si="43"/>
        <v>-4.0562459994458147</v>
      </c>
      <c r="U137" s="19">
        <f t="shared" si="44"/>
        <v>0</v>
      </c>
      <c r="V137" s="19">
        <f t="shared" si="45"/>
        <v>0</v>
      </c>
    </row>
    <row r="138" spans="1:22" x14ac:dyDescent="0.25">
      <c r="A138" s="26">
        <f>Wellpath!E138</f>
        <v>0</v>
      </c>
      <c r="B138" s="22">
        <v>0</v>
      </c>
      <c r="C138" s="22">
        <v>0</v>
      </c>
      <c r="D138" s="22">
        <v>1</v>
      </c>
      <c r="E138" s="20">
        <f>Model!$W$25*((drdp!B138+drdp!K138)*DECR!$B138+(drdp!E138+drdp!N138)*DECR!$C138+(drdp!H138+drdp!Q138)*DECR!$D138)</f>
        <v>0</v>
      </c>
      <c r="F138" s="20">
        <f>Model!$W$25*((drdp!C138+drdp!L138)*DECR!$B138+(drdp!F138+drdp!O138)*DECR!$C138+(drdp!I138+drdp!R138)*DECR!$D138)</f>
        <v>0</v>
      </c>
      <c r="G138" s="20">
        <f>Model!$W$25*((drdp!D138+drdp!M138)*DECR!$B138+(drdp!G138+drdp!P138)*DECR!$C138+(drdp!J138+drdp!S138)*DECR!$D138)</f>
        <v>0</v>
      </c>
      <c r="H138" s="18">
        <f>Model!$W$25*((drdp!B138)*DECR!$B138+(drdp!E138)*DECR!$C138+(drdp!H138)*DECR!$D138)</f>
        <v>0</v>
      </c>
      <c r="I138" s="18">
        <f>Model!$W$25*((drdp!C138)*DECR!$B138+(drdp!F138)*DECR!$C138+(drdp!I138)*DECR!$D138)</f>
        <v>0</v>
      </c>
      <c r="J138" s="18">
        <f>Model!$W$25*((drdp!D138)*DECR!$B138+(drdp!G138)*DECR!$C138+(drdp!J138)*DECR!$D138)</f>
        <v>0</v>
      </c>
      <c r="K138" s="21">
        <f t="shared" si="34"/>
        <v>3.4120800613873628</v>
      </c>
      <c r="L138" s="21">
        <f t="shared" si="35"/>
        <v>4.8661349600508235</v>
      </c>
      <c r="M138" s="21">
        <f t="shared" si="36"/>
        <v>0</v>
      </c>
      <c r="N138" s="21">
        <f t="shared" si="37"/>
        <v>-4.0562459994458147</v>
      </c>
      <c r="O138" s="21">
        <f t="shared" si="38"/>
        <v>0</v>
      </c>
      <c r="P138" s="21">
        <f t="shared" si="39"/>
        <v>0</v>
      </c>
      <c r="Q138" s="19">
        <f t="shared" si="40"/>
        <v>3.4120800613873628</v>
      </c>
      <c r="R138" s="19">
        <f t="shared" si="41"/>
        <v>4.8661349600508235</v>
      </c>
      <c r="S138" s="19">
        <f t="shared" si="42"/>
        <v>0</v>
      </c>
      <c r="T138" s="19">
        <f t="shared" si="43"/>
        <v>-4.0562459994458147</v>
      </c>
      <c r="U138" s="19">
        <f t="shared" si="44"/>
        <v>0</v>
      </c>
      <c r="V138" s="19">
        <f t="shared" si="45"/>
        <v>0</v>
      </c>
    </row>
    <row r="139" spans="1:22" x14ac:dyDescent="0.25">
      <c r="A139" s="26">
        <f>Wellpath!E139</f>
        <v>0</v>
      </c>
      <c r="B139" s="22">
        <v>0</v>
      </c>
      <c r="C139" s="22">
        <v>0</v>
      </c>
      <c r="D139" s="22">
        <v>1</v>
      </c>
      <c r="E139" s="20">
        <f>Model!$W$25*((drdp!B139+drdp!K139)*DECR!$B139+(drdp!E139+drdp!N139)*DECR!$C139+(drdp!H139+drdp!Q139)*DECR!$D139)</f>
        <v>0</v>
      </c>
      <c r="F139" s="20">
        <f>Model!$W$25*((drdp!C139+drdp!L139)*DECR!$B139+(drdp!F139+drdp!O139)*DECR!$C139+(drdp!I139+drdp!R139)*DECR!$D139)</f>
        <v>0</v>
      </c>
      <c r="G139" s="20">
        <f>Model!$W$25*((drdp!D139+drdp!M139)*DECR!$B139+(drdp!G139+drdp!P139)*DECR!$C139+(drdp!J139+drdp!S139)*DECR!$D139)</f>
        <v>0</v>
      </c>
      <c r="H139" s="18">
        <f>Model!$W$25*((drdp!B139)*DECR!$B139+(drdp!E139)*DECR!$C139+(drdp!H139)*DECR!$D139)</f>
        <v>0</v>
      </c>
      <c r="I139" s="18">
        <f>Model!$W$25*((drdp!C139)*DECR!$B139+(drdp!F139)*DECR!$C139+(drdp!I139)*DECR!$D139)</f>
        <v>0</v>
      </c>
      <c r="J139" s="18">
        <f>Model!$W$25*((drdp!D139)*DECR!$B139+(drdp!G139)*DECR!$C139+(drdp!J139)*DECR!$D139)</f>
        <v>0</v>
      </c>
      <c r="K139" s="21">
        <f t="shared" si="34"/>
        <v>3.4120800613873628</v>
      </c>
      <c r="L139" s="21">
        <f t="shared" si="35"/>
        <v>4.8661349600508235</v>
      </c>
      <c r="M139" s="21">
        <f t="shared" si="36"/>
        <v>0</v>
      </c>
      <c r="N139" s="21">
        <f t="shared" si="37"/>
        <v>-4.0562459994458147</v>
      </c>
      <c r="O139" s="21">
        <f t="shared" si="38"/>
        <v>0</v>
      </c>
      <c r="P139" s="21">
        <f t="shared" si="39"/>
        <v>0</v>
      </c>
      <c r="Q139" s="19">
        <f t="shared" si="40"/>
        <v>3.4120800613873628</v>
      </c>
      <c r="R139" s="19">
        <f t="shared" si="41"/>
        <v>4.8661349600508235</v>
      </c>
      <c r="S139" s="19">
        <f t="shared" si="42"/>
        <v>0</v>
      </c>
      <c r="T139" s="19">
        <f t="shared" si="43"/>
        <v>-4.0562459994458147</v>
      </c>
      <c r="U139" s="19">
        <f t="shared" si="44"/>
        <v>0</v>
      </c>
      <c r="V139" s="19">
        <f t="shared" si="45"/>
        <v>0</v>
      </c>
    </row>
    <row r="140" spans="1:22" x14ac:dyDescent="0.25">
      <c r="A140" s="26">
        <f>Wellpath!E140</f>
        <v>0</v>
      </c>
      <c r="B140" s="22">
        <v>0</v>
      </c>
      <c r="C140" s="22">
        <v>0</v>
      </c>
      <c r="D140" s="22">
        <v>1</v>
      </c>
      <c r="E140" s="20">
        <f>Model!$W$25*((drdp!B140+drdp!K140)*DECR!$B140+(drdp!E140+drdp!N140)*DECR!$C140+(drdp!H140+drdp!Q140)*DECR!$D140)</f>
        <v>0</v>
      </c>
      <c r="F140" s="20">
        <f>Model!$W$25*((drdp!C140+drdp!L140)*DECR!$B140+(drdp!F140+drdp!O140)*DECR!$C140+(drdp!I140+drdp!R140)*DECR!$D140)</f>
        <v>0</v>
      </c>
      <c r="G140" s="20">
        <f>Model!$W$25*((drdp!D140+drdp!M140)*DECR!$B140+(drdp!G140+drdp!P140)*DECR!$C140+(drdp!J140+drdp!S140)*DECR!$D140)</f>
        <v>0</v>
      </c>
      <c r="H140" s="18">
        <f>Model!$W$25*((drdp!B140)*DECR!$B140+(drdp!E140)*DECR!$C140+(drdp!H140)*DECR!$D140)</f>
        <v>0</v>
      </c>
      <c r="I140" s="18">
        <f>Model!$W$25*((drdp!C140)*DECR!$B140+(drdp!F140)*DECR!$C140+(drdp!I140)*DECR!$D140)</f>
        <v>0</v>
      </c>
      <c r="J140" s="18">
        <f>Model!$W$25*((drdp!D140)*DECR!$B140+(drdp!G140)*DECR!$C140+(drdp!J140)*DECR!$D140)</f>
        <v>0</v>
      </c>
      <c r="K140" s="21">
        <f t="shared" si="34"/>
        <v>3.4120800613873628</v>
      </c>
      <c r="L140" s="21">
        <f t="shared" si="35"/>
        <v>4.8661349600508235</v>
      </c>
      <c r="M140" s="21">
        <f t="shared" si="36"/>
        <v>0</v>
      </c>
      <c r="N140" s="21">
        <f t="shared" si="37"/>
        <v>-4.0562459994458147</v>
      </c>
      <c r="O140" s="21">
        <f t="shared" si="38"/>
        <v>0</v>
      </c>
      <c r="P140" s="21">
        <f t="shared" si="39"/>
        <v>0</v>
      </c>
      <c r="Q140" s="19">
        <f t="shared" si="40"/>
        <v>3.4120800613873628</v>
      </c>
      <c r="R140" s="19">
        <f t="shared" si="41"/>
        <v>4.8661349600508235</v>
      </c>
      <c r="S140" s="19">
        <f t="shared" si="42"/>
        <v>0</v>
      </c>
      <c r="T140" s="19">
        <f t="shared" si="43"/>
        <v>-4.0562459994458147</v>
      </c>
      <c r="U140" s="19">
        <f t="shared" si="44"/>
        <v>0</v>
      </c>
      <c r="V140" s="19">
        <f t="shared" si="45"/>
        <v>0</v>
      </c>
    </row>
    <row r="141" spans="1:22" x14ac:dyDescent="0.25">
      <c r="A141" s="26">
        <f>Wellpath!E141</f>
        <v>0</v>
      </c>
      <c r="B141" s="22">
        <v>0</v>
      </c>
      <c r="C141" s="22">
        <v>0</v>
      </c>
      <c r="D141" s="22">
        <v>1</v>
      </c>
      <c r="E141" s="20">
        <f>Model!$W$25*((drdp!B141+drdp!K141)*DECR!$B141+(drdp!E141+drdp!N141)*DECR!$C141+(drdp!H141+drdp!Q141)*DECR!$D141)</f>
        <v>0</v>
      </c>
      <c r="F141" s="20">
        <f>Model!$W$25*((drdp!C141+drdp!L141)*DECR!$B141+(drdp!F141+drdp!O141)*DECR!$C141+(drdp!I141+drdp!R141)*DECR!$D141)</f>
        <v>0</v>
      </c>
      <c r="G141" s="20">
        <f>Model!$W$25*((drdp!D141+drdp!M141)*DECR!$B141+(drdp!G141+drdp!P141)*DECR!$C141+(drdp!J141+drdp!S141)*DECR!$D141)</f>
        <v>0</v>
      </c>
      <c r="H141" s="18">
        <f>Model!$W$25*((drdp!B141)*DECR!$B141+(drdp!E141)*DECR!$C141+(drdp!H141)*DECR!$D141)</f>
        <v>0</v>
      </c>
      <c r="I141" s="18">
        <f>Model!$W$25*((drdp!C141)*DECR!$B141+(drdp!F141)*DECR!$C141+(drdp!I141)*DECR!$D141)</f>
        <v>0</v>
      </c>
      <c r="J141" s="18">
        <f>Model!$W$25*((drdp!D141)*DECR!$B141+(drdp!G141)*DECR!$C141+(drdp!J141)*DECR!$D141)</f>
        <v>0</v>
      </c>
      <c r="K141" s="21">
        <f t="shared" si="34"/>
        <v>3.4120800613873628</v>
      </c>
      <c r="L141" s="21">
        <f t="shared" si="35"/>
        <v>4.8661349600508235</v>
      </c>
      <c r="M141" s="21">
        <f t="shared" si="36"/>
        <v>0</v>
      </c>
      <c r="N141" s="21">
        <f t="shared" si="37"/>
        <v>-4.0562459994458147</v>
      </c>
      <c r="O141" s="21">
        <f t="shared" si="38"/>
        <v>0</v>
      </c>
      <c r="P141" s="21">
        <f t="shared" si="39"/>
        <v>0</v>
      </c>
      <c r="Q141" s="19">
        <f t="shared" si="40"/>
        <v>3.4120800613873628</v>
      </c>
      <c r="R141" s="19">
        <f t="shared" si="41"/>
        <v>4.8661349600508235</v>
      </c>
      <c r="S141" s="19">
        <f t="shared" si="42"/>
        <v>0</v>
      </c>
      <c r="T141" s="19">
        <f t="shared" si="43"/>
        <v>-4.0562459994458147</v>
      </c>
      <c r="U141" s="19">
        <f t="shared" si="44"/>
        <v>0</v>
      </c>
      <c r="V141" s="19">
        <f t="shared" si="45"/>
        <v>0</v>
      </c>
    </row>
    <row r="142" spans="1:22" x14ac:dyDescent="0.25">
      <c r="A142" s="26">
        <f>Wellpath!E142</f>
        <v>0</v>
      </c>
      <c r="B142" s="22">
        <v>0</v>
      </c>
      <c r="C142" s="22">
        <v>0</v>
      </c>
      <c r="D142" s="22">
        <v>1</v>
      </c>
      <c r="E142" s="20">
        <f>Model!$W$25*((drdp!B142+drdp!K142)*DECR!$B142+(drdp!E142+drdp!N142)*DECR!$C142+(drdp!H142+drdp!Q142)*DECR!$D142)</f>
        <v>0</v>
      </c>
      <c r="F142" s="20">
        <f>Model!$W$25*((drdp!C142+drdp!L142)*DECR!$B142+(drdp!F142+drdp!O142)*DECR!$C142+(drdp!I142+drdp!R142)*DECR!$D142)</f>
        <v>0</v>
      </c>
      <c r="G142" s="20">
        <f>Model!$W$25*((drdp!D142+drdp!M142)*DECR!$B142+(drdp!G142+drdp!P142)*DECR!$C142+(drdp!J142+drdp!S142)*DECR!$D142)</f>
        <v>0</v>
      </c>
      <c r="H142" s="18">
        <f>Model!$W$25*((drdp!B142)*DECR!$B142+(drdp!E142)*DECR!$C142+(drdp!H142)*DECR!$D142)</f>
        <v>0</v>
      </c>
      <c r="I142" s="18">
        <f>Model!$W$25*((drdp!C142)*DECR!$B142+(drdp!F142)*DECR!$C142+(drdp!I142)*DECR!$D142)</f>
        <v>0</v>
      </c>
      <c r="J142" s="18">
        <f>Model!$W$25*((drdp!D142)*DECR!$B142+(drdp!G142)*DECR!$C142+(drdp!J142)*DECR!$D142)</f>
        <v>0</v>
      </c>
      <c r="K142" s="21">
        <f t="shared" si="34"/>
        <v>3.4120800613873628</v>
      </c>
      <c r="L142" s="21">
        <f t="shared" si="35"/>
        <v>4.8661349600508235</v>
      </c>
      <c r="M142" s="21">
        <f t="shared" si="36"/>
        <v>0</v>
      </c>
      <c r="N142" s="21">
        <f t="shared" si="37"/>
        <v>-4.0562459994458147</v>
      </c>
      <c r="O142" s="21">
        <f t="shared" si="38"/>
        <v>0</v>
      </c>
      <c r="P142" s="21">
        <f t="shared" si="39"/>
        <v>0</v>
      </c>
      <c r="Q142" s="19">
        <f t="shared" si="40"/>
        <v>3.4120800613873628</v>
      </c>
      <c r="R142" s="19">
        <f t="shared" si="41"/>
        <v>4.8661349600508235</v>
      </c>
      <c r="S142" s="19">
        <f t="shared" si="42"/>
        <v>0</v>
      </c>
      <c r="T142" s="19">
        <f t="shared" si="43"/>
        <v>-4.0562459994458147</v>
      </c>
      <c r="U142" s="19">
        <f t="shared" si="44"/>
        <v>0</v>
      </c>
      <c r="V142" s="19">
        <f t="shared" si="45"/>
        <v>0</v>
      </c>
    </row>
    <row r="143" spans="1:22" x14ac:dyDescent="0.25">
      <c r="A143" s="26">
        <f>Wellpath!E143</f>
        <v>0</v>
      </c>
      <c r="B143" s="22">
        <v>0</v>
      </c>
      <c r="C143" s="22">
        <v>0</v>
      </c>
      <c r="D143" s="22">
        <v>1</v>
      </c>
      <c r="E143" s="20">
        <f>Model!$W$25*((drdp!B143+drdp!K143)*DECR!$B143+(drdp!E143+drdp!N143)*DECR!$C143+(drdp!H143+drdp!Q143)*DECR!$D143)</f>
        <v>0</v>
      </c>
      <c r="F143" s="20">
        <f>Model!$W$25*((drdp!C143+drdp!L143)*DECR!$B143+(drdp!F143+drdp!O143)*DECR!$C143+(drdp!I143+drdp!R143)*DECR!$D143)</f>
        <v>0</v>
      </c>
      <c r="G143" s="20">
        <f>Model!$W$25*((drdp!D143+drdp!M143)*DECR!$B143+(drdp!G143+drdp!P143)*DECR!$C143+(drdp!J143+drdp!S143)*DECR!$D143)</f>
        <v>0</v>
      </c>
      <c r="H143" s="18">
        <f>Model!$W$25*((drdp!B143)*DECR!$B143+(drdp!E143)*DECR!$C143+(drdp!H143)*DECR!$D143)</f>
        <v>0</v>
      </c>
      <c r="I143" s="18">
        <f>Model!$W$25*((drdp!C143)*DECR!$B143+(drdp!F143)*DECR!$C143+(drdp!I143)*DECR!$D143)</f>
        <v>0</v>
      </c>
      <c r="J143" s="18">
        <f>Model!$W$25*((drdp!D143)*DECR!$B143+(drdp!G143)*DECR!$C143+(drdp!J143)*DECR!$D143)</f>
        <v>0</v>
      </c>
      <c r="K143" s="21">
        <f t="shared" si="34"/>
        <v>3.4120800613873628</v>
      </c>
      <c r="L143" s="21">
        <f t="shared" si="35"/>
        <v>4.8661349600508235</v>
      </c>
      <c r="M143" s="21">
        <f t="shared" si="36"/>
        <v>0</v>
      </c>
      <c r="N143" s="21">
        <f t="shared" si="37"/>
        <v>-4.0562459994458147</v>
      </c>
      <c r="O143" s="21">
        <f t="shared" si="38"/>
        <v>0</v>
      </c>
      <c r="P143" s="21">
        <f t="shared" si="39"/>
        <v>0</v>
      </c>
      <c r="Q143" s="19">
        <f t="shared" si="40"/>
        <v>3.4120800613873628</v>
      </c>
      <c r="R143" s="19">
        <f t="shared" si="41"/>
        <v>4.8661349600508235</v>
      </c>
      <c r="S143" s="19">
        <f t="shared" si="42"/>
        <v>0</v>
      </c>
      <c r="T143" s="19">
        <f t="shared" si="43"/>
        <v>-4.0562459994458147</v>
      </c>
      <c r="U143" s="19">
        <f t="shared" si="44"/>
        <v>0</v>
      </c>
      <c r="V143" s="19">
        <f t="shared" si="45"/>
        <v>0</v>
      </c>
    </row>
    <row r="144" spans="1:22" x14ac:dyDescent="0.25">
      <c r="A144" s="26">
        <f>Wellpath!E144</f>
        <v>0</v>
      </c>
      <c r="B144" s="22">
        <v>0</v>
      </c>
      <c r="C144" s="22">
        <v>0</v>
      </c>
      <c r="D144" s="22">
        <v>1</v>
      </c>
      <c r="E144" s="20">
        <f>Model!$W$25*((drdp!B144+drdp!K144)*DECR!$B144+(drdp!E144+drdp!N144)*DECR!$C144+(drdp!H144+drdp!Q144)*DECR!$D144)</f>
        <v>0</v>
      </c>
      <c r="F144" s="20">
        <f>Model!$W$25*((drdp!C144+drdp!L144)*DECR!$B144+(drdp!F144+drdp!O144)*DECR!$C144+(drdp!I144+drdp!R144)*DECR!$D144)</f>
        <v>0</v>
      </c>
      <c r="G144" s="20">
        <f>Model!$W$25*((drdp!D144+drdp!M144)*DECR!$B144+(drdp!G144+drdp!P144)*DECR!$C144+(drdp!J144+drdp!S144)*DECR!$D144)</f>
        <v>0</v>
      </c>
      <c r="H144" s="18">
        <f>Model!$W$25*((drdp!B144)*DECR!$B144+(drdp!E144)*DECR!$C144+(drdp!H144)*DECR!$D144)</f>
        <v>0</v>
      </c>
      <c r="I144" s="18">
        <f>Model!$W$25*((drdp!C144)*DECR!$B144+(drdp!F144)*DECR!$C144+(drdp!I144)*DECR!$D144)</f>
        <v>0</v>
      </c>
      <c r="J144" s="18">
        <f>Model!$W$25*((drdp!D144)*DECR!$B144+(drdp!G144)*DECR!$C144+(drdp!J144)*DECR!$D144)</f>
        <v>0</v>
      </c>
      <c r="K144" s="21">
        <f t="shared" si="34"/>
        <v>3.4120800613873628</v>
      </c>
      <c r="L144" s="21">
        <f t="shared" si="35"/>
        <v>4.8661349600508235</v>
      </c>
      <c r="M144" s="21">
        <f t="shared" si="36"/>
        <v>0</v>
      </c>
      <c r="N144" s="21">
        <f t="shared" si="37"/>
        <v>-4.0562459994458147</v>
      </c>
      <c r="O144" s="21">
        <f t="shared" si="38"/>
        <v>0</v>
      </c>
      <c r="P144" s="21">
        <f t="shared" si="39"/>
        <v>0</v>
      </c>
      <c r="Q144" s="19">
        <f t="shared" si="40"/>
        <v>3.4120800613873628</v>
      </c>
      <c r="R144" s="19">
        <f t="shared" si="41"/>
        <v>4.8661349600508235</v>
      </c>
      <c r="S144" s="19">
        <f t="shared" si="42"/>
        <v>0</v>
      </c>
      <c r="T144" s="19">
        <f t="shared" si="43"/>
        <v>-4.0562459994458147</v>
      </c>
      <c r="U144" s="19">
        <f t="shared" si="44"/>
        <v>0</v>
      </c>
      <c r="V144" s="19">
        <f t="shared" si="45"/>
        <v>0</v>
      </c>
    </row>
    <row r="145" spans="1:22" x14ac:dyDescent="0.25">
      <c r="A145" s="26">
        <f>Wellpath!E145</f>
        <v>0</v>
      </c>
      <c r="B145" s="22">
        <v>0</v>
      </c>
      <c r="C145" s="22">
        <v>0</v>
      </c>
      <c r="D145" s="22">
        <v>1</v>
      </c>
      <c r="E145" s="20">
        <f>Model!$W$25*((drdp!B145+drdp!K145)*DECR!$B145+(drdp!E145+drdp!N145)*DECR!$C145+(drdp!H145+drdp!Q145)*DECR!$D145)</f>
        <v>0</v>
      </c>
      <c r="F145" s="20">
        <f>Model!$W$25*((drdp!C145+drdp!L145)*DECR!$B145+(drdp!F145+drdp!O145)*DECR!$C145+(drdp!I145+drdp!R145)*DECR!$D145)</f>
        <v>0</v>
      </c>
      <c r="G145" s="20">
        <f>Model!$W$25*((drdp!D145+drdp!M145)*DECR!$B145+(drdp!G145+drdp!P145)*DECR!$C145+(drdp!J145+drdp!S145)*DECR!$D145)</f>
        <v>0</v>
      </c>
      <c r="H145" s="18">
        <f>Model!$W$25*((drdp!B145)*DECR!$B145+(drdp!E145)*DECR!$C145+(drdp!H145)*DECR!$D145)</f>
        <v>0</v>
      </c>
      <c r="I145" s="18">
        <f>Model!$W$25*((drdp!C145)*DECR!$B145+(drdp!F145)*DECR!$C145+(drdp!I145)*DECR!$D145)</f>
        <v>0</v>
      </c>
      <c r="J145" s="18">
        <f>Model!$W$25*((drdp!D145)*DECR!$B145+(drdp!G145)*DECR!$C145+(drdp!J145)*DECR!$D145)</f>
        <v>0</v>
      </c>
      <c r="K145" s="21">
        <f t="shared" si="34"/>
        <v>3.4120800613873628</v>
      </c>
      <c r="L145" s="21">
        <f t="shared" si="35"/>
        <v>4.8661349600508235</v>
      </c>
      <c r="M145" s="21">
        <f t="shared" si="36"/>
        <v>0</v>
      </c>
      <c r="N145" s="21">
        <f t="shared" si="37"/>
        <v>-4.0562459994458147</v>
      </c>
      <c r="O145" s="21">
        <f t="shared" si="38"/>
        <v>0</v>
      </c>
      <c r="P145" s="21">
        <f t="shared" si="39"/>
        <v>0</v>
      </c>
      <c r="Q145" s="19">
        <f t="shared" si="40"/>
        <v>3.4120800613873628</v>
      </c>
      <c r="R145" s="19">
        <f t="shared" si="41"/>
        <v>4.8661349600508235</v>
      </c>
      <c r="S145" s="19">
        <f t="shared" si="42"/>
        <v>0</v>
      </c>
      <c r="T145" s="19">
        <f t="shared" si="43"/>
        <v>-4.0562459994458147</v>
      </c>
      <c r="U145" s="19">
        <f t="shared" si="44"/>
        <v>0</v>
      </c>
      <c r="V145" s="19">
        <f t="shared" si="45"/>
        <v>0</v>
      </c>
    </row>
    <row r="146" spans="1:22" x14ac:dyDescent="0.25">
      <c r="A146" s="26">
        <f>Wellpath!E146</f>
        <v>0</v>
      </c>
      <c r="B146" s="22">
        <v>0</v>
      </c>
      <c r="C146" s="22">
        <v>0</v>
      </c>
      <c r="D146" s="22">
        <v>1</v>
      </c>
      <c r="E146" s="20">
        <f>Model!$W$25*((drdp!B146+drdp!K146)*DECR!$B146+(drdp!E146+drdp!N146)*DECR!$C146+(drdp!H146+drdp!Q146)*DECR!$D146)</f>
        <v>0</v>
      </c>
      <c r="F146" s="20">
        <f>Model!$W$25*((drdp!C146+drdp!L146)*DECR!$B146+(drdp!F146+drdp!O146)*DECR!$C146+(drdp!I146+drdp!R146)*DECR!$D146)</f>
        <v>0</v>
      </c>
      <c r="G146" s="20">
        <f>Model!$W$25*((drdp!D146+drdp!M146)*DECR!$B146+(drdp!G146+drdp!P146)*DECR!$C146+(drdp!J146+drdp!S146)*DECR!$D146)</f>
        <v>0</v>
      </c>
      <c r="H146" s="18">
        <f>Model!$W$25*((drdp!B146)*DECR!$B146+(drdp!E146)*DECR!$C146+(drdp!H146)*DECR!$D146)</f>
        <v>0</v>
      </c>
      <c r="I146" s="18">
        <f>Model!$W$25*((drdp!C146)*DECR!$B146+(drdp!F146)*DECR!$C146+(drdp!I146)*DECR!$D146)</f>
        <v>0</v>
      </c>
      <c r="J146" s="18">
        <f>Model!$W$25*((drdp!D146)*DECR!$B146+(drdp!G146)*DECR!$C146+(drdp!J146)*DECR!$D146)</f>
        <v>0</v>
      </c>
      <c r="K146" s="21">
        <f t="shared" si="34"/>
        <v>3.4120800613873628</v>
      </c>
      <c r="L146" s="21">
        <f t="shared" si="35"/>
        <v>4.8661349600508235</v>
      </c>
      <c r="M146" s="21">
        <f t="shared" si="36"/>
        <v>0</v>
      </c>
      <c r="N146" s="21">
        <f t="shared" si="37"/>
        <v>-4.0562459994458147</v>
      </c>
      <c r="O146" s="21">
        <f t="shared" si="38"/>
        <v>0</v>
      </c>
      <c r="P146" s="21">
        <f t="shared" si="39"/>
        <v>0</v>
      </c>
      <c r="Q146" s="19">
        <f t="shared" si="40"/>
        <v>3.4120800613873628</v>
      </c>
      <c r="R146" s="19">
        <f t="shared" si="41"/>
        <v>4.8661349600508235</v>
      </c>
      <c r="S146" s="19">
        <f t="shared" si="42"/>
        <v>0</v>
      </c>
      <c r="T146" s="19">
        <f t="shared" si="43"/>
        <v>-4.0562459994458147</v>
      </c>
      <c r="U146" s="19">
        <f t="shared" si="44"/>
        <v>0</v>
      </c>
      <c r="V146" s="19">
        <f t="shared" si="45"/>
        <v>0</v>
      </c>
    </row>
    <row r="147" spans="1:22" x14ac:dyDescent="0.25">
      <c r="A147" s="26">
        <f>Wellpath!E147</f>
        <v>0</v>
      </c>
      <c r="B147" s="22">
        <v>0</v>
      </c>
      <c r="C147" s="22">
        <v>0</v>
      </c>
      <c r="D147" s="22">
        <v>1</v>
      </c>
      <c r="E147" s="20">
        <f>Model!$W$25*((drdp!B147+drdp!K147)*DECR!$B147+(drdp!E147+drdp!N147)*DECR!$C147+(drdp!H147+drdp!Q147)*DECR!$D147)</f>
        <v>0</v>
      </c>
      <c r="F147" s="20">
        <f>Model!$W$25*((drdp!C147+drdp!L147)*DECR!$B147+(drdp!F147+drdp!O147)*DECR!$C147+(drdp!I147+drdp!R147)*DECR!$D147)</f>
        <v>0</v>
      </c>
      <c r="G147" s="20">
        <f>Model!$W$25*((drdp!D147+drdp!M147)*DECR!$B147+(drdp!G147+drdp!P147)*DECR!$C147+(drdp!J147+drdp!S147)*DECR!$D147)</f>
        <v>0</v>
      </c>
      <c r="H147" s="18">
        <f>Model!$W$25*((drdp!B147)*DECR!$B147+(drdp!E147)*DECR!$C147+(drdp!H147)*DECR!$D147)</f>
        <v>0</v>
      </c>
      <c r="I147" s="18">
        <f>Model!$W$25*((drdp!C147)*DECR!$B147+(drdp!F147)*DECR!$C147+(drdp!I147)*DECR!$D147)</f>
        <v>0</v>
      </c>
      <c r="J147" s="18">
        <f>Model!$W$25*((drdp!D147)*DECR!$B147+(drdp!G147)*DECR!$C147+(drdp!J147)*DECR!$D147)</f>
        <v>0</v>
      </c>
      <c r="K147" s="21">
        <f t="shared" si="34"/>
        <v>3.4120800613873628</v>
      </c>
      <c r="L147" s="21">
        <f t="shared" si="35"/>
        <v>4.8661349600508235</v>
      </c>
      <c r="M147" s="21">
        <f t="shared" si="36"/>
        <v>0</v>
      </c>
      <c r="N147" s="21">
        <f t="shared" si="37"/>
        <v>-4.0562459994458147</v>
      </c>
      <c r="O147" s="21">
        <f t="shared" si="38"/>
        <v>0</v>
      </c>
      <c r="P147" s="21">
        <f t="shared" si="39"/>
        <v>0</v>
      </c>
      <c r="Q147" s="19">
        <f t="shared" si="40"/>
        <v>3.4120800613873628</v>
      </c>
      <c r="R147" s="19">
        <f t="shared" si="41"/>
        <v>4.8661349600508235</v>
      </c>
      <c r="S147" s="19">
        <f t="shared" si="42"/>
        <v>0</v>
      </c>
      <c r="T147" s="19">
        <f t="shared" si="43"/>
        <v>-4.0562459994458147</v>
      </c>
      <c r="U147" s="19">
        <f t="shared" si="44"/>
        <v>0</v>
      </c>
      <c r="V147" s="19">
        <f t="shared" si="45"/>
        <v>0</v>
      </c>
    </row>
    <row r="148" spans="1:22" x14ac:dyDescent="0.25">
      <c r="A148" s="26">
        <f>Wellpath!E148</f>
        <v>0</v>
      </c>
      <c r="B148" s="22">
        <v>0</v>
      </c>
      <c r="C148" s="22">
        <v>0</v>
      </c>
      <c r="D148" s="22">
        <v>1</v>
      </c>
      <c r="E148" s="20">
        <f>Model!$W$25*((drdp!B148+drdp!K148)*DECR!$B148+(drdp!E148+drdp!N148)*DECR!$C148+(drdp!H148+drdp!Q148)*DECR!$D148)</f>
        <v>0</v>
      </c>
      <c r="F148" s="20">
        <f>Model!$W$25*((drdp!C148+drdp!L148)*DECR!$B148+(drdp!F148+drdp!O148)*DECR!$C148+(drdp!I148+drdp!R148)*DECR!$D148)</f>
        <v>0</v>
      </c>
      <c r="G148" s="20">
        <f>Model!$W$25*((drdp!D148+drdp!M148)*DECR!$B148+(drdp!G148+drdp!P148)*DECR!$C148+(drdp!J148+drdp!S148)*DECR!$D148)</f>
        <v>0</v>
      </c>
      <c r="H148" s="18">
        <f>Model!$W$25*((drdp!B148)*DECR!$B148+(drdp!E148)*DECR!$C148+(drdp!H148)*DECR!$D148)</f>
        <v>0</v>
      </c>
      <c r="I148" s="18">
        <f>Model!$W$25*((drdp!C148)*DECR!$B148+(drdp!F148)*DECR!$C148+(drdp!I148)*DECR!$D148)</f>
        <v>0</v>
      </c>
      <c r="J148" s="18">
        <f>Model!$W$25*((drdp!D148)*DECR!$B148+(drdp!G148)*DECR!$C148+(drdp!J148)*DECR!$D148)</f>
        <v>0</v>
      </c>
      <c r="K148" s="21">
        <f t="shared" si="34"/>
        <v>3.4120800613873628</v>
      </c>
      <c r="L148" s="21">
        <f t="shared" si="35"/>
        <v>4.8661349600508235</v>
      </c>
      <c r="M148" s="21">
        <f t="shared" si="36"/>
        <v>0</v>
      </c>
      <c r="N148" s="21">
        <f t="shared" si="37"/>
        <v>-4.0562459994458147</v>
      </c>
      <c r="O148" s="21">
        <f t="shared" si="38"/>
        <v>0</v>
      </c>
      <c r="P148" s="21">
        <f t="shared" si="39"/>
        <v>0</v>
      </c>
      <c r="Q148" s="19">
        <f t="shared" si="40"/>
        <v>3.4120800613873628</v>
      </c>
      <c r="R148" s="19">
        <f t="shared" si="41"/>
        <v>4.8661349600508235</v>
      </c>
      <c r="S148" s="19">
        <f t="shared" si="42"/>
        <v>0</v>
      </c>
      <c r="T148" s="19">
        <f t="shared" si="43"/>
        <v>-4.0562459994458147</v>
      </c>
      <c r="U148" s="19">
        <f t="shared" si="44"/>
        <v>0</v>
      </c>
      <c r="V148" s="19">
        <f t="shared" si="45"/>
        <v>0</v>
      </c>
    </row>
    <row r="149" spans="1:22" x14ac:dyDescent="0.25">
      <c r="A149" s="26">
        <f>Wellpath!E149</f>
        <v>0</v>
      </c>
      <c r="B149" s="22">
        <v>0</v>
      </c>
      <c r="C149" s="22">
        <v>0</v>
      </c>
      <c r="D149" s="22">
        <v>1</v>
      </c>
      <c r="E149" s="20">
        <f>Model!$W$25*((drdp!B149+drdp!K149)*DECR!$B149+(drdp!E149+drdp!N149)*DECR!$C149+(drdp!H149+drdp!Q149)*DECR!$D149)</f>
        <v>0</v>
      </c>
      <c r="F149" s="20">
        <f>Model!$W$25*((drdp!C149+drdp!L149)*DECR!$B149+(drdp!F149+drdp!O149)*DECR!$C149+(drdp!I149+drdp!R149)*DECR!$D149)</f>
        <v>0</v>
      </c>
      <c r="G149" s="20">
        <f>Model!$W$25*((drdp!D149+drdp!M149)*DECR!$B149+(drdp!G149+drdp!P149)*DECR!$C149+(drdp!J149+drdp!S149)*DECR!$D149)</f>
        <v>0</v>
      </c>
      <c r="H149" s="18">
        <f>Model!$W$25*((drdp!B149)*DECR!$B149+(drdp!E149)*DECR!$C149+(drdp!H149)*DECR!$D149)</f>
        <v>0</v>
      </c>
      <c r="I149" s="18">
        <f>Model!$W$25*((drdp!C149)*DECR!$B149+(drdp!F149)*DECR!$C149+(drdp!I149)*DECR!$D149)</f>
        <v>0</v>
      </c>
      <c r="J149" s="18">
        <f>Model!$W$25*((drdp!D149)*DECR!$B149+(drdp!G149)*DECR!$C149+(drdp!J149)*DECR!$D149)</f>
        <v>0</v>
      </c>
      <c r="K149" s="21">
        <f t="shared" si="34"/>
        <v>3.4120800613873628</v>
      </c>
      <c r="L149" s="21">
        <f t="shared" si="35"/>
        <v>4.8661349600508235</v>
      </c>
      <c r="M149" s="21">
        <f t="shared" si="36"/>
        <v>0</v>
      </c>
      <c r="N149" s="21">
        <f t="shared" si="37"/>
        <v>-4.0562459994458147</v>
      </c>
      <c r="O149" s="21">
        <f t="shared" si="38"/>
        <v>0</v>
      </c>
      <c r="P149" s="21">
        <f t="shared" si="39"/>
        <v>0</v>
      </c>
      <c r="Q149" s="19">
        <f t="shared" si="40"/>
        <v>3.4120800613873628</v>
      </c>
      <c r="R149" s="19">
        <f t="shared" si="41"/>
        <v>4.8661349600508235</v>
      </c>
      <c r="S149" s="19">
        <f t="shared" si="42"/>
        <v>0</v>
      </c>
      <c r="T149" s="19">
        <f t="shared" si="43"/>
        <v>-4.0562459994458147</v>
      </c>
      <c r="U149" s="19">
        <f t="shared" si="44"/>
        <v>0</v>
      </c>
      <c r="V149" s="19">
        <f t="shared" si="45"/>
        <v>0</v>
      </c>
    </row>
    <row r="150" spans="1:22" x14ac:dyDescent="0.25">
      <c r="A150" s="26">
        <f>Wellpath!E150</f>
        <v>0</v>
      </c>
      <c r="B150" s="22">
        <v>0</v>
      </c>
      <c r="C150" s="22">
        <v>0</v>
      </c>
      <c r="D150" s="22">
        <v>1</v>
      </c>
      <c r="E150" s="20">
        <f>Model!$W$25*((drdp!B150+drdp!K150)*DECR!$B150+(drdp!E150+drdp!N150)*DECR!$C150+(drdp!H150+drdp!Q150)*DECR!$D150)</f>
        <v>0</v>
      </c>
      <c r="F150" s="20">
        <f>Model!$W$25*((drdp!C150+drdp!L150)*DECR!$B150+(drdp!F150+drdp!O150)*DECR!$C150+(drdp!I150+drdp!R150)*DECR!$D150)</f>
        <v>0</v>
      </c>
      <c r="G150" s="20">
        <f>Model!$W$25*((drdp!D150+drdp!M150)*DECR!$B150+(drdp!G150+drdp!P150)*DECR!$C150+(drdp!J150+drdp!S150)*DECR!$D150)</f>
        <v>0</v>
      </c>
      <c r="H150" s="18">
        <f>Model!$W$25*((drdp!B150)*DECR!$B150+(drdp!E150)*DECR!$C150+(drdp!H150)*DECR!$D150)</f>
        <v>0</v>
      </c>
      <c r="I150" s="18">
        <f>Model!$W$25*((drdp!C150)*DECR!$B150+(drdp!F150)*DECR!$C150+(drdp!I150)*DECR!$D150)</f>
        <v>0</v>
      </c>
      <c r="J150" s="18">
        <f>Model!$W$25*((drdp!D150)*DECR!$B150+(drdp!G150)*DECR!$C150+(drdp!J150)*DECR!$D150)</f>
        <v>0</v>
      </c>
      <c r="K150" s="21">
        <f t="shared" si="34"/>
        <v>3.4120800613873628</v>
      </c>
      <c r="L150" s="21">
        <f t="shared" si="35"/>
        <v>4.8661349600508235</v>
      </c>
      <c r="M150" s="21">
        <f t="shared" si="36"/>
        <v>0</v>
      </c>
      <c r="N150" s="21">
        <f t="shared" si="37"/>
        <v>-4.0562459994458147</v>
      </c>
      <c r="O150" s="21">
        <f t="shared" si="38"/>
        <v>0</v>
      </c>
      <c r="P150" s="21">
        <f t="shared" si="39"/>
        <v>0</v>
      </c>
      <c r="Q150" s="19">
        <f t="shared" si="40"/>
        <v>3.4120800613873628</v>
      </c>
      <c r="R150" s="19">
        <f t="shared" si="41"/>
        <v>4.8661349600508235</v>
      </c>
      <c r="S150" s="19">
        <f t="shared" si="42"/>
        <v>0</v>
      </c>
      <c r="T150" s="19">
        <f t="shared" si="43"/>
        <v>-4.0562459994458147</v>
      </c>
      <c r="U150" s="19">
        <f t="shared" si="44"/>
        <v>0</v>
      </c>
      <c r="V150" s="19">
        <f t="shared" si="45"/>
        <v>0</v>
      </c>
    </row>
    <row r="151" spans="1:22" x14ac:dyDescent="0.25">
      <c r="A151" s="26">
        <f>Wellpath!E151</f>
        <v>0</v>
      </c>
      <c r="B151" s="22">
        <v>0</v>
      </c>
      <c r="C151" s="22">
        <v>0</v>
      </c>
      <c r="D151" s="22">
        <v>1</v>
      </c>
      <c r="E151" s="20">
        <f>Model!$W$25*((drdp!B151+drdp!K151)*DECR!$B151+(drdp!E151+drdp!N151)*DECR!$C151+(drdp!H151+drdp!Q151)*DECR!$D151)</f>
        <v>0</v>
      </c>
      <c r="F151" s="20">
        <f>Model!$W$25*((drdp!C151+drdp!L151)*DECR!$B151+(drdp!F151+drdp!O151)*DECR!$C151+(drdp!I151+drdp!R151)*DECR!$D151)</f>
        <v>0</v>
      </c>
      <c r="G151" s="20">
        <f>Model!$W$25*((drdp!D151+drdp!M151)*DECR!$B151+(drdp!G151+drdp!P151)*DECR!$C151+(drdp!J151+drdp!S151)*DECR!$D151)</f>
        <v>0</v>
      </c>
      <c r="H151" s="18">
        <f>Model!$W$25*((drdp!B151)*DECR!$B151+(drdp!E151)*DECR!$C151+(drdp!H151)*DECR!$D151)</f>
        <v>0</v>
      </c>
      <c r="I151" s="18">
        <f>Model!$W$25*((drdp!C151)*DECR!$B151+(drdp!F151)*DECR!$C151+(drdp!I151)*DECR!$D151)</f>
        <v>0</v>
      </c>
      <c r="J151" s="18">
        <f>Model!$W$25*((drdp!D151)*DECR!$B151+(drdp!G151)*DECR!$C151+(drdp!J151)*DECR!$D151)</f>
        <v>0</v>
      </c>
      <c r="K151" s="21">
        <f t="shared" si="34"/>
        <v>3.4120800613873628</v>
      </c>
      <c r="L151" s="21">
        <f t="shared" si="35"/>
        <v>4.8661349600508235</v>
      </c>
      <c r="M151" s="21">
        <f t="shared" si="36"/>
        <v>0</v>
      </c>
      <c r="N151" s="21">
        <f t="shared" si="37"/>
        <v>-4.0562459994458147</v>
      </c>
      <c r="O151" s="21">
        <f t="shared" si="38"/>
        <v>0</v>
      </c>
      <c r="P151" s="21">
        <f t="shared" si="39"/>
        <v>0</v>
      </c>
      <c r="Q151" s="19">
        <f t="shared" si="40"/>
        <v>3.4120800613873628</v>
      </c>
      <c r="R151" s="19">
        <f t="shared" si="41"/>
        <v>4.8661349600508235</v>
      </c>
      <c r="S151" s="19">
        <f t="shared" si="42"/>
        <v>0</v>
      </c>
      <c r="T151" s="19">
        <f t="shared" si="43"/>
        <v>-4.0562459994458147</v>
      </c>
      <c r="U151" s="19">
        <f t="shared" si="44"/>
        <v>0</v>
      </c>
      <c r="V151" s="19">
        <f t="shared" si="45"/>
        <v>0</v>
      </c>
    </row>
    <row r="152" spans="1:22" x14ac:dyDescent="0.25">
      <c r="A152" s="26">
        <f>Wellpath!E152</f>
        <v>0</v>
      </c>
      <c r="B152" s="22">
        <v>0</v>
      </c>
      <c r="C152" s="22">
        <v>0</v>
      </c>
      <c r="D152" s="22">
        <v>1</v>
      </c>
      <c r="E152" s="20">
        <f>Model!$W$25*((drdp!B152+drdp!K152)*DECR!$B152+(drdp!E152+drdp!N152)*DECR!$C152+(drdp!H152+drdp!Q152)*DECR!$D152)</f>
        <v>0</v>
      </c>
      <c r="F152" s="20">
        <f>Model!$W$25*((drdp!C152+drdp!L152)*DECR!$B152+(drdp!F152+drdp!O152)*DECR!$C152+(drdp!I152+drdp!R152)*DECR!$D152)</f>
        <v>0</v>
      </c>
      <c r="G152" s="20">
        <f>Model!$W$25*((drdp!D152+drdp!M152)*DECR!$B152+(drdp!G152+drdp!P152)*DECR!$C152+(drdp!J152+drdp!S152)*DECR!$D152)</f>
        <v>0</v>
      </c>
      <c r="H152" s="18">
        <f>Model!$W$25*((drdp!B152)*DECR!$B152+(drdp!E152)*DECR!$C152+(drdp!H152)*DECR!$D152)</f>
        <v>0</v>
      </c>
      <c r="I152" s="18">
        <f>Model!$W$25*((drdp!C152)*DECR!$B152+(drdp!F152)*DECR!$C152+(drdp!I152)*DECR!$D152)</f>
        <v>0</v>
      </c>
      <c r="J152" s="18">
        <f>Model!$W$25*((drdp!D152)*DECR!$B152+(drdp!G152)*DECR!$C152+(drdp!J152)*DECR!$D152)</f>
        <v>0</v>
      </c>
      <c r="K152" s="21">
        <f t="shared" si="34"/>
        <v>3.4120800613873628</v>
      </c>
      <c r="L152" s="21">
        <f t="shared" si="35"/>
        <v>4.8661349600508235</v>
      </c>
      <c r="M152" s="21">
        <f t="shared" si="36"/>
        <v>0</v>
      </c>
      <c r="N152" s="21">
        <f t="shared" si="37"/>
        <v>-4.0562459994458147</v>
      </c>
      <c r="O152" s="21">
        <f t="shared" si="38"/>
        <v>0</v>
      </c>
      <c r="P152" s="21">
        <f t="shared" si="39"/>
        <v>0</v>
      </c>
      <c r="Q152" s="19">
        <f t="shared" si="40"/>
        <v>3.4120800613873628</v>
      </c>
      <c r="R152" s="19">
        <f t="shared" si="41"/>
        <v>4.8661349600508235</v>
      </c>
      <c r="S152" s="19">
        <f t="shared" si="42"/>
        <v>0</v>
      </c>
      <c r="T152" s="19">
        <f t="shared" si="43"/>
        <v>-4.0562459994458147</v>
      </c>
      <c r="U152" s="19">
        <f t="shared" si="44"/>
        <v>0</v>
      </c>
      <c r="V152" s="19">
        <f t="shared" si="45"/>
        <v>0</v>
      </c>
    </row>
    <row r="153" spans="1:22" x14ac:dyDescent="0.25">
      <c r="A153" s="26">
        <f>Wellpath!E153</f>
        <v>0</v>
      </c>
      <c r="B153" s="22">
        <v>0</v>
      </c>
      <c r="C153" s="22">
        <v>0</v>
      </c>
      <c r="D153" s="22">
        <v>1</v>
      </c>
      <c r="E153" s="20">
        <f>Model!$W$25*((drdp!B153+drdp!K153)*DECR!$B153+(drdp!E153+drdp!N153)*DECR!$C153+(drdp!H153+drdp!Q153)*DECR!$D153)</f>
        <v>0</v>
      </c>
      <c r="F153" s="20">
        <f>Model!$W$25*((drdp!C153+drdp!L153)*DECR!$B153+(drdp!F153+drdp!O153)*DECR!$C153+(drdp!I153+drdp!R153)*DECR!$D153)</f>
        <v>0</v>
      </c>
      <c r="G153" s="20">
        <f>Model!$W$25*((drdp!D153+drdp!M153)*DECR!$B153+(drdp!G153+drdp!P153)*DECR!$C153+(drdp!J153+drdp!S153)*DECR!$D153)</f>
        <v>0</v>
      </c>
      <c r="H153" s="18">
        <f>Model!$W$25*((drdp!B153)*DECR!$B153+(drdp!E153)*DECR!$C153+(drdp!H153)*DECR!$D153)</f>
        <v>0</v>
      </c>
      <c r="I153" s="18">
        <f>Model!$W$25*((drdp!C153)*DECR!$B153+(drdp!F153)*DECR!$C153+(drdp!I153)*DECR!$D153)</f>
        <v>0</v>
      </c>
      <c r="J153" s="18">
        <f>Model!$W$25*((drdp!D153)*DECR!$B153+(drdp!G153)*DECR!$C153+(drdp!J153)*DECR!$D153)</f>
        <v>0</v>
      </c>
      <c r="K153" s="21">
        <f t="shared" si="34"/>
        <v>3.4120800613873628</v>
      </c>
      <c r="L153" s="21">
        <f t="shared" si="35"/>
        <v>4.8661349600508235</v>
      </c>
      <c r="M153" s="21">
        <f t="shared" si="36"/>
        <v>0</v>
      </c>
      <c r="N153" s="21">
        <f t="shared" si="37"/>
        <v>-4.0562459994458147</v>
      </c>
      <c r="O153" s="21">
        <f t="shared" si="38"/>
        <v>0</v>
      </c>
      <c r="P153" s="21">
        <f t="shared" si="39"/>
        <v>0</v>
      </c>
      <c r="Q153" s="19">
        <f t="shared" si="40"/>
        <v>3.4120800613873628</v>
      </c>
      <c r="R153" s="19">
        <f t="shared" si="41"/>
        <v>4.8661349600508235</v>
      </c>
      <c r="S153" s="19">
        <f t="shared" si="42"/>
        <v>0</v>
      </c>
      <c r="T153" s="19">
        <f t="shared" si="43"/>
        <v>-4.0562459994458147</v>
      </c>
      <c r="U153" s="19">
        <f t="shared" si="44"/>
        <v>0</v>
      </c>
      <c r="V153" s="19">
        <f t="shared" si="45"/>
        <v>0</v>
      </c>
    </row>
    <row r="154" spans="1:22" x14ac:dyDescent="0.25">
      <c r="A154" s="26">
        <f>Wellpath!E154</f>
        <v>0</v>
      </c>
      <c r="B154" s="22">
        <v>0</v>
      </c>
      <c r="C154" s="22">
        <v>0</v>
      </c>
      <c r="D154" s="22">
        <v>1</v>
      </c>
      <c r="E154" s="20">
        <f>Model!$W$25*((drdp!B154+drdp!K154)*DECR!$B154+(drdp!E154+drdp!N154)*DECR!$C154+(drdp!H154+drdp!Q154)*DECR!$D154)</f>
        <v>0</v>
      </c>
      <c r="F154" s="20">
        <f>Model!$W$25*((drdp!C154+drdp!L154)*DECR!$B154+(drdp!F154+drdp!O154)*DECR!$C154+(drdp!I154+drdp!R154)*DECR!$D154)</f>
        <v>0</v>
      </c>
      <c r="G154" s="20">
        <f>Model!$W$25*((drdp!D154+drdp!M154)*DECR!$B154+(drdp!G154+drdp!P154)*DECR!$C154+(drdp!J154+drdp!S154)*DECR!$D154)</f>
        <v>0</v>
      </c>
      <c r="H154" s="18">
        <f>Model!$W$25*((drdp!B154)*DECR!$B154+(drdp!E154)*DECR!$C154+(drdp!H154)*DECR!$D154)</f>
        <v>0</v>
      </c>
      <c r="I154" s="18">
        <f>Model!$W$25*((drdp!C154)*DECR!$B154+(drdp!F154)*DECR!$C154+(drdp!I154)*DECR!$D154)</f>
        <v>0</v>
      </c>
      <c r="J154" s="18">
        <f>Model!$W$25*((drdp!D154)*DECR!$B154+(drdp!G154)*DECR!$C154+(drdp!J154)*DECR!$D154)</f>
        <v>0</v>
      </c>
      <c r="K154" s="21">
        <f t="shared" si="34"/>
        <v>3.4120800613873628</v>
      </c>
      <c r="L154" s="21">
        <f t="shared" si="35"/>
        <v>4.8661349600508235</v>
      </c>
      <c r="M154" s="21">
        <f t="shared" si="36"/>
        <v>0</v>
      </c>
      <c r="N154" s="21">
        <f t="shared" si="37"/>
        <v>-4.0562459994458147</v>
      </c>
      <c r="O154" s="21">
        <f t="shared" si="38"/>
        <v>0</v>
      </c>
      <c r="P154" s="21">
        <f t="shared" si="39"/>
        <v>0</v>
      </c>
      <c r="Q154" s="19">
        <f t="shared" si="40"/>
        <v>3.4120800613873628</v>
      </c>
      <c r="R154" s="19">
        <f t="shared" si="41"/>
        <v>4.8661349600508235</v>
      </c>
      <c r="S154" s="19">
        <f t="shared" si="42"/>
        <v>0</v>
      </c>
      <c r="T154" s="19">
        <f t="shared" si="43"/>
        <v>-4.0562459994458147</v>
      </c>
      <c r="U154" s="19">
        <f t="shared" si="44"/>
        <v>0</v>
      </c>
      <c r="V154" s="19">
        <f t="shared" si="45"/>
        <v>0</v>
      </c>
    </row>
    <row r="155" spans="1:22" x14ac:dyDescent="0.25">
      <c r="A155" s="26">
        <f>Wellpath!E155</f>
        <v>0</v>
      </c>
      <c r="B155" s="22">
        <v>0</v>
      </c>
      <c r="C155" s="22">
        <v>0</v>
      </c>
      <c r="D155" s="22">
        <v>1</v>
      </c>
      <c r="E155" s="20">
        <f>Model!$W$25*((drdp!B155+drdp!K155)*DECR!$B155+(drdp!E155+drdp!N155)*DECR!$C155+(drdp!H155+drdp!Q155)*DECR!$D155)</f>
        <v>0</v>
      </c>
      <c r="F155" s="20">
        <f>Model!$W$25*((drdp!C155+drdp!L155)*DECR!$B155+(drdp!F155+drdp!O155)*DECR!$C155+(drdp!I155+drdp!R155)*DECR!$D155)</f>
        <v>0</v>
      </c>
      <c r="G155" s="20">
        <f>Model!$W$25*((drdp!D155+drdp!M155)*DECR!$B155+(drdp!G155+drdp!P155)*DECR!$C155+(drdp!J155+drdp!S155)*DECR!$D155)</f>
        <v>0</v>
      </c>
      <c r="H155" s="18">
        <f>Model!$W$25*((drdp!B155)*DECR!$B155+(drdp!E155)*DECR!$C155+(drdp!H155)*DECR!$D155)</f>
        <v>0</v>
      </c>
      <c r="I155" s="18">
        <f>Model!$W$25*((drdp!C155)*DECR!$B155+(drdp!F155)*DECR!$C155+(drdp!I155)*DECR!$D155)</f>
        <v>0</v>
      </c>
      <c r="J155" s="18">
        <f>Model!$W$25*((drdp!D155)*DECR!$B155+(drdp!G155)*DECR!$C155+(drdp!J155)*DECR!$D155)</f>
        <v>0</v>
      </c>
      <c r="K155" s="21">
        <f t="shared" si="34"/>
        <v>3.4120800613873628</v>
      </c>
      <c r="L155" s="21">
        <f t="shared" si="35"/>
        <v>4.8661349600508235</v>
      </c>
      <c r="M155" s="21">
        <f t="shared" si="36"/>
        <v>0</v>
      </c>
      <c r="N155" s="21">
        <f t="shared" si="37"/>
        <v>-4.0562459994458147</v>
      </c>
      <c r="O155" s="21">
        <f t="shared" si="38"/>
        <v>0</v>
      </c>
      <c r="P155" s="21">
        <f t="shared" si="39"/>
        <v>0</v>
      </c>
      <c r="Q155" s="19">
        <f t="shared" si="40"/>
        <v>3.4120800613873628</v>
      </c>
      <c r="R155" s="19">
        <f t="shared" si="41"/>
        <v>4.8661349600508235</v>
      </c>
      <c r="S155" s="19">
        <f t="shared" si="42"/>
        <v>0</v>
      </c>
      <c r="T155" s="19">
        <f t="shared" si="43"/>
        <v>-4.0562459994458147</v>
      </c>
      <c r="U155" s="19">
        <f t="shared" si="44"/>
        <v>0</v>
      </c>
      <c r="V155" s="19">
        <f t="shared" si="45"/>
        <v>0</v>
      </c>
    </row>
    <row r="156" spans="1:22" x14ac:dyDescent="0.25">
      <c r="A156" s="26">
        <f>Wellpath!E156</f>
        <v>0</v>
      </c>
      <c r="B156" s="22">
        <v>0</v>
      </c>
      <c r="C156" s="22">
        <v>0</v>
      </c>
      <c r="D156" s="22">
        <v>1</v>
      </c>
      <c r="E156" s="20">
        <f>Model!$W$25*((drdp!B156+drdp!K156)*DECR!$B156+(drdp!E156+drdp!N156)*DECR!$C156+(drdp!H156+drdp!Q156)*DECR!$D156)</f>
        <v>0</v>
      </c>
      <c r="F156" s="20">
        <f>Model!$W$25*((drdp!C156+drdp!L156)*DECR!$B156+(drdp!F156+drdp!O156)*DECR!$C156+(drdp!I156+drdp!R156)*DECR!$D156)</f>
        <v>0</v>
      </c>
      <c r="G156" s="20">
        <f>Model!$W$25*((drdp!D156+drdp!M156)*DECR!$B156+(drdp!G156+drdp!P156)*DECR!$C156+(drdp!J156+drdp!S156)*DECR!$D156)</f>
        <v>0</v>
      </c>
      <c r="H156" s="18">
        <f>Model!$W$25*((drdp!B156)*DECR!$B156+(drdp!E156)*DECR!$C156+(drdp!H156)*DECR!$D156)</f>
        <v>0</v>
      </c>
      <c r="I156" s="18">
        <f>Model!$W$25*((drdp!C156)*DECR!$B156+(drdp!F156)*DECR!$C156+(drdp!I156)*DECR!$D156)</f>
        <v>0</v>
      </c>
      <c r="J156" s="18">
        <f>Model!$W$25*((drdp!D156)*DECR!$B156+(drdp!G156)*DECR!$C156+(drdp!J156)*DECR!$D156)</f>
        <v>0</v>
      </c>
      <c r="K156" s="21">
        <f t="shared" si="34"/>
        <v>3.4120800613873628</v>
      </c>
      <c r="L156" s="21">
        <f t="shared" si="35"/>
        <v>4.8661349600508235</v>
      </c>
      <c r="M156" s="21">
        <f t="shared" si="36"/>
        <v>0</v>
      </c>
      <c r="N156" s="21">
        <f t="shared" si="37"/>
        <v>-4.0562459994458147</v>
      </c>
      <c r="O156" s="21">
        <f t="shared" si="38"/>
        <v>0</v>
      </c>
      <c r="P156" s="21">
        <f t="shared" si="39"/>
        <v>0</v>
      </c>
      <c r="Q156" s="19">
        <f t="shared" si="40"/>
        <v>3.4120800613873628</v>
      </c>
      <c r="R156" s="19">
        <f t="shared" si="41"/>
        <v>4.8661349600508235</v>
      </c>
      <c r="S156" s="19">
        <f t="shared" si="42"/>
        <v>0</v>
      </c>
      <c r="T156" s="19">
        <f t="shared" si="43"/>
        <v>-4.0562459994458147</v>
      </c>
      <c r="U156" s="19">
        <f t="shared" si="44"/>
        <v>0</v>
      </c>
      <c r="V156" s="19">
        <f t="shared" si="45"/>
        <v>0</v>
      </c>
    </row>
    <row r="157" spans="1:22" x14ac:dyDescent="0.25">
      <c r="A157" s="26">
        <f>Wellpath!E157</f>
        <v>0</v>
      </c>
      <c r="B157" s="22">
        <v>0</v>
      </c>
      <c r="C157" s="22">
        <v>0</v>
      </c>
      <c r="D157" s="22">
        <v>1</v>
      </c>
      <c r="E157" s="20">
        <f>Model!$W$25*((drdp!B157+drdp!K157)*DECR!$B157+(drdp!E157+drdp!N157)*DECR!$C157+(drdp!H157+drdp!Q157)*DECR!$D157)</f>
        <v>0</v>
      </c>
      <c r="F157" s="20">
        <f>Model!$W$25*((drdp!C157+drdp!L157)*DECR!$B157+(drdp!F157+drdp!O157)*DECR!$C157+(drdp!I157+drdp!R157)*DECR!$D157)</f>
        <v>0</v>
      </c>
      <c r="G157" s="20">
        <f>Model!$W$25*((drdp!D157+drdp!M157)*DECR!$B157+(drdp!G157+drdp!P157)*DECR!$C157+(drdp!J157+drdp!S157)*DECR!$D157)</f>
        <v>0</v>
      </c>
      <c r="H157" s="18">
        <f>Model!$W$25*((drdp!B157)*DECR!$B157+(drdp!E157)*DECR!$C157+(drdp!H157)*DECR!$D157)</f>
        <v>0</v>
      </c>
      <c r="I157" s="18">
        <f>Model!$W$25*((drdp!C157)*DECR!$B157+(drdp!F157)*DECR!$C157+(drdp!I157)*DECR!$D157)</f>
        <v>0</v>
      </c>
      <c r="J157" s="18">
        <f>Model!$W$25*((drdp!D157)*DECR!$B157+(drdp!G157)*DECR!$C157+(drdp!J157)*DECR!$D157)</f>
        <v>0</v>
      </c>
      <c r="K157" s="21">
        <f t="shared" si="34"/>
        <v>3.4120800613873628</v>
      </c>
      <c r="L157" s="21">
        <f t="shared" si="35"/>
        <v>4.8661349600508235</v>
      </c>
      <c r="M157" s="21">
        <f t="shared" si="36"/>
        <v>0</v>
      </c>
      <c r="N157" s="21">
        <f t="shared" si="37"/>
        <v>-4.0562459994458147</v>
      </c>
      <c r="O157" s="21">
        <f t="shared" si="38"/>
        <v>0</v>
      </c>
      <c r="P157" s="21">
        <f t="shared" si="39"/>
        <v>0</v>
      </c>
      <c r="Q157" s="19">
        <f t="shared" si="40"/>
        <v>3.4120800613873628</v>
      </c>
      <c r="R157" s="19">
        <f t="shared" si="41"/>
        <v>4.8661349600508235</v>
      </c>
      <c r="S157" s="19">
        <f t="shared" si="42"/>
        <v>0</v>
      </c>
      <c r="T157" s="19">
        <f t="shared" si="43"/>
        <v>-4.0562459994458147</v>
      </c>
      <c r="U157" s="19">
        <f t="shared" si="44"/>
        <v>0</v>
      </c>
      <c r="V157" s="19">
        <f t="shared" si="45"/>
        <v>0</v>
      </c>
    </row>
    <row r="158" spans="1:22" x14ac:dyDescent="0.25">
      <c r="A158" s="26">
        <f>Wellpath!E158</f>
        <v>0</v>
      </c>
      <c r="B158" s="22">
        <v>0</v>
      </c>
      <c r="C158" s="22">
        <v>0</v>
      </c>
      <c r="D158" s="22">
        <v>1</v>
      </c>
      <c r="E158" s="20">
        <f>Model!$W$25*((drdp!B158+drdp!K158)*DECR!$B158+(drdp!E158+drdp!N158)*DECR!$C158+(drdp!H158+drdp!Q158)*DECR!$D158)</f>
        <v>0</v>
      </c>
      <c r="F158" s="20">
        <f>Model!$W$25*((drdp!C158+drdp!L158)*DECR!$B158+(drdp!F158+drdp!O158)*DECR!$C158+(drdp!I158+drdp!R158)*DECR!$D158)</f>
        <v>0</v>
      </c>
      <c r="G158" s="20">
        <f>Model!$W$25*((drdp!D158+drdp!M158)*DECR!$B158+(drdp!G158+drdp!P158)*DECR!$C158+(drdp!J158+drdp!S158)*DECR!$D158)</f>
        <v>0</v>
      </c>
      <c r="H158" s="18">
        <f>Model!$W$25*((drdp!B158)*DECR!$B158+(drdp!E158)*DECR!$C158+(drdp!H158)*DECR!$D158)</f>
        <v>0</v>
      </c>
      <c r="I158" s="18">
        <f>Model!$W$25*((drdp!C158)*DECR!$B158+(drdp!F158)*DECR!$C158+(drdp!I158)*DECR!$D158)</f>
        <v>0</v>
      </c>
      <c r="J158" s="18">
        <f>Model!$W$25*((drdp!D158)*DECR!$B158+(drdp!G158)*DECR!$C158+(drdp!J158)*DECR!$D158)</f>
        <v>0</v>
      </c>
      <c r="K158" s="21">
        <f t="shared" si="34"/>
        <v>3.4120800613873628</v>
      </c>
      <c r="L158" s="21">
        <f t="shared" si="35"/>
        <v>4.8661349600508235</v>
      </c>
      <c r="M158" s="21">
        <f t="shared" si="36"/>
        <v>0</v>
      </c>
      <c r="N158" s="21">
        <f t="shared" si="37"/>
        <v>-4.0562459994458147</v>
      </c>
      <c r="O158" s="21">
        <f t="shared" si="38"/>
        <v>0</v>
      </c>
      <c r="P158" s="21">
        <f t="shared" si="39"/>
        <v>0</v>
      </c>
      <c r="Q158" s="19">
        <f t="shared" si="40"/>
        <v>3.4120800613873628</v>
      </c>
      <c r="R158" s="19">
        <f t="shared" si="41"/>
        <v>4.8661349600508235</v>
      </c>
      <c r="S158" s="19">
        <f t="shared" si="42"/>
        <v>0</v>
      </c>
      <c r="T158" s="19">
        <f t="shared" si="43"/>
        <v>-4.0562459994458147</v>
      </c>
      <c r="U158" s="19">
        <f t="shared" si="44"/>
        <v>0</v>
      </c>
      <c r="V158" s="19">
        <f t="shared" si="45"/>
        <v>0</v>
      </c>
    </row>
    <row r="159" spans="1:22" x14ac:dyDescent="0.25">
      <c r="A159" s="26">
        <f>Wellpath!E159</f>
        <v>0</v>
      </c>
      <c r="B159" s="22">
        <v>0</v>
      </c>
      <c r="C159" s="22">
        <v>0</v>
      </c>
      <c r="D159" s="22">
        <v>1</v>
      </c>
      <c r="E159" s="20">
        <f>Model!$W$25*((drdp!B159+drdp!K159)*DECR!$B159+(drdp!E159+drdp!N159)*DECR!$C159+(drdp!H159+drdp!Q159)*DECR!$D159)</f>
        <v>0</v>
      </c>
      <c r="F159" s="20">
        <f>Model!$W$25*((drdp!C159+drdp!L159)*DECR!$B159+(drdp!F159+drdp!O159)*DECR!$C159+(drdp!I159+drdp!R159)*DECR!$D159)</f>
        <v>0</v>
      </c>
      <c r="G159" s="20">
        <f>Model!$W$25*((drdp!D159+drdp!M159)*DECR!$B159+(drdp!G159+drdp!P159)*DECR!$C159+(drdp!J159+drdp!S159)*DECR!$D159)</f>
        <v>0</v>
      </c>
      <c r="H159" s="18">
        <f>Model!$W$25*((drdp!B159)*DECR!$B159+(drdp!E159)*DECR!$C159+(drdp!H159)*DECR!$D159)</f>
        <v>0</v>
      </c>
      <c r="I159" s="18">
        <f>Model!$W$25*((drdp!C159)*DECR!$B159+(drdp!F159)*DECR!$C159+(drdp!I159)*DECR!$D159)</f>
        <v>0</v>
      </c>
      <c r="J159" s="18">
        <f>Model!$W$25*((drdp!D159)*DECR!$B159+(drdp!G159)*DECR!$C159+(drdp!J159)*DECR!$D159)</f>
        <v>0</v>
      </c>
      <c r="K159" s="21">
        <f t="shared" si="34"/>
        <v>3.4120800613873628</v>
      </c>
      <c r="L159" s="21">
        <f t="shared" si="35"/>
        <v>4.8661349600508235</v>
      </c>
      <c r="M159" s="21">
        <f t="shared" si="36"/>
        <v>0</v>
      </c>
      <c r="N159" s="21">
        <f t="shared" si="37"/>
        <v>-4.0562459994458147</v>
      </c>
      <c r="O159" s="21">
        <f t="shared" si="38"/>
        <v>0</v>
      </c>
      <c r="P159" s="21">
        <f t="shared" si="39"/>
        <v>0</v>
      </c>
      <c r="Q159" s="19">
        <f t="shared" si="40"/>
        <v>3.4120800613873628</v>
      </c>
      <c r="R159" s="19">
        <f t="shared" si="41"/>
        <v>4.8661349600508235</v>
      </c>
      <c r="S159" s="19">
        <f t="shared" si="42"/>
        <v>0</v>
      </c>
      <c r="T159" s="19">
        <f t="shared" si="43"/>
        <v>-4.0562459994458147</v>
      </c>
      <c r="U159" s="19">
        <f t="shared" si="44"/>
        <v>0</v>
      </c>
      <c r="V159" s="19">
        <f t="shared" si="45"/>
        <v>0</v>
      </c>
    </row>
    <row r="160" spans="1:22" x14ac:dyDescent="0.25">
      <c r="A160" s="26">
        <f>Wellpath!E160</f>
        <v>0</v>
      </c>
      <c r="B160" s="22">
        <v>0</v>
      </c>
      <c r="C160" s="22">
        <v>0</v>
      </c>
      <c r="D160" s="22">
        <v>1</v>
      </c>
      <c r="E160" s="20">
        <f>Model!$W$25*((drdp!B160+drdp!K160)*DECR!$B160+(drdp!E160+drdp!N160)*DECR!$C160+(drdp!H160+drdp!Q160)*DECR!$D160)</f>
        <v>0</v>
      </c>
      <c r="F160" s="20">
        <f>Model!$W$25*((drdp!C160+drdp!L160)*DECR!$B160+(drdp!F160+drdp!O160)*DECR!$C160+(drdp!I160+drdp!R160)*DECR!$D160)</f>
        <v>0</v>
      </c>
      <c r="G160" s="20">
        <f>Model!$W$25*((drdp!D160+drdp!M160)*DECR!$B160+(drdp!G160+drdp!P160)*DECR!$C160+(drdp!J160+drdp!S160)*DECR!$D160)</f>
        <v>0</v>
      </c>
      <c r="H160" s="18">
        <f>Model!$W$25*((drdp!B160)*DECR!$B160+(drdp!E160)*DECR!$C160+(drdp!H160)*DECR!$D160)</f>
        <v>0</v>
      </c>
      <c r="I160" s="18">
        <f>Model!$W$25*((drdp!C160)*DECR!$B160+(drdp!F160)*DECR!$C160+(drdp!I160)*DECR!$D160)</f>
        <v>0</v>
      </c>
      <c r="J160" s="18">
        <f>Model!$W$25*((drdp!D160)*DECR!$B160+(drdp!G160)*DECR!$C160+(drdp!J160)*DECR!$D160)</f>
        <v>0</v>
      </c>
      <c r="K160" s="21">
        <f t="shared" si="34"/>
        <v>3.4120800613873628</v>
      </c>
      <c r="L160" s="21">
        <f t="shared" si="35"/>
        <v>4.8661349600508235</v>
      </c>
      <c r="M160" s="21">
        <f t="shared" si="36"/>
        <v>0</v>
      </c>
      <c r="N160" s="21">
        <f t="shared" si="37"/>
        <v>-4.0562459994458147</v>
      </c>
      <c r="O160" s="21">
        <f t="shared" si="38"/>
        <v>0</v>
      </c>
      <c r="P160" s="21">
        <f t="shared" si="39"/>
        <v>0</v>
      </c>
      <c r="Q160" s="19">
        <f t="shared" si="40"/>
        <v>3.4120800613873628</v>
      </c>
      <c r="R160" s="19">
        <f t="shared" si="41"/>
        <v>4.8661349600508235</v>
      </c>
      <c r="S160" s="19">
        <f t="shared" si="42"/>
        <v>0</v>
      </c>
      <c r="T160" s="19">
        <f t="shared" si="43"/>
        <v>-4.0562459994458147</v>
      </c>
      <c r="U160" s="19">
        <f t="shared" si="44"/>
        <v>0</v>
      </c>
      <c r="V160" s="19">
        <f t="shared" si="45"/>
        <v>0</v>
      </c>
    </row>
    <row r="161" spans="1:23" x14ac:dyDescent="0.25">
      <c r="A161" s="26">
        <f>Wellpath!E161</f>
        <v>0</v>
      </c>
      <c r="B161" s="22">
        <v>0</v>
      </c>
      <c r="C161" s="22">
        <v>0</v>
      </c>
      <c r="D161" s="22">
        <v>1</v>
      </c>
      <c r="E161" s="20">
        <f>Model!$W$25*((drdp!B161+drdp!K161)*DECR!$B161+(drdp!E161+drdp!N161)*DECR!$C161+(drdp!H161+drdp!Q161)*DECR!$D161)</f>
        <v>0</v>
      </c>
      <c r="F161" s="20">
        <f>Model!$W$25*((drdp!C161+drdp!L161)*DECR!$B161+(drdp!F161+drdp!O161)*DECR!$C161+(drdp!I161+drdp!R161)*DECR!$D161)</f>
        <v>0</v>
      </c>
      <c r="G161" s="20">
        <f>Model!$W$25*((drdp!D161+drdp!M161)*DECR!$B161+(drdp!G161+drdp!P161)*DECR!$C161+(drdp!J161+drdp!S161)*DECR!$D161)</f>
        <v>0</v>
      </c>
      <c r="H161" s="18">
        <f>Model!$W$25*((drdp!B161)*DECR!$B161+(drdp!E161)*DECR!$C161+(drdp!H161)*DECR!$D161)</f>
        <v>0</v>
      </c>
      <c r="I161" s="18">
        <f>Model!$W$25*((drdp!C161)*DECR!$B161+(drdp!F161)*DECR!$C161+(drdp!I161)*DECR!$D161)</f>
        <v>0</v>
      </c>
      <c r="J161" s="18">
        <f>Model!$W$25*((drdp!D161)*DECR!$B161+(drdp!G161)*DECR!$C161+(drdp!J161)*DECR!$D161)</f>
        <v>0</v>
      </c>
      <c r="K161" s="21">
        <f t="shared" si="34"/>
        <v>3.4120800613873628</v>
      </c>
      <c r="L161" s="21">
        <f t="shared" si="35"/>
        <v>4.8661349600508235</v>
      </c>
      <c r="M161" s="21">
        <f t="shared" si="36"/>
        <v>0</v>
      </c>
      <c r="N161" s="21">
        <f t="shared" si="37"/>
        <v>-4.0562459994458147</v>
      </c>
      <c r="O161" s="21">
        <f t="shared" si="38"/>
        <v>0</v>
      </c>
      <c r="P161" s="21">
        <f t="shared" si="39"/>
        <v>0</v>
      </c>
      <c r="Q161" s="19">
        <f t="shared" si="40"/>
        <v>3.4120800613873628</v>
      </c>
      <c r="R161" s="19">
        <f t="shared" si="41"/>
        <v>4.8661349600508235</v>
      </c>
      <c r="S161" s="19">
        <f t="shared" si="42"/>
        <v>0</v>
      </c>
      <c r="T161" s="19">
        <f t="shared" si="43"/>
        <v>-4.0562459994458147</v>
      </c>
      <c r="U161" s="19">
        <f t="shared" si="44"/>
        <v>0</v>
      </c>
      <c r="V161" s="19">
        <f t="shared" si="45"/>
        <v>0</v>
      </c>
    </row>
    <row r="162" spans="1:23" x14ac:dyDescent="0.25">
      <c r="A162" s="26">
        <f>Wellpath!E162</f>
        <v>0</v>
      </c>
      <c r="B162" s="22">
        <v>0</v>
      </c>
      <c r="C162" s="22">
        <v>0</v>
      </c>
      <c r="D162" s="22">
        <v>1</v>
      </c>
      <c r="E162" s="20">
        <f>Model!$W$25*((drdp!B162+drdp!K162)*DECR!$B162+(drdp!E162+drdp!N162)*DECR!$C162+(drdp!H162+drdp!Q162)*DECR!$D162)</f>
        <v>0</v>
      </c>
      <c r="F162" s="20">
        <f>Model!$W$25*((drdp!C162+drdp!L162)*DECR!$B162+(drdp!F162+drdp!O162)*DECR!$C162+(drdp!I162+drdp!R162)*DECR!$D162)</f>
        <v>0</v>
      </c>
      <c r="G162" s="20">
        <f>Model!$W$25*((drdp!D162+drdp!M162)*DECR!$B162+(drdp!G162+drdp!P162)*DECR!$C162+(drdp!J162+drdp!S162)*DECR!$D162)</f>
        <v>0</v>
      </c>
      <c r="H162" s="18">
        <f>Model!$W$25*((drdp!B162)*DECR!$B162+(drdp!E162)*DECR!$C162+(drdp!H162)*DECR!$D162)</f>
        <v>0</v>
      </c>
      <c r="I162" s="18">
        <f>Model!$W$25*((drdp!C162)*DECR!$B162+(drdp!F162)*DECR!$C162+(drdp!I162)*DECR!$D162)</f>
        <v>0</v>
      </c>
      <c r="J162" s="18">
        <f>Model!$W$25*((drdp!D162)*DECR!$B162+(drdp!G162)*DECR!$C162+(drdp!J162)*DECR!$D162)</f>
        <v>0</v>
      </c>
      <c r="K162" s="21">
        <f t="shared" si="34"/>
        <v>3.4120800613873628</v>
      </c>
      <c r="L162" s="21">
        <f t="shared" si="35"/>
        <v>4.8661349600508235</v>
      </c>
      <c r="M162" s="21">
        <f t="shared" si="36"/>
        <v>0</v>
      </c>
      <c r="N162" s="21">
        <f t="shared" si="37"/>
        <v>-4.0562459994458147</v>
      </c>
      <c r="O162" s="21">
        <f t="shared" si="38"/>
        <v>0</v>
      </c>
      <c r="P162" s="21">
        <f t="shared" si="39"/>
        <v>0</v>
      </c>
      <c r="Q162" s="19">
        <f t="shared" si="40"/>
        <v>3.4120800613873628</v>
      </c>
      <c r="R162" s="19">
        <f t="shared" si="41"/>
        <v>4.8661349600508235</v>
      </c>
      <c r="S162" s="19">
        <f t="shared" si="42"/>
        <v>0</v>
      </c>
      <c r="T162" s="19">
        <f t="shared" si="43"/>
        <v>-4.0562459994458147</v>
      </c>
      <c r="U162" s="19">
        <f t="shared" si="44"/>
        <v>0</v>
      </c>
      <c r="V162" s="19">
        <f t="shared" si="45"/>
        <v>0</v>
      </c>
    </row>
    <row r="163" spans="1:23" x14ac:dyDescent="0.25">
      <c r="A163" s="26">
        <f>Wellpath!E163</f>
        <v>0</v>
      </c>
      <c r="B163" s="22">
        <v>0</v>
      </c>
      <c r="C163" s="22">
        <v>0</v>
      </c>
      <c r="D163" s="22">
        <v>1</v>
      </c>
      <c r="E163" s="20">
        <f>Model!$W$25*((drdp!B163+drdp!K163)*DECR!$B163+(drdp!E163+drdp!N163)*DECR!$C163+(drdp!H163+drdp!Q163)*DECR!$D163)</f>
        <v>0</v>
      </c>
      <c r="F163" s="20">
        <f>Model!$W$25*((drdp!C163+drdp!L163)*DECR!$B163+(drdp!F163+drdp!O163)*DECR!$C163+(drdp!I163+drdp!R163)*DECR!$D163)</f>
        <v>0</v>
      </c>
      <c r="G163" s="20">
        <f>Model!$W$25*((drdp!D163+drdp!M163)*DECR!$B163+(drdp!G163+drdp!P163)*DECR!$C163+(drdp!J163+drdp!S163)*DECR!$D163)</f>
        <v>0</v>
      </c>
      <c r="H163" s="18">
        <f>Model!$W$25*((drdp!B163)*DECR!$B163+(drdp!E163)*DECR!$C163+(drdp!H163)*DECR!$D163)</f>
        <v>0</v>
      </c>
      <c r="I163" s="18">
        <f>Model!$W$25*((drdp!C163)*DECR!$B163+(drdp!F163)*DECR!$C163+(drdp!I163)*DECR!$D163)</f>
        <v>0</v>
      </c>
      <c r="J163" s="18">
        <f>Model!$W$25*((drdp!D163)*DECR!$B163+(drdp!G163)*DECR!$C163+(drdp!J163)*DECR!$D163)</f>
        <v>0</v>
      </c>
      <c r="K163" s="21">
        <f t="shared" si="34"/>
        <v>3.4120800613873628</v>
      </c>
      <c r="L163" s="21">
        <f t="shared" si="35"/>
        <v>4.8661349600508235</v>
      </c>
      <c r="M163" s="21">
        <f t="shared" si="36"/>
        <v>0</v>
      </c>
      <c r="N163" s="21">
        <f t="shared" si="37"/>
        <v>-4.0562459994458147</v>
      </c>
      <c r="O163" s="21">
        <f t="shared" si="38"/>
        <v>0</v>
      </c>
      <c r="P163" s="21">
        <f t="shared" si="39"/>
        <v>0</v>
      </c>
      <c r="Q163" s="19">
        <f t="shared" si="40"/>
        <v>3.4120800613873628</v>
      </c>
      <c r="R163" s="19">
        <f t="shared" si="41"/>
        <v>4.8661349600508235</v>
      </c>
      <c r="S163" s="19">
        <f t="shared" si="42"/>
        <v>0</v>
      </c>
      <c r="T163" s="19">
        <f t="shared" si="43"/>
        <v>-4.0562459994458147</v>
      </c>
      <c r="U163" s="19">
        <f t="shared" si="44"/>
        <v>0</v>
      </c>
      <c r="V163" s="19">
        <f t="shared" si="45"/>
        <v>0</v>
      </c>
    </row>
    <row r="164" spans="1:23" x14ac:dyDescent="0.25">
      <c r="A164" s="26">
        <f>Wellpath!E164</f>
        <v>0</v>
      </c>
      <c r="B164" s="22">
        <v>0</v>
      </c>
      <c r="C164" s="22">
        <v>0</v>
      </c>
      <c r="D164" s="22">
        <v>1</v>
      </c>
      <c r="E164" s="20">
        <f>Model!$W$25*((drdp!B164+drdp!K164)*DECR!$B164+(drdp!E164+drdp!N164)*DECR!$C164+(drdp!H164+drdp!Q164)*DECR!$D164)</f>
        <v>0</v>
      </c>
      <c r="F164" s="20">
        <f>Model!$W$25*((drdp!C164+drdp!L164)*DECR!$B164+(drdp!F164+drdp!O164)*DECR!$C164+(drdp!I164+drdp!R164)*DECR!$D164)</f>
        <v>0</v>
      </c>
      <c r="G164" s="20">
        <f>Model!$W$25*((drdp!D164+drdp!M164)*DECR!$B164+(drdp!G164+drdp!P164)*DECR!$C164+(drdp!J164+drdp!S164)*DECR!$D164)</f>
        <v>0</v>
      </c>
      <c r="H164" s="18">
        <f>Model!$W$25*((drdp!B164)*DECR!$B164+(drdp!E164)*DECR!$C164+(drdp!H164)*DECR!$D164)</f>
        <v>0</v>
      </c>
      <c r="I164" s="18">
        <f>Model!$W$25*((drdp!C164)*DECR!$B164+(drdp!F164)*DECR!$C164+(drdp!I164)*DECR!$D164)</f>
        <v>0</v>
      </c>
      <c r="J164" s="18">
        <f>Model!$W$25*((drdp!D164)*DECR!$B164+(drdp!G164)*DECR!$C164+(drdp!J164)*DECR!$D164)</f>
        <v>0</v>
      </c>
      <c r="K164" s="21">
        <f t="shared" si="34"/>
        <v>3.4120800613873628</v>
      </c>
      <c r="L164" s="21">
        <f t="shared" si="35"/>
        <v>4.8661349600508235</v>
      </c>
      <c r="M164" s="21">
        <f t="shared" si="36"/>
        <v>0</v>
      </c>
      <c r="N164" s="21">
        <f t="shared" si="37"/>
        <v>-4.0562459994458147</v>
      </c>
      <c r="O164" s="21">
        <f t="shared" si="38"/>
        <v>0</v>
      </c>
      <c r="P164" s="21">
        <f t="shared" si="39"/>
        <v>0</v>
      </c>
      <c r="Q164" s="19">
        <f t="shared" si="40"/>
        <v>3.4120800613873628</v>
      </c>
      <c r="R164" s="19">
        <f t="shared" si="41"/>
        <v>4.8661349600508235</v>
      </c>
      <c r="S164" s="19">
        <f t="shared" si="42"/>
        <v>0</v>
      </c>
      <c r="T164" s="19">
        <f t="shared" si="43"/>
        <v>-4.0562459994458147</v>
      </c>
      <c r="U164" s="19">
        <f t="shared" si="44"/>
        <v>0</v>
      </c>
      <c r="V164" s="19">
        <f t="shared" si="45"/>
        <v>0</v>
      </c>
    </row>
    <row r="165" spans="1:23" x14ac:dyDescent="0.25">
      <c r="A165" s="26">
        <f>Wellpath!E165</f>
        <v>0</v>
      </c>
      <c r="B165" s="22">
        <v>0</v>
      </c>
      <c r="C165" s="22">
        <v>0</v>
      </c>
      <c r="D165" s="22">
        <v>1</v>
      </c>
      <c r="E165" s="20">
        <f>Model!$W$25*((drdp!B165+drdp!K165)*DECR!$B165+(drdp!E165+drdp!N165)*DECR!$C165+(drdp!H165+drdp!Q165)*DECR!$D165)</f>
        <v>0</v>
      </c>
      <c r="F165" s="20">
        <f>Model!$W$25*((drdp!C165+drdp!L165)*DECR!$B165+(drdp!F165+drdp!O165)*DECR!$C165+(drdp!I165+drdp!R165)*DECR!$D165)</f>
        <v>0</v>
      </c>
      <c r="G165" s="20">
        <f>Model!$W$25*((drdp!D165+drdp!M165)*DECR!$B165+(drdp!G165+drdp!P165)*DECR!$C165+(drdp!J165+drdp!S165)*DECR!$D165)</f>
        <v>0</v>
      </c>
      <c r="H165" s="18">
        <f>Model!$W$25*((drdp!B165)*DECR!$B165+(drdp!E165)*DECR!$C165+(drdp!H165)*DECR!$D165)</f>
        <v>0</v>
      </c>
      <c r="I165" s="18">
        <f>Model!$W$25*((drdp!C165)*DECR!$B165+(drdp!F165)*DECR!$C165+(drdp!I165)*DECR!$D165)</f>
        <v>0</v>
      </c>
      <c r="J165" s="18">
        <f>Model!$W$25*((drdp!D165)*DECR!$B165+(drdp!G165)*DECR!$C165+(drdp!J165)*DECR!$D165)</f>
        <v>0</v>
      </c>
      <c r="K165" s="21">
        <f t="shared" si="34"/>
        <v>3.4120800613873628</v>
      </c>
      <c r="L165" s="21">
        <f t="shared" si="35"/>
        <v>4.8661349600508235</v>
      </c>
      <c r="M165" s="21">
        <f t="shared" si="36"/>
        <v>0</v>
      </c>
      <c r="N165" s="21">
        <f t="shared" si="37"/>
        <v>-4.0562459994458147</v>
      </c>
      <c r="O165" s="21">
        <f t="shared" si="38"/>
        <v>0</v>
      </c>
      <c r="P165" s="21">
        <f t="shared" si="39"/>
        <v>0</v>
      </c>
      <c r="Q165" s="19">
        <f t="shared" si="40"/>
        <v>3.4120800613873628</v>
      </c>
      <c r="R165" s="19">
        <f t="shared" si="41"/>
        <v>4.8661349600508235</v>
      </c>
      <c r="S165" s="19">
        <f t="shared" si="42"/>
        <v>0</v>
      </c>
      <c r="T165" s="19">
        <f t="shared" si="43"/>
        <v>-4.0562459994458147</v>
      </c>
      <c r="U165" s="19">
        <f t="shared" si="44"/>
        <v>0</v>
      </c>
      <c r="V165" s="19">
        <f t="shared" si="45"/>
        <v>0</v>
      </c>
    </row>
    <row r="166" spans="1:23" x14ac:dyDescent="0.25">
      <c r="A166" s="26">
        <f>Wellpath!E166</f>
        <v>0</v>
      </c>
      <c r="B166" s="22">
        <v>0</v>
      </c>
      <c r="C166" s="22">
        <v>0</v>
      </c>
      <c r="D166" s="22">
        <v>1</v>
      </c>
      <c r="E166" s="20">
        <f>Model!$W$25*((drdp!B166+drdp!K166)*DECR!$B166+(drdp!E166+drdp!N166)*DECR!$C166+(drdp!H166+drdp!Q166)*DECR!$D166)</f>
        <v>0</v>
      </c>
      <c r="F166" s="20">
        <f>Model!$W$25*((drdp!C166+drdp!L166)*DECR!$B166+(drdp!F166+drdp!O166)*DECR!$C166+(drdp!I166+drdp!R166)*DECR!$D166)</f>
        <v>0</v>
      </c>
      <c r="G166" s="20">
        <f>Model!$W$25*((drdp!D166+drdp!M166)*DECR!$B166+(drdp!G166+drdp!P166)*DECR!$C166+(drdp!J166+drdp!S166)*DECR!$D166)</f>
        <v>0</v>
      </c>
      <c r="H166" s="18">
        <f>Model!$W$25*((drdp!B166)*DECR!$B166+(drdp!E166)*DECR!$C166+(drdp!H166)*DECR!$D166)</f>
        <v>0</v>
      </c>
      <c r="I166" s="18">
        <f>Model!$W$25*((drdp!C166)*DECR!$B166+(drdp!F166)*DECR!$C166+(drdp!I166)*DECR!$D166)</f>
        <v>0</v>
      </c>
      <c r="J166" s="18">
        <f>Model!$W$25*((drdp!D166)*DECR!$B166+(drdp!G166)*DECR!$C166+(drdp!J166)*DECR!$D166)</f>
        <v>0</v>
      </c>
      <c r="K166" s="21">
        <f t="shared" si="34"/>
        <v>3.4120800613873628</v>
      </c>
      <c r="L166" s="21">
        <f t="shared" si="35"/>
        <v>4.8661349600508235</v>
      </c>
      <c r="M166" s="21">
        <f t="shared" si="36"/>
        <v>0</v>
      </c>
      <c r="N166" s="21">
        <f t="shared" si="37"/>
        <v>-4.0562459994458147</v>
      </c>
      <c r="O166" s="21">
        <f t="shared" si="38"/>
        <v>0</v>
      </c>
      <c r="P166" s="21">
        <f t="shared" si="39"/>
        <v>0</v>
      </c>
      <c r="Q166" s="19">
        <f t="shared" si="40"/>
        <v>3.4120800613873628</v>
      </c>
      <c r="R166" s="19">
        <f t="shared" si="41"/>
        <v>4.8661349600508235</v>
      </c>
      <c r="S166" s="19">
        <f t="shared" si="42"/>
        <v>0</v>
      </c>
      <c r="T166" s="19">
        <f t="shared" si="43"/>
        <v>-4.0562459994458147</v>
      </c>
      <c r="U166" s="19">
        <f t="shared" si="44"/>
        <v>0</v>
      </c>
      <c r="V166" s="19">
        <f t="shared" si="45"/>
        <v>0</v>
      </c>
    </row>
    <row r="167" spans="1:23" x14ac:dyDescent="0.25">
      <c r="A167" s="26">
        <f>Wellpath!E167</f>
        <v>0</v>
      </c>
      <c r="B167" s="22">
        <v>0</v>
      </c>
      <c r="C167" s="22">
        <v>0</v>
      </c>
      <c r="D167" s="22">
        <v>1</v>
      </c>
      <c r="E167" s="20">
        <f>Model!$W$25*((drdp!B167+drdp!K167)*DECR!$B167+(drdp!E167+drdp!N167)*DECR!$C167+(drdp!H167+drdp!Q167)*DECR!$D167)</f>
        <v>0</v>
      </c>
      <c r="F167" s="20">
        <f>Model!$W$25*((drdp!C167+drdp!L167)*DECR!$B167+(drdp!F167+drdp!O167)*DECR!$C167+(drdp!I167+drdp!R167)*DECR!$D167)</f>
        <v>0</v>
      </c>
      <c r="G167" s="20">
        <f>Model!$W$25*((drdp!D167+drdp!M167)*DECR!$B167+(drdp!G167+drdp!P167)*DECR!$C167+(drdp!J167+drdp!S167)*DECR!$D167)</f>
        <v>0</v>
      </c>
      <c r="H167" s="18">
        <f>Model!$W$25*((drdp!B167)*DECR!$B167+(drdp!E167)*DECR!$C167+(drdp!H167)*DECR!$D167)</f>
        <v>0</v>
      </c>
      <c r="I167" s="18">
        <f>Model!$W$25*((drdp!C167)*DECR!$B167+(drdp!F167)*DECR!$C167+(drdp!I167)*DECR!$D167)</f>
        <v>0</v>
      </c>
      <c r="J167" s="18">
        <f>Model!$W$25*((drdp!D167)*DECR!$B167+(drdp!G167)*DECR!$C167+(drdp!J167)*DECR!$D167)</f>
        <v>0</v>
      </c>
      <c r="K167" s="21">
        <f t="shared" si="34"/>
        <v>3.4120800613873628</v>
      </c>
      <c r="L167" s="21">
        <f t="shared" si="35"/>
        <v>4.8661349600508235</v>
      </c>
      <c r="M167" s="21">
        <f t="shared" si="36"/>
        <v>0</v>
      </c>
      <c r="N167" s="21">
        <f t="shared" si="37"/>
        <v>-4.0562459994458147</v>
      </c>
      <c r="O167" s="21">
        <f t="shared" si="38"/>
        <v>0</v>
      </c>
      <c r="P167" s="21">
        <f t="shared" si="39"/>
        <v>0</v>
      </c>
      <c r="Q167" s="19">
        <f t="shared" si="40"/>
        <v>3.4120800613873628</v>
      </c>
      <c r="R167" s="19">
        <f t="shared" si="41"/>
        <v>4.8661349600508235</v>
      </c>
      <c r="S167" s="19">
        <f t="shared" si="42"/>
        <v>0</v>
      </c>
      <c r="T167" s="19">
        <f t="shared" si="43"/>
        <v>-4.0562459994458147</v>
      </c>
      <c r="U167" s="19">
        <f t="shared" si="44"/>
        <v>0</v>
      </c>
      <c r="V167" s="19">
        <f t="shared" si="45"/>
        <v>0</v>
      </c>
    </row>
    <row r="168" spans="1:23" x14ac:dyDescent="0.25">
      <c r="A168" s="26">
        <f>Wellpath!E168</f>
        <v>0</v>
      </c>
      <c r="B168" s="22">
        <v>0</v>
      </c>
      <c r="C168" s="22">
        <v>0</v>
      </c>
      <c r="D168" s="22">
        <v>1</v>
      </c>
      <c r="E168" s="20">
        <f>Model!$W$25*((drdp!B168+drdp!K168)*DECR!$B168+(drdp!E168+drdp!N168)*DECR!$C168+(drdp!H168+drdp!Q168)*DECR!$D168)</f>
        <v>0</v>
      </c>
      <c r="F168" s="20">
        <f>Model!$W$25*((drdp!C168+drdp!L168)*DECR!$B168+(drdp!F168+drdp!O168)*DECR!$C168+(drdp!I168+drdp!R168)*DECR!$D168)</f>
        <v>0</v>
      </c>
      <c r="G168" s="20">
        <f>Model!$W$25*((drdp!D168+drdp!M168)*DECR!$B168+(drdp!G168+drdp!P168)*DECR!$C168+(drdp!J168+drdp!S168)*DECR!$D168)</f>
        <v>0</v>
      </c>
      <c r="H168" s="18">
        <f>Model!$W$25*((drdp!B168)*DECR!$B168+(drdp!E168)*DECR!$C168+(drdp!H168)*DECR!$D168)</f>
        <v>0</v>
      </c>
      <c r="I168" s="18">
        <f>Model!$W$25*((drdp!C168)*DECR!$B168+(drdp!F168)*DECR!$C168+(drdp!I168)*DECR!$D168)</f>
        <v>0</v>
      </c>
      <c r="J168" s="18">
        <f>Model!$W$25*((drdp!D168)*DECR!$B168+(drdp!G168)*DECR!$C168+(drdp!J168)*DECR!$D168)</f>
        <v>0</v>
      </c>
      <c r="K168" s="21">
        <f t="shared" si="34"/>
        <v>3.4120800613873628</v>
      </c>
      <c r="L168" s="21">
        <f t="shared" si="35"/>
        <v>4.8661349600508235</v>
      </c>
      <c r="M168" s="21">
        <f t="shared" si="36"/>
        <v>0</v>
      </c>
      <c r="N168" s="21">
        <f t="shared" si="37"/>
        <v>-4.0562459994458147</v>
      </c>
      <c r="O168" s="21">
        <f t="shared" si="38"/>
        <v>0</v>
      </c>
      <c r="P168" s="21">
        <f t="shared" si="39"/>
        <v>0</v>
      </c>
      <c r="Q168" s="19">
        <f t="shared" si="40"/>
        <v>3.4120800613873628</v>
      </c>
      <c r="R168" s="19">
        <f t="shared" si="41"/>
        <v>4.8661349600508235</v>
      </c>
      <c r="S168" s="19">
        <f t="shared" si="42"/>
        <v>0</v>
      </c>
      <c r="T168" s="19">
        <f t="shared" si="43"/>
        <v>-4.0562459994458147</v>
      </c>
      <c r="U168" s="19">
        <f t="shared" si="44"/>
        <v>0</v>
      </c>
      <c r="V168" s="19">
        <f t="shared" si="45"/>
        <v>0</v>
      </c>
    </row>
    <row r="169" spans="1:23" x14ac:dyDescent="0.25">
      <c r="A169" s="26">
        <f>Wellpath!E169</f>
        <v>0</v>
      </c>
      <c r="B169" s="22">
        <v>0</v>
      </c>
      <c r="C169" s="22">
        <v>0</v>
      </c>
      <c r="D169" s="22">
        <v>1</v>
      </c>
      <c r="E169" s="20">
        <f>Model!$W$25*((drdp!B169+drdp!K169)*DECR!$B169+(drdp!E169+drdp!N169)*DECR!$C169+(drdp!H169+drdp!Q169)*DECR!$D169)</f>
        <v>0</v>
      </c>
      <c r="F169" s="20">
        <f>Model!$W$25*((drdp!C169+drdp!L169)*DECR!$B169+(drdp!F169+drdp!O169)*DECR!$C169+(drdp!I169+drdp!R169)*DECR!$D169)</f>
        <v>0</v>
      </c>
      <c r="G169" s="20">
        <f>Model!$W$25*((drdp!D169+drdp!M169)*DECR!$B169+(drdp!G169+drdp!P169)*DECR!$C169+(drdp!J169+drdp!S169)*DECR!$D169)</f>
        <v>0</v>
      </c>
      <c r="H169" s="18">
        <f>Model!$W$25*((drdp!B169)*DECR!$B169+(drdp!E169)*DECR!$C169+(drdp!H169)*DECR!$D169)</f>
        <v>0</v>
      </c>
      <c r="I169" s="18">
        <f>Model!$W$25*((drdp!C169)*DECR!$B169+(drdp!F169)*DECR!$C169+(drdp!I169)*DECR!$D169)</f>
        <v>0</v>
      </c>
      <c r="J169" s="18">
        <f>Model!$W$25*((drdp!D169)*DECR!$B169+(drdp!G169)*DECR!$C169+(drdp!J169)*DECR!$D169)</f>
        <v>0</v>
      </c>
      <c r="K169" s="21">
        <f t="shared" si="34"/>
        <v>3.4120800613873628</v>
      </c>
      <c r="L169" s="21">
        <f t="shared" si="35"/>
        <v>4.8661349600508235</v>
      </c>
      <c r="M169" s="21">
        <f t="shared" si="36"/>
        <v>0</v>
      </c>
      <c r="N169" s="21">
        <f t="shared" si="37"/>
        <v>-4.0562459994458147</v>
      </c>
      <c r="O169" s="21">
        <f t="shared" si="38"/>
        <v>0</v>
      </c>
      <c r="P169" s="21">
        <f t="shared" si="39"/>
        <v>0</v>
      </c>
      <c r="Q169" s="19">
        <f t="shared" si="40"/>
        <v>3.4120800613873628</v>
      </c>
      <c r="R169" s="19">
        <f t="shared" si="41"/>
        <v>4.8661349600508235</v>
      </c>
      <c r="S169" s="19">
        <f t="shared" si="42"/>
        <v>0</v>
      </c>
      <c r="T169" s="19">
        <f t="shared" si="43"/>
        <v>-4.0562459994458147</v>
      </c>
      <c r="U169" s="19">
        <f t="shared" si="44"/>
        <v>0</v>
      </c>
      <c r="V169" s="19">
        <f t="shared" si="45"/>
        <v>0</v>
      </c>
    </row>
    <row r="170" spans="1:23" x14ac:dyDescent="0.25">
      <c r="A170" s="26">
        <f>Wellpath!E170</f>
        <v>0</v>
      </c>
      <c r="B170" s="22">
        <v>0</v>
      </c>
      <c r="C170" s="22">
        <v>0</v>
      </c>
      <c r="D170" s="22">
        <v>1</v>
      </c>
      <c r="E170" s="20">
        <f>Model!$W$25*((drdp!B170+drdp!K170)*DECR!$B170+(drdp!E170+drdp!N170)*DECR!$C170+(drdp!H170+drdp!Q170)*DECR!$D170)</f>
        <v>0</v>
      </c>
      <c r="F170" s="20">
        <f>Model!$W$25*((drdp!C170+drdp!L170)*DECR!$B170+(drdp!F170+drdp!O170)*DECR!$C170+(drdp!I170+drdp!R170)*DECR!$D170)</f>
        <v>0</v>
      </c>
      <c r="G170" s="20">
        <f>Model!$W$25*((drdp!D170+drdp!M170)*DECR!$B170+(drdp!G170+drdp!P170)*DECR!$C170+(drdp!J170+drdp!S170)*DECR!$D170)</f>
        <v>0</v>
      </c>
      <c r="H170" s="18">
        <f>Model!$W$25*((drdp!B170)*DECR!$B170+(drdp!E170)*DECR!$C170+(drdp!H170)*DECR!$D170)</f>
        <v>0</v>
      </c>
      <c r="I170" s="18">
        <f>Model!$W$25*((drdp!C170)*DECR!$B170+(drdp!F170)*DECR!$C170+(drdp!I170)*DECR!$D170)</f>
        <v>0</v>
      </c>
      <c r="J170" s="18">
        <f>Model!$W$25*((drdp!D170)*DECR!$B170+(drdp!G170)*DECR!$C170+(drdp!J170)*DECR!$D170)</f>
        <v>0</v>
      </c>
      <c r="K170" s="21">
        <f t="shared" si="34"/>
        <v>3.4120800613873628</v>
      </c>
      <c r="L170" s="21">
        <f t="shared" si="35"/>
        <v>4.8661349600508235</v>
      </c>
      <c r="M170" s="21">
        <f t="shared" si="36"/>
        <v>0</v>
      </c>
      <c r="N170" s="21">
        <f t="shared" si="37"/>
        <v>-4.0562459994458147</v>
      </c>
      <c r="O170" s="21">
        <f t="shared" si="38"/>
        <v>0</v>
      </c>
      <c r="P170" s="21">
        <f t="shared" si="39"/>
        <v>0</v>
      </c>
      <c r="Q170" s="19">
        <f t="shared" si="40"/>
        <v>3.4120800613873628</v>
      </c>
      <c r="R170" s="19">
        <f t="shared" si="41"/>
        <v>4.8661349600508235</v>
      </c>
      <c r="S170" s="19">
        <f t="shared" si="42"/>
        <v>0</v>
      </c>
      <c r="T170" s="19">
        <f t="shared" si="43"/>
        <v>-4.0562459994458147</v>
      </c>
      <c r="U170" s="19">
        <f t="shared" si="44"/>
        <v>0</v>
      </c>
      <c r="V170" s="19">
        <f t="shared" si="45"/>
        <v>0</v>
      </c>
    </row>
    <row r="171" spans="1:23" x14ac:dyDescent="0.25">
      <c r="A171" s="26">
        <f>Wellpath!E171</f>
        <v>0</v>
      </c>
      <c r="B171" s="22">
        <v>0</v>
      </c>
      <c r="C171" s="22">
        <v>0</v>
      </c>
      <c r="D171" s="22">
        <v>1</v>
      </c>
      <c r="E171" s="20">
        <f>Model!$W$25*((drdp!B171+drdp!K171)*DECR!$B171+(drdp!E171+drdp!N171)*DECR!$C171+(drdp!H171+drdp!Q171)*DECR!$D171)</f>
        <v>0</v>
      </c>
      <c r="F171" s="20">
        <f>Model!$W$25*((drdp!C171+drdp!L171)*DECR!$B171+(drdp!F171+drdp!O171)*DECR!$C171+(drdp!I171+drdp!R171)*DECR!$D171)</f>
        <v>0</v>
      </c>
      <c r="G171" s="20">
        <f>Model!$W$25*((drdp!D171+drdp!M171)*DECR!$B171+(drdp!G171+drdp!P171)*DECR!$C171+(drdp!J171+drdp!S171)*DECR!$D171)</f>
        <v>0</v>
      </c>
      <c r="H171" s="18">
        <f>Model!$W$25*((drdp!B171)*DECR!$B171+(drdp!E171)*DECR!$C171+(drdp!H171)*DECR!$D171)</f>
        <v>0</v>
      </c>
      <c r="I171" s="18">
        <f>Model!$W$25*((drdp!C171)*DECR!$B171+(drdp!F171)*DECR!$C171+(drdp!I171)*DECR!$D171)</f>
        <v>0</v>
      </c>
      <c r="J171" s="18">
        <f>Model!$W$25*((drdp!D171)*DECR!$B171+(drdp!G171)*DECR!$C171+(drdp!J171)*DECR!$D171)</f>
        <v>0</v>
      </c>
      <c r="K171" s="21">
        <f t="shared" si="34"/>
        <v>3.4120800613873628</v>
      </c>
      <c r="L171" s="21">
        <f t="shared" si="35"/>
        <v>4.8661349600508235</v>
      </c>
      <c r="M171" s="21">
        <f t="shared" si="36"/>
        <v>0</v>
      </c>
      <c r="N171" s="21">
        <f t="shared" si="37"/>
        <v>-4.0562459994458147</v>
      </c>
      <c r="O171" s="21">
        <f t="shared" si="38"/>
        <v>0</v>
      </c>
      <c r="P171" s="21">
        <f t="shared" si="39"/>
        <v>0</v>
      </c>
      <c r="Q171" s="19">
        <f t="shared" si="40"/>
        <v>3.4120800613873628</v>
      </c>
      <c r="R171" s="19">
        <f t="shared" si="41"/>
        <v>4.8661349600508235</v>
      </c>
      <c r="S171" s="19">
        <f t="shared" si="42"/>
        <v>0</v>
      </c>
      <c r="T171" s="19">
        <f t="shared" si="43"/>
        <v>-4.0562459994458147</v>
      </c>
      <c r="U171" s="19">
        <f t="shared" si="44"/>
        <v>0</v>
      </c>
      <c r="V171" s="19">
        <f t="shared" si="45"/>
        <v>0</v>
      </c>
    </row>
    <row r="172" spans="1:23" x14ac:dyDescent="0.25">
      <c r="A172" s="26">
        <f>Wellpath!E172</f>
        <v>0</v>
      </c>
      <c r="B172" s="22">
        <v>0</v>
      </c>
      <c r="C172" s="22">
        <v>0</v>
      </c>
      <c r="D172" s="22">
        <v>1</v>
      </c>
      <c r="E172" s="20">
        <f>Model!$W$25*((drdp!B172+drdp!K172)*DECR!$B172+(drdp!E172+drdp!N172)*DECR!$C172+(drdp!H172+drdp!Q172)*DECR!$D172)</f>
        <v>0</v>
      </c>
      <c r="F172" s="20">
        <f>Model!$W$25*((drdp!C172+drdp!L172)*DECR!$B172+(drdp!F172+drdp!O172)*DECR!$C172+(drdp!I172+drdp!R172)*DECR!$D172)</f>
        <v>0</v>
      </c>
      <c r="G172" s="20">
        <f>Model!$W$25*((drdp!D172+drdp!M172)*DECR!$B172+(drdp!G172+drdp!P172)*DECR!$C172+(drdp!J172+drdp!S172)*DECR!$D172)</f>
        <v>0</v>
      </c>
      <c r="H172" s="18">
        <f>Model!$W$25*((drdp!B172)*DECR!$B172+(drdp!E172)*DECR!$C172+(drdp!H172)*DECR!$D172)</f>
        <v>0</v>
      </c>
      <c r="I172" s="18">
        <f>Model!$W$25*((drdp!C172)*DECR!$B172+(drdp!F172)*DECR!$C172+(drdp!I172)*DECR!$D172)</f>
        <v>0</v>
      </c>
      <c r="J172" s="18">
        <f>Model!$W$25*((drdp!D172)*DECR!$B172+(drdp!G172)*DECR!$C172+(drdp!J172)*DECR!$D172)</f>
        <v>0</v>
      </c>
      <c r="K172" s="21">
        <f t="shared" si="34"/>
        <v>3.4120800613873628</v>
      </c>
      <c r="L172" s="21">
        <f t="shared" si="35"/>
        <v>4.8661349600508235</v>
      </c>
      <c r="M172" s="21">
        <f t="shared" si="36"/>
        <v>0</v>
      </c>
      <c r="N172" s="21">
        <f t="shared" si="37"/>
        <v>-4.0562459994458147</v>
      </c>
      <c r="O172" s="21">
        <f t="shared" si="38"/>
        <v>0</v>
      </c>
      <c r="P172" s="21">
        <f t="shared" si="39"/>
        <v>0</v>
      </c>
      <c r="Q172" s="19">
        <f t="shared" si="40"/>
        <v>3.4120800613873628</v>
      </c>
      <c r="R172" s="19">
        <f t="shared" si="41"/>
        <v>4.8661349600508235</v>
      </c>
      <c r="S172" s="19">
        <f t="shared" si="42"/>
        <v>0</v>
      </c>
      <c r="T172" s="19">
        <f t="shared" si="43"/>
        <v>-4.0562459994458147</v>
      </c>
      <c r="U172" s="19">
        <f t="shared" si="44"/>
        <v>0</v>
      </c>
      <c r="V172" s="19">
        <f t="shared" si="45"/>
        <v>0</v>
      </c>
    </row>
    <row r="173" spans="1:23" x14ac:dyDescent="0.25">
      <c r="A173" s="26">
        <f>Wellpath!E173</f>
        <v>0</v>
      </c>
      <c r="B173" s="22">
        <v>0</v>
      </c>
      <c r="C173" s="22">
        <v>0</v>
      </c>
      <c r="D173" s="22">
        <v>1</v>
      </c>
      <c r="E173" s="20">
        <f>Model!$W$25*((drdp!B173+drdp!K173)*DECR!$B173+(drdp!E173+drdp!N173)*DECR!$C173+(drdp!H173+drdp!Q173)*DECR!$D173)</f>
        <v>0</v>
      </c>
      <c r="F173" s="20">
        <f>Model!$W$25*((drdp!C173+drdp!L173)*DECR!$B173+(drdp!F173+drdp!O173)*DECR!$C173+(drdp!I173+drdp!R173)*DECR!$D173)</f>
        <v>0</v>
      </c>
      <c r="G173" s="20">
        <f>Model!$W$25*((drdp!D173+drdp!M173)*DECR!$B173+(drdp!G173+drdp!P173)*DECR!$C173+(drdp!J173+drdp!S173)*DECR!$D173)</f>
        <v>0</v>
      </c>
      <c r="H173" s="18">
        <f>Model!$W$25*((drdp!B173)*DECR!$B173+(drdp!E173)*DECR!$C173+(drdp!H173)*DECR!$D173)</f>
        <v>0</v>
      </c>
      <c r="I173" s="18">
        <f>Model!$W$25*((drdp!C173)*DECR!$B173+(drdp!F173)*DECR!$C173+(drdp!I173)*DECR!$D173)</f>
        <v>0</v>
      </c>
      <c r="J173" s="18">
        <f>Model!$W$25*((drdp!D173)*DECR!$B173+(drdp!G173)*DECR!$C173+(drdp!J173)*DECR!$D173)</f>
        <v>0</v>
      </c>
      <c r="K173" s="21">
        <f t="shared" si="34"/>
        <v>3.4120800613873628</v>
      </c>
      <c r="L173" s="21">
        <f t="shared" si="35"/>
        <v>4.8661349600508235</v>
      </c>
      <c r="M173" s="21">
        <f t="shared" si="36"/>
        <v>0</v>
      </c>
      <c r="N173" s="21">
        <f t="shared" si="37"/>
        <v>-4.0562459994458147</v>
      </c>
      <c r="O173" s="21">
        <f t="shared" si="38"/>
        <v>0</v>
      </c>
      <c r="P173" s="21">
        <f t="shared" si="39"/>
        <v>0</v>
      </c>
      <c r="Q173" s="19">
        <f t="shared" si="40"/>
        <v>3.4120800613873628</v>
      </c>
      <c r="R173" s="19">
        <f t="shared" si="41"/>
        <v>4.8661349600508235</v>
      </c>
      <c r="S173" s="19">
        <f t="shared" si="42"/>
        <v>0</v>
      </c>
      <c r="T173" s="19">
        <f t="shared" si="43"/>
        <v>-4.0562459994458147</v>
      </c>
      <c r="U173" s="19">
        <f t="shared" si="44"/>
        <v>0</v>
      </c>
      <c r="V173" s="19">
        <f t="shared" si="45"/>
        <v>0</v>
      </c>
      <c r="W173" s="10" t="s">
        <v>62</v>
      </c>
    </row>
    <row r="174" spans="1:23" x14ac:dyDescent="0.25">
      <c r="A174" s="26">
        <f>Wellpath!E174</f>
        <v>0</v>
      </c>
      <c r="B174" s="22">
        <v>0</v>
      </c>
      <c r="C174" s="22">
        <v>0</v>
      </c>
      <c r="D174" s="22">
        <v>1</v>
      </c>
      <c r="E174" s="20">
        <f>Model!$W$25*((drdp!B174+drdp!K174)*DECR!$B174+(drdp!E174+drdp!N174)*DECR!$C174+(drdp!H174+drdp!Q174)*DECR!$D174)</f>
        <v>0</v>
      </c>
      <c r="F174" s="20">
        <f>Model!$W$25*((drdp!C174+drdp!L174)*DECR!$B174+(drdp!F174+drdp!O174)*DECR!$C174+(drdp!I174+drdp!R174)*DECR!$D174)</f>
        <v>0</v>
      </c>
      <c r="G174" s="20">
        <f>Model!$W$25*((drdp!D174+drdp!M174)*DECR!$B174+(drdp!G174+drdp!P174)*DECR!$C174+(drdp!J174+drdp!S174)*DECR!$D174)</f>
        <v>0</v>
      </c>
      <c r="H174" s="18">
        <f>Model!$W$25*((drdp!B174)*DECR!$B174+(drdp!E174)*DECR!$C174+(drdp!H174)*DECR!$D174)</f>
        <v>0</v>
      </c>
      <c r="I174" s="18">
        <f>Model!$W$25*((drdp!C174)*DECR!$B174+(drdp!F174)*DECR!$C174+(drdp!I174)*DECR!$D174)</f>
        <v>0</v>
      </c>
      <c r="J174" s="18">
        <f>Model!$W$25*((drdp!D174)*DECR!$B174+(drdp!G174)*DECR!$C174+(drdp!J174)*DECR!$D174)</f>
        <v>0</v>
      </c>
      <c r="K174" s="21">
        <f t="shared" si="34"/>
        <v>3.4120800613873628</v>
      </c>
      <c r="L174" s="21">
        <f t="shared" si="35"/>
        <v>4.8661349600508235</v>
      </c>
      <c r="M174" s="21">
        <f t="shared" si="36"/>
        <v>0</v>
      </c>
      <c r="N174" s="21">
        <f t="shared" si="37"/>
        <v>-4.0562459994458147</v>
      </c>
      <c r="O174" s="21">
        <f t="shared" si="38"/>
        <v>0</v>
      </c>
      <c r="P174" s="21">
        <f t="shared" si="39"/>
        <v>0</v>
      </c>
      <c r="Q174" s="19">
        <f t="shared" si="40"/>
        <v>3.4120800613873628</v>
      </c>
      <c r="R174" s="19">
        <f t="shared" si="41"/>
        <v>4.8661349600508235</v>
      </c>
      <c r="S174" s="19">
        <f t="shared" si="42"/>
        <v>0</v>
      </c>
      <c r="T174" s="19">
        <f t="shared" si="43"/>
        <v>-4.0562459994458147</v>
      </c>
      <c r="U174" s="19">
        <f t="shared" si="44"/>
        <v>0</v>
      </c>
      <c r="V174" s="19">
        <f t="shared" si="45"/>
        <v>0</v>
      </c>
    </row>
    <row r="175" spans="1:23" x14ac:dyDescent="0.25">
      <c r="A175" s="26">
        <f>Wellpath!E175</f>
        <v>0</v>
      </c>
      <c r="B175" s="22">
        <v>0</v>
      </c>
      <c r="C175" s="22">
        <v>0</v>
      </c>
      <c r="D175" s="22">
        <v>1</v>
      </c>
      <c r="E175" s="20">
        <f>Model!$W$25*((drdp!B175+drdp!K175)*DECR!$B175+(drdp!E175+drdp!N175)*DECR!$C175+(drdp!H175+drdp!Q175)*DECR!$D175)</f>
        <v>0</v>
      </c>
      <c r="F175" s="20">
        <f>Model!$W$25*((drdp!C175+drdp!L175)*DECR!$B175+(drdp!F175+drdp!O175)*DECR!$C175+(drdp!I175+drdp!R175)*DECR!$D175)</f>
        <v>0</v>
      </c>
      <c r="G175" s="20">
        <f>Model!$W$25*((drdp!D175+drdp!M175)*DECR!$B175+(drdp!G175+drdp!P175)*DECR!$C175+(drdp!J175+drdp!S175)*DECR!$D175)</f>
        <v>0</v>
      </c>
      <c r="H175" s="18">
        <f>Model!$W$25*((drdp!B175)*DECR!$B175+(drdp!E175)*DECR!$C175+(drdp!H175)*DECR!$D175)</f>
        <v>0</v>
      </c>
      <c r="I175" s="18">
        <f>Model!$W$25*((drdp!C175)*DECR!$B175+(drdp!F175)*DECR!$C175+(drdp!I175)*DECR!$D175)</f>
        <v>0</v>
      </c>
      <c r="J175" s="18">
        <f>Model!$W$25*((drdp!D175)*DECR!$B175+(drdp!G175)*DECR!$C175+(drdp!J175)*DECR!$D175)</f>
        <v>0</v>
      </c>
      <c r="K175" s="21">
        <f t="shared" si="34"/>
        <v>3.4120800613873628</v>
      </c>
      <c r="L175" s="21">
        <f t="shared" si="35"/>
        <v>4.8661349600508235</v>
      </c>
      <c r="M175" s="21">
        <f t="shared" si="36"/>
        <v>0</v>
      </c>
      <c r="N175" s="21">
        <f t="shared" si="37"/>
        <v>-4.0562459994458147</v>
      </c>
      <c r="O175" s="21">
        <f t="shared" si="38"/>
        <v>0</v>
      </c>
      <c r="P175" s="21">
        <f t="shared" si="39"/>
        <v>0</v>
      </c>
      <c r="Q175" s="19">
        <f t="shared" si="40"/>
        <v>3.4120800613873628</v>
      </c>
      <c r="R175" s="19">
        <f t="shared" si="41"/>
        <v>4.8661349600508235</v>
      </c>
      <c r="S175" s="19">
        <f t="shared" si="42"/>
        <v>0</v>
      </c>
      <c r="T175" s="19">
        <f t="shared" si="43"/>
        <v>-4.0562459994458147</v>
      </c>
      <c r="U175" s="19">
        <f t="shared" si="44"/>
        <v>0</v>
      </c>
      <c r="V175" s="19">
        <f t="shared" si="45"/>
        <v>0</v>
      </c>
    </row>
    <row r="176" spans="1:23" x14ac:dyDescent="0.25">
      <c r="A176" s="26">
        <f>Wellpath!E176</f>
        <v>0</v>
      </c>
      <c r="B176" s="22">
        <v>0</v>
      </c>
      <c r="C176" s="22">
        <v>0</v>
      </c>
      <c r="D176" s="22">
        <v>1</v>
      </c>
      <c r="E176" s="20">
        <f>Model!$W$25*((drdp!B176+drdp!K176)*DECR!$B176+(drdp!E176+drdp!N176)*DECR!$C176+(drdp!H176+drdp!Q176)*DECR!$D176)</f>
        <v>0</v>
      </c>
      <c r="F176" s="20">
        <f>Model!$W$25*((drdp!C176+drdp!L176)*DECR!$B176+(drdp!F176+drdp!O176)*DECR!$C176+(drdp!I176+drdp!R176)*DECR!$D176)</f>
        <v>0</v>
      </c>
      <c r="G176" s="20">
        <f>Model!$W$25*((drdp!D176+drdp!M176)*DECR!$B176+(drdp!G176+drdp!P176)*DECR!$C176+(drdp!J176+drdp!S176)*DECR!$D176)</f>
        <v>0</v>
      </c>
      <c r="H176" s="18">
        <f>Model!$W$25*((drdp!B176)*DECR!$B176+(drdp!E176)*DECR!$C176+(drdp!H176)*DECR!$D176)</f>
        <v>0</v>
      </c>
      <c r="I176" s="18">
        <f>Model!$W$25*((drdp!C176)*DECR!$B176+(drdp!F176)*DECR!$C176+(drdp!I176)*DECR!$D176)</f>
        <v>0</v>
      </c>
      <c r="J176" s="18">
        <f>Model!$W$25*((drdp!D176)*DECR!$B176+(drdp!G176)*DECR!$C176+(drdp!J176)*DECR!$D176)</f>
        <v>0</v>
      </c>
      <c r="K176" s="21">
        <f t="shared" si="34"/>
        <v>3.4120800613873628</v>
      </c>
      <c r="L176" s="21">
        <f t="shared" si="35"/>
        <v>4.8661349600508235</v>
      </c>
      <c r="M176" s="21">
        <f t="shared" si="36"/>
        <v>0</v>
      </c>
      <c r="N176" s="21">
        <f t="shared" si="37"/>
        <v>-4.0562459994458147</v>
      </c>
      <c r="O176" s="21">
        <f t="shared" si="38"/>
        <v>0</v>
      </c>
      <c r="P176" s="21">
        <f t="shared" si="39"/>
        <v>0</v>
      </c>
      <c r="Q176" s="19">
        <f t="shared" si="40"/>
        <v>3.4120800613873628</v>
      </c>
      <c r="R176" s="19">
        <f t="shared" si="41"/>
        <v>4.8661349600508235</v>
      </c>
      <c r="S176" s="19">
        <f t="shared" si="42"/>
        <v>0</v>
      </c>
      <c r="T176" s="19">
        <f t="shared" si="43"/>
        <v>-4.0562459994458147</v>
      </c>
      <c r="U176" s="19">
        <f t="shared" si="44"/>
        <v>0</v>
      </c>
      <c r="V176" s="19">
        <f t="shared" si="45"/>
        <v>0</v>
      </c>
    </row>
    <row r="177" spans="1:22" x14ac:dyDescent="0.25">
      <c r="A177" s="26">
        <f>Wellpath!E177</f>
        <v>0</v>
      </c>
      <c r="B177" s="22">
        <v>0</v>
      </c>
      <c r="C177" s="22">
        <v>0</v>
      </c>
      <c r="D177" s="22">
        <v>1</v>
      </c>
      <c r="E177" s="20">
        <f>Model!$W$25*((drdp!B177+drdp!K177)*DECR!$B177+(drdp!E177+drdp!N177)*DECR!$C177+(drdp!H177+drdp!Q177)*DECR!$D177)</f>
        <v>0</v>
      </c>
      <c r="F177" s="20">
        <f>Model!$W$25*((drdp!C177+drdp!L177)*DECR!$B177+(drdp!F177+drdp!O177)*DECR!$C177+(drdp!I177+drdp!R177)*DECR!$D177)</f>
        <v>0</v>
      </c>
      <c r="G177" s="20">
        <f>Model!$W$25*((drdp!D177+drdp!M177)*DECR!$B177+(drdp!G177+drdp!P177)*DECR!$C177+(drdp!J177+drdp!S177)*DECR!$D177)</f>
        <v>0</v>
      </c>
      <c r="H177" s="18">
        <f>Model!$W$25*((drdp!B177)*DECR!$B177+(drdp!E177)*DECR!$C177+(drdp!H177)*DECR!$D177)</f>
        <v>0</v>
      </c>
      <c r="I177" s="18">
        <f>Model!$W$25*((drdp!C177)*DECR!$B177+(drdp!F177)*DECR!$C177+(drdp!I177)*DECR!$D177)</f>
        <v>0</v>
      </c>
      <c r="J177" s="18">
        <f>Model!$W$25*((drdp!D177)*DECR!$B177+(drdp!G177)*DECR!$C177+(drdp!J177)*DECR!$D177)</f>
        <v>0</v>
      </c>
      <c r="K177" s="21">
        <f t="shared" si="34"/>
        <v>3.4120800613873628</v>
      </c>
      <c r="L177" s="21">
        <f t="shared" si="35"/>
        <v>4.8661349600508235</v>
      </c>
      <c r="M177" s="21">
        <f t="shared" si="36"/>
        <v>0</v>
      </c>
      <c r="N177" s="21">
        <f t="shared" si="37"/>
        <v>-4.0562459994458147</v>
      </c>
      <c r="O177" s="21">
        <f t="shared" si="38"/>
        <v>0</v>
      </c>
      <c r="P177" s="21">
        <f t="shared" si="39"/>
        <v>0</v>
      </c>
      <c r="Q177" s="19">
        <f t="shared" si="40"/>
        <v>3.4120800613873628</v>
      </c>
      <c r="R177" s="19">
        <f t="shared" si="41"/>
        <v>4.8661349600508235</v>
      </c>
      <c r="S177" s="19">
        <f t="shared" si="42"/>
        <v>0</v>
      </c>
      <c r="T177" s="19">
        <f t="shared" si="43"/>
        <v>-4.0562459994458147</v>
      </c>
      <c r="U177" s="19">
        <f t="shared" si="44"/>
        <v>0</v>
      </c>
      <c r="V177" s="19">
        <f t="shared" si="45"/>
        <v>0</v>
      </c>
    </row>
    <row r="178" spans="1:22" x14ac:dyDescent="0.25">
      <c r="A178" s="26">
        <f>Wellpath!E178</f>
        <v>0</v>
      </c>
      <c r="B178" s="22">
        <v>0</v>
      </c>
      <c r="C178" s="22">
        <v>0</v>
      </c>
      <c r="D178" s="22">
        <v>1</v>
      </c>
      <c r="E178" s="20">
        <f>Model!$W$25*((drdp!B178+drdp!K178)*DECR!$B178+(drdp!E178+drdp!N178)*DECR!$C178+(drdp!H178+drdp!Q178)*DECR!$D178)</f>
        <v>0</v>
      </c>
      <c r="F178" s="20">
        <f>Model!$W$25*((drdp!C178+drdp!L178)*DECR!$B178+(drdp!F178+drdp!O178)*DECR!$C178+(drdp!I178+drdp!R178)*DECR!$D178)</f>
        <v>0</v>
      </c>
      <c r="G178" s="20">
        <f>Model!$W$25*((drdp!D178+drdp!M178)*DECR!$B178+(drdp!G178+drdp!P178)*DECR!$C178+(drdp!J178+drdp!S178)*DECR!$D178)</f>
        <v>0</v>
      </c>
      <c r="H178" s="18">
        <f>Model!$W$25*((drdp!B178)*DECR!$B178+(drdp!E178)*DECR!$C178+(drdp!H178)*DECR!$D178)</f>
        <v>0</v>
      </c>
      <c r="I178" s="18">
        <f>Model!$W$25*((drdp!C178)*DECR!$B178+(drdp!F178)*DECR!$C178+(drdp!I178)*DECR!$D178)</f>
        <v>0</v>
      </c>
      <c r="J178" s="18">
        <f>Model!$W$25*((drdp!D178)*DECR!$B178+(drdp!G178)*DECR!$C178+(drdp!J178)*DECR!$D178)</f>
        <v>0</v>
      </c>
      <c r="K178" s="21">
        <f t="shared" si="34"/>
        <v>3.4120800613873628</v>
      </c>
      <c r="L178" s="21">
        <f t="shared" si="35"/>
        <v>4.8661349600508235</v>
      </c>
      <c r="M178" s="21">
        <f t="shared" si="36"/>
        <v>0</v>
      </c>
      <c r="N178" s="21">
        <f t="shared" si="37"/>
        <v>-4.0562459994458147</v>
      </c>
      <c r="O178" s="21">
        <f t="shared" si="38"/>
        <v>0</v>
      </c>
      <c r="P178" s="21">
        <f t="shared" si="39"/>
        <v>0</v>
      </c>
      <c r="Q178" s="19">
        <f t="shared" si="40"/>
        <v>3.4120800613873628</v>
      </c>
      <c r="R178" s="19">
        <f t="shared" si="41"/>
        <v>4.8661349600508235</v>
      </c>
      <c r="S178" s="19">
        <f t="shared" si="42"/>
        <v>0</v>
      </c>
      <c r="T178" s="19">
        <f t="shared" si="43"/>
        <v>-4.0562459994458147</v>
      </c>
      <c r="U178" s="19">
        <f t="shared" si="44"/>
        <v>0</v>
      </c>
      <c r="V178" s="19">
        <f t="shared" si="45"/>
        <v>0</v>
      </c>
    </row>
    <row r="179" spans="1:22" x14ac:dyDescent="0.25">
      <c r="A179" s="26">
        <f>Wellpath!E179</f>
        <v>0</v>
      </c>
      <c r="B179" s="22">
        <v>0</v>
      </c>
      <c r="C179" s="22">
        <v>0</v>
      </c>
      <c r="D179" s="22">
        <v>1</v>
      </c>
      <c r="E179" s="20">
        <f>Model!$W$25*((drdp!B179+drdp!K179)*DECR!$B179+(drdp!E179+drdp!N179)*DECR!$C179+(drdp!H179+drdp!Q179)*DECR!$D179)</f>
        <v>0</v>
      </c>
      <c r="F179" s="20">
        <f>Model!$W$25*((drdp!C179+drdp!L179)*DECR!$B179+(drdp!F179+drdp!O179)*DECR!$C179+(drdp!I179+drdp!R179)*DECR!$D179)</f>
        <v>0</v>
      </c>
      <c r="G179" s="20">
        <f>Model!$W$25*((drdp!D179+drdp!M179)*DECR!$B179+(drdp!G179+drdp!P179)*DECR!$C179+(drdp!J179+drdp!S179)*DECR!$D179)</f>
        <v>0</v>
      </c>
      <c r="H179" s="18">
        <f>Model!$W$25*((drdp!B179)*DECR!$B179+(drdp!E179)*DECR!$C179+(drdp!H179)*DECR!$D179)</f>
        <v>0</v>
      </c>
      <c r="I179" s="18">
        <f>Model!$W$25*((drdp!C179)*DECR!$B179+(drdp!F179)*DECR!$C179+(drdp!I179)*DECR!$D179)</f>
        <v>0</v>
      </c>
      <c r="J179" s="18">
        <f>Model!$W$25*((drdp!D179)*DECR!$B179+(drdp!G179)*DECR!$C179+(drdp!J179)*DECR!$D179)</f>
        <v>0</v>
      </c>
      <c r="K179" s="21">
        <f t="shared" si="34"/>
        <v>3.4120800613873628</v>
      </c>
      <c r="L179" s="21">
        <f t="shared" si="35"/>
        <v>4.8661349600508235</v>
      </c>
      <c r="M179" s="21">
        <f t="shared" si="36"/>
        <v>0</v>
      </c>
      <c r="N179" s="21">
        <f t="shared" si="37"/>
        <v>-4.0562459994458147</v>
      </c>
      <c r="O179" s="21">
        <f t="shared" si="38"/>
        <v>0</v>
      </c>
      <c r="P179" s="21">
        <f t="shared" si="39"/>
        <v>0</v>
      </c>
      <c r="Q179" s="19">
        <f t="shared" si="40"/>
        <v>3.4120800613873628</v>
      </c>
      <c r="R179" s="19">
        <f t="shared" si="41"/>
        <v>4.8661349600508235</v>
      </c>
      <c r="S179" s="19">
        <f t="shared" si="42"/>
        <v>0</v>
      </c>
      <c r="T179" s="19">
        <f t="shared" si="43"/>
        <v>-4.0562459994458147</v>
      </c>
      <c r="U179" s="19">
        <f t="shared" si="44"/>
        <v>0</v>
      </c>
      <c r="V179" s="19">
        <f t="shared" si="45"/>
        <v>0</v>
      </c>
    </row>
    <row r="180" spans="1:22" x14ac:dyDescent="0.25">
      <c r="A180" s="26">
        <f>Wellpath!E180</f>
        <v>0</v>
      </c>
      <c r="B180" s="22">
        <v>0</v>
      </c>
      <c r="C180" s="22">
        <v>0</v>
      </c>
      <c r="D180" s="22">
        <v>1</v>
      </c>
      <c r="E180" s="20">
        <f>Model!$W$25*((drdp!B180+drdp!K180)*DECR!$B180+(drdp!E180+drdp!N180)*DECR!$C180+(drdp!H180+drdp!Q180)*DECR!$D180)</f>
        <v>0</v>
      </c>
      <c r="F180" s="20">
        <f>Model!$W$25*((drdp!C180+drdp!L180)*DECR!$B180+(drdp!F180+drdp!O180)*DECR!$C180+(drdp!I180+drdp!R180)*DECR!$D180)</f>
        <v>0</v>
      </c>
      <c r="G180" s="20">
        <f>Model!$W$25*((drdp!D180+drdp!M180)*DECR!$B180+(drdp!G180+drdp!P180)*DECR!$C180+(drdp!J180+drdp!S180)*DECR!$D180)</f>
        <v>0</v>
      </c>
      <c r="H180" s="18">
        <f>Model!$W$25*((drdp!B180)*DECR!$B180+(drdp!E180)*DECR!$C180+(drdp!H180)*DECR!$D180)</f>
        <v>0</v>
      </c>
      <c r="I180" s="18">
        <f>Model!$W$25*((drdp!C180)*DECR!$B180+(drdp!F180)*DECR!$C180+(drdp!I180)*DECR!$D180)</f>
        <v>0</v>
      </c>
      <c r="J180" s="18">
        <f>Model!$W$25*((drdp!D180)*DECR!$B180+(drdp!G180)*DECR!$C180+(drdp!J180)*DECR!$D180)</f>
        <v>0</v>
      </c>
      <c r="K180" s="21">
        <f t="shared" si="34"/>
        <v>3.4120800613873628</v>
      </c>
      <c r="L180" s="21">
        <f t="shared" si="35"/>
        <v>4.8661349600508235</v>
      </c>
      <c r="M180" s="21">
        <f t="shared" si="36"/>
        <v>0</v>
      </c>
      <c r="N180" s="21">
        <f t="shared" si="37"/>
        <v>-4.0562459994458147</v>
      </c>
      <c r="O180" s="21">
        <f t="shared" si="38"/>
        <v>0</v>
      </c>
      <c r="P180" s="21">
        <f t="shared" si="39"/>
        <v>0</v>
      </c>
      <c r="Q180" s="19">
        <f t="shared" si="40"/>
        <v>3.4120800613873628</v>
      </c>
      <c r="R180" s="19">
        <f t="shared" si="41"/>
        <v>4.8661349600508235</v>
      </c>
      <c r="S180" s="19">
        <f t="shared" si="42"/>
        <v>0</v>
      </c>
      <c r="T180" s="19">
        <f t="shared" si="43"/>
        <v>-4.0562459994458147</v>
      </c>
      <c r="U180" s="19">
        <f t="shared" si="44"/>
        <v>0</v>
      </c>
      <c r="V180" s="19">
        <f t="shared" si="45"/>
        <v>0</v>
      </c>
    </row>
    <row r="181" spans="1:22" x14ac:dyDescent="0.25">
      <c r="A181" s="26">
        <f>Wellpath!E181</f>
        <v>0</v>
      </c>
      <c r="B181" s="22">
        <v>0</v>
      </c>
      <c r="C181" s="22">
        <v>0</v>
      </c>
      <c r="D181" s="22">
        <v>1</v>
      </c>
      <c r="E181" s="20">
        <f>Model!$W$25*((drdp!B181+drdp!K181)*DECR!$B181+(drdp!E181+drdp!N181)*DECR!$C181+(drdp!H181+drdp!Q181)*DECR!$D181)</f>
        <v>0</v>
      </c>
      <c r="F181" s="20">
        <f>Model!$W$25*((drdp!C181+drdp!L181)*DECR!$B181+(drdp!F181+drdp!O181)*DECR!$C181+(drdp!I181+drdp!R181)*DECR!$D181)</f>
        <v>0</v>
      </c>
      <c r="G181" s="20">
        <f>Model!$W$25*((drdp!D181+drdp!M181)*DECR!$B181+(drdp!G181+drdp!P181)*DECR!$C181+(drdp!J181+drdp!S181)*DECR!$D181)</f>
        <v>0</v>
      </c>
      <c r="H181" s="18">
        <f>Model!$W$25*((drdp!B181)*DECR!$B181+(drdp!E181)*DECR!$C181+(drdp!H181)*DECR!$D181)</f>
        <v>0</v>
      </c>
      <c r="I181" s="18">
        <f>Model!$W$25*((drdp!C181)*DECR!$B181+(drdp!F181)*DECR!$C181+(drdp!I181)*DECR!$D181)</f>
        <v>0</v>
      </c>
      <c r="J181" s="18">
        <f>Model!$W$25*((drdp!D181)*DECR!$B181+(drdp!G181)*DECR!$C181+(drdp!J181)*DECR!$D181)</f>
        <v>0</v>
      </c>
      <c r="K181" s="21">
        <f t="shared" si="34"/>
        <v>3.4120800613873628</v>
      </c>
      <c r="L181" s="21">
        <f t="shared" si="35"/>
        <v>4.8661349600508235</v>
      </c>
      <c r="M181" s="21">
        <f t="shared" si="36"/>
        <v>0</v>
      </c>
      <c r="N181" s="21">
        <f t="shared" si="37"/>
        <v>-4.0562459994458147</v>
      </c>
      <c r="O181" s="21">
        <f t="shared" si="38"/>
        <v>0</v>
      </c>
      <c r="P181" s="21">
        <f t="shared" si="39"/>
        <v>0</v>
      </c>
      <c r="Q181" s="19">
        <f t="shared" si="40"/>
        <v>3.4120800613873628</v>
      </c>
      <c r="R181" s="19">
        <f t="shared" si="41"/>
        <v>4.8661349600508235</v>
      </c>
      <c r="S181" s="19">
        <f t="shared" si="42"/>
        <v>0</v>
      </c>
      <c r="T181" s="19">
        <f t="shared" si="43"/>
        <v>-4.0562459994458147</v>
      </c>
      <c r="U181" s="19">
        <f t="shared" si="44"/>
        <v>0</v>
      </c>
      <c r="V181" s="19">
        <f t="shared" si="45"/>
        <v>0</v>
      </c>
    </row>
    <row r="182" spans="1:22" x14ac:dyDescent="0.25">
      <c r="A182" s="26">
        <f>Wellpath!E182</f>
        <v>0</v>
      </c>
      <c r="B182" s="22">
        <v>0</v>
      </c>
      <c r="C182" s="22">
        <v>0</v>
      </c>
      <c r="D182" s="22">
        <v>1</v>
      </c>
      <c r="E182" s="20">
        <f>Model!$W$25*((drdp!B182+drdp!K182)*DECR!$B182+(drdp!E182+drdp!N182)*DECR!$C182+(drdp!H182+drdp!Q182)*DECR!$D182)</f>
        <v>0</v>
      </c>
      <c r="F182" s="20">
        <f>Model!$W$25*((drdp!C182+drdp!L182)*DECR!$B182+(drdp!F182+drdp!O182)*DECR!$C182+(drdp!I182+drdp!R182)*DECR!$D182)</f>
        <v>0</v>
      </c>
      <c r="G182" s="20">
        <f>Model!$W$25*((drdp!D182+drdp!M182)*DECR!$B182+(drdp!G182+drdp!P182)*DECR!$C182+(drdp!J182+drdp!S182)*DECR!$D182)</f>
        <v>0</v>
      </c>
      <c r="H182" s="18">
        <f>Model!$W$25*((drdp!B182)*DECR!$B182+(drdp!E182)*DECR!$C182+(drdp!H182)*DECR!$D182)</f>
        <v>0</v>
      </c>
      <c r="I182" s="18">
        <f>Model!$W$25*((drdp!C182)*DECR!$B182+(drdp!F182)*DECR!$C182+(drdp!I182)*DECR!$D182)</f>
        <v>0</v>
      </c>
      <c r="J182" s="18">
        <f>Model!$W$25*((drdp!D182)*DECR!$B182+(drdp!G182)*DECR!$C182+(drdp!J182)*DECR!$D182)</f>
        <v>0</v>
      </c>
      <c r="K182" s="21">
        <f t="shared" si="34"/>
        <v>3.4120800613873628</v>
      </c>
      <c r="L182" s="21">
        <f t="shared" si="35"/>
        <v>4.8661349600508235</v>
      </c>
      <c r="M182" s="21">
        <f t="shared" si="36"/>
        <v>0</v>
      </c>
      <c r="N182" s="21">
        <f t="shared" si="37"/>
        <v>-4.0562459994458147</v>
      </c>
      <c r="O182" s="21">
        <f t="shared" si="38"/>
        <v>0</v>
      </c>
      <c r="P182" s="21">
        <f t="shared" si="39"/>
        <v>0</v>
      </c>
      <c r="Q182" s="19">
        <f t="shared" si="40"/>
        <v>3.4120800613873628</v>
      </c>
      <c r="R182" s="19">
        <f t="shared" si="41"/>
        <v>4.8661349600508235</v>
      </c>
      <c r="S182" s="19">
        <f t="shared" si="42"/>
        <v>0</v>
      </c>
      <c r="T182" s="19">
        <f t="shared" si="43"/>
        <v>-4.0562459994458147</v>
      </c>
      <c r="U182" s="19">
        <f t="shared" si="44"/>
        <v>0</v>
      </c>
      <c r="V182" s="19">
        <f t="shared" si="45"/>
        <v>0</v>
      </c>
    </row>
    <row r="183" spans="1:22" x14ac:dyDescent="0.25">
      <c r="A183" s="26">
        <f>Wellpath!E183</f>
        <v>0</v>
      </c>
      <c r="B183" s="22">
        <v>0</v>
      </c>
      <c r="C183" s="22">
        <v>0</v>
      </c>
      <c r="D183" s="22">
        <v>1</v>
      </c>
      <c r="E183" s="20">
        <f>Model!$W$25*((drdp!B183+drdp!K183)*DECR!$B183+(drdp!E183+drdp!N183)*DECR!$C183+(drdp!H183+drdp!Q183)*DECR!$D183)</f>
        <v>0</v>
      </c>
      <c r="F183" s="20">
        <f>Model!$W$25*((drdp!C183+drdp!L183)*DECR!$B183+(drdp!F183+drdp!O183)*DECR!$C183+(drdp!I183+drdp!R183)*DECR!$D183)</f>
        <v>0</v>
      </c>
      <c r="G183" s="20">
        <f>Model!$W$25*((drdp!D183+drdp!M183)*DECR!$B183+(drdp!G183+drdp!P183)*DECR!$C183+(drdp!J183+drdp!S183)*DECR!$D183)</f>
        <v>0</v>
      </c>
      <c r="H183" s="18">
        <f>Model!$W$25*((drdp!B183)*DECR!$B183+(drdp!E183)*DECR!$C183+(drdp!H183)*DECR!$D183)</f>
        <v>0</v>
      </c>
      <c r="I183" s="18">
        <f>Model!$W$25*((drdp!C183)*DECR!$B183+(drdp!F183)*DECR!$C183+(drdp!I183)*DECR!$D183)</f>
        <v>0</v>
      </c>
      <c r="J183" s="18">
        <f>Model!$W$25*((drdp!D183)*DECR!$B183+(drdp!G183)*DECR!$C183+(drdp!J183)*DECR!$D183)</f>
        <v>0</v>
      </c>
      <c r="K183" s="21">
        <f t="shared" si="34"/>
        <v>3.4120800613873628</v>
      </c>
      <c r="L183" s="21">
        <f t="shared" si="35"/>
        <v>4.8661349600508235</v>
      </c>
      <c r="M183" s="21">
        <f t="shared" si="36"/>
        <v>0</v>
      </c>
      <c r="N183" s="21">
        <f t="shared" si="37"/>
        <v>-4.0562459994458147</v>
      </c>
      <c r="O183" s="21">
        <f t="shared" si="38"/>
        <v>0</v>
      </c>
      <c r="P183" s="21">
        <f t="shared" si="39"/>
        <v>0</v>
      </c>
      <c r="Q183" s="19">
        <f t="shared" si="40"/>
        <v>3.4120800613873628</v>
      </c>
      <c r="R183" s="19">
        <f t="shared" si="41"/>
        <v>4.8661349600508235</v>
      </c>
      <c r="S183" s="19">
        <f t="shared" si="42"/>
        <v>0</v>
      </c>
      <c r="T183" s="19">
        <f t="shared" si="43"/>
        <v>-4.0562459994458147</v>
      </c>
      <c r="U183" s="19">
        <f t="shared" si="44"/>
        <v>0</v>
      </c>
      <c r="V183" s="19">
        <f t="shared" si="45"/>
        <v>0</v>
      </c>
    </row>
    <row r="184" spans="1:22" x14ac:dyDescent="0.25">
      <c r="A184" s="26">
        <f>Wellpath!E184</f>
        <v>0</v>
      </c>
      <c r="B184" s="22">
        <v>0</v>
      </c>
      <c r="C184" s="22">
        <v>0</v>
      </c>
      <c r="D184" s="22">
        <v>1</v>
      </c>
      <c r="E184" s="20">
        <f>Model!$W$25*((drdp!B184+drdp!K184)*DECR!$B184+(drdp!E184+drdp!N184)*DECR!$C184+(drdp!H184+drdp!Q184)*DECR!$D184)</f>
        <v>0</v>
      </c>
      <c r="F184" s="20">
        <f>Model!$W$25*((drdp!C184+drdp!L184)*DECR!$B184+(drdp!F184+drdp!O184)*DECR!$C184+(drdp!I184+drdp!R184)*DECR!$D184)</f>
        <v>0</v>
      </c>
      <c r="G184" s="20">
        <f>Model!$W$25*((drdp!D184+drdp!M184)*DECR!$B184+(drdp!G184+drdp!P184)*DECR!$C184+(drdp!J184+drdp!S184)*DECR!$D184)</f>
        <v>0</v>
      </c>
      <c r="H184" s="18">
        <f>Model!$W$25*((drdp!B184)*DECR!$B184+(drdp!E184)*DECR!$C184+(drdp!H184)*DECR!$D184)</f>
        <v>0</v>
      </c>
      <c r="I184" s="18">
        <f>Model!$W$25*((drdp!C184)*DECR!$B184+(drdp!F184)*DECR!$C184+(drdp!I184)*DECR!$D184)</f>
        <v>0</v>
      </c>
      <c r="J184" s="18">
        <f>Model!$W$25*((drdp!D184)*DECR!$B184+(drdp!G184)*DECR!$C184+(drdp!J184)*DECR!$D184)</f>
        <v>0</v>
      </c>
      <c r="K184" s="21">
        <f t="shared" si="34"/>
        <v>3.4120800613873628</v>
      </c>
      <c r="L184" s="21">
        <f t="shared" si="35"/>
        <v>4.8661349600508235</v>
      </c>
      <c r="M184" s="21">
        <f t="shared" si="36"/>
        <v>0</v>
      </c>
      <c r="N184" s="21">
        <f t="shared" si="37"/>
        <v>-4.0562459994458147</v>
      </c>
      <c r="O184" s="21">
        <f t="shared" si="38"/>
        <v>0</v>
      </c>
      <c r="P184" s="21">
        <f t="shared" si="39"/>
        <v>0</v>
      </c>
      <c r="Q184" s="19">
        <f t="shared" si="40"/>
        <v>3.4120800613873628</v>
      </c>
      <c r="R184" s="19">
        <f t="shared" si="41"/>
        <v>4.8661349600508235</v>
      </c>
      <c r="S184" s="19">
        <f t="shared" si="42"/>
        <v>0</v>
      </c>
      <c r="T184" s="19">
        <f t="shared" si="43"/>
        <v>-4.0562459994458147</v>
      </c>
      <c r="U184" s="19">
        <f t="shared" si="44"/>
        <v>0</v>
      </c>
      <c r="V184" s="19">
        <f t="shared" si="45"/>
        <v>0</v>
      </c>
    </row>
    <row r="185" spans="1:22" x14ac:dyDescent="0.25">
      <c r="A185" s="26">
        <f>Wellpath!E185</f>
        <v>0</v>
      </c>
      <c r="B185" s="22">
        <v>0</v>
      </c>
      <c r="C185" s="22">
        <v>0</v>
      </c>
      <c r="D185" s="22">
        <v>1</v>
      </c>
      <c r="E185" s="20">
        <f>Model!$W$25*((drdp!B185+drdp!K185)*DECR!$B185+(drdp!E185+drdp!N185)*DECR!$C185+(drdp!H185+drdp!Q185)*DECR!$D185)</f>
        <v>0</v>
      </c>
      <c r="F185" s="20">
        <f>Model!$W$25*((drdp!C185+drdp!L185)*DECR!$B185+(drdp!F185+drdp!O185)*DECR!$C185+(drdp!I185+drdp!R185)*DECR!$D185)</f>
        <v>0</v>
      </c>
      <c r="G185" s="20">
        <f>Model!$W$25*((drdp!D185+drdp!M185)*DECR!$B185+(drdp!G185+drdp!P185)*DECR!$C185+(drdp!J185+drdp!S185)*DECR!$D185)</f>
        <v>0</v>
      </c>
      <c r="H185" s="18">
        <f>Model!$W$25*((drdp!B185)*DECR!$B185+(drdp!E185)*DECR!$C185+(drdp!H185)*DECR!$D185)</f>
        <v>0</v>
      </c>
      <c r="I185" s="18">
        <f>Model!$W$25*((drdp!C185)*DECR!$B185+(drdp!F185)*DECR!$C185+(drdp!I185)*DECR!$D185)</f>
        <v>0</v>
      </c>
      <c r="J185" s="18">
        <f>Model!$W$25*((drdp!D185)*DECR!$B185+(drdp!G185)*DECR!$C185+(drdp!J185)*DECR!$D185)</f>
        <v>0</v>
      </c>
      <c r="K185" s="21">
        <f t="shared" si="34"/>
        <v>3.4120800613873628</v>
      </c>
      <c r="L185" s="21">
        <f t="shared" si="35"/>
        <v>4.8661349600508235</v>
      </c>
      <c r="M185" s="21">
        <f t="shared" si="36"/>
        <v>0</v>
      </c>
      <c r="N185" s="21">
        <f t="shared" si="37"/>
        <v>-4.0562459994458147</v>
      </c>
      <c r="O185" s="21">
        <f t="shared" si="38"/>
        <v>0</v>
      </c>
      <c r="P185" s="21">
        <f t="shared" si="39"/>
        <v>0</v>
      </c>
      <c r="Q185" s="19">
        <f t="shared" si="40"/>
        <v>3.4120800613873628</v>
      </c>
      <c r="R185" s="19">
        <f t="shared" si="41"/>
        <v>4.8661349600508235</v>
      </c>
      <c r="S185" s="19">
        <f t="shared" si="42"/>
        <v>0</v>
      </c>
      <c r="T185" s="19">
        <f t="shared" si="43"/>
        <v>-4.0562459994458147</v>
      </c>
      <c r="U185" s="19">
        <f t="shared" si="44"/>
        <v>0</v>
      </c>
      <c r="V185" s="19">
        <f t="shared" si="45"/>
        <v>0</v>
      </c>
    </row>
    <row r="186" spans="1:22" x14ac:dyDescent="0.25">
      <c r="A186" s="26">
        <f>Wellpath!E186</f>
        <v>0</v>
      </c>
      <c r="B186" s="22">
        <v>0</v>
      </c>
      <c r="C186" s="22">
        <v>0</v>
      </c>
      <c r="D186" s="22">
        <v>1</v>
      </c>
      <c r="E186" s="20">
        <f>Model!$W$25*((drdp!B186+drdp!K186)*DECR!$B186+(drdp!E186+drdp!N186)*DECR!$C186+(drdp!H186+drdp!Q186)*DECR!$D186)</f>
        <v>0</v>
      </c>
      <c r="F186" s="20">
        <f>Model!$W$25*((drdp!C186+drdp!L186)*DECR!$B186+(drdp!F186+drdp!O186)*DECR!$C186+(drdp!I186+drdp!R186)*DECR!$D186)</f>
        <v>0</v>
      </c>
      <c r="G186" s="20">
        <f>Model!$W$25*((drdp!D186+drdp!M186)*DECR!$B186+(drdp!G186+drdp!P186)*DECR!$C186+(drdp!J186+drdp!S186)*DECR!$D186)</f>
        <v>0</v>
      </c>
      <c r="H186" s="18">
        <f>Model!$W$25*((drdp!B186)*DECR!$B186+(drdp!E186)*DECR!$C186+(drdp!H186)*DECR!$D186)</f>
        <v>0</v>
      </c>
      <c r="I186" s="18">
        <f>Model!$W$25*((drdp!C186)*DECR!$B186+(drdp!F186)*DECR!$C186+(drdp!I186)*DECR!$D186)</f>
        <v>0</v>
      </c>
      <c r="J186" s="18">
        <f>Model!$W$25*((drdp!D186)*DECR!$B186+(drdp!G186)*DECR!$C186+(drdp!J186)*DECR!$D186)</f>
        <v>0</v>
      </c>
      <c r="K186" s="21">
        <f t="shared" si="34"/>
        <v>3.4120800613873628</v>
      </c>
      <c r="L186" s="21">
        <f t="shared" si="35"/>
        <v>4.8661349600508235</v>
      </c>
      <c r="M186" s="21">
        <f t="shared" si="36"/>
        <v>0</v>
      </c>
      <c r="N186" s="21">
        <f t="shared" si="37"/>
        <v>-4.0562459994458147</v>
      </c>
      <c r="O186" s="21">
        <f t="shared" si="38"/>
        <v>0</v>
      </c>
      <c r="P186" s="21">
        <f t="shared" si="39"/>
        <v>0</v>
      </c>
      <c r="Q186" s="19">
        <f t="shared" si="40"/>
        <v>3.4120800613873628</v>
      </c>
      <c r="R186" s="19">
        <f t="shared" si="41"/>
        <v>4.8661349600508235</v>
      </c>
      <c r="S186" s="19">
        <f t="shared" si="42"/>
        <v>0</v>
      </c>
      <c r="T186" s="19">
        <f t="shared" si="43"/>
        <v>-4.0562459994458147</v>
      </c>
      <c r="U186" s="19">
        <f t="shared" si="44"/>
        <v>0</v>
      </c>
      <c r="V186" s="19">
        <f t="shared" si="45"/>
        <v>0</v>
      </c>
    </row>
    <row r="187" spans="1:22" x14ac:dyDescent="0.25">
      <c r="A187" s="26">
        <f>Wellpath!E187</f>
        <v>0</v>
      </c>
      <c r="B187" s="22">
        <v>0</v>
      </c>
      <c r="C187" s="22">
        <v>0</v>
      </c>
      <c r="D187" s="22">
        <v>1</v>
      </c>
      <c r="E187" s="20">
        <f>Model!$W$25*((drdp!B187+drdp!K187)*DECR!$B187+(drdp!E187+drdp!N187)*DECR!$C187+(drdp!H187+drdp!Q187)*DECR!$D187)</f>
        <v>0</v>
      </c>
      <c r="F187" s="20">
        <f>Model!$W$25*((drdp!C187+drdp!L187)*DECR!$B187+(drdp!F187+drdp!O187)*DECR!$C187+(drdp!I187+drdp!R187)*DECR!$D187)</f>
        <v>0</v>
      </c>
      <c r="G187" s="20">
        <f>Model!$W$25*((drdp!D187+drdp!M187)*DECR!$B187+(drdp!G187+drdp!P187)*DECR!$C187+(drdp!J187+drdp!S187)*DECR!$D187)</f>
        <v>0</v>
      </c>
      <c r="H187" s="18">
        <f>Model!$W$25*((drdp!B187)*DECR!$B187+(drdp!E187)*DECR!$C187+(drdp!H187)*DECR!$D187)</f>
        <v>0</v>
      </c>
      <c r="I187" s="18">
        <f>Model!$W$25*((drdp!C187)*DECR!$B187+(drdp!F187)*DECR!$C187+(drdp!I187)*DECR!$D187)</f>
        <v>0</v>
      </c>
      <c r="J187" s="18">
        <f>Model!$W$25*((drdp!D187)*DECR!$B187+(drdp!G187)*DECR!$C187+(drdp!J187)*DECR!$D187)</f>
        <v>0</v>
      </c>
      <c r="K187" s="21">
        <f t="shared" si="34"/>
        <v>3.4120800613873628</v>
      </c>
      <c r="L187" s="21">
        <f t="shared" si="35"/>
        <v>4.8661349600508235</v>
      </c>
      <c r="M187" s="21">
        <f t="shared" si="36"/>
        <v>0</v>
      </c>
      <c r="N187" s="21">
        <f t="shared" si="37"/>
        <v>-4.0562459994458147</v>
      </c>
      <c r="O187" s="21">
        <f t="shared" si="38"/>
        <v>0</v>
      </c>
      <c r="P187" s="21">
        <f t="shared" si="39"/>
        <v>0</v>
      </c>
      <c r="Q187" s="19">
        <f t="shared" si="40"/>
        <v>3.4120800613873628</v>
      </c>
      <c r="R187" s="19">
        <f t="shared" si="41"/>
        <v>4.8661349600508235</v>
      </c>
      <c r="S187" s="19">
        <f t="shared" si="42"/>
        <v>0</v>
      </c>
      <c r="T187" s="19">
        <f t="shared" si="43"/>
        <v>-4.0562459994458147</v>
      </c>
      <c r="U187" s="19">
        <f t="shared" si="44"/>
        <v>0</v>
      </c>
      <c r="V187" s="19">
        <f t="shared" si="45"/>
        <v>0</v>
      </c>
    </row>
    <row r="188" spans="1:22" x14ac:dyDescent="0.25">
      <c r="A188" s="26">
        <f>Wellpath!E188</f>
        <v>0</v>
      </c>
      <c r="B188" s="22">
        <v>0</v>
      </c>
      <c r="C188" s="22">
        <v>0</v>
      </c>
      <c r="D188" s="22">
        <v>1</v>
      </c>
      <c r="E188" s="20">
        <f>Model!$W$25*((drdp!B188+drdp!K188)*DECR!$B188+(drdp!E188+drdp!N188)*DECR!$C188+(drdp!H188+drdp!Q188)*DECR!$D188)</f>
        <v>0</v>
      </c>
      <c r="F188" s="20">
        <f>Model!$W$25*((drdp!C188+drdp!L188)*DECR!$B188+(drdp!F188+drdp!O188)*DECR!$C188+(drdp!I188+drdp!R188)*DECR!$D188)</f>
        <v>0</v>
      </c>
      <c r="G188" s="20">
        <f>Model!$W$25*((drdp!D188+drdp!M188)*DECR!$B188+(drdp!G188+drdp!P188)*DECR!$C188+(drdp!J188+drdp!S188)*DECR!$D188)</f>
        <v>0</v>
      </c>
      <c r="H188" s="18">
        <f>Model!$W$25*((drdp!B188)*DECR!$B188+(drdp!E188)*DECR!$C188+(drdp!H188)*DECR!$D188)</f>
        <v>0</v>
      </c>
      <c r="I188" s="18">
        <f>Model!$W$25*((drdp!C188)*DECR!$B188+(drdp!F188)*DECR!$C188+(drdp!I188)*DECR!$D188)</f>
        <v>0</v>
      </c>
      <c r="J188" s="18">
        <f>Model!$W$25*((drdp!D188)*DECR!$B188+(drdp!G188)*DECR!$C188+(drdp!J188)*DECR!$D188)</f>
        <v>0</v>
      </c>
      <c r="K188" s="21">
        <f t="shared" si="34"/>
        <v>3.4120800613873628</v>
      </c>
      <c r="L188" s="21">
        <f t="shared" si="35"/>
        <v>4.8661349600508235</v>
      </c>
      <c r="M188" s="21">
        <f t="shared" si="36"/>
        <v>0</v>
      </c>
      <c r="N188" s="21">
        <f t="shared" si="37"/>
        <v>-4.0562459994458147</v>
      </c>
      <c r="O188" s="21">
        <f t="shared" si="38"/>
        <v>0</v>
      </c>
      <c r="P188" s="21">
        <f t="shared" si="39"/>
        <v>0</v>
      </c>
      <c r="Q188" s="19">
        <f t="shared" si="40"/>
        <v>3.4120800613873628</v>
      </c>
      <c r="R188" s="19">
        <f t="shared" si="41"/>
        <v>4.8661349600508235</v>
      </c>
      <c r="S188" s="19">
        <f t="shared" si="42"/>
        <v>0</v>
      </c>
      <c r="T188" s="19">
        <f t="shared" si="43"/>
        <v>-4.0562459994458147</v>
      </c>
      <c r="U188" s="19">
        <f t="shared" si="44"/>
        <v>0</v>
      </c>
      <c r="V188" s="19">
        <f t="shared" si="45"/>
        <v>0</v>
      </c>
    </row>
    <row r="189" spans="1:22" x14ac:dyDescent="0.25">
      <c r="A189" s="26">
        <f>Wellpath!E189</f>
        <v>0</v>
      </c>
      <c r="B189" s="22">
        <v>0</v>
      </c>
      <c r="C189" s="22">
        <v>0</v>
      </c>
      <c r="D189" s="22">
        <v>1</v>
      </c>
      <c r="E189" s="20">
        <f>Model!$W$25*((drdp!B189+drdp!K189)*DECR!$B189+(drdp!E189+drdp!N189)*DECR!$C189+(drdp!H189+drdp!Q189)*DECR!$D189)</f>
        <v>0</v>
      </c>
      <c r="F189" s="20">
        <f>Model!$W$25*((drdp!C189+drdp!L189)*DECR!$B189+(drdp!F189+drdp!O189)*DECR!$C189+(drdp!I189+drdp!R189)*DECR!$D189)</f>
        <v>0</v>
      </c>
      <c r="G189" s="20">
        <f>Model!$W$25*((drdp!D189+drdp!M189)*DECR!$B189+(drdp!G189+drdp!P189)*DECR!$C189+(drdp!J189+drdp!S189)*DECR!$D189)</f>
        <v>0</v>
      </c>
      <c r="H189" s="18">
        <f>Model!$W$25*((drdp!B189)*DECR!$B189+(drdp!E189)*DECR!$C189+(drdp!H189)*DECR!$D189)</f>
        <v>0</v>
      </c>
      <c r="I189" s="18">
        <f>Model!$W$25*((drdp!C189)*DECR!$B189+(drdp!F189)*DECR!$C189+(drdp!I189)*DECR!$D189)</f>
        <v>0</v>
      </c>
      <c r="J189" s="18">
        <f>Model!$W$25*((drdp!D189)*DECR!$B189+(drdp!G189)*DECR!$C189+(drdp!J189)*DECR!$D189)</f>
        <v>0</v>
      </c>
      <c r="K189" s="21">
        <f t="shared" si="34"/>
        <v>3.4120800613873628</v>
      </c>
      <c r="L189" s="21">
        <f t="shared" si="35"/>
        <v>4.8661349600508235</v>
      </c>
      <c r="M189" s="21">
        <f t="shared" si="36"/>
        <v>0</v>
      </c>
      <c r="N189" s="21">
        <f t="shared" si="37"/>
        <v>-4.0562459994458147</v>
      </c>
      <c r="O189" s="21">
        <f t="shared" si="38"/>
        <v>0</v>
      </c>
      <c r="P189" s="21">
        <f t="shared" si="39"/>
        <v>0</v>
      </c>
      <c r="Q189" s="19">
        <f t="shared" si="40"/>
        <v>3.4120800613873628</v>
      </c>
      <c r="R189" s="19">
        <f t="shared" si="41"/>
        <v>4.8661349600508235</v>
      </c>
      <c r="S189" s="19">
        <f t="shared" si="42"/>
        <v>0</v>
      </c>
      <c r="T189" s="19">
        <f t="shared" si="43"/>
        <v>-4.0562459994458147</v>
      </c>
      <c r="U189" s="19">
        <f t="shared" si="44"/>
        <v>0</v>
      </c>
      <c r="V189" s="19">
        <f t="shared" si="45"/>
        <v>0</v>
      </c>
    </row>
    <row r="190" spans="1:22" x14ac:dyDescent="0.25">
      <c r="A190" s="26">
        <f>Wellpath!E190</f>
        <v>0</v>
      </c>
      <c r="B190" s="22">
        <v>0</v>
      </c>
      <c r="C190" s="22">
        <v>0</v>
      </c>
      <c r="D190" s="22">
        <v>1</v>
      </c>
      <c r="E190" s="20">
        <f>Model!$W$25*((drdp!B190+drdp!K190)*DECR!$B190+(drdp!E190+drdp!N190)*DECR!$C190+(drdp!H190+drdp!Q190)*DECR!$D190)</f>
        <v>0</v>
      </c>
      <c r="F190" s="20">
        <f>Model!$W$25*((drdp!C190+drdp!L190)*DECR!$B190+(drdp!F190+drdp!O190)*DECR!$C190+(drdp!I190+drdp!R190)*DECR!$D190)</f>
        <v>0</v>
      </c>
      <c r="G190" s="20">
        <f>Model!$W$25*((drdp!D190+drdp!M190)*DECR!$B190+(drdp!G190+drdp!P190)*DECR!$C190+(drdp!J190+drdp!S190)*DECR!$D190)</f>
        <v>0</v>
      </c>
      <c r="H190" s="18">
        <f>Model!$W$25*((drdp!B190)*DECR!$B190+(drdp!E190)*DECR!$C190+(drdp!H190)*DECR!$D190)</f>
        <v>0</v>
      </c>
      <c r="I190" s="18">
        <f>Model!$W$25*((drdp!C190)*DECR!$B190+(drdp!F190)*DECR!$C190+(drdp!I190)*DECR!$D190)</f>
        <v>0</v>
      </c>
      <c r="J190" s="18">
        <f>Model!$W$25*((drdp!D190)*DECR!$B190+(drdp!G190)*DECR!$C190+(drdp!J190)*DECR!$D190)</f>
        <v>0</v>
      </c>
      <c r="K190" s="21">
        <f t="shared" si="34"/>
        <v>3.4120800613873628</v>
      </c>
      <c r="L190" s="21">
        <f t="shared" si="35"/>
        <v>4.8661349600508235</v>
      </c>
      <c r="M190" s="21">
        <f t="shared" si="36"/>
        <v>0</v>
      </c>
      <c r="N190" s="21">
        <f t="shared" si="37"/>
        <v>-4.0562459994458147</v>
      </c>
      <c r="O190" s="21">
        <f t="shared" si="38"/>
        <v>0</v>
      </c>
      <c r="P190" s="21">
        <f t="shared" si="39"/>
        <v>0</v>
      </c>
      <c r="Q190" s="19">
        <f t="shared" si="40"/>
        <v>3.4120800613873628</v>
      </c>
      <c r="R190" s="19">
        <f t="shared" si="41"/>
        <v>4.8661349600508235</v>
      </c>
      <c r="S190" s="19">
        <f t="shared" si="42"/>
        <v>0</v>
      </c>
      <c r="T190" s="19">
        <f t="shared" si="43"/>
        <v>-4.0562459994458147</v>
      </c>
      <c r="U190" s="19">
        <f t="shared" si="44"/>
        <v>0</v>
      </c>
      <c r="V190" s="19">
        <f t="shared" si="45"/>
        <v>0</v>
      </c>
    </row>
    <row r="191" spans="1:22" x14ac:dyDescent="0.25">
      <c r="A191" s="26">
        <f>Wellpath!E191</f>
        <v>0</v>
      </c>
      <c r="B191" s="22">
        <v>0</v>
      </c>
      <c r="C191" s="22">
        <v>0</v>
      </c>
      <c r="D191" s="22">
        <v>1</v>
      </c>
      <c r="E191" s="20">
        <f>Model!$W$25*((drdp!B191+drdp!K191)*DECR!$B191+(drdp!E191+drdp!N191)*DECR!$C191+(drdp!H191+drdp!Q191)*DECR!$D191)</f>
        <v>0</v>
      </c>
      <c r="F191" s="20">
        <f>Model!$W$25*((drdp!C191+drdp!L191)*DECR!$B191+(drdp!F191+drdp!O191)*DECR!$C191+(drdp!I191+drdp!R191)*DECR!$D191)</f>
        <v>0</v>
      </c>
      <c r="G191" s="20">
        <f>Model!$W$25*((drdp!D191+drdp!M191)*DECR!$B191+(drdp!G191+drdp!P191)*DECR!$C191+(drdp!J191+drdp!S191)*DECR!$D191)</f>
        <v>0</v>
      </c>
      <c r="H191" s="18">
        <f>Model!$W$25*((drdp!B191)*DECR!$B191+(drdp!E191)*DECR!$C191+(drdp!H191)*DECR!$D191)</f>
        <v>0</v>
      </c>
      <c r="I191" s="18">
        <f>Model!$W$25*((drdp!C191)*DECR!$B191+(drdp!F191)*DECR!$C191+(drdp!I191)*DECR!$D191)</f>
        <v>0</v>
      </c>
      <c r="J191" s="18">
        <f>Model!$W$25*((drdp!D191)*DECR!$B191+(drdp!G191)*DECR!$C191+(drdp!J191)*DECR!$D191)</f>
        <v>0</v>
      </c>
      <c r="K191" s="21">
        <f t="shared" si="34"/>
        <v>3.4120800613873628</v>
      </c>
      <c r="L191" s="21">
        <f t="shared" si="35"/>
        <v>4.8661349600508235</v>
      </c>
      <c r="M191" s="21">
        <f t="shared" si="36"/>
        <v>0</v>
      </c>
      <c r="N191" s="21">
        <f t="shared" si="37"/>
        <v>-4.0562459994458147</v>
      </c>
      <c r="O191" s="21">
        <f t="shared" si="38"/>
        <v>0</v>
      </c>
      <c r="P191" s="21">
        <f t="shared" si="39"/>
        <v>0</v>
      </c>
      <c r="Q191" s="19">
        <f t="shared" si="40"/>
        <v>3.4120800613873628</v>
      </c>
      <c r="R191" s="19">
        <f t="shared" si="41"/>
        <v>4.8661349600508235</v>
      </c>
      <c r="S191" s="19">
        <f t="shared" si="42"/>
        <v>0</v>
      </c>
      <c r="T191" s="19">
        <f t="shared" si="43"/>
        <v>-4.0562459994458147</v>
      </c>
      <c r="U191" s="19">
        <f t="shared" si="44"/>
        <v>0</v>
      </c>
      <c r="V191" s="19">
        <f t="shared" si="45"/>
        <v>0</v>
      </c>
    </row>
    <row r="192" spans="1:22" x14ac:dyDescent="0.25">
      <c r="A192" s="26">
        <f>Wellpath!E192</f>
        <v>0</v>
      </c>
      <c r="B192" s="22">
        <v>0</v>
      </c>
      <c r="C192" s="22">
        <v>0</v>
      </c>
      <c r="D192" s="22">
        <v>1</v>
      </c>
      <c r="E192" s="20">
        <f>Model!$W$25*((drdp!B192+drdp!K192)*DECR!$B192+(drdp!E192+drdp!N192)*DECR!$C192+(drdp!H192+drdp!Q192)*DECR!$D192)</f>
        <v>0</v>
      </c>
      <c r="F192" s="20">
        <f>Model!$W$25*((drdp!C192+drdp!L192)*DECR!$B192+(drdp!F192+drdp!O192)*DECR!$C192+(drdp!I192+drdp!R192)*DECR!$D192)</f>
        <v>0</v>
      </c>
      <c r="G192" s="20">
        <f>Model!$W$25*((drdp!D192+drdp!M192)*DECR!$B192+(drdp!G192+drdp!P192)*DECR!$C192+(drdp!J192+drdp!S192)*DECR!$D192)</f>
        <v>0</v>
      </c>
      <c r="H192" s="18">
        <f>Model!$W$25*((drdp!B192)*DECR!$B192+(drdp!E192)*DECR!$C192+(drdp!H192)*DECR!$D192)</f>
        <v>0</v>
      </c>
      <c r="I192" s="18">
        <f>Model!$W$25*((drdp!C192)*DECR!$B192+(drdp!F192)*DECR!$C192+(drdp!I192)*DECR!$D192)</f>
        <v>0</v>
      </c>
      <c r="J192" s="18">
        <f>Model!$W$25*((drdp!D192)*DECR!$B192+(drdp!G192)*DECR!$C192+(drdp!J192)*DECR!$D192)</f>
        <v>0</v>
      </c>
      <c r="K192" s="21">
        <f t="shared" si="34"/>
        <v>3.4120800613873628</v>
      </c>
      <c r="L192" s="21">
        <f t="shared" si="35"/>
        <v>4.8661349600508235</v>
      </c>
      <c r="M192" s="21">
        <f t="shared" si="36"/>
        <v>0</v>
      </c>
      <c r="N192" s="21">
        <f t="shared" si="37"/>
        <v>-4.0562459994458147</v>
      </c>
      <c r="O192" s="21">
        <f t="shared" si="38"/>
        <v>0</v>
      </c>
      <c r="P192" s="21">
        <f t="shared" si="39"/>
        <v>0</v>
      </c>
      <c r="Q192" s="19">
        <f t="shared" si="40"/>
        <v>3.4120800613873628</v>
      </c>
      <c r="R192" s="19">
        <f t="shared" si="41"/>
        <v>4.8661349600508235</v>
      </c>
      <c r="S192" s="19">
        <f t="shared" si="42"/>
        <v>0</v>
      </c>
      <c r="T192" s="19">
        <f t="shared" si="43"/>
        <v>-4.0562459994458147</v>
      </c>
      <c r="U192" s="19">
        <f t="shared" si="44"/>
        <v>0</v>
      </c>
      <c r="V192" s="19">
        <f t="shared" si="45"/>
        <v>0</v>
      </c>
    </row>
    <row r="193" spans="1:22" x14ac:dyDescent="0.25">
      <c r="A193" s="26">
        <f>Wellpath!E193</f>
        <v>0</v>
      </c>
      <c r="B193" s="22">
        <v>0</v>
      </c>
      <c r="C193" s="22">
        <v>0</v>
      </c>
      <c r="D193" s="22">
        <v>1</v>
      </c>
      <c r="E193" s="20">
        <f>Model!$W$25*((drdp!B193+drdp!K193)*DECR!$B193+(drdp!E193+drdp!N193)*DECR!$C193+(drdp!H193+drdp!Q193)*DECR!$D193)</f>
        <v>0</v>
      </c>
      <c r="F193" s="20">
        <f>Model!$W$25*((drdp!C193+drdp!L193)*DECR!$B193+(drdp!F193+drdp!O193)*DECR!$C193+(drdp!I193+drdp!R193)*DECR!$D193)</f>
        <v>0</v>
      </c>
      <c r="G193" s="20">
        <f>Model!$W$25*((drdp!D193+drdp!M193)*DECR!$B193+(drdp!G193+drdp!P193)*DECR!$C193+(drdp!J193+drdp!S193)*DECR!$D193)</f>
        <v>0</v>
      </c>
      <c r="H193" s="18">
        <f>Model!$W$25*((drdp!B193)*DECR!$B193+(drdp!E193)*DECR!$C193+(drdp!H193)*DECR!$D193)</f>
        <v>0</v>
      </c>
      <c r="I193" s="18">
        <f>Model!$W$25*((drdp!C193)*DECR!$B193+(drdp!F193)*DECR!$C193+(drdp!I193)*DECR!$D193)</f>
        <v>0</v>
      </c>
      <c r="J193" s="18">
        <f>Model!$W$25*((drdp!D193)*DECR!$B193+(drdp!G193)*DECR!$C193+(drdp!J193)*DECR!$D193)</f>
        <v>0</v>
      </c>
      <c r="K193" s="21">
        <f t="shared" si="34"/>
        <v>3.4120800613873628</v>
      </c>
      <c r="L193" s="21">
        <f t="shared" si="35"/>
        <v>4.8661349600508235</v>
      </c>
      <c r="M193" s="21">
        <f t="shared" si="36"/>
        <v>0</v>
      </c>
      <c r="N193" s="21">
        <f t="shared" si="37"/>
        <v>-4.0562459994458147</v>
      </c>
      <c r="O193" s="21">
        <f t="shared" si="38"/>
        <v>0</v>
      </c>
      <c r="P193" s="21">
        <f t="shared" si="39"/>
        <v>0</v>
      </c>
      <c r="Q193" s="19">
        <f t="shared" si="40"/>
        <v>3.4120800613873628</v>
      </c>
      <c r="R193" s="19">
        <f t="shared" si="41"/>
        <v>4.8661349600508235</v>
      </c>
      <c r="S193" s="19">
        <f t="shared" si="42"/>
        <v>0</v>
      </c>
      <c r="T193" s="19">
        <f t="shared" si="43"/>
        <v>-4.0562459994458147</v>
      </c>
      <c r="U193" s="19">
        <f t="shared" si="44"/>
        <v>0</v>
      </c>
      <c r="V193" s="19">
        <f t="shared" si="45"/>
        <v>0</v>
      </c>
    </row>
    <row r="194" spans="1:22" x14ac:dyDescent="0.25">
      <c r="A194" s="26">
        <f>Wellpath!E194</f>
        <v>0</v>
      </c>
      <c r="B194" s="22">
        <v>0</v>
      </c>
      <c r="C194" s="22">
        <v>0</v>
      </c>
      <c r="D194" s="22">
        <v>1</v>
      </c>
      <c r="E194" s="20">
        <f>Model!$W$25*((drdp!B194+drdp!K194)*DECR!$B194+(drdp!E194+drdp!N194)*DECR!$C194+(drdp!H194+drdp!Q194)*DECR!$D194)</f>
        <v>0</v>
      </c>
      <c r="F194" s="20">
        <f>Model!$W$25*((drdp!C194+drdp!L194)*DECR!$B194+(drdp!F194+drdp!O194)*DECR!$C194+(drdp!I194+drdp!R194)*DECR!$D194)</f>
        <v>0</v>
      </c>
      <c r="G194" s="20">
        <f>Model!$W$25*((drdp!D194+drdp!M194)*DECR!$B194+(drdp!G194+drdp!P194)*DECR!$C194+(drdp!J194+drdp!S194)*DECR!$D194)</f>
        <v>0</v>
      </c>
      <c r="H194" s="18">
        <f>Model!$W$25*((drdp!B194)*DECR!$B194+(drdp!E194)*DECR!$C194+(drdp!H194)*DECR!$D194)</f>
        <v>0</v>
      </c>
      <c r="I194" s="18">
        <f>Model!$W$25*((drdp!C194)*DECR!$B194+(drdp!F194)*DECR!$C194+(drdp!I194)*DECR!$D194)</f>
        <v>0</v>
      </c>
      <c r="J194" s="18">
        <f>Model!$W$25*((drdp!D194)*DECR!$B194+(drdp!G194)*DECR!$C194+(drdp!J194)*DECR!$D194)</f>
        <v>0</v>
      </c>
      <c r="K194" s="21">
        <f t="shared" si="34"/>
        <v>3.4120800613873628</v>
      </c>
      <c r="L194" s="21">
        <f t="shared" si="35"/>
        <v>4.8661349600508235</v>
      </c>
      <c r="M194" s="21">
        <f t="shared" si="36"/>
        <v>0</v>
      </c>
      <c r="N194" s="21">
        <f t="shared" si="37"/>
        <v>-4.0562459994458147</v>
      </c>
      <c r="O194" s="21">
        <f t="shared" si="38"/>
        <v>0</v>
      </c>
      <c r="P194" s="21">
        <f t="shared" si="39"/>
        <v>0</v>
      </c>
      <c r="Q194" s="19">
        <f t="shared" si="40"/>
        <v>3.4120800613873628</v>
      </c>
      <c r="R194" s="19">
        <f t="shared" si="41"/>
        <v>4.8661349600508235</v>
      </c>
      <c r="S194" s="19">
        <f t="shared" si="42"/>
        <v>0</v>
      </c>
      <c r="T194" s="19">
        <f t="shared" si="43"/>
        <v>-4.0562459994458147</v>
      </c>
      <c r="U194" s="19">
        <f t="shared" si="44"/>
        <v>0</v>
      </c>
      <c r="V194" s="19">
        <f t="shared" si="45"/>
        <v>0</v>
      </c>
    </row>
    <row r="195" spans="1:22" x14ac:dyDescent="0.25">
      <c r="A195" s="26">
        <f>Wellpath!E195</f>
        <v>0</v>
      </c>
      <c r="B195" s="22">
        <v>0</v>
      </c>
      <c r="C195" s="22">
        <v>0</v>
      </c>
      <c r="D195" s="22">
        <v>1</v>
      </c>
      <c r="E195" s="20">
        <f>Model!$W$25*((drdp!B195+drdp!K195)*DECR!$B195+(drdp!E195+drdp!N195)*DECR!$C195+(drdp!H195+drdp!Q195)*DECR!$D195)</f>
        <v>0</v>
      </c>
      <c r="F195" s="20">
        <f>Model!$W$25*((drdp!C195+drdp!L195)*DECR!$B195+(drdp!F195+drdp!O195)*DECR!$C195+(drdp!I195+drdp!R195)*DECR!$D195)</f>
        <v>0</v>
      </c>
      <c r="G195" s="20">
        <f>Model!$W$25*((drdp!D195+drdp!M195)*DECR!$B195+(drdp!G195+drdp!P195)*DECR!$C195+(drdp!J195+drdp!S195)*DECR!$D195)</f>
        <v>0</v>
      </c>
      <c r="H195" s="18">
        <f>Model!$W$25*((drdp!B195)*DECR!$B195+(drdp!E195)*DECR!$C195+(drdp!H195)*DECR!$D195)</f>
        <v>0</v>
      </c>
      <c r="I195" s="18">
        <f>Model!$W$25*((drdp!C195)*DECR!$B195+(drdp!F195)*DECR!$C195+(drdp!I195)*DECR!$D195)</f>
        <v>0</v>
      </c>
      <c r="J195" s="18">
        <f>Model!$W$25*((drdp!D195)*DECR!$B195+(drdp!G195)*DECR!$C195+(drdp!J195)*DECR!$D195)</f>
        <v>0</v>
      </c>
      <c r="K195" s="21">
        <f t="shared" si="34"/>
        <v>3.4120800613873628</v>
      </c>
      <c r="L195" s="21">
        <f t="shared" si="35"/>
        <v>4.8661349600508235</v>
      </c>
      <c r="M195" s="21">
        <f t="shared" si="36"/>
        <v>0</v>
      </c>
      <c r="N195" s="21">
        <f t="shared" si="37"/>
        <v>-4.0562459994458147</v>
      </c>
      <c r="O195" s="21">
        <f t="shared" si="38"/>
        <v>0</v>
      </c>
      <c r="P195" s="21">
        <f t="shared" si="39"/>
        <v>0</v>
      </c>
      <c r="Q195" s="19">
        <f t="shared" si="40"/>
        <v>3.4120800613873628</v>
      </c>
      <c r="R195" s="19">
        <f t="shared" si="41"/>
        <v>4.8661349600508235</v>
      </c>
      <c r="S195" s="19">
        <f t="shared" si="42"/>
        <v>0</v>
      </c>
      <c r="T195" s="19">
        <f t="shared" si="43"/>
        <v>-4.0562459994458147</v>
      </c>
      <c r="U195" s="19">
        <f t="shared" si="44"/>
        <v>0</v>
      </c>
      <c r="V195" s="19">
        <f t="shared" si="45"/>
        <v>0</v>
      </c>
    </row>
    <row r="196" spans="1:22" x14ac:dyDescent="0.25">
      <c r="A196" s="26">
        <f>Wellpath!E196</f>
        <v>0</v>
      </c>
      <c r="B196" s="22">
        <v>0</v>
      </c>
      <c r="C196" s="22">
        <v>0</v>
      </c>
      <c r="D196" s="22">
        <v>1</v>
      </c>
      <c r="E196" s="20">
        <f>Model!$W$25*((drdp!B196+drdp!K196)*DECR!$B196+(drdp!E196+drdp!N196)*DECR!$C196+(drdp!H196+drdp!Q196)*DECR!$D196)</f>
        <v>0</v>
      </c>
      <c r="F196" s="20">
        <f>Model!$W$25*((drdp!C196+drdp!L196)*DECR!$B196+(drdp!F196+drdp!O196)*DECR!$C196+(drdp!I196+drdp!R196)*DECR!$D196)</f>
        <v>0</v>
      </c>
      <c r="G196" s="20">
        <f>Model!$W$25*((drdp!D196+drdp!M196)*DECR!$B196+(drdp!G196+drdp!P196)*DECR!$C196+(drdp!J196+drdp!S196)*DECR!$D196)</f>
        <v>0</v>
      </c>
      <c r="H196" s="18">
        <f>Model!$W$25*((drdp!B196)*DECR!$B196+(drdp!E196)*DECR!$C196+(drdp!H196)*DECR!$D196)</f>
        <v>0</v>
      </c>
      <c r="I196" s="18">
        <f>Model!$W$25*((drdp!C196)*DECR!$B196+(drdp!F196)*DECR!$C196+(drdp!I196)*DECR!$D196)</f>
        <v>0</v>
      </c>
      <c r="J196" s="18">
        <f>Model!$W$25*((drdp!D196)*DECR!$B196+(drdp!G196)*DECR!$C196+(drdp!J196)*DECR!$D196)</f>
        <v>0</v>
      </c>
      <c r="K196" s="21">
        <f t="shared" si="34"/>
        <v>3.4120800613873628</v>
      </c>
      <c r="L196" s="21">
        <f t="shared" si="35"/>
        <v>4.8661349600508235</v>
      </c>
      <c r="M196" s="21">
        <f t="shared" si="36"/>
        <v>0</v>
      </c>
      <c r="N196" s="21">
        <f t="shared" si="37"/>
        <v>-4.0562459994458147</v>
      </c>
      <c r="O196" s="21">
        <f t="shared" si="38"/>
        <v>0</v>
      </c>
      <c r="P196" s="21">
        <f t="shared" si="39"/>
        <v>0</v>
      </c>
      <c r="Q196" s="19">
        <f t="shared" si="40"/>
        <v>3.4120800613873628</v>
      </c>
      <c r="R196" s="19">
        <f t="shared" si="41"/>
        <v>4.8661349600508235</v>
      </c>
      <c r="S196" s="19">
        <f t="shared" si="42"/>
        <v>0</v>
      </c>
      <c r="T196" s="19">
        <f t="shared" si="43"/>
        <v>-4.0562459994458147</v>
      </c>
      <c r="U196" s="19">
        <f t="shared" si="44"/>
        <v>0</v>
      </c>
      <c r="V196" s="19">
        <f t="shared" si="45"/>
        <v>0</v>
      </c>
    </row>
    <row r="197" spans="1:22" x14ac:dyDescent="0.25">
      <c r="A197" s="26">
        <f>Wellpath!E197</f>
        <v>0</v>
      </c>
      <c r="B197" s="22">
        <v>0</v>
      </c>
      <c r="C197" s="22">
        <v>0</v>
      </c>
      <c r="D197" s="22">
        <v>1</v>
      </c>
      <c r="E197" s="20">
        <f>Model!$W$25*((drdp!B197+drdp!K197)*DECR!$B197+(drdp!E197+drdp!N197)*DECR!$C197+(drdp!H197+drdp!Q197)*DECR!$D197)</f>
        <v>0</v>
      </c>
      <c r="F197" s="20">
        <f>Model!$W$25*((drdp!C197+drdp!L197)*DECR!$B197+(drdp!F197+drdp!O197)*DECR!$C197+(drdp!I197+drdp!R197)*DECR!$D197)</f>
        <v>0</v>
      </c>
      <c r="G197" s="20">
        <f>Model!$W$25*((drdp!D197+drdp!M197)*DECR!$B197+(drdp!G197+drdp!P197)*DECR!$C197+(drdp!J197+drdp!S197)*DECR!$D197)</f>
        <v>0</v>
      </c>
      <c r="H197" s="18">
        <f>Model!$W$25*((drdp!B197)*DECR!$B197+(drdp!E197)*DECR!$C197+(drdp!H197)*DECR!$D197)</f>
        <v>0</v>
      </c>
      <c r="I197" s="18">
        <f>Model!$W$25*((drdp!C197)*DECR!$B197+(drdp!F197)*DECR!$C197+(drdp!I197)*DECR!$D197)</f>
        <v>0</v>
      </c>
      <c r="J197" s="18">
        <f>Model!$W$25*((drdp!D197)*DECR!$B197+(drdp!G197)*DECR!$C197+(drdp!J197)*DECR!$D197)</f>
        <v>0</v>
      </c>
      <c r="K197" s="21">
        <f t="shared" si="34"/>
        <v>3.4120800613873628</v>
      </c>
      <c r="L197" s="21">
        <f t="shared" si="35"/>
        <v>4.8661349600508235</v>
      </c>
      <c r="M197" s="21">
        <f t="shared" si="36"/>
        <v>0</v>
      </c>
      <c r="N197" s="21">
        <f t="shared" si="37"/>
        <v>-4.0562459994458147</v>
      </c>
      <c r="O197" s="21">
        <f t="shared" si="38"/>
        <v>0</v>
      </c>
      <c r="P197" s="21">
        <f t="shared" si="39"/>
        <v>0</v>
      </c>
      <c r="Q197" s="19">
        <f t="shared" si="40"/>
        <v>3.4120800613873628</v>
      </c>
      <c r="R197" s="19">
        <f t="shared" si="41"/>
        <v>4.8661349600508235</v>
      </c>
      <c r="S197" s="19">
        <f t="shared" si="42"/>
        <v>0</v>
      </c>
      <c r="T197" s="19">
        <f t="shared" si="43"/>
        <v>-4.0562459994458147</v>
      </c>
      <c r="U197" s="19">
        <f t="shared" si="44"/>
        <v>0</v>
      </c>
      <c r="V197" s="19">
        <f t="shared" si="45"/>
        <v>0</v>
      </c>
    </row>
    <row r="198" spans="1:22" x14ac:dyDescent="0.25">
      <c r="A198" s="26">
        <f>Wellpath!E198</f>
        <v>0</v>
      </c>
      <c r="B198" s="22">
        <v>0</v>
      </c>
      <c r="C198" s="22">
        <v>0</v>
      </c>
      <c r="D198" s="22">
        <v>1</v>
      </c>
      <c r="E198" s="20">
        <f>Model!$W$25*((drdp!B198+drdp!K198)*DECR!$B198+(drdp!E198+drdp!N198)*DECR!$C198+(drdp!H198+drdp!Q198)*DECR!$D198)</f>
        <v>0</v>
      </c>
      <c r="F198" s="20">
        <f>Model!$W$25*((drdp!C198+drdp!L198)*DECR!$B198+(drdp!F198+drdp!O198)*DECR!$C198+(drdp!I198+drdp!R198)*DECR!$D198)</f>
        <v>0</v>
      </c>
      <c r="G198" s="20">
        <f>Model!$W$25*((drdp!D198+drdp!M198)*DECR!$B198+(drdp!G198+drdp!P198)*DECR!$C198+(drdp!J198+drdp!S198)*DECR!$D198)</f>
        <v>0</v>
      </c>
      <c r="H198" s="18">
        <f>Model!$W$25*((drdp!B198)*DECR!$B198+(drdp!E198)*DECR!$C198+(drdp!H198)*DECR!$D198)</f>
        <v>0</v>
      </c>
      <c r="I198" s="18">
        <f>Model!$W$25*((drdp!C198)*DECR!$B198+(drdp!F198)*DECR!$C198+(drdp!I198)*DECR!$D198)</f>
        <v>0</v>
      </c>
      <c r="J198" s="18">
        <f>Model!$W$25*((drdp!D198)*DECR!$B198+(drdp!G198)*DECR!$C198+(drdp!J198)*DECR!$D198)</f>
        <v>0</v>
      </c>
      <c r="K198" s="21">
        <f t="shared" ref="K198:K261" si="46">K197+E198^2</f>
        <v>3.4120800613873628</v>
      </c>
      <c r="L198" s="21">
        <f t="shared" ref="L198:L261" si="47">L197+F198^2</f>
        <v>4.8661349600508235</v>
      </c>
      <c r="M198" s="21">
        <f t="shared" ref="M198:M261" si="48">M197+G198^2</f>
        <v>0</v>
      </c>
      <c r="N198" s="21">
        <f t="shared" ref="N198:N261" si="49">N197+E198*F198</f>
        <v>-4.0562459994458147</v>
      </c>
      <c r="O198" s="21">
        <f t="shared" ref="O198:O261" si="50">O197+E198*G198</f>
        <v>0</v>
      </c>
      <c r="P198" s="21">
        <f t="shared" ref="P198:P261" si="51">P197+F198*G198</f>
        <v>0</v>
      </c>
      <c r="Q198" s="19">
        <f t="shared" ref="Q198:Q261" si="52">K197+H198^2</f>
        <v>3.4120800613873628</v>
      </c>
      <c r="R198" s="19">
        <f t="shared" ref="R198:R261" si="53">L197+I198^2</f>
        <v>4.8661349600508235</v>
      </c>
      <c r="S198" s="19">
        <f t="shared" ref="S198:S261" si="54">M197+J198^2</f>
        <v>0</v>
      </c>
      <c r="T198" s="19">
        <f t="shared" ref="T198:T261" si="55">N197+H198*I198</f>
        <v>-4.0562459994458147</v>
      </c>
      <c r="U198" s="19">
        <f t="shared" ref="U198:U261" si="56">O197+H198*J198</f>
        <v>0</v>
      </c>
      <c r="V198" s="19">
        <f t="shared" ref="V198:V261" si="57">P197+I198*J198</f>
        <v>0</v>
      </c>
    </row>
    <row r="199" spans="1:22" x14ac:dyDescent="0.25">
      <c r="A199" s="26">
        <f>Wellpath!E199</f>
        <v>0</v>
      </c>
      <c r="B199" s="22">
        <v>0</v>
      </c>
      <c r="C199" s="22">
        <v>0</v>
      </c>
      <c r="D199" s="22">
        <v>1</v>
      </c>
      <c r="E199" s="20">
        <f>Model!$W$25*((drdp!B199+drdp!K199)*DECR!$B199+(drdp!E199+drdp!N199)*DECR!$C199+(drdp!H199+drdp!Q199)*DECR!$D199)</f>
        <v>0</v>
      </c>
      <c r="F199" s="20">
        <f>Model!$W$25*((drdp!C199+drdp!L199)*DECR!$B199+(drdp!F199+drdp!O199)*DECR!$C199+(drdp!I199+drdp!R199)*DECR!$D199)</f>
        <v>0</v>
      </c>
      <c r="G199" s="20">
        <f>Model!$W$25*((drdp!D199+drdp!M199)*DECR!$B199+(drdp!G199+drdp!P199)*DECR!$C199+(drdp!J199+drdp!S199)*DECR!$D199)</f>
        <v>0</v>
      </c>
      <c r="H199" s="18">
        <f>Model!$W$25*((drdp!B199)*DECR!$B199+(drdp!E199)*DECR!$C199+(drdp!H199)*DECR!$D199)</f>
        <v>0</v>
      </c>
      <c r="I199" s="18">
        <f>Model!$W$25*((drdp!C199)*DECR!$B199+(drdp!F199)*DECR!$C199+(drdp!I199)*DECR!$D199)</f>
        <v>0</v>
      </c>
      <c r="J199" s="18">
        <f>Model!$W$25*((drdp!D199)*DECR!$B199+(drdp!G199)*DECR!$C199+(drdp!J199)*DECR!$D199)</f>
        <v>0</v>
      </c>
      <c r="K199" s="21">
        <f t="shared" si="46"/>
        <v>3.4120800613873628</v>
      </c>
      <c r="L199" s="21">
        <f t="shared" si="47"/>
        <v>4.8661349600508235</v>
      </c>
      <c r="M199" s="21">
        <f t="shared" si="48"/>
        <v>0</v>
      </c>
      <c r="N199" s="21">
        <f t="shared" si="49"/>
        <v>-4.0562459994458147</v>
      </c>
      <c r="O199" s="21">
        <f t="shared" si="50"/>
        <v>0</v>
      </c>
      <c r="P199" s="21">
        <f t="shared" si="51"/>
        <v>0</v>
      </c>
      <c r="Q199" s="19">
        <f t="shared" si="52"/>
        <v>3.4120800613873628</v>
      </c>
      <c r="R199" s="19">
        <f t="shared" si="53"/>
        <v>4.8661349600508235</v>
      </c>
      <c r="S199" s="19">
        <f t="shared" si="54"/>
        <v>0</v>
      </c>
      <c r="T199" s="19">
        <f t="shared" si="55"/>
        <v>-4.0562459994458147</v>
      </c>
      <c r="U199" s="19">
        <f t="shared" si="56"/>
        <v>0</v>
      </c>
      <c r="V199" s="19">
        <f t="shared" si="57"/>
        <v>0</v>
      </c>
    </row>
    <row r="200" spans="1:22" x14ac:dyDescent="0.25">
      <c r="A200" s="26">
        <f>Wellpath!E200</f>
        <v>0</v>
      </c>
      <c r="B200" s="22">
        <v>0</v>
      </c>
      <c r="C200" s="22">
        <v>0</v>
      </c>
      <c r="D200" s="22">
        <v>1</v>
      </c>
      <c r="E200" s="20">
        <f>Model!$W$25*((drdp!B200+drdp!K200)*DECR!$B200+(drdp!E200+drdp!N200)*DECR!$C200+(drdp!H200+drdp!Q200)*DECR!$D200)</f>
        <v>0</v>
      </c>
      <c r="F200" s="20">
        <f>Model!$W$25*((drdp!C200+drdp!L200)*DECR!$B200+(drdp!F200+drdp!O200)*DECR!$C200+(drdp!I200+drdp!R200)*DECR!$D200)</f>
        <v>0</v>
      </c>
      <c r="G200" s="20">
        <f>Model!$W$25*((drdp!D200+drdp!M200)*DECR!$B200+(drdp!G200+drdp!P200)*DECR!$C200+(drdp!J200+drdp!S200)*DECR!$D200)</f>
        <v>0</v>
      </c>
      <c r="H200" s="18">
        <f>Model!$W$25*((drdp!B200)*DECR!$B200+(drdp!E200)*DECR!$C200+(drdp!H200)*DECR!$D200)</f>
        <v>0</v>
      </c>
      <c r="I200" s="18">
        <f>Model!$W$25*((drdp!C200)*DECR!$B200+(drdp!F200)*DECR!$C200+(drdp!I200)*DECR!$D200)</f>
        <v>0</v>
      </c>
      <c r="J200" s="18">
        <f>Model!$W$25*((drdp!D200)*DECR!$B200+(drdp!G200)*DECR!$C200+(drdp!J200)*DECR!$D200)</f>
        <v>0</v>
      </c>
      <c r="K200" s="21">
        <f t="shared" si="46"/>
        <v>3.4120800613873628</v>
      </c>
      <c r="L200" s="21">
        <f t="shared" si="47"/>
        <v>4.8661349600508235</v>
      </c>
      <c r="M200" s="21">
        <f t="shared" si="48"/>
        <v>0</v>
      </c>
      <c r="N200" s="21">
        <f t="shared" si="49"/>
        <v>-4.0562459994458147</v>
      </c>
      <c r="O200" s="21">
        <f t="shared" si="50"/>
        <v>0</v>
      </c>
      <c r="P200" s="21">
        <f t="shared" si="51"/>
        <v>0</v>
      </c>
      <c r="Q200" s="19">
        <f t="shared" si="52"/>
        <v>3.4120800613873628</v>
      </c>
      <c r="R200" s="19">
        <f t="shared" si="53"/>
        <v>4.8661349600508235</v>
      </c>
      <c r="S200" s="19">
        <f t="shared" si="54"/>
        <v>0</v>
      </c>
      <c r="T200" s="19">
        <f t="shared" si="55"/>
        <v>-4.0562459994458147</v>
      </c>
      <c r="U200" s="19">
        <f t="shared" si="56"/>
        <v>0</v>
      </c>
      <c r="V200" s="19">
        <f t="shared" si="57"/>
        <v>0</v>
      </c>
    </row>
    <row r="201" spans="1:22" x14ac:dyDescent="0.25">
      <c r="A201" s="26">
        <f>Wellpath!E201</f>
        <v>0</v>
      </c>
      <c r="B201" s="22">
        <v>0</v>
      </c>
      <c r="C201" s="22">
        <v>0</v>
      </c>
      <c r="D201" s="22">
        <v>1</v>
      </c>
      <c r="E201" s="20">
        <f>Model!$W$25*((drdp!B201+drdp!K201)*DECR!$B201+(drdp!E201+drdp!N201)*DECR!$C201+(drdp!H201+drdp!Q201)*DECR!$D201)</f>
        <v>0</v>
      </c>
      <c r="F201" s="20">
        <f>Model!$W$25*((drdp!C201+drdp!L201)*DECR!$B201+(drdp!F201+drdp!O201)*DECR!$C201+(drdp!I201+drdp!R201)*DECR!$D201)</f>
        <v>0</v>
      </c>
      <c r="G201" s="20">
        <f>Model!$W$25*((drdp!D201+drdp!M201)*DECR!$B201+(drdp!G201+drdp!P201)*DECR!$C201+(drdp!J201+drdp!S201)*DECR!$D201)</f>
        <v>0</v>
      </c>
      <c r="H201" s="18">
        <f>Model!$W$25*((drdp!B201)*DECR!$B201+(drdp!E201)*DECR!$C201+(drdp!H201)*DECR!$D201)</f>
        <v>0</v>
      </c>
      <c r="I201" s="18">
        <f>Model!$W$25*((drdp!C201)*DECR!$B201+(drdp!F201)*DECR!$C201+(drdp!I201)*DECR!$D201)</f>
        <v>0</v>
      </c>
      <c r="J201" s="18">
        <f>Model!$W$25*((drdp!D201)*DECR!$B201+(drdp!G201)*DECR!$C201+(drdp!J201)*DECR!$D201)</f>
        <v>0</v>
      </c>
      <c r="K201" s="21">
        <f t="shared" si="46"/>
        <v>3.4120800613873628</v>
      </c>
      <c r="L201" s="21">
        <f t="shared" si="47"/>
        <v>4.8661349600508235</v>
      </c>
      <c r="M201" s="21">
        <f t="shared" si="48"/>
        <v>0</v>
      </c>
      <c r="N201" s="21">
        <f t="shared" si="49"/>
        <v>-4.0562459994458147</v>
      </c>
      <c r="O201" s="21">
        <f t="shared" si="50"/>
        <v>0</v>
      </c>
      <c r="P201" s="21">
        <f t="shared" si="51"/>
        <v>0</v>
      </c>
      <c r="Q201" s="19">
        <f t="shared" si="52"/>
        <v>3.4120800613873628</v>
      </c>
      <c r="R201" s="19">
        <f t="shared" si="53"/>
        <v>4.8661349600508235</v>
      </c>
      <c r="S201" s="19">
        <f t="shared" si="54"/>
        <v>0</v>
      </c>
      <c r="T201" s="19">
        <f t="shared" si="55"/>
        <v>-4.0562459994458147</v>
      </c>
      <c r="U201" s="19">
        <f t="shared" si="56"/>
        <v>0</v>
      </c>
      <c r="V201" s="19">
        <f t="shared" si="57"/>
        <v>0</v>
      </c>
    </row>
    <row r="202" spans="1:22" x14ac:dyDescent="0.25">
      <c r="A202" s="26">
        <f>Wellpath!E202</f>
        <v>0</v>
      </c>
      <c r="B202" s="22">
        <v>0</v>
      </c>
      <c r="C202" s="22">
        <v>0</v>
      </c>
      <c r="D202" s="22">
        <v>1</v>
      </c>
      <c r="E202" s="20">
        <f>Model!$W$25*((drdp!B202+drdp!K202)*DECR!$B202+(drdp!E202+drdp!N202)*DECR!$C202+(drdp!H202+drdp!Q202)*DECR!$D202)</f>
        <v>0</v>
      </c>
      <c r="F202" s="20">
        <f>Model!$W$25*((drdp!C202+drdp!L202)*DECR!$B202+(drdp!F202+drdp!O202)*DECR!$C202+(drdp!I202+drdp!R202)*DECR!$D202)</f>
        <v>0</v>
      </c>
      <c r="G202" s="20">
        <f>Model!$W$25*((drdp!D202+drdp!M202)*DECR!$B202+(drdp!G202+drdp!P202)*DECR!$C202+(drdp!J202+drdp!S202)*DECR!$D202)</f>
        <v>0</v>
      </c>
      <c r="H202" s="18">
        <f>Model!$W$25*((drdp!B202)*DECR!$B202+(drdp!E202)*DECR!$C202+(drdp!H202)*DECR!$D202)</f>
        <v>0</v>
      </c>
      <c r="I202" s="18">
        <f>Model!$W$25*((drdp!C202)*DECR!$B202+(drdp!F202)*DECR!$C202+(drdp!I202)*DECR!$D202)</f>
        <v>0</v>
      </c>
      <c r="J202" s="18">
        <f>Model!$W$25*((drdp!D202)*DECR!$B202+(drdp!G202)*DECR!$C202+(drdp!J202)*DECR!$D202)</f>
        <v>0</v>
      </c>
      <c r="K202" s="21">
        <f t="shared" si="46"/>
        <v>3.4120800613873628</v>
      </c>
      <c r="L202" s="21">
        <f t="shared" si="47"/>
        <v>4.8661349600508235</v>
      </c>
      <c r="M202" s="21">
        <f t="shared" si="48"/>
        <v>0</v>
      </c>
      <c r="N202" s="21">
        <f t="shared" si="49"/>
        <v>-4.0562459994458147</v>
      </c>
      <c r="O202" s="21">
        <f t="shared" si="50"/>
        <v>0</v>
      </c>
      <c r="P202" s="21">
        <f t="shared" si="51"/>
        <v>0</v>
      </c>
      <c r="Q202" s="19">
        <f t="shared" si="52"/>
        <v>3.4120800613873628</v>
      </c>
      <c r="R202" s="19">
        <f t="shared" si="53"/>
        <v>4.8661349600508235</v>
      </c>
      <c r="S202" s="19">
        <f t="shared" si="54"/>
        <v>0</v>
      </c>
      <c r="T202" s="19">
        <f t="shared" si="55"/>
        <v>-4.0562459994458147</v>
      </c>
      <c r="U202" s="19">
        <f t="shared" si="56"/>
        <v>0</v>
      </c>
      <c r="V202" s="19">
        <f t="shared" si="57"/>
        <v>0</v>
      </c>
    </row>
    <row r="203" spans="1:22" x14ac:dyDescent="0.25">
      <c r="A203" s="26">
        <f>Wellpath!E203</f>
        <v>0</v>
      </c>
      <c r="B203" s="22">
        <v>0</v>
      </c>
      <c r="C203" s="22">
        <v>0</v>
      </c>
      <c r="D203" s="22">
        <v>1</v>
      </c>
      <c r="E203" s="20">
        <f>Model!$W$25*((drdp!B203+drdp!K203)*DECR!$B203+(drdp!E203+drdp!N203)*DECR!$C203+(drdp!H203+drdp!Q203)*DECR!$D203)</f>
        <v>0</v>
      </c>
      <c r="F203" s="20">
        <f>Model!$W$25*((drdp!C203+drdp!L203)*DECR!$B203+(drdp!F203+drdp!O203)*DECR!$C203+(drdp!I203+drdp!R203)*DECR!$D203)</f>
        <v>0</v>
      </c>
      <c r="G203" s="20">
        <f>Model!$W$25*((drdp!D203+drdp!M203)*DECR!$B203+(drdp!G203+drdp!P203)*DECR!$C203+(drdp!J203+drdp!S203)*DECR!$D203)</f>
        <v>0</v>
      </c>
      <c r="H203" s="18">
        <f>Model!$W$25*((drdp!B203)*DECR!$B203+(drdp!E203)*DECR!$C203+(drdp!H203)*DECR!$D203)</f>
        <v>0</v>
      </c>
      <c r="I203" s="18">
        <f>Model!$W$25*((drdp!C203)*DECR!$B203+(drdp!F203)*DECR!$C203+(drdp!I203)*DECR!$D203)</f>
        <v>0</v>
      </c>
      <c r="J203" s="18">
        <f>Model!$W$25*((drdp!D203)*DECR!$B203+(drdp!G203)*DECR!$C203+(drdp!J203)*DECR!$D203)</f>
        <v>0</v>
      </c>
      <c r="K203" s="21">
        <f t="shared" si="46"/>
        <v>3.4120800613873628</v>
      </c>
      <c r="L203" s="21">
        <f t="shared" si="47"/>
        <v>4.8661349600508235</v>
      </c>
      <c r="M203" s="21">
        <f t="shared" si="48"/>
        <v>0</v>
      </c>
      <c r="N203" s="21">
        <f t="shared" si="49"/>
        <v>-4.0562459994458147</v>
      </c>
      <c r="O203" s="21">
        <f t="shared" si="50"/>
        <v>0</v>
      </c>
      <c r="P203" s="21">
        <f t="shared" si="51"/>
        <v>0</v>
      </c>
      <c r="Q203" s="19">
        <f t="shared" si="52"/>
        <v>3.4120800613873628</v>
      </c>
      <c r="R203" s="19">
        <f t="shared" si="53"/>
        <v>4.8661349600508235</v>
      </c>
      <c r="S203" s="19">
        <f t="shared" si="54"/>
        <v>0</v>
      </c>
      <c r="T203" s="19">
        <f t="shared" si="55"/>
        <v>-4.0562459994458147</v>
      </c>
      <c r="U203" s="19">
        <f t="shared" si="56"/>
        <v>0</v>
      </c>
      <c r="V203" s="19">
        <f t="shared" si="57"/>
        <v>0</v>
      </c>
    </row>
    <row r="204" spans="1:22" x14ac:dyDescent="0.25">
      <c r="A204" s="26">
        <f>Wellpath!E204</f>
        <v>0</v>
      </c>
      <c r="B204" s="22">
        <v>0</v>
      </c>
      <c r="C204" s="22">
        <v>0</v>
      </c>
      <c r="D204" s="22">
        <v>1</v>
      </c>
      <c r="E204" s="20">
        <f>Model!$W$25*((drdp!B204+drdp!K204)*DECR!$B204+(drdp!E204+drdp!N204)*DECR!$C204+(drdp!H204+drdp!Q204)*DECR!$D204)</f>
        <v>0</v>
      </c>
      <c r="F204" s="20">
        <f>Model!$W$25*((drdp!C204+drdp!L204)*DECR!$B204+(drdp!F204+drdp!O204)*DECR!$C204+(drdp!I204+drdp!R204)*DECR!$D204)</f>
        <v>0</v>
      </c>
      <c r="G204" s="20">
        <f>Model!$W$25*((drdp!D204+drdp!M204)*DECR!$B204+(drdp!G204+drdp!P204)*DECR!$C204+(drdp!J204+drdp!S204)*DECR!$D204)</f>
        <v>0</v>
      </c>
      <c r="H204" s="18">
        <f>Model!$W$25*((drdp!B204)*DECR!$B204+(drdp!E204)*DECR!$C204+(drdp!H204)*DECR!$D204)</f>
        <v>0</v>
      </c>
      <c r="I204" s="18">
        <f>Model!$W$25*((drdp!C204)*DECR!$B204+(drdp!F204)*DECR!$C204+(drdp!I204)*DECR!$D204)</f>
        <v>0</v>
      </c>
      <c r="J204" s="18">
        <f>Model!$W$25*((drdp!D204)*DECR!$B204+(drdp!G204)*DECR!$C204+(drdp!J204)*DECR!$D204)</f>
        <v>0</v>
      </c>
      <c r="K204" s="21">
        <f t="shared" si="46"/>
        <v>3.4120800613873628</v>
      </c>
      <c r="L204" s="21">
        <f t="shared" si="47"/>
        <v>4.8661349600508235</v>
      </c>
      <c r="M204" s="21">
        <f t="shared" si="48"/>
        <v>0</v>
      </c>
      <c r="N204" s="21">
        <f t="shared" si="49"/>
        <v>-4.0562459994458147</v>
      </c>
      <c r="O204" s="21">
        <f t="shared" si="50"/>
        <v>0</v>
      </c>
      <c r="P204" s="21">
        <f t="shared" si="51"/>
        <v>0</v>
      </c>
      <c r="Q204" s="19">
        <f t="shared" si="52"/>
        <v>3.4120800613873628</v>
      </c>
      <c r="R204" s="19">
        <f t="shared" si="53"/>
        <v>4.8661349600508235</v>
      </c>
      <c r="S204" s="19">
        <f t="shared" si="54"/>
        <v>0</v>
      </c>
      <c r="T204" s="19">
        <f t="shared" si="55"/>
        <v>-4.0562459994458147</v>
      </c>
      <c r="U204" s="19">
        <f t="shared" si="56"/>
        <v>0</v>
      </c>
      <c r="V204" s="19">
        <f t="shared" si="57"/>
        <v>0</v>
      </c>
    </row>
    <row r="205" spans="1:22" x14ac:dyDescent="0.25">
      <c r="A205" s="26">
        <f>Wellpath!E205</f>
        <v>0</v>
      </c>
      <c r="B205" s="22">
        <v>0</v>
      </c>
      <c r="C205" s="22">
        <v>0</v>
      </c>
      <c r="D205" s="22">
        <v>1</v>
      </c>
      <c r="E205" s="20">
        <f>Model!$W$25*((drdp!B205+drdp!K205)*DECR!$B205+(drdp!E205+drdp!N205)*DECR!$C205+(drdp!H205+drdp!Q205)*DECR!$D205)</f>
        <v>0</v>
      </c>
      <c r="F205" s="20">
        <f>Model!$W$25*((drdp!C205+drdp!L205)*DECR!$B205+(drdp!F205+drdp!O205)*DECR!$C205+(drdp!I205+drdp!R205)*DECR!$D205)</f>
        <v>0</v>
      </c>
      <c r="G205" s="20">
        <f>Model!$W$25*((drdp!D205+drdp!M205)*DECR!$B205+(drdp!G205+drdp!P205)*DECR!$C205+(drdp!J205+drdp!S205)*DECR!$D205)</f>
        <v>0</v>
      </c>
      <c r="H205" s="18">
        <f>Model!$W$25*((drdp!B205)*DECR!$B205+(drdp!E205)*DECR!$C205+(drdp!H205)*DECR!$D205)</f>
        <v>0</v>
      </c>
      <c r="I205" s="18">
        <f>Model!$W$25*((drdp!C205)*DECR!$B205+(drdp!F205)*DECR!$C205+(drdp!I205)*DECR!$D205)</f>
        <v>0</v>
      </c>
      <c r="J205" s="18">
        <f>Model!$W$25*((drdp!D205)*DECR!$B205+(drdp!G205)*DECR!$C205+(drdp!J205)*DECR!$D205)</f>
        <v>0</v>
      </c>
      <c r="K205" s="21">
        <f t="shared" si="46"/>
        <v>3.4120800613873628</v>
      </c>
      <c r="L205" s="21">
        <f t="shared" si="47"/>
        <v>4.8661349600508235</v>
      </c>
      <c r="M205" s="21">
        <f t="shared" si="48"/>
        <v>0</v>
      </c>
      <c r="N205" s="21">
        <f t="shared" si="49"/>
        <v>-4.0562459994458147</v>
      </c>
      <c r="O205" s="21">
        <f t="shared" si="50"/>
        <v>0</v>
      </c>
      <c r="P205" s="21">
        <f t="shared" si="51"/>
        <v>0</v>
      </c>
      <c r="Q205" s="19">
        <f t="shared" si="52"/>
        <v>3.4120800613873628</v>
      </c>
      <c r="R205" s="19">
        <f t="shared" si="53"/>
        <v>4.8661349600508235</v>
      </c>
      <c r="S205" s="19">
        <f t="shared" si="54"/>
        <v>0</v>
      </c>
      <c r="T205" s="19">
        <f t="shared" si="55"/>
        <v>-4.0562459994458147</v>
      </c>
      <c r="U205" s="19">
        <f t="shared" si="56"/>
        <v>0</v>
      </c>
      <c r="V205" s="19">
        <f t="shared" si="57"/>
        <v>0</v>
      </c>
    </row>
    <row r="206" spans="1:22" x14ac:dyDescent="0.25">
      <c r="A206" s="26">
        <f>Wellpath!E206</f>
        <v>0</v>
      </c>
      <c r="B206" s="22">
        <v>0</v>
      </c>
      <c r="C206" s="22">
        <v>0</v>
      </c>
      <c r="D206" s="22">
        <v>1</v>
      </c>
      <c r="E206" s="20">
        <f>Model!$W$25*((drdp!B206+drdp!K206)*DECR!$B206+(drdp!E206+drdp!N206)*DECR!$C206+(drdp!H206+drdp!Q206)*DECR!$D206)</f>
        <v>0</v>
      </c>
      <c r="F206" s="20">
        <f>Model!$W$25*((drdp!C206+drdp!L206)*DECR!$B206+(drdp!F206+drdp!O206)*DECR!$C206+(drdp!I206+drdp!R206)*DECR!$D206)</f>
        <v>0</v>
      </c>
      <c r="G206" s="20">
        <f>Model!$W$25*((drdp!D206+drdp!M206)*DECR!$B206+(drdp!G206+drdp!P206)*DECR!$C206+(drdp!J206+drdp!S206)*DECR!$D206)</f>
        <v>0</v>
      </c>
      <c r="H206" s="18">
        <f>Model!$W$25*((drdp!B206)*DECR!$B206+(drdp!E206)*DECR!$C206+(drdp!H206)*DECR!$D206)</f>
        <v>0</v>
      </c>
      <c r="I206" s="18">
        <f>Model!$W$25*((drdp!C206)*DECR!$B206+(drdp!F206)*DECR!$C206+(drdp!I206)*DECR!$D206)</f>
        <v>0</v>
      </c>
      <c r="J206" s="18">
        <f>Model!$W$25*((drdp!D206)*DECR!$B206+(drdp!G206)*DECR!$C206+(drdp!J206)*DECR!$D206)</f>
        <v>0</v>
      </c>
      <c r="K206" s="21">
        <f t="shared" si="46"/>
        <v>3.4120800613873628</v>
      </c>
      <c r="L206" s="21">
        <f t="shared" si="47"/>
        <v>4.8661349600508235</v>
      </c>
      <c r="M206" s="21">
        <f t="shared" si="48"/>
        <v>0</v>
      </c>
      <c r="N206" s="21">
        <f t="shared" si="49"/>
        <v>-4.0562459994458147</v>
      </c>
      <c r="O206" s="21">
        <f t="shared" si="50"/>
        <v>0</v>
      </c>
      <c r="P206" s="21">
        <f t="shared" si="51"/>
        <v>0</v>
      </c>
      <c r="Q206" s="19">
        <f t="shared" si="52"/>
        <v>3.4120800613873628</v>
      </c>
      <c r="R206" s="19">
        <f t="shared" si="53"/>
        <v>4.8661349600508235</v>
      </c>
      <c r="S206" s="19">
        <f t="shared" si="54"/>
        <v>0</v>
      </c>
      <c r="T206" s="19">
        <f t="shared" si="55"/>
        <v>-4.0562459994458147</v>
      </c>
      <c r="U206" s="19">
        <f t="shared" si="56"/>
        <v>0</v>
      </c>
      <c r="V206" s="19">
        <f t="shared" si="57"/>
        <v>0</v>
      </c>
    </row>
    <row r="207" spans="1:22" x14ac:dyDescent="0.25">
      <c r="A207" s="26">
        <f>Wellpath!E207</f>
        <v>0</v>
      </c>
      <c r="B207" s="22">
        <v>0</v>
      </c>
      <c r="C207" s="22">
        <v>0</v>
      </c>
      <c r="D207" s="22">
        <v>1</v>
      </c>
      <c r="E207" s="20">
        <f>Model!$W$25*((drdp!B207+drdp!K207)*DECR!$B207+(drdp!E207+drdp!N207)*DECR!$C207+(drdp!H207+drdp!Q207)*DECR!$D207)</f>
        <v>0</v>
      </c>
      <c r="F207" s="20">
        <f>Model!$W$25*((drdp!C207+drdp!L207)*DECR!$B207+(drdp!F207+drdp!O207)*DECR!$C207+(drdp!I207+drdp!R207)*DECR!$D207)</f>
        <v>0</v>
      </c>
      <c r="G207" s="20">
        <f>Model!$W$25*((drdp!D207+drdp!M207)*DECR!$B207+(drdp!G207+drdp!P207)*DECR!$C207+(drdp!J207+drdp!S207)*DECR!$D207)</f>
        <v>0</v>
      </c>
      <c r="H207" s="18">
        <f>Model!$W$25*((drdp!B207)*DECR!$B207+(drdp!E207)*DECR!$C207+(drdp!H207)*DECR!$D207)</f>
        <v>0</v>
      </c>
      <c r="I207" s="18">
        <f>Model!$W$25*((drdp!C207)*DECR!$B207+(drdp!F207)*DECR!$C207+(drdp!I207)*DECR!$D207)</f>
        <v>0</v>
      </c>
      <c r="J207" s="18">
        <f>Model!$W$25*((drdp!D207)*DECR!$B207+(drdp!G207)*DECR!$C207+(drdp!J207)*DECR!$D207)</f>
        <v>0</v>
      </c>
      <c r="K207" s="21">
        <f t="shared" si="46"/>
        <v>3.4120800613873628</v>
      </c>
      <c r="L207" s="21">
        <f t="shared" si="47"/>
        <v>4.8661349600508235</v>
      </c>
      <c r="M207" s="21">
        <f t="shared" si="48"/>
        <v>0</v>
      </c>
      <c r="N207" s="21">
        <f t="shared" si="49"/>
        <v>-4.0562459994458147</v>
      </c>
      <c r="O207" s="21">
        <f t="shared" si="50"/>
        <v>0</v>
      </c>
      <c r="P207" s="21">
        <f t="shared" si="51"/>
        <v>0</v>
      </c>
      <c r="Q207" s="19">
        <f t="shared" si="52"/>
        <v>3.4120800613873628</v>
      </c>
      <c r="R207" s="19">
        <f t="shared" si="53"/>
        <v>4.8661349600508235</v>
      </c>
      <c r="S207" s="19">
        <f t="shared" si="54"/>
        <v>0</v>
      </c>
      <c r="T207" s="19">
        <f t="shared" si="55"/>
        <v>-4.0562459994458147</v>
      </c>
      <c r="U207" s="19">
        <f t="shared" si="56"/>
        <v>0</v>
      </c>
      <c r="V207" s="19">
        <f t="shared" si="57"/>
        <v>0</v>
      </c>
    </row>
    <row r="208" spans="1:22" x14ac:dyDescent="0.25">
      <c r="A208" s="26">
        <f>Wellpath!E208</f>
        <v>0</v>
      </c>
      <c r="B208" s="22">
        <v>0</v>
      </c>
      <c r="C208" s="22">
        <v>0</v>
      </c>
      <c r="D208" s="22">
        <v>1</v>
      </c>
      <c r="E208" s="20">
        <f>Model!$W$25*((drdp!B208+drdp!K208)*DECR!$B208+(drdp!E208+drdp!N208)*DECR!$C208+(drdp!H208+drdp!Q208)*DECR!$D208)</f>
        <v>0</v>
      </c>
      <c r="F208" s="20">
        <f>Model!$W$25*((drdp!C208+drdp!L208)*DECR!$B208+(drdp!F208+drdp!O208)*DECR!$C208+(drdp!I208+drdp!R208)*DECR!$D208)</f>
        <v>0</v>
      </c>
      <c r="G208" s="20">
        <f>Model!$W$25*((drdp!D208+drdp!M208)*DECR!$B208+(drdp!G208+drdp!P208)*DECR!$C208+(drdp!J208+drdp!S208)*DECR!$D208)</f>
        <v>0</v>
      </c>
      <c r="H208" s="18">
        <f>Model!$W$25*((drdp!B208)*DECR!$B208+(drdp!E208)*DECR!$C208+(drdp!H208)*DECR!$D208)</f>
        <v>0</v>
      </c>
      <c r="I208" s="18">
        <f>Model!$W$25*((drdp!C208)*DECR!$B208+(drdp!F208)*DECR!$C208+(drdp!I208)*DECR!$D208)</f>
        <v>0</v>
      </c>
      <c r="J208" s="18">
        <f>Model!$W$25*((drdp!D208)*DECR!$B208+(drdp!G208)*DECR!$C208+(drdp!J208)*DECR!$D208)</f>
        <v>0</v>
      </c>
      <c r="K208" s="21">
        <f t="shared" si="46"/>
        <v>3.4120800613873628</v>
      </c>
      <c r="L208" s="21">
        <f t="shared" si="47"/>
        <v>4.8661349600508235</v>
      </c>
      <c r="M208" s="21">
        <f t="shared" si="48"/>
        <v>0</v>
      </c>
      <c r="N208" s="21">
        <f t="shared" si="49"/>
        <v>-4.0562459994458147</v>
      </c>
      <c r="O208" s="21">
        <f t="shared" si="50"/>
        <v>0</v>
      </c>
      <c r="P208" s="21">
        <f t="shared" si="51"/>
        <v>0</v>
      </c>
      <c r="Q208" s="19">
        <f t="shared" si="52"/>
        <v>3.4120800613873628</v>
      </c>
      <c r="R208" s="19">
        <f t="shared" si="53"/>
        <v>4.8661349600508235</v>
      </c>
      <c r="S208" s="19">
        <f t="shared" si="54"/>
        <v>0</v>
      </c>
      <c r="T208" s="19">
        <f t="shared" si="55"/>
        <v>-4.0562459994458147</v>
      </c>
      <c r="U208" s="19">
        <f t="shared" si="56"/>
        <v>0</v>
      </c>
      <c r="V208" s="19">
        <f t="shared" si="57"/>
        <v>0</v>
      </c>
    </row>
    <row r="209" spans="1:22" x14ac:dyDescent="0.25">
      <c r="A209" s="26">
        <f>Wellpath!E209</f>
        <v>0</v>
      </c>
      <c r="B209" s="22">
        <v>0</v>
      </c>
      <c r="C209" s="22">
        <v>0</v>
      </c>
      <c r="D209" s="22">
        <v>1</v>
      </c>
      <c r="E209" s="20">
        <f>Model!$W$25*((drdp!B209+drdp!K209)*DECR!$B209+(drdp!E209+drdp!N209)*DECR!$C209+(drdp!H209+drdp!Q209)*DECR!$D209)</f>
        <v>0</v>
      </c>
      <c r="F209" s="20">
        <f>Model!$W$25*((drdp!C209+drdp!L209)*DECR!$B209+(drdp!F209+drdp!O209)*DECR!$C209+(drdp!I209+drdp!R209)*DECR!$D209)</f>
        <v>0</v>
      </c>
      <c r="G209" s="20">
        <f>Model!$W$25*((drdp!D209+drdp!M209)*DECR!$B209+(drdp!G209+drdp!P209)*DECR!$C209+(drdp!J209+drdp!S209)*DECR!$D209)</f>
        <v>0</v>
      </c>
      <c r="H209" s="18">
        <f>Model!$W$25*((drdp!B209)*DECR!$B209+(drdp!E209)*DECR!$C209+(drdp!H209)*DECR!$D209)</f>
        <v>0</v>
      </c>
      <c r="I209" s="18">
        <f>Model!$W$25*((drdp!C209)*DECR!$B209+(drdp!F209)*DECR!$C209+(drdp!I209)*DECR!$D209)</f>
        <v>0</v>
      </c>
      <c r="J209" s="18">
        <f>Model!$W$25*((drdp!D209)*DECR!$B209+(drdp!G209)*DECR!$C209+(drdp!J209)*DECR!$D209)</f>
        <v>0</v>
      </c>
      <c r="K209" s="21">
        <f t="shared" si="46"/>
        <v>3.4120800613873628</v>
      </c>
      <c r="L209" s="21">
        <f t="shared" si="47"/>
        <v>4.8661349600508235</v>
      </c>
      <c r="M209" s="21">
        <f t="shared" si="48"/>
        <v>0</v>
      </c>
      <c r="N209" s="21">
        <f t="shared" si="49"/>
        <v>-4.0562459994458147</v>
      </c>
      <c r="O209" s="21">
        <f t="shared" si="50"/>
        <v>0</v>
      </c>
      <c r="P209" s="21">
        <f t="shared" si="51"/>
        <v>0</v>
      </c>
      <c r="Q209" s="19">
        <f t="shared" si="52"/>
        <v>3.4120800613873628</v>
      </c>
      <c r="R209" s="19">
        <f t="shared" si="53"/>
        <v>4.8661349600508235</v>
      </c>
      <c r="S209" s="19">
        <f t="shared" si="54"/>
        <v>0</v>
      </c>
      <c r="T209" s="19">
        <f t="shared" si="55"/>
        <v>-4.0562459994458147</v>
      </c>
      <c r="U209" s="19">
        <f t="shared" si="56"/>
        <v>0</v>
      </c>
      <c r="V209" s="19">
        <f t="shared" si="57"/>
        <v>0</v>
      </c>
    </row>
    <row r="210" spans="1:22" x14ac:dyDescent="0.25">
      <c r="A210" s="26">
        <f>Wellpath!E210</f>
        <v>0</v>
      </c>
      <c r="B210" s="22">
        <v>0</v>
      </c>
      <c r="C210" s="22">
        <v>0</v>
      </c>
      <c r="D210" s="22">
        <v>1</v>
      </c>
      <c r="E210" s="20">
        <f>Model!$W$25*((drdp!B210+drdp!K210)*DECR!$B210+(drdp!E210+drdp!N210)*DECR!$C210+(drdp!H210+drdp!Q210)*DECR!$D210)</f>
        <v>0</v>
      </c>
      <c r="F210" s="20">
        <f>Model!$W$25*((drdp!C210+drdp!L210)*DECR!$B210+(drdp!F210+drdp!O210)*DECR!$C210+(drdp!I210+drdp!R210)*DECR!$D210)</f>
        <v>0</v>
      </c>
      <c r="G210" s="20">
        <f>Model!$W$25*((drdp!D210+drdp!M210)*DECR!$B210+(drdp!G210+drdp!P210)*DECR!$C210+(drdp!J210+drdp!S210)*DECR!$D210)</f>
        <v>0</v>
      </c>
      <c r="H210" s="18">
        <f>Model!$W$25*((drdp!B210)*DECR!$B210+(drdp!E210)*DECR!$C210+(drdp!H210)*DECR!$D210)</f>
        <v>0</v>
      </c>
      <c r="I210" s="18">
        <f>Model!$W$25*((drdp!C210)*DECR!$B210+(drdp!F210)*DECR!$C210+(drdp!I210)*DECR!$D210)</f>
        <v>0</v>
      </c>
      <c r="J210" s="18">
        <f>Model!$W$25*((drdp!D210)*DECR!$B210+(drdp!G210)*DECR!$C210+(drdp!J210)*DECR!$D210)</f>
        <v>0</v>
      </c>
      <c r="K210" s="21">
        <f t="shared" si="46"/>
        <v>3.4120800613873628</v>
      </c>
      <c r="L210" s="21">
        <f t="shared" si="47"/>
        <v>4.8661349600508235</v>
      </c>
      <c r="M210" s="21">
        <f t="shared" si="48"/>
        <v>0</v>
      </c>
      <c r="N210" s="21">
        <f t="shared" si="49"/>
        <v>-4.0562459994458147</v>
      </c>
      <c r="O210" s="21">
        <f t="shared" si="50"/>
        <v>0</v>
      </c>
      <c r="P210" s="21">
        <f t="shared" si="51"/>
        <v>0</v>
      </c>
      <c r="Q210" s="19">
        <f t="shared" si="52"/>
        <v>3.4120800613873628</v>
      </c>
      <c r="R210" s="19">
        <f t="shared" si="53"/>
        <v>4.8661349600508235</v>
      </c>
      <c r="S210" s="19">
        <f t="shared" si="54"/>
        <v>0</v>
      </c>
      <c r="T210" s="19">
        <f t="shared" si="55"/>
        <v>-4.0562459994458147</v>
      </c>
      <c r="U210" s="19">
        <f t="shared" si="56"/>
        <v>0</v>
      </c>
      <c r="V210" s="19">
        <f t="shared" si="57"/>
        <v>0</v>
      </c>
    </row>
    <row r="211" spans="1:22" x14ac:dyDescent="0.25">
      <c r="A211" s="26">
        <f>Wellpath!E211</f>
        <v>0</v>
      </c>
      <c r="B211" s="22">
        <v>0</v>
      </c>
      <c r="C211" s="22">
        <v>0</v>
      </c>
      <c r="D211" s="22">
        <v>1</v>
      </c>
      <c r="E211" s="20">
        <f>Model!$W$25*((drdp!B211+drdp!K211)*DECR!$B211+(drdp!E211+drdp!N211)*DECR!$C211+(drdp!H211+drdp!Q211)*DECR!$D211)</f>
        <v>0</v>
      </c>
      <c r="F211" s="20">
        <f>Model!$W$25*((drdp!C211+drdp!L211)*DECR!$B211+(drdp!F211+drdp!O211)*DECR!$C211+(drdp!I211+drdp!R211)*DECR!$D211)</f>
        <v>0</v>
      </c>
      <c r="G211" s="20">
        <f>Model!$W$25*((drdp!D211+drdp!M211)*DECR!$B211+(drdp!G211+drdp!P211)*DECR!$C211+(drdp!J211+drdp!S211)*DECR!$D211)</f>
        <v>0</v>
      </c>
      <c r="H211" s="18">
        <f>Model!$W$25*((drdp!B211)*DECR!$B211+(drdp!E211)*DECR!$C211+(drdp!H211)*DECR!$D211)</f>
        <v>0</v>
      </c>
      <c r="I211" s="18">
        <f>Model!$W$25*((drdp!C211)*DECR!$B211+(drdp!F211)*DECR!$C211+(drdp!I211)*DECR!$D211)</f>
        <v>0</v>
      </c>
      <c r="J211" s="18">
        <f>Model!$W$25*((drdp!D211)*DECR!$B211+(drdp!G211)*DECR!$C211+(drdp!J211)*DECR!$D211)</f>
        <v>0</v>
      </c>
      <c r="K211" s="21">
        <f t="shared" si="46"/>
        <v>3.4120800613873628</v>
      </c>
      <c r="L211" s="21">
        <f t="shared" si="47"/>
        <v>4.8661349600508235</v>
      </c>
      <c r="M211" s="21">
        <f t="shared" si="48"/>
        <v>0</v>
      </c>
      <c r="N211" s="21">
        <f t="shared" si="49"/>
        <v>-4.0562459994458147</v>
      </c>
      <c r="O211" s="21">
        <f t="shared" si="50"/>
        <v>0</v>
      </c>
      <c r="P211" s="21">
        <f t="shared" si="51"/>
        <v>0</v>
      </c>
      <c r="Q211" s="19">
        <f t="shared" si="52"/>
        <v>3.4120800613873628</v>
      </c>
      <c r="R211" s="19">
        <f t="shared" si="53"/>
        <v>4.8661349600508235</v>
      </c>
      <c r="S211" s="19">
        <f t="shared" si="54"/>
        <v>0</v>
      </c>
      <c r="T211" s="19">
        <f t="shared" si="55"/>
        <v>-4.0562459994458147</v>
      </c>
      <c r="U211" s="19">
        <f t="shared" si="56"/>
        <v>0</v>
      </c>
      <c r="V211" s="19">
        <f t="shared" si="57"/>
        <v>0</v>
      </c>
    </row>
    <row r="212" spans="1:22" x14ac:dyDescent="0.25">
      <c r="A212" s="26">
        <f>Wellpath!E212</f>
        <v>0</v>
      </c>
      <c r="B212" s="22">
        <v>0</v>
      </c>
      <c r="C212" s="22">
        <v>0</v>
      </c>
      <c r="D212" s="22">
        <v>1</v>
      </c>
      <c r="E212" s="20">
        <f>Model!$W$25*((drdp!B212+drdp!K212)*DECR!$B212+(drdp!E212+drdp!N212)*DECR!$C212+(drdp!H212+drdp!Q212)*DECR!$D212)</f>
        <v>0</v>
      </c>
      <c r="F212" s="20">
        <f>Model!$W$25*((drdp!C212+drdp!L212)*DECR!$B212+(drdp!F212+drdp!O212)*DECR!$C212+(drdp!I212+drdp!R212)*DECR!$D212)</f>
        <v>0</v>
      </c>
      <c r="G212" s="20">
        <f>Model!$W$25*((drdp!D212+drdp!M212)*DECR!$B212+(drdp!G212+drdp!P212)*DECR!$C212+(drdp!J212+drdp!S212)*DECR!$D212)</f>
        <v>0</v>
      </c>
      <c r="H212" s="18">
        <f>Model!$W$25*((drdp!B212)*DECR!$B212+(drdp!E212)*DECR!$C212+(drdp!H212)*DECR!$D212)</f>
        <v>0</v>
      </c>
      <c r="I212" s="18">
        <f>Model!$W$25*((drdp!C212)*DECR!$B212+(drdp!F212)*DECR!$C212+(drdp!I212)*DECR!$D212)</f>
        <v>0</v>
      </c>
      <c r="J212" s="18">
        <f>Model!$W$25*((drdp!D212)*DECR!$B212+(drdp!G212)*DECR!$C212+(drdp!J212)*DECR!$D212)</f>
        <v>0</v>
      </c>
      <c r="K212" s="21">
        <f t="shared" si="46"/>
        <v>3.4120800613873628</v>
      </c>
      <c r="L212" s="21">
        <f t="shared" si="47"/>
        <v>4.8661349600508235</v>
      </c>
      <c r="M212" s="21">
        <f t="shared" si="48"/>
        <v>0</v>
      </c>
      <c r="N212" s="21">
        <f t="shared" si="49"/>
        <v>-4.0562459994458147</v>
      </c>
      <c r="O212" s="21">
        <f t="shared" si="50"/>
        <v>0</v>
      </c>
      <c r="P212" s="21">
        <f t="shared" si="51"/>
        <v>0</v>
      </c>
      <c r="Q212" s="19">
        <f t="shared" si="52"/>
        <v>3.4120800613873628</v>
      </c>
      <c r="R212" s="19">
        <f t="shared" si="53"/>
        <v>4.8661349600508235</v>
      </c>
      <c r="S212" s="19">
        <f t="shared" si="54"/>
        <v>0</v>
      </c>
      <c r="T212" s="19">
        <f t="shared" si="55"/>
        <v>-4.0562459994458147</v>
      </c>
      <c r="U212" s="19">
        <f t="shared" si="56"/>
        <v>0</v>
      </c>
      <c r="V212" s="19">
        <f t="shared" si="57"/>
        <v>0</v>
      </c>
    </row>
    <row r="213" spans="1:22" x14ac:dyDescent="0.25">
      <c r="A213" s="26">
        <f>Wellpath!E213</f>
        <v>0</v>
      </c>
      <c r="B213" s="22">
        <v>0</v>
      </c>
      <c r="C213" s="22">
        <v>0</v>
      </c>
      <c r="D213" s="22">
        <v>1</v>
      </c>
      <c r="E213" s="20">
        <f>Model!$W$25*((drdp!B213+drdp!K213)*DECR!$B213+(drdp!E213+drdp!N213)*DECR!$C213+(drdp!H213+drdp!Q213)*DECR!$D213)</f>
        <v>0</v>
      </c>
      <c r="F213" s="20">
        <f>Model!$W$25*((drdp!C213+drdp!L213)*DECR!$B213+(drdp!F213+drdp!O213)*DECR!$C213+(drdp!I213+drdp!R213)*DECR!$D213)</f>
        <v>0</v>
      </c>
      <c r="G213" s="20">
        <f>Model!$W$25*((drdp!D213+drdp!M213)*DECR!$B213+(drdp!G213+drdp!P213)*DECR!$C213+(drdp!J213+drdp!S213)*DECR!$D213)</f>
        <v>0</v>
      </c>
      <c r="H213" s="18">
        <f>Model!$W$25*((drdp!B213)*DECR!$B213+(drdp!E213)*DECR!$C213+(drdp!H213)*DECR!$D213)</f>
        <v>0</v>
      </c>
      <c r="I213" s="18">
        <f>Model!$W$25*((drdp!C213)*DECR!$B213+(drdp!F213)*DECR!$C213+(drdp!I213)*DECR!$D213)</f>
        <v>0</v>
      </c>
      <c r="J213" s="18">
        <f>Model!$W$25*((drdp!D213)*DECR!$B213+(drdp!G213)*DECR!$C213+(drdp!J213)*DECR!$D213)</f>
        <v>0</v>
      </c>
      <c r="K213" s="21">
        <f t="shared" si="46"/>
        <v>3.4120800613873628</v>
      </c>
      <c r="L213" s="21">
        <f t="shared" si="47"/>
        <v>4.8661349600508235</v>
      </c>
      <c r="M213" s="21">
        <f t="shared" si="48"/>
        <v>0</v>
      </c>
      <c r="N213" s="21">
        <f t="shared" si="49"/>
        <v>-4.0562459994458147</v>
      </c>
      <c r="O213" s="21">
        <f t="shared" si="50"/>
        <v>0</v>
      </c>
      <c r="P213" s="21">
        <f t="shared" si="51"/>
        <v>0</v>
      </c>
      <c r="Q213" s="19">
        <f t="shared" si="52"/>
        <v>3.4120800613873628</v>
      </c>
      <c r="R213" s="19">
        <f t="shared" si="53"/>
        <v>4.8661349600508235</v>
      </c>
      <c r="S213" s="19">
        <f t="shared" si="54"/>
        <v>0</v>
      </c>
      <c r="T213" s="19">
        <f t="shared" si="55"/>
        <v>-4.0562459994458147</v>
      </c>
      <c r="U213" s="19">
        <f t="shared" si="56"/>
        <v>0</v>
      </c>
      <c r="V213" s="19">
        <f t="shared" si="57"/>
        <v>0</v>
      </c>
    </row>
    <row r="214" spans="1:22" x14ac:dyDescent="0.25">
      <c r="A214" s="26">
        <f>Wellpath!E214</f>
        <v>0</v>
      </c>
      <c r="B214" s="22">
        <v>0</v>
      </c>
      <c r="C214" s="22">
        <v>0</v>
      </c>
      <c r="D214" s="22">
        <v>1</v>
      </c>
      <c r="E214" s="20">
        <f>Model!$W$25*((drdp!B214+drdp!K214)*DECR!$B214+(drdp!E214+drdp!N214)*DECR!$C214+(drdp!H214+drdp!Q214)*DECR!$D214)</f>
        <v>0</v>
      </c>
      <c r="F214" s="20">
        <f>Model!$W$25*((drdp!C214+drdp!L214)*DECR!$B214+(drdp!F214+drdp!O214)*DECR!$C214+(drdp!I214+drdp!R214)*DECR!$D214)</f>
        <v>0</v>
      </c>
      <c r="G214" s="20">
        <f>Model!$W$25*((drdp!D214+drdp!M214)*DECR!$B214+(drdp!G214+drdp!P214)*DECR!$C214+(drdp!J214+drdp!S214)*DECR!$D214)</f>
        <v>0</v>
      </c>
      <c r="H214" s="18">
        <f>Model!$W$25*((drdp!B214)*DECR!$B214+(drdp!E214)*DECR!$C214+(drdp!H214)*DECR!$D214)</f>
        <v>0</v>
      </c>
      <c r="I214" s="18">
        <f>Model!$W$25*((drdp!C214)*DECR!$B214+(drdp!F214)*DECR!$C214+(drdp!I214)*DECR!$D214)</f>
        <v>0</v>
      </c>
      <c r="J214" s="18">
        <f>Model!$W$25*((drdp!D214)*DECR!$B214+(drdp!G214)*DECR!$C214+(drdp!J214)*DECR!$D214)</f>
        <v>0</v>
      </c>
      <c r="K214" s="21">
        <f t="shared" si="46"/>
        <v>3.4120800613873628</v>
      </c>
      <c r="L214" s="21">
        <f t="shared" si="47"/>
        <v>4.8661349600508235</v>
      </c>
      <c r="M214" s="21">
        <f t="shared" si="48"/>
        <v>0</v>
      </c>
      <c r="N214" s="21">
        <f t="shared" si="49"/>
        <v>-4.0562459994458147</v>
      </c>
      <c r="O214" s="21">
        <f t="shared" si="50"/>
        <v>0</v>
      </c>
      <c r="P214" s="21">
        <f t="shared" si="51"/>
        <v>0</v>
      </c>
      <c r="Q214" s="19">
        <f t="shared" si="52"/>
        <v>3.4120800613873628</v>
      </c>
      <c r="R214" s="19">
        <f t="shared" si="53"/>
        <v>4.8661349600508235</v>
      </c>
      <c r="S214" s="19">
        <f t="shared" si="54"/>
        <v>0</v>
      </c>
      <c r="T214" s="19">
        <f t="shared" si="55"/>
        <v>-4.0562459994458147</v>
      </c>
      <c r="U214" s="19">
        <f t="shared" si="56"/>
        <v>0</v>
      </c>
      <c r="V214" s="19">
        <f t="shared" si="57"/>
        <v>0</v>
      </c>
    </row>
    <row r="215" spans="1:22" x14ac:dyDescent="0.25">
      <c r="A215" s="26">
        <f>Wellpath!E215</f>
        <v>0</v>
      </c>
      <c r="B215" s="22">
        <v>0</v>
      </c>
      <c r="C215" s="22">
        <v>0</v>
      </c>
      <c r="D215" s="22">
        <v>1</v>
      </c>
      <c r="E215" s="20">
        <f>Model!$W$25*((drdp!B215+drdp!K215)*DECR!$B215+(drdp!E215+drdp!N215)*DECR!$C215+(drdp!H215+drdp!Q215)*DECR!$D215)</f>
        <v>0</v>
      </c>
      <c r="F215" s="20">
        <f>Model!$W$25*((drdp!C215+drdp!L215)*DECR!$B215+(drdp!F215+drdp!O215)*DECR!$C215+(drdp!I215+drdp!R215)*DECR!$D215)</f>
        <v>0</v>
      </c>
      <c r="G215" s="20">
        <f>Model!$W$25*((drdp!D215+drdp!M215)*DECR!$B215+(drdp!G215+drdp!P215)*DECR!$C215+(drdp!J215+drdp!S215)*DECR!$D215)</f>
        <v>0</v>
      </c>
      <c r="H215" s="18">
        <f>Model!$W$25*((drdp!B215)*DECR!$B215+(drdp!E215)*DECR!$C215+(drdp!H215)*DECR!$D215)</f>
        <v>0</v>
      </c>
      <c r="I215" s="18">
        <f>Model!$W$25*((drdp!C215)*DECR!$B215+(drdp!F215)*DECR!$C215+(drdp!I215)*DECR!$D215)</f>
        <v>0</v>
      </c>
      <c r="J215" s="18">
        <f>Model!$W$25*((drdp!D215)*DECR!$B215+(drdp!G215)*DECR!$C215+(drdp!J215)*DECR!$D215)</f>
        <v>0</v>
      </c>
      <c r="K215" s="21">
        <f t="shared" si="46"/>
        <v>3.4120800613873628</v>
      </c>
      <c r="L215" s="21">
        <f t="shared" si="47"/>
        <v>4.8661349600508235</v>
      </c>
      <c r="M215" s="21">
        <f t="shared" si="48"/>
        <v>0</v>
      </c>
      <c r="N215" s="21">
        <f t="shared" si="49"/>
        <v>-4.0562459994458147</v>
      </c>
      <c r="O215" s="21">
        <f t="shared" si="50"/>
        <v>0</v>
      </c>
      <c r="P215" s="21">
        <f t="shared" si="51"/>
        <v>0</v>
      </c>
      <c r="Q215" s="19">
        <f t="shared" si="52"/>
        <v>3.4120800613873628</v>
      </c>
      <c r="R215" s="19">
        <f t="shared" si="53"/>
        <v>4.8661349600508235</v>
      </c>
      <c r="S215" s="19">
        <f t="shared" si="54"/>
        <v>0</v>
      </c>
      <c r="T215" s="19">
        <f t="shared" si="55"/>
        <v>-4.0562459994458147</v>
      </c>
      <c r="U215" s="19">
        <f t="shared" si="56"/>
        <v>0</v>
      </c>
      <c r="V215" s="19">
        <f t="shared" si="57"/>
        <v>0</v>
      </c>
    </row>
    <row r="216" spans="1:22" x14ac:dyDescent="0.25">
      <c r="A216" s="26">
        <f>Wellpath!E216</f>
        <v>0</v>
      </c>
      <c r="B216" s="22">
        <v>0</v>
      </c>
      <c r="C216" s="22">
        <v>0</v>
      </c>
      <c r="D216" s="22">
        <v>1</v>
      </c>
      <c r="E216" s="20">
        <f>Model!$W$25*((drdp!B216+drdp!K216)*DECR!$B216+(drdp!E216+drdp!N216)*DECR!$C216+(drdp!H216+drdp!Q216)*DECR!$D216)</f>
        <v>0</v>
      </c>
      <c r="F216" s="20">
        <f>Model!$W$25*((drdp!C216+drdp!L216)*DECR!$B216+(drdp!F216+drdp!O216)*DECR!$C216+(drdp!I216+drdp!R216)*DECR!$D216)</f>
        <v>0</v>
      </c>
      <c r="G216" s="20">
        <f>Model!$W$25*((drdp!D216+drdp!M216)*DECR!$B216+(drdp!G216+drdp!P216)*DECR!$C216+(drdp!J216+drdp!S216)*DECR!$D216)</f>
        <v>0</v>
      </c>
      <c r="H216" s="18">
        <f>Model!$W$25*((drdp!B216)*DECR!$B216+(drdp!E216)*DECR!$C216+(drdp!H216)*DECR!$D216)</f>
        <v>0</v>
      </c>
      <c r="I216" s="18">
        <f>Model!$W$25*((drdp!C216)*DECR!$B216+(drdp!F216)*DECR!$C216+(drdp!I216)*DECR!$D216)</f>
        <v>0</v>
      </c>
      <c r="J216" s="18">
        <f>Model!$W$25*((drdp!D216)*DECR!$B216+(drdp!G216)*DECR!$C216+(drdp!J216)*DECR!$D216)</f>
        <v>0</v>
      </c>
      <c r="K216" s="21">
        <f t="shared" si="46"/>
        <v>3.4120800613873628</v>
      </c>
      <c r="L216" s="21">
        <f t="shared" si="47"/>
        <v>4.8661349600508235</v>
      </c>
      <c r="M216" s="21">
        <f t="shared" si="48"/>
        <v>0</v>
      </c>
      <c r="N216" s="21">
        <f t="shared" si="49"/>
        <v>-4.0562459994458147</v>
      </c>
      <c r="O216" s="21">
        <f t="shared" si="50"/>
        <v>0</v>
      </c>
      <c r="P216" s="21">
        <f t="shared" si="51"/>
        <v>0</v>
      </c>
      <c r="Q216" s="19">
        <f t="shared" si="52"/>
        <v>3.4120800613873628</v>
      </c>
      <c r="R216" s="19">
        <f t="shared" si="53"/>
        <v>4.8661349600508235</v>
      </c>
      <c r="S216" s="19">
        <f t="shared" si="54"/>
        <v>0</v>
      </c>
      <c r="T216" s="19">
        <f t="shared" si="55"/>
        <v>-4.0562459994458147</v>
      </c>
      <c r="U216" s="19">
        <f t="shared" si="56"/>
        <v>0</v>
      </c>
      <c r="V216" s="19">
        <f t="shared" si="57"/>
        <v>0</v>
      </c>
    </row>
    <row r="217" spans="1:22" x14ac:dyDescent="0.25">
      <c r="A217" s="26">
        <f>Wellpath!E217</f>
        <v>0</v>
      </c>
      <c r="B217" s="22">
        <v>0</v>
      </c>
      <c r="C217" s="22">
        <v>0</v>
      </c>
      <c r="D217" s="22">
        <v>1</v>
      </c>
      <c r="E217" s="20">
        <f>Model!$W$25*((drdp!B217+drdp!K217)*DECR!$B217+(drdp!E217+drdp!N217)*DECR!$C217+(drdp!H217+drdp!Q217)*DECR!$D217)</f>
        <v>0</v>
      </c>
      <c r="F217" s="20">
        <f>Model!$W$25*((drdp!C217+drdp!L217)*DECR!$B217+(drdp!F217+drdp!O217)*DECR!$C217+(drdp!I217+drdp!R217)*DECR!$D217)</f>
        <v>0</v>
      </c>
      <c r="G217" s="20">
        <f>Model!$W$25*((drdp!D217+drdp!M217)*DECR!$B217+(drdp!G217+drdp!P217)*DECR!$C217+(drdp!J217+drdp!S217)*DECR!$D217)</f>
        <v>0</v>
      </c>
      <c r="H217" s="18">
        <f>Model!$W$25*((drdp!B217)*DECR!$B217+(drdp!E217)*DECR!$C217+(drdp!H217)*DECR!$D217)</f>
        <v>0</v>
      </c>
      <c r="I217" s="18">
        <f>Model!$W$25*((drdp!C217)*DECR!$B217+(drdp!F217)*DECR!$C217+(drdp!I217)*DECR!$D217)</f>
        <v>0</v>
      </c>
      <c r="J217" s="18">
        <f>Model!$W$25*((drdp!D217)*DECR!$B217+(drdp!G217)*DECR!$C217+(drdp!J217)*DECR!$D217)</f>
        <v>0</v>
      </c>
      <c r="K217" s="21">
        <f t="shared" si="46"/>
        <v>3.4120800613873628</v>
      </c>
      <c r="L217" s="21">
        <f t="shared" si="47"/>
        <v>4.8661349600508235</v>
      </c>
      <c r="M217" s="21">
        <f t="shared" si="48"/>
        <v>0</v>
      </c>
      <c r="N217" s="21">
        <f t="shared" si="49"/>
        <v>-4.0562459994458147</v>
      </c>
      <c r="O217" s="21">
        <f t="shared" si="50"/>
        <v>0</v>
      </c>
      <c r="P217" s="21">
        <f t="shared" si="51"/>
        <v>0</v>
      </c>
      <c r="Q217" s="19">
        <f t="shared" si="52"/>
        <v>3.4120800613873628</v>
      </c>
      <c r="R217" s="19">
        <f t="shared" si="53"/>
        <v>4.8661349600508235</v>
      </c>
      <c r="S217" s="19">
        <f t="shared" si="54"/>
        <v>0</v>
      </c>
      <c r="T217" s="19">
        <f t="shared" si="55"/>
        <v>-4.0562459994458147</v>
      </c>
      <c r="U217" s="19">
        <f t="shared" si="56"/>
        <v>0</v>
      </c>
      <c r="V217" s="19">
        <f t="shared" si="57"/>
        <v>0</v>
      </c>
    </row>
    <row r="218" spans="1:22" x14ac:dyDescent="0.25">
      <c r="A218" s="26">
        <f>Wellpath!E218</f>
        <v>0</v>
      </c>
      <c r="B218" s="22">
        <v>0</v>
      </c>
      <c r="C218" s="22">
        <v>0</v>
      </c>
      <c r="D218" s="22">
        <v>1</v>
      </c>
      <c r="E218" s="20">
        <f>Model!$W$25*((drdp!B218+drdp!K218)*DECR!$B218+(drdp!E218+drdp!N218)*DECR!$C218+(drdp!H218+drdp!Q218)*DECR!$D218)</f>
        <v>0</v>
      </c>
      <c r="F218" s="20">
        <f>Model!$W$25*((drdp!C218+drdp!L218)*DECR!$B218+(drdp!F218+drdp!O218)*DECR!$C218+(drdp!I218+drdp!R218)*DECR!$D218)</f>
        <v>0</v>
      </c>
      <c r="G218" s="20">
        <f>Model!$W$25*((drdp!D218+drdp!M218)*DECR!$B218+(drdp!G218+drdp!P218)*DECR!$C218+(drdp!J218+drdp!S218)*DECR!$D218)</f>
        <v>0</v>
      </c>
      <c r="H218" s="18">
        <f>Model!$W$25*((drdp!B218)*DECR!$B218+(drdp!E218)*DECR!$C218+(drdp!H218)*DECR!$D218)</f>
        <v>0</v>
      </c>
      <c r="I218" s="18">
        <f>Model!$W$25*((drdp!C218)*DECR!$B218+(drdp!F218)*DECR!$C218+(drdp!I218)*DECR!$D218)</f>
        <v>0</v>
      </c>
      <c r="J218" s="18">
        <f>Model!$W$25*((drdp!D218)*DECR!$B218+(drdp!G218)*DECR!$C218+(drdp!J218)*DECR!$D218)</f>
        <v>0</v>
      </c>
      <c r="K218" s="21">
        <f t="shared" si="46"/>
        <v>3.4120800613873628</v>
      </c>
      <c r="L218" s="21">
        <f t="shared" si="47"/>
        <v>4.8661349600508235</v>
      </c>
      <c r="M218" s="21">
        <f t="shared" si="48"/>
        <v>0</v>
      </c>
      <c r="N218" s="21">
        <f t="shared" si="49"/>
        <v>-4.0562459994458147</v>
      </c>
      <c r="O218" s="21">
        <f t="shared" si="50"/>
        <v>0</v>
      </c>
      <c r="P218" s="21">
        <f t="shared" si="51"/>
        <v>0</v>
      </c>
      <c r="Q218" s="19">
        <f t="shared" si="52"/>
        <v>3.4120800613873628</v>
      </c>
      <c r="R218" s="19">
        <f t="shared" si="53"/>
        <v>4.8661349600508235</v>
      </c>
      <c r="S218" s="19">
        <f t="shared" si="54"/>
        <v>0</v>
      </c>
      <c r="T218" s="19">
        <f t="shared" si="55"/>
        <v>-4.0562459994458147</v>
      </c>
      <c r="U218" s="19">
        <f t="shared" si="56"/>
        <v>0</v>
      </c>
      <c r="V218" s="19">
        <f t="shared" si="57"/>
        <v>0</v>
      </c>
    </row>
    <row r="219" spans="1:22" x14ac:dyDescent="0.25">
      <c r="A219" s="26">
        <f>Wellpath!E219</f>
        <v>0</v>
      </c>
      <c r="B219" s="22">
        <v>0</v>
      </c>
      <c r="C219" s="22">
        <v>0</v>
      </c>
      <c r="D219" s="22">
        <v>1</v>
      </c>
      <c r="E219" s="20">
        <f>Model!$W$25*((drdp!B219+drdp!K219)*DECR!$B219+(drdp!E219+drdp!N219)*DECR!$C219+(drdp!H219+drdp!Q219)*DECR!$D219)</f>
        <v>0</v>
      </c>
      <c r="F219" s="20">
        <f>Model!$W$25*((drdp!C219+drdp!L219)*DECR!$B219+(drdp!F219+drdp!O219)*DECR!$C219+(drdp!I219+drdp!R219)*DECR!$D219)</f>
        <v>0</v>
      </c>
      <c r="G219" s="20">
        <f>Model!$W$25*((drdp!D219+drdp!M219)*DECR!$B219+(drdp!G219+drdp!P219)*DECR!$C219+(drdp!J219+drdp!S219)*DECR!$D219)</f>
        <v>0</v>
      </c>
      <c r="H219" s="18">
        <f>Model!$W$25*((drdp!B219)*DECR!$B219+(drdp!E219)*DECR!$C219+(drdp!H219)*DECR!$D219)</f>
        <v>0</v>
      </c>
      <c r="I219" s="18">
        <f>Model!$W$25*((drdp!C219)*DECR!$B219+(drdp!F219)*DECR!$C219+(drdp!I219)*DECR!$D219)</f>
        <v>0</v>
      </c>
      <c r="J219" s="18">
        <f>Model!$W$25*((drdp!D219)*DECR!$B219+(drdp!G219)*DECR!$C219+(drdp!J219)*DECR!$D219)</f>
        <v>0</v>
      </c>
      <c r="K219" s="21">
        <f t="shared" si="46"/>
        <v>3.4120800613873628</v>
      </c>
      <c r="L219" s="21">
        <f t="shared" si="47"/>
        <v>4.8661349600508235</v>
      </c>
      <c r="M219" s="21">
        <f t="shared" si="48"/>
        <v>0</v>
      </c>
      <c r="N219" s="21">
        <f t="shared" si="49"/>
        <v>-4.0562459994458147</v>
      </c>
      <c r="O219" s="21">
        <f t="shared" si="50"/>
        <v>0</v>
      </c>
      <c r="P219" s="21">
        <f t="shared" si="51"/>
        <v>0</v>
      </c>
      <c r="Q219" s="19">
        <f t="shared" si="52"/>
        <v>3.4120800613873628</v>
      </c>
      <c r="R219" s="19">
        <f t="shared" si="53"/>
        <v>4.8661349600508235</v>
      </c>
      <c r="S219" s="19">
        <f t="shared" si="54"/>
        <v>0</v>
      </c>
      <c r="T219" s="19">
        <f t="shared" si="55"/>
        <v>-4.0562459994458147</v>
      </c>
      <c r="U219" s="19">
        <f t="shared" si="56"/>
        <v>0</v>
      </c>
      <c r="V219" s="19">
        <f t="shared" si="57"/>
        <v>0</v>
      </c>
    </row>
    <row r="220" spans="1:22" x14ac:dyDescent="0.25">
      <c r="A220" s="26">
        <f>Wellpath!E220</f>
        <v>0</v>
      </c>
      <c r="B220" s="22">
        <v>0</v>
      </c>
      <c r="C220" s="22">
        <v>0</v>
      </c>
      <c r="D220" s="22">
        <v>1</v>
      </c>
      <c r="E220" s="20">
        <f>Model!$W$25*((drdp!B220+drdp!K220)*DECR!$B220+(drdp!E220+drdp!N220)*DECR!$C220+(drdp!H220+drdp!Q220)*DECR!$D220)</f>
        <v>0</v>
      </c>
      <c r="F220" s="20">
        <f>Model!$W$25*((drdp!C220+drdp!L220)*DECR!$B220+(drdp!F220+drdp!O220)*DECR!$C220+(drdp!I220+drdp!R220)*DECR!$D220)</f>
        <v>0</v>
      </c>
      <c r="G220" s="20">
        <f>Model!$W$25*((drdp!D220+drdp!M220)*DECR!$B220+(drdp!G220+drdp!P220)*DECR!$C220+(drdp!J220+drdp!S220)*DECR!$D220)</f>
        <v>0</v>
      </c>
      <c r="H220" s="18">
        <f>Model!$W$25*((drdp!B220)*DECR!$B220+(drdp!E220)*DECR!$C220+(drdp!H220)*DECR!$D220)</f>
        <v>0</v>
      </c>
      <c r="I220" s="18">
        <f>Model!$W$25*((drdp!C220)*DECR!$B220+(drdp!F220)*DECR!$C220+(drdp!I220)*DECR!$D220)</f>
        <v>0</v>
      </c>
      <c r="J220" s="18">
        <f>Model!$W$25*((drdp!D220)*DECR!$B220+(drdp!G220)*DECR!$C220+(drdp!J220)*DECR!$D220)</f>
        <v>0</v>
      </c>
      <c r="K220" s="21">
        <f t="shared" si="46"/>
        <v>3.4120800613873628</v>
      </c>
      <c r="L220" s="21">
        <f t="shared" si="47"/>
        <v>4.8661349600508235</v>
      </c>
      <c r="M220" s="21">
        <f t="shared" si="48"/>
        <v>0</v>
      </c>
      <c r="N220" s="21">
        <f t="shared" si="49"/>
        <v>-4.0562459994458147</v>
      </c>
      <c r="O220" s="21">
        <f t="shared" si="50"/>
        <v>0</v>
      </c>
      <c r="P220" s="21">
        <f t="shared" si="51"/>
        <v>0</v>
      </c>
      <c r="Q220" s="19">
        <f t="shared" si="52"/>
        <v>3.4120800613873628</v>
      </c>
      <c r="R220" s="19">
        <f t="shared" si="53"/>
        <v>4.8661349600508235</v>
      </c>
      <c r="S220" s="19">
        <f t="shared" si="54"/>
        <v>0</v>
      </c>
      <c r="T220" s="19">
        <f t="shared" si="55"/>
        <v>-4.0562459994458147</v>
      </c>
      <c r="U220" s="19">
        <f t="shared" si="56"/>
        <v>0</v>
      </c>
      <c r="V220" s="19">
        <f t="shared" si="57"/>
        <v>0</v>
      </c>
    </row>
    <row r="221" spans="1:22" x14ac:dyDescent="0.25">
      <c r="A221" s="26">
        <f>Wellpath!E221</f>
        <v>0</v>
      </c>
      <c r="B221" s="22">
        <v>0</v>
      </c>
      <c r="C221" s="22">
        <v>0</v>
      </c>
      <c r="D221" s="22">
        <v>1</v>
      </c>
      <c r="E221" s="20">
        <f>Model!$W$25*((drdp!B221+drdp!K221)*DECR!$B221+(drdp!E221+drdp!N221)*DECR!$C221+(drdp!H221+drdp!Q221)*DECR!$D221)</f>
        <v>0</v>
      </c>
      <c r="F221" s="20">
        <f>Model!$W$25*((drdp!C221+drdp!L221)*DECR!$B221+(drdp!F221+drdp!O221)*DECR!$C221+(drdp!I221+drdp!R221)*DECR!$D221)</f>
        <v>0</v>
      </c>
      <c r="G221" s="20">
        <f>Model!$W$25*((drdp!D221+drdp!M221)*DECR!$B221+(drdp!G221+drdp!P221)*DECR!$C221+(drdp!J221+drdp!S221)*DECR!$D221)</f>
        <v>0</v>
      </c>
      <c r="H221" s="18">
        <f>Model!$W$25*((drdp!B221)*DECR!$B221+(drdp!E221)*DECR!$C221+(drdp!H221)*DECR!$D221)</f>
        <v>0</v>
      </c>
      <c r="I221" s="18">
        <f>Model!$W$25*((drdp!C221)*DECR!$B221+(drdp!F221)*DECR!$C221+(drdp!I221)*DECR!$D221)</f>
        <v>0</v>
      </c>
      <c r="J221" s="18">
        <f>Model!$W$25*((drdp!D221)*DECR!$B221+(drdp!G221)*DECR!$C221+(drdp!J221)*DECR!$D221)</f>
        <v>0</v>
      </c>
      <c r="K221" s="21">
        <f t="shared" si="46"/>
        <v>3.4120800613873628</v>
      </c>
      <c r="L221" s="21">
        <f t="shared" si="47"/>
        <v>4.8661349600508235</v>
      </c>
      <c r="M221" s="21">
        <f t="shared" si="48"/>
        <v>0</v>
      </c>
      <c r="N221" s="21">
        <f t="shared" si="49"/>
        <v>-4.0562459994458147</v>
      </c>
      <c r="O221" s="21">
        <f t="shared" si="50"/>
        <v>0</v>
      </c>
      <c r="P221" s="21">
        <f t="shared" si="51"/>
        <v>0</v>
      </c>
      <c r="Q221" s="19">
        <f t="shared" si="52"/>
        <v>3.4120800613873628</v>
      </c>
      <c r="R221" s="19">
        <f t="shared" si="53"/>
        <v>4.8661349600508235</v>
      </c>
      <c r="S221" s="19">
        <f t="shared" si="54"/>
        <v>0</v>
      </c>
      <c r="T221" s="19">
        <f t="shared" si="55"/>
        <v>-4.0562459994458147</v>
      </c>
      <c r="U221" s="19">
        <f t="shared" si="56"/>
        <v>0</v>
      </c>
      <c r="V221" s="19">
        <f t="shared" si="57"/>
        <v>0</v>
      </c>
    </row>
    <row r="222" spans="1:22" x14ac:dyDescent="0.25">
      <c r="A222" s="26">
        <f>Wellpath!E222</f>
        <v>0</v>
      </c>
      <c r="B222" s="22">
        <v>0</v>
      </c>
      <c r="C222" s="22">
        <v>0</v>
      </c>
      <c r="D222" s="22">
        <v>1</v>
      </c>
      <c r="E222" s="20">
        <f>Model!$W$25*((drdp!B222+drdp!K222)*DECR!$B222+(drdp!E222+drdp!N222)*DECR!$C222+(drdp!H222+drdp!Q222)*DECR!$D222)</f>
        <v>0</v>
      </c>
      <c r="F222" s="20">
        <f>Model!$W$25*((drdp!C222+drdp!L222)*DECR!$B222+(drdp!F222+drdp!O222)*DECR!$C222+(drdp!I222+drdp!R222)*DECR!$D222)</f>
        <v>0</v>
      </c>
      <c r="G222" s="20">
        <f>Model!$W$25*((drdp!D222+drdp!M222)*DECR!$B222+(drdp!G222+drdp!P222)*DECR!$C222+(drdp!J222+drdp!S222)*DECR!$D222)</f>
        <v>0</v>
      </c>
      <c r="H222" s="18">
        <f>Model!$W$25*((drdp!B222)*DECR!$B222+(drdp!E222)*DECR!$C222+(drdp!H222)*DECR!$D222)</f>
        <v>0</v>
      </c>
      <c r="I222" s="18">
        <f>Model!$W$25*((drdp!C222)*DECR!$B222+(drdp!F222)*DECR!$C222+(drdp!I222)*DECR!$D222)</f>
        <v>0</v>
      </c>
      <c r="J222" s="18">
        <f>Model!$W$25*((drdp!D222)*DECR!$B222+(drdp!G222)*DECR!$C222+(drdp!J222)*DECR!$D222)</f>
        <v>0</v>
      </c>
      <c r="K222" s="21">
        <f t="shared" si="46"/>
        <v>3.4120800613873628</v>
      </c>
      <c r="L222" s="21">
        <f t="shared" si="47"/>
        <v>4.8661349600508235</v>
      </c>
      <c r="M222" s="21">
        <f t="shared" si="48"/>
        <v>0</v>
      </c>
      <c r="N222" s="21">
        <f t="shared" si="49"/>
        <v>-4.0562459994458147</v>
      </c>
      <c r="O222" s="21">
        <f t="shared" si="50"/>
        <v>0</v>
      </c>
      <c r="P222" s="21">
        <f t="shared" si="51"/>
        <v>0</v>
      </c>
      <c r="Q222" s="19">
        <f t="shared" si="52"/>
        <v>3.4120800613873628</v>
      </c>
      <c r="R222" s="19">
        <f t="shared" si="53"/>
        <v>4.8661349600508235</v>
      </c>
      <c r="S222" s="19">
        <f t="shared" si="54"/>
        <v>0</v>
      </c>
      <c r="T222" s="19">
        <f t="shared" si="55"/>
        <v>-4.0562459994458147</v>
      </c>
      <c r="U222" s="19">
        <f t="shared" si="56"/>
        <v>0</v>
      </c>
      <c r="V222" s="19">
        <f t="shared" si="57"/>
        <v>0</v>
      </c>
    </row>
    <row r="223" spans="1:22" x14ac:dyDescent="0.25">
      <c r="A223" s="26">
        <f>Wellpath!E223</f>
        <v>0</v>
      </c>
      <c r="B223" s="22">
        <v>0</v>
      </c>
      <c r="C223" s="22">
        <v>0</v>
      </c>
      <c r="D223" s="22">
        <v>1</v>
      </c>
      <c r="E223" s="20">
        <f>Model!$W$25*((drdp!B223+drdp!K223)*DECR!$B223+(drdp!E223+drdp!N223)*DECR!$C223+(drdp!H223+drdp!Q223)*DECR!$D223)</f>
        <v>0</v>
      </c>
      <c r="F223" s="20">
        <f>Model!$W$25*((drdp!C223+drdp!L223)*DECR!$B223+(drdp!F223+drdp!O223)*DECR!$C223+(drdp!I223+drdp!R223)*DECR!$D223)</f>
        <v>0</v>
      </c>
      <c r="G223" s="20">
        <f>Model!$W$25*((drdp!D223+drdp!M223)*DECR!$B223+(drdp!G223+drdp!P223)*DECR!$C223+(drdp!J223+drdp!S223)*DECR!$D223)</f>
        <v>0</v>
      </c>
      <c r="H223" s="18">
        <f>Model!$W$25*((drdp!B223)*DECR!$B223+(drdp!E223)*DECR!$C223+(drdp!H223)*DECR!$D223)</f>
        <v>0</v>
      </c>
      <c r="I223" s="18">
        <f>Model!$W$25*((drdp!C223)*DECR!$B223+(drdp!F223)*DECR!$C223+(drdp!I223)*DECR!$D223)</f>
        <v>0</v>
      </c>
      <c r="J223" s="18">
        <f>Model!$W$25*((drdp!D223)*DECR!$B223+(drdp!G223)*DECR!$C223+(drdp!J223)*DECR!$D223)</f>
        <v>0</v>
      </c>
      <c r="K223" s="21">
        <f t="shared" si="46"/>
        <v>3.4120800613873628</v>
      </c>
      <c r="L223" s="21">
        <f t="shared" si="47"/>
        <v>4.8661349600508235</v>
      </c>
      <c r="M223" s="21">
        <f t="shared" si="48"/>
        <v>0</v>
      </c>
      <c r="N223" s="21">
        <f t="shared" si="49"/>
        <v>-4.0562459994458147</v>
      </c>
      <c r="O223" s="21">
        <f t="shared" si="50"/>
        <v>0</v>
      </c>
      <c r="P223" s="21">
        <f t="shared" si="51"/>
        <v>0</v>
      </c>
      <c r="Q223" s="19">
        <f t="shared" si="52"/>
        <v>3.4120800613873628</v>
      </c>
      <c r="R223" s="19">
        <f t="shared" si="53"/>
        <v>4.8661349600508235</v>
      </c>
      <c r="S223" s="19">
        <f t="shared" si="54"/>
        <v>0</v>
      </c>
      <c r="T223" s="19">
        <f t="shared" si="55"/>
        <v>-4.0562459994458147</v>
      </c>
      <c r="U223" s="19">
        <f t="shared" si="56"/>
        <v>0</v>
      </c>
      <c r="V223" s="19">
        <f t="shared" si="57"/>
        <v>0</v>
      </c>
    </row>
    <row r="224" spans="1:22" x14ac:dyDescent="0.25">
      <c r="A224" s="26">
        <f>Wellpath!E224</f>
        <v>0</v>
      </c>
      <c r="B224" s="22">
        <v>0</v>
      </c>
      <c r="C224" s="22">
        <v>0</v>
      </c>
      <c r="D224" s="22">
        <v>1</v>
      </c>
      <c r="E224" s="20">
        <f>Model!$W$25*((drdp!B224+drdp!K224)*DECR!$B224+(drdp!E224+drdp!N224)*DECR!$C224+(drdp!H224+drdp!Q224)*DECR!$D224)</f>
        <v>0</v>
      </c>
      <c r="F224" s="20">
        <f>Model!$W$25*((drdp!C224+drdp!L224)*DECR!$B224+(drdp!F224+drdp!O224)*DECR!$C224+(drdp!I224+drdp!R224)*DECR!$D224)</f>
        <v>0</v>
      </c>
      <c r="G224" s="20">
        <f>Model!$W$25*((drdp!D224+drdp!M224)*DECR!$B224+(drdp!G224+drdp!P224)*DECR!$C224+(drdp!J224+drdp!S224)*DECR!$D224)</f>
        <v>0</v>
      </c>
      <c r="H224" s="18">
        <f>Model!$W$25*((drdp!B224)*DECR!$B224+(drdp!E224)*DECR!$C224+(drdp!H224)*DECR!$D224)</f>
        <v>0</v>
      </c>
      <c r="I224" s="18">
        <f>Model!$W$25*((drdp!C224)*DECR!$B224+(drdp!F224)*DECR!$C224+(drdp!I224)*DECR!$D224)</f>
        <v>0</v>
      </c>
      <c r="J224" s="18">
        <f>Model!$W$25*((drdp!D224)*DECR!$B224+(drdp!G224)*DECR!$C224+(drdp!J224)*DECR!$D224)</f>
        <v>0</v>
      </c>
      <c r="K224" s="21">
        <f t="shared" si="46"/>
        <v>3.4120800613873628</v>
      </c>
      <c r="L224" s="21">
        <f t="shared" si="47"/>
        <v>4.8661349600508235</v>
      </c>
      <c r="M224" s="21">
        <f t="shared" si="48"/>
        <v>0</v>
      </c>
      <c r="N224" s="21">
        <f t="shared" si="49"/>
        <v>-4.0562459994458147</v>
      </c>
      <c r="O224" s="21">
        <f t="shared" si="50"/>
        <v>0</v>
      </c>
      <c r="P224" s="21">
        <f t="shared" si="51"/>
        <v>0</v>
      </c>
      <c r="Q224" s="19">
        <f t="shared" si="52"/>
        <v>3.4120800613873628</v>
      </c>
      <c r="R224" s="19">
        <f t="shared" si="53"/>
        <v>4.8661349600508235</v>
      </c>
      <c r="S224" s="19">
        <f t="shared" si="54"/>
        <v>0</v>
      </c>
      <c r="T224" s="19">
        <f t="shared" si="55"/>
        <v>-4.0562459994458147</v>
      </c>
      <c r="U224" s="19">
        <f t="shared" si="56"/>
        <v>0</v>
      </c>
      <c r="V224" s="19">
        <f t="shared" si="57"/>
        <v>0</v>
      </c>
    </row>
    <row r="225" spans="1:22" x14ac:dyDescent="0.25">
      <c r="A225" s="26">
        <f>Wellpath!E225</f>
        <v>0</v>
      </c>
      <c r="B225" s="22">
        <v>0</v>
      </c>
      <c r="C225" s="22">
        <v>0</v>
      </c>
      <c r="D225" s="22">
        <v>1</v>
      </c>
      <c r="E225" s="20">
        <f>Model!$W$25*((drdp!B225+drdp!K225)*DECR!$B225+(drdp!E225+drdp!N225)*DECR!$C225+(drdp!H225+drdp!Q225)*DECR!$D225)</f>
        <v>0</v>
      </c>
      <c r="F225" s="20">
        <f>Model!$W$25*((drdp!C225+drdp!L225)*DECR!$B225+(drdp!F225+drdp!O225)*DECR!$C225+(drdp!I225+drdp!R225)*DECR!$D225)</f>
        <v>0</v>
      </c>
      <c r="G225" s="20">
        <f>Model!$W$25*((drdp!D225+drdp!M225)*DECR!$B225+(drdp!G225+drdp!P225)*DECR!$C225+(drdp!J225+drdp!S225)*DECR!$D225)</f>
        <v>0</v>
      </c>
      <c r="H225" s="18">
        <f>Model!$W$25*((drdp!B225)*DECR!$B225+(drdp!E225)*DECR!$C225+(drdp!H225)*DECR!$D225)</f>
        <v>0</v>
      </c>
      <c r="I225" s="18">
        <f>Model!$W$25*((drdp!C225)*DECR!$B225+(drdp!F225)*DECR!$C225+(drdp!I225)*DECR!$D225)</f>
        <v>0</v>
      </c>
      <c r="J225" s="18">
        <f>Model!$W$25*((drdp!D225)*DECR!$B225+(drdp!G225)*DECR!$C225+(drdp!J225)*DECR!$D225)</f>
        <v>0</v>
      </c>
      <c r="K225" s="21">
        <f t="shared" si="46"/>
        <v>3.4120800613873628</v>
      </c>
      <c r="L225" s="21">
        <f t="shared" si="47"/>
        <v>4.8661349600508235</v>
      </c>
      <c r="M225" s="21">
        <f t="shared" si="48"/>
        <v>0</v>
      </c>
      <c r="N225" s="21">
        <f t="shared" si="49"/>
        <v>-4.0562459994458147</v>
      </c>
      <c r="O225" s="21">
        <f t="shared" si="50"/>
        <v>0</v>
      </c>
      <c r="P225" s="21">
        <f t="shared" si="51"/>
        <v>0</v>
      </c>
      <c r="Q225" s="19">
        <f t="shared" si="52"/>
        <v>3.4120800613873628</v>
      </c>
      <c r="R225" s="19">
        <f t="shared" si="53"/>
        <v>4.8661349600508235</v>
      </c>
      <c r="S225" s="19">
        <f t="shared" si="54"/>
        <v>0</v>
      </c>
      <c r="T225" s="19">
        <f t="shared" si="55"/>
        <v>-4.0562459994458147</v>
      </c>
      <c r="U225" s="19">
        <f t="shared" si="56"/>
        <v>0</v>
      </c>
      <c r="V225" s="19">
        <f t="shared" si="57"/>
        <v>0</v>
      </c>
    </row>
    <row r="226" spans="1:22" x14ac:dyDescent="0.25">
      <c r="A226" s="26">
        <f>Wellpath!E226</f>
        <v>0</v>
      </c>
      <c r="B226" s="22">
        <v>0</v>
      </c>
      <c r="C226" s="22">
        <v>0</v>
      </c>
      <c r="D226" s="22">
        <v>1</v>
      </c>
      <c r="E226" s="20">
        <f>Model!$W$25*((drdp!B226+drdp!K226)*DECR!$B226+(drdp!E226+drdp!N226)*DECR!$C226+(drdp!H226+drdp!Q226)*DECR!$D226)</f>
        <v>0</v>
      </c>
      <c r="F226" s="20">
        <f>Model!$W$25*((drdp!C226+drdp!L226)*DECR!$B226+(drdp!F226+drdp!O226)*DECR!$C226+(drdp!I226+drdp!R226)*DECR!$D226)</f>
        <v>0</v>
      </c>
      <c r="G226" s="20">
        <f>Model!$W$25*((drdp!D226+drdp!M226)*DECR!$B226+(drdp!G226+drdp!P226)*DECR!$C226+(drdp!J226+drdp!S226)*DECR!$D226)</f>
        <v>0</v>
      </c>
      <c r="H226" s="18">
        <f>Model!$W$25*((drdp!B226)*DECR!$B226+(drdp!E226)*DECR!$C226+(drdp!H226)*DECR!$D226)</f>
        <v>0</v>
      </c>
      <c r="I226" s="18">
        <f>Model!$W$25*((drdp!C226)*DECR!$B226+(drdp!F226)*DECR!$C226+(drdp!I226)*DECR!$D226)</f>
        <v>0</v>
      </c>
      <c r="J226" s="18">
        <f>Model!$W$25*((drdp!D226)*DECR!$B226+(drdp!G226)*DECR!$C226+(drdp!J226)*DECR!$D226)</f>
        <v>0</v>
      </c>
      <c r="K226" s="21">
        <f t="shared" si="46"/>
        <v>3.4120800613873628</v>
      </c>
      <c r="L226" s="21">
        <f t="shared" si="47"/>
        <v>4.8661349600508235</v>
      </c>
      <c r="M226" s="21">
        <f t="shared" si="48"/>
        <v>0</v>
      </c>
      <c r="N226" s="21">
        <f t="shared" si="49"/>
        <v>-4.0562459994458147</v>
      </c>
      <c r="O226" s="21">
        <f t="shared" si="50"/>
        <v>0</v>
      </c>
      <c r="P226" s="21">
        <f t="shared" si="51"/>
        <v>0</v>
      </c>
      <c r="Q226" s="19">
        <f t="shared" si="52"/>
        <v>3.4120800613873628</v>
      </c>
      <c r="R226" s="19">
        <f t="shared" si="53"/>
        <v>4.8661349600508235</v>
      </c>
      <c r="S226" s="19">
        <f t="shared" si="54"/>
        <v>0</v>
      </c>
      <c r="T226" s="19">
        <f t="shared" si="55"/>
        <v>-4.0562459994458147</v>
      </c>
      <c r="U226" s="19">
        <f t="shared" si="56"/>
        <v>0</v>
      </c>
      <c r="V226" s="19">
        <f t="shared" si="57"/>
        <v>0</v>
      </c>
    </row>
    <row r="227" spans="1:22" x14ac:dyDescent="0.25">
      <c r="A227" s="26">
        <f>Wellpath!E227</f>
        <v>0</v>
      </c>
      <c r="B227" s="22">
        <v>0</v>
      </c>
      <c r="C227" s="22">
        <v>0</v>
      </c>
      <c r="D227" s="22">
        <v>1</v>
      </c>
      <c r="E227" s="20">
        <f>Model!$W$25*((drdp!B227+drdp!K227)*DECR!$B227+(drdp!E227+drdp!N227)*DECR!$C227+(drdp!H227+drdp!Q227)*DECR!$D227)</f>
        <v>0</v>
      </c>
      <c r="F227" s="20">
        <f>Model!$W$25*((drdp!C227+drdp!L227)*DECR!$B227+(drdp!F227+drdp!O227)*DECR!$C227+(drdp!I227+drdp!R227)*DECR!$D227)</f>
        <v>0</v>
      </c>
      <c r="G227" s="20">
        <f>Model!$W$25*((drdp!D227+drdp!M227)*DECR!$B227+(drdp!G227+drdp!P227)*DECR!$C227+(drdp!J227+drdp!S227)*DECR!$D227)</f>
        <v>0</v>
      </c>
      <c r="H227" s="18">
        <f>Model!$W$25*((drdp!B227)*DECR!$B227+(drdp!E227)*DECR!$C227+(drdp!H227)*DECR!$D227)</f>
        <v>0</v>
      </c>
      <c r="I227" s="18">
        <f>Model!$W$25*((drdp!C227)*DECR!$B227+(drdp!F227)*DECR!$C227+(drdp!I227)*DECR!$D227)</f>
        <v>0</v>
      </c>
      <c r="J227" s="18">
        <f>Model!$W$25*((drdp!D227)*DECR!$B227+(drdp!G227)*DECR!$C227+(drdp!J227)*DECR!$D227)</f>
        <v>0</v>
      </c>
      <c r="K227" s="21">
        <f t="shared" si="46"/>
        <v>3.4120800613873628</v>
      </c>
      <c r="L227" s="21">
        <f t="shared" si="47"/>
        <v>4.8661349600508235</v>
      </c>
      <c r="M227" s="21">
        <f t="shared" si="48"/>
        <v>0</v>
      </c>
      <c r="N227" s="21">
        <f t="shared" si="49"/>
        <v>-4.0562459994458147</v>
      </c>
      <c r="O227" s="21">
        <f t="shared" si="50"/>
        <v>0</v>
      </c>
      <c r="P227" s="21">
        <f t="shared" si="51"/>
        <v>0</v>
      </c>
      <c r="Q227" s="19">
        <f t="shared" si="52"/>
        <v>3.4120800613873628</v>
      </c>
      <c r="R227" s="19">
        <f t="shared" si="53"/>
        <v>4.8661349600508235</v>
      </c>
      <c r="S227" s="19">
        <f t="shared" si="54"/>
        <v>0</v>
      </c>
      <c r="T227" s="19">
        <f t="shared" si="55"/>
        <v>-4.0562459994458147</v>
      </c>
      <c r="U227" s="19">
        <f t="shared" si="56"/>
        <v>0</v>
      </c>
      <c r="V227" s="19">
        <f t="shared" si="57"/>
        <v>0</v>
      </c>
    </row>
    <row r="228" spans="1:22" x14ac:dyDescent="0.25">
      <c r="A228" s="26">
        <f>Wellpath!E228</f>
        <v>0</v>
      </c>
      <c r="B228" s="22">
        <v>0</v>
      </c>
      <c r="C228" s="22">
        <v>0</v>
      </c>
      <c r="D228" s="22">
        <v>1</v>
      </c>
      <c r="E228" s="20">
        <f>Model!$W$25*((drdp!B228+drdp!K228)*DECR!$B228+(drdp!E228+drdp!N228)*DECR!$C228+(drdp!H228+drdp!Q228)*DECR!$D228)</f>
        <v>0</v>
      </c>
      <c r="F228" s="20">
        <f>Model!$W$25*((drdp!C228+drdp!L228)*DECR!$B228+(drdp!F228+drdp!O228)*DECR!$C228+(drdp!I228+drdp!R228)*DECR!$D228)</f>
        <v>0</v>
      </c>
      <c r="G228" s="20">
        <f>Model!$W$25*((drdp!D228+drdp!M228)*DECR!$B228+(drdp!G228+drdp!P228)*DECR!$C228+(drdp!J228+drdp!S228)*DECR!$D228)</f>
        <v>0</v>
      </c>
      <c r="H228" s="18">
        <f>Model!$W$25*((drdp!B228)*DECR!$B228+(drdp!E228)*DECR!$C228+(drdp!H228)*DECR!$D228)</f>
        <v>0</v>
      </c>
      <c r="I228" s="18">
        <f>Model!$W$25*((drdp!C228)*DECR!$B228+(drdp!F228)*DECR!$C228+(drdp!I228)*DECR!$D228)</f>
        <v>0</v>
      </c>
      <c r="J228" s="18">
        <f>Model!$W$25*((drdp!D228)*DECR!$B228+(drdp!G228)*DECR!$C228+(drdp!J228)*DECR!$D228)</f>
        <v>0</v>
      </c>
      <c r="K228" s="21">
        <f t="shared" si="46"/>
        <v>3.4120800613873628</v>
      </c>
      <c r="L228" s="21">
        <f t="shared" si="47"/>
        <v>4.8661349600508235</v>
      </c>
      <c r="M228" s="21">
        <f t="shared" si="48"/>
        <v>0</v>
      </c>
      <c r="N228" s="21">
        <f t="shared" si="49"/>
        <v>-4.0562459994458147</v>
      </c>
      <c r="O228" s="21">
        <f t="shared" si="50"/>
        <v>0</v>
      </c>
      <c r="P228" s="21">
        <f t="shared" si="51"/>
        <v>0</v>
      </c>
      <c r="Q228" s="19">
        <f t="shared" si="52"/>
        <v>3.4120800613873628</v>
      </c>
      <c r="R228" s="19">
        <f t="shared" si="53"/>
        <v>4.8661349600508235</v>
      </c>
      <c r="S228" s="19">
        <f t="shared" si="54"/>
        <v>0</v>
      </c>
      <c r="T228" s="19">
        <f t="shared" si="55"/>
        <v>-4.0562459994458147</v>
      </c>
      <c r="U228" s="19">
        <f t="shared" si="56"/>
        <v>0</v>
      </c>
      <c r="V228" s="19">
        <f t="shared" si="57"/>
        <v>0</v>
      </c>
    </row>
    <row r="229" spans="1:22" x14ac:dyDescent="0.25">
      <c r="A229" s="26">
        <f>Wellpath!E229</f>
        <v>0</v>
      </c>
      <c r="B229" s="22">
        <v>0</v>
      </c>
      <c r="C229" s="22">
        <v>0</v>
      </c>
      <c r="D229" s="22">
        <v>1</v>
      </c>
      <c r="E229" s="20">
        <f>Model!$W$25*((drdp!B229+drdp!K229)*DECR!$B229+(drdp!E229+drdp!N229)*DECR!$C229+(drdp!H229+drdp!Q229)*DECR!$D229)</f>
        <v>0</v>
      </c>
      <c r="F229" s="20">
        <f>Model!$W$25*((drdp!C229+drdp!L229)*DECR!$B229+(drdp!F229+drdp!O229)*DECR!$C229+(drdp!I229+drdp!R229)*DECR!$D229)</f>
        <v>0</v>
      </c>
      <c r="G229" s="20">
        <f>Model!$W$25*((drdp!D229+drdp!M229)*DECR!$B229+(drdp!G229+drdp!P229)*DECR!$C229+(drdp!J229+drdp!S229)*DECR!$D229)</f>
        <v>0</v>
      </c>
      <c r="H229" s="18">
        <f>Model!$W$25*((drdp!B229)*DECR!$B229+(drdp!E229)*DECR!$C229+(drdp!H229)*DECR!$D229)</f>
        <v>0</v>
      </c>
      <c r="I229" s="18">
        <f>Model!$W$25*((drdp!C229)*DECR!$B229+(drdp!F229)*DECR!$C229+(drdp!I229)*DECR!$D229)</f>
        <v>0</v>
      </c>
      <c r="J229" s="18">
        <f>Model!$W$25*((drdp!D229)*DECR!$B229+(drdp!G229)*DECR!$C229+(drdp!J229)*DECR!$D229)</f>
        <v>0</v>
      </c>
      <c r="K229" s="21">
        <f t="shared" si="46"/>
        <v>3.4120800613873628</v>
      </c>
      <c r="L229" s="21">
        <f t="shared" si="47"/>
        <v>4.8661349600508235</v>
      </c>
      <c r="M229" s="21">
        <f t="shared" si="48"/>
        <v>0</v>
      </c>
      <c r="N229" s="21">
        <f t="shared" si="49"/>
        <v>-4.0562459994458147</v>
      </c>
      <c r="O229" s="21">
        <f t="shared" si="50"/>
        <v>0</v>
      </c>
      <c r="P229" s="21">
        <f t="shared" si="51"/>
        <v>0</v>
      </c>
      <c r="Q229" s="19">
        <f t="shared" si="52"/>
        <v>3.4120800613873628</v>
      </c>
      <c r="R229" s="19">
        <f t="shared" si="53"/>
        <v>4.8661349600508235</v>
      </c>
      <c r="S229" s="19">
        <f t="shared" si="54"/>
        <v>0</v>
      </c>
      <c r="T229" s="19">
        <f t="shared" si="55"/>
        <v>-4.0562459994458147</v>
      </c>
      <c r="U229" s="19">
        <f t="shared" si="56"/>
        <v>0</v>
      </c>
      <c r="V229" s="19">
        <f t="shared" si="57"/>
        <v>0</v>
      </c>
    </row>
    <row r="230" spans="1:22" x14ac:dyDescent="0.25">
      <c r="A230" s="26">
        <f>Wellpath!E230</f>
        <v>0</v>
      </c>
      <c r="B230" s="22">
        <v>0</v>
      </c>
      <c r="C230" s="22">
        <v>0</v>
      </c>
      <c r="D230" s="22">
        <v>1</v>
      </c>
      <c r="E230" s="20">
        <f>Model!$W$25*((drdp!B230+drdp!K230)*DECR!$B230+(drdp!E230+drdp!N230)*DECR!$C230+(drdp!H230+drdp!Q230)*DECR!$D230)</f>
        <v>0</v>
      </c>
      <c r="F230" s="20">
        <f>Model!$W$25*((drdp!C230+drdp!L230)*DECR!$B230+(drdp!F230+drdp!O230)*DECR!$C230+(drdp!I230+drdp!R230)*DECR!$D230)</f>
        <v>0</v>
      </c>
      <c r="G230" s="20">
        <f>Model!$W$25*((drdp!D230+drdp!M230)*DECR!$B230+(drdp!G230+drdp!P230)*DECR!$C230+(drdp!J230+drdp!S230)*DECR!$D230)</f>
        <v>0</v>
      </c>
      <c r="H230" s="18">
        <f>Model!$W$25*((drdp!B230)*DECR!$B230+(drdp!E230)*DECR!$C230+(drdp!H230)*DECR!$D230)</f>
        <v>0</v>
      </c>
      <c r="I230" s="18">
        <f>Model!$W$25*((drdp!C230)*DECR!$B230+(drdp!F230)*DECR!$C230+(drdp!I230)*DECR!$D230)</f>
        <v>0</v>
      </c>
      <c r="J230" s="18">
        <f>Model!$W$25*((drdp!D230)*DECR!$B230+(drdp!G230)*DECR!$C230+(drdp!J230)*DECR!$D230)</f>
        <v>0</v>
      </c>
      <c r="K230" s="21">
        <f t="shared" si="46"/>
        <v>3.4120800613873628</v>
      </c>
      <c r="L230" s="21">
        <f t="shared" si="47"/>
        <v>4.8661349600508235</v>
      </c>
      <c r="M230" s="21">
        <f t="shared" si="48"/>
        <v>0</v>
      </c>
      <c r="N230" s="21">
        <f t="shared" si="49"/>
        <v>-4.0562459994458147</v>
      </c>
      <c r="O230" s="21">
        <f t="shared" si="50"/>
        <v>0</v>
      </c>
      <c r="P230" s="21">
        <f t="shared" si="51"/>
        <v>0</v>
      </c>
      <c r="Q230" s="19">
        <f t="shared" si="52"/>
        <v>3.4120800613873628</v>
      </c>
      <c r="R230" s="19">
        <f t="shared" si="53"/>
        <v>4.8661349600508235</v>
      </c>
      <c r="S230" s="19">
        <f t="shared" si="54"/>
        <v>0</v>
      </c>
      <c r="T230" s="19">
        <f t="shared" si="55"/>
        <v>-4.0562459994458147</v>
      </c>
      <c r="U230" s="19">
        <f t="shared" si="56"/>
        <v>0</v>
      </c>
      <c r="V230" s="19">
        <f t="shared" si="57"/>
        <v>0</v>
      </c>
    </row>
    <row r="231" spans="1:22" x14ac:dyDescent="0.25">
      <c r="A231" s="26">
        <f>Wellpath!E231</f>
        <v>0</v>
      </c>
      <c r="B231" s="22">
        <v>0</v>
      </c>
      <c r="C231" s="22">
        <v>0</v>
      </c>
      <c r="D231" s="22">
        <v>1</v>
      </c>
      <c r="E231" s="20">
        <f>Model!$W$25*((drdp!B231+drdp!K231)*DECR!$B231+(drdp!E231+drdp!N231)*DECR!$C231+(drdp!H231+drdp!Q231)*DECR!$D231)</f>
        <v>0</v>
      </c>
      <c r="F231" s="20">
        <f>Model!$W$25*((drdp!C231+drdp!L231)*DECR!$B231+(drdp!F231+drdp!O231)*DECR!$C231+(drdp!I231+drdp!R231)*DECR!$D231)</f>
        <v>0</v>
      </c>
      <c r="G231" s="20">
        <f>Model!$W$25*((drdp!D231+drdp!M231)*DECR!$B231+(drdp!G231+drdp!P231)*DECR!$C231+(drdp!J231+drdp!S231)*DECR!$D231)</f>
        <v>0</v>
      </c>
      <c r="H231" s="18">
        <f>Model!$W$25*((drdp!B231)*DECR!$B231+(drdp!E231)*DECR!$C231+(drdp!H231)*DECR!$D231)</f>
        <v>0</v>
      </c>
      <c r="I231" s="18">
        <f>Model!$W$25*((drdp!C231)*DECR!$B231+(drdp!F231)*DECR!$C231+(drdp!I231)*DECR!$D231)</f>
        <v>0</v>
      </c>
      <c r="J231" s="18">
        <f>Model!$W$25*((drdp!D231)*DECR!$B231+(drdp!G231)*DECR!$C231+(drdp!J231)*DECR!$D231)</f>
        <v>0</v>
      </c>
      <c r="K231" s="21">
        <f t="shared" si="46"/>
        <v>3.4120800613873628</v>
      </c>
      <c r="L231" s="21">
        <f t="shared" si="47"/>
        <v>4.8661349600508235</v>
      </c>
      <c r="M231" s="21">
        <f t="shared" si="48"/>
        <v>0</v>
      </c>
      <c r="N231" s="21">
        <f t="shared" si="49"/>
        <v>-4.0562459994458147</v>
      </c>
      <c r="O231" s="21">
        <f t="shared" si="50"/>
        <v>0</v>
      </c>
      <c r="P231" s="21">
        <f t="shared" si="51"/>
        <v>0</v>
      </c>
      <c r="Q231" s="19">
        <f t="shared" si="52"/>
        <v>3.4120800613873628</v>
      </c>
      <c r="R231" s="19">
        <f t="shared" si="53"/>
        <v>4.8661349600508235</v>
      </c>
      <c r="S231" s="19">
        <f t="shared" si="54"/>
        <v>0</v>
      </c>
      <c r="T231" s="19">
        <f t="shared" si="55"/>
        <v>-4.0562459994458147</v>
      </c>
      <c r="U231" s="19">
        <f t="shared" si="56"/>
        <v>0</v>
      </c>
      <c r="V231" s="19">
        <f t="shared" si="57"/>
        <v>0</v>
      </c>
    </row>
    <row r="232" spans="1:22" x14ac:dyDescent="0.25">
      <c r="A232" s="26">
        <f>Wellpath!E232</f>
        <v>0</v>
      </c>
      <c r="B232" s="22">
        <v>0</v>
      </c>
      <c r="C232" s="22">
        <v>0</v>
      </c>
      <c r="D232" s="22">
        <v>1</v>
      </c>
      <c r="E232" s="20">
        <f>Model!$W$25*((drdp!B232+drdp!K232)*DECR!$B232+(drdp!E232+drdp!N232)*DECR!$C232+(drdp!H232+drdp!Q232)*DECR!$D232)</f>
        <v>0</v>
      </c>
      <c r="F232" s="20">
        <f>Model!$W$25*((drdp!C232+drdp!L232)*DECR!$B232+(drdp!F232+drdp!O232)*DECR!$C232+(drdp!I232+drdp!R232)*DECR!$D232)</f>
        <v>0</v>
      </c>
      <c r="G232" s="20">
        <f>Model!$W$25*((drdp!D232+drdp!M232)*DECR!$B232+(drdp!G232+drdp!P232)*DECR!$C232+(drdp!J232+drdp!S232)*DECR!$D232)</f>
        <v>0</v>
      </c>
      <c r="H232" s="18">
        <f>Model!$W$25*((drdp!B232)*DECR!$B232+(drdp!E232)*DECR!$C232+(drdp!H232)*DECR!$D232)</f>
        <v>0</v>
      </c>
      <c r="I232" s="18">
        <f>Model!$W$25*((drdp!C232)*DECR!$B232+(drdp!F232)*DECR!$C232+(drdp!I232)*DECR!$D232)</f>
        <v>0</v>
      </c>
      <c r="J232" s="18">
        <f>Model!$W$25*((drdp!D232)*DECR!$B232+(drdp!G232)*DECR!$C232+(drdp!J232)*DECR!$D232)</f>
        <v>0</v>
      </c>
      <c r="K232" s="21">
        <f t="shared" si="46"/>
        <v>3.4120800613873628</v>
      </c>
      <c r="L232" s="21">
        <f t="shared" si="47"/>
        <v>4.8661349600508235</v>
      </c>
      <c r="M232" s="21">
        <f t="shared" si="48"/>
        <v>0</v>
      </c>
      <c r="N232" s="21">
        <f t="shared" si="49"/>
        <v>-4.0562459994458147</v>
      </c>
      <c r="O232" s="21">
        <f t="shared" si="50"/>
        <v>0</v>
      </c>
      <c r="P232" s="21">
        <f t="shared" si="51"/>
        <v>0</v>
      </c>
      <c r="Q232" s="19">
        <f t="shared" si="52"/>
        <v>3.4120800613873628</v>
      </c>
      <c r="R232" s="19">
        <f t="shared" si="53"/>
        <v>4.8661349600508235</v>
      </c>
      <c r="S232" s="19">
        <f t="shared" si="54"/>
        <v>0</v>
      </c>
      <c r="T232" s="19">
        <f t="shared" si="55"/>
        <v>-4.0562459994458147</v>
      </c>
      <c r="U232" s="19">
        <f t="shared" si="56"/>
        <v>0</v>
      </c>
      <c r="V232" s="19">
        <f t="shared" si="57"/>
        <v>0</v>
      </c>
    </row>
    <row r="233" spans="1:22" x14ac:dyDescent="0.25">
      <c r="A233" s="26">
        <f>Wellpath!E233</f>
        <v>0</v>
      </c>
      <c r="B233" s="22">
        <v>0</v>
      </c>
      <c r="C233" s="22">
        <v>0</v>
      </c>
      <c r="D233" s="22">
        <v>1</v>
      </c>
      <c r="E233" s="20">
        <f>Model!$W$25*((drdp!B233+drdp!K233)*DECR!$B233+(drdp!E233+drdp!N233)*DECR!$C233+(drdp!H233+drdp!Q233)*DECR!$D233)</f>
        <v>0</v>
      </c>
      <c r="F233" s="20">
        <f>Model!$W$25*((drdp!C233+drdp!L233)*DECR!$B233+(drdp!F233+drdp!O233)*DECR!$C233+(drdp!I233+drdp!R233)*DECR!$D233)</f>
        <v>0</v>
      </c>
      <c r="G233" s="20">
        <f>Model!$W$25*((drdp!D233+drdp!M233)*DECR!$B233+(drdp!G233+drdp!P233)*DECR!$C233+(drdp!J233+drdp!S233)*DECR!$D233)</f>
        <v>0</v>
      </c>
      <c r="H233" s="18">
        <f>Model!$W$25*((drdp!B233)*DECR!$B233+(drdp!E233)*DECR!$C233+(drdp!H233)*DECR!$D233)</f>
        <v>0</v>
      </c>
      <c r="I233" s="18">
        <f>Model!$W$25*((drdp!C233)*DECR!$B233+(drdp!F233)*DECR!$C233+(drdp!I233)*DECR!$D233)</f>
        <v>0</v>
      </c>
      <c r="J233" s="18">
        <f>Model!$W$25*((drdp!D233)*DECR!$B233+(drdp!G233)*DECR!$C233+(drdp!J233)*DECR!$D233)</f>
        <v>0</v>
      </c>
      <c r="K233" s="21">
        <f t="shared" si="46"/>
        <v>3.4120800613873628</v>
      </c>
      <c r="L233" s="21">
        <f t="shared" si="47"/>
        <v>4.8661349600508235</v>
      </c>
      <c r="M233" s="21">
        <f t="shared" si="48"/>
        <v>0</v>
      </c>
      <c r="N233" s="21">
        <f t="shared" si="49"/>
        <v>-4.0562459994458147</v>
      </c>
      <c r="O233" s="21">
        <f t="shared" si="50"/>
        <v>0</v>
      </c>
      <c r="P233" s="21">
        <f t="shared" si="51"/>
        <v>0</v>
      </c>
      <c r="Q233" s="19">
        <f t="shared" si="52"/>
        <v>3.4120800613873628</v>
      </c>
      <c r="R233" s="19">
        <f t="shared" si="53"/>
        <v>4.8661349600508235</v>
      </c>
      <c r="S233" s="19">
        <f t="shared" si="54"/>
        <v>0</v>
      </c>
      <c r="T233" s="19">
        <f t="shared" si="55"/>
        <v>-4.0562459994458147</v>
      </c>
      <c r="U233" s="19">
        <f t="shared" si="56"/>
        <v>0</v>
      </c>
      <c r="V233" s="19">
        <f t="shared" si="57"/>
        <v>0</v>
      </c>
    </row>
    <row r="234" spans="1:22" x14ac:dyDescent="0.25">
      <c r="A234" s="26">
        <f>Wellpath!E234</f>
        <v>0</v>
      </c>
      <c r="B234" s="22">
        <v>0</v>
      </c>
      <c r="C234" s="22">
        <v>0</v>
      </c>
      <c r="D234" s="22">
        <v>1</v>
      </c>
      <c r="E234" s="20">
        <f>Model!$W$25*((drdp!B234+drdp!K234)*DECR!$B234+(drdp!E234+drdp!N234)*DECR!$C234+(drdp!H234+drdp!Q234)*DECR!$D234)</f>
        <v>0</v>
      </c>
      <c r="F234" s="20">
        <f>Model!$W$25*((drdp!C234+drdp!L234)*DECR!$B234+(drdp!F234+drdp!O234)*DECR!$C234+(drdp!I234+drdp!R234)*DECR!$D234)</f>
        <v>0</v>
      </c>
      <c r="G234" s="20">
        <f>Model!$W$25*((drdp!D234+drdp!M234)*DECR!$B234+(drdp!G234+drdp!P234)*DECR!$C234+(drdp!J234+drdp!S234)*DECR!$D234)</f>
        <v>0</v>
      </c>
      <c r="H234" s="18">
        <f>Model!$W$25*((drdp!B234)*DECR!$B234+(drdp!E234)*DECR!$C234+(drdp!H234)*DECR!$D234)</f>
        <v>0</v>
      </c>
      <c r="I234" s="18">
        <f>Model!$W$25*((drdp!C234)*DECR!$B234+(drdp!F234)*DECR!$C234+(drdp!I234)*DECR!$D234)</f>
        <v>0</v>
      </c>
      <c r="J234" s="18">
        <f>Model!$W$25*((drdp!D234)*DECR!$B234+(drdp!G234)*DECR!$C234+(drdp!J234)*DECR!$D234)</f>
        <v>0</v>
      </c>
      <c r="K234" s="21">
        <f t="shared" si="46"/>
        <v>3.4120800613873628</v>
      </c>
      <c r="L234" s="21">
        <f t="shared" si="47"/>
        <v>4.8661349600508235</v>
      </c>
      <c r="M234" s="21">
        <f t="shared" si="48"/>
        <v>0</v>
      </c>
      <c r="N234" s="21">
        <f t="shared" si="49"/>
        <v>-4.0562459994458147</v>
      </c>
      <c r="O234" s="21">
        <f t="shared" si="50"/>
        <v>0</v>
      </c>
      <c r="P234" s="21">
        <f t="shared" si="51"/>
        <v>0</v>
      </c>
      <c r="Q234" s="19">
        <f t="shared" si="52"/>
        <v>3.4120800613873628</v>
      </c>
      <c r="R234" s="19">
        <f t="shared" si="53"/>
        <v>4.8661349600508235</v>
      </c>
      <c r="S234" s="19">
        <f t="shared" si="54"/>
        <v>0</v>
      </c>
      <c r="T234" s="19">
        <f t="shared" si="55"/>
        <v>-4.0562459994458147</v>
      </c>
      <c r="U234" s="19">
        <f t="shared" si="56"/>
        <v>0</v>
      </c>
      <c r="V234" s="19">
        <f t="shared" si="57"/>
        <v>0</v>
      </c>
    </row>
    <row r="235" spans="1:22" x14ac:dyDescent="0.25">
      <c r="A235" s="26">
        <f>Wellpath!E235</f>
        <v>0</v>
      </c>
      <c r="B235" s="22">
        <v>0</v>
      </c>
      <c r="C235" s="22">
        <v>0</v>
      </c>
      <c r="D235" s="22">
        <v>1</v>
      </c>
      <c r="E235" s="20">
        <f>Model!$W$25*((drdp!B235+drdp!K235)*DECR!$B235+(drdp!E235+drdp!N235)*DECR!$C235+(drdp!H235+drdp!Q235)*DECR!$D235)</f>
        <v>0</v>
      </c>
      <c r="F235" s="20">
        <f>Model!$W$25*((drdp!C235+drdp!L235)*DECR!$B235+(drdp!F235+drdp!O235)*DECR!$C235+(drdp!I235+drdp!R235)*DECR!$D235)</f>
        <v>0</v>
      </c>
      <c r="G235" s="20">
        <f>Model!$W$25*((drdp!D235+drdp!M235)*DECR!$B235+(drdp!G235+drdp!P235)*DECR!$C235+(drdp!J235+drdp!S235)*DECR!$D235)</f>
        <v>0</v>
      </c>
      <c r="H235" s="18">
        <f>Model!$W$25*((drdp!B235)*DECR!$B235+(drdp!E235)*DECR!$C235+(drdp!H235)*DECR!$D235)</f>
        <v>0</v>
      </c>
      <c r="I235" s="18">
        <f>Model!$W$25*((drdp!C235)*DECR!$B235+(drdp!F235)*DECR!$C235+(drdp!I235)*DECR!$D235)</f>
        <v>0</v>
      </c>
      <c r="J235" s="18">
        <f>Model!$W$25*((drdp!D235)*DECR!$B235+(drdp!G235)*DECR!$C235+(drdp!J235)*DECR!$D235)</f>
        <v>0</v>
      </c>
      <c r="K235" s="21">
        <f t="shared" si="46"/>
        <v>3.4120800613873628</v>
      </c>
      <c r="L235" s="21">
        <f t="shared" si="47"/>
        <v>4.8661349600508235</v>
      </c>
      <c r="M235" s="21">
        <f t="shared" si="48"/>
        <v>0</v>
      </c>
      <c r="N235" s="21">
        <f t="shared" si="49"/>
        <v>-4.0562459994458147</v>
      </c>
      <c r="O235" s="21">
        <f t="shared" si="50"/>
        <v>0</v>
      </c>
      <c r="P235" s="21">
        <f t="shared" si="51"/>
        <v>0</v>
      </c>
      <c r="Q235" s="19">
        <f t="shared" si="52"/>
        <v>3.4120800613873628</v>
      </c>
      <c r="R235" s="19">
        <f t="shared" si="53"/>
        <v>4.8661349600508235</v>
      </c>
      <c r="S235" s="19">
        <f t="shared" si="54"/>
        <v>0</v>
      </c>
      <c r="T235" s="19">
        <f t="shared" si="55"/>
        <v>-4.0562459994458147</v>
      </c>
      <c r="U235" s="19">
        <f t="shared" si="56"/>
        <v>0</v>
      </c>
      <c r="V235" s="19">
        <f t="shared" si="57"/>
        <v>0</v>
      </c>
    </row>
    <row r="236" spans="1:22" x14ac:dyDescent="0.25">
      <c r="A236" s="26">
        <f>Wellpath!E236</f>
        <v>0</v>
      </c>
      <c r="B236" s="22">
        <v>0</v>
      </c>
      <c r="C236" s="22">
        <v>0</v>
      </c>
      <c r="D236" s="22">
        <v>1</v>
      </c>
      <c r="E236" s="20">
        <f>Model!$W$25*((drdp!B236+drdp!K236)*DECR!$B236+(drdp!E236+drdp!N236)*DECR!$C236+(drdp!H236+drdp!Q236)*DECR!$D236)</f>
        <v>0</v>
      </c>
      <c r="F236" s="20">
        <f>Model!$W$25*((drdp!C236+drdp!L236)*DECR!$B236+(drdp!F236+drdp!O236)*DECR!$C236+(drdp!I236+drdp!R236)*DECR!$D236)</f>
        <v>0</v>
      </c>
      <c r="G236" s="20">
        <f>Model!$W$25*((drdp!D236+drdp!M236)*DECR!$B236+(drdp!G236+drdp!P236)*DECR!$C236+(drdp!J236+drdp!S236)*DECR!$D236)</f>
        <v>0</v>
      </c>
      <c r="H236" s="18">
        <f>Model!$W$25*((drdp!B236)*DECR!$B236+(drdp!E236)*DECR!$C236+(drdp!H236)*DECR!$D236)</f>
        <v>0</v>
      </c>
      <c r="I236" s="18">
        <f>Model!$W$25*((drdp!C236)*DECR!$B236+(drdp!F236)*DECR!$C236+(drdp!I236)*DECR!$D236)</f>
        <v>0</v>
      </c>
      <c r="J236" s="18">
        <f>Model!$W$25*((drdp!D236)*DECR!$B236+(drdp!G236)*DECR!$C236+(drdp!J236)*DECR!$D236)</f>
        <v>0</v>
      </c>
      <c r="K236" s="21">
        <f t="shared" si="46"/>
        <v>3.4120800613873628</v>
      </c>
      <c r="L236" s="21">
        <f t="shared" si="47"/>
        <v>4.8661349600508235</v>
      </c>
      <c r="M236" s="21">
        <f t="shared" si="48"/>
        <v>0</v>
      </c>
      <c r="N236" s="21">
        <f t="shared" si="49"/>
        <v>-4.0562459994458147</v>
      </c>
      <c r="O236" s="21">
        <f t="shared" si="50"/>
        <v>0</v>
      </c>
      <c r="P236" s="21">
        <f t="shared" si="51"/>
        <v>0</v>
      </c>
      <c r="Q236" s="19">
        <f t="shared" si="52"/>
        <v>3.4120800613873628</v>
      </c>
      <c r="R236" s="19">
        <f t="shared" si="53"/>
        <v>4.8661349600508235</v>
      </c>
      <c r="S236" s="19">
        <f t="shared" si="54"/>
        <v>0</v>
      </c>
      <c r="T236" s="19">
        <f t="shared" si="55"/>
        <v>-4.0562459994458147</v>
      </c>
      <c r="U236" s="19">
        <f t="shared" si="56"/>
        <v>0</v>
      </c>
      <c r="V236" s="19">
        <f t="shared" si="57"/>
        <v>0</v>
      </c>
    </row>
    <row r="237" spans="1:22" x14ac:dyDescent="0.25">
      <c r="A237" s="26">
        <f>Wellpath!E237</f>
        <v>0</v>
      </c>
      <c r="B237" s="22">
        <v>0</v>
      </c>
      <c r="C237" s="22">
        <v>0</v>
      </c>
      <c r="D237" s="22">
        <v>1</v>
      </c>
      <c r="E237" s="20">
        <f>Model!$W$25*((drdp!B237+drdp!K237)*DECR!$B237+(drdp!E237+drdp!N237)*DECR!$C237+(drdp!H237+drdp!Q237)*DECR!$D237)</f>
        <v>0</v>
      </c>
      <c r="F237" s="20">
        <f>Model!$W$25*((drdp!C237+drdp!L237)*DECR!$B237+(drdp!F237+drdp!O237)*DECR!$C237+(drdp!I237+drdp!R237)*DECR!$D237)</f>
        <v>0</v>
      </c>
      <c r="G237" s="20">
        <f>Model!$W$25*((drdp!D237+drdp!M237)*DECR!$B237+(drdp!G237+drdp!P237)*DECR!$C237+(drdp!J237+drdp!S237)*DECR!$D237)</f>
        <v>0</v>
      </c>
      <c r="H237" s="18">
        <f>Model!$W$25*((drdp!B237)*DECR!$B237+(drdp!E237)*DECR!$C237+(drdp!H237)*DECR!$D237)</f>
        <v>0</v>
      </c>
      <c r="I237" s="18">
        <f>Model!$W$25*((drdp!C237)*DECR!$B237+(drdp!F237)*DECR!$C237+(drdp!I237)*DECR!$D237)</f>
        <v>0</v>
      </c>
      <c r="J237" s="18">
        <f>Model!$W$25*((drdp!D237)*DECR!$B237+(drdp!G237)*DECR!$C237+(drdp!J237)*DECR!$D237)</f>
        <v>0</v>
      </c>
      <c r="K237" s="21">
        <f t="shared" si="46"/>
        <v>3.4120800613873628</v>
      </c>
      <c r="L237" s="21">
        <f t="shared" si="47"/>
        <v>4.8661349600508235</v>
      </c>
      <c r="M237" s="21">
        <f t="shared" si="48"/>
        <v>0</v>
      </c>
      <c r="N237" s="21">
        <f t="shared" si="49"/>
        <v>-4.0562459994458147</v>
      </c>
      <c r="O237" s="21">
        <f t="shared" si="50"/>
        <v>0</v>
      </c>
      <c r="P237" s="21">
        <f t="shared" si="51"/>
        <v>0</v>
      </c>
      <c r="Q237" s="19">
        <f t="shared" si="52"/>
        <v>3.4120800613873628</v>
      </c>
      <c r="R237" s="19">
        <f t="shared" si="53"/>
        <v>4.8661349600508235</v>
      </c>
      <c r="S237" s="19">
        <f t="shared" si="54"/>
        <v>0</v>
      </c>
      <c r="T237" s="19">
        <f t="shared" si="55"/>
        <v>-4.0562459994458147</v>
      </c>
      <c r="U237" s="19">
        <f t="shared" si="56"/>
        <v>0</v>
      </c>
      <c r="V237" s="19">
        <f t="shared" si="57"/>
        <v>0</v>
      </c>
    </row>
    <row r="238" spans="1:22" x14ac:dyDescent="0.25">
      <c r="A238" s="26">
        <f>Wellpath!E238</f>
        <v>0</v>
      </c>
      <c r="B238" s="22">
        <v>0</v>
      </c>
      <c r="C238" s="22">
        <v>0</v>
      </c>
      <c r="D238" s="22">
        <v>1</v>
      </c>
      <c r="E238" s="20">
        <f>Model!$W$25*((drdp!B238+drdp!K238)*DECR!$B238+(drdp!E238+drdp!N238)*DECR!$C238+(drdp!H238+drdp!Q238)*DECR!$D238)</f>
        <v>0</v>
      </c>
      <c r="F238" s="20">
        <f>Model!$W$25*((drdp!C238+drdp!L238)*DECR!$B238+(drdp!F238+drdp!O238)*DECR!$C238+(drdp!I238+drdp!R238)*DECR!$D238)</f>
        <v>0</v>
      </c>
      <c r="G238" s="20">
        <f>Model!$W$25*((drdp!D238+drdp!M238)*DECR!$B238+(drdp!G238+drdp!P238)*DECR!$C238+(drdp!J238+drdp!S238)*DECR!$D238)</f>
        <v>0</v>
      </c>
      <c r="H238" s="18">
        <f>Model!$W$25*((drdp!B238)*DECR!$B238+(drdp!E238)*DECR!$C238+(drdp!H238)*DECR!$D238)</f>
        <v>0</v>
      </c>
      <c r="I238" s="18">
        <f>Model!$W$25*((drdp!C238)*DECR!$B238+(drdp!F238)*DECR!$C238+(drdp!I238)*DECR!$D238)</f>
        <v>0</v>
      </c>
      <c r="J238" s="18">
        <f>Model!$W$25*((drdp!D238)*DECR!$B238+(drdp!G238)*DECR!$C238+(drdp!J238)*DECR!$D238)</f>
        <v>0</v>
      </c>
      <c r="K238" s="21">
        <f t="shared" si="46"/>
        <v>3.4120800613873628</v>
      </c>
      <c r="L238" s="21">
        <f t="shared" si="47"/>
        <v>4.8661349600508235</v>
      </c>
      <c r="M238" s="21">
        <f t="shared" si="48"/>
        <v>0</v>
      </c>
      <c r="N238" s="21">
        <f t="shared" si="49"/>
        <v>-4.0562459994458147</v>
      </c>
      <c r="O238" s="21">
        <f t="shared" si="50"/>
        <v>0</v>
      </c>
      <c r="P238" s="21">
        <f t="shared" si="51"/>
        <v>0</v>
      </c>
      <c r="Q238" s="19">
        <f t="shared" si="52"/>
        <v>3.4120800613873628</v>
      </c>
      <c r="R238" s="19">
        <f t="shared" si="53"/>
        <v>4.8661349600508235</v>
      </c>
      <c r="S238" s="19">
        <f t="shared" si="54"/>
        <v>0</v>
      </c>
      <c r="T238" s="19">
        <f t="shared" si="55"/>
        <v>-4.0562459994458147</v>
      </c>
      <c r="U238" s="19">
        <f t="shared" si="56"/>
        <v>0</v>
      </c>
      <c r="V238" s="19">
        <f t="shared" si="57"/>
        <v>0</v>
      </c>
    </row>
    <row r="239" spans="1:22" x14ac:dyDescent="0.25">
      <c r="A239" s="26">
        <f>Wellpath!E239</f>
        <v>0</v>
      </c>
      <c r="B239" s="22">
        <v>0</v>
      </c>
      <c r="C239" s="22">
        <v>0</v>
      </c>
      <c r="D239" s="22">
        <v>1</v>
      </c>
      <c r="E239" s="20">
        <f>Model!$W$25*((drdp!B239+drdp!K239)*DECR!$B239+(drdp!E239+drdp!N239)*DECR!$C239+(drdp!H239+drdp!Q239)*DECR!$D239)</f>
        <v>0</v>
      </c>
      <c r="F239" s="20">
        <f>Model!$W$25*((drdp!C239+drdp!L239)*DECR!$B239+(drdp!F239+drdp!O239)*DECR!$C239+(drdp!I239+drdp!R239)*DECR!$D239)</f>
        <v>0</v>
      </c>
      <c r="G239" s="20">
        <f>Model!$W$25*((drdp!D239+drdp!M239)*DECR!$B239+(drdp!G239+drdp!P239)*DECR!$C239+(drdp!J239+drdp!S239)*DECR!$D239)</f>
        <v>0</v>
      </c>
      <c r="H239" s="18">
        <f>Model!$W$25*((drdp!B239)*DECR!$B239+(drdp!E239)*DECR!$C239+(drdp!H239)*DECR!$D239)</f>
        <v>0</v>
      </c>
      <c r="I239" s="18">
        <f>Model!$W$25*((drdp!C239)*DECR!$B239+(drdp!F239)*DECR!$C239+(drdp!I239)*DECR!$D239)</f>
        <v>0</v>
      </c>
      <c r="J239" s="18">
        <f>Model!$W$25*((drdp!D239)*DECR!$B239+(drdp!G239)*DECR!$C239+(drdp!J239)*DECR!$D239)</f>
        <v>0</v>
      </c>
      <c r="K239" s="21">
        <f t="shared" si="46"/>
        <v>3.4120800613873628</v>
      </c>
      <c r="L239" s="21">
        <f t="shared" si="47"/>
        <v>4.8661349600508235</v>
      </c>
      <c r="M239" s="21">
        <f t="shared" si="48"/>
        <v>0</v>
      </c>
      <c r="N239" s="21">
        <f t="shared" si="49"/>
        <v>-4.0562459994458147</v>
      </c>
      <c r="O239" s="21">
        <f t="shared" si="50"/>
        <v>0</v>
      </c>
      <c r="P239" s="21">
        <f t="shared" si="51"/>
        <v>0</v>
      </c>
      <c r="Q239" s="19">
        <f t="shared" si="52"/>
        <v>3.4120800613873628</v>
      </c>
      <c r="R239" s="19">
        <f t="shared" si="53"/>
        <v>4.8661349600508235</v>
      </c>
      <c r="S239" s="19">
        <f t="shared" si="54"/>
        <v>0</v>
      </c>
      <c r="T239" s="19">
        <f t="shared" si="55"/>
        <v>-4.0562459994458147</v>
      </c>
      <c r="U239" s="19">
        <f t="shared" si="56"/>
        <v>0</v>
      </c>
      <c r="V239" s="19">
        <f t="shared" si="57"/>
        <v>0</v>
      </c>
    </row>
    <row r="240" spans="1:22" x14ac:dyDescent="0.25">
      <c r="A240" s="26">
        <f>Wellpath!E240</f>
        <v>0</v>
      </c>
      <c r="B240" s="22">
        <v>0</v>
      </c>
      <c r="C240" s="22">
        <v>0</v>
      </c>
      <c r="D240" s="22">
        <v>1</v>
      </c>
      <c r="E240" s="20">
        <f>Model!$W$25*((drdp!B240+drdp!K240)*DECR!$B240+(drdp!E240+drdp!N240)*DECR!$C240+(drdp!H240+drdp!Q240)*DECR!$D240)</f>
        <v>0</v>
      </c>
      <c r="F240" s="20">
        <f>Model!$W$25*((drdp!C240+drdp!L240)*DECR!$B240+(drdp!F240+drdp!O240)*DECR!$C240+(drdp!I240+drdp!R240)*DECR!$D240)</f>
        <v>0</v>
      </c>
      <c r="G240" s="20">
        <f>Model!$W$25*((drdp!D240+drdp!M240)*DECR!$B240+(drdp!G240+drdp!P240)*DECR!$C240+(drdp!J240+drdp!S240)*DECR!$D240)</f>
        <v>0</v>
      </c>
      <c r="H240" s="18">
        <f>Model!$W$25*((drdp!B240)*DECR!$B240+(drdp!E240)*DECR!$C240+(drdp!H240)*DECR!$D240)</f>
        <v>0</v>
      </c>
      <c r="I240" s="18">
        <f>Model!$W$25*((drdp!C240)*DECR!$B240+(drdp!F240)*DECR!$C240+(drdp!I240)*DECR!$D240)</f>
        <v>0</v>
      </c>
      <c r="J240" s="18">
        <f>Model!$W$25*((drdp!D240)*DECR!$B240+(drdp!G240)*DECR!$C240+(drdp!J240)*DECR!$D240)</f>
        <v>0</v>
      </c>
      <c r="K240" s="21">
        <f t="shared" si="46"/>
        <v>3.4120800613873628</v>
      </c>
      <c r="L240" s="21">
        <f t="shared" si="47"/>
        <v>4.8661349600508235</v>
      </c>
      <c r="M240" s="21">
        <f t="shared" si="48"/>
        <v>0</v>
      </c>
      <c r="N240" s="21">
        <f t="shared" si="49"/>
        <v>-4.0562459994458147</v>
      </c>
      <c r="O240" s="21">
        <f t="shared" si="50"/>
        <v>0</v>
      </c>
      <c r="P240" s="21">
        <f t="shared" si="51"/>
        <v>0</v>
      </c>
      <c r="Q240" s="19">
        <f t="shared" si="52"/>
        <v>3.4120800613873628</v>
      </c>
      <c r="R240" s="19">
        <f t="shared" si="53"/>
        <v>4.8661349600508235</v>
      </c>
      <c r="S240" s="19">
        <f t="shared" si="54"/>
        <v>0</v>
      </c>
      <c r="T240" s="19">
        <f t="shared" si="55"/>
        <v>-4.0562459994458147</v>
      </c>
      <c r="U240" s="19">
        <f t="shared" si="56"/>
        <v>0</v>
      </c>
      <c r="V240" s="19">
        <f t="shared" si="57"/>
        <v>0</v>
      </c>
    </row>
    <row r="241" spans="1:22" x14ac:dyDescent="0.25">
      <c r="A241" s="26">
        <f>Wellpath!E241</f>
        <v>0</v>
      </c>
      <c r="B241" s="22">
        <v>0</v>
      </c>
      <c r="C241" s="22">
        <v>0</v>
      </c>
      <c r="D241" s="22">
        <v>1</v>
      </c>
      <c r="E241" s="20">
        <f>Model!$W$25*((drdp!B241+drdp!K241)*DECR!$B241+(drdp!E241+drdp!N241)*DECR!$C241+(drdp!H241+drdp!Q241)*DECR!$D241)</f>
        <v>0</v>
      </c>
      <c r="F241" s="20">
        <f>Model!$W$25*((drdp!C241+drdp!L241)*DECR!$B241+(drdp!F241+drdp!O241)*DECR!$C241+(drdp!I241+drdp!R241)*DECR!$D241)</f>
        <v>0</v>
      </c>
      <c r="G241" s="20">
        <f>Model!$W$25*((drdp!D241+drdp!M241)*DECR!$B241+(drdp!G241+drdp!P241)*DECR!$C241+(drdp!J241+drdp!S241)*DECR!$D241)</f>
        <v>0</v>
      </c>
      <c r="H241" s="18">
        <f>Model!$W$25*((drdp!B241)*DECR!$B241+(drdp!E241)*DECR!$C241+(drdp!H241)*DECR!$D241)</f>
        <v>0</v>
      </c>
      <c r="I241" s="18">
        <f>Model!$W$25*((drdp!C241)*DECR!$B241+(drdp!F241)*DECR!$C241+(drdp!I241)*DECR!$D241)</f>
        <v>0</v>
      </c>
      <c r="J241" s="18">
        <f>Model!$W$25*((drdp!D241)*DECR!$B241+(drdp!G241)*DECR!$C241+(drdp!J241)*DECR!$D241)</f>
        <v>0</v>
      </c>
      <c r="K241" s="21">
        <f t="shared" si="46"/>
        <v>3.4120800613873628</v>
      </c>
      <c r="L241" s="21">
        <f t="shared" si="47"/>
        <v>4.8661349600508235</v>
      </c>
      <c r="M241" s="21">
        <f t="shared" si="48"/>
        <v>0</v>
      </c>
      <c r="N241" s="21">
        <f t="shared" si="49"/>
        <v>-4.0562459994458147</v>
      </c>
      <c r="O241" s="21">
        <f t="shared" si="50"/>
        <v>0</v>
      </c>
      <c r="P241" s="21">
        <f t="shared" si="51"/>
        <v>0</v>
      </c>
      <c r="Q241" s="19">
        <f t="shared" si="52"/>
        <v>3.4120800613873628</v>
      </c>
      <c r="R241" s="19">
        <f t="shared" si="53"/>
        <v>4.8661349600508235</v>
      </c>
      <c r="S241" s="19">
        <f t="shared" si="54"/>
        <v>0</v>
      </c>
      <c r="T241" s="19">
        <f t="shared" si="55"/>
        <v>-4.0562459994458147</v>
      </c>
      <c r="U241" s="19">
        <f t="shared" si="56"/>
        <v>0</v>
      </c>
      <c r="V241" s="19">
        <f t="shared" si="57"/>
        <v>0</v>
      </c>
    </row>
    <row r="242" spans="1:22" x14ac:dyDescent="0.25">
      <c r="A242" s="26">
        <f>Wellpath!E242</f>
        <v>0</v>
      </c>
      <c r="B242" s="22">
        <v>0</v>
      </c>
      <c r="C242" s="22">
        <v>0</v>
      </c>
      <c r="D242" s="22">
        <v>1</v>
      </c>
      <c r="E242" s="20">
        <f>Model!$W$25*((drdp!B242+drdp!K242)*DECR!$B242+(drdp!E242+drdp!N242)*DECR!$C242+(drdp!H242+drdp!Q242)*DECR!$D242)</f>
        <v>0</v>
      </c>
      <c r="F242" s="20">
        <f>Model!$W$25*((drdp!C242+drdp!L242)*DECR!$B242+(drdp!F242+drdp!O242)*DECR!$C242+(drdp!I242+drdp!R242)*DECR!$D242)</f>
        <v>0</v>
      </c>
      <c r="G242" s="20">
        <f>Model!$W$25*((drdp!D242+drdp!M242)*DECR!$B242+(drdp!G242+drdp!P242)*DECR!$C242+(drdp!J242+drdp!S242)*DECR!$D242)</f>
        <v>0</v>
      </c>
      <c r="H242" s="18">
        <f>Model!$W$25*((drdp!B242)*DECR!$B242+(drdp!E242)*DECR!$C242+(drdp!H242)*DECR!$D242)</f>
        <v>0</v>
      </c>
      <c r="I242" s="18">
        <f>Model!$W$25*((drdp!C242)*DECR!$B242+(drdp!F242)*DECR!$C242+(drdp!I242)*DECR!$D242)</f>
        <v>0</v>
      </c>
      <c r="J242" s="18">
        <f>Model!$W$25*((drdp!D242)*DECR!$B242+(drdp!G242)*DECR!$C242+(drdp!J242)*DECR!$D242)</f>
        <v>0</v>
      </c>
      <c r="K242" s="21">
        <f t="shared" si="46"/>
        <v>3.4120800613873628</v>
      </c>
      <c r="L242" s="21">
        <f t="shared" si="47"/>
        <v>4.8661349600508235</v>
      </c>
      <c r="M242" s="21">
        <f t="shared" si="48"/>
        <v>0</v>
      </c>
      <c r="N242" s="21">
        <f t="shared" si="49"/>
        <v>-4.0562459994458147</v>
      </c>
      <c r="O242" s="21">
        <f t="shared" si="50"/>
        <v>0</v>
      </c>
      <c r="P242" s="21">
        <f t="shared" si="51"/>
        <v>0</v>
      </c>
      <c r="Q242" s="19">
        <f t="shared" si="52"/>
        <v>3.4120800613873628</v>
      </c>
      <c r="R242" s="19">
        <f t="shared" si="53"/>
        <v>4.8661349600508235</v>
      </c>
      <c r="S242" s="19">
        <f t="shared" si="54"/>
        <v>0</v>
      </c>
      <c r="T242" s="19">
        <f t="shared" si="55"/>
        <v>-4.0562459994458147</v>
      </c>
      <c r="U242" s="19">
        <f t="shared" si="56"/>
        <v>0</v>
      </c>
      <c r="V242" s="19">
        <f t="shared" si="57"/>
        <v>0</v>
      </c>
    </row>
    <row r="243" spans="1:22" x14ac:dyDescent="0.25">
      <c r="A243" s="26">
        <f>Wellpath!E243</f>
        <v>0</v>
      </c>
      <c r="B243" s="22">
        <v>0</v>
      </c>
      <c r="C243" s="22">
        <v>0</v>
      </c>
      <c r="D243" s="22">
        <v>1</v>
      </c>
      <c r="E243" s="20">
        <f>Model!$W$25*((drdp!B243+drdp!K243)*DECR!$B243+(drdp!E243+drdp!N243)*DECR!$C243+(drdp!H243+drdp!Q243)*DECR!$D243)</f>
        <v>0</v>
      </c>
      <c r="F243" s="20">
        <f>Model!$W$25*((drdp!C243+drdp!L243)*DECR!$B243+(drdp!F243+drdp!O243)*DECR!$C243+(drdp!I243+drdp!R243)*DECR!$D243)</f>
        <v>0</v>
      </c>
      <c r="G243" s="20">
        <f>Model!$W$25*((drdp!D243+drdp!M243)*DECR!$B243+(drdp!G243+drdp!P243)*DECR!$C243+(drdp!J243+drdp!S243)*DECR!$D243)</f>
        <v>0</v>
      </c>
      <c r="H243" s="18">
        <f>Model!$W$25*((drdp!B243)*DECR!$B243+(drdp!E243)*DECR!$C243+(drdp!H243)*DECR!$D243)</f>
        <v>0</v>
      </c>
      <c r="I243" s="18">
        <f>Model!$W$25*((drdp!C243)*DECR!$B243+(drdp!F243)*DECR!$C243+(drdp!I243)*DECR!$D243)</f>
        <v>0</v>
      </c>
      <c r="J243" s="18">
        <f>Model!$W$25*((drdp!D243)*DECR!$B243+(drdp!G243)*DECR!$C243+(drdp!J243)*DECR!$D243)</f>
        <v>0</v>
      </c>
      <c r="K243" s="21">
        <f t="shared" si="46"/>
        <v>3.4120800613873628</v>
      </c>
      <c r="L243" s="21">
        <f t="shared" si="47"/>
        <v>4.8661349600508235</v>
      </c>
      <c r="M243" s="21">
        <f t="shared" si="48"/>
        <v>0</v>
      </c>
      <c r="N243" s="21">
        <f t="shared" si="49"/>
        <v>-4.0562459994458147</v>
      </c>
      <c r="O243" s="21">
        <f t="shared" si="50"/>
        <v>0</v>
      </c>
      <c r="P243" s="21">
        <f t="shared" si="51"/>
        <v>0</v>
      </c>
      <c r="Q243" s="19">
        <f t="shared" si="52"/>
        <v>3.4120800613873628</v>
      </c>
      <c r="R243" s="19">
        <f t="shared" si="53"/>
        <v>4.8661349600508235</v>
      </c>
      <c r="S243" s="19">
        <f t="shared" si="54"/>
        <v>0</v>
      </c>
      <c r="T243" s="19">
        <f t="shared" si="55"/>
        <v>-4.0562459994458147</v>
      </c>
      <c r="U243" s="19">
        <f t="shared" si="56"/>
        <v>0</v>
      </c>
      <c r="V243" s="19">
        <f t="shared" si="57"/>
        <v>0</v>
      </c>
    </row>
    <row r="244" spans="1:22" x14ac:dyDescent="0.25">
      <c r="A244" s="26">
        <f>Wellpath!E244</f>
        <v>0</v>
      </c>
      <c r="B244" s="22">
        <v>0</v>
      </c>
      <c r="C244" s="22">
        <v>0</v>
      </c>
      <c r="D244" s="22">
        <v>1</v>
      </c>
      <c r="E244" s="20">
        <f>Model!$W$25*((drdp!B244+drdp!K244)*DECR!$B244+(drdp!E244+drdp!N244)*DECR!$C244+(drdp!H244+drdp!Q244)*DECR!$D244)</f>
        <v>0</v>
      </c>
      <c r="F244" s="20">
        <f>Model!$W$25*((drdp!C244+drdp!L244)*DECR!$B244+(drdp!F244+drdp!O244)*DECR!$C244+(drdp!I244+drdp!R244)*DECR!$D244)</f>
        <v>0</v>
      </c>
      <c r="G244" s="20">
        <f>Model!$W$25*((drdp!D244+drdp!M244)*DECR!$B244+(drdp!G244+drdp!P244)*DECR!$C244+(drdp!J244+drdp!S244)*DECR!$D244)</f>
        <v>0</v>
      </c>
      <c r="H244" s="18">
        <f>Model!$W$25*((drdp!B244)*DECR!$B244+(drdp!E244)*DECR!$C244+(drdp!H244)*DECR!$D244)</f>
        <v>0</v>
      </c>
      <c r="I244" s="18">
        <f>Model!$W$25*((drdp!C244)*DECR!$B244+(drdp!F244)*DECR!$C244+(drdp!I244)*DECR!$D244)</f>
        <v>0</v>
      </c>
      <c r="J244" s="18">
        <f>Model!$W$25*((drdp!D244)*DECR!$B244+(drdp!G244)*DECR!$C244+(drdp!J244)*DECR!$D244)</f>
        <v>0</v>
      </c>
      <c r="K244" s="21">
        <f t="shared" si="46"/>
        <v>3.4120800613873628</v>
      </c>
      <c r="L244" s="21">
        <f t="shared" si="47"/>
        <v>4.8661349600508235</v>
      </c>
      <c r="M244" s="21">
        <f t="shared" si="48"/>
        <v>0</v>
      </c>
      <c r="N244" s="21">
        <f t="shared" si="49"/>
        <v>-4.0562459994458147</v>
      </c>
      <c r="O244" s="21">
        <f t="shared" si="50"/>
        <v>0</v>
      </c>
      <c r="P244" s="21">
        <f t="shared" si="51"/>
        <v>0</v>
      </c>
      <c r="Q244" s="19">
        <f t="shared" si="52"/>
        <v>3.4120800613873628</v>
      </c>
      <c r="R244" s="19">
        <f t="shared" si="53"/>
        <v>4.8661349600508235</v>
      </c>
      <c r="S244" s="19">
        <f t="shared" si="54"/>
        <v>0</v>
      </c>
      <c r="T244" s="19">
        <f t="shared" si="55"/>
        <v>-4.0562459994458147</v>
      </c>
      <c r="U244" s="19">
        <f t="shared" si="56"/>
        <v>0</v>
      </c>
      <c r="V244" s="19">
        <f t="shared" si="57"/>
        <v>0</v>
      </c>
    </row>
    <row r="245" spans="1:22" x14ac:dyDescent="0.25">
      <c r="A245" s="26">
        <f>Wellpath!E245</f>
        <v>0</v>
      </c>
      <c r="B245" s="22">
        <v>0</v>
      </c>
      <c r="C245" s="22">
        <v>0</v>
      </c>
      <c r="D245" s="22">
        <v>1</v>
      </c>
      <c r="E245" s="20">
        <f>Model!$W$25*((drdp!B245+drdp!K245)*DECR!$B245+(drdp!E245+drdp!N245)*DECR!$C245+(drdp!H245+drdp!Q245)*DECR!$D245)</f>
        <v>0</v>
      </c>
      <c r="F245" s="20">
        <f>Model!$W$25*((drdp!C245+drdp!L245)*DECR!$B245+(drdp!F245+drdp!O245)*DECR!$C245+(drdp!I245+drdp!R245)*DECR!$D245)</f>
        <v>0</v>
      </c>
      <c r="G245" s="20">
        <f>Model!$W$25*((drdp!D245+drdp!M245)*DECR!$B245+(drdp!G245+drdp!P245)*DECR!$C245+(drdp!J245+drdp!S245)*DECR!$D245)</f>
        <v>0</v>
      </c>
      <c r="H245" s="18">
        <f>Model!$W$25*((drdp!B245)*DECR!$B245+(drdp!E245)*DECR!$C245+(drdp!H245)*DECR!$D245)</f>
        <v>0</v>
      </c>
      <c r="I245" s="18">
        <f>Model!$W$25*((drdp!C245)*DECR!$B245+(drdp!F245)*DECR!$C245+(drdp!I245)*DECR!$D245)</f>
        <v>0</v>
      </c>
      <c r="J245" s="18">
        <f>Model!$W$25*((drdp!D245)*DECR!$B245+(drdp!G245)*DECR!$C245+(drdp!J245)*DECR!$D245)</f>
        <v>0</v>
      </c>
      <c r="K245" s="21">
        <f t="shared" si="46"/>
        <v>3.4120800613873628</v>
      </c>
      <c r="L245" s="21">
        <f t="shared" si="47"/>
        <v>4.8661349600508235</v>
      </c>
      <c r="M245" s="21">
        <f t="shared" si="48"/>
        <v>0</v>
      </c>
      <c r="N245" s="21">
        <f t="shared" si="49"/>
        <v>-4.0562459994458147</v>
      </c>
      <c r="O245" s="21">
        <f t="shared" si="50"/>
        <v>0</v>
      </c>
      <c r="P245" s="21">
        <f t="shared" si="51"/>
        <v>0</v>
      </c>
      <c r="Q245" s="19">
        <f t="shared" si="52"/>
        <v>3.4120800613873628</v>
      </c>
      <c r="R245" s="19">
        <f t="shared" si="53"/>
        <v>4.8661349600508235</v>
      </c>
      <c r="S245" s="19">
        <f t="shared" si="54"/>
        <v>0</v>
      </c>
      <c r="T245" s="19">
        <f t="shared" si="55"/>
        <v>-4.0562459994458147</v>
      </c>
      <c r="U245" s="19">
        <f t="shared" si="56"/>
        <v>0</v>
      </c>
      <c r="V245" s="19">
        <f t="shared" si="57"/>
        <v>0</v>
      </c>
    </row>
    <row r="246" spans="1:22" x14ac:dyDescent="0.25">
      <c r="A246" s="26">
        <f>Wellpath!E246</f>
        <v>0</v>
      </c>
      <c r="B246" s="22">
        <v>0</v>
      </c>
      <c r="C246" s="22">
        <v>0</v>
      </c>
      <c r="D246" s="22">
        <v>1</v>
      </c>
      <c r="E246" s="20">
        <f>Model!$W$25*((drdp!B246+drdp!K246)*DECR!$B246+(drdp!E246+drdp!N246)*DECR!$C246+(drdp!H246+drdp!Q246)*DECR!$D246)</f>
        <v>0</v>
      </c>
      <c r="F246" s="20">
        <f>Model!$W$25*((drdp!C246+drdp!L246)*DECR!$B246+(drdp!F246+drdp!O246)*DECR!$C246+(drdp!I246+drdp!R246)*DECR!$D246)</f>
        <v>0</v>
      </c>
      <c r="G246" s="20">
        <f>Model!$W$25*((drdp!D246+drdp!M246)*DECR!$B246+(drdp!G246+drdp!P246)*DECR!$C246+(drdp!J246+drdp!S246)*DECR!$D246)</f>
        <v>0</v>
      </c>
      <c r="H246" s="18">
        <f>Model!$W$25*((drdp!B246)*DECR!$B246+(drdp!E246)*DECR!$C246+(drdp!H246)*DECR!$D246)</f>
        <v>0</v>
      </c>
      <c r="I246" s="18">
        <f>Model!$W$25*((drdp!C246)*DECR!$B246+(drdp!F246)*DECR!$C246+(drdp!I246)*DECR!$D246)</f>
        <v>0</v>
      </c>
      <c r="J246" s="18">
        <f>Model!$W$25*((drdp!D246)*DECR!$B246+(drdp!G246)*DECR!$C246+(drdp!J246)*DECR!$D246)</f>
        <v>0</v>
      </c>
      <c r="K246" s="21">
        <f t="shared" si="46"/>
        <v>3.4120800613873628</v>
      </c>
      <c r="L246" s="21">
        <f t="shared" si="47"/>
        <v>4.8661349600508235</v>
      </c>
      <c r="M246" s="21">
        <f t="shared" si="48"/>
        <v>0</v>
      </c>
      <c r="N246" s="21">
        <f t="shared" si="49"/>
        <v>-4.0562459994458147</v>
      </c>
      <c r="O246" s="21">
        <f t="shared" si="50"/>
        <v>0</v>
      </c>
      <c r="P246" s="21">
        <f t="shared" si="51"/>
        <v>0</v>
      </c>
      <c r="Q246" s="19">
        <f t="shared" si="52"/>
        <v>3.4120800613873628</v>
      </c>
      <c r="R246" s="19">
        <f t="shared" si="53"/>
        <v>4.8661349600508235</v>
      </c>
      <c r="S246" s="19">
        <f t="shared" si="54"/>
        <v>0</v>
      </c>
      <c r="T246" s="19">
        <f t="shared" si="55"/>
        <v>-4.0562459994458147</v>
      </c>
      <c r="U246" s="19">
        <f t="shared" si="56"/>
        <v>0</v>
      </c>
      <c r="V246" s="19">
        <f t="shared" si="57"/>
        <v>0</v>
      </c>
    </row>
    <row r="247" spans="1:22" x14ac:dyDescent="0.25">
      <c r="A247" s="26">
        <f>Wellpath!E247</f>
        <v>0</v>
      </c>
      <c r="B247" s="22">
        <v>0</v>
      </c>
      <c r="C247" s="22">
        <v>0</v>
      </c>
      <c r="D247" s="22">
        <v>1</v>
      </c>
      <c r="E247" s="20">
        <f>Model!$W$25*((drdp!B247+drdp!K247)*DECR!$B247+(drdp!E247+drdp!N247)*DECR!$C247+(drdp!H247+drdp!Q247)*DECR!$D247)</f>
        <v>0</v>
      </c>
      <c r="F247" s="20">
        <f>Model!$W$25*((drdp!C247+drdp!L247)*DECR!$B247+(drdp!F247+drdp!O247)*DECR!$C247+(drdp!I247+drdp!R247)*DECR!$D247)</f>
        <v>0</v>
      </c>
      <c r="G247" s="20">
        <f>Model!$W$25*((drdp!D247+drdp!M247)*DECR!$B247+(drdp!G247+drdp!P247)*DECR!$C247+(drdp!J247+drdp!S247)*DECR!$D247)</f>
        <v>0</v>
      </c>
      <c r="H247" s="18">
        <f>Model!$W$25*((drdp!B247)*DECR!$B247+(drdp!E247)*DECR!$C247+(drdp!H247)*DECR!$D247)</f>
        <v>0</v>
      </c>
      <c r="I247" s="18">
        <f>Model!$W$25*((drdp!C247)*DECR!$B247+(drdp!F247)*DECR!$C247+(drdp!I247)*DECR!$D247)</f>
        <v>0</v>
      </c>
      <c r="J247" s="18">
        <f>Model!$W$25*((drdp!D247)*DECR!$B247+(drdp!G247)*DECR!$C247+(drdp!J247)*DECR!$D247)</f>
        <v>0</v>
      </c>
      <c r="K247" s="21">
        <f t="shared" si="46"/>
        <v>3.4120800613873628</v>
      </c>
      <c r="L247" s="21">
        <f t="shared" si="47"/>
        <v>4.8661349600508235</v>
      </c>
      <c r="M247" s="21">
        <f t="shared" si="48"/>
        <v>0</v>
      </c>
      <c r="N247" s="21">
        <f t="shared" si="49"/>
        <v>-4.0562459994458147</v>
      </c>
      <c r="O247" s="21">
        <f t="shared" si="50"/>
        <v>0</v>
      </c>
      <c r="P247" s="21">
        <f t="shared" si="51"/>
        <v>0</v>
      </c>
      <c r="Q247" s="19">
        <f t="shared" si="52"/>
        <v>3.4120800613873628</v>
      </c>
      <c r="R247" s="19">
        <f t="shared" si="53"/>
        <v>4.8661349600508235</v>
      </c>
      <c r="S247" s="19">
        <f t="shared" si="54"/>
        <v>0</v>
      </c>
      <c r="T247" s="19">
        <f t="shared" si="55"/>
        <v>-4.0562459994458147</v>
      </c>
      <c r="U247" s="19">
        <f t="shared" si="56"/>
        <v>0</v>
      </c>
      <c r="V247" s="19">
        <f t="shared" si="57"/>
        <v>0</v>
      </c>
    </row>
    <row r="248" spans="1:22" x14ac:dyDescent="0.25">
      <c r="A248" s="26">
        <f>Wellpath!E248</f>
        <v>0</v>
      </c>
      <c r="B248" s="22">
        <v>0</v>
      </c>
      <c r="C248" s="22">
        <v>0</v>
      </c>
      <c r="D248" s="22">
        <v>1</v>
      </c>
      <c r="E248" s="20">
        <f>Model!$W$25*((drdp!B248+drdp!K248)*DECR!$B248+(drdp!E248+drdp!N248)*DECR!$C248+(drdp!H248+drdp!Q248)*DECR!$D248)</f>
        <v>0</v>
      </c>
      <c r="F248" s="20">
        <f>Model!$W$25*((drdp!C248+drdp!L248)*DECR!$B248+(drdp!F248+drdp!O248)*DECR!$C248+(drdp!I248+drdp!R248)*DECR!$D248)</f>
        <v>0</v>
      </c>
      <c r="G248" s="20">
        <f>Model!$W$25*((drdp!D248+drdp!M248)*DECR!$B248+(drdp!G248+drdp!P248)*DECR!$C248+(drdp!J248+drdp!S248)*DECR!$D248)</f>
        <v>0</v>
      </c>
      <c r="H248" s="18">
        <f>Model!$W$25*((drdp!B248)*DECR!$B248+(drdp!E248)*DECR!$C248+(drdp!H248)*DECR!$D248)</f>
        <v>0</v>
      </c>
      <c r="I248" s="18">
        <f>Model!$W$25*((drdp!C248)*DECR!$B248+(drdp!F248)*DECR!$C248+(drdp!I248)*DECR!$D248)</f>
        <v>0</v>
      </c>
      <c r="J248" s="18">
        <f>Model!$W$25*((drdp!D248)*DECR!$B248+(drdp!G248)*DECR!$C248+(drdp!J248)*DECR!$D248)</f>
        <v>0</v>
      </c>
      <c r="K248" s="21">
        <f t="shared" si="46"/>
        <v>3.4120800613873628</v>
      </c>
      <c r="L248" s="21">
        <f t="shared" si="47"/>
        <v>4.8661349600508235</v>
      </c>
      <c r="M248" s="21">
        <f t="shared" si="48"/>
        <v>0</v>
      </c>
      <c r="N248" s="21">
        <f t="shared" si="49"/>
        <v>-4.0562459994458147</v>
      </c>
      <c r="O248" s="21">
        <f t="shared" si="50"/>
        <v>0</v>
      </c>
      <c r="P248" s="21">
        <f t="shared" si="51"/>
        <v>0</v>
      </c>
      <c r="Q248" s="19">
        <f t="shared" si="52"/>
        <v>3.4120800613873628</v>
      </c>
      <c r="R248" s="19">
        <f t="shared" si="53"/>
        <v>4.8661349600508235</v>
      </c>
      <c r="S248" s="19">
        <f t="shared" si="54"/>
        <v>0</v>
      </c>
      <c r="T248" s="19">
        <f t="shared" si="55"/>
        <v>-4.0562459994458147</v>
      </c>
      <c r="U248" s="19">
        <f t="shared" si="56"/>
        <v>0</v>
      </c>
      <c r="V248" s="19">
        <f t="shared" si="57"/>
        <v>0</v>
      </c>
    </row>
    <row r="249" spans="1:22" x14ac:dyDescent="0.25">
      <c r="A249" s="26">
        <f>Wellpath!E249</f>
        <v>0</v>
      </c>
      <c r="B249" s="22">
        <v>0</v>
      </c>
      <c r="C249" s="22">
        <v>0</v>
      </c>
      <c r="D249" s="22">
        <v>1</v>
      </c>
      <c r="E249" s="20">
        <f>Model!$W$25*((drdp!B249+drdp!K249)*DECR!$B249+(drdp!E249+drdp!N249)*DECR!$C249+(drdp!H249+drdp!Q249)*DECR!$D249)</f>
        <v>0</v>
      </c>
      <c r="F249" s="20">
        <f>Model!$W$25*((drdp!C249+drdp!L249)*DECR!$B249+(drdp!F249+drdp!O249)*DECR!$C249+(drdp!I249+drdp!R249)*DECR!$D249)</f>
        <v>0</v>
      </c>
      <c r="G249" s="20">
        <f>Model!$W$25*((drdp!D249+drdp!M249)*DECR!$B249+(drdp!G249+drdp!P249)*DECR!$C249+(drdp!J249+drdp!S249)*DECR!$D249)</f>
        <v>0</v>
      </c>
      <c r="H249" s="18">
        <f>Model!$W$25*((drdp!B249)*DECR!$B249+(drdp!E249)*DECR!$C249+(drdp!H249)*DECR!$D249)</f>
        <v>0</v>
      </c>
      <c r="I249" s="18">
        <f>Model!$W$25*((drdp!C249)*DECR!$B249+(drdp!F249)*DECR!$C249+(drdp!I249)*DECR!$D249)</f>
        <v>0</v>
      </c>
      <c r="J249" s="18">
        <f>Model!$W$25*((drdp!D249)*DECR!$B249+(drdp!G249)*DECR!$C249+(drdp!J249)*DECR!$D249)</f>
        <v>0</v>
      </c>
      <c r="K249" s="21">
        <f t="shared" si="46"/>
        <v>3.4120800613873628</v>
      </c>
      <c r="L249" s="21">
        <f t="shared" si="47"/>
        <v>4.8661349600508235</v>
      </c>
      <c r="M249" s="21">
        <f t="shared" si="48"/>
        <v>0</v>
      </c>
      <c r="N249" s="21">
        <f t="shared" si="49"/>
        <v>-4.0562459994458147</v>
      </c>
      <c r="O249" s="21">
        <f t="shared" si="50"/>
        <v>0</v>
      </c>
      <c r="P249" s="21">
        <f t="shared" si="51"/>
        <v>0</v>
      </c>
      <c r="Q249" s="19">
        <f t="shared" si="52"/>
        <v>3.4120800613873628</v>
      </c>
      <c r="R249" s="19">
        <f t="shared" si="53"/>
        <v>4.8661349600508235</v>
      </c>
      <c r="S249" s="19">
        <f t="shared" si="54"/>
        <v>0</v>
      </c>
      <c r="T249" s="19">
        <f t="shared" si="55"/>
        <v>-4.0562459994458147</v>
      </c>
      <c r="U249" s="19">
        <f t="shared" si="56"/>
        <v>0</v>
      </c>
      <c r="V249" s="19">
        <f t="shared" si="57"/>
        <v>0</v>
      </c>
    </row>
    <row r="250" spans="1:22" x14ac:dyDescent="0.25">
      <c r="A250" s="26">
        <f>Wellpath!E250</f>
        <v>0</v>
      </c>
      <c r="B250" s="22">
        <v>0</v>
      </c>
      <c r="C250" s="22">
        <v>0</v>
      </c>
      <c r="D250" s="22">
        <v>1</v>
      </c>
      <c r="E250" s="20">
        <f>Model!$W$25*((drdp!B250+drdp!K250)*DECR!$B250+(drdp!E250+drdp!N250)*DECR!$C250+(drdp!H250+drdp!Q250)*DECR!$D250)</f>
        <v>0</v>
      </c>
      <c r="F250" s="20">
        <f>Model!$W$25*((drdp!C250+drdp!L250)*DECR!$B250+(drdp!F250+drdp!O250)*DECR!$C250+(drdp!I250+drdp!R250)*DECR!$D250)</f>
        <v>0</v>
      </c>
      <c r="G250" s="20">
        <f>Model!$W$25*((drdp!D250+drdp!M250)*DECR!$B250+(drdp!G250+drdp!P250)*DECR!$C250+(drdp!J250+drdp!S250)*DECR!$D250)</f>
        <v>0</v>
      </c>
      <c r="H250" s="18">
        <f>Model!$W$25*((drdp!B250)*DECR!$B250+(drdp!E250)*DECR!$C250+(drdp!H250)*DECR!$D250)</f>
        <v>0</v>
      </c>
      <c r="I250" s="18">
        <f>Model!$W$25*((drdp!C250)*DECR!$B250+(drdp!F250)*DECR!$C250+(drdp!I250)*DECR!$D250)</f>
        <v>0</v>
      </c>
      <c r="J250" s="18">
        <f>Model!$W$25*((drdp!D250)*DECR!$B250+(drdp!G250)*DECR!$C250+(drdp!J250)*DECR!$D250)</f>
        <v>0</v>
      </c>
      <c r="K250" s="21">
        <f t="shared" si="46"/>
        <v>3.4120800613873628</v>
      </c>
      <c r="L250" s="21">
        <f t="shared" si="47"/>
        <v>4.8661349600508235</v>
      </c>
      <c r="M250" s="21">
        <f t="shared" si="48"/>
        <v>0</v>
      </c>
      <c r="N250" s="21">
        <f t="shared" si="49"/>
        <v>-4.0562459994458147</v>
      </c>
      <c r="O250" s="21">
        <f t="shared" si="50"/>
        <v>0</v>
      </c>
      <c r="P250" s="21">
        <f t="shared" si="51"/>
        <v>0</v>
      </c>
      <c r="Q250" s="19">
        <f t="shared" si="52"/>
        <v>3.4120800613873628</v>
      </c>
      <c r="R250" s="19">
        <f t="shared" si="53"/>
        <v>4.8661349600508235</v>
      </c>
      <c r="S250" s="19">
        <f t="shared" si="54"/>
        <v>0</v>
      </c>
      <c r="T250" s="19">
        <f t="shared" si="55"/>
        <v>-4.0562459994458147</v>
      </c>
      <c r="U250" s="19">
        <f t="shared" si="56"/>
        <v>0</v>
      </c>
      <c r="V250" s="19">
        <f t="shared" si="57"/>
        <v>0</v>
      </c>
    </row>
    <row r="251" spans="1:22" x14ac:dyDescent="0.25">
      <c r="A251" s="26">
        <f>Wellpath!E251</f>
        <v>0</v>
      </c>
      <c r="B251" s="22">
        <v>0</v>
      </c>
      <c r="C251" s="22">
        <v>0</v>
      </c>
      <c r="D251" s="22">
        <v>1</v>
      </c>
      <c r="E251" s="20">
        <f>Model!$W$25*((drdp!B251+drdp!K251)*DECR!$B251+(drdp!E251+drdp!N251)*DECR!$C251+(drdp!H251+drdp!Q251)*DECR!$D251)</f>
        <v>0</v>
      </c>
      <c r="F251" s="20">
        <f>Model!$W$25*((drdp!C251+drdp!L251)*DECR!$B251+(drdp!F251+drdp!O251)*DECR!$C251+(drdp!I251+drdp!R251)*DECR!$D251)</f>
        <v>0</v>
      </c>
      <c r="G251" s="20">
        <f>Model!$W$25*((drdp!D251+drdp!M251)*DECR!$B251+(drdp!G251+drdp!P251)*DECR!$C251+(drdp!J251+drdp!S251)*DECR!$D251)</f>
        <v>0</v>
      </c>
      <c r="H251" s="18">
        <f>Model!$W$25*((drdp!B251)*DECR!$B251+(drdp!E251)*DECR!$C251+(drdp!H251)*DECR!$D251)</f>
        <v>0</v>
      </c>
      <c r="I251" s="18">
        <f>Model!$W$25*((drdp!C251)*DECR!$B251+(drdp!F251)*DECR!$C251+(drdp!I251)*DECR!$D251)</f>
        <v>0</v>
      </c>
      <c r="J251" s="18">
        <f>Model!$W$25*((drdp!D251)*DECR!$B251+(drdp!G251)*DECR!$C251+(drdp!J251)*DECR!$D251)</f>
        <v>0</v>
      </c>
      <c r="K251" s="21">
        <f t="shared" si="46"/>
        <v>3.4120800613873628</v>
      </c>
      <c r="L251" s="21">
        <f t="shared" si="47"/>
        <v>4.8661349600508235</v>
      </c>
      <c r="M251" s="21">
        <f t="shared" si="48"/>
        <v>0</v>
      </c>
      <c r="N251" s="21">
        <f t="shared" si="49"/>
        <v>-4.0562459994458147</v>
      </c>
      <c r="O251" s="21">
        <f t="shared" si="50"/>
        <v>0</v>
      </c>
      <c r="P251" s="21">
        <f t="shared" si="51"/>
        <v>0</v>
      </c>
      <c r="Q251" s="19">
        <f t="shared" si="52"/>
        <v>3.4120800613873628</v>
      </c>
      <c r="R251" s="19">
        <f t="shared" si="53"/>
        <v>4.8661349600508235</v>
      </c>
      <c r="S251" s="19">
        <f t="shared" si="54"/>
        <v>0</v>
      </c>
      <c r="T251" s="19">
        <f t="shared" si="55"/>
        <v>-4.0562459994458147</v>
      </c>
      <c r="U251" s="19">
        <f t="shared" si="56"/>
        <v>0</v>
      </c>
      <c r="V251" s="19">
        <f t="shared" si="57"/>
        <v>0</v>
      </c>
    </row>
    <row r="252" spans="1:22" x14ac:dyDescent="0.25">
      <c r="A252" s="26">
        <f>Wellpath!E252</f>
        <v>0</v>
      </c>
      <c r="B252" s="22">
        <v>0</v>
      </c>
      <c r="C252" s="22">
        <v>0</v>
      </c>
      <c r="D252" s="22">
        <v>1</v>
      </c>
      <c r="E252" s="20">
        <f>Model!$W$25*((drdp!B252+drdp!K252)*DECR!$B252+(drdp!E252+drdp!N252)*DECR!$C252+(drdp!H252+drdp!Q252)*DECR!$D252)</f>
        <v>0</v>
      </c>
      <c r="F252" s="20">
        <f>Model!$W$25*((drdp!C252+drdp!L252)*DECR!$B252+(drdp!F252+drdp!O252)*DECR!$C252+(drdp!I252+drdp!R252)*DECR!$D252)</f>
        <v>0</v>
      </c>
      <c r="G252" s="20">
        <f>Model!$W$25*((drdp!D252+drdp!M252)*DECR!$B252+(drdp!G252+drdp!P252)*DECR!$C252+(drdp!J252+drdp!S252)*DECR!$D252)</f>
        <v>0</v>
      </c>
      <c r="H252" s="18">
        <f>Model!$W$25*((drdp!B252)*DECR!$B252+(drdp!E252)*DECR!$C252+(drdp!H252)*DECR!$D252)</f>
        <v>0</v>
      </c>
      <c r="I252" s="18">
        <f>Model!$W$25*((drdp!C252)*DECR!$B252+(drdp!F252)*DECR!$C252+(drdp!I252)*DECR!$D252)</f>
        <v>0</v>
      </c>
      <c r="J252" s="18">
        <f>Model!$W$25*((drdp!D252)*DECR!$B252+(drdp!G252)*DECR!$C252+(drdp!J252)*DECR!$D252)</f>
        <v>0</v>
      </c>
      <c r="K252" s="21">
        <f t="shared" si="46"/>
        <v>3.4120800613873628</v>
      </c>
      <c r="L252" s="21">
        <f t="shared" si="47"/>
        <v>4.8661349600508235</v>
      </c>
      <c r="M252" s="21">
        <f t="shared" si="48"/>
        <v>0</v>
      </c>
      <c r="N252" s="21">
        <f t="shared" si="49"/>
        <v>-4.0562459994458147</v>
      </c>
      <c r="O252" s="21">
        <f t="shared" si="50"/>
        <v>0</v>
      </c>
      <c r="P252" s="21">
        <f t="shared" si="51"/>
        <v>0</v>
      </c>
      <c r="Q252" s="19">
        <f t="shared" si="52"/>
        <v>3.4120800613873628</v>
      </c>
      <c r="R252" s="19">
        <f t="shared" si="53"/>
        <v>4.8661349600508235</v>
      </c>
      <c r="S252" s="19">
        <f t="shared" si="54"/>
        <v>0</v>
      </c>
      <c r="T252" s="19">
        <f t="shared" si="55"/>
        <v>-4.0562459994458147</v>
      </c>
      <c r="U252" s="19">
        <f t="shared" si="56"/>
        <v>0</v>
      </c>
      <c r="V252" s="19">
        <f t="shared" si="57"/>
        <v>0</v>
      </c>
    </row>
    <row r="253" spans="1:22" x14ac:dyDescent="0.25">
      <c r="A253" s="26">
        <f>Wellpath!E253</f>
        <v>0</v>
      </c>
      <c r="B253" s="22">
        <v>0</v>
      </c>
      <c r="C253" s="22">
        <v>0</v>
      </c>
      <c r="D253" s="22">
        <v>1</v>
      </c>
      <c r="E253" s="20">
        <f>Model!$W$25*((drdp!B253+drdp!K253)*DECR!$B253+(drdp!E253+drdp!N253)*DECR!$C253+(drdp!H253+drdp!Q253)*DECR!$D253)</f>
        <v>0</v>
      </c>
      <c r="F253" s="20">
        <f>Model!$W$25*((drdp!C253+drdp!L253)*DECR!$B253+(drdp!F253+drdp!O253)*DECR!$C253+(drdp!I253+drdp!R253)*DECR!$D253)</f>
        <v>0</v>
      </c>
      <c r="G253" s="20">
        <f>Model!$W$25*((drdp!D253+drdp!M253)*DECR!$B253+(drdp!G253+drdp!P253)*DECR!$C253+(drdp!J253+drdp!S253)*DECR!$D253)</f>
        <v>0</v>
      </c>
      <c r="H253" s="18">
        <f>Model!$W$25*((drdp!B253)*DECR!$B253+(drdp!E253)*DECR!$C253+(drdp!H253)*DECR!$D253)</f>
        <v>0</v>
      </c>
      <c r="I253" s="18">
        <f>Model!$W$25*((drdp!C253)*DECR!$B253+(drdp!F253)*DECR!$C253+(drdp!I253)*DECR!$D253)</f>
        <v>0</v>
      </c>
      <c r="J253" s="18">
        <f>Model!$W$25*((drdp!D253)*DECR!$B253+(drdp!G253)*DECR!$C253+(drdp!J253)*DECR!$D253)</f>
        <v>0</v>
      </c>
      <c r="K253" s="21">
        <f t="shared" si="46"/>
        <v>3.4120800613873628</v>
      </c>
      <c r="L253" s="21">
        <f t="shared" si="47"/>
        <v>4.8661349600508235</v>
      </c>
      <c r="M253" s="21">
        <f t="shared" si="48"/>
        <v>0</v>
      </c>
      <c r="N253" s="21">
        <f t="shared" si="49"/>
        <v>-4.0562459994458147</v>
      </c>
      <c r="O253" s="21">
        <f t="shared" si="50"/>
        <v>0</v>
      </c>
      <c r="P253" s="21">
        <f t="shared" si="51"/>
        <v>0</v>
      </c>
      <c r="Q253" s="19">
        <f t="shared" si="52"/>
        <v>3.4120800613873628</v>
      </c>
      <c r="R253" s="19">
        <f t="shared" si="53"/>
        <v>4.8661349600508235</v>
      </c>
      <c r="S253" s="19">
        <f t="shared" si="54"/>
        <v>0</v>
      </c>
      <c r="T253" s="19">
        <f t="shared" si="55"/>
        <v>-4.0562459994458147</v>
      </c>
      <c r="U253" s="19">
        <f t="shared" si="56"/>
        <v>0</v>
      </c>
      <c r="V253" s="19">
        <f t="shared" si="57"/>
        <v>0</v>
      </c>
    </row>
    <row r="254" spans="1:22" x14ac:dyDescent="0.25">
      <c r="A254" s="26">
        <f>Wellpath!E254</f>
        <v>0</v>
      </c>
      <c r="B254" s="22">
        <v>0</v>
      </c>
      <c r="C254" s="22">
        <v>0</v>
      </c>
      <c r="D254" s="22">
        <v>1</v>
      </c>
      <c r="E254" s="20">
        <f>Model!$W$25*((drdp!B254+drdp!K254)*DECR!$B254+(drdp!E254+drdp!N254)*DECR!$C254+(drdp!H254+drdp!Q254)*DECR!$D254)</f>
        <v>0</v>
      </c>
      <c r="F254" s="20">
        <f>Model!$W$25*((drdp!C254+drdp!L254)*DECR!$B254+(drdp!F254+drdp!O254)*DECR!$C254+(drdp!I254+drdp!R254)*DECR!$D254)</f>
        <v>0</v>
      </c>
      <c r="G254" s="20">
        <f>Model!$W$25*((drdp!D254+drdp!M254)*DECR!$B254+(drdp!G254+drdp!P254)*DECR!$C254+(drdp!J254+drdp!S254)*DECR!$D254)</f>
        <v>0</v>
      </c>
      <c r="H254" s="18">
        <f>Model!$W$25*((drdp!B254)*DECR!$B254+(drdp!E254)*DECR!$C254+(drdp!H254)*DECR!$D254)</f>
        <v>0</v>
      </c>
      <c r="I254" s="18">
        <f>Model!$W$25*((drdp!C254)*DECR!$B254+(drdp!F254)*DECR!$C254+(drdp!I254)*DECR!$D254)</f>
        <v>0</v>
      </c>
      <c r="J254" s="18">
        <f>Model!$W$25*((drdp!D254)*DECR!$B254+(drdp!G254)*DECR!$C254+(drdp!J254)*DECR!$D254)</f>
        <v>0</v>
      </c>
      <c r="K254" s="21">
        <f t="shared" si="46"/>
        <v>3.4120800613873628</v>
      </c>
      <c r="L254" s="21">
        <f t="shared" si="47"/>
        <v>4.8661349600508235</v>
      </c>
      <c r="M254" s="21">
        <f t="shared" si="48"/>
        <v>0</v>
      </c>
      <c r="N254" s="21">
        <f t="shared" si="49"/>
        <v>-4.0562459994458147</v>
      </c>
      <c r="O254" s="21">
        <f t="shared" si="50"/>
        <v>0</v>
      </c>
      <c r="P254" s="21">
        <f t="shared" si="51"/>
        <v>0</v>
      </c>
      <c r="Q254" s="19">
        <f t="shared" si="52"/>
        <v>3.4120800613873628</v>
      </c>
      <c r="R254" s="19">
        <f t="shared" si="53"/>
        <v>4.8661349600508235</v>
      </c>
      <c r="S254" s="19">
        <f t="shared" si="54"/>
        <v>0</v>
      </c>
      <c r="T254" s="19">
        <f t="shared" si="55"/>
        <v>-4.0562459994458147</v>
      </c>
      <c r="U254" s="19">
        <f t="shared" si="56"/>
        <v>0</v>
      </c>
      <c r="V254" s="19">
        <f t="shared" si="57"/>
        <v>0</v>
      </c>
    </row>
    <row r="255" spans="1:22" x14ac:dyDescent="0.25">
      <c r="A255" s="26">
        <f>Wellpath!E255</f>
        <v>0</v>
      </c>
      <c r="B255" s="22">
        <v>0</v>
      </c>
      <c r="C255" s="22">
        <v>0</v>
      </c>
      <c r="D255" s="22">
        <v>1</v>
      </c>
      <c r="E255" s="20">
        <f>Model!$W$25*((drdp!B255+drdp!K255)*DECR!$B255+(drdp!E255+drdp!N255)*DECR!$C255+(drdp!H255+drdp!Q255)*DECR!$D255)</f>
        <v>0</v>
      </c>
      <c r="F255" s="20">
        <f>Model!$W$25*((drdp!C255+drdp!L255)*DECR!$B255+(drdp!F255+drdp!O255)*DECR!$C255+(drdp!I255+drdp!R255)*DECR!$D255)</f>
        <v>0</v>
      </c>
      <c r="G255" s="20">
        <f>Model!$W$25*((drdp!D255+drdp!M255)*DECR!$B255+(drdp!G255+drdp!P255)*DECR!$C255+(drdp!J255+drdp!S255)*DECR!$D255)</f>
        <v>0</v>
      </c>
      <c r="H255" s="18">
        <f>Model!$W$25*((drdp!B255)*DECR!$B255+(drdp!E255)*DECR!$C255+(drdp!H255)*DECR!$D255)</f>
        <v>0</v>
      </c>
      <c r="I255" s="18">
        <f>Model!$W$25*((drdp!C255)*DECR!$B255+(drdp!F255)*DECR!$C255+(drdp!I255)*DECR!$D255)</f>
        <v>0</v>
      </c>
      <c r="J255" s="18">
        <f>Model!$W$25*((drdp!D255)*DECR!$B255+(drdp!G255)*DECR!$C255+(drdp!J255)*DECR!$D255)</f>
        <v>0</v>
      </c>
      <c r="K255" s="21">
        <f t="shared" si="46"/>
        <v>3.4120800613873628</v>
      </c>
      <c r="L255" s="21">
        <f t="shared" si="47"/>
        <v>4.8661349600508235</v>
      </c>
      <c r="M255" s="21">
        <f t="shared" si="48"/>
        <v>0</v>
      </c>
      <c r="N255" s="21">
        <f t="shared" si="49"/>
        <v>-4.0562459994458147</v>
      </c>
      <c r="O255" s="21">
        <f t="shared" si="50"/>
        <v>0</v>
      </c>
      <c r="P255" s="21">
        <f t="shared" si="51"/>
        <v>0</v>
      </c>
      <c r="Q255" s="19">
        <f t="shared" si="52"/>
        <v>3.4120800613873628</v>
      </c>
      <c r="R255" s="19">
        <f t="shared" si="53"/>
        <v>4.8661349600508235</v>
      </c>
      <c r="S255" s="19">
        <f t="shared" si="54"/>
        <v>0</v>
      </c>
      <c r="T255" s="19">
        <f t="shared" si="55"/>
        <v>-4.0562459994458147</v>
      </c>
      <c r="U255" s="19">
        <f t="shared" si="56"/>
        <v>0</v>
      </c>
      <c r="V255" s="19">
        <f t="shared" si="57"/>
        <v>0</v>
      </c>
    </row>
    <row r="256" spans="1:22" x14ac:dyDescent="0.25">
      <c r="A256" s="26">
        <f>Wellpath!E256</f>
        <v>0</v>
      </c>
      <c r="B256" s="22">
        <v>0</v>
      </c>
      <c r="C256" s="22">
        <v>0</v>
      </c>
      <c r="D256" s="22">
        <v>1</v>
      </c>
      <c r="E256" s="20">
        <f>Model!$W$25*((drdp!B256+drdp!K256)*DECR!$B256+(drdp!E256+drdp!N256)*DECR!$C256+(drdp!H256+drdp!Q256)*DECR!$D256)</f>
        <v>0</v>
      </c>
      <c r="F256" s="20">
        <f>Model!$W$25*((drdp!C256+drdp!L256)*DECR!$B256+(drdp!F256+drdp!O256)*DECR!$C256+(drdp!I256+drdp!R256)*DECR!$D256)</f>
        <v>0</v>
      </c>
      <c r="G256" s="20">
        <f>Model!$W$25*((drdp!D256+drdp!M256)*DECR!$B256+(drdp!G256+drdp!P256)*DECR!$C256+(drdp!J256+drdp!S256)*DECR!$D256)</f>
        <v>0</v>
      </c>
      <c r="H256" s="18">
        <f>Model!$W$25*((drdp!B256)*DECR!$B256+(drdp!E256)*DECR!$C256+(drdp!H256)*DECR!$D256)</f>
        <v>0</v>
      </c>
      <c r="I256" s="18">
        <f>Model!$W$25*((drdp!C256)*DECR!$B256+(drdp!F256)*DECR!$C256+(drdp!I256)*DECR!$D256)</f>
        <v>0</v>
      </c>
      <c r="J256" s="18">
        <f>Model!$W$25*((drdp!D256)*DECR!$B256+(drdp!G256)*DECR!$C256+(drdp!J256)*DECR!$D256)</f>
        <v>0</v>
      </c>
      <c r="K256" s="21">
        <f t="shared" si="46"/>
        <v>3.4120800613873628</v>
      </c>
      <c r="L256" s="21">
        <f t="shared" si="47"/>
        <v>4.8661349600508235</v>
      </c>
      <c r="M256" s="21">
        <f t="shared" si="48"/>
        <v>0</v>
      </c>
      <c r="N256" s="21">
        <f t="shared" si="49"/>
        <v>-4.0562459994458147</v>
      </c>
      <c r="O256" s="21">
        <f t="shared" si="50"/>
        <v>0</v>
      </c>
      <c r="P256" s="21">
        <f t="shared" si="51"/>
        <v>0</v>
      </c>
      <c r="Q256" s="19">
        <f t="shared" si="52"/>
        <v>3.4120800613873628</v>
      </c>
      <c r="R256" s="19">
        <f t="shared" si="53"/>
        <v>4.8661349600508235</v>
      </c>
      <c r="S256" s="19">
        <f t="shared" si="54"/>
        <v>0</v>
      </c>
      <c r="T256" s="19">
        <f t="shared" si="55"/>
        <v>-4.0562459994458147</v>
      </c>
      <c r="U256" s="19">
        <f t="shared" si="56"/>
        <v>0</v>
      </c>
      <c r="V256" s="19">
        <f t="shared" si="57"/>
        <v>0</v>
      </c>
    </row>
    <row r="257" spans="1:23" x14ac:dyDescent="0.25">
      <c r="A257" s="26">
        <f>Wellpath!E257</f>
        <v>0</v>
      </c>
      <c r="B257" s="22">
        <v>0</v>
      </c>
      <c r="C257" s="22">
        <v>0</v>
      </c>
      <c r="D257" s="22">
        <v>1</v>
      </c>
      <c r="E257" s="20">
        <f>Model!$W$25*((drdp!B257+drdp!K257)*DECR!$B257+(drdp!E257+drdp!N257)*DECR!$C257+(drdp!H257+drdp!Q257)*DECR!$D257)</f>
        <v>0</v>
      </c>
      <c r="F257" s="20">
        <f>Model!$W$25*((drdp!C257+drdp!L257)*DECR!$B257+(drdp!F257+drdp!O257)*DECR!$C257+(drdp!I257+drdp!R257)*DECR!$D257)</f>
        <v>0</v>
      </c>
      <c r="G257" s="20">
        <f>Model!$W$25*((drdp!D257+drdp!M257)*DECR!$B257+(drdp!G257+drdp!P257)*DECR!$C257+(drdp!J257+drdp!S257)*DECR!$D257)</f>
        <v>0</v>
      </c>
      <c r="H257" s="18">
        <f>Model!$W$25*((drdp!B257)*DECR!$B257+(drdp!E257)*DECR!$C257+(drdp!H257)*DECR!$D257)</f>
        <v>0</v>
      </c>
      <c r="I257" s="18">
        <f>Model!$W$25*((drdp!C257)*DECR!$B257+(drdp!F257)*DECR!$C257+(drdp!I257)*DECR!$D257)</f>
        <v>0</v>
      </c>
      <c r="J257" s="18">
        <f>Model!$W$25*((drdp!D257)*DECR!$B257+(drdp!G257)*DECR!$C257+(drdp!J257)*DECR!$D257)</f>
        <v>0</v>
      </c>
      <c r="K257" s="21">
        <f t="shared" si="46"/>
        <v>3.4120800613873628</v>
      </c>
      <c r="L257" s="21">
        <f t="shared" si="47"/>
        <v>4.8661349600508235</v>
      </c>
      <c r="M257" s="21">
        <f t="shared" si="48"/>
        <v>0</v>
      </c>
      <c r="N257" s="21">
        <f t="shared" si="49"/>
        <v>-4.0562459994458147</v>
      </c>
      <c r="O257" s="21">
        <f t="shared" si="50"/>
        <v>0</v>
      </c>
      <c r="P257" s="21">
        <f t="shared" si="51"/>
        <v>0</v>
      </c>
      <c r="Q257" s="19">
        <f t="shared" si="52"/>
        <v>3.4120800613873628</v>
      </c>
      <c r="R257" s="19">
        <f t="shared" si="53"/>
        <v>4.8661349600508235</v>
      </c>
      <c r="S257" s="19">
        <f t="shared" si="54"/>
        <v>0</v>
      </c>
      <c r="T257" s="19">
        <f t="shared" si="55"/>
        <v>-4.0562459994458147</v>
      </c>
      <c r="U257" s="19">
        <f t="shared" si="56"/>
        <v>0</v>
      </c>
      <c r="V257" s="19">
        <f t="shared" si="57"/>
        <v>0</v>
      </c>
    </row>
    <row r="258" spans="1:23" x14ac:dyDescent="0.25">
      <c r="A258" s="26">
        <f>Wellpath!E258</f>
        <v>0</v>
      </c>
      <c r="B258" s="22">
        <v>0</v>
      </c>
      <c r="C258" s="22">
        <v>0</v>
      </c>
      <c r="D258" s="22">
        <v>1</v>
      </c>
      <c r="E258" s="20">
        <f>Model!$W$25*((drdp!B258+drdp!K258)*DECR!$B258+(drdp!E258+drdp!N258)*DECR!$C258+(drdp!H258+drdp!Q258)*DECR!$D258)</f>
        <v>0</v>
      </c>
      <c r="F258" s="20">
        <f>Model!$W$25*((drdp!C258+drdp!L258)*DECR!$B258+(drdp!F258+drdp!O258)*DECR!$C258+(drdp!I258+drdp!R258)*DECR!$D258)</f>
        <v>0</v>
      </c>
      <c r="G258" s="20">
        <f>Model!$W$25*((drdp!D258+drdp!M258)*DECR!$B258+(drdp!G258+drdp!P258)*DECR!$C258+(drdp!J258+drdp!S258)*DECR!$D258)</f>
        <v>0</v>
      </c>
      <c r="H258" s="18">
        <f>Model!$W$25*((drdp!B258)*DECR!$B258+(drdp!E258)*DECR!$C258+(drdp!H258)*DECR!$D258)</f>
        <v>0</v>
      </c>
      <c r="I258" s="18">
        <f>Model!$W$25*((drdp!C258)*DECR!$B258+(drdp!F258)*DECR!$C258+(drdp!I258)*DECR!$D258)</f>
        <v>0</v>
      </c>
      <c r="J258" s="18">
        <f>Model!$W$25*((drdp!D258)*DECR!$B258+(drdp!G258)*DECR!$C258+(drdp!J258)*DECR!$D258)</f>
        <v>0</v>
      </c>
      <c r="K258" s="21">
        <f t="shared" si="46"/>
        <v>3.4120800613873628</v>
      </c>
      <c r="L258" s="21">
        <f t="shared" si="47"/>
        <v>4.8661349600508235</v>
      </c>
      <c r="M258" s="21">
        <f t="shared" si="48"/>
        <v>0</v>
      </c>
      <c r="N258" s="21">
        <f t="shared" si="49"/>
        <v>-4.0562459994458147</v>
      </c>
      <c r="O258" s="21">
        <f t="shared" si="50"/>
        <v>0</v>
      </c>
      <c r="P258" s="21">
        <f t="shared" si="51"/>
        <v>0</v>
      </c>
      <c r="Q258" s="19">
        <f t="shared" si="52"/>
        <v>3.4120800613873628</v>
      </c>
      <c r="R258" s="19">
        <f t="shared" si="53"/>
        <v>4.8661349600508235</v>
      </c>
      <c r="S258" s="19">
        <f t="shared" si="54"/>
        <v>0</v>
      </c>
      <c r="T258" s="19">
        <f t="shared" si="55"/>
        <v>-4.0562459994458147</v>
      </c>
      <c r="U258" s="19">
        <f t="shared" si="56"/>
        <v>0</v>
      </c>
      <c r="V258" s="19">
        <f t="shared" si="57"/>
        <v>0</v>
      </c>
    </row>
    <row r="259" spans="1:23" x14ac:dyDescent="0.25">
      <c r="A259" s="26">
        <f>Wellpath!E259</f>
        <v>0</v>
      </c>
      <c r="B259" s="22">
        <v>0</v>
      </c>
      <c r="C259" s="22">
        <v>0</v>
      </c>
      <c r="D259" s="22">
        <v>1</v>
      </c>
      <c r="E259" s="20">
        <f>Model!$W$25*((drdp!B259+drdp!K259)*DECR!$B259+(drdp!E259+drdp!N259)*DECR!$C259+(drdp!H259+drdp!Q259)*DECR!$D259)</f>
        <v>0</v>
      </c>
      <c r="F259" s="20">
        <f>Model!$W$25*((drdp!C259+drdp!L259)*DECR!$B259+(drdp!F259+drdp!O259)*DECR!$C259+(drdp!I259+drdp!R259)*DECR!$D259)</f>
        <v>0</v>
      </c>
      <c r="G259" s="20">
        <f>Model!$W$25*((drdp!D259+drdp!M259)*DECR!$B259+(drdp!G259+drdp!P259)*DECR!$C259+(drdp!J259+drdp!S259)*DECR!$D259)</f>
        <v>0</v>
      </c>
      <c r="H259" s="18">
        <f>Model!$W$25*((drdp!B259)*DECR!$B259+(drdp!E259)*DECR!$C259+(drdp!H259)*DECR!$D259)</f>
        <v>0</v>
      </c>
      <c r="I259" s="18">
        <f>Model!$W$25*((drdp!C259)*DECR!$B259+(drdp!F259)*DECR!$C259+(drdp!I259)*DECR!$D259)</f>
        <v>0</v>
      </c>
      <c r="J259" s="18">
        <f>Model!$W$25*((drdp!D259)*DECR!$B259+(drdp!G259)*DECR!$C259+(drdp!J259)*DECR!$D259)</f>
        <v>0</v>
      </c>
      <c r="K259" s="21">
        <f t="shared" si="46"/>
        <v>3.4120800613873628</v>
      </c>
      <c r="L259" s="21">
        <f t="shared" si="47"/>
        <v>4.8661349600508235</v>
      </c>
      <c r="M259" s="21">
        <f t="shared" si="48"/>
        <v>0</v>
      </c>
      <c r="N259" s="21">
        <f t="shared" si="49"/>
        <v>-4.0562459994458147</v>
      </c>
      <c r="O259" s="21">
        <f t="shared" si="50"/>
        <v>0</v>
      </c>
      <c r="P259" s="21">
        <f t="shared" si="51"/>
        <v>0</v>
      </c>
      <c r="Q259" s="19">
        <f t="shared" si="52"/>
        <v>3.4120800613873628</v>
      </c>
      <c r="R259" s="19">
        <f t="shared" si="53"/>
        <v>4.8661349600508235</v>
      </c>
      <c r="S259" s="19">
        <f t="shared" si="54"/>
        <v>0</v>
      </c>
      <c r="T259" s="19">
        <f t="shared" si="55"/>
        <v>-4.0562459994458147</v>
      </c>
      <c r="U259" s="19">
        <f t="shared" si="56"/>
        <v>0</v>
      </c>
      <c r="V259" s="19">
        <f t="shared" si="57"/>
        <v>0</v>
      </c>
    </row>
    <row r="260" spans="1:23" x14ac:dyDescent="0.25">
      <c r="A260" s="26">
        <f>Wellpath!E260</f>
        <v>0</v>
      </c>
      <c r="B260" s="22">
        <v>0</v>
      </c>
      <c r="C260" s="22">
        <v>0</v>
      </c>
      <c r="D260" s="22">
        <v>1</v>
      </c>
      <c r="E260" s="20">
        <f>Model!$W$25*((drdp!B260+drdp!K260)*DECR!$B260+(drdp!E260+drdp!N260)*DECR!$C260+(drdp!H260+drdp!Q260)*DECR!$D260)</f>
        <v>0</v>
      </c>
      <c r="F260" s="20">
        <f>Model!$W$25*((drdp!C260+drdp!L260)*DECR!$B260+(drdp!F260+drdp!O260)*DECR!$C260+(drdp!I260+drdp!R260)*DECR!$D260)</f>
        <v>0</v>
      </c>
      <c r="G260" s="20">
        <f>Model!$W$25*((drdp!D260+drdp!M260)*DECR!$B260+(drdp!G260+drdp!P260)*DECR!$C260+(drdp!J260+drdp!S260)*DECR!$D260)</f>
        <v>0</v>
      </c>
      <c r="H260" s="18">
        <f>Model!$W$25*((drdp!B260)*DECR!$B260+(drdp!E260)*DECR!$C260+(drdp!H260)*DECR!$D260)</f>
        <v>0</v>
      </c>
      <c r="I260" s="18">
        <f>Model!$W$25*((drdp!C260)*DECR!$B260+(drdp!F260)*DECR!$C260+(drdp!I260)*DECR!$D260)</f>
        <v>0</v>
      </c>
      <c r="J260" s="18">
        <f>Model!$W$25*((drdp!D260)*DECR!$B260+(drdp!G260)*DECR!$C260+(drdp!J260)*DECR!$D260)</f>
        <v>0</v>
      </c>
      <c r="K260" s="21">
        <f t="shared" si="46"/>
        <v>3.4120800613873628</v>
      </c>
      <c r="L260" s="21">
        <f t="shared" si="47"/>
        <v>4.8661349600508235</v>
      </c>
      <c r="M260" s="21">
        <f t="shared" si="48"/>
        <v>0</v>
      </c>
      <c r="N260" s="21">
        <f t="shared" si="49"/>
        <v>-4.0562459994458147</v>
      </c>
      <c r="O260" s="21">
        <f t="shared" si="50"/>
        <v>0</v>
      </c>
      <c r="P260" s="21">
        <f t="shared" si="51"/>
        <v>0</v>
      </c>
      <c r="Q260" s="19">
        <f t="shared" si="52"/>
        <v>3.4120800613873628</v>
      </c>
      <c r="R260" s="19">
        <f t="shared" si="53"/>
        <v>4.8661349600508235</v>
      </c>
      <c r="S260" s="19">
        <f t="shared" si="54"/>
        <v>0</v>
      </c>
      <c r="T260" s="19">
        <f t="shared" si="55"/>
        <v>-4.0562459994458147</v>
      </c>
      <c r="U260" s="19">
        <f t="shared" si="56"/>
        <v>0</v>
      </c>
      <c r="V260" s="19">
        <f t="shared" si="57"/>
        <v>0</v>
      </c>
    </row>
    <row r="261" spans="1:23" x14ac:dyDescent="0.25">
      <c r="A261" s="26">
        <f>Wellpath!E261</f>
        <v>0</v>
      </c>
      <c r="B261" s="22">
        <v>0</v>
      </c>
      <c r="C261" s="22">
        <v>0</v>
      </c>
      <c r="D261" s="22">
        <v>1</v>
      </c>
      <c r="E261" s="20">
        <f>Model!$W$25*((drdp!B261+drdp!K261)*DECR!$B261+(drdp!E261+drdp!N261)*DECR!$C261+(drdp!H261+drdp!Q261)*DECR!$D261)</f>
        <v>0</v>
      </c>
      <c r="F261" s="20">
        <f>Model!$W$25*((drdp!C261+drdp!L261)*DECR!$B261+(drdp!F261+drdp!O261)*DECR!$C261+(drdp!I261+drdp!R261)*DECR!$D261)</f>
        <v>0</v>
      </c>
      <c r="G261" s="20">
        <f>Model!$W$25*((drdp!D261+drdp!M261)*DECR!$B261+(drdp!G261+drdp!P261)*DECR!$C261+(drdp!J261+drdp!S261)*DECR!$D261)</f>
        <v>0</v>
      </c>
      <c r="H261" s="18">
        <f>Model!$W$25*((drdp!B261)*DECR!$B261+(drdp!E261)*DECR!$C261+(drdp!H261)*DECR!$D261)</f>
        <v>0</v>
      </c>
      <c r="I261" s="18">
        <f>Model!$W$25*((drdp!C261)*DECR!$B261+(drdp!F261)*DECR!$C261+(drdp!I261)*DECR!$D261)</f>
        <v>0</v>
      </c>
      <c r="J261" s="18">
        <f>Model!$W$25*((drdp!D261)*DECR!$B261+(drdp!G261)*DECR!$C261+(drdp!J261)*DECR!$D261)</f>
        <v>0</v>
      </c>
      <c r="K261" s="21">
        <f t="shared" si="46"/>
        <v>3.4120800613873628</v>
      </c>
      <c r="L261" s="21">
        <f t="shared" si="47"/>
        <v>4.8661349600508235</v>
      </c>
      <c r="M261" s="21">
        <f t="shared" si="48"/>
        <v>0</v>
      </c>
      <c r="N261" s="21">
        <f t="shared" si="49"/>
        <v>-4.0562459994458147</v>
      </c>
      <c r="O261" s="21">
        <f t="shared" si="50"/>
        <v>0</v>
      </c>
      <c r="P261" s="21">
        <f t="shared" si="51"/>
        <v>0</v>
      </c>
      <c r="Q261" s="19">
        <f t="shared" si="52"/>
        <v>3.4120800613873628</v>
      </c>
      <c r="R261" s="19">
        <f t="shared" si="53"/>
        <v>4.8661349600508235</v>
      </c>
      <c r="S261" s="19">
        <f t="shared" si="54"/>
        <v>0</v>
      </c>
      <c r="T261" s="19">
        <f t="shared" si="55"/>
        <v>-4.0562459994458147</v>
      </c>
      <c r="U261" s="19">
        <f t="shared" si="56"/>
        <v>0</v>
      </c>
      <c r="V261" s="19">
        <f t="shared" si="57"/>
        <v>0</v>
      </c>
    </row>
    <row r="262" spans="1:23" x14ac:dyDescent="0.25">
      <c r="A262" s="26">
        <f>Wellpath!E262</f>
        <v>0</v>
      </c>
      <c r="B262" s="22">
        <v>0</v>
      </c>
      <c r="C262" s="22">
        <v>0</v>
      </c>
      <c r="D262" s="22">
        <v>1</v>
      </c>
      <c r="E262" s="20">
        <f>Model!$W$25*((drdp!B262+drdp!K262)*DECR!$B262+(drdp!E262+drdp!N262)*DECR!$C262+(drdp!H262+drdp!Q262)*DECR!$D262)</f>
        <v>0</v>
      </c>
      <c r="F262" s="20">
        <f>Model!$W$25*((drdp!C262+drdp!L262)*DECR!$B262+(drdp!F262+drdp!O262)*DECR!$C262+(drdp!I262+drdp!R262)*DECR!$D262)</f>
        <v>0</v>
      </c>
      <c r="G262" s="20">
        <f>Model!$W$25*((drdp!D262+drdp!M262)*DECR!$B262+(drdp!G262+drdp!P262)*DECR!$C262+(drdp!J262+drdp!S262)*DECR!$D262)</f>
        <v>0</v>
      </c>
      <c r="H262" s="18">
        <f>Model!$W$25*((drdp!B262)*DECR!$B262+(drdp!E262)*DECR!$C262+(drdp!H262)*DECR!$D262)</f>
        <v>0</v>
      </c>
      <c r="I262" s="18">
        <f>Model!$W$25*((drdp!C262)*DECR!$B262+(drdp!F262)*DECR!$C262+(drdp!I262)*DECR!$D262)</f>
        <v>0</v>
      </c>
      <c r="J262" s="18">
        <f>Model!$W$25*((drdp!D262)*DECR!$B262+(drdp!G262)*DECR!$C262+(drdp!J262)*DECR!$D262)</f>
        <v>0</v>
      </c>
      <c r="K262" s="21">
        <f t="shared" ref="K262:K270" si="58">K261+E262^2</f>
        <v>3.4120800613873628</v>
      </c>
      <c r="L262" s="21">
        <f t="shared" ref="L262:L270" si="59">L261+F262^2</f>
        <v>4.8661349600508235</v>
      </c>
      <c r="M262" s="21">
        <f t="shared" ref="M262:M270" si="60">M261+G262^2</f>
        <v>0</v>
      </c>
      <c r="N262" s="21">
        <f t="shared" ref="N262:N270" si="61">N261+E262*F262</f>
        <v>-4.0562459994458147</v>
      </c>
      <c r="O262" s="21">
        <f t="shared" ref="O262:O270" si="62">O261+E262*G262</f>
        <v>0</v>
      </c>
      <c r="P262" s="21">
        <f t="shared" ref="P262:P270" si="63">P261+F262*G262</f>
        <v>0</v>
      </c>
      <c r="Q262" s="19">
        <f t="shared" ref="Q262:Q270" si="64">K261+H262^2</f>
        <v>3.4120800613873628</v>
      </c>
      <c r="R262" s="19">
        <f t="shared" ref="R262:R270" si="65">L261+I262^2</f>
        <v>4.8661349600508235</v>
      </c>
      <c r="S262" s="19">
        <f t="shared" ref="S262:S270" si="66">M261+J262^2</f>
        <v>0</v>
      </c>
      <c r="T262" s="19">
        <f t="shared" ref="T262:T270" si="67">N261+H262*I262</f>
        <v>-4.0562459994458147</v>
      </c>
      <c r="U262" s="19">
        <f t="shared" ref="U262:U270" si="68">O261+H262*J262</f>
        <v>0</v>
      </c>
      <c r="V262" s="19">
        <f t="shared" ref="V262:V270" si="69">P261+I262*J262</f>
        <v>0</v>
      </c>
    </row>
    <row r="263" spans="1:23" x14ac:dyDescent="0.25">
      <c r="A263" s="26">
        <f>Wellpath!E263</f>
        <v>0</v>
      </c>
      <c r="B263" s="22">
        <v>0</v>
      </c>
      <c r="C263" s="22">
        <v>0</v>
      </c>
      <c r="D263" s="22">
        <v>1</v>
      </c>
      <c r="E263" s="20">
        <f>Model!$W$25*((drdp!B263+drdp!K263)*DECR!$B263+(drdp!E263+drdp!N263)*DECR!$C263+(drdp!H263+drdp!Q263)*DECR!$D263)</f>
        <v>0</v>
      </c>
      <c r="F263" s="20">
        <f>Model!$W$25*((drdp!C263+drdp!L263)*DECR!$B263+(drdp!F263+drdp!O263)*DECR!$C263+(drdp!I263+drdp!R263)*DECR!$D263)</f>
        <v>0</v>
      </c>
      <c r="G263" s="20">
        <f>Model!$W$25*((drdp!D263+drdp!M263)*DECR!$B263+(drdp!G263+drdp!P263)*DECR!$C263+(drdp!J263+drdp!S263)*DECR!$D263)</f>
        <v>0</v>
      </c>
      <c r="H263" s="18">
        <f>Model!$W$25*((drdp!B263)*DECR!$B263+(drdp!E263)*DECR!$C263+(drdp!H263)*DECR!$D263)</f>
        <v>0</v>
      </c>
      <c r="I263" s="18">
        <f>Model!$W$25*((drdp!C263)*DECR!$B263+(drdp!F263)*DECR!$C263+(drdp!I263)*DECR!$D263)</f>
        <v>0</v>
      </c>
      <c r="J263" s="18">
        <f>Model!$W$25*((drdp!D263)*DECR!$B263+(drdp!G263)*DECR!$C263+(drdp!J263)*DECR!$D263)</f>
        <v>0</v>
      </c>
      <c r="K263" s="21">
        <f t="shared" si="58"/>
        <v>3.4120800613873628</v>
      </c>
      <c r="L263" s="21">
        <f t="shared" si="59"/>
        <v>4.8661349600508235</v>
      </c>
      <c r="M263" s="21">
        <f t="shared" si="60"/>
        <v>0</v>
      </c>
      <c r="N263" s="21">
        <f t="shared" si="61"/>
        <v>-4.0562459994458147</v>
      </c>
      <c r="O263" s="21">
        <f t="shared" si="62"/>
        <v>0</v>
      </c>
      <c r="P263" s="21">
        <f t="shared" si="63"/>
        <v>0</v>
      </c>
      <c r="Q263" s="19">
        <f t="shared" si="64"/>
        <v>3.4120800613873628</v>
      </c>
      <c r="R263" s="19">
        <f t="shared" si="65"/>
        <v>4.8661349600508235</v>
      </c>
      <c r="S263" s="19">
        <f t="shared" si="66"/>
        <v>0</v>
      </c>
      <c r="T263" s="19">
        <f t="shared" si="67"/>
        <v>-4.0562459994458147</v>
      </c>
      <c r="U263" s="19">
        <f t="shared" si="68"/>
        <v>0</v>
      </c>
      <c r="V263" s="19">
        <f t="shared" si="69"/>
        <v>0</v>
      </c>
    </row>
    <row r="264" spans="1:23" x14ac:dyDescent="0.25">
      <c r="A264" s="26">
        <f>Wellpath!E264</f>
        <v>0</v>
      </c>
      <c r="B264" s="22">
        <v>0</v>
      </c>
      <c r="C264" s="22">
        <v>0</v>
      </c>
      <c r="D264" s="22">
        <v>1</v>
      </c>
      <c r="E264" s="20">
        <f>Model!$W$25*((drdp!B264+drdp!K264)*DECR!$B264+(drdp!E264+drdp!N264)*DECR!$C264+(drdp!H264+drdp!Q264)*DECR!$D264)</f>
        <v>0</v>
      </c>
      <c r="F264" s="20">
        <f>Model!$W$25*((drdp!C264+drdp!L264)*DECR!$B264+(drdp!F264+drdp!O264)*DECR!$C264+(drdp!I264+drdp!R264)*DECR!$D264)</f>
        <v>0</v>
      </c>
      <c r="G264" s="20">
        <f>Model!$W$25*((drdp!D264+drdp!M264)*DECR!$B264+(drdp!G264+drdp!P264)*DECR!$C264+(drdp!J264+drdp!S264)*DECR!$D264)</f>
        <v>0</v>
      </c>
      <c r="H264" s="18">
        <f>Model!$W$25*((drdp!B264)*DECR!$B264+(drdp!E264)*DECR!$C264+(drdp!H264)*DECR!$D264)</f>
        <v>0</v>
      </c>
      <c r="I264" s="18">
        <f>Model!$W$25*((drdp!C264)*DECR!$B264+(drdp!F264)*DECR!$C264+(drdp!I264)*DECR!$D264)</f>
        <v>0</v>
      </c>
      <c r="J264" s="18">
        <f>Model!$W$25*((drdp!D264)*DECR!$B264+(drdp!G264)*DECR!$C264+(drdp!J264)*DECR!$D264)</f>
        <v>0</v>
      </c>
      <c r="K264" s="21">
        <f t="shared" si="58"/>
        <v>3.4120800613873628</v>
      </c>
      <c r="L264" s="21">
        <f t="shared" si="59"/>
        <v>4.8661349600508235</v>
      </c>
      <c r="M264" s="21">
        <f t="shared" si="60"/>
        <v>0</v>
      </c>
      <c r="N264" s="21">
        <f t="shared" si="61"/>
        <v>-4.0562459994458147</v>
      </c>
      <c r="O264" s="21">
        <f t="shared" si="62"/>
        <v>0</v>
      </c>
      <c r="P264" s="21">
        <f t="shared" si="63"/>
        <v>0</v>
      </c>
      <c r="Q264" s="19">
        <f t="shared" si="64"/>
        <v>3.4120800613873628</v>
      </c>
      <c r="R264" s="19">
        <f t="shared" si="65"/>
        <v>4.8661349600508235</v>
      </c>
      <c r="S264" s="19">
        <f t="shared" si="66"/>
        <v>0</v>
      </c>
      <c r="T264" s="19">
        <f t="shared" si="67"/>
        <v>-4.0562459994458147</v>
      </c>
      <c r="U264" s="19">
        <f t="shared" si="68"/>
        <v>0</v>
      </c>
      <c r="V264" s="19">
        <f t="shared" si="69"/>
        <v>0</v>
      </c>
    </row>
    <row r="265" spans="1:23" x14ac:dyDescent="0.25">
      <c r="A265" s="26">
        <f>Wellpath!E265</f>
        <v>0</v>
      </c>
      <c r="B265" s="22">
        <v>0</v>
      </c>
      <c r="C265" s="22">
        <v>0</v>
      </c>
      <c r="D265" s="22">
        <v>1</v>
      </c>
      <c r="E265" s="20">
        <f>Model!$W$25*((drdp!B265+drdp!K265)*DECR!$B265+(drdp!E265+drdp!N265)*DECR!$C265+(drdp!H265+drdp!Q265)*DECR!$D265)</f>
        <v>0</v>
      </c>
      <c r="F265" s="20">
        <f>Model!$W$25*((drdp!C265+drdp!L265)*DECR!$B265+(drdp!F265+drdp!O265)*DECR!$C265+(drdp!I265+drdp!R265)*DECR!$D265)</f>
        <v>0</v>
      </c>
      <c r="G265" s="20">
        <f>Model!$W$25*((drdp!D265+drdp!M265)*DECR!$B265+(drdp!G265+drdp!P265)*DECR!$C265+(drdp!J265+drdp!S265)*DECR!$D265)</f>
        <v>0</v>
      </c>
      <c r="H265" s="18">
        <f>Model!$W$25*((drdp!B265)*DECR!$B265+(drdp!E265)*DECR!$C265+(drdp!H265)*DECR!$D265)</f>
        <v>0</v>
      </c>
      <c r="I265" s="18">
        <f>Model!$W$25*((drdp!C265)*DECR!$B265+(drdp!F265)*DECR!$C265+(drdp!I265)*DECR!$D265)</f>
        <v>0</v>
      </c>
      <c r="J265" s="18">
        <f>Model!$W$25*((drdp!D265)*DECR!$B265+(drdp!G265)*DECR!$C265+(drdp!J265)*DECR!$D265)</f>
        <v>0</v>
      </c>
      <c r="K265" s="21">
        <f t="shared" si="58"/>
        <v>3.4120800613873628</v>
      </c>
      <c r="L265" s="21">
        <f t="shared" si="59"/>
        <v>4.8661349600508235</v>
      </c>
      <c r="M265" s="21">
        <f t="shared" si="60"/>
        <v>0</v>
      </c>
      <c r="N265" s="21">
        <f t="shared" si="61"/>
        <v>-4.0562459994458147</v>
      </c>
      <c r="O265" s="21">
        <f t="shared" si="62"/>
        <v>0</v>
      </c>
      <c r="P265" s="21">
        <f t="shared" si="63"/>
        <v>0</v>
      </c>
      <c r="Q265" s="19">
        <f t="shared" si="64"/>
        <v>3.4120800613873628</v>
      </c>
      <c r="R265" s="19">
        <f t="shared" si="65"/>
        <v>4.8661349600508235</v>
      </c>
      <c r="S265" s="19">
        <f t="shared" si="66"/>
        <v>0</v>
      </c>
      <c r="T265" s="19">
        <f t="shared" si="67"/>
        <v>-4.0562459994458147</v>
      </c>
      <c r="U265" s="19">
        <f t="shared" si="68"/>
        <v>0</v>
      </c>
      <c r="V265" s="19">
        <f t="shared" si="69"/>
        <v>0</v>
      </c>
    </row>
    <row r="266" spans="1:23" x14ac:dyDescent="0.25">
      <c r="A266" s="26">
        <f>Wellpath!E266</f>
        <v>0</v>
      </c>
      <c r="B266" s="22">
        <v>0</v>
      </c>
      <c r="C266" s="22">
        <v>0</v>
      </c>
      <c r="D266" s="22">
        <v>1</v>
      </c>
      <c r="E266" s="20">
        <f>Model!$W$25*((drdp!B266+drdp!K266)*DECR!$B266+(drdp!E266+drdp!N266)*DECR!$C266+(drdp!H266+drdp!Q266)*DECR!$D266)</f>
        <v>0</v>
      </c>
      <c r="F266" s="20">
        <f>Model!$W$25*((drdp!C266+drdp!L266)*DECR!$B266+(drdp!F266+drdp!O266)*DECR!$C266+(drdp!I266+drdp!R266)*DECR!$D266)</f>
        <v>0</v>
      </c>
      <c r="G266" s="20">
        <f>Model!$W$25*((drdp!D266+drdp!M266)*DECR!$B266+(drdp!G266+drdp!P266)*DECR!$C266+(drdp!J266+drdp!S266)*DECR!$D266)</f>
        <v>0</v>
      </c>
      <c r="H266" s="18">
        <f>Model!$W$25*((drdp!B266)*DECR!$B266+(drdp!E266)*DECR!$C266+(drdp!H266)*DECR!$D266)</f>
        <v>0</v>
      </c>
      <c r="I266" s="18">
        <f>Model!$W$25*((drdp!C266)*DECR!$B266+(drdp!F266)*DECR!$C266+(drdp!I266)*DECR!$D266)</f>
        <v>0</v>
      </c>
      <c r="J266" s="18">
        <f>Model!$W$25*((drdp!D266)*DECR!$B266+(drdp!G266)*DECR!$C266+(drdp!J266)*DECR!$D266)</f>
        <v>0</v>
      </c>
      <c r="K266" s="21">
        <f t="shared" si="58"/>
        <v>3.4120800613873628</v>
      </c>
      <c r="L266" s="21">
        <f t="shared" si="59"/>
        <v>4.8661349600508235</v>
      </c>
      <c r="M266" s="21">
        <f t="shared" si="60"/>
        <v>0</v>
      </c>
      <c r="N266" s="21">
        <f t="shared" si="61"/>
        <v>-4.0562459994458147</v>
      </c>
      <c r="O266" s="21">
        <f t="shared" si="62"/>
        <v>0</v>
      </c>
      <c r="P266" s="21">
        <f t="shared" si="63"/>
        <v>0</v>
      </c>
      <c r="Q266" s="19">
        <f t="shared" si="64"/>
        <v>3.4120800613873628</v>
      </c>
      <c r="R266" s="19">
        <f t="shared" si="65"/>
        <v>4.8661349600508235</v>
      </c>
      <c r="S266" s="19">
        <f t="shared" si="66"/>
        <v>0</v>
      </c>
      <c r="T266" s="19">
        <f t="shared" si="67"/>
        <v>-4.0562459994458147</v>
      </c>
      <c r="U266" s="19">
        <f t="shared" si="68"/>
        <v>0</v>
      </c>
      <c r="V266" s="19">
        <f t="shared" si="69"/>
        <v>0</v>
      </c>
    </row>
    <row r="267" spans="1:23" x14ac:dyDescent="0.25">
      <c r="A267" s="26">
        <f>Wellpath!E267</f>
        <v>0</v>
      </c>
      <c r="B267" s="22">
        <v>0</v>
      </c>
      <c r="C267" s="22">
        <v>0</v>
      </c>
      <c r="D267" s="22">
        <v>1</v>
      </c>
      <c r="E267" s="20">
        <f>Model!$W$25*((drdp!B267+drdp!K267)*DECR!$B267+(drdp!E267+drdp!N267)*DECR!$C267+(drdp!H267+drdp!Q267)*DECR!$D267)</f>
        <v>0</v>
      </c>
      <c r="F267" s="20">
        <f>Model!$W$25*((drdp!C267+drdp!L267)*DECR!$B267+(drdp!F267+drdp!O267)*DECR!$C267+(drdp!I267+drdp!R267)*DECR!$D267)</f>
        <v>0</v>
      </c>
      <c r="G267" s="20">
        <f>Model!$W$25*((drdp!D267+drdp!M267)*DECR!$B267+(drdp!G267+drdp!P267)*DECR!$C267+(drdp!J267+drdp!S267)*DECR!$D267)</f>
        <v>0</v>
      </c>
      <c r="H267" s="18">
        <f>Model!$W$25*((drdp!B267)*DECR!$B267+(drdp!E267)*DECR!$C267+(drdp!H267)*DECR!$D267)</f>
        <v>0</v>
      </c>
      <c r="I267" s="18">
        <f>Model!$W$25*((drdp!C267)*DECR!$B267+(drdp!F267)*DECR!$C267+(drdp!I267)*DECR!$D267)</f>
        <v>0</v>
      </c>
      <c r="J267" s="18">
        <f>Model!$W$25*((drdp!D267)*DECR!$B267+(drdp!G267)*DECR!$C267+(drdp!J267)*DECR!$D267)</f>
        <v>0</v>
      </c>
      <c r="K267" s="21">
        <f t="shared" si="58"/>
        <v>3.4120800613873628</v>
      </c>
      <c r="L267" s="21">
        <f t="shared" si="59"/>
        <v>4.8661349600508235</v>
      </c>
      <c r="M267" s="21">
        <f t="shared" si="60"/>
        <v>0</v>
      </c>
      <c r="N267" s="21">
        <f t="shared" si="61"/>
        <v>-4.0562459994458147</v>
      </c>
      <c r="O267" s="21">
        <f t="shared" si="62"/>
        <v>0</v>
      </c>
      <c r="P267" s="21">
        <f t="shared" si="63"/>
        <v>0</v>
      </c>
      <c r="Q267" s="19">
        <f t="shared" si="64"/>
        <v>3.4120800613873628</v>
      </c>
      <c r="R267" s="19">
        <f t="shared" si="65"/>
        <v>4.8661349600508235</v>
      </c>
      <c r="S267" s="19">
        <f t="shared" si="66"/>
        <v>0</v>
      </c>
      <c r="T267" s="19">
        <f t="shared" si="67"/>
        <v>-4.0562459994458147</v>
      </c>
      <c r="U267" s="19">
        <f t="shared" si="68"/>
        <v>0</v>
      </c>
      <c r="V267" s="19">
        <f t="shared" si="69"/>
        <v>0</v>
      </c>
    </row>
    <row r="268" spans="1:23" x14ac:dyDescent="0.25">
      <c r="A268" s="26">
        <f>Wellpath!E268</f>
        <v>0</v>
      </c>
      <c r="B268" s="22">
        <v>0</v>
      </c>
      <c r="C268" s="22">
        <v>0</v>
      </c>
      <c r="D268" s="22">
        <v>1</v>
      </c>
      <c r="E268" s="20">
        <f>Model!$W$25*((drdp!B268+drdp!K268)*DECR!$B268+(drdp!E268+drdp!N268)*DECR!$C268+(drdp!H268+drdp!Q268)*DECR!$D268)</f>
        <v>0</v>
      </c>
      <c r="F268" s="20">
        <f>Model!$W$25*((drdp!C268+drdp!L268)*DECR!$B268+(drdp!F268+drdp!O268)*DECR!$C268+(drdp!I268+drdp!R268)*DECR!$D268)</f>
        <v>0</v>
      </c>
      <c r="G268" s="20">
        <f>Model!$W$25*((drdp!D268+drdp!M268)*DECR!$B268+(drdp!G268+drdp!P268)*DECR!$C268+(drdp!J268+drdp!S268)*DECR!$D268)</f>
        <v>0</v>
      </c>
      <c r="H268" s="18">
        <f>Model!$W$25*((drdp!B268)*DECR!$B268+(drdp!E268)*DECR!$C268+(drdp!H268)*DECR!$D268)</f>
        <v>0</v>
      </c>
      <c r="I268" s="18">
        <f>Model!$W$25*((drdp!C268)*DECR!$B268+(drdp!F268)*DECR!$C268+(drdp!I268)*DECR!$D268)</f>
        <v>0</v>
      </c>
      <c r="J268" s="18">
        <f>Model!$W$25*((drdp!D268)*DECR!$B268+(drdp!G268)*DECR!$C268+(drdp!J268)*DECR!$D268)</f>
        <v>0</v>
      </c>
      <c r="K268" s="21">
        <f t="shared" si="58"/>
        <v>3.4120800613873628</v>
      </c>
      <c r="L268" s="21">
        <f t="shared" si="59"/>
        <v>4.8661349600508235</v>
      </c>
      <c r="M268" s="21">
        <f t="shared" si="60"/>
        <v>0</v>
      </c>
      <c r="N268" s="21">
        <f t="shared" si="61"/>
        <v>-4.0562459994458147</v>
      </c>
      <c r="O268" s="21">
        <f t="shared" si="62"/>
        <v>0</v>
      </c>
      <c r="P268" s="21">
        <f t="shared" si="63"/>
        <v>0</v>
      </c>
      <c r="Q268" s="19">
        <f t="shared" si="64"/>
        <v>3.4120800613873628</v>
      </c>
      <c r="R268" s="19">
        <f t="shared" si="65"/>
        <v>4.8661349600508235</v>
      </c>
      <c r="S268" s="19">
        <f t="shared" si="66"/>
        <v>0</v>
      </c>
      <c r="T268" s="19">
        <f t="shared" si="67"/>
        <v>-4.0562459994458147</v>
      </c>
      <c r="U268" s="19">
        <f t="shared" si="68"/>
        <v>0</v>
      </c>
      <c r="V268" s="19">
        <f t="shared" si="69"/>
        <v>0</v>
      </c>
    </row>
    <row r="269" spans="1:23" x14ac:dyDescent="0.25">
      <c r="A269" s="26">
        <f>Wellpath!E269</f>
        <v>0</v>
      </c>
      <c r="B269" s="22">
        <v>0</v>
      </c>
      <c r="C269" s="22">
        <v>0</v>
      </c>
      <c r="D269" s="22">
        <v>1</v>
      </c>
      <c r="E269" s="20">
        <f>Model!$W$25*((drdp!B269+drdp!K269)*DECR!$B269+(drdp!E269+drdp!N269)*DECR!$C269+(drdp!H269+drdp!Q269)*DECR!$D269)</f>
        <v>0</v>
      </c>
      <c r="F269" s="20">
        <f>Model!$W$25*((drdp!C269+drdp!L269)*DECR!$B269+(drdp!F269+drdp!O269)*DECR!$C269+(drdp!I269+drdp!R269)*DECR!$D269)</f>
        <v>0</v>
      </c>
      <c r="G269" s="20">
        <f>Model!$W$25*((drdp!D269+drdp!M269)*DECR!$B269+(drdp!G269+drdp!P269)*DECR!$C269+(drdp!J269+drdp!S269)*DECR!$D269)</f>
        <v>0</v>
      </c>
      <c r="H269" s="18">
        <f>Model!$W$25*((drdp!B269)*DECR!$B269+(drdp!E269)*DECR!$C269+(drdp!H269)*DECR!$D269)</f>
        <v>0</v>
      </c>
      <c r="I269" s="18">
        <f>Model!$W$25*((drdp!C269)*DECR!$B269+(drdp!F269)*DECR!$C269+(drdp!I269)*DECR!$D269)</f>
        <v>0</v>
      </c>
      <c r="J269" s="18">
        <f>Model!$W$25*((drdp!D269)*DECR!$B269+(drdp!G269)*DECR!$C269+(drdp!J269)*DECR!$D269)</f>
        <v>0</v>
      </c>
      <c r="K269" s="21">
        <f t="shared" si="58"/>
        <v>3.4120800613873628</v>
      </c>
      <c r="L269" s="21">
        <f t="shared" si="59"/>
        <v>4.8661349600508235</v>
      </c>
      <c r="M269" s="21">
        <f t="shared" si="60"/>
        <v>0</v>
      </c>
      <c r="N269" s="21">
        <f t="shared" si="61"/>
        <v>-4.0562459994458147</v>
      </c>
      <c r="O269" s="21">
        <f t="shared" si="62"/>
        <v>0</v>
      </c>
      <c r="P269" s="21">
        <f t="shared" si="63"/>
        <v>0</v>
      </c>
      <c r="Q269" s="19">
        <f t="shared" si="64"/>
        <v>3.4120800613873628</v>
      </c>
      <c r="R269" s="19">
        <f t="shared" si="65"/>
        <v>4.8661349600508235</v>
      </c>
      <c r="S269" s="19">
        <f t="shared" si="66"/>
        <v>0</v>
      </c>
      <c r="T269" s="19">
        <f t="shared" si="67"/>
        <v>-4.0562459994458147</v>
      </c>
      <c r="U269" s="19">
        <f t="shared" si="68"/>
        <v>0</v>
      </c>
      <c r="V269" s="19">
        <f t="shared" si="69"/>
        <v>0</v>
      </c>
    </row>
    <row r="270" spans="1:23" x14ac:dyDescent="0.25">
      <c r="A270" s="26">
        <f>Wellpath!E270</f>
        <v>0</v>
      </c>
      <c r="B270" s="22">
        <v>0</v>
      </c>
      <c r="C270" s="22">
        <v>0</v>
      </c>
      <c r="D270" s="22">
        <v>1</v>
      </c>
      <c r="E270" s="20">
        <f>Model!$W$25*((drdp!B270+drdp!K270)*DECR!$B270+(drdp!E270+drdp!N270)*DECR!$C270+(drdp!H270+drdp!Q270)*DECR!$D270)</f>
        <v>0</v>
      </c>
      <c r="F270" s="20">
        <f>Model!$W$25*((drdp!C270+drdp!L270)*DECR!$B270+(drdp!F270+drdp!O270)*DECR!$C270+(drdp!I270+drdp!R270)*DECR!$D270)</f>
        <v>0</v>
      </c>
      <c r="G270" s="20">
        <f>Model!$W$25*((drdp!D270+drdp!M270)*DECR!$B270+(drdp!G270+drdp!P270)*DECR!$C270+(drdp!J270+drdp!S270)*DECR!$D270)</f>
        <v>0</v>
      </c>
      <c r="H270" s="18">
        <f>Model!$W$25*((drdp!B270)*DECR!$B270+(drdp!E270)*DECR!$C270+(drdp!H270)*DECR!$D270)</f>
        <v>0</v>
      </c>
      <c r="I270" s="18">
        <f>Model!$W$25*((drdp!C270)*DECR!$B270+(drdp!F270)*DECR!$C270+(drdp!I270)*DECR!$D270)</f>
        <v>0</v>
      </c>
      <c r="J270" s="18">
        <f>Model!$W$25*((drdp!D270)*DECR!$B270+(drdp!G270)*DECR!$C270+(drdp!J270)*DECR!$D270)</f>
        <v>0</v>
      </c>
      <c r="K270" s="21">
        <f t="shared" si="58"/>
        <v>3.4120800613873628</v>
      </c>
      <c r="L270" s="21">
        <f t="shared" si="59"/>
        <v>4.8661349600508235</v>
      </c>
      <c r="M270" s="21">
        <f t="shared" si="60"/>
        <v>0</v>
      </c>
      <c r="N270" s="21">
        <f t="shared" si="61"/>
        <v>-4.0562459994458147</v>
      </c>
      <c r="O270" s="21">
        <f t="shared" si="62"/>
        <v>0</v>
      </c>
      <c r="P270" s="21">
        <f t="shared" si="63"/>
        <v>0</v>
      </c>
      <c r="Q270" s="19">
        <f t="shared" si="64"/>
        <v>3.4120800613873628</v>
      </c>
      <c r="R270" s="19">
        <f t="shared" si="65"/>
        <v>4.8661349600508235</v>
      </c>
      <c r="S270" s="19">
        <f t="shared" si="66"/>
        <v>0</v>
      </c>
      <c r="T270" s="19">
        <f t="shared" si="67"/>
        <v>-4.0562459994458147</v>
      </c>
      <c r="U270" s="19">
        <f t="shared" si="68"/>
        <v>0</v>
      </c>
      <c r="V270" s="19">
        <f t="shared" si="69"/>
        <v>0</v>
      </c>
      <c r="W270" s="10" t="s">
        <v>62</v>
      </c>
    </row>
    <row r="271" spans="1:23" x14ac:dyDescent="0.25">
      <c r="A271" s="26">
        <f>Wellpath!E271</f>
        <v>0</v>
      </c>
      <c r="B271" s="22">
        <v>0</v>
      </c>
      <c r="C271" s="22">
        <v>0</v>
      </c>
      <c r="D271" s="22">
        <v>1</v>
      </c>
      <c r="E271" s="20">
        <f>Model!$W$25*((drdp!B271+drdp!K271)*DECR!$B271+(drdp!E271+drdp!N271)*DECR!$C271+(drdp!H271+drdp!Q271)*DECR!$D271)</f>
        <v>0</v>
      </c>
      <c r="F271" s="20">
        <f>Model!$W$25*((drdp!C271+drdp!L271)*DECR!$B271+(drdp!F271+drdp!O271)*DECR!$C271+(drdp!I271+drdp!R271)*DECR!$D271)</f>
        <v>0</v>
      </c>
      <c r="G271" s="20">
        <f>Model!$W$25*((drdp!D271+drdp!M271)*DECR!$B271+(drdp!G271+drdp!P271)*DECR!$C271+(drdp!J271+drdp!S271)*DECR!$D271)</f>
        <v>0</v>
      </c>
      <c r="H271" s="18">
        <f>Model!$W$25*((drdp!B271)*DECR!$B271+(drdp!E271)*DECR!$C271+(drdp!H271)*DECR!$D271)</f>
        <v>0</v>
      </c>
      <c r="I271" s="18">
        <f>Model!$W$25*((drdp!C271)*DECR!$B271+(drdp!F271)*DECR!$C271+(drdp!I271)*DECR!$D271)</f>
        <v>0</v>
      </c>
      <c r="J271" s="18">
        <f>Model!$W$25*((drdp!D271)*DECR!$B271+(drdp!G271)*DECR!$C271+(drdp!J271)*DECR!$D271)</f>
        <v>0</v>
      </c>
      <c r="K271" s="21">
        <f t="shared" ref="K271" si="70">K270+E271^2</f>
        <v>3.4120800613873628</v>
      </c>
      <c r="L271" s="21">
        <f t="shared" ref="L271" si="71">L270+F271^2</f>
        <v>4.8661349600508235</v>
      </c>
      <c r="M271" s="21">
        <f t="shared" ref="M271" si="72">M270+G271^2</f>
        <v>0</v>
      </c>
      <c r="N271" s="21">
        <f t="shared" ref="N271" si="73">N270+E271*F271</f>
        <v>-4.0562459994458147</v>
      </c>
      <c r="O271" s="21">
        <f t="shared" ref="O271" si="74">O270+E271*G271</f>
        <v>0</v>
      </c>
      <c r="P271" s="21">
        <f t="shared" ref="P271" si="75">P270+F271*G271</f>
        <v>0</v>
      </c>
      <c r="Q271" s="19">
        <f t="shared" ref="Q271" si="76">K270+H271^2</f>
        <v>3.4120800613873628</v>
      </c>
      <c r="R271" s="19">
        <f t="shared" ref="R271" si="77">L270+I271^2</f>
        <v>4.8661349600508235</v>
      </c>
      <c r="S271" s="19">
        <f t="shared" ref="S271" si="78">M270+J271^2</f>
        <v>0</v>
      </c>
      <c r="T271" s="19">
        <f t="shared" ref="T271" si="79">N270+H271*I271</f>
        <v>-4.0562459994458147</v>
      </c>
      <c r="U271" s="19">
        <f t="shared" ref="U271" si="80">O270+H271*J271</f>
        <v>0</v>
      </c>
      <c r="V271" s="19">
        <f t="shared" ref="V271" si="81">P270+I271*J271</f>
        <v>0</v>
      </c>
    </row>
  </sheetData>
  <mergeCells count="5">
    <mergeCell ref="B1:D1"/>
    <mergeCell ref="E1:G1"/>
    <mergeCell ref="H1:J1"/>
    <mergeCell ref="Q1:V1"/>
    <mergeCell ref="K1:P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59999389629810485"/>
  </sheetPr>
  <dimension ref="A1:Z271"/>
  <sheetViews>
    <sheetView workbookViewId="0">
      <pane ySplit="2" topLeftCell="A211" activePane="bottomLeft" state="frozen"/>
      <selection activeCell="H39" sqref="H39"/>
      <selection pane="bottomLeft" activeCell="N216" sqref="N216"/>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6"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6"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6" x14ac:dyDescent="0.25">
      <c r="A3" s="26">
        <f>Wellpath!E3</f>
        <v>0</v>
      </c>
      <c r="B3" s="22">
        <v>0</v>
      </c>
      <c r="C3" s="22">
        <v>0</v>
      </c>
      <c r="D3" s="22">
        <f t="shared" ref="D3:D66" si="0">1 / (Bfield * COS(Dip))</f>
        <v>3.9314164891663715E-5</v>
      </c>
      <c r="E3" s="20">
        <f>Model!$W$26*((drdp!B3+drdp!K3)*'DBH-U'!$B3+(drdp!E3+drdp!N3)*'DBH-U'!$C3+(drdp!H3+drdp!Q3)*'DBH-U'!$D3)</f>
        <v>0</v>
      </c>
      <c r="F3" s="20">
        <f>Model!$W$26*((drdp!C3+drdp!L3)*'DBH-U'!$B3+(drdp!F3+drdp!O3)*'DBH-U'!$C3+(drdp!I3+drdp!R3)*'DBH-U'!$D3)</f>
        <v>0</v>
      </c>
      <c r="G3" s="20">
        <f>Model!$W$26*((drdp!D3+drdp!M3)*'DBH-U'!$B3+(drdp!G3+drdp!P3)*'DBH-U'!$C3+(drdp!J3+drdp!S3)*'DBH-U'!$D3)</f>
        <v>0</v>
      </c>
      <c r="H3" s="18">
        <f>Model!$W$26*((drdp!B3)*'DBH-U'!$B3+(drdp!E3)*'DBH-U'!$C3+(drdp!H3)*'DBH-U'!$D3)</f>
        <v>0</v>
      </c>
      <c r="I3" s="18">
        <f>Model!$W$26*((drdp!C3)*'DBH-U'!$B3+(drdp!F3)*'DBH-U'!$C3+(drdp!I3)*'DBH-U'!$D3)</f>
        <v>0</v>
      </c>
      <c r="J3" s="18">
        <f>Model!$W$26*((drdp!D3)*'DBH-U'!$B3+(drdp!G3)*'DBH-U'!$C3+(drdp!J3)*'DBH-U'!$D3)</f>
        <v>0</v>
      </c>
      <c r="K3" s="21">
        <f>SUM(E2:E$3)+H3</f>
        <v>0</v>
      </c>
      <c r="L3" s="21">
        <f>SUM(F2:F$3)+I3</f>
        <v>0</v>
      </c>
      <c r="M3" s="21">
        <f>SUM(G2:G$3)+J3</f>
        <v>0</v>
      </c>
      <c r="N3" s="21"/>
      <c r="O3" s="21"/>
      <c r="P3" s="21"/>
      <c r="Q3" s="19">
        <f>K3^2</f>
        <v>0</v>
      </c>
      <c r="R3" s="19">
        <f t="shared" ref="R3:S18" si="1">L3^2</f>
        <v>0</v>
      </c>
      <c r="S3" s="19">
        <f t="shared" si="1"/>
        <v>0</v>
      </c>
      <c r="T3" s="19">
        <f>K3*L3</f>
        <v>0</v>
      </c>
      <c r="U3" s="19">
        <f>K3*M3</f>
        <v>0</v>
      </c>
      <c r="V3" s="19">
        <f>L3*M3</f>
        <v>0</v>
      </c>
      <c r="Y3" s="10" t="s">
        <v>64</v>
      </c>
      <c r="Z3" s="10" t="s">
        <v>42</v>
      </c>
    </row>
    <row r="4" spans="1:26" x14ac:dyDescent="0.25">
      <c r="A4" s="26">
        <f>Wellpath!E4</f>
        <v>100</v>
      </c>
      <c r="B4" s="22">
        <v>0</v>
      </c>
      <c r="C4" s="22">
        <v>0</v>
      </c>
      <c r="D4" s="22">
        <f t="shared" si="0"/>
        <v>3.9314164891663715E-5</v>
      </c>
      <c r="E4" s="20">
        <f>Model!$W$26*((drdp!B4+drdp!K4)*'DBH-U'!$B4+(drdp!E4+drdp!N4)*'DBH-U'!$C4+(drdp!H4+drdp!Q4)*'DBH-U'!$D4)</f>
        <v>0</v>
      </c>
      <c r="F4" s="20">
        <f>Model!$W$26*((drdp!C4+drdp!L4)*'DBH-U'!$B4+(drdp!F4+drdp!O4)*'DBH-U'!$C4+(drdp!I4+drdp!R4)*'DBH-U'!$D4)</f>
        <v>0</v>
      </c>
      <c r="G4" s="20">
        <f>Model!$W$26*((drdp!D4+drdp!M4)*'DBH-U'!$B4+(drdp!G4+drdp!P4)*'DBH-U'!$C4+(drdp!J4+drdp!S4)*'DBH-U'!$D4)</f>
        <v>0</v>
      </c>
      <c r="H4" s="18">
        <f>Model!$W$26*((drdp!B4)*'DBH-U'!$B4+(drdp!E4)*'DBH-U'!$C4+(drdp!H4)*'DBH-U'!$D4)</f>
        <v>0</v>
      </c>
      <c r="I4" s="18">
        <f>Model!$W$26*((drdp!C4)*'DBH-U'!$B4+(drdp!F4)*'DBH-U'!$C4+(drdp!I4)*'DBH-U'!$D4)</f>
        <v>0</v>
      </c>
      <c r="J4" s="18">
        <f>Model!$W$26*((drdp!D4)*'DBH-U'!$B4+(drdp!G4)*'DBH-U'!$C4+(drdp!J4)*'DBH-U'!$D4)</f>
        <v>0</v>
      </c>
      <c r="K4" s="21">
        <f>SUM(E$3:E3)+H4</f>
        <v>0</v>
      </c>
      <c r="L4" s="21">
        <f>SUM(F$3:F3)+I4</f>
        <v>0</v>
      </c>
      <c r="M4" s="21">
        <f>SUM(G$3:G3)+J4</f>
        <v>0</v>
      </c>
      <c r="N4" s="21"/>
      <c r="O4" s="21"/>
      <c r="P4" s="21"/>
      <c r="Q4" s="19">
        <f t="shared" ref="Q4:S67" si="2">K4^2</f>
        <v>0</v>
      </c>
      <c r="R4" s="19">
        <f t="shared" si="1"/>
        <v>0</v>
      </c>
      <c r="S4" s="19">
        <f t="shared" si="1"/>
        <v>0</v>
      </c>
      <c r="T4" s="19">
        <f t="shared" ref="T4:T67" si="3">K4*L4</f>
        <v>0</v>
      </c>
      <c r="U4" s="19">
        <f t="shared" ref="U4:U67" si="4">K4*M4</f>
        <v>0</v>
      </c>
      <c r="V4" s="19">
        <f t="shared" ref="V4:V67" si="5">L4*M4</f>
        <v>0</v>
      </c>
      <c r="Y4" s="10" t="s">
        <v>28</v>
      </c>
      <c r="Z4" s="10" t="s">
        <v>68</v>
      </c>
    </row>
    <row r="5" spans="1:26" x14ac:dyDescent="0.25">
      <c r="A5" s="26">
        <f>Wellpath!E5</f>
        <v>200</v>
      </c>
      <c r="B5" s="22">
        <v>0</v>
      </c>
      <c r="C5" s="22">
        <v>0</v>
      </c>
      <c r="D5" s="22">
        <f t="shared" si="0"/>
        <v>3.9314164891663715E-5</v>
      </c>
      <c r="E5" s="20">
        <v>0</v>
      </c>
      <c r="F5" s="20">
        <v>0</v>
      </c>
      <c r="G5" s="20">
        <v>0</v>
      </c>
      <c r="H5" s="18">
        <v>0</v>
      </c>
      <c r="I5" s="18">
        <v>0</v>
      </c>
      <c r="J5" s="18">
        <v>0</v>
      </c>
      <c r="K5" s="21">
        <v>0</v>
      </c>
      <c r="L5" s="21">
        <f>I5</f>
        <v>0</v>
      </c>
      <c r="M5" s="21">
        <f>J5</f>
        <v>0</v>
      </c>
      <c r="N5" s="21"/>
      <c r="O5" s="21"/>
      <c r="P5" s="21"/>
      <c r="Q5" s="19">
        <f t="shared" si="2"/>
        <v>0</v>
      </c>
      <c r="R5" s="19">
        <f t="shared" si="1"/>
        <v>0</v>
      </c>
      <c r="S5" s="19">
        <f t="shared" si="1"/>
        <v>0</v>
      </c>
      <c r="T5" s="19">
        <f t="shared" si="3"/>
        <v>0</v>
      </c>
      <c r="U5" s="19">
        <f t="shared" si="4"/>
        <v>0</v>
      </c>
      <c r="V5" s="19">
        <f t="shared" si="5"/>
        <v>0</v>
      </c>
    </row>
    <row r="6" spans="1:26" x14ac:dyDescent="0.25">
      <c r="A6" s="26">
        <f>Wellpath!E6</f>
        <v>300</v>
      </c>
      <c r="B6" s="22">
        <v>0</v>
      </c>
      <c r="C6" s="22">
        <v>0</v>
      </c>
      <c r="D6" s="22">
        <f t="shared" si="0"/>
        <v>3.9314164891663715E-5</v>
      </c>
      <c r="E6" s="20">
        <f>Model!$W$26*((drdp!B6+drdp!K6)*'DBH-U'!$B6+(drdp!E6+drdp!N6)*'DBH-U'!$C6+(drdp!H6+drdp!Q6)*'DBH-U'!$D6)</f>
        <v>0</v>
      </c>
      <c r="F6" s="20">
        <f>Model!$W$26*((drdp!C6+drdp!L6)*'DBH-U'!$B6+(drdp!F6+drdp!O6)*'DBH-U'!$C6+(drdp!I6+drdp!R6)*'DBH-U'!$D6)</f>
        <v>0</v>
      </c>
      <c r="G6" s="20">
        <f>Model!$W$26*((drdp!D6+drdp!M6)*'DBH-U'!$B6+(drdp!G6+drdp!P6)*'DBH-U'!$C6+(drdp!J6+drdp!S6)*'DBH-U'!$D6)</f>
        <v>0</v>
      </c>
      <c r="H6" s="18">
        <f>Model!$W$26*((drdp!B6)*'DBH-U'!$B6+(drdp!E6)*'DBH-U'!$C6+(drdp!H6)*'DBH-U'!$D6)</f>
        <v>0</v>
      </c>
      <c r="I6" s="18">
        <f>Model!$W$26*((drdp!C6)*'DBH-U'!$B6+(drdp!F6)*'DBH-U'!$C6+(drdp!I6)*'DBH-U'!$D6)</f>
        <v>0</v>
      </c>
      <c r="J6" s="18">
        <f>Model!$W$26*((drdp!D6)*'DBH-U'!$B6+(drdp!G6)*'DBH-U'!$C6+(drdp!J6)*'DBH-U'!$D6)</f>
        <v>0</v>
      </c>
      <c r="K6" s="21">
        <f>SUM(E$3:E5)+H6</f>
        <v>0</v>
      </c>
      <c r="L6" s="21">
        <f>SUM(F$3:F5)+I6</f>
        <v>0</v>
      </c>
      <c r="M6" s="21">
        <f>SUM(G$3:G5)+J6</f>
        <v>0</v>
      </c>
      <c r="N6" s="21"/>
      <c r="O6" s="21"/>
      <c r="P6" s="21"/>
      <c r="Q6" s="19">
        <f t="shared" si="2"/>
        <v>0</v>
      </c>
      <c r="R6" s="19">
        <f t="shared" si="1"/>
        <v>0</v>
      </c>
      <c r="S6" s="19">
        <f t="shared" si="1"/>
        <v>0</v>
      </c>
      <c r="T6" s="19">
        <f t="shared" si="3"/>
        <v>0</v>
      </c>
      <c r="U6" s="19">
        <f t="shared" si="4"/>
        <v>0</v>
      </c>
      <c r="V6" s="19">
        <f t="shared" si="5"/>
        <v>0</v>
      </c>
    </row>
    <row r="7" spans="1:26" x14ac:dyDescent="0.25">
      <c r="A7" s="26">
        <f>Wellpath!E7</f>
        <v>400</v>
      </c>
      <c r="B7" s="22">
        <v>0</v>
      </c>
      <c r="C7" s="22">
        <v>0</v>
      </c>
      <c r="D7" s="22">
        <f t="shared" si="0"/>
        <v>3.9314164891663715E-5</v>
      </c>
      <c r="E7" s="20">
        <f>Model!$W$26*((drdp!B7+drdp!K7)*'DBH-U'!$B7+(drdp!E7+drdp!N7)*'DBH-U'!$C7+(drdp!H7+drdp!Q7)*'DBH-U'!$D7)</f>
        <v>0</v>
      </c>
      <c r="F7" s="20">
        <f>Model!$W$26*((drdp!C7+drdp!L7)*'DBH-U'!$B7+(drdp!F7+drdp!O7)*'DBH-U'!$C7+(drdp!I7+drdp!R7)*'DBH-U'!$D7)</f>
        <v>0</v>
      </c>
      <c r="G7" s="20">
        <f>Model!$W$26*((drdp!D7+drdp!M7)*'DBH-U'!$B7+(drdp!G7+drdp!P7)*'DBH-U'!$C7+(drdp!J7+drdp!S7)*'DBH-U'!$D7)</f>
        <v>0</v>
      </c>
      <c r="H7" s="18">
        <f>Model!$W$26*((drdp!B7)*'DBH-U'!$B7+(drdp!E7)*'DBH-U'!$C7+(drdp!H7)*'DBH-U'!$D7)</f>
        <v>0</v>
      </c>
      <c r="I7" s="18">
        <f>Model!$W$26*((drdp!C7)*'DBH-U'!$B7+(drdp!F7)*'DBH-U'!$C7+(drdp!I7)*'DBH-U'!$D7)</f>
        <v>0</v>
      </c>
      <c r="J7" s="18">
        <f>Model!$W$26*((drdp!D7)*'DBH-U'!$B7+(drdp!G7)*'DBH-U'!$C7+(drdp!J7)*'DBH-U'!$D7)</f>
        <v>0</v>
      </c>
      <c r="K7" s="21">
        <f>SUM(E$3:E6)+H7</f>
        <v>0</v>
      </c>
      <c r="L7" s="21">
        <f>SUM(F$3:F6)+I7</f>
        <v>0</v>
      </c>
      <c r="M7" s="21">
        <f>SUM(G$3:G6)+J7</f>
        <v>0</v>
      </c>
      <c r="N7" s="21"/>
      <c r="O7" s="21"/>
      <c r="P7" s="21"/>
      <c r="Q7" s="19">
        <f t="shared" si="2"/>
        <v>0</v>
      </c>
      <c r="R7" s="19">
        <f t="shared" si="1"/>
        <v>0</v>
      </c>
      <c r="S7" s="19">
        <f t="shared" si="1"/>
        <v>0</v>
      </c>
      <c r="T7" s="19">
        <f t="shared" si="3"/>
        <v>0</v>
      </c>
      <c r="U7" s="19">
        <f t="shared" si="4"/>
        <v>0</v>
      </c>
      <c r="V7" s="19">
        <f t="shared" si="5"/>
        <v>0</v>
      </c>
    </row>
    <row r="8" spans="1:26" x14ac:dyDescent="0.25">
      <c r="A8" s="26">
        <f>Wellpath!E8</f>
        <v>500</v>
      </c>
      <c r="B8" s="22">
        <v>0</v>
      </c>
      <c r="C8" s="22">
        <v>0</v>
      </c>
      <c r="D8" s="22">
        <f t="shared" si="0"/>
        <v>3.9314164891663715E-5</v>
      </c>
      <c r="E8" s="20">
        <f>Model!$W$26*((drdp!B8+drdp!K8)*'DBH-U'!$B8+(drdp!E8+drdp!N8)*'DBH-U'!$C8+(drdp!H8+drdp!Q8)*'DBH-U'!$D8)</f>
        <v>0</v>
      </c>
      <c r="F8" s="20">
        <f>Model!$W$26*((drdp!C8+drdp!L8)*'DBH-U'!$B8+(drdp!F8+drdp!O8)*'DBH-U'!$C8+(drdp!I8+drdp!R8)*'DBH-U'!$D8)</f>
        <v>0</v>
      </c>
      <c r="G8" s="20">
        <f>Model!$W$26*((drdp!D8+drdp!M8)*'DBH-U'!$B8+(drdp!G8+drdp!P8)*'DBH-U'!$C8+(drdp!J8+drdp!S8)*'DBH-U'!$D8)</f>
        <v>0</v>
      </c>
      <c r="H8" s="18">
        <f>Model!$W$26*((drdp!B8)*'DBH-U'!$B8+(drdp!E8)*'DBH-U'!$C8+(drdp!H8)*'DBH-U'!$D8)</f>
        <v>0</v>
      </c>
      <c r="I8" s="18">
        <f>Model!$W$26*((drdp!C8)*'DBH-U'!$B8+(drdp!F8)*'DBH-U'!$C8+(drdp!I8)*'DBH-U'!$D8)</f>
        <v>0</v>
      </c>
      <c r="J8" s="18">
        <f>Model!$W$26*((drdp!D8)*'DBH-U'!$B8+(drdp!G8)*'DBH-U'!$C8+(drdp!J8)*'DBH-U'!$D8)</f>
        <v>0</v>
      </c>
      <c r="K8" s="21">
        <f>SUM(E$3:E7)+H8</f>
        <v>0</v>
      </c>
      <c r="L8" s="21">
        <f>SUM(F$3:F7)+I8</f>
        <v>0</v>
      </c>
      <c r="M8" s="21">
        <f>SUM(G$3:G7)+J8</f>
        <v>0</v>
      </c>
      <c r="N8" s="21"/>
      <c r="O8" s="21"/>
      <c r="P8" s="21"/>
      <c r="Q8" s="19">
        <f t="shared" si="2"/>
        <v>0</v>
      </c>
      <c r="R8" s="19">
        <f t="shared" si="1"/>
        <v>0</v>
      </c>
      <c r="S8" s="19">
        <f t="shared" si="1"/>
        <v>0</v>
      </c>
      <c r="T8" s="19">
        <f t="shared" si="3"/>
        <v>0</v>
      </c>
      <c r="U8" s="19">
        <f t="shared" si="4"/>
        <v>0</v>
      </c>
      <c r="V8" s="19">
        <f t="shared" si="5"/>
        <v>0</v>
      </c>
    </row>
    <row r="9" spans="1:26" x14ac:dyDescent="0.25">
      <c r="A9" s="26">
        <f>Wellpath!E9</f>
        <v>600</v>
      </c>
      <c r="B9" s="22">
        <v>0</v>
      </c>
      <c r="C9" s="22">
        <v>0</v>
      </c>
      <c r="D9" s="22">
        <f t="shared" si="0"/>
        <v>3.9314164891663715E-5</v>
      </c>
      <c r="E9" s="20">
        <f>Model!$W$26*((drdp!B9+drdp!K9)*'DBH-U'!$B9+(drdp!E9+drdp!N9)*'DBH-U'!$C9+(drdp!H9+drdp!Q9)*'DBH-U'!$D9)</f>
        <v>0</v>
      </c>
      <c r="F9" s="20">
        <f>Model!$W$26*((drdp!C9+drdp!L9)*'DBH-U'!$B9+(drdp!F9+drdp!O9)*'DBH-U'!$C9+(drdp!I9+drdp!R9)*'DBH-U'!$D9)</f>
        <v>0</v>
      </c>
      <c r="G9" s="20">
        <f>Model!$W$26*((drdp!D9+drdp!M9)*'DBH-U'!$B9+(drdp!G9+drdp!P9)*'DBH-U'!$C9+(drdp!J9+drdp!S9)*'DBH-U'!$D9)</f>
        <v>0</v>
      </c>
      <c r="H9" s="18">
        <f>Model!$W$26*((drdp!B9)*'DBH-U'!$B9+(drdp!E9)*'DBH-U'!$C9+(drdp!H9)*'DBH-U'!$D9)</f>
        <v>0</v>
      </c>
      <c r="I9" s="18">
        <f>Model!$W$26*((drdp!C9)*'DBH-U'!$B9+(drdp!F9)*'DBH-U'!$C9+(drdp!I9)*'DBH-U'!$D9)</f>
        <v>0</v>
      </c>
      <c r="J9" s="18">
        <f>Model!$W$26*((drdp!D9)*'DBH-U'!$B9+(drdp!G9)*'DBH-U'!$C9+(drdp!J9)*'DBH-U'!$D9)</f>
        <v>0</v>
      </c>
      <c r="K9" s="21">
        <f>SUM(E$3:E8)+H9</f>
        <v>0</v>
      </c>
      <c r="L9" s="21">
        <f>SUM(F$3:F8)+I9</f>
        <v>0</v>
      </c>
      <c r="M9" s="21">
        <f>SUM(G$3:G8)+J9</f>
        <v>0</v>
      </c>
      <c r="N9" s="21"/>
      <c r="O9" s="21"/>
      <c r="P9" s="21"/>
      <c r="Q9" s="19">
        <f t="shared" si="2"/>
        <v>0</v>
      </c>
      <c r="R9" s="19">
        <f t="shared" si="1"/>
        <v>0</v>
      </c>
      <c r="S9" s="19">
        <f t="shared" si="1"/>
        <v>0</v>
      </c>
      <c r="T9" s="19">
        <f t="shared" si="3"/>
        <v>0</v>
      </c>
      <c r="U9" s="19">
        <f t="shared" si="4"/>
        <v>0</v>
      </c>
      <c r="V9" s="19">
        <f t="shared" si="5"/>
        <v>0</v>
      </c>
    </row>
    <row r="10" spans="1:26" x14ac:dyDescent="0.25">
      <c r="A10" s="26">
        <f>Wellpath!E10</f>
        <v>700</v>
      </c>
      <c r="B10" s="22">
        <v>0</v>
      </c>
      <c r="C10" s="22">
        <v>0</v>
      </c>
      <c r="D10" s="22">
        <f t="shared" si="0"/>
        <v>3.9314164891663715E-5</v>
      </c>
      <c r="E10" s="20">
        <f>Model!$W$26*((drdp!B10+drdp!K10)*'DBH-U'!$B10+(drdp!E10+drdp!N10)*'DBH-U'!$C10+(drdp!H10+drdp!Q10)*'DBH-U'!$D10)</f>
        <v>0</v>
      </c>
      <c r="F10" s="20">
        <f>Model!$W$26*((drdp!C10+drdp!L10)*'DBH-U'!$B10+(drdp!F10+drdp!O10)*'DBH-U'!$C10+(drdp!I10+drdp!R10)*'DBH-U'!$D10)</f>
        <v>0</v>
      </c>
      <c r="G10" s="20">
        <f>Model!$W$26*((drdp!D10+drdp!M10)*'DBH-U'!$B10+(drdp!G10+drdp!P10)*'DBH-U'!$C10+(drdp!J10+drdp!S10)*'DBH-U'!$D10)</f>
        <v>0</v>
      </c>
      <c r="H10" s="18">
        <f>Model!$W$26*((drdp!B10)*'DBH-U'!$B10+(drdp!E10)*'DBH-U'!$C10+(drdp!H10)*'DBH-U'!$D10)</f>
        <v>0</v>
      </c>
      <c r="I10" s="18">
        <f>Model!$W$26*((drdp!C10)*'DBH-U'!$B10+(drdp!F10)*'DBH-U'!$C10+(drdp!I10)*'DBH-U'!$D10)</f>
        <v>0</v>
      </c>
      <c r="J10" s="18">
        <f>Model!$W$26*((drdp!D10)*'DBH-U'!$B10+(drdp!G10)*'DBH-U'!$C10+(drdp!J10)*'DBH-U'!$D10)</f>
        <v>0</v>
      </c>
      <c r="K10" s="21">
        <f>SUM(E$3:E9)+H10</f>
        <v>0</v>
      </c>
      <c r="L10" s="21">
        <f>SUM(F$3:F9)+I10</f>
        <v>0</v>
      </c>
      <c r="M10" s="21">
        <f>SUM(G$3:G9)+J10</f>
        <v>0</v>
      </c>
      <c r="N10" s="21"/>
      <c r="O10" s="21"/>
      <c r="P10" s="21"/>
      <c r="Q10" s="19">
        <f t="shared" si="2"/>
        <v>0</v>
      </c>
      <c r="R10" s="19">
        <f t="shared" si="1"/>
        <v>0</v>
      </c>
      <c r="S10" s="19">
        <f t="shared" si="1"/>
        <v>0</v>
      </c>
      <c r="T10" s="19">
        <f t="shared" si="3"/>
        <v>0</v>
      </c>
      <c r="U10" s="19">
        <f t="shared" si="4"/>
        <v>0</v>
      </c>
      <c r="V10" s="19">
        <f t="shared" si="5"/>
        <v>0</v>
      </c>
    </row>
    <row r="11" spans="1:26" x14ac:dyDescent="0.25">
      <c r="A11" s="26">
        <f>Wellpath!E11</f>
        <v>800</v>
      </c>
      <c r="B11" s="22">
        <v>0</v>
      </c>
      <c r="C11" s="22">
        <v>0</v>
      </c>
      <c r="D11" s="22">
        <f t="shared" si="0"/>
        <v>3.9314164891663715E-5</v>
      </c>
      <c r="E11" s="20">
        <f>Model!$W$26*((drdp!B11+drdp!K11)*'DBH-U'!$B11+(drdp!E11+drdp!N11)*'DBH-U'!$C11+(drdp!H11+drdp!Q11)*'DBH-U'!$D11)</f>
        <v>0</v>
      </c>
      <c r="F11" s="20">
        <f>Model!$W$26*((drdp!C11+drdp!L11)*'DBH-U'!$B11+(drdp!F11+drdp!O11)*'DBH-U'!$C11+(drdp!I11+drdp!R11)*'DBH-U'!$D11)</f>
        <v>0</v>
      </c>
      <c r="G11" s="20">
        <f>Model!$W$26*((drdp!D11+drdp!M11)*'DBH-U'!$B11+(drdp!G11+drdp!P11)*'DBH-U'!$C11+(drdp!J11+drdp!S11)*'DBH-U'!$D11)</f>
        <v>0</v>
      </c>
      <c r="H11" s="18">
        <f>Model!$W$26*((drdp!B11)*'DBH-U'!$B11+(drdp!E11)*'DBH-U'!$C11+(drdp!H11)*'DBH-U'!$D11)</f>
        <v>0</v>
      </c>
      <c r="I11" s="18">
        <f>Model!$W$26*((drdp!C11)*'DBH-U'!$B11+(drdp!F11)*'DBH-U'!$C11+(drdp!I11)*'DBH-U'!$D11)</f>
        <v>0</v>
      </c>
      <c r="J11" s="18">
        <f>Model!$W$26*((drdp!D11)*'DBH-U'!$B11+(drdp!G11)*'DBH-U'!$C11+(drdp!J11)*'DBH-U'!$D11)</f>
        <v>0</v>
      </c>
      <c r="K11" s="21">
        <f>SUM(E$3:E10)+H11</f>
        <v>0</v>
      </c>
      <c r="L11" s="21">
        <f>SUM(F$3:F10)+I11</f>
        <v>0</v>
      </c>
      <c r="M11" s="21">
        <f>SUM(G$3:G10)+J11</f>
        <v>0</v>
      </c>
      <c r="N11" s="21"/>
      <c r="O11" s="21"/>
      <c r="P11" s="21"/>
      <c r="Q11" s="19">
        <f t="shared" si="2"/>
        <v>0</v>
      </c>
      <c r="R11" s="19">
        <f t="shared" si="1"/>
        <v>0</v>
      </c>
      <c r="S11" s="19">
        <f t="shared" si="1"/>
        <v>0</v>
      </c>
      <c r="T11" s="19">
        <f t="shared" si="3"/>
        <v>0</v>
      </c>
      <c r="U11" s="19">
        <f t="shared" si="4"/>
        <v>0</v>
      </c>
      <c r="V11" s="19">
        <f t="shared" si="5"/>
        <v>0</v>
      </c>
    </row>
    <row r="12" spans="1:26" x14ac:dyDescent="0.25">
      <c r="A12" s="26">
        <f>Wellpath!E12</f>
        <v>900</v>
      </c>
      <c r="B12" s="22">
        <v>0</v>
      </c>
      <c r="C12" s="22">
        <v>0</v>
      </c>
      <c r="D12" s="22">
        <f t="shared" si="0"/>
        <v>3.9314164891663715E-5</v>
      </c>
      <c r="E12" s="20">
        <f>Model!$W$26*((drdp!B12+drdp!K12)*'DBH-U'!$B12+(drdp!E12+drdp!N12)*'DBH-U'!$C12+(drdp!H12+drdp!Q12)*'DBH-U'!$D12)</f>
        <v>0</v>
      </c>
      <c r="F12" s="20">
        <f>Model!$W$26*((drdp!C12+drdp!L12)*'DBH-U'!$B12+(drdp!F12+drdp!O12)*'DBH-U'!$C12+(drdp!I12+drdp!R12)*'DBH-U'!$D12)</f>
        <v>0</v>
      </c>
      <c r="G12" s="20">
        <f>Model!$W$26*((drdp!D12+drdp!M12)*'DBH-U'!$B12+(drdp!G12+drdp!P12)*'DBH-U'!$C12+(drdp!J12+drdp!S12)*'DBH-U'!$D12)</f>
        <v>0</v>
      </c>
      <c r="H12" s="18">
        <f>Model!$W$26*((drdp!B12)*'DBH-U'!$B12+(drdp!E12)*'DBH-U'!$C12+(drdp!H12)*'DBH-U'!$D12)</f>
        <v>0</v>
      </c>
      <c r="I12" s="18">
        <f>Model!$W$26*((drdp!C12)*'DBH-U'!$B12+(drdp!F12)*'DBH-U'!$C12+(drdp!I12)*'DBH-U'!$D12)</f>
        <v>0</v>
      </c>
      <c r="J12" s="18">
        <f>Model!$W$26*((drdp!D12)*'DBH-U'!$B12+(drdp!G12)*'DBH-U'!$C12+(drdp!J12)*'DBH-U'!$D12)</f>
        <v>0</v>
      </c>
      <c r="K12" s="21">
        <f>SUM(E$3:E11)+H12</f>
        <v>0</v>
      </c>
      <c r="L12" s="21">
        <f>SUM(F$3:F11)+I12</f>
        <v>0</v>
      </c>
      <c r="M12" s="21">
        <f>SUM(G$3:G11)+J12</f>
        <v>0</v>
      </c>
      <c r="N12" s="21"/>
      <c r="O12" s="21"/>
      <c r="P12" s="21"/>
      <c r="Q12" s="19">
        <f t="shared" si="2"/>
        <v>0</v>
      </c>
      <c r="R12" s="19">
        <f t="shared" si="1"/>
        <v>0</v>
      </c>
      <c r="S12" s="19">
        <f t="shared" si="1"/>
        <v>0</v>
      </c>
      <c r="T12" s="19">
        <f t="shared" si="3"/>
        <v>0</v>
      </c>
      <c r="U12" s="19">
        <f t="shared" si="4"/>
        <v>0</v>
      </c>
      <c r="V12" s="19">
        <f t="shared" si="5"/>
        <v>0</v>
      </c>
    </row>
    <row r="13" spans="1:26" x14ac:dyDescent="0.25">
      <c r="A13" s="26">
        <f>Wellpath!E13</f>
        <v>1000</v>
      </c>
      <c r="B13" s="22">
        <v>0</v>
      </c>
      <c r="C13" s="22">
        <v>0</v>
      </c>
      <c r="D13" s="22">
        <f t="shared" si="0"/>
        <v>3.9314164891663715E-5</v>
      </c>
      <c r="E13" s="20">
        <f>Model!$W$26*((drdp!B13+drdp!K13)*'DBH-U'!$B13+(drdp!E13+drdp!N13)*'DBH-U'!$C13+(drdp!H13+drdp!Q13)*'DBH-U'!$D13)</f>
        <v>0</v>
      </c>
      <c r="F13" s="20">
        <f>Model!$W$26*((drdp!C13+drdp!L13)*'DBH-U'!$B13+(drdp!F13+drdp!O13)*'DBH-U'!$C13+(drdp!I13+drdp!R13)*'DBH-U'!$D13)</f>
        <v>0</v>
      </c>
      <c r="G13" s="20">
        <f>Model!$W$26*((drdp!D13+drdp!M13)*'DBH-U'!$B13+(drdp!G13+drdp!P13)*'DBH-U'!$C13+(drdp!J13+drdp!S13)*'DBH-U'!$D13)</f>
        <v>0</v>
      </c>
      <c r="H13" s="18">
        <f>Model!$W$26*((drdp!B13)*'DBH-U'!$B13+(drdp!E13)*'DBH-U'!$C13+(drdp!H13)*'DBH-U'!$D13)</f>
        <v>0</v>
      </c>
      <c r="I13" s="18">
        <f>Model!$W$26*((drdp!C13)*'DBH-U'!$B13+(drdp!F13)*'DBH-U'!$C13+(drdp!I13)*'DBH-U'!$D13)</f>
        <v>0</v>
      </c>
      <c r="J13" s="18">
        <f>Model!$W$26*((drdp!D13)*'DBH-U'!$B13+(drdp!G13)*'DBH-U'!$C13+(drdp!J13)*'DBH-U'!$D13)</f>
        <v>0</v>
      </c>
      <c r="K13" s="21">
        <f>SUM(E$3:E12)+H13</f>
        <v>0</v>
      </c>
      <c r="L13" s="21">
        <f>SUM(F$3:F12)+I13</f>
        <v>0</v>
      </c>
      <c r="M13" s="21">
        <f>SUM(G$3:G12)+J13</f>
        <v>0</v>
      </c>
      <c r="N13" s="21"/>
      <c r="O13" s="21"/>
      <c r="P13" s="21"/>
      <c r="Q13" s="19">
        <f t="shared" si="2"/>
        <v>0</v>
      </c>
      <c r="R13" s="19">
        <f t="shared" si="1"/>
        <v>0</v>
      </c>
      <c r="S13" s="19">
        <f t="shared" si="1"/>
        <v>0</v>
      </c>
      <c r="T13" s="19">
        <f t="shared" si="3"/>
        <v>0</v>
      </c>
      <c r="U13" s="19">
        <f t="shared" si="4"/>
        <v>0</v>
      </c>
      <c r="V13" s="19">
        <f t="shared" si="5"/>
        <v>0</v>
      </c>
    </row>
    <row r="14" spans="1:26" x14ac:dyDescent="0.25">
      <c r="A14" s="26">
        <f>Wellpath!E14</f>
        <v>1100</v>
      </c>
      <c r="B14" s="22">
        <v>0</v>
      </c>
      <c r="C14" s="22">
        <v>0</v>
      </c>
      <c r="D14" s="22">
        <f t="shared" si="0"/>
        <v>3.9314164891663715E-5</v>
      </c>
      <c r="E14" s="20">
        <f>Model!$W$26*((drdp!B14+drdp!K14)*'DBH-U'!$B14+(drdp!E14+drdp!N14)*'DBH-U'!$C14+(drdp!H14+drdp!Q14)*'DBH-U'!$D14)</f>
        <v>0</v>
      </c>
      <c r="F14" s="20">
        <f>Model!$W$26*((drdp!C14+drdp!L14)*'DBH-U'!$B14+(drdp!F14+drdp!O14)*'DBH-U'!$C14+(drdp!I14+drdp!R14)*'DBH-U'!$D14)</f>
        <v>0</v>
      </c>
      <c r="G14" s="20">
        <f>Model!$W$26*((drdp!D14+drdp!M14)*'DBH-U'!$B14+(drdp!G14+drdp!P14)*'DBH-U'!$C14+(drdp!J14+drdp!S14)*'DBH-U'!$D14)</f>
        <v>0</v>
      </c>
      <c r="H14" s="18">
        <f>Model!$W$26*((drdp!B14)*'DBH-U'!$B14+(drdp!E14)*'DBH-U'!$C14+(drdp!H14)*'DBH-U'!$D14)</f>
        <v>0</v>
      </c>
      <c r="I14" s="18">
        <f>Model!$W$26*((drdp!C14)*'DBH-U'!$B14+(drdp!F14)*'DBH-U'!$C14+(drdp!I14)*'DBH-U'!$D14)</f>
        <v>0</v>
      </c>
      <c r="J14" s="18">
        <f>Model!$W$26*((drdp!D14)*'DBH-U'!$B14+(drdp!G14)*'DBH-U'!$C14+(drdp!J14)*'DBH-U'!$D14)</f>
        <v>0</v>
      </c>
      <c r="K14" s="21">
        <f>SUM(E$3:E13)+H14</f>
        <v>0</v>
      </c>
      <c r="L14" s="21">
        <f>SUM(F$3:F13)+I14</f>
        <v>0</v>
      </c>
      <c r="M14" s="21">
        <f>SUM(G$3:G13)+J14</f>
        <v>0</v>
      </c>
      <c r="N14" s="21"/>
      <c r="O14" s="21"/>
      <c r="P14" s="21"/>
      <c r="Q14" s="19">
        <f t="shared" si="2"/>
        <v>0</v>
      </c>
      <c r="R14" s="19">
        <f t="shared" si="1"/>
        <v>0</v>
      </c>
      <c r="S14" s="19">
        <f t="shared" si="1"/>
        <v>0</v>
      </c>
      <c r="T14" s="19">
        <f t="shared" si="3"/>
        <v>0</v>
      </c>
      <c r="U14" s="19">
        <f t="shared" si="4"/>
        <v>0</v>
      </c>
      <c r="V14" s="19">
        <f t="shared" si="5"/>
        <v>0</v>
      </c>
    </row>
    <row r="15" spans="1:26" x14ac:dyDescent="0.25">
      <c r="A15" s="26">
        <f>Wellpath!E15</f>
        <v>1200</v>
      </c>
      <c r="B15" s="22">
        <v>0</v>
      </c>
      <c r="C15" s="22">
        <v>0</v>
      </c>
      <c r="D15" s="22">
        <f t="shared" si="0"/>
        <v>3.9314164891663715E-5</v>
      </c>
      <c r="E15" s="20">
        <f>Model!$W$26*((drdp!B15+drdp!K15)*'DBH-U'!$B15+(drdp!E15+drdp!N15)*'DBH-U'!$C15+(drdp!H15+drdp!Q15)*'DBH-U'!$D15)</f>
        <v>0</v>
      </c>
      <c r="F15" s="20">
        <f>Model!$W$26*((drdp!C15+drdp!L15)*'DBH-U'!$B15+(drdp!F15+drdp!O15)*'DBH-U'!$C15+(drdp!I15+drdp!R15)*'DBH-U'!$D15)</f>
        <v>0</v>
      </c>
      <c r="G15" s="20">
        <f>Model!$W$26*((drdp!D15+drdp!M15)*'DBH-U'!$B15+(drdp!G15+drdp!P15)*'DBH-U'!$C15+(drdp!J15+drdp!S15)*'DBH-U'!$D15)</f>
        <v>0</v>
      </c>
      <c r="H15" s="18">
        <f>Model!$W$26*((drdp!B15)*'DBH-U'!$B15+(drdp!E15)*'DBH-U'!$C15+(drdp!H15)*'DBH-U'!$D15)</f>
        <v>0</v>
      </c>
      <c r="I15" s="18">
        <f>Model!$W$26*((drdp!C15)*'DBH-U'!$B15+(drdp!F15)*'DBH-U'!$C15+(drdp!I15)*'DBH-U'!$D15)</f>
        <v>0</v>
      </c>
      <c r="J15" s="18">
        <f>Model!$W$26*((drdp!D15)*'DBH-U'!$B15+(drdp!G15)*'DBH-U'!$C15+(drdp!J15)*'DBH-U'!$D15)</f>
        <v>0</v>
      </c>
      <c r="K15" s="21">
        <f>SUM(E$3:E14)+H15</f>
        <v>0</v>
      </c>
      <c r="L15" s="21">
        <f>SUM(F$3:F14)+I15</f>
        <v>0</v>
      </c>
      <c r="M15" s="21">
        <f>SUM(G$3:G14)+J15</f>
        <v>0</v>
      </c>
      <c r="N15" s="21"/>
      <c r="O15" s="21"/>
      <c r="P15" s="21"/>
      <c r="Q15" s="19">
        <f t="shared" si="2"/>
        <v>0</v>
      </c>
      <c r="R15" s="19">
        <f t="shared" si="1"/>
        <v>0</v>
      </c>
      <c r="S15" s="19">
        <f t="shared" si="1"/>
        <v>0</v>
      </c>
      <c r="T15" s="19">
        <f t="shared" si="3"/>
        <v>0</v>
      </c>
      <c r="U15" s="19">
        <f t="shared" si="4"/>
        <v>0</v>
      </c>
      <c r="V15" s="19">
        <f t="shared" si="5"/>
        <v>0</v>
      </c>
    </row>
    <row r="16" spans="1:26" x14ac:dyDescent="0.25">
      <c r="A16" s="26">
        <f>Wellpath!E16</f>
        <v>1300</v>
      </c>
      <c r="B16" s="22">
        <v>0</v>
      </c>
      <c r="C16" s="22">
        <v>0</v>
      </c>
      <c r="D16" s="22">
        <f t="shared" si="0"/>
        <v>3.9314164891663715E-5</v>
      </c>
      <c r="E16" s="20">
        <f>Model!$W$26*((drdp!B16+drdp!K16)*'DBH-U'!$B16+(drdp!E16+drdp!N16)*'DBH-U'!$C16+(drdp!H16+drdp!Q16)*'DBH-U'!$D16)</f>
        <v>0</v>
      </c>
      <c r="F16" s="20">
        <f>Model!$W$26*((drdp!C16+drdp!L16)*'DBH-U'!$B16+(drdp!F16+drdp!O16)*'DBH-U'!$C16+(drdp!I16+drdp!R16)*'DBH-U'!$D16)</f>
        <v>0</v>
      </c>
      <c r="G16" s="20">
        <f>Model!$W$26*((drdp!D16+drdp!M16)*'DBH-U'!$B16+(drdp!G16+drdp!P16)*'DBH-U'!$C16+(drdp!J16+drdp!S16)*'DBH-U'!$D16)</f>
        <v>0</v>
      </c>
      <c r="H16" s="18">
        <f>Model!$W$26*((drdp!B16)*'DBH-U'!$B16+(drdp!E16)*'DBH-U'!$C16+(drdp!H16)*'DBH-U'!$D16)</f>
        <v>0</v>
      </c>
      <c r="I16" s="18">
        <f>Model!$W$26*((drdp!C16)*'DBH-U'!$B16+(drdp!F16)*'DBH-U'!$C16+(drdp!I16)*'DBH-U'!$D16)</f>
        <v>0</v>
      </c>
      <c r="J16" s="18">
        <f>Model!$W$26*((drdp!D16)*'DBH-U'!$B16+(drdp!G16)*'DBH-U'!$C16+(drdp!J16)*'DBH-U'!$D16)</f>
        <v>0</v>
      </c>
      <c r="K16" s="21">
        <f>SUM(E$3:E15)+H16</f>
        <v>0</v>
      </c>
      <c r="L16" s="21">
        <f>SUM(F$3:F15)+I16</f>
        <v>0</v>
      </c>
      <c r="M16" s="21">
        <f>SUM(G$3:G15)+J16</f>
        <v>0</v>
      </c>
      <c r="N16" s="21"/>
      <c r="O16" s="21"/>
      <c r="P16" s="21"/>
      <c r="Q16" s="19">
        <f t="shared" si="2"/>
        <v>0</v>
      </c>
      <c r="R16" s="19">
        <f t="shared" si="1"/>
        <v>0</v>
      </c>
      <c r="S16" s="19">
        <f t="shared" si="1"/>
        <v>0</v>
      </c>
      <c r="T16" s="19">
        <f t="shared" si="3"/>
        <v>0</v>
      </c>
      <c r="U16" s="19">
        <f t="shared" si="4"/>
        <v>0</v>
      </c>
      <c r="V16" s="19">
        <f t="shared" si="5"/>
        <v>0</v>
      </c>
    </row>
    <row r="17" spans="1:22" x14ac:dyDescent="0.25">
      <c r="A17" s="26">
        <f>Wellpath!E17</f>
        <v>1400</v>
      </c>
      <c r="B17" s="22">
        <v>0</v>
      </c>
      <c r="C17" s="22">
        <v>0</v>
      </c>
      <c r="D17" s="22">
        <f t="shared" si="0"/>
        <v>3.9314164891663715E-5</v>
      </c>
      <c r="E17" s="20">
        <f>Model!$W$26*((drdp!B17+drdp!K17)*'DBH-U'!$B17+(drdp!E17+drdp!N17)*'DBH-U'!$C17+(drdp!H17+drdp!Q17)*'DBH-U'!$D17)</f>
        <v>0</v>
      </c>
      <c r="F17" s="20">
        <f>Model!$W$26*((drdp!C17+drdp!L17)*'DBH-U'!$B17+(drdp!F17+drdp!O17)*'DBH-U'!$C17+(drdp!I17+drdp!R17)*'DBH-U'!$D17)</f>
        <v>0</v>
      </c>
      <c r="G17" s="20">
        <f>Model!$W$26*((drdp!D17+drdp!M17)*'DBH-U'!$B17+(drdp!G17+drdp!P17)*'DBH-U'!$C17+(drdp!J17+drdp!S17)*'DBH-U'!$D17)</f>
        <v>0</v>
      </c>
      <c r="H17" s="18">
        <f>Model!$W$26*((drdp!B17)*'DBH-U'!$B17+(drdp!E17)*'DBH-U'!$C17+(drdp!H17)*'DBH-U'!$D17)</f>
        <v>0</v>
      </c>
      <c r="I17" s="18">
        <f>Model!$W$26*((drdp!C17)*'DBH-U'!$B17+(drdp!F17)*'DBH-U'!$C17+(drdp!I17)*'DBH-U'!$D17)</f>
        <v>0</v>
      </c>
      <c r="J17" s="18">
        <f>Model!$W$26*((drdp!D17)*'DBH-U'!$B17+(drdp!G17)*'DBH-U'!$C17+(drdp!J17)*'DBH-U'!$D17)</f>
        <v>0</v>
      </c>
      <c r="K17" s="21">
        <f>SUM(E$3:E16)+H17</f>
        <v>0</v>
      </c>
      <c r="L17" s="21">
        <f>SUM(F$3:F16)+I17</f>
        <v>0</v>
      </c>
      <c r="M17" s="21">
        <f>SUM(G$3:G16)+J17</f>
        <v>0</v>
      </c>
      <c r="N17" s="21"/>
      <c r="O17" s="21"/>
      <c r="P17" s="21"/>
      <c r="Q17" s="19">
        <f t="shared" si="2"/>
        <v>0</v>
      </c>
      <c r="R17" s="19">
        <f t="shared" si="1"/>
        <v>0</v>
      </c>
      <c r="S17" s="19">
        <f t="shared" si="1"/>
        <v>0</v>
      </c>
      <c r="T17" s="19">
        <f t="shared" si="3"/>
        <v>0</v>
      </c>
      <c r="U17" s="19">
        <f t="shared" si="4"/>
        <v>0</v>
      </c>
      <c r="V17" s="19">
        <f t="shared" si="5"/>
        <v>0</v>
      </c>
    </row>
    <row r="18" spans="1:22" x14ac:dyDescent="0.25">
      <c r="A18" s="26">
        <f>Wellpath!E18</f>
        <v>1500</v>
      </c>
      <c r="B18" s="22">
        <v>0</v>
      </c>
      <c r="C18" s="22">
        <v>0</v>
      </c>
      <c r="D18" s="22">
        <f t="shared" si="0"/>
        <v>3.9314164891663715E-5</v>
      </c>
      <c r="E18" s="20">
        <f>Model!$W$26*((drdp!B18+drdp!K18)*'DBH-U'!$B18+(drdp!E18+drdp!N18)*'DBH-U'!$C18+(drdp!H18+drdp!Q18)*'DBH-U'!$D18)</f>
        <v>0</v>
      </c>
      <c r="F18" s="20">
        <f>Model!$W$26*((drdp!C18+drdp!L18)*'DBH-U'!$B18+(drdp!F18+drdp!O18)*'DBH-U'!$C18+(drdp!I18+drdp!R18)*'DBH-U'!$D18)</f>
        <v>0</v>
      </c>
      <c r="G18" s="20">
        <f>Model!$W$26*((drdp!D18+drdp!M18)*'DBH-U'!$B18+(drdp!G18+drdp!P18)*'DBH-U'!$C18+(drdp!J18+drdp!S18)*'DBH-U'!$D18)</f>
        <v>0</v>
      </c>
      <c r="H18" s="18">
        <f>Model!$W$26*((drdp!B18)*'DBH-U'!$B18+(drdp!E18)*'DBH-U'!$C18+(drdp!H18)*'DBH-U'!$D18)</f>
        <v>0</v>
      </c>
      <c r="I18" s="18">
        <f>Model!$W$26*((drdp!C18)*'DBH-U'!$B18+(drdp!F18)*'DBH-U'!$C18+(drdp!I18)*'DBH-U'!$D18)</f>
        <v>0</v>
      </c>
      <c r="J18" s="18">
        <f>Model!$W$26*((drdp!D18)*'DBH-U'!$B18+(drdp!G18)*'DBH-U'!$C18+(drdp!J18)*'DBH-U'!$D18)</f>
        <v>0</v>
      </c>
      <c r="K18" s="21">
        <f>SUM(E$3:E17)+H18</f>
        <v>0</v>
      </c>
      <c r="L18" s="21">
        <f>SUM(F$3:F17)+I18</f>
        <v>0</v>
      </c>
      <c r="M18" s="21">
        <f>SUM(G$3:G17)+J18</f>
        <v>0</v>
      </c>
      <c r="N18" s="21"/>
      <c r="O18" s="21"/>
      <c r="P18" s="21"/>
      <c r="Q18" s="19">
        <f t="shared" si="2"/>
        <v>0</v>
      </c>
      <c r="R18" s="19">
        <f t="shared" si="1"/>
        <v>0</v>
      </c>
      <c r="S18" s="19">
        <f t="shared" si="1"/>
        <v>0</v>
      </c>
      <c r="T18" s="19">
        <f t="shared" si="3"/>
        <v>0</v>
      </c>
      <c r="U18" s="19">
        <f t="shared" si="4"/>
        <v>0</v>
      </c>
      <c r="V18" s="19">
        <f t="shared" si="5"/>
        <v>0</v>
      </c>
    </row>
    <row r="19" spans="1:22" x14ac:dyDescent="0.25">
      <c r="A19" s="26">
        <f>Wellpath!E19</f>
        <v>1600</v>
      </c>
      <c r="B19" s="22">
        <v>0</v>
      </c>
      <c r="C19" s="22">
        <v>0</v>
      </c>
      <c r="D19" s="22">
        <f t="shared" si="0"/>
        <v>3.9314164891663715E-5</v>
      </c>
      <c r="E19" s="20">
        <f>Model!$W$26*((drdp!B19+drdp!K19)*'DBH-U'!$B19+(drdp!E19+drdp!N19)*'DBH-U'!$C19+(drdp!H19+drdp!Q19)*'DBH-U'!$D19)</f>
        <v>0</v>
      </c>
      <c r="F19" s="20">
        <f>Model!$W$26*((drdp!C19+drdp!L19)*'DBH-U'!$B19+(drdp!F19+drdp!O19)*'DBH-U'!$C19+(drdp!I19+drdp!R19)*'DBH-U'!$D19)</f>
        <v>0</v>
      </c>
      <c r="G19" s="20">
        <f>Model!$W$26*((drdp!D19+drdp!M19)*'DBH-U'!$B19+(drdp!G19+drdp!P19)*'DBH-U'!$C19+(drdp!J19+drdp!S19)*'DBH-U'!$D19)</f>
        <v>0</v>
      </c>
      <c r="H19" s="18">
        <f>Model!$W$26*((drdp!B19)*'DBH-U'!$B19+(drdp!E19)*'DBH-U'!$C19+(drdp!H19)*'DBH-U'!$D19)</f>
        <v>0</v>
      </c>
      <c r="I19" s="18">
        <f>Model!$W$26*((drdp!C19)*'DBH-U'!$B19+(drdp!F19)*'DBH-U'!$C19+(drdp!I19)*'DBH-U'!$D19)</f>
        <v>0</v>
      </c>
      <c r="J19" s="18">
        <f>Model!$W$26*((drdp!D19)*'DBH-U'!$B19+(drdp!G19)*'DBH-U'!$C19+(drdp!J19)*'DBH-U'!$D19)</f>
        <v>0</v>
      </c>
      <c r="K19" s="21">
        <f>SUM(E$3:E18)+H19</f>
        <v>0</v>
      </c>
      <c r="L19" s="21">
        <f>SUM(F$3:F18)+I19</f>
        <v>0</v>
      </c>
      <c r="M19" s="21">
        <f>SUM(G$3:G18)+J19</f>
        <v>0</v>
      </c>
      <c r="N19" s="21"/>
      <c r="O19" s="21"/>
      <c r="P19" s="21"/>
      <c r="Q19" s="19">
        <f t="shared" si="2"/>
        <v>0</v>
      </c>
      <c r="R19" s="19">
        <f t="shared" si="2"/>
        <v>0</v>
      </c>
      <c r="S19" s="19">
        <f t="shared" si="2"/>
        <v>0</v>
      </c>
      <c r="T19" s="19">
        <f t="shared" si="3"/>
        <v>0</v>
      </c>
      <c r="U19" s="19">
        <f t="shared" si="4"/>
        <v>0</v>
      </c>
      <c r="V19" s="19">
        <f t="shared" si="5"/>
        <v>0</v>
      </c>
    </row>
    <row r="20" spans="1:22" x14ac:dyDescent="0.25">
      <c r="A20" s="26">
        <f>Wellpath!E20</f>
        <v>1700</v>
      </c>
      <c r="B20" s="22">
        <v>0</v>
      </c>
      <c r="C20" s="22">
        <v>0</v>
      </c>
      <c r="D20" s="22">
        <f t="shared" si="0"/>
        <v>3.9314164891663715E-5</v>
      </c>
      <c r="E20" s="20">
        <f>Model!$W$26*((drdp!B20+drdp!K20)*'DBH-U'!$B20+(drdp!E20+drdp!N20)*'DBH-U'!$C20+(drdp!H20+drdp!Q20)*'DBH-U'!$D20)</f>
        <v>0</v>
      </c>
      <c r="F20" s="20">
        <f>Model!$W$26*((drdp!C20+drdp!L20)*'DBH-U'!$B20+(drdp!F20+drdp!O20)*'DBH-U'!$C20+(drdp!I20+drdp!R20)*'DBH-U'!$D20)</f>
        <v>0</v>
      </c>
      <c r="G20" s="20">
        <f>Model!$W$26*((drdp!D20+drdp!M20)*'DBH-U'!$B20+(drdp!G20+drdp!P20)*'DBH-U'!$C20+(drdp!J20+drdp!S20)*'DBH-U'!$D20)</f>
        <v>0</v>
      </c>
      <c r="H20" s="18">
        <f>Model!$W$26*((drdp!B20)*'DBH-U'!$B20+(drdp!E20)*'DBH-U'!$C20+(drdp!H20)*'DBH-U'!$D20)</f>
        <v>0</v>
      </c>
      <c r="I20" s="18">
        <f>Model!$W$26*((drdp!C20)*'DBH-U'!$B20+(drdp!F20)*'DBH-U'!$C20+(drdp!I20)*'DBH-U'!$D20)</f>
        <v>0</v>
      </c>
      <c r="J20" s="18">
        <f>Model!$W$26*((drdp!D20)*'DBH-U'!$B20+(drdp!G20)*'DBH-U'!$C20+(drdp!J20)*'DBH-U'!$D20)</f>
        <v>0</v>
      </c>
      <c r="K20" s="21">
        <f>SUM(E$3:E19)+H20</f>
        <v>0</v>
      </c>
      <c r="L20" s="21">
        <f>SUM(F$3:F19)+I20</f>
        <v>0</v>
      </c>
      <c r="M20" s="21">
        <f>SUM(G$3:G19)+J20</f>
        <v>0</v>
      </c>
      <c r="N20" s="21"/>
      <c r="O20" s="21"/>
      <c r="P20" s="21"/>
      <c r="Q20" s="19">
        <f t="shared" si="2"/>
        <v>0</v>
      </c>
      <c r="R20" s="19">
        <f t="shared" si="2"/>
        <v>0</v>
      </c>
      <c r="S20" s="19">
        <f t="shared" si="2"/>
        <v>0</v>
      </c>
      <c r="T20" s="19">
        <f t="shared" si="3"/>
        <v>0</v>
      </c>
      <c r="U20" s="19">
        <f t="shared" si="4"/>
        <v>0</v>
      </c>
      <c r="V20" s="19">
        <f t="shared" si="5"/>
        <v>0</v>
      </c>
    </row>
    <row r="21" spans="1:22" x14ac:dyDescent="0.25">
      <c r="A21" s="26">
        <f>Wellpath!E21</f>
        <v>1800</v>
      </c>
      <c r="B21" s="22">
        <v>0</v>
      </c>
      <c r="C21" s="22">
        <v>0</v>
      </c>
      <c r="D21" s="22">
        <f t="shared" si="0"/>
        <v>3.9314164891663715E-5</v>
      </c>
      <c r="E21" s="20">
        <f>Model!$W$26*((drdp!B21+drdp!K21)*'DBH-U'!$B21+(drdp!E21+drdp!N21)*'DBH-U'!$C21+(drdp!H21+drdp!Q21)*'DBH-U'!$D21)</f>
        <v>0</v>
      </c>
      <c r="F21" s="20">
        <f>Model!$W$26*((drdp!C21+drdp!L21)*'DBH-U'!$B21+(drdp!F21+drdp!O21)*'DBH-U'!$C21+(drdp!I21+drdp!R21)*'DBH-U'!$D21)</f>
        <v>0</v>
      </c>
      <c r="G21" s="20">
        <f>Model!$W$26*((drdp!D21+drdp!M21)*'DBH-U'!$B21+(drdp!G21+drdp!P21)*'DBH-U'!$C21+(drdp!J21+drdp!S21)*'DBH-U'!$D21)</f>
        <v>0</v>
      </c>
      <c r="H21" s="18">
        <f>Model!$W$26*((drdp!B21)*'DBH-U'!$B21+(drdp!E21)*'DBH-U'!$C21+(drdp!H21)*'DBH-U'!$D21)</f>
        <v>0</v>
      </c>
      <c r="I21" s="18">
        <f>Model!$W$26*((drdp!C21)*'DBH-U'!$B21+(drdp!F21)*'DBH-U'!$C21+(drdp!I21)*'DBH-U'!$D21)</f>
        <v>0</v>
      </c>
      <c r="J21" s="18">
        <f>Model!$W$26*((drdp!D21)*'DBH-U'!$B21+(drdp!G21)*'DBH-U'!$C21+(drdp!J21)*'DBH-U'!$D21)</f>
        <v>0</v>
      </c>
      <c r="K21" s="21">
        <f>SUM(E$3:E20)+H21</f>
        <v>0</v>
      </c>
      <c r="L21" s="21">
        <f>SUM(F$3:F20)+I21</f>
        <v>0</v>
      </c>
      <c r="M21" s="21">
        <f>SUM(G$3:G20)+J21</f>
        <v>0</v>
      </c>
      <c r="N21" s="21"/>
      <c r="O21" s="21"/>
      <c r="P21" s="21"/>
      <c r="Q21" s="19">
        <f t="shared" si="2"/>
        <v>0</v>
      </c>
      <c r="R21" s="19">
        <f t="shared" si="2"/>
        <v>0</v>
      </c>
      <c r="S21" s="19">
        <f t="shared" si="2"/>
        <v>0</v>
      </c>
      <c r="T21" s="19">
        <f t="shared" si="3"/>
        <v>0</v>
      </c>
      <c r="U21" s="19">
        <f t="shared" si="4"/>
        <v>0</v>
      </c>
      <c r="V21" s="19">
        <f t="shared" si="5"/>
        <v>0</v>
      </c>
    </row>
    <row r="22" spans="1:22" x14ac:dyDescent="0.25">
      <c r="A22" s="26">
        <f>Wellpath!E22</f>
        <v>1900</v>
      </c>
      <c r="B22" s="22">
        <v>0</v>
      </c>
      <c r="C22" s="22">
        <v>0</v>
      </c>
      <c r="D22" s="22">
        <f t="shared" si="0"/>
        <v>3.9314164891663715E-5</v>
      </c>
      <c r="E22" s="20">
        <f>Model!$W$26*((drdp!B22+drdp!K22)*'DBH-U'!$B22+(drdp!E22+drdp!N22)*'DBH-U'!$C22+(drdp!H22+drdp!Q22)*'DBH-U'!$D22)</f>
        <v>0</v>
      </c>
      <c r="F22" s="20">
        <f>Model!$W$26*((drdp!C22+drdp!L22)*'DBH-U'!$B22+(drdp!F22+drdp!O22)*'DBH-U'!$C22+(drdp!I22+drdp!R22)*'DBH-U'!$D22)</f>
        <v>0</v>
      </c>
      <c r="G22" s="20">
        <f>Model!$W$26*((drdp!D22+drdp!M22)*'DBH-U'!$B22+(drdp!G22+drdp!P22)*'DBH-U'!$C22+(drdp!J22+drdp!S22)*'DBH-U'!$D22)</f>
        <v>0</v>
      </c>
      <c r="H22" s="18">
        <f>Model!$W$26*((drdp!B22)*'DBH-U'!$B22+(drdp!E22)*'DBH-U'!$C22+(drdp!H22)*'DBH-U'!$D22)</f>
        <v>0</v>
      </c>
      <c r="I22" s="18">
        <f>Model!$W$26*((drdp!C22)*'DBH-U'!$B22+(drdp!F22)*'DBH-U'!$C22+(drdp!I22)*'DBH-U'!$D22)</f>
        <v>0</v>
      </c>
      <c r="J22" s="18">
        <f>Model!$W$26*((drdp!D22)*'DBH-U'!$B22+(drdp!G22)*'DBH-U'!$C22+(drdp!J22)*'DBH-U'!$D22)</f>
        <v>0</v>
      </c>
      <c r="K22" s="21">
        <f>SUM(E$3:E21)+H22</f>
        <v>0</v>
      </c>
      <c r="L22" s="21">
        <f>SUM(F$3:F21)+I22</f>
        <v>0</v>
      </c>
      <c r="M22" s="21">
        <f>SUM(G$3:G21)+J22</f>
        <v>0</v>
      </c>
      <c r="N22" s="21"/>
      <c r="O22" s="21"/>
      <c r="P22" s="21"/>
      <c r="Q22" s="19">
        <f t="shared" si="2"/>
        <v>0</v>
      </c>
      <c r="R22" s="19">
        <f t="shared" si="2"/>
        <v>0</v>
      </c>
      <c r="S22" s="19">
        <f t="shared" si="2"/>
        <v>0</v>
      </c>
      <c r="T22" s="19">
        <f t="shared" si="3"/>
        <v>0</v>
      </c>
      <c r="U22" s="19">
        <f t="shared" si="4"/>
        <v>0</v>
      </c>
      <c r="V22" s="19">
        <f t="shared" si="5"/>
        <v>0</v>
      </c>
    </row>
    <row r="23" spans="1:22" x14ac:dyDescent="0.25">
      <c r="A23" s="26">
        <f>Wellpath!E23</f>
        <v>2000</v>
      </c>
      <c r="B23" s="22">
        <v>0</v>
      </c>
      <c r="C23" s="22">
        <v>0</v>
      </c>
      <c r="D23" s="22">
        <f t="shared" si="0"/>
        <v>3.9314164891663715E-5</v>
      </c>
      <c r="E23" s="20">
        <f>Model!$W$26*((drdp!B23+drdp!K23)*'DBH-U'!$B23+(drdp!E23+drdp!N23)*'DBH-U'!$C23+(drdp!H23+drdp!Q23)*'DBH-U'!$D23)</f>
        <v>0</v>
      </c>
      <c r="F23" s="20">
        <f>Model!$W$26*((drdp!C23+drdp!L23)*'DBH-U'!$B23+(drdp!F23+drdp!O23)*'DBH-U'!$C23+(drdp!I23+drdp!R23)*'DBH-U'!$D23)</f>
        <v>0</v>
      </c>
      <c r="G23" s="20">
        <f>Model!$W$26*((drdp!D23+drdp!M23)*'DBH-U'!$B23+(drdp!G23+drdp!P23)*'DBH-U'!$C23+(drdp!J23+drdp!S23)*'DBH-U'!$D23)</f>
        <v>0</v>
      </c>
      <c r="H23" s="18">
        <f>Model!$W$26*((drdp!B23)*'DBH-U'!$B23+(drdp!E23)*'DBH-U'!$C23+(drdp!H23)*'DBH-U'!$D23)</f>
        <v>0</v>
      </c>
      <c r="I23" s="18">
        <f>Model!$W$26*((drdp!C23)*'DBH-U'!$B23+(drdp!F23)*'DBH-U'!$C23+(drdp!I23)*'DBH-U'!$D23)</f>
        <v>0</v>
      </c>
      <c r="J23" s="18">
        <f>Model!$W$26*((drdp!D23)*'DBH-U'!$B23+(drdp!G23)*'DBH-U'!$C23+(drdp!J23)*'DBH-U'!$D23)</f>
        <v>0</v>
      </c>
      <c r="K23" s="21">
        <f>SUM(E$3:E22)+H23</f>
        <v>0</v>
      </c>
      <c r="L23" s="21">
        <f>SUM(F$3:F22)+I23</f>
        <v>0</v>
      </c>
      <c r="M23" s="21">
        <f>SUM(G$3:G22)+J23</f>
        <v>0</v>
      </c>
      <c r="N23" s="21"/>
      <c r="O23" s="21"/>
      <c r="P23" s="21"/>
      <c r="Q23" s="19">
        <f t="shared" si="2"/>
        <v>0</v>
      </c>
      <c r="R23" s="19">
        <f t="shared" si="2"/>
        <v>0</v>
      </c>
      <c r="S23" s="19">
        <f t="shared" si="2"/>
        <v>0</v>
      </c>
      <c r="T23" s="19">
        <f t="shared" si="3"/>
        <v>0</v>
      </c>
      <c r="U23" s="19">
        <f t="shared" si="4"/>
        <v>0</v>
      </c>
      <c r="V23" s="19">
        <f t="shared" si="5"/>
        <v>0</v>
      </c>
    </row>
    <row r="24" spans="1:22" x14ac:dyDescent="0.25">
      <c r="A24" s="26">
        <f>Wellpath!E24</f>
        <v>2100</v>
      </c>
      <c r="B24" s="22">
        <v>0</v>
      </c>
      <c r="C24" s="22">
        <v>0</v>
      </c>
      <c r="D24" s="22">
        <f t="shared" si="0"/>
        <v>3.9314164891663715E-5</v>
      </c>
      <c r="E24" s="20">
        <f>Model!$W$26*((drdp!B24+drdp!K24)*'DBH-U'!$B24+(drdp!E24+drdp!N24)*'DBH-U'!$C24+(drdp!H24+drdp!Q24)*'DBH-U'!$D24)</f>
        <v>-5.9861497250307927E-5</v>
      </c>
      <c r="F24" s="20">
        <f>Model!$W$26*((drdp!C24+drdp!L24)*'DBH-U'!$B24+(drdp!F24+drdp!O24)*'DBH-U'!$C24+(drdp!I24+drdp!R24)*'DBH-U'!$D24)</f>
        <v>1.7142089971543737E-3</v>
      </c>
      <c r="G24" s="20">
        <f>Model!$W$26*((drdp!D24+drdp!M24)*'DBH-U'!$B24+(drdp!G24+drdp!P24)*'DBH-U'!$C24+(drdp!J24+drdp!S24)*'DBH-U'!$D24)</f>
        <v>0</v>
      </c>
      <c r="H24" s="18">
        <f>Model!$W$26*((drdp!B24)*'DBH-U'!$B24+(drdp!E24)*'DBH-U'!$C24+(drdp!H24)*'DBH-U'!$D24)</f>
        <v>-2.9930748625153964E-5</v>
      </c>
      <c r="I24" s="18">
        <f>Model!$W$26*((drdp!C24)*'DBH-U'!$B24+(drdp!F24)*'DBH-U'!$C24+(drdp!I24)*'DBH-U'!$D24)</f>
        <v>8.5710449857718683E-4</v>
      </c>
      <c r="J24" s="18">
        <f>Model!$W$26*((drdp!D24)*'DBH-U'!$B24+(drdp!G24)*'DBH-U'!$C24+(drdp!J24)*'DBH-U'!$D24)</f>
        <v>0</v>
      </c>
      <c r="K24" s="21">
        <f>SUM(E$3:E23)+H24</f>
        <v>-2.9930748625153964E-5</v>
      </c>
      <c r="L24" s="21">
        <f>SUM(F$3:F23)+I24</f>
        <v>8.5710449857718683E-4</v>
      </c>
      <c r="M24" s="21">
        <f>SUM(G$3:G23)+J24</f>
        <v>0</v>
      </c>
      <c r="N24" s="21"/>
      <c r="O24" s="21"/>
      <c r="P24" s="21"/>
      <c r="Q24" s="19">
        <f t="shared" si="2"/>
        <v>8.9584971326215592E-10</v>
      </c>
      <c r="R24" s="19">
        <f t="shared" si="2"/>
        <v>7.3462812148125084E-7</v>
      </c>
      <c r="S24" s="19">
        <f t="shared" si="2"/>
        <v>0</v>
      </c>
      <c r="T24" s="19">
        <f t="shared" si="3"/>
        <v>-2.5653779292402412E-8</v>
      </c>
      <c r="U24" s="19">
        <f t="shared" si="4"/>
        <v>0</v>
      </c>
      <c r="V24" s="19">
        <f t="shared" si="5"/>
        <v>0</v>
      </c>
    </row>
    <row r="25" spans="1:22" x14ac:dyDescent="0.25">
      <c r="A25" s="26">
        <f>Wellpath!E25</f>
        <v>2200</v>
      </c>
      <c r="B25" s="22">
        <v>0</v>
      </c>
      <c r="C25" s="22">
        <v>0</v>
      </c>
      <c r="D25" s="22">
        <f t="shared" si="0"/>
        <v>3.9314164891663715E-5</v>
      </c>
      <c r="E25" s="20">
        <f>Model!$W$26*((drdp!B25+drdp!K25)*'DBH-U'!$B25+(drdp!E25+drdp!N25)*'DBH-U'!$C25+(drdp!H25+drdp!Q25)*'DBH-U'!$D25)</f>
        <v>-1.1965006248717313E-4</v>
      </c>
      <c r="F25" s="20">
        <f>Model!$W$26*((drdp!C25+drdp!L25)*'DBH-U'!$B25+(drdp!F25+drdp!O25)*'DBH-U'!$C25+(drdp!I25+drdp!R25)*'DBH-U'!$D25)</f>
        <v>3.4263294946993692E-3</v>
      </c>
      <c r="G25" s="20">
        <f>Model!$W$26*((drdp!D25+drdp!M25)*'DBH-U'!$B25+(drdp!G25+drdp!P25)*'DBH-U'!$C25+(drdp!J25+drdp!S25)*'DBH-U'!$D25)</f>
        <v>0</v>
      </c>
      <c r="H25" s="18">
        <f>Model!$W$26*((drdp!B25)*'DBH-U'!$B25+(drdp!E25)*'DBH-U'!$C25+(drdp!H25)*'DBH-U'!$D25)</f>
        <v>-5.9825031243586566E-5</v>
      </c>
      <c r="I25" s="18">
        <f>Model!$W$26*((drdp!C25)*'DBH-U'!$B25+(drdp!F25)*'DBH-U'!$C25+(drdp!I25)*'DBH-U'!$D25)</f>
        <v>1.7131647473496846E-3</v>
      </c>
      <c r="J25" s="18">
        <f>Model!$W$26*((drdp!D25)*'DBH-U'!$B25+(drdp!G25)*'DBH-U'!$C25+(drdp!J25)*'DBH-U'!$D25)</f>
        <v>0</v>
      </c>
      <c r="K25" s="21">
        <f>SUM(E$3:E24)+H25</f>
        <v>-1.1968652849389449E-4</v>
      </c>
      <c r="L25" s="21">
        <f>SUM(F$3:F24)+I25</f>
        <v>3.4273737445040583E-3</v>
      </c>
      <c r="M25" s="21">
        <f>SUM(G$3:G24)+J25</f>
        <v>0</v>
      </c>
      <c r="N25" s="21"/>
      <c r="O25" s="21"/>
      <c r="P25" s="21"/>
      <c r="Q25" s="19">
        <f t="shared" si="2"/>
        <v>1.4324865102919816E-8</v>
      </c>
      <c r="R25" s="19">
        <f t="shared" si="2"/>
        <v>1.174689078451577E-5</v>
      </c>
      <c r="S25" s="19">
        <f t="shared" si="2"/>
        <v>0</v>
      </c>
      <c r="T25" s="19">
        <f t="shared" si="3"/>
        <v>-4.1021046533081079E-7</v>
      </c>
      <c r="U25" s="19">
        <f t="shared" si="4"/>
        <v>0</v>
      </c>
      <c r="V25" s="19">
        <f t="shared" si="5"/>
        <v>0</v>
      </c>
    </row>
    <row r="26" spans="1:22" x14ac:dyDescent="0.25">
      <c r="A26" s="26">
        <f>Wellpath!E26</f>
        <v>2300</v>
      </c>
      <c r="B26" s="22">
        <v>0</v>
      </c>
      <c r="C26" s="22">
        <v>0</v>
      </c>
      <c r="D26" s="22">
        <f t="shared" si="0"/>
        <v>3.9314164891663715E-5</v>
      </c>
      <c r="E26" s="20">
        <f>Model!$W$26*((drdp!B26+drdp!K26)*'DBH-U'!$B26+(drdp!E26+drdp!N26)*'DBH-U'!$C26+(drdp!H26+drdp!Q26)*'DBH-U'!$D26)</f>
        <v>-1.7929285255357662E-4</v>
      </c>
      <c r="F26" s="20">
        <f>Model!$W$26*((drdp!C26+drdp!L26)*'DBH-U'!$B26+(drdp!F26+drdp!O26)*'DBH-U'!$C26+(drdp!I26+drdp!R26)*'DBH-U'!$D26)</f>
        <v>5.1342755375406619E-3</v>
      </c>
      <c r="G26" s="20">
        <f>Model!$W$26*((drdp!D26+drdp!M26)*'DBH-U'!$B26+(drdp!G26+drdp!P26)*'DBH-U'!$C26+(drdp!J26+drdp!S26)*'DBH-U'!$D26)</f>
        <v>0</v>
      </c>
      <c r="H26" s="18">
        <f>Model!$W$26*((drdp!B26)*'DBH-U'!$B26+(drdp!E26)*'DBH-U'!$C26+(drdp!H26)*'DBH-U'!$D26)</f>
        <v>-8.9646426276788474E-5</v>
      </c>
      <c r="I26" s="18">
        <f>Model!$W$26*((drdp!C26)*'DBH-U'!$B26+(drdp!F26)*'DBH-U'!$C26+(drdp!I26)*'DBH-U'!$D26)</f>
        <v>2.5671377687703357E-3</v>
      </c>
      <c r="J26" s="18">
        <f>Model!$W$26*((drdp!D26)*'DBH-U'!$B26+(drdp!G26)*'DBH-U'!$C26+(drdp!J26)*'DBH-U'!$D26)</f>
        <v>0</v>
      </c>
      <c r="K26" s="21">
        <f>SUM(E$3:E25)+H26</f>
        <v>-2.6915798601426954E-4</v>
      </c>
      <c r="L26" s="21">
        <f>SUM(F$3:F25)+I26</f>
        <v>7.707676260624078E-3</v>
      </c>
      <c r="M26" s="21">
        <f>SUM(G$3:G25)+J26</f>
        <v>0</v>
      </c>
      <c r="N26" s="21"/>
      <c r="O26" s="21"/>
      <c r="P26" s="21"/>
      <c r="Q26" s="19">
        <f t="shared" si="2"/>
        <v>7.2446021435257722E-8</v>
      </c>
      <c r="R26" s="19">
        <f t="shared" si="2"/>
        <v>5.9408273338587968E-5</v>
      </c>
      <c r="S26" s="19">
        <f t="shared" si="2"/>
        <v>0</v>
      </c>
      <c r="T26" s="19">
        <f t="shared" si="3"/>
        <v>-2.0745826191595731E-6</v>
      </c>
      <c r="U26" s="19">
        <f t="shared" si="4"/>
        <v>0</v>
      </c>
      <c r="V26" s="19">
        <f t="shared" si="5"/>
        <v>0</v>
      </c>
    </row>
    <row r="27" spans="1:22" x14ac:dyDescent="0.25">
      <c r="A27" s="26">
        <f>Wellpath!E27</f>
        <v>2400</v>
      </c>
      <c r="B27" s="22">
        <v>0</v>
      </c>
      <c r="C27" s="22">
        <v>0</v>
      </c>
      <c r="D27" s="22">
        <f t="shared" si="0"/>
        <v>3.9314164891663715E-5</v>
      </c>
      <c r="E27" s="20">
        <f>Model!$W$26*((drdp!B27+drdp!K27)*'DBH-U'!$B27+(drdp!E27+drdp!N27)*'DBH-U'!$C27+(drdp!H27+drdp!Q27)*'DBH-U'!$D27)</f>
        <v>-2.3871720189709052E-4</v>
      </c>
      <c r="F27" s="20">
        <f>Model!$W$26*((drdp!C27+drdp!L27)*'DBH-U'!$B27+(drdp!F27+drdp!O27)*'DBH-U'!$C27+(drdp!I27+drdp!R27)*'DBH-U'!$D27)</f>
        <v>6.835966256513986E-3</v>
      </c>
      <c r="G27" s="20">
        <f>Model!$W$26*((drdp!D27+drdp!M27)*'DBH-U'!$B27+(drdp!G27+drdp!P27)*'DBH-U'!$C27+(drdp!J27+drdp!S27)*'DBH-U'!$D27)</f>
        <v>0</v>
      </c>
      <c r="H27" s="18">
        <f>Model!$W$26*((drdp!B27)*'DBH-U'!$B27+(drdp!E27)*'DBH-U'!$C27+(drdp!H27)*'DBH-U'!$D27)</f>
        <v>-1.1935860094854503E-4</v>
      </c>
      <c r="I27" s="18">
        <f>Model!$W$26*((drdp!C27)*'DBH-U'!$B27+(drdp!F27)*'DBH-U'!$C27+(drdp!I27)*'DBH-U'!$D27)</f>
        <v>3.4179831282569869E-3</v>
      </c>
      <c r="J27" s="18">
        <f>Model!$W$26*((drdp!D27)*'DBH-U'!$B27+(drdp!G27)*'DBH-U'!$C27+(drdp!J27)*'DBH-U'!$D27)</f>
        <v>0</v>
      </c>
      <c r="K27" s="21">
        <f>SUM(E$3:E26)+H27</f>
        <v>-4.781630132396027E-4</v>
      </c>
      <c r="L27" s="21">
        <f>SUM(F$3:F26)+I27</f>
        <v>1.3692797157651392E-2</v>
      </c>
      <c r="M27" s="21">
        <f>SUM(G$3:G26)+J27</f>
        <v>0</v>
      </c>
      <c r="N27" s="21"/>
      <c r="O27" s="21"/>
      <c r="P27" s="21"/>
      <c r="Q27" s="19">
        <f t="shared" si="2"/>
        <v>2.2863986723037648E-7</v>
      </c>
      <c r="R27" s="19">
        <f t="shared" si="2"/>
        <v>1.8749269400058602E-4</v>
      </c>
      <c r="S27" s="19">
        <f t="shared" si="2"/>
        <v>0</v>
      </c>
      <c r="T27" s="19">
        <f t="shared" si="3"/>
        <v>-6.5473891485812562E-6</v>
      </c>
      <c r="U27" s="19">
        <f t="shared" si="4"/>
        <v>0</v>
      </c>
      <c r="V27" s="19">
        <f t="shared" si="5"/>
        <v>0</v>
      </c>
    </row>
    <row r="28" spans="1:22" x14ac:dyDescent="0.25">
      <c r="A28" s="26">
        <f>Wellpath!E28</f>
        <v>2500</v>
      </c>
      <c r="B28" s="22">
        <v>0</v>
      </c>
      <c r="C28" s="22">
        <v>0</v>
      </c>
      <c r="D28" s="22">
        <f t="shared" si="0"/>
        <v>3.9314164891663715E-5</v>
      </c>
      <c r="E28" s="20">
        <f>Model!$W$26*((drdp!B28+drdp!K28)*'DBH-U'!$B28+(drdp!E28+drdp!N28)*'DBH-U'!$C28+(drdp!H28+drdp!Q28)*'DBH-U'!$D28)</f>
        <v>-2.9785071110165944E-4</v>
      </c>
      <c r="F28" s="20">
        <f>Model!$W$26*((drdp!C28+drdp!L28)*'DBH-U'!$B28+(drdp!F28+drdp!O28)*'DBH-U'!$C28+(drdp!I28+drdp!R28)*'DBH-U'!$D28)</f>
        <v>8.529328403603641E-3</v>
      </c>
      <c r="G28" s="20">
        <f>Model!$W$26*((drdp!D28+drdp!M28)*'DBH-U'!$B28+(drdp!G28+drdp!P28)*'DBH-U'!$C28+(drdp!J28+drdp!S28)*'DBH-U'!$D28)</f>
        <v>0</v>
      </c>
      <c r="H28" s="18">
        <f>Model!$W$26*((drdp!B28)*'DBH-U'!$B28+(drdp!E28)*'DBH-U'!$C28+(drdp!H28)*'DBH-U'!$D28)</f>
        <v>-1.4892535555082972E-4</v>
      </c>
      <c r="I28" s="18">
        <f>Model!$W$26*((drdp!C28)*'DBH-U'!$B28+(drdp!F28)*'DBH-U'!$C28+(drdp!I28)*'DBH-U'!$D28)</f>
        <v>4.2646642018018205E-3</v>
      </c>
      <c r="J28" s="18">
        <f>Model!$W$26*((drdp!D28)*'DBH-U'!$B28+(drdp!G28)*'DBH-U'!$C28+(drdp!J28)*'DBH-U'!$D28)</f>
        <v>0</v>
      </c>
      <c r="K28" s="21">
        <f>SUM(E$3:E27)+H28</f>
        <v>-7.4644696973897792E-4</v>
      </c>
      <c r="L28" s="21">
        <f>SUM(F$3:F27)+I28</f>
        <v>2.1375444487710209E-2</v>
      </c>
      <c r="M28" s="21">
        <f>SUM(G$3:G27)+J28</f>
        <v>0</v>
      </c>
      <c r="N28" s="21"/>
      <c r="O28" s="21"/>
      <c r="P28" s="21"/>
      <c r="Q28" s="19">
        <f t="shared" si="2"/>
        <v>5.5718307863250265E-7</v>
      </c>
      <c r="R28" s="19">
        <f t="shared" si="2"/>
        <v>4.5690962704718075E-4</v>
      </c>
      <c r="S28" s="19">
        <f t="shared" si="2"/>
        <v>0</v>
      </c>
      <c r="T28" s="19">
        <f t="shared" si="3"/>
        <v>-1.5955635764675025E-5</v>
      </c>
      <c r="U28" s="19">
        <f t="shared" si="4"/>
        <v>0</v>
      </c>
      <c r="V28" s="19">
        <f t="shared" si="5"/>
        <v>0</v>
      </c>
    </row>
    <row r="29" spans="1:22" x14ac:dyDescent="0.25">
      <c r="A29" s="26">
        <f>Wellpath!E29</f>
        <v>2600</v>
      </c>
      <c r="B29" s="22">
        <v>0</v>
      </c>
      <c r="C29" s="22">
        <v>0</v>
      </c>
      <c r="D29" s="22">
        <f t="shared" si="0"/>
        <v>3.9314164891663715E-5</v>
      </c>
      <c r="E29" s="20">
        <f>Model!$W$26*((drdp!B29+drdp!K29)*'DBH-U'!$B29+(drdp!E29+drdp!N29)*'DBH-U'!$C29+(drdp!H29+drdp!Q29)*'DBH-U'!$D29)</f>
        <v>-3.5662133509513545E-4</v>
      </c>
      <c r="F29" s="20">
        <f>Model!$W$26*((drdp!C29+drdp!L29)*'DBH-U'!$B29+(drdp!F29+drdp!O29)*'DBH-U'!$C29+(drdp!I29+drdp!R29)*'DBH-U'!$D29)</f>
        <v>1.0212298877875819E-2</v>
      </c>
      <c r="G29" s="20">
        <f>Model!$W$26*((drdp!D29+drdp!M29)*'DBH-U'!$B29+(drdp!G29+drdp!P29)*'DBH-U'!$C29+(drdp!J29+drdp!S29)*'DBH-U'!$D29)</f>
        <v>0</v>
      </c>
      <c r="H29" s="18">
        <f>Model!$W$26*((drdp!B29)*'DBH-U'!$B29+(drdp!E29)*'DBH-U'!$C29+(drdp!H29)*'DBH-U'!$D29)</f>
        <v>-1.7831066754756773E-4</v>
      </c>
      <c r="I29" s="18">
        <f>Model!$W$26*((drdp!C29)*'DBH-U'!$B29+(drdp!F29)*'DBH-U'!$C29+(drdp!I29)*'DBH-U'!$D29)</f>
        <v>5.1061494389379094E-3</v>
      </c>
      <c r="J29" s="18">
        <f>Model!$W$26*((drdp!D29)*'DBH-U'!$B29+(drdp!G29)*'DBH-U'!$C29+(drdp!J29)*'DBH-U'!$D29)</f>
        <v>0</v>
      </c>
      <c r="K29" s="21">
        <f>SUM(E$3:E28)+H29</f>
        <v>-1.0736829928373753E-3</v>
      </c>
      <c r="L29" s="21">
        <f>SUM(F$3:F28)+I29</f>
        <v>3.0746258128449944E-2</v>
      </c>
      <c r="M29" s="21">
        <f>SUM(G$3:G28)+J29</f>
        <v>0</v>
      </c>
      <c r="N29" s="21"/>
      <c r="O29" s="21"/>
      <c r="P29" s="21"/>
      <c r="Q29" s="19">
        <f t="shared" si="2"/>
        <v>1.1527951691082232E-6</v>
      </c>
      <c r="R29" s="19">
        <f t="shared" si="2"/>
        <v>9.4533238890127426E-4</v>
      </c>
      <c r="S29" s="19">
        <f t="shared" si="2"/>
        <v>0</v>
      </c>
      <c r="T29" s="19">
        <f t="shared" si="3"/>
        <v>-3.3011734445904612E-5</v>
      </c>
      <c r="U29" s="19">
        <f t="shared" si="4"/>
        <v>0</v>
      </c>
      <c r="V29" s="19">
        <f t="shared" si="5"/>
        <v>0</v>
      </c>
    </row>
    <row r="30" spans="1:22" x14ac:dyDescent="0.25">
      <c r="A30" s="26">
        <f>Wellpath!E30</f>
        <v>2700</v>
      </c>
      <c r="B30" s="22">
        <v>0</v>
      </c>
      <c r="C30" s="22">
        <v>0</v>
      </c>
      <c r="D30" s="22">
        <f t="shared" si="0"/>
        <v>3.9314164891663715E-5</v>
      </c>
      <c r="E30" s="20">
        <f>Model!$W$26*((drdp!B30+drdp!K30)*'DBH-U'!$B30+(drdp!E30+drdp!N30)*'DBH-U'!$C30+(drdp!H30+drdp!Q30)*'DBH-U'!$D30)</f>
        <v>-4.1495747092510336E-4</v>
      </c>
      <c r="F30" s="20">
        <f>Model!$W$26*((drdp!C30+drdp!L30)*'DBH-U'!$B30+(drdp!F30+drdp!O30)*'DBH-U'!$C30+(drdp!I30+drdp!R30)*'DBH-U'!$D30)</f>
        <v>1.188282723904935E-2</v>
      </c>
      <c r="G30" s="20">
        <f>Model!$W$26*((drdp!D30+drdp!M30)*'DBH-U'!$B30+(drdp!G30+drdp!P30)*'DBH-U'!$C30+(drdp!J30+drdp!S30)*'DBH-U'!$D30)</f>
        <v>0</v>
      </c>
      <c r="H30" s="18">
        <f>Model!$W$26*((drdp!B30)*'DBH-U'!$B30+(drdp!E30)*'DBH-U'!$C30+(drdp!H30)*'DBH-U'!$D30)</f>
        <v>-2.0747873546255168E-4</v>
      </c>
      <c r="I30" s="18">
        <f>Model!$W$26*((drdp!C30)*'DBH-U'!$B30+(drdp!F30)*'DBH-U'!$C30+(drdp!I30)*'DBH-U'!$D30)</f>
        <v>5.941413619524675E-3</v>
      </c>
      <c r="J30" s="18">
        <f>Model!$W$26*((drdp!D30)*'DBH-U'!$B30+(drdp!G30)*'DBH-U'!$C30+(drdp!J30)*'DBH-U'!$D30)</f>
        <v>0</v>
      </c>
      <c r="K30" s="21">
        <f>SUM(E$3:E29)+H30</f>
        <v>-1.4594723958474948E-3</v>
      </c>
      <c r="L30" s="21">
        <f>SUM(F$3:F29)+I30</f>
        <v>4.1793821186912522E-2</v>
      </c>
      <c r="M30" s="21">
        <f>SUM(G$3:G29)+J30</f>
        <v>0</v>
      </c>
      <c r="N30" s="21"/>
      <c r="O30" s="21"/>
      <c r="P30" s="21"/>
      <c r="Q30" s="19">
        <f t="shared" si="2"/>
        <v>2.1300596742408265E-6</v>
      </c>
      <c r="R30" s="19">
        <f t="shared" si="2"/>
        <v>1.746723489403618E-3</v>
      </c>
      <c r="S30" s="19">
        <f t="shared" si="2"/>
        <v>0</v>
      </c>
      <c r="T30" s="19">
        <f t="shared" si="3"/>
        <v>-6.0996928339285005E-5</v>
      </c>
      <c r="U30" s="19">
        <f t="shared" si="4"/>
        <v>0</v>
      </c>
      <c r="V30" s="19">
        <f t="shared" si="5"/>
        <v>0</v>
      </c>
    </row>
    <row r="31" spans="1:22" x14ac:dyDescent="0.25">
      <c r="A31" s="26">
        <f>Wellpath!E31</f>
        <v>2800</v>
      </c>
      <c r="B31" s="22">
        <v>0</v>
      </c>
      <c r="C31" s="22">
        <v>0</v>
      </c>
      <c r="D31" s="22">
        <f t="shared" si="0"/>
        <v>3.9314164891663715E-5</v>
      </c>
      <c r="E31" s="20">
        <f>Model!$W$26*((drdp!B31+drdp!K31)*'DBH-U'!$B31+(drdp!E31+drdp!N31)*'DBH-U'!$C31+(drdp!H31+drdp!Q31)*'DBH-U'!$D31)</f>
        <v>-4.7278804499604761E-4</v>
      </c>
      <c r="F31" s="20">
        <f>Model!$W$26*((drdp!C31+drdp!L31)*'DBH-U'!$B31+(drdp!F31+drdp!O31)*'DBH-U'!$C31+(drdp!I31+drdp!R31)*'DBH-U'!$D31)</f>
        <v>1.3538878205641319E-2</v>
      </c>
      <c r="G31" s="20">
        <f>Model!$W$26*((drdp!D31+drdp!M31)*'DBH-U'!$B31+(drdp!G31+drdp!P31)*'DBH-U'!$C31+(drdp!J31+drdp!S31)*'DBH-U'!$D31)</f>
        <v>0</v>
      </c>
      <c r="H31" s="18">
        <f>Model!$W$26*((drdp!B31)*'DBH-U'!$B31+(drdp!E31)*'DBH-U'!$C31+(drdp!H31)*'DBH-U'!$D31)</f>
        <v>-2.363940224980238E-4</v>
      </c>
      <c r="I31" s="18">
        <f>Model!$W$26*((drdp!C31)*'DBH-U'!$B31+(drdp!F31)*'DBH-U'!$C31+(drdp!I31)*'DBH-U'!$D31)</f>
        <v>6.7694391028206595E-3</v>
      </c>
      <c r="J31" s="18">
        <f>Model!$W$26*((drdp!D31)*'DBH-U'!$B31+(drdp!G31)*'DBH-U'!$C31+(drdp!J31)*'DBH-U'!$D31)</f>
        <v>0</v>
      </c>
      <c r="K31" s="21">
        <f>SUM(E$3:E30)+H31</f>
        <v>-1.9033451538080703E-3</v>
      </c>
      <c r="L31" s="21">
        <f>SUM(F$3:F30)+I31</f>
        <v>5.4504673909257853E-2</v>
      </c>
      <c r="M31" s="21">
        <f>SUM(G$3:G30)+J31</f>
        <v>0</v>
      </c>
      <c r="N31" s="21"/>
      <c r="O31" s="21"/>
      <c r="P31" s="21"/>
      <c r="Q31" s="19">
        <f t="shared" si="2"/>
        <v>3.6227227745246669E-6</v>
      </c>
      <c r="R31" s="19">
        <f t="shared" si="2"/>
        <v>2.9707594779545339E-3</v>
      </c>
      <c r="S31" s="19">
        <f t="shared" si="2"/>
        <v>0</v>
      </c>
      <c r="T31" s="19">
        <f t="shared" si="3"/>
        <v>-1.037412069450751E-4</v>
      </c>
      <c r="U31" s="19">
        <f t="shared" si="4"/>
        <v>0</v>
      </c>
      <c r="V31" s="19">
        <f t="shared" si="5"/>
        <v>0</v>
      </c>
    </row>
    <row r="32" spans="1:22" x14ac:dyDescent="0.25">
      <c r="A32" s="26">
        <f>Wellpath!E32</f>
        <v>2900</v>
      </c>
      <c r="B32" s="22">
        <v>0</v>
      </c>
      <c r="C32" s="22">
        <v>0</v>
      </c>
      <c r="D32" s="22">
        <f t="shared" si="0"/>
        <v>3.9314164891663715E-5</v>
      </c>
      <c r="E32" s="20">
        <f>Model!$W$26*((drdp!B32+drdp!K32)*'DBH-U'!$B32+(drdp!E32+drdp!N32)*'DBH-U'!$C32+(drdp!H32+drdp!Q32)*'DBH-U'!$D32)</f>
        <v>-5.3004259966157939E-4</v>
      </c>
      <c r="F32" s="20">
        <f>Model!$W$26*((drdp!C32+drdp!L32)*'DBH-U'!$B32+(drdp!F32+drdp!O32)*'DBH-U'!$C32+(drdp!I32+drdp!R32)*'DBH-U'!$D32)</f>
        <v>1.5178434134644026E-2</v>
      </c>
      <c r="G32" s="20">
        <f>Model!$W$26*((drdp!D32+drdp!M32)*'DBH-U'!$B32+(drdp!G32+drdp!P32)*'DBH-U'!$C32+(drdp!J32+drdp!S32)*'DBH-U'!$D32)</f>
        <v>0</v>
      </c>
      <c r="H32" s="18">
        <f>Model!$W$26*((drdp!B32)*'DBH-U'!$B32+(drdp!E32)*'DBH-U'!$C32+(drdp!H32)*'DBH-U'!$D32)</f>
        <v>-2.6502129983078969E-4</v>
      </c>
      <c r="I32" s="18">
        <f>Model!$W$26*((drdp!C32)*'DBH-U'!$B32+(drdp!F32)*'DBH-U'!$C32+(drdp!I32)*'DBH-U'!$D32)</f>
        <v>7.5892170673220131E-3</v>
      </c>
      <c r="J32" s="18">
        <f>Model!$W$26*((drdp!D32)*'DBH-U'!$B32+(drdp!G32)*'DBH-U'!$C32+(drdp!J32)*'DBH-U'!$D32)</f>
        <v>0</v>
      </c>
      <c r="K32" s="21">
        <f>SUM(E$3:E31)+H32</f>
        <v>-2.404760476136884E-3</v>
      </c>
      <c r="L32" s="21">
        <f>SUM(F$3:F31)+I32</f>
        <v>6.8863330079400528E-2</v>
      </c>
      <c r="M32" s="21">
        <f>SUM(G$3:G31)+J32</f>
        <v>0</v>
      </c>
      <c r="N32" s="21"/>
      <c r="O32" s="21"/>
      <c r="P32" s="21"/>
      <c r="Q32" s="19">
        <f t="shared" si="2"/>
        <v>5.7828729475900927E-6</v>
      </c>
      <c r="R32" s="19">
        <f t="shared" si="2"/>
        <v>4.7421582296244694E-3</v>
      </c>
      <c r="S32" s="19">
        <f t="shared" si="2"/>
        <v>0</v>
      </c>
      <c r="T32" s="19">
        <f t="shared" si="3"/>
        <v>-1.6559981443011062E-4</v>
      </c>
      <c r="U32" s="19">
        <f t="shared" si="4"/>
        <v>0</v>
      </c>
      <c r="V32" s="19">
        <f t="shared" si="5"/>
        <v>0</v>
      </c>
    </row>
    <row r="33" spans="1:23" x14ac:dyDescent="0.25">
      <c r="A33" s="26">
        <f>Wellpath!E33</f>
        <v>3000</v>
      </c>
      <c r="B33" s="22">
        <v>0</v>
      </c>
      <c r="C33" s="22">
        <v>0</v>
      </c>
      <c r="D33" s="22">
        <f t="shared" si="0"/>
        <v>3.9314164891663715E-5</v>
      </c>
      <c r="E33" s="20">
        <f>Model!$W$26*((drdp!B33+drdp!K33)*'DBH-U'!$B33+(drdp!E33+drdp!N33)*'DBH-U'!$C33+(drdp!H33+drdp!Q33)*'DBH-U'!$D33)</f>
        <v>-5.8665137906622599E-4</v>
      </c>
      <c r="F33" s="20">
        <f>Model!$W$26*((drdp!C33+drdp!L33)*'DBH-U'!$B33+(drdp!F33+drdp!O33)*'DBH-U'!$C33+(drdp!I33+drdp!R33)*'DBH-U'!$D33)</f>
        <v>1.6799497479712183E-2</v>
      </c>
      <c r="G33" s="20">
        <f>Model!$W$26*((drdp!D33+drdp!M33)*'DBH-U'!$B33+(drdp!G33+drdp!P33)*'DBH-U'!$C33+(drdp!J33+drdp!S33)*'DBH-U'!$D33)</f>
        <v>0</v>
      </c>
      <c r="H33" s="18">
        <f>Model!$W$26*((drdp!B33)*'DBH-U'!$B33+(drdp!E33)*'DBH-U'!$C33+(drdp!H33)*'DBH-U'!$D33)</f>
        <v>-2.9332568953311354E-4</v>
      </c>
      <c r="I33" s="18">
        <f>Model!$W$26*((drdp!C33)*'DBH-U'!$B33+(drdp!F33)*'DBH-U'!$C33+(drdp!I33)*'DBH-U'!$D33)</f>
        <v>8.3997487398561072E-3</v>
      </c>
      <c r="J33" s="18">
        <f>Model!$W$26*((drdp!D33)*'DBH-U'!$B33+(drdp!G33)*'DBH-U'!$C33+(drdp!J33)*'DBH-U'!$D33)</f>
        <v>0</v>
      </c>
      <c r="K33" s="21">
        <f>SUM(E$3:E32)+H33</f>
        <v>-2.9631074655007868E-3</v>
      </c>
      <c r="L33" s="21">
        <f>SUM(F$3:F32)+I33</f>
        <v>8.4852295886578652E-2</v>
      </c>
      <c r="M33" s="21">
        <f>SUM(G$3:G32)+J33</f>
        <v>0</v>
      </c>
      <c r="N33" s="21"/>
      <c r="O33" s="21"/>
      <c r="P33" s="21"/>
      <c r="Q33" s="19">
        <f t="shared" si="2"/>
        <v>8.780005852106496E-6</v>
      </c>
      <c r="R33" s="19">
        <f t="shared" si="2"/>
        <v>7.1999121172234923E-3</v>
      </c>
      <c r="S33" s="19">
        <f t="shared" si="2"/>
        <v>0</v>
      </c>
      <c r="T33" s="19">
        <f t="shared" si="3"/>
        <v>-2.5142647140640291E-4</v>
      </c>
      <c r="U33" s="19">
        <f t="shared" si="4"/>
        <v>0</v>
      </c>
      <c r="V33" s="19">
        <f t="shared" si="5"/>
        <v>0</v>
      </c>
    </row>
    <row r="34" spans="1:23" x14ac:dyDescent="0.25">
      <c r="A34" s="26">
        <f>Wellpath!E34</f>
        <v>3100</v>
      </c>
      <c r="B34" s="22">
        <v>0</v>
      </c>
      <c r="C34" s="22">
        <v>0</v>
      </c>
      <c r="D34" s="22">
        <f t="shared" si="0"/>
        <v>3.9314164891663715E-5</v>
      </c>
      <c r="E34" s="20">
        <f>Model!$W$26*((drdp!B34+drdp!K34)*'DBH-U'!$B34+(drdp!E34+drdp!N34)*'DBH-U'!$C34+(drdp!H34+drdp!Q34)*'DBH-U'!$D34)</f>
        <v>-6.4254541413219892E-4</v>
      </c>
      <c r="F34" s="20">
        <f>Model!$W$26*((drdp!C34+drdp!L34)*'DBH-U'!$B34+(drdp!F34+drdp!O34)*'DBH-U'!$C34+(drdp!I34+drdp!R34)*'DBH-U'!$D34)</f>
        <v>1.8400093224865549E-2</v>
      </c>
      <c r="G34" s="20">
        <f>Model!$W$26*((drdp!D34+drdp!M34)*'DBH-U'!$B34+(drdp!G34+drdp!P34)*'DBH-U'!$C34+(drdp!J34+drdp!S34)*'DBH-U'!$D34)</f>
        <v>0</v>
      </c>
      <c r="H34" s="18">
        <f>Model!$W$26*((drdp!B34)*'DBH-U'!$B34+(drdp!E34)*'DBH-U'!$C34+(drdp!H34)*'DBH-U'!$D34)</f>
        <v>-3.2127270706609881E-4</v>
      </c>
      <c r="I34" s="18">
        <f>Model!$W$26*((drdp!C34)*'DBH-U'!$B34+(drdp!F34)*'DBH-U'!$C34+(drdp!I34)*'DBH-U'!$D34)</f>
        <v>9.2000466124327572E-3</v>
      </c>
      <c r="J34" s="18">
        <f>Model!$W$26*((drdp!D34)*'DBH-U'!$B34+(drdp!G34)*'DBH-U'!$C34+(drdp!J34)*'DBH-U'!$D34)</f>
        <v>0</v>
      </c>
      <c r="K34" s="21">
        <f>SUM(E$3:E33)+H34</f>
        <v>-3.5777058620999982E-3</v>
      </c>
      <c r="L34" s="21">
        <f>SUM(F$3:F33)+I34</f>
        <v>0.10245209123886749</v>
      </c>
      <c r="M34" s="21">
        <f>SUM(G$3:G33)+J34</f>
        <v>0</v>
      </c>
      <c r="N34" s="21"/>
      <c r="O34" s="21"/>
      <c r="P34" s="21"/>
      <c r="Q34" s="19">
        <f t="shared" si="2"/>
        <v>1.2799979235704692E-5</v>
      </c>
      <c r="R34" s="19">
        <f t="shared" si="2"/>
        <v>1.0496430999217229E-2</v>
      </c>
      <c r="S34" s="19">
        <f t="shared" si="2"/>
        <v>0</v>
      </c>
      <c r="T34" s="19">
        <f t="shared" si="3"/>
        <v>-3.665434474097001E-4</v>
      </c>
      <c r="U34" s="19">
        <f t="shared" si="4"/>
        <v>0</v>
      </c>
      <c r="V34" s="19">
        <f t="shared" si="5"/>
        <v>0</v>
      </c>
    </row>
    <row r="35" spans="1:23" x14ac:dyDescent="0.25">
      <c r="A35" s="26">
        <f>Wellpath!E35</f>
        <v>3200</v>
      </c>
      <c r="B35" s="22">
        <v>0</v>
      </c>
      <c r="C35" s="22">
        <v>0</v>
      </c>
      <c r="D35" s="22">
        <f t="shared" si="0"/>
        <v>3.9314164891663715E-5</v>
      </c>
      <c r="E35" s="20">
        <f>Model!$W$26*((drdp!B35+drdp!K35)*'DBH-U'!$B35+(drdp!E35+drdp!N35)*'DBH-U'!$C35+(drdp!H35+drdp!Q35)*'DBH-U'!$D35)</f>
        <v>-6.9765660658758642E-4</v>
      </c>
      <c r="F35" s="20">
        <f>Model!$W$26*((drdp!C35+drdp!L35)*'DBH-U'!$B35+(drdp!F35+drdp!O35)*'DBH-U'!$C35+(drdp!I35+drdp!R35)*'DBH-U'!$D35)</f>
        <v>1.9978271290741534E-2</v>
      </c>
      <c r="G35" s="20">
        <f>Model!$W$26*((drdp!D35+drdp!M35)*'DBH-U'!$B35+(drdp!G35+drdp!P35)*'DBH-U'!$C35+(drdp!J35+drdp!S35)*'DBH-U'!$D35)</f>
        <v>0</v>
      </c>
      <c r="H35" s="18">
        <f>Model!$W$26*((drdp!B35)*'DBH-U'!$B35+(drdp!E35)*'DBH-U'!$C35+(drdp!H35)*'DBH-U'!$D35)</f>
        <v>-3.4882830329379321E-4</v>
      </c>
      <c r="I35" s="18">
        <f>Model!$W$26*((drdp!C35)*'DBH-U'!$B35+(drdp!F35)*'DBH-U'!$C35+(drdp!I35)*'DBH-U'!$D35)</f>
        <v>9.9891356453707669E-3</v>
      </c>
      <c r="J35" s="18">
        <f>Model!$W$26*((drdp!D35)*'DBH-U'!$B35+(drdp!G35)*'DBH-U'!$C35+(drdp!J35)*'DBH-U'!$D35)</f>
        <v>0</v>
      </c>
      <c r="K35" s="21">
        <f>SUM(E$3:E34)+H35</f>
        <v>-4.2478068724598915E-3</v>
      </c>
      <c r="L35" s="21">
        <f>SUM(F$3:F34)+I35</f>
        <v>0.12164127349667105</v>
      </c>
      <c r="M35" s="21">
        <f>SUM(G$3:G34)+J35</f>
        <v>0</v>
      </c>
      <c r="N35" s="21"/>
      <c r="O35" s="21"/>
      <c r="P35" s="21"/>
      <c r="Q35" s="19">
        <f t="shared" si="2"/>
        <v>1.8043863225717486E-5</v>
      </c>
      <c r="R35" s="19">
        <f t="shared" si="2"/>
        <v>1.4796599417891926E-2</v>
      </c>
      <c r="S35" s="19">
        <f t="shared" si="2"/>
        <v>0</v>
      </c>
      <c r="T35" s="19">
        <f t="shared" si="3"/>
        <v>-5.1670863753393249E-4</v>
      </c>
      <c r="U35" s="19">
        <f t="shared" si="4"/>
        <v>0</v>
      </c>
      <c r="V35" s="19">
        <f t="shared" si="5"/>
        <v>0</v>
      </c>
    </row>
    <row r="36" spans="1:23" x14ac:dyDescent="0.25">
      <c r="A36" s="26">
        <f>Wellpath!E36</f>
        <v>3300</v>
      </c>
      <c r="B36" s="22">
        <v>0</v>
      </c>
      <c r="C36" s="22">
        <v>0</v>
      </c>
      <c r="D36" s="22">
        <f t="shared" si="0"/>
        <v>3.9314164891663715E-5</v>
      </c>
      <c r="E36" s="20">
        <f>Model!$W$26*((drdp!B36+drdp!K36)*'DBH-U'!$B36+(drdp!E36+drdp!N36)*'DBH-U'!$C36+(drdp!H36+drdp!Q36)*'DBH-U'!$D36)</f>
        <v>-7.5191781193360927E-4</v>
      </c>
      <c r="F36" s="20">
        <f>Model!$W$26*((drdp!C36+drdp!L36)*'DBH-U'!$B36+(drdp!F36+drdp!O36)*'DBH-U'!$C36+(drdp!I36+drdp!R36)*'DBH-U'!$D36)</f>
        <v>2.1532108910466533E-2</v>
      </c>
      <c r="G36" s="20">
        <f>Model!$W$26*((drdp!D36+drdp!M36)*'DBH-U'!$B36+(drdp!G36+drdp!P36)*'DBH-U'!$C36+(drdp!J36+drdp!S36)*'DBH-U'!$D36)</f>
        <v>0</v>
      </c>
      <c r="H36" s="18">
        <f>Model!$W$26*((drdp!B36)*'DBH-U'!$B36+(drdp!E36)*'DBH-U'!$C36+(drdp!H36)*'DBH-U'!$D36)</f>
        <v>-3.7595890596680388E-4</v>
      </c>
      <c r="I36" s="18">
        <f>Model!$W$26*((drdp!C36)*'DBH-U'!$B36+(drdp!F36)*'DBH-U'!$C36+(drdp!I36)*'DBH-U'!$D36)</f>
        <v>1.0766054455233246E-2</v>
      </c>
      <c r="J36" s="18">
        <f>Model!$W$26*((drdp!D36)*'DBH-U'!$B36+(drdp!G36)*'DBH-U'!$C36+(drdp!J36)*'DBH-U'!$D36)</f>
        <v>0</v>
      </c>
      <c r="K36" s="21">
        <f>SUM(E$3:E35)+H36</f>
        <v>-4.9725940817204892E-3</v>
      </c>
      <c r="L36" s="21">
        <f>SUM(F$3:F35)+I36</f>
        <v>0.14239646359727506</v>
      </c>
      <c r="M36" s="21">
        <f>SUM(G$3:G35)+J36</f>
        <v>0</v>
      </c>
      <c r="N36" s="21"/>
      <c r="O36" s="21"/>
      <c r="P36" s="21"/>
      <c r="Q36" s="19">
        <f t="shared" si="2"/>
        <v>2.4726691901561635E-5</v>
      </c>
      <c r="R36" s="19">
        <f t="shared" si="2"/>
        <v>2.0276752845010081E-2</v>
      </c>
      <c r="S36" s="19">
        <f t="shared" si="2"/>
        <v>0</v>
      </c>
      <c r="T36" s="19">
        <f t="shared" si="3"/>
        <v>-7.0807981214173702E-4</v>
      </c>
      <c r="U36" s="19">
        <f t="shared" si="4"/>
        <v>0</v>
      </c>
      <c r="V36" s="19">
        <f t="shared" si="5"/>
        <v>0</v>
      </c>
    </row>
    <row r="37" spans="1:23" x14ac:dyDescent="0.25">
      <c r="A37" s="26">
        <f>Wellpath!E37</f>
        <v>3400</v>
      </c>
      <c r="B37" s="22">
        <v>0</v>
      </c>
      <c r="C37" s="22">
        <v>0</v>
      </c>
      <c r="D37" s="22">
        <f t="shared" si="0"/>
        <v>3.9314164891663715E-5</v>
      </c>
      <c r="E37" s="20">
        <f>Model!$W$26*((drdp!B37+drdp!K37)*'DBH-U'!$B37+(drdp!E37+drdp!N37)*'DBH-U'!$C37+(drdp!H37+drdp!Q37)*'DBH-U'!$D37)</f>
        <v>-8.0526292124984643E-4</v>
      </c>
      <c r="F37" s="20">
        <f>Model!$W$26*((drdp!C37+drdp!L37)*'DBH-U'!$B37+(drdp!F37+drdp!O37)*'DBH-U'!$C37+(drdp!I37+drdp!R37)*'DBH-U'!$D37)</f>
        <v>2.305971297225113E-2</v>
      </c>
      <c r="G37" s="20">
        <f>Model!$W$26*((drdp!D37+drdp!M37)*'DBH-U'!$B37+(drdp!G37+drdp!P37)*'DBH-U'!$C37+(drdp!J37+drdp!S37)*'DBH-U'!$D37)</f>
        <v>0</v>
      </c>
      <c r="H37" s="18">
        <f>Model!$W$26*((drdp!B37)*'DBH-U'!$B37+(drdp!E37)*'DBH-U'!$C37+(drdp!H37)*'DBH-U'!$D37)</f>
        <v>-4.0263146062492544E-4</v>
      </c>
      <c r="I37" s="18">
        <f>Model!$W$26*((drdp!C37)*'DBH-U'!$B37+(drdp!F37)*'DBH-U'!$C37+(drdp!I37)*'DBH-U'!$D37)</f>
        <v>1.1529856486125629E-2</v>
      </c>
      <c r="J37" s="18">
        <f>Model!$W$26*((drdp!D37)*'DBH-U'!$B37+(drdp!G37)*'DBH-U'!$C37+(drdp!J37)*'DBH-U'!$D37)</f>
        <v>0</v>
      </c>
      <c r="K37" s="21">
        <f>SUM(E$3:E36)+H37</f>
        <v>-5.7511844483122201E-3</v>
      </c>
      <c r="L37" s="21">
        <f>SUM(F$3:F36)+I37</f>
        <v>0.16469237453863397</v>
      </c>
      <c r="M37" s="21">
        <f>SUM(G$3:G36)+J37</f>
        <v>0</v>
      </c>
      <c r="N37" s="21"/>
      <c r="O37" s="21"/>
      <c r="P37" s="21"/>
      <c r="Q37" s="19">
        <f t="shared" si="2"/>
        <v>3.3076122558508338E-5</v>
      </c>
      <c r="R37" s="19">
        <f t="shared" si="2"/>
        <v>2.712357823117369E-2</v>
      </c>
      <c r="S37" s="19">
        <f t="shared" si="2"/>
        <v>0</v>
      </c>
      <c r="T37" s="19">
        <f t="shared" si="3"/>
        <v>-9.4717622320220313E-4</v>
      </c>
      <c r="U37" s="19">
        <f t="shared" si="4"/>
        <v>0</v>
      </c>
      <c r="V37" s="19">
        <f t="shared" si="5"/>
        <v>0</v>
      </c>
    </row>
    <row r="38" spans="1:23" x14ac:dyDescent="0.25">
      <c r="A38" s="26">
        <f>Wellpath!E38</f>
        <v>3500</v>
      </c>
      <c r="B38" s="22">
        <v>0</v>
      </c>
      <c r="C38" s="22">
        <v>0</v>
      </c>
      <c r="D38" s="22">
        <f t="shared" si="0"/>
        <v>3.9314164891663715E-5</v>
      </c>
      <c r="E38" s="20">
        <f>Model!$W$26*((drdp!B38+drdp!K38)*'DBH-U'!$B38+(drdp!E38+drdp!N38)*'DBH-U'!$C38+(drdp!H38+drdp!Q38)*'DBH-U'!$D38)</f>
        <v>-8.5762694173778585E-4</v>
      </c>
      <c r="F38" s="20">
        <f>Model!$W$26*((drdp!C38+drdp!L38)*'DBH-U'!$B38+(drdp!F38+drdp!O38)*'DBH-U'!$C38+(drdp!I38+drdp!R38)*'DBH-U'!$D38)</f>
        <v>2.4559222325855536E-2</v>
      </c>
      <c r="G38" s="20">
        <f>Model!$W$26*((drdp!D38+drdp!M38)*'DBH-U'!$B38+(drdp!G38+drdp!P38)*'DBH-U'!$C38+(drdp!J38+drdp!S38)*'DBH-U'!$D38)</f>
        <v>0</v>
      </c>
      <c r="H38" s="18">
        <f>Model!$W$26*((drdp!B38)*'DBH-U'!$B38+(drdp!E38)*'DBH-U'!$C38+(drdp!H38)*'DBH-U'!$D38)</f>
        <v>-4.288134708688913E-4</v>
      </c>
      <c r="I38" s="18">
        <f>Model!$W$26*((drdp!C38)*'DBH-U'!$B38+(drdp!F38)*'DBH-U'!$C38+(drdp!I38)*'DBH-U'!$D38)</f>
        <v>1.2279611162927724E-2</v>
      </c>
      <c r="J38" s="18">
        <f>Model!$W$26*((drdp!D38)*'DBH-U'!$B38+(drdp!G38)*'DBH-U'!$C38+(drdp!J38)*'DBH-U'!$D38)</f>
        <v>0</v>
      </c>
      <c r="K38" s="21">
        <f>SUM(E$3:E37)+H38</f>
        <v>-6.5826293798060317E-3</v>
      </c>
      <c r="L38" s="21">
        <f>SUM(F$3:F37)+I38</f>
        <v>0.1885018421876872</v>
      </c>
      <c r="M38" s="21">
        <f>SUM(G$3:G37)+J38</f>
        <v>0</v>
      </c>
      <c r="N38" s="21"/>
      <c r="O38" s="21"/>
      <c r="P38" s="21"/>
      <c r="Q38" s="19">
        <f t="shared" si="2"/>
        <v>4.3331009551885544E-5</v>
      </c>
      <c r="R38" s="19">
        <f t="shared" si="2"/>
        <v>3.5532944508151733E-2</v>
      </c>
      <c r="S38" s="19">
        <f t="shared" si="2"/>
        <v>0</v>
      </c>
      <c r="T38" s="19">
        <f t="shared" si="3"/>
        <v>-1.2408377645322299E-3</v>
      </c>
      <c r="U38" s="19">
        <f t="shared" si="4"/>
        <v>0</v>
      </c>
      <c r="V38" s="19">
        <f t="shared" si="5"/>
        <v>0</v>
      </c>
    </row>
    <row r="39" spans="1:23" x14ac:dyDescent="0.25">
      <c r="A39" s="26">
        <f>Wellpath!E39</f>
        <v>3600</v>
      </c>
      <c r="B39" s="22">
        <v>0</v>
      </c>
      <c r="C39" s="22">
        <v>0</v>
      </c>
      <c r="D39" s="22">
        <f t="shared" si="0"/>
        <v>3.9314164891663715E-5</v>
      </c>
      <c r="E39" s="20">
        <f>Model!$W$26*((drdp!B39+drdp!K39)*'DBH-U'!$B39+(drdp!E39+drdp!N39)*'DBH-U'!$C39+(drdp!H39+drdp!Q39)*'DBH-U'!$D39)</f>
        <v>-9.0894607590452571E-4</v>
      </c>
      <c r="F39" s="20">
        <f>Model!$W$26*((drdp!C39+drdp!L39)*'DBH-U'!$B39+(drdp!F39+drdp!O39)*'DBH-U'!$C39+(drdp!I39+drdp!R39)*'DBH-U'!$D39)</f>
        <v>2.6028810050114235E-2</v>
      </c>
      <c r="G39" s="20">
        <f>Model!$W$26*((drdp!D39+drdp!M39)*'DBH-U'!$B39+(drdp!G39+drdp!P39)*'DBH-U'!$C39+(drdp!J39+drdp!S39)*'DBH-U'!$D39)</f>
        <v>0</v>
      </c>
      <c r="H39" s="18">
        <f>Model!$W$26*((drdp!B39)*'DBH-U'!$B39+(drdp!E39)*'DBH-U'!$C39+(drdp!H39)*'DBH-U'!$D39)</f>
        <v>-4.5447303795226286E-4</v>
      </c>
      <c r="I39" s="18">
        <f>Model!$W$26*((drdp!C39)*'DBH-U'!$B39+(drdp!F39)*'DBH-U'!$C39+(drdp!I39)*'DBH-U'!$D39)</f>
        <v>1.3014405025057118E-2</v>
      </c>
      <c r="J39" s="18">
        <f>Model!$W$26*((drdp!D39)*'DBH-U'!$B39+(drdp!G39)*'DBH-U'!$C39+(drdp!J39)*'DBH-U'!$D39)</f>
        <v>0</v>
      </c>
      <c r="K39" s="21">
        <f>SUM(E$3:E38)+H39</f>
        <v>-7.4659158886271901E-3</v>
      </c>
      <c r="L39" s="21">
        <f>SUM(F$3:F38)+I39</f>
        <v>0.21379585837567214</v>
      </c>
      <c r="M39" s="21">
        <f>SUM(G$3:G38)+J39</f>
        <v>0</v>
      </c>
      <c r="N39" s="21"/>
      <c r="O39" s="21"/>
      <c r="P39" s="21"/>
      <c r="Q39" s="19">
        <f t="shared" si="2"/>
        <v>5.5739900056055927E-5</v>
      </c>
      <c r="R39" s="19">
        <f t="shared" si="2"/>
        <v>4.5708669058590459E-2</v>
      </c>
      <c r="S39" s="19">
        <f t="shared" si="2"/>
        <v>0</v>
      </c>
      <c r="T39" s="19">
        <f t="shared" si="3"/>
        <v>-1.5961818959696191E-3</v>
      </c>
      <c r="U39" s="19">
        <f t="shared" si="4"/>
        <v>0</v>
      </c>
      <c r="V39" s="19">
        <f t="shared" si="5"/>
        <v>0</v>
      </c>
    </row>
    <row r="40" spans="1:23" x14ac:dyDescent="0.25">
      <c r="A40" s="26">
        <f>Wellpath!E40</f>
        <v>3700</v>
      </c>
      <c r="B40" s="22">
        <v>0</v>
      </c>
      <c r="C40" s="22">
        <v>0</v>
      </c>
      <c r="D40" s="22">
        <f t="shared" si="0"/>
        <v>3.9314164891663715E-5</v>
      </c>
      <c r="E40" s="20">
        <f>Model!$W$26*((drdp!B40+drdp!K40)*'DBH-U'!$B40+(drdp!E40+drdp!N40)*'DBH-U'!$C40+(drdp!H40+drdp!Q40)*'DBH-U'!$D40)</f>
        <v>-9.0894607590452571E-4</v>
      </c>
      <c r="F40" s="20">
        <f>Model!$W$26*((drdp!C40+drdp!L40)*'DBH-U'!$B40+(drdp!F40+drdp!O40)*'DBH-U'!$C40+(drdp!I40+drdp!R40)*'DBH-U'!$D40)</f>
        <v>2.6028810050114235E-2</v>
      </c>
      <c r="G40" s="20">
        <f>Model!$W$26*((drdp!D40+drdp!M40)*'DBH-U'!$B40+(drdp!G40+drdp!P40)*'DBH-U'!$C40+(drdp!J40+drdp!S40)*'DBH-U'!$D40)</f>
        <v>0</v>
      </c>
      <c r="H40" s="18">
        <f>Model!$W$26*((drdp!B40)*'DBH-U'!$B40+(drdp!E40)*'DBH-U'!$C40+(drdp!H40)*'DBH-U'!$D40)</f>
        <v>-4.5447303795226286E-4</v>
      </c>
      <c r="I40" s="18">
        <f>Model!$W$26*((drdp!C40)*'DBH-U'!$B40+(drdp!F40)*'DBH-U'!$C40+(drdp!I40)*'DBH-U'!$D40)</f>
        <v>1.3014405025057118E-2</v>
      </c>
      <c r="J40" s="18">
        <f>Model!$W$26*((drdp!D40)*'DBH-U'!$B40+(drdp!G40)*'DBH-U'!$C40+(drdp!J40)*'DBH-U'!$D40)</f>
        <v>0</v>
      </c>
      <c r="K40" s="21">
        <f>SUM(E$3:E39)+H40</f>
        <v>-8.3748619645317157E-3</v>
      </c>
      <c r="L40" s="21">
        <f>SUM(F$3:F39)+I40</f>
        <v>0.23982466842578637</v>
      </c>
      <c r="M40" s="21">
        <f>SUM(G$3:G39)+J40</f>
        <v>0</v>
      </c>
      <c r="N40" s="21"/>
      <c r="O40" s="21"/>
      <c r="P40" s="21"/>
      <c r="Q40" s="19">
        <f t="shared" si="2"/>
        <v>7.0138312924960031E-5</v>
      </c>
      <c r="R40" s="19">
        <f t="shared" si="2"/>
        <v>5.7515871585538371E-2</v>
      </c>
      <c r="S40" s="19">
        <f t="shared" si="2"/>
        <v>0</v>
      </c>
      <c r="T40" s="19">
        <f t="shared" si="3"/>
        <v>-2.0084984937555487E-3</v>
      </c>
      <c r="U40" s="19">
        <f t="shared" si="4"/>
        <v>0</v>
      </c>
      <c r="V40" s="19">
        <f t="shared" si="5"/>
        <v>0</v>
      </c>
    </row>
    <row r="41" spans="1:23" x14ac:dyDescent="0.25">
      <c r="A41" s="26">
        <f>Wellpath!E41</f>
        <v>3800</v>
      </c>
      <c r="B41" s="22">
        <v>0</v>
      </c>
      <c r="C41" s="22">
        <v>0</v>
      </c>
      <c r="D41" s="22">
        <f t="shared" si="0"/>
        <v>3.9314164891663715E-5</v>
      </c>
      <c r="E41" s="20">
        <f>Model!$W$26*((drdp!B41+drdp!K41)*'DBH-U'!$B41+(drdp!E41+drdp!N41)*'DBH-U'!$C41+(drdp!H41+drdp!Q41)*'DBH-U'!$D41)</f>
        <v>-9.0894607590452571E-4</v>
      </c>
      <c r="F41" s="20">
        <f>Model!$W$26*((drdp!C41+drdp!L41)*'DBH-U'!$B41+(drdp!F41+drdp!O41)*'DBH-U'!$C41+(drdp!I41+drdp!R41)*'DBH-U'!$D41)</f>
        <v>2.6028810050114235E-2</v>
      </c>
      <c r="G41" s="20">
        <f>Model!$W$26*((drdp!D41+drdp!M41)*'DBH-U'!$B41+(drdp!G41+drdp!P41)*'DBH-U'!$C41+(drdp!J41+drdp!S41)*'DBH-U'!$D41)</f>
        <v>0</v>
      </c>
      <c r="H41" s="18">
        <f>Model!$W$26*((drdp!B41)*'DBH-U'!$B41+(drdp!E41)*'DBH-U'!$C41+(drdp!H41)*'DBH-U'!$D41)</f>
        <v>-4.5447303795226286E-4</v>
      </c>
      <c r="I41" s="18">
        <f>Model!$W$26*((drdp!C41)*'DBH-U'!$B41+(drdp!F41)*'DBH-U'!$C41+(drdp!I41)*'DBH-U'!$D41)</f>
        <v>1.3014405025057118E-2</v>
      </c>
      <c r="J41" s="18">
        <f>Model!$W$26*((drdp!D41)*'DBH-U'!$B41+(drdp!G41)*'DBH-U'!$C41+(drdp!J41)*'DBH-U'!$D41)</f>
        <v>0</v>
      </c>
      <c r="K41" s="21">
        <f>SUM(E$3:E40)+H41</f>
        <v>-9.2838080404362422E-3</v>
      </c>
      <c r="L41" s="21">
        <f>SUM(F$3:F40)+I41</f>
        <v>0.26585347847590063</v>
      </c>
      <c r="M41" s="21">
        <f>SUM(G$3:G40)+J41</f>
        <v>0</v>
      </c>
      <c r="N41" s="21"/>
      <c r="O41" s="21"/>
      <c r="P41" s="21"/>
      <c r="Q41" s="19">
        <f t="shared" si="2"/>
        <v>8.6189091731668618E-5</v>
      </c>
      <c r="R41" s="19">
        <f t="shared" si="2"/>
        <v>7.0678072017736154E-2</v>
      </c>
      <c r="S41" s="19">
        <f t="shared" si="2"/>
        <v>0</v>
      </c>
      <c r="T41" s="19">
        <f t="shared" si="3"/>
        <v>-2.4681326610525097E-3</v>
      </c>
      <c r="U41" s="19">
        <f t="shared" si="4"/>
        <v>0</v>
      </c>
      <c r="V41" s="19">
        <f t="shared" si="5"/>
        <v>0</v>
      </c>
    </row>
    <row r="42" spans="1:23" x14ac:dyDescent="0.25">
      <c r="A42" s="26">
        <f>Wellpath!E42</f>
        <v>3900</v>
      </c>
      <c r="B42" s="22">
        <v>0</v>
      </c>
      <c r="C42" s="22">
        <v>0</v>
      </c>
      <c r="D42" s="22">
        <f t="shared" si="0"/>
        <v>3.9314164891663715E-5</v>
      </c>
      <c r="E42" s="20">
        <f>Model!$W$26*((drdp!B42+drdp!K42)*'DBH-U'!$B42+(drdp!E42+drdp!N42)*'DBH-U'!$C42+(drdp!H42+drdp!Q42)*'DBH-U'!$D42)</f>
        <v>-9.0894607590452571E-4</v>
      </c>
      <c r="F42" s="20">
        <f>Model!$W$26*((drdp!C42+drdp!L42)*'DBH-U'!$B42+(drdp!F42+drdp!O42)*'DBH-U'!$C42+(drdp!I42+drdp!R42)*'DBH-U'!$D42)</f>
        <v>2.6028810050114235E-2</v>
      </c>
      <c r="G42" s="20">
        <f>Model!$W$26*((drdp!D42+drdp!M42)*'DBH-U'!$B42+(drdp!G42+drdp!P42)*'DBH-U'!$C42+(drdp!J42+drdp!S42)*'DBH-U'!$D42)</f>
        <v>0</v>
      </c>
      <c r="H42" s="18">
        <f>Model!$W$26*((drdp!B42)*'DBH-U'!$B42+(drdp!E42)*'DBH-U'!$C42+(drdp!H42)*'DBH-U'!$D42)</f>
        <v>-4.5447303795226286E-4</v>
      </c>
      <c r="I42" s="18">
        <f>Model!$W$26*((drdp!C42)*'DBH-U'!$B42+(drdp!F42)*'DBH-U'!$C42+(drdp!I42)*'DBH-U'!$D42)</f>
        <v>1.3014405025057118E-2</v>
      </c>
      <c r="J42" s="18">
        <f>Model!$W$26*((drdp!D42)*'DBH-U'!$B42+(drdp!G42)*'DBH-U'!$C42+(drdp!J42)*'DBH-U'!$D42)</f>
        <v>0</v>
      </c>
      <c r="K42" s="21">
        <f>SUM(E$3:E41)+H42</f>
        <v>-1.0192754116340769E-2</v>
      </c>
      <c r="L42" s="21">
        <f>SUM(F$3:F41)+I42</f>
        <v>0.29188228852601489</v>
      </c>
      <c r="M42" s="21">
        <f>SUM(G$3:G41)+J42</f>
        <v>0</v>
      </c>
      <c r="N42" s="21"/>
      <c r="O42" s="21"/>
      <c r="P42" s="21"/>
      <c r="Q42" s="19">
        <f t="shared" si="2"/>
        <v>1.0389223647618168E-4</v>
      </c>
      <c r="R42" s="19">
        <f t="shared" si="2"/>
        <v>8.5195270355183803E-2</v>
      </c>
      <c r="S42" s="19">
        <f t="shared" si="2"/>
        <v>0</v>
      </c>
      <c r="T42" s="19">
        <f t="shared" si="3"/>
        <v>-2.9750843978605022E-3</v>
      </c>
      <c r="U42" s="19">
        <f t="shared" si="4"/>
        <v>0</v>
      </c>
      <c r="V42" s="19">
        <f t="shared" si="5"/>
        <v>0</v>
      </c>
    </row>
    <row r="43" spans="1:23" x14ac:dyDescent="0.25">
      <c r="A43" s="26">
        <f>Wellpath!E43</f>
        <v>4000</v>
      </c>
      <c r="B43" s="22">
        <v>0</v>
      </c>
      <c r="C43" s="22">
        <v>0</v>
      </c>
      <c r="D43" s="22">
        <f t="shared" si="0"/>
        <v>3.9314164891663715E-5</v>
      </c>
      <c r="E43" s="20">
        <f>Model!$W$26*((drdp!B43+drdp!K43)*'DBH-U'!$B43+(drdp!E43+drdp!N43)*'DBH-U'!$C43+(drdp!H43+drdp!Q43)*'DBH-U'!$D43)</f>
        <v>-9.0894607590452571E-4</v>
      </c>
      <c r="F43" s="20">
        <f>Model!$W$26*((drdp!C43+drdp!L43)*'DBH-U'!$B43+(drdp!F43+drdp!O43)*'DBH-U'!$C43+(drdp!I43+drdp!R43)*'DBH-U'!$D43)</f>
        <v>2.6028810050114235E-2</v>
      </c>
      <c r="G43" s="20">
        <f>Model!$W$26*((drdp!D43+drdp!M43)*'DBH-U'!$B43+(drdp!G43+drdp!P43)*'DBH-U'!$C43+(drdp!J43+drdp!S43)*'DBH-U'!$D43)</f>
        <v>0</v>
      </c>
      <c r="H43" s="18">
        <f>Model!$W$26*((drdp!B43)*'DBH-U'!$B43+(drdp!E43)*'DBH-U'!$C43+(drdp!H43)*'DBH-U'!$D43)</f>
        <v>-4.5447303795226286E-4</v>
      </c>
      <c r="I43" s="18">
        <f>Model!$W$26*((drdp!C43)*'DBH-U'!$B43+(drdp!F43)*'DBH-U'!$C43+(drdp!I43)*'DBH-U'!$D43)</f>
        <v>1.3014405025057118E-2</v>
      </c>
      <c r="J43" s="18">
        <f>Model!$W$26*((drdp!D43)*'DBH-U'!$B43+(drdp!G43)*'DBH-U'!$C43+(drdp!J43)*'DBH-U'!$D43)</f>
        <v>0</v>
      </c>
      <c r="K43" s="21">
        <f>SUM(E$3:E42)+H43</f>
        <v>-1.1101700192245295E-2</v>
      </c>
      <c r="L43" s="21">
        <f>SUM(F$3:F42)+I43</f>
        <v>0.31791109857612915</v>
      </c>
      <c r="M43" s="21">
        <f>SUM(G$3:G42)+J43</f>
        <v>0</v>
      </c>
      <c r="N43" s="21"/>
      <c r="O43" s="21"/>
      <c r="P43" s="21"/>
      <c r="Q43" s="19">
        <f t="shared" si="2"/>
        <v>1.2324774715849924E-4</v>
      </c>
      <c r="R43" s="19">
        <f t="shared" si="2"/>
        <v>0.10106746659788131</v>
      </c>
      <c r="S43" s="19">
        <f t="shared" si="2"/>
        <v>0</v>
      </c>
      <c r="T43" s="19">
        <f t="shared" si="3"/>
        <v>-3.5293537041795257E-3</v>
      </c>
      <c r="U43" s="19">
        <f t="shared" si="4"/>
        <v>0</v>
      </c>
      <c r="V43" s="19">
        <f t="shared" si="5"/>
        <v>0</v>
      </c>
      <c r="W43" s="10" t="s">
        <v>62</v>
      </c>
    </row>
    <row r="44" spans="1:23" s="36" customFormat="1" x14ac:dyDescent="0.25">
      <c r="A44" s="26">
        <f>Wellpath!E44</f>
        <v>4100</v>
      </c>
      <c r="B44" s="22">
        <v>0</v>
      </c>
      <c r="C44" s="22">
        <v>0</v>
      </c>
      <c r="D44" s="22">
        <f t="shared" si="0"/>
        <v>3.9314164891663715E-5</v>
      </c>
      <c r="E44" s="20">
        <f>Model!$W$26*((drdp!B44+drdp!K44)*'DBH-U'!$B44+(drdp!E44+drdp!N44)*'DBH-U'!$C44+(drdp!H44+drdp!Q44)*'DBH-U'!$D44)</f>
        <v>-9.0894607590452571E-4</v>
      </c>
      <c r="F44" s="20">
        <f>Model!$W$26*((drdp!C44+drdp!L44)*'DBH-U'!$B44+(drdp!F44+drdp!O44)*'DBH-U'!$C44+(drdp!I44+drdp!R44)*'DBH-U'!$D44)</f>
        <v>2.6028810050114235E-2</v>
      </c>
      <c r="G44" s="20">
        <f>Model!$W$26*((drdp!D44+drdp!M44)*'DBH-U'!$B44+(drdp!G44+drdp!P44)*'DBH-U'!$C44+(drdp!J44+drdp!S44)*'DBH-U'!$D44)</f>
        <v>0</v>
      </c>
      <c r="H44" s="32">
        <f>Model!$W$26*((drdp!B44)*'DBH-U'!$B44+(drdp!E44)*'DBH-U'!$C44+(drdp!H44)*'DBH-U'!$D44)</f>
        <v>-4.5447303795226286E-4</v>
      </c>
      <c r="I44" s="32">
        <f>Model!$W$26*((drdp!C44)*'DBH-U'!$B44+(drdp!F44)*'DBH-U'!$C44+(drdp!I44)*'DBH-U'!$D44)</f>
        <v>1.3014405025057118E-2</v>
      </c>
      <c r="J44" s="32">
        <f>Model!$W$26*((drdp!D44)*'DBH-U'!$B44+(drdp!G44)*'DBH-U'!$C44+(drdp!J44)*'DBH-U'!$D44)</f>
        <v>0</v>
      </c>
      <c r="K44" s="34">
        <f>SUM(E$3:E43)+H44</f>
        <v>-1.2010646268149822E-2</v>
      </c>
      <c r="L44" s="34">
        <f>SUM(F$3:F43)+I44</f>
        <v>0.34393990862624341</v>
      </c>
      <c r="M44" s="34">
        <f>SUM(G$3:G43)+J44</f>
        <v>0</v>
      </c>
      <c r="N44" s="34"/>
      <c r="O44" s="34"/>
      <c r="P44" s="34"/>
      <c r="Q44" s="35">
        <f t="shared" si="2"/>
        <v>1.4425562377862124E-4</v>
      </c>
      <c r="R44" s="35">
        <f t="shared" si="2"/>
        <v>0.11829466074582866</v>
      </c>
      <c r="S44" s="35">
        <f t="shared" si="2"/>
        <v>0</v>
      </c>
      <c r="T44" s="35">
        <f t="shared" si="3"/>
        <v>-4.1309405800095808E-3</v>
      </c>
      <c r="U44" s="35">
        <f t="shared" si="4"/>
        <v>0</v>
      </c>
      <c r="V44" s="35">
        <f t="shared" si="5"/>
        <v>0</v>
      </c>
    </row>
    <row r="45" spans="1:23" x14ac:dyDescent="0.25">
      <c r="A45" s="26">
        <f>Wellpath!E45</f>
        <v>4200</v>
      </c>
      <c r="B45" s="22">
        <v>0</v>
      </c>
      <c r="C45" s="22">
        <v>0</v>
      </c>
      <c r="D45" s="22">
        <f t="shared" si="0"/>
        <v>3.9314164891663715E-5</v>
      </c>
      <c r="E45" s="20">
        <f>Model!$W$26*((drdp!B45+drdp!K45)*'DBH-U'!$B45+(drdp!E45+drdp!N45)*'DBH-U'!$C45+(drdp!H45+drdp!Q45)*'DBH-U'!$D45)</f>
        <v>-9.0894607590452571E-4</v>
      </c>
      <c r="F45" s="20">
        <f>Model!$W$26*((drdp!C45+drdp!L45)*'DBH-U'!$B45+(drdp!F45+drdp!O45)*'DBH-U'!$C45+(drdp!I45+drdp!R45)*'DBH-U'!$D45)</f>
        <v>2.6028810050114235E-2</v>
      </c>
      <c r="G45" s="20">
        <f>Model!$W$26*((drdp!D45+drdp!M45)*'DBH-U'!$B45+(drdp!G45+drdp!P45)*'DBH-U'!$C45+(drdp!J45+drdp!S45)*'DBH-U'!$D45)</f>
        <v>0</v>
      </c>
      <c r="H45" s="18">
        <f>Model!$W$26*((drdp!B45)*'DBH-U'!$B45+(drdp!E45)*'DBH-U'!$C45+(drdp!H45)*'DBH-U'!$D45)</f>
        <v>-4.5447303795226286E-4</v>
      </c>
      <c r="I45" s="18">
        <f>Model!$W$26*((drdp!C45)*'DBH-U'!$B45+(drdp!F45)*'DBH-U'!$C45+(drdp!I45)*'DBH-U'!$D45)</f>
        <v>1.3014405025057118E-2</v>
      </c>
      <c r="J45" s="18">
        <f>Model!$W$26*((drdp!D45)*'DBH-U'!$B45+(drdp!G45)*'DBH-U'!$C45+(drdp!J45)*'DBH-U'!$D45)</f>
        <v>0</v>
      </c>
      <c r="K45" s="21">
        <f>SUM(E$3:E44)+H45</f>
        <v>-1.2919592344054348E-2</v>
      </c>
      <c r="L45" s="21">
        <f>SUM(F$3:F44)+I45</f>
        <v>0.36996871867635767</v>
      </c>
      <c r="M45" s="21">
        <f>SUM(G$3:G44)+J45</f>
        <v>0</v>
      </c>
      <c r="N45" s="21"/>
      <c r="O45" s="21"/>
      <c r="P45" s="21"/>
      <c r="Q45" s="19">
        <f t="shared" si="2"/>
        <v>1.6691586633654773E-4</v>
      </c>
      <c r="R45" s="19">
        <f t="shared" si="2"/>
        <v>0.13687685279902589</v>
      </c>
      <c r="S45" s="19">
        <f t="shared" si="2"/>
        <v>0</v>
      </c>
      <c r="T45" s="19">
        <f t="shared" si="3"/>
        <v>-4.7798450253506673E-3</v>
      </c>
      <c r="U45" s="19">
        <f t="shared" si="4"/>
        <v>0</v>
      </c>
      <c r="V45" s="19">
        <f t="shared" si="5"/>
        <v>0</v>
      </c>
    </row>
    <row r="46" spans="1:23" x14ac:dyDescent="0.25">
      <c r="A46" s="26">
        <f>Wellpath!E46</f>
        <v>4300</v>
      </c>
      <c r="B46" s="22">
        <v>0</v>
      </c>
      <c r="C46" s="22">
        <v>0</v>
      </c>
      <c r="D46" s="22">
        <f t="shared" si="0"/>
        <v>3.9314164891663715E-5</v>
      </c>
      <c r="E46" s="20">
        <f>Model!$W$26*((drdp!B46+drdp!K46)*'DBH-U'!$B46+(drdp!E46+drdp!N46)*'DBH-U'!$C46+(drdp!H46+drdp!Q46)*'DBH-U'!$D46)</f>
        <v>-9.0894607590452571E-4</v>
      </c>
      <c r="F46" s="20">
        <f>Model!$W$26*((drdp!C46+drdp!L46)*'DBH-U'!$B46+(drdp!F46+drdp!O46)*'DBH-U'!$C46+(drdp!I46+drdp!R46)*'DBH-U'!$D46)</f>
        <v>2.6028810050114235E-2</v>
      </c>
      <c r="G46" s="20">
        <f>Model!$W$26*((drdp!D46+drdp!M46)*'DBH-U'!$B46+(drdp!G46+drdp!P46)*'DBH-U'!$C46+(drdp!J46+drdp!S46)*'DBH-U'!$D46)</f>
        <v>0</v>
      </c>
      <c r="H46" s="18">
        <f>Model!$W$26*((drdp!B46)*'DBH-U'!$B46+(drdp!E46)*'DBH-U'!$C46+(drdp!H46)*'DBH-U'!$D46)</f>
        <v>-4.5447303795226286E-4</v>
      </c>
      <c r="I46" s="18">
        <f>Model!$W$26*((drdp!C46)*'DBH-U'!$B46+(drdp!F46)*'DBH-U'!$C46+(drdp!I46)*'DBH-U'!$D46)</f>
        <v>1.3014405025057118E-2</v>
      </c>
      <c r="J46" s="18">
        <f>Model!$W$26*((drdp!D46)*'DBH-U'!$B46+(drdp!G46)*'DBH-U'!$C46+(drdp!J46)*'DBH-U'!$D46)</f>
        <v>0</v>
      </c>
      <c r="K46" s="21">
        <f>SUM(E$3:E45)+H46</f>
        <v>-1.3828538419958875E-2</v>
      </c>
      <c r="L46" s="21">
        <f>SUM(F$3:F45)+I46</f>
        <v>0.39599752872647193</v>
      </c>
      <c r="M46" s="21">
        <f>SUM(G$3:G45)+J46</f>
        <v>0</v>
      </c>
      <c r="N46" s="21"/>
      <c r="O46" s="21"/>
      <c r="P46" s="21"/>
      <c r="Q46" s="19">
        <f t="shared" si="2"/>
        <v>1.9122847483227869E-4</v>
      </c>
      <c r="R46" s="19">
        <f t="shared" si="2"/>
        <v>0.15681404275747296</v>
      </c>
      <c r="S46" s="19">
        <f t="shared" si="2"/>
        <v>0</v>
      </c>
      <c r="T46" s="19">
        <f t="shared" si="3"/>
        <v>-5.4760670402027849E-3</v>
      </c>
      <c r="U46" s="19">
        <f t="shared" si="4"/>
        <v>0</v>
      </c>
      <c r="V46" s="19">
        <f t="shared" si="5"/>
        <v>0</v>
      </c>
    </row>
    <row r="47" spans="1:23" x14ac:dyDescent="0.25">
      <c r="A47" s="26">
        <f>Wellpath!E47</f>
        <v>4400</v>
      </c>
      <c r="B47" s="22">
        <v>0</v>
      </c>
      <c r="C47" s="22">
        <v>0</v>
      </c>
      <c r="D47" s="22">
        <f t="shared" si="0"/>
        <v>3.9314164891663715E-5</v>
      </c>
      <c r="E47" s="20">
        <f>Model!$W$26*((drdp!B47+drdp!K47)*'DBH-U'!$B47+(drdp!E47+drdp!N47)*'DBH-U'!$C47+(drdp!H47+drdp!Q47)*'DBH-U'!$D47)</f>
        <v>-9.0894607590452571E-4</v>
      </c>
      <c r="F47" s="20">
        <f>Model!$W$26*((drdp!C47+drdp!L47)*'DBH-U'!$B47+(drdp!F47+drdp!O47)*'DBH-U'!$C47+(drdp!I47+drdp!R47)*'DBH-U'!$D47)</f>
        <v>2.6028810050114235E-2</v>
      </c>
      <c r="G47" s="20">
        <f>Model!$W$26*((drdp!D47+drdp!M47)*'DBH-U'!$B47+(drdp!G47+drdp!P47)*'DBH-U'!$C47+(drdp!J47+drdp!S47)*'DBH-U'!$D47)</f>
        <v>0</v>
      </c>
      <c r="H47" s="18">
        <f>Model!$W$26*((drdp!B47)*'DBH-U'!$B47+(drdp!E47)*'DBH-U'!$C47+(drdp!H47)*'DBH-U'!$D47)</f>
        <v>-4.5447303795226286E-4</v>
      </c>
      <c r="I47" s="18">
        <f>Model!$W$26*((drdp!C47)*'DBH-U'!$B47+(drdp!F47)*'DBH-U'!$C47+(drdp!I47)*'DBH-U'!$D47)</f>
        <v>1.3014405025057118E-2</v>
      </c>
      <c r="J47" s="18">
        <f>Model!$W$26*((drdp!D47)*'DBH-U'!$B47+(drdp!G47)*'DBH-U'!$C47+(drdp!J47)*'DBH-U'!$D47)</f>
        <v>0</v>
      </c>
      <c r="K47" s="21">
        <f>SUM(E$3:E46)+H47</f>
        <v>-1.4737484495863401E-2</v>
      </c>
      <c r="L47" s="21">
        <f>SUM(F$3:F46)+I47</f>
        <v>0.42202633877658619</v>
      </c>
      <c r="M47" s="21">
        <f>SUM(G$3:G46)+J47</f>
        <v>0</v>
      </c>
      <c r="N47" s="21"/>
      <c r="O47" s="21"/>
      <c r="P47" s="21"/>
      <c r="Q47" s="19">
        <f t="shared" si="2"/>
        <v>2.1719344926581413E-4</v>
      </c>
      <c r="R47" s="19">
        <f t="shared" si="2"/>
        <v>0.1781062306211699</v>
      </c>
      <c r="S47" s="19">
        <f t="shared" si="2"/>
        <v>0</v>
      </c>
      <c r="T47" s="19">
        <f t="shared" si="3"/>
        <v>-6.2196066245659345E-3</v>
      </c>
      <c r="U47" s="19">
        <f t="shared" si="4"/>
        <v>0</v>
      </c>
      <c r="V47" s="19">
        <f t="shared" si="5"/>
        <v>0</v>
      </c>
    </row>
    <row r="48" spans="1:23" x14ac:dyDescent="0.25">
      <c r="A48" s="26">
        <f>Wellpath!E48</f>
        <v>4500</v>
      </c>
      <c r="B48" s="22">
        <v>0</v>
      </c>
      <c r="C48" s="22">
        <v>0</v>
      </c>
      <c r="D48" s="22">
        <f t="shared" si="0"/>
        <v>3.9314164891663715E-5</v>
      </c>
      <c r="E48" s="20">
        <f>Model!$W$26*((drdp!B48+drdp!K48)*'DBH-U'!$B48+(drdp!E48+drdp!N48)*'DBH-U'!$C48+(drdp!H48+drdp!Q48)*'DBH-U'!$D48)</f>
        <v>-9.0894607590452571E-4</v>
      </c>
      <c r="F48" s="20">
        <f>Model!$W$26*((drdp!C48+drdp!L48)*'DBH-U'!$B48+(drdp!F48+drdp!O48)*'DBH-U'!$C48+(drdp!I48+drdp!R48)*'DBH-U'!$D48)</f>
        <v>2.6028810050114235E-2</v>
      </c>
      <c r="G48" s="20">
        <f>Model!$W$26*((drdp!D48+drdp!M48)*'DBH-U'!$B48+(drdp!G48+drdp!P48)*'DBH-U'!$C48+(drdp!J48+drdp!S48)*'DBH-U'!$D48)</f>
        <v>0</v>
      </c>
      <c r="H48" s="18">
        <f>Model!$W$26*((drdp!B48)*'DBH-U'!$B48+(drdp!E48)*'DBH-U'!$C48+(drdp!H48)*'DBH-U'!$D48)</f>
        <v>-4.5447303795226286E-4</v>
      </c>
      <c r="I48" s="18">
        <f>Model!$W$26*((drdp!C48)*'DBH-U'!$B48+(drdp!F48)*'DBH-U'!$C48+(drdp!I48)*'DBH-U'!$D48)</f>
        <v>1.3014405025057118E-2</v>
      </c>
      <c r="J48" s="18">
        <f>Model!$W$26*((drdp!D48)*'DBH-U'!$B48+(drdp!G48)*'DBH-U'!$C48+(drdp!J48)*'DBH-U'!$D48)</f>
        <v>0</v>
      </c>
      <c r="K48" s="21">
        <f>SUM(E$3:E47)+H48</f>
        <v>-1.5646430571767928E-2</v>
      </c>
      <c r="L48" s="21">
        <f>SUM(F$3:F47)+I48</f>
        <v>0.44805514882670044</v>
      </c>
      <c r="M48" s="21">
        <f>SUM(G$3:G47)+J48</f>
        <v>0</v>
      </c>
      <c r="N48" s="21"/>
      <c r="O48" s="21"/>
      <c r="P48" s="21"/>
      <c r="Q48" s="19">
        <f t="shared" si="2"/>
        <v>2.4481078963715404E-4</v>
      </c>
      <c r="R48" s="19">
        <f t="shared" si="2"/>
        <v>0.20075341639011668</v>
      </c>
      <c r="S48" s="19">
        <f t="shared" si="2"/>
        <v>0</v>
      </c>
      <c r="T48" s="19">
        <f t="shared" si="3"/>
        <v>-7.0104637784401142E-3</v>
      </c>
      <c r="U48" s="19">
        <f t="shared" si="4"/>
        <v>0</v>
      </c>
      <c r="V48" s="19">
        <f t="shared" si="5"/>
        <v>0</v>
      </c>
    </row>
    <row r="49" spans="1:22" x14ac:dyDescent="0.25">
      <c r="A49" s="26">
        <f>Wellpath!E49</f>
        <v>4600</v>
      </c>
      <c r="B49" s="22">
        <v>0</v>
      </c>
      <c r="C49" s="22">
        <v>0</v>
      </c>
      <c r="D49" s="22">
        <f t="shared" si="0"/>
        <v>3.9314164891663715E-5</v>
      </c>
      <c r="E49" s="20">
        <f>Model!$W$26*((drdp!B49+drdp!K49)*'DBH-U'!$B49+(drdp!E49+drdp!N49)*'DBH-U'!$C49+(drdp!H49+drdp!Q49)*'DBH-U'!$D49)</f>
        <v>-9.0894607590452571E-4</v>
      </c>
      <c r="F49" s="20">
        <f>Model!$W$26*((drdp!C49+drdp!L49)*'DBH-U'!$B49+(drdp!F49+drdp!O49)*'DBH-U'!$C49+(drdp!I49+drdp!R49)*'DBH-U'!$D49)</f>
        <v>2.6028810050114235E-2</v>
      </c>
      <c r="G49" s="20">
        <f>Model!$W$26*((drdp!D49+drdp!M49)*'DBH-U'!$B49+(drdp!G49+drdp!P49)*'DBH-U'!$C49+(drdp!J49+drdp!S49)*'DBH-U'!$D49)</f>
        <v>0</v>
      </c>
      <c r="H49" s="18">
        <f>Model!$W$26*((drdp!B49)*'DBH-U'!$B49+(drdp!E49)*'DBH-U'!$C49+(drdp!H49)*'DBH-U'!$D49)</f>
        <v>-4.5447303795226286E-4</v>
      </c>
      <c r="I49" s="18">
        <f>Model!$W$26*((drdp!C49)*'DBH-U'!$B49+(drdp!F49)*'DBH-U'!$C49+(drdp!I49)*'DBH-U'!$D49)</f>
        <v>1.3014405025057118E-2</v>
      </c>
      <c r="J49" s="18">
        <f>Model!$W$26*((drdp!D49)*'DBH-U'!$B49+(drdp!G49)*'DBH-U'!$C49+(drdp!J49)*'DBH-U'!$D49)</f>
        <v>0</v>
      </c>
      <c r="K49" s="21">
        <f>SUM(E$3:E48)+H49</f>
        <v>-1.6555376647672454E-2</v>
      </c>
      <c r="L49" s="21">
        <f>SUM(F$3:F48)+I49</f>
        <v>0.4740839588768147</v>
      </c>
      <c r="M49" s="21">
        <f>SUM(G$3:G48)+J49</f>
        <v>0</v>
      </c>
      <c r="N49" s="21"/>
      <c r="O49" s="21"/>
      <c r="P49" s="21"/>
      <c r="Q49" s="19">
        <f t="shared" si="2"/>
        <v>2.7408049594629841E-4</v>
      </c>
      <c r="R49" s="19">
        <f t="shared" si="2"/>
        <v>0.22475560006431333</v>
      </c>
      <c r="S49" s="19">
        <f t="shared" si="2"/>
        <v>0</v>
      </c>
      <c r="T49" s="19">
        <f t="shared" si="3"/>
        <v>-7.8486385018253259E-3</v>
      </c>
      <c r="U49" s="19">
        <f t="shared" si="4"/>
        <v>0</v>
      </c>
      <c r="V49" s="19">
        <f t="shared" si="5"/>
        <v>0</v>
      </c>
    </row>
    <row r="50" spans="1:22" x14ac:dyDescent="0.25">
      <c r="A50" s="26">
        <f>Wellpath!E50</f>
        <v>4700</v>
      </c>
      <c r="B50" s="22">
        <v>0</v>
      </c>
      <c r="C50" s="22">
        <v>0</v>
      </c>
      <c r="D50" s="22">
        <f t="shared" si="0"/>
        <v>3.9314164891663715E-5</v>
      </c>
      <c r="E50" s="20">
        <f>Model!$W$26*((drdp!B50+drdp!K50)*'DBH-U'!$B50+(drdp!E50+drdp!N50)*'DBH-U'!$C50+(drdp!H50+drdp!Q50)*'DBH-U'!$D50)</f>
        <v>-9.0894607590452235E-4</v>
      </c>
      <c r="F50" s="20">
        <f>Model!$W$26*((drdp!C50+drdp!L50)*'DBH-U'!$B50+(drdp!F50+drdp!O50)*'DBH-U'!$C50+(drdp!I50+drdp!R50)*'DBH-U'!$D50)</f>
        <v>2.6028810050114135E-2</v>
      </c>
      <c r="G50" s="20">
        <f>Model!$W$26*((drdp!D50+drdp!M50)*'DBH-U'!$B50+(drdp!G50+drdp!P50)*'DBH-U'!$C50+(drdp!J50+drdp!S50)*'DBH-U'!$D50)</f>
        <v>0</v>
      </c>
      <c r="H50" s="18">
        <f>Model!$W$26*((drdp!B50)*'DBH-U'!$B50+(drdp!E50)*'DBH-U'!$C50+(drdp!H50)*'DBH-U'!$D50)</f>
        <v>-4.5447303795226286E-4</v>
      </c>
      <c r="I50" s="18">
        <f>Model!$W$26*((drdp!C50)*'DBH-U'!$B50+(drdp!F50)*'DBH-U'!$C50+(drdp!I50)*'DBH-U'!$D50)</f>
        <v>1.3014405025057118E-2</v>
      </c>
      <c r="J50" s="18">
        <f>Model!$W$26*((drdp!D50)*'DBH-U'!$B50+(drdp!G50)*'DBH-U'!$C50+(drdp!J50)*'DBH-U'!$D50)</f>
        <v>0</v>
      </c>
      <c r="K50" s="21">
        <f>SUM(E$3:E49)+H50</f>
        <v>-1.746432272357698E-2</v>
      </c>
      <c r="L50" s="21">
        <f>SUM(F$3:F49)+I50</f>
        <v>0.50011276892692891</v>
      </c>
      <c r="M50" s="21">
        <f>SUM(G$3:G49)+J50</f>
        <v>0</v>
      </c>
      <c r="N50" s="21"/>
      <c r="O50" s="21"/>
      <c r="P50" s="21"/>
      <c r="Q50" s="19">
        <f t="shared" si="2"/>
        <v>3.050025681932473E-4</v>
      </c>
      <c r="R50" s="19">
        <f t="shared" si="2"/>
        <v>0.25011278164375977</v>
      </c>
      <c r="S50" s="19">
        <f t="shared" si="2"/>
        <v>0</v>
      </c>
      <c r="T50" s="19">
        <f t="shared" si="3"/>
        <v>-8.7341307947215677E-3</v>
      </c>
      <c r="U50" s="19">
        <f t="shared" si="4"/>
        <v>0</v>
      </c>
      <c r="V50" s="19">
        <f t="shared" si="5"/>
        <v>0</v>
      </c>
    </row>
    <row r="51" spans="1:22" x14ac:dyDescent="0.25">
      <c r="A51" s="26">
        <f>Wellpath!E51</f>
        <v>4800</v>
      </c>
      <c r="B51" s="22">
        <v>0</v>
      </c>
      <c r="C51" s="22">
        <v>0</v>
      </c>
      <c r="D51" s="22">
        <f t="shared" si="0"/>
        <v>3.9314164891663715E-5</v>
      </c>
      <c r="E51" s="20">
        <f>Model!$W$26*((drdp!B51+drdp!K51)*'DBH-U'!$B51+(drdp!E51+drdp!N51)*'DBH-U'!$C51+(drdp!H51+drdp!Q51)*'DBH-U'!$D51)</f>
        <v>-9.0894607590452235E-4</v>
      </c>
      <c r="F51" s="20">
        <f>Model!$W$26*((drdp!C51+drdp!L51)*'DBH-U'!$B51+(drdp!F51+drdp!O51)*'DBH-U'!$C51+(drdp!I51+drdp!R51)*'DBH-U'!$D51)</f>
        <v>2.6028810050114135E-2</v>
      </c>
      <c r="G51" s="20">
        <f>Model!$W$26*((drdp!D51+drdp!M51)*'DBH-U'!$B51+(drdp!G51+drdp!P51)*'DBH-U'!$C51+(drdp!J51+drdp!S51)*'DBH-U'!$D51)</f>
        <v>0</v>
      </c>
      <c r="H51" s="18">
        <f>Model!$W$26*((drdp!B51)*'DBH-U'!$B51+(drdp!E51)*'DBH-U'!$C51+(drdp!H51)*'DBH-U'!$D51)</f>
        <v>-4.5447303795225944E-4</v>
      </c>
      <c r="I51" s="18">
        <f>Model!$W$26*((drdp!C51)*'DBH-U'!$B51+(drdp!F51)*'DBH-U'!$C51+(drdp!I51)*'DBH-U'!$D51)</f>
        <v>1.3014405025057019E-2</v>
      </c>
      <c r="J51" s="18">
        <f>Model!$W$26*((drdp!D51)*'DBH-U'!$B51+(drdp!G51)*'DBH-U'!$C51+(drdp!J51)*'DBH-U'!$D51)</f>
        <v>0</v>
      </c>
      <c r="K51" s="21">
        <f>SUM(E$3:E50)+H51</f>
        <v>-1.83732687994815E-2</v>
      </c>
      <c r="L51" s="21">
        <f>SUM(F$3:F50)+I51</f>
        <v>0.52614157897704295</v>
      </c>
      <c r="M51" s="21">
        <f>SUM(G$3:G50)+J51</f>
        <v>0</v>
      </c>
      <c r="N51" s="21"/>
      <c r="O51" s="21"/>
      <c r="P51" s="21"/>
      <c r="Q51" s="19">
        <f t="shared" si="2"/>
        <v>3.3757700637800038E-4</v>
      </c>
      <c r="R51" s="19">
        <f t="shared" si="2"/>
        <v>0.27682496112845589</v>
      </c>
      <c r="S51" s="19">
        <f t="shared" si="2"/>
        <v>0</v>
      </c>
      <c r="T51" s="19">
        <f t="shared" si="3"/>
        <v>-9.6669406571288346E-3</v>
      </c>
      <c r="U51" s="19">
        <f t="shared" si="4"/>
        <v>0</v>
      </c>
      <c r="V51" s="19">
        <f t="shared" si="5"/>
        <v>0</v>
      </c>
    </row>
    <row r="52" spans="1:22" x14ac:dyDescent="0.25">
      <c r="A52" s="26">
        <f>Wellpath!E52</f>
        <v>4900</v>
      </c>
      <c r="B52" s="22">
        <v>0</v>
      </c>
      <c r="C52" s="22">
        <v>0</v>
      </c>
      <c r="D52" s="22">
        <f t="shared" si="0"/>
        <v>3.9314164891663715E-5</v>
      </c>
      <c r="E52" s="20">
        <f>Model!$W$26*((drdp!B52+drdp!K52)*'DBH-U'!$B52+(drdp!E52+drdp!N52)*'DBH-U'!$C52+(drdp!H52+drdp!Q52)*'DBH-U'!$D52)</f>
        <v>-9.0894607590452571E-4</v>
      </c>
      <c r="F52" s="20">
        <f>Model!$W$26*((drdp!C52+drdp!L52)*'DBH-U'!$B52+(drdp!F52+drdp!O52)*'DBH-U'!$C52+(drdp!I52+drdp!R52)*'DBH-U'!$D52)</f>
        <v>2.6028810050114235E-2</v>
      </c>
      <c r="G52" s="20">
        <f>Model!$W$26*((drdp!D52+drdp!M52)*'DBH-U'!$B52+(drdp!G52+drdp!P52)*'DBH-U'!$C52+(drdp!J52+drdp!S52)*'DBH-U'!$D52)</f>
        <v>0</v>
      </c>
      <c r="H52" s="18">
        <f>Model!$W$26*((drdp!B52)*'DBH-U'!$B52+(drdp!E52)*'DBH-U'!$C52+(drdp!H52)*'DBH-U'!$D52)</f>
        <v>-4.5447303795226286E-4</v>
      </c>
      <c r="I52" s="18">
        <f>Model!$W$26*((drdp!C52)*'DBH-U'!$B52+(drdp!F52)*'DBH-U'!$C52+(drdp!I52)*'DBH-U'!$D52)</f>
        <v>1.3014405025057118E-2</v>
      </c>
      <c r="J52" s="18">
        <f>Model!$W$26*((drdp!D52)*'DBH-U'!$B52+(drdp!G52)*'DBH-U'!$C52+(drdp!J52)*'DBH-U'!$D52)</f>
        <v>0</v>
      </c>
      <c r="K52" s="21">
        <f>SUM(E$3:E51)+H52</f>
        <v>-1.9282214875386026E-2</v>
      </c>
      <c r="L52" s="21">
        <f>SUM(F$3:F51)+I52</f>
        <v>0.5521703890271572</v>
      </c>
      <c r="M52" s="21">
        <f>SUM(G$3:G51)+J52</f>
        <v>0</v>
      </c>
      <c r="N52" s="21"/>
      <c r="O52" s="21"/>
      <c r="P52" s="21"/>
      <c r="Q52" s="19">
        <f t="shared" si="2"/>
        <v>3.7180381050055814E-4</v>
      </c>
      <c r="R52" s="19">
        <f t="shared" si="2"/>
        <v>0.30489213851840213</v>
      </c>
      <c r="S52" s="19">
        <f t="shared" si="2"/>
        <v>0</v>
      </c>
      <c r="T52" s="19">
        <f t="shared" si="3"/>
        <v>-1.064706808904714E-2</v>
      </c>
      <c r="U52" s="19">
        <f t="shared" si="4"/>
        <v>0</v>
      </c>
      <c r="V52" s="19">
        <f t="shared" si="5"/>
        <v>0</v>
      </c>
    </row>
    <row r="53" spans="1:22" x14ac:dyDescent="0.25">
      <c r="A53" s="26">
        <f>Wellpath!E53</f>
        <v>5000</v>
      </c>
      <c r="B53" s="22">
        <v>0</v>
      </c>
      <c r="C53" s="22">
        <v>0</v>
      </c>
      <c r="D53" s="22">
        <f t="shared" si="0"/>
        <v>3.9314164891663715E-5</v>
      </c>
      <c r="E53" s="20">
        <f>Model!$W$26*((drdp!B53+drdp!K53)*'DBH-U'!$B53+(drdp!E53+drdp!N53)*'DBH-U'!$C53+(drdp!H53+drdp!Q53)*'DBH-U'!$D53)</f>
        <v>-9.0894607590452571E-4</v>
      </c>
      <c r="F53" s="20">
        <f>Model!$W$26*((drdp!C53+drdp!L53)*'DBH-U'!$B53+(drdp!F53+drdp!O53)*'DBH-U'!$C53+(drdp!I53+drdp!R53)*'DBH-U'!$D53)</f>
        <v>2.6028810050114235E-2</v>
      </c>
      <c r="G53" s="20">
        <f>Model!$W$26*((drdp!D53+drdp!M53)*'DBH-U'!$B53+(drdp!G53+drdp!P53)*'DBH-U'!$C53+(drdp!J53+drdp!S53)*'DBH-U'!$D53)</f>
        <v>0</v>
      </c>
      <c r="H53" s="18">
        <f>Model!$W$26*((drdp!B53)*'DBH-U'!$B53+(drdp!E53)*'DBH-U'!$C53+(drdp!H53)*'DBH-U'!$D53)</f>
        <v>-4.5447303795226286E-4</v>
      </c>
      <c r="I53" s="18">
        <f>Model!$W$26*((drdp!C53)*'DBH-U'!$B53+(drdp!F53)*'DBH-U'!$C53+(drdp!I53)*'DBH-U'!$D53)</f>
        <v>1.3014405025057118E-2</v>
      </c>
      <c r="J53" s="18">
        <f>Model!$W$26*((drdp!D53)*'DBH-U'!$B53+(drdp!G53)*'DBH-U'!$C53+(drdp!J53)*'DBH-U'!$D53)</f>
        <v>0</v>
      </c>
      <c r="K53" s="21">
        <f>SUM(E$3:E52)+H53</f>
        <v>-2.0191160951290553E-2</v>
      </c>
      <c r="L53" s="21">
        <f>SUM(F$3:F52)+I53</f>
        <v>0.57819919907727146</v>
      </c>
      <c r="M53" s="21">
        <f>SUM(G$3:G52)+J53</f>
        <v>0</v>
      </c>
      <c r="N53" s="21"/>
      <c r="O53" s="21"/>
      <c r="P53" s="21"/>
      <c r="Q53" s="19">
        <f t="shared" si="2"/>
        <v>4.0768298056092042E-4</v>
      </c>
      <c r="R53" s="19">
        <f t="shared" si="2"/>
        <v>0.33431431381359822</v>
      </c>
      <c r="S53" s="19">
        <f t="shared" si="2"/>
        <v>0</v>
      </c>
      <c r="T53" s="19">
        <f t="shared" si="3"/>
        <v>-1.1674513090476476E-2</v>
      </c>
      <c r="U53" s="19">
        <f t="shared" si="4"/>
        <v>0</v>
      </c>
      <c r="V53" s="19">
        <f t="shared" si="5"/>
        <v>0</v>
      </c>
    </row>
    <row r="54" spans="1:22" x14ac:dyDescent="0.25">
      <c r="A54" s="26">
        <f>Wellpath!E54</f>
        <v>5100</v>
      </c>
      <c r="B54" s="22">
        <v>0</v>
      </c>
      <c r="C54" s="22">
        <v>0</v>
      </c>
      <c r="D54" s="22">
        <f t="shared" si="0"/>
        <v>3.9314164891663715E-5</v>
      </c>
      <c r="E54" s="20">
        <f>Model!$W$26*((drdp!B54+drdp!K54)*'DBH-U'!$B54+(drdp!E54+drdp!N54)*'DBH-U'!$C54+(drdp!H54+drdp!Q54)*'DBH-U'!$D54)</f>
        <v>-3.396906275522285E-3</v>
      </c>
      <c r="F54" s="20">
        <f>Model!$W$26*((drdp!C54+drdp!L54)*'DBH-U'!$B54+(drdp!F54+drdp!O54)*'DBH-U'!$C54+(drdp!I54+drdp!R54)*'DBH-U'!$D54)</f>
        <v>2.5424778274651658E-2</v>
      </c>
      <c r="G54" s="20">
        <f>Model!$W$26*((drdp!D54+drdp!M54)*'DBH-U'!$B54+(drdp!G54+drdp!P54)*'DBH-U'!$C54+(drdp!J54+drdp!S54)*'DBH-U'!$D54)</f>
        <v>0</v>
      </c>
      <c r="H54" s="18">
        <f>Model!$W$26*((drdp!B54)*'DBH-U'!$B54+(drdp!E54)*'DBH-U'!$C54+(drdp!H54)*'DBH-U'!$D54)</f>
        <v>-1.6984531377611425E-3</v>
      </c>
      <c r="I54" s="18">
        <f>Model!$W$26*((drdp!C54)*'DBH-U'!$B54+(drdp!F54)*'DBH-U'!$C54+(drdp!I54)*'DBH-U'!$D54)</f>
        <v>1.2712389137325829E-2</v>
      </c>
      <c r="J54" s="18">
        <f>Model!$W$26*((drdp!D54)*'DBH-U'!$B54+(drdp!G54)*'DBH-U'!$C54+(drdp!J54)*'DBH-U'!$D54)</f>
        <v>0</v>
      </c>
      <c r="K54" s="21">
        <f>SUM(E$3:E53)+H54</f>
        <v>-2.2344087127003958E-2</v>
      </c>
      <c r="L54" s="21">
        <f>SUM(F$3:F53)+I54</f>
        <v>0.60392599323965446</v>
      </c>
      <c r="M54" s="21">
        <f>SUM(G$3:G53)+J54</f>
        <v>0</v>
      </c>
      <c r="N54" s="21"/>
      <c r="O54" s="21"/>
      <c r="P54" s="21"/>
      <c r="Q54" s="19">
        <f t="shared" si="2"/>
        <v>4.9925822953914402E-4</v>
      </c>
      <c r="R54" s="19">
        <f t="shared" si="2"/>
        <v>0.36472660531050316</v>
      </c>
      <c r="S54" s="19">
        <f t="shared" si="2"/>
        <v>0</v>
      </c>
      <c r="T54" s="19">
        <f t="shared" si="3"/>
        <v>-1.3494175011209242E-2</v>
      </c>
      <c r="U54" s="19">
        <f t="shared" si="4"/>
        <v>0</v>
      </c>
      <c r="V54" s="19">
        <f t="shared" si="5"/>
        <v>0</v>
      </c>
    </row>
    <row r="55" spans="1:22" x14ac:dyDescent="0.25">
      <c r="A55" s="26">
        <f>Wellpath!E55</f>
        <v>5200</v>
      </c>
      <c r="B55" s="22">
        <v>0</v>
      </c>
      <c r="C55" s="22">
        <v>0</v>
      </c>
      <c r="D55" s="22">
        <f t="shared" si="0"/>
        <v>3.9314164891663715E-5</v>
      </c>
      <c r="E55" s="20">
        <f>Model!$W$26*((drdp!B55+drdp!K55)*'DBH-U'!$B55+(drdp!E55+drdp!N55)*'DBH-U'!$C55+(drdp!H55+drdp!Q55)*'DBH-U'!$D55)</f>
        <v>-5.8779666149260086E-3</v>
      </c>
      <c r="F55" s="20">
        <f>Model!$W$26*((drdp!C55+drdp!L55)*'DBH-U'!$B55+(drdp!F55+drdp!O55)*'DBH-U'!$C55+(drdp!I55+drdp!R55)*'DBH-U'!$D55)</f>
        <v>2.4749752832737719E-2</v>
      </c>
      <c r="G55" s="20">
        <f>Model!$W$26*((drdp!D55+drdp!M55)*'DBH-U'!$B55+(drdp!G55+drdp!P55)*'DBH-U'!$C55+(drdp!J55+drdp!S55)*'DBH-U'!$D55)</f>
        <v>0</v>
      </c>
      <c r="H55" s="18">
        <f>Model!$W$26*((drdp!B55)*'DBH-U'!$B55+(drdp!E55)*'DBH-U'!$C55+(drdp!H55)*'DBH-U'!$D55)</f>
        <v>-2.9389833074630043E-3</v>
      </c>
      <c r="I55" s="18">
        <f>Model!$W$26*((drdp!C55)*'DBH-U'!$B55+(drdp!F55)*'DBH-U'!$C55+(drdp!I55)*'DBH-U'!$D55)</f>
        <v>1.2374876416368859E-2</v>
      </c>
      <c r="J55" s="18">
        <f>Model!$W$26*((drdp!D55)*'DBH-U'!$B55+(drdp!G55)*'DBH-U'!$C55+(drdp!J55)*'DBH-U'!$D55)</f>
        <v>0</v>
      </c>
      <c r="K55" s="21">
        <f>SUM(E$3:E54)+H55</f>
        <v>-2.6981523572228105E-2</v>
      </c>
      <c r="L55" s="21">
        <f>SUM(F$3:F54)+I55</f>
        <v>0.62901325879334902</v>
      </c>
      <c r="M55" s="21">
        <f>SUM(G$3:G54)+J55</f>
        <v>0</v>
      </c>
      <c r="N55" s="21"/>
      <c r="O55" s="21"/>
      <c r="P55" s="21"/>
      <c r="Q55" s="19">
        <f t="shared" si="2"/>
        <v>7.2800261427870088E-4</v>
      </c>
      <c r="R55" s="19">
        <f t="shared" si="2"/>
        <v>0.39565767973782867</v>
      </c>
      <c r="S55" s="19">
        <f t="shared" si="2"/>
        <v>0</v>
      </c>
      <c r="T55" s="19">
        <f t="shared" si="3"/>
        <v>-1.6971736069376762E-2</v>
      </c>
      <c r="U55" s="19">
        <f t="shared" si="4"/>
        <v>0</v>
      </c>
      <c r="V55" s="19">
        <f t="shared" si="5"/>
        <v>0</v>
      </c>
    </row>
    <row r="56" spans="1:22" x14ac:dyDescent="0.25">
      <c r="A56" s="26">
        <f>Wellpath!E56</f>
        <v>5300</v>
      </c>
      <c r="B56" s="22">
        <v>0</v>
      </c>
      <c r="C56" s="22">
        <v>0</v>
      </c>
      <c r="D56" s="22">
        <f t="shared" si="0"/>
        <v>3.9314164891663715E-5</v>
      </c>
      <c r="E56" s="20">
        <f>Model!$W$26*((drdp!B56+drdp!K56)*'DBH-U'!$B56+(drdp!E56+drdp!N56)*'DBH-U'!$C56+(drdp!H56+drdp!Q56)*'DBH-U'!$D56)</f>
        <v>-8.3393562301169091E-3</v>
      </c>
      <c r="F56" s="20">
        <f>Model!$W$26*((drdp!C56+drdp!L56)*'DBH-U'!$B56+(drdp!F56+drdp!O56)*'DBH-U'!$C56+(drdp!I56+drdp!R56)*'DBH-U'!$D56)</f>
        <v>2.4001307945226421E-2</v>
      </c>
      <c r="G56" s="20">
        <f>Model!$W$26*((drdp!D56+drdp!M56)*'DBH-U'!$B56+(drdp!G56+drdp!P56)*'DBH-U'!$C56+(drdp!J56+drdp!S56)*'DBH-U'!$D56)</f>
        <v>0</v>
      </c>
      <c r="H56" s="18">
        <f>Model!$W$26*((drdp!B56)*'DBH-U'!$B56+(drdp!E56)*'DBH-U'!$C56+(drdp!H56)*'DBH-U'!$D56)</f>
        <v>-4.1696781150584545E-3</v>
      </c>
      <c r="I56" s="18">
        <f>Model!$W$26*((drdp!C56)*'DBH-U'!$B56+(drdp!F56)*'DBH-U'!$C56+(drdp!I56)*'DBH-U'!$D56)</f>
        <v>1.200065397261321E-2</v>
      </c>
      <c r="J56" s="18">
        <f>Model!$W$26*((drdp!D56)*'DBH-U'!$B56+(drdp!G56)*'DBH-U'!$C56+(drdp!J56)*'DBH-U'!$D56)</f>
        <v>0</v>
      </c>
      <c r="K56" s="21">
        <f>SUM(E$3:E55)+H56</f>
        <v>-3.4090184994749563E-2</v>
      </c>
      <c r="L56" s="21">
        <f>SUM(F$3:F55)+I56</f>
        <v>0.65338878918233112</v>
      </c>
      <c r="M56" s="21">
        <f>SUM(G$3:G55)+J56</f>
        <v>0</v>
      </c>
      <c r="N56" s="21"/>
      <c r="O56" s="21"/>
      <c r="P56" s="21"/>
      <c r="Q56" s="19">
        <f t="shared" si="2"/>
        <v>1.1621407129762482E-3</v>
      </c>
      <c r="R56" s="19">
        <f t="shared" si="2"/>
        <v>0.42691690982915276</v>
      </c>
      <c r="S56" s="19">
        <f t="shared" si="2"/>
        <v>0</v>
      </c>
      <c r="T56" s="19">
        <f t="shared" si="3"/>
        <v>-2.227414469672109E-2</v>
      </c>
      <c r="U56" s="19">
        <f t="shared" si="4"/>
        <v>0</v>
      </c>
      <c r="V56" s="19">
        <f t="shared" si="5"/>
        <v>0</v>
      </c>
    </row>
    <row r="57" spans="1:22" x14ac:dyDescent="0.25">
      <c r="A57" s="26">
        <f>Wellpath!E57</f>
        <v>5400</v>
      </c>
      <c r="B57" s="22">
        <v>0</v>
      </c>
      <c r="C57" s="22">
        <v>0</v>
      </c>
      <c r="D57" s="22">
        <f t="shared" si="0"/>
        <v>3.9314164891663715E-5</v>
      </c>
      <c r="E57" s="20">
        <f>Model!$W$26*((drdp!B57+drdp!K57)*'DBH-U'!$B57+(drdp!E57+drdp!N57)*'DBH-U'!$C57+(drdp!H57+drdp!Q57)*'DBH-U'!$D57)</f>
        <v>-1.0781184604280488E-2</v>
      </c>
      <c r="F57" s="20">
        <f>Model!$W$26*((drdp!C57+drdp!L57)*'DBH-U'!$B57+(drdp!F57+drdp!O57)*'DBH-U'!$C57+(drdp!I57+drdp!R57)*'DBH-U'!$D57)</f>
        <v>2.3194265929954036E-2</v>
      </c>
      <c r="G57" s="20">
        <f>Model!$W$26*((drdp!D57+drdp!M57)*'DBH-U'!$B57+(drdp!G57+drdp!P57)*'DBH-U'!$C57+(drdp!J57+drdp!S57)*'DBH-U'!$D57)</f>
        <v>0</v>
      </c>
      <c r="H57" s="18">
        <f>Model!$W$26*((drdp!B57)*'DBH-U'!$B57+(drdp!E57)*'DBH-U'!$C57+(drdp!H57)*'DBH-U'!$D57)</f>
        <v>-5.3905923021402439E-3</v>
      </c>
      <c r="I57" s="18">
        <f>Model!$W$26*((drdp!C57)*'DBH-U'!$B57+(drdp!F57)*'DBH-U'!$C57+(drdp!I57)*'DBH-U'!$D57)</f>
        <v>1.1597132964977018E-2</v>
      </c>
      <c r="J57" s="18">
        <f>Model!$W$26*((drdp!D57)*'DBH-U'!$B57+(drdp!G57)*'DBH-U'!$C57+(drdp!J57)*'DBH-U'!$D57)</f>
        <v>0</v>
      </c>
      <c r="K57" s="21">
        <f>SUM(E$3:E56)+H57</f>
        <v>-4.3650455411948258E-2</v>
      </c>
      <c r="L57" s="21">
        <f>SUM(F$3:F56)+I57</f>
        <v>0.6769865761199213</v>
      </c>
      <c r="M57" s="21">
        <f>SUM(G$3:G56)+J57</f>
        <v>0</v>
      </c>
      <c r="N57" s="21"/>
      <c r="O57" s="21"/>
      <c r="P57" s="21"/>
      <c r="Q57" s="19">
        <f t="shared" si="2"/>
        <v>1.9053622576704829E-3</v>
      </c>
      <c r="R57" s="19">
        <f t="shared" si="2"/>
        <v>0.45831082424657399</v>
      </c>
      <c r="S57" s="19">
        <f t="shared" si="2"/>
        <v>0</v>
      </c>
      <c r="T57" s="19">
        <f t="shared" si="3"/>
        <v>-2.9550772355410142E-2</v>
      </c>
      <c r="U57" s="19">
        <f t="shared" si="4"/>
        <v>0</v>
      </c>
      <c r="V57" s="19">
        <f t="shared" si="5"/>
        <v>0</v>
      </c>
    </row>
    <row r="58" spans="1:22" x14ac:dyDescent="0.25">
      <c r="A58" s="26">
        <f>Wellpath!E58</f>
        <v>5500</v>
      </c>
      <c r="B58" s="22">
        <v>0</v>
      </c>
      <c r="C58" s="22">
        <v>0</v>
      </c>
      <c r="D58" s="22">
        <f t="shared" si="0"/>
        <v>3.9314164891663715E-5</v>
      </c>
      <c r="E58" s="20">
        <f>Model!$W$26*((drdp!B58+drdp!K58)*'DBH-U'!$B58+(drdp!E58+drdp!N58)*'DBH-U'!$C58+(drdp!H58+drdp!Q58)*'DBH-U'!$D58)</f>
        <v>-8.2798193672219411E-3</v>
      </c>
      <c r="F58" s="20">
        <f>Model!$W$26*((drdp!C58+drdp!L58)*'DBH-U'!$B58+(drdp!F58+drdp!O58)*'DBH-U'!$C58+(drdp!I58+drdp!R58)*'DBH-U'!$D58)</f>
        <v>1.4011570322102974E-2</v>
      </c>
      <c r="G58" s="20">
        <f>Model!$W$26*((drdp!D58+drdp!M58)*'DBH-U'!$B58+(drdp!G58+drdp!P58)*'DBH-U'!$C58+(drdp!J58+drdp!S58)*'DBH-U'!$D58)</f>
        <v>0</v>
      </c>
      <c r="H58" s="18">
        <f>Model!$W$26*((drdp!B58)*'DBH-U'!$B58+(drdp!E58)*'DBH-U'!$C58+(drdp!H58)*'DBH-U'!$D58)</f>
        <v>-6.5953635233566583E-3</v>
      </c>
      <c r="I58" s="18">
        <f>Model!$W$26*((drdp!C58)*'DBH-U'!$B58+(drdp!F58)*'DBH-U'!$C58+(drdp!I58)*'DBH-U'!$D58)</f>
        <v>1.1161040562452592E-2</v>
      </c>
      <c r="J58" s="18">
        <f>Model!$W$26*((drdp!D58)*'DBH-U'!$B58+(drdp!G58)*'DBH-U'!$C58+(drdp!J58)*'DBH-U'!$D58)</f>
        <v>0</v>
      </c>
      <c r="K58" s="21">
        <f>SUM(E$3:E57)+H58</f>
        <v>-5.5636411237445157E-2</v>
      </c>
      <c r="L58" s="21">
        <f>SUM(F$3:F57)+I58</f>
        <v>0.69974474964735089</v>
      </c>
      <c r="M58" s="21">
        <f>SUM(G$3:G57)+J58</f>
        <v>0</v>
      </c>
      <c r="N58" s="21"/>
      <c r="O58" s="21"/>
      <c r="P58" s="21"/>
      <c r="Q58" s="19">
        <f t="shared" si="2"/>
        <v>3.0954102553821137E-3</v>
      </c>
      <c r="R58" s="19">
        <f t="shared" si="2"/>
        <v>0.48964271465903381</v>
      </c>
      <c r="S58" s="19">
        <f t="shared" si="2"/>
        <v>0</v>
      </c>
      <c r="T58" s="19">
        <f t="shared" si="3"/>
        <v>-3.8931286652623125E-2</v>
      </c>
      <c r="U58" s="19">
        <f t="shared" si="4"/>
        <v>0</v>
      </c>
      <c r="V58" s="19">
        <f t="shared" si="5"/>
        <v>0</v>
      </c>
    </row>
    <row r="59" spans="1:22" x14ac:dyDescent="0.25">
      <c r="A59" s="26">
        <f>Wellpath!E59</f>
        <v>5525.54</v>
      </c>
      <c r="B59" s="22">
        <v>0</v>
      </c>
      <c r="C59" s="22">
        <v>0</v>
      </c>
      <c r="D59" s="22">
        <f t="shared" si="0"/>
        <v>3.9314164891663715E-5</v>
      </c>
      <c r="E59" s="20">
        <f>Model!$W$26*((drdp!B59+drdp!K59)*'DBH-U'!$B59+(drdp!E59+drdp!N59)*'DBH-U'!$C59+(drdp!H59+drdp!Q59)*'DBH-U'!$D59)</f>
        <v>-6.9007877087303065E-3</v>
      </c>
      <c r="F59" s="20">
        <f>Model!$W$26*((drdp!C59+drdp!L59)*'DBH-U'!$B59+(drdp!F59+drdp!O59)*'DBH-U'!$C59+(drdp!I59+drdp!R59)*'DBH-U'!$D59)</f>
        <v>1.1043568847863186E-2</v>
      </c>
      <c r="G59" s="20">
        <f>Model!$W$26*((drdp!D59+drdp!M59)*'DBH-U'!$B59+(drdp!G59+drdp!P59)*'DBH-U'!$C59+(drdp!J59+drdp!S59)*'DBH-U'!$D59)</f>
        <v>0</v>
      </c>
      <c r="H59" s="18">
        <f>Model!$W$26*((drdp!B59)*'DBH-U'!$B59+(drdp!E59)*'DBH-U'!$C59+(drdp!H59)*'DBH-U'!$D59)</f>
        <v>-1.7624611808097137E-3</v>
      </c>
      <c r="I59" s="18">
        <f>Model!$W$26*((drdp!C59)*'DBH-U'!$B59+(drdp!F59)*'DBH-U'!$C59+(drdp!I59)*'DBH-U'!$D59)</f>
        <v>2.8205274837442467E-3</v>
      </c>
      <c r="J59" s="18">
        <f>Model!$W$26*((drdp!D59)*'DBH-U'!$B59+(drdp!G59)*'DBH-U'!$C59+(drdp!J59)*'DBH-U'!$D59)</f>
        <v>0</v>
      </c>
      <c r="K59" s="21">
        <f>SUM(E$3:E58)+H59</f>
        <v>-5.9083328262120156E-2</v>
      </c>
      <c r="L59" s="21">
        <f>SUM(F$3:F58)+I59</f>
        <v>0.70541580689074557</v>
      </c>
      <c r="M59" s="21">
        <f>SUM(G$3:G58)+J59</f>
        <v>0</v>
      </c>
      <c r="N59" s="21"/>
      <c r="O59" s="21"/>
      <c r="P59" s="21"/>
      <c r="Q59" s="19">
        <f t="shared" si="2"/>
        <v>3.4908396785294465E-3</v>
      </c>
      <c r="R59" s="19">
        <f t="shared" si="2"/>
        <v>0.49761146061132167</v>
      </c>
      <c r="S59" s="19">
        <f t="shared" si="2"/>
        <v>0</v>
      </c>
      <c r="T59" s="19">
        <f t="shared" si="3"/>
        <v>-4.1678313679814283E-2</v>
      </c>
      <c r="U59" s="19">
        <f t="shared" si="4"/>
        <v>0</v>
      </c>
      <c r="V59" s="19">
        <f t="shared" si="5"/>
        <v>0</v>
      </c>
    </row>
    <row r="60" spans="1:22" x14ac:dyDescent="0.25">
      <c r="A60" s="26">
        <f>Wellpath!E60</f>
        <v>5600</v>
      </c>
      <c r="B60" s="22">
        <v>0</v>
      </c>
      <c r="C60" s="22">
        <v>0</v>
      </c>
      <c r="D60" s="22">
        <f t="shared" si="0"/>
        <v>3.9314164891663715E-5</v>
      </c>
      <c r="E60" s="20">
        <f>Model!$W$26*((drdp!B60+drdp!K60)*'DBH-U'!$B60+(drdp!E60+drdp!N60)*'DBH-U'!$C60+(drdp!H60+drdp!Q60)*'DBH-U'!$D60)</f>
        <v>-1.3243657021857688E-2</v>
      </c>
      <c r="F60" s="20">
        <f>Model!$W$26*((drdp!C60+drdp!L60)*'DBH-U'!$B60+(drdp!F60+drdp!O60)*'DBH-U'!$C60+(drdp!I60+drdp!R60)*'DBH-U'!$D60)</f>
        <v>1.8121694297948628E-2</v>
      </c>
      <c r="G60" s="20">
        <f>Model!$W$26*((drdp!D60+drdp!M60)*'DBH-U'!$B60+(drdp!G60+drdp!P60)*'DBH-U'!$C60+(drdp!J60+drdp!S60)*'DBH-U'!$D60)</f>
        <v>0</v>
      </c>
      <c r="H60" s="18">
        <f>Model!$W$26*((drdp!B60)*'DBH-U'!$B60+(drdp!E60)*'DBH-U'!$C60+(drdp!H60)*'DBH-U'!$D60)</f>
        <v>-5.6524286475267919E-3</v>
      </c>
      <c r="I60" s="18">
        <f>Model!$W$26*((drdp!C60)*'DBH-U'!$B60+(drdp!F60)*'DBH-U'!$C60+(drdp!I60)*'DBH-U'!$D60)</f>
        <v>7.7343881544494767E-3</v>
      </c>
      <c r="J60" s="18">
        <f>Model!$W$26*((drdp!D60)*'DBH-U'!$B60+(drdp!G60)*'DBH-U'!$C60+(drdp!J60)*'DBH-U'!$D60)</f>
        <v>0</v>
      </c>
      <c r="K60" s="21">
        <f>SUM(E$3:E59)+H60</f>
        <v>-6.9874083437567541E-2</v>
      </c>
      <c r="L60" s="21">
        <f>SUM(F$3:F59)+I60</f>
        <v>0.72137323640931394</v>
      </c>
      <c r="M60" s="21">
        <f>SUM(G$3:G59)+J60</f>
        <v>0</v>
      </c>
      <c r="N60" s="21"/>
      <c r="O60" s="21"/>
      <c r="P60" s="21"/>
      <c r="Q60" s="19">
        <f t="shared" si="2"/>
        <v>4.8823875362401506E-3</v>
      </c>
      <c r="R60" s="19">
        <f t="shared" si="2"/>
        <v>0.52037934620764792</v>
      </c>
      <c r="S60" s="19">
        <f t="shared" si="2"/>
        <v>0</v>
      </c>
      <c r="T60" s="19">
        <f t="shared" si="3"/>
        <v>-5.0405293710492537E-2</v>
      </c>
      <c r="U60" s="19">
        <f t="shared" si="4"/>
        <v>0</v>
      </c>
      <c r="V60" s="19">
        <f t="shared" si="5"/>
        <v>0</v>
      </c>
    </row>
    <row r="61" spans="1:22" x14ac:dyDescent="0.25">
      <c r="A61" s="26">
        <f>Wellpath!E61</f>
        <v>5700</v>
      </c>
      <c r="B61" s="22">
        <v>0</v>
      </c>
      <c r="C61" s="22">
        <v>0</v>
      </c>
      <c r="D61" s="22">
        <f t="shared" si="0"/>
        <v>3.9314164891663715E-5</v>
      </c>
      <c r="E61" s="20">
        <f>Model!$W$26*((drdp!B61+drdp!K61)*'DBH-U'!$B61+(drdp!E61+drdp!N61)*'DBH-U'!$C61+(drdp!H61+drdp!Q61)*'DBH-U'!$D61)</f>
        <v>-1.7006323599320153E-2</v>
      </c>
      <c r="F61" s="20">
        <f>Model!$W$26*((drdp!C61+drdp!L61)*'DBH-U'!$B61+(drdp!F61+drdp!O61)*'DBH-U'!$C61+(drdp!I61+drdp!R61)*'DBH-U'!$D61)</f>
        <v>1.8967172706606715E-2</v>
      </c>
      <c r="G61" s="20">
        <f>Model!$W$26*((drdp!D61+drdp!M61)*'DBH-U'!$B61+(drdp!G61+drdp!P61)*'DBH-U'!$C61+(drdp!J61+drdp!S61)*'DBH-U'!$D61)</f>
        <v>0</v>
      </c>
      <c r="H61" s="18">
        <f>Model!$W$26*((drdp!B61)*'DBH-U'!$B61+(drdp!E61)*'DBH-U'!$C61+(drdp!H61)*'DBH-U'!$D61)</f>
        <v>-8.5031617996600764E-3</v>
      </c>
      <c r="I61" s="18">
        <f>Model!$W$26*((drdp!C61)*'DBH-U'!$B61+(drdp!F61)*'DBH-U'!$C61+(drdp!I61)*'DBH-U'!$D61)</f>
        <v>9.4835863533033575E-3</v>
      </c>
      <c r="J61" s="18">
        <f>Model!$W$26*((drdp!D61)*'DBH-U'!$B61+(drdp!G61)*'DBH-U'!$C61+(drdp!J61)*'DBH-U'!$D61)</f>
        <v>0</v>
      </c>
      <c r="K61" s="21">
        <f>SUM(E$3:E60)+H61</f>
        <v>-8.5968473611558516E-2</v>
      </c>
      <c r="L61" s="21">
        <f>SUM(F$3:F60)+I61</f>
        <v>0.74124412890611646</v>
      </c>
      <c r="M61" s="21">
        <f>SUM(G$3:G60)+J61</f>
        <v>0</v>
      </c>
      <c r="N61" s="21"/>
      <c r="O61" s="21"/>
      <c r="P61" s="21"/>
      <c r="Q61" s="19">
        <f t="shared" si="2"/>
        <v>7.3905784551012328E-3</v>
      </c>
      <c r="R61" s="19">
        <f t="shared" si="2"/>
        <v>0.54944285863778741</v>
      </c>
      <c r="S61" s="19">
        <f t="shared" si="2"/>
        <v>0</v>
      </c>
      <c r="T61" s="19">
        <f t="shared" si="3"/>
        <v>-6.3723626335588146E-2</v>
      </c>
      <c r="U61" s="19">
        <f t="shared" si="4"/>
        <v>0</v>
      </c>
      <c r="V61" s="19">
        <f t="shared" si="5"/>
        <v>0</v>
      </c>
    </row>
    <row r="62" spans="1:22" x14ac:dyDescent="0.25">
      <c r="A62" s="26">
        <f>Wellpath!E62</f>
        <v>5800</v>
      </c>
      <c r="B62" s="22">
        <v>0</v>
      </c>
      <c r="C62" s="22">
        <v>0</v>
      </c>
      <c r="D62" s="22">
        <f t="shared" si="0"/>
        <v>3.9314164891663715E-5</v>
      </c>
      <c r="E62" s="20">
        <f>Model!$W$26*((drdp!B62+drdp!K62)*'DBH-U'!$B62+(drdp!E62+drdp!N62)*'DBH-U'!$C62+(drdp!H62+drdp!Q62)*'DBH-U'!$D62)</f>
        <v>-1.8781746438189344E-2</v>
      </c>
      <c r="F62" s="20">
        <f>Model!$W$26*((drdp!C62+drdp!L62)*'DBH-U'!$B62+(drdp!F62+drdp!O62)*'DBH-U'!$C62+(drdp!I62+drdp!R62)*'DBH-U'!$D62)</f>
        <v>1.7102062432114887E-2</v>
      </c>
      <c r="G62" s="20">
        <f>Model!$W$26*((drdp!D62+drdp!M62)*'DBH-U'!$B62+(drdp!G62+drdp!P62)*'DBH-U'!$C62+(drdp!J62+drdp!S62)*'DBH-U'!$D62)</f>
        <v>0</v>
      </c>
      <c r="H62" s="18">
        <f>Model!$W$26*((drdp!B62)*'DBH-U'!$B62+(drdp!E62)*'DBH-U'!$C62+(drdp!H62)*'DBH-U'!$D62)</f>
        <v>-9.3908732190946722E-3</v>
      </c>
      <c r="I62" s="18">
        <f>Model!$W$26*((drdp!C62)*'DBH-U'!$B62+(drdp!F62)*'DBH-U'!$C62+(drdp!I62)*'DBH-U'!$D62)</f>
        <v>8.5510312160574434E-3</v>
      </c>
      <c r="J62" s="18">
        <f>Model!$W$26*((drdp!D62)*'DBH-U'!$B62+(drdp!G62)*'DBH-U'!$C62+(drdp!J62)*'DBH-U'!$D62)</f>
        <v>0</v>
      </c>
      <c r="K62" s="21">
        <f>SUM(E$3:E61)+H62</f>
        <v>-0.10386250863031325</v>
      </c>
      <c r="L62" s="21">
        <f>SUM(F$3:F61)+I62</f>
        <v>0.75927874647547733</v>
      </c>
      <c r="M62" s="21">
        <f>SUM(G$3:G61)+J62</f>
        <v>0</v>
      </c>
      <c r="N62" s="21"/>
      <c r="O62" s="21"/>
      <c r="P62" s="21"/>
      <c r="Q62" s="19">
        <f t="shared" si="2"/>
        <v>1.0787420698981896E-2</v>
      </c>
      <c r="R62" s="19">
        <f t="shared" si="2"/>
        <v>0.5765042148493722</v>
      </c>
      <c r="S62" s="19">
        <f t="shared" si="2"/>
        <v>0</v>
      </c>
      <c r="T62" s="19">
        <f t="shared" si="3"/>
        <v>-7.8860595358622693E-2</v>
      </c>
      <c r="U62" s="19">
        <f t="shared" si="4"/>
        <v>0</v>
      </c>
      <c r="V62" s="19">
        <f t="shared" si="5"/>
        <v>0</v>
      </c>
    </row>
    <row r="63" spans="1:22" x14ac:dyDescent="0.25">
      <c r="A63" s="26">
        <f>Wellpath!E63</f>
        <v>5900</v>
      </c>
      <c r="B63" s="22">
        <v>0</v>
      </c>
      <c r="C63" s="22">
        <v>0</v>
      </c>
      <c r="D63" s="22">
        <f t="shared" si="0"/>
        <v>3.9314164891663715E-5</v>
      </c>
      <c r="E63" s="20">
        <f>Model!$W$26*((drdp!B63+drdp!K63)*'DBH-U'!$B63+(drdp!E63+drdp!N63)*'DBH-U'!$C63+(drdp!H63+drdp!Q63)*'DBH-U'!$D63)</f>
        <v>-2.0502912147320241E-2</v>
      </c>
      <c r="F63" s="20">
        <f>Model!$W$26*((drdp!C63+drdp!L63)*'DBH-U'!$B63+(drdp!F63+drdp!O63)*'DBH-U'!$C63+(drdp!I63+drdp!R63)*'DBH-U'!$D63)</f>
        <v>1.5193519474812955E-2</v>
      </c>
      <c r="G63" s="20">
        <f>Model!$W$26*((drdp!D63+drdp!M63)*'DBH-U'!$B63+(drdp!G63+drdp!P63)*'DBH-U'!$C63+(drdp!J63+drdp!S63)*'DBH-U'!$D63)</f>
        <v>0</v>
      </c>
      <c r="H63" s="18">
        <f>Model!$W$26*((drdp!B63)*'DBH-U'!$B63+(drdp!E63)*'DBH-U'!$C63+(drdp!H63)*'DBH-U'!$D63)</f>
        <v>-1.025145607366012E-2</v>
      </c>
      <c r="I63" s="18">
        <f>Model!$W$26*((drdp!C63)*'DBH-U'!$B63+(drdp!F63)*'DBH-U'!$C63+(drdp!I63)*'DBH-U'!$D63)</f>
        <v>7.5967597374064777E-3</v>
      </c>
      <c r="J63" s="18">
        <f>Model!$W$26*((drdp!D63)*'DBH-U'!$B63+(drdp!G63)*'DBH-U'!$C63+(drdp!J63)*'DBH-U'!$D63)</f>
        <v>0</v>
      </c>
      <c r="K63" s="21">
        <f>SUM(E$3:E62)+H63</f>
        <v>-0.12350483792306806</v>
      </c>
      <c r="L63" s="21">
        <f>SUM(F$3:F62)+I63</f>
        <v>0.77542653742894119</v>
      </c>
      <c r="M63" s="21">
        <f>SUM(G$3:G62)+J63</f>
        <v>0</v>
      </c>
      <c r="N63" s="21"/>
      <c r="O63" s="21"/>
      <c r="P63" s="21"/>
      <c r="Q63" s="19">
        <f t="shared" si="2"/>
        <v>1.5253444990403309E-2</v>
      </c>
      <c r="R63" s="19">
        <f t="shared" si="2"/>
        <v>0.60128631494903717</v>
      </c>
      <c r="S63" s="19">
        <f t="shared" si="2"/>
        <v>0</v>
      </c>
      <c r="T63" s="19">
        <f t="shared" si="3"/>
        <v>-9.5768928826407251E-2</v>
      </c>
      <c r="U63" s="19">
        <f t="shared" si="4"/>
        <v>0</v>
      </c>
      <c r="V63" s="19">
        <f t="shared" si="5"/>
        <v>0</v>
      </c>
    </row>
    <row r="64" spans="1:22" x14ac:dyDescent="0.25">
      <c r="A64" s="26">
        <f>Wellpath!E64</f>
        <v>6000</v>
      </c>
      <c r="B64" s="22">
        <v>0</v>
      </c>
      <c r="C64" s="22">
        <v>0</v>
      </c>
      <c r="D64" s="22">
        <f t="shared" si="0"/>
        <v>3.9314164891663715E-5</v>
      </c>
      <c r="E64" s="20">
        <f>Model!$W$26*((drdp!B64+drdp!K64)*'DBH-U'!$B64+(drdp!E64+drdp!N64)*'DBH-U'!$C64+(drdp!H64+drdp!Q64)*'DBH-U'!$D64)</f>
        <v>-1.674401115891334E-2</v>
      </c>
      <c r="F64" s="20">
        <f>Model!$W$26*((drdp!C64+drdp!L64)*'DBH-U'!$B64+(drdp!F64+drdp!O64)*'DBH-U'!$C64+(drdp!I64+drdp!R64)*'DBH-U'!$D64)</f>
        <v>1.0001248596824421E-2</v>
      </c>
      <c r="G64" s="20">
        <f>Model!$W$26*((drdp!D64+drdp!M64)*'DBH-U'!$B64+(drdp!G64+drdp!P64)*'DBH-U'!$C64+(drdp!J64+drdp!S64)*'DBH-U'!$D64)</f>
        <v>0</v>
      </c>
      <c r="H64" s="18">
        <f>Model!$W$26*((drdp!B64)*'DBH-U'!$B64+(drdp!E64)*'DBH-U'!$C64+(drdp!H64)*'DBH-U'!$D64)</f>
        <v>-1.1082877388743287E-2</v>
      </c>
      <c r="I64" s="18">
        <f>Model!$W$26*((drdp!C64)*'DBH-U'!$B64+(drdp!F64)*'DBH-U'!$C64+(drdp!I64)*'DBH-U'!$D64)</f>
        <v>6.6198362435957326E-3</v>
      </c>
      <c r="J64" s="18">
        <f>Model!$W$26*((drdp!D64)*'DBH-U'!$B64+(drdp!G64)*'DBH-U'!$C64+(drdp!J64)*'DBH-U'!$D64)</f>
        <v>0</v>
      </c>
      <c r="K64" s="21">
        <f>SUM(E$3:E63)+H64</f>
        <v>-0.14483917138547145</v>
      </c>
      <c r="L64" s="21">
        <f>SUM(F$3:F63)+I64</f>
        <v>0.78964313340994341</v>
      </c>
      <c r="M64" s="21">
        <f>SUM(G$3:G63)+J64</f>
        <v>0</v>
      </c>
      <c r="N64" s="21"/>
      <c r="O64" s="21"/>
      <c r="P64" s="21"/>
      <c r="Q64" s="19">
        <f t="shared" si="2"/>
        <v>2.0978385567629973E-2</v>
      </c>
      <c r="R64" s="19">
        <f t="shared" si="2"/>
        <v>0.62353627814147372</v>
      </c>
      <c r="S64" s="19">
        <f t="shared" si="2"/>
        <v>0</v>
      </c>
      <c r="T64" s="19">
        <f t="shared" si="3"/>
        <v>-0.1143712571333235</v>
      </c>
      <c r="U64" s="19">
        <f t="shared" si="4"/>
        <v>0</v>
      </c>
      <c r="V64" s="19">
        <f t="shared" si="5"/>
        <v>0</v>
      </c>
    </row>
    <row r="65" spans="1:23" x14ac:dyDescent="0.25">
      <c r="A65" s="26">
        <f>Wellpath!E65</f>
        <v>6051.08</v>
      </c>
      <c r="B65" s="22">
        <v>0</v>
      </c>
      <c r="C65" s="22">
        <v>0</v>
      </c>
      <c r="D65" s="22">
        <f t="shared" si="0"/>
        <v>3.9314164891663715E-5</v>
      </c>
      <c r="E65" s="20">
        <f>Model!$W$26*((drdp!B65+drdp!K65)*'DBH-U'!$B65+(drdp!E65+drdp!N65)*'DBH-U'!$C65+(drdp!H65+drdp!Q65)*'DBH-U'!$D65)</f>
        <v>-1.1498041885815448E-2</v>
      </c>
      <c r="F65" s="20">
        <f>Model!$W$26*((drdp!C65+drdp!L65)*'DBH-U'!$B65+(drdp!F65+drdp!O65)*'DBH-U'!$C65+(drdp!I65+drdp!R65)*'DBH-U'!$D65)</f>
        <v>6.1136173163268102E-3</v>
      </c>
      <c r="G65" s="20">
        <f>Model!$W$26*((drdp!D65+drdp!M65)*'DBH-U'!$B65+(drdp!G65+drdp!P65)*'DBH-U'!$C65+(drdp!J65+drdp!S65)*'DBH-U'!$D65)</f>
        <v>0</v>
      </c>
      <c r="H65" s="18">
        <f>Model!$W$26*((drdp!B65)*'DBH-U'!$B65+(drdp!E65)*'DBH-U'!$C65+(drdp!H65)*'DBH-U'!$D65)</f>
        <v>-5.8731997952745094E-3</v>
      </c>
      <c r="I65" s="18">
        <f>Model!$W$26*((drdp!C65)*'DBH-U'!$B65+(drdp!F65)*'DBH-U'!$C65+(drdp!I65)*'DBH-U'!$D65)</f>
        <v>3.1228357251797231E-3</v>
      </c>
      <c r="J65" s="18">
        <f>Model!$W$26*((drdp!D65)*'DBH-U'!$B65+(drdp!G65)*'DBH-U'!$C65+(drdp!J65)*'DBH-U'!$D65)</f>
        <v>0</v>
      </c>
      <c r="K65" s="21">
        <f>SUM(E$3:E64)+H65</f>
        <v>-0.15637350495091601</v>
      </c>
      <c r="L65" s="21">
        <f>SUM(F$3:F64)+I65</f>
        <v>0.79614738148835174</v>
      </c>
      <c r="M65" s="21">
        <f>SUM(G$3:G64)+J65</f>
        <v>0</v>
      </c>
      <c r="N65" s="21"/>
      <c r="O65" s="21"/>
      <c r="P65" s="21"/>
      <c r="Q65" s="19">
        <f t="shared" si="2"/>
        <v>2.4452673050634154E-2</v>
      </c>
      <c r="R65" s="19">
        <f t="shared" si="2"/>
        <v>0.63385065305075905</v>
      </c>
      <c r="S65" s="19">
        <f t="shared" si="2"/>
        <v>0</v>
      </c>
      <c r="T65" s="19">
        <f t="shared" si="3"/>
        <v>-0.12449635650082759</v>
      </c>
      <c r="U65" s="19">
        <f t="shared" si="4"/>
        <v>0</v>
      </c>
      <c r="V65" s="19">
        <f t="shared" si="5"/>
        <v>0</v>
      </c>
    </row>
    <row r="66" spans="1:23" x14ac:dyDescent="0.25">
      <c r="A66" s="26">
        <f>Wellpath!E66</f>
        <v>6100</v>
      </c>
      <c r="B66" s="22">
        <v>0</v>
      </c>
      <c r="C66" s="22">
        <v>0</v>
      </c>
      <c r="D66" s="22">
        <f t="shared" si="0"/>
        <v>3.9314164891663715E-5</v>
      </c>
      <c r="E66" s="20">
        <f>Model!$W$26*((drdp!B66+drdp!K66)*'DBH-U'!$B66+(drdp!E66+drdp!N66)*'DBH-U'!$C66+(drdp!H66+drdp!Q66)*'DBH-U'!$D66)</f>
        <v>-1.738846655574618E-2</v>
      </c>
      <c r="F66" s="20">
        <f>Model!$W$26*((drdp!C66+drdp!L66)*'DBH-U'!$B66+(drdp!F66+drdp!O66)*'DBH-U'!$C66+(drdp!I66+drdp!R66)*'DBH-U'!$D66)</f>
        <v>8.2120657523236124E-3</v>
      </c>
      <c r="G66" s="20">
        <f>Model!$W$26*((drdp!D66+drdp!M66)*'DBH-U'!$B66+(drdp!G66+drdp!P66)*'DBH-U'!$C66+(drdp!J66+drdp!S66)*'DBH-U'!$D66)</f>
        <v>0</v>
      </c>
      <c r="H66" s="18">
        <f>Model!$W$26*((drdp!B66)*'DBH-U'!$B66+(drdp!E66)*'DBH-U'!$C66+(drdp!H66)*'DBH-U'!$D66)</f>
        <v>-5.712085575524507E-3</v>
      </c>
      <c r="I66" s="18">
        <f>Model!$W$26*((drdp!C66)*'DBH-U'!$B66+(drdp!F66)*'DBH-U'!$C66+(drdp!I66)*'DBH-U'!$D66)</f>
        <v>2.6976514679269013E-3</v>
      </c>
      <c r="J66" s="18">
        <f>Model!$W$26*((drdp!D66)*'DBH-U'!$B66+(drdp!G66)*'DBH-U'!$C66+(drdp!J66)*'DBH-U'!$D66)</f>
        <v>0</v>
      </c>
      <c r="K66" s="21">
        <f>SUM(E$3:E65)+H66</f>
        <v>-0.16771043261698143</v>
      </c>
      <c r="L66" s="21">
        <f>SUM(F$3:F65)+I66</f>
        <v>0.8018358145474257</v>
      </c>
      <c r="M66" s="21">
        <f>SUM(G$3:G65)+J66</f>
        <v>0</v>
      </c>
      <c r="N66" s="21"/>
      <c r="O66" s="21"/>
      <c r="P66" s="21"/>
      <c r="Q66" s="19">
        <f t="shared" si="2"/>
        <v>2.812678920857507E-2</v>
      </c>
      <c r="R66" s="19">
        <f t="shared" si="2"/>
        <v>0.64294067349093365</v>
      </c>
      <c r="S66" s="19">
        <f t="shared" si="2"/>
        <v>0</v>
      </c>
      <c r="T66" s="19">
        <f t="shared" si="3"/>
        <v>-0.13447623134553846</v>
      </c>
      <c r="U66" s="19">
        <f t="shared" si="4"/>
        <v>0</v>
      </c>
      <c r="V66" s="19">
        <f t="shared" si="5"/>
        <v>0</v>
      </c>
    </row>
    <row r="67" spans="1:23" x14ac:dyDescent="0.25">
      <c r="A67" s="26">
        <f>Wellpath!E67</f>
        <v>6200</v>
      </c>
      <c r="B67" s="22">
        <v>0</v>
      </c>
      <c r="C67" s="22">
        <v>0</v>
      </c>
      <c r="D67" s="22">
        <f t="shared" ref="D67:D130" si="6">1 / (Bfield * COS(Dip))</f>
        <v>3.9314164891663715E-5</v>
      </c>
      <c r="E67" s="20">
        <f>Model!$W$26*((drdp!B67+drdp!K67)*'DBH-U'!$B67+(drdp!E67+drdp!N67)*'DBH-U'!$C67+(drdp!H67+drdp!Q67)*'DBH-U'!$D67)</f>
        <v>-2.4041730095544282E-2</v>
      </c>
      <c r="F67" s="20">
        <f>Model!$W$26*((drdp!C67+drdp!L67)*'DBH-U'!$B67+(drdp!F67+drdp!O67)*'DBH-U'!$C67+(drdp!I67+drdp!R67)*'DBH-U'!$D67)</f>
        <v>8.5561471799664567E-3</v>
      </c>
      <c r="G67" s="20">
        <f>Model!$W$26*((drdp!D67+drdp!M67)*'DBH-U'!$B67+(drdp!G67+drdp!P67)*'DBH-U'!$C67+(drdp!J67+drdp!S67)*'DBH-U'!$D67)</f>
        <v>0</v>
      </c>
      <c r="H67" s="18">
        <f>Model!$W$26*((drdp!B67)*'DBH-U'!$B67+(drdp!E67)*'DBH-U'!$C67+(drdp!H67)*'DBH-U'!$D67)</f>
        <v>-1.2020865047772096E-2</v>
      </c>
      <c r="I67" s="18">
        <f>Model!$W$26*((drdp!C67)*'DBH-U'!$B67+(drdp!F67)*'DBH-U'!$C67+(drdp!I67)*'DBH-U'!$D67)</f>
        <v>4.2780735899832119E-3</v>
      </c>
      <c r="J67" s="18">
        <f>Model!$W$26*((drdp!D67)*'DBH-U'!$B67+(drdp!G67)*'DBH-U'!$C67+(drdp!J67)*'DBH-U'!$D67)</f>
        <v>0</v>
      </c>
      <c r="K67" s="21">
        <f>SUM(E$3:E66)+H67</f>
        <v>-0.19140767864497521</v>
      </c>
      <c r="L67" s="21">
        <f>SUM(F$3:F66)+I67</f>
        <v>0.81162830242180561</v>
      </c>
      <c r="M67" s="21">
        <f>SUM(G$3:G66)+J67</f>
        <v>0</v>
      </c>
      <c r="N67" s="21"/>
      <c r="O67" s="21"/>
      <c r="P67" s="21"/>
      <c r="Q67" s="19">
        <f t="shared" si="2"/>
        <v>3.6636899444258096E-2</v>
      </c>
      <c r="R67" s="19">
        <f t="shared" si="2"/>
        <v>0.65874050129210193</v>
      </c>
      <c r="S67" s="19">
        <f t="shared" si="2"/>
        <v>0</v>
      </c>
      <c r="T67" s="19">
        <f t="shared" si="3"/>
        <v>-0.15535188928911972</v>
      </c>
      <c r="U67" s="19">
        <f t="shared" si="4"/>
        <v>0</v>
      </c>
      <c r="V67" s="19">
        <f t="shared" si="5"/>
        <v>0</v>
      </c>
    </row>
    <row r="68" spans="1:23" x14ac:dyDescent="0.25">
      <c r="A68" s="26">
        <f>Wellpath!E68</f>
        <v>6300</v>
      </c>
      <c r="B68" s="22">
        <v>0</v>
      </c>
      <c r="C68" s="22">
        <v>0</v>
      </c>
      <c r="D68" s="22">
        <f t="shared" si="6"/>
        <v>3.9314164891663715E-5</v>
      </c>
      <c r="E68" s="20">
        <f>Model!$W$26*((drdp!B68+drdp!K68)*'DBH-U'!$B68+(drdp!E68+drdp!N68)*'DBH-U'!$C68+(drdp!H68+drdp!Q68)*'DBH-U'!$D68)</f>
        <v>-2.4668235611209448E-2</v>
      </c>
      <c r="F68" s="20">
        <f>Model!$W$26*((drdp!C68+drdp!L68)*'DBH-U'!$B68+(drdp!F68+drdp!O68)*'DBH-U'!$C68+(drdp!I68+drdp!R68)*'DBH-U'!$D68)</f>
        <v>6.0590998118739969E-3</v>
      </c>
      <c r="G68" s="20">
        <f>Model!$W$26*((drdp!D68+drdp!M68)*'DBH-U'!$B68+(drdp!G68+drdp!P68)*'DBH-U'!$C68+(drdp!J68+drdp!S68)*'DBH-U'!$D68)</f>
        <v>0</v>
      </c>
      <c r="H68" s="18">
        <f>Model!$W$26*((drdp!B68)*'DBH-U'!$B68+(drdp!E68)*'DBH-U'!$C68+(drdp!H68)*'DBH-U'!$D68)</f>
        <v>-1.2334117805604724E-2</v>
      </c>
      <c r="I68" s="18">
        <f>Model!$W$26*((drdp!C68)*'DBH-U'!$B68+(drdp!F68)*'DBH-U'!$C68+(drdp!I68)*'DBH-U'!$D68)</f>
        <v>3.0295499059369985E-3</v>
      </c>
      <c r="J68" s="18">
        <f>Model!$W$26*((drdp!D68)*'DBH-U'!$B68+(drdp!G68)*'DBH-U'!$C68+(drdp!J68)*'DBH-U'!$D68)</f>
        <v>0</v>
      </c>
      <c r="K68" s="21">
        <f>SUM(E$3:E67)+H68</f>
        <v>-0.21576266149835213</v>
      </c>
      <c r="L68" s="21">
        <f>SUM(F$3:F67)+I68</f>
        <v>0.81893592591772579</v>
      </c>
      <c r="M68" s="21">
        <f>SUM(G$3:G67)+J68</f>
        <v>0</v>
      </c>
      <c r="N68" s="21"/>
      <c r="O68" s="21"/>
      <c r="P68" s="21"/>
      <c r="Q68" s="19">
        <f t="shared" ref="Q68:S131" si="7">K68^2</f>
        <v>4.6553526096852482E-2</v>
      </c>
      <c r="R68" s="19">
        <f t="shared" si="7"/>
        <v>0.67065605075872292</v>
      </c>
      <c r="S68" s="19">
        <f t="shared" si="7"/>
        <v>0</v>
      </c>
      <c r="T68" s="19">
        <f t="shared" ref="T68:T131" si="8">K68*L68</f>
        <v>-0.17669579497262586</v>
      </c>
      <c r="U68" s="19">
        <f t="shared" ref="U68:U131" si="9">K68*M68</f>
        <v>0</v>
      </c>
      <c r="V68" s="19">
        <f t="shared" ref="V68:V131" si="10">L68*M68</f>
        <v>0</v>
      </c>
    </row>
    <row r="69" spans="1:23" x14ac:dyDescent="0.25">
      <c r="A69" s="26">
        <f>Wellpath!E69</f>
        <v>6400</v>
      </c>
      <c r="B69" s="22">
        <v>0</v>
      </c>
      <c r="C69" s="22">
        <v>0</v>
      </c>
      <c r="D69" s="22">
        <f t="shared" si="6"/>
        <v>3.9314164891663715E-5</v>
      </c>
      <c r="E69" s="20">
        <f>Model!$W$26*((drdp!B69+drdp!K69)*'DBH-U'!$B69+(drdp!E69+drdp!N69)*'DBH-U'!$C69+(drdp!H69+drdp!Q69)*'DBH-U'!$D69)</f>
        <v>-2.521906035922318E-2</v>
      </c>
      <c r="F69" s="20">
        <f>Model!$W$26*((drdp!C69+drdp!L69)*'DBH-U'!$B69+(drdp!F69+drdp!O69)*'DBH-U'!$C69+(drdp!I69+drdp!R69)*'DBH-U'!$D69)</f>
        <v>3.5487963981535352E-3</v>
      </c>
      <c r="G69" s="20">
        <f>Model!$W$26*((drdp!D69+drdp!M69)*'DBH-U'!$B69+(drdp!G69+drdp!P69)*'DBH-U'!$C69+(drdp!J69+drdp!S69)*'DBH-U'!$D69)</f>
        <v>0</v>
      </c>
      <c r="H69" s="18">
        <f>Model!$W$26*((drdp!B69)*'DBH-U'!$B69+(drdp!E69)*'DBH-U'!$C69+(drdp!H69)*'DBH-U'!$D69)</f>
        <v>-1.260953017961159E-2</v>
      </c>
      <c r="I69" s="18">
        <f>Model!$W$26*((drdp!C69)*'DBH-U'!$B69+(drdp!F69)*'DBH-U'!$C69+(drdp!I69)*'DBH-U'!$D69)</f>
        <v>1.7743981990767676E-3</v>
      </c>
      <c r="J69" s="18">
        <f>Model!$W$26*((drdp!D69)*'DBH-U'!$B69+(drdp!G69)*'DBH-U'!$C69+(drdp!J69)*'DBH-U'!$D69)</f>
        <v>0</v>
      </c>
      <c r="K69" s="21">
        <f>SUM(E$3:E68)+H69</f>
        <v>-0.24070630948356844</v>
      </c>
      <c r="L69" s="21">
        <f>SUM(F$3:F68)+I69</f>
        <v>0.82373987402273963</v>
      </c>
      <c r="M69" s="21">
        <f>SUM(G$3:G68)+J69</f>
        <v>0</v>
      </c>
      <c r="N69" s="21"/>
      <c r="O69" s="21"/>
      <c r="P69" s="21"/>
      <c r="Q69" s="19">
        <f t="shared" si="7"/>
        <v>5.7939527425199429E-2</v>
      </c>
      <c r="R69" s="19">
        <f t="shared" si="7"/>
        <v>0.67854738005499893</v>
      </c>
      <c r="S69" s="19">
        <f t="shared" si="7"/>
        <v>0</v>
      </c>
      <c r="T69" s="19">
        <f t="shared" si="8"/>
        <v>-0.19827938505047324</v>
      </c>
      <c r="U69" s="19">
        <f t="shared" si="9"/>
        <v>0</v>
      </c>
      <c r="V69" s="19">
        <f t="shared" si="10"/>
        <v>0</v>
      </c>
    </row>
    <row r="70" spans="1:23" x14ac:dyDescent="0.25">
      <c r="A70" s="26">
        <f>Wellpath!E70</f>
        <v>6500</v>
      </c>
      <c r="B70" s="22">
        <v>0</v>
      </c>
      <c r="C70" s="22">
        <v>0</v>
      </c>
      <c r="D70" s="22">
        <f t="shared" si="6"/>
        <v>3.9314164891663715E-5</v>
      </c>
      <c r="E70" s="20">
        <f>Model!$W$26*((drdp!B70+drdp!K70)*'DBH-U'!$B70+(drdp!E70+drdp!N70)*'DBH-U'!$C70+(drdp!H70+drdp!Q70)*'DBH-U'!$D70)</f>
        <v>-2.2698572366567714E-2</v>
      </c>
      <c r="F70" s="20">
        <f>Model!$W$26*((drdp!C70+drdp!L70)*'DBH-U'!$B70+(drdp!F70+drdp!O70)*'DBH-U'!$C70+(drdp!I70+drdp!R70)*'DBH-U'!$D70)</f>
        <v>9.077008306478052E-4</v>
      </c>
      <c r="G70" s="20">
        <f>Model!$W$26*((drdp!D70+drdp!M70)*'DBH-U'!$B70+(drdp!G70+drdp!P70)*'DBH-U'!$C70+(drdp!J70+drdp!S70)*'DBH-U'!$D70)</f>
        <v>0</v>
      </c>
      <c r="H70" s="18">
        <f>Model!$W$26*((drdp!B70)*'DBH-U'!$B70+(drdp!E70)*'DBH-U'!$C70+(drdp!H70)*'DBH-U'!$D70)</f>
        <v>-1.2851643283075389E-2</v>
      </c>
      <c r="I70" s="18">
        <f>Model!$W$26*((drdp!C70)*'DBH-U'!$B70+(drdp!F70)*'DBH-U'!$C70+(drdp!I70)*'DBH-U'!$D70)</f>
        <v>5.1392867775325942E-4</v>
      </c>
      <c r="J70" s="18">
        <f>Model!$W$26*((drdp!D70)*'DBH-U'!$B70+(drdp!G70)*'DBH-U'!$C70+(drdp!J70)*'DBH-U'!$D70)</f>
        <v>0</v>
      </c>
      <c r="K70" s="21">
        <f>SUM(E$3:E69)+H70</f>
        <v>-0.26616748294625542</v>
      </c>
      <c r="L70" s="21">
        <f>SUM(F$3:F69)+I70</f>
        <v>0.82602820089956963</v>
      </c>
      <c r="M70" s="21">
        <f>SUM(G$3:G69)+J70</f>
        <v>0</v>
      </c>
      <c r="N70" s="21"/>
      <c r="O70" s="21"/>
      <c r="P70" s="21"/>
      <c r="Q70" s="19">
        <f t="shared" si="7"/>
        <v>7.0845128977945163E-2</v>
      </c>
      <c r="R70" s="19">
        <f t="shared" si="7"/>
        <v>0.68232258868137974</v>
      </c>
      <c r="S70" s="19">
        <f t="shared" si="7"/>
        <v>0</v>
      </c>
      <c r="T70" s="19">
        <f t="shared" si="8"/>
        <v>-0.21986184707606224</v>
      </c>
      <c r="U70" s="19">
        <f t="shared" si="9"/>
        <v>0</v>
      </c>
      <c r="V70" s="19">
        <f t="shared" si="10"/>
        <v>0</v>
      </c>
    </row>
    <row r="71" spans="1:23" x14ac:dyDescent="0.25">
      <c r="A71" s="26">
        <f>Wellpath!E71</f>
        <v>6576.62</v>
      </c>
      <c r="B71" s="22">
        <v>0</v>
      </c>
      <c r="C71" s="22">
        <v>0</v>
      </c>
      <c r="D71" s="22">
        <f t="shared" si="6"/>
        <v>3.9314164891663715E-5</v>
      </c>
      <c r="E71" s="20">
        <f>Model!$W$26*((drdp!B71+drdp!K71)*'DBH-U'!$B71+(drdp!E71+drdp!N71)*'DBH-U'!$C71+(drdp!H71+drdp!Q71)*'DBH-U'!$D71)</f>
        <v>-1.3014405025057118E-2</v>
      </c>
      <c r="F71" s="20">
        <f>Model!$W$26*((drdp!C71+drdp!L71)*'DBH-U'!$B71+(drdp!F71+drdp!O71)*'DBH-U'!$C71+(drdp!I71+drdp!R71)*'DBH-U'!$D71)</f>
        <v>-4.5447303795226264E-4</v>
      </c>
      <c r="G71" s="20">
        <f>Model!$W$26*((drdp!D71+drdp!M71)*'DBH-U'!$B71+(drdp!G71+drdp!P71)*'DBH-U'!$C71+(drdp!J71+drdp!S71)*'DBH-U'!$D71)</f>
        <v>0</v>
      </c>
      <c r="H71" s="18">
        <f>Model!$W$26*((drdp!B71)*'DBH-U'!$B71+(drdp!E71)*'DBH-U'!$C71+(drdp!H71)*'DBH-U'!$D71)</f>
        <v>-9.9716371301987253E-3</v>
      </c>
      <c r="I71" s="18">
        <f>Model!$W$26*((drdp!C71)*'DBH-U'!$B71+(drdp!F71)*'DBH-U'!$C71+(drdp!I71)*'DBH-U'!$D71)</f>
        <v>-3.4821724167902234E-4</v>
      </c>
      <c r="J71" s="18">
        <f>Model!$W$26*((drdp!D71)*'DBH-U'!$B71+(drdp!G71)*'DBH-U'!$C71+(drdp!J71)*'DBH-U'!$D71)</f>
        <v>0</v>
      </c>
      <c r="K71" s="21">
        <f>SUM(E$3:E70)+H71</f>
        <v>-0.28598604915994646</v>
      </c>
      <c r="L71" s="21">
        <f>SUM(F$3:F70)+I71</f>
        <v>0.82607375581078524</v>
      </c>
      <c r="M71" s="21">
        <f>SUM(G$3:G70)+J71</f>
        <v>0</v>
      </c>
      <c r="N71" s="21"/>
      <c r="O71" s="21"/>
      <c r="P71" s="21"/>
      <c r="Q71" s="19">
        <f t="shared" si="7"/>
        <v>8.178802031411532E-2</v>
      </c>
      <c r="R71" s="19">
        <f t="shared" si="7"/>
        <v>0.68239785003933684</v>
      </c>
      <c r="S71" s="19">
        <f t="shared" si="7"/>
        <v>0</v>
      </c>
      <c r="T71" s="19">
        <f t="shared" si="8"/>
        <v>-0.23624556973904484</v>
      </c>
      <c r="U71" s="19">
        <f t="shared" si="9"/>
        <v>0</v>
      </c>
      <c r="V71" s="19">
        <f t="shared" si="10"/>
        <v>0</v>
      </c>
    </row>
    <row r="72" spans="1:23" x14ac:dyDescent="0.25">
      <c r="A72" s="26">
        <f>Wellpath!E72</f>
        <v>6600</v>
      </c>
      <c r="B72" s="22">
        <v>0</v>
      </c>
      <c r="C72" s="22">
        <v>0</v>
      </c>
      <c r="D72" s="22">
        <f t="shared" si="6"/>
        <v>3.9314164891663715E-5</v>
      </c>
      <c r="E72" s="20">
        <f>Model!$W$26*((drdp!B72+drdp!K72)*'DBH-U'!$B72+(drdp!E72+drdp!N72)*'DBH-U'!$C72+(drdp!H72+drdp!Q72)*'DBH-U'!$D72)</f>
        <v>-1.5973060041598472E-2</v>
      </c>
      <c r="F72" s="20">
        <f>Model!$W$26*((drdp!C72+drdp!L72)*'DBH-U'!$B72+(drdp!F72+drdp!O72)*'DBH-U'!$C72+(drdp!I72+drdp!R72)*'DBH-U'!$D72)</f>
        <v>-9.2100084716459406E-4</v>
      </c>
      <c r="G72" s="20">
        <f>Model!$W$26*((drdp!D72+drdp!M72)*'DBH-U'!$B72+(drdp!G72+drdp!P72)*'DBH-U'!$C72+(drdp!J72+drdp!S72)*'DBH-U'!$D72)</f>
        <v>0</v>
      </c>
      <c r="H72" s="18">
        <f>Model!$W$26*((drdp!B72)*'DBH-U'!$B72+(drdp!E72)*'DBH-U'!$C72+(drdp!H72)*'DBH-U'!$D72)</f>
        <v>-3.0268288521038749E-3</v>
      </c>
      <c r="I72" s="18">
        <f>Model!$W$26*((drdp!C72)*'DBH-U'!$B72+(drdp!F72)*'DBH-U'!$C72+(drdp!I72)*'DBH-U'!$D72)</f>
        <v>-1.7452585351522472E-4</v>
      </c>
      <c r="J72" s="18">
        <f>Model!$W$26*((drdp!D72)*'DBH-U'!$B72+(drdp!G72)*'DBH-U'!$C72+(drdp!J72)*'DBH-U'!$D72)</f>
        <v>0</v>
      </c>
      <c r="K72" s="21">
        <f>SUM(E$3:E71)+H72</f>
        <v>-0.29205564590690875</v>
      </c>
      <c r="L72" s="21">
        <f>SUM(F$3:F71)+I72</f>
        <v>0.82579297416099684</v>
      </c>
      <c r="M72" s="21">
        <f>SUM(G$3:G71)+J72</f>
        <v>0</v>
      </c>
      <c r="N72" s="21"/>
      <c r="O72" s="21"/>
      <c r="P72" s="21"/>
      <c r="Q72" s="19">
        <f t="shared" si="7"/>
        <v>8.5296500306101669E-2</v>
      </c>
      <c r="R72" s="19">
        <f t="shared" si="7"/>
        <v>0.68193403617366477</v>
      </c>
      <c r="S72" s="19">
        <f t="shared" si="7"/>
        <v>0</v>
      </c>
      <c r="T72" s="19">
        <f t="shared" si="8"/>
        <v>-0.24117750045397712</v>
      </c>
      <c r="U72" s="19">
        <f t="shared" si="9"/>
        <v>0</v>
      </c>
      <c r="V72" s="19">
        <f t="shared" si="10"/>
        <v>0</v>
      </c>
    </row>
    <row r="73" spans="1:23" x14ac:dyDescent="0.25">
      <c r="A73" s="26">
        <f>Wellpath!E73</f>
        <v>6700</v>
      </c>
      <c r="B73" s="22">
        <v>0</v>
      </c>
      <c r="C73" s="22">
        <v>0</v>
      </c>
      <c r="D73" s="22">
        <f t="shared" si="6"/>
        <v>3.9314164891663715E-5</v>
      </c>
      <c r="E73" s="20">
        <f>Model!$W$26*((drdp!B73+drdp!K73)*'DBH-U'!$B73+(drdp!E73+drdp!N73)*'DBH-U'!$C73+(drdp!H73+drdp!Q73)*'DBH-U'!$D73)</f>
        <v>-2.5273304491073911E-2</v>
      </c>
      <c r="F73" s="20">
        <f>Model!$W$26*((drdp!C73+drdp!L73)*'DBH-U'!$B73+(drdp!F73+drdp!O73)*'DBH-U'!$C73+(drdp!I73+drdp!R73)*'DBH-U'!$D73)</f>
        <v>-3.9802929202706521E-3</v>
      </c>
      <c r="G73" s="20">
        <f>Model!$W$26*((drdp!D73+drdp!M73)*'DBH-U'!$B73+(drdp!G73+drdp!P73)*'DBH-U'!$C73+(drdp!J73+drdp!S73)*'DBH-U'!$D73)</f>
        <v>0</v>
      </c>
      <c r="H73" s="18">
        <f>Model!$W$26*((drdp!B73)*'DBH-U'!$B73+(drdp!E73)*'DBH-U'!$C73+(drdp!H73)*'DBH-U'!$D73)</f>
        <v>-1.2636652245536908E-2</v>
      </c>
      <c r="I73" s="18">
        <f>Model!$W$26*((drdp!C73)*'DBH-U'!$B73+(drdp!F73)*'DBH-U'!$C73+(drdp!I73)*'DBH-U'!$D73)</f>
        <v>-1.9901464601353187E-3</v>
      </c>
      <c r="J73" s="18">
        <f>Model!$W$26*((drdp!D73)*'DBH-U'!$B73+(drdp!G73)*'DBH-U'!$C73+(drdp!J73)*'DBH-U'!$D73)</f>
        <v>0</v>
      </c>
      <c r="K73" s="21">
        <f>SUM(E$3:E72)+H73</f>
        <v>-0.31763852934194026</v>
      </c>
      <c r="L73" s="21">
        <f>SUM(F$3:F72)+I73</f>
        <v>0.82305635270721211</v>
      </c>
      <c r="M73" s="21">
        <f>SUM(G$3:G72)+J73</f>
        <v>0</v>
      </c>
      <c r="N73" s="21"/>
      <c r="O73" s="21"/>
      <c r="P73" s="21"/>
      <c r="Q73" s="19">
        <f t="shared" si="7"/>
        <v>0.10089423532251064</v>
      </c>
      <c r="R73" s="19">
        <f t="shared" si="7"/>
        <v>0.67742175973169871</v>
      </c>
      <c r="S73" s="19">
        <f t="shared" si="7"/>
        <v>0</v>
      </c>
      <c r="T73" s="19">
        <f t="shared" si="8"/>
        <v>-0.26143440943946011</v>
      </c>
      <c r="U73" s="19">
        <f t="shared" si="9"/>
        <v>0</v>
      </c>
      <c r="V73" s="19">
        <f t="shared" si="10"/>
        <v>0</v>
      </c>
      <c r="W73" s="10" t="s">
        <v>62</v>
      </c>
    </row>
    <row r="74" spans="1:23" x14ac:dyDescent="0.25">
      <c r="A74" s="26">
        <f>Wellpath!E74</f>
        <v>6800</v>
      </c>
      <c r="B74" s="22">
        <v>0</v>
      </c>
      <c r="C74" s="22">
        <v>0</v>
      </c>
      <c r="D74" s="22">
        <f t="shared" si="6"/>
        <v>3.9314164891663715E-5</v>
      </c>
      <c r="E74" s="20">
        <f>Model!$W$26*((drdp!B74+drdp!K74)*'DBH-U'!$B74+(drdp!E74+drdp!N74)*'DBH-U'!$C74+(drdp!H74+drdp!Q74)*'DBH-U'!$D74)</f>
        <v>-2.4575997218166369E-2</v>
      </c>
      <c r="F74" s="20">
        <f>Model!$W$26*((drdp!C74+drdp!L74)*'DBH-U'!$B74+(drdp!F74+drdp!O74)*'DBH-U'!$C74+(drdp!I74+drdp!R74)*'DBH-U'!$D74)</f>
        <v>-6.4519769177402275E-3</v>
      </c>
      <c r="G74" s="20">
        <f>Model!$W$26*((drdp!D74+drdp!M74)*'DBH-U'!$B74+(drdp!G74+drdp!P74)*'DBH-U'!$C74+(drdp!J74+drdp!S74)*'DBH-U'!$D74)</f>
        <v>0</v>
      </c>
      <c r="H74" s="18">
        <f>Model!$W$26*((drdp!B74)*'DBH-U'!$B74+(drdp!E74)*'DBH-U'!$C74+(drdp!H74)*'DBH-U'!$D74)</f>
        <v>-1.2287998609083323E-2</v>
      </c>
      <c r="I74" s="18">
        <f>Model!$W$26*((drdp!C74)*'DBH-U'!$B74+(drdp!F74)*'DBH-U'!$C74+(drdp!I74)*'DBH-U'!$D74)</f>
        <v>-3.2259884588701493E-3</v>
      </c>
      <c r="J74" s="18">
        <f>Model!$W$26*((drdp!D74)*'DBH-U'!$B74+(drdp!G74)*'DBH-U'!$C74+(drdp!J74)*'DBH-U'!$D74)</f>
        <v>0</v>
      </c>
      <c r="K74" s="21">
        <f>SUM(E$3:E73)+H74</f>
        <v>-0.34256318019656057</v>
      </c>
      <c r="L74" s="21">
        <f>SUM(F$3:F73)+I74</f>
        <v>0.81784021778820659</v>
      </c>
      <c r="M74" s="21">
        <f>SUM(G$3:G73)+J74</f>
        <v>0</v>
      </c>
      <c r="N74" s="21"/>
      <c r="O74" s="21"/>
      <c r="P74" s="21"/>
      <c r="Q74" s="19">
        <f t="shared" si="7"/>
        <v>0.11734953242638123</v>
      </c>
      <c r="R74" s="19">
        <f t="shared" si="7"/>
        <v>0.66886262183186118</v>
      </c>
      <c r="S74" s="19">
        <f t="shared" si="7"/>
        <v>0</v>
      </c>
      <c r="T74" s="19">
        <f t="shared" si="8"/>
        <v>-0.28016194589817578</v>
      </c>
      <c r="U74" s="19">
        <f t="shared" si="9"/>
        <v>0</v>
      </c>
      <c r="V74" s="19">
        <f t="shared" si="10"/>
        <v>0</v>
      </c>
    </row>
    <row r="75" spans="1:23" x14ac:dyDescent="0.25">
      <c r="A75" s="26">
        <f>Wellpath!E75</f>
        <v>6900</v>
      </c>
      <c r="B75" s="22">
        <v>0</v>
      </c>
      <c r="C75" s="22">
        <v>0</v>
      </c>
      <c r="D75" s="22">
        <f t="shared" si="6"/>
        <v>3.9314164891663715E-5</v>
      </c>
      <c r="E75" s="20">
        <f>Model!$W$26*((drdp!B75+drdp!K75)*'DBH-U'!$B75+(drdp!E75+drdp!N75)*'DBH-U'!$C75+(drdp!H75+drdp!Q75)*'DBH-U'!$D75)</f>
        <v>-2.3817245778600227E-2</v>
      </c>
      <c r="F75" s="20">
        <f>Model!$W$26*((drdp!C75+drdp!L75)*'DBH-U'!$B75+(drdp!F75+drdp!O75)*'DBH-U'!$C75+(drdp!I75+drdp!R75)*'DBH-U'!$D75)</f>
        <v>-8.9143805108103866E-3</v>
      </c>
      <c r="G75" s="20">
        <f>Model!$W$26*((drdp!D75+drdp!M75)*'DBH-U'!$B75+(drdp!G75+drdp!P75)*'DBH-U'!$C75+(drdp!J75+drdp!S75)*'DBH-U'!$D75)</f>
        <v>0</v>
      </c>
      <c r="H75" s="18">
        <f>Model!$W$26*((drdp!B75)*'DBH-U'!$B75+(drdp!E75)*'DBH-U'!$C75+(drdp!H75)*'DBH-U'!$D75)</f>
        <v>-1.1908622889300025E-2</v>
      </c>
      <c r="I75" s="18">
        <f>Model!$W$26*((drdp!C75)*'DBH-U'!$B75+(drdp!F75)*'DBH-U'!$C75+(drdp!I75)*'DBH-U'!$D75)</f>
        <v>-4.4571902554051603E-3</v>
      </c>
      <c r="J75" s="18">
        <f>Model!$W$26*((drdp!D75)*'DBH-U'!$B75+(drdp!G75)*'DBH-U'!$C75+(drdp!J75)*'DBH-U'!$D75)</f>
        <v>0</v>
      </c>
      <c r="K75" s="21">
        <f>SUM(E$3:E74)+H75</f>
        <v>-0.36675980169494365</v>
      </c>
      <c r="L75" s="21">
        <f>SUM(F$3:F74)+I75</f>
        <v>0.81015703907393133</v>
      </c>
      <c r="M75" s="21">
        <f>SUM(G$3:G74)+J75</f>
        <v>0</v>
      </c>
      <c r="N75" s="21"/>
      <c r="O75" s="21"/>
      <c r="P75" s="21"/>
      <c r="Q75" s="19">
        <f t="shared" si="7"/>
        <v>0.13451275213931441</v>
      </c>
      <c r="R75" s="19">
        <f t="shared" si="7"/>
        <v>0.65635442796103949</v>
      </c>
      <c r="S75" s="19">
        <f t="shared" si="7"/>
        <v>0</v>
      </c>
      <c r="T75" s="19">
        <f t="shared" si="8"/>
        <v>-0.29713303499251775</v>
      </c>
      <c r="U75" s="19">
        <f t="shared" si="9"/>
        <v>0</v>
      </c>
      <c r="V75" s="19">
        <f t="shared" si="10"/>
        <v>0</v>
      </c>
    </row>
    <row r="76" spans="1:23" x14ac:dyDescent="0.25">
      <c r="A76" s="26">
        <f>Wellpath!E76</f>
        <v>7000</v>
      </c>
      <c r="B76" s="22">
        <v>0</v>
      </c>
      <c r="C76" s="22">
        <v>0</v>
      </c>
      <c r="D76" s="22">
        <f t="shared" si="6"/>
        <v>3.9314164891663715E-5</v>
      </c>
      <c r="E76" s="20">
        <f>Model!$W$26*((drdp!B76+drdp!K76)*'DBH-U'!$B76+(drdp!E76+drdp!N76)*'DBH-U'!$C76+(drdp!H76+drdp!Q76)*'DBH-U'!$D76)</f>
        <v>-2.2996869386400609E-2</v>
      </c>
      <c r="F76" s="20">
        <f>Model!$W$26*((drdp!C76+drdp!L76)*'DBH-U'!$B76+(drdp!F76+drdp!O76)*'DBH-U'!$C76+(drdp!I76+drdp!R76)*'DBH-U'!$D76)</f>
        <v>-1.1345791195416706E-2</v>
      </c>
      <c r="G76" s="20">
        <f>Model!$W$26*((drdp!D76+drdp!M76)*'DBH-U'!$B76+(drdp!G76+drdp!P76)*'DBH-U'!$C76+(drdp!J76+drdp!S76)*'DBH-U'!$D76)</f>
        <v>0</v>
      </c>
      <c r="H76" s="18">
        <f>Model!$W$26*((drdp!B76)*'DBH-U'!$B76+(drdp!E76)*'DBH-U'!$C76+(drdp!H76)*'DBH-U'!$D76)</f>
        <v>-1.1498434693200305E-2</v>
      </c>
      <c r="I76" s="18">
        <f>Model!$W$26*((drdp!C76)*'DBH-U'!$B76+(drdp!F76)*'DBH-U'!$C76+(drdp!I76)*'DBH-U'!$D76)</f>
        <v>-5.6728955977083531E-3</v>
      </c>
      <c r="J76" s="18">
        <f>Model!$W$26*((drdp!D76)*'DBH-U'!$B76+(drdp!G76)*'DBH-U'!$C76+(drdp!J76)*'DBH-U'!$D76)</f>
        <v>0</v>
      </c>
      <c r="K76" s="21">
        <f>SUM(E$3:E75)+H76</f>
        <v>-0.39016685927744421</v>
      </c>
      <c r="L76" s="21">
        <f>SUM(F$3:F75)+I76</f>
        <v>0.80002695322081774</v>
      </c>
      <c r="M76" s="21">
        <f>SUM(G$3:G75)+J76</f>
        <v>0</v>
      </c>
      <c r="N76" s="21"/>
      <c r="O76" s="21"/>
      <c r="P76" s="21"/>
      <c r="Q76" s="19">
        <f t="shared" si="7"/>
        <v>0.15223017807842495</v>
      </c>
      <c r="R76" s="19">
        <f t="shared" si="7"/>
        <v>0.64004312587978451</v>
      </c>
      <c r="S76" s="19">
        <f t="shared" si="7"/>
        <v>0</v>
      </c>
      <c r="T76" s="19">
        <f t="shared" si="8"/>
        <v>-0.31214400367546924</v>
      </c>
      <c r="U76" s="19">
        <f t="shared" si="9"/>
        <v>0</v>
      </c>
      <c r="V76" s="19">
        <f t="shared" si="10"/>
        <v>0</v>
      </c>
    </row>
    <row r="77" spans="1:23" x14ac:dyDescent="0.25">
      <c r="A77" s="26">
        <f>Wellpath!E77</f>
        <v>7100</v>
      </c>
      <c r="B77" s="22">
        <v>0</v>
      </c>
      <c r="C77" s="22">
        <v>0</v>
      </c>
      <c r="D77" s="22">
        <f t="shared" si="6"/>
        <v>3.9314164891663715E-5</v>
      </c>
      <c r="E77" s="20">
        <f>Model!$W$26*((drdp!B77+drdp!K77)*'DBH-U'!$B77+(drdp!E77+drdp!N77)*'DBH-U'!$C77+(drdp!H77+drdp!Q77)*'DBH-U'!$D77)</f>
        <v>-1.1293694832653557E-2</v>
      </c>
      <c r="F77" s="20">
        <f>Model!$W$26*((drdp!C77+drdp!L77)*'DBH-U'!$B77+(drdp!F77+drdp!O77)*'DBH-U'!$C77+(drdp!I77+drdp!R77)*'DBH-U'!$D77)</f>
        <v>-7.0242374802425515E-3</v>
      </c>
      <c r="G77" s="20">
        <f>Model!$W$26*((drdp!D77+drdp!M77)*'DBH-U'!$B77+(drdp!G77+drdp!P77)*'DBH-U'!$C77+(drdp!J77+drdp!S77)*'DBH-U'!$D77)</f>
        <v>0</v>
      </c>
      <c r="H77" s="18">
        <f>Model!$W$26*((drdp!B77)*'DBH-U'!$B77+(drdp!E77)*'DBH-U'!$C77+(drdp!H77)*'DBH-U'!$D77)</f>
        <v>-1.1054908802519024E-2</v>
      </c>
      <c r="I77" s="18">
        <f>Model!$W$26*((drdp!C77)*'DBH-U'!$B77+(drdp!F77)*'DBH-U'!$C77+(drdp!I77)*'DBH-U'!$D77)</f>
        <v>-6.875721887473059E-3</v>
      </c>
      <c r="J77" s="18">
        <f>Model!$W$26*((drdp!D77)*'DBH-U'!$B77+(drdp!G77)*'DBH-U'!$C77+(drdp!J77)*'DBH-U'!$D77)</f>
        <v>0</v>
      </c>
      <c r="K77" s="21">
        <f>SUM(E$3:E76)+H77</f>
        <v>-0.41272020277316351</v>
      </c>
      <c r="L77" s="21">
        <f>SUM(F$3:F76)+I77</f>
        <v>0.7874783357356363</v>
      </c>
      <c r="M77" s="21">
        <f>SUM(G$3:G76)+J77</f>
        <v>0</v>
      </c>
      <c r="N77" s="21"/>
      <c r="O77" s="21"/>
      <c r="P77" s="21"/>
      <c r="Q77" s="19">
        <f t="shared" si="7"/>
        <v>0.17033796577712121</v>
      </c>
      <c r="R77" s="19">
        <f t="shared" si="7"/>
        <v>0.6201221292529675</v>
      </c>
      <c r="S77" s="19">
        <f t="shared" si="7"/>
        <v>0</v>
      </c>
      <c r="T77" s="19">
        <f t="shared" si="8"/>
        <v>-0.32500821840428518</v>
      </c>
      <c r="U77" s="19">
        <f t="shared" si="9"/>
        <v>0</v>
      </c>
      <c r="V77" s="19">
        <f t="shared" si="10"/>
        <v>0</v>
      </c>
    </row>
    <row r="78" spans="1:23" x14ac:dyDescent="0.25">
      <c r="A78" s="26">
        <f>Wellpath!E78</f>
        <v>7102.16</v>
      </c>
      <c r="B78" s="22">
        <v>0</v>
      </c>
      <c r="C78" s="22">
        <v>0</v>
      </c>
      <c r="D78" s="22">
        <f t="shared" si="6"/>
        <v>3.9314164891663715E-5</v>
      </c>
      <c r="E78" s="20">
        <f>Model!$W$26*((drdp!B78+drdp!K78)*'DBH-U'!$B78+(drdp!E78+drdp!N78)*'DBH-U'!$C78+(drdp!H78+drdp!Q78)*'DBH-U'!$D78)</f>
        <v>-1.1043568847863186E-2</v>
      </c>
      <c r="F78" s="20">
        <f>Model!$W$26*((drdp!C78+drdp!L78)*'DBH-U'!$B78+(drdp!F78+drdp!O78)*'DBH-U'!$C78+(drdp!I78+drdp!R78)*'DBH-U'!$D78)</f>
        <v>-6.9007877087303056E-3</v>
      </c>
      <c r="G78" s="20">
        <f>Model!$W$26*((drdp!D78+drdp!M78)*'DBH-U'!$B78+(drdp!G78+drdp!P78)*'DBH-U'!$C78+(drdp!J78+drdp!S78)*'DBH-U'!$D78)</f>
        <v>0</v>
      </c>
      <c r="H78" s="18">
        <f>Model!$W$26*((drdp!B78)*'DBH-U'!$B78+(drdp!E78)*'DBH-U'!$C78+(drdp!H78)*'DBH-U'!$D78)</f>
        <v>-2.3854108711396672E-4</v>
      </c>
      <c r="I78" s="18">
        <f>Model!$W$26*((drdp!C78)*'DBH-U'!$B78+(drdp!F78)*'DBH-U'!$C78+(drdp!I78)*'DBH-U'!$D78)</f>
        <v>-1.4905701450865076E-4</v>
      </c>
      <c r="J78" s="18">
        <f>Model!$W$26*((drdp!D78)*'DBH-U'!$B78+(drdp!G78)*'DBH-U'!$C78+(drdp!J78)*'DBH-U'!$D78)</f>
        <v>0</v>
      </c>
      <c r="K78" s="21">
        <f>SUM(E$3:E77)+H78</f>
        <v>-0.41319752989041203</v>
      </c>
      <c r="L78" s="21">
        <f>SUM(F$3:F77)+I78</f>
        <v>0.78718076312835827</v>
      </c>
      <c r="M78" s="21">
        <f>SUM(G$3:G77)+J78</f>
        <v>0</v>
      </c>
      <c r="N78" s="21"/>
      <c r="O78" s="21"/>
      <c r="P78" s="21"/>
      <c r="Q78" s="19">
        <f t="shared" si="7"/>
        <v>0.17073219870753795</v>
      </c>
      <c r="R78" s="19">
        <f t="shared" si="7"/>
        <v>0.61965355383934451</v>
      </c>
      <c r="S78" s="19">
        <f t="shared" si="7"/>
        <v>0</v>
      </c>
      <c r="T78" s="19">
        <f t="shared" si="8"/>
        <v>-0.32526114690188718</v>
      </c>
      <c r="U78" s="19">
        <f t="shared" si="9"/>
        <v>0</v>
      </c>
      <c r="V78" s="19">
        <f t="shared" si="10"/>
        <v>0</v>
      </c>
    </row>
    <row r="79" spans="1:23" x14ac:dyDescent="0.25">
      <c r="A79" s="26">
        <f>Wellpath!E79</f>
        <v>7200</v>
      </c>
      <c r="B79" s="22">
        <v>0</v>
      </c>
      <c r="C79" s="22">
        <v>0</v>
      </c>
      <c r="D79" s="22">
        <f t="shared" si="6"/>
        <v>3.9314164891663715E-5</v>
      </c>
      <c r="E79" s="20">
        <f>Model!$W$26*((drdp!B79+drdp!K79)*'DBH-U'!$B79+(drdp!E79+drdp!N79)*'DBH-U'!$C79+(drdp!H79+drdp!Q79)*'DBH-U'!$D79)</f>
        <v>-1.9902859464679304E-2</v>
      </c>
      <c r="F79" s="20">
        <f>Model!$W$26*((drdp!C79+drdp!L79)*'DBH-U'!$B79+(drdp!F79+drdp!O79)*'DBH-U'!$C79+(drdp!I79+drdp!R79)*'DBH-U'!$D79)</f>
        <v>-1.5134486019473316E-2</v>
      </c>
      <c r="G79" s="20">
        <f>Model!$W$26*((drdp!D79+drdp!M79)*'DBH-U'!$B79+(drdp!G79+drdp!P79)*'DBH-U'!$C79+(drdp!J79+drdp!S79)*'DBH-U'!$D79)</f>
        <v>0</v>
      </c>
      <c r="H79" s="18">
        <f>Model!$W$26*((drdp!B79)*'DBH-U'!$B79+(drdp!E79)*'DBH-U'!$C79+(drdp!H79)*'DBH-U'!$D79)</f>
        <v>-9.8427808836646369E-3</v>
      </c>
      <c r="I79" s="18">
        <f>Model!$W$26*((drdp!C79)*'DBH-U'!$B79+(drdp!F79)*'DBH-U'!$C79+(drdp!I79)*'DBH-U'!$D79)</f>
        <v>-7.4846245053844561E-3</v>
      </c>
      <c r="J79" s="18">
        <f>Model!$W$26*((drdp!D79)*'DBH-U'!$B79+(drdp!G79)*'DBH-U'!$C79+(drdp!J79)*'DBH-U'!$D79)</f>
        <v>0</v>
      </c>
      <c r="K79" s="21">
        <f>SUM(E$3:E78)+H79</f>
        <v>-0.43384533853482588</v>
      </c>
      <c r="L79" s="21">
        <f>SUM(F$3:F78)+I79</f>
        <v>0.77294440792875219</v>
      </c>
      <c r="M79" s="21">
        <f>SUM(G$3:G78)+J79</f>
        <v>0</v>
      </c>
      <c r="N79" s="21"/>
      <c r="O79" s="21"/>
      <c r="P79" s="21"/>
      <c r="Q79" s="19">
        <f t="shared" si="7"/>
        <v>0.18822177776839766</v>
      </c>
      <c r="R79" s="19">
        <f t="shared" si="7"/>
        <v>0.59744305774832929</v>
      </c>
      <c r="S79" s="19">
        <f t="shared" si="7"/>
        <v>0</v>
      </c>
      <c r="T79" s="19">
        <f t="shared" si="8"/>
        <v>-0.33533832832645005</v>
      </c>
      <c r="U79" s="19">
        <f t="shared" si="9"/>
        <v>0</v>
      </c>
      <c r="V79" s="19">
        <f t="shared" si="10"/>
        <v>0</v>
      </c>
    </row>
    <row r="80" spans="1:23" x14ac:dyDescent="0.25">
      <c r="A80" s="26">
        <f>Wellpath!E80</f>
        <v>7300</v>
      </c>
      <c r="B80" s="22">
        <v>0</v>
      </c>
      <c r="C80" s="22">
        <v>0</v>
      </c>
      <c r="D80" s="22">
        <f t="shared" si="6"/>
        <v>3.9314164891663715E-5</v>
      </c>
      <c r="E80" s="20">
        <f>Model!$W$26*((drdp!B80+drdp!K80)*'DBH-U'!$B80+(drdp!E80+drdp!N80)*'DBH-U'!$C80+(drdp!H80+drdp!Q80)*'DBH-U'!$D80)</f>
        <v>-1.8055617948606741E-2</v>
      </c>
      <c r="F80" s="20">
        <f>Model!$W$26*((drdp!C80+drdp!L80)*'DBH-U'!$B80+(drdp!F80+drdp!O80)*'DBH-U'!$C80+(drdp!I80+drdp!R80)*'DBH-U'!$D80)</f>
        <v>-1.6790064417653707E-2</v>
      </c>
      <c r="G80" s="20">
        <f>Model!$W$26*((drdp!D80+drdp!M80)*'DBH-U'!$B80+(drdp!G80+drdp!P80)*'DBH-U'!$C80+(drdp!J80+drdp!S80)*'DBH-U'!$D80)</f>
        <v>0</v>
      </c>
      <c r="H80" s="18">
        <f>Model!$W$26*((drdp!B80)*'DBH-U'!$B80+(drdp!E80)*'DBH-U'!$C80+(drdp!H80)*'DBH-U'!$D80)</f>
        <v>-9.0278089743033706E-3</v>
      </c>
      <c r="I80" s="18">
        <f>Model!$W$26*((drdp!C80)*'DBH-U'!$B80+(drdp!F80)*'DBH-U'!$C80+(drdp!I80)*'DBH-U'!$D80)</f>
        <v>-8.3950322088268536E-3</v>
      </c>
      <c r="J80" s="18">
        <f>Model!$W$26*((drdp!D80)*'DBH-U'!$B80+(drdp!G80)*'DBH-U'!$C80+(drdp!J80)*'DBH-U'!$D80)</f>
        <v>0</v>
      </c>
      <c r="K80" s="21">
        <f>SUM(E$3:E79)+H80</f>
        <v>-0.45293322609014391</v>
      </c>
      <c r="L80" s="21">
        <f>SUM(F$3:F79)+I80</f>
        <v>0.75689951420583645</v>
      </c>
      <c r="M80" s="21">
        <f>SUM(G$3:G79)+J80</f>
        <v>0</v>
      </c>
      <c r="N80" s="21"/>
      <c r="O80" s="21"/>
      <c r="P80" s="21"/>
      <c r="Q80" s="19">
        <f t="shared" si="7"/>
        <v>0.20514850729642542</v>
      </c>
      <c r="R80" s="19">
        <f t="shared" si="7"/>
        <v>0.57289687460503125</v>
      </c>
      <c r="S80" s="19">
        <f t="shared" si="7"/>
        <v>0</v>
      </c>
      <c r="T80" s="19">
        <f t="shared" si="8"/>
        <v>-0.34282493879531223</v>
      </c>
      <c r="U80" s="19">
        <f t="shared" si="9"/>
        <v>0</v>
      </c>
      <c r="V80" s="19">
        <f t="shared" si="10"/>
        <v>0</v>
      </c>
    </row>
    <row r="81" spans="1:22" x14ac:dyDescent="0.25">
      <c r="A81" s="26">
        <f>Wellpath!E81</f>
        <v>7400</v>
      </c>
      <c r="B81" s="22">
        <v>0</v>
      </c>
      <c r="C81" s="22">
        <v>0</v>
      </c>
      <c r="D81" s="22">
        <f t="shared" si="6"/>
        <v>3.9314164891663715E-5</v>
      </c>
      <c r="E81" s="20">
        <f>Model!$W$26*((drdp!B81+drdp!K81)*'DBH-U'!$B81+(drdp!E81+drdp!N81)*'DBH-U'!$C81+(drdp!H81+drdp!Q81)*'DBH-U'!$D81)</f>
        <v>-1.5938595281828997E-2</v>
      </c>
      <c r="F81" s="20">
        <f>Model!$W$26*((drdp!C81+drdp!L81)*'DBH-U'!$B81+(drdp!F81+drdp!O81)*'DBH-U'!$C81+(drdp!I81+drdp!R81)*'DBH-U'!$D81)</f>
        <v>-1.8232177566979819E-2</v>
      </c>
      <c r="G81" s="20">
        <f>Model!$W$26*((drdp!D81+drdp!M81)*'DBH-U'!$B81+(drdp!G81+drdp!P81)*'DBH-U'!$C81+(drdp!J81+drdp!S81)*'DBH-U'!$D81)</f>
        <v>0</v>
      </c>
      <c r="H81" s="18">
        <f>Model!$W$26*((drdp!B81)*'DBH-U'!$B81+(drdp!E81)*'DBH-U'!$C81+(drdp!H81)*'DBH-U'!$D81)</f>
        <v>-7.9692976409144987E-3</v>
      </c>
      <c r="I81" s="18">
        <f>Model!$W$26*((drdp!C81)*'DBH-U'!$B81+(drdp!F81)*'DBH-U'!$C81+(drdp!I81)*'DBH-U'!$D81)</f>
        <v>-9.1160887834899097E-3</v>
      </c>
      <c r="J81" s="18">
        <f>Model!$W$26*((drdp!D81)*'DBH-U'!$B81+(drdp!G81)*'DBH-U'!$C81+(drdp!J81)*'DBH-U'!$D81)</f>
        <v>0</v>
      </c>
      <c r="K81" s="21">
        <f>SUM(E$3:E80)+H81</f>
        <v>-0.46993033270536172</v>
      </c>
      <c r="L81" s="21">
        <f>SUM(F$3:F80)+I81</f>
        <v>0.73938839321351968</v>
      </c>
      <c r="M81" s="21">
        <f>SUM(G$3:G80)+J81</f>
        <v>0</v>
      </c>
      <c r="N81" s="21"/>
      <c r="O81" s="21"/>
      <c r="P81" s="21"/>
      <c r="Q81" s="19">
        <f t="shared" si="7"/>
        <v>0.22083451759657197</v>
      </c>
      <c r="R81" s="19">
        <f t="shared" si="7"/>
        <v>0.5466951960188704</v>
      </c>
      <c r="S81" s="19">
        <f t="shared" si="7"/>
        <v>0</v>
      </c>
      <c r="T81" s="19">
        <f t="shared" si="8"/>
        <v>-0.34746103362131214</v>
      </c>
      <c r="U81" s="19">
        <f t="shared" si="9"/>
        <v>0</v>
      </c>
      <c r="V81" s="19">
        <f t="shared" si="10"/>
        <v>0</v>
      </c>
    </row>
    <row r="82" spans="1:22" x14ac:dyDescent="0.25">
      <c r="A82" s="26">
        <f>Wellpath!E82</f>
        <v>7500</v>
      </c>
      <c r="B82" s="22">
        <v>0</v>
      </c>
      <c r="C82" s="22">
        <v>0</v>
      </c>
      <c r="D82" s="22">
        <f t="shared" si="6"/>
        <v>3.9314164891663715E-5</v>
      </c>
      <c r="E82" s="20">
        <f>Model!$W$26*((drdp!B82+drdp!K82)*'DBH-U'!$B82+(drdp!E82+drdp!N82)*'DBH-U'!$C82+(drdp!H82+drdp!Q82)*'DBH-U'!$D82)</f>
        <v>-1.3781225303948898E-2</v>
      </c>
      <c r="F82" s="20">
        <f>Model!$W$26*((drdp!C82+drdp!L82)*'DBH-U'!$B82+(drdp!F82+drdp!O82)*'DBH-U'!$C82+(drdp!I82+drdp!R82)*'DBH-U'!$D82)</f>
        <v>-1.9630540877720794E-2</v>
      </c>
      <c r="G82" s="20">
        <f>Model!$W$26*((drdp!D82+drdp!M82)*'DBH-U'!$B82+(drdp!G82+drdp!P82)*'DBH-U'!$C82+(drdp!J82+drdp!S82)*'DBH-U'!$D82)</f>
        <v>0</v>
      </c>
      <c r="H82" s="18">
        <f>Model!$W$26*((drdp!B82)*'DBH-U'!$B82+(drdp!E82)*'DBH-U'!$C82+(drdp!H82)*'DBH-U'!$D82)</f>
        <v>-6.8906126519744492E-3</v>
      </c>
      <c r="I82" s="18">
        <f>Model!$W$26*((drdp!C82)*'DBH-U'!$B82+(drdp!F82)*'DBH-U'!$C82+(drdp!I82)*'DBH-U'!$D82)</f>
        <v>-9.8152704388603969E-3</v>
      </c>
      <c r="J82" s="18">
        <f>Model!$W$26*((drdp!D82)*'DBH-U'!$B82+(drdp!G82)*'DBH-U'!$C82+(drdp!J82)*'DBH-U'!$D82)</f>
        <v>0</v>
      </c>
      <c r="K82" s="21">
        <f>SUM(E$3:E81)+H82</f>
        <v>-0.48479024299825069</v>
      </c>
      <c r="L82" s="21">
        <f>SUM(F$3:F81)+I82</f>
        <v>0.72045703399116934</v>
      </c>
      <c r="M82" s="21">
        <f>SUM(G$3:G81)+J82</f>
        <v>0</v>
      </c>
      <c r="N82" s="21"/>
      <c r="O82" s="21"/>
      <c r="P82" s="21"/>
      <c r="Q82" s="19">
        <f t="shared" si="7"/>
        <v>0.23502157970630294</v>
      </c>
      <c r="R82" s="19">
        <f t="shared" si="7"/>
        <v>0.51905833782735289</v>
      </c>
      <c r="S82" s="19">
        <f t="shared" si="7"/>
        <v>0</v>
      </c>
      <c r="T82" s="19">
        <f t="shared" si="8"/>
        <v>-0.34927054057837792</v>
      </c>
      <c r="U82" s="19">
        <f t="shared" si="9"/>
        <v>0</v>
      </c>
      <c r="V82" s="19">
        <f t="shared" si="10"/>
        <v>0</v>
      </c>
    </row>
    <row r="83" spans="1:22" x14ac:dyDescent="0.25">
      <c r="A83" s="26">
        <f>Wellpath!E83</f>
        <v>7600</v>
      </c>
      <c r="B83" s="22">
        <v>0</v>
      </c>
      <c r="C83" s="22">
        <v>0</v>
      </c>
      <c r="D83" s="22">
        <f t="shared" si="6"/>
        <v>3.9314164891663715E-5</v>
      </c>
      <c r="E83" s="20">
        <f>Model!$W$26*((drdp!B83+drdp!K83)*'DBH-U'!$B83+(drdp!E83+drdp!N83)*'DBH-U'!$C83+(drdp!H83+drdp!Q83)*'DBH-U'!$D83)</f>
        <v>-1.1584372049722081E-2</v>
      </c>
      <c r="F83" s="20">
        <f>Model!$W$26*((drdp!C83+drdp!L83)*'DBH-U'!$B83+(drdp!F83+drdp!O83)*'DBH-U'!$C83+(drdp!I83+drdp!R83)*'DBH-U'!$D83)</f>
        <v>-2.0967751483429099E-2</v>
      </c>
      <c r="G83" s="20">
        <f>Model!$W$26*((drdp!D83+drdp!M83)*'DBH-U'!$B83+(drdp!G83+drdp!P83)*'DBH-U'!$C83+(drdp!J83+drdp!S83)*'DBH-U'!$D83)</f>
        <v>0</v>
      </c>
      <c r="H83" s="18">
        <f>Model!$W$26*((drdp!B83)*'DBH-U'!$B83+(drdp!E83)*'DBH-U'!$C83+(drdp!H83)*'DBH-U'!$D83)</f>
        <v>-5.7921860248610407E-3</v>
      </c>
      <c r="I83" s="18">
        <f>Model!$W$26*((drdp!C83)*'DBH-U'!$B83+(drdp!F83)*'DBH-U'!$C83+(drdp!I83)*'DBH-U'!$D83)</f>
        <v>-1.0483875741714549E-2</v>
      </c>
      <c r="J83" s="18">
        <f>Model!$W$26*((drdp!D83)*'DBH-U'!$B83+(drdp!G83)*'DBH-U'!$C83+(drdp!J83)*'DBH-U'!$D83)</f>
        <v>0</v>
      </c>
      <c r="K83" s="21">
        <f>SUM(E$3:E82)+H83</f>
        <v>-0.49747304167508616</v>
      </c>
      <c r="L83" s="21">
        <f>SUM(F$3:F82)+I83</f>
        <v>0.70015788781059451</v>
      </c>
      <c r="M83" s="21">
        <f>SUM(G$3:G82)+J83</f>
        <v>0</v>
      </c>
      <c r="N83" s="21"/>
      <c r="O83" s="21"/>
      <c r="P83" s="21"/>
      <c r="Q83" s="19">
        <f t="shared" si="7"/>
        <v>0.247479427193462</v>
      </c>
      <c r="R83" s="19">
        <f t="shared" si="7"/>
        <v>0.49022106786339303</v>
      </c>
      <c r="S83" s="19">
        <f t="shared" si="7"/>
        <v>0</v>
      </c>
      <c r="T83" s="19">
        <f t="shared" si="8"/>
        <v>-0.34830967410194019</v>
      </c>
      <c r="U83" s="19">
        <f t="shared" si="9"/>
        <v>0</v>
      </c>
      <c r="V83" s="19">
        <f t="shared" si="10"/>
        <v>0</v>
      </c>
    </row>
    <row r="84" spans="1:22" x14ac:dyDescent="0.25">
      <c r="A84" s="26">
        <f>Wellpath!E84</f>
        <v>7700</v>
      </c>
      <c r="B84" s="22">
        <v>0</v>
      </c>
      <c r="C84" s="22">
        <v>0</v>
      </c>
      <c r="D84" s="22">
        <f t="shared" si="6"/>
        <v>3.9314164891663715E-5</v>
      </c>
      <c r="E84" s="20">
        <f>Model!$W$26*((drdp!B84+drdp!K84)*'DBH-U'!$B84+(drdp!E84+drdp!N84)*'DBH-U'!$C84+(drdp!H84+drdp!Q84)*'DBH-U'!$D84)</f>
        <v>-9.3593132178882935E-3</v>
      </c>
      <c r="F84" s="20">
        <f>Model!$W$26*((drdp!C84+drdp!L84)*'DBH-U'!$B84+(drdp!F84+drdp!O84)*'DBH-U'!$C84+(drdp!I84+drdp!R84)*'DBH-U'!$D84)</f>
        <v>-2.2254052984957085E-2</v>
      </c>
      <c r="G84" s="20">
        <f>Model!$W$26*((drdp!D84+drdp!M84)*'DBH-U'!$B84+(drdp!G84+drdp!P84)*'DBH-U'!$C84+(drdp!J84+drdp!S84)*'DBH-U'!$D84)</f>
        <v>0</v>
      </c>
      <c r="H84" s="18">
        <f>Model!$W$26*((drdp!B84)*'DBH-U'!$B84+(drdp!E84)*'DBH-U'!$C84+(drdp!H84)*'DBH-U'!$D84)</f>
        <v>-4.6796566089441468E-3</v>
      </c>
      <c r="I84" s="18">
        <f>Model!$W$26*((drdp!C84)*'DBH-U'!$B84+(drdp!F84)*'DBH-U'!$C84+(drdp!I84)*'DBH-U'!$D84)</f>
        <v>-1.1127026492478542E-2</v>
      </c>
      <c r="J84" s="18">
        <f>Model!$W$26*((drdp!D84)*'DBH-U'!$B84+(drdp!G84)*'DBH-U'!$C84+(drdp!J84)*'DBH-U'!$D84)</f>
        <v>0</v>
      </c>
      <c r="K84" s="21">
        <f>SUM(E$3:E83)+H84</f>
        <v>-0.50794488430889129</v>
      </c>
      <c r="L84" s="21">
        <f>SUM(F$3:F83)+I84</f>
        <v>0.67854698557640136</v>
      </c>
      <c r="M84" s="21">
        <f>SUM(G$3:G83)+J84</f>
        <v>0</v>
      </c>
      <c r="N84" s="21"/>
      <c r="O84" s="21"/>
      <c r="P84" s="21"/>
      <c r="Q84" s="19">
        <f t="shared" si="7"/>
        <v>0.25800800549557296</v>
      </c>
      <c r="R84" s="19">
        <f t="shared" si="7"/>
        <v>0.46042601163482105</v>
      </c>
      <c r="S84" s="19">
        <f t="shared" si="7"/>
        <v>0</v>
      </c>
      <c r="T84" s="19">
        <f t="shared" si="8"/>
        <v>-0.34466447008675211</v>
      </c>
      <c r="U84" s="19">
        <f t="shared" si="9"/>
        <v>0</v>
      </c>
      <c r="V84" s="19">
        <f t="shared" si="10"/>
        <v>0</v>
      </c>
    </row>
    <row r="85" spans="1:22" x14ac:dyDescent="0.25">
      <c r="A85" s="26">
        <f>Wellpath!E85</f>
        <v>7800</v>
      </c>
      <c r="B85" s="22">
        <v>0</v>
      </c>
      <c r="C85" s="22">
        <v>0</v>
      </c>
      <c r="D85" s="22">
        <f t="shared" si="6"/>
        <v>3.9314164891663715E-5</v>
      </c>
      <c r="E85" s="20">
        <f>Model!$W$26*((drdp!B85+drdp!K85)*'DBH-U'!$B85+(drdp!E85+drdp!N85)*'DBH-U'!$C85+(drdp!H85+drdp!Q85)*'DBH-U'!$D85)</f>
        <v>-7.1021306657521981E-3</v>
      </c>
      <c r="F85" s="20">
        <f>Model!$W$26*((drdp!C85+drdp!L85)*'DBH-U'!$B85+(drdp!F85+drdp!O85)*'DBH-U'!$C85+(drdp!I85+drdp!R85)*'DBH-U'!$D85)</f>
        <v>-2.3478954775675135E-2</v>
      </c>
      <c r="G85" s="20">
        <f>Model!$W$26*((drdp!D85+drdp!M85)*'DBH-U'!$B85+(drdp!G85+drdp!P85)*'DBH-U'!$C85+(drdp!J85+drdp!S85)*'DBH-U'!$D85)</f>
        <v>0</v>
      </c>
      <c r="H85" s="18">
        <f>Model!$W$26*((drdp!B85)*'DBH-U'!$B85+(drdp!E85)*'DBH-U'!$C85+(drdp!H85)*'DBH-U'!$D85)</f>
        <v>-3.551065332876099E-3</v>
      </c>
      <c r="I85" s="18">
        <f>Model!$W$26*((drdp!C85)*'DBH-U'!$B85+(drdp!F85)*'DBH-U'!$C85+(drdp!I85)*'DBH-U'!$D85)</f>
        <v>-1.1739477387837568E-2</v>
      </c>
      <c r="J85" s="18">
        <f>Model!$W$26*((drdp!D85)*'DBH-U'!$B85+(drdp!G85)*'DBH-U'!$C85+(drdp!J85)*'DBH-U'!$D85)</f>
        <v>0</v>
      </c>
      <c r="K85" s="21">
        <f>SUM(E$3:E84)+H85</f>
        <v>-0.51617560625071157</v>
      </c>
      <c r="L85" s="21">
        <f>SUM(F$3:F84)+I85</f>
        <v>0.65568048169608528</v>
      </c>
      <c r="M85" s="21">
        <f>SUM(G$3:G84)+J85</f>
        <v>0</v>
      </c>
      <c r="N85" s="21"/>
      <c r="O85" s="21"/>
      <c r="P85" s="21"/>
      <c r="Q85" s="19">
        <f t="shared" si="7"/>
        <v>0.26643725648828964</v>
      </c>
      <c r="R85" s="19">
        <f t="shared" si="7"/>
        <v>0.42991689407721045</v>
      </c>
      <c r="S85" s="19">
        <f t="shared" si="7"/>
        <v>0</v>
      </c>
      <c r="T85" s="19">
        <f t="shared" si="8"/>
        <v>-0.33844627014623541</v>
      </c>
      <c r="U85" s="19">
        <f t="shared" si="9"/>
        <v>0</v>
      </c>
      <c r="V85" s="19">
        <f t="shared" si="10"/>
        <v>0</v>
      </c>
    </row>
    <row r="86" spans="1:22" x14ac:dyDescent="0.25">
      <c r="A86" s="26">
        <f>Wellpath!E86</f>
        <v>7900</v>
      </c>
      <c r="B86" s="22">
        <v>0</v>
      </c>
      <c r="C86" s="22">
        <v>0</v>
      </c>
      <c r="D86" s="22">
        <f t="shared" si="6"/>
        <v>3.9314164891663715E-5</v>
      </c>
      <c r="E86" s="20">
        <f>Model!$W$26*((drdp!B86+drdp!K86)*'DBH-U'!$B86+(drdp!E86+drdp!N86)*'DBH-U'!$C86+(drdp!H86+drdp!Q86)*'DBH-U'!$D86)</f>
        <v>-4.8279515055999339E-3</v>
      </c>
      <c r="F86" s="20">
        <f>Model!$W$26*((drdp!C86+drdp!L86)*'DBH-U'!$B86+(drdp!F86+drdp!O86)*'DBH-U'!$C86+(drdp!I86+drdp!R86)*'DBH-U'!$D86)</f>
        <v>-2.4631028917321132E-2</v>
      </c>
      <c r="G86" s="20">
        <f>Model!$W$26*((drdp!D86+drdp!M86)*'DBH-U'!$B86+(drdp!G86+drdp!P86)*'DBH-U'!$C86+(drdp!J86+drdp!S86)*'DBH-U'!$D86)</f>
        <v>0</v>
      </c>
      <c r="H86" s="18">
        <f>Model!$W$26*((drdp!B86)*'DBH-U'!$B86+(drdp!E86)*'DBH-U'!$C86+(drdp!H86)*'DBH-U'!$D86)</f>
        <v>-2.413975752799967E-3</v>
      </c>
      <c r="I86" s="18">
        <f>Model!$W$26*((drdp!C86)*'DBH-U'!$B86+(drdp!F86)*'DBH-U'!$C86+(drdp!I86)*'DBH-U'!$D86)</f>
        <v>-1.2315514458660566E-2</v>
      </c>
      <c r="J86" s="18">
        <f>Model!$W$26*((drdp!D86)*'DBH-U'!$B86+(drdp!G86)*'DBH-U'!$C86+(drdp!J86)*'DBH-U'!$D86)</f>
        <v>0</v>
      </c>
      <c r="K86" s="21">
        <f>SUM(E$3:E85)+H86</f>
        <v>-0.52214064733638765</v>
      </c>
      <c r="L86" s="21">
        <f>SUM(F$3:F85)+I86</f>
        <v>0.63162548984958711</v>
      </c>
      <c r="M86" s="21">
        <f>SUM(G$3:G85)+J86</f>
        <v>0</v>
      </c>
      <c r="N86" s="21"/>
      <c r="O86" s="21"/>
      <c r="P86" s="21"/>
      <c r="Q86" s="19">
        <f t="shared" si="7"/>
        <v>0.27263085560086192</v>
      </c>
      <c r="R86" s="19">
        <f t="shared" si="7"/>
        <v>0.39895075942773084</v>
      </c>
      <c r="S86" s="19">
        <f t="shared" si="7"/>
        <v>0</v>
      </c>
      <c r="T86" s="19">
        <f t="shared" si="8"/>
        <v>-0.32979734214422635</v>
      </c>
      <c r="U86" s="19">
        <f t="shared" si="9"/>
        <v>0</v>
      </c>
      <c r="V86" s="19">
        <f t="shared" si="10"/>
        <v>0</v>
      </c>
    </row>
    <row r="87" spans="1:22" x14ac:dyDescent="0.25">
      <c r="A87" s="26">
        <f>Wellpath!E87</f>
        <v>8000</v>
      </c>
      <c r="B87" s="22">
        <v>0</v>
      </c>
      <c r="C87" s="22">
        <v>0</v>
      </c>
      <c r="D87" s="22">
        <f t="shared" si="6"/>
        <v>3.9314164891663715E-5</v>
      </c>
      <c r="E87" s="20">
        <f>Model!$W$26*((drdp!B87+drdp!K87)*'DBH-U'!$B87+(drdp!E87+drdp!N87)*'DBH-U'!$C87+(drdp!H87+drdp!Q87)*'DBH-U'!$D87)</f>
        <v>-2.5447682535670365E-3</v>
      </c>
      <c r="F87" s="20">
        <f>Model!$W$26*((drdp!C87+drdp!L87)*'DBH-U'!$B87+(drdp!F87+drdp!O87)*'DBH-U'!$C87+(drdp!I87+drdp!R87)*'DBH-U'!$D87)</f>
        <v>-2.5722401045977148E-2</v>
      </c>
      <c r="G87" s="20">
        <f>Model!$W$26*((drdp!D87+drdp!M87)*'DBH-U'!$B87+(drdp!G87+drdp!P87)*'DBH-U'!$C87+(drdp!J87+drdp!S87)*'DBH-U'!$D87)</f>
        <v>0</v>
      </c>
      <c r="H87" s="18">
        <f>Model!$W$26*((drdp!B87)*'DBH-U'!$B87+(drdp!E87)*'DBH-U'!$C87+(drdp!H87)*'DBH-U'!$D87)</f>
        <v>-1.2723841267835182E-3</v>
      </c>
      <c r="I87" s="18">
        <f>Model!$W$26*((drdp!C87)*'DBH-U'!$B87+(drdp!F87)*'DBH-U'!$C87+(drdp!I87)*'DBH-U'!$D87)</f>
        <v>-1.2861200522988574E-2</v>
      </c>
      <c r="J87" s="18">
        <f>Model!$W$26*((drdp!D87)*'DBH-U'!$B87+(drdp!G87)*'DBH-U'!$C87+(drdp!J87)*'DBH-U'!$D87)</f>
        <v>0</v>
      </c>
      <c r="K87" s="21">
        <f>SUM(E$3:E86)+H87</f>
        <v>-0.52582700721597109</v>
      </c>
      <c r="L87" s="21">
        <f>SUM(F$3:F86)+I87</f>
        <v>0.60644877486793791</v>
      </c>
      <c r="M87" s="21">
        <f>SUM(G$3:G86)+J87</f>
        <v>0</v>
      </c>
      <c r="N87" s="21"/>
      <c r="O87" s="21"/>
      <c r="P87" s="21"/>
      <c r="Q87" s="19">
        <f t="shared" si="7"/>
        <v>0.2764940415177049</v>
      </c>
      <c r="R87" s="19">
        <f t="shared" si="7"/>
        <v>0.36778011653882287</v>
      </c>
      <c r="S87" s="19">
        <f t="shared" si="7"/>
        <v>0</v>
      </c>
      <c r="T87" s="19">
        <f t="shared" si="8"/>
        <v>-0.31888714431859999</v>
      </c>
      <c r="U87" s="19">
        <f t="shared" si="9"/>
        <v>0</v>
      </c>
      <c r="V87" s="19">
        <f t="shared" si="10"/>
        <v>0</v>
      </c>
    </row>
    <row r="88" spans="1:22" x14ac:dyDescent="0.25">
      <c r="A88" s="26">
        <f>Wellpath!E88</f>
        <v>8100</v>
      </c>
      <c r="B88" s="22">
        <v>0</v>
      </c>
      <c r="C88" s="22">
        <v>0</v>
      </c>
      <c r="D88" s="22">
        <f t="shared" si="6"/>
        <v>3.9314164891663715E-5</v>
      </c>
      <c r="E88" s="20">
        <f>Model!$W$26*((drdp!B88+drdp!K88)*'DBH-U'!$B88+(drdp!E88+drdp!N88)*'DBH-U'!$C88+(drdp!H88+drdp!Q88)*'DBH-U'!$D88)</f>
        <v>-2.5207649402125273E-4</v>
      </c>
      <c r="F88" s="20">
        <f>Model!$W$26*((drdp!C88+drdp!L88)*'DBH-U'!$B88+(drdp!F88+drdp!O88)*'DBH-U'!$C88+(drdp!I88+drdp!R88)*'DBH-U'!$D88)</f>
        <v>-2.6745354780820005E-2</v>
      </c>
      <c r="G88" s="20">
        <f>Model!$W$26*((drdp!D88+drdp!M88)*'DBH-U'!$B88+(drdp!G88+drdp!P88)*'DBH-U'!$C88+(drdp!J88+drdp!S88)*'DBH-U'!$D88)</f>
        <v>0</v>
      </c>
      <c r="H88" s="18">
        <f>Model!$W$26*((drdp!B88)*'DBH-U'!$B88+(drdp!E88)*'DBH-U'!$C88+(drdp!H88)*'DBH-U'!$D88)</f>
        <v>-1.2603824701062636E-4</v>
      </c>
      <c r="I88" s="18">
        <f>Model!$W$26*((drdp!C88)*'DBH-U'!$B88+(drdp!F88)*'DBH-U'!$C88+(drdp!I88)*'DBH-U'!$D88)</f>
        <v>-1.3372677390410002E-2</v>
      </c>
      <c r="J88" s="18">
        <f>Model!$W$26*((drdp!D88)*'DBH-U'!$B88+(drdp!G88)*'DBH-U'!$C88+(drdp!J88)*'DBH-U'!$D88)</f>
        <v>0</v>
      </c>
      <c r="K88" s="21">
        <f>SUM(E$3:E87)+H88</f>
        <v>-0.52722542958976526</v>
      </c>
      <c r="L88" s="21">
        <f>SUM(F$3:F87)+I88</f>
        <v>0.58021489695453932</v>
      </c>
      <c r="M88" s="21">
        <f>SUM(G$3:G87)+J88</f>
        <v>0</v>
      </c>
      <c r="N88" s="21"/>
      <c r="O88" s="21"/>
      <c r="P88" s="21"/>
      <c r="Q88" s="19">
        <f t="shared" si="7"/>
        <v>0.2779666536061125</v>
      </c>
      <c r="R88" s="19">
        <f t="shared" si="7"/>
        <v>0.33664932664796665</v>
      </c>
      <c r="S88" s="19">
        <f t="shared" si="7"/>
        <v>0</v>
      </c>
      <c r="T88" s="19">
        <f t="shared" si="8"/>
        <v>-0.30590404830123835</v>
      </c>
      <c r="U88" s="19">
        <f t="shared" si="9"/>
        <v>0</v>
      </c>
      <c r="V88" s="19">
        <f t="shared" si="10"/>
        <v>0</v>
      </c>
    </row>
    <row r="89" spans="1:22" x14ac:dyDescent="0.25">
      <c r="A89" s="26">
        <f>Wellpath!E89</f>
        <v>8200</v>
      </c>
      <c r="B89" s="22">
        <v>0</v>
      </c>
      <c r="C89" s="22">
        <v>0</v>
      </c>
      <c r="D89" s="22">
        <f t="shared" si="6"/>
        <v>3.9314164891663715E-5</v>
      </c>
      <c r="E89" s="20">
        <f>Model!$W$26*((drdp!B89+drdp!K89)*'DBH-U'!$B89+(drdp!E89+drdp!N89)*'DBH-U'!$C89+(drdp!H89+drdp!Q89)*'DBH-U'!$D89)</f>
        <v>2.0432872372683881E-3</v>
      </c>
      <c r="F89" s="20">
        <f>Model!$W$26*((drdp!C89+drdp!L89)*'DBH-U'!$B89+(drdp!F89+drdp!O89)*'DBH-U'!$C89+(drdp!I89+drdp!R89)*'DBH-U'!$D89)</f>
        <v>-2.7691934480824031E-2</v>
      </c>
      <c r="G89" s="20">
        <f>Model!$W$26*((drdp!D89+drdp!M89)*'DBH-U'!$B89+(drdp!G89+drdp!P89)*'DBH-U'!$C89+(drdp!J89+drdp!S89)*'DBH-U'!$D89)</f>
        <v>0</v>
      </c>
      <c r="H89" s="18">
        <f>Model!$W$26*((drdp!B89)*'DBH-U'!$B89+(drdp!E89)*'DBH-U'!$C89+(drdp!H89)*'DBH-U'!$D89)</f>
        <v>1.021643618634194E-3</v>
      </c>
      <c r="I89" s="18">
        <f>Model!$W$26*((drdp!C89)*'DBH-U'!$B89+(drdp!F89)*'DBH-U'!$C89+(drdp!I89)*'DBH-U'!$D89)</f>
        <v>-1.3845967240412016E-2</v>
      </c>
      <c r="J89" s="18">
        <f>Model!$W$26*((drdp!D89)*'DBH-U'!$B89+(drdp!G89)*'DBH-U'!$C89+(drdp!J89)*'DBH-U'!$D89)</f>
        <v>0</v>
      </c>
      <c r="K89" s="21">
        <f>SUM(E$3:E88)+H89</f>
        <v>-0.52632982421814167</v>
      </c>
      <c r="L89" s="21">
        <f>SUM(F$3:F88)+I89</f>
        <v>0.55299625232371741</v>
      </c>
      <c r="M89" s="21">
        <f>SUM(G$3:G88)+J89</f>
        <v>0</v>
      </c>
      <c r="N89" s="21"/>
      <c r="O89" s="21"/>
      <c r="P89" s="21"/>
      <c r="Q89" s="19">
        <f t="shared" si="7"/>
        <v>0.27702308386149993</v>
      </c>
      <c r="R89" s="19">
        <f t="shared" si="7"/>
        <v>0.30580485508407651</v>
      </c>
      <c r="S89" s="19">
        <f t="shared" si="7"/>
        <v>0</v>
      </c>
      <c r="T89" s="19">
        <f t="shared" si="8"/>
        <v>-0.29105842027883327</v>
      </c>
      <c r="U89" s="19">
        <f t="shared" si="9"/>
        <v>0</v>
      </c>
      <c r="V89" s="19">
        <f t="shared" si="10"/>
        <v>0</v>
      </c>
    </row>
    <row r="90" spans="1:22" x14ac:dyDescent="0.25">
      <c r="A90" s="26">
        <f>Wellpath!E90</f>
        <v>8300</v>
      </c>
      <c r="B90" s="22">
        <v>0</v>
      </c>
      <c r="C90" s="22">
        <v>0</v>
      </c>
      <c r="D90" s="22">
        <f t="shared" si="6"/>
        <v>3.9314164891663715E-5</v>
      </c>
      <c r="E90" s="20">
        <f>Model!$W$26*((drdp!B90+drdp!K90)*'DBH-U'!$B90+(drdp!E90+drdp!N90)*'DBH-U'!$C90+(drdp!H90+drdp!Q90)*'DBH-U'!$D90)</f>
        <v>4.3348364382391922E-3</v>
      </c>
      <c r="F90" s="20">
        <f>Model!$W$26*((drdp!C90+drdp!L90)*'DBH-U'!$B90+(drdp!F90+drdp!O90)*'DBH-U'!$C90+(drdp!I90+drdp!R90)*'DBH-U'!$D90)</f>
        <v>-2.8561616309531523E-2</v>
      </c>
      <c r="G90" s="20">
        <f>Model!$W$26*((drdp!D90+drdp!M90)*'DBH-U'!$B90+(drdp!G90+drdp!P90)*'DBH-U'!$C90+(drdp!J90+drdp!S90)*'DBH-U'!$D90)</f>
        <v>0</v>
      </c>
      <c r="H90" s="18">
        <f>Model!$W$26*((drdp!B90)*'DBH-U'!$B90+(drdp!E90)*'DBH-U'!$C90+(drdp!H90)*'DBH-U'!$D90)</f>
        <v>2.1674182191195961E-3</v>
      </c>
      <c r="I90" s="18">
        <f>Model!$W$26*((drdp!C90)*'DBH-U'!$B90+(drdp!F90)*'DBH-U'!$C90+(drdp!I90)*'DBH-U'!$D90)</f>
        <v>-1.4280808154765762E-2</v>
      </c>
      <c r="J90" s="18">
        <f>Model!$W$26*((drdp!D90)*'DBH-U'!$B90+(drdp!G90)*'DBH-U'!$C90+(drdp!J90)*'DBH-U'!$D90)</f>
        <v>0</v>
      </c>
      <c r="K90" s="21">
        <f>SUM(E$3:E89)+H90</f>
        <v>-0.52314076238038787</v>
      </c>
      <c r="L90" s="21">
        <f>SUM(F$3:F89)+I90</f>
        <v>0.52486947692853958</v>
      </c>
      <c r="M90" s="21">
        <f>SUM(G$3:G89)+J90</f>
        <v>0</v>
      </c>
      <c r="N90" s="21"/>
      <c r="O90" s="21"/>
      <c r="P90" s="21"/>
      <c r="Q90" s="19">
        <f t="shared" si="7"/>
        <v>0.27367625726393346</v>
      </c>
      <c r="R90" s="19">
        <f t="shared" si="7"/>
        <v>0.27548796781123874</v>
      </c>
      <c r="S90" s="19">
        <f t="shared" si="7"/>
        <v>0</v>
      </c>
      <c r="T90" s="19">
        <f t="shared" si="8"/>
        <v>-0.27458061831059161</v>
      </c>
      <c r="U90" s="19">
        <f t="shared" si="9"/>
        <v>0</v>
      </c>
      <c r="V90" s="19">
        <f t="shared" si="10"/>
        <v>0</v>
      </c>
    </row>
    <row r="91" spans="1:22" x14ac:dyDescent="0.25">
      <c r="A91" s="26">
        <f>Wellpath!E91</f>
        <v>8400</v>
      </c>
      <c r="B91" s="22">
        <v>0</v>
      </c>
      <c r="C91" s="22">
        <v>0</v>
      </c>
      <c r="D91" s="22">
        <f t="shared" si="6"/>
        <v>3.9314164891663715E-5</v>
      </c>
      <c r="E91" s="20">
        <f>Model!$W$26*((drdp!B91+drdp!K91)*'DBH-U'!$B91+(drdp!E91+drdp!N91)*'DBH-U'!$C91+(drdp!H91+drdp!Q91)*'DBH-U'!$D91)</f>
        <v>6.6099370063486419E-3</v>
      </c>
      <c r="F91" s="20">
        <f>Model!$W$26*((drdp!C91+drdp!L91)*'DBH-U'!$B91+(drdp!F91+drdp!O91)*'DBH-U'!$C91+(drdp!I91+drdp!R91)*'DBH-U'!$D91)</f>
        <v>-2.9354491285066647E-2</v>
      </c>
      <c r="G91" s="20">
        <f>Model!$W$26*((drdp!D91+drdp!M91)*'DBH-U'!$B91+(drdp!G91+drdp!P91)*'DBH-U'!$C91+(drdp!J91+drdp!S91)*'DBH-U'!$D91)</f>
        <v>0</v>
      </c>
      <c r="H91" s="18">
        <f>Model!$W$26*((drdp!B91)*'DBH-U'!$B91+(drdp!E91)*'DBH-U'!$C91+(drdp!H91)*'DBH-U'!$D91)</f>
        <v>3.3049685031743209E-3</v>
      </c>
      <c r="I91" s="18">
        <f>Model!$W$26*((drdp!C91)*'DBH-U'!$B91+(drdp!F91)*'DBH-U'!$C91+(drdp!I91)*'DBH-U'!$D91)</f>
        <v>-1.4677245642533324E-2</v>
      </c>
      <c r="J91" s="18">
        <f>Model!$W$26*((drdp!D91)*'DBH-U'!$B91+(drdp!G91)*'DBH-U'!$C91+(drdp!J91)*'DBH-U'!$D91)</f>
        <v>0</v>
      </c>
      <c r="K91" s="21">
        <f>SUM(E$3:E90)+H91</f>
        <v>-0.51766837565809398</v>
      </c>
      <c r="L91" s="21">
        <f>SUM(F$3:F90)+I91</f>
        <v>0.49591142313124043</v>
      </c>
      <c r="M91" s="21">
        <f>SUM(G$3:G90)+J91</f>
        <v>0</v>
      </c>
      <c r="N91" s="21"/>
      <c r="O91" s="21"/>
      <c r="P91" s="21"/>
      <c r="Q91" s="19">
        <f t="shared" si="7"/>
        <v>0.2679805471564895</v>
      </c>
      <c r="R91" s="19">
        <f t="shared" si="7"/>
        <v>0.24592813959205218</v>
      </c>
      <c r="S91" s="19">
        <f t="shared" si="7"/>
        <v>0</v>
      </c>
      <c r="T91" s="19">
        <f t="shared" si="8"/>
        <v>-0.25671766088264297</v>
      </c>
      <c r="U91" s="19">
        <f t="shared" si="9"/>
        <v>0</v>
      </c>
      <c r="V91" s="19">
        <f t="shared" si="10"/>
        <v>0</v>
      </c>
    </row>
    <row r="92" spans="1:22" x14ac:dyDescent="0.25">
      <c r="A92" s="26">
        <f>Wellpath!E92</f>
        <v>8500</v>
      </c>
      <c r="B92" s="22">
        <v>0</v>
      </c>
      <c r="C92" s="22">
        <v>0</v>
      </c>
      <c r="D92" s="22">
        <f t="shared" si="6"/>
        <v>3.9314164891663715E-5</v>
      </c>
      <c r="E92" s="20">
        <f>Model!$W$26*((drdp!B92+drdp!K92)*'DBH-U'!$B92+(drdp!E92+drdp!N92)*'DBH-U'!$C92+(drdp!H92+drdp!Q92)*'DBH-U'!$D92)</f>
        <v>8.8647678588860412E-3</v>
      </c>
      <c r="F92" s="20">
        <f>Model!$W$26*((drdp!C92+drdp!L92)*'DBH-U'!$B92+(drdp!F92+drdp!O92)*'DBH-U'!$C92+(drdp!I92+drdp!R92)*'DBH-U'!$D92)</f>
        <v>-3.0061774748637839E-2</v>
      </c>
      <c r="G92" s="20">
        <f>Model!$W$26*((drdp!D92+drdp!M92)*'DBH-U'!$B92+(drdp!G92+drdp!P92)*'DBH-U'!$C92+(drdp!J92+drdp!S92)*'DBH-U'!$D92)</f>
        <v>0</v>
      </c>
      <c r="H92" s="18">
        <f>Model!$W$26*((drdp!B92)*'DBH-U'!$B92+(drdp!E92)*'DBH-U'!$C92+(drdp!H92)*'DBH-U'!$D92)</f>
        <v>4.4323839294430206E-3</v>
      </c>
      <c r="I92" s="18">
        <f>Model!$W$26*((drdp!C92)*'DBH-U'!$B92+(drdp!F92)*'DBH-U'!$C92+(drdp!I92)*'DBH-U'!$D92)</f>
        <v>-1.5030887374318919E-2</v>
      </c>
      <c r="J92" s="18">
        <f>Model!$W$26*((drdp!D92)*'DBH-U'!$B92+(drdp!G92)*'DBH-U'!$C92+(drdp!J92)*'DBH-U'!$D92)</f>
        <v>0</v>
      </c>
      <c r="K92" s="21">
        <f>SUM(E$3:E91)+H92</f>
        <v>-0.50993102322547668</v>
      </c>
      <c r="L92" s="21">
        <f>SUM(F$3:F91)+I92</f>
        <v>0.46620329011438821</v>
      </c>
      <c r="M92" s="21">
        <f>SUM(G$3:G91)+J92</f>
        <v>0</v>
      </c>
      <c r="N92" s="21"/>
      <c r="O92" s="21"/>
      <c r="P92" s="21"/>
      <c r="Q92" s="19">
        <f t="shared" si="7"/>
        <v>0.26002964844778165</v>
      </c>
      <c r="R92" s="19">
        <f t="shared" si="7"/>
        <v>0.21734550771348043</v>
      </c>
      <c r="S92" s="19">
        <f t="shared" si="7"/>
        <v>0</v>
      </c>
      <c r="T92" s="19">
        <f t="shared" si="8"/>
        <v>-0.23773152075911375</v>
      </c>
      <c r="U92" s="19">
        <f t="shared" si="9"/>
        <v>0</v>
      </c>
      <c r="V92" s="19">
        <f t="shared" si="10"/>
        <v>0</v>
      </c>
    </row>
    <row r="93" spans="1:22" x14ac:dyDescent="0.25">
      <c r="A93" s="26">
        <f>Wellpath!E93</f>
        <v>8600</v>
      </c>
      <c r="B93" s="22">
        <v>0</v>
      </c>
      <c r="C93" s="22">
        <v>0</v>
      </c>
      <c r="D93" s="22">
        <f t="shared" si="6"/>
        <v>3.9314164891663715E-5</v>
      </c>
      <c r="E93" s="20">
        <f>Model!$W$26*((drdp!B93+drdp!K93)*'DBH-U'!$B93+(drdp!E93+drdp!N93)*'DBH-U'!$C93+(drdp!H93+drdp!Q93)*'DBH-U'!$D93)</f>
        <v>1.1098361594258735E-2</v>
      </c>
      <c r="F93" s="20">
        <f>Model!$W$26*((drdp!C93+drdp!L93)*'DBH-U'!$B93+(drdp!F93+drdp!O93)*'DBH-U'!$C93+(drdp!I93+drdp!R93)*'DBH-U'!$D93)</f>
        <v>-3.0692355641416383E-2</v>
      </c>
      <c r="G93" s="20">
        <f>Model!$W$26*((drdp!D93+drdp!M93)*'DBH-U'!$B93+(drdp!G93+drdp!P93)*'DBH-U'!$C93+(drdp!J93+drdp!S93)*'DBH-U'!$D93)</f>
        <v>0</v>
      </c>
      <c r="H93" s="18">
        <f>Model!$W$26*((drdp!B93)*'DBH-U'!$B93+(drdp!E93)*'DBH-U'!$C93+(drdp!H93)*'DBH-U'!$D93)</f>
        <v>5.5491807971293676E-3</v>
      </c>
      <c r="I93" s="18">
        <f>Model!$W$26*((drdp!C93)*'DBH-U'!$B93+(drdp!F93)*'DBH-U'!$C93+(drdp!I93)*'DBH-U'!$D93)</f>
        <v>-1.5346177820708191E-2</v>
      </c>
      <c r="J93" s="18">
        <f>Model!$W$26*((drdp!D93)*'DBH-U'!$B93+(drdp!G93)*'DBH-U'!$C93+(drdp!J93)*'DBH-U'!$D93)</f>
        <v>0</v>
      </c>
      <c r="K93" s="21">
        <f>SUM(E$3:E92)+H93</f>
        <v>-0.49994945849890432</v>
      </c>
      <c r="L93" s="21">
        <f>SUM(F$3:F92)+I93</f>
        <v>0.43582622491936107</v>
      </c>
      <c r="M93" s="21">
        <f>SUM(G$3:G92)+J93</f>
        <v>0</v>
      </c>
      <c r="N93" s="21"/>
      <c r="O93" s="21"/>
      <c r="P93" s="21"/>
      <c r="Q93" s="19">
        <f t="shared" si="7"/>
        <v>0.24994946105334764</v>
      </c>
      <c r="R93" s="19">
        <f t="shared" si="7"/>
        <v>0.18994449832746149</v>
      </c>
      <c r="S93" s="19">
        <f t="shared" si="7"/>
        <v>0</v>
      </c>
      <c r="T93" s="19">
        <f t="shared" si="8"/>
        <v>-0.21789108514805625</v>
      </c>
      <c r="U93" s="19">
        <f t="shared" si="9"/>
        <v>0</v>
      </c>
      <c r="V93" s="19">
        <f t="shared" si="10"/>
        <v>0</v>
      </c>
    </row>
    <row r="94" spans="1:22" x14ac:dyDescent="0.25">
      <c r="A94" s="26">
        <f>Wellpath!E94</f>
        <v>8700</v>
      </c>
      <c r="B94" s="22">
        <v>0</v>
      </c>
      <c r="C94" s="22">
        <v>0</v>
      </c>
      <c r="D94" s="22">
        <f t="shared" si="6"/>
        <v>3.9314164891663715E-5</v>
      </c>
      <c r="E94" s="20">
        <f>Model!$W$26*((drdp!B94+drdp!K94)*'DBH-U'!$B94+(drdp!E94+drdp!N94)*'DBH-U'!$C94+(drdp!H94+drdp!Q94)*'DBH-U'!$D94)</f>
        <v>1.3305747264494782E-2</v>
      </c>
      <c r="F94" s="20">
        <f>Model!$W$26*((drdp!C94+drdp!L94)*'DBH-U'!$B94+(drdp!F94+drdp!O94)*'DBH-U'!$C94+(drdp!I94+drdp!R94)*'DBH-U'!$D94)</f>
        <v>-3.1240204007544046E-2</v>
      </c>
      <c r="G94" s="20">
        <f>Model!$W$26*((drdp!D94+drdp!M94)*'DBH-U'!$B94+(drdp!G94+drdp!P94)*'DBH-U'!$C94+(drdp!J94+drdp!S94)*'DBH-U'!$D94)</f>
        <v>0</v>
      </c>
      <c r="H94" s="18">
        <f>Model!$W$26*((drdp!B94)*'DBH-U'!$B94+(drdp!E94)*'DBH-U'!$C94+(drdp!H94)*'DBH-U'!$D94)</f>
        <v>6.6528736322473908E-3</v>
      </c>
      <c r="I94" s="18">
        <f>Model!$W$26*((drdp!C94)*'DBH-U'!$B94+(drdp!F94)*'DBH-U'!$C94+(drdp!I94)*'DBH-U'!$D94)</f>
        <v>-1.5620102003772023E-2</v>
      </c>
      <c r="J94" s="18">
        <f>Model!$W$26*((drdp!D94)*'DBH-U'!$B94+(drdp!G94)*'DBH-U'!$C94+(drdp!J94)*'DBH-U'!$D94)</f>
        <v>0</v>
      </c>
      <c r="K94" s="21">
        <f>SUM(E$3:E93)+H94</f>
        <v>-0.48774740406952755</v>
      </c>
      <c r="L94" s="21">
        <f>SUM(F$3:F93)+I94</f>
        <v>0.40485994509488088</v>
      </c>
      <c r="M94" s="21">
        <f>SUM(G$3:G93)+J94</f>
        <v>0</v>
      </c>
      <c r="N94" s="21"/>
      <c r="O94" s="21"/>
      <c r="P94" s="21"/>
      <c r="Q94" s="19">
        <f t="shared" si="7"/>
        <v>0.23789753017656298</v>
      </c>
      <c r="R94" s="19">
        <f t="shared" si="7"/>
        <v>0.16391157514222995</v>
      </c>
      <c r="S94" s="19">
        <f t="shared" si="7"/>
        <v>0</v>
      </c>
      <c r="T94" s="19">
        <f t="shared" si="8"/>
        <v>-0.19746938723175961</v>
      </c>
      <c r="U94" s="19">
        <f t="shared" si="9"/>
        <v>0</v>
      </c>
      <c r="V94" s="19">
        <f t="shared" si="10"/>
        <v>0</v>
      </c>
    </row>
    <row r="95" spans="1:22" x14ac:dyDescent="0.25">
      <c r="A95" s="26">
        <f>Wellpath!E95</f>
        <v>8800</v>
      </c>
      <c r="B95" s="22">
        <v>0</v>
      </c>
      <c r="C95" s="22">
        <v>0</v>
      </c>
      <c r="D95" s="22">
        <f t="shared" si="6"/>
        <v>3.9314164891663715E-5</v>
      </c>
      <c r="E95" s="20">
        <f>Model!$W$26*((drdp!B95+drdp!K95)*'DBH-U'!$B95+(drdp!E95+drdp!N95)*'DBH-U'!$C95+(drdp!H95+drdp!Q95)*'DBH-U'!$D95)</f>
        <v>1.5472792498592168E-2</v>
      </c>
      <c r="F95" s="20">
        <f>Model!$W$26*((drdp!C95+drdp!L95)*'DBH-U'!$B95+(drdp!F95+drdp!O95)*'DBH-U'!$C95+(drdp!I95+drdp!R95)*'DBH-U'!$D95)</f>
        <v>-3.1695840445753354E-2</v>
      </c>
      <c r="G95" s="20">
        <f>Model!$W$26*((drdp!D95+drdp!M95)*'DBH-U'!$B95+(drdp!G95+drdp!P95)*'DBH-U'!$C95+(drdp!J95+drdp!S95)*'DBH-U'!$D95)</f>
        <v>0</v>
      </c>
      <c r="H95" s="18">
        <f>Model!$W$26*((drdp!B95)*'DBH-U'!$B95+(drdp!E95)*'DBH-U'!$C95+(drdp!H95)*'DBH-U'!$D95)</f>
        <v>7.7363962492960842E-3</v>
      </c>
      <c r="I95" s="18">
        <f>Model!$W$26*((drdp!C95)*'DBH-U'!$B95+(drdp!F95)*'DBH-U'!$C95+(drdp!I95)*'DBH-U'!$D95)</f>
        <v>-1.5847920222876677E-2</v>
      </c>
      <c r="J95" s="18">
        <f>Model!$W$26*((drdp!D95)*'DBH-U'!$B95+(drdp!G95)*'DBH-U'!$C95+(drdp!J95)*'DBH-U'!$D95)</f>
        <v>0</v>
      </c>
      <c r="K95" s="21">
        <f>SUM(E$3:E94)+H95</f>
        <v>-0.47335813418798406</v>
      </c>
      <c r="L95" s="21">
        <f>SUM(F$3:F94)+I95</f>
        <v>0.37339192286823214</v>
      </c>
      <c r="M95" s="21">
        <f>SUM(G$3:G94)+J95</f>
        <v>0</v>
      </c>
      <c r="N95" s="21"/>
      <c r="O95" s="21"/>
      <c r="P95" s="21"/>
      <c r="Q95" s="19">
        <f t="shared" si="7"/>
        <v>0.22406792320192953</v>
      </c>
      <c r="R95" s="19">
        <f t="shared" si="7"/>
        <v>0.13942152806323582</v>
      </c>
      <c r="S95" s="19">
        <f t="shared" si="7"/>
        <v>0</v>
      </c>
      <c r="T95" s="19">
        <f t="shared" si="8"/>
        <v>-0.17674810392977003</v>
      </c>
      <c r="U95" s="19">
        <f t="shared" si="9"/>
        <v>0</v>
      </c>
      <c r="V95" s="19">
        <f t="shared" si="10"/>
        <v>0</v>
      </c>
    </row>
    <row r="96" spans="1:22" x14ac:dyDescent="0.25">
      <c r="A96" s="26">
        <f>Wellpath!E96</f>
        <v>8900</v>
      </c>
      <c r="B96" s="22">
        <v>0</v>
      </c>
      <c r="C96" s="22">
        <v>0</v>
      </c>
      <c r="D96" s="22">
        <f t="shared" si="6"/>
        <v>3.9314164891663715E-5</v>
      </c>
      <c r="E96" s="20">
        <f>Model!$W$26*((drdp!B96+drdp!K96)*'DBH-U'!$B96+(drdp!E96+drdp!N96)*'DBH-U'!$C96+(drdp!H96+drdp!Q96)*'DBH-U'!$D96)</f>
        <v>1.7595391694689815E-2</v>
      </c>
      <c r="F96" s="20">
        <f>Model!$W$26*((drdp!C96+drdp!L96)*'DBH-U'!$B96+(drdp!F96+drdp!O96)*'DBH-U'!$C96+(drdp!I96+drdp!R96)*'DBH-U'!$D96)</f>
        <v>-3.2072163993653771E-2</v>
      </c>
      <c r="G96" s="20">
        <f>Model!$W$26*((drdp!D96+drdp!M96)*'DBH-U'!$B96+(drdp!G96+drdp!P96)*'DBH-U'!$C96+(drdp!J96+drdp!S96)*'DBH-U'!$D96)</f>
        <v>0</v>
      </c>
      <c r="H96" s="18">
        <f>Model!$W$26*((drdp!B96)*'DBH-U'!$B96+(drdp!E96)*'DBH-U'!$C96+(drdp!H96)*'DBH-U'!$D96)</f>
        <v>8.7976958473449073E-3</v>
      </c>
      <c r="I96" s="18">
        <f>Model!$W$26*((drdp!C96)*'DBH-U'!$B96+(drdp!F96)*'DBH-U'!$C96+(drdp!I96)*'DBH-U'!$D96)</f>
        <v>-1.6036081996826886E-2</v>
      </c>
      <c r="J96" s="18">
        <f>Model!$W$26*((drdp!D96)*'DBH-U'!$B96+(drdp!G96)*'DBH-U'!$C96+(drdp!J96)*'DBH-U'!$D96)</f>
        <v>0</v>
      </c>
      <c r="K96" s="21">
        <f>SUM(E$3:E95)+H96</f>
        <v>-0.45682404209134303</v>
      </c>
      <c r="L96" s="21">
        <f>SUM(F$3:F95)+I96</f>
        <v>0.34150792064852858</v>
      </c>
      <c r="M96" s="21">
        <f>SUM(G$3:G95)+J96</f>
        <v>0</v>
      </c>
      <c r="N96" s="21"/>
      <c r="O96" s="21"/>
      <c r="P96" s="21"/>
      <c r="Q96" s="19">
        <f t="shared" si="7"/>
        <v>0.20868820543267314</v>
      </c>
      <c r="R96" s="19">
        <f t="shared" si="7"/>
        <v>0.1166276598656817</v>
      </c>
      <c r="S96" s="19">
        <f t="shared" si="7"/>
        <v>0</v>
      </c>
      <c r="T96" s="19">
        <f t="shared" si="8"/>
        <v>-0.15600902871687045</v>
      </c>
      <c r="U96" s="19">
        <f t="shared" si="9"/>
        <v>0</v>
      </c>
      <c r="V96" s="19">
        <f t="shared" si="10"/>
        <v>0</v>
      </c>
    </row>
    <row r="97" spans="1:22" x14ac:dyDescent="0.25">
      <c r="A97" s="26">
        <f>Wellpath!E97</f>
        <v>9000</v>
      </c>
      <c r="B97" s="22">
        <v>0</v>
      </c>
      <c r="C97" s="22">
        <v>0</v>
      </c>
      <c r="D97" s="22">
        <f t="shared" si="6"/>
        <v>3.9314164891663715E-5</v>
      </c>
      <c r="E97" s="20">
        <f>Model!$W$26*((drdp!B97+drdp!K97)*'DBH-U'!$B97+(drdp!E97+drdp!N97)*'DBH-U'!$C97+(drdp!H97+drdp!Q97)*'DBH-U'!$D97)</f>
        <v>1.9673919205762065E-2</v>
      </c>
      <c r="F97" s="20">
        <f>Model!$W$26*((drdp!C97+drdp!L97)*'DBH-U'!$B97+(drdp!F97+drdp!O97)*'DBH-U'!$C97+(drdp!I97+drdp!R97)*'DBH-U'!$D97)</f>
        <v>-3.2357912546981817E-2</v>
      </c>
      <c r="G97" s="20">
        <f>Model!$W$26*((drdp!D97+drdp!M97)*'DBH-U'!$B97+(drdp!G97+drdp!P97)*'DBH-U'!$C97+(drdp!J97+drdp!S97)*'DBH-U'!$D97)</f>
        <v>0</v>
      </c>
      <c r="H97" s="18">
        <f>Model!$W$26*((drdp!B97)*'DBH-U'!$B97+(drdp!E97)*'DBH-U'!$C97+(drdp!H97)*'DBH-U'!$D97)</f>
        <v>9.8369596028810326E-3</v>
      </c>
      <c r="I97" s="18">
        <f>Model!$W$26*((drdp!C97)*'DBH-U'!$B97+(drdp!F97)*'DBH-U'!$C97+(drdp!I97)*'DBH-U'!$D97)</f>
        <v>-1.6178956273490908E-2</v>
      </c>
      <c r="J97" s="18">
        <f>Model!$W$26*((drdp!D97)*'DBH-U'!$B97+(drdp!G97)*'DBH-U'!$C97+(drdp!J97)*'DBH-U'!$D97)</f>
        <v>0</v>
      </c>
      <c r="K97" s="21">
        <f>SUM(E$3:E96)+H97</f>
        <v>-0.43818938664111706</v>
      </c>
      <c r="L97" s="21">
        <f>SUM(F$3:F96)+I97</f>
        <v>0.30929288237821079</v>
      </c>
      <c r="M97" s="21">
        <f>SUM(G$3:G96)+J97</f>
        <v>0</v>
      </c>
      <c r="N97" s="21"/>
      <c r="O97" s="21"/>
      <c r="P97" s="21"/>
      <c r="Q97" s="19">
        <f t="shared" si="7"/>
        <v>0.19200993856491838</v>
      </c>
      <c r="R97" s="19">
        <f t="shared" si="7"/>
        <v>9.5662087089821726E-2</v>
      </c>
      <c r="S97" s="19">
        <f t="shared" si="7"/>
        <v>0</v>
      </c>
      <c r="T97" s="19">
        <f t="shared" si="8"/>
        <v>-0.13552885842177134</v>
      </c>
      <c r="U97" s="19">
        <f t="shared" si="9"/>
        <v>0</v>
      </c>
      <c r="V97" s="19">
        <f t="shared" si="10"/>
        <v>0</v>
      </c>
    </row>
    <row r="98" spans="1:22" x14ac:dyDescent="0.25">
      <c r="A98" s="26">
        <f>Wellpath!E98</f>
        <v>9100</v>
      </c>
      <c r="B98" s="22">
        <v>0</v>
      </c>
      <c r="C98" s="22">
        <v>0</v>
      </c>
      <c r="D98" s="22">
        <f t="shared" si="6"/>
        <v>3.9314164891663715E-5</v>
      </c>
      <c r="E98" s="20">
        <f>Model!$W$26*((drdp!B98+drdp!K98)*'DBH-U'!$B98+(drdp!E98+drdp!N98)*'DBH-U'!$C98+(drdp!H98+drdp!Q98)*'DBH-U'!$D98)</f>
        <v>2.169537891677277E-2</v>
      </c>
      <c r="F98" s="20">
        <f>Model!$W$26*((drdp!C98+drdp!L98)*'DBH-U'!$B98+(drdp!F98+drdp!O98)*'DBH-U'!$C98+(drdp!I98+drdp!R98)*'DBH-U'!$D98)</f>
        <v>-3.2555461054500502E-2</v>
      </c>
      <c r="G98" s="20">
        <f>Model!$W$26*((drdp!D98+drdp!M98)*'DBH-U'!$B98+(drdp!G98+drdp!P98)*'DBH-U'!$C98+(drdp!J98+drdp!S98)*'DBH-U'!$D98)</f>
        <v>0</v>
      </c>
      <c r="H98" s="18">
        <f>Model!$W$26*((drdp!B98)*'DBH-U'!$B98+(drdp!E98)*'DBH-U'!$C98+(drdp!H98)*'DBH-U'!$D98)</f>
        <v>1.0847689458386385E-2</v>
      </c>
      <c r="I98" s="18">
        <f>Model!$W$26*((drdp!C98)*'DBH-U'!$B98+(drdp!F98)*'DBH-U'!$C98+(drdp!I98)*'DBH-U'!$D98)</f>
        <v>-1.6277730527250251E-2</v>
      </c>
      <c r="J98" s="18">
        <f>Model!$W$26*((drdp!D98)*'DBH-U'!$B98+(drdp!G98)*'DBH-U'!$C98+(drdp!J98)*'DBH-U'!$D98)</f>
        <v>0</v>
      </c>
      <c r="K98" s="21">
        <f>SUM(E$3:E97)+H98</f>
        <v>-0.41750473757984968</v>
      </c>
      <c r="L98" s="21">
        <f>SUM(F$3:F97)+I98</f>
        <v>0.27683619557746963</v>
      </c>
      <c r="M98" s="21">
        <f>SUM(G$3:G97)+J98</f>
        <v>0</v>
      </c>
      <c r="N98" s="21"/>
      <c r="O98" s="21"/>
      <c r="P98" s="21"/>
      <c r="Q98" s="19">
        <f t="shared" si="7"/>
        <v>0.17431020590161914</v>
      </c>
      <c r="R98" s="19">
        <f t="shared" si="7"/>
        <v>7.6638279181807017E-2</v>
      </c>
      <c r="S98" s="19">
        <f t="shared" si="7"/>
        <v>0</v>
      </c>
      <c r="T98" s="19">
        <f t="shared" si="8"/>
        <v>-0.1155804231871754</v>
      </c>
      <c r="U98" s="19">
        <f t="shared" si="9"/>
        <v>0</v>
      </c>
      <c r="V98" s="19">
        <f t="shared" si="10"/>
        <v>0</v>
      </c>
    </row>
    <row r="99" spans="1:22" x14ac:dyDescent="0.25">
      <c r="A99" s="26">
        <f>Wellpath!E99</f>
        <v>9200</v>
      </c>
      <c r="B99" s="22">
        <v>0</v>
      </c>
      <c r="C99" s="22">
        <v>0</v>
      </c>
      <c r="D99" s="22">
        <f t="shared" si="6"/>
        <v>3.9314164891663715E-5</v>
      </c>
      <c r="E99" s="20">
        <f>Model!$W$26*((drdp!B99+drdp!K99)*'DBH-U'!$B99+(drdp!E99+drdp!N99)*'DBH-U'!$C99+(drdp!H99+drdp!Q99)*'DBH-U'!$D99)</f>
        <v>2.3659072718069125E-2</v>
      </c>
      <c r="F99" s="20">
        <f>Model!$W$26*((drdp!C99+drdp!L99)*'DBH-U'!$B99+(drdp!F99+drdp!O99)*'DBH-U'!$C99+(drdp!I99+drdp!R99)*'DBH-U'!$D99)</f>
        <v>-3.2659719481765763E-2</v>
      </c>
      <c r="G99" s="20">
        <f>Model!$W$26*((drdp!D99+drdp!M99)*'DBH-U'!$B99+(drdp!G99+drdp!P99)*'DBH-U'!$C99+(drdp!J99+drdp!S99)*'DBH-U'!$D99)</f>
        <v>0</v>
      </c>
      <c r="H99" s="18">
        <f>Model!$W$26*((drdp!B99)*'DBH-U'!$B99+(drdp!E99)*'DBH-U'!$C99+(drdp!H99)*'DBH-U'!$D99)</f>
        <v>1.1829536359034562E-2</v>
      </c>
      <c r="I99" s="18">
        <f>Model!$W$26*((drdp!C99)*'DBH-U'!$B99+(drdp!F99)*'DBH-U'!$C99+(drdp!I99)*'DBH-U'!$D99)</f>
        <v>-1.6329859740882881E-2</v>
      </c>
      <c r="J99" s="18">
        <f>Model!$W$26*((drdp!D99)*'DBH-U'!$B99+(drdp!G99)*'DBH-U'!$C99+(drdp!J99)*'DBH-U'!$D99)</f>
        <v>0</v>
      </c>
      <c r="K99" s="21">
        <f>SUM(E$3:E98)+H99</f>
        <v>-0.39482751176242875</v>
      </c>
      <c r="L99" s="21">
        <f>SUM(F$3:F98)+I99</f>
        <v>0.24422860530933646</v>
      </c>
      <c r="M99" s="21">
        <f>SUM(G$3:G98)+J99</f>
        <v>0</v>
      </c>
      <c r="N99" s="21"/>
      <c r="O99" s="21"/>
      <c r="P99" s="21"/>
      <c r="Q99" s="19">
        <f t="shared" si="7"/>
        <v>0.15588876404451082</v>
      </c>
      <c r="R99" s="19">
        <f t="shared" si="7"/>
        <v>5.9647611651343649E-2</v>
      </c>
      <c r="S99" s="19">
        <f t="shared" si="7"/>
        <v>0</v>
      </c>
      <c r="T99" s="19">
        <f t="shared" si="8"/>
        <v>-9.6428172535493614E-2</v>
      </c>
      <c r="U99" s="19">
        <f t="shared" si="9"/>
        <v>0</v>
      </c>
      <c r="V99" s="19">
        <f t="shared" si="10"/>
        <v>0</v>
      </c>
    </row>
    <row r="100" spans="1:22" x14ac:dyDescent="0.25">
      <c r="A100" s="26">
        <f>Wellpath!E100</f>
        <v>9300</v>
      </c>
      <c r="B100" s="22">
        <v>0</v>
      </c>
      <c r="C100" s="22">
        <v>0</v>
      </c>
      <c r="D100" s="22">
        <f t="shared" si="6"/>
        <v>3.9314164891663715E-5</v>
      </c>
      <c r="E100" s="20">
        <f>Model!$W$26*((drdp!B100+drdp!K100)*'DBH-U'!$B100+(drdp!E100+drdp!N100)*'DBH-U'!$C100+(drdp!H100+drdp!Q100)*'DBH-U'!$D100)</f>
        <v>2.536526466848206E-2</v>
      </c>
      <c r="F100" s="20">
        <f>Model!$W$26*((drdp!C100+drdp!L100)*'DBH-U'!$B100+(drdp!F100+drdp!O100)*'DBH-U'!$C100+(drdp!I100+drdp!R100)*'DBH-U'!$D100)</f>
        <v>-3.2431042533871017E-2</v>
      </c>
      <c r="G100" s="20">
        <f>Model!$W$26*((drdp!D100+drdp!M100)*'DBH-U'!$B100+(drdp!G100+drdp!P100)*'DBH-U'!$C100+(drdp!J100+drdp!S100)*'DBH-U'!$D100)</f>
        <v>0</v>
      </c>
      <c r="H100" s="18">
        <f>Model!$W$26*((drdp!B100)*'DBH-U'!$B100+(drdp!E100)*'DBH-U'!$C100+(drdp!H100)*'DBH-U'!$D100)</f>
        <v>1.2778470865734092E-2</v>
      </c>
      <c r="I100" s="18">
        <f>Model!$W$26*((drdp!C100)*'DBH-U'!$B100+(drdp!F100)*'DBH-U'!$C100+(drdp!I100)*'DBH-U'!$D100)</f>
        <v>-1.6338056692126537E-2</v>
      </c>
      <c r="J100" s="18">
        <f>Model!$W$26*((drdp!D100)*'DBH-U'!$B100+(drdp!G100)*'DBH-U'!$C100+(drdp!J100)*'DBH-U'!$D100)</f>
        <v>0</v>
      </c>
      <c r="K100" s="21">
        <f>SUM(E$3:E99)+H100</f>
        <v>-0.37021950453766012</v>
      </c>
      <c r="L100" s="21">
        <f>SUM(F$3:F99)+I100</f>
        <v>0.21156068887632704</v>
      </c>
      <c r="M100" s="21">
        <f>SUM(G$3:G99)+J100</f>
        <v>0</v>
      </c>
      <c r="N100" s="21"/>
      <c r="O100" s="21"/>
      <c r="P100" s="21"/>
      <c r="Q100" s="19">
        <f t="shared" si="7"/>
        <v>0.13706248154011053</v>
      </c>
      <c r="R100" s="19">
        <f t="shared" si="7"/>
        <v>4.4757925077826048E-2</v>
      </c>
      <c r="S100" s="19">
        <f t="shared" si="7"/>
        <v>0</v>
      </c>
      <c r="T100" s="19">
        <f t="shared" si="8"/>
        <v>-7.8323893415439855E-2</v>
      </c>
      <c r="U100" s="19">
        <f t="shared" si="9"/>
        <v>0</v>
      </c>
      <c r="V100" s="19">
        <f t="shared" si="10"/>
        <v>0</v>
      </c>
    </row>
    <row r="101" spans="1:22" x14ac:dyDescent="0.25">
      <c r="A101" s="26">
        <f>Wellpath!E101</f>
        <v>9398.5</v>
      </c>
      <c r="B101" s="22">
        <v>0</v>
      </c>
      <c r="C101" s="22">
        <v>0</v>
      </c>
      <c r="D101" s="22">
        <f t="shared" si="6"/>
        <v>3.9314164891663715E-5</v>
      </c>
      <c r="E101" s="20">
        <f>Model!$W$26*((drdp!B101+drdp!K101)*'DBH-U'!$B101+(drdp!E101+drdp!N101)*'DBH-U'!$C101+(drdp!H101+drdp!Q101)*'DBH-U'!$D101)</f>
        <v>1.3679725415934022E-2</v>
      </c>
      <c r="F101" s="20">
        <f>Model!$W$26*((drdp!C101+drdp!L101)*'DBH-U'!$B101+(drdp!F101+drdp!O101)*'DBH-U'!$C101+(drdp!I101+drdp!R101)*'DBH-U'!$D101)</f>
        <v>-1.6302861910141693E-2</v>
      </c>
      <c r="G101" s="20">
        <f>Model!$W$26*((drdp!D101+drdp!M101)*'DBH-U'!$B101+(drdp!G101+drdp!P101)*'DBH-U'!$C101+(drdp!J101+drdp!S101)*'DBH-U'!$D101)</f>
        <v>0</v>
      </c>
      <c r="H101" s="18">
        <f>Model!$W$26*((drdp!B101)*'DBH-U'!$B101+(drdp!E101)*'DBH-U'!$C101+(drdp!H101)*'DBH-U'!$D101)</f>
        <v>1.3474529534694883E-2</v>
      </c>
      <c r="I101" s="18">
        <f>Model!$W$26*((drdp!C101)*'DBH-U'!$B101+(drdp!F101)*'DBH-U'!$C101+(drdp!I101)*'DBH-U'!$D101)</f>
        <v>-1.6058318981489416E-2</v>
      </c>
      <c r="J101" s="18">
        <f>Model!$W$26*((drdp!D101)*'DBH-U'!$B101+(drdp!G101)*'DBH-U'!$C101+(drdp!J101)*'DBH-U'!$D101)</f>
        <v>0</v>
      </c>
      <c r="K101" s="21">
        <f>SUM(E$3:E100)+H101</f>
        <v>-0.34415818120021729</v>
      </c>
      <c r="L101" s="21">
        <f>SUM(F$3:F100)+I101</f>
        <v>0.17940938405309315</v>
      </c>
      <c r="M101" s="21">
        <f>SUM(G$3:G100)+J101</f>
        <v>0</v>
      </c>
      <c r="N101" s="21"/>
      <c r="O101" s="21"/>
      <c r="P101" s="21"/>
      <c r="Q101" s="19">
        <f t="shared" si="7"/>
        <v>0.11844485368704161</v>
      </c>
      <c r="R101" s="19">
        <f t="shared" si="7"/>
        <v>3.2187727086310271E-2</v>
      </c>
      <c r="S101" s="19">
        <f t="shared" si="7"/>
        <v>0</v>
      </c>
      <c r="T101" s="19">
        <f t="shared" si="8"/>
        <v>-6.1745207305963806E-2</v>
      </c>
      <c r="U101" s="19">
        <f t="shared" si="9"/>
        <v>0</v>
      </c>
      <c r="V101" s="19">
        <f t="shared" si="10"/>
        <v>0</v>
      </c>
    </row>
    <row r="102" spans="1:22" x14ac:dyDescent="0.25">
      <c r="A102" s="26">
        <f>Wellpath!E102</f>
        <v>9400</v>
      </c>
      <c r="B102" s="22">
        <v>0</v>
      </c>
      <c r="C102" s="22">
        <v>0</v>
      </c>
      <c r="D102" s="22">
        <f t="shared" si="6"/>
        <v>3.9314164891663715E-5</v>
      </c>
      <c r="E102" s="20">
        <f>Model!$W$26*((drdp!B102+drdp!K102)*'DBH-U'!$B102+(drdp!E102+drdp!N102)*'DBH-U'!$C102+(drdp!H102+drdp!Q102)*'DBH-U'!$D102)</f>
        <v>1.3884921297173159E-2</v>
      </c>
      <c r="F102" s="20">
        <f>Model!$W$26*((drdp!C102+drdp!L102)*'DBH-U'!$B102+(drdp!F102+drdp!O102)*'DBH-U'!$C102+(drdp!I102+drdp!R102)*'DBH-U'!$D102)</f>
        <v>-1.6547404838793973E-2</v>
      </c>
      <c r="G102" s="20">
        <f>Model!$W$26*((drdp!D102+drdp!M102)*'DBH-U'!$B102+(drdp!G102+drdp!P102)*'DBH-U'!$C102+(drdp!J102+drdp!S102)*'DBH-U'!$D102)</f>
        <v>0</v>
      </c>
      <c r="H102" s="18">
        <f>Model!$W$26*((drdp!B102)*'DBH-U'!$B102+(drdp!E102)*'DBH-U'!$C102+(drdp!H102)*'DBH-U'!$D102)</f>
        <v>2.0519588123913784E-4</v>
      </c>
      <c r="I102" s="18">
        <f>Model!$W$26*((drdp!C102)*'DBH-U'!$B102+(drdp!F102)*'DBH-U'!$C102+(drdp!I102)*'DBH-U'!$D102)</f>
        <v>-2.4454292865227741E-4</v>
      </c>
      <c r="J102" s="18">
        <f>Model!$W$26*((drdp!D102)*'DBH-U'!$B102+(drdp!G102)*'DBH-U'!$C102+(drdp!J102)*'DBH-U'!$D102)</f>
        <v>0</v>
      </c>
      <c r="K102" s="21">
        <f>SUM(E$3:E101)+H102</f>
        <v>-0.34374778943773898</v>
      </c>
      <c r="L102" s="21">
        <f>SUM(F$3:F101)+I102</f>
        <v>0.17892029819578859</v>
      </c>
      <c r="M102" s="21">
        <f>SUM(G$3:G101)+J102</f>
        <v>0</v>
      </c>
      <c r="N102" s="21"/>
      <c r="O102" s="21"/>
      <c r="P102" s="21"/>
      <c r="Q102" s="19">
        <f t="shared" si="7"/>
        <v>0.11816254274333214</v>
      </c>
      <c r="R102" s="19">
        <f t="shared" si="7"/>
        <v>3.2012473106469909E-2</v>
      </c>
      <c r="S102" s="19">
        <f t="shared" si="7"/>
        <v>0</v>
      </c>
      <c r="T102" s="19">
        <f t="shared" si="8"/>
        <v>-6.1503456990343403E-2</v>
      </c>
      <c r="U102" s="19">
        <f t="shared" si="9"/>
        <v>0</v>
      </c>
      <c r="V102" s="19">
        <f t="shared" si="10"/>
        <v>0</v>
      </c>
    </row>
    <row r="103" spans="1:22" x14ac:dyDescent="0.25">
      <c r="A103" s="26">
        <f>Wellpath!E103</f>
        <v>9500</v>
      </c>
      <c r="B103" s="22">
        <v>0</v>
      </c>
      <c r="C103" s="22">
        <v>0</v>
      </c>
      <c r="D103" s="22">
        <f t="shared" si="6"/>
        <v>3.9314164891663715E-5</v>
      </c>
      <c r="E103" s="20">
        <f>Model!$W$26*((drdp!B103+drdp!K103)*'DBH-U'!$B103+(drdp!E103+drdp!N103)*'DBH-U'!$C103+(drdp!H103+drdp!Q103)*'DBH-U'!$D103)</f>
        <v>2.7359450831867835E-2</v>
      </c>
      <c r="F103" s="20">
        <f>Model!$W$26*((drdp!C103+drdp!L103)*'DBH-U'!$B103+(drdp!F103+drdp!O103)*'DBH-U'!$C103+(drdp!I103+drdp!R103)*'DBH-U'!$D103)</f>
        <v>-3.260572382028315E-2</v>
      </c>
      <c r="G103" s="20">
        <f>Model!$W$26*((drdp!D103+drdp!M103)*'DBH-U'!$B103+(drdp!G103+drdp!P103)*'DBH-U'!$C103+(drdp!J103+drdp!S103)*'DBH-U'!$D103)</f>
        <v>0</v>
      </c>
      <c r="H103" s="18">
        <f>Model!$W$26*((drdp!B103)*'DBH-U'!$B103+(drdp!E103)*'DBH-U'!$C103+(drdp!H103)*'DBH-U'!$D103)</f>
        <v>1.3679725415934022E-2</v>
      </c>
      <c r="I103" s="18">
        <f>Model!$W$26*((drdp!C103)*'DBH-U'!$B103+(drdp!F103)*'DBH-U'!$C103+(drdp!I103)*'DBH-U'!$D103)</f>
        <v>-1.6302861910141693E-2</v>
      </c>
      <c r="J103" s="18">
        <f>Model!$W$26*((drdp!D103)*'DBH-U'!$B103+(drdp!G103)*'DBH-U'!$C103+(drdp!J103)*'DBH-U'!$D103)</f>
        <v>0</v>
      </c>
      <c r="K103" s="21">
        <f>SUM(E$3:E102)+H103</f>
        <v>-0.3163883386058709</v>
      </c>
      <c r="L103" s="21">
        <f>SUM(F$3:F102)+I103</f>
        <v>0.14631457437550521</v>
      </c>
      <c r="M103" s="21">
        <f>SUM(G$3:G102)+J103</f>
        <v>0</v>
      </c>
      <c r="N103" s="21"/>
      <c r="O103" s="21"/>
      <c r="P103" s="21"/>
      <c r="Q103" s="19">
        <f t="shared" si="7"/>
        <v>0.10010158080578321</v>
      </c>
      <c r="R103" s="19">
        <f t="shared" si="7"/>
        <v>2.1407954674685245E-2</v>
      </c>
      <c r="S103" s="19">
        <f t="shared" si="7"/>
        <v>0</v>
      </c>
      <c r="T103" s="19">
        <f t="shared" si="8"/>
        <v>-4.6292225100491226E-2</v>
      </c>
      <c r="U103" s="19">
        <f t="shared" si="9"/>
        <v>0</v>
      </c>
      <c r="V103" s="19">
        <f t="shared" si="10"/>
        <v>0</v>
      </c>
    </row>
    <row r="104" spans="1:22" x14ac:dyDescent="0.25">
      <c r="A104" s="26">
        <f>Wellpath!E104</f>
        <v>9600</v>
      </c>
      <c r="B104" s="22">
        <v>0</v>
      </c>
      <c r="C104" s="22">
        <v>0</v>
      </c>
      <c r="D104" s="22">
        <f t="shared" si="6"/>
        <v>3.9314164891663715E-5</v>
      </c>
      <c r="E104" s="20">
        <f>Model!$W$26*((drdp!B104+drdp!K104)*'DBH-U'!$B104+(drdp!E104+drdp!N104)*'DBH-U'!$C104+(drdp!H104+drdp!Q104)*'DBH-U'!$D104)</f>
        <v>2.7359450831867835E-2</v>
      </c>
      <c r="F104" s="20">
        <f>Model!$W$26*((drdp!C104+drdp!L104)*'DBH-U'!$B104+(drdp!F104+drdp!O104)*'DBH-U'!$C104+(drdp!I104+drdp!R104)*'DBH-U'!$D104)</f>
        <v>-3.260572382028315E-2</v>
      </c>
      <c r="G104" s="20">
        <f>Model!$W$26*((drdp!D104+drdp!M104)*'DBH-U'!$B104+(drdp!G104+drdp!P104)*'DBH-U'!$C104+(drdp!J104+drdp!S104)*'DBH-U'!$D104)</f>
        <v>0</v>
      </c>
      <c r="H104" s="18">
        <f>Model!$W$26*((drdp!B104)*'DBH-U'!$B104+(drdp!E104)*'DBH-U'!$C104+(drdp!H104)*'DBH-U'!$D104)</f>
        <v>1.3679725415933815E-2</v>
      </c>
      <c r="I104" s="18">
        <f>Model!$W$26*((drdp!C104)*'DBH-U'!$B104+(drdp!F104)*'DBH-U'!$C104+(drdp!I104)*'DBH-U'!$D104)</f>
        <v>-1.630286191014145E-2</v>
      </c>
      <c r="J104" s="18">
        <f>Model!$W$26*((drdp!D104)*'DBH-U'!$B104+(drdp!G104)*'DBH-U'!$C104+(drdp!J104)*'DBH-U'!$D104)</f>
        <v>0</v>
      </c>
      <c r="K104" s="21">
        <f>SUM(E$3:E103)+H104</f>
        <v>-0.28902888777400326</v>
      </c>
      <c r="L104" s="21">
        <f>SUM(F$3:F103)+I104</f>
        <v>0.1137088505552223</v>
      </c>
      <c r="M104" s="21">
        <f>SUM(G$3:G103)+J104</f>
        <v>0</v>
      </c>
      <c r="N104" s="21"/>
      <c r="O104" s="21"/>
      <c r="P104" s="21"/>
      <c r="Q104" s="19">
        <f t="shared" si="7"/>
        <v>8.353769796787737E-2</v>
      </c>
      <c r="R104" s="19">
        <f t="shared" si="7"/>
        <v>1.2929702694589878E-2</v>
      </c>
      <c r="S104" s="19">
        <f t="shared" si="7"/>
        <v>0</v>
      </c>
      <c r="T104" s="19">
        <f t="shared" si="8"/>
        <v>-3.2865142606036256E-2</v>
      </c>
      <c r="U104" s="19">
        <f t="shared" si="9"/>
        <v>0</v>
      </c>
      <c r="V104" s="19">
        <f t="shared" si="10"/>
        <v>0</v>
      </c>
    </row>
    <row r="105" spans="1:22" x14ac:dyDescent="0.25">
      <c r="A105" s="26">
        <f>Wellpath!E105</f>
        <v>9700</v>
      </c>
      <c r="B105" s="22">
        <v>0</v>
      </c>
      <c r="C105" s="22">
        <v>0</v>
      </c>
      <c r="D105" s="22">
        <f t="shared" si="6"/>
        <v>3.9314164891663715E-5</v>
      </c>
      <c r="E105" s="20">
        <f>Model!$W$26*((drdp!B105+drdp!K105)*'DBH-U'!$B105+(drdp!E105+drdp!N105)*'DBH-U'!$C105+(drdp!H105+drdp!Q105)*'DBH-U'!$D105)</f>
        <v>2.7359450831868044E-2</v>
      </c>
      <c r="F105" s="20">
        <f>Model!$W$26*((drdp!C105+drdp!L105)*'DBH-U'!$B105+(drdp!F105+drdp!O105)*'DBH-U'!$C105+(drdp!I105+drdp!R105)*'DBH-U'!$D105)</f>
        <v>-3.2605723820283386E-2</v>
      </c>
      <c r="G105" s="20">
        <f>Model!$W$26*((drdp!D105+drdp!M105)*'DBH-U'!$B105+(drdp!G105+drdp!P105)*'DBH-U'!$C105+(drdp!J105+drdp!S105)*'DBH-U'!$D105)</f>
        <v>0</v>
      </c>
      <c r="H105" s="18">
        <f>Model!$W$26*((drdp!B105)*'DBH-U'!$B105+(drdp!E105)*'DBH-U'!$C105+(drdp!H105)*'DBH-U'!$D105)</f>
        <v>1.3679725415934022E-2</v>
      </c>
      <c r="I105" s="18">
        <f>Model!$W$26*((drdp!C105)*'DBH-U'!$B105+(drdp!F105)*'DBH-U'!$C105+(drdp!I105)*'DBH-U'!$D105)</f>
        <v>-1.6302861910141693E-2</v>
      </c>
      <c r="J105" s="18">
        <f>Model!$W$26*((drdp!D105)*'DBH-U'!$B105+(drdp!G105)*'DBH-U'!$C105+(drdp!J105)*'DBH-U'!$D105)</f>
        <v>0</v>
      </c>
      <c r="K105" s="21">
        <f>SUM(E$3:E104)+H105</f>
        <v>-0.26166943694213518</v>
      </c>
      <c r="L105" s="21">
        <f>SUM(F$3:F104)+I105</f>
        <v>8.1103126734938913E-2</v>
      </c>
      <c r="M105" s="21">
        <f>SUM(G$3:G104)+J105</f>
        <v>0</v>
      </c>
      <c r="N105" s="21"/>
      <c r="O105" s="21"/>
      <c r="P105" s="21"/>
      <c r="Q105" s="19">
        <f t="shared" si="7"/>
        <v>6.8470894229614054E-2</v>
      </c>
      <c r="R105" s="19">
        <f t="shared" si="7"/>
        <v>6.5777171661835629E-3</v>
      </c>
      <c r="S105" s="19">
        <f t="shared" si="7"/>
        <v>0</v>
      </c>
      <c r="T105" s="19">
        <f t="shared" si="8"/>
        <v>-2.1222209506978097E-2</v>
      </c>
      <c r="U105" s="19">
        <f t="shared" si="9"/>
        <v>0</v>
      </c>
      <c r="V105" s="19">
        <f t="shared" si="10"/>
        <v>0</v>
      </c>
    </row>
    <row r="106" spans="1:22" x14ac:dyDescent="0.25">
      <c r="A106" s="26">
        <f>Wellpath!E106</f>
        <v>9800</v>
      </c>
      <c r="B106" s="22">
        <v>0</v>
      </c>
      <c r="C106" s="22">
        <v>0</v>
      </c>
      <c r="D106" s="22">
        <f t="shared" si="6"/>
        <v>3.9314164891663715E-5</v>
      </c>
      <c r="E106" s="20">
        <f>Model!$W$26*((drdp!B106+drdp!K106)*'DBH-U'!$B106+(drdp!E106+drdp!N106)*'DBH-U'!$C106+(drdp!H106+drdp!Q106)*'DBH-U'!$D106)</f>
        <v>2.7359450831868044E-2</v>
      </c>
      <c r="F106" s="20">
        <f>Model!$W$26*((drdp!C106+drdp!L106)*'DBH-U'!$B106+(drdp!F106+drdp!O106)*'DBH-U'!$C106+(drdp!I106+drdp!R106)*'DBH-U'!$D106)</f>
        <v>-3.2605723820283386E-2</v>
      </c>
      <c r="G106" s="20">
        <f>Model!$W$26*((drdp!D106+drdp!M106)*'DBH-U'!$B106+(drdp!G106+drdp!P106)*'DBH-U'!$C106+(drdp!J106+drdp!S106)*'DBH-U'!$D106)</f>
        <v>0</v>
      </c>
      <c r="H106" s="18">
        <f>Model!$W$26*((drdp!B106)*'DBH-U'!$B106+(drdp!E106)*'DBH-U'!$C106+(drdp!H106)*'DBH-U'!$D106)</f>
        <v>1.3679725415934022E-2</v>
      </c>
      <c r="I106" s="18">
        <f>Model!$W$26*((drdp!C106)*'DBH-U'!$B106+(drdp!F106)*'DBH-U'!$C106+(drdp!I106)*'DBH-U'!$D106)</f>
        <v>-1.6302861910141693E-2</v>
      </c>
      <c r="J106" s="18">
        <f>Model!$W$26*((drdp!D106)*'DBH-U'!$B106+(drdp!G106)*'DBH-U'!$C106+(drdp!J106)*'DBH-U'!$D106)</f>
        <v>0</v>
      </c>
      <c r="K106" s="21">
        <f>SUM(E$3:E105)+H106</f>
        <v>-0.23430998611026715</v>
      </c>
      <c r="L106" s="21">
        <f>SUM(F$3:F105)+I106</f>
        <v>4.849740291465552E-2</v>
      </c>
      <c r="M106" s="21">
        <f>SUM(G$3:G105)+J106</f>
        <v>0</v>
      </c>
      <c r="N106" s="21"/>
      <c r="O106" s="21"/>
      <c r="P106" s="21"/>
      <c r="Q106" s="19">
        <f t="shared" si="7"/>
        <v>5.4901169590993587E-2</v>
      </c>
      <c r="R106" s="19">
        <f t="shared" si="7"/>
        <v>2.3519980894664378E-3</v>
      </c>
      <c r="S106" s="19">
        <f t="shared" si="7"/>
        <v>0</v>
      </c>
      <c r="T106" s="19">
        <f t="shared" si="8"/>
        <v>-1.1363425803316965E-2</v>
      </c>
      <c r="U106" s="19">
        <f t="shared" si="9"/>
        <v>0</v>
      </c>
      <c r="V106" s="19">
        <f t="shared" si="10"/>
        <v>0</v>
      </c>
    </row>
    <row r="107" spans="1:22" x14ac:dyDescent="0.25">
      <c r="A107" s="26">
        <f>Wellpath!E107</f>
        <v>9900</v>
      </c>
      <c r="B107" s="22">
        <v>0</v>
      </c>
      <c r="C107" s="22">
        <v>0</v>
      </c>
      <c r="D107" s="22">
        <f t="shared" si="6"/>
        <v>3.9314164891663715E-5</v>
      </c>
      <c r="E107" s="20">
        <f>Model!$W$26*((drdp!B107+drdp!K107)*'DBH-U'!$B107+(drdp!E107+drdp!N107)*'DBH-U'!$C107+(drdp!H107+drdp!Q107)*'DBH-U'!$D107)</f>
        <v>2.7359450831868044E-2</v>
      </c>
      <c r="F107" s="20">
        <f>Model!$W$26*((drdp!C107+drdp!L107)*'DBH-U'!$B107+(drdp!F107+drdp!O107)*'DBH-U'!$C107+(drdp!I107+drdp!R107)*'DBH-U'!$D107)</f>
        <v>-3.2605723820283386E-2</v>
      </c>
      <c r="G107" s="20">
        <f>Model!$W$26*((drdp!D107+drdp!M107)*'DBH-U'!$B107+(drdp!G107+drdp!P107)*'DBH-U'!$C107+(drdp!J107+drdp!S107)*'DBH-U'!$D107)</f>
        <v>0</v>
      </c>
      <c r="H107" s="18">
        <f>Model!$W$26*((drdp!B107)*'DBH-U'!$B107+(drdp!E107)*'DBH-U'!$C107+(drdp!H107)*'DBH-U'!$D107)</f>
        <v>1.3679725415934022E-2</v>
      </c>
      <c r="I107" s="18">
        <f>Model!$W$26*((drdp!C107)*'DBH-U'!$B107+(drdp!F107)*'DBH-U'!$C107+(drdp!I107)*'DBH-U'!$D107)</f>
        <v>-1.6302861910141693E-2</v>
      </c>
      <c r="J107" s="18">
        <f>Model!$W$26*((drdp!D107)*'DBH-U'!$B107+(drdp!G107)*'DBH-U'!$C107+(drdp!J107)*'DBH-U'!$D107)</f>
        <v>0</v>
      </c>
      <c r="K107" s="21">
        <f>SUM(E$3:E106)+H107</f>
        <v>-0.2069505352783991</v>
      </c>
      <c r="L107" s="21">
        <f>SUM(F$3:F106)+I107</f>
        <v>1.5891679094372134E-2</v>
      </c>
      <c r="M107" s="21">
        <f>SUM(G$3:G106)+J107</f>
        <v>0</v>
      </c>
      <c r="N107" s="21"/>
      <c r="O107" s="21"/>
      <c r="P107" s="21"/>
      <c r="Q107" s="19">
        <f t="shared" si="7"/>
        <v>4.2828524052015912E-2</v>
      </c>
      <c r="R107" s="19">
        <f t="shared" si="7"/>
        <v>2.5254546443850433E-4</v>
      </c>
      <c r="S107" s="19">
        <f t="shared" si="7"/>
        <v>0</v>
      </c>
      <c r="T107" s="19">
        <f t="shared" si="8"/>
        <v>-3.2887914950528578E-3</v>
      </c>
      <c r="U107" s="19">
        <f t="shared" si="9"/>
        <v>0</v>
      </c>
      <c r="V107" s="19">
        <f t="shared" si="10"/>
        <v>0</v>
      </c>
    </row>
    <row r="108" spans="1:22" x14ac:dyDescent="0.25">
      <c r="A108" s="26">
        <f>Wellpath!E108</f>
        <v>10000</v>
      </c>
      <c r="B108" s="22">
        <v>0</v>
      </c>
      <c r="C108" s="22">
        <v>0</v>
      </c>
      <c r="D108" s="22">
        <f t="shared" si="6"/>
        <v>3.9314164891663715E-5</v>
      </c>
      <c r="E108" s="20">
        <f>Model!$W$26*((drdp!B108+drdp!K108)*'DBH-U'!$B108+(drdp!E108+drdp!N108)*'DBH-U'!$C108+(drdp!H108+drdp!Q108)*'DBH-U'!$D108)</f>
        <v>2.7359450831868044E-2</v>
      </c>
      <c r="F108" s="20">
        <f>Model!$W$26*((drdp!C108+drdp!L108)*'DBH-U'!$B108+(drdp!F108+drdp!O108)*'DBH-U'!$C108+(drdp!I108+drdp!R108)*'DBH-U'!$D108)</f>
        <v>-3.2605723820283386E-2</v>
      </c>
      <c r="G108" s="20">
        <f>Model!$W$26*((drdp!D108+drdp!M108)*'DBH-U'!$B108+(drdp!G108+drdp!P108)*'DBH-U'!$C108+(drdp!J108+drdp!S108)*'DBH-U'!$D108)</f>
        <v>0</v>
      </c>
      <c r="H108" s="18">
        <f>Model!$W$26*((drdp!B108)*'DBH-U'!$B108+(drdp!E108)*'DBH-U'!$C108+(drdp!H108)*'DBH-U'!$D108)</f>
        <v>1.3679725415934022E-2</v>
      </c>
      <c r="I108" s="18">
        <f>Model!$W$26*((drdp!C108)*'DBH-U'!$B108+(drdp!F108)*'DBH-U'!$C108+(drdp!I108)*'DBH-U'!$D108)</f>
        <v>-1.6302861910141693E-2</v>
      </c>
      <c r="J108" s="18">
        <f>Model!$W$26*((drdp!D108)*'DBH-U'!$B108+(drdp!G108)*'DBH-U'!$C108+(drdp!J108)*'DBH-U'!$D108)</f>
        <v>0</v>
      </c>
      <c r="K108" s="21">
        <f>SUM(E$3:E107)+H108</f>
        <v>-0.17959108444653105</v>
      </c>
      <c r="L108" s="21">
        <f>SUM(F$3:F107)+I108</f>
        <v>-1.6714044725911252E-2</v>
      </c>
      <c r="M108" s="21">
        <f>SUM(G$3:G107)+J108</f>
        <v>0</v>
      </c>
      <c r="N108" s="21"/>
      <c r="O108" s="21"/>
      <c r="P108" s="21"/>
      <c r="Q108" s="19">
        <f t="shared" si="7"/>
        <v>3.2252957612681044E-2</v>
      </c>
      <c r="R108" s="19">
        <f t="shared" si="7"/>
        <v>2.7935929109976172E-4</v>
      </c>
      <c r="S108" s="19">
        <f t="shared" si="7"/>
        <v>0</v>
      </c>
      <c r="T108" s="19">
        <f t="shared" si="8"/>
        <v>3.0016934178142243E-3</v>
      </c>
      <c r="U108" s="19">
        <f t="shared" si="9"/>
        <v>0</v>
      </c>
      <c r="V108" s="19">
        <f t="shared" si="10"/>
        <v>0</v>
      </c>
    </row>
    <row r="109" spans="1:22" x14ac:dyDescent="0.25">
      <c r="A109" s="26">
        <f>Wellpath!E109</f>
        <v>10100</v>
      </c>
      <c r="B109" s="22">
        <v>0</v>
      </c>
      <c r="C109" s="22">
        <v>0</v>
      </c>
      <c r="D109" s="22">
        <f t="shared" si="6"/>
        <v>3.9314164891663715E-5</v>
      </c>
      <c r="E109" s="20">
        <f>Model!$W$26*((drdp!B109+drdp!K109)*'DBH-U'!$B109+(drdp!E109+drdp!N109)*'DBH-U'!$C109+(drdp!H109+drdp!Q109)*'DBH-U'!$D109)</f>
        <v>2.7359450831868044E-2</v>
      </c>
      <c r="F109" s="20">
        <f>Model!$W$26*((drdp!C109+drdp!L109)*'DBH-U'!$B109+(drdp!F109+drdp!O109)*'DBH-U'!$C109+(drdp!I109+drdp!R109)*'DBH-U'!$D109)</f>
        <v>-3.2605723820283386E-2</v>
      </c>
      <c r="G109" s="20">
        <f>Model!$W$26*((drdp!D109+drdp!M109)*'DBH-U'!$B109+(drdp!G109+drdp!P109)*'DBH-U'!$C109+(drdp!J109+drdp!S109)*'DBH-U'!$D109)</f>
        <v>0</v>
      </c>
      <c r="H109" s="18">
        <f>Model!$W$26*((drdp!B109)*'DBH-U'!$B109+(drdp!E109)*'DBH-U'!$C109+(drdp!H109)*'DBH-U'!$D109)</f>
        <v>1.3679725415934022E-2</v>
      </c>
      <c r="I109" s="18">
        <f>Model!$W$26*((drdp!C109)*'DBH-U'!$B109+(drdp!F109)*'DBH-U'!$C109+(drdp!I109)*'DBH-U'!$D109)</f>
        <v>-1.6302861910141693E-2</v>
      </c>
      <c r="J109" s="18">
        <f>Model!$W$26*((drdp!D109)*'DBH-U'!$B109+(drdp!G109)*'DBH-U'!$C109+(drdp!J109)*'DBH-U'!$D109)</f>
        <v>0</v>
      </c>
      <c r="K109" s="21">
        <f>SUM(E$3:E108)+H109</f>
        <v>-0.15223163361466299</v>
      </c>
      <c r="L109" s="21">
        <f>SUM(F$3:F108)+I109</f>
        <v>-4.9319768546194638E-2</v>
      </c>
      <c r="M109" s="21">
        <f>SUM(G$3:G108)+J109</f>
        <v>0</v>
      </c>
      <c r="N109" s="21"/>
      <c r="O109" s="21"/>
      <c r="P109" s="21"/>
      <c r="Q109" s="19">
        <f t="shared" si="7"/>
        <v>2.3174470272988992E-2</v>
      </c>
      <c r="R109" s="19">
        <f t="shared" si="7"/>
        <v>2.4324395694502099E-3</v>
      </c>
      <c r="S109" s="19">
        <f t="shared" si="7"/>
        <v>0</v>
      </c>
      <c r="T109" s="19">
        <f t="shared" si="8"/>
        <v>7.5080289352842822E-3</v>
      </c>
      <c r="U109" s="19">
        <f t="shared" si="9"/>
        <v>0</v>
      </c>
      <c r="V109" s="19">
        <f t="shared" si="10"/>
        <v>0</v>
      </c>
    </row>
    <row r="110" spans="1:22" x14ac:dyDescent="0.25">
      <c r="A110" s="26">
        <f>Wellpath!E110</f>
        <v>10200</v>
      </c>
      <c r="B110" s="22">
        <v>0</v>
      </c>
      <c r="C110" s="22">
        <v>0</v>
      </c>
      <c r="D110" s="22">
        <f t="shared" si="6"/>
        <v>3.9314164891663715E-5</v>
      </c>
      <c r="E110" s="20">
        <f>Model!$W$26*((drdp!B110+drdp!K110)*'DBH-U'!$B110+(drdp!E110+drdp!N110)*'DBH-U'!$C110+(drdp!H110+drdp!Q110)*'DBH-U'!$D110)</f>
        <v>2.7359450831868044E-2</v>
      </c>
      <c r="F110" s="20">
        <f>Model!$W$26*((drdp!C110+drdp!L110)*'DBH-U'!$B110+(drdp!F110+drdp!O110)*'DBH-U'!$C110+(drdp!I110+drdp!R110)*'DBH-U'!$D110)</f>
        <v>-3.2605723820283386E-2</v>
      </c>
      <c r="G110" s="20">
        <f>Model!$W$26*((drdp!D110+drdp!M110)*'DBH-U'!$B110+(drdp!G110+drdp!P110)*'DBH-U'!$C110+(drdp!J110+drdp!S110)*'DBH-U'!$D110)</f>
        <v>0</v>
      </c>
      <c r="H110" s="18">
        <f>Model!$W$26*((drdp!B110)*'DBH-U'!$B110+(drdp!E110)*'DBH-U'!$C110+(drdp!H110)*'DBH-U'!$D110)</f>
        <v>1.3679725415934022E-2</v>
      </c>
      <c r="I110" s="18">
        <f>Model!$W$26*((drdp!C110)*'DBH-U'!$B110+(drdp!F110)*'DBH-U'!$C110+(drdp!I110)*'DBH-U'!$D110)</f>
        <v>-1.6302861910141693E-2</v>
      </c>
      <c r="J110" s="18">
        <f>Model!$W$26*((drdp!D110)*'DBH-U'!$B110+(drdp!G110)*'DBH-U'!$C110+(drdp!J110)*'DBH-U'!$D110)</f>
        <v>0</v>
      </c>
      <c r="K110" s="21">
        <f>SUM(E$3:E109)+H110</f>
        <v>-0.12487218278279492</v>
      </c>
      <c r="L110" s="21">
        <f>SUM(F$3:F109)+I110</f>
        <v>-8.1925492366478031E-2</v>
      </c>
      <c r="M110" s="21">
        <f>SUM(G$3:G109)+J110</f>
        <v>0</v>
      </c>
      <c r="N110" s="21"/>
      <c r="O110" s="21"/>
      <c r="P110" s="21"/>
      <c r="Q110" s="19">
        <f t="shared" si="7"/>
        <v>1.5593062032939746E-2</v>
      </c>
      <c r="R110" s="19">
        <f t="shared" si="7"/>
        <v>6.7117862994898504E-3</v>
      </c>
      <c r="S110" s="19">
        <f t="shared" si="7"/>
        <v>0</v>
      </c>
      <c r="T110" s="19">
        <f t="shared" si="8"/>
        <v>1.0230215057357314E-2</v>
      </c>
      <c r="U110" s="19">
        <f t="shared" si="9"/>
        <v>0</v>
      </c>
      <c r="V110" s="19">
        <f t="shared" si="10"/>
        <v>0</v>
      </c>
    </row>
    <row r="111" spans="1:22" x14ac:dyDescent="0.25">
      <c r="A111" s="26">
        <f>Wellpath!E111</f>
        <v>10300</v>
      </c>
      <c r="B111" s="22">
        <v>0</v>
      </c>
      <c r="C111" s="22">
        <v>0</v>
      </c>
      <c r="D111" s="22">
        <f t="shared" si="6"/>
        <v>3.9314164891663715E-5</v>
      </c>
      <c r="E111" s="20">
        <f>Model!$W$26*((drdp!B111+drdp!K111)*'DBH-U'!$B111+(drdp!E111+drdp!N111)*'DBH-U'!$C111+(drdp!H111+drdp!Q111)*'DBH-U'!$D111)</f>
        <v>2.7359450831868044E-2</v>
      </c>
      <c r="F111" s="20">
        <f>Model!$W$26*((drdp!C111+drdp!L111)*'DBH-U'!$B111+(drdp!F111+drdp!O111)*'DBH-U'!$C111+(drdp!I111+drdp!R111)*'DBH-U'!$D111)</f>
        <v>-3.2605723820283386E-2</v>
      </c>
      <c r="G111" s="20">
        <f>Model!$W$26*((drdp!D111+drdp!M111)*'DBH-U'!$B111+(drdp!G111+drdp!P111)*'DBH-U'!$C111+(drdp!J111+drdp!S111)*'DBH-U'!$D111)</f>
        <v>0</v>
      </c>
      <c r="H111" s="18">
        <f>Model!$W$26*((drdp!B111)*'DBH-U'!$B111+(drdp!E111)*'DBH-U'!$C111+(drdp!H111)*'DBH-U'!$D111)</f>
        <v>1.3679725415934022E-2</v>
      </c>
      <c r="I111" s="18">
        <f>Model!$W$26*((drdp!C111)*'DBH-U'!$B111+(drdp!F111)*'DBH-U'!$C111+(drdp!I111)*'DBH-U'!$D111)</f>
        <v>-1.6302861910141693E-2</v>
      </c>
      <c r="J111" s="18">
        <f>Model!$W$26*((drdp!D111)*'DBH-U'!$B111+(drdp!G111)*'DBH-U'!$C111+(drdp!J111)*'DBH-U'!$D111)</f>
        <v>0</v>
      </c>
      <c r="K111" s="21">
        <f>SUM(E$3:E110)+H111</f>
        <v>-9.7512731950926884E-2</v>
      </c>
      <c r="L111" s="21">
        <f>SUM(F$3:F110)+I111</f>
        <v>-0.1145312161867614</v>
      </c>
      <c r="M111" s="21">
        <f>SUM(G$3:G110)+J111</f>
        <v>0</v>
      </c>
      <c r="N111" s="21"/>
      <c r="O111" s="21"/>
      <c r="P111" s="21"/>
      <c r="Q111" s="19">
        <f t="shared" si="7"/>
        <v>9.508732892533317E-3</v>
      </c>
      <c r="R111" s="19">
        <f t="shared" si="7"/>
        <v>1.3117399481218678E-2</v>
      </c>
      <c r="S111" s="19">
        <f t="shared" si="7"/>
        <v>0</v>
      </c>
      <c r="T111" s="19">
        <f t="shared" si="8"/>
        <v>1.1168251784033323E-2</v>
      </c>
      <c r="U111" s="19">
        <f t="shared" si="9"/>
        <v>0</v>
      </c>
      <c r="V111" s="19">
        <f t="shared" si="10"/>
        <v>0</v>
      </c>
    </row>
    <row r="112" spans="1:22" x14ac:dyDescent="0.25">
      <c r="A112" s="26">
        <f>Wellpath!E112</f>
        <v>10400</v>
      </c>
      <c r="B112" s="22">
        <v>0</v>
      </c>
      <c r="C112" s="22">
        <v>0</v>
      </c>
      <c r="D112" s="22">
        <f t="shared" si="6"/>
        <v>3.9314164891663715E-5</v>
      </c>
      <c r="E112" s="20">
        <f>Model!$W$26*((drdp!B112+drdp!K112)*'DBH-U'!$B112+(drdp!E112+drdp!N112)*'DBH-U'!$C112+(drdp!H112+drdp!Q112)*'DBH-U'!$D112)</f>
        <v>2.7359450831868044E-2</v>
      </c>
      <c r="F112" s="20">
        <f>Model!$W$26*((drdp!C112+drdp!L112)*'DBH-U'!$B112+(drdp!F112+drdp!O112)*'DBH-U'!$C112+(drdp!I112+drdp!R112)*'DBH-U'!$D112)</f>
        <v>-3.2605723820283386E-2</v>
      </c>
      <c r="G112" s="20">
        <f>Model!$W$26*((drdp!D112+drdp!M112)*'DBH-U'!$B112+(drdp!G112+drdp!P112)*'DBH-U'!$C112+(drdp!J112+drdp!S112)*'DBH-U'!$D112)</f>
        <v>0</v>
      </c>
      <c r="H112" s="18">
        <f>Model!$W$26*((drdp!B112)*'DBH-U'!$B112+(drdp!E112)*'DBH-U'!$C112+(drdp!H112)*'DBH-U'!$D112)</f>
        <v>1.3679725415934022E-2</v>
      </c>
      <c r="I112" s="18">
        <f>Model!$W$26*((drdp!C112)*'DBH-U'!$B112+(drdp!F112)*'DBH-U'!$C112+(drdp!I112)*'DBH-U'!$D112)</f>
        <v>-1.6302861910141693E-2</v>
      </c>
      <c r="J112" s="18">
        <f>Model!$W$26*((drdp!D112)*'DBH-U'!$B112+(drdp!G112)*'DBH-U'!$C112+(drdp!J112)*'DBH-U'!$D112)</f>
        <v>0</v>
      </c>
      <c r="K112" s="21">
        <f>SUM(E$3:E111)+H112</f>
        <v>-7.0153281119058844E-2</v>
      </c>
      <c r="L112" s="21">
        <f>SUM(F$3:F111)+I112</f>
        <v>-0.1471369400070448</v>
      </c>
      <c r="M112" s="21">
        <f>SUM(G$3:G111)+J112</f>
        <v>0</v>
      </c>
      <c r="N112" s="21"/>
      <c r="O112" s="21"/>
      <c r="P112" s="21"/>
      <c r="Q112" s="19">
        <f t="shared" si="7"/>
        <v>4.9214828517696978E-3</v>
      </c>
      <c r="R112" s="19">
        <f t="shared" si="7"/>
        <v>2.16492791146367E-2</v>
      </c>
      <c r="S112" s="19">
        <f t="shared" si="7"/>
        <v>0</v>
      </c>
      <c r="T112" s="19">
        <f t="shared" si="8"/>
        <v>1.0322139115312309E-2</v>
      </c>
      <c r="U112" s="19">
        <f t="shared" si="9"/>
        <v>0</v>
      </c>
      <c r="V112" s="19">
        <f t="shared" si="10"/>
        <v>0</v>
      </c>
    </row>
    <row r="113" spans="1:22" x14ac:dyDescent="0.25">
      <c r="A113" s="26">
        <f>Wellpath!E113</f>
        <v>10500</v>
      </c>
      <c r="B113" s="22">
        <v>0</v>
      </c>
      <c r="C113" s="22">
        <v>0</v>
      </c>
      <c r="D113" s="22">
        <f t="shared" si="6"/>
        <v>3.9314164891663715E-5</v>
      </c>
      <c r="E113" s="20">
        <f>Model!$W$26*((drdp!B113+drdp!K113)*'DBH-U'!$B113+(drdp!E113+drdp!N113)*'DBH-U'!$C113+(drdp!H113+drdp!Q113)*'DBH-U'!$D113)</f>
        <v>2.7359450831868044E-2</v>
      </c>
      <c r="F113" s="20">
        <f>Model!$W$26*((drdp!C113+drdp!L113)*'DBH-U'!$B113+(drdp!F113+drdp!O113)*'DBH-U'!$C113+(drdp!I113+drdp!R113)*'DBH-U'!$D113)</f>
        <v>-3.2605723820283386E-2</v>
      </c>
      <c r="G113" s="20">
        <f>Model!$W$26*((drdp!D113+drdp!M113)*'DBH-U'!$B113+(drdp!G113+drdp!P113)*'DBH-U'!$C113+(drdp!J113+drdp!S113)*'DBH-U'!$D113)</f>
        <v>0</v>
      </c>
      <c r="H113" s="18">
        <f>Model!$W$26*((drdp!B113)*'DBH-U'!$B113+(drdp!E113)*'DBH-U'!$C113+(drdp!H113)*'DBH-U'!$D113)</f>
        <v>1.3679725415934022E-2</v>
      </c>
      <c r="I113" s="18">
        <f>Model!$W$26*((drdp!C113)*'DBH-U'!$B113+(drdp!F113)*'DBH-U'!$C113+(drdp!I113)*'DBH-U'!$D113)</f>
        <v>-1.6302861910141693E-2</v>
      </c>
      <c r="J113" s="18">
        <f>Model!$W$26*((drdp!D113)*'DBH-U'!$B113+(drdp!G113)*'DBH-U'!$C113+(drdp!J113)*'DBH-U'!$D113)</f>
        <v>0</v>
      </c>
      <c r="K113" s="21">
        <f>SUM(E$3:E112)+H113</f>
        <v>-4.2793830287190811E-2</v>
      </c>
      <c r="L113" s="21">
        <f>SUM(F$3:F112)+I113</f>
        <v>-0.17974266382732818</v>
      </c>
      <c r="M113" s="21">
        <f>SUM(G$3:G112)+J113</f>
        <v>0</v>
      </c>
      <c r="N113" s="21"/>
      <c r="O113" s="21"/>
      <c r="P113" s="21"/>
      <c r="Q113" s="19">
        <f t="shared" si="7"/>
        <v>1.8313119106488896E-3</v>
      </c>
      <c r="R113" s="19">
        <f t="shared" si="7"/>
        <v>3.230742519974391E-2</v>
      </c>
      <c r="S113" s="19">
        <f t="shared" si="7"/>
        <v>0</v>
      </c>
      <c r="T113" s="19">
        <f t="shared" si="8"/>
        <v>7.6918770511942725E-3</v>
      </c>
      <c r="U113" s="19">
        <f t="shared" si="9"/>
        <v>0</v>
      </c>
      <c r="V113" s="19">
        <f t="shared" si="10"/>
        <v>0</v>
      </c>
    </row>
    <row r="114" spans="1:22" x14ac:dyDescent="0.25">
      <c r="A114" s="26">
        <f>Wellpath!E114</f>
        <v>10600</v>
      </c>
      <c r="B114" s="22">
        <v>0</v>
      </c>
      <c r="C114" s="22">
        <v>0</v>
      </c>
      <c r="D114" s="22">
        <f t="shared" si="6"/>
        <v>3.9314164891663715E-5</v>
      </c>
      <c r="E114" s="20">
        <f>Model!$W$26*((drdp!B114+drdp!K114)*'DBH-U'!$B114+(drdp!E114+drdp!N114)*'DBH-U'!$C114+(drdp!H114+drdp!Q114)*'DBH-U'!$D114)</f>
        <v>2.7359450831868044E-2</v>
      </c>
      <c r="F114" s="20">
        <f>Model!$W$26*((drdp!C114+drdp!L114)*'DBH-U'!$B114+(drdp!F114+drdp!O114)*'DBH-U'!$C114+(drdp!I114+drdp!R114)*'DBH-U'!$D114)</f>
        <v>-3.2605723820283386E-2</v>
      </c>
      <c r="G114" s="20">
        <f>Model!$W$26*((drdp!D114+drdp!M114)*'DBH-U'!$B114+(drdp!G114+drdp!P114)*'DBH-U'!$C114+(drdp!J114+drdp!S114)*'DBH-U'!$D114)</f>
        <v>0</v>
      </c>
      <c r="H114" s="18">
        <f>Model!$W$26*((drdp!B114)*'DBH-U'!$B114+(drdp!E114)*'DBH-U'!$C114+(drdp!H114)*'DBH-U'!$D114)</f>
        <v>1.3679725415934022E-2</v>
      </c>
      <c r="I114" s="18">
        <f>Model!$W$26*((drdp!C114)*'DBH-U'!$B114+(drdp!F114)*'DBH-U'!$C114+(drdp!I114)*'DBH-U'!$D114)</f>
        <v>-1.6302861910141693E-2</v>
      </c>
      <c r="J114" s="18">
        <f>Model!$W$26*((drdp!D114)*'DBH-U'!$B114+(drdp!G114)*'DBH-U'!$C114+(drdp!J114)*'DBH-U'!$D114)</f>
        <v>0</v>
      </c>
      <c r="K114" s="21">
        <f>SUM(E$3:E113)+H114</f>
        <v>-1.5434379455322765E-2</v>
      </c>
      <c r="L114" s="21">
        <f>SUM(F$3:F113)+I114</f>
        <v>-0.21234838764761155</v>
      </c>
      <c r="M114" s="21">
        <f>SUM(G$3:G113)+J114</f>
        <v>0</v>
      </c>
      <c r="N114" s="21"/>
      <c r="O114" s="21"/>
      <c r="P114" s="21"/>
      <c r="Q114" s="19">
        <f t="shared" si="7"/>
        <v>2.3822006917088945E-4</v>
      </c>
      <c r="R114" s="19">
        <f t="shared" si="7"/>
        <v>4.5091837736540304E-2</v>
      </c>
      <c r="S114" s="19">
        <f t="shared" si="7"/>
        <v>0</v>
      </c>
      <c r="T114" s="19">
        <f t="shared" si="8"/>
        <v>3.2774655916792102E-3</v>
      </c>
      <c r="U114" s="19">
        <f t="shared" si="9"/>
        <v>0</v>
      </c>
      <c r="V114" s="19">
        <f t="shared" si="10"/>
        <v>0</v>
      </c>
    </row>
    <row r="115" spans="1:22" x14ac:dyDescent="0.25">
      <c r="A115" s="26">
        <f>Wellpath!E115</f>
        <v>10700</v>
      </c>
      <c r="B115" s="22">
        <v>0</v>
      </c>
      <c r="C115" s="22">
        <v>0</v>
      </c>
      <c r="D115" s="22">
        <f t="shared" si="6"/>
        <v>3.9314164891663715E-5</v>
      </c>
      <c r="E115" s="20">
        <f>Model!$W$26*((drdp!B115+drdp!K115)*'DBH-U'!$B115+(drdp!E115+drdp!N115)*'DBH-U'!$C115+(drdp!H115+drdp!Q115)*'DBH-U'!$D115)</f>
        <v>2.7359450831868044E-2</v>
      </c>
      <c r="F115" s="20">
        <f>Model!$W$26*((drdp!C115+drdp!L115)*'DBH-U'!$B115+(drdp!F115+drdp!O115)*'DBH-U'!$C115+(drdp!I115+drdp!R115)*'DBH-U'!$D115)</f>
        <v>-3.2605723820283386E-2</v>
      </c>
      <c r="G115" s="20">
        <f>Model!$W$26*((drdp!D115+drdp!M115)*'DBH-U'!$B115+(drdp!G115+drdp!P115)*'DBH-U'!$C115+(drdp!J115+drdp!S115)*'DBH-U'!$D115)</f>
        <v>0</v>
      </c>
      <c r="H115" s="18">
        <f>Model!$W$26*((drdp!B115)*'DBH-U'!$B115+(drdp!E115)*'DBH-U'!$C115+(drdp!H115)*'DBH-U'!$D115)</f>
        <v>1.3679725415934022E-2</v>
      </c>
      <c r="I115" s="18">
        <f>Model!$W$26*((drdp!C115)*'DBH-U'!$B115+(drdp!F115)*'DBH-U'!$C115+(drdp!I115)*'DBH-U'!$D115)</f>
        <v>-1.6302861910141693E-2</v>
      </c>
      <c r="J115" s="18">
        <f>Model!$W$26*((drdp!D115)*'DBH-U'!$B115+(drdp!G115)*'DBH-U'!$C115+(drdp!J115)*'DBH-U'!$D115)</f>
        <v>0</v>
      </c>
      <c r="K115" s="21">
        <f>SUM(E$3:E114)+H115</f>
        <v>1.1925071376545278E-2</v>
      </c>
      <c r="L115" s="21">
        <f>SUM(F$3:F114)+I115</f>
        <v>-0.24495411146789492</v>
      </c>
      <c r="M115" s="21">
        <f>SUM(G$3:G114)+J115</f>
        <v>0</v>
      </c>
      <c r="N115" s="21"/>
      <c r="O115" s="21"/>
      <c r="P115" s="21"/>
      <c r="Q115" s="19">
        <f t="shared" si="7"/>
        <v>1.422073273356995E-4</v>
      </c>
      <c r="R115" s="19">
        <f t="shared" si="7"/>
        <v>6.0002516725025892E-2</v>
      </c>
      <c r="S115" s="19">
        <f t="shared" si="7"/>
        <v>0</v>
      </c>
      <c r="T115" s="19">
        <f t="shared" si="8"/>
        <v>-2.921095263232875E-3</v>
      </c>
      <c r="U115" s="19">
        <f t="shared" si="9"/>
        <v>0</v>
      </c>
      <c r="V115" s="19">
        <f t="shared" si="10"/>
        <v>0</v>
      </c>
    </row>
    <row r="116" spans="1:22" x14ac:dyDescent="0.25">
      <c r="A116" s="26">
        <f>Wellpath!E116</f>
        <v>10800</v>
      </c>
      <c r="B116" s="22">
        <v>0</v>
      </c>
      <c r="C116" s="22">
        <v>0</v>
      </c>
      <c r="D116" s="22">
        <f t="shared" si="6"/>
        <v>3.9314164891663715E-5</v>
      </c>
      <c r="E116" s="20">
        <f>Model!$W$26*((drdp!B116+drdp!K116)*'DBH-U'!$B116+(drdp!E116+drdp!N116)*'DBH-U'!$C116+(drdp!H116+drdp!Q116)*'DBH-U'!$D116)</f>
        <v>2.7359450831868044E-2</v>
      </c>
      <c r="F116" s="20">
        <f>Model!$W$26*((drdp!C116+drdp!L116)*'DBH-U'!$B116+(drdp!F116+drdp!O116)*'DBH-U'!$C116+(drdp!I116+drdp!R116)*'DBH-U'!$D116)</f>
        <v>-3.2605723820283386E-2</v>
      </c>
      <c r="G116" s="20">
        <f>Model!$W$26*((drdp!D116+drdp!M116)*'DBH-U'!$B116+(drdp!G116+drdp!P116)*'DBH-U'!$C116+(drdp!J116+drdp!S116)*'DBH-U'!$D116)</f>
        <v>0</v>
      </c>
      <c r="H116" s="18">
        <f>Model!$W$26*((drdp!B116)*'DBH-U'!$B116+(drdp!E116)*'DBH-U'!$C116+(drdp!H116)*'DBH-U'!$D116)</f>
        <v>1.3679725415934022E-2</v>
      </c>
      <c r="I116" s="18">
        <f>Model!$W$26*((drdp!C116)*'DBH-U'!$B116+(drdp!F116)*'DBH-U'!$C116+(drdp!I116)*'DBH-U'!$D116)</f>
        <v>-1.6302861910141693E-2</v>
      </c>
      <c r="J116" s="18">
        <f>Model!$W$26*((drdp!D116)*'DBH-U'!$B116+(drdp!G116)*'DBH-U'!$C116+(drdp!J116)*'DBH-U'!$D116)</f>
        <v>0</v>
      </c>
      <c r="K116" s="21">
        <f>SUM(E$3:E115)+H116</f>
        <v>3.9284522208413324E-2</v>
      </c>
      <c r="L116" s="21">
        <f>SUM(F$3:F115)+I116</f>
        <v>-0.27755983528817829</v>
      </c>
      <c r="M116" s="21">
        <f>SUM(G$3:G115)+J116</f>
        <v>0</v>
      </c>
      <c r="N116" s="21"/>
      <c r="O116" s="21"/>
      <c r="P116" s="21"/>
      <c r="Q116" s="19">
        <f t="shared" si="7"/>
        <v>1.5432736851433196E-3</v>
      </c>
      <c r="R116" s="19">
        <f t="shared" si="7"/>
        <v>7.7039462165200662E-2</v>
      </c>
      <c r="S116" s="19">
        <f t="shared" si="7"/>
        <v>0</v>
      </c>
      <c r="T116" s="19">
        <f t="shared" si="8"/>
        <v>-1.0903805513541984E-2</v>
      </c>
      <c r="U116" s="19">
        <f t="shared" si="9"/>
        <v>0</v>
      </c>
      <c r="V116" s="19">
        <f t="shared" si="10"/>
        <v>0</v>
      </c>
    </row>
    <row r="117" spans="1:22" x14ac:dyDescent="0.25">
      <c r="A117" s="26">
        <f>Wellpath!E117</f>
        <v>10900</v>
      </c>
      <c r="B117" s="22">
        <v>0</v>
      </c>
      <c r="C117" s="22">
        <v>0</v>
      </c>
      <c r="D117" s="22">
        <f t="shared" si="6"/>
        <v>3.9314164891663715E-5</v>
      </c>
      <c r="E117" s="20">
        <f>Model!$W$26*((drdp!B117+drdp!K117)*'DBH-U'!$B117+(drdp!E117+drdp!N117)*'DBH-U'!$C117+(drdp!H117+drdp!Q117)*'DBH-U'!$D117)</f>
        <v>2.7359450831868044E-2</v>
      </c>
      <c r="F117" s="20">
        <f>Model!$W$26*((drdp!C117+drdp!L117)*'DBH-U'!$B117+(drdp!F117+drdp!O117)*'DBH-U'!$C117+(drdp!I117+drdp!R117)*'DBH-U'!$D117)</f>
        <v>-3.2605723820283386E-2</v>
      </c>
      <c r="G117" s="20">
        <f>Model!$W$26*((drdp!D117+drdp!M117)*'DBH-U'!$B117+(drdp!G117+drdp!P117)*'DBH-U'!$C117+(drdp!J117+drdp!S117)*'DBH-U'!$D117)</f>
        <v>0</v>
      </c>
      <c r="H117" s="18">
        <f>Model!$W$26*((drdp!B117)*'DBH-U'!$B117+(drdp!E117)*'DBH-U'!$C117+(drdp!H117)*'DBH-U'!$D117)</f>
        <v>1.3679725415934022E-2</v>
      </c>
      <c r="I117" s="18">
        <f>Model!$W$26*((drdp!C117)*'DBH-U'!$B117+(drdp!F117)*'DBH-U'!$C117+(drdp!I117)*'DBH-U'!$D117)</f>
        <v>-1.6302861910141693E-2</v>
      </c>
      <c r="J117" s="18">
        <f>Model!$W$26*((drdp!D117)*'DBH-U'!$B117+(drdp!G117)*'DBH-U'!$C117+(drdp!J117)*'DBH-U'!$D117)</f>
        <v>0</v>
      </c>
      <c r="K117" s="21">
        <f>SUM(E$3:E116)+H117</f>
        <v>6.6643973040281371E-2</v>
      </c>
      <c r="L117" s="21">
        <f>SUM(F$3:F116)+I117</f>
        <v>-0.31016555910846166</v>
      </c>
      <c r="M117" s="21">
        <f>SUM(G$3:G116)+J117</f>
        <v>0</v>
      </c>
      <c r="N117" s="21"/>
      <c r="O117" s="21"/>
      <c r="P117" s="21"/>
      <c r="Q117" s="19">
        <f t="shared" si="7"/>
        <v>4.4414191425937504E-3</v>
      </c>
      <c r="R117" s="19">
        <f t="shared" si="7"/>
        <v>9.6202674057064633E-2</v>
      </c>
      <c r="S117" s="19">
        <f t="shared" si="7"/>
        <v>0</v>
      </c>
      <c r="T117" s="19">
        <f t="shared" si="8"/>
        <v>-2.0670665159248116E-2</v>
      </c>
      <c r="U117" s="19">
        <f t="shared" si="9"/>
        <v>0</v>
      </c>
      <c r="V117" s="19">
        <f t="shared" si="10"/>
        <v>0</v>
      </c>
    </row>
    <row r="118" spans="1:22" x14ac:dyDescent="0.25">
      <c r="A118" s="26">
        <f>Wellpath!E118</f>
        <v>11000</v>
      </c>
      <c r="B118" s="22">
        <v>0</v>
      </c>
      <c r="C118" s="22">
        <v>0</v>
      </c>
      <c r="D118" s="22">
        <f t="shared" si="6"/>
        <v>3.9314164891663715E-5</v>
      </c>
      <c r="E118" s="20">
        <f>Model!$W$26*((drdp!B118+drdp!K118)*'DBH-U'!$B118+(drdp!E118+drdp!N118)*'DBH-U'!$C118+(drdp!H118+drdp!Q118)*'DBH-U'!$D118)</f>
        <v>2.7359450831868044E-2</v>
      </c>
      <c r="F118" s="20">
        <f>Model!$W$26*((drdp!C118+drdp!L118)*'DBH-U'!$B118+(drdp!F118+drdp!O118)*'DBH-U'!$C118+(drdp!I118+drdp!R118)*'DBH-U'!$D118)</f>
        <v>-3.2605723820283386E-2</v>
      </c>
      <c r="G118" s="20">
        <f>Model!$W$26*((drdp!D118+drdp!M118)*'DBH-U'!$B118+(drdp!G118+drdp!P118)*'DBH-U'!$C118+(drdp!J118+drdp!S118)*'DBH-U'!$D118)</f>
        <v>0</v>
      </c>
      <c r="H118" s="18">
        <f>Model!$W$26*((drdp!B118)*'DBH-U'!$B118+(drdp!E118)*'DBH-U'!$C118+(drdp!H118)*'DBH-U'!$D118)</f>
        <v>1.3679725415934022E-2</v>
      </c>
      <c r="I118" s="18">
        <f>Model!$W$26*((drdp!C118)*'DBH-U'!$B118+(drdp!F118)*'DBH-U'!$C118+(drdp!I118)*'DBH-U'!$D118)</f>
        <v>-1.6302861910141693E-2</v>
      </c>
      <c r="J118" s="18">
        <f>Model!$W$26*((drdp!D118)*'DBH-U'!$B118+(drdp!G118)*'DBH-U'!$C118+(drdp!J118)*'DBH-U'!$D118)</f>
        <v>0</v>
      </c>
      <c r="K118" s="21">
        <f>SUM(E$3:E117)+H118</f>
        <v>9.4003423872149411E-2</v>
      </c>
      <c r="L118" s="21">
        <f>SUM(F$3:F117)+I118</f>
        <v>-0.34277128292874504</v>
      </c>
      <c r="M118" s="21">
        <f>SUM(G$3:G117)+J118</f>
        <v>0</v>
      </c>
      <c r="N118" s="21"/>
      <c r="O118" s="21"/>
      <c r="P118" s="21"/>
      <c r="Q118" s="19">
        <f t="shared" si="7"/>
        <v>8.8366436996869906E-3</v>
      </c>
      <c r="R118" s="19">
        <f t="shared" si="7"/>
        <v>0.11749215240061778</v>
      </c>
      <c r="S118" s="19">
        <f t="shared" si="7"/>
        <v>0</v>
      </c>
      <c r="T118" s="19">
        <f t="shared" si="8"/>
        <v>-3.2221674200351269E-2</v>
      </c>
      <c r="U118" s="19">
        <f t="shared" si="9"/>
        <v>0</v>
      </c>
      <c r="V118" s="19">
        <f t="shared" si="10"/>
        <v>0</v>
      </c>
    </row>
    <row r="119" spans="1:22" x14ac:dyDescent="0.25">
      <c r="A119" s="26">
        <f>Wellpath!E119</f>
        <v>11100</v>
      </c>
      <c r="B119" s="22">
        <v>0</v>
      </c>
      <c r="C119" s="22">
        <v>0</v>
      </c>
      <c r="D119" s="22">
        <f t="shared" si="6"/>
        <v>3.9314164891663715E-5</v>
      </c>
      <c r="E119" s="20">
        <f>Model!$W$26*((drdp!B119+drdp!K119)*'DBH-U'!$B119+(drdp!E119+drdp!N119)*'DBH-U'!$C119+(drdp!H119+drdp!Q119)*'DBH-U'!$D119)</f>
        <v>2.7359450831868044E-2</v>
      </c>
      <c r="F119" s="20">
        <f>Model!$W$26*((drdp!C119+drdp!L119)*'DBH-U'!$B119+(drdp!F119+drdp!O119)*'DBH-U'!$C119+(drdp!I119+drdp!R119)*'DBH-U'!$D119)</f>
        <v>-3.2605723820283386E-2</v>
      </c>
      <c r="G119" s="20">
        <f>Model!$W$26*((drdp!D119+drdp!M119)*'DBH-U'!$B119+(drdp!G119+drdp!P119)*'DBH-U'!$C119+(drdp!J119+drdp!S119)*'DBH-U'!$D119)</f>
        <v>0</v>
      </c>
      <c r="H119" s="18">
        <f>Model!$W$26*((drdp!B119)*'DBH-U'!$B119+(drdp!E119)*'DBH-U'!$C119+(drdp!H119)*'DBH-U'!$D119)</f>
        <v>1.3679725415934022E-2</v>
      </c>
      <c r="I119" s="18">
        <f>Model!$W$26*((drdp!C119)*'DBH-U'!$B119+(drdp!F119)*'DBH-U'!$C119+(drdp!I119)*'DBH-U'!$D119)</f>
        <v>-1.6302861910141693E-2</v>
      </c>
      <c r="J119" s="18">
        <f>Model!$W$26*((drdp!D119)*'DBH-U'!$B119+(drdp!G119)*'DBH-U'!$C119+(drdp!J119)*'DBH-U'!$D119)</f>
        <v>0</v>
      </c>
      <c r="K119" s="21">
        <f>SUM(E$3:E118)+H119</f>
        <v>0.12136287470401745</v>
      </c>
      <c r="L119" s="21">
        <f>SUM(F$3:F118)+I119</f>
        <v>-0.37537700674902841</v>
      </c>
      <c r="M119" s="21">
        <f>SUM(G$3:G118)+J119</f>
        <v>0</v>
      </c>
      <c r="N119" s="21"/>
      <c r="O119" s="21"/>
      <c r="P119" s="21"/>
      <c r="Q119" s="19">
        <f t="shared" si="7"/>
        <v>1.472894735642304E-2</v>
      </c>
      <c r="R119" s="19">
        <f t="shared" si="7"/>
        <v>0.14090789719586011</v>
      </c>
      <c r="S119" s="19">
        <f t="shared" si="7"/>
        <v>0</v>
      </c>
      <c r="T119" s="19">
        <f t="shared" si="8"/>
        <v>-4.5556832636851445E-2</v>
      </c>
      <c r="U119" s="19">
        <f t="shared" si="9"/>
        <v>0</v>
      </c>
      <c r="V119" s="19">
        <f t="shared" si="10"/>
        <v>0</v>
      </c>
    </row>
    <row r="120" spans="1:22" x14ac:dyDescent="0.25">
      <c r="A120" s="26">
        <f>Wellpath!E120</f>
        <v>11200</v>
      </c>
      <c r="B120" s="22">
        <v>0</v>
      </c>
      <c r="C120" s="22">
        <v>0</v>
      </c>
      <c r="D120" s="22">
        <f t="shared" si="6"/>
        <v>3.9314164891663715E-5</v>
      </c>
      <c r="E120" s="20">
        <f>Model!$W$26*((drdp!B120+drdp!K120)*'DBH-U'!$B120+(drdp!E120+drdp!N120)*'DBH-U'!$C120+(drdp!H120+drdp!Q120)*'DBH-U'!$D120)</f>
        <v>2.7359450831868044E-2</v>
      </c>
      <c r="F120" s="20">
        <f>Model!$W$26*((drdp!C120+drdp!L120)*'DBH-U'!$B120+(drdp!F120+drdp!O120)*'DBH-U'!$C120+(drdp!I120+drdp!R120)*'DBH-U'!$D120)</f>
        <v>-3.2605723820283386E-2</v>
      </c>
      <c r="G120" s="20">
        <f>Model!$W$26*((drdp!D120+drdp!M120)*'DBH-U'!$B120+(drdp!G120+drdp!P120)*'DBH-U'!$C120+(drdp!J120+drdp!S120)*'DBH-U'!$D120)</f>
        <v>0</v>
      </c>
      <c r="H120" s="18">
        <f>Model!$W$26*((drdp!B120)*'DBH-U'!$B120+(drdp!E120)*'DBH-U'!$C120+(drdp!H120)*'DBH-U'!$D120)</f>
        <v>1.3679725415934022E-2</v>
      </c>
      <c r="I120" s="18">
        <f>Model!$W$26*((drdp!C120)*'DBH-U'!$B120+(drdp!F120)*'DBH-U'!$C120+(drdp!I120)*'DBH-U'!$D120)</f>
        <v>-1.6302861910141693E-2</v>
      </c>
      <c r="J120" s="18">
        <f>Model!$W$26*((drdp!D120)*'DBH-U'!$B120+(drdp!G120)*'DBH-U'!$C120+(drdp!J120)*'DBH-U'!$D120)</f>
        <v>0</v>
      </c>
      <c r="K120" s="21">
        <f>SUM(E$3:E119)+H120</f>
        <v>0.14872232553588549</v>
      </c>
      <c r="L120" s="21">
        <f>SUM(F$3:F119)+I120</f>
        <v>-0.40798273056931178</v>
      </c>
      <c r="M120" s="21">
        <f>SUM(G$3:G119)+J120</f>
        <v>0</v>
      </c>
      <c r="N120" s="21"/>
      <c r="O120" s="21"/>
      <c r="P120" s="21"/>
      <c r="Q120" s="19">
        <f t="shared" si="7"/>
        <v>2.2118330112801898E-2</v>
      </c>
      <c r="R120" s="19">
        <f t="shared" si="7"/>
        <v>0.16644990844279164</v>
      </c>
      <c r="S120" s="19">
        <f t="shared" si="7"/>
        <v>0</v>
      </c>
      <c r="T120" s="19">
        <f t="shared" si="8"/>
        <v>-6.0676140468748647E-2</v>
      </c>
      <c r="U120" s="19">
        <f t="shared" si="9"/>
        <v>0</v>
      </c>
      <c r="V120" s="19">
        <f t="shared" si="10"/>
        <v>0</v>
      </c>
    </row>
    <row r="121" spans="1:22" x14ac:dyDescent="0.25">
      <c r="A121" s="26">
        <f>Wellpath!E121</f>
        <v>11300</v>
      </c>
      <c r="B121" s="22">
        <v>0</v>
      </c>
      <c r="C121" s="22">
        <v>0</v>
      </c>
      <c r="D121" s="22">
        <f t="shared" si="6"/>
        <v>3.9314164891663715E-5</v>
      </c>
      <c r="E121" s="20">
        <f>Model!$W$26*((drdp!B121+drdp!K121)*'DBH-U'!$B121+(drdp!E121+drdp!N121)*'DBH-U'!$C121+(drdp!H121+drdp!Q121)*'DBH-U'!$D121)</f>
        <v>2.7359450831868044E-2</v>
      </c>
      <c r="F121" s="20">
        <f>Model!$W$26*((drdp!C121+drdp!L121)*'DBH-U'!$B121+(drdp!F121+drdp!O121)*'DBH-U'!$C121+(drdp!I121+drdp!R121)*'DBH-U'!$D121)</f>
        <v>-3.2605723820283386E-2</v>
      </c>
      <c r="G121" s="20">
        <f>Model!$W$26*((drdp!D121+drdp!M121)*'DBH-U'!$B121+(drdp!G121+drdp!P121)*'DBH-U'!$C121+(drdp!J121+drdp!S121)*'DBH-U'!$D121)</f>
        <v>0</v>
      </c>
      <c r="H121" s="18">
        <f>Model!$W$26*((drdp!B121)*'DBH-U'!$B121+(drdp!E121)*'DBH-U'!$C121+(drdp!H121)*'DBH-U'!$D121)</f>
        <v>1.3679725415934022E-2</v>
      </c>
      <c r="I121" s="18">
        <f>Model!$W$26*((drdp!C121)*'DBH-U'!$B121+(drdp!F121)*'DBH-U'!$C121+(drdp!I121)*'DBH-U'!$D121)</f>
        <v>-1.6302861910141693E-2</v>
      </c>
      <c r="J121" s="18">
        <f>Model!$W$26*((drdp!D121)*'DBH-U'!$B121+(drdp!G121)*'DBH-U'!$C121+(drdp!J121)*'DBH-U'!$D121)</f>
        <v>0</v>
      </c>
      <c r="K121" s="21">
        <f>SUM(E$3:E120)+H121</f>
        <v>0.17608177636775355</v>
      </c>
      <c r="L121" s="21">
        <f>SUM(F$3:F120)+I121</f>
        <v>-0.44058845438959515</v>
      </c>
      <c r="M121" s="21">
        <f>SUM(G$3:G120)+J121</f>
        <v>0</v>
      </c>
      <c r="N121" s="21"/>
      <c r="O121" s="21"/>
      <c r="P121" s="21"/>
      <c r="Q121" s="19">
        <f t="shared" si="7"/>
        <v>3.100479196882357E-2</v>
      </c>
      <c r="R121" s="19">
        <f t="shared" si="7"/>
        <v>0.19411818614141238</v>
      </c>
      <c r="S121" s="19">
        <f t="shared" si="7"/>
        <v>0</v>
      </c>
      <c r="T121" s="19">
        <f t="shared" si="8"/>
        <v>-7.7579597696042876E-2</v>
      </c>
      <c r="U121" s="19">
        <f t="shared" si="9"/>
        <v>0</v>
      </c>
      <c r="V121" s="19">
        <f t="shared" si="10"/>
        <v>0</v>
      </c>
    </row>
    <row r="122" spans="1:22" x14ac:dyDescent="0.25">
      <c r="A122" s="26">
        <f>Wellpath!E122</f>
        <v>11400</v>
      </c>
      <c r="B122" s="22">
        <v>0</v>
      </c>
      <c r="C122" s="22">
        <v>0</v>
      </c>
      <c r="D122" s="22">
        <f t="shared" si="6"/>
        <v>3.9314164891663715E-5</v>
      </c>
      <c r="E122" s="20">
        <f>Model!$W$26*((drdp!B122+drdp!K122)*'DBH-U'!$B122+(drdp!E122+drdp!N122)*'DBH-U'!$C122+(drdp!H122+drdp!Q122)*'DBH-U'!$D122)</f>
        <v>2.7359450831868044E-2</v>
      </c>
      <c r="F122" s="20">
        <f>Model!$W$26*((drdp!C122+drdp!L122)*'DBH-U'!$B122+(drdp!F122+drdp!O122)*'DBH-U'!$C122+(drdp!I122+drdp!R122)*'DBH-U'!$D122)</f>
        <v>-3.2605723820283386E-2</v>
      </c>
      <c r="G122" s="20">
        <f>Model!$W$26*((drdp!D122+drdp!M122)*'DBH-U'!$B122+(drdp!G122+drdp!P122)*'DBH-U'!$C122+(drdp!J122+drdp!S122)*'DBH-U'!$D122)</f>
        <v>0</v>
      </c>
      <c r="H122" s="18">
        <f>Model!$W$26*((drdp!B122)*'DBH-U'!$B122+(drdp!E122)*'DBH-U'!$C122+(drdp!H122)*'DBH-U'!$D122)</f>
        <v>1.3679725415934022E-2</v>
      </c>
      <c r="I122" s="18">
        <f>Model!$W$26*((drdp!C122)*'DBH-U'!$B122+(drdp!F122)*'DBH-U'!$C122+(drdp!I122)*'DBH-U'!$D122)</f>
        <v>-1.6302861910141693E-2</v>
      </c>
      <c r="J122" s="18">
        <f>Model!$W$26*((drdp!D122)*'DBH-U'!$B122+(drdp!G122)*'DBH-U'!$C122+(drdp!J122)*'DBH-U'!$D122)</f>
        <v>0</v>
      </c>
      <c r="K122" s="21">
        <f>SUM(E$3:E121)+H122</f>
        <v>0.2034412271996216</v>
      </c>
      <c r="L122" s="21">
        <f>SUM(F$3:F121)+I122</f>
        <v>-0.47319417820987852</v>
      </c>
      <c r="M122" s="21">
        <f>SUM(G$3:G121)+J122</f>
        <v>0</v>
      </c>
      <c r="N122" s="21"/>
      <c r="O122" s="21"/>
      <c r="P122" s="21"/>
      <c r="Q122" s="19">
        <f t="shared" si="7"/>
        <v>4.1388332924488055E-2</v>
      </c>
      <c r="R122" s="19">
        <f t="shared" si="7"/>
        <v>0.22391273029172229</v>
      </c>
      <c r="S122" s="19">
        <f t="shared" si="7"/>
        <v>0</v>
      </c>
      <c r="T122" s="19">
        <f t="shared" si="8"/>
        <v>-9.6267204318734131E-2</v>
      </c>
      <c r="U122" s="19">
        <f t="shared" si="9"/>
        <v>0</v>
      </c>
      <c r="V122" s="19">
        <f t="shared" si="10"/>
        <v>0</v>
      </c>
    </row>
    <row r="123" spans="1:22" x14ac:dyDescent="0.25">
      <c r="A123" s="26">
        <f>Wellpath!E123</f>
        <v>11500</v>
      </c>
      <c r="B123" s="22">
        <v>0</v>
      </c>
      <c r="C123" s="22">
        <v>0</v>
      </c>
      <c r="D123" s="22">
        <f t="shared" si="6"/>
        <v>3.9314164891663715E-5</v>
      </c>
      <c r="E123" s="20">
        <f>Model!$W$26*((drdp!B123+drdp!K123)*'DBH-U'!$B123+(drdp!E123+drdp!N123)*'DBH-U'!$C123+(drdp!H123+drdp!Q123)*'DBH-U'!$D123)</f>
        <v>2.7359450831868044E-2</v>
      </c>
      <c r="F123" s="20">
        <f>Model!$W$26*((drdp!C123+drdp!L123)*'DBH-U'!$B123+(drdp!F123+drdp!O123)*'DBH-U'!$C123+(drdp!I123+drdp!R123)*'DBH-U'!$D123)</f>
        <v>-3.2605723820283386E-2</v>
      </c>
      <c r="G123" s="20">
        <f>Model!$W$26*((drdp!D123+drdp!M123)*'DBH-U'!$B123+(drdp!G123+drdp!P123)*'DBH-U'!$C123+(drdp!J123+drdp!S123)*'DBH-U'!$D123)</f>
        <v>0</v>
      </c>
      <c r="H123" s="18">
        <f>Model!$W$26*((drdp!B123)*'DBH-U'!$B123+(drdp!E123)*'DBH-U'!$C123+(drdp!H123)*'DBH-U'!$D123)</f>
        <v>1.3679725415934022E-2</v>
      </c>
      <c r="I123" s="18">
        <f>Model!$W$26*((drdp!C123)*'DBH-U'!$B123+(drdp!F123)*'DBH-U'!$C123+(drdp!I123)*'DBH-U'!$D123)</f>
        <v>-1.6302861910141693E-2</v>
      </c>
      <c r="J123" s="18">
        <f>Model!$W$26*((drdp!D123)*'DBH-U'!$B123+(drdp!G123)*'DBH-U'!$C123+(drdp!J123)*'DBH-U'!$D123)</f>
        <v>0</v>
      </c>
      <c r="K123" s="21">
        <f>SUM(E$3:E122)+H123</f>
        <v>0.23080067803148965</v>
      </c>
      <c r="L123" s="21">
        <f>SUM(F$3:F122)+I123</f>
        <v>-0.5057999020301619</v>
      </c>
      <c r="M123" s="21">
        <f>SUM(G$3:G122)+J123</f>
        <v>0</v>
      </c>
      <c r="N123" s="21"/>
      <c r="O123" s="21"/>
      <c r="P123" s="21"/>
      <c r="Q123" s="19">
        <f t="shared" si="7"/>
        <v>5.326895297979535E-2</v>
      </c>
      <c r="R123" s="19">
        <f t="shared" si="7"/>
        <v>0.25583354089372135</v>
      </c>
      <c r="S123" s="19">
        <f t="shared" si="7"/>
        <v>0</v>
      </c>
      <c r="T123" s="19">
        <f t="shared" si="8"/>
        <v>-0.11673896033682241</v>
      </c>
      <c r="U123" s="19">
        <f t="shared" si="9"/>
        <v>0</v>
      </c>
      <c r="V123" s="19">
        <f t="shared" si="10"/>
        <v>0</v>
      </c>
    </row>
    <row r="124" spans="1:22" x14ac:dyDescent="0.25">
      <c r="A124" s="26">
        <f>Wellpath!E124</f>
        <v>11600</v>
      </c>
      <c r="B124" s="22">
        <v>0</v>
      </c>
      <c r="C124" s="22">
        <v>0</v>
      </c>
      <c r="D124" s="22">
        <f t="shared" si="6"/>
        <v>3.9314164891663715E-5</v>
      </c>
      <c r="E124" s="20">
        <f>Model!$W$26*((drdp!B124+drdp!K124)*'DBH-U'!$B124+(drdp!E124+drdp!N124)*'DBH-U'!$C124+(drdp!H124+drdp!Q124)*'DBH-U'!$D124)</f>
        <v>2.7359450831868044E-2</v>
      </c>
      <c r="F124" s="20">
        <f>Model!$W$26*((drdp!C124+drdp!L124)*'DBH-U'!$B124+(drdp!F124+drdp!O124)*'DBH-U'!$C124+(drdp!I124+drdp!R124)*'DBH-U'!$D124)</f>
        <v>-3.2605723820283386E-2</v>
      </c>
      <c r="G124" s="20">
        <f>Model!$W$26*((drdp!D124+drdp!M124)*'DBH-U'!$B124+(drdp!G124+drdp!P124)*'DBH-U'!$C124+(drdp!J124+drdp!S124)*'DBH-U'!$D124)</f>
        <v>0</v>
      </c>
      <c r="H124" s="18">
        <f>Model!$W$26*((drdp!B124)*'DBH-U'!$B124+(drdp!E124)*'DBH-U'!$C124+(drdp!H124)*'DBH-U'!$D124)</f>
        <v>1.3679725415934022E-2</v>
      </c>
      <c r="I124" s="18">
        <f>Model!$W$26*((drdp!C124)*'DBH-U'!$B124+(drdp!F124)*'DBH-U'!$C124+(drdp!I124)*'DBH-U'!$D124)</f>
        <v>-1.6302861910141693E-2</v>
      </c>
      <c r="J124" s="18">
        <f>Model!$W$26*((drdp!D124)*'DBH-U'!$B124+(drdp!G124)*'DBH-U'!$C124+(drdp!J124)*'DBH-U'!$D124)</f>
        <v>0</v>
      </c>
      <c r="K124" s="21">
        <f>SUM(E$3:E123)+H124</f>
        <v>0.25816012886335771</v>
      </c>
      <c r="L124" s="21">
        <f>SUM(F$3:F123)+I124</f>
        <v>-0.53840562585044538</v>
      </c>
      <c r="M124" s="21">
        <f>SUM(G$3:G123)+J124</f>
        <v>0</v>
      </c>
      <c r="N124" s="21"/>
      <c r="O124" s="21"/>
      <c r="P124" s="21"/>
      <c r="Q124" s="19">
        <f t="shared" si="7"/>
        <v>6.6646652134745452E-2</v>
      </c>
      <c r="R124" s="19">
        <f t="shared" si="7"/>
        <v>0.28988061794740977</v>
      </c>
      <c r="S124" s="19">
        <f t="shared" si="7"/>
        <v>0</v>
      </c>
      <c r="T124" s="19">
        <f t="shared" si="8"/>
        <v>-0.13899486575030773</v>
      </c>
      <c r="U124" s="19">
        <f t="shared" si="9"/>
        <v>0</v>
      </c>
      <c r="V124" s="19">
        <f t="shared" si="10"/>
        <v>0</v>
      </c>
    </row>
    <row r="125" spans="1:22" x14ac:dyDescent="0.25">
      <c r="A125" s="26">
        <f>Wellpath!E125</f>
        <v>11700</v>
      </c>
      <c r="B125" s="22">
        <v>0</v>
      </c>
      <c r="C125" s="22">
        <v>0</v>
      </c>
      <c r="D125" s="22">
        <f t="shared" si="6"/>
        <v>3.9314164891663715E-5</v>
      </c>
      <c r="E125" s="20">
        <f>Model!$W$26*((drdp!B125+drdp!K125)*'DBH-U'!$B125+(drdp!E125+drdp!N125)*'DBH-U'!$C125+(drdp!H125+drdp!Q125)*'DBH-U'!$D125)</f>
        <v>2.7359450831868044E-2</v>
      </c>
      <c r="F125" s="20">
        <f>Model!$W$26*((drdp!C125+drdp!L125)*'DBH-U'!$B125+(drdp!F125+drdp!O125)*'DBH-U'!$C125+(drdp!I125+drdp!R125)*'DBH-U'!$D125)</f>
        <v>-3.2605723820283386E-2</v>
      </c>
      <c r="G125" s="20">
        <f>Model!$W$26*((drdp!D125+drdp!M125)*'DBH-U'!$B125+(drdp!G125+drdp!P125)*'DBH-U'!$C125+(drdp!J125+drdp!S125)*'DBH-U'!$D125)</f>
        <v>0</v>
      </c>
      <c r="H125" s="18">
        <f>Model!$W$26*((drdp!B125)*'DBH-U'!$B125+(drdp!E125)*'DBH-U'!$C125+(drdp!H125)*'DBH-U'!$D125)</f>
        <v>1.3679725415934022E-2</v>
      </c>
      <c r="I125" s="18">
        <f>Model!$W$26*((drdp!C125)*'DBH-U'!$B125+(drdp!F125)*'DBH-U'!$C125+(drdp!I125)*'DBH-U'!$D125)</f>
        <v>-1.6302861910141693E-2</v>
      </c>
      <c r="J125" s="18">
        <f>Model!$W$26*((drdp!D125)*'DBH-U'!$B125+(drdp!G125)*'DBH-U'!$C125+(drdp!J125)*'DBH-U'!$D125)</f>
        <v>0</v>
      </c>
      <c r="K125" s="21">
        <f>SUM(E$3:E124)+H125</f>
        <v>0.28551957969522579</v>
      </c>
      <c r="L125" s="21">
        <f>SUM(F$3:F124)+I125</f>
        <v>-0.57101134967072875</v>
      </c>
      <c r="M125" s="21">
        <f>SUM(G$3:G124)+J125</f>
        <v>0</v>
      </c>
      <c r="N125" s="21"/>
      <c r="O125" s="21"/>
      <c r="P125" s="21"/>
      <c r="Q125" s="19">
        <f t="shared" si="7"/>
        <v>8.1521430389338387E-2</v>
      </c>
      <c r="R125" s="19">
        <f t="shared" si="7"/>
        <v>0.32605396145278726</v>
      </c>
      <c r="S125" s="19">
        <f t="shared" si="7"/>
        <v>0</v>
      </c>
      <c r="T125" s="19">
        <f t="shared" si="8"/>
        <v>-0.16303492055919008</v>
      </c>
      <c r="U125" s="19">
        <f t="shared" si="9"/>
        <v>0</v>
      </c>
      <c r="V125" s="19">
        <f t="shared" si="10"/>
        <v>0</v>
      </c>
    </row>
    <row r="126" spans="1:22" x14ac:dyDescent="0.25">
      <c r="A126" s="26">
        <f>Wellpath!E126</f>
        <v>11800</v>
      </c>
      <c r="B126" s="22">
        <v>0</v>
      </c>
      <c r="C126" s="22">
        <v>0</v>
      </c>
      <c r="D126" s="22">
        <f t="shared" si="6"/>
        <v>3.9314164891663715E-5</v>
      </c>
      <c r="E126" s="20">
        <f>Model!$W$26*((drdp!B126+drdp!K126)*'DBH-U'!$B126+(drdp!E126+drdp!N126)*'DBH-U'!$C126+(drdp!H126+drdp!Q126)*'DBH-U'!$D126)</f>
        <v>2.7359450831868044E-2</v>
      </c>
      <c r="F126" s="20">
        <f>Model!$W$26*((drdp!C126+drdp!L126)*'DBH-U'!$B126+(drdp!F126+drdp!O126)*'DBH-U'!$C126+(drdp!I126+drdp!R126)*'DBH-U'!$D126)</f>
        <v>-3.2605723820283386E-2</v>
      </c>
      <c r="G126" s="20">
        <f>Model!$W$26*((drdp!D126+drdp!M126)*'DBH-U'!$B126+(drdp!G126+drdp!P126)*'DBH-U'!$C126+(drdp!J126+drdp!S126)*'DBH-U'!$D126)</f>
        <v>0</v>
      </c>
      <c r="H126" s="18">
        <f>Model!$W$26*((drdp!B126)*'DBH-U'!$B126+(drdp!E126)*'DBH-U'!$C126+(drdp!H126)*'DBH-U'!$D126)</f>
        <v>1.3679725415934022E-2</v>
      </c>
      <c r="I126" s="18">
        <f>Model!$W$26*((drdp!C126)*'DBH-U'!$B126+(drdp!F126)*'DBH-U'!$C126+(drdp!I126)*'DBH-U'!$D126)</f>
        <v>-1.6302861910141693E-2</v>
      </c>
      <c r="J126" s="18">
        <f>Model!$W$26*((drdp!D126)*'DBH-U'!$B126+(drdp!G126)*'DBH-U'!$C126+(drdp!J126)*'DBH-U'!$D126)</f>
        <v>0</v>
      </c>
      <c r="K126" s="21">
        <f>SUM(E$3:E125)+H126</f>
        <v>0.31287903052709382</v>
      </c>
      <c r="L126" s="21">
        <f>SUM(F$3:F125)+I126</f>
        <v>-0.60361707349101212</v>
      </c>
      <c r="M126" s="21">
        <f>SUM(G$3:G125)+J126</f>
        <v>0</v>
      </c>
      <c r="N126" s="21"/>
      <c r="O126" s="21"/>
      <c r="P126" s="21"/>
      <c r="Q126" s="19">
        <f t="shared" si="7"/>
        <v>9.7893287743574101E-2</v>
      </c>
      <c r="R126" s="19">
        <f t="shared" si="7"/>
        <v>0.36435357140985392</v>
      </c>
      <c r="S126" s="19">
        <f t="shared" si="7"/>
        <v>0</v>
      </c>
      <c r="T126" s="19">
        <f t="shared" si="8"/>
        <v>-0.18885912476346942</v>
      </c>
      <c r="U126" s="19">
        <f t="shared" si="9"/>
        <v>0</v>
      </c>
      <c r="V126" s="19">
        <f t="shared" si="10"/>
        <v>0</v>
      </c>
    </row>
    <row r="127" spans="1:22" x14ac:dyDescent="0.25">
      <c r="A127" s="26">
        <f>Wellpath!E127</f>
        <v>11900</v>
      </c>
      <c r="B127" s="22">
        <v>0</v>
      </c>
      <c r="C127" s="22">
        <v>0</v>
      </c>
      <c r="D127" s="22">
        <f t="shared" si="6"/>
        <v>3.9314164891663715E-5</v>
      </c>
      <c r="E127" s="20">
        <f>Model!$W$26*((drdp!B127+drdp!K127)*'DBH-U'!$B127+(drdp!E127+drdp!N127)*'DBH-U'!$C127+(drdp!H127+drdp!Q127)*'DBH-U'!$D127)</f>
        <v>2.7359450831868044E-2</v>
      </c>
      <c r="F127" s="20">
        <f>Model!$W$26*((drdp!C127+drdp!L127)*'DBH-U'!$B127+(drdp!F127+drdp!O127)*'DBH-U'!$C127+(drdp!I127+drdp!R127)*'DBH-U'!$D127)</f>
        <v>-3.2605723820283386E-2</v>
      </c>
      <c r="G127" s="20">
        <f>Model!$W$26*((drdp!D127+drdp!M127)*'DBH-U'!$B127+(drdp!G127+drdp!P127)*'DBH-U'!$C127+(drdp!J127+drdp!S127)*'DBH-U'!$D127)</f>
        <v>0</v>
      </c>
      <c r="H127" s="18">
        <f>Model!$W$26*((drdp!B127)*'DBH-U'!$B127+(drdp!E127)*'DBH-U'!$C127+(drdp!H127)*'DBH-U'!$D127)</f>
        <v>1.3679725415934022E-2</v>
      </c>
      <c r="I127" s="18">
        <f>Model!$W$26*((drdp!C127)*'DBH-U'!$B127+(drdp!F127)*'DBH-U'!$C127+(drdp!I127)*'DBH-U'!$D127)</f>
        <v>-1.6302861910141693E-2</v>
      </c>
      <c r="J127" s="18">
        <f>Model!$W$26*((drdp!D127)*'DBH-U'!$B127+(drdp!G127)*'DBH-U'!$C127+(drdp!J127)*'DBH-U'!$D127)</f>
        <v>0</v>
      </c>
      <c r="K127" s="21">
        <f>SUM(E$3:E126)+H127</f>
        <v>0.34023848135896184</v>
      </c>
      <c r="L127" s="21">
        <f>SUM(F$3:F126)+I127</f>
        <v>-0.6362227973112955</v>
      </c>
      <c r="M127" s="21">
        <f>SUM(G$3:G126)+J127</f>
        <v>0</v>
      </c>
      <c r="N127" s="21"/>
      <c r="O127" s="21"/>
      <c r="P127" s="21"/>
      <c r="Q127" s="19">
        <f t="shared" si="7"/>
        <v>0.11576222419745262</v>
      </c>
      <c r="R127" s="19">
        <f t="shared" si="7"/>
        <v>0.40477944781860981</v>
      </c>
      <c r="S127" s="19">
        <f t="shared" si="7"/>
        <v>0</v>
      </c>
      <c r="T127" s="19">
        <f t="shared" si="8"/>
        <v>-0.21646747836314578</v>
      </c>
      <c r="U127" s="19">
        <f t="shared" si="9"/>
        <v>0</v>
      </c>
      <c r="V127" s="19">
        <f t="shared" si="10"/>
        <v>0</v>
      </c>
    </row>
    <row r="128" spans="1:22" x14ac:dyDescent="0.25">
      <c r="A128" s="26">
        <f>Wellpath!E128</f>
        <v>12000</v>
      </c>
      <c r="B128" s="22">
        <v>0</v>
      </c>
      <c r="C128" s="22">
        <v>0</v>
      </c>
      <c r="D128" s="22">
        <f t="shared" si="6"/>
        <v>3.9314164891663715E-5</v>
      </c>
      <c r="E128" s="20">
        <f>Model!$W$26*((drdp!B128+drdp!K128)*'DBH-U'!$B128+(drdp!E128+drdp!N128)*'DBH-U'!$C128+(drdp!H128+drdp!Q128)*'DBH-U'!$D128)</f>
        <v>2.7359450831868044E-2</v>
      </c>
      <c r="F128" s="20">
        <f>Model!$W$26*((drdp!C128+drdp!L128)*'DBH-U'!$B128+(drdp!F128+drdp!O128)*'DBH-U'!$C128+(drdp!I128+drdp!R128)*'DBH-U'!$D128)</f>
        <v>-3.2605723820283386E-2</v>
      </c>
      <c r="G128" s="20">
        <f>Model!$W$26*((drdp!D128+drdp!M128)*'DBH-U'!$B128+(drdp!G128+drdp!P128)*'DBH-U'!$C128+(drdp!J128+drdp!S128)*'DBH-U'!$D128)</f>
        <v>0</v>
      </c>
      <c r="H128" s="18">
        <f>Model!$W$26*((drdp!B128)*'DBH-U'!$B128+(drdp!E128)*'DBH-U'!$C128+(drdp!H128)*'DBH-U'!$D128)</f>
        <v>1.3679725415934022E-2</v>
      </c>
      <c r="I128" s="18">
        <f>Model!$W$26*((drdp!C128)*'DBH-U'!$B128+(drdp!F128)*'DBH-U'!$C128+(drdp!I128)*'DBH-U'!$D128)</f>
        <v>-1.6302861910141693E-2</v>
      </c>
      <c r="J128" s="18">
        <f>Model!$W$26*((drdp!D128)*'DBH-U'!$B128+(drdp!G128)*'DBH-U'!$C128+(drdp!J128)*'DBH-U'!$D128)</f>
        <v>0</v>
      </c>
      <c r="K128" s="21">
        <f>SUM(E$3:E127)+H128</f>
        <v>0.36759793219082987</v>
      </c>
      <c r="L128" s="21">
        <f>SUM(F$3:F127)+I128</f>
        <v>-0.66882852113157887</v>
      </c>
      <c r="M128" s="21">
        <f>SUM(G$3:G127)+J128</f>
        <v>0</v>
      </c>
      <c r="N128" s="21"/>
      <c r="O128" s="21"/>
      <c r="P128" s="21"/>
      <c r="Q128" s="19">
        <f t="shared" si="7"/>
        <v>0.13512823975097396</v>
      </c>
      <c r="R128" s="19">
        <f t="shared" si="7"/>
        <v>0.44733159067905481</v>
      </c>
      <c r="S128" s="19">
        <f t="shared" si="7"/>
        <v>0</v>
      </c>
      <c r="T128" s="19">
        <f t="shared" si="8"/>
        <v>-0.24585998135821915</v>
      </c>
      <c r="U128" s="19">
        <f t="shared" si="9"/>
        <v>0</v>
      </c>
      <c r="V128" s="19">
        <f t="shared" si="10"/>
        <v>0</v>
      </c>
    </row>
    <row r="129" spans="1:22" x14ac:dyDescent="0.25">
      <c r="A129" s="26">
        <f>Wellpath!E129</f>
        <v>12100</v>
      </c>
      <c r="B129" s="22">
        <v>0</v>
      </c>
      <c r="C129" s="22">
        <v>0</v>
      </c>
      <c r="D129" s="22">
        <f t="shared" si="6"/>
        <v>3.9314164891663715E-5</v>
      </c>
      <c r="E129" s="20">
        <f>Model!$W$26*((drdp!B129+drdp!K129)*'DBH-U'!$B129+(drdp!E129+drdp!N129)*'DBH-U'!$C129+(drdp!H129+drdp!Q129)*'DBH-U'!$D129)</f>
        <v>2.7359450831868044E-2</v>
      </c>
      <c r="F129" s="20">
        <f>Model!$W$26*((drdp!C129+drdp!L129)*'DBH-U'!$B129+(drdp!F129+drdp!O129)*'DBH-U'!$C129+(drdp!I129+drdp!R129)*'DBH-U'!$D129)</f>
        <v>-3.2605723820283386E-2</v>
      </c>
      <c r="G129" s="20">
        <f>Model!$W$26*((drdp!D129+drdp!M129)*'DBH-U'!$B129+(drdp!G129+drdp!P129)*'DBH-U'!$C129+(drdp!J129+drdp!S129)*'DBH-U'!$D129)</f>
        <v>0</v>
      </c>
      <c r="H129" s="18">
        <f>Model!$W$26*((drdp!B129)*'DBH-U'!$B129+(drdp!E129)*'DBH-U'!$C129+(drdp!H129)*'DBH-U'!$D129)</f>
        <v>1.3679725415934022E-2</v>
      </c>
      <c r="I129" s="18">
        <f>Model!$W$26*((drdp!C129)*'DBH-U'!$B129+(drdp!F129)*'DBH-U'!$C129+(drdp!I129)*'DBH-U'!$D129)</f>
        <v>-1.6302861910141693E-2</v>
      </c>
      <c r="J129" s="18">
        <f>Model!$W$26*((drdp!D129)*'DBH-U'!$B129+(drdp!G129)*'DBH-U'!$C129+(drdp!J129)*'DBH-U'!$D129)</f>
        <v>0</v>
      </c>
      <c r="K129" s="21">
        <f>SUM(E$3:E128)+H129</f>
        <v>0.39495738302269789</v>
      </c>
      <c r="L129" s="21">
        <f>SUM(F$3:F128)+I129</f>
        <v>-0.70143424495186224</v>
      </c>
      <c r="M129" s="21">
        <f>SUM(G$3:G128)+J129</f>
        <v>0</v>
      </c>
      <c r="N129" s="21"/>
      <c r="O129" s="21"/>
      <c r="P129" s="21"/>
      <c r="Q129" s="19">
        <f t="shared" si="7"/>
        <v>0.15599133440413809</v>
      </c>
      <c r="R129" s="19">
        <f t="shared" si="7"/>
        <v>0.49200999999118905</v>
      </c>
      <c r="S129" s="19">
        <f t="shared" si="7"/>
        <v>0</v>
      </c>
      <c r="T129" s="19">
        <f t="shared" si="8"/>
        <v>-0.27703663374868953</v>
      </c>
      <c r="U129" s="19">
        <f t="shared" si="9"/>
        <v>0</v>
      </c>
      <c r="V129" s="19">
        <f t="shared" si="10"/>
        <v>0</v>
      </c>
    </row>
    <row r="130" spans="1:22" x14ac:dyDescent="0.25">
      <c r="A130" s="26">
        <f>Wellpath!E130</f>
        <v>12200</v>
      </c>
      <c r="B130" s="22">
        <v>0</v>
      </c>
      <c r="C130" s="22">
        <v>0</v>
      </c>
      <c r="D130" s="22">
        <f t="shared" si="6"/>
        <v>3.9314164891663715E-5</v>
      </c>
      <c r="E130" s="20">
        <f>Model!$W$26*((drdp!B130+drdp!K130)*'DBH-U'!$B130+(drdp!E130+drdp!N130)*'DBH-U'!$C130+(drdp!H130+drdp!Q130)*'DBH-U'!$D130)</f>
        <v>2.7359450831867835E-2</v>
      </c>
      <c r="F130" s="20">
        <f>Model!$W$26*((drdp!C130+drdp!L130)*'DBH-U'!$B130+(drdp!F130+drdp!O130)*'DBH-U'!$C130+(drdp!I130+drdp!R130)*'DBH-U'!$D130)</f>
        <v>-3.260572382028315E-2</v>
      </c>
      <c r="G130" s="20">
        <f>Model!$W$26*((drdp!D130+drdp!M130)*'DBH-U'!$B130+(drdp!G130+drdp!P130)*'DBH-U'!$C130+(drdp!J130+drdp!S130)*'DBH-U'!$D130)</f>
        <v>0</v>
      </c>
      <c r="H130" s="18">
        <f>Model!$W$26*((drdp!B130)*'DBH-U'!$B130+(drdp!E130)*'DBH-U'!$C130+(drdp!H130)*'DBH-U'!$D130)</f>
        <v>1.3679725415934022E-2</v>
      </c>
      <c r="I130" s="18">
        <f>Model!$W$26*((drdp!C130)*'DBH-U'!$B130+(drdp!F130)*'DBH-U'!$C130+(drdp!I130)*'DBH-U'!$D130)</f>
        <v>-1.6302861910141693E-2</v>
      </c>
      <c r="J130" s="18">
        <f>Model!$W$26*((drdp!D130)*'DBH-U'!$B130+(drdp!G130)*'DBH-U'!$C130+(drdp!J130)*'DBH-U'!$D130)</f>
        <v>0</v>
      </c>
      <c r="K130" s="21">
        <f>SUM(E$3:E129)+H130</f>
        <v>0.42231683385456592</v>
      </c>
      <c r="L130" s="21">
        <f>SUM(F$3:F129)+I130</f>
        <v>-0.73403996877214561</v>
      </c>
      <c r="M130" s="21">
        <f>SUM(G$3:G129)+J130</f>
        <v>0</v>
      </c>
      <c r="N130" s="21"/>
      <c r="O130" s="21"/>
      <c r="P130" s="21"/>
      <c r="Q130" s="19">
        <f t="shared" si="7"/>
        <v>0.17835150815694503</v>
      </c>
      <c r="R130" s="19">
        <f t="shared" si="7"/>
        <v>0.53881467575501252</v>
      </c>
      <c r="S130" s="19">
        <f t="shared" si="7"/>
        <v>0</v>
      </c>
      <c r="T130" s="19">
        <f t="shared" si="8"/>
        <v>-0.309997435534557</v>
      </c>
      <c r="U130" s="19">
        <f t="shared" si="9"/>
        <v>0</v>
      </c>
      <c r="V130" s="19">
        <f t="shared" si="10"/>
        <v>0</v>
      </c>
    </row>
    <row r="131" spans="1:22" x14ac:dyDescent="0.25">
      <c r="A131" s="26">
        <f>Wellpath!E131</f>
        <v>12300</v>
      </c>
      <c r="B131" s="22">
        <v>0</v>
      </c>
      <c r="C131" s="22">
        <v>0</v>
      </c>
      <c r="D131" s="22">
        <f t="shared" ref="D131:D194" si="11">1 / (Bfield * COS(Dip))</f>
        <v>3.9314164891663715E-5</v>
      </c>
      <c r="E131" s="20">
        <f>Model!$W$26*((drdp!B131+drdp!K131)*'DBH-U'!$B131+(drdp!E131+drdp!N131)*'DBH-U'!$C131+(drdp!H131+drdp!Q131)*'DBH-U'!$D131)</f>
        <v>2.7359450831867835E-2</v>
      </c>
      <c r="F131" s="20">
        <f>Model!$W$26*((drdp!C131+drdp!L131)*'DBH-U'!$B131+(drdp!F131+drdp!O131)*'DBH-U'!$C131+(drdp!I131+drdp!R131)*'DBH-U'!$D131)</f>
        <v>-3.260572382028315E-2</v>
      </c>
      <c r="G131" s="20">
        <f>Model!$W$26*((drdp!D131+drdp!M131)*'DBH-U'!$B131+(drdp!G131+drdp!P131)*'DBH-U'!$C131+(drdp!J131+drdp!S131)*'DBH-U'!$D131)</f>
        <v>0</v>
      </c>
      <c r="H131" s="18">
        <f>Model!$W$26*((drdp!B131)*'DBH-U'!$B131+(drdp!E131)*'DBH-U'!$C131+(drdp!H131)*'DBH-U'!$D131)</f>
        <v>1.3679725415933815E-2</v>
      </c>
      <c r="I131" s="18">
        <f>Model!$W$26*((drdp!C131)*'DBH-U'!$B131+(drdp!F131)*'DBH-U'!$C131+(drdp!I131)*'DBH-U'!$D131)</f>
        <v>-1.630286191014145E-2</v>
      </c>
      <c r="J131" s="18">
        <f>Model!$W$26*((drdp!D131)*'DBH-U'!$B131+(drdp!G131)*'DBH-U'!$C131+(drdp!J131)*'DBH-U'!$D131)</f>
        <v>0</v>
      </c>
      <c r="K131" s="21">
        <f>SUM(E$3:E130)+H131</f>
        <v>0.44967628468643356</v>
      </c>
      <c r="L131" s="21">
        <f>SUM(F$3:F130)+I131</f>
        <v>-0.76664569259242843</v>
      </c>
      <c r="M131" s="21">
        <f>SUM(G$3:G130)+J131</f>
        <v>0</v>
      </c>
      <c r="N131" s="21"/>
      <c r="O131" s="21"/>
      <c r="P131" s="21"/>
      <c r="Q131" s="19">
        <f t="shared" si="7"/>
        <v>0.20220876100939444</v>
      </c>
      <c r="R131" s="19">
        <f t="shared" si="7"/>
        <v>0.58774561797052427</v>
      </c>
      <c r="S131" s="19">
        <f t="shared" si="7"/>
        <v>0</v>
      </c>
      <c r="T131" s="19">
        <f t="shared" si="8"/>
        <v>-0.34474238671582086</v>
      </c>
      <c r="U131" s="19">
        <f t="shared" si="9"/>
        <v>0</v>
      </c>
      <c r="V131" s="19">
        <f t="shared" si="10"/>
        <v>0</v>
      </c>
    </row>
    <row r="132" spans="1:22" x14ac:dyDescent="0.25">
      <c r="A132" s="26">
        <f>Wellpath!E132</f>
        <v>12400</v>
      </c>
      <c r="B132" s="22">
        <v>0</v>
      </c>
      <c r="C132" s="22">
        <v>0</v>
      </c>
      <c r="D132" s="22">
        <f t="shared" si="11"/>
        <v>3.9314164891663715E-5</v>
      </c>
      <c r="E132" s="20">
        <f>Model!$W$26*((drdp!B132+drdp!K132)*'DBH-U'!$B132+(drdp!E132+drdp!N132)*'DBH-U'!$C132+(drdp!H132+drdp!Q132)*'DBH-U'!$D132)</f>
        <v>2.7359450831868044E-2</v>
      </c>
      <c r="F132" s="20">
        <f>Model!$W$26*((drdp!C132+drdp!L132)*'DBH-U'!$B132+(drdp!F132+drdp!O132)*'DBH-U'!$C132+(drdp!I132+drdp!R132)*'DBH-U'!$D132)</f>
        <v>-3.2605723820283386E-2</v>
      </c>
      <c r="G132" s="20">
        <f>Model!$W$26*((drdp!D132+drdp!M132)*'DBH-U'!$B132+(drdp!G132+drdp!P132)*'DBH-U'!$C132+(drdp!J132+drdp!S132)*'DBH-U'!$D132)</f>
        <v>0</v>
      </c>
      <c r="H132" s="18">
        <f>Model!$W$26*((drdp!B132)*'DBH-U'!$B132+(drdp!E132)*'DBH-U'!$C132+(drdp!H132)*'DBH-U'!$D132)</f>
        <v>1.3679725415934022E-2</v>
      </c>
      <c r="I132" s="18">
        <f>Model!$W$26*((drdp!C132)*'DBH-U'!$B132+(drdp!F132)*'DBH-U'!$C132+(drdp!I132)*'DBH-U'!$D132)</f>
        <v>-1.6302861910141693E-2</v>
      </c>
      <c r="J132" s="18">
        <f>Model!$W$26*((drdp!D132)*'DBH-U'!$B132+(drdp!G132)*'DBH-U'!$C132+(drdp!J132)*'DBH-U'!$D132)</f>
        <v>0</v>
      </c>
      <c r="K132" s="21">
        <f>SUM(E$3:E131)+H132</f>
        <v>0.47703573551830164</v>
      </c>
      <c r="L132" s="21">
        <f>SUM(F$3:F131)+I132</f>
        <v>-0.79925141641271191</v>
      </c>
      <c r="M132" s="21">
        <f>SUM(G$3:G131)+J132</f>
        <v>0</v>
      </c>
      <c r="N132" s="21"/>
      <c r="O132" s="21"/>
      <c r="P132" s="21"/>
      <c r="Q132" s="19">
        <f t="shared" ref="Q132:S133" si="12">K132^2</f>
        <v>0.22756309296148702</v>
      </c>
      <c r="R132" s="19">
        <f t="shared" si="12"/>
        <v>0.63880282663772625</v>
      </c>
      <c r="S132" s="19">
        <f t="shared" si="12"/>
        <v>0</v>
      </c>
      <c r="T132" s="19">
        <f t="shared" ref="T132:T133" si="13">K132*L132</f>
        <v>-0.38127148729248239</v>
      </c>
      <c r="U132" s="19">
        <f t="shared" ref="U132:U133" si="14">K132*M132</f>
        <v>0</v>
      </c>
      <c r="V132" s="19">
        <f t="shared" ref="V132:V133" si="15">L132*M132</f>
        <v>0</v>
      </c>
    </row>
    <row r="133" spans="1:22" x14ac:dyDescent="0.25">
      <c r="A133" s="26">
        <f>Wellpath!E133</f>
        <v>12500</v>
      </c>
      <c r="B133" s="22">
        <v>0</v>
      </c>
      <c r="C133" s="22">
        <v>0</v>
      </c>
      <c r="D133" s="22">
        <f t="shared" si="11"/>
        <v>3.9314164891663715E-5</v>
      </c>
      <c r="E133" s="20">
        <f>Model!$W$26*((drdp!B133+drdp!K133)*'DBH-U'!$B133+(drdp!E133+drdp!N133)*'DBH-U'!$C133+(drdp!H133+drdp!Q133)*'DBH-U'!$D133)</f>
        <v>-1.6962859515758177</v>
      </c>
      <c r="F133" s="20">
        <f>Model!$W$26*((drdp!C133+drdp!L133)*'DBH-U'!$B133+(drdp!F133+drdp!O133)*'DBH-U'!$C133+(drdp!I133+drdp!R133)*'DBH-U'!$D133)</f>
        <v>2.0215548768575688</v>
      </c>
      <c r="G133" s="20">
        <f>Model!$W$26*((drdp!D133+drdp!M133)*'DBH-U'!$B133+(drdp!G133+drdp!P133)*'DBH-U'!$C133+(drdp!J133+drdp!S133)*'DBH-U'!$D133)</f>
        <v>0</v>
      </c>
      <c r="H133" s="18">
        <f>Model!$W$26*((drdp!B133)*'DBH-U'!$B133+(drdp!E133)*'DBH-U'!$C133+(drdp!H133)*'DBH-U'!$D133)</f>
        <v>1.3679725415934022E-2</v>
      </c>
      <c r="I133" s="18">
        <f>Model!$W$26*((drdp!C133)*'DBH-U'!$B133+(drdp!F133)*'DBH-U'!$C133+(drdp!I133)*'DBH-U'!$D133)</f>
        <v>-1.6302861910141693E-2</v>
      </c>
      <c r="J133" s="18">
        <f>Model!$W$26*((drdp!D133)*'DBH-U'!$B133+(drdp!G133)*'DBH-U'!$C133+(drdp!J133)*'DBH-U'!$D133)</f>
        <v>0</v>
      </c>
      <c r="K133" s="21">
        <f>SUM(E$3:E132)+H133</f>
        <v>0.50439518635016967</v>
      </c>
      <c r="L133" s="21">
        <f>SUM(F$3:F132)+I133</f>
        <v>-0.83185714023299528</v>
      </c>
      <c r="M133" s="21">
        <f>SUM(G$3:G132)+J133</f>
        <v>0</v>
      </c>
      <c r="N133" s="21"/>
      <c r="O133" s="21"/>
      <c r="P133" s="21"/>
      <c r="Q133" s="19">
        <f t="shared" si="12"/>
        <v>0.25441450401322241</v>
      </c>
      <c r="R133" s="19">
        <f t="shared" si="12"/>
        <v>0.69198630175661713</v>
      </c>
      <c r="S133" s="19">
        <f t="shared" si="12"/>
        <v>0</v>
      </c>
      <c r="T133" s="19">
        <f t="shared" si="13"/>
        <v>-0.41958473726454087</v>
      </c>
      <c r="U133" s="19">
        <f t="shared" si="14"/>
        <v>0</v>
      </c>
      <c r="V133" s="19">
        <f t="shared" si="15"/>
        <v>0</v>
      </c>
    </row>
    <row r="134" spans="1:22" x14ac:dyDescent="0.25">
      <c r="A134" s="26">
        <f>Wellpath!E134</f>
        <v>0</v>
      </c>
      <c r="B134" s="22">
        <v>0</v>
      </c>
      <c r="C134" s="22">
        <v>0</v>
      </c>
      <c r="D134" s="22">
        <f t="shared" si="11"/>
        <v>3.9314164891663715E-5</v>
      </c>
      <c r="E134" s="20">
        <f>Model!$W$26*((drdp!B134+drdp!K134)*'DBH-U'!$B134+(drdp!E134+drdp!N134)*'DBH-U'!$C134+(drdp!H134+drdp!Q134)*'DBH-U'!$D134)</f>
        <v>0</v>
      </c>
      <c r="F134" s="20">
        <f>Model!$W$26*((drdp!C134+drdp!L134)*'DBH-U'!$B134+(drdp!F134+drdp!O134)*'DBH-U'!$C134+(drdp!I134+drdp!R134)*'DBH-U'!$D134)</f>
        <v>0</v>
      </c>
      <c r="G134" s="20">
        <f>Model!$W$26*((drdp!D134+drdp!M134)*'DBH-U'!$B134+(drdp!G134+drdp!P134)*'DBH-U'!$C134+(drdp!J134+drdp!S134)*'DBH-U'!$D134)</f>
        <v>0</v>
      </c>
      <c r="H134" s="18">
        <f>Model!$W$26*((drdp!B134)*'DBH-U'!$B134+(drdp!E134)*'DBH-U'!$C134+(drdp!H134)*'DBH-U'!$D134)</f>
        <v>0</v>
      </c>
      <c r="I134" s="18">
        <f>Model!$W$26*((drdp!C134)*'DBH-U'!$B134+(drdp!F134)*'DBH-U'!$C134+(drdp!I134)*'DBH-U'!$D134)</f>
        <v>0</v>
      </c>
      <c r="J134" s="18">
        <f>Model!$W$26*((drdp!D134)*'DBH-U'!$B134+(drdp!G134)*'DBH-U'!$C134+(drdp!J134)*'DBH-U'!$D134)</f>
        <v>0</v>
      </c>
      <c r="K134" s="21">
        <f>SUM(E$3:E133)+H134</f>
        <v>-1.2055704906415821</v>
      </c>
      <c r="L134" s="21">
        <f>SUM(F$3:F133)+I134</f>
        <v>1.2060005985347153</v>
      </c>
      <c r="M134" s="21">
        <f>SUM(G$3:G133)+J134</f>
        <v>0</v>
      </c>
      <c r="N134" s="21"/>
      <c r="O134" s="21"/>
      <c r="P134" s="21"/>
      <c r="Q134" s="19">
        <f t="shared" ref="Q134:Q197" si="16">K134^2</f>
        <v>1.4534002079057848</v>
      </c>
      <c r="R134" s="19">
        <f t="shared" ref="R134:R197" si="17">L134^2</f>
        <v>1.4544374436660916</v>
      </c>
      <c r="S134" s="19">
        <f t="shared" ref="S134:S197" si="18">M134^2</f>
        <v>0</v>
      </c>
      <c r="T134" s="19">
        <f t="shared" ref="T134:T197" si="19">K134*L134</f>
        <v>-1.4539187332895385</v>
      </c>
      <c r="U134" s="19">
        <f t="shared" ref="U134:U197" si="20">K134*M134</f>
        <v>0</v>
      </c>
      <c r="V134" s="19">
        <f t="shared" ref="V134:V197" si="21">L134*M134</f>
        <v>0</v>
      </c>
    </row>
    <row r="135" spans="1:22" x14ac:dyDescent="0.25">
      <c r="A135" s="26">
        <f>Wellpath!E135</f>
        <v>0</v>
      </c>
      <c r="B135" s="22">
        <v>0</v>
      </c>
      <c r="C135" s="22">
        <v>0</v>
      </c>
      <c r="D135" s="22">
        <f t="shared" si="11"/>
        <v>3.9314164891663715E-5</v>
      </c>
      <c r="E135" s="20">
        <f>Model!$W$26*((drdp!B135+drdp!K135)*'DBH-U'!$B135+(drdp!E135+drdp!N135)*'DBH-U'!$C135+(drdp!H135+drdp!Q135)*'DBH-U'!$D135)</f>
        <v>0</v>
      </c>
      <c r="F135" s="20">
        <f>Model!$W$26*((drdp!C135+drdp!L135)*'DBH-U'!$B135+(drdp!F135+drdp!O135)*'DBH-U'!$C135+(drdp!I135+drdp!R135)*'DBH-U'!$D135)</f>
        <v>0</v>
      </c>
      <c r="G135" s="20">
        <f>Model!$W$26*((drdp!D135+drdp!M135)*'DBH-U'!$B135+(drdp!G135+drdp!P135)*'DBH-U'!$C135+(drdp!J135+drdp!S135)*'DBH-U'!$D135)</f>
        <v>0</v>
      </c>
      <c r="H135" s="18">
        <f>Model!$W$26*((drdp!B135)*'DBH-U'!$B135+(drdp!E135)*'DBH-U'!$C135+(drdp!H135)*'DBH-U'!$D135)</f>
        <v>0</v>
      </c>
      <c r="I135" s="18">
        <f>Model!$W$26*((drdp!C135)*'DBH-U'!$B135+(drdp!F135)*'DBH-U'!$C135+(drdp!I135)*'DBH-U'!$D135)</f>
        <v>0</v>
      </c>
      <c r="J135" s="18">
        <f>Model!$W$26*((drdp!D135)*'DBH-U'!$B135+(drdp!G135)*'DBH-U'!$C135+(drdp!J135)*'DBH-U'!$D135)</f>
        <v>0</v>
      </c>
      <c r="K135" s="21">
        <f>SUM(E$3:E134)+H135</f>
        <v>-1.2055704906415821</v>
      </c>
      <c r="L135" s="21">
        <f>SUM(F$3:F134)+I135</f>
        <v>1.2060005985347153</v>
      </c>
      <c r="M135" s="21">
        <f>SUM(G$3:G134)+J135</f>
        <v>0</v>
      </c>
      <c r="N135" s="21"/>
      <c r="O135" s="21"/>
      <c r="P135" s="21"/>
      <c r="Q135" s="19">
        <f t="shared" si="16"/>
        <v>1.4534002079057848</v>
      </c>
      <c r="R135" s="19">
        <f t="shared" si="17"/>
        <v>1.4544374436660916</v>
      </c>
      <c r="S135" s="19">
        <f t="shared" si="18"/>
        <v>0</v>
      </c>
      <c r="T135" s="19">
        <f t="shared" si="19"/>
        <v>-1.4539187332895385</v>
      </c>
      <c r="U135" s="19">
        <f t="shared" si="20"/>
        <v>0</v>
      </c>
      <c r="V135" s="19">
        <f t="shared" si="21"/>
        <v>0</v>
      </c>
    </row>
    <row r="136" spans="1:22" x14ac:dyDescent="0.25">
      <c r="A136" s="26">
        <f>Wellpath!E136</f>
        <v>0</v>
      </c>
      <c r="B136" s="22">
        <v>0</v>
      </c>
      <c r="C136" s="22">
        <v>0</v>
      </c>
      <c r="D136" s="22">
        <f t="shared" si="11"/>
        <v>3.9314164891663715E-5</v>
      </c>
      <c r="E136" s="20">
        <f>Model!$W$26*((drdp!B136+drdp!K136)*'DBH-U'!$B136+(drdp!E136+drdp!N136)*'DBH-U'!$C136+(drdp!H136+drdp!Q136)*'DBH-U'!$D136)</f>
        <v>0</v>
      </c>
      <c r="F136" s="20">
        <f>Model!$W$26*((drdp!C136+drdp!L136)*'DBH-U'!$B136+(drdp!F136+drdp!O136)*'DBH-U'!$C136+(drdp!I136+drdp!R136)*'DBH-U'!$D136)</f>
        <v>0</v>
      </c>
      <c r="G136" s="20">
        <f>Model!$W$26*((drdp!D136+drdp!M136)*'DBH-U'!$B136+(drdp!G136+drdp!P136)*'DBH-U'!$C136+(drdp!J136+drdp!S136)*'DBH-U'!$D136)</f>
        <v>0</v>
      </c>
      <c r="H136" s="18">
        <f>Model!$W$26*((drdp!B136)*'DBH-U'!$B136+(drdp!E136)*'DBH-U'!$C136+(drdp!H136)*'DBH-U'!$D136)</f>
        <v>0</v>
      </c>
      <c r="I136" s="18">
        <f>Model!$W$26*((drdp!C136)*'DBH-U'!$B136+(drdp!F136)*'DBH-U'!$C136+(drdp!I136)*'DBH-U'!$D136)</f>
        <v>0</v>
      </c>
      <c r="J136" s="18">
        <f>Model!$W$26*((drdp!D136)*'DBH-U'!$B136+(drdp!G136)*'DBH-U'!$C136+(drdp!J136)*'DBH-U'!$D136)</f>
        <v>0</v>
      </c>
      <c r="K136" s="21">
        <f>SUM(E$3:E135)+H136</f>
        <v>-1.2055704906415821</v>
      </c>
      <c r="L136" s="21">
        <f>SUM(F$3:F135)+I136</f>
        <v>1.2060005985347153</v>
      </c>
      <c r="M136" s="21">
        <f>SUM(G$3:G135)+J136</f>
        <v>0</v>
      </c>
      <c r="N136" s="21"/>
      <c r="O136" s="21"/>
      <c r="P136" s="21"/>
      <c r="Q136" s="19">
        <f t="shared" si="16"/>
        <v>1.4534002079057848</v>
      </c>
      <c r="R136" s="19">
        <f t="shared" si="17"/>
        <v>1.4544374436660916</v>
      </c>
      <c r="S136" s="19">
        <f t="shared" si="18"/>
        <v>0</v>
      </c>
      <c r="T136" s="19">
        <f t="shared" si="19"/>
        <v>-1.4539187332895385</v>
      </c>
      <c r="U136" s="19">
        <f t="shared" si="20"/>
        <v>0</v>
      </c>
      <c r="V136" s="19">
        <f t="shared" si="21"/>
        <v>0</v>
      </c>
    </row>
    <row r="137" spans="1:22" x14ac:dyDescent="0.25">
      <c r="A137" s="26">
        <f>Wellpath!E137</f>
        <v>0</v>
      </c>
      <c r="B137" s="22">
        <v>0</v>
      </c>
      <c r="C137" s="22">
        <v>0</v>
      </c>
      <c r="D137" s="22">
        <f t="shared" si="11"/>
        <v>3.9314164891663715E-5</v>
      </c>
      <c r="E137" s="20">
        <f>Model!$W$26*((drdp!B137+drdp!K137)*'DBH-U'!$B137+(drdp!E137+drdp!N137)*'DBH-U'!$C137+(drdp!H137+drdp!Q137)*'DBH-U'!$D137)</f>
        <v>0</v>
      </c>
      <c r="F137" s="20">
        <f>Model!$W$26*((drdp!C137+drdp!L137)*'DBH-U'!$B137+(drdp!F137+drdp!O137)*'DBH-U'!$C137+(drdp!I137+drdp!R137)*'DBH-U'!$D137)</f>
        <v>0</v>
      </c>
      <c r="G137" s="20">
        <f>Model!$W$26*((drdp!D137+drdp!M137)*'DBH-U'!$B137+(drdp!G137+drdp!P137)*'DBH-U'!$C137+(drdp!J137+drdp!S137)*'DBH-U'!$D137)</f>
        <v>0</v>
      </c>
      <c r="H137" s="18">
        <f>Model!$W$26*((drdp!B137)*'DBH-U'!$B137+(drdp!E137)*'DBH-U'!$C137+(drdp!H137)*'DBH-U'!$D137)</f>
        <v>0</v>
      </c>
      <c r="I137" s="18">
        <f>Model!$W$26*((drdp!C137)*'DBH-U'!$B137+(drdp!F137)*'DBH-U'!$C137+(drdp!I137)*'DBH-U'!$D137)</f>
        <v>0</v>
      </c>
      <c r="J137" s="18">
        <f>Model!$W$26*((drdp!D137)*'DBH-U'!$B137+(drdp!G137)*'DBH-U'!$C137+(drdp!J137)*'DBH-U'!$D137)</f>
        <v>0</v>
      </c>
      <c r="K137" s="21">
        <f>SUM(E$3:E136)+H137</f>
        <v>-1.2055704906415821</v>
      </c>
      <c r="L137" s="21">
        <f>SUM(F$3:F136)+I137</f>
        <v>1.2060005985347153</v>
      </c>
      <c r="M137" s="21">
        <f>SUM(G$3:G136)+J137</f>
        <v>0</v>
      </c>
      <c r="N137" s="21"/>
      <c r="O137" s="21"/>
      <c r="P137" s="21"/>
      <c r="Q137" s="19">
        <f t="shared" si="16"/>
        <v>1.4534002079057848</v>
      </c>
      <c r="R137" s="19">
        <f t="shared" si="17"/>
        <v>1.4544374436660916</v>
      </c>
      <c r="S137" s="19">
        <f t="shared" si="18"/>
        <v>0</v>
      </c>
      <c r="T137" s="19">
        <f t="shared" si="19"/>
        <v>-1.4539187332895385</v>
      </c>
      <c r="U137" s="19">
        <f t="shared" si="20"/>
        <v>0</v>
      </c>
      <c r="V137" s="19">
        <f t="shared" si="21"/>
        <v>0</v>
      </c>
    </row>
    <row r="138" spans="1:22" x14ac:dyDescent="0.25">
      <c r="A138" s="26">
        <f>Wellpath!E138</f>
        <v>0</v>
      </c>
      <c r="B138" s="22">
        <v>0</v>
      </c>
      <c r="C138" s="22">
        <v>0</v>
      </c>
      <c r="D138" s="22">
        <f t="shared" si="11"/>
        <v>3.9314164891663715E-5</v>
      </c>
      <c r="E138" s="20">
        <f>Model!$W$26*((drdp!B138+drdp!K138)*'DBH-U'!$B138+(drdp!E138+drdp!N138)*'DBH-U'!$C138+(drdp!H138+drdp!Q138)*'DBH-U'!$D138)</f>
        <v>0</v>
      </c>
      <c r="F138" s="20">
        <f>Model!$W$26*((drdp!C138+drdp!L138)*'DBH-U'!$B138+(drdp!F138+drdp!O138)*'DBH-U'!$C138+(drdp!I138+drdp!R138)*'DBH-U'!$D138)</f>
        <v>0</v>
      </c>
      <c r="G138" s="20">
        <f>Model!$W$26*((drdp!D138+drdp!M138)*'DBH-U'!$B138+(drdp!G138+drdp!P138)*'DBH-U'!$C138+(drdp!J138+drdp!S138)*'DBH-U'!$D138)</f>
        <v>0</v>
      </c>
      <c r="H138" s="18">
        <f>Model!$W$26*((drdp!B138)*'DBH-U'!$B138+(drdp!E138)*'DBH-U'!$C138+(drdp!H138)*'DBH-U'!$D138)</f>
        <v>0</v>
      </c>
      <c r="I138" s="18">
        <f>Model!$W$26*((drdp!C138)*'DBH-U'!$B138+(drdp!F138)*'DBH-U'!$C138+(drdp!I138)*'DBH-U'!$D138)</f>
        <v>0</v>
      </c>
      <c r="J138" s="18">
        <f>Model!$W$26*((drdp!D138)*'DBH-U'!$B138+(drdp!G138)*'DBH-U'!$C138+(drdp!J138)*'DBH-U'!$D138)</f>
        <v>0</v>
      </c>
      <c r="K138" s="21">
        <f>SUM(E$3:E137)+H138</f>
        <v>-1.2055704906415821</v>
      </c>
      <c r="L138" s="21">
        <f>SUM(F$3:F137)+I138</f>
        <v>1.2060005985347153</v>
      </c>
      <c r="M138" s="21">
        <f>SUM(G$3:G137)+J138</f>
        <v>0</v>
      </c>
      <c r="N138" s="21"/>
      <c r="O138" s="21"/>
      <c r="P138" s="21"/>
      <c r="Q138" s="19">
        <f t="shared" si="16"/>
        <v>1.4534002079057848</v>
      </c>
      <c r="R138" s="19">
        <f t="shared" si="17"/>
        <v>1.4544374436660916</v>
      </c>
      <c r="S138" s="19">
        <f t="shared" si="18"/>
        <v>0</v>
      </c>
      <c r="T138" s="19">
        <f t="shared" si="19"/>
        <v>-1.4539187332895385</v>
      </c>
      <c r="U138" s="19">
        <f t="shared" si="20"/>
        <v>0</v>
      </c>
      <c r="V138" s="19">
        <f t="shared" si="21"/>
        <v>0</v>
      </c>
    </row>
    <row r="139" spans="1:22" x14ac:dyDescent="0.25">
      <c r="A139" s="26">
        <f>Wellpath!E139</f>
        <v>0</v>
      </c>
      <c r="B139" s="22">
        <v>0</v>
      </c>
      <c r="C139" s="22">
        <v>0</v>
      </c>
      <c r="D139" s="22">
        <f t="shared" si="11"/>
        <v>3.9314164891663715E-5</v>
      </c>
      <c r="E139" s="20">
        <f>Model!$W$26*((drdp!B139+drdp!K139)*'DBH-U'!$B139+(drdp!E139+drdp!N139)*'DBH-U'!$C139+(drdp!H139+drdp!Q139)*'DBH-U'!$D139)</f>
        <v>0</v>
      </c>
      <c r="F139" s="20">
        <f>Model!$W$26*((drdp!C139+drdp!L139)*'DBH-U'!$B139+(drdp!F139+drdp!O139)*'DBH-U'!$C139+(drdp!I139+drdp!R139)*'DBH-U'!$D139)</f>
        <v>0</v>
      </c>
      <c r="G139" s="20">
        <f>Model!$W$26*((drdp!D139+drdp!M139)*'DBH-U'!$B139+(drdp!G139+drdp!P139)*'DBH-U'!$C139+(drdp!J139+drdp!S139)*'DBH-U'!$D139)</f>
        <v>0</v>
      </c>
      <c r="H139" s="18">
        <f>Model!$W$26*((drdp!B139)*'DBH-U'!$B139+(drdp!E139)*'DBH-U'!$C139+(drdp!H139)*'DBH-U'!$D139)</f>
        <v>0</v>
      </c>
      <c r="I139" s="18">
        <f>Model!$W$26*((drdp!C139)*'DBH-U'!$B139+(drdp!F139)*'DBH-U'!$C139+(drdp!I139)*'DBH-U'!$D139)</f>
        <v>0</v>
      </c>
      <c r="J139" s="18">
        <f>Model!$W$26*((drdp!D139)*'DBH-U'!$B139+(drdp!G139)*'DBH-U'!$C139+(drdp!J139)*'DBH-U'!$D139)</f>
        <v>0</v>
      </c>
      <c r="K139" s="21">
        <f>SUM(E$3:E138)+H139</f>
        <v>-1.2055704906415821</v>
      </c>
      <c r="L139" s="21">
        <f>SUM(F$3:F138)+I139</f>
        <v>1.2060005985347153</v>
      </c>
      <c r="M139" s="21">
        <f>SUM(G$3:G138)+J139</f>
        <v>0</v>
      </c>
      <c r="N139" s="21"/>
      <c r="O139" s="21"/>
      <c r="P139" s="21"/>
      <c r="Q139" s="19">
        <f t="shared" si="16"/>
        <v>1.4534002079057848</v>
      </c>
      <c r="R139" s="19">
        <f t="shared" si="17"/>
        <v>1.4544374436660916</v>
      </c>
      <c r="S139" s="19">
        <f t="shared" si="18"/>
        <v>0</v>
      </c>
      <c r="T139" s="19">
        <f t="shared" si="19"/>
        <v>-1.4539187332895385</v>
      </c>
      <c r="U139" s="19">
        <f t="shared" si="20"/>
        <v>0</v>
      </c>
      <c r="V139" s="19">
        <f t="shared" si="21"/>
        <v>0</v>
      </c>
    </row>
    <row r="140" spans="1:22" x14ac:dyDescent="0.25">
      <c r="A140" s="26">
        <f>Wellpath!E140</f>
        <v>0</v>
      </c>
      <c r="B140" s="22">
        <v>0</v>
      </c>
      <c r="C140" s="22">
        <v>0</v>
      </c>
      <c r="D140" s="22">
        <f t="shared" si="11"/>
        <v>3.9314164891663715E-5</v>
      </c>
      <c r="E140" s="20">
        <f>Model!$W$26*((drdp!B140+drdp!K140)*'DBH-U'!$B140+(drdp!E140+drdp!N140)*'DBH-U'!$C140+(drdp!H140+drdp!Q140)*'DBH-U'!$D140)</f>
        <v>0</v>
      </c>
      <c r="F140" s="20">
        <f>Model!$W$26*((drdp!C140+drdp!L140)*'DBH-U'!$B140+(drdp!F140+drdp!O140)*'DBH-U'!$C140+(drdp!I140+drdp!R140)*'DBH-U'!$D140)</f>
        <v>0</v>
      </c>
      <c r="G140" s="20">
        <f>Model!$W$26*((drdp!D140+drdp!M140)*'DBH-U'!$B140+(drdp!G140+drdp!P140)*'DBH-U'!$C140+(drdp!J140+drdp!S140)*'DBH-U'!$D140)</f>
        <v>0</v>
      </c>
      <c r="H140" s="18">
        <f>Model!$W$26*((drdp!B140)*'DBH-U'!$B140+(drdp!E140)*'DBH-U'!$C140+(drdp!H140)*'DBH-U'!$D140)</f>
        <v>0</v>
      </c>
      <c r="I140" s="18">
        <f>Model!$W$26*((drdp!C140)*'DBH-U'!$B140+(drdp!F140)*'DBH-U'!$C140+(drdp!I140)*'DBH-U'!$D140)</f>
        <v>0</v>
      </c>
      <c r="J140" s="18">
        <f>Model!$W$26*((drdp!D140)*'DBH-U'!$B140+(drdp!G140)*'DBH-U'!$C140+(drdp!J140)*'DBH-U'!$D140)</f>
        <v>0</v>
      </c>
      <c r="K140" s="21">
        <f>SUM(E$3:E139)+H140</f>
        <v>-1.2055704906415821</v>
      </c>
      <c r="L140" s="21">
        <f>SUM(F$3:F139)+I140</f>
        <v>1.2060005985347153</v>
      </c>
      <c r="M140" s="21">
        <f>SUM(G$3:G139)+J140</f>
        <v>0</v>
      </c>
      <c r="N140" s="21"/>
      <c r="O140" s="21"/>
      <c r="P140" s="21"/>
      <c r="Q140" s="19">
        <f t="shared" si="16"/>
        <v>1.4534002079057848</v>
      </c>
      <c r="R140" s="19">
        <f t="shared" si="17"/>
        <v>1.4544374436660916</v>
      </c>
      <c r="S140" s="19">
        <f t="shared" si="18"/>
        <v>0</v>
      </c>
      <c r="T140" s="19">
        <f t="shared" si="19"/>
        <v>-1.4539187332895385</v>
      </c>
      <c r="U140" s="19">
        <f t="shared" si="20"/>
        <v>0</v>
      </c>
      <c r="V140" s="19">
        <f t="shared" si="21"/>
        <v>0</v>
      </c>
    </row>
    <row r="141" spans="1:22" x14ac:dyDescent="0.25">
      <c r="A141" s="26">
        <f>Wellpath!E141</f>
        <v>0</v>
      </c>
      <c r="B141" s="22">
        <v>0</v>
      </c>
      <c r="C141" s="22">
        <v>0</v>
      </c>
      <c r="D141" s="22">
        <f t="shared" si="11"/>
        <v>3.9314164891663715E-5</v>
      </c>
      <c r="E141" s="20">
        <f>Model!$W$26*((drdp!B141+drdp!K141)*'DBH-U'!$B141+(drdp!E141+drdp!N141)*'DBH-U'!$C141+(drdp!H141+drdp!Q141)*'DBH-U'!$D141)</f>
        <v>0</v>
      </c>
      <c r="F141" s="20">
        <f>Model!$W$26*((drdp!C141+drdp!L141)*'DBH-U'!$B141+(drdp!F141+drdp!O141)*'DBH-U'!$C141+(drdp!I141+drdp!R141)*'DBH-U'!$D141)</f>
        <v>0</v>
      </c>
      <c r="G141" s="20">
        <f>Model!$W$26*((drdp!D141+drdp!M141)*'DBH-U'!$B141+(drdp!G141+drdp!P141)*'DBH-U'!$C141+(drdp!J141+drdp!S141)*'DBH-U'!$D141)</f>
        <v>0</v>
      </c>
      <c r="H141" s="18">
        <f>Model!$W$26*((drdp!B141)*'DBH-U'!$B141+(drdp!E141)*'DBH-U'!$C141+(drdp!H141)*'DBH-U'!$D141)</f>
        <v>0</v>
      </c>
      <c r="I141" s="18">
        <f>Model!$W$26*((drdp!C141)*'DBH-U'!$B141+(drdp!F141)*'DBH-U'!$C141+(drdp!I141)*'DBH-U'!$D141)</f>
        <v>0</v>
      </c>
      <c r="J141" s="18">
        <f>Model!$W$26*((drdp!D141)*'DBH-U'!$B141+(drdp!G141)*'DBH-U'!$C141+(drdp!J141)*'DBH-U'!$D141)</f>
        <v>0</v>
      </c>
      <c r="K141" s="21">
        <f>SUM(E$3:E140)+H141</f>
        <v>-1.2055704906415821</v>
      </c>
      <c r="L141" s="21">
        <f>SUM(F$3:F140)+I141</f>
        <v>1.2060005985347153</v>
      </c>
      <c r="M141" s="21">
        <f>SUM(G$3:G140)+J141</f>
        <v>0</v>
      </c>
      <c r="N141" s="21"/>
      <c r="O141" s="21"/>
      <c r="P141" s="21"/>
      <c r="Q141" s="19">
        <f t="shared" si="16"/>
        <v>1.4534002079057848</v>
      </c>
      <c r="R141" s="19">
        <f t="shared" si="17"/>
        <v>1.4544374436660916</v>
      </c>
      <c r="S141" s="19">
        <f t="shared" si="18"/>
        <v>0</v>
      </c>
      <c r="T141" s="19">
        <f t="shared" si="19"/>
        <v>-1.4539187332895385</v>
      </c>
      <c r="U141" s="19">
        <f t="shared" si="20"/>
        <v>0</v>
      </c>
      <c r="V141" s="19">
        <f t="shared" si="21"/>
        <v>0</v>
      </c>
    </row>
    <row r="142" spans="1:22" x14ac:dyDescent="0.25">
      <c r="A142" s="26">
        <f>Wellpath!E142</f>
        <v>0</v>
      </c>
      <c r="B142" s="22">
        <v>0</v>
      </c>
      <c r="C142" s="22">
        <v>0</v>
      </c>
      <c r="D142" s="22">
        <f t="shared" si="11"/>
        <v>3.9314164891663715E-5</v>
      </c>
      <c r="E142" s="20">
        <f>Model!$W$26*((drdp!B142+drdp!K142)*'DBH-U'!$B142+(drdp!E142+drdp!N142)*'DBH-U'!$C142+(drdp!H142+drdp!Q142)*'DBH-U'!$D142)</f>
        <v>0</v>
      </c>
      <c r="F142" s="20">
        <f>Model!$W$26*((drdp!C142+drdp!L142)*'DBH-U'!$B142+(drdp!F142+drdp!O142)*'DBH-U'!$C142+(drdp!I142+drdp!R142)*'DBH-U'!$D142)</f>
        <v>0</v>
      </c>
      <c r="G142" s="20">
        <f>Model!$W$26*((drdp!D142+drdp!M142)*'DBH-U'!$B142+(drdp!G142+drdp!P142)*'DBH-U'!$C142+(drdp!J142+drdp!S142)*'DBH-U'!$D142)</f>
        <v>0</v>
      </c>
      <c r="H142" s="18">
        <f>Model!$W$26*((drdp!B142)*'DBH-U'!$B142+(drdp!E142)*'DBH-U'!$C142+(drdp!H142)*'DBH-U'!$D142)</f>
        <v>0</v>
      </c>
      <c r="I142" s="18">
        <f>Model!$W$26*((drdp!C142)*'DBH-U'!$B142+(drdp!F142)*'DBH-U'!$C142+(drdp!I142)*'DBH-U'!$D142)</f>
        <v>0</v>
      </c>
      <c r="J142" s="18">
        <f>Model!$W$26*((drdp!D142)*'DBH-U'!$B142+(drdp!G142)*'DBH-U'!$C142+(drdp!J142)*'DBH-U'!$D142)</f>
        <v>0</v>
      </c>
      <c r="K142" s="21">
        <f>SUM(E$3:E141)+H142</f>
        <v>-1.2055704906415821</v>
      </c>
      <c r="L142" s="21">
        <f>SUM(F$3:F141)+I142</f>
        <v>1.2060005985347153</v>
      </c>
      <c r="M142" s="21">
        <f>SUM(G$3:G141)+J142</f>
        <v>0</v>
      </c>
      <c r="N142" s="21"/>
      <c r="O142" s="21"/>
      <c r="P142" s="21"/>
      <c r="Q142" s="19">
        <f t="shared" si="16"/>
        <v>1.4534002079057848</v>
      </c>
      <c r="R142" s="19">
        <f t="shared" si="17"/>
        <v>1.4544374436660916</v>
      </c>
      <c r="S142" s="19">
        <f t="shared" si="18"/>
        <v>0</v>
      </c>
      <c r="T142" s="19">
        <f t="shared" si="19"/>
        <v>-1.4539187332895385</v>
      </c>
      <c r="U142" s="19">
        <f t="shared" si="20"/>
        <v>0</v>
      </c>
      <c r="V142" s="19">
        <f t="shared" si="21"/>
        <v>0</v>
      </c>
    </row>
    <row r="143" spans="1:22" x14ac:dyDescent="0.25">
      <c r="A143" s="26">
        <f>Wellpath!E143</f>
        <v>0</v>
      </c>
      <c r="B143" s="22">
        <v>0</v>
      </c>
      <c r="C143" s="22">
        <v>0</v>
      </c>
      <c r="D143" s="22">
        <f t="shared" si="11"/>
        <v>3.9314164891663715E-5</v>
      </c>
      <c r="E143" s="20">
        <f>Model!$W$26*((drdp!B143+drdp!K143)*'DBH-U'!$B143+(drdp!E143+drdp!N143)*'DBH-U'!$C143+(drdp!H143+drdp!Q143)*'DBH-U'!$D143)</f>
        <v>0</v>
      </c>
      <c r="F143" s="20">
        <f>Model!$W$26*((drdp!C143+drdp!L143)*'DBH-U'!$B143+(drdp!F143+drdp!O143)*'DBH-U'!$C143+(drdp!I143+drdp!R143)*'DBH-U'!$D143)</f>
        <v>0</v>
      </c>
      <c r="G143" s="20">
        <f>Model!$W$26*((drdp!D143+drdp!M143)*'DBH-U'!$B143+(drdp!G143+drdp!P143)*'DBH-U'!$C143+(drdp!J143+drdp!S143)*'DBH-U'!$D143)</f>
        <v>0</v>
      </c>
      <c r="H143" s="18">
        <f>Model!$W$26*((drdp!B143)*'DBH-U'!$B143+(drdp!E143)*'DBH-U'!$C143+(drdp!H143)*'DBH-U'!$D143)</f>
        <v>0</v>
      </c>
      <c r="I143" s="18">
        <f>Model!$W$26*((drdp!C143)*'DBH-U'!$B143+(drdp!F143)*'DBH-U'!$C143+(drdp!I143)*'DBH-U'!$D143)</f>
        <v>0</v>
      </c>
      <c r="J143" s="18">
        <f>Model!$W$26*((drdp!D143)*'DBH-U'!$B143+(drdp!G143)*'DBH-U'!$C143+(drdp!J143)*'DBH-U'!$D143)</f>
        <v>0</v>
      </c>
      <c r="K143" s="21">
        <f>SUM(E$3:E142)+H143</f>
        <v>-1.2055704906415821</v>
      </c>
      <c r="L143" s="21">
        <f>SUM(F$3:F142)+I143</f>
        <v>1.2060005985347153</v>
      </c>
      <c r="M143" s="21">
        <f>SUM(G$3:G142)+J143</f>
        <v>0</v>
      </c>
      <c r="N143" s="21"/>
      <c r="O143" s="21"/>
      <c r="P143" s="21"/>
      <c r="Q143" s="19">
        <f t="shared" si="16"/>
        <v>1.4534002079057848</v>
      </c>
      <c r="R143" s="19">
        <f t="shared" si="17"/>
        <v>1.4544374436660916</v>
      </c>
      <c r="S143" s="19">
        <f t="shared" si="18"/>
        <v>0</v>
      </c>
      <c r="T143" s="19">
        <f t="shared" si="19"/>
        <v>-1.4539187332895385</v>
      </c>
      <c r="U143" s="19">
        <f t="shared" si="20"/>
        <v>0</v>
      </c>
      <c r="V143" s="19">
        <f t="shared" si="21"/>
        <v>0</v>
      </c>
    </row>
    <row r="144" spans="1:22" x14ac:dyDescent="0.25">
      <c r="A144" s="26">
        <f>Wellpath!E144</f>
        <v>0</v>
      </c>
      <c r="B144" s="22">
        <v>0</v>
      </c>
      <c r="C144" s="22">
        <v>0</v>
      </c>
      <c r="D144" s="22">
        <f t="shared" si="11"/>
        <v>3.9314164891663715E-5</v>
      </c>
      <c r="E144" s="20">
        <f>Model!$W$26*((drdp!B144+drdp!K144)*'DBH-U'!$B144+(drdp!E144+drdp!N144)*'DBH-U'!$C144+(drdp!H144+drdp!Q144)*'DBH-U'!$D144)</f>
        <v>0</v>
      </c>
      <c r="F144" s="20">
        <f>Model!$W$26*((drdp!C144+drdp!L144)*'DBH-U'!$B144+(drdp!F144+drdp!O144)*'DBH-U'!$C144+(drdp!I144+drdp!R144)*'DBH-U'!$D144)</f>
        <v>0</v>
      </c>
      <c r="G144" s="20">
        <f>Model!$W$26*((drdp!D144+drdp!M144)*'DBH-U'!$B144+(drdp!G144+drdp!P144)*'DBH-U'!$C144+(drdp!J144+drdp!S144)*'DBH-U'!$D144)</f>
        <v>0</v>
      </c>
      <c r="H144" s="18">
        <f>Model!$W$26*((drdp!B144)*'DBH-U'!$B144+(drdp!E144)*'DBH-U'!$C144+(drdp!H144)*'DBH-U'!$D144)</f>
        <v>0</v>
      </c>
      <c r="I144" s="18">
        <f>Model!$W$26*((drdp!C144)*'DBH-U'!$B144+(drdp!F144)*'DBH-U'!$C144+(drdp!I144)*'DBH-U'!$D144)</f>
        <v>0</v>
      </c>
      <c r="J144" s="18">
        <f>Model!$W$26*((drdp!D144)*'DBH-U'!$B144+(drdp!G144)*'DBH-U'!$C144+(drdp!J144)*'DBH-U'!$D144)</f>
        <v>0</v>
      </c>
      <c r="K144" s="21">
        <f>SUM(E$3:E143)+H144</f>
        <v>-1.2055704906415821</v>
      </c>
      <c r="L144" s="21">
        <f>SUM(F$3:F143)+I144</f>
        <v>1.2060005985347153</v>
      </c>
      <c r="M144" s="21">
        <f>SUM(G$3:G143)+J144</f>
        <v>0</v>
      </c>
      <c r="N144" s="21"/>
      <c r="O144" s="21"/>
      <c r="P144" s="21"/>
      <c r="Q144" s="19">
        <f t="shared" si="16"/>
        <v>1.4534002079057848</v>
      </c>
      <c r="R144" s="19">
        <f t="shared" si="17"/>
        <v>1.4544374436660916</v>
      </c>
      <c r="S144" s="19">
        <f t="shared" si="18"/>
        <v>0</v>
      </c>
      <c r="T144" s="19">
        <f t="shared" si="19"/>
        <v>-1.4539187332895385</v>
      </c>
      <c r="U144" s="19">
        <f t="shared" si="20"/>
        <v>0</v>
      </c>
      <c r="V144" s="19">
        <f t="shared" si="21"/>
        <v>0</v>
      </c>
    </row>
    <row r="145" spans="1:22" x14ac:dyDescent="0.25">
      <c r="A145" s="26">
        <f>Wellpath!E145</f>
        <v>0</v>
      </c>
      <c r="B145" s="22">
        <v>0</v>
      </c>
      <c r="C145" s="22">
        <v>0</v>
      </c>
      <c r="D145" s="22">
        <f t="shared" si="11"/>
        <v>3.9314164891663715E-5</v>
      </c>
      <c r="E145" s="20">
        <f>Model!$W$26*((drdp!B145+drdp!K145)*'DBH-U'!$B145+(drdp!E145+drdp!N145)*'DBH-U'!$C145+(drdp!H145+drdp!Q145)*'DBH-U'!$D145)</f>
        <v>0</v>
      </c>
      <c r="F145" s="20">
        <f>Model!$W$26*((drdp!C145+drdp!L145)*'DBH-U'!$B145+(drdp!F145+drdp!O145)*'DBH-U'!$C145+(drdp!I145+drdp!R145)*'DBH-U'!$D145)</f>
        <v>0</v>
      </c>
      <c r="G145" s="20">
        <f>Model!$W$26*((drdp!D145+drdp!M145)*'DBH-U'!$B145+(drdp!G145+drdp!P145)*'DBH-U'!$C145+(drdp!J145+drdp!S145)*'DBH-U'!$D145)</f>
        <v>0</v>
      </c>
      <c r="H145" s="18">
        <f>Model!$W$26*((drdp!B145)*'DBH-U'!$B145+(drdp!E145)*'DBH-U'!$C145+(drdp!H145)*'DBH-U'!$D145)</f>
        <v>0</v>
      </c>
      <c r="I145" s="18">
        <f>Model!$W$26*((drdp!C145)*'DBH-U'!$B145+(drdp!F145)*'DBH-U'!$C145+(drdp!I145)*'DBH-U'!$D145)</f>
        <v>0</v>
      </c>
      <c r="J145" s="18">
        <f>Model!$W$26*((drdp!D145)*'DBH-U'!$B145+(drdp!G145)*'DBH-U'!$C145+(drdp!J145)*'DBH-U'!$D145)</f>
        <v>0</v>
      </c>
      <c r="K145" s="21">
        <f>SUM(E$3:E144)+H145</f>
        <v>-1.2055704906415821</v>
      </c>
      <c r="L145" s="21">
        <f>SUM(F$3:F144)+I145</f>
        <v>1.2060005985347153</v>
      </c>
      <c r="M145" s="21">
        <f>SUM(G$3:G144)+J145</f>
        <v>0</v>
      </c>
      <c r="N145" s="21"/>
      <c r="O145" s="21"/>
      <c r="P145" s="21"/>
      <c r="Q145" s="19">
        <f t="shared" si="16"/>
        <v>1.4534002079057848</v>
      </c>
      <c r="R145" s="19">
        <f t="shared" si="17"/>
        <v>1.4544374436660916</v>
      </c>
      <c r="S145" s="19">
        <f t="shared" si="18"/>
        <v>0</v>
      </c>
      <c r="T145" s="19">
        <f t="shared" si="19"/>
        <v>-1.4539187332895385</v>
      </c>
      <c r="U145" s="19">
        <f t="shared" si="20"/>
        <v>0</v>
      </c>
      <c r="V145" s="19">
        <f t="shared" si="21"/>
        <v>0</v>
      </c>
    </row>
    <row r="146" spans="1:22" x14ac:dyDescent="0.25">
      <c r="A146" s="26">
        <f>Wellpath!E146</f>
        <v>0</v>
      </c>
      <c r="B146" s="22">
        <v>0</v>
      </c>
      <c r="C146" s="22">
        <v>0</v>
      </c>
      <c r="D146" s="22">
        <f t="shared" si="11"/>
        <v>3.9314164891663715E-5</v>
      </c>
      <c r="E146" s="20">
        <f>Model!$W$26*((drdp!B146+drdp!K146)*'DBH-U'!$B146+(drdp!E146+drdp!N146)*'DBH-U'!$C146+(drdp!H146+drdp!Q146)*'DBH-U'!$D146)</f>
        <v>0</v>
      </c>
      <c r="F146" s="20">
        <f>Model!$W$26*((drdp!C146+drdp!L146)*'DBH-U'!$B146+(drdp!F146+drdp!O146)*'DBH-U'!$C146+(drdp!I146+drdp!R146)*'DBH-U'!$D146)</f>
        <v>0</v>
      </c>
      <c r="G146" s="20">
        <f>Model!$W$26*((drdp!D146+drdp!M146)*'DBH-U'!$B146+(drdp!G146+drdp!P146)*'DBH-U'!$C146+(drdp!J146+drdp!S146)*'DBH-U'!$D146)</f>
        <v>0</v>
      </c>
      <c r="H146" s="18">
        <f>Model!$W$26*((drdp!B146)*'DBH-U'!$B146+(drdp!E146)*'DBH-U'!$C146+(drdp!H146)*'DBH-U'!$D146)</f>
        <v>0</v>
      </c>
      <c r="I146" s="18">
        <f>Model!$W$26*((drdp!C146)*'DBH-U'!$B146+(drdp!F146)*'DBH-U'!$C146+(drdp!I146)*'DBH-U'!$D146)</f>
        <v>0</v>
      </c>
      <c r="J146" s="18">
        <f>Model!$W$26*((drdp!D146)*'DBH-U'!$B146+(drdp!G146)*'DBH-U'!$C146+(drdp!J146)*'DBH-U'!$D146)</f>
        <v>0</v>
      </c>
      <c r="K146" s="21">
        <f>SUM(E$3:E145)+H146</f>
        <v>-1.2055704906415821</v>
      </c>
      <c r="L146" s="21">
        <f>SUM(F$3:F145)+I146</f>
        <v>1.2060005985347153</v>
      </c>
      <c r="M146" s="21">
        <f>SUM(G$3:G145)+J146</f>
        <v>0</v>
      </c>
      <c r="N146" s="21"/>
      <c r="O146" s="21"/>
      <c r="P146" s="21"/>
      <c r="Q146" s="19">
        <f t="shared" si="16"/>
        <v>1.4534002079057848</v>
      </c>
      <c r="R146" s="19">
        <f t="shared" si="17"/>
        <v>1.4544374436660916</v>
      </c>
      <c r="S146" s="19">
        <f t="shared" si="18"/>
        <v>0</v>
      </c>
      <c r="T146" s="19">
        <f t="shared" si="19"/>
        <v>-1.4539187332895385</v>
      </c>
      <c r="U146" s="19">
        <f t="shared" si="20"/>
        <v>0</v>
      </c>
      <c r="V146" s="19">
        <f t="shared" si="21"/>
        <v>0</v>
      </c>
    </row>
    <row r="147" spans="1:22" x14ac:dyDescent="0.25">
      <c r="A147" s="26">
        <f>Wellpath!E147</f>
        <v>0</v>
      </c>
      <c r="B147" s="22">
        <v>0</v>
      </c>
      <c r="C147" s="22">
        <v>0</v>
      </c>
      <c r="D147" s="22">
        <f t="shared" si="11"/>
        <v>3.9314164891663715E-5</v>
      </c>
      <c r="E147" s="20">
        <f>Model!$W$26*((drdp!B147+drdp!K147)*'DBH-U'!$B147+(drdp!E147+drdp!N147)*'DBH-U'!$C147+(drdp!H147+drdp!Q147)*'DBH-U'!$D147)</f>
        <v>0</v>
      </c>
      <c r="F147" s="20">
        <f>Model!$W$26*((drdp!C147+drdp!L147)*'DBH-U'!$B147+(drdp!F147+drdp!O147)*'DBH-U'!$C147+(drdp!I147+drdp!R147)*'DBH-U'!$D147)</f>
        <v>0</v>
      </c>
      <c r="G147" s="20">
        <f>Model!$W$26*((drdp!D147+drdp!M147)*'DBH-U'!$B147+(drdp!G147+drdp!P147)*'DBH-U'!$C147+(drdp!J147+drdp!S147)*'DBH-U'!$D147)</f>
        <v>0</v>
      </c>
      <c r="H147" s="18">
        <f>Model!$W$26*((drdp!B147)*'DBH-U'!$B147+(drdp!E147)*'DBH-U'!$C147+(drdp!H147)*'DBH-U'!$D147)</f>
        <v>0</v>
      </c>
      <c r="I147" s="18">
        <f>Model!$W$26*((drdp!C147)*'DBH-U'!$B147+(drdp!F147)*'DBH-U'!$C147+(drdp!I147)*'DBH-U'!$D147)</f>
        <v>0</v>
      </c>
      <c r="J147" s="18">
        <f>Model!$W$26*((drdp!D147)*'DBH-U'!$B147+(drdp!G147)*'DBH-U'!$C147+(drdp!J147)*'DBH-U'!$D147)</f>
        <v>0</v>
      </c>
      <c r="K147" s="21">
        <f>SUM(E$3:E146)+H147</f>
        <v>-1.2055704906415821</v>
      </c>
      <c r="L147" s="21">
        <f>SUM(F$3:F146)+I147</f>
        <v>1.2060005985347153</v>
      </c>
      <c r="M147" s="21">
        <f>SUM(G$3:G146)+J147</f>
        <v>0</v>
      </c>
      <c r="N147" s="21"/>
      <c r="O147" s="21"/>
      <c r="P147" s="21"/>
      <c r="Q147" s="19">
        <f t="shared" si="16"/>
        <v>1.4534002079057848</v>
      </c>
      <c r="R147" s="19">
        <f t="shared" si="17"/>
        <v>1.4544374436660916</v>
      </c>
      <c r="S147" s="19">
        <f t="shared" si="18"/>
        <v>0</v>
      </c>
      <c r="T147" s="19">
        <f t="shared" si="19"/>
        <v>-1.4539187332895385</v>
      </c>
      <c r="U147" s="19">
        <f t="shared" si="20"/>
        <v>0</v>
      </c>
      <c r="V147" s="19">
        <f t="shared" si="21"/>
        <v>0</v>
      </c>
    </row>
    <row r="148" spans="1:22" x14ac:dyDescent="0.25">
      <c r="A148" s="26">
        <f>Wellpath!E148</f>
        <v>0</v>
      </c>
      <c r="B148" s="22">
        <v>0</v>
      </c>
      <c r="C148" s="22">
        <v>0</v>
      </c>
      <c r="D148" s="22">
        <f t="shared" si="11"/>
        <v>3.9314164891663715E-5</v>
      </c>
      <c r="E148" s="20">
        <f>Model!$W$26*((drdp!B148+drdp!K148)*'DBH-U'!$B148+(drdp!E148+drdp!N148)*'DBH-U'!$C148+(drdp!H148+drdp!Q148)*'DBH-U'!$D148)</f>
        <v>0</v>
      </c>
      <c r="F148" s="20">
        <f>Model!$W$26*((drdp!C148+drdp!L148)*'DBH-U'!$B148+(drdp!F148+drdp!O148)*'DBH-U'!$C148+(drdp!I148+drdp!R148)*'DBH-U'!$D148)</f>
        <v>0</v>
      </c>
      <c r="G148" s="20">
        <f>Model!$W$26*((drdp!D148+drdp!M148)*'DBH-U'!$B148+(drdp!G148+drdp!P148)*'DBH-U'!$C148+(drdp!J148+drdp!S148)*'DBH-U'!$D148)</f>
        <v>0</v>
      </c>
      <c r="H148" s="18">
        <f>Model!$W$26*((drdp!B148)*'DBH-U'!$B148+(drdp!E148)*'DBH-U'!$C148+(drdp!H148)*'DBH-U'!$D148)</f>
        <v>0</v>
      </c>
      <c r="I148" s="18">
        <f>Model!$W$26*((drdp!C148)*'DBH-U'!$B148+(drdp!F148)*'DBH-U'!$C148+(drdp!I148)*'DBH-U'!$D148)</f>
        <v>0</v>
      </c>
      <c r="J148" s="18">
        <f>Model!$W$26*((drdp!D148)*'DBH-U'!$B148+(drdp!G148)*'DBH-U'!$C148+(drdp!J148)*'DBH-U'!$D148)</f>
        <v>0</v>
      </c>
      <c r="K148" s="21">
        <f>SUM(E$3:E147)+H148</f>
        <v>-1.2055704906415821</v>
      </c>
      <c r="L148" s="21">
        <f>SUM(F$3:F147)+I148</f>
        <v>1.2060005985347153</v>
      </c>
      <c r="M148" s="21">
        <f>SUM(G$3:G147)+J148</f>
        <v>0</v>
      </c>
      <c r="N148" s="21"/>
      <c r="O148" s="21"/>
      <c r="P148" s="21"/>
      <c r="Q148" s="19">
        <f t="shared" si="16"/>
        <v>1.4534002079057848</v>
      </c>
      <c r="R148" s="19">
        <f t="shared" si="17"/>
        <v>1.4544374436660916</v>
      </c>
      <c r="S148" s="19">
        <f t="shared" si="18"/>
        <v>0</v>
      </c>
      <c r="T148" s="19">
        <f t="shared" si="19"/>
        <v>-1.4539187332895385</v>
      </c>
      <c r="U148" s="19">
        <f t="shared" si="20"/>
        <v>0</v>
      </c>
      <c r="V148" s="19">
        <f t="shared" si="21"/>
        <v>0</v>
      </c>
    </row>
    <row r="149" spans="1:22" x14ac:dyDescent="0.25">
      <c r="A149" s="26">
        <f>Wellpath!E149</f>
        <v>0</v>
      </c>
      <c r="B149" s="22">
        <v>0</v>
      </c>
      <c r="C149" s="22">
        <v>0</v>
      </c>
      <c r="D149" s="22">
        <f t="shared" si="11"/>
        <v>3.9314164891663715E-5</v>
      </c>
      <c r="E149" s="20">
        <f>Model!$W$26*((drdp!B149+drdp!K149)*'DBH-U'!$B149+(drdp!E149+drdp!N149)*'DBH-U'!$C149+(drdp!H149+drdp!Q149)*'DBH-U'!$D149)</f>
        <v>0</v>
      </c>
      <c r="F149" s="20">
        <f>Model!$W$26*((drdp!C149+drdp!L149)*'DBH-U'!$B149+(drdp!F149+drdp!O149)*'DBH-U'!$C149+(drdp!I149+drdp!R149)*'DBH-U'!$D149)</f>
        <v>0</v>
      </c>
      <c r="G149" s="20">
        <f>Model!$W$26*((drdp!D149+drdp!M149)*'DBH-U'!$B149+(drdp!G149+drdp!P149)*'DBH-U'!$C149+(drdp!J149+drdp!S149)*'DBH-U'!$D149)</f>
        <v>0</v>
      </c>
      <c r="H149" s="18">
        <f>Model!$W$26*((drdp!B149)*'DBH-U'!$B149+(drdp!E149)*'DBH-U'!$C149+(drdp!H149)*'DBH-U'!$D149)</f>
        <v>0</v>
      </c>
      <c r="I149" s="18">
        <f>Model!$W$26*((drdp!C149)*'DBH-U'!$B149+(drdp!F149)*'DBH-U'!$C149+(drdp!I149)*'DBH-U'!$D149)</f>
        <v>0</v>
      </c>
      <c r="J149" s="18">
        <f>Model!$W$26*((drdp!D149)*'DBH-U'!$B149+(drdp!G149)*'DBH-U'!$C149+(drdp!J149)*'DBH-U'!$D149)</f>
        <v>0</v>
      </c>
      <c r="K149" s="21">
        <f>SUM(E$3:E148)+H149</f>
        <v>-1.2055704906415821</v>
      </c>
      <c r="L149" s="21">
        <f>SUM(F$3:F148)+I149</f>
        <v>1.2060005985347153</v>
      </c>
      <c r="M149" s="21">
        <f>SUM(G$3:G148)+J149</f>
        <v>0</v>
      </c>
      <c r="N149" s="21"/>
      <c r="O149" s="21"/>
      <c r="P149" s="21"/>
      <c r="Q149" s="19">
        <f t="shared" si="16"/>
        <v>1.4534002079057848</v>
      </c>
      <c r="R149" s="19">
        <f t="shared" si="17"/>
        <v>1.4544374436660916</v>
      </c>
      <c r="S149" s="19">
        <f t="shared" si="18"/>
        <v>0</v>
      </c>
      <c r="T149" s="19">
        <f t="shared" si="19"/>
        <v>-1.4539187332895385</v>
      </c>
      <c r="U149" s="19">
        <f t="shared" si="20"/>
        <v>0</v>
      </c>
      <c r="V149" s="19">
        <f t="shared" si="21"/>
        <v>0</v>
      </c>
    </row>
    <row r="150" spans="1:22" x14ac:dyDescent="0.25">
      <c r="A150" s="26">
        <f>Wellpath!E150</f>
        <v>0</v>
      </c>
      <c r="B150" s="22">
        <v>0</v>
      </c>
      <c r="C150" s="22">
        <v>0</v>
      </c>
      <c r="D150" s="22">
        <f t="shared" si="11"/>
        <v>3.9314164891663715E-5</v>
      </c>
      <c r="E150" s="20">
        <f>Model!$W$26*((drdp!B150+drdp!K150)*'DBH-U'!$B150+(drdp!E150+drdp!N150)*'DBH-U'!$C150+(drdp!H150+drdp!Q150)*'DBH-U'!$D150)</f>
        <v>0</v>
      </c>
      <c r="F150" s="20">
        <f>Model!$W$26*((drdp!C150+drdp!L150)*'DBH-U'!$B150+(drdp!F150+drdp!O150)*'DBH-U'!$C150+(drdp!I150+drdp!R150)*'DBH-U'!$D150)</f>
        <v>0</v>
      </c>
      <c r="G150" s="20">
        <f>Model!$W$26*((drdp!D150+drdp!M150)*'DBH-U'!$B150+(drdp!G150+drdp!P150)*'DBH-U'!$C150+(drdp!J150+drdp!S150)*'DBH-U'!$D150)</f>
        <v>0</v>
      </c>
      <c r="H150" s="18">
        <f>Model!$W$26*((drdp!B150)*'DBH-U'!$B150+(drdp!E150)*'DBH-U'!$C150+(drdp!H150)*'DBH-U'!$D150)</f>
        <v>0</v>
      </c>
      <c r="I150" s="18">
        <f>Model!$W$26*((drdp!C150)*'DBH-U'!$B150+(drdp!F150)*'DBH-U'!$C150+(drdp!I150)*'DBH-U'!$D150)</f>
        <v>0</v>
      </c>
      <c r="J150" s="18">
        <f>Model!$W$26*((drdp!D150)*'DBH-U'!$B150+(drdp!G150)*'DBH-U'!$C150+(drdp!J150)*'DBH-U'!$D150)</f>
        <v>0</v>
      </c>
      <c r="K150" s="21">
        <f>SUM(E$3:E149)+H150</f>
        <v>-1.2055704906415821</v>
      </c>
      <c r="L150" s="21">
        <f>SUM(F$3:F149)+I150</f>
        <v>1.2060005985347153</v>
      </c>
      <c r="M150" s="21">
        <f>SUM(G$3:G149)+J150</f>
        <v>0</v>
      </c>
      <c r="N150" s="21"/>
      <c r="O150" s="21"/>
      <c r="P150" s="21"/>
      <c r="Q150" s="19">
        <f t="shared" si="16"/>
        <v>1.4534002079057848</v>
      </c>
      <c r="R150" s="19">
        <f t="shared" si="17"/>
        <v>1.4544374436660916</v>
      </c>
      <c r="S150" s="19">
        <f t="shared" si="18"/>
        <v>0</v>
      </c>
      <c r="T150" s="19">
        <f t="shared" si="19"/>
        <v>-1.4539187332895385</v>
      </c>
      <c r="U150" s="19">
        <f t="shared" si="20"/>
        <v>0</v>
      </c>
      <c r="V150" s="19">
        <f t="shared" si="21"/>
        <v>0</v>
      </c>
    </row>
    <row r="151" spans="1:22" x14ac:dyDescent="0.25">
      <c r="A151" s="26">
        <f>Wellpath!E151</f>
        <v>0</v>
      </c>
      <c r="B151" s="22">
        <v>0</v>
      </c>
      <c r="C151" s="22">
        <v>0</v>
      </c>
      <c r="D151" s="22">
        <f t="shared" si="11"/>
        <v>3.9314164891663715E-5</v>
      </c>
      <c r="E151" s="20">
        <f>Model!$W$26*((drdp!B151+drdp!K151)*'DBH-U'!$B151+(drdp!E151+drdp!N151)*'DBH-U'!$C151+(drdp!H151+drdp!Q151)*'DBH-U'!$D151)</f>
        <v>0</v>
      </c>
      <c r="F151" s="20">
        <f>Model!$W$26*((drdp!C151+drdp!L151)*'DBH-U'!$B151+(drdp!F151+drdp!O151)*'DBH-U'!$C151+(drdp!I151+drdp!R151)*'DBH-U'!$D151)</f>
        <v>0</v>
      </c>
      <c r="G151" s="20">
        <f>Model!$W$26*((drdp!D151+drdp!M151)*'DBH-U'!$B151+(drdp!G151+drdp!P151)*'DBH-U'!$C151+(drdp!J151+drdp!S151)*'DBH-U'!$D151)</f>
        <v>0</v>
      </c>
      <c r="H151" s="18">
        <f>Model!$W$26*((drdp!B151)*'DBH-U'!$B151+(drdp!E151)*'DBH-U'!$C151+(drdp!H151)*'DBH-U'!$D151)</f>
        <v>0</v>
      </c>
      <c r="I151" s="18">
        <f>Model!$W$26*((drdp!C151)*'DBH-U'!$B151+(drdp!F151)*'DBH-U'!$C151+(drdp!I151)*'DBH-U'!$D151)</f>
        <v>0</v>
      </c>
      <c r="J151" s="18">
        <f>Model!$W$26*((drdp!D151)*'DBH-U'!$B151+(drdp!G151)*'DBH-U'!$C151+(drdp!J151)*'DBH-U'!$D151)</f>
        <v>0</v>
      </c>
      <c r="K151" s="21">
        <f>SUM(E$3:E150)+H151</f>
        <v>-1.2055704906415821</v>
      </c>
      <c r="L151" s="21">
        <f>SUM(F$3:F150)+I151</f>
        <v>1.2060005985347153</v>
      </c>
      <c r="M151" s="21">
        <f>SUM(G$3:G150)+J151</f>
        <v>0</v>
      </c>
      <c r="N151" s="21"/>
      <c r="O151" s="21"/>
      <c r="P151" s="21"/>
      <c r="Q151" s="19">
        <f t="shared" si="16"/>
        <v>1.4534002079057848</v>
      </c>
      <c r="R151" s="19">
        <f t="shared" si="17"/>
        <v>1.4544374436660916</v>
      </c>
      <c r="S151" s="19">
        <f t="shared" si="18"/>
        <v>0</v>
      </c>
      <c r="T151" s="19">
        <f t="shared" si="19"/>
        <v>-1.4539187332895385</v>
      </c>
      <c r="U151" s="19">
        <f t="shared" si="20"/>
        <v>0</v>
      </c>
      <c r="V151" s="19">
        <f t="shared" si="21"/>
        <v>0</v>
      </c>
    </row>
    <row r="152" spans="1:22" x14ac:dyDescent="0.25">
      <c r="A152" s="26">
        <f>Wellpath!E152</f>
        <v>0</v>
      </c>
      <c r="B152" s="22">
        <v>0</v>
      </c>
      <c r="C152" s="22">
        <v>0</v>
      </c>
      <c r="D152" s="22">
        <f t="shared" si="11"/>
        <v>3.9314164891663715E-5</v>
      </c>
      <c r="E152" s="20">
        <f>Model!$W$26*((drdp!B152+drdp!K152)*'DBH-U'!$B152+(drdp!E152+drdp!N152)*'DBH-U'!$C152+(drdp!H152+drdp!Q152)*'DBH-U'!$D152)</f>
        <v>0</v>
      </c>
      <c r="F152" s="20">
        <f>Model!$W$26*((drdp!C152+drdp!L152)*'DBH-U'!$B152+(drdp!F152+drdp!O152)*'DBH-U'!$C152+(drdp!I152+drdp!R152)*'DBH-U'!$D152)</f>
        <v>0</v>
      </c>
      <c r="G152" s="20">
        <f>Model!$W$26*((drdp!D152+drdp!M152)*'DBH-U'!$B152+(drdp!G152+drdp!P152)*'DBH-U'!$C152+(drdp!J152+drdp!S152)*'DBH-U'!$D152)</f>
        <v>0</v>
      </c>
      <c r="H152" s="18">
        <f>Model!$W$26*((drdp!B152)*'DBH-U'!$B152+(drdp!E152)*'DBH-U'!$C152+(drdp!H152)*'DBH-U'!$D152)</f>
        <v>0</v>
      </c>
      <c r="I152" s="18">
        <f>Model!$W$26*((drdp!C152)*'DBH-U'!$B152+(drdp!F152)*'DBH-U'!$C152+(drdp!I152)*'DBH-U'!$D152)</f>
        <v>0</v>
      </c>
      <c r="J152" s="18">
        <f>Model!$W$26*((drdp!D152)*'DBH-U'!$B152+(drdp!G152)*'DBH-U'!$C152+(drdp!J152)*'DBH-U'!$D152)</f>
        <v>0</v>
      </c>
      <c r="K152" s="21">
        <f>SUM(E$3:E151)+H152</f>
        <v>-1.2055704906415821</v>
      </c>
      <c r="L152" s="21">
        <f>SUM(F$3:F151)+I152</f>
        <v>1.2060005985347153</v>
      </c>
      <c r="M152" s="21">
        <f>SUM(G$3:G151)+J152</f>
        <v>0</v>
      </c>
      <c r="N152" s="21"/>
      <c r="O152" s="21"/>
      <c r="P152" s="21"/>
      <c r="Q152" s="19">
        <f t="shared" si="16"/>
        <v>1.4534002079057848</v>
      </c>
      <c r="R152" s="19">
        <f t="shared" si="17"/>
        <v>1.4544374436660916</v>
      </c>
      <c r="S152" s="19">
        <f t="shared" si="18"/>
        <v>0</v>
      </c>
      <c r="T152" s="19">
        <f t="shared" si="19"/>
        <v>-1.4539187332895385</v>
      </c>
      <c r="U152" s="19">
        <f t="shared" si="20"/>
        <v>0</v>
      </c>
      <c r="V152" s="19">
        <f t="shared" si="21"/>
        <v>0</v>
      </c>
    </row>
    <row r="153" spans="1:22" x14ac:dyDescent="0.25">
      <c r="A153" s="26">
        <f>Wellpath!E153</f>
        <v>0</v>
      </c>
      <c r="B153" s="22">
        <v>0</v>
      </c>
      <c r="C153" s="22">
        <v>0</v>
      </c>
      <c r="D153" s="22">
        <f t="shared" si="11"/>
        <v>3.9314164891663715E-5</v>
      </c>
      <c r="E153" s="20">
        <f>Model!$W$26*((drdp!B153+drdp!K153)*'DBH-U'!$B153+(drdp!E153+drdp!N153)*'DBH-U'!$C153+(drdp!H153+drdp!Q153)*'DBH-U'!$D153)</f>
        <v>0</v>
      </c>
      <c r="F153" s="20">
        <f>Model!$W$26*((drdp!C153+drdp!L153)*'DBH-U'!$B153+(drdp!F153+drdp!O153)*'DBH-U'!$C153+(drdp!I153+drdp!R153)*'DBH-U'!$D153)</f>
        <v>0</v>
      </c>
      <c r="G153" s="20">
        <f>Model!$W$26*((drdp!D153+drdp!M153)*'DBH-U'!$B153+(drdp!G153+drdp!P153)*'DBH-U'!$C153+(drdp!J153+drdp!S153)*'DBH-U'!$D153)</f>
        <v>0</v>
      </c>
      <c r="H153" s="18">
        <f>Model!$W$26*((drdp!B153)*'DBH-U'!$B153+(drdp!E153)*'DBH-U'!$C153+(drdp!H153)*'DBH-U'!$D153)</f>
        <v>0</v>
      </c>
      <c r="I153" s="18">
        <f>Model!$W$26*((drdp!C153)*'DBH-U'!$B153+(drdp!F153)*'DBH-U'!$C153+(drdp!I153)*'DBH-U'!$D153)</f>
        <v>0</v>
      </c>
      <c r="J153" s="18">
        <f>Model!$W$26*((drdp!D153)*'DBH-U'!$B153+(drdp!G153)*'DBH-U'!$C153+(drdp!J153)*'DBH-U'!$D153)</f>
        <v>0</v>
      </c>
      <c r="K153" s="21">
        <f>SUM(E$3:E152)+H153</f>
        <v>-1.2055704906415821</v>
      </c>
      <c r="L153" s="21">
        <f>SUM(F$3:F152)+I153</f>
        <v>1.2060005985347153</v>
      </c>
      <c r="M153" s="21">
        <f>SUM(G$3:G152)+J153</f>
        <v>0</v>
      </c>
      <c r="N153" s="21"/>
      <c r="O153" s="21"/>
      <c r="P153" s="21"/>
      <c r="Q153" s="19">
        <f t="shared" si="16"/>
        <v>1.4534002079057848</v>
      </c>
      <c r="R153" s="19">
        <f t="shared" si="17"/>
        <v>1.4544374436660916</v>
      </c>
      <c r="S153" s="19">
        <f t="shared" si="18"/>
        <v>0</v>
      </c>
      <c r="T153" s="19">
        <f t="shared" si="19"/>
        <v>-1.4539187332895385</v>
      </c>
      <c r="U153" s="19">
        <f t="shared" si="20"/>
        <v>0</v>
      </c>
      <c r="V153" s="19">
        <f t="shared" si="21"/>
        <v>0</v>
      </c>
    </row>
    <row r="154" spans="1:22" x14ac:dyDescent="0.25">
      <c r="A154" s="26">
        <f>Wellpath!E154</f>
        <v>0</v>
      </c>
      <c r="B154" s="22">
        <v>0</v>
      </c>
      <c r="C154" s="22">
        <v>0</v>
      </c>
      <c r="D154" s="22">
        <f t="shared" si="11"/>
        <v>3.9314164891663715E-5</v>
      </c>
      <c r="E154" s="20">
        <f>Model!$W$26*((drdp!B154+drdp!K154)*'DBH-U'!$B154+(drdp!E154+drdp!N154)*'DBH-U'!$C154+(drdp!H154+drdp!Q154)*'DBH-U'!$D154)</f>
        <v>0</v>
      </c>
      <c r="F154" s="20">
        <f>Model!$W$26*((drdp!C154+drdp!L154)*'DBH-U'!$B154+(drdp!F154+drdp!O154)*'DBH-U'!$C154+(drdp!I154+drdp!R154)*'DBH-U'!$D154)</f>
        <v>0</v>
      </c>
      <c r="G154" s="20">
        <f>Model!$W$26*((drdp!D154+drdp!M154)*'DBH-U'!$B154+(drdp!G154+drdp!P154)*'DBH-U'!$C154+(drdp!J154+drdp!S154)*'DBH-U'!$D154)</f>
        <v>0</v>
      </c>
      <c r="H154" s="18">
        <f>Model!$W$26*((drdp!B154)*'DBH-U'!$B154+(drdp!E154)*'DBH-U'!$C154+(drdp!H154)*'DBH-U'!$D154)</f>
        <v>0</v>
      </c>
      <c r="I154" s="18">
        <f>Model!$W$26*((drdp!C154)*'DBH-U'!$B154+(drdp!F154)*'DBH-U'!$C154+(drdp!I154)*'DBH-U'!$D154)</f>
        <v>0</v>
      </c>
      <c r="J154" s="18">
        <f>Model!$W$26*((drdp!D154)*'DBH-U'!$B154+(drdp!G154)*'DBH-U'!$C154+(drdp!J154)*'DBH-U'!$D154)</f>
        <v>0</v>
      </c>
      <c r="K154" s="21">
        <f>SUM(E$3:E153)+H154</f>
        <v>-1.2055704906415821</v>
      </c>
      <c r="L154" s="21">
        <f>SUM(F$3:F153)+I154</f>
        <v>1.2060005985347153</v>
      </c>
      <c r="M154" s="21">
        <f>SUM(G$3:G153)+J154</f>
        <v>0</v>
      </c>
      <c r="N154" s="21"/>
      <c r="O154" s="21"/>
      <c r="P154" s="21"/>
      <c r="Q154" s="19">
        <f t="shared" si="16"/>
        <v>1.4534002079057848</v>
      </c>
      <c r="R154" s="19">
        <f t="shared" si="17"/>
        <v>1.4544374436660916</v>
      </c>
      <c r="S154" s="19">
        <f t="shared" si="18"/>
        <v>0</v>
      </c>
      <c r="T154" s="19">
        <f t="shared" si="19"/>
        <v>-1.4539187332895385</v>
      </c>
      <c r="U154" s="19">
        <f t="shared" si="20"/>
        <v>0</v>
      </c>
      <c r="V154" s="19">
        <f t="shared" si="21"/>
        <v>0</v>
      </c>
    </row>
    <row r="155" spans="1:22" x14ac:dyDescent="0.25">
      <c r="A155" s="26">
        <f>Wellpath!E155</f>
        <v>0</v>
      </c>
      <c r="B155" s="22">
        <v>0</v>
      </c>
      <c r="C155" s="22">
        <v>0</v>
      </c>
      <c r="D155" s="22">
        <f t="shared" si="11"/>
        <v>3.9314164891663715E-5</v>
      </c>
      <c r="E155" s="20">
        <f>Model!$W$26*((drdp!B155+drdp!K155)*'DBH-U'!$B155+(drdp!E155+drdp!N155)*'DBH-U'!$C155+(drdp!H155+drdp!Q155)*'DBH-U'!$D155)</f>
        <v>0</v>
      </c>
      <c r="F155" s="20">
        <f>Model!$W$26*((drdp!C155+drdp!L155)*'DBH-U'!$B155+(drdp!F155+drdp!O155)*'DBH-U'!$C155+(drdp!I155+drdp!R155)*'DBH-U'!$D155)</f>
        <v>0</v>
      </c>
      <c r="G155" s="20">
        <f>Model!$W$26*((drdp!D155+drdp!M155)*'DBH-U'!$B155+(drdp!G155+drdp!P155)*'DBH-U'!$C155+(drdp!J155+drdp!S155)*'DBH-U'!$D155)</f>
        <v>0</v>
      </c>
      <c r="H155" s="18">
        <f>Model!$W$26*((drdp!B155)*'DBH-U'!$B155+(drdp!E155)*'DBH-U'!$C155+(drdp!H155)*'DBH-U'!$D155)</f>
        <v>0</v>
      </c>
      <c r="I155" s="18">
        <f>Model!$W$26*((drdp!C155)*'DBH-U'!$B155+(drdp!F155)*'DBH-U'!$C155+(drdp!I155)*'DBH-U'!$D155)</f>
        <v>0</v>
      </c>
      <c r="J155" s="18">
        <f>Model!$W$26*((drdp!D155)*'DBH-U'!$B155+(drdp!G155)*'DBH-U'!$C155+(drdp!J155)*'DBH-U'!$D155)</f>
        <v>0</v>
      </c>
      <c r="K155" s="21">
        <f>SUM(E$3:E154)+H155</f>
        <v>-1.2055704906415821</v>
      </c>
      <c r="L155" s="21">
        <f>SUM(F$3:F154)+I155</f>
        <v>1.2060005985347153</v>
      </c>
      <c r="M155" s="21">
        <f>SUM(G$3:G154)+J155</f>
        <v>0</v>
      </c>
      <c r="N155" s="21"/>
      <c r="O155" s="21"/>
      <c r="P155" s="21"/>
      <c r="Q155" s="19">
        <f t="shared" si="16"/>
        <v>1.4534002079057848</v>
      </c>
      <c r="R155" s="19">
        <f t="shared" si="17"/>
        <v>1.4544374436660916</v>
      </c>
      <c r="S155" s="19">
        <f t="shared" si="18"/>
        <v>0</v>
      </c>
      <c r="T155" s="19">
        <f t="shared" si="19"/>
        <v>-1.4539187332895385</v>
      </c>
      <c r="U155" s="19">
        <f t="shared" si="20"/>
        <v>0</v>
      </c>
      <c r="V155" s="19">
        <f t="shared" si="21"/>
        <v>0</v>
      </c>
    </row>
    <row r="156" spans="1:22" x14ac:dyDescent="0.25">
      <c r="A156" s="26">
        <f>Wellpath!E156</f>
        <v>0</v>
      </c>
      <c r="B156" s="22">
        <v>0</v>
      </c>
      <c r="C156" s="22">
        <v>0</v>
      </c>
      <c r="D156" s="22">
        <f t="shared" si="11"/>
        <v>3.9314164891663715E-5</v>
      </c>
      <c r="E156" s="20">
        <f>Model!$W$26*((drdp!B156+drdp!K156)*'DBH-U'!$B156+(drdp!E156+drdp!N156)*'DBH-U'!$C156+(drdp!H156+drdp!Q156)*'DBH-U'!$D156)</f>
        <v>0</v>
      </c>
      <c r="F156" s="20">
        <f>Model!$W$26*((drdp!C156+drdp!L156)*'DBH-U'!$B156+(drdp!F156+drdp!O156)*'DBH-U'!$C156+(drdp!I156+drdp!R156)*'DBH-U'!$D156)</f>
        <v>0</v>
      </c>
      <c r="G156" s="20">
        <f>Model!$W$26*((drdp!D156+drdp!M156)*'DBH-U'!$B156+(drdp!G156+drdp!P156)*'DBH-U'!$C156+(drdp!J156+drdp!S156)*'DBH-U'!$D156)</f>
        <v>0</v>
      </c>
      <c r="H156" s="18">
        <f>Model!$W$26*((drdp!B156)*'DBH-U'!$B156+(drdp!E156)*'DBH-U'!$C156+(drdp!H156)*'DBH-U'!$D156)</f>
        <v>0</v>
      </c>
      <c r="I156" s="18">
        <f>Model!$W$26*((drdp!C156)*'DBH-U'!$B156+(drdp!F156)*'DBH-U'!$C156+(drdp!I156)*'DBH-U'!$D156)</f>
        <v>0</v>
      </c>
      <c r="J156" s="18">
        <f>Model!$W$26*((drdp!D156)*'DBH-U'!$B156+(drdp!G156)*'DBH-U'!$C156+(drdp!J156)*'DBH-U'!$D156)</f>
        <v>0</v>
      </c>
      <c r="K156" s="21">
        <f>SUM(E$3:E155)+H156</f>
        <v>-1.2055704906415821</v>
      </c>
      <c r="L156" s="21">
        <f>SUM(F$3:F155)+I156</f>
        <v>1.2060005985347153</v>
      </c>
      <c r="M156" s="21">
        <f>SUM(G$3:G155)+J156</f>
        <v>0</v>
      </c>
      <c r="N156" s="21"/>
      <c r="O156" s="21"/>
      <c r="P156" s="21"/>
      <c r="Q156" s="19">
        <f t="shared" si="16"/>
        <v>1.4534002079057848</v>
      </c>
      <c r="R156" s="19">
        <f t="shared" si="17"/>
        <v>1.4544374436660916</v>
      </c>
      <c r="S156" s="19">
        <f t="shared" si="18"/>
        <v>0</v>
      </c>
      <c r="T156" s="19">
        <f t="shared" si="19"/>
        <v>-1.4539187332895385</v>
      </c>
      <c r="U156" s="19">
        <f t="shared" si="20"/>
        <v>0</v>
      </c>
      <c r="V156" s="19">
        <f t="shared" si="21"/>
        <v>0</v>
      </c>
    </row>
    <row r="157" spans="1:22" x14ac:dyDescent="0.25">
      <c r="A157" s="26">
        <f>Wellpath!E157</f>
        <v>0</v>
      </c>
      <c r="B157" s="22">
        <v>0</v>
      </c>
      <c r="C157" s="22">
        <v>0</v>
      </c>
      <c r="D157" s="22">
        <f t="shared" si="11"/>
        <v>3.9314164891663715E-5</v>
      </c>
      <c r="E157" s="20">
        <f>Model!$W$26*((drdp!B157+drdp!K157)*'DBH-U'!$B157+(drdp!E157+drdp!N157)*'DBH-U'!$C157+(drdp!H157+drdp!Q157)*'DBH-U'!$D157)</f>
        <v>0</v>
      </c>
      <c r="F157" s="20">
        <f>Model!$W$26*((drdp!C157+drdp!L157)*'DBH-U'!$B157+(drdp!F157+drdp!O157)*'DBH-U'!$C157+(drdp!I157+drdp!R157)*'DBH-U'!$D157)</f>
        <v>0</v>
      </c>
      <c r="G157" s="20">
        <f>Model!$W$26*((drdp!D157+drdp!M157)*'DBH-U'!$B157+(drdp!G157+drdp!P157)*'DBH-U'!$C157+(drdp!J157+drdp!S157)*'DBH-U'!$D157)</f>
        <v>0</v>
      </c>
      <c r="H157" s="18">
        <f>Model!$W$26*((drdp!B157)*'DBH-U'!$B157+(drdp!E157)*'DBH-U'!$C157+(drdp!H157)*'DBH-U'!$D157)</f>
        <v>0</v>
      </c>
      <c r="I157" s="18">
        <f>Model!$W$26*((drdp!C157)*'DBH-U'!$B157+(drdp!F157)*'DBH-U'!$C157+(drdp!I157)*'DBH-U'!$D157)</f>
        <v>0</v>
      </c>
      <c r="J157" s="18">
        <f>Model!$W$26*((drdp!D157)*'DBH-U'!$B157+(drdp!G157)*'DBH-U'!$C157+(drdp!J157)*'DBH-U'!$D157)</f>
        <v>0</v>
      </c>
      <c r="K157" s="21">
        <f>SUM(E$3:E156)+H157</f>
        <v>-1.2055704906415821</v>
      </c>
      <c r="L157" s="21">
        <f>SUM(F$3:F156)+I157</f>
        <v>1.2060005985347153</v>
      </c>
      <c r="M157" s="21">
        <f>SUM(G$3:G156)+J157</f>
        <v>0</v>
      </c>
      <c r="N157" s="21"/>
      <c r="O157" s="21"/>
      <c r="P157" s="21"/>
      <c r="Q157" s="19">
        <f t="shared" si="16"/>
        <v>1.4534002079057848</v>
      </c>
      <c r="R157" s="19">
        <f t="shared" si="17"/>
        <v>1.4544374436660916</v>
      </c>
      <c r="S157" s="19">
        <f t="shared" si="18"/>
        <v>0</v>
      </c>
      <c r="T157" s="19">
        <f t="shared" si="19"/>
        <v>-1.4539187332895385</v>
      </c>
      <c r="U157" s="19">
        <f t="shared" si="20"/>
        <v>0</v>
      </c>
      <c r="V157" s="19">
        <f t="shared" si="21"/>
        <v>0</v>
      </c>
    </row>
    <row r="158" spans="1:22" x14ac:dyDescent="0.25">
      <c r="A158" s="26">
        <f>Wellpath!E158</f>
        <v>0</v>
      </c>
      <c r="B158" s="22">
        <v>0</v>
      </c>
      <c r="C158" s="22">
        <v>0</v>
      </c>
      <c r="D158" s="22">
        <f t="shared" si="11"/>
        <v>3.9314164891663715E-5</v>
      </c>
      <c r="E158" s="20">
        <f>Model!$W$26*((drdp!B158+drdp!K158)*'DBH-U'!$B158+(drdp!E158+drdp!N158)*'DBH-U'!$C158+(drdp!H158+drdp!Q158)*'DBH-U'!$D158)</f>
        <v>0</v>
      </c>
      <c r="F158" s="20">
        <f>Model!$W$26*((drdp!C158+drdp!L158)*'DBH-U'!$B158+(drdp!F158+drdp!O158)*'DBH-U'!$C158+(drdp!I158+drdp!R158)*'DBH-U'!$D158)</f>
        <v>0</v>
      </c>
      <c r="G158" s="20">
        <f>Model!$W$26*((drdp!D158+drdp!M158)*'DBH-U'!$B158+(drdp!G158+drdp!P158)*'DBH-U'!$C158+(drdp!J158+drdp!S158)*'DBH-U'!$D158)</f>
        <v>0</v>
      </c>
      <c r="H158" s="18">
        <f>Model!$W$26*((drdp!B158)*'DBH-U'!$B158+(drdp!E158)*'DBH-U'!$C158+(drdp!H158)*'DBH-U'!$D158)</f>
        <v>0</v>
      </c>
      <c r="I158" s="18">
        <f>Model!$W$26*((drdp!C158)*'DBH-U'!$B158+(drdp!F158)*'DBH-U'!$C158+(drdp!I158)*'DBH-U'!$D158)</f>
        <v>0</v>
      </c>
      <c r="J158" s="18">
        <f>Model!$W$26*((drdp!D158)*'DBH-U'!$B158+(drdp!G158)*'DBH-U'!$C158+(drdp!J158)*'DBH-U'!$D158)</f>
        <v>0</v>
      </c>
      <c r="K158" s="21">
        <f>SUM(E$3:E157)+H158</f>
        <v>-1.2055704906415821</v>
      </c>
      <c r="L158" s="21">
        <f>SUM(F$3:F157)+I158</f>
        <v>1.2060005985347153</v>
      </c>
      <c r="M158" s="21">
        <f>SUM(G$3:G157)+J158</f>
        <v>0</v>
      </c>
      <c r="N158" s="21"/>
      <c r="O158" s="21"/>
      <c r="P158" s="21"/>
      <c r="Q158" s="19">
        <f t="shared" si="16"/>
        <v>1.4534002079057848</v>
      </c>
      <c r="R158" s="19">
        <f t="shared" si="17"/>
        <v>1.4544374436660916</v>
      </c>
      <c r="S158" s="19">
        <f t="shared" si="18"/>
        <v>0</v>
      </c>
      <c r="T158" s="19">
        <f t="shared" si="19"/>
        <v>-1.4539187332895385</v>
      </c>
      <c r="U158" s="19">
        <f t="shared" si="20"/>
        <v>0</v>
      </c>
      <c r="V158" s="19">
        <f t="shared" si="21"/>
        <v>0</v>
      </c>
    </row>
    <row r="159" spans="1:22" x14ac:dyDescent="0.25">
      <c r="A159" s="26">
        <f>Wellpath!E159</f>
        <v>0</v>
      </c>
      <c r="B159" s="22">
        <v>0</v>
      </c>
      <c r="C159" s="22">
        <v>0</v>
      </c>
      <c r="D159" s="22">
        <f t="shared" si="11"/>
        <v>3.9314164891663715E-5</v>
      </c>
      <c r="E159" s="20">
        <f>Model!$W$26*((drdp!B159+drdp!K159)*'DBH-U'!$B159+(drdp!E159+drdp!N159)*'DBH-U'!$C159+(drdp!H159+drdp!Q159)*'DBH-U'!$D159)</f>
        <v>0</v>
      </c>
      <c r="F159" s="20">
        <f>Model!$W$26*((drdp!C159+drdp!L159)*'DBH-U'!$B159+(drdp!F159+drdp!O159)*'DBH-U'!$C159+(drdp!I159+drdp!R159)*'DBH-U'!$D159)</f>
        <v>0</v>
      </c>
      <c r="G159" s="20">
        <f>Model!$W$26*((drdp!D159+drdp!M159)*'DBH-U'!$B159+(drdp!G159+drdp!P159)*'DBH-U'!$C159+(drdp!J159+drdp!S159)*'DBH-U'!$D159)</f>
        <v>0</v>
      </c>
      <c r="H159" s="18">
        <f>Model!$W$26*((drdp!B159)*'DBH-U'!$B159+(drdp!E159)*'DBH-U'!$C159+(drdp!H159)*'DBH-U'!$D159)</f>
        <v>0</v>
      </c>
      <c r="I159" s="18">
        <f>Model!$W$26*((drdp!C159)*'DBH-U'!$B159+(drdp!F159)*'DBH-U'!$C159+(drdp!I159)*'DBH-U'!$D159)</f>
        <v>0</v>
      </c>
      <c r="J159" s="18">
        <f>Model!$W$26*((drdp!D159)*'DBH-U'!$B159+(drdp!G159)*'DBH-U'!$C159+(drdp!J159)*'DBH-U'!$D159)</f>
        <v>0</v>
      </c>
      <c r="K159" s="21">
        <f>SUM(E$3:E158)+H159</f>
        <v>-1.2055704906415821</v>
      </c>
      <c r="L159" s="21">
        <f>SUM(F$3:F158)+I159</f>
        <v>1.2060005985347153</v>
      </c>
      <c r="M159" s="21">
        <f>SUM(G$3:G158)+J159</f>
        <v>0</v>
      </c>
      <c r="N159" s="21"/>
      <c r="O159" s="21"/>
      <c r="P159" s="21"/>
      <c r="Q159" s="19">
        <f t="shared" si="16"/>
        <v>1.4534002079057848</v>
      </c>
      <c r="R159" s="19">
        <f t="shared" si="17"/>
        <v>1.4544374436660916</v>
      </c>
      <c r="S159" s="19">
        <f t="shared" si="18"/>
        <v>0</v>
      </c>
      <c r="T159" s="19">
        <f t="shared" si="19"/>
        <v>-1.4539187332895385</v>
      </c>
      <c r="U159" s="19">
        <f t="shared" si="20"/>
        <v>0</v>
      </c>
      <c r="V159" s="19">
        <f t="shared" si="21"/>
        <v>0</v>
      </c>
    </row>
    <row r="160" spans="1:22" x14ac:dyDescent="0.25">
      <c r="A160" s="26">
        <f>Wellpath!E160</f>
        <v>0</v>
      </c>
      <c r="B160" s="22">
        <v>0</v>
      </c>
      <c r="C160" s="22">
        <v>0</v>
      </c>
      <c r="D160" s="22">
        <f t="shared" si="11"/>
        <v>3.9314164891663715E-5</v>
      </c>
      <c r="E160" s="20">
        <f>Model!$W$26*((drdp!B160+drdp!K160)*'DBH-U'!$B160+(drdp!E160+drdp!N160)*'DBH-U'!$C160+(drdp!H160+drdp!Q160)*'DBH-U'!$D160)</f>
        <v>0</v>
      </c>
      <c r="F160" s="20">
        <f>Model!$W$26*((drdp!C160+drdp!L160)*'DBH-U'!$B160+(drdp!F160+drdp!O160)*'DBH-U'!$C160+(drdp!I160+drdp!R160)*'DBH-U'!$D160)</f>
        <v>0</v>
      </c>
      <c r="G160" s="20">
        <f>Model!$W$26*((drdp!D160+drdp!M160)*'DBH-U'!$B160+(drdp!G160+drdp!P160)*'DBH-U'!$C160+(drdp!J160+drdp!S160)*'DBH-U'!$D160)</f>
        <v>0</v>
      </c>
      <c r="H160" s="18">
        <f>Model!$W$26*((drdp!B160)*'DBH-U'!$B160+(drdp!E160)*'DBH-U'!$C160+(drdp!H160)*'DBH-U'!$D160)</f>
        <v>0</v>
      </c>
      <c r="I160" s="18">
        <f>Model!$W$26*((drdp!C160)*'DBH-U'!$B160+(drdp!F160)*'DBH-U'!$C160+(drdp!I160)*'DBH-U'!$D160)</f>
        <v>0</v>
      </c>
      <c r="J160" s="18">
        <f>Model!$W$26*((drdp!D160)*'DBH-U'!$B160+(drdp!G160)*'DBH-U'!$C160+(drdp!J160)*'DBH-U'!$D160)</f>
        <v>0</v>
      </c>
      <c r="K160" s="21">
        <f>SUM(E$3:E159)+H160</f>
        <v>-1.2055704906415821</v>
      </c>
      <c r="L160" s="21">
        <f>SUM(F$3:F159)+I160</f>
        <v>1.2060005985347153</v>
      </c>
      <c r="M160" s="21">
        <f>SUM(G$3:G159)+J160</f>
        <v>0</v>
      </c>
      <c r="N160" s="21"/>
      <c r="O160" s="21"/>
      <c r="P160" s="21"/>
      <c r="Q160" s="19">
        <f t="shared" si="16"/>
        <v>1.4534002079057848</v>
      </c>
      <c r="R160" s="19">
        <f t="shared" si="17"/>
        <v>1.4544374436660916</v>
      </c>
      <c r="S160" s="19">
        <f t="shared" si="18"/>
        <v>0</v>
      </c>
      <c r="T160" s="19">
        <f t="shared" si="19"/>
        <v>-1.4539187332895385</v>
      </c>
      <c r="U160" s="19">
        <f t="shared" si="20"/>
        <v>0</v>
      </c>
      <c r="V160" s="19">
        <f t="shared" si="21"/>
        <v>0</v>
      </c>
    </row>
    <row r="161" spans="1:23" x14ac:dyDescent="0.25">
      <c r="A161" s="26">
        <f>Wellpath!E161</f>
        <v>0</v>
      </c>
      <c r="B161" s="22">
        <v>0</v>
      </c>
      <c r="C161" s="22">
        <v>0</v>
      </c>
      <c r="D161" s="22">
        <f t="shared" si="11"/>
        <v>3.9314164891663715E-5</v>
      </c>
      <c r="E161" s="20">
        <f>Model!$W$26*((drdp!B161+drdp!K161)*'DBH-U'!$B161+(drdp!E161+drdp!N161)*'DBH-U'!$C161+(drdp!H161+drdp!Q161)*'DBH-U'!$D161)</f>
        <v>0</v>
      </c>
      <c r="F161" s="20">
        <f>Model!$W$26*((drdp!C161+drdp!L161)*'DBH-U'!$B161+(drdp!F161+drdp!O161)*'DBH-U'!$C161+(drdp!I161+drdp!R161)*'DBH-U'!$D161)</f>
        <v>0</v>
      </c>
      <c r="G161" s="20">
        <f>Model!$W$26*((drdp!D161+drdp!M161)*'DBH-U'!$B161+(drdp!G161+drdp!P161)*'DBH-U'!$C161+(drdp!J161+drdp!S161)*'DBH-U'!$D161)</f>
        <v>0</v>
      </c>
      <c r="H161" s="18">
        <f>Model!$W$26*((drdp!B161)*'DBH-U'!$B161+(drdp!E161)*'DBH-U'!$C161+(drdp!H161)*'DBH-U'!$D161)</f>
        <v>0</v>
      </c>
      <c r="I161" s="18">
        <f>Model!$W$26*((drdp!C161)*'DBH-U'!$B161+(drdp!F161)*'DBH-U'!$C161+(drdp!I161)*'DBH-U'!$D161)</f>
        <v>0</v>
      </c>
      <c r="J161" s="18">
        <f>Model!$W$26*((drdp!D161)*'DBH-U'!$B161+(drdp!G161)*'DBH-U'!$C161+(drdp!J161)*'DBH-U'!$D161)</f>
        <v>0</v>
      </c>
      <c r="K161" s="21">
        <f>SUM(E$3:E160)+H161</f>
        <v>-1.2055704906415821</v>
      </c>
      <c r="L161" s="21">
        <f>SUM(F$3:F160)+I161</f>
        <v>1.2060005985347153</v>
      </c>
      <c r="M161" s="21">
        <f>SUM(G$3:G160)+J161</f>
        <v>0</v>
      </c>
      <c r="N161" s="21"/>
      <c r="O161" s="21"/>
      <c r="P161" s="21"/>
      <c r="Q161" s="19">
        <f t="shared" si="16"/>
        <v>1.4534002079057848</v>
      </c>
      <c r="R161" s="19">
        <f t="shared" si="17"/>
        <v>1.4544374436660916</v>
      </c>
      <c r="S161" s="19">
        <f t="shared" si="18"/>
        <v>0</v>
      </c>
      <c r="T161" s="19">
        <f t="shared" si="19"/>
        <v>-1.4539187332895385</v>
      </c>
      <c r="U161" s="19">
        <f t="shared" si="20"/>
        <v>0</v>
      </c>
      <c r="V161" s="19">
        <f t="shared" si="21"/>
        <v>0</v>
      </c>
    </row>
    <row r="162" spans="1:23" x14ac:dyDescent="0.25">
      <c r="A162" s="26">
        <f>Wellpath!E162</f>
        <v>0</v>
      </c>
      <c r="B162" s="22">
        <v>0</v>
      </c>
      <c r="C162" s="22">
        <v>0</v>
      </c>
      <c r="D162" s="22">
        <f t="shared" si="11"/>
        <v>3.9314164891663715E-5</v>
      </c>
      <c r="E162" s="20">
        <f>Model!$W$26*((drdp!B162+drdp!K162)*'DBH-U'!$B162+(drdp!E162+drdp!N162)*'DBH-U'!$C162+(drdp!H162+drdp!Q162)*'DBH-U'!$D162)</f>
        <v>0</v>
      </c>
      <c r="F162" s="20">
        <f>Model!$W$26*((drdp!C162+drdp!L162)*'DBH-U'!$B162+(drdp!F162+drdp!O162)*'DBH-U'!$C162+(drdp!I162+drdp!R162)*'DBH-U'!$D162)</f>
        <v>0</v>
      </c>
      <c r="G162" s="20">
        <f>Model!$W$26*((drdp!D162+drdp!M162)*'DBH-U'!$B162+(drdp!G162+drdp!P162)*'DBH-U'!$C162+(drdp!J162+drdp!S162)*'DBH-U'!$D162)</f>
        <v>0</v>
      </c>
      <c r="H162" s="18">
        <f>Model!$W$26*((drdp!B162)*'DBH-U'!$B162+(drdp!E162)*'DBH-U'!$C162+(drdp!H162)*'DBH-U'!$D162)</f>
        <v>0</v>
      </c>
      <c r="I162" s="18">
        <f>Model!$W$26*((drdp!C162)*'DBH-U'!$B162+(drdp!F162)*'DBH-U'!$C162+(drdp!I162)*'DBH-U'!$D162)</f>
        <v>0</v>
      </c>
      <c r="J162" s="18">
        <f>Model!$W$26*((drdp!D162)*'DBH-U'!$B162+(drdp!G162)*'DBH-U'!$C162+(drdp!J162)*'DBH-U'!$D162)</f>
        <v>0</v>
      </c>
      <c r="K162" s="21">
        <f>SUM(E$3:E161)+H162</f>
        <v>-1.2055704906415821</v>
      </c>
      <c r="L162" s="21">
        <f>SUM(F$3:F161)+I162</f>
        <v>1.2060005985347153</v>
      </c>
      <c r="M162" s="21">
        <f>SUM(G$3:G161)+J162</f>
        <v>0</v>
      </c>
      <c r="N162" s="21"/>
      <c r="O162" s="21"/>
      <c r="P162" s="21"/>
      <c r="Q162" s="19">
        <f t="shared" si="16"/>
        <v>1.4534002079057848</v>
      </c>
      <c r="R162" s="19">
        <f t="shared" si="17"/>
        <v>1.4544374436660916</v>
      </c>
      <c r="S162" s="19">
        <f t="shared" si="18"/>
        <v>0</v>
      </c>
      <c r="T162" s="19">
        <f t="shared" si="19"/>
        <v>-1.4539187332895385</v>
      </c>
      <c r="U162" s="19">
        <f t="shared" si="20"/>
        <v>0</v>
      </c>
      <c r="V162" s="19">
        <f t="shared" si="21"/>
        <v>0</v>
      </c>
    </row>
    <row r="163" spans="1:23" x14ac:dyDescent="0.25">
      <c r="A163" s="26">
        <f>Wellpath!E163</f>
        <v>0</v>
      </c>
      <c r="B163" s="22">
        <v>0</v>
      </c>
      <c r="C163" s="22">
        <v>0</v>
      </c>
      <c r="D163" s="22">
        <f t="shared" si="11"/>
        <v>3.9314164891663715E-5</v>
      </c>
      <c r="E163" s="20">
        <f>Model!$W$26*((drdp!B163+drdp!K163)*'DBH-U'!$B163+(drdp!E163+drdp!N163)*'DBH-U'!$C163+(drdp!H163+drdp!Q163)*'DBH-U'!$D163)</f>
        <v>0</v>
      </c>
      <c r="F163" s="20">
        <f>Model!$W$26*((drdp!C163+drdp!L163)*'DBH-U'!$B163+(drdp!F163+drdp!O163)*'DBH-U'!$C163+(drdp!I163+drdp!R163)*'DBH-U'!$D163)</f>
        <v>0</v>
      </c>
      <c r="G163" s="20">
        <f>Model!$W$26*((drdp!D163+drdp!M163)*'DBH-U'!$B163+(drdp!G163+drdp!P163)*'DBH-U'!$C163+(drdp!J163+drdp!S163)*'DBH-U'!$D163)</f>
        <v>0</v>
      </c>
      <c r="H163" s="18">
        <f>Model!$W$26*((drdp!B163)*'DBH-U'!$B163+(drdp!E163)*'DBH-U'!$C163+(drdp!H163)*'DBH-U'!$D163)</f>
        <v>0</v>
      </c>
      <c r="I163" s="18">
        <f>Model!$W$26*((drdp!C163)*'DBH-U'!$B163+(drdp!F163)*'DBH-U'!$C163+(drdp!I163)*'DBH-U'!$D163)</f>
        <v>0</v>
      </c>
      <c r="J163" s="18">
        <f>Model!$W$26*((drdp!D163)*'DBH-U'!$B163+(drdp!G163)*'DBH-U'!$C163+(drdp!J163)*'DBH-U'!$D163)</f>
        <v>0</v>
      </c>
      <c r="K163" s="21">
        <f>SUM(E$3:E162)+H163</f>
        <v>-1.2055704906415821</v>
      </c>
      <c r="L163" s="21">
        <f>SUM(F$3:F162)+I163</f>
        <v>1.2060005985347153</v>
      </c>
      <c r="M163" s="21">
        <f>SUM(G$3:G162)+J163</f>
        <v>0</v>
      </c>
      <c r="N163" s="21"/>
      <c r="O163" s="21"/>
      <c r="P163" s="21"/>
      <c r="Q163" s="19">
        <f t="shared" si="16"/>
        <v>1.4534002079057848</v>
      </c>
      <c r="R163" s="19">
        <f t="shared" si="17"/>
        <v>1.4544374436660916</v>
      </c>
      <c r="S163" s="19">
        <f t="shared" si="18"/>
        <v>0</v>
      </c>
      <c r="T163" s="19">
        <f t="shared" si="19"/>
        <v>-1.4539187332895385</v>
      </c>
      <c r="U163" s="19">
        <f t="shared" si="20"/>
        <v>0</v>
      </c>
      <c r="V163" s="19">
        <f t="shared" si="21"/>
        <v>0</v>
      </c>
    </row>
    <row r="164" spans="1:23" x14ac:dyDescent="0.25">
      <c r="A164" s="26">
        <f>Wellpath!E164</f>
        <v>0</v>
      </c>
      <c r="B164" s="22">
        <v>0</v>
      </c>
      <c r="C164" s="22">
        <v>0</v>
      </c>
      <c r="D164" s="22">
        <f t="shared" si="11"/>
        <v>3.9314164891663715E-5</v>
      </c>
      <c r="E164" s="20">
        <f>Model!$W$26*((drdp!B164+drdp!K164)*'DBH-U'!$B164+(drdp!E164+drdp!N164)*'DBH-U'!$C164+(drdp!H164+drdp!Q164)*'DBH-U'!$D164)</f>
        <v>0</v>
      </c>
      <c r="F164" s="20">
        <f>Model!$W$26*((drdp!C164+drdp!L164)*'DBH-U'!$B164+(drdp!F164+drdp!O164)*'DBH-U'!$C164+(drdp!I164+drdp!R164)*'DBH-U'!$D164)</f>
        <v>0</v>
      </c>
      <c r="G164" s="20">
        <f>Model!$W$26*((drdp!D164+drdp!M164)*'DBH-U'!$B164+(drdp!G164+drdp!P164)*'DBH-U'!$C164+(drdp!J164+drdp!S164)*'DBH-U'!$D164)</f>
        <v>0</v>
      </c>
      <c r="H164" s="18">
        <f>Model!$W$26*((drdp!B164)*'DBH-U'!$B164+(drdp!E164)*'DBH-U'!$C164+(drdp!H164)*'DBH-U'!$D164)</f>
        <v>0</v>
      </c>
      <c r="I164" s="18">
        <f>Model!$W$26*((drdp!C164)*'DBH-U'!$B164+(drdp!F164)*'DBH-U'!$C164+(drdp!I164)*'DBH-U'!$D164)</f>
        <v>0</v>
      </c>
      <c r="J164" s="18">
        <f>Model!$W$26*((drdp!D164)*'DBH-U'!$B164+(drdp!G164)*'DBH-U'!$C164+(drdp!J164)*'DBH-U'!$D164)</f>
        <v>0</v>
      </c>
      <c r="K164" s="21">
        <f>SUM(E$3:E163)+H164</f>
        <v>-1.2055704906415821</v>
      </c>
      <c r="L164" s="21">
        <f>SUM(F$3:F163)+I164</f>
        <v>1.2060005985347153</v>
      </c>
      <c r="M164" s="21">
        <f>SUM(G$3:G163)+J164</f>
        <v>0</v>
      </c>
      <c r="N164" s="21"/>
      <c r="O164" s="21"/>
      <c r="P164" s="21"/>
      <c r="Q164" s="19">
        <f t="shared" si="16"/>
        <v>1.4534002079057848</v>
      </c>
      <c r="R164" s="19">
        <f t="shared" si="17"/>
        <v>1.4544374436660916</v>
      </c>
      <c r="S164" s="19">
        <f t="shared" si="18"/>
        <v>0</v>
      </c>
      <c r="T164" s="19">
        <f t="shared" si="19"/>
        <v>-1.4539187332895385</v>
      </c>
      <c r="U164" s="19">
        <f t="shared" si="20"/>
        <v>0</v>
      </c>
      <c r="V164" s="19">
        <f t="shared" si="21"/>
        <v>0</v>
      </c>
    </row>
    <row r="165" spans="1:23" x14ac:dyDescent="0.25">
      <c r="A165" s="26">
        <f>Wellpath!E165</f>
        <v>0</v>
      </c>
      <c r="B165" s="22">
        <v>0</v>
      </c>
      <c r="C165" s="22">
        <v>0</v>
      </c>
      <c r="D165" s="22">
        <f t="shared" si="11"/>
        <v>3.9314164891663715E-5</v>
      </c>
      <c r="E165" s="20">
        <f>Model!$W$26*((drdp!B165+drdp!K165)*'DBH-U'!$B165+(drdp!E165+drdp!N165)*'DBH-U'!$C165+(drdp!H165+drdp!Q165)*'DBH-U'!$D165)</f>
        <v>0</v>
      </c>
      <c r="F165" s="20">
        <f>Model!$W$26*((drdp!C165+drdp!L165)*'DBH-U'!$B165+(drdp!F165+drdp!O165)*'DBH-U'!$C165+(drdp!I165+drdp!R165)*'DBH-U'!$D165)</f>
        <v>0</v>
      </c>
      <c r="G165" s="20">
        <f>Model!$W$26*((drdp!D165+drdp!M165)*'DBH-U'!$B165+(drdp!G165+drdp!P165)*'DBH-U'!$C165+(drdp!J165+drdp!S165)*'DBH-U'!$D165)</f>
        <v>0</v>
      </c>
      <c r="H165" s="18">
        <f>Model!$W$26*((drdp!B165)*'DBH-U'!$B165+(drdp!E165)*'DBH-U'!$C165+(drdp!H165)*'DBH-U'!$D165)</f>
        <v>0</v>
      </c>
      <c r="I165" s="18">
        <f>Model!$W$26*((drdp!C165)*'DBH-U'!$B165+(drdp!F165)*'DBH-U'!$C165+(drdp!I165)*'DBH-U'!$D165)</f>
        <v>0</v>
      </c>
      <c r="J165" s="18">
        <f>Model!$W$26*((drdp!D165)*'DBH-U'!$B165+(drdp!G165)*'DBH-U'!$C165+(drdp!J165)*'DBH-U'!$D165)</f>
        <v>0</v>
      </c>
      <c r="K165" s="21">
        <f>SUM(E$3:E164)+H165</f>
        <v>-1.2055704906415821</v>
      </c>
      <c r="L165" s="21">
        <f>SUM(F$3:F164)+I165</f>
        <v>1.2060005985347153</v>
      </c>
      <c r="M165" s="21">
        <f>SUM(G$3:G164)+J165</f>
        <v>0</v>
      </c>
      <c r="N165" s="21"/>
      <c r="O165" s="21"/>
      <c r="P165" s="21"/>
      <c r="Q165" s="19">
        <f t="shared" si="16"/>
        <v>1.4534002079057848</v>
      </c>
      <c r="R165" s="19">
        <f t="shared" si="17"/>
        <v>1.4544374436660916</v>
      </c>
      <c r="S165" s="19">
        <f t="shared" si="18"/>
        <v>0</v>
      </c>
      <c r="T165" s="19">
        <f t="shared" si="19"/>
        <v>-1.4539187332895385</v>
      </c>
      <c r="U165" s="19">
        <f t="shared" si="20"/>
        <v>0</v>
      </c>
      <c r="V165" s="19">
        <f t="shared" si="21"/>
        <v>0</v>
      </c>
    </row>
    <row r="166" spans="1:23" x14ac:dyDescent="0.25">
      <c r="A166" s="26">
        <f>Wellpath!E166</f>
        <v>0</v>
      </c>
      <c r="B166" s="22">
        <v>0</v>
      </c>
      <c r="C166" s="22">
        <v>0</v>
      </c>
      <c r="D166" s="22">
        <f t="shared" si="11"/>
        <v>3.9314164891663715E-5</v>
      </c>
      <c r="E166" s="20">
        <f>Model!$W$26*((drdp!B166+drdp!K166)*'DBH-U'!$B166+(drdp!E166+drdp!N166)*'DBH-U'!$C166+(drdp!H166+drdp!Q166)*'DBH-U'!$D166)</f>
        <v>0</v>
      </c>
      <c r="F166" s="20">
        <f>Model!$W$26*((drdp!C166+drdp!L166)*'DBH-U'!$B166+(drdp!F166+drdp!O166)*'DBH-U'!$C166+(drdp!I166+drdp!R166)*'DBH-U'!$D166)</f>
        <v>0</v>
      </c>
      <c r="G166" s="20">
        <f>Model!$W$26*((drdp!D166+drdp!M166)*'DBH-U'!$B166+(drdp!G166+drdp!P166)*'DBH-U'!$C166+(drdp!J166+drdp!S166)*'DBH-U'!$D166)</f>
        <v>0</v>
      </c>
      <c r="H166" s="18">
        <f>Model!$W$26*((drdp!B166)*'DBH-U'!$B166+(drdp!E166)*'DBH-U'!$C166+(drdp!H166)*'DBH-U'!$D166)</f>
        <v>0</v>
      </c>
      <c r="I166" s="18">
        <f>Model!$W$26*((drdp!C166)*'DBH-U'!$B166+(drdp!F166)*'DBH-U'!$C166+(drdp!I166)*'DBH-U'!$D166)</f>
        <v>0</v>
      </c>
      <c r="J166" s="18">
        <f>Model!$W$26*((drdp!D166)*'DBH-U'!$B166+(drdp!G166)*'DBH-U'!$C166+(drdp!J166)*'DBH-U'!$D166)</f>
        <v>0</v>
      </c>
      <c r="K166" s="21">
        <f>SUM(E$3:E165)+H166</f>
        <v>-1.2055704906415821</v>
      </c>
      <c r="L166" s="21">
        <f>SUM(F$3:F165)+I166</f>
        <v>1.2060005985347153</v>
      </c>
      <c r="M166" s="21">
        <f>SUM(G$3:G165)+J166</f>
        <v>0</v>
      </c>
      <c r="N166" s="21"/>
      <c r="O166" s="21"/>
      <c r="P166" s="21"/>
      <c r="Q166" s="19">
        <f t="shared" si="16"/>
        <v>1.4534002079057848</v>
      </c>
      <c r="R166" s="19">
        <f t="shared" si="17"/>
        <v>1.4544374436660916</v>
      </c>
      <c r="S166" s="19">
        <f t="shared" si="18"/>
        <v>0</v>
      </c>
      <c r="T166" s="19">
        <f t="shared" si="19"/>
        <v>-1.4539187332895385</v>
      </c>
      <c r="U166" s="19">
        <f t="shared" si="20"/>
        <v>0</v>
      </c>
      <c r="V166" s="19">
        <f t="shared" si="21"/>
        <v>0</v>
      </c>
    </row>
    <row r="167" spans="1:23" x14ac:dyDescent="0.25">
      <c r="A167" s="26">
        <f>Wellpath!E167</f>
        <v>0</v>
      </c>
      <c r="B167" s="22">
        <v>0</v>
      </c>
      <c r="C167" s="22">
        <v>0</v>
      </c>
      <c r="D167" s="22">
        <f t="shared" si="11"/>
        <v>3.9314164891663715E-5</v>
      </c>
      <c r="E167" s="20">
        <f>Model!$W$26*((drdp!B167+drdp!K167)*'DBH-U'!$B167+(drdp!E167+drdp!N167)*'DBH-U'!$C167+(drdp!H167+drdp!Q167)*'DBH-U'!$D167)</f>
        <v>0</v>
      </c>
      <c r="F167" s="20">
        <f>Model!$W$26*((drdp!C167+drdp!L167)*'DBH-U'!$B167+(drdp!F167+drdp!O167)*'DBH-U'!$C167+(drdp!I167+drdp!R167)*'DBH-U'!$D167)</f>
        <v>0</v>
      </c>
      <c r="G167" s="20">
        <f>Model!$W$26*((drdp!D167+drdp!M167)*'DBH-U'!$B167+(drdp!G167+drdp!P167)*'DBH-U'!$C167+(drdp!J167+drdp!S167)*'DBH-U'!$D167)</f>
        <v>0</v>
      </c>
      <c r="H167" s="18">
        <f>Model!$W$26*((drdp!B167)*'DBH-U'!$B167+(drdp!E167)*'DBH-U'!$C167+(drdp!H167)*'DBH-U'!$D167)</f>
        <v>0</v>
      </c>
      <c r="I167" s="18">
        <f>Model!$W$26*((drdp!C167)*'DBH-U'!$B167+(drdp!F167)*'DBH-U'!$C167+(drdp!I167)*'DBH-U'!$D167)</f>
        <v>0</v>
      </c>
      <c r="J167" s="18">
        <f>Model!$W$26*((drdp!D167)*'DBH-U'!$B167+(drdp!G167)*'DBH-U'!$C167+(drdp!J167)*'DBH-U'!$D167)</f>
        <v>0</v>
      </c>
      <c r="K167" s="21">
        <f>SUM(E$3:E166)+H167</f>
        <v>-1.2055704906415821</v>
      </c>
      <c r="L167" s="21">
        <f>SUM(F$3:F166)+I167</f>
        <v>1.2060005985347153</v>
      </c>
      <c r="M167" s="21">
        <f>SUM(G$3:G166)+J167</f>
        <v>0</v>
      </c>
      <c r="N167" s="21"/>
      <c r="O167" s="21"/>
      <c r="P167" s="21"/>
      <c r="Q167" s="19">
        <f t="shared" si="16"/>
        <v>1.4534002079057848</v>
      </c>
      <c r="R167" s="19">
        <f t="shared" si="17"/>
        <v>1.4544374436660916</v>
      </c>
      <c r="S167" s="19">
        <f t="shared" si="18"/>
        <v>0</v>
      </c>
      <c r="T167" s="19">
        <f t="shared" si="19"/>
        <v>-1.4539187332895385</v>
      </c>
      <c r="U167" s="19">
        <f t="shared" si="20"/>
        <v>0</v>
      </c>
      <c r="V167" s="19">
        <f t="shared" si="21"/>
        <v>0</v>
      </c>
    </row>
    <row r="168" spans="1:23" x14ac:dyDescent="0.25">
      <c r="A168" s="26">
        <f>Wellpath!E168</f>
        <v>0</v>
      </c>
      <c r="B168" s="22">
        <v>0</v>
      </c>
      <c r="C168" s="22">
        <v>0</v>
      </c>
      <c r="D168" s="22">
        <f t="shared" si="11"/>
        <v>3.9314164891663715E-5</v>
      </c>
      <c r="E168" s="20">
        <f>Model!$W$26*((drdp!B168+drdp!K168)*'DBH-U'!$B168+(drdp!E168+drdp!N168)*'DBH-U'!$C168+(drdp!H168+drdp!Q168)*'DBH-U'!$D168)</f>
        <v>0</v>
      </c>
      <c r="F168" s="20">
        <f>Model!$W$26*((drdp!C168+drdp!L168)*'DBH-U'!$B168+(drdp!F168+drdp!O168)*'DBH-U'!$C168+(drdp!I168+drdp!R168)*'DBH-U'!$D168)</f>
        <v>0</v>
      </c>
      <c r="G168" s="20">
        <f>Model!$W$26*((drdp!D168+drdp!M168)*'DBH-U'!$B168+(drdp!G168+drdp!P168)*'DBH-U'!$C168+(drdp!J168+drdp!S168)*'DBH-U'!$D168)</f>
        <v>0</v>
      </c>
      <c r="H168" s="18">
        <f>Model!$W$26*((drdp!B168)*'DBH-U'!$B168+(drdp!E168)*'DBH-U'!$C168+(drdp!H168)*'DBH-U'!$D168)</f>
        <v>0</v>
      </c>
      <c r="I168" s="18">
        <f>Model!$W$26*((drdp!C168)*'DBH-U'!$B168+(drdp!F168)*'DBH-U'!$C168+(drdp!I168)*'DBH-U'!$D168)</f>
        <v>0</v>
      </c>
      <c r="J168" s="18">
        <f>Model!$W$26*((drdp!D168)*'DBH-U'!$B168+(drdp!G168)*'DBH-U'!$C168+(drdp!J168)*'DBH-U'!$D168)</f>
        <v>0</v>
      </c>
      <c r="K168" s="21">
        <f>SUM(E$3:E167)+H168</f>
        <v>-1.2055704906415821</v>
      </c>
      <c r="L168" s="21">
        <f>SUM(F$3:F167)+I168</f>
        <v>1.2060005985347153</v>
      </c>
      <c r="M168" s="21">
        <f>SUM(G$3:G167)+J168</f>
        <v>0</v>
      </c>
      <c r="N168" s="21"/>
      <c r="O168" s="21"/>
      <c r="P168" s="21"/>
      <c r="Q168" s="19">
        <f t="shared" si="16"/>
        <v>1.4534002079057848</v>
      </c>
      <c r="R168" s="19">
        <f t="shared" si="17"/>
        <v>1.4544374436660916</v>
      </c>
      <c r="S168" s="19">
        <f t="shared" si="18"/>
        <v>0</v>
      </c>
      <c r="T168" s="19">
        <f t="shared" si="19"/>
        <v>-1.4539187332895385</v>
      </c>
      <c r="U168" s="19">
        <f t="shared" si="20"/>
        <v>0</v>
      </c>
      <c r="V168" s="19">
        <f t="shared" si="21"/>
        <v>0</v>
      </c>
    </row>
    <row r="169" spans="1:23" x14ac:dyDescent="0.25">
      <c r="A169" s="26">
        <f>Wellpath!E169</f>
        <v>0</v>
      </c>
      <c r="B169" s="22">
        <v>0</v>
      </c>
      <c r="C169" s="22">
        <v>0</v>
      </c>
      <c r="D169" s="22">
        <f t="shared" si="11"/>
        <v>3.9314164891663715E-5</v>
      </c>
      <c r="E169" s="20">
        <f>Model!$W$26*((drdp!B169+drdp!K169)*'DBH-U'!$B169+(drdp!E169+drdp!N169)*'DBH-U'!$C169+(drdp!H169+drdp!Q169)*'DBH-U'!$D169)</f>
        <v>0</v>
      </c>
      <c r="F169" s="20">
        <f>Model!$W$26*((drdp!C169+drdp!L169)*'DBH-U'!$B169+(drdp!F169+drdp!O169)*'DBH-U'!$C169+(drdp!I169+drdp!R169)*'DBH-U'!$D169)</f>
        <v>0</v>
      </c>
      <c r="G169" s="20">
        <f>Model!$W$26*((drdp!D169+drdp!M169)*'DBH-U'!$B169+(drdp!G169+drdp!P169)*'DBH-U'!$C169+(drdp!J169+drdp!S169)*'DBH-U'!$D169)</f>
        <v>0</v>
      </c>
      <c r="H169" s="18">
        <f>Model!$W$26*((drdp!B169)*'DBH-U'!$B169+(drdp!E169)*'DBH-U'!$C169+(drdp!H169)*'DBH-U'!$D169)</f>
        <v>0</v>
      </c>
      <c r="I169" s="18">
        <f>Model!$W$26*((drdp!C169)*'DBH-U'!$B169+(drdp!F169)*'DBH-U'!$C169+(drdp!I169)*'DBH-U'!$D169)</f>
        <v>0</v>
      </c>
      <c r="J169" s="18">
        <f>Model!$W$26*((drdp!D169)*'DBH-U'!$B169+(drdp!G169)*'DBH-U'!$C169+(drdp!J169)*'DBH-U'!$D169)</f>
        <v>0</v>
      </c>
      <c r="K169" s="21">
        <f>SUM(E$3:E168)+H169</f>
        <v>-1.2055704906415821</v>
      </c>
      <c r="L169" s="21">
        <f>SUM(F$3:F168)+I169</f>
        <v>1.2060005985347153</v>
      </c>
      <c r="M169" s="21">
        <f>SUM(G$3:G168)+J169</f>
        <v>0</v>
      </c>
      <c r="N169" s="21"/>
      <c r="O169" s="21"/>
      <c r="P169" s="21"/>
      <c r="Q169" s="19">
        <f t="shared" si="16"/>
        <v>1.4534002079057848</v>
      </c>
      <c r="R169" s="19">
        <f t="shared" si="17"/>
        <v>1.4544374436660916</v>
      </c>
      <c r="S169" s="19">
        <f t="shared" si="18"/>
        <v>0</v>
      </c>
      <c r="T169" s="19">
        <f t="shared" si="19"/>
        <v>-1.4539187332895385</v>
      </c>
      <c r="U169" s="19">
        <f t="shared" si="20"/>
        <v>0</v>
      </c>
      <c r="V169" s="19">
        <f t="shared" si="21"/>
        <v>0</v>
      </c>
    </row>
    <row r="170" spans="1:23" x14ac:dyDescent="0.25">
      <c r="A170" s="26">
        <f>Wellpath!E170</f>
        <v>0</v>
      </c>
      <c r="B170" s="22">
        <v>0</v>
      </c>
      <c r="C170" s="22">
        <v>0</v>
      </c>
      <c r="D170" s="22">
        <f t="shared" si="11"/>
        <v>3.9314164891663715E-5</v>
      </c>
      <c r="E170" s="20">
        <f>Model!$W$26*((drdp!B170+drdp!K170)*'DBH-U'!$B170+(drdp!E170+drdp!N170)*'DBH-U'!$C170+(drdp!H170+drdp!Q170)*'DBH-U'!$D170)</f>
        <v>0</v>
      </c>
      <c r="F170" s="20">
        <f>Model!$W$26*((drdp!C170+drdp!L170)*'DBH-U'!$B170+(drdp!F170+drdp!O170)*'DBH-U'!$C170+(drdp!I170+drdp!R170)*'DBH-U'!$D170)</f>
        <v>0</v>
      </c>
      <c r="G170" s="20">
        <f>Model!$W$26*((drdp!D170+drdp!M170)*'DBH-U'!$B170+(drdp!G170+drdp!P170)*'DBH-U'!$C170+(drdp!J170+drdp!S170)*'DBH-U'!$D170)</f>
        <v>0</v>
      </c>
      <c r="H170" s="18">
        <f>Model!$W$26*((drdp!B170)*'DBH-U'!$B170+(drdp!E170)*'DBH-U'!$C170+(drdp!H170)*'DBH-U'!$D170)</f>
        <v>0</v>
      </c>
      <c r="I170" s="18">
        <f>Model!$W$26*((drdp!C170)*'DBH-U'!$B170+(drdp!F170)*'DBH-U'!$C170+(drdp!I170)*'DBH-U'!$D170)</f>
        <v>0</v>
      </c>
      <c r="J170" s="18">
        <f>Model!$W$26*((drdp!D170)*'DBH-U'!$B170+(drdp!G170)*'DBH-U'!$C170+(drdp!J170)*'DBH-U'!$D170)</f>
        <v>0</v>
      </c>
      <c r="K170" s="21">
        <f>SUM(E$3:E169)+H170</f>
        <v>-1.2055704906415821</v>
      </c>
      <c r="L170" s="21">
        <f>SUM(F$3:F169)+I170</f>
        <v>1.2060005985347153</v>
      </c>
      <c r="M170" s="21">
        <f>SUM(G$3:G169)+J170</f>
        <v>0</v>
      </c>
      <c r="N170" s="21"/>
      <c r="O170" s="21"/>
      <c r="P170" s="21"/>
      <c r="Q170" s="19">
        <f t="shared" si="16"/>
        <v>1.4534002079057848</v>
      </c>
      <c r="R170" s="19">
        <f t="shared" si="17"/>
        <v>1.4544374436660916</v>
      </c>
      <c r="S170" s="19">
        <f t="shared" si="18"/>
        <v>0</v>
      </c>
      <c r="T170" s="19">
        <f t="shared" si="19"/>
        <v>-1.4539187332895385</v>
      </c>
      <c r="U170" s="19">
        <f t="shared" si="20"/>
        <v>0</v>
      </c>
      <c r="V170" s="19">
        <f t="shared" si="21"/>
        <v>0</v>
      </c>
    </row>
    <row r="171" spans="1:23" x14ac:dyDescent="0.25">
      <c r="A171" s="26">
        <f>Wellpath!E171</f>
        <v>0</v>
      </c>
      <c r="B171" s="22">
        <v>0</v>
      </c>
      <c r="C171" s="22">
        <v>0</v>
      </c>
      <c r="D171" s="22">
        <f t="shared" si="11"/>
        <v>3.9314164891663715E-5</v>
      </c>
      <c r="E171" s="20">
        <f>Model!$W$26*((drdp!B171+drdp!K171)*'DBH-U'!$B171+(drdp!E171+drdp!N171)*'DBH-U'!$C171+(drdp!H171+drdp!Q171)*'DBH-U'!$D171)</f>
        <v>0</v>
      </c>
      <c r="F171" s="20">
        <f>Model!$W$26*((drdp!C171+drdp!L171)*'DBH-U'!$B171+(drdp!F171+drdp!O171)*'DBH-U'!$C171+(drdp!I171+drdp!R171)*'DBH-U'!$D171)</f>
        <v>0</v>
      </c>
      <c r="G171" s="20">
        <f>Model!$W$26*((drdp!D171+drdp!M171)*'DBH-U'!$B171+(drdp!G171+drdp!P171)*'DBH-U'!$C171+(drdp!J171+drdp!S171)*'DBH-U'!$D171)</f>
        <v>0</v>
      </c>
      <c r="H171" s="18">
        <f>Model!$W$26*((drdp!B171)*'DBH-U'!$B171+(drdp!E171)*'DBH-U'!$C171+(drdp!H171)*'DBH-U'!$D171)</f>
        <v>0</v>
      </c>
      <c r="I171" s="18">
        <f>Model!$W$26*((drdp!C171)*'DBH-U'!$B171+(drdp!F171)*'DBH-U'!$C171+(drdp!I171)*'DBH-U'!$D171)</f>
        <v>0</v>
      </c>
      <c r="J171" s="18">
        <f>Model!$W$26*((drdp!D171)*'DBH-U'!$B171+(drdp!G171)*'DBH-U'!$C171+(drdp!J171)*'DBH-U'!$D171)</f>
        <v>0</v>
      </c>
      <c r="K171" s="21">
        <f>SUM(E$3:E170)+H171</f>
        <v>-1.2055704906415821</v>
      </c>
      <c r="L171" s="21">
        <f>SUM(F$3:F170)+I171</f>
        <v>1.2060005985347153</v>
      </c>
      <c r="M171" s="21">
        <f>SUM(G$3:G170)+J171</f>
        <v>0</v>
      </c>
      <c r="N171" s="21"/>
      <c r="O171" s="21"/>
      <c r="P171" s="21"/>
      <c r="Q171" s="19">
        <f t="shared" si="16"/>
        <v>1.4534002079057848</v>
      </c>
      <c r="R171" s="19">
        <f t="shared" si="17"/>
        <v>1.4544374436660916</v>
      </c>
      <c r="S171" s="19">
        <f t="shared" si="18"/>
        <v>0</v>
      </c>
      <c r="T171" s="19">
        <f t="shared" si="19"/>
        <v>-1.4539187332895385</v>
      </c>
      <c r="U171" s="19">
        <f t="shared" si="20"/>
        <v>0</v>
      </c>
      <c r="V171" s="19">
        <f t="shared" si="21"/>
        <v>0</v>
      </c>
    </row>
    <row r="172" spans="1:23" x14ac:dyDescent="0.25">
      <c r="A172" s="26">
        <f>Wellpath!E172</f>
        <v>0</v>
      </c>
      <c r="B172" s="22">
        <v>0</v>
      </c>
      <c r="C172" s="22">
        <v>0</v>
      </c>
      <c r="D172" s="22">
        <f t="shared" si="11"/>
        <v>3.9314164891663715E-5</v>
      </c>
      <c r="E172" s="20">
        <f>Model!$W$26*((drdp!B172+drdp!K172)*'DBH-U'!$B172+(drdp!E172+drdp!N172)*'DBH-U'!$C172+(drdp!H172+drdp!Q172)*'DBH-U'!$D172)</f>
        <v>0</v>
      </c>
      <c r="F172" s="20">
        <f>Model!$W$26*((drdp!C172+drdp!L172)*'DBH-U'!$B172+(drdp!F172+drdp!O172)*'DBH-U'!$C172+(drdp!I172+drdp!R172)*'DBH-U'!$D172)</f>
        <v>0</v>
      </c>
      <c r="G172" s="20">
        <f>Model!$W$26*((drdp!D172+drdp!M172)*'DBH-U'!$B172+(drdp!G172+drdp!P172)*'DBH-U'!$C172+(drdp!J172+drdp!S172)*'DBH-U'!$D172)</f>
        <v>0</v>
      </c>
      <c r="H172" s="18">
        <f>Model!$W$26*((drdp!B172)*'DBH-U'!$B172+(drdp!E172)*'DBH-U'!$C172+(drdp!H172)*'DBH-U'!$D172)</f>
        <v>0</v>
      </c>
      <c r="I172" s="18">
        <f>Model!$W$26*((drdp!C172)*'DBH-U'!$B172+(drdp!F172)*'DBH-U'!$C172+(drdp!I172)*'DBH-U'!$D172)</f>
        <v>0</v>
      </c>
      <c r="J172" s="18">
        <f>Model!$W$26*((drdp!D172)*'DBH-U'!$B172+(drdp!G172)*'DBH-U'!$C172+(drdp!J172)*'DBH-U'!$D172)</f>
        <v>0</v>
      </c>
      <c r="K172" s="21">
        <f>SUM(E$3:E171)+H172</f>
        <v>-1.2055704906415821</v>
      </c>
      <c r="L172" s="21">
        <f>SUM(F$3:F171)+I172</f>
        <v>1.2060005985347153</v>
      </c>
      <c r="M172" s="21">
        <f>SUM(G$3:G171)+J172</f>
        <v>0</v>
      </c>
      <c r="N172" s="21"/>
      <c r="O172" s="21"/>
      <c r="P172" s="21"/>
      <c r="Q172" s="19">
        <f t="shared" si="16"/>
        <v>1.4534002079057848</v>
      </c>
      <c r="R172" s="19">
        <f t="shared" si="17"/>
        <v>1.4544374436660916</v>
      </c>
      <c r="S172" s="19">
        <f t="shared" si="18"/>
        <v>0</v>
      </c>
      <c r="T172" s="19">
        <f t="shared" si="19"/>
        <v>-1.4539187332895385</v>
      </c>
      <c r="U172" s="19">
        <f t="shared" si="20"/>
        <v>0</v>
      </c>
      <c r="V172" s="19">
        <f t="shared" si="21"/>
        <v>0</v>
      </c>
    </row>
    <row r="173" spans="1:23" x14ac:dyDescent="0.25">
      <c r="A173" s="26">
        <f>Wellpath!E173</f>
        <v>0</v>
      </c>
      <c r="B173" s="22">
        <v>0</v>
      </c>
      <c r="C173" s="22">
        <v>0</v>
      </c>
      <c r="D173" s="22">
        <f t="shared" si="11"/>
        <v>3.9314164891663715E-5</v>
      </c>
      <c r="E173" s="20">
        <f>Model!$W$26*((drdp!B173+drdp!K173)*'DBH-U'!$B173+(drdp!E173+drdp!N173)*'DBH-U'!$C173+(drdp!H173+drdp!Q173)*'DBH-U'!$D173)</f>
        <v>0</v>
      </c>
      <c r="F173" s="20">
        <f>Model!$W$26*((drdp!C173+drdp!L173)*'DBH-U'!$B173+(drdp!F173+drdp!O173)*'DBH-U'!$C173+(drdp!I173+drdp!R173)*'DBH-U'!$D173)</f>
        <v>0</v>
      </c>
      <c r="G173" s="20">
        <f>Model!$W$26*((drdp!D173+drdp!M173)*'DBH-U'!$B173+(drdp!G173+drdp!P173)*'DBH-U'!$C173+(drdp!J173+drdp!S173)*'DBH-U'!$D173)</f>
        <v>0</v>
      </c>
      <c r="H173" s="18">
        <f>Model!$W$26*((drdp!B173)*'DBH-U'!$B173+(drdp!E173)*'DBH-U'!$C173+(drdp!H173)*'DBH-U'!$D173)</f>
        <v>0</v>
      </c>
      <c r="I173" s="18">
        <f>Model!$W$26*((drdp!C173)*'DBH-U'!$B173+(drdp!F173)*'DBH-U'!$C173+(drdp!I173)*'DBH-U'!$D173)</f>
        <v>0</v>
      </c>
      <c r="J173" s="18">
        <f>Model!$W$26*((drdp!D173)*'DBH-U'!$B173+(drdp!G173)*'DBH-U'!$C173+(drdp!J173)*'DBH-U'!$D173)</f>
        <v>0</v>
      </c>
      <c r="K173" s="21">
        <f>SUM(E$3:E172)+H173</f>
        <v>-1.2055704906415821</v>
      </c>
      <c r="L173" s="21">
        <f>SUM(F$3:F172)+I173</f>
        <v>1.2060005985347153</v>
      </c>
      <c r="M173" s="21">
        <f>SUM(G$3:G172)+J173</f>
        <v>0</v>
      </c>
      <c r="N173" s="21"/>
      <c r="O173" s="21"/>
      <c r="P173" s="21"/>
      <c r="Q173" s="19">
        <f t="shared" si="16"/>
        <v>1.4534002079057848</v>
      </c>
      <c r="R173" s="19">
        <f t="shared" si="17"/>
        <v>1.4544374436660916</v>
      </c>
      <c r="S173" s="19">
        <f t="shared" si="18"/>
        <v>0</v>
      </c>
      <c r="T173" s="19">
        <f t="shared" si="19"/>
        <v>-1.4539187332895385</v>
      </c>
      <c r="U173" s="19">
        <f t="shared" si="20"/>
        <v>0</v>
      </c>
      <c r="V173" s="19">
        <f t="shared" si="21"/>
        <v>0</v>
      </c>
      <c r="W173" s="10" t="s">
        <v>62</v>
      </c>
    </row>
    <row r="174" spans="1:23" x14ac:dyDescent="0.25">
      <c r="A174" s="26">
        <f>Wellpath!E174</f>
        <v>0</v>
      </c>
      <c r="B174" s="22">
        <v>0</v>
      </c>
      <c r="C174" s="22">
        <v>0</v>
      </c>
      <c r="D174" s="22">
        <f t="shared" si="11"/>
        <v>3.9314164891663715E-5</v>
      </c>
      <c r="E174" s="20">
        <f>Model!$W$26*((drdp!B174+drdp!K174)*'DBH-U'!$B174+(drdp!E174+drdp!N174)*'DBH-U'!$C174+(drdp!H174+drdp!Q174)*'DBH-U'!$D174)</f>
        <v>0</v>
      </c>
      <c r="F174" s="20">
        <f>Model!$W$26*((drdp!C174+drdp!L174)*'DBH-U'!$B174+(drdp!F174+drdp!O174)*'DBH-U'!$C174+(drdp!I174+drdp!R174)*'DBH-U'!$D174)</f>
        <v>0</v>
      </c>
      <c r="G174" s="20">
        <f>Model!$W$26*((drdp!D174+drdp!M174)*'DBH-U'!$B174+(drdp!G174+drdp!P174)*'DBH-U'!$C174+(drdp!J174+drdp!S174)*'DBH-U'!$D174)</f>
        <v>0</v>
      </c>
      <c r="H174" s="18">
        <f>Model!$W$26*((drdp!B174)*'DBH-U'!$B174+(drdp!E174)*'DBH-U'!$C174+(drdp!H174)*'DBH-U'!$D174)</f>
        <v>0</v>
      </c>
      <c r="I174" s="18">
        <f>Model!$W$26*((drdp!C174)*'DBH-U'!$B174+(drdp!F174)*'DBH-U'!$C174+(drdp!I174)*'DBH-U'!$D174)</f>
        <v>0</v>
      </c>
      <c r="J174" s="18">
        <f>Model!$W$26*((drdp!D174)*'DBH-U'!$B174+(drdp!G174)*'DBH-U'!$C174+(drdp!J174)*'DBH-U'!$D174)</f>
        <v>0</v>
      </c>
      <c r="K174" s="21">
        <f>SUM(E$3:E173)+H174</f>
        <v>-1.2055704906415821</v>
      </c>
      <c r="L174" s="21">
        <f>SUM(F$3:F173)+I174</f>
        <v>1.2060005985347153</v>
      </c>
      <c r="M174" s="21">
        <f>SUM(G$3:G173)+J174</f>
        <v>0</v>
      </c>
      <c r="N174" s="21"/>
      <c r="O174" s="21"/>
      <c r="P174" s="21"/>
      <c r="Q174" s="19">
        <f t="shared" si="16"/>
        <v>1.4534002079057848</v>
      </c>
      <c r="R174" s="19">
        <f t="shared" si="17"/>
        <v>1.4544374436660916</v>
      </c>
      <c r="S174" s="19">
        <f t="shared" si="18"/>
        <v>0</v>
      </c>
      <c r="T174" s="19">
        <f t="shared" si="19"/>
        <v>-1.4539187332895385</v>
      </c>
      <c r="U174" s="19">
        <f t="shared" si="20"/>
        <v>0</v>
      </c>
      <c r="V174" s="19">
        <f t="shared" si="21"/>
        <v>0</v>
      </c>
    </row>
    <row r="175" spans="1:23" x14ac:dyDescent="0.25">
      <c r="A175" s="26">
        <f>Wellpath!E175</f>
        <v>0</v>
      </c>
      <c r="B175" s="22">
        <v>0</v>
      </c>
      <c r="C175" s="22">
        <v>0</v>
      </c>
      <c r="D175" s="22">
        <f t="shared" si="11"/>
        <v>3.9314164891663715E-5</v>
      </c>
      <c r="E175" s="20">
        <f>Model!$W$26*((drdp!B175+drdp!K175)*'DBH-U'!$B175+(drdp!E175+drdp!N175)*'DBH-U'!$C175+(drdp!H175+drdp!Q175)*'DBH-U'!$D175)</f>
        <v>0</v>
      </c>
      <c r="F175" s="20">
        <f>Model!$W$26*((drdp!C175+drdp!L175)*'DBH-U'!$B175+(drdp!F175+drdp!O175)*'DBH-U'!$C175+(drdp!I175+drdp!R175)*'DBH-U'!$D175)</f>
        <v>0</v>
      </c>
      <c r="G175" s="20">
        <f>Model!$W$26*((drdp!D175+drdp!M175)*'DBH-U'!$B175+(drdp!G175+drdp!P175)*'DBH-U'!$C175+(drdp!J175+drdp!S175)*'DBH-U'!$D175)</f>
        <v>0</v>
      </c>
      <c r="H175" s="18">
        <f>Model!$W$26*((drdp!B175)*'DBH-U'!$B175+(drdp!E175)*'DBH-U'!$C175+(drdp!H175)*'DBH-U'!$D175)</f>
        <v>0</v>
      </c>
      <c r="I175" s="18">
        <f>Model!$W$26*((drdp!C175)*'DBH-U'!$B175+(drdp!F175)*'DBH-U'!$C175+(drdp!I175)*'DBH-U'!$D175)</f>
        <v>0</v>
      </c>
      <c r="J175" s="18">
        <f>Model!$W$26*((drdp!D175)*'DBH-U'!$B175+(drdp!G175)*'DBH-U'!$C175+(drdp!J175)*'DBH-U'!$D175)</f>
        <v>0</v>
      </c>
      <c r="K175" s="21">
        <f>SUM(E$3:E174)+H175</f>
        <v>-1.2055704906415821</v>
      </c>
      <c r="L175" s="21">
        <f>SUM(F$3:F174)+I175</f>
        <v>1.2060005985347153</v>
      </c>
      <c r="M175" s="21">
        <f>SUM(G$3:G174)+J175</f>
        <v>0</v>
      </c>
      <c r="N175" s="21"/>
      <c r="O175" s="21"/>
      <c r="P175" s="21"/>
      <c r="Q175" s="19">
        <f t="shared" si="16"/>
        <v>1.4534002079057848</v>
      </c>
      <c r="R175" s="19">
        <f t="shared" si="17"/>
        <v>1.4544374436660916</v>
      </c>
      <c r="S175" s="19">
        <f t="shared" si="18"/>
        <v>0</v>
      </c>
      <c r="T175" s="19">
        <f t="shared" si="19"/>
        <v>-1.4539187332895385</v>
      </c>
      <c r="U175" s="19">
        <f t="shared" si="20"/>
        <v>0</v>
      </c>
      <c r="V175" s="19">
        <f t="shared" si="21"/>
        <v>0</v>
      </c>
    </row>
    <row r="176" spans="1:23" x14ac:dyDescent="0.25">
      <c r="A176" s="26">
        <f>Wellpath!E176</f>
        <v>0</v>
      </c>
      <c r="B176" s="22">
        <v>0</v>
      </c>
      <c r="C176" s="22">
        <v>0</v>
      </c>
      <c r="D176" s="22">
        <f t="shared" si="11"/>
        <v>3.9314164891663715E-5</v>
      </c>
      <c r="E176" s="20">
        <f>Model!$W$26*((drdp!B176+drdp!K176)*'DBH-U'!$B176+(drdp!E176+drdp!N176)*'DBH-U'!$C176+(drdp!H176+drdp!Q176)*'DBH-U'!$D176)</f>
        <v>0</v>
      </c>
      <c r="F176" s="20">
        <f>Model!$W$26*((drdp!C176+drdp!L176)*'DBH-U'!$B176+(drdp!F176+drdp!O176)*'DBH-U'!$C176+(drdp!I176+drdp!R176)*'DBH-U'!$D176)</f>
        <v>0</v>
      </c>
      <c r="G176" s="20">
        <f>Model!$W$26*((drdp!D176+drdp!M176)*'DBH-U'!$B176+(drdp!G176+drdp!P176)*'DBH-U'!$C176+(drdp!J176+drdp!S176)*'DBH-U'!$D176)</f>
        <v>0</v>
      </c>
      <c r="H176" s="18">
        <f>Model!$W$26*((drdp!B176)*'DBH-U'!$B176+(drdp!E176)*'DBH-U'!$C176+(drdp!H176)*'DBH-U'!$D176)</f>
        <v>0</v>
      </c>
      <c r="I176" s="18">
        <f>Model!$W$26*((drdp!C176)*'DBH-U'!$B176+(drdp!F176)*'DBH-U'!$C176+(drdp!I176)*'DBH-U'!$D176)</f>
        <v>0</v>
      </c>
      <c r="J176" s="18">
        <f>Model!$W$26*((drdp!D176)*'DBH-U'!$B176+(drdp!G176)*'DBH-U'!$C176+(drdp!J176)*'DBH-U'!$D176)</f>
        <v>0</v>
      </c>
      <c r="K176" s="21">
        <f>SUM(E$3:E175)+H176</f>
        <v>-1.2055704906415821</v>
      </c>
      <c r="L176" s="21">
        <f>SUM(F$3:F175)+I176</f>
        <v>1.2060005985347153</v>
      </c>
      <c r="M176" s="21">
        <f>SUM(G$3:G175)+J176</f>
        <v>0</v>
      </c>
      <c r="N176" s="21"/>
      <c r="O176" s="21"/>
      <c r="P176" s="21"/>
      <c r="Q176" s="19">
        <f t="shared" si="16"/>
        <v>1.4534002079057848</v>
      </c>
      <c r="R176" s="19">
        <f t="shared" si="17"/>
        <v>1.4544374436660916</v>
      </c>
      <c r="S176" s="19">
        <f t="shared" si="18"/>
        <v>0</v>
      </c>
      <c r="T176" s="19">
        <f t="shared" si="19"/>
        <v>-1.4539187332895385</v>
      </c>
      <c r="U176" s="19">
        <f t="shared" si="20"/>
        <v>0</v>
      </c>
      <c r="V176" s="19">
        <f t="shared" si="21"/>
        <v>0</v>
      </c>
    </row>
    <row r="177" spans="1:22" x14ac:dyDescent="0.25">
      <c r="A177" s="26">
        <f>Wellpath!E177</f>
        <v>0</v>
      </c>
      <c r="B177" s="22">
        <v>0</v>
      </c>
      <c r="C177" s="22">
        <v>0</v>
      </c>
      <c r="D177" s="22">
        <f t="shared" si="11"/>
        <v>3.9314164891663715E-5</v>
      </c>
      <c r="E177" s="20">
        <f>Model!$W$26*((drdp!B177+drdp!K177)*'DBH-U'!$B177+(drdp!E177+drdp!N177)*'DBH-U'!$C177+(drdp!H177+drdp!Q177)*'DBH-U'!$D177)</f>
        <v>0</v>
      </c>
      <c r="F177" s="20">
        <f>Model!$W$26*((drdp!C177+drdp!L177)*'DBH-U'!$B177+(drdp!F177+drdp!O177)*'DBH-U'!$C177+(drdp!I177+drdp!R177)*'DBH-U'!$D177)</f>
        <v>0</v>
      </c>
      <c r="G177" s="20">
        <f>Model!$W$26*((drdp!D177+drdp!M177)*'DBH-U'!$B177+(drdp!G177+drdp!P177)*'DBH-U'!$C177+(drdp!J177+drdp!S177)*'DBH-U'!$D177)</f>
        <v>0</v>
      </c>
      <c r="H177" s="18">
        <f>Model!$W$26*((drdp!B177)*'DBH-U'!$B177+(drdp!E177)*'DBH-U'!$C177+(drdp!H177)*'DBH-U'!$D177)</f>
        <v>0</v>
      </c>
      <c r="I177" s="18">
        <f>Model!$W$26*((drdp!C177)*'DBH-U'!$B177+(drdp!F177)*'DBH-U'!$C177+(drdp!I177)*'DBH-U'!$D177)</f>
        <v>0</v>
      </c>
      <c r="J177" s="18">
        <f>Model!$W$26*((drdp!D177)*'DBH-U'!$B177+(drdp!G177)*'DBH-U'!$C177+(drdp!J177)*'DBH-U'!$D177)</f>
        <v>0</v>
      </c>
      <c r="K177" s="21">
        <f>SUM(E$3:E176)+H177</f>
        <v>-1.2055704906415821</v>
      </c>
      <c r="L177" s="21">
        <f>SUM(F$3:F176)+I177</f>
        <v>1.2060005985347153</v>
      </c>
      <c r="M177" s="21">
        <f>SUM(G$3:G176)+J177</f>
        <v>0</v>
      </c>
      <c r="N177" s="21"/>
      <c r="O177" s="21"/>
      <c r="P177" s="21"/>
      <c r="Q177" s="19">
        <f t="shared" si="16"/>
        <v>1.4534002079057848</v>
      </c>
      <c r="R177" s="19">
        <f t="shared" si="17"/>
        <v>1.4544374436660916</v>
      </c>
      <c r="S177" s="19">
        <f t="shared" si="18"/>
        <v>0</v>
      </c>
      <c r="T177" s="19">
        <f t="shared" si="19"/>
        <v>-1.4539187332895385</v>
      </c>
      <c r="U177" s="19">
        <f t="shared" si="20"/>
        <v>0</v>
      </c>
      <c r="V177" s="19">
        <f t="shared" si="21"/>
        <v>0</v>
      </c>
    </row>
    <row r="178" spans="1:22" x14ac:dyDescent="0.25">
      <c r="A178" s="26">
        <f>Wellpath!E178</f>
        <v>0</v>
      </c>
      <c r="B178" s="22">
        <v>0</v>
      </c>
      <c r="C178" s="22">
        <v>0</v>
      </c>
      <c r="D178" s="22">
        <f t="shared" si="11"/>
        <v>3.9314164891663715E-5</v>
      </c>
      <c r="E178" s="20">
        <f>Model!$W$26*((drdp!B178+drdp!K178)*'DBH-U'!$B178+(drdp!E178+drdp!N178)*'DBH-U'!$C178+(drdp!H178+drdp!Q178)*'DBH-U'!$D178)</f>
        <v>0</v>
      </c>
      <c r="F178" s="20">
        <f>Model!$W$26*((drdp!C178+drdp!L178)*'DBH-U'!$B178+(drdp!F178+drdp!O178)*'DBH-U'!$C178+(drdp!I178+drdp!R178)*'DBH-U'!$D178)</f>
        <v>0</v>
      </c>
      <c r="G178" s="20">
        <f>Model!$W$26*((drdp!D178+drdp!M178)*'DBH-U'!$B178+(drdp!G178+drdp!P178)*'DBH-U'!$C178+(drdp!J178+drdp!S178)*'DBH-U'!$D178)</f>
        <v>0</v>
      </c>
      <c r="H178" s="18">
        <f>Model!$W$26*((drdp!B178)*'DBH-U'!$B178+(drdp!E178)*'DBH-U'!$C178+(drdp!H178)*'DBH-U'!$D178)</f>
        <v>0</v>
      </c>
      <c r="I178" s="18">
        <f>Model!$W$26*((drdp!C178)*'DBH-U'!$B178+(drdp!F178)*'DBH-U'!$C178+(drdp!I178)*'DBH-U'!$D178)</f>
        <v>0</v>
      </c>
      <c r="J178" s="18">
        <f>Model!$W$26*((drdp!D178)*'DBH-U'!$B178+(drdp!G178)*'DBH-U'!$C178+(drdp!J178)*'DBH-U'!$D178)</f>
        <v>0</v>
      </c>
      <c r="K178" s="21">
        <f>SUM(E$3:E177)+H178</f>
        <v>-1.2055704906415821</v>
      </c>
      <c r="L178" s="21">
        <f>SUM(F$3:F177)+I178</f>
        <v>1.2060005985347153</v>
      </c>
      <c r="M178" s="21">
        <f>SUM(G$3:G177)+J178</f>
        <v>0</v>
      </c>
      <c r="N178" s="21"/>
      <c r="O178" s="21"/>
      <c r="P178" s="21"/>
      <c r="Q178" s="19">
        <f t="shared" si="16"/>
        <v>1.4534002079057848</v>
      </c>
      <c r="R178" s="19">
        <f t="shared" si="17"/>
        <v>1.4544374436660916</v>
      </c>
      <c r="S178" s="19">
        <f t="shared" si="18"/>
        <v>0</v>
      </c>
      <c r="T178" s="19">
        <f t="shared" si="19"/>
        <v>-1.4539187332895385</v>
      </c>
      <c r="U178" s="19">
        <f t="shared" si="20"/>
        <v>0</v>
      </c>
      <c r="V178" s="19">
        <f t="shared" si="21"/>
        <v>0</v>
      </c>
    </row>
    <row r="179" spans="1:22" x14ac:dyDescent="0.25">
      <c r="A179" s="26">
        <f>Wellpath!E179</f>
        <v>0</v>
      </c>
      <c r="B179" s="22">
        <v>0</v>
      </c>
      <c r="C179" s="22">
        <v>0</v>
      </c>
      <c r="D179" s="22">
        <f t="shared" si="11"/>
        <v>3.9314164891663715E-5</v>
      </c>
      <c r="E179" s="20">
        <f>Model!$W$26*((drdp!B179+drdp!K179)*'DBH-U'!$B179+(drdp!E179+drdp!N179)*'DBH-U'!$C179+(drdp!H179+drdp!Q179)*'DBH-U'!$D179)</f>
        <v>0</v>
      </c>
      <c r="F179" s="20">
        <f>Model!$W$26*((drdp!C179+drdp!L179)*'DBH-U'!$B179+(drdp!F179+drdp!O179)*'DBH-U'!$C179+(drdp!I179+drdp!R179)*'DBH-U'!$D179)</f>
        <v>0</v>
      </c>
      <c r="G179" s="20">
        <f>Model!$W$26*((drdp!D179+drdp!M179)*'DBH-U'!$B179+(drdp!G179+drdp!P179)*'DBH-U'!$C179+(drdp!J179+drdp!S179)*'DBH-U'!$D179)</f>
        <v>0</v>
      </c>
      <c r="H179" s="18">
        <f>Model!$W$26*((drdp!B179)*'DBH-U'!$B179+(drdp!E179)*'DBH-U'!$C179+(drdp!H179)*'DBH-U'!$D179)</f>
        <v>0</v>
      </c>
      <c r="I179" s="18">
        <f>Model!$W$26*((drdp!C179)*'DBH-U'!$B179+(drdp!F179)*'DBH-U'!$C179+(drdp!I179)*'DBH-U'!$D179)</f>
        <v>0</v>
      </c>
      <c r="J179" s="18">
        <f>Model!$W$26*((drdp!D179)*'DBH-U'!$B179+(drdp!G179)*'DBH-U'!$C179+(drdp!J179)*'DBH-U'!$D179)</f>
        <v>0</v>
      </c>
      <c r="K179" s="21">
        <f>SUM(E$3:E178)+H179</f>
        <v>-1.2055704906415821</v>
      </c>
      <c r="L179" s="21">
        <f>SUM(F$3:F178)+I179</f>
        <v>1.2060005985347153</v>
      </c>
      <c r="M179" s="21">
        <f>SUM(G$3:G178)+J179</f>
        <v>0</v>
      </c>
      <c r="N179" s="21"/>
      <c r="O179" s="21"/>
      <c r="P179" s="21"/>
      <c r="Q179" s="19">
        <f t="shared" si="16"/>
        <v>1.4534002079057848</v>
      </c>
      <c r="R179" s="19">
        <f t="shared" si="17"/>
        <v>1.4544374436660916</v>
      </c>
      <c r="S179" s="19">
        <f t="shared" si="18"/>
        <v>0</v>
      </c>
      <c r="T179" s="19">
        <f t="shared" si="19"/>
        <v>-1.4539187332895385</v>
      </c>
      <c r="U179" s="19">
        <f t="shared" si="20"/>
        <v>0</v>
      </c>
      <c r="V179" s="19">
        <f t="shared" si="21"/>
        <v>0</v>
      </c>
    </row>
    <row r="180" spans="1:22" x14ac:dyDescent="0.25">
      <c r="A180" s="26">
        <f>Wellpath!E180</f>
        <v>0</v>
      </c>
      <c r="B180" s="22">
        <v>0</v>
      </c>
      <c r="C180" s="22">
        <v>0</v>
      </c>
      <c r="D180" s="22">
        <f t="shared" si="11"/>
        <v>3.9314164891663715E-5</v>
      </c>
      <c r="E180" s="20">
        <f>Model!$W$26*((drdp!B180+drdp!K180)*'DBH-U'!$B180+(drdp!E180+drdp!N180)*'DBH-U'!$C180+(drdp!H180+drdp!Q180)*'DBH-U'!$D180)</f>
        <v>0</v>
      </c>
      <c r="F180" s="20">
        <f>Model!$W$26*((drdp!C180+drdp!L180)*'DBH-U'!$B180+(drdp!F180+drdp!O180)*'DBH-U'!$C180+(drdp!I180+drdp!R180)*'DBH-U'!$D180)</f>
        <v>0</v>
      </c>
      <c r="G180" s="20">
        <f>Model!$W$26*((drdp!D180+drdp!M180)*'DBH-U'!$B180+(drdp!G180+drdp!P180)*'DBH-U'!$C180+(drdp!J180+drdp!S180)*'DBH-U'!$D180)</f>
        <v>0</v>
      </c>
      <c r="H180" s="18">
        <f>Model!$W$26*((drdp!B180)*'DBH-U'!$B180+(drdp!E180)*'DBH-U'!$C180+(drdp!H180)*'DBH-U'!$D180)</f>
        <v>0</v>
      </c>
      <c r="I180" s="18">
        <f>Model!$W$26*((drdp!C180)*'DBH-U'!$B180+(drdp!F180)*'DBH-U'!$C180+(drdp!I180)*'DBH-U'!$D180)</f>
        <v>0</v>
      </c>
      <c r="J180" s="18">
        <f>Model!$W$26*((drdp!D180)*'DBH-U'!$B180+(drdp!G180)*'DBH-U'!$C180+(drdp!J180)*'DBH-U'!$D180)</f>
        <v>0</v>
      </c>
      <c r="K180" s="21">
        <f>SUM(E$3:E179)+H180</f>
        <v>-1.2055704906415821</v>
      </c>
      <c r="L180" s="21">
        <f>SUM(F$3:F179)+I180</f>
        <v>1.2060005985347153</v>
      </c>
      <c r="M180" s="21">
        <f>SUM(G$3:G179)+J180</f>
        <v>0</v>
      </c>
      <c r="N180" s="21"/>
      <c r="O180" s="21"/>
      <c r="P180" s="21"/>
      <c r="Q180" s="19">
        <f t="shared" si="16"/>
        <v>1.4534002079057848</v>
      </c>
      <c r="R180" s="19">
        <f t="shared" si="17"/>
        <v>1.4544374436660916</v>
      </c>
      <c r="S180" s="19">
        <f t="shared" si="18"/>
        <v>0</v>
      </c>
      <c r="T180" s="19">
        <f t="shared" si="19"/>
        <v>-1.4539187332895385</v>
      </c>
      <c r="U180" s="19">
        <f t="shared" si="20"/>
        <v>0</v>
      </c>
      <c r="V180" s="19">
        <f t="shared" si="21"/>
        <v>0</v>
      </c>
    </row>
    <row r="181" spans="1:22" x14ac:dyDescent="0.25">
      <c r="A181" s="26">
        <f>Wellpath!E181</f>
        <v>0</v>
      </c>
      <c r="B181" s="22">
        <v>0</v>
      </c>
      <c r="C181" s="22">
        <v>0</v>
      </c>
      <c r="D181" s="22">
        <f t="shared" si="11"/>
        <v>3.9314164891663715E-5</v>
      </c>
      <c r="E181" s="20">
        <f>Model!$W$26*((drdp!B181+drdp!K181)*'DBH-U'!$B181+(drdp!E181+drdp!N181)*'DBH-U'!$C181+(drdp!H181+drdp!Q181)*'DBH-U'!$D181)</f>
        <v>0</v>
      </c>
      <c r="F181" s="20">
        <f>Model!$W$26*((drdp!C181+drdp!L181)*'DBH-U'!$B181+(drdp!F181+drdp!O181)*'DBH-U'!$C181+(drdp!I181+drdp!R181)*'DBH-U'!$D181)</f>
        <v>0</v>
      </c>
      <c r="G181" s="20">
        <f>Model!$W$26*((drdp!D181+drdp!M181)*'DBH-U'!$B181+(drdp!G181+drdp!P181)*'DBH-U'!$C181+(drdp!J181+drdp!S181)*'DBH-U'!$D181)</f>
        <v>0</v>
      </c>
      <c r="H181" s="18">
        <f>Model!$W$26*((drdp!B181)*'DBH-U'!$B181+(drdp!E181)*'DBH-U'!$C181+(drdp!H181)*'DBH-U'!$D181)</f>
        <v>0</v>
      </c>
      <c r="I181" s="18">
        <f>Model!$W$26*((drdp!C181)*'DBH-U'!$B181+(drdp!F181)*'DBH-U'!$C181+(drdp!I181)*'DBH-U'!$D181)</f>
        <v>0</v>
      </c>
      <c r="J181" s="18">
        <f>Model!$W$26*((drdp!D181)*'DBH-U'!$B181+(drdp!G181)*'DBH-U'!$C181+(drdp!J181)*'DBH-U'!$D181)</f>
        <v>0</v>
      </c>
      <c r="K181" s="21">
        <f>SUM(E$3:E180)+H181</f>
        <v>-1.2055704906415821</v>
      </c>
      <c r="L181" s="21">
        <f>SUM(F$3:F180)+I181</f>
        <v>1.2060005985347153</v>
      </c>
      <c r="M181" s="21">
        <f>SUM(G$3:G180)+J181</f>
        <v>0</v>
      </c>
      <c r="N181" s="21"/>
      <c r="O181" s="21"/>
      <c r="P181" s="21"/>
      <c r="Q181" s="19">
        <f t="shared" si="16"/>
        <v>1.4534002079057848</v>
      </c>
      <c r="R181" s="19">
        <f t="shared" si="17"/>
        <v>1.4544374436660916</v>
      </c>
      <c r="S181" s="19">
        <f t="shared" si="18"/>
        <v>0</v>
      </c>
      <c r="T181" s="19">
        <f t="shared" si="19"/>
        <v>-1.4539187332895385</v>
      </c>
      <c r="U181" s="19">
        <f t="shared" si="20"/>
        <v>0</v>
      </c>
      <c r="V181" s="19">
        <f t="shared" si="21"/>
        <v>0</v>
      </c>
    </row>
    <row r="182" spans="1:22" x14ac:dyDescent="0.25">
      <c r="A182" s="26">
        <f>Wellpath!E182</f>
        <v>0</v>
      </c>
      <c r="B182" s="22">
        <v>0</v>
      </c>
      <c r="C182" s="22">
        <v>0</v>
      </c>
      <c r="D182" s="22">
        <f t="shared" si="11"/>
        <v>3.9314164891663715E-5</v>
      </c>
      <c r="E182" s="20">
        <f>Model!$W$26*((drdp!B182+drdp!K182)*'DBH-U'!$B182+(drdp!E182+drdp!N182)*'DBH-U'!$C182+(drdp!H182+drdp!Q182)*'DBH-U'!$D182)</f>
        <v>0</v>
      </c>
      <c r="F182" s="20">
        <f>Model!$W$26*((drdp!C182+drdp!L182)*'DBH-U'!$B182+(drdp!F182+drdp!O182)*'DBH-U'!$C182+(drdp!I182+drdp!R182)*'DBH-U'!$D182)</f>
        <v>0</v>
      </c>
      <c r="G182" s="20">
        <f>Model!$W$26*((drdp!D182+drdp!M182)*'DBH-U'!$B182+(drdp!G182+drdp!P182)*'DBH-U'!$C182+(drdp!J182+drdp!S182)*'DBH-U'!$D182)</f>
        <v>0</v>
      </c>
      <c r="H182" s="18">
        <f>Model!$W$26*((drdp!B182)*'DBH-U'!$B182+(drdp!E182)*'DBH-U'!$C182+(drdp!H182)*'DBH-U'!$D182)</f>
        <v>0</v>
      </c>
      <c r="I182" s="18">
        <f>Model!$W$26*((drdp!C182)*'DBH-U'!$B182+(drdp!F182)*'DBH-U'!$C182+(drdp!I182)*'DBH-U'!$D182)</f>
        <v>0</v>
      </c>
      <c r="J182" s="18">
        <f>Model!$W$26*((drdp!D182)*'DBH-U'!$B182+(drdp!G182)*'DBH-U'!$C182+(drdp!J182)*'DBH-U'!$D182)</f>
        <v>0</v>
      </c>
      <c r="K182" s="21">
        <f>SUM(E$3:E181)+H182</f>
        <v>-1.2055704906415821</v>
      </c>
      <c r="L182" s="21">
        <f>SUM(F$3:F181)+I182</f>
        <v>1.2060005985347153</v>
      </c>
      <c r="M182" s="21">
        <f>SUM(G$3:G181)+J182</f>
        <v>0</v>
      </c>
      <c r="N182" s="21"/>
      <c r="O182" s="21"/>
      <c r="P182" s="21"/>
      <c r="Q182" s="19">
        <f t="shared" si="16"/>
        <v>1.4534002079057848</v>
      </c>
      <c r="R182" s="19">
        <f t="shared" si="17"/>
        <v>1.4544374436660916</v>
      </c>
      <c r="S182" s="19">
        <f t="shared" si="18"/>
        <v>0</v>
      </c>
      <c r="T182" s="19">
        <f t="shared" si="19"/>
        <v>-1.4539187332895385</v>
      </c>
      <c r="U182" s="19">
        <f t="shared" si="20"/>
        <v>0</v>
      </c>
      <c r="V182" s="19">
        <f t="shared" si="21"/>
        <v>0</v>
      </c>
    </row>
    <row r="183" spans="1:22" x14ac:dyDescent="0.25">
      <c r="A183" s="26">
        <f>Wellpath!E183</f>
        <v>0</v>
      </c>
      <c r="B183" s="22">
        <v>0</v>
      </c>
      <c r="C183" s="22">
        <v>0</v>
      </c>
      <c r="D183" s="22">
        <f t="shared" si="11"/>
        <v>3.9314164891663715E-5</v>
      </c>
      <c r="E183" s="20">
        <f>Model!$W$26*((drdp!B183+drdp!K183)*'DBH-U'!$B183+(drdp!E183+drdp!N183)*'DBH-U'!$C183+(drdp!H183+drdp!Q183)*'DBH-U'!$D183)</f>
        <v>0</v>
      </c>
      <c r="F183" s="20">
        <f>Model!$W$26*((drdp!C183+drdp!L183)*'DBH-U'!$B183+(drdp!F183+drdp!O183)*'DBH-U'!$C183+(drdp!I183+drdp!R183)*'DBH-U'!$D183)</f>
        <v>0</v>
      </c>
      <c r="G183" s="20">
        <f>Model!$W$26*((drdp!D183+drdp!M183)*'DBH-U'!$B183+(drdp!G183+drdp!P183)*'DBH-U'!$C183+(drdp!J183+drdp!S183)*'DBH-U'!$D183)</f>
        <v>0</v>
      </c>
      <c r="H183" s="18">
        <f>Model!$W$26*((drdp!B183)*'DBH-U'!$B183+(drdp!E183)*'DBH-U'!$C183+(drdp!H183)*'DBH-U'!$D183)</f>
        <v>0</v>
      </c>
      <c r="I183" s="18">
        <f>Model!$W$26*((drdp!C183)*'DBH-U'!$B183+(drdp!F183)*'DBH-U'!$C183+(drdp!I183)*'DBH-U'!$D183)</f>
        <v>0</v>
      </c>
      <c r="J183" s="18">
        <f>Model!$W$26*((drdp!D183)*'DBH-U'!$B183+(drdp!G183)*'DBH-U'!$C183+(drdp!J183)*'DBH-U'!$D183)</f>
        <v>0</v>
      </c>
      <c r="K183" s="21">
        <f>SUM(E$3:E182)+H183</f>
        <v>-1.2055704906415821</v>
      </c>
      <c r="L183" s="21">
        <f>SUM(F$3:F182)+I183</f>
        <v>1.2060005985347153</v>
      </c>
      <c r="M183" s="21">
        <f>SUM(G$3:G182)+J183</f>
        <v>0</v>
      </c>
      <c r="N183" s="21"/>
      <c r="O183" s="21"/>
      <c r="P183" s="21"/>
      <c r="Q183" s="19">
        <f t="shared" si="16"/>
        <v>1.4534002079057848</v>
      </c>
      <c r="R183" s="19">
        <f t="shared" si="17"/>
        <v>1.4544374436660916</v>
      </c>
      <c r="S183" s="19">
        <f t="shared" si="18"/>
        <v>0</v>
      </c>
      <c r="T183" s="19">
        <f t="shared" si="19"/>
        <v>-1.4539187332895385</v>
      </c>
      <c r="U183" s="19">
        <f t="shared" si="20"/>
        <v>0</v>
      </c>
      <c r="V183" s="19">
        <f t="shared" si="21"/>
        <v>0</v>
      </c>
    </row>
    <row r="184" spans="1:22" x14ac:dyDescent="0.25">
      <c r="A184" s="26">
        <f>Wellpath!E184</f>
        <v>0</v>
      </c>
      <c r="B184" s="22">
        <v>0</v>
      </c>
      <c r="C184" s="22">
        <v>0</v>
      </c>
      <c r="D184" s="22">
        <f t="shared" si="11"/>
        <v>3.9314164891663715E-5</v>
      </c>
      <c r="E184" s="20">
        <f>Model!$W$26*((drdp!B184+drdp!K184)*'DBH-U'!$B184+(drdp!E184+drdp!N184)*'DBH-U'!$C184+(drdp!H184+drdp!Q184)*'DBH-U'!$D184)</f>
        <v>0</v>
      </c>
      <c r="F184" s="20">
        <f>Model!$W$26*((drdp!C184+drdp!L184)*'DBH-U'!$B184+(drdp!F184+drdp!O184)*'DBH-U'!$C184+(drdp!I184+drdp!R184)*'DBH-U'!$D184)</f>
        <v>0</v>
      </c>
      <c r="G184" s="20">
        <f>Model!$W$26*((drdp!D184+drdp!M184)*'DBH-U'!$B184+(drdp!G184+drdp!P184)*'DBH-U'!$C184+(drdp!J184+drdp!S184)*'DBH-U'!$D184)</f>
        <v>0</v>
      </c>
      <c r="H184" s="18">
        <f>Model!$W$26*((drdp!B184)*'DBH-U'!$B184+(drdp!E184)*'DBH-U'!$C184+(drdp!H184)*'DBH-U'!$D184)</f>
        <v>0</v>
      </c>
      <c r="I184" s="18">
        <f>Model!$W$26*((drdp!C184)*'DBH-U'!$B184+(drdp!F184)*'DBH-U'!$C184+(drdp!I184)*'DBH-U'!$D184)</f>
        <v>0</v>
      </c>
      <c r="J184" s="18">
        <f>Model!$W$26*((drdp!D184)*'DBH-U'!$B184+(drdp!G184)*'DBH-U'!$C184+(drdp!J184)*'DBH-U'!$D184)</f>
        <v>0</v>
      </c>
      <c r="K184" s="21">
        <f>SUM(E$3:E183)+H184</f>
        <v>-1.2055704906415821</v>
      </c>
      <c r="L184" s="21">
        <f>SUM(F$3:F183)+I184</f>
        <v>1.2060005985347153</v>
      </c>
      <c r="M184" s="21">
        <f>SUM(G$3:G183)+J184</f>
        <v>0</v>
      </c>
      <c r="N184" s="21"/>
      <c r="O184" s="21"/>
      <c r="P184" s="21"/>
      <c r="Q184" s="19">
        <f t="shared" si="16"/>
        <v>1.4534002079057848</v>
      </c>
      <c r="R184" s="19">
        <f t="shared" si="17"/>
        <v>1.4544374436660916</v>
      </c>
      <c r="S184" s="19">
        <f t="shared" si="18"/>
        <v>0</v>
      </c>
      <c r="T184" s="19">
        <f t="shared" si="19"/>
        <v>-1.4539187332895385</v>
      </c>
      <c r="U184" s="19">
        <f t="shared" si="20"/>
        <v>0</v>
      </c>
      <c r="V184" s="19">
        <f t="shared" si="21"/>
        <v>0</v>
      </c>
    </row>
    <row r="185" spans="1:22" x14ac:dyDescent="0.25">
      <c r="A185" s="26">
        <f>Wellpath!E185</f>
        <v>0</v>
      </c>
      <c r="B185" s="22">
        <v>0</v>
      </c>
      <c r="C185" s="22">
        <v>0</v>
      </c>
      <c r="D185" s="22">
        <f t="shared" si="11"/>
        <v>3.9314164891663715E-5</v>
      </c>
      <c r="E185" s="20">
        <f>Model!$W$26*((drdp!B185+drdp!K185)*'DBH-U'!$B185+(drdp!E185+drdp!N185)*'DBH-U'!$C185+(drdp!H185+drdp!Q185)*'DBH-U'!$D185)</f>
        <v>0</v>
      </c>
      <c r="F185" s="20">
        <f>Model!$W$26*((drdp!C185+drdp!L185)*'DBH-U'!$B185+(drdp!F185+drdp!O185)*'DBH-U'!$C185+(drdp!I185+drdp!R185)*'DBH-U'!$D185)</f>
        <v>0</v>
      </c>
      <c r="G185" s="20">
        <f>Model!$W$26*((drdp!D185+drdp!M185)*'DBH-U'!$B185+(drdp!G185+drdp!P185)*'DBH-U'!$C185+(drdp!J185+drdp!S185)*'DBH-U'!$D185)</f>
        <v>0</v>
      </c>
      <c r="H185" s="18">
        <f>Model!$W$26*((drdp!B185)*'DBH-U'!$B185+(drdp!E185)*'DBH-U'!$C185+(drdp!H185)*'DBH-U'!$D185)</f>
        <v>0</v>
      </c>
      <c r="I185" s="18">
        <f>Model!$W$26*((drdp!C185)*'DBH-U'!$B185+(drdp!F185)*'DBH-U'!$C185+(drdp!I185)*'DBH-U'!$D185)</f>
        <v>0</v>
      </c>
      <c r="J185" s="18">
        <f>Model!$W$26*((drdp!D185)*'DBH-U'!$B185+(drdp!G185)*'DBH-U'!$C185+(drdp!J185)*'DBH-U'!$D185)</f>
        <v>0</v>
      </c>
      <c r="K185" s="21">
        <f>SUM(E$3:E184)+H185</f>
        <v>-1.2055704906415821</v>
      </c>
      <c r="L185" s="21">
        <f>SUM(F$3:F184)+I185</f>
        <v>1.2060005985347153</v>
      </c>
      <c r="M185" s="21">
        <f>SUM(G$3:G184)+J185</f>
        <v>0</v>
      </c>
      <c r="N185" s="21"/>
      <c r="O185" s="21"/>
      <c r="P185" s="21"/>
      <c r="Q185" s="19">
        <f t="shared" si="16"/>
        <v>1.4534002079057848</v>
      </c>
      <c r="R185" s="19">
        <f t="shared" si="17"/>
        <v>1.4544374436660916</v>
      </c>
      <c r="S185" s="19">
        <f t="shared" si="18"/>
        <v>0</v>
      </c>
      <c r="T185" s="19">
        <f t="shared" si="19"/>
        <v>-1.4539187332895385</v>
      </c>
      <c r="U185" s="19">
        <f t="shared" si="20"/>
        <v>0</v>
      </c>
      <c r="V185" s="19">
        <f t="shared" si="21"/>
        <v>0</v>
      </c>
    </row>
    <row r="186" spans="1:22" x14ac:dyDescent="0.25">
      <c r="A186" s="26">
        <f>Wellpath!E186</f>
        <v>0</v>
      </c>
      <c r="B186" s="22">
        <v>0</v>
      </c>
      <c r="C186" s="22">
        <v>0</v>
      </c>
      <c r="D186" s="22">
        <f t="shared" si="11"/>
        <v>3.9314164891663715E-5</v>
      </c>
      <c r="E186" s="20">
        <f>Model!$W$26*((drdp!B186+drdp!K186)*'DBH-U'!$B186+(drdp!E186+drdp!N186)*'DBH-U'!$C186+(drdp!H186+drdp!Q186)*'DBH-U'!$D186)</f>
        <v>0</v>
      </c>
      <c r="F186" s="20">
        <f>Model!$W$26*((drdp!C186+drdp!L186)*'DBH-U'!$B186+(drdp!F186+drdp!O186)*'DBH-U'!$C186+(drdp!I186+drdp!R186)*'DBH-U'!$D186)</f>
        <v>0</v>
      </c>
      <c r="G186" s="20">
        <f>Model!$W$26*((drdp!D186+drdp!M186)*'DBH-U'!$B186+(drdp!G186+drdp!P186)*'DBH-U'!$C186+(drdp!J186+drdp!S186)*'DBH-U'!$D186)</f>
        <v>0</v>
      </c>
      <c r="H186" s="18">
        <f>Model!$W$26*((drdp!B186)*'DBH-U'!$B186+(drdp!E186)*'DBH-U'!$C186+(drdp!H186)*'DBH-U'!$D186)</f>
        <v>0</v>
      </c>
      <c r="I186" s="18">
        <f>Model!$W$26*((drdp!C186)*'DBH-U'!$B186+(drdp!F186)*'DBH-U'!$C186+(drdp!I186)*'DBH-U'!$D186)</f>
        <v>0</v>
      </c>
      <c r="J186" s="18">
        <f>Model!$W$26*((drdp!D186)*'DBH-U'!$B186+(drdp!G186)*'DBH-U'!$C186+(drdp!J186)*'DBH-U'!$D186)</f>
        <v>0</v>
      </c>
      <c r="K186" s="21">
        <f>SUM(E$3:E185)+H186</f>
        <v>-1.2055704906415821</v>
      </c>
      <c r="L186" s="21">
        <f>SUM(F$3:F185)+I186</f>
        <v>1.2060005985347153</v>
      </c>
      <c r="M186" s="21">
        <f>SUM(G$3:G185)+J186</f>
        <v>0</v>
      </c>
      <c r="N186" s="21"/>
      <c r="O186" s="21"/>
      <c r="P186" s="21"/>
      <c r="Q186" s="19">
        <f t="shared" si="16"/>
        <v>1.4534002079057848</v>
      </c>
      <c r="R186" s="19">
        <f t="shared" si="17"/>
        <v>1.4544374436660916</v>
      </c>
      <c r="S186" s="19">
        <f t="shared" si="18"/>
        <v>0</v>
      </c>
      <c r="T186" s="19">
        <f t="shared" si="19"/>
        <v>-1.4539187332895385</v>
      </c>
      <c r="U186" s="19">
        <f t="shared" si="20"/>
        <v>0</v>
      </c>
      <c r="V186" s="19">
        <f t="shared" si="21"/>
        <v>0</v>
      </c>
    </row>
    <row r="187" spans="1:22" x14ac:dyDescent="0.25">
      <c r="A187" s="26">
        <f>Wellpath!E187</f>
        <v>0</v>
      </c>
      <c r="B187" s="22">
        <v>0</v>
      </c>
      <c r="C187" s="22">
        <v>0</v>
      </c>
      <c r="D187" s="22">
        <f t="shared" si="11"/>
        <v>3.9314164891663715E-5</v>
      </c>
      <c r="E187" s="20">
        <f>Model!$W$26*((drdp!B187+drdp!K187)*'DBH-U'!$B187+(drdp!E187+drdp!N187)*'DBH-U'!$C187+(drdp!H187+drdp!Q187)*'DBH-U'!$D187)</f>
        <v>0</v>
      </c>
      <c r="F187" s="20">
        <f>Model!$W$26*((drdp!C187+drdp!L187)*'DBH-U'!$B187+(drdp!F187+drdp!O187)*'DBH-U'!$C187+(drdp!I187+drdp!R187)*'DBH-U'!$D187)</f>
        <v>0</v>
      </c>
      <c r="G187" s="20">
        <f>Model!$W$26*((drdp!D187+drdp!M187)*'DBH-U'!$B187+(drdp!G187+drdp!P187)*'DBH-U'!$C187+(drdp!J187+drdp!S187)*'DBH-U'!$D187)</f>
        <v>0</v>
      </c>
      <c r="H187" s="18">
        <f>Model!$W$26*((drdp!B187)*'DBH-U'!$B187+(drdp!E187)*'DBH-U'!$C187+(drdp!H187)*'DBH-U'!$D187)</f>
        <v>0</v>
      </c>
      <c r="I187" s="18">
        <f>Model!$W$26*((drdp!C187)*'DBH-U'!$B187+(drdp!F187)*'DBH-U'!$C187+(drdp!I187)*'DBH-U'!$D187)</f>
        <v>0</v>
      </c>
      <c r="J187" s="18">
        <f>Model!$W$26*((drdp!D187)*'DBH-U'!$B187+(drdp!G187)*'DBH-U'!$C187+(drdp!J187)*'DBH-U'!$D187)</f>
        <v>0</v>
      </c>
      <c r="K187" s="21">
        <f>SUM(E$3:E186)+H187</f>
        <v>-1.2055704906415821</v>
      </c>
      <c r="L187" s="21">
        <f>SUM(F$3:F186)+I187</f>
        <v>1.2060005985347153</v>
      </c>
      <c r="M187" s="21">
        <f>SUM(G$3:G186)+J187</f>
        <v>0</v>
      </c>
      <c r="N187" s="21"/>
      <c r="O187" s="21"/>
      <c r="P187" s="21"/>
      <c r="Q187" s="19">
        <f t="shared" si="16"/>
        <v>1.4534002079057848</v>
      </c>
      <c r="R187" s="19">
        <f t="shared" si="17"/>
        <v>1.4544374436660916</v>
      </c>
      <c r="S187" s="19">
        <f t="shared" si="18"/>
        <v>0</v>
      </c>
      <c r="T187" s="19">
        <f t="shared" si="19"/>
        <v>-1.4539187332895385</v>
      </c>
      <c r="U187" s="19">
        <f t="shared" si="20"/>
        <v>0</v>
      </c>
      <c r="V187" s="19">
        <f t="shared" si="21"/>
        <v>0</v>
      </c>
    </row>
    <row r="188" spans="1:22" x14ac:dyDescent="0.25">
      <c r="A188" s="26">
        <f>Wellpath!E188</f>
        <v>0</v>
      </c>
      <c r="B188" s="22">
        <v>0</v>
      </c>
      <c r="C188" s="22">
        <v>0</v>
      </c>
      <c r="D188" s="22">
        <f t="shared" si="11"/>
        <v>3.9314164891663715E-5</v>
      </c>
      <c r="E188" s="20">
        <f>Model!$W$26*((drdp!B188+drdp!K188)*'DBH-U'!$B188+(drdp!E188+drdp!N188)*'DBH-U'!$C188+(drdp!H188+drdp!Q188)*'DBH-U'!$D188)</f>
        <v>0</v>
      </c>
      <c r="F188" s="20">
        <f>Model!$W$26*((drdp!C188+drdp!L188)*'DBH-U'!$B188+(drdp!F188+drdp!O188)*'DBH-U'!$C188+(drdp!I188+drdp!R188)*'DBH-U'!$D188)</f>
        <v>0</v>
      </c>
      <c r="G188" s="20">
        <f>Model!$W$26*((drdp!D188+drdp!M188)*'DBH-U'!$B188+(drdp!G188+drdp!P188)*'DBH-U'!$C188+(drdp!J188+drdp!S188)*'DBH-U'!$D188)</f>
        <v>0</v>
      </c>
      <c r="H188" s="18">
        <f>Model!$W$26*((drdp!B188)*'DBH-U'!$B188+(drdp!E188)*'DBH-U'!$C188+(drdp!H188)*'DBH-U'!$D188)</f>
        <v>0</v>
      </c>
      <c r="I188" s="18">
        <f>Model!$W$26*((drdp!C188)*'DBH-U'!$B188+(drdp!F188)*'DBH-U'!$C188+(drdp!I188)*'DBH-U'!$D188)</f>
        <v>0</v>
      </c>
      <c r="J188" s="18">
        <f>Model!$W$26*((drdp!D188)*'DBH-U'!$B188+(drdp!G188)*'DBH-U'!$C188+(drdp!J188)*'DBH-U'!$D188)</f>
        <v>0</v>
      </c>
      <c r="K188" s="21">
        <f>SUM(E$3:E187)+H188</f>
        <v>-1.2055704906415821</v>
      </c>
      <c r="L188" s="21">
        <f>SUM(F$3:F187)+I188</f>
        <v>1.2060005985347153</v>
      </c>
      <c r="M188" s="21">
        <f>SUM(G$3:G187)+J188</f>
        <v>0</v>
      </c>
      <c r="N188" s="21"/>
      <c r="O188" s="21"/>
      <c r="P188" s="21"/>
      <c r="Q188" s="19">
        <f t="shared" si="16"/>
        <v>1.4534002079057848</v>
      </c>
      <c r="R188" s="19">
        <f t="shared" si="17"/>
        <v>1.4544374436660916</v>
      </c>
      <c r="S188" s="19">
        <f t="shared" si="18"/>
        <v>0</v>
      </c>
      <c r="T188" s="19">
        <f t="shared" si="19"/>
        <v>-1.4539187332895385</v>
      </c>
      <c r="U188" s="19">
        <f t="shared" si="20"/>
        <v>0</v>
      </c>
      <c r="V188" s="19">
        <f t="shared" si="21"/>
        <v>0</v>
      </c>
    </row>
    <row r="189" spans="1:22" x14ac:dyDescent="0.25">
      <c r="A189" s="26">
        <f>Wellpath!E189</f>
        <v>0</v>
      </c>
      <c r="B189" s="22">
        <v>0</v>
      </c>
      <c r="C189" s="22">
        <v>0</v>
      </c>
      <c r="D189" s="22">
        <f t="shared" si="11"/>
        <v>3.9314164891663715E-5</v>
      </c>
      <c r="E189" s="20">
        <f>Model!$W$26*((drdp!B189+drdp!K189)*'DBH-U'!$B189+(drdp!E189+drdp!N189)*'DBH-U'!$C189+(drdp!H189+drdp!Q189)*'DBH-U'!$D189)</f>
        <v>0</v>
      </c>
      <c r="F189" s="20">
        <f>Model!$W$26*((drdp!C189+drdp!L189)*'DBH-U'!$B189+(drdp!F189+drdp!O189)*'DBH-U'!$C189+(drdp!I189+drdp!R189)*'DBH-U'!$D189)</f>
        <v>0</v>
      </c>
      <c r="G189" s="20">
        <f>Model!$W$26*((drdp!D189+drdp!M189)*'DBH-U'!$B189+(drdp!G189+drdp!P189)*'DBH-U'!$C189+(drdp!J189+drdp!S189)*'DBH-U'!$D189)</f>
        <v>0</v>
      </c>
      <c r="H189" s="18">
        <f>Model!$W$26*((drdp!B189)*'DBH-U'!$B189+(drdp!E189)*'DBH-U'!$C189+(drdp!H189)*'DBH-U'!$D189)</f>
        <v>0</v>
      </c>
      <c r="I189" s="18">
        <f>Model!$W$26*((drdp!C189)*'DBH-U'!$B189+(drdp!F189)*'DBH-U'!$C189+(drdp!I189)*'DBH-U'!$D189)</f>
        <v>0</v>
      </c>
      <c r="J189" s="18">
        <f>Model!$W$26*((drdp!D189)*'DBH-U'!$B189+(drdp!G189)*'DBH-U'!$C189+(drdp!J189)*'DBH-U'!$D189)</f>
        <v>0</v>
      </c>
      <c r="K189" s="21">
        <f>SUM(E$3:E188)+H189</f>
        <v>-1.2055704906415821</v>
      </c>
      <c r="L189" s="21">
        <f>SUM(F$3:F188)+I189</f>
        <v>1.2060005985347153</v>
      </c>
      <c r="M189" s="21">
        <f>SUM(G$3:G188)+J189</f>
        <v>0</v>
      </c>
      <c r="N189" s="21"/>
      <c r="O189" s="21"/>
      <c r="P189" s="21"/>
      <c r="Q189" s="19">
        <f t="shared" si="16"/>
        <v>1.4534002079057848</v>
      </c>
      <c r="R189" s="19">
        <f t="shared" si="17"/>
        <v>1.4544374436660916</v>
      </c>
      <c r="S189" s="19">
        <f t="shared" si="18"/>
        <v>0</v>
      </c>
      <c r="T189" s="19">
        <f t="shared" si="19"/>
        <v>-1.4539187332895385</v>
      </c>
      <c r="U189" s="19">
        <f t="shared" si="20"/>
        <v>0</v>
      </c>
      <c r="V189" s="19">
        <f t="shared" si="21"/>
        <v>0</v>
      </c>
    </row>
    <row r="190" spans="1:22" x14ac:dyDescent="0.25">
      <c r="A190" s="26">
        <f>Wellpath!E190</f>
        <v>0</v>
      </c>
      <c r="B190" s="22">
        <v>0</v>
      </c>
      <c r="C190" s="22">
        <v>0</v>
      </c>
      <c r="D190" s="22">
        <f t="shared" si="11"/>
        <v>3.9314164891663715E-5</v>
      </c>
      <c r="E190" s="20">
        <f>Model!$W$26*((drdp!B190+drdp!K190)*'DBH-U'!$B190+(drdp!E190+drdp!N190)*'DBH-U'!$C190+(drdp!H190+drdp!Q190)*'DBH-U'!$D190)</f>
        <v>0</v>
      </c>
      <c r="F190" s="20">
        <f>Model!$W$26*((drdp!C190+drdp!L190)*'DBH-U'!$B190+(drdp!F190+drdp!O190)*'DBH-U'!$C190+(drdp!I190+drdp!R190)*'DBH-U'!$D190)</f>
        <v>0</v>
      </c>
      <c r="G190" s="20">
        <f>Model!$W$26*((drdp!D190+drdp!M190)*'DBH-U'!$B190+(drdp!G190+drdp!P190)*'DBH-U'!$C190+(drdp!J190+drdp!S190)*'DBH-U'!$D190)</f>
        <v>0</v>
      </c>
      <c r="H190" s="18">
        <f>Model!$W$26*((drdp!B190)*'DBH-U'!$B190+(drdp!E190)*'DBH-U'!$C190+(drdp!H190)*'DBH-U'!$D190)</f>
        <v>0</v>
      </c>
      <c r="I190" s="18">
        <f>Model!$W$26*((drdp!C190)*'DBH-U'!$B190+(drdp!F190)*'DBH-U'!$C190+(drdp!I190)*'DBH-U'!$D190)</f>
        <v>0</v>
      </c>
      <c r="J190" s="18">
        <f>Model!$W$26*((drdp!D190)*'DBH-U'!$B190+(drdp!G190)*'DBH-U'!$C190+(drdp!J190)*'DBH-U'!$D190)</f>
        <v>0</v>
      </c>
      <c r="K190" s="21">
        <f>SUM(E$3:E189)+H190</f>
        <v>-1.2055704906415821</v>
      </c>
      <c r="L190" s="21">
        <f>SUM(F$3:F189)+I190</f>
        <v>1.2060005985347153</v>
      </c>
      <c r="M190" s="21">
        <f>SUM(G$3:G189)+J190</f>
        <v>0</v>
      </c>
      <c r="N190" s="21"/>
      <c r="O190" s="21"/>
      <c r="P190" s="21"/>
      <c r="Q190" s="19">
        <f t="shared" si="16"/>
        <v>1.4534002079057848</v>
      </c>
      <c r="R190" s="19">
        <f t="shared" si="17"/>
        <v>1.4544374436660916</v>
      </c>
      <c r="S190" s="19">
        <f t="shared" si="18"/>
        <v>0</v>
      </c>
      <c r="T190" s="19">
        <f t="shared" si="19"/>
        <v>-1.4539187332895385</v>
      </c>
      <c r="U190" s="19">
        <f t="shared" si="20"/>
        <v>0</v>
      </c>
      <c r="V190" s="19">
        <f t="shared" si="21"/>
        <v>0</v>
      </c>
    </row>
    <row r="191" spans="1:22" x14ac:dyDescent="0.25">
      <c r="A191" s="26">
        <f>Wellpath!E191</f>
        <v>0</v>
      </c>
      <c r="B191" s="22">
        <v>0</v>
      </c>
      <c r="C191" s="22">
        <v>0</v>
      </c>
      <c r="D191" s="22">
        <f t="shared" si="11"/>
        <v>3.9314164891663715E-5</v>
      </c>
      <c r="E191" s="20">
        <f>Model!$W$26*((drdp!B191+drdp!K191)*'DBH-U'!$B191+(drdp!E191+drdp!N191)*'DBH-U'!$C191+(drdp!H191+drdp!Q191)*'DBH-U'!$D191)</f>
        <v>0</v>
      </c>
      <c r="F191" s="20">
        <f>Model!$W$26*((drdp!C191+drdp!L191)*'DBH-U'!$B191+(drdp!F191+drdp!O191)*'DBH-U'!$C191+(drdp!I191+drdp!R191)*'DBH-U'!$D191)</f>
        <v>0</v>
      </c>
      <c r="G191" s="20">
        <f>Model!$W$26*((drdp!D191+drdp!M191)*'DBH-U'!$B191+(drdp!G191+drdp!P191)*'DBH-U'!$C191+(drdp!J191+drdp!S191)*'DBH-U'!$D191)</f>
        <v>0</v>
      </c>
      <c r="H191" s="18">
        <f>Model!$W$26*((drdp!B191)*'DBH-U'!$B191+(drdp!E191)*'DBH-U'!$C191+(drdp!H191)*'DBH-U'!$D191)</f>
        <v>0</v>
      </c>
      <c r="I191" s="18">
        <f>Model!$W$26*((drdp!C191)*'DBH-U'!$B191+(drdp!F191)*'DBH-U'!$C191+(drdp!I191)*'DBH-U'!$D191)</f>
        <v>0</v>
      </c>
      <c r="J191" s="18">
        <f>Model!$W$26*((drdp!D191)*'DBH-U'!$B191+(drdp!G191)*'DBH-U'!$C191+(drdp!J191)*'DBH-U'!$D191)</f>
        <v>0</v>
      </c>
      <c r="K191" s="21">
        <f>SUM(E$3:E190)+H191</f>
        <v>-1.2055704906415821</v>
      </c>
      <c r="L191" s="21">
        <f>SUM(F$3:F190)+I191</f>
        <v>1.2060005985347153</v>
      </c>
      <c r="M191" s="21">
        <f>SUM(G$3:G190)+J191</f>
        <v>0</v>
      </c>
      <c r="N191" s="21"/>
      <c r="O191" s="21"/>
      <c r="P191" s="21"/>
      <c r="Q191" s="19">
        <f t="shared" si="16"/>
        <v>1.4534002079057848</v>
      </c>
      <c r="R191" s="19">
        <f t="shared" si="17"/>
        <v>1.4544374436660916</v>
      </c>
      <c r="S191" s="19">
        <f t="shared" si="18"/>
        <v>0</v>
      </c>
      <c r="T191" s="19">
        <f t="shared" si="19"/>
        <v>-1.4539187332895385</v>
      </c>
      <c r="U191" s="19">
        <f t="shared" si="20"/>
        <v>0</v>
      </c>
      <c r="V191" s="19">
        <f t="shared" si="21"/>
        <v>0</v>
      </c>
    </row>
    <row r="192" spans="1:22" x14ac:dyDescent="0.25">
      <c r="A192" s="26">
        <f>Wellpath!E192</f>
        <v>0</v>
      </c>
      <c r="B192" s="22">
        <v>0</v>
      </c>
      <c r="C192" s="22">
        <v>0</v>
      </c>
      <c r="D192" s="22">
        <f t="shared" si="11"/>
        <v>3.9314164891663715E-5</v>
      </c>
      <c r="E192" s="20">
        <f>Model!$W$26*((drdp!B192+drdp!K192)*'DBH-U'!$B192+(drdp!E192+drdp!N192)*'DBH-U'!$C192+(drdp!H192+drdp!Q192)*'DBH-U'!$D192)</f>
        <v>0</v>
      </c>
      <c r="F192" s="20">
        <f>Model!$W$26*((drdp!C192+drdp!L192)*'DBH-U'!$B192+(drdp!F192+drdp!O192)*'DBH-U'!$C192+(drdp!I192+drdp!R192)*'DBH-U'!$D192)</f>
        <v>0</v>
      </c>
      <c r="G192" s="20">
        <f>Model!$W$26*((drdp!D192+drdp!M192)*'DBH-U'!$B192+(drdp!G192+drdp!P192)*'DBH-U'!$C192+(drdp!J192+drdp!S192)*'DBH-U'!$D192)</f>
        <v>0</v>
      </c>
      <c r="H192" s="18">
        <f>Model!$W$26*((drdp!B192)*'DBH-U'!$B192+(drdp!E192)*'DBH-U'!$C192+(drdp!H192)*'DBH-U'!$D192)</f>
        <v>0</v>
      </c>
      <c r="I192" s="18">
        <f>Model!$W$26*((drdp!C192)*'DBH-U'!$B192+(drdp!F192)*'DBH-U'!$C192+(drdp!I192)*'DBH-U'!$D192)</f>
        <v>0</v>
      </c>
      <c r="J192" s="18">
        <f>Model!$W$26*((drdp!D192)*'DBH-U'!$B192+(drdp!G192)*'DBH-U'!$C192+(drdp!J192)*'DBH-U'!$D192)</f>
        <v>0</v>
      </c>
      <c r="K192" s="21">
        <f>SUM(E$3:E191)+H192</f>
        <v>-1.2055704906415821</v>
      </c>
      <c r="L192" s="21">
        <f>SUM(F$3:F191)+I192</f>
        <v>1.2060005985347153</v>
      </c>
      <c r="M192" s="21">
        <f>SUM(G$3:G191)+J192</f>
        <v>0</v>
      </c>
      <c r="N192" s="21"/>
      <c r="O192" s="21"/>
      <c r="P192" s="21"/>
      <c r="Q192" s="19">
        <f t="shared" si="16"/>
        <v>1.4534002079057848</v>
      </c>
      <c r="R192" s="19">
        <f t="shared" si="17"/>
        <v>1.4544374436660916</v>
      </c>
      <c r="S192" s="19">
        <f t="shared" si="18"/>
        <v>0</v>
      </c>
      <c r="T192" s="19">
        <f t="shared" si="19"/>
        <v>-1.4539187332895385</v>
      </c>
      <c r="U192" s="19">
        <f t="shared" si="20"/>
        <v>0</v>
      </c>
      <c r="V192" s="19">
        <f t="shared" si="21"/>
        <v>0</v>
      </c>
    </row>
    <row r="193" spans="1:22" x14ac:dyDescent="0.25">
      <c r="A193" s="26">
        <f>Wellpath!E193</f>
        <v>0</v>
      </c>
      <c r="B193" s="22">
        <v>0</v>
      </c>
      <c r="C193" s="22">
        <v>0</v>
      </c>
      <c r="D193" s="22">
        <f t="shared" si="11"/>
        <v>3.9314164891663715E-5</v>
      </c>
      <c r="E193" s="20">
        <f>Model!$W$26*((drdp!B193+drdp!K193)*'DBH-U'!$B193+(drdp!E193+drdp!N193)*'DBH-U'!$C193+(drdp!H193+drdp!Q193)*'DBH-U'!$D193)</f>
        <v>0</v>
      </c>
      <c r="F193" s="20">
        <f>Model!$W$26*((drdp!C193+drdp!L193)*'DBH-U'!$B193+(drdp!F193+drdp!O193)*'DBH-U'!$C193+(drdp!I193+drdp!R193)*'DBH-U'!$D193)</f>
        <v>0</v>
      </c>
      <c r="G193" s="20">
        <f>Model!$W$26*((drdp!D193+drdp!M193)*'DBH-U'!$B193+(drdp!G193+drdp!P193)*'DBH-U'!$C193+(drdp!J193+drdp!S193)*'DBH-U'!$D193)</f>
        <v>0</v>
      </c>
      <c r="H193" s="18">
        <f>Model!$W$26*((drdp!B193)*'DBH-U'!$B193+(drdp!E193)*'DBH-U'!$C193+(drdp!H193)*'DBH-U'!$D193)</f>
        <v>0</v>
      </c>
      <c r="I193" s="18">
        <f>Model!$W$26*((drdp!C193)*'DBH-U'!$B193+(drdp!F193)*'DBH-U'!$C193+(drdp!I193)*'DBH-U'!$D193)</f>
        <v>0</v>
      </c>
      <c r="J193" s="18">
        <f>Model!$W$26*((drdp!D193)*'DBH-U'!$B193+(drdp!G193)*'DBH-U'!$C193+(drdp!J193)*'DBH-U'!$D193)</f>
        <v>0</v>
      </c>
      <c r="K193" s="21">
        <f>SUM(E$3:E192)+H193</f>
        <v>-1.2055704906415821</v>
      </c>
      <c r="L193" s="21">
        <f>SUM(F$3:F192)+I193</f>
        <v>1.2060005985347153</v>
      </c>
      <c r="M193" s="21">
        <f>SUM(G$3:G192)+J193</f>
        <v>0</v>
      </c>
      <c r="N193" s="21"/>
      <c r="O193" s="21"/>
      <c r="P193" s="21"/>
      <c r="Q193" s="19">
        <f t="shared" si="16"/>
        <v>1.4534002079057848</v>
      </c>
      <c r="R193" s="19">
        <f t="shared" si="17"/>
        <v>1.4544374436660916</v>
      </c>
      <c r="S193" s="19">
        <f t="shared" si="18"/>
        <v>0</v>
      </c>
      <c r="T193" s="19">
        <f t="shared" si="19"/>
        <v>-1.4539187332895385</v>
      </c>
      <c r="U193" s="19">
        <f t="shared" si="20"/>
        <v>0</v>
      </c>
      <c r="V193" s="19">
        <f t="shared" si="21"/>
        <v>0</v>
      </c>
    </row>
    <row r="194" spans="1:22" x14ac:dyDescent="0.25">
      <c r="A194" s="26">
        <f>Wellpath!E194</f>
        <v>0</v>
      </c>
      <c r="B194" s="22">
        <v>0</v>
      </c>
      <c r="C194" s="22">
        <v>0</v>
      </c>
      <c r="D194" s="22">
        <f t="shared" si="11"/>
        <v>3.9314164891663715E-5</v>
      </c>
      <c r="E194" s="20">
        <f>Model!$W$26*((drdp!B194+drdp!K194)*'DBH-U'!$B194+(drdp!E194+drdp!N194)*'DBH-U'!$C194+(drdp!H194+drdp!Q194)*'DBH-U'!$D194)</f>
        <v>0</v>
      </c>
      <c r="F194" s="20">
        <f>Model!$W$26*((drdp!C194+drdp!L194)*'DBH-U'!$B194+(drdp!F194+drdp!O194)*'DBH-U'!$C194+(drdp!I194+drdp!R194)*'DBH-U'!$D194)</f>
        <v>0</v>
      </c>
      <c r="G194" s="20">
        <f>Model!$W$26*((drdp!D194+drdp!M194)*'DBH-U'!$B194+(drdp!G194+drdp!P194)*'DBH-U'!$C194+(drdp!J194+drdp!S194)*'DBH-U'!$D194)</f>
        <v>0</v>
      </c>
      <c r="H194" s="18">
        <f>Model!$W$26*((drdp!B194)*'DBH-U'!$B194+(drdp!E194)*'DBH-U'!$C194+(drdp!H194)*'DBH-U'!$D194)</f>
        <v>0</v>
      </c>
      <c r="I194" s="18">
        <f>Model!$W$26*((drdp!C194)*'DBH-U'!$B194+(drdp!F194)*'DBH-U'!$C194+(drdp!I194)*'DBH-U'!$D194)</f>
        <v>0</v>
      </c>
      <c r="J194" s="18">
        <f>Model!$W$26*((drdp!D194)*'DBH-U'!$B194+(drdp!G194)*'DBH-U'!$C194+(drdp!J194)*'DBH-U'!$D194)</f>
        <v>0</v>
      </c>
      <c r="K194" s="21">
        <f>SUM(E$3:E193)+H194</f>
        <v>-1.2055704906415821</v>
      </c>
      <c r="L194" s="21">
        <f>SUM(F$3:F193)+I194</f>
        <v>1.2060005985347153</v>
      </c>
      <c r="M194" s="21">
        <f>SUM(G$3:G193)+J194</f>
        <v>0</v>
      </c>
      <c r="N194" s="21"/>
      <c r="O194" s="21"/>
      <c r="P194" s="21"/>
      <c r="Q194" s="19">
        <f t="shared" si="16"/>
        <v>1.4534002079057848</v>
      </c>
      <c r="R194" s="19">
        <f t="shared" si="17"/>
        <v>1.4544374436660916</v>
      </c>
      <c r="S194" s="19">
        <f t="shared" si="18"/>
        <v>0</v>
      </c>
      <c r="T194" s="19">
        <f t="shared" si="19"/>
        <v>-1.4539187332895385</v>
      </c>
      <c r="U194" s="19">
        <f t="shared" si="20"/>
        <v>0</v>
      </c>
      <c r="V194" s="19">
        <f t="shared" si="21"/>
        <v>0</v>
      </c>
    </row>
    <row r="195" spans="1:22" x14ac:dyDescent="0.25">
      <c r="A195" s="26">
        <f>Wellpath!E195</f>
        <v>0</v>
      </c>
      <c r="B195" s="22">
        <v>0</v>
      </c>
      <c r="C195" s="22">
        <v>0</v>
      </c>
      <c r="D195" s="22">
        <f t="shared" ref="D195:D258" si="22">1 / (Bfield * COS(Dip))</f>
        <v>3.9314164891663715E-5</v>
      </c>
      <c r="E195" s="20">
        <f>Model!$W$26*((drdp!B195+drdp!K195)*'DBH-U'!$B195+(drdp!E195+drdp!N195)*'DBH-U'!$C195+(drdp!H195+drdp!Q195)*'DBH-U'!$D195)</f>
        <v>0</v>
      </c>
      <c r="F195" s="20">
        <f>Model!$W$26*((drdp!C195+drdp!L195)*'DBH-U'!$B195+(drdp!F195+drdp!O195)*'DBH-U'!$C195+(drdp!I195+drdp!R195)*'DBH-U'!$D195)</f>
        <v>0</v>
      </c>
      <c r="G195" s="20">
        <f>Model!$W$26*((drdp!D195+drdp!M195)*'DBH-U'!$B195+(drdp!G195+drdp!P195)*'DBH-U'!$C195+(drdp!J195+drdp!S195)*'DBH-U'!$D195)</f>
        <v>0</v>
      </c>
      <c r="H195" s="18">
        <f>Model!$W$26*((drdp!B195)*'DBH-U'!$B195+(drdp!E195)*'DBH-U'!$C195+(drdp!H195)*'DBH-U'!$D195)</f>
        <v>0</v>
      </c>
      <c r="I195" s="18">
        <f>Model!$W$26*((drdp!C195)*'DBH-U'!$B195+(drdp!F195)*'DBH-U'!$C195+(drdp!I195)*'DBH-U'!$D195)</f>
        <v>0</v>
      </c>
      <c r="J195" s="18">
        <f>Model!$W$26*((drdp!D195)*'DBH-U'!$B195+(drdp!G195)*'DBH-U'!$C195+(drdp!J195)*'DBH-U'!$D195)</f>
        <v>0</v>
      </c>
      <c r="K195" s="21">
        <f>SUM(E$3:E194)+H195</f>
        <v>-1.2055704906415821</v>
      </c>
      <c r="L195" s="21">
        <f>SUM(F$3:F194)+I195</f>
        <v>1.2060005985347153</v>
      </c>
      <c r="M195" s="21">
        <f>SUM(G$3:G194)+J195</f>
        <v>0</v>
      </c>
      <c r="N195" s="21"/>
      <c r="O195" s="21"/>
      <c r="P195" s="21"/>
      <c r="Q195" s="19">
        <f t="shared" si="16"/>
        <v>1.4534002079057848</v>
      </c>
      <c r="R195" s="19">
        <f t="shared" si="17"/>
        <v>1.4544374436660916</v>
      </c>
      <c r="S195" s="19">
        <f t="shared" si="18"/>
        <v>0</v>
      </c>
      <c r="T195" s="19">
        <f t="shared" si="19"/>
        <v>-1.4539187332895385</v>
      </c>
      <c r="U195" s="19">
        <f t="shared" si="20"/>
        <v>0</v>
      </c>
      <c r="V195" s="19">
        <f t="shared" si="21"/>
        <v>0</v>
      </c>
    </row>
    <row r="196" spans="1:22" x14ac:dyDescent="0.25">
      <c r="A196" s="26">
        <f>Wellpath!E196</f>
        <v>0</v>
      </c>
      <c r="B196" s="22">
        <v>0</v>
      </c>
      <c r="C196" s="22">
        <v>0</v>
      </c>
      <c r="D196" s="22">
        <f t="shared" si="22"/>
        <v>3.9314164891663715E-5</v>
      </c>
      <c r="E196" s="20">
        <f>Model!$W$26*((drdp!B196+drdp!K196)*'DBH-U'!$B196+(drdp!E196+drdp!N196)*'DBH-U'!$C196+(drdp!H196+drdp!Q196)*'DBH-U'!$D196)</f>
        <v>0</v>
      </c>
      <c r="F196" s="20">
        <f>Model!$W$26*((drdp!C196+drdp!L196)*'DBH-U'!$B196+(drdp!F196+drdp!O196)*'DBH-U'!$C196+(drdp!I196+drdp!R196)*'DBH-U'!$D196)</f>
        <v>0</v>
      </c>
      <c r="G196" s="20">
        <f>Model!$W$26*((drdp!D196+drdp!M196)*'DBH-U'!$B196+(drdp!G196+drdp!P196)*'DBH-U'!$C196+(drdp!J196+drdp!S196)*'DBH-U'!$D196)</f>
        <v>0</v>
      </c>
      <c r="H196" s="18">
        <f>Model!$W$26*((drdp!B196)*'DBH-U'!$B196+(drdp!E196)*'DBH-U'!$C196+(drdp!H196)*'DBH-U'!$D196)</f>
        <v>0</v>
      </c>
      <c r="I196" s="18">
        <f>Model!$W$26*((drdp!C196)*'DBH-U'!$B196+(drdp!F196)*'DBH-U'!$C196+(drdp!I196)*'DBH-U'!$D196)</f>
        <v>0</v>
      </c>
      <c r="J196" s="18">
        <f>Model!$W$26*((drdp!D196)*'DBH-U'!$B196+(drdp!G196)*'DBH-U'!$C196+(drdp!J196)*'DBH-U'!$D196)</f>
        <v>0</v>
      </c>
      <c r="K196" s="21">
        <f>SUM(E$3:E195)+H196</f>
        <v>-1.2055704906415821</v>
      </c>
      <c r="L196" s="21">
        <f>SUM(F$3:F195)+I196</f>
        <v>1.2060005985347153</v>
      </c>
      <c r="M196" s="21">
        <f>SUM(G$3:G195)+J196</f>
        <v>0</v>
      </c>
      <c r="N196" s="21"/>
      <c r="O196" s="21"/>
      <c r="P196" s="21"/>
      <c r="Q196" s="19">
        <f t="shared" si="16"/>
        <v>1.4534002079057848</v>
      </c>
      <c r="R196" s="19">
        <f t="shared" si="17"/>
        <v>1.4544374436660916</v>
      </c>
      <c r="S196" s="19">
        <f t="shared" si="18"/>
        <v>0</v>
      </c>
      <c r="T196" s="19">
        <f t="shared" si="19"/>
        <v>-1.4539187332895385</v>
      </c>
      <c r="U196" s="19">
        <f t="shared" si="20"/>
        <v>0</v>
      </c>
      <c r="V196" s="19">
        <f t="shared" si="21"/>
        <v>0</v>
      </c>
    </row>
    <row r="197" spans="1:22" x14ac:dyDescent="0.25">
      <c r="A197" s="26">
        <f>Wellpath!E197</f>
        <v>0</v>
      </c>
      <c r="B197" s="22">
        <v>0</v>
      </c>
      <c r="C197" s="22">
        <v>0</v>
      </c>
      <c r="D197" s="22">
        <f t="shared" si="22"/>
        <v>3.9314164891663715E-5</v>
      </c>
      <c r="E197" s="20">
        <f>Model!$W$26*((drdp!B197+drdp!K197)*'DBH-U'!$B197+(drdp!E197+drdp!N197)*'DBH-U'!$C197+(drdp!H197+drdp!Q197)*'DBH-U'!$D197)</f>
        <v>0</v>
      </c>
      <c r="F197" s="20">
        <f>Model!$W$26*((drdp!C197+drdp!L197)*'DBH-U'!$B197+(drdp!F197+drdp!O197)*'DBH-U'!$C197+(drdp!I197+drdp!R197)*'DBH-U'!$D197)</f>
        <v>0</v>
      </c>
      <c r="G197" s="20">
        <f>Model!$W$26*((drdp!D197+drdp!M197)*'DBH-U'!$B197+(drdp!G197+drdp!P197)*'DBH-U'!$C197+(drdp!J197+drdp!S197)*'DBH-U'!$D197)</f>
        <v>0</v>
      </c>
      <c r="H197" s="18">
        <f>Model!$W$26*((drdp!B197)*'DBH-U'!$B197+(drdp!E197)*'DBH-U'!$C197+(drdp!H197)*'DBH-U'!$D197)</f>
        <v>0</v>
      </c>
      <c r="I197" s="18">
        <f>Model!$W$26*((drdp!C197)*'DBH-U'!$B197+(drdp!F197)*'DBH-U'!$C197+(drdp!I197)*'DBH-U'!$D197)</f>
        <v>0</v>
      </c>
      <c r="J197" s="18">
        <f>Model!$W$26*((drdp!D197)*'DBH-U'!$B197+(drdp!G197)*'DBH-U'!$C197+(drdp!J197)*'DBH-U'!$D197)</f>
        <v>0</v>
      </c>
      <c r="K197" s="21">
        <f>SUM(E$3:E196)+H197</f>
        <v>-1.2055704906415821</v>
      </c>
      <c r="L197" s="21">
        <f>SUM(F$3:F196)+I197</f>
        <v>1.2060005985347153</v>
      </c>
      <c r="M197" s="21">
        <f>SUM(G$3:G196)+J197</f>
        <v>0</v>
      </c>
      <c r="N197" s="21"/>
      <c r="O197" s="21"/>
      <c r="P197" s="21"/>
      <c r="Q197" s="19">
        <f t="shared" si="16"/>
        <v>1.4534002079057848</v>
      </c>
      <c r="R197" s="19">
        <f t="shared" si="17"/>
        <v>1.4544374436660916</v>
      </c>
      <c r="S197" s="19">
        <f t="shared" si="18"/>
        <v>0</v>
      </c>
      <c r="T197" s="19">
        <f t="shared" si="19"/>
        <v>-1.4539187332895385</v>
      </c>
      <c r="U197" s="19">
        <f t="shared" si="20"/>
        <v>0</v>
      </c>
      <c r="V197" s="19">
        <f t="shared" si="21"/>
        <v>0</v>
      </c>
    </row>
    <row r="198" spans="1:22" x14ac:dyDescent="0.25">
      <c r="A198" s="26">
        <f>Wellpath!E198</f>
        <v>0</v>
      </c>
      <c r="B198" s="22">
        <v>0</v>
      </c>
      <c r="C198" s="22">
        <v>0</v>
      </c>
      <c r="D198" s="22">
        <f t="shared" si="22"/>
        <v>3.9314164891663715E-5</v>
      </c>
      <c r="E198" s="20">
        <f>Model!$W$26*((drdp!B198+drdp!K198)*'DBH-U'!$B198+(drdp!E198+drdp!N198)*'DBH-U'!$C198+(drdp!H198+drdp!Q198)*'DBH-U'!$D198)</f>
        <v>0</v>
      </c>
      <c r="F198" s="20">
        <f>Model!$W$26*((drdp!C198+drdp!L198)*'DBH-U'!$B198+(drdp!F198+drdp!O198)*'DBH-U'!$C198+(drdp!I198+drdp!R198)*'DBH-U'!$D198)</f>
        <v>0</v>
      </c>
      <c r="G198" s="20">
        <f>Model!$W$26*((drdp!D198+drdp!M198)*'DBH-U'!$B198+(drdp!G198+drdp!P198)*'DBH-U'!$C198+(drdp!J198+drdp!S198)*'DBH-U'!$D198)</f>
        <v>0</v>
      </c>
      <c r="H198" s="18">
        <f>Model!$W$26*((drdp!B198)*'DBH-U'!$B198+(drdp!E198)*'DBH-U'!$C198+(drdp!H198)*'DBH-U'!$D198)</f>
        <v>0</v>
      </c>
      <c r="I198" s="18">
        <f>Model!$W$26*((drdp!C198)*'DBH-U'!$B198+(drdp!F198)*'DBH-U'!$C198+(drdp!I198)*'DBH-U'!$D198)</f>
        <v>0</v>
      </c>
      <c r="J198" s="18">
        <f>Model!$W$26*((drdp!D198)*'DBH-U'!$B198+(drdp!G198)*'DBH-U'!$C198+(drdp!J198)*'DBH-U'!$D198)</f>
        <v>0</v>
      </c>
      <c r="K198" s="21">
        <f>SUM(E$3:E197)+H198</f>
        <v>-1.2055704906415821</v>
      </c>
      <c r="L198" s="21">
        <f>SUM(F$3:F197)+I198</f>
        <v>1.2060005985347153</v>
      </c>
      <c r="M198" s="21">
        <f>SUM(G$3:G197)+J198</f>
        <v>0</v>
      </c>
      <c r="N198" s="21"/>
      <c r="O198" s="21"/>
      <c r="P198" s="21"/>
      <c r="Q198" s="19">
        <f t="shared" ref="Q198:Q261" si="23">K198^2</f>
        <v>1.4534002079057848</v>
      </c>
      <c r="R198" s="19">
        <f t="shared" ref="R198:R261" si="24">L198^2</f>
        <v>1.4544374436660916</v>
      </c>
      <c r="S198" s="19">
        <f t="shared" ref="S198:S261" si="25">M198^2</f>
        <v>0</v>
      </c>
      <c r="T198" s="19">
        <f t="shared" ref="T198:T261" si="26">K198*L198</f>
        <v>-1.4539187332895385</v>
      </c>
      <c r="U198" s="19">
        <f t="shared" ref="U198:U261" si="27">K198*M198</f>
        <v>0</v>
      </c>
      <c r="V198" s="19">
        <f t="shared" ref="V198:V261" si="28">L198*M198</f>
        <v>0</v>
      </c>
    </row>
    <row r="199" spans="1:22" x14ac:dyDescent="0.25">
      <c r="A199" s="26">
        <f>Wellpath!E199</f>
        <v>0</v>
      </c>
      <c r="B199" s="22">
        <v>0</v>
      </c>
      <c r="C199" s="22">
        <v>0</v>
      </c>
      <c r="D199" s="22">
        <f t="shared" si="22"/>
        <v>3.9314164891663715E-5</v>
      </c>
      <c r="E199" s="20">
        <f>Model!$W$26*((drdp!B199+drdp!K199)*'DBH-U'!$B199+(drdp!E199+drdp!N199)*'DBH-U'!$C199+(drdp!H199+drdp!Q199)*'DBH-U'!$D199)</f>
        <v>0</v>
      </c>
      <c r="F199" s="20">
        <f>Model!$W$26*((drdp!C199+drdp!L199)*'DBH-U'!$B199+(drdp!F199+drdp!O199)*'DBH-U'!$C199+(drdp!I199+drdp!R199)*'DBH-U'!$D199)</f>
        <v>0</v>
      </c>
      <c r="G199" s="20">
        <f>Model!$W$26*((drdp!D199+drdp!M199)*'DBH-U'!$B199+(drdp!G199+drdp!P199)*'DBH-U'!$C199+(drdp!J199+drdp!S199)*'DBH-U'!$D199)</f>
        <v>0</v>
      </c>
      <c r="H199" s="18">
        <f>Model!$W$26*((drdp!B199)*'DBH-U'!$B199+(drdp!E199)*'DBH-U'!$C199+(drdp!H199)*'DBH-U'!$D199)</f>
        <v>0</v>
      </c>
      <c r="I199" s="18">
        <f>Model!$W$26*((drdp!C199)*'DBH-U'!$B199+(drdp!F199)*'DBH-U'!$C199+(drdp!I199)*'DBH-U'!$D199)</f>
        <v>0</v>
      </c>
      <c r="J199" s="18">
        <f>Model!$W$26*((drdp!D199)*'DBH-U'!$B199+(drdp!G199)*'DBH-U'!$C199+(drdp!J199)*'DBH-U'!$D199)</f>
        <v>0</v>
      </c>
      <c r="K199" s="21">
        <f>SUM(E$3:E198)+H199</f>
        <v>-1.2055704906415821</v>
      </c>
      <c r="L199" s="21">
        <f>SUM(F$3:F198)+I199</f>
        <v>1.2060005985347153</v>
      </c>
      <c r="M199" s="21">
        <f>SUM(G$3:G198)+J199</f>
        <v>0</v>
      </c>
      <c r="N199" s="21"/>
      <c r="O199" s="21"/>
      <c r="P199" s="21"/>
      <c r="Q199" s="19">
        <f t="shared" si="23"/>
        <v>1.4534002079057848</v>
      </c>
      <c r="R199" s="19">
        <f t="shared" si="24"/>
        <v>1.4544374436660916</v>
      </c>
      <c r="S199" s="19">
        <f t="shared" si="25"/>
        <v>0</v>
      </c>
      <c r="T199" s="19">
        <f t="shared" si="26"/>
        <v>-1.4539187332895385</v>
      </c>
      <c r="U199" s="19">
        <f t="shared" si="27"/>
        <v>0</v>
      </c>
      <c r="V199" s="19">
        <f t="shared" si="28"/>
        <v>0</v>
      </c>
    </row>
    <row r="200" spans="1:22" x14ac:dyDescent="0.25">
      <c r="A200" s="26">
        <f>Wellpath!E200</f>
        <v>0</v>
      </c>
      <c r="B200" s="22">
        <v>0</v>
      </c>
      <c r="C200" s="22">
        <v>0</v>
      </c>
      <c r="D200" s="22">
        <f t="shared" si="22"/>
        <v>3.9314164891663715E-5</v>
      </c>
      <c r="E200" s="20">
        <f>Model!$W$26*((drdp!B200+drdp!K200)*'DBH-U'!$B200+(drdp!E200+drdp!N200)*'DBH-U'!$C200+(drdp!H200+drdp!Q200)*'DBH-U'!$D200)</f>
        <v>0</v>
      </c>
      <c r="F200" s="20">
        <f>Model!$W$26*((drdp!C200+drdp!L200)*'DBH-U'!$B200+(drdp!F200+drdp!O200)*'DBH-U'!$C200+(drdp!I200+drdp!R200)*'DBH-U'!$D200)</f>
        <v>0</v>
      </c>
      <c r="G200" s="20">
        <f>Model!$W$26*((drdp!D200+drdp!M200)*'DBH-U'!$B200+(drdp!G200+drdp!P200)*'DBH-U'!$C200+(drdp!J200+drdp!S200)*'DBH-U'!$D200)</f>
        <v>0</v>
      </c>
      <c r="H200" s="18">
        <f>Model!$W$26*((drdp!B200)*'DBH-U'!$B200+(drdp!E200)*'DBH-U'!$C200+(drdp!H200)*'DBH-U'!$D200)</f>
        <v>0</v>
      </c>
      <c r="I200" s="18">
        <f>Model!$W$26*((drdp!C200)*'DBH-U'!$B200+(drdp!F200)*'DBH-U'!$C200+(drdp!I200)*'DBH-U'!$D200)</f>
        <v>0</v>
      </c>
      <c r="J200" s="18">
        <f>Model!$W$26*((drdp!D200)*'DBH-U'!$B200+(drdp!G200)*'DBH-U'!$C200+(drdp!J200)*'DBH-U'!$D200)</f>
        <v>0</v>
      </c>
      <c r="K200" s="21">
        <f>SUM(E$3:E199)+H200</f>
        <v>-1.2055704906415821</v>
      </c>
      <c r="L200" s="21">
        <f>SUM(F$3:F199)+I200</f>
        <v>1.2060005985347153</v>
      </c>
      <c r="M200" s="21">
        <f>SUM(G$3:G199)+J200</f>
        <v>0</v>
      </c>
      <c r="N200" s="21"/>
      <c r="O200" s="21"/>
      <c r="P200" s="21"/>
      <c r="Q200" s="19">
        <f t="shared" si="23"/>
        <v>1.4534002079057848</v>
      </c>
      <c r="R200" s="19">
        <f t="shared" si="24"/>
        <v>1.4544374436660916</v>
      </c>
      <c r="S200" s="19">
        <f t="shared" si="25"/>
        <v>0</v>
      </c>
      <c r="T200" s="19">
        <f t="shared" si="26"/>
        <v>-1.4539187332895385</v>
      </c>
      <c r="U200" s="19">
        <f t="shared" si="27"/>
        <v>0</v>
      </c>
      <c r="V200" s="19">
        <f t="shared" si="28"/>
        <v>0</v>
      </c>
    </row>
    <row r="201" spans="1:22" x14ac:dyDescent="0.25">
      <c r="A201" s="26">
        <f>Wellpath!E201</f>
        <v>0</v>
      </c>
      <c r="B201" s="22">
        <v>0</v>
      </c>
      <c r="C201" s="22">
        <v>0</v>
      </c>
      <c r="D201" s="22">
        <f t="shared" si="22"/>
        <v>3.9314164891663715E-5</v>
      </c>
      <c r="E201" s="20">
        <f>Model!$W$26*((drdp!B201+drdp!K201)*'DBH-U'!$B201+(drdp!E201+drdp!N201)*'DBH-U'!$C201+(drdp!H201+drdp!Q201)*'DBH-U'!$D201)</f>
        <v>0</v>
      </c>
      <c r="F201" s="20">
        <f>Model!$W$26*((drdp!C201+drdp!L201)*'DBH-U'!$B201+(drdp!F201+drdp!O201)*'DBH-U'!$C201+(drdp!I201+drdp!R201)*'DBH-U'!$D201)</f>
        <v>0</v>
      </c>
      <c r="G201" s="20">
        <f>Model!$W$26*((drdp!D201+drdp!M201)*'DBH-U'!$B201+(drdp!G201+drdp!P201)*'DBH-U'!$C201+(drdp!J201+drdp!S201)*'DBH-U'!$D201)</f>
        <v>0</v>
      </c>
      <c r="H201" s="18">
        <f>Model!$W$26*((drdp!B201)*'DBH-U'!$B201+(drdp!E201)*'DBH-U'!$C201+(drdp!H201)*'DBH-U'!$D201)</f>
        <v>0</v>
      </c>
      <c r="I201" s="18">
        <f>Model!$W$26*((drdp!C201)*'DBH-U'!$B201+(drdp!F201)*'DBH-U'!$C201+(drdp!I201)*'DBH-U'!$D201)</f>
        <v>0</v>
      </c>
      <c r="J201" s="18">
        <f>Model!$W$26*((drdp!D201)*'DBH-U'!$B201+(drdp!G201)*'DBH-U'!$C201+(drdp!J201)*'DBH-U'!$D201)</f>
        <v>0</v>
      </c>
      <c r="K201" s="21">
        <f>SUM(E$3:E200)+H201</f>
        <v>-1.2055704906415821</v>
      </c>
      <c r="L201" s="21">
        <f>SUM(F$3:F200)+I201</f>
        <v>1.2060005985347153</v>
      </c>
      <c r="M201" s="21">
        <f>SUM(G$3:G200)+J201</f>
        <v>0</v>
      </c>
      <c r="N201" s="21"/>
      <c r="O201" s="21"/>
      <c r="P201" s="21"/>
      <c r="Q201" s="19">
        <f t="shared" si="23"/>
        <v>1.4534002079057848</v>
      </c>
      <c r="R201" s="19">
        <f t="shared" si="24"/>
        <v>1.4544374436660916</v>
      </c>
      <c r="S201" s="19">
        <f t="shared" si="25"/>
        <v>0</v>
      </c>
      <c r="T201" s="19">
        <f t="shared" si="26"/>
        <v>-1.4539187332895385</v>
      </c>
      <c r="U201" s="19">
        <f t="shared" si="27"/>
        <v>0</v>
      </c>
      <c r="V201" s="19">
        <f t="shared" si="28"/>
        <v>0</v>
      </c>
    </row>
    <row r="202" spans="1:22" x14ac:dyDescent="0.25">
      <c r="A202" s="26">
        <f>Wellpath!E202</f>
        <v>0</v>
      </c>
      <c r="B202" s="22">
        <v>0</v>
      </c>
      <c r="C202" s="22">
        <v>0</v>
      </c>
      <c r="D202" s="22">
        <f t="shared" si="22"/>
        <v>3.9314164891663715E-5</v>
      </c>
      <c r="E202" s="20">
        <f>Model!$W$26*((drdp!B202+drdp!K202)*'DBH-U'!$B202+(drdp!E202+drdp!N202)*'DBH-U'!$C202+(drdp!H202+drdp!Q202)*'DBH-U'!$D202)</f>
        <v>0</v>
      </c>
      <c r="F202" s="20">
        <f>Model!$W$26*((drdp!C202+drdp!L202)*'DBH-U'!$B202+(drdp!F202+drdp!O202)*'DBH-U'!$C202+(drdp!I202+drdp!R202)*'DBH-U'!$D202)</f>
        <v>0</v>
      </c>
      <c r="G202" s="20">
        <f>Model!$W$26*((drdp!D202+drdp!M202)*'DBH-U'!$B202+(drdp!G202+drdp!P202)*'DBH-U'!$C202+(drdp!J202+drdp!S202)*'DBH-U'!$D202)</f>
        <v>0</v>
      </c>
      <c r="H202" s="18">
        <f>Model!$W$26*((drdp!B202)*'DBH-U'!$B202+(drdp!E202)*'DBH-U'!$C202+(drdp!H202)*'DBH-U'!$D202)</f>
        <v>0</v>
      </c>
      <c r="I202" s="18">
        <f>Model!$W$26*((drdp!C202)*'DBH-U'!$B202+(drdp!F202)*'DBH-U'!$C202+(drdp!I202)*'DBH-U'!$D202)</f>
        <v>0</v>
      </c>
      <c r="J202" s="18">
        <f>Model!$W$26*((drdp!D202)*'DBH-U'!$B202+(drdp!G202)*'DBH-U'!$C202+(drdp!J202)*'DBH-U'!$D202)</f>
        <v>0</v>
      </c>
      <c r="K202" s="21">
        <f>SUM(E$3:E201)+H202</f>
        <v>-1.2055704906415821</v>
      </c>
      <c r="L202" s="21">
        <f>SUM(F$3:F201)+I202</f>
        <v>1.2060005985347153</v>
      </c>
      <c r="M202" s="21">
        <f>SUM(G$3:G201)+J202</f>
        <v>0</v>
      </c>
      <c r="N202" s="21"/>
      <c r="O202" s="21"/>
      <c r="P202" s="21"/>
      <c r="Q202" s="19">
        <f t="shared" si="23"/>
        <v>1.4534002079057848</v>
      </c>
      <c r="R202" s="19">
        <f t="shared" si="24"/>
        <v>1.4544374436660916</v>
      </c>
      <c r="S202" s="19">
        <f t="shared" si="25"/>
        <v>0</v>
      </c>
      <c r="T202" s="19">
        <f t="shared" si="26"/>
        <v>-1.4539187332895385</v>
      </c>
      <c r="U202" s="19">
        <f t="shared" si="27"/>
        <v>0</v>
      </c>
      <c r="V202" s="19">
        <f t="shared" si="28"/>
        <v>0</v>
      </c>
    </row>
    <row r="203" spans="1:22" x14ac:dyDescent="0.25">
      <c r="A203" s="26">
        <f>Wellpath!E203</f>
        <v>0</v>
      </c>
      <c r="B203" s="22">
        <v>0</v>
      </c>
      <c r="C203" s="22">
        <v>0</v>
      </c>
      <c r="D203" s="22">
        <f t="shared" si="22"/>
        <v>3.9314164891663715E-5</v>
      </c>
      <c r="E203" s="20">
        <f>Model!$W$26*((drdp!B203+drdp!K203)*'DBH-U'!$B203+(drdp!E203+drdp!N203)*'DBH-U'!$C203+(drdp!H203+drdp!Q203)*'DBH-U'!$D203)</f>
        <v>0</v>
      </c>
      <c r="F203" s="20">
        <f>Model!$W$26*((drdp!C203+drdp!L203)*'DBH-U'!$B203+(drdp!F203+drdp!O203)*'DBH-U'!$C203+(drdp!I203+drdp!R203)*'DBH-U'!$D203)</f>
        <v>0</v>
      </c>
      <c r="G203" s="20">
        <f>Model!$W$26*((drdp!D203+drdp!M203)*'DBH-U'!$B203+(drdp!G203+drdp!P203)*'DBH-U'!$C203+(drdp!J203+drdp!S203)*'DBH-U'!$D203)</f>
        <v>0</v>
      </c>
      <c r="H203" s="18">
        <f>Model!$W$26*((drdp!B203)*'DBH-U'!$B203+(drdp!E203)*'DBH-U'!$C203+(drdp!H203)*'DBH-U'!$D203)</f>
        <v>0</v>
      </c>
      <c r="I203" s="18">
        <f>Model!$W$26*((drdp!C203)*'DBH-U'!$B203+(drdp!F203)*'DBH-U'!$C203+(drdp!I203)*'DBH-U'!$D203)</f>
        <v>0</v>
      </c>
      <c r="J203" s="18">
        <f>Model!$W$26*((drdp!D203)*'DBH-U'!$B203+(drdp!G203)*'DBH-U'!$C203+(drdp!J203)*'DBH-U'!$D203)</f>
        <v>0</v>
      </c>
      <c r="K203" s="21">
        <f>SUM(E$3:E202)+H203</f>
        <v>-1.2055704906415821</v>
      </c>
      <c r="L203" s="21">
        <f>SUM(F$3:F202)+I203</f>
        <v>1.2060005985347153</v>
      </c>
      <c r="M203" s="21">
        <f>SUM(G$3:G202)+J203</f>
        <v>0</v>
      </c>
      <c r="N203" s="21"/>
      <c r="O203" s="21"/>
      <c r="P203" s="21"/>
      <c r="Q203" s="19">
        <f t="shared" si="23"/>
        <v>1.4534002079057848</v>
      </c>
      <c r="R203" s="19">
        <f t="shared" si="24"/>
        <v>1.4544374436660916</v>
      </c>
      <c r="S203" s="19">
        <f t="shared" si="25"/>
        <v>0</v>
      </c>
      <c r="T203" s="19">
        <f t="shared" si="26"/>
        <v>-1.4539187332895385</v>
      </c>
      <c r="U203" s="19">
        <f t="shared" si="27"/>
        <v>0</v>
      </c>
      <c r="V203" s="19">
        <f t="shared" si="28"/>
        <v>0</v>
      </c>
    </row>
    <row r="204" spans="1:22" x14ac:dyDescent="0.25">
      <c r="A204" s="26">
        <f>Wellpath!E204</f>
        <v>0</v>
      </c>
      <c r="B204" s="22">
        <v>0</v>
      </c>
      <c r="C204" s="22">
        <v>0</v>
      </c>
      <c r="D204" s="22">
        <f t="shared" si="22"/>
        <v>3.9314164891663715E-5</v>
      </c>
      <c r="E204" s="20">
        <f>Model!$W$26*((drdp!B204+drdp!K204)*'DBH-U'!$B204+(drdp!E204+drdp!N204)*'DBH-U'!$C204+(drdp!H204+drdp!Q204)*'DBH-U'!$D204)</f>
        <v>0</v>
      </c>
      <c r="F204" s="20">
        <f>Model!$W$26*((drdp!C204+drdp!L204)*'DBH-U'!$B204+(drdp!F204+drdp!O204)*'DBH-U'!$C204+(drdp!I204+drdp!R204)*'DBH-U'!$D204)</f>
        <v>0</v>
      </c>
      <c r="G204" s="20">
        <f>Model!$W$26*((drdp!D204+drdp!M204)*'DBH-U'!$B204+(drdp!G204+drdp!P204)*'DBH-U'!$C204+(drdp!J204+drdp!S204)*'DBH-U'!$D204)</f>
        <v>0</v>
      </c>
      <c r="H204" s="18">
        <f>Model!$W$26*((drdp!B204)*'DBH-U'!$B204+(drdp!E204)*'DBH-U'!$C204+(drdp!H204)*'DBH-U'!$D204)</f>
        <v>0</v>
      </c>
      <c r="I204" s="18">
        <f>Model!$W$26*((drdp!C204)*'DBH-U'!$B204+(drdp!F204)*'DBH-U'!$C204+(drdp!I204)*'DBH-U'!$D204)</f>
        <v>0</v>
      </c>
      <c r="J204" s="18">
        <f>Model!$W$26*((drdp!D204)*'DBH-U'!$B204+(drdp!G204)*'DBH-U'!$C204+(drdp!J204)*'DBH-U'!$D204)</f>
        <v>0</v>
      </c>
      <c r="K204" s="21">
        <f>SUM(E$3:E203)+H204</f>
        <v>-1.2055704906415821</v>
      </c>
      <c r="L204" s="21">
        <f>SUM(F$3:F203)+I204</f>
        <v>1.2060005985347153</v>
      </c>
      <c r="M204" s="21">
        <f>SUM(G$3:G203)+J204</f>
        <v>0</v>
      </c>
      <c r="N204" s="21"/>
      <c r="O204" s="21"/>
      <c r="P204" s="21"/>
      <c r="Q204" s="19">
        <f t="shared" si="23"/>
        <v>1.4534002079057848</v>
      </c>
      <c r="R204" s="19">
        <f t="shared" si="24"/>
        <v>1.4544374436660916</v>
      </c>
      <c r="S204" s="19">
        <f t="shared" si="25"/>
        <v>0</v>
      </c>
      <c r="T204" s="19">
        <f t="shared" si="26"/>
        <v>-1.4539187332895385</v>
      </c>
      <c r="U204" s="19">
        <f t="shared" si="27"/>
        <v>0</v>
      </c>
      <c r="V204" s="19">
        <f t="shared" si="28"/>
        <v>0</v>
      </c>
    </row>
    <row r="205" spans="1:22" x14ac:dyDescent="0.25">
      <c r="A205" s="26">
        <f>Wellpath!E205</f>
        <v>0</v>
      </c>
      <c r="B205" s="22">
        <v>0</v>
      </c>
      <c r="C205" s="22">
        <v>0</v>
      </c>
      <c r="D205" s="22">
        <f t="shared" si="22"/>
        <v>3.9314164891663715E-5</v>
      </c>
      <c r="E205" s="20">
        <f>Model!$W$26*((drdp!B205+drdp!K205)*'DBH-U'!$B205+(drdp!E205+drdp!N205)*'DBH-U'!$C205+(drdp!H205+drdp!Q205)*'DBH-U'!$D205)</f>
        <v>0</v>
      </c>
      <c r="F205" s="20">
        <f>Model!$W$26*((drdp!C205+drdp!L205)*'DBH-U'!$B205+(drdp!F205+drdp!O205)*'DBH-U'!$C205+(drdp!I205+drdp!R205)*'DBH-U'!$D205)</f>
        <v>0</v>
      </c>
      <c r="G205" s="20">
        <f>Model!$W$26*((drdp!D205+drdp!M205)*'DBH-U'!$B205+(drdp!G205+drdp!P205)*'DBH-U'!$C205+(drdp!J205+drdp!S205)*'DBH-U'!$D205)</f>
        <v>0</v>
      </c>
      <c r="H205" s="18">
        <f>Model!$W$26*((drdp!B205)*'DBH-U'!$B205+(drdp!E205)*'DBH-U'!$C205+(drdp!H205)*'DBH-U'!$D205)</f>
        <v>0</v>
      </c>
      <c r="I205" s="18">
        <f>Model!$W$26*((drdp!C205)*'DBH-U'!$B205+(drdp!F205)*'DBH-U'!$C205+(drdp!I205)*'DBH-U'!$D205)</f>
        <v>0</v>
      </c>
      <c r="J205" s="18">
        <f>Model!$W$26*((drdp!D205)*'DBH-U'!$B205+(drdp!G205)*'DBH-U'!$C205+(drdp!J205)*'DBH-U'!$D205)</f>
        <v>0</v>
      </c>
      <c r="K205" s="21">
        <f>SUM(E$3:E204)+H205</f>
        <v>-1.2055704906415821</v>
      </c>
      <c r="L205" s="21">
        <f>SUM(F$3:F204)+I205</f>
        <v>1.2060005985347153</v>
      </c>
      <c r="M205" s="21">
        <f>SUM(G$3:G204)+J205</f>
        <v>0</v>
      </c>
      <c r="N205" s="21"/>
      <c r="O205" s="21"/>
      <c r="P205" s="21"/>
      <c r="Q205" s="19">
        <f t="shared" si="23"/>
        <v>1.4534002079057848</v>
      </c>
      <c r="R205" s="19">
        <f t="shared" si="24"/>
        <v>1.4544374436660916</v>
      </c>
      <c r="S205" s="19">
        <f t="shared" si="25"/>
        <v>0</v>
      </c>
      <c r="T205" s="19">
        <f t="shared" si="26"/>
        <v>-1.4539187332895385</v>
      </c>
      <c r="U205" s="19">
        <f t="shared" si="27"/>
        <v>0</v>
      </c>
      <c r="V205" s="19">
        <f t="shared" si="28"/>
        <v>0</v>
      </c>
    </row>
    <row r="206" spans="1:22" x14ac:dyDescent="0.25">
      <c r="A206" s="26">
        <f>Wellpath!E206</f>
        <v>0</v>
      </c>
      <c r="B206" s="22">
        <v>0</v>
      </c>
      <c r="C206" s="22">
        <v>0</v>
      </c>
      <c r="D206" s="22">
        <f t="shared" si="22"/>
        <v>3.9314164891663715E-5</v>
      </c>
      <c r="E206" s="20">
        <f>Model!$W$26*((drdp!B206+drdp!K206)*'DBH-U'!$B206+(drdp!E206+drdp!N206)*'DBH-U'!$C206+(drdp!H206+drdp!Q206)*'DBH-U'!$D206)</f>
        <v>0</v>
      </c>
      <c r="F206" s="20">
        <f>Model!$W$26*((drdp!C206+drdp!L206)*'DBH-U'!$B206+(drdp!F206+drdp!O206)*'DBH-U'!$C206+(drdp!I206+drdp!R206)*'DBH-U'!$D206)</f>
        <v>0</v>
      </c>
      <c r="G206" s="20">
        <f>Model!$W$26*((drdp!D206+drdp!M206)*'DBH-U'!$B206+(drdp!G206+drdp!P206)*'DBH-U'!$C206+(drdp!J206+drdp!S206)*'DBH-U'!$D206)</f>
        <v>0</v>
      </c>
      <c r="H206" s="18">
        <f>Model!$W$26*((drdp!B206)*'DBH-U'!$B206+(drdp!E206)*'DBH-U'!$C206+(drdp!H206)*'DBH-U'!$D206)</f>
        <v>0</v>
      </c>
      <c r="I206" s="18">
        <f>Model!$W$26*((drdp!C206)*'DBH-U'!$B206+(drdp!F206)*'DBH-U'!$C206+(drdp!I206)*'DBH-U'!$D206)</f>
        <v>0</v>
      </c>
      <c r="J206" s="18">
        <f>Model!$W$26*((drdp!D206)*'DBH-U'!$B206+(drdp!G206)*'DBH-U'!$C206+(drdp!J206)*'DBH-U'!$D206)</f>
        <v>0</v>
      </c>
      <c r="K206" s="21">
        <f>SUM(E$3:E205)+H206</f>
        <v>-1.2055704906415821</v>
      </c>
      <c r="L206" s="21">
        <f>SUM(F$3:F205)+I206</f>
        <v>1.2060005985347153</v>
      </c>
      <c r="M206" s="21">
        <f>SUM(G$3:G205)+J206</f>
        <v>0</v>
      </c>
      <c r="N206" s="21"/>
      <c r="O206" s="21"/>
      <c r="P206" s="21"/>
      <c r="Q206" s="19">
        <f t="shared" si="23"/>
        <v>1.4534002079057848</v>
      </c>
      <c r="R206" s="19">
        <f t="shared" si="24"/>
        <v>1.4544374436660916</v>
      </c>
      <c r="S206" s="19">
        <f t="shared" si="25"/>
        <v>0</v>
      </c>
      <c r="T206" s="19">
        <f t="shared" si="26"/>
        <v>-1.4539187332895385</v>
      </c>
      <c r="U206" s="19">
        <f t="shared" si="27"/>
        <v>0</v>
      </c>
      <c r="V206" s="19">
        <f t="shared" si="28"/>
        <v>0</v>
      </c>
    </row>
    <row r="207" spans="1:22" x14ac:dyDescent="0.25">
      <c r="A207" s="26">
        <f>Wellpath!E207</f>
        <v>0</v>
      </c>
      <c r="B207" s="22">
        <v>0</v>
      </c>
      <c r="C207" s="22">
        <v>0</v>
      </c>
      <c r="D207" s="22">
        <f t="shared" si="22"/>
        <v>3.9314164891663715E-5</v>
      </c>
      <c r="E207" s="20">
        <f>Model!$W$26*((drdp!B207+drdp!K207)*'DBH-U'!$B207+(drdp!E207+drdp!N207)*'DBH-U'!$C207+(drdp!H207+drdp!Q207)*'DBH-U'!$D207)</f>
        <v>0</v>
      </c>
      <c r="F207" s="20">
        <f>Model!$W$26*((drdp!C207+drdp!L207)*'DBH-U'!$B207+(drdp!F207+drdp!O207)*'DBH-U'!$C207+(drdp!I207+drdp!R207)*'DBH-U'!$D207)</f>
        <v>0</v>
      </c>
      <c r="G207" s="20">
        <f>Model!$W$26*((drdp!D207+drdp!M207)*'DBH-U'!$B207+(drdp!G207+drdp!P207)*'DBH-U'!$C207+(drdp!J207+drdp!S207)*'DBH-U'!$D207)</f>
        <v>0</v>
      </c>
      <c r="H207" s="18">
        <f>Model!$W$26*((drdp!B207)*'DBH-U'!$B207+(drdp!E207)*'DBH-U'!$C207+(drdp!H207)*'DBH-U'!$D207)</f>
        <v>0</v>
      </c>
      <c r="I207" s="18">
        <f>Model!$W$26*((drdp!C207)*'DBH-U'!$B207+(drdp!F207)*'DBH-U'!$C207+(drdp!I207)*'DBH-U'!$D207)</f>
        <v>0</v>
      </c>
      <c r="J207" s="18">
        <f>Model!$W$26*((drdp!D207)*'DBH-U'!$B207+(drdp!G207)*'DBH-U'!$C207+(drdp!J207)*'DBH-U'!$D207)</f>
        <v>0</v>
      </c>
      <c r="K207" s="21">
        <f>SUM(E$3:E206)+H207</f>
        <v>-1.2055704906415821</v>
      </c>
      <c r="L207" s="21">
        <f>SUM(F$3:F206)+I207</f>
        <v>1.2060005985347153</v>
      </c>
      <c r="M207" s="21">
        <f>SUM(G$3:G206)+J207</f>
        <v>0</v>
      </c>
      <c r="N207" s="21"/>
      <c r="O207" s="21"/>
      <c r="P207" s="21"/>
      <c r="Q207" s="19">
        <f t="shared" si="23"/>
        <v>1.4534002079057848</v>
      </c>
      <c r="R207" s="19">
        <f t="shared" si="24"/>
        <v>1.4544374436660916</v>
      </c>
      <c r="S207" s="19">
        <f t="shared" si="25"/>
        <v>0</v>
      </c>
      <c r="T207" s="19">
        <f t="shared" si="26"/>
        <v>-1.4539187332895385</v>
      </c>
      <c r="U207" s="19">
        <f t="shared" si="27"/>
        <v>0</v>
      </c>
      <c r="V207" s="19">
        <f t="shared" si="28"/>
        <v>0</v>
      </c>
    </row>
    <row r="208" spans="1:22" x14ac:dyDescent="0.25">
      <c r="A208" s="26">
        <f>Wellpath!E208</f>
        <v>0</v>
      </c>
      <c r="B208" s="22">
        <v>0</v>
      </c>
      <c r="C208" s="22">
        <v>0</v>
      </c>
      <c r="D208" s="22">
        <f t="shared" si="22"/>
        <v>3.9314164891663715E-5</v>
      </c>
      <c r="E208" s="20">
        <f>Model!$W$26*((drdp!B208+drdp!K208)*'DBH-U'!$B208+(drdp!E208+drdp!N208)*'DBH-U'!$C208+(drdp!H208+drdp!Q208)*'DBH-U'!$D208)</f>
        <v>0</v>
      </c>
      <c r="F208" s="20">
        <f>Model!$W$26*((drdp!C208+drdp!L208)*'DBH-U'!$B208+(drdp!F208+drdp!O208)*'DBH-U'!$C208+(drdp!I208+drdp!R208)*'DBH-U'!$D208)</f>
        <v>0</v>
      </c>
      <c r="G208" s="20">
        <f>Model!$W$26*((drdp!D208+drdp!M208)*'DBH-U'!$B208+(drdp!G208+drdp!P208)*'DBH-U'!$C208+(drdp!J208+drdp!S208)*'DBH-U'!$D208)</f>
        <v>0</v>
      </c>
      <c r="H208" s="18">
        <f>Model!$W$26*((drdp!B208)*'DBH-U'!$B208+(drdp!E208)*'DBH-U'!$C208+(drdp!H208)*'DBH-U'!$D208)</f>
        <v>0</v>
      </c>
      <c r="I208" s="18">
        <f>Model!$W$26*((drdp!C208)*'DBH-U'!$B208+(drdp!F208)*'DBH-U'!$C208+(drdp!I208)*'DBH-U'!$D208)</f>
        <v>0</v>
      </c>
      <c r="J208" s="18">
        <f>Model!$W$26*((drdp!D208)*'DBH-U'!$B208+(drdp!G208)*'DBH-U'!$C208+(drdp!J208)*'DBH-U'!$D208)</f>
        <v>0</v>
      </c>
      <c r="K208" s="21">
        <f>SUM(E$3:E207)+H208</f>
        <v>-1.2055704906415821</v>
      </c>
      <c r="L208" s="21">
        <f>SUM(F$3:F207)+I208</f>
        <v>1.2060005985347153</v>
      </c>
      <c r="M208" s="21">
        <f>SUM(G$3:G207)+J208</f>
        <v>0</v>
      </c>
      <c r="N208" s="21"/>
      <c r="O208" s="21"/>
      <c r="P208" s="21"/>
      <c r="Q208" s="19">
        <f t="shared" si="23"/>
        <v>1.4534002079057848</v>
      </c>
      <c r="R208" s="19">
        <f t="shared" si="24"/>
        <v>1.4544374436660916</v>
      </c>
      <c r="S208" s="19">
        <f t="shared" si="25"/>
        <v>0</v>
      </c>
      <c r="T208" s="19">
        <f t="shared" si="26"/>
        <v>-1.4539187332895385</v>
      </c>
      <c r="U208" s="19">
        <f t="shared" si="27"/>
        <v>0</v>
      </c>
      <c r="V208" s="19">
        <f t="shared" si="28"/>
        <v>0</v>
      </c>
    </row>
    <row r="209" spans="1:22" x14ac:dyDescent="0.25">
      <c r="A209" s="26">
        <f>Wellpath!E209</f>
        <v>0</v>
      </c>
      <c r="B209" s="22">
        <v>0</v>
      </c>
      <c r="C209" s="22">
        <v>0</v>
      </c>
      <c r="D209" s="22">
        <f t="shared" si="22"/>
        <v>3.9314164891663715E-5</v>
      </c>
      <c r="E209" s="20">
        <f>Model!$W$26*((drdp!B209+drdp!K209)*'DBH-U'!$B209+(drdp!E209+drdp!N209)*'DBH-U'!$C209+(drdp!H209+drdp!Q209)*'DBH-U'!$D209)</f>
        <v>0</v>
      </c>
      <c r="F209" s="20">
        <f>Model!$W$26*((drdp!C209+drdp!L209)*'DBH-U'!$B209+(drdp!F209+drdp!O209)*'DBH-U'!$C209+(drdp!I209+drdp!R209)*'DBH-U'!$D209)</f>
        <v>0</v>
      </c>
      <c r="G209" s="20">
        <f>Model!$W$26*((drdp!D209+drdp!M209)*'DBH-U'!$B209+(drdp!G209+drdp!P209)*'DBH-U'!$C209+(drdp!J209+drdp!S209)*'DBH-U'!$D209)</f>
        <v>0</v>
      </c>
      <c r="H209" s="18">
        <f>Model!$W$26*((drdp!B209)*'DBH-U'!$B209+(drdp!E209)*'DBH-U'!$C209+(drdp!H209)*'DBH-U'!$D209)</f>
        <v>0</v>
      </c>
      <c r="I209" s="18">
        <f>Model!$W$26*((drdp!C209)*'DBH-U'!$B209+(drdp!F209)*'DBH-U'!$C209+(drdp!I209)*'DBH-U'!$D209)</f>
        <v>0</v>
      </c>
      <c r="J209" s="18">
        <f>Model!$W$26*((drdp!D209)*'DBH-U'!$B209+(drdp!G209)*'DBH-U'!$C209+(drdp!J209)*'DBH-U'!$D209)</f>
        <v>0</v>
      </c>
      <c r="K209" s="21">
        <f>SUM(E$3:E208)+H209</f>
        <v>-1.2055704906415821</v>
      </c>
      <c r="L209" s="21">
        <f>SUM(F$3:F208)+I209</f>
        <v>1.2060005985347153</v>
      </c>
      <c r="M209" s="21">
        <f>SUM(G$3:G208)+J209</f>
        <v>0</v>
      </c>
      <c r="N209" s="21"/>
      <c r="O209" s="21"/>
      <c r="P209" s="21"/>
      <c r="Q209" s="19">
        <f t="shared" si="23"/>
        <v>1.4534002079057848</v>
      </c>
      <c r="R209" s="19">
        <f t="shared" si="24"/>
        <v>1.4544374436660916</v>
      </c>
      <c r="S209" s="19">
        <f t="shared" si="25"/>
        <v>0</v>
      </c>
      <c r="T209" s="19">
        <f t="shared" si="26"/>
        <v>-1.4539187332895385</v>
      </c>
      <c r="U209" s="19">
        <f t="shared" si="27"/>
        <v>0</v>
      </c>
      <c r="V209" s="19">
        <f t="shared" si="28"/>
        <v>0</v>
      </c>
    </row>
    <row r="210" spans="1:22" x14ac:dyDescent="0.25">
      <c r="A210" s="26">
        <f>Wellpath!E210</f>
        <v>0</v>
      </c>
      <c r="B210" s="22">
        <v>0</v>
      </c>
      <c r="C210" s="22">
        <v>0</v>
      </c>
      <c r="D210" s="22">
        <f t="shared" si="22"/>
        <v>3.9314164891663715E-5</v>
      </c>
      <c r="E210" s="20">
        <f>Model!$W$26*((drdp!B210+drdp!K210)*'DBH-U'!$B210+(drdp!E210+drdp!N210)*'DBH-U'!$C210+(drdp!H210+drdp!Q210)*'DBH-U'!$D210)</f>
        <v>0</v>
      </c>
      <c r="F210" s="20">
        <f>Model!$W$26*((drdp!C210+drdp!L210)*'DBH-U'!$B210+(drdp!F210+drdp!O210)*'DBH-U'!$C210+(drdp!I210+drdp!R210)*'DBH-U'!$D210)</f>
        <v>0</v>
      </c>
      <c r="G210" s="20">
        <f>Model!$W$26*((drdp!D210+drdp!M210)*'DBH-U'!$B210+(drdp!G210+drdp!P210)*'DBH-U'!$C210+(drdp!J210+drdp!S210)*'DBH-U'!$D210)</f>
        <v>0</v>
      </c>
      <c r="H210" s="18">
        <f>Model!$W$26*((drdp!B210)*'DBH-U'!$B210+(drdp!E210)*'DBH-U'!$C210+(drdp!H210)*'DBH-U'!$D210)</f>
        <v>0</v>
      </c>
      <c r="I210" s="18">
        <f>Model!$W$26*((drdp!C210)*'DBH-U'!$B210+(drdp!F210)*'DBH-U'!$C210+(drdp!I210)*'DBH-U'!$D210)</f>
        <v>0</v>
      </c>
      <c r="J210" s="18">
        <f>Model!$W$26*((drdp!D210)*'DBH-U'!$B210+(drdp!G210)*'DBH-U'!$C210+(drdp!J210)*'DBH-U'!$D210)</f>
        <v>0</v>
      </c>
      <c r="K210" s="21">
        <f>SUM(E$3:E209)+H210</f>
        <v>-1.2055704906415821</v>
      </c>
      <c r="L210" s="21">
        <f>SUM(F$3:F209)+I210</f>
        <v>1.2060005985347153</v>
      </c>
      <c r="M210" s="21">
        <f>SUM(G$3:G209)+J210</f>
        <v>0</v>
      </c>
      <c r="N210" s="21"/>
      <c r="O210" s="21"/>
      <c r="P210" s="21"/>
      <c r="Q210" s="19">
        <f t="shared" si="23"/>
        <v>1.4534002079057848</v>
      </c>
      <c r="R210" s="19">
        <f t="shared" si="24"/>
        <v>1.4544374436660916</v>
      </c>
      <c r="S210" s="19">
        <f t="shared" si="25"/>
        <v>0</v>
      </c>
      <c r="T210" s="19">
        <f t="shared" si="26"/>
        <v>-1.4539187332895385</v>
      </c>
      <c r="U210" s="19">
        <f t="shared" si="27"/>
        <v>0</v>
      </c>
      <c r="V210" s="19">
        <f t="shared" si="28"/>
        <v>0</v>
      </c>
    </row>
    <row r="211" spans="1:22" x14ac:dyDescent="0.25">
      <c r="A211" s="26">
        <f>Wellpath!E211</f>
        <v>0</v>
      </c>
      <c r="B211" s="22">
        <v>0</v>
      </c>
      <c r="C211" s="22">
        <v>0</v>
      </c>
      <c r="D211" s="22">
        <f t="shared" si="22"/>
        <v>3.9314164891663715E-5</v>
      </c>
      <c r="E211" s="20">
        <f>Model!$W$26*((drdp!B211+drdp!K211)*'DBH-U'!$B211+(drdp!E211+drdp!N211)*'DBH-U'!$C211+(drdp!H211+drdp!Q211)*'DBH-U'!$D211)</f>
        <v>0</v>
      </c>
      <c r="F211" s="20">
        <f>Model!$W$26*((drdp!C211+drdp!L211)*'DBH-U'!$B211+(drdp!F211+drdp!O211)*'DBH-U'!$C211+(drdp!I211+drdp!R211)*'DBH-U'!$D211)</f>
        <v>0</v>
      </c>
      <c r="G211" s="20">
        <f>Model!$W$26*((drdp!D211+drdp!M211)*'DBH-U'!$B211+(drdp!G211+drdp!P211)*'DBH-U'!$C211+(drdp!J211+drdp!S211)*'DBH-U'!$D211)</f>
        <v>0</v>
      </c>
      <c r="H211" s="18">
        <f>Model!$W$26*((drdp!B211)*'DBH-U'!$B211+(drdp!E211)*'DBH-U'!$C211+(drdp!H211)*'DBH-U'!$D211)</f>
        <v>0</v>
      </c>
      <c r="I211" s="18">
        <f>Model!$W$26*((drdp!C211)*'DBH-U'!$B211+(drdp!F211)*'DBH-U'!$C211+(drdp!I211)*'DBH-U'!$D211)</f>
        <v>0</v>
      </c>
      <c r="J211" s="18">
        <f>Model!$W$26*((drdp!D211)*'DBH-U'!$B211+(drdp!G211)*'DBH-U'!$C211+(drdp!J211)*'DBH-U'!$D211)</f>
        <v>0</v>
      </c>
      <c r="K211" s="21">
        <f>SUM(E$3:E210)+H211</f>
        <v>-1.2055704906415821</v>
      </c>
      <c r="L211" s="21">
        <f>SUM(F$3:F210)+I211</f>
        <v>1.2060005985347153</v>
      </c>
      <c r="M211" s="21">
        <f>SUM(G$3:G210)+J211</f>
        <v>0</v>
      </c>
      <c r="N211" s="21"/>
      <c r="O211" s="21"/>
      <c r="P211" s="21"/>
      <c r="Q211" s="19">
        <f t="shared" si="23"/>
        <v>1.4534002079057848</v>
      </c>
      <c r="R211" s="19">
        <f t="shared" si="24"/>
        <v>1.4544374436660916</v>
      </c>
      <c r="S211" s="19">
        <f t="shared" si="25"/>
        <v>0</v>
      </c>
      <c r="T211" s="19">
        <f t="shared" si="26"/>
        <v>-1.4539187332895385</v>
      </c>
      <c r="U211" s="19">
        <f t="shared" si="27"/>
        <v>0</v>
      </c>
      <c r="V211" s="19">
        <f t="shared" si="28"/>
        <v>0</v>
      </c>
    </row>
    <row r="212" spans="1:22" x14ac:dyDescent="0.25">
      <c r="A212" s="26">
        <f>Wellpath!E212</f>
        <v>0</v>
      </c>
      <c r="B212" s="22">
        <v>0</v>
      </c>
      <c r="C212" s="22">
        <v>0</v>
      </c>
      <c r="D212" s="22">
        <f t="shared" si="22"/>
        <v>3.9314164891663715E-5</v>
      </c>
      <c r="E212" s="20">
        <f>Model!$W$26*((drdp!B212+drdp!K212)*'DBH-U'!$B212+(drdp!E212+drdp!N212)*'DBH-U'!$C212+(drdp!H212+drdp!Q212)*'DBH-U'!$D212)</f>
        <v>0</v>
      </c>
      <c r="F212" s="20">
        <f>Model!$W$26*((drdp!C212+drdp!L212)*'DBH-U'!$B212+(drdp!F212+drdp!O212)*'DBH-U'!$C212+(drdp!I212+drdp!R212)*'DBH-U'!$D212)</f>
        <v>0</v>
      </c>
      <c r="G212" s="20">
        <f>Model!$W$26*((drdp!D212+drdp!M212)*'DBH-U'!$B212+(drdp!G212+drdp!P212)*'DBH-U'!$C212+(drdp!J212+drdp!S212)*'DBH-U'!$D212)</f>
        <v>0</v>
      </c>
      <c r="H212" s="18">
        <f>Model!$W$26*((drdp!B212)*'DBH-U'!$B212+(drdp!E212)*'DBH-U'!$C212+(drdp!H212)*'DBH-U'!$D212)</f>
        <v>0</v>
      </c>
      <c r="I212" s="18">
        <f>Model!$W$26*((drdp!C212)*'DBH-U'!$B212+(drdp!F212)*'DBH-U'!$C212+(drdp!I212)*'DBH-U'!$D212)</f>
        <v>0</v>
      </c>
      <c r="J212" s="18">
        <f>Model!$W$26*((drdp!D212)*'DBH-U'!$B212+(drdp!G212)*'DBH-U'!$C212+(drdp!J212)*'DBH-U'!$D212)</f>
        <v>0</v>
      </c>
      <c r="K212" s="21">
        <f>SUM(E$3:E211)+H212</f>
        <v>-1.2055704906415821</v>
      </c>
      <c r="L212" s="21">
        <f>SUM(F$3:F211)+I212</f>
        <v>1.2060005985347153</v>
      </c>
      <c r="M212" s="21">
        <f>SUM(G$3:G211)+J212</f>
        <v>0</v>
      </c>
      <c r="N212" s="21"/>
      <c r="O212" s="21"/>
      <c r="P212" s="21"/>
      <c r="Q212" s="19">
        <f t="shared" si="23"/>
        <v>1.4534002079057848</v>
      </c>
      <c r="R212" s="19">
        <f t="shared" si="24"/>
        <v>1.4544374436660916</v>
      </c>
      <c r="S212" s="19">
        <f t="shared" si="25"/>
        <v>0</v>
      </c>
      <c r="T212" s="19">
        <f t="shared" si="26"/>
        <v>-1.4539187332895385</v>
      </c>
      <c r="U212" s="19">
        <f t="shared" si="27"/>
        <v>0</v>
      </c>
      <c r="V212" s="19">
        <f t="shared" si="28"/>
        <v>0</v>
      </c>
    </row>
    <row r="213" spans="1:22" x14ac:dyDescent="0.25">
      <c r="A213" s="26">
        <f>Wellpath!E213</f>
        <v>0</v>
      </c>
      <c r="B213" s="22">
        <v>0</v>
      </c>
      <c r="C213" s="22">
        <v>0</v>
      </c>
      <c r="D213" s="22">
        <f t="shared" si="22"/>
        <v>3.9314164891663715E-5</v>
      </c>
      <c r="E213" s="20">
        <f>Model!$W$26*((drdp!B213+drdp!K213)*'DBH-U'!$B213+(drdp!E213+drdp!N213)*'DBH-U'!$C213+(drdp!H213+drdp!Q213)*'DBH-U'!$D213)</f>
        <v>0</v>
      </c>
      <c r="F213" s="20">
        <f>Model!$W$26*((drdp!C213+drdp!L213)*'DBH-U'!$B213+(drdp!F213+drdp!O213)*'DBH-U'!$C213+(drdp!I213+drdp!R213)*'DBH-U'!$D213)</f>
        <v>0</v>
      </c>
      <c r="G213" s="20">
        <f>Model!$W$26*((drdp!D213+drdp!M213)*'DBH-U'!$B213+(drdp!G213+drdp!P213)*'DBH-U'!$C213+(drdp!J213+drdp!S213)*'DBH-U'!$D213)</f>
        <v>0</v>
      </c>
      <c r="H213" s="18">
        <f>Model!$W$26*((drdp!B213)*'DBH-U'!$B213+(drdp!E213)*'DBH-U'!$C213+(drdp!H213)*'DBH-U'!$D213)</f>
        <v>0</v>
      </c>
      <c r="I213" s="18">
        <f>Model!$W$26*((drdp!C213)*'DBH-U'!$B213+(drdp!F213)*'DBH-U'!$C213+(drdp!I213)*'DBH-U'!$D213)</f>
        <v>0</v>
      </c>
      <c r="J213" s="18">
        <f>Model!$W$26*((drdp!D213)*'DBH-U'!$B213+(drdp!G213)*'DBH-U'!$C213+(drdp!J213)*'DBH-U'!$D213)</f>
        <v>0</v>
      </c>
      <c r="K213" s="21">
        <f>SUM(E$3:E212)+H213</f>
        <v>-1.2055704906415821</v>
      </c>
      <c r="L213" s="21">
        <f>SUM(F$3:F212)+I213</f>
        <v>1.2060005985347153</v>
      </c>
      <c r="M213" s="21">
        <f>SUM(G$3:G212)+J213</f>
        <v>0</v>
      </c>
      <c r="N213" s="21"/>
      <c r="O213" s="21"/>
      <c r="P213" s="21"/>
      <c r="Q213" s="19">
        <f t="shared" si="23"/>
        <v>1.4534002079057848</v>
      </c>
      <c r="R213" s="19">
        <f t="shared" si="24"/>
        <v>1.4544374436660916</v>
      </c>
      <c r="S213" s="19">
        <f t="shared" si="25"/>
        <v>0</v>
      </c>
      <c r="T213" s="19">
        <f t="shared" si="26"/>
        <v>-1.4539187332895385</v>
      </c>
      <c r="U213" s="19">
        <f t="shared" si="27"/>
        <v>0</v>
      </c>
      <c r="V213" s="19">
        <f t="shared" si="28"/>
        <v>0</v>
      </c>
    </row>
    <row r="214" spans="1:22" x14ac:dyDescent="0.25">
      <c r="A214" s="26">
        <f>Wellpath!E214</f>
        <v>0</v>
      </c>
      <c r="B214" s="22">
        <v>0</v>
      </c>
      <c r="C214" s="22">
        <v>0</v>
      </c>
      <c r="D214" s="22">
        <f t="shared" si="22"/>
        <v>3.9314164891663715E-5</v>
      </c>
      <c r="E214" s="20">
        <f>Model!$W$26*((drdp!B214+drdp!K214)*'DBH-U'!$B214+(drdp!E214+drdp!N214)*'DBH-U'!$C214+(drdp!H214+drdp!Q214)*'DBH-U'!$D214)</f>
        <v>0</v>
      </c>
      <c r="F214" s="20">
        <f>Model!$W$26*((drdp!C214+drdp!L214)*'DBH-U'!$B214+(drdp!F214+drdp!O214)*'DBH-U'!$C214+(drdp!I214+drdp!R214)*'DBH-U'!$D214)</f>
        <v>0</v>
      </c>
      <c r="G214" s="20">
        <f>Model!$W$26*((drdp!D214+drdp!M214)*'DBH-U'!$B214+(drdp!G214+drdp!P214)*'DBH-U'!$C214+(drdp!J214+drdp!S214)*'DBH-U'!$D214)</f>
        <v>0</v>
      </c>
      <c r="H214" s="18">
        <f>Model!$W$26*((drdp!B214)*'DBH-U'!$B214+(drdp!E214)*'DBH-U'!$C214+(drdp!H214)*'DBH-U'!$D214)</f>
        <v>0</v>
      </c>
      <c r="I214" s="18">
        <f>Model!$W$26*((drdp!C214)*'DBH-U'!$B214+(drdp!F214)*'DBH-U'!$C214+(drdp!I214)*'DBH-U'!$D214)</f>
        <v>0</v>
      </c>
      <c r="J214" s="18">
        <f>Model!$W$26*((drdp!D214)*'DBH-U'!$B214+(drdp!G214)*'DBH-U'!$C214+(drdp!J214)*'DBH-U'!$D214)</f>
        <v>0</v>
      </c>
      <c r="K214" s="21">
        <f>SUM(E$3:E213)+H214</f>
        <v>-1.2055704906415821</v>
      </c>
      <c r="L214" s="21">
        <f>SUM(F$3:F213)+I214</f>
        <v>1.2060005985347153</v>
      </c>
      <c r="M214" s="21">
        <f>SUM(G$3:G213)+J214</f>
        <v>0</v>
      </c>
      <c r="N214" s="21"/>
      <c r="O214" s="21"/>
      <c r="P214" s="21"/>
      <c r="Q214" s="19">
        <f t="shared" si="23"/>
        <v>1.4534002079057848</v>
      </c>
      <c r="R214" s="19">
        <f t="shared" si="24"/>
        <v>1.4544374436660916</v>
      </c>
      <c r="S214" s="19">
        <f t="shared" si="25"/>
        <v>0</v>
      </c>
      <c r="T214" s="19">
        <f t="shared" si="26"/>
        <v>-1.4539187332895385</v>
      </c>
      <c r="U214" s="19">
        <f t="shared" si="27"/>
        <v>0</v>
      </c>
      <c r="V214" s="19">
        <f t="shared" si="28"/>
        <v>0</v>
      </c>
    </row>
    <row r="215" spans="1:22" x14ac:dyDescent="0.25">
      <c r="A215" s="26">
        <f>Wellpath!E215</f>
        <v>0</v>
      </c>
      <c r="B215" s="22">
        <v>0</v>
      </c>
      <c r="C215" s="22">
        <v>0</v>
      </c>
      <c r="D215" s="22">
        <f t="shared" si="22"/>
        <v>3.9314164891663715E-5</v>
      </c>
      <c r="E215" s="20">
        <f>Model!$W$26*((drdp!B215+drdp!K215)*'DBH-U'!$B215+(drdp!E215+drdp!N215)*'DBH-U'!$C215+(drdp!H215+drdp!Q215)*'DBH-U'!$D215)</f>
        <v>0</v>
      </c>
      <c r="F215" s="20">
        <f>Model!$W$26*((drdp!C215+drdp!L215)*'DBH-U'!$B215+(drdp!F215+drdp!O215)*'DBH-U'!$C215+(drdp!I215+drdp!R215)*'DBH-U'!$D215)</f>
        <v>0</v>
      </c>
      <c r="G215" s="20">
        <f>Model!$W$26*((drdp!D215+drdp!M215)*'DBH-U'!$B215+(drdp!G215+drdp!P215)*'DBH-U'!$C215+(drdp!J215+drdp!S215)*'DBH-U'!$D215)</f>
        <v>0</v>
      </c>
      <c r="H215" s="18">
        <f>Model!$W$26*((drdp!B215)*'DBH-U'!$B215+(drdp!E215)*'DBH-U'!$C215+(drdp!H215)*'DBH-U'!$D215)</f>
        <v>0</v>
      </c>
      <c r="I215" s="18">
        <f>Model!$W$26*((drdp!C215)*'DBH-U'!$B215+(drdp!F215)*'DBH-U'!$C215+(drdp!I215)*'DBH-U'!$D215)</f>
        <v>0</v>
      </c>
      <c r="J215" s="18">
        <f>Model!$W$26*((drdp!D215)*'DBH-U'!$B215+(drdp!G215)*'DBH-U'!$C215+(drdp!J215)*'DBH-U'!$D215)</f>
        <v>0</v>
      </c>
      <c r="K215" s="21">
        <f>SUM(E$3:E214)+H215</f>
        <v>-1.2055704906415821</v>
      </c>
      <c r="L215" s="21">
        <f>SUM(F$3:F214)+I215</f>
        <v>1.2060005985347153</v>
      </c>
      <c r="M215" s="21">
        <f>SUM(G$3:G214)+J215</f>
        <v>0</v>
      </c>
      <c r="N215" s="21"/>
      <c r="O215" s="21"/>
      <c r="P215" s="21"/>
      <c r="Q215" s="19">
        <f t="shared" si="23"/>
        <v>1.4534002079057848</v>
      </c>
      <c r="R215" s="19">
        <f t="shared" si="24"/>
        <v>1.4544374436660916</v>
      </c>
      <c r="S215" s="19">
        <f t="shared" si="25"/>
        <v>0</v>
      </c>
      <c r="T215" s="19">
        <f t="shared" si="26"/>
        <v>-1.4539187332895385</v>
      </c>
      <c r="U215" s="19">
        <f t="shared" si="27"/>
        <v>0</v>
      </c>
      <c r="V215" s="19">
        <f t="shared" si="28"/>
        <v>0</v>
      </c>
    </row>
    <row r="216" spans="1:22" x14ac:dyDescent="0.25">
      <c r="A216" s="26">
        <f>Wellpath!E216</f>
        <v>0</v>
      </c>
      <c r="B216" s="22">
        <v>0</v>
      </c>
      <c r="C216" s="22">
        <v>0</v>
      </c>
      <c r="D216" s="22">
        <f t="shared" si="22"/>
        <v>3.9314164891663715E-5</v>
      </c>
      <c r="E216" s="20">
        <f>Model!$W$26*((drdp!B216+drdp!K216)*'DBH-U'!$B216+(drdp!E216+drdp!N216)*'DBH-U'!$C216+(drdp!H216+drdp!Q216)*'DBH-U'!$D216)</f>
        <v>0</v>
      </c>
      <c r="F216" s="20">
        <f>Model!$W$26*((drdp!C216+drdp!L216)*'DBH-U'!$B216+(drdp!F216+drdp!O216)*'DBH-U'!$C216+(drdp!I216+drdp!R216)*'DBH-U'!$D216)</f>
        <v>0</v>
      </c>
      <c r="G216" s="20">
        <f>Model!$W$26*((drdp!D216+drdp!M216)*'DBH-U'!$B216+(drdp!G216+drdp!P216)*'DBH-U'!$C216+(drdp!J216+drdp!S216)*'DBH-U'!$D216)</f>
        <v>0</v>
      </c>
      <c r="H216" s="18">
        <f>Model!$W$26*((drdp!B216)*'DBH-U'!$B216+(drdp!E216)*'DBH-U'!$C216+(drdp!H216)*'DBH-U'!$D216)</f>
        <v>0</v>
      </c>
      <c r="I216" s="18">
        <f>Model!$W$26*((drdp!C216)*'DBH-U'!$B216+(drdp!F216)*'DBH-U'!$C216+(drdp!I216)*'DBH-U'!$D216)</f>
        <v>0</v>
      </c>
      <c r="J216" s="18">
        <f>Model!$W$26*((drdp!D216)*'DBH-U'!$B216+(drdp!G216)*'DBH-U'!$C216+(drdp!J216)*'DBH-U'!$D216)</f>
        <v>0</v>
      </c>
      <c r="K216" s="21">
        <f>SUM(E$3:E215)+H216</f>
        <v>-1.2055704906415821</v>
      </c>
      <c r="L216" s="21">
        <f>SUM(F$3:F215)+I216</f>
        <v>1.2060005985347153</v>
      </c>
      <c r="M216" s="21">
        <f>SUM(G$3:G215)+J216</f>
        <v>0</v>
      </c>
      <c r="N216" s="21"/>
      <c r="O216" s="21"/>
      <c r="P216" s="21"/>
      <c r="Q216" s="19">
        <f t="shared" si="23"/>
        <v>1.4534002079057848</v>
      </c>
      <c r="R216" s="19">
        <f t="shared" si="24"/>
        <v>1.4544374436660916</v>
      </c>
      <c r="S216" s="19">
        <f t="shared" si="25"/>
        <v>0</v>
      </c>
      <c r="T216" s="19">
        <f t="shared" si="26"/>
        <v>-1.4539187332895385</v>
      </c>
      <c r="U216" s="19">
        <f t="shared" si="27"/>
        <v>0</v>
      </c>
      <c r="V216" s="19">
        <f t="shared" si="28"/>
        <v>0</v>
      </c>
    </row>
    <row r="217" spans="1:22" x14ac:dyDescent="0.25">
      <c r="A217" s="26">
        <f>Wellpath!E217</f>
        <v>0</v>
      </c>
      <c r="B217" s="22">
        <v>0</v>
      </c>
      <c r="C217" s="22">
        <v>0</v>
      </c>
      <c r="D217" s="22">
        <f t="shared" si="22"/>
        <v>3.9314164891663715E-5</v>
      </c>
      <c r="E217" s="20">
        <f>Model!$W$26*((drdp!B217+drdp!K217)*'DBH-U'!$B217+(drdp!E217+drdp!N217)*'DBH-U'!$C217+(drdp!H217+drdp!Q217)*'DBH-U'!$D217)</f>
        <v>0</v>
      </c>
      <c r="F217" s="20">
        <f>Model!$W$26*((drdp!C217+drdp!L217)*'DBH-U'!$B217+(drdp!F217+drdp!O217)*'DBH-U'!$C217+(drdp!I217+drdp!R217)*'DBH-U'!$D217)</f>
        <v>0</v>
      </c>
      <c r="G217" s="20">
        <f>Model!$W$26*((drdp!D217+drdp!M217)*'DBH-U'!$B217+(drdp!G217+drdp!P217)*'DBH-U'!$C217+(drdp!J217+drdp!S217)*'DBH-U'!$D217)</f>
        <v>0</v>
      </c>
      <c r="H217" s="18">
        <f>Model!$W$26*((drdp!B217)*'DBH-U'!$B217+(drdp!E217)*'DBH-U'!$C217+(drdp!H217)*'DBH-U'!$D217)</f>
        <v>0</v>
      </c>
      <c r="I217" s="18">
        <f>Model!$W$26*((drdp!C217)*'DBH-U'!$B217+(drdp!F217)*'DBH-U'!$C217+(drdp!I217)*'DBH-U'!$D217)</f>
        <v>0</v>
      </c>
      <c r="J217" s="18">
        <f>Model!$W$26*((drdp!D217)*'DBH-U'!$B217+(drdp!G217)*'DBH-U'!$C217+(drdp!J217)*'DBH-U'!$D217)</f>
        <v>0</v>
      </c>
      <c r="K217" s="21">
        <f>SUM(E$3:E216)+H217</f>
        <v>-1.2055704906415821</v>
      </c>
      <c r="L217" s="21">
        <f>SUM(F$3:F216)+I217</f>
        <v>1.2060005985347153</v>
      </c>
      <c r="M217" s="21">
        <f>SUM(G$3:G216)+J217</f>
        <v>0</v>
      </c>
      <c r="N217" s="21"/>
      <c r="O217" s="21"/>
      <c r="P217" s="21"/>
      <c r="Q217" s="19">
        <f t="shared" si="23"/>
        <v>1.4534002079057848</v>
      </c>
      <c r="R217" s="19">
        <f t="shared" si="24"/>
        <v>1.4544374436660916</v>
      </c>
      <c r="S217" s="19">
        <f t="shared" si="25"/>
        <v>0</v>
      </c>
      <c r="T217" s="19">
        <f t="shared" si="26"/>
        <v>-1.4539187332895385</v>
      </c>
      <c r="U217" s="19">
        <f t="shared" si="27"/>
        <v>0</v>
      </c>
      <c r="V217" s="19">
        <f t="shared" si="28"/>
        <v>0</v>
      </c>
    </row>
    <row r="218" spans="1:22" x14ac:dyDescent="0.25">
      <c r="A218" s="26">
        <f>Wellpath!E218</f>
        <v>0</v>
      </c>
      <c r="B218" s="22">
        <v>0</v>
      </c>
      <c r="C218" s="22">
        <v>0</v>
      </c>
      <c r="D218" s="22">
        <f t="shared" si="22"/>
        <v>3.9314164891663715E-5</v>
      </c>
      <c r="E218" s="20">
        <f>Model!$W$26*((drdp!B218+drdp!K218)*'DBH-U'!$B218+(drdp!E218+drdp!N218)*'DBH-U'!$C218+(drdp!H218+drdp!Q218)*'DBH-U'!$D218)</f>
        <v>0</v>
      </c>
      <c r="F218" s="20">
        <f>Model!$W$26*((drdp!C218+drdp!L218)*'DBH-U'!$B218+(drdp!F218+drdp!O218)*'DBH-U'!$C218+(drdp!I218+drdp!R218)*'DBH-U'!$D218)</f>
        <v>0</v>
      </c>
      <c r="G218" s="20">
        <f>Model!$W$26*((drdp!D218+drdp!M218)*'DBH-U'!$B218+(drdp!G218+drdp!P218)*'DBH-U'!$C218+(drdp!J218+drdp!S218)*'DBH-U'!$D218)</f>
        <v>0</v>
      </c>
      <c r="H218" s="18">
        <f>Model!$W$26*((drdp!B218)*'DBH-U'!$B218+(drdp!E218)*'DBH-U'!$C218+(drdp!H218)*'DBH-U'!$D218)</f>
        <v>0</v>
      </c>
      <c r="I218" s="18">
        <f>Model!$W$26*((drdp!C218)*'DBH-U'!$B218+(drdp!F218)*'DBH-U'!$C218+(drdp!I218)*'DBH-U'!$D218)</f>
        <v>0</v>
      </c>
      <c r="J218" s="18">
        <f>Model!$W$26*((drdp!D218)*'DBH-U'!$B218+(drdp!G218)*'DBH-U'!$C218+(drdp!J218)*'DBH-U'!$D218)</f>
        <v>0</v>
      </c>
      <c r="K218" s="21">
        <f>SUM(E$3:E217)+H218</f>
        <v>-1.2055704906415821</v>
      </c>
      <c r="L218" s="21">
        <f>SUM(F$3:F217)+I218</f>
        <v>1.2060005985347153</v>
      </c>
      <c r="M218" s="21">
        <f>SUM(G$3:G217)+J218</f>
        <v>0</v>
      </c>
      <c r="N218" s="21"/>
      <c r="O218" s="21"/>
      <c r="P218" s="21"/>
      <c r="Q218" s="19">
        <f t="shared" si="23"/>
        <v>1.4534002079057848</v>
      </c>
      <c r="R218" s="19">
        <f t="shared" si="24"/>
        <v>1.4544374436660916</v>
      </c>
      <c r="S218" s="19">
        <f t="shared" si="25"/>
        <v>0</v>
      </c>
      <c r="T218" s="19">
        <f t="shared" si="26"/>
        <v>-1.4539187332895385</v>
      </c>
      <c r="U218" s="19">
        <f t="shared" si="27"/>
        <v>0</v>
      </c>
      <c r="V218" s="19">
        <f t="shared" si="28"/>
        <v>0</v>
      </c>
    </row>
    <row r="219" spans="1:22" x14ac:dyDescent="0.25">
      <c r="A219" s="26">
        <f>Wellpath!E219</f>
        <v>0</v>
      </c>
      <c r="B219" s="22">
        <v>0</v>
      </c>
      <c r="C219" s="22">
        <v>0</v>
      </c>
      <c r="D219" s="22">
        <f t="shared" si="22"/>
        <v>3.9314164891663715E-5</v>
      </c>
      <c r="E219" s="20">
        <f>Model!$W$26*((drdp!B219+drdp!K219)*'DBH-U'!$B219+(drdp!E219+drdp!N219)*'DBH-U'!$C219+(drdp!H219+drdp!Q219)*'DBH-U'!$D219)</f>
        <v>0</v>
      </c>
      <c r="F219" s="20">
        <f>Model!$W$26*((drdp!C219+drdp!L219)*'DBH-U'!$B219+(drdp!F219+drdp!O219)*'DBH-U'!$C219+(drdp!I219+drdp!R219)*'DBH-U'!$D219)</f>
        <v>0</v>
      </c>
      <c r="G219" s="20">
        <f>Model!$W$26*((drdp!D219+drdp!M219)*'DBH-U'!$B219+(drdp!G219+drdp!P219)*'DBH-U'!$C219+(drdp!J219+drdp!S219)*'DBH-U'!$D219)</f>
        <v>0</v>
      </c>
      <c r="H219" s="18">
        <f>Model!$W$26*((drdp!B219)*'DBH-U'!$B219+(drdp!E219)*'DBH-U'!$C219+(drdp!H219)*'DBH-U'!$D219)</f>
        <v>0</v>
      </c>
      <c r="I219" s="18">
        <f>Model!$W$26*((drdp!C219)*'DBH-U'!$B219+(drdp!F219)*'DBH-U'!$C219+(drdp!I219)*'DBH-U'!$D219)</f>
        <v>0</v>
      </c>
      <c r="J219" s="18">
        <f>Model!$W$26*((drdp!D219)*'DBH-U'!$B219+(drdp!G219)*'DBH-U'!$C219+(drdp!J219)*'DBH-U'!$D219)</f>
        <v>0</v>
      </c>
      <c r="K219" s="21">
        <f>SUM(E$3:E218)+H219</f>
        <v>-1.2055704906415821</v>
      </c>
      <c r="L219" s="21">
        <f>SUM(F$3:F218)+I219</f>
        <v>1.2060005985347153</v>
      </c>
      <c r="M219" s="21">
        <f>SUM(G$3:G218)+J219</f>
        <v>0</v>
      </c>
      <c r="N219" s="21"/>
      <c r="O219" s="21"/>
      <c r="P219" s="21"/>
      <c r="Q219" s="19">
        <f t="shared" si="23"/>
        <v>1.4534002079057848</v>
      </c>
      <c r="R219" s="19">
        <f t="shared" si="24"/>
        <v>1.4544374436660916</v>
      </c>
      <c r="S219" s="19">
        <f t="shared" si="25"/>
        <v>0</v>
      </c>
      <c r="T219" s="19">
        <f t="shared" si="26"/>
        <v>-1.4539187332895385</v>
      </c>
      <c r="U219" s="19">
        <f t="shared" si="27"/>
        <v>0</v>
      </c>
      <c r="V219" s="19">
        <f t="shared" si="28"/>
        <v>0</v>
      </c>
    </row>
    <row r="220" spans="1:22" x14ac:dyDescent="0.25">
      <c r="A220" s="26">
        <f>Wellpath!E220</f>
        <v>0</v>
      </c>
      <c r="B220" s="22">
        <v>0</v>
      </c>
      <c r="C220" s="22">
        <v>0</v>
      </c>
      <c r="D220" s="22">
        <f t="shared" si="22"/>
        <v>3.9314164891663715E-5</v>
      </c>
      <c r="E220" s="20">
        <f>Model!$W$26*((drdp!B220+drdp!K220)*'DBH-U'!$B220+(drdp!E220+drdp!N220)*'DBH-U'!$C220+(drdp!H220+drdp!Q220)*'DBH-U'!$D220)</f>
        <v>0</v>
      </c>
      <c r="F220" s="20">
        <f>Model!$W$26*((drdp!C220+drdp!L220)*'DBH-U'!$B220+(drdp!F220+drdp!O220)*'DBH-U'!$C220+(drdp!I220+drdp!R220)*'DBH-U'!$D220)</f>
        <v>0</v>
      </c>
      <c r="G220" s="20">
        <f>Model!$W$26*((drdp!D220+drdp!M220)*'DBH-U'!$B220+(drdp!G220+drdp!P220)*'DBH-U'!$C220+(drdp!J220+drdp!S220)*'DBH-U'!$D220)</f>
        <v>0</v>
      </c>
      <c r="H220" s="18">
        <f>Model!$W$26*((drdp!B220)*'DBH-U'!$B220+(drdp!E220)*'DBH-U'!$C220+(drdp!H220)*'DBH-U'!$D220)</f>
        <v>0</v>
      </c>
      <c r="I220" s="18">
        <f>Model!$W$26*((drdp!C220)*'DBH-U'!$B220+(drdp!F220)*'DBH-U'!$C220+(drdp!I220)*'DBH-U'!$D220)</f>
        <v>0</v>
      </c>
      <c r="J220" s="18">
        <f>Model!$W$26*((drdp!D220)*'DBH-U'!$B220+(drdp!G220)*'DBH-U'!$C220+(drdp!J220)*'DBH-U'!$D220)</f>
        <v>0</v>
      </c>
      <c r="K220" s="21">
        <f>SUM(E$3:E219)+H220</f>
        <v>-1.2055704906415821</v>
      </c>
      <c r="L220" s="21">
        <f>SUM(F$3:F219)+I220</f>
        <v>1.2060005985347153</v>
      </c>
      <c r="M220" s="21">
        <f>SUM(G$3:G219)+J220</f>
        <v>0</v>
      </c>
      <c r="N220" s="21"/>
      <c r="O220" s="21"/>
      <c r="P220" s="21"/>
      <c r="Q220" s="19">
        <f t="shared" si="23"/>
        <v>1.4534002079057848</v>
      </c>
      <c r="R220" s="19">
        <f t="shared" si="24"/>
        <v>1.4544374436660916</v>
      </c>
      <c r="S220" s="19">
        <f t="shared" si="25"/>
        <v>0</v>
      </c>
      <c r="T220" s="19">
        <f t="shared" si="26"/>
        <v>-1.4539187332895385</v>
      </c>
      <c r="U220" s="19">
        <f t="shared" si="27"/>
        <v>0</v>
      </c>
      <c r="V220" s="19">
        <f t="shared" si="28"/>
        <v>0</v>
      </c>
    </row>
    <row r="221" spans="1:22" x14ac:dyDescent="0.25">
      <c r="A221" s="26">
        <f>Wellpath!E221</f>
        <v>0</v>
      </c>
      <c r="B221" s="22">
        <v>0</v>
      </c>
      <c r="C221" s="22">
        <v>0</v>
      </c>
      <c r="D221" s="22">
        <f t="shared" si="22"/>
        <v>3.9314164891663715E-5</v>
      </c>
      <c r="E221" s="20">
        <f>Model!$W$26*((drdp!B221+drdp!K221)*'DBH-U'!$B221+(drdp!E221+drdp!N221)*'DBH-U'!$C221+(drdp!H221+drdp!Q221)*'DBH-U'!$D221)</f>
        <v>0</v>
      </c>
      <c r="F221" s="20">
        <f>Model!$W$26*((drdp!C221+drdp!L221)*'DBH-U'!$B221+(drdp!F221+drdp!O221)*'DBH-U'!$C221+(drdp!I221+drdp!R221)*'DBH-U'!$D221)</f>
        <v>0</v>
      </c>
      <c r="G221" s="20">
        <f>Model!$W$26*((drdp!D221+drdp!M221)*'DBH-U'!$B221+(drdp!G221+drdp!P221)*'DBH-U'!$C221+(drdp!J221+drdp!S221)*'DBH-U'!$D221)</f>
        <v>0</v>
      </c>
      <c r="H221" s="18">
        <f>Model!$W$26*((drdp!B221)*'DBH-U'!$B221+(drdp!E221)*'DBH-U'!$C221+(drdp!H221)*'DBH-U'!$D221)</f>
        <v>0</v>
      </c>
      <c r="I221" s="18">
        <f>Model!$W$26*((drdp!C221)*'DBH-U'!$B221+(drdp!F221)*'DBH-U'!$C221+(drdp!I221)*'DBH-U'!$D221)</f>
        <v>0</v>
      </c>
      <c r="J221" s="18">
        <f>Model!$W$26*((drdp!D221)*'DBH-U'!$B221+(drdp!G221)*'DBH-U'!$C221+(drdp!J221)*'DBH-U'!$D221)</f>
        <v>0</v>
      </c>
      <c r="K221" s="21">
        <f>SUM(E$3:E220)+H221</f>
        <v>-1.2055704906415821</v>
      </c>
      <c r="L221" s="21">
        <f>SUM(F$3:F220)+I221</f>
        <v>1.2060005985347153</v>
      </c>
      <c r="M221" s="21">
        <f>SUM(G$3:G220)+J221</f>
        <v>0</v>
      </c>
      <c r="N221" s="21"/>
      <c r="O221" s="21"/>
      <c r="P221" s="21"/>
      <c r="Q221" s="19">
        <f t="shared" si="23"/>
        <v>1.4534002079057848</v>
      </c>
      <c r="R221" s="19">
        <f t="shared" si="24"/>
        <v>1.4544374436660916</v>
      </c>
      <c r="S221" s="19">
        <f t="shared" si="25"/>
        <v>0</v>
      </c>
      <c r="T221" s="19">
        <f t="shared" si="26"/>
        <v>-1.4539187332895385</v>
      </c>
      <c r="U221" s="19">
        <f t="shared" si="27"/>
        <v>0</v>
      </c>
      <c r="V221" s="19">
        <f t="shared" si="28"/>
        <v>0</v>
      </c>
    </row>
    <row r="222" spans="1:22" x14ac:dyDescent="0.25">
      <c r="A222" s="26">
        <f>Wellpath!E222</f>
        <v>0</v>
      </c>
      <c r="B222" s="22">
        <v>0</v>
      </c>
      <c r="C222" s="22">
        <v>0</v>
      </c>
      <c r="D222" s="22">
        <f t="shared" si="22"/>
        <v>3.9314164891663715E-5</v>
      </c>
      <c r="E222" s="20">
        <f>Model!$W$26*((drdp!B222+drdp!K222)*'DBH-U'!$B222+(drdp!E222+drdp!N222)*'DBH-U'!$C222+(drdp!H222+drdp!Q222)*'DBH-U'!$D222)</f>
        <v>0</v>
      </c>
      <c r="F222" s="20">
        <f>Model!$W$26*((drdp!C222+drdp!L222)*'DBH-U'!$B222+(drdp!F222+drdp!O222)*'DBH-U'!$C222+(drdp!I222+drdp!R222)*'DBH-U'!$D222)</f>
        <v>0</v>
      </c>
      <c r="G222" s="20">
        <f>Model!$W$26*((drdp!D222+drdp!M222)*'DBH-U'!$B222+(drdp!G222+drdp!P222)*'DBH-U'!$C222+(drdp!J222+drdp!S222)*'DBH-U'!$D222)</f>
        <v>0</v>
      </c>
      <c r="H222" s="18">
        <f>Model!$W$26*((drdp!B222)*'DBH-U'!$B222+(drdp!E222)*'DBH-U'!$C222+(drdp!H222)*'DBH-U'!$D222)</f>
        <v>0</v>
      </c>
      <c r="I222" s="18">
        <f>Model!$W$26*((drdp!C222)*'DBH-U'!$B222+(drdp!F222)*'DBH-U'!$C222+(drdp!I222)*'DBH-U'!$D222)</f>
        <v>0</v>
      </c>
      <c r="J222" s="18">
        <f>Model!$W$26*((drdp!D222)*'DBH-U'!$B222+(drdp!G222)*'DBH-U'!$C222+(drdp!J222)*'DBH-U'!$D222)</f>
        <v>0</v>
      </c>
      <c r="K222" s="21">
        <f>SUM(E$3:E221)+H222</f>
        <v>-1.2055704906415821</v>
      </c>
      <c r="L222" s="21">
        <f>SUM(F$3:F221)+I222</f>
        <v>1.2060005985347153</v>
      </c>
      <c r="M222" s="21">
        <f>SUM(G$3:G221)+J222</f>
        <v>0</v>
      </c>
      <c r="N222" s="21"/>
      <c r="O222" s="21"/>
      <c r="P222" s="21"/>
      <c r="Q222" s="19">
        <f t="shared" si="23"/>
        <v>1.4534002079057848</v>
      </c>
      <c r="R222" s="19">
        <f t="shared" si="24"/>
        <v>1.4544374436660916</v>
      </c>
      <c r="S222" s="19">
        <f t="shared" si="25"/>
        <v>0</v>
      </c>
      <c r="T222" s="19">
        <f t="shared" si="26"/>
        <v>-1.4539187332895385</v>
      </c>
      <c r="U222" s="19">
        <f t="shared" si="27"/>
        <v>0</v>
      </c>
      <c r="V222" s="19">
        <f t="shared" si="28"/>
        <v>0</v>
      </c>
    </row>
    <row r="223" spans="1:22" x14ac:dyDescent="0.25">
      <c r="A223" s="26">
        <f>Wellpath!E223</f>
        <v>0</v>
      </c>
      <c r="B223" s="22">
        <v>0</v>
      </c>
      <c r="C223" s="22">
        <v>0</v>
      </c>
      <c r="D223" s="22">
        <f t="shared" si="22"/>
        <v>3.9314164891663715E-5</v>
      </c>
      <c r="E223" s="20">
        <f>Model!$W$26*((drdp!B223+drdp!K223)*'DBH-U'!$B223+(drdp!E223+drdp!N223)*'DBH-U'!$C223+(drdp!H223+drdp!Q223)*'DBH-U'!$D223)</f>
        <v>0</v>
      </c>
      <c r="F223" s="20">
        <f>Model!$W$26*((drdp!C223+drdp!L223)*'DBH-U'!$B223+(drdp!F223+drdp!O223)*'DBH-U'!$C223+(drdp!I223+drdp!R223)*'DBH-U'!$D223)</f>
        <v>0</v>
      </c>
      <c r="G223" s="20">
        <f>Model!$W$26*((drdp!D223+drdp!M223)*'DBH-U'!$B223+(drdp!G223+drdp!P223)*'DBH-U'!$C223+(drdp!J223+drdp!S223)*'DBH-U'!$D223)</f>
        <v>0</v>
      </c>
      <c r="H223" s="18">
        <f>Model!$W$26*((drdp!B223)*'DBH-U'!$B223+(drdp!E223)*'DBH-U'!$C223+(drdp!H223)*'DBH-U'!$D223)</f>
        <v>0</v>
      </c>
      <c r="I223" s="18">
        <f>Model!$W$26*((drdp!C223)*'DBH-U'!$B223+(drdp!F223)*'DBH-U'!$C223+(drdp!I223)*'DBH-U'!$D223)</f>
        <v>0</v>
      </c>
      <c r="J223" s="18">
        <f>Model!$W$26*((drdp!D223)*'DBH-U'!$B223+(drdp!G223)*'DBH-U'!$C223+(drdp!J223)*'DBH-U'!$D223)</f>
        <v>0</v>
      </c>
      <c r="K223" s="21">
        <f>SUM(E$3:E222)+H223</f>
        <v>-1.2055704906415821</v>
      </c>
      <c r="L223" s="21">
        <f>SUM(F$3:F222)+I223</f>
        <v>1.2060005985347153</v>
      </c>
      <c r="M223" s="21">
        <f>SUM(G$3:G222)+J223</f>
        <v>0</v>
      </c>
      <c r="N223" s="21"/>
      <c r="O223" s="21"/>
      <c r="P223" s="21"/>
      <c r="Q223" s="19">
        <f t="shared" si="23"/>
        <v>1.4534002079057848</v>
      </c>
      <c r="R223" s="19">
        <f t="shared" si="24"/>
        <v>1.4544374436660916</v>
      </c>
      <c r="S223" s="19">
        <f t="shared" si="25"/>
        <v>0</v>
      </c>
      <c r="T223" s="19">
        <f t="shared" si="26"/>
        <v>-1.4539187332895385</v>
      </c>
      <c r="U223" s="19">
        <f t="shared" si="27"/>
        <v>0</v>
      </c>
      <c r="V223" s="19">
        <f t="shared" si="28"/>
        <v>0</v>
      </c>
    </row>
    <row r="224" spans="1:22" x14ac:dyDescent="0.25">
      <c r="A224" s="26">
        <f>Wellpath!E224</f>
        <v>0</v>
      </c>
      <c r="B224" s="22">
        <v>0</v>
      </c>
      <c r="C224" s="22">
        <v>0</v>
      </c>
      <c r="D224" s="22">
        <f t="shared" si="22"/>
        <v>3.9314164891663715E-5</v>
      </c>
      <c r="E224" s="20">
        <f>Model!$W$26*((drdp!B224+drdp!K224)*'DBH-U'!$B224+(drdp!E224+drdp!N224)*'DBH-U'!$C224+(drdp!H224+drdp!Q224)*'DBH-U'!$D224)</f>
        <v>0</v>
      </c>
      <c r="F224" s="20">
        <f>Model!$W$26*((drdp!C224+drdp!L224)*'DBH-U'!$B224+(drdp!F224+drdp!O224)*'DBH-U'!$C224+(drdp!I224+drdp!R224)*'DBH-U'!$D224)</f>
        <v>0</v>
      </c>
      <c r="G224" s="20">
        <f>Model!$W$26*((drdp!D224+drdp!M224)*'DBH-U'!$B224+(drdp!G224+drdp!P224)*'DBH-U'!$C224+(drdp!J224+drdp!S224)*'DBH-U'!$D224)</f>
        <v>0</v>
      </c>
      <c r="H224" s="18">
        <f>Model!$W$26*((drdp!B224)*'DBH-U'!$B224+(drdp!E224)*'DBH-U'!$C224+(drdp!H224)*'DBH-U'!$D224)</f>
        <v>0</v>
      </c>
      <c r="I224" s="18">
        <f>Model!$W$26*((drdp!C224)*'DBH-U'!$B224+(drdp!F224)*'DBH-U'!$C224+(drdp!I224)*'DBH-U'!$D224)</f>
        <v>0</v>
      </c>
      <c r="J224" s="18">
        <f>Model!$W$26*((drdp!D224)*'DBH-U'!$B224+(drdp!G224)*'DBH-U'!$C224+(drdp!J224)*'DBH-U'!$D224)</f>
        <v>0</v>
      </c>
      <c r="K224" s="21">
        <f>SUM(E$3:E223)+H224</f>
        <v>-1.2055704906415821</v>
      </c>
      <c r="L224" s="21">
        <f>SUM(F$3:F223)+I224</f>
        <v>1.2060005985347153</v>
      </c>
      <c r="M224" s="21">
        <f>SUM(G$3:G223)+J224</f>
        <v>0</v>
      </c>
      <c r="N224" s="21"/>
      <c r="O224" s="21"/>
      <c r="P224" s="21"/>
      <c r="Q224" s="19">
        <f t="shared" si="23"/>
        <v>1.4534002079057848</v>
      </c>
      <c r="R224" s="19">
        <f t="shared" si="24"/>
        <v>1.4544374436660916</v>
      </c>
      <c r="S224" s="19">
        <f t="shared" si="25"/>
        <v>0</v>
      </c>
      <c r="T224" s="19">
        <f t="shared" si="26"/>
        <v>-1.4539187332895385</v>
      </c>
      <c r="U224" s="19">
        <f t="shared" si="27"/>
        <v>0</v>
      </c>
      <c r="V224" s="19">
        <f t="shared" si="28"/>
        <v>0</v>
      </c>
    </row>
    <row r="225" spans="1:22" x14ac:dyDescent="0.25">
      <c r="A225" s="26">
        <f>Wellpath!E225</f>
        <v>0</v>
      </c>
      <c r="B225" s="22">
        <v>0</v>
      </c>
      <c r="C225" s="22">
        <v>0</v>
      </c>
      <c r="D225" s="22">
        <f t="shared" si="22"/>
        <v>3.9314164891663715E-5</v>
      </c>
      <c r="E225" s="20">
        <f>Model!$W$26*((drdp!B225+drdp!K225)*'DBH-U'!$B225+(drdp!E225+drdp!N225)*'DBH-U'!$C225+(drdp!H225+drdp!Q225)*'DBH-U'!$D225)</f>
        <v>0</v>
      </c>
      <c r="F225" s="20">
        <f>Model!$W$26*((drdp!C225+drdp!L225)*'DBH-U'!$B225+(drdp!F225+drdp!O225)*'DBH-U'!$C225+(drdp!I225+drdp!R225)*'DBH-U'!$D225)</f>
        <v>0</v>
      </c>
      <c r="G225" s="20">
        <f>Model!$W$26*((drdp!D225+drdp!M225)*'DBH-U'!$B225+(drdp!G225+drdp!P225)*'DBH-U'!$C225+(drdp!J225+drdp!S225)*'DBH-U'!$D225)</f>
        <v>0</v>
      </c>
      <c r="H225" s="18">
        <f>Model!$W$26*((drdp!B225)*'DBH-U'!$B225+(drdp!E225)*'DBH-U'!$C225+(drdp!H225)*'DBH-U'!$D225)</f>
        <v>0</v>
      </c>
      <c r="I225" s="18">
        <f>Model!$W$26*((drdp!C225)*'DBH-U'!$B225+(drdp!F225)*'DBH-U'!$C225+(drdp!I225)*'DBH-U'!$D225)</f>
        <v>0</v>
      </c>
      <c r="J225" s="18">
        <f>Model!$W$26*((drdp!D225)*'DBH-U'!$B225+(drdp!G225)*'DBH-U'!$C225+(drdp!J225)*'DBH-U'!$D225)</f>
        <v>0</v>
      </c>
      <c r="K225" s="21">
        <f>SUM(E$3:E224)+H225</f>
        <v>-1.2055704906415821</v>
      </c>
      <c r="L225" s="21">
        <f>SUM(F$3:F224)+I225</f>
        <v>1.2060005985347153</v>
      </c>
      <c r="M225" s="21">
        <f>SUM(G$3:G224)+J225</f>
        <v>0</v>
      </c>
      <c r="N225" s="21"/>
      <c r="O225" s="21"/>
      <c r="P225" s="21"/>
      <c r="Q225" s="19">
        <f t="shared" si="23"/>
        <v>1.4534002079057848</v>
      </c>
      <c r="R225" s="19">
        <f t="shared" si="24"/>
        <v>1.4544374436660916</v>
      </c>
      <c r="S225" s="19">
        <f t="shared" si="25"/>
        <v>0</v>
      </c>
      <c r="T225" s="19">
        <f t="shared" si="26"/>
        <v>-1.4539187332895385</v>
      </c>
      <c r="U225" s="19">
        <f t="shared" si="27"/>
        <v>0</v>
      </c>
      <c r="V225" s="19">
        <f t="shared" si="28"/>
        <v>0</v>
      </c>
    </row>
    <row r="226" spans="1:22" x14ac:dyDescent="0.25">
      <c r="A226" s="26">
        <f>Wellpath!E226</f>
        <v>0</v>
      </c>
      <c r="B226" s="22">
        <v>0</v>
      </c>
      <c r="C226" s="22">
        <v>0</v>
      </c>
      <c r="D226" s="22">
        <f t="shared" si="22"/>
        <v>3.9314164891663715E-5</v>
      </c>
      <c r="E226" s="20">
        <f>Model!$W$26*((drdp!B226+drdp!K226)*'DBH-U'!$B226+(drdp!E226+drdp!N226)*'DBH-U'!$C226+(drdp!H226+drdp!Q226)*'DBH-U'!$D226)</f>
        <v>0</v>
      </c>
      <c r="F226" s="20">
        <f>Model!$W$26*((drdp!C226+drdp!L226)*'DBH-U'!$B226+(drdp!F226+drdp!O226)*'DBH-U'!$C226+(drdp!I226+drdp!R226)*'DBH-U'!$D226)</f>
        <v>0</v>
      </c>
      <c r="G226" s="20">
        <f>Model!$W$26*((drdp!D226+drdp!M226)*'DBH-U'!$B226+(drdp!G226+drdp!P226)*'DBH-U'!$C226+(drdp!J226+drdp!S226)*'DBH-U'!$D226)</f>
        <v>0</v>
      </c>
      <c r="H226" s="18">
        <f>Model!$W$26*((drdp!B226)*'DBH-U'!$B226+(drdp!E226)*'DBH-U'!$C226+(drdp!H226)*'DBH-U'!$D226)</f>
        <v>0</v>
      </c>
      <c r="I226" s="18">
        <f>Model!$W$26*((drdp!C226)*'DBH-U'!$B226+(drdp!F226)*'DBH-U'!$C226+(drdp!I226)*'DBH-U'!$D226)</f>
        <v>0</v>
      </c>
      <c r="J226" s="18">
        <f>Model!$W$26*((drdp!D226)*'DBH-U'!$B226+(drdp!G226)*'DBH-U'!$C226+(drdp!J226)*'DBH-U'!$D226)</f>
        <v>0</v>
      </c>
      <c r="K226" s="21">
        <f>SUM(E$3:E225)+H226</f>
        <v>-1.2055704906415821</v>
      </c>
      <c r="L226" s="21">
        <f>SUM(F$3:F225)+I226</f>
        <v>1.2060005985347153</v>
      </c>
      <c r="M226" s="21">
        <f>SUM(G$3:G225)+J226</f>
        <v>0</v>
      </c>
      <c r="N226" s="21"/>
      <c r="O226" s="21"/>
      <c r="P226" s="21"/>
      <c r="Q226" s="19">
        <f t="shared" si="23"/>
        <v>1.4534002079057848</v>
      </c>
      <c r="R226" s="19">
        <f t="shared" si="24"/>
        <v>1.4544374436660916</v>
      </c>
      <c r="S226" s="19">
        <f t="shared" si="25"/>
        <v>0</v>
      </c>
      <c r="T226" s="19">
        <f t="shared" si="26"/>
        <v>-1.4539187332895385</v>
      </c>
      <c r="U226" s="19">
        <f t="shared" si="27"/>
        <v>0</v>
      </c>
      <c r="V226" s="19">
        <f t="shared" si="28"/>
        <v>0</v>
      </c>
    </row>
    <row r="227" spans="1:22" x14ac:dyDescent="0.25">
      <c r="A227" s="26">
        <f>Wellpath!E227</f>
        <v>0</v>
      </c>
      <c r="B227" s="22">
        <v>0</v>
      </c>
      <c r="C227" s="22">
        <v>0</v>
      </c>
      <c r="D227" s="22">
        <f t="shared" si="22"/>
        <v>3.9314164891663715E-5</v>
      </c>
      <c r="E227" s="20">
        <f>Model!$W$26*((drdp!B227+drdp!K227)*'DBH-U'!$B227+(drdp!E227+drdp!N227)*'DBH-U'!$C227+(drdp!H227+drdp!Q227)*'DBH-U'!$D227)</f>
        <v>0</v>
      </c>
      <c r="F227" s="20">
        <f>Model!$W$26*((drdp!C227+drdp!L227)*'DBH-U'!$B227+(drdp!F227+drdp!O227)*'DBH-U'!$C227+(drdp!I227+drdp!R227)*'DBH-U'!$D227)</f>
        <v>0</v>
      </c>
      <c r="G227" s="20">
        <f>Model!$W$26*((drdp!D227+drdp!M227)*'DBH-U'!$B227+(drdp!G227+drdp!P227)*'DBH-U'!$C227+(drdp!J227+drdp!S227)*'DBH-U'!$D227)</f>
        <v>0</v>
      </c>
      <c r="H227" s="18">
        <f>Model!$W$26*((drdp!B227)*'DBH-U'!$B227+(drdp!E227)*'DBH-U'!$C227+(drdp!H227)*'DBH-U'!$D227)</f>
        <v>0</v>
      </c>
      <c r="I227" s="18">
        <f>Model!$W$26*((drdp!C227)*'DBH-U'!$B227+(drdp!F227)*'DBH-U'!$C227+(drdp!I227)*'DBH-U'!$D227)</f>
        <v>0</v>
      </c>
      <c r="J227" s="18">
        <f>Model!$W$26*((drdp!D227)*'DBH-U'!$B227+(drdp!G227)*'DBH-U'!$C227+(drdp!J227)*'DBH-U'!$D227)</f>
        <v>0</v>
      </c>
      <c r="K227" s="21">
        <f>SUM(E$3:E226)+H227</f>
        <v>-1.2055704906415821</v>
      </c>
      <c r="L227" s="21">
        <f>SUM(F$3:F226)+I227</f>
        <v>1.2060005985347153</v>
      </c>
      <c r="M227" s="21">
        <f>SUM(G$3:G226)+J227</f>
        <v>0</v>
      </c>
      <c r="N227" s="21"/>
      <c r="O227" s="21"/>
      <c r="P227" s="21"/>
      <c r="Q227" s="19">
        <f t="shared" si="23"/>
        <v>1.4534002079057848</v>
      </c>
      <c r="R227" s="19">
        <f t="shared" si="24"/>
        <v>1.4544374436660916</v>
      </c>
      <c r="S227" s="19">
        <f t="shared" si="25"/>
        <v>0</v>
      </c>
      <c r="T227" s="19">
        <f t="shared" si="26"/>
        <v>-1.4539187332895385</v>
      </c>
      <c r="U227" s="19">
        <f t="shared" si="27"/>
        <v>0</v>
      </c>
      <c r="V227" s="19">
        <f t="shared" si="28"/>
        <v>0</v>
      </c>
    </row>
    <row r="228" spans="1:22" x14ac:dyDescent="0.25">
      <c r="A228" s="26">
        <f>Wellpath!E228</f>
        <v>0</v>
      </c>
      <c r="B228" s="22">
        <v>0</v>
      </c>
      <c r="C228" s="22">
        <v>0</v>
      </c>
      <c r="D228" s="22">
        <f t="shared" si="22"/>
        <v>3.9314164891663715E-5</v>
      </c>
      <c r="E228" s="20">
        <f>Model!$W$26*((drdp!B228+drdp!K228)*'DBH-U'!$B228+(drdp!E228+drdp!N228)*'DBH-U'!$C228+(drdp!H228+drdp!Q228)*'DBH-U'!$D228)</f>
        <v>0</v>
      </c>
      <c r="F228" s="20">
        <f>Model!$W$26*((drdp!C228+drdp!L228)*'DBH-U'!$B228+(drdp!F228+drdp!O228)*'DBH-U'!$C228+(drdp!I228+drdp!R228)*'DBH-U'!$D228)</f>
        <v>0</v>
      </c>
      <c r="G228" s="20">
        <f>Model!$W$26*((drdp!D228+drdp!M228)*'DBH-U'!$B228+(drdp!G228+drdp!P228)*'DBH-U'!$C228+(drdp!J228+drdp!S228)*'DBH-U'!$D228)</f>
        <v>0</v>
      </c>
      <c r="H228" s="18">
        <f>Model!$W$26*((drdp!B228)*'DBH-U'!$B228+(drdp!E228)*'DBH-U'!$C228+(drdp!H228)*'DBH-U'!$D228)</f>
        <v>0</v>
      </c>
      <c r="I228" s="18">
        <f>Model!$W$26*((drdp!C228)*'DBH-U'!$B228+(drdp!F228)*'DBH-U'!$C228+(drdp!I228)*'DBH-U'!$D228)</f>
        <v>0</v>
      </c>
      <c r="J228" s="18">
        <f>Model!$W$26*((drdp!D228)*'DBH-U'!$B228+(drdp!G228)*'DBH-U'!$C228+(drdp!J228)*'DBH-U'!$D228)</f>
        <v>0</v>
      </c>
      <c r="K228" s="21">
        <f>SUM(E$3:E227)+H228</f>
        <v>-1.2055704906415821</v>
      </c>
      <c r="L228" s="21">
        <f>SUM(F$3:F227)+I228</f>
        <v>1.2060005985347153</v>
      </c>
      <c r="M228" s="21">
        <f>SUM(G$3:G227)+J228</f>
        <v>0</v>
      </c>
      <c r="N228" s="21"/>
      <c r="O228" s="21"/>
      <c r="P228" s="21"/>
      <c r="Q228" s="19">
        <f t="shared" si="23"/>
        <v>1.4534002079057848</v>
      </c>
      <c r="R228" s="19">
        <f t="shared" si="24"/>
        <v>1.4544374436660916</v>
      </c>
      <c r="S228" s="19">
        <f t="shared" si="25"/>
        <v>0</v>
      </c>
      <c r="T228" s="19">
        <f t="shared" si="26"/>
        <v>-1.4539187332895385</v>
      </c>
      <c r="U228" s="19">
        <f t="shared" si="27"/>
        <v>0</v>
      </c>
      <c r="V228" s="19">
        <f t="shared" si="28"/>
        <v>0</v>
      </c>
    </row>
    <row r="229" spans="1:22" x14ac:dyDescent="0.25">
      <c r="A229" s="26">
        <f>Wellpath!E229</f>
        <v>0</v>
      </c>
      <c r="B229" s="22">
        <v>0</v>
      </c>
      <c r="C229" s="22">
        <v>0</v>
      </c>
      <c r="D229" s="22">
        <f t="shared" si="22"/>
        <v>3.9314164891663715E-5</v>
      </c>
      <c r="E229" s="20">
        <f>Model!$W$26*((drdp!B229+drdp!K229)*'DBH-U'!$B229+(drdp!E229+drdp!N229)*'DBH-U'!$C229+(drdp!H229+drdp!Q229)*'DBH-U'!$D229)</f>
        <v>0</v>
      </c>
      <c r="F229" s="20">
        <f>Model!$W$26*((drdp!C229+drdp!L229)*'DBH-U'!$B229+(drdp!F229+drdp!O229)*'DBH-U'!$C229+(drdp!I229+drdp!R229)*'DBH-U'!$D229)</f>
        <v>0</v>
      </c>
      <c r="G229" s="20">
        <f>Model!$W$26*((drdp!D229+drdp!M229)*'DBH-U'!$B229+(drdp!G229+drdp!P229)*'DBH-U'!$C229+(drdp!J229+drdp!S229)*'DBH-U'!$D229)</f>
        <v>0</v>
      </c>
      <c r="H229" s="18">
        <f>Model!$W$26*((drdp!B229)*'DBH-U'!$B229+(drdp!E229)*'DBH-U'!$C229+(drdp!H229)*'DBH-U'!$D229)</f>
        <v>0</v>
      </c>
      <c r="I229" s="18">
        <f>Model!$W$26*((drdp!C229)*'DBH-U'!$B229+(drdp!F229)*'DBH-U'!$C229+(drdp!I229)*'DBH-U'!$D229)</f>
        <v>0</v>
      </c>
      <c r="J229" s="18">
        <f>Model!$W$26*((drdp!D229)*'DBH-U'!$B229+(drdp!G229)*'DBH-U'!$C229+(drdp!J229)*'DBH-U'!$D229)</f>
        <v>0</v>
      </c>
      <c r="K229" s="21">
        <f>SUM(E$3:E228)+H229</f>
        <v>-1.2055704906415821</v>
      </c>
      <c r="L229" s="21">
        <f>SUM(F$3:F228)+I229</f>
        <v>1.2060005985347153</v>
      </c>
      <c r="M229" s="21">
        <f>SUM(G$3:G228)+J229</f>
        <v>0</v>
      </c>
      <c r="N229" s="21"/>
      <c r="O229" s="21"/>
      <c r="P229" s="21"/>
      <c r="Q229" s="19">
        <f t="shared" si="23"/>
        <v>1.4534002079057848</v>
      </c>
      <c r="R229" s="19">
        <f t="shared" si="24"/>
        <v>1.4544374436660916</v>
      </c>
      <c r="S229" s="19">
        <f t="shared" si="25"/>
        <v>0</v>
      </c>
      <c r="T229" s="19">
        <f t="shared" si="26"/>
        <v>-1.4539187332895385</v>
      </c>
      <c r="U229" s="19">
        <f t="shared" si="27"/>
        <v>0</v>
      </c>
      <c r="V229" s="19">
        <f t="shared" si="28"/>
        <v>0</v>
      </c>
    </row>
    <row r="230" spans="1:22" x14ac:dyDescent="0.25">
      <c r="A230" s="26">
        <f>Wellpath!E230</f>
        <v>0</v>
      </c>
      <c r="B230" s="22">
        <v>0</v>
      </c>
      <c r="C230" s="22">
        <v>0</v>
      </c>
      <c r="D230" s="22">
        <f t="shared" si="22"/>
        <v>3.9314164891663715E-5</v>
      </c>
      <c r="E230" s="20">
        <f>Model!$W$26*((drdp!B230+drdp!K230)*'DBH-U'!$B230+(drdp!E230+drdp!N230)*'DBH-U'!$C230+(drdp!H230+drdp!Q230)*'DBH-U'!$D230)</f>
        <v>0</v>
      </c>
      <c r="F230" s="20">
        <f>Model!$W$26*((drdp!C230+drdp!L230)*'DBH-U'!$B230+(drdp!F230+drdp!O230)*'DBH-U'!$C230+(drdp!I230+drdp!R230)*'DBH-U'!$D230)</f>
        <v>0</v>
      </c>
      <c r="G230" s="20">
        <f>Model!$W$26*((drdp!D230+drdp!M230)*'DBH-U'!$B230+(drdp!G230+drdp!P230)*'DBH-U'!$C230+(drdp!J230+drdp!S230)*'DBH-U'!$D230)</f>
        <v>0</v>
      </c>
      <c r="H230" s="18">
        <f>Model!$W$26*((drdp!B230)*'DBH-U'!$B230+(drdp!E230)*'DBH-U'!$C230+(drdp!H230)*'DBH-U'!$D230)</f>
        <v>0</v>
      </c>
      <c r="I230" s="18">
        <f>Model!$W$26*((drdp!C230)*'DBH-U'!$B230+(drdp!F230)*'DBH-U'!$C230+(drdp!I230)*'DBH-U'!$D230)</f>
        <v>0</v>
      </c>
      <c r="J230" s="18">
        <f>Model!$W$26*((drdp!D230)*'DBH-U'!$B230+(drdp!G230)*'DBH-U'!$C230+(drdp!J230)*'DBH-U'!$D230)</f>
        <v>0</v>
      </c>
      <c r="K230" s="21">
        <f>SUM(E$3:E229)+H230</f>
        <v>-1.2055704906415821</v>
      </c>
      <c r="L230" s="21">
        <f>SUM(F$3:F229)+I230</f>
        <v>1.2060005985347153</v>
      </c>
      <c r="M230" s="21">
        <f>SUM(G$3:G229)+J230</f>
        <v>0</v>
      </c>
      <c r="N230" s="21"/>
      <c r="O230" s="21"/>
      <c r="P230" s="21"/>
      <c r="Q230" s="19">
        <f t="shared" si="23"/>
        <v>1.4534002079057848</v>
      </c>
      <c r="R230" s="19">
        <f t="shared" si="24"/>
        <v>1.4544374436660916</v>
      </c>
      <c r="S230" s="19">
        <f t="shared" si="25"/>
        <v>0</v>
      </c>
      <c r="T230" s="19">
        <f t="shared" si="26"/>
        <v>-1.4539187332895385</v>
      </c>
      <c r="U230" s="19">
        <f t="shared" si="27"/>
        <v>0</v>
      </c>
      <c r="V230" s="19">
        <f t="shared" si="28"/>
        <v>0</v>
      </c>
    </row>
    <row r="231" spans="1:22" x14ac:dyDescent="0.25">
      <c r="A231" s="26">
        <f>Wellpath!E231</f>
        <v>0</v>
      </c>
      <c r="B231" s="22">
        <v>0</v>
      </c>
      <c r="C231" s="22">
        <v>0</v>
      </c>
      <c r="D231" s="22">
        <f t="shared" si="22"/>
        <v>3.9314164891663715E-5</v>
      </c>
      <c r="E231" s="20">
        <f>Model!$W$26*((drdp!B231+drdp!K231)*'DBH-U'!$B231+(drdp!E231+drdp!N231)*'DBH-U'!$C231+(drdp!H231+drdp!Q231)*'DBH-U'!$D231)</f>
        <v>0</v>
      </c>
      <c r="F231" s="20">
        <f>Model!$W$26*((drdp!C231+drdp!L231)*'DBH-U'!$B231+(drdp!F231+drdp!O231)*'DBH-U'!$C231+(drdp!I231+drdp!R231)*'DBH-U'!$D231)</f>
        <v>0</v>
      </c>
      <c r="G231" s="20">
        <f>Model!$W$26*((drdp!D231+drdp!M231)*'DBH-U'!$B231+(drdp!G231+drdp!P231)*'DBH-U'!$C231+(drdp!J231+drdp!S231)*'DBH-U'!$D231)</f>
        <v>0</v>
      </c>
      <c r="H231" s="18">
        <f>Model!$W$26*((drdp!B231)*'DBH-U'!$B231+(drdp!E231)*'DBH-U'!$C231+(drdp!H231)*'DBH-U'!$D231)</f>
        <v>0</v>
      </c>
      <c r="I231" s="18">
        <f>Model!$W$26*((drdp!C231)*'DBH-U'!$B231+(drdp!F231)*'DBH-U'!$C231+(drdp!I231)*'DBH-U'!$D231)</f>
        <v>0</v>
      </c>
      <c r="J231" s="18">
        <f>Model!$W$26*((drdp!D231)*'DBH-U'!$B231+(drdp!G231)*'DBH-U'!$C231+(drdp!J231)*'DBH-U'!$D231)</f>
        <v>0</v>
      </c>
      <c r="K231" s="21">
        <f>SUM(E$3:E230)+H231</f>
        <v>-1.2055704906415821</v>
      </c>
      <c r="L231" s="21">
        <f>SUM(F$3:F230)+I231</f>
        <v>1.2060005985347153</v>
      </c>
      <c r="M231" s="21">
        <f>SUM(G$3:G230)+J231</f>
        <v>0</v>
      </c>
      <c r="N231" s="21"/>
      <c r="O231" s="21"/>
      <c r="P231" s="21"/>
      <c r="Q231" s="19">
        <f t="shared" si="23"/>
        <v>1.4534002079057848</v>
      </c>
      <c r="R231" s="19">
        <f t="shared" si="24"/>
        <v>1.4544374436660916</v>
      </c>
      <c r="S231" s="19">
        <f t="shared" si="25"/>
        <v>0</v>
      </c>
      <c r="T231" s="19">
        <f t="shared" si="26"/>
        <v>-1.4539187332895385</v>
      </c>
      <c r="U231" s="19">
        <f t="shared" si="27"/>
        <v>0</v>
      </c>
      <c r="V231" s="19">
        <f t="shared" si="28"/>
        <v>0</v>
      </c>
    </row>
    <row r="232" spans="1:22" x14ac:dyDescent="0.25">
      <c r="A232" s="26">
        <f>Wellpath!E232</f>
        <v>0</v>
      </c>
      <c r="B232" s="22">
        <v>0</v>
      </c>
      <c r="C232" s="22">
        <v>0</v>
      </c>
      <c r="D232" s="22">
        <f t="shared" si="22"/>
        <v>3.9314164891663715E-5</v>
      </c>
      <c r="E232" s="20">
        <f>Model!$W$26*((drdp!B232+drdp!K232)*'DBH-U'!$B232+(drdp!E232+drdp!N232)*'DBH-U'!$C232+(drdp!H232+drdp!Q232)*'DBH-U'!$D232)</f>
        <v>0</v>
      </c>
      <c r="F232" s="20">
        <f>Model!$W$26*((drdp!C232+drdp!L232)*'DBH-U'!$B232+(drdp!F232+drdp!O232)*'DBH-U'!$C232+(drdp!I232+drdp!R232)*'DBH-U'!$D232)</f>
        <v>0</v>
      </c>
      <c r="G232" s="20">
        <f>Model!$W$26*((drdp!D232+drdp!M232)*'DBH-U'!$B232+(drdp!G232+drdp!P232)*'DBH-U'!$C232+(drdp!J232+drdp!S232)*'DBH-U'!$D232)</f>
        <v>0</v>
      </c>
      <c r="H232" s="18">
        <f>Model!$W$26*((drdp!B232)*'DBH-U'!$B232+(drdp!E232)*'DBH-U'!$C232+(drdp!H232)*'DBH-U'!$D232)</f>
        <v>0</v>
      </c>
      <c r="I232" s="18">
        <f>Model!$W$26*((drdp!C232)*'DBH-U'!$B232+(drdp!F232)*'DBH-U'!$C232+(drdp!I232)*'DBH-U'!$D232)</f>
        <v>0</v>
      </c>
      <c r="J232" s="18">
        <f>Model!$W$26*((drdp!D232)*'DBH-U'!$B232+(drdp!G232)*'DBH-U'!$C232+(drdp!J232)*'DBH-U'!$D232)</f>
        <v>0</v>
      </c>
      <c r="K232" s="21">
        <f>SUM(E$3:E231)+H232</f>
        <v>-1.2055704906415821</v>
      </c>
      <c r="L232" s="21">
        <f>SUM(F$3:F231)+I232</f>
        <v>1.2060005985347153</v>
      </c>
      <c r="M232" s="21">
        <f>SUM(G$3:G231)+J232</f>
        <v>0</v>
      </c>
      <c r="N232" s="21"/>
      <c r="O232" s="21"/>
      <c r="P232" s="21"/>
      <c r="Q232" s="19">
        <f t="shared" si="23"/>
        <v>1.4534002079057848</v>
      </c>
      <c r="R232" s="19">
        <f t="shared" si="24"/>
        <v>1.4544374436660916</v>
      </c>
      <c r="S232" s="19">
        <f t="shared" si="25"/>
        <v>0</v>
      </c>
      <c r="T232" s="19">
        <f t="shared" si="26"/>
        <v>-1.4539187332895385</v>
      </c>
      <c r="U232" s="19">
        <f t="shared" si="27"/>
        <v>0</v>
      </c>
      <c r="V232" s="19">
        <f t="shared" si="28"/>
        <v>0</v>
      </c>
    </row>
    <row r="233" spans="1:22" x14ac:dyDescent="0.25">
      <c r="A233" s="26">
        <f>Wellpath!E233</f>
        <v>0</v>
      </c>
      <c r="B233" s="22">
        <v>0</v>
      </c>
      <c r="C233" s="22">
        <v>0</v>
      </c>
      <c r="D233" s="22">
        <f t="shared" si="22"/>
        <v>3.9314164891663715E-5</v>
      </c>
      <c r="E233" s="20">
        <f>Model!$W$26*((drdp!B233+drdp!K233)*'DBH-U'!$B233+(drdp!E233+drdp!N233)*'DBH-U'!$C233+(drdp!H233+drdp!Q233)*'DBH-U'!$D233)</f>
        <v>0</v>
      </c>
      <c r="F233" s="20">
        <f>Model!$W$26*((drdp!C233+drdp!L233)*'DBH-U'!$B233+(drdp!F233+drdp!O233)*'DBH-U'!$C233+(drdp!I233+drdp!R233)*'DBH-U'!$D233)</f>
        <v>0</v>
      </c>
      <c r="G233" s="20">
        <f>Model!$W$26*((drdp!D233+drdp!M233)*'DBH-U'!$B233+(drdp!G233+drdp!P233)*'DBH-U'!$C233+(drdp!J233+drdp!S233)*'DBH-U'!$D233)</f>
        <v>0</v>
      </c>
      <c r="H233" s="18">
        <f>Model!$W$26*((drdp!B233)*'DBH-U'!$B233+(drdp!E233)*'DBH-U'!$C233+(drdp!H233)*'DBH-U'!$D233)</f>
        <v>0</v>
      </c>
      <c r="I233" s="18">
        <f>Model!$W$26*((drdp!C233)*'DBH-U'!$B233+(drdp!F233)*'DBH-U'!$C233+(drdp!I233)*'DBH-U'!$D233)</f>
        <v>0</v>
      </c>
      <c r="J233" s="18">
        <f>Model!$W$26*((drdp!D233)*'DBH-U'!$B233+(drdp!G233)*'DBH-U'!$C233+(drdp!J233)*'DBH-U'!$D233)</f>
        <v>0</v>
      </c>
      <c r="K233" s="21">
        <f>SUM(E$3:E232)+H233</f>
        <v>-1.2055704906415821</v>
      </c>
      <c r="L233" s="21">
        <f>SUM(F$3:F232)+I233</f>
        <v>1.2060005985347153</v>
      </c>
      <c r="M233" s="21">
        <f>SUM(G$3:G232)+J233</f>
        <v>0</v>
      </c>
      <c r="N233" s="21"/>
      <c r="O233" s="21"/>
      <c r="P233" s="21"/>
      <c r="Q233" s="19">
        <f t="shared" si="23"/>
        <v>1.4534002079057848</v>
      </c>
      <c r="R233" s="19">
        <f t="shared" si="24"/>
        <v>1.4544374436660916</v>
      </c>
      <c r="S233" s="19">
        <f t="shared" si="25"/>
        <v>0</v>
      </c>
      <c r="T233" s="19">
        <f t="shared" si="26"/>
        <v>-1.4539187332895385</v>
      </c>
      <c r="U233" s="19">
        <f t="shared" si="27"/>
        <v>0</v>
      </c>
      <c r="V233" s="19">
        <f t="shared" si="28"/>
        <v>0</v>
      </c>
    </row>
    <row r="234" spans="1:22" x14ac:dyDescent="0.25">
      <c r="A234" s="26">
        <f>Wellpath!E234</f>
        <v>0</v>
      </c>
      <c r="B234" s="22">
        <v>0</v>
      </c>
      <c r="C234" s="22">
        <v>0</v>
      </c>
      <c r="D234" s="22">
        <f t="shared" si="22"/>
        <v>3.9314164891663715E-5</v>
      </c>
      <c r="E234" s="20">
        <f>Model!$W$26*((drdp!B234+drdp!K234)*'DBH-U'!$B234+(drdp!E234+drdp!N234)*'DBH-U'!$C234+(drdp!H234+drdp!Q234)*'DBH-U'!$D234)</f>
        <v>0</v>
      </c>
      <c r="F234" s="20">
        <f>Model!$W$26*((drdp!C234+drdp!L234)*'DBH-U'!$B234+(drdp!F234+drdp!O234)*'DBH-U'!$C234+(drdp!I234+drdp!R234)*'DBH-U'!$D234)</f>
        <v>0</v>
      </c>
      <c r="G234" s="20">
        <f>Model!$W$26*((drdp!D234+drdp!M234)*'DBH-U'!$B234+(drdp!G234+drdp!P234)*'DBH-U'!$C234+(drdp!J234+drdp!S234)*'DBH-U'!$D234)</f>
        <v>0</v>
      </c>
      <c r="H234" s="18">
        <f>Model!$W$26*((drdp!B234)*'DBH-U'!$B234+(drdp!E234)*'DBH-U'!$C234+(drdp!H234)*'DBH-U'!$D234)</f>
        <v>0</v>
      </c>
      <c r="I234" s="18">
        <f>Model!$W$26*((drdp!C234)*'DBH-U'!$B234+(drdp!F234)*'DBH-U'!$C234+(drdp!I234)*'DBH-U'!$D234)</f>
        <v>0</v>
      </c>
      <c r="J234" s="18">
        <f>Model!$W$26*((drdp!D234)*'DBH-U'!$B234+(drdp!G234)*'DBH-U'!$C234+(drdp!J234)*'DBH-U'!$D234)</f>
        <v>0</v>
      </c>
      <c r="K234" s="21">
        <f>SUM(E$3:E233)+H234</f>
        <v>-1.2055704906415821</v>
      </c>
      <c r="L234" s="21">
        <f>SUM(F$3:F233)+I234</f>
        <v>1.2060005985347153</v>
      </c>
      <c r="M234" s="21">
        <f>SUM(G$3:G233)+J234</f>
        <v>0</v>
      </c>
      <c r="N234" s="21"/>
      <c r="O234" s="21"/>
      <c r="P234" s="21"/>
      <c r="Q234" s="19">
        <f t="shared" si="23"/>
        <v>1.4534002079057848</v>
      </c>
      <c r="R234" s="19">
        <f t="shared" si="24"/>
        <v>1.4544374436660916</v>
      </c>
      <c r="S234" s="19">
        <f t="shared" si="25"/>
        <v>0</v>
      </c>
      <c r="T234" s="19">
        <f t="shared" si="26"/>
        <v>-1.4539187332895385</v>
      </c>
      <c r="U234" s="19">
        <f t="shared" si="27"/>
        <v>0</v>
      </c>
      <c r="V234" s="19">
        <f t="shared" si="28"/>
        <v>0</v>
      </c>
    </row>
    <row r="235" spans="1:22" x14ac:dyDescent="0.25">
      <c r="A235" s="26">
        <f>Wellpath!E235</f>
        <v>0</v>
      </c>
      <c r="B235" s="22">
        <v>0</v>
      </c>
      <c r="C235" s="22">
        <v>0</v>
      </c>
      <c r="D235" s="22">
        <f t="shared" si="22"/>
        <v>3.9314164891663715E-5</v>
      </c>
      <c r="E235" s="20">
        <f>Model!$W$26*((drdp!B235+drdp!K235)*'DBH-U'!$B235+(drdp!E235+drdp!N235)*'DBH-U'!$C235+(drdp!H235+drdp!Q235)*'DBH-U'!$D235)</f>
        <v>0</v>
      </c>
      <c r="F235" s="20">
        <f>Model!$W$26*((drdp!C235+drdp!L235)*'DBH-U'!$B235+(drdp!F235+drdp!O235)*'DBH-U'!$C235+(drdp!I235+drdp!R235)*'DBH-U'!$D235)</f>
        <v>0</v>
      </c>
      <c r="G235" s="20">
        <f>Model!$W$26*((drdp!D235+drdp!M235)*'DBH-U'!$B235+(drdp!G235+drdp!P235)*'DBH-U'!$C235+(drdp!J235+drdp!S235)*'DBH-U'!$D235)</f>
        <v>0</v>
      </c>
      <c r="H235" s="18">
        <f>Model!$W$26*((drdp!B235)*'DBH-U'!$B235+(drdp!E235)*'DBH-U'!$C235+(drdp!H235)*'DBH-U'!$D235)</f>
        <v>0</v>
      </c>
      <c r="I235" s="18">
        <f>Model!$W$26*((drdp!C235)*'DBH-U'!$B235+(drdp!F235)*'DBH-U'!$C235+(drdp!I235)*'DBH-U'!$D235)</f>
        <v>0</v>
      </c>
      <c r="J235" s="18">
        <f>Model!$W$26*((drdp!D235)*'DBH-U'!$B235+(drdp!G235)*'DBH-U'!$C235+(drdp!J235)*'DBH-U'!$D235)</f>
        <v>0</v>
      </c>
      <c r="K235" s="21">
        <f>SUM(E$3:E234)+H235</f>
        <v>-1.2055704906415821</v>
      </c>
      <c r="L235" s="21">
        <f>SUM(F$3:F234)+I235</f>
        <v>1.2060005985347153</v>
      </c>
      <c r="M235" s="21">
        <f>SUM(G$3:G234)+J235</f>
        <v>0</v>
      </c>
      <c r="N235" s="21"/>
      <c r="O235" s="21"/>
      <c r="P235" s="21"/>
      <c r="Q235" s="19">
        <f t="shared" si="23"/>
        <v>1.4534002079057848</v>
      </c>
      <c r="R235" s="19">
        <f t="shared" si="24"/>
        <v>1.4544374436660916</v>
      </c>
      <c r="S235" s="19">
        <f t="shared" si="25"/>
        <v>0</v>
      </c>
      <c r="T235" s="19">
        <f t="shared" si="26"/>
        <v>-1.4539187332895385</v>
      </c>
      <c r="U235" s="19">
        <f t="shared" si="27"/>
        <v>0</v>
      </c>
      <c r="V235" s="19">
        <f t="shared" si="28"/>
        <v>0</v>
      </c>
    </row>
    <row r="236" spans="1:22" x14ac:dyDescent="0.25">
      <c r="A236" s="26">
        <f>Wellpath!E236</f>
        <v>0</v>
      </c>
      <c r="B236" s="22">
        <v>0</v>
      </c>
      <c r="C236" s="22">
        <v>0</v>
      </c>
      <c r="D236" s="22">
        <f t="shared" si="22"/>
        <v>3.9314164891663715E-5</v>
      </c>
      <c r="E236" s="20">
        <f>Model!$W$26*((drdp!B236+drdp!K236)*'DBH-U'!$B236+(drdp!E236+drdp!N236)*'DBH-U'!$C236+(drdp!H236+drdp!Q236)*'DBH-U'!$D236)</f>
        <v>0</v>
      </c>
      <c r="F236" s="20">
        <f>Model!$W$26*((drdp!C236+drdp!L236)*'DBH-U'!$B236+(drdp!F236+drdp!O236)*'DBH-U'!$C236+(drdp!I236+drdp!R236)*'DBH-U'!$D236)</f>
        <v>0</v>
      </c>
      <c r="G236" s="20">
        <f>Model!$W$26*((drdp!D236+drdp!M236)*'DBH-U'!$B236+(drdp!G236+drdp!P236)*'DBH-U'!$C236+(drdp!J236+drdp!S236)*'DBH-U'!$D236)</f>
        <v>0</v>
      </c>
      <c r="H236" s="18">
        <f>Model!$W$26*((drdp!B236)*'DBH-U'!$B236+(drdp!E236)*'DBH-U'!$C236+(drdp!H236)*'DBH-U'!$D236)</f>
        <v>0</v>
      </c>
      <c r="I236" s="18">
        <f>Model!$W$26*((drdp!C236)*'DBH-U'!$B236+(drdp!F236)*'DBH-U'!$C236+(drdp!I236)*'DBH-U'!$D236)</f>
        <v>0</v>
      </c>
      <c r="J236" s="18">
        <f>Model!$W$26*((drdp!D236)*'DBH-U'!$B236+(drdp!G236)*'DBH-U'!$C236+(drdp!J236)*'DBH-U'!$D236)</f>
        <v>0</v>
      </c>
      <c r="K236" s="21">
        <f>SUM(E$3:E235)+H236</f>
        <v>-1.2055704906415821</v>
      </c>
      <c r="L236" s="21">
        <f>SUM(F$3:F235)+I236</f>
        <v>1.2060005985347153</v>
      </c>
      <c r="M236" s="21">
        <f>SUM(G$3:G235)+J236</f>
        <v>0</v>
      </c>
      <c r="N236" s="21"/>
      <c r="O236" s="21"/>
      <c r="P236" s="21"/>
      <c r="Q236" s="19">
        <f t="shared" si="23"/>
        <v>1.4534002079057848</v>
      </c>
      <c r="R236" s="19">
        <f t="shared" si="24"/>
        <v>1.4544374436660916</v>
      </c>
      <c r="S236" s="19">
        <f t="shared" si="25"/>
        <v>0</v>
      </c>
      <c r="T236" s="19">
        <f t="shared" si="26"/>
        <v>-1.4539187332895385</v>
      </c>
      <c r="U236" s="19">
        <f t="shared" si="27"/>
        <v>0</v>
      </c>
      <c r="V236" s="19">
        <f t="shared" si="28"/>
        <v>0</v>
      </c>
    </row>
    <row r="237" spans="1:22" x14ac:dyDescent="0.25">
      <c r="A237" s="26">
        <f>Wellpath!E237</f>
        <v>0</v>
      </c>
      <c r="B237" s="22">
        <v>0</v>
      </c>
      <c r="C237" s="22">
        <v>0</v>
      </c>
      <c r="D237" s="22">
        <f t="shared" si="22"/>
        <v>3.9314164891663715E-5</v>
      </c>
      <c r="E237" s="20">
        <f>Model!$W$26*((drdp!B237+drdp!K237)*'DBH-U'!$B237+(drdp!E237+drdp!N237)*'DBH-U'!$C237+(drdp!H237+drdp!Q237)*'DBH-U'!$D237)</f>
        <v>0</v>
      </c>
      <c r="F237" s="20">
        <f>Model!$W$26*((drdp!C237+drdp!L237)*'DBH-U'!$B237+(drdp!F237+drdp!O237)*'DBH-U'!$C237+(drdp!I237+drdp!R237)*'DBH-U'!$D237)</f>
        <v>0</v>
      </c>
      <c r="G237" s="20">
        <f>Model!$W$26*((drdp!D237+drdp!M237)*'DBH-U'!$B237+(drdp!G237+drdp!P237)*'DBH-U'!$C237+(drdp!J237+drdp!S237)*'DBH-U'!$D237)</f>
        <v>0</v>
      </c>
      <c r="H237" s="18">
        <f>Model!$W$26*((drdp!B237)*'DBH-U'!$B237+(drdp!E237)*'DBH-U'!$C237+(drdp!H237)*'DBH-U'!$D237)</f>
        <v>0</v>
      </c>
      <c r="I237" s="18">
        <f>Model!$W$26*((drdp!C237)*'DBH-U'!$B237+(drdp!F237)*'DBH-U'!$C237+(drdp!I237)*'DBH-U'!$D237)</f>
        <v>0</v>
      </c>
      <c r="J237" s="18">
        <f>Model!$W$26*((drdp!D237)*'DBH-U'!$B237+(drdp!G237)*'DBH-U'!$C237+(drdp!J237)*'DBH-U'!$D237)</f>
        <v>0</v>
      </c>
      <c r="K237" s="21">
        <f>SUM(E$3:E236)+H237</f>
        <v>-1.2055704906415821</v>
      </c>
      <c r="L237" s="21">
        <f>SUM(F$3:F236)+I237</f>
        <v>1.2060005985347153</v>
      </c>
      <c r="M237" s="21">
        <f>SUM(G$3:G236)+J237</f>
        <v>0</v>
      </c>
      <c r="N237" s="21"/>
      <c r="O237" s="21"/>
      <c r="P237" s="21"/>
      <c r="Q237" s="19">
        <f t="shared" si="23"/>
        <v>1.4534002079057848</v>
      </c>
      <c r="R237" s="19">
        <f t="shared" si="24"/>
        <v>1.4544374436660916</v>
      </c>
      <c r="S237" s="19">
        <f t="shared" si="25"/>
        <v>0</v>
      </c>
      <c r="T237" s="19">
        <f t="shared" si="26"/>
        <v>-1.4539187332895385</v>
      </c>
      <c r="U237" s="19">
        <f t="shared" si="27"/>
        <v>0</v>
      </c>
      <c r="V237" s="19">
        <f t="shared" si="28"/>
        <v>0</v>
      </c>
    </row>
    <row r="238" spans="1:22" x14ac:dyDescent="0.25">
      <c r="A238" s="26">
        <f>Wellpath!E238</f>
        <v>0</v>
      </c>
      <c r="B238" s="22">
        <v>0</v>
      </c>
      <c r="C238" s="22">
        <v>0</v>
      </c>
      <c r="D238" s="22">
        <f t="shared" si="22"/>
        <v>3.9314164891663715E-5</v>
      </c>
      <c r="E238" s="20">
        <f>Model!$W$26*((drdp!B238+drdp!K238)*'DBH-U'!$B238+(drdp!E238+drdp!N238)*'DBH-U'!$C238+(drdp!H238+drdp!Q238)*'DBH-U'!$D238)</f>
        <v>0</v>
      </c>
      <c r="F238" s="20">
        <f>Model!$W$26*((drdp!C238+drdp!L238)*'DBH-U'!$B238+(drdp!F238+drdp!O238)*'DBH-U'!$C238+(drdp!I238+drdp!R238)*'DBH-U'!$D238)</f>
        <v>0</v>
      </c>
      <c r="G238" s="20">
        <f>Model!$W$26*((drdp!D238+drdp!M238)*'DBH-U'!$B238+(drdp!G238+drdp!P238)*'DBH-U'!$C238+(drdp!J238+drdp!S238)*'DBH-U'!$D238)</f>
        <v>0</v>
      </c>
      <c r="H238" s="18">
        <f>Model!$W$26*((drdp!B238)*'DBH-U'!$B238+(drdp!E238)*'DBH-U'!$C238+(drdp!H238)*'DBH-U'!$D238)</f>
        <v>0</v>
      </c>
      <c r="I238" s="18">
        <f>Model!$W$26*((drdp!C238)*'DBH-U'!$B238+(drdp!F238)*'DBH-U'!$C238+(drdp!I238)*'DBH-U'!$D238)</f>
        <v>0</v>
      </c>
      <c r="J238" s="18">
        <f>Model!$W$26*((drdp!D238)*'DBH-U'!$B238+(drdp!G238)*'DBH-U'!$C238+(drdp!J238)*'DBH-U'!$D238)</f>
        <v>0</v>
      </c>
      <c r="K238" s="21">
        <f>SUM(E$3:E237)+H238</f>
        <v>-1.2055704906415821</v>
      </c>
      <c r="L238" s="21">
        <f>SUM(F$3:F237)+I238</f>
        <v>1.2060005985347153</v>
      </c>
      <c r="M238" s="21">
        <f>SUM(G$3:G237)+J238</f>
        <v>0</v>
      </c>
      <c r="N238" s="21"/>
      <c r="O238" s="21"/>
      <c r="P238" s="21"/>
      <c r="Q238" s="19">
        <f t="shared" si="23"/>
        <v>1.4534002079057848</v>
      </c>
      <c r="R238" s="19">
        <f t="shared" si="24"/>
        <v>1.4544374436660916</v>
      </c>
      <c r="S238" s="19">
        <f t="shared" si="25"/>
        <v>0</v>
      </c>
      <c r="T238" s="19">
        <f t="shared" si="26"/>
        <v>-1.4539187332895385</v>
      </c>
      <c r="U238" s="19">
        <f t="shared" si="27"/>
        <v>0</v>
      </c>
      <c r="V238" s="19">
        <f t="shared" si="28"/>
        <v>0</v>
      </c>
    </row>
    <row r="239" spans="1:22" x14ac:dyDescent="0.25">
      <c r="A239" s="26">
        <f>Wellpath!E239</f>
        <v>0</v>
      </c>
      <c r="B239" s="22">
        <v>0</v>
      </c>
      <c r="C239" s="22">
        <v>0</v>
      </c>
      <c r="D239" s="22">
        <f t="shared" si="22"/>
        <v>3.9314164891663715E-5</v>
      </c>
      <c r="E239" s="20">
        <f>Model!$W$26*((drdp!B239+drdp!K239)*'DBH-U'!$B239+(drdp!E239+drdp!N239)*'DBH-U'!$C239+(drdp!H239+drdp!Q239)*'DBH-U'!$D239)</f>
        <v>0</v>
      </c>
      <c r="F239" s="20">
        <f>Model!$W$26*((drdp!C239+drdp!L239)*'DBH-U'!$B239+(drdp!F239+drdp!O239)*'DBH-U'!$C239+(drdp!I239+drdp!R239)*'DBH-U'!$D239)</f>
        <v>0</v>
      </c>
      <c r="G239" s="20">
        <f>Model!$W$26*((drdp!D239+drdp!M239)*'DBH-U'!$B239+(drdp!G239+drdp!P239)*'DBH-U'!$C239+(drdp!J239+drdp!S239)*'DBH-U'!$D239)</f>
        <v>0</v>
      </c>
      <c r="H239" s="18">
        <f>Model!$W$26*((drdp!B239)*'DBH-U'!$B239+(drdp!E239)*'DBH-U'!$C239+(drdp!H239)*'DBH-U'!$D239)</f>
        <v>0</v>
      </c>
      <c r="I239" s="18">
        <f>Model!$W$26*((drdp!C239)*'DBH-U'!$B239+(drdp!F239)*'DBH-U'!$C239+(drdp!I239)*'DBH-U'!$D239)</f>
        <v>0</v>
      </c>
      <c r="J239" s="18">
        <f>Model!$W$26*((drdp!D239)*'DBH-U'!$B239+(drdp!G239)*'DBH-U'!$C239+(drdp!J239)*'DBH-U'!$D239)</f>
        <v>0</v>
      </c>
      <c r="K239" s="21">
        <f>SUM(E$3:E238)+H239</f>
        <v>-1.2055704906415821</v>
      </c>
      <c r="L239" s="21">
        <f>SUM(F$3:F238)+I239</f>
        <v>1.2060005985347153</v>
      </c>
      <c r="M239" s="21">
        <f>SUM(G$3:G238)+J239</f>
        <v>0</v>
      </c>
      <c r="N239" s="21"/>
      <c r="O239" s="21"/>
      <c r="P239" s="21"/>
      <c r="Q239" s="19">
        <f t="shared" si="23"/>
        <v>1.4534002079057848</v>
      </c>
      <c r="R239" s="19">
        <f t="shared" si="24"/>
        <v>1.4544374436660916</v>
      </c>
      <c r="S239" s="19">
        <f t="shared" si="25"/>
        <v>0</v>
      </c>
      <c r="T239" s="19">
        <f t="shared" si="26"/>
        <v>-1.4539187332895385</v>
      </c>
      <c r="U239" s="19">
        <f t="shared" si="27"/>
        <v>0</v>
      </c>
      <c r="V239" s="19">
        <f t="shared" si="28"/>
        <v>0</v>
      </c>
    </row>
    <row r="240" spans="1:22" x14ac:dyDescent="0.25">
      <c r="A240" s="26">
        <f>Wellpath!E240</f>
        <v>0</v>
      </c>
      <c r="B240" s="22">
        <v>0</v>
      </c>
      <c r="C240" s="22">
        <v>0</v>
      </c>
      <c r="D240" s="22">
        <f t="shared" si="22"/>
        <v>3.9314164891663715E-5</v>
      </c>
      <c r="E240" s="20">
        <f>Model!$W$26*((drdp!B240+drdp!K240)*'DBH-U'!$B240+(drdp!E240+drdp!N240)*'DBH-U'!$C240+(drdp!H240+drdp!Q240)*'DBH-U'!$D240)</f>
        <v>0</v>
      </c>
      <c r="F240" s="20">
        <f>Model!$W$26*((drdp!C240+drdp!L240)*'DBH-U'!$B240+(drdp!F240+drdp!O240)*'DBH-U'!$C240+(drdp!I240+drdp!R240)*'DBH-U'!$D240)</f>
        <v>0</v>
      </c>
      <c r="G240" s="20">
        <f>Model!$W$26*((drdp!D240+drdp!M240)*'DBH-U'!$B240+(drdp!G240+drdp!P240)*'DBH-U'!$C240+(drdp!J240+drdp!S240)*'DBH-U'!$D240)</f>
        <v>0</v>
      </c>
      <c r="H240" s="18">
        <f>Model!$W$26*((drdp!B240)*'DBH-U'!$B240+(drdp!E240)*'DBH-U'!$C240+(drdp!H240)*'DBH-U'!$D240)</f>
        <v>0</v>
      </c>
      <c r="I240" s="18">
        <f>Model!$W$26*((drdp!C240)*'DBH-U'!$B240+(drdp!F240)*'DBH-U'!$C240+(drdp!I240)*'DBH-U'!$D240)</f>
        <v>0</v>
      </c>
      <c r="J240" s="18">
        <f>Model!$W$26*((drdp!D240)*'DBH-U'!$B240+(drdp!G240)*'DBH-U'!$C240+(drdp!J240)*'DBH-U'!$D240)</f>
        <v>0</v>
      </c>
      <c r="K240" s="21">
        <f>SUM(E$3:E239)+H240</f>
        <v>-1.2055704906415821</v>
      </c>
      <c r="L240" s="21">
        <f>SUM(F$3:F239)+I240</f>
        <v>1.2060005985347153</v>
      </c>
      <c r="M240" s="21">
        <f>SUM(G$3:G239)+J240</f>
        <v>0</v>
      </c>
      <c r="N240" s="21"/>
      <c r="O240" s="21"/>
      <c r="P240" s="21"/>
      <c r="Q240" s="19">
        <f t="shared" si="23"/>
        <v>1.4534002079057848</v>
      </c>
      <c r="R240" s="19">
        <f t="shared" si="24"/>
        <v>1.4544374436660916</v>
      </c>
      <c r="S240" s="19">
        <f t="shared" si="25"/>
        <v>0</v>
      </c>
      <c r="T240" s="19">
        <f t="shared" si="26"/>
        <v>-1.4539187332895385</v>
      </c>
      <c r="U240" s="19">
        <f t="shared" si="27"/>
        <v>0</v>
      </c>
      <c r="V240" s="19">
        <f t="shared" si="28"/>
        <v>0</v>
      </c>
    </row>
    <row r="241" spans="1:22" x14ac:dyDescent="0.25">
      <c r="A241" s="26">
        <f>Wellpath!E241</f>
        <v>0</v>
      </c>
      <c r="B241" s="22">
        <v>0</v>
      </c>
      <c r="C241" s="22">
        <v>0</v>
      </c>
      <c r="D241" s="22">
        <f t="shared" si="22"/>
        <v>3.9314164891663715E-5</v>
      </c>
      <c r="E241" s="20">
        <f>Model!$W$26*((drdp!B241+drdp!K241)*'DBH-U'!$B241+(drdp!E241+drdp!N241)*'DBH-U'!$C241+(drdp!H241+drdp!Q241)*'DBH-U'!$D241)</f>
        <v>0</v>
      </c>
      <c r="F241" s="20">
        <f>Model!$W$26*((drdp!C241+drdp!L241)*'DBH-U'!$B241+(drdp!F241+drdp!O241)*'DBH-U'!$C241+(drdp!I241+drdp!R241)*'DBH-U'!$D241)</f>
        <v>0</v>
      </c>
      <c r="G241" s="20">
        <f>Model!$W$26*((drdp!D241+drdp!M241)*'DBH-U'!$B241+(drdp!G241+drdp!P241)*'DBH-U'!$C241+(drdp!J241+drdp!S241)*'DBH-U'!$D241)</f>
        <v>0</v>
      </c>
      <c r="H241" s="18">
        <f>Model!$W$26*((drdp!B241)*'DBH-U'!$B241+(drdp!E241)*'DBH-U'!$C241+(drdp!H241)*'DBH-U'!$D241)</f>
        <v>0</v>
      </c>
      <c r="I241" s="18">
        <f>Model!$W$26*((drdp!C241)*'DBH-U'!$B241+(drdp!F241)*'DBH-U'!$C241+(drdp!I241)*'DBH-U'!$D241)</f>
        <v>0</v>
      </c>
      <c r="J241" s="18">
        <f>Model!$W$26*((drdp!D241)*'DBH-U'!$B241+(drdp!G241)*'DBH-U'!$C241+(drdp!J241)*'DBH-U'!$D241)</f>
        <v>0</v>
      </c>
      <c r="K241" s="21">
        <f>SUM(E$3:E240)+H241</f>
        <v>-1.2055704906415821</v>
      </c>
      <c r="L241" s="21">
        <f>SUM(F$3:F240)+I241</f>
        <v>1.2060005985347153</v>
      </c>
      <c r="M241" s="21">
        <f>SUM(G$3:G240)+J241</f>
        <v>0</v>
      </c>
      <c r="N241" s="21"/>
      <c r="O241" s="21"/>
      <c r="P241" s="21"/>
      <c r="Q241" s="19">
        <f t="shared" si="23"/>
        <v>1.4534002079057848</v>
      </c>
      <c r="R241" s="19">
        <f t="shared" si="24"/>
        <v>1.4544374436660916</v>
      </c>
      <c r="S241" s="19">
        <f t="shared" si="25"/>
        <v>0</v>
      </c>
      <c r="T241" s="19">
        <f t="shared" si="26"/>
        <v>-1.4539187332895385</v>
      </c>
      <c r="U241" s="19">
        <f t="shared" si="27"/>
        <v>0</v>
      </c>
      <c r="V241" s="19">
        <f t="shared" si="28"/>
        <v>0</v>
      </c>
    </row>
    <row r="242" spans="1:22" x14ac:dyDescent="0.25">
      <c r="A242" s="26">
        <f>Wellpath!E242</f>
        <v>0</v>
      </c>
      <c r="B242" s="22">
        <v>0</v>
      </c>
      <c r="C242" s="22">
        <v>0</v>
      </c>
      <c r="D242" s="22">
        <f t="shared" si="22"/>
        <v>3.9314164891663715E-5</v>
      </c>
      <c r="E242" s="20">
        <f>Model!$W$26*((drdp!B242+drdp!K242)*'DBH-U'!$B242+(drdp!E242+drdp!N242)*'DBH-U'!$C242+(drdp!H242+drdp!Q242)*'DBH-U'!$D242)</f>
        <v>0</v>
      </c>
      <c r="F242" s="20">
        <f>Model!$W$26*((drdp!C242+drdp!L242)*'DBH-U'!$B242+(drdp!F242+drdp!O242)*'DBH-U'!$C242+(drdp!I242+drdp!R242)*'DBH-U'!$D242)</f>
        <v>0</v>
      </c>
      <c r="G242" s="20">
        <f>Model!$W$26*((drdp!D242+drdp!M242)*'DBH-U'!$B242+(drdp!G242+drdp!P242)*'DBH-U'!$C242+(drdp!J242+drdp!S242)*'DBH-U'!$D242)</f>
        <v>0</v>
      </c>
      <c r="H242" s="18">
        <f>Model!$W$26*((drdp!B242)*'DBH-U'!$B242+(drdp!E242)*'DBH-U'!$C242+(drdp!H242)*'DBH-U'!$D242)</f>
        <v>0</v>
      </c>
      <c r="I242" s="18">
        <f>Model!$W$26*((drdp!C242)*'DBH-U'!$B242+(drdp!F242)*'DBH-U'!$C242+(drdp!I242)*'DBH-U'!$D242)</f>
        <v>0</v>
      </c>
      <c r="J242" s="18">
        <f>Model!$W$26*((drdp!D242)*'DBH-U'!$B242+(drdp!G242)*'DBH-U'!$C242+(drdp!J242)*'DBH-U'!$D242)</f>
        <v>0</v>
      </c>
      <c r="K242" s="21">
        <f>SUM(E$3:E241)+H242</f>
        <v>-1.2055704906415821</v>
      </c>
      <c r="L242" s="21">
        <f>SUM(F$3:F241)+I242</f>
        <v>1.2060005985347153</v>
      </c>
      <c r="M242" s="21">
        <f>SUM(G$3:G241)+J242</f>
        <v>0</v>
      </c>
      <c r="N242" s="21"/>
      <c r="O242" s="21"/>
      <c r="P242" s="21"/>
      <c r="Q242" s="19">
        <f t="shared" si="23"/>
        <v>1.4534002079057848</v>
      </c>
      <c r="R242" s="19">
        <f t="shared" si="24"/>
        <v>1.4544374436660916</v>
      </c>
      <c r="S242" s="19">
        <f t="shared" si="25"/>
        <v>0</v>
      </c>
      <c r="T242" s="19">
        <f t="shared" si="26"/>
        <v>-1.4539187332895385</v>
      </c>
      <c r="U242" s="19">
        <f t="shared" si="27"/>
        <v>0</v>
      </c>
      <c r="V242" s="19">
        <f t="shared" si="28"/>
        <v>0</v>
      </c>
    </row>
    <row r="243" spans="1:22" x14ac:dyDescent="0.25">
      <c r="A243" s="26">
        <f>Wellpath!E243</f>
        <v>0</v>
      </c>
      <c r="B243" s="22">
        <v>0</v>
      </c>
      <c r="C243" s="22">
        <v>0</v>
      </c>
      <c r="D243" s="22">
        <f t="shared" si="22"/>
        <v>3.9314164891663715E-5</v>
      </c>
      <c r="E243" s="20">
        <f>Model!$W$26*((drdp!B243+drdp!K243)*'DBH-U'!$B243+(drdp!E243+drdp!N243)*'DBH-U'!$C243+(drdp!H243+drdp!Q243)*'DBH-U'!$D243)</f>
        <v>0</v>
      </c>
      <c r="F243" s="20">
        <f>Model!$W$26*((drdp!C243+drdp!L243)*'DBH-U'!$B243+(drdp!F243+drdp!O243)*'DBH-U'!$C243+(drdp!I243+drdp!R243)*'DBH-U'!$D243)</f>
        <v>0</v>
      </c>
      <c r="G243" s="20">
        <f>Model!$W$26*((drdp!D243+drdp!M243)*'DBH-U'!$B243+(drdp!G243+drdp!P243)*'DBH-U'!$C243+(drdp!J243+drdp!S243)*'DBH-U'!$D243)</f>
        <v>0</v>
      </c>
      <c r="H243" s="18">
        <f>Model!$W$26*((drdp!B243)*'DBH-U'!$B243+(drdp!E243)*'DBH-U'!$C243+(drdp!H243)*'DBH-U'!$D243)</f>
        <v>0</v>
      </c>
      <c r="I243" s="18">
        <f>Model!$W$26*((drdp!C243)*'DBH-U'!$B243+(drdp!F243)*'DBH-U'!$C243+(drdp!I243)*'DBH-U'!$D243)</f>
        <v>0</v>
      </c>
      <c r="J243" s="18">
        <f>Model!$W$26*((drdp!D243)*'DBH-U'!$B243+(drdp!G243)*'DBH-U'!$C243+(drdp!J243)*'DBH-U'!$D243)</f>
        <v>0</v>
      </c>
      <c r="K243" s="21">
        <f>SUM(E$3:E242)+H243</f>
        <v>-1.2055704906415821</v>
      </c>
      <c r="L243" s="21">
        <f>SUM(F$3:F242)+I243</f>
        <v>1.2060005985347153</v>
      </c>
      <c r="M243" s="21">
        <f>SUM(G$3:G242)+J243</f>
        <v>0</v>
      </c>
      <c r="N243" s="21"/>
      <c r="O243" s="21"/>
      <c r="P243" s="21"/>
      <c r="Q243" s="19">
        <f t="shared" si="23"/>
        <v>1.4534002079057848</v>
      </c>
      <c r="R243" s="19">
        <f t="shared" si="24"/>
        <v>1.4544374436660916</v>
      </c>
      <c r="S243" s="19">
        <f t="shared" si="25"/>
        <v>0</v>
      </c>
      <c r="T243" s="19">
        <f t="shared" si="26"/>
        <v>-1.4539187332895385</v>
      </c>
      <c r="U243" s="19">
        <f t="shared" si="27"/>
        <v>0</v>
      </c>
      <c r="V243" s="19">
        <f t="shared" si="28"/>
        <v>0</v>
      </c>
    </row>
    <row r="244" spans="1:22" x14ac:dyDescent="0.25">
      <c r="A244" s="26">
        <f>Wellpath!E244</f>
        <v>0</v>
      </c>
      <c r="B244" s="22">
        <v>0</v>
      </c>
      <c r="C244" s="22">
        <v>0</v>
      </c>
      <c r="D244" s="22">
        <f t="shared" si="22"/>
        <v>3.9314164891663715E-5</v>
      </c>
      <c r="E244" s="20">
        <f>Model!$W$26*((drdp!B244+drdp!K244)*'DBH-U'!$B244+(drdp!E244+drdp!N244)*'DBH-U'!$C244+(drdp!H244+drdp!Q244)*'DBH-U'!$D244)</f>
        <v>0</v>
      </c>
      <c r="F244" s="20">
        <f>Model!$W$26*((drdp!C244+drdp!L244)*'DBH-U'!$B244+(drdp!F244+drdp!O244)*'DBH-U'!$C244+(drdp!I244+drdp!R244)*'DBH-U'!$D244)</f>
        <v>0</v>
      </c>
      <c r="G244" s="20">
        <f>Model!$W$26*((drdp!D244+drdp!M244)*'DBH-U'!$B244+(drdp!G244+drdp!P244)*'DBH-U'!$C244+(drdp!J244+drdp!S244)*'DBH-U'!$D244)</f>
        <v>0</v>
      </c>
      <c r="H244" s="18">
        <f>Model!$W$26*((drdp!B244)*'DBH-U'!$B244+(drdp!E244)*'DBH-U'!$C244+(drdp!H244)*'DBH-U'!$D244)</f>
        <v>0</v>
      </c>
      <c r="I244" s="18">
        <f>Model!$W$26*((drdp!C244)*'DBH-U'!$B244+(drdp!F244)*'DBH-U'!$C244+(drdp!I244)*'DBH-U'!$D244)</f>
        <v>0</v>
      </c>
      <c r="J244" s="18">
        <f>Model!$W$26*((drdp!D244)*'DBH-U'!$B244+(drdp!G244)*'DBH-U'!$C244+(drdp!J244)*'DBH-U'!$D244)</f>
        <v>0</v>
      </c>
      <c r="K244" s="21">
        <f>SUM(E$3:E243)+H244</f>
        <v>-1.2055704906415821</v>
      </c>
      <c r="L244" s="21">
        <f>SUM(F$3:F243)+I244</f>
        <v>1.2060005985347153</v>
      </c>
      <c r="M244" s="21">
        <f>SUM(G$3:G243)+J244</f>
        <v>0</v>
      </c>
      <c r="N244" s="21"/>
      <c r="O244" s="21"/>
      <c r="P244" s="21"/>
      <c r="Q244" s="19">
        <f t="shared" si="23"/>
        <v>1.4534002079057848</v>
      </c>
      <c r="R244" s="19">
        <f t="shared" si="24"/>
        <v>1.4544374436660916</v>
      </c>
      <c r="S244" s="19">
        <f t="shared" si="25"/>
        <v>0</v>
      </c>
      <c r="T244" s="19">
        <f t="shared" si="26"/>
        <v>-1.4539187332895385</v>
      </c>
      <c r="U244" s="19">
        <f t="shared" si="27"/>
        <v>0</v>
      </c>
      <c r="V244" s="19">
        <f t="shared" si="28"/>
        <v>0</v>
      </c>
    </row>
    <row r="245" spans="1:22" x14ac:dyDescent="0.25">
      <c r="A245" s="26">
        <f>Wellpath!E245</f>
        <v>0</v>
      </c>
      <c r="B245" s="22">
        <v>0</v>
      </c>
      <c r="C245" s="22">
        <v>0</v>
      </c>
      <c r="D245" s="22">
        <f t="shared" si="22"/>
        <v>3.9314164891663715E-5</v>
      </c>
      <c r="E245" s="20">
        <f>Model!$W$26*((drdp!B245+drdp!K245)*'DBH-U'!$B245+(drdp!E245+drdp!N245)*'DBH-U'!$C245+(drdp!H245+drdp!Q245)*'DBH-U'!$D245)</f>
        <v>0</v>
      </c>
      <c r="F245" s="20">
        <f>Model!$W$26*((drdp!C245+drdp!L245)*'DBH-U'!$B245+(drdp!F245+drdp!O245)*'DBH-U'!$C245+(drdp!I245+drdp!R245)*'DBH-U'!$D245)</f>
        <v>0</v>
      </c>
      <c r="G245" s="20">
        <f>Model!$W$26*((drdp!D245+drdp!M245)*'DBH-U'!$B245+(drdp!G245+drdp!P245)*'DBH-U'!$C245+(drdp!J245+drdp!S245)*'DBH-U'!$D245)</f>
        <v>0</v>
      </c>
      <c r="H245" s="18">
        <f>Model!$W$26*((drdp!B245)*'DBH-U'!$B245+(drdp!E245)*'DBH-U'!$C245+(drdp!H245)*'DBH-U'!$D245)</f>
        <v>0</v>
      </c>
      <c r="I245" s="18">
        <f>Model!$W$26*((drdp!C245)*'DBH-U'!$B245+(drdp!F245)*'DBH-U'!$C245+(drdp!I245)*'DBH-U'!$D245)</f>
        <v>0</v>
      </c>
      <c r="J245" s="18">
        <f>Model!$W$26*((drdp!D245)*'DBH-U'!$B245+(drdp!G245)*'DBH-U'!$C245+(drdp!J245)*'DBH-U'!$D245)</f>
        <v>0</v>
      </c>
      <c r="K245" s="21">
        <f>SUM(E$3:E244)+H245</f>
        <v>-1.2055704906415821</v>
      </c>
      <c r="L245" s="21">
        <f>SUM(F$3:F244)+I245</f>
        <v>1.2060005985347153</v>
      </c>
      <c r="M245" s="21">
        <f>SUM(G$3:G244)+J245</f>
        <v>0</v>
      </c>
      <c r="N245" s="21"/>
      <c r="O245" s="21"/>
      <c r="P245" s="21"/>
      <c r="Q245" s="19">
        <f t="shared" si="23"/>
        <v>1.4534002079057848</v>
      </c>
      <c r="R245" s="19">
        <f t="shared" si="24"/>
        <v>1.4544374436660916</v>
      </c>
      <c r="S245" s="19">
        <f t="shared" si="25"/>
        <v>0</v>
      </c>
      <c r="T245" s="19">
        <f t="shared" si="26"/>
        <v>-1.4539187332895385</v>
      </c>
      <c r="U245" s="19">
        <f t="shared" si="27"/>
        <v>0</v>
      </c>
      <c r="V245" s="19">
        <f t="shared" si="28"/>
        <v>0</v>
      </c>
    </row>
    <row r="246" spans="1:22" x14ac:dyDescent="0.25">
      <c r="A246" s="26">
        <f>Wellpath!E246</f>
        <v>0</v>
      </c>
      <c r="B246" s="22">
        <v>0</v>
      </c>
      <c r="C246" s="22">
        <v>0</v>
      </c>
      <c r="D246" s="22">
        <f t="shared" si="22"/>
        <v>3.9314164891663715E-5</v>
      </c>
      <c r="E246" s="20">
        <f>Model!$W$26*((drdp!B246+drdp!K246)*'DBH-U'!$B246+(drdp!E246+drdp!N246)*'DBH-U'!$C246+(drdp!H246+drdp!Q246)*'DBH-U'!$D246)</f>
        <v>0</v>
      </c>
      <c r="F246" s="20">
        <f>Model!$W$26*((drdp!C246+drdp!L246)*'DBH-U'!$B246+(drdp!F246+drdp!O246)*'DBH-U'!$C246+(drdp!I246+drdp!R246)*'DBH-U'!$D246)</f>
        <v>0</v>
      </c>
      <c r="G246" s="20">
        <f>Model!$W$26*((drdp!D246+drdp!M246)*'DBH-U'!$B246+(drdp!G246+drdp!P246)*'DBH-U'!$C246+(drdp!J246+drdp!S246)*'DBH-U'!$D246)</f>
        <v>0</v>
      </c>
      <c r="H246" s="18">
        <f>Model!$W$26*((drdp!B246)*'DBH-U'!$B246+(drdp!E246)*'DBH-U'!$C246+(drdp!H246)*'DBH-U'!$D246)</f>
        <v>0</v>
      </c>
      <c r="I246" s="18">
        <f>Model!$W$26*((drdp!C246)*'DBH-U'!$B246+(drdp!F246)*'DBH-U'!$C246+(drdp!I246)*'DBH-U'!$D246)</f>
        <v>0</v>
      </c>
      <c r="J246" s="18">
        <f>Model!$W$26*((drdp!D246)*'DBH-U'!$B246+(drdp!G246)*'DBH-U'!$C246+(drdp!J246)*'DBH-U'!$D246)</f>
        <v>0</v>
      </c>
      <c r="K246" s="21">
        <f>SUM(E$3:E245)+H246</f>
        <v>-1.2055704906415821</v>
      </c>
      <c r="L246" s="21">
        <f>SUM(F$3:F245)+I246</f>
        <v>1.2060005985347153</v>
      </c>
      <c r="M246" s="21">
        <f>SUM(G$3:G245)+J246</f>
        <v>0</v>
      </c>
      <c r="N246" s="21"/>
      <c r="O246" s="21"/>
      <c r="P246" s="21"/>
      <c r="Q246" s="19">
        <f t="shared" si="23"/>
        <v>1.4534002079057848</v>
      </c>
      <c r="R246" s="19">
        <f t="shared" si="24"/>
        <v>1.4544374436660916</v>
      </c>
      <c r="S246" s="19">
        <f t="shared" si="25"/>
        <v>0</v>
      </c>
      <c r="T246" s="19">
        <f t="shared" si="26"/>
        <v>-1.4539187332895385</v>
      </c>
      <c r="U246" s="19">
        <f t="shared" si="27"/>
        <v>0</v>
      </c>
      <c r="V246" s="19">
        <f t="shared" si="28"/>
        <v>0</v>
      </c>
    </row>
    <row r="247" spans="1:22" x14ac:dyDescent="0.25">
      <c r="A247" s="26">
        <f>Wellpath!E247</f>
        <v>0</v>
      </c>
      <c r="B247" s="22">
        <v>0</v>
      </c>
      <c r="C247" s="22">
        <v>0</v>
      </c>
      <c r="D247" s="22">
        <f t="shared" si="22"/>
        <v>3.9314164891663715E-5</v>
      </c>
      <c r="E247" s="20">
        <f>Model!$W$26*((drdp!B247+drdp!K247)*'DBH-U'!$B247+(drdp!E247+drdp!N247)*'DBH-U'!$C247+(drdp!H247+drdp!Q247)*'DBH-U'!$D247)</f>
        <v>0</v>
      </c>
      <c r="F247" s="20">
        <f>Model!$W$26*((drdp!C247+drdp!L247)*'DBH-U'!$B247+(drdp!F247+drdp!O247)*'DBH-U'!$C247+(drdp!I247+drdp!R247)*'DBH-U'!$D247)</f>
        <v>0</v>
      </c>
      <c r="G247" s="20">
        <f>Model!$W$26*((drdp!D247+drdp!M247)*'DBH-U'!$B247+(drdp!G247+drdp!P247)*'DBH-U'!$C247+(drdp!J247+drdp!S247)*'DBH-U'!$D247)</f>
        <v>0</v>
      </c>
      <c r="H247" s="18">
        <f>Model!$W$26*((drdp!B247)*'DBH-U'!$B247+(drdp!E247)*'DBH-U'!$C247+(drdp!H247)*'DBH-U'!$D247)</f>
        <v>0</v>
      </c>
      <c r="I247" s="18">
        <f>Model!$W$26*((drdp!C247)*'DBH-U'!$B247+(drdp!F247)*'DBH-U'!$C247+(drdp!I247)*'DBH-U'!$D247)</f>
        <v>0</v>
      </c>
      <c r="J247" s="18">
        <f>Model!$W$26*((drdp!D247)*'DBH-U'!$B247+(drdp!G247)*'DBH-U'!$C247+(drdp!J247)*'DBH-U'!$D247)</f>
        <v>0</v>
      </c>
      <c r="K247" s="21">
        <f>SUM(E$3:E246)+H247</f>
        <v>-1.2055704906415821</v>
      </c>
      <c r="L247" s="21">
        <f>SUM(F$3:F246)+I247</f>
        <v>1.2060005985347153</v>
      </c>
      <c r="M247" s="21">
        <f>SUM(G$3:G246)+J247</f>
        <v>0</v>
      </c>
      <c r="N247" s="21"/>
      <c r="O247" s="21"/>
      <c r="P247" s="21"/>
      <c r="Q247" s="19">
        <f t="shared" si="23"/>
        <v>1.4534002079057848</v>
      </c>
      <c r="R247" s="19">
        <f t="shared" si="24"/>
        <v>1.4544374436660916</v>
      </c>
      <c r="S247" s="19">
        <f t="shared" si="25"/>
        <v>0</v>
      </c>
      <c r="T247" s="19">
        <f t="shared" si="26"/>
        <v>-1.4539187332895385</v>
      </c>
      <c r="U247" s="19">
        <f t="shared" si="27"/>
        <v>0</v>
      </c>
      <c r="V247" s="19">
        <f t="shared" si="28"/>
        <v>0</v>
      </c>
    </row>
    <row r="248" spans="1:22" x14ac:dyDescent="0.25">
      <c r="A248" s="26">
        <f>Wellpath!E248</f>
        <v>0</v>
      </c>
      <c r="B248" s="22">
        <v>0</v>
      </c>
      <c r="C248" s="22">
        <v>0</v>
      </c>
      <c r="D248" s="22">
        <f t="shared" si="22"/>
        <v>3.9314164891663715E-5</v>
      </c>
      <c r="E248" s="20">
        <f>Model!$W$26*((drdp!B248+drdp!K248)*'DBH-U'!$B248+(drdp!E248+drdp!N248)*'DBH-U'!$C248+(drdp!H248+drdp!Q248)*'DBH-U'!$D248)</f>
        <v>0</v>
      </c>
      <c r="F248" s="20">
        <f>Model!$W$26*((drdp!C248+drdp!L248)*'DBH-U'!$B248+(drdp!F248+drdp!O248)*'DBH-U'!$C248+(drdp!I248+drdp!R248)*'DBH-U'!$D248)</f>
        <v>0</v>
      </c>
      <c r="G248" s="20">
        <f>Model!$W$26*((drdp!D248+drdp!M248)*'DBH-U'!$B248+(drdp!G248+drdp!P248)*'DBH-U'!$C248+(drdp!J248+drdp!S248)*'DBH-U'!$D248)</f>
        <v>0</v>
      </c>
      <c r="H248" s="18">
        <f>Model!$W$26*((drdp!B248)*'DBH-U'!$B248+(drdp!E248)*'DBH-U'!$C248+(drdp!H248)*'DBH-U'!$D248)</f>
        <v>0</v>
      </c>
      <c r="I248" s="18">
        <f>Model!$W$26*((drdp!C248)*'DBH-U'!$B248+(drdp!F248)*'DBH-U'!$C248+(drdp!I248)*'DBH-U'!$D248)</f>
        <v>0</v>
      </c>
      <c r="J248" s="18">
        <f>Model!$W$26*((drdp!D248)*'DBH-U'!$B248+(drdp!G248)*'DBH-U'!$C248+(drdp!J248)*'DBH-U'!$D248)</f>
        <v>0</v>
      </c>
      <c r="K248" s="21">
        <f>SUM(E$3:E247)+H248</f>
        <v>-1.2055704906415821</v>
      </c>
      <c r="L248" s="21">
        <f>SUM(F$3:F247)+I248</f>
        <v>1.2060005985347153</v>
      </c>
      <c r="M248" s="21">
        <f>SUM(G$3:G247)+J248</f>
        <v>0</v>
      </c>
      <c r="N248" s="21"/>
      <c r="O248" s="21"/>
      <c r="P248" s="21"/>
      <c r="Q248" s="19">
        <f t="shared" si="23"/>
        <v>1.4534002079057848</v>
      </c>
      <c r="R248" s="19">
        <f t="shared" si="24"/>
        <v>1.4544374436660916</v>
      </c>
      <c r="S248" s="19">
        <f t="shared" si="25"/>
        <v>0</v>
      </c>
      <c r="T248" s="19">
        <f t="shared" si="26"/>
        <v>-1.4539187332895385</v>
      </c>
      <c r="U248" s="19">
        <f t="shared" si="27"/>
        <v>0</v>
      </c>
      <c r="V248" s="19">
        <f t="shared" si="28"/>
        <v>0</v>
      </c>
    </row>
    <row r="249" spans="1:22" x14ac:dyDescent="0.25">
      <c r="A249" s="26">
        <f>Wellpath!E249</f>
        <v>0</v>
      </c>
      <c r="B249" s="22">
        <v>0</v>
      </c>
      <c r="C249" s="22">
        <v>0</v>
      </c>
      <c r="D249" s="22">
        <f t="shared" si="22"/>
        <v>3.9314164891663715E-5</v>
      </c>
      <c r="E249" s="20">
        <f>Model!$W$26*((drdp!B249+drdp!K249)*'DBH-U'!$B249+(drdp!E249+drdp!N249)*'DBH-U'!$C249+(drdp!H249+drdp!Q249)*'DBH-U'!$D249)</f>
        <v>0</v>
      </c>
      <c r="F249" s="20">
        <f>Model!$W$26*((drdp!C249+drdp!L249)*'DBH-U'!$B249+(drdp!F249+drdp!O249)*'DBH-U'!$C249+(drdp!I249+drdp!R249)*'DBH-U'!$D249)</f>
        <v>0</v>
      </c>
      <c r="G249" s="20">
        <f>Model!$W$26*((drdp!D249+drdp!M249)*'DBH-U'!$B249+(drdp!G249+drdp!P249)*'DBH-U'!$C249+(drdp!J249+drdp!S249)*'DBH-U'!$D249)</f>
        <v>0</v>
      </c>
      <c r="H249" s="18">
        <f>Model!$W$26*((drdp!B249)*'DBH-U'!$B249+(drdp!E249)*'DBH-U'!$C249+(drdp!H249)*'DBH-U'!$D249)</f>
        <v>0</v>
      </c>
      <c r="I249" s="18">
        <f>Model!$W$26*((drdp!C249)*'DBH-U'!$B249+(drdp!F249)*'DBH-U'!$C249+(drdp!I249)*'DBH-U'!$D249)</f>
        <v>0</v>
      </c>
      <c r="J249" s="18">
        <f>Model!$W$26*((drdp!D249)*'DBH-U'!$B249+(drdp!G249)*'DBH-U'!$C249+(drdp!J249)*'DBH-U'!$D249)</f>
        <v>0</v>
      </c>
      <c r="K249" s="21">
        <f>SUM(E$3:E248)+H249</f>
        <v>-1.2055704906415821</v>
      </c>
      <c r="L249" s="21">
        <f>SUM(F$3:F248)+I249</f>
        <v>1.2060005985347153</v>
      </c>
      <c r="M249" s="21">
        <f>SUM(G$3:G248)+J249</f>
        <v>0</v>
      </c>
      <c r="N249" s="21"/>
      <c r="O249" s="21"/>
      <c r="P249" s="21"/>
      <c r="Q249" s="19">
        <f t="shared" si="23"/>
        <v>1.4534002079057848</v>
      </c>
      <c r="R249" s="19">
        <f t="shared" si="24"/>
        <v>1.4544374436660916</v>
      </c>
      <c r="S249" s="19">
        <f t="shared" si="25"/>
        <v>0</v>
      </c>
      <c r="T249" s="19">
        <f t="shared" si="26"/>
        <v>-1.4539187332895385</v>
      </c>
      <c r="U249" s="19">
        <f t="shared" si="27"/>
        <v>0</v>
      </c>
      <c r="V249" s="19">
        <f t="shared" si="28"/>
        <v>0</v>
      </c>
    </row>
    <row r="250" spans="1:22" x14ac:dyDescent="0.25">
      <c r="A250" s="26">
        <f>Wellpath!E250</f>
        <v>0</v>
      </c>
      <c r="B250" s="22">
        <v>0</v>
      </c>
      <c r="C250" s="22">
        <v>0</v>
      </c>
      <c r="D250" s="22">
        <f t="shared" si="22"/>
        <v>3.9314164891663715E-5</v>
      </c>
      <c r="E250" s="20">
        <f>Model!$W$26*((drdp!B250+drdp!K250)*'DBH-U'!$B250+(drdp!E250+drdp!N250)*'DBH-U'!$C250+(drdp!H250+drdp!Q250)*'DBH-U'!$D250)</f>
        <v>0</v>
      </c>
      <c r="F250" s="20">
        <f>Model!$W$26*((drdp!C250+drdp!L250)*'DBH-U'!$B250+(drdp!F250+drdp!O250)*'DBH-U'!$C250+(drdp!I250+drdp!R250)*'DBH-U'!$D250)</f>
        <v>0</v>
      </c>
      <c r="G250" s="20">
        <f>Model!$W$26*((drdp!D250+drdp!M250)*'DBH-U'!$B250+(drdp!G250+drdp!P250)*'DBH-U'!$C250+(drdp!J250+drdp!S250)*'DBH-U'!$D250)</f>
        <v>0</v>
      </c>
      <c r="H250" s="18">
        <f>Model!$W$26*((drdp!B250)*'DBH-U'!$B250+(drdp!E250)*'DBH-U'!$C250+(drdp!H250)*'DBH-U'!$D250)</f>
        <v>0</v>
      </c>
      <c r="I250" s="18">
        <f>Model!$W$26*((drdp!C250)*'DBH-U'!$B250+(drdp!F250)*'DBH-U'!$C250+(drdp!I250)*'DBH-U'!$D250)</f>
        <v>0</v>
      </c>
      <c r="J250" s="18">
        <f>Model!$W$26*((drdp!D250)*'DBH-U'!$B250+(drdp!G250)*'DBH-U'!$C250+(drdp!J250)*'DBH-U'!$D250)</f>
        <v>0</v>
      </c>
      <c r="K250" s="21">
        <f>SUM(E$3:E249)+H250</f>
        <v>-1.2055704906415821</v>
      </c>
      <c r="L250" s="21">
        <f>SUM(F$3:F249)+I250</f>
        <v>1.2060005985347153</v>
      </c>
      <c r="M250" s="21">
        <f>SUM(G$3:G249)+J250</f>
        <v>0</v>
      </c>
      <c r="N250" s="21"/>
      <c r="O250" s="21"/>
      <c r="P250" s="21"/>
      <c r="Q250" s="19">
        <f t="shared" si="23"/>
        <v>1.4534002079057848</v>
      </c>
      <c r="R250" s="19">
        <f t="shared" si="24"/>
        <v>1.4544374436660916</v>
      </c>
      <c r="S250" s="19">
        <f t="shared" si="25"/>
        <v>0</v>
      </c>
      <c r="T250" s="19">
        <f t="shared" si="26"/>
        <v>-1.4539187332895385</v>
      </c>
      <c r="U250" s="19">
        <f t="shared" si="27"/>
        <v>0</v>
      </c>
      <c r="V250" s="19">
        <f t="shared" si="28"/>
        <v>0</v>
      </c>
    </row>
    <row r="251" spans="1:22" x14ac:dyDescent="0.25">
      <c r="A251" s="26">
        <f>Wellpath!E251</f>
        <v>0</v>
      </c>
      <c r="B251" s="22">
        <v>0</v>
      </c>
      <c r="C251" s="22">
        <v>0</v>
      </c>
      <c r="D251" s="22">
        <f t="shared" si="22"/>
        <v>3.9314164891663715E-5</v>
      </c>
      <c r="E251" s="20">
        <f>Model!$W$26*((drdp!B251+drdp!K251)*'DBH-U'!$B251+(drdp!E251+drdp!N251)*'DBH-U'!$C251+(drdp!H251+drdp!Q251)*'DBH-U'!$D251)</f>
        <v>0</v>
      </c>
      <c r="F251" s="20">
        <f>Model!$W$26*((drdp!C251+drdp!L251)*'DBH-U'!$B251+(drdp!F251+drdp!O251)*'DBH-U'!$C251+(drdp!I251+drdp!R251)*'DBH-U'!$D251)</f>
        <v>0</v>
      </c>
      <c r="G251" s="20">
        <f>Model!$W$26*((drdp!D251+drdp!M251)*'DBH-U'!$B251+(drdp!G251+drdp!P251)*'DBH-U'!$C251+(drdp!J251+drdp!S251)*'DBH-U'!$D251)</f>
        <v>0</v>
      </c>
      <c r="H251" s="18">
        <f>Model!$W$26*((drdp!B251)*'DBH-U'!$B251+(drdp!E251)*'DBH-U'!$C251+(drdp!H251)*'DBH-U'!$D251)</f>
        <v>0</v>
      </c>
      <c r="I251" s="18">
        <f>Model!$W$26*((drdp!C251)*'DBH-U'!$B251+(drdp!F251)*'DBH-U'!$C251+(drdp!I251)*'DBH-U'!$D251)</f>
        <v>0</v>
      </c>
      <c r="J251" s="18">
        <f>Model!$W$26*((drdp!D251)*'DBH-U'!$B251+(drdp!G251)*'DBH-U'!$C251+(drdp!J251)*'DBH-U'!$D251)</f>
        <v>0</v>
      </c>
      <c r="K251" s="21">
        <f>SUM(E$3:E250)+H251</f>
        <v>-1.2055704906415821</v>
      </c>
      <c r="L251" s="21">
        <f>SUM(F$3:F250)+I251</f>
        <v>1.2060005985347153</v>
      </c>
      <c r="M251" s="21">
        <f>SUM(G$3:G250)+J251</f>
        <v>0</v>
      </c>
      <c r="N251" s="21"/>
      <c r="O251" s="21"/>
      <c r="P251" s="21"/>
      <c r="Q251" s="19">
        <f t="shared" si="23"/>
        <v>1.4534002079057848</v>
      </c>
      <c r="R251" s="19">
        <f t="shared" si="24"/>
        <v>1.4544374436660916</v>
      </c>
      <c r="S251" s="19">
        <f t="shared" si="25"/>
        <v>0</v>
      </c>
      <c r="T251" s="19">
        <f t="shared" si="26"/>
        <v>-1.4539187332895385</v>
      </c>
      <c r="U251" s="19">
        <f t="shared" si="27"/>
        <v>0</v>
      </c>
      <c r="V251" s="19">
        <f t="shared" si="28"/>
        <v>0</v>
      </c>
    </row>
    <row r="252" spans="1:22" x14ac:dyDescent="0.25">
      <c r="A252" s="26">
        <f>Wellpath!E252</f>
        <v>0</v>
      </c>
      <c r="B252" s="22">
        <v>0</v>
      </c>
      <c r="C252" s="22">
        <v>0</v>
      </c>
      <c r="D252" s="22">
        <f t="shared" si="22"/>
        <v>3.9314164891663715E-5</v>
      </c>
      <c r="E252" s="20">
        <f>Model!$W$26*((drdp!B252+drdp!K252)*'DBH-U'!$B252+(drdp!E252+drdp!N252)*'DBH-U'!$C252+(drdp!H252+drdp!Q252)*'DBH-U'!$D252)</f>
        <v>0</v>
      </c>
      <c r="F252" s="20">
        <f>Model!$W$26*((drdp!C252+drdp!L252)*'DBH-U'!$B252+(drdp!F252+drdp!O252)*'DBH-U'!$C252+(drdp!I252+drdp!R252)*'DBH-U'!$D252)</f>
        <v>0</v>
      </c>
      <c r="G252" s="20">
        <f>Model!$W$26*((drdp!D252+drdp!M252)*'DBH-U'!$B252+(drdp!G252+drdp!P252)*'DBH-U'!$C252+(drdp!J252+drdp!S252)*'DBH-U'!$D252)</f>
        <v>0</v>
      </c>
      <c r="H252" s="18">
        <f>Model!$W$26*((drdp!B252)*'DBH-U'!$B252+(drdp!E252)*'DBH-U'!$C252+(drdp!H252)*'DBH-U'!$D252)</f>
        <v>0</v>
      </c>
      <c r="I252" s="18">
        <f>Model!$W$26*((drdp!C252)*'DBH-U'!$B252+(drdp!F252)*'DBH-U'!$C252+(drdp!I252)*'DBH-U'!$D252)</f>
        <v>0</v>
      </c>
      <c r="J252" s="18">
        <f>Model!$W$26*((drdp!D252)*'DBH-U'!$B252+(drdp!G252)*'DBH-U'!$C252+(drdp!J252)*'DBH-U'!$D252)</f>
        <v>0</v>
      </c>
      <c r="K252" s="21">
        <f>SUM(E$3:E251)+H252</f>
        <v>-1.2055704906415821</v>
      </c>
      <c r="L252" s="21">
        <f>SUM(F$3:F251)+I252</f>
        <v>1.2060005985347153</v>
      </c>
      <c r="M252" s="21">
        <f>SUM(G$3:G251)+J252</f>
        <v>0</v>
      </c>
      <c r="N252" s="21"/>
      <c r="O252" s="21"/>
      <c r="P252" s="21"/>
      <c r="Q252" s="19">
        <f t="shared" si="23"/>
        <v>1.4534002079057848</v>
      </c>
      <c r="R252" s="19">
        <f t="shared" si="24"/>
        <v>1.4544374436660916</v>
      </c>
      <c r="S252" s="19">
        <f t="shared" si="25"/>
        <v>0</v>
      </c>
      <c r="T252" s="19">
        <f t="shared" si="26"/>
        <v>-1.4539187332895385</v>
      </c>
      <c r="U252" s="19">
        <f t="shared" si="27"/>
        <v>0</v>
      </c>
      <c r="V252" s="19">
        <f t="shared" si="28"/>
        <v>0</v>
      </c>
    </row>
    <row r="253" spans="1:22" x14ac:dyDescent="0.25">
      <c r="A253" s="26">
        <f>Wellpath!E253</f>
        <v>0</v>
      </c>
      <c r="B253" s="22">
        <v>0</v>
      </c>
      <c r="C253" s="22">
        <v>0</v>
      </c>
      <c r="D253" s="22">
        <f t="shared" si="22"/>
        <v>3.9314164891663715E-5</v>
      </c>
      <c r="E253" s="20">
        <f>Model!$W$26*((drdp!B253+drdp!K253)*'DBH-U'!$B253+(drdp!E253+drdp!N253)*'DBH-U'!$C253+(drdp!H253+drdp!Q253)*'DBH-U'!$D253)</f>
        <v>0</v>
      </c>
      <c r="F253" s="20">
        <f>Model!$W$26*((drdp!C253+drdp!L253)*'DBH-U'!$B253+(drdp!F253+drdp!O253)*'DBH-U'!$C253+(drdp!I253+drdp!R253)*'DBH-U'!$D253)</f>
        <v>0</v>
      </c>
      <c r="G253" s="20">
        <f>Model!$W$26*((drdp!D253+drdp!M253)*'DBH-U'!$B253+(drdp!G253+drdp!P253)*'DBH-U'!$C253+(drdp!J253+drdp!S253)*'DBH-U'!$D253)</f>
        <v>0</v>
      </c>
      <c r="H253" s="18">
        <f>Model!$W$26*((drdp!B253)*'DBH-U'!$B253+(drdp!E253)*'DBH-U'!$C253+(drdp!H253)*'DBH-U'!$D253)</f>
        <v>0</v>
      </c>
      <c r="I253" s="18">
        <f>Model!$W$26*((drdp!C253)*'DBH-U'!$B253+(drdp!F253)*'DBH-U'!$C253+(drdp!I253)*'DBH-U'!$D253)</f>
        <v>0</v>
      </c>
      <c r="J253" s="18">
        <f>Model!$W$26*((drdp!D253)*'DBH-U'!$B253+(drdp!G253)*'DBH-U'!$C253+(drdp!J253)*'DBH-U'!$D253)</f>
        <v>0</v>
      </c>
      <c r="K253" s="21">
        <f>SUM(E$3:E252)+H253</f>
        <v>-1.2055704906415821</v>
      </c>
      <c r="L253" s="21">
        <f>SUM(F$3:F252)+I253</f>
        <v>1.2060005985347153</v>
      </c>
      <c r="M253" s="21">
        <f>SUM(G$3:G252)+J253</f>
        <v>0</v>
      </c>
      <c r="N253" s="21"/>
      <c r="O253" s="21"/>
      <c r="P253" s="21"/>
      <c r="Q253" s="19">
        <f t="shared" si="23"/>
        <v>1.4534002079057848</v>
      </c>
      <c r="R253" s="19">
        <f t="shared" si="24"/>
        <v>1.4544374436660916</v>
      </c>
      <c r="S253" s="19">
        <f t="shared" si="25"/>
        <v>0</v>
      </c>
      <c r="T253" s="19">
        <f t="shared" si="26"/>
        <v>-1.4539187332895385</v>
      </c>
      <c r="U253" s="19">
        <f t="shared" si="27"/>
        <v>0</v>
      </c>
      <c r="V253" s="19">
        <f t="shared" si="28"/>
        <v>0</v>
      </c>
    </row>
    <row r="254" spans="1:22" x14ac:dyDescent="0.25">
      <c r="A254" s="26">
        <f>Wellpath!E254</f>
        <v>0</v>
      </c>
      <c r="B254" s="22">
        <v>0</v>
      </c>
      <c r="C254" s="22">
        <v>0</v>
      </c>
      <c r="D254" s="22">
        <f t="shared" si="22"/>
        <v>3.9314164891663715E-5</v>
      </c>
      <c r="E254" s="20">
        <f>Model!$W$26*((drdp!B254+drdp!K254)*'DBH-U'!$B254+(drdp!E254+drdp!N254)*'DBH-U'!$C254+(drdp!H254+drdp!Q254)*'DBH-U'!$D254)</f>
        <v>0</v>
      </c>
      <c r="F254" s="20">
        <f>Model!$W$26*((drdp!C254+drdp!L254)*'DBH-U'!$B254+(drdp!F254+drdp!O254)*'DBH-U'!$C254+(drdp!I254+drdp!R254)*'DBH-U'!$D254)</f>
        <v>0</v>
      </c>
      <c r="G254" s="20">
        <f>Model!$W$26*((drdp!D254+drdp!M254)*'DBH-U'!$B254+(drdp!G254+drdp!P254)*'DBH-U'!$C254+(drdp!J254+drdp!S254)*'DBH-U'!$D254)</f>
        <v>0</v>
      </c>
      <c r="H254" s="18">
        <f>Model!$W$26*((drdp!B254)*'DBH-U'!$B254+(drdp!E254)*'DBH-U'!$C254+(drdp!H254)*'DBH-U'!$D254)</f>
        <v>0</v>
      </c>
      <c r="I254" s="18">
        <f>Model!$W$26*((drdp!C254)*'DBH-U'!$B254+(drdp!F254)*'DBH-U'!$C254+(drdp!I254)*'DBH-U'!$D254)</f>
        <v>0</v>
      </c>
      <c r="J254" s="18">
        <f>Model!$W$26*((drdp!D254)*'DBH-U'!$B254+(drdp!G254)*'DBH-U'!$C254+(drdp!J254)*'DBH-U'!$D254)</f>
        <v>0</v>
      </c>
      <c r="K254" s="21">
        <f>SUM(E$3:E253)+H254</f>
        <v>-1.2055704906415821</v>
      </c>
      <c r="L254" s="21">
        <f>SUM(F$3:F253)+I254</f>
        <v>1.2060005985347153</v>
      </c>
      <c r="M254" s="21">
        <f>SUM(G$3:G253)+J254</f>
        <v>0</v>
      </c>
      <c r="N254" s="21"/>
      <c r="O254" s="21"/>
      <c r="P254" s="21"/>
      <c r="Q254" s="19">
        <f t="shared" si="23"/>
        <v>1.4534002079057848</v>
      </c>
      <c r="R254" s="19">
        <f t="shared" si="24"/>
        <v>1.4544374436660916</v>
      </c>
      <c r="S254" s="19">
        <f t="shared" si="25"/>
        <v>0</v>
      </c>
      <c r="T254" s="19">
        <f t="shared" si="26"/>
        <v>-1.4539187332895385</v>
      </c>
      <c r="U254" s="19">
        <f t="shared" si="27"/>
        <v>0</v>
      </c>
      <c r="V254" s="19">
        <f t="shared" si="28"/>
        <v>0</v>
      </c>
    </row>
    <row r="255" spans="1:22" x14ac:dyDescent="0.25">
      <c r="A255" s="26">
        <f>Wellpath!E255</f>
        <v>0</v>
      </c>
      <c r="B255" s="22">
        <v>0</v>
      </c>
      <c r="C255" s="22">
        <v>0</v>
      </c>
      <c r="D255" s="22">
        <f t="shared" si="22"/>
        <v>3.9314164891663715E-5</v>
      </c>
      <c r="E255" s="20">
        <f>Model!$W$26*((drdp!B255+drdp!K255)*'DBH-U'!$B255+(drdp!E255+drdp!N255)*'DBH-U'!$C255+(drdp!H255+drdp!Q255)*'DBH-U'!$D255)</f>
        <v>0</v>
      </c>
      <c r="F255" s="20">
        <f>Model!$W$26*((drdp!C255+drdp!L255)*'DBH-U'!$B255+(drdp!F255+drdp!O255)*'DBH-U'!$C255+(drdp!I255+drdp!R255)*'DBH-U'!$D255)</f>
        <v>0</v>
      </c>
      <c r="G255" s="20">
        <f>Model!$W$26*((drdp!D255+drdp!M255)*'DBH-U'!$B255+(drdp!G255+drdp!P255)*'DBH-U'!$C255+(drdp!J255+drdp!S255)*'DBH-U'!$D255)</f>
        <v>0</v>
      </c>
      <c r="H255" s="18">
        <f>Model!$W$26*((drdp!B255)*'DBH-U'!$B255+(drdp!E255)*'DBH-U'!$C255+(drdp!H255)*'DBH-U'!$D255)</f>
        <v>0</v>
      </c>
      <c r="I255" s="18">
        <f>Model!$W$26*((drdp!C255)*'DBH-U'!$B255+(drdp!F255)*'DBH-U'!$C255+(drdp!I255)*'DBH-U'!$D255)</f>
        <v>0</v>
      </c>
      <c r="J255" s="18">
        <f>Model!$W$26*((drdp!D255)*'DBH-U'!$B255+(drdp!G255)*'DBH-U'!$C255+(drdp!J255)*'DBH-U'!$D255)</f>
        <v>0</v>
      </c>
      <c r="K255" s="21">
        <f>SUM(E$3:E254)+H255</f>
        <v>-1.2055704906415821</v>
      </c>
      <c r="L255" s="21">
        <f>SUM(F$3:F254)+I255</f>
        <v>1.2060005985347153</v>
      </c>
      <c r="M255" s="21">
        <f>SUM(G$3:G254)+J255</f>
        <v>0</v>
      </c>
      <c r="N255" s="21"/>
      <c r="O255" s="21"/>
      <c r="P255" s="21"/>
      <c r="Q255" s="19">
        <f t="shared" si="23"/>
        <v>1.4534002079057848</v>
      </c>
      <c r="R255" s="19">
        <f t="shared" si="24"/>
        <v>1.4544374436660916</v>
      </c>
      <c r="S255" s="19">
        <f t="shared" si="25"/>
        <v>0</v>
      </c>
      <c r="T255" s="19">
        <f t="shared" si="26"/>
        <v>-1.4539187332895385</v>
      </c>
      <c r="U255" s="19">
        <f t="shared" si="27"/>
        <v>0</v>
      </c>
      <c r="V255" s="19">
        <f t="shared" si="28"/>
        <v>0</v>
      </c>
    </row>
    <row r="256" spans="1:22" x14ac:dyDescent="0.25">
      <c r="A256" s="26">
        <f>Wellpath!E256</f>
        <v>0</v>
      </c>
      <c r="B256" s="22">
        <v>0</v>
      </c>
      <c r="C256" s="22">
        <v>0</v>
      </c>
      <c r="D256" s="22">
        <f t="shared" si="22"/>
        <v>3.9314164891663715E-5</v>
      </c>
      <c r="E256" s="20">
        <f>Model!$W$26*((drdp!B256+drdp!K256)*'DBH-U'!$B256+(drdp!E256+drdp!N256)*'DBH-U'!$C256+(drdp!H256+drdp!Q256)*'DBH-U'!$D256)</f>
        <v>0</v>
      </c>
      <c r="F256" s="20">
        <f>Model!$W$26*((drdp!C256+drdp!L256)*'DBH-U'!$B256+(drdp!F256+drdp!O256)*'DBH-U'!$C256+(drdp!I256+drdp!R256)*'DBH-U'!$D256)</f>
        <v>0</v>
      </c>
      <c r="G256" s="20">
        <f>Model!$W$26*((drdp!D256+drdp!M256)*'DBH-U'!$B256+(drdp!G256+drdp!P256)*'DBH-U'!$C256+(drdp!J256+drdp!S256)*'DBH-U'!$D256)</f>
        <v>0</v>
      </c>
      <c r="H256" s="18">
        <f>Model!$W$26*((drdp!B256)*'DBH-U'!$B256+(drdp!E256)*'DBH-U'!$C256+(drdp!H256)*'DBH-U'!$D256)</f>
        <v>0</v>
      </c>
      <c r="I256" s="18">
        <f>Model!$W$26*((drdp!C256)*'DBH-U'!$B256+(drdp!F256)*'DBH-U'!$C256+(drdp!I256)*'DBH-U'!$D256)</f>
        <v>0</v>
      </c>
      <c r="J256" s="18">
        <f>Model!$W$26*((drdp!D256)*'DBH-U'!$B256+(drdp!G256)*'DBH-U'!$C256+(drdp!J256)*'DBH-U'!$D256)</f>
        <v>0</v>
      </c>
      <c r="K256" s="21">
        <f>SUM(E$3:E255)+H256</f>
        <v>-1.2055704906415821</v>
      </c>
      <c r="L256" s="21">
        <f>SUM(F$3:F255)+I256</f>
        <v>1.2060005985347153</v>
      </c>
      <c r="M256" s="21">
        <f>SUM(G$3:G255)+J256</f>
        <v>0</v>
      </c>
      <c r="N256" s="21"/>
      <c r="O256" s="21"/>
      <c r="P256" s="21"/>
      <c r="Q256" s="19">
        <f t="shared" si="23"/>
        <v>1.4534002079057848</v>
      </c>
      <c r="R256" s="19">
        <f t="shared" si="24"/>
        <v>1.4544374436660916</v>
      </c>
      <c r="S256" s="19">
        <f t="shared" si="25"/>
        <v>0</v>
      </c>
      <c r="T256" s="19">
        <f t="shared" si="26"/>
        <v>-1.4539187332895385</v>
      </c>
      <c r="U256" s="19">
        <f t="shared" si="27"/>
        <v>0</v>
      </c>
      <c r="V256" s="19">
        <f t="shared" si="28"/>
        <v>0</v>
      </c>
    </row>
    <row r="257" spans="1:23" x14ac:dyDescent="0.25">
      <c r="A257" s="26">
        <f>Wellpath!E257</f>
        <v>0</v>
      </c>
      <c r="B257" s="22">
        <v>0</v>
      </c>
      <c r="C257" s="22">
        <v>0</v>
      </c>
      <c r="D257" s="22">
        <f t="shared" si="22"/>
        <v>3.9314164891663715E-5</v>
      </c>
      <c r="E257" s="20">
        <f>Model!$W$26*((drdp!B257+drdp!K257)*'DBH-U'!$B257+(drdp!E257+drdp!N257)*'DBH-U'!$C257+(drdp!H257+drdp!Q257)*'DBH-U'!$D257)</f>
        <v>0</v>
      </c>
      <c r="F257" s="20">
        <f>Model!$W$26*((drdp!C257+drdp!L257)*'DBH-U'!$B257+(drdp!F257+drdp!O257)*'DBH-U'!$C257+(drdp!I257+drdp!R257)*'DBH-U'!$D257)</f>
        <v>0</v>
      </c>
      <c r="G257" s="20">
        <f>Model!$W$26*((drdp!D257+drdp!M257)*'DBH-U'!$B257+(drdp!G257+drdp!P257)*'DBH-U'!$C257+(drdp!J257+drdp!S257)*'DBH-U'!$D257)</f>
        <v>0</v>
      </c>
      <c r="H257" s="18">
        <f>Model!$W$26*((drdp!B257)*'DBH-U'!$B257+(drdp!E257)*'DBH-U'!$C257+(drdp!H257)*'DBH-U'!$D257)</f>
        <v>0</v>
      </c>
      <c r="I257" s="18">
        <f>Model!$W$26*((drdp!C257)*'DBH-U'!$B257+(drdp!F257)*'DBH-U'!$C257+(drdp!I257)*'DBH-U'!$D257)</f>
        <v>0</v>
      </c>
      <c r="J257" s="18">
        <f>Model!$W$26*((drdp!D257)*'DBH-U'!$B257+(drdp!G257)*'DBH-U'!$C257+(drdp!J257)*'DBH-U'!$D257)</f>
        <v>0</v>
      </c>
      <c r="K257" s="21">
        <f>SUM(E$3:E256)+H257</f>
        <v>-1.2055704906415821</v>
      </c>
      <c r="L257" s="21">
        <f>SUM(F$3:F256)+I257</f>
        <v>1.2060005985347153</v>
      </c>
      <c r="M257" s="21">
        <f>SUM(G$3:G256)+J257</f>
        <v>0</v>
      </c>
      <c r="N257" s="21"/>
      <c r="O257" s="21"/>
      <c r="P257" s="21"/>
      <c r="Q257" s="19">
        <f t="shared" si="23"/>
        <v>1.4534002079057848</v>
      </c>
      <c r="R257" s="19">
        <f t="shared" si="24"/>
        <v>1.4544374436660916</v>
      </c>
      <c r="S257" s="19">
        <f t="shared" si="25"/>
        <v>0</v>
      </c>
      <c r="T257" s="19">
        <f t="shared" si="26"/>
        <v>-1.4539187332895385</v>
      </c>
      <c r="U257" s="19">
        <f t="shared" si="27"/>
        <v>0</v>
      </c>
      <c r="V257" s="19">
        <f t="shared" si="28"/>
        <v>0</v>
      </c>
    </row>
    <row r="258" spans="1:23" x14ac:dyDescent="0.25">
      <c r="A258" s="26">
        <f>Wellpath!E258</f>
        <v>0</v>
      </c>
      <c r="B258" s="22">
        <v>0</v>
      </c>
      <c r="C258" s="22">
        <v>0</v>
      </c>
      <c r="D258" s="22">
        <f t="shared" si="22"/>
        <v>3.9314164891663715E-5</v>
      </c>
      <c r="E258" s="20">
        <f>Model!$W$26*((drdp!B258+drdp!K258)*'DBH-U'!$B258+(drdp!E258+drdp!N258)*'DBH-U'!$C258+(drdp!H258+drdp!Q258)*'DBH-U'!$D258)</f>
        <v>0</v>
      </c>
      <c r="F258" s="20">
        <f>Model!$W$26*((drdp!C258+drdp!L258)*'DBH-U'!$B258+(drdp!F258+drdp!O258)*'DBH-U'!$C258+(drdp!I258+drdp!R258)*'DBH-U'!$D258)</f>
        <v>0</v>
      </c>
      <c r="G258" s="20">
        <f>Model!$W$26*((drdp!D258+drdp!M258)*'DBH-U'!$B258+(drdp!G258+drdp!P258)*'DBH-U'!$C258+(drdp!J258+drdp!S258)*'DBH-U'!$D258)</f>
        <v>0</v>
      </c>
      <c r="H258" s="18">
        <f>Model!$W$26*((drdp!B258)*'DBH-U'!$B258+(drdp!E258)*'DBH-U'!$C258+(drdp!H258)*'DBH-U'!$D258)</f>
        <v>0</v>
      </c>
      <c r="I258" s="18">
        <f>Model!$W$26*((drdp!C258)*'DBH-U'!$B258+(drdp!F258)*'DBH-U'!$C258+(drdp!I258)*'DBH-U'!$D258)</f>
        <v>0</v>
      </c>
      <c r="J258" s="18">
        <f>Model!$W$26*((drdp!D258)*'DBH-U'!$B258+(drdp!G258)*'DBH-U'!$C258+(drdp!J258)*'DBH-U'!$D258)</f>
        <v>0</v>
      </c>
      <c r="K258" s="21">
        <f>SUM(E$3:E257)+H258</f>
        <v>-1.2055704906415821</v>
      </c>
      <c r="L258" s="21">
        <f>SUM(F$3:F257)+I258</f>
        <v>1.2060005985347153</v>
      </c>
      <c r="M258" s="21">
        <f>SUM(G$3:G257)+J258</f>
        <v>0</v>
      </c>
      <c r="N258" s="21"/>
      <c r="O258" s="21"/>
      <c r="P258" s="21"/>
      <c r="Q258" s="19">
        <f t="shared" si="23"/>
        <v>1.4534002079057848</v>
      </c>
      <c r="R258" s="19">
        <f t="shared" si="24"/>
        <v>1.4544374436660916</v>
      </c>
      <c r="S258" s="19">
        <f t="shared" si="25"/>
        <v>0</v>
      </c>
      <c r="T258" s="19">
        <f t="shared" si="26"/>
        <v>-1.4539187332895385</v>
      </c>
      <c r="U258" s="19">
        <f t="shared" si="27"/>
        <v>0</v>
      </c>
      <c r="V258" s="19">
        <f t="shared" si="28"/>
        <v>0</v>
      </c>
    </row>
    <row r="259" spans="1:23" x14ac:dyDescent="0.25">
      <c r="A259" s="26">
        <f>Wellpath!E259</f>
        <v>0</v>
      </c>
      <c r="B259" s="22">
        <v>0</v>
      </c>
      <c r="C259" s="22">
        <v>0</v>
      </c>
      <c r="D259" s="22">
        <f t="shared" ref="D259:D271" si="29">1 / (Bfield * COS(Dip))</f>
        <v>3.9314164891663715E-5</v>
      </c>
      <c r="E259" s="20">
        <f>Model!$W$26*((drdp!B259+drdp!K259)*'DBH-U'!$B259+(drdp!E259+drdp!N259)*'DBH-U'!$C259+(drdp!H259+drdp!Q259)*'DBH-U'!$D259)</f>
        <v>0</v>
      </c>
      <c r="F259" s="20">
        <f>Model!$W$26*((drdp!C259+drdp!L259)*'DBH-U'!$B259+(drdp!F259+drdp!O259)*'DBH-U'!$C259+(drdp!I259+drdp!R259)*'DBH-U'!$D259)</f>
        <v>0</v>
      </c>
      <c r="G259" s="20">
        <f>Model!$W$26*((drdp!D259+drdp!M259)*'DBH-U'!$B259+(drdp!G259+drdp!P259)*'DBH-U'!$C259+(drdp!J259+drdp!S259)*'DBH-U'!$D259)</f>
        <v>0</v>
      </c>
      <c r="H259" s="18">
        <f>Model!$W$26*((drdp!B259)*'DBH-U'!$B259+(drdp!E259)*'DBH-U'!$C259+(drdp!H259)*'DBH-U'!$D259)</f>
        <v>0</v>
      </c>
      <c r="I259" s="18">
        <f>Model!$W$26*((drdp!C259)*'DBH-U'!$B259+(drdp!F259)*'DBH-U'!$C259+(drdp!I259)*'DBH-U'!$D259)</f>
        <v>0</v>
      </c>
      <c r="J259" s="18">
        <f>Model!$W$26*((drdp!D259)*'DBH-U'!$B259+(drdp!G259)*'DBH-U'!$C259+(drdp!J259)*'DBH-U'!$D259)</f>
        <v>0</v>
      </c>
      <c r="K259" s="21">
        <f>SUM(E$3:E258)+H259</f>
        <v>-1.2055704906415821</v>
      </c>
      <c r="L259" s="21">
        <f>SUM(F$3:F258)+I259</f>
        <v>1.2060005985347153</v>
      </c>
      <c r="M259" s="21">
        <f>SUM(G$3:G258)+J259</f>
        <v>0</v>
      </c>
      <c r="N259" s="21"/>
      <c r="O259" s="21"/>
      <c r="P259" s="21"/>
      <c r="Q259" s="19">
        <f t="shared" si="23"/>
        <v>1.4534002079057848</v>
      </c>
      <c r="R259" s="19">
        <f t="shared" si="24"/>
        <v>1.4544374436660916</v>
      </c>
      <c r="S259" s="19">
        <f t="shared" si="25"/>
        <v>0</v>
      </c>
      <c r="T259" s="19">
        <f t="shared" si="26"/>
        <v>-1.4539187332895385</v>
      </c>
      <c r="U259" s="19">
        <f t="shared" si="27"/>
        <v>0</v>
      </c>
      <c r="V259" s="19">
        <f t="shared" si="28"/>
        <v>0</v>
      </c>
    </row>
    <row r="260" spans="1:23" x14ac:dyDescent="0.25">
      <c r="A260" s="26">
        <f>Wellpath!E260</f>
        <v>0</v>
      </c>
      <c r="B260" s="22">
        <v>0</v>
      </c>
      <c r="C260" s="22">
        <v>0</v>
      </c>
      <c r="D260" s="22">
        <f t="shared" si="29"/>
        <v>3.9314164891663715E-5</v>
      </c>
      <c r="E260" s="20">
        <f>Model!$W$26*((drdp!B260+drdp!K260)*'DBH-U'!$B260+(drdp!E260+drdp!N260)*'DBH-U'!$C260+(drdp!H260+drdp!Q260)*'DBH-U'!$D260)</f>
        <v>0</v>
      </c>
      <c r="F260" s="20">
        <f>Model!$W$26*((drdp!C260+drdp!L260)*'DBH-U'!$B260+(drdp!F260+drdp!O260)*'DBH-U'!$C260+(drdp!I260+drdp!R260)*'DBH-U'!$D260)</f>
        <v>0</v>
      </c>
      <c r="G260" s="20">
        <f>Model!$W$26*((drdp!D260+drdp!M260)*'DBH-U'!$B260+(drdp!G260+drdp!P260)*'DBH-U'!$C260+(drdp!J260+drdp!S260)*'DBH-U'!$D260)</f>
        <v>0</v>
      </c>
      <c r="H260" s="18">
        <f>Model!$W$26*((drdp!B260)*'DBH-U'!$B260+(drdp!E260)*'DBH-U'!$C260+(drdp!H260)*'DBH-U'!$D260)</f>
        <v>0</v>
      </c>
      <c r="I260" s="18">
        <f>Model!$W$26*((drdp!C260)*'DBH-U'!$B260+(drdp!F260)*'DBH-U'!$C260+(drdp!I260)*'DBH-U'!$D260)</f>
        <v>0</v>
      </c>
      <c r="J260" s="18">
        <f>Model!$W$26*((drdp!D260)*'DBH-U'!$B260+(drdp!G260)*'DBH-U'!$C260+(drdp!J260)*'DBH-U'!$D260)</f>
        <v>0</v>
      </c>
      <c r="K260" s="21">
        <f>SUM(E$3:E259)+H260</f>
        <v>-1.2055704906415821</v>
      </c>
      <c r="L260" s="21">
        <f>SUM(F$3:F259)+I260</f>
        <v>1.2060005985347153</v>
      </c>
      <c r="M260" s="21">
        <f>SUM(G$3:G259)+J260</f>
        <v>0</v>
      </c>
      <c r="N260" s="21"/>
      <c r="O260" s="21"/>
      <c r="P260" s="21"/>
      <c r="Q260" s="19">
        <f t="shared" si="23"/>
        <v>1.4534002079057848</v>
      </c>
      <c r="R260" s="19">
        <f t="shared" si="24"/>
        <v>1.4544374436660916</v>
      </c>
      <c r="S260" s="19">
        <f t="shared" si="25"/>
        <v>0</v>
      </c>
      <c r="T260" s="19">
        <f t="shared" si="26"/>
        <v>-1.4539187332895385</v>
      </c>
      <c r="U260" s="19">
        <f t="shared" si="27"/>
        <v>0</v>
      </c>
      <c r="V260" s="19">
        <f t="shared" si="28"/>
        <v>0</v>
      </c>
    </row>
    <row r="261" spans="1:23" x14ac:dyDescent="0.25">
      <c r="A261" s="26">
        <f>Wellpath!E261</f>
        <v>0</v>
      </c>
      <c r="B261" s="22">
        <v>0</v>
      </c>
      <c r="C261" s="22">
        <v>0</v>
      </c>
      <c r="D261" s="22">
        <f t="shared" si="29"/>
        <v>3.9314164891663715E-5</v>
      </c>
      <c r="E261" s="20">
        <f>Model!$W$26*((drdp!B261+drdp!K261)*'DBH-U'!$B261+(drdp!E261+drdp!N261)*'DBH-U'!$C261+(drdp!H261+drdp!Q261)*'DBH-U'!$D261)</f>
        <v>0</v>
      </c>
      <c r="F261" s="20">
        <f>Model!$W$26*((drdp!C261+drdp!L261)*'DBH-U'!$B261+(drdp!F261+drdp!O261)*'DBH-U'!$C261+(drdp!I261+drdp!R261)*'DBH-U'!$D261)</f>
        <v>0</v>
      </c>
      <c r="G261" s="20">
        <f>Model!$W$26*((drdp!D261+drdp!M261)*'DBH-U'!$B261+(drdp!G261+drdp!P261)*'DBH-U'!$C261+(drdp!J261+drdp!S261)*'DBH-U'!$D261)</f>
        <v>0</v>
      </c>
      <c r="H261" s="18">
        <f>Model!$W$26*((drdp!B261)*'DBH-U'!$B261+(drdp!E261)*'DBH-U'!$C261+(drdp!H261)*'DBH-U'!$D261)</f>
        <v>0</v>
      </c>
      <c r="I261" s="18">
        <f>Model!$W$26*((drdp!C261)*'DBH-U'!$B261+(drdp!F261)*'DBH-U'!$C261+(drdp!I261)*'DBH-U'!$D261)</f>
        <v>0</v>
      </c>
      <c r="J261" s="18">
        <f>Model!$W$26*((drdp!D261)*'DBH-U'!$B261+(drdp!G261)*'DBH-U'!$C261+(drdp!J261)*'DBH-U'!$D261)</f>
        <v>0</v>
      </c>
      <c r="K261" s="21">
        <f>SUM(E$3:E260)+H261</f>
        <v>-1.2055704906415821</v>
      </c>
      <c r="L261" s="21">
        <f>SUM(F$3:F260)+I261</f>
        <v>1.2060005985347153</v>
      </c>
      <c r="M261" s="21">
        <f>SUM(G$3:G260)+J261</f>
        <v>0</v>
      </c>
      <c r="N261" s="21"/>
      <c r="O261" s="21"/>
      <c r="P261" s="21"/>
      <c r="Q261" s="19">
        <f t="shared" si="23"/>
        <v>1.4534002079057848</v>
      </c>
      <c r="R261" s="19">
        <f t="shared" si="24"/>
        <v>1.4544374436660916</v>
      </c>
      <c r="S261" s="19">
        <f t="shared" si="25"/>
        <v>0</v>
      </c>
      <c r="T261" s="19">
        <f t="shared" si="26"/>
        <v>-1.4539187332895385</v>
      </c>
      <c r="U261" s="19">
        <f t="shared" si="27"/>
        <v>0</v>
      </c>
      <c r="V261" s="19">
        <f t="shared" si="28"/>
        <v>0</v>
      </c>
    </row>
    <row r="262" spans="1:23" x14ac:dyDescent="0.25">
      <c r="A262" s="26">
        <f>Wellpath!E262</f>
        <v>0</v>
      </c>
      <c r="B262" s="22">
        <v>0</v>
      </c>
      <c r="C262" s="22">
        <v>0</v>
      </c>
      <c r="D262" s="22">
        <f t="shared" si="29"/>
        <v>3.9314164891663715E-5</v>
      </c>
      <c r="E262" s="20">
        <f>Model!$W$26*((drdp!B262+drdp!K262)*'DBH-U'!$B262+(drdp!E262+drdp!N262)*'DBH-U'!$C262+(drdp!H262+drdp!Q262)*'DBH-U'!$D262)</f>
        <v>0</v>
      </c>
      <c r="F262" s="20">
        <f>Model!$W$26*((drdp!C262+drdp!L262)*'DBH-U'!$B262+(drdp!F262+drdp!O262)*'DBH-U'!$C262+(drdp!I262+drdp!R262)*'DBH-U'!$D262)</f>
        <v>0</v>
      </c>
      <c r="G262" s="20">
        <f>Model!$W$26*((drdp!D262+drdp!M262)*'DBH-U'!$B262+(drdp!G262+drdp!P262)*'DBH-U'!$C262+(drdp!J262+drdp!S262)*'DBH-U'!$D262)</f>
        <v>0</v>
      </c>
      <c r="H262" s="18">
        <f>Model!$W$26*((drdp!B262)*'DBH-U'!$B262+(drdp!E262)*'DBH-U'!$C262+(drdp!H262)*'DBH-U'!$D262)</f>
        <v>0</v>
      </c>
      <c r="I262" s="18">
        <f>Model!$W$26*((drdp!C262)*'DBH-U'!$B262+(drdp!F262)*'DBH-U'!$C262+(drdp!I262)*'DBH-U'!$D262)</f>
        <v>0</v>
      </c>
      <c r="J262" s="18">
        <f>Model!$W$26*((drdp!D262)*'DBH-U'!$B262+(drdp!G262)*'DBH-U'!$C262+(drdp!J262)*'DBH-U'!$D262)</f>
        <v>0</v>
      </c>
      <c r="K262" s="21">
        <f>SUM(E$3:E261)+H262</f>
        <v>-1.2055704906415821</v>
      </c>
      <c r="L262" s="21">
        <f>SUM(F$3:F261)+I262</f>
        <v>1.2060005985347153</v>
      </c>
      <c r="M262" s="21">
        <f>SUM(G$3:G261)+J262</f>
        <v>0</v>
      </c>
      <c r="N262" s="21"/>
      <c r="O262" s="21"/>
      <c r="P262" s="21"/>
      <c r="Q262" s="19">
        <f t="shared" ref="Q262:Q270" si="30">K262^2</f>
        <v>1.4534002079057848</v>
      </c>
      <c r="R262" s="19">
        <f t="shared" ref="R262:R270" si="31">L262^2</f>
        <v>1.4544374436660916</v>
      </c>
      <c r="S262" s="19">
        <f t="shared" ref="S262:S270" si="32">M262^2</f>
        <v>0</v>
      </c>
      <c r="T262" s="19">
        <f t="shared" ref="T262:T270" si="33">K262*L262</f>
        <v>-1.4539187332895385</v>
      </c>
      <c r="U262" s="19">
        <f t="shared" ref="U262:U270" si="34">K262*M262</f>
        <v>0</v>
      </c>
      <c r="V262" s="19">
        <f t="shared" ref="V262:V270" si="35">L262*M262</f>
        <v>0</v>
      </c>
    </row>
    <row r="263" spans="1:23" x14ac:dyDescent="0.25">
      <c r="A263" s="26">
        <f>Wellpath!E263</f>
        <v>0</v>
      </c>
      <c r="B263" s="22">
        <v>0</v>
      </c>
      <c r="C263" s="22">
        <v>0</v>
      </c>
      <c r="D263" s="22">
        <f t="shared" si="29"/>
        <v>3.9314164891663715E-5</v>
      </c>
      <c r="E263" s="20">
        <f>Model!$W$26*((drdp!B263+drdp!K263)*'DBH-U'!$B263+(drdp!E263+drdp!N263)*'DBH-U'!$C263+(drdp!H263+drdp!Q263)*'DBH-U'!$D263)</f>
        <v>0</v>
      </c>
      <c r="F263" s="20">
        <f>Model!$W$26*((drdp!C263+drdp!L263)*'DBH-U'!$B263+(drdp!F263+drdp!O263)*'DBH-U'!$C263+(drdp!I263+drdp!R263)*'DBH-U'!$D263)</f>
        <v>0</v>
      </c>
      <c r="G263" s="20">
        <f>Model!$W$26*((drdp!D263+drdp!M263)*'DBH-U'!$B263+(drdp!G263+drdp!P263)*'DBH-U'!$C263+(drdp!J263+drdp!S263)*'DBH-U'!$D263)</f>
        <v>0</v>
      </c>
      <c r="H263" s="18">
        <f>Model!$W$26*((drdp!B263)*'DBH-U'!$B263+(drdp!E263)*'DBH-U'!$C263+(drdp!H263)*'DBH-U'!$D263)</f>
        <v>0</v>
      </c>
      <c r="I263" s="18">
        <f>Model!$W$26*((drdp!C263)*'DBH-U'!$B263+(drdp!F263)*'DBH-U'!$C263+(drdp!I263)*'DBH-U'!$D263)</f>
        <v>0</v>
      </c>
      <c r="J263" s="18">
        <f>Model!$W$26*((drdp!D263)*'DBH-U'!$B263+(drdp!G263)*'DBH-U'!$C263+(drdp!J263)*'DBH-U'!$D263)</f>
        <v>0</v>
      </c>
      <c r="K263" s="21">
        <f>SUM(E$3:E262)+H263</f>
        <v>-1.2055704906415821</v>
      </c>
      <c r="L263" s="21">
        <f>SUM(F$3:F262)+I263</f>
        <v>1.2060005985347153</v>
      </c>
      <c r="M263" s="21">
        <f>SUM(G$3:G262)+J263</f>
        <v>0</v>
      </c>
      <c r="N263" s="21"/>
      <c r="O263" s="21"/>
      <c r="P263" s="21"/>
      <c r="Q263" s="19">
        <f t="shared" si="30"/>
        <v>1.4534002079057848</v>
      </c>
      <c r="R263" s="19">
        <f t="shared" si="31"/>
        <v>1.4544374436660916</v>
      </c>
      <c r="S263" s="19">
        <f t="shared" si="32"/>
        <v>0</v>
      </c>
      <c r="T263" s="19">
        <f t="shared" si="33"/>
        <v>-1.4539187332895385</v>
      </c>
      <c r="U263" s="19">
        <f t="shared" si="34"/>
        <v>0</v>
      </c>
      <c r="V263" s="19">
        <f t="shared" si="35"/>
        <v>0</v>
      </c>
    </row>
    <row r="264" spans="1:23" x14ac:dyDescent="0.25">
      <c r="A264" s="26">
        <f>Wellpath!E264</f>
        <v>0</v>
      </c>
      <c r="B264" s="22">
        <v>0</v>
      </c>
      <c r="C264" s="22">
        <v>0</v>
      </c>
      <c r="D264" s="22">
        <f t="shared" si="29"/>
        <v>3.9314164891663715E-5</v>
      </c>
      <c r="E264" s="20">
        <f>Model!$W$26*((drdp!B264+drdp!K264)*'DBH-U'!$B264+(drdp!E264+drdp!N264)*'DBH-U'!$C264+(drdp!H264+drdp!Q264)*'DBH-U'!$D264)</f>
        <v>0</v>
      </c>
      <c r="F264" s="20">
        <f>Model!$W$26*((drdp!C264+drdp!L264)*'DBH-U'!$B264+(drdp!F264+drdp!O264)*'DBH-U'!$C264+(drdp!I264+drdp!R264)*'DBH-U'!$D264)</f>
        <v>0</v>
      </c>
      <c r="G264" s="20">
        <f>Model!$W$26*((drdp!D264+drdp!M264)*'DBH-U'!$B264+(drdp!G264+drdp!P264)*'DBH-U'!$C264+(drdp!J264+drdp!S264)*'DBH-U'!$D264)</f>
        <v>0</v>
      </c>
      <c r="H264" s="18">
        <f>Model!$W$26*((drdp!B264)*'DBH-U'!$B264+(drdp!E264)*'DBH-U'!$C264+(drdp!H264)*'DBH-U'!$D264)</f>
        <v>0</v>
      </c>
      <c r="I264" s="18">
        <f>Model!$W$26*((drdp!C264)*'DBH-U'!$B264+(drdp!F264)*'DBH-U'!$C264+(drdp!I264)*'DBH-U'!$D264)</f>
        <v>0</v>
      </c>
      <c r="J264" s="18">
        <f>Model!$W$26*((drdp!D264)*'DBH-U'!$B264+(drdp!G264)*'DBH-U'!$C264+(drdp!J264)*'DBH-U'!$D264)</f>
        <v>0</v>
      </c>
      <c r="K264" s="21">
        <f>SUM(E$3:E263)+H264</f>
        <v>-1.2055704906415821</v>
      </c>
      <c r="L264" s="21">
        <f>SUM(F$3:F263)+I264</f>
        <v>1.2060005985347153</v>
      </c>
      <c r="M264" s="21">
        <f>SUM(G$3:G263)+J264</f>
        <v>0</v>
      </c>
      <c r="N264" s="21"/>
      <c r="O264" s="21"/>
      <c r="P264" s="21"/>
      <c r="Q264" s="19">
        <f t="shared" si="30"/>
        <v>1.4534002079057848</v>
      </c>
      <c r="R264" s="19">
        <f t="shared" si="31"/>
        <v>1.4544374436660916</v>
      </c>
      <c r="S264" s="19">
        <f t="shared" si="32"/>
        <v>0</v>
      </c>
      <c r="T264" s="19">
        <f t="shared" si="33"/>
        <v>-1.4539187332895385</v>
      </c>
      <c r="U264" s="19">
        <f t="shared" si="34"/>
        <v>0</v>
      </c>
      <c r="V264" s="19">
        <f t="shared" si="35"/>
        <v>0</v>
      </c>
    </row>
    <row r="265" spans="1:23" x14ac:dyDescent="0.25">
      <c r="A265" s="26">
        <f>Wellpath!E265</f>
        <v>0</v>
      </c>
      <c r="B265" s="22">
        <v>0</v>
      </c>
      <c r="C265" s="22">
        <v>0</v>
      </c>
      <c r="D265" s="22">
        <f t="shared" si="29"/>
        <v>3.9314164891663715E-5</v>
      </c>
      <c r="E265" s="20">
        <f>Model!$W$26*((drdp!B265+drdp!K265)*'DBH-U'!$B265+(drdp!E265+drdp!N265)*'DBH-U'!$C265+(drdp!H265+drdp!Q265)*'DBH-U'!$D265)</f>
        <v>0</v>
      </c>
      <c r="F265" s="20">
        <f>Model!$W$26*((drdp!C265+drdp!L265)*'DBH-U'!$B265+(drdp!F265+drdp!O265)*'DBH-U'!$C265+(drdp!I265+drdp!R265)*'DBH-U'!$D265)</f>
        <v>0</v>
      </c>
      <c r="G265" s="20">
        <f>Model!$W$26*((drdp!D265+drdp!M265)*'DBH-U'!$B265+(drdp!G265+drdp!P265)*'DBH-U'!$C265+(drdp!J265+drdp!S265)*'DBH-U'!$D265)</f>
        <v>0</v>
      </c>
      <c r="H265" s="18">
        <f>Model!$W$26*((drdp!B265)*'DBH-U'!$B265+(drdp!E265)*'DBH-U'!$C265+(drdp!H265)*'DBH-U'!$D265)</f>
        <v>0</v>
      </c>
      <c r="I265" s="18">
        <f>Model!$W$26*((drdp!C265)*'DBH-U'!$B265+(drdp!F265)*'DBH-U'!$C265+(drdp!I265)*'DBH-U'!$D265)</f>
        <v>0</v>
      </c>
      <c r="J265" s="18">
        <f>Model!$W$26*((drdp!D265)*'DBH-U'!$B265+(drdp!G265)*'DBH-U'!$C265+(drdp!J265)*'DBH-U'!$D265)</f>
        <v>0</v>
      </c>
      <c r="K265" s="21">
        <f>SUM(E$3:E264)+H265</f>
        <v>-1.2055704906415821</v>
      </c>
      <c r="L265" s="21">
        <f>SUM(F$3:F264)+I265</f>
        <v>1.2060005985347153</v>
      </c>
      <c r="M265" s="21">
        <f>SUM(G$3:G264)+J265</f>
        <v>0</v>
      </c>
      <c r="N265" s="21"/>
      <c r="O265" s="21"/>
      <c r="P265" s="21"/>
      <c r="Q265" s="19">
        <f t="shared" si="30"/>
        <v>1.4534002079057848</v>
      </c>
      <c r="R265" s="19">
        <f t="shared" si="31"/>
        <v>1.4544374436660916</v>
      </c>
      <c r="S265" s="19">
        <f t="shared" si="32"/>
        <v>0</v>
      </c>
      <c r="T265" s="19">
        <f t="shared" si="33"/>
        <v>-1.4539187332895385</v>
      </c>
      <c r="U265" s="19">
        <f t="shared" si="34"/>
        <v>0</v>
      </c>
      <c r="V265" s="19">
        <f t="shared" si="35"/>
        <v>0</v>
      </c>
    </row>
    <row r="266" spans="1:23" x14ac:dyDescent="0.25">
      <c r="A266" s="26">
        <f>Wellpath!E266</f>
        <v>0</v>
      </c>
      <c r="B266" s="22">
        <v>0</v>
      </c>
      <c r="C266" s="22">
        <v>0</v>
      </c>
      <c r="D266" s="22">
        <f t="shared" si="29"/>
        <v>3.9314164891663715E-5</v>
      </c>
      <c r="E266" s="20">
        <f>Model!$W$26*((drdp!B266+drdp!K266)*'DBH-U'!$B266+(drdp!E266+drdp!N266)*'DBH-U'!$C266+(drdp!H266+drdp!Q266)*'DBH-U'!$D266)</f>
        <v>0</v>
      </c>
      <c r="F266" s="20">
        <f>Model!$W$26*((drdp!C266+drdp!L266)*'DBH-U'!$B266+(drdp!F266+drdp!O266)*'DBH-U'!$C266+(drdp!I266+drdp!R266)*'DBH-U'!$D266)</f>
        <v>0</v>
      </c>
      <c r="G266" s="20">
        <f>Model!$W$26*((drdp!D266+drdp!M266)*'DBH-U'!$B266+(drdp!G266+drdp!P266)*'DBH-U'!$C266+(drdp!J266+drdp!S266)*'DBH-U'!$D266)</f>
        <v>0</v>
      </c>
      <c r="H266" s="18">
        <f>Model!$W$26*((drdp!B266)*'DBH-U'!$B266+(drdp!E266)*'DBH-U'!$C266+(drdp!H266)*'DBH-U'!$D266)</f>
        <v>0</v>
      </c>
      <c r="I266" s="18">
        <f>Model!$W$26*((drdp!C266)*'DBH-U'!$B266+(drdp!F266)*'DBH-U'!$C266+(drdp!I266)*'DBH-U'!$D266)</f>
        <v>0</v>
      </c>
      <c r="J266" s="18">
        <f>Model!$W$26*((drdp!D266)*'DBH-U'!$B266+(drdp!G266)*'DBH-U'!$C266+(drdp!J266)*'DBH-U'!$D266)</f>
        <v>0</v>
      </c>
      <c r="K266" s="21">
        <f>SUM(E$3:E265)+H266</f>
        <v>-1.2055704906415821</v>
      </c>
      <c r="L266" s="21">
        <f>SUM(F$3:F265)+I266</f>
        <v>1.2060005985347153</v>
      </c>
      <c r="M266" s="21">
        <f>SUM(G$3:G265)+J266</f>
        <v>0</v>
      </c>
      <c r="N266" s="21"/>
      <c r="O266" s="21"/>
      <c r="P266" s="21"/>
      <c r="Q266" s="19">
        <f t="shared" si="30"/>
        <v>1.4534002079057848</v>
      </c>
      <c r="R266" s="19">
        <f t="shared" si="31"/>
        <v>1.4544374436660916</v>
      </c>
      <c r="S266" s="19">
        <f t="shared" si="32"/>
        <v>0</v>
      </c>
      <c r="T266" s="19">
        <f t="shared" si="33"/>
        <v>-1.4539187332895385</v>
      </c>
      <c r="U266" s="19">
        <f t="shared" si="34"/>
        <v>0</v>
      </c>
      <c r="V266" s="19">
        <f t="shared" si="35"/>
        <v>0</v>
      </c>
    </row>
    <row r="267" spans="1:23" x14ac:dyDescent="0.25">
      <c r="A267" s="26">
        <f>Wellpath!E267</f>
        <v>0</v>
      </c>
      <c r="B267" s="22">
        <v>0</v>
      </c>
      <c r="C267" s="22">
        <v>0</v>
      </c>
      <c r="D267" s="22">
        <f t="shared" si="29"/>
        <v>3.9314164891663715E-5</v>
      </c>
      <c r="E267" s="20">
        <f>Model!$W$26*((drdp!B267+drdp!K267)*'DBH-U'!$B267+(drdp!E267+drdp!N267)*'DBH-U'!$C267+(drdp!H267+drdp!Q267)*'DBH-U'!$D267)</f>
        <v>0</v>
      </c>
      <c r="F267" s="20">
        <f>Model!$W$26*((drdp!C267+drdp!L267)*'DBH-U'!$B267+(drdp!F267+drdp!O267)*'DBH-U'!$C267+(drdp!I267+drdp!R267)*'DBH-U'!$D267)</f>
        <v>0</v>
      </c>
      <c r="G267" s="20">
        <f>Model!$W$26*((drdp!D267+drdp!M267)*'DBH-U'!$B267+(drdp!G267+drdp!P267)*'DBH-U'!$C267+(drdp!J267+drdp!S267)*'DBH-U'!$D267)</f>
        <v>0</v>
      </c>
      <c r="H267" s="18">
        <f>Model!$W$26*((drdp!B267)*'DBH-U'!$B267+(drdp!E267)*'DBH-U'!$C267+(drdp!H267)*'DBH-U'!$D267)</f>
        <v>0</v>
      </c>
      <c r="I267" s="18">
        <f>Model!$W$26*((drdp!C267)*'DBH-U'!$B267+(drdp!F267)*'DBH-U'!$C267+(drdp!I267)*'DBH-U'!$D267)</f>
        <v>0</v>
      </c>
      <c r="J267" s="18">
        <f>Model!$W$26*((drdp!D267)*'DBH-U'!$B267+(drdp!G267)*'DBH-U'!$C267+(drdp!J267)*'DBH-U'!$D267)</f>
        <v>0</v>
      </c>
      <c r="K267" s="21">
        <f>SUM(E$3:E266)+H267</f>
        <v>-1.2055704906415821</v>
      </c>
      <c r="L267" s="21">
        <f>SUM(F$3:F266)+I267</f>
        <v>1.2060005985347153</v>
      </c>
      <c r="M267" s="21">
        <f>SUM(G$3:G266)+J267</f>
        <v>0</v>
      </c>
      <c r="N267" s="21"/>
      <c r="O267" s="21"/>
      <c r="P267" s="21"/>
      <c r="Q267" s="19">
        <f t="shared" si="30"/>
        <v>1.4534002079057848</v>
      </c>
      <c r="R267" s="19">
        <f t="shared" si="31"/>
        <v>1.4544374436660916</v>
      </c>
      <c r="S267" s="19">
        <f t="shared" si="32"/>
        <v>0</v>
      </c>
      <c r="T267" s="19">
        <f t="shared" si="33"/>
        <v>-1.4539187332895385</v>
      </c>
      <c r="U267" s="19">
        <f t="shared" si="34"/>
        <v>0</v>
      </c>
      <c r="V267" s="19">
        <f t="shared" si="35"/>
        <v>0</v>
      </c>
    </row>
    <row r="268" spans="1:23" x14ac:dyDescent="0.25">
      <c r="A268" s="26">
        <f>Wellpath!E268</f>
        <v>0</v>
      </c>
      <c r="B268" s="22">
        <v>0</v>
      </c>
      <c r="C268" s="22">
        <v>0</v>
      </c>
      <c r="D268" s="22">
        <f t="shared" si="29"/>
        <v>3.9314164891663715E-5</v>
      </c>
      <c r="E268" s="20">
        <f>Model!$W$26*((drdp!B268+drdp!K268)*'DBH-U'!$B268+(drdp!E268+drdp!N268)*'DBH-U'!$C268+(drdp!H268+drdp!Q268)*'DBH-U'!$D268)</f>
        <v>0</v>
      </c>
      <c r="F268" s="20">
        <f>Model!$W$26*((drdp!C268+drdp!L268)*'DBH-U'!$B268+(drdp!F268+drdp!O268)*'DBH-U'!$C268+(drdp!I268+drdp!R268)*'DBH-U'!$D268)</f>
        <v>0</v>
      </c>
      <c r="G268" s="20">
        <f>Model!$W$26*((drdp!D268+drdp!M268)*'DBH-U'!$B268+(drdp!G268+drdp!P268)*'DBH-U'!$C268+(drdp!J268+drdp!S268)*'DBH-U'!$D268)</f>
        <v>0</v>
      </c>
      <c r="H268" s="18">
        <f>Model!$W$26*((drdp!B268)*'DBH-U'!$B268+(drdp!E268)*'DBH-U'!$C268+(drdp!H268)*'DBH-U'!$D268)</f>
        <v>0</v>
      </c>
      <c r="I268" s="18">
        <f>Model!$W$26*((drdp!C268)*'DBH-U'!$B268+(drdp!F268)*'DBH-U'!$C268+(drdp!I268)*'DBH-U'!$D268)</f>
        <v>0</v>
      </c>
      <c r="J268" s="18">
        <f>Model!$W$26*((drdp!D268)*'DBH-U'!$B268+(drdp!G268)*'DBH-U'!$C268+(drdp!J268)*'DBH-U'!$D268)</f>
        <v>0</v>
      </c>
      <c r="K268" s="21">
        <f>SUM(E$3:E267)+H268</f>
        <v>-1.2055704906415821</v>
      </c>
      <c r="L268" s="21">
        <f>SUM(F$3:F267)+I268</f>
        <v>1.2060005985347153</v>
      </c>
      <c r="M268" s="21">
        <f>SUM(G$3:G267)+J268</f>
        <v>0</v>
      </c>
      <c r="N268" s="21"/>
      <c r="O268" s="21"/>
      <c r="P268" s="21"/>
      <c r="Q268" s="19">
        <f t="shared" si="30"/>
        <v>1.4534002079057848</v>
      </c>
      <c r="R268" s="19">
        <f t="shared" si="31"/>
        <v>1.4544374436660916</v>
      </c>
      <c r="S268" s="19">
        <f t="shared" si="32"/>
        <v>0</v>
      </c>
      <c r="T268" s="19">
        <f t="shared" si="33"/>
        <v>-1.4539187332895385</v>
      </c>
      <c r="U268" s="19">
        <f t="shared" si="34"/>
        <v>0</v>
      </c>
      <c r="V268" s="19">
        <f t="shared" si="35"/>
        <v>0</v>
      </c>
    </row>
    <row r="269" spans="1:23" x14ac:dyDescent="0.25">
      <c r="A269" s="26">
        <f>Wellpath!E269</f>
        <v>0</v>
      </c>
      <c r="B269" s="22">
        <v>0</v>
      </c>
      <c r="C269" s="22">
        <v>0</v>
      </c>
      <c r="D269" s="22">
        <f t="shared" si="29"/>
        <v>3.9314164891663715E-5</v>
      </c>
      <c r="E269" s="20">
        <f>Model!$W$26*((drdp!B269+drdp!K269)*'DBH-U'!$B269+(drdp!E269+drdp!N269)*'DBH-U'!$C269+(drdp!H269+drdp!Q269)*'DBH-U'!$D269)</f>
        <v>0</v>
      </c>
      <c r="F269" s="20">
        <f>Model!$W$26*((drdp!C269+drdp!L269)*'DBH-U'!$B269+(drdp!F269+drdp!O269)*'DBH-U'!$C269+(drdp!I269+drdp!R269)*'DBH-U'!$D269)</f>
        <v>0</v>
      </c>
      <c r="G269" s="20">
        <f>Model!$W$26*((drdp!D269+drdp!M269)*'DBH-U'!$B269+(drdp!G269+drdp!P269)*'DBH-U'!$C269+(drdp!J269+drdp!S269)*'DBH-U'!$D269)</f>
        <v>0</v>
      </c>
      <c r="H269" s="18">
        <f>Model!$W$26*((drdp!B269)*'DBH-U'!$B269+(drdp!E269)*'DBH-U'!$C269+(drdp!H269)*'DBH-U'!$D269)</f>
        <v>0</v>
      </c>
      <c r="I269" s="18">
        <f>Model!$W$26*((drdp!C269)*'DBH-U'!$B269+(drdp!F269)*'DBH-U'!$C269+(drdp!I269)*'DBH-U'!$D269)</f>
        <v>0</v>
      </c>
      <c r="J269" s="18">
        <f>Model!$W$26*((drdp!D269)*'DBH-U'!$B269+(drdp!G269)*'DBH-U'!$C269+(drdp!J269)*'DBH-U'!$D269)</f>
        <v>0</v>
      </c>
      <c r="K269" s="21">
        <f>SUM(E$3:E268)+H269</f>
        <v>-1.2055704906415821</v>
      </c>
      <c r="L269" s="21">
        <f>SUM(F$3:F268)+I269</f>
        <v>1.2060005985347153</v>
      </c>
      <c r="M269" s="21">
        <f>SUM(G$3:G268)+J269</f>
        <v>0</v>
      </c>
      <c r="N269" s="21"/>
      <c r="O269" s="21"/>
      <c r="P269" s="21"/>
      <c r="Q269" s="19">
        <f t="shared" si="30"/>
        <v>1.4534002079057848</v>
      </c>
      <c r="R269" s="19">
        <f t="shared" si="31"/>
        <v>1.4544374436660916</v>
      </c>
      <c r="S269" s="19">
        <f t="shared" si="32"/>
        <v>0</v>
      </c>
      <c r="T269" s="19">
        <f t="shared" si="33"/>
        <v>-1.4539187332895385</v>
      </c>
      <c r="U269" s="19">
        <f t="shared" si="34"/>
        <v>0</v>
      </c>
      <c r="V269" s="19">
        <f t="shared" si="35"/>
        <v>0</v>
      </c>
    </row>
    <row r="270" spans="1:23" x14ac:dyDescent="0.25">
      <c r="A270" s="26">
        <f>Wellpath!E270</f>
        <v>0</v>
      </c>
      <c r="B270" s="22">
        <v>0</v>
      </c>
      <c r="C270" s="22">
        <v>0</v>
      </c>
      <c r="D270" s="22">
        <f t="shared" si="29"/>
        <v>3.9314164891663715E-5</v>
      </c>
      <c r="E270" s="20">
        <f>Model!$W$26*((drdp!B270+drdp!K270)*'DBH-U'!$B270+(drdp!E270+drdp!N270)*'DBH-U'!$C270+(drdp!H270+drdp!Q270)*'DBH-U'!$D270)</f>
        <v>0</v>
      </c>
      <c r="F270" s="20">
        <f>Model!$W$26*((drdp!C270+drdp!L270)*'DBH-U'!$B270+(drdp!F270+drdp!O270)*'DBH-U'!$C270+(drdp!I270+drdp!R270)*'DBH-U'!$D270)</f>
        <v>0</v>
      </c>
      <c r="G270" s="20">
        <f>Model!$W$26*((drdp!D270+drdp!M270)*'DBH-U'!$B270+(drdp!G270+drdp!P270)*'DBH-U'!$C270+(drdp!J270+drdp!S270)*'DBH-U'!$D270)</f>
        <v>0</v>
      </c>
      <c r="H270" s="18">
        <f>Model!$W$26*((drdp!B270)*'DBH-U'!$B270+(drdp!E270)*'DBH-U'!$C270+(drdp!H270)*'DBH-U'!$D270)</f>
        <v>0</v>
      </c>
      <c r="I270" s="18">
        <f>Model!$W$26*((drdp!C270)*'DBH-U'!$B270+(drdp!F270)*'DBH-U'!$C270+(drdp!I270)*'DBH-U'!$D270)</f>
        <v>0</v>
      </c>
      <c r="J270" s="18">
        <f>Model!$W$26*((drdp!D270)*'DBH-U'!$B270+(drdp!G270)*'DBH-U'!$C270+(drdp!J270)*'DBH-U'!$D270)</f>
        <v>0</v>
      </c>
      <c r="K270" s="21">
        <f>SUM(E$3:E269)+H270</f>
        <v>-1.2055704906415821</v>
      </c>
      <c r="L270" s="21">
        <f>SUM(F$3:F269)+I270</f>
        <v>1.2060005985347153</v>
      </c>
      <c r="M270" s="21">
        <f>SUM(G$3:G269)+J270</f>
        <v>0</v>
      </c>
      <c r="N270" s="21"/>
      <c r="O270" s="21"/>
      <c r="P270" s="21"/>
      <c r="Q270" s="19">
        <f t="shared" si="30"/>
        <v>1.4534002079057848</v>
      </c>
      <c r="R270" s="19">
        <f t="shared" si="31"/>
        <v>1.4544374436660916</v>
      </c>
      <c r="S270" s="19">
        <f t="shared" si="32"/>
        <v>0</v>
      </c>
      <c r="T270" s="19">
        <f t="shared" si="33"/>
        <v>-1.4539187332895385</v>
      </c>
      <c r="U270" s="19">
        <f t="shared" si="34"/>
        <v>0</v>
      </c>
      <c r="V270" s="19">
        <f t="shared" si="35"/>
        <v>0</v>
      </c>
      <c r="W270" s="10" t="s">
        <v>62</v>
      </c>
    </row>
    <row r="271" spans="1:23" x14ac:dyDescent="0.25">
      <c r="A271" s="26">
        <f>Wellpath!E271</f>
        <v>0</v>
      </c>
      <c r="B271" s="22">
        <v>0</v>
      </c>
      <c r="C271" s="22">
        <v>0</v>
      </c>
      <c r="D271" s="22">
        <f t="shared" si="29"/>
        <v>3.9314164891663715E-5</v>
      </c>
      <c r="E271" s="20">
        <f>Model!$W$26*((drdp!B271+drdp!K271)*'DBH-U'!$B271+(drdp!E271+drdp!N271)*'DBH-U'!$C271+(drdp!H271+drdp!Q271)*'DBH-U'!$D271)</f>
        <v>0</v>
      </c>
      <c r="F271" s="20">
        <f>Model!$W$26*((drdp!C271+drdp!L271)*'DBH-U'!$B271+(drdp!F271+drdp!O271)*'DBH-U'!$C271+(drdp!I271+drdp!R271)*'DBH-U'!$D271)</f>
        <v>0</v>
      </c>
      <c r="G271" s="20">
        <f>Model!$W$26*((drdp!D271+drdp!M271)*'DBH-U'!$B271+(drdp!G271+drdp!P271)*'DBH-U'!$C271+(drdp!J271+drdp!S271)*'DBH-U'!$D271)</f>
        <v>0</v>
      </c>
      <c r="H271" s="18">
        <f>Model!$W$26*((drdp!B271)*'DBH-U'!$B271+(drdp!E271)*'DBH-U'!$C271+(drdp!H271)*'DBH-U'!$D271)</f>
        <v>0</v>
      </c>
      <c r="I271" s="18">
        <f>Model!$W$26*((drdp!C271)*'DBH-U'!$B271+(drdp!F271)*'DBH-U'!$C271+(drdp!I271)*'DBH-U'!$D271)</f>
        <v>0</v>
      </c>
      <c r="J271" s="18">
        <f>Model!$W$26*((drdp!D271)*'DBH-U'!$B271+(drdp!G271)*'DBH-U'!$C271+(drdp!J271)*'DBH-U'!$D271)</f>
        <v>0</v>
      </c>
      <c r="K271" s="21">
        <f>SUM(E$3:E270)+H271</f>
        <v>-1.2055704906415821</v>
      </c>
      <c r="L271" s="21">
        <f>SUM(F$3:F270)+I271</f>
        <v>1.2060005985347153</v>
      </c>
      <c r="M271" s="21">
        <f>SUM(G$3:G270)+J271</f>
        <v>0</v>
      </c>
      <c r="N271" s="21"/>
      <c r="O271" s="21"/>
      <c r="P271" s="21"/>
      <c r="Q271" s="19">
        <f t="shared" ref="Q271" si="36">K271^2</f>
        <v>1.4534002079057848</v>
      </c>
      <c r="R271" s="19">
        <f t="shared" ref="R271" si="37">L271^2</f>
        <v>1.4544374436660916</v>
      </c>
      <c r="S271" s="19">
        <f t="shared" ref="S271" si="38">M271^2</f>
        <v>0</v>
      </c>
      <c r="T271" s="19">
        <f t="shared" ref="T271" si="39">K271*L271</f>
        <v>-1.4539187332895385</v>
      </c>
      <c r="U271" s="19">
        <f t="shared" ref="U271" si="40">K271*M271</f>
        <v>0</v>
      </c>
      <c r="V271" s="19">
        <f t="shared" ref="V271" si="41">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5CE84-715A-403B-B31D-1A38C6F8542B}">
  <sheetPr>
    <tabColor theme="8" tint="0.59999389629810485"/>
  </sheetPr>
  <dimension ref="A1:Z271"/>
  <sheetViews>
    <sheetView workbookViewId="0">
      <pane ySplit="2" topLeftCell="A3" activePane="bottomLeft" state="frozen"/>
      <selection activeCell="H219" sqref="H219"/>
      <selection pane="bottomLeft" activeCell="N9" sqref="N9"/>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6"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6" s="25" customFormat="1" x14ac:dyDescent="0.25">
      <c r="A2" s="14" t="s">
        <v>37</v>
      </c>
      <c r="B2" s="98" t="s">
        <v>46</v>
      </c>
      <c r="C2" s="98" t="s">
        <v>44</v>
      </c>
      <c r="D2" s="98" t="s">
        <v>45</v>
      </c>
      <c r="E2" s="99" t="s">
        <v>38</v>
      </c>
      <c r="F2" s="99" t="s">
        <v>39</v>
      </c>
      <c r="G2" s="99" t="s">
        <v>40</v>
      </c>
      <c r="H2" s="100" t="s">
        <v>38</v>
      </c>
      <c r="I2" s="100" t="s">
        <v>39</v>
      </c>
      <c r="J2" s="100" t="s">
        <v>40</v>
      </c>
      <c r="K2" s="101" t="s">
        <v>38</v>
      </c>
      <c r="L2" s="101" t="s">
        <v>39</v>
      </c>
      <c r="M2" s="101" t="s">
        <v>40</v>
      </c>
      <c r="N2" s="111"/>
      <c r="O2" s="111"/>
      <c r="P2" s="111"/>
      <c r="Q2" s="102" t="s">
        <v>50</v>
      </c>
      <c r="R2" s="102" t="s">
        <v>51</v>
      </c>
      <c r="S2" s="102" t="s">
        <v>52</v>
      </c>
      <c r="T2" s="102" t="s">
        <v>53</v>
      </c>
      <c r="U2" s="102" t="s">
        <v>54</v>
      </c>
      <c r="V2" s="102" t="s">
        <v>55</v>
      </c>
    </row>
    <row r="3" spans="1:26" x14ac:dyDescent="0.25">
      <c r="A3" s="26">
        <f>Wellpath!E3</f>
        <v>0</v>
      </c>
      <c r="B3" s="22">
        <v>0</v>
      </c>
      <c r="C3" s="22">
        <v>0</v>
      </c>
      <c r="D3" s="22">
        <f t="shared" ref="D3:D66" si="0">1 / (Bfield * COS(Dip))</f>
        <v>3.9314164891663715E-5</v>
      </c>
      <c r="E3" s="20">
        <f>Model!$W$29*((drdp!B3+drdp!K3)*'DBH-OI'!$B3+(drdp!E3+drdp!N3)*'DBH-OI'!$C3+(drdp!H3+drdp!Q3)*'DBH-OI'!$D3)</f>
        <v>0</v>
      </c>
      <c r="F3" s="20">
        <f>Model!$W$29*((drdp!C3+drdp!L3)*'DBH-OI'!$B3+(drdp!F3+drdp!O3)*'DBH-OI'!$C3+(drdp!I3+drdp!R3)*'DBH-OI'!$D3)</f>
        <v>0</v>
      </c>
      <c r="G3" s="20">
        <f>Model!$W$29*((drdp!D3+drdp!M3)*'DBH-OI'!$B3+(drdp!G3+drdp!P3)*'DBH-OI'!$C3+(drdp!J3+drdp!S3)*'DBH-OI'!$D3)</f>
        <v>0</v>
      </c>
      <c r="H3" s="18">
        <f>Model!$W$29*((drdp!B3)*'DBH-OI'!$B3+(drdp!E3)*'DBH-OI'!$C3+(drdp!H3)*'DBH-OI'!$D3)</f>
        <v>0</v>
      </c>
      <c r="I3" s="18">
        <f>Model!$W$29*((drdp!C3)*'DBH-OI'!$B3+(drdp!F3)*'DBH-OI'!$C3+(drdp!I3)*'DBH-OI'!$D3)</f>
        <v>0</v>
      </c>
      <c r="J3" s="18">
        <f>Model!$W$29*((drdp!D3)*'DBH-OI'!$B3+(drdp!G3)*'DBH-OI'!$C3+(drdp!J3)*'DBH-OI'!$D3)</f>
        <v>0</v>
      </c>
      <c r="K3" s="21">
        <f>SUM(E2:E$3)+H3</f>
        <v>0</v>
      </c>
      <c r="L3" s="21">
        <f>SUM(F2:F$3)+I3</f>
        <v>0</v>
      </c>
      <c r="M3" s="21">
        <f>SUM(G2:G$3)+J3</f>
        <v>0</v>
      </c>
      <c r="N3" s="21"/>
      <c r="O3" s="21"/>
      <c r="P3" s="21"/>
      <c r="Q3" s="19">
        <f>K3^2</f>
        <v>0</v>
      </c>
      <c r="R3" s="19">
        <f t="shared" ref="R3:S18" si="1">L3^2</f>
        <v>0</v>
      </c>
      <c r="S3" s="19">
        <f t="shared" si="1"/>
        <v>0</v>
      </c>
      <c r="T3" s="19">
        <f>K3*L3</f>
        <v>0</v>
      </c>
      <c r="U3" s="19">
        <f>K3*M3</f>
        <v>0</v>
      </c>
      <c r="V3" s="19">
        <f>L3*M3</f>
        <v>0</v>
      </c>
      <c r="Y3" s="10" t="s">
        <v>64</v>
      </c>
      <c r="Z3" s="10" t="s">
        <v>42</v>
      </c>
    </row>
    <row r="4" spans="1:26" x14ac:dyDescent="0.25">
      <c r="A4" s="26">
        <f>Wellpath!E4</f>
        <v>100</v>
      </c>
      <c r="B4" s="22">
        <v>0</v>
      </c>
      <c r="C4" s="22">
        <v>0</v>
      </c>
      <c r="D4" s="22">
        <f t="shared" si="0"/>
        <v>3.9314164891663715E-5</v>
      </c>
      <c r="E4" s="20">
        <f>Model!$W$29*((drdp!B4+drdp!K4)*'DBH-OI'!$B4+(drdp!E4+drdp!N4)*'DBH-OI'!$C4+(drdp!H4+drdp!Q4)*'DBH-OI'!$D4)</f>
        <v>0</v>
      </c>
      <c r="F4" s="20">
        <f>Model!$W$29*((drdp!C4+drdp!L4)*'DBH-OI'!$B4+(drdp!F4+drdp!O4)*'DBH-OI'!$C4+(drdp!I4+drdp!R4)*'DBH-OI'!$D4)</f>
        <v>0</v>
      </c>
      <c r="G4" s="20">
        <f>Model!$W$29*((drdp!D4+drdp!M4)*'DBH-OI'!$B4+(drdp!G4+drdp!P4)*'DBH-OI'!$C4+(drdp!J4+drdp!S4)*'DBH-OI'!$D4)</f>
        <v>0</v>
      </c>
      <c r="H4" s="18">
        <f>Model!$W$29*((drdp!B4)*'DBH-OI'!$B4+(drdp!E4)*'DBH-OI'!$C4+(drdp!H4)*'DBH-OI'!$D4)</f>
        <v>0</v>
      </c>
      <c r="I4" s="18">
        <f>Model!$W$29*((drdp!C4)*'DBH-OI'!$B4+(drdp!F4)*'DBH-OI'!$C4+(drdp!I4)*'DBH-OI'!$D4)</f>
        <v>0</v>
      </c>
      <c r="J4" s="18">
        <f>Model!$W$29*((drdp!D4)*'DBH-OI'!$B4+(drdp!G4)*'DBH-OI'!$C4+(drdp!J4)*'DBH-OI'!$D4)</f>
        <v>0</v>
      </c>
      <c r="K4" s="21">
        <f>SUM(E$3:E3)+H4</f>
        <v>0</v>
      </c>
      <c r="L4" s="21">
        <f>SUM(F$3:F3)+I4</f>
        <v>0</v>
      </c>
      <c r="M4" s="21">
        <f>SUM(G$3:G3)+J4</f>
        <v>0</v>
      </c>
      <c r="N4" s="21"/>
      <c r="O4" s="21"/>
      <c r="P4" s="21"/>
      <c r="Q4" s="19">
        <f t="shared" ref="Q4:S67" si="2">K4^2</f>
        <v>0</v>
      </c>
      <c r="R4" s="19">
        <f t="shared" si="1"/>
        <v>0</v>
      </c>
      <c r="S4" s="19">
        <f t="shared" si="1"/>
        <v>0</v>
      </c>
      <c r="T4" s="19">
        <f t="shared" ref="T4:T67" si="3">K4*L4</f>
        <v>0</v>
      </c>
      <c r="U4" s="19">
        <f t="shared" ref="U4:U67" si="4">K4*M4</f>
        <v>0</v>
      </c>
      <c r="V4" s="19">
        <f t="shared" ref="V4:V67" si="5">L4*M4</f>
        <v>0</v>
      </c>
      <c r="Y4" s="10" t="s">
        <v>28</v>
      </c>
      <c r="Z4" s="10" t="s">
        <v>68</v>
      </c>
    </row>
    <row r="5" spans="1:26" x14ac:dyDescent="0.25">
      <c r="A5" s="26">
        <f>Wellpath!E5</f>
        <v>200</v>
      </c>
      <c r="B5" s="22">
        <v>0</v>
      </c>
      <c r="C5" s="22">
        <v>0</v>
      </c>
      <c r="D5" s="22">
        <f t="shared" si="0"/>
        <v>3.9314164891663715E-5</v>
      </c>
      <c r="E5" s="20">
        <v>0</v>
      </c>
      <c r="F5" s="20">
        <v>0</v>
      </c>
      <c r="G5" s="20">
        <v>0</v>
      </c>
      <c r="H5" s="18">
        <v>0</v>
      </c>
      <c r="I5" s="18">
        <v>0</v>
      </c>
      <c r="J5" s="18">
        <v>0</v>
      </c>
      <c r="K5" s="21">
        <v>0</v>
      </c>
      <c r="L5" s="21">
        <f>I5</f>
        <v>0</v>
      </c>
      <c r="M5" s="21">
        <f>J5</f>
        <v>0</v>
      </c>
      <c r="N5" s="21"/>
      <c r="O5" s="21"/>
      <c r="P5" s="21"/>
      <c r="Q5" s="19">
        <f t="shared" si="2"/>
        <v>0</v>
      </c>
      <c r="R5" s="19">
        <f t="shared" si="1"/>
        <v>0</v>
      </c>
      <c r="S5" s="19">
        <f t="shared" si="1"/>
        <v>0</v>
      </c>
      <c r="T5" s="19">
        <f t="shared" si="3"/>
        <v>0</v>
      </c>
      <c r="U5" s="19">
        <f t="shared" si="4"/>
        <v>0</v>
      </c>
      <c r="V5" s="19">
        <f t="shared" si="5"/>
        <v>0</v>
      </c>
    </row>
    <row r="6" spans="1:26" x14ac:dyDescent="0.25">
      <c r="A6" s="26">
        <f>Wellpath!E6</f>
        <v>300</v>
      </c>
      <c r="B6" s="22">
        <v>0</v>
      </c>
      <c r="C6" s="22">
        <v>0</v>
      </c>
      <c r="D6" s="22">
        <f t="shared" si="0"/>
        <v>3.9314164891663715E-5</v>
      </c>
      <c r="E6" s="20">
        <f>Model!$W$29*((drdp!B6+drdp!K6)*'DBH-OI'!$B6+(drdp!E6+drdp!N6)*'DBH-OI'!$C6+(drdp!H6+drdp!Q6)*'DBH-OI'!$D6)</f>
        <v>0</v>
      </c>
      <c r="F6" s="20">
        <f>Model!$W$29*((drdp!C6+drdp!L6)*'DBH-OI'!$B6+(drdp!F6+drdp!O6)*'DBH-OI'!$C6+(drdp!I6+drdp!R6)*'DBH-OI'!$D6)</f>
        <v>0</v>
      </c>
      <c r="G6" s="20">
        <f>Model!$W$29*((drdp!D6+drdp!M6)*'DBH-OI'!$B6+(drdp!G6+drdp!P6)*'DBH-OI'!$C6+(drdp!J6+drdp!S6)*'DBH-OI'!$D6)</f>
        <v>0</v>
      </c>
      <c r="H6" s="18">
        <f>Model!$W$29*((drdp!B6)*'DBH-OI'!$B6+(drdp!E6)*'DBH-OI'!$C6+(drdp!H6)*'DBH-OI'!$D6)</f>
        <v>0</v>
      </c>
      <c r="I6" s="18">
        <f>Model!$W$29*((drdp!C6)*'DBH-OI'!$B6+(drdp!F6)*'DBH-OI'!$C6+(drdp!I6)*'DBH-OI'!$D6)</f>
        <v>0</v>
      </c>
      <c r="J6" s="18">
        <f>Model!$W$29*((drdp!D6)*'DBH-OI'!$B6+(drdp!G6)*'DBH-OI'!$C6+(drdp!J6)*'DBH-OI'!$D6)</f>
        <v>0</v>
      </c>
      <c r="K6" s="21">
        <f>SUM(E$3:E5)+H6</f>
        <v>0</v>
      </c>
      <c r="L6" s="21">
        <f>SUM(F$3:F5)+I6</f>
        <v>0</v>
      </c>
      <c r="M6" s="21">
        <f>SUM(G$3:G5)+J6</f>
        <v>0</v>
      </c>
      <c r="N6" s="21"/>
      <c r="O6" s="21"/>
      <c r="P6" s="21"/>
      <c r="Q6" s="19">
        <f t="shared" si="2"/>
        <v>0</v>
      </c>
      <c r="R6" s="19">
        <f t="shared" si="1"/>
        <v>0</v>
      </c>
      <c r="S6" s="19">
        <f t="shared" si="1"/>
        <v>0</v>
      </c>
      <c r="T6" s="19">
        <f t="shared" si="3"/>
        <v>0</v>
      </c>
      <c r="U6" s="19">
        <f t="shared" si="4"/>
        <v>0</v>
      </c>
      <c r="V6" s="19">
        <f t="shared" si="5"/>
        <v>0</v>
      </c>
    </row>
    <row r="7" spans="1:26" x14ac:dyDescent="0.25">
      <c r="A7" s="26">
        <f>Wellpath!E7</f>
        <v>400</v>
      </c>
      <c r="B7" s="22">
        <v>0</v>
      </c>
      <c r="C7" s="22">
        <v>0</v>
      </c>
      <c r="D7" s="22">
        <f t="shared" si="0"/>
        <v>3.9314164891663715E-5</v>
      </c>
      <c r="E7" s="20">
        <f>Model!$W$29*((drdp!B7+drdp!K7)*'DBH-OI'!$B7+(drdp!E7+drdp!N7)*'DBH-OI'!$C7+(drdp!H7+drdp!Q7)*'DBH-OI'!$D7)</f>
        <v>0</v>
      </c>
      <c r="F7" s="20">
        <f>Model!$W$29*((drdp!C7+drdp!L7)*'DBH-OI'!$B7+(drdp!F7+drdp!O7)*'DBH-OI'!$C7+(drdp!I7+drdp!R7)*'DBH-OI'!$D7)</f>
        <v>0</v>
      </c>
      <c r="G7" s="20">
        <f>Model!$W$29*((drdp!D7+drdp!M7)*'DBH-OI'!$B7+(drdp!G7+drdp!P7)*'DBH-OI'!$C7+(drdp!J7+drdp!S7)*'DBH-OI'!$D7)</f>
        <v>0</v>
      </c>
      <c r="H7" s="18">
        <f>Model!$W$29*((drdp!B7)*'DBH-OI'!$B7+(drdp!E7)*'DBH-OI'!$C7+(drdp!H7)*'DBH-OI'!$D7)</f>
        <v>0</v>
      </c>
      <c r="I7" s="18">
        <f>Model!$W$29*((drdp!C7)*'DBH-OI'!$B7+(drdp!F7)*'DBH-OI'!$C7+(drdp!I7)*'DBH-OI'!$D7)</f>
        <v>0</v>
      </c>
      <c r="J7" s="18">
        <f>Model!$W$29*((drdp!D7)*'DBH-OI'!$B7+(drdp!G7)*'DBH-OI'!$C7+(drdp!J7)*'DBH-OI'!$D7)</f>
        <v>0</v>
      </c>
      <c r="K7" s="21">
        <f>SUM(E$3:E6)+H7</f>
        <v>0</v>
      </c>
      <c r="L7" s="21">
        <f>SUM(F$3:F6)+I7</f>
        <v>0</v>
      </c>
      <c r="M7" s="21">
        <f>SUM(G$3:G6)+J7</f>
        <v>0</v>
      </c>
      <c r="N7" s="21"/>
      <c r="O7" s="21"/>
      <c r="P7" s="21"/>
      <c r="Q7" s="19">
        <f t="shared" si="2"/>
        <v>0</v>
      </c>
      <c r="R7" s="19">
        <f t="shared" si="1"/>
        <v>0</v>
      </c>
      <c r="S7" s="19">
        <f t="shared" si="1"/>
        <v>0</v>
      </c>
      <c r="T7" s="19">
        <f t="shared" si="3"/>
        <v>0</v>
      </c>
      <c r="U7" s="19">
        <f t="shared" si="4"/>
        <v>0</v>
      </c>
      <c r="V7" s="19">
        <f t="shared" si="5"/>
        <v>0</v>
      </c>
    </row>
    <row r="8" spans="1:26" x14ac:dyDescent="0.25">
      <c r="A8" s="26">
        <f>Wellpath!E8</f>
        <v>500</v>
      </c>
      <c r="B8" s="22">
        <v>0</v>
      </c>
      <c r="C8" s="22">
        <v>0</v>
      </c>
      <c r="D8" s="22">
        <f t="shared" si="0"/>
        <v>3.9314164891663715E-5</v>
      </c>
      <c r="E8" s="20">
        <f>Model!$W$29*((drdp!B8+drdp!K8)*'DBH-OI'!$B8+(drdp!E8+drdp!N8)*'DBH-OI'!$C8+(drdp!H8+drdp!Q8)*'DBH-OI'!$D8)</f>
        <v>0</v>
      </c>
      <c r="F8" s="20">
        <f>Model!$W$29*((drdp!C8+drdp!L8)*'DBH-OI'!$B8+(drdp!F8+drdp!O8)*'DBH-OI'!$C8+(drdp!I8+drdp!R8)*'DBH-OI'!$D8)</f>
        <v>0</v>
      </c>
      <c r="G8" s="20">
        <f>Model!$W$29*((drdp!D8+drdp!M8)*'DBH-OI'!$B8+(drdp!G8+drdp!P8)*'DBH-OI'!$C8+(drdp!J8+drdp!S8)*'DBH-OI'!$D8)</f>
        <v>0</v>
      </c>
      <c r="H8" s="18">
        <f>Model!$W$29*((drdp!B8)*'DBH-OI'!$B8+(drdp!E8)*'DBH-OI'!$C8+(drdp!H8)*'DBH-OI'!$D8)</f>
        <v>0</v>
      </c>
      <c r="I8" s="18">
        <f>Model!$W$29*((drdp!C8)*'DBH-OI'!$B8+(drdp!F8)*'DBH-OI'!$C8+(drdp!I8)*'DBH-OI'!$D8)</f>
        <v>0</v>
      </c>
      <c r="J8" s="18">
        <f>Model!$W$29*((drdp!D8)*'DBH-OI'!$B8+(drdp!G8)*'DBH-OI'!$C8+(drdp!J8)*'DBH-OI'!$D8)</f>
        <v>0</v>
      </c>
      <c r="K8" s="21">
        <f>SUM(E$3:E7)+H8</f>
        <v>0</v>
      </c>
      <c r="L8" s="21">
        <f>SUM(F$3:F7)+I8</f>
        <v>0</v>
      </c>
      <c r="M8" s="21">
        <f>SUM(G$3:G7)+J8</f>
        <v>0</v>
      </c>
      <c r="N8" s="21"/>
      <c r="O8" s="21"/>
      <c r="P8" s="21"/>
      <c r="Q8" s="19">
        <f t="shared" si="2"/>
        <v>0</v>
      </c>
      <c r="R8" s="19">
        <f t="shared" si="1"/>
        <v>0</v>
      </c>
      <c r="S8" s="19">
        <f t="shared" si="1"/>
        <v>0</v>
      </c>
      <c r="T8" s="19">
        <f t="shared" si="3"/>
        <v>0</v>
      </c>
      <c r="U8" s="19">
        <f t="shared" si="4"/>
        <v>0</v>
      </c>
      <c r="V8" s="19">
        <f t="shared" si="5"/>
        <v>0</v>
      </c>
    </row>
    <row r="9" spans="1:26" x14ac:dyDescent="0.25">
      <c r="A9" s="26">
        <f>Wellpath!E9</f>
        <v>600</v>
      </c>
      <c r="B9" s="22">
        <v>0</v>
      </c>
      <c r="C9" s="22">
        <v>0</v>
      </c>
      <c r="D9" s="22">
        <f t="shared" si="0"/>
        <v>3.9314164891663715E-5</v>
      </c>
      <c r="E9" s="20">
        <f>Model!$W$29*((drdp!B9+drdp!K9)*'DBH-OI'!$B9+(drdp!E9+drdp!N9)*'DBH-OI'!$C9+(drdp!H9+drdp!Q9)*'DBH-OI'!$D9)</f>
        <v>0</v>
      </c>
      <c r="F9" s="20">
        <f>Model!$W$29*((drdp!C9+drdp!L9)*'DBH-OI'!$B9+(drdp!F9+drdp!O9)*'DBH-OI'!$C9+(drdp!I9+drdp!R9)*'DBH-OI'!$D9)</f>
        <v>0</v>
      </c>
      <c r="G9" s="20">
        <f>Model!$W$29*((drdp!D9+drdp!M9)*'DBH-OI'!$B9+(drdp!G9+drdp!P9)*'DBH-OI'!$C9+(drdp!J9+drdp!S9)*'DBH-OI'!$D9)</f>
        <v>0</v>
      </c>
      <c r="H9" s="18">
        <f>Model!$W$29*((drdp!B9)*'DBH-OI'!$B9+(drdp!E9)*'DBH-OI'!$C9+(drdp!H9)*'DBH-OI'!$D9)</f>
        <v>0</v>
      </c>
      <c r="I9" s="18">
        <f>Model!$W$29*((drdp!C9)*'DBH-OI'!$B9+(drdp!F9)*'DBH-OI'!$C9+(drdp!I9)*'DBH-OI'!$D9)</f>
        <v>0</v>
      </c>
      <c r="J9" s="18">
        <f>Model!$W$29*((drdp!D9)*'DBH-OI'!$B9+(drdp!G9)*'DBH-OI'!$C9+(drdp!J9)*'DBH-OI'!$D9)</f>
        <v>0</v>
      </c>
      <c r="K9" s="21">
        <f>SUM(E$3:E8)+H9</f>
        <v>0</v>
      </c>
      <c r="L9" s="21">
        <f>SUM(F$3:F8)+I9</f>
        <v>0</v>
      </c>
      <c r="M9" s="21">
        <f>SUM(G$3:G8)+J9</f>
        <v>0</v>
      </c>
      <c r="N9" s="21"/>
      <c r="O9" s="21"/>
      <c r="P9" s="21"/>
      <c r="Q9" s="19">
        <f t="shared" si="2"/>
        <v>0</v>
      </c>
      <c r="R9" s="19">
        <f t="shared" si="1"/>
        <v>0</v>
      </c>
      <c r="S9" s="19">
        <f t="shared" si="1"/>
        <v>0</v>
      </c>
      <c r="T9" s="19">
        <f t="shared" si="3"/>
        <v>0</v>
      </c>
      <c r="U9" s="19">
        <f t="shared" si="4"/>
        <v>0</v>
      </c>
      <c r="V9" s="19">
        <f t="shared" si="5"/>
        <v>0</v>
      </c>
    </row>
    <row r="10" spans="1:26" x14ac:dyDescent="0.25">
      <c r="A10" s="26">
        <f>Wellpath!E10</f>
        <v>700</v>
      </c>
      <c r="B10" s="22">
        <v>0</v>
      </c>
      <c r="C10" s="22">
        <v>0</v>
      </c>
      <c r="D10" s="22">
        <f t="shared" si="0"/>
        <v>3.9314164891663715E-5</v>
      </c>
      <c r="E10" s="20">
        <f>Model!$W$29*((drdp!B10+drdp!K10)*'DBH-OI'!$B10+(drdp!E10+drdp!N10)*'DBH-OI'!$C10+(drdp!H10+drdp!Q10)*'DBH-OI'!$D10)</f>
        <v>0</v>
      </c>
      <c r="F10" s="20">
        <f>Model!$W$29*((drdp!C10+drdp!L10)*'DBH-OI'!$B10+(drdp!F10+drdp!O10)*'DBH-OI'!$C10+(drdp!I10+drdp!R10)*'DBH-OI'!$D10)</f>
        <v>0</v>
      </c>
      <c r="G10" s="20">
        <f>Model!$W$29*((drdp!D10+drdp!M10)*'DBH-OI'!$B10+(drdp!G10+drdp!P10)*'DBH-OI'!$C10+(drdp!J10+drdp!S10)*'DBH-OI'!$D10)</f>
        <v>0</v>
      </c>
      <c r="H10" s="18">
        <f>Model!$W$29*((drdp!B10)*'DBH-OI'!$B10+(drdp!E10)*'DBH-OI'!$C10+(drdp!H10)*'DBH-OI'!$D10)</f>
        <v>0</v>
      </c>
      <c r="I10" s="18">
        <f>Model!$W$29*((drdp!C10)*'DBH-OI'!$B10+(drdp!F10)*'DBH-OI'!$C10+(drdp!I10)*'DBH-OI'!$D10)</f>
        <v>0</v>
      </c>
      <c r="J10" s="18">
        <f>Model!$W$29*((drdp!D10)*'DBH-OI'!$B10+(drdp!G10)*'DBH-OI'!$C10+(drdp!J10)*'DBH-OI'!$D10)</f>
        <v>0</v>
      </c>
      <c r="K10" s="21">
        <f>SUM(E$3:E9)+H10</f>
        <v>0</v>
      </c>
      <c r="L10" s="21">
        <f>SUM(F$3:F9)+I10</f>
        <v>0</v>
      </c>
      <c r="M10" s="21">
        <f>SUM(G$3:G9)+J10</f>
        <v>0</v>
      </c>
      <c r="N10" s="21"/>
      <c r="O10" s="21"/>
      <c r="P10" s="21"/>
      <c r="Q10" s="19">
        <f t="shared" si="2"/>
        <v>0</v>
      </c>
      <c r="R10" s="19">
        <f t="shared" si="1"/>
        <v>0</v>
      </c>
      <c r="S10" s="19">
        <f t="shared" si="1"/>
        <v>0</v>
      </c>
      <c r="T10" s="19">
        <f t="shared" si="3"/>
        <v>0</v>
      </c>
      <c r="U10" s="19">
        <f t="shared" si="4"/>
        <v>0</v>
      </c>
      <c r="V10" s="19">
        <f t="shared" si="5"/>
        <v>0</v>
      </c>
    </row>
    <row r="11" spans="1:26" x14ac:dyDescent="0.25">
      <c r="A11" s="26">
        <f>Wellpath!E11</f>
        <v>800</v>
      </c>
      <c r="B11" s="22">
        <v>0</v>
      </c>
      <c r="C11" s="22">
        <v>0</v>
      </c>
      <c r="D11" s="22">
        <f t="shared" si="0"/>
        <v>3.9314164891663715E-5</v>
      </c>
      <c r="E11" s="20">
        <f>Model!$W$29*((drdp!B11+drdp!K11)*'DBH-OI'!$B11+(drdp!E11+drdp!N11)*'DBH-OI'!$C11+(drdp!H11+drdp!Q11)*'DBH-OI'!$D11)</f>
        <v>0</v>
      </c>
      <c r="F11" s="20">
        <f>Model!$W$29*((drdp!C11+drdp!L11)*'DBH-OI'!$B11+(drdp!F11+drdp!O11)*'DBH-OI'!$C11+(drdp!I11+drdp!R11)*'DBH-OI'!$D11)</f>
        <v>0</v>
      </c>
      <c r="G11" s="20">
        <f>Model!$W$29*((drdp!D11+drdp!M11)*'DBH-OI'!$B11+(drdp!G11+drdp!P11)*'DBH-OI'!$C11+(drdp!J11+drdp!S11)*'DBH-OI'!$D11)</f>
        <v>0</v>
      </c>
      <c r="H11" s="18">
        <f>Model!$W$29*((drdp!B11)*'DBH-OI'!$B11+(drdp!E11)*'DBH-OI'!$C11+(drdp!H11)*'DBH-OI'!$D11)</f>
        <v>0</v>
      </c>
      <c r="I11" s="18">
        <f>Model!$W$29*((drdp!C11)*'DBH-OI'!$B11+(drdp!F11)*'DBH-OI'!$C11+(drdp!I11)*'DBH-OI'!$D11)</f>
        <v>0</v>
      </c>
      <c r="J11" s="18">
        <f>Model!$W$29*((drdp!D11)*'DBH-OI'!$B11+(drdp!G11)*'DBH-OI'!$C11+(drdp!J11)*'DBH-OI'!$D11)</f>
        <v>0</v>
      </c>
      <c r="K11" s="21">
        <f>SUM(E$3:E10)+H11</f>
        <v>0</v>
      </c>
      <c r="L11" s="21">
        <f>SUM(F$3:F10)+I11</f>
        <v>0</v>
      </c>
      <c r="M11" s="21">
        <f>SUM(G$3:G10)+J11</f>
        <v>0</v>
      </c>
      <c r="N11" s="21"/>
      <c r="O11" s="21"/>
      <c r="P11" s="21"/>
      <c r="Q11" s="19">
        <f t="shared" si="2"/>
        <v>0</v>
      </c>
      <c r="R11" s="19">
        <f t="shared" si="1"/>
        <v>0</v>
      </c>
      <c r="S11" s="19">
        <f t="shared" si="1"/>
        <v>0</v>
      </c>
      <c r="T11" s="19">
        <f t="shared" si="3"/>
        <v>0</v>
      </c>
      <c r="U11" s="19">
        <f t="shared" si="4"/>
        <v>0</v>
      </c>
      <c r="V11" s="19">
        <f t="shared" si="5"/>
        <v>0</v>
      </c>
    </row>
    <row r="12" spans="1:26" x14ac:dyDescent="0.25">
      <c r="A12" s="26">
        <f>Wellpath!E12</f>
        <v>900</v>
      </c>
      <c r="B12" s="22">
        <v>0</v>
      </c>
      <c r="C12" s="22">
        <v>0</v>
      </c>
      <c r="D12" s="22">
        <f t="shared" si="0"/>
        <v>3.9314164891663715E-5</v>
      </c>
      <c r="E12" s="20">
        <f>Model!$W$29*((drdp!B12+drdp!K12)*'DBH-OI'!$B12+(drdp!E12+drdp!N12)*'DBH-OI'!$C12+(drdp!H12+drdp!Q12)*'DBH-OI'!$D12)</f>
        <v>0</v>
      </c>
      <c r="F12" s="20">
        <f>Model!$W$29*((drdp!C12+drdp!L12)*'DBH-OI'!$B12+(drdp!F12+drdp!O12)*'DBH-OI'!$C12+(drdp!I12+drdp!R12)*'DBH-OI'!$D12)</f>
        <v>0</v>
      </c>
      <c r="G12" s="20">
        <f>Model!$W$29*((drdp!D12+drdp!M12)*'DBH-OI'!$B12+(drdp!G12+drdp!P12)*'DBH-OI'!$C12+(drdp!J12+drdp!S12)*'DBH-OI'!$D12)</f>
        <v>0</v>
      </c>
      <c r="H12" s="18">
        <f>Model!$W$29*((drdp!B12)*'DBH-OI'!$B12+(drdp!E12)*'DBH-OI'!$C12+(drdp!H12)*'DBH-OI'!$D12)</f>
        <v>0</v>
      </c>
      <c r="I12" s="18">
        <f>Model!$W$29*((drdp!C12)*'DBH-OI'!$B12+(drdp!F12)*'DBH-OI'!$C12+(drdp!I12)*'DBH-OI'!$D12)</f>
        <v>0</v>
      </c>
      <c r="J12" s="18">
        <f>Model!$W$29*((drdp!D12)*'DBH-OI'!$B12+(drdp!G12)*'DBH-OI'!$C12+(drdp!J12)*'DBH-OI'!$D12)</f>
        <v>0</v>
      </c>
      <c r="K12" s="21">
        <f>SUM(E$3:E11)+H12</f>
        <v>0</v>
      </c>
      <c r="L12" s="21">
        <f>SUM(F$3:F11)+I12</f>
        <v>0</v>
      </c>
      <c r="M12" s="21">
        <f>SUM(G$3:G11)+J12</f>
        <v>0</v>
      </c>
      <c r="N12" s="21"/>
      <c r="O12" s="21"/>
      <c r="P12" s="21"/>
      <c r="Q12" s="19">
        <f t="shared" si="2"/>
        <v>0</v>
      </c>
      <c r="R12" s="19">
        <f t="shared" si="1"/>
        <v>0</v>
      </c>
      <c r="S12" s="19">
        <f t="shared" si="1"/>
        <v>0</v>
      </c>
      <c r="T12" s="19">
        <f t="shared" si="3"/>
        <v>0</v>
      </c>
      <c r="U12" s="19">
        <f t="shared" si="4"/>
        <v>0</v>
      </c>
      <c r="V12" s="19">
        <f t="shared" si="5"/>
        <v>0</v>
      </c>
    </row>
    <row r="13" spans="1:26" x14ac:dyDescent="0.25">
      <c r="A13" s="26">
        <f>Wellpath!E13</f>
        <v>1000</v>
      </c>
      <c r="B13" s="22">
        <v>0</v>
      </c>
      <c r="C13" s="22">
        <v>0</v>
      </c>
      <c r="D13" s="22">
        <f t="shared" si="0"/>
        <v>3.9314164891663715E-5</v>
      </c>
      <c r="E13" s="20">
        <f>Model!$W$29*((drdp!B13+drdp!K13)*'DBH-OI'!$B13+(drdp!E13+drdp!N13)*'DBH-OI'!$C13+(drdp!H13+drdp!Q13)*'DBH-OI'!$D13)</f>
        <v>0</v>
      </c>
      <c r="F13" s="20">
        <f>Model!$W$29*((drdp!C13+drdp!L13)*'DBH-OI'!$B13+(drdp!F13+drdp!O13)*'DBH-OI'!$C13+(drdp!I13+drdp!R13)*'DBH-OI'!$D13)</f>
        <v>0</v>
      </c>
      <c r="G13" s="20">
        <f>Model!$W$29*((drdp!D13+drdp!M13)*'DBH-OI'!$B13+(drdp!G13+drdp!P13)*'DBH-OI'!$C13+(drdp!J13+drdp!S13)*'DBH-OI'!$D13)</f>
        <v>0</v>
      </c>
      <c r="H13" s="18">
        <f>Model!$W$29*((drdp!B13)*'DBH-OI'!$B13+(drdp!E13)*'DBH-OI'!$C13+(drdp!H13)*'DBH-OI'!$D13)</f>
        <v>0</v>
      </c>
      <c r="I13" s="18">
        <f>Model!$W$29*((drdp!C13)*'DBH-OI'!$B13+(drdp!F13)*'DBH-OI'!$C13+(drdp!I13)*'DBH-OI'!$D13)</f>
        <v>0</v>
      </c>
      <c r="J13" s="18">
        <f>Model!$W$29*((drdp!D13)*'DBH-OI'!$B13+(drdp!G13)*'DBH-OI'!$C13+(drdp!J13)*'DBH-OI'!$D13)</f>
        <v>0</v>
      </c>
      <c r="K13" s="21">
        <f>SUM(E$3:E12)+H13</f>
        <v>0</v>
      </c>
      <c r="L13" s="21">
        <f>SUM(F$3:F12)+I13</f>
        <v>0</v>
      </c>
      <c r="M13" s="21">
        <f>SUM(G$3:G12)+J13</f>
        <v>0</v>
      </c>
      <c r="N13" s="21"/>
      <c r="O13" s="21"/>
      <c r="P13" s="21"/>
      <c r="Q13" s="19">
        <f t="shared" si="2"/>
        <v>0</v>
      </c>
      <c r="R13" s="19">
        <f t="shared" si="1"/>
        <v>0</v>
      </c>
      <c r="S13" s="19">
        <f t="shared" si="1"/>
        <v>0</v>
      </c>
      <c r="T13" s="19">
        <f t="shared" si="3"/>
        <v>0</v>
      </c>
      <c r="U13" s="19">
        <f t="shared" si="4"/>
        <v>0</v>
      </c>
      <c r="V13" s="19">
        <f t="shared" si="5"/>
        <v>0</v>
      </c>
    </row>
    <row r="14" spans="1:26" x14ac:dyDescent="0.25">
      <c r="A14" s="26">
        <f>Wellpath!E14</f>
        <v>1100</v>
      </c>
      <c r="B14" s="22">
        <v>0</v>
      </c>
      <c r="C14" s="22">
        <v>0</v>
      </c>
      <c r="D14" s="22">
        <f t="shared" si="0"/>
        <v>3.9314164891663715E-5</v>
      </c>
      <c r="E14" s="20">
        <f>Model!$W$29*((drdp!B14+drdp!K14)*'DBH-OI'!$B14+(drdp!E14+drdp!N14)*'DBH-OI'!$C14+(drdp!H14+drdp!Q14)*'DBH-OI'!$D14)</f>
        <v>0</v>
      </c>
      <c r="F14" s="20">
        <f>Model!$W$29*((drdp!C14+drdp!L14)*'DBH-OI'!$B14+(drdp!F14+drdp!O14)*'DBH-OI'!$C14+(drdp!I14+drdp!R14)*'DBH-OI'!$D14)</f>
        <v>0</v>
      </c>
      <c r="G14" s="20">
        <f>Model!$W$29*((drdp!D14+drdp!M14)*'DBH-OI'!$B14+(drdp!G14+drdp!P14)*'DBH-OI'!$C14+(drdp!J14+drdp!S14)*'DBH-OI'!$D14)</f>
        <v>0</v>
      </c>
      <c r="H14" s="18">
        <f>Model!$W$29*((drdp!B14)*'DBH-OI'!$B14+(drdp!E14)*'DBH-OI'!$C14+(drdp!H14)*'DBH-OI'!$D14)</f>
        <v>0</v>
      </c>
      <c r="I14" s="18">
        <f>Model!$W$29*((drdp!C14)*'DBH-OI'!$B14+(drdp!F14)*'DBH-OI'!$C14+(drdp!I14)*'DBH-OI'!$D14)</f>
        <v>0</v>
      </c>
      <c r="J14" s="18">
        <f>Model!$W$29*((drdp!D14)*'DBH-OI'!$B14+(drdp!G14)*'DBH-OI'!$C14+(drdp!J14)*'DBH-OI'!$D14)</f>
        <v>0</v>
      </c>
      <c r="K14" s="21">
        <f>SUM(E$3:E13)+H14</f>
        <v>0</v>
      </c>
      <c r="L14" s="21">
        <f>SUM(F$3:F13)+I14</f>
        <v>0</v>
      </c>
      <c r="M14" s="21">
        <f>SUM(G$3:G13)+J14</f>
        <v>0</v>
      </c>
      <c r="N14" s="21"/>
      <c r="O14" s="21"/>
      <c r="P14" s="21"/>
      <c r="Q14" s="19">
        <f t="shared" si="2"/>
        <v>0</v>
      </c>
      <c r="R14" s="19">
        <f t="shared" si="1"/>
        <v>0</v>
      </c>
      <c r="S14" s="19">
        <f t="shared" si="1"/>
        <v>0</v>
      </c>
      <c r="T14" s="19">
        <f t="shared" si="3"/>
        <v>0</v>
      </c>
      <c r="U14" s="19">
        <f t="shared" si="4"/>
        <v>0</v>
      </c>
      <c r="V14" s="19">
        <f t="shared" si="5"/>
        <v>0</v>
      </c>
    </row>
    <row r="15" spans="1:26" x14ac:dyDescent="0.25">
      <c r="A15" s="26">
        <f>Wellpath!E15</f>
        <v>1200</v>
      </c>
      <c r="B15" s="22">
        <v>0</v>
      </c>
      <c r="C15" s="22">
        <v>0</v>
      </c>
      <c r="D15" s="22">
        <f t="shared" si="0"/>
        <v>3.9314164891663715E-5</v>
      </c>
      <c r="E15" s="20">
        <f>Model!$W$29*((drdp!B15+drdp!K15)*'DBH-OI'!$B15+(drdp!E15+drdp!N15)*'DBH-OI'!$C15+(drdp!H15+drdp!Q15)*'DBH-OI'!$D15)</f>
        <v>0</v>
      </c>
      <c r="F15" s="20">
        <f>Model!$W$29*((drdp!C15+drdp!L15)*'DBH-OI'!$B15+(drdp!F15+drdp!O15)*'DBH-OI'!$C15+(drdp!I15+drdp!R15)*'DBH-OI'!$D15)</f>
        <v>0</v>
      </c>
      <c r="G15" s="20">
        <f>Model!$W$29*((drdp!D15+drdp!M15)*'DBH-OI'!$B15+(drdp!G15+drdp!P15)*'DBH-OI'!$C15+(drdp!J15+drdp!S15)*'DBH-OI'!$D15)</f>
        <v>0</v>
      </c>
      <c r="H15" s="18">
        <f>Model!$W$29*((drdp!B15)*'DBH-OI'!$B15+(drdp!E15)*'DBH-OI'!$C15+(drdp!H15)*'DBH-OI'!$D15)</f>
        <v>0</v>
      </c>
      <c r="I15" s="18">
        <f>Model!$W$29*((drdp!C15)*'DBH-OI'!$B15+(drdp!F15)*'DBH-OI'!$C15+(drdp!I15)*'DBH-OI'!$D15)</f>
        <v>0</v>
      </c>
      <c r="J15" s="18">
        <f>Model!$W$29*((drdp!D15)*'DBH-OI'!$B15+(drdp!G15)*'DBH-OI'!$C15+(drdp!J15)*'DBH-OI'!$D15)</f>
        <v>0</v>
      </c>
      <c r="K15" s="21">
        <f>SUM(E$3:E14)+H15</f>
        <v>0</v>
      </c>
      <c r="L15" s="21">
        <f>SUM(F$3:F14)+I15</f>
        <v>0</v>
      </c>
      <c r="M15" s="21">
        <f>SUM(G$3:G14)+J15</f>
        <v>0</v>
      </c>
      <c r="N15" s="21"/>
      <c r="O15" s="21"/>
      <c r="P15" s="21"/>
      <c r="Q15" s="19">
        <f t="shared" si="2"/>
        <v>0</v>
      </c>
      <c r="R15" s="19">
        <f t="shared" si="1"/>
        <v>0</v>
      </c>
      <c r="S15" s="19">
        <f t="shared" si="1"/>
        <v>0</v>
      </c>
      <c r="T15" s="19">
        <f t="shared" si="3"/>
        <v>0</v>
      </c>
      <c r="U15" s="19">
        <f t="shared" si="4"/>
        <v>0</v>
      </c>
      <c r="V15" s="19">
        <f t="shared" si="5"/>
        <v>0</v>
      </c>
    </row>
    <row r="16" spans="1:26" x14ac:dyDescent="0.25">
      <c r="A16" s="26">
        <f>Wellpath!E16</f>
        <v>1300</v>
      </c>
      <c r="B16" s="22">
        <v>0</v>
      </c>
      <c r="C16" s="22">
        <v>0</v>
      </c>
      <c r="D16" s="22">
        <f t="shared" si="0"/>
        <v>3.9314164891663715E-5</v>
      </c>
      <c r="E16" s="20">
        <f>Model!$W$29*((drdp!B16+drdp!K16)*'DBH-OI'!$B16+(drdp!E16+drdp!N16)*'DBH-OI'!$C16+(drdp!H16+drdp!Q16)*'DBH-OI'!$D16)</f>
        <v>0</v>
      </c>
      <c r="F16" s="20">
        <f>Model!$W$29*((drdp!C16+drdp!L16)*'DBH-OI'!$B16+(drdp!F16+drdp!O16)*'DBH-OI'!$C16+(drdp!I16+drdp!R16)*'DBH-OI'!$D16)</f>
        <v>0</v>
      </c>
      <c r="G16" s="20">
        <f>Model!$W$29*((drdp!D16+drdp!M16)*'DBH-OI'!$B16+(drdp!G16+drdp!P16)*'DBH-OI'!$C16+(drdp!J16+drdp!S16)*'DBH-OI'!$D16)</f>
        <v>0</v>
      </c>
      <c r="H16" s="18">
        <f>Model!$W$29*((drdp!B16)*'DBH-OI'!$B16+(drdp!E16)*'DBH-OI'!$C16+(drdp!H16)*'DBH-OI'!$D16)</f>
        <v>0</v>
      </c>
      <c r="I16" s="18">
        <f>Model!$W$29*((drdp!C16)*'DBH-OI'!$B16+(drdp!F16)*'DBH-OI'!$C16+(drdp!I16)*'DBH-OI'!$D16)</f>
        <v>0</v>
      </c>
      <c r="J16" s="18">
        <f>Model!$W$29*((drdp!D16)*'DBH-OI'!$B16+(drdp!G16)*'DBH-OI'!$C16+(drdp!J16)*'DBH-OI'!$D16)</f>
        <v>0</v>
      </c>
      <c r="K16" s="21">
        <f>SUM(E$3:E15)+H16</f>
        <v>0</v>
      </c>
      <c r="L16" s="21">
        <f>SUM(F$3:F15)+I16</f>
        <v>0</v>
      </c>
      <c r="M16" s="21">
        <f>SUM(G$3:G15)+J16</f>
        <v>0</v>
      </c>
      <c r="N16" s="21"/>
      <c r="O16" s="21"/>
      <c r="P16" s="21"/>
      <c r="Q16" s="19">
        <f t="shared" si="2"/>
        <v>0</v>
      </c>
      <c r="R16" s="19">
        <f t="shared" si="1"/>
        <v>0</v>
      </c>
      <c r="S16" s="19">
        <f t="shared" si="1"/>
        <v>0</v>
      </c>
      <c r="T16" s="19">
        <f t="shared" si="3"/>
        <v>0</v>
      </c>
      <c r="U16" s="19">
        <f t="shared" si="4"/>
        <v>0</v>
      </c>
      <c r="V16" s="19">
        <f t="shared" si="5"/>
        <v>0</v>
      </c>
    </row>
    <row r="17" spans="1:22" x14ac:dyDescent="0.25">
      <c r="A17" s="26">
        <f>Wellpath!E17</f>
        <v>1400</v>
      </c>
      <c r="B17" s="22">
        <v>0</v>
      </c>
      <c r="C17" s="22">
        <v>0</v>
      </c>
      <c r="D17" s="22">
        <f t="shared" si="0"/>
        <v>3.9314164891663715E-5</v>
      </c>
      <c r="E17" s="20">
        <f>Model!$W$29*((drdp!B17+drdp!K17)*'DBH-OI'!$B17+(drdp!E17+drdp!N17)*'DBH-OI'!$C17+(drdp!H17+drdp!Q17)*'DBH-OI'!$D17)</f>
        <v>0</v>
      </c>
      <c r="F17" s="20">
        <f>Model!$W$29*((drdp!C17+drdp!L17)*'DBH-OI'!$B17+(drdp!F17+drdp!O17)*'DBH-OI'!$C17+(drdp!I17+drdp!R17)*'DBH-OI'!$D17)</f>
        <v>0</v>
      </c>
      <c r="G17" s="20">
        <f>Model!$W$29*((drdp!D17+drdp!M17)*'DBH-OI'!$B17+(drdp!G17+drdp!P17)*'DBH-OI'!$C17+(drdp!J17+drdp!S17)*'DBH-OI'!$D17)</f>
        <v>0</v>
      </c>
      <c r="H17" s="18">
        <f>Model!$W$29*((drdp!B17)*'DBH-OI'!$B17+(drdp!E17)*'DBH-OI'!$C17+(drdp!H17)*'DBH-OI'!$D17)</f>
        <v>0</v>
      </c>
      <c r="I17" s="18">
        <f>Model!$W$29*((drdp!C17)*'DBH-OI'!$B17+(drdp!F17)*'DBH-OI'!$C17+(drdp!I17)*'DBH-OI'!$D17)</f>
        <v>0</v>
      </c>
      <c r="J17" s="18">
        <f>Model!$W$29*((drdp!D17)*'DBH-OI'!$B17+(drdp!G17)*'DBH-OI'!$C17+(drdp!J17)*'DBH-OI'!$D17)</f>
        <v>0</v>
      </c>
      <c r="K17" s="21">
        <f>SUM(E$3:E16)+H17</f>
        <v>0</v>
      </c>
      <c r="L17" s="21">
        <f>SUM(F$3:F16)+I17</f>
        <v>0</v>
      </c>
      <c r="M17" s="21">
        <f>SUM(G$3:G16)+J17</f>
        <v>0</v>
      </c>
      <c r="N17" s="21"/>
      <c r="O17" s="21"/>
      <c r="P17" s="21"/>
      <c r="Q17" s="19">
        <f t="shared" si="2"/>
        <v>0</v>
      </c>
      <c r="R17" s="19">
        <f t="shared" si="1"/>
        <v>0</v>
      </c>
      <c r="S17" s="19">
        <f t="shared" si="1"/>
        <v>0</v>
      </c>
      <c r="T17" s="19">
        <f t="shared" si="3"/>
        <v>0</v>
      </c>
      <c r="U17" s="19">
        <f t="shared" si="4"/>
        <v>0</v>
      </c>
      <c r="V17" s="19">
        <f t="shared" si="5"/>
        <v>0</v>
      </c>
    </row>
    <row r="18" spans="1:22" x14ac:dyDescent="0.25">
      <c r="A18" s="26">
        <f>Wellpath!E18</f>
        <v>1500</v>
      </c>
      <c r="B18" s="22">
        <v>0</v>
      </c>
      <c r="C18" s="22">
        <v>0</v>
      </c>
      <c r="D18" s="22">
        <f t="shared" si="0"/>
        <v>3.9314164891663715E-5</v>
      </c>
      <c r="E18" s="20">
        <f>Model!$W$29*((drdp!B18+drdp!K18)*'DBH-OI'!$B18+(drdp!E18+drdp!N18)*'DBH-OI'!$C18+(drdp!H18+drdp!Q18)*'DBH-OI'!$D18)</f>
        <v>0</v>
      </c>
      <c r="F18" s="20">
        <f>Model!$W$29*((drdp!C18+drdp!L18)*'DBH-OI'!$B18+(drdp!F18+drdp!O18)*'DBH-OI'!$C18+(drdp!I18+drdp!R18)*'DBH-OI'!$D18)</f>
        <v>0</v>
      </c>
      <c r="G18" s="20">
        <f>Model!$W$29*((drdp!D18+drdp!M18)*'DBH-OI'!$B18+(drdp!G18+drdp!P18)*'DBH-OI'!$C18+(drdp!J18+drdp!S18)*'DBH-OI'!$D18)</f>
        <v>0</v>
      </c>
      <c r="H18" s="18">
        <f>Model!$W$29*((drdp!B18)*'DBH-OI'!$B18+(drdp!E18)*'DBH-OI'!$C18+(drdp!H18)*'DBH-OI'!$D18)</f>
        <v>0</v>
      </c>
      <c r="I18" s="18">
        <f>Model!$W$29*((drdp!C18)*'DBH-OI'!$B18+(drdp!F18)*'DBH-OI'!$C18+(drdp!I18)*'DBH-OI'!$D18)</f>
        <v>0</v>
      </c>
      <c r="J18" s="18">
        <f>Model!$W$29*((drdp!D18)*'DBH-OI'!$B18+(drdp!G18)*'DBH-OI'!$C18+(drdp!J18)*'DBH-OI'!$D18)</f>
        <v>0</v>
      </c>
      <c r="K18" s="21">
        <f>SUM(E$3:E17)+H18</f>
        <v>0</v>
      </c>
      <c r="L18" s="21">
        <f>SUM(F$3:F17)+I18</f>
        <v>0</v>
      </c>
      <c r="M18" s="21">
        <f>SUM(G$3:G17)+J18</f>
        <v>0</v>
      </c>
      <c r="N18" s="21"/>
      <c r="O18" s="21"/>
      <c r="P18" s="21"/>
      <c r="Q18" s="19">
        <f t="shared" si="2"/>
        <v>0</v>
      </c>
      <c r="R18" s="19">
        <f t="shared" si="1"/>
        <v>0</v>
      </c>
      <c r="S18" s="19">
        <f t="shared" si="1"/>
        <v>0</v>
      </c>
      <c r="T18" s="19">
        <f t="shared" si="3"/>
        <v>0</v>
      </c>
      <c r="U18" s="19">
        <f t="shared" si="4"/>
        <v>0</v>
      </c>
      <c r="V18" s="19">
        <f t="shared" si="5"/>
        <v>0</v>
      </c>
    </row>
    <row r="19" spans="1:22" x14ac:dyDescent="0.25">
      <c r="A19" s="26">
        <f>Wellpath!E19</f>
        <v>1600</v>
      </c>
      <c r="B19" s="22">
        <v>0</v>
      </c>
      <c r="C19" s="22">
        <v>0</v>
      </c>
      <c r="D19" s="22">
        <f t="shared" si="0"/>
        <v>3.9314164891663715E-5</v>
      </c>
      <c r="E19" s="20">
        <f>Model!$W$29*((drdp!B19+drdp!K19)*'DBH-OI'!$B19+(drdp!E19+drdp!N19)*'DBH-OI'!$C19+(drdp!H19+drdp!Q19)*'DBH-OI'!$D19)</f>
        <v>0</v>
      </c>
      <c r="F19" s="20">
        <f>Model!$W$29*((drdp!C19+drdp!L19)*'DBH-OI'!$B19+(drdp!F19+drdp!O19)*'DBH-OI'!$C19+(drdp!I19+drdp!R19)*'DBH-OI'!$D19)</f>
        <v>0</v>
      </c>
      <c r="G19" s="20">
        <f>Model!$W$29*((drdp!D19+drdp!M19)*'DBH-OI'!$B19+(drdp!G19+drdp!P19)*'DBH-OI'!$C19+(drdp!J19+drdp!S19)*'DBH-OI'!$D19)</f>
        <v>0</v>
      </c>
      <c r="H19" s="18">
        <f>Model!$W$29*((drdp!B19)*'DBH-OI'!$B19+(drdp!E19)*'DBH-OI'!$C19+(drdp!H19)*'DBH-OI'!$D19)</f>
        <v>0</v>
      </c>
      <c r="I19" s="18">
        <f>Model!$W$29*((drdp!C19)*'DBH-OI'!$B19+(drdp!F19)*'DBH-OI'!$C19+(drdp!I19)*'DBH-OI'!$D19)</f>
        <v>0</v>
      </c>
      <c r="J19" s="18">
        <f>Model!$W$29*((drdp!D19)*'DBH-OI'!$B19+(drdp!G19)*'DBH-OI'!$C19+(drdp!J19)*'DBH-OI'!$D19)</f>
        <v>0</v>
      </c>
      <c r="K19" s="21">
        <f>SUM(E$3:E18)+H19</f>
        <v>0</v>
      </c>
      <c r="L19" s="21">
        <f>SUM(F$3:F18)+I19</f>
        <v>0</v>
      </c>
      <c r="M19" s="21">
        <f>SUM(G$3:G18)+J19</f>
        <v>0</v>
      </c>
      <c r="N19" s="21"/>
      <c r="O19" s="21"/>
      <c r="P19" s="21"/>
      <c r="Q19" s="19">
        <f t="shared" si="2"/>
        <v>0</v>
      </c>
      <c r="R19" s="19">
        <f t="shared" si="2"/>
        <v>0</v>
      </c>
      <c r="S19" s="19">
        <f t="shared" si="2"/>
        <v>0</v>
      </c>
      <c r="T19" s="19">
        <f t="shared" si="3"/>
        <v>0</v>
      </c>
      <c r="U19" s="19">
        <f t="shared" si="4"/>
        <v>0</v>
      </c>
      <c r="V19" s="19">
        <f t="shared" si="5"/>
        <v>0</v>
      </c>
    </row>
    <row r="20" spans="1:22" x14ac:dyDescent="0.25">
      <c r="A20" s="26">
        <f>Wellpath!E20</f>
        <v>1700</v>
      </c>
      <c r="B20" s="22">
        <v>0</v>
      </c>
      <c r="C20" s="22">
        <v>0</v>
      </c>
      <c r="D20" s="22">
        <f t="shared" si="0"/>
        <v>3.9314164891663715E-5</v>
      </c>
      <c r="E20" s="20">
        <f>Model!$W$29*((drdp!B20+drdp!K20)*'DBH-OI'!$B20+(drdp!E20+drdp!N20)*'DBH-OI'!$C20+(drdp!H20+drdp!Q20)*'DBH-OI'!$D20)</f>
        <v>0</v>
      </c>
      <c r="F20" s="20">
        <f>Model!$W$29*((drdp!C20+drdp!L20)*'DBH-OI'!$B20+(drdp!F20+drdp!O20)*'DBH-OI'!$C20+(drdp!I20+drdp!R20)*'DBH-OI'!$D20)</f>
        <v>0</v>
      </c>
      <c r="G20" s="20">
        <f>Model!$W$29*((drdp!D20+drdp!M20)*'DBH-OI'!$B20+(drdp!G20+drdp!P20)*'DBH-OI'!$C20+(drdp!J20+drdp!S20)*'DBH-OI'!$D20)</f>
        <v>0</v>
      </c>
      <c r="H20" s="18">
        <f>Model!$W$29*((drdp!B20)*'DBH-OI'!$B20+(drdp!E20)*'DBH-OI'!$C20+(drdp!H20)*'DBH-OI'!$D20)</f>
        <v>0</v>
      </c>
      <c r="I20" s="18">
        <f>Model!$W$29*((drdp!C20)*'DBH-OI'!$B20+(drdp!F20)*'DBH-OI'!$C20+(drdp!I20)*'DBH-OI'!$D20)</f>
        <v>0</v>
      </c>
      <c r="J20" s="18">
        <f>Model!$W$29*((drdp!D20)*'DBH-OI'!$B20+(drdp!G20)*'DBH-OI'!$C20+(drdp!J20)*'DBH-OI'!$D20)</f>
        <v>0</v>
      </c>
      <c r="K20" s="21">
        <f>SUM(E$3:E19)+H20</f>
        <v>0</v>
      </c>
      <c r="L20" s="21">
        <f>SUM(F$3:F19)+I20</f>
        <v>0</v>
      </c>
      <c r="M20" s="21">
        <f>SUM(G$3:G19)+J20</f>
        <v>0</v>
      </c>
      <c r="N20" s="21"/>
      <c r="O20" s="21"/>
      <c r="P20" s="21"/>
      <c r="Q20" s="19">
        <f t="shared" si="2"/>
        <v>0</v>
      </c>
      <c r="R20" s="19">
        <f t="shared" si="2"/>
        <v>0</v>
      </c>
      <c r="S20" s="19">
        <f t="shared" si="2"/>
        <v>0</v>
      </c>
      <c r="T20" s="19">
        <f t="shared" si="3"/>
        <v>0</v>
      </c>
      <c r="U20" s="19">
        <f t="shared" si="4"/>
        <v>0</v>
      </c>
      <c r="V20" s="19">
        <f t="shared" si="5"/>
        <v>0</v>
      </c>
    </row>
    <row r="21" spans="1:22" x14ac:dyDescent="0.25">
      <c r="A21" s="26">
        <f>Wellpath!E21</f>
        <v>1800</v>
      </c>
      <c r="B21" s="22">
        <v>0</v>
      </c>
      <c r="C21" s="22">
        <v>0</v>
      </c>
      <c r="D21" s="22">
        <f t="shared" si="0"/>
        <v>3.9314164891663715E-5</v>
      </c>
      <c r="E21" s="20">
        <f>Model!$W$29*((drdp!B21+drdp!K21)*'DBH-OI'!$B21+(drdp!E21+drdp!N21)*'DBH-OI'!$C21+(drdp!H21+drdp!Q21)*'DBH-OI'!$D21)</f>
        <v>0</v>
      </c>
      <c r="F21" s="20">
        <f>Model!$W$29*((drdp!C21+drdp!L21)*'DBH-OI'!$B21+(drdp!F21+drdp!O21)*'DBH-OI'!$C21+(drdp!I21+drdp!R21)*'DBH-OI'!$D21)</f>
        <v>0</v>
      </c>
      <c r="G21" s="20">
        <f>Model!$W$29*((drdp!D21+drdp!M21)*'DBH-OI'!$B21+(drdp!G21+drdp!P21)*'DBH-OI'!$C21+(drdp!J21+drdp!S21)*'DBH-OI'!$D21)</f>
        <v>0</v>
      </c>
      <c r="H21" s="18">
        <f>Model!$W$29*((drdp!B21)*'DBH-OI'!$B21+(drdp!E21)*'DBH-OI'!$C21+(drdp!H21)*'DBH-OI'!$D21)</f>
        <v>0</v>
      </c>
      <c r="I21" s="18">
        <f>Model!$W$29*((drdp!C21)*'DBH-OI'!$B21+(drdp!F21)*'DBH-OI'!$C21+(drdp!I21)*'DBH-OI'!$D21)</f>
        <v>0</v>
      </c>
      <c r="J21" s="18">
        <f>Model!$W$29*((drdp!D21)*'DBH-OI'!$B21+(drdp!G21)*'DBH-OI'!$C21+(drdp!J21)*'DBH-OI'!$D21)</f>
        <v>0</v>
      </c>
      <c r="K21" s="21">
        <f>SUM(E$3:E20)+H21</f>
        <v>0</v>
      </c>
      <c r="L21" s="21">
        <f>SUM(F$3:F20)+I21</f>
        <v>0</v>
      </c>
      <c r="M21" s="21">
        <f>SUM(G$3:G20)+J21</f>
        <v>0</v>
      </c>
      <c r="N21" s="21"/>
      <c r="O21" s="21"/>
      <c r="P21" s="21"/>
      <c r="Q21" s="19">
        <f t="shared" si="2"/>
        <v>0</v>
      </c>
      <c r="R21" s="19">
        <f t="shared" si="2"/>
        <v>0</v>
      </c>
      <c r="S21" s="19">
        <f t="shared" si="2"/>
        <v>0</v>
      </c>
      <c r="T21" s="19">
        <f t="shared" si="3"/>
        <v>0</v>
      </c>
      <c r="U21" s="19">
        <f t="shared" si="4"/>
        <v>0</v>
      </c>
      <c r="V21" s="19">
        <f t="shared" si="5"/>
        <v>0</v>
      </c>
    </row>
    <row r="22" spans="1:22" x14ac:dyDescent="0.25">
      <c r="A22" s="26">
        <f>Wellpath!E22</f>
        <v>1900</v>
      </c>
      <c r="B22" s="22">
        <v>0</v>
      </c>
      <c r="C22" s="22">
        <v>0</v>
      </c>
      <c r="D22" s="22">
        <f t="shared" si="0"/>
        <v>3.9314164891663715E-5</v>
      </c>
      <c r="E22" s="20">
        <f>Model!$W$29*((drdp!B22+drdp!K22)*'DBH-OI'!$B22+(drdp!E22+drdp!N22)*'DBH-OI'!$C22+(drdp!H22+drdp!Q22)*'DBH-OI'!$D22)</f>
        <v>0</v>
      </c>
      <c r="F22" s="20">
        <f>Model!$W$29*((drdp!C22+drdp!L22)*'DBH-OI'!$B22+(drdp!F22+drdp!O22)*'DBH-OI'!$C22+(drdp!I22+drdp!R22)*'DBH-OI'!$D22)</f>
        <v>0</v>
      </c>
      <c r="G22" s="20">
        <f>Model!$W$29*((drdp!D22+drdp!M22)*'DBH-OI'!$B22+(drdp!G22+drdp!P22)*'DBH-OI'!$C22+(drdp!J22+drdp!S22)*'DBH-OI'!$D22)</f>
        <v>0</v>
      </c>
      <c r="H22" s="18">
        <f>Model!$W$29*((drdp!B22)*'DBH-OI'!$B22+(drdp!E22)*'DBH-OI'!$C22+(drdp!H22)*'DBH-OI'!$D22)</f>
        <v>0</v>
      </c>
      <c r="I22" s="18">
        <f>Model!$W$29*((drdp!C22)*'DBH-OI'!$B22+(drdp!F22)*'DBH-OI'!$C22+(drdp!I22)*'DBH-OI'!$D22)</f>
        <v>0</v>
      </c>
      <c r="J22" s="18">
        <f>Model!$W$29*((drdp!D22)*'DBH-OI'!$B22+(drdp!G22)*'DBH-OI'!$C22+(drdp!J22)*'DBH-OI'!$D22)</f>
        <v>0</v>
      </c>
      <c r="K22" s="21">
        <f>SUM(E$3:E21)+H22</f>
        <v>0</v>
      </c>
      <c r="L22" s="21">
        <f>SUM(F$3:F21)+I22</f>
        <v>0</v>
      </c>
      <c r="M22" s="21">
        <f>SUM(G$3:G21)+J22</f>
        <v>0</v>
      </c>
      <c r="N22" s="21"/>
      <c r="O22" s="21"/>
      <c r="P22" s="21"/>
      <c r="Q22" s="19">
        <f t="shared" si="2"/>
        <v>0</v>
      </c>
      <c r="R22" s="19">
        <f t="shared" si="2"/>
        <v>0</v>
      </c>
      <c r="S22" s="19">
        <f t="shared" si="2"/>
        <v>0</v>
      </c>
      <c r="T22" s="19">
        <f t="shared" si="3"/>
        <v>0</v>
      </c>
      <c r="U22" s="19">
        <f t="shared" si="4"/>
        <v>0</v>
      </c>
      <c r="V22" s="19">
        <f t="shared" si="5"/>
        <v>0</v>
      </c>
    </row>
    <row r="23" spans="1:22" x14ac:dyDescent="0.25">
      <c r="A23" s="26">
        <f>Wellpath!E23</f>
        <v>2000</v>
      </c>
      <c r="B23" s="22">
        <v>0</v>
      </c>
      <c r="C23" s="22">
        <v>0</v>
      </c>
      <c r="D23" s="22">
        <f t="shared" si="0"/>
        <v>3.9314164891663715E-5</v>
      </c>
      <c r="E23" s="20">
        <f>Model!$W$29*((drdp!B23+drdp!K23)*'DBH-OI'!$B23+(drdp!E23+drdp!N23)*'DBH-OI'!$C23+(drdp!H23+drdp!Q23)*'DBH-OI'!$D23)</f>
        <v>0</v>
      </c>
      <c r="F23" s="20">
        <f>Model!$W$29*((drdp!C23+drdp!L23)*'DBH-OI'!$B23+(drdp!F23+drdp!O23)*'DBH-OI'!$C23+(drdp!I23+drdp!R23)*'DBH-OI'!$D23)</f>
        <v>0</v>
      </c>
      <c r="G23" s="20">
        <f>Model!$W$29*((drdp!D23+drdp!M23)*'DBH-OI'!$B23+(drdp!G23+drdp!P23)*'DBH-OI'!$C23+(drdp!J23+drdp!S23)*'DBH-OI'!$D23)</f>
        <v>0</v>
      </c>
      <c r="H23" s="18">
        <f>Model!$W$29*((drdp!B23)*'DBH-OI'!$B23+(drdp!E23)*'DBH-OI'!$C23+(drdp!H23)*'DBH-OI'!$D23)</f>
        <v>0</v>
      </c>
      <c r="I23" s="18">
        <f>Model!$W$29*((drdp!C23)*'DBH-OI'!$B23+(drdp!F23)*'DBH-OI'!$C23+(drdp!I23)*'DBH-OI'!$D23)</f>
        <v>0</v>
      </c>
      <c r="J23" s="18">
        <f>Model!$W$29*((drdp!D23)*'DBH-OI'!$B23+(drdp!G23)*'DBH-OI'!$C23+(drdp!J23)*'DBH-OI'!$D23)</f>
        <v>0</v>
      </c>
      <c r="K23" s="21">
        <f>SUM(E$3:E22)+H23</f>
        <v>0</v>
      </c>
      <c r="L23" s="21">
        <f>SUM(F$3:F22)+I23</f>
        <v>0</v>
      </c>
      <c r="M23" s="21">
        <f>SUM(G$3:G22)+J23</f>
        <v>0</v>
      </c>
      <c r="N23" s="21"/>
      <c r="O23" s="21"/>
      <c r="P23" s="21"/>
      <c r="Q23" s="19">
        <f t="shared" si="2"/>
        <v>0</v>
      </c>
      <c r="R23" s="19">
        <f t="shared" si="2"/>
        <v>0</v>
      </c>
      <c r="S23" s="19">
        <f t="shared" si="2"/>
        <v>0</v>
      </c>
      <c r="T23" s="19">
        <f t="shared" si="3"/>
        <v>0</v>
      </c>
      <c r="U23" s="19">
        <f t="shared" si="4"/>
        <v>0</v>
      </c>
      <c r="V23" s="19">
        <f t="shared" si="5"/>
        <v>0</v>
      </c>
    </row>
    <row r="24" spans="1:22" x14ac:dyDescent="0.25">
      <c r="A24" s="26">
        <f>Wellpath!E24</f>
        <v>2100</v>
      </c>
      <c r="B24" s="22">
        <v>0</v>
      </c>
      <c r="C24" s="22">
        <v>0</v>
      </c>
      <c r="D24" s="22">
        <f t="shared" si="0"/>
        <v>3.9314164891663715E-5</v>
      </c>
      <c r="E24" s="20">
        <f>Model!$W$29*((drdp!B24+drdp!K24)*'DBH-OI'!$B24+(drdp!E24+drdp!N24)*'DBH-OI'!$C24+(drdp!H24+drdp!Q24)*'DBH-OI'!$D24)</f>
        <v>-9.068380008982818E-6</v>
      </c>
      <c r="F24" s="20">
        <f>Model!$W$29*((drdp!C24+drdp!L24)*'DBH-OI'!$B24+(drdp!F24+drdp!O24)*'DBH-OI'!$C24+(drdp!I24+drdp!R24)*'DBH-OI'!$D24)</f>
        <v>2.5968442680296042E-4</v>
      </c>
      <c r="G24" s="20">
        <f>Model!$W$29*((drdp!D24+drdp!M24)*'DBH-OI'!$B24+(drdp!G24+drdp!P24)*'DBH-OI'!$C24+(drdp!J24+drdp!S24)*'DBH-OI'!$D24)</f>
        <v>0</v>
      </c>
      <c r="H24" s="18">
        <f>Model!$W$29*((drdp!B24)*'DBH-OI'!$B24+(drdp!E24)*'DBH-OI'!$C24+(drdp!H24)*'DBH-OI'!$D24)</f>
        <v>-4.534190004491409E-6</v>
      </c>
      <c r="I24" s="18">
        <f>Model!$W$29*((drdp!C24)*'DBH-OI'!$B24+(drdp!F24)*'DBH-OI'!$C24+(drdp!I24)*'DBH-OI'!$D24)</f>
        <v>1.2984221340148021E-4</v>
      </c>
      <c r="J24" s="18">
        <f>Model!$W$29*((drdp!D24)*'DBH-OI'!$B24+(drdp!G24)*'DBH-OI'!$C24+(drdp!J24)*'DBH-OI'!$D24)</f>
        <v>0</v>
      </c>
      <c r="K24" s="21">
        <f>SUM(E$3:E23)+H24</f>
        <v>-4.534190004491409E-6</v>
      </c>
      <c r="L24" s="21">
        <f>SUM(F$3:F23)+I24</f>
        <v>1.2984221340148021E-4</v>
      </c>
      <c r="M24" s="21">
        <f>SUM(G$3:G23)+J24</f>
        <v>0</v>
      </c>
      <c r="N24" s="21"/>
      <c r="O24" s="21"/>
      <c r="P24" s="21"/>
      <c r="Q24" s="19">
        <f t="shared" si="2"/>
        <v>2.0558878996829805E-11</v>
      </c>
      <c r="R24" s="19">
        <f t="shared" si="2"/>
        <v>1.6859000380995528E-8</v>
      </c>
      <c r="S24" s="19">
        <f t="shared" si="2"/>
        <v>0</v>
      </c>
      <c r="T24" s="19">
        <f t="shared" si="3"/>
        <v>-5.8872926616603208E-10</v>
      </c>
      <c r="U24" s="19">
        <f t="shared" si="4"/>
        <v>0</v>
      </c>
      <c r="V24" s="19">
        <f t="shared" si="5"/>
        <v>0</v>
      </c>
    </row>
    <row r="25" spans="1:22" x14ac:dyDescent="0.25">
      <c r="A25" s="26">
        <f>Wellpath!E25</f>
        <v>2200</v>
      </c>
      <c r="B25" s="22">
        <v>0</v>
      </c>
      <c r="C25" s="22">
        <v>0</v>
      </c>
      <c r="D25" s="22">
        <f t="shared" si="0"/>
        <v>3.9314164891663715E-5</v>
      </c>
      <c r="E25" s="20">
        <f>Model!$W$29*((drdp!B25+drdp!K25)*'DBH-OI'!$B25+(drdp!E25+drdp!N25)*'DBH-OI'!$C25+(drdp!H25+drdp!Q25)*'DBH-OI'!$D25)</f>
        <v>-1.8125711593801546E-5</v>
      </c>
      <c r="F25" s="20">
        <f>Model!$W$29*((drdp!C25+drdp!L25)*'DBH-OI'!$B25+(drdp!F25+drdp!O25)*'DBH-OI'!$C25+(drdp!I25+drdp!R25)*'DBH-OI'!$D25)</f>
        <v>5.1905246813318097E-4</v>
      </c>
      <c r="G25" s="20">
        <f>Model!$W$29*((drdp!D25+drdp!M25)*'DBH-OI'!$B25+(drdp!G25+drdp!P25)*'DBH-OI'!$C25+(drdp!J25+drdp!S25)*'DBH-OI'!$D25)</f>
        <v>0</v>
      </c>
      <c r="H25" s="18">
        <f>Model!$W$29*((drdp!B25)*'DBH-OI'!$B25+(drdp!E25)*'DBH-OI'!$C25+(drdp!H25)*'DBH-OI'!$D25)</f>
        <v>-9.0628557969007732E-6</v>
      </c>
      <c r="I25" s="18">
        <f>Model!$W$29*((drdp!C25)*'DBH-OI'!$B25+(drdp!F25)*'DBH-OI'!$C25+(drdp!I25)*'DBH-OI'!$D25)</f>
        <v>2.5952623406659049E-4</v>
      </c>
      <c r="J25" s="18">
        <f>Model!$W$29*((drdp!D25)*'DBH-OI'!$B25+(drdp!G25)*'DBH-OI'!$C25+(drdp!J25)*'DBH-OI'!$D25)</f>
        <v>0</v>
      </c>
      <c r="K25" s="21">
        <f>SUM(E$3:E24)+H25</f>
        <v>-1.8131235805883591E-5</v>
      </c>
      <c r="L25" s="21">
        <f>SUM(F$3:F24)+I25</f>
        <v>5.1921066086955091E-4</v>
      </c>
      <c r="M25" s="21">
        <f>SUM(G$3:G24)+J25</f>
        <v>0</v>
      </c>
      <c r="N25" s="21"/>
      <c r="O25" s="21"/>
      <c r="P25" s="21"/>
      <c r="Q25" s="19">
        <f t="shared" si="2"/>
        <v>3.2874171184855522E-10</v>
      </c>
      <c r="R25" s="19">
        <f t="shared" si="2"/>
        <v>2.6957971036059581E-7</v>
      </c>
      <c r="S25" s="19">
        <f t="shared" si="2"/>
        <v>0</v>
      </c>
      <c r="T25" s="19">
        <f t="shared" si="3"/>
        <v>-9.4139309251544833E-9</v>
      </c>
      <c r="U25" s="19">
        <f t="shared" si="4"/>
        <v>0</v>
      </c>
      <c r="V25" s="19">
        <f t="shared" si="5"/>
        <v>0</v>
      </c>
    </row>
    <row r="26" spans="1:22" x14ac:dyDescent="0.25">
      <c r="A26" s="26">
        <f>Wellpath!E26</f>
        <v>2300</v>
      </c>
      <c r="B26" s="22">
        <v>0</v>
      </c>
      <c r="C26" s="22">
        <v>0</v>
      </c>
      <c r="D26" s="22">
        <f t="shared" si="0"/>
        <v>3.9314164891663715E-5</v>
      </c>
      <c r="E26" s="20">
        <f>Model!$W$29*((drdp!B26+drdp!K26)*'DBH-OI'!$B26+(drdp!E26+drdp!N26)*'DBH-OI'!$C26+(drdp!H26+drdp!Q26)*'DBH-OI'!$D26)</f>
        <v>-2.7160959791095011E-5</v>
      </c>
      <c r="F26" s="20">
        <f>Model!$W$29*((drdp!C26+drdp!L26)*'DBH-OI'!$B26+(drdp!F26+drdp!O26)*'DBH-OI'!$C26+(drdp!I26+drdp!R26)*'DBH-OI'!$D26)</f>
        <v>7.7778812398488319E-4</v>
      </c>
      <c r="G26" s="20">
        <f>Model!$W$29*((drdp!D26+drdp!M26)*'DBH-OI'!$B26+(drdp!G26+drdp!P26)*'DBH-OI'!$C26+(drdp!J26+drdp!S26)*'DBH-OI'!$D26)</f>
        <v>0</v>
      </c>
      <c r="H26" s="18">
        <f>Model!$W$29*((drdp!B26)*'DBH-OI'!$B26+(drdp!E26)*'DBH-OI'!$C26+(drdp!H26)*'DBH-OI'!$D26)</f>
        <v>-1.3580479895547529E-5</v>
      </c>
      <c r="I26" s="18">
        <f>Model!$W$29*((drdp!C26)*'DBH-OI'!$B26+(drdp!F26)*'DBH-OI'!$C26+(drdp!I26)*'DBH-OI'!$D26)</f>
        <v>3.8889406199244236E-4</v>
      </c>
      <c r="J26" s="18">
        <f>Model!$W$29*((drdp!D26)*'DBH-OI'!$B26+(drdp!G26)*'DBH-OI'!$C26+(drdp!J26)*'DBH-OI'!$D26)</f>
        <v>0</v>
      </c>
      <c r="K26" s="21">
        <f>SUM(E$3:E25)+H26</f>
        <v>-4.0774571498331894E-5</v>
      </c>
      <c r="L26" s="21">
        <f>SUM(F$3:F25)+I26</f>
        <v>1.1676309569285837E-3</v>
      </c>
      <c r="M26" s="21">
        <f>SUM(G$3:G25)+J26</f>
        <v>0</v>
      </c>
      <c r="N26" s="21"/>
      <c r="O26" s="21"/>
      <c r="P26" s="21"/>
      <c r="Q26" s="19">
        <f t="shared" si="2"/>
        <v>1.6625656808725796E-9</v>
      </c>
      <c r="R26" s="19">
        <f t="shared" si="2"/>
        <v>1.36336205157796E-6</v>
      </c>
      <c r="S26" s="19">
        <f t="shared" si="2"/>
        <v>0</v>
      </c>
      <c r="T26" s="19">
        <f t="shared" si="3"/>
        <v>-4.7609651936950225E-8</v>
      </c>
      <c r="U26" s="19">
        <f t="shared" si="4"/>
        <v>0</v>
      </c>
      <c r="V26" s="19">
        <f t="shared" si="5"/>
        <v>0</v>
      </c>
    </row>
    <row r="27" spans="1:22" x14ac:dyDescent="0.25">
      <c r="A27" s="26">
        <f>Wellpath!E27</f>
        <v>2400</v>
      </c>
      <c r="B27" s="22">
        <v>0</v>
      </c>
      <c r="C27" s="22">
        <v>0</v>
      </c>
      <c r="D27" s="22">
        <f t="shared" si="0"/>
        <v>3.9314164891663715E-5</v>
      </c>
      <c r="E27" s="20">
        <f>Model!$W$29*((drdp!B27+drdp!K27)*'DBH-OI'!$B27+(drdp!E27+drdp!N27)*'DBH-OI'!$C27+(drdp!H27+drdp!Q27)*'DBH-OI'!$D27)</f>
        <v>-3.6163116542708182E-5</v>
      </c>
      <c r="F27" s="20">
        <f>Model!$W$29*((drdp!C27+drdp!L27)*'DBH-OI'!$B27+(drdp!F27+drdp!O27)*'DBH-OI'!$C27+(drdp!I27+drdp!R27)*'DBH-OI'!$D27)</f>
        <v>1.0355761648165867E-3</v>
      </c>
      <c r="G27" s="20">
        <f>Model!$W$29*((drdp!D27+drdp!M27)*'DBH-OI'!$B27+(drdp!G27+drdp!P27)*'DBH-OI'!$C27+(drdp!J27+drdp!S27)*'DBH-OI'!$D27)</f>
        <v>0</v>
      </c>
      <c r="H27" s="18">
        <f>Model!$W$29*((drdp!B27)*'DBH-OI'!$B27+(drdp!E27)*'DBH-OI'!$C27+(drdp!H27)*'DBH-OI'!$D27)</f>
        <v>-1.8081558271354057E-5</v>
      </c>
      <c r="I27" s="18">
        <f>Model!$W$29*((drdp!C27)*'DBH-OI'!$B27+(drdp!F27)*'DBH-OI'!$C27+(drdp!I27)*'DBH-OI'!$D27)</f>
        <v>5.1778808240829247E-4</v>
      </c>
      <c r="J27" s="18">
        <f>Model!$W$29*((drdp!D27)*'DBH-OI'!$B27+(drdp!G27)*'DBH-OI'!$C27+(drdp!J27)*'DBH-OI'!$D27)</f>
        <v>0</v>
      </c>
      <c r="K27" s="21">
        <f>SUM(E$3:E26)+H27</f>
        <v>-7.2436609665233441E-5</v>
      </c>
      <c r="L27" s="21">
        <f>SUM(F$3:F26)+I27</f>
        <v>2.0743131013293168E-3</v>
      </c>
      <c r="M27" s="21">
        <f>SUM(G$3:G26)+J27</f>
        <v>0</v>
      </c>
      <c r="N27" s="21"/>
      <c r="O27" s="21"/>
      <c r="P27" s="21"/>
      <c r="Q27" s="19">
        <f t="shared" si="2"/>
        <v>5.2470624197933904E-9</v>
      </c>
      <c r="R27" s="19">
        <f t="shared" si="2"/>
        <v>4.3027748423464489E-6</v>
      </c>
      <c r="S27" s="19">
        <f t="shared" si="2"/>
        <v>0</v>
      </c>
      <c r="T27" s="19">
        <f t="shared" si="3"/>
        <v>-1.5025620844447155E-7</v>
      </c>
      <c r="U27" s="19">
        <f t="shared" si="4"/>
        <v>0</v>
      </c>
      <c r="V27" s="19">
        <f t="shared" si="5"/>
        <v>0</v>
      </c>
    </row>
    <row r="28" spans="1:22" x14ac:dyDescent="0.25">
      <c r="A28" s="26">
        <f>Wellpath!E28</f>
        <v>2500</v>
      </c>
      <c r="B28" s="22">
        <v>0</v>
      </c>
      <c r="C28" s="22">
        <v>0</v>
      </c>
      <c r="D28" s="22">
        <f t="shared" si="0"/>
        <v>3.9314164891663715E-5</v>
      </c>
      <c r="E28" s="20">
        <f>Model!$W$29*((drdp!B28+drdp!K28)*'DBH-OI'!$B28+(drdp!E28+drdp!N28)*'DBH-OI'!$C28+(drdp!H28+drdp!Q28)*'DBH-OI'!$D28)</f>
        <v>-4.5121214107315215E-5</v>
      </c>
      <c r="F28" s="20">
        <f>Model!$W$29*((drdp!C28+drdp!L28)*'DBH-OI'!$B28+(drdp!F28+drdp!O28)*'DBH-OI'!$C28+(drdp!I28+drdp!R28)*'DBH-OI'!$D28)</f>
        <v>1.2921025156097431E-3</v>
      </c>
      <c r="G28" s="20">
        <f>Model!$W$29*((drdp!D28+drdp!M28)*'DBH-OI'!$B28+(drdp!G28+drdp!P28)*'DBH-OI'!$C28+(drdp!J28+drdp!S28)*'DBH-OI'!$D28)</f>
        <v>0</v>
      </c>
      <c r="H28" s="18">
        <f>Model!$W$29*((drdp!B28)*'DBH-OI'!$B28+(drdp!E28)*'DBH-OI'!$C28+(drdp!H28)*'DBH-OI'!$D28)</f>
        <v>-2.2560607053657607E-5</v>
      </c>
      <c r="I28" s="18">
        <f>Model!$W$29*((drdp!C28)*'DBH-OI'!$B28+(drdp!F28)*'DBH-OI'!$C28+(drdp!I28)*'DBH-OI'!$D28)</f>
        <v>6.4605125780487155E-4</v>
      </c>
      <c r="J28" s="18">
        <f>Model!$W$29*((drdp!D28)*'DBH-OI'!$B28+(drdp!G28)*'DBH-OI'!$C28+(drdp!J28)*'DBH-OI'!$D28)</f>
        <v>0</v>
      </c>
      <c r="K28" s="21">
        <f>SUM(E$3:E27)+H28</f>
        <v>-1.1307877499024517E-4</v>
      </c>
      <c r="L28" s="21">
        <f>SUM(F$3:F27)+I28</f>
        <v>3.2381524415424829E-3</v>
      </c>
      <c r="M28" s="21">
        <f>SUM(G$3:G27)+J28</f>
        <v>0</v>
      </c>
      <c r="N28" s="21"/>
      <c r="O28" s="21"/>
      <c r="P28" s="21"/>
      <c r="Q28" s="19">
        <f t="shared" si="2"/>
        <v>1.2786809353294497E-8</v>
      </c>
      <c r="R28" s="19">
        <f t="shared" si="2"/>
        <v>1.0485631234667544E-5</v>
      </c>
      <c r="S28" s="19">
        <f t="shared" si="2"/>
        <v>0</v>
      </c>
      <c r="T28" s="19">
        <f t="shared" si="3"/>
        <v>-3.6616631132129544E-7</v>
      </c>
      <c r="U28" s="19">
        <f t="shared" si="4"/>
        <v>0</v>
      </c>
      <c r="V28" s="19">
        <f t="shared" si="5"/>
        <v>0</v>
      </c>
    </row>
    <row r="29" spans="1:22" x14ac:dyDescent="0.25">
      <c r="A29" s="26">
        <f>Wellpath!E29</f>
        <v>2600</v>
      </c>
      <c r="B29" s="22">
        <v>0</v>
      </c>
      <c r="C29" s="22">
        <v>0</v>
      </c>
      <c r="D29" s="22">
        <f t="shared" si="0"/>
        <v>3.9314164891663715E-5</v>
      </c>
      <c r="E29" s="20">
        <f>Model!$W$29*((drdp!B29+drdp!K29)*'DBH-OI'!$B29+(drdp!E29+drdp!N29)*'DBH-OI'!$C29+(drdp!H29+drdp!Q29)*'DBH-OI'!$D29)</f>
        <v>-5.4024338422922644E-5</v>
      </c>
      <c r="F29" s="20">
        <f>Model!$W$29*((drdp!C29+drdp!L29)*'DBH-OI'!$B29+(drdp!F29+drdp!O29)*'DBH-OI'!$C29+(drdp!I29+drdp!R29)*'DBH-OI'!$D29)</f>
        <v>1.5470546385207623E-3</v>
      </c>
      <c r="G29" s="20">
        <f>Model!$W$29*((drdp!D29+drdp!M29)*'DBH-OI'!$B29+(drdp!G29+drdp!P29)*'DBH-OI'!$C29+(drdp!J29+drdp!S29)*'DBH-OI'!$D29)</f>
        <v>0</v>
      </c>
      <c r="H29" s="18">
        <f>Model!$W$29*((drdp!B29)*'DBH-OI'!$B29+(drdp!E29)*'DBH-OI'!$C29+(drdp!H29)*'DBH-OI'!$D29)</f>
        <v>-2.7012169211461322E-5</v>
      </c>
      <c r="I29" s="18">
        <f>Model!$W$29*((drdp!C29)*'DBH-OI'!$B29+(drdp!F29)*'DBH-OI'!$C29+(drdp!I29)*'DBH-OI'!$D29)</f>
        <v>7.7352731926038113E-4</v>
      </c>
      <c r="J29" s="18">
        <f>Model!$W$29*((drdp!D29)*'DBH-OI'!$B29+(drdp!G29)*'DBH-OI'!$C29+(drdp!J29)*'DBH-OI'!$D29)</f>
        <v>0</v>
      </c>
      <c r="K29" s="21">
        <f>SUM(E$3:E28)+H29</f>
        <v>-1.626515512553641E-4</v>
      </c>
      <c r="L29" s="21">
        <f>SUM(F$3:F28)+I29</f>
        <v>4.6577310186077352E-3</v>
      </c>
      <c r="M29" s="21">
        <f>SUM(G$3:G28)+J29</f>
        <v>0</v>
      </c>
      <c r="N29" s="21"/>
      <c r="O29" s="21"/>
      <c r="P29" s="21"/>
      <c r="Q29" s="19">
        <f t="shared" si="2"/>
        <v>2.6455527125776333E-8</v>
      </c>
      <c r="R29" s="19">
        <f t="shared" si="2"/>
        <v>2.169445824170065E-5</v>
      </c>
      <c r="S29" s="19">
        <f t="shared" si="2"/>
        <v>0</v>
      </c>
      <c r="T29" s="19">
        <f t="shared" si="3"/>
        <v>-7.5758717550677528E-7</v>
      </c>
      <c r="U29" s="19">
        <f t="shared" si="4"/>
        <v>0</v>
      </c>
      <c r="V29" s="19">
        <f t="shared" si="5"/>
        <v>0</v>
      </c>
    </row>
    <row r="30" spans="1:22" x14ac:dyDescent="0.25">
      <c r="A30" s="26">
        <f>Wellpath!E30</f>
        <v>2700</v>
      </c>
      <c r="B30" s="22">
        <v>0</v>
      </c>
      <c r="C30" s="22">
        <v>0</v>
      </c>
      <c r="D30" s="22">
        <f t="shared" si="0"/>
        <v>3.9314164891663715E-5</v>
      </c>
      <c r="E30" s="20">
        <f>Model!$W$29*((drdp!B30+drdp!K30)*'DBH-OI'!$B30+(drdp!E30+drdp!N30)*'DBH-OI'!$C30+(drdp!H30+drdp!Q30)*'DBH-OI'!$D30)</f>
        <v>-6.2861642403973109E-5</v>
      </c>
      <c r="F30" s="20">
        <f>Model!$W$29*((drdp!C30+drdp!L30)*'DBH-OI'!$B30+(drdp!F30+drdp!O30)*'DBH-OI'!$C30+(drdp!I30+drdp!R30)*'DBH-OI'!$D30)</f>
        <v>1.8001219136602419E-3</v>
      </c>
      <c r="G30" s="20">
        <f>Model!$W$29*((drdp!D30+drdp!M30)*'DBH-OI'!$B30+(drdp!G30+drdp!P30)*'DBH-OI'!$C30+(drdp!J30+drdp!S30)*'DBH-OI'!$D30)</f>
        <v>0</v>
      </c>
      <c r="H30" s="18">
        <f>Model!$W$29*((drdp!B30)*'DBH-OI'!$B30+(drdp!E30)*'DBH-OI'!$C30+(drdp!H30)*'DBH-OI'!$D30)</f>
        <v>-3.1430821201986554E-5</v>
      </c>
      <c r="I30" s="18">
        <f>Model!$W$29*((drdp!C30)*'DBH-OI'!$B30+(drdp!F30)*'DBH-OI'!$C30+(drdp!I30)*'DBH-OI'!$D30)</f>
        <v>9.0006095683012094E-4</v>
      </c>
      <c r="J30" s="18">
        <f>Model!$W$29*((drdp!D30)*'DBH-OI'!$B30+(drdp!G30)*'DBH-OI'!$C30+(drdp!J30)*'DBH-OI'!$D30)</f>
        <v>0</v>
      </c>
      <c r="K30" s="21">
        <f>SUM(E$3:E29)+H30</f>
        <v>-2.2109454166881196E-4</v>
      </c>
      <c r="L30" s="21">
        <f>SUM(F$3:F29)+I30</f>
        <v>6.3313192946982374E-3</v>
      </c>
      <c r="M30" s="21">
        <f>SUM(G$3:G29)+J30</f>
        <v>0</v>
      </c>
      <c r="N30" s="21"/>
      <c r="O30" s="21"/>
      <c r="P30" s="21"/>
      <c r="Q30" s="19">
        <f t="shared" si="2"/>
        <v>4.8882796355742029E-8</v>
      </c>
      <c r="R30" s="19">
        <f t="shared" si="2"/>
        <v>4.0085604011418186E-5</v>
      </c>
      <c r="S30" s="19">
        <f t="shared" si="2"/>
        <v>0</v>
      </c>
      <c r="T30" s="19">
        <f t="shared" si="3"/>
        <v>-1.3998201376202126E-6</v>
      </c>
      <c r="U30" s="19">
        <f t="shared" si="4"/>
        <v>0</v>
      </c>
      <c r="V30" s="19">
        <f t="shared" si="5"/>
        <v>0</v>
      </c>
    </row>
    <row r="31" spans="1:22" x14ac:dyDescent="0.25">
      <c r="A31" s="26">
        <f>Wellpath!E31</f>
        <v>2800</v>
      </c>
      <c r="B31" s="22">
        <v>0</v>
      </c>
      <c r="C31" s="22">
        <v>0</v>
      </c>
      <c r="D31" s="22">
        <f t="shared" si="0"/>
        <v>3.9314164891663715E-5</v>
      </c>
      <c r="E31" s="20">
        <f>Model!$W$29*((drdp!B31+drdp!K31)*'DBH-OI'!$B31+(drdp!E31+drdp!N31)*'DBH-OI'!$C31+(drdp!H31+drdp!Q31)*'DBH-OI'!$D31)</f>
        <v>-7.1622359156848061E-5</v>
      </c>
      <c r="F31" s="20">
        <f>Model!$W$29*((drdp!C31+drdp!L31)*'DBH-OI'!$B31+(drdp!F31+drdp!O31)*'DBH-OI'!$C31+(drdp!I31+drdp!R31)*'DBH-OI'!$D31)</f>
        <v>2.0509960175354508E-3</v>
      </c>
      <c r="G31" s="20">
        <f>Model!$W$29*((drdp!D31+drdp!M31)*'DBH-OI'!$B31+(drdp!G31+drdp!P31)*'DBH-OI'!$C31+(drdp!J31+drdp!S31)*'DBH-OI'!$D31)</f>
        <v>0</v>
      </c>
      <c r="H31" s="18">
        <f>Model!$W$29*((drdp!B31)*'DBH-OI'!$B31+(drdp!E31)*'DBH-OI'!$C31+(drdp!H31)*'DBH-OI'!$D31)</f>
        <v>-3.581117957842403E-5</v>
      </c>
      <c r="I31" s="18">
        <f>Model!$W$29*((drdp!C31)*'DBH-OI'!$B31+(drdp!F31)*'DBH-OI'!$C31+(drdp!I31)*'DBH-OI'!$D31)</f>
        <v>1.0254980087677254E-3</v>
      </c>
      <c r="J31" s="18">
        <f>Model!$W$29*((drdp!D31)*'DBH-OI'!$B31+(drdp!G31)*'DBH-OI'!$C31+(drdp!J31)*'DBH-OI'!$D31)</f>
        <v>0</v>
      </c>
      <c r="K31" s="21">
        <f>SUM(E$3:E30)+H31</f>
        <v>-2.8833654244922252E-4</v>
      </c>
      <c r="L31" s="21">
        <f>SUM(F$3:F30)+I31</f>
        <v>8.2568782602960838E-3</v>
      </c>
      <c r="M31" s="21">
        <f>SUM(G$3:G30)+J31</f>
        <v>0</v>
      </c>
      <c r="N31" s="21"/>
      <c r="O31" s="21"/>
      <c r="P31" s="21"/>
      <c r="Q31" s="19">
        <f t="shared" si="2"/>
        <v>8.3137961711572292E-8</v>
      </c>
      <c r="R31" s="19">
        <f t="shared" si="2"/>
        <v>6.8176038605350083E-5</v>
      </c>
      <c r="S31" s="19">
        <f t="shared" si="2"/>
        <v>0</v>
      </c>
      <c r="T31" s="19">
        <f t="shared" si="3"/>
        <v>-2.3807597289979244E-6</v>
      </c>
      <c r="U31" s="19">
        <f t="shared" si="4"/>
        <v>0</v>
      </c>
      <c r="V31" s="19">
        <f t="shared" si="5"/>
        <v>0</v>
      </c>
    </row>
    <row r="32" spans="1:22" x14ac:dyDescent="0.25">
      <c r="A32" s="26">
        <f>Wellpath!E32</f>
        <v>2900</v>
      </c>
      <c r="B32" s="22">
        <v>0</v>
      </c>
      <c r="C32" s="22">
        <v>0</v>
      </c>
      <c r="D32" s="22">
        <f t="shared" si="0"/>
        <v>3.9314164891663715E-5</v>
      </c>
      <c r="E32" s="20">
        <f>Model!$W$29*((drdp!B32+drdp!K32)*'DBH-OI'!$B32+(drdp!E32+drdp!N32)*'DBH-OI'!$C32+(drdp!H32+drdp!Q32)*'DBH-OI'!$D32)</f>
        <v>-8.0295815097669051E-5</v>
      </c>
      <c r="F32" s="20">
        <f>Model!$W$29*((drdp!C32+drdp!L32)*'DBH-OI'!$B32+(drdp!F32+drdp!O32)*'DBH-OI'!$C32+(drdp!I32+drdp!R32)*'DBH-OI'!$D32)</f>
        <v>2.2993712986950098E-3</v>
      </c>
      <c r="G32" s="20">
        <f>Model!$W$29*((drdp!D32+drdp!M32)*'DBH-OI'!$B32+(drdp!G32+drdp!P32)*'DBH-OI'!$C32+(drdp!J32+drdp!S32)*'DBH-OI'!$D32)</f>
        <v>0</v>
      </c>
      <c r="H32" s="18">
        <f>Model!$W$29*((drdp!B32)*'DBH-OI'!$B32+(drdp!E32)*'DBH-OI'!$C32+(drdp!H32)*'DBH-OI'!$D32)</f>
        <v>-4.0147907548834525E-5</v>
      </c>
      <c r="I32" s="18">
        <f>Model!$W$29*((drdp!C32)*'DBH-OI'!$B32+(drdp!F32)*'DBH-OI'!$C32+(drdp!I32)*'DBH-OI'!$D32)</f>
        <v>1.1496856493475049E-3</v>
      </c>
      <c r="J32" s="18">
        <f>Model!$W$29*((drdp!D32)*'DBH-OI'!$B32+(drdp!G32)*'DBH-OI'!$C32+(drdp!J32)*'DBH-OI'!$D32)</f>
        <v>0</v>
      </c>
      <c r="K32" s="21">
        <f>SUM(E$3:E31)+H32</f>
        <v>-3.6429562957648106E-4</v>
      </c>
      <c r="L32" s="21">
        <f>SUM(F$3:F31)+I32</f>
        <v>1.0432061918411315E-2</v>
      </c>
      <c r="M32" s="21">
        <f>SUM(G$3:G31)+J32</f>
        <v>0</v>
      </c>
      <c r="N32" s="21"/>
      <c r="O32" s="21"/>
      <c r="P32" s="21"/>
      <c r="Q32" s="19">
        <f t="shared" si="2"/>
        <v>1.327113057285247E-7</v>
      </c>
      <c r="R32" s="19">
        <f t="shared" si="2"/>
        <v>1.0882791586956757E-4</v>
      </c>
      <c r="S32" s="19">
        <f t="shared" si="2"/>
        <v>0</v>
      </c>
      <c r="T32" s="19">
        <f t="shared" si="3"/>
        <v>-3.8003545643484829E-6</v>
      </c>
      <c r="U32" s="19">
        <f t="shared" si="4"/>
        <v>0</v>
      </c>
      <c r="V32" s="19">
        <f t="shared" si="5"/>
        <v>0</v>
      </c>
    </row>
    <row r="33" spans="1:23" x14ac:dyDescent="0.25">
      <c r="A33" s="26">
        <f>Wellpath!E33</f>
        <v>3000</v>
      </c>
      <c r="B33" s="22">
        <v>0</v>
      </c>
      <c r="C33" s="22">
        <v>0</v>
      </c>
      <c r="D33" s="22">
        <f t="shared" si="0"/>
        <v>3.9314164891663715E-5</v>
      </c>
      <c r="E33" s="20">
        <f>Model!$W$29*((drdp!B33+drdp!K33)*'DBH-OI'!$B33+(drdp!E33+drdp!N33)*'DBH-OI'!$C33+(drdp!H33+drdp!Q33)*'DBH-OI'!$D33)</f>
        <v>-8.8871442956415508E-5</v>
      </c>
      <c r="F33" s="20">
        <f>Model!$W$29*((drdp!C33+drdp!L33)*'DBH-OI'!$B33+(drdp!F33+drdp!O33)*'DBH-OI'!$C33+(drdp!I33+drdp!R33)*'DBH-OI'!$D33)</f>
        <v>2.544945150118101E-3</v>
      </c>
      <c r="G33" s="20">
        <f>Model!$W$29*((drdp!D33+drdp!M33)*'DBH-OI'!$B33+(drdp!G33+drdp!P33)*'DBH-OI'!$C33+(drdp!J33+drdp!S33)*'DBH-OI'!$D33)</f>
        <v>0</v>
      </c>
      <c r="H33" s="18">
        <f>Model!$W$29*((drdp!B33)*'DBH-OI'!$B33+(drdp!E33)*'DBH-OI'!$C33+(drdp!H33)*'DBH-OI'!$D33)</f>
        <v>-4.4435721478207835E-5</v>
      </c>
      <c r="I33" s="18">
        <f>Model!$W$29*((drdp!C33)*'DBH-OI'!$B33+(drdp!F33)*'DBH-OI'!$C33+(drdp!I33)*'DBH-OI'!$D33)</f>
        <v>1.2724725750590529E-3</v>
      </c>
      <c r="J33" s="18">
        <f>Model!$W$29*((drdp!D33)*'DBH-OI'!$B33+(drdp!G33)*'DBH-OI'!$C33+(drdp!J33)*'DBH-OI'!$D33)</f>
        <v>0</v>
      </c>
      <c r="K33" s="21">
        <f>SUM(E$3:E32)+H33</f>
        <v>-4.4887925860352342E-4</v>
      </c>
      <c r="L33" s="21">
        <f>SUM(F$3:F32)+I33</f>
        <v>1.2854220142817872E-2</v>
      </c>
      <c r="M33" s="21">
        <f>SUM(G$3:G32)+J33</f>
        <v>0</v>
      </c>
      <c r="N33" s="21"/>
      <c r="O33" s="21"/>
      <c r="P33" s="21"/>
      <c r="Q33" s="19">
        <f t="shared" si="2"/>
        <v>2.0149258880444885E-7</v>
      </c>
      <c r="R33" s="19">
        <f t="shared" si="2"/>
        <v>1.6523097548002471E-4</v>
      </c>
      <c r="S33" s="19">
        <f t="shared" si="2"/>
        <v>0</v>
      </c>
      <c r="T33" s="19">
        <f t="shared" si="3"/>
        <v>-5.7699928076345629E-6</v>
      </c>
      <c r="U33" s="19">
        <f t="shared" si="4"/>
        <v>0</v>
      </c>
      <c r="V33" s="19">
        <f t="shared" si="5"/>
        <v>0</v>
      </c>
    </row>
    <row r="34" spans="1:23" x14ac:dyDescent="0.25">
      <c r="A34" s="26">
        <f>Wellpath!E34</f>
        <v>3100</v>
      </c>
      <c r="B34" s="22">
        <v>0</v>
      </c>
      <c r="C34" s="22">
        <v>0</v>
      </c>
      <c r="D34" s="22">
        <f t="shared" si="0"/>
        <v>3.9314164891663715E-5</v>
      </c>
      <c r="E34" s="20">
        <f>Model!$W$29*((drdp!B34+drdp!K34)*'DBH-OI'!$B34+(drdp!E34+drdp!N34)*'DBH-OI'!$C34+(drdp!H34+drdp!Q34)*'DBH-OI'!$D34)</f>
        <v>-9.7338794651516094E-5</v>
      </c>
      <c r="F34" s="20">
        <f>Model!$W$29*((drdp!C34+drdp!L34)*'DBH-OI'!$B34+(drdp!F34+drdp!O34)*'DBH-OI'!$C34+(drdp!I34+drdp!R34)*'DBH-OI'!$D34)</f>
        <v>2.7874183778945258E-3</v>
      </c>
      <c r="G34" s="20">
        <f>Model!$W$29*((drdp!D34+drdp!M34)*'DBH-OI'!$B34+(drdp!G34+drdp!P34)*'DBH-OI'!$C34+(drdp!J34+drdp!S34)*'DBH-OI'!$D34)</f>
        <v>0</v>
      </c>
      <c r="H34" s="18">
        <f>Model!$W$29*((drdp!B34)*'DBH-OI'!$B34+(drdp!E34)*'DBH-OI'!$C34+(drdp!H34)*'DBH-OI'!$D34)</f>
        <v>-4.8669397325757952E-5</v>
      </c>
      <c r="I34" s="18">
        <f>Model!$W$29*((drdp!C34)*'DBH-OI'!$B34+(drdp!F34)*'DBH-OI'!$C34+(drdp!I34)*'DBH-OI'!$D34)</f>
        <v>1.3937091889472603E-3</v>
      </c>
      <c r="J34" s="18">
        <f>Model!$W$29*((drdp!D34)*'DBH-OI'!$B34+(drdp!G34)*'DBH-OI'!$C34+(drdp!J34)*'DBH-OI'!$D34)</f>
        <v>0</v>
      </c>
      <c r="K34" s="21">
        <f>SUM(E$3:E33)+H34</f>
        <v>-5.4198437740748907E-4</v>
      </c>
      <c r="L34" s="21">
        <f>SUM(F$3:F33)+I34</f>
        <v>1.5520401906824181E-2</v>
      </c>
      <c r="M34" s="21">
        <f>SUM(G$3:G33)+J34</f>
        <v>0</v>
      </c>
      <c r="N34" s="21"/>
      <c r="O34" s="21"/>
      <c r="P34" s="21"/>
      <c r="Q34" s="19">
        <f t="shared" si="2"/>
        <v>2.9374706535378357E-7</v>
      </c>
      <c r="R34" s="19">
        <f t="shared" si="2"/>
        <v>2.4088287534935169E-4</v>
      </c>
      <c r="S34" s="19">
        <f t="shared" si="2"/>
        <v>0</v>
      </c>
      <c r="T34" s="19">
        <f t="shared" si="3"/>
        <v>-8.4118153645841096E-6</v>
      </c>
      <c r="U34" s="19">
        <f t="shared" si="4"/>
        <v>0</v>
      </c>
      <c r="V34" s="19">
        <f t="shared" si="5"/>
        <v>0</v>
      </c>
    </row>
    <row r="35" spans="1:23" x14ac:dyDescent="0.25">
      <c r="A35" s="26">
        <f>Wellpath!E35</f>
        <v>3200</v>
      </c>
      <c r="B35" s="22">
        <v>0</v>
      </c>
      <c r="C35" s="22">
        <v>0</v>
      </c>
      <c r="D35" s="22">
        <f t="shared" si="0"/>
        <v>3.9314164891663715E-5</v>
      </c>
      <c r="E35" s="20">
        <f>Model!$W$29*((drdp!B35+drdp!K35)*'DBH-OI'!$B35+(drdp!E35+drdp!N35)*'DBH-OI'!$C35+(drdp!H35+drdp!Q35)*'DBH-OI'!$D35)</f>
        <v>-1.0568755401922586E-4</v>
      </c>
      <c r="F35" s="20">
        <f>Model!$W$29*((drdp!C35+drdp!L35)*'DBH-OI'!$B35+(drdp!F35+drdp!O35)*'DBH-OI'!$C35+(drdp!I35+drdp!R35)*'DBH-OI'!$D35)</f>
        <v>3.026495565746377E-3</v>
      </c>
      <c r="G35" s="20">
        <f>Model!$W$29*((drdp!D35+drdp!M35)*'DBH-OI'!$B35+(drdp!G35+drdp!P35)*'DBH-OI'!$C35+(drdp!J35+drdp!S35)*'DBH-OI'!$D35)</f>
        <v>0</v>
      </c>
      <c r="H35" s="18">
        <f>Model!$W$29*((drdp!B35)*'DBH-OI'!$B35+(drdp!E35)*'DBH-OI'!$C35+(drdp!H35)*'DBH-OI'!$D35)</f>
        <v>-5.284377700961293E-5</v>
      </c>
      <c r="I35" s="18">
        <f>Model!$W$29*((drdp!C35)*'DBH-OI'!$B35+(drdp!F35)*'DBH-OI'!$C35+(drdp!I35)*'DBH-OI'!$D35)</f>
        <v>1.5132477828731885E-3</v>
      </c>
      <c r="J35" s="18">
        <f>Model!$W$29*((drdp!D35)*'DBH-OI'!$B35+(drdp!G35)*'DBH-OI'!$C35+(drdp!J35)*'DBH-OI'!$D35)</f>
        <v>0</v>
      </c>
      <c r="K35" s="21">
        <f>SUM(E$3:E34)+H35</f>
        <v>-6.4349755174286009E-4</v>
      </c>
      <c r="L35" s="21">
        <f>SUM(F$3:F34)+I35</f>
        <v>1.8427358878644634E-2</v>
      </c>
      <c r="M35" s="21">
        <f>SUM(G$3:G34)+J35</f>
        <v>0</v>
      </c>
      <c r="N35" s="21"/>
      <c r="O35" s="21"/>
      <c r="P35" s="21"/>
      <c r="Q35" s="19">
        <f t="shared" si="2"/>
        <v>4.1408909909905493E-7</v>
      </c>
      <c r="R35" s="19">
        <f t="shared" si="2"/>
        <v>3.3956755524236325E-4</v>
      </c>
      <c r="S35" s="19">
        <f t="shared" si="2"/>
        <v>0</v>
      </c>
      <c r="T35" s="19">
        <f t="shared" si="3"/>
        <v>-1.1857960323494877E-5</v>
      </c>
      <c r="U35" s="19">
        <f t="shared" si="4"/>
        <v>0</v>
      </c>
      <c r="V35" s="19">
        <f t="shared" si="5"/>
        <v>0</v>
      </c>
    </row>
    <row r="36" spans="1:23" x14ac:dyDescent="0.25">
      <c r="A36" s="26">
        <f>Wellpath!E36</f>
        <v>3300</v>
      </c>
      <c r="B36" s="22">
        <v>0</v>
      </c>
      <c r="C36" s="22">
        <v>0</v>
      </c>
      <c r="D36" s="22">
        <f t="shared" si="0"/>
        <v>3.9314164891663715E-5</v>
      </c>
      <c r="E36" s="20">
        <f>Model!$W$29*((drdp!B36+drdp!K36)*'DBH-OI'!$B36+(drdp!E36+drdp!N36)*'DBH-OI'!$C36+(drdp!H36+drdp!Q36)*'DBH-OI'!$D36)</f>
        <v>-1.1390754938228293E-4</v>
      </c>
      <c r="F36" s="20">
        <f>Model!$W$29*((drdp!C36+drdp!L36)*'DBH-OI'!$B36+(drdp!F36+drdp!O36)*'DBH-OI'!$C36+(drdp!I36+drdp!R36)*'DBH-OI'!$D36)</f>
        <v>3.2618854349472704E-3</v>
      </c>
      <c r="G36" s="20">
        <f>Model!$W$29*((drdp!D36+drdp!M36)*'DBH-OI'!$B36+(drdp!G36+drdp!P36)*'DBH-OI'!$C36+(drdp!J36+drdp!S36)*'DBH-OI'!$D36)</f>
        <v>0</v>
      </c>
      <c r="H36" s="18">
        <f>Model!$W$29*((drdp!B36)*'DBH-OI'!$B36+(drdp!E36)*'DBH-OI'!$C36+(drdp!H36)*'DBH-OI'!$D36)</f>
        <v>-5.695377469114135E-5</v>
      </c>
      <c r="I36" s="18">
        <f>Model!$W$29*((drdp!C36)*'DBH-OI'!$B36+(drdp!F36)*'DBH-OI'!$C36+(drdp!I36)*'DBH-OI'!$D36)</f>
        <v>1.6309427174736322E-3</v>
      </c>
      <c r="J36" s="18">
        <f>Model!$W$29*((drdp!D36)*'DBH-OI'!$B36+(drdp!G36)*'DBH-OI'!$C36+(drdp!J36)*'DBH-OI'!$D36)</f>
        <v>0</v>
      </c>
      <c r="K36" s="21">
        <f>SUM(E$3:E35)+H36</f>
        <v>-7.5329510344361431E-4</v>
      </c>
      <c r="L36" s="21">
        <f>SUM(F$3:F35)+I36</f>
        <v>2.1571549378991455E-2</v>
      </c>
      <c r="M36" s="21">
        <f>SUM(G$3:G35)+J36</f>
        <v>0</v>
      </c>
      <c r="N36" s="21"/>
      <c r="O36" s="21"/>
      <c r="P36" s="21"/>
      <c r="Q36" s="19">
        <f t="shared" si="2"/>
        <v>5.6745351287212555E-7</v>
      </c>
      <c r="R36" s="19">
        <f t="shared" si="2"/>
        <v>4.6533174261026661E-4</v>
      </c>
      <c r="S36" s="19">
        <f t="shared" si="2"/>
        <v>0</v>
      </c>
      <c r="T36" s="19">
        <f t="shared" si="3"/>
        <v>-1.6249742520886404E-5</v>
      </c>
      <c r="U36" s="19">
        <f t="shared" si="4"/>
        <v>0</v>
      </c>
      <c r="V36" s="19">
        <f t="shared" si="5"/>
        <v>0</v>
      </c>
    </row>
    <row r="37" spans="1:23" x14ac:dyDescent="0.25">
      <c r="A37" s="26">
        <f>Wellpath!E37</f>
        <v>3400</v>
      </c>
      <c r="B37" s="22">
        <v>0</v>
      </c>
      <c r="C37" s="22">
        <v>0</v>
      </c>
      <c r="D37" s="22">
        <f t="shared" si="0"/>
        <v>3.9314164891663715E-5</v>
      </c>
      <c r="E37" s="20">
        <f>Model!$W$29*((drdp!B37+drdp!K37)*'DBH-OI'!$B37+(drdp!E37+drdp!N37)*'DBH-OI'!$C37+(drdp!H37+drdp!Q37)*'DBH-OI'!$D37)</f>
        <v>-1.2198876594252993E-4</v>
      </c>
      <c r="F37" s="20">
        <f>Model!$W$29*((drdp!C37+drdp!L37)*'DBH-OI'!$B37+(drdp!F37+drdp!O37)*'DBH-OI'!$C37+(drdp!I37+drdp!R37)*'DBH-OI'!$D37)</f>
        <v>3.4933011992005964E-3</v>
      </c>
      <c r="G37" s="20">
        <f>Model!$W$29*((drdp!D37+drdp!M37)*'DBH-OI'!$B37+(drdp!G37+drdp!P37)*'DBH-OI'!$C37+(drdp!J37+drdp!S37)*'DBH-OI'!$D37)</f>
        <v>0</v>
      </c>
      <c r="H37" s="18">
        <f>Model!$W$29*((drdp!B37)*'DBH-OI'!$B37+(drdp!E37)*'DBH-OI'!$C37+(drdp!H37)*'DBH-OI'!$D37)</f>
        <v>-6.0994382971265302E-5</v>
      </c>
      <c r="I37" s="18">
        <f>Model!$W$29*((drdp!C37)*'DBH-OI'!$B37+(drdp!F37)*'DBH-OI'!$C37+(drdp!I37)*'DBH-OI'!$D37)</f>
        <v>1.746650599600308E-3</v>
      </c>
      <c r="J37" s="18">
        <f>Model!$W$29*((drdp!D37)*'DBH-OI'!$B37+(drdp!G37)*'DBH-OI'!$C37+(drdp!J37)*'DBH-OI'!$D37)</f>
        <v>0</v>
      </c>
      <c r="K37" s="21">
        <f>SUM(E$3:E36)+H37</f>
        <v>-8.712432611060212E-4</v>
      </c>
      <c r="L37" s="21">
        <f>SUM(F$3:F36)+I37</f>
        <v>2.4949142696065404E-2</v>
      </c>
      <c r="M37" s="21">
        <f>SUM(G$3:G36)+J37</f>
        <v>0</v>
      </c>
      <c r="N37" s="21"/>
      <c r="O37" s="21"/>
      <c r="P37" s="21"/>
      <c r="Q37" s="19">
        <f t="shared" si="2"/>
        <v>7.5906482002265467E-7</v>
      </c>
      <c r="R37" s="19">
        <f t="shared" si="2"/>
        <v>6.224597212686337E-4</v>
      </c>
      <c r="S37" s="19">
        <f t="shared" si="2"/>
        <v>0</v>
      </c>
      <c r="T37" s="19">
        <f t="shared" si="3"/>
        <v>-2.1736772444319493E-5</v>
      </c>
      <c r="U37" s="19">
        <f t="shared" si="4"/>
        <v>0</v>
      </c>
      <c r="V37" s="19">
        <f t="shared" si="5"/>
        <v>0</v>
      </c>
    </row>
    <row r="38" spans="1:23" x14ac:dyDescent="0.25">
      <c r="A38" s="26">
        <f>Wellpath!E38</f>
        <v>3500</v>
      </c>
      <c r="B38" s="22">
        <v>0</v>
      </c>
      <c r="C38" s="22">
        <v>0</v>
      </c>
      <c r="D38" s="22">
        <f t="shared" si="0"/>
        <v>3.9314164891663715E-5</v>
      </c>
      <c r="E38" s="20">
        <f>Model!$W$29*((drdp!B38+drdp!K38)*'DBH-OI'!$B38+(drdp!E38+drdp!N38)*'DBH-OI'!$C38+(drdp!H38+drdp!Q38)*'DBH-OI'!$D38)</f>
        <v>-1.29921357982405E-4</v>
      </c>
      <c r="F38" s="20">
        <f>Model!$W$29*((drdp!C38+drdp!L38)*'DBH-OI'!$B38+(drdp!F38+drdp!O38)*'DBH-OI'!$C38+(drdp!I38+drdp!R38)*'DBH-OI'!$D38)</f>
        <v>3.7204609140444982E-3</v>
      </c>
      <c r="G38" s="20">
        <f>Model!$W$29*((drdp!D38+drdp!M38)*'DBH-OI'!$B38+(drdp!G38+drdp!P38)*'DBH-OI'!$C38+(drdp!J38+drdp!S38)*'DBH-OI'!$D38)</f>
        <v>0</v>
      </c>
      <c r="H38" s="18">
        <f>Model!$W$29*((drdp!B38)*'DBH-OI'!$B38+(drdp!E38)*'DBH-OI'!$C38+(drdp!H38)*'DBH-OI'!$D38)</f>
        <v>-6.4960678991202254E-5</v>
      </c>
      <c r="I38" s="18">
        <f>Model!$W$29*((drdp!C38)*'DBH-OI'!$B38+(drdp!F38)*'DBH-OI'!$C38+(drdp!I38)*'DBH-OI'!$D38)</f>
        <v>1.8602304570222424E-3</v>
      </c>
      <c r="J38" s="18">
        <f>Model!$W$29*((drdp!D38)*'DBH-OI'!$B38+(drdp!G38)*'DBH-OI'!$C38+(drdp!J38)*'DBH-OI'!$D38)</f>
        <v>0</v>
      </c>
      <c r="K38" s="21">
        <f>SUM(E$3:E37)+H38</f>
        <v>-9.9719832306848812E-4</v>
      </c>
      <c r="L38" s="21">
        <f>SUM(F$3:F37)+I38</f>
        <v>2.8556023752687936E-2</v>
      </c>
      <c r="M38" s="21">
        <f>SUM(G$3:G37)+J38</f>
        <v>0</v>
      </c>
      <c r="N38" s="21"/>
      <c r="O38" s="21"/>
      <c r="P38" s="21"/>
      <c r="Q38" s="19">
        <f t="shared" si="2"/>
        <v>9.944044955306048E-7</v>
      </c>
      <c r="R38" s="19">
        <f t="shared" si="2"/>
        <v>8.1544649256407758E-4</v>
      </c>
      <c r="S38" s="19">
        <f t="shared" si="2"/>
        <v>0</v>
      </c>
      <c r="T38" s="19">
        <f t="shared" si="3"/>
        <v>-2.8476018999684326E-5</v>
      </c>
      <c r="U38" s="19">
        <f t="shared" si="4"/>
        <v>0</v>
      </c>
      <c r="V38" s="19">
        <f t="shared" si="5"/>
        <v>0</v>
      </c>
    </row>
    <row r="39" spans="1:23" x14ac:dyDescent="0.25">
      <c r="A39" s="26">
        <f>Wellpath!E39</f>
        <v>3600</v>
      </c>
      <c r="B39" s="22">
        <v>0</v>
      </c>
      <c r="C39" s="22">
        <v>0</v>
      </c>
      <c r="D39" s="22">
        <f t="shared" si="0"/>
        <v>3.9314164891663715E-5</v>
      </c>
      <c r="E39" s="20">
        <f>Model!$W$29*((drdp!B39+drdp!K39)*'DBH-OI'!$B39+(drdp!E39+drdp!N39)*'DBH-OI'!$C39+(drdp!H39+drdp!Q39)*'DBH-OI'!$D39)</f>
        <v>-1.3769566086043028E-4</v>
      </c>
      <c r="F39" s="20">
        <f>Model!$W$29*((drdp!C39+drdp!L39)*'DBH-OI'!$B39+(drdp!F39+drdp!O39)*'DBH-OI'!$C39+(drdp!I39+drdp!R39)*'DBH-OI'!$D39)</f>
        <v>3.943087820357731E-3</v>
      </c>
      <c r="G39" s="20">
        <f>Model!$W$29*((drdp!D39+drdp!M39)*'DBH-OI'!$B39+(drdp!G39+drdp!P39)*'DBH-OI'!$C39+(drdp!J39+drdp!S39)*'DBH-OI'!$D39)</f>
        <v>0</v>
      </c>
      <c r="H39" s="18">
        <f>Model!$W$29*((drdp!B39)*'DBH-OI'!$B39+(drdp!E39)*'DBH-OI'!$C39+(drdp!H39)*'DBH-OI'!$D39)</f>
        <v>-6.8847830430215139E-5</v>
      </c>
      <c r="I39" s="18">
        <f>Model!$W$29*((drdp!C39)*'DBH-OI'!$B39+(drdp!F39)*'DBH-OI'!$C39+(drdp!I39)*'DBH-OI'!$D39)</f>
        <v>1.9715439101788655E-3</v>
      </c>
      <c r="J39" s="18">
        <f>Model!$W$29*((drdp!D39)*'DBH-OI'!$B39+(drdp!G39)*'DBH-OI'!$C39+(drdp!J39)*'DBH-OI'!$D39)</f>
        <v>0</v>
      </c>
      <c r="K39" s="21">
        <f>SUM(E$3:E38)+H39</f>
        <v>-1.1310068324899062E-3</v>
      </c>
      <c r="L39" s="21">
        <f>SUM(F$3:F38)+I39</f>
        <v>3.2387798119889052E-2</v>
      </c>
      <c r="M39" s="21">
        <f>SUM(G$3:G38)+J39</f>
        <v>0</v>
      </c>
      <c r="N39" s="21"/>
      <c r="O39" s="21"/>
      <c r="P39" s="21"/>
      <c r="Q39" s="19">
        <f t="shared" si="2"/>
        <v>1.2791764551388507E-6</v>
      </c>
      <c r="R39" s="19">
        <f t="shared" si="2"/>
        <v>1.0489694670546888E-3</v>
      </c>
      <c r="S39" s="19">
        <f t="shared" si="2"/>
        <v>0</v>
      </c>
      <c r="T39" s="19">
        <f t="shared" si="3"/>
        <v>-3.6630820962898255E-5</v>
      </c>
      <c r="U39" s="19">
        <f t="shared" si="4"/>
        <v>0</v>
      </c>
      <c r="V39" s="19">
        <f t="shared" si="5"/>
        <v>0</v>
      </c>
    </row>
    <row r="40" spans="1:23" x14ac:dyDescent="0.25">
      <c r="A40" s="26">
        <f>Wellpath!E40</f>
        <v>3700</v>
      </c>
      <c r="B40" s="22">
        <v>0</v>
      </c>
      <c r="C40" s="22">
        <v>0</v>
      </c>
      <c r="D40" s="22">
        <f t="shared" si="0"/>
        <v>3.9314164891663715E-5</v>
      </c>
      <c r="E40" s="20">
        <f>Model!$W$29*((drdp!B40+drdp!K40)*'DBH-OI'!$B40+(drdp!E40+drdp!N40)*'DBH-OI'!$C40+(drdp!H40+drdp!Q40)*'DBH-OI'!$D40)</f>
        <v>-1.3769566086043028E-4</v>
      </c>
      <c r="F40" s="20">
        <f>Model!$W$29*((drdp!C40+drdp!L40)*'DBH-OI'!$B40+(drdp!F40+drdp!O40)*'DBH-OI'!$C40+(drdp!I40+drdp!R40)*'DBH-OI'!$D40)</f>
        <v>3.943087820357731E-3</v>
      </c>
      <c r="G40" s="20">
        <f>Model!$W$29*((drdp!D40+drdp!M40)*'DBH-OI'!$B40+(drdp!G40+drdp!P40)*'DBH-OI'!$C40+(drdp!J40+drdp!S40)*'DBH-OI'!$D40)</f>
        <v>0</v>
      </c>
      <c r="H40" s="18">
        <f>Model!$W$29*((drdp!B40)*'DBH-OI'!$B40+(drdp!E40)*'DBH-OI'!$C40+(drdp!H40)*'DBH-OI'!$D40)</f>
        <v>-6.8847830430215139E-5</v>
      </c>
      <c r="I40" s="18">
        <f>Model!$W$29*((drdp!C40)*'DBH-OI'!$B40+(drdp!F40)*'DBH-OI'!$C40+(drdp!I40)*'DBH-OI'!$D40)</f>
        <v>1.9715439101788655E-3</v>
      </c>
      <c r="J40" s="18">
        <f>Model!$W$29*((drdp!D40)*'DBH-OI'!$B40+(drdp!G40)*'DBH-OI'!$C40+(drdp!J40)*'DBH-OI'!$D40)</f>
        <v>0</v>
      </c>
      <c r="K40" s="21">
        <f>SUM(E$3:E39)+H40</f>
        <v>-1.2687024933503365E-3</v>
      </c>
      <c r="L40" s="21">
        <f>SUM(F$3:F39)+I40</f>
        <v>3.633088594024679E-2</v>
      </c>
      <c r="M40" s="21">
        <f>SUM(G$3:G39)+J40</f>
        <v>0</v>
      </c>
      <c r="N40" s="21"/>
      <c r="O40" s="21"/>
      <c r="P40" s="21"/>
      <c r="Q40" s="19">
        <f t="shared" si="2"/>
        <v>1.6096060166333607E-6</v>
      </c>
      <c r="R40" s="19">
        <f t="shared" si="2"/>
        <v>1.3199332732032219E-3</v>
      </c>
      <c r="S40" s="19">
        <f t="shared" si="2"/>
        <v>0</v>
      </c>
      <c r="T40" s="19">
        <f t="shared" si="3"/>
        <v>-4.609308557801779E-5</v>
      </c>
      <c r="U40" s="19">
        <f t="shared" si="4"/>
        <v>0</v>
      </c>
      <c r="V40" s="19">
        <f t="shared" si="5"/>
        <v>0</v>
      </c>
    </row>
    <row r="41" spans="1:23" x14ac:dyDescent="0.25">
      <c r="A41" s="26">
        <f>Wellpath!E41</f>
        <v>3800</v>
      </c>
      <c r="B41" s="22">
        <v>0</v>
      </c>
      <c r="C41" s="22">
        <v>0</v>
      </c>
      <c r="D41" s="22">
        <f t="shared" si="0"/>
        <v>3.9314164891663715E-5</v>
      </c>
      <c r="E41" s="20">
        <f>Model!$W$29*((drdp!B41+drdp!K41)*'DBH-OI'!$B41+(drdp!E41+drdp!N41)*'DBH-OI'!$C41+(drdp!H41+drdp!Q41)*'DBH-OI'!$D41)</f>
        <v>-1.3769566086043028E-4</v>
      </c>
      <c r="F41" s="20">
        <f>Model!$W$29*((drdp!C41+drdp!L41)*'DBH-OI'!$B41+(drdp!F41+drdp!O41)*'DBH-OI'!$C41+(drdp!I41+drdp!R41)*'DBH-OI'!$D41)</f>
        <v>3.943087820357731E-3</v>
      </c>
      <c r="G41" s="20">
        <f>Model!$W$29*((drdp!D41+drdp!M41)*'DBH-OI'!$B41+(drdp!G41+drdp!P41)*'DBH-OI'!$C41+(drdp!J41+drdp!S41)*'DBH-OI'!$D41)</f>
        <v>0</v>
      </c>
      <c r="H41" s="18">
        <f>Model!$W$29*((drdp!B41)*'DBH-OI'!$B41+(drdp!E41)*'DBH-OI'!$C41+(drdp!H41)*'DBH-OI'!$D41)</f>
        <v>-6.8847830430215139E-5</v>
      </c>
      <c r="I41" s="18">
        <f>Model!$W$29*((drdp!C41)*'DBH-OI'!$B41+(drdp!F41)*'DBH-OI'!$C41+(drdp!I41)*'DBH-OI'!$D41)</f>
        <v>1.9715439101788655E-3</v>
      </c>
      <c r="J41" s="18">
        <f>Model!$W$29*((drdp!D41)*'DBH-OI'!$B41+(drdp!G41)*'DBH-OI'!$C41+(drdp!J41)*'DBH-OI'!$D41)</f>
        <v>0</v>
      </c>
      <c r="K41" s="21">
        <f>SUM(E$3:E40)+H41</f>
        <v>-1.4063981542107669E-3</v>
      </c>
      <c r="L41" s="21">
        <f>SUM(F$3:F40)+I41</f>
        <v>4.0273973760604515E-2</v>
      </c>
      <c r="M41" s="21">
        <f>SUM(G$3:G40)+J41</f>
        <v>0</v>
      </c>
      <c r="N41" s="21"/>
      <c r="O41" s="21"/>
      <c r="P41" s="21"/>
      <c r="Q41" s="19">
        <f t="shared" si="2"/>
        <v>1.9779557681674521E-6</v>
      </c>
      <c r="R41" s="19">
        <f t="shared" si="2"/>
        <v>1.621992962469861E-3</v>
      </c>
      <c r="S41" s="19">
        <f t="shared" si="2"/>
        <v>0</v>
      </c>
      <c r="T41" s="19">
        <f t="shared" si="3"/>
        <v>-5.6641242359647049E-5</v>
      </c>
      <c r="U41" s="19">
        <f t="shared" si="4"/>
        <v>0</v>
      </c>
      <c r="V41" s="19">
        <f t="shared" si="5"/>
        <v>0</v>
      </c>
    </row>
    <row r="42" spans="1:23" x14ac:dyDescent="0.25">
      <c r="A42" s="26">
        <f>Wellpath!E42</f>
        <v>3900</v>
      </c>
      <c r="B42" s="22">
        <v>0</v>
      </c>
      <c r="C42" s="22">
        <v>0</v>
      </c>
      <c r="D42" s="22">
        <f t="shared" si="0"/>
        <v>3.9314164891663715E-5</v>
      </c>
      <c r="E42" s="20">
        <f>Model!$W$29*((drdp!B42+drdp!K42)*'DBH-OI'!$B42+(drdp!E42+drdp!N42)*'DBH-OI'!$C42+(drdp!H42+drdp!Q42)*'DBH-OI'!$D42)</f>
        <v>-1.3769566086043028E-4</v>
      </c>
      <c r="F42" s="20">
        <f>Model!$W$29*((drdp!C42+drdp!L42)*'DBH-OI'!$B42+(drdp!F42+drdp!O42)*'DBH-OI'!$C42+(drdp!I42+drdp!R42)*'DBH-OI'!$D42)</f>
        <v>3.943087820357731E-3</v>
      </c>
      <c r="G42" s="20">
        <f>Model!$W$29*((drdp!D42+drdp!M42)*'DBH-OI'!$B42+(drdp!G42+drdp!P42)*'DBH-OI'!$C42+(drdp!J42+drdp!S42)*'DBH-OI'!$D42)</f>
        <v>0</v>
      </c>
      <c r="H42" s="18">
        <f>Model!$W$29*((drdp!B42)*'DBH-OI'!$B42+(drdp!E42)*'DBH-OI'!$C42+(drdp!H42)*'DBH-OI'!$D42)</f>
        <v>-6.8847830430215139E-5</v>
      </c>
      <c r="I42" s="18">
        <f>Model!$W$29*((drdp!C42)*'DBH-OI'!$B42+(drdp!F42)*'DBH-OI'!$C42+(drdp!I42)*'DBH-OI'!$D42)</f>
        <v>1.9715439101788655E-3</v>
      </c>
      <c r="J42" s="18">
        <f>Model!$W$29*((drdp!D42)*'DBH-OI'!$B42+(drdp!G42)*'DBH-OI'!$C42+(drdp!J42)*'DBH-OI'!$D42)</f>
        <v>0</v>
      </c>
      <c r="K42" s="21">
        <f>SUM(E$3:E41)+H42</f>
        <v>-1.5440938150711972E-3</v>
      </c>
      <c r="L42" s="21">
        <f>SUM(F$3:F41)+I42</f>
        <v>4.4217061580962252E-2</v>
      </c>
      <c r="M42" s="21">
        <f>SUM(G$3:G41)+J42</f>
        <v>0</v>
      </c>
      <c r="N42" s="21"/>
      <c r="O42" s="21"/>
      <c r="P42" s="21"/>
      <c r="Q42" s="19">
        <f t="shared" si="2"/>
        <v>2.3842257097411246E-6</v>
      </c>
      <c r="R42" s="19">
        <f t="shared" si="2"/>
        <v>1.955148534854608E-3</v>
      </c>
      <c r="S42" s="19">
        <f t="shared" si="2"/>
        <v>0</v>
      </c>
      <c r="T42" s="19">
        <f t="shared" si="3"/>
        <v>-6.8275291307786073E-5</v>
      </c>
      <c r="U42" s="19">
        <f t="shared" si="4"/>
        <v>0</v>
      </c>
      <c r="V42" s="19">
        <f t="shared" si="5"/>
        <v>0</v>
      </c>
    </row>
    <row r="43" spans="1:23" x14ac:dyDescent="0.25">
      <c r="A43" s="26">
        <f>Wellpath!E43</f>
        <v>4000</v>
      </c>
      <c r="B43" s="22">
        <v>0</v>
      </c>
      <c r="C43" s="22">
        <v>0</v>
      </c>
      <c r="D43" s="22">
        <f t="shared" si="0"/>
        <v>3.9314164891663715E-5</v>
      </c>
      <c r="E43" s="20">
        <f>Model!$W$29*((drdp!B43+drdp!K43)*'DBH-OI'!$B43+(drdp!E43+drdp!N43)*'DBH-OI'!$C43+(drdp!H43+drdp!Q43)*'DBH-OI'!$D43)</f>
        <v>-1.3769566086043028E-4</v>
      </c>
      <c r="F43" s="20">
        <f>Model!$W$29*((drdp!C43+drdp!L43)*'DBH-OI'!$B43+(drdp!F43+drdp!O43)*'DBH-OI'!$C43+(drdp!I43+drdp!R43)*'DBH-OI'!$D43)</f>
        <v>3.943087820357731E-3</v>
      </c>
      <c r="G43" s="20">
        <f>Model!$W$29*((drdp!D43+drdp!M43)*'DBH-OI'!$B43+(drdp!G43+drdp!P43)*'DBH-OI'!$C43+(drdp!J43+drdp!S43)*'DBH-OI'!$D43)</f>
        <v>0</v>
      </c>
      <c r="H43" s="18">
        <f>Model!$W$29*((drdp!B43)*'DBH-OI'!$B43+(drdp!E43)*'DBH-OI'!$C43+(drdp!H43)*'DBH-OI'!$D43)</f>
        <v>-6.8847830430215139E-5</v>
      </c>
      <c r="I43" s="18">
        <f>Model!$W$29*((drdp!C43)*'DBH-OI'!$B43+(drdp!F43)*'DBH-OI'!$C43+(drdp!I43)*'DBH-OI'!$D43)</f>
        <v>1.9715439101788655E-3</v>
      </c>
      <c r="J43" s="18">
        <f>Model!$W$29*((drdp!D43)*'DBH-OI'!$B43+(drdp!G43)*'DBH-OI'!$C43+(drdp!J43)*'DBH-OI'!$D43)</f>
        <v>0</v>
      </c>
      <c r="K43" s="21">
        <f>SUM(E$3:E42)+H43</f>
        <v>-1.6817894759316276E-3</v>
      </c>
      <c r="L43" s="21">
        <f>SUM(F$3:F42)+I43</f>
        <v>4.8160149401319977E-2</v>
      </c>
      <c r="M43" s="21">
        <f>SUM(G$3:G42)+J43</f>
        <v>0</v>
      </c>
      <c r="N43" s="21"/>
      <c r="O43" s="21"/>
      <c r="P43" s="21"/>
      <c r="Q43" s="19">
        <f t="shared" si="2"/>
        <v>2.8284158413543788E-6</v>
      </c>
      <c r="R43" s="19">
        <f t="shared" si="2"/>
        <v>2.3193999903574607E-3</v>
      </c>
      <c r="S43" s="19">
        <f t="shared" si="2"/>
        <v>0</v>
      </c>
      <c r="T43" s="19">
        <f t="shared" si="3"/>
        <v>-8.0995232422434807E-5</v>
      </c>
      <c r="U43" s="19">
        <f t="shared" si="4"/>
        <v>0</v>
      </c>
      <c r="V43" s="19">
        <f t="shared" si="5"/>
        <v>0</v>
      </c>
      <c r="W43" s="10" t="s">
        <v>62</v>
      </c>
    </row>
    <row r="44" spans="1:23" s="36" customFormat="1" x14ac:dyDescent="0.25">
      <c r="A44" s="26">
        <f>Wellpath!E44</f>
        <v>4100</v>
      </c>
      <c r="B44" s="22">
        <v>0</v>
      </c>
      <c r="C44" s="22">
        <v>0</v>
      </c>
      <c r="D44" s="22">
        <f t="shared" si="0"/>
        <v>3.9314164891663715E-5</v>
      </c>
      <c r="E44" s="20">
        <f>Model!$W$29*((drdp!B44+drdp!K44)*'DBH-OI'!$B44+(drdp!E44+drdp!N44)*'DBH-OI'!$C44+(drdp!H44+drdp!Q44)*'DBH-OI'!$D44)</f>
        <v>-1.3769566086043028E-4</v>
      </c>
      <c r="F44" s="20">
        <f>Model!$W$29*((drdp!C44+drdp!L44)*'DBH-OI'!$B44+(drdp!F44+drdp!O44)*'DBH-OI'!$C44+(drdp!I44+drdp!R44)*'DBH-OI'!$D44)</f>
        <v>3.943087820357731E-3</v>
      </c>
      <c r="G44" s="20">
        <f>Model!$W$29*((drdp!D44+drdp!M44)*'DBH-OI'!$B44+(drdp!G44+drdp!P44)*'DBH-OI'!$C44+(drdp!J44+drdp!S44)*'DBH-OI'!$D44)</f>
        <v>0</v>
      </c>
      <c r="H44" s="32">
        <f>Model!$W$29*((drdp!B44)*'DBH-OI'!$B44+(drdp!E44)*'DBH-OI'!$C44+(drdp!H44)*'DBH-OI'!$D44)</f>
        <v>-6.8847830430215139E-5</v>
      </c>
      <c r="I44" s="32">
        <f>Model!$W$29*((drdp!C44)*'DBH-OI'!$B44+(drdp!F44)*'DBH-OI'!$C44+(drdp!I44)*'DBH-OI'!$D44)</f>
        <v>1.9715439101788655E-3</v>
      </c>
      <c r="J44" s="32">
        <f>Model!$W$29*((drdp!D44)*'DBH-OI'!$B44+(drdp!G44)*'DBH-OI'!$C44+(drdp!J44)*'DBH-OI'!$D44)</f>
        <v>0</v>
      </c>
      <c r="K44" s="34">
        <f>SUM(E$3:E43)+H44</f>
        <v>-1.819485136792058E-3</v>
      </c>
      <c r="L44" s="34">
        <f>SUM(F$3:F43)+I44</f>
        <v>5.2103237221677715E-2</v>
      </c>
      <c r="M44" s="34">
        <f>SUM(G$3:G43)+J44</f>
        <v>0</v>
      </c>
      <c r="N44" s="34"/>
      <c r="O44" s="34"/>
      <c r="P44" s="34"/>
      <c r="Q44" s="35">
        <f t="shared" si="2"/>
        <v>3.3105261630072138E-6</v>
      </c>
      <c r="R44" s="35">
        <f t="shared" si="2"/>
        <v>2.7147473289784222E-3</v>
      </c>
      <c r="S44" s="35">
        <f t="shared" si="2"/>
        <v>0</v>
      </c>
      <c r="T44" s="35">
        <f t="shared" si="3"/>
        <v>-9.4801065703593325E-5</v>
      </c>
      <c r="U44" s="35">
        <f t="shared" si="4"/>
        <v>0</v>
      </c>
      <c r="V44" s="35">
        <f t="shared" si="5"/>
        <v>0</v>
      </c>
    </row>
    <row r="45" spans="1:23" x14ac:dyDescent="0.25">
      <c r="A45" s="26">
        <f>Wellpath!E45</f>
        <v>4200</v>
      </c>
      <c r="B45" s="22">
        <v>0</v>
      </c>
      <c r="C45" s="22">
        <v>0</v>
      </c>
      <c r="D45" s="22">
        <f t="shared" si="0"/>
        <v>3.9314164891663715E-5</v>
      </c>
      <c r="E45" s="20">
        <f>Model!$W$29*((drdp!B45+drdp!K45)*'DBH-OI'!$B45+(drdp!E45+drdp!N45)*'DBH-OI'!$C45+(drdp!H45+drdp!Q45)*'DBH-OI'!$D45)</f>
        <v>-1.3769566086043028E-4</v>
      </c>
      <c r="F45" s="20">
        <f>Model!$W$29*((drdp!C45+drdp!L45)*'DBH-OI'!$B45+(drdp!F45+drdp!O45)*'DBH-OI'!$C45+(drdp!I45+drdp!R45)*'DBH-OI'!$D45)</f>
        <v>3.943087820357731E-3</v>
      </c>
      <c r="G45" s="20">
        <f>Model!$W$29*((drdp!D45+drdp!M45)*'DBH-OI'!$B45+(drdp!G45+drdp!P45)*'DBH-OI'!$C45+(drdp!J45+drdp!S45)*'DBH-OI'!$D45)</f>
        <v>0</v>
      </c>
      <c r="H45" s="18">
        <f>Model!$W$29*((drdp!B45)*'DBH-OI'!$B45+(drdp!E45)*'DBH-OI'!$C45+(drdp!H45)*'DBH-OI'!$D45)</f>
        <v>-6.8847830430215139E-5</v>
      </c>
      <c r="I45" s="18">
        <f>Model!$W$29*((drdp!C45)*'DBH-OI'!$B45+(drdp!F45)*'DBH-OI'!$C45+(drdp!I45)*'DBH-OI'!$D45)</f>
        <v>1.9715439101788655E-3</v>
      </c>
      <c r="J45" s="18">
        <f>Model!$W$29*((drdp!D45)*'DBH-OI'!$B45+(drdp!G45)*'DBH-OI'!$C45+(drdp!J45)*'DBH-OI'!$D45)</f>
        <v>0</v>
      </c>
      <c r="K45" s="21">
        <f>SUM(E$3:E44)+H45</f>
        <v>-1.9571807976524881E-3</v>
      </c>
      <c r="L45" s="21">
        <f>SUM(F$3:F44)+I45</f>
        <v>5.6046325042035439E-2</v>
      </c>
      <c r="M45" s="21">
        <f>SUM(G$3:G44)+J45</f>
        <v>0</v>
      </c>
      <c r="N45" s="21"/>
      <c r="O45" s="21"/>
      <c r="P45" s="21"/>
      <c r="Q45" s="19">
        <f t="shared" si="2"/>
        <v>3.8305566746996293E-6</v>
      </c>
      <c r="R45" s="19">
        <f t="shared" si="2"/>
        <v>3.1411905507174888E-3</v>
      </c>
      <c r="S45" s="19">
        <f t="shared" si="2"/>
        <v>0</v>
      </c>
      <c r="T45" s="19">
        <f t="shared" si="3"/>
        <v>-1.0969279115126153E-4</v>
      </c>
      <c r="U45" s="19">
        <f t="shared" si="4"/>
        <v>0</v>
      </c>
      <c r="V45" s="19">
        <f t="shared" si="5"/>
        <v>0</v>
      </c>
    </row>
    <row r="46" spans="1:23" x14ac:dyDescent="0.25">
      <c r="A46" s="26">
        <f>Wellpath!E46</f>
        <v>4300</v>
      </c>
      <c r="B46" s="22">
        <v>0</v>
      </c>
      <c r="C46" s="22">
        <v>0</v>
      </c>
      <c r="D46" s="22">
        <f t="shared" si="0"/>
        <v>3.9314164891663715E-5</v>
      </c>
      <c r="E46" s="20">
        <f>Model!$W$29*((drdp!B46+drdp!K46)*'DBH-OI'!$B46+(drdp!E46+drdp!N46)*'DBH-OI'!$C46+(drdp!H46+drdp!Q46)*'DBH-OI'!$D46)</f>
        <v>-1.3769566086043028E-4</v>
      </c>
      <c r="F46" s="20">
        <f>Model!$W$29*((drdp!C46+drdp!L46)*'DBH-OI'!$B46+(drdp!F46+drdp!O46)*'DBH-OI'!$C46+(drdp!I46+drdp!R46)*'DBH-OI'!$D46)</f>
        <v>3.943087820357731E-3</v>
      </c>
      <c r="G46" s="20">
        <f>Model!$W$29*((drdp!D46+drdp!M46)*'DBH-OI'!$B46+(drdp!G46+drdp!P46)*'DBH-OI'!$C46+(drdp!J46+drdp!S46)*'DBH-OI'!$D46)</f>
        <v>0</v>
      </c>
      <c r="H46" s="18">
        <f>Model!$W$29*((drdp!B46)*'DBH-OI'!$B46+(drdp!E46)*'DBH-OI'!$C46+(drdp!H46)*'DBH-OI'!$D46)</f>
        <v>-6.8847830430215139E-5</v>
      </c>
      <c r="I46" s="18">
        <f>Model!$W$29*((drdp!C46)*'DBH-OI'!$B46+(drdp!F46)*'DBH-OI'!$C46+(drdp!I46)*'DBH-OI'!$D46)</f>
        <v>1.9715439101788655E-3</v>
      </c>
      <c r="J46" s="18">
        <f>Model!$W$29*((drdp!D46)*'DBH-OI'!$B46+(drdp!G46)*'DBH-OI'!$C46+(drdp!J46)*'DBH-OI'!$D46)</f>
        <v>0</v>
      </c>
      <c r="K46" s="21">
        <f>SUM(E$3:E45)+H46</f>
        <v>-2.0948764585129185E-3</v>
      </c>
      <c r="L46" s="21">
        <f>SUM(F$3:F45)+I46</f>
        <v>5.9989412862393177E-2</v>
      </c>
      <c r="M46" s="21">
        <f>SUM(G$3:G45)+J46</f>
        <v>0</v>
      </c>
      <c r="N46" s="21"/>
      <c r="O46" s="21"/>
      <c r="P46" s="21"/>
      <c r="Q46" s="19">
        <f t="shared" si="2"/>
        <v>4.3885073764316277E-6</v>
      </c>
      <c r="R46" s="19">
        <f t="shared" si="2"/>
        <v>3.5987296555746637E-3</v>
      </c>
      <c r="S46" s="19">
        <f t="shared" si="2"/>
        <v>0</v>
      </c>
      <c r="T46" s="19">
        <f t="shared" si="3"/>
        <v>-1.2567040876543953E-4</v>
      </c>
      <c r="U46" s="19">
        <f t="shared" si="4"/>
        <v>0</v>
      </c>
      <c r="V46" s="19">
        <f t="shared" si="5"/>
        <v>0</v>
      </c>
    </row>
    <row r="47" spans="1:23" x14ac:dyDescent="0.25">
      <c r="A47" s="26">
        <f>Wellpath!E47</f>
        <v>4400</v>
      </c>
      <c r="B47" s="22">
        <v>0</v>
      </c>
      <c r="C47" s="22">
        <v>0</v>
      </c>
      <c r="D47" s="22">
        <f t="shared" si="0"/>
        <v>3.9314164891663715E-5</v>
      </c>
      <c r="E47" s="20">
        <f>Model!$W$29*((drdp!B47+drdp!K47)*'DBH-OI'!$B47+(drdp!E47+drdp!N47)*'DBH-OI'!$C47+(drdp!H47+drdp!Q47)*'DBH-OI'!$D47)</f>
        <v>-1.3769566086043028E-4</v>
      </c>
      <c r="F47" s="20">
        <f>Model!$W$29*((drdp!C47+drdp!L47)*'DBH-OI'!$B47+(drdp!F47+drdp!O47)*'DBH-OI'!$C47+(drdp!I47+drdp!R47)*'DBH-OI'!$D47)</f>
        <v>3.943087820357731E-3</v>
      </c>
      <c r="G47" s="20">
        <f>Model!$W$29*((drdp!D47+drdp!M47)*'DBH-OI'!$B47+(drdp!G47+drdp!P47)*'DBH-OI'!$C47+(drdp!J47+drdp!S47)*'DBH-OI'!$D47)</f>
        <v>0</v>
      </c>
      <c r="H47" s="18">
        <f>Model!$W$29*((drdp!B47)*'DBH-OI'!$B47+(drdp!E47)*'DBH-OI'!$C47+(drdp!H47)*'DBH-OI'!$D47)</f>
        <v>-6.8847830430215139E-5</v>
      </c>
      <c r="I47" s="18">
        <f>Model!$W$29*((drdp!C47)*'DBH-OI'!$B47+(drdp!F47)*'DBH-OI'!$C47+(drdp!I47)*'DBH-OI'!$D47)</f>
        <v>1.9715439101788655E-3</v>
      </c>
      <c r="J47" s="18">
        <f>Model!$W$29*((drdp!D47)*'DBH-OI'!$B47+(drdp!G47)*'DBH-OI'!$C47+(drdp!J47)*'DBH-OI'!$D47)</f>
        <v>0</v>
      </c>
      <c r="K47" s="21">
        <f>SUM(E$3:E46)+H47</f>
        <v>-2.2325721193733488E-3</v>
      </c>
      <c r="L47" s="21">
        <f>SUM(F$3:F46)+I47</f>
        <v>6.3932500682750901E-2</v>
      </c>
      <c r="M47" s="21">
        <f>SUM(G$3:G46)+J47</f>
        <v>0</v>
      </c>
      <c r="N47" s="21"/>
      <c r="O47" s="21"/>
      <c r="P47" s="21"/>
      <c r="Q47" s="19">
        <f t="shared" si="2"/>
        <v>4.9843782682032062E-6</v>
      </c>
      <c r="R47" s="19">
        <f t="shared" si="2"/>
        <v>4.0873646435499447E-3</v>
      </c>
      <c r="S47" s="19">
        <f t="shared" si="2"/>
        <v>0</v>
      </c>
      <c r="T47" s="19">
        <f t="shared" si="3"/>
        <v>-1.4273391854612724E-4</v>
      </c>
      <c r="U47" s="19">
        <f t="shared" si="4"/>
        <v>0</v>
      </c>
      <c r="V47" s="19">
        <f t="shared" si="5"/>
        <v>0</v>
      </c>
    </row>
    <row r="48" spans="1:23" x14ac:dyDescent="0.25">
      <c r="A48" s="26">
        <f>Wellpath!E48</f>
        <v>4500</v>
      </c>
      <c r="B48" s="22">
        <v>0</v>
      </c>
      <c r="C48" s="22">
        <v>0</v>
      </c>
      <c r="D48" s="22">
        <f t="shared" si="0"/>
        <v>3.9314164891663715E-5</v>
      </c>
      <c r="E48" s="20">
        <f>Model!$W$29*((drdp!B48+drdp!K48)*'DBH-OI'!$B48+(drdp!E48+drdp!N48)*'DBH-OI'!$C48+(drdp!H48+drdp!Q48)*'DBH-OI'!$D48)</f>
        <v>-1.3769566086043028E-4</v>
      </c>
      <c r="F48" s="20">
        <f>Model!$W$29*((drdp!C48+drdp!L48)*'DBH-OI'!$B48+(drdp!F48+drdp!O48)*'DBH-OI'!$C48+(drdp!I48+drdp!R48)*'DBH-OI'!$D48)</f>
        <v>3.943087820357731E-3</v>
      </c>
      <c r="G48" s="20">
        <f>Model!$W$29*((drdp!D48+drdp!M48)*'DBH-OI'!$B48+(drdp!G48+drdp!P48)*'DBH-OI'!$C48+(drdp!J48+drdp!S48)*'DBH-OI'!$D48)</f>
        <v>0</v>
      </c>
      <c r="H48" s="18">
        <f>Model!$W$29*((drdp!B48)*'DBH-OI'!$B48+(drdp!E48)*'DBH-OI'!$C48+(drdp!H48)*'DBH-OI'!$D48)</f>
        <v>-6.8847830430215139E-5</v>
      </c>
      <c r="I48" s="18">
        <f>Model!$W$29*((drdp!C48)*'DBH-OI'!$B48+(drdp!F48)*'DBH-OI'!$C48+(drdp!I48)*'DBH-OI'!$D48)</f>
        <v>1.9715439101788655E-3</v>
      </c>
      <c r="J48" s="18">
        <f>Model!$W$29*((drdp!D48)*'DBH-OI'!$B48+(drdp!G48)*'DBH-OI'!$C48+(drdp!J48)*'DBH-OI'!$D48)</f>
        <v>0</v>
      </c>
      <c r="K48" s="21">
        <f>SUM(E$3:E47)+H48</f>
        <v>-2.3702677802337792E-3</v>
      </c>
      <c r="L48" s="21">
        <f>SUM(F$3:F47)+I48</f>
        <v>6.7875588503108639E-2</v>
      </c>
      <c r="M48" s="21">
        <f>SUM(G$3:G47)+J48</f>
        <v>0</v>
      </c>
      <c r="N48" s="21"/>
      <c r="O48" s="21"/>
      <c r="P48" s="21"/>
      <c r="Q48" s="19">
        <f t="shared" si="2"/>
        <v>5.6181693500143672E-6</v>
      </c>
      <c r="R48" s="19">
        <f t="shared" si="2"/>
        <v>4.6070955146433334E-3</v>
      </c>
      <c r="S48" s="19">
        <f t="shared" si="2"/>
        <v>0</v>
      </c>
      <c r="T48" s="19">
        <f t="shared" si="3"/>
        <v>-1.6088332049332473E-4</v>
      </c>
      <c r="U48" s="19">
        <f t="shared" si="4"/>
        <v>0</v>
      </c>
      <c r="V48" s="19">
        <f t="shared" si="5"/>
        <v>0</v>
      </c>
    </row>
    <row r="49" spans="1:22" x14ac:dyDescent="0.25">
      <c r="A49" s="26">
        <f>Wellpath!E49</f>
        <v>4600</v>
      </c>
      <c r="B49" s="22">
        <v>0</v>
      </c>
      <c r="C49" s="22">
        <v>0</v>
      </c>
      <c r="D49" s="22">
        <f t="shared" si="0"/>
        <v>3.9314164891663715E-5</v>
      </c>
      <c r="E49" s="20">
        <f>Model!$W$29*((drdp!B49+drdp!K49)*'DBH-OI'!$B49+(drdp!E49+drdp!N49)*'DBH-OI'!$C49+(drdp!H49+drdp!Q49)*'DBH-OI'!$D49)</f>
        <v>-1.3769566086043028E-4</v>
      </c>
      <c r="F49" s="20">
        <f>Model!$W$29*((drdp!C49+drdp!L49)*'DBH-OI'!$B49+(drdp!F49+drdp!O49)*'DBH-OI'!$C49+(drdp!I49+drdp!R49)*'DBH-OI'!$D49)</f>
        <v>3.943087820357731E-3</v>
      </c>
      <c r="G49" s="20">
        <f>Model!$W$29*((drdp!D49+drdp!M49)*'DBH-OI'!$B49+(drdp!G49+drdp!P49)*'DBH-OI'!$C49+(drdp!J49+drdp!S49)*'DBH-OI'!$D49)</f>
        <v>0</v>
      </c>
      <c r="H49" s="18">
        <f>Model!$W$29*((drdp!B49)*'DBH-OI'!$B49+(drdp!E49)*'DBH-OI'!$C49+(drdp!H49)*'DBH-OI'!$D49)</f>
        <v>-6.8847830430215139E-5</v>
      </c>
      <c r="I49" s="18">
        <f>Model!$W$29*((drdp!C49)*'DBH-OI'!$B49+(drdp!F49)*'DBH-OI'!$C49+(drdp!I49)*'DBH-OI'!$D49)</f>
        <v>1.9715439101788655E-3</v>
      </c>
      <c r="J49" s="18">
        <f>Model!$W$29*((drdp!D49)*'DBH-OI'!$B49+(drdp!G49)*'DBH-OI'!$C49+(drdp!J49)*'DBH-OI'!$D49)</f>
        <v>0</v>
      </c>
      <c r="K49" s="21">
        <f>SUM(E$3:E48)+H49</f>
        <v>-2.5079634410942095E-3</v>
      </c>
      <c r="L49" s="21">
        <f>SUM(F$3:F48)+I49</f>
        <v>7.1818676323466363E-2</v>
      </c>
      <c r="M49" s="21">
        <f>SUM(G$3:G48)+J49</f>
        <v>0</v>
      </c>
      <c r="N49" s="21"/>
      <c r="O49" s="21"/>
      <c r="P49" s="21"/>
      <c r="Q49" s="19">
        <f t="shared" si="2"/>
        <v>6.2898806218651082E-6</v>
      </c>
      <c r="R49" s="19">
        <f t="shared" si="2"/>
        <v>5.1579222688548278E-3</v>
      </c>
      <c r="S49" s="19">
        <f t="shared" si="2"/>
        <v>0</v>
      </c>
      <c r="T49" s="19">
        <f t="shared" si="3"/>
        <v>-1.8011861460703193E-4</v>
      </c>
      <c r="U49" s="19">
        <f t="shared" si="4"/>
        <v>0</v>
      </c>
      <c r="V49" s="19">
        <f t="shared" si="5"/>
        <v>0</v>
      </c>
    </row>
    <row r="50" spans="1:22" x14ac:dyDescent="0.25">
      <c r="A50" s="26">
        <f>Wellpath!E50</f>
        <v>4700</v>
      </c>
      <c r="B50" s="22">
        <v>0</v>
      </c>
      <c r="C50" s="22">
        <v>0</v>
      </c>
      <c r="D50" s="22">
        <f t="shared" si="0"/>
        <v>3.9314164891663715E-5</v>
      </c>
      <c r="E50" s="20">
        <f>Model!$W$29*((drdp!B50+drdp!K50)*'DBH-OI'!$B50+(drdp!E50+drdp!N50)*'DBH-OI'!$C50+(drdp!H50+drdp!Q50)*'DBH-OI'!$D50)</f>
        <v>-1.3769566086042976E-4</v>
      </c>
      <c r="F50" s="20">
        <f>Model!$W$29*((drdp!C50+drdp!L50)*'DBH-OI'!$B50+(drdp!F50+drdp!O50)*'DBH-OI'!$C50+(drdp!I50+drdp!R50)*'DBH-OI'!$D50)</f>
        <v>3.9430878203577163E-3</v>
      </c>
      <c r="G50" s="20">
        <f>Model!$W$29*((drdp!D50+drdp!M50)*'DBH-OI'!$B50+(drdp!G50+drdp!P50)*'DBH-OI'!$C50+(drdp!J50+drdp!S50)*'DBH-OI'!$D50)</f>
        <v>0</v>
      </c>
      <c r="H50" s="18">
        <f>Model!$W$29*((drdp!B50)*'DBH-OI'!$B50+(drdp!E50)*'DBH-OI'!$C50+(drdp!H50)*'DBH-OI'!$D50)</f>
        <v>-6.8847830430215139E-5</v>
      </c>
      <c r="I50" s="18">
        <f>Model!$W$29*((drdp!C50)*'DBH-OI'!$B50+(drdp!F50)*'DBH-OI'!$C50+(drdp!I50)*'DBH-OI'!$D50)</f>
        <v>1.9715439101788655E-3</v>
      </c>
      <c r="J50" s="18">
        <f>Model!$W$29*((drdp!D50)*'DBH-OI'!$B50+(drdp!G50)*'DBH-OI'!$C50+(drdp!J50)*'DBH-OI'!$D50)</f>
        <v>0</v>
      </c>
      <c r="K50" s="21">
        <f>SUM(E$3:E49)+H50</f>
        <v>-2.6456591019546399E-3</v>
      </c>
      <c r="L50" s="21">
        <f>SUM(F$3:F49)+I50</f>
        <v>7.5761764143824101E-2</v>
      </c>
      <c r="M50" s="21">
        <f>SUM(G$3:G49)+J50</f>
        <v>0</v>
      </c>
      <c r="N50" s="21"/>
      <c r="O50" s="21"/>
      <c r="P50" s="21"/>
      <c r="Q50" s="19">
        <f t="shared" si="2"/>
        <v>6.9995120837554318E-6</v>
      </c>
      <c r="R50" s="19">
        <f t="shared" si="2"/>
        <v>5.7398449061844313E-3</v>
      </c>
      <c r="S50" s="19">
        <f t="shared" si="2"/>
        <v>0</v>
      </c>
      <c r="T50" s="19">
        <f t="shared" si="3"/>
        <v>-2.0043980088724892E-4</v>
      </c>
      <c r="U50" s="19">
        <f t="shared" si="4"/>
        <v>0</v>
      </c>
      <c r="V50" s="19">
        <f t="shared" si="5"/>
        <v>0</v>
      </c>
    </row>
    <row r="51" spans="1:22" x14ac:dyDescent="0.25">
      <c r="A51" s="26">
        <f>Wellpath!E51</f>
        <v>4800</v>
      </c>
      <c r="B51" s="22">
        <v>0</v>
      </c>
      <c r="C51" s="22">
        <v>0</v>
      </c>
      <c r="D51" s="22">
        <f t="shared" si="0"/>
        <v>3.9314164891663715E-5</v>
      </c>
      <c r="E51" s="20">
        <f>Model!$W$29*((drdp!B51+drdp!K51)*'DBH-OI'!$B51+(drdp!E51+drdp!N51)*'DBH-OI'!$C51+(drdp!H51+drdp!Q51)*'DBH-OI'!$D51)</f>
        <v>-1.3769566086042976E-4</v>
      </c>
      <c r="F51" s="20">
        <f>Model!$W$29*((drdp!C51+drdp!L51)*'DBH-OI'!$B51+(drdp!F51+drdp!O51)*'DBH-OI'!$C51+(drdp!I51+drdp!R51)*'DBH-OI'!$D51)</f>
        <v>3.9430878203577163E-3</v>
      </c>
      <c r="G51" s="20">
        <f>Model!$W$29*((drdp!D51+drdp!M51)*'DBH-OI'!$B51+(drdp!G51+drdp!P51)*'DBH-OI'!$C51+(drdp!J51+drdp!S51)*'DBH-OI'!$D51)</f>
        <v>0</v>
      </c>
      <c r="H51" s="18">
        <f>Model!$W$29*((drdp!B51)*'DBH-OI'!$B51+(drdp!E51)*'DBH-OI'!$C51+(drdp!H51)*'DBH-OI'!$D51)</f>
        <v>-6.8847830430214624E-5</v>
      </c>
      <c r="I51" s="18">
        <f>Model!$W$29*((drdp!C51)*'DBH-OI'!$B51+(drdp!F51)*'DBH-OI'!$C51+(drdp!I51)*'DBH-OI'!$D51)</f>
        <v>1.9715439101788503E-3</v>
      </c>
      <c r="J51" s="18">
        <f>Model!$W$29*((drdp!D51)*'DBH-OI'!$B51+(drdp!G51)*'DBH-OI'!$C51+(drdp!J51)*'DBH-OI'!$D51)</f>
        <v>0</v>
      </c>
      <c r="K51" s="21">
        <f>SUM(E$3:E50)+H51</f>
        <v>-2.7833547628150694E-3</v>
      </c>
      <c r="L51" s="21">
        <f>SUM(F$3:F50)+I51</f>
        <v>7.9704851964181797E-2</v>
      </c>
      <c r="M51" s="21">
        <f>SUM(G$3:G50)+J51</f>
        <v>0</v>
      </c>
      <c r="N51" s="21"/>
      <c r="O51" s="21"/>
      <c r="P51" s="21"/>
      <c r="Q51" s="19">
        <f t="shared" si="2"/>
        <v>7.7470637356853311E-6</v>
      </c>
      <c r="R51" s="19">
        <f t="shared" si="2"/>
        <v>6.3528634266321353E-3</v>
      </c>
      <c r="S51" s="19">
        <f t="shared" si="2"/>
        <v>0</v>
      </c>
      <c r="T51" s="19">
        <f t="shared" si="3"/>
        <v>-2.2184687933397544E-4</v>
      </c>
      <c r="U51" s="19">
        <f t="shared" si="4"/>
        <v>0</v>
      </c>
      <c r="V51" s="19">
        <f t="shared" si="5"/>
        <v>0</v>
      </c>
    </row>
    <row r="52" spans="1:22" x14ac:dyDescent="0.25">
      <c r="A52" s="26">
        <f>Wellpath!E52</f>
        <v>4900</v>
      </c>
      <c r="B52" s="22">
        <v>0</v>
      </c>
      <c r="C52" s="22">
        <v>0</v>
      </c>
      <c r="D52" s="22">
        <f t="shared" si="0"/>
        <v>3.9314164891663715E-5</v>
      </c>
      <c r="E52" s="20">
        <f>Model!$W$29*((drdp!B52+drdp!K52)*'DBH-OI'!$B52+(drdp!E52+drdp!N52)*'DBH-OI'!$C52+(drdp!H52+drdp!Q52)*'DBH-OI'!$D52)</f>
        <v>-1.3769566086043028E-4</v>
      </c>
      <c r="F52" s="20">
        <f>Model!$W$29*((drdp!C52+drdp!L52)*'DBH-OI'!$B52+(drdp!F52+drdp!O52)*'DBH-OI'!$C52+(drdp!I52+drdp!R52)*'DBH-OI'!$D52)</f>
        <v>3.943087820357731E-3</v>
      </c>
      <c r="G52" s="20">
        <f>Model!$W$29*((drdp!D52+drdp!M52)*'DBH-OI'!$B52+(drdp!G52+drdp!P52)*'DBH-OI'!$C52+(drdp!J52+drdp!S52)*'DBH-OI'!$D52)</f>
        <v>0</v>
      </c>
      <c r="H52" s="18">
        <f>Model!$W$29*((drdp!B52)*'DBH-OI'!$B52+(drdp!E52)*'DBH-OI'!$C52+(drdp!H52)*'DBH-OI'!$D52)</f>
        <v>-6.8847830430215139E-5</v>
      </c>
      <c r="I52" s="18">
        <f>Model!$W$29*((drdp!C52)*'DBH-OI'!$B52+(drdp!F52)*'DBH-OI'!$C52+(drdp!I52)*'DBH-OI'!$D52)</f>
        <v>1.9715439101788655E-3</v>
      </c>
      <c r="J52" s="18">
        <f>Model!$W$29*((drdp!D52)*'DBH-OI'!$B52+(drdp!G52)*'DBH-OI'!$C52+(drdp!J52)*'DBH-OI'!$D52)</f>
        <v>0</v>
      </c>
      <c r="K52" s="21">
        <f>SUM(E$3:E51)+H52</f>
        <v>-2.9210504236754998E-3</v>
      </c>
      <c r="L52" s="21">
        <f>SUM(F$3:F51)+I52</f>
        <v>8.3647939784539521E-2</v>
      </c>
      <c r="M52" s="21">
        <f>SUM(G$3:G51)+J52</f>
        <v>0</v>
      </c>
      <c r="N52" s="21"/>
      <c r="O52" s="21"/>
      <c r="P52" s="21"/>
      <c r="Q52" s="19">
        <f t="shared" si="2"/>
        <v>8.5325355776548173E-6</v>
      </c>
      <c r="R52" s="19">
        <f t="shared" si="2"/>
        <v>6.99697783019795E-3</v>
      </c>
      <c r="S52" s="19">
        <f t="shared" si="2"/>
        <v>0</v>
      </c>
      <c r="T52" s="19">
        <f t="shared" si="3"/>
        <v>-2.4433984994721183E-4</v>
      </c>
      <c r="U52" s="19">
        <f t="shared" si="4"/>
        <v>0</v>
      </c>
      <c r="V52" s="19">
        <f t="shared" si="5"/>
        <v>0</v>
      </c>
    </row>
    <row r="53" spans="1:22" x14ac:dyDescent="0.25">
      <c r="A53" s="26">
        <f>Wellpath!E53</f>
        <v>5000</v>
      </c>
      <c r="B53" s="22">
        <v>0</v>
      </c>
      <c r="C53" s="22">
        <v>0</v>
      </c>
      <c r="D53" s="22">
        <f t="shared" si="0"/>
        <v>3.9314164891663715E-5</v>
      </c>
      <c r="E53" s="20">
        <f>Model!$W$29*((drdp!B53+drdp!K53)*'DBH-OI'!$B53+(drdp!E53+drdp!N53)*'DBH-OI'!$C53+(drdp!H53+drdp!Q53)*'DBH-OI'!$D53)</f>
        <v>-1.3769566086043028E-4</v>
      </c>
      <c r="F53" s="20">
        <f>Model!$W$29*((drdp!C53+drdp!L53)*'DBH-OI'!$B53+(drdp!F53+drdp!O53)*'DBH-OI'!$C53+(drdp!I53+drdp!R53)*'DBH-OI'!$D53)</f>
        <v>3.943087820357731E-3</v>
      </c>
      <c r="G53" s="20">
        <f>Model!$W$29*((drdp!D53+drdp!M53)*'DBH-OI'!$B53+(drdp!G53+drdp!P53)*'DBH-OI'!$C53+(drdp!J53+drdp!S53)*'DBH-OI'!$D53)</f>
        <v>0</v>
      </c>
      <c r="H53" s="18">
        <f>Model!$W$29*((drdp!B53)*'DBH-OI'!$B53+(drdp!E53)*'DBH-OI'!$C53+(drdp!H53)*'DBH-OI'!$D53)</f>
        <v>-6.8847830430215139E-5</v>
      </c>
      <c r="I53" s="18">
        <f>Model!$W$29*((drdp!C53)*'DBH-OI'!$B53+(drdp!F53)*'DBH-OI'!$C53+(drdp!I53)*'DBH-OI'!$D53)</f>
        <v>1.9715439101788655E-3</v>
      </c>
      <c r="J53" s="18">
        <f>Model!$W$29*((drdp!D53)*'DBH-OI'!$B53+(drdp!G53)*'DBH-OI'!$C53+(drdp!J53)*'DBH-OI'!$D53)</f>
        <v>0</v>
      </c>
      <c r="K53" s="21">
        <f>SUM(E$3:E52)+H53</f>
        <v>-3.0587460845359301E-3</v>
      </c>
      <c r="L53" s="21">
        <f>SUM(F$3:F52)+I53</f>
        <v>8.7591027604897259E-2</v>
      </c>
      <c r="M53" s="21">
        <f>SUM(G$3:G52)+J53</f>
        <v>0</v>
      </c>
      <c r="N53" s="21"/>
      <c r="O53" s="21"/>
      <c r="P53" s="21"/>
      <c r="Q53" s="19">
        <f t="shared" si="2"/>
        <v>9.3559276096638834E-6</v>
      </c>
      <c r="R53" s="19">
        <f t="shared" si="2"/>
        <v>7.6721881168818739E-3</v>
      </c>
      <c r="S53" s="19">
        <f t="shared" si="2"/>
        <v>0</v>
      </c>
      <c r="T53" s="19">
        <f t="shared" si="3"/>
        <v>-2.6791871272695804E-4</v>
      </c>
      <c r="U53" s="19">
        <f t="shared" si="4"/>
        <v>0</v>
      </c>
      <c r="V53" s="19">
        <f t="shared" si="5"/>
        <v>0</v>
      </c>
    </row>
    <row r="54" spans="1:22" x14ac:dyDescent="0.25">
      <c r="A54" s="26">
        <f>Wellpath!E54</f>
        <v>5100</v>
      </c>
      <c r="B54" s="22">
        <v>0</v>
      </c>
      <c r="C54" s="22">
        <v>0</v>
      </c>
      <c r="D54" s="22">
        <f t="shared" si="0"/>
        <v>3.9314164891663715E-5</v>
      </c>
      <c r="E54" s="20">
        <f>Model!$W$29*((drdp!B54+drdp!K54)*'DBH-OI'!$B54+(drdp!E54+drdp!N54)*'DBH-OI'!$C54+(drdp!H54+drdp!Q54)*'DBH-OI'!$D54)</f>
        <v>-5.1459516344082269E-4</v>
      </c>
      <c r="F54" s="20">
        <f>Model!$W$29*((drdp!C54+drdp!L54)*'DBH-OI'!$B54+(drdp!F54+drdp!O54)*'DBH-OI'!$C54+(drdp!I54+drdp!R54)*'DBH-OI'!$D54)</f>
        <v>3.8515834322451021E-3</v>
      </c>
      <c r="G54" s="20">
        <f>Model!$W$29*((drdp!D54+drdp!M54)*'DBH-OI'!$B54+(drdp!G54+drdp!P54)*'DBH-OI'!$C54+(drdp!J54+drdp!S54)*'DBH-OI'!$D54)</f>
        <v>0</v>
      </c>
      <c r="H54" s="18">
        <f>Model!$W$29*((drdp!B54)*'DBH-OI'!$B54+(drdp!E54)*'DBH-OI'!$C54+(drdp!H54)*'DBH-OI'!$D54)</f>
        <v>-2.5729758172041134E-4</v>
      </c>
      <c r="I54" s="18">
        <f>Model!$W$29*((drdp!C54)*'DBH-OI'!$B54+(drdp!F54)*'DBH-OI'!$C54+(drdp!I54)*'DBH-OI'!$D54)</f>
        <v>1.9257917161225511E-3</v>
      </c>
      <c r="J54" s="18">
        <f>Model!$W$29*((drdp!D54)*'DBH-OI'!$B54+(drdp!G54)*'DBH-OI'!$C54+(drdp!J54)*'DBH-OI'!$D54)</f>
        <v>0</v>
      </c>
      <c r="K54" s="21">
        <f>SUM(E$3:E53)+H54</f>
        <v>-3.384891496686557E-3</v>
      </c>
      <c r="L54" s="21">
        <f>SUM(F$3:F53)+I54</f>
        <v>9.1488363231198674E-2</v>
      </c>
      <c r="M54" s="21">
        <f>SUM(G$3:G53)+J54</f>
        <v>0</v>
      </c>
      <c r="N54" s="21"/>
      <c r="O54" s="21"/>
      <c r="P54" s="21"/>
      <c r="Q54" s="19">
        <f t="shared" si="2"/>
        <v>1.1457490444340959E-5</v>
      </c>
      <c r="R54" s="19">
        <f t="shared" si="2"/>
        <v>8.3701206067237459E-3</v>
      </c>
      <c r="S54" s="19">
        <f t="shared" si="2"/>
        <v>0</v>
      </c>
      <c r="T54" s="19">
        <f t="shared" si="3"/>
        <v>-3.0967818274705547E-4</v>
      </c>
      <c r="U54" s="19">
        <f t="shared" si="4"/>
        <v>0</v>
      </c>
      <c r="V54" s="19">
        <f t="shared" si="5"/>
        <v>0</v>
      </c>
    </row>
    <row r="55" spans="1:22" x14ac:dyDescent="0.25">
      <c r="A55" s="26">
        <f>Wellpath!E55</f>
        <v>5200</v>
      </c>
      <c r="B55" s="22">
        <v>0</v>
      </c>
      <c r="C55" s="22">
        <v>0</v>
      </c>
      <c r="D55" s="22">
        <f t="shared" si="0"/>
        <v>3.9314164891663715E-5</v>
      </c>
      <c r="E55" s="20">
        <f>Model!$W$29*((drdp!B55+drdp!K55)*'DBH-OI'!$B55+(drdp!E55+drdp!N55)*'DBH-OI'!$C55+(drdp!H55+drdp!Q55)*'DBH-OI'!$D55)</f>
        <v>-8.9044941060155707E-4</v>
      </c>
      <c r="F55" s="20">
        <f>Model!$W$29*((drdp!C55+drdp!L55)*'DBH-OI'!$B55+(drdp!F55+drdp!O55)*'DBH-OI'!$C55+(drdp!I55+drdp!R55)*'DBH-OI'!$D55)</f>
        <v>3.7493242589168628E-3</v>
      </c>
      <c r="G55" s="20">
        <f>Model!$W$29*((drdp!D55+drdp!M55)*'DBH-OI'!$B55+(drdp!G55+drdp!P55)*'DBH-OI'!$C55+(drdp!J55+drdp!S55)*'DBH-OI'!$D55)</f>
        <v>0</v>
      </c>
      <c r="H55" s="18">
        <f>Model!$W$29*((drdp!B55)*'DBH-OI'!$B55+(drdp!E55)*'DBH-OI'!$C55+(drdp!H55)*'DBH-OI'!$D55)</f>
        <v>-4.4522470530077853E-4</v>
      </c>
      <c r="I55" s="18">
        <f>Model!$W$29*((drdp!C55)*'DBH-OI'!$B55+(drdp!F55)*'DBH-OI'!$C55+(drdp!I55)*'DBH-OI'!$D55)</f>
        <v>1.8746621294584314E-3</v>
      </c>
      <c r="J55" s="18">
        <f>Model!$W$29*((drdp!D55)*'DBH-OI'!$B55+(drdp!G55)*'DBH-OI'!$C55+(drdp!J55)*'DBH-OI'!$D55)</f>
        <v>0</v>
      </c>
      <c r="K55" s="21">
        <f>SUM(E$3:E54)+H55</f>
        <v>-4.0874137837077469E-3</v>
      </c>
      <c r="L55" s="21">
        <f>SUM(F$3:F54)+I55</f>
        <v>9.5288817076779664E-2</v>
      </c>
      <c r="M55" s="21">
        <f>SUM(G$3:G54)+J55</f>
        <v>0</v>
      </c>
      <c r="N55" s="21"/>
      <c r="O55" s="21"/>
      <c r="P55" s="21"/>
      <c r="Q55" s="19">
        <f t="shared" si="2"/>
        <v>1.670695143924408E-5</v>
      </c>
      <c r="R55" s="19">
        <f t="shared" si="2"/>
        <v>9.0799586598919752E-3</v>
      </c>
      <c r="S55" s="19">
        <f t="shared" si="2"/>
        <v>0</v>
      </c>
      <c r="T55" s="19">
        <f t="shared" si="3"/>
        <v>-3.8948482435283534E-4</v>
      </c>
      <c r="U55" s="19">
        <f t="shared" si="4"/>
        <v>0</v>
      </c>
      <c r="V55" s="19">
        <f t="shared" si="5"/>
        <v>0</v>
      </c>
    </row>
    <row r="56" spans="1:22" x14ac:dyDescent="0.25">
      <c r="A56" s="26">
        <f>Wellpath!E56</f>
        <v>5300</v>
      </c>
      <c r="B56" s="22">
        <v>0</v>
      </c>
      <c r="C56" s="22">
        <v>0</v>
      </c>
      <c r="D56" s="22">
        <f t="shared" si="0"/>
        <v>3.9314164891663715E-5</v>
      </c>
      <c r="E56" s="20">
        <f>Model!$W$29*((drdp!B56+drdp!K56)*'DBH-OI'!$B56+(drdp!E56+drdp!N56)*'DBH-OI'!$C56+(drdp!H56+drdp!Q56)*'DBH-OI'!$D56)</f>
        <v>-1.2633237523070723E-3</v>
      </c>
      <c r="F56" s="20">
        <f>Model!$W$29*((drdp!C56+drdp!L56)*'DBH-OI'!$B56+(drdp!F56+drdp!O56)*'DBH-OI'!$C56+(drdp!I56+drdp!R56)*'DBH-OI'!$D56)</f>
        <v>3.6359428206385555E-3</v>
      </c>
      <c r="G56" s="20">
        <f>Model!$W$29*((drdp!D56+drdp!M56)*'DBH-OI'!$B56+(drdp!G56+drdp!P56)*'DBH-OI'!$C56+(drdp!J56+drdp!S56)*'DBH-OI'!$D56)</f>
        <v>0</v>
      </c>
      <c r="H56" s="18">
        <f>Model!$W$29*((drdp!B56)*'DBH-OI'!$B56+(drdp!E56)*'DBH-OI'!$C56+(drdp!H56)*'DBH-OI'!$D56)</f>
        <v>-6.3166187615353617E-4</v>
      </c>
      <c r="I56" s="18">
        <f>Model!$W$29*((drdp!C56)*'DBH-OI'!$B56+(drdp!F56)*'DBH-OI'!$C56+(drdp!I56)*'DBH-OI'!$D56)</f>
        <v>1.8179714103192777E-3</v>
      </c>
      <c r="J56" s="18">
        <f>Model!$W$29*((drdp!D56)*'DBH-OI'!$B56+(drdp!G56)*'DBH-OI'!$C56+(drdp!J56)*'DBH-OI'!$D56)</f>
        <v>0</v>
      </c>
      <c r="K56" s="21">
        <f>SUM(E$3:E55)+H56</f>
        <v>-5.1643003651620613E-3</v>
      </c>
      <c r="L56" s="21">
        <f>SUM(F$3:F55)+I56</f>
        <v>9.8981450616557373E-2</v>
      </c>
      <c r="M56" s="21">
        <f>SUM(G$3:G55)+J56</f>
        <v>0</v>
      </c>
      <c r="N56" s="21"/>
      <c r="O56" s="21"/>
      <c r="P56" s="21"/>
      <c r="Q56" s="19">
        <f t="shared" si="2"/>
        <v>2.6669998261612999E-5</v>
      </c>
      <c r="R56" s="19">
        <f t="shared" si="2"/>
        <v>9.7973275661579866E-3</v>
      </c>
      <c r="S56" s="19">
        <f t="shared" si="2"/>
        <v>0</v>
      </c>
      <c r="T56" s="19">
        <f t="shared" si="3"/>
        <v>-5.1116994156335778E-4</v>
      </c>
      <c r="U56" s="19">
        <f t="shared" si="4"/>
        <v>0</v>
      </c>
      <c r="V56" s="19">
        <f t="shared" si="5"/>
        <v>0</v>
      </c>
    </row>
    <row r="57" spans="1:22" x14ac:dyDescent="0.25">
      <c r="A57" s="26">
        <f>Wellpath!E57</f>
        <v>5400</v>
      </c>
      <c r="B57" s="22">
        <v>0</v>
      </c>
      <c r="C57" s="22">
        <v>0</v>
      </c>
      <c r="D57" s="22">
        <f t="shared" si="0"/>
        <v>3.9314164891663715E-5</v>
      </c>
      <c r="E57" s="20">
        <f>Model!$W$29*((drdp!B57+drdp!K57)*'DBH-OI'!$B57+(drdp!E57+drdp!N57)*'DBH-OI'!$C57+(drdp!H57+drdp!Q57)*'DBH-OI'!$D57)</f>
        <v>-1.6332347740952568E-3</v>
      </c>
      <c r="F57" s="20">
        <f>Model!$W$29*((drdp!C57+drdp!L57)*'DBH-OI'!$B57+(drdp!F57+drdp!O57)*'DBH-OI'!$C57+(drdp!I57+drdp!R57)*'DBH-OI'!$D57)</f>
        <v>3.513684540878143E-3</v>
      </c>
      <c r="G57" s="20">
        <f>Model!$W$29*((drdp!D57+drdp!M57)*'DBH-OI'!$B57+(drdp!G57+drdp!P57)*'DBH-OI'!$C57+(drdp!J57+drdp!S57)*'DBH-OI'!$D57)</f>
        <v>0</v>
      </c>
      <c r="H57" s="18">
        <f>Model!$W$29*((drdp!B57)*'DBH-OI'!$B57+(drdp!E57)*'DBH-OI'!$C57+(drdp!H57)*'DBH-OI'!$D57)</f>
        <v>-8.1661738704762838E-4</v>
      </c>
      <c r="I57" s="18">
        <f>Model!$W$29*((drdp!C57)*'DBH-OI'!$B57+(drdp!F57)*'DBH-OI'!$C57+(drdp!I57)*'DBH-OI'!$D57)</f>
        <v>1.7568422704390715E-3</v>
      </c>
      <c r="J57" s="18">
        <f>Model!$W$29*((drdp!D57)*'DBH-OI'!$B57+(drdp!G57)*'DBH-OI'!$C57+(drdp!J57)*'DBH-OI'!$D57)</f>
        <v>0</v>
      </c>
      <c r="K57" s="21">
        <f>SUM(E$3:E56)+H57</f>
        <v>-6.6125796283632264E-3</v>
      </c>
      <c r="L57" s="21">
        <f>SUM(F$3:F56)+I57</f>
        <v>0.10255626429731572</v>
      </c>
      <c r="M57" s="21">
        <f>SUM(G$3:G56)+J57</f>
        <v>0</v>
      </c>
      <c r="N57" s="21"/>
      <c r="O57" s="21"/>
      <c r="P57" s="21"/>
      <c r="Q57" s="19">
        <f t="shared" si="2"/>
        <v>4.3726209341444347E-5</v>
      </c>
      <c r="R57" s="19">
        <f t="shared" si="2"/>
        <v>1.0517787346620875E-2</v>
      </c>
      <c r="S57" s="19">
        <f t="shared" si="2"/>
        <v>0</v>
      </c>
      <c r="T57" s="19">
        <f t="shared" si="3"/>
        <v>-6.7816146405346486E-4</v>
      </c>
      <c r="U57" s="19">
        <f t="shared" si="4"/>
        <v>0</v>
      </c>
      <c r="V57" s="19">
        <f t="shared" si="5"/>
        <v>0</v>
      </c>
    </row>
    <row r="58" spans="1:22" x14ac:dyDescent="0.25">
      <c r="A58" s="26">
        <f>Wellpath!E58</f>
        <v>5500</v>
      </c>
      <c r="B58" s="22">
        <v>0</v>
      </c>
      <c r="C58" s="22">
        <v>0</v>
      </c>
      <c r="D58" s="22">
        <f t="shared" si="0"/>
        <v>3.9314164891663715E-5</v>
      </c>
      <c r="E58" s="20">
        <f>Model!$W$29*((drdp!B58+drdp!K58)*'DBH-OI'!$B58+(drdp!E58+drdp!N58)*'DBH-OI'!$C58+(drdp!H58+drdp!Q58)*'DBH-OI'!$D58)</f>
        <v>-1.2543045509493666E-3</v>
      </c>
      <c r="F58" s="20">
        <f>Model!$W$29*((drdp!C58+drdp!L58)*'DBH-OI'!$B58+(drdp!F58+drdp!O58)*'DBH-OI'!$C58+(drdp!I58+drdp!R58)*'DBH-OI'!$D58)</f>
        <v>2.122603844539855E-3</v>
      </c>
      <c r="G58" s="20">
        <f>Model!$W$29*((drdp!D58+drdp!M58)*'DBH-OI'!$B58+(drdp!G58+drdp!P58)*'DBH-OI'!$C58+(drdp!J58+drdp!S58)*'DBH-OI'!$D58)</f>
        <v>0</v>
      </c>
      <c r="H58" s="18">
        <f>Model!$W$29*((drdp!B58)*'DBH-OI'!$B58+(drdp!E58)*'DBH-OI'!$C58+(drdp!H58)*'DBH-OI'!$D58)</f>
        <v>-9.9912741034679587E-4</v>
      </c>
      <c r="I58" s="18">
        <f>Model!$W$29*((drdp!C58)*'DBH-OI'!$B58+(drdp!F58)*'DBH-OI'!$C58+(drdp!I58)*'DBH-OI'!$D58)</f>
        <v>1.6907789107374991E-3</v>
      </c>
      <c r="J58" s="18">
        <f>Model!$W$29*((drdp!D58)*'DBH-OI'!$B58+(drdp!G58)*'DBH-OI'!$C58+(drdp!J58)*'DBH-OI'!$D58)</f>
        <v>0</v>
      </c>
      <c r="K58" s="21">
        <f>SUM(E$3:E57)+H58</f>
        <v>-8.4283244257576505E-3</v>
      </c>
      <c r="L58" s="21">
        <f>SUM(F$3:F57)+I58</f>
        <v>0.10600388547849229</v>
      </c>
      <c r="M58" s="21">
        <f>SUM(G$3:G57)+J58</f>
        <v>0</v>
      </c>
      <c r="N58" s="21"/>
      <c r="O58" s="21"/>
      <c r="P58" s="21"/>
      <c r="Q58" s="19">
        <f t="shared" si="2"/>
        <v>7.1036652625823028E-5</v>
      </c>
      <c r="R58" s="19">
        <f t="shared" si="2"/>
        <v>1.1236823736537309E-2</v>
      </c>
      <c r="S58" s="19">
        <f t="shared" si="2"/>
        <v>0</v>
      </c>
      <c r="T58" s="19">
        <f t="shared" si="3"/>
        <v>-8.9343513720359336E-4</v>
      </c>
      <c r="U58" s="19">
        <f t="shared" si="4"/>
        <v>0</v>
      </c>
      <c r="V58" s="19">
        <f t="shared" si="5"/>
        <v>0</v>
      </c>
    </row>
    <row r="59" spans="1:22" x14ac:dyDescent="0.25">
      <c r="A59" s="26">
        <f>Wellpath!E59</f>
        <v>5525.54</v>
      </c>
      <c r="B59" s="22">
        <v>0</v>
      </c>
      <c r="C59" s="22">
        <v>0</v>
      </c>
      <c r="D59" s="22">
        <f t="shared" si="0"/>
        <v>3.9314164891663715E-5</v>
      </c>
      <c r="E59" s="20">
        <f>Model!$W$29*((drdp!B59+drdp!K59)*'DBH-OI'!$B59+(drdp!E59+drdp!N59)*'DBH-OI'!$C59+(drdp!H59+drdp!Q59)*'DBH-OI'!$D59)</f>
        <v>-1.0453959252374422E-3</v>
      </c>
      <c r="F59" s="20">
        <f>Model!$W$29*((drdp!C59+drdp!L59)*'DBH-OI'!$B59+(drdp!F59+drdp!O59)*'DBH-OI'!$C59+(drdp!I59+drdp!R59)*'DBH-OI'!$D59)</f>
        <v>1.6729831956762953E-3</v>
      </c>
      <c r="G59" s="20">
        <f>Model!$W$29*((drdp!D59+drdp!M59)*'DBH-OI'!$B59+(drdp!G59+drdp!P59)*'DBH-OI'!$C59+(drdp!J59+drdp!S59)*'DBH-OI'!$D59)</f>
        <v>0</v>
      </c>
      <c r="H59" s="18">
        <f>Model!$W$29*((drdp!B59)*'DBH-OI'!$B59+(drdp!E59)*'DBH-OI'!$C59+(drdp!H59)*'DBH-OI'!$D59)</f>
        <v>-2.669941193056417E-4</v>
      </c>
      <c r="I59" s="18">
        <f>Model!$W$29*((drdp!C59)*'DBH-OI'!$B59+(drdp!F59)*'DBH-OI'!$C59+(drdp!I59)*'DBH-OI'!$D59)</f>
        <v>4.2727990817572416E-4</v>
      </c>
      <c r="J59" s="18">
        <f>Model!$W$29*((drdp!D59)*'DBH-OI'!$B59+(drdp!G59)*'DBH-OI'!$C59+(drdp!J59)*'DBH-OI'!$D59)</f>
        <v>0</v>
      </c>
      <c r="K59" s="21">
        <f>SUM(E$3:E58)+H59</f>
        <v>-8.9504956856658619E-3</v>
      </c>
      <c r="L59" s="21">
        <f>SUM(F$3:F58)+I59</f>
        <v>0.10686299032047036</v>
      </c>
      <c r="M59" s="21">
        <f>SUM(G$3:G58)+J59</f>
        <v>0</v>
      </c>
      <c r="N59" s="21"/>
      <c r="O59" s="21"/>
      <c r="P59" s="21"/>
      <c r="Q59" s="19">
        <f t="shared" si="2"/>
        <v>8.0111373019123205E-5</v>
      </c>
      <c r="R59" s="19">
        <f t="shared" si="2"/>
        <v>1.1419698700232942E-2</v>
      </c>
      <c r="S59" s="19">
        <f t="shared" si="2"/>
        <v>0</v>
      </c>
      <c r="T59" s="19">
        <f t="shared" si="3"/>
        <v>-9.5647673382072277E-4</v>
      </c>
      <c r="U59" s="19">
        <f t="shared" si="4"/>
        <v>0</v>
      </c>
      <c r="V59" s="19">
        <f t="shared" si="5"/>
        <v>0</v>
      </c>
    </row>
    <row r="60" spans="1:22" x14ac:dyDescent="0.25">
      <c r="A60" s="26">
        <f>Wellpath!E60</f>
        <v>5600</v>
      </c>
      <c r="B60" s="22">
        <v>0</v>
      </c>
      <c r="C60" s="22">
        <v>0</v>
      </c>
      <c r="D60" s="22">
        <f t="shared" si="0"/>
        <v>3.9314164891663715E-5</v>
      </c>
      <c r="E60" s="20">
        <f>Model!$W$29*((drdp!B60+drdp!K60)*'DBH-OI'!$B60+(drdp!E60+drdp!N60)*'DBH-OI'!$C60+(drdp!H60+drdp!Q60)*'DBH-OI'!$D60)</f>
        <v>-2.0062731488431221E-3</v>
      </c>
      <c r="F60" s="20">
        <f>Model!$W$29*((drdp!C60+drdp!L60)*'DBH-OI'!$B60+(drdp!F60+drdp!O60)*'DBH-OI'!$C60+(drdp!I60+drdp!R60)*'DBH-OI'!$D60)</f>
        <v>2.7452439021573237E-3</v>
      </c>
      <c r="G60" s="20">
        <f>Model!$W$29*((drdp!D60+drdp!M60)*'DBH-OI'!$B60+(drdp!G60+drdp!P60)*'DBH-OI'!$C60+(drdp!J60+drdp!S60)*'DBH-OI'!$D60)</f>
        <v>0</v>
      </c>
      <c r="H60" s="18">
        <f>Model!$W$29*((drdp!B60)*'DBH-OI'!$B60+(drdp!E60)*'DBH-OI'!$C60+(drdp!H60)*'DBH-OI'!$D60)</f>
        <v>-8.5628280788065439E-4</v>
      </c>
      <c r="I60" s="18">
        <f>Model!$W$29*((drdp!C60)*'DBH-OI'!$B60+(drdp!F60)*'DBH-OI'!$C60+(drdp!I60)*'DBH-OI'!$D60)</f>
        <v>1.1716775246740484E-3</v>
      </c>
      <c r="J60" s="18">
        <f>Model!$W$29*((drdp!D60)*'DBH-OI'!$B60+(drdp!G60)*'DBH-OI'!$C60+(drdp!J60)*'DBH-OI'!$D60)</f>
        <v>0</v>
      </c>
      <c r="K60" s="21">
        <f>SUM(E$3:E59)+H60</f>
        <v>-1.0585180299478317E-2</v>
      </c>
      <c r="L60" s="21">
        <f>SUM(F$3:F59)+I60</f>
        <v>0.10928037113264499</v>
      </c>
      <c r="M60" s="21">
        <f>SUM(G$3:G59)+J60</f>
        <v>0</v>
      </c>
      <c r="N60" s="21"/>
      <c r="O60" s="21"/>
      <c r="P60" s="21"/>
      <c r="Q60" s="19">
        <f t="shared" si="2"/>
        <v>1.1204604197246387E-4</v>
      </c>
      <c r="R60" s="19">
        <f t="shared" si="2"/>
        <v>1.1942199514888629E-2</v>
      </c>
      <c r="S60" s="19">
        <f t="shared" si="2"/>
        <v>0</v>
      </c>
      <c r="T60" s="19">
        <f t="shared" si="3"/>
        <v>-1.1567524316329527E-3</v>
      </c>
      <c r="U60" s="19">
        <f t="shared" si="4"/>
        <v>0</v>
      </c>
      <c r="V60" s="19">
        <f t="shared" si="5"/>
        <v>0</v>
      </c>
    </row>
    <row r="61" spans="1:22" x14ac:dyDescent="0.25">
      <c r="A61" s="26">
        <f>Wellpath!E61</f>
        <v>5700</v>
      </c>
      <c r="B61" s="22">
        <v>0</v>
      </c>
      <c r="C61" s="22">
        <v>0</v>
      </c>
      <c r="D61" s="22">
        <f t="shared" si="0"/>
        <v>3.9314164891663715E-5</v>
      </c>
      <c r="E61" s="20">
        <f>Model!$W$29*((drdp!B61+drdp!K61)*'DBH-OI'!$B61+(drdp!E61+drdp!N61)*'DBH-OI'!$C61+(drdp!H61+drdp!Q61)*'DBH-OI'!$D61)</f>
        <v>-2.5762771069608404E-3</v>
      </c>
      <c r="F61" s="20">
        <f>Model!$W$29*((drdp!C61+drdp!L61)*'DBH-OI'!$B61+(drdp!F61+drdp!O61)*'DBH-OI'!$C61+(drdp!I61+drdp!R61)*'DBH-OI'!$D61)</f>
        <v>2.8733248866178681E-3</v>
      </c>
      <c r="G61" s="20">
        <f>Model!$W$29*((drdp!D61+drdp!M61)*'DBH-OI'!$B61+(drdp!G61+drdp!P61)*'DBH-OI'!$C61+(drdp!J61+drdp!S61)*'DBH-OI'!$D61)</f>
        <v>0</v>
      </c>
      <c r="H61" s="18">
        <f>Model!$W$29*((drdp!B61)*'DBH-OI'!$B61+(drdp!E61)*'DBH-OI'!$C61+(drdp!H61)*'DBH-OI'!$D61)</f>
        <v>-1.2881385534804202E-3</v>
      </c>
      <c r="I61" s="18">
        <f>Model!$W$29*((drdp!C61)*'DBH-OI'!$B61+(drdp!F61)*'DBH-OI'!$C61+(drdp!I61)*'DBH-OI'!$D61)</f>
        <v>1.4366624433089341E-3</v>
      </c>
      <c r="J61" s="18">
        <f>Model!$W$29*((drdp!D61)*'DBH-OI'!$B61+(drdp!G61)*'DBH-OI'!$C61+(drdp!J61)*'DBH-OI'!$D61)</f>
        <v>0</v>
      </c>
      <c r="K61" s="21">
        <f>SUM(E$3:E60)+H61</f>
        <v>-1.3023309193921204E-2</v>
      </c>
      <c r="L61" s="21">
        <f>SUM(F$3:F60)+I61</f>
        <v>0.11229059995343721</v>
      </c>
      <c r="M61" s="21">
        <f>SUM(G$3:G60)+J61</f>
        <v>0</v>
      </c>
      <c r="N61" s="21"/>
      <c r="O61" s="21"/>
      <c r="P61" s="21"/>
      <c r="Q61" s="19">
        <f t="shared" si="2"/>
        <v>1.6960658236047255E-4</v>
      </c>
      <c r="R61" s="19">
        <f t="shared" si="2"/>
        <v>1.2609178837902872E-2</v>
      </c>
      <c r="S61" s="19">
        <f t="shared" si="2"/>
        <v>0</v>
      </c>
      <c r="T61" s="19">
        <f t="shared" si="3"/>
        <v>-1.4623952027645268E-3</v>
      </c>
      <c r="U61" s="19">
        <f t="shared" si="4"/>
        <v>0</v>
      </c>
      <c r="V61" s="19">
        <f t="shared" si="5"/>
        <v>0</v>
      </c>
    </row>
    <row r="62" spans="1:22" x14ac:dyDescent="0.25">
      <c r="A62" s="26">
        <f>Wellpath!E62</f>
        <v>5800</v>
      </c>
      <c r="B62" s="22">
        <v>0</v>
      </c>
      <c r="C62" s="22">
        <v>0</v>
      </c>
      <c r="D62" s="22">
        <f t="shared" si="0"/>
        <v>3.9314164891663715E-5</v>
      </c>
      <c r="E62" s="20">
        <f>Model!$W$29*((drdp!B62+drdp!K62)*'DBH-OI'!$B62+(drdp!E62+drdp!N62)*'DBH-OI'!$C62+(drdp!H62+drdp!Q62)*'DBH-OI'!$D62)</f>
        <v>-2.8452347795725132E-3</v>
      </c>
      <c r="F62" s="20">
        <f>Model!$W$29*((drdp!C62+drdp!L62)*'DBH-OI'!$B62+(drdp!F62+drdp!O62)*'DBH-OI'!$C62+(drdp!I62+drdp!R62)*'DBH-OI'!$D62)</f>
        <v>2.5907805216310209E-3</v>
      </c>
      <c r="G62" s="20">
        <f>Model!$W$29*((drdp!D62+drdp!M62)*'DBH-OI'!$B62+(drdp!G62+drdp!P62)*'DBH-OI'!$C62+(drdp!J62+drdp!S62)*'DBH-OI'!$D62)</f>
        <v>0</v>
      </c>
      <c r="H62" s="18">
        <f>Model!$W$29*((drdp!B62)*'DBH-OI'!$B62+(drdp!E62)*'DBH-OI'!$C62+(drdp!H62)*'DBH-OI'!$D62)</f>
        <v>-1.4226173897862566E-3</v>
      </c>
      <c r="I62" s="18">
        <f>Model!$W$29*((drdp!C62)*'DBH-OI'!$B62+(drdp!F62)*'DBH-OI'!$C62+(drdp!I62)*'DBH-OI'!$D62)</f>
        <v>1.2953902608155105E-3</v>
      </c>
      <c r="J62" s="18">
        <f>Model!$W$29*((drdp!D62)*'DBH-OI'!$B62+(drdp!G62)*'DBH-OI'!$C62+(drdp!J62)*'DBH-OI'!$D62)</f>
        <v>0</v>
      </c>
      <c r="K62" s="21">
        <f>SUM(E$3:E61)+H62</f>
        <v>-1.5734065137187881E-2</v>
      </c>
      <c r="L62" s="21">
        <f>SUM(F$3:F61)+I62</f>
        <v>0.11502265265756166</v>
      </c>
      <c r="M62" s="21">
        <f>SUM(G$3:G61)+J62</f>
        <v>0</v>
      </c>
      <c r="N62" s="21"/>
      <c r="O62" s="21"/>
      <c r="P62" s="21"/>
      <c r="Q62" s="19">
        <f t="shared" si="2"/>
        <v>2.4756080574127109E-4</v>
      </c>
      <c r="R62" s="19">
        <f t="shared" si="2"/>
        <v>1.3230210624382076E-2</v>
      </c>
      <c r="S62" s="19">
        <f t="shared" si="2"/>
        <v>0</v>
      </c>
      <c r="T62" s="19">
        <f t="shared" si="3"/>
        <v>-1.8097739091662119E-3</v>
      </c>
      <c r="U62" s="19">
        <f t="shared" si="4"/>
        <v>0</v>
      </c>
      <c r="V62" s="19">
        <f t="shared" si="5"/>
        <v>0</v>
      </c>
    </row>
    <row r="63" spans="1:22" x14ac:dyDescent="0.25">
      <c r="A63" s="26">
        <f>Wellpath!E63</f>
        <v>5900</v>
      </c>
      <c r="B63" s="22">
        <v>0</v>
      </c>
      <c r="C63" s="22">
        <v>0</v>
      </c>
      <c r="D63" s="22">
        <f t="shared" si="0"/>
        <v>3.9314164891663715E-5</v>
      </c>
      <c r="E63" s="20">
        <f>Model!$W$29*((drdp!B63+drdp!K63)*'DBH-OI'!$B63+(drdp!E63+drdp!N63)*'DBH-OI'!$C63+(drdp!H63+drdp!Q63)*'DBH-OI'!$D63)</f>
        <v>-3.1059730742323426E-3</v>
      </c>
      <c r="F63" s="20">
        <f>Model!$W$29*((drdp!C63+drdp!L63)*'DBH-OI'!$B63+(drdp!F63+drdp!O63)*'DBH-OI'!$C63+(drdp!I63+drdp!R63)*'DBH-OI'!$D63)</f>
        <v>2.3016565672482605E-3</v>
      </c>
      <c r="G63" s="20">
        <f>Model!$W$29*((drdp!D63+drdp!M63)*'DBH-OI'!$B63+(drdp!G63+drdp!P63)*'DBH-OI'!$C63+(drdp!J63+drdp!S63)*'DBH-OI'!$D63)</f>
        <v>0</v>
      </c>
      <c r="H63" s="18">
        <f>Model!$W$29*((drdp!B63)*'DBH-OI'!$B63+(drdp!E63)*'DBH-OI'!$C63+(drdp!H63)*'DBH-OI'!$D63)</f>
        <v>-1.5529865371161713E-3</v>
      </c>
      <c r="I63" s="18">
        <f>Model!$W$29*((drdp!C63)*'DBH-OI'!$B63+(drdp!F63)*'DBH-OI'!$C63+(drdp!I63)*'DBH-OI'!$D63)</f>
        <v>1.1508282836241303E-3</v>
      </c>
      <c r="J63" s="18">
        <f>Model!$W$29*((drdp!D63)*'DBH-OI'!$B63+(drdp!G63)*'DBH-OI'!$C63+(drdp!J63)*'DBH-OI'!$D63)</f>
        <v>0</v>
      </c>
      <c r="K63" s="21">
        <f>SUM(E$3:E62)+H63</f>
        <v>-1.8709669064090308E-2</v>
      </c>
      <c r="L63" s="21">
        <f>SUM(F$3:F62)+I63</f>
        <v>0.11746887120200129</v>
      </c>
      <c r="M63" s="21">
        <f>SUM(G$3:G62)+J63</f>
        <v>0</v>
      </c>
      <c r="N63" s="21"/>
      <c r="O63" s="21"/>
      <c r="P63" s="21"/>
      <c r="Q63" s="19">
        <f t="shared" si="2"/>
        <v>3.5005171648777789E-4</v>
      </c>
      <c r="R63" s="19">
        <f t="shared" si="2"/>
        <v>1.3798935701472368E-2</v>
      </c>
      <c r="S63" s="19">
        <f t="shared" si="2"/>
        <v>0</v>
      </c>
      <c r="T63" s="19">
        <f t="shared" si="3"/>
        <v>-2.1978037055216926E-3</v>
      </c>
      <c r="U63" s="19">
        <f t="shared" si="4"/>
        <v>0</v>
      </c>
      <c r="V63" s="19">
        <f t="shared" si="5"/>
        <v>0</v>
      </c>
    </row>
    <row r="64" spans="1:22" x14ac:dyDescent="0.25">
      <c r="A64" s="26">
        <f>Wellpath!E64</f>
        <v>6000</v>
      </c>
      <c r="B64" s="22">
        <v>0</v>
      </c>
      <c r="C64" s="22">
        <v>0</v>
      </c>
      <c r="D64" s="22">
        <f t="shared" si="0"/>
        <v>3.9314164891663715E-5</v>
      </c>
      <c r="E64" s="20">
        <f>Model!$W$29*((drdp!B64+drdp!K64)*'DBH-OI'!$B64+(drdp!E64+drdp!N64)*'DBH-OI'!$C64+(drdp!H64+drdp!Q64)*'DBH-OI'!$D64)</f>
        <v>-2.5365395627970845E-3</v>
      </c>
      <c r="F64" s="20">
        <f>Model!$W$29*((drdp!C64+drdp!L64)*'DBH-OI'!$B64+(drdp!F64+drdp!O64)*'DBH-OI'!$C64+(drdp!I64+drdp!R64)*'DBH-OI'!$D64)</f>
        <v>1.5150827661572313E-3</v>
      </c>
      <c r="G64" s="20">
        <f>Model!$W$29*((drdp!D64+drdp!M64)*'DBH-OI'!$B64+(drdp!G64+drdp!P64)*'DBH-OI'!$C64+(drdp!J64+drdp!S64)*'DBH-OI'!$D64)</f>
        <v>0</v>
      </c>
      <c r="H64" s="18">
        <f>Model!$W$29*((drdp!B64)*'DBH-OI'!$B64+(drdp!E64)*'DBH-OI'!$C64+(drdp!H64)*'DBH-OI'!$D64)</f>
        <v>-1.6789380214436639E-3</v>
      </c>
      <c r="I64" s="18">
        <f>Model!$W$29*((drdp!C64)*'DBH-OI'!$B64+(drdp!F64)*'DBH-OI'!$C64+(drdp!I64)*'DBH-OI'!$D64)</f>
        <v>1.002834767114928E-3</v>
      </c>
      <c r="J64" s="18">
        <f>Model!$W$29*((drdp!D64)*'DBH-OI'!$B64+(drdp!G64)*'DBH-OI'!$C64+(drdp!J64)*'DBH-OI'!$D64)</f>
        <v>0</v>
      </c>
      <c r="K64" s="21">
        <f>SUM(E$3:E63)+H64</f>
        <v>-2.1941593622650146E-2</v>
      </c>
      <c r="L64" s="21">
        <f>SUM(F$3:F63)+I64</f>
        <v>0.11962253425274035</v>
      </c>
      <c r="M64" s="21">
        <f>SUM(G$3:G63)+J64</f>
        <v>0</v>
      </c>
      <c r="N64" s="21"/>
      <c r="O64" s="21"/>
      <c r="P64" s="21"/>
      <c r="Q64" s="19">
        <f t="shared" si="2"/>
        <v>4.8143353070152154E-4</v>
      </c>
      <c r="R64" s="19">
        <f t="shared" si="2"/>
        <v>1.4309550701048036E-2</v>
      </c>
      <c r="S64" s="19">
        <f t="shared" si="2"/>
        <v>0</v>
      </c>
      <c r="T64" s="19">
        <f t="shared" si="3"/>
        <v>-2.624709034685176E-3</v>
      </c>
      <c r="U64" s="19">
        <f t="shared" si="4"/>
        <v>0</v>
      </c>
      <c r="V64" s="19">
        <f t="shared" si="5"/>
        <v>0</v>
      </c>
    </row>
    <row r="65" spans="1:23" x14ac:dyDescent="0.25">
      <c r="A65" s="26">
        <f>Wellpath!E65</f>
        <v>6051.08</v>
      </c>
      <c r="B65" s="22">
        <v>0</v>
      </c>
      <c r="C65" s="22">
        <v>0</v>
      </c>
      <c r="D65" s="22">
        <f t="shared" si="0"/>
        <v>3.9314164891663715E-5</v>
      </c>
      <c r="E65" s="20">
        <f>Model!$W$29*((drdp!B65+drdp!K65)*'DBH-OI'!$B65+(drdp!E65+drdp!N65)*'DBH-OI'!$C65+(drdp!H65+drdp!Q65)*'DBH-OI'!$D65)</f>
        <v>-1.7418310261065103E-3</v>
      </c>
      <c r="F65" s="20">
        <f>Model!$W$29*((drdp!C65+drdp!L65)*'DBH-OI'!$B65+(drdp!F65+drdp!O65)*'DBH-OI'!$C65+(drdp!I65+drdp!R65)*'DBH-OI'!$D65)</f>
        <v>9.2614798494142323E-4</v>
      </c>
      <c r="G65" s="20">
        <f>Model!$W$29*((drdp!D65+drdp!M65)*'DBH-OI'!$B65+(drdp!G65+drdp!P65)*'DBH-OI'!$C65+(drdp!J65+drdp!S65)*'DBH-OI'!$D65)</f>
        <v>0</v>
      </c>
      <c r="H65" s="18">
        <f>Model!$W$29*((drdp!B65)*'DBH-OI'!$B65+(drdp!E65)*'DBH-OI'!$C65+(drdp!H65)*'DBH-OI'!$D65)</f>
        <v>-8.8972728813520221E-4</v>
      </c>
      <c r="I65" s="18">
        <f>Model!$W$29*((drdp!C65)*'DBH-OI'!$B65+(drdp!F65)*'DBH-OI'!$C65+(drdp!I65)*'DBH-OI'!$D65)</f>
        <v>4.7307639070807717E-4</v>
      </c>
      <c r="J65" s="18">
        <f>Model!$W$29*((drdp!D65)*'DBH-OI'!$B65+(drdp!G65)*'DBH-OI'!$C65+(drdp!J65)*'DBH-OI'!$D65)</f>
        <v>0</v>
      </c>
      <c r="K65" s="21">
        <f>SUM(E$3:E64)+H65</f>
        <v>-2.3688922452138769E-2</v>
      </c>
      <c r="L65" s="21">
        <f>SUM(F$3:F64)+I65</f>
        <v>0.12060785864249074</v>
      </c>
      <c r="M65" s="21">
        <f>SUM(G$3:G64)+J65</f>
        <v>0</v>
      </c>
      <c r="N65" s="21"/>
      <c r="O65" s="21"/>
      <c r="P65" s="21"/>
      <c r="Q65" s="19">
        <f t="shared" si="2"/>
        <v>5.6116504694344422E-4</v>
      </c>
      <c r="R65" s="19">
        <f t="shared" si="2"/>
        <v>1.4546255566327028E-2</v>
      </c>
      <c r="S65" s="19">
        <f t="shared" si="2"/>
        <v>0</v>
      </c>
      <c r="T65" s="19">
        <f t="shared" si="3"/>
        <v>-2.8570702105004779E-3</v>
      </c>
      <c r="U65" s="19">
        <f t="shared" si="4"/>
        <v>0</v>
      </c>
      <c r="V65" s="19">
        <f t="shared" si="5"/>
        <v>0</v>
      </c>
    </row>
    <row r="66" spans="1:23" x14ac:dyDescent="0.25">
      <c r="A66" s="26">
        <f>Wellpath!E66</f>
        <v>6100</v>
      </c>
      <c r="B66" s="22">
        <v>0</v>
      </c>
      <c r="C66" s="22">
        <v>0</v>
      </c>
      <c r="D66" s="22">
        <f t="shared" si="0"/>
        <v>3.9314164891663715E-5</v>
      </c>
      <c r="E66" s="20">
        <f>Model!$W$29*((drdp!B66+drdp!K66)*'DBH-OI'!$B66+(drdp!E66+drdp!N66)*'DBH-OI'!$C66+(drdp!H66+drdp!Q66)*'DBH-OI'!$D66)</f>
        <v>-2.6341676995087831E-3</v>
      </c>
      <c r="F66" s="20">
        <f>Model!$W$29*((drdp!C66+drdp!L66)*'DBH-OI'!$B66+(drdp!F66+drdp!O66)*'DBH-OI'!$C66+(drdp!I66+drdp!R66)*'DBH-OI'!$D66)</f>
        <v>1.2440405990754068E-3</v>
      </c>
      <c r="G66" s="20">
        <f>Model!$W$29*((drdp!D66+drdp!M66)*'DBH-OI'!$B66+(drdp!G66+drdp!P66)*'DBH-OI'!$C66+(drdp!J66+drdp!S66)*'DBH-OI'!$D66)</f>
        <v>0</v>
      </c>
      <c r="H66" s="18">
        <f>Model!$W$29*((drdp!B66)*'DBH-OI'!$B66+(drdp!E66)*'DBH-OI'!$C66+(drdp!H66)*'DBH-OI'!$D66)</f>
        <v>-8.6532019782413808E-4</v>
      </c>
      <c r="I66" s="18">
        <f>Model!$W$29*((drdp!C66)*'DBH-OI'!$B66+(drdp!F66)*'DBH-OI'!$C66+(drdp!I66)*'DBH-OI'!$D66)</f>
        <v>4.0866549897105399E-4</v>
      </c>
      <c r="J66" s="18">
        <f>Model!$W$29*((drdp!D66)*'DBH-OI'!$B66+(drdp!G66)*'DBH-OI'!$C66+(drdp!J66)*'DBH-OI'!$D66)</f>
        <v>0</v>
      </c>
      <c r="K66" s="21">
        <f>SUM(E$3:E65)+H66</f>
        <v>-2.5406346387934212E-2</v>
      </c>
      <c r="L66" s="21">
        <f>SUM(F$3:F65)+I66</f>
        <v>0.12146959573569513</v>
      </c>
      <c r="M66" s="21">
        <f>SUM(G$3:G65)+J66</f>
        <v>0</v>
      </c>
      <c r="N66" s="21"/>
      <c r="O66" s="21"/>
      <c r="P66" s="21"/>
      <c r="Q66" s="19">
        <f t="shared" si="2"/>
        <v>6.4548243678369782E-4</v>
      </c>
      <c r="R66" s="19">
        <f t="shared" si="2"/>
        <v>1.4754862688193204E-2</v>
      </c>
      <c r="S66" s="19">
        <f t="shared" si="2"/>
        <v>0</v>
      </c>
      <c r="T66" s="19">
        <f t="shared" si="3"/>
        <v>-3.0860986248634069E-3</v>
      </c>
      <c r="U66" s="19">
        <f t="shared" si="4"/>
        <v>0</v>
      </c>
      <c r="V66" s="19">
        <f t="shared" si="5"/>
        <v>0</v>
      </c>
    </row>
    <row r="67" spans="1:23" x14ac:dyDescent="0.25">
      <c r="A67" s="26">
        <f>Wellpath!E67</f>
        <v>6200</v>
      </c>
      <c r="B67" s="22">
        <v>0</v>
      </c>
      <c r="C67" s="22">
        <v>0</v>
      </c>
      <c r="D67" s="22">
        <f t="shared" ref="D67:D130" si="6">1 / (Bfield * COS(Dip))</f>
        <v>3.9314164891663715E-5</v>
      </c>
      <c r="E67" s="20">
        <f>Model!$W$29*((drdp!B67+drdp!K67)*'DBH-OI'!$B67+(drdp!E67+drdp!N67)*'DBH-OI'!$C67+(drdp!H67+drdp!Q67)*'DBH-OI'!$D67)</f>
        <v>-3.6420663463888358E-3</v>
      </c>
      <c r="F67" s="20">
        <f>Model!$W$29*((drdp!C67+drdp!L67)*'DBH-OI'!$B67+(drdp!F67+drdp!O67)*'DBH-OI'!$C67+(drdp!I67+drdp!R67)*'DBH-OI'!$D67)</f>
        <v>1.2961652749225781E-3</v>
      </c>
      <c r="G67" s="20">
        <f>Model!$W$29*((drdp!D67+drdp!M67)*'DBH-OI'!$B67+(drdp!G67+drdp!P67)*'DBH-OI'!$C67+(drdp!J67+drdp!S67)*'DBH-OI'!$D67)</f>
        <v>0</v>
      </c>
      <c r="H67" s="18">
        <f>Model!$W$29*((drdp!B67)*'DBH-OI'!$B67+(drdp!E67)*'DBH-OI'!$C67+(drdp!H67)*'DBH-OI'!$D67)</f>
        <v>-1.821033173194411E-3</v>
      </c>
      <c r="I67" s="18">
        <f>Model!$W$29*((drdp!C67)*'DBH-OI'!$B67+(drdp!F67)*'DBH-OI'!$C67+(drdp!I67)*'DBH-OI'!$D67)</f>
        <v>6.4808263746128658E-4</v>
      </c>
      <c r="J67" s="18">
        <f>Model!$W$29*((drdp!D67)*'DBH-OI'!$B67+(drdp!G67)*'DBH-OI'!$C67+(drdp!J67)*'DBH-OI'!$D67)</f>
        <v>0</v>
      </c>
      <c r="K67" s="21">
        <f>SUM(E$3:E66)+H67</f>
        <v>-2.8996227062813268E-2</v>
      </c>
      <c r="L67" s="21">
        <f>SUM(F$3:F66)+I67</f>
        <v>0.12295305347326077</v>
      </c>
      <c r="M67" s="21">
        <f>SUM(G$3:G66)+J67</f>
        <v>0</v>
      </c>
      <c r="N67" s="21"/>
      <c r="O67" s="21"/>
      <c r="P67" s="21"/>
      <c r="Q67" s="19">
        <f t="shared" si="2"/>
        <v>8.4078118387822458E-4</v>
      </c>
      <c r="R67" s="19">
        <f t="shared" si="2"/>
        <v>1.5117453358398522E-2</v>
      </c>
      <c r="S67" s="19">
        <f t="shared" si="2"/>
        <v>0</v>
      </c>
      <c r="T67" s="19">
        <f t="shared" si="3"/>
        <v>-3.5651746565768909E-3</v>
      </c>
      <c r="U67" s="19">
        <f t="shared" si="4"/>
        <v>0</v>
      </c>
      <c r="V67" s="19">
        <f t="shared" si="5"/>
        <v>0</v>
      </c>
    </row>
    <row r="68" spans="1:23" x14ac:dyDescent="0.25">
      <c r="A68" s="26">
        <f>Wellpath!E68</f>
        <v>6300</v>
      </c>
      <c r="B68" s="22">
        <v>0</v>
      </c>
      <c r="C68" s="22">
        <v>0</v>
      </c>
      <c r="D68" s="22">
        <f t="shared" si="6"/>
        <v>3.9314164891663715E-5</v>
      </c>
      <c r="E68" s="20">
        <f>Model!$W$29*((drdp!B68+drdp!K68)*'DBH-OI'!$B68+(drdp!E68+drdp!N68)*'DBH-OI'!$C68+(drdp!H68+drdp!Q68)*'DBH-OI'!$D68)</f>
        <v>-3.7369752670598144E-3</v>
      </c>
      <c r="F68" s="20">
        <f>Model!$W$29*((drdp!C68+drdp!L68)*'DBH-OI'!$B68+(drdp!F68+drdp!O68)*'DBH-OI'!$C68+(drdp!I68+drdp!R68)*'DBH-OI'!$D68)</f>
        <v>9.1788916299027359E-4</v>
      </c>
      <c r="G68" s="20">
        <f>Model!$W$29*((drdp!D68+drdp!M68)*'DBH-OI'!$B68+(drdp!G68+drdp!P68)*'DBH-OI'!$C68+(drdp!J68+drdp!S68)*'DBH-OI'!$D68)</f>
        <v>0</v>
      </c>
      <c r="H68" s="18">
        <f>Model!$W$29*((drdp!B68)*'DBH-OI'!$B68+(drdp!E68)*'DBH-OI'!$C68+(drdp!H68)*'DBH-OI'!$D68)</f>
        <v>-1.8684876335299072E-3</v>
      </c>
      <c r="I68" s="18">
        <f>Model!$W$29*((drdp!C68)*'DBH-OI'!$B68+(drdp!F68)*'DBH-OI'!$C68+(drdp!I68)*'DBH-OI'!$D68)</f>
        <v>4.5894458149513679E-4</v>
      </c>
      <c r="J68" s="18">
        <f>Model!$W$29*((drdp!D68)*'DBH-OI'!$B68+(drdp!G68)*'DBH-OI'!$C68+(drdp!J68)*'DBH-OI'!$D68)</f>
        <v>0</v>
      </c>
      <c r="K68" s="21">
        <f>SUM(E$3:E67)+H68</f>
        <v>-3.2685747869537603E-2</v>
      </c>
      <c r="L68" s="21">
        <f>SUM(F$3:F67)+I68</f>
        <v>0.12406008069221719</v>
      </c>
      <c r="M68" s="21">
        <f>SUM(G$3:G67)+J68</f>
        <v>0</v>
      </c>
      <c r="N68" s="21"/>
      <c r="O68" s="21"/>
      <c r="P68" s="21"/>
      <c r="Q68" s="19">
        <f t="shared" ref="Q68:S131" si="7">K68^2</f>
        <v>1.068358113790982E-3</v>
      </c>
      <c r="R68" s="19">
        <f t="shared" si="7"/>
        <v>1.5390903621359441E-2</v>
      </c>
      <c r="S68" s="19">
        <f t="shared" si="7"/>
        <v>0</v>
      </c>
      <c r="T68" s="19">
        <f t="shared" ref="T68:T131" si="8">K68*L68</f>
        <v>-4.0549965181803007E-3</v>
      </c>
      <c r="U68" s="19">
        <f t="shared" ref="U68:U131" si="9">K68*M68</f>
        <v>0</v>
      </c>
      <c r="V68" s="19">
        <f t="shared" ref="V68:V131" si="10">L68*M68</f>
        <v>0</v>
      </c>
    </row>
    <row r="69" spans="1:23" x14ac:dyDescent="0.25">
      <c r="A69" s="26">
        <f>Wellpath!E69</f>
        <v>6400</v>
      </c>
      <c r="B69" s="22">
        <v>0</v>
      </c>
      <c r="C69" s="22">
        <v>0</v>
      </c>
      <c r="D69" s="22">
        <f t="shared" si="6"/>
        <v>3.9314164891663715E-5</v>
      </c>
      <c r="E69" s="20">
        <f>Model!$W$29*((drdp!B69+drdp!K69)*'DBH-OI'!$B69+(drdp!E69+drdp!N69)*'DBH-OI'!$C69+(drdp!H69+drdp!Q69)*'DBH-OI'!$D69)</f>
        <v>-3.8204193565461501E-3</v>
      </c>
      <c r="F69" s="20">
        <f>Model!$W$29*((drdp!C69+drdp!L69)*'DBH-OI'!$B69+(drdp!F69+drdp!O69)*'DBH-OI'!$C69+(drdp!I69+drdp!R69)*'DBH-OI'!$D69)</f>
        <v>5.3760490116708866E-4</v>
      </c>
      <c r="G69" s="20">
        <f>Model!$W$29*((drdp!D69+drdp!M69)*'DBH-OI'!$B69+(drdp!G69+drdp!P69)*'DBH-OI'!$C69+(drdp!J69+drdp!S69)*'DBH-OI'!$D69)</f>
        <v>0</v>
      </c>
      <c r="H69" s="18">
        <f>Model!$W$29*((drdp!B69)*'DBH-OI'!$B69+(drdp!E69)*'DBH-OI'!$C69+(drdp!H69)*'DBH-OI'!$D69)</f>
        <v>-1.910209678273075E-3</v>
      </c>
      <c r="I69" s="18">
        <f>Model!$W$29*((drdp!C69)*'DBH-OI'!$B69+(drdp!F69)*'DBH-OI'!$C69+(drdp!I69)*'DBH-OI'!$D69)</f>
        <v>2.6880245058354433E-4</v>
      </c>
      <c r="J69" s="18">
        <f>Model!$W$29*((drdp!D69)*'DBH-OI'!$B69+(drdp!G69)*'DBH-OI'!$C69+(drdp!J69)*'DBH-OI'!$D69)</f>
        <v>0</v>
      </c>
      <c r="K69" s="21">
        <f>SUM(E$3:E68)+H69</f>
        <v>-3.646444518134058E-2</v>
      </c>
      <c r="L69" s="21">
        <f>SUM(F$3:F68)+I69</f>
        <v>0.12478782772429588</v>
      </c>
      <c r="M69" s="21">
        <f>SUM(G$3:G68)+J69</f>
        <v>0</v>
      </c>
      <c r="N69" s="21"/>
      <c r="O69" s="21"/>
      <c r="P69" s="21"/>
      <c r="Q69" s="19">
        <f t="shared" si="7"/>
        <v>1.3296557623829921E-3</v>
      </c>
      <c r="R69" s="19">
        <f t="shared" si="7"/>
        <v>1.5572001948148546E-2</v>
      </c>
      <c r="S69" s="19">
        <f t="shared" si="7"/>
        <v>0</v>
      </c>
      <c r="T69" s="19">
        <f t="shared" si="8"/>
        <v>-4.5503189033511589E-3</v>
      </c>
      <c r="U69" s="19">
        <f t="shared" si="9"/>
        <v>0</v>
      </c>
      <c r="V69" s="19">
        <f t="shared" si="10"/>
        <v>0</v>
      </c>
    </row>
    <row r="70" spans="1:23" x14ac:dyDescent="0.25">
      <c r="A70" s="26">
        <f>Wellpath!E70</f>
        <v>6500</v>
      </c>
      <c r="B70" s="22">
        <v>0</v>
      </c>
      <c r="C70" s="22">
        <v>0</v>
      </c>
      <c r="D70" s="22">
        <f t="shared" si="6"/>
        <v>3.9314164891663715E-5</v>
      </c>
      <c r="E70" s="20">
        <f>Model!$W$29*((drdp!B70+drdp!K70)*'DBH-OI'!$B70+(drdp!E70+drdp!N70)*'DBH-OI'!$C70+(drdp!H70+drdp!Q70)*'DBH-OI'!$D70)</f>
        <v>-3.4385922393608964E-3</v>
      </c>
      <c r="F70" s="20">
        <f>Model!$W$29*((drdp!C70+drdp!L70)*'DBH-OI'!$B70+(drdp!F70+drdp!O70)*'DBH-OI'!$C70+(drdp!I70+drdp!R70)*'DBH-OI'!$D70)</f>
        <v>1.3750701945132709E-4</v>
      </c>
      <c r="G70" s="20">
        <f>Model!$W$29*((drdp!D70+drdp!M70)*'DBH-OI'!$B70+(drdp!G70+drdp!P70)*'DBH-OI'!$C70+(drdp!J70+drdp!S70)*'DBH-OI'!$D70)</f>
        <v>0</v>
      </c>
      <c r="H70" s="18">
        <f>Model!$W$29*((drdp!B70)*'DBH-OI'!$B70+(drdp!E70)*'DBH-OI'!$C70+(drdp!H70)*'DBH-OI'!$D70)</f>
        <v>-1.946887237776527E-3</v>
      </c>
      <c r="I70" s="18">
        <f>Model!$W$29*((drdp!C70)*'DBH-OI'!$B70+(drdp!F70)*'DBH-OI'!$C70+(drdp!I70)*'DBH-OI'!$D70)</f>
        <v>7.7854727353259725E-5</v>
      </c>
      <c r="J70" s="18">
        <f>Model!$W$29*((drdp!D70)*'DBH-OI'!$B70+(drdp!G70)*'DBH-OI'!$C70+(drdp!J70)*'DBH-OI'!$D70)</f>
        <v>0</v>
      </c>
      <c r="K70" s="21">
        <f>SUM(E$3:E69)+H70</f>
        <v>-4.0321542097390188E-2</v>
      </c>
      <c r="L70" s="21">
        <f>SUM(F$3:F69)+I70</f>
        <v>0.12513448490223267</v>
      </c>
      <c r="M70" s="21">
        <f>SUM(G$3:G69)+J70</f>
        <v>0</v>
      </c>
      <c r="N70" s="21"/>
      <c r="O70" s="21"/>
      <c r="P70" s="21"/>
      <c r="Q70" s="19">
        <f t="shared" si="7"/>
        <v>1.6258267571116092E-3</v>
      </c>
      <c r="R70" s="19">
        <f t="shared" si="7"/>
        <v>1.5658639311747095E-2</v>
      </c>
      <c r="S70" s="19">
        <f t="shared" si="7"/>
        <v>0</v>
      </c>
      <c r="T70" s="19">
        <f t="shared" si="8"/>
        <v>-5.0456154008206118E-3</v>
      </c>
      <c r="U70" s="19">
        <f t="shared" si="9"/>
        <v>0</v>
      </c>
      <c r="V70" s="19">
        <f t="shared" si="10"/>
        <v>0</v>
      </c>
    </row>
    <row r="71" spans="1:23" x14ac:dyDescent="0.25">
      <c r="A71" s="26">
        <f>Wellpath!E71</f>
        <v>6576.62</v>
      </c>
      <c r="B71" s="22">
        <v>0</v>
      </c>
      <c r="C71" s="22">
        <v>0</v>
      </c>
      <c r="D71" s="22">
        <f t="shared" si="6"/>
        <v>3.9314164891663715E-5</v>
      </c>
      <c r="E71" s="20">
        <f>Model!$W$29*((drdp!B71+drdp!K71)*'DBH-OI'!$B71+(drdp!E71+drdp!N71)*'DBH-OI'!$C71+(drdp!H71+drdp!Q71)*'DBH-OI'!$D71)</f>
        <v>-1.9715439101788655E-3</v>
      </c>
      <c r="F71" s="20">
        <f>Model!$W$29*((drdp!C71+drdp!L71)*'DBH-OI'!$B71+(drdp!F71+drdp!O71)*'DBH-OI'!$C71+(drdp!I71+drdp!R71)*'DBH-OI'!$D71)</f>
        <v>-6.8847830430215112E-5</v>
      </c>
      <c r="G71" s="20">
        <f>Model!$W$29*((drdp!D71+drdp!M71)*'DBH-OI'!$B71+(drdp!G71+drdp!P71)*'DBH-OI'!$C71+(drdp!J71+drdp!S71)*'DBH-OI'!$D71)</f>
        <v>0</v>
      </c>
      <c r="H71" s="18">
        <f>Model!$W$29*((drdp!B71)*'DBH-OI'!$B71+(drdp!E71)*'DBH-OI'!$C71+(drdp!H71)*'DBH-OI'!$D71)</f>
        <v>-1.5105969439790409E-3</v>
      </c>
      <c r="I71" s="18">
        <f>Model!$W$29*((drdp!C71)*'DBH-OI'!$B71+(drdp!F71)*'DBH-OI'!$C71+(drdp!I71)*'DBH-OI'!$D71)</f>
        <v>-5.2751207675630616E-5</v>
      </c>
      <c r="J71" s="18">
        <f>Model!$W$29*((drdp!D71)*'DBH-OI'!$B71+(drdp!G71)*'DBH-OI'!$C71+(drdp!J71)*'DBH-OI'!$D71)</f>
        <v>0</v>
      </c>
      <c r="K71" s="21">
        <f>SUM(E$3:E70)+H71</f>
        <v>-4.3323844042953599E-2</v>
      </c>
      <c r="L71" s="21">
        <f>SUM(F$3:F70)+I71</f>
        <v>0.12514138598665511</v>
      </c>
      <c r="M71" s="21">
        <f>SUM(G$3:G70)+J71</f>
        <v>0</v>
      </c>
      <c r="N71" s="21"/>
      <c r="O71" s="21"/>
      <c r="P71" s="21"/>
      <c r="Q71" s="19">
        <f t="shared" si="7"/>
        <v>1.8769554626581661E-3</v>
      </c>
      <c r="R71" s="19">
        <f t="shared" si="7"/>
        <v>1.5660366486661002E-2</v>
      </c>
      <c r="S71" s="19">
        <f t="shared" si="7"/>
        <v>0</v>
      </c>
      <c r="T71" s="19">
        <f t="shared" si="8"/>
        <v>-5.4216058898049055E-3</v>
      </c>
      <c r="U71" s="19">
        <f t="shared" si="9"/>
        <v>0</v>
      </c>
      <c r="V71" s="19">
        <f t="shared" si="10"/>
        <v>0</v>
      </c>
    </row>
    <row r="72" spans="1:23" x14ac:dyDescent="0.25">
      <c r="A72" s="26">
        <f>Wellpath!E72</f>
        <v>6600</v>
      </c>
      <c r="B72" s="22">
        <v>0</v>
      </c>
      <c r="C72" s="22">
        <v>0</v>
      </c>
      <c r="D72" s="22">
        <f t="shared" si="6"/>
        <v>3.9314164891663715E-5</v>
      </c>
      <c r="E72" s="20">
        <f>Model!$W$29*((drdp!B72+drdp!K72)*'DBH-OI'!$B72+(drdp!E72+drdp!N72)*'DBH-OI'!$C72+(drdp!H72+drdp!Q72)*'DBH-OI'!$D72)</f>
        <v>-2.4197486701315134E-3</v>
      </c>
      <c r="F72" s="20">
        <f>Model!$W$29*((drdp!C72+drdp!L72)*'DBH-OI'!$B72+(drdp!F72+drdp!O72)*'DBH-OI'!$C72+(drdp!I72+drdp!R72)*'DBH-OI'!$D72)</f>
        <v>-1.395218304640832E-4</v>
      </c>
      <c r="G72" s="20">
        <f>Model!$W$29*((drdp!D72+drdp!M72)*'DBH-OI'!$B72+(drdp!G72+drdp!P72)*'DBH-OI'!$C72+(drdp!J72+drdp!S72)*'DBH-OI'!$D72)</f>
        <v>0</v>
      </c>
      <c r="H72" s="18">
        <f>Model!$W$29*((drdp!B72)*'DBH-OI'!$B72+(drdp!E72)*'DBH-OI'!$C72+(drdp!H72)*'DBH-OI'!$D72)</f>
        <v>-4.5853237078679975E-4</v>
      </c>
      <c r="I72" s="18">
        <f>Model!$W$29*((drdp!C72)*'DBH-OI'!$B72+(drdp!F72)*'DBH-OI'!$C72+(drdp!I72)*'DBH-OI'!$D72)</f>
        <v>-2.6438810149540427E-5</v>
      </c>
      <c r="J72" s="18">
        <f>Model!$W$29*((drdp!D72)*'DBH-OI'!$B72+(drdp!G72)*'DBH-OI'!$C72+(drdp!J72)*'DBH-OI'!$D72)</f>
        <v>0</v>
      </c>
      <c r="K72" s="21">
        <f>SUM(E$3:E71)+H72</f>
        <v>-4.4243323379940219E-2</v>
      </c>
      <c r="L72" s="21">
        <f>SUM(F$3:F71)+I72</f>
        <v>0.125098850553751</v>
      </c>
      <c r="M72" s="21">
        <f>SUM(G$3:G71)+J72</f>
        <v>0</v>
      </c>
      <c r="N72" s="21"/>
      <c r="O72" s="21"/>
      <c r="P72" s="21"/>
      <c r="Q72" s="19">
        <f t="shared" si="7"/>
        <v>1.957471663701965E-3</v>
      </c>
      <c r="R72" s="19">
        <f t="shared" si="7"/>
        <v>1.5649722409869726E-2</v>
      </c>
      <c r="S72" s="19">
        <f t="shared" si="7"/>
        <v>0</v>
      </c>
      <c r="T72" s="19">
        <f t="shared" si="8"/>
        <v>-5.5347888995084188E-3</v>
      </c>
      <c r="U72" s="19">
        <f t="shared" si="9"/>
        <v>0</v>
      </c>
      <c r="V72" s="19">
        <f t="shared" si="10"/>
        <v>0</v>
      </c>
    </row>
    <row r="73" spans="1:23" x14ac:dyDescent="0.25">
      <c r="A73" s="26">
        <f>Wellpath!E73</f>
        <v>6700</v>
      </c>
      <c r="B73" s="22">
        <v>0</v>
      </c>
      <c r="C73" s="22">
        <v>0</v>
      </c>
      <c r="D73" s="22">
        <f t="shared" si="6"/>
        <v>3.9314164891663715E-5</v>
      </c>
      <c r="E73" s="20">
        <f>Model!$W$29*((drdp!B73+drdp!K73)*'DBH-OI'!$B73+(drdp!E73+drdp!N73)*'DBH-OI'!$C73+(drdp!H73+drdp!Q73)*'DBH-OI'!$D73)</f>
        <v>-3.8286367654563032E-3</v>
      </c>
      <c r="F73" s="20">
        <f>Model!$W$29*((drdp!C73+drdp!L73)*'DBH-OI'!$B73+(drdp!F73+drdp!O73)*'DBH-OI'!$C73+(drdp!I73+drdp!R73)*'DBH-OI'!$D73)</f>
        <v>-6.0297203387929879E-4</v>
      </c>
      <c r="G73" s="20">
        <f>Model!$W$29*((drdp!D73+drdp!M73)*'DBH-OI'!$B73+(drdp!G73+drdp!P73)*'DBH-OI'!$C73+(drdp!J73+drdp!S73)*'DBH-OI'!$D73)</f>
        <v>0</v>
      </c>
      <c r="H73" s="18">
        <f>Model!$W$29*((drdp!B73)*'DBH-OI'!$B73+(drdp!E73)*'DBH-OI'!$C73+(drdp!H73)*'DBH-OI'!$D73)</f>
        <v>-1.9143183827281445E-3</v>
      </c>
      <c r="I73" s="18">
        <f>Model!$W$29*((drdp!C73)*'DBH-OI'!$B73+(drdp!F73)*'DBH-OI'!$C73+(drdp!I73)*'DBH-OI'!$D73)</f>
        <v>-3.0148601693964826E-4</v>
      </c>
      <c r="J73" s="18">
        <f>Model!$W$29*((drdp!D73)*'DBH-OI'!$B73+(drdp!G73)*'DBH-OI'!$C73+(drdp!J73)*'DBH-OI'!$D73)</f>
        <v>0</v>
      </c>
      <c r="K73" s="21">
        <f>SUM(E$3:E72)+H73</f>
        <v>-4.8118858062013076E-2</v>
      </c>
      <c r="L73" s="21">
        <f>SUM(F$3:F72)+I73</f>
        <v>0.12468428151649681</v>
      </c>
      <c r="M73" s="21">
        <f>SUM(G$3:G72)+J73</f>
        <v>0</v>
      </c>
      <c r="N73" s="21"/>
      <c r="O73" s="21"/>
      <c r="P73" s="21"/>
      <c r="Q73" s="19">
        <f t="shared" si="7"/>
        <v>2.3154245011921606E-3</v>
      </c>
      <c r="R73" s="19">
        <f t="shared" si="7"/>
        <v>1.5546170057285029E-2</v>
      </c>
      <c r="S73" s="19">
        <f t="shared" si="7"/>
        <v>0</v>
      </c>
      <c r="T73" s="19">
        <f t="shared" si="8"/>
        <v>-5.9996652448563908E-3</v>
      </c>
      <c r="U73" s="19">
        <f t="shared" si="9"/>
        <v>0</v>
      </c>
      <c r="V73" s="19">
        <f t="shared" si="10"/>
        <v>0</v>
      </c>
      <c r="W73" s="10" t="s">
        <v>62</v>
      </c>
    </row>
    <row r="74" spans="1:23" x14ac:dyDescent="0.25">
      <c r="A74" s="26">
        <f>Wellpath!E74</f>
        <v>6800</v>
      </c>
      <c r="B74" s="22">
        <v>0</v>
      </c>
      <c r="C74" s="22">
        <v>0</v>
      </c>
      <c r="D74" s="22">
        <f t="shared" si="6"/>
        <v>3.9314164891663715E-5</v>
      </c>
      <c r="E74" s="20">
        <f>Model!$W$29*((drdp!B74+drdp!K74)*'DBH-OI'!$B74+(drdp!E74+drdp!N74)*'DBH-OI'!$C74+(drdp!H74+drdp!Q74)*'DBH-OI'!$D74)</f>
        <v>-3.7230021317732885E-3</v>
      </c>
      <c r="F74" s="20">
        <f>Model!$W$29*((drdp!C74+drdp!L74)*'DBH-OI'!$B74+(drdp!F74+drdp!O74)*'DBH-OI'!$C74+(drdp!I74+drdp!R74)*'DBH-OI'!$D74)</f>
        <v>-9.7740586498532814E-4</v>
      </c>
      <c r="G74" s="20">
        <f>Model!$W$29*((drdp!D74+drdp!M74)*'DBH-OI'!$B74+(drdp!G74+drdp!P74)*'DBH-OI'!$C74+(drdp!J74+drdp!S74)*'DBH-OI'!$D74)</f>
        <v>0</v>
      </c>
      <c r="H74" s="18">
        <f>Model!$W$29*((drdp!B74)*'DBH-OI'!$B74+(drdp!E74)*'DBH-OI'!$C74+(drdp!H74)*'DBH-OI'!$D74)</f>
        <v>-1.861501065886665E-3</v>
      </c>
      <c r="I74" s="18">
        <f>Model!$W$29*((drdp!C74)*'DBH-OI'!$B74+(drdp!F74)*'DBH-OI'!$C74+(drdp!I74)*'DBH-OI'!$D74)</f>
        <v>-4.8870293249266938E-4</v>
      </c>
      <c r="J74" s="18">
        <f>Model!$W$29*((drdp!D74)*'DBH-OI'!$B74+(drdp!G74)*'DBH-OI'!$C74+(drdp!J74)*'DBH-OI'!$D74)</f>
        <v>0</v>
      </c>
      <c r="K74" s="21">
        <f>SUM(E$3:E73)+H74</f>
        <v>-5.1894677510627901E-2</v>
      </c>
      <c r="L74" s="21">
        <f>SUM(F$3:F73)+I74</f>
        <v>0.12389409256706449</v>
      </c>
      <c r="M74" s="21">
        <f>SUM(G$3:G73)+J74</f>
        <v>0</v>
      </c>
      <c r="N74" s="21"/>
      <c r="O74" s="21"/>
      <c r="P74" s="21"/>
      <c r="Q74" s="19">
        <f t="shared" si="7"/>
        <v>2.6930575539320691E-3</v>
      </c>
      <c r="R74" s="19">
        <f t="shared" si="7"/>
        <v>1.5349746173016345E-2</v>
      </c>
      <c r="S74" s="19">
        <f t="shared" si="7"/>
        <v>0</v>
      </c>
      <c r="T74" s="19">
        <f t="shared" si="8"/>
        <v>-6.4294439792396928E-3</v>
      </c>
      <c r="U74" s="19">
        <f t="shared" si="9"/>
        <v>0</v>
      </c>
      <c r="V74" s="19">
        <f t="shared" si="10"/>
        <v>0</v>
      </c>
    </row>
    <row r="75" spans="1:23" x14ac:dyDescent="0.25">
      <c r="A75" s="26">
        <f>Wellpath!E75</f>
        <v>6900</v>
      </c>
      <c r="B75" s="22">
        <v>0</v>
      </c>
      <c r="C75" s="22">
        <v>0</v>
      </c>
      <c r="D75" s="22">
        <f t="shared" si="6"/>
        <v>3.9314164891663715E-5</v>
      </c>
      <c r="E75" s="20">
        <f>Model!$W$29*((drdp!B75+drdp!K75)*'DBH-OI'!$B75+(drdp!E75+drdp!N75)*'DBH-OI'!$C75+(drdp!H75+drdp!Q75)*'DBH-OI'!$D75)</f>
        <v>-3.6080593605028431E-3</v>
      </c>
      <c r="F75" s="20">
        <f>Model!$W$29*((drdp!C75+drdp!L75)*'DBH-OI'!$B75+(drdp!F75+drdp!O75)*'DBH-OI'!$C75+(drdp!I75+drdp!R75)*'DBH-OI'!$D75)</f>
        <v>-1.3504338135525522E-3</v>
      </c>
      <c r="G75" s="20">
        <f>Model!$W$29*((drdp!D75+drdp!M75)*'DBH-OI'!$B75+(drdp!G75+drdp!P75)*'DBH-OI'!$C75+(drdp!J75+drdp!S75)*'DBH-OI'!$D75)</f>
        <v>0</v>
      </c>
      <c r="H75" s="18">
        <f>Model!$W$29*((drdp!B75)*'DBH-OI'!$B75+(drdp!E75)*'DBH-OI'!$C75+(drdp!H75)*'DBH-OI'!$D75)</f>
        <v>-1.8040296802514081E-3</v>
      </c>
      <c r="I75" s="18">
        <f>Model!$W$29*((drdp!C75)*'DBH-OI'!$B75+(drdp!F75)*'DBH-OI'!$C75+(drdp!I75)*'DBH-OI'!$D75)</f>
        <v>-6.7521690677627112E-4</v>
      </c>
      <c r="J75" s="18">
        <f>Model!$W$29*((drdp!D75)*'DBH-OI'!$B75+(drdp!G75)*'DBH-OI'!$C75+(drdp!J75)*'DBH-OI'!$D75)</f>
        <v>0</v>
      </c>
      <c r="K75" s="21">
        <f>SUM(E$3:E74)+H75</f>
        <v>-5.5560208256765935E-2</v>
      </c>
      <c r="L75" s="21">
        <f>SUM(F$3:F74)+I75</f>
        <v>0.12273017272779556</v>
      </c>
      <c r="M75" s="21">
        <f>SUM(G$3:G74)+J75</f>
        <v>0</v>
      </c>
      <c r="N75" s="21"/>
      <c r="O75" s="21"/>
      <c r="P75" s="21"/>
      <c r="Q75" s="19">
        <f t="shared" si="7"/>
        <v>3.0869367415352015E-3</v>
      </c>
      <c r="R75" s="19">
        <f t="shared" si="7"/>
        <v>1.5062695297794533E-2</v>
      </c>
      <c r="S75" s="19">
        <f t="shared" si="7"/>
        <v>0</v>
      </c>
      <c r="T75" s="19">
        <f t="shared" si="8"/>
        <v>-6.8189139561451763E-3</v>
      </c>
      <c r="U75" s="19">
        <f t="shared" si="9"/>
        <v>0</v>
      </c>
      <c r="V75" s="19">
        <f t="shared" si="10"/>
        <v>0</v>
      </c>
    </row>
    <row r="76" spans="1:23" x14ac:dyDescent="0.25">
      <c r="A76" s="26">
        <f>Wellpath!E76</f>
        <v>7000</v>
      </c>
      <c r="B76" s="22">
        <v>0</v>
      </c>
      <c r="C76" s="22">
        <v>0</v>
      </c>
      <c r="D76" s="22">
        <f t="shared" si="6"/>
        <v>3.9314164891663715E-5</v>
      </c>
      <c r="E76" s="20">
        <f>Model!$W$29*((drdp!B76+drdp!K76)*'DBH-OI'!$B76+(drdp!E76+drdp!N76)*'DBH-OI'!$C76+(drdp!H76+drdp!Q76)*'DBH-OI'!$D76)</f>
        <v>-3.4837810644930286E-3</v>
      </c>
      <c r="F76" s="20">
        <f>Model!$W$29*((drdp!C76+drdp!L76)*'DBH-OI'!$B76+(drdp!F76+drdp!O76)*'DBH-OI'!$C76+(drdp!I76+drdp!R76)*'DBH-OI'!$D76)</f>
        <v>-1.7187666661992967E-3</v>
      </c>
      <c r="G76" s="20">
        <f>Model!$W$29*((drdp!D76+drdp!M76)*'DBH-OI'!$B76+(drdp!G76+drdp!P76)*'DBH-OI'!$C76+(drdp!J76+drdp!S76)*'DBH-OI'!$D76)</f>
        <v>0</v>
      </c>
      <c r="H76" s="18">
        <f>Model!$W$29*((drdp!B76)*'DBH-OI'!$B76+(drdp!E76)*'DBH-OI'!$C76+(drdp!H76)*'DBH-OI'!$D76)</f>
        <v>-1.7418905322465143E-3</v>
      </c>
      <c r="I76" s="18">
        <f>Model!$W$29*((drdp!C76)*'DBH-OI'!$B76+(drdp!F76)*'DBH-OI'!$C76+(drdp!I76)*'DBH-OI'!$D76)</f>
        <v>-8.5938333309964836E-4</v>
      </c>
      <c r="J76" s="18">
        <f>Model!$W$29*((drdp!D76)*'DBH-OI'!$B76+(drdp!G76)*'DBH-OI'!$C76+(drdp!J76)*'DBH-OI'!$D76)</f>
        <v>0</v>
      </c>
      <c r="K76" s="21">
        <f>SUM(E$3:E75)+H76</f>
        <v>-5.9106128469263879E-2</v>
      </c>
      <c r="L76" s="21">
        <f>SUM(F$3:F75)+I76</f>
        <v>0.12119557248791962</v>
      </c>
      <c r="M76" s="21">
        <f>SUM(G$3:G75)+J76</f>
        <v>0</v>
      </c>
      <c r="N76" s="21"/>
      <c r="O76" s="21"/>
      <c r="P76" s="21"/>
      <c r="Q76" s="19">
        <f t="shared" si="7"/>
        <v>3.4935344226251258E-3</v>
      </c>
      <c r="R76" s="19">
        <f t="shared" si="7"/>
        <v>1.4688366790674579E-2</v>
      </c>
      <c r="S76" s="19">
        <f t="shared" si="7"/>
        <v>0</v>
      </c>
      <c r="T76" s="19">
        <f t="shared" si="8"/>
        <v>-7.1634010773769597E-3</v>
      </c>
      <c r="U76" s="19">
        <f t="shared" si="9"/>
        <v>0</v>
      </c>
      <c r="V76" s="19">
        <f t="shared" si="10"/>
        <v>0</v>
      </c>
    </row>
    <row r="77" spans="1:23" x14ac:dyDescent="0.25">
      <c r="A77" s="26">
        <f>Wellpath!E77</f>
        <v>7100</v>
      </c>
      <c r="B77" s="22">
        <v>0</v>
      </c>
      <c r="C77" s="22">
        <v>0</v>
      </c>
      <c r="D77" s="22">
        <f t="shared" si="6"/>
        <v>3.9314164891663715E-5</v>
      </c>
      <c r="E77" s="20">
        <f>Model!$W$29*((drdp!B77+drdp!K77)*'DBH-OI'!$B77+(drdp!E77+drdp!N77)*'DBH-OI'!$C77+(drdp!H77+drdp!Q77)*'DBH-OI'!$D77)</f>
        <v>-1.7108746214573047E-3</v>
      </c>
      <c r="F77" s="20">
        <f>Model!$W$29*((drdp!C77+drdp!L77)*'DBH-OI'!$B77+(drdp!F77+drdp!O77)*'DBH-OI'!$C77+(drdp!I77+drdp!R77)*'DBH-OI'!$D77)</f>
        <v>-1.0640972523261057E-3</v>
      </c>
      <c r="G77" s="20">
        <f>Model!$W$29*((drdp!D77+drdp!M77)*'DBH-OI'!$B77+(drdp!G77+drdp!P77)*'DBH-OI'!$C77+(drdp!J77+drdp!S77)*'DBH-OI'!$D77)</f>
        <v>0</v>
      </c>
      <c r="H77" s="18">
        <f>Model!$W$29*((drdp!B77)*'DBH-OI'!$B77+(drdp!E77)*'DBH-OI'!$C77+(drdp!H77)*'DBH-OI'!$D77)</f>
        <v>-1.6747010781688395E-3</v>
      </c>
      <c r="I77" s="18">
        <f>Model!$W$29*((drdp!C77)*'DBH-OI'!$B77+(drdp!F77)*'DBH-OI'!$C77+(drdp!I77)*'DBH-OI'!$D77)</f>
        <v>-1.0415987199746421E-3</v>
      </c>
      <c r="J77" s="18">
        <f>Model!$W$29*((drdp!D77)*'DBH-OI'!$B77+(drdp!G77)*'DBH-OI'!$C77+(drdp!J77)*'DBH-OI'!$D77)</f>
        <v>0</v>
      </c>
      <c r="K77" s="21">
        <f>SUM(E$3:E76)+H77</f>
        <v>-6.2522720079679225E-2</v>
      </c>
      <c r="L77" s="21">
        <f>SUM(F$3:F76)+I77</f>
        <v>0.11929459043484533</v>
      </c>
      <c r="M77" s="21">
        <f>SUM(G$3:G76)+J77</f>
        <v>0</v>
      </c>
      <c r="N77" s="21"/>
      <c r="O77" s="21"/>
      <c r="P77" s="21"/>
      <c r="Q77" s="19">
        <f t="shared" si="7"/>
        <v>3.9090905261619235E-3</v>
      </c>
      <c r="R77" s="19">
        <f t="shared" si="7"/>
        <v>1.4231199307017491E-2</v>
      </c>
      <c r="S77" s="19">
        <f t="shared" si="7"/>
        <v>0</v>
      </c>
      <c r="T77" s="19">
        <f t="shared" si="8"/>
        <v>-7.4586222847778131E-3</v>
      </c>
      <c r="U77" s="19">
        <f t="shared" si="9"/>
        <v>0</v>
      </c>
      <c r="V77" s="19">
        <f t="shared" si="10"/>
        <v>0</v>
      </c>
    </row>
    <row r="78" spans="1:23" x14ac:dyDescent="0.25">
      <c r="A78" s="26">
        <f>Wellpath!E78</f>
        <v>7102.16</v>
      </c>
      <c r="B78" s="22">
        <v>0</v>
      </c>
      <c r="C78" s="22">
        <v>0</v>
      </c>
      <c r="D78" s="22">
        <f t="shared" si="6"/>
        <v>3.9314164891663715E-5</v>
      </c>
      <c r="E78" s="20">
        <f>Model!$W$29*((drdp!B78+drdp!K78)*'DBH-OI'!$B78+(drdp!E78+drdp!N78)*'DBH-OI'!$C78+(drdp!H78+drdp!Q78)*'DBH-OI'!$D78)</f>
        <v>-1.6729831956762953E-3</v>
      </c>
      <c r="F78" s="20">
        <f>Model!$W$29*((drdp!C78+drdp!L78)*'DBH-OI'!$B78+(drdp!F78+drdp!O78)*'DBH-OI'!$C78+(drdp!I78+drdp!R78)*'DBH-OI'!$D78)</f>
        <v>-1.045395925237442E-3</v>
      </c>
      <c r="G78" s="20">
        <f>Model!$W$29*((drdp!D78+drdp!M78)*'DBH-OI'!$B78+(drdp!G78+drdp!P78)*'DBH-OI'!$C78+(drdp!J78+drdp!S78)*'DBH-OI'!$D78)</f>
        <v>0</v>
      </c>
      <c r="H78" s="18">
        <f>Model!$W$29*((drdp!B78)*'DBH-OI'!$B78+(drdp!E78)*'DBH-OI'!$C78+(drdp!H78)*'DBH-OI'!$D78)</f>
        <v>-3.6136437026626443E-5</v>
      </c>
      <c r="I78" s="18">
        <f>Model!$W$29*((drdp!C78)*'DBH-OI'!$B78+(drdp!F78)*'DBH-OI'!$C78+(drdp!I78)*'DBH-OI'!$D78)</f>
        <v>-2.2580551985140285E-5</v>
      </c>
      <c r="J78" s="18">
        <f>Model!$W$29*((drdp!D78)*'DBH-OI'!$B78+(drdp!G78)*'DBH-OI'!$C78+(drdp!J78)*'DBH-OI'!$D78)</f>
        <v>0</v>
      </c>
      <c r="K78" s="21">
        <f>SUM(E$3:E77)+H78</f>
        <v>-6.2595030059994325E-2</v>
      </c>
      <c r="L78" s="21">
        <f>SUM(F$3:F77)+I78</f>
        <v>0.11924951135050872</v>
      </c>
      <c r="M78" s="21">
        <f>SUM(G$3:G77)+J78</f>
        <v>0</v>
      </c>
      <c r="N78" s="21"/>
      <c r="O78" s="21"/>
      <c r="P78" s="21"/>
      <c r="Q78" s="19">
        <f t="shared" si="7"/>
        <v>3.9181377882115927E-3</v>
      </c>
      <c r="R78" s="19">
        <f t="shared" si="7"/>
        <v>1.4220445957335109E-2</v>
      </c>
      <c r="S78" s="19">
        <f t="shared" si="7"/>
        <v>0</v>
      </c>
      <c r="T78" s="19">
        <f t="shared" si="8"/>
        <v>-7.4644267476247275E-3</v>
      </c>
      <c r="U78" s="19">
        <f t="shared" si="9"/>
        <v>0</v>
      </c>
      <c r="V78" s="19">
        <f t="shared" si="10"/>
        <v>0</v>
      </c>
    </row>
    <row r="79" spans="1:23" x14ac:dyDescent="0.25">
      <c r="A79" s="26">
        <f>Wellpath!E79</f>
        <v>7200</v>
      </c>
      <c r="B79" s="22">
        <v>0</v>
      </c>
      <c r="C79" s="22">
        <v>0</v>
      </c>
      <c r="D79" s="22">
        <f t="shared" si="6"/>
        <v>3.9314164891663715E-5</v>
      </c>
      <c r="E79" s="20">
        <f>Model!$W$29*((drdp!B79+drdp!K79)*'DBH-OI'!$B79+(drdp!E79+drdp!N79)*'DBH-OI'!$C79+(drdp!H79+drdp!Q79)*'DBH-OI'!$D79)</f>
        <v>-3.0150714763514182E-3</v>
      </c>
      <c r="F79" s="20">
        <f>Model!$W$29*((drdp!C79+drdp!L79)*'DBH-OI'!$B79+(drdp!F79+drdp!O79)*'DBH-OI'!$C79+(drdp!I79+drdp!R79)*'DBH-OI'!$D79)</f>
        <v>-2.2927136267797874E-3</v>
      </c>
      <c r="G79" s="20">
        <f>Model!$W$29*((drdp!D79+drdp!M79)*'DBH-OI'!$B79+(drdp!G79+drdp!P79)*'DBH-OI'!$C79+(drdp!J79+drdp!S79)*'DBH-OI'!$D79)</f>
        <v>0</v>
      </c>
      <c r="H79" s="18">
        <f>Model!$W$29*((drdp!B79)*'DBH-OI'!$B79+(drdp!E79)*'DBH-OI'!$C79+(drdp!H79)*'DBH-OI'!$D79)</f>
        <v>-1.4910765934402601E-3</v>
      </c>
      <c r="I79" s="18">
        <f>Model!$W$29*((drdp!C79)*'DBH-OI'!$B79+(drdp!F79)*'DBH-OI'!$C79+(drdp!I79)*'DBH-OI'!$D79)</f>
        <v>-1.1338409889007943E-3</v>
      </c>
      <c r="J79" s="18">
        <f>Model!$W$29*((drdp!D79)*'DBH-OI'!$B79+(drdp!G79)*'DBH-OI'!$C79+(drdp!J79)*'DBH-OI'!$D79)</f>
        <v>0</v>
      </c>
      <c r="K79" s="21">
        <f>SUM(E$3:E78)+H79</f>
        <v>-6.5722953412084256E-2</v>
      </c>
      <c r="L79" s="21">
        <f>SUM(F$3:F78)+I79</f>
        <v>0.11709285498835563</v>
      </c>
      <c r="M79" s="21">
        <f>SUM(G$3:G78)+J79</f>
        <v>0</v>
      </c>
      <c r="N79" s="21"/>
      <c r="O79" s="21"/>
      <c r="P79" s="21"/>
      <c r="Q79" s="19">
        <f t="shared" si="7"/>
        <v>4.3195066052069972E-3</v>
      </c>
      <c r="R79" s="19">
        <f t="shared" si="7"/>
        <v>1.371073668932408E-2</v>
      </c>
      <c r="S79" s="19">
        <f t="shared" si="7"/>
        <v>0</v>
      </c>
      <c r="T79" s="19">
        <f t="shared" si="8"/>
        <v>-7.6956882532876348E-3</v>
      </c>
      <c r="U79" s="19">
        <f t="shared" si="9"/>
        <v>0</v>
      </c>
      <c r="V79" s="19">
        <f t="shared" si="10"/>
        <v>0</v>
      </c>
    </row>
    <row r="80" spans="1:23" x14ac:dyDescent="0.25">
      <c r="A80" s="26">
        <f>Wellpath!E80</f>
        <v>7300</v>
      </c>
      <c r="B80" s="22">
        <v>0</v>
      </c>
      <c r="C80" s="22">
        <v>0</v>
      </c>
      <c r="D80" s="22">
        <f t="shared" si="6"/>
        <v>3.9314164891663715E-5</v>
      </c>
      <c r="E80" s="20">
        <f>Model!$W$29*((drdp!B80+drdp!K80)*'DBH-OI'!$B80+(drdp!E80+drdp!N80)*'DBH-OI'!$C80+(drdp!H80+drdp!Q80)*'DBH-OI'!$D80)</f>
        <v>-2.7352340381719149E-3</v>
      </c>
      <c r="F80" s="20">
        <f>Model!$W$29*((drdp!C80+drdp!L80)*'DBH-OI'!$B80+(drdp!F80+drdp!O80)*'DBH-OI'!$C80+(drdp!I80+drdp!R80)*'DBH-OI'!$D80)</f>
        <v>-2.5435161415679661E-3</v>
      </c>
      <c r="G80" s="20">
        <f>Model!$W$29*((drdp!D80+drdp!M80)*'DBH-OI'!$B80+(drdp!G80+drdp!P80)*'DBH-OI'!$C80+(drdp!J80+drdp!S80)*'DBH-OI'!$D80)</f>
        <v>0</v>
      </c>
      <c r="H80" s="18">
        <f>Model!$W$29*((drdp!B80)*'DBH-OI'!$B80+(drdp!E80)*'DBH-OI'!$C80+(drdp!H80)*'DBH-OI'!$D80)</f>
        <v>-1.3676170190859574E-3</v>
      </c>
      <c r="I80" s="18">
        <f>Model!$W$29*((drdp!C80)*'DBH-OI'!$B80+(drdp!F80)*'DBH-OI'!$C80+(drdp!I80)*'DBH-OI'!$D80)</f>
        <v>-1.2717580707839831E-3</v>
      </c>
      <c r="J80" s="18">
        <f>Model!$W$29*((drdp!D80)*'DBH-OI'!$B80+(drdp!G80)*'DBH-OI'!$C80+(drdp!J80)*'DBH-OI'!$D80)</f>
        <v>0</v>
      </c>
      <c r="K80" s="21">
        <f>SUM(E$3:E79)+H80</f>
        <v>-6.8614565314081374E-2</v>
      </c>
      <c r="L80" s="21">
        <f>SUM(F$3:F79)+I80</f>
        <v>0.11466222427969265</v>
      </c>
      <c r="M80" s="21">
        <f>SUM(G$3:G79)+J80</f>
        <v>0</v>
      </c>
      <c r="N80" s="21"/>
      <c r="O80" s="21"/>
      <c r="P80" s="21"/>
      <c r="Q80" s="19">
        <f t="shared" si="7"/>
        <v>4.7079585732403388E-3</v>
      </c>
      <c r="R80" s="19">
        <f t="shared" si="7"/>
        <v>1.3147425676766539E-2</v>
      </c>
      <c r="S80" s="19">
        <f t="shared" si="7"/>
        <v>0</v>
      </c>
      <c r="T80" s="19">
        <f t="shared" si="8"/>
        <v>-7.8674986768968187E-3</v>
      </c>
      <c r="U80" s="19">
        <f t="shared" si="9"/>
        <v>0</v>
      </c>
      <c r="V80" s="19">
        <f t="shared" si="10"/>
        <v>0</v>
      </c>
    </row>
    <row r="81" spans="1:22" x14ac:dyDescent="0.25">
      <c r="A81" s="26">
        <f>Wellpath!E81</f>
        <v>7400</v>
      </c>
      <c r="B81" s="22">
        <v>0</v>
      </c>
      <c r="C81" s="22">
        <v>0</v>
      </c>
      <c r="D81" s="22">
        <f t="shared" si="6"/>
        <v>3.9314164891663715E-5</v>
      </c>
      <c r="E81" s="20">
        <f>Model!$W$29*((drdp!B81+drdp!K81)*'DBH-OI'!$B81+(drdp!E81+drdp!N81)*'DBH-OI'!$C81+(drdp!H81+drdp!Q81)*'DBH-OI'!$D81)</f>
        <v>-2.4145276256728188E-3</v>
      </c>
      <c r="F81" s="20">
        <f>Model!$W$29*((drdp!C81+drdp!L81)*'DBH-OI'!$B81+(drdp!F81+drdp!O81)*'DBH-OI'!$C81+(drdp!I81+drdp!R81)*'DBH-OI'!$D81)</f>
        <v>-2.7619809420616234E-3</v>
      </c>
      <c r="G81" s="20">
        <f>Model!$W$29*((drdp!D81+drdp!M81)*'DBH-OI'!$B81+(drdp!G81+drdp!P81)*'DBH-OI'!$C81+(drdp!J81+drdp!S81)*'DBH-OI'!$D81)</f>
        <v>0</v>
      </c>
      <c r="H81" s="18">
        <f>Model!$W$29*((drdp!B81)*'DBH-OI'!$B81+(drdp!E81)*'DBH-OI'!$C81+(drdp!H81)*'DBH-OI'!$D81)</f>
        <v>-1.2072638128364094E-3</v>
      </c>
      <c r="I81" s="18">
        <f>Model!$W$29*((drdp!C81)*'DBH-OI'!$B81+(drdp!F81)*'DBH-OI'!$C81+(drdp!I81)*'DBH-OI'!$D81)</f>
        <v>-1.3809904710308117E-3</v>
      </c>
      <c r="J81" s="18">
        <f>Model!$W$29*((drdp!D81)*'DBH-OI'!$B81+(drdp!G81)*'DBH-OI'!$C81+(drdp!J81)*'DBH-OI'!$D81)</f>
        <v>0</v>
      </c>
      <c r="K81" s="21">
        <f>SUM(E$3:E80)+H81</f>
        <v>-7.118944614600374E-2</v>
      </c>
      <c r="L81" s="21">
        <f>SUM(F$3:F80)+I81</f>
        <v>0.11200947573787787</v>
      </c>
      <c r="M81" s="21">
        <f>SUM(G$3:G80)+J81</f>
        <v>0</v>
      </c>
      <c r="N81" s="21"/>
      <c r="O81" s="21"/>
      <c r="P81" s="21"/>
      <c r="Q81" s="19">
        <f t="shared" si="7"/>
        <v>5.0679372425747665E-3</v>
      </c>
      <c r="R81" s="19">
        <f t="shared" si="7"/>
        <v>1.254612265507425E-2</v>
      </c>
      <c r="S81" s="19">
        <f t="shared" si="7"/>
        <v>0</v>
      </c>
      <c r="T81" s="19">
        <f t="shared" si="8"/>
        <v>-7.9738925408837698E-3</v>
      </c>
      <c r="U81" s="19">
        <f t="shared" si="9"/>
        <v>0</v>
      </c>
      <c r="V81" s="19">
        <f t="shared" si="10"/>
        <v>0</v>
      </c>
    </row>
    <row r="82" spans="1:22" x14ac:dyDescent="0.25">
      <c r="A82" s="26">
        <f>Wellpath!E82</f>
        <v>7500</v>
      </c>
      <c r="B82" s="22">
        <v>0</v>
      </c>
      <c r="C82" s="22">
        <v>0</v>
      </c>
      <c r="D82" s="22">
        <f t="shared" si="6"/>
        <v>3.9314164891663715E-5</v>
      </c>
      <c r="E82" s="20">
        <f>Model!$W$29*((drdp!B82+drdp!K82)*'DBH-OI'!$B82+(drdp!E82+drdp!N82)*'DBH-OI'!$C82+(drdp!H82+drdp!Q82)*'DBH-OI'!$D82)</f>
        <v>-2.0877090247684287E-3</v>
      </c>
      <c r="F82" s="20">
        <f>Model!$W$29*((drdp!C82+drdp!L82)*'DBH-OI'!$B82+(drdp!F82+drdp!O82)*'DBH-OI'!$C82+(drdp!I82+drdp!R82)*'DBH-OI'!$D82)</f>
        <v>-2.9738181074334476E-3</v>
      </c>
      <c r="G82" s="20">
        <f>Model!$W$29*((drdp!D82+drdp!M82)*'DBH-OI'!$B82+(drdp!G82+drdp!P82)*'DBH-OI'!$C82+(drdp!J82+drdp!S82)*'DBH-OI'!$D82)</f>
        <v>0</v>
      </c>
      <c r="H82" s="18">
        <f>Model!$W$29*((drdp!B82)*'DBH-OI'!$B82+(drdp!E82)*'DBH-OI'!$C82+(drdp!H82)*'DBH-OI'!$D82)</f>
        <v>-1.0438545123842144E-3</v>
      </c>
      <c r="I82" s="18">
        <f>Model!$W$29*((drdp!C82)*'DBH-OI'!$B82+(drdp!F82)*'DBH-OI'!$C82+(drdp!I82)*'DBH-OI'!$D82)</f>
        <v>-1.4869090537167238E-3</v>
      </c>
      <c r="J82" s="18">
        <f>Model!$W$29*((drdp!D82)*'DBH-OI'!$B82+(drdp!G82)*'DBH-OI'!$C82+(drdp!J82)*'DBH-OI'!$D82)</f>
        <v>0</v>
      </c>
      <c r="K82" s="21">
        <f>SUM(E$3:E81)+H82</f>
        <v>-7.3440564471224365E-2</v>
      </c>
      <c r="L82" s="21">
        <f>SUM(F$3:F81)+I82</f>
        <v>0.10914157621313034</v>
      </c>
      <c r="M82" s="21">
        <f>SUM(G$3:G81)+J82</f>
        <v>0</v>
      </c>
      <c r="N82" s="21"/>
      <c r="O82" s="21"/>
      <c r="P82" s="21"/>
      <c r="Q82" s="19">
        <f t="shared" si="7"/>
        <v>5.3935165098520626E-3</v>
      </c>
      <c r="R82" s="19">
        <f t="shared" si="7"/>
        <v>1.1911883658286538E-2</v>
      </c>
      <c r="S82" s="19">
        <f t="shared" si="7"/>
        <v>0</v>
      </c>
      <c r="T82" s="19">
        <f t="shared" si="8"/>
        <v>-8.0154189643714454E-3</v>
      </c>
      <c r="U82" s="19">
        <f t="shared" si="9"/>
        <v>0</v>
      </c>
      <c r="V82" s="19">
        <f t="shared" si="10"/>
        <v>0</v>
      </c>
    </row>
    <row r="83" spans="1:22" x14ac:dyDescent="0.25">
      <c r="A83" s="26">
        <f>Wellpath!E83</f>
        <v>7600</v>
      </c>
      <c r="B83" s="22">
        <v>0</v>
      </c>
      <c r="C83" s="22">
        <v>0</v>
      </c>
      <c r="D83" s="22">
        <f t="shared" si="6"/>
        <v>3.9314164891663715E-5</v>
      </c>
      <c r="E83" s="20">
        <f>Model!$W$29*((drdp!B83+drdp!K83)*'DBH-OI'!$B83+(drdp!E83+drdp!N83)*'DBH-OI'!$C83+(drdp!H83+drdp!Q83)*'DBH-OI'!$D83)</f>
        <v>-1.7549091275323664E-3</v>
      </c>
      <c r="F83" s="20">
        <f>Model!$W$29*((drdp!C83+drdp!L83)*'DBH-OI'!$B83+(drdp!F83+drdp!O83)*'DBH-OI'!$C83+(drdp!I83+drdp!R83)*'DBH-OI'!$D83)</f>
        <v>-3.1763912885535142E-3</v>
      </c>
      <c r="G83" s="20">
        <f>Model!$W$29*((drdp!D83+drdp!M83)*'DBH-OI'!$B83+(drdp!G83+drdp!P83)*'DBH-OI'!$C83+(drdp!J83+drdp!S83)*'DBH-OI'!$D83)</f>
        <v>0</v>
      </c>
      <c r="H83" s="18">
        <f>Model!$W$29*((drdp!B83)*'DBH-OI'!$B83+(drdp!E83)*'DBH-OI'!$C83+(drdp!H83)*'DBH-OI'!$D83)</f>
        <v>-8.7745456376618321E-4</v>
      </c>
      <c r="I83" s="18">
        <f>Model!$W$29*((drdp!C83)*'DBH-OI'!$B83+(drdp!F83)*'DBH-OI'!$C83+(drdp!I83)*'DBH-OI'!$D83)</f>
        <v>-1.5881956442767571E-3</v>
      </c>
      <c r="J83" s="18">
        <f>Model!$W$29*((drdp!D83)*'DBH-OI'!$B83+(drdp!G83)*'DBH-OI'!$C83+(drdp!J83)*'DBH-OI'!$D83)</f>
        <v>0</v>
      </c>
      <c r="K83" s="21">
        <f>SUM(E$3:E82)+H83</f>
        <v>-7.5361873547374766E-2</v>
      </c>
      <c r="L83" s="21">
        <f>SUM(F$3:F82)+I83</f>
        <v>0.10606647151513685</v>
      </c>
      <c r="M83" s="21">
        <f>SUM(G$3:G82)+J83</f>
        <v>0</v>
      </c>
      <c r="N83" s="21"/>
      <c r="O83" s="21"/>
      <c r="P83" s="21"/>
      <c r="Q83" s="19">
        <f t="shared" si="7"/>
        <v>5.6794119845705046E-3</v>
      </c>
      <c r="R83" s="19">
        <f t="shared" si="7"/>
        <v>1.1250096379671335E-2</v>
      </c>
      <c r="S83" s="19">
        <f t="shared" si="7"/>
        <v>0</v>
      </c>
      <c r="T83" s="19">
        <f t="shared" si="8"/>
        <v>-7.9933680139399714E-3</v>
      </c>
      <c r="U83" s="19">
        <f t="shared" si="9"/>
        <v>0</v>
      </c>
      <c r="V83" s="19">
        <f t="shared" si="10"/>
        <v>0</v>
      </c>
    </row>
    <row r="84" spans="1:22" x14ac:dyDescent="0.25">
      <c r="A84" s="26">
        <f>Wellpath!E84</f>
        <v>7700</v>
      </c>
      <c r="B84" s="22">
        <v>0</v>
      </c>
      <c r="C84" s="22">
        <v>0</v>
      </c>
      <c r="D84" s="22">
        <f t="shared" si="6"/>
        <v>3.9314164891663715E-5</v>
      </c>
      <c r="E84" s="20">
        <f>Model!$W$29*((drdp!B84+drdp!K84)*'DBH-OI'!$B84+(drdp!E84+drdp!N84)*'DBH-OI'!$C84+(drdp!H84+drdp!Q84)*'DBH-OI'!$D84)</f>
        <v>-1.4178363853481839E-3</v>
      </c>
      <c r="F84" s="20">
        <f>Model!$W$29*((drdp!C84+drdp!L84)*'DBH-OI'!$B84+(drdp!F84+drdp!O84)*'DBH-OI'!$C84+(drdp!I84+drdp!R84)*'DBH-OI'!$D84)</f>
        <v>-3.3712522819764773E-3</v>
      </c>
      <c r="G84" s="20">
        <f>Model!$W$29*((drdp!D84+drdp!M84)*'DBH-OI'!$B84+(drdp!G84+drdp!P84)*'DBH-OI'!$C84+(drdp!J84+drdp!S84)*'DBH-OI'!$D84)</f>
        <v>0</v>
      </c>
      <c r="H84" s="18">
        <f>Model!$W$29*((drdp!B84)*'DBH-OI'!$B84+(drdp!E84)*'DBH-OI'!$C84+(drdp!H84)*'DBH-OI'!$D84)</f>
        <v>-7.0891819267409196E-4</v>
      </c>
      <c r="I84" s="18">
        <f>Model!$W$29*((drdp!C84)*'DBH-OI'!$B84+(drdp!F84)*'DBH-OI'!$C84+(drdp!I84)*'DBH-OI'!$D84)</f>
        <v>-1.6856261409882386E-3</v>
      </c>
      <c r="J84" s="18">
        <f>Model!$W$29*((drdp!D84)*'DBH-OI'!$B84+(drdp!G84)*'DBH-OI'!$C84+(drdp!J84)*'DBH-OI'!$D84)</f>
        <v>0</v>
      </c>
      <c r="K84" s="21">
        <f>SUM(E$3:E83)+H84</f>
        <v>-7.694824630381504E-2</v>
      </c>
      <c r="L84" s="21">
        <f>SUM(F$3:F83)+I84</f>
        <v>0.10279264972987184</v>
      </c>
      <c r="M84" s="21">
        <f>SUM(G$3:G83)+J84</f>
        <v>0</v>
      </c>
      <c r="N84" s="21"/>
      <c r="O84" s="21"/>
      <c r="P84" s="21"/>
      <c r="Q84" s="19">
        <f t="shared" si="7"/>
        <v>5.9210326092325851E-3</v>
      </c>
      <c r="R84" s="19">
        <f t="shared" si="7"/>
        <v>1.0566328838488123E-2</v>
      </c>
      <c r="S84" s="19">
        <f t="shared" si="7"/>
        <v>0</v>
      </c>
      <c r="T84" s="19">
        <f t="shared" si="8"/>
        <v>-7.9097141296359651E-3</v>
      </c>
      <c r="U84" s="19">
        <f t="shared" si="9"/>
        <v>0</v>
      </c>
      <c r="V84" s="19">
        <f t="shared" si="10"/>
        <v>0</v>
      </c>
    </row>
    <row r="85" spans="1:22" x14ac:dyDescent="0.25">
      <c r="A85" s="26">
        <f>Wellpath!E85</f>
        <v>7800</v>
      </c>
      <c r="B85" s="22">
        <v>0</v>
      </c>
      <c r="C85" s="22">
        <v>0</v>
      </c>
      <c r="D85" s="22">
        <f t="shared" si="6"/>
        <v>3.9314164891663715E-5</v>
      </c>
      <c r="E85" s="20">
        <f>Model!$W$29*((drdp!B85+drdp!K85)*'DBH-OI'!$B85+(drdp!E85+drdp!N85)*'DBH-OI'!$C85+(drdp!H85+drdp!Q85)*'DBH-OI'!$D85)</f>
        <v>-1.0758972412799074E-3</v>
      </c>
      <c r="F85" s="20">
        <f>Model!$W$29*((drdp!C85+drdp!L85)*'DBH-OI'!$B85+(drdp!F85+drdp!O85)*'DBH-OI'!$C85+(drdp!I85+drdp!R85)*'DBH-OI'!$D85)</f>
        <v>-3.5568118724001482E-3</v>
      </c>
      <c r="G85" s="20">
        <f>Model!$W$29*((drdp!D85+drdp!M85)*'DBH-OI'!$B85+(drdp!G85+drdp!P85)*'DBH-OI'!$C85+(drdp!J85+drdp!S85)*'DBH-OI'!$D85)</f>
        <v>0</v>
      </c>
      <c r="H85" s="18">
        <f>Model!$W$29*((drdp!B85)*'DBH-OI'!$B85+(drdp!E85)*'DBH-OI'!$C85+(drdp!H85)*'DBH-OI'!$D85)</f>
        <v>-5.3794862063995372E-4</v>
      </c>
      <c r="I85" s="18">
        <f>Model!$W$29*((drdp!C85)*'DBH-OI'!$B85+(drdp!F85)*'DBH-OI'!$C85+(drdp!I85)*'DBH-OI'!$D85)</f>
        <v>-1.7784059362000741E-3</v>
      </c>
      <c r="J85" s="18">
        <f>Model!$W$29*((drdp!D85)*'DBH-OI'!$B85+(drdp!G85)*'DBH-OI'!$C85+(drdp!J85)*'DBH-OI'!$D85)</f>
        <v>0</v>
      </c>
      <c r="K85" s="21">
        <f>SUM(E$3:E84)+H85</f>
        <v>-7.8195113117129095E-2</v>
      </c>
      <c r="L85" s="21">
        <f>SUM(F$3:F84)+I85</f>
        <v>9.932861765268354E-2</v>
      </c>
      <c r="M85" s="21">
        <f>SUM(G$3:G84)+J85</f>
        <v>0</v>
      </c>
      <c r="N85" s="21"/>
      <c r="O85" s="21"/>
      <c r="P85" s="21"/>
      <c r="Q85" s="19">
        <f t="shared" si="7"/>
        <v>6.1144757154006149E-3</v>
      </c>
      <c r="R85" s="19">
        <f t="shared" si="7"/>
        <v>9.8661742847929966E-3</v>
      </c>
      <c r="S85" s="19">
        <f t="shared" si="7"/>
        <v>0</v>
      </c>
      <c r="T85" s="19">
        <f t="shared" si="8"/>
        <v>-7.7670124931196556E-3</v>
      </c>
      <c r="U85" s="19">
        <f t="shared" si="9"/>
        <v>0</v>
      </c>
      <c r="V85" s="19">
        <f t="shared" si="10"/>
        <v>0</v>
      </c>
    </row>
    <row r="86" spans="1:22" x14ac:dyDescent="0.25">
      <c r="A86" s="26">
        <f>Wellpath!E86</f>
        <v>7900</v>
      </c>
      <c r="B86" s="22">
        <v>0</v>
      </c>
      <c r="C86" s="22">
        <v>0</v>
      </c>
      <c r="D86" s="22">
        <f t="shared" si="6"/>
        <v>3.9314164891663715E-5</v>
      </c>
      <c r="E86" s="20">
        <f>Model!$W$29*((drdp!B86+drdp!K86)*'DBH-OI'!$B86+(drdp!E86+drdp!N86)*'DBH-OI'!$C86+(drdp!H86+drdp!Q86)*'DBH-OI'!$D86)</f>
        <v>-7.3138329191216019E-4</v>
      </c>
      <c r="F86" s="20">
        <f>Model!$W$29*((drdp!C86+drdp!L86)*'DBH-OI'!$B86+(drdp!F86+drdp!O86)*'DBH-OI'!$C86+(drdp!I86+drdp!R86)*'DBH-OI'!$D86)</f>
        <v>-3.7313388487516265E-3</v>
      </c>
      <c r="G86" s="20">
        <f>Model!$W$29*((drdp!D86+drdp!M86)*'DBH-OI'!$B86+(drdp!G86+drdp!P86)*'DBH-OI'!$C86+(drdp!J86+drdp!S86)*'DBH-OI'!$D86)</f>
        <v>0</v>
      </c>
      <c r="H86" s="18">
        <f>Model!$W$29*((drdp!B86)*'DBH-OI'!$B86+(drdp!E86)*'DBH-OI'!$C86+(drdp!H86)*'DBH-OI'!$D86)</f>
        <v>-3.6569164595608009E-4</v>
      </c>
      <c r="I86" s="18">
        <f>Model!$W$29*((drdp!C86)*'DBH-OI'!$B86+(drdp!F86)*'DBH-OI'!$C86+(drdp!I86)*'DBH-OI'!$D86)</f>
        <v>-1.8656694243758133E-3</v>
      </c>
      <c r="J86" s="18">
        <f>Model!$W$29*((drdp!D86)*'DBH-OI'!$B86+(drdp!G86)*'DBH-OI'!$C86+(drdp!J86)*'DBH-OI'!$D86)</f>
        <v>0</v>
      </c>
      <c r="K86" s="21">
        <f>SUM(E$3:E85)+H86</f>
        <v>-7.9098753383725129E-2</v>
      </c>
      <c r="L86" s="21">
        <f>SUM(F$3:F85)+I86</f>
        <v>9.5684542292107655E-2</v>
      </c>
      <c r="M86" s="21">
        <f>SUM(G$3:G85)+J86</f>
        <v>0</v>
      </c>
      <c r="N86" s="21"/>
      <c r="O86" s="21"/>
      <c r="P86" s="21"/>
      <c r="Q86" s="19">
        <f t="shared" si="7"/>
        <v>6.2566127868593675E-3</v>
      </c>
      <c r="R86" s="19">
        <f t="shared" si="7"/>
        <v>9.155531633650139E-3</v>
      </c>
      <c r="S86" s="19">
        <f t="shared" si="7"/>
        <v>0</v>
      </c>
      <c r="T86" s="19">
        <f t="shared" si="8"/>
        <v>-7.5685280133980402E-3</v>
      </c>
      <c r="U86" s="19">
        <f t="shared" si="9"/>
        <v>0</v>
      </c>
      <c r="V86" s="19">
        <f t="shared" si="10"/>
        <v>0</v>
      </c>
    </row>
    <row r="87" spans="1:22" x14ac:dyDescent="0.25">
      <c r="A87" s="26">
        <f>Wellpath!E87</f>
        <v>8000</v>
      </c>
      <c r="B87" s="22">
        <v>0</v>
      </c>
      <c r="C87" s="22">
        <v>0</v>
      </c>
      <c r="D87" s="22">
        <f t="shared" si="6"/>
        <v>3.9314164891663715E-5</v>
      </c>
      <c r="E87" s="20">
        <f>Model!$W$29*((drdp!B87+drdp!K87)*'DBH-OI'!$B87+(drdp!E87+drdp!N87)*'DBH-OI'!$C87+(drdp!H87+drdp!Q87)*'DBH-OI'!$D87)</f>
        <v>-3.8550531841270849E-4</v>
      </c>
      <c r="F87" s="20">
        <f>Model!$W$29*((drdp!C87+drdp!L87)*'DBH-OI'!$B87+(drdp!F87+drdp!O87)*'DBH-OI'!$C87+(drdp!I87+drdp!R87)*'DBH-OI'!$D87)</f>
        <v>-3.8966701159012188E-3</v>
      </c>
      <c r="G87" s="20">
        <f>Model!$W$29*((drdp!D87+drdp!M87)*'DBH-OI'!$B87+(drdp!G87+drdp!P87)*'DBH-OI'!$C87+(drdp!J87+drdp!S87)*'DBH-OI'!$D87)</f>
        <v>0</v>
      </c>
      <c r="H87" s="18">
        <f>Model!$W$29*((drdp!B87)*'DBH-OI'!$B87+(drdp!E87)*'DBH-OI'!$C87+(drdp!H87)*'DBH-OI'!$D87)</f>
        <v>-1.9275265920635424E-4</v>
      </c>
      <c r="I87" s="18">
        <f>Model!$W$29*((drdp!C87)*'DBH-OI'!$B87+(drdp!F87)*'DBH-OI'!$C87+(drdp!I87)*'DBH-OI'!$D87)</f>
        <v>-1.9483350579506094E-3</v>
      </c>
      <c r="J87" s="18">
        <f>Model!$W$29*((drdp!D87)*'DBH-OI'!$B87+(drdp!G87)*'DBH-OI'!$C87+(drdp!J87)*'DBH-OI'!$D87)</f>
        <v>0</v>
      </c>
      <c r="K87" s="21">
        <f>SUM(E$3:E86)+H87</f>
        <v>-7.9657197688887571E-2</v>
      </c>
      <c r="L87" s="21">
        <f>SUM(F$3:F86)+I87</f>
        <v>9.187053780978123E-2</v>
      </c>
      <c r="M87" s="21">
        <f>SUM(G$3:G86)+J87</f>
        <v>0</v>
      </c>
      <c r="N87" s="21"/>
      <c r="O87" s="21"/>
      <c r="P87" s="21"/>
      <c r="Q87" s="19">
        <f t="shared" si="7"/>
        <v>6.3452691436465154E-3</v>
      </c>
      <c r="R87" s="19">
        <f t="shared" si="7"/>
        <v>8.4401957174584426E-3</v>
      </c>
      <c r="S87" s="19">
        <f t="shared" si="7"/>
        <v>0</v>
      </c>
      <c r="T87" s="19">
        <f t="shared" si="8"/>
        <v>-7.3181495920981634E-3</v>
      </c>
      <c r="U87" s="19">
        <f t="shared" si="9"/>
        <v>0</v>
      </c>
      <c r="V87" s="19">
        <f t="shared" si="10"/>
        <v>0</v>
      </c>
    </row>
    <row r="88" spans="1:22" x14ac:dyDescent="0.25">
      <c r="A88" s="26">
        <f>Wellpath!E88</f>
        <v>8100</v>
      </c>
      <c r="B88" s="22">
        <v>0</v>
      </c>
      <c r="C88" s="22">
        <v>0</v>
      </c>
      <c r="D88" s="22">
        <f t="shared" si="6"/>
        <v>3.9314164891663715E-5</v>
      </c>
      <c r="E88" s="20">
        <f>Model!$W$29*((drdp!B88+drdp!K88)*'DBH-OI'!$B88+(drdp!E88+drdp!N88)*'DBH-OI'!$C88+(drdp!H88+drdp!Q88)*'DBH-OI'!$D88)</f>
        <v>-3.8186907179389778E-5</v>
      </c>
      <c r="F88" s="20">
        <f>Model!$W$29*((drdp!C88+drdp!L88)*'DBH-OI'!$B88+(drdp!F88+drdp!O88)*'DBH-OI'!$C88+(drdp!I88+drdp!R88)*'DBH-OI'!$D88)</f>
        <v>-4.051636724243371E-3</v>
      </c>
      <c r="G88" s="20">
        <f>Model!$W$29*((drdp!D88+drdp!M88)*'DBH-OI'!$B88+(drdp!G88+drdp!P88)*'DBH-OI'!$C88+(drdp!J88+drdp!S88)*'DBH-OI'!$D88)</f>
        <v>0</v>
      </c>
      <c r="H88" s="18">
        <f>Model!$W$29*((drdp!B88)*'DBH-OI'!$B88+(drdp!E88)*'DBH-OI'!$C88+(drdp!H88)*'DBH-OI'!$D88)</f>
        <v>-1.9093453589694889E-5</v>
      </c>
      <c r="I88" s="18">
        <f>Model!$W$29*((drdp!C88)*'DBH-OI'!$B88+(drdp!F88)*'DBH-OI'!$C88+(drdp!I88)*'DBH-OI'!$D88)</f>
        <v>-2.0258183621216855E-3</v>
      </c>
      <c r="J88" s="18">
        <f>Model!$W$29*((drdp!D88)*'DBH-OI'!$B88+(drdp!G88)*'DBH-OI'!$C88+(drdp!J88)*'DBH-OI'!$D88)</f>
        <v>0</v>
      </c>
      <c r="K88" s="21">
        <f>SUM(E$3:E87)+H88</f>
        <v>-7.9869043801683609E-2</v>
      </c>
      <c r="L88" s="21">
        <f>SUM(F$3:F87)+I88</f>
        <v>8.7896384389708926E-2</v>
      </c>
      <c r="M88" s="21">
        <f>SUM(G$3:G87)+J88</f>
        <v>0</v>
      </c>
      <c r="N88" s="21"/>
      <c r="O88" s="21"/>
      <c r="P88" s="21"/>
      <c r="Q88" s="19">
        <f t="shared" si="7"/>
        <v>6.3790641577952546E-3</v>
      </c>
      <c r="R88" s="19">
        <f t="shared" si="7"/>
        <v>7.7257743887834667E-3</v>
      </c>
      <c r="S88" s="19">
        <f t="shared" si="7"/>
        <v>0</v>
      </c>
      <c r="T88" s="19">
        <f t="shared" si="8"/>
        <v>-7.0202001748312813E-3</v>
      </c>
      <c r="U88" s="19">
        <f t="shared" si="9"/>
        <v>0</v>
      </c>
      <c r="V88" s="19">
        <f t="shared" si="10"/>
        <v>0</v>
      </c>
    </row>
    <row r="89" spans="1:22" x14ac:dyDescent="0.25">
      <c r="A89" s="26">
        <f>Wellpath!E89</f>
        <v>8200</v>
      </c>
      <c r="B89" s="22">
        <v>0</v>
      </c>
      <c r="C89" s="22">
        <v>0</v>
      </c>
      <c r="D89" s="22">
        <f t="shared" si="6"/>
        <v>3.9314164891663715E-5</v>
      </c>
      <c r="E89" s="20">
        <f>Model!$W$29*((drdp!B89+drdp!K89)*'DBH-OI'!$B89+(drdp!E89+drdp!N89)*'DBH-OI'!$C89+(drdp!H89+drdp!Q89)*'DBH-OI'!$D89)</f>
        <v>3.0953627934789194E-4</v>
      </c>
      <c r="F89" s="20">
        <f>Model!$W$29*((drdp!C89+drdp!L89)*'DBH-OI'!$B89+(drdp!F89+drdp!O89)*'DBH-OI'!$C89+(drdp!I89+drdp!R89)*'DBH-OI'!$D89)</f>
        <v>-4.195033478797172E-3</v>
      </c>
      <c r="G89" s="20">
        <f>Model!$W$29*((drdp!D89+drdp!M89)*'DBH-OI'!$B89+(drdp!G89+drdp!P89)*'DBH-OI'!$C89+(drdp!J89+drdp!S89)*'DBH-OI'!$D89)</f>
        <v>0</v>
      </c>
      <c r="H89" s="18">
        <f>Model!$W$29*((drdp!B89)*'DBH-OI'!$B89+(drdp!E89)*'DBH-OI'!$C89+(drdp!H89)*'DBH-OI'!$D89)</f>
        <v>1.5476813967394597E-4</v>
      </c>
      <c r="I89" s="18">
        <f>Model!$W$29*((drdp!C89)*'DBH-OI'!$B89+(drdp!F89)*'DBH-OI'!$C89+(drdp!I89)*'DBH-OI'!$D89)</f>
        <v>-2.097516739398586E-3</v>
      </c>
      <c r="J89" s="18">
        <f>Model!$W$29*((drdp!D89)*'DBH-OI'!$B89+(drdp!G89)*'DBH-OI'!$C89+(drdp!J89)*'DBH-OI'!$D89)</f>
        <v>0</v>
      </c>
      <c r="K89" s="21">
        <f>SUM(E$3:E88)+H89</f>
        <v>-7.9733369115599362E-2</v>
      </c>
      <c r="L89" s="21">
        <f>SUM(F$3:F88)+I89</f>
        <v>8.3773049288188656E-2</v>
      </c>
      <c r="M89" s="21">
        <f>SUM(G$3:G88)+J89</f>
        <v>0</v>
      </c>
      <c r="N89" s="21"/>
      <c r="O89" s="21"/>
      <c r="P89" s="21"/>
      <c r="Q89" s="19">
        <f t="shared" si="7"/>
        <v>6.3574101505244141E-3</v>
      </c>
      <c r="R89" s="19">
        <f t="shared" si="7"/>
        <v>7.017923787041286E-3</v>
      </c>
      <c r="S89" s="19">
        <f t="shared" si="7"/>
        <v>0</v>
      </c>
      <c r="T89" s="19">
        <f t="shared" si="8"/>
        <v>-6.6795074608344447E-3</v>
      </c>
      <c r="U89" s="19">
        <f t="shared" si="9"/>
        <v>0</v>
      </c>
      <c r="V89" s="19">
        <f t="shared" si="10"/>
        <v>0</v>
      </c>
    </row>
    <row r="90" spans="1:22" x14ac:dyDescent="0.25">
      <c r="A90" s="26">
        <f>Wellpath!E90</f>
        <v>8300</v>
      </c>
      <c r="B90" s="22">
        <v>0</v>
      </c>
      <c r="C90" s="22">
        <v>0</v>
      </c>
      <c r="D90" s="22">
        <f t="shared" si="6"/>
        <v>3.9314164891663715E-5</v>
      </c>
      <c r="E90" s="20">
        <f>Model!$W$29*((drdp!B90+drdp!K90)*'DBH-OI'!$B90+(drdp!E90+drdp!N90)*'DBH-OI'!$C90+(drdp!H90+drdp!Q90)*'DBH-OI'!$D90)</f>
        <v>6.5668160511197973E-4</v>
      </c>
      <c r="F90" s="20">
        <f>Model!$W$29*((drdp!C90+drdp!L90)*'DBH-OI'!$B90+(drdp!F90+drdp!O90)*'DBH-OI'!$C90+(drdp!I90+drdp!R90)*'DBH-OI'!$D90)</f>
        <v>-4.3267810239120096E-3</v>
      </c>
      <c r="G90" s="20">
        <f>Model!$W$29*((drdp!D90+drdp!M90)*'DBH-OI'!$B90+(drdp!G90+drdp!P90)*'DBH-OI'!$C90+(drdp!J90+drdp!S90)*'DBH-OI'!$D90)</f>
        <v>0</v>
      </c>
      <c r="H90" s="18">
        <f>Model!$W$29*((drdp!B90)*'DBH-OI'!$B90+(drdp!E90)*'DBH-OI'!$C90+(drdp!H90)*'DBH-OI'!$D90)</f>
        <v>3.2834080255598986E-4</v>
      </c>
      <c r="I90" s="18">
        <f>Model!$W$29*((drdp!C90)*'DBH-OI'!$B90+(drdp!F90)*'DBH-OI'!$C90+(drdp!I90)*'DBH-OI'!$D90)</f>
        <v>-2.1633905119560048E-3</v>
      </c>
      <c r="J90" s="18">
        <f>Model!$W$29*((drdp!D90)*'DBH-OI'!$B90+(drdp!G90)*'DBH-OI'!$C90+(drdp!J90)*'DBH-OI'!$D90)</f>
        <v>0</v>
      </c>
      <c r="K90" s="21">
        <f>SUM(E$3:E89)+H90</f>
        <v>-7.9250260173369433E-2</v>
      </c>
      <c r="L90" s="21">
        <f>SUM(F$3:F89)+I90</f>
        <v>7.9512142036834071E-2</v>
      </c>
      <c r="M90" s="21">
        <f>SUM(G$3:G89)+J90</f>
        <v>0</v>
      </c>
      <c r="N90" s="21"/>
      <c r="O90" s="21"/>
      <c r="P90" s="21"/>
      <c r="Q90" s="19">
        <f t="shared" si="7"/>
        <v>6.2806037375467451E-3</v>
      </c>
      <c r="R90" s="19">
        <f t="shared" si="7"/>
        <v>6.3221807312856763E-3</v>
      </c>
      <c r="S90" s="19">
        <f t="shared" si="7"/>
        <v>0</v>
      </c>
      <c r="T90" s="19">
        <f t="shared" si="8"/>
        <v>-6.3013579433610044E-3</v>
      </c>
      <c r="U90" s="19">
        <f t="shared" si="9"/>
        <v>0</v>
      </c>
      <c r="V90" s="19">
        <f t="shared" si="10"/>
        <v>0</v>
      </c>
    </row>
    <row r="91" spans="1:22" x14ac:dyDescent="0.25">
      <c r="A91" s="26">
        <f>Wellpath!E91</f>
        <v>8400</v>
      </c>
      <c r="B91" s="22">
        <v>0</v>
      </c>
      <c r="C91" s="22">
        <v>0</v>
      </c>
      <c r="D91" s="22">
        <f t="shared" si="6"/>
        <v>3.9314164891663715E-5</v>
      </c>
      <c r="E91" s="20">
        <f>Model!$W$29*((drdp!B91+drdp!K91)*'DBH-OI'!$B91+(drdp!E91+drdp!N91)*'DBH-OI'!$C91+(drdp!H91+drdp!Q91)*'DBH-OI'!$D91)</f>
        <v>1.0013351379830283E-3</v>
      </c>
      <c r="F91" s="20">
        <f>Model!$W$29*((drdp!C91+drdp!L91)*'DBH-OI'!$B91+(drdp!F91+drdp!O91)*'DBH-OI'!$C91+(drdp!I91+drdp!R91)*'DBH-OI'!$D91)</f>
        <v>-4.4468931478654156E-3</v>
      </c>
      <c r="G91" s="20">
        <f>Model!$W$29*((drdp!D91+drdp!M91)*'DBH-OI'!$B91+(drdp!G91+drdp!P91)*'DBH-OI'!$C91+(drdp!J91+drdp!S91)*'DBH-OI'!$D91)</f>
        <v>0</v>
      </c>
      <c r="H91" s="18">
        <f>Model!$W$29*((drdp!B91)*'DBH-OI'!$B91+(drdp!E91)*'DBH-OI'!$C91+(drdp!H91)*'DBH-OI'!$D91)</f>
        <v>5.0066756899151417E-4</v>
      </c>
      <c r="I91" s="18">
        <f>Model!$W$29*((drdp!C91)*'DBH-OI'!$B91+(drdp!F91)*'DBH-OI'!$C91+(drdp!I91)*'DBH-OI'!$D91)</f>
        <v>-2.2234465739327078E-3</v>
      </c>
      <c r="J91" s="18">
        <f>Model!$W$29*((drdp!D91)*'DBH-OI'!$B91+(drdp!G91)*'DBH-OI'!$C91+(drdp!J91)*'DBH-OI'!$D91)</f>
        <v>0</v>
      </c>
      <c r="K91" s="21">
        <f>SUM(E$3:E90)+H91</f>
        <v>-7.8421251801821926E-2</v>
      </c>
      <c r="L91" s="21">
        <f>SUM(F$3:F90)+I91</f>
        <v>7.5125304950945354E-2</v>
      </c>
      <c r="M91" s="21">
        <f>SUM(G$3:G90)+J91</f>
        <v>0</v>
      </c>
      <c r="N91" s="21"/>
      <c r="O91" s="21"/>
      <c r="P91" s="21"/>
      <c r="Q91" s="19">
        <f t="shared" si="7"/>
        <v>6.1498927341647591E-3</v>
      </c>
      <c r="R91" s="19">
        <f t="shared" si="7"/>
        <v>5.6438114439725344E-3</v>
      </c>
      <c r="S91" s="19">
        <f t="shared" si="7"/>
        <v>0</v>
      </c>
      <c r="T91" s="19">
        <f t="shared" si="8"/>
        <v>-5.8914204562467449E-3</v>
      </c>
      <c r="U91" s="19">
        <f t="shared" si="9"/>
        <v>0</v>
      </c>
      <c r="V91" s="19">
        <f t="shared" si="10"/>
        <v>0</v>
      </c>
    </row>
    <row r="92" spans="1:22" x14ac:dyDescent="0.25">
      <c r="A92" s="26">
        <f>Wellpath!E92</f>
        <v>8500</v>
      </c>
      <c r="B92" s="22">
        <v>0</v>
      </c>
      <c r="C92" s="22">
        <v>0</v>
      </c>
      <c r="D92" s="22">
        <f t="shared" si="6"/>
        <v>3.9314164891663715E-5</v>
      </c>
      <c r="E92" s="20">
        <f>Model!$W$29*((drdp!B92+drdp!K92)*'DBH-OI'!$B92+(drdp!E92+drdp!N92)*'DBH-OI'!$C92+(drdp!H92+drdp!Q92)*'DBH-OI'!$D92)</f>
        <v>1.3429180245801832E-3</v>
      </c>
      <c r="F92" s="20">
        <f>Model!$W$29*((drdp!C92+drdp!L92)*'DBH-OI'!$B92+(drdp!F92+drdp!O92)*'DBH-OI'!$C92+(drdp!I92+drdp!R92)*'DBH-OI'!$D92)</f>
        <v>-4.5540390683042851E-3</v>
      </c>
      <c r="G92" s="20">
        <f>Model!$W$29*((drdp!D92+drdp!M92)*'DBH-OI'!$B92+(drdp!G92+drdp!P92)*'DBH-OI'!$C92+(drdp!J92+drdp!S92)*'DBH-OI'!$D92)</f>
        <v>0</v>
      </c>
      <c r="H92" s="18">
        <f>Model!$W$29*((drdp!B92)*'DBH-OI'!$B92+(drdp!E92)*'DBH-OI'!$C92+(drdp!H92)*'DBH-OI'!$D92)</f>
        <v>6.7145901229009159E-4</v>
      </c>
      <c r="I92" s="18">
        <f>Model!$W$29*((drdp!C92)*'DBH-OI'!$B92+(drdp!F92)*'DBH-OI'!$C92+(drdp!I92)*'DBH-OI'!$D92)</f>
        <v>-2.2770195341521426E-3</v>
      </c>
      <c r="J92" s="18">
        <f>Model!$W$29*((drdp!D92)*'DBH-OI'!$B92+(drdp!G92)*'DBH-OI'!$C92+(drdp!J92)*'DBH-OI'!$D92)</f>
        <v>0</v>
      </c>
      <c r="K92" s="21">
        <f>SUM(E$3:E91)+H92</f>
        <v>-7.7249125220540324E-2</v>
      </c>
      <c r="L92" s="21">
        <f>SUM(F$3:F91)+I92</f>
        <v>7.0624838842860499E-2</v>
      </c>
      <c r="M92" s="21">
        <f>SUM(G$3:G91)+J92</f>
        <v>0</v>
      </c>
      <c r="N92" s="21"/>
      <c r="O92" s="21"/>
      <c r="P92" s="21"/>
      <c r="Q92" s="19">
        <f t="shared" si="7"/>
        <v>5.9674273473387194E-3</v>
      </c>
      <c r="R92" s="19">
        <f t="shared" si="7"/>
        <v>4.9878678615800174E-3</v>
      </c>
      <c r="S92" s="19">
        <f t="shared" si="7"/>
        <v>0</v>
      </c>
      <c r="T92" s="19">
        <f t="shared" si="8"/>
        <v>-5.4557070194526111E-3</v>
      </c>
      <c r="U92" s="19">
        <f t="shared" si="9"/>
        <v>0</v>
      </c>
      <c r="V92" s="19">
        <f t="shared" si="10"/>
        <v>0</v>
      </c>
    </row>
    <row r="93" spans="1:22" x14ac:dyDescent="0.25">
      <c r="A93" s="26">
        <f>Wellpath!E93</f>
        <v>8600</v>
      </c>
      <c r="B93" s="22">
        <v>0</v>
      </c>
      <c r="C93" s="22">
        <v>0</v>
      </c>
      <c r="D93" s="22">
        <f t="shared" si="6"/>
        <v>3.9314164891663715E-5</v>
      </c>
      <c r="E93" s="20">
        <f>Model!$W$29*((drdp!B93+drdp!K93)*'DBH-OI'!$B93+(drdp!E93+drdp!N93)*'DBH-OI'!$C93+(drdp!H93+drdp!Q93)*'DBH-OI'!$D93)</f>
        <v>1.6812837138536637E-3</v>
      </c>
      <c r="F93" s="20">
        <f>Model!$W$29*((drdp!C93+drdp!L93)*'DBH-OI'!$B93+(drdp!F93+drdp!O93)*'DBH-OI'!$C93+(drdp!I93+drdp!R93)*'DBH-OI'!$D93)</f>
        <v>-4.6495653652528649E-3</v>
      </c>
      <c r="G93" s="20">
        <f>Model!$W$29*((drdp!D93+drdp!M93)*'DBH-OI'!$B93+(drdp!G93+drdp!P93)*'DBH-OI'!$C93+(drdp!J93+drdp!S93)*'DBH-OI'!$D93)</f>
        <v>0</v>
      </c>
      <c r="H93" s="18">
        <f>Model!$W$29*((drdp!B93)*'DBH-OI'!$B93+(drdp!E93)*'DBH-OI'!$C93+(drdp!H93)*'DBH-OI'!$D93)</f>
        <v>8.4064185692683184E-4</v>
      </c>
      <c r="I93" s="18">
        <f>Model!$W$29*((drdp!C93)*'DBH-OI'!$B93+(drdp!F93)*'DBH-OI'!$C93+(drdp!I93)*'DBH-OI'!$D93)</f>
        <v>-2.3247826826264324E-3</v>
      </c>
      <c r="J93" s="18">
        <f>Model!$W$29*((drdp!D93)*'DBH-OI'!$B93+(drdp!G93)*'DBH-OI'!$C93+(drdp!J93)*'DBH-OI'!$D93)</f>
        <v>0</v>
      </c>
      <c r="K93" s="21">
        <f>SUM(E$3:E92)+H93</f>
        <v>-7.5737024351323387E-2</v>
      </c>
      <c r="L93" s="21">
        <f>SUM(F$3:F92)+I93</f>
        <v>6.6023036626081916E-2</v>
      </c>
      <c r="M93" s="21">
        <f>SUM(G$3:G92)+J93</f>
        <v>0</v>
      </c>
      <c r="N93" s="21"/>
      <c r="O93" s="21"/>
      <c r="P93" s="21"/>
      <c r="Q93" s="19">
        <f t="shared" si="7"/>
        <v>5.7360968575929519E-3</v>
      </c>
      <c r="R93" s="19">
        <f t="shared" si="7"/>
        <v>4.3590413653289539E-3</v>
      </c>
      <c r="S93" s="19">
        <f t="shared" si="7"/>
        <v>0</v>
      </c>
      <c r="T93" s="19">
        <f t="shared" si="8"/>
        <v>-5.000388332697882E-3</v>
      </c>
      <c r="U93" s="19">
        <f t="shared" si="9"/>
        <v>0</v>
      </c>
      <c r="V93" s="19">
        <f t="shared" si="10"/>
        <v>0</v>
      </c>
    </row>
    <row r="94" spans="1:22" x14ac:dyDescent="0.25">
      <c r="A94" s="26">
        <f>Wellpath!E94</f>
        <v>8700</v>
      </c>
      <c r="B94" s="22">
        <v>0</v>
      </c>
      <c r="C94" s="22">
        <v>0</v>
      </c>
      <c r="D94" s="22">
        <f t="shared" si="6"/>
        <v>3.9314164891663715E-5</v>
      </c>
      <c r="E94" s="20">
        <f>Model!$W$29*((drdp!B94+drdp!K94)*'DBH-OI'!$B94+(drdp!E94+drdp!N94)*'DBH-OI'!$C94+(drdp!H94+drdp!Q94)*'DBH-OI'!$D94)</f>
        <v>2.0156791600681456E-3</v>
      </c>
      <c r="F94" s="20">
        <f>Model!$W$29*((drdp!C94+drdp!L94)*'DBH-OI'!$B94+(drdp!F94+drdp!O94)*'DBH-OI'!$C94+(drdp!I94+drdp!R94)*'DBH-OI'!$D94)</f>
        <v>-4.7325585645470979E-3</v>
      </c>
      <c r="G94" s="20">
        <f>Model!$W$29*((drdp!D94+drdp!M94)*'DBH-OI'!$B94+(drdp!G94+drdp!P94)*'DBH-OI'!$C94+(drdp!J94+drdp!S94)*'DBH-OI'!$D94)</f>
        <v>0</v>
      </c>
      <c r="H94" s="18">
        <f>Model!$W$29*((drdp!B94)*'DBH-OI'!$B94+(drdp!E94)*'DBH-OI'!$C94+(drdp!H94)*'DBH-OI'!$D94)</f>
        <v>1.0078395800340728E-3</v>
      </c>
      <c r="I94" s="18">
        <f>Model!$W$29*((drdp!C94)*'DBH-OI'!$B94+(drdp!F94)*'DBH-OI'!$C94+(drdp!I94)*'DBH-OI'!$D94)</f>
        <v>-2.3662792822735489E-3</v>
      </c>
      <c r="J94" s="18">
        <f>Model!$W$29*((drdp!D94)*'DBH-OI'!$B94+(drdp!G94)*'DBH-OI'!$C94+(drdp!J94)*'DBH-OI'!$D94)</f>
        <v>0</v>
      </c>
      <c r="K94" s="21">
        <f>SUM(E$3:E93)+H94</f>
        <v>-7.388854291436249E-2</v>
      </c>
      <c r="L94" s="21">
        <f>SUM(F$3:F93)+I94</f>
        <v>6.133197466118194E-2</v>
      </c>
      <c r="M94" s="21">
        <f>SUM(G$3:G93)+J94</f>
        <v>0</v>
      </c>
      <c r="N94" s="21"/>
      <c r="O94" s="21"/>
      <c r="P94" s="21"/>
      <c r="Q94" s="19">
        <f t="shared" si="7"/>
        <v>5.4595167740075874E-3</v>
      </c>
      <c r="R94" s="19">
        <f t="shared" si="7"/>
        <v>3.7616111158398635E-3</v>
      </c>
      <c r="S94" s="19">
        <f t="shared" si="7"/>
        <v>0</v>
      </c>
      <c r="T94" s="19">
        <f t="shared" si="8"/>
        <v>-4.5317302417753344E-3</v>
      </c>
      <c r="U94" s="19">
        <f t="shared" si="9"/>
        <v>0</v>
      </c>
      <c r="V94" s="19">
        <f t="shared" si="10"/>
        <v>0</v>
      </c>
    </row>
    <row r="95" spans="1:22" x14ac:dyDescent="0.25">
      <c r="A95" s="26">
        <f>Wellpath!E95</f>
        <v>8800</v>
      </c>
      <c r="B95" s="22">
        <v>0</v>
      </c>
      <c r="C95" s="22">
        <v>0</v>
      </c>
      <c r="D95" s="22">
        <f t="shared" si="6"/>
        <v>3.9314164891663715E-5</v>
      </c>
      <c r="E95" s="20">
        <f>Model!$W$29*((drdp!B95+drdp!K95)*'DBH-OI'!$B95+(drdp!E95+drdp!N95)*'DBH-OI'!$C95+(drdp!H95+drdp!Q95)*'DBH-OI'!$D95)</f>
        <v>2.3439634593611963E-3</v>
      </c>
      <c r="F95" s="20">
        <f>Model!$W$29*((drdp!C95+drdp!L95)*'DBH-OI'!$B95+(drdp!F95+drdp!O95)*'DBH-OI'!$C95+(drdp!I95+drdp!R95)*'DBH-OI'!$D95)</f>
        <v>-4.8015826377396575E-3</v>
      </c>
      <c r="G95" s="20">
        <f>Model!$W$29*((drdp!D95+drdp!M95)*'DBH-OI'!$B95+(drdp!G95+drdp!P95)*'DBH-OI'!$C95+(drdp!J95+drdp!S95)*'DBH-OI'!$D95)</f>
        <v>0</v>
      </c>
      <c r="H95" s="18">
        <f>Model!$W$29*((drdp!B95)*'DBH-OI'!$B95+(drdp!E95)*'DBH-OI'!$C95+(drdp!H95)*'DBH-OI'!$D95)</f>
        <v>1.1719817296805982E-3</v>
      </c>
      <c r="I95" s="18">
        <f>Model!$W$29*((drdp!C95)*'DBH-OI'!$B95+(drdp!F95)*'DBH-OI'!$C95+(drdp!I95)*'DBH-OI'!$D95)</f>
        <v>-2.4007913188698288E-3</v>
      </c>
      <c r="J95" s="18">
        <f>Model!$W$29*((drdp!D95)*'DBH-OI'!$B95+(drdp!G95)*'DBH-OI'!$C95+(drdp!J95)*'DBH-OI'!$D95)</f>
        <v>0</v>
      </c>
      <c r="K95" s="21">
        <f>SUM(E$3:E94)+H95</f>
        <v>-7.1708721604647821E-2</v>
      </c>
      <c r="L95" s="21">
        <f>SUM(F$3:F94)+I95</f>
        <v>5.6564904060038564E-2</v>
      </c>
      <c r="M95" s="21">
        <f>SUM(G$3:G94)+J95</f>
        <v>0</v>
      </c>
      <c r="N95" s="21"/>
      <c r="O95" s="21"/>
      <c r="P95" s="21"/>
      <c r="Q95" s="19">
        <f t="shared" si="7"/>
        <v>5.1421407541728855E-3</v>
      </c>
      <c r="R95" s="19">
        <f t="shared" si="7"/>
        <v>3.1995883713213671E-3</v>
      </c>
      <c r="S95" s="19">
        <f t="shared" si="7"/>
        <v>0</v>
      </c>
      <c r="T95" s="19">
        <f t="shared" si="8"/>
        <v>-4.0561969578349188E-3</v>
      </c>
      <c r="U95" s="19">
        <f t="shared" si="9"/>
        <v>0</v>
      </c>
      <c r="V95" s="19">
        <f t="shared" si="10"/>
        <v>0</v>
      </c>
    </row>
    <row r="96" spans="1:22" x14ac:dyDescent="0.25">
      <c r="A96" s="26">
        <f>Wellpath!E96</f>
        <v>8900</v>
      </c>
      <c r="B96" s="22">
        <v>0</v>
      </c>
      <c r="C96" s="22">
        <v>0</v>
      </c>
      <c r="D96" s="22">
        <f t="shared" si="6"/>
        <v>3.9314164891663715E-5</v>
      </c>
      <c r="E96" s="20">
        <f>Model!$W$29*((drdp!B96+drdp!K96)*'DBH-OI'!$B96+(drdp!E96+drdp!N96)*'DBH-OI'!$C96+(drdp!H96+drdp!Q96)*'DBH-OI'!$D96)</f>
        <v>2.6655146567274783E-3</v>
      </c>
      <c r="F96" s="20">
        <f>Model!$W$29*((drdp!C96+drdp!L96)*'DBH-OI'!$B96+(drdp!F96+drdp!O96)*'DBH-OI'!$C96+(drdp!I96+drdp!R96)*'DBH-OI'!$D96)</f>
        <v>-4.858591651804571E-3</v>
      </c>
      <c r="G96" s="20">
        <f>Model!$W$29*((drdp!D96+drdp!M96)*'DBH-OI'!$B96+(drdp!G96+drdp!P96)*'DBH-OI'!$C96+(drdp!J96+drdp!S96)*'DBH-OI'!$D96)</f>
        <v>0</v>
      </c>
      <c r="H96" s="18">
        <f>Model!$W$29*((drdp!B96)*'DBH-OI'!$B96+(drdp!E96)*'DBH-OI'!$C96+(drdp!H96)*'DBH-OI'!$D96)</f>
        <v>1.3327573283637391E-3</v>
      </c>
      <c r="I96" s="18">
        <f>Model!$W$29*((drdp!C96)*'DBH-OI'!$B96+(drdp!F96)*'DBH-OI'!$C96+(drdp!I96)*'DBH-OI'!$D96)</f>
        <v>-2.4292958259022855E-3</v>
      </c>
      <c r="J96" s="18">
        <f>Model!$W$29*((drdp!D96)*'DBH-OI'!$B96+(drdp!G96)*'DBH-OI'!$C96+(drdp!J96)*'DBH-OI'!$D96)</f>
        <v>0</v>
      </c>
      <c r="K96" s="21">
        <f>SUM(E$3:E95)+H96</f>
        <v>-6.9203982546603482E-2</v>
      </c>
      <c r="L96" s="21">
        <f>SUM(F$3:F95)+I96</f>
        <v>5.1734816915266449E-2</v>
      </c>
      <c r="M96" s="21">
        <f>SUM(G$3:G95)+J96</f>
        <v>0</v>
      </c>
      <c r="N96" s="21"/>
      <c r="O96" s="21"/>
      <c r="P96" s="21"/>
      <c r="Q96" s="19">
        <f t="shared" si="7"/>
        <v>4.7891912003105996E-3</v>
      </c>
      <c r="R96" s="19">
        <f t="shared" si="7"/>
        <v>2.6764912812561395E-3</v>
      </c>
      <c r="S96" s="19">
        <f t="shared" si="7"/>
        <v>0</v>
      </c>
      <c r="T96" s="19">
        <f t="shared" si="8"/>
        <v>-3.5802553668558257E-3</v>
      </c>
      <c r="U96" s="19">
        <f t="shared" si="9"/>
        <v>0</v>
      </c>
      <c r="V96" s="19">
        <f t="shared" si="10"/>
        <v>0</v>
      </c>
    </row>
    <row r="97" spans="1:22" x14ac:dyDescent="0.25">
      <c r="A97" s="26">
        <f>Wellpath!E97</f>
        <v>9000</v>
      </c>
      <c r="B97" s="22">
        <v>0</v>
      </c>
      <c r="C97" s="22">
        <v>0</v>
      </c>
      <c r="D97" s="22">
        <f t="shared" si="6"/>
        <v>3.9314164891663715E-5</v>
      </c>
      <c r="E97" s="20">
        <f>Model!$W$29*((drdp!B97+drdp!K97)*'DBH-OI'!$B97+(drdp!E97+drdp!N97)*'DBH-OI'!$C97+(drdp!H97+drdp!Q97)*'DBH-OI'!$D97)</f>
        <v>2.9803894626601254E-3</v>
      </c>
      <c r="F97" s="20">
        <f>Model!$W$29*((drdp!C97+drdp!L97)*'DBH-OI'!$B97+(drdp!F97+drdp!O97)*'DBH-OI'!$C97+(drdp!I97+drdp!R97)*'DBH-OI'!$D97)</f>
        <v>-4.9018795177555429E-3</v>
      </c>
      <c r="G97" s="20">
        <f>Model!$W$29*((drdp!D97+drdp!M97)*'DBH-OI'!$B97+(drdp!G97+drdp!P97)*'DBH-OI'!$C97+(drdp!J97+drdp!S97)*'DBH-OI'!$D97)</f>
        <v>0</v>
      </c>
      <c r="H97" s="18">
        <f>Model!$W$29*((drdp!B97)*'DBH-OI'!$B97+(drdp!E97)*'DBH-OI'!$C97+(drdp!H97)*'DBH-OI'!$D97)</f>
        <v>1.4901947313300627E-3</v>
      </c>
      <c r="I97" s="18">
        <f>Model!$W$29*((drdp!C97)*'DBH-OI'!$B97+(drdp!F97)*'DBH-OI'!$C97+(drdp!I97)*'DBH-OI'!$D97)</f>
        <v>-2.4509397588777715E-3</v>
      </c>
      <c r="J97" s="18">
        <f>Model!$W$29*((drdp!D97)*'DBH-OI'!$B97+(drdp!G97)*'DBH-OI'!$C97+(drdp!J97)*'DBH-OI'!$D97)</f>
        <v>0</v>
      </c>
      <c r="K97" s="21">
        <f>SUM(E$3:E96)+H97</f>
        <v>-6.6381030486909687E-2</v>
      </c>
      <c r="L97" s="21">
        <f>SUM(F$3:F96)+I97</f>
        <v>4.6854581330486388E-2</v>
      </c>
      <c r="M97" s="21">
        <f>SUM(G$3:G96)+J97</f>
        <v>0</v>
      </c>
      <c r="N97" s="21"/>
      <c r="O97" s="21"/>
      <c r="P97" s="21"/>
      <c r="Q97" s="19">
        <f t="shared" si="7"/>
        <v>4.4064412085040331E-3</v>
      </c>
      <c r="R97" s="19">
        <f t="shared" si="7"/>
        <v>2.1953517916551636E-3</v>
      </c>
      <c r="S97" s="19">
        <f t="shared" si="7"/>
        <v>0</v>
      </c>
      <c r="T97" s="19">
        <f t="shared" si="8"/>
        <v>-3.1102553917504061E-3</v>
      </c>
      <c r="U97" s="19">
        <f t="shared" si="9"/>
        <v>0</v>
      </c>
      <c r="V97" s="19">
        <f t="shared" si="10"/>
        <v>0</v>
      </c>
    </row>
    <row r="98" spans="1:22" x14ac:dyDescent="0.25">
      <c r="A98" s="26">
        <f>Wellpath!E98</f>
        <v>9100</v>
      </c>
      <c r="B98" s="22">
        <v>0</v>
      </c>
      <c r="C98" s="22">
        <v>0</v>
      </c>
      <c r="D98" s="22">
        <f t="shared" si="6"/>
        <v>3.9314164891663715E-5</v>
      </c>
      <c r="E98" s="20">
        <f>Model!$W$29*((drdp!B98+drdp!K98)*'DBH-OI'!$B98+(drdp!E98+drdp!N98)*'DBH-OI'!$C98+(drdp!H98+drdp!Q98)*'DBH-OI'!$D98)</f>
        <v>3.2866191039877049E-3</v>
      </c>
      <c r="F98" s="20">
        <f>Model!$W$29*((drdp!C98+drdp!L98)*'DBH-OI'!$B98+(drdp!F98+drdp!O98)*'DBH-OI'!$C98+(drdp!I98+drdp!R98)*'DBH-OI'!$D98)</f>
        <v>-4.9318060150647563E-3</v>
      </c>
      <c r="G98" s="20">
        <f>Model!$W$29*((drdp!D98+drdp!M98)*'DBH-OI'!$B98+(drdp!G98+drdp!P98)*'DBH-OI'!$C98+(drdp!J98+drdp!S98)*'DBH-OI'!$D98)</f>
        <v>0</v>
      </c>
      <c r="H98" s="18">
        <f>Model!$W$29*((drdp!B98)*'DBH-OI'!$B98+(drdp!E98)*'DBH-OI'!$C98+(drdp!H98)*'DBH-OI'!$D98)</f>
        <v>1.6433095519938525E-3</v>
      </c>
      <c r="I98" s="18">
        <f>Model!$W$29*((drdp!C98)*'DBH-OI'!$B98+(drdp!F98)*'DBH-OI'!$C98+(drdp!I98)*'DBH-OI'!$D98)</f>
        <v>-2.4659030075323781E-3</v>
      </c>
      <c r="J98" s="18">
        <f>Model!$W$29*((drdp!D98)*'DBH-OI'!$B98+(drdp!G98)*'DBH-OI'!$C98+(drdp!J98)*'DBH-OI'!$D98)</f>
        <v>0</v>
      </c>
      <c r="K98" s="21">
        <f>SUM(E$3:E97)+H98</f>
        <v>-6.3247526203585785E-2</v>
      </c>
      <c r="L98" s="21">
        <f>SUM(F$3:F97)+I98</f>
        <v>4.1937738564076239E-2</v>
      </c>
      <c r="M98" s="21">
        <f>SUM(G$3:G97)+J98</f>
        <v>0</v>
      </c>
      <c r="N98" s="21"/>
      <c r="O98" s="21"/>
      <c r="P98" s="21"/>
      <c r="Q98" s="19">
        <f t="shared" si="7"/>
        <v>4.0002495708732705E-3</v>
      </c>
      <c r="R98" s="19">
        <f t="shared" si="7"/>
        <v>1.7587739158688074E-3</v>
      </c>
      <c r="S98" s="19">
        <f t="shared" si="7"/>
        <v>0</v>
      </c>
      <c r="T98" s="19">
        <f t="shared" si="8"/>
        <v>-2.6524582187505419E-3</v>
      </c>
      <c r="U98" s="19">
        <f t="shared" si="9"/>
        <v>0</v>
      </c>
      <c r="V98" s="19">
        <f t="shared" si="10"/>
        <v>0</v>
      </c>
    </row>
    <row r="99" spans="1:22" x14ac:dyDescent="0.25">
      <c r="A99" s="26">
        <f>Wellpath!E99</f>
        <v>9200</v>
      </c>
      <c r="B99" s="22">
        <v>0</v>
      </c>
      <c r="C99" s="22">
        <v>0</v>
      </c>
      <c r="D99" s="22">
        <f t="shared" si="6"/>
        <v>3.9314164891663715E-5</v>
      </c>
      <c r="E99" s="20">
        <f>Model!$W$29*((drdp!B99+drdp!K99)*'DBH-OI'!$B99+(drdp!E99+drdp!N99)*'DBH-OI'!$C99+(drdp!H99+drdp!Q99)*'DBH-OI'!$D99)</f>
        <v>3.5840978245245143E-3</v>
      </c>
      <c r="F99" s="20">
        <f>Model!$W$29*((drdp!C99+drdp!L99)*'DBH-OI'!$B99+(drdp!F99+drdp!O99)*'DBH-OI'!$C99+(drdp!I99+drdp!R99)*'DBH-OI'!$D99)</f>
        <v>-4.9476000576632387E-3</v>
      </c>
      <c r="G99" s="20">
        <f>Model!$W$29*((drdp!D99+drdp!M99)*'DBH-OI'!$B99+(drdp!G99+drdp!P99)*'DBH-OI'!$C99+(drdp!J99+drdp!S99)*'DBH-OI'!$D99)</f>
        <v>0</v>
      </c>
      <c r="H99" s="18">
        <f>Model!$W$29*((drdp!B99)*'DBH-OI'!$B99+(drdp!E99)*'DBH-OI'!$C99+(drdp!H99)*'DBH-OI'!$D99)</f>
        <v>1.7920489122622571E-3</v>
      </c>
      <c r="I99" s="18">
        <f>Model!$W$29*((drdp!C99)*'DBH-OI'!$B99+(drdp!F99)*'DBH-OI'!$C99+(drdp!I99)*'DBH-OI'!$D99)</f>
        <v>-2.4738000288316193E-3</v>
      </c>
      <c r="J99" s="18">
        <f>Model!$W$29*((drdp!D99)*'DBH-OI'!$B99+(drdp!G99)*'DBH-OI'!$C99+(drdp!J99)*'DBH-OI'!$D99)</f>
        <v>0</v>
      </c>
      <c r="K99" s="21">
        <f>SUM(E$3:E98)+H99</f>
        <v>-5.9812167739329673E-2</v>
      </c>
      <c r="L99" s="21">
        <f>SUM(F$3:F98)+I99</f>
        <v>3.6998035527712234E-2</v>
      </c>
      <c r="M99" s="21">
        <f>SUM(G$3:G98)+J99</f>
        <v>0</v>
      </c>
      <c r="N99" s="21"/>
      <c r="O99" s="21"/>
      <c r="P99" s="21"/>
      <c r="Q99" s="19">
        <f t="shared" si="7"/>
        <v>3.5774954096777093E-3</v>
      </c>
      <c r="R99" s="19">
        <f t="shared" si="7"/>
        <v>1.3688546329098568E-3</v>
      </c>
      <c r="S99" s="19">
        <f t="shared" si="7"/>
        <v>0</v>
      </c>
      <c r="T99" s="19">
        <f t="shared" si="8"/>
        <v>-2.2129327070092028E-3</v>
      </c>
      <c r="U99" s="19">
        <f t="shared" si="9"/>
        <v>0</v>
      </c>
      <c r="V99" s="19">
        <f t="shared" si="10"/>
        <v>0</v>
      </c>
    </row>
    <row r="100" spans="1:22" x14ac:dyDescent="0.25">
      <c r="A100" s="26">
        <f>Wellpath!E100</f>
        <v>9300</v>
      </c>
      <c r="B100" s="22">
        <v>0</v>
      </c>
      <c r="C100" s="22">
        <v>0</v>
      </c>
      <c r="D100" s="22">
        <f t="shared" si="6"/>
        <v>3.9314164891663715E-5</v>
      </c>
      <c r="E100" s="20">
        <f>Model!$W$29*((drdp!B100+drdp!K100)*'DBH-OI'!$B100+(drdp!E100+drdp!N100)*'DBH-OI'!$C100+(drdp!H100+drdp!Q100)*'DBH-OI'!$D100)</f>
        <v>3.8425677540338777E-3</v>
      </c>
      <c r="F100" s="20">
        <f>Model!$W$29*((drdp!C100+drdp!L100)*'DBH-OI'!$B100+(drdp!F100+drdp!O100)*'DBH-OI'!$C100+(drdp!I100+drdp!R100)*'DBH-OI'!$D100)</f>
        <v>-4.9129579327906727E-3</v>
      </c>
      <c r="G100" s="20">
        <f>Model!$W$29*((drdp!D100+drdp!M100)*'DBH-OI'!$B100+(drdp!G100+drdp!P100)*'DBH-OI'!$C100+(drdp!J100+drdp!S100)*'DBH-OI'!$D100)</f>
        <v>0</v>
      </c>
      <c r="H100" s="18">
        <f>Model!$W$29*((drdp!B100)*'DBH-OI'!$B100+(drdp!E100)*'DBH-OI'!$C100+(drdp!H100)*'DBH-OI'!$D100)</f>
        <v>1.9358023949792923E-3</v>
      </c>
      <c r="I100" s="18">
        <f>Model!$W$29*((drdp!C100)*'DBH-OI'!$B100+(drdp!F100)*'DBH-OI'!$C100+(drdp!I100)*'DBH-OI'!$D100)</f>
        <v>-2.4750417797434242E-3</v>
      </c>
      <c r="J100" s="18">
        <f>Model!$W$29*((drdp!D100)*'DBH-OI'!$B100+(drdp!G100)*'DBH-OI'!$C100+(drdp!J100)*'DBH-OI'!$D100)</f>
        <v>0</v>
      </c>
      <c r="K100" s="21">
        <f>SUM(E$3:E99)+H100</f>
        <v>-5.6084316432088124E-2</v>
      </c>
      <c r="L100" s="21">
        <f>SUM(F$3:F99)+I100</f>
        <v>3.2049193719137191E-2</v>
      </c>
      <c r="M100" s="21">
        <f>SUM(G$3:G99)+J100</f>
        <v>0</v>
      </c>
      <c r="N100" s="21"/>
      <c r="O100" s="21"/>
      <c r="P100" s="21"/>
      <c r="Q100" s="19">
        <f t="shared" si="7"/>
        <v>3.1454505496545898E-3</v>
      </c>
      <c r="R100" s="19">
        <f t="shared" si="7"/>
        <v>1.0271508180467828E-3</v>
      </c>
      <c r="S100" s="19">
        <f t="shared" si="7"/>
        <v>0</v>
      </c>
      <c r="T100" s="19">
        <f t="shared" si="8"/>
        <v>-1.7974571219373816E-3</v>
      </c>
      <c r="U100" s="19">
        <f t="shared" si="9"/>
        <v>0</v>
      </c>
      <c r="V100" s="19">
        <f t="shared" si="10"/>
        <v>0</v>
      </c>
    </row>
    <row r="101" spans="1:22" x14ac:dyDescent="0.25">
      <c r="A101" s="26">
        <f>Wellpath!E101</f>
        <v>9398.5</v>
      </c>
      <c r="B101" s="22">
        <v>0</v>
      </c>
      <c r="C101" s="22">
        <v>0</v>
      </c>
      <c r="D101" s="22">
        <f t="shared" si="6"/>
        <v>3.9314164891663715E-5</v>
      </c>
      <c r="E101" s="20">
        <f>Model!$W$29*((drdp!B101+drdp!K101)*'DBH-OI'!$B101+(drdp!E101+drdp!N101)*'DBH-OI'!$C101+(drdp!H101+drdp!Q101)*'DBH-OI'!$D101)</f>
        <v>2.0723328715202181E-3</v>
      </c>
      <c r="F101" s="20">
        <f>Model!$W$29*((drdp!C101+drdp!L101)*'DBH-OI'!$B101+(drdp!F101+drdp!O101)*'DBH-OI'!$C101+(drdp!I101+drdp!R101)*'DBH-OI'!$D101)</f>
        <v>-2.469710144685295E-3</v>
      </c>
      <c r="G101" s="20">
        <f>Model!$W$29*((drdp!D101+drdp!M101)*'DBH-OI'!$B101+(drdp!G101+drdp!P101)*'DBH-OI'!$C101+(drdp!J101+drdp!S101)*'DBH-OI'!$D101)</f>
        <v>0</v>
      </c>
      <c r="H101" s="18">
        <f>Model!$W$29*((drdp!B101)*'DBH-OI'!$B101+(drdp!E101)*'DBH-OI'!$C101+(drdp!H101)*'DBH-OI'!$D101)</f>
        <v>2.0412478784473951E-3</v>
      </c>
      <c r="I101" s="18">
        <f>Model!$W$29*((drdp!C101)*'DBH-OI'!$B101+(drdp!F101)*'DBH-OI'!$C101+(drdp!I101)*'DBH-OI'!$D101)</f>
        <v>-2.4326644925149925E-3</v>
      </c>
      <c r="J101" s="18">
        <f>Model!$W$29*((drdp!D101)*'DBH-OI'!$B101+(drdp!G101)*'DBH-OI'!$C101+(drdp!J101)*'DBH-OI'!$D101)</f>
        <v>0</v>
      </c>
      <c r="K101" s="21">
        <f>SUM(E$3:E100)+H101</f>
        <v>-5.2136303194586148E-2</v>
      </c>
      <c r="L101" s="21">
        <f>SUM(F$3:F100)+I101</f>
        <v>2.7178613073574952E-2</v>
      </c>
      <c r="M101" s="21">
        <f>SUM(G$3:G100)+J101</f>
        <v>0</v>
      </c>
      <c r="N101" s="21"/>
      <c r="O101" s="21"/>
      <c r="P101" s="21"/>
      <c r="Q101" s="19">
        <f t="shared" si="7"/>
        <v>2.7181941107978138E-3</v>
      </c>
      <c r="R101" s="19">
        <f t="shared" si="7"/>
        <v>7.3867700860309933E-4</v>
      </c>
      <c r="S101" s="19">
        <f t="shared" si="7"/>
        <v>0</v>
      </c>
      <c r="T101" s="19">
        <f t="shared" si="8"/>
        <v>-1.4169924116122466E-3</v>
      </c>
      <c r="U101" s="19">
        <f t="shared" si="9"/>
        <v>0</v>
      </c>
      <c r="V101" s="19">
        <f t="shared" si="10"/>
        <v>0</v>
      </c>
    </row>
    <row r="102" spans="1:22" x14ac:dyDescent="0.25">
      <c r="A102" s="26">
        <f>Wellpath!E102</f>
        <v>9400</v>
      </c>
      <c r="B102" s="22">
        <v>0</v>
      </c>
      <c r="C102" s="22">
        <v>0</v>
      </c>
      <c r="D102" s="22">
        <f t="shared" si="6"/>
        <v>3.9314164891663715E-5</v>
      </c>
      <c r="E102" s="20">
        <f>Model!$W$29*((drdp!B102+drdp!K102)*'DBH-OI'!$B102+(drdp!E102+drdp!N102)*'DBH-OI'!$C102+(drdp!H102+drdp!Q102)*'DBH-OI'!$D102)</f>
        <v>2.1034178645930402E-3</v>
      </c>
      <c r="F102" s="20">
        <f>Model!$W$29*((drdp!C102+drdp!L102)*'DBH-OI'!$B102+(drdp!F102+drdp!O102)*'DBH-OI'!$C102+(drdp!I102+drdp!R102)*'DBH-OI'!$D102)</f>
        <v>-2.5067557968555974E-3</v>
      </c>
      <c r="G102" s="20">
        <f>Model!$W$29*((drdp!D102+drdp!M102)*'DBH-OI'!$B102+(drdp!G102+drdp!P102)*'DBH-OI'!$C102+(drdp!J102+drdp!S102)*'DBH-OI'!$D102)</f>
        <v>0</v>
      </c>
      <c r="H102" s="18">
        <f>Model!$W$29*((drdp!B102)*'DBH-OI'!$B102+(drdp!E102)*'DBH-OI'!$C102+(drdp!H102)*'DBH-OI'!$D102)</f>
        <v>3.1084993072822586E-5</v>
      </c>
      <c r="I102" s="18">
        <f>Model!$W$29*((drdp!C102)*'DBH-OI'!$B102+(drdp!F102)*'DBH-OI'!$C102+(drdp!I102)*'DBH-OI'!$D102)</f>
        <v>-3.7045652170302451E-5</v>
      </c>
      <c r="J102" s="18">
        <f>Model!$W$29*((drdp!D102)*'DBH-OI'!$B102+(drdp!G102)*'DBH-OI'!$C102+(drdp!J102)*'DBH-OI'!$D102)</f>
        <v>0</v>
      </c>
      <c r="K102" s="21">
        <f>SUM(E$3:E101)+H102</f>
        <v>-5.2074133208440496E-2</v>
      </c>
      <c r="L102" s="21">
        <f>SUM(F$3:F101)+I102</f>
        <v>2.7104521769234346E-2</v>
      </c>
      <c r="M102" s="21">
        <f>SUM(G$3:G101)+J102</f>
        <v>0</v>
      </c>
      <c r="N102" s="21"/>
      <c r="O102" s="21"/>
      <c r="P102" s="21"/>
      <c r="Q102" s="19">
        <f t="shared" si="7"/>
        <v>2.7117153494104051E-3</v>
      </c>
      <c r="R102" s="19">
        <f t="shared" si="7"/>
        <v>7.346551003388985E-4</v>
      </c>
      <c r="S102" s="19">
        <f t="shared" si="7"/>
        <v>0</v>
      </c>
      <c r="T102" s="19">
        <f t="shared" si="8"/>
        <v>-1.4114444771621845E-3</v>
      </c>
      <c r="U102" s="19">
        <f t="shared" si="9"/>
        <v>0</v>
      </c>
      <c r="V102" s="19">
        <f t="shared" si="10"/>
        <v>0</v>
      </c>
    </row>
    <row r="103" spans="1:22" x14ac:dyDescent="0.25">
      <c r="A103" s="26">
        <f>Wellpath!E103</f>
        <v>9500</v>
      </c>
      <c r="B103" s="22">
        <v>0</v>
      </c>
      <c r="C103" s="22">
        <v>0</v>
      </c>
      <c r="D103" s="22">
        <f t="shared" si="6"/>
        <v>3.9314164891663715E-5</v>
      </c>
      <c r="E103" s="20">
        <f>Model!$W$29*((drdp!B103+drdp!K103)*'DBH-OI'!$B103+(drdp!E103+drdp!N103)*'DBH-OI'!$C103+(drdp!H103+drdp!Q103)*'DBH-OI'!$D103)</f>
        <v>4.144665743040404E-3</v>
      </c>
      <c r="F103" s="20">
        <f>Model!$W$29*((drdp!C103+drdp!L103)*'DBH-OI'!$B103+(drdp!F103+drdp!O103)*'DBH-OI'!$C103+(drdp!I103+drdp!R103)*'DBH-OI'!$D103)</f>
        <v>-4.9394202893705535E-3</v>
      </c>
      <c r="G103" s="20">
        <f>Model!$W$29*((drdp!D103+drdp!M103)*'DBH-OI'!$B103+(drdp!G103+drdp!P103)*'DBH-OI'!$C103+(drdp!J103+drdp!S103)*'DBH-OI'!$D103)</f>
        <v>0</v>
      </c>
      <c r="H103" s="18">
        <f>Model!$W$29*((drdp!B103)*'DBH-OI'!$B103+(drdp!E103)*'DBH-OI'!$C103+(drdp!H103)*'DBH-OI'!$D103)</f>
        <v>2.0723328715202181E-3</v>
      </c>
      <c r="I103" s="18">
        <f>Model!$W$29*((drdp!C103)*'DBH-OI'!$B103+(drdp!F103)*'DBH-OI'!$C103+(drdp!I103)*'DBH-OI'!$D103)</f>
        <v>-2.469710144685295E-3</v>
      </c>
      <c r="J103" s="18">
        <f>Model!$W$29*((drdp!D103)*'DBH-OI'!$B103+(drdp!G103)*'DBH-OI'!$C103+(drdp!J103)*'DBH-OI'!$D103)</f>
        <v>0</v>
      </c>
      <c r="K103" s="21">
        <f>SUM(E$3:E102)+H103</f>
        <v>-4.7929467465400062E-2</v>
      </c>
      <c r="L103" s="21">
        <f>SUM(F$3:F102)+I103</f>
        <v>2.2165101479863756E-2</v>
      </c>
      <c r="M103" s="21">
        <f>SUM(G$3:G102)+J103</f>
        <v>0</v>
      </c>
      <c r="N103" s="21"/>
      <c r="O103" s="21"/>
      <c r="P103" s="21"/>
      <c r="Q103" s="19">
        <f t="shared" si="7"/>
        <v>2.2972338515168432E-3</v>
      </c>
      <c r="R103" s="19">
        <f t="shared" si="7"/>
        <v>4.9129172361265844E-4</v>
      </c>
      <c r="S103" s="19">
        <f t="shared" si="7"/>
        <v>0</v>
      </c>
      <c r="T103" s="19">
        <f t="shared" si="8"/>
        <v>-1.0623615102464206E-3</v>
      </c>
      <c r="U103" s="19">
        <f t="shared" si="9"/>
        <v>0</v>
      </c>
      <c r="V103" s="19">
        <f t="shared" si="10"/>
        <v>0</v>
      </c>
    </row>
    <row r="104" spans="1:22" x14ac:dyDescent="0.25">
      <c r="A104" s="26">
        <f>Wellpath!E104</f>
        <v>9600</v>
      </c>
      <c r="B104" s="22">
        <v>0</v>
      </c>
      <c r="C104" s="22">
        <v>0</v>
      </c>
      <c r="D104" s="22">
        <f t="shared" si="6"/>
        <v>3.9314164891663715E-5</v>
      </c>
      <c r="E104" s="20">
        <f>Model!$W$29*((drdp!B104+drdp!K104)*'DBH-OI'!$B104+(drdp!E104+drdp!N104)*'DBH-OI'!$C104+(drdp!H104+drdp!Q104)*'DBH-OI'!$D104)</f>
        <v>4.144665743040404E-3</v>
      </c>
      <c r="F104" s="20">
        <f>Model!$W$29*((drdp!C104+drdp!L104)*'DBH-OI'!$B104+(drdp!F104+drdp!O104)*'DBH-OI'!$C104+(drdp!I104+drdp!R104)*'DBH-OI'!$D104)</f>
        <v>-4.9394202893705535E-3</v>
      </c>
      <c r="G104" s="20">
        <f>Model!$W$29*((drdp!D104+drdp!M104)*'DBH-OI'!$B104+(drdp!G104+drdp!P104)*'DBH-OI'!$C104+(drdp!J104+drdp!S104)*'DBH-OI'!$D104)</f>
        <v>0</v>
      </c>
      <c r="H104" s="18">
        <f>Model!$W$29*((drdp!B104)*'DBH-OI'!$B104+(drdp!E104)*'DBH-OI'!$C104+(drdp!H104)*'DBH-OI'!$D104)</f>
        <v>2.0723328715201864E-3</v>
      </c>
      <c r="I104" s="18">
        <f>Model!$W$29*((drdp!C104)*'DBH-OI'!$B104+(drdp!F104)*'DBH-OI'!$C104+(drdp!I104)*'DBH-OI'!$D104)</f>
        <v>-2.4697101446852581E-3</v>
      </c>
      <c r="J104" s="18">
        <f>Model!$W$29*((drdp!D104)*'DBH-OI'!$B104+(drdp!G104)*'DBH-OI'!$C104+(drdp!J104)*'DBH-OI'!$D104)</f>
        <v>0</v>
      </c>
      <c r="K104" s="21">
        <f>SUM(E$3:E103)+H104</f>
        <v>-4.3784801722359691E-2</v>
      </c>
      <c r="L104" s="21">
        <f>SUM(F$3:F103)+I104</f>
        <v>1.7225681190493239E-2</v>
      </c>
      <c r="M104" s="21">
        <f>SUM(G$3:G103)+J104</f>
        <v>0</v>
      </c>
      <c r="N104" s="21"/>
      <c r="O104" s="21"/>
      <c r="P104" s="21"/>
      <c r="Q104" s="19">
        <f t="shared" si="7"/>
        <v>1.9171088618663522E-3</v>
      </c>
      <c r="R104" s="19">
        <f t="shared" si="7"/>
        <v>2.9672409247651256E-4</v>
      </c>
      <c r="S104" s="19">
        <f t="shared" si="7"/>
        <v>0</v>
      </c>
      <c r="T104" s="19">
        <f t="shared" si="8"/>
        <v>-7.5422303545832729E-4</v>
      </c>
      <c r="U104" s="19">
        <f t="shared" si="9"/>
        <v>0</v>
      </c>
      <c r="V104" s="19">
        <f t="shared" si="10"/>
        <v>0</v>
      </c>
    </row>
    <row r="105" spans="1:22" x14ac:dyDescent="0.25">
      <c r="A105" s="26">
        <f>Wellpath!E105</f>
        <v>9700</v>
      </c>
      <c r="B105" s="22">
        <v>0</v>
      </c>
      <c r="C105" s="22">
        <v>0</v>
      </c>
      <c r="D105" s="22">
        <f t="shared" si="6"/>
        <v>3.9314164891663715E-5</v>
      </c>
      <c r="E105" s="20">
        <f>Model!$W$29*((drdp!B105+drdp!K105)*'DBH-OI'!$B105+(drdp!E105+drdp!N105)*'DBH-OI'!$C105+(drdp!H105+drdp!Q105)*'DBH-OI'!$D105)</f>
        <v>4.1446657430404361E-3</v>
      </c>
      <c r="F105" s="20">
        <f>Model!$W$29*((drdp!C105+drdp!L105)*'DBH-OI'!$B105+(drdp!F105+drdp!O105)*'DBH-OI'!$C105+(drdp!I105+drdp!R105)*'DBH-OI'!$D105)</f>
        <v>-4.9394202893705899E-3</v>
      </c>
      <c r="G105" s="20">
        <f>Model!$W$29*((drdp!D105+drdp!M105)*'DBH-OI'!$B105+(drdp!G105+drdp!P105)*'DBH-OI'!$C105+(drdp!J105+drdp!S105)*'DBH-OI'!$D105)</f>
        <v>0</v>
      </c>
      <c r="H105" s="18">
        <f>Model!$W$29*((drdp!B105)*'DBH-OI'!$B105+(drdp!E105)*'DBH-OI'!$C105+(drdp!H105)*'DBH-OI'!$D105)</f>
        <v>2.0723328715202181E-3</v>
      </c>
      <c r="I105" s="18">
        <f>Model!$W$29*((drdp!C105)*'DBH-OI'!$B105+(drdp!F105)*'DBH-OI'!$C105+(drdp!I105)*'DBH-OI'!$D105)</f>
        <v>-2.469710144685295E-3</v>
      </c>
      <c r="J105" s="18">
        <f>Model!$W$29*((drdp!D105)*'DBH-OI'!$B105+(drdp!G105)*'DBH-OI'!$C105+(drdp!J105)*'DBH-OI'!$D105)</f>
        <v>0</v>
      </c>
      <c r="K105" s="21">
        <f>SUM(E$3:E104)+H105</f>
        <v>-3.9640135979319251E-2</v>
      </c>
      <c r="L105" s="21">
        <f>SUM(F$3:F104)+I105</f>
        <v>1.2286260901122647E-2</v>
      </c>
      <c r="M105" s="21">
        <f>SUM(G$3:G104)+J105</f>
        <v>0</v>
      </c>
      <c r="N105" s="21"/>
      <c r="O105" s="21"/>
      <c r="P105" s="21"/>
      <c r="Q105" s="19">
        <f t="shared" si="7"/>
        <v>1.5713403804589205E-3</v>
      </c>
      <c r="R105" s="19">
        <f t="shared" si="7"/>
        <v>1.5095220693045507E-4</v>
      </c>
      <c r="S105" s="19">
        <f t="shared" si="7"/>
        <v>0</v>
      </c>
      <c r="T105" s="19">
        <f t="shared" si="8"/>
        <v>-4.8702905279789522E-4</v>
      </c>
      <c r="U105" s="19">
        <f t="shared" si="9"/>
        <v>0</v>
      </c>
      <c r="V105" s="19">
        <f t="shared" si="10"/>
        <v>0</v>
      </c>
    </row>
    <row r="106" spans="1:22" x14ac:dyDescent="0.25">
      <c r="A106" s="26">
        <f>Wellpath!E106</f>
        <v>9800</v>
      </c>
      <c r="B106" s="22">
        <v>0</v>
      </c>
      <c r="C106" s="22">
        <v>0</v>
      </c>
      <c r="D106" s="22">
        <f t="shared" si="6"/>
        <v>3.9314164891663715E-5</v>
      </c>
      <c r="E106" s="20">
        <f>Model!$W$29*((drdp!B106+drdp!K106)*'DBH-OI'!$B106+(drdp!E106+drdp!N106)*'DBH-OI'!$C106+(drdp!H106+drdp!Q106)*'DBH-OI'!$D106)</f>
        <v>4.1446657430404361E-3</v>
      </c>
      <c r="F106" s="20">
        <f>Model!$W$29*((drdp!C106+drdp!L106)*'DBH-OI'!$B106+(drdp!F106+drdp!O106)*'DBH-OI'!$C106+(drdp!I106+drdp!R106)*'DBH-OI'!$D106)</f>
        <v>-4.9394202893705899E-3</v>
      </c>
      <c r="G106" s="20">
        <f>Model!$W$29*((drdp!D106+drdp!M106)*'DBH-OI'!$B106+(drdp!G106+drdp!P106)*'DBH-OI'!$C106+(drdp!J106+drdp!S106)*'DBH-OI'!$D106)</f>
        <v>0</v>
      </c>
      <c r="H106" s="18">
        <f>Model!$W$29*((drdp!B106)*'DBH-OI'!$B106+(drdp!E106)*'DBH-OI'!$C106+(drdp!H106)*'DBH-OI'!$D106)</f>
        <v>2.0723328715202181E-3</v>
      </c>
      <c r="I106" s="18">
        <f>Model!$W$29*((drdp!C106)*'DBH-OI'!$B106+(drdp!F106)*'DBH-OI'!$C106+(drdp!I106)*'DBH-OI'!$D106)</f>
        <v>-2.469710144685295E-3</v>
      </c>
      <c r="J106" s="18">
        <f>Model!$W$29*((drdp!D106)*'DBH-OI'!$B106+(drdp!G106)*'DBH-OI'!$C106+(drdp!J106)*'DBH-OI'!$D106)</f>
        <v>0</v>
      </c>
      <c r="K106" s="21">
        <f>SUM(E$3:E105)+H106</f>
        <v>-3.5495470236278817E-2</v>
      </c>
      <c r="L106" s="21">
        <f>SUM(F$3:F105)+I106</f>
        <v>7.3468406117520573E-3</v>
      </c>
      <c r="M106" s="21">
        <f>SUM(G$3:G105)+J106</f>
        <v>0</v>
      </c>
      <c r="N106" s="21"/>
      <c r="O106" s="21"/>
      <c r="P106" s="21"/>
      <c r="Q106" s="19">
        <f t="shared" si="7"/>
        <v>1.2599284072945553E-3</v>
      </c>
      <c r="R106" s="19">
        <f t="shared" si="7"/>
        <v>5.3976066974489342E-5</v>
      </c>
      <c r="S106" s="19">
        <f t="shared" si="7"/>
        <v>0</v>
      </c>
      <c r="T106" s="19">
        <f t="shared" si="8"/>
        <v>-2.6077956226512963E-4</v>
      </c>
      <c r="U106" s="19">
        <f t="shared" si="9"/>
        <v>0</v>
      </c>
      <c r="V106" s="19">
        <f t="shared" si="10"/>
        <v>0</v>
      </c>
    </row>
    <row r="107" spans="1:22" x14ac:dyDescent="0.25">
      <c r="A107" s="26">
        <f>Wellpath!E107</f>
        <v>9900</v>
      </c>
      <c r="B107" s="22">
        <v>0</v>
      </c>
      <c r="C107" s="22">
        <v>0</v>
      </c>
      <c r="D107" s="22">
        <f t="shared" si="6"/>
        <v>3.9314164891663715E-5</v>
      </c>
      <c r="E107" s="20">
        <f>Model!$W$29*((drdp!B107+drdp!K107)*'DBH-OI'!$B107+(drdp!E107+drdp!N107)*'DBH-OI'!$C107+(drdp!H107+drdp!Q107)*'DBH-OI'!$D107)</f>
        <v>4.1446657430404361E-3</v>
      </c>
      <c r="F107" s="20">
        <f>Model!$W$29*((drdp!C107+drdp!L107)*'DBH-OI'!$B107+(drdp!F107+drdp!O107)*'DBH-OI'!$C107+(drdp!I107+drdp!R107)*'DBH-OI'!$D107)</f>
        <v>-4.9394202893705899E-3</v>
      </c>
      <c r="G107" s="20">
        <f>Model!$W$29*((drdp!D107+drdp!M107)*'DBH-OI'!$B107+(drdp!G107+drdp!P107)*'DBH-OI'!$C107+(drdp!J107+drdp!S107)*'DBH-OI'!$D107)</f>
        <v>0</v>
      </c>
      <c r="H107" s="18">
        <f>Model!$W$29*((drdp!B107)*'DBH-OI'!$B107+(drdp!E107)*'DBH-OI'!$C107+(drdp!H107)*'DBH-OI'!$D107)</f>
        <v>2.0723328715202181E-3</v>
      </c>
      <c r="I107" s="18">
        <f>Model!$W$29*((drdp!C107)*'DBH-OI'!$B107+(drdp!F107)*'DBH-OI'!$C107+(drdp!I107)*'DBH-OI'!$D107)</f>
        <v>-2.469710144685295E-3</v>
      </c>
      <c r="J107" s="18">
        <f>Model!$W$29*((drdp!D107)*'DBH-OI'!$B107+(drdp!G107)*'DBH-OI'!$C107+(drdp!J107)*'DBH-OI'!$D107)</f>
        <v>0</v>
      </c>
      <c r="K107" s="21">
        <f>SUM(E$3:E106)+H107</f>
        <v>-3.1350804493238384E-2</v>
      </c>
      <c r="L107" s="21">
        <f>SUM(F$3:F106)+I107</f>
        <v>2.4074203223814674E-3</v>
      </c>
      <c r="M107" s="21">
        <f>SUM(G$3:G106)+J107</f>
        <v>0</v>
      </c>
      <c r="N107" s="21"/>
      <c r="O107" s="21"/>
      <c r="P107" s="21"/>
      <c r="Q107" s="19">
        <f t="shared" si="7"/>
        <v>9.8287294237325612E-4</v>
      </c>
      <c r="R107" s="19">
        <f t="shared" si="7"/>
        <v>5.7956726086152881E-6</v>
      </c>
      <c r="S107" s="19">
        <f t="shared" si="7"/>
        <v>0</v>
      </c>
      <c r="T107" s="19">
        <f t="shared" si="8"/>
        <v>-7.5474563860030312E-5</v>
      </c>
      <c r="U107" s="19">
        <f t="shared" si="9"/>
        <v>0</v>
      </c>
      <c r="V107" s="19">
        <f t="shared" si="10"/>
        <v>0</v>
      </c>
    </row>
    <row r="108" spans="1:22" x14ac:dyDescent="0.25">
      <c r="A108" s="26">
        <f>Wellpath!E108</f>
        <v>10000</v>
      </c>
      <c r="B108" s="22">
        <v>0</v>
      </c>
      <c r="C108" s="22">
        <v>0</v>
      </c>
      <c r="D108" s="22">
        <f t="shared" si="6"/>
        <v>3.9314164891663715E-5</v>
      </c>
      <c r="E108" s="20">
        <f>Model!$W$29*((drdp!B108+drdp!K108)*'DBH-OI'!$B108+(drdp!E108+drdp!N108)*'DBH-OI'!$C108+(drdp!H108+drdp!Q108)*'DBH-OI'!$D108)</f>
        <v>4.1446657430404361E-3</v>
      </c>
      <c r="F108" s="20">
        <f>Model!$W$29*((drdp!C108+drdp!L108)*'DBH-OI'!$B108+(drdp!F108+drdp!O108)*'DBH-OI'!$C108+(drdp!I108+drdp!R108)*'DBH-OI'!$D108)</f>
        <v>-4.9394202893705899E-3</v>
      </c>
      <c r="G108" s="20">
        <f>Model!$W$29*((drdp!D108+drdp!M108)*'DBH-OI'!$B108+(drdp!G108+drdp!P108)*'DBH-OI'!$C108+(drdp!J108+drdp!S108)*'DBH-OI'!$D108)</f>
        <v>0</v>
      </c>
      <c r="H108" s="18">
        <f>Model!$W$29*((drdp!B108)*'DBH-OI'!$B108+(drdp!E108)*'DBH-OI'!$C108+(drdp!H108)*'DBH-OI'!$D108)</f>
        <v>2.0723328715202181E-3</v>
      </c>
      <c r="I108" s="18">
        <f>Model!$W$29*((drdp!C108)*'DBH-OI'!$B108+(drdp!F108)*'DBH-OI'!$C108+(drdp!I108)*'DBH-OI'!$D108)</f>
        <v>-2.469710144685295E-3</v>
      </c>
      <c r="J108" s="18">
        <f>Model!$W$29*((drdp!D108)*'DBH-OI'!$B108+(drdp!G108)*'DBH-OI'!$C108+(drdp!J108)*'DBH-OI'!$D108)</f>
        <v>0</v>
      </c>
      <c r="K108" s="21">
        <f>SUM(E$3:E107)+H108</f>
        <v>-2.720613875019795E-2</v>
      </c>
      <c r="L108" s="21">
        <f>SUM(F$3:F107)+I108</f>
        <v>-2.5319999669891225E-3</v>
      </c>
      <c r="M108" s="21">
        <f>SUM(G$3:G107)+J108</f>
        <v>0</v>
      </c>
      <c r="N108" s="21"/>
      <c r="O108" s="21"/>
      <c r="P108" s="21"/>
      <c r="Q108" s="19">
        <f t="shared" si="7"/>
        <v>7.4017398569502246E-4</v>
      </c>
      <c r="R108" s="19">
        <f t="shared" si="7"/>
        <v>6.4110238328329173E-6</v>
      </c>
      <c r="S108" s="19">
        <f t="shared" si="7"/>
        <v>0</v>
      </c>
      <c r="T108" s="19">
        <f t="shared" si="8"/>
        <v>6.888594241740269E-5</v>
      </c>
      <c r="U108" s="19">
        <f t="shared" si="9"/>
        <v>0</v>
      </c>
      <c r="V108" s="19">
        <f t="shared" si="10"/>
        <v>0</v>
      </c>
    </row>
    <row r="109" spans="1:22" x14ac:dyDescent="0.25">
      <c r="A109" s="26">
        <f>Wellpath!E109</f>
        <v>10100</v>
      </c>
      <c r="B109" s="22">
        <v>0</v>
      </c>
      <c r="C109" s="22">
        <v>0</v>
      </c>
      <c r="D109" s="22">
        <f t="shared" si="6"/>
        <v>3.9314164891663715E-5</v>
      </c>
      <c r="E109" s="20">
        <f>Model!$W$29*((drdp!B109+drdp!K109)*'DBH-OI'!$B109+(drdp!E109+drdp!N109)*'DBH-OI'!$C109+(drdp!H109+drdp!Q109)*'DBH-OI'!$D109)</f>
        <v>4.1446657430404361E-3</v>
      </c>
      <c r="F109" s="20">
        <f>Model!$W$29*((drdp!C109+drdp!L109)*'DBH-OI'!$B109+(drdp!F109+drdp!O109)*'DBH-OI'!$C109+(drdp!I109+drdp!R109)*'DBH-OI'!$D109)</f>
        <v>-4.9394202893705899E-3</v>
      </c>
      <c r="G109" s="20">
        <f>Model!$W$29*((drdp!D109+drdp!M109)*'DBH-OI'!$B109+(drdp!G109+drdp!P109)*'DBH-OI'!$C109+(drdp!J109+drdp!S109)*'DBH-OI'!$D109)</f>
        <v>0</v>
      </c>
      <c r="H109" s="18">
        <f>Model!$W$29*((drdp!B109)*'DBH-OI'!$B109+(drdp!E109)*'DBH-OI'!$C109+(drdp!H109)*'DBH-OI'!$D109)</f>
        <v>2.0723328715202181E-3</v>
      </c>
      <c r="I109" s="18">
        <f>Model!$W$29*((drdp!C109)*'DBH-OI'!$B109+(drdp!F109)*'DBH-OI'!$C109+(drdp!I109)*'DBH-OI'!$D109)</f>
        <v>-2.469710144685295E-3</v>
      </c>
      <c r="J109" s="18">
        <f>Model!$W$29*((drdp!D109)*'DBH-OI'!$B109+(drdp!G109)*'DBH-OI'!$C109+(drdp!J109)*'DBH-OI'!$D109)</f>
        <v>0</v>
      </c>
      <c r="K109" s="21">
        <f>SUM(E$3:E108)+H109</f>
        <v>-2.3061473007157513E-2</v>
      </c>
      <c r="L109" s="21">
        <f>SUM(F$3:F108)+I109</f>
        <v>-7.4714202563597124E-3</v>
      </c>
      <c r="M109" s="21">
        <f>SUM(G$3:G108)+J109</f>
        <v>0</v>
      </c>
      <c r="N109" s="21"/>
      <c r="O109" s="21"/>
      <c r="P109" s="21"/>
      <c r="Q109" s="19">
        <f t="shared" si="7"/>
        <v>5.3183153725985463E-4</v>
      </c>
      <c r="R109" s="19">
        <f t="shared" si="7"/>
        <v>5.5822120647142228E-5</v>
      </c>
      <c r="S109" s="19">
        <f t="shared" si="7"/>
        <v>0</v>
      </c>
      <c r="T109" s="19">
        <f t="shared" si="8"/>
        <v>1.7230195656716936E-4</v>
      </c>
      <c r="U109" s="19">
        <f t="shared" si="9"/>
        <v>0</v>
      </c>
      <c r="V109" s="19">
        <f t="shared" si="10"/>
        <v>0</v>
      </c>
    </row>
    <row r="110" spans="1:22" x14ac:dyDescent="0.25">
      <c r="A110" s="26">
        <f>Wellpath!E110</f>
        <v>10200</v>
      </c>
      <c r="B110" s="22">
        <v>0</v>
      </c>
      <c r="C110" s="22">
        <v>0</v>
      </c>
      <c r="D110" s="22">
        <f t="shared" si="6"/>
        <v>3.9314164891663715E-5</v>
      </c>
      <c r="E110" s="20">
        <f>Model!$W$29*((drdp!B110+drdp!K110)*'DBH-OI'!$B110+(drdp!E110+drdp!N110)*'DBH-OI'!$C110+(drdp!H110+drdp!Q110)*'DBH-OI'!$D110)</f>
        <v>4.1446657430404361E-3</v>
      </c>
      <c r="F110" s="20">
        <f>Model!$W$29*((drdp!C110+drdp!L110)*'DBH-OI'!$B110+(drdp!F110+drdp!O110)*'DBH-OI'!$C110+(drdp!I110+drdp!R110)*'DBH-OI'!$D110)</f>
        <v>-4.9394202893705899E-3</v>
      </c>
      <c r="G110" s="20">
        <f>Model!$W$29*((drdp!D110+drdp!M110)*'DBH-OI'!$B110+(drdp!G110+drdp!P110)*'DBH-OI'!$C110+(drdp!J110+drdp!S110)*'DBH-OI'!$D110)</f>
        <v>0</v>
      </c>
      <c r="H110" s="18">
        <f>Model!$W$29*((drdp!B110)*'DBH-OI'!$B110+(drdp!E110)*'DBH-OI'!$C110+(drdp!H110)*'DBH-OI'!$D110)</f>
        <v>2.0723328715202181E-3</v>
      </c>
      <c r="I110" s="18">
        <f>Model!$W$29*((drdp!C110)*'DBH-OI'!$B110+(drdp!F110)*'DBH-OI'!$C110+(drdp!I110)*'DBH-OI'!$D110)</f>
        <v>-2.469710144685295E-3</v>
      </c>
      <c r="J110" s="18">
        <f>Model!$W$29*((drdp!D110)*'DBH-OI'!$B110+(drdp!G110)*'DBH-OI'!$C110+(drdp!J110)*'DBH-OI'!$D110)</f>
        <v>0</v>
      </c>
      <c r="K110" s="21">
        <f>SUM(E$3:E109)+H110</f>
        <v>-1.8916807264117076E-2</v>
      </c>
      <c r="L110" s="21">
        <f>SUM(F$3:F109)+I110</f>
        <v>-1.2410840545730302E-2</v>
      </c>
      <c r="M110" s="21">
        <f>SUM(G$3:G109)+J110</f>
        <v>0</v>
      </c>
      <c r="N110" s="21"/>
      <c r="O110" s="21"/>
      <c r="P110" s="21"/>
      <c r="Q110" s="19">
        <f t="shared" si="7"/>
        <v>3.5784559706775258E-4</v>
      </c>
      <c r="R110" s="19">
        <f t="shared" si="7"/>
        <v>1.5402896305154323E-4</v>
      </c>
      <c r="S110" s="19">
        <f t="shared" si="7"/>
        <v>0</v>
      </c>
      <c r="T110" s="19">
        <f t="shared" si="8"/>
        <v>2.3477347858926972E-4</v>
      </c>
      <c r="U110" s="19">
        <f t="shared" si="9"/>
        <v>0</v>
      </c>
      <c r="V110" s="19">
        <f t="shared" si="10"/>
        <v>0</v>
      </c>
    </row>
    <row r="111" spans="1:22" x14ac:dyDescent="0.25">
      <c r="A111" s="26">
        <f>Wellpath!E111</f>
        <v>10300</v>
      </c>
      <c r="B111" s="22">
        <v>0</v>
      </c>
      <c r="C111" s="22">
        <v>0</v>
      </c>
      <c r="D111" s="22">
        <f t="shared" si="6"/>
        <v>3.9314164891663715E-5</v>
      </c>
      <c r="E111" s="20">
        <f>Model!$W$29*((drdp!B111+drdp!K111)*'DBH-OI'!$B111+(drdp!E111+drdp!N111)*'DBH-OI'!$C111+(drdp!H111+drdp!Q111)*'DBH-OI'!$D111)</f>
        <v>4.1446657430404361E-3</v>
      </c>
      <c r="F111" s="20">
        <f>Model!$W$29*((drdp!C111+drdp!L111)*'DBH-OI'!$B111+(drdp!F111+drdp!O111)*'DBH-OI'!$C111+(drdp!I111+drdp!R111)*'DBH-OI'!$D111)</f>
        <v>-4.9394202893705899E-3</v>
      </c>
      <c r="G111" s="20">
        <f>Model!$W$29*((drdp!D111+drdp!M111)*'DBH-OI'!$B111+(drdp!G111+drdp!P111)*'DBH-OI'!$C111+(drdp!J111+drdp!S111)*'DBH-OI'!$D111)</f>
        <v>0</v>
      </c>
      <c r="H111" s="18">
        <f>Model!$W$29*((drdp!B111)*'DBH-OI'!$B111+(drdp!E111)*'DBH-OI'!$C111+(drdp!H111)*'DBH-OI'!$D111)</f>
        <v>2.0723328715202181E-3</v>
      </c>
      <c r="I111" s="18">
        <f>Model!$W$29*((drdp!C111)*'DBH-OI'!$B111+(drdp!F111)*'DBH-OI'!$C111+(drdp!I111)*'DBH-OI'!$D111)</f>
        <v>-2.469710144685295E-3</v>
      </c>
      <c r="J111" s="18">
        <f>Model!$W$29*((drdp!D111)*'DBH-OI'!$B111+(drdp!G111)*'DBH-OI'!$C111+(drdp!J111)*'DBH-OI'!$D111)</f>
        <v>0</v>
      </c>
      <c r="K111" s="21">
        <f>SUM(E$3:E110)+H111</f>
        <v>-1.4772141521076637E-2</v>
      </c>
      <c r="L111" s="21">
        <f>SUM(F$3:F110)+I111</f>
        <v>-1.7350260835100891E-2</v>
      </c>
      <c r="M111" s="21">
        <f>SUM(G$3:G110)+J111</f>
        <v>0</v>
      </c>
      <c r="N111" s="21"/>
      <c r="O111" s="21"/>
      <c r="P111" s="21"/>
      <c r="Q111" s="19">
        <f t="shared" si="7"/>
        <v>2.1821616511871639E-4</v>
      </c>
      <c r="R111" s="19">
        <f t="shared" si="7"/>
        <v>3.0103155104603584E-4</v>
      </c>
      <c r="S111" s="19">
        <f t="shared" si="7"/>
        <v>0</v>
      </c>
      <c r="T111" s="19">
        <f t="shared" si="8"/>
        <v>2.5630050848370371E-4</v>
      </c>
      <c r="U111" s="19">
        <f t="shared" si="9"/>
        <v>0</v>
      </c>
      <c r="V111" s="19">
        <f t="shared" si="10"/>
        <v>0</v>
      </c>
    </row>
    <row r="112" spans="1:22" x14ac:dyDescent="0.25">
      <c r="A112" s="26">
        <f>Wellpath!E112</f>
        <v>10400</v>
      </c>
      <c r="B112" s="22">
        <v>0</v>
      </c>
      <c r="C112" s="22">
        <v>0</v>
      </c>
      <c r="D112" s="22">
        <f t="shared" si="6"/>
        <v>3.9314164891663715E-5</v>
      </c>
      <c r="E112" s="20">
        <f>Model!$W$29*((drdp!B112+drdp!K112)*'DBH-OI'!$B112+(drdp!E112+drdp!N112)*'DBH-OI'!$C112+(drdp!H112+drdp!Q112)*'DBH-OI'!$D112)</f>
        <v>4.1446657430404361E-3</v>
      </c>
      <c r="F112" s="20">
        <f>Model!$W$29*((drdp!C112+drdp!L112)*'DBH-OI'!$B112+(drdp!F112+drdp!O112)*'DBH-OI'!$C112+(drdp!I112+drdp!R112)*'DBH-OI'!$D112)</f>
        <v>-4.9394202893705899E-3</v>
      </c>
      <c r="G112" s="20">
        <f>Model!$W$29*((drdp!D112+drdp!M112)*'DBH-OI'!$B112+(drdp!G112+drdp!P112)*'DBH-OI'!$C112+(drdp!J112+drdp!S112)*'DBH-OI'!$D112)</f>
        <v>0</v>
      </c>
      <c r="H112" s="18">
        <f>Model!$W$29*((drdp!B112)*'DBH-OI'!$B112+(drdp!E112)*'DBH-OI'!$C112+(drdp!H112)*'DBH-OI'!$D112)</f>
        <v>2.0723328715202181E-3</v>
      </c>
      <c r="I112" s="18">
        <f>Model!$W$29*((drdp!C112)*'DBH-OI'!$B112+(drdp!F112)*'DBH-OI'!$C112+(drdp!I112)*'DBH-OI'!$D112)</f>
        <v>-2.469710144685295E-3</v>
      </c>
      <c r="J112" s="18">
        <f>Model!$W$29*((drdp!D112)*'DBH-OI'!$B112+(drdp!G112)*'DBH-OI'!$C112+(drdp!J112)*'DBH-OI'!$D112)</f>
        <v>0</v>
      </c>
      <c r="K112" s="21">
        <f>SUM(E$3:E111)+H112</f>
        <v>-1.0627475778036201E-2</v>
      </c>
      <c r="L112" s="21">
        <f>SUM(F$3:F111)+I112</f>
        <v>-2.2289681124471484E-2</v>
      </c>
      <c r="M112" s="21">
        <f>SUM(G$3:G111)+J112</f>
        <v>0</v>
      </c>
      <c r="N112" s="21"/>
      <c r="O112" s="21"/>
      <c r="P112" s="21"/>
      <c r="Q112" s="19">
        <f t="shared" si="7"/>
        <v>1.1294324141274615E-4</v>
      </c>
      <c r="R112" s="19">
        <f t="shared" si="7"/>
        <v>4.9682988463062034E-4</v>
      </c>
      <c r="S112" s="19">
        <f t="shared" si="7"/>
        <v>0</v>
      </c>
      <c r="T112" s="19">
        <f t="shared" si="8"/>
        <v>2.368830462504714E-4</v>
      </c>
      <c r="U112" s="19">
        <f t="shared" si="9"/>
        <v>0</v>
      </c>
      <c r="V112" s="19">
        <f t="shared" si="10"/>
        <v>0</v>
      </c>
    </row>
    <row r="113" spans="1:22" x14ac:dyDescent="0.25">
      <c r="A113" s="26">
        <f>Wellpath!E113</f>
        <v>10500</v>
      </c>
      <c r="B113" s="22">
        <v>0</v>
      </c>
      <c r="C113" s="22">
        <v>0</v>
      </c>
      <c r="D113" s="22">
        <f t="shared" si="6"/>
        <v>3.9314164891663715E-5</v>
      </c>
      <c r="E113" s="20">
        <f>Model!$W$29*((drdp!B113+drdp!K113)*'DBH-OI'!$B113+(drdp!E113+drdp!N113)*'DBH-OI'!$C113+(drdp!H113+drdp!Q113)*'DBH-OI'!$D113)</f>
        <v>4.1446657430404361E-3</v>
      </c>
      <c r="F113" s="20">
        <f>Model!$W$29*((drdp!C113+drdp!L113)*'DBH-OI'!$B113+(drdp!F113+drdp!O113)*'DBH-OI'!$C113+(drdp!I113+drdp!R113)*'DBH-OI'!$D113)</f>
        <v>-4.9394202893705899E-3</v>
      </c>
      <c r="G113" s="20">
        <f>Model!$W$29*((drdp!D113+drdp!M113)*'DBH-OI'!$B113+(drdp!G113+drdp!P113)*'DBH-OI'!$C113+(drdp!J113+drdp!S113)*'DBH-OI'!$D113)</f>
        <v>0</v>
      </c>
      <c r="H113" s="18">
        <f>Model!$W$29*((drdp!B113)*'DBH-OI'!$B113+(drdp!E113)*'DBH-OI'!$C113+(drdp!H113)*'DBH-OI'!$D113)</f>
        <v>2.0723328715202181E-3</v>
      </c>
      <c r="I113" s="18">
        <f>Model!$W$29*((drdp!C113)*'DBH-OI'!$B113+(drdp!F113)*'DBH-OI'!$C113+(drdp!I113)*'DBH-OI'!$D113)</f>
        <v>-2.469710144685295E-3</v>
      </c>
      <c r="J113" s="18">
        <f>Model!$W$29*((drdp!D113)*'DBH-OI'!$B113+(drdp!G113)*'DBH-OI'!$C113+(drdp!J113)*'DBH-OI'!$D113)</f>
        <v>0</v>
      </c>
      <c r="K113" s="21">
        <f>SUM(E$3:E112)+H113</f>
        <v>-6.4828100349957635E-3</v>
      </c>
      <c r="L113" s="21">
        <f>SUM(F$3:F112)+I113</f>
        <v>-2.7229101413842074E-2</v>
      </c>
      <c r="M113" s="21">
        <f>SUM(G$3:G112)+J113</f>
        <v>0</v>
      </c>
      <c r="N113" s="21"/>
      <c r="O113" s="21"/>
      <c r="P113" s="21"/>
      <c r="Q113" s="19">
        <f t="shared" si="7"/>
        <v>4.2026825949841772E-5</v>
      </c>
      <c r="R113" s="19">
        <f t="shared" si="7"/>
        <v>7.4142396380529637E-4</v>
      </c>
      <c r="S113" s="19">
        <f t="shared" si="7"/>
        <v>0</v>
      </c>
      <c r="T113" s="19">
        <f t="shared" si="8"/>
        <v>1.7652109188957273E-4</v>
      </c>
      <c r="U113" s="19">
        <f t="shared" si="9"/>
        <v>0</v>
      </c>
      <c r="V113" s="19">
        <f t="shared" si="10"/>
        <v>0</v>
      </c>
    </row>
    <row r="114" spans="1:22" x14ac:dyDescent="0.25">
      <c r="A114" s="26">
        <f>Wellpath!E114</f>
        <v>10600</v>
      </c>
      <c r="B114" s="22">
        <v>0</v>
      </c>
      <c r="C114" s="22">
        <v>0</v>
      </c>
      <c r="D114" s="22">
        <f t="shared" si="6"/>
        <v>3.9314164891663715E-5</v>
      </c>
      <c r="E114" s="20">
        <f>Model!$W$29*((drdp!B114+drdp!K114)*'DBH-OI'!$B114+(drdp!E114+drdp!N114)*'DBH-OI'!$C114+(drdp!H114+drdp!Q114)*'DBH-OI'!$D114)</f>
        <v>4.1446657430404361E-3</v>
      </c>
      <c r="F114" s="20">
        <f>Model!$W$29*((drdp!C114+drdp!L114)*'DBH-OI'!$B114+(drdp!F114+drdp!O114)*'DBH-OI'!$C114+(drdp!I114+drdp!R114)*'DBH-OI'!$D114)</f>
        <v>-4.9394202893705899E-3</v>
      </c>
      <c r="G114" s="20">
        <f>Model!$W$29*((drdp!D114+drdp!M114)*'DBH-OI'!$B114+(drdp!G114+drdp!P114)*'DBH-OI'!$C114+(drdp!J114+drdp!S114)*'DBH-OI'!$D114)</f>
        <v>0</v>
      </c>
      <c r="H114" s="18">
        <f>Model!$W$29*((drdp!B114)*'DBH-OI'!$B114+(drdp!E114)*'DBH-OI'!$C114+(drdp!H114)*'DBH-OI'!$D114)</f>
        <v>2.0723328715202181E-3</v>
      </c>
      <c r="I114" s="18">
        <f>Model!$W$29*((drdp!C114)*'DBH-OI'!$B114+(drdp!F114)*'DBH-OI'!$C114+(drdp!I114)*'DBH-OI'!$D114)</f>
        <v>-2.469710144685295E-3</v>
      </c>
      <c r="J114" s="18">
        <f>Model!$W$29*((drdp!D114)*'DBH-OI'!$B114+(drdp!G114)*'DBH-OI'!$C114+(drdp!J114)*'DBH-OI'!$D114)</f>
        <v>0</v>
      </c>
      <c r="K114" s="21">
        <f>SUM(E$3:E113)+H114</f>
        <v>-2.3381442919553279E-3</v>
      </c>
      <c r="L114" s="21">
        <f>SUM(F$3:F113)+I114</f>
        <v>-3.216852170321266E-2</v>
      </c>
      <c r="M114" s="21">
        <f>SUM(G$3:G113)+J114</f>
        <v>0</v>
      </c>
      <c r="N114" s="21"/>
      <c r="O114" s="21"/>
      <c r="P114" s="21"/>
      <c r="Q114" s="19">
        <f t="shared" si="7"/>
        <v>5.4669187300032815E-6</v>
      </c>
      <c r="R114" s="19">
        <f t="shared" si="7"/>
        <v>1.0348137885700639E-3</v>
      </c>
      <c r="S114" s="19">
        <f t="shared" si="7"/>
        <v>0</v>
      </c>
      <c r="T114" s="19">
        <f t="shared" si="8"/>
        <v>7.5214645401007758E-5</v>
      </c>
      <c r="U114" s="19">
        <f t="shared" si="9"/>
        <v>0</v>
      </c>
      <c r="V114" s="19">
        <f t="shared" si="10"/>
        <v>0</v>
      </c>
    </row>
    <row r="115" spans="1:22" x14ac:dyDescent="0.25">
      <c r="A115" s="26">
        <f>Wellpath!E115</f>
        <v>10700</v>
      </c>
      <c r="B115" s="22">
        <v>0</v>
      </c>
      <c r="C115" s="22">
        <v>0</v>
      </c>
      <c r="D115" s="22">
        <f t="shared" si="6"/>
        <v>3.9314164891663715E-5</v>
      </c>
      <c r="E115" s="20">
        <f>Model!$W$29*((drdp!B115+drdp!K115)*'DBH-OI'!$B115+(drdp!E115+drdp!N115)*'DBH-OI'!$C115+(drdp!H115+drdp!Q115)*'DBH-OI'!$D115)</f>
        <v>4.1446657430404361E-3</v>
      </c>
      <c r="F115" s="20">
        <f>Model!$W$29*((drdp!C115+drdp!L115)*'DBH-OI'!$B115+(drdp!F115+drdp!O115)*'DBH-OI'!$C115+(drdp!I115+drdp!R115)*'DBH-OI'!$D115)</f>
        <v>-4.9394202893705899E-3</v>
      </c>
      <c r="G115" s="20">
        <f>Model!$W$29*((drdp!D115+drdp!M115)*'DBH-OI'!$B115+(drdp!G115+drdp!P115)*'DBH-OI'!$C115+(drdp!J115+drdp!S115)*'DBH-OI'!$D115)</f>
        <v>0</v>
      </c>
      <c r="H115" s="18">
        <f>Model!$W$29*((drdp!B115)*'DBH-OI'!$B115+(drdp!E115)*'DBH-OI'!$C115+(drdp!H115)*'DBH-OI'!$D115)</f>
        <v>2.0723328715202181E-3</v>
      </c>
      <c r="I115" s="18">
        <f>Model!$W$29*((drdp!C115)*'DBH-OI'!$B115+(drdp!F115)*'DBH-OI'!$C115+(drdp!I115)*'DBH-OI'!$D115)</f>
        <v>-2.469710144685295E-3</v>
      </c>
      <c r="J115" s="18">
        <f>Model!$W$29*((drdp!D115)*'DBH-OI'!$B115+(drdp!G115)*'DBH-OI'!$C115+(drdp!J115)*'DBH-OI'!$D115)</f>
        <v>0</v>
      </c>
      <c r="K115" s="21">
        <f>SUM(E$3:E114)+H115</f>
        <v>1.8065214510851082E-3</v>
      </c>
      <c r="L115" s="21">
        <f>SUM(F$3:F114)+I115</f>
        <v>-3.7107941992583257E-2</v>
      </c>
      <c r="M115" s="21">
        <f>SUM(G$3:G114)+J115</f>
        <v>0</v>
      </c>
      <c r="N115" s="21"/>
      <c r="O115" s="21"/>
      <c r="P115" s="21"/>
      <c r="Q115" s="19">
        <f t="shared" si="7"/>
        <v>3.2635197532306451E-6</v>
      </c>
      <c r="R115" s="19">
        <f t="shared" si="7"/>
        <v>1.3769993589249239E-3</v>
      </c>
      <c r="S115" s="19">
        <f t="shared" si="7"/>
        <v>0</v>
      </c>
      <c r="T115" s="19">
        <f t="shared" si="8"/>
        <v>-6.7036293215223531E-5</v>
      </c>
      <c r="U115" s="19">
        <f t="shared" si="9"/>
        <v>0</v>
      </c>
      <c r="V115" s="19">
        <f t="shared" si="10"/>
        <v>0</v>
      </c>
    </row>
    <row r="116" spans="1:22" x14ac:dyDescent="0.25">
      <c r="A116" s="26">
        <f>Wellpath!E116</f>
        <v>10800</v>
      </c>
      <c r="B116" s="22">
        <v>0</v>
      </c>
      <c r="C116" s="22">
        <v>0</v>
      </c>
      <c r="D116" s="22">
        <f t="shared" si="6"/>
        <v>3.9314164891663715E-5</v>
      </c>
      <c r="E116" s="20">
        <f>Model!$W$29*((drdp!B116+drdp!K116)*'DBH-OI'!$B116+(drdp!E116+drdp!N116)*'DBH-OI'!$C116+(drdp!H116+drdp!Q116)*'DBH-OI'!$D116)</f>
        <v>4.1446657430404361E-3</v>
      </c>
      <c r="F116" s="20">
        <f>Model!$W$29*((drdp!C116+drdp!L116)*'DBH-OI'!$B116+(drdp!F116+drdp!O116)*'DBH-OI'!$C116+(drdp!I116+drdp!R116)*'DBH-OI'!$D116)</f>
        <v>-4.9394202893705899E-3</v>
      </c>
      <c r="G116" s="20">
        <f>Model!$W$29*((drdp!D116+drdp!M116)*'DBH-OI'!$B116+(drdp!G116+drdp!P116)*'DBH-OI'!$C116+(drdp!J116+drdp!S116)*'DBH-OI'!$D116)</f>
        <v>0</v>
      </c>
      <c r="H116" s="18">
        <f>Model!$W$29*((drdp!B116)*'DBH-OI'!$B116+(drdp!E116)*'DBH-OI'!$C116+(drdp!H116)*'DBH-OI'!$D116)</f>
        <v>2.0723328715202181E-3</v>
      </c>
      <c r="I116" s="18">
        <f>Model!$W$29*((drdp!C116)*'DBH-OI'!$B116+(drdp!F116)*'DBH-OI'!$C116+(drdp!I116)*'DBH-OI'!$D116)</f>
        <v>-2.469710144685295E-3</v>
      </c>
      <c r="J116" s="18">
        <f>Model!$W$29*((drdp!D116)*'DBH-OI'!$B116+(drdp!G116)*'DBH-OI'!$C116+(drdp!J116)*'DBH-OI'!$D116)</f>
        <v>0</v>
      </c>
      <c r="K116" s="21">
        <f>SUM(E$3:E115)+H116</f>
        <v>5.9511871941255439E-3</v>
      </c>
      <c r="L116" s="21">
        <f>SUM(F$3:F115)+I116</f>
        <v>-4.204736228195384E-2</v>
      </c>
      <c r="M116" s="21">
        <f>SUM(G$3:G115)+J116</f>
        <v>0</v>
      </c>
      <c r="N116" s="21"/>
      <c r="O116" s="21"/>
      <c r="P116" s="21"/>
      <c r="Q116" s="19">
        <f t="shared" si="7"/>
        <v>3.5416629019523867E-5</v>
      </c>
      <c r="R116" s="19">
        <f t="shared" si="7"/>
        <v>1.7679806748698743E-3</v>
      </c>
      <c r="S116" s="19">
        <f t="shared" si="7"/>
        <v>0</v>
      </c>
      <c r="T116" s="19">
        <f t="shared" si="8"/>
        <v>-2.5023172395912112E-4</v>
      </c>
      <c r="U116" s="19">
        <f t="shared" si="9"/>
        <v>0</v>
      </c>
      <c r="V116" s="19">
        <f t="shared" si="10"/>
        <v>0</v>
      </c>
    </row>
    <row r="117" spans="1:22" x14ac:dyDescent="0.25">
      <c r="A117" s="26">
        <f>Wellpath!E117</f>
        <v>10900</v>
      </c>
      <c r="B117" s="22">
        <v>0</v>
      </c>
      <c r="C117" s="22">
        <v>0</v>
      </c>
      <c r="D117" s="22">
        <f t="shared" si="6"/>
        <v>3.9314164891663715E-5</v>
      </c>
      <c r="E117" s="20">
        <f>Model!$W$29*((drdp!B117+drdp!K117)*'DBH-OI'!$B117+(drdp!E117+drdp!N117)*'DBH-OI'!$C117+(drdp!H117+drdp!Q117)*'DBH-OI'!$D117)</f>
        <v>4.1446657430404361E-3</v>
      </c>
      <c r="F117" s="20">
        <f>Model!$W$29*((drdp!C117+drdp!L117)*'DBH-OI'!$B117+(drdp!F117+drdp!O117)*'DBH-OI'!$C117+(drdp!I117+drdp!R117)*'DBH-OI'!$D117)</f>
        <v>-4.9394202893705899E-3</v>
      </c>
      <c r="G117" s="20">
        <f>Model!$W$29*((drdp!D117+drdp!M117)*'DBH-OI'!$B117+(drdp!G117+drdp!P117)*'DBH-OI'!$C117+(drdp!J117+drdp!S117)*'DBH-OI'!$D117)</f>
        <v>0</v>
      </c>
      <c r="H117" s="18">
        <f>Model!$W$29*((drdp!B117)*'DBH-OI'!$B117+(drdp!E117)*'DBH-OI'!$C117+(drdp!H117)*'DBH-OI'!$D117)</f>
        <v>2.0723328715202181E-3</v>
      </c>
      <c r="I117" s="18">
        <f>Model!$W$29*((drdp!C117)*'DBH-OI'!$B117+(drdp!F117)*'DBH-OI'!$C117+(drdp!I117)*'DBH-OI'!$D117)</f>
        <v>-2.469710144685295E-3</v>
      </c>
      <c r="J117" s="18">
        <f>Model!$W$29*((drdp!D117)*'DBH-OI'!$B117+(drdp!G117)*'DBH-OI'!$C117+(drdp!J117)*'DBH-OI'!$D117)</f>
        <v>0</v>
      </c>
      <c r="K117" s="21">
        <f>SUM(E$3:E116)+H117</f>
        <v>1.0095852937165981E-2</v>
      </c>
      <c r="L117" s="21">
        <f>SUM(F$3:F116)+I117</f>
        <v>-4.6986782571324437E-2</v>
      </c>
      <c r="M117" s="21">
        <f>SUM(G$3:G116)+J117</f>
        <v>0</v>
      </c>
      <c r="N117" s="21"/>
      <c r="O117" s="21"/>
      <c r="P117" s="21"/>
      <c r="Q117" s="19">
        <f t="shared" si="7"/>
        <v>1.0192624652888296E-4</v>
      </c>
      <c r="R117" s="19">
        <f t="shared" si="7"/>
        <v>2.2077577364049178E-3</v>
      </c>
      <c r="S117" s="19">
        <f t="shared" si="7"/>
        <v>0</v>
      </c>
      <c r="T117" s="19">
        <f t="shared" si="8"/>
        <v>-4.7437164683068511E-4</v>
      </c>
      <c r="U117" s="19">
        <f t="shared" si="9"/>
        <v>0</v>
      </c>
      <c r="V117" s="19">
        <f t="shared" si="10"/>
        <v>0</v>
      </c>
    </row>
    <row r="118" spans="1:22" x14ac:dyDescent="0.25">
      <c r="A118" s="26">
        <f>Wellpath!E118</f>
        <v>11000</v>
      </c>
      <c r="B118" s="22">
        <v>0</v>
      </c>
      <c r="C118" s="22">
        <v>0</v>
      </c>
      <c r="D118" s="22">
        <f t="shared" si="6"/>
        <v>3.9314164891663715E-5</v>
      </c>
      <c r="E118" s="20">
        <f>Model!$W$29*((drdp!B118+drdp!K118)*'DBH-OI'!$B118+(drdp!E118+drdp!N118)*'DBH-OI'!$C118+(drdp!H118+drdp!Q118)*'DBH-OI'!$D118)</f>
        <v>4.1446657430404361E-3</v>
      </c>
      <c r="F118" s="20">
        <f>Model!$W$29*((drdp!C118+drdp!L118)*'DBH-OI'!$B118+(drdp!F118+drdp!O118)*'DBH-OI'!$C118+(drdp!I118+drdp!R118)*'DBH-OI'!$D118)</f>
        <v>-4.9394202893705899E-3</v>
      </c>
      <c r="G118" s="20">
        <f>Model!$W$29*((drdp!D118+drdp!M118)*'DBH-OI'!$B118+(drdp!G118+drdp!P118)*'DBH-OI'!$C118+(drdp!J118+drdp!S118)*'DBH-OI'!$D118)</f>
        <v>0</v>
      </c>
      <c r="H118" s="18">
        <f>Model!$W$29*((drdp!B118)*'DBH-OI'!$B118+(drdp!E118)*'DBH-OI'!$C118+(drdp!H118)*'DBH-OI'!$D118)</f>
        <v>2.0723328715202181E-3</v>
      </c>
      <c r="I118" s="18">
        <f>Model!$W$29*((drdp!C118)*'DBH-OI'!$B118+(drdp!F118)*'DBH-OI'!$C118+(drdp!I118)*'DBH-OI'!$D118)</f>
        <v>-2.469710144685295E-3</v>
      </c>
      <c r="J118" s="18">
        <f>Model!$W$29*((drdp!D118)*'DBH-OI'!$B118+(drdp!G118)*'DBH-OI'!$C118+(drdp!J118)*'DBH-OI'!$D118)</f>
        <v>0</v>
      </c>
      <c r="K118" s="21">
        <f>SUM(E$3:E117)+H118</f>
        <v>1.4240518680206418E-2</v>
      </c>
      <c r="L118" s="21">
        <f>SUM(F$3:F117)+I118</f>
        <v>-5.192620286069502E-2</v>
      </c>
      <c r="M118" s="21">
        <f>SUM(G$3:G117)+J118</f>
        <v>0</v>
      </c>
      <c r="N118" s="21"/>
      <c r="O118" s="21"/>
      <c r="P118" s="21"/>
      <c r="Q118" s="19">
        <f t="shared" si="7"/>
        <v>2.0279237228130795E-4</v>
      </c>
      <c r="R118" s="19">
        <f t="shared" si="7"/>
        <v>2.6963305435300515E-3</v>
      </c>
      <c r="S118" s="19">
        <f t="shared" si="7"/>
        <v>0</v>
      </c>
      <c r="T118" s="19">
        <f t="shared" si="8"/>
        <v>-7.3945606182991542E-4</v>
      </c>
      <c r="U118" s="19">
        <f t="shared" si="9"/>
        <v>0</v>
      </c>
      <c r="V118" s="19">
        <f t="shared" si="10"/>
        <v>0</v>
      </c>
    </row>
    <row r="119" spans="1:22" x14ac:dyDescent="0.25">
      <c r="A119" s="26">
        <f>Wellpath!E119</f>
        <v>11100</v>
      </c>
      <c r="B119" s="22">
        <v>0</v>
      </c>
      <c r="C119" s="22">
        <v>0</v>
      </c>
      <c r="D119" s="22">
        <f t="shared" si="6"/>
        <v>3.9314164891663715E-5</v>
      </c>
      <c r="E119" s="20">
        <f>Model!$W$29*((drdp!B119+drdp!K119)*'DBH-OI'!$B119+(drdp!E119+drdp!N119)*'DBH-OI'!$C119+(drdp!H119+drdp!Q119)*'DBH-OI'!$D119)</f>
        <v>4.1446657430404361E-3</v>
      </c>
      <c r="F119" s="20">
        <f>Model!$W$29*((drdp!C119+drdp!L119)*'DBH-OI'!$B119+(drdp!F119+drdp!O119)*'DBH-OI'!$C119+(drdp!I119+drdp!R119)*'DBH-OI'!$D119)</f>
        <v>-4.9394202893705899E-3</v>
      </c>
      <c r="G119" s="20">
        <f>Model!$W$29*((drdp!D119+drdp!M119)*'DBH-OI'!$B119+(drdp!G119+drdp!P119)*'DBH-OI'!$C119+(drdp!J119+drdp!S119)*'DBH-OI'!$D119)</f>
        <v>0</v>
      </c>
      <c r="H119" s="18">
        <f>Model!$W$29*((drdp!B119)*'DBH-OI'!$B119+(drdp!E119)*'DBH-OI'!$C119+(drdp!H119)*'DBH-OI'!$D119)</f>
        <v>2.0723328715202181E-3</v>
      </c>
      <c r="I119" s="18">
        <f>Model!$W$29*((drdp!C119)*'DBH-OI'!$B119+(drdp!F119)*'DBH-OI'!$C119+(drdp!I119)*'DBH-OI'!$D119)</f>
        <v>-2.469710144685295E-3</v>
      </c>
      <c r="J119" s="18">
        <f>Model!$W$29*((drdp!D119)*'DBH-OI'!$B119+(drdp!G119)*'DBH-OI'!$C119+(drdp!J119)*'DBH-OI'!$D119)</f>
        <v>0</v>
      </c>
      <c r="K119" s="21">
        <f>SUM(E$3:E118)+H119</f>
        <v>1.8385184423246853E-2</v>
      </c>
      <c r="L119" s="21">
        <f>SUM(F$3:F118)+I119</f>
        <v>-5.6865623150065617E-2</v>
      </c>
      <c r="M119" s="21">
        <f>SUM(G$3:G118)+J119</f>
        <v>0</v>
      </c>
      <c r="N119" s="21"/>
      <c r="O119" s="21"/>
      <c r="P119" s="21"/>
      <c r="Q119" s="19">
        <f t="shared" si="7"/>
        <v>3.3801500627679874E-4</v>
      </c>
      <c r="R119" s="19">
        <f t="shared" si="7"/>
        <v>3.2336990962452787E-3</v>
      </c>
      <c r="S119" s="19">
        <f t="shared" si="7"/>
        <v>0</v>
      </c>
      <c r="T119" s="19">
        <f t="shared" si="8"/>
        <v>-1.0454849689568121E-3</v>
      </c>
      <c r="U119" s="19">
        <f t="shared" si="9"/>
        <v>0</v>
      </c>
      <c r="V119" s="19">
        <f t="shared" si="10"/>
        <v>0</v>
      </c>
    </row>
    <row r="120" spans="1:22" x14ac:dyDescent="0.25">
      <c r="A120" s="26">
        <f>Wellpath!E120</f>
        <v>11200</v>
      </c>
      <c r="B120" s="22">
        <v>0</v>
      </c>
      <c r="C120" s="22">
        <v>0</v>
      </c>
      <c r="D120" s="22">
        <f t="shared" si="6"/>
        <v>3.9314164891663715E-5</v>
      </c>
      <c r="E120" s="20">
        <f>Model!$W$29*((drdp!B120+drdp!K120)*'DBH-OI'!$B120+(drdp!E120+drdp!N120)*'DBH-OI'!$C120+(drdp!H120+drdp!Q120)*'DBH-OI'!$D120)</f>
        <v>4.1446657430404361E-3</v>
      </c>
      <c r="F120" s="20">
        <f>Model!$W$29*((drdp!C120+drdp!L120)*'DBH-OI'!$B120+(drdp!F120+drdp!O120)*'DBH-OI'!$C120+(drdp!I120+drdp!R120)*'DBH-OI'!$D120)</f>
        <v>-4.9394202893705899E-3</v>
      </c>
      <c r="G120" s="20">
        <f>Model!$W$29*((drdp!D120+drdp!M120)*'DBH-OI'!$B120+(drdp!G120+drdp!P120)*'DBH-OI'!$C120+(drdp!J120+drdp!S120)*'DBH-OI'!$D120)</f>
        <v>0</v>
      </c>
      <c r="H120" s="18">
        <f>Model!$W$29*((drdp!B120)*'DBH-OI'!$B120+(drdp!E120)*'DBH-OI'!$C120+(drdp!H120)*'DBH-OI'!$D120)</f>
        <v>2.0723328715202181E-3</v>
      </c>
      <c r="I120" s="18">
        <f>Model!$W$29*((drdp!C120)*'DBH-OI'!$B120+(drdp!F120)*'DBH-OI'!$C120+(drdp!I120)*'DBH-OI'!$D120)</f>
        <v>-2.469710144685295E-3</v>
      </c>
      <c r="J120" s="18">
        <f>Model!$W$29*((drdp!D120)*'DBH-OI'!$B120+(drdp!G120)*'DBH-OI'!$C120+(drdp!J120)*'DBH-OI'!$D120)</f>
        <v>0</v>
      </c>
      <c r="K120" s="21">
        <f>SUM(E$3:E119)+H120</f>
        <v>2.252985016628729E-2</v>
      </c>
      <c r="L120" s="21">
        <f>SUM(F$3:F119)+I120</f>
        <v>-6.18050434394362E-2</v>
      </c>
      <c r="M120" s="21">
        <f>SUM(G$3:G119)+J120</f>
        <v>0</v>
      </c>
      <c r="N120" s="21"/>
      <c r="O120" s="21"/>
      <c r="P120" s="21"/>
      <c r="Q120" s="19">
        <f t="shared" si="7"/>
        <v>5.0759414851535539E-4</v>
      </c>
      <c r="R120" s="19">
        <f t="shared" si="7"/>
        <v>3.8198633945505955E-3</v>
      </c>
      <c r="S120" s="19">
        <f t="shared" si="7"/>
        <v>0</v>
      </c>
      <c r="T120" s="19">
        <f t="shared" si="8"/>
        <v>-1.3924583682113749E-3</v>
      </c>
      <c r="U120" s="19">
        <f t="shared" si="9"/>
        <v>0</v>
      </c>
      <c r="V120" s="19">
        <f t="shared" si="10"/>
        <v>0</v>
      </c>
    </row>
    <row r="121" spans="1:22" x14ac:dyDescent="0.25">
      <c r="A121" s="26">
        <f>Wellpath!E121</f>
        <v>11300</v>
      </c>
      <c r="B121" s="22">
        <v>0</v>
      </c>
      <c r="C121" s="22">
        <v>0</v>
      </c>
      <c r="D121" s="22">
        <f t="shared" si="6"/>
        <v>3.9314164891663715E-5</v>
      </c>
      <c r="E121" s="20">
        <f>Model!$W$29*((drdp!B121+drdp!K121)*'DBH-OI'!$B121+(drdp!E121+drdp!N121)*'DBH-OI'!$C121+(drdp!H121+drdp!Q121)*'DBH-OI'!$D121)</f>
        <v>4.1446657430404361E-3</v>
      </c>
      <c r="F121" s="20">
        <f>Model!$W$29*((drdp!C121+drdp!L121)*'DBH-OI'!$B121+(drdp!F121+drdp!O121)*'DBH-OI'!$C121+(drdp!I121+drdp!R121)*'DBH-OI'!$D121)</f>
        <v>-4.9394202893705899E-3</v>
      </c>
      <c r="G121" s="20">
        <f>Model!$W$29*((drdp!D121+drdp!M121)*'DBH-OI'!$B121+(drdp!G121+drdp!P121)*'DBH-OI'!$C121+(drdp!J121+drdp!S121)*'DBH-OI'!$D121)</f>
        <v>0</v>
      </c>
      <c r="H121" s="18">
        <f>Model!$W$29*((drdp!B121)*'DBH-OI'!$B121+(drdp!E121)*'DBH-OI'!$C121+(drdp!H121)*'DBH-OI'!$D121)</f>
        <v>2.0723328715202181E-3</v>
      </c>
      <c r="I121" s="18">
        <f>Model!$W$29*((drdp!C121)*'DBH-OI'!$B121+(drdp!F121)*'DBH-OI'!$C121+(drdp!I121)*'DBH-OI'!$D121)</f>
        <v>-2.469710144685295E-3</v>
      </c>
      <c r="J121" s="18">
        <f>Model!$W$29*((drdp!D121)*'DBH-OI'!$B121+(drdp!G121)*'DBH-OI'!$C121+(drdp!J121)*'DBH-OI'!$D121)</f>
        <v>0</v>
      </c>
      <c r="K121" s="21">
        <f>SUM(E$3:E120)+H121</f>
        <v>2.6674515909327727E-2</v>
      </c>
      <c r="L121" s="21">
        <f>SUM(F$3:F120)+I121</f>
        <v>-6.6744463728806783E-2</v>
      </c>
      <c r="M121" s="21">
        <f>SUM(G$3:G120)+J121</f>
        <v>0</v>
      </c>
      <c r="N121" s="21"/>
      <c r="O121" s="21"/>
      <c r="P121" s="21"/>
      <c r="Q121" s="19">
        <f t="shared" si="7"/>
        <v>7.1152979899697798E-4</v>
      </c>
      <c r="R121" s="19">
        <f t="shared" si="7"/>
        <v>4.4548234384460044E-3</v>
      </c>
      <c r="S121" s="19">
        <f t="shared" si="7"/>
        <v>0</v>
      </c>
      <c r="T121" s="19">
        <f t="shared" si="8"/>
        <v>-1.780376259593604E-3</v>
      </c>
      <c r="U121" s="19">
        <f t="shared" si="9"/>
        <v>0</v>
      </c>
      <c r="V121" s="19">
        <f t="shared" si="10"/>
        <v>0</v>
      </c>
    </row>
    <row r="122" spans="1:22" x14ac:dyDescent="0.25">
      <c r="A122" s="26">
        <f>Wellpath!E122</f>
        <v>11400</v>
      </c>
      <c r="B122" s="22">
        <v>0</v>
      </c>
      <c r="C122" s="22">
        <v>0</v>
      </c>
      <c r="D122" s="22">
        <f t="shared" si="6"/>
        <v>3.9314164891663715E-5</v>
      </c>
      <c r="E122" s="20">
        <f>Model!$W$29*((drdp!B122+drdp!K122)*'DBH-OI'!$B122+(drdp!E122+drdp!N122)*'DBH-OI'!$C122+(drdp!H122+drdp!Q122)*'DBH-OI'!$D122)</f>
        <v>4.1446657430404361E-3</v>
      </c>
      <c r="F122" s="20">
        <f>Model!$W$29*((drdp!C122+drdp!L122)*'DBH-OI'!$B122+(drdp!F122+drdp!O122)*'DBH-OI'!$C122+(drdp!I122+drdp!R122)*'DBH-OI'!$D122)</f>
        <v>-4.9394202893705899E-3</v>
      </c>
      <c r="G122" s="20">
        <f>Model!$W$29*((drdp!D122+drdp!M122)*'DBH-OI'!$B122+(drdp!G122+drdp!P122)*'DBH-OI'!$C122+(drdp!J122+drdp!S122)*'DBH-OI'!$D122)</f>
        <v>0</v>
      </c>
      <c r="H122" s="18">
        <f>Model!$W$29*((drdp!B122)*'DBH-OI'!$B122+(drdp!E122)*'DBH-OI'!$C122+(drdp!H122)*'DBH-OI'!$D122)</f>
        <v>2.0723328715202181E-3</v>
      </c>
      <c r="I122" s="18">
        <f>Model!$W$29*((drdp!C122)*'DBH-OI'!$B122+(drdp!F122)*'DBH-OI'!$C122+(drdp!I122)*'DBH-OI'!$D122)</f>
        <v>-2.469710144685295E-3</v>
      </c>
      <c r="J122" s="18">
        <f>Model!$W$29*((drdp!D122)*'DBH-OI'!$B122+(drdp!G122)*'DBH-OI'!$C122+(drdp!J122)*'DBH-OI'!$D122)</f>
        <v>0</v>
      </c>
      <c r="K122" s="21">
        <f>SUM(E$3:E121)+H122</f>
        <v>3.0819181652368164E-2</v>
      </c>
      <c r="L122" s="21">
        <f>SUM(F$3:F121)+I122</f>
        <v>-7.1683884018177366E-2</v>
      </c>
      <c r="M122" s="21">
        <f>SUM(G$3:G121)+J122</f>
        <v>0</v>
      </c>
      <c r="N122" s="21"/>
      <c r="O122" s="21"/>
      <c r="P122" s="21"/>
      <c r="Q122" s="19">
        <f t="shared" si="7"/>
        <v>9.4982195772166651E-4</v>
      </c>
      <c r="R122" s="19">
        <f t="shared" si="7"/>
        <v>5.1385792279315043E-3</v>
      </c>
      <c r="S122" s="19">
        <f t="shared" si="7"/>
        <v>0</v>
      </c>
      <c r="T122" s="19">
        <f t="shared" si="8"/>
        <v>-2.2092386431034994E-3</v>
      </c>
      <c r="U122" s="19">
        <f t="shared" si="9"/>
        <v>0</v>
      </c>
      <c r="V122" s="19">
        <f t="shared" si="10"/>
        <v>0</v>
      </c>
    </row>
    <row r="123" spans="1:22" x14ac:dyDescent="0.25">
      <c r="A123" s="26">
        <f>Wellpath!E123</f>
        <v>11500</v>
      </c>
      <c r="B123" s="22">
        <v>0</v>
      </c>
      <c r="C123" s="22">
        <v>0</v>
      </c>
      <c r="D123" s="22">
        <f t="shared" si="6"/>
        <v>3.9314164891663715E-5</v>
      </c>
      <c r="E123" s="20">
        <f>Model!$W$29*((drdp!B123+drdp!K123)*'DBH-OI'!$B123+(drdp!E123+drdp!N123)*'DBH-OI'!$C123+(drdp!H123+drdp!Q123)*'DBH-OI'!$D123)</f>
        <v>4.1446657430404361E-3</v>
      </c>
      <c r="F123" s="20">
        <f>Model!$W$29*((drdp!C123+drdp!L123)*'DBH-OI'!$B123+(drdp!F123+drdp!O123)*'DBH-OI'!$C123+(drdp!I123+drdp!R123)*'DBH-OI'!$D123)</f>
        <v>-4.9394202893705899E-3</v>
      </c>
      <c r="G123" s="20">
        <f>Model!$W$29*((drdp!D123+drdp!M123)*'DBH-OI'!$B123+(drdp!G123+drdp!P123)*'DBH-OI'!$C123+(drdp!J123+drdp!S123)*'DBH-OI'!$D123)</f>
        <v>0</v>
      </c>
      <c r="H123" s="18">
        <f>Model!$W$29*((drdp!B123)*'DBH-OI'!$B123+(drdp!E123)*'DBH-OI'!$C123+(drdp!H123)*'DBH-OI'!$D123)</f>
        <v>2.0723328715202181E-3</v>
      </c>
      <c r="I123" s="18">
        <f>Model!$W$29*((drdp!C123)*'DBH-OI'!$B123+(drdp!F123)*'DBH-OI'!$C123+(drdp!I123)*'DBH-OI'!$D123)</f>
        <v>-2.469710144685295E-3</v>
      </c>
      <c r="J123" s="18">
        <f>Model!$W$29*((drdp!D123)*'DBH-OI'!$B123+(drdp!G123)*'DBH-OI'!$C123+(drdp!J123)*'DBH-OI'!$D123)</f>
        <v>0</v>
      </c>
      <c r="K123" s="21">
        <f>SUM(E$3:E122)+H123</f>
        <v>3.4963847395408601E-2</v>
      </c>
      <c r="L123" s="21">
        <f>SUM(F$3:F122)+I123</f>
        <v>-7.6623304307547949E-2</v>
      </c>
      <c r="M123" s="21">
        <f>SUM(G$3:G122)+J123</f>
        <v>0</v>
      </c>
      <c r="N123" s="21"/>
      <c r="O123" s="21"/>
      <c r="P123" s="21"/>
      <c r="Q123" s="19">
        <f t="shared" si="7"/>
        <v>1.2224706246894209E-3</v>
      </c>
      <c r="R123" s="19">
        <f t="shared" si="7"/>
        <v>5.8711307630070963E-3</v>
      </c>
      <c r="S123" s="19">
        <f t="shared" si="7"/>
        <v>0</v>
      </c>
      <c r="T123" s="19">
        <f t="shared" si="8"/>
        <v>-2.6790455187410611E-3</v>
      </c>
      <c r="U123" s="19">
        <f t="shared" si="9"/>
        <v>0</v>
      </c>
      <c r="V123" s="19">
        <f t="shared" si="10"/>
        <v>0</v>
      </c>
    </row>
    <row r="124" spans="1:22" x14ac:dyDescent="0.25">
      <c r="A124" s="26">
        <f>Wellpath!E124</f>
        <v>11600</v>
      </c>
      <c r="B124" s="22">
        <v>0</v>
      </c>
      <c r="C124" s="22">
        <v>0</v>
      </c>
      <c r="D124" s="22">
        <f t="shared" si="6"/>
        <v>3.9314164891663715E-5</v>
      </c>
      <c r="E124" s="20">
        <f>Model!$W$29*((drdp!B124+drdp!K124)*'DBH-OI'!$B124+(drdp!E124+drdp!N124)*'DBH-OI'!$C124+(drdp!H124+drdp!Q124)*'DBH-OI'!$D124)</f>
        <v>4.1446657430404361E-3</v>
      </c>
      <c r="F124" s="20">
        <f>Model!$W$29*((drdp!C124+drdp!L124)*'DBH-OI'!$B124+(drdp!F124+drdp!O124)*'DBH-OI'!$C124+(drdp!I124+drdp!R124)*'DBH-OI'!$D124)</f>
        <v>-4.9394202893705899E-3</v>
      </c>
      <c r="G124" s="20">
        <f>Model!$W$29*((drdp!D124+drdp!M124)*'DBH-OI'!$B124+(drdp!G124+drdp!P124)*'DBH-OI'!$C124+(drdp!J124+drdp!S124)*'DBH-OI'!$D124)</f>
        <v>0</v>
      </c>
      <c r="H124" s="18">
        <f>Model!$W$29*((drdp!B124)*'DBH-OI'!$B124+(drdp!E124)*'DBH-OI'!$C124+(drdp!H124)*'DBH-OI'!$D124)</f>
        <v>2.0723328715202181E-3</v>
      </c>
      <c r="I124" s="18">
        <f>Model!$W$29*((drdp!C124)*'DBH-OI'!$B124+(drdp!F124)*'DBH-OI'!$C124+(drdp!I124)*'DBH-OI'!$D124)</f>
        <v>-2.469710144685295E-3</v>
      </c>
      <c r="J124" s="18">
        <f>Model!$W$29*((drdp!D124)*'DBH-OI'!$B124+(drdp!G124)*'DBH-OI'!$C124+(drdp!J124)*'DBH-OI'!$D124)</f>
        <v>0</v>
      </c>
      <c r="K124" s="21">
        <f>SUM(E$3:E123)+H124</f>
        <v>3.9108513138449034E-2</v>
      </c>
      <c r="L124" s="21">
        <f>SUM(F$3:F123)+I124</f>
        <v>-8.1562724596918532E-2</v>
      </c>
      <c r="M124" s="21">
        <f>SUM(G$3:G123)+J124</f>
        <v>0</v>
      </c>
      <c r="N124" s="21"/>
      <c r="O124" s="21"/>
      <c r="P124" s="21"/>
      <c r="Q124" s="19">
        <f t="shared" si="7"/>
        <v>1.5294757999002409E-3</v>
      </c>
      <c r="R124" s="19">
        <f t="shared" si="7"/>
        <v>6.6524780436727797E-3</v>
      </c>
      <c r="S124" s="19">
        <f t="shared" si="7"/>
        <v>0</v>
      </c>
      <c r="T124" s="19">
        <f t="shared" si="8"/>
        <v>-3.1897968865062885E-3</v>
      </c>
      <c r="U124" s="19">
        <f t="shared" si="9"/>
        <v>0</v>
      </c>
      <c r="V124" s="19">
        <f t="shared" si="10"/>
        <v>0</v>
      </c>
    </row>
    <row r="125" spans="1:22" x14ac:dyDescent="0.25">
      <c r="A125" s="26">
        <f>Wellpath!E125</f>
        <v>11700</v>
      </c>
      <c r="B125" s="22">
        <v>0</v>
      </c>
      <c r="C125" s="22">
        <v>0</v>
      </c>
      <c r="D125" s="22">
        <f t="shared" si="6"/>
        <v>3.9314164891663715E-5</v>
      </c>
      <c r="E125" s="20">
        <f>Model!$W$29*((drdp!B125+drdp!K125)*'DBH-OI'!$B125+(drdp!E125+drdp!N125)*'DBH-OI'!$C125+(drdp!H125+drdp!Q125)*'DBH-OI'!$D125)</f>
        <v>4.1446657430404361E-3</v>
      </c>
      <c r="F125" s="20">
        <f>Model!$W$29*((drdp!C125+drdp!L125)*'DBH-OI'!$B125+(drdp!F125+drdp!O125)*'DBH-OI'!$C125+(drdp!I125+drdp!R125)*'DBH-OI'!$D125)</f>
        <v>-4.9394202893705899E-3</v>
      </c>
      <c r="G125" s="20">
        <f>Model!$W$29*((drdp!D125+drdp!M125)*'DBH-OI'!$B125+(drdp!G125+drdp!P125)*'DBH-OI'!$C125+(drdp!J125+drdp!S125)*'DBH-OI'!$D125)</f>
        <v>0</v>
      </c>
      <c r="H125" s="18">
        <f>Model!$W$29*((drdp!B125)*'DBH-OI'!$B125+(drdp!E125)*'DBH-OI'!$C125+(drdp!H125)*'DBH-OI'!$D125)</f>
        <v>2.0723328715202181E-3</v>
      </c>
      <c r="I125" s="18">
        <f>Model!$W$29*((drdp!C125)*'DBH-OI'!$B125+(drdp!F125)*'DBH-OI'!$C125+(drdp!I125)*'DBH-OI'!$D125)</f>
        <v>-2.469710144685295E-3</v>
      </c>
      <c r="J125" s="18">
        <f>Model!$W$29*((drdp!D125)*'DBH-OI'!$B125+(drdp!G125)*'DBH-OI'!$C125+(drdp!J125)*'DBH-OI'!$D125)</f>
        <v>0</v>
      </c>
      <c r="K125" s="21">
        <f>SUM(E$3:E124)+H125</f>
        <v>4.3253178881489468E-2</v>
      </c>
      <c r="L125" s="21">
        <f>SUM(F$3:F124)+I125</f>
        <v>-8.6502144886289115E-2</v>
      </c>
      <c r="M125" s="21">
        <f>SUM(G$3:G124)+J125</f>
        <v>0</v>
      </c>
      <c r="N125" s="21"/>
      <c r="O125" s="21"/>
      <c r="P125" s="21"/>
      <c r="Q125" s="19">
        <f t="shared" si="7"/>
        <v>1.8708374833541264E-3</v>
      </c>
      <c r="R125" s="19">
        <f t="shared" si="7"/>
        <v>7.4826210699285543E-3</v>
      </c>
      <c r="S125" s="19">
        <f t="shared" si="7"/>
        <v>0</v>
      </c>
      <c r="T125" s="19">
        <f t="shared" si="8"/>
        <v>-3.7414927463991824E-3</v>
      </c>
      <c r="U125" s="19">
        <f t="shared" si="9"/>
        <v>0</v>
      </c>
      <c r="V125" s="19">
        <f t="shared" si="10"/>
        <v>0</v>
      </c>
    </row>
    <row r="126" spans="1:22" x14ac:dyDescent="0.25">
      <c r="A126" s="26">
        <f>Wellpath!E126</f>
        <v>11800</v>
      </c>
      <c r="B126" s="22">
        <v>0</v>
      </c>
      <c r="C126" s="22">
        <v>0</v>
      </c>
      <c r="D126" s="22">
        <f t="shared" si="6"/>
        <v>3.9314164891663715E-5</v>
      </c>
      <c r="E126" s="20">
        <f>Model!$W$29*((drdp!B126+drdp!K126)*'DBH-OI'!$B126+(drdp!E126+drdp!N126)*'DBH-OI'!$C126+(drdp!H126+drdp!Q126)*'DBH-OI'!$D126)</f>
        <v>4.1446657430404361E-3</v>
      </c>
      <c r="F126" s="20">
        <f>Model!$W$29*((drdp!C126+drdp!L126)*'DBH-OI'!$B126+(drdp!F126+drdp!O126)*'DBH-OI'!$C126+(drdp!I126+drdp!R126)*'DBH-OI'!$D126)</f>
        <v>-4.9394202893705899E-3</v>
      </c>
      <c r="G126" s="20">
        <f>Model!$W$29*((drdp!D126+drdp!M126)*'DBH-OI'!$B126+(drdp!G126+drdp!P126)*'DBH-OI'!$C126+(drdp!J126+drdp!S126)*'DBH-OI'!$D126)</f>
        <v>0</v>
      </c>
      <c r="H126" s="18">
        <f>Model!$W$29*((drdp!B126)*'DBH-OI'!$B126+(drdp!E126)*'DBH-OI'!$C126+(drdp!H126)*'DBH-OI'!$D126)</f>
        <v>2.0723328715202181E-3</v>
      </c>
      <c r="I126" s="18">
        <f>Model!$W$29*((drdp!C126)*'DBH-OI'!$B126+(drdp!F126)*'DBH-OI'!$C126+(drdp!I126)*'DBH-OI'!$D126)</f>
        <v>-2.469710144685295E-3</v>
      </c>
      <c r="J126" s="18">
        <f>Model!$W$29*((drdp!D126)*'DBH-OI'!$B126+(drdp!G126)*'DBH-OI'!$C126+(drdp!J126)*'DBH-OI'!$D126)</f>
        <v>0</v>
      </c>
      <c r="K126" s="21">
        <f>SUM(E$3:E125)+H126</f>
        <v>4.7397844624529901E-2</v>
      </c>
      <c r="L126" s="21">
        <f>SUM(F$3:F125)+I126</f>
        <v>-9.1441565175659698E-2</v>
      </c>
      <c r="M126" s="21">
        <f>SUM(G$3:G125)+J126</f>
        <v>0</v>
      </c>
      <c r="N126" s="21"/>
      <c r="O126" s="21"/>
      <c r="P126" s="21"/>
      <c r="Q126" s="19">
        <f t="shared" si="7"/>
        <v>2.2465556750510779E-3</v>
      </c>
      <c r="R126" s="19">
        <f t="shared" si="7"/>
        <v>8.3615598417744203E-3</v>
      </c>
      <c r="S126" s="19">
        <f t="shared" si="7"/>
        <v>0</v>
      </c>
      <c r="T126" s="19">
        <f t="shared" si="8"/>
        <v>-4.3341330984197424E-3</v>
      </c>
      <c r="U126" s="19">
        <f t="shared" si="9"/>
        <v>0</v>
      </c>
      <c r="V126" s="19">
        <f t="shared" si="10"/>
        <v>0</v>
      </c>
    </row>
    <row r="127" spans="1:22" x14ac:dyDescent="0.25">
      <c r="A127" s="26">
        <f>Wellpath!E127</f>
        <v>11900</v>
      </c>
      <c r="B127" s="22">
        <v>0</v>
      </c>
      <c r="C127" s="22">
        <v>0</v>
      </c>
      <c r="D127" s="22">
        <f t="shared" si="6"/>
        <v>3.9314164891663715E-5</v>
      </c>
      <c r="E127" s="20">
        <f>Model!$W$29*((drdp!B127+drdp!K127)*'DBH-OI'!$B127+(drdp!E127+drdp!N127)*'DBH-OI'!$C127+(drdp!H127+drdp!Q127)*'DBH-OI'!$D127)</f>
        <v>4.1446657430404361E-3</v>
      </c>
      <c r="F127" s="20">
        <f>Model!$W$29*((drdp!C127+drdp!L127)*'DBH-OI'!$B127+(drdp!F127+drdp!O127)*'DBH-OI'!$C127+(drdp!I127+drdp!R127)*'DBH-OI'!$D127)</f>
        <v>-4.9394202893705899E-3</v>
      </c>
      <c r="G127" s="20">
        <f>Model!$W$29*((drdp!D127+drdp!M127)*'DBH-OI'!$B127+(drdp!G127+drdp!P127)*'DBH-OI'!$C127+(drdp!J127+drdp!S127)*'DBH-OI'!$D127)</f>
        <v>0</v>
      </c>
      <c r="H127" s="18">
        <f>Model!$W$29*((drdp!B127)*'DBH-OI'!$B127+(drdp!E127)*'DBH-OI'!$C127+(drdp!H127)*'DBH-OI'!$D127)</f>
        <v>2.0723328715202181E-3</v>
      </c>
      <c r="I127" s="18">
        <f>Model!$W$29*((drdp!C127)*'DBH-OI'!$B127+(drdp!F127)*'DBH-OI'!$C127+(drdp!I127)*'DBH-OI'!$D127)</f>
        <v>-2.469710144685295E-3</v>
      </c>
      <c r="J127" s="18">
        <f>Model!$W$29*((drdp!D127)*'DBH-OI'!$B127+(drdp!G127)*'DBH-OI'!$C127+(drdp!J127)*'DBH-OI'!$D127)</f>
        <v>0</v>
      </c>
      <c r="K127" s="21">
        <f>SUM(E$3:E126)+H127</f>
        <v>5.1542510367570335E-2</v>
      </c>
      <c r="L127" s="21">
        <f>SUM(F$3:F126)+I127</f>
        <v>-9.6380985465030281E-2</v>
      </c>
      <c r="M127" s="21">
        <f>SUM(G$3:G126)+J127</f>
        <v>0</v>
      </c>
      <c r="N127" s="21"/>
      <c r="O127" s="21"/>
      <c r="P127" s="21"/>
      <c r="Q127" s="19">
        <f t="shared" si="7"/>
        <v>2.6566303749910956E-3</v>
      </c>
      <c r="R127" s="19">
        <f t="shared" si="7"/>
        <v>9.2892943592103785E-3</v>
      </c>
      <c r="S127" s="19">
        <f t="shared" si="7"/>
        <v>0</v>
      </c>
      <c r="T127" s="19">
        <f t="shared" si="8"/>
        <v>-4.967717942567969E-3</v>
      </c>
      <c r="U127" s="19">
        <f t="shared" si="9"/>
        <v>0</v>
      </c>
      <c r="V127" s="19">
        <f t="shared" si="10"/>
        <v>0</v>
      </c>
    </row>
    <row r="128" spans="1:22" x14ac:dyDescent="0.25">
      <c r="A128" s="26">
        <f>Wellpath!E128</f>
        <v>12000</v>
      </c>
      <c r="B128" s="22">
        <v>0</v>
      </c>
      <c r="C128" s="22">
        <v>0</v>
      </c>
      <c r="D128" s="22">
        <f t="shared" si="6"/>
        <v>3.9314164891663715E-5</v>
      </c>
      <c r="E128" s="20">
        <f>Model!$W$29*((drdp!B128+drdp!K128)*'DBH-OI'!$B128+(drdp!E128+drdp!N128)*'DBH-OI'!$C128+(drdp!H128+drdp!Q128)*'DBH-OI'!$D128)</f>
        <v>4.1446657430404361E-3</v>
      </c>
      <c r="F128" s="20">
        <f>Model!$W$29*((drdp!C128+drdp!L128)*'DBH-OI'!$B128+(drdp!F128+drdp!O128)*'DBH-OI'!$C128+(drdp!I128+drdp!R128)*'DBH-OI'!$D128)</f>
        <v>-4.9394202893705899E-3</v>
      </c>
      <c r="G128" s="20">
        <f>Model!$W$29*((drdp!D128+drdp!M128)*'DBH-OI'!$B128+(drdp!G128+drdp!P128)*'DBH-OI'!$C128+(drdp!J128+drdp!S128)*'DBH-OI'!$D128)</f>
        <v>0</v>
      </c>
      <c r="H128" s="18">
        <f>Model!$W$29*((drdp!B128)*'DBH-OI'!$B128+(drdp!E128)*'DBH-OI'!$C128+(drdp!H128)*'DBH-OI'!$D128)</f>
        <v>2.0723328715202181E-3</v>
      </c>
      <c r="I128" s="18">
        <f>Model!$W$29*((drdp!C128)*'DBH-OI'!$B128+(drdp!F128)*'DBH-OI'!$C128+(drdp!I128)*'DBH-OI'!$D128)</f>
        <v>-2.469710144685295E-3</v>
      </c>
      <c r="J128" s="18">
        <f>Model!$W$29*((drdp!D128)*'DBH-OI'!$B128+(drdp!G128)*'DBH-OI'!$C128+(drdp!J128)*'DBH-OI'!$D128)</f>
        <v>0</v>
      </c>
      <c r="K128" s="21">
        <f>SUM(E$3:E127)+H128</f>
        <v>5.5687176110610768E-2</v>
      </c>
      <c r="L128" s="21">
        <f>SUM(F$3:F127)+I128</f>
        <v>-0.10132040575440086</v>
      </c>
      <c r="M128" s="21">
        <f>SUM(G$3:G127)+J128</f>
        <v>0</v>
      </c>
      <c r="N128" s="21"/>
      <c r="O128" s="21"/>
      <c r="P128" s="21"/>
      <c r="Q128" s="19">
        <f t="shared" si="7"/>
        <v>3.1010615831741787E-3</v>
      </c>
      <c r="R128" s="19">
        <f t="shared" si="7"/>
        <v>1.0265824622236427E-2</v>
      </c>
      <c r="S128" s="19">
        <f t="shared" si="7"/>
        <v>0</v>
      </c>
      <c r="T128" s="19">
        <f t="shared" si="8"/>
        <v>-5.6422472788438616E-3</v>
      </c>
      <c r="U128" s="19">
        <f t="shared" si="9"/>
        <v>0</v>
      </c>
      <c r="V128" s="19">
        <f t="shared" si="10"/>
        <v>0</v>
      </c>
    </row>
    <row r="129" spans="1:22" x14ac:dyDescent="0.25">
      <c r="A129" s="26">
        <f>Wellpath!E129</f>
        <v>12100</v>
      </c>
      <c r="B129" s="22">
        <v>0</v>
      </c>
      <c r="C129" s="22">
        <v>0</v>
      </c>
      <c r="D129" s="22">
        <f t="shared" si="6"/>
        <v>3.9314164891663715E-5</v>
      </c>
      <c r="E129" s="20">
        <f>Model!$W$29*((drdp!B129+drdp!K129)*'DBH-OI'!$B129+(drdp!E129+drdp!N129)*'DBH-OI'!$C129+(drdp!H129+drdp!Q129)*'DBH-OI'!$D129)</f>
        <v>4.1446657430404361E-3</v>
      </c>
      <c r="F129" s="20">
        <f>Model!$W$29*((drdp!C129+drdp!L129)*'DBH-OI'!$B129+(drdp!F129+drdp!O129)*'DBH-OI'!$C129+(drdp!I129+drdp!R129)*'DBH-OI'!$D129)</f>
        <v>-4.9394202893705899E-3</v>
      </c>
      <c r="G129" s="20">
        <f>Model!$W$29*((drdp!D129+drdp!M129)*'DBH-OI'!$B129+(drdp!G129+drdp!P129)*'DBH-OI'!$C129+(drdp!J129+drdp!S129)*'DBH-OI'!$D129)</f>
        <v>0</v>
      </c>
      <c r="H129" s="18">
        <f>Model!$W$29*((drdp!B129)*'DBH-OI'!$B129+(drdp!E129)*'DBH-OI'!$C129+(drdp!H129)*'DBH-OI'!$D129)</f>
        <v>2.0723328715202181E-3</v>
      </c>
      <c r="I129" s="18">
        <f>Model!$W$29*((drdp!C129)*'DBH-OI'!$B129+(drdp!F129)*'DBH-OI'!$C129+(drdp!I129)*'DBH-OI'!$D129)</f>
        <v>-2.469710144685295E-3</v>
      </c>
      <c r="J129" s="18">
        <f>Model!$W$29*((drdp!D129)*'DBH-OI'!$B129+(drdp!G129)*'DBH-OI'!$C129+(drdp!J129)*'DBH-OI'!$D129)</f>
        <v>0</v>
      </c>
      <c r="K129" s="21">
        <f>SUM(E$3:E128)+H129</f>
        <v>5.9831841853651202E-2</v>
      </c>
      <c r="L129" s="21">
        <f>SUM(F$3:F128)+I129</f>
        <v>-0.10625982604377145</v>
      </c>
      <c r="M129" s="21">
        <f>SUM(G$3:G128)+J129</f>
        <v>0</v>
      </c>
      <c r="N129" s="21"/>
      <c r="O129" s="21"/>
      <c r="P129" s="21"/>
      <c r="Q129" s="19">
        <f t="shared" si="7"/>
        <v>3.5798492996003276E-3</v>
      </c>
      <c r="R129" s="19">
        <f t="shared" si="7"/>
        <v>1.1291150630852568E-2</v>
      </c>
      <c r="S129" s="19">
        <f t="shared" si="7"/>
        <v>0</v>
      </c>
      <c r="T129" s="19">
        <f t="shared" si="8"/>
        <v>-6.3577211072474204E-3</v>
      </c>
      <c r="U129" s="19">
        <f t="shared" si="9"/>
        <v>0</v>
      </c>
      <c r="V129" s="19">
        <f t="shared" si="10"/>
        <v>0</v>
      </c>
    </row>
    <row r="130" spans="1:22" x14ac:dyDescent="0.25">
      <c r="A130" s="26">
        <f>Wellpath!E130</f>
        <v>12200</v>
      </c>
      <c r="B130" s="22">
        <v>0</v>
      </c>
      <c r="C130" s="22">
        <v>0</v>
      </c>
      <c r="D130" s="22">
        <f t="shared" si="6"/>
        <v>3.9314164891663715E-5</v>
      </c>
      <c r="E130" s="20">
        <f>Model!$W$29*((drdp!B130+drdp!K130)*'DBH-OI'!$B130+(drdp!E130+drdp!N130)*'DBH-OI'!$C130+(drdp!H130+drdp!Q130)*'DBH-OI'!$D130)</f>
        <v>4.144665743040404E-3</v>
      </c>
      <c r="F130" s="20">
        <f>Model!$W$29*((drdp!C130+drdp!L130)*'DBH-OI'!$B130+(drdp!F130+drdp!O130)*'DBH-OI'!$C130+(drdp!I130+drdp!R130)*'DBH-OI'!$D130)</f>
        <v>-4.9394202893705535E-3</v>
      </c>
      <c r="G130" s="20">
        <f>Model!$W$29*((drdp!D130+drdp!M130)*'DBH-OI'!$B130+(drdp!G130+drdp!P130)*'DBH-OI'!$C130+(drdp!J130+drdp!S130)*'DBH-OI'!$D130)</f>
        <v>0</v>
      </c>
      <c r="H130" s="18">
        <f>Model!$W$29*((drdp!B130)*'DBH-OI'!$B130+(drdp!E130)*'DBH-OI'!$C130+(drdp!H130)*'DBH-OI'!$D130)</f>
        <v>2.0723328715202181E-3</v>
      </c>
      <c r="I130" s="18">
        <f>Model!$W$29*((drdp!C130)*'DBH-OI'!$B130+(drdp!F130)*'DBH-OI'!$C130+(drdp!I130)*'DBH-OI'!$D130)</f>
        <v>-2.469710144685295E-3</v>
      </c>
      <c r="J130" s="18">
        <f>Model!$W$29*((drdp!D130)*'DBH-OI'!$B130+(drdp!G130)*'DBH-OI'!$C130+(drdp!J130)*'DBH-OI'!$D130)</f>
        <v>0</v>
      </c>
      <c r="K130" s="21">
        <f>SUM(E$3:E129)+H130</f>
        <v>6.3976507596691629E-2</v>
      </c>
      <c r="L130" s="21">
        <f>SUM(F$3:F129)+I130</f>
        <v>-0.11119924633314203</v>
      </c>
      <c r="M130" s="21">
        <f>SUM(G$3:G129)+J130</f>
        <v>0</v>
      </c>
      <c r="N130" s="21"/>
      <c r="O130" s="21"/>
      <c r="P130" s="21"/>
      <c r="Q130" s="19">
        <f t="shared" si="7"/>
        <v>4.0929935242695415E-3</v>
      </c>
      <c r="R130" s="19">
        <f t="shared" si="7"/>
        <v>1.2365272385058801E-2</v>
      </c>
      <c r="S130" s="19">
        <f t="shared" si="7"/>
        <v>0</v>
      </c>
      <c r="T130" s="19">
        <f t="shared" si="8"/>
        <v>-7.1141394277786452E-3</v>
      </c>
      <c r="U130" s="19">
        <f t="shared" si="9"/>
        <v>0</v>
      </c>
      <c r="V130" s="19">
        <f t="shared" si="10"/>
        <v>0</v>
      </c>
    </row>
    <row r="131" spans="1:22" x14ac:dyDescent="0.25">
      <c r="A131" s="26">
        <f>Wellpath!E131</f>
        <v>12300</v>
      </c>
      <c r="B131" s="22">
        <v>0</v>
      </c>
      <c r="C131" s="22">
        <v>0</v>
      </c>
      <c r="D131" s="22">
        <f t="shared" ref="D131:D194" si="11">1 / (Bfield * COS(Dip))</f>
        <v>3.9314164891663715E-5</v>
      </c>
      <c r="E131" s="20">
        <f>Model!$W$29*((drdp!B131+drdp!K131)*'DBH-OI'!$B131+(drdp!E131+drdp!N131)*'DBH-OI'!$C131+(drdp!H131+drdp!Q131)*'DBH-OI'!$D131)</f>
        <v>4.144665743040404E-3</v>
      </c>
      <c r="F131" s="20">
        <f>Model!$W$29*((drdp!C131+drdp!L131)*'DBH-OI'!$B131+(drdp!F131+drdp!O131)*'DBH-OI'!$C131+(drdp!I131+drdp!R131)*'DBH-OI'!$D131)</f>
        <v>-4.9394202893705535E-3</v>
      </c>
      <c r="G131" s="20">
        <f>Model!$W$29*((drdp!D131+drdp!M131)*'DBH-OI'!$B131+(drdp!G131+drdp!P131)*'DBH-OI'!$C131+(drdp!J131+drdp!S131)*'DBH-OI'!$D131)</f>
        <v>0</v>
      </c>
      <c r="H131" s="18">
        <f>Model!$W$29*((drdp!B131)*'DBH-OI'!$B131+(drdp!E131)*'DBH-OI'!$C131+(drdp!H131)*'DBH-OI'!$D131)</f>
        <v>2.0723328715201864E-3</v>
      </c>
      <c r="I131" s="18">
        <f>Model!$W$29*((drdp!C131)*'DBH-OI'!$B131+(drdp!F131)*'DBH-OI'!$C131+(drdp!I131)*'DBH-OI'!$D131)</f>
        <v>-2.4697101446852581E-3</v>
      </c>
      <c r="J131" s="18">
        <f>Model!$W$29*((drdp!D131)*'DBH-OI'!$B131+(drdp!G131)*'DBH-OI'!$C131+(drdp!J131)*'DBH-OI'!$D131)</f>
        <v>0</v>
      </c>
      <c r="K131" s="21">
        <f>SUM(E$3:E130)+H131</f>
        <v>6.8121173339732E-2</v>
      </c>
      <c r="L131" s="21">
        <f>SUM(F$3:F130)+I131</f>
        <v>-0.11613866662251256</v>
      </c>
      <c r="M131" s="21">
        <f>SUM(G$3:G130)+J131</f>
        <v>0</v>
      </c>
      <c r="N131" s="21"/>
      <c r="O131" s="21"/>
      <c r="P131" s="21"/>
      <c r="Q131" s="19">
        <f t="shared" si="7"/>
        <v>4.6404942571818134E-3</v>
      </c>
      <c r="R131" s="19">
        <f t="shared" si="7"/>
        <v>1.3488189884855112E-2</v>
      </c>
      <c r="S131" s="19">
        <f t="shared" si="7"/>
        <v>0</v>
      </c>
      <c r="T131" s="19">
        <f t="shared" si="8"/>
        <v>-7.9115022404375249E-3</v>
      </c>
      <c r="U131" s="19">
        <f t="shared" si="9"/>
        <v>0</v>
      </c>
      <c r="V131" s="19">
        <f t="shared" si="10"/>
        <v>0</v>
      </c>
    </row>
    <row r="132" spans="1:22" x14ac:dyDescent="0.25">
      <c r="A132" s="26">
        <f>Wellpath!E132</f>
        <v>12400</v>
      </c>
      <c r="B132" s="22">
        <v>0</v>
      </c>
      <c r="C132" s="22">
        <v>0</v>
      </c>
      <c r="D132" s="22">
        <f t="shared" si="11"/>
        <v>3.9314164891663715E-5</v>
      </c>
      <c r="E132" s="20">
        <f>Model!$W$29*((drdp!B132+drdp!K132)*'DBH-OI'!$B132+(drdp!E132+drdp!N132)*'DBH-OI'!$C132+(drdp!H132+drdp!Q132)*'DBH-OI'!$D132)</f>
        <v>4.1446657430404361E-3</v>
      </c>
      <c r="F132" s="20">
        <f>Model!$W$29*((drdp!C132+drdp!L132)*'DBH-OI'!$B132+(drdp!F132+drdp!O132)*'DBH-OI'!$C132+(drdp!I132+drdp!R132)*'DBH-OI'!$D132)</f>
        <v>-4.9394202893705899E-3</v>
      </c>
      <c r="G132" s="20">
        <f>Model!$W$29*((drdp!D132+drdp!M132)*'DBH-OI'!$B132+(drdp!G132+drdp!P132)*'DBH-OI'!$C132+(drdp!J132+drdp!S132)*'DBH-OI'!$D132)</f>
        <v>0</v>
      </c>
      <c r="H132" s="18">
        <f>Model!$W$29*((drdp!B132)*'DBH-OI'!$B132+(drdp!E132)*'DBH-OI'!$C132+(drdp!H132)*'DBH-OI'!$D132)</f>
        <v>2.0723328715202181E-3</v>
      </c>
      <c r="I132" s="18">
        <f>Model!$W$29*((drdp!C132)*'DBH-OI'!$B132+(drdp!F132)*'DBH-OI'!$C132+(drdp!I132)*'DBH-OI'!$D132)</f>
        <v>-2.469710144685295E-3</v>
      </c>
      <c r="J132" s="18">
        <f>Model!$W$29*((drdp!D132)*'DBH-OI'!$B132+(drdp!G132)*'DBH-OI'!$C132+(drdp!J132)*'DBH-OI'!$D132)</f>
        <v>0</v>
      </c>
      <c r="K132" s="21">
        <f>SUM(E$3:E131)+H132</f>
        <v>7.2265839082772426E-2</v>
      </c>
      <c r="L132" s="21">
        <f>SUM(F$3:F131)+I132</f>
        <v>-0.12107808691188314</v>
      </c>
      <c r="M132" s="21">
        <f>SUM(G$3:G131)+J132</f>
        <v>0</v>
      </c>
      <c r="N132" s="21"/>
      <c r="O132" s="21"/>
      <c r="P132" s="21"/>
      <c r="Q132" s="19">
        <f t="shared" ref="Q132:S147" si="12">K132^2</f>
        <v>5.2223514983371589E-3</v>
      </c>
      <c r="R132" s="19">
        <f t="shared" si="12"/>
        <v>1.4659903130241528E-2</v>
      </c>
      <c r="S132" s="19">
        <f t="shared" si="12"/>
        <v>0</v>
      </c>
      <c r="T132" s="19">
        <f t="shared" ref="T132:T195" si="13">K132*L132</f>
        <v>-8.7498095452240819E-3</v>
      </c>
      <c r="U132" s="19">
        <f t="shared" ref="U132:U195" si="14">K132*M132</f>
        <v>0</v>
      </c>
      <c r="V132" s="19">
        <f t="shared" ref="V132:V195" si="15">L132*M132</f>
        <v>0</v>
      </c>
    </row>
    <row r="133" spans="1:22" x14ac:dyDescent="0.25">
      <c r="A133" s="26">
        <f>Wellpath!E133</f>
        <v>12500</v>
      </c>
      <c r="B133" s="22">
        <v>0</v>
      </c>
      <c r="C133" s="22">
        <v>0</v>
      </c>
      <c r="D133" s="22">
        <f t="shared" si="11"/>
        <v>3.9314164891663715E-5</v>
      </c>
      <c r="E133" s="20">
        <f>Model!$W$29*((drdp!B133+drdp!K133)*'DBH-OI'!$B133+(drdp!E133+drdp!N133)*'DBH-OI'!$C133+(drdp!H133+drdp!Q133)*'DBH-OI'!$D133)</f>
        <v>-0.25696927606850684</v>
      </c>
      <c r="F133" s="20">
        <f>Model!$W$29*((drdp!C133+drdp!L133)*'DBH-OI'!$B133+(drdp!F133+drdp!O133)*'DBH-OI'!$C133+(drdp!I133+drdp!R133)*'DBH-OI'!$D133)</f>
        <v>0.30624405794097637</v>
      </c>
      <c r="G133" s="20">
        <f>Model!$W$29*((drdp!D133+drdp!M133)*'DBH-OI'!$B133+(drdp!G133+drdp!P133)*'DBH-OI'!$C133+(drdp!J133+drdp!S133)*'DBH-OI'!$D133)</f>
        <v>0</v>
      </c>
      <c r="H133" s="18">
        <f>Model!$W$29*((drdp!B133)*'DBH-OI'!$B133+(drdp!E133)*'DBH-OI'!$C133+(drdp!H133)*'DBH-OI'!$D133)</f>
        <v>2.0723328715202181E-3</v>
      </c>
      <c r="I133" s="18">
        <f>Model!$W$29*((drdp!C133)*'DBH-OI'!$B133+(drdp!F133)*'DBH-OI'!$C133+(drdp!I133)*'DBH-OI'!$D133)</f>
        <v>-2.469710144685295E-3</v>
      </c>
      <c r="J133" s="18">
        <f>Model!$W$29*((drdp!D133)*'DBH-OI'!$B133+(drdp!G133)*'DBH-OI'!$C133+(drdp!J133)*'DBH-OI'!$D133)</f>
        <v>0</v>
      </c>
      <c r="K133" s="21">
        <f>SUM(E$3:E132)+H133</f>
        <v>7.6410504825812867E-2</v>
      </c>
      <c r="L133" s="21">
        <f>SUM(F$3:F132)+I133</f>
        <v>-0.12601750720125374</v>
      </c>
      <c r="M133" s="21">
        <f>SUM(G$3:G132)+J133</f>
        <v>0</v>
      </c>
      <c r="N133" s="21"/>
      <c r="O133" s="21"/>
      <c r="P133" s="21"/>
      <c r="Q133" s="19">
        <f t="shared" si="12"/>
        <v>5.8385652477355712E-3</v>
      </c>
      <c r="R133" s="19">
        <f t="shared" si="12"/>
        <v>1.5880412121218039E-2</v>
      </c>
      <c r="S133" s="19">
        <f t="shared" si="12"/>
        <v>0</v>
      </c>
      <c r="T133" s="19">
        <f t="shared" si="13"/>
        <v>-9.6290613421383068E-3</v>
      </c>
      <c r="U133" s="19">
        <f t="shared" si="14"/>
        <v>0</v>
      </c>
      <c r="V133" s="19">
        <f t="shared" si="15"/>
        <v>0</v>
      </c>
    </row>
    <row r="134" spans="1:22" x14ac:dyDescent="0.25">
      <c r="A134" s="26">
        <f>Wellpath!E134</f>
        <v>0</v>
      </c>
      <c r="B134" s="22">
        <v>0</v>
      </c>
      <c r="C134" s="22">
        <v>0</v>
      </c>
      <c r="D134" s="22">
        <f t="shared" si="11"/>
        <v>3.9314164891663715E-5</v>
      </c>
      <c r="E134" s="20">
        <f>Model!$W$29*((drdp!B134+drdp!K134)*'DBH-OI'!$B134+(drdp!E134+drdp!N134)*'DBH-OI'!$C134+(drdp!H134+drdp!Q134)*'DBH-OI'!$D134)</f>
        <v>0</v>
      </c>
      <c r="F134" s="20">
        <f>Model!$W$29*((drdp!C134+drdp!L134)*'DBH-OI'!$B134+(drdp!F134+drdp!O134)*'DBH-OI'!$C134+(drdp!I134+drdp!R134)*'DBH-OI'!$D134)</f>
        <v>0</v>
      </c>
      <c r="G134" s="20">
        <f>Model!$W$29*((drdp!D134+drdp!M134)*'DBH-OI'!$B134+(drdp!G134+drdp!P134)*'DBH-OI'!$C134+(drdp!J134+drdp!S134)*'DBH-OI'!$D134)</f>
        <v>0</v>
      </c>
      <c r="H134" s="18">
        <f>Model!$W$29*((drdp!B134)*'DBH-OI'!$B134+(drdp!E134)*'DBH-OI'!$C134+(drdp!H134)*'DBH-OI'!$D134)</f>
        <v>0</v>
      </c>
      <c r="I134" s="18">
        <f>Model!$W$29*((drdp!C134)*'DBH-OI'!$B134+(drdp!F134)*'DBH-OI'!$C134+(drdp!I134)*'DBH-OI'!$D134)</f>
        <v>0</v>
      </c>
      <c r="J134" s="18">
        <f>Model!$W$29*((drdp!D134)*'DBH-OI'!$B134+(drdp!G134)*'DBH-OI'!$C134+(drdp!J134)*'DBH-OI'!$D134)</f>
        <v>0</v>
      </c>
      <c r="K134" s="21">
        <f>SUM(E$3:E133)+H134</f>
        <v>-0.18263110411421418</v>
      </c>
      <c r="L134" s="21">
        <f>SUM(F$3:F133)+I134</f>
        <v>0.18269626088440793</v>
      </c>
      <c r="M134" s="21">
        <f>SUM(G$3:G133)+J134</f>
        <v>0</v>
      </c>
      <c r="N134" s="21"/>
      <c r="O134" s="21"/>
      <c r="P134" s="21"/>
      <c r="Q134" s="19">
        <f t="shared" si="12"/>
        <v>3.3354120189976938E-2</v>
      </c>
      <c r="R134" s="19">
        <f t="shared" si="12"/>
        <v>3.3377923741143643E-2</v>
      </c>
      <c r="S134" s="19">
        <f t="shared" si="12"/>
        <v>0</v>
      </c>
      <c r="T134" s="19">
        <f t="shared" si="13"/>
        <v>-3.336601984285794E-2</v>
      </c>
      <c r="U134" s="19">
        <f t="shared" si="14"/>
        <v>0</v>
      </c>
      <c r="V134" s="19">
        <f t="shared" si="15"/>
        <v>0</v>
      </c>
    </row>
    <row r="135" spans="1:22" x14ac:dyDescent="0.25">
      <c r="A135" s="26">
        <f>Wellpath!E135</f>
        <v>0</v>
      </c>
      <c r="B135" s="22">
        <v>0</v>
      </c>
      <c r="C135" s="22">
        <v>0</v>
      </c>
      <c r="D135" s="22">
        <f t="shared" si="11"/>
        <v>3.9314164891663715E-5</v>
      </c>
      <c r="E135" s="20">
        <f>Model!$W$29*((drdp!B135+drdp!K135)*'DBH-OI'!$B135+(drdp!E135+drdp!N135)*'DBH-OI'!$C135+(drdp!H135+drdp!Q135)*'DBH-OI'!$D135)</f>
        <v>0</v>
      </c>
      <c r="F135" s="20">
        <f>Model!$W$29*((drdp!C135+drdp!L135)*'DBH-OI'!$B135+(drdp!F135+drdp!O135)*'DBH-OI'!$C135+(drdp!I135+drdp!R135)*'DBH-OI'!$D135)</f>
        <v>0</v>
      </c>
      <c r="G135" s="20">
        <f>Model!$W$29*((drdp!D135+drdp!M135)*'DBH-OI'!$B135+(drdp!G135+drdp!P135)*'DBH-OI'!$C135+(drdp!J135+drdp!S135)*'DBH-OI'!$D135)</f>
        <v>0</v>
      </c>
      <c r="H135" s="18">
        <f>Model!$W$29*((drdp!B135)*'DBH-OI'!$B135+(drdp!E135)*'DBH-OI'!$C135+(drdp!H135)*'DBH-OI'!$D135)</f>
        <v>0</v>
      </c>
      <c r="I135" s="18">
        <f>Model!$W$29*((drdp!C135)*'DBH-OI'!$B135+(drdp!F135)*'DBH-OI'!$C135+(drdp!I135)*'DBH-OI'!$D135)</f>
        <v>0</v>
      </c>
      <c r="J135" s="18">
        <f>Model!$W$29*((drdp!D135)*'DBH-OI'!$B135+(drdp!G135)*'DBH-OI'!$C135+(drdp!J135)*'DBH-OI'!$D135)</f>
        <v>0</v>
      </c>
      <c r="K135" s="21">
        <f>SUM(E$3:E134)+H135</f>
        <v>-0.18263110411421418</v>
      </c>
      <c r="L135" s="21">
        <f>SUM(F$3:F134)+I135</f>
        <v>0.18269626088440793</v>
      </c>
      <c r="M135" s="21">
        <f>SUM(G$3:G134)+J135</f>
        <v>0</v>
      </c>
      <c r="N135" s="21"/>
      <c r="O135" s="21"/>
      <c r="P135" s="21"/>
      <c r="Q135" s="19">
        <f t="shared" si="12"/>
        <v>3.3354120189976938E-2</v>
      </c>
      <c r="R135" s="19">
        <f t="shared" si="12"/>
        <v>3.3377923741143643E-2</v>
      </c>
      <c r="S135" s="19">
        <f t="shared" si="12"/>
        <v>0</v>
      </c>
      <c r="T135" s="19">
        <f t="shared" si="13"/>
        <v>-3.336601984285794E-2</v>
      </c>
      <c r="U135" s="19">
        <f t="shared" si="14"/>
        <v>0</v>
      </c>
      <c r="V135" s="19">
        <f t="shared" si="15"/>
        <v>0</v>
      </c>
    </row>
    <row r="136" spans="1:22" x14ac:dyDescent="0.25">
      <c r="A136" s="26">
        <f>Wellpath!E136</f>
        <v>0</v>
      </c>
      <c r="B136" s="22">
        <v>0</v>
      </c>
      <c r="C136" s="22">
        <v>0</v>
      </c>
      <c r="D136" s="22">
        <f t="shared" si="11"/>
        <v>3.9314164891663715E-5</v>
      </c>
      <c r="E136" s="20">
        <f>Model!$W$29*((drdp!B136+drdp!K136)*'DBH-OI'!$B136+(drdp!E136+drdp!N136)*'DBH-OI'!$C136+(drdp!H136+drdp!Q136)*'DBH-OI'!$D136)</f>
        <v>0</v>
      </c>
      <c r="F136" s="20">
        <f>Model!$W$29*((drdp!C136+drdp!L136)*'DBH-OI'!$B136+(drdp!F136+drdp!O136)*'DBH-OI'!$C136+(drdp!I136+drdp!R136)*'DBH-OI'!$D136)</f>
        <v>0</v>
      </c>
      <c r="G136" s="20">
        <f>Model!$W$29*((drdp!D136+drdp!M136)*'DBH-OI'!$B136+(drdp!G136+drdp!P136)*'DBH-OI'!$C136+(drdp!J136+drdp!S136)*'DBH-OI'!$D136)</f>
        <v>0</v>
      </c>
      <c r="H136" s="18">
        <f>Model!$W$29*((drdp!B136)*'DBH-OI'!$B136+(drdp!E136)*'DBH-OI'!$C136+(drdp!H136)*'DBH-OI'!$D136)</f>
        <v>0</v>
      </c>
      <c r="I136" s="18">
        <f>Model!$W$29*((drdp!C136)*'DBH-OI'!$B136+(drdp!F136)*'DBH-OI'!$C136+(drdp!I136)*'DBH-OI'!$D136)</f>
        <v>0</v>
      </c>
      <c r="J136" s="18">
        <f>Model!$W$29*((drdp!D136)*'DBH-OI'!$B136+(drdp!G136)*'DBH-OI'!$C136+(drdp!J136)*'DBH-OI'!$D136)</f>
        <v>0</v>
      </c>
      <c r="K136" s="21">
        <f>SUM(E$3:E135)+H136</f>
        <v>-0.18263110411421418</v>
      </c>
      <c r="L136" s="21">
        <f>SUM(F$3:F135)+I136</f>
        <v>0.18269626088440793</v>
      </c>
      <c r="M136" s="21">
        <f>SUM(G$3:G135)+J136</f>
        <v>0</v>
      </c>
      <c r="N136" s="21"/>
      <c r="O136" s="21"/>
      <c r="P136" s="21"/>
      <c r="Q136" s="19">
        <f t="shared" si="12"/>
        <v>3.3354120189976938E-2</v>
      </c>
      <c r="R136" s="19">
        <f t="shared" si="12"/>
        <v>3.3377923741143643E-2</v>
      </c>
      <c r="S136" s="19">
        <f t="shared" si="12"/>
        <v>0</v>
      </c>
      <c r="T136" s="19">
        <f t="shared" si="13"/>
        <v>-3.336601984285794E-2</v>
      </c>
      <c r="U136" s="19">
        <f t="shared" si="14"/>
        <v>0</v>
      </c>
      <c r="V136" s="19">
        <f t="shared" si="15"/>
        <v>0</v>
      </c>
    </row>
    <row r="137" spans="1:22" x14ac:dyDescent="0.25">
      <c r="A137" s="26">
        <f>Wellpath!E137</f>
        <v>0</v>
      </c>
      <c r="B137" s="22">
        <v>0</v>
      </c>
      <c r="C137" s="22">
        <v>0</v>
      </c>
      <c r="D137" s="22">
        <f t="shared" si="11"/>
        <v>3.9314164891663715E-5</v>
      </c>
      <c r="E137" s="20">
        <f>Model!$W$29*((drdp!B137+drdp!K137)*'DBH-OI'!$B137+(drdp!E137+drdp!N137)*'DBH-OI'!$C137+(drdp!H137+drdp!Q137)*'DBH-OI'!$D137)</f>
        <v>0</v>
      </c>
      <c r="F137" s="20">
        <f>Model!$W$29*((drdp!C137+drdp!L137)*'DBH-OI'!$B137+(drdp!F137+drdp!O137)*'DBH-OI'!$C137+(drdp!I137+drdp!R137)*'DBH-OI'!$D137)</f>
        <v>0</v>
      </c>
      <c r="G137" s="20">
        <f>Model!$W$29*((drdp!D137+drdp!M137)*'DBH-OI'!$B137+(drdp!G137+drdp!P137)*'DBH-OI'!$C137+(drdp!J137+drdp!S137)*'DBH-OI'!$D137)</f>
        <v>0</v>
      </c>
      <c r="H137" s="18">
        <f>Model!$W$29*((drdp!B137)*'DBH-OI'!$B137+(drdp!E137)*'DBH-OI'!$C137+(drdp!H137)*'DBH-OI'!$D137)</f>
        <v>0</v>
      </c>
      <c r="I137" s="18">
        <f>Model!$W$29*((drdp!C137)*'DBH-OI'!$B137+(drdp!F137)*'DBH-OI'!$C137+(drdp!I137)*'DBH-OI'!$D137)</f>
        <v>0</v>
      </c>
      <c r="J137" s="18">
        <f>Model!$W$29*((drdp!D137)*'DBH-OI'!$B137+(drdp!G137)*'DBH-OI'!$C137+(drdp!J137)*'DBH-OI'!$D137)</f>
        <v>0</v>
      </c>
      <c r="K137" s="21">
        <f>SUM(E$3:E136)+H137</f>
        <v>-0.18263110411421418</v>
      </c>
      <c r="L137" s="21">
        <f>SUM(F$3:F136)+I137</f>
        <v>0.18269626088440793</v>
      </c>
      <c r="M137" s="21">
        <f>SUM(G$3:G136)+J137</f>
        <v>0</v>
      </c>
      <c r="N137" s="21"/>
      <c r="O137" s="21"/>
      <c r="P137" s="21"/>
      <c r="Q137" s="19">
        <f t="shared" si="12"/>
        <v>3.3354120189976938E-2</v>
      </c>
      <c r="R137" s="19">
        <f t="shared" si="12"/>
        <v>3.3377923741143643E-2</v>
      </c>
      <c r="S137" s="19">
        <f t="shared" si="12"/>
        <v>0</v>
      </c>
      <c r="T137" s="19">
        <f t="shared" si="13"/>
        <v>-3.336601984285794E-2</v>
      </c>
      <c r="U137" s="19">
        <f t="shared" si="14"/>
        <v>0</v>
      </c>
      <c r="V137" s="19">
        <f t="shared" si="15"/>
        <v>0</v>
      </c>
    </row>
    <row r="138" spans="1:22" x14ac:dyDescent="0.25">
      <c r="A138" s="26">
        <f>Wellpath!E138</f>
        <v>0</v>
      </c>
      <c r="B138" s="22">
        <v>0</v>
      </c>
      <c r="C138" s="22">
        <v>0</v>
      </c>
      <c r="D138" s="22">
        <f t="shared" si="11"/>
        <v>3.9314164891663715E-5</v>
      </c>
      <c r="E138" s="20">
        <f>Model!$W$29*((drdp!B138+drdp!K138)*'DBH-OI'!$B138+(drdp!E138+drdp!N138)*'DBH-OI'!$C138+(drdp!H138+drdp!Q138)*'DBH-OI'!$D138)</f>
        <v>0</v>
      </c>
      <c r="F138" s="20">
        <f>Model!$W$29*((drdp!C138+drdp!L138)*'DBH-OI'!$B138+(drdp!F138+drdp!O138)*'DBH-OI'!$C138+(drdp!I138+drdp!R138)*'DBH-OI'!$D138)</f>
        <v>0</v>
      </c>
      <c r="G138" s="20">
        <f>Model!$W$29*((drdp!D138+drdp!M138)*'DBH-OI'!$B138+(drdp!G138+drdp!P138)*'DBH-OI'!$C138+(drdp!J138+drdp!S138)*'DBH-OI'!$D138)</f>
        <v>0</v>
      </c>
      <c r="H138" s="18">
        <f>Model!$W$29*((drdp!B138)*'DBH-OI'!$B138+(drdp!E138)*'DBH-OI'!$C138+(drdp!H138)*'DBH-OI'!$D138)</f>
        <v>0</v>
      </c>
      <c r="I138" s="18">
        <f>Model!$W$29*((drdp!C138)*'DBH-OI'!$B138+(drdp!F138)*'DBH-OI'!$C138+(drdp!I138)*'DBH-OI'!$D138)</f>
        <v>0</v>
      </c>
      <c r="J138" s="18">
        <f>Model!$W$29*((drdp!D138)*'DBH-OI'!$B138+(drdp!G138)*'DBH-OI'!$C138+(drdp!J138)*'DBH-OI'!$D138)</f>
        <v>0</v>
      </c>
      <c r="K138" s="21">
        <f>SUM(E$3:E137)+H138</f>
        <v>-0.18263110411421418</v>
      </c>
      <c r="L138" s="21">
        <f>SUM(F$3:F137)+I138</f>
        <v>0.18269626088440793</v>
      </c>
      <c r="M138" s="21">
        <f>SUM(G$3:G137)+J138</f>
        <v>0</v>
      </c>
      <c r="N138" s="21"/>
      <c r="O138" s="21"/>
      <c r="P138" s="21"/>
      <c r="Q138" s="19">
        <f t="shared" si="12"/>
        <v>3.3354120189976938E-2</v>
      </c>
      <c r="R138" s="19">
        <f t="shared" si="12"/>
        <v>3.3377923741143643E-2</v>
      </c>
      <c r="S138" s="19">
        <f t="shared" si="12"/>
        <v>0</v>
      </c>
      <c r="T138" s="19">
        <f t="shared" si="13"/>
        <v>-3.336601984285794E-2</v>
      </c>
      <c r="U138" s="19">
        <f t="shared" si="14"/>
        <v>0</v>
      </c>
      <c r="V138" s="19">
        <f t="shared" si="15"/>
        <v>0</v>
      </c>
    </row>
    <row r="139" spans="1:22" x14ac:dyDescent="0.25">
      <c r="A139" s="26">
        <f>Wellpath!E139</f>
        <v>0</v>
      </c>
      <c r="B139" s="22">
        <v>0</v>
      </c>
      <c r="C139" s="22">
        <v>0</v>
      </c>
      <c r="D139" s="22">
        <f t="shared" si="11"/>
        <v>3.9314164891663715E-5</v>
      </c>
      <c r="E139" s="20">
        <f>Model!$W$29*((drdp!B139+drdp!K139)*'DBH-OI'!$B139+(drdp!E139+drdp!N139)*'DBH-OI'!$C139+(drdp!H139+drdp!Q139)*'DBH-OI'!$D139)</f>
        <v>0</v>
      </c>
      <c r="F139" s="20">
        <f>Model!$W$29*((drdp!C139+drdp!L139)*'DBH-OI'!$B139+(drdp!F139+drdp!O139)*'DBH-OI'!$C139+(drdp!I139+drdp!R139)*'DBH-OI'!$D139)</f>
        <v>0</v>
      </c>
      <c r="G139" s="20">
        <f>Model!$W$29*((drdp!D139+drdp!M139)*'DBH-OI'!$B139+(drdp!G139+drdp!P139)*'DBH-OI'!$C139+(drdp!J139+drdp!S139)*'DBH-OI'!$D139)</f>
        <v>0</v>
      </c>
      <c r="H139" s="18">
        <f>Model!$W$29*((drdp!B139)*'DBH-OI'!$B139+(drdp!E139)*'DBH-OI'!$C139+(drdp!H139)*'DBH-OI'!$D139)</f>
        <v>0</v>
      </c>
      <c r="I139" s="18">
        <f>Model!$W$29*((drdp!C139)*'DBH-OI'!$B139+(drdp!F139)*'DBH-OI'!$C139+(drdp!I139)*'DBH-OI'!$D139)</f>
        <v>0</v>
      </c>
      <c r="J139" s="18">
        <f>Model!$W$29*((drdp!D139)*'DBH-OI'!$B139+(drdp!G139)*'DBH-OI'!$C139+(drdp!J139)*'DBH-OI'!$D139)</f>
        <v>0</v>
      </c>
      <c r="K139" s="21">
        <f>SUM(E$3:E138)+H139</f>
        <v>-0.18263110411421418</v>
      </c>
      <c r="L139" s="21">
        <f>SUM(F$3:F138)+I139</f>
        <v>0.18269626088440793</v>
      </c>
      <c r="M139" s="21">
        <f>SUM(G$3:G138)+J139</f>
        <v>0</v>
      </c>
      <c r="N139" s="21"/>
      <c r="O139" s="21"/>
      <c r="P139" s="21"/>
      <c r="Q139" s="19">
        <f t="shared" si="12"/>
        <v>3.3354120189976938E-2</v>
      </c>
      <c r="R139" s="19">
        <f t="shared" si="12"/>
        <v>3.3377923741143643E-2</v>
      </c>
      <c r="S139" s="19">
        <f t="shared" si="12"/>
        <v>0</v>
      </c>
      <c r="T139" s="19">
        <f t="shared" si="13"/>
        <v>-3.336601984285794E-2</v>
      </c>
      <c r="U139" s="19">
        <f t="shared" si="14"/>
        <v>0</v>
      </c>
      <c r="V139" s="19">
        <f t="shared" si="15"/>
        <v>0</v>
      </c>
    </row>
    <row r="140" spans="1:22" x14ac:dyDescent="0.25">
      <c r="A140" s="26">
        <f>Wellpath!E140</f>
        <v>0</v>
      </c>
      <c r="B140" s="22">
        <v>0</v>
      </c>
      <c r="C140" s="22">
        <v>0</v>
      </c>
      <c r="D140" s="22">
        <f t="shared" si="11"/>
        <v>3.9314164891663715E-5</v>
      </c>
      <c r="E140" s="20">
        <f>Model!$W$29*((drdp!B140+drdp!K140)*'DBH-OI'!$B140+(drdp!E140+drdp!N140)*'DBH-OI'!$C140+(drdp!H140+drdp!Q140)*'DBH-OI'!$D140)</f>
        <v>0</v>
      </c>
      <c r="F140" s="20">
        <f>Model!$W$29*((drdp!C140+drdp!L140)*'DBH-OI'!$B140+(drdp!F140+drdp!O140)*'DBH-OI'!$C140+(drdp!I140+drdp!R140)*'DBH-OI'!$D140)</f>
        <v>0</v>
      </c>
      <c r="G140" s="20">
        <f>Model!$W$29*((drdp!D140+drdp!M140)*'DBH-OI'!$B140+(drdp!G140+drdp!P140)*'DBH-OI'!$C140+(drdp!J140+drdp!S140)*'DBH-OI'!$D140)</f>
        <v>0</v>
      </c>
      <c r="H140" s="18">
        <f>Model!$W$29*((drdp!B140)*'DBH-OI'!$B140+(drdp!E140)*'DBH-OI'!$C140+(drdp!H140)*'DBH-OI'!$D140)</f>
        <v>0</v>
      </c>
      <c r="I140" s="18">
        <f>Model!$W$29*((drdp!C140)*'DBH-OI'!$B140+(drdp!F140)*'DBH-OI'!$C140+(drdp!I140)*'DBH-OI'!$D140)</f>
        <v>0</v>
      </c>
      <c r="J140" s="18">
        <f>Model!$W$29*((drdp!D140)*'DBH-OI'!$B140+(drdp!G140)*'DBH-OI'!$C140+(drdp!J140)*'DBH-OI'!$D140)</f>
        <v>0</v>
      </c>
      <c r="K140" s="21">
        <f>SUM(E$3:E139)+H140</f>
        <v>-0.18263110411421418</v>
      </c>
      <c r="L140" s="21">
        <f>SUM(F$3:F139)+I140</f>
        <v>0.18269626088440793</v>
      </c>
      <c r="M140" s="21">
        <f>SUM(G$3:G139)+J140</f>
        <v>0</v>
      </c>
      <c r="N140" s="21"/>
      <c r="O140" s="21"/>
      <c r="P140" s="21"/>
      <c r="Q140" s="19">
        <f t="shared" si="12"/>
        <v>3.3354120189976938E-2</v>
      </c>
      <c r="R140" s="19">
        <f t="shared" si="12"/>
        <v>3.3377923741143643E-2</v>
      </c>
      <c r="S140" s="19">
        <f t="shared" si="12"/>
        <v>0</v>
      </c>
      <c r="T140" s="19">
        <f t="shared" si="13"/>
        <v>-3.336601984285794E-2</v>
      </c>
      <c r="U140" s="19">
        <f t="shared" si="14"/>
        <v>0</v>
      </c>
      <c r="V140" s="19">
        <f t="shared" si="15"/>
        <v>0</v>
      </c>
    </row>
    <row r="141" spans="1:22" x14ac:dyDescent="0.25">
      <c r="A141" s="26">
        <f>Wellpath!E141</f>
        <v>0</v>
      </c>
      <c r="B141" s="22">
        <v>0</v>
      </c>
      <c r="C141" s="22">
        <v>0</v>
      </c>
      <c r="D141" s="22">
        <f t="shared" si="11"/>
        <v>3.9314164891663715E-5</v>
      </c>
      <c r="E141" s="20">
        <f>Model!$W$29*((drdp!B141+drdp!K141)*'DBH-OI'!$B141+(drdp!E141+drdp!N141)*'DBH-OI'!$C141+(drdp!H141+drdp!Q141)*'DBH-OI'!$D141)</f>
        <v>0</v>
      </c>
      <c r="F141" s="20">
        <f>Model!$W$29*((drdp!C141+drdp!L141)*'DBH-OI'!$B141+(drdp!F141+drdp!O141)*'DBH-OI'!$C141+(drdp!I141+drdp!R141)*'DBH-OI'!$D141)</f>
        <v>0</v>
      </c>
      <c r="G141" s="20">
        <f>Model!$W$29*((drdp!D141+drdp!M141)*'DBH-OI'!$B141+(drdp!G141+drdp!P141)*'DBH-OI'!$C141+(drdp!J141+drdp!S141)*'DBH-OI'!$D141)</f>
        <v>0</v>
      </c>
      <c r="H141" s="18">
        <f>Model!$W$29*((drdp!B141)*'DBH-OI'!$B141+(drdp!E141)*'DBH-OI'!$C141+(drdp!H141)*'DBH-OI'!$D141)</f>
        <v>0</v>
      </c>
      <c r="I141" s="18">
        <f>Model!$W$29*((drdp!C141)*'DBH-OI'!$B141+(drdp!F141)*'DBH-OI'!$C141+(drdp!I141)*'DBH-OI'!$D141)</f>
        <v>0</v>
      </c>
      <c r="J141" s="18">
        <f>Model!$W$29*((drdp!D141)*'DBH-OI'!$B141+(drdp!G141)*'DBH-OI'!$C141+(drdp!J141)*'DBH-OI'!$D141)</f>
        <v>0</v>
      </c>
      <c r="K141" s="21">
        <f>SUM(E$3:E140)+H141</f>
        <v>-0.18263110411421418</v>
      </c>
      <c r="L141" s="21">
        <f>SUM(F$3:F140)+I141</f>
        <v>0.18269626088440793</v>
      </c>
      <c r="M141" s="21">
        <f>SUM(G$3:G140)+J141</f>
        <v>0</v>
      </c>
      <c r="N141" s="21"/>
      <c r="O141" s="21"/>
      <c r="P141" s="21"/>
      <c r="Q141" s="19">
        <f t="shared" si="12"/>
        <v>3.3354120189976938E-2</v>
      </c>
      <c r="R141" s="19">
        <f t="shared" si="12"/>
        <v>3.3377923741143643E-2</v>
      </c>
      <c r="S141" s="19">
        <f t="shared" si="12"/>
        <v>0</v>
      </c>
      <c r="T141" s="19">
        <f t="shared" si="13"/>
        <v>-3.336601984285794E-2</v>
      </c>
      <c r="U141" s="19">
        <f t="shared" si="14"/>
        <v>0</v>
      </c>
      <c r="V141" s="19">
        <f t="shared" si="15"/>
        <v>0</v>
      </c>
    </row>
    <row r="142" spans="1:22" x14ac:dyDescent="0.25">
      <c r="A142" s="26">
        <f>Wellpath!E142</f>
        <v>0</v>
      </c>
      <c r="B142" s="22">
        <v>0</v>
      </c>
      <c r="C142" s="22">
        <v>0</v>
      </c>
      <c r="D142" s="22">
        <f t="shared" si="11"/>
        <v>3.9314164891663715E-5</v>
      </c>
      <c r="E142" s="20">
        <f>Model!$W$29*((drdp!B142+drdp!K142)*'DBH-OI'!$B142+(drdp!E142+drdp!N142)*'DBH-OI'!$C142+(drdp!H142+drdp!Q142)*'DBH-OI'!$D142)</f>
        <v>0</v>
      </c>
      <c r="F142" s="20">
        <f>Model!$W$29*((drdp!C142+drdp!L142)*'DBH-OI'!$B142+(drdp!F142+drdp!O142)*'DBH-OI'!$C142+(drdp!I142+drdp!R142)*'DBH-OI'!$D142)</f>
        <v>0</v>
      </c>
      <c r="G142" s="20">
        <f>Model!$W$29*((drdp!D142+drdp!M142)*'DBH-OI'!$B142+(drdp!G142+drdp!P142)*'DBH-OI'!$C142+(drdp!J142+drdp!S142)*'DBH-OI'!$D142)</f>
        <v>0</v>
      </c>
      <c r="H142" s="18">
        <f>Model!$W$29*((drdp!B142)*'DBH-OI'!$B142+(drdp!E142)*'DBH-OI'!$C142+(drdp!H142)*'DBH-OI'!$D142)</f>
        <v>0</v>
      </c>
      <c r="I142" s="18">
        <f>Model!$W$29*((drdp!C142)*'DBH-OI'!$B142+(drdp!F142)*'DBH-OI'!$C142+(drdp!I142)*'DBH-OI'!$D142)</f>
        <v>0</v>
      </c>
      <c r="J142" s="18">
        <f>Model!$W$29*((drdp!D142)*'DBH-OI'!$B142+(drdp!G142)*'DBH-OI'!$C142+(drdp!J142)*'DBH-OI'!$D142)</f>
        <v>0</v>
      </c>
      <c r="K142" s="21">
        <f>SUM(E$3:E141)+H142</f>
        <v>-0.18263110411421418</v>
      </c>
      <c r="L142" s="21">
        <f>SUM(F$3:F141)+I142</f>
        <v>0.18269626088440793</v>
      </c>
      <c r="M142" s="21">
        <f>SUM(G$3:G141)+J142</f>
        <v>0</v>
      </c>
      <c r="N142" s="21"/>
      <c r="O142" s="21"/>
      <c r="P142" s="21"/>
      <c r="Q142" s="19">
        <f t="shared" si="12"/>
        <v>3.3354120189976938E-2</v>
      </c>
      <c r="R142" s="19">
        <f t="shared" si="12"/>
        <v>3.3377923741143643E-2</v>
      </c>
      <c r="S142" s="19">
        <f t="shared" si="12"/>
        <v>0</v>
      </c>
      <c r="T142" s="19">
        <f t="shared" si="13"/>
        <v>-3.336601984285794E-2</v>
      </c>
      <c r="U142" s="19">
        <f t="shared" si="14"/>
        <v>0</v>
      </c>
      <c r="V142" s="19">
        <f t="shared" si="15"/>
        <v>0</v>
      </c>
    </row>
    <row r="143" spans="1:22" x14ac:dyDescent="0.25">
      <c r="A143" s="26">
        <f>Wellpath!E143</f>
        <v>0</v>
      </c>
      <c r="B143" s="22">
        <v>0</v>
      </c>
      <c r="C143" s="22">
        <v>0</v>
      </c>
      <c r="D143" s="22">
        <f t="shared" si="11"/>
        <v>3.9314164891663715E-5</v>
      </c>
      <c r="E143" s="20">
        <f>Model!$W$29*((drdp!B143+drdp!K143)*'DBH-OI'!$B143+(drdp!E143+drdp!N143)*'DBH-OI'!$C143+(drdp!H143+drdp!Q143)*'DBH-OI'!$D143)</f>
        <v>0</v>
      </c>
      <c r="F143" s="20">
        <f>Model!$W$29*((drdp!C143+drdp!L143)*'DBH-OI'!$B143+(drdp!F143+drdp!O143)*'DBH-OI'!$C143+(drdp!I143+drdp!R143)*'DBH-OI'!$D143)</f>
        <v>0</v>
      </c>
      <c r="G143" s="20">
        <f>Model!$W$29*((drdp!D143+drdp!M143)*'DBH-OI'!$B143+(drdp!G143+drdp!P143)*'DBH-OI'!$C143+(drdp!J143+drdp!S143)*'DBH-OI'!$D143)</f>
        <v>0</v>
      </c>
      <c r="H143" s="18">
        <f>Model!$W$29*((drdp!B143)*'DBH-OI'!$B143+(drdp!E143)*'DBH-OI'!$C143+(drdp!H143)*'DBH-OI'!$D143)</f>
        <v>0</v>
      </c>
      <c r="I143" s="18">
        <f>Model!$W$29*((drdp!C143)*'DBH-OI'!$B143+(drdp!F143)*'DBH-OI'!$C143+(drdp!I143)*'DBH-OI'!$D143)</f>
        <v>0</v>
      </c>
      <c r="J143" s="18">
        <f>Model!$W$29*((drdp!D143)*'DBH-OI'!$B143+(drdp!G143)*'DBH-OI'!$C143+(drdp!J143)*'DBH-OI'!$D143)</f>
        <v>0</v>
      </c>
      <c r="K143" s="21">
        <f>SUM(E$3:E142)+H143</f>
        <v>-0.18263110411421418</v>
      </c>
      <c r="L143" s="21">
        <f>SUM(F$3:F142)+I143</f>
        <v>0.18269626088440793</v>
      </c>
      <c r="M143" s="21">
        <f>SUM(G$3:G142)+J143</f>
        <v>0</v>
      </c>
      <c r="N143" s="21"/>
      <c r="O143" s="21"/>
      <c r="P143" s="21"/>
      <c r="Q143" s="19">
        <f t="shared" si="12"/>
        <v>3.3354120189976938E-2</v>
      </c>
      <c r="R143" s="19">
        <f t="shared" si="12"/>
        <v>3.3377923741143643E-2</v>
      </c>
      <c r="S143" s="19">
        <f t="shared" si="12"/>
        <v>0</v>
      </c>
      <c r="T143" s="19">
        <f t="shared" si="13"/>
        <v>-3.336601984285794E-2</v>
      </c>
      <c r="U143" s="19">
        <f t="shared" si="14"/>
        <v>0</v>
      </c>
      <c r="V143" s="19">
        <f t="shared" si="15"/>
        <v>0</v>
      </c>
    </row>
    <row r="144" spans="1:22" x14ac:dyDescent="0.25">
      <c r="A144" s="26">
        <f>Wellpath!E144</f>
        <v>0</v>
      </c>
      <c r="B144" s="22">
        <v>0</v>
      </c>
      <c r="C144" s="22">
        <v>0</v>
      </c>
      <c r="D144" s="22">
        <f t="shared" si="11"/>
        <v>3.9314164891663715E-5</v>
      </c>
      <c r="E144" s="20">
        <f>Model!$W$29*((drdp!B144+drdp!K144)*'DBH-OI'!$B144+(drdp!E144+drdp!N144)*'DBH-OI'!$C144+(drdp!H144+drdp!Q144)*'DBH-OI'!$D144)</f>
        <v>0</v>
      </c>
      <c r="F144" s="20">
        <f>Model!$W$29*((drdp!C144+drdp!L144)*'DBH-OI'!$B144+(drdp!F144+drdp!O144)*'DBH-OI'!$C144+(drdp!I144+drdp!R144)*'DBH-OI'!$D144)</f>
        <v>0</v>
      </c>
      <c r="G144" s="20">
        <f>Model!$W$29*((drdp!D144+drdp!M144)*'DBH-OI'!$B144+(drdp!G144+drdp!P144)*'DBH-OI'!$C144+(drdp!J144+drdp!S144)*'DBH-OI'!$D144)</f>
        <v>0</v>
      </c>
      <c r="H144" s="18">
        <f>Model!$W$29*((drdp!B144)*'DBH-OI'!$B144+(drdp!E144)*'DBH-OI'!$C144+(drdp!H144)*'DBH-OI'!$D144)</f>
        <v>0</v>
      </c>
      <c r="I144" s="18">
        <f>Model!$W$29*((drdp!C144)*'DBH-OI'!$B144+(drdp!F144)*'DBH-OI'!$C144+(drdp!I144)*'DBH-OI'!$D144)</f>
        <v>0</v>
      </c>
      <c r="J144" s="18">
        <f>Model!$W$29*((drdp!D144)*'DBH-OI'!$B144+(drdp!G144)*'DBH-OI'!$C144+(drdp!J144)*'DBH-OI'!$D144)</f>
        <v>0</v>
      </c>
      <c r="K144" s="21">
        <f>SUM(E$3:E143)+H144</f>
        <v>-0.18263110411421418</v>
      </c>
      <c r="L144" s="21">
        <f>SUM(F$3:F143)+I144</f>
        <v>0.18269626088440793</v>
      </c>
      <c r="M144" s="21">
        <f>SUM(G$3:G143)+J144</f>
        <v>0</v>
      </c>
      <c r="N144" s="21"/>
      <c r="O144" s="21"/>
      <c r="P144" s="21"/>
      <c r="Q144" s="19">
        <f t="shared" si="12"/>
        <v>3.3354120189976938E-2</v>
      </c>
      <c r="R144" s="19">
        <f t="shared" si="12"/>
        <v>3.3377923741143643E-2</v>
      </c>
      <c r="S144" s="19">
        <f t="shared" si="12"/>
        <v>0</v>
      </c>
      <c r="T144" s="19">
        <f t="shared" si="13"/>
        <v>-3.336601984285794E-2</v>
      </c>
      <c r="U144" s="19">
        <f t="shared" si="14"/>
        <v>0</v>
      </c>
      <c r="V144" s="19">
        <f t="shared" si="15"/>
        <v>0</v>
      </c>
    </row>
    <row r="145" spans="1:22" x14ac:dyDescent="0.25">
      <c r="A145" s="26">
        <f>Wellpath!E145</f>
        <v>0</v>
      </c>
      <c r="B145" s="22">
        <v>0</v>
      </c>
      <c r="C145" s="22">
        <v>0</v>
      </c>
      <c r="D145" s="22">
        <f t="shared" si="11"/>
        <v>3.9314164891663715E-5</v>
      </c>
      <c r="E145" s="20">
        <f>Model!$W$29*((drdp!B145+drdp!K145)*'DBH-OI'!$B145+(drdp!E145+drdp!N145)*'DBH-OI'!$C145+(drdp!H145+drdp!Q145)*'DBH-OI'!$D145)</f>
        <v>0</v>
      </c>
      <c r="F145" s="20">
        <f>Model!$W$29*((drdp!C145+drdp!L145)*'DBH-OI'!$B145+(drdp!F145+drdp!O145)*'DBH-OI'!$C145+(drdp!I145+drdp!R145)*'DBH-OI'!$D145)</f>
        <v>0</v>
      </c>
      <c r="G145" s="20">
        <f>Model!$W$29*((drdp!D145+drdp!M145)*'DBH-OI'!$B145+(drdp!G145+drdp!P145)*'DBH-OI'!$C145+(drdp!J145+drdp!S145)*'DBH-OI'!$D145)</f>
        <v>0</v>
      </c>
      <c r="H145" s="18">
        <f>Model!$W$29*((drdp!B145)*'DBH-OI'!$B145+(drdp!E145)*'DBH-OI'!$C145+(drdp!H145)*'DBH-OI'!$D145)</f>
        <v>0</v>
      </c>
      <c r="I145" s="18">
        <f>Model!$W$29*((drdp!C145)*'DBH-OI'!$B145+(drdp!F145)*'DBH-OI'!$C145+(drdp!I145)*'DBH-OI'!$D145)</f>
        <v>0</v>
      </c>
      <c r="J145" s="18">
        <f>Model!$W$29*((drdp!D145)*'DBH-OI'!$B145+(drdp!G145)*'DBH-OI'!$C145+(drdp!J145)*'DBH-OI'!$D145)</f>
        <v>0</v>
      </c>
      <c r="K145" s="21">
        <f>SUM(E$3:E144)+H145</f>
        <v>-0.18263110411421418</v>
      </c>
      <c r="L145" s="21">
        <f>SUM(F$3:F144)+I145</f>
        <v>0.18269626088440793</v>
      </c>
      <c r="M145" s="21">
        <f>SUM(G$3:G144)+J145</f>
        <v>0</v>
      </c>
      <c r="N145" s="21"/>
      <c r="O145" s="21"/>
      <c r="P145" s="21"/>
      <c r="Q145" s="19">
        <f t="shared" si="12"/>
        <v>3.3354120189976938E-2</v>
      </c>
      <c r="R145" s="19">
        <f t="shared" si="12"/>
        <v>3.3377923741143643E-2</v>
      </c>
      <c r="S145" s="19">
        <f t="shared" si="12"/>
        <v>0</v>
      </c>
      <c r="T145" s="19">
        <f t="shared" si="13"/>
        <v>-3.336601984285794E-2</v>
      </c>
      <c r="U145" s="19">
        <f t="shared" si="14"/>
        <v>0</v>
      </c>
      <c r="V145" s="19">
        <f t="shared" si="15"/>
        <v>0</v>
      </c>
    </row>
    <row r="146" spans="1:22" x14ac:dyDescent="0.25">
      <c r="A146" s="26">
        <f>Wellpath!E146</f>
        <v>0</v>
      </c>
      <c r="B146" s="22">
        <v>0</v>
      </c>
      <c r="C146" s="22">
        <v>0</v>
      </c>
      <c r="D146" s="22">
        <f t="shared" si="11"/>
        <v>3.9314164891663715E-5</v>
      </c>
      <c r="E146" s="20">
        <f>Model!$W$29*((drdp!B146+drdp!K146)*'DBH-OI'!$B146+(drdp!E146+drdp!N146)*'DBH-OI'!$C146+(drdp!H146+drdp!Q146)*'DBH-OI'!$D146)</f>
        <v>0</v>
      </c>
      <c r="F146" s="20">
        <f>Model!$W$29*((drdp!C146+drdp!L146)*'DBH-OI'!$B146+(drdp!F146+drdp!O146)*'DBH-OI'!$C146+(drdp!I146+drdp!R146)*'DBH-OI'!$D146)</f>
        <v>0</v>
      </c>
      <c r="G146" s="20">
        <f>Model!$W$29*((drdp!D146+drdp!M146)*'DBH-OI'!$B146+(drdp!G146+drdp!P146)*'DBH-OI'!$C146+(drdp!J146+drdp!S146)*'DBH-OI'!$D146)</f>
        <v>0</v>
      </c>
      <c r="H146" s="18">
        <f>Model!$W$29*((drdp!B146)*'DBH-OI'!$B146+(drdp!E146)*'DBH-OI'!$C146+(drdp!H146)*'DBH-OI'!$D146)</f>
        <v>0</v>
      </c>
      <c r="I146" s="18">
        <f>Model!$W$29*((drdp!C146)*'DBH-OI'!$B146+(drdp!F146)*'DBH-OI'!$C146+(drdp!I146)*'DBH-OI'!$D146)</f>
        <v>0</v>
      </c>
      <c r="J146" s="18">
        <f>Model!$W$29*((drdp!D146)*'DBH-OI'!$B146+(drdp!G146)*'DBH-OI'!$C146+(drdp!J146)*'DBH-OI'!$D146)</f>
        <v>0</v>
      </c>
      <c r="K146" s="21">
        <f>SUM(E$3:E145)+H146</f>
        <v>-0.18263110411421418</v>
      </c>
      <c r="L146" s="21">
        <f>SUM(F$3:F145)+I146</f>
        <v>0.18269626088440793</v>
      </c>
      <c r="M146" s="21">
        <f>SUM(G$3:G145)+J146</f>
        <v>0</v>
      </c>
      <c r="N146" s="21"/>
      <c r="O146" s="21"/>
      <c r="P146" s="21"/>
      <c r="Q146" s="19">
        <f t="shared" si="12"/>
        <v>3.3354120189976938E-2</v>
      </c>
      <c r="R146" s="19">
        <f t="shared" si="12"/>
        <v>3.3377923741143643E-2</v>
      </c>
      <c r="S146" s="19">
        <f t="shared" si="12"/>
        <v>0</v>
      </c>
      <c r="T146" s="19">
        <f t="shared" si="13"/>
        <v>-3.336601984285794E-2</v>
      </c>
      <c r="U146" s="19">
        <f t="shared" si="14"/>
        <v>0</v>
      </c>
      <c r="V146" s="19">
        <f t="shared" si="15"/>
        <v>0</v>
      </c>
    </row>
    <row r="147" spans="1:22" x14ac:dyDescent="0.25">
      <c r="A147" s="26">
        <f>Wellpath!E147</f>
        <v>0</v>
      </c>
      <c r="B147" s="22">
        <v>0</v>
      </c>
      <c r="C147" s="22">
        <v>0</v>
      </c>
      <c r="D147" s="22">
        <f t="shared" si="11"/>
        <v>3.9314164891663715E-5</v>
      </c>
      <c r="E147" s="20">
        <f>Model!$W$29*((drdp!B147+drdp!K147)*'DBH-OI'!$B147+(drdp!E147+drdp!N147)*'DBH-OI'!$C147+(drdp!H147+drdp!Q147)*'DBH-OI'!$D147)</f>
        <v>0</v>
      </c>
      <c r="F147" s="20">
        <f>Model!$W$29*((drdp!C147+drdp!L147)*'DBH-OI'!$B147+(drdp!F147+drdp!O147)*'DBH-OI'!$C147+(drdp!I147+drdp!R147)*'DBH-OI'!$D147)</f>
        <v>0</v>
      </c>
      <c r="G147" s="20">
        <f>Model!$W$29*((drdp!D147+drdp!M147)*'DBH-OI'!$B147+(drdp!G147+drdp!P147)*'DBH-OI'!$C147+(drdp!J147+drdp!S147)*'DBH-OI'!$D147)</f>
        <v>0</v>
      </c>
      <c r="H147" s="18">
        <f>Model!$W$29*((drdp!B147)*'DBH-OI'!$B147+(drdp!E147)*'DBH-OI'!$C147+(drdp!H147)*'DBH-OI'!$D147)</f>
        <v>0</v>
      </c>
      <c r="I147" s="18">
        <f>Model!$W$29*((drdp!C147)*'DBH-OI'!$B147+(drdp!F147)*'DBH-OI'!$C147+(drdp!I147)*'DBH-OI'!$D147)</f>
        <v>0</v>
      </c>
      <c r="J147" s="18">
        <f>Model!$W$29*((drdp!D147)*'DBH-OI'!$B147+(drdp!G147)*'DBH-OI'!$C147+(drdp!J147)*'DBH-OI'!$D147)</f>
        <v>0</v>
      </c>
      <c r="K147" s="21">
        <f>SUM(E$3:E146)+H147</f>
        <v>-0.18263110411421418</v>
      </c>
      <c r="L147" s="21">
        <f>SUM(F$3:F146)+I147</f>
        <v>0.18269626088440793</v>
      </c>
      <c r="M147" s="21">
        <f>SUM(G$3:G146)+J147</f>
        <v>0</v>
      </c>
      <c r="N147" s="21"/>
      <c r="O147" s="21"/>
      <c r="P147" s="21"/>
      <c r="Q147" s="19">
        <f t="shared" si="12"/>
        <v>3.3354120189976938E-2</v>
      </c>
      <c r="R147" s="19">
        <f t="shared" si="12"/>
        <v>3.3377923741143643E-2</v>
      </c>
      <c r="S147" s="19">
        <f t="shared" si="12"/>
        <v>0</v>
      </c>
      <c r="T147" s="19">
        <f t="shared" si="13"/>
        <v>-3.336601984285794E-2</v>
      </c>
      <c r="U147" s="19">
        <f t="shared" si="14"/>
        <v>0</v>
      </c>
      <c r="V147" s="19">
        <f t="shared" si="15"/>
        <v>0</v>
      </c>
    </row>
    <row r="148" spans="1:22" x14ac:dyDescent="0.25">
      <c r="A148" s="26">
        <f>Wellpath!E148</f>
        <v>0</v>
      </c>
      <c r="B148" s="22">
        <v>0</v>
      </c>
      <c r="C148" s="22">
        <v>0</v>
      </c>
      <c r="D148" s="22">
        <f t="shared" si="11"/>
        <v>3.9314164891663715E-5</v>
      </c>
      <c r="E148" s="20">
        <f>Model!$W$29*((drdp!B148+drdp!K148)*'DBH-OI'!$B148+(drdp!E148+drdp!N148)*'DBH-OI'!$C148+(drdp!H148+drdp!Q148)*'DBH-OI'!$D148)</f>
        <v>0</v>
      </c>
      <c r="F148" s="20">
        <f>Model!$W$29*((drdp!C148+drdp!L148)*'DBH-OI'!$B148+(drdp!F148+drdp!O148)*'DBH-OI'!$C148+(drdp!I148+drdp!R148)*'DBH-OI'!$D148)</f>
        <v>0</v>
      </c>
      <c r="G148" s="20">
        <f>Model!$W$29*((drdp!D148+drdp!M148)*'DBH-OI'!$B148+(drdp!G148+drdp!P148)*'DBH-OI'!$C148+(drdp!J148+drdp!S148)*'DBH-OI'!$D148)</f>
        <v>0</v>
      </c>
      <c r="H148" s="18">
        <f>Model!$W$29*((drdp!B148)*'DBH-OI'!$B148+(drdp!E148)*'DBH-OI'!$C148+(drdp!H148)*'DBH-OI'!$D148)</f>
        <v>0</v>
      </c>
      <c r="I148" s="18">
        <f>Model!$W$29*((drdp!C148)*'DBH-OI'!$B148+(drdp!F148)*'DBH-OI'!$C148+(drdp!I148)*'DBH-OI'!$D148)</f>
        <v>0</v>
      </c>
      <c r="J148" s="18">
        <f>Model!$W$29*((drdp!D148)*'DBH-OI'!$B148+(drdp!G148)*'DBH-OI'!$C148+(drdp!J148)*'DBH-OI'!$D148)</f>
        <v>0</v>
      </c>
      <c r="K148" s="21">
        <f>SUM(E$3:E147)+H148</f>
        <v>-0.18263110411421418</v>
      </c>
      <c r="L148" s="21">
        <f>SUM(F$3:F147)+I148</f>
        <v>0.18269626088440793</v>
      </c>
      <c r="M148" s="21">
        <f>SUM(G$3:G147)+J148</f>
        <v>0</v>
      </c>
      <c r="N148" s="21"/>
      <c r="O148" s="21"/>
      <c r="P148" s="21"/>
      <c r="Q148" s="19">
        <f t="shared" ref="Q148:S211" si="16">K148^2</f>
        <v>3.3354120189976938E-2</v>
      </c>
      <c r="R148" s="19">
        <f t="shared" si="16"/>
        <v>3.3377923741143643E-2</v>
      </c>
      <c r="S148" s="19">
        <f t="shared" si="16"/>
        <v>0</v>
      </c>
      <c r="T148" s="19">
        <f t="shared" si="13"/>
        <v>-3.336601984285794E-2</v>
      </c>
      <c r="U148" s="19">
        <f t="shared" si="14"/>
        <v>0</v>
      </c>
      <c r="V148" s="19">
        <f t="shared" si="15"/>
        <v>0</v>
      </c>
    </row>
    <row r="149" spans="1:22" x14ac:dyDescent="0.25">
      <c r="A149" s="26">
        <f>Wellpath!E149</f>
        <v>0</v>
      </c>
      <c r="B149" s="22">
        <v>0</v>
      </c>
      <c r="C149" s="22">
        <v>0</v>
      </c>
      <c r="D149" s="22">
        <f t="shared" si="11"/>
        <v>3.9314164891663715E-5</v>
      </c>
      <c r="E149" s="20">
        <f>Model!$W$29*((drdp!B149+drdp!K149)*'DBH-OI'!$B149+(drdp!E149+drdp!N149)*'DBH-OI'!$C149+(drdp!H149+drdp!Q149)*'DBH-OI'!$D149)</f>
        <v>0</v>
      </c>
      <c r="F149" s="20">
        <f>Model!$W$29*((drdp!C149+drdp!L149)*'DBH-OI'!$B149+(drdp!F149+drdp!O149)*'DBH-OI'!$C149+(drdp!I149+drdp!R149)*'DBH-OI'!$D149)</f>
        <v>0</v>
      </c>
      <c r="G149" s="20">
        <f>Model!$W$29*((drdp!D149+drdp!M149)*'DBH-OI'!$B149+(drdp!G149+drdp!P149)*'DBH-OI'!$C149+(drdp!J149+drdp!S149)*'DBH-OI'!$D149)</f>
        <v>0</v>
      </c>
      <c r="H149" s="18">
        <f>Model!$W$29*((drdp!B149)*'DBH-OI'!$B149+(drdp!E149)*'DBH-OI'!$C149+(drdp!H149)*'DBH-OI'!$D149)</f>
        <v>0</v>
      </c>
      <c r="I149" s="18">
        <f>Model!$W$29*((drdp!C149)*'DBH-OI'!$B149+(drdp!F149)*'DBH-OI'!$C149+(drdp!I149)*'DBH-OI'!$D149)</f>
        <v>0</v>
      </c>
      <c r="J149" s="18">
        <f>Model!$W$29*((drdp!D149)*'DBH-OI'!$B149+(drdp!G149)*'DBH-OI'!$C149+(drdp!J149)*'DBH-OI'!$D149)</f>
        <v>0</v>
      </c>
      <c r="K149" s="21">
        <f>SUM(E$3:E148)+H149</f>
        <v>-0.18263110411421418</v>
      </c>
      <c r="L149" s="21">
        <f>SUM(F$3:F148)+I149</f>
        <v>0.18269626088440793</v>
      </c>
      <c r="M149" s="21">
        <f>SUM(G$3:G148)+J149</f>
        <v>0</v>
      </c>
      <c r="N149" s="21"/>
      <c r="O149" s="21"/>
      <c r="P149" s="21"/>
      <c r="Q149" s="19">
        <f t="shared" si="16"/>
        <v>3.3354120189976938E-2</v>
      </c>
      <c r="R149" s="19">
        <f t="shared" si="16"/>
        <v>3.3377923741143643E-2</v>
      </c>
      <c r="S149" s="19">
        <f t="shared" si="16"/>
        <v>0</v>
      </c>
      <c r="T149" s="19">
        <f t="shared" si="13"/>
        <v>-3.336601984285794E-2</v>
      </c>
      <c r="U149" s="19">
        <f t="shared" si="14"/>
        <v>0</v>
      </c>
      <c r="V149" s="19">
        <f t="shared" si="15"/>
        <v>0</v>
      </c>
    </row>
    <row r="150" spans="1:22" x14ac:dyDescent="0.25">
      <c r="A150" s="26">
        <f>Wellpath!E150</f>
        <v>0</v>
      </c>
      <c r="B150" s="22">
        <v>0</v>
      </c>
      <c r="C150" s="22">
        <v>0</v>
      </c>
      <c r="D150" s="22">
        <f t="shared" si="11"/>
        <v>3.9314164891663715E-5</v>
      </c>
      <c r="E150" s="20">
        <f>Model!$W$29*((drdp!B150+drdp!K150)*'DBH-OI'!$B150+(drdp!E150+drdp!N150)*'DBH-OI'!$C150+(drdp!H150+drdp!Q150)*'DBH-OI'!$D150)</f>
        <v>0</v>
      </c>
      <c r="F150" s="20">
        <f>Model!$W$29*((drdp!C150+drdp!L150)*'DBH-OI'!$B150+(drdp!F150+drdp!O150)*'DBH-OI'!$C150+(drdp!I150+drdp!R150)*'DBH-OI'!$D150)</f>
        <v>0</v>
      </c>
      <c r="G150" s="20">
        <f>Model!$W$29*((drdp!D150+drdp!M150)*'DBH-OI'!$B150+(drdp!G150+drdp!P150)*'DBH-OI'!$C150+(drdp!J150+drdp!S150)*'DBH-OI'!$D150)</f>
        <v>0</v>
      </c>
      <c r="H150" s="18">
        <f>Model!$W$29*((drdp!B150)*'DBH-OI'!$B150+(drdp!E150)*'DBH-OI'!$C150+(drdp!H150)*'DBH-OI'!$D150)</f>
        <v>0</v>
      </c>
      <c r="I150" s="18">
        <f>Model!$W$29*((drdp!C150)*'DBH-OI'!$B150+(drdp!F150)*'DBH-OI'!$C150+(drdp!I150)*'DBH-OI'!$D150)</f>
        <v>0</v>
      </c>
      <c r="J150" s="18">
        <f>Model!$W$29*((drdp!D150)*'DBH-OI'!$B150+(drdp!G150)*'DBH-OI'!$C150+(drdp!J150)*'DBH-OI'!$D150)</f>
        <v>0</v>
      </c>
      <c r="K150" s="21">
        <f>SUM(E$3:E149)+H150</f>
        <v>-0.18263110411421418</v>
      </c>
      <c r="L150" s="21">
        <f>SUM(F$3:F149)+I150</f>
        <v>0.18269626088440793</v>
      </c>
      <c r="M150" s="21">
        <f>SUM(G$3:G149)+J150</f>
        <v>0</v>
      </c>
      <c r="N150" s="21"/>
      <c r="O150" s="21"/>
      <c r="P150" s="21"/>
      <c r="Q150" s="19">
        <f t="shared" si="16"/>
        <v>3.3354120189976938E-2</v>
      </c>
      <c r="R150" s="19">
        <f t="shared" si="16"/>
        <v>3.3377923741143643E-2</v>
      </c>
      <c r="S150" s="19">
        <f t="shared" si="16"/>
        <v>0</v>
      </c>
      <c r="T150" s="19">
        <f t="shared" si="13"/>
        <v>-3.336601984285794E-2</v>
      </c>
      <c r="U150" s="19">
        <f t="shared" si="14"/>
        <v>0</v>
      </c>
      <c r="V150" s="19">
        <f t="shared" si="15"/>
        <v>0</v>
      </c>
    </row>
    <row r="151" spans="1:22" x14ac:dyDescent="0.25">
      <c r="A151" s="26">
        <f>Wellpath!E151</f>
        <v>0</v>
      </c>
      <c r="B151" s="22">
        <v>0</v>
      </c>
      <c r="C151" s="22">
        <v>0</v>
      </c>
      <c r="D151" s="22">
        <f t="shared" si="11"/>
        <v>3.9314164891663715E-5</v>
      </c>
      <c r="E151" s="20">
        <f>Model!$W$29*((drdp!B151+drdp!K151)*'DBH-OI'!$B151+(drdp!E151+drdp!N151)*'DBH-OI'!$C151+(drdp!H151+drdp!Q151)*'DBH-OI'!$D151)</f>
        <v>0</v>
      </c>
      <c r="F151" s="20">
        <f>Model!$W$29*((drdp!C151+drdp!L151)*'DBH-OI'!$B151+(drdp!F151+drdp!O151)*'DBH-OI'!$C151+(drdp!I151+drdp!R151)*'DBH-OI'!$D151)</f>
        <v>0</v>
      </c>
      <c r="G151" s="20">
        <f>Model!$W$29*((drdp!D151+drdp!M151)*'DBH-OI'!$B151+(drdp!G151+drdp!P151)*'DBH-OI'!$C151+(drdp!J151+drdp!S151)*'DBH-OI'!$D151)</f>
        <v>0</v>
      </c>
      <c r="H151" s="18">
        <f>Model!$W$29*((drdp!B151)*'DBH-OI'!$B151+(drdp!E151)*'DBH-OI'!$C151+(drdp!H151)*'DBH-OI'!$D151)</f>
        <v>0</v>
      </c>
      <c r="I151" s="18">
        <f>Model!$W$29*((drdp!C151)*'DBH-OI'!$B151+(drdp!F151)*'DBH-OI'!$C151+(drdp!I151)*'DBH-OI'!$D151)</f>
        <v>0</v>
      </c>
      <c r="J151" s="18">
        <f>Model!$W$29*((drdp!D151)*'DBH-OI'!$B151+(drdp!G151)*'DBH-OI'!$C151+(drdp!J151)*'DBH-OI'!$D151)</f>
        <v>0</v>
      </c>
      <c r="K151" s="21">
        <f>SUM(E$3:E150)+H151</f>
        <v>-0.18263110411421418</v>
      </c>
      <c r="L151" s="21">
        <f>SUM(F$3:F150)+I151</f>
        <v>0.18269626088440793</v>
      </c>
      <c r="M151" s="21">
        <f>SUM(G$3:G150)+J151</f>
        <v>0</v>
      </c>
      <c r="N151" s="21"/>
      <c r="O151" s="21"/>
      <c r="P151" s="21"/>
      <c r="Q151" s="19">
        <f t="shared" si="16"/>
        <v>3.3354120189976938E-2</v>
      </c>
      <c r="R151" s="19">
        <f t="shared" si="16"/>
        <v>3.3377923741143643E-2</v>
      </c>
      <c r="S151" s="19">
        <f t="shared" si="16"/>
        <v>0</v>
      </c>
      <c r="T151" s="19">
        <f t="shared" si="13"/>
        <v>-3.336601984285794E-2</v>
      </c>
      <c r="U151" s="19">
        <f t="shared" si="14"/>
        <v>0</v>
      </c>
      <c r="V151" s="19">
        <f t="shared" si="15"/>
        <v>0</v>
      </c>
    </row>
    <row r="152" spans="1:22" x14ac:dyDescent="0.25">
      <c r="A152" s="26">
        <f>Wellpath!E152</f>
        <v>0</v>
      </c>
      <c r="B152" s="22">
        <v>0</v>
      </c>
      <c r="C152" s="22">
        <v>0</v>
      </c>
      <c r="D152" s="22">
        <f t="shared" si="11"/>
        <v>3.9314164891663715E-5</v>
      </c>
      <c r="E152" s="20">
        <f>Model!$W$29*((drdp!B152+drdp!K152)*'DBH-OI'!$B152+(drdp!E152+drdp!N152)*'DBH-OI'!$C152+(drdp!H152+drdp!Q152)*'DBH-OI'!$D152)</f>
        <v>0</v>
      </c>
      <c r="F152" s="20">
        <f>Model!$W$29*((drdp!C152+drdp!L152)*'DBH-OI'!$B152+(drdp!F152+drdp!O152)*'DBH-OI'!$C152+(drdp!I152+drdp!R152)*'DBH-OI'!$D152)</f>
        <v>0</v>
      </c>
      <c r="G152" s="20">
        <f>Model!$W$29*((drdp!D152+drdp!M152)*'DBH-OI'!$B152+(drdp!G152+drdp!P152)*'DBH-OI'!$C152+(drdp!J152+drdp!S152)*'DBH-OI'!$D152)</f>
        <v>0</v>
      </c>
      <c r="H152" s="18">
        <f>Model!$W$29*((drdp!B152)*'DBH-OI'!$B152+(drdp!E152)*'DBH-OI'!$C152+(drdp!H152)*'DBH-OI'!$D152)</f>
        <v>0</v>
      </c>
      <c r="I152" s="18">
        <f>Model!$W$29*((drdp!C152)*'DBH-OI'!$B152+(drdp!F152)*'DBH-OI'!$C152+(drdp!I152)*'DBH-OI'!$D152)</f>
        <v>0</v>
      </c>
      <c r="J152" s="18">
        <f>Model!$W$29*((drdp!D152)*'DBH-OI'!$B152+(drdp!G152)*'DBH-OI'!$C152+(drdp!J152)*'DBH-OI'!$D152)</f>
        <v>0</v>
      </c>
      <c r="K152" s="21">
        <f>SUM(E$3:E151)+H152</f>
        <v>-0.18263110411421418</v>
      </c>
      <c r="L152" s="21">
        <f>SUM(F$3:F151)+I152</f>
        <v>0.18269626088440793</v>
      </c>
      <c r="M152" s="21">
        <f>SUM(G$3:G151)+J152</f>
        <v>0</v>
      </c>
      <c r="N152" s="21"/>
      <c r="O152" s="21"/>
      <c r="P152" s="21"/>
      <c r="Q152" s="19">
        <f t="shared" si="16"/>
        <v>3.3354120189976938E-2</v>
      </c>
      <c r="R152" s="19">
        <f t="shared" si="16"/>
        <v>3.3377923741143643E-2</v>
      </c>
      <c r="S152" s="19">
        <f t="shared" si="16"/>
        <v>0</v>
      </c>
      <c r="T152" s="19">
        <f t="shared" si="13"/>
        <v>-3.336601984285794E-2</v>
      </c>
      <c r="U152" s="19">
        <f t="shared" si="14"/>
        <v>0</v>
      </c>
      <c r="V152" s="19">
        <f t="shared" si="15"/>
        <v>0</v>
      </c>
    </row>
    <row r="153" spans="1:22" x14ac:dyDescent="0.25">
      <c r="A153" s="26">
        <f>Wellpath!E153</f>
        <v>0</v>
      </c>
      <c r="B153" s="22">
        <v>0</v>
      </c>
      <c r="C153" s="22">
        <v>0</v>
      </c>
      <c r="D153" s="22">
        <f t="shared" si="11"/>
        <v>3.9314164891663715E-5</v>
      </c>
      <c r="E153" s="20">
        <f>Model!$W$29*((drdp!B153+drdp!K153)*'DBH-OI'!$B153+(drdp!E153+drdp!N153)*'DBH-OI'!$C153+(drdp!H153+drdp!Q153)*'DBH-OI'!$D153)</f>
        <v>0</v>
      </c>
      <c r="F153" s="20">
        <f>Model!$W$29*((drdp!C153+drdp!L153)*'DBH-OI'!$B153+(drdp!F153+drdp!O153)*'DBH-OI'!$C153+(drdp!I153+drdp!R153)*'DBH-OI'!$D153)</f>
        <v>0</v>
      </c>
      <c r="G153" s="20">
        <f>Model!$W$29*((drdp!D153+drdp!M153)*'DBH-OI'!$B153+(drdp!G153+drdp!P153)*'DBH-OI'!$C153+(drdp!J153+drdp!S153)*'DBH-OI'!$D153)</f>
        <v>0</v>
      </c>
      <c r="H153" s="18">
        <f>Model!$W$29*((drdp!B153)*'DBH-OI'!$B153+(drdp!E153)*'DBH-OI'!$C153+(drdp!H153)*'DBH-OI'!$D153)</f>
        <v>0</v>
      </c>
      <c r="I153" s="18">
        <f>Model!$W$29*((drdp!C153)*'DBH-OI'!$B153+(drdp!F153)*'DBH-OI'!$C153+(drdp!I153)*'DBH-OI'!$D153)</f>
        <v>0</v>
      </c>
      <c r="J153" s="18">
        <f>Model!$W$29*((drdp!D153)*'DBH-OI'!$B153+(drdp!G153)*'DBH-OI'!$C153+(drdp!J153)*'DBH-OI'!$D153)</f>
        <v>0</v>
      </c>
      <c r="K153" s="21">
        <f>SUM(E$3:E152)+H153</f>
        <v>-0.18263110411421418</v>
      </c>
      <c r="L153" s="21">
        <f>SUM(F$3:F152)+I153</f>
        <v>0.18269626088440793</v>
      </c>
      <c r="M153" s="21">
        <f>SUM(G$3:G152)+J153</f>
        <v>0</v>
      </c>
      <c r="N153" s="21"/>
      <c r="O153" s="21"/>
      <c r="P153" s="21"/>
      <c r="Q153" s="19">
        <f t="shared" si="16"/>
        <v>3.3354120189976938E-2</v>
      </c>
      <c r="R153" s="19">
        <f t="shared" si="16"/>
        <v>3.3377923741143643E-2</v>
      </c>
      <c r="S153" s="19">
        <f t="shared" si="16"/>
        <v>0</v>
      </c>
      <c r="T153" s="19">
        <f t="shared" si="13"/>
        <v>-3.336601984285794E-2</v>
      </c>
      <c r="U153" s="19">
        <f t="shared" si="14"/>
        <v>0</v>
      </c>
      <c r="V153" s="19">
        <f t="shared" si="15"/>
        <v>0</v>
      </c>
    </row>
    <row r="154" spans="1:22" x14ac:dyDescent="0.25">
      <c r="A154" s="26">
        <f>Wellpath!E154</f>
        <v>0</v>
      </c>
      <c r="B154" s="22">
        <v>0</v>
      </c>
      <c r="C154" s="22">
        <v>0</v>
      </c>
      <c r="D154" s="22">
        <f t="shared" si="11"/>
        <v>3.9314164891663715E-5</v>
      </c>
      <c r="E154" s="20">
        <f>Model!$W$29*((drdp!B154+drdp!K154)*'DBH-OI'!$B154+(drdp!E154+drdp!N154)*'DBH-OI'!$C154+(drdp!H154+drdp!Q154)*'DBH-OI'!$D154)</f>
        <v>0</v>
      </c>
      <c r="F154" s="20">
        <f>Model!$W$29*((drdp!C154+drdp!L154)*'DBH-OI'!$B154+(drdp!F154+drdp!O154)*'DBH-OI'!$C154+(drdp!I154+drdp!R154)*'DBH-OI'!$D154)</f>
        <v>0</v>
      </c>
      <c r="G154" s="20">
        <f>Model!$W$29*((drdp!D154+drdp!M154)*'DBH-OI'!$B154+(drdp!G154+drdp!P154)*'DBH-OI'!$C154+(drdp!J154+drdp!S154)*'DBH-OI'!$D154)</f>
        <v>0</v>
      </c>
      <c r="H154" s="18">
        <f>Model!$W$29*((drdp!B154)*'DBH-OI'!$B154+(drdp!E154)*'DBH-OI'!$C154+(drdp!H154)*'DBH-OI'!$D154)</f>
        <v>0</v>
      </c>
      <c r="I154" s="18">
        <f>Model!$W$29*((drdp!C154)*'DBH-OI'!$B154+(drdp!F154)*'DBH-OI'!$C154+(drdp!I154)*'DBH-OI'!$D154)</f>
        <v>0</v>
      </c>
      <c r="J154" s="18">
        <f>Model!$W$29*((drdp!D154)*'DBH-OI'!$B154+(drdp!G154)*'DBH-OI'!$C154+(drdp!J154)*'DBH-OI'!$D154)</f>
        <v>0</v>
      </c>
      <c r="K154" s="21">
        <f>SUM(E$3:E153)+H154</f>
        <v>-0.18263110411421418</v>
      </c>
      <c r="L154" s="21">
        <f>SUM(F$3:F153)+I154</f>
        <v>0.18269626088440793</v>
      </c>
      <c r="M154" s="21">
        <f>SUM(G$3:G153)+J154</f>
        <v>0</v>
      </c>
      <c r="N154" s="21"/>
      <c r="O154" s="21"/>
      <c r="P154" s="21"/>
      <c r="Q154" s="19">
        <f t="shared" si="16"/>
        <v>3.3354120189976938E-2</v>
      </c>
      <c r="R154" s="19">
        <f t="shared" si="16"/>
        <v>3.3377923741143643E-2</v>
      </c>
      <c r="S154" s="19">
        <f t="shared" si="16"/>
        <v>0</v>
      </c>
      <c r="T154" s="19">
        <f t="shared" si="13"/>
        <v>-3.336601984285794E-2</v>
      </c>
      <c r="U154" s="19">
        <f t="shared" si="14"/>
        <v>0</v>
      </c>
      <c r="V154" s="19">
        <f t="shared" si="15"/>
        <v>0</v>
      </c>
    </row>
    <row r="155" spans="1:22" x14ac:dyDescent="0.25">
      <c r="A155" s="26">
        <f>Wellpath!E155</f>
        <v>0</v>
      </c>
      <c r="B155" s="22">
        <v>0</v>
      </c>
      <c r="C155" s="22">
        <v>0</v>
      </c>
      <c r="D155" s="22">
        <f t="shared" si="11"/>
        <v>3.9314164891663715E-5</v>
      </c>
      <c r="E155" s="20">
        <f>Model!$W$29*((drdp!B155+drdp!K155)*'DBH-OI'!$B155+(drdp!E155+drdp!N155)*'DBH-OI'!$C155+(drdp!H155+drdp!Q155)*'DBH-OI'!$D155)</f>
        <v>0</v>
      </c>
      <c r="F155" s="20">
        <f>Model!$W$29*((drdp!C155+drdp!L155)*'DBH-OI'!$B155+(drdp!F155+drdp!O155)*'DBH-OI'!$C155+(drdp!I155+drdp!R155)*'DBH-OI'!$D155)</f>
        <v>0</v>
      </c>
      <c r="G155" s="20">
        <f>Model!$W$29*((drdp!D155+drdp!M155)*'DBH-OI'!$B155+(drdp!G155+drdp!P155)*'DBH-OI'!$C155+(drdp!J155+drdp!S155)*'DBH-OI'!$D155)</f>
        <v>0</v>
      </c>
      <c r="H155" s="18">
        <f>Model!$W$29*((drdp!B155)*'DBH-OI'!$B155+(drdp!E155)*'DBH-OI'!$C155+(drdp!H155)*'DBH-OI'!$D155)</f>
        <v>0</v>
      </c>
      <c r="I155" s="18">
        <f>Model!$W$29*((drdp!C155)*'DBH-OI'!$B155+(drdp!F155)*'DBH-OI'!$C155+(drdp!I155)*'DBH-OI'!$D155)</f>
        <v>0</v>
      </c>
      <c r="J155" s="18">
        <f>Model!$W$29*((drdp!D155)*'DBH-OI'!$B155+(drdp!G155)*'DBH-OI'!$C155+(drdp!J155)*'DBH-OI'!$D155)</f>
        <v>0</v>
      </c>
      <c r="K155" s="21">
        <f>SUM(E$3:E154)+H155</f>
        <v>-0.18263110411421418</v>
      </c>
      <c r="L155" s="21">
        <f>SUM(F$3:F154)+I155</f>
        <v>0.18269626088440793</v>
      </c>
      <c r="M155" s="21">
        <f>SUM(G$3:G154)+J155</f>
        <v>0</v>
      </c>
      <c r="N155" s="21"/>
      <c r="O155" s="21"/>
      <c r="P155" s="21"/>
      <c r="Q155" s="19">
        <f t="shared" si="16"/>
        <v>3.3354120189976938E-2</v>
      </c>
      <c r="R155" s="19">
        <f t="shared" si="16"/>
        <v>3.3377923741143643E-2</v>
      </c>
      <c r="S155" s="19">
        <f t="shared" si="16"/>
        <v>0</v>
      </c>
      <c r="T155" s="19">
        <f t="shared" si="13"/>
        <v>-3.336601984285794E-2</v>
      </c>
      <c r="U155" s="19">
        <f t="shared" si="14"/>
        <v>0</v>
      </c>
      <c r="V155" s="19">
        <f t="shared" si="15"/>
        <v>0</v>
      </c>
    </row>
    <row r="156" spans="1:22" x14ac:dyDescent="0.25">
      <c r="A156" s="26">
        <f>Wellpath!E156</f>
        <v>0</v>
      </c>
      <c r="B156" s="22">
        <v>0</v>
      </c>
      <c r="C156" s="22">
        <v>0</v>
      </c>
      <c r="D156" s="22">
        <f t="shared" si="11"/>
        <v>3.9314164891663715E-5</v>
      </c>
      <c r="E156" s="20">
        <f>Model!$W$29*((drdp!B156+drdp!K156)*'DBH-OI'!$B156+(drdp!E156+drdp!N156)*'DBH-OI'!$C156+(drdp!H156+drdp!Q156)*'DBH-OI'!$D156)</f>
        <v>0</v>
      </c>
      <c r="F156" s="20">
        <f>Model!$W$29*((drdp!C156+drdp!L156)*'DBH-OI'!$B156+(drdp!F156+drdp!O156)*'DBH-OI'!$C156+(drdp!I156+drdp!R156)*'DBH-OI'!$D156)</f>
        <v>0</v>
      </c>
      <c r="G156" s="20">
        <f>Model!$W$29*((drdp!D156+drdp!M156)*'DBH-OI'!$B156+(drdp!G156+drdp!P156)*'DBH-OI'!$C156+(drdp!J156+drdp!S156)*'DBH-OI'!$D156)</f>
        <v>0</v>
      </c>
      <c r="H156" s="18">
        <f>Model!$W$29*((drdp!B156)*'DBH-OI'!$B156+(drdp!E156)*'DBH-OI'!$C156+(drdp!H156)*'DBH-OI'!$D156)</f>
        <v>0</v>
      </c>
      <c r="I156" s="18">
        <f>Model!$W$29*((drdp!C156)*'DBH-OI'!$B156+(drdp!F156)*'DBH-OI'!$C156+(drdp!I156)*'DBH-OI'!$D156)</f>
        <v>0</v>
      </c>
      <c r="J156" s="18">
        <f>Model!$W$29*((drdp!D156)*'DBH-OI'!$B156+(drdp!G156)*'DBH-OI'!$C156+(drdp!J156)*'DBH-OI'!$D156)</f>
        <v>0</v>
      </c>
      <c r="K156" s="21">
        <f>SUM(E$3:E155)+H156</f>
        <v>-0.18263110411421418</v>
      </c>
      <c r="L156" s="21">
        <f>SUM(F$3:F155)+I156</f>
        <v>0.18269626088440793</v>
      </c>
      <c r="M156" s="21">
        <f>SUM(G$3:G155)+J156</f>
        <v>0</v>
      </c>
      <c r="N156" s="21"/>
      <c r="O156" s="21"/>
      <c r="P156" s="21"/>
      <c r="Q156" s="19">
        <f t="shared" si="16"/>
        <v>3.3354120189976938E-2</v>
      </c>
      <c r="R156" s="19">
        <f t="shared" si="16"/>
        <v>3.3377923741143643E-2</v>
      </c>
      <c r="S156" s="19">
        <f t="shared" si="16"/>
        <v>0</v>
      </c>
      <c r="T156" s="19">
        <f t="shared" si="13"/>
        <v>-3.336601984285794E-2</v>
      </c>
      <c r="U156" s="19">
        <f t="shared" si="14"/>
        <v>0</v>
      </c>
      <c r="V156" s="19">
        <f t="shared" si="15"/>
        <v>0</v>
      </c>
    </row>
    <row r="157" spans="1:22" x14ac:dyDescent="0.25">
      <c r="A157" s="26">
        <f>Wellpath!E157</f>
        <v>0</v>
      </c>
      <c r="B157" s="22">
        <v>0</v>
      </c>
      <c r="C157" s="22">
        <v>0</v>
      </c>
      <c r="D157" s="22">
        <f t="shared" si="11"/>
        <v>3.9314164891663715E-5</v>
      </c>
      <c r="E157" s="20">
        <f>Model!$W$29*((drdp!B157+drdp!K157)*'DBH-OI'!$B157+(drdp!E157+drdp!N157)*'DBH-OI'!$C157+(drdp!H157+drdp!Q157)*'DBH-OI'!$D157)</f>
        <v>0</v>
      </c>
      <c r="F157" s="20">
        <f>Model!$W$29*((drdp!C157+drdp!L157)*'DBH-OI'!$B157+(drdp!F157+drdp!O157)*'DBH-OI'!$C157+(drdp!I157+drdp!R157)*'DBH-OI'!$D157)</f>
        <v>0</v>
      </c>
      <c r="G157" s="20">
        <f>Model!$W$29*((drdp!D157+drdp!M157)*'DBH-OI'!$B157+(drdp!G157+drdp!P157)*'DBH-OI'!$C157+(drdp!J157+drdp!S157)*'DBH-OI'!$D157)</f>
        <v>0</v>
      </c>
      <c r="H157" s="18">
        <f>Model!$W$29*((drdp!B157)*'DBH-OI'!$B157+(drdp!E157)*'DBH-OI'!$C157+(drdp!H157)*'DBH-OI'!$D157)</f>
        <v>0</v>
      </c>
      <c r="I157" s="18">
        <f>Model!$W$29*((drdp!C157)*'DBH-OI'!$B157+(drdp!F157)*'DBH-OI'!$C157+(drdp!I157)*'DBH-OI'!$D157)</f>
        <v>0</v>
      </c>
      <c r="J157" s="18">
        <f>Model!$W$29*((drdp!D157)*'DBH-OI'!$B157+(drdp!G157)*'DBH-OI'!$C157+(drdp!J157)*'DBH-OI'!$D157)</f>
        <v>0</v>
      </c>
      <c r="K157" s="21">
        <f>SUM(E$3:E156)+H157</f>
        <v>-0.18263110411421418</v>
      </c>
      <c r="L157" s="21">
        <f>SUM(F$3:F156)+I157</f>
        <v>0.18269626088440793</v>
      </c>
      <c r="M157" s="21">
        <f>SUM(G$3:G156)+J157</f>
        <v>0</v>
      </c>
      <c r="N157" s="21"/>
      <c r="O157" s="21"/>
      <c r="P157" s="21"/>
      <c r="Q157" s="19">
        <f t="shared" si="16"/>
        <v>3.3354120189976938E-2</v>
      </c>
      <c r="R157" s="19">
        <f t="shared" si="16"/>
        <v>3.3377923741143643E-2</v>
      </c>
      <c r="S157" s="19">
        <f t="shared" si="16"/>
        <v>0</v>
      </c>
      <c r="T157" s="19">
        <f t="shared" si="13"/>
        <v>-3.336601984285794E-2</v>
      </c>
      <c r="U157" s="19">
        <f t="shared" si="14"/>
        <v>0</v>
      </c>
      <c r="V157" s="19">
        <f t="shared" si="15"/>
        <v>0</v>
      </c>
    </row>
    <row r="158" spans="1:22" x14ac:dyDescent="0.25">
      <c r="A158" s="26">
        <f>Wellpath!E158</f>
        <v>0</v>
      </c>
      <c r="B158" s="22">
        <v>0</v>
      </c>
      <c r="C158" s="22">
        <v>0</v>
      </c>
      <c r="D158" s="22">
        <f t="shared" si="11"/>
        <v>3.9314164891663715E-5</v>
      </c>
      <c r="E158" s="20">
        <f>Model!$W$29*((drdp!B158+drdp!K158)*'DBH-OI'!$B158+(drdp!E158+drdp!N158)*'DBH-OI'!$C158+(drdp!H158+drdp!Q158)*'DBH-OI'!$D158)</f>
        <v>0</v>
      </c>
      <c r="F158" s="20">
        <f>Model!$W$29*((drdp!C158+drdp!L158)*'DBH-OI'!$B158+(drdp!F158+drdp!O158)*'DBH-OI'!$C158+(drdp!I158+drdp!R158)*'DBH-OI'!$D158)</f>
        <v>0</v>
      </c>
      <c r="G158" s="20">
        <f>Model!$W$29*((drdp!D158+drdp!M158)*'DBH-OI'!$B158+(drdp!G158+drdp!P158)*'DBH-OI'!$C158+(drdp!J158+drdp!S158)*'DBH-OI'!$D158)</f>
        <v>0</v>
      </c>
      <c r="H158" s="18">
        <f>Model!$W$29*((drdp!B158)*'DBH-OI'!$B158+(drdp!E158)*'DBH-OI'!$C158+(drdp!H158)*'DBH-OI'!$D158)</f>
        <v>0</v>
      </c>
      <c r="I158" s="18">
        <f>Model!$W$29*((drdp!C158)*'DBH-OI'!$B158+(drdp!F158)*'DBH-OI'!$C158+(drdp!I158)*'DBH-OI'!$D158)</f>
        <v>0</v>
      </c>
      <c r="J158" s="18">
        <f>Model!$W$29*((drdp!D158)*'DBH-OI'!$B158+(drdp!G158)*'DBH-OI'!$C158+(drdp!J158)*'DBH-OI'!$D158)</f>
        <v>0</v>
      </c>
      <c r="K158" s="21">
        <f>SUM(E$3:E157)+H158</f>
        <v>-0.18263110411421418</v>
      </c>
      <c r="L158" s="21">
        <f>SUM(F$3:F157)+I158</f>
        <v>0.18269626088440793</v>
      </c>
      <c r="M158" s="21">
        <f>SUM(G$3:G157)+J158</f>
        <v>0</v>
      </c>
      <c r="N158" s="21"/>
      <c r="O158" s="21"/>
      <c r="P158" s="21"/>
      <c r="Q158" s="19">
        <f t="shared" si="16"/>
        <v>3.3354120189976938E-2</v>
      </c>
      <c r="R158" s="19">
        <f t="shared" si="16"/>
        <v>3.3377923741143643E-2</v>
      </c>
      <c r="S158" s="19">
        <f t="shared" si="16"/>
        <v>0</v>
      </c>
      <c r="T158" s="19">
        <f t="shared" si="13"/>
        <v>-3.336601984285794E-2</v>
      </c>
      <c r="U158" s="19">
        <f t="shared" si="14"/>
        <v>0</v>
      </c>
      <c r="V158" s="19">
        <f t="shared" si="15"/>
        <v>0</v>
      </c>
    </row>
    <row r="159" spans="1:22" x14ac:dyDescent="0.25">
      <c r="A159" s="26">
        <f>Wellpath!E159</f>
        <v>0</v>
      </c>
      <c r="B159" s="22">
        <v>0</v>
      </c>
      <c r="C159" s="22">
        <v>0</v>
      </c>
      <c r="D159" s="22">
        <f t="shared" si="11"/>
        <v>3.9314164891663715E-5</v>
      </c>
      <c r="E159" s="20">
        <f>Model!$W$29*((drdp!B159+drdp!K159)*'DBH-OI'!$B159+(drdp!E159+drdp!N159)*'DBH-OI'!$C159+(drdp!H159+drdp!Q159)*'DBH-OI'!$D159)</f>
        <v>0</v>
      </c>
      <c r="F159" s="20">
        <f>Model!$W$29*((drdp!C159+drdp!L159)*'DBH-OI'!$B159+(drdp!F159+drdp!O159)*'DBH-OI'!$C159+(drdp!I159+drdp!R159)*'DBH-OI'!$D159)</f>
        <v>0</v>
      </c>
      <c r="G159" s="20">
        <f>Model!$W$29*((drdp!D159+drdp!M159)*'DBH-OI'!$B159+(drdp!G159+drdp!P159)*'DBH-OI'!$C159+(drdp!J159+drdp!S159)*'DBH-OI'!$D159)</f>
        <v>0</v>
      </c>
      <c r="H159" s="18">
        <f>Model!$W$29*((drdp!B159)*'DBH-OI'!$B159+(drdp!E159)*'DBH-OI'!$C159+(drdp!H159)*'DBH-OI'!$D159)</f>
        <v>0</v>
      </c>
      <c r="I159" s="18">
        <f>Model!$W$29*((drdp!C159)*'DBH-OI'!$B159+(drdp!F159)*'DBH-OI'!$C159+(drdp!I159)*'DBH-OI'!$D159)</f>
        <v>0</v>
      </c>
      <c r="J159" s="18">
        <f>Model!$W$29*((drdp!D159)*'DBH-OI'!$B159+(drdp!G159)*'DBH-OI'!$C159+(drdp!J159)*'DBH-OI'!$D159)</f>
        <v>0</v>
      </c>
      <c r="K159" s="21">
        <f>SUM(E$3:E158)+H159</f>
        <v>-0.18263110411421418</v>
      </c>
      <c r="L159" s="21">
        <f>SUM(F$3:F158)+I159</f>
        <v>0.18269626088440793</v>
      </c>
      <c r="M159" s="21">
        <f>SUM(G$3:G158)+J159</f>
        <v>0</v>
      </c>
      <c r="N159" s="21"/>
      <c r="O159" s="21"/>
      <c r="P159" s="21"/>
      <c r="Q159" s="19">
        <f t="shared" si="16"/>
        <v>3.3354120189976938E-2</v>
      </c>
      <c r="R159" s="19">
        <f t="shared" si="16"/>
        <v>3.3377923741143643E-2</v>
      </c>
      <c r="S159" s="19">
        <f t="shared" si="16"/>
        <v>0</v>
      </c>
      <c r="T159" s="19">
        <f t="shared" si="13"/>
        <v>-3.336601984285794E-2</v>
      </c>
      <c r="U159" s="19">
        <f t="shared" si="14"/>
        <v>0</v>
      </c>
      <c r="V159" s="19">
        <f t="shared" si="15"/>
        <v>0</v>
      </c>
    </row>
    <row r="160" spans="1:22" x14ac:dyDescent="0.25">
      <c r="A160" s="26">
        <f>Wellpath!E160</f>
        <v>0</v>
      </c>
      <c r="B160" s="22">
        <v>0</v>
      </c>
      <c r="C160" s="22">
        <v>0</v>
      </c>
      <c r="D160" s="22">
        <f t="shared" si="11"/>
        <v>3.9314164891663715E-5</v>
      </c>
      <c r="E160" s="20">
        <f>Model!$W$29*((drdp!B160+drdp!K160)*'DBH-OI'!$B160+(drdp!E160+drdp!N160)*'DBH-OI'!$C160+(drdp!H160+drdp!Q160)*'DBH-OI'!$D160)</f>
        <v>0</v>
      </c>
      <c r="F160" s="20">
        <f>Model!$W$29*((drdp!C160+drdp!L160)*'DBH-OI'!$B160+(drdp!F160+drdp!O160)*'DBH-OI'!$C160+(drdp!I160+drdp!R160)*'DBH-OI'!$D160)</f>
        <v>0</v>
      </c>
      <c r="G160" s="20">
        <f>Model!$W$29*((drdp!D160+drdp!M160)*'DBH-OI'!$B160+(drdp!G160+drdp!P160)*'DBH-OI'!$C160+(drdp!J160+drdp!S160)*'DBH-OI'!$D160)</f>
        <v>0</v>
      </c>
      <c r="H160" s="18">
        <f>Model!$W$29*((drdp!B160)*'DBH-OI'!$B160+(drdp!E160)*'DBH-OI'!$C160+(drdp!H160)*'DBH-OI'!$D160)</f>
        <v>0</v>
      </c>
      <c r="I160" s="18">
        <f>Model!$W$29*((drdp!C160)*'DBH-OI'!$B160+(drdp!F160)*'DBH-OI'!$C160+(drdp!I160)*'DBH-OI'!$D160)</f>
        <v>0</v>
      </c>
      <c r="J160" s="18">
        <f>Model!$W$29*((drdp!D160)*'DBH-OI'!$B160+(drdp!G160)*'DBH-OI'!$C160+(drdp!J160)*'DBH-OI'!$D160)</f>
        <v>0</v>
      </c>
      <c r="K160" s="21">
        <f>SUM(E$3:E159)+H160</f>
        <v>-0.18263110411421418</v>
      </c>
      <c r="L160" s="21">
        <f>SUM(F$3:F159)+I160</f>
        <v>0.18269626088440793</v>
      </c>
      <c r="M160" s="21">
        <f>SUM(G$3:G159)+J160</f>
        <v>0</v>
      </c>
      <c r="N160" s="21"/>
      <c r="O160" s="21"/>
      <c r="P160" s="21"/>
      <c r="Q160" s="19">
        <f t="shared" si="16"/>
        <v>3.3354120189976938E-2</v>
      </c>
      <c r="R160" s="19">
        <f t="shared" si="16"/>
        <v>3.3377923741143643E-2</v>
      </c>
      <c r="S160" s="19">
        <f t="shared" si="16"/>
        <v>0</v>
      </c>
      <c r="T160" s="19">
        <f t="shared" si="13"/>
        <v>-3.336601984285794E-2</v>
      </c>
      <c r="U160" s="19">
        <f t="shared" si="14"/>
        <v>0</v>
      </c>
      <c r="V160" s="19">
        <f t="shared" si="15"/>
        <v>0</v>
      </c>
    </row>
    <row r="161" spans="1:23" x14ac:dyDescent="0.25">
      <c r="A161" s="26">
        <f>Wellpath!E161</f>
        <v>0</v>
      </c>
      <c r="B161" s="22">
        <v>0</v>
      </c>
      <c r="C161" s="22">
        <v>0</v>
      </c>
      <c r="D161" s="22">
        <f t="shared" si="11"/>
        <v>3.9314164891663715E-5</v>
      </c>
      <c r="E161" s="20">
        <f>Model!$W$29*((drdp!B161+drdp!K161)*'DBH-OI'!$B161+(drdp!E161+drdp!N161)*'DBH-OI'!$C161+(drdp!H161+drdp!Q161)*'DBH-OI'!$D161)</f>
        <v>0</v>
      </c>
      <c r="F161" s="20">
        <f>Model!$W$29*((drdp!C161+drdp!L161)*'DBH-OI'!$B161+(drdp!F161+drdp!O161)*'DBH-OI'!$C161+(drdp!I161+drdp!R161)*'DBH-OI'!$D161)</f>
        <v>0</v>
      </c>
      <c r="G161" s="20">
        <f>Model!$W$29*((drdp!D161+drdp!M161)*'DBH-OI'!$B161+(drdp!G161+drdp!P161)*'DBH-OI'!$C161+(drdp!J161+drdp!S161)*'DBH-OI'!$D161)</f>
        <v>0</v>
      </c>
      <c r="H161" s="18">
        <f>Model!$W$29*((drdp!B161)*'DBH-OI'!$B161+(drdp!E161)*'DBH-OI'!$C161+(drdp!H161)*'DBH-OI'!$D161)</f>
        <v>0</v>
      </c>
      <c r="I161" s="18">
        <f>Model!$W$29*((drdp!C161)*'DBH-OI'!$B161+(drdp!F161)*'DBH-OI'!$C161+(drdp!I161)*'DBH-OI'!$D161)</f>
        <v>0</v>
      </c>
      <c r="J161" s="18">
        <f>Model!$W$29*((drdp!D161)*'DBH-OI'!$B161+(drdp!G161)*'DBH-OI'!$C161+(drdp!J161)*'DBH-OI'!$D161)</f>
        <v>0</v>
      </c>
      <c r="K161" s="21">
        <f>SUM(E$3:E160)+H161</f>
        <v>-0.18263110411421418</v>
      </c>
      <c r="L161" s="21">
        <f>SUM(F$3:F160)+I161</f>
        <v>0.18269626088440793</v>
      </c>
      <c r="M161" s="21">
        <f>SUM(G$3:G160)+J161</f>
        <v>0</v>
      </c>
      <c r="N161" s="21"/>
      <c r="O161" s="21"/>
      <c r="P161" s="21"/>
      <c r="Q161" s="19">
        <f t="shared" si="16"/>
        <v>3.3354120189976938E-2</v>
      </c>
      <c r="R161" s="19">
        <f t="shared" si="16"/>
        <v>3.3377923741143643E-2</v>
      </c>
      <c r="S161" s="19">
        <f t="shared" si="16"/>
        <v>0</v>
      </c>
      <c r="T161" s="19">
        <f t="shared" si="13"/>
        <v>-3.336601984285794E-2</v>
      </c>
      <c r="U161" s="19">
        <f t="shared" si="14"/>
        <v>0</v>
      </c>
      <c r="V161" s="19">
        <f t="shared" si="15"/>
        <v>0</v>
      </c>
    </row>
    <row r="162" spans="1:23" x14ac:dyDescent="0.25">
      <c r="A162" s="26">
        <f>Wellpath!E162</f>
        <v>0</v>
      </c>
      <c r="B162" s="22">
        <v>0</v>
      </c>
      <c r="C162" s="22">
        <v>0</v>
      </c>
      <c r="D162" s="22">
        <f t="shared" si="11"/>
        <v>3.9314164891663715E-5</v>
      </c>
      <c r="E162" s="20">
        <f>Model!$W$29*((drdp!B162+drdp!K162)*'DBH-OI'!$B162+(drdp!E162+drdp!N162)*'DBH-OI'!$C162+(drdp!H162+drdp!Q162)*'DBH-OI'!$D162)</f>
        <v>0</v>
      </c>
      <c r="F162" s="20">
        <f>Model!$W$29*((drdp!C162+drdp!L162)*'DBH-OI'!$B162+(drdp!F162+drdp!O162)*'DBH-OI'!$C162+(drdp!I162+drdp!R162)*'DBH-OI'!$D162)</f>
        <v>0</v>
      </c>
      <c r="G162" s="20">
        <f>Model!$W$29*((drdp!D162+drdp!M162)*'DBH-OI'!$B162+(drdp!G162+drdp!P162)*'DBH-OI'!$C162+(drdp!J162+drdp!S162)*'DBH-OI'!$D162)</f>
        <v>0</v>
      </c>
      <c r="H162" s="18">
        <f>Model!$W$29*((drdp!B162)*'DBH-OI'!$B162+(drdp!E162)*'DBH-OI'!$C162+(drdp!H162)*'DBH-OI'!$D162)</f>
        <v>0</v>
      </c>
      <c r="I162" s="18">
        <f>Model!$W$29*((drdp!C162)*'DBH-OI'!$B162+(drdp!F162)*'DBH-OI'!$C162+(drdp!I162)*'DBH-OI'!$D162)</f>
        <v>0</v>
      </c>
      <c r="J162" s="18">
        <f>Model!$W$29*((drdp!D162)*'DBH-OI'!$B162+(drdp!G162)*'DBH-OI'!$C162+(drdp!J162)*'DBH-OI'!$D162)</f>
        <v>0</v>
      </c>
      <c r="K162" s="21">
        <f>SUM(E$3:E161)+H162</f>
        <v>-0.18263110411421418</v>
      </c>
      <c r="L162" s="21">
        <f>SUM(F$3:F161)+I162</f>
        <v>0.18269626088440793</v>
      </c>
      <c r="M162" s="21">
        <f>SUM(G$3:G161)+J162</f>
        <v>0</v>
      </c>
      <c r="N162" s="21"/>
      <c r="O162" s="21"/>
      <c r="P162" s="21"/>
      <c r="Q162" s="19">
        <f t="shared" si="16"/>
        <v>3.3354120189976938E-2</v>
      </c>
      <c r="R162" s="19">
        <f t="shared" si="16"/>
        <v>3.3377923741143643E-2</v>
      </c>
      <c r="S162" s="19">
        <f t="shared" si="16"/>
        <v>0</v>
      </c>
      <c r="T162" s="19">
        <f t="shared" si="13"/>
        <v>-3.336601984285794E-2</v>
      </c>
      <c r="U162" s="19">
        <f t="shared" si="14"/>
        <v>0</v>
      </c>
      <c r="V162" s="19">
        <f t="shared" si="15"/>
        <v>0</v>
      </c>
    </row>
    <row r="163" spans="1:23" x14ac:dyDescent="0.25">
      <c r="A163" s="26">
        <f>Wellpath!E163</f>
        <v>0</v>
      </c>
      <c r="B163" s="22">
        <v>0</v>
      </c>
      <c r="C163" s="22">
        <v>0</v>
      </c>
      <c r="D163" s="22">
        <f t="shared" si="11"/>
        <v>3.9314164891663715E-5</v>
      </c>
      <c r="E163" s="20">
        <f>Model!$W$29*((drdp!B163+drdp!K163)*'DBH-OI'!$B163+(drdp!E163+drdp!N163)*'DBH-OI'!$C163+(drdp!H163+drdp!Q163)*'DBH-OI'!$D163)</f>
        <v>0</v>
      </c>
      <c r="F163" s="20">
        <f>Model!$W$29*((drdp!C163+drdp!L163)*'DBH-OI'!$B163+(drdp!F163+drdp!O163)*'DBH-OI'!$C163+(drdp!I163+drdp!R163)*'DBH-OI'!$D163)</f>
        <v>0</v>
      </c>
      <c r="G163" s="20">
        <f>Model!$W$29*((drdp!D163+drdp!M163)*'DBH-OI'!$B163+(drdp!G163+drdp!P163)*'DBH-OI'!$C163+(drdp!J163+drdp!S163)*'DBH-OI'!$D163)</f>
        <v>0</v>
      </c>
      <c r="H163" s="18">
        <f>Model!$W$29*((drdp!B163)*'DBH-OI'!$B163+(drdp!E163)*'DBH-OI'!$C163+(drdp!H163)*'DBH-OI'!$D163)</f>
        <v>0</v>
      </c>
      <c r="I163" s="18">
        <f>Model!$W$29*((drdp!C163)*'DBH-OI'!$B163+(drdp!F163)*'DBH-OI'!$C163+(drdp!I163)*'DBH-OI'!$D163)</f>
        <v>0</v>
      </c>
      <c r="J163" s="18">
        <f>Model!$W$29*((drdp!D163)*'DBH-OI'!$B163+(drdp!G163)*'DBH-OI'!$C163+(drdp!J163)*'DBH-OI'!$D163)</f>
        <v>0</v>
      </c>
      <c r="K163" s="21">
        <f>SUM(E$3:E162)+H163</f>
        <v>-0.18263110411421418</v>
      </c>
      <c r="L163" s="21">
        <f>SUM(F$3:F162)+I163</f>
        <v>0.18269626088440793</v>
      </c>
      <c r="M163" s="21">
        <f>SUM(G$3:G162)+J163</f>
        <v>0</v>
      </c>
      <c r="N163" s="21"/>
      <c r="O163" s="21"/>
      <c r="P163" s="21"/>
      <c r="Q163" s="19">
        <f t="shared" si="16"/>
        <v>3.3354120189976938E-2</v>
      </c>
      <c r="R163" s="19">
        <f t="shared" si="16"/>
        <v>3.3377923741143643E-2</v>
      </c>
      <c r="S163" s="19">
        <f t="shared" si="16"/>
        <v>0</v>
      </c>
      <c r="T163" s="19">
        <f t="shared" si="13"/>
        <v>-3.336601984285794E-2</v>
      </c>
      <c r="U163" s="19">
        <f t="shared" si="14"/>
        <v>0</v>
      </c>
      <c r="V163" s="19">
        <f t="shared" si="15"/>
        <v>0</v>
      </c>
    </row>
    <row r="164" spans="1:23" x14ac:dyDescent="0.25">
      <c r="A164" s="26">
        <f>Wellpath!E164</f>
        <v>0</v>
      </c>
      <c r="B164" s="22">
        <v>0</v>
      </c>
      <c r="C164" s="22">
        <v>0</v>
      </c>
      <c r="D164" s="22">
        <f t="shared" si="11"/>
        <v>3.9314164891663715E-5</v>
      </c>
      <c r="E164" s="20">
        <f>Model!$W$29*((drdp!B164+drdp!K164)*'DBH-OI'!$B164+(drdp!E164+drdp!N164)*'DBH-OI'!$C164+(drdp!H164+drdp!Q164)*'DBH-OI'!$D164)</f>
        <v>0</v>
      </c>
      <c r="F164" s="20">
        <f>Model!$W$29*((drdp!C164+drdp!L164)*'DBH-OI'!$B164+(drdp!F164+drdp!O164)*'DBH-OI'!$C164+(drdp!I164+drdp!R164)*'DBH-OI'!$D164)</f>
        <v>0</v>
      </c>
      <c r="G164" s="20">
        <f>Model!$W$29*((drdp!D164+drdp!M164)*'DBH-OI'!$B164+(drdp!G164+drdp!P164)*'DBH-OI'!$C164+(drdp!J164+drdp!S164)*'DBH-OI'!$D164)</f>
        <v>0</v>
      </c>
      <c r="H164" s="18">
        <f>Model!$W$29*((drdp!B164)*'DBH-OI'!$B164+(drdp!E164)*'DBH-OI'!$C164+(drdp!H164)*'DBH-OI'!$D164)</f>
        <v>0</v>
      </c>
      <c r="I164" s="18">
        <f>Model!$W$29*((drdp!C164)*'DBH-OI'!$B164+(drdp!F164)*'DBH-OI'!$C164+(drdp!I164)*'DBH-OI'!$D164)</f>
        <v>0</v>
      </c>
      <c r="J164" s="18">
        <f>Model!$W$29*((drdp!D164)*'DBH-OI'!$B164+(drdp!G164)*'DBH-OI'!$C164+(drdp!J164)*'DBH-OI'!$D164)</f>
        <v>0</v>
      </c>
      <c r="K164" s="21">
        <f>SUM(E$3:E163)+H164</f>
        <v>-0.18263110411421418</v>
      </c>
      <c r="L164" s="21">
        <f>SUM(F$3:F163)+I164</f>
        <v>0.18269626088440793</v>
      </c>
      <c r="M164" s="21">
        <f>SUM(G$3:G163)+J164</f>
        <v>0</v>
      </c>
      <c r="N164" s="21"/>
      <c r="O164" s="21"/>
      <c r="P164" s="21"/>
      <c r="Q164" s="19">
        <f t="shared" si="16"/>
        <v>3.3354120189976938E-2</v>
      </c>
      <c r="R164" s="19">
        <f t="shared" si="16"/>
        <v>3.3377923741143643E-2</v>
      </c>
      <c r="S164" s="19">
        <f t="shared" si="16"/>
        <v>0</v>
      </c>
      <c r="T164" s="19">
        <f t="shared" si="13"/>
        <v>-3.336601984285794E-2</v>
      </c>
      <c r="U164" s="19">
        <f t="shared" si="14"/>
        <v>0</v>
      </c>
      <c r="V164" s="19">
        <f t="shared" si="15"/>
        <v>0</v>
      </c>
    </row>
    <row r="165" spans="1:23" x14ac:dyDescent="0.25">
      <c r="A165" s="26">
        <f>Wellpath!E165</f>
        <v>0</v>
      </c>
      <c r="B165" s="22">
        <v>0</v>
      </c>
      <c r="C165" s="22">
        <v>0</v>
      </c>
      <c r="D165" s="22">
        <f t="shared" si="11"/>
        <v>3.9314164891663715E-5</v>
      </c>
      <c r="E165" s="20">
        <f>Model!$W$29*((drdp!B165+drdp!K165)*'DBH-OI'!$B165+(drdp!E165+drdp!N165)*'DBH-OI'!$C165+(drdp!H165+drdp!Q165)*'DBH-OI'!$D165)</f>
        <v>0</v>
      </c>
      <c r="F165" s="20">
        <f>Model!$W$29*((drdp!C165+drdp!L165)*'DBH-OI'!$B165+(drdp!F165+drdp!O165)*'DBH-OI'!$C165+(drdp!I165+drdp!R165)*'DBH-OI'!$D165)</f>
        <v>0</v>
      </c>
      <c r="G165" s="20">
        <f>Model!$W$29*((drdp!D165+drdp!M165)*'DBH-OI'!$B165+(drdp!G165+drdp!P165)*'DBH-OI'!$C165+(drdp!J165+drdp!S165)*'DBH-OI'!$D165)</f>
        <v>0</v>
      </c>
      <c r="H165" s="18">
        <f>Model!$W$29*((drdp!B165)*'DBH-OI'!$B165+(drdp!E165)*'DBH-OI'!$C165+(drdp!H165)*'DBH-OI'!$D165)</f>
        <v>0</v>
      </c>
      <c r="I165" s="18">
        <f>Model!$W$29*((drdp!C165)*'DBH-OI'!$B165+(drdp!F165)*'DBH-OI'!$C165+(drdp!I165)*'DBH-OI'!$D165)</f>
        <v>0</v>
      </c>
      <c r="J165" s="18">
        <f>Model!$W$29*((drdp!D165)*'DBH-OI'!$B165+(drdp!G165)*'DBH-OI'!$C165+(drdp!J165)*'DBH-OI'!$D165)</f>
        <v>0</v>
      </c>
      <c r="K165" s="21">
        <f>SUM(E$3:E164)+H165</f>
        <v>-0.18263110411421418</v>
      </c>
      <c r="L165" s="21">
        <f>SUM(F$3:F164)+I165</f>
        <v>0.18269626088440793</v>
      </c>
      <c r="M165" s="21">
        <f>SUM(G$3:G164)+J165</f>
        <v>0</v>
      </c>
      <c r="N165" s="21"/>
      <c r="O165" s="21"/>
      <c r="P165" s="21"/>
      <c r="Q165" s="19">
        <f t="shared" si="16"/>
        <v>3.3354120189976938E-2</v>
      </c>
      <c r="R165" s="19">
        <f t="shared" si="16"/>
        <v>3.3377923741143643E-2</v>
      </c>
      <c r="S165" s="19">
        <f t="shared" si="16"/>
        <v>0</v>
      </c>
      <c r="T165" s="19">
        <f t="shared" si="13"/>
        <v>-3.336601984285794E-2</v>
      </c>
      <c r="U165" s="19">
        <f t="shared" si="14"/>
        <v>0</v>
      </c>
      <c r="V165" s="19">
        <f t="shared" si="15"/>
        <v>0</v>
      </c>
    </row>
    <row r="166" spans="1:23" x14ac:dyDescent="0.25">
      <c r="A166" s="26">
        <f>Wellpath!E166</f>
        <v>0</v>
      </c>
      <c r="B166" s="22">
        <v>0</v>
      </c>
      <c r="C166" s="22">
        <v>0</v>
      </c>
      <c r="D166" s="22">
        <f t="shared" si="11"/>
        <v>3.9314164891663715E-5</v>
      </c>
      <c r="E166" s="20">
        <f>Model!$W$29*((drdp!B166+drdp!K166)*'DBH-OI'!$B166+(drdp!E166+drdp!N166)*'DBH-OI'!$C166+(drdp!H166+drdp!Q166)*'DBH-OI'!$D166)</f>
        <v>0</v>
      </c>
      <c r="F166" s="20">
        <f>Model!$W$29*((drdp!C166+drdp!L166)*'DBH-OI'!$B166+(drdp!F166+drdp!O166)*'DBH-OI'!$C166+(drdp!I166+drdp!R166)*'DBH-OI'!$D166)</f>
        <v>0</v>
      </c>
      <c r="G166" s="20">
        <f>Model!$W$29*((drdp!D166+drdp!M166)*'DBH-OI'!$B166+(drdp!G166+drdp!P166)*'DBH-OI'!$C166+(drdp!J166+drdp!S166)*'DBH-OI'!$D166)</f>
        <v>0</v>
      </c>
      <c r="H166" s="18">
        <f>Model!$W$29*((drdp!B166)*'DBH-OI'!$B166+(drdp!E166)*'DBH-OI'!$C166+(drdp!H166)*'DBH-OI'!$D166)</f>
        <v>0</v>
      </c>
      <c r="I166" s="18">
        <f>Model!$W$29*((drdp!C166)*'DBH-OI'!$B166+(drdp!F166)*'DBH-OI'!$C166+(drdp!I166)*'DBH-OI'!$D166)</f>
        <v>0</v>
      </c>
      <c r="J166" s="18">
        <f>Model!$W$29*((drdp!D166)*'DBH-OI'!$B166+(drdp!G166)*'DBH-OI'!$C166+(drdp!J166)*'DBH-OI'!$D166)</f>
        <v>0</v>
      </c>
      <c r="K166" s="21">
        <f>SUM(E$3:E165)+H166</f>
        <v>-0.18263110411421418</v>
      </c>
      <c r="L166" s="21">
        <f>SUM(F$3:F165)+I166</f>
        <v>0.18269626088440793</v>
      </c>
      <c r="M166" s="21">
        <f>SUM(G$3:G165)+J166</f>
        <v>0</v>
      </c>
      <c r="N166" s="21"/>
      <c r="O166" s="21"/>
      <c r="P166" s="21"/>
      <c r="Q166" s="19">
        <f t="shared" si="16"/>
        <v>3.3354120189976938E-2</v>
      </c>
      <c r="R166" s="19">
        <f t="shared" si="16"/>
        <v>3.3377923741143643E-2</v>
      </c>
      <c r="S166" s="19">
        <f t="shared" si="16"/>
        <v>0</v>
      </c>
      <c r="T166" s="19">
        <f t="shared" si="13"/>
        <v>-3.336601984285794E-2</v>
      </c>
      <c r="U166" s="19">
        <f t="shared" si="14"/>
        <v>0</v>
      </c>
      <c r="V166" s="19">
        <f t="shared" si="15"/>
        <v>0</v>
      </c>
    </row>
    <row r="167" spans="1:23" x14ac:dyDescent="0.25">
      <c r="A167" s="26">
        <f>Wellpath!E167</f>
        <v>0</v>
      </c>
      <c r="B167" s="22">
        <v>0</v>
      </c>
      <c r="C167" s="22">
        <v>0</v>
      </c>
      <c r="D167" s="22">
        <f t="shared" si="11"/>
        <v>3.9314164891663715E-5</v>
      </c>
      <c r="E167" s="20">
        <f>Model!$W$29*((drdp!B167+drdp!K167)*'DBH-OI'!$B167+(drdp!E167+drdp!N167)*'DBH-OI'!$C167+(drdp!H167+drdp!Q167)*'DBH-OI'!$D167)</f>
        <v>0</v>
      </c>
      <c r="F167" s="20">
        <f>Model!$W$29*((drdp!C167+drdp!L167)*'DBH-OI'!$B167+(drdp!F167+drdp!O167)*'DBH-OI'!$C167+(drdp!I167+drdp!R167)*'DBH-OI'!$D167)</f>
        <v>0</v>
      </c>
      <c r="G167" s="20">
        <f>Model!$W$29*((drdp!D167+drdp!M167)*'DBH-OI'!$B167+(drdp!G167+drdp!P167)*'DBH-OI'!$C167+(drdp!J167+drdp!S167)*'DBH-OI'!$D167)</f>
        <v>0</v>
      </c>
      <c r="H167" s="18">
        <f>Model!$W$29*((drdp!B167)*'DBH-OI'!$B167+(drdp!E167)*'DBH-OI'!$C167+(drdp!H167)*'DBH-OI'!$D167)</f>
        <v>0</v>
      </c>
      <c r="I167" s="18">
        <f>Model!$W$29*((drdp!C167)*'DBH-OI'!$B167+(drdp!F167)*'DBH-OI'!$C167+(drdp!I167)*'DBH-OI'!$D167)</f>
        <v>0</v>
      </c>
      <c r="J167" s="18">
        <f>Model!$W$29*((drdp!D167)*'DBH-OI'!$B167+(drdp!G167)*'DBH-OI'!$C167+(drdp!J167)*'DBH-OI'!$D167)</f>
        <v>0</v>
      </c>
      <c r="K167" s="21">
        <f>SUM(E$3:E166)+H167</f>
        <v>-0.18263110411421418</v>
      </c>
      <c r="L167" s="21">
        <f>SUM(F$3:F166)+I167</f>
        <v>0.18269626088440793</v>
      </c>
      <c r="M167" s="21">
        <f>SUM(G$3:G166)+J167</f>
        <v>0</v>
      </c>
      <c r="N167" s="21"/>
      <c r="O167" s="21"/>
      <c r="P167" s="21"/>
      <c r="Q167" s="19">
        <f t="shared" si="16"/>
        <v>3.3354120189976938E-2</v>
      </c>
      <c r="R167" s="19">
        <f t="shared" si="16"/>
        <v>3.3377923741143643E-2</v>
      </c>
      <c r="S167" s="19">
        <f t="shared" si="16"/>
        <v>0</v>
      </c>
      <c r="T167" s="19">
        <f t="shared" si="13"/>
        <v>-3.336601984285794E-2</v>
      </c>
      <c r="U167" s="19">
        <f t="shared" si="14"/>
        <v>0</v>
      </c>
      <c r="V167" s="19">
        <f t="shared" si="15"/>
        <v>0</v>
      </c>
    </row>
    <row r="168" spans="1:23" x14ac:dyDescent="0.25">
      <c r="A168" s="26">
        <f>Wellpath!E168</f>
        <v>0</v>
      </c>
      <c r="B168" s="22">
        <v>0</v>
      </c>
      <c r="C168" s="22">
        <v>0</v>
      </c>
      <c r="D168" s="22">
        <f t="shared" si="11"/>
        <v>3.9314164891663715E-5</v>
      </c>
      <c r="E168" s="20">
        <f>Model!$W$29*((drdp!B168+drdp!K168)*'DBH-OI'!$B168+(drdp!E168+drdp!N168)*'DBH-OI'!$C168+(drdp!H168+drdp!Q168)*'DBH-OI'!$D168)</f>
        <v>0</v>
      </c>
      <c r="F168" s="20">
        <f>Model!$W$29*((drdp!C168+drdp!L168)*'DBH-OI'!$B168+(drdp!F168+drdp!O168)*'DBH-OI'!$C168+(drdp!I168+drdp!R168)*'DBH-OI'!$D168)</f>
        <v>0</v>
      </c>
      <c r="G168" s="20">
        <f>Model!$W$29*((drdp!D168+drdp!M168)*'DBH-OI'!$B168+(drdp!G168+drdp!P168)*'DBH-OI'!$C168+(drdp!J168+drdp!S168)*'DBH-OI'!$D168)</f>
        <v>0</v>
      </c>
      <c r="H168" s="18">
        <f>Model!$W$29*((drdp!B168)*'DBH-OI'!$B168+(drdp!E168)*'DBH-OI'!$C168+(drdp!H168)*'DBH-OI'!$D168)</f>
        <v>0</v>
      </c>
      <c r="I168" s="18">
        <f>Model!$W$29*((drdp!C168)*'DBH-OI'!$B168+(drdp!F168)*'DBH-OI'!$C168+(drdp!I168)*'DBH-OI'!$D168)</f>
        <v>0</v>
      </c>
      <c r="J168" s="18">
        <f>Model!$W$29*((drdp!D168)*'DBH-OI'!$B168+(drdp!G168)*'DBH-OI'!$C168+(drdp!J168)*'DBH-OI'!$D168)</f>
        <v>0</v>
      </c>
      <c r="K168" s="21">
        <f>SUM(E$3:E167)+H168</f>
        <v>-0.18263110411421418</v>
      </c>
      <c r="L168" s="21">
        <f>SUM(F$3:F167)+I168</f>
        <v>0.18269626088440793</v>
      </c>
      <c r="M168" s="21">
        <f>SUM(G$3:G167)+J168</f>
        <v>0</v>
      </c>
      <c r="N168" s="21"/>
      <c r="O168" s="21"/>
      <c r="P168" s="21"/>
      <c r="Q168" s="19">
        <f t="shared" si="16"/>
        <v>3.3354120189976938E-2</v>
      </c>
      <c r="R168" s="19">
        <f t="shared" si="16"/>
        <v>3.3377923741143643E-2</v>
      </c>
      <c r="S168" s="19">
        <f t="shared" si="16"/>
        <v>0</v>
      </c>
      <c r="T168" s="19">
        <f t="shared" si="13"/>
        <v>-3.336601984285794E-2</v>
      </c>
      <c r="U168" s="19">
        <f t="shared" si="14"/>
        <v>0</v>
      </c>
      <c r="V168" s="19">
        <f t="shared" si="15"/>
        <v>0</v>
      </c>
    </row>
    <row r="169" spans="1:23" x14ac:dyDescent="0.25">
      <c r="A169" s="26">
        <f>Wellpath!E169</f>
        <v>0</v>
      </c>
      <c r="B169" s="22">
        <v>0</v>
      </c>
      <c r="C169" s="22">
        <v>0</v>
      </c>
      <c r="D169" s="22">
        <f t="shared" si="11"/>
        <v>3.9314164891663715E-5</v>
      </c>
      <c r="E169" s="20">
        <f>Model!$W$29*((drdp!B169+drdp!K169)*'DBH-OI'!$B169+(drdp!E169+drdp!N169)*'DBH-OI'!$C169+(drdp!H169+drdp!Q169)*'DBH-OI'!$D169)</f>
        <v>0</v>
      </c>
      <c r="F169" s="20">
        <f>Model!$W$29*((drdp!C169+drdp!L169)*'DBH-OI'!$B169+(drdp!F169+drdp!O169)*'DBH-OI'!$C169+(drdp!I169+drdp!R169)*'DBH-OI'!$D169)</f>
        <v>0</v>
      </c>
      <c r="G169" s="20">
        <f>Model!$W$29*((drdp!D169+drdp!M169)*'DBH-OI'!$B169+(drdp!G169+drdp!P169)*'DBH-OI'!$C169+(drdp!J169+drdp!S169)*'DBH-OI'!$D169)</f>
        <v>0</v>
      </c>
      <c r="H169" s="18">
        <f>Model!$W$29*((drdp!B169)*'DBH-OI'!$B169+(drdp!E169)*'DBH-OI'!$C169+(drdp!H169)*'DBH-OI'!$D169)</f>
        <v>0</v>
      </c>
      <c r="I169" s="18">
        <f>Model!$W$29*((drdp!C169)*'DBH-OI'!$B169+(drdp!F169)*'DBH-OI'!$C169+(drdp!I169)*'DBH-OI'!$D169)</f>
        <v>0</v>
      </c>
      <c r="J169" s="18">
        <f>Model!$W$29*((drdp!D169)*'DBH-OI'!$B169+(drdp!G169)*'DBH-OI'!$C169+(drdp!J169)*'DBH-OI'!$D169)</f>
        <v>0</v>
      </c>
      <c r="K169" s="21">
        <f>SUM(E$3:E168)+H169</f>
        <v>-0.18263110411421418</v>
      </c>
      <c r="L169" s="21">
        <f>SUM(F$3:F168)+I169</f>
        <v>0.18269626088440793</v>
      </c>
      <c r="M169" s="21">
        <f>SUM(G$3:G168)+J169</f>
        <v>0</v>
      </c>
      <c r="N169" s="21"/>
      <c r="O169" s="21"/>
      <c r="P169" s="21"/>
      <c r="Q169" s="19">
        <f t="shared" si="16"/>
        <v>3.3354120189976938E-2</v>
      </c>
      <c r="R169" s="19">
        <f t="shared" si="16"/>
        <v>3.3377923741143643E-2</v>
      </c>
      <c r="S169" s="19">
        <f t="shared" si="16"/>
        <v>0</v>
      </c>
      <c r="T169" s="19">
        <f t="shared" si="13"/>
        <v>-3.336601984285794E-2</v>
      </c>
      <c r="U169" s="19">
        <f t="shared" si="14"/>
        <v>0</v>
      </c>
      <c r="V169" s="19">
        <f t="shared" si="15"/>
        <v>0</v>
      </c>
    </row>
    <row r="170" spans="1:23" x14ac:dyDescent="0.25">
      <c r="A170" s="26">
        <f>Wellpath!E170</f>
        <v>0</v>
      </c>
      <c r="B170" s="22">
        <v>0</v>
      </c>
      <c r="C170" s="22">
        <v>0</v>
      </c>
      <c r="D170" s="22">
        <f t="shared" si="11"/>
        <v>3.9314164891663715E-5</v>
      </c>
      <c r="E170" s="20">
        <f>Model!$W$29*((drdp!B170+drdp!K170)*'DBH-OI'!$B170+(drdp!E170+drdp!N170)*'DBH-OI'!$C170+(drdp!H170+drdp!Q170)*'DBH-OI'!$D170)</f>
        <v>0</v>
      </c>
      <c r="F170" s="20">
        <f>Model!$W$29*((drdp!C170+drdp!L170)*'DBH-OI'!$B170+(drdp!F170+drdp!O170)*'DBH-OI'!$C170+(drdp!I170+drdp!R170)*'DBH-OI'!$D170)</f>
        <v>0</v>
      </c>
      <c r="G170" s="20">
        <f>Model!$W$29*((drdp!D170+drdp!M170)*'DBH-OI'!$B170+(drdp!G170+drdp!P170)*'DBH-OI'!$C170+(drdp!J170+drdp!S170)*'DBH-OI'!$D170)</f>
        <v>0</v>
      </c>
      <c r="H170" s="18">
        <f>Model!$W$29*((drdp!B170)*'DBH-OI'!$B170+(drdp!E170)*'DBH-OI'!$C170+(drdp!H170)*'DBH-OI'!$D170)</f>
        <v>0</v>
      </c>
      <c r="I170" s="18">
        <f>Model!$W$29*((drdp!C170)*'DBH-OI'!$B170+(drdp!F170)*'DBH-OI'!$C170+(drdp!I170)*'DBH-OI'!$D170)</f>
        <v>0</v>
      </c>
      <c r="J170" s="18">
        <f>Model!$W$29*((drdp!D170)*'DBH-OI'!$B170+(drdp!G170)*'DBH-OI'!$C170+(drdp!J170)*'DBH-OI'!$D170)</f>
        <v>0</v>
      </c>
      <c r="K170" s="21">
        <f>SUM(E$3:E169)+H170</f>
        <v>-0.18263110411421418</v>
      </c>
      <c r="L170" s="21">
        <f>SUM(F$3:F169)+I170</f>
        <v>0.18269626088440793</v>
      </c>
      <c r="M170" s="21">
        <f>SUM(G$3:G169)+J170</f>
        <v>0</v>
      </c>
      <c r="N170" s="21"/>
      <c r="O170" s="21"/>
      <c r="P170" s="21"/>
      <c r="Q170" s="19">
        <f t="shared" si="16"/>
        <v>3.3354120189976938E-2</v>
      </c>
      <c r="R170" s="19">
        <f t="shared" si="16"/>
        <v>3.3377923741143643E-2</v>
      </c>
      <c r="S170" s="19">
        <f t="shared" si="16"/>
        <v>0</v>
      </c>
      <c r="T170" s="19">
        <f t="shared" si="13"/>
        <v>-3.336601984285794E-2</v>
      </c>
      <c r="U170" s="19">
        <f t="shared" si="14"/>
        <v>0</v>
      </c>
      <c r="V170" s="19">
        <f t="shared" si="15"/>
        <v>0</v>
      </c>
    </row>
    <row r="171" spans="1:23" x14ac:dyDescent="0.25">
      <c r="A171" s="26">
        <f>Wellpath!E171</f>
        <v>0</v>
      </c>
      <c r="B171" s="22">
        <v>0</v>
      </c>
      <c r="C171" s="22">
        <v>0</v>
      </c>
      <c r="D171" s="22">
        <f t="shared" si="11"/>
        <v>3.9314164891663715E-5</v>
      </c>
      <c r="E171" s="20">
        <f>Model!$W$29*((drdp!B171+drdp!K171)*'DBH-OI'!$B171+(drdp!E171+drdp!N171)*'DBH-OI'!$C171+(drdp!H171+drdp!Q171)*'DBH-OI'!$D171)</f>
        <v>0</v>
      </c>
      <c r="F171" s="20">
        <f>Model!$W$29*((drdp!C171+drdp!L171)*'DBH-OI'!$B171+(drdp!F171+drdp!O171)*'DBH-OI'!$C171+(drdp!I171+drdp!R171)*'DBH-OI'!$D171)</f>
        <v>0</v>
      </c>
      <c r="G171" s="20">
        <f>Model!$W$29*((drdp!D171+drdp!M171)*'DBH-OI'!$B171+(drdp!G171+drdp!P171)*'DBH-OI'!$C171+(drdp!J171+drdp!S171)*'DBH-OI'!$D171)</f>
        <v>0</v>
      </c>
      <c r="H171" s="18">
        <f>Model!$W$29*((drdp!B171)*'DBH-OI'!$B171+(drdp!E171)*'DBH-OI'!$C171+(drdp!H171)*'DBH-OI'!$D171)</f>
        <v>0</v>
      </c>
      <c r="I171" s="18">
        <f>Model!$W$29*((drdp!C171)*'DBH-OI'!$B171+(drdp!F171)*'DBH-OI'!$C171+(drdp!I171)*'DBH-OI'!$D171)</f>
        <v>0</v>
      </c>
      <c r="J171" s="18">
        <f>Model!$W$29*((drdp!D171)*'DBH-OI'!$B171+(drdp!G171)*'DBH-OI'!$C171+(drdp!J171)*'DBH-OI'!$D171)</f>
        <v>0</v>
      </c>
      <c r="K171" s="21">
        <f>SUM(E$3:E170)+H171</f>
        <v>-0.18263110411421418</v>
      </c>
      <c r="L171" s="21">
        <f>SUM(F$3:F170)+I171</f>
        <v>0.18269626088440793</v>
      </c>
      <c r="M171" s="21">
        <f>SUM(G$3:G170)+J171</f>
        <v>0</v>
      </c>
      <c r="N171" s="21"/>
      <c r="O171" s="21"/>
      <c r="P171" s="21"/>
      <c r="Q171" s="19">
        <f t="shared" si="16"/>
        <v>3.3354120189976938E-2</v>
      </c>
      <c r="R171" s="19">
        <f t="shared" si="16"/>
        <v>3.3377923741143643E-2</v>
      </c>
      <c r="S171" s="19">
        <f t="shared" si="16"/>
        <v>0</v>
      </c>
      <c r="T171" s="19">
        <f t="shared" si="13"/>
        <v>-3.336601984285794E-2</v>
      </c>
      <c r="U171" s="19">
        <f t="shared" si="14"/>
        <v>0</v>
      </c>
      <c r="V171" s="19">
        <f t="shared" si="15"/>
        <v>0</v>
      </c>
    </row>
    <row r="172" spans="1:23" x14ac:dyDescent="0.25">
      <c r="A172" s="26">
        <f>Wellpath!E172</f>
        <v>0</v>
      </c>
      <c r="B172" s="22">
        <v>0</v>
      </c>
      <c r="C172" s="22">
        <v>0</v>
      </c>
      <c r="D172" s="22">
        <f t="shared" si="11"/>
        <v>3.9314164891663715E-5</v>
      </c>
      <c r="E172" s="20">
        <f>Model!$W$29*((drdp!B172+drdp!K172)*'DBH-OI'!$B172+(drdp!E172+drdp!N172)*'DBH-OI'!$C172+(drdp!H172+drdp!Q172)*'DBH-OI'!$D172)</f>
        <v>0</v>
      </c>
      <c r="F172" s="20">
        <f>Model!$W$29*((drdp!C172+drdp!L172)*'DBH-OI'!$B172+(drdp!F172+drdp!O172)*'DBH-OI'!$C172+(drdp!I172+drdp!R172)*'DBH-OI'!$D172)</f>
        <v>0</v>
      </c>
      <c r="G172" s="20">
        <f>Model!$W$29*((drdp!D172+drdp!M172)*'DBH-OI'!$B172+(drdp!G172+drdp!P172)*'DBH-OI'!$C172+(drdp!J172+drdp!S172)*'DBH-OI'!$D172)</f>
        <v>0</v>
      </c>
      <c r="H172" s="18">
        <f>Model!$W$29*((drdp!B172)*'DBH-OI'!$B172+(drdp!E172)*'DBH-OI'!$C172+(drdp!H172)*'DBH-OI'!$D172)</f>
        <v>0</v>
      </c>
      <c r="I172" s="18">
        <f>Model!$W$29*((drdp!C172)*'DBH-OI'!$B172+(drdp!F172)*'DBH-OI'!$C172+(drdp!I172)*'DBH-OI'!$D172)</f>
        <v>0</v>
      </c>
      <c r="J172" s="18">
        <f>Model!$W$29*((drdp!D172)*'DBH-OI'!$B172+(drdp!G172)*'DBH-OI'!$C172+(drdp!J172)*'DBH-OI'!$D172)</f>
        <v>0</v>
      </c>
      <c r="K172" s="21">
        <f>SUM(E$3:E171)+H172</f>
        <v>-0.18263110411421418</v>
      </c>
      <c r="L172" s="21">
        <f>SUM(F$3:F171)+I172</f>
        <v>0.18269626088440793</v>
      </c>
      <c r="M172" s="21">
        <f>SUM(G$3:G171)+J172</f>
        <v>0</v>
      </c>
      <c r="N172" s="21"/>
      <c r="O172" s="21"/>
      <c r="P172" s="21"/>
      <c r="Q172" s="19">
        <f t="shared" si="16"/>
        <v>3.3354120189976938E-2</v>
      </c>
      <c r="R172" s="19">
        <f t="shared" si="16"/>
        <v>3.3377923741143643E-2</v>
      </c>
      <c r="S172" s="19">
        <f t="shared" si="16"/>
        <v>0</v>
      </c>
      <c r="T172" s="19">
        <f t="shared" si="13"/>
        <v>-3.336601984285794E-2</v>
      </c>
      <c r="U172" s="19">
        <f t="shared" si="14"/>
        <v>0</v>
      </c>
      <c r="V172" s="19">
        <f t="shared" si="15"/>
        <v>0</v>
      </c>
    </row>
    <row r="173" spans="1:23" x14ac:dyDescent="0.25">
      <c r="A173" s="26">
        <f>Wellpath!E173</f>
        <v>0</v>
      </c>
      <c r="B173" s="22">
        <v>0</v>
      </c>
      <c r="C173" s="22">
        <v>0</v>
      </c>
      <c r="D173" s="22">
        <f t="shared" si="11"/>
        <v>3.9314164891663715E-5</v>
      </c>
      <c r="E173" s="20">
        <f>Model!$W$29*((drdp!B173+drdp!K173)*'DBH-OI'!$B173+(drdp!E173+drdp!N173)*'DBH-OI'!$C173+(drdp!H173+drdp!Q173)*'DBH-OI'!$D173)</f>
        <v>0</v>
      </c>
      <c r="F173" s="20">
        <f>Model!$W$29*((drdp!C173+drdp!L173)*'DBH-OI'!$B173+(drdp!F173+drdp!O173)*'DBH-OI'!$C173+(drdp!I173+drdp!R173)*'DBH-OI'!$D173)</f>
        <v>0</v>
      </c>
      <c r="G173" s="20">
        <f>Model!$W$29*((drdp!D173+drdp!M173)*'DBH-OI'!$B173+(drdp!G173+drdp!P173)*'DBH-OI'!$C173+(drdp!J173+drdp!S173)*'DBH-OI'!$D173)</f>
        <v>0</v>
      </c>
      <c r="H173" s="18">
        <f>Model!$W$29*((drdp!B173)*'DBH-OI'!$B173+(drdp!E173)*'DBH-OI'!$C173+(drdp!H173)*'DBH-OI'!$D173)</f>
        <v>0</v>
      </c>
      <c r="I173" s="18">
        <f>Model!$W$29*((drdp!C173)*'DBH-OI'!$B173+(drdp!F173)*'DBH-OI'!$C173+(drdp!I173)*'DBH-OI'!$D173)</f>
        <v>0</v>
      </c>
      <c r="J173" s="18">
        <f>Model!$W$29*((drdp!D173)*'DBH-OI'!$B173+(drdp!G173)*'DBH-OI'!$C173+(drdp!J173)*'DBH-OI'!$D173)</f>
        <v>0</v>
      </c>
      <c r="K173" s="21">
        <f>SUM(E$3:E172)+H173</f>
        <v>-0.18263110411421418</v>
      </c>
      <c r="L173" s="21">
        <f>SUM(F$3:F172)+I173</f>
        <v>0.18269626088440793</v>
      </c>
      <c r="M173" s="21">
        <f>SUM(G$3:G172)+J173</f>
        <v>0</v>
      </c>
      <c r="N173" s="21"/>
      <c r="O173" s="21"/>
      <c r="P173" s="21"/>
      <c r="Q173" s="19">
        <f t="shared" si="16"/>
        <v>3.3354120189976938E-2</v>
      </c>
      <c r="R173" s="19">
        <f t="shared" si="16"/>
        <v>3.3377923741143643E-2</v>
      </c>
      <c r="S173" s="19">
        <f t="shared" si="16"/>
        <v>0</v>
      </c>
      <c r="T173" s="19">
        <f t="shared" si="13"/>
        <v>-3.336601984285794E-2</v>
      </c>
      <c r="U173" s="19">
        <f t="shared" si="14"/>
        <v>0</v>
      </c>
      <c r="V173" s="19">
        <f t="shared" si="15"/>
        <v>0</v>
      </c>
      <c r="W173" s="10" t="s">
        <v>62</v>
      </c>
    </row>
    <row r="174" spans="1:23" x14ac:dyDescent="0.25">
      <c r="A174" s="26">
        <f>Wellpath!E174</f>
        <v>0</v>
      </c>
      <c r="B174" s="22">
        <v>0</v>
      </c>
      <c r="C174" s="22">
        <v>0</v>
      </c>
      <c r="D174" s="22">
        <f t="shared" si="11"/>
        <v>3.9314164891663715E-5</v>
      </c>
      <c r="E174" s="20">
        <f>Model!$W$29*((drdp!B174+drdp!K174)*'DBH-OI'!$B174+(drdp!E174+drdp!N174)*'DBH-OI'!$C174+(drdp!H174+drdp!Q174)*'DBH-OI'!$D174)</f>
        <v>0</v>
      </c>
      <c r="F174" s="20">
        <f>Model!$W$29*((drdp!C174+drdp!L174)*'DBH-OI'!$B174+(drdp!F174+drdp!O174)*'DBH-OI'!$C174+(drdp!I174+drdp!R174)*'DBH-OI'!$D174)</f>
        <v>0</v>
      </c>
      <c r="G174" s="20">
        <f>Model!$W$29*((drdp!D174+drdp!M174)*'DBH-OI'!$B174+(drdp!G174+drdp!P174)*'DBH-OI'!$C174+(drdp!J174+drdp!S174)*'DBH-OI'!$D174)</f>
        <v>0</v>
      </c>
      <c r="H174" s="18">
        <f>Model!$W$29*((drdp!B174)*'DBH-OI'!$B174+(drdp!E174)*'DBH-OI'!$C174+(drdp!H174)*'DBH-OI'!$D174)</f>
        <v>0</v>
      </c>
      <c r="I174" s="18">
        <f>Model!$W$29*((drdp!C174)*'DBH-OI'!$B174+(drdp!F174)*'DBH-OI'!$C174+(drdp!I174)*'DBH-OI'!$D174)</f>
        <v>0</v>
      </c>
      <c r="J174" s="18">
        <f>Model!$W$29*((drdp!D174)*'DBH-OI'!$B174+(drdp!G174)*'DBH-OI'!$C174+(drdp!J174)*'DBH-OI'!$D174)</f>
        <v>0</v>
      </c>
      <c r="K174" s="21">
        <f>SUM(E$3:E173)+H174</f>
        <v>-0.18263110411421418</v>
      </c>
      <c r="L174" s="21">
        <f>SUM(F$3:F173)+I174</f>
        <v>0.18269626088440793</v>
      </c>
      <c r="M174" s="21">
        <f>SUM(G$3:G173)+J174</f>
        <v>0</v>
      </c>
      <c r="N174" s="21"/>
      <c r="O174" s="21"/>
      <c r="P174" s="21"/>
      <c r="Q174" s="19">
        <f t="shared" si="16"/>
        <v>3.3354120189976938E-2</v>
      </c>
      <c r="R174" s="19">
        <f t="shared" si="16"/>
        <v>3.3377923741143643E-2</v>
      </c>
      <c r="S174" s="19">
        <f t="shared" si="16"/>
        <v>0</v>
      </c>
      <c r="T174" s="19">
        <f t="shared" si="13"/>
        <v>-3.336601984285794E-2</v>
      </c>
      <c r="U174" s="19">
        <f t="shared" si="14"/>
        <v>0</v>
      </c>
      <c r="V174" s="19">
        <f t="shared" si="15"/>
        <v>0</v>
      </c>
    </row>
    <row r="175" spans="1:23" x14ac:dyDescent="0.25">
      <c r="A175" s="26">
        <f>Wellpath!E175</f>
        <v>0</v>
      </c>
      <c r="B175" s="22">
        <v>0</v>
      </c>
      <c r="C175" s="22">
        <v>0</v>
      </c>
      <c r="D175" s="22">
        <f t="shared" si="11"/>
        <v>3.9314164891663715E-5</v>
      </c>
      <c r="E175" s="20">
        <f>Model!$W$29*((drdp!B175+drdp!K175)*'DBH-OI'!$B175+(drdp!E175+drdp!N175)*'DBH-OI'!$C175+(drdp!H175+drdp!Q175)*'DBH-OI'!$D175)</f>
        <v>0</v>
      </c>
      <c r="F175" s="20">
        <f>Model!$W$29*((drdp!C175+drdp!L175)*'DBH-OI'!$B175+(drdp!F175+drdp!O175)*'DBH-OI'!$C175+(drdp!I175+drdp!R175)*'DBH-OI'!$D175)</f>
        <v>0</v>
      </c>
      <c r="G175" s="20">
        <f>Model!$W$29*((drdp!D175+drdp!M175)*'DBH-OI'!$B175+(drdp!G175+drdp!P175)*'DBH-OI'!$C175+(drdp!J175+drdp!S175)*'DBH-OI'!$D175)</f>
        <v>0</v>
      </c>
      <c r="H175" s="18">
        <f>Model!$W$29*((drdp!B175)*'DBH-OI'!$B175+(drdp!E175)*'DBH-OI'!$C175+(drdp!H175)*'DBH-OI'!$D175)</f>
        <v>0</v>
      </c>
      <c r="I175" s="18">
        <f>Model!$W$29*((drdp!C175)*'DBH-OI'!$B175+(drdp!F175)*'DBH-OI'!$C175+(drdp!I175)*'DBH-OI'!$D175)</f>
        <v>0</v>
      </c>
      <c r="J175" s="18">
        <f>Model!$W$29*((drdp!D175)*'DBH-OI'!$B175+(drdp!G175)*'DBH-OI'!$C175+(drdp!J175)*'DBH-OI'!$D175)</f>
        <v>0</v>
      </c>
      <c r="K175" s="21">
        <f>SUM(E$3:E174)+H175</f>
        <v>-0.18263110411421418</v>
      </c>
      <c r="L175" s="21">
        <f>SUM(F$3:F174)+I175</f>
        <v>0.18269626088440793</v>
      </c>
      <c r="M175" s="21">
        <f>SUM(G$3:G174)+J175</f>
        <v>0</v>
      </c>
      <c r="N175" s="21"/>
      <c r="O175" s="21"/>
      <c r="P175" s="21"/>
      <c r="Q175" s="19">
        <f t="shared" si="16"/>
        <v>3.3354120189976938E-2</v>
      </c>
      <c r="R175" s="19">
        <f t="shared" si="16"/>
        <v>3.3377923741143643E-2</v>
      </c>
      <c r="S175" s="19">
        <f t="shared" si="16"/>
        <v>0</v>
      </c>
      <c r="T175" s="19">
        <f t="shared" si="13"/>
        <v>-3.336601984285794E-2</v>
      </c>
      <c r="U175" s="19">
        <f t="shared" si="14"/>
        <v>0</v>
      </c>
      <c r="V175" s="19">
        <f t="shared" si="15"/>
        <v>0</v>
      </c>
    </row>
    <row r="176" spans="1:23" x14ac:dyDescent="0.25">
      <c r="A176" s="26">
        <f>Wellpath!E176</f>
        <v>0</v>
      </c>
      <c r="B176" s="22">
        <v>0</v>
      </c>
      <c r="C176" s="22">
        <v>0</v>
      </c>
      <c r="D176" s="22">
        <f t="shared" si="11"/>
        <v>3.9314164891663715E-5</v>
      </c>
      <c r="E176" s="20">
        <f>Model!$W$29*((drdp!B176+drdp!K176)*'DBH-OI'!$B176+(drdp!E176+drdp!N176)*'DBH-OI'!$C176+(drdp!H176+drdp!Q176)*'DBH-OI'!$D176)</f>
        <v>0</v>
      </c>
      <c r="F176" s="20">
        <f>Model!$W$29*((drdp!C176+drdp!L176)*'DBH-OI'!$B176+(drdp!F176+drdp!O176)*'DBH-OI'!$C176+(drdp!I176+drdp!R176)*'DBH-OI'!$D176)</f>
        <v>0</v>
      </c>
      <c r="G176" s="20">
        <f>Model!$W$29*((drdp!D176+drdp!M176)*'DBH-OI'!$B176+(drdp!G176+drdp!P176)*'DBH-OI'!$C176+(drdp!J176+drdp!S176)*'DBH-OI'!$D176)</f>
        <v>0</v>
      </c>
      <c r="H176" s="18">
        <f>Model!$W$29*((drdp!B176)*'DBH-OI'!$B176+(drdp!E176)*'DBH-OI'!$C176+(drdp!H176)*'DBH-OI'!$D176)</f>
        <v>0</v>
      </c>
      <c r="I176" s="18">
        <f>Model!$W$29*((drdp!C176)*'DBH-OI'!$B176+(drdp!F176)*'DBH-OI'!$C176+(drdp!I176)*'DBH-OI'!$D176)</f>
        <v>0</v>
      </c>
      <c r="J176" s="18">
        <f>Model!$W$29*((drdp!D176)*'DBH-OI'!$B176+(drdp!G176)*'DBH-OI'!$C176+(drdp!J176)*'DBH-OI'!$D176)</f>
        <v>0</v>
      </c>
      <c r="K176" s="21">
        <f>SUM(E$3:E175)+H176</f>
        <v>-0.18263110411421418</v>
      </c>
      <c r="L176" s="21">
        <f>SUM(F$3:F175)+I176</f>
        <v>0.18269626088440793</v>
      </c>
      <c r="M176" s="21">
        <f>SUM(G$3:G175)+J176</f>
        <v>0</v>
      </c>
      <c r="N176" s="21"/>
      <c r="O176" s="21"/>
      <c r="P176" s="21"/>
      <c r="Q176" s="19">
        <f t="shared" si="16"/>
        <v>3.3354120189976938E-2</v>
      </c>
      <c r="R176" s="19">
        <f t="shared" si="16"/>
        <v>3.3377923741143643E-2</v>
      </c>
      <c r="S176" s="19">
        <f t="shared" si="16"/>
        <v>0</v>
      </c>
      <c r="T176" s="19">
        <f t="shared" si="13"/>
        <v>-3.336601984285794E-2</v>
      </c>
      <c r="U176" s="19">
        <f t="shared" si="14"/>
        <v>0</v>
      </c>
      <c r="V176" s="19">
        <f t="shared" si="15"/>
        <v>0</v>
      </c>
    </row>
    <row r="177" spans="1:22" x14ac:dyDescent="0.25">
      <c r="A177" s="26">
        <f>Wellpath!E177</f>
        <v>0</v>
      </c>
      <c r="B177" s="22">
        <v>0</v>
      </c>
      <c r="C177" s="22">
        <v>0</v>
      </c>
      <c r="D177" s="22">
        <f t="shared" si="11"/>
        <v>3.9314164891663715E-5</v>
      </c>
      <c r="E177" s="20">
        <f>Model!$W$29*((drdp!B177+drdp!K177)*'DBH-OI'!$B177+(drdp!E177+drdp!N177)*'DBH-OI'!$C177+(drdp!H177+drdp!Q177)*'DBH-OI'!$D177)</f>
        <v>0</v>
      </c>
      <c r="F177" s="20">
        <f>Model!$W$29*((drdp!C177+drdp!L177)*'DBH-OI'!$B177+(drdp!F177+drdp!O177)*'DBH-OI'!$C177+(drdp!I177+drdp!R177)*'DBH-OI'!$D177)</f>
        <v>0</v>
      </c>
      <c r="G177" s="20">
        <f>Model!$W$29*((drdp!D177+drdp!M177)*'DBH-OI'!$B177+(drdp!G177+drdp!P177)*'DBH-OI'!$C177+(drdp!J177+drdp!S177)*'DBH-OI'!$D177)</f>
        <v>0</v>
      </c>
      <c r="H177" s="18">
        <f>Model!$W$29*((drdp!B177)*'DBH-OI'!$B177+(drdp!E177)*'DBH-OI'!$C177+(drdp!H177)*'DBH-OI'!$D177)</f>
        <v>0</v>
      </c>
      <c r="I177" s="18">
        <f>Model!$W$29*((drdp!C177)*'DBH-OI'!$B177+(drdp!F177)*'DBH-OI'!$C177+(drdp!I177)*'DBH-OI'!$D177)</f>
        <v>0</v>
      </c>
      <c r="J177" s="18">
        <f>Model!$W$29*((drdp!D177)*'DBH-OI'!$B177+(drdp!G177)*'DBH-OI'!$C177+(drdp!J177)*'DBH-OI'!$D177)</f>
        <v>0</v>
      </c>
      <c r="K177" s="21">
        <f>SUM(E$3:E176)+H177</f>
        <v>-0.18263110411421418</v>
      </c>
      <c r="L177" s="21">
        <f>SUM(F$3:F176)+I177</f>
        <v>0.18269626088440793</v>
      </c>
      <c r="M177" s="21">
        <f>SUM(G$3:G176)+J177</f>
        <v>0</v>
      </c>
      <c r="N177" s="21"/>
      <c r="O177" s="21"/>
      <c r="P177" s="21"/>
      <c r="Q177" s="19">
        <f t="shared" si="16"/>
        <v>3.3354120189976938E-2</v>
      </c>
      <c r="R177" s="19">
        <f t="shared" si="16"/>
        <v>3.3377923741143643E-2</v>
      </c>
      <c r="S177" s="19">
        <f t="shared" si="16"/>
        <v>0</v>
      </c>
      <c r="T177" s="19">
        <f t="shared" si="13"/>
        <v>-3.336601984285794E-2</v>
      </c>
      <c r="U177" s="19">
        <f t="shared" si="14"/>
        <v>0</v>
      </c>
      <c r="V177" s="19">
        <f t="shared" si="15"/>
        <v>0</v>
      </c>
    </row>
    <row r="178" spans="1:22" x14ac:dyDescent="0.25">
      <c r="A178" s="26">
        <f>Wellpath!E178</f>
        <v>0</v>
      </c>
      <c r="B178" s="22">
        <v>0</v>
      </c>
      <c r="C178" s="22">
        <v>0</v>
      </c>
      <c r="D178" s="22">
        <f t="shared" si="11"/>
        <v>3.9314164891663715E-5</v>
      </c>
      <c r="E178" s="20">
        <f>Model!$W$29*((drdp!B178+drdp!K178)*'DBH-OI'!$B178+(drdp!E178+drdp!N178)*'DBH-OI'!$C178+(drdp!H178+drdp!Q178)*'DBH-OI'!$D178)</f>
        <v>0</v>
      </c>
      <c r="F178" s="20">
        <f>Model!$W$29*((drdp!C178+drdp!L178)*'DBH-OI'!$B178+(drdp!F178+drdp!O178)*'DBH-OI'!$C178+(drdp!I178+drdp!R178)*'DBH-OI'!$D178)</f>
        <v>0</v>
      </c>
      <c r="G178" s="20">
        <f>Model!$W$29*((drdp!D178+drdp!M178)*'DBH-OI'!$B178+(drdp!G178+drdp!P178)*'DBH-OI'!$C178+(drdp!J178+drdp!S178)*'DBH-OI'!$D178)</f>
        <v>0</v>
      </c>
      <c r="H178" s="18">
        <f>Model!$W$29*((drdp!B178)*'DBH-OI'!$B178+(drdp!E178)*'DBH-OI'!$C178+(drdp!H178)*'DBH-OI'!$D178)</f>
        <v>0</v>
      </c>
      <c r="I178" s="18">
        <f>Model!$W$29*((drdp!C178)*'DBH-OI'!$B178+(drdp!F178)*'DBH-OI'!$C178+(drdp!I178)*'DBH-OI'!$D178)</f>
        <v>0</v>
      </c>
      <c r="J178" s="18">
        <f>Model!$W$29*((drdp!D178)*'DBH-OI'!$B178+(drdp!G178)*'DBH-OI'!$C178+(drdp!J178)*'DBH-OI'!$D178)</f>
        <v>0</v>
      </c>
      <c r="K178" s="21">
        <f>SUM(E$3:E177)+H178</f>
        <v>-0.18263110411421418</v>
      </c>
      <c r="L178" s="21">
        <f>SUM(F$3:F177)+I178</f>
        <v>0.18269626088440793</v>
      </c>
      <c r="M178" s="21">
        <f>SUM(G$3:G177)+J178</f>
        <v>0</v>
      </c>
      <c r="N178" s="21"/>
      <c r="O178" s="21"/>
      <c r="P178" s="21"/>
      <c r="Q178" s="19">
        <f t="shared" si="16"/>
        <v>3.3354120189976938E-2</v>
      </c>
      <c r="R178" s="19">
        <f t="shared" si="16"/>
        <v>3.3377923741143643E-2</v>
      </c>
      <c r="S178" s="19">
        <f t="shared" si="16"/>
        <v>0</v>
      </c>
      <c r="T178" s="19">
        <f t="shared" si="13"/>
        <v>-3.336601984285794E-2</v>
      </c>
      <c r="U178" s="19">
        <f t="shared" si="14"/>
        <v>0</v>
      </c>
      <c r="V178" s="19">
        <f t="shared" si="15"/>
        <v>0</v>
      </c>
    </row>
    <row r="179" spans="1:22" x14ac:dyDescent="0.25">
      <c r="A179" s="26">
        <f>Wellpath!E179</f>
        <v>0</v>
      </c>
      <c r="B179" s="22">
        <v>0</v>
      </c>
      <c r="C179" s="22">
        <v>0</v>
      </c>
      <c r="D179" s="22">
        <f t="shared" si="11"/>
        <v>3.9314164891663715E-5</v>
      </c>
      <c r="E179" s="20">
        <f>Model!$W$29*((drdp!B179+drdp!K179)*'DBH-OI'!$B179+(drdp!E179+drdp!N179)*'DBH-OI'!$C179+(drdp!H179+drdp!Q179)*'DBH-OI'!$D179)</f>
        <v>0</v>
      </c>
      <c r="F179" s="20">
        <f>Model!$W$29*((drdp!C179+drdp!L179)*'DBH-OI'!$B179+(drdp!F179+drdp!O179)*'DBH-OI'!$C179+(drdp!I179+drdp!R179)*'DBH-OI'!$D179)</f>
        <v>0</v>
      </c>
      <c r="G179" s="20">
        <f>Model!$W$29*((drdp!D179+drdp!M179)*'DBH-OI'!$B179+(drdp!G179+drdp!P179)*'DBH-OI'!$C179+(drdp!J179+drdp!S179)*'DBH-OI'!$D179)</f>
        <v>0</v>
      </c>
      <c r="H179" s="18">
        <f>Model!$W$29*((drdp!B179)*'DBH-OI'!$B179+(drdp!E179)*'DBH-OI'!$C179+(drdp!H179)*'DBH-OI'!$D179)</f>
        <v>0</v>
      </c>
      <c r="I179" s="18">
        <f>Model!$W$29*((drdp!C179)*'DBH-OI'!$B179+(drdp!F179)*'DBH-OI'!$C179+(drdp!I179)*'DBH-OI'!$D179)</f>
        <v>0</v>
      </c>
      <c r="J179" s="18">
        <f>Model!$W$29*((drdp!D179)*'DBH-OI'!$B179+(drdp!G179)*'DBH-OI'!$C179+(drdp!J179)*'DBH-OI'!$D179)</f>
        <v>0</v>
      </c>
      <c r="K179" s="21">
        <f>SUM(E$3:E178)+H179</f>
        <v>-0.18263110411421418</v>
      </c>
      <c r="L179" s="21">
        <f>SUM(F$3:F178)+I179</f>
        <v>0.18269626088440793</v>
      </c>
      <c r="M179" s="21">
        <f>SUM(G$3:G178)+J179</f>
        <v>0</v>
      </c>
      <c r="N179" s="21"/>
      <c r="O179" s="21"/>
      <c r="P179" s="21"/>
      <c r="Q179" s="19">
        <f t="shared" si="16"/>
        <v>3.3354120189976938E-2</v>
      </c>
      <c r="R179" s="19">
        <f t="shared" si="16"/>
        <v>3.3377923741143643E-2</v>
      </c>
      <c r="S179" s="19">
        <f t="shared" si="16"/>
        <v>0</v>
      </c>
      <c r="T179" s="19">
        <f t="shared" si="13"/>
        <v>-3.336601984285794E-2</v>
      </c>
      <c r="U179" s="19">
        <f t="shared" si="14"/>
        <v>0</v>
      </c>
      <c r="V179" s="19">
        <f t="shared" si="15"/>
        <v>0</v>
      </c>
    </row>
    <row r="180" spans="1:22" x14ac:dyDescent="0.25">
      <c r="A180" s="26">
        <f>Wellpath!E180</f>
        <v>0</v>
      </c>
      <c r="B180" s="22">
        <v>0</v>
      </c>
      <c r="C180" s="22">
        <v>0</v>
      </c>
      <c r="D180" s="22">
        <f t="shared" si="11"/>
        <v>3.9314164891663715E-5</v>
      </c>
      <c r="E180" s="20">
        <f>Model!$W$29*((drdp!B180+drdp!K180)*'DBH-OI'!$B180+(drdp!E180+drdp!N180)*'DBH-OI'!$C180+(drdp!H180+drdp!Q180)*'DBH-OI'!$D180)</f>
        <v>0</v>
      </c>
      <c r="F180" s="20">
        <f>Model!$W$29*((drdp!C180+drdp!L180)*'DBH-OI'!$B180+(drdp!F180+drdp!O180)*'DBH-OI'!$C180+(drdp!I180+drdp!R180)*'DBH-OI'!$D180)</f>
        <v>0</v>
      </c>
      <c r="G180" s="20">
        <f>Model!$W$29*((drdp!D180+drdp!M180)*'DBH-OI'!$B180+(drdp!G180+drdp!P180)*'DBH-OI'!$C180+(drdp!J180+drdp!S180)*'DBH-OI'!$D180)</f>
        <v>0</v>
      </c>
      <c r="H180" s="18">
        <f>Model!$W$29*((drdp!B180)*'DBH-OI'!$B180+(drdp!E180)*'DBH-OI'!$C180+(drdp!H180)*'DBH-OI'!$D180)</f>
        <v>0</v>
      </c>
      <c r="I180" s="18">
        <f>Model!$W$29*((drdp!C180)*'DBH-OI'!$B180+(drdp!F180)*'DBH-OI'!$C180+(drdp!I180)*'DBH-OI'!$D180)</f>
        <v>0</v>
      </c>
      <c r="J180" s="18">
        <f>Model!$W$29*((drdp!D180)*'DBH-OI'!$B180+(drdp!G180)*'DBH-OI'!$C180+(drdp!J180)*'DBH-OI'!$D180)</f>
        <v>0</v>
      </c>
      <c r="K180" s="21">
        <f>SUM(E$3:E179)+H180</f>
        <v>-0.18263110411421418</v>
      </c>
      <c r="L180" s="21">
        <f>SUM(F$3:F179)+I180</f>
        <v>0.18269626088440793</v>
      </c>
      <c r="M180" s="21">
        <f>SUM(G$3:G179)+J180</f>
        <v>0</v>
      </c>
      <c r="N180" s="21"/>
      <c r="O180" s="21"/>
      <c r="P180" s="21"/>
      <c r="Q180" s="19">
        <f t="shared" si="16"/>
        <v>3.3354120189976938E-2</v>
      </c>
      <c r="R180" s="19">
        <f t="shared" si="16"/>
        <v>3.3377923741143643E-2</v>
      </c>
      <c r="S180" s="19">
        <f t="shared" si="16"/>
        <v>0</v>
      </c>
      <c r="T180" s="19">
        <f t="shared" si="13"/>
        <v>-3.336601984285794E-2</v>
      </c>
      <c r="U180" s="19">
        <f t="shared" si="14"/>
        <v>0</v>
      </c>
      <c r="V180" s="19">
        <f t="shared" si="15"/>
        <v>0</v>
      </c>
    </row>
    <row r="181" spans="1:22" x14ac:dyDescent="0.25">
      <c r="A181" s="26">
        <f>Wellpath!E181</f>
        <v>0</v>
      </c>
      <c r="B181" s="22">
        <v>0</v>
      </c>
      <c r="C181" s="22">
        <v>0</v>
      </c>
      <c r="D181" s="22">
        <f t="shared" si="11"/>
        <v>3.9314164891663715E-5</v>
      </c>
      <c r="E181" s="20">
        <f>Model!$W$29*((drdp!B181+drdp!K181)*'DBH-OI'!$B181+(drdp!E181+drdp!N181)*'DBH-OI'!$C181+(drdp!H181+drdp!Q181)*'DBH-OI'!$D181)</f>
        <v>0</v>
      </c>
      <c r="F181" s="20">
        <f>Model!$W$29*((drdp!C181+drdp!L181)*'DBH-OI'!$B181+(drdp!F181+drdp!O181)*'DBH-OI'!$C181+(drdp!I181+drdp!R181)*'DBH-OI'!$D181)</f>
        <v>0</v>
      </c>
      <c r="G181" s="20">
        <f>Model!$W$29*((drdp!D181+drdp!M181)*'DBH-OI'!$B181+(drdp!G181+drdp!P181)*'DBH-OI'!$C181+(drdp!J181+drdp!S181)*'DBH-OI'!$D181)</f>
        <v>0</v>
      </c>
      <c r="H181" s="18">
        <f>Model!$W$29*((drdp!B181)*'DBH-OI'!$B181+(drdp!E181)*'DBH-OI'!$C181+(drdp!H181)*'DBH-OI'!$D181)</f>
        <v>0</v>
      </c>
      <c r="I181" s="18">
        <f>Model!$W$29*((drdp!C181)*'DBH-OI'!$B181+(drdp!F181)*'DBH-OI'!$C181+(drdp!I181)*'DBH-OI'!$D181)</f>
        <v>0</v>
      </c>
      <c r="J181" s="18">
        <f>Model!$W$29*((drdp!D181)*'DBH-OI'!$B181+(drdp!G181)*'DBH-OI'!$C181+(drdp!J181)*'DBH-OI'!$D181)</f>
        <v>0</v>
      </c>
      <c r="K181" s="21">
        <f>SUM(E$3:E180)+H181</f>
        <v>-0.18263110411421418</v>
      </c>
      <c r="L181" s="21">
        <f>SUM(F$3:F180)+I181</f>
        <v>0.18269626088440793</v>
      </c>
      <c r="M181" s="21">
        <f>SUM(G$3:G180)+J181</f>
        <v>0</v>
      </c>
      <c r="N181" s="21"/>
      <c r="O181" s="21"/>
      <c r="P181" s="21"/>
      <c r="Q181" s="19">
        <f t="shared" si="16"/>
        <v>3.3354120189976938E-2</v>
      </c>
      <c r="R181" s="19">
        <f t="shared" si="16"/>
        <v>3.3377923741143643E-2</v>
      </c>
      <c r="S181" s="19">
        <f t="shared" si="16"/>
        <v>0</v>
      </c>
      <c r="T181" s="19">
        <f t="shared" si="13"/>
        <v>-3.336601984285794E-2</v>
      </c>
      <c r="U181" s="19">
        <f t="shared" si="14"/>
        <v>0</v>
      </c>
      <c r="V181" s="19">
        <f t="shared" si="15"/>
        <v>0</v>
      </c>
    </row>
    <row r="182" spans="1:22" x14ac:dyDescent="0.25">
      <c r="A182" s="26">
        <f>Wellpath!E182</f>
        <v>0</v>
      </c>
      <c r="B182" s="22">
        <v>0</v>
      </c>
      <c r="C182" s="22">
        <v>0</v>
      </c>
      <c r="D182" s="22">
        <f t="shared" si="11"/>
        <v>3.9314164891663715E-5</v>
      </c>
      <c r="E182" s="20">
        <f>Model!$W$29*((drdp!B182+drdp!K182)*'DBH-OI'!$B182+(drdp!E182+drdp!N182)*'DBH-OI'!$C182+(drdp!H182+drdp!Q182)*'DBH-OI'!$D182)</f>
        <v>0</v>
      </c>
      <c r="F182" s="20">
        <f>Model!$W$29*((drdp!C182+drdp!L182)*'DBH-OI'!$B182+(drdp!F182+drdp!O182)*'DBH-OI'!$C182+(drdp!I182+drdp!R182)*'DBH-OI'!$D182)</f>
        <v>0</v>
      </c>
      <c r="G182" s="20">
        <f>Model!$W$29*((drdp!D182+drdp!M182)*'DBH-OI'!$B182+(drdp!G182+drdp!P182)*'DBH-OI'!$C182+(drdp!J182+drdp!S182)*'DBH-OI'!$D182)</f>
        <v>0</v>
      </c>
      <c r="H182" s="18">
        <f>Model!$W$29*((drdp!B182)*'DBH-OI'!$B182+(drdp!E182)*'DBH-OI'!$C182+(drdp!H182)*'DBH-OI'!$D182)</f>
        <v>0</v>
      </c>
      <c r="I182" s="18">
        <f>Model!$W$29*((drdp!C182)*'DBH-OI'!$B182+(drdp!F182)*'DBH-OI'!$C182+(drdp!I182)*'DBH-OI'!$D182)</f>
        <v>0</v>
      </c>
      <c r="J182" s="18">
        <f>Model!$W$29*((drdp!D182)*'DBH-OI'!$B182+(drdp!G182)*'DBH-OI'!$C182+(drdp!J182)*'DBH-OI'!$D182)</f>
        <v>0</v>
      </c>
      <c r="K182" s="21">
        <f>SUM(E$3:E181)+H182</f>
        <v>-0.18263110411421418</v>
      </c>
      <c r="L182" s="21">
        <f>SUM(F$3:F181)+I182</f>
        <v>0.18269626088440793</v>
      </c>
      <c r="M182" s="21">
        <f>SUM(G$3:G181)+J182</f>
        <v>0</v>
      </c>
      <c r="N182" s="21"/>
      <c r="O182" s="21"/>
      <c r="P182" s="21"/>
      <c r="Q182" s="19">
        <f t="shared" si="16"/>
        <v>3.3354120189976938E-2</v>
      </c>
      <c r="R182" s="19">
        <f t="shared" si="16"/>
        <v>3.3377923741143643E-2</v>
      </c>
      <c r="S182" s="19">
        <f t="shared" si="16"/>
        <v>0</v>
      </c>
      <c r="T182" s="19">
        <f t="shared" si="13"/>
        <v>-3.336601984285794E-2</v>
      </c>
      <c r="U182" s="19">
        <f t="shared" si="14"/>
        <v>0</v>
      </c>
      <c r="V182" s="19">
        <f t="shared" si="15"/>
        <v>0</v>
      </c>
    </row>
    <row r="183" spans="1:22" x14ac:dyDescent="0.25">
      <c r="A183" s="26">
        <f>Wellpath!E183</f>
        <v>0</v>
      </c>
      <c r="B183" s="22">
        <v>0</v>
      </c>
      <c r="C183" s="22">
        <v>0</v>
      </c>
      <c r="D183" s="22">
        <f t="shared" si="11"/>
        <v>3.9314164891663715E-5</v>
      </c>
      <c r="E183" s="20">
        <f>Model!$W$29*((drdp!B183+drdp!K183)*'DBH-OI'!$B183+(drdp!E183+drdp!N183)*'DBH-OI'!$C183+(drdp!H183+drdp!Q183)*'DBH-OI'!$D183)</f>
        <v>0</v>
      </c>
      <c r="F183" s="20">
        <f>Model!$W$29*((drdp!C183+drdp!L183)*'DBH-OI'!$B183+(drdp!F183+drdp!O183)*'DBH-OI'!$C183+(drdp!I183+drdp!R183)*'DBH-OI'!$D183)</f>
        <v>0</v>
      </c>
      <c r="G183" s="20">
        <f>Model!$W$29*((drdp!D183+drdp!M183)*'DBH-OI'!$B183+(drdp!G183+drdp!P183)*'DBH-OI'!$C183+(drdp!J183+drdp!S183)*'DBH-OI'!$D183)</f>
        <v>0</v>
      </c>
      <c r="H183" s="18">
        <f>Model!$W$29*((drdp!B183)*'DBH-OI'!$B183+(drdp!E183)*'DBH-OI'!$C183+(drdp!H183)*'DBH-OI'!$D183)</f>
        <v>0</v>
      </c>
      <c r="I183" s="18">
        <f>Model!$W$29*((drdp!C183)*'DBH-OI'!$B183+(drdp!F183)*'DBH-OI'!$C183+(drdp!I183)*'DBH-OI'!$D183)</f>
        <v>0</v>
      </c>
      <c r="J183" s="18">
        <f>Model!$W$29*((drdp!D183)*'DBH-OI'!$B183+(drdp!G183)*'DBH-OI'!$C183+(drdp!J183)*'DBH-OI'!$D183)</f>
        <v>0</v>
      </c>
      <c r="K183" s="21">
        <f>SUM(E$3:E182)+H183</f>
        <v>-0.18263110411421418</v>
      </c>
      <c r="L183" s="21">
        <f>SUM(F$3:F182)+I183</f>
        <v>0.18269626088440793</v>
      </c>
      <c r="M183" s="21">
        <f>SUM(G$3:G182)+J183</f>
        <v>0</v>
      </c>
      <c r="N183" s="21"/>
      <c r="O183" s="21"/>
      <c r="P183" s="21"/>
      <c r="Q183" s="19">
        <f t="shared" si="16"/>
        <v>3.3354120189976938E-2</v>
      </c>
      <c r="R183" s="19">
        <f t="shared" si="16"/>
        <v>3.3377923741143643E-2</v>
      </c>
      <c r="S183" s="19">
        <f t="shared" si="16"/>
        <v>0</v>
      </c>
      <c r="T183" s="19">
        <f t="shared" si="13"/>
        <v>-3.336601984285794E-2</v>
      </c>
      <c r="U183" s="19">
        <f t="shared" si="14"/>
        <v>0</v>
      </c>
      <c r="V183" s="19">
        <f t="shared" si="15"/>
        <v>0</v>
      </c>
    </row>
    <row r="184" spans="1:22" x14ac:dyDescent="0.25">
      <c r="A184" s="26">
        <f>Wellpath!E184</f>
        <v>0</v>
      </c>
      <c r="B184" s="22">
        <v>0</v>
      </c>
      <c r="C184" s="22">
        <v>0</v>
      </c>
      <c r="D184" s="22">
        <f t="shared" si="11"/>
        <v>3.9314164891663715E-5</v>
      </c>
      <c r="E184" s="20">
        <f>Model!$W$29*((drdp!B184+drdp!K184)*'DBH-OI'!$B184+(drdp!E184+drdp!N184)*'DBH-OI'!$C184+(drdp!H184+drdp!Q184)*'DBH-OI'!$D184)</f>
        <v>0</v>
      </c>
      <c r="F184" s="20">
        <f>Model!$W$29*((drdp!C184+drdp!L184)*'DBH-OI'!$B184+(drdp!F184+drdp!O184)*'DBH-OI'!$C184+(drdp!I184+drdp!R184)*'DBH-OI'!$D184)</f>
        <v>0</v>
      </c>
      <c r="G184" s="20">
        <f>Model!$W$29*((drdp!D184+drdp!M184)*'DBH-OI'!$B184+(drdp!G184+drdp!P184)*'DBH-OI'!$C184+(drdp!J184+drdp!S184)*'DBH-OI'!$D184)</f>
        <v>0</v>
      </c>
      <c r="H184" s="18">
        <f>Model!$W$29*((drdp!B184)*'DBH-OI'!$B184+(drdp!E184)*'DBH-OI'!$C184+(drdp!H184)*'DBH-OI'!$D184)</f>
        <v>0</v>
      </c>
      <c r="I184" s="18">
        <f>Model!$W$29*((drdp!C184)*'DBH-OI'!$B184+(drdp!F184)*'DBH-OI'!$C184+(drdp!I184)*'DBH-OI'!$D184)</f>
        <v>0</v>
      </c>
      <c r="J184" s="18">
        <f>Model!$W$29*((drdp!D184)*'DBH-OI'!$B184+(drdp!G184)*'DBH-OI'!$C184+(drdp!J184)*'DBH-OI'!$D184)</f>
        <v>0</v>
      </c>
      <c r="K184" s="21">
        <f>SUM(E$3:E183)+H184</f>
        <v>-0.18263110411421418</v>
      </c>
      <c r="L184" s="21">
        <f>SUM(F$3:F183)+I184</f>
        <v>0.18269626088440793</v>
      </c>
      <c r="M184" s="21">
        <f>SUM(G$3:G183)+J184</f>
        <v>0</v>
      </c>
      <c r="N184" s="21"/>
      <c r="O184" s="21"/>
      <c r="P184" s="21"/>
      <c r="Q184" s="19">
        <f t="shared" si="16"/>
        <v>3.3354120189976938E-2</v>
      </c>
      <c r="R184" s="19">
        <f t="shared" si="16"/>
        <v>3.3377923741143643E-2</v>
      </c>
      <c r="S184" s="19">
        <f t="shared" si="16"/>
        <v>0</v>
      </c>
      <c r="T184" s="19">
        <f t="shared" si="13"/>
        <v>-3.336601984285794E-2</v>
      </c>
      <c r="U184" s="19">
        <f t="shared" si="14"/>
        <v>0</v>
      </c>
      <c r="V184" s="19">
        <f t="shared" si="15"/>
        <v>0</v>
      </c>
    </row>
    <row r="185" spans="1:22" x14ac:dyDescent="0.25">
      <c r="A185" s="26">
        <f>Wellpath!E185</f>
        <v>0</v>
      </c>
      <c r="B185" s="22">
        <v>0</v>
      </c>
      <c r="C185" s="22">
        <v>0</v>
      </c>
      <c r="D185" s="22">
        <f t="shared" si="11"/>
        <v>3.9314164891663715E-5</v>
      </c>
      <c r="E185" s="20">
        <f>Model!$W$29*((drdp!B185+drdp!K185)*'DBH-OI'!$B185+(drdp!E185+drdp!N185)*'DBH-OI'!$C185+(drdp!H185+drdp!Q185)*'DBH-OI'!$D185)</f>
        <v>0</v>
      </c>
      <c r="F185" s="20">
        <f>Model!$W$29*((drdp!C185+drdp!L185)*'DBH-OI'!$B185+(drdp!F185+drdp!O185)*'DBH-OI'!$C185+(drdp!I185+drdp!R185)*'DBH-OI'!$D185)</f>
        <v>0</v>
      </c>
      <c r="G185" s="20">
        <f>Model!$W$29*((drdp!D185+drdp!M185)*'DBH-OI'!$B185+(drdp!G185+drdp!P185)*'DBH-OI'!$C185+(drdp!J185+drdp!S185)*'DBH-OI'!$D185)</f>
        <v>0</v>
      </c>
      <c r="H185" s="18">
        <f>Model!$W$29*((drdp!B185)*'DBH-OI'!$B185+(drdp!E185)*'DBH-OI'!$C185+(drdp!H185)*'DBH-OI'!$D185)</f>
        <v>0</v>
      </c>
      <c r="I185" s="18">
        <f>Model!$W$29*((drdp!C185)*'DBH-OI'!$B185+(drdp!F185)*'DBH-OI'!$C185+(drdp!I185)*'DBH-OI'!$D185)</f>
        <v>0</v>
      </c>
      <c r="J185" s="18">
        <f>Model!$W$29*((drdp!D185)*'DBH-OI'!$B185+(drdp!G185)*'DBH-OI'!$C185+(drdp!J185)*'DBH-OI'!$D185)</f>
        <v>0</v>
      </c>
      <c r="K185" s="21">
        <f>SUM(E$3:E184)+H185</f>
        <v>-0.18263110411421418</v>
      </c>
      <c r="L185" s="21">
        <f>SUM(F$3:F184)+I185</f>
        <v>0.18269626088440793</v>
      </c>
      <c r="M185" s="21">
        <f>SUM(G$3:G184)+J185</f>
        <v>0</v>
      </c>
      <c r="N185" s="21"/>
      <c r="O185" s="21"/>
      <c r="P185" s="21"/>
      <c r="Q185" s="19">
        <f t="shared" si="16"/>
        <v>3.3354120189976938E-2</v>
      </c>
      <c r="R185" s="19">
        <f t="shared" si="16"/>
        <v>3.3377923741143643E-2</v>
      </c>
      <c r="S185" s="19">
        <f t="shared" si="16"/>
        <v>0</v>
      </c>
      <c r="T185" s="19">
        <f t="shared" si="13"/>
        <v>-3.336601984285794E-2</v>
      </c>
      <c r="U185" s="19">
        <f t="shared" si="14"/>
        <v>0</v>
      </c>
      <c r="V185" s="19">
        <f t="shared" si="15"/>
        <v>0</v>
      </c>
    </row>
    <row r="186" spans="1:22" x14ac:dyDescent="0.25">
      <c r="A186" s="26">
        <f>Wellpath!E186</f>
        <v>0</v>
      </c>
      <c r="B186" s="22">
        <v>0</v>
      </c>
      <c r="C186" s="22">
        <v>0</v>
      </c>
      <c r="D186" s="22">
        <f t="shared" si="11"/>
        <v>3.9314164891663715E-5</v>
      </c>
      <c r="E186" s="20">
        <f>Model!$W$29*((drdp!B186+drdp!K186)*'DBH-OI'!$B186+(drdp!E186+drdp!N186)*'DBH-OI'!$C186+(drdp!H186+drdp!Q186)*'DBH-OI'!$D186)</f>
        <v>0</v>
      </c>
      <c r="F186" s="20">
        <f>Model!$W$29*((drdp!C186+drdp!L186)*'DBH-OI'!$B186+(drdp!F186+drdp!O186)*'DBH-OI'!$C186+(drdp!I186+drdp!R186)*'DBH-OI'!$D186)</f>
        <v>0</v>
      </c>
      <c r="G186" s="20">
        <f>Model!$W$29*((drdp!D186+drdp!M186)*'DBH-OI'!$B186+(drdp!G186+drdp!P186)*'DBH-OI'!$C186+(drdp!J186+drdp!S186)*'DBH-OI'!$D186)</f>
        <v>0</v>
      </c>
      <c r="H186" s="18">
        <f>Model!$W$29*((drdp!B186)*'DBH-OI'!$B186+(drdp!E186)*'DBH-OI'!$C186+(drdp!H186)*'DBH-OI'!$D186)</f>
        <v>0</v>
      </c>
      <c r="I186" s="18">
        <f>Model!$W$29*((drdp!C186)*'DBH-OI'!$B186+(drdp!F186)*'DBH-OI'!$C186+(drdp!I186)*'DBH-OI'!$D186)</f>
        <v>0</v>
      </c>
      <c r="J186" s="18">
        <f>Model!$W$29*((drdp!D186)*'DBH-OI'!$B186+(drdp!G186)*'DBH-OI'!$C186+(drdp!J186)*'DBH-OI'!$D186)</f>
        <v>0</v>
      </c>
      <c r="K186" s="21">
        <f>SUM(E$3:E185)+H186</f>
        <v>-0.18263110411421418</v>
      </c>
      <c r="L186" s="21">
        <f>SUM(F$3:F185)+I186</f>
        <v>0.18269626088440793</v>
      </c>
      <c r="M186" s="21">
        <f>SUM(G$3:G185)+J186</f>
        <v>0</v>
      </c>
      <c r="N186" s="21"/>
      <c r="O186" s="21"/>
      <c r="P186" s="21"/>
      <c r="Q186" s="19">
        <f t="shared" si="16"/>
        <v>3.3354120189976938E-2</v>
      </c>
      <c r="R186" s="19">
        <f t="shared" si="16"/>
        <v>3.3377923741143643E-2</v>
      </c>
      <c r="S186" s="19">
        <f t="shared" si="16"/>
        <v>0</v>
      </c>
      <c r="T186" s="19">
        <f t="shared" si="13"/>
        <v>-3.336601984285794E-2</v>
      </c>
      <c r="U186" s="19">
        <f t="shared" si="14"/>
        <v>0</v>
      </c>
      <c r="V186" s="19">
        <f t="shared" si="15"/>
        <v>0</v>
      </c>
    </row>
    <row r="187" spans="1:22" x14ac:dyDescent="0.25">
      <c r="A187" s="26">
        <f>Wellpath!E187</f>
        <v>0</v>
      </c>
      <c r="B187" s="22">
        <v>0</v>
      </c>
      <c r="C187" s="22">
        <v>0</v>
      </c>
      <c r="D187" s="22">
        <f t="shared" si="11"/>
        <v>3.9314164891663715E-5</v>
      </c>
      <c r="E187" s="20">
        <f>Model!$W$29*((drdp!B187+drdp!K187)*'DBH-OI'!$B187+(drdp!E187+drdp!N187)*'DBH-OI'!$C187+(drdp!H187+drdp!Q187)*'DBH-OI'!$D187)</f>
        <v>0</v>
      </c>
      <c r="F187" s="20">
        <f>Model!$W$29*((drdp!C187+drdp!L187)*'DBH-OI'!$B187+(drdp!F187+drdp!O187)*'DBH-OI'!$C187+(drdp!I187+drdp!R187)*'DBH-OI'!$D187)</f>
        <v>0</v>
      </c>
      <c r="G187" s="20">
        <f>Model!$W$29*((drdp!D187+drdp!M187)*'DBH-OI'!$B187+(drdp!G187+drdp!P187)*'DBH-OI'!$C187+(drdp!J187+drdp!S187)*'DBH-OI'!$D187)</f>
        <v>0</v>
      </c>
      <c r="H187" s="18">
        <f>Model!$W$29*((drdp!B187)*'DBH-OI'!$B187+(drdp!E187)*'DBH-OI'!$C187+(drdp!H187)*'DBH-OI'!$D187)</f>
        <v>0</v>
      </c>
      <c r="I187" s="18">
        <f>Model!$W$29*((drdp!C187)*'DBH-OI'!$B187+(drdp!F187)*'DBH-OI'!$C187+(drdp!I187)*'DBH-OI'!$D187)</f>
        <v>0</v>
      </c>
      <c r="J187" s="18">
        <f>Model!$W$29*((drdp!D187)*'DBH-OI'!$B187+(drdp!G187)*'DBH-OI'!$C187+(drdp!J187)*'DBH-OI'!$D187)</f>
        <v>0</v>
      </c>
      <c r="K187" s="21">
        <f>SUM(E$3:E186)+H187</f>
        <v>-0.18263110411421418</v>
      </c>
      <c r="L187" s="21">
        <f>SUM(F$3:F186)+I187</f>
        <v>0.18269626088440793</v>
      </c>
      <c r="M187" s="21">
        <f>SUM(G$3:G186)+J187</f>
        <v>0</v>
      </c>
      <c r="N187" s="21"/>
      <c r="O187" s="21"/>
      <c r="P187" s="21"/>
      <c r="Q187" s="19">
        <f t="shared" si="16"/>
        <v>3.3354120189976938E-2</v>
      </c>
      <c r="R187" s="19">
        <f t="shared" si="16"/>
        <v>3.3377923741143643E-2</v>
      </c>
      <c r="S187" s="19">
        <f t="shared" si="16"/>
        <v>0</v>
      </c>
      <c r="T187" s="19">
        <f t="shared" si="13"/>
        <v>-3.336601984285794E-2</v>
      </c>
      <c r="U187" s="19">
        <f t="shared" si="14"/>
        <v>0</v>
      </c>
      <c r="V187" s="19">
        <f t="shared" si="15"/>
        <v>0</v>
      </c>
    </row>
    <row r="188" spans="1:22" x14ac:dyDescent="0.25">
      <c r="A188" s="26">
        <f>Wellpath!E188</f>
        <v>0</v>
      </c>
      <c r="B188" s="22">
        <v>0</v>
      </c>
      <c r="C188" s="22">
        <v>0</v>
      </c>
      <c r="D188" s="22">
        <f t="shared" si="11"/>
        <v>3.9314164891663715E-5</v>
      </c>
      <c r="E188" s="20">
        <f>Model!$W$29*((drdp!B188+drdp!K188)*'DBH-OI'!$B188+(drdp!E188+drdp!N188)*'DBH-OI'!$C188+(drdp!H188+drdp!Q188)*'DBH-OI'!$D188)</f>
        <v>0</v>
      </c>
      <c r="F188" s="20">
        <f>Model!$W$29*((drdp!C188+drdp!L188)*'DBH-OI'!$B188+(drdp!F188+drdp!O188)*'DBH-OI'!$C188+(drdp!I188+drdp!R188)*'DBH-OI'!$D188)</f>
        <v>0</v>
      </c>
      <c r="G188" s="20">
        <f>Model!$W$29*((drdp!D188+drdp!M188)*'DBH-OI'!$B188+(drdp!G188+drdp!P188)*'DBH-OI'!$C188+(drdp!J188+drdp!S188)*'DBH-OI'!$D188)</f>
        <v>0</v>
      </c>
      <c r="H188" s="18">
        <f>Model!$W$29*((drdp!B188)*'DBH-OI'!$B188+(drdp!E188)*'DBH-OI'!$C188+(drdp!H188)*'DBH-OI'!$D188)</f>
        <v>0</v>
      </c>
      <c r="I188" s="18">
        <f>Model!$W$29*((drdp!C188)*'DBH-OI'!$B188+(drdp!F188)*'DBH-OI'!$C188+(drdp!I188)*'DBH-OI'!$D188)</f>
        <v>0</v>
      </c>
      <c r="J188" s="18">
        <f>Model!$W$29*((drdp!D188)*'DBH-OI'!$B188+(drdp!G188)*'DBH-OI'!$C188+(drdp!J188)*'DBH-OI'!$D188)</f>
        <v>0</v>
      </c>
      <c r="K188" s="21">
        <f>SUM(E$3:E187)+H188</f>
        <v>-0.18263110411421418</v>
      </c>
      <c r="L188" s="21">
        <f>SUM(F$3:F187)+I188</f>
        <v>0.18269626088440793</v>
      </c>
      <c r="M188" s="21">
        <f>SUM(G$3:G187)+J188</f>
        <v>0</v>
      </c>
      <c r="N188" s="21"/>
      <c r="O188" s="21"/>
      <c r="P188" s="21"/>
      <c r="Q188" s="19">
        <f t="shared" si="16"/>
        <v>3.3354120189976938E-2</v>
      </c>
      <c r="R188" s="19">
        <f t="shared" si="16"/>
        <v>3.3377923741143643E-2</v>
      </c>
      <c r="S188" s="19">
        <f t="shared" si="16"/>
        <v>0</v>
      </c>
      <c r="T188" s="19">
        <f t="shared" si="13"/>
        <v>-3.336601984285794E-2</v>
      </c>
      <c r="U188" s="19">
        <f t="shared" si="14"/>
        <v>0</v>
      </c>
      <c r="V188" s="19">
        <f t="shared" si="15"/>
        <v>0</v>
      </c>
    </row>
    <row r="189" spans="1:22" x14ac:dyDescent="0.25">
      <c r="A189" s="26">
        <f>Wellpath!E189</f>
        <v>0</v>
      </c>
      <c r="B189" s="22">
        <v>0</v>
      </c>
      <c r="C189" s="22">
        <v>0</v>
      </c>
      <c r="D189" s="22">
        <f t="shared" si="11"/>
        <v>3.9314164891663715E-5</v>
      </c>
      <c r="E189" s="20">
        <f>Model!$W$29*((drdp!B189+drdp!K189)*'DBH-OI'!$B189+(drdp!E189+drdp!N189)*'DBH-OI'!$C189+(drdp!H189+drdp!Q189)*'DBH-OI'!$D189)</f>
        <v>0</v>
      </c>
      <c r="F189" s="20">
        <f>Model!$W$29*((drdp!C189+drdp!L189)*'DBH-OI'!$B189+(drdp!F189+drdp!O189)*'DBH-OI'!$C189+(drdp!I189+drdp!R189)*'DBH-OI'!$D189)</f>
        <v>0</v>
      </c>
      <c r="G189" s="20">
        <f>Model!$W$29*((drdp!D189+drdp!M189)*'DBH-OI'!$B189+(drdp!G189+drdp!P189)*'DBH-OI'!$C189+(drdp!J189+drdp!S189)*'DBH-OI'!$D189)</f>
        <v>0</v>
      </c>
      <c r="H189" s="18">
        <f>Model!$W$29*((drdp!B189)*'DBH-OI'!$B189+(drdp!E189)*'DBH-OI'!$C189+(drdp!H189)*'DBH-OI'!$D189)</f>
        <v>0</v>
      </c>
      <c r="I189" s="18">
        <f>Model!$W$29*((drdp!C189)*'DBH-OI'!$B189+(drdp!F189)*'DBH-OI'!$C189+(drdp!I189)*'DBH-OI'!$D189)</f>
        <v>0</v>
      </c>
      <c r="J189" s="18">
        <f>Model!$W$29*((drdp!D189)*'DBH-OI'!$B189+(drdp!G189)*'DBH-OI'!$C189+(drdp!J189)*'DBH-OI'!$D189)</f>
        <v>0</v>
      </c>
      <c r="K189" s="21">
        <f>SUM(E$3:E188)+H189</f>
        <v>-0.18263110411421418</v>
      </c>
      <c r="L189" s="21">
        <f>SUM(F$3:F188)+I189</f>
        <v>0.18269626088440793</v>
      </c>
      <c r="M189" s="21">
        <f>SUM(G$3:G188)+J189</f>
        <v>0</v>
      </c>
      <c r="N189" s="21"/>
      <c r="O189" s="21"/>
      <c r="P189" s="21"/>
      <c r="Q189" s="19">
        <f t="shared" si="16"/>
        <v>3.3354120189976938E-2</v>
      </c>
      <c r="R189" s="19">
        <f t="shared" si="16"/>
        <v>3.3377923741143643E-2</v>
      </c>
      <c r="S189" s="19">
        <f t="shared" si="16"/>
        <v>0</v>
      </c>
      <c r="T189" s="19">
        <f t="shared" si="13"/>
        <v>-3.336601984285794E-2</v>
      </c>
      <c r="U189" s="19">
        <f t="shared" si="14"/>
        <v>0</v>
      </c>
      <c r="V189" s="19">
        <f t="shared" si="15"/>
        <v>0</v>
      </c>
    </row>
    <row r="190" spans="1:22" x14ac:dyDescent="0.25">
      <c r="A190" s="26">
        <f>Wellpath!E190</f>
        <v>0</v>
      </c>
      <c r="B190" s="22">
        <v>0</v>
      </c>
      <c r="C190" s="22">
        <v>0</v>
      </c>
      <c r="D190" s="22">
        <f t="shared" si="11"/>
        <v>3.9314164891663715E-5</v>
      </c>
      <c r="E190" s="20">
        <f>Model!$W$29*((drdp!B190+drdp!K190)*'DBH-OI'!$B190+(drdp!E190+drdp!N190)*'DBH-OI'!$C190+(drdp!H190+drdp!Q190)*'DBH-OI'!$D190)</f>
        <v>0</v>
      </c>
      <c r="F190" s="20">
        <f>Model!$W$29*((drdp!C190+drdp!L190)*'DBH-OI'!$B190+(drdp!F190+drdp!O190)*'DBH-OI'!$C190+(drdp!I190+drdp!R190)*'DBH-OI'!$D190)</f>
        <v>0</v>
      </c>
      <c r="G190" s="20">
        <f>Model!$W$29*((drdp!D190+drdp!M190)*'DBH-OI'!$B190+(drdp!G190+drdp!P190)*'DBH-OI'!$C190+(drdp!J190+drdp!S190)*'DBH-OI'!$D190)</f>
        <v>0</v>
      </c>
      <c r="H190" s="18">
        <f>Model!$W$29*((drdp!B190)*'DBH-OI'!$B190+(drdp!E190)*'DBH-OI'!$C190+(drdp!H190)*'DBH-OI'!$D190)</f>
        <v>0</v>
      </c>
      <c r="I190" s="18">
        <f>Model!$W$29*((drdp!C190)*'DBH-OI'!$B190+(drdp!F190)*'DBH-OI'!$C190+(drdp!I190)*'DBH-OI'!$D190)</f>
        <v>0</v>
      </c>
      <c r="J190" s="18">
        <f>Model!$W$29*((drdp!D190)*'DBH-OI'!$B190+(drdp!G190)*'DBH-OI'!$C190+(drdp!J190)*'DBH-OI'!$D190)</f>
        <v>0</v>
      </c>
      <c r="K190" s="21">
        <f>SUM(E$3:E189)+H190</f>
        <v>-0.18263110411421418</v>
      </c>
      <c r="L190" s="21">
        <f>SUM(F$3:F189)+I190</f>
        <v>0.18269626088440793</v>
      </c>
      <c r="M190" s="21">
        <f>SUM(G$3:G189)+J190</f>
        <v>0</v>
      </c>
      <c r="N190" s="21"/>
      <c r="O190" s="21"/>
      <c r="P190" s="21"/>
      <c r="Q190" s="19">
        <f t="shared" si="16"/>
        <v>3.3354120189976938E-2</v>
      </c>
      <c r="R190" s="19">
        <f t="shared" si="16"/>
        <v>3.3377923741143643E-2</v>
      </c>
      <c r="S190" s="19">
        <f t="shared" si="16"/>
        <v>0</v>
      </c>
      <c r="T190" s="19">
        <f t="shared" si="13"/>
        <v>-3.336601984285794E-2</v>
      </c>
      <c r="U190" s="19">
        <f t="shared" si="14"/>
        <v>0</v>
      </c>
      <c r="V190" s="19">
        <f t="shared" si="15"/>
        <v>0</v>
      </c>
    </row>
    <row r="191" spans="1:22" x14ac:dyDescent="0.25">
      <c r="A191" s="26">
        <f>Wellpath!E191</f>
        <v>0</v>
      </c>
      <c r="B191" s="22">
        <v>0</v>
      </c>
      <c r="C191" s="22">
        <v>0</v>
      </c>
      <c r="D191" s="22">
        <f t="shared" si="11"/>
        <v>3.9314164891663715E-5</v>
      </c>
      <c r="E191" s="20">
        <f>Model!$W$29*((drdp!B191+drdp!K191)*'DBH-OI'!$B191+(drdp!E191+drdp!N191)*'DBH-OI'!$C191+(drdp!H191+drdp!Q191)*'DBH-OI'!$D191)</f>
        <v>0</v>
      </c>
      <c r="F191" s="20">
        <f>Model!$W$29*((drdp!C191+drdp!L191)*'DBH-OI'!$B191+(drdp!F191+drdp!O191)*'DBH-OI'!$C191+(drdp!I191+drdp!R191)*'DBH-OI'!$D191)</f>
        <v>0</v>
      </c>
      <c r="G191" s="20">
        <f>Model!$W$29*((drdp!D191+drdp!M191)*'DBH-OI'!$B191+(drdp!G191+drdp!P191)*'DBH-OI'!$C191+(drdp!J191+drdp!S191)*'DBH-OI'!$D191)</f>
        <v>0</v>
      </c>
      <c r="H191" s="18">
        <f>Model!$W$29*((drdp!B191)*'DBH-OI'!$B191+(drdp!E191)*'DBH-OI'!$C191+(drdp!H191)*'DBH-OI'!$D191)</f>
        <v>0</v>
      </c>
      <c r="I191" s="18">
        <f>Model!$W$29*((drdp!C191)*'DBH-OI'!$B191+(drdp!F191)*'DBH-OI'!$C191+(drdp!I191)*'DBH-OI'!$D191)</f>
        <v>0</v>
      </c>
      <c r="J191" s="18">
        <f>Model!$W$29*((drdp!D191)*'DBH-OI'!$B191+(drdp!G191)*'DBH-OI'!$C191+(drdp!J191)*'DBH-OI'!$D191)</f>
        <v>0</v>
      </c>
      <c r="K191" s="21">
        <f>SUM(E$3:E190)+H191</f>
        <v>-0.18263110411421418</v>
      </c>
      <c r="L191" s="21">
        <f>SUM(F$3:F190)+I191</f>
        <v>0.18269626088440793</v>
      </c>
      <c r="M191" s="21">
        <f>SUM(G$3:G190)+J191</f>
        <v>0</v>
      </c>
      <c r="N191" s="21"/>
      <c r="O191" s="21"/>
      <c r="P191" s="21"/>
      <c r="Q191" s="19">
        <f t="shared" si="16"/>
        <v>3.3354120189976938E-2</v>
      </c>
      <c r="R191" s="19">
        <f t="shared" si="16"/>
        <v>3.3377923741143643E-2</v>
      </c>
      <c r="S191" s="19">
        <f t="shared" si="16"/>
        <v>0</v>
      </c>
      <c r="T191" s="19">
        <f t="shared" si="13"/>
        <v>-3.336601984285794E-2</v>
      </c>
      <c r="U191" s="19">
        <f t="shared" si="14"/>
        <v>0</v>
      </c>
      <c r="V191" s="19">
        <f t="shared" si="15"/>
        <v>0</v>
      </c>
    </row>
    <row r="192" spans="1:22" x14ac:dyDescent="0.25">
      <c r="A192" s="26">
        <f>Wellpath!E192</f>
        <v>0</v>
      </c>
      <c r="B192" s="22">
        <v>0</v>
      </c>
      <c r="C192" s="22">
        <v>0</v>
      </c>
      <c r="D192" s="22">
        <f t="shared" si="11"/>
        <v>3.9314164891663715E-5</v>
      </c>
      <c r="E192" s="20">
        <f>Model!$W$29*((drdp!B192+drdp!K192)*'DBH-OI'!$B192+(drdp!E192+drdp!N192)*'DBH-OI'!$C192+(drdp!H192+drdp!Q192)*'DBH-OI'!$D192)</f>
        <v>0</v>
      </c>
      <c r="F192" s="20">
        <f>Model!$W$29*((drdp!C192+drdp!L192)*'DBH-OI'!$B192+(drdp!F192+drdp!O192)*'DBH-OI'!$C192+(drdp!I192+drdp!R192)*'DBH-OI'!$D192)</f>
        <v>0</v>
      </c>
      <c r="G192" s="20">
        <f>Model!$W$29*((drdp!D192+drdp!M192)*'DBH-OI'!$B192+(drdp!G192+drdp!P192)*'DBH-OI'!$C192+(drdp!J192+drdp!S192)*'DBH-OI'!$D192)</f>
        <v>0</v>
      </c>
      <c r="H192" s="18">
        <f>Model!$W$29*((drdp!B192)*'DBH-OI'!$B192+(drdp!E192)*'DBH-OI'!$C192+(drdp!H192)*'DBH-OI'!$D192)</f>
        <v>0</v>
      </c>
      <c r="I192" s="18">
        <f>Model!$W$29*((drdp!C192)*'DBH-OI'!$B192+(drdp!F192)*'DBH-OI'!$C192+(drdp!I192)*'DBH-OI'!$D192)</f>
        <v>0</v>
      </c>
      <c r="J192" s="18">
        <f>Model!$W$29*((drdp!D192)*'DBH-OI'!$B192+(drdp!G192)*'DBH-OI'!$C192+(drdp!J192)*'DBH-OI'!$D192)</f>
        <v>0</v>
      </c>
      <c r="K192" s="21">
        <f>SUM(E$3:E191)+H192</f>
        <v>-0.18263110411421418</v>
      </c>
      <c r="L192" s="21">
        <f>SUM(F$3:F191)+I192</f>
        <v>0.18269626088440793</v>
      </c>
      <c r="M192" s="21">
        <f>SUM(G$3:G191)+J192</f>
        <v>0</v>
      </c>
      <c r="N192" s="21"/>
      <c r="O192" s="21"/>
      <c r="P192" s="21"/>
      <c r="Q192" s="19">
        <f t="shared" si="16"/>
        <v>3.3354120189976938E-2</v>
      </c>
      <c r="R192" s="19">
        <f t="shared" si="16"/>
        <v>3.3377923741143643E-2</v>
      </c>
      <c r="S192" s="19">
        <f t="shared" si="16"/>
        <v>0</v>
      </c>
      <c r="T192" s="19">
        <f t="shared" si="13"/>
        <v>-3.336601984285794E-2</v>
      </c>
      <c r="U192" s="19">
        <f t="shared" si="14"/>
        <v>0</v>
      </c>
      <c r="V192" s="19">
        <f t="shared" si="15"/>
        <v>0</v>
      </c>
    </row>
    <row r="193" spans="1:22" x14ac:dyDescent="0.25">
      <c r="A193" s="26">
        <f>Wellpath!E193</f>
        <v>0</v>
      </c>
      <c r="B193" s="22">
        <v>0</v>
      </c>
      <c r="C193" s="22">
        <v>0</v>
      </c>
      <c r="D193" s="22">
        <f t="shared" si="11"/>
        <v>3.9314164891663715E-5</v>
      </c>
      <c r="E193" s="20">
        <f>Model!$W$29*((drdp!B193+drdp!K193)*'DBH-OI'!$B193+(drdp!E193+drdp!N193)*'DBH-OI'!$C193+(drdp!H193+drdp!Q193)*'DBH-OI'!$D193)</f>
        <v>0</v>
      </c>
      <c r="F193" s="20">
        <f>Model!$W$29*((drdp!C193+drdp!L193)*'DBH-OI'!$B193+(drdp!F193+drdp!O193)*'DBH-OI'!$C193+(drdp!I193+drdp!R193)*'DBH-OI'!$D193)</f>
        <v>0</v>
      </c>
      <c r="G193" s="20">
        <f>Model!$W$29*((drdp!D193+drdp!M193)*'DBH-OI'!$B193+(drdp!G193+drdp!P193)*'DBH-OI'!$C193+(drdp!J193+drdp!S193)*'DBH-OI'!$D193)</f>
        <v>0</v>
      </c>
      <c r="H193" s="18">
        <f>Model!$W$29*((drdp!B193)*'DBH-OI'!$B193+(drdp!E193)*'DBH-OI'!$C193+(drdp!H193)*'DBH-OI'!$D193)</f>
        <v>0</v>
      </c>
      <c r="I193" s="18">
        <f>Model!$W$29*((drdp!C193)*'DBH-OI'!$B193+(drdp!F193)*'DBH-OI'!$C193+(drdp!I193)*'DBH-OI'!$D193)</f>
        <v>0</v>
      </c>
      <c r="J193" s="18">
        <f>Model!$W$29*((drdp!D193)*'DBH-OI'!$B193+(drdp!G193)*'DBH-OI'!$C193+(drdp!J193)*'DBH-OI'!$D193)</f>
        <v>0</v>
      </c>
      <c r="K193" s="21">
        <f>SUM(E$3:E192)+H193</f>
        <v>-0.18263110411421418</v>
      </c>
      <c r="L193" s="21">
        <f>SUM(F$3:F192)+I193</f>
        <v>0.18269626088440793</v>
      </c>
      <c r="M193" s="21">
        <f>SUM(G$3:G192)+J193</f>
        <v>0</v>
      </c>
      <c r="N193" s="21"/>
      <c r="O193" s="21"/>
      <c r="P193" s="21"/>
      <c r="Q193" s="19">
        <f t="shared" si="16"/>
        <v>3.3354120189976938E-2</v>
      </c>
      <c r="R193" s="19">
        <f t="shared" si="16"/>
        <v>3.3377923741143643E-2</v>
      </c>
      <c r="S193" s="19">
        <f t="shared" si="16"/>
        <v>0</v>
      </c>
      <c r="T193" s="19">
        <f t="shared" si="13"/>
        <v>-3.336601984285794E-2</v>
      </c>
      <c r="U193" s="19">
        <f t="shared" si="14"/>
        <v>0</v>
      </c>
      <c r="V193" s="19">
        <f t="shared" si="15"/>
        <v>0</v>
      </c>
    </row>
    <row r="194" spans="1:22" x14ac:dyDescent="0.25">
      <c r="A194" s="26">
        <f>Wellpath!E194</f>
        <v>0</v>
      </c>
      <c r="B194" s="22">
        <v>0</v>
      </c>
      <c r="C194" s="22">
        <v>0</v>
      </c>
      <c r="D194" s="22">
        <f t="shared" si="11"/>
        <v>3.9314164891663715E-5</v>
      </c>
      <c r="E194" s="20">
        <f>Model!$W$29*((drdp!B194+drdp!K194)*'DBH-OI'!$B194+(drdp!E194+drdp!N194)*'DBH-OI'!$C194+(drdp!H194+drdp!Q194)*'DBH-OI'!$D194)</f>
        <v>0</v>
      </c>
      <c r="F194" s="20">
        <f>Model!$W$29*((drdp!C194+drdp!L194)*'DBH-OI'!$B194+(drdp!F194+drdp!O194)*'DBH-OI'!$C194+(drdp!I194+drdp!R194)*'DBH-OI'!$D194)</f>
        <v>0</v>
      </c>
      <c r="G194" s="20">
        <f>Model!$W$29*((drdp!D194+drdp!M194)*'DBH-OI'!$B194+(drdp!G194+drdp!P194)*'DBH-OI'!$C194+(drdp!J194+drdp!S194)*'DBH-OI'!$D194)</f>
        <v>0</v>
      </c>
      <c r="H194" s="18">
        <f>Model!$W$29*((drdp!B194)*'DBH-OI'!$B194+(drdp!E194)*'DBH-OI'!$C194+(drdp!H194)*'DBH-OI'!$D194)</f>
        <v>0</v>
      </c>
      <c r="I194" s="18">
        <f>Model!$W$29*((drdp!C194)*'DBH-OI'!$B194+(drdp!F194)*'DBH-OI'!$C194+(drdp!I194)*'DBH-OI'!$D194)</f>
        <v>0</v>
      </c>
      <c r="J194" s="18">
        <f>Model!$W$29*((drdp!D194)*'DBH-OI'!$B194+(drdp!G194)*'DBH-OI'!$C194+(drdp!J194)*'DBH-OI'!$D194)</f>
        <v>0</v>
      </c>
      <c r="K194" s="21">
        <f>SUM(E$3:E193)+H194</f>
        <v>-0.18263110411421418</v>
      </c>
      <c r="L194" s="21">
        <f>SUM(F$3:F193)+I194</f>
        <v>0.18269626088440793</v>
      </c>
      <c r="M194" s="21">
        <f>SUM(G$3:G193)+J194</f>
        <v>0</v>
      </c>
      <c r="N194" s="21"/>
      <c r="O194" s="21"/>
      <c r="P194" s="21"/>
      <c r="Q194" s="19">
        <f t="shared" si="16"/>
        <v>3.3354120189976938E-2</v>
      </c>
      <c r="R194" s="19">
        <f t="shared" si="16"/>
        <v>3.3377923741143643E-2</v>
      </c>
      <c r="S194" s="19">
        <f t="shared" si="16"/>
        <v>0</v>
      </c>
      <c r="T194" s="19">
        <f t="shared" si="13"/>
        <v>-3.336601984285794E-2</v>
      </c>
      <c r="U194" s="19">
        <f t="shared" si="14"/>
        <v>0</v>
      </c>
      <c r="V194" s="19">
        <f t="shared" si="15"/>
        <v>0</v>
      </c>
    </row>
    <row r="195" spans="1:22" x14ac:dyDescent="0.25">
      <c r="A195" s="26">
        <f>Wellpath!E195</f>
        <v>0</v>
      </c>
      <c r="B195" s="22">
        <v>0</v>
      </c>
      <c r="C195" s="22">
        <v>0</v>
      </c>
      <c r="D195" s="22">
        <f t="shared" ref="D195:D258" si="17">1 / (Bfield * COS(Dip))</f>
        <v>3.9314164891663715E-5</v>
      </c>
      <c r="E195" s="20">
        <f>Model!$W$29*((drdp!B195+drdp!K195)*'DBH-OI'!$B195+(drdp!E195+drdp!N195)*'DBH-OI'!$C195+(drdp!H195+drdp!Q195)*'DBH-OI'!$D195)</f>
        <v>0</v>
      </c>
      <c r="F195" s="20">
        <f>Model!$W$29*((drdp!C195+drdp!L195)*'DBH-OI'!$B195+(drdp!F195+drdp!O195)*'DBH-OI'!$C195+(drdp!I195+drdp!R195)*'DBH-OI'!$D195)</f>
        <v>0</v>
      </c>
      <c r="G195" s="20">
        <f>Model!$W$29*((drdp!D195+drdp!M195)*'DBH-OI'!$B195+(drdp!G195+drdp!P195)*'DBH-OI'!$C195+(drdp!J195+drdp!S195)*'DBH-OI'!$D195)</f>
        <v>0</v>
      </c>
      <c r="H195" s="18">
        <f>Model!$W$29*((drdp!B195)*'DBH-OI'!$B195+(drdp!E195)*'DBH-OI'!$C195+(drdp!H195)*'DBH-OI'!$D195)</f>
        <v>0</v>
      </c>
      <c r="I195" s="18">
        <f>Model!$W$29*((drdp!C195)*'DBH-OI'!$B195+(drdp!F195)*'DBH-OI'!$C195+(drdp!I195)*'DBH-OI'!$D195)</f>
        <v>0</v>
      </c>
      <c r="J195" s="18">
        <f>Model!$W$29*((drdp!D195)*'DBH-OI'!$B195+(drdp!G195)*'DBH-OI'!$C195+(drdp!J195)*'DBH-OI'!$D195)</f>
        <v>0</v>
      </c>
      <c r="K195" s="21">
        <f>SUM(E$3:E194)+H195</f>
        <v>-0.18263110411421418</v>
      </c>
      <c r="L195" s="21">
        <f>SUM(F$3:F194)+I195</f>
        <v>0.18269626088440793</v>
      </c>
      <c r="M195" s="21">
        <f>SUM(G$3:G194)+J195</f>
        <v>0</v>
      </c>
      <c r="N195" s="21"/>
      <c r="O195" s="21"/>
      <c r="P195" s="21"/>
      <c r="Q195" s="19">
        <f t="shared" si="16"/>
        <v>3.3354120189976938E-2</v>
      </c>
      <c r="R195" s="19">
        <f t="shared" si="16"/>
        <v>3.3377923741143643E-2</v>
      </c>
      <c r="S195" s="19">
        <f t="shared" si="16"/>
        <v>0</v>
      </c>
      <c r="T195" s="19">
        <f t="shared" si="13"/>
        <v>-3.336601984285794E-2</v>
      </c>
      <c r="U195" s="19">
        <f t="shared" si="14"/>
        <v>0</v>
      </c>
      <c r="V195" s="19">
        <f t="shared" si="15"/>
        <v>0</v>
      </c>
    </row>
    <row r="196" spans="1:22" x14ac:dyDescent="0.25">
      <c r="A196" s="26">
        <f>Wellpath!E196</f>
        <v>0</v>
      </c>
      <c r="B196" s="22">
        <v>0</v>
      </c>
      <c r="C196" s="22">
        <v>0</v>
      </c>
      <c r="D196" s="22">
        <f t="shared" si="17"/>
        <v>3.9314164891663715E-5</v>
      </c>
      <c r="E196" s="20">
        <f>Model!$W$29*((drdp!B196+drdp!K196)*'DBH-OI'!$B196+(drdp!E196+drdp!N196)*'DBH-OI'!$C196+(drdp!H196+drdp!Q196)*'DBH-OI'!$D196)</f>
        <v>0</v>
      </c>
      <c r="F196" s="20">
        <f>Model!$W$29*((drdp!C196+drdp!L196)*'DBH-OI'!$B196+(drdp!F196+drdp!O196)*'DBH-OI'!$C196+(drdp!I196+drdp!R196)*'DBH-OI'!$D196)</f>
        <v>0</v>
      </c>
      <c r="G196" s="20">
        <f>Model!$W$29*((drdp!D196+drdp!M196)*'DBH-OI'!$B196+(drdp!G196+drdp!P196)*'DBH-OI'!$C196+(drdp!J196+drdp!S196)*'DBH-OI'!$D196)</f>
        <v>0</v>
      </c>
      <c r="H196" s="18">
        <f>Model!$W$29*((drdp!B196)*'DBH-OI'!$B196+(drdp!E196)*'DBH-OI'!$C196+(drdp!H196)*'DBH-OI'!$D196)</f>
        <v>0</v>
      </c>
      <c r="I196" s="18">
        <f>Model!$W$29*((drdp!C196)*'DBH-OI'!$B196+(drdp!F196)*'DBH-OI'!$C196+(drdp!I196)*'DBH-OI'!$D196)</f>
        <v>0</v>
      </c>
      <c r="J196" s="18">
        <f>Model!$W$29*((drdp!D196)*'DBH-OI'!$B196+(drdp!G196)*'DBH-OI'!$C196+(drdp!J196)*'DBH-OI'!$D196)</f>
        <v>0</v>
      </c>
      <c r="K196" s="21">
        <f>SUM(E$3:E195)+H196</f>
        <v>-0.18263110411421418</v>
      </c>
      <c r="L196" s="21">
        <f>SUM(F$3:F195)+I196</f>
        <v>0.18269626088440793</v>
      </c>
      <c r="M196" s="21">
        <f>SUM(G$3:G195)+J196</f>
        <v>0</v>
      </c>
      <c r="N196" s="21"/>
      <c r="O196" s="21"/>
      <c r="P196" s="21"/>
      <c r="Q196" s="19">
        <f t="shared" si="16"/>
        <v>3.3354120189976938E-2</v>
      </c>
      <c r="R196" s="19">
        <f t="shared" si="16"/>
        <v>3.3377923741143643E-2</v>
      </c>
      <c r="S196" s="19">
        <f t="shared" si="16"/>
        <v>0</v>
      </c>
      <c r="T196" s="19">
        <f t="shared" ref="T196:T259" si="18">K196*L196</f>
        <v>-3.336601984285794E-2</v>
      </c>
      <c r="U196" s="19">
        <f t="shared" ref="U196:U259" si="19">K196*M196</f>
        <v>0</v>
      </c>
      <c r="V196" s="19">
        <f t="shared" ref="V196:V259" si="20">L196*M196</f>
        <v>0</v>
      </c>
    </row>
    <row r="197" spans="1:22" x14ac:dyDescent="0.25">
      <c r="A197" s="26">
        <f>Wellpath!E197</f>
        <v>0</v>
      </c>
      <c r="B197" s="22">
        <v>0</v>
      </c>
      <c r="C197" s="22">
        <v>0</v>
      </c>
      <c r="D197" s="22">
        <f t="shared" si="17"/>
        <v>3.9314164891663715E-5</v>
      </c>
      <c r="E197" s="20">
        <f>Model!$W$29*((drdp!B197+drdp!K197)*'DBH-OI'!$B197+(drdp!E197+drdp!N197)*'DBH-OI'!$C197+(drdp!H197+drdp!Q197)*'DBH-OI'!$D197)</f>
        <v>0</v>
      </c>
      <c r="F197" s="20">
        <f>Model!$W$29*((drdp!C197+drdp!L197)*'DBH-OI'!$B197+(drdp!F197+drdp!O197)*'DBH-OI'!$C197+(drdp!I197+drdp!R197)*'DBH-OI'!$D197)</f>
        <v>0</v>
      </c>
      <c r="G197" s="20">
        <f>Model!$W$29*((drdp!D197+drdp!M197)*'DBH-OI'!$B197+(drdp!G197+drdp!P197)*'DBH-OI'!$C197+(drdp!J197+drdp!S197)*'DBH-OI'!$D197)</f>
        <v>0</v>
      </c>
      <c r="H197" s="18">
        <f>Model!$W$29*((drdp!B197)*'DBH-OI'!$B197+(drdp!E197)*'DBH-OI'!$C197+(drdp!H197)*'DBH-OI'!$D197)</f>
        <v>0</v>
      </c>
      <c r="I197" s="18">
        <f>Model!$W$29*((drdp!C197)*'DBH-OI'!$B197+(drdp!F197)*'DBH-OI'!$C197+(drdp!I197)*'DBH-OI'!$D197)</f>
        <v>0</v>
      </c>
      <c r="J197" s="18">
        <f>Model!$W$29*((drdp!D197)*'DBH-OI'!$B197+(drdp!G197)*'DBH-OI'!$C197+(drdp!J197)*'DBH-OI'!$D197)</f>
        <v>0</v>
      </c>
      <c r="K197" s="21">
        <f>SUM(E$3:E196)+H197</f>
        <v>-0.18263110411421418</v>
      </c>
      <c r="L197" s="21">
        <f>SUM(F$3:F196)+I197</f>
        <v>0.18269626088440793</v>
      </c>
      <c r="M197" s="21">
        <f>SUM(G$3:G196)+J197</f>
        <v>0</v>
      </c>
      <c r="N197" s="21"/>
      <c r="O197" s="21"/>
      <c r="P197" s="21"/>
      <c r="Q197" s="19">
        <f t="shared" si="16"/>
        <v>3.3354120189976938E-2</v>
      </c>
      <c r="R197" s="19">
        <f t="shared" si="16"/>
        <v>3.3377923741143643E-2</v>
      </c>
      <c r="S197" s="19">
        <f t="shared" si="16"/>
        <v>0</v>
      </c>
      <c r="T197" s="19">
        <f t="shared" si="18"/>
        <v>-3.336601984285794E-2</v>
      </c>
      <c r="U197" s="19">
        <f t="shared" si="19"/>
        <v>0</v>
      </c>
      <c r="V197" s="19">
        <f t="shared" si="20"/>
        <v>0</v>
      </c>
    </row>
    <row r="198" spans="1:22" x14ac:dyDescent="0.25">
      <c r="A198" s="26">
        <f>Wellpath!E198</f>
        <v>0</v>
      </c>
      <c r="B198" s="22">
        <v>0</v>
      </c>
      <c r="C198" s="22">
        <v>0</v>
      </c>
      <c r="D198" s="22">
        <f t="shared" si="17"/>
        <v>3.9314164891663715E-5</v>
      </c>
      <c r="E198" s="20">
        <f>Model!$W$29*((drdp!B198+drdp!K198)*'DBH-OI'!$B198+(drdp!E198+drdp!N198)*'DBH-OI'!$C198+(drdp!H198+drdp!Q198)*'DBH-OI'!$D198)</f>
        <v>0</v>
      </c>
      <c r="F198" s="20">
        <f>Model!$W$29*((drdp!C198+drdp!L198)*'DBH-OI'!$B198+(drdp!F198+drdp!O198)*'DBH-OI'!$C198+(drdp!I198+drdp!R198)*'DBH-OI'!$D198)</f>
        <v>0</v>
      </c>
      <c r="G198" s="20">
        <f>Model!$W$29*((drdp!D198+drdp!M198)*'DBH-OI'!$B198+(drdp!G198+drdp!P198)*'DBH-OI'!$C198+(drdp!J198+drdp!S198)*'DBH-OI'!$D198)</f>
        <v>0</v>
      </c>
      <c r="H198" s="18">
        <f>Model!$W$29*((drdp!B198)*'DBH-OI'!$B198+(drdp!E198)*'DBH-OI'!$C198+(drdp!H198)*'DBH-OI'!$D198)</f>
        <v>0</v>
      </c>
      <c r="I198" s="18">
        <f>Model!$W$29*((drdp!C198)*'DBH-OI'!$B198+(drdp!F198)*'DBH-OI'!$C198+(drdp!I198)*'DBH-OI'!$D198)</f>
        <v>0</v>
      </c>
      <c r="J198" s="18">
        <f>Model!$W$29*((drdp!D198)*'DBH-OI'!$B198+(drdp!G198)*'DBH-OI'!$C198+(drdp!J198)*'DBH-OI'!$D198)</f>
        <v>0</v>
      </c>
      <c r="K198" s="21">
        <f>SUM(E$3:E197)+H198</f>
        <v>-0.18263110411421418</v>
      </c>
      <c r="L198" s="21">
        <f>SUM(F$3:F197)+I198</f>
        <v>0.18269626088440793</v>
      </c>
      <c r="M198" s="21">
        <f>SUM(G$3:G197)+J198</f>
        <v>0</v>
      </c>
      <c r="N198" s="21"/>
      <c r="O198" s="21"/>
      <c r="P198" s="21"/>
      <c r="Q198" s="19">
        <f t="shared" si="16"/>
        <v>3.3354120189976938E-2</v>
      </c>
      <c r="R198" s="19">
        <f t="shared" si="16"/>
        <v>3.3377923741143643E-2</v>
      </c>
      <c r="S198" s="19">
        <f t="shared" si="16"/>
        <v>0</v>
      </c>
      <c r="T198" s="19">
        <f t="shared" si="18"/>
        <v>-3.336601984285794E-2</v>
      </c>
      <c r="U198" s="19">
        <f t="shared" si="19"/>
        <v>0</v>
      </c>
      <c r="V198" s="19">
        <f t="shared" si="20"/>
        <v>0</v>
      </c>
    </row>
    <row r="199" spans="1:22" x14ac:dyDescent="0.25">
      <c r="A199" s="26">
        <f>Wellpath!E199</f>
        <v>0</v>
      </c>
      <c r="B199" s="22">
        <v>0</v>
      </c>
      <c r="C199" s="22">
        <v>0</v>
      </c>
      <c r="D199" s="22">
        <f t="shared" si="17"/>
        <v>3.9314164891663715E-5</v>
      </c>
      <c r="E199" s="20">
        <f>Model!$W$29*((drdp!B199+drdp!K199)*'DBH-OI'!$B199+(drdp!E199+drdp!N199)*'DBH-OI'!$C199+(drdp!H199+drdp!Q199)*'DBH-OI'!$D199)</f>
        <v>0</v>
      </c>
      <c r="F199" s="20">
        <f>Model!$W$29*((drdp!C199+drdp!L199)*'DBH-OI'!$B199+(drdp!F199+drdp!O199)*'DBH-OI'!$C199+(drdp!I199+drdp!R199)*'DBH-OI'!$D199)</f>
        <v>0</v>
      </c>
      <c r="G199" s="20">
        <f>Model!$W$29*((drdp!D199+drdp!M199)*'DBH-OI'!$B199+(drdp!G199+drdp!P199)*'DBH-OI'!$C199+(drdp!J199+drdp!S199)*'DBH-OI'!$D199)</f>
        <v>0</v>
      </c>
      <c r="H199" s="18">
        <f>Model!$W$29*((drdp!B199)*'DBH-OI'!$B199+(drdp!E199)*'DBH-OI'!$C199+(drdp!H199)*'DBH-OI'!$D199)</f>
        <v>0</v>
      </c>
      <c r="I199" s="18">
        <f>Model!$W$29*((drdp!C199)*'DBH-OI'!$B199+(drdp!F199)*'DBH-OI'!$C199+(drdp!I199)*'DBH-OI'!$D199)</f>
        <v>0</v>
      </c>
      <c r="J199" s="18">
        <f>Model!$W$29*((drdp!D199)*'DBH-OI'!$B199+(drdp!G199)*'DBH-OI'!$C199+(drdp!J199)*'DBH-OI'!$D199)</f>
        <v>0</v>
      </c>
      <c r="K199" s="21">
        <f>SUM(E$3:E198)+H199</f>
        <v>-0.18263110411421418</v>
      </c>
      <c r="L199" s="21">
        <f>SUM(F$3:F198)+I199</f>
        <v>0.18269626088440793</v>
      </c>
      <c r="M199" s="21">
        <f>SUM(G$3:G198)+J199</f>
        <v>0</v>
      </c>
      <c r="N199" s="21"/>
      <c r="O199" s="21"/>
      <c r="P199" s="21"/>
      <c r="Q199" s="19">
        <f t="shared" si="16"/>
        <v>3.3354120189976938E-2</v>
      </c>
      <c r="R199" s="19">
        <f t="shared" si="16"/>
        <v>3.3377923741143643E-2</v>
      </c>
      <c r="S199" s="19">
        <f t="shared" si="16"/>
        <v>0</v>
      </c>
      <c r="T199" s="19">
        <f t="shared" si="18"/>
        <v>-3.336601984285794E-2</v>
      </c>
      <c r="U199" s="19">
        <f t="shared" si="19"/>
        <v>0</v>
      </c>
      <c r="V199" s="19">
        <f t="shared" si="20"/>
        <v>0</v>
      </c>
    </row>
    <row r="200" spans="1:22" x14ac:dyDescent="0.25">
      <c r="A200" s="26">
        <f>Wellpath!E200</f>
        <v>0</v>
      </c>
      <c r="B200" s="22">
        <v>0</v>
      </c>
      <c r="C200" s="22">
        <v>0</v>
      </c>
      <c r="D200" s="22">
        <f t="shared" si="17"/>
        <v>3.9314164891663715E-5</v>
      </c>
      <c r="E200" s="20">
        <f>Model!$W$29*((drdp!B200+drdp!K200)*'DBH-OI'!$B200+(drdp!E200+drdp!N200)*'DBH-OI'!$C200+(drdp!H200+drdp!Q200)*'DBH-OI'!$D200)</f>
        <v>0</v>
      </c>
      <c r="F200" s="20">
        <f>Model!$W$29*((drdp!C200+drdp!L200)*'DBH-OI'!$B200+(drdp!F200+drdp!O200)*'DBH-OI'!$C200+(drdp!I200+drdp!R200)*'DBH-OI'!$D200)</f>
        <v>0</v>
      </c>
      <c r="G200" s="20">
        <f>Model!$W$29*((drdp!D200+drdp!M200)*'DBH-OI'!$B200+(drdp!G200+drdp!P200)*'DBH-OI'!$C200+(drdp!J200+drdp!S200)*'DBH-OI'!$D200)</f>
        <v>0</v>
      </c>
      <c r="H200" s="18">
        <f>Model!$W$29*((drdp!B200)*'DBH-OI'!$B200+(drdp!E200)*'DBH-OI'!$C200+(drdp!H200)*'DBH-OI'!$D200)</f>
        <v>0</v>
      </c>
      <c r="I200" s="18">
        <f>Model!$W$29*((drdp!C200)*'DBH-OI'!$B200+(drdp!F200)*'DBH-OI'!$C200+(drdp!I200)*'DBH-OI'!$D200)</f>
        <v>0</v>
      </c>
      <c r="J200" s="18">
        <f>Model!$W$29*((drdp!D200)*'DBH-OI'!$B200+(drdp!G200)*'DBH-OI'!$C200+(drdp!J200)*'DBH-OI'!$D200)</f>
        <v>0</v>
      </c>
      <c r="K200" s="21">
        <f>SUM(E$3:E199)+H200</f>
        <v>-0.18263110411421418</v>
      </c>
      <c r="L200" s="21">
        <f>SUM(F$3:F199)+I200</f>
        <v>0.18269626088440793</v>
      </c>
      <c r="M200" s="21">
        <f>SUM(G$3:G199)+J200</f>
        <v>0</v>
      </c>
      <c r="N200" s="21"/>
      <c r="O200" s="21"/>
      <c r="P200" s="21"/>
      <c r="Q200" s="19">
        <f t="shared" si="16"/>
        <v>3.3354120189976938E-2</v>
      </c>
      <c r="R200" s="19">
        <f t="shared" si="16"/>
        <v>3.3377923741143643E-2</v>
      </c>
      <c r="S200" s="19">
        <f t="shared" si="16"/>
        <v>0</v>
      </c>
      <c r="T200" s="19">
        <f t="shared" si="18"/>
        <v>-3.336601984285794E-2</v>
      </c>
      <c r="U200" s="19">
        <f t="shared" si="19"/>
        <v>0</v>
      </c>
      <c r="V200" s="19">
        <f t="shared" si="20"/>
        <v>0</v>
      </c>
    </row>
    <row r="201" spans="1:22" x14ac:dyDescent="0.25">
      <c r="A201" s="26">
        <f>Wellpath!E201</f>
        <v>0</v>
      </c>
      <c r="B201" s="22">
        <v>0</v>
      </c>
      <c r="C201" s="22">
        <v>0</v>
      </c>
      <c r="D201" s="22">
        <f t="shared" si="17"/>
        <v>3.9314164891663715E-5</v>
      </c>
      <c r="E201" s="20">
        <f>Model!$W$29*((drdp!B201+drdp!K201)*'DBH-OI'!$B201+(drdp!E201+drdp!N201)*'DBH-OI'!$C201+(drdp!H201+drdp!Q201)*'DBH-OI'!$D201)</f>
        <v>0</v>
      </c>
      <c r="F201" s="20">
        <f>Model!$W$29*((drdp!C201+drdp!L201)*'DBH-OI'!$B201+(drdp!F201+drdp!O201)*'DBH-OI'!$C201+(drdp!I201+drdp!R201)*'DBH-OI'!$D201)</f>
        <v>0</v>
      </c>
      <c r="G201" s="20">
        <f>Model!$W$29*((drdp!D201+drdp!M201)*'DBH-OI'!$B201+(drdp!G201+drdp!P201)*'DBH-OI'!$C201+(drdp!J201+drdp!S201)*'DBH-OI'!$D201)</f>
        <v>0</v>
      </c>
      <c r="H201" s="18">
        <f>Model!$W$29*((drdp!B201)*'DBH-OI'!$B201+(drdp!E201)*'DBH-OI'!$C201+(drdp!H201)*'DBH-OI'!$D201)</f>
        <v>0</v>
      </c>
      <c r="I201" s="18">
        <f>Model!$W$29*((drdp!C201)*'DBH-OI'!$B201+(drdp!F201)*'DBH-OI'!$C201+(drdp!I201)*'DBH-OI'!$D201)</f>
        <v>0</v>
      </c>
      <c r="J201" s="18">
        <f>Model!$W$29*((drdp!D201)*'DBH-OI'!$B201+(drdp!G201)*'DBH-OI'!$C201+(drdp!J201)*'DBH-OI'!$D201)</f>
        <v>0</v>
      </c>
      <c r="K201" s="21">
        <f>SUM(E$3:E200)+H201</f>
        <v>-0.18263110411421418</v>
      </c>
      <c r="L201" s="21">
        <f>SUM(F$3:F200)+I201</f>
        <v>0.18269626088440793</v>
      </c>
      <c r="M201" s="21">
        <f>SUM(G$3:G200)+J201</f>
        <v>0</v>
      </c>
      <c r="N201" s="21"/>
      <c r="O201" s="21"/>
      <c r="P201" s="21"/>
      <c r="Q201" s="19">
        <f t="shared" si="16"/>
        <v>3.3354120189976938E-2</v>
      </c>
      <c r="R201" s="19">
        <f t="shared" si="16"/>
        <v>3.3377923741143643E-2</v>
      </c>
      <c r="S201" s="19">
        <f t="shared" si="16"/>
        <v>0</v>
      </c>
      <c r="T201" s="19">
        <f t="shared" si="18"/>
        <v>-3.336601984285794E-2</v>
      </c>
      <c r="U201" s="19">
        <f t="shared" si="19"/>
        <v>0</v>
      </c>
      <c r="V201" s="19">
        <f t="shared" si="20"/>
        <v>0</v>
      </c>
    </row>
    <row r="202" spans="1:22" x14ac:dyDescent="0.25">
      <c r="A202" s="26">
        <f>Wellpath!E202</f>
        <v>0</v>
      </c>
      <c r="B202" s="22">
        <v>0</v>
      </c>
      <c r="C202" s="22">
        <v>0</v>
      </c>
      <c r="D202" s="22">
        <f t="shared" si="17"/>
        <v>3.9314164891663715E-5</v>
      </c>
      <c r="E202" s="20">
        <f>Model!$W$29*((drdp!B202+drdp!K202)*'DBH-OI'!$B202+(drdp!E202+drdp!N202)*'DBH-OI'!$C202+(drdp!H202+drdp!Q202)*'DBH-OI'!$D202)</f>
        <v>0</v>
      </c>
      <c r="F202" s="20">
        <f>Model!$W$29*((drdp!C202+drdp!L202)*'DBH-OI'!$B202+(drdp!F202+drdp!O202)*'DBH-OI'!$C202+(drdp!I202+drdp!R202)*'DBH-OI'!$D202)</f>
        <v>0</v>
      </c>
      <c r="G202" s="20">
        <f>Model!$W$29*((drdp!D202+drdp!M202)*'DBH-OI'!$B202+(drdp!G202+drdp!P202)*'DBH-OI'!$C202+(drdp!J202+drdp!S202)*'DBH-OI'!$D202)</f>
        <v>0</v>
      </c>
      <c r="H202" s="18">
        <f>Model!$W$29*((drdp!B202)*'DBH-OI'!$B202+(drdp!E202)*'DBH-OI'!$C202+(drdp!H202)*'DBH-OI'!$D202)</f>
        <v>0</v>
      </c>
      <c r="I202" s="18">
        <f>Model!$W$29*((drdp!C202)*'DBH-OI'!$B202+(drdp!F202)*'DBH-OI'!$C202+(drdp!I202)*'DBH-OI'!$D202)</f>
        <v>0</v>
      </c>
      <c r="J202" s="18">
        <f>Model!$W$29*((drdp!D202)*'DBH-OI'!$B202+(drdp!G202)*'DBH-OI'!$C202+(drdp!J202)*'DBH-OI'!$D202)</f>
        <v>0</v>
      </c>
      <c r="K202" s="21">
        <f>SUM(E$3:E201)+H202</f>
        <v>-0.18263110411421418</v>
      </c>
      <c r="L202" s="21">
        <f>SUM(F$3:F201)+I202</f>
        <v>0.18269626088440793</v>
      </c>
      <c r="M202" s="21">
        <f>SUM(G$3:G201)+J202</f>
        <v>0</v>
      </c>
      <c r="N202" s="21"/>
      <c r="O202" s="21"/>
      <c r="P202" s="21"/>
      <c r="Q202" s="19">
        <f t="shared" si="16"/>
        <v>3.3354120189976938E-2</v>
      </c>
      <c r="R202" s="19">
        <f t="shared" si="16"/>
        <v>3.3377923741143643E-2</v>
      </c>
      <c r="S202" s="19">
        <f t="shared" si="16"/>
        <v>0</v>
      </c>
      <c r="T202" s="19">
        <f t="shared" si="18"/>
        <v>-3.336601984285794E-2</v>
      </c>
      <c r="U202" s="19">
        <f t="shared" si="19"/>
        <v>0</v>
      </c>
      <c r="V202" s="19">
        <f t="shared" si="20"/>
        <v>0</v>
      </c>
    </row>
    <row r="203" spans="1:22" x14ac:dyDescent="0.25">
      <c r="A203" s="26">
        <f>Wellpath!E203</f>
        <v>0</v>
      </c>
      <c r="B203" s="22">
        <v>0</v>
      </c>
      <c r="C203" s="22">
        <v>0</v>
      </c>
      <c r="D203" s="22">
        <f t="shared" si="17"/>
        <v>3.9314164891663715E-5</v>
      </c>
      <c r="E203" s="20">
        <f>Model!$W$29*((drdp!B203+drdp!K203)*'DBH-OI'!$B203+(drdp!E203+drdp!N203)*'DBH-OI'!$C203+(drdp!H203+drdp!Q203)*'DBH-OI'!$D203)</f>
        <v>0</v>
      </c>
      <c r="F203" s="20">
        <f>Model!$W$29*((drdp!C203+drdp!L203)*'DBH-OI'!$B203+(drdp!F203+drdp!O203)*'DBH-OI'!$C203+(drdp!I203+drdp!R203)*'DBH-OI'!$D203)</f>
        <v>0</v>
      </c>
      <c r="G203" s="20">
        <f>Model!$W$29*((drdp!D203+drdp!M203)*'DBH-OI'!$B203+(drdp!G203+drdp!P203)*'DBH-OI'!$C203+(drdp!J203+drdp!S203)*'DBH-OI'!$D203)</f>
        <v>0</v>
      </c>
      <c r="H203" s="18">
        <f>Model!$W$29*((drdp!B203)*'DBH-OI'!$B203+(drdp!E203)*'DBH-OI'!$C203+(drdp!H203)*'DBH-OI'!$D203)</f>
        <v>0</v>
      </c>
      <c r="I203" s="18">
        <f>Model!$W$29*((drdp!C203)*'DBH-OI'!$B203+(drdp!F203)*'DBH-OI'!$C203+(drdp!I203)*'DBH-OI'!$D203)</f>
        <v>0</v>
      </c>
      <c r="J203" s="18">
        <f>Model!$W$29*((drdp!D203)*'DBH-OI'!$B203+(drdp!G203)*'DBH-OI'!$C203+(drdp!J203)*'DBH-OI'!$D203)</f>
        <v>0</v>
      </c>
      <c r="K203" s="21">
        <f>SUM(E$3:E202)+H203</f>
        <v>-0.18263110411421418</v>
      </c>
      <c r="L203" s="21">
        <f>SUM(F$3:F202)+I203</f>
        <v>0.18269626088440793</v>
      </c>
      <c r="M203" s="21">
        <f>SUM(G$3:G202)+J203</f>
        <v>0</v>
      </c>
      <c r="N203" s="21"/>
      <c r="O203" s="21"/>
      <c r="P203" s="21"/>
      <c r="Q203" s="19">
        <f t="shared" si="16"/>
        <v>3.3354120189976938E-2</v>
      </c>
      <c r="R203" s="19">
        <f t="shared" si="16"/>
        <v>3.3377923741143643E-2</v>
      </c>
      <c r="S203" s="19">
        <f t="shared" si="16"/>
        <v>0</v>
      </c>
      <c r="T203" s="19">
        <f t="shared" si="18"/>
        <v>-3.336601984285794E-2</v>
      </c>
      <c r="U203" s="19">
        <f t="shared" si="19"/>
        <v>0</v>
      </c>
      <c r="V203" s="19">
        <f t="shared" si="20"/>
        <v>0</v>
      </c>
    </row>
    <row r="204" spans="1:22" x14ac:dyDescent="0.25">
      <c r="A204" s="26">
        <f>Wellpath!E204</f>
        <v>0</v>
      </c>
      <c r="B204" s="22">
        <v>0</v>
      </c>
      <c r="C204" s="22">
        <v>0</v>
      </c>
      <c r="D204" s="22">
        <f t="shared" si="17"/>
        <v>3.9314164891663715E-5</v>
      </c>
      <c r="E204" s="20">
        <f>Model!$W$29*((drdp!B204+drdp!K204)*'DBH-OI'!$B204+(drdp!E204+drdp!N204)*'DBH-OI'!$C204+(drdp!H204+drdp!Q204)*'DBH-OI'!$D204)</f>
        <v>0</v>
      </c>
      <c r="F204" s="20">
        <f>Model!$W$29*((drdp!C204+drdp!L204)*'DBH-OI'!$B204+(drdp!F204+drdp!O204)*'DBH-OI'!$C204+(drdp!I204+drdp!R204)*'DBH-OI'!$D204)</f>
        <v>0</v>
      </c>
      <c r="G204" s="20">
        <f>Model!$W$29*((drdp!D204+drdp!M204)*'DBH-OI'!$B204+(drdp!G204+drdp!P204)*'DBH-OI'!$C204+(drdp!J204+drdp!S204)*'DBH-OI'!$D204)</f>
        <v>0</v>
      </c>
      <c r="H204" s="18">
        <f>Model!$W$29*((drdp!B204)*'DBH-OI'!$B204+(drdp!E204)*'DBH-OI'!$C204+(drdp!H204)*'DBH-OI'!$D204)</f>
        <v>0</v>
      </c>
      <c r="I204" s="18">
        <f>Model!$W$29*((drdp!C204)*'DBH-OI'!$B204+(drdp!F204)*'DBH-OI'!$C204+(drdp!I204)*'DBH-OI'!$D204)</f>
        <v>0</v>
      </c>
      <c r="J204" s="18">
        <f>Model!$W$29*((drdp!D204)*'DBH-OI'!$B204+(drdp!G204)*'DBH-OI'!$C204+(drdp!J204)*'DBH-OI'!$D204)</f>
        <v>0</v>
      </c>
      <c r="K204" s="21">
        <f>SUM(E$3:E203)+H204</f>
        <v>-0.18263110411421418</v>
      </c>
      <c r="L204" s="21">
        <f>SUM(F$3:F203)+I204</f>
        <v>0.18269626088440793</v>
      </c>
      <c r="M204" s="21">
        <f>SUM(G$3:G203)+J204</f>
        <v>0</v>
      </c>
      <c r="N204" s="21"/>
      <c r="O204" s="21"/>
      <c r="P204" s="21"/>
      <c r="Q204" s="19">
        <f t="shared" si="16"/>
        <v>3.3354120189976938E-2</v>
      </c>
      <c r="R204" s="19">
        <f t="shared" si="16"/>
        <v>3.3377923741143643E-2</v>
      </c>
      <c r="S204" s="19">
        <f t="shared" si="16"/>
        <v>0</v>
      </c>
      <c r="T204" s="19">
        <f t="shared" si="18"/>
        <v>-3.336601984285794E-2</v>
      </c>
      <c r="U204" s="19">
        <f t="shared" si="19"/>
        <v>0</v>
      </c>
      <c r="V204" s="19">
        <f t="shared" si="20"/>
        <v>0</v>
      </c>
    </row>
    <row r="205" spans="1:22" x14ac:dyDescent="0.25">
      <c r="A205" s="26">
        <f>Wellpath!E205</f>
        <v>0</v>
      </c>
      <c r="B205" s="22">
        <v>0</v>
      </c>
      <c r="C205" s="22">
        <v>0</v>
      </c>
      <c r="D205" s="22">
        <f t="shared" si="17"/>
        <v>3.9314164891663715E-5</v>
      </c>
      <c r="E205" s="20">
        <f>Model!$W$29*((drdp!B205+drdp!K205)*'DBH-OI'!$B205+(drdp!E205+drdp!N205)*'DBH-OI'!$C205+(drdp!H205+drdp!Q205)*'DBH-OI'!$D205)</f>
        <v>0</v>
      </c>
      <c r="F205" s="20">
        <f>Model!$W$29*((drdp!C205+drdp!L205)*'DBH-OI'!$B205+(drdp!F205+drdp!O205)*'DBH-OI'!$C205+(drdp!I205+drdp!R205)*'DBH-OI'!$D205)</f>
        <v>0</v>
      </c>
      <c r="G205" s="20">
        <f>Model!$W$29*((drdp!D205+drdp!M205)*'DBH-OI'!$B205+(drdp!G205+drdp!P205)*'DBH-OI'!$C205+(drdp!J205+drdp!S205)*'DBH-OI'!$D205)</f>
        <v>0</v>
      </c>
      <c r="H205" s="18">
        <f>Model!$W$29*((drdp!B205)*'DBH-OI'!$B205+(drdp!E205)*'DBH-OI'!$C205+(drdp!H205)*'DBH-OI'!$D205)</f>
        <v>0</v>
      </c>
      <c r="I205" s="18">
        <f>Model!$W$29*((drdp!C205)*'DBH-OI'!$B205+(drdp!F205)*'DBH-OI'!$C205+(drdp!I205)*'DBH-OI'!$D205)</f>
        <v>0</v>
      </c>
      <c r="J205" s="18">
        <f>Model!$W$29*((drdp!D205)*'DBH-OI'!$B205+(drdp!G205)*'DBH-OI'!$C205+(drdp!J205)*'DBH-OI'!$D205)</f>
        <v>0</v>
      </c>
      <c r="K205" s="21">
        <f>SUM(E$3:E204)+H205</f>
        <v>-0.18263110411421418</v>
      </c>
      <c r="L205" s="21">
        <f>SUM(F$3:F204)+I205</f>
        <v>0.18269626088440793</v>
      </c>
      <c r="M205" s="21">
        <f>SUM(G$3:G204)+J205</f>
        <v>0</v>
      </c>
      <c r="N205" s="21"/>
      <c r="O205" s="21"/>
      <c r="P205" s="21"/>
      <c r="Q205" s="19">
        <f t="shared" si="16"/>
        <v>3.3354120189976938E-2</v>
      </c>
      <c r="R205" s="19">
        <f t="shared" si="16"/>
        <v>3.3377923741143643E-2</v>
      </c>
      <c r="S205" s="19">
        <f t="shared" si="16"/>
        <v>0</v>
      </c>
      <c r="T205" s="19">
        <f t="shared" si="18"/>
        <v>-3.336601984285794E-2</v>
      </c>
      <c r="U205" s="19">
        <f t="shared" si="19"/>
        <v>0</v>
      </c>
      <c r="V205" s="19">
        <f t="shared" si="20"/>
        <v>0</v>
      </c>
    </row>
    <row r="206" spans="1:22" x14ac:dyDescent="0.25">
      <c r="A206" s="26">
        <f>Wellpath!E206</f>
        <v>0</v>
      </c>
      <c r="B206" s="22">
        <v>0</v>
      </c>
      <c r="C206" s="22">
        <v>0</v>
      </c>
      <c r="D206" s="22">
        <f t="shared" si="17"/>
        <v>3.9314164891663715E-5</v>
      </c>
      <c r="E206" s="20">
        <f>Model!$W$29*((drdp!B206+drdp!K206)*'DBH-OI'!$B206+(drdp!E206+drdp!N206)*'DBH-OI'!$C206+(drdp!H206+drdp!Q206)*'DBH-OI'!$D206)</f>
        <v>0</v>
      </c>
      <c r="F206" s="20">
        <f>Model!$W$29*((drdp!C206+drdp!L206)*'DBH-OI'!$B206+(drdp!F206+drdp!O206)*'DBH-OI'!$C206+(drdp!I206+drdp!R206)*'DBH-OI'!$D206)</f>
        <v>0</v>
      </c>
      <c r="G206" s="20">
        <f>Model!$W$29*((drdp!D206+drdp!M206)*'DBH-OI'!$B206+(drdp!G206+drdp!P206)*'DBH-OI'!$C206+(drdp!J206+drdp!S206)*'DBH-OI'!$D206)</f>
        <v>0</v>
      </c>
      <c r="H206" s="18">
        <f>Model!$W$29*((drdp!B206)*'DBH-OI'!$B206+(drdp!E206)*'DBH-OI'!$C206+(drdp!H206)*'DBH-OI'!$D206)</f>
        <v>0</v>
      </c>
      <c r="I206" s="18">
        <f>Model!$W$29*((drdp!C206)*'DBH-OI'!$B206+(drdp!F206)*'DBH-OI'!$C206+(drdp!I206)*'DBH-OI'!$D206)</f>
        <v>0</v>
      </c>
      <c r="J206" s="18">
        <f>Model!$W$29*((drdp!D206)*'DBH-OI'!$B206+(drdp!G206)*'DBH-OI'!$C206+(drdp!J206)*'DBH-OI'!$D206)</f>
        <v>0</v>
      </c>
      <c r="K206" s="21">
        <f>SUM(E$3:E205)+H206</f>
        <v>-0.18263110411421418</v>
      </c>
      <c r="L206" s="21">
        <f>SUM(F$3:F205)+I206</f>
        <v>0.18269626088440793</v>
      </c>
      <c r="M206" s="21">
        <f>SUM(G$3:G205)+J206</f>
        <v>0</v>
      </c>
      <c r="N206" s="21"/>
      <c r="O206" s="21"/>
      <c r="P206" s="21"/>
      <c r="Q206" s="19">
        <f t="shared" si="16"/>
        <v>3.3354120189976938E-2</v>
      </c>
      <c r="R206" s="19">
        <f t="shared" si="16"/>
        <v>3.3377923741143643E-2</v>
      </c>
      <c r="S206" s="19">
        <f t="shared" si="16"/>
        <v>0</v>
      </c>
      <c r="T206" s="19">
        <f t="shared" si="18"/>
        <v>-3.336601984285794E-2</v>
      </c>
      <c r="U206" s="19">
        <f t="shared" si="19"/>
        <v>0</v>
      </c>
      <c r="V206" s="19">
        <f t="shared" si="20"/>
        <v>0</v>
      </c>
    </row>
    <row r="207" spans="1:22" x14ac:dyDescent="0.25">
      <c r="A207" s="26">
        <f>Wellpath!E207</f>
        <v>0</v>
      </c>
      <c r="B207" s="22">
        <v>0</v>
      </c>
      <c r="C207" s="22">
        <v>0</v>
      </c>
      <c r="D207" s="22">
        <f t="shared" si="17"/>
        <v>3.9314164891663715E-5</v>
      </c>
      <c r="E207" s="20">
        <f>Model!$W$29*((drdp!B207+drdp!K207)*'DBH-OI'!$B207+(drdp!E207+drdp!N207)*'DBH-OI'!$C207+(drdp!H207+drdp!Q207)*'DBH-OI'!$D207)</f>
        <v>0</v>
      </c>
      <c r="F207" s="20">
        <f>Model!$W$29*((drdp!C207+drdp!L207)*'DBH-OI'!$B207+(drdp!F207+drdp!O207)*'DBH-OI'!$C207+(drdp!I207+drdp!R207)*'DBH-OI'!$D207)</f>
        <v>0</v>
      </c>
      <c r="G207" s="20">
        <f>Model!$W$29*((drdp!D207+drdp!M207)*'DBH-OI'!$B207+(drdp!G207+drdp!P207)*'DBH-OI'!$C207+(drdp!J207+drdp!S207)*'DBH-OI'!$D207)</f>
        <v>0</v>
      </c>
      <c r="H207" s="18">
        <f>Model!$W$29*((drdp!B207)*'DBH-OI'!$B207+(drdp!E207)*'DBH-OI'!$C207+(drdp!H207)*'DBH-OI'!$D207)</f>
        <v>0</v>
      </c>
      <c r="I207" s="18">
        <f>Model!$W$29*((drdp!C207)*'DBH-OI'!$B207+(drdp!F207)*'DBH-OI'!$C207+(drdp!I207)*'DBH-OI'!$D207)</f>
        <v>0</v>
      </c>
      <c r="J207" s="18">
        <f>Model!$W$29*((drdp!D207)*'DBH-OI'!$B207+(drdp!G207)*'DBH-OI'!$C207+(drdp!J207)*'DBH-OI'!$D207)</f>
        <v>0</v>
      </c>
      <c r="K207" s="21">
        <f>SUM(E$3:E206)+H207</f>
        <v>-0.18263110411421418</v>
      </c>
      <c r="L207" s="21">
        <f>SUM(F$3:F206)+I207</f>
        <v>0.18269626088440793</v>
      </c>
      <c r="M207" s="21">
        <f>SUM(G$3:G206)+J207</f>
        <v>0</v>
      </c>
      <c r="N207" s="21"/>
      <c r="O207" s="21"/>
      <c r="P207" s="21"/>
      <c r="Q207" s="19">
        <f t="shared" si="16"/>
        <v>3.3354120189976938E-2</v>
      </c>
      <c r="R207" s="19">
        <f t="shared" si="16"/>
        <v>3.3377923741143643E-2</v>
      </c>
      <c r="S207" s="19">
        <f t="shared" si="16"/>
        <v>0</v>
      </c>
      <c r="T207" s="19">
        <f t="shared" si="18"/>
        <v>-3.336601984285794E-2</v>
      </c>
      <c r="U207" s="19">
        <f t="shared" si="19"/>
        <v>0</v>
      </c>
      <c r="V207" s="19">
        <f t="shared" si="20"/>
        <v>0</v>
      </c>
    </row>
    <row r="208" spans="1:22" x14ac:dyDescent="0.25">
      <c r="A208" s="26">
        <f>Wellpath!E208</f>
        <v>0</v>
      </c>
      <c r="B208" s="22">
        <v>0</v>
      </c>
      <c r="C208" s="22">
        <v>0</v>
      </c>
      <c r="D208" s="22">
        <f t="shared" si="17"/>
        <v>3.9314164891663715E-5</v>
      </c>
      <c r="E208" s="20">
        <f>Model!$W$29*((drdp!B208+drdp!K208)*'DBH-OI'!$B208+(drdp!E208+drdp!N208)*'DBH-OI'!$C208+(drdp!H208+drdp!Q208)*'DBH-OI'!$D208)</f>
        <v>0</v>
      </c>
      <c r="F208" s="20">
        <f>Model!$W$29*((drdp!C208+drdp!L208)*'DBH-OI'!$B208+(drdp!F208+drdp!O208)*'DBH-OI'!$C208+(drdp!I208+drdp!R208)*'DBH-OI'!$D208)</f>
        <v>0</v>
      </c>
      <c r="G208" s="20">
        <f>Model!$W$29*((drdp!D208+drdp!M208)*'DBH-OI'!$B208+(drdp!G208+drdp!P208)*'DBH-OI'!$C208+(drdp!J208+drdp!S208)*'DBH-OI'!$D208)</f>
        <v>0</v>
      </c>
      <c r="H208" s="18">
        <f>Model!$W$29*((drdp!B208)*'DBH-OI'!$B208+(drdp!E208)*'DBH-OI'!$C208+(drdp!H208)*'DBH-OI'!$D208)</f>
        <v>0</v>
      </c>
      <c r="I208" s="18">
        <f>Model!$W$29*((drdp!C208)*'DBH-OI'!$B208+(drdp!F208)*'DBH-OI'!$C208+(drdp!I208)*'DBH-OI'!$D208)</f>
        <v>0</v>
      </c>
      <c r="J208" s="18">
        <f>Model!$W$29*((drdp!D208)*'DBH-OI'!$B208+(drdp!G208)*'DBH-OI'!$C208+(drdp!J208)*'DBH-OI'!$D208)</f>
        <v>0</v>
      </c>
      <c r="K208" s="21">
        <f>SUM(E$3:E207)+H208</f>
        <v>-0.18263110411421418</v>
      </c>
      <c r="L208" s="21">
        <f>SUM(F$3:F207)+I208</f>
        <v>0.18269626088440793</v>
      </c>
      <c r="M208" s="21">
        <f>SUM(G$3:G207)+J208</f>
        <v>0</v>
      </c>
      <c r="N208" s="21"/>
      <c r="O208" s="21"/>
      <c r="P208" s="21"/>
      <c r="Q208" s="19">
        <f t="shared" si="16"/>
        <v>3.3354120189976938E-2</v>
      </c>
      <c r="R208" s="19">
        <f t="shared" si="16"/>
        <v>3.3377923741143643E-2</v>
      </c>
      <c r="S208" s="19">
        <f t="shared" si="16"/>
        <v>0</v>
      </c>
      <c r="T208" s="19">
        <f t="shared" si="18"/>
        <v>-3.336601984285794E-2</v>
      </c>
      <c r="U208" s="19">
        <f t="shared" si="19"/>
        <v>0</v>
      </c>
      <c r="V208" s="19">
        <f t="shared" si="20"/>
        <v>0</v>
      </c>
    </row>
    <row r="209" spans="1:22" x14ac:dyDescent="0.25">
      <c r="A209" s="26">
        <f>Wellpath!E209</f>
        <v>0</v>
      </c>
      <c r="B209" s="22">
        <v>0</v>
      </c>
      <c r="C209" s="22">
        <v>0</v>
      </c>
      <c r="D209" s="22">
        <f t="shared" si="17"/>
        <v>3.9314164891663715E-5</v>
      </c>
      <c r="E209" s="20">
        <f>Model!$W$29*((drdp!B209+drdp!K209)*'DBH-OI'!$B209+(drdp!E209+drdp!N209)*'DBH-OI'!$C209+(drdp!H209+drdp!Q209)*'DBH-OI'!$D209)</f>
        <v>0</v>
      </c>
      <c r="F209" s="20">
        <f>Model!$W$29*((drdp!C209+drdp!L209)*'DBH-OI'!$B209+(drdp!F209+drdp!O209)*'DBH-OI'!$C209+(drdp!I209+drdp!R209)*'DBH-OI'!$D209)</f>
        <v>0</v>
      </c>
      <c r="G209" s="20">
        <f>Model!$W$29*((drdp!D209+drdp!M209)*'DBH-OI'!$B209+(drdp!G209+drdp!P209)*'DBH-OI'!$C209+(drdp!J209+drdp!S209)*'DBH-OI'!$D209)</f>
        <v>0</v>
      </c>
      <c r="H209" s="18">
        <f>Model!$W$29*((drdp!B209)*'DBH-OI'!$B209+(drdp!E209)*'DBH-OI'!$C209+(drdp!H209)*'DBH-OI'!$D209)</f>
        <v>0</v>
      </c>
      <c r="I209" s="18">
        <f>Model!$W$29*((drdp!C209)*'DBH-OI'!$B209+(drdp!F209)*'DBH-OI'!$C209+(drdp!I209)*'DBH-OI'!$D209)</f>
        <v>0</v>
      </c>
      <c r="J209" s="18">
        <f>Model!$W$29*((drdp!D209)*'DBH-OI'!$B209+(drdp!G209)*'DBH-OI'!$C209+(drdp!J209)*'DBH-OI'!$D209)</f>
        <v>0</v>
      </c>
      <c r="K209" s="21">
        <f>SUM(E$3:E208)+H209</f>
        <v>-0.18263110411421418</v>
      </c>
      <c r="L209" s="21">
        <f>SUM(F$3:F208)+I209</f>
        <v>0.18269626088440793</v>
      </c>
      <c r="M209" s="21">
        <f>SUM(G$3:G208)+J209</f>
        <v>0</v>
      </c>
      <c r="N209" s="21"/>
      <c r="O209" s="21"/>
      <c r="P209" s="21"/>
      <c r="Q209" s="19">
        <f t="shared" si="16"/>
        <v>3.3354120189976938E-2</v>
      </c>
      <c r="R209" s="19">
        <f t="shared" si="16"/>
        <v>3.3377923741143643E-2</v>
      </c>
      <c r="S209" s="19">
        <f t="shared" si="16"/>
        <v>0</v>
      </c>
      <c r="T209" s="19">
        <f t="shared" si="18"/>
        <v>-3.336601984285794E-2</v>
      </c>
      <c r="U209" s="19">
        <f t="shared" si="19"/>
        <v>0</v>
      </c>
      <c r="V209" s="19">
        <f t="shared" si="20"/>
        <v>0</v>
      </c>
    </row>
    <row r="210" spans="1:22" x14ac:dyDescent="0.25">
      <c r="A210" s="26">
        <f>Wellpath!E210</f>
        <v>0</v>
      </c>
      <c r="B210" s="22">
        <v>0</v>
      </c>
      <c r="C210" s="22">
        <v>0</v>
      </c>
      <c r="D210" s="22">
        <f t="shared" si="17"/>
        <v>3.9314164891663715E-5</v>
      </c>
      <c r="E210" s="20">
        <f>Model!$W$29*((drdp!B210+drdp!K210)*'DBH-OI'!$B210+(drdp!E210+drdp!N210)*'DBH-OI'!$C210+(drdp!H210+drdp!Q210)*'DBH-OI'!$D210)</f>
        <v>0</v>
      </c>
      <c r="F210" s="20">
        <f>Model!$W$29*((drdp!C210+drdp!L210)*'DBH-OI'!$B210+(drdp!F210+drdp!O210)*'DBH-OI'!$C210+(drdp!I210+drdp!R210)*'DBH-OI'!$D210)</f>
        <v>0</v>
      </c>
      <c r="G210" s="20">
        <f>Model!$W$29*((drdp!D210+drdp!M210)*'DBH-OI'!$B210+(drdp!G210+drdp!P210)*'DBH-OI'!$C210+(drdp!J210+drdp!S210)*'DBH-OI'!$D210)</f>
        <v>0</v>
      </c>
      <c r="H210" s="18">
        <f>Model!$W$29*((drdp!B210)*'DBH-OI'!$B210+(drdp!E210)*'DBH-OI'!$C210+(drdp!H210)*'DBH-OI'!$D210)</f>
        <v>0</v>
      </c>
      <c r="I210" s="18">
        <f>Model!$W$29*((drdp!C210)*'DBH-OI'!$B210+(drdp!F210)*'DBH-OI'!$C210+(drdp!I210)*'DBH-OI'!$D210)</f>
        <v>0</v>
      </c>
      <c r="J210" s="18">
        <f>Model!$W$29*((drdp!D210)*'DBH-OI'!$B210+(drdp!G210)*'DBH-OI'!$C210+(drdp!J210)*'DBH-OI'!$D210)</f>
        <v>0</v>
      </c>
      <c r="K210" s="21">
        <f>SUM(E$3:E209)+H210</f>
        <v>-0.18263110411421418</v>
      </c>
      <c r="L210" s="21">
        <f>SUM(F$3:F209)+I210</f>
        <v>0.18269626088440793</v>
      </c>
      <c r="M210" s="21">
        <f>SUM(G$3:G209)+J210</f>
        <v>0</v>
      </c>
      <c r="N210" s="21"/>
      <c r="O210" s="21"/>
      <c r="P210" s="21"/>
      <c r="Q210" s="19">
        <f t="shared" si="16"/>
        <v>3.3354120189976938E-2</v>
      </c>
      <c r="R210" s="19">
        <f t="shared" si="16"/>
        <v>3.3377923741143643E-2</v>
      </c>
      <c r="S210" s="19">
        <f t="shared" si="16"/>
        <v>0</v>
      </c>
      <c r="T210" s="19">
        <f t="shared" si="18"/>
        <v>-3.336601984285794E-2</v>
      </c>
      <c r="U210" s="19">
        <f t="shared" si="19"/>
        <v>0</v>
      </c>
      <c r="V210" s="19">
        <f t="shared" si="20"/>
        <v>0</v>
      </c>
    </row>
    <row r="211" spans="1:22" x14ac:dyDescent="0.25">
      <c r="A211" s="26">
        <f>Wellpath!E211</f>
        <v>0</v>
      </c>
      <c r="B211" s="22">
        <v>0</v>
      </c>
      <c r="C211" s="22">
        <v>0</v>
      </c>
      <c r="D211" s="22">
        <f t="shared" si="17"/>
        <v>3.9314164891663715E-5</v>
      </c>
      <c r="E211" s="20">
        <f>Model!$W$29*((drdp!B211+drdp!K211)*'DBH-OI'!$B211+(drdp!E211+drdp!N211)*'DBH-OI'!$C211+(drdp!H211+drdp!Q211)*'DBH-OI'!$D211)</f>
        <v>0</v>
      </c>
      <c r="F211" s="20">
        <f>Model!$W$29*((drdp!C211+drdp!L211)*'DBH-OI'!$B211+(drdp!F211+drdp!O211)*'DBH-OI'!$C211+(drdp!I211+drdp!R211)*'DBH-OI'!$D211)</f>
        <v>0</v>
      </c>
      <c r="G211" s="20">
        <f>Model!$W$29*((drdp!D211+drdp!M211)*'DBH-OI'!$B211+(drdp!G211+drdp!P211)*'DBH-OI'!$C211+(drdp!J211+drdp!S211)*'DBH-OI'!$D211)</f>
        <v>0</v>
      </c>
      <c r="H211" s="18">
        <f>Model!$W$29*((drdp!B211)*'DBH-OI'!$B211+(drdp!E211)*'DBH-OI'!$C211+(drdp!H211)*'DBH-OI'!$D211)</f>
        <v>0</v>
      </c>
      <c r="I211" s="18">
        <f>Model!$W$29*((drdp!C211)*'DBH-OI'!$B211+(drdp!F211)*'DBH-OI'!$C211+(drdp!I211)*'DBH-OI'!$D211)</f>
        <v>0</v>
      </c>
      <c r="J211" s="18">
        <f>Model!$W$29*((drdp!D211)*'DBH-OI'!$B211+(drdp!G211)*'DBH-OI'!$C211+(drdp!J211)*'DBH-OI'!$D211)</f>
        <v>0</v>
      </c>
      <c r="K211" s="21">
        <f>SUM(E$3:E210)+H211</f>
        <v>-0.18263110411421418</v>
      </c>
      <c r="L211" s="21">
        <f>SUM(F$3:F210)+I211</f>
        <v>0.18269626088440793</v>
      </c>
      <c r="M211" s="21">
        <f>SUM(G$3:G210)+J211</f>
        <v>0</v>
      </c>
      <c r="N211" s="21"/>
      <c r="O211" s="21"/>
      <c r="P211" s="21"/>
      <c r="Q211" s="19">
        <f t="shared" si="16"/>
        <v>3.3354120189976938E-2</v>
      </c>
      <c r="R211" s="19">
        <f t="shared" si="16"/>
        <v>3.3377923741143643E-2</v>
      </c>
      <c r="S211" s="19">
        <f t="shared" si="16"/>
        <v>0</v>
      </c>
      <c r="T211" s="19">
        <f t="shared" si="18"/>
        <v>-3.336601984285794E-2</v>
      </c>
      <c r="U211" s="19">
        <f t="shared" si="19"/>
        <v>0</v>
      </c>
      <c r="V211" s="19">
        <f t="shared" si="20"/>
        <v>0</v>
      </c>
    </row>
    <row r="212" spans="1:22" x14ac:dyDescent="0.25">
      <c r="A212" s="26">
        <f>Wellpath!E212</f>
        <v>0</v>
      </c>
      <c r="B212" s="22">
        <v>0</v>
      </c>
      <c r="C212" s="22">
        <v>0</v>
      </c>
      <c r="D212" s="22">
        <f t="shared" si="17"/>
        <v>3.9314164891663715E-5</v>
      </c>
      <c r="E212" s="20">
        <f>Model!$W$29*((drdp!B212+drdp!K212)*'DBH-OI'!$B212+(drdp!E212+drdp!N212)*'DBH-OI'!$C212+(drdp!H212+drdp!Q212)*'DBH-OI'!$D212)</f>
        <v>0</v>
      </c>
      <c r="F212" s="20">
        <f>Model!$W$29*((drdp!C212+drdp!L212)*'DBH-OI'!$B212+(drdp!F212+drdp!O212)*'DBH-OI'!$C212+(drdp!I212+drdp!R212)*'DBH-OI'!$D212)</f>
        <v>0</v>
      </c>
      <c r="G212" s="20">
        <f>Model!$W$29*((drdp!D212+drdp!M212)*'DBH-OI'!$B212+(drdp!G212+drdp!P212)*'DBH-OI'!$C212+(drdp!J212+drdp!S212)*'DBH-OI'!$D212)</f>
        <v>0</v>
      </c>
      <c r="H212" s="18">
        <f>Model!$W$29*((drdp!B212)*'DBH-OI'!$B212+(drdp!E212)*'DBH-OI'!$C212+(drdp!H212)*'DBH-OI'!$D212)</f>
        <v>0</v>
      </c>
      <c r="I212" s="18">
        <f>Model!$W$29*((drdp!C212)*'DBH-OI'!$B212+(drdp!F212)*'DBH-OI'!$C212+(drdp!I212)*'DBH-OI'!$D212)</f>
        <v>0</v>
      </c>
      <c r="J212" s="18">
        <f>Model!$W$29*((drdp!D212)*'DBH-OI'!$B212+(drdp!G212)*'DBH-OI'!$C212+(drdp!J212)*'DBH-OI'!$D212)</f>
        <v>0</v>
      </c>
      <c r="K212" s="21">
        <f>SUM(E$3:E211)+H212</f>
        <v>-0.18263110411421418</v>
      </c>
      <c r="L212" s="21">
        <f>SUM(F$3:F211)+I212</f>
        <v>0.18269626088440793</v>
      </c>
      <c r="M212" s="21">
        <f>SUM(G$3:G211)+J212</f>
        <v>0</v>
      </c>
      <c r="N212" s="21"/>
      <c r="O212" s="21"/>
      <c r="P212" s="21"/>
      <c r="Q212" s="19">
        <f t="shared" ref="Q212:S271" si="21">K212^2</f>
        <v>3.3354120189976938E-2</v>
      </c>
      <c r="R212" s="19">
        <f t="shared" si="21"/>
        <v>3.3377923741143643E-2</v>
      </c>
      <c r="S212" s="19">
        <f t="shared" si="21"/>
        <v>0</v>
      </c>
      <c r="T212" s="19">
        <f t="shared" si="18"/>
        <v>-3.336601984285794E-2</v>
      </c>
      <c r="U212" s="19">
        <f t="shared" si="19"/>
        <v>0</v>
      </c>
      <c r="V212" s="19">
        <f t="shared" si="20"/>
        <v>0</v>
      </c>
    </row>
    <row r="213" spans="1:22" x14ac:dyDescent="0.25">
      <c r="A213" s="26">
        <f>Wellpath!E213</f>
        <v>0</v>
      </c>
      <c r="B213" s="22">
        <v>0</v>
      </c>
      <c r="C213" s="22">
        <v>0</v>
      </c>
      <c r="D213" s="22">
        <f t="shared" si="17"/>
        <v>3.9314164891663715E-5</v>
      </c>
      <c r="E213" s="20">
        <f>Model!$W$29*((drdp!B213+drdp!K213)*'DBH-OI'!$B213+(drdp!E213+drdp!N213)*'DBH-OI'!$C213+(drdp!H213+drdp!Q213)*'DBH-OI'!$D213)</f>
        <v>0</v>
      </c>
      <c r="F213" s="20">
        <f>Model!$W$29*((drdp!C213+drdp!L213)*'DBH-OI'!$B213+(drdp!F213+drdp!O213)*'DBH-OI'!$C213+(drdp!I213+drdp!R213)*'DBH-OI'!$D213)</f>
        <v>0</v>
      </c>
      <c r="G213" s="20">
        <f>Model!$W$29*((drdp!D213+drdp!M213)*'DBH-OI'!$B213+(drdp!G213+drdp!P213)*'DBH-OI'!$C213+(drdp!J213+drdp!S213)*'DBH-OI'!$D213)</f>
        <v>0</v>
      </c>
      <c r="H213" s="18">
        <f>Model!$W$29*((drdp!B213)*'DBH-OI'!$B213+(drdp!E213)*'DBH-OI'!$C213+(drdp!H213)*'DBH-OI'!$D213)</f>
        <v>0</v>
      </c>
      <c r="I213" s="18">
        <f>Model!$W$29*((drdp!C213)*'DBH-OI'!$B213+(drdp!F213)*'DBH-OI'!$C213+(drdp!I213)*'DBH-OI'!$D213)</f>
        <v>0</v>
      </c>
      <c r="J213" s="18">
        <f>Model!$W$29*((drdp!D213)*'DBH-OI'!$B213+(drdp!G213)*'DBH-OI'!$C213+(drdp!J213)*'DBH-OI'!$D213)</f>
        <v>0</v>
      </c>
      <c r="K213" s="21">
        <f>SUM(E$3:E212)+H213</f>
        <v>-0.18263110411421418</v>
      </c>
      <c r="L213" s="21">
        <f>SUM(F$3:F212)+I213</f>
        <v>0.18269626088440793</v>
      </c>
      <c r="M213" s="21">
        <f>SUM(G$3:G212)+J213</f>
        <v>0</v>
      </c>
      <c r="N213" s="21"/>
      <c r="O213" s="21"/>
      <c r="P213" s="21"/>
      <c r="Q213" s="19">
        <f t="shared" si="21"/>
        <v>3.3354120189976938E-2</v>
      </c>
      <c r="R213" s="19">
        <f t="shared" si="21"/>
        <v>3.3377923741143643E-2</v>
      </c>
      <c r="S213" s="19">
        <f t="shared" si="21"/>
        <v>0</v>
      </c>
      <c r="T213" s="19">
        <f t="shared" si="18"/>
        <v>-3.336601984285794E-2</v>
      </c>
      <c r="U213" s="19">
        <f t="shared" si="19"/>
        <v>0</v>
      </c>
      <c r="V213" s="19">
        <f t="shared" si="20"/>
        <v>0</v>
      </c>
    </row>
    <row r="214" spans="1:22" x14ac:dyDescent="0.25">
      <c r="A214" s="26">
        <f>Wellpath!E214</f>
        <v>0</v>
      </c>
      <c r="B214" s="22">
        <v>0</v>
      </c>
      <c r="C214" s="22">
        <v>0</v>
      </c>
      <c r="D214" s="22">
        <f t="shared" si="17"/>
        <v>3.9314164891663715E-5</v>
      </c>
      <c r="E214" s="20">
        <f>Model!$W$29*((drdp!B214+drdp!K214)*'DBH-OI'!$B214+(drdp!E214+drdp!N214)*'DBH-OI'!$C214+(drdp!H214+drdp!Q214)*'DBH-OI'!$D214)</f>
        <v>0</v>
      </c>
      <c r="F214" s="20">
        <f>Model!$W$29*((drdp!C214+drdp!L214)*'DBH-OI'!$B214+(drdp!F214+drdp!O214)*'DBH-OI'!$C214+(drdp!I214+drdp!R214)*'DBH-OI'!$D214)</f>
        <v>0</v>
      </c>
      <c r="G214" s="20">
        <f>Model!$W$29*((drdp!D214+drdp!M214)*'DBH-OI'!$B214+(drdp!G214+drdp!P214)*'DBH-OI'!$C214+(drdp!J214+drdp!S214)*'DBH-OI'!$D214)</f>
        <v>0</v>
      </c>
      <c r="H214" s="18">
        <f>Model!$W$29*((drdp!B214)*'DBH-OI'!$B214+(drdp!E214)*'DBH-OI'!$C214+(drdp!H214)*'DBH-OI'!$D214)</f>
        <v>0</v>
      </c>
      <c r="I214" s="18">
        <f>Model!$W$29*((drdp!C214)*'DBH-OI'!$B214+(drdp!F214)*'DBH-OI'!$C214+(drdp!I214)*'DBH-OI'!$D214)</f>
        <v>0</v>
      </c>
      <c r="J214" s="18">
        <f>Model!$W$29*((drdp!D214)*'DBH-OI'!$B214+(drdp!G214)*'DBH-OI'!$C214+(drdp!J214)*'DBH-OI'!$D214)</f>
        <v>0</v>
      </c>
      <c r="K214" s="21">
        <f>SUM(E$3:E213)+H214</f>
        <v>-0.18263110411421418</v>
      </c>
      <c r="L214" s="21">
        <f>SUM(F$3:F213)+I214</f>
        <v>0.18269626088440793</v>
      </c>
      <c r="M214" s="21">
        <f>SUM(G$3:G213)+J214</f>
        <v>0</v>
      </c>
      <c r="N214" s="21"/>
      <c r="O214" s="21"/>
      <c r="P214" s="21"/>
      <c r="Q214" s="19">
        <f t="shared" si="21"/>
        <v>3.3354120189976938E-2</v>
      </c>
      <c r="R214" s="19">
        <f t="shared" si="21"/>
        <v>3.3377923741143643E-2</v>
      </c>
      <c r="S214" s="19">
        <f t="shared" si="21"/>
        <v>0</v>
      </c>
      <c r="T214" s="19">
        <f t="shared" si="18"/>
        <v>-3.336601984285794E-2</v>
      </c>
      <c r="U214" s="19">
        <f t="shared" si="19"/>
        <v>0</v>
      </c>
      <c r="V214" s="19">
        <f t="shared" si="20"/>
        <v>0</v>
      </c>
    </row>
    <row r="215" spans="1:22" x14ac:dyDescent="0.25">
      <c r="A215" s="26">
        <f>Wellpath!E215</f>
        <v>0</v>
      </c>
      <c r="B215" s="22">
        <v>0</v>
      </c>
      <c r="C215" s="22">
        <v>0</v>
      </c>
      <c r="D215" s="22">
        <f t="shared" si="17"/>
        <v>3.9314164891663715E-5</v>
      </c>
      <c r="E215" s="20">
        <f>Model!$W$29*((drdp!B215+drdp!K215)*'DBH-OI'!$B215+(drdp!E215+drdp!N215)*'DBH-OI'!$C215+(drdp!H215+drdp!Q215)*'DBH-OI'!$D215)</f>
        <v>0</v>
      </c>
      <c r="F215" s="20">
        <f>Model!$W$29*((drdp!C215+drdp!L215)*'DBH-OI'!$B215+(drdp!F215+drdp!O215)*'DBH-OI'!$C215+(drdp!I215+drdp!R215)*'DBH-OI'!$D215)</f>
        <v>0</v>
      </c>
      <c r="G215" s="20">
        <f>Model!$W$29*((drdp!D215+drdp!M215)*'DBH-OI'!$B215+(drdp!G215+drdp!P215)*'DBH-OI'!$C215+(drdp!J215+drdp!S215)*'DBH-OI'!$D215)</f>
        <v>0</v>
      </c>
      <c r="H215" s="18">
        <f>Model!$W$29*((drdp!B215)*'DBH-OI'!$B215+(drdp!E215)*'DBH-OI'!$C215+(drdp!H215)*'DBH-OI'!$D215)</f>
        <v>0</v>
      </c>
      <c r="I215" s="18">
        <f>Model!$W$29*((drdp!C215)*'DBH-OI'!$B215+(drdp!F215)*'DBH-OI'!$C215+(drdp!I215)*'DBH-OI'!$D215)</f>
        <v>0</v>
      </c>
      <c r="J215" s="18">
        <f>Model!$W$29*((drdp!D215)*'DBH-OI'!$B215+(drdp!G215)*'DBH-OI'!$C215+(drdp!J215)*'DBH-OI'!$D215)</f>
        <v>0</v>
      </c>
      <c r="K215" s="21">
        <f>SUM(E$3:E214)+H215</f>
        <v>-0.18263110411421418</v>
      </c>
      <c r="L215" s="21">
        <f>SUM(F$3:F214)+I215</f>
        <v>0.18269626088440793</v>
      </c>
      <c r="M215" s="21">
        <f>SUM(G$3:G214)+J215</f>
        <v>0</v>
      </c>
      <c r="N215" s="21"/>
      <c r="O215" s="21"/>
      <c r="P215" s="21"/>
      <c r="Q215" s="19">
        <f t="shared" si="21"/>
        <v>3.3354120189976938E-2</v>
      </c>
      <c r="R215" s="19">
        <f t="shared" si="21"/>
        <v>3.3377923741143643E-2</v>
      </c>
      <c r="S215" s="19">
        <f t="shared" si="21"/>
        <v>0</v>
      </c>
      <c r="T215" s="19">
        <f t="shared" si="18"/>
        <v>-3.336601984285794E-2</v>
      </c>
      <c r="U215" s="19">
        <f t="shared" si="19"/>
        <v>0</v>
      </c>
      <c r="V215" s="19">
        <f t="shared" si="20"/>
        <v>0</v>
      </c>
    </row>
    <row r="216" spans="1:22" x14ac:dyDescent="0.25">
      <c r="A216" s="26">
        <f>Wellpath!E216</f>
        <v>0</v>
      </c>
      <c r="B216" s="22">
        <v>0</v>
      </c>
      <c r="C216" s="22">
        <v>0</v>
      </c>
      <c r="D216" s="22">
        <f t="shared" si="17"/>
        <v>3.9314164891663715E-5</v>
      </c>
      <c r="E216" s="20">
        <f>Model!$W$29*((drdp!B216+drdp!K216)*'DBH-OI'!$B216+(drdp!E216+drdp!N216)*'DBH-OI'!$C216+(drdp!H216+drdp!Q216)*'DBH-OI'!$D216)</f>
        <v>0</v>
      </c>
      <c r="F216" s="20">
        <f>Model!$W$29*((drdp!C216+drdp!L216)*'DBH-OI'!$B216+(drdp!F216+drdp!O216)*'DBH-OI'!$C216+(drdp!I216+drdp!R216)*'DBH-OI'!$D216)</f>
        <v>0</v>
      </c>
      <c r="G216" s="20">
        <f>Model!$W$29*((drdp!D216+drdp!M216)*'DBH-OI'!$B216+(drdp!G216+drdp!P216)*'DBH-OI'!$C216+(drdp!J216+drdp!S216)*'DBH-OI'!$D216)</f>
        <v>0</v>
      </c>
      <c r="H216" s="18">
        <f>Model!$W$29*((drdp!B216)*'DBH-OI'!$B216+(drdp!E216)*'DBH-OI'!$C216+(drdp!H216)*'DBH-OI'!$D216)</f>
        <v>0</v>
      </c>
      <c r="I216" s="18">
        <f>Model!$W$29*((drdp!C216)*'DBH-OI'!$B216+(drdp!F216)*'DBH-OI'!$C216+(drdp!I216)*'DBH-OI'!$D216)</f>
        <v>0</v>
      </c>
      <c r="J216" s="18">
        <f>Model!$W$29*((drdp!D216)*'DBH-OI'!$B216+(drdp!G216)*'DBH-OI'!$C216+(drdp!J216)*'DBH-OI'!$D216)</f>
        <v>0</v>
      </c>
      <c r="K216" s="21">
        <f>SUM(E$3:E215)+H216</f>
        <v>-0.18263110411421418</v>
      </c>
      <c r="L216" s="21">
        <f>SUM(F$3:F215)+I216</f>
        <v>0.18269626088440793</v>
      </c>
      <c r="M216" s="21">
        <f>SUM(G$3:G215)+J216</f>
        <v>0</v>
      </c>
      <c r="N216" s="21"/>
      <c r="O216" s="21"/>
      <c r="P216" s="21"/>
      <c r="Q216" s="19">
        <f t="shared" si="21"/>
        <v>3.3354120189976938E-2</v>
      </c>
      <c r="R216" s="19">
        <f t="shared" si="21"/>
        <v>3.3377923741143643E-2</v>
      </c>
      <c r="S216" s="19">
        <f t="shared" si="21"/>
        <v>0</v>
      </c>
      <c r="T216" s="19">
        <f t="shared" si="18"/>
        <v>-3.336601984285794E-2</v>
      </c>
      <c r="U216" s="19">
        <f t="shared" si="19"/>
        <v>0</v>
      </c>
      <c r="V216" s="19">
        <f t="shared" si="20"/>
        <v>0</v>
      </c>
    </row>
    <row r="217" spans="1:22" x14ac:dyDescent="0.25">
      <c r="A217" s="26">
        <f>Wellpath!E217</f>
        <v>0</v>
      </c>
      <c r="B217" s="22">
        <v>0</v>
      </c>
      <c r="C217" s="22">
        <v>0</v>
      </c>
      <c r="D217" s="22">
        <f t="shared" si="17"/>
        <v>3.9314164891663715E-5</v>
      </c>
      <c r="E217" s="20">
        <f>Model!$W$29*((drdp!B217+drdp!K217)*'DBH-OI'!$B217+(drdp!E217+drdp!N217)*'DBH-OI'!$C217+(drdp!H217+drdp!Q217)*'DBH-OI'!$D217)</f>
        <v>0</v>
      </c>
      <c r="F217" s="20">
        <f>Model!$W$29*((drdp!C217+drdp!L217)*'DBH-OI'!$B217+(drdp!F217+drdp!O217)*'DBH-OI'!$C217+(drdp!I217+drdp!R217)*'DBH-OI'!$D217)</f>
        <v>0</v>
      </c>
      <c r="G217" s="20">
        <f>Model!$W$29*((drdp!D217+drdp!M217)*'DBH-OI'!$B217+(drdp!G217+drdp!P217)*'DBH-OI'!$C217+(drdp!J217+drdp!S217)*'DBH-OI'!$D217)</f>
        <v>0</v>
      </c>
      <c r="H217" s="18">
        <f>Model!$W$29*((drdp!B217)*'DBH-OI'!$B217+(drdp!E217)*'DBH-OI'!$C217+(drdp!H217)*'DBH-OI'!$D217)</f>
        <v>0</v>
      </c>
      <c r="I217" s="18">
        <f>Model!$W$29*((drdp!C217)*'DBH-OI'!$B217+(drdp!F217)*'DBH-OI'!$C217+(drdp!I217)*'DBH-OI'!$D217)</f>
        <v>0</v>
      </c>
      <c r="J217" s="18">
        <f>Model!$W$29*((drdp!D217)*'DBH-OI'!$B217+(drdp!G217)*'DBH-OI'!$C217+(drdp!J217)*'DBH-OI'!$D217)</f>
        <v>0</v>
      </c>
      <c r="K217" s="21">
        <f>SUM(E$3:E216)+H217</f>
        <v>-0.18263110411421418</v>
      </c>
      <c r="L217" s="21">
        <f>SUM(F$3:F216)+I217</f>
        <v>0.18269626088440793</v>
      </c>
      <c r="M217" s="21">
        <f>SUM(G$3:G216)+J217</f>
        <v>0</v>
      </c>
      <c r="N217" s="21"/>
      <c r="O217" s="21"/>
      <c r="P217" s="21"/>
      <c r="Q217" s="19">
        <f t="shared" si="21"/>
        <v>3.3354120189976938E-2</v>
      </c>
      <c r="R217" s="19">
        <f t="shared" si="21"/>
        <v>3.3377923741143643E-2</v>
      </c>
      <c r="S217" s="19">
        <f t="shared" si="21"/>
        <v>0</v>
      </c>
      <c r="T217" s="19">
        <f t="shared" si="18"/>
        <v>-3.336601984285794E-2</v>
      </c>
      <c r="U217" s="19">
        <f t="shared" si="19"/>
        <v>0</v>
      </c>
      <c r="V217" s="19">
        <f t="shared" si="20"/>
        <v>0</v>
      </c>
    </row>
    <row r="218" spans="1:22" x14ac:dyDescent="0.25">
      <c r="A218" s="26">
        <f>Wellpath!E218</f>
        <v>0</v>
      </c>
      <c r="B218" s="22">
        <v>0</v>
      </c>
      <c r="C218" s="22">
        <v>0</v>
      </c>
      <c r="D218" s="22">
        <f t="shared" si="17"/>
        <v>3.9314164891663715E-5</v>
      </c>
      <c r="E218" s="20">
        <f>Model!$W$29*((drdp!B218+drdp!K218)*'DBH-OI'!$B218+(drdp!E218+drdp!N218)*'DBH-OI'!$C218+(drdp!H218+drdp!Q218)*'DBH-OI'!$D218)</f>
        <v>0</v>
      </c>
      <c r="F218" s="20">
        <f>Model!$W$29*((drdp!C218+drdp!L218)*'DBH-OI'!$B218+(drdp!F218+drdp!O218)*'DBH-OI'!$C218+(drdp!I218+drdp!R218)*'DBH-OI'!$D218)</f>
        <v>0</v>
      </c>
      <c r="G218" s="20">
        <f>Model!$W$29*((drdp!D218+drdp!M218)*'DBH-OI'!$B218+(drdp!G218+drdp!P218)*'DBH-OI'!$C218+(drdp!J218+drdp!S218)*'DBH-OI'!$D218)</f>
        <v>0</v>
      </c>
      <c r="H218" s="18">
        <f>Model!$W$29*((drdp!B218)*'DBH-OI'!$B218+(drdp!E218)*'DBH-OI'!$C218+(drdp!H218)*'DBH-OI'!$D218)</f>
        <v>0</v>
      </c>
      <c r="I218" s="18">
        <f>Model!$W$29*((drdp!C218)*'DBH-OI'!$B218+(drdp!F218)*'DBH-OI'!$C218+(drdp!I218)*'DBH-OI'!$D218)</f>
        <v>0</v>
      </c>
      <c r="J218" s="18">
        <f>Model!$W$29*((drdp!D218)*'DBH-OI'!$B218+(drdp!G218)*'DBH-OI'!$C218+(drdp!J218)*'DBH-OI'!$D218)</f>
        <v>0</v>
      </c>
      <c r="K218" s="21">
        <f>SUM(E$3:E217)+H218</f>
        <v>-0.18263110411421418</v>
      </c>
      <c r="L218" s="21">
        <f>SUM(F$3:F217)+I218</f>
        <v>0.18269626088440793</v>
      </c>
      <c r="M218" s="21">
        <f>SUM(G$3:G217)+J218</f>
        <v>0</v>
      </c>
      <c r="N218" s="21"/>
      <c r="O218" s="21"/>
      <c r="P218" s="21"/>
      <c r="Q218" s="19">
        <f t="shared" si="21"/>
        <v>3.3354120189976938E-2</v>
      </c>
      <c r="R218" s="19">
        <f t="shared" si="21"/>
        <v>3.3377923741143643E-2</v>
      </c>
      <c r="S218" s="19">
        <f t="shared" si="21"/>
        <v>0</v>
      </c>
      <c r="T218" s="19">
        <f t="shared" si="18"/>
        <v>-3.336601984285794E-2</v>
      </c>
      <c r="U218" s="19">
        <f t="shared" si="19"/>
        <v>0</v>
      </c>
      <c r="V218" s="19">
        <f t="shared" si="20"/>
        <v>0</v>
      </c>
    </row>
    <row r="219" spans="1:22" x14ac:dyDescent="0.25">
      <c r="A219" s="26">
        <f>Wellpath!E219</f>
        <v>0</v>
      </c>
      <c r="B219" s="22">
        <v>0</v>
      </c>
      <c r="C219" s="22">
        <v>0</v>
      </c>
      <c r="D219" s="22">
        <f t="shared" si="17"/>
        <v>3.9314164891663715E-5</v>
      </c>
      <c r="E219" s="20">
        <f>Model!$W$29*((drdp!B219+drdp!K219)*'DBH-OI'!$B219+(drdp!E219+drdp!N219)*'DBH-OI'!$C219+(drdp!H219+drdp!Q219)*'DBH-OI'!$D219)</f>
        <v>0</v>
      </c>
      <c r="F219" s="20">
        <f>Model!$W$29*((drdp!C219+drdp!L219)*'DBH-OI'!$B219+(drdp!F219+drdp!O219)*'DBH-OI'!$C219+(drdp!I219+drdp!R219)*'DBH-OI'!$D219)</f>
        <v>0</v>
      </c>
      <c r="G219" s="20">
        <f>Model!$W$29*((drdp!D219+drdp!M219)*'DBH-OI'!$B219+(drdp!G219+drdp!P219)*'DBH-OI'!$C219+(drdp!J219+drdp!S219)*'DBH-OI'!$D219)</f>
        <v>0</v>
      </c>
      <c r="H219" s="18">
        <f>Model!$W$29*((drdp!B219)*'DBH-OI'!$B219+(drdp!E219)*'DBH-OI'!$C219+(drdp!H219)*'DBH-OI'!$D219)</f>
        <v>0</v>
      </c>
      <c r="I219" s="18">
        <f>Model!$W$29*((drdp!C219)*'DBH-OI'!$B219+(drdp!F219)*'DBH-OI'!$C219+(drdp!I219)*'DBH-OI'!$D219)</f>
        <v>0</v>
      </c>
      <c r="J219" s="18">
        <f>Model!$W$29*((drdp!D219)*'DBH-OI'!$B219+(drdp!G219)*'DBH-OI'!$C219+(drdp!J219)*'DBH-OI'!$D219)</f>
        <v>0</v>
      </c>
      <c r="K219" s="21">
        <f>SUM(E$3:E218)+H219</f>
        <v>-0.18263110411421418</v>
      </c>
      <c r="L219" s="21">
        <f>SUM(F$3:F218)+I219</f>
        <v>0.18269626088440793</v>
      </c>
      <c r="M219" s="21">
        <f>SUM(G$3:G218)+J219</f>
        <v>0</v>
      </c>
      <c r="N219" s="21"/>
      <c r="O219" s="21"/>
      <c r="P219" s="21"/>
      <c r="Q219" s="19">
        <f t="shared" si="21"/>
        <v>3.3354120189976938E-2</v>
      </c>
      <c r="R219" s="19">
        <f t="shared" si="21"/>
        <v>3.3377923741143643E-2</v>
      </c>
      <c r="S219" s="19">
        <f t="shared" si="21"/>
        <v>0</v>
      </c>
      <c r="T219" s="19">
        <f t="shared" si="18"/>
        <v>-3.336601984285794E-2</v>
      </c>
      <c r="U219" s="19">
        <f t="shared" si="19"/>
        <v>0</v>
      </c>
      <c r="V219" s="19">
        <f t="shared" si="20"/>
        <v>0</v>
      </c>
    </row>
    <row r="220" spans="1:22" x14ac:dyDescent="0.25">
      <c r="A220" s="26">
        <f>Wellpath!E220</f>
        <v>0</v>
      </c>
      <c r="B220" s="22">
        <v>0</v>
      </c>
      <c r="C220" s="22">
        <v>0</v>
      </c>
      <c r="D220" s="22">
        <f t="shared" si="17"/>
        <v>3.9314164891663715E-5</v>
      </c>
      <c r="E220" s="20">
        <f>Model!$W$29*((drdp!B220+drdp!K220)*'DBH-OI'!$B220+(drdp!E220+drdp!N220)*'DBH-OI'!$C220+(drdp!H220+drdp!Q220)*'DBH-OI'!$D220)</f>
        <v>0</v>
      </c>
      <c r="F220" s="20">
        <f>Model!$W$29*((drdp!C220+drdp!L220)*'DBH-OI'!$B220+(drdp!F220+drdp!O220)*'DBH-OI'!$C220+(drdp!I220+drdp!R220)*'DBH-OI'!$D220)</f>
        <v>0</v>
      </c>
      <c r="G220" s="20">
        <f>Model!$W$29*((drdp!D220+drdp!M220)*'DBH-OI'!$B220+(drdp!G220+drdp!P220)*'DBH-OI'!$C220+(drdp!J220+drdp!S220)*'DBH-OI'!$D220)</f>
        <v>0</v>
      </c>
      <c r="H220" s="18">
        <f>Model!$W$29*((drdp!B220)*'DBH-OI'!$B220+(drdp!E220)*'DBH-OI'!$C220+(drdp!H220)*'DBH-OI'!$D220)</f>
        <v>0</v>
      </c>
      <c r="I220" s="18">
        <f>Model!$W$29*((drdp!C220)*'DBH-OI'!$B220+(drdp!F220)*'DBH-OI'!$C220+(drdp!I220)*'DBH-OI'!$D220)</f>
        <v>0</v>
      </c>
      <c r="J220" s="18">
        <f>Model!$W$29*((drdp!D220)*'DBH-OI'!$B220+(drdp!G220)*'DBH-OI'!$C220+(drdp!J220)*'DBH-OI'!$D220)</f>
        <v>0</v>
      </c>
      <c r="K220" s="21">
        <f>SUM(E$3:E219)+H220</f>
        <v>-0.18263110411421418</v>
      </c>
      <c r="L220" s="21">
        <f>SUM(F$3:F219)+I220</f>
        <v>0.18269626088440793</v>
      </c>
      <c r="M220" s="21">
        <f>SUM(G$3:G219)+J220</f>
        <v>0</v>
      </c>
      <c r="N220" s="21"/>
      <c r="O220" s="21"/>
      <c r="P220" s="21"/>
      <c r="Q220" s="19">
        <f t="shared" si="21"/>
        <v>3.3354120189976938E-2</v>
      </c>
      <c r="R220" s="19">
        <f t="shared" si="21"/>
        <v>3.3377923741143643E-2</v>
      </c>
      <c r="S220" s="19">
        <f t="shared" si="21"/>
        <v>0</v>
      </c>
      <c r="T220" s="19">
        <f t="shared" si="18"/>
        <v>-3.336601984285794E-2</v>
      </c>
      <c r="U220" s="19">
        <f t="shared" si="19"/>
        <v>0</v>
      </c>
      <c r="V220" s="19">
        <f t="shared" si="20"/>
        <v>0</v>
      </c>
    </row>
    <row r="221" spans="1:22" x14ac:dyDescent="0.25">
      <c r="A221" s="26">
        <f>Wellpath!E221</f>
        <v>0</v>
      </c>
      <c r="B221" s="22">
        <v>0</v>
      </c>
      <c r="C221" s="22">
        <v>0</v>
      </c>
      <c r="D221" s="22">
        <f t="shared" si="17"/>
        <v>3.9314164891663715E-5</v>
      </c>
      <c r="E221" s="20">
        <f>Model!$W$29*((drdp!B221+drdp!K221)*'DBH-OI'!$B221+(drdp!E221+drdp!N221)*'DBH-OI'!$C221+(drdp!H221+drdp!Q221)*'DBH-OI'!$D221)</f>
        <v>0</v>
      </c>
      <c r="F221" s="20">
        <f>Model!$W$29*((drdp!C221+drdp!L221)*'DBH-OI'!$B221+(drdp!F221+drdp!O221)*'DBH-OI'!$C221+(drdp!I221+drdp!R221)*'DBH-OI'!$D221)</f>
        <v>0</v>
      </c>
      <c r="G221" s="20">
        <f>Model!$W$29*((drdp!D221+drdp!M221)*'DBH-OI'!$B221+(drdp!G221+drdp!P221)*'DBH-OI'!$C221+(drdp!J221+drdp!S221)*'DBH-OI'!$D221)</f>
        <v>0</v>
      </c>
      <c r="H221" s="18">
        <f>Model!$W$29*((drdp!B221)*'DBH-OI'!$B221+(drdp!E221)*'DBH-OI'!$C221+(drdp!H221)*'DBH-OI'!$D221)</f>
        <v>0</v>
      </c>
      <c r="I221" s="18">
        <f>Model!$W$29*((drdp!C221)*'DBH-OI'!$B221+(drdp!F221)*'DBH-OI'!$C221+(drdp!I221)*'DBH-OI'!$D221)</f>
        <v>0</v>
      </c>
      <c r="J221" s="18">
        <f>Model!$W$29*((drdp!D221)*'DBH-OI'!$B221+(drdp!G221)*'DBH-OI'!$C221+(drdp!J221)*'DBH-OI'!$D221)</f>
        <v>0</v>
      </c>
      <c r="K221" s="21">
        <f>SUM(E$3:E220)+H221</f>
        <v>-0.18263110411421418</v>
      </c>
      <c r="L221" s="21">
        <f>SUM(F$3:F220)+I221</f>
        <v>0.18269626088440793</v>
      </c>
      <c r="M221" s="21">
        <f>SUM(G$3:G220)+J221</f>
        <v>0</v>
      </c>
      <c r="N221" s="21"/>
      <c r="O221" s="21"/>
      <c r="P221" s="21"/>
      <c r="Q221" s="19">
        <f t="shared" si="21"/>
        <v>3.3354120189976938E-2</v>
      </c>
      <c r="R221" s="19">
        <f t="shared" si="21"/>
        <v>3.3377923741143643E-2</v>
      </c>
      <c r="S221" s="19">
        <f t="shared" si="21"/>
        <v>0</v>
      </c>
      <c r="T221" s="19">
        <f t="shared" si="18"/>
        <v>-3.336601984285794E-2</v>
      </c>
      <c r="U221" s="19">
        <f t="shared" si="19"/>
        <v>0</v>
      </c>
      <c r="V221" s="19">
        <f t="shared" si="20"/>
        <v>0</v>
      </c>
    </row>
    <row r="222" spans="1:22" x14ac:dyDescent="0.25">
      <c r="A222" s="26">
        <f>Wellpath!E222</f>
        <v>0</v>
      </c>
      <c r="B222" s="22">
        <v>0</v>
      </c>
      <c r="C222" s="22">
        <v>0</v>
      </c>
      <c r="D222" s="22">
        <f t="shared" si="17"/>
        <v>3.9314164891663715E-5</v>
      </c>
      <c r="E222" s="20">
        <f>Model!$W$29*((drdp!B222+drdp!K222)*'DBH-OI'!$B222+(drdp!E222+drdp!N222)*'DBH-OI'!$C222+(drdp!H222+drdp!Q222)*'DBH-OI'!$D222)</f>
        <v>0</v>
      </c>
      <c r="F222" s="20">
        <f>Model!$W$29*((drdp!C222+drdp!L222)*'DBH-OI'!$B222+(drdp!F222+drdp!O222)*'DBH-OI'!$C222+(drdp!I222+drdp!R222)*'DBH-OI'!$D222)</f>
        <v>0</v>
      </c>
      <c r="G222" s="20">
        <f>Model!$W$29*((drdp!D222+drdp!M222)*'DBH-OI'!$B222+(drdp!G222+drdp!P222)*'DBH-OI'!$C222+(drdp!J222+drdp!S222)*'DBH-OI'!$D222)</f>
        <v>0</v>
      </c>
      <c r="H222" s="18">
        <f>Model!$W$29*((drdp!B222)*'DBH-OI'!$B222+(drdp!E222)*'DBH-OI'!$C222+(drdp!H222)*'DBH-OI'!$D222)</f>
        <v>0</v>
      </c>
      <c r="I222" s="18">
        <f>Model!$W$29*((drdp!C222)*'DBH-OI'!$B222+(drdp!F222)*'DBH-OI'!$C222+(drdp!I222)*'DBH-OI'!$D222)</f>
        <v>0</v>
      </c>
      <c r="J222" s="18">
        <f>Model!$W$29*((drdp!D222)*'DBH-OI'!$B222+(drdp!G222)*'DBH-OI'!$C222+(drdp!J222)*'DBH-OI'!$D222)</f>
        <v>0</v>
      </c>
      <c r="K222" s="21">
        <f>SUM(E$3:E221)+H222</f>
        <v>-0.18263110411421418</v>
      </c>
      <c r="L222" s="21">
        <f>SUM(F$3:F221)+I222</f>
        <v>0.18269626088440793</v>
      </c>
      <c r="M222" s="21">
        <f>SUM(G$3:G221)+J222</f>
        <v>0</v>
      </c>
      <c r="N222" s="21"/>
      <c r="O222" s="21"/>
      <c r="P222" s="21"/>
      <c r="Q222" s="19">
        <f t="shared" si="21"/>
        <v>3.3354120189976938E-2</v>
      </c>
      <c r="R222" s="19">
        <f t="shared" si="21"/>
        <v>3.3377923741143643E-2</v>
      </c>
      <c r="S222" s="19">
        <f t="shared" si="21"/>
        <v>0</v>
      </c>
      <c r="T222" s="19">
        <f t="shared" si="18"/>
        <v>-3.336601984285794E-2</v>
      </c>
      <c r="U222" s="19">
        <f t="shared" si="19"/>
        <v>0</v>
      </c>
      <c r="V222" s="19">
        <f t="shared" si="20"/>
        <v>0</v>
      </c>
    </row>
    <row r="223" spans="1:22" x14ac:dyDescent="0.25">
      <c r="A223" s="26">
        <f>Wellpath!E223</f>
        <v>0</v>
      </c>
      <c r="B223" s="22">
        <v>0</v>
      </c>
      <c r="C223" s="22">
        <v>0</v>
      </c>
      <c r="D223" s="22">
        <f t="shared" si="17"/>
        <v>3.9314164891663715E-5</v>
      </c>
      <c r="E223" s="20">
        <f>Model!$W$29*((drdp!B223+drdp!K223)*'DBH-OI'!$B223+(drdp!E223+drdp!N223)*'DBH-OI'!$C223+(drdp!H223+drdp!Q223)*'DBH-OI'!$D223)</f>
        <v>0</v>
      </c>
      <c r="F223" s="20">
        <f>Model!$W$29*((drdp!C223+drdp!L223)*'DBH-OI'!$B223+(drdp!F223+drdp!O223)*'DBH-OI'!$C223+(drdp!I223+drdp!R223)*'DBH-OI'!$D223)</f>
        <v>0</v>
      </c>
      <c r="G223" s="20">
        <f>Model!$W$29*((drdp!D223+drdp!M223)*'DBH-OI'!$B223+(drdp!G223+drdp!P223)*'DBH-OI'!$C223+(drdp!J223+drdp!S223)*'DBH-OI'!$D223)</f>
        <v>0</v>
      </c>
      <c r="H223" s="18">
        <f>Model!$W$29*((drdp!B223)*'DBH-OI'!$B223+(drdp!E223)*'DBH-OI'!$C223+(drdp!H223)*'DBH-OI'!$D223)</f>
        <v>0</v>
      </c>
      <c r="I223" s="18">
        <f>Model!$W$29*((drdp!C223)*'DBH-OI'!$B223+(drdp!F223)*'DBH-OI'!$C223+(drdp!I223)*'DBH-OI'!$D223)</f>
        <v>0</v>
      </c>
      <c r="J223" s="18">
        <f>Model!$W$29*((drdp!D223)*'DBH-OI'!$B223+(drdp!G223)*'DBH-OI'!$C223+(drdp!J223)*'DBH-OI'!$D223)</f>
        <v>0</v>
      </c>
      <c r="K223" s="21">
        <f>SUM(E$3:E222)+H223</f>
        <v>-0.18263110411421418</v>
      </c>
      <c r="L223" s="21">
        <f>SUM(F$3:F222)+I223</f>
        <v>0.18269626088440793</v>
      </c>
      <c r="M223" s="21">
        <f>SUM(G$3:G222)+J223</f>
        <v>0</v>
      </c>
      <c r="N223" s="21"/>
      <c r="O223" s="21"/>
      <c r="P223" s="21"/>
      <c r="Q223" s="19">
        <f t="shared" si="21"/>
        <v>3.3354120189976938E-2</v>
      </c>
      <c r="R223" s="19">
        <f t="shared" si="21"/>
        <v>3.3377923741143643E-2</v>
      </c>
      <c r="S223" s="19">
        <f t="shared" si="21"/>
        <v>0</v>
      </c>
      <c r="T223" s="19">
        <f t="shared" si="18"/>
        <v>-3.336601984285794E-2</v>
      </c>
      <c r="U223" s="19">
        <f t="shared" si="19"/>
        <v>0</v>
      </c>
      <c r="V223" s="19">
        <f t="shared" si="20"/>
        <v>0</v>
      </c>
    </row>
    <row r="224" spans="1:22" x14ac:dyDescent="0.25">
      <c r="A224" s="26">
        <f>Wellpath!E224</f>
        <v>0</v>
      </c>
      <c r="B224" s="22">
        <v>0</v>
      </c>
      <c r="C224" s="22">
        <v>0</v>
      </c>
      <c r="D224" s="22">
        <f t="shared" si="17"/>
        <v>3.9314164891663715E-5</v>
      </c>
      <c r="E224" s="20">
        <f>Model!$W$29*((drdp!B224+drdp!K224)*'DBH-OI'!$B224+(drdp!E224+drdp!N224)*'DBH-OI'!$C224+(drdp!H224+drdp!Q224)*'DBH-OI'!$D224)</f>
        <v>0</v>
      </c>
      <c r="F224" s="20">
        <f>Model!$W$29*((drdp!C224+drdp!L224)*'DBH-OI'!$B224+(drdp!F224+drdp!O224)*'DBH-OI'!$C224+(drdp!I224+drdp!R224)*'DBH-OI'!$D224)</f>
        <v>0</v>
      </c>
      <c r="G224" s="20">
        <f>Model!$W$29*((drdp!D224+drdp!M224)*'DBH-OI'!$B224+(drdp!G224+drdp!P224)*'DBH-OI'!$C224+(drdp!J224+drdp!S224)*'DBH-OI'!$D224)</f>
        <v>0</v>
      </c>
      <c r="H224" s="18">
        <f>Model!$W$29*((drdp!B224)*'DBH-OI'!$B224+(drdp!E224)*'DBH-OI'!$C224+(drdp!H224)*'DBH-OI'!$D224)</f>
        <v>0</v>
      </c>
      <c r="I224" s="18">
        <f>Model!$W$29*((drdp!C224)*'DBH-OI'!$B224+(drdp!F224)*'DBH-OI'!$C224+(drdp!I224)*'DBH-OI'!$D224)</f>
        <v>0</v>
      </c>
      <c r="J224" s="18">
        <f>Model!$W$29*((drdp!D224)*'DBH-OI'!$B224+(drdp!G224)*'DBH-OI'!$C224+(drdp!J224)*'DBH-OI'!$D224)</f>
        <v>0</v>
      </c>
      <c r="K224" s="21">
        <f>SUM(E$3:E223)+H224</f>
        <v>-0.18263110411421418</v>
      </c>
      <c r="L224" s="21">
        <f>SUM(F$3:F223)+I224</f>
        <v>0.18269626088440793</v>
      </c>
      <c r="M224" s="21">
        <f>SUM(G$3:G223)+J224</f>
        <v>0</v>
      </c>
      <c r="N224" s="21"/>
      <c r="O224" s="21"/>
      <c r="P224" s="21"/>
      <c r="Q224" s="19">
        <f t="shared" si="21"/>
        <v>3.3354120189976938E-2</v>
      </c>
      <c r="R224" s="19">
        <f t="shared" si="21"/>
        <v>3.3377923741143643E-2</v>
      </c>
      <c r="S224" s="19">
        <f t="shared" si="21"/>
        <v>0</v>
      </c>
      <c r="T224" s="19">
        <f t="shared" si="18"/>
        <v>-3.336601984285794E-2</v>
      </c>
      <c r="U224" s="19">
        <f t="shared" si="19"/>
        <v>0</v>
      </c>
      <c r="V224" s="19">
        <f t="shared" si="20"/>
        <v>0</v>
      </c>
    </row>
    <row r="225" spans="1:22" x14ac:dyDescent="0.25">
      <c r="A225" s="26">
        <f>Wellpath!E225</f>
        <v>0</v>
      </c>
      <c r="B225" s="22">
        <v>0</v>
      </c>
      <c r="C225" s="22">
        <v>0</v>
      </c>
      <c r="D225" s="22">
        <f t="shared" si="17"/>
        <v>3.9314164891663715E-5</v>
      </c>
      <c r="E225" s="20">
        <f>Model!$W$29*((drdp!B225+drdp!K225)*'DBH-OI'!$B225+(drdp!E225+drdp!N225)*'DBH-OI'!$C225+(drdp!H225+drdp!Q225)*'DBH-OI'!$D225)</f>
        <v>0</v>
      </c>
      <c r="F225" s="20">
        <f>Model!$W$29*((drdp!C225+drdp!L225)*'DBH-OI'!$B225+(drdp!F225+drdp!O225)*'DBH-OI'!$C225+(drdp!I225+drdp!R225)*'DBH-OI'!$D225)</f>
        <v>0</v>
      </c>
      <c r="G225" s="20">
        <f>Model!$W$29*((drdp!D225+drdp!M225)*'DBH-OI'!$B225+(drdp!G225+drdp!P225)*'DBH-OI'!$C225+(drdp!J225+drdp!S225)*'DBH-OI'!$D225)</f>
        <v>0</v>
      </c>
      <c r="H225" s="18">
        <f>Model!$W$29*((drdp!B225)*'DBH-OI'!$B225+(drdp!E225)*'DBH-OI'!$C225+(drdp!H225)*'DBH-OI'!$D225)</f>
        <v>0</v>
      </c>
      <c r="I225" s="18">
        <f>Model!$W$29*((drdp!C225)*'DBH-OI'!$B225+(drdp!F225)*'DBH-OI'!$C225+(drdp!I225)*'DBH-OI'!$D225)</f>
        <v>0</v>
      </c>
      <c r="J225" s="18">
        <f>Model!$W$29*((drdp!D225)*'DBH-OI'!$B225+(drdp!G225)*'DBH-OI'!$C225+(drdp!J225)*'DBH-OI'!$D225)</f>
        <v>0</v>
      </c>
      <c r="K225" s="21">
        <f>SUM(E$3:E224)+H225</f>
        <v>-0.18263110411421418</v>
      </c>
      <c r="L225" s="21">
        <f>SUM(F$3:F224)+I225</f>
        <v>0.18269626088440793</v>
      </c>
      <c r="M225" s="21">
        <f>SUM(G$3:G224)+J225</f>
        <v>0</v>
      </c>
      <c r="N225" s="21"/>
      <c r="O225" s="21"/>
      <c r="P225" s="21"/>
      <c r="Q225" s="19">
        <f t="shared" si="21"/>
        <v>3.3354120189976938E-2</v>
      </c>
      <c r="R225" s="19">
        <f t="shared" si="21"/>
        <v>3.3377923741143643E-2</v>
      </c>
      <c r="S225" s="19">
        <f t="shared" si="21"/>
        <v>0</v>
      </c>
      <c r="T225" s="19">
        <f t="shared" si="18"/>
        <v>-3.336601984285794E-2</v>
      </c>
      <c r="U225" s="19">
        <f t="shared" si="19"/>
        <v>0</v>
      </c>
      <c r="V225" s="19">
        <f t="shared" si="20"/>
        <v>0</v>
      </c>
    </row>
    <row r="226" spans="1:22" x14ac:dyDescent="0.25">
      <c r="A226" s="26">
        <f>Wellpath!E226</f>
        <v>0</v>
      </c>
      <c r="B226" s="22">
        <v>0</v>
      </c>
      <c r="C226" s="22">
        <v>0</v>
      </c>
      <c r="D226" s="22">
        <f t="shared" si="17"/>
        <v>3.9314164891663715E-5</v>
      </c>
      <c r="E226" s="20">
        <f>Model!$W$29*((drdp!B226+drdp!K226)*'DBH-OI'!$B226+(drdp!E226+drdp!N226)*'DBH-OI'!$C226+(drdp!H226+drdp!Q226)*'DBH-OI'!$D226)</f>
        <v>0</v>
      </c>
      <c r="F226" s="20">
        <f>Model!$W$29*((drdp!C226+drdp!L226)*'DBH-OI'!$B226+(drdp!F226+drdp!O226)*'DBH-OI'!$C226+(drdp!I226+drdp!R226)*'DBH-OI'!$D226)</f>
        <v>0</v>
      </c>
      <c r="G226" s="20">
        <f>Model!$W$29*((drdp!D226+drdp!M226)*'DBH-OI'!$B226+(drdp!G226+drdp!P226)*'DBH-OI'!$C226+(drdp!J226+drdp!S226)*'DBH-OI'!$D226)</f>
        <v>0</v>
      </c>
      <c r="H226" s="18">
        <f>Model!$W$29*((drdp!B226)*'DBH-OI'!$B226+(drdp!E226)*'DBH-OI'!$C226+(drdp!H226)*'DBH-OI'!$D226)</f>
        <v>0</v>
      </c>
      <c r="I226" s="18">
        <f>Model!$W$29*((drdp!C226)*'DBH-OI'!$B226+(drdp!F226)*'DBH-OI'!$C226+(drdp!I226)*'DBH-OI'!$D226)</f>
        <v>0</v>
      </c>
      <c r="J226" s="18">
        <f>Model!$W$29*((drdp!D226)*'DBH-OI'!$B226+(drdp!G226)*'DBH-OI'!$C226+(drdp!J226)*'DBH-OI'!$D226)</f>
        <v>0</v>
      </c>
      <c r="K226" s="21">
        <f>SUM(E$3:E225)+H226</f>
        <v>-0.18263110411421418</v>
      </c>
      <c r="L226" s="21">
        <f>SUM(F$3:F225)+I226</f>
        <v>0.18269626088440793</v>
      </c>
      <c r="M226" s="21">
        <f>SUM(G$3:G225)+J226</f>
        <v>0</v>
      </c>
      <c r="N226" s="21"/>
      <c r="O226" s="21"/>
      <c r="P226" s="21"/>
      <c r="Q226" s="19">
        <f t="shared" si="21"/>
        <v>3.3354120189976938E-2</v>
      </c>
      <c r="R226" s="19">
        <f t="shared" si="21"/>
        <v>3.3377923741143643E-2</v>
      </c>
      <c r="S226" s="19">
        <f t="shared" si="21"/>
        <v>0</v>
      </c>
      <c r="T226" s="19">
        <f t="shared" si="18"/>
        <v>-3.336601984285794E-2</v>
      </c>
      <c r="U226" s="19">
        <f t="shared" si="19"/>
        <v>0</v>
      </c>
      <c r="V226" s="19">
        <f t="shared" si="20"/>
        <v>0</v>
      </c>
    </row>
    <row r="227" spans="1:22" x14ac:dyDescent="0.25">
      <c r="A227" s="26">
        <f>Wellpath!E227</f>
        <v>0</v>
      </c>
      <c r="B227" s="22">
        <v>0</v>
      </c>
      <c r="C227" s="22">
        <v>0</v>
      </c>
      <c r="D227" s="22">
        <f t="shared" si="17"/>
        <v>3.9314164891663715E-5</v>
      </c>
      <c r="E227" s="20">
        <f>Model!$W$29*((drdp!B227+drdp!K227)*'DBH-OI'!$B227+(drdp!E227+drdp!N227)*'DBH-OI'!$C227+(drdp!H227+drdp!Q227)*'DBH-OI'!$D227)</f>
        <v>0</v>
      </c>
      <c r="F227" s="20">
        <f>Model!$W$29*((drdp!C227+drdp!L227)*'DBH-OI'!$B227+(drdp!F227+drdp!O227)*'DBH-OI'!$C227+(drdp!I227+drdp!R227)*'DBH-OI'!$D227)</f>
        <v>0</v>
      </c>
      <c r="G227" s="20">
        <f>Model!$W$29*((drdp!D227+drdp!M227)*'DBH-OI'!$B227+(drdp!G227+drdp!P227)*'DBH-OI'!$C227+(drdp!J227+drdp!S227)*'DBH-OI'!$D227)</f>
        <v>0</v>
      </c>
      <c r="H227" s="18">
        <f>Model!$W$29*((drdp!B227)*'DBH-OI'!$B227+(drdp!E227)*'DBH-OI'!$C227+(drdp!H227)*'DBH-OI'!$D227)</f>
        <v>0</v>
      </c>
      <c r="I227" s="18">
        <f>Model!$W$29*((drdp!C227)*'DBH-OI'!$B227+(drdp!F227)*'DBH-OI'!$C227+(drdp!I227)*'DBH-OI'!$D227)</f>
        <v>0</v>
      </c>
      <c r="J227" s="18">
        <f>Model!$W$29*((drdp!D227)*'DBH-OI'!$B227+(drdp!G227)*'DBH-OI'!$C227+(drdp!J227)*'DBH-OI'!$D227)</f>
        <v>0</v>
      </c>
      <c r="K227" s="21">
        <f>SUM(E$3:E226)+H227</f>
        <v>-0.18263110411421418</v>
      </c>
      <c r="L227" s="21">
        <f>SUM(F$3:F226)+I227</f>
        <v>0.18269626088440793</v>
      </c>
      <c r="M227" s="21">
        <f>SUM(G$3:G226)+J227</f>
        <v>0</v>
      </c>
      <c r="N227" s="21"/>
      <c r="O227" s="21"/>
      <c r="P227" s="21"/>
      <c r="Q227" s="19">
        <f t="shared" si="21"/>
        <v>3.3354120189976938E-2</v>
      </c>
      <c r="R227" s="19">
        <f t="shared" si="21"/>
        <v>3.3377923741143643E-2</v>
      </c>
      <c r="S227" s="19">
        <f t="shared" si="21"/>
        <v>0</v>
      </c>
      <c r="T227" s="19">
        <f t="shared" si="18"/>
        <v>-3.336601984285794E-2</v>
      </c>
      <c r="U227" s="19">
        <f t="shared" si="19"/>
        <v>0</v>
      </c>
      <c r="V227" s="19">
        <f t="shared" si="20"/>
        <v>0</v>
      </c>
    </row>
    <row r="228" spans="1:22" x14ac:dyDescent="0.25">
      <c r="A228" s="26">
        <f>Wellpath!E228</f>
        <v>0</v>
      </c>
      <c r="B228" s="22">
        <v>0</v>
      </c>
      <c r="C228" s="22">
        <v>0</v>
      </c>
      <c r="D228" s="22">
        <f t="shared" si="17"/>
        <v>3.9314164891663715E-5</v>
      </c>
      <c r="E228" s="20">
        <f>Model!$W$29*((drdp!B228+drdp!K228)*'DBH-OI'!$B228+(drdp!E228+drdp!N228)*'DBH-OI'!$C228+(drdp!H228+drdp!Q228)*'DBH-OI'!$D228)</f>
        <v>0</v>
      </c>
      <c r="F228" s="20">
        <f>Model!$W$29*((drdp!C228+drdp!L228)*'DBH-OI'!$B228+(drdp!F228+drdp!O228)*'DBH-OI'!$C228+(drdp!I228+drdp!R228)*'DBH-OI'!$D228)</f>
        <v>0</v>
      </c>
      <c r="G228" s="20">
        <f>Model!$W$29*((drdp!D228+drdp!M228)*'DBH-OI'!$B228+(drdp!G228+drdp!P228)*'DBH-OI'!$C228+(drdp!J228+drdp!S228)*'DBH-OI'!$D228)</f>
        <v>0</v>
      </c>
      <c r="H228" s="18">
        <f>Model!$W$29*((drdp!B228)*'DBH-OI'!$B228+(drdp!E228)*'DBH-OI'!$C228+(drdp!H228)*'DBH-OI'!$D228)</f>
        <v>0</v>
      </c>
      <c r="I228" s="18">
        <f>Model!$W$29*((drdp!C228)*'DBH-OI'!$B228+(drdp!F228)*'DBH-OI'!$C228+(drdp!I228)*'DBH-OI'!$D228)</f>
        <v>0</v>
      </c>
      <c r="J228" s="18">
        <f>Model!$W$29*((drdp!D228)*'DBH-OI'!$B228+(drdp!G228)*'DBH-OI'!$C228+(drdp!J228)*'DBH-OI'!$D228)</f>
        <v>0</v>
      </c>
      <c r="K228" s="21">
        <f>SUM(E$3:E227)+H228</f>
        <v>-0.18263110411421418</v>
      </c>
      <c r="L228" s="21">
        <f>SUM(F$3:F227)+I228</f>
        <v>0.18269626088440793</v>
      </c>
      <c r="M228" s="21">
        <f>SUM(G$3:G227)+J228</f>
        <v>0</v>
      </c>
      <c r="N228" s="21"/>
      <c r="O228" s="21"/>
      <c r="P228" s="21"/>
      <c r="Q228" s="19">
        <f t="shared" si="21"/>
        <v>3.3354120189976938E-2</v>
      </c>
      <c r="R228" s="19">
        <f t="shared" si="21"/>
        <v>3.3377923741143643E-2</v>
      </c>
      <c r="S228" s="19">
        <f t="shared" si="21"/>
        <v>0</v>
      </c>
      <c r="T228" s="19">
        <f t="shared" si="18"/>
        <v>-3.336601984285794E-2</v>
      </c>
      <c r="U228" s="19">
        <f t="shared" si="19"/>
        <v>0</v>
      </c>
      <c r="V228" s="19">
        <f t="shared" si="20"/>
        <v>0</v>
      </c>
    </row>
    <row r="229" spans="1:22" x14ac:dyDescent="0.25">
      <c r="A229" s="26">
        <f>Wellpath!E229</f>
        <v>0</v>
      </c>
      <c r="B229" s="22">
        <v>0</v>
      </c>
      <c r="C229" s="22">
        <v>0</v>
      </c>
      <c r="D229" s="22">
        <f t="shared" si="17"/>
        <v>3.9314164891663715E-5</v>
      </c>
      <c r="E229" s="20">
        <f>Model!$W$29*((drdp!B229+drdp!K229)*'DBH-OI'!$B229+(drdp!E229+drdp!N229)*'DBH-OI'!$C229+(drdp!H229+drdp!Q229)*'DBH-OI'!$D229)</f>
        <v>0</v>
      </c>
      <c r="F229" s="20">
        <f>Model!$W$29*((drdp!C229+drdp!L229)*'DBH-OI'!$B229+(drdp!F229+drdp!O229)*'DBH-OI'!$C229+(drdp!I229+drdp!R229)*'DBH-OI'!$D229)</f>
        <v>0</v>
      </c>
      <c r="G229" s="20">
        <f>Model!$W$29*((drdp!D229+drdp!M229)*'DBH-OI'!$B229+(drdp!G229+drdp!P229)*'DBH-OI'!$C229+(drdp!J229+drdp!S229)*'DBH-OI'!$D229)</f>
        <v>0</v>
      </c>
      <c r="H229" s="18">
        <f>Model!$W$29*((drdp!B229)*'DBH-OI'!$B229+(drdp!E229)*'DBH-OI'!$C229+(drdp!H229)*'DBH-OI'!$D229)</f>
        <v>0</v>
      </c>
      <c r="I229" s="18">
        <f>Model!$W$29*((drdp!C229)*'DBH-OI'!$B229+(drdp!F229)*'DBH-OI'!$C229+(drdp!I229)*'DBH-OI'!$D229)</f>
        <v>0</v>
      </c>
      <c r="J229" s="18">
        <f>Model!$W$29*((drdp!D229)*'DBH-OI'!$B229+(drdp!G229)*'DBH-OI'!$C229+(drdp!J229)*'DBH-OI'!$D229)</f>
        <v>0</v>
      </c>
      <c r="K229" s="21">
        <f>SUM(E$3:E228)+H229</f>
        <v>-0.18263110411421418</v>
      </c>
      <c r="L229" s="21">
        <f>SUM(F$3:F228)+I229</f>
        <v>0.18269626088440793</v>
      </c>
      <c r="M229" s="21">
        <f>SUM(G$3:G228)+J229</f>
        <v>0</v>
      </c>
      <c r="N229" s="21"/>
      <c r="O229" s="21"/>
      <c r="P229" s="21"/>
      <c r="Q229" s="19">
        <f t="shared" si="21"/>
        <v>3.3354120189976938E-2</v>
      </c>
      <c r="R229" s="19">
        <f t="shared" si="21"/>
        <v>3.3377923741143643E-2</v>
      </c>
      <c r="S229" s="19">
        <f t="shared" si="21"/>
        <v>0</v>
      </c>
      <c r="T229" s="19">
        <f t="shared" si="18"/>
        <v>-3.336601984285794E-2</v>
      </c>
      <c r="U229" s="19">
        <f t="shared" si="19"/>
        <v>0</v>
      </c>
      <c r="V229" s="19">
        <f t="shared" si="20"/>
        <v>0</v>
      </c>
    </row>
    <row r="230" spans="1:22" x14ac:dyDescent="0.25">
      <c r="A230" s="26">
        <f>Wellpath!E230</f>
        <v>0</v>
      </c>
      <c r="B230" s="22">
        <v>0</v>
      </c>
      <c r="C230" s="22">
        <v>0</v>
      </c>
      <c r="D230" s="22">
        <f t="shared" si="17"/>
        <v>3.9314164891663715E-5</v>
      </c>
      <c r="E230" s="20">
        <f>Model!$W$29*((drdp!B230+drdp!K230)*'DBH-OI'!$B230+(drdp!E230+drdp!N230)*'DBH-OI'!$C230+(drdp!H230+drdp!Q230)*'DBH-OI'!$D230)</f>
        <v>0</v>
      </c>
      <c r="F230" s="20">
        <f>Model!$W$29*((drdp!C230+drdp!L230)*'DBH-OI'!$B230+(drdp!F230+drdp!O230)*'DBH-OI'!$C230+(drdp!I230+drdp!R230)*'DBH-OI'!$D230)</f>
        <v>0</v>
      </c>
      <c r="G230" s="20">
        <f>Model!$W$29*((drdp!D230+drdp!M230)*'DBH-OI'!$B230+(drdp!G230+drdp!P230)*'DBH-OI'!$C230+(drdp!J230+drdp!S230)*'DBH-OI'!$D230)</f>
        <v>0</v>
      </c>
      <c r="H230" s="18">
        <f>Model!$W$29*((drdp!B230)*'DBH-OI'!$B230+(drdp!E230)*'DBH-OI'!$C230+(drdp!H230)*'DBH-OI'!$D230)</f>
        <v>0</v>
      </c>
      <c r="I230" s="18">
        <f>Model!$W$29*((drdp!C230)*'DBH-OI'!$B230+(drdp!F230)*'DBH-OI'!$C230+(drdp!I230)*'DBH-OI'!$D230)</f>
        <v>0</v>
      </c>
      <c r="J230" s="18">
        <f>Model!$W$29*((drdp!D230)*'DBH-OI'!$B230+(drdp!G230)*'DBH-OI'!$C230+(drdp!J230)*'DBH-OI'!$D230)</f>
        <v>0</v>
      </c>
      <c r="K230" s="21">
        <f>SUM(E$3:E229)+H230</f>
        <v>-0.18263110411421418</v>
      </c>
      <c r="L230" s="21">
        <f>SUM(F$3:F229)+I230</f>
        <v>0.18269626088440793</v>
      </c>
      <c r="M230" s="21">
        <f>SUM(G$3:G229)+J230</f>
        <v>0</v>
      </c>
      <c r="N230" s="21"/>
      <c r="O230" s="21"/>
      <c r="P230" s="21"/>
      <c r="Q230" s="19">
        <f t="shared" si="21"/>
        <v>3.3354120189976938E-2</v>
      </c>
      <c r="R230" s="19">
        <f t="shared" si="21"/>
        <v>3.3377923741143643E-2</v>
      </c>
      <c r="S230" s="19">
        <f t="shared" si="21"/>
        <v>0</v>
      </c>
      <c r="T230" s="19">
        <f t="shared" si="18"/>
        <v>-3.336601984285794E-2</v>
      </c>
      <c r="U230" s="19">
        <f t="shared" si="19"/>
        <v>0</v>
      </c>
      <c r="V230" s="19">
        <f t="shared" si="20"/>
        <v>0</v>
      </c>
    </row>
    <row r="231" spans="1:22" x14ac:dyDescent="0.25">
      <c r="A231" s="26">
        <f>Wellpath!E231</f>
        <v>0</v>
      </c>
      <c r="B231" s="22">
        <v>0</v>
      </c>
      <c r="C231" s="22">
        <v>0</v>
      </c>
      <c r="D231" s="22">
        <f t="shared" si="17"/>
        <v>3.9314164891663715E-5</v>
      </c>
      <c r="E231" s="20">
        <f>Model!$W$29*((drdp!B231+drdp!K231)*'DBH-OI'!$B231+(drdp!E231+drdp!N231)*'DBH-OI'!$C231+(drdp!H231+drdp!Q231)*'DBH-OI'!$D231)</f>
        <v>0</v>
      </c>
      <c r="F231" s="20">
        <f>Model!$W$29*((drdp!C231+drdp!L231)*'DBH-OI'!$B231+(drdp!F231+drdp!O231)*'DBH-OI'!$C231+(drdp!I231+drdp!R231)*'DBH-OI'!$D231)</f>
        <v>0</v>
      </c>
      <c r="G231" s="20">
        <f>Model!$W$29*((drdp!D231+drdp!M231)*'DBH-OI'!$B231+(drdp!G231+drdp!P231)*'DBH-OI'!$C231+(drdp!J231+drdp!S231)*'DBH-OI'!$D231)</f>
        <v>0</v>
      </c>
      <c r="H231" s="18">
        <f>Model!$W$29*((drdp!B231)*'DBH-OI'!$B231+(drdp!E231)*'DBH-OI'!$C231+(drdp!H231)*'DBH-OI'!$D231)</f>
        <v>0</v>
      </c>
      <c r="I231" s="18">
        <f>Model!$W$29*((drdp!C231)*'DBH-OI'!$B231+(drdp!F231)*'DBH-OI'!$C231+(drdp!I231)*'DBH-OI'!$D231)</f>
        <v>0</v>
      </c>
      <c r="J231" s="18">
        <f>Model!$W$29*((drdp!D231)*'DBH-OI'!$B231+(drdp!G231)*'DBH-OI'!$C231+(drdp!J231)*'DBH-OI'!$D231)</f>
        <v>0</v>
      </c>
      <c r="K231" s="21">
        <f>SUM(E$3:E230)+H231</f>
        <v>-0.18263110411421418</v>
      </c>
      <c r="L231" s="21">
        <f>SUM(F$3:F230)+I231</f>
        <v>0.18269626088440793</v>
      </c>
      <c r="M231" s="21">
        <f>SUM(G$3:G230)+J231</f>
        <v>0</v>
      </c>
      <c r="N231" s="21"/>
      <c r="O231" s="21"/>
      <c r="P231" s="21"/>
      <c r="Q231" s="19">
        <f t="shared" si="21"/>
        <v>3.3354120189976938E-2</v>
      </c>
      <c r="R231" s="19">
        <f t="shared" si="21"/>
        <v>3.3377923741143643E-2</v>
      </c>
      <c r="S231" s="19">
        <f t="shared" si="21"/>
        <v>0</v>
      </c>
      <c r="T231" s="19">
        <f t="shared" si="18"/>
        <v>-3.336601984285794E-2</v>
      </c>
      <c r="U231" s="19">
        <f t="shared" si="19"/>
        <v>0</v>
      </c>
      <c r="V231" s="19">
        <f t="shared" si="20"/>
        <v>0</v>
      </c>
    </row>
    <row r="232" spans="1:22" x14ac:dyDescent="0.25">
      <c r="A232" s="26">
        <f>Wellpath!E232</f>
        <v>0</v>
      </c>
      <c r="B232" s="22">
        <v>0</v>
      </c>
      <c r="C232" s="22">
        <v>0</v>
      </c>
      <c r="D232" s="22">
        <f t="shared" si="17"/>
        <v>3.9314164891663715E-5</v>
      </c>
      <c r="E232" s="20">
        <f>Model!$W$29*((drdp!B232+drdp!K232)*'DBH-OI'!$B232+(drdp!E232+drdp!N232)*'DBH-OI'!$C232+(drdp!H232+drdp!Q232)*'DBH-OI'!$D232)</f>
        <v>0</v>
      </c>
      <c r="F232" s="20">
        <f>Model!$W$29*((drdp!C232+drdp!L232)*'DBH-OI'!$B232+(drdp!F232+drdp!O232)*'DBH-OI'!$C232+(drdp!I232+drdp!R232)*'DBH-OI'!$D232)</f>
        <v>0</v>
      </c>
      <c r="G232" s="20">
        <f>Model!$W$29*((drdp!D232+drdp!M232)*'DBH-OI'!$B232+(drdp!G232+drdp!P232)*'DBH-OI'!$C232+(drdp!J232+drdp!S232)*'DBH-OI'!$D232)</f>
        <v>0</v>
      </c>
      <c r="H232" s="18">
        <f>Model!$W$29*((drdp!B232)*'DBH-OI'!$B232+(drdp!E232)*'DBH-OI'!$C232+(drdp!H232)*'DBH-OI'!$D232)</f>
        <v>0</v>
      </c>
      <c r="I232" s="18">
        <f>Model!$W$29*((drdp!C232)*'DBH-OI'!$B232+(drdp!F232)*'DBH-OI'!$C232+(drdp!I232)*'DBH-OI'!$D232)</f>
        <v>0</v>
      </c>
      <c r="J232" s="18">
        <f>Model!$W$29*((drdp!D232)*'DBH-OI'!$B232+(drdp!G232)*'DBH-OI'!$C232+(drdp!J232)*'DBH-OI'!$D232)</f>
        <v>0</v>
      </c>
      <c r="K232" s="21">
        <f>SUM(E$3:E231)+H232</f>
        <v>-0.18263110411421418</v>
      </c>
      <c r="L232" s="21">
        <f>SUM(F$3:F231)+I232</f>
        <v>0.18269626088440793</v>
      </c>
      <c r="M232" s="21">
        <f>SUM(G$3:G231)+J232</f>
        <v>0</v>
      </c>
      <c r="N232" s="21"/>
      <c r="O232" s="21"/>
      <c r="P232" s="21"/>
      <c r="Q232" s="19">
        <f t="shared" si="21"/>
        <v>3.3354120189976938E-2</v>
      </c>
      <c r="R232" s="19">
        <f t="shared" si="21"/>
        <v>3.3377923741143643E-2</v>
      </c>
      <c r="S232" s="19">
        <f t="shared" si="21"/>
        <v>0</v>
      </c>
      <c r="T232" s="19">
        <f t="shared" si="18"/>
        <v>-3.336601984285794E-2</v>
      </c>
      <c r="U232" s="19">
        <f t="shared" si="19"/>
        <v>0</v>
      </c>
      <c r="V232" s="19">
        <f t="shared" si="20"/>
        <v>0</v>
      </c>
    </row>
    <row r="233" spans="1:22" x14ac:dyDescent="0.25">
      <c r="A233" s="26">
        <f>Wellpath!E233</f>
        <v>0</v>
      </c>
      <c r="B233" s="22">
        <v>0</v>
      </c>
      <c r="C233" s="22">
        <v>0</v>
      </c>
      <c r="D233" s="22">
        <f t="shared" si="17"/>
        <v>3.9314164891663715E-5</v>
      </c>
      <c r="E233" s="20">
        <f>Model!$W$29*((drdp!B233+drdp!K233)*'DBH-OI'!$B233+(drdp!E233+drdp!N233)*'DBH-OI'!$C233+(drdp!H233+drdp!Q233)*'DBH-OI'!$D233)</f>
        <v>0</v>
      </c>
      <c r="F233" s="20">
        <f>Model!$W$29*((drdp!C233+drdp!L233)*'DBH-OI'!$B233+(drdp!F233+drdp!O233)*'DBH-OI'!$C233+(drdp!I233+drdp!R233)*'DBH-OI'!$D233)</f>
        <v>0</v>
      </c>
      <c r="G233" s="20">
        <f>Model!$W$29*((drdp!D233+drdp!M233)*'DBH-OI'!$B233+(drdp!G233+drdp!P233)*'DBH-OI'!$C233+(drdp!J233+drdp!S233)*'DBH-OI'!$D233)</f>
        <v>0</v>
      </c>
      <c r="H233" s="18">
        <f>Model!$W$29*((drdp!B233)*'DBH-OI'!$B233+(drdp!E233)*'DBH-OI'!$C233+(drdp!H233)*'DBH-OI'!$D233)</f>
        <v>0</v>
      </c>
      <c r="I233" s="18">
        <f>Model!$W$29*((drdp!C233)*'DBH-OI'!$B233+(drdp!F233)*'DBH-OI'!$C233+(drdp!I233)*'DBH-OI'!$D233)</f>
        <v>0</v>
      </c>
      <c r="J233" s="18">
        <f>Model!$W$29*((drdp!D233)*'DBH-OI'!$B233+(drdp!G233)*'DBH-OI'!$C233+(drdp!J233)*'DBH-OI'!$D233)</f>
        <v>0</v>
      </c>
      <c r="K233" s="21">
        <f>SUM(E$3:E232)+H233</f>
        <v>-0.18263110411421418</v>
      </c>
      <c r="L233" s="21">
        <f>SUM(F$3:F232)+I233</f>
        <v>0.18269626088440793</v>
      </c>
      <c r="M233" s="21">
        <f>SUM(G$3:G232)+J233</f>
        <v>0</v>
      </c>
      <c r="N233" s="21"/>
      <c r="O233" s="21"/>
      <c r="P233" s="21"/>
      <c r="Q233" s="19">
        <f t="shared" si="21"/>
        <v>3.3354120189976938E-2</v>
      </c>
      <c r="R233" s="19">
        <f t="shared" si="21"/>
        <v>3.3377923741143643E-2</v>
      </c>
      <c r="S233" s="19">
        <f t="shared" si="21"/>
        <v>0</v>
      </c>
      <c r="T233" s="19">
        <f t="shared" si="18"/>
        <v>-3.336601984285794E-2</v>
      </c>
      <c r="U233" s="19">
        <f t="shared" si="19"/>
        <v>0</v>
      </c>
      <c r="V233" s="19">
        <f t="shared" si="20"/>
        <v>0</v>
      </c>
    </row>
    <row r="234" spans="1:22" x14ac:dyDescent="0.25">
      <c r="A234" s="26">
        <f>Wellpath!E234</f>
        <v>0</v>
      </c>
      <c r="B234" s="22">
        <v>0</v>
      </c>
      <c r="C234" s="22">
        <v>0</v>
      </c>
      <c r="D234" s="22">
        <f t="shared" si="17"/>
        <v>3.9314164891663715E-5</v>
      </c>
      <c r="E234" s="20">
        <f>Model!$W$29*((drdp!B234+drdp!K234)*'DBH-OI'!$B234+(drdp!E234+drdp!N234)*'DBH-OI'!$C234+(drdp!H234+drdp!Q234)*'DBH-OI'!$D234)</f>
        <v>0</v>
      </c>
      <c r="F234" s="20">
        <f>Model!$W$29*((drdp!C234+drdp!L234)*'DBH-OI'!$B234+(drdp!F234+drdp!O234)*'DBH-OI'!$C234+(drdp!I234+drdp!R234)*'DBH-OI'!$D234)</f>
        <v>0</v>
      </c>
      <c r="G234" s="20">
        <f>Model!$W$29*((drdp!D234+drdp!M234)*'DBH-OI'!$B234+(drdp!G234+drdp!P234)*'DBH-OI'!$C234+(drdp!J234+drdp!S234)*'DBH-OI'!$D234)</f>
        <v>0</v>
      </c>
      <c r="H234" s="18">
        <f>Model!$W$29*((drdp!B234)*'DBH-OI'!$B234+(drdp!E234)*'DBH-OI'!$C234+(drdp!H234)*'DBH-OI'!$D234)</f>
        <v>0</v>
      </c>
      <c r="I234" s="18">
        <f>Model!$W$29*((drdp!C234)*'DBH-OI'!$B234+(drdp!F234)*'DBH-OI'!$C234+(drdp!I234)*'DBH-OI'!$D234)</f>
        <v>0</v>
      </c>
      <c r="J234" s="18">
        <f>Model!$W$29*((drdp!D234)*'DBH-OI'!$B234+(drdp!G234)*'DBH-OI'!$C234+(drdp!J234)*'DBH-OI'!$D234)</f>
        <v>0</v>
      </c>
      <c r="K234" s="21">
        <f>SUM(E$3:E233)+H234</f>
        <v>-0.18263110411421418</v>
      </c>
      <c r="L234" s="21">
        <f>SUM(F$3:F233)+I234</f>
        <v>0.18269626088440793</v>
      </c>
      <c r="M234" s="21">
        <f>SUM(G$3:G233)+J234</f>
        <v>0</v>
      </c>
      <c r="N234" s="21"/>
      <c r="O234" s="21"/>
      <c r="P234" s="21"/>
      <c r="Q234" s="19">
        <f t="shared" si="21"/>
        <v>3.3354120189976938E-2</v>
      </c>
      <c r="R234" s="19">
        <f t="shared" si="21"/>
        <v>3.3377923741143643E-2</v>
      </c>
      <c r="S234" s="19">
        <f t="shared" si="21"/>
        <v>0</v>
      </c>
      <c r="T234" s="19">
        <f t="shared" si="18"/>
        <v>-3.336601984285794E-2</v>
      </c>
      <c r="U234" s="19">
        <f t="shared" si="19"/>
        <v>0</v>
      </c>
      <c r="V234" s="19">
        <f t="shared" si="20"/>
        <v>0</v>
      </c>
    </row>
    <row r="235" spans="1:22" x14ac:dyDescent="0.25">
      <c r="A235" s="26">
        <f>Wellpath!E235</f>
        <v>0</v>
      </c>
      <c r="B235" s="22">
        <v>0</v>
      </c>
      <c r="C235" s="22">
        <v>0</v>
      </c>
      <c r="D235" s="22">
        <f t="shared" si="17"/>
        <v>3.9314164891663715E-5</v>
      </c>
      <c r="E235" s="20">
        <f>Model!$W$29*((drdp!B235+drdp!K235)*'DBH-OI'!$B235+(drdp!E235+drdp!N235)*'DBH-OI'!$C235+(drdp!H235+drdp!Q235)*'DBH-OI'!$D235)</f>
        <v>0</v>
      </c>
      <c r="F235" s="20">
        <f>Model!$W$29*((drdp!C235+drdp!L235)*'DBH-OI'!$B235+(drdp!F235+drdp!O235)*'DBH-OI'!$C235+(drdp!I235+drdp!R235)*'DBH-OI'!$D235)</f>
        <v>0</v>
      </c>
      <c r="G235" s="20">
        <f>Model!$W$29*((drdp!D235+drdp!M235)*'DBH-OI'!$B235+(drdp!G235+drdp!P235)*'DBH-OI'!$C235+(drdp!J235+drdp!S235)*'DBH-OI'!$D235)</f>
        <v>0</v>
      </c>
      <c r="H235" s="18">
        <f>Model!$W$29*((drdp!B235)*'DBH-OI'!$B235+(drdp!E235)*'DBH-OI'!$C235+(drdp!H235)*'DBH-OI'!$D235)</f>
        <v>0</v>
      </c>
      <c r="I235" s="18">
        <f>Model!$W$29*((drdp!C235)*'DBH-OI'!$B235+(drdp!F235)*'DBH-OI'!$C235+(drdp!I235)*'DBH-OI'!$D235)</f>
        <v>0</v>
      </c>
      <c r="J235" s="18">
        <f>Model!$W$29*((drdp!D235)*'DBH-OI'!$B235+(drdp!G235)*'DBH-OI'!$C235+(drdp!J235)*'DBH-OI'!$D235)</f>
        <v>0</v>
      </c>
      <c r="K235" s="21">
        <f>SUM(E$3:E234)+H235</f>
        <v>-0.18263110411421418</v>
      </c>
      <c r="L235" s="21">
        <f>SUM(F$3:F234)+I235</f>
        <v>0.18269626088440793</v>
      </c>
      <c r="M235" s="21">
        <f>SUM(G$3:G234)+J235</f>
        <v>0</v>
      </c>
      <c r="N235" s="21"/>
      <c r="O235" s="21"/>
      <c r="P235" s="21"/>
      <c r="Q235" s="19">
        <f t="shared" si="21"/>
        <v>3.3354120189976938E-2</v>
      </c>
      <c r="R235" s="19">
        <f t="shared" si="21"/>
        <v>3.3377923741143643E-2</v>
      </c>
      <c r="S235" s="19">
        <f t="shared" si="21"/>
        <v>0</v>
      </c>
      <c r="T235" s="19">
        <f t="shared" si="18"/>
        <v>-3.336601984285794E-2</v>
      </c>
      <c r="U235" s="19">
        <f t="shared" si="19"/>
        <v>0</v>
      </c>
      <c r="V235" s="19">
        <f t="shared" si="20"/>
        <v>0</v>
      </c>
    </row>
    <row r="236" spans="1:22" x14ac:dyDescent="0.25">
      <c r="A236" s="26">
        <f>Wellpath!E236</f>
        <v>0</v>
      </c>
      <c r="B236" s="22">
        <v>0</v>
      </c>
      <c r="C236" s="22">
        <v>0</v>
      </c>
      <c r="D236" s="22">
        <f t="shared" si="17"/>
        <v>3.9314164891663715E-5</v>
      </c>
      <c r="E236" s="20">
        <f>Model!$W$29*((drdp!B236+drdp!K236)*'DBH-OI'!$B236+(drdp!E236+drdp!N236)*'DBH-OI'!$C236+(drdp!H236+drdp!Q236)*'DBH-OI'!$D236)</f>
        <v>0</v>
      </c>
      <c r="F236" s="20">
        <f>Model!$W$29*((drdp!C236+drdp!L236)*'DBH-OI'!$B236+(drdp!F236+drdp!O236)*'DBH-OI'!$C236+(drdp!I236+drdp!R236)*'DBH-OI'!$D236)</f>
        <v>0</v>
      </c>
      <c r="G236" s="20">
        <f>Model!$W$29*((drdp!D236+drdp!M236)*'DBH-OI'!$B236+(drdp!G236+drdp!P236)*'DBH-OI'!$C236+(drdp!J236+drdp!S236)*'DBH-OI'!$D236)</f>
        <v>0</v>
      </c>
      <c r="H236" s="18">
        <f>Model!$W$29*((drdp!B236)*'DBH-OI'!$B236+(drdp!E236)*'DBH-OI'!$C236+(drdp!H236)*'DBH-OI'!$D236)</f>
        <v>0</v>
      </c>
      <c r="I236" s="18">
        <f>Model!$W$29*((drdp!C236)*'DBH-OI'!$B236+(drdp!F236)*'DBH-OI'!$C236+(drdp!I236)*'DBH-OI'!$D236)</f>
        <v>0</v>
      </c>
      <c r="J236" s="18">
        <f>Model!$W$29*((drdp!D236)*'DBH-OI'!$B236+(drdp!G236)*'DBH-OI'!$C236+(drdp!J236)*'DBH-OI'!$D236)</f>
        <v>0</v>
      </c>
      <c r="K236" s="21">
        <f>SUM(E$3:E235)+H236</f>
        <v>-0.18263110411421418</v>
      </c>
      <c r="L236" s="21">
        <f>SUM(F$3:F235)+I236</f>
        <v>0.18269626088440793</v>
      </c>
      <c r="M236" s="21">
        <f>SUM(G$3:G235)+J236</f>
        <v>0</v>
      </c>
      <c r="N236" s="21"/>
      <c r="O236" s="21"/>
      <c r="P236" s="21"/>
      <c r="Q236" s="19">
        <f t="shared" si="21"/>
        <v>3.3354120189976938E-2</v>
      </c>
      <c r="R236" s="19">
        <f t="shared" si="21"/>
        <v>3.3377923741143643E-2</v>
      </c>
      <c r="S236" s="19">
        <f t="shared" si="21"/>
        <v>0</v>
      </c>
      <c r="T236" s="19">
        <f t="shared" si="18"/>
        <v>-3.336601984285794E-2</v>
      </c>
      <c r="U236" s="19">
        <f t="shared" si="19"/>
        <v>0</v>
      </c>
      <c r="V236" s="19">
        <f t="shared" si="20"/>
        <v>0</v>
      </c>
    </row>
    <row r="237" spans="1:22" x14ac:dyDescent="0.25">
      <c r="A237" s="26">
        <f>Wellpath!E237</f>
        <v>0</v>
      </c>
      <c r="B237" s="22">
        <v>0</v>
      </c>
      <c r="C237" s="22">
        <v>0</v>
      </c>
      <c r="D237" s="22">
        <f t="shared" si="17"/>
        <v>3.9314164891663715E-5</v>
      </c>
      <c r="E237" s="20">
        <f>Model!$W$29*((drdp!B237+drdp!K237)*'DBH-OI'!$B237+(drdp!E237+drdp!N237)*'DBH-OI'!$C237+(drdp!H237+drdp!Q237)*'DBH-OI'!$D237)</f>
        <v>0</v>
      </c>
      <c r="F237" s="20">
        <f>Model!$W$29*((drdp!C237+drdp!L237)*'DBH-OI'!$B237+(drdp!F237+drdp!O237)*'DBH-OI'!$C237+(drdp!I237+drdp!R237)*'DBH-OI'!$D237)</f>
        <v>0</v>
      </c>
      <c r="G237" s="20">
        <f>Model!$W$29*((drdp!D237+drdp!M237)*'DBH-OI'!$B237+(drdp!G237+drdp!P237)*'DBH-OI'!$C237+(drdp!J237+drdp!S237)*'DBH-OI'!$D237)</f>
        <v>0</v>
      </c>
      <c r="H237" s="18">
        <f>Model!$W$29*((drdp!B237)*'DBH-OI'!$B237+(drdp!E237)*'DBH-OI'!$C237+(drdp!H237)*'DBH-OI'!$D237)</f>
        <v>0</v>
      </c>
      <c r="I237" s="18">
        <f>Model!$W$29*((drdp!C237)*'DBH-OI'!$B237+(drdp!F237)*'DBH-OI'!$C237+(drdp!I237)*'DBH-OI'!$D237)</f>
        <v>0</v>
      </c>
      <c r="J237" s="18">
        <f>Model!$W$29*((drdp!D237)*'DBH-OI'!$B237+(drdp!G237)*'DBH-OI'!$C237+(drdp!J237)*'DBH-OI'!$D237)</f>
        <v>0</v>
      </c>
      <c r="K237" s="21">
        <f>SUM(E$3:E236)+H237</f>
        <v>-0.18263110411421418</v>
      </c>
      <c r="L237" s="21">
        <f>SUM(F$3:F236)+I237</f>
        <v>0.18269626088440793</v>
      </c>
      <c r="M237" s="21">
        <f>SUM(G$3:G236)+J237</f>
        <v>0</v>
      </c>
      <c r="N237" s="21"/>
      <c r="O237" s="21"/>
      <c r="P237" s="21"/>
      <c r="Q237" s="19">
        <f t="shared" si="21"/>
        <v>3.3354120189976938E-2</v>
      </c>
      <c r="R237" s="19">
        <f t="shared" si="21"/>
        <v>3.3377923741143643E-2</v>
      </c>
      <c r="S237" s="19">
        <f t="shared" si="21"/>
        <v>0</v>
      </c>
      <c r="T237" s="19">
        <f t="shared" si="18"/>
        <v>-3.336601984285794E-2</v>
      </c>
      <c r="U237" s="19">
        <f t="shared" si="19"/>
        <v>0</v>
      </c>
      <c r="V237" s="19">
        <f t="shared" si="20"/>
        <v>0</v>
      </c>
    </row>
    <row r="238" spans="1:22" x14ac:dyDescent="0.25">
      <c r="A238" s="26">
        <f>Wellpath!E238</f>
        <v>0</v>
      </c>
      <c r="B238" s="22">
        <v>0</v>
      </c>
      <c r="C238" s="22">
        <v>0</v>
      </c>
      <c r="D238" s="22">
        <f t="shared" si="17"/>
        <v>3.9314164891663715E-5</v>
      </c>
      <c r="E238" s="20">
        <f>Model!$W$29*((drdp!B238+drdp!K238)*'DBH-OI'!$B238+(drdp!E238+drdp!N238)*'DBH-OI'!$C238+(drdp!H238+drdp!Q238)*'DBH-OI'!$D238)</f>
        <v>0</v>
      </c>
      <c r="F238" s="20">
        <f>Model!$W$29*((drdp!C238+drdp!L238)*'DBH-OI'!$B238+(drdp!F238+drdp!O238)*'DBH-OI'!$C238+(drdp!I238+drdp!R238)*'DBH-OI'!$D238)</f>
        <v>0</v>
      </c>
      <c r="G238" s="20">
        <f>Model!$W$29*((drdp!D238+drdp!M238)*'DBH-OI'!$B238+(drdp!G238+drdp!P238)*'DBH-OI'!$C238+(drdp!J238+drdp!S238)*'DBH-OI'!$D238)</f>
        <v>0</v>
      </c>
      <c r="H238" s="18">
        <f>Model!$W$29*((drdp!B238)*'DBH-OI'!$B238+(drdp!E238)*'DBH-OI'!$C238+(drdp!H238)*'DBH-OI'!$D238)</f>
        <v>0</v>
      </c>
      <c r="I238" s="18">
        <f>Model!$W$29*((drdp!C238)*'DBH-OI'!$B238+(drdp!F238)*'DBH-OI'!$C238+(drdp!I238)*'DBH-OI'!$D238)</f>
        <v>0</v>
      </c>
      <c r="J238" s="18">
        <f>Model!$W$29*((drdp!D238)*'DBH-OI'!$B238+(drdp!G238)*'DBH-OI'!$C238+(drdp!J238)*'DBH-OI'!$D238)</f>
        <v>0</v>
      </c>
      <c r="K238" s="21">
        <f>SUM(E$3:E237)+H238</f>
        <v>-0.18263110411421418</v>
      </c>
      <c r="L238" s="21">
        <f>SUM(F$3:F237)+I238</f>
        <v>0.18269626088440793</v>
      </c>
      <c r="M238" s="21">
        <f>SUM(G$3:G237)+J238</f>
        <v>0</v>
      </c>
      <c r="N238" s="21"/>
      <c r="O238" s="21"/>
      <c r="P238" s="21"/>
      <c r="Q238" s="19">
        <f t="shared" si="21"/>
        <v>3.3354120189976938E-2</v>
      </c>
      <c r="R238" s="19">
        <f t="shared" si="21"/>
        <v>3.3377923741143643E-2</v>
      </c>
      <c r="S238" s="19">
        <f t="shared" si="21"/>
        <v>0</v>
      </c>
      <c r="T238" s="19">
        <f t="shared" si="18"/>
        <v>-3.336601984285794E-2</v>
      </c>
      <c r="U238" s="19">
        <f t="shared" si="19"/>
        <v>0</v>
      </c>
      <c r="V238" s="19">
        <f t="shared" si="20"/>
        <v>0</v>
      </c>
    </row>
    <row r="239" spans="1:22" x14ac:dyDescent="0.25">
      <c r="A239" s="26">
        <f>Wellpath!E239</f>
        <v>0</v>
      </c>
      <c r="B239" s="22">
        <v>0</v>
      </c>
      <c r="C239" s="22">
        <v>0</v>
      </c>
      <c r="D239" s="22">
        <f t="shared" si="17"/>
        <v>3.9314164891663715E-5</v>
      </c>
      <c r="E239" s="20">
        <f>Model!$W$29*((drdp!B239+drdp!K239)*'DBH-OI'!$B239+(drdp!E239+drdp!N239)*'DBH-OI'!$C239+(drdp!H239+drdp!Q239)*'DBH-OI'!$D239)</f>
        <v>0</v>
      </c>
      <c r="F239" s="20">
        <f>Model!$W$29*((drdp!C239+drdp!L239)*'DBH-OI'!$B239+(drdp!F239+drdp!O239)*'DBH-OI'!$C239+(drdp!I239+drdp!R239)*'DBH-OI'!$D239)</f>
        <v>0</v>
      </c>
      <c r="G239" s="20">
        <f>Model!$W$29*((drdp!D239+drdp!M239)*'DBH-OI'!$B239+(drdp!G239+drdp!P239)*'DBH-OI'!$C239+(drdp!J239+drdp!S239)*'DBH-OI'!$D239)</f>
        <v>0</v>
      </c>
      <c r="H239" s="18">
        <f>Model!$W$29*((drdp!B239)*'DBH-OI'!$B239+(drdp!E239)*'DBH-OI'!$C239+(drdp!H239)*'DBH-OI'!$D239)</f>
        <v>0</v>
      </c>
      <c r="I239" s="18">
        <f>Model!$W$29*((drdp!C239)*'DBH-OI'!$B239+(drdp!F239)*'DBH-OI'!$C239+(drdp!I239)*'DBH-OI'!$D239)</f>
        <v>0</v>
      </c>
      <c r="J239" s="18">
        <f>Model!$W$29*((drdp!D239)*'DBH-OI'!$B239+(drdp!G239)*'DBH-OI'!$C239+(drdp!J239)*'DBH-OI'!$D239)</f>
        <v>0</v>
      </c>
      <c r="K239" s="21">
        <f>SUM(E$3:E238)+H239</f>
        <v>-0.18263110411421418</v>
      </c>
      <c r="L239" s="21">
        <f>SUM(F$3:F238)+I239</f>
        <v>0.18269626088440793</v>
      </c>
      <c r="M239" s="21">
        <f>SUM(G$3:G238)+J239</f>
        <v>0</v>
      </c>
      <c r="N239" s="21"/>
      <c r="O239" s="21"/>
      <c r="P239" s="21"/>
      <c r="Q239" s="19">
        <f t="shared" si="21"/>
        <v>3.3354120189976938E-2</v>
      </c>
      <c r="R239" s="19">
        <f t="shared" si="21"/>
        <v>3.3377923741143643E-2</v>
      </c>
      <c r="S239" s="19">
        <f t="shared" si="21"/>
        <v>0</v>
      </c>
      <c r="T239" s="19">
        <f t="shared" si="18"/>
        <v>-3.336601984285794E-2</v>
      </c>
      <c r="U239" s="19">
        <f t="shared" si="19"/>
        <v>0</v>
      </c>
      <c r="V239" s="19">
        <f t="shared" si="20"/>
        <v>0</v>
      </c>
    </row>
    <row r="240" spans="1:22" x14ac:dyDescent="0.25">
      <c r="A240" s="26">
        <f>Wellpath!E240</f>
        <v>0</v>
      </c>
      <c r="B240" s="22">
        <v>0</v>
      </c>
      <c r="C240" s="22">
        <v>0</v>
      </c>
      <c r="D240" s="22">
        <f t="shared" si="17"/>
        <v>3.9314164891663715E-5</v>
      </c>
      <c r="E240" s="20">
        <f>Model!$W$29*((drdp!B240+drdp!K240)*'DBH-OI'!$B240+(drdp!E240+drdp!N240)*'DBH-OI'!$C240+(drdp!H240+drdp!Q240)*'DBH-OI'!$D240)</f>
        <v>0</v>
      </c>
      <c r="F240" s="20">
        <f>Model!$W$29*((drdp!C240+drdp!L240)*'DBH-OI'!$B240+(drdp!F240+drdp!O240)*'DBH-OI'!$C240+(drdp!I240+drdp!R240)*'DBH-OI'!$D240)</f>
        <v>0</v>
      </c>
      <c r="G240" s="20">
        <f>Model!$W$29*((drdp!D240+drdp!M240)*'DBH-OI'!$B240+(drdp!G240+drdp!P240)*'DBH-OI'!$C240+(drdp!J240+drdp!S240)*'DBH-OI'!$D240)</f>
        <v>0</v>
      </c>
      <c r="H240" s="18">
        <f>Model!$W$29*((drdp!B240)*'DBH-OI'!$B240+(drdp!E240)*'DBH-OI'!$C240+(drdp!H240)*'DBH-OI'!$D240)</f>
        <v>0</v>
      </c>
      <c r="I240" s="18">
        <f>Model!$W$29*((drdp!C240)*'DBH-OI'!$B240+(drdp!F240)*'DBH-OI'!$C240+(drdp!I240)*'DBH-OI'!$D240)</f>
        <v>0</v>
      </c>
      <c r="J240" s="18">
        <f>Model!$W$29*((drdp!D240)*'DBH-OI'!$B240+(drdp!G240)*'DBH-OI'!$C240+(drdp!J240)*'DBH-OI'!$D240)</f>
        <v>0</v>
      </c>
      <c r="K240" s="21">
        <f>SUM(E$3:E239)+H240</f>
        <v>-0.18263110411421418</v>
      </c>
      <c r="L240" s="21">
        <f>SUM(F$3:F239)+I240</f>
        <v>0.18269626088440793</v>
      </c>
      <c r="M240" s="21">
        <f>SUM(G$3:G239)+J240</f>
        <v>0</v>
      </c>
      <c r="N240" s="21"/>
      <c r="O240" s="21"/>
      <c r="P240" s="21"/>
      <c r="Q240" s="19">
        <f t="shared" si="21"/>
        <v>3.3354120189976938E-2</v>
      </c>
      <c r="R240" s="19">
        <f t="shared" si="21"/>
        <v>3.3377923741143643E-2</v>
      </c>
      <c r="S240" s="19">
        <f t="shared" si="21"/>
        <v>0</v>
      </c>
      <c r="T240" s="19">
        <f t="shared" si="18"/>
        <v>-3.336601984285794E-2</v>
      </c>
      <c r="U240" s="19">
        <f t="shared" si="19"/>
        <v>0</v>
      </c>
      <c r="V240" s="19">
        <f t="shared" si="20"/>
        <v>0</v>
      </c>
    </row>
    <row r="241" spans="1:22" x14ac:dyDescent="0.25">
      <c r="A241" s="26">
        <f>Wellpath!E241</f>
        <v>0</v>
      </c>
      <c r="B241" s="22">
        <v>0</v>
      </c>
      <c r="C241" s="22">
        <v>0</v>
      </c>
      <c r="D241" s="22">
        <f t="shared" si="17"/>
        <v>3.9314164891663715E-5</v>
      </c>
      <c r="E241" s="20">
        <f>Model!$W$29*((drdp!B241+drdp!K241)*'DBH-OI'!$B241+(drdp!E241+drdp!N241)*'DBH-OI'!$C241+(drdp!H241+drdp!Q241)*'DBH-OI'!$D241)</f>
        <v>0</v>
      </c>
      <c r="F241" s="20">
        <f>Model!$W$29*((drdp!C241+drdp!L241)*'DBH-OI'!$B241+(drdp!F241+drdp!O241)*'DBH-OI'!$C241+(drdp!I241+drdp!R241)*'DBH-OI'!$D241)</f>
        <v>0</v>
      </c>
      <c r="G241" s="20">
        <f>Model!$W$29*((drdp!D241+drdp!M241)*'DBH-OI'!$B241+(drdp!G241+drdp!P241)*'DBH-OI'!$C241+(drdp!J241+drdp!S241)*'DBH-OI'!$D241)</f>
        <v>0</v>
      </c>
      <c r="H241" s="18">
        <f>Model!$W$29*((drdp!B241)*'DBH-OI'!$B241+(drdp!E241)*'DBH-OI'!$C241+(drdp!H241)*'DBH-OI'!$D241)</f>
        <v>0</v>
      </c>
      <c r="I241" s="18">
        <f>Model!$W$29*((drdp!C241)*'DBH-OI'!$B241+(drdp!F241)*'DBH-OI'!$C241+(drdp!I241)*'DBH-OI'!$D241)</f>
        <v>0</v>
      </c>
      <c r="J241" s="18">
        <f>Model!$W$29*((drdp!D241)*'DBH-OI'!$B241+(drdp!G241)*'DBH-OI'!$C241+(drdp!J241)*'DBH-OI'!$D241)</f>
        <v>0</v>
      </c>
      <c r="K241" s="21">
        <f>SUM(E$3:E240)+H241</f>
        <v>-0.18263110411421418</v>
      </c>
      <c r="L241" s="21">
        <f>SUM(F$3:F240)+I241</f>
        <v>0.18269626088440793</v>
      </c>
      <c r="M241" s="21">
        <f>SUM(G$3:G240)+J241</f>
        <v>0</v>
      </c>
      <c r="N241" s="21"/>
      <c r="O241" s="21"/>
      <c r="P241" s="21"/>
      <c r="Q241" s="19">
        <f t="shared" si="21"/>
        <v>3.3354120189976938E-2</v>
      </c>
      <c r="R241" s="19">
        <f t="shared" si="21"/>
        <v>3.3377923741143643E-2</v>
      </c>
      <c r="S241" s="19">
        <f t="shared" si="21"/>
        <v>0</v>
      </c>
      <c r="T241" s="19">
        <f t="shared" si="18"/>
        <v>-3.336601984285794E-2</v>
      </c>
      <c r="U241" s="19">
        <f t="shared" si="19"/>
        <v>0</v>
      </c>
      <c r="V241" s="19">
        <f t="shared" si="20"/>
        <v>0</v>
      </c>
    </row>
    <row r="242" spans="1:22" x14ac:dyDescent="0.25">
      <c r="A242" s="26">
        <f>Wellpath!E242</f>
        <v>0</v>
      </c>
      <c r="B242" s="22">
        <v>0</v>
      </c>
      <c r="C242" s="22">
        <v>0</v>
      </c>
      <c r="D242" s="22">
        <f t="shared" si="17"/>
        <v>3.9314164891663715E-5</v>
      </c>
      <c r="E242" s="20">
        <f>Model!$W$29*((drdp!B242+drdp!K242)*'DBH-OI'!$B242+(drdp!E242+drdp!N242)*'DBH-OI'!$C242+(drdp!H242+drdp!Q242)*'DBH-OI'!$D242)</f>
        <v>0</v>
      </c>
      <c r="F242" s="20">
        <f>Model!$W$29*((drdp!C242+drdp!L242)*'DBH-OI'!$B242+(drdp!F242+drdp!O242)*'DBH-OI'!$C242+(drdp!I242+drdp!R242)*'DBH-OI'!$D242)</f>
        <v>0</v>
      </c>
      <c r="G242" s="20">
        <f>Model!$W$29*((drdp!D242+drdp!M242)*'DBH-OI'!$B242+(drdp!G242+drdp!P242)*'DBH-OI'!$C242+(drdp!J242+drdp!S242)*'DBH-OI'!$D242)</f>
        <v>0</v>
      </c>
      <c r="H242" s="18">
        <f>Model!$W$29*((drdp!B242)*'DBH-OI'!$B242+(drdp!E242)*'DBH-OI'!$C242+(drdp!H242)*'DBH-OI'!$D242)</f>
        <v>0</v>
      </c>
      <c r="I242" s="18">
        <f>Model!$W$29*((drdp!C242)*'DBH-OI'!$B242+(drdp!F242)*'DBH-OI'!$C242+(drdp!I242)*'DBH-OI'!$D242)</f>
        <v>0</v>
      </c>
      <c r="J242" s="18">
        <f>Model!$W$29*((drdp!D242)*'DBH-OI'!$B242+(drdp!G242)*'DBH-OI'!$C242+(drdp!J242)*'DBH-OI'!$D242)</f>
        <v>0</v>
      </c>
      <c r="K242" s="21">
        <f>SUM(E$3:E241)+H242</f>
        <v>-0.18263110411421418</v>
      </c>
      <c r="L242" s="21">
        <f>SUM(F$3:F241)+I242</f>
        <v>0.18269626088440793</v>
      </c>
      <c r="M242" s="21">
        <f>SUM(G$3:G241)+J242</f>
        <v>0</v>
      </c>
      <c r="N242" s="21"/>
      <c r="O242" s="21"/>
      <c r="P242" s="21"/>
      <c r="Q242" s="19">
        <f t="shared" si="21"/>
        <v>3.3354120189976938E-2</v>
      </c>
      <c r="R242" s="19">
        <f t="shared" si="21"/>
        <v>3.3377923741143643E-2</v>
      </c>
      <c r="S242" s="19">
        <f t="shared" si="21"/>
        <v>0</v>
      </c>
      <c r="T242" s="19">
        <f t="shared" si="18"/>
        <v>-3.336601984285794E-2</v>
      </c>
      <c r="U242" s="19">
        <f t="shared" si="19"/>
        <v>0</v>
      </c>
      <c r="V242" s="19">
        <f t="shared" si="20"/>
        <v>0</v>
      </c>
    </row>
    <row r="243" spans="1:22" x14ac:dyDescent="0.25">
      <c r="A243" s="26">
        <f>Wellpath!E243</f>
        <v>0</v>
      </c>
      <c r="B243" s="22">
        <v>0</v>
      </c>
      <c r="C243" s="22">
        <v>0</v>
      </c>
      <c r="D243" s="22">
        <f t="shared" si="17"/>
        <v>3.9314164891663715E-5</v>
      </c>
      <c r="E243" s="20">
        <f>Model!$W$29*((drdp!B243+drdp!K243)*'DBH-OI'!$B243+(drdp!E243+drdp!N243)*'DBH-OI'!$C243+(drdp!H243+drdp!Q243)*'DBH-OI'!$D243)</f>
        <v>0</v>
      </c>
      <c r="F243" s="20">
        <f>Model!$W$29*((drdp!C243+drdp!L243)*'DBH-OI'!$B243+(drdp!F243+drdp!O243)*'DBH-OI'!$C243+(drdp!I243+drdp!R243)*'DBH-OI'!$D243)</f>
        <v>0</v>
      </c>
      <c r="G243" s="20">
        <f>Model!$W$29*((drdp!D243+drdp!M243)*'DBH-OI'!$B243+(drdp!G243+drdp!P243)*'DBH-OI'!$C243+(drdp!J243+drdp!S243)*'DBH-OI'!$D243)</f>
        <v>0</v>
      </c>
      <c r="H243" s="18">
        <f>Model!$W$29*((drdp!B243)*'DBH-OI'!$B243+(drdp!E243)*'DBH-OI'!$C243+(drdp!H243)*'DBH-OI'!$D243)</f>
        <v>0</v>
      </c>
      <c r="I243" s="18">
        <f>Model!$W$29*((drdp!C243)*'DBH-OI'!$B243+(drdp!F243)*'DBH-OI'!$C243+(drdp!I243)*'DBH-OI'!$D243)</f>
        <v>0</v>
      </c>
      <c r="J243" s="18">
        <f>Model!$W$29*((drdp!D243)*'DBH-OI'!$B243+(drdp!G243)*'DBH-OI'!$C243+(drdp!J243)*'DBH-OI'!$D243)</f>
        <v>0</v>
      </c>
      <c r="K243" s="21">
        <f>SUM(E$3:E242)+H243</f>
        <v>-0.18263110411421418</v>
      </c>
      <c r="L243" s="21">
        <f>SUM(F$3:F242)+I243</f>
        <v>0.18269626088440793</v>
      </c>
      <c r="M243" s="21">
        <f>SUM(G$3:G242)+J243</f>
        <v>0</v>
      </c>
      <c r="N243" s="21"/>
      <c r="O243" s="21"/>
      <c r="P243" s="21"/>
      <c r="Q243" s="19">
        <f t="shared" si="21"/>
        <v>3.3354120189976938E-2</v>
      </c>
      <c r="R243" s="19">
        <f t="shared" si="21"/>
        <v>3.3377923741143643E-2</v>
      </c>
      <c r="S243" s="19">
        <f t="shared" si="21"/>
        <v>0</v>
      </c>
      <c r="T243" s="19">
        <f t="shared" si="18"/>
        <v>-3.336601984285794E-2</v>
      </c>
      <c r="U243" s="19">
        <f t="shared" si="19"/>
        <v>0</v>
      </c>
      <c r="V243" s="19">
        <f t="shared" si="20"/>
        <v>0</v>
      </c>
    </row>
    <row r="244" spans="1:22" x14ac:dyDescent="0.25">
      <c r="A244" s="26">
        <f>Wellpath!E244</f>
        <v>0</v>
      </c>
      <c r="B244" s="22">
        <v>0</v>
      </c>
      <c r="C244" s="22">
        <v>0</v>
      </c>
      <c r="D244" s="22">
        <f t="shared" si="17"/>
        <v>3.9314164891663715E-5</v>
      </c>
      <c r="E244" s="20">
        <f>Model!$W$29*((drdp!B244+drdp!K244)*'DBH-OI'!$B244+(drdp!E244+drdp!N244)*'DBH-OI'!$C244+(drdp!H244+drdp!Q244)*'DBH-OI'!$D244)</f>
        <v>0</v>
      </c>
      <c r="F244" s="20">
        <f>Model!$W$29*((drdp!C244+drdp!L244)*'DBH-OI'!$B244+(drdp!F244+drdp!O244)*'DBH-OI'!$C244+(drdp!I244+drdp!R244)*'DBH-OI'!$D244)</f>
        <v>0</v>
      </c>
      <c r="G244" s="20">
        <f>Model!$W$29*((drdp!D244+drdp!M244)*'DBH-OI'!$B244+(drdp!G244+drdp!P244)*'DBH-OI'!$C244+(drdp!J244+drdp!S244)*'DBH-OI'!$D244)</f>
        <v>0</v>
      </c>
      <c r="H244" s="18">
        <f>Model!$W$29*((drdp!B244)*'DBH-OI'!$B244+(drdp!E244)*'DBH-OI'!$C244+(drdp!H244)*'DBH-OI'!$D244)</f>
        <v>0</v>
      </c>
      <c r="I244" s="18">
        <f>Model!$W$29*((drdp!C244)*'DBH-OI'!$B244+(drdp!F244)*'DBH-OI'!$C244+(drdp!I244)*'DBH-OI'!$D244)</f>
        <v>0</v>
      </c>
      <c r="J244" s="18">
        <f>Model!$W$29*((drdp!D244)*'DBH-OI'!$B244+(drdp!G244)*'DBH-OI'!$C244+(drdp!J244)*'DBH-OI'!$D244)</f>
        <v>0</v>
      </c>
      <c r="K244" s="21">
        <f>SUM(E$3:E243)+H244</f>
        <v>-0.18263110411421418</v>
      </c>
      <c r="L244" s="21">
        <f>SUM(F$3:F243)+I244</f>
        <v>0.18269626088440793</v>
      </c>
      <c r="M244" s="21">
        <f>SUM(G$3:G243)+J244</f>
        <v>0</v>
      </c>
      <c r="N244" s="21"/>
      <c r="O244" s="21"/>
      <c r="P244" s="21"/>
      <c r="Q244" s="19">
        <f t="shared" si="21"/>
        <v>3.3354120189976938E-2</v>
      </c>
      <c r="R244" s="19">
        <f t="shared" si="21"/>
        <v>3.3377923741143643E-2</v>
      </c>
      <c r="S244" s="19">
        <f t="shared" si="21"/>
        <v>0</v>
      </c>
      <c r="T244" s="19">
        <f t="shared" si="18"/>
        <v>-3.336601984285794E-2</v>
      </c>
      <c r="U244" s="19">
        <f t="shared" si="19"/>
        <v>0</v>
      </c>
      <c r="V244" s="19">
        <f t="shared" si="20"/>
        <v>0</v>
      </c>
    </row>
    <row r="245" spans="1:22" x14ac:dyDescent="0.25">
      <c r="A245" s="26">
        <f>Wellpath!E245</f>
        <v>0</v>
      </c>
      <c r="B245" s="22">
        <v>0</v>
      </c>
      <c r="C245" s="22">
        <v>0</v>
      </c>
      <c r="D245" s="22">
        <f t="shared" si="17"/>
        <v>3.9314164891663715E-5</v>
      </c>
      <c r="E245" s="20">
        <f>Model!$W$29*((drdp!B245+drdp!K245)*'DBH-OI'!$B245+(drdp!E245+drdp!N245)*'DBH-OI'!$C245+(drdp!H245+drdp!Q245)*'DBH-OI'!$D245)</f>
        <v>0</v>
      </c>
      <c r="F245" s="20">
        <f>Model!$W$29*((drdp!C245+drdp!L245)*'DBH-OI'!$B245+(drdp!F245+drdp!O245)*'DBH-OI'!$C245+(drdp!I245+drdp!R245)*'DBH-OI'!$D245)</f>
        <v>0</v>
      </c>
      <c r="G245" s="20">
        <f>Model!$W$29*((drdp!D245+drdp!M245)*'DBH-OI'!$B245+(drdp!G245+drdp!P245)*'DBH-OI'!$C245+(drdp!J245+drdp!S245)*'DBH-OI'!$D245)</f>
        <v>0</v>
      </c>
      <c r="H245" s="18">
        <f>Model!$W$29*((drdp!B245)*'DBH-OI'!$B245+(drdp!E245)*'DBH-OI'!$C245+(drdp!H245)*'DBH-OI'!$D245)</f>
        <v>0</v>
      </c>
      <c r="I245" s="18">
        <f>Model!$W$29*((drdp!C245)*'DBH-OI'!$B245+(drdp!F245)*'DBH-OI'!$C245+(drdp!I245)*'DBH-OI'!$D245)</f>
        <v>0</v>
      </c>
      <c r="J245" s="18">
        <f>Model!$W$29*((drdp!D245)*'DBH-OI'!$B245+(drdp!G245)*'DBH-OI'!$C245+(drdp!J245)*'DBH-OI'!$D245)</f>
        <v>0</v>
      </c>
      <c r="K245" s="21">
        <f>SUM(E$3:E244)+H245</f>
        <v>-0.18263110411421418</v>
      </c>
      <c r="L245" s="21">
        <f>SUM(F$3:F244)+I245</f>
        <v>0.18269626088440793</v>
      </c>
      <c r="M245" s="21">
        <f>SUM(G$3:G244)+J245</f>
        <v>0</v>
      </c>
      <c r="N245" s="21"/>
      <c r="O245" s="21"/>
      <c r="P245" s="21"/>
      <c r="Q245" s="19">
        <f t="shared" si="21"/>
        <v>3.3354120189976938E-2</v>
      </c>
      <c r="R245" s="19">
        <f t="shared" si="21"/>
        <v>3.3377923741143643E-2</v>
      </c>
      <c r="S245" s="19">
        <f t="shared" si="21"/>
        <v>0</v>
      </c>
      <c r="T245" s="19">
        <f t="shared" si="18"/>
        <v>-3.336601984285794E-2</v>
      </c>
      <c r="U245" s="19">
        <f t="shared" si="19"/>
        <v>0</v>
      </c>
      <c r="V245" s="19">
        <f t="shared" si="20"/>
        <v>0</v>
      </c>
    </row>
    <row r="246" spans="1:22" x14ac:dyDescent="0.25">
      <c r="A246" s="26">
        <f>Wellpath!E246</f>
        <v>0</v>
      </c>
      <c r="B246" s="22">
        <v>0</v>
      </c>
      <c r="C246" s="22">
        <v>0</v>
      </c>
      <c r="D246" s="22">
        <f t="shared" si="17"/>
        <v>3.9314164891663715E-5</v>
      </c>
      <c r="E246" s="20">
        <f>Model!$W$29*((drdp!B246+drdp!K246)*'DBH-OI'!$B246+(drdp!E246+drdp!N246)*'DBH-OI'!$C246+(drdp!H246+drdp!Q246)*'DBH-OI'!$D246)</f>
        <v>0</v>
      </c>
      <c r="F246" s="20">
        <f>Model!$W$29*((drdp!C246+drdp!L246)*'DBH-OI'!$B246+(drdp!F246+drdp!O246)*'DBH-OI'!$C246+(drdp!I246+drdp!R246)*'DBH-OI'!$D246)</f>
        <v>0</v>
      </c>
      <c r="G246" s="20">
        <f>Model!$W$29*((drdp!D246+drdp!M246)*'DBH-OI'!$B246+(drdp!G246+drdp!P246)*'DBH-OI'!$C246+(drdp!J246+drdp!S246)*'DBH-OI'!$D246)</f>
        <v>0</v>
      </c>
      <c r="H246" s="18">
        <f>Model!$W$29*((drdp!B246)*'DBH-OI'!$B246+(drdp!E246)*'DBH-OI'!$C246+(drdp!H246)*'DBH-OI'!$D246)</f>
        <v>0</v>
      </c>
      <c r="I246" s="18">
        <f>Model!$W$29*((drdp!C246)*'DBH-OI'!$B246+(drdp!F246)*'DBH-OI'!$C246+(drdp!I246)*'DBH-OI'!$D246)</f>
        <v>0</v>
      </c>
      <c r="J246" s="18">
        <f>Model!$W$29*((drdp!D246)*'DBH-OI'!$B246+(drdp!G246)*'DBH-OI'!$C246+(drdp!J246)*'DBH-OI'!$D246)</f>
        <v>0</v>
      </c>
      <c r="K246" s="21">
        <f>SUM(E$3:E245)+H246</f>
        <v>-0.18263110411421418</v>
      </c>
      <c r="L246" s="21">
        <f>SUM(F$3:F245)+I246</f>
        <v>0.18269626088440793</v>
      </c>
      <c r="M246" s="21">
        <f>SUM(G$3:G245)+J246</f>
        <v>0</v>
      </c>
      <c r="N246" s="21"/>
      <c r="O246" s="21"/>
      <c r="P246" s="21"/>
      <c r="Q246" s="19">
        <f t="shared" si="21"/>
        <v>3.3354120189976938E-2</v>
      </c>
      <c r="R246" s="19">
        <f t="shared" si="21"/>
        <v>3.3377923741143643E-2</v>
      </c>
      <c r="S246" s="19">
        <f t="shared" si="21"/>
        <v>0</v>
      </c>
      <c r="T246" s="19">
        <f t="shared" si="18"/>
        <v>-3.336601984285794E-2</v>
      </c>
      <c r="U246" s="19">
        <f t="shared" si="19"/>
        <v>0</v>
      </c>
      <c r="V246" s="19">
        <f t="shared" si="20"/>
        <v>0</v>
      </c>
    </row>
    <row r="247" spans="1:22" x14ac:dyDescent="0.25">
      <c r="A247" s="26">
        <f>Wellpath!E247</f>
        <v>0</v>
      </c>
      <c r="B247" s="22">
        <v>0</v>
      </c>
      <c r="C247" s="22">
        <v>0</v>
      </c>
      <c r="D247" s="22">
        <f t="shared" si="17"/>
        <v>3.9314164891663715E-5</v>
      </c>
      <c r="E247" s="20">
        <f>Model!$W$29*((drdp!B247+drdp!K247)*'DBH-OI'!$B247+(drdp!E247+drdp!N247)*'DBH-OI'!$C247+(drdp!H247+drdp!Q247)*'DBH-OI'!$D247)</f>
        <v>0</v>
      </c>
      <c r="F247" s="20">
        <f>Model!$W$29*((drdp!C247+drdp!L247)*'DBH-OI'!$B247+(drdp!F247+drdp!O247)*'DBH-OI'!$C247+(drdp!I247+drdp!R247)*'DBH-OI'!$D247)</f>
        <v>0</v>
      </c>
      <c r="G247" s="20">
        <f>Model!$W$29*((drdp!D247+drdp!M247)*'DBH-OI'!$B247+(drdp!G247+drdp!P247)*'DBH-OI'!$C247+(drdp!J247+drdp!S247)*'DBH-OI'!$D247)</f>
        <v>0</v>
      </c>
      <c r="H247" s="18">
        <f>Model!$W$29*((drdp!B247)*'DBH-OI'!$B247+(drdp!E247)*'DBH-OI'!$C247+(drdp!H247)*'DBH-OI'!$D247)</f>
        <v>0</v>
      </c>
      <c r="I247" s="18">
        <f>Model!$W$29*((drdp!C247)*'DBH-OI'!$B247+(drdp!F247)*'DBH-OI'!$C247+(drdp!I247)*'DBH-OI'!$D247)</f>
        <v>0</v>
      </c>
      <c r="J247" s="18">
        <f>Model!$W$29*((drdp!D247)*'DBH-OI'!$B247+(drdp!G247)*'DBH-OI'!$C247+(drdp!J247)*'DBH-OI'!$D247)</f>
        <v>0</v>
      </c>
      <c r="K247" s="21">
        <f>SUM(E$3:E246)+H247</f>
        <v>-0.18263110411421418</v>
      </c>
      <c r="L247" s="21">
        <f>SUM(F$3:F246)+I247</f>
        <v>0.18269626088440793</v>
      </c>
      <c r="M247" s="21">
        <f>SUM(G$3:G246)+J247</f>
        <v>0</v>
      </c>
      <c r="N247" s="21"/>
      <c r="O247" s="21"/>
      <c r="P247" s="21"/>
      <c r="Q247" s="19">
        <f t="shared" si="21"/>
        <v>3.3354120189976938E-2</v>
      </c>
      <c r="R247" s="19">
        <f t="shared" si="21"/>
        <v>3.3377923741143643E-2</v>
      </c>
      <c r="S247" s="19">
        <f t="shared" si="21"/>
        <v>0</v>
      </c>
      <c r="T247" s="19">
        <f t="shared" si="18"/>
        <v>-3.336601984285794E-2</v>
      </c>
      <c r="U247" s="19">
        <f t="shared" si="19"/>
        <v>0</v>
      </c>
      <c r="V247" s="19">
        <f t="shared" si="20"/>
        <v>0</v>
      </c>
    </row>
    <row r="248" spans="1:22" x14ac:dyDescent="0.25">
      <c r="A248" s="26">
        <f>Wellpath!E248</f>
        <v>0</v>
      </c>
      <c r="B248" s="22">
        <v>0</v>
      </c>
      <c r="C248" s="22">
        <v>0</v>
      </c>
      <c r="D248" s="22">
        <f t="shared" si="17"/>
        <v>3.9314164891663715E-5</v>
      </c>
      <c r="E248" s="20">
        <f>Model!$W$29*((drdp!B248+drdp!K248)*'DBH-OI'!$B248+(drdp!E248+drdp!N248)*'DBH-OI'!$C248+(drdp!H248+drdp!Q248)*'DBH-OI'!$D248)</f>
        <v>0</v>
      </c>
      <c r="F248" s="20">
        <f>Model!$W$29*((drdp!C248+drdp!L248)*'DBH-OI'!$B248+(drdp!F248+drdp!O248)*'DBH-OI'!$C248+(drdp!I248+drdp!R248)*'DBH-OI'!$D248)</f>
        <v>0</v>
      </c>
      <c r="G248" s="20">
        <f>Model!$W$29*((drdp!D248+drdp!M248)*'DBH-OI'!$B248+(drdp!G248+drdp!P248)*'DBH-OI'!$C248+(drdp!J248+drdp!S248)*'DBH-OI'!$D248)</f>
        <v>0</v>
      </c>
      <c r="H248" s="18">
        <f>Model!$W$29*((drdp!B248)*'DBH-OI'!$B248+(drdp!E248)*'DBH-OI'!$C248+(drdp!H248)*'DBH-OI'!$D248)</f>
        <v>0</v>
      </c>
      <c r="I248" s="18">
        <f>Model!$W$29*((drdp!C248)*'DBH-OI'!$B248+(drdp!F248)*'DBH-OI'!$C248+(drdp!I248)*'DBH-OI'!$D248)</f>
        <v>0</v>
      </c>
      <c r="J248" s="18">
        <f>Model!$W$29*((drdp!D248)*'DBH-OI'!$B248+(drdp!G248)*'DBH-OI'!$C248+(drdp!J248)*'DBH-OI'!$D248)</f>
        <v>0</v>
      </c>
      <c r="K248" s="21">
        <f>SUM(E$3:E247)+H248</f>
        <v>-0.18263110411421418</v>
      </c>
      <c r="L248" s="21">
        <f>SUM(F$3:F247)+I248</f>
        <v>0.18269626088440793</v>
      </c>
      <c r="M248" s="21">
        <f>SUM(G$3:G247)+J248</f>
        <v>0</v>
      </c>
      <c r="N248" s="21"/>
      <c r="O248" s="21"/>
      <c r="P248" s="21"/>
      <c r="Q248" s="19">
        <f t="shared" si="21"/>
        <v>3.3354120189976938E-2</v>
      </c>
      <c r="R248" s="19">
        <f t="shared" si="21"/>
        <v>3.3377923741143643E-2</v>
      </c>
      <c r="S248" s="19">
        <f t="shared" si="21"/>
        <v>0</v>
      </c>
      <c r="T248" s="19">
        <f t="shared" si="18"/>
        <v>-3.336601984285794E-2</v>
      </c>
      <c r="U248" s="19">
        <f t="shared" si="19"/>
        <v>0</v>
      </c>
      <c r="V248" s="19">
        <f t="shared" si="20"/>
        <v>0</v>
      </c>
    </row>
    <row r="249" spans="1:22" x14ac:dyDescent="0.25">
      <c r="A249" s="26">
        <f>Wellpath!E249</f>
        <v>0</v>
      </c>
      <c r="B249" s="22">
        <v>0</v>
      </c>
      <c r="C249" s="22">
        <v>0</v>
      </c>
      <c r="D249" s="22">
        <f t="shared" si="17"/>
        <v>3.9314164891663715E-5</v>
      </c>
      <c r="E249" s="20">
        <f>Model!$W$29*((drdp!B249+drdp!K249)*'DBH-OI'!$B249+(drdp!E249+drdp!N249)*'DBH-OI'!$C249+(drdp!H249+drdp!Q249)*'DBH-OI'!$D249)</f>
        <v>0</v>
      </c>
      <c r="F249" s="20">
        <f>Model!$W$29*((drdp!C249+drdp!L249)*'DBH-OI'!$B249+(drdp!F249+drdp!O249)*'DBH-OI'!$C249+(drdp!I249+drdp!R249)*'DBH-OI'!$D249)</f>
        <v>0</v>
      </c>
      <c r="G249" s="20">
        <f>Model!$W$29*((drdp!D249+drdp!M249)*'DBH-OI'!$B249+(drdp!G249+drdp!P249)*'DBH-OI'!$C249+(drdp!J249+drdp!S249)*'DBH-OI'!$D249)</f>
        <v>0</v>
      </c>
      <c r="H249" s="18">
        <f>Model!$W$29*((drdp!B249)*'DBH-OI'!$B249+(drdp!E249)*'DBH-OI'!$C249+(drdp!H249)*'DBH-OI'!$D249)</f>
        <v>0</v>
      </c>
      <c r="I249" s="18">
        <f>Model!$W$29*((drdp!C249)*'DBH-OI'!$B249+(drdp!F249)*'DBH-OI'!$C249+(drdp!I249)*'DBH-OI'!$D249)</f>
        <v>0</v>
      </c>
      <c r="J249" s="18">
        <f>Model!$W$29*((drdp!D249)*'DBH-OI'!$B249+(drdp!G249)*'DBH-OI'!$C249+(drdp!J249)*'DBH-OI'!$D249)</f>
        <v>0</v>
      </c>
      <c r="K249" s="21">
        <f>SUM(E$3:E248)+H249</f>
        <v>-0.18263110411421418</v>
      </c>
      <c r="L249" s="21">
        <f>SUM(F$3:F248)+I249</f>
        <v>0.18269626088440793</v>
      </c>
      <c r="M249" s="21">
        <f>SUM(G$3:G248)+J249</f>
        <v>0</v>
      </c>
      <c r="N249" s="21"/>
      <c r="O249" s="21"/>
      <c r="P249" s="21"/>
      <c r="Q249" s="19">
        <f t="shared" si="21"/>
        <v>3.3354120189976938E-2</v>
      </c>
      <c r="R249" s="19">
        <f t="shared" si="21"/>
        <v>3.3377923741143643E-2</v>
      </c>
      <c r="S249" s="19">
        <f t="shared" si="21"/>
        <v>0</v>
      </c>
      <c r="T249" s="19">
        <f t="shared" si="18"/>
        <v>-3.336601984285794E-2</v>
      </c>
      <c r="U249" s="19">
        <f t="shared" si="19"/>
        <v>0</v>
      </c>
      <c r="V249" s="19">
        <f t="shared" si="20"/>
        <v>0</v>
      </c>
    </row>
    <row r="250" spans="1:22" x14ac:dyDescent="0.25">
      <c r="A250" s="26">
        <f>Wellpath!E250</f>
        <v>0</v>
      </c>
      <c r="B250" s="22">
        <v>0</v>
      </c>
      <c r="C250" s="22">
        <v>0</v>
      </c>
      <c r="D250" s="22">
        <f t="shared" si="17"/>
        <v>3.9314164891663715E-5</v>
      </c>
      <c r="E250" s="20">
        <f>Model!$W$29*((drdp!B250+drdp!K250)*'DBH-OI'!$B250+(drdp!E250+drdp!N250)*'DBH-OI'!$C250+(drdp!H250+drdp!Q250)*'DBH-OI'!$D250)</f>
        <v>0</v>
      </c>
      <c r="F250" s="20">
        <f>Model!$W$29*((drdp!C250+drdp!L250)*'DBH-OI'!$B250+(drdp!F250+drdp!O250)*'DBH-OI'!$C250+(drdp!I250+drdp!R250)*'DBH-OI'!$D250)</f>
        <v>0</v>
      </c>
      <c r="G250" s="20">
        <f>Model!$W$29*((drdp!D250+drdp!M250)*'DBH-OI'!$B250+(drdp!G250+drdp!P250)*'DBH-OI'!$C250+(drdp!J250+drdp!S250)*'DBH-OI'!$D250)</f>
        <v>0</v>
      </c>
      <c r="H250" s="18">
        <f>Model!$W$29*((drdp!B250)*'DBH-OI'!$B250+(drdp!E250)*'DBH-OI'!$C250+(drdp!H250)*'DBH-OI'!$D250)</f>
        <v>0</v>
      </c>
      <c r="I250" s="18">
        <f>Model!$W$29*((drdp!C250)*'DBH-OI'!$B250+(drdp!F250)*'DBH-OI'!$C250+(drdp!I250)*'DBH-OI'!$D250)</f>
        <v>0</v>
      </c>
      <c r="J250" s="18">
        <f>Model!$W$29*((drdp!D250)*'DBH-OI'!$B250+(drdp!G250)*'DBH-OI'!$C250+(drdp!J250)*'DBH-OI'!$D250)</f>
        <v>0</v>
      </c>
      <c r="K250" s="21">
        <f>SUM(E$3:E249)+H250</f>
        <v>-0.18263110411421418</v>
      </c>
      <c r="L250" s="21">
        <f>SUM(F$3:F249)+I250</f>
        <v>0.18269626088440793</v>
      </c>
      <c r="M250" s="21">
        <f>SUM(G$3:G249)+J250</f>
        <v>0</v>
      </c>
      <c r="N250" s="21"/>
      <c r="O250" s="21"/>
      <c r="P250" s="21"/>
      <c r="Q250" s="19">
        <f t="shared" si="21"/>
        <v>3.3354120189976938E-2</v>
      </c>
      <c r="R250" s="19">
        <f t="shared" si="21"/>
        <v>3.3377923741143643E-2</v>
      </c>
      <c r="S250" s="19">
        <f t="shared" si="21"/>
        <v>0</v>
      </c>
      <c r="T250" s="19">
        <f t="shared" si="18"/>
        <v>-3.336601984285794E-2</v>
      </c>
      <c r="U250" s="19">
        <f t="shared" si="19"/>
        <v>0</v>
      </c>
      <c r="V250" s="19">
        <f t="shared" si="20"/>
        <v>0</v>
      </c>
    </row>
    <row r="251" spans="1:22" x14ac:dyDescent="0.25">
      <c r="A251" s="26">
        <f>Wellpath!E251</f>
        <v>0</v>
      </c>
      <c r="B251" s="22">
        <v>0</v>
      </c>
      <c r="C251" s="22">
        <v>0</v>
      </c>
      <c r="D251" s="22">
        <f t="shared" si="17"/>
        <v>3.9314164891663715E-5</v>
      </c>
      <c r="E251" s="20">
        <f>Model!$W$29*((drdp!B251+drdp!K251)*'DBH-OI'!$B251+(drdp!E251+drdp!N251)*'DBH-OI'!$C251+(drdp!H251+drdp!Q251)*'DBH-OI'!$D251)</f>
        <v>0</v>
      </c>
      <c r="F251" s="20">
        <f>Model!$W$29*((drdp!C251+drdp!L251)*'DBH-OI'!$B251+(drdp!F251+drdp!O251)*'DBH-OI'!$C251+(drdp!I251+drdp!R251)*'DBH-OI'!$D251)</f>
        <v>0</v>
      </c>
      <c r="G251" s="20">
        <f>Model!$W$29*((drdp!D251+drdp!M251)*'DBH-OI'!$B251+(drdp!G251+drdp!P251)*'DBH-OI'!$C251+(drdp!J251+drdp!S251)*'DBH-OI'!$D251)</f>
        <v>0</v>
      </c>
      <c r="H251" s="18">
        <f>Model!$W$29*((drdp!B251)*'DBH-OI'!$B251+(drdp!E251)*'DBH-OI'!$C251+(drdp!H251)*'DBH-OI'!$D251)</f>
        <v>0</v>
      </c>
      <c r="I251" s="18">
        <f>Model!$W$29*((drdp!C251)*'DBH-OI'!$B251+(drdp!F251)*'DBH-OI'!$C251+(drdp!I251)*'DBH-OI'!$D251)</f>
        <v>0</v>
      </c>
      <c r="J251" s="18">
        <f>Model!$W$29*((drdp!D251)*'DBH-OI'!$B251+(drdp!G251)*'DBH-OI'!$C251+(drdp!J251)*'DBH-OI'!$D251)</f>
        <v>0</v>
      </c>
      <c r="K251" s="21">
        <f>SUM(E$3:E250)+H251</f>
        <v>-0.18263110411421418</v>
      </c>
      <c r="L251" s="21">
        <f>SUM(F$3:F250)+I251</f>
        <v>0.18269626088440793</v>
      </c>
      <c r="M251" s="21">
        <f>SUM(G$3:G250)+J251</f>
        <v>0</v>
      </c>
      <c r="N251" s="21"/>
      <c r="O251" s="21"/>
      <c r="P251" s="21"/>
      <c r="Q251" s="19">
        <f t="shared" si="21"/>
        <v>3.3354120189976938E-2</v>
      </c>
      <c r="R251" s="19">
        <f t="shared" si="21"/>
        <v>3.3377923741143643E-2</v>
      </c>
      <c r="S251" s="19">
        <f t="shared" si="21"/>
        <v>0</v>
      </c>
      <c r="T251" s="19">
        <f t="shared" si="18"/>
        <v>-3.336601984285794E-2</v>
      </c>
      <c r="U251" s="19">
        <f t="shared" si="19"/>
        <v>0</v>
      </c>
      <c r="V251" s="19">
        <f t="shared" si="20"/>
        <v>0</v>
      </c>
    </row>
    <row r="252" spans="1:22" x14ac:dyDescent="0.25">
      <c r="A252" s="26">
        <f>Wellpath!E252</f>
        <v>0</v>
      </c>
      <c r="B252" s="22">
        <v>0</v>
      </c>
      <c r="C252" s="22">
        <v>0</v>
      </c>
      <c r="D252" s="22">
        <f t="shared" si="17"/>
        <v>3.9314164891663715E-5</v>
      </c>
      <c r="E252" s="20">
        <f>Model!$W$29*((drdp!B252+drdp!K252)*'DBH-OI'!$B252+(drdp!E252+drdp!N252)*'DBH-OI'!$C252+(drdp!H252+drdp!Q252)*'DBH-OI'!$D252)</f>
        <v>0</v>
      </c>
      <c r="F252" s="20">
        <f>Model!$W$29*((drdp!C252+drdp!L252)*'DBH-OI'!$B252+(drdp!F252+drdp!O252)*'DBH-OI'!$C252+(drdp!I252+drdp!R252)*'DBH-OI'!$D252)</f>
        <v>0</v>
      </c>
      <c r="G252" s="20">
        <f>Model!$W$29*((drdp!D252+drdp!M252)*'DBH-OI'!$B252+(drdp!G252+drdp!P252)*'DBH-OI'!$C252+(drdp!J252+drdp!S252)*'DBH-OI'!$D252)</f>
        <v>0</v>
      </c>
      <c r="H252" s="18">
        <f>Model!$W$29*((drdp!B252)*'DBH-OI'!$B252+(drdp!E252)*'DBH-OI'!$C252+(drdp!H252)*'DBH-OI'!$D252)</f>
        <v>0</v>
      </c>
      <c r="I252" s="18">
        <f>Model!$W$29*((drdp!C252)*'DBH-OI'!$B252+(drdp!F252)*'DBH-OI'!$C252+(drdp!I252)*'DBH-OI'!$D252)</f>
        <v>0</v>
      </c>
      <c r="J252" s="18">
        <f>Model!$W$29*((drdp!D252)*'DBH-OI'!$B252+(drdp!G252)*'DBH-OI'!$C252+(drdp!J252)*'DBH-OI'!$D252)</f>
        <v>0</v>
      </c>
      <c r="K252" s="21">
        <f>SUM(E$3:E251)+H252</f>
        <v>-0.18263110411421418</v>
      </c>
      <c r="L252" s="21">
        <f>SUM(F$3:F251)+I252</f>
        <v>0.18269626088440793</v>
      </c>
      <c r="M252" s="21">
        <f>SUM(G$3:G251)+J252</f>
        <v>0</v>
      </c>
      <c r="N252" s="21"/>
      <c r="O252" s="21"/>
      <c r="P252" s="21"/>
      <c r="Q252" s="19">
        <f t="shared" si="21"/>
        <v>3.3354120189976938E-2</v>
      </c>
      <c r="R252" s="19">
        <f t="shared" si="21"/>
        <v>3.3377923741143643E-2</v>
      </c>
      <c r="S252" s="19">
        <f t="shared" si="21"/>
        <v>0</v>
      </c>
      <c r="T252" s="19">
        <f t="shared" si="18"/>
        <v>-3.336601984285794E-2</v>
      </c>
      <c r="U252" s="19">
        <f t="shared" si="19"/>
        <v>0</v>
      </c>
      <c r="V252" s="19">
        <f t="shared" si="20"/>
        <v>0</v>
      </c>
    </row>
    <row r="253" spans="1:22" x14ac:dyDescent="0.25">
      <c r="A253" s="26">
        <f>Wellpath!E253</f>
        <v>0</v>
      </c>
      <c r="B253" s="22">
        <v>0</v>
      </c>
      <c r="C253" s="22">
        <v>0</v>
      </c>
      <c r="D253" s="22">
        <f t="shared" si="17"/>
        <v>3.9314164891663715E-5</v>
      </c>
      <c r="E253" s="20">
        <f>Model!$W$29*((drdp!B253+drdp!K253)*'DBH-OI'!$B253+(drdp!E253+drdp!N253)*'DBH-OI'!$C253+(drdp!H253+drdp!Q253)*'DBH-OI'!$D253)</f>
        <v>0</v>
      </c>
      <c r="F253" s="20">
        <f>Model!$W$29*((drdp!C253+drdp!L253)*'DBH-OI'!$B253+(drdp!F253+drdp!O253)*'DBH-OI'!$C253+(drdp!I253+drdp!R253)*'DBH-OI'!$D253)</f>
        <v>0</v>
      </c>
      <c r="G253" s="20">
        <f>Model!$W$29*((drdp!D253+drdp!M253)*'DBH-OI'!$B253+(drdp!G253+drdp!P253)*'DBH-OI'!$C253+(drdp!J253+drdp!S253)*'DBH-OI'!$D253)</f>
        <v>0</v>
      </c>
      <c r="H253" s="18">
        <f>Model!$W$29*((drdp!B253)*'DBH-OI'!$B253+(drdp!E253)*'DBH-OI'!$C253+(drdp!H253)*'DBH-OI'!$D253)</f>
        <v>0</v>
      </c>
      <c r="I253" s="18">
        <f>Model!$W$29*((drdp!C253)*'DBH-OI'!$B253+(drdp!F253)*'DBH-OI'!$C253+(drdp!I253)*'DBH-OI'!$D253)</f>
        <v>0</v>
      </c>
      <c r="J253" s="18">
        <f>Model!$W$29*((drdp!D253)*'DBH-OI'!$B253+(drdp!G253)*'DBH-OI'!$C253+(drdp!J253)*'DBH-OI'!$D253)</f>
        <v>0</v>
      </c>
      <c r="K253" s="21">
        <f>SUM(E$3:E252)+H253</f>
        <v>-0.18263110411421418</v>
      </c>
      <c r="L253" s="21">
        <f>SUM(F$3:F252)+I253</f>
        <v>0.18269626088440793</v>
      </c>
      <c r="M253" s="21">
        <f>SUM(G$3:G252)+J253</f>
        <v>0</v>
      </c>
      <c r="N253" s="21"/>
      <c r="O253" s="21"/>
      <c r="P253" s="21"/>
      <c r="Q253" s="19">
        <f t="shared" si="21"/>
        <v>3.3354120189976938E-2</v>
      </c>
      <c r="R253" s="19">
        <f t="shared" si="21"/>
        <v>3.3377923741143643E-2</v>
      </c>
      <c r="S253" s="19">
        <f t="shared" si="21"/>
        <v>0</v>
      </c>
      <c r="T253" s="19">
        <f t="shared" si="18"/>
        <v>-3.336601984285794E-2</v>
      </c>
      <c r="U253" s="19">
        <f t="shared" si="19"/>
        <v>0</v>
      </c>
      <c r="V253" s="19">
        <f t="shared" si="20"/>
        <v>0</v>
      </c>
    </row>
    <row r="254" spans="1:22" x14ac:dyDescent="0.25">
      <c r="A254" s="26">
        <f>Wellpath!E254</f>
        <v>0</v>
      </c>
      <c r="B254" s="22">
        <v>0</v>
      </c>
      <c r="C254" s="22">
        <v>0</v>
      </c>
      <c r="D254" s="22">
        <f t="shared" si="17"/>
        <v>3.9314164891663715E-5</v>
      </c>
      <c r="E254" s="20">
        <f>Model!$W$29*((drdp!B254+drdp!K254)*'DBH-OI'!$B254+(drdp!E254+drdp!N254)*'DBH-OI'!$C254+(drdp!H254+drdp!Q254)*'DBH-OI'!$D254)</f>
        <v>0</v>
      </c>
      <c r="F254" s="20">
        <f>Model!$W$29*((drdp!C254+drdp!L254)*'DBH-OI'!$B254+(drdp!F254+drdp!O254)*'DBH-OI'!$C254+(drdp!I254+drdp!R254)*'DBH-OI'!$D254)</f>
        <v>0</v>
      </c>
      <c r="G254" s="20">
        <f>Model!$W$29*((drdp!D254+drdp!M254)*'DBH-OI'!$B254+(drdp!G254+drdp!P254)*'DBH-OI'!$C254+(drdp!J254+drdp!S254)*'DBH-OI'!$D254)</f>
        <v>0</v>
      </c>
      <c r="H254" s="18">
        <f>Model!$W$29*((drdp!B254)*'DBH-OI'!$B254+(drdp!E254)*'DBH-OI'!$C254+(drdp!H254)*'DBH-OI'!$D254)</f>
        <v>0</v>
      </c>
      <c r="I254" s="18">
        <f>Model!$W$29*((drdp!C254)*'DBH-OI'!$B254+(drdp!F254)*'DBH-OI'!$C254+(drdp!I254)*'DBH-OI'!$D254)</f>
        <v>0</v>
      </c>
      <c r="J254" s="18">
        <f>Model!$W$29*((drdp!D254)*'DBH-OI'!$B254+(drdp!G254)*'DBH-OI'!$C254+(drdp!J254)*'DBH-OI'!$D254)</f>
        <v>0</v>
      </c>
      <c r="K254" s="21">
        <f>SUM(E$3:E253)+H254</f>
        <v>-0.18263110411421418</v>
      </c>
      <c r="L254" s="21">
        <f>SUM(F$3:F253)+I254</f>
        <v>0.18269626088440793</v>
      </c>
      <c r="M254" s="21">
        <f>SUM(G$3:G253)+J254</f>
        <v>0</v>
      </c>
      <c r="N254" s="21"/>
      <c r="O254" s="21"/>
      <c r="P254" s="21"/>
      <c r="Q254" s="19">
        <f t="shared" si="21"/>
        <v>3.3354120189976938E-2</v>
      </c>
      <c r="R254" s="19">
        <f t="shared" si="21"/>
        <v>3.3377923741143643E-2</v>
      </c>
      <c r="S254" s="19">
        <f t="shared" si="21"/>
        <v>0</v>
      </c>
      <c r="T254" s="19">
        <f t="shared" si="18"/>
        <v>-3.336601984285794E-2</v>
      </c>
      <c r="U254" s="19">
        <f t="shared" si="19"/>
        <v>0</v>
      </c>
      <c r="V254" s="19">
        <f t="shared" si="20"/>
        <v>0</v>
      </c>
    </row>
    <row r="255" spans="1:22" x14ac:dyDescent="0.25">
      <c r="A255" s="26">
        <f>Wellpath!E255</f>
        <v>0</v>
      </c>
      <c r="B255" s="22">
        <v>0</v>
      </c>
      <c r="C255" s="22">
        <v>0</v>
      </c>
      <c r="D255" s="22">
        <f t="shared" si="17"/>
        <v>3.9314164891663715E-5</v>
      </c>
      <c r="E255" s="20">
        <f>Model!$W$29*((drdp!B255+drdp!K255)*'DBH-OI'!$B255+(drdp!E255+drdp!N255)*'DBH-OI'!$C255+(drdp!H255+drdp!Q255)*'DBH-OI'!$D255)</f>
        <v>0</v>
      </c>
      <c r="F255" s="20">
        <f>Model!$W$29*((drdp!C255+drdp!L255)*'DBH-OI'!$B255+(drdp!F255+drdp!O255)*'DBH-OI'!$C255+(drdp!I255+drdp!R255)*'DBH-OI'!$D255)</f>
        <v>0</v>
      </c>
      <c r="G255" s="20">
        <f>Model!$W$29*((drdp!D255+drdp!M255)*'DBH-OI'!$B255+(drdp!G255+drdp!P255)*'DBH-OI'!$C255+(drdp!J255+drdp!S255)*'DBH-OI'!$D255)</f>
        <v>0</v>
      </c>
      <c r="H255" s="18">
        <f>Model!$W$29*((drdp!B255)*'DBH-OI'!$B255+(drdp!E255)*'DBH-OI'!$C255+(drdp!H255)*'DBH-OI'!$D255)</f>
        <v>0</v>
      </c>
      <c r="I255" s="18">
        <f>Model!$W$29*((drdp!C255)*'DBH-OI'!$B255+(drdp!F255)*'DBH-OI'!$C255+(drdp!I255)*'DBH-OI'!$D255)</f>
        <v>0</v>
      </c>
      <c r="J255" s="18">
        <f>Model!$W$29*((drdp!D255)*'DBH-OI'!$B255+(drdp!G255)*'DBH-OI'!$C255+(drdp!J255)*'DBH-OI'!$D255)</f>
        <v>0</v>
      </c>
      <c r="K255" s="21">
        <f>SUM(E$3:E254)+H255</f>
        <v>-0.18263110411421418</v>
      </c>
      <c r="L255" s="21">
        <f>SUM(F$3:F254)+I255</f>
        <v>0.18269626088440793</v>
      </c>
      <c r="M255" s="21">
        <f>SUM(G$3:G254)+J255</f>
        <v>0</v>
      </c>
      <c r="N255" s="21"/>
      <c r="O255" s="21"/>
      <c r="P255" s="21"/>
      <c r="Q255" s="19">
        <f t="shared" si="21"/>
        <v>3.3354120189976938E-2</v>
      </c>
      <c r="R255" s="19">
        <f t="shared" si="21"/>
        <v>3.3377923741143643E-2</v>
      </c>
      <c r="S255" s="19">
        <f t="shared" si="21"/>
        <v>0</v>
      </c>
      <c r="T255" s="19">
        <f t="shared" si="18"/>
        <v>-3.336601984285794E-2</v>
      </c>
      <c r="U255" s="19">
        <f t="shared" si="19"/>
        <v>0</v>
      </c>
      <c r="V255" s="19">
        <f t="shared" si="20"/>
        <v>0</v>
      </c>
    </row>
    <row r="256" spans="1:22" x14ac:dyDescent="0.25">
      <c r="A256" s="26">
        <f>Wellpath!E256</f>
        <v>0</v>
      </c>
      <c r="B256" s="22">
        <v>0</v>
      </c>
      <c r="C256" s="22">
        <v>0</v>
      </c>
      <c r="D256" s="22">
        <f t="shared" si="17"/>
        <v>3.9314164891663715E-5</v>
      </c>
      <c r="E256" s="20">
        <f>Model!$W$29*((drdp!B256+drdp!K256)*'DBH-OI'!$B256+(drdp!E256+drdp!N256)*'DBH-OI'!$C256+(drdp!H256+drdp!Q256)*'DBH-OI'!$D256)</f>
        <v>0</v>
      </c>
      <c r="F256" s="20">
        <f>Model!$W$29*((drdp!C256+drdp!L256)*'DBH-OI'!$B256+(drdp!F256+drdp!O256)*'DBH-OI'!$C256+(drdp!I256+drdp!R256)*'DBH-OI'!$D256)</f>
        <v>0</v>
      </c>
      <c r="G256" s="20">
        <f>Model!$W$29*((drdp!D256+drdp!M256)*'DBH-OI'!$B256+(drdp!G256+drdp!P256)*'DBH-OI'!$C256+(drdp!J256+drdp!S256)*'DBH-OI'!$D256)</f>
        <v>0</v>
      </c>
      <c r="H256" s="18">
        <f>Model!$W$29*((drdp!B256)*'DBH-OI'!$B256+(drdp!E256)*'DBH-OI'!$C256+(drdp!H256)*'DBH-OI'!$D256)</f>
        <v>0</v>
      </c>
      <c r="I256" s="18">
        <f>Model!$W$29*((drdp!C256)*'DBH-OI'!$B256+(drdp!F256)*'DBH-OI'!$C256+(drdp!I256)*'DBH-OI'!$D256)</f>
        <v>0</v>
      </c>
      <c r="J256" s="18">
        <f>Model!$W$29*((drdp!D256)*'DBH-OI'!$B256+(drdp!G256)*'DBH-OI'!$C256+(drdp!J256)*'DBH-OI'!$D256)</f>
        <v>0</v>
      </c>
      <c r="K256" s="21">
        <f>SUM(E$3:E255)+H256</f>
        <v>-0.18263110411421418</v>
      </c>
      <c r="L256" s="21">
        <f>SUM(F$3:F255)+I256</f>
        <v>0.18269626088440793</v>
      </c>
      <c r="M256" s="21">
        <f>SUM(G$3:G255)+J256</f>
        <v>0</v>
      </c>
      <c r="N256" s="21"/>
      <c r="O256" s="21"/>
      <c r="P256" s="21"/>
      <c r="Q256" s="19">
        <f t="shared" si="21"/>
        <v>3.3354120189976938E-2</v>
      </c>
      <c r="R256" s="19">
        <f t="shared" si="21"/>
        <v>3.3377923741143643E-2</v>
      </c>
      <c r="S256" s="19">
        <f t="shared" si="21"/>
        <v>0</v>
      </c>
      <c r="T256" s="19">
        <f t="shared" si="18"/>
        <v>-3.336601984285794E-2</v>
      </c>
      <c r="U256" s="19">
        <f t="shared" si="19"/>
        <v>0</v>
      </c>
      <c r="V256" s="19">
        <f t="shared" si="20"/>
        <v>0</v>
      </c>
    </row>
    <row r="257" spans="1:23" x14ac:dyDescent="0.25">
      <c r="A257" s="26">
        <f>Wellpath!E257</f>
        <v>0</v>
      </c>
      <c r="B257" s="22">
        <v>0</v>
      </c>
      <c r="C257" s="22">
        <v>0</v>
      </c>
      <c r="D257" s="22">
        <f t="shared" si="17"/>
        <v>3.9314164891663715E-5</v>
      </c>
      <c r="E257" s="20">
        <f>Model!$W$29*((drdp!B257+drdp!K257)*'DBH-OI'!$B257+(drdp!E257+drdp!N257)*'DBH-OI'!$C257+(drdp!H257+drdp!Q257)*'DBH-OI'!$D257)</f>
        <v>0</v>
      </c>
      <c r="F257" s="20">
        <f>Model!$W$29*((drdp!C257+drdp!L257)*'DBH-OI'!$B257+(drdp!F257+drdp!O257)*'DBH-OI'!$C257+(drdp!I257+drdp!R257)*'DBH-OI'!$D257)</f>
        <v>0</v>
      </c>
      <c r="G257" s="20">
        <f>Model!$W$29*((drdp!D257+drdp!M257)*'DBH-OI'!$B257+(drdp!G257+drdp!P257)*'DBH-OI'!$C257+(drdp!J257+drdp!S257)*'DBH-OI'!$D257)</f>
        <v>0</v>
      </c>
      <c r="H257" s="18">
        <f>Model!$W$29*((drdp!B257)*'DBH-OI'!$B257+(drdp!E257)*'DBH-OI'!$C257+(drdp!H257)*'DBH-OI'!$D257)</f>
        <v>0</v>
      </c>
      <c r="I257" s="18">
        <f>Model!$W$29*((drdp!C257)*'DBH-OI'!$B257+(drdp!F257)*'DBH-OI'!$C257+(drdp!I257)*'DBH-OI'!$D257)</f>
        <v>0</v>
      </c>
      <c r="J257" s="18">
        <f>Model!$W$29*((drdp!D257)*'DBH-OI'!$B257+(drdp!G257)*'DBH-OI'!$C257+(drdp!J257)*'DBH-OI'!$D257)</f>
        <v>0</v>
      </c>
      <c r="K257" s="21">
        <f>SUM(E$3:E256)+H257</f>
        <v>-0.18263110411421418</v>
      </c>
      <c r="L257" s="21">
        <f>SUM(F$3:F256)+I257</f>
        <v>0.18269626088440793</v>
      </c>
      <c r="M257" s="21">
        <f>SUM(G$3:G256)+J257</f>
        <v>0</v>
      </c>
      <c r="N257" s="21"/>
      <c r="O257" s="21"/>
      <c r="P257" s="21"/>
      <c r="Q257" s="19">
        <f t="shared" si="21"/>
        <v>3.3354120189976938E-2</v>
      </c>
      <c r="R257" s="19">
        <f t="shared" si="21"/>
        <v>3.3377923741143643E-2</v>
      </c>
      <c r="S257" s="19">
        <f t="shared" si="21"/>
        <v>0</v>
      </c>
      <c r="T257" s="19">
        <f t="shared" si="18"/>
        <v>-3.336601984285794E-2</v>
      </c>
      <c r="U257" s="19">
        <f t="shared" si="19"/>
        <v>0</v>
      </c>
      <c r="V257" s="19">
        <f t="shared" si="20"/>
        <v>0</v>
      </c>
    </row>
    <row r="258" spans="1:23" x14ac:dyDescent="0.25">
      <c r="A258" s="26">
        <f>Wellpath!E258</f>
        <v>0</v>
      </c>
      <c r="B258" s="22">
        <v>0</v>
      </c>
      <c r="C258" s="22">
        <v>0</v>
      </c>
      <c r="D258" s="22">
        <f t="shared" si="17"/>
        <v>3.9314164891663715E-5</v>
      </c>
      <c r="E258" s="20">
        <f>Model!$W$29*((drdp!B258+drdp!K258)*'DBH-OI'!$B258+(drdp!E258+drdp!N258)*'DBH-OI'!$C258+(drdp!H258+drdp!Q258)*'DBH-OI'!$D258)</f>
        <v>0</v>
      </c>
      <c r="F258" s="20">
        <f>Model!$W$29*((drdp!C258+drdp!L258)*'DBH-OI'!$B258+(drdp!F258+drdp!O258)*'DBH-OI'!$C258+(drdp!I258+drdp!R258)*'DBH-OI'!$D258)</f>
        <v>0</v>
      </c>
      <c r="G258" s="20">
        <f>Model!$W$29*((drdp!D258+drdp!M258)*'DBH-OI'!$B258+(drdp!G258+drdp!P258)*'DBH-OI'!$C258+(drdp!J258+drdp!S258)*'DBH-OI'!$D258)</f>
        <v>0</v>
      </c>
      <c r="H258" s="18">
        <f>Model!$W$29*((drdp!B258)*'DBH-OI'!$B258+(drdp!E258)*'DBH-OI'!$C258+(drdp!H258)*'DBH-OI'!$D258)</f>
        <v>0</v>
      </c>
      <c r="I258" s="18">
        <f>Model!$W$29*((drdp!C258)*'DBH-OI'!$B258+(drdp!F258)*'DBH-OI'!$C258+(drdp!I258)*'DBH-OI'!$D258)</f>
        <v>0</v>
      </c>
      <c r="J258" s="18">
        <f>Model!$W$29*((drdp!D258)*'DBH-OI'!$B258+(drdp!G258)*'DBH-OI'!$C258+(drdp!J258)*'DBH-OI'!$D258)</f>
        <v>0</v>
      </c>
      <c r="K258" s="21">
        <f>SUM(E$3:E257)+H258</f>
        <v>-0.18263110411421418</v>
      </c>
      <c r="L258" s="21">
        <f>SUM(F$3:F257)+I258</f>
        <v>0.18269626088440793</v>
      </c>
      <c r="M258" s="21">
        <f>SUM(G$3:G257)+J258</f>
        <v>0</v>
      </c>
      <c r="N258" s="21"/>
      <c r="O258" s="21"/>
      <c r="P258" s="21"/>
      <c r="Q258" s="19">
        <f t="shared" si="21"/>
        <v>3.3354120189976938E-2</v>
      </c>
      <c r="R258" s="19">
        <f t="shared" si="21"/>
        <v>3.3377923741143643E-2</v>
      </c>
      <c r="S258" s="19">
        <f t="shared" si="21"/>
        <v>0</v>
      </c>
      <c r="T258" s="19">
        <f t="shared" si="18"/>
        <v>-3.336601984285794E-2</v>
      </c>
      <c r="U258" s="19">
        <f t="shared" si="19"/>
        <v>0</v>
      </c>
      <c r="V258" s="19">
        <f t="shared" si="20"/>
        <v>0</v>
      </c>
    </row>
    <row r="259" spans="1:23" x14ac:dyDescent="0.25">
      <c r="A259" s="26">
        <f>Wellpath!E259</f>
        <v>0</v>
      </c>
      <c r="B259" s="22">
        <v>0</v>
      </c>
      <c r="C259" s="22">
        <v>0</v>
      </c>
      <c r="D259" s="22">
        <f t="shared" ref="D259:D271" si="22">1 / (Bfield * COS(Dip))</f>
        <v>3.9314164891663715E-5</v>
      </c>
      <c r="E259" s="20">
        <f>Model!$W$29*((drdp!B259+drdp!K259)*'DBH-OI'!$B259+(drdp!E259+drdp!N259)*'DBH-OI'!$C259+(drdp!H259+drdp!Q259)*'DBH-OI'!$D259)</f>
        <v>0</v>
      </c>
      <c r="F259" s="20">
        <f>Model!$W$29*((drdp!C259+drdp!L259)*'DBH-OI'!$B259+(drdp!F259+drdp!O259)*'DBH-OI'!$C259+(drdp!I259+drdp!R259)*'DBH-OI'!$D259)</f>
        <v>0</v>
      </c>
      <c r="G259" s="20">
        <f>Model!$W$29*((drdp!D259+drdp!M259)*'DBH-OI'!$B259+(drdp!G259+drdp!P259)*'DBH-OI'!$C259+(drdp!J259+drdp!S259)*'DBH-OI'!$D259)</f>
        <v>0</v>
      </c>
      <c r="H259" s="18">
        <f>Model!$W$29*((drdp!B259)*'DBH-OI'!$B259+(drdp!E259)*'DBH-OI'!$C259+(drdp!H259)*'DBH-OI'!$D259)</f>
        <v>0</v>
      </c>
      <c r="I259" s="18">
        <f>Model!$W$29*((drdp!C259)*'DBH-OI'!$B259+(drdp!F259)*'DBH-OI'!$C259+(drdp!I259)*'DBH-OI'!$D259)</f>
        <v>0</v>
      </c>
      <c r="J259" s="18">
        <f>Model!$W$29*((drdp!D259)*'DBH-OI'!$B259+(drdp!G259)*'DBH-OI'!$C259+(drdp!J259)*'DBH-OI'!$D259)</f>
        <v>0</v>
      </c>
      <c r="K259" s="21">
        <f>SUM(E$3:E258)+H259</f>
        <v>-0.18263110411421418</v>
      </c>
      <c r="L259" s="21">
        <f>SUM(F$3:F258)+I259</f>
        <v>0.18269626088440793</v>
      </c>
      <c r="M259" s="21">
        <f>SUM(G$3:G258)+J259</f>
        <v>0</v>
      </c>
      <c r="N259" s="21"/>
      <c r="O259" s="21"/>
      <c r="P259" s="21"/>
      <c r="Q259" s="19">
        <f t="shared" si="21"/>
        <v>3.3354120189976938E-2</v>
      </c>
      <c r="R259" s="19">
        <f t="shared" si="21"/>
        <v>3.3377923741143643E-2</v>
      </c>
      <c r="S259" s="19">
        <f t="shared" si="21"/>
        <v>0</v>
      </c>
      <c r="T259" s="19">
        <f t="shared" si="18"/>
        <v>-3.336601984285794E-2</v>
      </c>
      <c r="U259" s="19">
        <f t="shared" si="19"/>
        <v>0</v>
      </c>
      <c r="V259" s="19">
        <f t="shared" si="20"/>
        <v>0</v>
      </c>
    </row>
    <row r="260" spans="1:23" x14ac:dyDescent="0.25">
      <c r="A260" s="26">
        <f>Wellpath!E260</f>
        <v>0</v>
      </c>
      <c r="B260" s="22">
        <v>0</v>
      </c>
      <c r="C260" s="22">
        <v>0</v>
      </c>
      <c r="D260" s="22">
        <f t="shared" si="22"/>
        <v>3.9314164891663715E-5</v>
      </c>
      <c r="E260" s="20">
        <f>Model!$W$29*((drdp!B260+drdp!K260)*'DBH-OI'!$B260+(drdp!E260+drdp!N260)*'DBH-OI'!$C260+(drdp!H260+drdp!Q260)*'DBH-OI'!$D260)</f>
        <v>0</v>
      </c>
      <c r="F260" s="20">
        <f>Model!$W$29*((drdp!C260+drdp!L260)*'DBH-OI'!$B260+(drdp!F260+drdp!O260)*'DBH-OI'!$C260+(drdp!I260+drdp!R260)*'DBH-OI'!$D260)</f>
        <v>0</v>
      </c>
      <c r="G260" s="20">
        <f>Model!$W$29*((drdp!D260+drdp!M260)*'DBH-OI'!$B260+(drdp!G260+drdp!P260)*'DBH-OI'!$C260+(drdp!J260+drdp!S260)*'DBH-OI'!$D260)</f>
        <v>0</v>
      </c>
      <c r="H260" s="18">
        <f>Model!$W$29*((drdp!B260)*'DBH-OI'!$B260+(drdp!E260)*'DBH-OI'!$C260+(drdp!H260)*'DBH-OI'!$D260)</f>
        <v>0</v>
      </c>
      <c r="I260" s="18">
        <f>Model!$W$29*((drdp!C260)*'DBH-OI'!$B260+(drdp!F260)*'DBH-OI'!$C260+(drdp!I260)*'DBH-OI'!$D260)</f>
        <v>0</v>
      </c>
      <c r="J260" s="18">
        <f>Model!$W$29*((drdp!D260)*'DBH-OI'!$B260+(drdp!G260)*'DBH-OI'!$C260+(drdp!J260)*'DBH-OI'!$D260)</f>
        <v>0</v>
      </c>
      <c r="K260" s="21">
        <f>SUM(E$3:E259)+H260</f>
        <v>-0.18263110411421418</v>
      </c>
      <c r="L260" s="21">
        <f>SUM(F$3:F259)+I260</f>
        <v>0.18269626088440793</v>
      </c>
      <c r="M260" s="21">
        <f>SUM(G$3:G259)+J260</f>
        <v>0</v>
      </c>
      <c r="N260" s="21"/>
      <c r="O260" s="21"/>
      <c r="P260" s="21"/>
      <c r="Q260" s="19">
        <f t="shared" si="21"/>
        <v>3.3354120189976938E-2</v>
      </c>
      <c r="R260" s="19">
        <f t="shared" si="21"/>
        <v>3.3377923741143643E-2</v>
      </c>
      <c r="S260" s="19">
        <f t="shared" si="21"/>
        <v>0</v>
      </c>
      <c r="T260" s="19">
        <f t="shared" ref="T260:T271" si="23">K260*L260</f>
        <v>-3.336601984285794E-2</v>
      </c>
      <c r="U260" s="19">
        <f t="shared" ref="U260:U271" si="24">K260*M260</f>
        <v>0</v>
      </c>
      <c r="V260" s="19">
        <f t="shared" ref="V260:V271" si="25">L260*M260</f>
        <v>0</v>
      </c>
    </row>
    <row r="261" spans="1:23" x14ac:dyDescent="0.25">
      <c r="A261" s="26">
        <f>Wellpath!E261</f>
        <v>0</v>
      </c>
      <c r="B261" s="22">
        <v>0</v>
      </c>
      <c r="C261" s="22">
        <v>0</v>
      </c>
      <c r="D261" s="22">
        <f t="shared" si="22"/>
        <v>3.9314164891663715E-5</v>
      </c>
      <c r="E261" s="20">
        <f>Model!$W$29*((drdp!B261+drdp!K261)*'DBH-OI'!$B261+(drdp!E261+drdp!N261)*'DBH-OI'!$C261+(drdp!H261+drdp!Q261)*'DBH-OI'!$D261)</f>
        <v>0</v>
      </c>
      <c r="F261" s="20">
        <f>Model!$W$29*((drdp!C261+drdp!L261)*'DBH-OI'!$B261+(drdp!F261+drdp!O261)*'DBH-OI'!$C261+(drdp!I261+drdp!R261)*'DBH-OI'!$D261)</f>
        <v>0</v>
      </c>
      <c r="G261" s="20">
        <f>Model!$W$29*((drdp!D261+drdp!M261)*'DBH-OI'!$B261+(drdp!G261+drdp!P261)*'DBH-OI'!$C261+(drdp!J261+drdp!S261)*'DBH-OI'!$D261)</f>
        <v>0</v>
      </c>
      <c r="H261" s="18">
        <f>Model!$W$29*((drdp!B261)*'DBH-OI'!$B261+(drdp!E261)*'DBH-OI'!$C261+(drdp!H261)*'DBH-OI'!$D261)</f>
        <v>0</v>
      </c>
      <c r="I261" s="18">
        <f>Model!$W$29*((drdp!C261)*'DBH-OI'!$B261+(drdp!F261)*'DBH-OI'!$C261+(drdp!I261)*'DBH-OI'!$D261)</f>
        <v>0</v>
      </c>
      <c r="J261" s="18">
        <f>Model!$W$29*((drdp!D261)*'DBH-OI'!$B261+(drdp!G261)*'DBH-OI'!$C261+(drdp!J261)*'DBH-OI'!$D261)</f>
        <v>0</v>
      </c>
      <c r="K261" s="21">
        <f>SUM(E$3:E260)+H261</f>
        <v>-0.18263110411421418</v>
      </c>
      <c r="L261" s="21">
        <f>SUM(F$3:F260)+I261</f>
        <v>0.18269626088440793</v>
      </c>
      <c r="M261" s="21">
        <f>SUM(G$3:G260)+J261</f>
        <v>0</v>
      </c>
      <c r="N261" s="21"/>
      <c r="O261" s="21"/>
      <c r="P261" s="21"/>
      <c r="Q261" s="19">
        <f t="shared" si="21"/>
        <v>3.3354120189976938E-2</v>
      </c>
      <c r="R261" s="19">
        <f t="shared" si="21"/>
        <v>3.3377923741143643E-2</v>
      </c>
      <c r="S261" s="19">
        <f t="shared" si="21"/>
        <v>0</v>
      </c>
      <c r="T261" s="19">
        <f t="shared" si="23"/>
        <v>-3.336601984285794E-2</v>
      </c>
      <c r="U261" s="19">
        <f t="shared" si="24"/>
        <v>0</v>
      </c>
      <c r="V261" s="19">
        <f t="shared" si="25"/>
        <v>0</v>
      </c>
    </row>
    <row r="262" spans="1:23" x14ac:dyDescent="0.25">
      <c r="A262" s="26">
        <f>Wellpath!E262</f>
        <v>0</v>
      </c>
      <c r="B262" s="22">
        <v>0</v>
      </c>
      <c r="C262" s="22">
        <v>0</v>
      </c>
      <c r="D262" s="22">
        <f t="shared" si="22"/>
        <v>3.9314164891663715E-5</v>
      </c>
      <c r="E262" s="20">
        <f>Model!$W$29*((drdp!B262+drdp!K262)*'DBH-OI'!$B262+(drdp!E262+drdp!N262)*'DBH-OI'!$C262+(drdp!H262+drdp!Q262)*'DBH-OI'!$D262)</f>
        <v>0</v>
      </c>
      <c r="F262" s="20">
        <f>Model!$W$29*((drdp!C262+drdp!L262)*'DBH-OI'!$B262+(drdp!F262+drdp!O262)*'DBH-OI'!$C262+(drdp!I262+drdp!R262)*'DBH-OI'!$D262)</f>
        <v>0</v>
      </c>
      <c r="G262" s="20">
        <f>Model!$W$29*((drdp!D262+drdp!M262)*'DBH-OI'!$B262+(drdp!G262+drdp!P262)*'DBH-OI'!$C262+(drdp!J262+drdp!S262)*'DBH-OI'!$D262)</f>
        <v>0</v>
      </c>
      <c r="H262" s="18">
        <f>Model!$W$29*((drdp!B262)*'DBH-OI'!$B262+(drdp!E262)*'DBH-OI'!$C262+(drdp!H262)*'DBH-OI'!$D262)</f>
        <v>0</v>
      </c>
      <c r="I262" s="18">
        <f>Model!$W$29*((drdp!C262)*'DBH-OI'!$B262+(drdp!F262)*'DBH-OI'!$C262+(drdp!I262)*'DBH-OI'!$D262)</f>
        <v>0</v>
      </c>
      <c r="J262" s="18">
        <f>Model!$W$29*((drdp!D262)*'DBH-OI'!$B262+(drdp!G262)*'DBH-OI'!$C262+(drdp!J262)*'DBH-OI'!$D262)</f>
        <v>0</v>
      </c>
      <c r="K262" s="21">
        <f>SUM(E$3:E261)+H262</f>
        <v>-0.18263110411421418</v>
      </c>
      <c r="L262" s="21">
        <f>SUM(F$3:F261)+I262</f>
        <v>0.18269626088440793</v>
      </c>
      <c r="M262" s="21">
        <f>SUM(G$3:G261)+J262</f>
        <v>0</v>
      </c>
      <c r="N262" s="21"/>
      <c r="O262" s="21"/>
      <c r="P262" s="21"/>
      <c r="Q262" s="19">
        <f t="shared" si="21"/>
        <v>3.3354120189976938E-2</v>
      </c>
      <c r="R262" s="19">
        <f t="shared" si="21"/>
        <v>3.3377923741143643E-2</v>
      </c>
      <c r="S262" s="19">
        <f t="shared" si="21"/>
        <v>0</v>
      </c>
      <c r="T262" s="19">
        <f t="shared" si="23"/>
        <v>-3.336601984285794E-2</v>
      </c>
      <c r="U262" s="19">
        <f t="shared" si="24"/>
        <v>0</v>
      </c>
      <c r="V262" s="19">
        <f t="shared" si="25"/>
        <v>0</v>
      </c>
    </row>
    <row r="263" spans="1:23" x14ac:dyDescent="0.25">
      <c r="A263" s="26">
        <f>Wellpath!E263</f>
        <v>0</v>
      </c>
      <c r="B263" s="22">
        <v>0</v>
      </c>
      <c r="C263" s="22">
        <v>0</v>
      </c>
      <c r="D263" s="22">
        <f t="shared" si="22"/>
        <v>3.9314164891663715E-5</v>
      </c>
      <c r="E263" s="20">
        <f>Model!$W$29*((drdp!B263+drdp!K263)*'DBH-OI'!$B263+(drdp!E263+drdp!N263)*'DBH-OI'!$C263+(drdp!H263+drdp!Q263)*'DBH-OI'!$D263)</f>
        <v>0</v>
      </c>
      <c r="F263" s="20">
        <f>Model!$W$29*((drdp!C263+drdp!L263)*'DBH-OI'!$B263+(drdp!F263+drdp!O263)*'DBH-OI'!$C263+(drdp!I263+drdp!R263)*'DBH-OI'!$D263)</f>
        <v>0</v>
      </c>
      <c r="G263" s="20">
        <f>Model!$W$29*((drdp!D263+drdp!M263)*'DBH-OI'!$B263+(drdp!G263+drdp!P263)*'DBH-OI'!$C263+(drdp!J263+drdp!S263)*'DBH-OI'!$D263)</f>
        <v>0</v>
      </c>
      <c r="H263" s="18">
        <f>Model!$W$29*((drdp!B263)*'DBH-OI'!$B263+(drdp!E263)*'DBH-OI'!$C263+(drdp!H263)*'DBH-OI'!$D263)</f>
        <v>0</v>
      </c>
      <c r="I263" s="18">
        <f>Model!$W$29*((drdp!C263)*'DBH-OI'!$B263+(drdp!F263)*'DBH-OI'!$C263+(drdp!I263)*'DBH-OI'!$D263)</f>
        <v>0</v>
      </c>
      <c r="J263" s="18">
        <f>Model!$W$29*((drdp!D263)*'DBH-OI'!$B263+(drdp!G263)*'DBH-OI'!$C263+(drdp!J263)*'DBH-OI'!$D263)</f>
        <v>0</v>
      </c>
      <c r="K263" s="21">
        <f>SUM(E$3:E262)+H263</f>
        <v>-0.18263110411421418</v>
      </c>
      <c r="L263" s="21">
        <f>SUM(F$3:F262)+I263</f>
        <v>0.18269626088440793</v>
      </c>
      <c r="M263" s="21">
        <f>SUM(G$3:G262)+J263</f>
        <v>0</v>
      </c>
      <c r="N263" s="21"/>
      <c r="O263" s="21"/>
      <c r="P263" s="21"/>
      <c r="Q263" s="19">
        <f t="shared" si="21"/>
        <v>3.3354120189976938E-2</v>
      </c>
      <c r="R263" s="19">
        <f t="shared" si="21"/>
        <v>3.3377923741143643E-2</v>
      </c>
      <c r="S263" s="19">
        <f t="shared" si="21"/>
        <v>0</v>
      </c>
      <c r="T263" s="19">
        <f t="shared" si="23"/>
        <v>-3.336601984285794E-2</v>
      </c>
      <c r="U263" s="19">
        <f t="shared" si="24"/>
        <v>0</v>
      </c>
      <c r="V263" s="19">
        <f t="shared" si="25"/>
        <v>0</v>
      </c>
    </row>
    <row r="264" spans="1:23" x14ac:dyDescent="0.25">
      <c r="A264" s="26">
        <f>Wellpath!E264</f>
        <v>0</v>
      </c>
      <c r="B264" s="22">
        <v>0</v>
      </c>
      <c r="C264" s="22">
        <v>0</v>
      </c>
      <c r="D264" s="22">
        <f t="shared" si="22"/>
        <v>3.9314164891663715E-5</v>
      </c>
      <c r="E264" s="20">
        <f>Model!$W$29*((drdp!B264+drdp!K264)*'DBH-OI'!$B264+(drdp!E264+drdp!N264)*'DBH-OI'!$C264+(drdp!H264+drdp!Q264)*'DBH-OI'!$D264)</f>
        <v>0</v>
      </c>
      <c r="F264" s="20">
        <f>Model!$W$29*((drdp!C264+drdp!L264)*'DBH-OI'!$B264+(drdp!F264+drdp!O264)*'DBH-OI'!$C264+(drdp!I264+drdp!R264)*'DBH-OI'!$D264)</f>
        <v>0</v>
      </c>
      <c r="G264" s="20">
        <f>Model!$W$29*((drdp!D264+drdp!M264)*'DBH-OI'!$B264+(drdp!G264+drdp!P264)*'DBH-OI'!$C264+(drdp!J264+drdp!S264)*'DBH-OI'!$D264)</f>
        <v>0</v>
      </c>
      <c r="H264" s="18">
        <f>Model!$W$29*((drdp!B264)*'DBH-OI'!$B264+(drdp!E264)*'DBH-OI'!$C264+(drdp!H264)*'DBH-OI'!$D264)</f>
        <v>0</v>
      </c>
      <c r="I264" s="18">
        <f>Model!$W$29*((drdp!C264)*'DBH-OI'!$B264+(drdp!F264)*'DBH-OI'!$C264+(drdp!I264)*'DBH-OI'!$D264)</f>
        <v>0</v>
      </c>
      <c r="J264" s="18">
        <f>Model!$W$29*((drdp!D264)*'DBH-OI'!$B264+(drdp!G264)*'DBH-OI'!$C264+(drdp!J264)*'DBH-OI'!$D264)</f>
        <v>0</v>
      </c>
      <c r="K264" s="21">
        <f>SUM(E$3:E263)+H264</f>
        <v>-0.18263110411421418</v>
      </c>
      <c r="L264" s="21">
        <f>SUM(F$3:F263)+I264</f>
        <v>0.18269626088440793</v>
      </c>
      <c r="M264" s="21">
        <f>SUM(G$3:G263)+J264</f>
        <v>0</v>
      </c>
      <c r="N264" s="21"/>
      <c r="O264" s="21"/>
      <c r="P264" s="21"/>
      <c r="Q264" s="19">
        <f t="shared" si="21"/>
        <v>3.3354120189976938E-2</v>
      </c>
      <c r="R264" s="19">
        <f t="shared" si="21"/>
        <v>3.3377923741143643E-2</v>
      </c>
      <c r="S264" s="19">
        <f t="shared" si="21"/>
        <v>0</v>
      </c>
      <c r="T264" s="19">
        <f t="shared" si="23"/>
        <v>-3.336601984285794E-2</v>
      </c>
      <c r="U264" s="19">
        <f t="shared" si="24"/>
        <v>0</v>
      </c>
      <c r="V264" s="19">
        <f t="shared" si="25"/>
        <v>0</v>
      </c>
    </row>
    <row r="265" spans="1:23" x14ac:dyDescent="0.25">
      <c r="A265" s="26">
        <f>Wellpath!E265</f>
        <v>0</v>
      </c>
      <c r="B265" s="22">
        <v>0</v>
      </c>
      <c r="C265" s="22">
        <v>0</v>
      </c>
      <c r="D265" s="22">
        <f t="shared" si="22"/>
        <v>3.9314164891663715E-5</v>
      </c>
      <c r="E265" s="20">
        <f>Model!$W$29*((drdp!B265+drdp!K265)*'DBH-OI'!$B265+(drdp!E265+drdp!N265)*'DBH-OI'!$C265+(drdp!H265+drdp!Q265)*'DBH-OI'!$D265)</f>
        <v>0</v>
      </c>
      <c r="F265" s="20">
        <f>Model!$W$29*((drdp!C265+drdp!L265)*'DBH-OI'!$B265+(drdp!F265+drdp!O265)*'DBH-OI'!$C265+(drdp!I265+drdp!R265)*'DBH-OI'!$D265)</f>
        <v>0</v>
      </c>
      <c r="G265" s="20">
        <f>Model!$W$29*((drdp!D265+drdp!M265)*'DBH-OI'!$B265+(drdp!G265+drdp!P265)*'DBH-OI'!$C265+(drdp!J265+drdp!S265)*'DBH-OI'!$D265)</f>
        <v>0</v>
      </c>
      <c r="H265" s="18">
        <f>Model!$W$29*((drdp!B265)*'DBH-OI'!$B265+(drdp!E265)*'DBH-OI'!$C265+(drdp!H265)*'DBH-OI'!$D265)</f>
        <v>0</v>
      </c>
      <c r="I265" s="18">
        <f>Model!$W$29*((drdp!C265)*'DBH-OI'!$B265+(drdp!F265)*'DBH-OI'!$C265+(drdp!I265)*'DBH-OI'!$D265)</f>
        <v>0</v>
      </c>
      <c r="J265" s="18">
        <f>Model!$W$29*((drdp!D265)*'DBH-OI'!$B265+(drdp!G265)*'DBH-OI'!$C265+(drdp!J265)*'DBH-OI'!$D265)</f>
        <v>0</v>
      </c>
      <c r="K265" s="21">
        <f>SUM(E$3:E264)+H265</f>
        <v>-0.18263110411421418</v>
      </c>
      <c r="L265" s="21">
        <f>SUM(F$3:F264)+I265</f>
        <v>0.18269626088440793</v>
      </c>
      <c r="M265" s="21">
        <f>SUM(G$3:G264)+J265</f>
        <v>0</v>
      </c>
      <c r="N265" s="21"/>
      <c r="O265" s="21"/>
      <c r="P265" s="21"/>
      <c r="Q265" s="19">
        <f t="shared" si="21"/>
        <v>3.3354120189976938E-2</v>
      </c>
      <c r="R265" s="19">
        <f t="shared" si="21"/>
        <v>3.3377923741143643E-2</v>
      </c>
      <c r="S265" s="19">
        <f t="shared" si="21"/>
        <v>0</v>
      </c>
      <c r="T265" s="19">
        <f t="shared" si="23"/>
        <v>-3.336601984285794E-2</v>
      </c>
      <c r="U265" s="19">
        <f t="shared" si="24"/>
        <v>0</v>
      </c>
      <c r="V265" s="19">
        <f t="shared" si="25"/>
        <v>0</v>
      </c>
    </row>
    <row r="266" spans="1:23" x14ac:dyDescent="0.25">
      <c r="A266" s="26">
        <f>Wellpath!E266</f>
        <v>0</v>
      </c>
      <c r="B266" s="22">
        <v>0</v>
      </c>
      <c r="C266" s="22">
        <v>0</v>
      </c>
      <c r="D266" s="22">
        <f t="shared" si="22"/>
        <v>3.9314164891663715E-5</v>
      </c>
      <c r="E266" s="20">
        <f>Model!$W$29*((drdp!B266+drdp!K266)*'DBH-OI'!$B266+(drdp!E266+drdp!N266)*'DBH-OI'!$C266+(drdp!H266+drdp!Q266)*'DBH-OI'!$D266)</f>
        <v>0</v>
      </c>
      <c r="F266" s="20">
        <f>Model!$W$29*((drdp!C266+drdp!L266)*'DBH-OI'!$B266+(drdp!F266+drdp!O266)*'DBH-OI'!$C266+(drdp!I266+drdp!R266)*'DBH-OI'!$D266)</f>
        <v>0</v>
      </c>
      <c r="G266" s="20">
        <f>Model!$W$29*((drdp!D266+drdp!M266)*'DBH-OI'!$B266+(drdp!G266+drdp!P266)*'DBH-OI'!$C266+(drdp!J266+drdp!S266)*'DBH-OI'!$D266)</f>
        <v>0</v>
      </c>
      <c r="H266" s="18">
        <f>Model!$W$29*((drdp!B266)*'DBH-OI'!$B266+(drdp!E266)*'DBH-OI'!$C266+(drdp!H266)*'DBH-OI'!$D266)</f>
        <v>0</v>
      </c>
      <c r="I266" s="18">
        <f>Model!$W$29*((drdp!C266)*'DBH-OI'!$B266+(drdp!F266)*'DBH-OI'!$C266+(drdp!I266)*'DBH-OI'!$D266)</f>
        <v>0</v>
      </c>
      <c r="J266" s="18">
        <f>Model!$W$29*((drdp!D266)*'DBH-OI'!$B266+(drdp!G266)*'DBH-OI'!$C266+(drdp!J266)*'DBH-OI'!$D266)</f>
        <v>0</v>
      </c>
      <c r="K266" s="21">
        <f>SUM(E$3:E265)+H266</f>
        <v>-0.18263110411421418</v>
      </c>
      <c r="L266" s="21">
        <f>SUM(F$3:F265)+I266</f>
        <v>0.18269626088440793</v>
      </c>
      <c r="M266" s="21">
        <f>SUM(G$3:G265)+J266</f>
        <v>0</v>
      </c>
      <c r="N266" s="21"/>
      <c r="O266" s="21"/>
      <c r="P266" s="21"/>
      <c r="Q266" s="19">
        <f t="shared" si="21"/>
        <v>3.3354120189976938E-2</v>
      </c>
      <c r="R266" s="19">
        <f t="shared" si="21"/>
        <v>3.3377923741143643E-2</v>
      </c>
      <c r="S266" s="19">
        <f t="shared" si="21"/>
        <v>0</v>
      </c>
      <c r="T266" s="19">
        <f t="shared" si="23"/>
        <v>-3.336601984285794E-2</v>
      </c>
      <c r="U266" s="19">
        <f t="shared" si="24"/>
        <v>0</v>
      </c>
      <c r="V266" s="19">
        <f t="shared" si="25"/>
        <v>0</v>
      </c>
    </row>
    <row r="267" spans="1:23" x14ac:dyDescent="0.25">
      <c r="A267" s="26">
        <f>Wellpath!E267</f>
        <v>0</v>
      </c>
      <c r="B267" s="22">
        <v>0</v>
      </c>
      <c r="C267" s="22">
        <v>0</v>
      </c>
      <c r="D267" s="22">
        <f t="shared" si="22"/>
        <v>3.9314164891663715E-5</v>
      </c>
      <c r="E267" s="20">
        <f>Model!$W$29*((drdp!B267+drdp!K267)*'DBH-OI'!$B267+(drdp!E267+drdp!N267)*'DBH-OI'!$C267+(drdp!H267+drdp!Q267)*'DBH-OI'!$D267)</f>
        <v>0</v>
      </c>
      <c r="F267" s="20">
        <f>Model!$W$29*((drdp!C267+drdp!L267)*'DBH-OI'!$B267+(drdp!F267+drdp!O267)*'DBH-OI'!$C267+(drdp!I267+drdp!R267)*'DBH-OI'!$D267)</f>
        <v>0</v>
      </c>
      <c r="G267" s="20">
        <f>Model!$W$29*((drdp!D267+drdp!M267)*'DBH-OI'!$B267+(drdp!G267+drdp!P267)*'DBH-OI'!$C267+(drdp!J267+drdp!S267)*'DBH-OI'!$D267)</f>
        <v>0</v>
      </c>
      <c r="H267" s="18">
        <f>Model!$W$29*((drdp!B267)*'DBH-OI'!$B267+(drdp!E267)*'DBH-OI'!$C267+(drdp!H267)*'DBH-OI'!$D267)</f>
        <v>0</v>
      </c>
      <c r="I267" s="18">
        <f>Model!$W$29*((drdp!C267)*'DBH-OI'!$B267+(drdp!F267)*'DBH-OI'!$C267+(drdp!I267)*'DBH-OI'!$D267)</f>
        <v>0</v>
      </c>
      <c r="J267" s="18">
        <f>Model!$W$29*((drdp!D267)*'DBH-OI'!$B267+(drdp!G267)*'DBH-OI'!$C267+(drdp!J267)*'DBH-OI'!$D267)</f>
        <v>0</v>
      </c>
      <c r="K267" s="21">
        <f>SUM(E$3:E266)+H267</f>
        <v>-0.18263110411421418</v>
      </c>
      <c r="L267" s="21">
        <f>SUM(F$3:F266)+I267</f>
        <v>0.18269626088440793</v>
      </c>
      <c r="M267" s="21">
        <f>SUM(G$3:G266)+J267</f>
        <v>0</v>
      </c>
      <c r="N267" s="21"/>
      <c r="O267" s="21"/>
      <c r="P267" s="21"/>
      <c r="Q267" s="19">
        <f t="shared" si="21"/>
        <v>3.3354120189976938E-2</v>
      </c>
      <c r="R267" s="19">
        <f t="shared" si="21"/>
        <v>3.3377923741143643E-2</v>
      </c>
      <c r="S267" s="19">
        <f t="shared" si="21"/>
        <v>0</v>
      </c>
      <c r="T267" s="19">
        <f t="shared" si="23"/>
        <v>-3.336601984285794E-2</v>
      </c>
      <c r="U267" s="19">
        <f t="shared" si="24"/>
        <v>0</v>
      </c>
      <c r="V267" s="19">
        <f t="shared" si="25"/>
        <v>0</v>
      </c>
    </row>
    <row r="268" spans="1:23" x14ac:dyDescent="0.25">
      <c r="A268" s="26">
        <f>Wellpath!E268</f>
        <v>0</v>
      </c>
      <c r="B268" s="22">
        <v>0</v>
      </c>
      <c r="C268" s="22">
        <v>0</v>
      </c>
      <c r="D268" s="22">
        <f t="shared" si="22"/>
        <v>3.9314164891663715E-5</v>
      </c>
      <c r="E268" s="20">
        <f>Model!$W$29*((drdp!B268+drdp!K268)*'DBH-OI'!$B268+(drdp!E268+drdp!N268)*'DBH-OI'!$C268+(drdp!H268+drdp!Q268)*'DBH-OI'!$D268)</f>
        <v>0</v>
      </c>
      <c r="F268" s="20">
        <f>Model!$W$29*((drdp!C268+drdp!L268)*'DBH-OI'!$B268+(drdp!F268+drdp!O268)*'DBH-OI'!$C268+(drdp!I268+drdp!R268)*'DBH-OI'!$D268)</f>
        <v>0</v>
      </c>
      <c r="G268" s="20">
        <f>Model!$W$29*((drdp!D268+drdp!M268)*'DBH-OI'!$B268+(drdp!G268+drdp!P268)*'DBH-OI'!$C268+(drdp!J268+drdp!S268)*'DBH-OI'!$D268)</f>
        <v>0</v>
      </c>
      <c r="H268" s="18">
        <f>Model!$W$29*((drdp!B268)*'DBH-OI'!$B268+(drdp!E268)*'DBH-OI'!$C268+(drdp!H268)*'DBH-OI'!$D268)</f>
        <v>0</v>
      </c>
      <c r="I268" s="18">
        <f>Model!$W$29*((drdp!C268)*'DBH-OI'!$B268+(drdp!F268)*'DBH-OI'!$C268+(drdp!I268)*'DBH-OI'!$D268)</f>
        <v>0</v>
      </c>
      <c r="J268" s="18">
        <f>Model!$W$29*((drdp!D268)*'DBH-OI'!$B268+(drdp!G268)*'DBH-OI'!$C268+(drdp!J268)*'DBH-OI'!$D268)</f>
        <v>0</v>
      </c>
      <c r="K268" s="21">
        <f>SUM(E$3:E267)+H268</f>
        <v>-0.18263110411421418</v>
      </c>
      <c r="L268" s="21">
        <f>SUM(F$3:F267)+I268</f>
        <v>0.18269626088440793</v>
      </c>
      <c r="M268" s="21">
        <f>SUM(G$3:G267)+J268</f>
        <v>0</v>
      </c>
      <c r="N268" s="21"/>
      <c r="O268" s="21"/>
      <c r="P268" s="21"/>
      <c r="Q268" s="19">
        <f t="shared" si="21"/>
        <v>3.3354120189976938E-2</v>
      </c>
      <c r="R268" s="19">
        <f t="shared" si="21"/>
        <v>3.3377923741143643E-2</v>
      </c>
      <c r="S268" s="19">
        <f t="shared" si="21"/>
        <v>0</v>
      </c>
      <c r="T268" s="19">
        <f t="shared" si="23"/>
        <v>-3.336601984285794E-2</v>
      </c>
      <c r="U268" s="19">
        <f t="shared" si="24"/>
        <v>0</v>
      </c>
      <c r="V268" s="19">
        <f t="shared" si="25"/>
        <v>0</v>
      </c>
    </row>
    <row r="269" spans="1:23" x14ac:dyDescent="0.25">
      <c r="A269" s="26">
        <f>Wellpath!E269</f>
        <v>0</v>
      </c>
      <c r="B269" s="22">
        <v>0</v>
      </c>
      <c r="C269" s="22">
        <v>0</v>
      </c>
      <c r="D269" s="22">
        <f t="shared" si="22"/>
        <v>3.9314164891663715E-5</v>
      </c>
      <c r="E269" s="20">
        <f>Model!$W$29*((drdp!B269+drdp!K269)*'DBH-OI'!$B269+(drdp!E269+drdp!N269)*'DBH-OI'!$C269+(drdp!H269+drdp!Q269)*'DBH-OI'!$D269)</f>
        <v>0</v>
      </c>
      <c r="F269" s="20">
        <f>Model!$W$29*((drdp!C269+drdp!L269)*'DBH-OI'!$B269+(drdp!F269+drdp!O269)*'DBH-OI'!$C269+(drdp!I269+drdp!R269)*'DBH-OI'!$D269)</f>
        <v>0</v>
      </c>
      <c r="G269" s="20">
        <f>Model!$W$29*((drdp!D269+drdp!M269)*'DBH-OI'!$B269+(drdp!G269+drdp!P269)*'DBH-OI'!$C269+(drdp!J269+drdp!S269)*'DBH-OI'!$D269)</f>
        <v>0</v>
      </c>
      <c r="H269" s="18">
        <f>Model!$W$29*((drdp!B269)*'DBH-OI'!$B269+(drdp!E269)*'DBH-OI'!$C269+(drdp!H269)*'DBH-OI'!$D269)</f>
        <v>0</v>
      </c>
      <c r="I269" s="18">
        <f>Model!$W$29*((drdp!C269)*'DBH-OI'!$B269+(drdp!F269)*'DBH-OI'!$C269+(drdp!I269)*'DBH-OI'!$D269)</f>
        <v>0</v>
      </c>
      <c r="J269" s="18">
        <f>Model!$W$29*((drdp!D269)*'DBH-OI'!$B269+(drdp!G269)*'DBH-OI'!$C269+(drdp!J269)*'DBH-OI'!$D269)</f>
        <v>0</v>
      </c>
      <c r="K269" s="21">
        <f>SUM(E$3:E268)+H269</f>
        <v>-0.18263110411421418</v>
      </c>
      <c r="L269" s="21">
        <f>SUM(F$3:F268)+I269</f>
        <v>0.18269626088440793</v>
      </c>
      <c r="M269" s="21">
        <f>SUM(G$3:G268)+J269</f>
        <v>0</v>
      </c>
      <c r="N269" s="21"/>
      <c r="O269" s="21"/>
      <c r="P269" s="21"/>
      <c r="Q269" s="19">
        <f t="shared" si="21"/>
        <v>3.3354120189976938E-2</v>
      </c>
      <c r="R269" s="19">
        <f t="shared" si="21"/>
        <v>3.3377923741143643E-2</v>
      </c>
      <c r="S269" s="19">
        <f t="shared" si="21"/>
        <v>0</v>
      </c>
      <c r="T269" s="19">
        <f t="shared" si="23"/>
        <v>-3.336601984285794E-2</v>
      </c>
      <c r="U269" s="19">
        <f t="shared" si="24"/>
        <v>0</v>
      </c>
      <c r="V269" s="19">
        <f t="shared" si="25"/>
        <v>0</v>
      </c>
    </row>
    <row r="270" spans="1:23" x14ac:dyDescent="0.25">
      <c r="A270" s="26">
        <f>Wellpath!E270</f>
        <v>0</v>
      </c>
      <c r="B270" s="22">
        <v>0</v>
      </c>
      <c r="C270" s="22">
        <v>0</v>
      </c>
      <c r="D270" s="22">
        <f t="shared" si="22"/>
        <v>3.9314164891663715E-5</v>
      </c>
      <c r="E270" s="20">
        <f>Model!$W$29*((drdp!B270+drdp!K270)*'DBH-OI'!$B270+(drdp!E270+drdp!N270)*'DBH-OI'!$C270+(drdp!H270+drdp!Q270)*'DBH-OI'!$D270)</f>
        <v>0</v>
      </c>
      <c r="F270" s="20">
        <f>Model!$W$29*((drdp!C270+drdp!L270)*'DBH-OI'!$B270+(drdp!F270+drdp!O270)*'DBH-OI'!$C270+(drdp!I270+drdp!R270)*'DBH-OI'!$D270)</f>
        <v>0</v>
      </c>
      <c r="G270" s="20">
        <f>Model!$W$29*((drdp!D270+drdp!M270)*'DBH-OI'!$B270+(drdp!G270+drdp!P270)*'DBH-OI'!$C270+(drdp!J270+drdp!S270)*'DBH-OI'!$D270)</f>
        <v>0</v>
      </c>
      <c r="H270" s="18">
        <f>Model!$W$29*((drdp!B270)*'DBH-OI'!$B270+(drdp!E270)*'DBH-OI'!$C270+(drdp!H270)*'DBH-OI'!$D270)</f>
        <v>0</v>
      </c>
      <c r="I270" s="18">
        <f>Model!$W$29*((drdp!C270)*'DBH-OI'!$B270+(drdp!F270)*'DBH-OI'!$C270+(drdp!I270)*'DBH-OI'!$D270)</f>
        <v>0</v>
      </c>
      <c r="J270" s="18">
        <f>Model!$W$29*((drdp!D270)*'DBH-OI'!$B270+(drdp!G270)*'DBH-OI'!$C270+(drdp!J270)*'DBH-OI'!$D270)</f>
        <v>0</v>
      </c>
      <c r="K270" s="21">
        <f>SUM(E$3:E269)+H270</f>
        <v>-0.18263110411421418</v>
      </c>
      <c r="L270" s="21">
        <f>SUM(F$3:F269)+I270</f>
        <v>0.18269626088440793</v>
      </c>
      <c r="M270" s="21">
        <f>SUM(G$3:G269)+J270</f>
        <v>0</v>
      </c>
      <c r="N270" s="21"/>
      <c r="O270" s="21"/>
      <c r="P270" s="21"/>
      <c r="Q270" s="19">
        <f t="shared" si="21"/>
        <v>3.3354120189976938E-2</v>
      </c>
      <c r="R270" s="19">
        <f t="shared" si="21"/>
        <v>3.3377923741143643E-2</v>
      </c>
      <c r="S270" s="19">
        <f t="shared" si="21"/>
        <v>0</v>
      </c>
      <c r="T270" s="19">
        <f t="shared" si="23"/>
        <v>-3.336601984285794E-2</v>
      </c>
      <c r="U270" s="19">
        <f t="shared" si="24"/>
        <v>0</v>
      </c>
      <c r="V270" s="19">
        <f t="shared" si="25"/>
        <v>0</v>
      </c>
      <c r="W270" s="10" t="s">
        <v>62</v>
      </c>
    </row>
    <row r="271" spans="1:23" x14ac:dyDescent="0.25">
      <c r="A271" s="26">
        <f>Wellpath!E271</f>
        <v>0</v>
      </c>
      <c r="B271" s="22">
        <v>0</v>
      </c>
      <c r="C271" s="22">
        <v>0</v>
      </c>
      <c r="D271" s="22">
        <f t="shared" si="22"/>
        <v>3.9314164891663715E-5</v>
      </c>
      <c r="E271" s="20">
        <f>Model!$W$29*((drdp!B271+drdp!K271)*'DBH-OI'!$B271+(drdp!E271+drdp!N271)*'DBH-OI'!$C271+(drdp!H271+drdp!Q271)*'DBH-OI'!$D271)</f>
        <v>0</v>
      </c>
      <c r="F271" s="20">
        <f>Model!$W$29*((drdp!C271+drdp!L271)*'DBH-OI'!$B271+(drdp!F271+drdp!O271)*'DBH-OI'!$C271+(drdp!I271+drdp!R271)*'DBH-OI'!$D271)</f>
        <v>0</v>
      </c>
      <c r="G271" s="20">
        <f>Model!$W$29*((drdp!D271+drdp!M271)*'DBH-OI'!$B271+(drdp!G271+drdp!P271)*'DBH-OI'!$C271+(drdp!J271+drdp!S271)*'DBH-OI'!$D271)</f>
        <v>0</v>
      </c>
      <c r="H271" s="18">
        <f>Model!$W$29*((drdp!B271)*'DBH-OI'!$B271+(drdp!E271)*'DBH-OI'!$C271+(drdp!H271)*'DBH-OI'!$D271)</f>
        <v>0</v>
      </c>
      <c r="I271" s="18">
        <f>Model!$W$29*((drdp!C271)*'DBH-OI'!$B271+(drdp!F271)*'DBH-OI'!$C271+(drdp!I271)*'DBH-OI'!$D271)</f>
        <v>0</v>
      </c>
      <c r="J271" s="18">
        <f>Model!$W$29*((drdp!D271)*'DBH-OI'!$B271+(drdp!G271)*'DBH-OI'!$C271+(drdp!J271)*'DBH-OI'!$D271)</f>
        <v>0</v>
      </c>
      <c r="K271" s="21">
        <f>SUM(E$3:E270)+H271</f>
        <v>-0.18263110411421418</v>
      </c>
      <c r="L271" s="21">
        <f>SUM(F$3:F270)+I271</f>
        <v>0.18269626088440793</v>
      </c>
      <c r="M271" s="21">
        <f>SUM(G$3:G270)+J271</f>
        <v>0</v>
      </c>
      <c r="N271" s="21"/>
      <c r="O271" s="21"/>
      <c r="P271" s="21"/>
      <c r="Q271" s="19">
        <f t="shared" si="21"/>
        <v>3.3354120189976938E-2</v>
      </c>
      <c r="R271" s="19">
        <f t="shared" si="21"/>
        <v>3.3377923741143643E-2</v>
      </c>
      <c r="S271" s="19">
        <f t="shared" si="21"/>
        <v>0</v>
      </c>
      <c r="T271" s="19">
        <f t="shared" si="23"/>
        <v>-3.336601984285794E-2</v>
      </c>
      <c r="U271" s="19">
        <f t="shared" si="24"/>
        <v>0</v>
      </c>
      <c r="V271" s="19">
        <f t="shared" si="25"/>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3AC1-35FD-45C3-935C-3C0543E42C32}">
  <sheetPr>
    <tabColor theme="8" tint="0.59999389629810485"/>
  </sheetPr>
  <dimension ref="A1:Z271"/>
  <sheetViews>
    <sheetView workbookViewId="0">
      <pane ySplit="2" topLeftCell="A211" activePane="bottomLeft" state="frozen"/>
      <selection activeCell="H219" sqref="H219"/>
      <selection pane="bottomLeft" activeCell="N218" sqref="N218"/>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6"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6" s="25" customFormat="1" x14ac:dyDescent="0.25">
      <c r="A2" s="14" t="s">
        <v>37</v>
      </c>
      <c r="B2" s="98" t="s">
        <v>46</v>
      </c>
      <c r="C2" s="98" t="s">
        <v>44</v>
      </c>
      <c r="D2" s="98" t="s">
        <v>45</v>
      </c>
      <c r="E2" s="99" t="s">
        <v>38</v>
      </c>
      <c r="F2" s="99" t="s">
        <v>39</v>
      </c>
      <c r="G2" s="99" t="s">
        <v>40</v>
      </c>
      <c r="H2" s="100" t="s">
        <v>38</v>
      </c>
      <c r="I2" s="100" t="s">
        <v>39</v>
      </c>
      <c r="J2" s="100" t="s">
        <v>40</v>
      </c>
      <c r="K2" s="101" t="s">
        <v>38</v>
      </c>
      <c r="L2" s="101" t="s">
        <v>39</v>
      </c>
      <c r="M2" s="101" t="s">
        <v>40</v>
      </c>
      <c r="N2" s="111"/>
      <c r="O2" s="111"/>
      <c r="P2" s="111"/>
      <c r="Q2" s="102" t="s">
        <v>50</v>
      </c>
      <c r="R2" s="102" t="s">
        <v>51</v>
      </c>
      <c r="S2" s="102" t="s">
        <v>52</v>
      </c>
      <c r="T2" s="102" t="s">
        <v>53</v>
      </c>
      <c r="U2" s="102" t="s">
        <v>54</v>
      </c>
      <c r="V2" s="102" t="s">
        <v>55</v>
      </c>
    </row>
    <row r="3" spans="1:26" x14ac:dyDescent="0.25">
      <c r="A3" s="26">
        <f>Wellpath!E3</f>
        <v>0</v>
      </c>
      <c r="B3" s="22">
        <v>0</v>
      </c>
      <c r="C3" s="22">
        <v>0</v>
      </c>
      <c r="D3" s="22">
        <f t="shared" ref="D3:D66" si="0">1 / (Bfield * COS(Dip))</f>
        <v>3.9314164891663715E-5</v>
      </c>
      <c r="E3" s="20">
        <f>Model!$W$28*((drdp!B3+drdp!K3)*'DBH-OH'!$B3+(drdp!E3+drdp!N3)*'DBH-OH'!$C3+(drdp!H3+drdp!Q3)*'DBH-OH'!$D3)</f>
        <v>0</v>
      </c>
      <c r="F3" s="20">
        <f>Model!$W$28*((drdp!C3+drdp!L3)*'DBH-OH'!$B3+(drdp!F3+drdp!O3)*'DBH-OH'!$C3+(drdp!I3+drdp!R3)*'DBH-OH'!$D3)</f>
        <v>0</v>
      </c>
      <c r="G3" s="20">
        <f>Model!$W$28*((drdp!D3+drdp!M3)*'DBH-OH'!$B3+(drdp!G3+drdp!P3)*'DBH-OH'!$C3+(drdp!J3+drdp!S3)*'DBH-OH'!$D3)</f>
        <v>0</v>
      </c>
      <c r="H3" s="18">
        <f>Model!$W$28*((drdp!B3)*'DBH-OH'!$B3+(drdp!E3)*'DBH-OH'!$C3+(drdp!H3)*'DBH-OH'!$D3)</f>
        <v>0</v>
      </c>
      <c r="I3" s="18">
        <f>Model!$W$28*((drdp!C3)*'DBH-OH'!$B3+(drdp!F3)*'DBH-OH'!$C3+(drdp!I3)*'DBH-OH'!$D3)</f>
        <v>0</v>
      </c>
      <c r="J3" s="18">
        <f>Model!$W$28*((drdp!D3)*'DBH-OH'!$B3+(drdp!G3)*'DBH-OH'!$C3+(drdp!J3)*'DBH-OH'!$D3)</f>
        <v>0</v>
      </c>
      <c r="K3" s="21">
        <f>SUM(E2:E$3)+H3</f>
        <v>0</v>
      </c>
      <c r="L3" s="21">
        <f>SUM(F2:F$3)+I3</f>
        <v>0</v>
      </c>
      <c r="M3" s="21">
        <f>SUM(G2:G$3)+J3</f>
        <v>0</v>
      </c>
      <c r="N3" s="21"/>
      <c r="O3" s="21"/>
      <c r="P3" s="21"/>
      <c r="Q3" s="19">
        <f>K3^2</f>
        <v>0</v>
      </c>
      <c r="R3" s="19">
        <f t="shared" ref="R3:S18" si="1">L3^2</f>
        <v>0</v>
      </c>
      <c r="S3" s="19">
        <f t="shared" si="1"/>
        <v>0</v>
      </c>
      <c r="T3" s="19">
        <f>K3*L3</f>
        <v>0</v>
      </c>
      <c r="U3" s="19">
        <f>K3*M3</f>
        <v>0</v>
      </c>
      <c r="V3" s="19">
        <f>L3*M3</f>
        <v>0</v>
      </c>
      <c r="Y3" s="10" t="s">
        <v>64</v>
      </c>
      <c r="Z3" s="10" t="s">
        <v>42</v>
      </c>
    </row>
    <row r="4" spans="1:26" x14ac:dyDescent="0.25">
      <c r="A4" s="26">
        <f>Wellpath!E4</f>
        <v>100</v>
      </c>
      <c r="B4" s="22">
        <v>0</v>
      </c>
      <c r="C4" s="22">
        <v>0</v>
      </c>
      <c r="D4" s="22">
        <f t="shared" si="0"/>
        <v>3.9314164891663715E-5</v>
      </c>
      <c r="E4" s="20">
        <f>Model!$W$28*((drdp!B4+drdp!K4)*'DBH-OH'!$B4+(drdp!E4+drdp!N4)*'DBH-OH'!$C4+(drdp!H4+drdp!Q4)*'DBH-OH'!$D4)</f>
        <v>0</v>
      </c>
      <c r="F4" s="20">
        <f>Model!$W$28*((drdp!C4+drdp!L4)*'DBH-OH'!$B4+(drdp!F4+drdp!O4)*'DBH-OH'!$C4+(drdp!I4+drdp!R4)*'DBH-OH'!$D4)</f>
        <v>0</v>
      </c>
      <c r="G4" s="20">
        <f>Model!$W$28*((drdp!D4+drdp!M4)*'DBH-OH'!$B4+(drdp!G4+drdp!P4)*'DBH-OH'!$C4+(drdp!J4+drdp!S4)*'DBH-OH'!$D4)</f>
        <v>0</v>
      </c>
      <c r="H4" s="18">
        <f>Model!$W$28*((drdp!B4)*'DBH-OH'!$B4+(drdp!E4)*'DBH-OH'!$C4+(drdp!H4)*'DBH-OH'!$D4)</f>
        <v>0</v>
      </c>
      <c r="I4" s="18">
        <f>Model!$W$28*((drdp!C4)*'DBH-OH'!$B4+(drdp!F4)*'DBH-OH'!$C4+(drdp!I4)*'DBH-OH'!$D4)</f>
        <v>0</v>
      </c>
      <c r="J4" s="18">
        <f>Model!$W$28*((drdp!D4)*'DBH-OH'!$B4+(drdp!G4)*'DBH-OH'!$C4+(drdp!J4)*'DBH-OH'!$D4)</f>
        <v>0</v>
      </c>
      <c r="K4" s="21">
        <f>SUM(E$3:E3)+H4</f>
        <v>0</v>
      </c>
      <c r="L4" s="21">
        <f>SUM(F$3:F3)+I4</f>
        <v>0</v>
      </c>
      <c r="M4" s="21">
        <f>SUM(G$3:G3)+J4</f>
        <v>0</v>
      </c>
      <c r="N4" s="21"/>
      <c r="O4" s="21"/>
      <c r="P4" s="21"/>
      <c r="Q4" s="19">
        <f t="shared" ref="Q4:S67" si="2">K4^2</f>
        <v>0</v>
      </c>
      <c r="R4" s="19">
        <f t="shared" si="1"/>
        <v>0</v>
      </c>
      <c r="S4" s="19">
        <f t="shared" si="1"/>
        <v>0</v>
      </c>
      <c r="T4" s="19">
        <f t="shared" ref="T4:T67" si="3">K4*L4</f>
        <v>0</v>
      </c>
      <c r="U4" s="19">
        <f t="shared" ref="U4:U67" si="4">K4*M4</f>
        <v>0</v>
      </c>
      <c r="V4" s="19">
        <f t="shared" ref="V4:V67" si="5">L4*M4</f>
        <v>0</v>
      </c>
      <c r="Y4" s="10" t="s">
        <v>28</v>
      </c>
      <c r="Z4" s="10" t="s">
        <v>68</v>
      </c>
    </row>
    <row r="5" spans="1:26" x14ac:dyDescent="0.25">
      <c r="A5" s="26">
        <f>Wellpath!E5</f>
        <v>200</v>
      </c>
      <c r="B5" s="22">
        <v>0</v>
      </c>
      <c r="C5" s="22">
        <v>0</v>
      </c>
      <c r="D5" s="22">
        <f t="shared" si="0"/>
        <v>3.9314164891663715E-5</v>
      </c>
      <c r="E5" s="20">
        <v>0</v>
      </c>
      <c r="F5" s="20">
        <v>0</v>
      </c>
      <c r="G5" s="20">
        <v>0</v>
      </c>
      <c r="H5" s="18">
        <v>0</v>
      </c>
      <c r="I5" s="18">
        <v>0</v>
      </c>
      <c r="J5" s="18">
        <v>0</v>
      </c>
      <c r="K5" s="21">
        <v>0</v>
      </c>
      <c r="L5" s="21">
        <f>I5</f>
        <v>0</v>
      </c>
      <c r="M5" s="21">
        <f>J5</f>
        <v>0</v>
      </c>
      <c r="N5" s="21"/>
      <c r="O5" s="21"/>
      <c r="P5" s="21"/>
      <c r="Q5" s="19">
        <f t="shared" si="2"/>
        <v>0</v>
      </c>
      <c r="R5" s="19">
        <f t="shared" si="1"/>
        <v>0</v>
      </c>
      <c r="S5" s="19">
        <f t="shared" si="1"/>
        <v>0</v>
      </c>
      <c r="T5" s="19">
        <f t="shared" si="3"/>
        <v>0</v>
      </c>
      <c r="U5" s="19">
        <f t="shared" si="4"/>
        <v>0</v>
      </c>
      <c r="V5" s="19">
        <f t="shared" si="5"/>
        <v>0</v>
      </c>
    </row>
    <row r="6" spans="1:26" x14ac:dyDescent="0.25">
      <c r="A6" s="26">
        <f>Wellpath!E6</f>
        <v>300</v>
      </c>
      <c r="B6" s="22">
        <v>0</v>
      </c>
      <c r="C6" s="22">
        <v>0</v>
      </c>
      <c r="D6" s="22">
        <f t="shared" si="0"/>
        <v>3.9314164891663715E-5</v>
      </c>
      <c r="E6" s="20">
        <f>Model!$W$28*((drdp!B6+drdp!K6)*'DBH-OH'!$B6+(drdp!E6+drdp!N6)*'DBH-OH'!$C6+(drdp!H6+drdp!Q6)*'DBH-OH'!$D6)</f>
        <v>0</v>
      </c>
      <c r="F6" s="20">
        <f>Model!$W$28*((drdp!C6+drdp!L6)*'DBH-OH'!$B6+(drdp!F6+drdp!O6)*'DBH-OH'!$C6+(drdp!I6+drdp!R6)*'DBH-OH'!$D6)</f>
        <v>0</v>
      </c>
      <c r="G6" s="20">
        <f>Model!$W$28*((drdp!D6+drdp!M6)*'DBH-OH'!$B6+(drdp!G6+drdp!P6)*'DBH-OH'!$C6+(drdp!J6+drdp!S6)*'DBH-OH'!$D6)</f>
        <v>0</v>
      </c>
      <c r="H6" s="18">
        <f>Model!$W$28*((drdp!B6)*'DBH-OH'!$B6+(drdp!E6)*'DBH-OH'!$C6+(drdp!H6)*'DBH-OH'!$D6)</f>
        <v>0</v>
      </c>
      <c r="I6" s="18">
        <f>Model!$W$28*((drdp!C6)*'DBH-OH'!$B6+(drdp!F6)*'DBH-OH'!$C6+(drdp!I6)*'DBH-OH'!$D6)</f>
        <v>0</v>
      </c>
      <c r="J6" s="18">
        <f>Model!$W$28*((drdp!D6)*'DBH-OH'!$B6+(drdp!G6)*'DBH-OH'!$C6+(drdp!J6)*'DBH-OH'!$D6)</f>
        <v>0</v>
      </c>
      <c r="K6" s="21">
        <f>SUM(E$3:E5)+H6</f>
        <v>0</v>
      </c>
      <c r="L6" s="21">
        <f>SUM(F$3:F5)+I6</f>
        <v>0</v>
      </c>
      <c r="M6" s="21">
        <f>SUM(G$3:G5)+J6</f>
        <v>0</v>
      </c>
      <c r="N6" s="21"/>
      <c r="O6" s="21"/>
      <c r="P6" s="21"/>
      <c r="Q6" s="19">
        <f t="shared" si="2"/>
        <v>0</v>
      </c>
      <c r="R6" s="19">
        <f t="shared" si="1"/>
        <v>0</v>
      </c>
      <c r="S6" s="19">
        <f t="shared" si="1"/>
        <v>0</v>
      </c>
      <c r="T6" s="19">
        <f t="shared" si="3"/>
        <v>0</v>
      </c>
      <c r="U6" s="19">
        <f t="shared" si="4"/>
        <v>0</v>
      </c>
      <c r="V6" s="19">
        <f t="shared" si="5"/>
        <v>0</v>
      </c>
    </row>
    <row r="7" spans="1:26" x14ac:dyDescent="0.25">
      <c r="A7" s="26">
        <f>Wellpath!E7</f>
        <v>400</v>
      </c>
      <c r="B7" s="22">
        <v>0</v>
      </c>
      <c r="C7" s="22">
        <v>0</v>
      </c>
      <c r="D7" s="22">
        <f t="shared" si="0"/>
        <v>3.9314164891663715E-5</v>
      </c>
      <c r="E7" s="20">
        <f>Model!$W$28*((drdp!B7+drdp!K7)*'DBH-OH'!$B7+(drdp!E7+drdp!N7)*'DBH-OH'!$C7+(drdp!H7+drdp!Q7)*'DBH-OH'!$D7)</f>
        <v>0</v>
      </c>
      <c r="F7" s="20">
        <f>Model!$W$28*((drdp!C7+drdp!L7)*'DBH-OH'!$B7+(drdp!F7+drdp!O7)*'DBH-OH'!$C7+(drdp!I7+drdp!R7)*'DBH-OH'!$D7)</f>
        <v>0</v>
      </c>
      <c r="G7" s="20">
        <f>Model!$W$28*((drdp!D7+drdp!M7)*'DBH-OH'!$B7+(drdp!G7+drdp!P7)*'DBH-OH'!$C7+(drdp!J7+drdp!S7)*'DBH-OH'!$D7)</f>
        <v>0</v>
      </c>
      <c r="H7" s="18">
        <f>Model!$W$28*((drdp!B7)*'DBH-OH'!$B7+(drdp!E7)*'DBH-OH'!$C7+(drdp!H7)*'DBH-OH'!$D7)</f>
        <v>0</v>
      </c>
      <c r="I7" s="18">
        <f>Model!$W$28*((drdp!C7)*'DBH-OH'!$B7+(drdp!F7)*'DBH-OH'!$C7+(drdp!I7)*'DBH-OH'!$D7)</f>
        <v>0</v>
      </c>
      <c r="J7" s="18">
        <f>Model!$W$28*((drdp!D7)*'DBH-OH'!$B7+(drdp!G7)*'DBH-OH'!$C7+(drdp!J7)*'DBH-OH'!$D7)</f>
        <v>0</v>
      </c>
      <c r="K7" s="21">
        <f>SUM(E$3:E6)+H7</f>
        <v>0</v>
      </c>
      <c r="L7" s="21">
        <f>SUM(F$3:F6)+I7</f>
        <v>0</v>
      </c>
      <c r="M7" s="21">
        <f>SUM(G$3:G6)+J7</f>
        <v>0</v>
      </c>
      <c r="N7" s="21"/>
      <c r="O7" s="21"/>
      <c r="P7" s="21"/>
      <c r="Q7" s="19">
        <f t="shared" si="2"/>
        <v>0</v>
      </c>
      <c r="R7" s="19">
        <f t="shared" si="1"/>
        <v>0</v>
      </c>
      <c r="S7" s="19">
        <f t="shared" si="1"/>
        <v>0</v>
      </c>
      <c r="T7" s="19">
        <f t="shared" si="3"/>
        <v>0</v>
      </c>
      <c r="U7" s="19">
        <f t="shared" si="4"/>
        <v>0</v>
      </c>
      <c r="V7" s="19">
        <f t="shared" si="5"/>
        <v>0</v>
      </c>
    </row>
    <row r="8" spans="1:26" x14ac:dyDescent="0.25">
      <c r="A8" s="26">
        <f>Wellpath!E8</f>
        <v>500</v>
      </c>
      <c r="B8" s="22">
        <v>0</v>
      </c>
      <c r="C8" s="22">
        <v>0</v>
      </c>
      <c r="D8" s="22">
        <f t="shared" si="0"/>
        <v>3.9314164891663715E-5</v>
      </c>
      <c r="E8" s="20">
        <f>Model!$W$28*((drdp!B8+drdp!K8)*'DBH-OH'!$B8+(drdp!E8+drdp!N8)*'DBH-OH'!$C8+(drdp!H8+drdp!Q8)*'DBH-OH'!$D8)</f>
        <v>0</v>
      </c>
      <c r="F8" s="20">
        <f>Model!$W$28*((drdp!C8+drdp!L8)*'DBH-OH'!$B8+(drdp!F8+drdp!O8)*'DBH-OH'!$C8+(drdp!I8+drdp!R8)*'DBH-OH'!$D8)</f>
        <v>0</v>
      </c>
      <c r="G8" s="20">
        <f>Model!$W$28*((drdp!D8+drdp!M8)*'DBH-OH'!$B8+(drdp!G8+drdp!P8)*'DBH-OH'!$C8+(drdp!J8+drdp!S8)*'DBH-OH'!$D8)</f>
        <v>0</v>
      </c>
      <c r="H8" s="18">
        <f>Model!$W$28*((drdp!B8)*'DBH-OH'!$B8+(drdp!E8)*'DBH-OH'!$C8+(drdp!H8)*'DBH-OH'!$D8)</f>
        <v>0</v>
      </c>
      <c r="I8" s="18">
        <f>Model!$W$28*((drdp!C8)*'DBH-OH'!$B8+(drdp!F8)*'DBH-OH'!$C8+(drdp!I8)*'DBH-OH'!$D8)</f>
        <v>0</v>
      </c>
      <c r="J8" s="18">
        <f>Model!$W$28*((drdp!D8)*'DBH-OH'!$B8+(drdp!G8)*'DBH-OH'!$C8+(drdp!J8)*'DBH-OH'!$D8)</f>
        <v>0</v>
      </c>
      <c r="K8" s="21">
        <f>SUM(E$3:E7)+H8</f>
        <v>0</v>
      </c>
      <c r="L8" s="21">
        <f>SUM(F$3:F7)+I8</f>
        <v>0</v>
      </c>
      <c r="M8" s="21">
        <f>SUM(G$3:G7)+J8</f>
        <v>0</v>
      </c>
      <c r="N8" s="21"/>
      <c r="O8" s="21"/>
      <c r="P8" s="21"/>
      <c r="Q8" s="19">
        <f t="shared" si="2"/>
        <v>0</v>
      </c>
      <c r="R8" s="19">
        <f t="shared" si="1"/>
        <v>0</v>
      </c>
      <c r="S8" s="19">
        <f t="shared" si="1"/>
        <v>0</v>
      </c>
      <c r="T8" s="19">
        <f t="shared" si="3"/>
        <v>0</v>
      </c>
      <c r="U8" s="19">
        <f t="shared" si="4"/>
        <v>0</v>
      </c>
      <c r="V8" s="19">
        <f t="shared" si="5"/>
        <v>0</v>
      </c>
    </row>
    <row r="9" spans="1:26" x14ac:dyDescent="0.25">
      <c r="A9" s="26">
        <f>Wellpath!E9</f>
        <v>600</v>
      </c>
      <c r="B9" s="22">
        <v>0</v>
      </c>
      <c r="C9" s="22">
        <v>0</v>
      </c>
      <c r="D9" s="22">
        <f t="shared" si="0"/>
        <v>3.9314164891663715E-5</v>
      </c>
      <c r="E9" s="20">
        <f>Model!$W$28*((drdp!B9+drdp!K9)*'DBH-OH'!$B9+(drdp!E9+drdp!N9)*'DBH-OH'!$C9+(drdp!H9+drdp!Q9)*'DBH-OH'!$D9)</f>
        <v>0</v>
      </c>
      <c r="F9" s="20">
        <f>Model!$W$28*((drdp!C9+drdp!L9)*'DBH-OH'!$B9+(drdp!F9+drdp!O9)*'DBH-OH'!$C9+(drdp!I9+drdp!R9)*'DBH-OH'!$D9)</f>
        <v>0</v>
      </c>
      <c r="G9" s="20">
        <f>Model!$W$28*((drdp!D9+drdp!M9)*'DBH-OH'!$B9+(drdp!G9+drdp!P9)*'DBH-OH'!$C9+(drdp!J9+drdp!S9)*'DBH-OH'!$D9)</f>
        <v>0</v>
      </c>
      <c r="H9" s="18">
        <f>Model!$W$28*((drdp!B9)*'DBH-OH'!$B9+(drdp!E9)*'DBH-OH'!$C9+(drdp!H9)*'DBH-OH'!$D9)</f>
        <v>0</v>
      </c>
      <c r="I9" s="18">
        <f>Model!$W$28*((drdp!C9)*'DBH-OH'!$B9+(drdp!F9)*'DBH-OH'!$C9+(drdp!I9)*'DBH-OH'!$D9)</f>
        <v>0</v>
      </c>
      <c r="J9" s="18">
        <f>Model!$W$28*((drdp!D9)*'DBH-OH'!$B9+(drdp!G9)*'DBH-OH'!$C9+(drdp!J9)*'DBH-OH'!$D9)</f>
        <v>0</v>
      </c>
      <c r="K9" s="21">
        <f>SUM(E$3:E8)+H9</f>
        <v>0</v>
      </c>
      <c r="L9" s="21">
        <f>SUM(F$3:F8)+I9</f>
        <v>0</v>
      </c>
      <c r="M9" s="21">
        <f>SUM(G$3:G8)+J9</f>
        <v>0</v>
      </c>
      <c r="N9" s="21"/>
      <c r="O9" s="21"/>
      <c r="P9" s="21"/>
      <c r="Q9" s="19">
        <f t="shared" si="2"/>
        <v>0</v>
      </c>
      <c r="R9" s="19">
        <f t="shared" si="1"/>
        <v>0</v>
      </c>
      <c r="S9" s="19">
        <f t="shared" si="1"/>
        <v>0</v>
      </c>
      <c r="T9" s="19">
        <f t="shared" si="3"/>
        <v>0</v>
      </c>
      <c r="U9" s="19">
        <f t="shared" si="4"/>
        <v>0</v>
      </c>
      <c r="V9" s="19">
        <f t="shared" si="5"/>
        <v>0</v>
      </c>
    </row>
    <row r="10" spans="1:26" x14ac:dyDescent="0.25">
      <c r="A10" s="26">
        <f>Wellpath!E10</f>
        <v>700</v>
      </c>
      <c r="B10" s="22">
        <v>0</v>
      </c>
      <c r="C10" s="22">
        <v>0</v>
      </c>
      <c r="D10" s="22">
        <f t="shared" si="0"/>
        <v>3.9314164891663715E-5</v>
      </c>
      <c r="E10" s="20">
        <f>Model!$W$28*((drdp!B10+drdp!K10)*'DBH-OH'!$B10+(drdp!E10+drdp!N10)*'DBH-OH'!$C10+(drdp!H10+drdp!Q10)*'DBH-OH'!$D10)</f>
        <v>0</v>
      </c>
      <c r="F10" s="20">
        <f>Model!$W$28*((drdp!C10+drdp!L10)*'DBH-OH'!$B10+(drdp!F10+drdp!O10)*'DBH-OH'!$C10+(drdp!I10+drdp!R10)*'DBH-OH'!$D10)</f>
        <v>0</v>
      </c>
      <c r="G10" s="20">
        <f>Model!$W$28*((drdp!D10+drdp!M10)*'DBH-OH'!$B10+(drdp!G10+drdp!P10)*'DBH-OH'!$C10+(drdp!J10+drdp!S10)*'DBH-OH'!$D10)</f>
        <v>0</v>
      </c>
      <c r="H10" s="18">
        <f>Model!$W$28*((drdp!B10)*'DBH-OH'!$B10+(drdp!E10)*'DBH-OH'!$C10+(drdp!H10)*'DBH-OH'!$D10)</f>
        <v>0</v>
      </c>
      <c r="I10" s="18">
        <f>Model!$W$28*((drdp!C10)*'DBH-OH'!$B10+(drdp!F10)*'DBH-OH'!$C10+(drdp!I10)*'DBH-OH'!$D10)</f>
        <v>0</v>
      </c>
      <c r="J10" s="18">
        <f>Model!$W$28*((drdp!D10)*'DBH-OH'!$B10+(drdp!G10)*'DBH-OH'!$C10+(drdp!J10)*'DBH-OH'!$D10)</f>
        <v>0</v>
      </c>
      <c r="K10" s="21">
        <f>SUM(E$3:E9)+H10</f>
        <v>0</v>
      </c>
      <c r="L10" s="21">
        <f>SUM(F$3:F9)+I10</f>
        <v>0</v>
      </c>
      <c r="M10" s="21">
        <f>SUM(G$3:G9)+J10</f>
        <v>0</v>
      </c>
      <c r="N10" s="21"/>
      <c r="O10" s="21"/>
      <c r="P10" s="21"/>
      <c r="Q10" s="19">
        <f t="shared" si="2"/>
        <v>0</v>
      </c>
      <c r="R10" s="19">
        <f t="shared" si="1"/>
        <v>0</v>
      </c>
      <c r="S10" s="19">
        <f t="shared" si="1"/>
        <v>0</v>
      </c>
      <c r="T10" s="19">
        <f t="shared" si="3"/>
        <v>0</v>
      </c>
      <c r="U10" s="19">
        <f t="shared" si="4"/>
        <v>0</v>
      </c>
      <c r="V10" s="19">
        <f t="shared" si="5"/>
        <v>0</v>
      </c>
    </row>
    <row r="11" spans="1:26" x14ac:dyDescent="0.25">
      <c r="A11" s="26">
        <f>Wellpath!E11</f>
        <v>800</v>
      </c>
      <c r="B11" s="22">
        <v>0</v>
      </c>
      <c r="C11" s="22">
        <v>0</v>
      </c>
      <c r="D11" s="22">
        <f t="shared" si="0"/>
        <v>3.9314164891663715E-5</v>
      </c>
      <c r="E11" s="20">
        <f>Model!$W$28*((drdp!B11+drdp!K11)*'DBH-OH'!$B11+(drdp!E11+drdp!N11)*'DBH-OH'!$C11+(drdp!H11+drdp!Q11)*'DBH-OH'!$D11)</f>
        <v>0</v>
      </c>
      <c r="F11" s="20">
        <f>Model!$W$28*((drdp!C11+drdp!L11)*'DBH-OH'!$B11+(drdp!F11+drdp!O11)*'DBH-OH'!$C11+(drdp!I11+drdp!R11)*'DBH-OH'!$D11)</f>
        <v>0</v>
      </c>
      <c r="G11" s="20">
        <f>Model!$W$28*((drdp!D11+drdp!M11)*'DBH-OH'!$B11+(drdp!G11+drdp!P11)*'DBH-OH'!$C11+(drdp!J11+drdp!S11)*'DBH-OH'!$D11)</f>
        <v>0</v>
      </c>
      <c r="H11" s="18">
        <f>Model!$W$28*((drdp!B11)*'DBH-OH'!$B11+(drdp!E11)*'DBH-OH'!$C11+(drdp!H11)*'DBH-OH'!$D11)</f>
        <v>0</v>
      </c>
      <c r="I11" s="18">
        <f>Model!$W$28*((drdp!C11)*'DBH-OH'!$B11+(drdp!F11)*'DBH-OH'!$C11+(drdp!I11)*'DBH-OH'!$D11)</f>
        <v>0</v>
      </c>
      <c r="J11" s="18">
        <f>Model!$W$28*((drdp!D11)*'DBH-OH'!$B11+(drdp!G11)*'DBH-OH'!$C11+(drdp!J11)*'DBH-OH'!$D11)</f>
        <v>0</v>
      </c>
      <c r="K11" s="21">
        <f>SUM(E$3:E10)+H11</f>
        <v>0</v>
      </c>
      <c r="L11" s="21">
        <f>SUM(F$3:F10)+I11</f>
        <v>0</v>
      </c>
      <c r="M11" s="21">
        <f>SUM(G$3:G10)+J11</f>
        <v>0</v>
      </c>
      <c r="N11" s="21"/>
      <c r="O11" s="21"/>
      <c r="P11" s="21"/>
      <c r="Q11" s="19">
        <f t="shared" si="2"/>
        <v>0</v>
      </c>
      <c r="R11" s="19">
        <f t="shared" si="1"/>
        <v>0</v>
      </c>
      <c r="S11" s="19">
        <f t="shared" si="1"/>
        <v>0</v>
      </c>
      <c r="T11" s="19">
        <f t="shared" si="3"/>
        <v>0</v>
      </c>
      <c r="U11" s="19">
        <f t="shared" si="4"/>
        <v>0</v>
      </c>
      <c r="V11" s="19">
        <f t="shared" si="5"/>
        <v>0</v>
      </c>
    </row>
    <row r="12" spans="1:26" x14ac:dyDescent="0.25">
      <c r="A12" s="26">
        <f>Wellpath!E12</f>
        <v>900</v>
      </c>
      <c r="B12" s="22">
        <v>0</v>
      </c>
      <c r="C12" s="22">
        <v>0</v>
      </c>
      <c r="D12" s="22">
        <f t="shared" si="0"/>
        <v>3.9314164891663715E-5</v>
      </c>
      <c r="E12" s="20">
        <f>Model!$W$28*((drdp!B12+drdp!K12)*'DBH-OH'!$B12+(drdp!E12+drdp!N12)*'DBH-OH'!$C12+(drdp!H12+drdp!Q12)*'DBH-OH'!$D12)</f>
        <v>0</v>
      </c>
      <c r="F12" s="20">
        <f>Model!$W$28*((drdp!C12+drdp!L12)*'DBH-OH'!$B12+(drdp!F12+drdp!O12)*'DBH-OH'!$C12+(drdp!I12+drdp!R12)*'DBH-OH'!$D12)</f>
        <v>0</v>
      </c>
      <c r="G12" s="20">
        <f>Model!$W$28*((drdp!D12+drdp!M12)*'DBH-OH'!$B12+(drdp!G12+drdp!P12)*'DBH-OH'!$C12+(drdp!J12+drdp!S12)*'DBH-OH'!$D12)</f>
        <v>0</v>
      </c>
      <c r="H12" s="18">
        <f>Model!$W$28*((drdp!B12)*'DBH-OH'!$B12+(drdp!E12)*'DBH-OH'!$C12+(drdp!H12)*'DBH-OH'!$D12)</f>
        <v>0</v>
      </c>
      <c r="I12" s="18">
        <f>Model!$W$28*((drdp!C12)*'DBH-OH'!$B12+(drdp!F12)*'DBH-OH'!$C12+(drdp!I12)*'DBH-OH'!$D12)</f>
        <v>0</v>
      </c>
      <c r="J12" s="18">
        <f>Model!$W$28*((drdp!D12)*'DBH-OH'!$B12+(drdp!G12)*'DBH-OH'!$C12+(drdp!J12)*'DBH-OH'!$D12)</f>
        <v>0</v>
      </c>
      <c r="K12" s="21">
        <f>SUM(E$3:E11)+H12</f>
        <v>0</v>
      </c>
      <c r="L12" s="21">
        <f>SUM(F$3:F11)+I12</f>
        <v>0</v>
      </c>
      <c r="M12" s="21">
        <f>SUM(G$3:G11)+J12</f>
        <v>0</v>
      </c>
      <c r="N12" s="21"/>
      <c r="O12" s="21"/>
      <c r="P12" s="21"/>
      <c r="Q12" s="19">
        <f t="shared" si="2"/>
        <v>0</v>
      </c>
      <c r="R12" s="19">
        <f t="shared" si="1"/>
        <v>0</v>
      </c>
      <c r="S12" s="19">
        <f t="shared" si="1"/>
        <v>0</v>
      </c>
      <c r="T12" s="19">
        <f t="shared" si="3"/>
        <v>0</v>
      </c>
      <c r="U12" s="19">
        <f t="shared" si="4"/>
        <v>0</v>
      </c>
      <c r="V12" s="19">
        <f t="shared" si="5"/>
        <v>0</v>
      </c>
    </row>
    <row r="13" spans="1:26" x14ac:dyDescent="0.25">
      <c r="A13" s="26">
        <f>Wellpath!E13</f>
        <v>1000</v>
      </c>
      <c r="B13" s="22">
        <v>0</v>
      </c>
      <c r="C13" s="22">
        <v>0</v>
      </c>
      <c r="D13" s="22">
        <f t="shared" si="0"/>
        <v>3.9314164891663715E-5</v>
      </c>
      <c r="E13" s="20">
        <f>Model!$W$28*((drdp!B13+drdp!K13)*'DBH-OH'!$B13+(drdp!E13+drdp!N13)*'DBH-OH'!$C13+(drdp!H13+drdp!Q13)*'DBH-OH'!$D13)</f>
        <v>0</v>
      </c>
      <c r="F13" s="20">
        <f>Model!$W$28*((drdp!C13+drdp!L13)*'DBH-OH'!$B13+(drdp!F13+drdp!O13)*'DBH-OH'!$C13+(drdp!I13+drdp!R13)*'DBH-OH'!$D13)</f>
        <v>0</v>
      </c>
      <c r="G13" s="20">
        <f>Model!$W$28*((drdp!D13+drdp!M13)*'DBH-OH'!$B13+(drdp!G13+drdp!P13)*'DBH-OH'!$C13+(drdp!J13+drdp!S13)*'DBH-OH'!$D13)</f>
        <v>0</v>
      </c>
      <c r="H13" s="18">
        <f>Model!$W$28*((drdp!B13)*'DBH-OH'!$B13+(drdp!E13)*'DBH-OH'!$C13+(drdp!H13)*'DBH-OH'!$D13)</f>
        <v>0</v>
      </c>
      <c r="I13" s="18">
        <f>Model!$W$28*((drdp!C13)*'DBH-OH'!$B13+(drdp!F13)*'DBH-OH'!$C13+(drdp!I13)*'DBH-OH'!$D13)</f>
        <v>0</v>
      </c>
      <c r="J13" s="18">
        <f>Model!$W$28*((drdp!D13)*'DBH-OH'!$B13+(drdp!G13)*'DBH-OH'!$C13+(drdp!J13)*'DBH-OH'!$D13)</f>
        <v>0</v>
      </c>
      <c r="K13" s="21">
        <f>SUM(E$3:E12)+H13</f>
        <v>0</v>
      </c>
      <c r="L13" s="21">
        <f>SUM(F$3:F12)+I13</f>
        <v>0</v>
      </c>
      <c r="M13" s="21">
        <f>SUM(G$3:G12)+J13</f>
        <v>0</v>
      </c>
      <c r="N13" s="21"/>
      <c r="O13" s="21"/>
      <c r="P13" s="21"/>
      <c r="Q13" s="19">
        <f t="shared" si="2"/>
        <v>0</v>
      </c>
      <c r="R13" s="19">
        <f t="shared" si="1"/>
        <v>0</v>
      </c>
      <c r="S13" s="19">
        <f t="shared" si="1"/>
        <v>0</v>
      </c>
      <c r="T13" s="19">
        <f t="shared" si="3"/>
        <v>0</v>
      </c>
      <c r="U13" s="19">
        <f t="shared" si="4"/>
        <v>0</v>
      </c>
      <c r="V13" s="19">
        <f t="shared" si="5"/>
        <v>0</v>
      </c>
    </row>
    <row r="14" spans="1:26" x14ac:dyDescent="0.25">
      <c r="A14" s="26">
        <f>Wellpath!E14</f>
        <v>1100</v>
      </c>
      <c r="B14" s="22">
        <v>0</v>
      </c>
      <c r="C14" s="22">
        <v>0</v>
      </c>
      <c r="D14" s="22">
        <f t="shared" si="0"/>
        <v>3.9314164891663715E-5</v>
      </c>
      <c r="E14" s="20">
        <f>Model!$W$28*((drdp!B14+drdp!K14)*'DBH-OH'!$B14+(drdp!E14+drdp!N14)*'DBH-OH'!$C14+(drdp!H14+drdp!Q14)*'DBH-OH'!$D14)</f>
        <v>0</v>
      </c>
      <c r="F14" s="20">
        <f>Model!$W$28*((drdp!C14+drdp!L14)*'DBH-OH'!$B14+(drdp!F14+drdp!O14)*'DBH-OH'!$C14+(drdp!I14+drdp!R14)*'DBH-OH'!$D14)</f>
        <v>0</v>
      </c>
      <c r="G14" s="20">
        <f>Model!$W$28*((drdp!D14+drdp!M14)*'DBH-OH'!$B14+(drdp!G14+drdp!P14)*'DBH-OH'!$C14+(drdp!J14+drdp!S14)*'DBH-OH'!$D14)</f>
        <v>0</v>
      </c>
      <c r="H14" s="18">
        <f>Model!$W$28*((drdp!B14)*'DBH-OH'!$B14+(drdp!E14)*'DBH-OH'!$C14+(drdp!H14)*'DBH-OH'!$D14)</f>
        <v>0</v>
      </c>
      <c r="I14" s="18">
        <f>Model!$W$28*((drdp!C14)*'DBH-OH'!$B14+(drdp!F14)*'DBH-OH'!$C14+(drdp!I14)*'DBH-OH'!$D14)</f>
        <v>0</v>
      </c>
      <c r="J14" s="18">
        <f>Model!$W$28*((drdp!D14)*'DBH-OH'!$B14+(drdp!G14)*'DBH-OH'!$C14+(drdp!J14)*'DBH-OH'!$D14)</f>
        <v>0</v>
      </c>
      <c r="K14" s="21">
        <f>SUM(E$3:E13)+H14</f>
        <v>0</v>
      </c>
      <c r="L14" s="21">
        <f>SUM(F$3:F13)+I14</f>
        <v>0</v>
      </c>
      <c r="M14" s="21">
        <f>SUM(G$3:G13)+J14</f>
        <v>0</v>
      </c>
      <c r="N14" s="21"/>
      <c r="O14" s="21"/>
      <c r="P14" s="21"/>
      <c r="Q14" s="19">
        <f t="shared" si="2"/>
        <v>0</v>
      </c>
      <c r="R14" s="19">
        <f t="shared" si="1"/>
        <v>0</v>
      </c>
      <c r="S14" s="19">
        <f t="shared" si="1"/>
        <v>0</v>
      </c>
      <c r="T14" s="19">
        <f t="shared" si="3"/>
        <v>0</v>
      </c>
      <c r="U14" s="19">
        <f t="shared" si="4"/>
        <v>0</v>
      </c>
      <c r="V14" s="19">
        <f t="shared" si="5"/>
        <v>0</v>
      </c>
    </row>
    <row r="15" spans="1:26" x14ac:dyDescent="0.25">
      <c r="A15" s="26">
        <f>Wellpath!E15</f>
        <v>1200</v>
      </c>
      <c r="B15" s="22">
        <v>0</v>
      </c>
      <c r="C15" s="22">
        <v>0</v>
      </c>
      <c r="D15" s="22">
        <f t="shared" si="0"/>
        <v>3.9314164891663715E-5</v>
      </c>
      <c r="E15" s="20">
        <f>Model!$W$28*((drdp!B15+drdp!K15)*'DBH-OH'!$B15+(drdp!E15+drdp!N15)*'DBH-OH'!$C15+(drdp!H15+drdp!Q15)*'DBH-OH'!$D15)</f>
        <v>0</v>
      </c>
      <c r="F15" s="20">
        <f>Model!$W$28*((drdp!C15+drdp!L15)*'DBH-OH'!$B15+(drdp!F15+drdp!O15)*'DBH-OH'!$C15+(drdp!I15+drdp!R15)*'DBH-OH'!$D15)</f>
        <v>0</v>
      </c>
      <c r="G15" s="20">
        <f>Model!$W$28*((drdp!D15+drdp!M15)*'DBH-OH'!$B15+(drdp!G15+drdp!P15)*'DBH-OH'!$C15+(drdp!J15+drdp!S15)*'DBH-OH'!$D15)</f>
        <v>0</v>
      </c>
      <c r="H15" s="18">
        <f>Model!$W$28*((drdp!B15)*'DBH-OH'!$B15+(drdp!E15)*'DBH-OH'!$C15+(drdp!H15)*'DBH-OH'!$D15)</f>
        <v>0</v>
      </c>
      <c r="I15" s="18">
        <f>Model!$W$28*((drdp!C15)*'DBH-OH'!$B15+(drdp!F15)*'DBH-OH'!$C15+(drdp!I15)*'DBH-OH'!$D15)</f>
        <v>0</v>
      </c>
      <c r="J15" s="18">
        <f>Model!$W$28*((drdp!D15)*'DBH-OH'!$B15+(drdp!G15)*'DBH-OH'!$C15+(drdp!J15)*'DBH-OH'!$D15)</f>
        <v>0</v>
      </c>
      <c r="K15" s="21">
        <f>SUM(E$3:E14)+H15</f>
        <v>0</v>
      </c>
      <c r="L15" s="21">
        <f>SUM(F$3:F14)+I15</f>
        <v>0</v>
      </c>
      <c r="M15" s="21">
        <f>SUM(G$3:G14)+J15</f>
        <v>0</v>
      </c>
      <c r="N15" s="21"/>
      <c r="O15" s="21"/>
      <c r="P15" s="21"/>
      <c r="Q15" s="19">
        <f t="shared" si="2"/>
        <v>0</v>
      </c>
      <c r="R15" s="19">
        <f t="shared" si="1"/>
        <v>0</v>
      </c>
      <c r="S15" s="19">
        <f t="shared" si="1"/>
        <v>0</v>
      </c>
      <c r="T15" s="19">
        <f t="shared" si="3"/>
        <v>0</v>
      </c>
      <c r="U15" s="19">
        <f t="shared" si="4"/>
        <v>0</v>
      </c>
      <c r="V15" s="19">
        <f t="shared" si="5"/>
        <v>0</v>
      </c>
    </row>
    <row r="16" spans="1:26" x14ac:dyDescent="0.25">
      <c r="A16" s="26">
        <f>Wellpath!E16</f>
        <v>1300</v>
      </c>
      <c r="B16" s="22">
        <v>0</v>
      </c>
      <c r="C16" s="22">
        <v>0</v>
      </c>
      <c r="D16" s="22">
        <f t="shared" si="0"/>
        <v>3.9314164891663715E-5</v>
      </c>
      <c r="E16" s="20">
        <f>Model!$W$28*((drdp!B16+drdp!K16)*'DBH-OH'!$B16+(drdp!E16+drdp!N16)*'DBH-OH'!$C16+(drdp!H16+drdp!Q16)*'DBH-OH'!$D16)</f>
        <v>0</v>
      </c>
      <c r="F16" s="20">
        <f>Model!$W$28*((drdp!C16+drdp!L16)*'DBH-OH'!$B16+(drdp!F16+drdp!O16)*'DBH-OH'!$C16+(drdp!I16+drdp!R16)*'DBH-OH'!$D16)</f>
        <v>0</v>
      </c>
      <c r="G16" s="20">
        <f>Model!$W$28*((drdp!D16+drdp!M16)*'DBH-OH'!$B16+(drdp!G16+drdp!P16)*'DBH-OH'!$C16+(drdp!J16+drdp!S16)*'DBH-OH'!$D16)</f>
        <v>0</v>
      </c>
      <c r="H16" s="18">
        <f>Model!$W$28*((drdp!B16)*'DBH-OH'!$B16+(drdp!E16)*'DBH-OH'!$C16+(drdp!H16)*'DBH-OH'!$D16)</f>
        <v>0</v>
      </c>
      <c r="I16" s="18">
        <f>Model!$W$28*((drdp!C16)*'DBH-OH'!$B16+(drdp!F16)*'DBH-OH'!$C16+(drdp!I16)*'DBH-OH'!$D16)</f>
        <v>0</v>
      </c>
      <c r="J16" s="18">
        <f>Model!$W$28*((drdp!D16)*'DBH-OH'!$B16+(drdp!G16)*'DBH-OH'!$C16+(drdp!J16)*'DBH-OH'!$D16)</f>
        <v>0</v>
      </c>
      <c r="K16" s="21">
        <f>SUM(E$3:E15)+H16</f>
        <v>0</v>
      </c>
      <c r="L16" s="21">
        <f>SUM(F$3:F15)+I16</f>
        <v>0</v>
      </c>
      <c r="M16" s="21">
        <f>SUM(G$3:G15)+J16</f>
        <v>0</v>
      </c>
      <c r="N16" s="21"/>
      <c r="O16" s="21"/>
      <c r="P16" s="21"/>
      <c r="Q16" s="19">
        <f t="shared" si="2"/>
        <v>0</v>
      </c>
      <c r="R16" s="19">
        <f t="shared" si="1"/>
        <v>0</v>
      </c>
      <c r="S16" s="19">
        <f t="shared" si="1"/>
        <v>0</v>
      </c>
      <c r="T16" s="19">
        <f t="shared" si="3"/>
        <v>0</v>
      </c>
      <c r="U16" s="19">
        <f t="shared" si="4"/>
        <v>0</v>
      </c>
      <c r="V16" s="19">
        <f t="shared" si="5"/>
        <v>0</v>
      </c>
    </row>
    <row r="17" spans="1:22" x14ac:dyDescent="0.25">
      <c r="A17" s="26">
        <f>Wellpath!E17</f>
        <v>1400</v>
      </c>
      <c r="B17" s="22">
        <v>0</v>
      </c>
      <c r="C17" s="22">
        <v>0</v>
      </c>
      <c r="D17" s="22">
        <f t="shared" si="0"/>
        <v>3.9314164891663715E-5</v>
      </c>
      <c r="E17" s="20">
        <f>Model!$W$28*((drdp!B17+drdp!K17)*'DBH-OH'!$B17+(drdp!E17+drdp!N17)*'DBH-OH'!$C17+(drdp!H17+drdp!Q17)*'DBH-OH'!$D17)</f>
        <v>0</v>
      </c>
      <c r="F17" s="20">
        <f>Model!$W$28*((drdp!C17+drdp!L17)*'DBH-OH'!$B17+(drdp!F17+drdp!O17)*'DBH-OH'!$C17+(drdp!I17+drdp!R17)*'DBH-OH'!$D17)</f>
        <v>0</v>
      </c>
      <c r="G17" s="20">
        <f>Model!$W$28*((drdp!D17+drdp!M17)*'DBH-OH'!$B17+(drdp!G17+drdp!P17)*'DBH-OH'!$C17+(drdp!J17+drdp!S17)*'DBH-OH'!$D17)</f>
        <v>0</v>
      </c>
      <c r="H17" s="18">
        <f>Model!$W$28*((drdp!B17)*'DBH-OH'!$B17+(drdp!E17)*'DBH-OH'!$C17+(drdp!H17)*'DBH-OH'!$D17)</f>
        <v>0</v>
      </c>
      <c r="I17" s="18">
        <f>Model!$W$28*((drdp!C17)*'DBH-OH'!$B17+(drdp!F17)*'DBH-OH'!$C17+(drdp!I17)*'DBH-OH'!$D17)</f>
        <v>0</v>
      </c>
      <c r="J17" s="18">
        <f>Model!$W$28*((drdp!D17)*'DBH-OH'!$B17+(drdp!G17)*'DBH-OH'!$C17+(drdp!J17)*'DBH-OH'!$D17)</f>
        <v>0</v>
      </c>
      <c r="K17" s="21">
        <f>SUM(E$3:E16)+H17</f>
        <v>0</v>
      </c>
      <c r="L17" s="21">
        <f>SUM(F$3:F16)+I17</f>
        <v>0</v>
      </c>
      <c r="M17" s="21">
        <f>SUM(G$3:G16)+J17</f>
        <v>0</v>
      </c>
      <c r="N17" s="21"/>
      <c r="O17" s="21"/>
      <c r="P17" s="21"/>
      <c r="Q17" s="19">
        <f t="shared" si="2"/>
        <v>0</v>
      </c>
      <c r="R17" s="19">
        <f t="shared" si="1"/>
        <v>0</v>
      </c>
      <c r="S17" s="19">
        <f t="shared" si="1"/>
        <v>0</v>
      </c>
      <c r="T17" s="19">
        <f t="shared" si="3"/>
        <v>0</v>
      </c>
      <c r="U17" s="19">
        <f t="shared" si="4"/>
        <v>0</v>
      </c>
      <c r="V17" s="19">
        <f t="shared" si="5"/>
        <v>0</v>
      </c>
    </row>
    <row r="18" spans="1:22" x14ac:dyDescent="0.25">
      <c r="A18" s="26">
        <f>Wellpath!E18</f>
        <v>1500</v>
      </c>
      <c r="B18" s="22">
        <v>0</v>
      </c>
      <c r="C18" s="22">
        <v>0</v>
      </c>
      <c r="D18" s="22">
        <f t="shared" si="0"/>
        <v>3.9314164891663715E-5</v>
      </c>
      <c r="E18" s="20">
        <f>Model!$W$28*((drdp!B18+drdp!K18)*'DBH-OH'!$B18+(drdp!E18+drdp!N18)*'DBH-OH'!$C18+(drdp!H18+drdp!Q18)*'DBH-OH'!$D18)</f>
        <v>0</v>
      </c>
      <c r="F18" s="20">
        <f>Model!$W$28*((drdp!C18+drdp!L18)*'DBH-OH'!$B18+(drdp!F18+drdp!O18)*'DBH-OH'!$C18+(drdp!I18+drdp!R18)*'DBH-OH'!$D18)</f>
        <v>0</v>
      </c>
      <c r="G18" s="20">
        <f>Model!$W$28*((drdp!D18+drdp!M18)*'DBH-OH'!$B18+(drdp!G18+drdp!P18)*'DBH-OH'!$C18+(drdp!J18+drdp!S18)*'DBH-OH'!$D18)</f>
        <v>0</v>
      </c>
      <c r="H18" s="18">
        <f>Model!$W$28*((drdp!B18)*'DBH-OH'!$B18+(drdp!E18)*'DBH-OH'!$C18+(drdp!H18)*'DBH-OH'!$D18)</f>
        <v>0</v>
      </c>
      <c r="I18" s="18">
        <f>Model!$W$28*((drdp!C18)*'DBH-OH'!$B18+(drdp!F18)*'DBH-OH'!$C18+(drdp!I18)*'DBH-OH'!$D18)</f>
        <v>0</v>
      </c>
      <c r="J18" s="18">
        <f>Model!$W$28*((drdp!D18)*'DBH-OH'!$B18+(drdp!G18)*'DBH-OH'!$C18+(drdp!J18)*'DBH-OH'!$D18)</f>
        <v>0</v>
      </c>
      <c r="K18" s="21">
        <f>SUM(E$3:E17)+H18</f>
        <v>0</v>
      </c>
      <c r="L18" s="21">
        <f>SUM(F$3:F17)+I18</f>
        <v>0</v>
      </c>
      <c r="M18" s="21">
        <f>SUM(G$3:G17)+J18</f>
        <v>0</v>
      </c>
      <c r="N18" s="21"/>
      <c r="O18" s="21"/>
      <c r="P18" s="21"/>
      <c r="Q18" s="19">
        <f t="shared" si="2"/>
        <v>0</v>
      </c>
      <c r="R18" s="19">
        <f t="shared" si="1"/>
        <v>0</v>
      </c>
      <c r="S18" s="19">
        <f t="shared" si="1"/>
        <v>0</v>
      </c>
      <c r="T18" s="19">
        <f t="shared" si="3"/>
        <v>0</v>
      </c>
      <c r="U18" s="19">
        <f t="shared" si="4"/>
        <v>0</v>
      </c>
      <c r="V18" s="19">
        <f t="shared" si="5"/>
        <v>0</v>
      </c>
    </row>
    <row r="19" spans="1:22" x14ac:dyDescent="0.25">
      <c r="A19" s="26">
        <f>Wellpath!E19</f>
        <v>1600</v>
      </c>
      <c r="B19" s="22">
        <v>0</v>
      </c>
      <c r="C19" s="22">
        <v>0</v>
      </c>
      <c r="D19" s="22">
        <f t="shared" si="0"/>
        <v>3.9314164891663715E-5</v>
      </c>
      <c r="E19" s="20">
        <f>Model!$W$28*((drdp!B19+drdp!K19)*'DBH-OH'!$B19+(drdp!E19+drdp!N19)*'DBH-OH'!$C19+(drdp!H19+drdp!Q19)*'DBH-OH'!$D19)</f>
        <v>0</v>
      </c>
      <c r="F19" s="20">
        <f>Model!$W$28*((drdp!C19+drdp!L19)*'DBH-OH'!$B19+(drdp!F19+drdp!O19)*'DBH-OH'!$C19+(drdp!I19+drdp!R19)*'DBH-OH'!$D19)</f>
        <v>0</v>
      </c>
      <c r="G19" s="20">
        <f>Model!$W$28*((drdp!D19+drdp!M19)*'DBH-OH'!$B19+(drdp!G19+drdp!P19)*'DBH-OH'!$C19+(drdp!J19+drdp!S19)*'DBH-OH'!$D19)</f>
        <v>0</v>
      </c>
      <c r="H19" s="18">
        <f>Model!$W$28*((drdp!B19)*'DBH-OH'!$B19+(drdp!E19)*'DBH-OH'!$C19+(drdp!H19)*'DBH-OH'!$D19)</f>
        <v>0</v>
      </c>
      <c r="I19" s="18">
        <f>Model!$W$28*((drdp!C19)*'DBH-OH'!$B19+(drdp!F19)*'DBH-OH'!$C19+(drdp!I19)*'DBH-OH'!$D19)</f>
        <v>0</v>
      </c>
      <c r="J19" s="18">
        <f>Model!$W$28*((drdp!D19)*'DBH-OH'!$B19+(drdp!G19)*'DBH-OH'!$C19+(drdp!J19)*'DBH-OH'!$D19)</f>
        <v>0</v>
      </c>
      <c r="K19" s="21">
        <f>SUM(E$3:E18)+H19</f>
        <v>0</v>
      </c>
      <c r="L19" s="21">
        <f>SUM(F$3:F18)+I19</f>
        <v>0</v>
      </c>
      <c r="M19" s="21">
        <f>SUM(G$3:G18)+J19</f>
        <v>0</v>
      </c>
      <c r="N19" s="21"/>
      <c r="O19" s="21"/>
      <c r="P19" s="21"/>
      <c r="Q19" s="19">
        <f t="shared" si="2"/>
        <v>0</v>
      </c>
      <c r="R19" s="19">
        <f t="shared" si="2"/>
        <v>0</v>
      </c>
      <c r="S19" s="19">
        <f t="shared" si="2"/>
        <v>0</v>
      </c>
      <c r="T19" s="19">
        <f t="shared" si="3"/>
        <v>0</v>
      </c>
      <c r="U19" s="19">
        <f t="shared" si="4"/>
        <v>0</v>
      </c>
      <c r="V19" s="19">
        <f t="shared" si="5"/>
        <v>0</v>
      </c>
    </row>
    <row r="20" spans="1:22" x14ac:dyDescent="0.25">
      <c r="A20" s="26">
        <f>Wellpath!E20</f>
        <v>1700</v>
      </c>
      <c r="B20" s="22">
        <v>0</v>
      </c>
      <c r="C20" s="22">
        <v>0</v>
      </c>
      <c r="D20" s="22">
        <f t="shared" si="0"/>
        <v>3.9314164891663715E-5</v>
      </c>
      <c r="E20" s="20">
        <f>Model!$W$28*((drdp!B20+drdp!K20)*'DBH-OH'!$B20+(drdp!E20+drdp!N20)*'DBH-OH'!$C20+(drdp!H20+drdp!Q20)*'DBH-OH'!$D20)</f>
        <v>0</v>
      </c>
      <c r="F20" s="20">
        <f>Model!$W$28*((drdp!C20+drdp!L20)*'DBH-OH'!$B20+(drdp!F20+drdp!O20)*'DBH-OH'!$C20+(drdp!I20+drdp!R20)*'DBH-OH'!$D20)</f>
        <v>0</v>
      </c>
      <c r="G20" s="20">
        <f>Model!$W$28*((drdp!D20+drdp!M20)*'DBH-OH'!$B20+(drdp!G20+drdp!P20)*'DBH-OH'!$C20+(drdp!J20+drdp!S20)*'DBH-OH'!$D20)</f>
        <v>0</v>
      </c>
      <c r="H20" s="18">
        <f>Model!$W$28*((drdp!B20)*'DBH-OH'!$B20+(drdp!E20)*'DBH-OH'!$C20+(drdp!H20)*'DBH-OH'!$D20)</f>
        <v>0</v>
      </c>
      <c r="I20" s="18">
        <f>Model!$W$28*((drdp!C20)*'DBH-OH'!$B20+(drdp!F20)*'DBH-OH'!$C20+(drdp!I20)*'DBH-OH'!$D20)</f>
        <v>0</v>
      </c>
      <c r="J20" s="18">
        <f>Model!$W$28*((drdp!D20)*'DBH-OH'!$B20+(drdp!G20)*'DBH-OH'!$C20+(drdp!J20)*'DBH-OH'!$D20)</f>
        <v>0</v>
      </c>
      <c r="K20" s="21">
        <f>SUM(E$3:E19)+H20</f>
        <v>0</v>
      </c>
      <c r="L20" s="21">
        <f>SUM(F$3:F19)+I20</f>
        <v>0</v>
      </c>
      <c r="M20" s="21">
        <f>SUM(G$3:G19)+J20</f>
        <v>0</v>
      </c>
      <c r="N20" s="21"/>
      <c r="O20" s="21"/>
      <c r="P20" s="21"/>
      <c r="Q20" s="19">
        <f t="shared" si="2"/>
        <v>0</v>
      </c>
      <c r="R20" s="19">
        <f t="shared" si="2"/>
        <v>0</v>
      </c>
      <c r="S20" s="19">
        <f t="shared" si="2"/>
        <v>0</v>
      </c>
      <c r="T20" s="19">
        <f t="shared" si="3"/>
        <v>0</v>
      </c>
      <c r="U20" s="19">
        <f t="shared" si="4"/>
        <v>0</v>
      </c>
      <c r="V20" s="19">
        <f t="shared" si="5"/>
        <v>0</v>
      </c>
    </row>
    <row r="21" spans="1:22" x14ac:dyDescent="0.25">
      <c r="A21" s="26">
        <f>Wellpath!E21</f>
        <v>1800</v>
      </c>
      <c r="B21" s="22">
        <v>0</v>
      </c>
      <c r="C21" s="22">
        <v>0</v>
      </c>
      <c r="D21" s="22">
        <f t="shared" si="0"/>
        <v>3.9314164891663715E-5</v>
      </c>
      <c r="E21" s="20">
        <f>Model!$W$28*((drdp!B21+drdp!K21)*'DBH-OH'!$B21+(drdp!E21+drdp!N21)*'DBH-OH'!$C21+(drdp!H21+drdp!Q21)*'DBH-OH'!$D21)</f>
        <v>0</v>
      </c>
      <c r="F21" s="20">
        <f>Model!$W$28*((drdp!C21+drdp!L21)*'DBH-OH'!$B21+(drdp!F21+drdp!O21)*'DBH-OH'!$C21+(drdp!I21+drdp!R21)*'DBH-OH'!$D21)</f>
        <v>0</v>
      </c>
      <c r="G21" s="20">
        <f>Model!$W$28*((drdp!D21+drdp!M21)*'DBH-OH'!$B21+(drdp!G21+drdp!P21)*'DBH-OH'!$C21+(drdp!J21+drdp!S21)*'DBH-OH'!$D21)</f>
        <v>0</v>
      </c>
      <c r="H21" s="18">
        <f>Model!$W$28*((drdp!B21)*'DBH-OH'!$B21+(drdp!E21)*'DBH-OH'!$C21+(drdp!H21)*'DBH-OH'!$D21)</f>
        <v>0</v>
      </c>
      <c r="I21" s="18">
        <f>Model!$W$28*((drdp!C21)*'DBH-OH'!$B21+(drdp!F21)*'DBH-OH'!$C21+(drdp!I21)*'DBH-OH'!$D21)</f>
        <v>0</v>
      </c>
      <c r="J21" s="18">
        <f>Model!$W$28*((drdp!D21)*'DBH-OH'!$B21+(drdp!G21)*'DBH-OH'!$C21+(drdp!J21)*'DBH-OH'!$D21)</f>
        <v>0</v>
      </c>
      <c r="K21" s="21">
        <f>SUM(E$3:E20)+H21</f>
        <v>0</v>
      </c>
      <c r="L21" s="21">
        <f>SUM(F$3:F20)+I21</f>
        <v>0</v>
      </c>
      <c r="M21" s="21">
        <f>SUM(G$3:G20)+J21</f>
        <v>0</v>
      </c>
      <c r="N21" s="21"/>
      <c r="O21" s="21"/>
      <c r="P21" s="21"/>
      <c r="Q21" s="19">
        <f t="shared" si="2"/>
        <v>0</v>
      </c>
      <c r="R21" s="19">
        <f t="shared" si="2"/>
        <v>0</v>
      </c>
      <c r="S21" s="19">
        <f t="shared" si="2"/>
        <v>0</v>
      </c>
      <c r="T21" s="19">
        <f t="shared" si="3"/>
        <v>0</v>
      </c>
      <c r="U21" s="19">
        <f t="shared" si="4"/>
        <v>0</v>
      </c>
      <c r="V21" s="19">
        <f t="shared" si="5"/>
        <v>0</v>
      </c>
    </row>
    <row r="22" spans="1:22" x14ac:dyDescent="0.25">
      <c r="A22" s="26">
        <f>Wellpath!E22</f>
        <v>1900</v>
      </c>
      <c r="B22" s="22">
        <v>0</v>
      </c>
      <c r="C22" s="22">
        <v>0</v>
      </c>
      <c r="D22" s="22">
        <f t="shared" si="0"/>
        <v>3.9314164891663715E-5</v>
      </c>
      <c r="E22" s="20">
        <f>Model!$W$28*((drdp!B22+drdp!K22)*'DBH-OH'!$B22+(drdp!E22+drdp!N22)*'DBH-OH'!$C22+(drdp!H22+drdp!Q22)*'DBH-OH'!$D22)</f>
        <v>0</v>
      </c>
      <c r="F22" s="20">
        <f>Model!$W$28*((drdp!C22+drdp!L22)*'DBH-OH'!$B22+(drdp!F22+drdp!O22)*'DBH-OH'!$C22+(drdp!I22+drdp!R22)*'DBH-OH'!$D22)</f>
        <v>0</v>
      </c>
      <c r="G22" s="20">
        <f>Model!$W$28*((drdp!D22+drdp!M22)*'DBH-OH'!$B22+(drdp!G22+drdp!P22)*'DBH-OH'!$C22+(drdp!J22+drdp!S22)*'DBH-OH'!$D22)</f>
        <v>0</v>
      </c>
      <c r="H22" s="18">
        <f>Model!$W$28*((drdp!B22)*'DBH-OH'!$B22+(drdp!E22)*'DBH-OH'!$C22+(drdp!H22)*'DBH-OH'!$D22)</f>
        <v>0</v>
      </c>
      <c r="I22" s="18">
        <f>Model!$W$28*((drdp!C22)*'DBH-OH'!$B22+(drdp!F22)*'DBH-OH'!$C22+(drdp!I22)*'DBH-OH'!$D22)</f>
        <v>0</v>
      </c>
      <c r="J22" s="18">
        <f>Model!$W$28*((drdp!D22)*'DBH-OH'!$B22+(drdp!G22)*'DBH-OH'!$C22+(drdp!J22)*'DBH-OH'!$D22)</f>
        <v>0</v>
      </c>
      <c r="K22" s="21">
        <f>SUM(E$3:E21)+H22</f>
        <v>0</v>
      </c>
      <c r="L22" s="21">
        <f>SUM(F$3:F21)+I22</f>
        <v>0</v>
      </c>
      <c r="M22" s="21">
        <f>SUM(G$3:G21)+J22</f>
        <v>0</v>
      </c>
      <c r="N22" s="21"/>
      <c r="O22" s="21"/>
      <c r="P22" s="21"/>
      <c r="Q22" s="19">
        <f t="shared" si="2"/>
        <v>0</v>
      </c>
      <c r="R22" s="19">
        <f t="shared" si="2"/>
        <v>0</v>
      </c>
      <c r="S22" s="19">
        <f t="shared" si="2"/>
        <v>0</v>
      </c>
      <c r="T22" s="19">
        <f t="shared" si="3"/>
        <v>0</v>
      </c>
      <c r="U22" s="19">
        <f t="shared" si="4"/>
        <v>0</v>
      </c>
      <c r="V22" s="19">
        <f t="shared" si="5"/>
        <v>0</v>
      </c>
    </row>
    <row r="23" spans="1:22" x14ac:dyDescent="0.25">
      <c r="A23" s="26">
        <f>Wellpath!E23</f>
        <v>2000</v>
      </c>
      <c r="B23" s="22">
        <v>0</v>
      </c>
      <c r="C23" s="22">
        <v>0</v>
      </c>
      <c r="D23" s="22">
        <f t="shared" si="0"/>
        <v>3.9314164891663715E-5</v>
      </c>
      <c r="E23" s="20">
        <f>Model!$W$28*((drdp!B23+drdp!K23)*'DBH-OH'!$B23+(drdp!E23+drdp!N23)*'DBH-OH'!$C23+(drdp!H23+drdp!Q23)*'DBH-OH'!$D23)</f>
        <v>0</v>
      </c>
      <c r="F23" s="20">
        <f>Model!$W$28*((drdp!C23+drdp!L23)*'DBH-OH'!$B23+(drdp!F23+drdp!O23)*'DBH-OH'!$C23+(drdp!I23+drdp!R23)*'DBH-OH'!$D23)</f>
        <v>0</v>
      </c>
      <c r="G23" s="20">
        <f>Model!$W$28*((drdp!D23+drdp!M23)*'DBH-OH'!$B23+(drdp!G23+drdp!P23)*'DBH-OH'!$C23+(drdp!J23+drdp!S23)*'DBH-OH'!$D23)</f>
        <v>0</v>
      </c>
      <c r="H23" s="18">
        <f>Model!$W$28*((drdp!B23)*'DBH-OH'!$B23+(drdp!E23)*'DBH-OH'!$C23+(drdp!H23)*'DBH-OH'!$D23)</f>
        <v>0</v>
      </c>
      <c r="I23" s="18">
        <f>Model!$W$28*((drdp!C23)*'DBH-OH'!$B23+(drdp!F23)*'DBH-OH'!$C23+(drdp!I23)*'DBH-OH'!$D23)</f>
        <v>0</v>
      </c>
      <c r="J23" s="18">
        <f>Model!$W$28*((drdp!D23)*'DBH-OH'!$B23+(drdp!G23)*'DBH-OH'!$C23+(drdp!J23)*'DBH-OH'!$D23)</f>
        <v>0</v>
      </c>
      <c r="K23" s="21">
        <f>SUM(E$3:E22)+H23</f>
        <v>0</v>
      </c>
      <c r="L23" s="21">
        <f>SUM(F$3:F22)+I23</f>
        <v>0</v>
      </c>
      <c r="M23" s="21">
        <f>SUM(G$3:G22)+J23</f>
        <v>0</v>
      </c>
      <c r="N23" s="21"/>
      <c r="O23" s="21"/>
      <c r="P23" s="21"/>
      <c r="Q23" s="19">
        <f t="shared" si="2"/>
        <v>0</v>
      </c>
      <c r="R23" s="19">
        <f t="shared" si="2"/>
        <v>0</v>
      </c>
      <c r="S23" s="19">
        <f t="shared" si="2"/>
        <v>0</v>
      </c>
      <c r="T23" s="19">
        <f t="shared" si="3"/>
        <v>0</v>
      </c>
      <c r="U23" s="19">
        <f t="shared" si="4"/>
        <v>0</v>
      </c>
      <c r="V23" s="19">
        <f t="shared" si="5"/>
        <v>0</v>
      </c>
    </row>
    <row r="24" spans="1:22" x14ac:dyDescent="0.25">
      <c r="A24" s="26">
        <f>Wellpath!E24</f>
        <v>2100</v>
      </c>
      <c r="B24" s="22">
        <v>0</v>
      </c>
      <c r="C24" s="22">
        <v>0</v>
      </c>
      <c r="D24" s="22">
        <f t="shared" si="0"/>
        <v>3.9314164891663715E-5</v>
      </c>
      <c r="E24" s="20">
        <f>Model!$W$28*((drdp!B24+drdp!K24)*'DBH-OH'!$B24+(drdp!E24+drdp!N24)*'DBH-OH'!$C24+(drdp!H24+drdp!Q24)*'DBH-OH'!$D24)</f>
        <v>-7.2343256251435959E-5</v>
      </c>
      <c r="F24" s="20">
        <f>Model!$W$28*((drdp!C24+drdp!L24)*'DBH-OH'!$B24+(drdp!F24+drdp!O24)*'DBH-OH'!$C24+(drdp!I24+drdp!R24)*'DBH-OH'!$D24)</f>
        <v>2.0716398093269879E-3</v>
      </c>
      <c r="G24" s="20">
        <f>Model!$W$28*((drdp!D24+drdp!M24)*'DBH-OH'!$B24+(drdp!G24+drdp!P24)*'DBH-OH'!$C24+(drdp!J24+drdp!S24)*'DBH-OH'!$D24)</f>
        <v>0</v>
      </c>
      <c r="H24" s="18">
        <f>Model!$W$28*((drdp!B24)*'DBH-OH'!$B24+(drdp!E24)*'DBH-OH'!$C24+(drdp!H24)*'DBH-OH'!$D24)</f>
        <v>-3.617162812571798E-5</v>
      </c>
      <c r="I24" s="18">
        <f>Model!$W$28*((drdp!C24)*'DBH-OH'!$B24+(drdp!F24)*'DBH-OH'!$C24+(drdp!I24)*'DBH-OH'!$D24)</f>
        <v>1.035819904663494E-3</v>
      </c>
      <c r="J24" s="18">
        <f>Model!$W$28*((drdp!D24)*'DBH-OH'!$B24+(drdp!G24)*'DBH-OH'!$C24+(drdp!J24)*'DBH-OH'!$D24)</f>
        <v>0</v>
      </c>
      <c r="K24" s="21">
        <f>SUM(E$3:E23)+H24</f>
        <v>-3.617162812571798E-5</v>
      </c>
      <c r="L24" s="21">
        <f>SUM(F$3:F23)+I24</f>
        <v>1.035819904663494E-3</v>
      </c>
      <c r="M24" s="21">
        <f>SUM(G$3:G23)+J24</f>
        <v>0</v>
      </c>
      <c r="N24" s="21"/>
      <c r="O24" s="21"/>
      <c r="P24" s="21"/>
      <c r="Q24" s="19">
        <f t="shared" si="2"/>
        <v>1.3083866812652321E-9</v>
      </c>
      <c r="R24" s="19">
        <f t="shared" si="2"/>
        <v>1.0729228748970897E-6</v>
      </c>
      <c r="S24" s="19">
        <f t="shared" si="2"/>
        <v>0</v>
      </c>
      <c r="T24" s="19">
        <f t="shared" si="3"/>
        <v>-3.7467292396704553E-8</v>
      </c>
      <c r="U24" s="19">
        <f t="shared" si="4"/>
        <v>0</v>
      </c>
      <c r="V24" s="19">
        <f t="shared" si="5"/>
        <v>0</v>
      </c>
    </row>
    <row r="25" spans="1:22" x14ac:dyDescent="0.25">
      <c r="A25" s="26">
        <f>Wellpath!E25</f>
        <v>2200</v>
      </c>
      <c r="B25" s="22">
        <v>0</v>
      </c>
      <c r="C25" s="22">
        <v>0</v>
      </c>
      <c r="D25" s="22">
        <f t="shared" si="0"/>
        <v>3.9314164891663715E-5</v>
      </c>
      <c r="E25" s="20">
        <f>Model!$W$28*((drdp!B25+drdp!K25)*'DBH-OH'!$B25+(drdp!E25+drdp!N25)*'DBH-OH'!$C25+(drdp!H25+drdp!Q25)*'DBH-OH'!$D25)</f>
        <v>-1.4459837338875393E-4</v>
      </c>
      <c r="F25" s="20">
        <f>Model!$W$28*((drdp!C25+drdp!L25)*'DBH-OH'!$B25+(drdp!F25+drdp!O25)*'DBH-OH'!$C25+(drdp!I25+drdp!R25)*'DBH-OH'!$D25)</f>
        <v>4.140755644657961E-3</v>
      </c>
      <c r="G25" s="20">
        <f>Model!$W$28*((drdp!D25+drdp!M25)*'DBH-OH'!$B25+(drdp!G25+drdp!P25)*'DBH-OH'!$C25+(drdp!J25+drdp!S25)*'DBH-OH'!$D25)</f>
        <v>0</v>
      </c>
      <c r="H25" s="18">
        <f>Model!$W$28*((drdp!B25)*'DBH-OH'!$B25+(drdp!E25)*'DBH-OH'!$C25+(drdp!H25)*'DBH-OH'!$D25)</f>
        <v>-7.2299186694376965E-5</v>
      </c>
      <c r="I25" s="18">
        <f>Model!$W$28*((drdp!C25)*'DBH-OH'!$B25+(drdp!F25)*'DBH-OH'!$C25+(drdp!I25)*'DBH-OH'!$D25)</f>
        <v>2.0703778223289805E-3</v>
      </c>
      <c r="J25" s="18">
        <f>Model!$W$28*((drdp!D25)*'DBH-OH'!$B25+(drdp!G25)*'DBH-OH'!$C25+(drdp!J25)*'DBH-OH'!$D25)</f>
        <v>0</v>
      </c>
      <c r="K25" s="21">
        <f>SUM(E$3:E24)+H25</f>
        <v>-1.4464244294581292E-4</v>
      </c>
      <c r="L25" s="21">
        <f>SUM(F$3:F24)+I25</f>
        <v>4.1420176316559684E-3</v>
      </c>
      <c r="M25" s="21">
        <f>SUM(G$3:G24)+J25</f>
        <v>0</v>
      </c>
      <c r="N25" s="21"/>
      <c r="O25" s="21"/>
      <c r="P25" s="21"/>
      <c r="Q25" s="19">
        <f t="shared" si="2"/>
        <v>2.0921436301332748E-8</v>
      </c>
      <c r="R25" s="19">
        <f t="shared" si="2"/>
        <v>1.7156310060948917E-5</v>
      </c>
      <c r="S25" s="19">
        <f t="shared" si="2"/>
        <v>0</v>
      </c>
      <c r="T25" s="19">
        <f t="shared" si="3"/>
        <v>-5.9911154896734961E-7</v>
      </c>
      <c r="U25" s="19">
        <f t="shared" si="4"/>
        <v>0</v>
      </c>
      <c r="V25" s="19">
        <f t="shared" si="5"/>
        <v>0</v>
      </c>
    </row>
    <row r="26" spans="1:22" x14ac:dyDescent="0.25">
      <c r="A26" s="26">
        <f>Wellpath!E26</f>
        <v>2300</v>
      </c>
      <c r="B26" s="22">
        <v>0</v>
      </c>
      <c r="C26" s="22">
        <v>0</v>
      </c>
      <c r="D26" s="22">
        <f t="shared" si="0"/>
        <v>3.9314164891663715E-5</v>
      </c>
      <c r="E26" s="20">
        <f>Model!$W$28*((drdp!B26+drdp!K26)*'DBH-OH'!$B26+(drdp!E26+drdp!N26)*'DBH-OH'!$C26+(drdp!H26+drdp!Q26)*'DBH-OH'!$D26)</f>
        <v>-2.166773196817692E-4</v>
      </c>
      <c r="F26" s="20">
        <f>Model!$W$28*((drdp!C26+drdp!L26)*'DBH-OH'!$B26+(drdp!F26+drdp!O26)*'DBH-OH'!$C26+(drdp!I26+drdp!R26)*'DBH-OH'!$D26)</f>
        <v>6.2048266070704166E-3</v>
      </c>
      <c r="G26" s="20">
        <f>Model!$W$28*((drdp!D26+drdp!M26)*'DBH-OH'!$B26+(drdp!G26+drdp!P26)*'DBH-OH'!$C26+(drdp!J26+drdp!S26)*'DBH-OH'!$D26)</f>
        <v>0</v>
      </c>
      <c r="H26" s="18">
        <f>Model!$W$28*((drdp!B26)*'DBH-OH'!$B26+(drdp!E26)*'DBH-OH'!$C26+(drdp!H26)*'DBH-OH'!$D26)</f>
        <v>-1.0833865984088479E-4</v>
      </c>
      <c r="I26" s="18">
        <f>Model!$W$28*((drdp!C26)*'DBH-OH'!$B26+(drdp!F26)*'DBH-OH'!$C26+(drdp!I26)*'DBH-OH'!$D26)</f>
        <v>3.1024133035352144E-3</v>
      </c>
      <c r="J26" s="18">
        <f>Model!$W$28*((drdp!D26)*'DBH-OH'!$B26+(drdp!G26)*'DBH-OH'!$C26+(drdp!J26)*'DBH-OH'!$D26)</f>
        <v>0</v>
      </c>
      <c r="K26" s="21">
        <f>SUM(E$3:E25)+H26</f>
        <v>-3.2528028948107469E-4</v>
      </c>
      <c r="L26" s="21">
        <f>SUM(F$3:F25)+I26</f>
        <v>9.3148087575201637E-3</v>
      </c>
      <c r="M26" s="21">
        <f>SUM(G$3:G25)+J26</f>
        <v>0</v>
      </c>
      <c r="N26" s="21"/>
      <c r="O26" s="21"/>
      <c r="P26" s="21"/>
      <c r="Q26" s="19">
        <f t="shared" si="2"/>
        <v>1.0580726672489175E-7</v>
      </c>
      <c r="R26" s="19">
        <f t="shared" si="2"/>
        <v>8.676566218917433E-5</v>
      </c>
      <c r="S26" s="19">
        <f t="shared" si="2"/>
        <v>0</v>
      </c>
      <c r="T26" s="19">
        <f t="shared" si="3"/>
        <v>-3.0299236891070085E-6</v>
      </c>
      <c r="U26" s="19">
        <f t="shared" si="4"/>
        <v>0</v>
      </c>
      <c r="V26" s="19">
        <f t="shared" si="5"/>
        <v>0</v>
      </c>
    </row>
    <row r="27" spans="1:22" x14ac:dyDescent="0.25">
      <c r="A27" s="26">
        <f>Wellpath!E27</f>
        <v>2400</v>
      </c>
      <c r="B27" s="22">
        <v>0</v>
      </c>
      <c r="C27" s="22">
        <v>0</v>
      </c>
      <c r="D27" s="22">
        <f t="shared" si="0"/>
        <v>3.9314164891663715E-5</v>
      </c>
      <c r="E27" s="20">
        <f>Model!$W$28*((drdp!B27+drdp!K27)*'DBH-OH'!$B27+(drdp!E27+drdp!N27)*'DBH-OH'!$C27+(drdp!H27+drdp!Q27)*'DBH-OH'!$D27)</f>
        <v>-2.8849227803733491E-4</v>
      </c>
      <c r="F27" s="20">
        <f>Model!$W$28*((drdp!C27+drdp!L27)*'DBH-OH'!$B27+(drdp!F27+drdp!O27)*'DBH-OH'!$C27+(drdp!I27+drdp!R27)*'DBH-OH'!$D27)</f>
        <v>8.2613379440424333E-3</v>
      </c>
      <c r="G27" s="20">
        <f>Model!$W$28*((drdp!D27+drdp!M27)*'DBH-OH'!$B27+(drdp!G27+drdp!P27)*'DBH-OH'!$C27+(drdp!J27+drdp!S27)*'DBH-OH'!$D27)</f>
        <v>0</v>
      </c>
      <c r="H27" s="18">
        <f>Model!$W$28*((drdp!B27)*'DBH-OH'!$B27+(drdp!E27)*'DBH-OH'!$C27+(drdp!H27)*'DBH-OH'!$D27)</f>
        <v>-1.4424613901866718E-4</v>
      </c>
      <c r="I27" s="18">
        <f>Model!$W$28*((drdp!C27)*'DBH-OH'!$B27+(drdp!F27)*'DBH-OH'!$C27+(drdp!I27)*'DBH-OH'!$D27)</f>
        <v>4.1306689720212097E-3</v>
      </c>
      <c r="J27" s="18">
        <f>Model!$W$28*((drdp!D27)*'DBH-OH'!$B27+(drdp!G27)*'DBH-OH'!$C27+(drdp!J27)*'DBH-OH'!$D27)</f>
        <v>0</v>
      </c>
      <c r="K27" s="21">
        <f>SUM(E$3:E26)+H27</f>
        <v>-5.7786508834062626E-4</v>
      </c>
      <c r="L27" s="21">
        <f>SUM(F$3:F26)+I27</f>
        <v>1.6547891033076575E-2</v>
      </c>
      <c r="M27" s="21">
        <f>SUM(G$3:G26)+J27</f>
        <v>0</v>
      </c>
      <c r="N27" s="21"/>
      <c r="O27" s="21"/>
      <c r="P27" s="21"/>
      <c r="Q27" s="19">
        <f t="shared" si="2"/>
        <v>3.339280603229198E-7</v>
      </c>
      <c r="R27" s="19">
        <f t="shared" si="2"/>
        <v>2.7383269764257609E-4</v>
      </c>
      <c r="S27" s="19">
        <f t="shared" si="2"/>
        <v>0</v>
      </c>
      <c r="T27" s="19">
        <f t="shared" si="3"/>
        <v>-9.5624485136798526E-6</v>
      </c>
      <c r="U27" s="19">
        <f t="shared" si="4"/>
        <v>0</v>
      </c>
      <c r="V27" s="19">
        <f t="shared" si="5"/>
        <v>0</v>
      </c>
    </row>
    <row r="28" spans="1:22" x14ac:dyDescent="0.25">
      <c r="A28" s="26">
        <f>Wellpath!E28</f>
        <v>2500</v>
      </c>
      <c r="B28" s="22">
        <v>0</v>
      </c>
      <c r="C28" s="22">
        <v>0</v>
      </c>
      <c r="D28" s="22">
        <f t="shared" si="0"/>
        <v>3.9314164891663715E-5</v>
      </c>
      <c r="E28" s="20">
        <f>Model!$W$28*((drdp!B28+drdp!K28)*'DBH-OH'!$B28+(drdp!E28+drdp!N28)*'DBH-OH'!$C28+(drdp!H28+drdp!Q28)*'DBH-OH'!$D28)</f>
        <v>-3.5995575299094159E-4</v>
      </c>
      <c r="F28" s="20">
        <f>Model!$W$28*((drdp!C28+drdp!L28)*'DBH-OH'!$B28+(drdp!F28+drdp!O28)*'DBH-OH'!$C28+(drdp!I28+drdp!R28)*'DBH-OH'!$D28)</f>
        <v>1.0307784113291208E-2</v>
      </c>
      <c r="G28" s="20">
        <f>Model!$W$28*((drdp!D28+drdp!M28)*'DBH-OH'!$B28+(drdp!G28+drdp!P28)*'DBH-OH'!$C28+(drdp!J28+drdp!S28)*'DBH-OH'!$D28)</f>
        <v>0</v>
      </c>
      <c r="H28" s="18">
        <f>Model!$W$28*((drdp!B28)*'DBH-OH'!$B28+(drdp!E28)*'DBH-OH'!$C28+(drdp!H28)*'DBH-OH'!$D28)</f>
        <v>-1.799778764954708E-4</v>
      </c>
      <c r="I28" s="18">
        <f>Model!$W$28*((drdp!C28)*'DBH-OH'!$B28+(drdp!F28)*'DBH-OH'!$C28+(drdp!I28)*'DBH-OH'!$D28)</f>
        <v>5.1538920566456042E-3</v>
      </c>
      <c r="J28" s="18">
        <f>Model!$W$28*((drdp!D28)*'DBH-OH'!$B28+(drdp!G28)*'DBH-OH'!$C28+(drdp!J28)*'DBH-OH'!$D28)</f>
        <v>0</v>
      </c>
      <c r="K28" s="21">
        <f>SUM(E$3:E27)+H28</f>
        <v>-9.0208910385476486E-4</v>
      </c>
      <c r="L28" s="21">
        <f>SUM(F$3:F27)+I28</f>
        <v>2.5832452061743404E-2</v>
      </c>
      <c r="M28" s="21">
        <f>SUM(G$3:G27)+J28</f>
        <v>0</v>
      </c>
      <c r="N28" s="21"/>
      <c r="O28" s="21"/>
      <c r="P28" s="21"/>
      <c r="Q28" s="19">
        <f t="shared" si="2"/>
        <v>8.1376475129349277E-7</v>
      </c>
      <c r="R28" s="19">
        <f t="shared" si="2"/>
        <v>6.6731557952227102E-4</v>
      </c>
      <c r="S28" s="19">
        <f t="shared" si="2"/>
        <v>0</v>
      </c>
      <c r="T28" s="19">
        <f t="shared" si="3"/>
        <v>-2.330317353074928E-5</v>
      </c>
      <c r="U28" s="19">
        <f t="shared" si="4"/>
        <v>0</v>
      </c>
      <c r="V28" s="19">
        <f t="shared" si="5"/>
        <v>0</v>
      </c>
    </row>
    <row r="29" spans="1:22" x14ac:dyDescent="0.25">
      <c r="A29" s="26">
        <f>Wellpath!E29</f>
        <v>2600</v>
      </c>
      <c r="B29" s="22">
        <v>0</v>
      </c>
      <c r="C29" s="22">
        <v>0</v>
      </c>
      <c r="D29" s="22">
        <f t="shared" si="0"/>
        <v>3.9314164891663715E-5</v>
      </c>
      <c r="E29" s="20">
        <f>Model!$W$28*((drdp!B29+drdp!K29)*'DBH-OH'!$B29+(drdp!E29+drdp!N29)*'DBH-OH'!$C29+(drdp!H29+drdp!Q29)*'DBH-OH'!$D29)</f>
        <v>-4.3098067730646159E-4</v>
      </c>
      <c r="F29" s="20">
        <f>Model!$W$28*((drdp!C29+drdp!L29)*'DBH-OH'!$B29+(drdp!F29+drdp!O29)*'DBH-OH'!$C29+(drdp!I29+drdp!R29)*'DBH-OH'!$D29)</f>
        <v>1.2341671835390351E-2</v>
      </c>
      <c r="G29" s="20">
        <f>Model!$W$28*((drdp!D29+drdp!M29)*'DBH-OH'!$B29+(drdp!G29+drdp!P29)*'DBH-OH'!$C29+(drdp!J29+drdp!S29)*'DBH-OH'!$D29)</f>
        <v>0</v>
      </c>
      <c r="H29" s="18">
        <f>Model!$W$28*((drdp!B29)*'DBH-OH'!$B29+(drdp!E29)*'DBH-OH'!$C29+(drdp!H29)*'DBH-OH'!$D29)</f>
        <v>-2.154903386532308E-4</v>
      </c>
      <c r="I29" s="18">
        <f>Model!$W$28*((drdp!C29)*'DBH-OH'!$B29+(drdp!F29)*'DBH-OH'!$C29+(drdp!I29)*'DBH-OH'!$D29)</f>
        <v>6.1708359176951754E-3</v>
      </c>
      <c r="J29" s="18">
        <f>Model!$W$28*((drdp!D29)*'DBH-OH'!$B29+(drdp!G29)*'DBH-OH'!$C29+(drdp!J29)*'DBH-OH'!$D29)</f>
        <v>0</v>
      </c>
      <c r="K29" s="21">
        <f>SUM(E$3:E28)+H29</f>
        <v>-1.2975573190034664E-3</v>
      </c>
      <c r="L29" s="21">
        <f>SUM(F$3:F28)+I29</f>
        <v>3.7157180036084182E-2</v>
      </c>
      <c r="M29" s="21">
        <f>SUM(G$3:G28)+J29</f>
        <v>0</v>
      </c>
      <c r="N29" s="21"/>
      <c r="O29" s="21"/>
      <c r="P29" s="21"/>
      <c r="Q29" s="19">
        <f t="shared" si="2"/>
        <v>1.6836549960994636E-6</v>
      </c>
      <c r="R29" s="19">
        <f t="shared" si="2"/>
        <v>1.380656028233973E-3</v>
      </c>
      <c r="S29" s="19">
        <f t="shared" si="2"/>
        <v>0</v>
      </c>
      <c r="T29" s="19">
        <f t="shared" si="3"/>
        <v>-4.8213570909350516E-5</v>
      </c>
      <c r="U29" s="19">
        <f t="shared" si="4"/>
        <v>0</v>
      </c>
      <c r="V29" s="19">
        <f t="shared" si="5"/>
        <v>0</v>
      </c>
    </row>
    <row r="30" spans="1:22" x14ac:dyDescent="0.25">
      <c r="A30" s="26">
        <f>Wellpath!E30</f>
        <v>2700</v>
      </c>
      <c r="B30" s="22">
        <v>0</v>
      </c>
      <c r="C30" s="22">
        <v>0</v>
      </c>
      <c r="D30" s="22">
        <f t="shared" si="0"/>
        <v>3.9314164891663715E-5</v>
      </c>
      <c r="E30" s="20">
        <f>Model!$W$28*((drdp!B30+drdp!K30)*'DBH-OH'!$B30+(drdp!E30+drdp!N30)*'DBH-OH'!$C30+(drdp!H30+drdp!Q30)*'DBH-OH'!$D30)</f>
        <v>-5.0148051805416749E-4</v>
      </c>
      <c r="F30" s="20">
        <f>Model!$W$28*((drdp!C30+drdp!L30)*'DBH-OH'!$B30+(drdp!F30+drdp!O30)*'DBH-OH'!$C30+(drdp!I30+drdp!R30)*'DBH-OH'!$D30)</f>
        <v>1.4360523131446874E-2</v>
      </c>
      <c r="G30" s="20">
        <f>Model!$W$28*((drdp!D30+drdp!M30)*'DBH-OH'!$B30+(drdp!G30+drdp!P30)*'DBH-OH'!$C30+(drdp!J30+drdp!S30)*'DBH-OH'!$D30)</f>
        <v>0</v>
      </c>
      <c r="H30" s="18">
        <f>Model!$W$28*((drdp!B30)*'DBH-OH'!$B30+(drdp!E30)*'DBH-OH'!$C30+(drdp!H30)*'DBH-OH'!$D30)</f>
        <v>-2.5074025902708375E-4</v>
      </c>
      <c r="I30" s="18">
        <f>Model!$W$28*((drdp!C30)*'DBH-OH'!$B30+(drdp!F30)*'DBH-OH'!$C30+(drdp!I30)*'DBH-OH'!$D30)</f>
        <v>7.1802615657234371E-3</v>
      </c>
      <c r="J30" s="18">
        <f>Model!$W$28*((drdp!D30)*'DBH-OH'!$B30+(drdp!G30)*'DBH-OH'!$C30+(drdp!J30)*'DBH-OH'!$D30)</f>
        <v>0</v>
      </c>
      <c r="K30" s="21">
        <f>SUM(E$3:E29)+H30</f>
        <v>-1.7637879166837811E-3</v>
      </c>
      <c r="L30" s="21">
        <f>SUM(F$3:F29)+I30</f>
        <v>5.0508277519502792E-2</v>
      </c>
      <c r="M30" s="21">
        <f>SUM(G$3:G29)+J30</f>
        <v>0</v>
      </c>
      <c r="N30" s="21"/>
      <c r="O30" s="21"/>
      <c r="P30" s="21"/>
      <c r="Q30" s="19">
        <f t="shared" si="2"/>
        <v>3.1109478150397128E-6</v>
      </c>
      <c r="R30" s="19">
        <f t="shared" si="2"/>
        <v>2.5510860979871112E-3</v>
      </c>
      <c r="S30" s="19">
        <f t="shared" si="2"/>
        <v>0</v>
      </c>
      <c r="T30" s="19">
        <f t="shared" si="3"/>
        <v>-8.9085889581410086E-5</v>
      </c>
      <c r="U30" s="19">
        <f t="shared" si="4"/>
        <v>0</v>
      </c>
      <c r="V30" s="19">
        <f t="shared" si="5"/>
        <v>0</v>
      </c>
    </row>
    <row r="31" spans="1:22" x14ac:dyDescent="0.25">
      <c r="A31" s="26">
        <f>Wellpath!E31</f>
        <v>2800</v>
      </c>
      <c r="B31" s="22">
        <v>0</v>
      </c>
      <c r="C31" s="22">
        <v>0</v>
      </c>
      <c r="D31" s="22">
        <f t="shared" si="0"/>
        <v>3.9314164891663715E-5</v>
      </c>
      <c r="E31" s="20">
        <f>Model!$W$28*((drdp!B31+drdp!K31)*'DBH-OH'!$B31+(drdp!E31+drdp!N31)*'DBH-OH'!$C31+(drdp!H31+drdp!Q31)*'DBH-OH'!$D31)</f>
        <v>-5.713693820377767E-4</v>
      </c>
      <c r="F31" s="20">
        <f>Model!$W$28*((drdp!C31+drdp!L31)*'DBH-OH'!$B31+(drdp!F31+drdp!O31)*'DBH-OH'!$C31+(drdp!I31+drdp!R31)*'DBH-OH'!$D31)</f>
        <v>1.6361878342136746E-2</v>
      </c>
      <c r="G31" s="20">
        <f>Model!$W$28*((drdp!D31+drdp!M31)*'DBH-OH'!$B31+(drdp!G31+drdp!P31)*'DBH-OH'!$C31+(drdp!J31+drdp!S31)*'DBH-OH'!$D31)</f>
        <v>0</v>
      </c>
      <c r="H31" s="18">
        <f>Model!$W$28*((drdp!B31)*'DBH-OH'!$B31+(drdp!E31)*'DBH-OH'!$C31+(drdp!H31)*'DBH-OH'!$D31)</f>
        <v>-2.8568469101888835E-4</v>
      </c>
      <c r="I31" s="18">
        <f>Model!$W$28*((drdp!C31)*'DBH-OH'!$B31+(drdp!F31)*'DBH-OH'!$C31+(drdp!I31)*'DBH-OH'!$D31)</f>
        <v>8.1809391710683729E-3</v>
      </c>
      <c r="J31" s="18">
        <f>Model!$W$28*((drdp!D31)*'DBH-OH'!$B31+(drdp!G31)*'DBH-OH'!$C31+(drdp!J31)*'DBH-OH'!$D31)</f>
        <v>0</v>
      </c>
      <c r="K31" s="21">
        <f>SUM(E$3:E30)+H31</f>
        <v>-2.3002128667297533E-3</v>
      </c>
      <c r="L31" s="21">
        <f>SUM(F$3:F30)+I31</f>
        <v>6.5869478256294606E-2</v>
      </c>
      <c r="M31" s="21">
        <f>SUM(G$3:G30)+J31</f>
        <v>0</v>
      </c>
      <c r="N31" s="21"/>
      <c r="O31" s="21"/>
      <c r="P31" s="21"/>
      <c r="Q31" s="19">
        <f t="shared" si="2"/>
        <v>5.2909792322691099E-6</v>
      </c>
      <c r="R31" s="19">
        <f t="shared" si="2"/>
        <v>4.3387881657564681E-3</v>
      </c>
      <c r="S31" s="19">
        <f t="shared" si="2"/>
        <v>0</v>
      </c>
      <c r="T31" s="19">
        <f t="shared" si="3"/>
        <v>-1.5151382140990457E-4</v>
      </c>
      <c r="U31" s="19">
        <f t="shared" si="4"/>
        <v>0</v>
      </c>
      <c r="V31" s="19">
        <f t="shared" si="5"/>
        <v>0</v>
      </c>
    </row>
    <row r="32" spans="1:22" x14ac:dyDescent="0.25">
      <c r="A32" s="26">
        <f>Wellpath!E32</f>
        <v>2900</v>
      </c>
      <c r="B32" s="22">
        <v>0</v>
      </c>
      <c r="C32" s="22">
        <v>0</v>
      </c>
      <c r="D32" s="22">
        <f t="shared" si="0"/>
        <v>3.9314164891663715E-5</v>
      </c>
      <c r="E32" s="20">
        <f>Model!$W$28*((drdp!B32+drdp!K32)*'DBH-OH'!$B32+(drdp!E32+drdp!N32)*'DBH-OH'!$C32+(drdp!H32+drdp!Q32)*'DBH-OH'!$D32)</f>
        <v>-6.4056212044207896E-4</v>
      </c>
      <c r="F32" s="20">
        <f>Model!$W$28*((drdp!C32+drdp!L32)*'DBH-OH'!$B32+(drdp!F32+drdp!O32)*'DBH-OH'!$C32+(drdp!I32+drdp!R32)*'DBH-OH'!$D32)</f>
        <v>1.8343299124420866E-2</v>
      </c>
      <c r="G32" s="20">
        <f>Model!$W$28*((drdp!D32+drdp!M32)*'DBH-OH'!$B32+(drdp!G32+drdp!P32)*'DBH-OH'!$C32+(drdp!J32+drdp!S32)*'DBH-OH'!$D32)</f>
        <v>0</v>
      </c>
      <c r="H32" s="18">
        <f>Model!$W$28*((drdp!B32)*'DBH-OH'!$B32+(drdp!E32)*'DBH-OH'!$C32+(drdp!H32)*'DBH-OH'!$D32)</f>
        <v>-3.2028106022103948E-4</v>
      </c>
      <c r="I32" s="18">
        <f>Model!$W$28*((drdp!C32)*'DBH-OH'!$B32+(drdp!F32)*'DBH-OH'!$C32+(drdp!I32)*'DBH-OH'!$D32)</f>
        <v>9.1716495622104332E-3</v>
      </c>
      <c r="J32" s="18">
        <f>Model!$W$28*((drdp!D32)*'DBH-OH'!$B32+(drdp!G32)*'DBH-OH'!$C32+(drdp!J32)*'DBH-OH'!$D32)</f>
        <v>0</v>
      </c>
      <c r="K32" s="21">
        <f>SUM(E$3:E31)+H32</f>
        <v>-2.9061786179696812E-3</v>
      </c>
      <c r="L32" s="21">
        <f>SUM(F$3:F31)+I32</f>
        <v>8.3222066989573421E-2</v>
      </c>
      <c r="M32" s="21">
        <f>SUM(G$3:G31)+J32</f>
        <v>0</v>
      </c>
      <c r="N32" s="21"/>
      <c r="O32" s="21"/>
      <c r="P32" s="21"/>
      <c r="Q32" s="19">
        <f t="shared" si="2"/>
        <v>8.4458741595441669E-6</v>
      </c>
      <c r="R32" s="19">
        <f t="shared" si="2"/>
        <v>6.9259124340170456E-3</v>
      </c>
      <c r="S32" s="19">
        <f t="shared" si="2"/>
        <v>0</v>
      </c>
      <c r="T32" s="19">
        <f t="shared" si="3"/>
        <v>-2.418581916283387E-4</v>
      </c>
      <c r="U32" s="19">
        <f t="shared" si="4"/>
        <v>0</v>
      </c>
      <c r="V32" s="19">
        <f t="shared" si="5"/>
        <v>0</v>
      </c>
    </row>
    <row r="33" spans="1:23" x14ac:dyDescent="0.25">
      <c r="A33" s="26">
        <f>Wellpath!E33</f>
        <v>3000</v>
      </c>
      <c r="B33" s="22">
        <v>0</v>
      </c>
      <c r="C33" s="22">
        <v>0</v>
      </c>
      <c r="D33" s="22">
        <f t="shared" si="0"/>
        <v>3.9314164891663715E-5</v>
      </c>
      <c r="E33" s="20">
        <f>Model!$W$28*((drdp!B33+drdp!K33)*'DBH-OH'!$B33+(drdp!E33+drdp!N33)*'DBH-OH'!$C33+(drdp!H33+drdp!Q33)*'DBH-OH'!$D33)</f>
        <v>-7.0897443257365183E-4</v>
      </c>
      <c r="F33" s="20">
        <f>Model!$W$28*((drdp!C33+drdp!L33)*'DBH-OH'!$B33+(drdp!F33+drdp!O33)*'DBH-OH'!$C33+(drdp!I33+drdp!R33)*'DBH-OH'!$D33)</f>
        <v>2.030237142229047E-2</v>
      </c>
      <c r="G33" s="20">
        <f>Model!$W$28*((drdp!D33+drdp!M33)*'DBH-OH'!$B33+(drdp!G33+drdp!P33)*'DBH-OH'!$C33+(drdp!J33+drdp!S33)*'DBH-OH'!$D33)</f>
        <v>0</v>
      </c>
      <c r="H33" s="18">
        <f>Model!$W$28*((drdp!B33)*'DBH-OH'!$B33+(drdp!E33)*'DBH-OH'!$C33+(drdp!H33)*'DBH-OH'!$D33)</f>
        <v>-3.5448721628682657E-4</v>
      </c>
      <c r="I33" s="18">
        <f>Model!$W$28*((drdp!C33)*'DBH-OH'!$B33+(drdp!F33)*'DBH-OH'!$C33+(drdp!I33)*'DBH-OH'!$D33)</f>
        <v>1.0151185711145252E-2</v>
      </c>
      <c r="J33" s="18">
        <f>Model!$W$28*((drdp!D33)*'DBH-OH'!$B33+(drdp!G33)*'DBH-OH'!$C33+(drdp!J33)*'DBH-OH'!$D33)</f>
        <v>0</v>
      </c>
      <c r="K33" s="21">
        <f>SUM(E$3:E32)+H33</f>
        <v>-3.5809468944775474E-3</v>
      </c>
      <c r="L33" s="21">
        <f>SUM(F$3:F32)+I33</f>
        <v>0.1025449022629291</v>
      </c>
      <c r="M33" s="21">
        <f>SUM(G$3:G32)+J33</f>
        <v>0</v>
      </c>
      <c r="N33" s="21"/>
      <c r="O33" s="21"/>
      <c r="P33" s="21"/>
      <c r="Q33" s="19">
        <f t="shared" si="2"/>
        <v>1.2823180661068391E-5</v>
      </c>
      <c r="R33" s="19">
        <f t="shared" si="2"/>
        <v>1.0515456980113682E-2</v>
      </c>
      <c r="S33" s="19">
        <f t="shared" si="2"/>
        <v>0</v>
      </c>
      <c r="T33" s="19">
        <f t="shared" si="3"/>
        <v>-3.6720784930293959E-4</v>
      </c>
      <c r="U33" s="19">
        <f t="shared" si="4"/>
        <v>0</v>
      </c>
      <c r="V33" s="19">
        <f t="shared" si="5"/>
        <v>0</v>
      </c>
    </row>
    <row r="34" spans="1:23" x14ac:dyDescent="0.25">
      <c r="A34" s="26">
        <f>Wellpath!E34</f>
        <v>3100</v>
      </c>
      <c r="B34" s="22">
        <v>0</v>
      </c>
      <c r="C34" s="22">
        <v>0</v>
      </c>
      <c r="D34" s="22">
        <f t="shared" si="0"/>
        <v>3.9314164891663715E-5</v>
      </c>
      <c r="E34" s="20">
        <f>Model!$W$28*((drdp!B34+drdp!K34)*'DBH-OH'!$B34+(drdp!E34+drdp!N34)*'DBH-OH'!$C34+(drdp!H34+drdp!Q34)*'DBH-OH'!$D34)</f>
        <v>-7.7652296856827439E-4</v>
      </c>
      <c r="F34" s="20">
        <f>Model!$W$28*((drdp!C34+drdp!L34)*'DBH-OH'!$B34+(drdp!F34+drdp!O34)*'DBH-OH'!$C34+(drdp!I34+drdp!R34)*'DBH-OH'!$D34)</f>
        <v>2.2236708407922624E-2</v>
      </c>
      <c r="G34" s="20">
        <f>Model!$W$28*((drdp!D34+drdp!M34)*'DBH-OH'!$B34+(drdp!G34+drdp!P34)*'DBH-OH'!$C34+(drdp!J34+drdp!S34)*'DBH-OH'!$D34)</f>
        <v>0</v>
      </c>
      <c r="H34" s="18">
        <f>Model!$W$28*((drdp!B34)*'DBH-OH'!$B34+(drdp!E34)*'DBH-OH'!$C34+(drdp!H34)*'DBH-OH'!$D34)</f>
        <v>-3.8826148428413649E-4</v>
      </c>
      <c r="I34" s="18">
        <f>Model!$W$28*((drdp!C34)*'DBH-OH'!$B34+(drdp!F34)*'DBH-OH'!$C34+(drdp!I34)*'DBH-OH'!$D34)</f>
        <v>1.1118354203961289E-2</v>
      </c>
      <c r="J34" s="18">
        <f>Model!$W$28*((drdp!D34)*'DBH-OH'!$B34+(drdp!G34)*'DBH-OH'!$C34+(drdp!J34)*'DBH-OH'!$D34)</f>
        <v>0</v>
      </c>
      <c r="K34" s="21">
        <f>SUM(E$3:E33)+H34</f>
        <v>-4.3236955950485085E-3</v>
      </c>
      <c r="L34" s="21">
        <f>SUM(F$3:F33)+I34</f>
        <v>0.12381444217803561</v>
      </c>
      <c r="M34" s="21">
        <f>SUM(G$3:G33)+J34</f>
        <v>0</v>
      </c>
      <c r="N34" s="21"/>
      <c r="O34" s="21"/>
      <c r="P34" s="21"/>
      <c r="Q34" s="19">
        <f t="shared" si="2"/>
        <v>1.8694343598641876E-5</v>
      </c>
      <c r="R34" s="19">
        <f t="shared" si="2"/>
        <v>1.5330016091858124E-2</v>
      </c>
      <c r="S34" s="19">
        <f t="shared" si="2"/>
        <v>0</v>
      </c>
      <c r="T34" s="19">
        <f t="shared" si="3"/>
        <v>-5.3533595824856086E-4</v>
      </c>
      <c r="U34" s="19">
        <f t="shared" si="4"/>
        <v>0</v>
      </c>
      <c r="V34" s="19">
        <f t="shared" si="5"/>
        <v>0</v>
      </c>
    </row>
    <row r="35" spans="1:23" x14ac:dyDescent="0.25">
      <c r="A35" s="26">
        <f>Wellpath!E35</f>
        <v>3200</v>
      </c>
      <c r="B35" s="22">
        <v>0</v>
      </c>
      <c r="C35" s="22">
        <v>0</v>
      </c>
      <c r="D35" s="22">
        <f t="shared" si="0"/>
        <v>3.9314164891663715E-5</v>
      </c>
      <c r="E35" s="20">
        <f>Model!$W$28*((drdp!B35+drdp!K35)*'DBH-OH'!$B35+(drdp!E35+drdp!N35)*'DBH-OH'!$C35+(drdp!H35+drdp!Q35)*'DBH-OH'!$D35)</f>
        <v>-8.4312543093989175E-4</v>
      </c>
      <c r="F35" s="20">
        <f>Model!$W$28*((drdp!C35+drdp!L35)*'DBH-OH'!$B35+(drdp!F35+drdp!O35)*'DBH-OH'!$C35+(drdp!I35+drdp!R35)*'DBH-OH'!$D35)</f>
        <v>2.4143953389662111E-2</v>
      </c>
      <c r="G35" s="20">
        <f>Model!$W$28*((drdp!D35+drdp!M35)*'DBH-OH'!$B35+(drdp!G35+drdp!P35)*'DBH-OH'!$C35+(drdp!J35+drdp!S35)*'DBH-OH'!$D35)</f>
        <v>0</v>
      </c>
      <c r="H35" s="18">
        <f>Model!$W$28*((drdp!B35)*'DBH-OH'!$B35+(drdp!E35)*'DBH-OH'!$C35+(drdp!H35)*'DBH-OH'!$D35)</f>
        <v>-4.2156271546994588E-4</v>
      </c>
      <c r="I35" s="18">
        <f>Model!$W$28*((drdp!C35)*'DBH-OH'!$B35+(drdp!F35)*'DBH-OH'!$C35+(drdp!I35)*'DBH-OH'!$D35)</f>
        <v>1.2071976694831055E-2</v>
      </c>
      <c r="J35" s="18">
        <f>Model!$W$28*((drdp!D35)*'DBH-OH'!$B35+(drdp!G35)*'DBH-OH'!$C35+(drdp!J35)*'DBH-OH'!$D35)</f>
        <v>0</v>
      </c>
      <c r="K35" s="21">
        <f>SUM(E$3:E34)+H35</f>
        <v>-5.1335197948025922E-3</v>
      </c>
      <c r="L35" s="21">
        <f>SUM(F$3:F34)+I35</f>
        <v>0.14700477307682802</v>
      </c>
      <c r="M35" s="21">
        <f>SUM(G$3:G34)+J35</f>
        <v>0</v>
      </c>
      <c r="N35" s="21"/>
      <c r="O35" s="21"/>
      <c r="P35" s="21"/>
      <c r="Q35" s="19">
        <f t="shared" si="2"/>
        <v>2.6353025483630048E-5</v>
      </c>
      <c r="R35" s="19">
        <f t="shared" si="2"/>
        <v>2.1610403307369699E-2</v>
      </c>
      <c r="S35" s="19">
        <f t="shared" si="2"/>
        <v>0</v>
      </c>
      <c r="T35" s="19">
        <f t="shared" si="3"/>
        <v>-7.5465191252035979E-4</v>
      </c>
      <c r="U35" s="19">
        <f t="shared" si="4"/>
        <v>0</v>
      </c>
      <c r="V35" s="19">
        <f t="shared" si="5"/>
        <v>0</v>
      </c>
    </row>
    <row r="36" spans="1:23" x14ac:dyDescent="0.25">
      <c r="A36" s="26">
        <f>Wellpath!E36</f>
        <v>3300</v>
      </c>
      <c r="B36" s="22">
        <v>0</v>
      </c>
      <c r="C36" s="22">
        <v>0</v>
      </c>
      <c r="D36" s="22">
        <f t="shared" si="0"/>
        <v>3.9314164891663715E-5</v>
      </c>
      <c r="E36" s="20">
        <f>Model!$W$28*((drdp!B36+drdp!K36)*'DBH-OH'!$B36+(drdp!E36+drdp!N36)*'DBH-OH'!$C36+(drdp!H36+drdp!Q36)*'DBH-OH'!$D36)</f>
        <v>-9.0870067484742569E-4</v>
      </c>
      <c r="F36" s="20">
        <f>Model!$W$28*((drdp!C36+drdp!L36)*'DBH-OH'!$B36+(drdp!F36+drdp!O36)*'DBH-OH'!$C36+(drdp!I36+drdp!R36)*'DBH-OH'!$D36)</f>
        <v>2.6021782683287215E-2</v>
      </c>
      <c r="G36" s="20">
        <f>Model!$W$28*((drdp!D36+drdp!M36)*'DBH-OH'!$B36+(drdp!G36+drdp!P36)*'DBH-OH'!$C36+(drdp!J36+drdp!S36)*'DBH-OH'!$D36)</f>
        <v>0</v>
      </c>
      <c r="H36" s="18">
        <f>Model!$W$28*((drdp!B36)*'DBH-OH'!$B36+(drdp!E36)*'DBH-OH'!$C36+(drdp!H36)*'DBH-OH'!$D36)</f>
        <v>-4.5435033742371192E-4</v>
      </c>
      <c r="I36" s="18">
        <f>Model!$W$28*((drdp!C36)*'DBH-OH'!$B36+(drdp!F36)*'DBH-OH'!$C36+(drdp!I36)*'DBH-OH'!$D36)</f>
        <v>1.3010891341643583E-2</v>
      </c>
      <c r="J36" s="18">
        <f>Model!$W$28*((drdp!D36)*'DBH-OH'!$B36+(drdp!G36)*'DBH-OH'!$C36+(drdp!J36)*'DBH-OH'!$D36)</f>
        <v>0</v>
      </c>
      <c r="K36" s="21">
        <f>SUM(E$3:E35)+H36</f>
        <v>-6.0094328476962503E-3</v>
      </c>
      <c r="L36" s="21">
        <f>SUM(F$3:F35)+I36</f>
        <v>0.17208764111330263</v>
      </c>
      <c r="M36" s="21">
        <f>SUM(G$3:G35)+J36</f>
        <v>0</v>
      </c>
      <c r="N36" s="21"/>
      <c r="O36" s="21"/>
      <c r="P36" s="21"/>
      <c r="Q36" s="19">
        <f t="shared" si="2"/>
        <v>3.6113283150970665E-5</v>
      </c>
      <c r="R36" s="19">
        <f t="shared" si="2"/>
        <v>2.9614156223940844E-2</v>
      </c>
      <c r="S36" s="19">
        <f t="shared" si="2"/>
        <v>0</v>
      </c>
      <c r="T36" s="19">
        <f t="shared" si="3"/>
        <v>-1.0341491231888446E-3</v>
      </c>
      <c r="U36" s="19">
        <f t="shared" si="4"/>
        <v>0</v>
      </c>
      <c r="V36" s="19">
        <f t="shared" si="5"/>
        <v>0</v>
      </c>
    </row>
    <row r="37" spans="1:23" x14ac:dyDescent="0.25">
      <c r="A37" s="26">
        <f>Wellpath!E37</f>
        <v>3400</v>
      </c>
      <c r="B37" s="22">
        <v>0</v>
      </c>
      <c r="C37" s="22">
        <v>0</v>
      </c>
      <c r="D37" s="22">
        <f t="shared" si="0"/>
        <v>3.9314164891663715E-5</v>
      </c>
      <c r="E37" s="20">
        <f>Model!$W$28*((drdp!B37+drdp!K37)*'DBH-OH'!$B37+(drdp!E37+drdp!N37)*'DBH-OH'!$C37+(drdp!H37+drdp!Q37)*'DBH-OH'!$D37)</f>
        <v>-9.7316880695726127E-4</v>
      </c>
      <c r="F37" s="20">
        <f>Model!$W$28*((drdp!C37+drdp!L37)*'DBH-OH'!$B37+(drdp!F37+drdp!O37)*'DBH-OH'!$C37+(drdp!I37+drdp!R37)*'DBH-OH'!$D37)</f>
        <v>2.7867908443060939E-2</v>
      </c>
      <c r="G37" s="20">
        <f>Model!$W$28*((drdp!D37+drdp!M37)*'DBH-OH'!$B37+(drdp!G37+drdp!P37)*'DBH-OH'!$C37+(drdp!J37+drdp!S37)*'DBH-OH'!$D37)</f>
        <v>0</v>
      </c>
      <c r="H37" s="18">
        <f>Model!$W$28*((drdp!B37)*'DBH-OH'!$B37+(drdp!E37)*'DBH-OH'!$C37+(drdp!H37)*'DBH-OH'!$D37)</f>
        <v>-4.8658440347863335E-4</v>
      </c>
      <c r="I37" s="18">
        <f>Model!$W$28*((drdp!C37)*'DBH-OH'!$B37+(drdp!F37)*'DBH-OH'!$C37+(drdp!I37)*'DBH-OH'!$D37)</f>
        <v>1.3933954221530548E-2</v>
      </c>
      <c r="J37" s="18">
        <f>Model!$W$28*((drdp!D37)*'DBH-OH'!$B37+(drdp!G37)*'DBH-OH'!$C37+(drdp!J37)*'DBH-OH'!$D37)</f>
        <v>0</v>
      </c>
      <c r="K37" s="21">
        <f>SUM(E$3:E36)+H37</f>
        <v>-6.9503675885985968E-3</v>
      </c>
      <c r="L37" s="21">
        <f>SUM(F$3:F36)+I37</f>
        <v>0.19903248667647683</v>
      </c>
      <c r="M37" s="21">
        <f>SUM(G$3:G36)+J37</f>
        <v>0</v>
      </c>
      <c r="N37" s="21"/>
      <c r="O37" s="21"/>
      <c r="P37" s="21"/>
      <c r="Q37" s="19">
        <f t="shared" si="2"/>
        <v>4.8307609616641872E-5</v>
      </c>
      <c r="R37" s="19">
        <f t="shared" si="2"/>
        <v>3.9613930752621929E-2</v>
      </c>
      <c r="S37" s="19">
        <f t="shared" si="2"/>
        <v>0</v>
      </c>
      <c r="T37" s="19">
        <f t="shared" si="3"/>
        <v>-1.3833489444743665E-3</v>
      </c>
      <c r="U37" s="19">
        <f t="shared" si="4"/>
        <v>0</v>
      </c>
      <c r="V37" s="19">
        <f t="shared" si="5"/>
        <v>0</v>
      </c>
    </row>
    <row r="38" spans="1:23" x14ac:dyDescent="0.25">
      <c r="A38" s="26">
        <f>Wellpath!E38</f>
        <v>3500</v>
      </c>
      <c r="B38" s="22">
        <v>0</v>
      </c>
      <c r="C38" s="22">
        <v>0</v>
      </c>
      <c r="D38" s="22">
        <f t="shared" si="0"/>
        <v>3.9314164891663715E-5</v>
      </c>
      <c r="E38" s="20">
        <f>Model!$W$28*((drdp!B38+drdp!K38)*'DBH-OH'!$B38+(drdp!E38+drdp!N38)*'DBH-OH'!$C38+(drdp!H38+drdp!Q38)*'DBH-OH'!$D38)</f>
        <v>-1.0364512827809838E-3</v>
      </c>
      <c r="F38" s="20">
        <f>Model!$W$28*((drdp!C38+drdp!L38)*'DBH-OH'!$B38+(drdp!F38+drdp!O38)*'DBH-OH'!$C38+(drdp!I38+drdp!R38)*'DBH-OH'!$D38)</f>
        <v>2.9680081449119031E-2</v>
      </c>
      <c r="G38" s="20">
        <f>Model!$W$28*((drdp!D38+drdp!M38)*'DBH-OH'!$B38+(drdp!G38+drdp!P38)*'DBH-OH'!$C38+(drdp!J38+drdp!S38)*'DBH-OH'!$D38)</f>
        <v>0</v>
      </c>
      <c r="H38" s="18">
        <f>Model!$W$28*((drdp!B38)*'DBH-OH'!$B38+(drdp!E38)*'DBH-OH'!$C38+(drdp!H38)*'DBH-OH'!$D38)</f>
        <v>-5.1822564139048996E-4</v>
      </c>
      <c r="I38" s="18">
        <f>Model!$W$28*((drdp!C38)*'DBH-OH'!$B38+(drdp!F38)*'DBH-OH'!$C38+(drdp!I38)*'DBH-OH'!$D38)</f>
        <v>1.4840040724559462E-2</v>
      </c>
      <c r="J38" s="18">
        <f>Model!$W$28*((drdp!D38)*'DBH-OH'!$B38+(drdp!G38)*'DBH-OH'!$C38+(drdp!J38)*'DBH-OH'!$D38)</f>
        <v>0</v>
      </c>
      <c r="K38" s="21">
        <f>SUM(E$3:E37)+H38</f>
        <v>-7.9551776334677148E-3</v>
      </c>
      <c r="L38" s="21">
        <f>SUM(F$3:F37)+I38</f>
        <v>0.2278064816225667</v>
      </c>
      <c r="M38" s="21">
        <f>SUM(G$3:G37)+J38</f>
        <v>0</v>
      </c>
      <c r="N38" s="21"/>
      <c r="O38" s="21"/>
      <c r="P38" s="21"/>
      <c r="Q38" s="19">
        <f t="shared" si="2"/>
        <v>6.3284851180024995E-5</v>
      </c>
      <c r="R38" s="19">
        <f t="shared" si="2"/>
        <v>5.1895793069252821E-2</v>
      </c>
      <c r="S38" s="19">
        <f t="shared" si="2"/>
        <v>0</v>
      </c>
      <c r="T38" s="19">
        <f t="shared" si="3"/>
        <v>-1.8122410273628167E-3</v>
      </c>
      <c r="U38" s="19">
        <f t="shared" si="4"/>
        <v>0</v>
      </c>
      <c r="V38" s="19">
        <f t="shared" si="5"/>
        <v>0</v>
      </c>
    </row>
    <row r="39" spans="1:23" x14ac:dyDescent="0.25">
      <c r="A39" s="26">
        <f>Wellpath!E39</f>
        <v>3600</v>
      </c>
      <c r="B39" s="22">
        <v>0</v>
      </c>
      <c r="C39" s="22">
        <v>0</v>
      </c>
      <c r="D39" s="22">
        <f t="shared" si="0"/>
        <v>3.9314164891663715E-5</v>
      </c>
      <c r="E39" s="20">
        <f>Model!$W$28*((drdp!B39+drdp!K39)*'DBH-OH'!$B39+(drdp!E39+drdp!N39)*'DBH-OH'!$C39+(drdp!H39+drdp!Q39)*'DBH-OH'!$D39)</f>
        <v>-1.0984710023697248E-3</v>
      </c>
      <c r="F39" s="20">
        <f>Model!$W$28*((drdp!C39+drdp!L39)*'DBH-OH'!$B39+(drdp!F39+drdp!O39)*'DBH-OH'!$C39+(drdp!I39+drdp!R39)*'DBH-OH'!$D39)</f>
        <v>3.1456093847797628E-2</v>
      </c>
      <c r="G39" s="20">
        <f>Model!$W$28*((drdp!D39+drdp!M39)*'DBH-OH'!$B39+(drdp!G39+drdp!P39)*'DBH-OH'!$C39+(drdp!J39+drdp!S39)*'DBH-OH'!$D39)</f>
        <v>0</v>
      </c>
      <c r="H39" s="18">
        <f>Model!$W$28*((drdp!B39)*'DBH-OH'!$B39+(drdp!E39)*'DBH-OH'!$C39+(drdp!H39)*'DBH-OH'!$D39)</f>
        <v>-5.4923550118486241E-4</v>
      </c>
      <c r="I39" s="18">
        <f>Model!$W$28*((drdp!C39)*'DBH-OH'!$B39+(drdp!F39)*'DBH-OH'!$C39+(drdp!I39)*'DBH-OH'!$D39)</f>
        <v>1.5728046923898814E-2</v>
      </c>
      <c r="J39" s="18">
        <f>Model!$W$28*((drdp!D39)*'DBH-OH'!$B39+(drdp!G39)*'DBH-OH'!$C39+(drdp!J39)*'DBH-OH'!$D39)</f>
        <v>0</v>
      </c>
      <c r="K39" s="21">
        <f>SUM(E$3:E38)+H39</f>
        <v>-9.0226387760430713E-3</v>
      </c>
      <c r="L39" s="21">
        <f>SUM(F$3:F38)+I39</f>
        <v>0.25837456927102509</v>
      </c>
      <c r="M39" s="21">
        <f>SUM(G$3:G38)+J39</f>
        <v>0</v>
      </c>
      <c r="N39" s="21"/>
      <c r="O39" s="21"/>
      <c r="P39" s="21"/>
      <c r="Q39" s="19">
        <f t="shared" si="2"/>
        <v>8.1408010482956006E-5</v>
      </c>
      <c r="R39" s="19">
        <f t="shared" si="2"/>
        <v>6.675741804598774E-2</v>
      </c>
      <c r="S39" s="19">
        <f t="shared" si="2"/>
        <v>0</v>
      </c>
      <c r="T39" s="19">
        <f t="shared" si="3"/>
        <v>-2.3312204074481774E-3</v>
      </c>
      <c r="U39" s="19">
        <f t="shared" si="4"/>
        <v>0</v>
      </c>
      <c r="V39" s="19">
        <f t="shared" si="5"/>
        <v>0</v>
      </c>
    </row>
    <row r="40" spans="1:23" x14ac:dyDescent="0.25">
      <c r="A40" s="26">
        <f>Wellpath!E40</f>
        <v>3700</v>
      </c>
      <c r="B40" s="22">
        <v>0</v>
      </c>
      <c r="C40" s="22">
        <v>0</v>
      </c>
      <c r="D40" s="22">
        <f t="shared" si="0"/>
        <v>3.9314164891663715E-5</v>
      </c>
      <c r="E40" s="20">
        <f>Model!$W$28*((drdp!B40+drdp!K40)*'DBH-OH'!$B40+(drdp!E40+drdp!N40)*'DBH-OH'!$C40+(drdp!H40+drdp!Q40)*'DBH-OH'!$D40)</f>
        <v>-1.0984710023697248E-3</v>
      </c>
      <c r="F40" s="20">
        <f>Model!$W$28*((drdp!C40+drdp!L40)*'DBH-OH'!$B40+(drdp!F40+drdp!O40)*'DBH-OH'!$C40+(drdp!I40+drdp!R40)*'DBH-OH'!$D40)</f>
        <v>3.1456093847797628E-2</v>
      </c>
      <c r="G40" s="20">
        <f>Model!$W$28*((drdp!D40+drdp!M40)*'DBH-OH'!$B40+(drdp!G40+drdp!P40)*'DBH-OH'!$C40+(drdp!J40+drdp!S40)*'DBH-OH'!$D40)</f>
        <v>0</v>
      </c>
      <c r="H40" s="18">
        <f>Model!$W$28*((drdp!B40)*'DBH-OH'!$B40+(drdp!E40)*'DBH-OH'!$C40+(drdp!H40)*'DBH-OH'!$D40)</f>
        <v>-5.4923550118486241E-4</v>
      </c>
      <c r="I40" s="18">
        <f>Model!$W$28*((drdp!C40)*'DBH-OH'!$B40+(drdp!F40)*'DBH-OH'!$C40+(drdp!I40)*'DBH-OH'!$D40)</f>
        <v>1.5728046923898814E-2</v>
      </c>
      <c r="J40" s="18">
        <f>Model!$W$28*((drdp!D40)*'DBH-OH'!$B40+(drdp!G40)*'DBH-OH'!$C40+(drdp!J40)*'DBH-OH'!$D40)</f>
        <v>0</v>
      </c>
      <c r="K40" s="21">
        <f>SUM(E$3:E39)+H40</f>
        <v>-1.0121109778412796E-2</v>
      </c>
      <c r="L40" s="21">
        <f>SUM(F$3:F39)+I40</f>
        <v>0.28983066311882266</v>
      </c>
      <c r="M40" s="21">
        <f>SUM(G$3:G39)+J40</f>
        <v>0</v>
      </c>
      <c r="N40" s="21"/>
      <c r="O40" s="21"/>
      <c r="P40" s="21"/>
      <c r="Q40" s="19">
        <f t="shared" si="2"/>
        <v>1.0243686314668311E-4</v>
      </c>
      <c r="R40" s="19">
        <f t="shared" si="2"/>
        <v>8.400181328389647E-2</v>
      </c>
      <c r="S40" s="19">
        <f t="shared" si="2"/>
        <v>0</v>
      </c>
      <c r="T40" s="19">
        <f t="shared" si="3"/>
        <v>-2.9334079585757807E-3</v>
      </c>
      <c r="U40" s="19">
        <f t="shared" si="4"/>
        <v>0</v>
      </c>
      <c r="V40" s="19">
        <f t="shared" si="5"/>
        <v>0</v>
      </c>
    </row>
    <row r="41" spans="1:23" x14ac:dyDescent="0.25">
      <c r="A41" s="26">
        <f>Wellpath!E41</f>
        <v>3800</v>
      </c>
      <c r="B41" s="22">
        <v>0</v>
      </c>
      <c r="C41" s="22">
        <v>0</v>
      </c>
      <c r="D41" s="22">
        <f t="shared" si="0"/>
        <v>3.9314164891663715E-5</v>
      </c>
      <c r="E41" s="20">
        <f>Model!$W$28*((drdp!B41+drdp!K41)*'DBH-OH'!$B41+(drdp!E41+drdp!N41)*'DBH-OH'!$C41+(drdp!H41+drdp!Q41)*'DBH-OH'!$D41)</f>
        <v>-1.0984710023697248E-3</v>
      </c>
      <c r="F41" s="20">
        <f>Model!$W$28*((drdp!C41+drdp!L41)*'DBH-OH'!$B41+(drdp!F41+drdp!O41)*'DBH-OH'!$C41+(drdp!I41+drdp!R41)*'DBH-OH'!$D41)</f>
        <v>3.1456093847797628E-2</v>
      </c>
      <c r="G41" s="20">
        <f>Model!$W$28*((drdp!D41+drdp!M41)*'DBH-OH'!$B41+(drdp!G41+drdp!P41)*'DBH-OH'!$C41+(drdp!J41+drdp!S41)*'DBH-OH'!$D41)</f>
        <v>0</v>
      </c>
      <c r="H41" s="18">
        <f>Model!$W$28*((drdp!B41)*'DBH-OH'!$B41+(drdp!E41)*'DBH-OH'!$C41+(drdp!H41)*'DBH-OH'!$D41)</f>
        <v>-5.4923550118486241E-4</v>
      </c>
      <c r="I41" s="18">
        <f>Model!$W$28*((drdp!C41)*'DBH-OH'!$B41+(drdp!F41)*'DBH-OH'!$C41+(drdp!I41)*'DBH-OH'!$D41)</f>
        <v>1.5728046923898814E-2</v>
      </c>
      <c r="J41" s="18">
        <f>Model!$W$28*((drdp!D41)*'DBH-OH'!$B41+(drdp!G41)*'DBH-OH'!$C41+(drdp!J41)*'DBH-OH'!$D41)</f>
        <v>0</v>
      </c>
      <c r="K41" s="21">
        <f>SUM(E$3:E40)+H41</f>
        <v>-1.121958078078252E-2</v>
      </c>
      <c r="L41" s="21">
        <f>SUM(F$3:F40)+I41</f>
        <v>0.32128675696662035</v>
      </c>
      <c r="M41" s="21">
        <f>SUM(G$3:G40)+J41</f>
        <v>0</v>
      </c>
      <c r="N41" s="21"/>
      <c r="O41" s="21"/>
      <c r="P41" s="21"/>
      <c r="Q41" s="19">
        <f t="shared" si="2"/>
        <v>1.2587899289650449E-4</v>
      </c>
      <c r="R41" s="19">
        <f t="shared" si="2"/>
        <v>0.10322518020212816</v>
      </c>
      <c r="S41" s="19">
        <f t="shared" si="2"/>
        <v>0</v>
      </c>
      <c r="T41" s="19">
        <f t="shared" si="3"/>
        <v>-3.6047027235826382E-3</v>
      </c>
      <c r="U41" s="19">
        <f t="shared" si="4"/>
        <v>0</v>
      </c>
      <c r="V41" s="19">
        <f t="shared" si="5"/>
        <v>0</v>
      </c>
    </row>
    <row r="42" spans="1:23" x14ac:dyDescent="0.25">
      <c r="A42" s="26">
        <f>Wellpath!E42</f>
        <v>3900</v>
      </c>
      <c r="B42" s="22">
        <v>0</v>
      </c>
      <c r="C42" s="22">
        <v>0</v>
      </c>
      <c r="D42" s="22">
        <f t="shared" si="0"/>
        <v>3.9314164891663715E-5</v>
      </c>
      <c r="E42" s="20">
        <f>Model!$W$28*((drdp!B42+drdp!K42)*'DBH-OH'!$B42+(drdp!E42+drdp!N42)*'DBH-OH'!$C42+(drdp!H42+drdp!Q42)*'DBH-OH'!$D42)</f>
        <v>-1.0984710023697248E-3</v>
      </c>
      <c r="F42" s="20">
        <f>Model!$W$28*((drdp!C42+drdp!L42)*'DBH-OH'!$B42+(drdp!F42+drdp!O42)*'DBH-OH'!$C42+(drdp!I42+drdp!R42)*'DBH-OH'!$D42)</f>
        <v>3.1456093847797628E-2</v>
      </c>
      <c r="G42" s="20">
        <f>Model!$W$28*((drdp!D42+drdp!M42)*'DBH-OH'!$B42+(drdp!G42+drdp!P42)*'DBH-OH'!$C42+(drdp!J42+drdp!S42)*'DBH-OH'!$D42)</f>
        <v>0</v>
      </c>
      <c r="H42" s="18">
        <f>Model!$W$28*((drdp!B42)*'DBH-OH'!$B42+(drdp!E42)*'DBH-OH'!$C42+(drdp!H42)*'DBH-OH'!$D42)</f>
        <v>-5.4923550118486241E-4</v>
      </c>
      <c r="I42" s="18">
        <f>Model!$W$28*((drdp!C42)*'DBH-OH'!$B42+(drdp!F42)*'DBH-OH'!$C42+(drdp!I42)*'DBH-OH'!$D42)</f>
        <v>1.5728046923898814E-2</v>
      </c>
      <c r="J42" s="18">
        <f>Model!$W$28*((drdp!D42)*'DBH-OH'!$B42+(drdp!G42)*'DBH-OH'!$C42+(drdp!J42)*'DBH-OH'!$D42)</f>
        <v>0</v>
      </c>
      <c r="K42" s="21">
        <f>SUM(E$3:E41)+H42</f>
        <v>-1.2318051783152244E-2</v>
      </c>
      <c r="L42" s="21">
        <f>SUM(F$3:F41)+I42</f>
        <v>0.35274285081441792</v>
      </c>
      <c r="M42" s="21">
        <f>SUM(G$3:G41)+J42</f>
        <v>0</v>
      </c>
      <c r="N42" s="21"/>
      <c r="O42" s="21"/>
      <c r="P42" s="21"/>
      <c r="Q42" s="19">
        <f t="shared" si="2"/>
        <v>1.517343997324202E-4</v>
      </c>
      <c r="R42" s="19">
        <f t="shared" si="2"/>
        <v>0.1244275188006827</v>
      </c>
      <c r="S42" s="19">
        <f t="shared" si="2"/>
        <v>0</v>
      </c>
      <c r="T42" s="19">
        <f t="shared" si="3"/>
        <v>-4.345104702468747E-3</v>
      </c>
      <c r="U42" s="19">
        <f t="shared" si="4"/>
        <v>0</v>
      </c>
      <c r="V42" s="19">
        <f t="shared" si="5"/>
        <v>0</v>
      </c>
    </row>
    <row r="43" spans="1:23" x14ac:dyDescent="0.25">
      <c r="A43" s="26">
        <f>Wellpath!E43</f>
        <v>4000</v>
      </c>
      <c r="B43" s="22">
        <v>0</v>
      </c>
      <c r="C43" s="22">
        <v>0</v>
      </c>
      <c r="D43" s="22">
        <f t="shared" si="0"/>
        <v>3.9314164891663715E-5</v>
      </c>
      <c r="E43" s="20">
        <f>Model!$W$28*((drdp!B43+drdp!K43)*'DBH-OH'!$B43+(drdp!E43+drdp!N43)*'DBH-OH'!$C43+(drdp!H43+drdp!Q43)*'DBH-OH'!$D43)</f>
        <v>-1.0984710023697248E-3</v>
      </c>
      <c r="F43" s="20">
        <f>Model!$W$28*((drdp!C43+drdp!L43)*'DBH-OH'!$B43+(drdp!F43+drdp!O43)*'DBH-OH'!$C43+(drdp!I43+drdp!R43)*'DBH-OH'!$D43)</f>
        <v>3.1456093847797628E-2</v>
      </c>
      <c r="G43" s="20">
        <f>Model!$W$28*((drdp!D43+drdp!M43)*'DBH-OH'!$B43+(drdp!G43+drdp!P43)*'DBH-OH'!$C43+(drdp!J43+drdp!S43)*'DBH-OH'!$D43)</f>
        <v>0</v>
      </c>
      <c r="H43" s="18">
        <f>Model!$W$28*((drdp!B43)*'DBH-OH'!$B43+(drdp!E43)*'DBH-OH'!$C43+(drdp!H43)*'DBH-OH'!$D43)</f>
        <v>-5.4923550118486241E-4</v>
      </c>
      <c r="I43" s="18">
        <f>Model!$W$28*((drdp!C43)*'DBH-OH'!$B43+(drdp!F43)*'DBH-OH'!$C43+(drdp!I43)*'DBH-OH'!$D43)</f>
        <v>1.5728046923898814E-2</v>
      </c>
      <c r="J43" s="18">
        <f>Model!$W$28*((drdp!D43)*'DBH-OH'!$B43+(drdp!G43)*'DBH-OH'!$C43+(drdp!J43)*'DBH-OH'!$D43)</f>
        <v>0</v>
      </c>
      <c r="K43" s="21">
        <f>SUM(E$3:E42)+H43</f>
        <v>-1.3416522785521969E-2</v>
      </c>
      <c r="L43" s="21">
        <f>SUM(F$3:F42)+I43</f>
        <v>0.3841989446622156</v>
      </c>
      <c r="M43" s="21">
        <f>SUM(G$3:G42)+J43</f>
        <v>0</v>
      </c>
      <c r="N43" s="21"/>
      <c r="O43" s="21"/>
      <c r="P43" s="21"/>
      <c r="Q43" s="19">
        <f t="shared" si="2"/>
        <v>1.8000308365443018E-4</v>
      </c>
      <c r="R43" s="19">
        <f t="shared" si="2"/>
        <v>0.14760882907956022</v>
      </c>
      <c r="S43" s="19">
        <f t="shared" si="2"/>
        <v>0</v>
      </c>
      <c r="T43" s="19">
        <f t="shared" si="3"/>
        <v>-5.1546138952341097E-3</v>
      </c>
      <c r="U43" s="19">
        <f t="shared" si="4"/>
        <v>0</v>
      </c>
      <c r="V43" s="19">
        <f t="shared" si="5"/>
        <v>0</v>
      </c>
      <c r="W43" s="10" t="s">
        <v>62</v>
      </c>
    </row>
    <row r="44" spans="1:23" s="36" customFormat="1" x14ac:dyDescent="0.25">
      <c r="A44" s="26">
        <f>Wellpath!E44</f>
        <v>4100</v>
      </c>
      <c r="B44" s="22">
        <v>0</v>
      </c>
      <c r="C44" s="22">
        <v>0</v>
      </c>
      <c r="D44" s="22">
        <f t="shared" si="0"/>
        <v>3.9314164891663715E-5</v>
      </c>
      <c r="E44" s="20">
        <f>Model!$W$28*((drdp!B44+drdp!K44)*'DBH-OH'!$B44+(drdp!E44+drdp!N44)*'DBH-OH'!$C44+(drdp!H44+drdp!Q44)*'DBH-OH'!$D44)</f>
        <v>-1.0984710023697248E-3</v>
      </c>
      <c r="F44" s="20">
        <f>Model!$W$28*((drdp!C44+drdp!L44)*'DBH-OH'!$B44+(drdp!F44+drdp!O44)*'DBH-OH'!$C44+(drdp!I44+drdp!R44)*'DBH-OH'!$D44)</f>
        <v>3.1456093847797628E-2</v>
      </c>
      <c r="G44" s="20">
        <f>Model!$W$28*((drdp!D44+drdp!M44)*'DBH-OH'!$B44+(drdp!G44+drdp!P44)*'DBH-OH'!$C44+(drdp!J44+drdp!S44)*'DBH-OH'!$D44)</f>
        <v>0</v>
      </c>
      <c r="H44" s="32">
        <f>Model!$W$28*((drdp!B44)*'DBH-OH'!$B44+(drdp!E44)*'DBH-OH'!$C44+(drdp!H44)*'DBH-OH'!$D44)</f>
        <v>-5.4923550118486241E-4</v>
      </c>
      <c r="I44" s="32">
        <f>Model!$W$28*((drdp!C44)*'DBH-OH'!$B44+(drdp!F44)*'DBH-OH'!$C44+(drdp!I44)*'DBH-OH'!$D44)</f>
        <v>1.5728046923898814E-2</v>
      </c>
      <c r="J44" s="32">
        <f>Model!$W$28*((drdp!D44)*'DBH-OH'!$B44+(drdp!G44)*'DBH-OH'!$C44+(drdp!J44)*'DBH-OH'!$D44)</f>
        <v>0</v>
      </c>
      <c r="K44" s="34">
        <f>SUM(E$3:E43)+H44</f>
        <v>-1.4514993787891693E-2</v>
      </c>
      <c r="L44" s="34">
        <f>SUM(F$3:F43)+I44</f>
        <v>0.41565503851001318</v>
      </c>
      <c r="M44" s="34">
        <f>SUM(G$3:G43)+J44</f>
        <v>0</v>
      </c>
      <c r="N44" s="34"/>
      <c r="O44" s="34"/>
      <c r="P44" s="34"/>
      <c r="Q44" s="35">
        <f t="shared" si="2"/>
        <v>2.1068504466253445E-4</v>
      </c>
      <c r="R44" s="35">
        <f t="shared" si="2"/>
        <v>0.17276911103876053</v>
      </c>
      <c r="S44" s="35">
        <f t="shared" si="2"/>
        <v>0</v>
      </c>
      <c r="T44" s="35">
        <f t="shared" si="3"/>
        <v>-6.0332303018787239E-3</v>
      </c>
      <c r="U44" s="35">
        <f t="shared" si="4"/>
        <v>0</v>
      </c>
      <c r="V44" s="35">
        <f t="shared" si="5"/>
        <v>0</v>
      </c>
    </row>
    <row r="45" spans="1:23" x14ac:dyDescent="0.25">
      <c r="A45" s="26">
        <f>Wellpath!E45</f>
        <v>4200</v>
      </c>
      <c r="B45" s="22">
        <v>0</v>
      </c>
      <c r="C45" s="22">
        <v>0</v>
      </c>
      <c r="D45" s="22">
        <f t="shared" si="0"/>
        <v>3.9314164891663715E-5</v>
      </c>
      <c r="E45" s="20">
        <f>Model!$W$28*((drdp!B45+drdp!K45)*'DBH-OH'!$B45+(drdp!E45+drdp!N45)*'DBH-OH'!$C45+(drdp!H45+drdp!Q45)*'DBH-OH'!$D45)</f>
        <v>-1.0984710023697248E-3</v>
      </c>
      <c r="F45" s="20">
        <f>Model!$W$28*((drdp!C45+drdp!L45)*'DBH-OH'!$B45+(drdp!F45+drdp!O45)*'DBH-OH'!$C45+(drdp!I45+drdp!R45)*'DBH-OH'!$D45)</f>
        <v>3.1456093847797628E-2</v>
      </c>
      <c r="G45" s="20">
        <f>Model!$W$28*((drdp!D45+drdp!M45)*'DBH-OH'!$B45+(drdp!G45+drdp!P45)*'DBH-OH'!$C45+(drdp!J45+drdp!S45)*'DBH-OH'!$D45)</f>
        <v>0</v>
      </c>
      <c r="H45" s="18">
        <f>Model!$W$28*((drdp!B45)*'DBH-OH'!$B45+(drdp!E45)*'DBH-OH'!$C45+(drdp!H45)*'DBH-OH'!$D45)</f>
        <v>-5.4923550118486241E-4</v>
      </c>
      <c r="I45" s="18">
        <f>Model!$W$28*((drdp!C45)*'DBH-OH'!$B45+(drdp!F45)*'DBH-OH'!$C45+(drdp!I45)*'DBH-OH'!$D45)</f>
        <v>1.5728046923898814E-2</v>
      </c>
      <c r="J45" s="18">
        <f>Model!$W$28*((drdp!D45)*'DBH-OH'!$B45+(drdp!G45)*'DBH-OH'!$C45+(drdp!J45)*'DBH-OH'!$D45)</f>
        <v>0</v>
      </c>
      <c r="K45" s="21">
        <f>SUM(E$3:E44)+H45</f>
        <v>-1.5613464790261418E-2</v>
      </c>
      <c r="L45" s="21">
        <f>SUM(F$3:F44)+I45</f>
        <v>0.44711113235781086</v>
      </c>
      <c r="M45" s="21">
        <f>SUM(G$3:G44)+J45</f>
        <v>0</v>
      </c>
      <c r="N45" s="21"/>
      <c r="O45" s="21"/>
      <c r="P45" s="21"/>
      <c r="Q45" s="19">
        <f t="shared" si="2"/>
        <v>2.4378028275673301E-4</v>
      </c>
      <c r="R45" s="19">
        <f t="shared" si="2"/>
        <v>0.19990836467828385</v>
      </c>
      <c r="S45" s="19">
        <f t="shared" si="2"/>
        <v>0</v>
      </c>
      <c r="T45" s="19">
        <f t="shared" si="3"/>
        <v>-6.9809539224025925E-3</v>
      </c>
      <c r="U45" s="19">
        <f t="shared" si="4"/>
        <v>0</v>
      </c>
      <c r="V45" s="19">
        <f t="shared" si="5"/>
        <v>0</v>
      </c>
    </row>
    <row r="46" spans="1:23" x14ac:dyDescent="0.25">
      <c r="A46" s="26">
        <f>Wellpath!E46</f>
        <v>4300</v>
      </c>
      <c r="B46" s="22">
        <v>0</v>
      </c>
      <c r="C46" s="22">
        <v>0</v>
      </c>
      <c r="D46" s="22">
        <f t="shared" si="0"/>
        <v>3.9314164891663715E-5</v>
      </c>
      <c r="E46" s="20">
        <f>Model!$W$28*((drdp!B46+drdp!K46)*'DBH-OH'!$B46+(drdp!E46+drdp!N46)*'DBH-OH'!$C46+(drdp!H46+drdp!Q46)*'DBH-OH'!$D46)</f>
        <v>-1.0984710023697248E-3</v>
      </c>
      <c r="F46" s="20">
        <f>Model!$W$28*((drdp!C46+drdp!L46)*'DBH-OH'!$B46+(drdp!F46+drdp!O46)*'DBH-OH'!$C46+(drdp!I46+drdp!R46)*'DBH-OH'!$D46)</f>
        <v>3.1456093847797628E-2</v>
      </c>
      <c r="G46" s="20">
        <f>Model!$W$28*((drdp!D46+drdp!M46)*'DBH-OH'!$B46+(drdp!G46+drdp!P46)*'DBH-OH'!$C46+(drdp!J46+drdp!S46)*'DBH-OH'!$D46)</f>
        <v>0</v>
      </c>
      <c r="H46" s="18">
        <f>Model!$W$28*((drdp!B46)*'DBH-OH'!$B46+(drdp!E46)*'DBH-OH'!$C46+(drdp!H46)*'DBH-OH'!$D46)</f>
        <v>-5.4923550118486241E-4</v>
      </c>
      <c r="I46" s="18">
        <f>Model!$W$28*((drdp!C46)*'DBH-OH'!$B46+(drdp!F46)*'DBH-OH'!$C46+(drdp!I46)*'DBH-OH'!$D46)</f>
        <v>1.5728046923898814E-2</v>
      </c>
      <c r="J46" s="18">
        <f>Model!$W$28*((drdp!D46)*'DBH-OH'!$B46+(drdp!G46)*'DBH-OH'!$C46+(drdp!J46)*'DBH-OH'!$D46)</f>
        <v>0</v>
      </c>
      <c r="K46" s="21">
        <f>SUM(E$3:E45)+H46</f>
        <v>-1.6711935792631142E-2</v>
      </c>
      <c r="L46" s="21">
        <f>SUM(F$3:F45)+I46</f>
        <v>0.47856722620560843</v>
      </c>
      <c r="M46" s="21">
        <f>SUM(G$3:G45)+J46</f>
        <v>0</v>
      </c>
      <c r="N46" s="21"/>
      <c r="O46" s="21"/>
      <c r="P46" s="21"/>
      <c r="Q46" s="19">
        <f t="shared" si="2"/>
        <v>2.792887979370259E-4</v>
      </c>
      <c r="R46" s="19">
        <f t="shared" si="2"/>
        <v>0.22902658999813</v>
      </c>
      <c r="S46" s="19">
        <f t="shared" si="2"/>
        <v>0</v>
      </c>
      <c r="T46" s="19">
        <f t="shared" si="3"/>
        <v>-7.997784756805711E-3</v>
      </c>
      <c r="U46" s="19">
        <f t="shared" si="4"/>
        <v>0</v>
      </c>
      <c r="V46" s="19">
        <f t="shared" si="5"/>
        <v>0</v>
      </c>
    </row>
    <row r="47" spans="1:23" x14ac:dyDescent="0.25">
      <c r="A47" s="26">
        <f>Wellpath!E47</f>
        <v>4400</v>
      </c>
      <c r="B47" s="22">
        <v>0</v>
      </c>
      <c r="C47" s="22">
        <v>0</v>
      </c>
      <c r="D47" s="22">
        <f t="shared" si="0"/>
        <v>3.9314164891663715E-5</v>
      </c>
      <c r="E47" s="20">
        <f>Model!$W$28*((drdp!B47+drdp!K47)*'DBH-OH'!$B47+(drdp!E47+drdp!N47)*'DBH-OH'!$C47+(drdp!H47+drdp!Q47)*'DBH-OH'!$D47)</f>
        <v>-1.0984710023697248E-3</v>
      </c>
      <c r="F47" s="20">
        <f>Model!$W$28*((drdp!C47+drdp!L47)*'DBH-OH'!$B47+(drdp!F47+drdp!O47)*'DBH-OH'!$C47+(drdp!I47+drdp!R47)*'DBH-OH'!$D47)</f>
        <v>3.1456093847797628E-2</v>
      </c>
      <c r="G47" s="20">
        <f>Model!$W$28*((drdp!D47+drdp!M47)*'DBH-OH'!$B47+(drdp!G47+drdp!P47)*'DBH-OH'!$C47+(drdp!J47+drdp!S47)*'DBH-OH'!$D47)</f>
        <v>0</v>
      </c>
      <c r="H47" s="18">
        <f>Model!$W$28*((drdp!B47)*'DBH-OH'!$B47+(drdp!E47)*'DBH-OH'!$C47+(drdp!H47)*'DBH-OH'!$D47)</f>
        <v>-5.4923550118486241E-4</v>
      </c>
      <c r="I47" s="18">
        <f>Model!$W$28*((drdp!C47)*'DBH-OH'!$B47+(drdp!F47)*'DBH-OH'!$C47+(drdp!I47)*'DBH-OH'!$D47)</f>
        <v>1.5728046923898814E-2</v>
      </c>
      <c r="J47" s="18">
        <f>Model!$W$28*((drdp!D47)*'DBH-OH'!$B47+(drdp!G47)*'DBH-OH'!$C47+(drdp!J47)*'DBH-OH'!$D47)</f>
        <v>0</v>
      </c>
      <c r="K47" s="21">
        <f>SUM(E$3:E46)+H47</f>
        <v>-1.7810406795000868E-2</v>
      </c>
      <c r="L47" s="21">
        <f>SUM(F$3:F46)+I47</f>
        <v>0.51002332005340612</v>
      </c>
      <c r="M47" s="21">
        <f>SUM(G$3:G46)+J47</f>
        <v>0</v>
      </c>
      <c r="N47" s="21"/>
      <c r="O47" s="21"/>
      <c r="P47" s="21"/>
      <c r="Q47" s="19">
        <f t="shared" si="2"/>
        <v>3.1721059020341311E-4</v>
      </c>
      <c r="R47" s="19">
        <f t="shared" si="2"/>
        <v>0.26012378699829913</v>
      </c>
      <c r="S47" s="19">
        <f t="shared" si="2"/>
        <v>0</v>
      </c>
      <c r="T47" s="19">
        <f t="shared" si="3"/>
        <v>-9.0837228050880871E-3</v>
      </c>
      <c r="U47" s="19">
        <f t="shared" si="4"/>
        <v>0</v>
      </c>
      <c r="V47" s="19">
        <f t="shared" si="5"/>
        <v>0</v>
      </c>
    </row>
    <row r="48" spans="1:23" x14ac:dyDescent="0.25">
      <c r="A48" s="26">
        <f>Wellpath!E48</f>
        <v>4500</v>
      </c>
      <c r="B48" s="22">
        <v>0</v>
      </c>
      <c r="C48" s="22">
        <v>0</v>
      </c>
      <c r="D48" s="22">
        <f t="shared" si="0"/>
        <v>3.9314164891663715E-5</v>
      </c>
      <c r="E48" s="20">
        <f>Model!$W$28*((drdp!B48+drdp!K48)*'DBH-OH'!$B48+(drdp!E48+drdp!N48)*'DBH-OH'!$C48+(drdp!H48+drdp!Q48)*'DBH-OH'!$D48)</f>
        <v>-1.0984710023697248E-3</v>
      </c>
      <c r="F48" s="20">
        <f>Model!$W$28*((drdp!C48+drdp!L48)*'DBH-OH'!$B48+(drdp!F48+drdp!O48)*'DBH-OH'!$C48+(drdp!I48+drdp!R48)*'DBH-OH'!$D48)</f>
        <v>3.1456093847797628E-2</v>
      </c>
      <c r="G48" s="20">
        <f>Model!$W$28*((drdp!D48+drdp!M48)*'DBH-OH'!$B48+(drdp!G48+drdp!P48)*'DBH-OH'!$C48+(drdp!J48+drdp!S48)*'DBH-OH'!$D48)</f>
        <v>0</v>
      </c>
      <c r="H48" s="18">
        <f>Model!$W$28*((drdp!B48)*'DBH-OH'!$B48+(drdp!E48)*'DBH-OH'!$C48+(drdp!H48)*'DBH-OH'!$D48)</f>
        <v>-5.4923550118486241E-4</v>
      </c>
      <c r="I48" s="18">
        <f>Model!$W$28*((drdp!C48)*'DBH-OH'!$B48+(drdp!F48)*'DBH-OH'!$C48+(drdp!I48)*'DBH-OH'!$D48)</f>
        <v>1.5728046923898814E-2</v>
      </c>
      <c r="J48" s="18">
        <f>Model!$W$28*((drdp!D48)*'DBH-OH'!$B48+(drdp!G48)*'DBH-OH'!$C48+(drdp!J48)*'DBH-OH'!$D48)</f>
        <v>0</v>
      </c>
      <c r="K48" s="21">
        <f>SUM(E$3:E47)+H48</f>
        <v>-1.8908877797370594E-2</v>
      </c>
      <c r="L48" s="21">
        <f>SUM(F$3:F47)+I48</f>
        <v>0.54147941390120369</v>
      </c>
      <c r="M48" s="21">
        <f>SUM(G$3:G47)+J48</f>
        <v>0</v>
      </c>
      <c r="N48" s="21"/>
      <c r="O48" s="21"/>
      <c r="P48" s="21"/>
      <c r="Q48" s="19">
        <f t="shared" si="2"/>
        <v>3.5754565955589462E-4</v>
      </c>
      <c r="R48" s="19">
        <f t="shared" si="2"/>
        <v>0.29319995567879104</v>
      </c>
      <c r="S48" s="19">
        <f t="shared" si="2"/>
        <v>0</v>
      </c>
      <c r="T48" s="19">
        <f t="shared" si="3"/>
        <v>-1.0238768067249713E-2</v>
      </c>
      <c r="U48" s="19">
        <f t="shared" si="4"/>
        <v>0</v>
      </c>
      <c r="V48" s="19">
        <f t="shared" si="5"/>
        <v>0</v>
      </c>
    </row>
    <row r="49" spans="1:22" x14ac:dyDescent="0.25">
      <c r="A49" s="26">
        <f>Wellpath!E49</f>
        <v>4600</v>
      </c>
      <c r="B49" s="22">
        <v>0</v>
      </c>
      <c r="C49" s="22">
        <v>0</v>
      </c>
      <c r="D49" s="22">
        <f t="shared" si="0"/>
        <v>3.9314164891663715E-5</v>
      </c>
      <c r="E49" s="20">
        <f>Model!$W$28*((drdp!B49+drdp!K49)*'DBH-OH'!$B49+(drdp!E49+drdp!N49)*'DBH-OH'!$C49+(drdp!H49+drdp!Q49)*'DBH-OH'!$D49)</f>
        <v>-1.0984710023697248E-3</v>
      </c>
      <c r="F49" s="20">
        <f>Model!$W$28*((drdp!C49+drdp!L49)*'DBH-OH'!$B49+(drdp!F49+drdp!O49)*'DBH-OH'!$C49+(drdp!I49+drdp!R49)*'DBH-OH'!$D49)</f>
        <v>3.1456093847797628E-2</v>
      </c>
      <c r="G49" s="20">
        <f>Model!$W$28*((drdp!D49+drdp!M49)*'DBH-OH'!$B49+(drdp!G49+drdp!P49)*'DBH-OH'!$C49+(drdp!J49+drdp!S49)*'DBH-OH'!$D49)</f>
        <v>0</v>
      </c>
      <c r="H49" s="18">
        <f>Model!$W$28*((drdp!B49)*'DBH-OH'!$B49+(drdp!E49)*'DBH-OH'!$C49+(drdp!H49)*'DBH-OH'!$D49)</f>
        <v>-5.4923550118486241E-4</v>
      </c>
      <c r="I49" s="18">
        <f>Model!$W$28*((drdp!C49)*'DBH-OH'!$B49+(drdp!F49)*'DBH-OH'!$C49+(drdp!I49)*'DBH-OH'!$D49)</f>
        <v>1.5728046923898814E-2</v>
      </c>
      <c r="J49" s="18">
        <f>Model!$W$28*((drdp!D49)*'DBH-OH'!$B49+(drdp!G49)*'DBH-OH'!$C49+(drdp!J49)*'DBH-OH'!$D49)</f>
        <v>0</v>
      </c>
      <c r="K49" s="21">
        <f>SUM(E$3:E48)+H49</f>
        <v>-2.000734879974032E-2</v>
      </c>
      <c r="L49" s="21">
        <f>SUM(F$3:F48)+I49</f>
        <v>0.57293550774900137</v>
      </c>
      <c r="M49" s="21">
        <f>SUM(G$3:G48)+J49</f>
        <v>0</v>
      </c>
      <c r="N49" s="21"/>
      <c r="O49" s="21"/>
      <c r="P49" s="21"/>
      <c r="Q49" s="19">
        <f t="shared" si="2"/>
        <v>4.0029400599447042E-4</v>
      </c>
      <c r="R49" s="19">
        <f t="shared" si="2"/>
        <v>0.32825509603960601</v>
      </c>
      <c r="S49" s="19">
        <f t="shared" si="2"/>
        <v>0</v>
      </c>
      <c r="T49" s="19">
        <f t="shared" si="3"/>
        <v>-1.1462920543290593E-2</v>
      </c>
      <c r="U49" s="19">
        <f t="shared" si="4"/>
        <v>0</v>
      </c>
      <c r="V49" s="19">
        <f t="shared" si="5"/>
        <v>0</v>
      </c>
    </row>
    <row r="50" spans="1:22" x14ac:dyDescent="0.25">
      <c r="A50" s="26">
        <f>Wellpath!E50</f>
        <v>4700</v>
      </c>
      <c r="B50" s="22">
        <v>0</v>
      </c>
      <c r="C50" s="22">
        <v>0</v>
      </c>
      <c r="D50" s="22">
        <f t="shared" si="0"/>
        <v>3.9314164891663715E-5</v>
      </c>
      <c r="E50" s="20">
        <f>Model!$W$28*((drdp!B50+drdp!K50)*'DBH-OH'!$B50+(drdp!E50+drdp!N50)*'DBH-OH'!$C50+(drdp!H50+drdp!Q50)*'DBH-OH'!$D50)</f>
        <v>-1.0984710023697207E-3</v>
      </c>
      <c r="F50" s="20">
        <f>Model!$W$28*((drdp!C50+drdp!L50)*'DBH-OH'!$B50+(drdp!F50+drdp!O50)*'DBH-OH'!$C50+(drdp!I50+drdp!R50)*'DBH-OH'!$D50)</f>
        <v>3.145609384779751E-2</v>
      </c>
      <c r="G50" s="20">
        <f>Model!$W$28*((drdp!D50+drdp!M50)*'DBH-OH'!$B50+(drdp!G50+drdp!P50)*'DBH-OH'!$C50+(drdp!J50+drdp!S50)*'DBH-OH'!$D50)</f>
        <v>0</v>
      </c>
      <c r="H50" s="18">
        <f>Model!$W$28*((drdp!B50)*'DBH-OH'!$B50+(drdp!E50)*'DBH-OH'!$C50+(drdp!H50)*'DBH-OH'!$D50)</f>
        <v>-5.4923550118486241E-4</v>
      </c>
      <c r="I50" s="18">
        <f>Model!$W$28*((drdp!C50)*'DBH-OH'!$B50+(drdp!F50)*'DBH-OH'!$C50+(drdp!I50)*'DBH-OH'!$D50)</f>
        <v>1.5728046923898814E-2</v>
      </c>
      <c r="J50" s="18">
        <f>Model!$W$28*((drdp!D50)*'DBH-OH'!$B50+(drdp!G50)*'DBH-OH'!$C50+(drdp!J50)*'DBH-OH'!$D50)</f>
        <v>0</v>
      </c>
      <c r="K50" s="21">
        <f>SUM(E$3:E49)+H50</f>
        <v>-2.1105819802110046E-2</v>
      </c>
      <c r="L50" s="21">
        <f>SUM(F$3:F49)+I50</f>
        <v>0.60439160159679906</v>
      </c>
      <c r="M50" s="21">
        <f>SUM(G$3:G49)+J50</f>
        <v>0</v>
      </c>
      <c r="N50" s="21"/>
      <c r="O50" s="21"/>
      <c r="P50" s="21"/>
      <c r="Q50" s="19">
        <f t="shared" si="2"/>
        <v>4.4545562951914057E-4</v>
      </c>
      <c r="R50" s="19">
        <f t="shared" si="2"/>
        <v>0.36528920808074389</v>
      </c>
      <c r="S50" s="19">
        <f t="shared" si="2"/>
        <v>0</v>
      </c>
      <c r="T50" s="19">
        <f t="shared" si="3"/>
        <v>-1.2756180233210727E-2</v>
      </c>
      <c r="U50" s="19">
        <f t="shared" si="4"/>
        <v>0</v>
      </c>
      <c r="V50" s="19">
        <f t="shared" si="5"/>
        <v>0</v>
      </c>
    </row>
    <row r="51" spans="1:22" x14ac:dyDescent="0.25">
      <c r="A51" s="26">
        <f>Wellpath!E51</f>
        <v>4800</v>
      </c>
      <c r="B51" s="22">
        <v>0</v>
      </c>
      <c r="C51" s="22">
        <v>0</v>
      </c>
      <c r="D51" s="22">
        <f t="shared" si="0"/>
        <v>3.9314164891663715E-5</v>
      </c>
      <c r="E51" s="20">
        <f>Model!$W$28*((drdp!B51+drdp!K51)*'DBH-OH'!$B51+(drdp!E51+drdp!N51)*'DBH-OH'!$C51+(drdp!H51+drdp!Q51)*'DBH-OH'!$D51)</f>
        <v>-1.0984710023697207E-3</v>
      </c>
      <c r="F51" s="20">
        <f>Model!$W$28*((drdp!C51+drdp!L51)*'DBH-OH'!$B51+(drdp!F51+drdp!O51)*'DBH-OH'!$C51+(drdp!I51+drdp!R51)*'DBH-OH'!$D51)</f>
        <v>3.145609384779751E-2</v>
      </c>
      <c r="G51" s="20">
        <f>Model!$W$28*((drdp!D51+drdp!M51)*'DBH-OH'!$B51+(drdp!G51+drdp!P51)*'DBH-OH'!$C51+(drdp!J51+drdp!S51)*'DBH-OH'!$D51)</f>
        <v>0</v>
      </c>
      <c r="H51" s="18">
        <f>Model!$W$28*((drdp!B51)*'DBH-OH'!$B51+(drdp!E51)*'DBH-OH'!$C51+(drdp!H51)*'DBH-OH'!$D51)</f>
        <v>-5.4923550118485829E-4</v>
      </c>
      <c r="I51" s="18">
        <f>Model!$W$28*((drdp!C51)*'DBH-OH'!$B51+(drdp!F51)*'DBH-OH'!$C51+(drdp!I51)*'DBH-OH'!$D51)</f>
        <v>1.5728046923898696E-2</v>
      </c>
      <c r="J51" s="18">
        <f>Model!$W$28*((drdp!D51)*'DBH-OH'!$B51+(drdp!G51)*'DBH-OH'!$C51+(drdp!J51)*'DBH-OH'!$D51)</f>
        <v>0</v>
      </c>
      <c r="K51" s="21">
        <f>SUM(E$3:E50)+H51</f>
        <v>-2.2204290804479762E-2</v>
      </c>
      <c r="L51" s="21">
        <f>SUM(F$3:F50)+I51</f>
        <v>0.63584769544459641</v>
      </c>
      <c r="M51" s="21">
        <f>SUM(G$3:G50)+J51</f>
        <v>0</v>
      </c>
      <c r="N51" s="21"/>
      <c r="O51" s="21"/>
      <c r="P51" s="21"/>
      <c r="Q51" s="19">
        <f t="shared" si="2"/>
        <v>4.9303053012990448E-4</v>
      </c>
      <c r="R51" s="19">
        <f t="shared" si="2"/>
        <v>0.40430229180220423</v>
      </c>
      <c r="S51" s="19">
        <f t="shared" si="2"/>
        <v>0</v>
      </c>
      <c r="T51" s="19">
        <f t="shared" si="3"/>
        <v>-1.41185471370101E-2</v>
      </c>
      <c r="U51" s="19">
        <f t="shared" si="4"/>
        <v>0</v>
      </c>
      <c r="V51" s="19">
        <f t="shared" si="5"/>
        <v>0</v>
      </c>
    </row>
    <row r="52" spans="1:22" x14ac:dyDescent="0.25">
      <c r="A52" s="26">
        <f>Wellpath!E52</f>
        <v>4900</v>
      </c>
      <c r="B52" s="22">
        <v>0</v>
      </c>
      <c r="C52" s="22">
        <v>0</v>
      </c>
      <c r="D52" s="22">
        <f t="shared" si="0"/>
        <v>3.9314164891663715E-5</v>
      </c>
      <c r="E52" s="20">
        <f>Model!$W$28*((drdp!B52+drdp!K52)*'DBH-OH'!$B52+(drdp!E52+drdp!N52)*'DBH-OH'!$C52+(drdp!H52+drdp!Q52)*'DBH-OH'!$D52)</f>
        <v>-1.0984710023697248E-3</v>
      </c>
      <c r="F52" s="20">
        <f>Model!$W$28*((drdp!C52+drdp!L52)*'DBH-OH'!$B52+(drdp!F52+drdp!O52)*'DBH-OH'!$C52+(drdp!I52+drdp!R52)*'DBH-OH'!$D52)</f>
        <v>3.1456093847797628E-2</v>
      </c>
      <c r="G52" s="20">
        <f>Model!$W$28*((drdp!D52+drdp!M52)*'DBH-OH'!$B52+(drdp!G52+drdp!P52)*'DBH-OH'!$C52+(drdp!J52+drdp!S52)*'DBH-OH'!$D52)</f>
        <v>0</v>
      </c>
      <c r="H52" s="18">
        <f>Model!$W$28*((drdp!B52)*'DBH-OH'!$B52+(drdp!E52)*'DBH-OH'!$C52+(drdp!H52)*'DBH-OH'!$D52)</f>
        <v>-5.4923550118486241E-4</v>
      </c>
      <c r="I52" s="18">
        <f>Model!$W$28*((drdp!C52)*'DBH-OH'!$B52+(drdp!F52)*'DBH-OH'!$C52+(drdp!I52)*'DBH-OH'!$D52)</f>
        <v>1.5728046923898814E-2</v>
      </c>
      <c r="J52" s="18">
        <f>Model!$W$28*((drdp!D52)*'DBH-OH'!$B52+(drdp!G52)*'DBH-OH'!$C52+(drdp!J52)*'DBH-OH'!$D52)</f>
        <v>0</v>
      </c>
      <c r="K52" s="21">
        <f>SUM(E$3:E51)+H52</f>
        <v>-2.3302761806849485E-2</v>
      </c>
      <c r="L52" s="21">
        <f>SUM(F$3:F51)+I52</f>
        <v>0.66730378929239398</v>
      </c>
      <c r="M52" s="21">
        <f>SUM(G$3:G51)+J52</f>
        <v>0</v>
      </c>
      <c r="N52" s="21"/>
      <c r="O52" s="21"/>
      <c r="P52" s="21"/>
      <c r="Q52" s="19">
        <f t="shared" si="2"/>
        <v>5.4301870782676306E-4</v>
      </c>
      <c r="R52" s="19">
        <f t="shared" si="2"/>
        <v>0.44529434720398775</v>
      </c>
      <c r="S52" s="19">
        <f t="shared" si="2"/>
        <v>0</v>
      </c>
      <c r="T52" s="19">
        <f t="shared" si="3"/>
        <v>-1.5550021254688734E-2</v>
      </c>
      <c r="U52" s="19">
        <f t="shared" si="4"/>
        <v>0</v>
      </c>
      <c r="V52" s="19">
        <f t="shared" si="5"/>
        <v>0</v>
      </c>
    </row>
    <row r="53" spans="1:22" x14ac:dyDescent="0.25">
      <c r="A53" s="26">
        <f>Wellpath!E53</f>
        <v>5000</v>
      </c>
      <c r="B53" s="22">
        <v>0</v>
      </c>
      <c r="C53" s="22">
        <v>0</v>
      </c>
      <c r="D53" s="22">
        <f t="shared" si="0"/>
        <v>3.9314164891663715E-5</v>
      </c>
      <c r="E53" s="20">
        <f>Model!$W$28*((drdp!B53+drdp!K53)*'DBH-OH'!$B53+(drdp!E53+drdp!N53)*'DBH-OH'!$C53+(drdp!H53+drdp!Q53)*'DBH-OH'!$D53)</f>
        <v>-1.0984710023697248E-3</v>
      </c>
      <c r="F53" s="20">
        <f>Model!$W$28*((drdp!C53+drdp!L53)*'DBH-OH'!$B53+(drdp!F53+drdp!O53)*'DBH-OH'!$C53+(drdp!I53+drdp!R53)*'DBH-OH'!$D53)</f>
        <v>3.1456093847797628E-2</v>
      </c>
      <c r="G53" s="20">
        <f>Model!$W$28*((drdp!D53+drdp!M53)*'DBH-OH'!$B53+(drdp!G53+drdp!P53)*'DBH-OH'!$C53+(drdp!J53+drdp!S53)*'DBH-OH'!$D53)</f>
        <v>0</v>
      </c>
      <c r="H53" s="18">
        <f>Model!$W$28*((drdp!B53)*'DBH-OH'!$B53+(drdp!E53)*'DBH-OH'!$C53+(drdp!H53)*'DBH-OH'!$D53)</f>
        <v>-5.4923550118486241E-4</v>
      </c>
      <c r="I53" s="18">
        <f>Model!$W$28*((drdp!C53)*'DBH-OH'!$B53+(drdp!F53)*'DBH-OH'!$C53+(drdp!I53)*'DBH-OH'!$D53)</f>
        <v>1.5728046923898814E-2</v>
      </c>
      <c r="J53" s="18">
        <f>Model!$W$28*((drdp!D53)*'DBH-OH'!$B53+(drdp!G53)*'DBH-OH'!$C53+(drdp!J53)*'DBH-OH'!$D53)</f>
        <v>0</v>
      </c>
      <c r="K53" s="21">
        <f>SUM(E$3:E52)+H53</f>
        <v>-2.4401232809219211E-2</v>
      </c>
      <c r="L53" s="21">
        <f>SUM(F$3:F52)+I53</f>
        <v>0.69875988314019166</v>
      </c>
      <c r="M53" s="21">
        <f>SUM(G$3:G52)+J53</f>
        <v>0</v>
      </c>
      <c r="N53" s="21"/>
      <c r="O53" s="21"/>
      <c r="P53" s="21"/>
      <c r="Q53" s="19">
        <f t="shared" si="2"/>
        <v>5.954201626097161E-4</v>
      </c>
      <c r="R53" s="19">
        <f t="shared" si="2"/>
        <v>0.48826537428609429</v>
      </c>
      <c r="S53" s="19">
        <f t="shared" si="2"/>
        <v>0</v>
      </c>
      <c r="T53" s="19">
        <f t="shared" si="3"/>
        <v>-1.7050602586246626E-2</v>
      </c>
      <c r="U53" s="19">
        <f t="shared" si="4"/>
        <v>0</v>
      </c>
      <c r="V53" s="19">
        <f t="shared" si="5"/>
        <v>0</v>
      </c>
    </row>
    <row r="54" spans="1:22" x14ac:dyDescent="0.25">
      <c r="A54" s="26">
        <f>Wellpath!E54</f>
        <v>5100</v>
      </c>
      <c r="B54" s="22">
        <v>0</v>
      </c>
      <c r="C54" s="22">
        <v>0</v>
      </c>
      <c r="D54" s="22">
        <f t="shared" si="0"/>
        <v>3.9314164891663715E-5</v>
      </c>
      <c r="E54" s="20">
        <f>Model!$W$28*((drdp!B54+drdp!K54)*'DBH-OH'!$B54+(drdp!E54+drdp!N54)*'DBH-OH'!$C54+(drdp!H54+drdp!Q54)*'DBH-OH'!$D54)</f>
        <v>-4.1051973712694844E-3</v>
      </c>
      <c r="F54" s="20">
        <f>Model!$W$28*((drdp!C54+drdp!L54)*'DBH-OH'!$B54+(drdp!F54+drdp!O54)*'DBH-OH'!$C54+(drdp!I54+drdp!R54)*'DBH-OH'!$D54)</f>
        <v>3.0726115021281152E-2</v>
      </c>
      <c r="G54" s="20">
        <f>Model!$W$28*((drdp!D54+drdp!M54)*'DBH-OH'!$B54+(drdp!G54+drdp!P54)*'DBH-OH'!$C54+(drdp!J54+drdp!S54)*'DBH-OH'!$D54)</f>
        <v>0</v>
      </c>
      <c r="H54" s="18">
        <f>Model!$W$28*((drdp!B54)*'DBH-OH'!$B54+(drdp!E54)*'DBH-OH'!$C54+(drdp!H54)*'DBH-OH'!$D54)</f>
        <v>-2.0525986856347422E-3</v>
      </c>
      <c r="I54" s="18">
        <f>Model!$W$28*((drdp!C54)*'DBH-OH'!$B54+(drdp!F54)*'DBH-OH'!$C54+(drdp!I54)*'DBH-OH'!$D54)</f>
        <v>1.5363057510640576E-2</v>
      </c>
      <c r="J54" s="18">
        <f>Model!$W$28*((drdp!D54)*'DBH-OH'!$B54+(drdp!G54)*'DBH-OH'!$C54+(drdp!J54)*'DBH-OH'!$D54)</f>
        <v>0</v>
      </c>
      <c r="K54" s="21">
        <f>SUM(E$3:E53)+H54</f>
        <v>-2.7003066996038817E-2</v>
      </c>
      <c r="L54" s="21">
        <f>SUM(F$3:F53)+I54</f>
        <v>0.7298509875747311</v>
      </c>
      <c r="M54" s="21">
        <f>SUM(G$3:G53)+J54</f>
        <v>0</v>
      </c>
      <c r="N54" s="21"/>
      <c r="O54" s="21"/>
      <c r="P54" s="21"/>
      <c r="Q54" s="19">
        <f t="shared" si="2"/>
        <v>7.2916562719256084E-4</v>
      </c>
      <c r="R54" s="19">
        <f t="shared" si="2"/>
        <v>0.53268246406381026</v>
      </c>
      <c r="S54" s="19">
        <f t="shared" si="2"/>
        <v>0</v>
      </c>
      <c r="T54" s="19">
        <f t="shared" si="3"/>
        <v>-1.9708215114605559E-2</v>
      </c>
      <c r="U54" s="19">
        <f t="shared" si="4"/>
        <v>0</v>
      </c>
      <c r="V54" s="19">
        <f t="shared" si="5"/>
        <v>0</v>
      </c>
    </row>
    <row r="55" spans="1:22" x14ac:dyDescent="0.25">
      <c r="A55" s="26">
        <f>Wellpath!E55</f>
        <v>5200</v>
      </c>
      <c r="B55" s="22">
        <v>0</v>
      </c>
      <c r="C55" s="22">
        <v>0</v>
      </c>
      <c r="D55" s="22">
        <f t="shared" si="0"/>
        <v>3.9314164891663715E-5</v>
      </c>
      <c r="E55" s="20">
        <f>Model!$W$28*((drdp!B55+drdp!K55)*'DBH-OH'!$B55+(drdp!E55+drdp!N55)*'DBH-OH'!$C55+(drdp!H55+drdp!Q55)*'DBH-OH'!$D55)</f>
        <v>-7.1035851856978147E-3</v>
      </c>
      <c r="F55" s="20">
        <f>Model!$W$28*((drdp!C55+drdp!L55)*'DBH-OH'!$B55+(drdp!F55+drdp!O55)*'DBH-OH'!$C55+(drdp!I55+drdp!R55)*'DBH-OH'!$D55)</f>
        <v>2.9910339593606436E-2</v>
      </c>
      <c r="G55" s="20">
        <f>Model!$W$28*((drdp!D55+drdp!M55)*'DBH-OH'!$B55+(drdp!G55+drdp!P55)*'DBH-OH'!$C55+(drdp!J55+drdp!S55)*'DBH-OH'!$D55)</f>
        <v>0</v>
      </c>
      <c r="H55" s="18">
        <f>Model!$W$28*((drdp!B55)*'DBH-OH'!$B55+(drdp!E55)*'DBH-OH'!$C55+(drdp!H55)*'DBH-OH'!$D55)</f>
        <v>-3.5517925928489073E-3</v>
      </c>
      <c r="I55" s="18">
        <f>Model!$W$28*((drdp!C55)*'DBH-OH'!$B55+(drdp!F55)*'DBH-OH'!$C55+(drdp!I55)*'DBH-OH'!$D55)</f>
        <v>1.4955169796803218E-2</v>
      </c>
      <c r="J55" s="18">
        <f>Model!$W$28*((drdp!D55)*'DBH-OH'!$B55+(drdp!G55)*'DBH-OH'!$C55+(drdp!J55)*'DBH-OH'!$D55)</f>
        <v>0</v>
      </c>
      <c r="K55" s="21">
        <f>SUM(E$3:E54)+H55</f>
        <v>-3.2607458274522466E-2</v>
      </c>
      <c r="L55" s="21">
        <f>SUM(F$3:F54)+I55</f>
        <v>0.76016921488217493</v>
      </c>
      <c r="M55" s="21">
        <f>SUM(G$3:G54)+J55</f>
        <v>0</v>
      </c>
      <c r="N55" s="21"/>
      <c r="O55" s="21"/>
      <c r="P55" s="21"/>
      <c r="Q55" s="19">
        <f t="shared" si="2"/>
        <v>1.0632463351247237E-3</v>
      </c>
      <c r="R55" s="19">
        <f t="shared" si="2"/>
        <v>0.57785723525458221</v>
      </c>
      <c r="S55" s="19">
        <f t="shared" si="2"/>
        <v>0</v>
      </c>
      <c r="T55" s="19">
        <f t="shared" si="3"/>
        <v>-2.4787185955847023E-2</v>
      </c>
      <c r="U55" s="19">
        <f t="shared" si="4"/>
        <v>0</v>
      </c>
      <c r="V55" s="19">
        <f t="shared" si="5"/>
        <v>0</v>
      </c>
    </row>
    <row r="56" spans="1:22" x14ac:dyDescent="0.25">
      <c r="A56" s="26">
        <f>Wellpath!E56</f>
        <v>5300</v>
      </c>
      <c r="B56" s="22">
        <v>0</v>
      </c>
      <c r="C56" s="22">
        <v>0</v>
      </c>
      <c r="D56" s="22">
        <f t="shared" si="0"/>
        <v>3.9314164891663715E-5</v>
      </c>
      <c r="E56" s="20">
        <f>Model!$W$28*((drdp!B56+drdp!K56)*'DBH-OH'!$B56+(drdp!E56+drdp!N56)*'DBH-OH'!$C56+(drdp!H56+drdp!Q56)*'DBH-OH'!$D56)</f>
        <v>-1.0078200720651926E-2</v>
      </c>
      <c r="F56" s="20">
        <f>Model!$W$28*((drdp!C56+drdp!L56)*'DBH-OH'!$B56+(drdp!F56+drdp!O56)*'DBH-OH'!$C56+(drdp!I56+drdp!R56)*'DBH-OH'!$D56)</f>
        <v>2.9005835984869378E-2</v>
      </c>
      <c r="G56" s="20">
        <f>Model!$W$28*((drdp!D56+drdp!M56)*'DBH-OH'!$B56+(drdp!G56+drdp!P56)*'DBH-OH'!$C56+(drdp!J56+drdp!S56)*'DBH-OH'!$D56)</f>
        <v>0</v>
      </c>
      <c r="H56" s="18">
        <f>Model!$W$28*((drdp!B56)*'DBH-OH'!$B56+(drdp!E56)*'DBH-OH'!$C56+(drdp!H56)*'DBH-OH'!$D56)</f>
        <v>-5.039100360325963E-3</v>
      </c>
      <c r="I56" s="18">
        <f>Model!$W$28*((drdp!C56)*'DBH-OH'!$B56+(drdp!F56)*'DBH-OH'!$C56+(drdp!I56)*'DBH-OH'!$D56)</f>
        <v>1.4502917992434689E-2</v>
      </c>
      <c r="J56" s="18">
        <f>Model!$W$28*((drdp!D56)*'DBH-OH'!$B56+(drdp!G56)*'DBH-OH'!$C56+(drdp!J56)*'DBH-OH'!$D56)</f>
        <v>0</v>
      </c>
      <c r="K56" s="21">
        <f>SUM(E$3:E55)+H56</f>
        <v>-4.1198351227697334E-2</v>
      </c>
      <c r="L56" s="21">
        <f>SUM(F$3:F55)+I56</f>
        <v>0.78962730267141279</v>
      </c>
      <c r="M56" s="21">
        <f>SUM(G$3:G55)+J56</f>
        <v>0</v>
      </c>
      <c r="N56" s="21"/>
      <c r="O56" s="21"/>
      <c r="P56" s="21"/>
      <c r="Q56" s="19">
        <f t="shared" si="2"/>
        <v>1.6973041438807105E-3</v>
      </c>
      <c r="R56" s="19">
        <f t="shared" si="2"/>
        <v>0.6235112771241309</v>
      </c>
      <c r="S56" s="19">
        <f t="shared" si="2"/>
        <v>0</v>
      </c>
      <c r="T56" s="19">
        <f t="shared" si="3"/>
        <v>-3.2531342954436132E-2</v>
      </c>
      <c r="U56" s="19">
        <f t="shared" si="4"/>
        <v>0</v>
      </c>
      <c r="V56" s="19">
        <f t="shared" si="5"/>
        <v>0</v>
      </c>
    </row>
    <row r="57" spans="1:22" x14ac:dyDescent="0.25">
      <c r="A57" s="26">
        <f>Wellpath!E57</f>
        <v>5400</v>
      </c>
      <c r="B57" s="22">
        <v>0</v>
      </c>
      <c r="C57" s="22">
        <v>0</v>
      </c>
      <c r="D57" s="22">
        <f t="shared" si="0"/>
        <v>3.9314164891663715E-5</v>
      </c>
      <c r="E57" s="20">
        <f>Model!$W$28*((drdp!B57+drdp!K57)*'DBH-OH'!$B57+(drdp!E57+drdp!N57)*'DBH-OH'!$C57+(drdp!H57+drdp!Q57)*'DBH-OH'!$D57)</f>
        <v>-1.3029176287726206E-2</v>
      </c>
      <c r="F57" s="20">
        <f>Model!$W$28*((drdp!C57+drdp!L57)*'DBH-OH'!$B57+(drdp!F57+drdp!O57)*'DBH-OH'!$C57+(drdp!I57+drdp!R57)*'DBH-OH'!$D57)</f>
        <v>2.8030517123859344E-2</v>
      </c>
      <c r="G57" s="20">
        <f>Model!$W$28*((drdp!D57+drdp!M57)*'DBH-OH'!$B57+(drdp!G57+drdp!P57)*'DBH-OH'!$C57+(drdp!J57+drdp!S57)*'DBH-OH'!$D57)</f>
        <v>0</v>
      </c>
      <c r="H57" s="18">
        <f>Model!$W$28*((drdp!B57)*'DBH-OH'!$B57+(drdp!E57)*'DBH-OH'!$C57+(drdp!H57)*'DBH-OH'!$D57)</f>
        <v>-6.5145881438631028E-3</v>
      </c>
      <c r="I57" s="18">
        <f>Model!$W$28*((drdp!C57)*'DBH-OH'!$B57+(drdp!F57)*'DBH-OH'!$C57+(drdp!I57)*'DBH-OH'!$D57)</f>
        <v>1.4015258561929672E-2</v>
      </c>
      <c r="J57" s="18">
        <f>Model!$W$28*((drdp!D57)*'DBH-OH'!$B57+(drdp!G57)*'DBH-OH'!$C57+(drdp!J57)*'DBH-OH'!$D57)</f>
        <v>0</v>
      </c>
      <c r="K57" s="21">
        <f>SUM(E$3:E56)+H57</f>
        <v>-5.2752039731886399E-2</v>
      </c>
      <c r="L57" s="21">
        <f>SUM(F$3:F56)+I57</f>
        <v>0.81814547922577718</v>
      </c>
      <c r="M57" s="21">
        <f>SUM(G$3:G56)+J57</f>
        <v>0</v>
      </c>
      <c r="N57" s="21"/>
      <c r="O57" s="21"/>
      <c r="P57" s="21"/>
      <c r="Q57" s="19">
        <f t="shared" si="2"/>
        <v>2.7827776958745214E-3</v>
      </c>
      <c r="R57" s="19">
        <f t="shared" si="2"/>
        <v>0.66936202517757659</v>
      </c>
      <c r="S57" s="19">
        <f t="shared" si="2"/>
        <v>0</v>
      </c>
      <c r="T57" s="19">
        <f t="shared" si="3"/>
        <v>-4.3158842826581438E-2</v>
      </c>
      <c r="U57" s="19">
        <f t="shared" si="4"/>
        <v>0</v>
      </c>
      <c r="V57" s="19">
        <f t="shared" si="5"/>
        <v>0</v>
      </c>
    </row>
    <row r="58" spans="1:22" x14ac:dyDescent="0.25">
      <c r="A58" s="26">
        <f>Wellpath!E58</f>
        <v>5500</v>
      </c>
      <c r="B58" s="22">
        <v>0</v>
      </c>
      <c r="C58" s="22">
        <v>0</v>
      </c>
      <c r="D58" s="22">
        <f t="shared" si="0"/>
        <v>3.9314164891663715E-5</v>
      </c>
      <c r="E58" s="20">
        <f>Model!$W$28*((drdp!B58+drdp!K58)*'DBH-OH'!$B58+(drdp!E58+drdp!N58)*'DBH-OH'!$C58+(drdp!H58+drdp!Q58)*'DBH-OH'!$D58)</f>
        <v>-1.0006249788472475E-2</v>
      </c>
      <c r="F58" s="20">
        <f>Model!$W$28*((drdp!C58+drdp!L58)*'DBH-OH'!$B58+(drdp!F58+drdp!O58)*'DBH-OH'!$C58+(drdp!I58+drdp!R58)*'DBH-OH'!$D58)</f>
        <v>1.6933131793520191E-2</v>
      </c>
      <c r="G58" s="20">
        <f>Model!$W$28*((drdp!D58+drdp!M58)*'DBH-OH'!$B58+(drdp!G58+drdp!P58)*'DBH-OH'!$C58+(drdp!J58+drdp!S58)*'DBH-OH'!$D58)</f>
        <v>0</v>
      </c>
      <c r="H58" s="18">
        <f>Model!$W$28*((drdp!B58)*'DBH-OH'!$B58+(drdp!E58)*'DBH-OH'!$C58+(drdp!H58)*'DBH-OH'!$D58)</f>
        <v>-7.9705669814182593E-3</v>
      </c>
      <c r="I58" s="18">
        <f>Model!$W$28*((drdp!C58)*'DBH-OH'!$B58+(drdp!F58)*'DBH-OH'!$C58+(drdp!I58)*'DBH-OH'!$D58)</f>
        <v>1.3488236254198026E-2</v>
      </c>
      <c r="J58" s="18">
        <f>Model!$W$28*((drdp!D58)*'DBH-OH'!$B58+(drdp!G58)*'DBH-OH'!$C58+(drdp!J58)*'DBH-OH'!$D58)</f>
        <v>0</v>
      </c>
      <c r="K58" s="21">
        <f>SUM(E$3:E57)+H58</f>
        <v>-6.7237194857167767E-2</v>
      </c>
      <c r="L58" s="21">
        <f>SUM(F$3:F57)+I58</f>
        <v>0.84564897404190498</v>
      </c>
      <c r="M58" s="21">
        <f>SUM(G$3:G57)+J58</f>
        <v>0</v>
      </c>
      <c r="N58" s="21"/>
      <c r="O58" s="21"/>
      <c r="P58" s="21"/>
      <c r="Q58" s="19">
        <f t="shared" si="2"/>
        <v>4.5208403722607473E-3</v>
      </c>
      <c r="R58" s="19">
        <f t="shared" si="2"/>
        <v>0.71512218729812649</v>
      </c>
      <c r="S58" s="19">
        <f t="shared" si="2"/>
        <v>0</v>
      </c>
      <c r="T58" s="19">
        <f t="shared" si="3"/>
        <v>-5.6859064848419572E-2</v>
      </c>
      <c r="U58" s="19">
        <f t="shared" si="4"/>
        <v>0</v>
      </c>
      <c r="V58" s="19">
        <f t="shared" si="5"/>
        <v>0</v>
      </c>
    </row>
    <row r="59" spans="1:22" x14ac:dyDescent="0.25">
      <c r="A59" s="26">
        <f>Wellpath!E59</f>
        <v>5525.54</v>
      </c>
      <c r="B59" s="22">
        <v>0</v>
      </c>
      <c r="C59" s="22">
        <v>0</v>
      </c>
      <c r="D59" s="22">
        <f t="shared" si="0"/>
        <v>3.9314164891663715E-5</v>
      </c>
      <c r="E59" s="20">
        <f>Model!$W$28*((drdp!B59+drdp!K59)*'DBH-OH'!$B59+(drdp!E59+drdp!N59)*'DBH-OH'!$C59+(drdp!H59+drdp!Q59)*'DBH-OH'!$D59)</f>
        <v>-8.3396753586357751E-3</v>
      </c>
      <c r="F59" s="20">
        <f>Model!$W$28*((drdp!C59+drdp!L59)*'DBH-OH'!$B59+(drdp!F59+drdp!O59)*'DBH-OH'!$C59+(drdp!I59+drdp!R59)*'DBH-OH'!$D59)</f>
        <v>1.3346270437417637E-2</v>
      </c>
      <c r="G59" s="20">
        <f>Model!$W$28*((drdp!D59+drdp!M59)*'DBH-OH'!$B59+(drdp!G59+drdp!P59)*'DBH-OH'!$C59+(drdp!J59+drdp!S59)*'DBH-OH'!$D59)</f>
        <v>0</v>
      </c>
      <c r="H59" s="18">
        <f>Model!$W$28*((drdp!B59)*'DBH-OH'!$B59+(drdp!E59)*'DBH-OH'!$C59+(drdp!H59)*'DBH-OH'!$D59)</f>
        <v>-2.1299530865955688E-3</v>
      </c>
      <c r="I59" s="18">
        <f>Model!$W$28*((drdp!C59)*'DBH-OH'!$B59+(drdp!F59)*'DBH-OH'!$C59+(drdp!I59)*'DBH-OH'!$D59)</f>
        <v>3.4086374697164514E-3</v>
      </c>
      <c r="J59" s="18">
        <f>Model!$W$28*((drdp!D59)*'DBH-OH'!$B59+(drdp!G59)*'DBH-OH'!$C59+(drdp!J59)*'DBH-OH'!$D59)</f>
        <v>0</v>
      </c>
      <c r="K59" s="21">
        <f>SUM(E$3:E58)+H59</f>
        <v>-7.1402830750817547E-2</v>
      </c>
      <c r="L59" s="21">
        <f>SUM(F$3:F58)+I59</f>
        <v>0.85250250705094355</v>
      </c>
      <c r="M59" s="21">
        <f>SUM(G$3:G58)+J59</f>
        <v>0</v>
      </c>
      <c r="N59" s="21"/>
      <c r="O59" s="21"/>
      <c r="P59" s="21"/>
      <c r="Q59" s="19">
        <f t="shared" si="2"/>
        <v>5.0983642392298956E-3</v>
      </c>
      <c r="R59" s="19">
        <f t="shared" si="2"/>
        <v>0.7267605245281441</v>
      </c>
      <c r="S59" s="19">
        <f t="shared" si="2"/>
        <v>0</v>
      </c>
      <c r="T59" s="19">
        <f t="shared" si="3"/>
        <v>-6.0871092225606167E-2</v>
      </c>
      <c r="U59" s="19">
        <f t="shared" si="4"/>
        <v>0</v>
      </c>
      <c r="V59" s="19">
        <f t="shared" si="5"/>
        <v>0</v>
      </c>
    </row>
    <row r="60" spans="1:22" x14ac:dyDescent="0.25">
      <c r="A60" s="26">
        <f>Wellpath!E60</f>
        <v>5600</v>
      </c>
      <c r="B60" s="22">
        <v>0</v>
      </c>
      <c r="C60" s="22">
        <v>0</v>
      </c>
      <c r="D60" s="22">
        <f t="shared" si="0"/>
        <v>3.9314164891663715E-5</v>
      </c>
      <c r="E60" s="20">
        <f>Model!$W$28*((drdp!B60+drdp!K60)*'DBH-OH'!$B60+(drdp!E60+drdp!N60)*'DBH-OH'!$C60+(drdp!H60+drdp!Q60)*'DBH-OH'!$D60)</f>
        <v>-1.6005100400883335E-2</v>
      </c>
      <c r="F60" s="20">
        <f>Model!$W$28*((drdp!C60+drdp!L60)*'DBH-OH'!$B60+(drdp!F60+drdp!O60)*'DBH-OH'!$C60+(drdp!I60+drdp!R60)*'DBH-OH'!$D60)</f>
        <v>2.190026034305281E-2</v>
      </c>
      <c r="G60" s="20">
        <f>Model!$W$28*((drdp!D60+drdp!M60)*'DBH-OH'!$B60+(drdp!G60+drdp!P60)*'DBH-OH'!$C60+(drdp!J60+drdp!S60)*'DBH-OH'!$D60)</f>
        <v>0</v>
      </c>
      <c r="H60" s="18">
        <f>Model!$W$28*((drdp!B60)*'DBH-OH'!$B60+(drdp!E60)*'DBH-OH'!$C60+(drdp!H60)*'DBH-OH'!$D60)</f>
        <v>-6.831020152755783E-3</v>
      </c>
      <c r="I60" s="18">
        <f>Model!$W$28*((drdp!C60)*'DBH-OH'!$B60+(drdp!F60)*'DBH-OH'!$C60+(drdp!I60)*'DBH-OH'!$D60)</f>
        <v>9.3470903653772395E-3</v>
      </c>
      <c r="J60" s="18">
        <f>Model!$W$28*((drdp!D60)*'DBH-OH'!$B60+(drdp!G60)*'DBH-OH'!$C60+(drdp!J60)*'DBH-OH'!$D60)</f>
        <v>0</v>
      </c>
      <c r="K60" s="21">
        <f>SUM(E$3:E59)+H60</f>
        <v>-8.4443573175613545E-2</v>
      </c>
      <c r="L60" s="21">
        <f>SUM(F$3:F59)+I60</f>
        <v>0.87178723038402206</v>
      </c>
      <c r="M60" s="21">
        <f>SUM(G$3:G59)+J60</f>
        <v>0</v>
      </c>
      <c r="N60" s="21"/>
      <c r="O60" s="21"/>
      <c r="P60" s="21"/>
      <c r="Q60" s="19">
        <f t="shared" si="2"/>
        <v>7.1307170506651994E-3</v>
      </c>
      <c r="R60" s="19">
        <f t="shared" si="2"/>
        <v>0.76001297506064391</v>
      </c>
      <c r="S60" s="19">
        <f t="shared" si="2"/>
        <v>0</v>
      </c>
      <c r="T60" s="19">
        <f t="shared" si="3"/>
        <v>-7.3616828782498631E-2</v>
      </c>
      <c r="U60" s="19">
        <f t="shared" si="4"/>
        <v>0</v>
      </c>
      <c r="V60" s="19">
        <f t="shared" si="5"/>
        <v>0</v>
      </c>
    </row>
    <row r="61" spans="1:22" x14ac:dyDescent="0.25">
      <c r="A61" s="26">
        <f>Wellpath!E61</f>
        <v>5700</v>
      </c>
      <c r="B61" s="22">
        <v>0</v>
      </c>
      <c r="C61" s="22">
        <v>0</v>
      </c>
      <c r="D61" s="22">
        <f t="shared" si="0"/>
        <v>3.9314164891663715E-5</v>
      </c>
      <c r="E61" s="20">
        <f>Model!$W$28*((drdp!B61+drdp!K61)*'DBH-OH'!$B61+(drdp!E61+drdp!N61)*'DBH-OH'!$C61+(drdp!H61+drdp!Q61)*'DBH-OH'!$D61)</f>
        <v>-2.0552322988114571E-2</v>
      </c>
      <c r="F61" s="20">
        <f>Model!$W$28*((drdp!C61+drdp!L61)*'DBH-OH'!$B61+(drdp!F61+drdp!O61)*'DBH-OH'!$C61+(drdp!I61+drdp!R61)*'DBH-OH'!$D61)</f>
        <v>2.2922029994367262E-2</v>
      </c>
      <c r="G61" s="20">
        <f>Model!$W$28*((drdp!D61+drdp!M61)*'DBH-OH'!$B61+(drdp!G61+drdp!P61)*'DBH-OH'!$C61+(drdp!J61+drdp!S61)*'DBH-OH'!$D61)</f>
        <v>0</v>
      </c>
      <c r="H61" s="18">
        <f>Model!$W$28*((drdp!B61)*'DBH-OH'!$B61+(drdp!E61)*'DBH-OH'!$C61+(drdp!H61)*'DBH-OH'!$D61)</f>
        <v>-1.0276161494057285E-2</v>
      </c>
      <c r="I61" s="18">
        <f>Model!$W$28*((drdp!C61)*'DBH-OH'!$B61+(drdp!F61)*'DBH-OH'!$C61+(drdp!I61)*'DBH-OH'!$D61)</f>
        <v>1.1461014997183631E-2</v>
      </c>
      <c r="J61" s="18">
        <f>Model!$W$28*((drdp!D61)*'DBH-OH'!$B61+(drdp!G61)*'DBH-OH'!$C61+(drdp!J61)*'DBH-OH'!$D61)</f>
        <v>0</v>
      </c>
      <c r="K61" s="21">
        <f>SUM(E$3:E60)+H61</f>
        <v>-0.10389381491779838</v>
      </c>
      <c r="L61" s="21">
        <f>SUM(F$3:F60)+I61</f>
        <v>0.89580141535888125</v>
      </c>
      <c r="M61" s="21">
        <f>SUM(G$3:G60)+J61</f>
        <v>0</v>
      </c>
      <c r="N61" s="21"/>
      <c r="O61" s="21"/>
      <c r="P61" s="21"/>
      <c r="Q61" s="19">
        <f t="shared" si="2"/>
        <v>1.0793924778173746E-2</v>
      </c>
      <c r="R61" s="19">
        <f t="shared" si="2"/>
        <v>0.80246017575897488</v>
      </c>
      <c r="S61" s="19">
        <f t="shared" si="2"/>
        <v>0</v>
      </c>
      <c r="T61" s="19">
        <f t="shared" si="3"/>
        <v>-9.3068226450397445E-2</v>
      </c>
      <c r="U61" s="19">
        <f t="shared" si="4"/>
        <v>0</v>
      </c>
      <c r="V61" s="19">
        <f t="shared" si="5"/>
        <v>0</v>
      </c>
    </row>
    <row r="62" spans="1:22" x14ac:dyDescent="0.25">
      <c r="A62" s="26">
        <f>Wellpath!E62</f>
        <v>5800</v>
      </c>
      <c r="B62" s="22">
        <v>0</v>
      </c>
      <c r="C62" s="22">
        <v>0</v>
      </c>
      <c r="D62" s="22">
        <f t="shared" si="0"/>
        <v>3.9314164891663715E-5</v>
      </c>
      <c r="E62" s="20">
        <f>Model!$W$28*((drdp!B62+drdp!K62)*'DBH-OH'!$B62+(drdp!E62+drdp!N62)*'DBH-OH'!$C62+(drdp!H62+drdp!Q62)*'DBH-OH'!$D62)</f>
        <v>-2.2697940376364995E-2</v>
      </c>
      <c r="F62" s="20">
        <f>Model!$W$28*((drdp!C62+drdp!L62)*'DBH-OH'!$B62+(drdp!F62+drdp!O62)*'DBH-OH'!$C62+(drdp!I62+drdp!R62)*'DBH-OH'!$D62)</f>
        <v>2.0668024386045224E-2</v>
      </c>
      <c r="G62" s="20">
        <f>Model!$W$28*((drdp!D62+drdp!M62)*'DBH-OH'!$B62+(drdp!G62+drdp!P62)*'DBH-OH'!$C62+(drdp!J62+drdp!S62)*'DBH-OH'!$D62)</f>
        <v>0</v>
      </c>
      <c r="H62" s="18">
        <f>Model!$W$28*((drdp!B62)*'DBH-OH'!$B62+(drdp!E62)*'DBH-OH'!$C62+(drdp!H62)*'DBH-OH'!$D62)</f>
        <v>-1.1348970188182497E-2</v>
      </c>
      <c r="I62" s="18">
        <f>Model!$W$28*((drdp!C62)*'DBH-OH'!$B62+(drdp!F62)*'DBH-OH'!$C62+(drdp!I62)*'DBH-OH'!$D62)</f>
        <v>1.0334012193022612E-2</v>
      </c>
      <c r="J62" s="18">
        <f>Model!$W$28*((drdp!D62)*'DBH-OH'!$B62+(drdp!G62)*'DBH-OH'!$C62+(drdp!J62)*'DBH-OH'!$D62)</f>
        <v>0</v>
      </c>
      <c r="K62" s="21">
        <f>SUM(E$3:E61)+H62</f>
        <v>-0.12551894660003815</v>
      </c>
      <c r="L62" s="21">
        <f>SUM(F$3:F61)+I62</f>
        <v>0.91759644254908745</v>
      </c>
      <c r="M62" s="21">
        <f>SUM(G$3:G61)+J62</f>
        <v>0</v>
      </c>
      <c r="N62" s="21"/>
      <c r="O62" s="21"/>
      <c r="P62" s="21"/>
      <c r="Q62" s="19">
        <f t="shared" si="2"/>
        <v>1.575500595558323E-2</v>
      </c>
      <c r="R62" s="19">
        <f t="shared" si="2"/>
        <v>0.84198323137874076</v>
      </c>
      <c r="S62" s="19">
        <f t="shared" si="2"/>
        <v>0</v>
      </c>
      <c r="T62" s="19">
        <f t="shared" si="3"/>
        <v>-0.11517573887270388</v>
      </c>
      <c r="U62" s="19">
        <f t="shared" si="4"/>
        <v>0</v>
      </c>
      <c r="V62" s="19">
        <f t="shared" si="5"/>
        <v>0</v>
      </c>
    </row>
    <row r="63" spans="1:22" x14ac:dyDescent="0.25">
      <c r="A63" s="26">
        <f>Wellpath!E63</f>
        <v>5900</v>
      </c>
      <c r="B63" s="22">
        <v>0</v>
      </c>
      <c r="C63" s="22">
        <v>0</v>
      </c>
      <c r="D63" s="22">
        <f t="shared" si="0"/>
        <v>3.9314164891663715E-5</v>
      </c>
      <c r="E63" s="20">
        <f>Model!$W$28*((drdp!B63+drdp!K63)*'DBH-OH'!$B63+(drdp!E63+drdp!N63)*'DBH-OH'!$C63+(drdp!H63+drdp!Q63)*'DBH-OH'!$D63)</f>
        <v>-2.4777987446123185E-2</v>
      </c>
      <c r="F63" s="20">
        <f>Model!$W$28*((drdp!C63+drdp!L63)*'DBH-OH'!$B63+(drdp!F63+drdp!O63)*'DBH-OH'!$C63+(drdp!I63+drdp!R63)*'DBH-OH'!$D63)</f>
        <v>1.8361529918497359E-2</v>
      </c>
      <c r="G63" s="20">
        <f>Model!$W$28*((drdp!D63+drdp!M63)*'DBH-OH'!$B63+(drdp!G63+drdp!P63)*'DBH-OH'!$C63+(drdp!J63+drdp!S63)*'DBH-OH'!$D63)</f>
        <v>0</v>
      </c>
      <c r="H63" s="18">
        <f>Model!$W$28*((drdp!B63)*'DBH-OH'!$B63+(drdp!E63)*'DBH-OH'!$C63+(drdp!H63)*'DBH-OH'!$D63)</f>
        <v>-1.2388993723061592E-2</v>
      </c>
      <c r="I63" s="18">
        <f>Model!$W$28*((drdp!C63)*'DBH-OH'!$B63+(drdp!F63)*'DBH-OH'!$C63+(drdp!I63)*'DBH-OH'!$D63)</f>
        <v>9.1807649592486797E-3</v>
      </c>
      <c r="J63" s="18">
        <f>Model!$W$28*((drdp!D63)*'DBH-OH'!$B63+(drdp!G63)*'DBH-OH'!$C63+(drdp!J63)*'DBH-OH'!$D63)</f>
        <v>0</v>
      </c>
      <c r="K63" s="21">
        <f>SUM(E$3:E62)+H63</f>
        <v>-0.14925691051128226</v>
      </c>
      <c r="L63" s="21">
        <f>SUM(F$3:F62)+I63</f>
        <v>0.93711121970135869</v>
      </c>
      <c r="M63" s="21">
        <f>SUM(G$3:G62)+J63</f>
        <v>0</v>
      </c>
      <c r="N63" s="21"/>
      <c r="O63" s="21"/>
      <c r="P63" s="21"/>
      <c r="Q63" s="19">
        <f t="shared" si="2"/>
        <v>2.2277625335372919E-2</v>
      </c>
      <c r="R63" s="19">
        <f t="shared" si="2"/>
        <v>0.87817743809016813</v>
      </c>
      <c r="S63" s="19">
        <f t="shared" si="2"/>
        <v>0</v>
      </c>
      <c r="T63" s="19">
        <f t="shared" si="3"/>
        <v>-0.13987032545808425</v>
      </c>
      <c r="U63" s="19">
        <f t="shared" si="4"/>
        <v>0</v>
      </c>
      <c r="V63" s="19">
        <f t="shared" si="5"/>
        <v>0</v>
      </c>
    </row>
    <row r="64" spans="1:22" x14ac:dyDescent="0.25">
      <c r="A64" s="26">
        <f>Wellpath!E64</f>
        <v>6000</v>
      </c>
      <c r="B64" s="22">
        <v>0</v>
      </c>
      <c r="C64" s="22">
        <v>0</v>
      </c>
      <c r="D64" s="22">
        <f t="shared" si="0"/>
        <v>3.9314164891663715E-5</v>
      </c>
      <c r="E64" s="20">
        <f>Model!$W$28*((drdp!B64+drdp!K64)*'DBH-OH'!$B64+(drdp!E64+drdp!N64)*'DBH-OH'!$C64+(drdp!H64+drdp!Q64)*'DBH-OH'!$D64)</f>
        <v>-2.0235315613325058E-2</v>
      </c>
      <c r="F64" s="20">
        <f>Model!$W$28*((drdp!C64+drdp!L64)*'DBH-OH'!$B64+(drdp!F64+drdp!O64)*'DBH-OH'!$C64+(drdp!I64+drdp!R64)*'DBH-OH'!$D64)</f>
        <v>1.208661532552398E-2</v>
      </c>
      <c r="G64" s="20">
        <f>Model!$W$28*((drdp!D64+drdp!M64)*'DBH-OH'!$B64+(drdp!G64+drdp!P64)*'DBH-OH'!$C64+(drdp!J64+drdp!S64)*'DBH-OH'!$D64)</f>
        <v>0</v>
      </c>
      <c r="H64" s="18">
        <f>Model!$W$28*((drdp!B64)*'DBH-OH'!$B64+(drdp!E64)*'DBH-OH'!$C64+(drdp!H64)*'DBH-OH'!$D64)</f>
        <v>-1.3393775227247207E-2</v>
      </c>
      <c r="I64" s="18">
        <f>Model!$W$28*((drdp!C64)*'DBH-OH'!$B64+(drdp!F64)*'DBH-OH'!$C64+(drdp!I64)*'DBH-OH'!$D64)</f>
        <v>8.0001425241752692E-3</v>
      </c>
      <c r="J64" s="18">
        <f>Model!$W$28*((drdp!D64)*'DBH-OH'!$B64+(drdp!G64)*'DBH-OH'!$C64+(drdp!J64)*'DBH-OH'!$D64)</f>
        <v>0</v>
      </c>
      <c r="K64" s="21">
        <f>SUM(E$3:E63)+H64</f>
        <v>-0.17503967946159107</v>
      </c>
      <c r="L64" s="21">
        <f>SUM(F$3:F63)+I64</f>
        <v>0.95429212718478262</v>
      </c>
      <c r="M64" s="21">
        <f>SUM(G$3:G63)+J64</f>
        <v>0</v>
      </c>
      <c r="N64" s="21"/>
      <c r="O64" s="21"/>
      <c r="P64" s="21"/>
      <c r="Q64" s="19">
        <f t="shared" si="2"/>
        <v>3.0638889386016548E-2</v>
      </c>
      <c r="R64" s="19">
        <f t="shared" si="2"/>
        <v>0.91067346400685734</v>
      </c>
      <c r="S64" s="19">
        <f t="shared" si="2"/>
        <v>0</v>
      </c>
      <c r="T64" s="19">
        <f t="shared" si="3"/>
        <v>-0.16703898805514425</v>
      </c>
      <c r="U64" s="19">
        <f t="shared" si="4"/>
        <v>0</v>
      </c>
      <c r="V64" s="19">
        <f t="shared" si="5"/>
        <v>0</v>
      </c>
    </row>
    <row r="65" spans="1:23" x14ac:dyDescent="0.25">
      <c r="A65" s="26">
        <f>Wellpath!E65</f>
        <v>6051.08</v>
      </c>
      <c r="B65" s="22">
        <v>0</v>
      </c>
      <c r="C65" s="22">
        <v>0</v>
      </c>
      <c r="D65" s="22">
        <f t="shared" si="0"/>
        <v>3.9314164891663715E-5</v>
      </c>
      <c r="E65" s="20">
        <f>Model!$W$28*((drdp!B65+drdp!K65)*'DBH-OH'!$B65+(drdp!E65+drdp!N65)*'DBH-OH'!$C65+(drdp!H65+drdp!Q65)*'DBH-OH'!$D65)</f>
        <v>-1.3895505938602499E-2</v>
      </c>
      <c r="F65" s="20">
        <f>Model!$W$28*((drdp!C65+drdp!L65)*'DBH-OH'!$B65+(drdp!F65+drdp!O65)*'DBH-OH'!$C65+(drdp!I65+drdp!R65)*'DBH-OH'!$D65)</f>
        <v>7.388371565263039E-3</v>
      </c>
      <c r="G65" s="20">
        <f>Model!$W$28*((drdp!D65+drdp!M65)*'DBH-OH'!$B65+(drdp!G65+drdp!P65)*'DBH-OH'!$C65+(drdp!J65+drdp!S65)*'DBH-OH'!$D65)</f>
        <v>0</v>
      </c>
      <c r="H65" s="18">
        <f>Model!$W$28*((drdp!B65)*'DBH-OH'!$B65+(drdp!E65)*'DBH-OH'!$C65+(drdp!H65)*'DBH-OH'!$D65)</f>
        <v>-7.09782443343813E-3</v>
      </c>
      <c r="I65" s="18">
        <f>Model!$W$28*((drdp!C65)*'DBH-OH'!$B65+(drdp!F65)*'DBH-OH'!$C65+(drdp!I65)*'DBH-OH'!$D65)</f>
        <v>3.7739801955363464E-3</v>
      </c>
      <c r="J65" s="18">
        <f>Model!$W$28*((drdp!D65)*'DBH-OH'!$B65+(drdp!G65)*'DBH-OH'!$C65+(drdp!J65)*'DBH-OH'!$D65)</f>
        <v>0</v>
      </c>
      <c r="K65" s="21">
        <f>SUM(E$3:E64)+H65</f>
        <v>-0.18897904428110704</v>
      </c>
      <c r="L65" s="21">
        <f>SUM(F$3:F64)+I65</f>
        <v>0.96215258018166772</v>
      </c>
      <c r="M65" s="21">
        <f>SUM(G$3:G64)+J65</f>
        <v>0</v>
      </c>
      <c r="N65" s="21"/>
      <c r="O65" s="21"/>
      <c r="P65" s="21"/>
      <c r="Q65" s="19">
        <f t="shared" si="2"/>
        <v>3.5713079177400617E-2</v>
      </c>
      <c r="R65" s="19">
        <f t="shared" si="2"/>
        <v>0.92573758755024049</v>
      </c>
      <c r="S65" s="19">
        <f t="shared" si="2"/>
        <v>0</v>
      </c>
      <c r="T65" s="19">
        <f t="shared" si="3"/>
        <v>-0.18182667505533279</v>
      </c>
      <c r="U65" s="19">
        <f t="shared" si="4"/>
        <v>0</v>
      </c>
      <c r="V65" s="19">
        <f t="shared" si="5"/>
        <v>0</v>
      </c>
    </row>
    <row r="66" spans="1:23" x14ac:dyDescent="0.25">
      <c r="A66" s="26">
        <f>Wellpath!E66</f>
        <v>6100</v>
      </c>
      <c r="B66" s="22">
        <v>0</v>
      </c>
      <c r="C66" s="22">
        <v>0</v>
      </c>
      <c r="D66" s="22">
        <f t="shared" si="0"/>
        <v>3.9314164891663715E-5</v>
      </c>
      <c r="E66" s="20">
        <f>Model!$W$28*((drdp!B66+drdp!K66)*'DBH-OH'!$B66+(drdp!E66+drdp!N66)*'DBH-OH'!$C66+(drdp!H66+drdp!Q66)*'DBH-OH'!$D66)</f>
        <v>-2.1014146816306024E-2</v>
      </c>
      <c r="F66" s="20">
        <f>Model!$W$28*((drdp!C66+drdp!L66)*'DBH-OH'!$B66+(drdp!F66+drdp!O66)*'DBH-OH'!$C66+(drdp!I66+drdp!R66)*'DBH-OH'!$D66)</f>
        <v>9.9243688240847061E-3</v>
      </c>
      <c r="G66" s="20">
        <f>Model!$W$28*((drdp!D66+drdp!M66)*'DBH-OH'!$B66+(drdp!G66+drdp!P66)*'DBH-OH'!$C66+(drdp!J66+drdp!S66)*'DBH-OH'!$D66)</f>
        <v>0</v>
      </c>
      <c r="H66" s="18">
        <f>Model!$W$28*((drdp!B66)*'DBH-OH'!$B66+(drdp!E66)*'DBH-OH'!$C66+(drdp!H66)*'DBH-OH'!$D66)</f>
        <v>-6.9031161848891916E-3</v>
      </c>
      <c r="I66" s="18">
        <f>Model!$W$28*((drdp!C66)*'DBH-OH'!$B66+(drdp!F66)*'DBH-OH'!$C66+(drdp!I66)*'DBH-OH'!$D66)</f>
        <v>3.2601404974095319E-3</v>
      </c>
      <c r="J66" s="18">
        <f>Model!$W$28*((drdp!D66)*'DBH-OH'!$B66+(drdp!G66)*'DBH-OH'!$C66+(drdp!J66)*'DBH-OH'!$D66)</f>
        <v>0</v>
      </c>
      <c r="K66" s="21">
        <f>SUM(E$3:E65)+H66</f>
        <v>-0.20267984197116062</v>
      </c>
      <c r="L66" s="21">
        <f>SUM(F$3:F65)+I66</f>
        <v>0.96902711204880398</v>
      </c>
      <c r="M66" s="21">
        <f>SUM(G$3:G65)+J66</f>
        <v>0</v>
      </c>
      <c r="N66" s="21"/>
      <c r="O66" s="21"/>
      <c r="P66" s="21"/>
      <c r="Q66" s="19">
        <f t="shared" si="2"/>
        <v>4.107911834145464E-2</v>
      </c>
      <c r="R66" s="19">
        <f t="shared" si="2"/>
        <v>0.93901354388564529</v>
      </c>
      <c r="S66" s="19">
        <f t="shared" si="2"/>
        <v>0</v>
      </c>
      <c r="T66" s="19">
        <f t="shared" si="3"/>
        <v>-0.19640226193582175</v>
      </c>
      <c r="U66" s="19">
        <f t="shared" si="4"/>
        <v>0</v>
      </c>
      <c r="V66" s="19">
        <f t="shared" si="5"/>
        <v>0</v>
      </c>
    </row>
    <row r="67" spans="1:23" x14ac:dyDescent="0.25">
      <c r="A67" s="26">
        <f>Wellpath!E67</f>
        <v>6200</v>
      </c>
      <c r="B67" s="22">
        <v>0</v>
      </c>
      <c r="C67" s="22">
        <v>0</v>
      </c>
      <c r="D67" s="22">
        <f t="shared" ref="D67:D130" si="6">1 / (Bfield * COS(Dip))</f>
        <v>3.9314164891663715E-5</v>
      </c>
      <c r="E67" s="20">
        <f>Model!$W$28*((drdp!B67+drdp!K67)*'DBH-OH'!$B67+(drdp!E67+drdp!N67)*'DBH-OH'!$C67+(drdp!H67+drdp!Q67)*'DBH-OH'!$D67)</f>
        <v>-2.9054686583551387E-2</v>
      </c>
      <c r="F67" s="20">
        <f>Model!$W$28*((drdp!C67+drdp!L67)*'DBH-OH'!$B67+(drdp!F67+drdp!O67)*'DBH-OH'!$C67+(drdp!I67+drdp!R67)*'DBH-OH'!$D67)</f>
        <v>1.0340194889831804E-2</v>
      </c>
      <c r="G67" s="20">
        <f>Model!$W$28*((drdp!D67+drdp!M67)*'DBH-OH'!$B67+(drdp!G67+drdp!P67)*'DBH-OH'!$C67+(drdp!J67+drdp!S67)*'DBH-OH'!$D67)</f>
        <v>0</v>
      </c>
      <c r="H67" s="18">
        <f>Model!$W$28*((drdp!B67)*'DBH-OH'!$B67+(drdp!E67)*'DBH-OH'!$C67+(drdp!H67)*'DBH-OH'!$D67)</f>
        <v>-1.452734329177564E-2</v>
      </c>
      <c r="I67" s="18">
        <f>Model!$W$28*((drdp!C67)*'DBH-OH'!$B67+(drdp!F67)*'DBH-OH'!$C67+(drdp!I67)*'DBH-OH'!$D67)</f>
        <v>5.1700974449158813E-3</v>
      </c>
      <c r="J67" s="18">
        <f>Model!$W$28*((drdp!D67)*'DBH-OH'!$B67+(drdp!G67)*'DBH-OH'!$C67+(drdp!J67)*'DBH-OH'!$D67)</f>
        <v>0</v>
      </c>
      <c r="K67" s="21">
        <f>SUM(E$3:E66)+H67</f>
        <v>-0.23131821589435309</v>
      </c>
      <c r="L67" s="21">
        <f>SUM(F$3:F66)+I67</f>
        <v>0.98086143782039514</v>
      </c>
      <c r="M67" s="21">
        <f>SUM(G$3:G66)+J67</f>
        <v>0</v>
      </c>
      <c r="N67" s="21"/>
      <c r="O67" s="21"/>
      <c r="P67" s="21"/>
      <c r="Q67" s="19">
        <f t="shared" si="2"/>
        <v>5.3508117004546545E-2</v>
      </c>
      <c r="R67" s="19">
        <f t="shared" si="2"/>
        <v>0.96208916020309287</v>
      </c>
      <c r="S67" s="19">
        <f t="shared" si="2"/>
        <v>0</v>
      </c>
      <c r="T67" s="19">
        <f t="shared" si="3"/>
        <v>-0.22689111783618374</v>
      </c>
      <c r="U67" s="19">
        <f t="shared" si="4"/>
        <v>0</v>
      </c>
      <c r="V67" s="19">
        <f t="shared" si="5"/>
        <v>0</v>
      </c>
    </row>
    <row r="68" spans="1:23" x14ac:dyDescent="0.25">
      <c r="A68" s="26">
        <f>Wellpath!E68</f>
        <v>6300</v>
      </c>
      <c r="B68" s="22">
        <v>0</v>
      </c>
      <c r="C68" s="22">
        <v>0</v>
      </c>
      <c r="D68" s="22">
        <f t="shared" si="6"/>
        <v>3.9314164891663715E-5</v>
      </c>
      <c r="E68" s="20">
        <f>Model!$W$28*((drdp!B68+drdp!K68)*'DBH-OH'!$B68+(drdp!E68+drdp!N68)*'DBH-OH'!$C68+(drdp!H68+drdp!Q68)*'DBH-OH'!$D68)</f>
        <v>-2.9811825164185037E-2</v>
      </c>
      <c r="F68" s="20">
        <f>Model!$W$28*((drdp!C68+drdp!L68)*'DBH-OH'!$B68+(drdp!F68+drdp!O68)*'DBH-OH'!$C68+(drdp!I68+drdp!R68)*'DBH-OH'!$D68)</f>
        <v>7.3224865811583623E-3</v>
      </c>
      <c r="G68" s="20">
        <f>Model!$W$28*((drdp!D68+drdp!M68)*'DBH-OH'!$B68+(drdp!G68+drdp!P68)*'DBH-OH'!$C68+(drdp!J68+drdp!S68)*'DBH-OH'!$D68)</f>
        <v>0</v>
      </c>
      <c r="H68" s="18">
        <f>Model!$W$28*((drdp!B68)*'DBH-OH'!$B68+(drdp!E68)*'DBH-OH'!$C68+(drdp!H68)*'DBH-OH'!$D68)</f>
        <v>-1.4905912582092519E-2</v>
      </c>
      <c r="I68" s="18">
        <f>Model!$W$28*((drdp!C68)*'DBH-OH'!$B68+(drdp!F68)*'DBH-OH'!$C68+(drdp!I68)*'DBH-OH'!$D68)</f>
        <v>3.6612432905791812E-3</v>
      </c>
      <c r="J68" s="18">
        <f>Model!$W$28*((drdp!D68)*'DBH-OH'!$B68+(drdp!G68)*'DBH-OH'!$C68+(drdp!J68)*'DBH-OH'!$D68)</f>
        <v>0</v>
      </c>
      <c r="K68" s="21">
        <f>SUM(E$3:E67)+H68</f>
        <v>-0.26075147176822139</v>
      </c>
      <c r="L68" s="21">
        <f>SUM(F$3:F67)+I68</f>
        <v>0.98969277855589022</v>
      </c>
      <c r="M68" s="21">
        <f>SUM(G$3:G67)+J68</f>
        <v>0</v>
      </c>
      <c r="N68" s="21"/>
      <c r="O68" s="21"/>
      <c r="P68" s="21"/>
      <c r="Q68" s="19">
        <f t="shared" ref="Q68:S131" si="7">K68^2</f>
        <v>6.7991330029293556E-2</v>
      </c>
      <c r="R68" s="19">
        <f t="shared" si="7"/>
        <v>0.97949179592567837</v>
      </c>
      <c r="S68" s="19">
        <f t="shared" si="7"/>
        <v>0</v>
      </c>
      <c r="T68" s="19">
        <f t="shared" ref="T68:T131" si="8">K68*L68</f>
        <v>-0.25806384860682879</v>
      </c>
      <c r="U68" s="19">
        <f t="shared" ref="U68:U131" si="9">K68*M68</f>
        <v>0</v>
      </c>
      <c r="V68" s="19">
        <f t="shared" ref="V68:V131" si="10">L68*M68</f>
        <v>0</v>
      </c>
    </row>
    <row r="69" spans="1:23" x14ac:dyDescent="0.25">
      <c r="A69" s="26">
        <f>Wellpath!E69</f>
        <v>6400</v>
      </c>
      <c r="B69" s="22">
        <v>0</v>
      </c>
      <c r="C69" s="22">
        <v>0</v>
      </c>
      <c r="D69" s="22">
        <f t="shared" si="6"/>
        <v>3.9314164891663715E-5</v>
      </c>
      <c r="E69" s="20">
        <f>Model!$W$28*((drdp!B69+drdp!K69)*'DBH-OH'!$B69+(drdp!E69+drdp!N69)*'DBH-OH'!$C69+(drdp!H69+drdp!Q69)*'DBH-OH'!$D69)</f>
        <v>-3.0477502731997376E-2</v>
      </c>
      <c r="F69" s="20">
        <f>Model!$W$28*((drdp!C69+drdp!L69)*'DBH-OH'!$B69+(drdp!F69+drdp!O69)*'DBH-OH'!$C69+(drdp!I69+drdp!R69)*'DBH-OH'!$D69)</f>
        <v>4.2887582003217194E-3</v>
      </c>
      <c r="G69" s="20">
        <f>Model!$W$28*((drdp!D69+drdp!M69)*'DBH-OH'!$B69+(drdp!G69+drdp!P69)*'DBH-OH'!$C69+(drdp!J69+drdp!S69)*'DBH-OH'!$D69)</f>
        <v>0</v>
      </c>
      <c r="H69" s="18">
        <f>Model!$W$28*((drdp!B69)*'DBH-OH'!$B69+(drdp!E69)*'DBH-OH'!$C69+(drdp!H69)*'DBH-OH'!$D69)</f>
        <v>-1.5238751365998688E-2</v>
      </c>
      <c r="I69" s="18">
        <f>Model!$W$28*((drdp!C69)*'DBH-OH'!$B69+(drdp!F69)*'DBH-OH'!$C69+(drdp!I69)*'DBH-OH'!$D69)</f>
        <v>2.1443791001608597E-3</v>
      </c>
      <c r="J69" s="18">
        <f>Model!$W$28*((drdp!D69)*'DBH-OH'!$B69+(drdp!G69)*'DBH-OH'!$C69+(drdp!J69)*'DBH-OH'!$D69)</f>
        <v>0</v>
      </c>
      <c r="K69" s="21">
        <f>SUM(E$3:E68)+H69</f>
        <v>-0.29089613571631256</v>
      </c>
      <c r="L69" s="21">
        <f>SUM(F$3:F68)+I69</f>
        <v>0.99549840094663034</v>
      </c>
      <c r="M69" s="21">
        <f>SUM(G$3:G68)+J69</f>
        <v>0</v>
      </c>
      <c r="N69" s="21"/>
      <c r="O69" s="21"/>
      <c r="P69" s="21"/>
      <c r="Q69" s="19">
        <f t="shared" si="7"/>
        <v>8.4620561774683342E-2</v>
      </c>
      <c r="R69" s="19">
        <f t="shared" si="7"/>
        <v>0.99101706628729802</v>
      </c>
      <c r="S69" s="19">
        <f t="shared" si="7"/>
        <v>0</v>
      </c>
      <c r="T69" s="19">
        <f t="shared" si="8"/>
        <v>-0.28958663794714312</v>
      </c>
      <c r="U69" s="19">
        <f t="shared" si="9"/>
        <v>0</v>
      </c>
      <c r="V69" s="19">
        <f t="shared" si="10"/>
        <v>0</v>
      </c>
    </row>
    <row r="70" spans="1:23" x14ac:dyDescent="0.25">
      <c r="A70" s="26">
        <f>Wellpath!E70</f>
        <v>6500</v>
      </c>
      <c r="B70" s="22">
        <v>0</v>
      </c>
      <c r="C70" s="22">
        <v>0</v>
      </c>
      <c r="D70" s="22">
        <f t="shared" si="6"/>
        <v>3.9314164891663715E-5</v>
      </c>
      <c r="E70" s="20">
        <f>Model!$W$28*((drdp!B70+drdp!K70)*'DBH-OH'!$B70+(drdp!E70+drdp!N70)*'DBH-OH'!$C70+(drdp!H70+drdp!Q70)*'DBH-OH'!$D70)</f>
        <v>-2.7431466179171197E-2</v>
      </c>
      <c r="F70" s="20">
        <f>Model!$W$28*((drdp!C70+drdp!L70)*'DBH-OH'!$B70+(drdp!F70+drdp!O70)*'DBH-OH'!$C70+(drdp!I70+drdp!R70)*'DBH-OH'!$D70)</f>
        <v>1.096966110229688E-3</v>
      </c>
      <c r="G70" s="20">
        <f>Model!$W$28*((drdp!D70+drdp!M70)*'DBH-OH'!$B70+(drdp!G70+drdp!P70)*'DBH-OH'!$C70+(drdp!J70+drdp!S70)*'DBH-OH'!$D70)</f>
        <v>0</v>
      </c>
      <c r="H70" s="18">
        <f>Model!$W$28*((drdp!B70)*'DBH-OH'!$B70+(drdp!E70)*'DBH-OH'!$C70+(drdp!H70)*'DBH-OH'!$D70)</f>
        <v>-1.5531347627206002E-2</v>
      </c>
      <c r="I70" s="18">
        <f>Model!$W$28*((drdp!C70)*'DBH-OH'!$B70+(drdp!F70)*'DBH-OH'!$C70+(drdp!I70)*'DBH-OH'!$D70)</f>
        <v>6.2108827439117309E-4</v>
      </c>
      <c r="J70" s="18">
        <f>Model!$W$28*((drdp!D70)*'DBH-OH'!$B70+(drdp!G70)*'DBH-OH'!$C70+(drdp!J70)*'DBH-OH'!$D70)</f>
        <v>0</v>
      </c>
      <c r="K70" s="21">
        <f>SUM(E$3:E69)+H70</f>
        <v>-0.32166623470951727</v>
      </c>
      <c r="L70" s="21">
        <f>SUM(F$3:F69)+I70</f>
        <v>0.99826386832118241</v>
      </c>
      <c r="M70" s="21">
        <f>SUM(G$3:G69)+J70</f>
        <v>0</v>
      </c>
      <c r="N70" s="21"/>
      <c r="O70" s="21"/>
      <c r="P70" s="21"/>
      <c r="Q70" s="19">
        <f t="shared" si="7"/>
        <v>0.10346916655219826</v>
      </c>
      <c r="R70" s="19">
        <f t="shared" si="7"/>
        <v>0.99653075079557107</v>
      </c>
      <c r="S70" s="19">
        <f t="shared" si="7"/>
        <v>0</v>
      </c>
      <c r="T70" s="19">
        <f t="shared" si="8"/>
        <v>-0.32110777976943211</v>
      </c>
      <c r="U70" s="19">
        <f t="shared" si="9"/>
        <v>0</v>
      </c>
      <c r="V70" s="19">
        <f t="shared" si="10"/>
        <v>0</v>
      </c>
    </row>
    <row r="71" spans="1:23" x14ac:dyDescent="0.25">
      <c r="A71" s="26">
        <f>Wellpath!E71</f>
        <v>6576.62</v>
      </c>
      <c r="B71" s="22">
        <v>0</v>
      </c>
      <c r="C71" s="22">
        <v>0</v>
      </c>
      <c r="D71" s="22">
        <f t="shared" si="6"/>
        <v>3.9314164891663715E-5</v>
      </c>
      <c r="E71" s="20">
        <f>Model!$W$28*((drdp!B71+drdp!K71)*'DBH-OH'!$B71+(drdp!E71+drdp!N71)*'DBH-OH'!$C71+(drdp!H71+drdp!Q71)*'DBH-OH'!$D71)</f>
        <v>-1.5728046923898814E-2</v>
      </c>
      <c r="F71" s="20">
        <f>Model!$W$28*((drdp!C71+drdp!L71)*'DBH-OH'!$B71+(drdp!F71+drdp!O71)*'DBH-OH'!$C71+(drdp!I71+drdp!R71)*'DBH-OH'!$D71)</f>
        <v>-5.4923550118486208E-4</v>
      </c>
      <c r="G71" s="20">
        <f>Model!$W$28*((drdp!D71+drdp!M71)*'DBH-OH'!$B71+(drdp!G71+drdp!P71)*'DBH-OH'!$C71+(drdp!J71+drdp!S71)*'DBH-OH'!$D71)</f>
        <v>0</v>
      </c>
      <c r="H71" s="18">
        <f>Model!$W$28*((drdp!B71)*'DBH-OH'!$B71+(drdp!E71)*'DBH-OH'!$C71+(drdp!H71)*'DBH-OH'!$D71)</f>
        <v>-1.2050829553091225E-2</v>
      </c>
      <c r="I71" s="18">
        <f>Model!$W$28*((drdp!C71)*'DBH-OH'!$B71+(drdp!F71)*'DBH-OH'!$C71+(drdp!I71)*'DBH-OH'!$D71)</f>
        <v>-4.2082424100783975E-4</v>
      </c>
      <c r="J71" s="18">
        <f>Model!$W$28*((drdp!D71)*'DBH-OH'!$B71+(drdp!G71)*'DBH-OH'!$C71+(drdp!J71)*'DBH-OH'!$D71)</f>
        <v>0</v>
      </c>
      <c r="K71" s="21">
        <f>SUM(E$3:E70)+H71</f>
        <v>-0.34561718281457371</v>
      </c>
      <c r="L71" s="21">
        <f>SUM(F$3:F70)+I71</f>
        <v>0.99831892191601301</v>
      </c>
      <c r="M71" s="21">
        <f>SUM(G$3:G70)+J71</f>
        <v>0</v>
      </c>
      <c r="N71" s="21"/>
      <c r="O71" s="21"/>
      <c r="P71" s="21"/>
      <c r="Q71" s="19">
        <f t="shared" si="7"/>
        <v>0.11945123705668247</v>
      </c>
      <c r="R71" s="19">
        <f t="shared" si="7"/>
        <v>0.99664066985555044</v>
      </c>
      <c r="S71" s="19">
        <f t="shared" si="7"/>
        <v>0</v>
      </c>
      <c r="T71" s="19">
        <f t="shared" si="8"/>
        <v>-0.34503617334309483</v>
      </c>
      <c r="U71" s="19">
        <f t="shared" si="9"/>
        <v>0</v>
      </c>
      <c r="V71" s="19">
        <f t="shared" si="10"/>
        <v>0</v>
      </c>
    </row>
    <row r="72" spans="1:23" x14ac:dyDescent="0.25">
      <c r="A72" s="26">
        <f>Wellpath!E72</f>
        <v>6600</v>
      </c>
      <c r="B72" s="22">
        <v>0</v>
      </c>
      <c r="C72" s="22">
        <v>0</v>
      </c>
      <c r="D72" s="22">
        <f t="shared" si="6"/>
        <v>3.9314164891663715E-5</v>
      </c>
      <c r="E72" s="20">
        <f>Model!$W$28*((drdp!B72+drdp!K72)*'DBH-OH'!$B72+(drdp!E72+drdp!N72)*'DBH-OH'!$C72+(drdp!H72+drdp!Q72)*'DBH-OH'!$D72)</f>
        <v>-1.9303612986442412E-2</v>
      </c>
      <c r="F72" s="20">
        <f>Model!$W$28*((drdp!C72+drdp!L72)*'DBH-OH'!$B72+(drdp!F72+drdp!O72)*'DBH-OH'!$C72+(drdp!I72+drdp!R72)*'DBH-OH'!$D72)</f>
        <v>-1.1130393216797648E-3</v>
      </c>
      <c r="G72" s="20">
        <f>Model!$W$28*((drdp!D72+drdp!M72)*'DBH-OH'!$B72+(drdp!G72+drdp!P72)*'DBH-OH'!$C72+(drdp!J72+drdp!S72)*'DBH-OH'!$D72)</f>
        <v>0</v>
      </c>
      <c r="H72" s="18">
        <f>Model!$W$28*((drdp!B72)*'DBH-OH'!$B72+(drdp!E72)*'DBH-OH'!$C72+(drdp!H72)*'DBH-OH'!$D72)</f>
        <v>-3.6579548680744701E-3</v>
      </c>
      <c r="I72" s="18">
        <f>Model!$W$28*((drdp!C72)*'DBH-OH'!$B72+(drdp!F72)*'DBH-OH'!$C72+(drdp!I72)*'DBH-OH'!$D72)</f>
        <v>-2.109163506311652E-4</v>
      </c>
      <c r="J72" s="18">
        <f>Model!$W$28*((drdp!D72)*'DBH-OH'!$B72+(drdp!G72)*'DBH-OH'!$C72+(drdp!J72)*'DBH-OH'!$D72)</f>
        <v>0</v>
      </c>
      <c r="K72" s="21">
        <f>SUM(E$3:E71)+H72</f>
        <v>-0.35295235505345574</v>
      </c>
      <c r="L72" s="21">
        <f>SUM(F$3:F71)+I72</f>
        <v>0.99797959430520478</v>
      </c>
      <c r="M72" s="21">
        <f>SUM(G$3:G71)+J72</f>
        <v>0</v>
      </c>
      <c r="N72" s="21"/>
      <c r="O72" s="21"/>
      <c r="P72" s="21"/>
      <c r="Q72" s="19">
        <f t="shared" si="7"/>
        <v>0.12457536493778068</v>
      </c>
      <c r="R72" s="19">
        <f t="shared" si="7"/>
        <v>0.99596327064958112</v>
      </c>
      <c r="S72" s="19">
        <f t="shared" si="7"/>
        <v>0</v>
      </c>
      <c r="T72" s="19">
        <f t="shared" si="8"/>
        <v>-0.35223924810531437</v>
      </c>
      <c r="U72" s="19">
        <f t="shared" si="9"/>
        <v>0</v>
      </c>
      <c r="V72" s="19">
        <f t="shared" si="10"/>
        <v>0</v>
      </c>
    </row>
    <row r="73" spans="1:23" x14ac:dyDescent="0.25">
      <c r="A73" s="26">
        <f>Wellpath!E73</f>
        <v>6700</v>
      </c>
      <c r="B73" s="22">
        <v>0</v>
      </c>
      <c r="C73" s="22">
        <v>0</v>
      </c>
      <c r="D73" s="22">
        <f t="shared" si="6"/>
        <v>3.9314164891663715E-5</v>
      </c>
      <c r="E73" s="20">
        <f>Model!$W$28*((drdp!B73+drdp!K73)*'DBH-OH'!$B73+(drdp!E73+drdp!N73)*'DBH-OH'!$C73+(drdp!H73+drdp!Q73)*'DBH-OH'!$D73)</f>
        <v>-3.0543057342404218E-2</v>
      </c>
      <c r="F73" s="20">
        <f>Model!$W$28*((drdp!C73+drdp!L73)*'DBH-OH'!$B73+(drdp!F73+drdp!O73)*'DBH-OH'!$C73+(drdp!I73+drdp!R73)*'DBH-OH'!$D73)</f>
        <v>-4.8102263376887883E-3</v>
      </c>
      <c r="G73" s="20">
        <f>Model!$W$28*((drdp!D73+drdp!M73)*'DBH-OH'!$B73+(drdp!G73+drdp!P73)*'DBH-OH'!$C73+(drdp!J73+drdp!S73)*'DBH-OH'!$D73)</f>
        <v>0</v>
      </c>
      <c r="H73" s="18">
        <f>Model!$W$28*((drdp!B73)*'DBH-OH'!$B73+(drdp!E73)*'DBH-OH'!$C73+(drdp!H73)*'DBH-OH'!$D73)</f>
        <v>-1.5271528671202052E-2</v>
      </c>
      <c r="I73" s="18">
        <f>Model!$W$28*((drdp!C73)*'DBH-OH'!$B73+(drdp!F73)*'DBH-OH'!$C73+(drdp!I73)*'DBH-OH'!$D73)</f>
        <v>-2.405113168844385E-3</v>
      </c>
      <c r="J73" s="18">
        <f>Model!$W$28*((drdp!D73)*'DBH-OH'!$B73+(drdp!G73)*'DBH-OH'!$C73+(drdp!J73)*'DBH-OH'!$D73)</f>
        <v>0</v>
      </c>
      <c r="K73" s="21">
        <f>SUM(E$3:E72)+H73</f>
        <v>-0.38386954184302574</v>
      </c>
      <c r="L73" s="21">
        <f>SUM(F$3:F72)+I73</f>
        <v>0.99467235816531185</v>
      </c>
      <c r="M73" s="21">
        <f>SUM(G$3:G72)+J73</f>
        <v>0</v>
      </c>
      <c r="N73" s="21"/>
      <c r="O73" s="21"/>
      <c r="P73" s="21"/>
      <c r="Q73" s="19">
        <f t="shared" si="7"/>
        <v>0.14735582515477449</v>
      </c>
      <c r="R73" s="19">
        <f t="shared" si="7"/>
        <v>0.98937310009814239</v>
      </c>
      <c r="S73" s="19">
        <f t="shared" si="7"/>
        <v>0</v>
      </c>
      <c r="T73" s="19">
        <f t="shared" si="8"/>
        <v>-0.38182442241284026</v>
      </c>
      <c r="U73" s="19">
        <f t="shared" si="9"/>
        <v>0</v>
      </c>
      <c r="V73" s="19">
        <f t="shared" si="10"/>
        <v>0</v>
      </c>
      <c r="W73" s="10" t="s">
        <v>62</v>
      </c>
    </row>
    <row r="74" spans="1:23" x14ac:dyDescent="0.25">
      <c r="A74" s="26">
        <f>Wellpath!E74</f>
        <v>6800</v>
      </c>
      <c r="B74" s="22">
        <v>0</v>
      </c>
      <c r="C74" s="22">
        <v>0</v>
      </c>
      <c r="D74" s="22">
        <f t="shared" si="6"/>
        <v>3.9314164891663715E-5</v>
      </c>
      <c r="E74" s="20">
        <f>Model!$W$28*((drdp!B74+drdp!K74)*'DBH-OH'!$B74+(drdp!E74+drdp!N74)*'DBH-OH'!$C74+(drdp!H74+drdp!Q74)*'DBH-OH'!$D74)</f>
        <v>-2.9700354084932976E-2</v>
      </c>
      <c r="F74" s="20">
        <f>Model!$W$28*((drdp!C74+drdp!L74)*'DBH-OH'!$B74+(drdp!F74+drdp!O74)*'DBH-OH'!$C74+(drdp!I74+drdp!R74)*'DBH-OH'!$D74)</f>
        <v>-7.7972827431413809E-3</v>
      </c>
      <c r="G74" s="20">
        <f>Model!$W$28*((drdp!D74+drdp!M74)*'DBH-OH'!$B74+(drdp!G74+drdp!P74)*'DBH-OH'!$C74+(drdp!J74+drdp!S74)*'DBH-OH'!$D74)</f>
        <v>0</v>
      </c>
      <c r="H74" s="18">
        <f>Model!$W$28*((drdp!B74)*'DBH-OH'!$B74+(drdp!E74)*'DBH-OH'!$C74+(drdp!H74)*'DBH-OH'!$D74)</f>
        <v>-1.4850177042466654E-2</v>
      </c>
      <c r="I74" s="18">
        <f>Model!$W$28*((drdp!C74)*'DBH-OH'!$B74+(drdp!F74)*'DBH-OH'!$C74+(drdp!I74)*'DBH-OH'!$D74)</f>
        <v>-3.8986413715707338E-3</v>
      </c>
      <c r="J74" s="18">
        <f>Model!$W$28*((drdp!D74)*'DBH-OH'!$B74+(drdp!G74)*'DBH-OH'!$C74+(drdp!J74)*'DBH-OH'!$D74)</f>
        <v>0</v>
      </c>
      <c r="K74" s="21">
        <f>SUM(E$3:E73)+H74</f>
        <v>-0.41399124755669453</v>
      </c>
      <c r="L74" s="21">
        <f>SUM(F$3:F73)+I74</f>
        <v>0.98836860362489676</v>
      </c>
      <c r="M74" s="21">
        <f>SUM(G$3:G73)+J74</f>
        <v>0</v>
      </c>
      <c r="N74" s="21"/>
      <c r="O74" s="21"/>
      <c r="P74" s="21"/>
      <c r="Q74" s="19">
        <f t="shared" si="7"/>
        <v>0.17138875305354834</v>
      </c>
      <c r="R74" s="19">
        <f t="shared" si="7"/>
        <v>0.97687249663142828</v>
      </c>
      <c r="S74" s="19">
        <f t="shared" si="7"/>
        <v>0</v>
      </c>
      <c r="T74" s="19">
        <f t="shared" si="8"/>
        <v>-0.40917595126053913</v>
      </c>
      <c r="U74" s="19">
        <f t="shared" si="9"/>
        <v>0</v>
      </c>
      <c r="V74" s="19">
        <f t="shared" si="10"/>
        <v>0</v>
      </c>
    </row>
    <row r="75" spans="1:23" x14ac:dyDescent="0.25">
      <c r="A75" s="26">
        <f>Wellpath!E75</f>
        <v>6900</v>
      </c>
      <c r="B75" s="22">
        <v>0</v>
      </c>
      <c r="C75" s="22">
        <v>0</v>
      </c>
      <c r="D75" s="22">
        <f t="shared" si="6"/>
        <v>3.9314164891663715E-5</v>
      </c>
      <c r="E75" s="20">
        <f>Model!$W$28*((drdp!B75+drdp!K75)*'DBH-OH'!$B75+(drdp!E75+drdp!N75)*'DBH-OH'!$C75+(drdp!H75+drdp!Q75)*'DBH-OH'!$D75)</f>
        <v>-2.8783394898393468E-2</v>
      </c>
      <c r="F75" s="20">
        <f>Model!$W$28*((drdp!C75+drdp!L75)*'DBH-OH'!$B75+(drdp!F75+drdp!O75)*'DBH-OH'!$C75+(drdp!I75+drdp!R75)*'DBH-OH'!$D75)</f>
        <v>-1.0773123681149573E-2</v>
      </c>
      <c r="G75" s="20">
        <f>Model!$W$28*((drdp!D75+drdp!M75)*'DBH-OH'!$B75+(drdp!G75+drdp!P75)*'DBH-OH'!$C75+(drdp!J75+drdp!S75)*'DBH-OH'!$D75)</f>
        <v>0</v>
      </c>
      <c r="H75" s="18">
        <f>Model!$W$28*((drdp!B75)*'DBH-OH'!$B75+(drdp!E75)*'DBH-OH'!$C75+(drdp!H75)*'DBH-OH'!$D75)</f>
        <v>-1.4391697449196626E-2</v>
      </c>
      <c r="I75" s="18">
        <f>Model!$W$28*((drdp!C75)*'DBH-OH'!$B75+(drdp!F75)*'DBH-OH'!$C75+(drdp!I75)*'DBH-OH'!$D75)</f>
        <v>-5.3865618405747467E-3</v>
      </c>
      <c r="J75" s="18">
        <f>Model!$W$28*((drdp!D75)*'DBH-OH'!$B75+(drdp!G75)*'DBH-OH'!$C75+(drdp!J75)*'DBH-OH'!$D75)</f>
        <v>0</v>
      </c>
      <c r="K75" s="21">
        <f>SUM(E$3:E74)+H75</f>
        <v>-0.44323312204835746</v>
      </c>
      <c r="L75" s="21">
        <f>SUM(F$3:F74)+I75</f>
        <v>0.97908340041275133</v>
      </c>
      <c r="M75" s="21">
        <f>SUM(G$3:G74)+J75</f>
        <v>0</v>
      </c>
      <c r="N75" s="21"/>
      <c r="O75" s="21"/>
      <c r="P75" s="21"/>
      <c r="Q75" s="19">
        <f t="shared" si="7"/>
        <v>0.19645560048073415</v>
      </c>
      <c r="R75" s="19">
        <f t="shared" si="7"/>
        <v>0.95860430496379589</v>
      </c>
      <c r="S75" s="19">
        <f t="shared" si="7"/>
        <v>0</v>
      </c>
      <c r="T75" s="19">
        <f t="shared" si="8"/>
        <v>-0.43396219231066585</v>
      </c>
      <c r="U75" s="19">
        <f t="shared" si="9"/>
        <v>0</v>
      </c>
      <c r="V75" s="19">
        <f t="shared" si="10"/>
        <v>0</v>
      </c>
    </row>
    <row r="76" spans="1:23" x14ac:dyDescent="0.25">
      <c r="A76" s="26">
        <f>Wellpath!E76</f>
        <v>7000</v>
      </c>
      <c r="B76" s="22">
        <v>0</v>
      </c>
      <c r="C76" s="22">
        <v>0</v>
      </c>
      <c r="D76" s="22">
        <f t="shared" si="6"/>
        <v>3.9314164891663715E-5</v>
      </c>
      <c r="E76" s="20">
        <f>Model!$W$28*((drdp!B76+drdp!K76)*'DBH-OH'!$B76+(drdp!E76+drdp!N76)*'DBH-OH'!$C76+(drdp!H76+drdp!Q76)*'DBH-OH'!$D76)</f>
        <v>-2.7791961301011803E-2</v>
      </c>
      <c r="F76" s="20">
        <f>Model!$W$28*((drdp!C76+drdp!L76)*'DBH-OH'!$B76+(drdp!F76+drdp!O76)*'DBH-OH'!$C76+(drdp!I76+drdp!R76)*'DBH-OH'!$D76)</f>
        <v>-1.3711509359567423E-2</v>
      </c>
      <c r="G76" s="20">
        <f>Model!$W$28*((drdp!D76+drdp!M76)*'DBH-OH'!$B76+(drdp!G76+drdp!P76)*'DBH-OH'!$C76+(drdp!J76+drdp!S76)*'DBH-OH'!$D76)</f>
        <v>0</v>
      </c>
      <c r="H76" s="18">
        <f>Model!$W$28*((drdp!B76)*'DBH-OH'!$B76+(drdp!E76)*'DBH-OH'!$C76+(drdp!H76)*'DBH-OH'!$D76)</f>
        <v>-1.3895980650505901E-2</v>
      </c>
      <c r="I76" s="18">
        <f>Model!$W$28*((drdp!C76)*'DBH-OH'!$B76+(drdp!F76)*'DBH-OH'!$C76+(drdp!I76)*'DBH-OH'!$D76)</f>
        <v>-6.8557546797837115E-3</v>
      </c>
      <c r="J76" s="18">
        <f>Model!$W$28*((drdp!D76)*'DBH-OH'!$B76+(drdp!G76)*'DBH-OH'!$C76+(drdp!J76)*'DBH-OH'!$D76)</f>
        <v>0</v>
      </c>
      <c r="K76" s="21">
        <f>SUM(E$3:E75)+H76</f>
        <v>-0.47152080014806025</v>
      </c>
      <c r="L76" s="21">
        <f>SUM(F$3:F75)+I76</f>
        <v>0.96684108389239276</v>
      </c>
      <c r="M76" s="21">
        <f>SUM(G$3:G75)+J76</f>
        <v>0</v>
      </c>
      <c r="N76" s="21"/>
      <c r="O76" s="21"/>
      <c r="P76" s="21"/>
      <c r="Q76" s="19">
        <f t="shared" si="7"/>
        <v>0.22233186497226698</v>
      </c>
      <c r="R76" s="19">
        <f t="shared" si="7"/>
        <v>0.93478168150221685</v>
      </c>
      <c r="S76" s="19">
        <f t="shared" si="7"/>
        <v>0</v>
      </c>
      <c r="T76" s="19">
        <f t="shared" si="8"/>
        <v>-0.45588568149295888</v>
      </c>
      <c r="U76" s="19">
        <f t="shared" si="9"/>
        <v>0</v>
      </c>
      <c r="V76" s="19">
        <f t="shared" si="10"/>
        <v>0</v>
      </c>
    </row>
    <row r="77" spans="1:23" x14ac:dyDescent="0.25">
      <c r="A77" s="26">
        <f>Wellpath!E77</f>
        <v>7100</v>
      </c>
      <c r="B77" s="22">
        <v>0</v>
      </c>
      <c r="C77" s="22">
        <v>0</v>
      </c>
      <c r="D77" s="22">
        <f t="shared" si="6"/>
        <v>3.9314164891663715E-5</v>
      </c>
      <c r="E77" s="20">
        <f>Model!$W$28*((drdp!B77+drdp!K77)*'DBH-OH'!$B77+(drdp!E77+drdp!N77)*'DBH-OH'!$C77+(drdp!H77+drdp!Q77)*'DBH-OH'!$D77)</f>
        <v>-1.3648550350951532E-2</v>
      </c>
      <c r="F77" s="20">
        <f>Model!$W$28*((drdp!C77+drdp!L77)*'DBH-OH'!$B77+(drdp!F77+drdp!O77)*'DBH-OH'!$C77+(drdp!I77+drdp!R77)*'DBH-OH'!$D77)</f>
        <v>-8.4888657208037656E-3</v>
      </c>
      <c r="G77" s="20">
        <f>Model!$W$28*((drdp!D77+drdp!M77)*'DBH-OH'!$B77+(drdp!G77+drdp!P77)*'DBH-OH'!$C77+(drdp!J77+drdp!S77)*'DBH-OH'!$D77)</f>
        <v>0</v>
      </c>
      <c r="H77" s="18">
        <f>Model!$W$28*((drdp!B77)*'DBH-OH'!$B77+(drdp!E77)*'DBH-OH'!$C77+(drdp!H77)*'DBH-OH'!$D77)</f>
        <v>-1.3359974893257034E-2</v>
      </c>
      <c r="I77" s="18">
        <f>Model!$W$28*((drdp!C77)*'DBH-OH'!$B77+(drdp!F77)*'DBH-OH'!$C77+(drdp!I77)*'DBH-OH'!$D77)</f>
        <v>-8.3093830469887185E-3</v>
      </c>
      <c r="J77" s="18">
        <f>Model!$W$28*((drdp!D77)*'DBH-OH'!$B77+(drdp!G77)*'DBH-OH'!$C77+(drdp!J77)*'DBH-OH'!$D77)</f>
        <v>0</v>
      </c>
      <c r="K77" s="21">
        <f>SUM(E$3:E76)+H77</f>
        <v>-0.49877675569182317</v>
      </c>
      <c r="L77" s="21">
        <f>SUM(F$3:F76)+I77</f>
        <v>0.95167594616562035</v>
      </c>
      <c r="M77" s="21">
        <f>SUM(G$3:G76)+J77</f>
        <v>0</v>
      </c>
      <c r="N77" s="21"/>
      <c r="O77" s="21"/>
      <c r="P77" s="21"/>
      <c r="Q77" s="19">
        <f t="shared" si="7"/>
        <v>0.24877825201846065</v>
      </c>
      <c r="R77" s="19">
        <f t="shared" si="7"/>
        <v>0.90568710651022877</v>
      </c>
      <c r="S77" s="19">
        <f t="shared" si="7"/>
        <v>0</v>
      </c>
      <c r="T77" s="19">
        <f t="shared" si="8"/>
        <v>-0.47467384089843428</v>
      </c>
      <c r="U77" s="19">
        <f t="shared" si="9"/>
        <v>0</v>
      </c>
      <c r="V77" s="19">
        <f t="shared" si="10"/>
        <v>0</v>
      </c>
    </row>
    <row r="78" spans="1:23" x14ac:dyDescent="0.25">
      <c r="A78" s="26">
        <f>Wellpath!E78</f>
        <v>7102.16</v>
      </c>
      <c r="B78" s="22">
        <v>0</v>
      </c>
      <c r="C78" s="22">
        <v>0</v>
      </c>
      <c r="D78" s="22">
        <f t="shared" si="6"/>
        <v>3.9314164891663715E-5</v>
      </c>
      <c r="E78" s="20">
        <f>Model!$W$28*((drdp!B78+drdp!K78)*'DBH-OH'!$B78+(drdp!E78+drdp!N78)*'DBH-OH'!$C78+(drdp!H78+drdp!Q78)*'DBH-OH'!$D78)</f>
        <v>-1.3346270437417637E-2</v>
      </c>
      <c r="F78" s="20">
        <f>Model!$W$28*((drdp!C78+drdp!L78)*'DBH-OH'!$B78+(drdp!F78+drdp!O78)*'DBH-OH'!$C78+(drdp!I78+drdp!R78)*'DBH-OH'!$D78)</f>
        <v>-8.3396753586357734E-3</v>
      </c>
      <c r="G78" s="20">
        <f>Model!$W$28*((drdp!D78+drdp!M78)*'DBH-OH'!$B78+(drdp!G78+drdp!P78)*'DBH-OH'!$C78+(drdp!J78+drdp!S78)*'DBH-OH'!$D78)</f>
        <v>0</v>
      </c>
      <c r="H78" s="18">
        <f>Model!$W$28*((drdp!B78)*'DBH-OH'!$B78+(drdp!E78)*'DBH-OH'!$C78+(drdp!H78)*'DBH-OH'!$D78)</f>
        <v>-2.8827944144836827E-4</v>
      </c>
      <c r="I78" s="18">
        <f>Model!$W$28*((drdp!C78)*'DBH-OH'!$B78+(drdp!F78)*'DBH-OH'!$C78+(drdp!I78)*'DBH-OH'!$D78)</f>
        <v>-1.8013698774662476E-4</v>
      </c>
      <c r="J78" s="18">
        <f>Model!$W$28*((drdp!D78)*'DBH-OH'!$B78+(drdp!G78)*'DBH-OH'!$C78+(drdp!J78)*'DBH-OH'!$D78)</f>
        <v>0</v>
      </c>
      <c r="K78" s="21">
        <f>SUM(E$3:E77)+H78</f>
        <v>-0.49935361059096606</v>
      </c>
      <c r="L78" s="21">
        <f>SUM(F$3:F77)+I78</f>
        <v>0.95131632650405862</v>
      </c>
      <c r="M78" s="21">
        <f>SUM(G$3:G77)+J78</f>
        <v>0</v>
      </c>
      <c r="N78" s="21"/>
      <c r="O78" s="21"/>
      <c r="P78" s="21"/>
      <c r="Q78" s="19">
        <f t="shared" si="7"/>
        <v>0.24935402841023416</v>
      </c>
      <c r="R78" s="19">
        <f t="shared" si="7"/>
        <v>0.90500275307317668</v>
      </c>
      <c r="S78" s="19">
        <f t="shared" si="7"/>
        <v>0</v>
      </c>
      <c r="T78" s="19">
        <f t="shared" si="8"/>
        <v>-0.47504324245393603</v>
      </c>
      <c r="U78" s="19">
        <f t="shared" si="9"/>
        <v>0</v>
      </c>
      <c r="V78" s="19">
        <f t="shared" si="10"/>
        <v>0</v>
      </c>
    </row>
    <row r="79" spans="1:23" x14ac:dyDescent="0.25">
      <c r="A79" s="26">
        <f>Wellpath!E79</f>
        <v>7200</v>
      </c>
      <c r="B79" s="22">
        <v>0</v>
      </c>
      <c r="C79" s="22">
        <v>0</v>
      </c>
      <c r="D79" s="22">
        <f t="shared" si="6"/>
        <v>3.9314164891663715E-5</v>
      </c>
      <c r="E79" s="20">
        <f>Model!$W$28*((drdp!B79+drdp!K79)*'DBH-OH'!$B79+(drdp!E79+drdp!N79)*'DBH-OH'!$C79+(drdp!H79+drdp!Q79)*'DBH-OH'!$D79)</f>
        <v>-2.4052817395612436E-2</v>
      </c>
      <c r="F79" s="20">
        <f>Model!$W$28*((drdp!C79+drdp!L79)*'DBH-OH'!$B79+(drdp!F79+drdp!O79)*'DBH-OH'!$C79+(drdp!I79+drdp!R79)*'DBH-OH'!$D79)</f>
        <v>-1.8290187359703922E-2</v>
      </c>
      <c r="G79" s="20">
        <f>Model!$W$28*((drdp!D79+drdp!M79)*'DBH-OH'!$B79+(drdp!G79+drdp!P79)*'DBH-OH'!$C79+(drdp!J79+drdp!S79)*'DBH-OH'!$D79)</f>
        <v>0</v>
      </c>
      <c r="H79" s="18">
        <f>Model!$W$28*((drdp!B79)*'DBH-OH'!$B79+(drdp!E79)*'DBH-OH'!$C79+(drdp!H79)*'DBH-OH'!$D79)</f>
        <v>-1.1895105408343648E-2</v>
      </c>
      <c r="I79" s="18">
        <f>Model!$W$28*((drdp!C79)*'DBH-OH'!$B79+(drdp!F79)*'DBH-OH'!$C79+(drdp!I79)*'DBH-OH'!$D79)</f>
        <v>-9.0452483384220669E-3</v>
      </c>
      <c r="J79" s="18">
        <f>Model!$W$28*((drdp!D79)*'DBH-OH'!$B79+(drdp!G79)*'DBH-OH'!$C79+(drdp!J79)*'DBH-OH'!$D79)</f>
        <v>0</v>
      </c>
      <c r="K79" s="21">
        <f>SUM(E$3:E78)+H79</f>
        <v>-0.52430670699527893</v>
      </c>
      <c r="L79" s="21">
        <f>SUM(F$3:F78)+I79</f>
        <v>0.93411153979474748</v>
      </c>
      <c r="M79" s="21">
        <f>SUM(G$3:G78)+J79</f>
        <v>0</v>
      </c>
      <c r="N79" s="21"/>
      <c r="O79" s="21"/>
      <c r="P79" s="21"/>
      <c r="Q79" s="19">
        <f t="shared" si="7"/>
        <v>0.27489752300023329</v>
      </c>
      <c r="R79" s="19">
        <f t="shared" si="7"/>
        <v>0.87256436877771415</v>
      </c>
      <c r="S79" s="19">
        <f t="shared" si="7"/>
        <v>0</v>
      </c>
      <c r="T79" s="19">
        <f t="shared" si="8"/>
        <v>-0.48976094539607351</v>
      </c>
      <c r="U79" s="19">
        <f t="shared" si="9"/>
        <v>0</v>
      </c>
      <c r="V79" s="19">
        <f t="shared" si="10"/>
        <v>0</v>
      </c>
    </row>
    <row r="80" spans="1:23" x14ac:dyDescent="0.25">
      <c r="A80" s="26">
        <f>Wellpath!E80</f>
        <v>7300</v>
      </c>
      <c r="B80" s="22">
        <v>0</v>
      </c>
      <c r="C80" s="22">
        <v>0</v>
      </c>
      <c r="D80" s="22">
        <f t="shared" si="6"/>
        <v>3.9314164891663715E-5</v>
      </c>
      <c r="E80" s="20">
        <f>Model!$W$28*((drdp!B80+drdp!K80)*'DBH-OH'!$B80+(drdp!E80+drdp!N80)*'DBH-OH'!$C80+(drdp!H80+drdp!Q80)*'DBH-OH'!$D80)</f>
        <v>-2.1820406371933256E-2</v>
      </c>
      <c r="F80" s="20">
        <f>Model!$W$28*((drdp!C80+drdp!L80)*'DBH-OH'!$B80+(drdp!F80+drdp!O80)*'DBH-OH'!$C80+(drdp!I80+drdp!R80)*'DBH-OH'!$D80)</f>
        <v>-2.0290971466441078E-2</v>
      </c>
      <c r="G80" s="20">
        <f>Model!$W$28*((drdp!D80+drdp!M80)*'DBH-OH'!$B80+(drdp!G80+drdp!P80)*'DBH-OH'!$C80+(drdp!J80+drdp!S80)*'DBH-OH'!$D80)</f>
        <v>0</v>
      </c>
      <c r="H80" s="18">
        <f>Model!$W$28*((drdp!B80)*'DBH-OH'!$B80+(drdp!E80)*'DBH-OH'!$C80+(drdp!H80)*'DBH-OH'!$D80)</f>
        <v>-1.0910203185966628E-2</v>
      </c>
      <c r="I80" s="18">
        <f>Model!$W$28*((drdp!C80)*'DBH-OH'!$B80+(drdp!F80)*'DBH-OH'!$C80+(drdp!I80)*'DBH-OH'!$D80)</f>
        <v>-1.0145485733220539E-2</v>
      </c>
      <c r="J80" s="18">
        <f>Model!$W$28*((drdp!D80)*'DBH-OH'!$B80+(drdp!G80)*'DBH-OH'!$C80+(drdp!J80)*'DBH-OH'!$D80)</f>
        <v>0</v>
      </c>
      <c r="K80" s="21">
        <f>SUM(E$3:E79)+H80</f>
        <v>-0.5473746221685144</v>
      </c>
      <c r="L80" s="21">
        <f>SUM(F$3:F79)+I80</f>
        <v>0.91472111504024511</v>
      </c>
      <c r="M80" s="21">
        <f>SUM(G$3:G79)+J80</f>
        <v>0</v>
      </c>
      <c r="N80" s="21"/>
      <c r="O80" s="21"/>
      <c r="P80" s="21"/>
      <c r="Q80" s="19">
        <f t="shared" si="7"/>
        <v>0.29961897699412388</v>
      </c>
      <c r="R80" s="19">
        <f t="shared" si="7"/>
        <v>0.83671471830046928</v>
      </c>
      <c r="S80" s="19">
        <f t="shared" si="7"/>
        <v>0</v>
      </c>
      <c r="T80" s="19">
        <f t="shared" si="8"/>
        <v>-0.50069512473471633</v>
      </c>
      <c r="U80" s="19">
        <f t="shared" si="9"/>
        <v>0</v>
      </c>
      <c r="V80" s="19">
        <f t="shared" si="10"/>
        <v>0</v>
      </c>
    </row>
    <row r="81" spans="1:22" x14ac:dyDescent="0.25">
      <c r="A81" s="26">
        <f>Wellpath!E81</f>
        <v>7400</v>
      </c>
      <c r="B81" s="22">
        <v>0</v>
      </c>
      <c r="C81" s="22">
        <v>0</v>
      </c>
      <c r="D81" s="22">
        <f t="shared" si="6"/>
        <v>3.9314164891663715E-5</v>
      </c>
      <c r="E81" s="20">
        <f>Model!$W$28*((drdp!B81+drdp!K81)*'DBH-OH'!$B81+(drdp!E81+drdp!N81)*'DBH-OH'!$C81+(drdp!H81+drdp!Q81)*'DBH-OH'!$D81)</f>
        <v>-1.9261961957614621E-2</v>
      </c>
      <c r="F81" s="20">
        <f>Model!$W$28*((drdp!C81+drdp!L81)*'DBH-OH'!$B81+(drdp!F81+drdp!O81)*'DBH-OH'!$C81+(drdp!I81+drdp!R81)*'DBH-OH'!$D81)</f>
        <v>-2.2033780549030931E-2</v>
      </c>
      <c r="G81" s="20">
        <f>Model!$W$28*((drdp!D81+drdp!M81)*'DBH-OH'!$B81+(drdp!G81+drdp!P81)*'DBH-OH'!$C81+(drdp!J81+drdp!S81)*'DBH-OH'!$D81)</f>
        <v>0</v>
      </c>
      <c r="H81" s="18">
        <f>Model!$W$28*((drdp!B81)*'DBH-OH'!$B81+(drdp!E81)*'DBH-OH'!$C81+(drdp!H81)*'DBH-OH'!$D81)</f>
        <v>-9.6309809788073103E-3</v>
      </c>
      <c r="I81" s="18">
        <f>Model!$W$28*((drdp!C81)*'DBH-OH'!$B81+(drdp!F81)*'DBH-OH'!$C81+(drdp!I81)*'DBH-OH'!$D81)</f>
        <v>-1.1016890274515466E-2</v>
      </c>
      <c r="J81" s="18">
        <f>Model!$W$28*((drdp!D81)*'DBH-OH'!$B81+(drdp!G81)*'DBH-OH'!$C81+(drdp!J81)*'DBH-OH'!$D81)</f>
        <v>0</v>
      </c>
      <c r="K81" s="21">
        <f>SUM(E$3:E80)+H81</f>
        <v>-0.56791580633328842</v>
      </c>
      <c r="L81" s="21">
        <f>SUM(F$3:F80)+I81</f>
        <v>0.89355873903250904</v>
      </c>
      <c r="M81" s="21">
        <f>SUM(G$3:G80)+J81</f>
        <v>0</v>
      </c>
      <c r="N81" s="21"/>
      <c r="O81" s="21"/>
      <c r="P81" s="21"/>
      <c r="Q81" s="19">
        <f t="shared" si="7"/>
        <v>0.32252836308318916</v>
      </c>
      <c r="R81" s="19">
        <f t="shared" si="7"/>
        <v>0.79844722010136759</v>
      </c>
      <c r="S81" s="19">
        <f t="shared" si="7"/>
        <v>0</v>
      </c>
      <c r="T81" s="19">
        <f t="shared" si="8"/>
        <v>-0.50746613178380384</v>
      </c>
      <c r="U81" s="19">
        <f t="shared" si="9"/>
        <v>0</v>
      </c>
      <c r="V81" s="19">
        <f t="shared" si="10"/>
        <v>0</v>
      </c>
    </row>
    <row r="82" spans="1:22" x14ac:dyDescent="0.25">
      <c r="A82" s="26">
        <f>Wellpath!E82</f>
        <v>7500</v>
      </c>
      <c r="B82" s="22">
        <v>0</v>
      </c>
      <c r="C82" s="22">
        <v>0</v>
      </c>
      <c r="D82" s="22">
        <f t="shared" si="6"/>
        <v>3.9314164891663715E-5</v>
      </c>
      <c r="E82" s="20">
        <f>Model!$W$28*((drdp!B82+drdp!K82)*'DBH-OH'!$B82+(drdp!E82+drdp!N82)*'DBH-OH'!$C82+(drdp!H82+drdp!Q82)*'DBH-OH'!$D82)</f>
        <v>-1.6654757388602073E-2</v>
      </c>
      <c r="F82" s="20">
        <f>Model!$W$28*((drdp!C82+drdp!L82)*'DBH-OH'!$B82+(drdp!F82+drdp!O82)*'DBH-OH'!$C82+(drdp!I82+drdp!R82)*'DBH-OH'!$D82)</f>
        <v>-2.3723717486266831E-2</v>
      </c>
      <c r="G82" s="20">
        <f>Model!$W$28*((drdp!D82+drdp!M82)*'DBH-OH'!$B82+(drdp!G82+drdp!P82)*'DBH-OH'!$C82+(drdp!J82+drdp!S82)*'DBH-OH'!$D82)</f>
        <v>0</v>
      </c>
      <c r="H82" s="18">
        <f>Model!$W$28*((drdp!B82)*'DBH-OH'!$B82+(drdp!E82)*'DBH-OH'!$C82+(drdp!H82)*'DBH-OH'!$D82)</f>
        <v>-8.3273786943010367E-3</v>
      </c>
      <c r="I82" s="18">
        <f>Model!$W$28*((drdp!C82)*'DBH-OH'!$B82+(drdp!F82)*'DBH-OH'!$C82+(drdp!I82)*'DBH-OH'!$D82)</f>
        <v>-1.1861858743133415E-2</v>
      </c>
      <c r="J82" s="18">
        <f>Model!$W$28*((drdp!D82)*'DBH-OH'!$B82+(drdp!G82)*'DBH-OH'!$C82+(drdp!J82)*'DBH-OH'!$D82)</f>
        <v>0</v>
      </c>
      <c r="K82" s="21">
        <f>SUM(E$3:E81)+H82</f>
        <v>-0.58587416600639675</v>
      </c>
      <c r="L82" s="21">
        <f>SUM(F$3:F81)+I82</f>
        <v>0.87067999001486018</v>
      </c>
      <c r="M82" s="21">
        <f>SUM(G$3:G81)+J82</f>
        <v>0</v>
      </c>
      <c r="N82" s="21"/>
      <c r="O82" s="21"/>
      <c r="P82" s="21"/>
      <c r="Q82" s="19">
        <f t="shared" si="7"/>
        <v>0.34324853839369091</v>
      </c>
      <c r="R82" s="19">
        <f t="shared" si="7"/>
        <v>0.75808364501227699</v>
      </c>
      <c r="S82" s="19">
        <f t="shared" si="7"/>
        <v>0</v>
      </c>
      <c r="T82" s="19">
        <f t="shared" si="8"/>
        <v>-0.5101089130084141</v>
      </c>
      <c r="U82" s="19">
        <f t="shared" si="9"/>
        <v>0</v>
      </c>
      <c r="V82" s="19">
        <f t="shared" si="10"/>
        <v>0</v>
      </c>
    </row>
    <row r="83" spans="1:22" x14ac:dyDescent="0.25">
      <c r="A83" s="26">
        <f>Wellpath!E83</f>
        <v>7600</v>
      </c>
      <c r="B83" s="22">
        <v>0</v>
      </c>
      <c r="C83" s="22">
        <v>0</v>
      </c>
      <c r="D83" s="22">
        <f t="shared" si="6"/>
        <v>3.9314164891663715E-5</v>
      </c>
      <c r="E83" s="20">
        <f>Model!$W$28*((drdp!B83+drdp!K83)*'DBH-OH'!$B83+(drdp!E83+drdp!N83)*'DBH-OH'!$C83+(drdp!H83+drdp!Q83)*'DBH-OH'!$D83)</f>
        <v>-1.3999836860089664E-2</v>
      </c>
      <c r="F83" s="20">
        <f>Model!$W$28*((drdp!C83+drdp!L83)*'DBH-OH'!$B83+(drdp!F83+drdp!O83)*'DBH-OH'!$C83+(drdp!I83+drdp!R83)*'DBH-OH'!$D83)</f>
        <v>-2.5339750728910058E-2</v>
      </c>
      <c r="G83" s="20">
        <f>Model!$W$28*((drdp!D83+drdp!M83)*'DBH-OH'!$B83+(drdp!G83+drdp!P83)*'DBH-OH'!$C83+(drdp!J83+drdp!S83)*'DBH-OH'!$D83)</f>
        <v>0</v>
      </c>
      <c r="H83" s="18">
        <f>Model!$W$28*((drdp!B83)*'DBH-OH'!$B83+(drdp!E83)*'DBH-OH'!$C83+(drdp!H83)*'DBH-OH'!$D83)</f>
        <v>-6.9999184300448321E-3</v>
      </c>
      <c r="I83" s="18">
        <f>Model!$W$28*((drdp!C83)*'DBH-OH'!$B83+(drdp!F83)*'DBH-OH'!$C83+(drdp!I83)*'DBH-OH'!$D83)</f>
        <v>-1.2669875364455029E-2</v>
      </c>
      <c r="J83" s="18">
        <f>Model!$W$28*((drdp!D83)*'DBH-OH'!$B83+(drdp!G83)*'DBH-OH'!$C83+(drdp!J83)*'DBH-OH'!$D83)</f>
        <v>0</v>
      </c>
      <c r="K83" s="21">
        <f>SUM(E$3:E82)+H83</f>
        <v>-0.60120146313074274</v>
      </c>
      <c r="L83" s="21">
        <f>SUM(F$3:F82)+I83</f>
        <v>0.84614825590727172</v>
      </c>
      <c r="M83" s="21">
        <f>SUM(G$3:G82)+J83</f>
        <v>0</v>
      </c>
      <c r="N83" s="21"/>
      <c r="O83" s="21"/>
      <c r="P83" s="21"/>
      <c r="Q83" s="19">
        <f t="shared" si="7"/>
        <v>0.3614431992705458</v>
      </c>
      <c r="R83" s="19">
        <f t="shared" si="7"/>
        <v>0.71596687097491774</v>
      </c>
      <c r="S83" s="19">
        <f t="shared" si="7"/>
        <v>0</v>
      </c>
      <c r="T83" s="19">
        <f t="shared" si="8"/>
        <v>-0.50870556947697787</v>
      </c>
      <c r="U83" s="19">
        <f t="shared" si="9"/>
        <v>0</v>
      </c>
      <c r="V83" s="19">
        <f t="shared" si="10"/>
        <v>0</v>
      </c>
    </row>
    <row r="84" spans="1:22" x14ac:dyDescent="0.25">
      <c r="A84" s="26">
        <f>Wellpath!E84</f>
        <v>7700</v>
      </c>
      <c r="B84" s="22">
        <v>0</v>
      </c>
      <c r="C84" s="22">
        <v>0</v>
      </c>
      <c r="D84" s="22">
        <f t="shared" si="6"/>
        <v>3.9314164891663715E-5</v>
      </c>
      <c r="E84" s="20">
        <f>Model!$W$28*((drdp!B84+drdp!K84)*'DBH-OH'!$B84+(drdp!E84+drdp!N84)*'DBH-OH'!$C84+(drdp!H84+drdp!Q84)*'DBH-OH'!$D84)</f>
        <v>-1.1310829590979895E-2</v>
      </c>
      <c r="F84" s="20">
        <f>Model!$W$28*((drdp!C84+drdp!L84)*'DBH-OH'!$B84+(drdp!F84+drdp!O84)*'DBH-OH'!$C84+(drdp!I84+drdp!R84)*'DBH-OH'!$D84)</f>
        <v>-2.6894259777565158E-2</v>
      </c>
      <c r="G84" s="20">
        <f>Model!$W$28*((drdp!D84+drdp!M84)*'DBH-OH'!$B84+(drdp!G84+drdp!P84)*'DBH-OH'!$C84+(drdp!J84+drdp!S84)*'DBH-OH'!$D84)</f>
        <v>0</v>
      </c>
      <c r="H84" s="18">
        <f>Model!$W$28*((drdp!B84)*'DBH-OH'!$B84+(drdp!E84)*'DBH-OH'!$C84+(drdp!H84)*'DBH-OH'!$D84)</f>
        <v>-5.6554147954899475E-3</v>
      </c>
      <c r="I84" s="18">
        <f>Model!$W$28*((drdp!C84)*'DBH-OH'!$B84+(drdp!F84)*'DBH-OH'!$C84+(drdp!I84)*'DBH-OH'!$D84)</f>
        <v>-1.3447129888782579E-2</v>
      </c>
      <c r="J84" s="18">
        <f>Model!$W$28*((drdp!D84)*'DBH-OH'!$B84+(drdp!G84)*'DBH-OH'!$C84+(drdp!J84)*'DBH-OH'!$D84)</f>
        <v>0</v>
      </c>
      <c r="K84" s="21">
        <f>SUM(E$3:E83)+H84</f>
        <v>-0.61385679635627743</v>
      </c>
      <c r="L84" s="21">
        <f>SUM(F$3:F83)+I84</f>
        <v>0.82003125065403415</v>
      </c>
      <c r="M84" s="21">
        <f>SUM(G$3:G83)+J84</f>
        <v>0</v>
      </c>
      <c r="N84" s="21"/>
      <c r="O84" s="21"/>
      <c r="P84" s="21"/>
      <c r="Q84" s="19">
        <f t="shared" si="7"/>
        <v>0.37682016643279226</v>
      </c>
      <c r="R84" s="19">
        <f t="shared" si="7"/>
        <v>0.67245125204921941</v>
      </c>
      <c r="S84" s="19">
        <f t="shared" si="7"/>
        <v>0</v>
      </c>
      <c r="T84" s="19">
        <f t="shared" si="8"/>
        <v>-0.5033817564385169</v>
      </c>
      <c r="U84" s="19">
        <f t="shared" si="9"/>
        <v>0</v>
      </c>
      <c r="V84" s="19">
        <f t="shared" si="10"/>
        <v>0</v>
      </c>
    </row>
    <row r="85" spans="1:22" x14ac:dyDescent="0.25">
      <c r="A85" s="26">
        <f>Wellpath!E85</f>
        <v>7800</v>
      </c>
      <c r="B85" s="22">
        <v>0</v>
      </c>
      <c r="C85" s="22">
        <v>0</v>
      </c>
      <c r="D85" s="22">
        <f t="shared" si="6"/>
        <v>3.9314164891663715E-5</v>
      </c>
      <c r="E85" s="20">
        <f>Model!$W$28*((drdp!B85+drdp!K85)*'DBH-OH'!$B85+(drdp!E85+drdp!N85)*'DBH-OH'!$C85+(drdp!H85+drdp!Q85)*'DBH-OH'!$D85)</f>
        <v>-8.583000464143082E-3</v>
      </c>
      <c r="F85" s="20">
        <f>Model!$W$28*((drdp!C85+drdp!L85)*'DBH-OH'!$B85+(drdp!F85+drdp!O85)*'DBH-OH'!$C85+(drdp!I85+drdp!R85)*'DBH-OH'!$D85)</f>
        <v>-2.8374566622518037E-2</v>
      </c>
      <c r="G85" s="20">
        <f>Model!$W$28*((drdp!D85+drdp!M85)*'DBH-OH'!$B85+(drdp!G85+drdp!P85)*'DBH-OH'!$C85+(drdp!J85+drdp!S85)*'DBH-OH'!$D85)</f>
        <v>0</v>
      </c>
      <c r="H85" s="18">
        <f>Model!$W$28*((drdp!B85)*'DBH-OH'!$B85+(drdp!E85)*'DBH-OH'!$C85+(drdp!H85)*'DBH-OH'!$D85)</f>
        <v>-4.291500232071541E-3</v>
      </c>
      <c r="I85" s="18">
        <f>Model!$W$28*((drdp!C85)*'DBH-OH'!$B85+(drdp!F85)*'DBH-OH'!$C85+(drdp!I85)*'DBH-OH'!$D85)</f>
        <v>-1.4187283311259019E-2</v>
      </c>
      <c r="J85" s="18">
        <f>Model!$W$28*((drdp!D85)*'DBH-OH'!$B85+(drdp!G85)*'DBH-OH'!$C85+(drdp!J85)*'DBH-OH'!$D85)</f>
        <v>0</v>
      </c>
      <c r="K85" s="21">
        <f>SUM(E$3:E84)+H85</f>
        <v>-0.62380371138383894</v>
      </c>
      <c r="L85" s="21">
        <f>SUM(F$3:F84)+I85</f>
        <v>0.79239683745399248</v>
      </c>
      <c r="M85" s="21">
        <f>SUM(G$3:G84)+J85</f>
        <v>0</v>
      </c>
      <c r="N85" s="21"/>
      <c r="O85" s="21"/>
      <c r="P85" s="21"/>
      <c r="Q85" s="19">
        <f t="shared" si="7"/>
        <v>0.38913107033625183</v>
      </c>
      <c r="R85" s="19">
        <f t="shared" si="7"/>
        <v>0.62789274800708894</v>
      </c>
      <c r="S85" s="19">
        <f t="shared" si="7"/>
        <v>0</v>
      </c>
      <c r="T85" s="19">
        <f t="shared" si="8"/>
        <v>-0.49430008809261705</v>
      </c>
      <c r="U85" s="19">
        <f t="shared" si="9"/>
        <v>0</v>
      </c>
      <c r="V85" s="19">
        <f t="shared" si="10"/>
        <v>0</v>
      </c>
    </row>
    <row r="86" spans="1:22" x14ac:dyDescent="0.25">
      <c r="A86" s="26">
        <f>Wellpath!E86</f>
        <v>7900</v>
      </c>
      <c r="B86" s="22">
        <v>0</v>
      </c>
      <c r="C86" s="22">
        <v>0</v>
      </c>
      <c r="D86" s="22">
        <f t="shared" si="6"/>
        <v>3.9314164891663715E-5</v>
      </c>
      <c r="E86" s="20">
        <f>Model!$W$28*((drdp!B86+drdp!K86)*'DBH-OH'!$B86+(drdp!E86+drdp!N86)*'DBH-OH'!$C86+(drdp!H86+drdp!Q86)*'DBH-OH'!$D86)</f>
        <v>-5.8346307557037499E-3</v>
      </c>
      <c r="F86" s="20">
        <f>Model!$W$28*((drdp!C86+drdp!L86)*'DBH-OH'!$B86+(drdp!F86+drdp!O86)*'DBH-OH'!$C86+(drdp!I86+drdp!R86)*'DBH-OH'!$D86)</f>
        <v>-2.9766860478805113E-2</v>
      </c>
      <c r="G86" s="20">
        <f>Model!$W$28*((drdp!D86+drdp!M86)*'DBH-OH'!$B86+(drdp!G86+drdp!P86)*'DBH-OH'!$C86+(drdp!J86+drdp!S86)*'DBH-OH'!$D86)</f>
        <v>0</v>
      </c>
      <c r="H86" s="18">
        <f>Model!$W$28*((drdp!B86)*'DBH-OH'!$B86+(drdp!E86)*'DBH-OH'!$C86+(drdp!H86)*'DBH-OH'!$D86)</f>
        <v>-2.917315377851875E-3</v>
      </c>
      <c r="I86" s="18">
        <f>Model!$W$28*((drdp!C86)*'DBH-OH'!$B86+(drdp!F86)*'DBH-OH'!$C86+(drdp!I86)*'DBH-OH'!$D86)</f>
        <v>-1.4883430239402556E-2</v>
      </c>
      <c r="J86" s="18">
        <f>Model!$W$28*((drdp!D86)*'DBH-OH'!$B86+(drdp!G86)*'DBH-OH'!$C86+(drdp!J86)*'DBH-OH'!$D86)</f>
        <v>0</v>
      </c>
      <c r="K86" s="21">
        <f>SUM(E$3:E85)+H86</f>
        <v>-0.63101252699376231</v>
      </c>
      <c r="L86" s="21">
        <f>SUM(F$3:F85)+I86</f>
        <v>0.76332612390333099</v>
      </c>
      <c r="M86" s="21">
        <f>SUM(G$3:G85)+J86</f>
        <v>0</v>
      </c>
      <c r="N86" s="21"/>
      <c r="O86" s="21"/>
      <c r="P86" s="21"/>
      <c r="Q86" s="19">
        <f t="shared" si="7"/>
        <v>0.3981768092230536</v>
      </c>
      <c r="R86" s="19">
        <f t="shared" si="7"/>
        <v>0.58266677143328338</v>
      </c>
      <c r="S86" s="19">
        <f t="shared" si="7"/>
        <v>0</v>
      </c>
      <c r="T86" s="19">
        <f t="shared" si="8"/>
        <v>-0.4816683463645946</v>
      </c>
      <c r="U86" s="19">
        <f t="shared" si="9"/>
        <v>0</v>
      </c>
      <c r="V86" s="19">
        <f t="shared" si="10"/>
        <v>0</v>
      </c>
    </row>
    <row r="87" spans="1:22" x14ac:dyDescent="0.25">
      <c r="A87" s="26">
        <f>Wellpath!E87</f>
        <v>8000</v>
      </c>
      <c r="B87" s="22">
        <v>0</v>
      </c>
      <c r="C87" s="22">
        <v>0</v>
      </c>
      <c r="D87" s="22">
        <f t="shared" si="6"/>
        <v>3.9314164891663715E-5</v>
      </c>
      <c r="E87" s="20">
        <f>Model!$W$28*((drdp!B87+drdp!K87)*'DBH-OH'!$B87+(drdp!E87+drdp!N87)*'DBH-OH'!$C87+(drdp!H87+drdp!Q87)*'DBH-OH'!$D87)</f>
        <v>-3.0753795064384611E-3</v>
      </c>
      <c r="F87" s="20">
        <f>Model!$W$28*((drdp!C87+drdp!L87)*'DBH-OH'!$B87+(drdp!F87+drdp!O87)*'DBH-OH'!$C87+(drdp!I87+drdp!R87)*'DBH-OH'!$D87)</f>
        <v>-3.1085795306627702E-2</v>
      </c>
      <c r="G87" s="20">
        <f>Model!$W$28*((drdp!D87+drdp!M87)*'DBH-OH'!$B87+(drdp!G87+drdp!P87)*'DBH-OH'!$C87+(drdp!J87+drdp!S87)*'DBH-OH'!$D87)</f>
        <v>0</v>
      </c>
      <c r="H87" s="18">
        <f>Model!$W$28*((drdp!B87)*'DBH-OH'!$B87+(drdp!E87)*'DBH-OH'!$C87+(drdp!H87)*'DBH-OH'!$D87)</f>
        <v>-1.5376897532192305E-3</v>
      </c>
      <c r="I87" s="18">
        <f>Model!$W$28*((drdp!C87)*'DBH-OH'!$B87+(drdp!F87)*'DBH-OH'!$C87+(drdp!I87)*'DBH-OH'!$D87)</f>
        <v>-1.5542897653313851E-2</v>
      </c>
      <c r="J87" s="18">
        <f>Model!$W$28*((drdp!D87)*'DBH-OH'!$B87+(drdp!G87)*'DBH-OH'!$C87+(drdp!J87)*'DBH-OH'!$D87)</f>
        <v>0</v>
      </c>
      <c r="K87" s="21">
        <f>SUM(E$3:E86)+H87</f>
        <v>-0.63546753212483342</v>
      </c>
      <c r="L87" s="21">
        <f>SUM(F$3:F86)+I87</f>
        <v>0.7328997960106145</v>
      </c>
      <c r="M87" s="21">
        <f>SUM(G$3:G86)+J87</f>
        <v>0</v>
      </c>
      <c r="N87" s="21"/>
      <c r="O87" s="21"/>
      <c r="P87" s="21"/>
      <c r="Q87" s="19">
        <f t="shared" si="7"/>
        <v>0.40381898438482622</v>
      </c>
      <c r="R87" s="19">
        <f t="shared" si="7"/>
        <v>0.53714211099240039</v>
      </c>
      <c r="S87" s="19">
        <f t="shared" si="7"/>
        <v>0</v>
      </c>
      <c r="T87" s="19">
        <f t="shared" si="8"/>
        <v>-0.46573402466565905</v>
      </c>
      <c r="U87" s="19">
        <f t="shared" si="9"/>
        <v>0</v>
      </c>
      <c r="V87" s="19">
        <f t="shared" si="10"/>
        <v>0</v>
      </c>
    </row>
    <row r="88" spans="1:22" x14ac:dyDescent="0.25">
      <c r="A88" s="26">
        <f>Wellpath!E88</f>
        <v>8100</v>
      </c>
      <c r="B88" s="22">
        <v>0</v>
      </c>
      <c r="C88" s="22">
        <v>0</v>
      </c>
      <c r="D88" s="22">
        <f t="shared" si="6"/>
        <v>3.9314164891663715E-5</v>
      </c>
      <c r="E88" s="20">
        <f>Model!$W$28*((drdp!B88+drdp!K88)*'DBH-OH'!$B88+(drdp!E88+drdp!N88)*'DBH-OH'!$C88+(drdp!H88+drdp!Q88)*'DBH-OH'!$D88)</f>
        <v>-3.0463712468951394E-4</v>
      </c>
      <c r="F88" s="20">
        <f>Model!$W$28*((drdp!C88+drdp!L88)*'DBH-OH'!$B88+(drdp!F88+drdp!O88)*'DBH-OH'!$C88+(drdp!I88+drdp!R88)*'DBH-OH'!$D88)</f>
        <v>-3.2322045777671837E-2</v>
      </c>
      <c r="G88" s="20">
        <f>Model!$W$28*((drdp!D88+drdp!M88)*'DBH-OH'!$B88+(drdp!G88+drdp!P88)*'DBH-OH'!$C88+(drdp!J88+drdp!S88)*'DBH-OH'!$D88)</f>
        <v>0</v>
      </c>
      <c r="H88" s="18">
        <f>Model!$W$28*((drdp!B88)*'DBH-OH'!$B88+(drdp!E88)*'DBH-OH'!$C88+(drdp!H88)*'DBH-OH'!$D88)</f>
        <v>-1.5231856234475697E-4</v>
      </c>
      <c r="I88" s="18">
        <f>Model!$W$28*((drdp!C88)*'DBH-OH'!$B88+(drdp!F88)*'DBH-OH'!$C88+(drdp!I88)*'DBH-OH'!$D88)</f>
        <v>-1.6161022888835919E-2</v>
      </c>
      <c r="J88" s="18">
        <f>Model!$W$28*((drdp!D88)*'DBH-OH'!$B88+(drdp!G88)*'DBH-OH'!$C88+(drdp!J88)*'DBH-OH'!$D88)</f>
        <v>0</v>
      </c>
      <c r="K88" s="21">
        <f>SUM(E$3:E87)+H88</f>
        <v>-0.63715754044039741</v>
      </c>
      <c r="L88" s="21">
        <f>SUM(F$3:F87)+I88</f>
        <v>0.70119587546846474</v>
      </c>
      <c r="M88" s="21">
        <f>SUM(G$3:G87)+J88</f>
        <v>0</v>
      </c>
      <c r="N88" s="21"/>
      <c r="O88" s="21"/>
      <c r="P88" s="21"/>
      <c r="Q88" s="19">
        <f t="shared" si="7"/>
        <v>0.40596973134005665</v>
      </c>
      <c r="R88" s="19">
        <f t="shared" si="7"/>
        <v>0.4916756557739867</v>
      </c>
      <c r="S88" s="19">
        <f t="shared" si="7"/>
        <v>0</v>
      </c>
      <c r="T88" s="19">
        <f t="shared" si="8"/>
        <v>-0.4467722393804382</v>
      </c>
      <c r="U88" s="19">
        <f t="shared" si="9"/>
        <v>0</v>
      </c>
      <c r="V88" s="19">
        <f t="shared" si="10"/>
        <v>0</v>
      </c>
    </row>
    <row r="89" spans="1:22" x14ac:dyDescent="0.25">
      <c r="A89" s="26">
        <f>Wellpath!E89</f>
        <v>8200</v>
      </c>
      <c r="B89" s="22">
        <v>0</v>
      </c>
      <c r="C89" s="22">
        <v>0</v>
      </c>
      <c r="D89" s="22">
        <f t="shared" si="6"/>
        <v>3.9314164891663715E-5</v>
      </c>
      <c r="E89" s="20">
        <f>Model!$W$28*((drdp!B89+drdp!K89)*'DBH-OH'!$B89+(drdp!E89+drdp!N89)*'DBH-OH'!$C89+(drdp!H89+drdp!Q89)*'DBH-OH'!$D89)</f>
        <v>2.4693343633371157E-3</v>
      </c>
      <c r="F89" s="20">
        <f>Model!$W$28*((drdp!C89+drdp!L89)*'DBH-OH'!$B89+(drdp!F89+drdp!O89)*'DBH-OH'!$C89+(drdp!I89+drdp!R89)*'DBH-OH'!$D89)</f>
        <v>-3.3465997415123509E-2</v>
      </c>
      <c r="G89" s="20">
        <f>Model!$W$28*((drdp!D89+drdp!M89)*'DBH-OH'!$B89+(drdp!G89+drdp!P89)*'DBH-OH'!$C89+(drdp!J89+drdp!S89)*'DBH-OH'!$D89)</f>
        <v>0</v>
      </c>
      <c r="H89" s="18">
        <f>Model!$W$28*((drdp!B89)*'DBH-OH'!$B89+(drdp!E89)*'DBH-OH'!$C89+(drdp!H89)*'DBH-OH'!$D89)</f>
        <v>1.2346671816685579E-3</v>
      </c>
      <c r="I89" s="18">
        <f>Model!$W$28*((drdp!C89)*'DBH-OH'!$B89+(drdp!F89)*'DBH-OH'!$C89+(drdp!I89)*'DBH-OH'!$D89)</f>
        <v>-1.6732998707561755E-2</v>
      </c>
      <c r="J89" s="18">
        <f>Model!$W$28*((drdp!D89)*'DBH-OH'!$B89+(drdp!G89)*'DBH-OH'!$C89+(drdp!J89)*'DBH-OH'!$D89)</f>
        <v>0</v>
      </c>
      <c r="K89" s="21">
        <f>SUM(E$3:E88)+H89</f>
        <v>-0.63607519182107364</v>
      </c>
      <c r="L89" s="21">
        <f>SUM(F$3:F88)+I89</f>
        <v>0.66830185387206709</v>
      </c>
      <c r="M89" s="21">
        <f>SUM(G$3:G88)+J89</f>
        <v>0</v>
      </c>
      <c r="N89" s="21"/>
      <c r="O89" s="21"/>
      <c r="P89" s="21"/>
      <c r="Q89" s="19">
        <f t="shared" si="7"/>
        <v>0.4045916496502156</v>
      </c>
      <c r="R89" s="19">
        <f t="shared" si="7"/>
        <v>0.44662736788884172</v>
      </c>
      <c r="S89" s="19">
        <f t="shared" si="7"/>
        <v>0</v>
      </c>
      <c r="T89" s="19">
        <f t="shared" si="8"/>
        <v>-0.42509022989605422</v>
      </c>
      <c r="U89" s="19">
        <f t="shared" si="9"/>
        <v>0</v>
      </c>
      <c r="V89" s="19">
        <f t="shared" si="10"/>
        <v>0</v>
      </c>
    </row>
    <row r="90" spans="1:22" x14ac:dyDescent="0.25">
      <c r="A90" s="26">
        <f>Wellpath!E90</f>
        <v>8300</v>
      </c>
      <c r="B90" s="22">
        <v>0</v>
      </c>
      <c r="C90" s="22">
        <v>0</v>
      </c>
      <c r="D90" s="22">
        <f t="shared" si="6"/>
        <v>3.9314164891663715E-5</v>
      </c>
      <c r="E90" s="20">
        <f>Model!$W$28*((drdp!B90+drdp!K90)*'DBH-OH'!$B90+(drdp!E90+drdp!N90)*'DBH-OH'!$C90+(drdp!H90+drdp!Q90)*'DBH-OH'!$D90)</f>
        <v>5.2386959508933222E-3</v>
      </c>
      <c r="F90" s="20">
        <f>Model!$W$28*((drdp!C90+drdp!L90)*'DBH-OH'!$B90+(drdp!F90+drdp!O90)*'DBH-OH'!$C90+(drdp!I90+drdp!R90)*'DBH-OH'!$D90)</f>
        <v>-3.4517017157050862E-2</v>
      </c>
      <c r="G90" s="20">
        <f>Model!$W$28*((drdp!D90+drdp!M90)*'DBH-OH'!$B90+(drdp!G90+drdp!P90)*'DBH-OH'!$C90+(drdp!J90+drdp!S90)*'DBH-OH'!$D90)</f>
        <v>0</v>
      </c>
      <c r="H90" s="18">
        <f>Model!$W$28*((drdp!B90)*'DBH-OH'!$B90+(drdp!E90)*'DBH-OH'!$C90+(drdp!H90)*'DBH-OH'!$D90)</f>
        <v>2.6193479754466611E-3</v>
      </c>
      <c r="I90" s="18">
        <f>Model!$W$28*((drdp!C90)*'DBH-OH'!$B90+(drdp!F90)*'DBH-OH'!$C90+(drdp!I90)*'DBH-OH'!$D90)</f>
        <v>-1.7258508578525431E-2</v>
      </c>
      <c r="J90" s="18">
        <f>Model!$W$28*((drdp!D90)*'DBH-OH'!$B90+(drdp!G90)*'DBH-OH'!$C90+(drdp!J90)*'DBH-OH'!$D90)</f>
        <v>0</v>
      </c>
      <c r="K90" s="21">
        <f>SUM(E$3:E89)+H90</f>
        <v>-0.6322211766639585</v>
      </c>
      <c r="L90" s="21">
        <f>SUM(F$3:F89)+I90</f>
        <v>0.63431034658597996</v>
      </c>
      <c r="M90" s="21">
        <f>SUM(G$3:G89)+J90</f>
        <v>0</v>
      </c>
      <c r="N90" s="21"/>
      <c r="O90" s="21"/>
      <c r="P90" s="21"/>
      <c r="Q90" s="19">
        <f t="shared" si="7"/>
        <v>0.39970361622236023</v>
      </c>
      <c r="R90" s="19">
        <f t="shared" si="7"/>
        <v>0.40234961578602602</v>
      </c>
      <c r="S90" s="19">
        <f t="shared" si="7"/>
        <v>0</v>
      </c>
      <c r="T90" s="19">
        <f t="shared" si="8"/>
        <v>-0.4010244336887116</v>
      </c>
      <c r="U90" s="19">
        <f t="shared" si="9"/>
        <v>0</v>
      </c>
      <c r="V90" s="19">
        <f t="shared" si="10"/>
        <v>0</v>
      </c>
    </row>
    <row r="91" spans="1:22" x14ac:dyDescent="0.25">
      <c r="A91" s="26">
        <f>Wellpath!E91</f>
        <v>8400</v>
      </c>
      <c r="B91" s="22">
        <v>0</v>
      </c>
      <c r="C91" s="22">
        <v>0</v>
      </c>
      <c r="D91" s="22">
        <f t="shared" si="6"/>
        <v>3.9314164891663715E-5</v>
      </c>
      <c r="E91" s="20">
        <f>Model!$W$28*((drdp!B91+drdp!K91)*'DBH-OH'!$B91+(drdp!E91+drdp!N91)*'DBH-OH'!$C91+(drdp!H91+drdp!Q91)*'DBH-OH'!$D91)</f>
        <v>7.9881791906511249E-3</v>
      </c>
      <c r="F91" s="20">
        <f>Model!$W$28*((drdp!C91+drdp!L91)*'DBH-OH'!$B91+(drdp!F91+drdp!O91)*'DBH-OH'!$C91+(drdp!I91+drdp!R91)*'DBH-OH'!$D91)</f>
        <v>-3.5475214999825228E-2</v>
      </c>
      <c r="G91" s="20">
        <f>Model!$W$28*((drdp!D91+drdp!M91)*'DBH-OH'!$B91+(drdp!G91+drdp!P91)*'DBH-OH'!$C91+(drdp!J91+drdp!S91)*'DBH-OH'!$D91)</f>
        <v>0</v>
      </c>
      <c r="H91" s="18">
        <f>Model!$W$28*((drdp!B91)*'DBH-OH'!$B91+(drdp!E91)*'DBH-OH'!$C91+(drdp!H91)*'DBH-OH'!$D91)</f>
        <v>3.9940895953255624E-3</v>
      </c>
      <c r="I91" s="18">
        <f>Model!$W$28*((drdp!C91)*'DBH-OH'!$B91+(drdp!F91)*'DBH-OH'!$C91+(drdp!I91)*'DBH-OH'!$D91)</f>
        <v>-1.7737607499912614E-2</v>
      </c>
      <c r="J91" s="18">
        <f>Model!$W$28*((drdp!D91)*'DBH-OH'!$B91+(drdp!G91)*'DBH-OH'!$C91+(drdp!J91)*'DBH-OH'!$D91)</f>
        <v>0</v>
      </c>
      <c r="K91" s="21">
        <f>SUM(E$3:E90)+H91</f>
        <v>-0.62560773909318623</v>
      </c>
      <c r="L91" s="21">
        <f>SUM(F$3:F90)+I91</f>
        <v>0.59931423050754185</v>
      </c>
      <c r="M91" s="21">
        <f>SUM(G$3:G90)+J91</f>
        <v>0</v>
      </c>
      <c r="N91" s="21"/>
      <c r="O91" s="21"/>
      <c r="P91" s="21"/>
      <c r="Q91" s="19">
        <f t="shared" si="7"/>
        <v>0.39138504321328815</v>
      </c>
      <c r="R91" s="19">
        <f t="shared" si="7"/>
        <v>0.35917754688884701</v>
      </c>
      <c r="S91" s="19">
        <f t="shared" si="7"/>
        <v>0</v>
      </c>
      <c r="T91" s="19">
        <f t="shared" si="8"/>
        <v>-0.3749356207541959</v>
      </c>
      <c r="U91" s="19">
        <f t="shared" si="9"/>
        <v>0</v>
      </c>
      <c r="V91" s="19">
        <f t="shared" si="10"/>
        <v>0</v>
      </c>
    </row>
    <row r="92" spans="1:22" x14ac:dyDescent="0.25">
      <c r="A92" s="26">
        <f>Wellpath!E92</f>
        <v>8500</v>
      </c>
      <c r="B92" s="22">
        <v>0</v>
      </c>
      <c r="C92" s="22">
        <v>0</v>
      </c>
      <c r="D92" s="22">
        <f t="shared" si="6"/>
        <v>3.9314164891663715E-5</v>
      </c>
      <c r="E92" s="20">
        <f>Model!$W$28*((drdp!B92+drdp!K92)*'DBH-OH'!$B92+(drdp!E92+drdp!N92)*'DBH-OH'!$C92+(drdp!H92+drdp!Q92)*'DBH-OH'!$D92)</f>
        <v>1.0713166263504832E-2</v>
      </c>
      <c r="F92" s="20">
        <f>Model!$W$28*((drdp!C92+drdp!L92)*'DBH-OH'!$B92+(drdp!F92+drdp!O92)*'DBH-OH'!$C92+(drdp!I92+drdp!R92)*'DBH-OH'!$D92)</f>
        <v>-3.6329974589843175E-2</v>
      </c>
      <c r="G92" s="20">
        <f>Model!$W$28*((drdp!D92+drdp!M92)*'DBH-OH'!$B92+(drdp!G92+drdp!P92)*'DBH-OH'!$C92+(drdp!J92+drdp!S92)*'DBH-OH'!$D92)</f>
        <v>0</v>
      </c>
      <c r="H92" s="18">
        <f>Model!$W$28*((drdp!B92)*'DBH-OH'!$B92+(drdp!E92)*'DBH-OH'!$C92+(drdp!H92)*'DBH-OH'!$D92)</f>
        <v>5.3565831317524161E-3</v>
      </c>
      <c r="I92" s="18">
        <f>Model!$W$28*((drdp!C92)*'DBH-OH'!$B92+(drdp!F92)*'DBH-OH'!$C92+(drdp!I92)*'DBH-OH'!$D92)</f>
        <v>-1.8164987294921588E-2</v>
      </c>
      <c r="J92" s="18">
        <f>Model!$W$28*((drdp!D92)*'DBH-OH'!$B92+(drdp!G92)*'DBH-OH'!$C92+(drdp!J92)*'DBH-OH'!$D92)</f>
        <v>0</v>
      </c>
      <c r="K92" s="21">
        <f>SUM(E$3:E91)+H92</f>
        <v>-0.61625706636610822</v>
      </c>
      <c r="L92" s="21">
        <f>SUM(F$3:F91)+I92</f>
        <v>0.56341163571270769</v>
      </c>
      <c r="M92" s="21">
        <f>SUM(G$3:G91)+J92</f>
        <v>0</v>
      </c>
      <c r="N92" s="21"/>
      <c r="O92" s="21"/>
      <c r="P92" s="21"/>
      <c r="Q92" s="19">
        <f t="shared" si="7"/>
        <v>0.37977277184616193</v>
      </c>
      <c r="R92" s="19">
        <f t="shared" si="7"/>
        <v>0.31743267125646885</v>
      </c>
      <c r="S92" s="19">
        <f t="shared" si="7"/>
        <v>0</v>
      </c>
      <c r="T92" s="19">
        <f t="shared" si="8"/>
        <v>-0.34720640178084367</v>
      </c>
      <c r="U92" s="19">
        <f t="shared" si="9"/>
        <v>0</v>
      </c>
      <c r="V92" s="19">
        <f t="shared" si="10"/>
        <v>0</v>
      </c>
    </row>
    <row r="93" spans="1:22" x14ac:dyDescent="0.25">
      <c r="A93" s="26">
        <f>Wellpath!E93</f>
        <v>8600</v>
      </c>
      <c r="B93" s="22">
        <v>0</v>
      </c>
      <c r="C93" s="22">
        <v>0</v>
      </c>
      <c r="D93" s="22">
        <f t="shared" si="6"/>
        <v>3.9314164891663715E-5</v>
      </c>
      <c r="E93" s="20">
        <f>Model!$W$28*((drdp!B93+drdp!K93)*'DBH-OH'!$B93+(drdp!E93+drdp!N93)*'DBH-OH'!$C93+(drdp!H93+drdp!Q93)*'DBH-OH'!$D93)</f>
        <v>1.3412488054338216E-2</v>
      </c>
      <c r="F93" s="20">
        <f>Model!$W$28*((drdp!C93+drdp!L93)*'DBH-OH'!$B93+(drdp!F93+drdp!O93)*'DBH-OH'!$C93+(drdp!I93+drdp!R93)*'DBH-OH'!$D93)</f>
        <v>-3.7092038307073416E-2</v>
      </c>
      <c r="G93" s="20">
        <f>Model!$W$28*((drdp!D93+drdp!M93)*'DBH-OH'!$B93+(drdp!G93+drdp!P93)*'DBH-OH'!$C93+(drdp!J93+drdp!S93)*'DBH-OH'!$D93)</f>
        <v>0</v>
      </c>
      <c r="H93" s="18">
        <f>Model!$W$28*((drdp!B93)*'DBH-OH'!$B93+(drdp!E93)*'DBH-OH'!$C93+(drdp!H93)*'DBH-OH'!$D93)</f>
        <v>6.7062440271691082E-3</v>
      </c>
      <c r="I93" s="18">
        <f>Model!$W$28*((drdp!C93)*'DBH-OH'!$B93+(drdp!F93)*'DBH-OH'!$C93+(drdp!I93)*'DBH-OH'!$D93)</f>
        <v>-1.8546019153536708E-2</v>
      </c>
      <c r="J93" s="18">
        <f>Model!$W$28*((drdp!D93)*'DBH-OH'!$B93+(drdp!G93)*'DBH-OH'!$C93+(drdp!J93)*'DBH-OH'!$D93)</f>
        <v>0</v>
      </c>
      <c r="K93" s="21">
        <f>SUM(E$3:E92)+H93</f>
        <v>-0.60419423920718673</v>
      </c>
      <c r="L93" s="21">
        <f>SUM(F$3:F92)+I93</f>
        <v>0.52670062926424932</v>
      </c>
      <c r="M93" s="21">
        <f>SUM(G$3:G92)+J93</f>
        <v>0</v>
      </c>
      <c r="N93" s="21"/>
      <c r="O93" s="21"/>
      <c r="P93" s="21"/>
      <c r="Q93" s="19">
        <f t="shared" si="7"/>
        <v>0.36505067869115121</v>
      </c>
      <c r="R93" s="19">
        <f t="shared" si="7"/>
        <v>0.27741355286735619</v>
      </c>
      <c r="S93" s="19">
        <f t="shared" si="7"/>
        <v>0</v>
      </c>
      <c r="T93" s="19">
        <f t="shared" si="8"/>
        <v>-0.31822948598825962</v>
      </c>
      <c r="U93" s="19">
        <f t="shared" si="9"/>
        <v>0</v>
      </c>
      <c r="V93" s="19">
        <f t="shared" si="10"/>
        <v>0</v>
      </c>
    </row>
    <row r="94" spans="1:22" x14ac:dyDescent="0.25">
      <c r="A94" s="26">
        <f>Wellpath!E94</f>
        <v>8700</v>
      </c>
      <c r="B94" s="22">
        <v>0</v>
      </c>
      <c r="C94" s="22">
        <v>0</v>
      </c>
      <c r="D94" s="22">
        <f t="shared" si="6"/>
        <v>3.9314164891663715E-5</v>
      </c>
      <c r="E94" s="20">
        <f>Model!$W$28*((drdp!B94+drdp!K94)*'DBH-OH'!$B94+(drdp!E94+drdp!N94)*'DBH-OH'!$C94+(drdp!H94+drdp!Q94)*'DBH-OH'!$D94)</f>
        <v>1.6080137119644757E-2</v>
      </c>
      <c r="F94" s="20">
        <f>Model!$W$28*((drdp!C94+drdp!L94)*'DBH-OH'!$B94+(drdp!F94+drdp!O94)*'DBH-OH'!$C94+(drdp!I94+drdp!R94)*'DBH-OH'!$D94)</f>
        <v>-3.7754118885712805E-2</v>
      </c>
      <c r="G94" s="20">
        <f>Model!$W$28*((drdp!D94+drdp!M94)*'DBH-OH'!$B94+(drdp!G94+drdp!P94)*'DBH-OH'!$C94+(drdp!J94+drdp!S94)*'DBH-OH'!$D94)</f>
        <v>0</v>
      </c>
      <c r="H94" s="18">
        <f>Model!$W$28*((drdp!B94)*'DBH-OH'!$B94+(drdp!E94)*'DBH-OH'!$C94+(drdp!H94)*'DBH-OH'!$D94)</f>
        <v>8.0400685598223786E-3</v>
      </c>
      <c r="I94" s="18">
        <f>Model!$W$28*((drdp!C94)*'DBH-OH'!$B94+(drdp!F94)*'DBH-OH'!$C94+(drdp!I94)*'DBH-OH'!$D94)</f>
        <v>-1.8877059442856402E-2</v>
      </c>
      <c r="J94" s="18">
        <f>Model!$W$28*((drdp!D94)*'DBH-OH'!$B94+(drdp!G94)*'DBH-OH'!$C94+(drdp!J94)*'DBH-OH'!$D94)</f>
        <v>0</v>
      </c>
      <c r="K94" s="21">
        <f>SUM(E$3:E93)+H94</f>
        <v>-0.58944792662019518</v>
      </c>
      <c r="L94" s="21">
        <f>SUM(F$3:F93)+I94</f>
        <v>0.48927755066785622</v>
      </c>
      <c r="M94" s="21">
        <f>SUM(G$3:G93)+J94</f>
        <v>0</v>
      </c>
      <c r="N94" s="21"/>
      <c r="O94" s="21"/>
      <c r="P94" s="21"/>
      <c r="Q94" s="19">
        <f t="shared" si="7"/>
        <v>0.34744885819684701</v>
      </c>
      <c r="R94" s="19">
        <f t="shared" si="7"/>
        <v>0.2393925215875366</v>
      </c>
      <c r="S94" s="19">
        <f t="shared" si="7"/>
        <v>0</v>
      </c>
      <c r="T94" s="19">
        <f t="shared" si="8"/>
        <v>-0.28840363778297534</v>
      </c>
      <c r="U94" s="19">
        <f t="shared" si="9"/>
        <v>0</v>
      </c>
      <c r="V94" s="19">
        <f t="shared" si="10"/>
        <v>0</v>
      </c>
    </row>
    <row r="95" spans="1:22" x14ac:dyDescent="0.25">
      <c r="A95" s="26">
        <f>Wellpath!E95</f>
        <v>8800</v>
      </c>
      <c r="B95" s="22">
        <v>0</v>
      </c>
      <c r="C95" s="22">
        <v>0</v>
      </c>
      <c r="D95" s="22">
        <f t="shared" si="6"/>
        <v>3.9314164891663715E-5</v>
      </c>
      <c r="E95" s="20">
        <f>Model!$W$28*((drdp!B95+drdp!K95)*'DBH-OH'!$B95+(drdp!E95+drdp!N95)*'DBH-OH'!$C95+(drdp!H95+drdp!Q95)*'DBH-OH'!$D95)</f>
        <v>1.8699034338724153E-2</v>
      </c>
      <c r="F95" s="20">
        <f>Model!$W$28*((drdp!C95+drdp!L95)*'DBH-OH'!$B95+(drdp!F95+drdp!O95)*'DBH-OH'!$C95+(drdp!I95+drdp!R95)*'DBH-OH'!$D95)</f>
        <v>-3.8304760368484909E-2</v>
      </c>
      <c r="G95" s="20">
        <f>Model!$W$28*((drdp!D95+drdp!M95)*'DBH-OH'!$B95+(drdp!G95+drdp!P95)*'DBH-OH'!$C95+(drdp!J95+drdp!S95)*'DBH-OH'!$D95)</f>
        <v>0</v>
      </c>
      <c r="H95" s="18">
        <f>Model!$W$28*((drdp!B95)*'DBH-OH'!$B95+(drdp!E95)*'DBH-OH'!$C95+(drdp!H95)*'DBH-OH'!$D95)</f>
        <v>9.3495171693620763E-3</v>
      </c>
      <c r="I95" s="18">
        <f>Model!$W$28*((drdp!C95)*'DBH-OH'!$B95+(drdp!F95)*'DBH-OH'!$C95+(drdp!I95)*'DBH-OH'!$D95)</f>
        <v>-1.9152380184242455E-2</v>
      </c>
      <c r="J95" s="18">
        <f>Model!$W$28*((drdp!D95)*'DBH-OH'!$B95+(drdp!G95)*'DBH-OH'!$C95+(drdp!J95)*'DBH-OH'!$D95)</f>
        <v>0</v>
      </c>
      <c r="K95" s="21">
        <f>SUM(E$3:E94)+H95</f>
        <v>-0.57205834089101082</v>
      </c>
      <c r="L95" s="21">
        <f>SUM(F$3:F94)+I95</f>
        <v>0.45124811104075735</v>
      </c>
      <c r="M95" s="21">
        <f>SUM(G$3:G94)+J95</f>
        <v>0</v>
      </c>
      <c r="N95" s="21"/>
      <c r="O95" s="21"/>
      <c r="P95" s="21"/>
      <c r="Q95" s="19">
        <f t="shared" si="7"/>
        <v>0.32725074538297594</v>
      </c>
      <c r="R95" s="19">
        <f t="shared" si="7"/>
        <v>0.20362485771785169</v>
      </c>
      <c r="S95" s="19">
        <f t="shared" si="7"/>
        <v>0</v>
      </c>
      <c r="T95" s="19">
        <f t="shared" si="8"/>
        <v>-0.25814024573217825</v>
      </c>
      <c r="U95" s="19">
        <f t="shared" si="9"/>
        <v>0</v>
      </c>
      <c r="V95" s="19">
        <f t="shared" si="10"/>
        <v>0</v>
      </c>
    </row>
    <row r="96" spans="1:22" x14ac:dyDescent="0.25">
      <c r="A96" s="26">
        <f>Wellpath!E96</f>
        <v>8900</v>
      </c>
      <c r="B96" s="22">
        <v>0</v>
      </c>
      <c r="C96" s="22">
        <v>0</v>
      </c>
      <c r="D96" s="22">
        <f t="shared" si="6"/>
        <v>3.9314164891663715E-5</v>
      </c>
      <c r="E96" s="20">
        <f>Model!$W$28*((drdp!B96+drdp!K96)*'DBH-OH'!$B96+(drdp!E96+drdp!N96)*'DBH-OH'!$C96+(drdp!H96+drdp!Q96)*'DBH-OH'!$D96)</f>
        <v>2.1264218048050672E-2</v>
      </c>
      <c r="F96" s="20">
        <f>Model!$W$28*((drdp!C96+drdp!L96)*'DBH-OH'!$B96+(drdp!F96+drdp!O96)*'DBH-OH'!$C96+(drdp!I96+drdp!R96)*'DBH-OH'!$D96)</f>
        <v>-3.8759551379564557E-2</v>
      </c>
      <c r="G96" s="20">
        <f>Model!$W$28*((drdp!D96+drdp!M96)*'DBH-OH'!$B96+(drdp!G96+drdp!P96)*'DBH-OH'!$C96+(drdp!J96+drdp!S96)*'DBH-OH'!$D96)</f>
        <v>0</v>
      </c>
      <c r="H96" s="18">
        <f>Model!$W$28*((drdp!B96)*'DBH-OH'!$B96+(drdp!E96)*'DBH-OH'!$C96+(drdp!H96)*'DBH-OH'!$D96)</f>
        <v>1.0632109024025336E-2</v>
      </c>
      <c r="I96" s="18">
        <f>Model!$W$28*((drdp!C96)*'DBH-OH'!$B96+(drdp!F96)*'DBH-OH'!$C96+(drdp!I96)*'DBH-OH'!$D96)</f>
        <v>-1.9379775689782278E-2</v>
      </c>
      <c r="J96" s="18">
        <f>Model!$W$28*((drdp!D96)*'DBH-OH'!$B96+(drdp!G96)*'DBH-OH'!$C96+(drdp!J96)*'DBH-OH'!$D96)</f>
        <v>0</v>
      </c>
      <c r="K96" s="21">
        <f>SUM(E$3:E95)+H96</f>
        <v>-0.55207671469762343</v>
      </c>
      <c r="L96" s="21">
        <f>SUM(F$3:F95)+I96</f>
        <v>0.41271595516673265</v>
      </c>
      <c r="M96" s="21">
        <f>SUM(G$3:G95)+J96</f>
        <v>0</v>
      </c>
      <c r="N96" s="21"/>
      <c r="O96" s="21"/>
      <c r="P96" s="21"/>
      <c r="Q96" s="19">
        <f t="shared" si="7"/>
        <v>0.3047886989113211</v>
      </c>
      <c r="R96" s="19">
        <f t="shared" si="7"/>
        <v>0.17033445964918847</v>
      </c>
      <c r="S96" s="19">
        <f t="shared" si="7"/>
        <v>0</v>
      </c>
      <c r="T96" s="19">
        <f t="shared" si="8"/>
        <v>-0.22785086863174139</v>
      </c>
      <c r="U96" s="19">
        <f t="shared" si="9"/>
        <v>0</v>
      </c>
      <c r="V96" s="19">
        <f t="shared" si="10"/>
        <v>0</v>
      </c>
    </row>
    <row r="97" spans="1:22" x14ac:dyDescent="0.25">
      <c r="A97" s="26">
        <f>Wellpath!E97</f>
        <v>9000</v>
      </c>
      <c r="B97" s="22">
        <v>0</v>
      </c>
      <c r="C97" s="22">
        <v>0</v>
      </c>
      <c r="D97" s="22">
        <f t="shared" si="6"/>
        <v>3.9314164891663715E-5</v>
      </c>
      <c r="E97" s="20">
        <f>Model!$W$28*((drdp!B97+drdp!K97)*'DBH-OH'!$B97+(drdp!E97+drdp!N97)*'DBH-OH'!$C97+(drdp!H97+drdp!Q97)*'DBH-OH'!$D97)</f>
        <v>2.3776140657176283E-2</v>
      </c>
      <c r="F97" s="20">
        <f>Model!$W$28*((drdp!C97+drdp!L97)*'DBH-OH'!$B97+(drdp!F97+drdp!O97)*'DBH-OH'!$C97+(drdp!I97+drdp!R97)*'DBH-OH'!$D97)</f>
        <v>-3.9104881546139725E-2</v>
      </c>
      <c r="G97" s="20">
        <f>Model!$W$28*((drdp!D97+drdp!M97)*'DBH-OH'!$B97+(drdp!G97+drdp!P97)*'DBH-OH'!$C97+(drdp!J97+drdp!S97)*'DBH-OH'!$D97)</f>
        <v>0</v>
      </c>
      <c r="H97" s="18">
        <f>Model!$W$28*((drdp!B97)*'DBH-OH'!$B97+(drdp!E97)*'DBH-OH'!$C97+(drdp!H97)*'DBH-OH'!$D97)</f>
        <v>1.1888070328588142E-2</v>
      </c>
      <c r="I97" s="18">
        <f>Model!$W$28*((drdp!C97)*'DBH-OH'!$B97+(drdp!F97)*'DBH-OH'!$C97+(drdp!I97)*'DBH-OH'!$D97)</f>
        <v>-1.9552440773069862E-2</v>
      </c>
      <c r="J97" s="18">
        <f>Model!$W$28*((drdp!D97)*'DBH-OH'!$B97+(drdp!G97)*'DBH-OH'!$C97+(drdp!J97)*'DBH-OH'!$D97)</f>
        <v>0</v>
      </c>
      <c r="K97" s="21">
        <f>SUM(E$3:E96)+H97</f>
        <v>-0.5295565353450099</v>
      </c>
      <c r="L97" s="21">
        <f>SUM(F$3:F96)+I97</f>
        <v>0.37378373870388049</v>
      </c>
      <c r="M97" s="21">
        <f>SUM(G$3:G96)+J97</f>
        <v>0</v>
      </c>
      <c r="N97" s="21"/>
      <c r="O97" s="21"/>
      <c r="P97" s="21"/>
      <c r="Q97" s="19">
        <f t="shared" si="7"/>
        <v>0.28043012412661072</v>
      </c>
      <c r="R97" s="19">
        <f t="shared" si="7"/>
        <v>0.13971428331945079</v>
      </c>
      <c r="S97" s="19">
        <f t="shared" si="7"/>
        <v>0</v>
      </c>
      <c r="T97" s="19">
        <f t="shared" si="8"/>
        <v>-0.19793962163633144</v>
      </c>
      <c r="U97" s="19">
        <f t="shared" si="9"/>
        <v>0</v>
      </c>
      <c r="V97" s="19">
        <f t="shared" si="10"/>
        <v>0</v>
      </c>
    </row>
    <row r="98" spans="1:22" x14ac:dyDescent="0.25">
      <c r="A98" s="26">
        <f>Wellpath!E98</f>
        <v>9100</v>
      </c>
      <c r="B98" s="22">
        <v>0</v>
      </c>
      <c r="C98" s="22">
        <v>0</v>
      </c>
      <c r="D98" s="22">
        <f t="shared" si="6"/>
        <v>3.9314164891663715E-5</v>
      </c>
      <c r="E98" s="20">
        <f>Model!$W$28*((drdp!B98+drdp!K98)*'DBH-OH'!$B98+(drdp!E98+drdp!N98)*'DBH-OH'!$C98+(drdp!H98+drdp!Q98)*'DBH-OH'!$D98)</f>
        <v>2.6219096222823264E-2</v>
      </c>
      <c r="F98" s="20">
        <f>Model!$W$28*((drdp!C98+drdp!L98)*'DBH-OH'!$B98+(drdp!F98+drdp!O98)*'DBH-OH'!$C98+(drdp!I98+drdp!R98)*'DBH-OH'!$D98)</f>
        <v>-3.9343621019055926E-2</v>
      </c>
      <c r="G98" s="20">
        <f>Model!$W$28*((drdp!D98+drdp!M98)*'DBH-OH'!$B98+(drdp!G98+drdp!P98)*'DBH-OH'!$C98+(drdp!J98+drdp!S98)*'DBH-OH'!$D98)</f>
        <v>0</v>
      </c>
      <c r="H98" s="18">
        <f>Model!$W$28*((drdp!B98)*'DBH-OH'!$B98+(drdp!E98)*'DBH-OH'!$C98+(drdp!H98)*'DBH-OH'!$D98)</f>
        <v>1.3109548111411632E-2</v>
      </c>
      <c r="I98" s="18">
        <f>Model!$W$28*((drdp!C98)*'DBH-OH'!$B98+(drdp!F98)*'DBH-OH'!$C98+(drdp!I98)*'DBH-OH'!$D98)</f>
        <v>-1.9671810509527963E-2</v>
      </c>
      <c r="J98" s="18">
        <f>Model!$W$28*((drdp!D98)*'DBH-OH'!$B98+(drdp!G98)*'DBH-OH'!$C98+(drdp!J98)*'DBH-OH'!$D98)</f>
        <v>0</v>
      </c>
      <c r="K98" s="21">
        <f>SUM(E$3:E97)+H98</f>
        <v>-0.5045589169050102</v>
      </c>
      <c r="L98" s="21">
        <f>SUM(F$3:F97)+I98</f>
        <v>0.33455948742128266</v>
      </c>
      <c r="M98" s="21">
        <f>SUM(G$3:G97)+J98</f>
        <v>0</v>
      </c>
      <c r="N98" s="21"/>
      <c r="O98" s="21"/>
      <c r="P98" s="21"/>
      <c r="Q98" s="19">
        <f t="shared" si="7"/>
        <v>0.254579700628357</v>
      </c>
      <c r="R98" s="19">
        <f t="shared" si="7"/>
        <v>0.11193005062359139</v>
      </c>
      <c r="S98" s="19">
        <f t="shared" si="7"/>
        <v>0</v>
      </c>
      <c r="T98" s="19">
        <f t="shared" si="8"/>
        <v>-0.16880497261357777</v>
      </c>
      <c r="U98" s="19">
        <f t="shared" si="9"/>
        <v>0</v>
      </c>
      <c r="V98" s="19">
        <f t="shared" si="10"/>
        <v>0</v>
      </c>
    </row>
    <row r="99" spans="1:22" x14ac:dyDescent="0.25">
      <c r="A99" s="26">
        <f>Wellpath!E99</f>
        <v>9200</v>
      </c>
      <c r="B99" s="22">
        <v>0</v>
      </c>
      <c r="C99" s="22">
        <v>0</v>
      </c>
      <c r="D99" s="22">
        <f t="shared" si="6"/>
        <v>3.9314164891663715E-5</v>
      </c>
      <c r="E99" s="20">
        <f>Model!$W$28*((drdp!B99+drdp!K99)*'DBH-OH'!$B99+(drdp!E99+drdp!N99)*'DBH-OH'!$C99+(drdp!H99+drdp!Q99)*'DBH-OH'!$D99)</f>
        <v>2.8592241072049496E-2</v>
      </c>
      <c r="F99" s="20">
        <f>Model!$W$28*((drdp!C99+drdp!L99)*'DBH-OH'!$B99+(drdp!F99+drdp!O99)*'DBH-OH'!$C99+(drdp!I99+drdp!R99)*'DBH-OH'!$D99)</f>
        <v>-3.9469618437538198E-2</v>
      </c>
      <c r="G99" s="20">
        <f>Model!$W$28*((drdp!D99+drdp!M99)*'DBH-OH'!$B99+(drdp!G99+drdp!P99)*'DBH-OH'!$C99+(drdp!J99+drdp!S99)*'DBH-OH'!$D99)</f>
        <v>0</v>
      </c>
      <c r="H99" s="18">
        <f>Model!$W$28*((drdp!B99)*'DBH-OH'!$B99+(drdp!E99)*'DBH-OH'!$C99+(drdp!H99)*'DBH-OH'!$D99)</f>
        <v>1.4296120536024748E-2</v>
      </c>
      <c r="I99" s="18">
        <f>Model!$W$28*((drdp!C99)*'DBH-OH'!$B99+(drdp!F99)*'DBH-OH'!$C99+(drdp!I99)*'DBH-OH'!$D99)</f>
        <v>-1.9734809218769099E-2</v>
      </c>
      <c r="J99" s="18">
        <f>Model!$W$28*((drdp!D99)*'DBH-OH'!$B99+(drdp!G99)*'DBH-OH'!$C99+(drdp!J99)*'DBH-OH'!$D99)</f>
        <v>0</v>
      </c>
      <c r="K99" s="21">
        <f>SUM(E$3:E98)+H99</f>
        <v>-0.47715324825757383</v>
      </c>
      <c r="L99" s="21">
        <f>SUM(F$3:F98)+I99</f>
        <v>0.29515286769298565</v>
      </c>
      <c r="M99" s="21">
        <f>SUM(G$3:G98)+J99</f>
        <v>0</v>
      </c>
      <c r="N99" s="21"/>
      <c r="O99" s="21"/>
      <c r="P99" s="21"/>
      <c r="Q99" s="19">
        <f t="shared" si="7"/>
        <v>0.22767522232275389</v>
      </c>
      <c r="R99" s="19">
        <f t="shared" si="7"/>
        <v>8.7115215307393093E-2</v>
      </c>
      <c r="S99" s="19">
        <f t="shared" si="7"/>
        <v>0</v>
      </c>
      <c r="T99" s="19">
        <f t="shared" si="8"/>
        <v>-0.14083314955224602</v>
      </c>
      <c r="U99" s="19">
        <f t="shared" si="9"/>
        <v>0</v>
      </c>
      <c r="V99" s="19">
        <f t="shared" si="10"/>
        <v>0</v>
      </c>
    </row>
    <row r="100" spans="1:22" x14ac:dyDescent="0.25">
      <c r="A100" s="26">
        <f>Wellpath!E100</f>
        <v>9300</v>
      </c>
      <c r="B100" s="22">
        <v>0</v>
      </c>
      <c r="C100" s="22">
        <v>0</v>
      </c>
      <c r="D100" s="22">
        <f t="shared" si="6"/>
        <v>3.9314164891663715E-5</v>
      </c>
      <c r="E100" s="20">
        <f>Model!$W$28*((drdp!B100+drdp!K100)*'DBH-OH'!$B100+(drdp!E100+drdp!N100)*'DBH-OH'!$C100+(drdp!H100+drdp!Q100)*'DBH-OH'!$D100)</f>
        <v>3.0654192195101723E-2</v>
      </c>
      <c r="F100" s="20">
        <f>Model!$W$28*((drdp!C100+drdp!L100)*'DBH-OH'!$B100+(drdp!F100+drdp!O100)*'DBH-OH'!$C100+(drdp!I100+drdp!R100)*'DBH-OH'!$D100)</f>
        <v>-3.9193259913273909E-2</v>
      </c>
      <c r="G100" s="20">
        <f>Model!$W$28*((drdp!D100+drdp!M100)*'DBH-OH'!$B100+(drdp!G100+drdp!P100)*'DBH-OH'!$C100+(drdp!J100+drdp!S100)*'DBH-OH'!$D100)</f>
        <v>0</v>
      </c>
      <c r="H100" s="18">
        <f>Model!$W$28*((drdp!B100)*'DBH-OH'!$B100+(drdp!E100)*'DBH-OH'!$C100+(drdp!H100)*'DBH-OH'!$D100)</f>
        <v>1.5442917982419074E-2</v>
      </c>
      <c r="I100" s="18">
        <f>Model!$W$28*((drdp!C100)*'DBH-OH'!$B100+(drdp!F100)*'DBH-OH'!$C100+(drdp!I100)*'DBH-OH'!$D100)</f>
        <v>-1.9744715321548666E-2</v>
      </c>
      <c r="J100" s="18">
        <f>Model!$W$28*((drdp!D100)*'DBH-OH'!$B100+(drdp!G100)*'DBH-OH'!$C100+(drdp!J100)*'DBH-OH'!$D100)</f>
        <v>0</v>
      </c>
      <c r="K100" s="21">
        <f>SUM(E$3:E99)+H100</f>
        <v>-0.44741420973912999</v>
      </c>
      <c r="L100" s="21">
        <f>SUM(F$3:F99)+I100</f>
        <v>0.25567334315266788</v>
      </c>
      <c r="M100" s="21">
        <f>SUM(G$3:G99)+J100</f>
        <v>0</v>
      </c>
      <c r="N100" s="21"/>
      <c r="O100" s="21"/>
      <c r="P100" s="21"/>
      <c r="Q100" s="19">
        <f t="shared" si="7"/>
        <v>0.2001794750764902</v>
      </c>
      <c r="R100" s="19">
        <f t="shared" si="7"/>
        <v>6.5368858398861862E-2</v>
      </c>
      <c r="S100" s="19">
        <f t="shared" si="7"/>
        <v>0</v>
      </c>
      <c r="T100" s="19">
        <f t="shared" si="8"/>
        <v>-0.11439188677801229</v>
      </c>
      <c r="U100" s="19">
        <f t="shared" si="9"/>
        <v>0</v>
      </c>
      <c r="V100" s="19">
        <f t="shared" si="10"/>
        <v>0</v>
      </c>
    </row>
    <row r="101" spans="1:22" x14ac:dyDescent="0.25">
      <c r="A101" s="26">
        <f>Wellpath!E101</f>
        <v>9398.5</v>
      </c>
      <c r="B101" s="22">
        <v>0</v>
      </c>
      <c r="C101" s="22">
        <v>0</v>
      </c>
      <c r="D101" s="22">
        <f t="shared" si="6"/>
        <v>3.9314164891663715E-5</v>
      </c>
      <c r="E101" s="20">
        <f>Model!$W$28*((drdp!B101+drdp!K101)*'DBH-OH'!$B101+(drdp!E101+drdp!N101)*'DBH-OH'!$C101+(drdp!H101+drdp!Q101)*'DBH-OH'!$D101)</f>
        <v>1.6532093694150055E-2</v>
      </c>
      <c r="F101" s="20">
        <f>Model!$W$28*((drdp!C101+drdp!L101)*'DBH-OH'!$B101+(drdp!F101+drdp!O101)*'DBH-OH'!$C101+(drdp!I101+drdp!R101)*'DBH-OH'!$D101)</f>
        <v>-1.9702182053107409E-2</v>
      </c>
      <c r="G101" s="20">
        <f>Model!$W$28*((drdp!D101+drdp!M101)*'DBH-OH'!$B101+(drdp!G101+drdp!P101)*'DBH-OH'!$C101+(drdp!J101+drdp!S101)*'DBH-OH'!$D101)</f>
        <v>0</v>
      </c>
      <c r="H101" s="18">
        <f>Model!$W$28*((drdp!B101)*'DBH-OH'!$B101+(drdp!E101)*'DBH-OH'!$C101+(drdp!H101)*'DBH-OH'!$D101)</f>
        <v>1.6284112288737648E-2</v>
      </c>
      <c r="I101" s="18">
        <f>Model!$W$28*((drdp!C101)*'DBH-OH'!$B101+(drdp!F101)*'DBH-OH'!$C101+(drdp!I101)*'DBH-OH'!$D101)</f>
        <v>-1.9406649322310614E-2</v>
      </c>
      <c r="J101" s="18">
        <f>Model!$W$28*((drdp!D101)*'DBH-OH'!$B101+(drdp!G101)*'DBH-OH'!$C101+(drdp!J101)*'DBH-OH'!$D101)</f>
        <v>0</v>
      </c>
      <c r="K101" s="21">
        <f>SUM(E$3:E100)+H101</f>
        <v>-0.41591882323770968</v>
      </c>
      <c r="L101" s="21">
        <f>SUM(F$3:F100)+I101</f>
        <v>0.21681814923863199</v>
      </c>
      <c r="M101" s="21">
        <f>SUM(G$3:G100)+J101</f>
        <v>0</v>
      </c>
      <c r="N101" s="21"/>
      <c r="O101" s="21"/>
      <c r="P101" s="21"/>
      <c r="Q101" s="19">
        <f t="shared" si="7"/>
        <v>0.17298846752344119</v>
      </c>
      <c r="R101" s="19">
        <f t="shared" si="7"/>
        <v>4.7010109839265693E-2</v>
      </c>
      <c r="S101" s="19">
        <f t="shared" si="7"/>
        <v>0</v>
      </c>
      <c r="T101" s="19">
        <f t="shared" si="8"/>
        <v>-9.0178749487909937E-2</v>
      </c>
      <c r="U101" s="19">
        <f t="shared" si="9"/>
        <v>0</v>
      </c>
      <c r="V101" s="19">
        <f t="shared" si="10"/>
        <v>0</v>
      </c>
    </row>
    <row r="102" spans="1:22" x14ac:dyDescent="0.25">
      <c r="A102" s="26">
        <f>Wellpath!E102</f>
        <v>9400</v>
      </c>
      <c r="B102" s="22">
        <v>0</v>
      </c>
      <c r="C102" s="22">
        <v>0</v>
      </c>
      <c r="D102" s="22">
        <f t="shared" si="6"/>
        <v>3.9314164891663715E-5</v>
      </c>
      <c r="E102" s="20">
        <f>Model!$W$28*((drdp!B102+drdp!K102)*'DBH-OH'!$B102+(drdp!E102+drdp!N102)*'DBH-OH'!$C102+(drdp!H102+drdp!Q102)*'DBH-OH'!$D102)</f>
        <v>1.6780075099562457E-2</v>
      </c>
      <c r="F102" s="20">
        <f>Model!$W$28*((drdp!C102+drdp!L102)*'DBH-OH'!$B102+(drdp!F102+drdp!O102)*'DBH-OH'!$C102+(drdp!I102+drdp!R102)*'DBH-OH'!$D102)</f>
        <v>-1.9997714783904205E-2</v>
      </c>
      <c r="G102" s="20">
        <f>Model!$W$28*((drdp!D102+drdp!M102)*'DBH-OH'!$B102+(drdp!G102+drdp!P102)*'DBH-OH'!$C102+(drdp!J102+drdp!S102)*'DBH-OH'!$D102)</f>
        <v>0</v>
      </c>
      <c r="H102" s="18">
        <f>Model!$W$28*((drdp!B102)*'DBH-OH'!$B102+(drdp!E102)*'DBH-OH'!$C102+(drdp!H102)*'DBH-OH'!$D102)</f>
        <v>2.4798140541240491E-4</v>
      </c>
      <c r="I102" s="18">
        <f>Model!$W$28*((drdp!C102)*'DBH-OH'!$B102+(drdp!F102)*'DBH-OH'!$C102+(drdp!I102)*'DBH-OH'!$D102)</f>
        <v>-2.9553273079679487E-4</v>
      </c>
      <c r="J102" s="18">
        <f>Model!$W$28*((drdp!D102)*'DBH-OH'!$B102+(drdp!G102)*'DBH-OH'!$C102+(drdp!J102)*'DBH-OH'!$D102)</f>
        <v>0</v>
      </c>
      <c r="K102" s="21">
        <f>SUM(E$3:E101)+H102</f>
        <v>-0.41542286042688492</v>
      </c>
      <c r="L102" s="21">
        <f>SUM(F$3:F101)+I102</f>
        <v>0.21622708377703839</v>
      </c>
      <c r="M102" s="21">
        <f>SUM(G$3:G101)+J102</f>
        <v>0</v>
      </c>
      <c r="N102" s="21"/>
      <c r="O102" s="21"/>
      <c r="P102" s="21"/>
      <c r="Q102" s="19">
        <f t="shared" si="7"/>
        <v>0.17257615296525511</v>
      </c>
      <c r="R102" s="19">
        <f t="shared" si="7"/>
        <v>4.6754151758722377E-2</v>
      </c>
      <c r="S102" s="19">
        <f t="shared" si="7"/>
        <v>0</v>
      </c>
      <c r="T102" s="19">
        <f t="shared" si="8"/>
        <v>-8.982567364442097E-2</v>
      </c>
      <c r="U102" s="19">
        <f t="shared" si="9"/>
        <v>0</v>
      </c>
      <c r="V102" s="19">
        <f t="shared" si="10"/>
        <v>0</v>
      </c>
    </row>
    <row r="103" spans="1:22" x14ac:dyDescent="0.25">
      <c r="A103" s="26">
        <f>Wellpath!E103</f>
        <v>9500</v>
      </c>
      <c r="B103" s="22">
        <v>0</v>
      </c>
      <c r="C103" s="22">
        <v>0</v>
      </c>
      <c r="D103" s="22">
        <f t="shared" si="6"/>
        <v>3.9314164891663715E-5</v>
      </c>
      <c r="E103" s="20">
        <f>Model!$W$28*((drdp!B103+drdp!K103)*'DBH-OH'!$B103+(drdp!E103+drdp!N103)*'DBH-OH'!$C103+(drdp!H103+drdp!Q103)*'DBH-OH'!$D103)</f>
        <v>3.3064187388299852E-2</v>
      </c>
      <c r="F103" s="20">
        <f>Model!$W$28*((drdp!C103+drdp!L103)*'DBH-OH'!$B103+(drdp!F103+drdp!O103)*'DBH-OH'!$C103+(drdp!I103+drdp!R103)*'DBH-OH'!$D103)</f>
        <v>-3.9404364106214528E-2</v>
      </c>
      <c r="G103" s="20">
        <f>Model!$W$28*((drdp!D103+drdp!M103)*'DBH-OH'!$B103+(drdp!G103+drdp!P103)*'DBH-OH'!$C103+(drdp!J103+drdp!S103)*'DBH-OH'!$D103)</f>
        <v>0</v>
      </c>
      <c r="H103" s="18">
        <f>Model!$W$28*((drdp!B103)*'DBH-OH'!$B103+(drdp!E103)*'DBH-OH'!$C103+(drdp!H103)*'DBH-OH'!$D103)</f>
        <v>1.6532093694150055E-2</v>
      </c>
      <c r="I103" s="18">
        <f>Model!$W$28*((drdp!C103)*'DBH-OH'!$B103+(drdp!F103)*'DBH-OH'!$C103+(drdp!I103)*'DBH-OH'!$D103)</f>
        <v>-1.9702182053107409E-2</v>
      </c>
      <c r="J103" s="18">
        <f>Model!$W$28*((drdp!D103)*'DBH-OH'!$B103+(drdp!G103)*'DBH-OH'!$C103+(drdp!J103)*'DBH-OH'!$D103)</f>
        <v>0</v>
      </c>
      <c r="K103" s="21">
        <f>SUM(E$3:E102)+H103</f>
        <v>-0.38235867303858478</v>
      </c>
      <c r="L103" s="21">
        <f>SUM(F$3:F102)+I103</f>
        <v>0.17682271967082358</v>
      </c>
      <c r="M103" s="21">
        <f>SUM(G$3:G102)+J103</f>
        <v>0</v>
      </c>
      <c r="N103" s="21"/>
      <c r="O103" s="21"/>
      <c r="P103" s="21"/>
      <c r="Q103" s="19">
        <f t="shared" si="7"/>
        <v>0.14619815484782739</v>
      </c>
      <c r="R103" s="19">
        <f t="shared" si="7"/>
        <v>3.126627419178666E-2</v>
      </c>
      <c r="S103" s="19">
        <f t="shared" si="7"/>
        <v>0</v>
      </c>
      <c r="T103" s="19">
        <f t="shared" si="8"/>
        <v>-6.7609700456409766E-2</v>
      </c>
      <c r="U103" s="19">
        <f t="shared" si="9"/>
        <v>0</v>
      </c>
      <c r="V103" s="19">
        <f t="shared" si="10"/>
        <v>0</v>
      </c>
    </row>
    <row r="104" spans="1:22" x14ac:dyDescent="0.25">
      <c r="A104" s="26">
        <f>Wellpath!E104</f>
        <v>9600</v>
      </c>
      <c r="B104" s="22">
        <v>0</v>
      </c>
      <c r="C104" s="22">
        <v>0</v>
      </c>
      <c r="D104" s="22">
        <f t="shared" si="6"/>
        <v>3.9314164891663715E-5</v>
      </c>
      <c r="E104" s="20">
        <f>Model!$W$28*((drdp!B104+drdp!K104)*'DBH-OH'!$B104+(drdp!E104+drdp!N104)*'DBH-OH'!$C104+(drdp!H104+drdp!Q104)*'DBH-OH'!$D104)</f>
        <v>3.3064187388299852E-2</v>
      </c>
      <c r="F104" s="20">
        <f>Model!$W$28*((drdp!C104+drdp!L104)*'DBH-OH'!$B104+(drdp!F104+drdp!O104)*'DBH-OH'!$C104+(drdp!I104+drdp!R104)*'DBH-OH'!$D104)</f>
        <v>-3.9404364106214528E-2</v>
      </c>
      <c r="G104" s="20">
        <f>Model!$W$28*((drdp!D104+drdp!M104)*'DBH-OH'!$B104+(drdp!G104+drdp!P104)*'DBH-OH'!$C104+(drdp!J104+drdp!S104)*'DBH-OH'!$D104)</f>
        <v>0</v>
      </c>
      <c r="H104" s="18">
        <f>Model!$W$28*((drdp!B104)*'DBH-OH'!$B104+(drdp!E104)*'DBH-OH'!$C104+(drdp!H104)*'DBH-OH'!$D104)</f>
        <v>1.6532093694149805E-2</v>
      </c>
      <c r="I104" s="18">
        <f>Model!$W$28*((drdp!C104)*'DBH-OH'!$B104+(drdp!F104)*'DBH-OH'!$C104+(drdp!I104)*'DBH-OH'!$D104)</f>
        <v>-1.9702182053107115E-2</v>
      </c>
      <c r="J104" s="18">
        <f>Model!$W$28*((drdp!D104)*'DBH-OH'!$B104+(drdp!G104)*'DBH-OH'!$C104+(drdp!J104)*'DBH-OH'!$D104)</f>
        <v>0</v>
      </c>
      <c r="K104" s="21">
        <f>SUM(E$3:E103)+H104</f>
        <v>-0.34929448565028515</v>
      </c>
      <c r="L104" s="21">
        <f>SUM(F$3:F103)+I104</f>
        <v>0.13741835556460935</v>
      </c>
      <c r="M104" s="21">
        <f>SUM(G$3:G103)+J104</f>
        <v>0</v>
      </c>
      <c r="N104" s="21"/>
      <c r="O104" s="21"/>
      <c r="P104" s="21"/>
      <c r="Q104" s="19">
        <f t="shared" si="7"/>
        <v>0.12200663770569725</v>
      </c>
      <c r="R104" s="19">
        <f t="shared" si="7"/>
        <v>1.8883804446081402E-2</v>
      </c>
      <c r="S104" s="19">
        <f t="shared" si="7"/>
        <v>0</v>
      </c>
      <c r="T104" s="19">
        <f t="shared" si="8"/>
        <v>-4.7999473825848224E-2</v>
      </c>
      <c r="U104" s="19">
        <f t="shared" si="9"/>
        <v>0</v>
      </c>
      <c r="V104" s="19">
        <f t="shared" si="10"/>
        <v>0</v>
      </c>
    </row>
    <row r="105" spans="1:22" x14ac:dyDescent="0.25">
      <c r="A105" s="26">
        <f>Wellpath!E105</f>
        <v>9700</v>
      </c>
      <c r="B105" s="22">
        <v>0</v>
      </c>
      <c r="C105" s="22">
        <v>0</v>
      </c>
      <c r="D105" s="22">
        <f t="shared" si="6"/>
        <v>3.9314164891663715E-5</v>
      </c>
      <c r="E105" s="20">
        <f>Model!$W$28*((drdp!B105+drdp!K105)*'DBH-OH'!$B105+(drdp!E105+drdp!N105)*'DBH-OH'!$C105+(drdp!H105+drdp!Q105)*'DBH-OH'!$D105)</f>
        <v>3.3064187388300109E-2</v>
      </c>
      <c r="F105" s="20">
        <f>Model!$W$28*((drdp!C105+drdp!L105)*'DBH-OH'!$B105+(drdp!F105+drdp!O105)*'DBH-OH'!$C105+(drdp!I105+drdp!R105)*'DBH-OH'!$D105)</f>
        <v>-3.9404364106214819E-2</v>
      </c>
      <c r="G105" s="20">
        <f>Model!$W$28*((drdp!D105+drdp!M105)*'DBH-OH'!$B105+(drdp!G105+drdp!P105)*'DBH-OH'!$C105+(drdp!J105+drdp!S105)*'DBH-OH'!$D105)</f>
        <v>0</v>
      </c>
      <c r="H105" s="18">
        <f>Model!$W$28*((drdp!B105)*'DBH-OH'!$B105+(drdp!E105)*'DBH-OH'!$C105+(drdp!H105)*'DBH-OH'!$D105)</f>
        <v>1.6532093694150055E-2</v>
      </c>
      <c r="I105" s="18">
        <f>Model!$W$28*((drdp!C105)*'DBH-OH'!$B105+(drdp!F105)*'DBH-OH'!$C105+(drdp!I105)*'DBH-OH'!$D105)</f>
        <v>-1.9702182053107409E-2</v>
      </c>
      <c r="J105" s="18">
        <f>Model!$W$28*((drdp!D105)*'DBH-OH'!$B105+(drdp!G105)*'DBH-OH'!$C105+(drdp!J105)*'DBH-OH'!$D105)</f>
        <v>0</v>
      </c>
      <c r="K105" s="21">
        <f>SUM(E$3:E104)+H105</f>
        <v>-0.31623029826198507</v>
      </c>
      <c r="L105" s="21">
        <f>SUM(F$3:F104)+I105</f>
        <v>9.8013991458394525E-2</v>
      </c>
      <c r="M105" s="21">
        <f>SUM(G$3:G104)+J105</f>
        <v>0</v>
      </c>
      <c r="N105" s="21"/>
      <c r="O105" s="21"/>
      <c r="P105" s="21"/>
      <c r="Q105" s="19">
        <f t="shared" si="7"/>
        <v>0.10000160153886403</v>
      </c>
      <c r="R105" s="19">
        <f t="shared" si="7"/>
        <v>9.6067425216062353E-3</v>
      </c>
      <c r="S105" s="19">
        <f t="shared" si="7"/>
        <v>0</v>
      </c>
      <c r="T105" s="19">
        <f t="shared" si="8"/>
        <v>-3.0994993752735758E-2</v>
      </c>
      <c r="U105" s="19">
        <f t="shared" si="9"/>
        <v>0</v>
      </c>
      <c r="V105" s="19">
        <f t="shared" si="10"/>
        <v>0</v>
      </c>
    </row>
    <row r="106" spans="1:22" x14ac:dyDescent="0.25">
      <c r="A106" s="26">
        <f>Wellpath!E106</f>
        <v>9800</v>
      </c>
      <c r="B106" s="22">
        <v>0</v>
      </c>
      <c r="C106" s="22">
        <v>0</v>
      </c>
      <c r="D106" s="22">
        <f t="shared" si="6"/>
        <v>3.9314164891663715E-5</v>
      </c>
      <c r="E106" s="20">
        <f>Model!$W$28*((drdp!B106+drdp!K106)*'DBH-OH'!$B106+(drdp!E106+drdp!N106)*'DBH-OH'!$C106+(drdp!H106+drdp!Q106)*'DBH-OH'!$D106)</f>
        <v>3.3064187388300109E-2</v>
      </c>
      <c r="F106" s="20">
        <f>Model!$W$28*((drdp!C106+drdp!L106)*'DBH-OH'!$B106+(drdp!F106+drdp!O106)*'DBH-OH'!$C106+(drdp!I106+drdp!R106)*'DBH-OH'!$D106)</f>
        <v>-3.9404364106214819E-2</v>
      </c>
      <c r="G106" s="20">
        <f>Model!$W$28*((drdp!D106+drdp!M106)*'DBH-OH'!$B106+(drdp!G106+drdp!P106)*'DBH-OH'!$C106+(drdp!J106+drdp!S106)*'DBH-OH'!$D106)</f>
        <v>0</v>
      </c>
      <c r="H106" s="18">
        <f>Model!$W$28*((drdp!B106)*'DBH-OH'!$B106+(drdp!E106)*'DBH-OH'!$C106+(drdp!H106)*'DBH-OH'!$D106)</f>
        <v>1.6532093694150055E-2</v>
      </c>
      <c r="I106" s="18">
        <f>Model!$W$28*((drdp!C106)*'DBH-OH'!$B106+(drdp!F106)*'DBH-OH'!$C106+(drdp!I106)*'DBH-OH'!$D106)</f>
        <v>-1.9702182053107409E-2</v>
      </c>
      <c r="J106" s="18">
        <f>Model!$W$28*((drdp!D106)*'DBH-OH'!$B106+(drdp!G106)*'DBH-OH'!$C106+(drdp!J106)*'DBH-OH'!$D106)</f>
        <v>0</v>
      </c>
      <c r="K106" s="21">
        <f>SUM(E$3:E105)+H106</f>
        <v>-0.28316611087368498</v>
      </c>
      <c r="L106" s="21">
        <f>SUM(F$3:F105)+I106</f>
        <v>5.8609627352179713E-2</v>
      </c>
      <c r="M106" s="21">
        <f>SUM(G$3:G105)+J106</f>
        <v>0</v>
      </c>
      <c r="N106" s="21"/>
      <c r="O106" s="21"/>
      <c r="P106" s="21"/>
      <c r="Q106" s="19">
        <f t="shared" si="7"/>
        <v>8.0183046347328063E-2</v>
      </c>
      <c r="R106" s="19">
        <f t="shared" si="7"/>
        <v>3.4350884183613722E-3</v>
      </c>
      <c r="S106" s="19">
        <f t="shared" si="7"/>
        <v>0</v>
      </c>
      <c r="T106" s="19">
        <f t="shared" si="8"/>
        <v>-1.6596260237072682E-2</v>
      </c>
      <c r="U106" s="19">
        <f t="shared" si="9"/>
        <v>0</v>
      </c>
      <c r="V106" s="19">
        <f t="shared" si="10"/>
        <v>0</v>
      </c>
    </row>
    <row r="107" spans="1:22" x14ac:dyDescent="0.25">
      <c r="A107" s="26">
        <f>Wellpath!E107</f>
        <v>9900</v>
      </c>
      <c r="B107" s="22">
        <v>0</v>
      </c>
      <c r="C107" s="22">
        <v>0</v>
      </c>
      <c r="D107" s="22">
        <f t="shared" si="6"/>
        <v>3.9314164891663715E-5</v>
      </c>
      <c r="E107" s="20">
        <f>Model!$W$28*((drdp!B107+drdp!K107)*'DBH-OH'!$B107+(drdp!E107+drdp!N107)*'DBH-OH'!$C107+(drdp!H107+drdp!Q107)*'DBH-OH'!$D107)</f>
        <v>3.3064187388300109E-2</v>
      </c>
      <c r="F107" s="20">
        <f>Model!$W$28*((drdp!C107+drdp!L107)*'DBH-OH'!$B107+(drdp!F107+drdp!O107)*'DBH-OH'!$C107+(drdp!I107+drdp!R107)*'DBH-OH'!$D107)</f>
        <v>-3.9404364106214819E-2</v>
      </c>
      <c r="G107" s="20">
        <f>Model!$W$28*((drdp!D107+drdp!M107)*'DBH-OH'!$B107+(drdp!G107+drdp!P107)*'DBH-OH'!$C107+(drdp!J107+drdp!S107)*'DBH-OH'!$D107)</f>
        <v>0</v>
      </c>
      <c r="H107" s="18">
        <f>Model!$W$28*((drdp!B107)*'DBH-OH'!$B107+(drdp!E107)*'DBH-OH'!$C107+(drdp!H107)*'DBH-OH'!$D107)</f>
        <v>1.6532093694150055E-2</v>
      </c>
      <c r="I107" s="18">
        <f>Model!$W$28*((drdp!C107)*'DBH-OH'!$B107+(drdp!F107)*'DBH-OH'!$C107+(drdp!I107)*'DBH-OH'!$D107)</f>
        <v>-1.9702182053107409E-2</v>
      </c>
      <c r="J107" s="18">
        <f>Model!$W$28*((drdp!D107)*'DBH-OH'!$B107+(drdp!G107)*'DBH-OH'!$C107+(drdp!J107)*'DBH-OH'!$D107)</f>
        <v>0</v>
      </c>
      <c r="K107" s="21">
        <f>SUM(E$3:E106)+H107</f>
        <v>-0.2501019234853849</v>
      </c>
      <c r="L107" s="21">
        <f>SUM(F$3:F106)+I107</f>
        <v>1.9205263245964891E-2</v>
      </c>
      <c r="M107" s="21">
        <f>SUM(G$3:G106)+J107</f>
        <v>0</v>
      </c>
      <c r="N107" s="21"/>
      <c r="O107" s="21"/>
      <c r="P107" s="21"/>
      <c r="Q107" s="19">
        <f t="shared" si="7"/>
        <v>6.255097213108933E-2</v>
      </c>
      <c r="R107" s="19">
        <f t="shared" si="7"/>
        <v>3.688421363468099E-4</v>
      </c>
      <c r="S107" s="19">
        <f t="shared" si="7"/>
        <v>0</v>
      </c>
      <c r="T107" s="19">
        <f t="shared" si="8"/>
        <v>-4.8032732788589856E-3</v>
      </c>
      <c r="U107" s="19">
        <f t="shared" si="9"/>
        <v>0</v>
      </c>
      <c r="V107" s="19">
        <f t="shared" si="10"/>
        <v>0</v>
      </c>
    </row>
    <row r="108" spans="1:22" x14ac:dyDescent="0.25">
      <c r="A108" s="26">
        <f>Wellpath!E108</f>
        <v>10000</v>
      </c>
      <c r="B108" s="22">
        <v>0</v>
      </c>
      <c r="C108" s="22">
        <v>0</v>
      </c>
      <c r="D108" s="22">
        <f t="shared" si="6"/>
        <v>3.9314164891663715E-5</v>
      </c>
      <c r="E108" s="20">
        <f>Model!$W$28*((drdp!B108+drdp!K108)*'DBH-OH'!$B108+(drdp!E108+drdp!N108)*'DBH-OH'!$C108+(drdp!H108+drdp!Q108)*'DBH-OH'!$D108)</f>
        <v>3.3064187388300109E-2</v>
      </c>
      <c r="F108" s="20">
        <f>Model!$W$28*((drdp!C108+drdp!L108)*'DBH-OH'!$B108+(drdp!F108+drdp!O108)*'DBH-OH'!$C108+(drdp!I108+drdp!R108)*'DBH-OH'!$D108)</f>
        <v>-3.9404364106214819E-2</v>
      </c>
      <c r="G108" s="20">
        <f>Model!$W$28*((drdp!D108+drdp!M108)*'DBH-OH'!$B108+(drdp!G108+drdp!P108)*'DBH-OH'!$C108+(drdp!J108+drdp!S108)*'DBH-OH'!$D108)</f>
        <v>0</v>
      </c>
      <c r="H108" s="18">
        <f>Model!$W$28*((drdp!B108)*'DBH-OH'!$B108+(drdp!E108)*'DBH-OH'!$C108+(drdp!H108)*'DBH-OH'!$D108)</f>
        <v>1.6532093694150055E-2</v>
      </c>
      <c r="I108" s="18">
        <f>Model!$W$28*((drdp!C108)*'DBH-OH'!$B108+(drdp!F108)*'DBH-OH'!$C108+(drdp!I108)*'DBH-OH'!$D108)</f>
        <v>-1.9702182053107409E-2</v>
      </c>
      <c r="J108" s="18">
        <f>Model!$W$28*((drdp!D108)*'DBH-OH'!$B108+(drdp!G108)*'DBH-OH'!$C108+(drdp!J108)*'DBH-OH'!$D108)</f>
        <v>0</v>
      </c>
      <c r="K108" s="21">
        <f>SUM(E$3:E107)+H108</f>
        <v>-0.21703773609708477</v>
      </c>
      <c r="L108" s="21">
        <f>SUM(F$3:F107)+I108</f>
        <v>-2.0199100860249928E-2</v>
      </c>
      <c r="M108" s="21">
        <f>SUM(G$3:G107)+J108</f>
        <v>0</v>
      </c>
      <c r="N108" s="21"/>
      <c r="O108" s="21"/>
      <c r="P108" s="21"/>
      <c r="Q108" s="19">
        <f t="shared" si="7"/>
        <v>4.7105378890147813E-2</v>
      </c>
      <c r="R108" s="19">
        <f t="shared" si="7"/>
        <v>4.0800367556254936E-4</v>
      </c>
      <c r="S108" s="19">
        <f t="shared" si="7"/>
        <v>0</v>
      </c>
      <c r="T108" s="19">
        <f t="shared" si="8"/>
        <v>4.3839671219053217E-3</v>
      </c>
      <c r="U108" s="19">
        <f t="shared" si="9"/>
        <v>0</v>
      </c>
      <c r="V108" s="19">
        <f t="shared" si="10"/>
        <v>0</v>
      </c>
    </row>
    <row r="109" spans="1:22" x14ac:dyDescent="0.25">
      <c r="A109" s="26">
        <f>Wellpath!E109</f>
        <v>10100</v>
      </c>
      <c r="B109" s="22">
        <v>0</v>
      </c>
      <c r="C109" s="22">
        <v>0</v>
      </c>
      <c r="D109" s="22">
        <f t="shared" si="6"/>
        <v>3.9314164891663715E-5</v>
      </c>
      <c r="E109" s="20">
        <f>Model!$W$28*((drdp!B109+drdp!K109)*'DBH-OH'!$B109+(drdp!E109+drdp!N109)*'DBH-OH'!$C109+(drdp!H109+drdp!Q109)*'DBH-OH'!$D109)</f>
        <v>3.3064187388300109E-2</v>
      </c>
      <c r="F109" s="20">
        <f>Model!$W$28*((drdp!C109+drdp!L109)*'DBH-OH'!$B109+(drdp!F109+drdp!O109)*'DBH-OH'!$C109+(drdp!I109+drdp!R109)*'DBH-OH'!$D109)</f>
        <v>-3.9404364106214819E-2</v>
      </c>
      <c r="G109" s="20">
        <f>Model!$W$28*((drdp!D109+drdp!M109)*'DBH-OH'!$B109+(drdp!G109+drdp!P109)*'DBH-OH'!$C109+(drdp!J109+drdp!S109)*'DBH-OH'!$D109)</f>
        <v>0</v>
      </c>
      <c r="H109" s="18">
        <f>Model!$W$28*((drdp!B109)*'DBH-OH'!$B109+(drdp!E109)*'DBH-OH'!$C109+(drdp!H109)*'DBH-OH'!$D109)</f>
        <v>1.6532093694150055E-2</v>
      </c>
      <c r="I109" s="18">
        <f>Model!$W$28*((drdp!C109)*'DBH-OH'!$B109+(drdp!F109)*'DBH-OH'!$C109+(drdp!I109)*'DBH-OH'!$D109)</f>
        <v>-1.9702182053107409E-2</v>
      </c>
      <c r="J109" s="18">
        <f>Model!$W$28*((drdp!D109)*'DBH-OH'!$B109+(drdp!G109)*'DBH-OH'!$C109+(drdp!J109)*'DBH-OH'!$D109)</f>
        <v>0</v>
      </c>
      <c r="K109" s="21">
        <f>SUM(E$3:E108)+H109</f>
        <v>-0.18397354870878468</v>
      </c>
      <c r="L109" s="21">
        <f>SUM(F$3:F108)+I109</f>
        <v>-5.960346496646475E-2</v>
      </c>
      <c r="M109" s="21">
        <f>SUM(G$3:G108)+J109</f>
        <v>0</v>
      </c>
      <c r="N109" s="21"/>
      <c r="O109" s="21"/>
      <c r="P109" s="21"/>
      <c r="Q109" s="19">
        <f t="shared" si="7"/>
        <v>3.3846266624503574E-2</v>
      </c>
      <c r="R109" s="19">
        <f t="shared" si="7"/>
        <v>3.5525730360085909E-3</v>
      </c>
      <c r="S109" s="19">
        <f t="shared" si="7"/>
        <v>0</v>
      </c>
      <c r="T109" s="19">
        <f t="shared" si="8"/>
        <v>1.0965460965220244E-2</v>
      </c>
      <c r="U109" s="19">
        <f t="shared" si="9"/>
        <v>0</v>
      </c>
      <c r="V109" s="19">
        <f t="shared" si="10"/>
        <v>0</v>
      </c>
    </row>
    <row r="110" spans="1:22" x14ac:dyDescent="0.25">
      <c r="A110" s="26">
        <f>Wellpath!E110</f>
        <v>10200</v>
      </c>
      <c r="B110" s="22">
        <v>0</v>
      </c>
      <c r="C110" s="22">
        <v>0</v>
      </c>
      <c r="D110" s="22">
        <f t="shared" si="6"/>
        <v>3.9314164891663715E-5</v>
      </c>
      <c r="E110" s="20">
        <f>Model!$W$28*((drdp!B110+drdp!K110)*'DBH-OH'!$B110+(drdp!E110+drdp!N110)*'DBH-OH'!$C110+(drdp!H110+drdp!Q110)*'DBH-OH'!$D110)</f>
        <v>3.3064187388300109E-2</v>
      </c>
      <c r="F110" s="20">
        <f>Model!$W$28*((drdp!C110+drdp!L110)*'DBH-OH'!$B110+(drdp!F110+drdp!O110)*'DBH-OH'!$C110+(drdp!I110+drdp!R110)*'DBH-OH'!$D110)</f>
        <v>-3.9404364106214819E-2</v>
      </c>
      <c r="G110" s="20">
        <f>Model!$W$28*((drdp!D110+drdp!M110)*'DBH-OH'!$B110+(drdp!G110+drdp!P110)*'DBH-OH'!$C110+(drdp!J110+drdp!S110)*'DBH-OH'!$D110)</f>
        <v>0</v>
      </c>
      <c r="H110" s="18">
        <f>Model!$W$28*((drdp!B110)*'DBH-OH'!$B110+(drdp!E110)*'DBH-OH'!$C110+(drdp!H110)*'DBH-OH'!$D110)</f>
        <v>1.6532093694150055E-2</v>
      </c>
      <c r="I110" s="18">
        <f>Model!$W$28*((drdp!C110)*'DBH-OH'!$B110+(drdp!F110)*'DBH-OH'!$C110+(drdp!I110)*'DBH-OH'!$D110)</f>
        <v>-1.9702182053107409E-2</v>
      </c>
      <c r="J110" s="18">
        <f>Model!$W$28*((drdp!D110)*'DBH-OH'!$B110+(drdp!G110)*'DBH-OH'!$C110+(drdp!J110)*'DBH-OH'!$D110)</f>
        <v>0</v>
      </c>
      <c r="K110" s="21">
        <f>SUM(E$3:E109)+H110</f>
        <v>-0.15090936132048455</v>
      </c>
      <c r="L110" s="21">
        <f>SUM(F$3:F109)+I110</f>
        <v>-9.9007829072679562E-2</v>
      </c>
      <c r="M110" s="21">
        <f>SUM(G$3:G109)+J110</f>
        <v>0</v>
      </c>
      <c r="N110" s="21"/>
      <c r="O110" s="21"/>
      <c r="P110" s="21"/>
      <c r="Q110" s="19">
        <f t="shared" si="7"/>
        <v>2.2773635334156557E-2</v>
      </c>
      <c r="R110" s="19">
        <f t="shared" si="7"/>
        <v>9.8025502176849327E-3</v>
      </c>
      <c r="S110" s="19">
        <f t="shared" si="7"/>
        <v>0</v>
      </c>
      <c r="T110" s="19">
        <f t="shared" si="8"/>
        <v>1.4941208251085775E-2</v>
      </c>
      <c r="U110" s="19">
        <f t="shared" si="9"/>
        <v>0</v>
      </c>
      <c r="V110" s="19">
        <f t="shared" si="10"/>
        <v>0</v>
      </c>
    </row>
    <row r="111" spans="1:22" x14ac:dyDescent="0.25">
      <c r="A111" s="26">
        <f>Wellpath!E111</f>
        <v>10300</v>
      </c>
      <c r="B111" s="22">
        <v>0</v>
      </c>
      <c r="C111" s="22">
        <v>0</v>
      </c>
      <c r="D111" s="22">
        <f t="shared" si="6"/>
        <v>3.9314164891663715E-5</v>
      </c>
      <c r="E111" s="20">
        <f>Model!$W$28*((drdp!B111+drdp!K111)*'DBH-OH'!$B111+(drdp!E111+drdp!N111)*'DBH-OH'!$C111+(drdp!H111+drdp!Q111)*'DBH-OH'!$D111)</f>
        <v>3.3064187388300109E-2</v>
      </c>
      <c r="F111" s="20">
        <f>Model!$W$28*((drdp!C111+drdp!L111)*'DBH-OH'!$B111+(drdp!F111+drdp!O111)*'DBH-OH'!$C111+(drdp!I111+drdp!R111)*'DBH-OH'!$D111)</f>
        <v>-3.9404364106214819E-2</v>
      </c>
      <c r="G111" s="20">
        <f>Model!$W$28*((drdp!D111+drdp!M111)*'DBH-OH'!$B111+(drdp!G111+drdp!P111)*'DBH-OH'!$C111+(drdp!J111+drdp!S111)*'DBH-OH'!$D111)</f>
        <v>0</v>
      </c>
      <c r="H111" s="18">
        <f>Model!$W$28*((drdp!B111)*'DBH-OH'!$B111+(drdp!E111)*'DBH-OH'!$C111+(drdp!H111)*'DBH-OH'!$D111)</f>
        <v>1.6532093694150055E-2</v>
      </c>
      <c r="I111" s="18">
        <f>Model!$W$28*((drdp!C111)*'DBH-OH'!$B111+(drdp!F111)*'DBH-OH'!$C111+(drdp!I111)*'DBH-OH'!$D111)</f>
        <v>-1.9702182053107409E-2</v>
      </c>
      <c r="J111" s="18">
        <f>Model!$W$28*((drdp!D111)*'DBH-OH'!$B111+(drdp!G111)*'DBH-OH'!$C111+(drdp!J111)*'DBH-OH'!$D111)</f>
        <v>0</v>
      </c>
      <c r="K111" s="21">
        <f>SUM(E$3:E110)+H111</f>
        <v>-0.11784517393218445</v>
      </c>
      <c r="L111" s="21">
        <f>SUM(F$3:F110)+I111</f>
        <v>-0.13841219317889439</v>
      </c>
      <c r="M111" s="21">
        <f>SUM(G$3:G110)+J111</f>
        <v>0</v>
      </c>
      <c r="N111" s="21"/>
      <c r="O111" s="21"/>
      <c r="P111" s="21"/>
      <c r="Q111" s="19">
        <f t="shared" si="7"/>
        <v>1.3887485019106806E-2</v>
      </c>
      <c r="R111" s="19">
        <f t="shared" si="7"/>
        <v>1.9157935220591577E-2</v>
      </c>
      <c r="S111" s="19">
        <f t="shared" si="7"/>
        <v>0</v>
      </c>
      <c r="T111" s="19">
        <f t="shared" si="8"/>
        <v>1.6311208979501925E-2</v>
      </c>
      <c r="U111" s="19">
        <f t="shared" si="9"/>
        <v>0</v>
      </c>
      <c r="V111" s="19">
        <f t="shared" si="10"/>
        <v>0</v>
      </c>
    </row>
    <row r="112" spans="1:22" x14ac:dyDescent="0.25">
      <c r="A112" s="26">
        <f>Wellpath!E112</f>
        <v>10400</v>
      </c>
      <c r="B112" s="22">
        <v>0</v>
      </c>
      <c r="C112" s="22">
        <v>0</v>
      </c>
      <c r="D112" s="22">
        <f t="shared" si="6"/>
        <v>3.9314164891663715E-5</v>
      </c>
      <c r="E112" s="20">
        <f>Model!$W$28*((drdp!B112+drdp!K112)*'DBH-OH'!$B112+(drdp!E112+drdp!N112)*'DBH-OH'!$C112+(drdp!H112+drdp!Q112)*'DBH-OH'!$D112)</f>
        <v>3.3064187388300109E-2</v>
      </c>
      <c r="F112" s="20">
        <f>Model!$W$28*((drdp!C112+drdp!L112)*'DBH-OH'!$B112+(drdp!F112+drdp!O112)*'DBH-OH'!$C112+(drdp!I112+drdp!R112)*'DBH-OH'!$D112)</f>
        <v>-3.9404364106214819E-2</v>
      </c>
      <c r="G112" s="20">
        <f>Model!$W$28*((drdp!D112+drdp!M112)*'DBH-OH'!$B112+(drdp!G112+drdp!P112)*'DBH-OH'!$C112+(drdp!J112+drdp!S112)*'DBH-OH'!$D112)</f>
        <v>0</v>
      </c>
      <c r="H112" s="18">
        <f>Model!$W$28*((drdp!B112)*'DBH-OH'!$B112+(drdp!E112)*'DBH-OH'!$C112+(drdp!H112)*'DBH-OH'!$D112)</f>
        <v>1.6532093694150055E-2</v>
      </c>
      <c r="I112" s="18">
        <f>Model!$W$28*((drdp!C112)*'DBH-OH'!$B112+(drdp!F112)*'DBH-OH'!$C112+(drdp!I112)*'DBH-OH'!$D112)</f>
        <v>-1.9702182053107409E-2</v>
      </c>
      <c r="J112" s="18">
        <f>Model!$W$28*((drdp!D112)*'DBH-OH'!$B112+(drdp!G112)*'DBH-OH'!$C112+(drdp!J112)*'DBH-OH'!$D112)</f>
        <v>0</v>
      </c>
      <c r="K112" s="21">
        <f>SUM(E$3:E111)+H112</f>
        <v>-8.4780986543884343E-2</v>
      </c>
      <c r="L112" s="21">
        <f>SUM(F$3:F111)+I112</f>
        <v>-0.1778165572851092</v>
      </c>
      <c r="M112" s="21">
        <f>SUM(G$3:G111)+J112</f>
        <v>0</v>
      </c>
      <c r="N112" s="21"/>
      <c r="O112" s="21"/>
      <c r="P112" s="21"/>
      <c r="Q112" s="19">
        <f t="shared" si="7"/>
        <v>7.1878156793542978E-3</v>
      </c>
      <c r="R112" s="19">
        <f t="shared" si="7"/>
        <v>3.1618728044728525E-2</v>
      </c>
      <c r="S112" s="19">
        <f t="shared" si="7"/>
        <v>0</v>
      </c>
      <c r="T112" s="19">
        <f t="shared" si="8"/>
        <v>1.5075463150468683E-2</v>
      </c>
      <c r="U112" s="19">
        <f t="shared" si="9"/>
        <v>0</v>
      </c>
      <c r="V112" s="19">
        <f t="shared" si="10"/>
        <v>0</v>
      </c>
    </row>
    <row r="113" spans="1:22" x14ac:dyDescent="0.25">
      <c r="A113" s="26">
        <f>Wellpath!E113</f>
        <v>10500</v>
      </c>
      <c r="B113" s="22">
        <v>0</v>
      </c>
      <c r="C113" s="22">
        <v>0</v>
      </c>
      <c r="D113" s="22">
        <f t="shared" si="6"/>
        <v>3.9314164891663715E-5</v>
      </c>
      <c r="E113" s="20">
        <f>Model!$W$28*((drdp!B113+drdp!K113)*'DBH-OH'!$B113+(drdp!E113+drdp!N113)*'DBH-OH'!$C113+(drdp!H113+drdp!Q113)*'DBH-OH'!$D113)</f>
        <v>3.3064187388300109E-2</v>
      </c>
      <c r="F113" s="20">
        <f>Model!$W$28*((drdp!C113+drdp!L113)*'DBH-OH'!$B113+(drdp!F113+drdp!O113)*'DBH-OH'!$C113+(drdp!I113+drdp!R113)*'DBH-OH'!$D113)</f>
        <v>-3.9404364106214819E-2</v>
      </c>
      <c r="G113" s="20">
        <f>Model!$W$28*((drdp!D113+drdp!M113)*'DBH-OH'!$B113+(drdp!G113+drdp!P113)*'DBH-OH'!$C113+(drdp!J113+drdp!S113)*'DBH-OH'!$D113)</f>
        <v>0</v>
      </c>
      <c r="H113" s="18">
        <f>Model!$W$28*((drdp!B113)*'DBH-OH'!$B113+(drdp!E113)*'DBH-OH'!$C113+(drdp!H113)*'DBH-OH'!$D113)</f>
        <v>1.6532093694150055E-2</v>
      </c>
      <c r="I113" s="18">
        <f>Model!$W$28*((drdp!C113)*'DBH-OH'!$B113+(drdp!F113)*'DBH-OH'!$C113+(drdp!I113)*'DBH-OH'!$D113)</f>
        <v>-1.9702182053107409E-2</v>
      </c>
      <c r="J113" s="18">
        <f>Model!$W$28*((drdp!D113)*'DBH-OH'!$B113+(drdp!G113)*'DBH-OH'!$C113+(drdp!J113)*'DBH-OH'!$D113)</f>
        <v>0</v>
      </c>
      <c r="K113" s="21">
        <f>SUM(E$3:E112)+H113</f>
        <v>-5.1716799155584234E-2</v>
      </c>
      <c r="L113" s="21">
        <f>SUM(F$3:F112)+I113</f>
        <v>-0.21722092139132401</v>
      </c>
      <c r="M113" s="21">
        <f>SUM(G$3:G112)+J113</f>
        <v>0</v>
      </c>
      <c r="N113" s="21"/>
      <c r="O113" s="21"/>
      <c r="P113" s="21"/>
      <c r="Q113" s="19">
        <f t="shared" si="7"/>
        <v>2.674627314899038E-3</v>
      </c>
      <c r="R113" s="19">
        <f t="shared" si="7"/>
        <v>4.7184928690095766E-2</v>
      </c>
      <c r="S113" s="19">
        <f t="shared" si="7"/>
        <v>0</v>
      </c>
      <c r="T113" s="19">
        <f t="shared" si="8"/>
        <v>1.1233970763986054E-2</v>
      </c>
      <c r="U113" s="19">
        <f t="shared" si="9"/>
        <v>0</v>
      </c>
      <c r="V113" s="19">
        <f t="shared" si="10"/>
        <v>0</v>
      </c>
    </row>
    <row r="114" spans="1:22" x14ac:dyDescent="0.25">
      <c r="A114" s="26">
        <f>Wellpath!E114</f>
        <v>10600</v>
      </c>
      <c r="B114" s="22">
        <v>0</v>
      </c>
      <c r="C114" s="22">
        <v>0</v>
      </c>
      <c r="D114" s="22">
        <f t="shared" si="6"/>
        <v>3.9314164891663715E-5</v>
      </c>
      <c r="E114" s="20">
        <f>Model!$W$28*((drdp!B114+drdp!K114)*'DBH-OH'!$B114+(drdp!E114+drdp!N114)*'DBH-OH'!$C114+(drdp!H114+drdp!Q114)*'DBH-OH'!$D114)</f>
        <v>3.3064187388300109E-2</v>
      </c>
      <c r="F114" s="20">
        <f>Model!$W$28*((drdp!C114+drdp!L114)*'DBH-OH'!$B114+(drdp!F114+drdp!O114)*'DBH-OH'!$C114+(drdp!I114+drdp!R114)*'DBH-OH'!$D114)</f>
        <v>-3.9404364106214819E-2</v>
      </c>
      <c r="G114" s="20">
        <f>Model!$W$28*((drdp!D114+drdp!M114)*'DBH-OH'!$B114+(drdp!G114+drdp!P114)*'DBH-OH'!$C114+(drdp!J114+drdp!S114)*'DBH-OH'!$D114)</f>
        <v>0</v>
      </c>
      <c r="H114" s="18">
        <f>Model!$W$28*((drdp!B114)*'DBH-OH'!$B114+(drdp!E114)*'DBH-OH'!$C114+(drdp!H114)*'DBH-OH'!$D114)</f>
        <v>1.6532093694150055E-2</v>
      </c>
      <c r="I114" s="18">
        <f>Model!$W$28*((drdp!C114)*'DBH-OH'!$B114+(drdp!F114)*'DBH-OH'!$C114+(drdp!I114)*'DBH-OH'!$D114)</f>
        <v>-1.9702182053107409E-2</v>
      </c>
      <c r="J114" s="18">
        <f>Model!$W$28*((drdp!D114)*'DBH-OH'!$B114+(drdp!G114)*'DBH-OH'!$C114+(drdp!J114)*'DBH-OH'!$D114)</f>
        <v>0</v>
      </c>
      <c r="K114" s="21">
        <f>SUM(E$3:E113)+H114</f>
        <v>-1.8652611767284125E-2</v>
      </c>
      <c r="L114" s="21">
        <f>SUM(F$3:F113)+I114</f>
        <v>-0.25662528549753882</v>
      </c>
      <c r="M114" s="21">
        <f>SUM(G$3:G113)+J114</f>
        <v>0</v>
      </c>
      <c r="N114" s="21"/>
      <c r="O114" s="21"/>
      <c r="P114" s="21"/>
      <c r="Q114" s="19">
        <f t="shared" si="7"/>
        <v>3.4791992574102618E-4</v>
      </c>
      <c r="R114" s="19">
        <f t="shared" si="7"/>
        <v>6.5856537156693304E-2</v>
      </c>
      <c r="S114" s="19">
        <f t="shared" si="7"/>
        <v>0</v>
      </c>
      <c r="T114" s="19">
        <f t="shared" si="8"/>
        <v>4.786731820054041E-3</v>
      </c>
      <c r="U114" s="19">
        <f t="shared" si="9"/>
        <v>0</v>
      </c>
      <c r="V114" s="19">
        <f t="shared" si="10"/>
        <v>0</v>
      </c>
    </row>
    <row r="115" spans="1:22" x14ac:dyDescent="0.25">
      <c r="A115" s="26">
        <f>Wellpath!E115</f>
        <v>10700</v>
      </c>
      <c r="B115" s="22">
        <v>0</v>
      </c>
      <c r="C115" s="22">
        <v>0</v>
      </c>
      <c r="D115" s="22">
        <f t="shared" si="6"/>
        <v>3.9314164891663715E-5</v>
      </c>
      <c r="E115" s="20">
        <f>Model!$W$28*((drdp!B115+drdp!K115)*'DBH-OH'!$B115+(drdp!E115+drdp!N115)*'DBH-OH'!$C115+(drdp!H115+drdp!Q115)*'DBH-OH'!$D115)</f>
        <v>3.3064187388300109E-2</v>
      </c>
      <c r="F115" s="20">
        <f>Model!$W$28*((drdp!C115+drdp!L115)*'DBH-OH'!$B115+(drdp!F115+drdp!O115)*'DBH-OH'!$C115+(drdp!I115+drdp!R115)*'DBH-OH'!$D115)</f>
        <v>-3.9404364106214819E-2</v>
      </c>
      <c r="G115" s="20">
        <f>Model!$W$28*((drdp!D115+drdp!M115)*'DBH-OH'!$B115+(drdp!G115+drdp!P115)*'DBH-OH'!$C115+(drdp!J115+drdp!S115)*'DBH-OH'!$D115)</f>
        <v>0</v>
      </c>
      <c r="H115" s="18">
        <f>Model!$W$28*((drdp!B115)*'DBH-OH'!$B115+(drdp!E115)*'DBH-OH'!$C115+(drdp!H115)*'DBH-OH'!$D115)</f>
        <v>1.6532093694150055E-2</v>
      </c>
      <c r="I115" s="18">
        <f>Model!$W$28*((drdp!C115)*'DBH-OH'!$B115+(drdp!F115)*'DBH-OH'!$C115+(drdp!I115)*'DBH-OH'!$D115)</f>
        <v>-1.9702182053107409E-2</v>
      </c>
      <c r="J115" s="18">
        <f>Model!$W$28*((drdp!D115)*'DBH-OH'!$B115+(drdp!G115)*'DBH-OH'!$C115+(drdp!J115)*'DBH-OH'!$D115)</f>
        <v>0</v>
      </c>
      <c r="K115" s="21">
        <f>SUM(E$3:E114)+H115</f>
        <v>1.4411575621015985E-2</v>
      </c>
      <c r="L115" s="21">
        <f>SUM(F$3:F114)+I115</f>
        <v>-0.29602964960375366</v>
      </c>
      <c r="M115" s="21">
        <f>SUM(G$3:G114)+J115</f>
        <v>0</v>
      </c>
      <c r="N115" s="21"/>
      <c r="O115" s="21"/>
      <c r="P115" s="21"/>
      <c r="Q115" s="19">
        <f t="shared" si="7"/>
        <v>2.0769351188026225E-4</v>
      </c>
      <c r="R115" s="19">
        <f t="shared" si="7"/>
        <v>8.7633553444521173E-2</v>
      </c>
      <c r="S115" s="19">
        <f t="shared" si="7"/>
        <v>0</v>
      </c>
      <c r="T115" s="19">
        <f t="shared" si="8"/>
        <v>-4.2662536813273602E-3</v>
      </c>
      <c r="U115" s="19">
        <f t="shared" si="9"/>
        <v>0</v>
      </c>
      <c r="V115" s="19">
        <f t="shared" si="10"/>
        <v>0</v>
      </c>
    </row>
    <row r="116" spans="1:22" x14ac:dyDescent="0.25">
      <c r="A116" s="26">
        <f>Wellpath!E116</f>
        <v>10800</v>
      </c>
      <c r="B116" s="22">
        <v>0</v>
      </c>
      <c r="C116" s="22">
        <v>0</v>
      </c>
      <c r="D116" s="22">
        <f t="shared" si="6"/>
        <v>3.9314164891663715E-5</v>
      </c>
      <c r="E116" s="20">
        <f>Model!$W$28*((drdp!B116+drdp!K116)*'DBH-OH'!$B116+(drdp!E116+drdp!N116)*'DBH-OH'!$C116+(drdp!H116+drdp!Q116)*'DBH-OH'!$D116)</f>
        <v>3.3064187388300109E-2</v>
      </c>
      <c r="F116" s="20">
        <f>Model!$W$28*((drdp!C116+drdp!L116)*'DBH-OH'!$B116+(drdp!F116+drdp!O116)*'DBH-OH'!$C116+(drdp!I116+drdp!R116)*'DBH-OH'!$D116)</f>
        <v>-3.9404364106214819E-2</v>
      </c>
      <c r="G116" s="20">
        <f>Model!$W$28*((drdp!D116+drdp!M116)*'DBH-OH'!$B116+(drdp!G116+drdp!P116)*'DBH-OH'!$C116+(drdp!J116+drdp!S116)*'DBH-OH'!$D116)</f>
        <v>0</v>
      </c>
      <c r="H116" s="18">
        <f>Model!$W$28*((drdp!B116)*'DBH-OH'!$B116+(drdp!E116)*'DBH-OH'!$C116+(drdp!H116)*'DBH-OH'!$D116)</f>
        <v>1.6532093694150055E-2</v>
      </c>
      <c r="I116" s="18">
        <f>Model!$W$28*((drdp!C116)*'DBH-OH'!$B116+(drdp!F116)*'DBH-OH'!$C116+(drdp!I116)*'DBH-OH'!$D116)</f>
        <v>-1.9702182053107409E-2</v>
      </c>
      <c r="J116" s="18">
        <f>Model!$W$28*((drdp!D116)*'DBH-OH'!$B116+(drdp!G116)*'DBH-OH'!$C116+(drdp!J116)*'DBH-OH'!$D116)</f>
        <v>0</v>
      </c>
      <c r="K116" s="21">
        <f>SUM(E$3:E115)+H116</f>
        <v>4.7475763009316094E-2</v>
      </c>
      <c r="L116" s="21">
        <f>SUM(F$3:F115)+I116</f>
        <v>-0.3354340137099685</v>
      </c>
      <c r="M116" s="21">
        <f>SUM(G$3:G115)+J116</f>
        <v>0</v>
      </c>
      <c r="N116" s="21"/>
      <c r="O116" s="21"/>
      <c r="P116" s="21"/>
      <c r="Q116" s="19">
        <f t="shared" si="7"/>
        <v>2.2539480733167463E-3</v>
      </c>
      <c r="R116" s="19">
        <f t="shared" si="7"/>
        <v>0.11251597755357934</v>
      </c>
      <c r="S116" s="19">
        <f t="shared" si="7"/>
        <v>0</v>
      </c>
      <c r="T116" s="19">
        <f t="shared" si="8"/>
        <v>-1.5924985740158149E-2</v>
      </c>
      <c r="U116" s="19">
        <f t="shared" si="9"/>
        <v>0</v>
      </c>
      <c r="V116" s="19">
        <f t="shared" si="10"/>
        <v>0</v>
      </c>
    </row>
    <row r="117" spans="1:22" x14ac:dyDescent="0.25">
      <c r="A117" s="26">
        <f>Wellpath!E117</f>
        <v>10900</v>
      </c>
      <c r="B117" s="22">
        <v>0</v>
      </c>
      <c r="C117" s="22">
        <v>0</v>
      </c>
      <c r="D117" s="22">
        <f t="shared" si="6"/>
        <v>3.9314164891663715E-5</v>
      </c>
      <c r="E117" s="20">
        <f>Model!$W$28*((drdp!B117+drdp!K117)*'DBH-OH'!$B117+(drdp!E117+drdp!N117)*'DBH-OH'!$C117+(drdp!H117+drdp!Q117)*'DBH-OH'!$D117)</f>
        <v>3.3064187388300109E-2</v>
      </c>
      <c r="F117" s="20">
        <f>Model!$W$28*((drdp!C117+drdp!L117)*'DBH-OH'!$B117+(drdp!F117+drdp!O117)*'DBH-OH'!$C117+(drdp!I117+drdp!R117)*'DBH-OH'!$D117)</f>
        <v>-3.9404364106214819E-2</v>
      </c>
      <c r="G117" s="20">
        <f>Model!$W$28*((drdp!D117+drdp!M117)*'DBH-OH'!$B117+(drdp!G117+drdp!P117)*'DBH-OH'!$C117+(drdp!J117+drdp!S117)*'DBH-OH'!$D117)</f>
        <v>0</v>
      </c>
      <c r="H117" s="18">
        <f>Model!$W$28*((drdp!B117)*'DBH-OH'!$B117+(drdp!E117)*'DBH-OH'!$C117+(drdp!H117)*'DBH-OH'!$D117)</f>
        <v>1.6532093694150055E-2</v>
      </c>
      <c r="I117" s="18">
        <f>Model!$W$28*((drdp!C117)*'DBH-OH'!$B117+(drdp!F117)*'DBH-OH'!$C117+(drdp!I117)*'DBH-OH'!$D117)</f>
        <v>-1.9702182053107409E-2</v>
      </c>
      <c r="J117" s="18">
        <f>Model!$W$28*((drdp!D117)*'DBH-OH'!$B117+(drdp!G117)*'DBH-OH'!$C117+(drdp!J117)*'DBH-OH'!$D117)</f>
        <v>0</v>
      </c>
      <c r="K117" s="21">
        <f>SUM(E$3:E116)+H117</f>
        <v>8.0539950397616203E-2</v>
      </c>
      <c r="L117" s="21">
        <f>SUM(F$3:F116)+I117</f>
        <v>-0.37483837781618334</v>
      </c>
      <c r="M117" s="21">
        <f>SUM(G$3:G116)+J117</f>
        <v>0</v>
      </c>
      <c r="N117" s="21"/>
      <c r="O117" s="21"/>
      <c r="P117" s="21"/>
      <c r="Q117" s="19">
        <f t="shared" si="7"/>
        <v>6.486683610050478E-3</v>
      </c>
      <c r="R117" s="19">
        <f t="shared" si="7"/>
        <v>0.14050380948386781</v>
      </c>
      <c r="S117" s="19">
        <f t="shared" si="7"/>
        <v>0</v>
      </c>
      <c r="T117" s="19">
        <f t="shared" si="8"/>
        <v>-3.0189464356438329E-2</v>
      </c>
      <c r="U117" s="19">
        <f t="shared" si="9"/>
        <v>0</v>
      </c>
      <c r="V117" s="19">
        <f t="shared" si="10"/>
        <v>0</v>
      </c>
    </row>
    <row r="118" spans="1:22" x14ac:dyDescent="0.25">
      <c r="A118" s="26">
        <f>Wellpath!E118</f>
        <v>11000</v>
      </c>
      <c r="B118" s="22">
        <v>0</v>
      </c>
      <c r="C118" s="22">
        <v>0</v>
      </c>
      <c r="D118" s="22">
        <f t="shared" si="6"/>
        <v>3.9314164891663715E-5</v>
      </c>
      <c r="E118" s="20">
        <f>Model!$W$28*((drdp!B118+drdp!K118)*'DBH-OH'!$B118+(drdp!E118+drdp!N118)*'DBH-OH'!$C118+(drdp!H118+drdp!Q118)*'DBH-OH'!$D118)</f>
        <v>3.3064187388300109E-2</v>
      </c>
      <c r="F118" s="20">
        <f>Model!$W$28*((drdp!C118+drdp!L118)*'DBH-OH'!$B118+(drdp!F118+drdp!O118)*'DBH-OH'!$C118+(drdp!I118+drdp!R118)*'DBH-OH'!$D118)</f>
        <v>-3.9404364106214819E-2</v>
      </c>
      <c r="G118" s="20">
        <f>Model!$W$28*((drdp!D118+drdp!M118)*'DBH-OH'!$B118+(drdp!G118+drdp!P118)*'DBH-OH'!$C118+(drdp!J118+drdp!S118)*'DBH-OH'!$D118)</f>
        <v>0</v>
      </c>
      <c r="H118" s="18">
        <f>Model!$W$28*((drdp!B118)*'DBH-OH'!$B118+(drdp!E118)*'DBH-OH'!$C118+(drdp!H118)*'DBH-OH'!$D118)</f>
        <v>1.6532093694150055E-2</v>
      </c>
      <c r="I118" s="18">
        <f>Model!$W$28*((drdp!C118)*'DBH-OH'!$B118+(drdp!F118)*'DBH-OH'!$C118+(drdp!I118)*'DBH-OH'!$D118)</f>
        <v>-1.9702182053107409E-2</v>
      </c>
      <c r="J118" s="18">
        <f>Model!$W$28*((drdp!D118)*'DBH-OH'!$B118+(drdp!G118)*'DBH-OH'!$C118+(drdp!J118)*'DBH-OH'!$D118)</f>
        <v>0</v>
      </c>
      <c r="K118" s="21">
        <f>SUM(E$3:E117)+H118</f>
        <v>0.11360413778591631</v>
      </c>
      <c r="L118" s="21">
        <f>SUM(F$3:F117)+I118</f>
        <v>-0.41424274192239818</v>
      </c>
      <c r="M118" s="21">
        <f>SUM(G$3:G117)+J118</f>
        <v>0</v>
      </c>
      <c r="N118" s="21"/>
      <c r="O118" s="21"/>
      <c r="P118" s="21"/>
      <c r="Q118" s="19">
        <f t="shared" si="7"/>
        <v>1.2905900122081459E-2</v>
      </c>
      <c r="R118" s="19">
        <f t="shared" si="7"/>
        <v>0.17159704923538657</v>
      </c>
      <c r="S118" s="19">
        <f t="shared" si="7"/>
        <v>0</v>
      </c>
      <c r="T118" s="19">
        <f t="shared" si="8"/>
        <v>-4.7059689530167897E-2</v>
      </c>
      <c r="U118" s="19">
        <f t="shared" si="9"/>
        <v>0</v>
      </c>
      <c r="V118" s="19">
        <f t="shared" si="10"/>
        <v>0</v>
      </c>
    </row>
    <row r="119" spans="1:22" x14ac:dyDescent="0.25">
      <c r="A119" s="26">
        <f>Wellpath!E119</f>
        <v>11100</v>
      </c>
      <c r="B119" s="22">
        <v>0</v>
      </c>
      <c r="C119" s="22">
        <v>0</v>
      </c>
      <c r="D119" s="22">
        <f t="shared" si="6"/>
        <v>3.9314164891663715E-5</v>
      </c>
      <c r="E119" s="20">
        <f>Model!$W$28*((drdp!B119+drdp!K119)*'DBH-OH'!$B119+(drdp!E119+drdp!N119)*'DBH-OH'!$C119+(drdp!H119+drdp!Q119)*'DBH-OH'!$D119)</f>
        <v>3.3064187388300109E-2</v>
      </c>
      <c r="F119" s="20">
        <f>Model!$W$28*((drdp!C119+drdp!L119)*'DBH-OH'!$B119+(drdp!F119+drdp!O119)*'DBH-OH'!$C119+(drdp!I119+drdp!R119)*'DBH-OH'!$D119)</f>
        <v>-3.9404364106214819E-2</v>
      </c>
      <c r="G119" s="20">
        <f>Model!$W$28*((drdp!D119+drdp!M119)*'DBH-OH'!$B119+(drdp!G119+drdp!P119)*'DBH-OH'!$C119+(drdp!J119+drdp!S119)*'DBH-OH'!$D119)</f>
        <v>0</v>
      </c>
      <c r="H119" s="18">
        <f>Model!$W$28*((drdp!B119)*'DBH-OH'!$B119+(drdp!E119)*'DBH-OH'!$C119+(drdp!H119)*'DBH-OH'!$D119)</f>
        <v>1.6532093694150055E-2</v>
      </c>
      <c r="I119" s="18">
        <f>Model!$W$28*((drdp!C119)*'DBH-OH'!$B119+(drdp!F119)*'DBH-OH'!$C119+(drdp!I119)*'DBH-OH'!$D119)</f>
        <v>-1.9702182053107409E-2</v>
      </c>
      <c r="J119" s="18">
        <f>Model!$W$28*((drdp!D119)*'DBH-OH'!$B119+(drdp!G119)*'DBH-OH'!$C119+(drdp!J119)*'DBH-OH'!$D119)</f>
        <v>0</v>
      </c>
      <c r="K119" s="21">
        <f>SUM(E$3:E118)+H119</f>
        <v>0.14666832517421641</v>
      </c>
      <c r="L119" s="21">
        <f>SUM(F$3:F118)+I119</f>
        <v>-0.45364710602861302</v>
      </c>
      <c r="M119" s="21">
        <f>SUM(G$3:G118)+J119</f>
        <v>0</v>
      </c>
      <c r="N119" s="21"/>
      <c r="O119" s="21"/>
      <c r="P119" s="21"/>
      <c r="Q119" s="19">
        <f t="shared" si="7"/>
        <v>2.1511597609409683E-2</v>
      </c>
      <c r="R119" s="19">
        <f t="shared" si="7"/>
        <v>0.20579569680813567</v>
      </c>
      <c r="S119" s="19">
        <f t="shared" si="7"/>
        <v>0</v>
      </c>
      <c r="T119" s="19">
        <f t="shared" si="8"/>
        <v>-6.6535661261346843E-2</v>
      </c>
      <c r="U119" s="19">
        <f t="shared" si="9"/>
        <v>0</v>
      </c>
      <c r="V119" s="19">
        <f t="shared" si="10"/>
        <v>0</v>
      </c>
    </row>
    <row r="120" spans="1:22" x14ac:dyDescent="0.25">
      <c r="A120" s="26">
        <f>Wellpath!E120</f>
        <v>11200</v>
      </c>
      <c r="B120" s="22">
        <v>0</v>
      </c>
      <c r="C120" s="22">
        <v>0</v>
      </c>
      <c r="D120" s="22">
        <f t="shared" si="6"/>
        <v>3.9314164891663715E-5</v>
      </c>
      <c r="E120" s="20">
        <f>Model!$W$28*((drdp!B120+drdp!K120)*'DBH-OH'!$B120+(drdp!E120+drdp!N120)*'DBH-OH'!$C120+(drdp!H120+drdp!Q120)*'DBH-OH'!$D120)</f>
        <v>3.3064187388300109E-2</v>
      </c>
      <c r="F120" s="20">
        <f>Model!$W$28*((drdp!C120+drdp!L120)*'DBH-OH'!$B120+(drdp!F120+drdp!O120)*'DBH-OH'!$C120+(drdp!I120+drdp!R120)*'DBH-OH'!$D120)</f>
        <v>-3.9404364106214819E-2</v>
      </c>
      <c r="G120" s="20">
        <f>Model!$W$28*((drdp!D120+drdp!M120)*'DBH-OH'!$B120+(drdp!G120+drdp!P120)*'DBH-OH'!$C120+(drdp!J120+drdp!S120)*'DBH-OH'!$D120)</f>
        <v>0</v>
      </c>
      <c r="H120" s="18">
        <f>Model!$W$28*((drdp!B120)*'DBH-OH'!$B120+(drdp!E120)*'DBH-OH'!$C120+(drdp!H120)*'DBH-OH'!$D120)</f>
        <v>1.6532093694150055E-2</v>
      </c>
      <c r="I120" s="18">
        <f>Model!$W$28*((drdp!C120)*'DBH-OH'!$B120+(drdp!F120)*'DBH-OH'!$C120+(drdp!I120)*'DBH-OH'!$D120)</f>
        <v>-1.9702182053107409E-2</v>
      </c>
      <c r="J120" s="18">
        <f>Model!$W$28*((drdp!D120)*'DBH-OH'!$B120+(drdp!G120)*'DBH-OH'!$C120+(drdp!J120)*'DBH-OH'!$D120)</f>
        <v>0</v>
      </c>
      <c r="K120" s="21">
        <f>SUM(E$3:E119)+H120</f>
        <v>0.17973251256251654</v>
      </c>
      <c r="L120" s="21">
        <f>SUM(F$3:F119)+I120</f>
        <v>-0.49305147013482786</v>
      </c>
      <c r="M120" s="21">
        <f>SUM(G$3:G119)+J120</f>
        <v>0</v>
      </c>
      <c r="N120" s="21"/>
      <c r="O120" s="21"/>
      <c r="P120" s="21"/>
      <c r="Q120" s="19">
        <f t="shared" si="7"/>
        <v>3.2303776072035169E-2</v>
      </c>
      <c r="R120" s="19">
        <f t="shared" si="7"/>
        <v>0.24309975220211505</v>
      </c>
      <c r="S120" s="19">
        <f t="shared" si="7"/>
        <v>0</v>
      </c>
      <c r="T120" s="19">
        <f t="shared" si="8"/>
        <v>-8.86173795499752E-2</v>
      </c>
      <c r="U120" s="19">
        <f t="shared" si="9"/>
        <v>0</v>
      </c>
      <c r="V120" s="19">
        <f t="shared" si="10"/>
        <v>0</v>
      </c>
    </row>
    <row r="121" spans="1:22" x14ac:dyDescent="0.25">
      <c r="A121" s="26">
        <f>Wellpath!E121</f>
        <v>11300</v>
      </c>
      <c r="B121" s="22">
        <v>0</v>
      </c>
      <c r="C121" s="22">
        <v>0</v>
      </c>
      <c r="D121" s="22">
        <f t="shared" si="6"/>
        <v>3.9314164891663715E-5</v>
      </c>
      <c r="E121" s="20">
        <f>Model!$W$28*((drdp!B121+drdp!K121)*'DBH-OH'!$B121+(drdp!E121+drdp!N121)*'DBH-OH'!$C121+(drdp!H121+drdp!Q121)*'DBH-OH'!$D121)</f>
        <v>3.3064187388300109E-2</v>
      </c>
      <c r="F121" s="20">
        <f>Model!$W$28*((drdp!C121+drdp!L121)*'DBH-OH'!$B121+(drdp!F121+drdp!O121)*'DBH-OH'!$C121+(drdp!I121+drdp!R121)*'DBH-OH'!$D121)</f>
        <v>-3.9404364106214819E-2</v>
      </c>
      <c r="G121" s="20">
        <f>Model!$W$28*((drdp!D121+drdp!M121)*'DBH-OH'!$B121+(drdp!G121+drdp!P121)*'DBH-OH'!$C121+(drdp!J121+drdp!S121)*'DBH-OH'!$D121)</f>
        <v>0</v>
      </c>
      <c r="H121" s="18">
        <f>Model!$W$28*((drdp!B121)*'DBH-OH'!$B121+(drdp!E121)*'DBH-OH'!$C121+(drdp!H121)*'DBH-OH'!$D121)</f>
        <v>1.6532093694150055E-2</v>
      </c>
      <c r="I121" s="18">
        <f>Model!$W$28*((drdp!C121)*'DBH-OH'!$B121+(drdp!F121)*'DBH-OH'!$C121+(drdp!I121)*'DBH-OH'!$D121)</f>
        <v>-1.9702182053107409E-2</v>
      </c>
      <c r="J121" s="18">
        <f>Model!$W$28*((drdp!D121)*'DBH-OH'!$B121+(drdp!G121)*'DBH-OH'!$C121+(drdp!J121)*'DBH-OH'!$D121)</f>
        <v>0</v>
      </c>
      <c r="K121" s="21">
        <f>SUM(E$3:E120)+H121</f>
        <v>0.21279669995081663</v>
      </c>
      <c r="L121" s="21">
        <f>SUM(F$3:F120)+I121</f>
        <v>-0.53245583424104259</v>
      </c>
      <c r="M121" s="21">
        <f>SUM(G$3:G120)+J121</f>
        <v>0</v>
      </c>
      <c r="N121" s="21"/>
      <c r="O121" s="21"/>
      <c r="P121" s="21"/>
      <c r="Q121" s="19">
        <f t="shared" si="7"/>
        <v>4.5282435509957877E-2</v>
      </c>
      <c r="R121" s="19">
        <f t="shared" si="7"/>
        <v>0.2835092154173246</v>
      </c>
      <c r="S121" s="19">
        <f t="shared" si="7"/>
        <v>0</v>
      </c>
      <c r="T121" s="19">
        <f t="shared" si="8"/>
        <v>-0.11330484439605289</v>
      </c>
      <c r="U121" s="19">
        <f t="shared" si="9"/>
        <v>0</v>
      </c>
      <c r="V121" s="19">
        <f t="shared" si="10"/>
        <v>0</v>
      </c>
    </row>
    <row r="122" spans="1:22" x14ac:dyDescent="0.25">
      <c r="A122" s="26">
        <f>Wellpath!E122</f>
        <v>11400</v>
      </c>
      <c r="B122" s="22">
        <v>0</v>
      </c>
      <c r="C122" s="22">
        <v>0</v>
      </c>
      <c r="D122" s="22">
        <f t="shared" si="6"/>
        <v>3.9314164891663715E-5</v>
      </c>
      <c r="E122" s="20">
        <f>Model!$W$28*((drdp!B122+drdp!K122)*'DBH-OH'!$B122+(drdp!E122+drdp!N122)*'DBH-OH'!$C122+(drdp!H122+drdp!Q122)*'DBH-OH'!$D122)</f>
        <v>3.3064187388300109E-2</v>
      </c>
      <c r="F122" s="20">
        <f>Model!$W$28*((drdp!C122+drdp!L122)*'DBH-OH'!$B122+(drdp!F122+drdp!O122)*'DBH-OH'!$C122+(drdp!I122+drdp!R122)*'DBH-OH'!$D122)</f>
        <v>-3.9404364106214819E-2</v>
      </c>
      <c r="G122" s="20">
        <f>Model!$W$28*((drdp!D122+drdp!M122)*'DBH-OH'!$B122+(drdp!G122+drdp!P122)*'DBH-OH'!$C122+(drdp!J122+drdp!S122)*'DBH-OH'!$D122)</f>
        <v>0</v>
      </c>
      <c r="H122" s="18">
        <f>Model!$W$28*((drdp!B122)*'DBH-OH'!$B122+(drdp!E122)*'DBH-OH'!$C122+(drdp!H122)*'DBH-OH'!$D122)</f>
        <v>1.6532093694150055E-2</v>
      </c>
      <c r="I122" s="18">
        <f>Model!$W$28*((drdp!C122)*'DBH-OH'!$B122+(drdp!F122)*'DBH-OH'!$C122+(drdp!I122)*'DBH-OH'!$D122)</f>
        <v>-1.9702182053107409E-2</v>
      </c>
      <c r="J122" s="18">
        <f>Model!$W$28*((drdp!D122)*'DBH-OH'!$B122+(drdp!G122)*'DBH-OH'!$C122+(drdp!J122)*'DBH-OH'!$D122)</f>
        <v>0</v>
      </c>
      <c r="K122" s="21">
        <f>SUM(E$3:E121)+H122</f>
        <v>0.24586088733911676</v>
      </c>
      <c r="L122" s="21">
        <f>SUM(F$3:F121)+I122</f>
        <v>-0.57186019834725743</v>
      </c>
      <c r="M122" s="21">
        <f>SUM(G$3:G121)+J122</f>
        <v>0</v>
      </c>
      <c r="N122" s="21"/>
      <c r="O122" s="21"/>
      <c r="P122" s="21"/>
      <c r="Q122" s="19">
        <f t="shared" si="7"/>
        <v>6.0447575923177864E-2</v>
      </c>
      <c r="R122" s="19">
        <f t="shared" si="7"/>
        <v>0.32702408645376463</v>
      </c>
      <c r="S122" s="19">
        <f t="shared" si="7"/>
        <v>0</v>
      </c>
      <c r="T122" s="19">
        <f t="shared" si="8"/>
        <v>-0.14059805579958001</v>
      </c>
      <c r="U122" s="19">
        <f t="shared" si="9"/>
        <v>0</v>
      </c>
      <c r="V122" s="19">
        <f t="shared" si="10"/>
        <v>0</v>
      </c>
    </row>
    <row r="123" spans="1:22" x14ac:dyDescent="0.25">
      <c r="A123" s="26">
        <f>Wellpath!E123</f>
        <v>11500</v>
      </c>
      <c r="B123" s="22">
        <v>0</v>
      </c>
      <c r="C123" s="22">
        <v>0</v>
      </c>
      <c r="D123" s="22">
        <f t="shared" si="6"/>
        <v>3.9314164891663715E-5</v>
      </c>
      <c r="E123" s="20">
        <f>Model!$W$28*((drdp!B123+drdp!K123)*'DBH-OH'!$B123+(drdp!E123+drdp!N123)*'DBH-OH'!$C123+(drdp!H123+drdp!Q123)*'DBH-OH'!$D123)</f>
        <v>3.3064187388300109E-2</v>
      </c>
      <c r="F123" s="20">
        <f>Model!$W$28*((drdp!C123+drdp!L123)*'DBH-OH'!$B123+(drdp!F123+drdp!O123)*'DBH-OH'!$C123+(drdp!I123+drdp!R123)*'DBH-OH'!$D123)</f>
        <v>-3.9404364106214819E-2</v>
      </c>
      <c r="G123" s="20">
        <f>Model!$W$28*((drdp!D123+drdp!M123)*'DBH-OH'!$B123+(drdp!G123+drdp!P123)*'DBH-OH'!$C123+(drdp!J123+drdp!S123)*'DBH-OH'!$D123)</f>
        <v>0</v>
      </c>
      <c r="H123" s="18">
        <f>Model!$W$28*((drdp!B123)*'DBH-OH'!$B123+(drdp!E123)*'DBH-OH'!$C123+(drdp!H123)*'DBH-OH'!$D123)</f>
        <v>1.6532093694150055E-2</v>
      </c>
      <c r="I123" s="18">
        <f>Model!$W$28*((drdp!C123)*'DBH-OH'!$B123+(drdp!F123)*'DBH-OH'!$C123+(drdp!I123)*'DBH-OH'!$D123)</f>
        <v>-1.9702182053107409E-2</v>
      </c>
      <c r="J123" s="18">
        <f>Model!$W$28*((drdp!D123)*'DBH-OH'!$B123+(drdp!G123)*'DBH-OH'!$C123+(drdp!J123)*'DBH-OH'!$D123)</f>
        <v>0</v>
      </c>
      <c r="K123" s="21">
        <f>SUM(E$3:E122)+H123</f>
        <v>0.27892507472741684</v>
      </c>
      <c r="L123" s="21">
        <f>SUM(F$3:F122)+I123</f>
        <v>-0.61126456245347227</v>
      </c>
      <c r="M123" s="21">
        <f>SUM(G$3:G122)+J123</f>
        <v>0</v>
      </c>
      <c r="N123" s="21"/>
      <c r="O123" s="21"/>
      <c r="P123" s="21"/>
      <c r="Q123" s="19">
        <f t="shared" si="7"/>
        <v>7.7799197311695073E-2</v>
      </c>
      <c r="R123" s="19">
        <f t="shared" si="7"/>
        <v>0.37364436531143491</v>
      </c>
      <c r="S123" s="19">
        <f t="shared" si="7"/>
        <v>0</v>
      </c>
      <c r="T123" s="19">
        <f t="shared" si="8"/>
        <v>-0.17049701376055651</v>
      </c>
      <c r="U123" s="19">
        <f t="shared" si="9"/>
        <v>0</v>
      </c>
      <c r="V123" s="19">
        <f t="shared" si="10"/>
        <v>0</v>
      </c>
    </row>
    <row r="124" spans="1:22" x14ac:dyDescent="0.25">
      <c r="A124" s="26">
        <f>Wellpath!E124</f>
        <v>11600</v>
      </c>
      <c r="B124" s="22">
        <v>0</v>
      </c>
      <c r="C124" s="22">
        <v>0</v>
      </c>
      <c r="D124" s="22">
        <f t="shared" si="6"/>
        <v>3.9314164891663715E-5</v>
      </c>
      <c r="E124" s="20">
        <f>Model!$W$28*((drdp!B124+drdp!K124)*'DBH-OH'!$B124+(drdp!E124+drdp!N124)*'DBH-OH'!$C124+(drdp!H124+drdp!Q124)*'DBH-OH'!$D124)</f>
        <v>3.3064187388300109E-2</v>
      </c>
      <c r="F124" s="20">
        <f>Model!$W$28*((drdp!C124+drdp!L124)*'DBH-OH'!$B124+(drdp!F124+drdp!O124)*'DBH-OH'!$C124+(drdp!I124+drdp!R124)*'DBH-OH'!$D124)</f>
        <v>-3.9404364106214819E-2</v>
      </c>
      <c r="G124" s="20">
        <f>Model!$W$28*((drdp!D124+drdp!M124)*'DBH-OH'!$B124+(drdp!G124+drdp!P124)*'DBH-OH'!$C124+(drdp!J124+drdp!S124)*'DBH-OH'!$D124)</f>
        <v>0</v>
      </c>
      <c r="H124" s="18">
        <f>Model!$W$28*((drdp!B124)*'DBH-OH'!$B124+(drdp!E124)*'DBH-OH'!$C124+(drdp!H124)*'DBH-OH'!$D124)</f>
        <v>1.6532093694150055E-2</v>
      </c>
      <c r="I124" s="18">
        <f>Model!$W$28*((drdp!C124)*'DBH-OH'!$B124+(drdp!F124)*'DBH-OH'!$C124+(drdp!I124)*'DBH-OH'!$D124)</f>
        <v>-1.9702182053107409E-2</v>
      </c>
      <c r="J124" s="18">
        <f>Model!$W$28*((drdp!D124)*'DBH-OH'!$B124+(drdp!G124)*'DBH-OH'!$C124+(drdp!J124)*'DBH-OH'!$D124)</f>
        <v>0</v>
      </c>
      <c r="K124" s="21">
        <f>SUM(E$3:E123)+H124</f>
        <v>0.31198926211571693</v>
      </c>
      <c r="L124" s="21">
        <f>SUM(F$3:F123)+I124</f>
        <v>-0.65066892655968711</v>
      </c>
      <c r="M124" s="21">
        <f>SUM(G$3:G123)+J124</f>
        <v>0</v>
      </c>
      <c r="N124" s="21"/>
      <c r="O124" s="21"/>
      <c r="P124" s="21"/>
      <c r="Q124" s="19">
        <f t="shared" si="7"/>
        <v>9.7337299675509525E-2</v>
      </c>
      <c r="R124" s="19">
        <f t="shared" si="7"/>
        <v>0.42337005199033551</v>
      </c>
      <c r="S124" s="19">
        <f t="shared" si="7"/>
        <v>0</v>
      </c>
      <c r="T124" s="19">
        <f t="shared" si="8"/>
        <v>-0.20300171827898239</v>
      </c>
      <c r="U124" s="19">
        <f t="shared" si="9"/>
        <v>0</v>
      </c>
      <c r="V124" s="19">
        <f t="shared" si="10"/>
        <v>0</v>
      </c>
    </row>
    <row r="125" spans="1:22" x14ac:dyDescent="0.25">
      <c r="A125" s="26">
        <f>Wellpath!E125</f>
        <v>11700</v>
      </c>
      <c r="B125" s="22">
        <v>0</v>
      </c>
      <c r="C125" s="22">
        <v>0</v>
      </c>
      <c r="D125" s="22">
        <f t="shared" si="6"/>
        <v>3.9314164891663715E-5</v>
      </c>
      <c r="E125" s="20">
        <f>Model!$W$28*((drdp!B125+drdp!K125)*'DBH-OH'!$B125+(drdp!E125+drdp!N125)*'DBH-OH'!$C125+(drdp!H125+drdp!Q125)*'DBH-OH'!$D125)</f>
        <v>3.3064187388300109E-2</v>
      </c>
      <c r="F125" s="20">
        <f>Model!$W$28*((drdp!C125+drdp!L125)*'DBH-OH'!$B125+(drdp!F125+drdp!O125)*'DBH-OH'!$C125+(drdp!I125+drdp!R125)*'DBH-OH'!$D125)</f>
        <v>-3.9404364106214819E-2</v>
      </c>
      <c r="G125" s="20">
        <f>Model!$W$28*((drdp!D125+drdp!M125)*'DBH-OH'!$B125+(drdp!G125+drdp!P125)*'DBH-OH'!$C125+(drdp!J125+drdp!S125)*'DBH-OH'!$D125)</f>
        <v>0</v>
      </c>
      <c r="H125" s="18">
        <f>Model!$W$28*((drdp!B125)*'DBH-OH'!$B125+(drdp!E125)*'DBH-OH'!$C125+(drdp!H125)*'DBH-OH'!$D125)</f>
        <v>1.6532093694150055E-2</v>
      </c>
      <c r="I125" s="18">
        <f>Model!$W$28*((drdp!C125)*'DBH-OH'!$B125+(drdp!F125)*'DBH-OH'!$C125+(drdp!I125)*'DBH-OH'!$D125)</f>
        <v>-1.9702182053107409E-2</v>
      </c>
      <c r="J125" s="18">
        <f>Model!$W$28*((drdp!D125)*'DBH-OH'!$B125+(drdp!G125)*'DBH-OH'!$C125+(drdp!J125)*'DBH-OH'!$D125)</f>
        <v>0</v>
      </c>
      <c r="K125" s="21">
        <f>SUM(E$3:E124)+H125</f>
        <v>0.34505344950401701</v>
      </c>
      <c r="L125" s="21">
        <f>SUM(F$3:F124)+I125</f>
        <v>-0.69007329066590195</v>
      </c>
      <c r="M125" s="21">
        <f>SUM(G$3:G124)+J125</f>
        <v>0</v>
      </c>
      <c r="N125" s="21"/>
      <c r="O125" s="21"/>
      <c r="P125" s="21"/>
      <c r="Q125" s="19">
        <f t="shared" si="7"/>
        <v>0.11906188301462121</v>
      </c>
      <c r="R125" s="19">
        <f t="shared" si="7"/>
        <v>0.47620114649046641</v>
      </c>
      <c r="S125" s="19">
        <f t="shared" si="7"/>
        <v>0</v>
      </c>
      <c r="T125" s="19">
        <f t="shared" si="8"/>
        <v>-0.23811216935485766</v>
      </c>
      <c r="U125" s="19">
        <f t="shared" si="9"/>
        <v>0</v>
      </c>
      <c r="V125" s="19">
        <f t="shared" si="10"/>
        <v>0</v>
      </c>
    </row>
    <row r="126" spans="1:22" x14ac:dyDescent="0.25">
      <c r="A126" s="26">
        <f>Wellpath!E126</f>
        <v>11800</v>
      </c>
      <c r="B126" s="22">
        <v>0</v>
      </c>
      <c r="C126" s="22">
        <v>0</v>
      </c>
      <c r="D126" s="22">
        <f t="shared" si="6"/>
        <v>3.9314164891663715E-5</v>
      </c>
      <c r="E126" s="20">
        <f>Model!$W$28*((drdp!B126+drdp!K126)*'DBH-OH'!$B126+(drdp!E126+drdp!N126)*'DBH-OH'!$C126+(drdp!H126+drdp!Q126)*'DBH-OH'!$D126)</f>
        <v>3.3064187388300109E-2</v>
      </c>
      <c r="F126" s="20">
        <f>Model!$W$28*((drdp!C126+drdp!L126)*'DBH-OH'!$B126+(drdp!F126+drdp!O126)*'DBH-OH'!$C126+(drdp!I126+drdp!R126)*'DBH-OH'!$D126)</f>
        <v>-3.9404364106214819E-2</v>
      </c>
      <c r="G126" s="20">
        <f>Model!$W$28*((drdp!D126+drdp!M126)*'DBH-OH'!$B126+(drdp!G126+drdp!P126)*'DBH-OH'!$C126+(drdp!J126+drdp!S126)*'DBH-OH'!$D126)</f>
        <v>0</v>
      </c>
      <c r="H126" s="18">
        <f>Model!$W$28*((drdp!B126)*'DBH-OH'!$B126+(drdp!E126)*'DBH-OH'!$C126+(drdp!H126)*'DBH-OH'!$D126)</f>
        <v>1.6532093694150055E-2</v>
      </c>
      <c r="I126" s="18">
        <f>Model!$W$28*((drdp!C126)*'DBH-OH'!$B126+(drdp!F126)*'DBH-OH'!$C126+(drdp!I126)*'DBH-OH'!$D126)</f>
        <v>-1.9702182053107409E-2</v>
      </c>
      <c r="J126" s="18">
        <f>Model!$W$28*((drdp!D126)*'DBH-OH'!$B126+(drdp!G126)*'DBH-OH'!$C126+(drdp!J126)*'DBH-OH'!$D126)</f>
        <v>0</v>
      </c>
      <c r="K126" s="21">
        <f>SUM(E$3:E125)+H126</f>
        <v>0.37811763689231709</v>
      </c>
      <c r="L126" s="21">
        <f>SUM(F$3:F125)+I126</f>
        <v>-0.72947765477211679</v>
      </c>
      <c r="M126" s="21">
        <f>SUM(G$3:G125)+J126</f>
        <v>0</v>
      </c>
      <c r="N126" s="21"/>
      <c r="O126" s="21"/>
      <c r="P126" s="21"/>
      <c r="Q126" s="19">
        <f t="shared" si="7"/>
        <v>0.14297294732903015</v>
      </c>
      <c r="R126" s="19">
        <f t="shared" si="7"/>
        <v>0.53213764881182757</v>
      </c>
      <c r="S126" s="19">
        <f t="shared" si="7"/>
        <v>0</v>
      </c>
      <c r="T126" s="19">
        <f t="shared" si="8"/>
        <v>-0.27582836698818231</v>
      </c>
      <c r="U126" s="19">
        <f t="shared" si="9"/>
        <v>0</v>
      </c>
      <c r="V126" s="19">
        <f t="shared" si="10"/>
        <v>0</v>
      </c>
    </row>
    <row r="127" spans="1:22" x14ac:dyDescent="0.25">
      <c r="A127" s="26">
        <f>Wellpath!E127</f>
        <v>11900</v>
      </c>
      <c r="B127" s="22">
        <v>0</v>
      </c>
      <c r="C127" s="22">
        <v>0</v>
      </c>
      <c r="D127" s="22">
        <f t="shared" si="6"/>
        <v>3.9314164891663715E-5</v>
      </c>
      <c r="E127" s="20">
        <f>Model!$W$28*((drdp!B127+drdp!K127)*'DBH-OH'!$B127+(drdp!E127+drdp!N127)*'DBH-OH'!$C127+(drdp!H127+drdp!Q127)*'DBH-OH'!$D127)</f>
        <v>3.3064187388300109E-2</v>
      </c>
      <c r="F127" s="20">
        <f>Model!$W$28*((drdp!C127+drdp!L127)*'DBH-OH'!$B127+(drdp!F127+drdp!O127)*'DBH-OH'!$C127+(drdp!I127+drdp!R127)*'DBH-OH'!$D127)</f>
        <v>-3.9404364106214819E-2</v>
      </c>
      <c r="G127" s="20">
        <f>Model!$W$28*((drdp!D127+drdp!M127)*'DBH-OH'!$B127+(drdp!G127+drdp!P127)*'DBH-OH'!$C127+(drdp!J127+drdp!S127)*'DBH-OH'!$D127)</f>
        <v>0</v>
      </c>
      <c r="H127" s="18">
        <f>Model!$W$28*((drdp!B127)*'DBH-OH'!$B127+(drdp!E127)*'DBH-OH'!$C127+(drdp!H127)*'DBH-OH'!$D127)</f>
        <v>1.6532093694150055E-2</v>
      </c>
      <c r="I127" s="18">
        <f>Model!$W$28*((drdp!C127)*'DBH-OH'!$B127+(drdp!F127)*'DBH-OH'!$C127+(drdp!I127)*'DBH-OH'!$D127)</f>
        <v>-1.9702182053107409E-2</v>
      </c>
      <c r="J127" s="18">
        <f>Model!$W$28*((drdp!D127)*'DBH-OH'!$B127+(drdp!G127)*'DBH-OH'!$C127+(drdp!J127)*'DBH-OH'!$D127)</f>
        <v>0</v>
      </c>
      <c r="K127" s="21">
        <f>SUM(E$3:E126)+H127</f>
        <v>0.41118182428061717</v>
      </c>
      <c r="L127" s="21">
        <f>SUM(F$3:F126)+I127</f>
        <v>-0.76888201887833163</v>
      </c>
      <c r="M127" s="21">
        <f>SUM(G$3:G126)+J127</f>
        <v>0</v>
      </c>
      <c r="N127" s="21"/>
      <c r="O127" s="21"/>
      <c r="P127" s="21"/>
      <c r="Q127" s="19">
        <f t="shared" si="7"/>
        <v>0.16907049261873633</v>
      </c>
      <c r="R127" s="19">
        <f t="shared" si="7"/>
        <v>0.59117955895441909</v>
      </c>
      <c r="S127" s="19">
        <f t="shared" si="7"/>
        <v>0</v>
      </c>
      <c r="T127" s="19">
        <f t="shared" si="8"/>
        <v>-0.31615031117895631</v>
      </c>
      <c r="U127" s="19">
        <f t="shared" si="9"/>
        <v>0</v>
      </c>
      <c r="V127" s="19">
        <f t="shared" si="10"/>
        <v>0</v>
      </c>
    </row>
    <row r="128" spans="1:22" x14ac:dyDescent="0.25">
      <c r="A128" s="26">
        <f>Wellpath!E128</f>
        <v>12000</v>
      </c>
      <c r="B128" s="22">
        <v>0</v>
      </c>
      <c r="C128" s="22">
        <v>0</v>
      </c>
      <c r="D128" s="22">
        <f t="shared" si="6"/>
        <v>3.9314164891663715E-5</v>
      </c>
      <c r="E128" s="20">
        <f>Model!$W$28*((drdp!B128+drdp!K128)*'DBH-OH'!$B128+(drdp!E128+drdp!N128)*'DBH-OH'!$C128+(drdp!H128+drdp!Q128)*'DBH-OH'!$D128)</f>
        <v>3.3064187388300109E-2</v>
      </c>
      <c r="F128" s="20">
        <f>Model!$W$28*((drdp!C128+drdp!L128)*'DBH-OH'!$B128+(drdp!F128+drdp!O128)*'DBH-OH'!$C128+(drdp!I128+drdp!R128)*'DBH-OH'!$D128)</f>
        <v>-3.9404364106214819E-2</v>
      </c>
      <c r="G128" s="20">
        <f>Model!$W$28*((drdp!D128+drdp!M128)*'DBH-OH'!$B128+(drdp!G128+drdp!P128)*'DBH-OH'!$C128+(drdp!J128+drdp!S128)*'DBH-OH'!$D128)</f>
        <v>0</v>
      </c>
      <c r="H128" s="18">
        <f>Model!$W$28*((drdp!B128)*'DBH-OH'!$B128+(drdp!E128)*'DBH-OH'!$C128+(drdp!H128)*'DBH-OH'!$D128)</f>
        <v>1.6532093694150055E-2</v>
      </c>
      <c r="I128" s="18">
        <f>Model!$W$28*((drdp!C128)*'DBH-OH'!$B128+(drdp!F128)*'DBH-OH'!$C128+(drdp!I128)*'DBH-OH'!$D128)</f>
        <v>-1.9702182053107409E-2</v>
      </c>
      <c r="J128" s="18">
        <f>Model!$W$28*((drdp!D128)*'DBH-OH'!$B128+(drdp!G128)*'DBH-OH'!$C128+(drdp!J128)*'DBH-OH'!$D128)</f>
        <v>0</v>
      </c>
      <c r="K128" s="21">
        <f>SUM(E$3:E127)+H128</f>
        <v>0.44424601166891725</v>
      </c>
      <c r="L128" s="21">
        <f>SUM(F$3:F127)+I128</f>
        <v>-0.80828638298454647</v>
      </c>
      <c r="M128" s="21">
        <f>SUM(G$3:G127)+J128</f>
        <v>0</v>
      </c>
      <c r="N128" s="21"/>
      <c r="O128" s="21"/>
      <c r="P128" s="21"/>
      <c r="Q128" s="19">
        <f t="shared" si="7"/>
        <v>0.19735451888373975</v>
      </c>
      <c r="R128" s="19">
        <f t="shared" si="7"/>
        <v>0.65332687691824098</v>
      </c>
      <c r="S128" s="19">
        <f t="shared" si="7"/>
        <v>0</v>
      </c>
      <c r="T128" s="19">
        <f t="shared" si="8"/>
        <v>-0.35907800192717976</v>
      </c>
      <c r="U128" s="19">
        <f t="shared" si="9"/>
        <v>0</v>
      </c>
      <c r="V128" s="19">
        <f t="shared" si="10"/>
        <v>0</v>
      </c>
    </row>
    <row r="129" spans="1:22" x14ac:dyDescent="0.25">
      <c r="A129" s="26">
        <f>Wellpath!E129</f>
        <v>12100</v>
      </c>
      <c r="B129" s="22">
        <v>0</v>
      </c>
      <c r="C129" s="22">
        <v>0</v>
      </c>
      <c r="D129" s="22">
        <f t="shared" si="6"/>
        <v>3.9314164891663715E-5</v>
      </c>
      <c r="E129" s="20">
        <f>Model!$W$28*((drdp!B129+drdp!K129)*'DBH-OH'!$B129+(drdp!E129+drdp!N129)*'DBH-OH'!$C129+(drdp!H129+drdp!Q129)*'DBH-OH'!$D129)</f>
        <v>3.3064187388300109E-2</v>
      </c>
      <c r="F129" s="20">
        <f>Model!$W$28*((drdp!C129+drdp!L129)*'DBH-OH'!$B129+(drdp!F129+drdp!O129)*'DBH-OH'!$C129+(drdp!I129+drdp!R129)*'DBH-OH'!$D129)</f>
        <v>-3.9404364106214819E-2</v>
      </c>
      <c r="G129" s="20">
        <f>Model!$W$28*((drdp!D129+drdp!M129)*'DBH-OH'!$B129+(drdp!G129+drdp!P129)*'DBH-OH'!$C129+(drdp!J129+drdp!S129)*'DBH-OH'!$D129)</f>
        <v>0</v>
      </c>
      <c r="H129" s="18">
        <f>Model!$W$28*((drdp!B129)*'DBH-OH'!$B129+(drdp!E129)*'DBH-OH'!$C129+(drdp!H129)*'DBH-OH'!$D129)</f>
        <v>1.6532093694150055E-2</v>
      </c>
      <c r="I129" s="18">
        <f>Model!$W$28*((drdp!C129)*'DBH-OH'!$B129+(drdp!F129)*'DBH-OH'!$C129+(drdp!I129)*'DBH-OH'!$D129)</f>
        <v>-1.9702182053107409E-2</v>
      </c>
      <c r="J129" s="18">
        <f>Model!$W$28*((drdp!D129)*'DBH-OH'!$B129+(drdp!G129)*'DBH-OH'!$C129+(drdp!J129)*'DBH-OH'!$D129)</f>
        <v>0</v>
      </c>
      <c r="K129" s="21">
        <f>SUM(E$3:E128)+H129</f>
        <v>0.47731019905721733</v>
      </c>
      <c r="L129" s="21">
        <f>SUM(F$3:F128)+I129</f>
        <v>-0.84769074709076131</v>
      </c>
      <c r="M129" s="21">
        <f>SUM(G$3:G128)+J129</f>
        <v>0</v>
      </c>
      <c r="N129" s="21"/>
      <c r="O129" s="21"/>
      <c r="P129" s="21"/>
      <c r="Q129" s="19">
        <f t="shared" si="7"/>
        <v>0.22782502612404043</v>
      </c>
      <c r="R129" s="19">
        <f t="shared" si="7"/>
        <v>0.71857960270329302</v>
      </c>
      <c r="S129" s="19">
        <f t="shared" si="7"/>
        <v>0</v>
      </c>
      <c r="T129" s="19">
        <f t="shared" si="8"/>
        <v>-0.40461143923285253</v>
      </c>
      <c r="U129" s="19">
        <f t="shared" si="9"/>
        <v>0</v>
      </c>
      <c r="V129" s="19">
        <f t="shared" si="10"/>
        <v>0</v>
      </c>
    </row>
    <row r="130" spans="1:22" x14ac:dyDescent="0.25">
      <c r="A130" s="26">
        <f>Wellpath!E130</f>
        <v>12200</v>
      </c>
      <c r="B130" s="22">
        <v>0</v>
      </c>
      <c r="C130" s="22">
        <v>0</v>
      </c>
      <c r="D130" s="22">
        <f t="shared" si="6"/>
        <v>3.9314164891663715E-5</v>
      </c>
      <c r="E130" s="20">
        <f>Model!$W$28*((drdp!B130+drdp!K130)*'DBH-OH'!$B130+(drdp!E130+drdp!N130)*'DBH-OH'!$C130+(drdp!H130+drdp!Q130)*'DBH-OH'!$D130)</f>
        <v>3.3064187388299852E-2</v>
      </c>
      <c r="F130" s="20">
        <f>Model!$W$28*((drdp!C130+drdp!L130)*'DBH-OH'!$B130+(drdp!F130+drdp!O130)*'DBH-OH'!$C130+(drdp!I130+drdp!R130)*'DBH-OH'!$D130)</f>
        <v>-3.9404364106214528E-2</v>
      </c>
      <c r="G130" s="20">
        <f>Model!$W$28*((drdp!D130+drdp!M130)*'DBH-OH'!$B130+(drdp!G130+drdp!P130)*'DBH-OH'!$C130+(drdp!J130+drdp!S130)*'DBH-OH'!$D130)</f>
        <v>0</v>
      </c>
      <c r="H130" s="18">
        <f>Model!$W$28*((drdp!B130)*'DBH-OH'!$B130+(drdp!E130)*'DBH-OH'!$C130+(drdp!H130)*'DBH-OH'!$D130)</f>
        <v>1.6532093694150055E-2</v>
      </c>
      <c r="I130" s="18">
        <f>Model!$W$28*((drdp!C130)*'DBH-OH'!$B130+(drdp!F130)*'DBH-OH'!$C130+(drdp!I130)*'DBH-OH'!$D130)</f>
        <v>-1.9702182053107409E-2</v>
      </c>
      <c r="J130" s="18">
        <f>Model!$W$28*((drdp!D130)*'DBH-OH'!$B130+(drdp!G130)*'DBH-OH'!$C130+(drdp!J130)*'DBH-OH'!$D130)</f>
        <v>0</v>
      </c>
      <c r="K130" s="21">
        <f>SUM(E$3:E129)+H130</f>
        <v>0.51037438644551747</v>
      </c>
      <c r="L130" s="21">
        <f>SUM(F$3:F129)+I130</f>
        <v>-0.88709511119697615</v>
      </c>
      <c r="M130" s="21">
        <f>SUM(G$3:G129)+J130</f>
        <v>0</v>
      </c>
      <c r="N130" s="21"/>
      <c r="O130" s="21"/>
      <c r="P130" s="21"/>
      <c r="Q130" s="19">
        <f t="shared" si="7"/>
        <v>0.26048201433963841</v>
      </c>
      <c r="R130" s="19">
        <f t="shared" si="7"/>
        <v>0.78693773630957553</v>
      </c>
      <c r="S130" s="19">
        <f t="shared" si="7"/>
        <v>0</v>
      </c>
      <c r="T130" s="19">
        <f t="shared" si="8"/>
        <v>-0.4527506230959748</v>
      </c>
      <c r="U130" s="19">
        <f t="shared" si="9"/>
        <v>0</v>
      </c>
      <c r="V130" s="19">
        <f t="shared" si="10"/>
        <v>0</v>
      </c>
    </row>
    <row r="131" spans="1:22" x14ac:dyDescent="0.25">
      <c r="A131" s="26">
        <f>Wellpath!E131</f>
        <v>12300</v>
      </c>
      <c r="B131" s="22">
        <v>0</v>
      </c>
      <c r="C131" s="22">
        <v>0</v>
      </c>
      <c r="D131" s="22">
        <f t="shared" ref="D131:D194" si="11">1 / (Bfield * COS(Dip))</f>
        <v>3.9314164891663715E-5</v>
      </c>
      <c r="E131" s="20">
        <f>Model!$W$28*((drdp!B131+drdp!K131)*'DBH-OH'!$B131+(drdp!E131+drdp!N131)*'DBH-OH'!$C131+(drdp!H131+drdp!Q131)*'DBH-OH'!$D131)</f>
        <v>3.3064187388299852E-2</v>
      </c>
      <c r="F131" s="20">
        <f>Model!$W$28*((drdp!C131+drdp!L131)*'DBH-OH'!$B131+(drdp!F131+drdp!O131)*'DBH-OH'!$C131+(drdp!I131+drdp!R131)*'DBH-OH'!$D131)</f>
        <v>-3.9404364106214528E-2</v>
      </c>
      <c r="G131" s="20">
        <f>Model!$W$28*((drdp!D131+drdp!M131)*'DBH-OH'!$B131+(drdp!G131+drdp!P131)*'DBH-OH'!$C131+(drdp!J131+drdp!S131)*'DBH-OH'!$D131)</f>
        <v>0</v>
      </c>
      <c r="H131" s="18">
        <f>Model!$W$28*((drdp!B131)*'DBH-OH'!$B131+(drdp!E131)*'DBH-OH'!$C131+(drdp!H131)*'DBH-OH'!$D131)</f>
        <v>1.6532093694149805E-2</v>
      </c>
      <c r="I131" s="18">
        <f>Model!$W$28*((drdp!C131)*'DBH-OH'!$B131+(drdp!F131)*'DBH-OH'!$C131+(drdp!I131)*'DBH-OH'!$D131)</f>
        <v>-1.9702182053107115E-2</v>
      </c>
      <c r="J131" s="18">
        <f>Model!$W$28*((drdp!D131)*'DBH-OH'!$B131+(drdp!G131)*'DBH-OH'!$C131+(drdp!J131)*'DBH-OH'!$D131)</f>
        <v>0</v>
      </c>
      <c r="K131" s="21">
        <f>SUM(E$3:E130)+H131</f>
        <v>0.543438573833817</v>
      </c>
      <c r="L131" s="21">
        <f>SUM(F$3:F130)+I131</f>
        <v>-0.92649947530319043</v>
      </c>
      <c r="M131" s="21">
        <f>SUM(G$3:G130)+J131</f>
        <v>0</v>
      </c>
      <c r="N131" s="21"/>
      <c r="O131" s="21"/>
      <c r="P131" s="21"/>
      <c r="Q131" s="19">
        <f t="shared" si="7"/>
        <v>0.29532548353053295</v>
      </c>
      <c r="R131" s="19">
        <f t="shared" si="7"/>
        <v>0.85840127773708719</v>
      </c>
      <c r="S131" s="19">
        <f t="shared" si="7"/>
        <v>0</v>
      </c>
      <c r="T131" s="19">
        <f t="shared" si="8"/>
        <v>-0.50349555351654551</v>
      </c>
      <c r="U131" s="19">
        <f t="shared" si="9"/>
        <v>0</v>
      </c>
      <c r="V131" s="19">
        <f t="shared" si="10"/>
        <v>0</v>
      </c>
    </row>
    <row r="132" spans="1:22" x14ac:dyDescent="0.25">
      <c r="A132" s="26">
        <f>Wellpath!E132</f>
        <v>12400</v>
      </c>
      <c r="B132" s="22">
        <v>0</v>
      </c>
      <c r="C132" s="22">
        <v>0</v>
      </c>
      <c r="D132" s="22">
        <f t="shared" si="11"/>
        <v>3.9314164891663715E-5</v>
      </c>
      <c r="E132" s="20">
        <f>Model!$W$28*((drdp!B132+drdp!K132)*'DBH-OH'!$B132+(drdp!E132+drdp!N132)*'DBH-OH'!$C132+(drdp!H132+drdp!Q132)*'DBH-OH'!$D132)</f>
        <v>3.3064187388300109E-2</v>
      </c>
      <c r="F132" s="20">
        <f>Model!$W$28*((drdp!C132+drdp!L132)*'DBH-OH'!$B132+(drdp!F132+drdp!O132)*'DBH-OH'!$C132+(drdp!I132+drdp!R132)*'DBH-OH'!$D132)</f>
        <v>-3.9404364106214819E-2</v>
      </c>
      <c r="G132" s="20">
        <f>Model!$W$28*((drdp!D132+drdp!M132)*'DBH-OH'!$B132+(drdp!G132+drdp!P132)*'DBH-OH'!$C132+(drdp!J132+drdp!S132)*'DBH-OH'!$D132)</f>
        <v>0</v>
      </c>
      <c r="H132" s="18">
        <f>Model!$W$28*((drdp!B132)*'DBH-OH'!$B132+(drdp!E132)*'DBH-OH'!$C132+(drdp!H132)*'DBH-OH'!$D132)</f>
        <v>1.6532093694150055E-2</v>
      </c>
      <c r="I132" s="18">
        <f>Model!$W$28*((drdp!C132)*'DBH-OH'!$B132+(drdp!F132)*'DBH-OH'!$C132+(drdp!I132)*'DBH-OH'!$D132)</f>
        <v>-1.9702182053107409E-2</v>
      </c>
      <c r="J132" s="18">
        <f>Model!$W$28*((drdp!D132)*'DBH-OH'!$B132+(drdp!G132)*'DBH-OH'!$C132+(drdp!J132)*'DBH-OH'!$D132)</f>
        <v>0</v>
      </c>
      <c r="K132" s="21">
        <f>SUM(E$3:E131)+H132</f>
        <v>0.57650276122211719</v>
      </c>
      <c r="L132" s="21">
        <f>SUM(F$3:F131)+I132</f>
        <v>-0.96590383940940516</v>
      </c>
      <c r="M132" s="21">
        <f>SUM(G$3:G131)+J132</f>
        <v>0</v>
      </c>
      <c r="N132" s="21"/>
      <c r="O132" s="21"/>
      <c r="P132" s="21"/>
      <c r="Q132" s="19">
        <f t="shared" ref="Q132:S147" si="12">K132^2</f>
        <v>0.33235543369672549</v>
      </c>
      <c r="R132" s="19">
        <f t="shared" si="12"/>
        <v>0.93297022698582999</v>
      </c>
      <c r="S132" s="19">
        <f t="shared" si="12"/>
        <v>0</v>
      </c>
      <c r="T132" s="19">
        <f t="shared" ref="T132:T195" si="13">K132*L132</f>
        <v>-0.5568462304945665</v>
      </c>
      <c r="U132" s="19">
        <f t="shared" ref="U132:U195" si="14">K132*M132</f>
        <v>0</v>
      </c>
      <c r="V132" s="19">
        <f t="shared" ref="V132:V195" si="15">L132*M132</f>
        <v>0</v>
      </c>
    </row>
    <row r="133" spans="1:22" x14ac:dyDescent="0.25">
      <c r="A133" s="26">
        <f>Wellpath!E133</f>
        <v>12500</v>
      </c>
      <c r="B133" s="22">
        <v>0</v>
      </c>
      <c r="C133" s="22">
        <v>0</v>
      </c>
      <c r="D133" s="22">
        <f t="shared" si="11"/>
        <v>3.9314164891663715E-5</v>
      </c>
      <c r="E133" s="20">
        <f>Model!$W$28*((drdp!B133+drdp!K133)*'DBH-OH'!$B133+(drdp!E133+drdp!N133)*'DBH-OH'!$C133+(drdp!H133+drdp!Q133)*'DBH-OH'!$D133)</f>
        <v>-2.0499796180746053</v>
      </c>
      <c r="F133" s="20">
        <f>Model!$W$28*((drdp!C133+drdp!L133)*'DBH-OH'!$B133+(drdp!F133+drdp!O133)*'DBH-OH'!$C133+(drdp!I133+drdp!R133)*'DBH-OH'!$D133)</f>
        <v>2.4430705745853172</v>
      </c>
      <c r="G133" s="20">
        <f>Model!$W$28*((drdp!D133+drdp!M133)*'DBH-OH'!$B133+(drdp!G133+drdp!P133)*'DBH-OH'!$C133+(drdp!J133+drdp!S133)*'DBH-OH'!$D133)</f>
        <v>0</v>
      </c>
      <c r="H133" s="18">
        <f>Model!$W$28*((drdp!B133)*'DBH-OH'!$B133+(drdp!E133)*'DBH-OH'!$C133+(drdp!H133)*'DBH-OH'!$D133)</f>
        <v>1.6532093694150055E-2</v>
      </c>
      <c r="I133" s="18">
        <f>Model!$W$28*((drdp!C133)*'DBH-OH'!$B133+(drdp!F133)*'DBH-OH'!$C133+(drdp!I133)*'DBH-OH'!$D133)</f>
        <v>-1.9702182053107409E-2</v>
      </c>
      <c r="J133" s="18">
        <f>Model!$W$28*((drdp!D133)*'DBH-OH'!$B133+(drdp!G133)*'DBH-OH'!$C133+(drdp!J133)*'DBH-OH'!$D133)</f>
        <v>0</v>
      </c>
      <c r="K133" s="21">
        <f>SUM(E$3:E132)+H133</f>
        <v>0.60956694861041727</v>
      </c>
      <c r="L133" s="21">
        <f>SUM(F$3:F132)+I133</f>
        <v>-1.00530820351562</v>
      </c>
      <c r="M133" s="21">
        <f>SUM(G$3:G132)+J133</f>
        <v>0</v>
      </c>
      <c r="N133" s="21"/>
      <c r="O133" s="21"/>
      <c r="P133" s="21"/>
      <c r="Q133" s="19">
        <f t="shared" si="12"/>
        <v>0.37157186483821508</v>
      </c>
      <c r="R133" s="19">
        <f t="shared" si="12"/>
        <v>1.0106445840558032</v>
      </c>
      <c r="S133" s="19">
        <f t="shared" si="12"/>
        <v>0</v>
      </c>
      <c r="T133" s="19">
        <f t="shared" si="13"/>
        <v>-0.61280265403003686</v>
      </c>
      <c r="U133" s="19">
        <f t="shared" si="14"/>
        <v>0</v>
      </c>
      <c r="V133" s="19">
        <f t="shared" si="15"/>
        <v>0</v>
      </c>
    </row>
    <row r="134" spans="1:22" x14ac:dyDescent="0.25">
      <c r="A134" s="26">
        <f>Wellpath!E134</f>
        <v>0</v>
      </c>
      <c r="B134" s="22">
        <v>0</v>
      </c>
      <c r="C134" s="22">
        <v>0</v>
      </c>
      <c r="D134" s="22">
        <f t="shared" si="11"/>
        <v>3.9314164891663715E-5</v>
      </c>
      <c r="E134" s="20">
        <f>Model!$W$28*((drdp!B134+drdp!K134)*'DBH-OH'!$B134+(drdp!E134+drdp!N134)*'DBH-OH'!$C134+(drdp!H134+drdp!Q134)*'DBH-OH'!$D134)</f>
        <v>0</v>
      </c>
      <c r="F134" s="20">
        <f>Model!$W$28*((drdp!C134+drdp!L134)*'DBH-OH'!$B134+(drdp!F134+drdp!O134)*'DBH-OH'!$C134+(drdp!I134+drdp!R134)*'DBH-OH'!$D134)</f>
        <v>0</v>
      </c>
      <c r="G134" s="20">
        <f>Model!$W$28*((drdp!D134+drdp!M134)*'DBH-OH'!$B134+(drdp!G134+drdp!P134)*'DBH-OH'!$C134+(drdp!J134+drdp!S134)*'DBH-OH'!$D134)</f>
        <v>0</v>
      </c>
      <c r="H134" s="18">
        <f>Model!$W$28*((drdp!B134)*'DBH-OH'!$B134+(drdp!E134)*'DBH-OH'!$C134+(drdp!H134)*'DBH-OH'!$D134)</f>
        <v>0</v>
      </c>
      <c r="I134" s="18">
        <f>Model!$W$28*((drdp!C134)*'DBH-OH'!$B134+(drdp!F134)*'DBH-OH'!$C134+(drdp!I134)*'DBH-OH'!$D134)</f>
        <v>0</v>
      </c>
      <c r="J134" s="18">
        <f>Model!$W$28*((drdp!D134)*'DBH-OH'!$B134+(drdp!G134)*'DBH-OH'!$C134+(drdp!J134)*'DBH-OH'!$D134)</f>
        <v>0</v>
      </c>
      <c r="K134" s="21">
        <f>SUM(E$3:E133)+H134</f>
        <v>-1.4569447631583381</v>
      </c>
      <c r="L134" s="21">
        <f>SUM(F$3:F133)+I134</f>
        <v>1.4574645531228045</v>
      </c>
      <c r="M134" s="21">
        <f>SUM(G$3:G133)+J134</f>
        <v>0</v>
      </c>
      <c r="N134" s="21"/>
      <c r="O134" s="21"/>
      <c r="P134" s="21"/>
      <c r="Q134" s="19">
        <f t="shared" si="12"/>
        <v>2.1226880428945059</v>
      </c>
      <c r="R134" s="19">
        <f t="shared" si="12"/>
        <v>2.1242029236094564</v>
      </c>
      <c r="S134" s="19">
        <f t="shared" si="12"/>
        <v>0</v>
      </c>
      <c r="T134" s="19">
        <f t="shared" si="13"/>
        <v>-2.1234453481611775</v>
      </c>
      <c r="U134" s="19">
        <f t="shared" si="14"/>
        <v>0</v>
      </c>
      <c r="V134" s="19">
        <f t="shared" si="15"/>
        <v>0</v>
      </c>
    </row>
    <row r="135" spans="1:22" x14ac:dyDescent="0.25">
      <c r="A135" s="26">
        <f>Wellpath!E135</f>
        <v>0</v>
      </c>
      <c r="B135" s="22">
        <v>0</v>
      </c>
      <c r="C135" s="22">
        <v>0</v>
      </c>
      <c r="D135" s="22">
        <f t="shared" si="11"/>
        <v>3.9314164891663715E-5</v>
      </c>
      <c r="E135" s="20">
        <f>Model!$W$28*((drdp!B135+drdp!K135)*'DBH-OH'!$B135+(drdp!E135+drdp!N135)*'DBH-OH'!$C135+(drdp!H135+drdp!Q135)*'DBH-OH'!$D135)</f>
        <v>0</v>
      </c>
      <c r="F135" s="20">
        <f>Model!$W$28*((drdp!C135+drdp!L135)*'DBH-OH'!$B135+(drdp!F135+drdp!O135)*'DBH-OH'!$C135+(drdp!I135+drdp!R135)*'DBH-OH'!$D135)</f>
        <v>0</v>
      </c>
      <c r="G135" s="20">
        <f>Model!$W$28*((drdp!D135+drdp!M135)*'DBH-OH'!$B135+(drdp!G135+drdp!P135)*'DBH-OH'!$C135+(drdp!J135+drdp!S135)*'DBH-OH'!$D135)</f>
        <v>0</v>
      </c>
      <c r="H135" s="18">
        <f>Model!$W$28*((drdp!B135)*'DBH-OH'!$B135+(drdp!E135)*'DBH-OH'!$C135+(drdp!H135)*'DBH-OH'!$D135)</f>
        <v>0</v>
      </c>
      <c r="I135" s="18">
        <f>Model!$W$28*((drdp!C135)*'DBH-OH'!$B135+(drdp!F135)*'DBH-OH'!$C135+(drdp!I135)*'DBH-OH'!$D135)</f>
        <v>0</v>
      </c>
      <c r="J135" s="18">
        <f>Model!$W$28*((drdp!D135)*'DBH-OH'!$B135+(drdp!G135)*'DBH-OH'!$C135+(drdp!J135)*'DBH-OH'!$D135)</f>
        <v>0</v>
      </c>
      <c r="K135" s="21">
        <f>SUM(E$3:E134)+H135</f>
        <v>-1.4569447631583381</v>
      </c>
      <c r="L135" s="21">
        <f>SUM(F$3:F134)+I135</f>
        <v>1.4574645531228045</v>
      </c>
      <c r="M135" s="21">
        <f>SUM(G$3:G134)+J135</f>
        <v>0</v>
      </c>
      <c r="N135" s="21"/>
      <c r="O135" s="21"/>
      <c r="P135" s="21"/>
      <c r="Q135" s="19">
        <f t="shared" si="12"/>
        <v>2.1226880428945059</v>
      </c>
      <c r="R135" s="19">
        <f t="shared" si="12"/>
        <v>2.1242029236094564</v>
      </c>
      <c r="S135" s="19">
        <f t="shared" si="12"/>
        <v>0</v>
      </c>
      <c r="T135" s="19">
        <f t="shared" si="13"/>
        <v>-2.1234453481611775</v>
      </c>
      <c r="U135" s="19">
        <f t="shared" si="14"/>
        <v>0</v>
      </c>
      <c r="V135" s="19">
        <f t="shared" si="15"/>
        <v>0</v>
      </c>
    </row>
    <row r="136" spans="1:22" x14ac:dyDescent="0.25">
      <c r="A136" s="26">
        <f>Wellpath!E136</f>
        <v>0</v>
      </c>
      <c r="B136" s="22">
        <v>0</v>
      </c>
      <c r="C136" s="22">
        <v>0</v>
      </c>
      <c r="D136" s="22">
        <f t="shared" si="11"/>
        <v>3.9314164891663715E-5</v>
      </c>
      <c r="E136" s="20">
        <f>Model!$W$28*((drdp!B136+drdp!K136)*'DBH-OH'!$B136+(drdp!E136+drdp!N136)*'DBH-OH'!$C136+(drdp!H136+drdp!Q136)*'DBH-OH'!$D136)</f>
        <v>0</v>
      </c>
      <c r="F136" s="20">
        <f>Model!$W$28*((drdp!C136+drdp!L136)*'DBH-OH'!$B136+(drdp!F136+drdp!O136)*'DBH-OH'!$C136+(drdp!I136+drdp!R136)*'DBH-OH'!$D136)</f>
        <v>0</v>
      </c>
      <c r="G136" s="20">
        <f>Model!$W$28*((drdp!D136+drdp!M136)*'DBH-OH'!$B136+(drdp!G136+drdp!P136)*'DBH-OH'!$C136+(drdp!J136+drdp!S136)*'DBH-OH'!$D136)</f>
        <v>0</v>
      </c>
      <c r="H136" s="18">
        <f>Model!$W$28*((drdp!B136)*'DBH-OH'!$B136+(drdp!E136)*'DBH-OH'!$C136+(drdp!H136)*'DBH-OH'!$D136)</f>
        <v>0</v>
      </c>
      <c r="I136" s="18">
        <f>Model!$W$28*((drdp!C136)*'DBH-OH'!$B136+(drdp!F136)*'DBH-OH'!$C136+(drdp!I136)*'DBH-OH'!$D136)</f>
        <v>0</v>
      </c>
      <c r="J136" s="18">
        <f>Model!$W$28*((drdp!D136)*'DBH-OH'!$B136+(drdp!G136)*'DBH-OH'!$C136+(drdp!J136)*'DBH-OH'!$D136)</f>
        <v>0</v>
      </c>
      <c r="K136" s="21">
        <f>SUM(E$3:E135)+H136</f>
        <v>-1.4569447631583381</v>
      </c>
      <c r="L136" s="21">
        <f>SUM(F$3:F135)+I136</f>
        <v>1.4574645531228045</v>
      </c>
      <c r="M136" s="21">
        <f>SUM(G$3:G135)+J136</f>
        <v>0</v>
      </c>
      <c r="N136" s="21"/>
      <c r="O136" s="21"/>
      <c r="P136" s="21"/>
      <c r="Q136" s="19">
        <f t="shared" si="12"/>
        <v>2.1226880428945059</v>
      </c>
      <c r="R136" s="19">
        <f t="shared" si="12"/>
        <v>2.1242029236094564</v>
      </c>
      <c r="S136" s="19">
        <f t="shared" si="12"/>
        <v>0</v>
      </c>
      <c r="T136" s="19">
        <f t="shared" si="13"/>
        <v>-2.1234453481611775</v>
      </c>
      <c r="U136" s="19">
        <f t="shared" si="14"/>
        <v>0</v>
      </c>
      <c r="V136" s="19">
        <f t="shared" si="15"/>
        <v>0</v>
      </c>
    </row>
    <row r="137" spans="1:22" x14ac:dyDescent="0.25">
      <c r="A137" s="26">
        <f>Wellpath!E137</f>
        <v>0</v>
      </c>
      <c r="B137" s="22">
        <v>0</v>
      </c>
      <c r="C137" s="22">
        <v>0</v>
      </c>
      <c r="D137" s="22">
        <f t="shared" si="11"/>
        <v>3.9314164891663715E-5</v>
      </c>
      <c r="E137" s="20">
        <f>Model!$W$28*((drdp!B137+drdp!K137)*'DBH-OH'!$B137+(drdp!E137+drdp!N137)*'DBH-OH'!$C137+(drdp!H137+drdp!Q137)*'DBH-OH'!$D137)</f>
        <v>0</v>
      </c>
      <c r="F137" s="20">
        <f>Model!$W$28*((drdp!C137+drdp!L137)*'DBH-OH'!$B137+(drdp!F137+drdp!O137)*'DBH-OH'!$C137+(drdp!I137+drdp!R137)*'DBH-OH'!$D137)</f>
        <v>0</v>
      </c>
      <c r="G137" s="20">
        <f>Model!$W$28*((drdp!D137+drdp!M137)*'DBH-OH'!$B137+(drdp!G137+drdp!P137)*'DBH-OH'!$C137+(drdp!J137+drdp!S137)*'DBH-OH'!$D137)</f>
        <v>0</v>
      </c>
      <c r="H137" s="18">
        <f>Model!$W$28*((drdp!B137)*'DBH-OH'!$B137+(drdp!E137)*'DBH-OH'!$C137+(drdp!H137)*'DBH-OH'!$D137)</f>
        <v>0</v>
      </c>
      <c r="I137" s="18">
        <f>Model!$W$28*((drdp!C137)*'DBH-OH'!$B137+(drdp!F137)*'DBH-OH'!$C137+(drdp!I137)*'DBH-OH'!$D137)</f>
        <v>0</v>
      </c>
      <c r="J137" s="18">
        <f>Model!$W$28*((drdp!D137)*'DBH-OH'!$B137+(drdp!G137)*'DBH-OH'!$C137+(drdp!J137)*'DBH-OH'!$D137)</f>
        <v>0</v>
      </c>
      <c r="K137" s="21">
        <f>SUM(E$3:E136)+H137</f>
        <v>-1.4569447631583381</v>
      </c>
      <c r="L137" s="21">
        <f>SUM(F$3:F136)+I137</f>
        <v>1.4574645531228045</v>
      </c>
      <c r="M137" s="21">
        <f>SUM(G$3:G136)+J137</f>
        <v>0</v>
      </c>
      <c r="N137" s="21"/>
      <c r="O137" s="21"/>
      <c r="P137" s="21"/>
      <c r="Q137" s="19">
        <f t="shared" si="12"/>
        <v>2.1226880428945059</v>
      </c>
      <c r="R137" s="19">
        <f t="shared" si="12"/>
        <v>2.1242029236094564</v>
      </c>
      <c r="S137" s="19">
        <f t="shared" si="12"/>
        <v>0</v>
      </c>
      <c r="T137" s="19">
        <f t="shared" si="13"/>
        <v>-2.1234453481611775</v>
      </c>
      <c r="U137" s="19">
        <f t="shared" si="14"/>
        <v>0</v>
      </c>
      <c r="V137" s="19">
        <f t="shared" si="15"/>
        <v>0</v>
      </c>
    </row>
    <row r="138" spans="1:22" x14ac:dyDescent="0.25">
      <c r="A138" s="26">
        <f>Wellpath!E138</f>
        <v>0</v>
      </c>
      <c r="B138" s="22">
        <v>0</v>
      </c>
      <c r="C138" s="22">
        <v>0</v>
      </c>
      <c r="D138" s="22">
        <f t="shared" si="11"/>
        <v>3.9314164891663715E-5</v>
      </c>
      <c r="E138" s="20">
        <f>Model!$W$28*((drdp!B138+drdp!K138)*'DBH-OH'!$B138+(drdp!E138+drdp!N138)*'DBH-OH'!$C138+(drdp!H138+drdp!Q138)*'DBH-OH'!$D138)</f>
        <v>0</v>
      </c>
      <c r="F138" s="20">
        <f>Model!$W$28*((drdp!C138+drdp!L138)*'DBH-OH'!$B138+(drdp!F138+drdp!O138)*'DBH-OH'!$C138+(drdp!I138+drdp!R138)*'DBH-OH'!$D138)</f>
        <v>0</v>
      </c>
      <c r="G138" s="20">
        <f>Model!$W$28*((drdp!D138+drdp!M138)*'DBH-OH'!$B138+(drdp!G138+drdp!P138)*'DBH-OH'!$C138+(drdp!J138+drdp!S138)*'DBH-OH'!$D138)</f>
        <v>0</v>
      </c>
      <c r="H138" s="18">
        <f>Model!$W$28*((drdp!B138)*'DBH-OH'!$B138+(drdp!E138)*'DBH-OH'!$C138+(drdp!H138)*'DBH-OH'!$D138)</f>
        <v>0</v>
      </c>
      <c r="I138" s="18">
        <f>Model!$W$28*((drdp!C138)*'DBH-OH'!$B138+(drdp!F138)*'DBH-OH'!$C138+(drdp!I138)*'DBH-OH'!$D138)</f>
        <v>0</v>
      </c>
      <c r="J138" s="18">
        <f>Model!$W$28*((drdp!D138)*'DBH-OH'!$B138+(drdp!G138)*'DBH-OH'!$C138+(drdp!J138)*'DBH-OH'!$D138)</f>
        <v>0</v>
      </c>
      <c r="K138" s="21">
        <f>SUM(E$3:E137)+H138</f>
        <v>-1.4569447631583381</v>
      </c>
      <c r="L138" s="21">
        <f>SUM(F$3:F137)+I138</f>
        <v>1.4574645531228045</v>
      </c>
      <c r="M138" s="21">
        <f>SUM(G$3:G137)+J138</f>
        <v>0</v>
      </c>
      <c r="N138" s="21"/>
      <c r="O138" s="21"/>
      <c r="P138" s="21"/>
      <c r="Q138" s="19">
        <f t="shared" si="12"/>
        <v>2.1226880428945059</v>
      </c>
      <c r="R138" s="19">
        <f t="shared" si="12"/>
        <v>2.1242029236094564</v>
      </c>
      <c r="S138" s="19">
        <f t="shared" si="12"/>
        <v>0</v>
      </c>
      <c r="T138" s="19">
        <f t="shared" si="13"/>
        <v>-2.1234453481611775</v>
      </c>
      <c r="U138" s="19">
        <f t="shared" si="14"/>
        <v>0</v>
      </c>
      <c r="V138" s="19">
        <f t="shared" si="15"/>
        <v>0</v>
      </c>
    </row>
    <row r="139" spans="1:22" x14ac:dyDescent="0.25">
      <c r="A139" s="26">
        <f>Wellpath!E139</f>
        <v>0</v>
      </c>
      <c r="B139" s="22">
        <v>0</v>
      </c>
      <c r="C139" s="22">
        <v>0</v>
      </c>
      <c r="D139" s="22">
        <f t="shared" si="11"/>
        <v>3.9314164891663715E-5</v>
      </c>
      <c r="E139" s="20">
        <f>Model!$W$28*((drdp!B139+drdp!K139)*'DBH-OH'!$B139+(drdp!E139+drdp!N139)*'DBH-OH'!$C139+(drdp!H139+drdp!Q139)*'DBH-OH'!$D139)</f>
        <v>0</v>
      </c>
      <c r="F139" s="20">
        <f>Model!$W$28*((drdp!C139+drdp!L139)*'DBH-OH'!$B139+(drdp!F139+drdp!O139)*'DBH-OH'!$C139+(drdp!I139+drdp!R139)*'DBH-OH'!$D139)</f>
        <v>0</v>
      </c>
      <c r="G139" s="20">
        <f>Model!$W$28*((drdp!D139+drdp!M139)*'DBH-OH'!$B139+(drdp!G139+drdp!P139)*'DBH-OH'!$C139+(drdp!J139+drdp!S139)*'DBH-OH'!$D139)</f>
        <v>0</v>
      </c>
      <c r="H139" s="18">
        <f>Model!$W$28*((drdp!B139)*'DBH-OH'!$B139+(drdp!E139)*'DBH-OH'!$C139+(drdp!H139)*'DBH-OH'!$D139)</f>
        <v>0</v>
      </c>
      <c r="I139" s="18">
        <f>Model!$W$28*((drdp!C139)*'DBH-OH'!$B139+(drdp!F139)*'DBH-OH'!$C139+(drdp!I139)*'DBH-OH'!$D139)</f>
        <v>0</v>
      </c>
      <c r="J139" s="18">
        <f>Model!$W$28*((drdp!D139)*'DBH-OH'!$B139+(drdp!G139)*'DBH-OH'!$C139+(drdp!J139)*'DBH-OH'!$D139)</f>
        <v>0</v>
      </c>
      <c r="K139" s="21">
        <f>SUM(E$3:E138)+H139</f>
        <v>-1.4569447631583381</v>
      </c>
      <c r="L139" s="21">
        <f>SUM(F$3:F138)+I139</f>
        <v>1.4574645531228045</v>
      </c>
      <c r="M139" s="21">
        <f>SUM(G$3:G138)+J139</f>
        <v>0</v>
      </c>
      <c r="N139" s="21"/>
      <c r="O139" s="21"/>
      <c r="P139" s="21"/>
      <c r="Q139" s="19">
        <f t="shared" si="12"/>
        <v>2.1226880428945059</v>
      </c>
      <c r="R139" s="19">
        <f t="shared" si="12"/>
        <v>2.1242029236094564</v>
      </c>
      <c r="S139" s="19">
        <f t="shared" si="12"/>
        <v>0</v>
      </c>
      <c r="T139" s="19">
        <f t="shared" si="13"/>
        <v>-2.1234453481611775</v>
      </c>
      <c r="U139" s="19">
        <f t="shared" si="14"/>
        <v>0</v>
      </c>
      <c r="V139" s="19">
        <f t="shared" si="15"/>
        <v>0</v>
      </c>
    </row>
    <row r="140" spans="1:22" x14ac:dyDescent="0.25">
      <c r="A140" s="26">
        <f>Wellpath!E140</f>
        <v>0</v>
      </c>
      <c r="B140" s="22">
        <v>0</v>
      </c>
      <c r="C140" s="22">
        <v>0</v>
      </c>
      <c r="D140" s="22">
        <f t="shared" si="11"/>
        <v>3.9314164891663715E-5</v>
      </c>
      <c r="E140" s="20">
        <f>Model!$W$28*((drdp!B140+drdp!K140)*'DBH-OH'!$B140+(drdp!E140+drdp!N140)*'DBH-OH'!$C140+(drdp!H140+drdp!Q140)*'DBH-OH'!$D140)</f>
        <v>0</v>
      </c>
      <c r="F140" s="20">
        <f>Model!$W$28*((drdp!C140+drdp!L140)*'DBH-OH'!$B140+(drdp!F140+drdp!O140)*'DBH-OH'!$C140+(drdp!I140+drdp!R140)*'DBH-OH'!$D140)</f>
        <v>0</v>
      </c>
      <c r="G140" s="20">
        <f>Model!$W$28*((drdp!D140+drdp!M140)*'DBH-OH'!$B140+(drdp!G140+drdp!P140)*'DBH-OH'!$C140+(drdp!J140+drdp!S140)*'DBH-OH'!$D140)</f>
        <v>0</v>
      </c>
      <c r="H140" s="18">
        <f>Model!$W$28*((drdp!B140)*'DBH-OH'!$B140+(drdp!E140)*'DBH-OH'!$C140+(drdp!H140)*'DBH-OH'!$D140)</f>
        <v>0</v>
      </c>
      <c r="I140" s="18">
        <f>Model!$W$28*((drdp!C140)*'DBH-OH'!$B140+(drdp!F140)*'DBH-OH'!$C140+(drdp!I140)*'DBH-OH'!$D140)</f>
        <v>0</v>
      </c>
      <c r="J140" s="18">
        <f>Model!$W$28*((drdp!D140)*'DBH-OH'!$B140+(drdp!G140)*'DBH-OH'!$C140+(drdp!J140)*'DBH-OH'!$D140)</f>
        <v>0</v>
      </c>
      <c r="K140" s="21">
        <f>SUM(E$3:E139)+H140</f>
        <v>-1.4569447631583381</v>
      </c>
      <c r="L140" s="21">
        <f>SUM(F$3:F139)+I140</f>
        <v>1.4574645531228045</v>
      </c>
      <c r="M140" s="21">
        <f>SUM(G$3:G139)+J140</f>
        <v>0</v>
      </c>
      <c r="N140" s="21"/>
      <c r="O140" s="21"/>
      <c r="P140" s="21"/>
      <c r="Q140" s="19">
        <f t="shared" si="12"/>
        <v>2.1226880428945059</v>
      </c>
      <c r="R140" s="19">
        <f t="shared" si="12"/>
        <v>2.1242029236094564</v>
      </c>
      <c r="S140" s="19">
        <f t="shared" si="12"/>
        <v>0</v>
      </c>
      <c r="T140" s="19">
        <f t="shared" si="13"/>
        <v>-2.1234453481611775</v>
      </c>
      <c r="U140" s="19">
        <f t="shared" si="14"/>
        <v>0</v>
      </c>
      <c r="V140" s="19">
        <f t="shared" si="15"/>
        <v>0</v>
      </c>
    </row>
    <row r="141" spans="1:22" x14ac:dyDescent="0.25">
      <c r="A141" s="26">
        <f>Wellpath!E141</f>
        <v>0</v>
      </c>
      <c r="B141" s="22">
        <v>0</v>
      </c>
      <c r="C141" s="22">
        <v>0</v>
      </c>
      <c r="D141" s="22">
        <f t="shared" si="11"/>
        <v>3.9314164891663715E-5</v>
      </c>
      <c r="E141" s="20">
        <f>Model!$W$28*((drdp!B141+drdp!K141)*'DBH-OH'!$B141+(drdp!E141+drdp!N141)*'DBH-OH'!$C141+(drdp!H141+drdp!Q141)*'DBH-OH'!$D141)</f>
        <v>0</v>
      </c>
      <c r="F141" s="20">
        <f>Model!$W$28*((drdp!C141+drdp!L141)*'DBH-OH'!$B141+(drdp!F141+drdp!O141)*'DBH-OH'!$C141+(drdp!I141+drdp!R141)*'DBH-OH'!$D141)</f>
        <v>0</v>
      </c>
      <c r="G141" s="20">
        <f>Model!$W$28*((drdp!D141+drdp!M141)*'DBH-OH'!$B141+(drdp!G141+drdp!P141)*'DBH-OH'!$C141+(drdp!J141+drdp!S141)*'DBH-OH'!$D141)</f>
        <v>0</v>
      </c>
      <c r="H141" s="18">
        <f>Model!$W$28*((drdp!B141)*'DBH-OH'!$B141+(drdp!E141)*'DBH-OH'!$C141+(drdp!H141)*'DBH-OH'!$D141)</f>
        <v>0</v>
      </c>
      <c r="I141" s="18">
        <f>Model!$W$28*((drdp!C141)*'DBH-OH'!$B141+(drdp!F141)*'DBH-OH'!$C141+(drdp!I141)*'DBH-OH'!$D141)</f>
        <v>0</v>
      </c>
      <c r="J141" s="18">
        <f>Model!$W$28*((drdp!D141)*'DBH-OH'!$B141+(drdp!G141)*'DBH-OH'!$C141+(drdp!J141)*'DBH-OH'!$D141)</f>
        <v>0</v>
      </c>
      <c r="K141" s="21">
        <f>SUM(E$3:E140)+H141</f>
        <v>-1.4569447631583381</v>
      </c>
      <c r="L141" s="21">
        <f>SUM(F$3:F140)+I141</f>
        <v>1.4574645531228045</v>
      </c>
      <c r="M141" s="21">
        <f>SUM(G$3:G140)+J141</f>
        <v>0</v>
      </c>
      <c r="N141" s="21"/>
      <c r="O141" s="21"/>
      <c r="P141" s="21"/>
      <c r="Q141" s="19">
        <f t="shared" si="12"/>
        <v>2.1226880428945059</v>
      </c>
      <c r="R141" s="19">
        <f t="shared" si="12"/>
        <v>2.1242029236094564</v>
      </c>
      <c r="S141" s="19">
        <f t="shared" si="12"/>
        <v>0</v>
      </c>
      <c r="T141" s="19">
        <f t="shared" si="13"/>
        <v>-2.1234453481611775</v>
      </c>
      <c r="U141" s="19">
        <f t="shared" si="14"/>
        <v>0</v>
      </c>
      <c r="V141" s="19">
        <f t="shared" si="15"/>
        <v>0</v>
      </c>
    </row>
    <row r="142" spans="1:22" x14ac:dyDescent="0.25">
      <c r="A142" s="26">
        <f>Wellpath!E142</f>
        <v>0</v>
      </c>
      <c r="B142" s="22">
        <v>0</v>
      </c>
      <c r="C142" s="22">
        <v>0</v>
      </c>
      <c r="D142" s="22">
        <f t="shared" si="11"/>
        <v>3.9314164891663715E-5</v>
      </c>
      <c r="E142" s="20">
        <f>Model!$W$28*((drdp!B142+drdp!K142)*'DBH-OH'!$B142+(drdp!E142+drdp!N142)*'DBH-OH'!$C142+(drdp!H142+drdp!Q142)*'DBH-OH'!$D142)</f>
        <v>0</v>
      </c>
      <c r="F142" s="20">
        <f>Model!$W$28*((drdp!C142+drdp!L142)*'DBH-OH'!$B142+(drdp!F142+drdp!O142)*'DBH-OH'!$C142+(drdp!I142+drdp!R142)*'DBH-OH'!$D142)</f>
        <v>0</v>
      </c>
      <c r="G142" s="20">
        <f>Model!$W$28*((drdp!D142+drdp!M142)*'DBH-OH'!$B142+(drdp!G142+drdp!P142)*'DBH-OH'!$C142+(drdp!J142+drdp!S142)*'DBH-OH'!$D142)</f>
        <v>0</v>
      </c>
      <c r="H142" s="18">
        <f>Model!$W$28*((drdp!B142)*'DBH-OH'!$B142+(drdp!E142)*'DBH-OH'!$C142+(drdp!H142)*'DBH-OH'!$D142)</f>
        <v>0</v>
      </c>
      <c r="I142" s="18">
        <f>Model!$W$28*((drdp!C142)*'DBH-OH'!$B142+(drdp!F142)*'DBH-OH'!$C142+(drdp!I142)*'DBH-OH'!$D142)</f>
        <v>0</v>
      </c>
      <c r="J142" s="18">
        <f>Model!$W$28*((drdp!D142)*'DBH-OH'!$B142+(drdp!G142)*'DBH-OH'!$C142+(drdp!J142)*'DBH-OH'!$D142)</f>
        <v>0</v>
      </c>
      <c r="K142" s="21">
        <f>SUM(E$3:E141)+H142</f>
        <v>-1.4569447631583381</v>
      </c>
      <c r="L142" s="21">
        <f>SUM(F$3:F141)+I142</f>
        <v>1.4574645531228045</v>
      </c>
      <c r="M142" s="21">
        <f>SUM(G$3:G141)+J142</f>
        <v>0</v>
      </c>
      <c r="N142" s="21"/>
      <c r="O142" s="21"/>
      <c r="P142" s="21"/>
      <c r="Q142" s="19">
        <f t="shared" si="12"/>
        <v>2.1226880428945059</v>
      </c>
      <c r="R142" s="19">
        <f t="shared" si="12"/>
        <v>2.1242029236094564</v>
      </c>
      <c r="S142" s="19">
        <f t="shared" si="12"/>
        <v>0</v>
      </c>
      <c r="T142" s="19">
        <f t="shared" si="13"/>
        <v>-2.1234453481611775</v>
      </c>
      <c r="U142" s="19">
        <f t="shared" si="14"/>
        <v>0</v>
      </c>
      <c r="V142" s="19">
        <f t="shared" si="15"/>
        <v>0</v>
      </c>
    </row>
    <row r="143" spans="1:22" x14ac:dyDescent="0.25">
      <c r="A143" s="26">
        <f>Wellpath!E143</f>
        <v>0</v>
      </c>
      <c r="B143" s="22">
        <v>0</v>
      </c>
      <c r="C143" s="22">
        <v>0</v>
      </c>
      <c r="D143" s="22">
        <f t="shared" si="11"/>
        <v>3.9314164891663715E-5</v>
      </c>
      <c r="E143" s="20">
        <f>Model!$W$28*((drdp!B143+drdp!K143)*'DBH-OH'!$B143+(drdp!E143+drdp!N143)*'DBH-OH'!$C143+(drdp!H143+drdp!Q143)*'DBH-OH'!$D143)</f>
        <v>0</v>
      </c>
      <c r="F143" s="20">
        <f>Model!$W$28*((drdp!C143+drdp!L143)*'DBH-OH'!$B143+(drdp!F143+drdp!O143)*'DBH-OH'!$C143+(drdp!I143+drdp!R143)*'DBH-OH'!$D143)</f>
        <v>0</v>
      </c>
      <c r="G143" s="20">
        <f>Model!$W$28*((drdp!D143+drdp!M143)*'DBH-OH'!$B143+(drdp!G143+drdp!P143)*'DBH-OH'!$C143+(drdp!J143+drdp!S143)*'DBH-OH'!$D143)</f>
        <v>0</v>
      </c>
      <c r="H143" s="18">
        <f>Model!$W$28*((drdp!B143)*'DBH-OH'!$B143+(drdp!E143)*'DBH-OH'!$C143+(drdp!H143)*'DBH-OH'!$D143)</f>
        <v>0</v>
      </c>
      <c r="I143" s="18">
        <f>Model!$W$28*((drdp!C143)*'DBH-OH'!$B143+(drdp!F143)*'DBH-OH'!$C143+(drdp!I143)*'DBH-OH'!$D143)</f>
        <v>0</v>
      </c>
      <c r="J143" s="18">
        <f>Model!$W$28*((drdp!D143)*'DBH-OH'!$B143+(drdp!G143)*'DBH-OH'!$C143+(drdp!J143)*'DBH-OH'!$D143)</f>
        <v>0</v>
      </c>
      <c r="K143" s="21">
        <f>SUM(E$3:E142)+H143</f>
        <v>-1.4569447631583381</v>
      </c>
      <c r="L143" s="21">
        <f>SUM(F$3:F142)+I143</f>
        <v>1.4574645531228045</v>
      </c>
      <c r="M143" s="21">
        <f>SUM(G$3:G142)+J143</f>
        <v>0</v>
      </c>
      <c r="N143" s="21"/>
      <c r="O143" s="21"/>
      <c r="P143" s="21"/>
      <c r="Q143" s="19">
        <f t="shared" si="12"/>
        <v>2.1226880428945059</v>
      </c>
      <c r="R143" s="19">
        <f t="shared" si="12"/>
        <v>2.1242029236094564</v>
      </c>
      <c r="S143" s="19">
        <f t="shared" si="12"/>
        <v>0</v>
      </c>
      <c r="T143" s="19">
        <f t="shared" si="13"/>
        <v>-2.1234453481611775</v>
      </c>
      <c r="U143" s="19">
        <f t="shared" si="14"/>
        <v>0</v>
      </c>
      <c r="V143" s="19">
        <f t="shared" si="15"/>
        <v>0</v>
      </c>
    </row>
    <row r="144" spans="1:22" x14ac:dyDescent="0.25">
      <c r="A144" s="26">
        <f>Wellpath!E144</f>
        <v>0</v>
      </c>
      <c r="B144" s="22">
        <v>0</v>
      </c>
      <c r="C144" s="22">
        <v>0</v>
      </c>
      <c r="D144" s="22">
        <f t="shared" si="11"/>
        <v>3.9314164891663715E-5</v>
      </c>
      <c r="E144" s="20">
        <f>Model!$W$28*((drdp!B144+drdp!K144)*'DBH-OH'!$B144+(drdp!E144+drdp!N144)*'DBH-OH'!$C144+(drdp!H144+drdp!Q144)*'DBH-OH'!$D144)</f>
        <v>0</v>
      </c>
      <c r="F144" s="20">
        <f>Model!$W$28*((drdp!C144+drdp!L144)*'DBH-OH'!$B144+(drdp!F144+drdp!O144)*'DBH-OH'!$C144+(drdp!I144+drdp!R144)*'DBH-OH'!$D144)</f>
        <v>0</v>
      </c>
      <c r="G144" s="20">
        <f>Model!$W$28*((drdp!D144+drdp!M144)*'DBH-OH'!$B144+(drdp!G144+drdp!P144)*'DBH-OH'!$C144+(drdp!J144+drdp!S144)*'DBH-OH'!$D144)</f>
        <v>0</v>
      </c>
      <c r="H144" s="18">
        <f>Model!$W$28*((drdp!B144)*'DBH-OH'!$B144+(drdp!E144)*'DBH-OH'!$C144+(drdp!H144)*'DBH-OH'!$D144)</f>
        <v>0</v>
      </c>
      <c r="I144" s="18">
        <f>Model!$W$28*((drdp!C144)*'DBH-OH'!$B144+(drdp!F144)*'DBH-OH'!$C144+(drdp!I144)*'DBH-OH'!$D144)</f>
        <v>0</v>
      </c>
      <c r="J144" s="18">
        <f>Model!$W$28*((drdp!D144)*'DBH-OH'!$B144+(drdp!G144)*'DBH-OH'!$C144+(drdp!J144)*'DBH-OH'!$D144)</f>
        <v>0</v>
      </c>
      <c r="K144" s="21">
        <f>SUM(E$3:E143)+H144</f>
        <v>-1.4569447631583381</v>
      </c>
      <c r="L144" s="21">
        <f>SUM(F$3:F143)+I144</f>
        <v>1.4574645531228045</v>
      </c>
      <c r="M144" s="21">
        <f>SUM(G$3:G143)+J144</f>
        <v>0</v>
      </c>
      <c r="N144" s="21"/>
      <c r="O144" s="21"/>
      <c r="P144" s="21"/>
      <c r="Q144" s="19">
        <f t="shared" si="12"/>
        <v>2.1226880428945059</v>
      </c>
      <c r="R144" s="19">
        <f t="shared" si="12"/>
        <v>2.1242029236094564</v>
      </c>
      <c r="S144" s="19">
        <f t="shared" si="12"/>
        <v>0</v>
      </c>
      <c r="T144" s="19">
        <f t="shared" si="13"/>
        <v>-2.1234453481611775</v>
      </c>
      <c r="U144" s="19">
        <f t="shared" si="14"/>
        <v>0</v>
      </c>
      <c r="V144" s="19">
        <f t="shared" si="15"/>
        <v>0</v>
      </c>
    </row>
    <row r="145" spans="1:22" x14ac:dyDescent="0.25">
      <c r="A145" s="26">
        <f>Wellpath!E145</f>
        <v>0</v>
      </c>
      <c r="B145" s="22">
        <v>0</v>
      </c>
      <c r="C145" s="22">
        <v>0</v>
      </c>
      <c r="D145" s="22">
        <f t="shared" si="11"/>
        <v>3.9314164891663715E-5</v>
      </c>
      <c r="E145" s="20">
        <f>Model!$W$28*((drdp!B145+drdp!K145)*'DBH-OH'!$B145+(drdp!E145+drdp!N145)*'DBH-OH'!$C145+(drdp!H145+drdp!Q145)*'DBH-OH'!$D145)</f>
        <v>0</v>
      </c>
      <c r="F145" s="20">
        <f>Model!$W$28*((drdp!C145+drdp!L145)*'DBH-OH'!$B145+(drdp!F145+drdp!O145)*'DBH-OH'!$C145+(drdp!I145+drdp!R145)*'DBH-OH'!$D145)</f>
        <v>0</v>
      </c>
      <c r="G145" s="20">
        <f>Model!$W$28*((drdp!D145+drdp!M145)*'DBH-OH'!$B145+(drdp!G145+drdp!P145)*'DBH-OH'!$C145+(drdp!J145+drdp!S145)*'DBH-OH'!$D145)</f>
        <v>0</v>
      </c>
      <c r="H145" s="18">
        <f>Model!$W$28*((drdp!B145)*'DBH-OH'!$B145+(drdp!E145)*'DBH-OH'!$C145+(drdp!H145)*'DBH-OH'!$D145)</f>
        <v>0</v>
      </c>
      <c r="I145" s="18">
        <f>Model!$W$28*((drdp!C145)*'DBH-OH'!$B145+(drdp!F145)*'DBH-OH'!$C145+(drdp!I145)*'DBH-OH'!$D145)</f>
        <v>0</v>
      </c>
      <c r="J145" s="18">
        <f>Model!$W$28*((drdp!D145)*'DBH-OH'!$B145+(drdp!G145)*'DBH-OH'!$C145+(drdp!J145)*'DBH-OH'!$D145)</f>
        <v>0</v>
      </c>
      <c r="K145" s="21">
        <f>SUM(E$3:E144)+H145</f>
        <v>-1.4569447631583381</v>
      </c>
      <c r="L145" s="21">
        <f>SUM(F$3:F144)+I145</f>
        <v>1.4574645531228045</v>
      </c>
      <c r="M145" s="21">
        <f>SUM(G$3:G144)+J145</f>
        <v>0</v>
      </c>
      <c r="N145" s="21"/>
      <c r="O145" s="21"/>
      <c r="P145" s="21"/>
      <c r="Q145" s="19">
        <f t="shared" si="12"/>
        <v>2.1226880428945059</v>
      </c>
      <c r="R145" s="19">
        <f t="shared" si="12"/>
        <v>2.1242029236094564</v>
      </c>
      <c r="S145" s="19">
        <f t="shared" si="12"/>
        <v>0</v>
      </c>
      <c r="T145" s="19">
        <f t="shared" si="13"/>
        <v>-2.1234453481611775</v>
      </c>
      <c r="U145" s="19">
        <f t="shared" si="14"/>
        <v>0</v>
      </c>
      <c r="V145" s="19">
        <f t="shared" si="15"/>
        <v>0</v>
      </c>
    </row>
    <row r="146" spans="1:22" x14ac:dyDescent="0.25">
      <c r="A146" s="26">
        <f>Wellpath!E146</f>
        <v>0</v>
      </c>
      <c r="B146" s="22">
        <v>0</v>
      </c>
      <c r="C146" s="22">
        <v>0</v>
      </c>
      <c r="D146" s="22">
        <f t="shared" si="11"/>
        <v>3.9314164891663715E-5</v>
      </c>
      <c r="E146" s="20">
        <f>Model!$W$28*((drdp!B146+drdp!K146)*'DBH-OH'!$B146+(drdp!E146+drdp!N146)*'DBH-OH'!$C146+(drdp!H146+drdp!Q146)*'DBH-OH'!$D146)</f>
        <v>0</v>
      </c>
      <c r="F146" s="20">
        <f>Model!$W$28*((drdp!C146+drdp!L146)*'DBH-OH'!$B146+(drdp!F146+drdp!O146)*'DBH-OH'!$C146+(drdp!I146+drdp!R146)*'DBH-OH'!$D146)</f>
        <v>0</v>
      </c>
      <c r="G146" s="20">
        <f>Model!$W$28*((drdp!D146+drdp!M146)*'DBH-OH'!$B146+(drdp!G146+drdp!P146)*'DBH-OH'!$C146+(drdp!J146+drdp!S146)*'DBH-OH'!$D146)</f>
        <v>0</v>
      </c>
      <c r="H146" s="18">
        <f>Model!$W$28*((drdp!B146)*'DBH-OH'!$B146+(drdp!E146)*'DBH-OH'!$C146+(drdp!H146)*'DBH-OH'!$D146)</f>
        <v>0</v>
      </c>
      <c r="I146" s="18">
        <f>Model!$W$28*((drdp!C146)*'DBH-OH'!$B146+(drdp!F146)*'DBH-OH'!$C146+(drdp!I146)*'DBH-OH'!$D146)</f>
        <v>0</v>
      </c>
      <c r="J146" s="18">
        <f>Model!$W$28*((drdp!D146)*'DBH-OH'!$B146+(drdp!G146)*'DBH-OH'!$C146+(drdp!J146)*'DBH-OH'!$D146)</f>
        <v>0</v>
      </c>
      <c r="K146" s="21">
        <f>SUM(E$3:E145)+H146</f>
        <v>-1.4569447631583381</v>
      </c>
      <c r="L146" s="21">
        <f>SUM(F$3:F145)+I146</f>
        <v>1.4574645531228045</v>
      </c>
      <c r="M146" s="21">
        <f>SUM(G$3:G145)+J146</f>
        <v>0</v>
      </c>
      <c r="N146" s="21"/>
      <c r="O146" s="21"/>
      <c r="P146" s="21"/>
      <c r="Q146" s="19">
        <f t="shared" si="12"/>
        <v>2.1226880428945059</v>
      </c>
      <c r="R146" s="19">
        <f t="shared" si="12"/>
        <v>2.1242029236094564</v>
      </c>
      <c r="S146" s="19">
        <f t="shared" si="12"/>
        <v>0</v>
      </c>
      <c r="T146" s="19">
        <f t="shared" si="13"/>
        <v>-2.1234453481611775</v>
      </c>
      <c r="U146" s="19">
        <f t="shared" si="14"/>
        <v>0</v>
      </c>
      <c r="V146" s="19">
        <f t="shared" si="15"/>
        <v>0</v>
      </c>
    </row>
    <row r="147" spans="1:22" x14ac:dyDescent="0.25">
      <c r="A147" s="26">
        <f>Wellpath!E147</f>
        <v>0</v>
      </c>
      <c r="B147" s="22">
        <v>0</v>
      </c>
      <c r="C147" s="22">
        <v>0</v>
      </c>
      <c r="D147" s="22">
        <f t="shared" si="11"/>
        <v>3.9314164891663715E-5</v>
      </c>
      <c r="E147" s="20">
        <f>Model!$W$28*((drdp!B147+drdp!K147)*'DBH-OH'!$B147+(drdp!E147+drdp!N147)*'DBH-OH'!$C147+(drdp!H147+drdp!Q147)*'DBH-OH'!$D147)</f>
        <v>0</v>
      </c>
      <c r="F147" s="20">
        <f>Model!$W$28*((drdp!C147+drdp!L147)*'DBH-OH'!$B147+(drdp!F147+drdp!O147)*'DBH-OH'!$C147+(drdp!I147+drdp!R147)*'DBH-OH'!$D147)</f>
        <v>0</v>
      </c>
      <c r="G147" s="20">
        <f>Model!$W$28*((drdp!D147+drdp!M147)*'DBH-OH'!$B147+(drdp!G147+drdp!P147)*'DBH-OH'!$C147+(drdp!J147+drdp!S147)*'DBH-OH'!$D147)</f>
        <v>0</v>
      </c>
      <c r="H147" s="18">
        <f>Model!$W$28*((drdp!B147)*'DBH-OH'!$B147+(drdp!E147)*'DBH-OH'!$C147+(drdp!H147)*'DBH-OH'!$D147)</f>
        <v>0</v>
      </c>
      <c r="I147" s="18">
        <f>Model!$W$28*((drdp!C147)*'DBH-OH'!$B147+(drdp!F147)*'DBH-OH'!$C147+(drdp!I147)*'DBH-OH'!$D147)</f>
        <v>0</v>
      </c>
      <c r="J147" s="18">
        <f>Model!$W$28*((drdp!D147)*'DBH-OH'!$B147+(drdp!G147)*'DBH-OH'!$C147+(drdp!J147)*'DBH-OH'!$D147)</f>
        <v>0</v>
      </c>
      <c r="K147" s="21">
        <f>SUM(E$3:E146)+H147</f>
        <v>-1.4569447631583381</v>
      </c>
      <c r="L147" s="21">
        <f>SUM(F$3:F146)+I147</f>
        <v>1.4574645531228045</v>
      </c>
      <c r="M147" s="21">
        <f>SUM(G$3:G146)+J147</f>
        <v>0</v>
      </c>
      <c r="N147" s="21"/>
      <c r="O147" s="21"/>
      <c r="P147" s="21"/>
      <c r="Q147" s="19">
        <f t="shared" si="12"/>
        <v>2.1226880428945059</v>
      </c>
      <c r="R147" s="19">
        <f t="shared" si="12"/>
        <v>2.1242029236094564</v>
      </c>
      <c r="S147" s="19">
        <f t="shared" si="12"/>
        <v>0</v>
      </c>
      <c r="T147" s="19">
        <f t="shared" si="13"/>
        <v>-2.1234453481611775</v>
      </c>
      <c r="U147" s="19">
        <f t="shared" si="14"/>
        <v>0</v>
      </c>
      <c r="V147" s="19">
        <f t="shared" si="15"/>
        <v>0</v>
      </c>
    </row>
    <row r="148" spans="1:22" x14ac:dyDescent="0.25">
      <c r="A148" s="26">
        <f>Wellpath!E148</f>
        <v>0</v>
      </c>
      <c r="B148" s="22">
        <v>0</v>
      </c>
      <c r="C148" s="22">
        <v>0</v>
      </c>
      <c r="D148" s="22">
        <f t="shared" si="11"/>
        <v>3.9314164891663715E-5</v>
      </c>
      <c r="E148" s="20">
        <f>Model!$W$28*((drdp!B148+drdp!K148)*'DBH-OH'!$B148+(drdp!E148+drdp!N148)*'DBH-OH'!$C148+(drdp!H148+drdp!Q148)*'DBH-OH'!$D148)</f>
        <v>0</v>
      </c>
      <c r="F148" s="20">
        <f>Model!$W$28*((drdp!C148+drdp!L148)*'DBH-OH'!$B148+(drdp!F148+drdp!O148)*'DBH-OH'!$C148+(drdp!I148+drdp!R148)*'DBH-OH'!$D148)</f>
        <v>0</v>
      </c>
      <c r="G148" s="20">
        <f>Model!$W$28*((drdp!D148+drdp!M148)*'DBH-OH'!$B148+(drdp!G148+drdp!P148)*'DBH-OH'!$C148+(drdp!J148+drdp!S148)*'DBH-OH'!$D148)</f>
        <v>0</v>
      </c>
      <c r="H148" s="18">
        <f>Model!$W$28*((drdp!B148)*'DBH-OH'!$B148+(drdp!E148)*'DBH-OH'!$C148+(drdp!H148)*'DBH-OH'!$D148)</f>
        <v>0</v>
      </c>
      <c r="I148" s="18">
        <f>Model!$W$28*((drdp!C148)*'DBH-OH'!$B148+(drdp!F148)*'DBH-OH'!$C148+(drdp!I148)*'DBH-OH'!$D148)</f>
        <v>0</v>
      </c>
      <c r="J148" s="18">
        <f>Model!$W$28*((drdp!D148)*'DBH-OH'!$B148+(drdp!G148)*'DBH-OH'!$C148+(drdp!J148)*'DBH-OH'!$D148)</f>
        <v>0</v>
      </c>
      <c r="K148" s="21">
        <f>SUM(E$3:E147)+H148</f>
        <v>-1.4569447631583381</v>
      </c>
      <c r="L148" s="21">
        <f>SUM(F$3:F147)+I148</f>
        <v>1.4574645531228045</v>
      </c>
      <c r="M148" s="21">
        <f>SUM(G$3:G147)+J148</f>
        <v>0</v>
      </c>
      <c r="N148" s="21"/>
      <c r="O148" s="21"/>
      <c r="P148" s="21"/>
      <c r="Q148" s="19">
        <f t="shared" ref="Q148:S211" si="16">K148^2</f>
        <v>2.1226880428945059</v>
      </c>
      <c r="R148" s="19">
        <f t="shared" si="16"/>
        <v>2.1242029236094564</v>
      </c>
      <c r="S148" s="19">
        <f t="shared" si="16"/>
        <v>0</v>
      </c>
      <c r="T148" s="19">
        <f t="shared" si="13"/>
        <v>-2.1234453481611775</v>
      </c>
      <c r="U148" s="19">
        <f t="shared" si="14"/>
        <v>0</v>
      </c>
      <c r="V148" s="19">
        <f t="shared" si="15"/>
        <v>0</v>
      </c>
    </row>
    <row r="149" spans="1:22" x14ac:dyDescent="0.25">
      <c r="A149" s="26">
        <f>Wellpath!E149</f>
        <v>0</v>
      </c>
      <c r="B149" s="22">
        <v>0</v>
      </c>
      <c r="C149" s="22">
        <v>0</v>
      </c>
      <c r="D149" s="22">
        <f t="shared" si="11"/>
        <v>3.9314164891663715E-5</v>
      </c>
      <c r="E149" s="20">
        <f>Model!$W$28*((drdp!B149+drdp!K149)*'DBH-OH'!$B149+(drdp!E149+drdp!N149)*'DBH-OH'!$C149+(drdp!H149+drdp!Q149)*'DBH-OH'!$D149)</f>
        <v>0</v>
      </c>
      <c r="F149" s="20">
        <f>Model!$W$28*((drdp!C149+drdp!L149)*'DBH-OH'!$B149+(drdp!F149+drdp!O149)*'DBH-OH'!$C149+(drdp!I149+drdp!R149)*'DBH-OH'!$D149)</f>
        <v>0</v>
      </c>
      <c r="G149" s="20">
        <f>Model!$W$28*((drdp!D149+drdp!M149)*'DBH-OH'!$B149+(drdp!G149+drdp!P149)*'DBH-OH'!$C149+(drdp!J149+drdp!S149)*'DBH-OH'!$D149)</f>
        <v>0</v>
      </c>
      <c r="H149" s="18">
        <f>Model!$W$28*((drdp!B149)*'DBH-OH'!$B149+(drdp!E149)*'DBH-OH'!$C149+(drdp!H149)*'DBH-OH'!$D149)</f>
        <v>0</v>
      </c>
      <c r="I149" s="18">
        <f>Model!$W$28*((drdp!C149)*'DBH-OH'!$B149+(drdp!F149)*'DBH-OH'!$C149+(drdp!I149)*'DBH-OH'!$D149)</f>
        <v>0</v>
      </c>
      <c r="J149" s="18">
        <f>Model!$W$28*((drdp!D149)*'DBH-OH'!$B149+(drdp!G149)*'DBH-OH'!$C149+(drdp!J149)*'DBH-OH'!$D149)</f>
        <v>0</v>
      </c>
      <c r="K149" s="21">
        <f>SUM(E$3:E148)+H149</f>
        <v>-1.4569447631583381</v>
      </c>
      <c r="L149" s="21">
        <f>SUM(F$3:F148)+I149</f>
        <v>1.4574645531228045</v>
      </c>
      <c r="M149" s="21">
        <f>SUM(G$3:G148)+J149</f>
        <v>0</v>
      </c>
      <c r="N149" s="21"/>
      <c r="O149" s="21"/>
      <c r="P149" s="21"/>
      <c r="Q149" s="19">
        <f t="shared" si="16"/>
        <v>2.1226880428945059</v>
      </c>
      <c r="R149" s="19">
        <f t="shared" si="16"/>
        <v>2.1242029236094564</v>
      </c>
      <c r="S149" s="19">
        <f t="shared" si="16"/>
        <v>0</v>
      </c>
      <c r="T149" s="19">
        <f t="shared" si="13"/>
        <v>-2.1234453481611775</v>
      </c>
      <c r="U149" s="19">
        <f t="shared" si="14"/>
        <v>0</v>
      </c>
      <c r="V149" s="19">
        <f t="shared" si="15"/>
        <v>0</v>
      </c>
    </row>
    <row r="150" spans="1:22" x14ac:dyDescent="0.25">
      <c r="A150" s="26">
        <f>Wellpath!E150</f>
        <v>0</v>
      </c>
      <c r="B150" s="22">
        <v>0</v>
      </c>
      <c r="C150" s="22">
        <v>0</v>
      </c>
      <c r="D150" s="22">
        <f t="shared" si="11"/>
        <v>3.9314164891663715E-5</v>
      </c>
      <c r="E150" s="20">
        <f>Model!$W$28*((drdp!B150+drdp!K150)*'DBH-OH'!$B150+(drdp!E150+drdp!N150)*'DBH-OH'!$C150+(drdp!H150+drdp!Q150)*'DBH-OH'!$D150)</f>
        <v>0</v>
      </c>
      <c r="F150" s="20">
        <f>Model!$W$28*((drdp!C150+drdp!L150)*'DBH-OH'!$B150+(drdp!F150+drdp!O150)*'DBH-OH'!$C150+(drdp!I150+drdp!R150)*'DBH-OH'!$D150)</f>
        <v>0</v>
      </c>
      <c r="G150" s="20">
        <f>Model!$W$28*((drdp!D150+drdp!M150)*'DBH-OH'!$B150+(drdp!G150+drdp!P150)*'DBH-OH'!$C150+(drdp!J150+drdp!S150)*'DBH-OH'!$D150)</f>
        <v>0</v>
      </c>
      <c r="H150" s="18">
        <f>Model!$W$28*((drdp!B150)*'DBH-OH'!$B150+(drdp!E150)*'DBH-OH'!$C150+(drdp!H150)*'DBH-OH'!$D150)</f>
        <v>0</v>
      </c>
      <c r="I150" s="18">
        <f>Model!$W$28*((drdp!C150)*'DBH-OH'!$B150+(drdp!F150)*'DBH-OH'!$C150+(drdp!I150)*'DBH-OH'!$D150)</f>
        <v>0</v>
      </c>
      <c r="J150" s="18">
        <f>Model!$W$28*((drdp!D150)*'DBH-OH'!$B150+(drdp!G150)*'DBH-OH'!$C150+(drdp!J150)*'DBH-OH'!$D150)</f>
        <v>0</v>
      </c>
      <c r="K150" s="21">
        <f>SUM(E$3:E149)+H150</f>
        <v>-1.4569447631583381</v>
      </c>
      <c r="L150" s="21">
        <f>SUM(F$3:F149)+I150</f>
        <v>1.4574645531228045</v>
      </c>
      <c r="M150" s="21">
        <f>SUM(G$3:G149)+J150</f>
        <v>0</v>
      </c>
      <c r="N150" s="21"/>
      <c r="O150" s="21"/>
      <c r="P150" s="21"/>
      <c r="Q150" s="19">
        <f t="shared" si="16"/>
        <v>2.1226880428945059</v>
      </c>
      <c r="R150" s="19">
        <f t="shared" si="16"/>
        <v>2.1242029236094564</v>
      </c>
      <c r="S150" s="19">
        <f t="shared" si="16"/>
        <v>0</v>
      </c>
      <c r="T150" s="19">
        <f t="shared" si="13"/>
        <v>-2.1234453481611775</v>
      </c>
      <c r="U150" s="19">
        <f t="shared" si="14"/>
        <v>0</v>
      </c>
      <c r="V150" s="19">
        <f t="shared" si="15"/>
        <v>0</v>
      </c>
    </row>
    <row r="151" spans="1:22" x14ac:dyDescent="0.25">
      <c r="A151" s="26">
        <f>Wellpath!E151</f>
        <v>0</v>
      </c>
      <c r="B151" s="22">
        <v>0</v>
      </c>
      <c r="C151" s="22">
        <v>0</v>
      </c>
      <c r="D151" s="22">
        <f t="shared" si="11"/>
        <v>3.9314164891663715E-5</v>
      </c>
      <c r="E151" s="20">
        <f>Model!$W$28*((drdp!B151+drdp!K151)*'DBH-OH'!$B151+(drdp!E151+drdp!N151)*'DBH-OH'!$C151+(drdp!H151+drdp!Q151)*'DBH-OH'!$D151)</f>
        <v>0</v>
      </c>
      <c r="F151" s="20">
        <f>Model!$W$28*((drdp!C151+drdp!L151)*'DBH-OH'!$B151+(drdp!F151+drdp!O151)*'DBH-OH'!$C151+(drdp!I151+drdp!R151)*'DBH-OH'!$D151)</f>
        <v>0</v>
      </c>
      <c r="G151" s="20">
        <f>Model!$W$28*((drdp!D151+drdp!M151)*'DBH-OH'!$B151+(drdp!G151+drdp!P151)*'DBH-OH'!$C151+(drdp!J151+drdp!S151)*'DBH-OH'!$D151)</f>
        <v>0</v>
      </c>
      <c r="H151" s="18">
        <f>Model!$W$28*((drdp!B151)*'DBH-OH'!$B151+(drdp!E151)*'DBH-OH'!$C151+(drdp!H151)*'DBH-OH'!$D151)</f>
        <v>0</v>
      </c>
      <c r="I151" s="18">
        <f>Model!$W$28*((drdp!C151)*'DBH-OH'!$B151+(drdp!F151)*'DBH-OH'!$C151+(drdp!I151)*'DBH-OH'!$D151)</f>
        <v>0</v>
      </c>
      <c r="J151" s="18">
        <f>Model!$W$28*((drdp!D151)*'DBH-OH'!$B151+(drdp!G151)*'DBH-OH'!$C151+(drdp!J151)*'DBH-OH'!$D151)</f>
        <v>0</v>
      </c>
      <c r="K151" s="21">
        <f>SUM(E$3:E150)+H151</f>
        <v>-1.4569447631583381</v>
      </c>
      <c r="L151" s="21">
        <f>SUM(F$3:F150)+I151</f>
        <v>1.4574645531228045</v>
      </c>
      <c r="M151" s="21">
        <f>SUM(G$3:G150)+J151</f>
        <v>0</v>
      </c>
      <c r="N151" s="21"/>
      <c r="O151" s="21"/>
      <c r="P151" s="21"/>
      <c r="Q151" s="19">
        <f t="shared" si="16"/>
        <v>2.1226880428945059</v>
      </c>
      <c r="R151" s="19">
        <f t="shared" si="16"/>
        <v>2.1242029236094564</v>
      </c>
      <c r="S151" s="19">
        <f t="shared" si="16"/>
        <v>0</v>
      </c>
      <c r="T151" s="19">
        <f t="shared" si="13"/>
        <v>-2.1234453481611775</v>
      </c>
      <c r="U151" s="19">
        <f t="shared" si="14"/>
        <v>0</v>
      </c>
      <c r="V151" s="19">
        <f t="shared" si="15"/>
        <v>0</v>
      </c>
    </row>
    <row r="152" spans="1:22" x14ac:dyDescent="0.25">
      <c r="A152" s="26">
        <f>Wellpath!E152</f>
        <v>0</v>
      </c>
      <c r="B152" s="22">
        <v>0</v>
      </c>
      <c r="C152" s="22">
        <v>0</v>
      </c>
      <c r="D152" s="22">
        <f t="shared" si="11"/>
        <v>3.9314164891663715E-5</v>
      </c>
      <c r="E152" s="20">
        <f>Model!$W$28*((drdp!B152+drdp!K152)*'DBH-OH'!$B152+(drdp!E152+drdp!N152)*'DBH-OH'!$C152+(drdp!H152+drdp!Q152)*'DBH-OH'!$D152)</f>
        <v>0</v>
      </c>
      <c r="F152" s="20">
        <f>Model!$W$28*((drdp!C152+drdp!L152)*'DBH-OH'!$B152+(drdp!F152+drdp!O152)*'DBH-OH'!$C152+(drdp!I152+drdp!R152)*'DBH-OH'!$D152)</f>
        <v>0</v>
      </c>
      <c r="G152" s="20">
        <f>Model!$W$28*((drdp!D152+drdp!M152)*'DBH-OH'!$B152+(drdp!G152+drdp!P152)*'DBH-OH'!$C152+(drdp!J152+drdp!S152)*'DBH-OH'!$D152)</f>
        <v>0</v>
      </c>
      <c r="H152" s="18">
        <f>Model!$W$28*((drdp!B152)*'DBH-OH'!$B152+(drdp!E152)*'DBH-OH'!$C152+(drdp!H152)*'DBH-OH'!$D152)</f>
        <v>0</v>
      </c>
      <c r="I152" s="18">
        <f>Model!$W$28*((drdp!C152)*'DBH-OH'!$B152+(drdp!F152)*'DBH-OH'!$C152+(drdp!I152)*'DBH-OH'!$D152)</f>
        <v>0</v>
      </c>
      <c r="J152" s="18">
        <f>Model!$W$28*((drdp!D152)*'DBH-OH'!$B152+(drdp!G152)*'DBH-OH'!$C152+(drdp!J152)*'DBH-OH'!$D152)</f>
        <v>0</v>
      </c>
      <c r="K152" s="21">
        <f>SUM(E$3:E151)+H152</f>
        <v>-1.4569447631583381</v>
      </c>
      <c r="L152" s="21">
        <f>SUM(F$3:F151)+I152</f>
        <v>1.4574645531228045</v>
      </c>
      <c r="M152" s="21">
        <f>SUM(G$3:G151)+J152</f>
        <v>0</v>
      </c>
      <c r="N152" s="21"/>
      <c r="O152" s="21"/>
      <c r="P152" s="21"/>
      <c r="Q152" s="19">
        <f t="shared" si="16"/>
        <v>2.1226880428945059</v>
      </c>
      <c r="R152" s="19">
        <f t="shared" si="16"/>
        <v>2.1242029236094564</v>
      </c>
      <c r="S152" s="19">
        <f t="shared" si="16"/>
        <v>0</v>
      </c>
      <c r="T152" s="19">
        <f t="shared" si="13"/>
        <v>-2.1234453481611775</v>
      </c>
      <c r="U152" s="19">
        <f t="shared" si="14"/>
        <v>0</v>
      </c>
      <c r="V152" s="19">
        <f t="shared" si="15"/>
        <v>0</v>
      </c>
    </row>
    <row r="153" spans="1:22" x14ac:dyDescent="0.25">
      <c r="A153" s="26">
        <f>Wellpath!E153</f>
        <v>0</v>
      </c>
      <c r="B153" s="22">
        <v>0</v>
      </c>
      <c r="C153" s="22">
        <v>0</v>
      </c>
      <c r="D153" s="22">
        <f t="shared" si="11"/>
        <v>3.9314164891663715E-5</v>
      </c>
      <c r="E153" s="20">
        <f>Model!$W$28*((drdp!B153+drdp!K153)*'DBH-OH'!$B153+(drdp!E153+drdp!N153)*'DBH-OH'!$C153+(drdp!H153+drdp!Q153)*'DBH-OH'!$D153)</f>
        <v>0</v>
      </c>
      <c r="F153" s="20">
        <f>Model!$W$28*((drdp!C153+drdp!L153)*'DBH-OH'!$B153+(drdp!F153+drdp!O153)*'DBH-OH'!$C153+(drdp!I153+drdp!R153)*'DBH-OH'!$D153)</f>
        <v>0</v>
      </c>
      <c r="G153" s="20">
        <f>Model!$W$28*((drdp!D153+drdp!M153)*'DBH-OH'!$B153+(drdp!G153+drdp!P153)*'DBH-OH'!$C153+(drdp!J153+drdp!S153)*'DBH-OH'!$D153)</f>
        <v>0</v>
      </c>
      <c r="H153" s="18">
        <f>Model!$W$28*((drdp!B153)*'DBH-OH'!$B153+(drdp!E153)*'DBH-OH'!$C153+(drdp!H153)*'DBH-OH'!$D153)</f>
        <v>0</v>
      </c>
      <c r="I153" s="18">
        <f>Model!$W$28*((drdp!C153)*'DBH-OH'!$B153+(drdp!F153)*'DBH-OH'!$C153+(drdp!I153)*'DBH-OH'!$D153)</f>
        <v>0</v>
      </c>
      <c r="J153" s="18">
        <f>Model!$W$28*((drdp!D153)*'DBH-OH'!$B153+(drdp!G153)*'DBH-OH'!$C153+(drdp!J153)*'DBH-OH'!$D153)</f>
        <v>0</v>
      </c>
      <c r="K153" s="21">
        <f>SUM(E$3:E152)+H153</f>
        <v>-1.4569447631583381</v>
      </c>
      <c r="L153" s="21">
        <f>SUM(F$3:F152)+I153</f>
        <v>1.4574645531228045</v>
      </c>
      <c r="M153" s="21">
        <f>SUM(G$3:G152)+J153</f>
        <v>0</v>
      </c>
      <c r="N153" s="21"/>
      <c r="O153" s="21"/>
      <c r="P153" s="21"/>
      <c r="Q153" s="19">
        <f t="shared" si="16"/>
        <v>2.1226880428945059</v>
      </c>
      <c r="R153" s="19">
        <f t="shared" si="16"/>
        <v>2.1242029236094564</v>
      </c>
      <c r="S153" s="19">
        <f t="shared" si="16"/>
        <v>0</v>
      </c>
      <c r="T153" s="19">
        <f t="shared" si="13"/>
        <v>-2.1234453481611775</v>
      </c>
      <c r="U153" s="19">
        <f t="shared" si="14"/>
        <v>0</v>
      </c>
      <c r="V153" s="19">
        <f t="shared" si="15"/>
        <v>0</v>
      </c>
    </row>
    <row r="154" spans="1:22" x14ac:dyDescent="0.25">
      <c r="A154" s="26">
        <f>Wellpath!E154</f>
        <v>0</v>
      </c>
      <c r="B154" s="22">
        <v>0</v>
      </c>
      <c r="C154" s="22">
        <v>0</v>
      </c>
      <c r="D154" s="22">
        <f t="shared" si="11"/>
        <v>3.9314164891663715E-5</v>
      </c>
      <c r="E154" s="20">
        <f>Model!$W$28*((drdp!B154+drdp!K154)*'DBH-OH'!$B154+(drdp!E154+drdp!N154)*'DBH-OH'!$C154+(drdp!H154+drdp!Q154)*'DBH-OH'!$D154)</f>
        <v>0</v>
      </c>
      <c r="F154" s="20">
        <f>Model!$W$28*((drdp!C154+drdp!L154)*'DBH-OH'!$B154+(drdp!F154+drdp!O154)*'DBH-OH'!$C154+(drdp!I154+drdp!R154)*'DBH-OH'!$D154)</f>
        <v>0</v>
      </c>
      <c r="G154" s="20">
        <f>Model!$W$28*((drdp!D154+drdp!M154)*'DBH-OH'!$B154+(drdp!G154+drdp!P154)*'DBH-OH'!$C154+(drdp!J154+drdp!S154)*'DBH-OH'!$D154)</f>
        <v>0</v>
      </c>
      <c r="H154" s="18">
        <f>Model!$W$28*((drdp!B154)*'DBH-OH'!$B154+(drdp!E154)*'DBH-OH'!$C154+(drdp!H154)*'DBH-OH'!$D154)</f>
        <v>0</v>
      </c>
      <c r="I154" s="18">
        <f>Model!$W$28*((drdp!C154)*'DBH-OH'!$B154+(drdp!F154)*'DBH-OH'!$C154+(drdp!I154)*'DBH-OH'!$D154)</f>
        <v>0</v>
      </c>
      <c r="J154" s="18">
        <f>Model!$W$28*((drdp!D154)*'DBH-OH'!$B154+(drdp!G154)*'DBH-OH'!$C154+(drdp!J154)*'DBH-OH'!$D154)</f>
        <v>0</v>
      </c>
      <c r="K154" s="21">
        <f>SUM(E$3:E153)+H154</f>
        <v>-1.4569447631583381</v>
      </c>
      <c r="L154" s="21">
        <f>SUM(F$3:F153)+I154</f>
        <v>1.4574645531228045</v>
      </c>
      <c r="M154" s="21">
        <f>SUM(G$3:G153)+J154</f>
        <v>0</v>
      </c>
      <c r="N154" s="21"/>
      <c r="O154" s="21"/>
      <c r="P154" s="21"/>
      <c r="Q154" s="19">
        <f t="shared" si="16"/>
        <v>2.1226880428945059</v>
      </c>
      <c r="R154" s="19">
        <f t="shared" si="16"/>
        <v>2.1242029236094564</v>
      </c>
      <c r="S154" s="19">
        <f t="shared" si="16"/>
        <v>0</v>
      </c>
      <c r="T154" s="19">
        <f t="shared" si="13"/>
        <v>-2.1234453481611775</v>
      </c>
      <c r="U154" s="19">
        <f t="shared" si="14"/>
        <v>0</v>
      </c>
      <c r="V154" s="19">
        <f t="shared" si="15"/>
        <v>0</v>
      </c>
    </row>
    <row r="155" spans="1:22" x14ac:dyDescent="0.25">
      <c r="A155" s="26">
        <f>Wellpath!E155</f>
        <v>0</v>
      </c>
      <c r="B155" s="22">
        <v>0</v>
      </c>
      <c r="C155" s="22">
        <v>0</v>
      </c>
      <c r="D155" s="22">
        <f t="shared" si="11"/>
        <v>3.9314164891663715E-5</v>
      </c>
      <c r="E155" s="20">
        <f>Model!$W$28*((drdp!B155+drdp!K155)*'DBH-OH'!$B155+(drdp!E155+drdp!N155)*'DBH-OH'!$C155+(drdp!H155+drdp!Q155)*'DBH-OH'!$D155)</f>
        <v>0</v>
      </c>
      <c r="F155" s="20">
        <f>Model!$W$28*((drdp!C155+drdp!L155)*'DBH-OH'!$B155+(drdp!F155+drdp!O155)*'DBH-OH'!$C155+(drdp!I155+drdp!R155)*'DBH-OH'!$D155)</f>
        <v>0</v>
      </c>
      <c r="G155" s="20">
        <f>Model!$W$28*((drdp!D155+drdp!M155)*'DBH-OH'!$B155+(drdp!G155+drdp!P155)*'DBH-OH'!$C155+(drdp!J155+drdp!S155)*'DBH-OH'!$D155)</f>
        <v>0</v>
      </c>
      <c r="H155" s="18">
        <f>Model!$W$28*((drdp!B155)*'DBH-OH'!$B155+(drdp!E155)*'DBH-OH'!$C155+(drdp!H155)*'DBH-OH'!$D155)</f>
        <v>0</v>
      </c>
      <c r="I155" s="18">
        <f>Model!$W$28*((drdp!C155)*'DBH-OH'!$B155+(drdp!F155)*'DBH-OH'!$C155+(drdp!I155)*'DBH-OH'!$D155)</f>
        <v>0</v>
      </c>
      <c r="J155" s="18">
        <f>Model!$W$28*((drdp!D155)*'DBH-OH'!$B155+(drdp!G155)*'DBH-OH'!$C155+(drdp!J155)*'DBH-OH'!$D155)</f>
        <v>0</v>
      </c>
      <c r="K155" s="21">
        <f>SUM(E$3:E154)+H155</f>
        <v>-1.4569447631583381</v>
      </c>
      <c r="L155" s="21">
        <f>SUM(F$3:F154)+I155</f>
        <v>1.4574645531228045</v>
      </c>
      <c r="M155" s="21">
        <f>SUM(G$3:G154)+J155</f>
        <v>0</v>
      </c>
      <c r="N155" s="21"/>
      <c r="O155" s="21"/>
      <c r="P155" s="21"/>
      <c r="Q155" s="19">
        <f t="shared" si="16"/>
        <v>2.1226880428945059</v>
      </c>
      <c r="R155" s="19">
        <f t="shared" si="16"/>
        <v>2.1242029236094564</v>
      </c>
      <c r="S155" s="19">
        <f t="shared" si="16"/>
        <v>0</v>
      </c>
      <c r="T155" s="19">
        <f t="shared" si="13"/>
        <v>-2.1234453481611775</v>
      </c>
      <c r="U155" s="19">
        <f t="shared" si="14"/>
        <v>0</v>
      </c>
      <c r="V155" s="19">
        <f t="shared" si="15"/>
        <v>0</v>
      </c>
    </row>
    <row r="156" spans="1:22" x14ac:dyDescent="0.25">
      <c r="A156" s="26">
        <f>Wellpath!E156</f>
        <v>0</v>
      </c>
      <c r="B156" s="22">
        <v>0</v>
      </c>
      <c r="C156" s="22">
        <v>0</v>
      </c>
      <c r="D156" s="22">
        <f t="shared" si="11"/>
        <v>3.9314164891663715E-5</v>
      </c>
      <c r="E156" s="20">
        <f>Model!$W$28*((drdp!B156+drdp!K156)*'DBH-OH'!$B156+(drdp!E156+drdp!N156)*'DBH-OH'!$C156+(drdp!H156+drdp!Q156)*'DBH-OH'!$D156)</f>
        <v>0</v>
      </c>
      <c r="F156" s="20">
        <f>Model!$W$28*((drdp!C156+drdp!L156)*'DBH-OH'!$B156+(drdp!F156+drdp!O156)*'DBH-OH'!$C156+(drdp!I156+drdp!R156)*'DBH-OH'!$D156)</f>
        <v>0</v>
      </c>
      <c r="G156" s="20">
        <f>Model!$W$28*((drdp!D156+drdp!M156)*'DBH-OH'!$B156+(drdp!G156+drdp!P156)*'DBH-OH'!$C156+(drdp!J156+drdp!S156)*'DBH-OH'!$D156)</f>
        <v>0</v>
      </c>
      <c r="H156" s="18">
        <f>Model!$W$28*((drdp!B156)*'DBH-OH'!$B156+(drdp!E156)*'DBH-OH'!$C156+(drdp!H156)*'DBH-OH'!$D156)</f>
        <v>0</v>
      </c>
      <c r="I156" s="18">
        <f>Model!$W$28*((drdp!C156)*'DBH-OH'!$B156+(drdp!F156)*'DBH-OH'!$C156+(drdp!I156)*'DBH-OH'!$D156)</f>
        <v>0</v>
      </c>
      <c r="J156" s="18">
        <f>Model!$W$28*((drdp!D156)*'DBH-OH'!$B156+(drdp!G156)*'DBH-OH'!$C156+(drdp!J156)*'DBH-OH'!$D156)</f>
        <v>0</v>
      </c>
      <c r="K156" s="21">
        <f>SUM(E$3:E155)+H156</f>
        <v>-1.4569447631583381</v>
      </c>
      <c r="L156" s="21">
        <f>SUM(F$3:F155)+I156</f>
        <v>1.4574645531228045</v>
      </c>
      <c r="M156" s="21">
        <f>SUM(G$3:G155)+J156</f>
        <v>0</v>
      </c>
      <c r="N156" s="21"/>
      <c r="O156" s="21"/>
      <c r="P156" s="21"/>
      <c r="Q156" s="19">
        <f t="shared" si="16"/>
        <v>2.1226880428945059</v>
      </c>
      <c r="R156" s="19">
        <f t="shared" si="16"/>
        <v>2.1242029236094564</v>
      </c>
      <c r="S156" s="19">
        <f t="shared" si="16"/>
        <v>0</v>
      </c>
      <c r="T156" s="19">
        <f t="shared" si="13"/>
        <v>-2.1234453481611775</v>
      </c>
      <c r="U156" s="19">
        <f t="shared" si="14"/>
        <v>0</v>
      </c>
      <c r="V156" s="19">
        <f t="shared" si="15"/>
        <v>0</v>
      </c>
    </row>
    <row r="157" spans="1:22" x14ac:dyDescent="0.25">
      <c r="A157" s="26">
        <f>Wellpath!E157</f>
        <v>0</v>
      </c>
      <c r="B157" s="22">
        <v>0</v>
      </c>
      <c r="C157" s="22">
        <v>0</v>
      </c>
      <c r="D157" s="22">
        <f t="shared" si="11"/>
        <v>3.9314164891663715E-5</v>
      </c>
      <c r="E157" s="20">
        <f>Model!$W$28*((drdp!B157+drdp!K157)*'DBH-OH'!$B157+(drdp!E157+drdp!N157)*'DBH-OH'!$C157+(drdp!H157+drdp!Q157)*'DBH-OH'!$D157)</f>
        <v>0</v>
      </c>
      <c r="F157" s="20">
        <f>Model!$W$28*((drdp!C157+drdp!L157)*'DBH-OH'!$B157+(drdp!F157+drdp!O157)*'DBH-OH'!$C157+(drdp!I157+drdp!R157)*'DBH-OH'!$D157)</f>
        <v>0</v>
      </c>
      <c r="G157" s="20">
        <f>Model!$W$28*((drdp!D157+drdp!M157)*'DBH-OH'!$B157+(drdp!G157+drdp!P157)*'DBH-OH'!$C157+(drdp!J157+drdp!S157)*'DBH-OH'!$D157)</f>
        <v>0</v>
      </c>
      <c r="H157" s="18">
        <f>Model!$W$28*((drdp!B157)*'DBH-OH'!$B157+(drdp!E157)*'DBH-OH'!$C157+(drdp!H157)*'DBH-OH'!$D157)</f>
        <v>0</v>
      </c>
      <c r="I157" s="18">
        <f>Model!$W$28*((drdp!C157)*'DBH-OH'!$B157+(drdp!F157)*'DBH-OH'!$C157+(drdp!I157)*'DBH-OH'!$D157)</f>
        <v>0</v>
      </c>
      <c r="J157" s="18">
        <f>Model!$W$28*((drdp!D157)*'DBH-OH'!$B157+(drdp!G157)*'DBH-OH'!$C157+(drdp!J157)*'DBH-OH'!$D157)</f>
        <v>0</v>
      </c>
      <c r="K157" s="21">
        <f>SUM(E$3:E156)+H157</f>
        <v>-1.4569447631583381</v>
      </c>
      <c r="L157" s="21">
        <f>SUM(F$3:F156)+I157</f>
        <v>1.4574645531228045</v>
      </c>
      <c r="M157" s="21">
        <f>SUM(G$3:G156)+J157</f>
        <v>0</v>
      </c>
      <c r="N157" s="21"/>
      <c r="O157" s="21"/>
      <c r="P157" s="21"/>
      <c r="Q157" s="19">
        <f t="shared" si="16"/>
        <v>2.1226880428945059</v>
      </c>
      <c r="R157" s="19">
        <f t="shared" si="16"/>
        <v>2.1242029236094564</v>
      </c>
      <c r="S157" s="19">
        <f t="shared" si="16"/>
        <v>0</v>
      </c>
      <c r="T157" s="19">
        <f t="shared" si="13"/>
        <v>-2.1234453481611775</v>
      </c>
      <c r="U157" s="19">
        <f t="shared" si="14"/>
        <v>0</v>
      </c>
      <c r="V157" s="19">
        <f t="shared" si="15"/>
        <v>0</v>
      </c>
    </row>
    <row r="158" spans="1:22" x14ac:dyDescent="0.25">
      <c r="A158" s="26">
        <f>Wellpath!E158</f>
        <v>0</v>
      </c>
      <c r="B158" s="22">
        <v>0</v>
      </c>
      <c r="C158" s="22">
        <v>0</v>
      </c>
      <c r="D158" s="22">
        <f t="shared" si="11"/>
        <v>3.9314164891663715E-5</v>
      </c>
      <c r="E158" s="20">
        <f>Model!$W$28*((drdp!B158+drdp!K158)*'DBH-OH'!$B158+(drdp!E158+drdp!N158)*'DBH-OH'!$C158+(drdp!H158+drdp!Q158)*'DBH-OH'!$D158)</f>
        <v>0</v>
      </c>
      <c r="F158" s="20">
        <f>Model!$W$28*((drdp!C158+drdp!L158)*'DBH-OH'!$B158+(drdp!F158+drdp!O158)*'DBH-OH'!$C158+(drdp!I158+drdp!R158)*'DBH-OH'!$D158)</f>
        <v>0</v>
      </c>
      <c r="G158" s="20">
        <f>Model!$W$28*((drdp!D158+drdp!M158)*'DBH-OH'!$B158+(drdp!G158+drdp!P158)*'DBH-OH'!$C158+(drdp!J158+drdp!S158)*'DBH-OH'!$D158)</f>
        <v>0</v>
      </c>
      <c r="H158" s="18">
        <f>Model!$W$28*((drdp!B158)*'DBH-OH'!$B158+(drdp!E158)*'DBH-OH'!$C158+(drdp!H158)*'DBH-OH'!$D158)</f>
        <v>0</v>
      </c>
      <c r="I158" s="18">
        <f>Model!$W$28*((drdp!C158)*'DBH-OH'!$B158+(drdp!F158)*'DBH-OH'!$C158+(drdp!I158)*'DBH-OH'!$D158)</f>
        <v>0</v>
      </c>
      <c r="J158" s="18">
        <f>Model!$W$28*((drdp!D158)*'DBH-OH'!$B158+(drdp!G158)*'DBH-OH'!$C158+(drdp!J158)*'DBH-OH'!$D158)</f>
        <v>0</v>
      </c>
      <c r="K158" s="21">
        <f>SUM(E$3:E157)+H158</f>
        <v>-1.4569447631583381</v>
      </c>
      <c r="L158" s="21">
        <f>SUM(F$3:F157)+I158</f>
        <v>1.4574645531228045</v>
      </c>
      <c r="M158" s="21">
        <f>SUM(G$3:G157)+J158</f>
        <v>0</v>
      </c>
      <c r="N158" s="21"/>
      <c r="O158" s="21"/>
      <c r="P158" s="21"/>
      <c r="Q158" s="19">
        <f t="shared" si="16"/>
        <v>2.1226880428945059</v>
      </c>
      <c r="R158" s="19">
        <f t="shared" si="16"/>
        <v>2.1242029236094564</v>
      </c>
      <c r="S158" s="19">
        <f t="shared" si="16"/>
        <v>0</v>
      </c>
      <c r="T158" s="19">
        <f t="shared" si="13"/>
        <v>-2.1234453481611775</v>
      </c>
      <c r="U158" s="19">
        <f t="shared" si="14"/>
        <v>0</v>
      </c>
      <c r="V158" s="19">
        <f t="shared" si="15"/>
        <v>0</v>
      </c>
    </row>
    <row r="159" spans="1:22" x14ac:dyDescent="0.25">
      <c r="A159" s="26">
        <f>Wellpath!E159</f>
        <v>0</v>
      </c>
      <c r="B159" s="22">
        <v>0</v>
      </c>
      <c r="C159" s="22">
        <v>0</v>
      </c>
      <c r="D159" s="22">
        <f t="shared" si="11"/>
        <v>3.9314164891663715E-5</v>
      </c>
      <c r="E159" s="20">
        <f>Model!$W$28*((drdp!B159+drdp!K159)*'DBH-OH'!$B159+(drdp!E159+drdp!N159)*'DBH-OH'!$C159+(drdp!H159+drdp!Q159)*'DBH-OH'!$D159)</f>
        <v>0</v>
      </c>
      <c r="F159" s="20">
        <f>Model!$W$28*((drdp!C159+drdp!L159)*'DBH-OH'!$B159+(drdp!F159+drdp!O159)*'DBH-OH'!$C159+(drdp!I159+drdp!R159)*'DBH-OH'!$D159)</f>
        <v>0</v>
      </c>
      <c r="G159" s="20">
        <f>Model!$W$28*((drdp!D159+drdp!M159)*'DBH-OH'!$B159+(drdp!G159+drdp!P159)*'DBH-OH'!$C159+(drdp!J159+drdp!S159)*'DBH-OH'!$D159)</f>
        <v>0</v>
      </c>
      <c r="H159" s="18">
        <f>Model!$W$28*((drdp!B159)*'DBH-OH'!$B159+(drdp!E159)*'DBH-OH'!$C159+(drdp!H159)*'DBH-OH'!$D159)</f>
        <v>0</v>
      </c>
      <c r="I159" s="18">
        <f>Model!$W$28*((drdp!C159)*'DBH-OH'!$B159+(drdp!F159)*'DBH-OH'!$C159+(drdp!I159)*'DBH-OH'!$D159)</f>
        <v>0</v>
      </c>
      <c r="J159" s="18">
        <f>Model!$W$28*((drdp!D159)*'DBH-OH'!$B159+(drdp!G159)*'DBH-OH'!$C159+(drdp!J159)*'DBH-OH'!$D159)</f>
        <v>0</v>
      </c>
      <c r="K159" s="21">
        <f>SUM(E$3:E158)+H159</f>
        <v>-1.4569447631583381</v>
      </c>
      <c r="L159" s="21">
        <f>SUM(F$3:F158)+I159</f>
        <v>1.4574645531228045</v>
      </c>
      <c r="M159" s="21">
        <f>SUM(G$3:G158)+J159</f>
        <v>0</v>
      </c>
      <c r="N159" s="21"/>
      <c r="O159" s="21"/>
      <c r="P159" s="21"/>
      <c r="Q159" s="19">
        <f t="shared" si="16"/>
        <v>2.1226880428945059</v>
      </c>
      <c r="R159" s="19">
        <f t="shared" si="16"/>
        <v>2.1242029236094564</v>
      </c>
      <c r="S159" s="19">
        <f t="shared" si="16"/>
        <v>0</v>
      </c>
      <c r="T159" s="19">
        <f t="shared" si="13"/>
        <v>-2.1234453481611775</v>
      </c>
      <c r="U159" s="19">
        <f t="shared" si="14"/>
        <v>0</v>
      </c>
      <c r="V159" s="19">
        <f t="shared" si="15"/>
        <v>0</v>
      </c>
    </row>
    <row r="160" spans="1:22" x14ac:dyDescent="0.25">
      <c r="A160" s="26">
        <f>Wellpath!E160</f>
        <v>0</v>
      </c>
      <c r="B160" s="22">
        <v>0</v>
      </c>
      <c r="C160" s="22">
        <v>0</v>
      </c>
      <c r="D160" s="22">
        <f t="shared" si="11"/>
        <v>3.9314164891663715E-5</v>
      </c>
      <c r="E160" s="20">
        <f>Model!$W$28*((drdp!B160+drdp!K160)*'DBH-OH'!$B160+(drdp!E160+drdp!N160)*'DBH-OH'!$C160+(drdp!H160+drdp!Q160)*'DBH-OH'!$D160)</f>
        <v>0</v>
      </c>
      <c r="F160" s="20">
        <f>Model!$W$28*((drdp!C160+drdp!L160)*'DBH-OH'!$B160+(drdp!F160+drdp!O160)*'DBH-OH'!$C160+(drdp!I160+drdp!R160)*'DBH-OH'!$D160)</f>
        <v>0</v>
      </c>
      <c r="G160" s="20">
        <f>Model!$W$28*((drdp!D160+drdp!M160)*'DBH-OH'!$B160+(drdp!G160+drdp!P160)*'DBH-OH'!$C160+(drdp!J160+drdp!S160)*'DBH-OH'!$D160)</f>
        <v>0</v>
      </c>
      <c r="H160" s="18">
        <f>Model!$W$28*((drdp!B160)*'DBH-OH'!$B160+(drdp!E160)*'DBH-OH'!$C160+(drdp!H160)*'DBH-OH'!$D160)</f>
        <v>0</v>
      </c>
      <c r="I160" s="18">
        <f>Model!$W$28*((drdp!C160)*'DBH-OH'!$B160+(drdp!F160)*'DBH-OH'!$C160+(drdp!I160)*'DBH-OH'!$D160)</f>
        <v>0</v>
      </c>
      <c r="J160" s="18">
        <f>Model!$W$28*((drdp!D160)*'DBH-OH'!$B160+(drdp!G160)*'DBH-OH'!$C160+(drdp!J160)*'DBH-OH'!$D160)</f>
        <v>0</v>
      </c>
      <c r="K160" s="21">
        <f>SUM(E$3:E159)+H160</f>
        <v>-1.4569447631583381</v>
      </c>
      <c r="L160" s="21">
        <f>SUM(F$3:F159)+I160</f>
        <v>1.4574645531228045</v>
      </c>
      <c r="M160" s="21">
        <f>SUM(G$3:G159)+J160</f>
        <v>0</v>
      </c>
      <c r="N160" s="21"/>
      <c r="O160" s="21"/>
      <c r="P160" s="21"/>
      <c r="Q160" s="19">
        <f t="shared" si="16"/>
        <v>2.1226880428945059</v>
      </c>
      <c r="R160" s="19">
        <f t="shared" si="16"/>
        <v>2.1242029236094564</v>
      </c>
      <c r="S160" s="19">
        <f t="shared" si="16"/>
        <v>0</v>
      </c>
      <c r="T160" s="19">
        <f t="shared" si="13"/>
        <v>-2.1234453481611775</v>
      </c>
      <c r="U160" s="19">
        <f t="shared" si="14"/>
        <v>0</v>
      </c>
      <c r="V160" s="19">
        <f t="shared" si="15"/>
        <v>0</v>
      </c>
    </row>
    <row r="161" spans="1:23" x14ac:dyDescent="0.25">
      <c r="A161" s="26">
        <f>Wellpath!E161</f>
        <v>0</v>
      </c>
      <c r="B161" s="22">
        <v>0</v>
      </c>
      <c r="C161" s="22">
        <v>0</v>
      </c>
      <c r="D161" s="22">
        <f t="shared" si="11"/>
        <v>3.9314164891663715E-5</v>
      </c>
      <c r="E161" s="20">
        <f>Model!$W$28*((drdp!B161+drdp!K161)*'DBH-OH'!$B161+(drdp!E161+drdp!N161)*'DBH-OH'!$C161+(drdp!H161+drdp!Q161)*'DBH-OH'!$D161)</f>
        <v>0</v>
      </c>
      <c r="F161" s="20">
        <f>Model!$W$28*((drdp!C161+drdp!L161)*'DBH-OH'!$B161+(drdp!F161+drdp!O161)*'DBH-OH'!$C161+(drdp!I161+drdp!R161)*'DBH-OH'!$D161)</f>
        <v>0</v>
      </c>
      <c r="G161" s="20">
        <f>Model!$W$28*((drdp!D161+drdp!M161)*'DBH-OH'!$B161+(drdp!G161+drdp!P161)*'DBH-OH'!$C161+(drdp!J161+drdp!S161)*'DBH-OH'!$D161)</f>
        <v>0</v>
      </c>
      <c r="H161" s="18">
        <f>Model!$W$28*((drdp!B161)*'DBH-OH'!$B161+(drdp!E161)*'DBH-OH'!$C161+(drdp!H161)*'DBH-OH'!$D161)</f>
        <v>0</v>
      </c>
      <c r="I161" s="18">
        <f>Model!$W$28*((drdp!C161)*'DBH-OH'!$B161+(drdp!F161)*'DBH-OH'!$C161+(drdp!I161)*'DBH-OH'!$D161)</f>
        <v>0</v>
      </c>
      <c r="J161" s="18">
        <f>Model!$W$28*((drdp!D161)*'DBH-OH'!$B161+(drdp!G161)*'DBH-OH'!$C161+(drdp!J161)*'DBH-OH'!$D161)</f>
        <v>0</v>
      </c>
      <c r="K161" s="21">
        <f>SUM(E$3:E160)+H161</f>
        <v>-1.4569447631583381</v>
      </c>
      <c r="L161" s="21">
        <f>SUM(F$3:F160)+I161</f>
        <v>1.4574645531228045</v>
      </c>
      <c r="M161" s="21">
        <f>SUM(G$3:G160)+J161</f>
        <v>0</v>
      </c>
      <c r="N161" s="21"/>
      <c r="O161" s="21"/>
      <c r="P161" s="21"/>
      <c r="Q161" s="19">
        <f t="shared" si="16"/>
        <v>2.1226880428945059</v>
      </c>
      <c r="R161" s="19">
        <f t="shared" si="16"/>
        <v>2.1242029236094564</v>
      </c>
      <c r="S161" s="19">
        <f t="shared" si="16"/>
        <v>0</v>
      </c>
      <c r="T161" s="19">
        <f t="shared" si="13"/>
        <v>-2.1234453481611775</v>
      </c>
      <c r="U161" s="19">
        <f t="shared" si="14"/>
        <v>0</v>
      </c>
      <c r="V161" s="19">
        <f t="shared" si="15"/>
        <v>0</v>
      </c>
    </row>
    <row r="162" spans="1:23" x14ac:dyDescent="0.25">
      <c r="A162" s="26">
        <f>Wellpath!E162</f>
        <v>0</v>
      </c>
      <c r="B162" s="22">
        <v>0</v>
      </c>
      <c r="C162" s="22">
        <v>0</v>
      </c>
      <c r="D162" s="22">
        <f t="shared" si="11"/>
        <v>3.9314164891663715E-5</v>
      </c>
      <c r="E162" s="20">
        <f>Model!$W$28*((drdp!B162+drdp!K162)*'DBH-OH'!$B162+(drdp!E162+drdp!N162)*'DBH-OH'!$C162+(drdp!H162+drdp!Q162)*'DBH-OH'!$D162)</f>
        <v>0</v>
      </c>
      <c r="F162" s="20">
        <f>Model!$W$28*((drdp!C162+drdp!L162)*'DBH-OH'!$B162+(drdp!F162+drdp!O162)*'DBH-OH'!$C162+(drdp!I162+drdp!R162)*'DBH-OH'!$D162)</f>
        <v>0</v>
      </c>
      <c r="G162" s="20">
        <f>Model!$W$28*((drdp!D162+drdp!M162)*'DBH-OH'!$B162+(drdp!G162+drdp!P162)*'DBH-OH'!$C162+(drdp!J162+drdp!S162)*'DBH-OH'!$D162)</f>
        <v>0</v>
      </c>
      <c r="H162" s="18">
        <f>Model!$W$28*((drdp!B162)*'DBH-OH'!$B162+(drdp!E162)*'DBH-OH'!$C162+(drdp!H162)*'DBH-OH'!$D162)</f>
        <v>0</v>
      </c>
      <c r="I162" s="18">
        <f>Model!$W$28*((drdp!C162)*'DBH-OH'!$B162+(drdp!F162)*'DBH-OH'!$C162+(drdp!I162)*'DBH-OH'!$D162)</f>
        <v>0</v>
      </c>
      <c r="J162" s="18">
        <f>Model!$W$28*((drdp!D162)*'DBH-OH'!$B162+(drdp!G162)*'DBH-OH'!$C162+(drdp!J162)*'DBH-OH'!$D162)</f>
        <v>0</v>
      </c>
      <c r="K162" s="21">
        <f>SUM(E$3:E161)+H162</f>
        <v>-1.4569447631583381</v>
      </c>
      <c r="L162" s="21">
        <f>SUM(F$3:F161)+I162</f>
        <v>1.4574645531228045</v>
      </c>
      <c r="M162" s="21">
        <f>SUM(G$3:G161)+J162</f>
        <v>0</v>
      </c>
      <c r="N162" s="21"/>
      <c r="O162" s="21"/>
      <c r="P162" s="21"/>
      <c r="Q162" s="19">
        <f t="shared" si="16"/>
        <v>2.1226880428945059</v>
      </c>
      <c r="R162" s="19">
        <f t="shared" si="16"/>
        <v>2.1242029236094564</v>
      </c>
      <c r="S162" s="19">
        <f t="shared" si="16"/>
        <v>0</v>
      </c>
      <c r="T162" s="19">
        <f t="shared" si="13"/>
        <v>-2.1234453481611775</v>
      </c>
      <c r="U162" s="19">
        <f t="shared" si="14"/>
        <v>0</v>
      </c>
      <c r="V162" s="19">
        <f t="shared" si="15"/>
        <v>0</v>
      </c>
    </row>
    <row r="163" spans="1:23" x14ac:dyDescent="0.25">
      <c r="A163" s="26">
        <f>Wellpath!E163</f>
        <v>0</v>
      </c>
      <c r="B163" s="22">
        <v>0</v>
      </c>
      <c r="C163" s="22">
        <v>0</v>
      </c>
      <c r="D163" s="22">
        <f t="shared" si="11"/>
        <v>3.9314164891663715E-5</v>
      </c>
      <c r="E163" s="20">
        <f>Model!$W$28*((drdp!B163+drdp!K163)*'DBH-OH'!$B163+(drdp!E163+drdp!N163)*'DBH-OH'!$C163+(drdp!H163+drdp!Q163)*'DBH-OH'!$D163)</f>
        <v>0</v>
      </c>
      <c r="F163" s="20">
        <f>Model!$W$28*((drdp!C163+drdp!L163)*'DBH-OH'!$B163+(drdp!F163+drdp!O163)*'DBH-OH'!$C163+(drdp!I163+drdp!R163)*'DBH-OH'!$D163)</f>
        <v>0</v>
      </c>
      <c r="G163" s="20">
        <f>Model!$W$28*((drdp!D163+drdp!M163)*'DBH-OH'!$B163+(drdp!G163+drdp!P163)*'DBH-OH'!$C163+(drdp!J163+drdp!S163)*'DBH-OH'!$D163)</f>
        <v>0</v>
      </c>
      <c r="H163" s="18">
        <f>Model!$W$28*((drdp!B163)*'DBH-OH'!$B163+(drdp!E163)*'DBH-OH'!$C163+(drdp!H163)*'DBH-OH'!$D163)</f>
        <v>0</v>
      </c>
      <c r="I163" s="18">
        <f>Model!$W$28*((drdp!C163)*'DBH-OH'!$B163+(drdp!F163)*'DBH-OH'!$C163+(drdp!I163)*'DBH-OH'!$D163)</f>
        <v>0</v>
      </c>
      <c r="J163" s="18">
        <f>Model!$W$28*((drdp!D163)*'DBH-OH'!$B163+(drdp!G163)*'DBH-OH'!$C163+(drdp!J163)*'DBH-OH'!$D163)</f>
        <v>0</v>
      </c>
      <c r="K163" s="21">
        <f>SUM(E$3:E162)+H163</f>
        <v>-1.4569447631583381</v>
      </c>
      <c r="L163" s="21">
        <f>SUM(F$3:F162)+I163</f>
        <v>1.4574645531228045</v>
      </c>
      <c r="M163" s="21">
        <f>SUM(G$3:G162)+J163</f>
        <v>0</v>
      </c>
      <c r="N163" s="21"/>
      <c r="O163" s="21"/>
      <c r="P163" s="21"/>
      <c r="Q163" s="19">
        <f t="shared" si="16"/>
        <v>2.1226880428945059</v>
      </c>
      <c r="R163" s="19">
        <f t="shared" si="16"/>
        <v>2.1242029236094564</v>
      </c>
      <c r="S163" s="19">
        <f t="shared" si="16"/>
        <v>0</v>
      </c>
      <c r="T163" s="19">
        <f t="shared" si="13"/>
        <v>-2.1234453481611775</v>
      </c>
      <c r="U163" s="19">
        <f t="shared" si="14"/>
        <v>0</v>
      </c>
      <c r="V163" s="19">
        <f t="shared" si="15"/>
        <v>0</v>
      </c>
    </row>
    <row r="164" spans="1:23" x14ac:dyDescent="0.25">
      <c r="A164" s="26">
        <f>Wellpath!E164</f>
        <v>0</v>
      </c>
      <c r="B164" s="22">
        <v>0</v>
      </c>
      <c r="C164" s="22">
        <v>0</v>
      </c>
      <c r="D164" s="22">
        <f t="shared" si="11"/>
        <v>3.9314164891663715E-5</v>
      </c>
      <c r="E164" s="20">
        <f>Model!$W$28*((drdp!B164+drdp!K164)*'DBH-OH'!$B164+(drdp!E164+drdp!N164)*'DBH-OH'!$C164+(drdp!H164+drdp!Q164)*'DBH-OH'!$D164)</f>
        <v>0</v>
      </c>
      <c r="F164" s="20">
        <f>Model!$W$28*((drdp!C164+drdp!L164)*'DBH-OH'!$B164+(drdp!F164+drdp!O164)*'DBH-OH'!$C164+(drdp!I164+drdp!R164)*'DBH-OH'!$D164)</f>
        <v>0</v>
      </c>
      <c r="G164" s="20">
        <f>Model!$W$28*((drdp!D164+drdp!M164)*'DBH-OH'!$B164+(drdp!G164+drdp!P164)*'DBH-OH'!$C164+(drdp!J164+drdp!S164)*'DBH-OH'!$D164)</f>
        <v>0</v>
      </c>
      <c r="H164" s="18">
        <f>Model!$W$28*((drdp!B164)*'DBH-OH'!$B164+(drdp!E164)*'DBH-OH'!$C164+(drdp!H164)*'DBH-OH'!$D164)</f>
        <v>0</v>
      </c>
      <c r="I164" s="18">
        <f>Model!$W$28*((drdp!C164)*'DBH-OH'!$B164+(drdp!F164)*'DBH-OH'!$C164+(drdp!I164)*'DBH-OH'!$D164)</f>
        <v>0</v>
      </c>
      <c r="J164" s="18">
        <f>Model!$W$28*((drdp!D164)*'DBH-OH'!$B164+(drdp!G164)*'DBH-OH'!$C164+(drdp!J164)*'DBH-OH'!$D164)</f>
        <v>0</v>
      </c>
      <c r="K164" s="21">
        <f>SUM(E$3:E163)+H164</f>
        <v>-1.4569447631583381</v>
      </c>
      <c r="L164" s="21">
        <f>SUM(F$3:F163)+I164</f>
        <v>1.4574645531228045</v>
      </c>
      <c r="M164" s="21">
        <f>SUM(G$3:G163)+J164</f>
        <v>0</v>
      </c>
      <c r="N164" s="21"/>
      <c r="O164" s="21"/>
      <c r="P164" s="21"/>
      <c r="Q164" s="19">
        <f t="shared" si="16"/>
        <v>2.1226880428945059</v>
      </c>
      <c r="R164" s="19">
        <f t="shared" si="16"/>
        <v>2.1242029236094564</v>
      </c>
      <c r="S164" s="19">
        <f t="shared" si="16"/>
        <v>0</v>
      </c>
      <c r="T164" s="19">
        <f t="shared" si="13"/>
        <v>-2.1234453481611775</v>
      </c>
      <c r="U164" s="19">
        <f t="shared" si="14"/>
        <v>0</v>
      </c>
      <c r="V164" s="19">
        <f t="shared" si="15"/>
        <v>0</v>
      </c>
    </row>
    <row r="165" spans="1:23" x14ac:dyDescent="0.25">
      <c r="A165" s="26">
        <f>Wellpath!E165</f>
        <v>0</v>
      </c>
      <c r="B165" s="22">
        <v>0</v>
      </c>
      <c r="C165" s="22">
        <v>0</v>
      </c>
      <c r="D165" s="22">
        <f t="shared" si="11"/>
        <v>3.9314164891663715E-5</v>
      </c>
      <c r="E165" s="20">
        <f>Model!$W$28*((drdp!B165+drdp!K165)*'DBH-OH'!$B165+(drdp!E165+drdp!N165)*'DBH-OH'!$C165+(drdp!H165+drdp!Q165)*'DBH-OH'!$D165)</f>
        <v>0</v>
      </c>
      <c r="F165" s="20">
        <f>Model!$W$28*((drdp!C165+drdp!L165)*'DBH-OH'!$B165+(drdp!F165+drdp!O165)*'DBH-OH'!$C165+(drdp!I165+drdp!R165)*'DBH-OH'!$D165)</f>
        <v>0</v>
      </c>
      <c r="G165" s="20">
        <f>Model!$W$28*((drdp!D165+drdp!M165)*'DBH-OH'!$B165+(drdp!G165+drdp!P165)*'DBH-OH'!$C165+(drdp!J165+drdp!S165)*'DBH-OH'!$D165)</f>
        <v>0</v>
      </c>
      <c r="H165" s="18">
        <f>Model!$W$28*((drdp!B165)*'DBH-OH'!$B165+(drdp!E165)*'DBH-OH'!$C165+(drdp!H165)*'DBH-OH'!$D165)</f>
        <v>0</v>
      </c>
      <c r="I165" s="18">
        <f>Model!$W$28*((drdp!C165)*'DBH-OH'!$B165+(drdp!F165)*'DBH-OH'!$C165+(drdp!I165)*'DBH-OH'!$D165)</f>
        <v>0</v>
      </c>
      <c r="J165" s="18">
        <f>Model!$W$28*((drdp!D165)*'DBH-OH'!$B165+(drdp!G165)*'DBH-OH'!$C165+(drdp!J165)*'DBH-OH'!$D165)</f>
        <v>0</v>
      </c>
      <c r="K165" s="21">
        <f>SUM(E$3:E164)+H165</f>
        <v>-1.4569447631583381</v>
      </c>
      <c r="L165" s="21">
        <f>SUM(F$3:F164)+I165</f>
        <v>1.4574645531228045</v>
      </c>
      <c r="M165" s="21">
        <f>SUM(G$3:G164)+J165</f>
        <v>0</v>
      </c>
      <c r="N165" s="21"/>
      <c r="O165" s="21"/>
      <c r="P165" s="21"/>
      <c r="Q165" s="19">
        <f t="shared" si="16"/>
        <v>2.1226880428945059</v>
      </c>
      <c r="R165" s="19">
        <f t="shared" si="16"/>
        <v>2.1242029236094564</v>
      </c>
      <c r="S165" s="19">
        <f t="shared" si="16"/>
        <v>0</v>
      </c>
      <c r="T165" s="19">
        <f t="shared" si="13"/>
        <v>-2.1234453481611775</v>
      </c>
      <c r="U165" s="19">
        <f t="shared" si="14"/>
        <v>0</v>
      </c>
      <c r="V165" s="19">
        <f t="shared" si="15"/>
        <v>0</v>
      </c>
    </row>
    <row r="166" spans="1:23" x14ac:dyDescent="0.25">
      <c r="A166" s="26">
        <f>Wellpath!E166</f>
        <v>0</v>
      </c>
      <c r="B166" s="22">
        <v>0</v>
      </c>
      <c r="C166" s="22">
        <v>0</v>
      </c>
      <c r="D166" s="22">
        <f t="shared" si="11"/>
        <v>3.9314164891663715E-5</v>
      </c>
      <c r="E166" s="20">
        <f>Model!$W$28*((drdp!B166+drdp!K166)*'DBH-OH'!$B166+(drdp!E166+drdp!N166)*'DBH-OH'!$C166+(drdp!H166+drdp!Q166)*'DBH-OH'!$D166)</f>
        <v>0</v>
      </c>
      <c r="F166" s="20">
        <f>Model!$W$28*((drdp!C166+drdp!L166)*'DBH-OH'!$B166+(drdp!F166+drdp!O166)*'DBH-OH'!$C166+(drdp!I166+drdp!R166)*'DBH-OH'!$D166)</f>
        <v>0</v>
      </c>
      <c r="G166" s="20">
        <f>Model!$W$28*((drdp!D166+drdp!M166)*'DBH-OH'!$B166+(drdp!G166+drdp!P166)*'DBH-OH'!$C166+(drdp!J166+drdp!S166)*'DBH-OH'!$D166)</f>
        <v>0</v>
      </c>
      <c r="H166" s="18">
        <f>Model!$W$28*((drdp!B166)*'DBH-OH'!$B166+(drdp!E166)*'DBH-OH'!$C166+(drdp!H166)*'DBH-OH'!$D166)</f>
        <v>0</v>
      </c>
      <c r="I166" s="18">
        <f>Model!$W$28*((drdp!C166)*'DBH-OH'!$B166+(drdp!F166)*'DBH-OH'!$C166+(drdp!I166)*'DBH-OH'!$D166)</f>
        <v>0</v>
      </c>
      <c r="J166" s="18">
        <f>Model!$W$28*((drdp!D166)*'DBH-OH'!$B166+(drdp!G166)*'DBH-OH'!$C166+(drdp!J166)*'DBH-OH'!$D166)</f>
        <v>0</v>
      </c>
      <c r="K166" s="21">
        <f>SUM(E$3:E165)+H166</f>
        <v>-1.4569447631583381</v>
      </c>
      <c r="L166" s="21">
        <f>SUM(F$3:F165)+I166</f>
        <v>1.4574645531228045</v>
      </c>
      <c r="M166" s="21">
        <f>SUM(G$3:G165)+J166</f>
        <v>0</v>
      </c>
      <c r="N166" s="21"/>
      <c r="O166" s="21"/>
      <c r="P166" s="21"/>
      <c r="Q166" s="19">
        <f t="shared" si="16"/>
        <v>2.1226880428945059</v>
      </c>
      <c r="R166" s="19">
        <f t="shared" si="16"/>
        <v>2.1242029236094564</v>
      </c>
      <c r="S166" s="19">
        <f t="shared" si="16"/>
        <v>0</v>
      </c>
      <c r="T166" s="19">
        <f t="shared" si="13"/>
        <v>-2.1234453481611775</v>
      </c>
      <c r="U166" s="19">
        <f t="shared" si="14"/>
        <v>0</v>
      </c>
      <c r="V166" s="19">
        <f t="shared" si="15"/>
        <v>0</v>
      </c>
    </row>
    <row r="167" spans="1:23" x14ac:dyDescent="0.25">
      <c r="A167" s="26">
        <f>Wellpath!E167</f>
        <v>0</v>
      </c>
      <c r="B167" s="22">
        <v>0</v>
      </c>
      <c r="C167" s="22">
        <v>0</v>
      </c>
      <c r="D167" s="22">
        <f t="shared" si="11"/>
        <v>3.9314164891663715E-5</v>
      </c>
      <c r="E167" s="20">
        <f>Model!$W$28*((drdp!B167+drdp!K167)*'DBH-OH'!$B167+(drdp!E167+drdp!N167)*'DBH-OH'!$C167+(drdp!H167+drdp!Q167)*'DBH-OH'!$D167)</f>
        <v>0</v>
      </c>
      <c r="F167" s="20">
        <f>Model!$W$28*((drdp!C167+drdp!L167)*'DBH-OH'!$B167+(drdp!F167+drdp!O167)*'DBH-OH'!$C167+(drdp!I167+drdp!R167)*'DBH-OH'!$D167)</f>
        <v>0</v>
      </c>
      <c r="G167" s="20">
        <f>Model!$W$28*((drdp!D167+drdp!M167)*'DBH-OH'!$B167+(drdp!G167+drdp!P167)*'DBH-OH'!$C167+(drdp!J167+drdp!S167)*'DBH-OH'!$D167)</f>
        <v>0</v>
      </c>
      <c r="H167" s="18">
        <f>Model!$W$28*((drdp!B167)*'DBH-OH'!$B167+(drdp!E167)*'DBH-OH'!$C167+(drdp!H167)*'DBH-OH'!$D167)</f>
        <v>0</v>
      </c>
      <c r="I167" s="18">
        <f>Model!$W$28*((drdp!C167)*'DBH-OH'!$B167+(drdp!F167)*'DBH-OH'!$C167+(drdp!I167)*'DBH-OH'!$D167)</f>
        <v>0</v>
      </c>
      <c r="J167" s="18">
        <f>Model!$W$28*((drdp!D167)*'DBH-OH'!$B167+(drdp!G167)*'DBH-OH'!$C167+(drdp!J167)*'DBH-OH'!$D167)</f>
        <v>0</v>
      </c>
      <c r="K167" s="21">
        <f>SUM(E$3:E166)+H167</f>
        <v>-1.4569447631583381</v>
      </c>
      <c r="L167" s="21">
        <f>SUM(F$3:F166)+I167</f>
        <v>1.4574645531228045</v>
      </c>
      <c r="M167" s="21">
        <f>SUM(G$3:G166)+J167</f>
        <v>0</v>
      </c>
      <c r="N167" s="21"/>
      <c r="O167" s="21"/>
      <c r="P167" s="21"/>
      <c r="Q167" s="19">
        <f t="shared" si="16"/>
        <v>2.1226880428945059</v>
      </c>
      <c r="R167" s="19">
        <f t="shared" si="16"/>
        <v>2.1242029236094564</v>
      </c>
      <c r="S167" s="19">
        <f t="shared" si="16"/>
        <v>0</v>
      </c>
      <c r="T167" s="19">
        <f t="shared" si="13"/>
        <v>-2.1234453481611775</v>
      </c>
      <c r="U167" s="19">
        <f t="shared" si="14"/>
        <v>0</v>
      </c>
      <c r="V167" s="19">
        <f t="shared" si="15"/>
        <v>0</v>
      </c>
    </row>
    <row r="168" spans="1:23" x14ac:dyDescent="0.25">
      <c r="A168" s="26">
        <f>Wellpath!E168</f>
        <v>0</v>
      </c>
      <c r="B168" s="22">
        <v>0</v>
      </c>
      <c r="C168" s="22">
        <v>0</v>
      </c>
      <c r="D168" s="22">
        <f t="shared" si="11"/>
        <v>3.9314164891663715E-5</v>
      </c>
      <c r="E168" s="20">
        <f>Model!$W$28*((drdp!B168+drdp!K168)*'DBH-OH'!$B168+(drdp!E168+drdp!N168)*'DBH-OH'!$C168+(drdp!H168+drdp!Q168)*'DBH-OH'!$D168)</f>
        <v>0</v>
      </c>
      <c r="F168" s="20">
        <f>Model!$W$28*((drdp!C168+drdp!L168)*'DBH-OH'!$B168+(drdp!F168+drdp!O168)*'DBH-OH'!$C168+(drdp!I168+drdp!R168)*'DBH-OH'!$D168)</f>
        <v>0</v>
      </c>
      <c r="G168" s="20">
        <f>Model!$W$28*((drdp!D168+drdp!M168)*'DBH-OH'!$B168+(drdp!G168+drdp!P168)*'DBH-OH'!$C168+(drdp!J168+drdp!S168)*'DBH-OH'!$D168)</f>
        <v>0</v>
      </c>
      <c r="H168" s="18">
        <f>Model!$W$28*((drdp!B168)*'DBH-OH'!$B168+(drdp!E168)*'DBH-OH'!$C168+(drdp!H168)*'DBH-OH'!$D168)</f>
        <v>0</v>
      </c>
      <c r="I168" s="18">
        <f>Model!$W$28*((drdp!C168)*'DBH-OH'!$B168+(drdp!F168)*'DBH-OH'!$C168+(drdp!I168)*'DBH-OH'!$D168)</f>
        <v>0</v>
      </c>
      <c r="J168" s="18">
        <f>Model!$W$28*((drdp!D168)*'DBH-OH'!$B168+(drdp!G168)*'DBH-OH'!$C168+(drdp!J168)*'DBH-OH'!$D168)</f>
        <v>0</v>
      </c>
      <c r="K168" s="21">
        <f>SUM(E$3:E167)+H168</f>
        <v>-1.4569447631583381</v>
      </c>
      <c r="L168" s="21">
        <f>SUM(F$3:F167)+I168</f>
        <v>1.4574645531228045</v>
      </c>
      <c r="M168" s="21">
        <f>SUM(G$3:G167)+J168</f>
        <v>0</v>
      </c>
      <c r="N168" s="21"/>
      <c r="O168" s="21"/>
      <c r="P168" s="21"/>
      <c r="Q168" s="19">
        <f t="shared" si="16"/>
        <v>2.1226880428945059</v>
      </c>
      <c r="R168" s="19">
        <f t="shared" si="16"/>
        <v>2.1242029236094564</v>
      </c>
      <c r="S168" s="19">
        <f t="shared" si="16"/>
        <v>0</v>
      </c>
      <c r="T168" s="19">
        <f t="shared" si="13"/>
        <v>-2.1234453481611775</v>
      </c>
      <c r="U168" s="19">
        <f t="shared" si="14"/>
        <v>0</v>
      </c>
      <c r="V168" s="19">
        <f t="shared" si="15"/>
        <v>0</v>
      </c>
    </row>
    <row r="169" spans="1:23" x14ac:dyDescent="0.25">
      <c r="A169" s="26">
        <f>Wellpath!E169</f>
        <v>0</v>
      </c>
      <c r="B169" s="22">
        <v>0</v>
      </c>
      <c r="C169" s="22">
        <v>0</v>
      </c>
      <c r="D169" s="22">
        <f t="shared" si="11"/>
        <v>3.9314164891663715E-5</v>
      </c>
      <c r="E169" s="20">
        <f>Model!$W$28*((drdp!B169+drdp!K169)*'DBH-OH'!$B169+(drdp!E169+drdp!N169)*'DBH-OH'!$C169+(drdp!H169+drdp!Q169)*'DBH-OH'!$D169)</f>
        <v>0</v>
      </c>
      <c r="F169" s="20">
        <f>Model!$W$28*((drdp!C169+drdp!L169)*'DBH-OH'!$B169+(drdp!F169+drdp!O169)*'DBH-OH'!$C169+(drdp!I169+drdp!R169)*'DBH-OH'!$D169)</f>
        <v>0</v>
      </c>
      <c r="G169" s="20">
        <f>Model!$W$28*((drdp!D169+drdp!M169)*'DBH-OH'!$B169+(drdp!G169+drdp!P169)*'DBH-OH'!$C169+(drdp!J169+drdp!S169)*'DBH-OH'!$D169)</f>
        <v>0</v>
      </c>
      <c r="H169" s="18">
        <f>Model!$W$28*((drdp!B169)*'DBH-OH'!$B169+(drdp!E169)*'DBH-OH'!$C169+(drdp!H169)*'DBH-OH'!$D169)</f>
        <v>0</v>
      </c>
      <c r="I169" s="18">
        <f>Model!$W$28*((drdp!C169)*'DBH-OH'!$B169+(drdp!F169)*'DBH-OH'!$C169+(drdp!I169)*'DBH-OH'!$D169)</f>
        <v>0</v>
      </c>
      <c r="J169" s="18">
        <f>Model!$W$28*((drdp!D169)*'DBH-OH'!$B169+(drdp!G169)*'DBH-OH'!$C169+(drdp!J169)*'DBH-OH'!$D169)</f>
        <v>0</v>
      </c>
      <c r="K169" s="21">
        <f>SUM(E$3:E168)+H169</f>
        <v>-1.4569447631583381</v>
      </c>
      <c r="L169" s="21">
        <f>SUM(F$3:F168)+I169</f>
        <v>1.4574645531228045</v>
      </c>
      <c r="M169" s="21">
        <f>SUM(G$3:G168)+J169</f>
        <v>0</v>
      </c>
      <c r="N169" s="21"/>
      <c r="O169" s="21"/>
      <c r="P169" s="21"/>
      <c r="Q169" s="19">
        <f t="shared" si="16"/>
        <v>2.1226880428945059</v>
      </c>
      <c r="R169" s="19">
        <f t="shared" si="16"/>
        <v>2.1242029236094564</v>
      </c>
      <c r="S169" s="19">
        <f t="shared" si="16"/>
        <v>0</v>
      </c>
      <c r="T169" s="19">
        <f t="shared" si="13"/>
        <v>-2.1234453481611775</v>
      </c>
      <c r="U169" s="19">
        <f t="shared" si="14"/>
        <v>0</v>
      </c>
      <c r="V169" s="19">
        <f t="shared" si="15"/>
        <v>0</v>
      </c>
    </row>
    <row r="170" spans="1:23" x14ac:dyDescent="0.25">
      <c r="A170" s="26">
        <f>Wellpath!E170</f>
        <v>0</v>
      </c>
      <c r="B170" s="22">
        <v>0</v>
      </c>
      <c r="C170" s="22">
        <v>0</v>
      </c>
      <c r="D170" s="22">
        <f t="shared" si="11"/>
        <v>3.9314164891663715E-5</v>
      </c>
      <c r="E170" s="20">
        <f>Model!$W$28*((drdp!B170+drdp!K170)*'DBH-OH'!$B170+(drdp!E170+drdp!N170)*'DBH-OH'!$C170+(drdp!H170+drdp!Q170)*'DBH-OH'!$D170)</f>
        <v>0</v>
      </c>
      <c r="F170" s="20">
        <f>Model!$W$28*((drdp!C170+drdp!L170)*'DBH-OH'!$B170+(drdp!F170+drdp!O170)*'DBH-OH'!$C170+(drdp!I170+drdp!R170)*'DBH-OH'!$D170)</f>
        <v>0</v>
      </c>
      <c r="G170" s="20">
        <f>Model!$W$28*((drdp!D170+drdp!M170)*'DBH-OH'!$B170+(drdp!G170+drdp!P170)*'DBH-OH'!$C170+(drdp!J170+drdp!S170)*'DBH-OH'!$D170)</f>
        <v>0</v>
      </c>
      <c r="H170" s="18">
        <f>Model!$W$28*((drdp!B170)*'DBH-OH'!$B170+(drdp!E170)*'DBH-OH'!$C170+(drdp!H170)*'DBH-OH'!$D170)</f>
        <v>0</v>
      </c>
      <c r="I170" s="18">
        <f>Model!$W$28*((drdp!C170)*'DBH-OH'!$B170+(drdp!F170)*'DBH-OH'!$C170+(drdp!I170)*'DBH-OH'!$D170)</f>
        <v>0</v>
      </c>
      <c r="J170" s="18">
        <f>Model!$W$28*((drdp!D170)*'DBH-OH'!$B170+(drdp!G170)*'DBH-OH'!$C170+(drdp!J170)*'DBH-OH'!$D170)</f>
        <v>0</v>
      </c>
      <c r="K170" s="21">
        <f>SUM(E$3:E169)+H170</f>
        <v>-1.4569447631583381</v>
      </c>
      <c r="L170" s="21">
        <f>SUM(F$3:F169)+I170</f>
        <v>1.4574645531228045</v>
      </c>
      <c r="M170" s="21">
        <f>SUM(G$3:G169)+J170</f>
        <v>0</v>
      </c>
      <c r="N170" s="21"/>
      <c r="O170" s="21"/>
      <c r="P170" s="21"/>
      <c r="Q170" s="19">
        <f t="shared" si="16"/>
        <v>2.1226880428945059</v>
      </c>
      <c r="R170" s="19">
        <f t="shared" si="16"/>
        <v>2.1242029236094564</v>
      </c>
      <c r="S170" s="19">
        <f t="shared" si="16"/>
        <v>0</v>
      </c>
      <c r="T170" s="19">
        <f t="shared" si="13"/>
        <v>-2.1234453481611775</v>
      </c>
      <c r="U170" s="19">
        <f t="shared" si="14"/>
        <v>0</v>
      </c>
      <c r="V170" s="19">
        <f t="shared" si="15"/>
        <v>0</v>
      </c>
    </row>
    <row r="171" spans="1:23" x14ac:dyDescent="0.25">
      <c r="A171" s="26">
        <f>Wellpath!E171</f>
        <v>0</v>
      </c>
      <c r="B171" s="22">
        <v>0</v>
      </c>
      <c r="C171" s="22">
        <v>0</v>
      </c>
      <c r="D171" s="22">
        <f t="shared" si="11"/>
        <v>3.9314164891663715E-5</v>
      </c>
      <c r="E171" s="20">
        <f>Model!$W$28*((drdp!B171+drdp!K171)*'DBH-OH'!$B171+(drdp!E171+drdp!N171)*'DBH-OH'!$C171+(drdp!H171+drdp!Q171)*'DBH-OH'!$D171)</f>
        <v>0</v>
      </c>
      <c r="F171" s="20">
        <f>Model!$W$28*((drdp!C171+drdp!L171)*'DBH-OH'!$B171+(drdp!F171+drdp!O171)*'DBH-OH'!$C171+(drdp!I171+drdp!R171)*'DBH-OH'!$D171)</f>
        <v>0</v>
      </c>
      <c r="G171" s="20">
        <f>Model!$W$28*((drdp!D171+drdp!M171)*'DBH-OH'!$B171+(drdp!G171+drdp!P171)*'DBH-OH'!$C171+(drdp!J171+drdp!S171)*'DBH-OH'!$D171)</f>
        <v>0</v>
      </c>
      <c r="H171" s="18">
        <f>Model!$W$28*((drdp!B171)*'DBH-OH'!$B171+(drdp!E171)*'DBH-OH'!$C171+(drdp!H171)*'DBH-OH'!$D171)</f>
        <v>0</v>
      </c>
      <c r="I171" s="18">
        <f>Model!$W$28*((drdp!C171)*'DBH-OH'!$B171+(drdp!F171)*'DBH-OH'!$C171+(drdp!I171)*'DBH-OH'!$D171)</f>
        <v>0</v>
      </c>
      <c r="J171" s="18">
        <f>Model!$W$28*((drdp!D171)*'DBH-OH'!$B171+(drdp!G171)*'DBH-OH'!$C171+(drdp!J171)*'DBH-OH'!$D171)</f>
        <v>0</v>
      </c>
      <c r="K171" s="21">
        <f>SUM(E$3:E170)+H171</f>
        <v>-1.4569447631583381</v>
      </c>
      <c r="L171" s="21">
        <f>SUM(F$3:F170)+I171</f>
        <v>1.4574645531228045</v>
      </c>
      <c r="M171" s="21">
        <f>SUM(G$3:G170)+J171</f>
        <v>0</v>
      </c>
      <c r="N171" s="21"/>
      <c r="O171" s="21"/>
      <c r="P171" s="21"/>
      <c r="Q171" s="19">
        <f t="shared" si="16"/>
        <v>2.1226880428945059</v>
      </c>
      <c r="R171" s="19">
        <f t="shared" si="16"/>
        <v>2.1242029236094564</v>
      </c>
      <c r="S171" s="19">
        <f t="shared" si="16"/>
        <v>0</v>
      </c>
      <c r="T171" s="19">
        <f t="shared" si="13"/>
        <v>-2.1234453481611775</v>
      </c>
      <c r="U171" s="19">
        <f t="shared" si="14"/>
        <v>0</v>
      </c>
      <c r="V171" s="19">
        <f t="shared" si="15"/>
        <v>0</v>
      </c>
    </row>
    <row r="172" spans="1:23" x14ac:dyDescent="0.25">
      <c r="A172" s="26">
        <f>Wellpath!E172</f>
        <v>0</v>
      </c>
      <c r="B172" s="22">
        <v>0</v>
      </c>
      <c r="C172" s="22">
        <v>0</v>
      </c>
      <c r="D172" s="22">
        <f t="shared" si="11"/>
        <v>3.9314164891663715E-5</v>
      </c>
      <c r="E172" s="20">
        <f>Model!$W$28*((drdp!B172+drdp!K172)*'DBH-OH'!$B172+(drdp!E172+drdp!N172)*'DBH-OH'!$C172+(drdp!H172+drdp!Q172)*'DBH-OH'!$D172)</f>
        <v>0</v>
      </c>
      <c r="F172" s="20">
        <f>Model!$W$28*((drdp!C172+drdp!L172)*'DBH-OH'!$B172+(drdp!F172+drdp!O172)*'DBH-OH'!$C172+(drdp!I172+drdp!R172)*'DBH-OH'!$D172)</f>
        <v>0</v>
      </c>
      <c r="G172" s="20">
        <f>Model!$W$28*((drdp!D172+drdp!M172)*'DBH-OH'!$B172+(drdp!G172+drdp!P172)*'DBH-OH'!$C172+(drdp!J172+drdp!S172)*'DBH-OH'!$D172)</f>
        <v>0</v>
      </c>
      <c r="H172" s="18">
        <f>Model!$W$28*((drdp!B172)*'DBH-OH'!$B172+(drdp!E172)*'DBH-OH'!$C172+(drdp!H172)*'DBH-OH'!$D172)</f>
        <v>0</v>
      </c>
      <c r="I172" s="18">
        <f>Model!$W$28*((drdp!C172)*'DBH-OH'!$B172+(drdp!F172)*'DBH-OH'!$C172+(drdp!I172)*'DBH-OH'!$D172)</f>
        <v>0</v>
      </c>
      <c r="J172" s="18">
        <f>Model!$W$28*((drdp!D172)*'DBH-OH'!$B172+(drdp!G172)*'DBH-OH'!$C172+(drdp!J172)*'DBH-OH'!$D172)</f>
        <v>0</v>
      </c>
      <c r="K172" s="21">
        <f>SUM(E$3:E171)+H172</f>
        <v>-1.4569447631583381</v>
      </c>
      <c r="L172" s="21">
        <f>SUM(F$3:F171)+I172</f>
        <v>1.4574645531228045</v>
      </c>
      <c r="M172" s="21">
        <f>SUM(G$3:G171)+J172</f>
        <v>0</v>
      </c>
      <c r="N172" s="21"/>
      <c r="O172" s="21"/>
      <c r="P172" s="21"/>
      <c r="Q172" s="19">
        <f t="shared" si="16"/>
        <v>2.1226880428945059</v>
      </c>
      <c r="R172" s="19">
        <f t="shared" si="16"/>
        <v>2.1242029236094564</v>
      </c>
      <c r="S172" s="19">
        <f t="shared" si="16"/>
        <v>0</v>
      </c>
      <c r="T172" s="19">
        <f t="shared" si="13"/>
        <v>-2.1234453481611775</v>
      </c>
      <c r="U172" s="19">
        <f t="shared" si="14"/>
        <v>0</v>
      </c>
      <c r="V172" s="19">
        <f t="shared" si="15"/>
        <v>0</v>
      </c>
    </row>
    <row r="173" spans="1:23" x14ac:dyDescent="0.25">
      <c r="A173" s="26">
        <f>Wellpath!E173</f>
        <v>0</v>
      </c>
      <c r="B173" s="22">
        <v>0</v>
      </c>
      <c r="C173" s="22">
        <v>0</v>
      </c>
      <c r="D173" s="22">
        <f t="shared" si="11"/>
        <v>3.9314164891663715E-5</v>
      </c>
      <c r="E173" s="20">
        <f>Model!$W$28*((drdp!B173+drdp!K173)*'DBH-OH'!$B173+(drdp!E173+drdp!N173)*'DBH-OH'!$C173+(drdp!H173+drdp!Q173)*'DBH-OH'!$D173)</f>
        <v>0</v>
      </c>
      <c r="F173" s="20">
        <f>Model!$W$28*((drdp!C173+drdp!L173)*'DBH-OH'!$B173+(drdp!F173+drdp!O173)*'DBH-OH'!$C173+(drdp!I173+drdp!R173)*'DBH-OH'!$D173)</f>
        <v>0</v>
      </c>
      <c r="G173" s="20">
        <f>Model!$W$28*((drdp!D173+drdp!M173)*'DBH-OH'!$B173+(drdp!G173+drdp!P173)*'DBH-OH'!$C173+(drdp!J173+drdp!S173)*'DBH-OH'!$D173)</f>
        <v>0</v>
      </c>
      <c r="H173" s="18">
        <f>Model!$W$28*((drdp!B173)*'DBH-OH'!$B173+(drdp!E173)*'DBH-OH'!$C173+(drdp!H173)*'DBH-OH'!$D173)</f>
        <v>0</v>
      </c>
      <c r="I173" s="18">
        <f>Model!$W$28*((drdp!C173)*'DBH-OH'!$B173+(drdp!F173)*'DBH-OH'!$C173+(drdp!I173)*'DBH-OH'!$D173)</f>
        <v>0</v>
      </c>
      <c r="J173" s="18">
        <f>Model!$W$28*((drdp!D173)*'DBH-OH'!$B173+(drdp!G173)*'DBH-OH'!$C173+(drdp!J173)*'DBH-OH'!$D173)</f>
        <v>0</v>
      </c>
      <c r="K173" s="21">
        <f>SUM(E$3:E172)+H173</f>
        <v>-1.4569447631583381</v>
      </c>
      <c r="L173" s="21">
        <f>SUM(F$3:F172)+I173</f>
        <v>1.4574645531228045</v>
      </c>
      <c r="M173" s="21">
        <f>SUM(G$3:G172)+J173</f>
        <v>0</v>
      </c>
      <c r="N173" s="21"/>
      <c r="O173" s="21"/>
      <c r="P173" s="21"/>
      <c r="Q173" s="19">
        <f t="shared" si="16"/>
        <v>2.1226880428945059</v>
      </c>
      <c r="R173" s="19">
        <f t="shared" si="16"/>
        <v>2.1242029236094564</v>
      </c>
      <c r="S173" s="19">
        <f t="shared" si="16"/>
        <v>0</v>
      </c>
      <c r="T173" s="19">
        <f t="shared" si="13"/>
        <v>-2.1234453481611775</v>
      </c>
      <c r="U173" s="19">
        <f t="shared" si="14"/>
        <v>0</v>
      </c>
      <c r="V173" s="19">
        <f t="shared" si="15"/>
        <v>0</v>
      </c>
      <c r="W173" s="10" t="s">
        <v>62</v>
      </c>
    </row>
    <row r="174" spans="1:23" x14ac:dyDescent="0.25">
      <c r="A174" s="26">
        <f>Wellpath!E174</f>
        <v>0</v>
      </c>
      <c r="B174" s="22">
        <v>0</v>
      </c>
      <c r="C174" s="22">
        <v>0</v>
      </c>
      <c r="D174" s="22">
        <f t="shared" si="11"/>
        <v>3.9314164891663715E-5</v>
      </c>
      <c r="E174" s="20">
        <f>Model!$W$28*((drdp!B174+drdp!K174)*'DBH-OH'!$B174+(drdp!E174+drdp!N174)*'DBH-OH'!$C174+(drdp!H174+drdp!Q174)*'DBH-OH'!$D174)</f>
        <v>0</v>
      </c>
      <c r="F174" s="20">
        <f>Model!$W$28*((drdp!C174+drdp!L174)*'DBH-OH'!$B174+(drdp!F174+drdp!O174)*'DBH-OH'!$C174+(drdp!I174+drdp!R174)*'DBH-OH'!$D174)</f>
        <v>0</v>
      </c>
      <c r="G174" s="20">
        <f>Model!$W$28*((drdp!D174+drdp!M174)*'DBH-OH'!$B174+(drdp!G174+drdp!P174)*'DBH-OH'!$C174+(drdp!J174+drdp!S174)*'DBH-OH'!$D174)</f>
        <v>0</v>
      </c>
      <c r="H174" s="18">
        <f>Model!$W$28*((drdp!B174)*'DBH-OH'!$B174+(drdp!E174)*'DBH-OH'!$C174+(drdp!H174)*'DBH-OH'!$D174)</f>
        <v>0</v>
      </c>
      <c r="I174" s="18">
        <f>Model!$W$28*((drdp!C174)*'DBH-OH'!$B174+(drdp!F174)*'DBH-OH'!$C174+(drdp!I174)*'DBH-OH'!$D174)</f>
        <v>0</v>
      </c>
      <c r="J174" s="18">
        <f>Model!$W$28*((drdp!D174)*'DBH-OH'!$B174+(drdp!G174)*'DBH-OH'!$C174+(drdp!J174)*'DBH-OH'!$D174)</f>
        <v>0</v>
      </c>
      <c r="K174" s="21">
        <f>SUM(E$3:E173)+H174</f>
        <v>-1.4569447631583381</v>
      </c>
      <c r="L174" s="21">
        <f>SUM(F$3:F173)+I174</f>
        <v>1.4574645531228045</v>
      </c>
      <c r="M174" s="21">
        <f>SUM(G$3:G173)+J174</f>
        <v>0</v>
      </c>
      <c r="N174" s="21"/>
      <c r="O174" s="21"/>
      <c r="P174" s="21"/>
      <c r="Q174" s="19">
        <f t="shared" si="16"/>
        <v>2.1226880428945059</v>
      </c>
      <c r="R174" s="19">
        <f t="shared" si="16"/>
        <v>2.1242029236094564</v>
      </c>
      <c r="S174" s="19">
        <f t="shared" si="16"/>
        <v>0</v>
      </c>
      <c r="T174" s="19">
        <f t="shared" si="13"/>
        <v>-2.1234453481611775</v>
      </c>
      <c r="U174" s="19">
        <f t="shared" si="14"/>
        <v>0</v>
      </c>
      <c r="V174" s="19">
        <f t="shared" si="15"/>
        <v>0</v>
      </c>
    </row>
    <row r="175" spans="1:23" x14ac:dyDescent="0.25">
      <c r="A175" s="26">
        <f>Wellpath!E175</f>
        <v>0</v>
      </c>
      <c r="B175" s="22">
        <v>0</v>
      </c>
      <c r="C175" s="22">
        <v>0</v>
      </c>
      <c r="D175" s="22">
        <f t="shared" si="11"/>
        <v>3.9314164891663715E-5</v>
      </c>
      <c r="E175" s="20">
        <f>Model!$W$28*((drdp!B175+drdp!K175)*'DBH-OH'!$B175+(drdp!E175+drdp!N175)*'DBH-OH'!$C175+(drdp!H175+drdp!Q175)*'DBH-OH'!$D175)</f>
        <v>0</v>
      </c>
      <c r="F175" s="20">
        <f>Model!$W$28*((drdp!C175+drdp!L175)*'DBH-OH'!$B175+(drdp!F175+drdp!O175)*'DBH-OH'!$C175+(drdp!I175+drdp!R175)*'DBH-OH'!$D175)</f>
        <v>0</v>
      </c>
      <c r="G175" s="20">
        <f>Model!$W$28*((drdp!D175+drdp!M175)*'DBH-OH'!$B175+(drdp!G175+drdp!P175)*'DBH-OH'!$C175+(drdp!J175+drdp!S175)*'DBH-OH'!$D175)</f>
        <v>0</v>
      </c>
      <c r="H175" s="18">
        <f>Model!$W$28*((drdp!B175)*'DBH-OH'!$B175+(drdp!E175)*'DBH-OH'!$C175+(drdp!H175)*'DBH-OH'!$D175)</f>
        <v>0</v>
      </c>
      <c r="I175" s="18">
        <f>Model!$W$28*((drdp!C175)*'DBH-OH'!$B175+(drdp!F175)*'DBH-OH'!$C175+(drdp!I175)*'DBH-OH'!$D175)</f>
        <v>0</v>
      </c>
      <c r="J175" s="18">
        <f>Model!$W$28*((drdp!D175)*'DBH-OH'!$B175+(drdp!G175)*'DBH-OH'!$C175+(drdp!J175)*'DBH-OH'!$D175)</f>
        <v>0</v>
      </c>
      <c r="K175" s="21">
        <f>SUM(E$3:E174)+H175</f>
        <v>-1.4569447631583381</v>
      </c>
      <c r="L175" s="21">
        <f>SUM(F$3:F174)+I175</f>
        <v>1.4574645531228045</v>
      </c>
      <c r="M175" s="21">
        <f>SUM(G$3:G174)+J175</f>
        <v>0</v>
      </c>
      <c r="N175" s="21"/>
      <c r="O175" s="21"/>
      <c r="P175" s="21"/>
      <c r="Q175" s="19">
        <f t="shared" si="16"/>
        <v>2.1226880428945059</v>
      </c>
      <c r="R175" s="19">
        <f t="shared" si="16"/>
        <v>2.1242029236094564</v>
      </c>
      <c r="S175" s="19">
        <f t="shared" si="16"/>
        <v>0</v>
      </c>
      <c r="T175" s="19">
        <f t="shared" si="13"/>
        <v>-2.1234453481611775</v>
      </c>
      <c r="U175" s="19">
        <f t="shared" si="14"/>
        <v>0</v>
      </c>
      <c r="V175" s="19">
        <f t="shared" si="15"/>
        <v>0</v>
      </c>
    </row>
    <row r="176" spans="1:23" x14ac:dyDescent="0.25">
      <c r="A176" s="26">
        <f>Wellpath!E176</f>
        <v>0</v>
      </c>
      <c r="B176" s="22">
        <v>0</v>
      </c>
      <c r="C176" s="22">
        <v>0</v>
      </c>
      <c r="D176" s="22">
        <f t="shared" si="11"/>
        <v>3.9314164891663715E-5</v>
      </c>
      <c r="E176" s="20">
        <f>Model!$W$28*((drdp!B176+drdp!K176)*'DBH-OH'!$B176+(drdp!E176+drdp!N176)*'DBH-OH'!$C176+(drdp!H176+drdp!Q176)*'DBH-OH'!$D176)</f>
        <v>0</v>
      </c>
      <c r="F176" s="20">
        <f>Model!$W$28*((drdp!C176+drdp!L176)*'DBH-OH'!$B176+(drdp!F176+drdp!O176)*'DBH-OH'!$C176+(drdp!I176+drdp!R176)*'DBH-OH'!$D176)</f>
        <v>0</v>
      </c>
      <c r="G176" s="20">
        <f>Model!$W$28*((drdp!D176+drdp!M176)*'DBH-OH'!$B176+(drdp!G176+drdp!P176)*'DBH-OH'!$C176+(drdp!J176+drdp!S176)*'DBH-OH'!$D176)</f>
        <v>0</v>
      </c>
      <c r="H176" s="18">
        <f>Model!$W$28*((drdp!B176)*'DBH-OH'!$B176+(drdp!E176)*'DBH-OH'!$C176+(drdp!H176)*'DBH-OH'!$D176)</f>
        <v>0</v>
      </c>
      <c r="I176" s="18">
        <f>Model!$W$28*((drdp!C176)*'DBH-OH'!$B176+(drdp!F176)*'DBH-OH'!$C176+(drdp!I176)*'DBH-OH'!$D176)</f>
        <v>0</v>
      </c>
      <c r="J176" s="18">
        <f>Model!$W$28*((drdp!D176)*'DBH-OH'!$B176+(drdp!G176)*'DBH-OH'!$C176+(drdp!J176)*'DBH-OH'!$D176)</f>
        <v>0</v>
      </c>
      <c r="K176" s="21">
        <f>SUM(E$3:E175)+H176</f>
        <v>-1.4569447631583381</v>
      </c>
      <c r="L176" s="21">
        <f>SUM(F$3:F175)+I176</f>
        <v>1.4574645531228045</v>
      </c>
      <c r="M176" s="21">
        <f>SUM(G$3:G175)+J176</f>
        <v>0</v>
      </c>
      <c r="N176" s="21"/>
      <c r="O176" s="21"/>
      <c r="P176" s="21"/>
      <c r="Q176" s="19">
        <f t="shared" si="16"/>
        <v>2.1226880428945059</v>
      </c>
      <c r="R176" s="19">
        <f t="shared" si="16"/>
        <v>2.1242029236094564</v>
      </c>
      <c r="S176" s="19">
        <f t="shared" si="16"/>
        <v>0</v>
      </c>
      <c r="T176" s="19">
        <f t="shared" si="13"/>
        <v>-2.1234453481611775</v>
      </c>
      <c r="U176" s="19">
        <f t="shared" si="14"/>
        <v>0</v>
      </c>
      <c r="V176" s="19">
        <f t="shared" si="15"/>
        <v>0</v>
      </c>
    </row>
    <row r="177" spans="1:22" x14ac:dyDescent="0.25">
      <c r="A177" s="26">
        <f>Wellpath!E177</f>
        <v>0</v>
      </c>
      <c r="B177" s="22">
        <v>0</v>
      </c>
      <c r="C177" s="22">
        <v>0</v>
      </c>
      <c r="D177" s="22">
        <f t="shared" si="11"/>
        <v>3.9314164891663715E-5</v>
      </c>
      <c r="E177" s="20">
        <f>Model!$W$28*((drdp!B177+drdp!K177)*'DBH-OH'!$B177+(drdp!E177+drdp!N177)*'DBH-OH'!$C177+(drdp!H177+drdp!Q177)*'DBH-OH'!$D177)</f>
        <v>0</v>
      </c>
      <c r="F177" s="20">
        <f>Model!$W$28*((drdp!C177+drdp!L177)*'DBH-OH'!$B177+(drdp!F177+drdp!O177)*'DBH-OH'!$C177+(drdp!I177+drdp!R177)*'DBH-OH'!$D177)</f>
        <v>0</v>
      </c>
      <c r="G177" s="20">
        <f>Model!$W$28*((drdp!D177+drdp!M177)*'DBH-OH'!$B177+(drdp!G177+drdp!P177)*'DBH-OH'!$C177+(drdp!J177+drdp!S177)*'DBH-OH'!$D177)</f>
        <v>0</v>
      </c>
      <c r="H177" s="18">
        <f>Model!$W$28*((drdp!B177)*'DBH-OH'!$B177+(drdp!E177)*'DBH-OH'!$C177+(drdp!H177)*'DBH-OH'!$D177)</f>
        <v>0</v>
      </c>
      <c r="I177" s="18">
        <f>Model!$W$28*((drdp!C177)*'DBH-OH'!$B177+(drdp!F177)*'DBH-OH'!$C177+(drdp!I177)*'DBH-OH'!$D177)</f>
        <v>0</v>
      </c>
      <c r="J177" s="18">
        <f>Model!$W$28*((drdp!D177)*'DBH-OH'!$B177+(drdp!G177)*'DBH-OH'!$C177+(drdp!J177)*'DBH-OH'!$D177)</f>
        <v>0</v>
      </c>
      <c r="K177" s="21">
        <f>SUM(E$3:E176)+H177</f>
        <v>-1.4569447631583381</v>
      </c>
      <c r="L177" s="21">
        <f>SUM(F$3:F176)+I177</f>
        <v>1.4574645531228045</v>
      </c>
      <c r="M177" s="21">
        <f>SUM(G$3:G176)+J177</f>
        <v>0</v>
      </c>
      <c r="N177" s="21"/>
      <c r="O177" s="21"/>
      <c r="P177" s="21"/>
      <c r="Q177" s="19">
        <f t="shared" si="16"/>
        <v>2.1226880428945059</v>
      </c>
      <c r="R177" s="19">
        <f t="shared" si="16"/>
        <v>2.1242029236094564</v>
      </c>
      <c r="S177" s="19">
        <f t="shared" si="16"/>
        <v>0</v>
      </c>
      <c r="T177" s="19">
        <f t="shared" si="13"/>
        <v>-2.1234453481611775</v>
      </c>
      <c r="U177" s="19">
        <f t="shared" si="14"/>
        <v>0</v>
      </c>
      <c r="V177" s="19">
        <f t="shared" si="15"/>
        <v>0</v>
      </c>
    </row>
    <row r="178" spans="1:22" x14ac:dyDescent="0.25">
      <c r="A178" s="26">
        <f>Wellpath!E178</f>
        <v>0</v>
      </c>
      <c r="B178" s="22">
        <v>0</v>
      </c>
      <c r="C178" s="22">
        <v>0</v>
      </c>
      <c r="D178" s="22">
        <f t="shared" si="11"/>
        <v>3.9314164891663715E-5</v>
      </c>
      <c r="E178" s="20">
        <f>Model!$W$28*((drdp!B178+drdp!K178)*'DBH-OH'!$B178+(drdp!E178+drdp!N178)*'DBH-OH'!$C178+(drdp!H178+drdp!Q178)*'DBH-OH'!$D178)</f>
        <v>0</v>
      </c>
      <c r="F178" s="20">
        <f>Model!$W$28*((drdp!C178+drdp!L178)*'DBH-OH'!$B178+(drdp!F178+drdp!O178)*'DBH-OH'!$C178+(drdp!I178+drdp!R178)*'DBH-OH'!$D178)</f>
        <v>0</v>
      </c>
      <c r="G178" s="20">
        <f>Model!$W$28*((drdp!D178+drdp!M178)*'DBH-OH'!$B178+(drdp!G178+drdp!P178)*'DBH-OH'!$C178+(drdp!J178+drdp!S178)*'DBH-OH'!$D178)</f>
        <v>0</v>
      </c>
      <c r="H178" s="18">
        <f>Model!$W$28*((drdp!B178)*'DBH-OH'!$B178+(drdp!E178)*'DBH-OH'!$C178+(drdp!H178)*'DBH-OH'!$D178)</f>
        <v>0</v>
      </c>
      <c r="I178" s="18">
        <f>Model!$W$28*((drdp!C178)*'DBH-OH'!$B178+(drdp!F178)*'DBH-OH'!$C178+(drdp!I178)*'DBH-OH'!$D178)</f>
        <v>0</v>
      </c>
      <c r="J178" s="18">
        <f>Model!$W$28*((drdp!D178)*'DBH-OH'!$B178+(drdp!G178)*'DBH-OH'!$C178+(drdp!J178)*'DBH-OH'!$D178)</f>
        <v>0</v>
      </c>
      <c r="K178" s="21">
        <f>SUM(E$3:E177)+H178</f>
        <v>-1.4569447631583381</v>
      </c>
      <c r="L178" s="21">
        <f>SUM(F$3:F177)+I178</f>
        <v>1.4574645531228045</v>
      </c>
      <c r="M178" s="21">
        <f>SUM(G$3:G177)+J178</f>
        <v>0</v>
      </c>
      <c r="N178" s="21"/>
      <c r="O178" s="21"/>
      <c r="P178" s="21"/>
      <c r="Q178" s="19">
        <f t="shared" si="16"/>
        <v>2.1226880428945059</v>
      </c>
      <c r="R178" s="19">
        <f t="shared" si="16"/>
        <v>2.1242029236094564</v>
      </c>
      <c r="S178" s="19">
        <f t="shared" si="16"/>
        <v>0</v>
      </c>
      <c r="T178" s="19">
        <f t="shared" si="13"/>
        <v>-2.1234453481611775</v>
      </c>
      <c r="U178" s="19">
        <f t="shared" si="14"/>
        <v>0</v>
      </c>
      <c r="V178" s="19">
        <f t="shared" si="15"/>
        <v>0</v>
      </c>
    </row>
    <row r="179" spans="1:22" x14ac:dyDescent="0.25">
      <c r="A179" s="26">
        <f>Wellpath!E179</f>
        <v>0</v>
      </c>
      <c r="B179" s="22">
        <v>0</v>
      </c>
      <c r="C179" s="22">
        <v>0</v>
      </c>
      <c r="D179" s="22">
        <f t="shared" si="11"/>
        <v>3.9314164891663715E-5</v>
      </c>
      <c r="E179" s="20">
        <f>Model!$W$28*((drdp!B179+drdp!K179)*'DBH-OH'!$B179+(drdp!E179+drdp!N179)*'DBH-OH'!$C179+(drdp!H179+drdp!Q179)*'DBH-OH'!$D179)</f>
        <v>0</v>
      </c>
      <c r="F179" s="20">
        <f>Model!$W$28*((drdp!C179+drdp!L179)*'DBH-OH'!$B179+(drdp!F179+drdp!O179)*'DBH-OH'!$C179+(drdp!I179+drdp!R179)*'DBH-OH'!$D179)</f>
        <v>0</v>
      </c>
      <c r="G179" s="20">
        <f>Model!$W$28*((drdp!D179+drdp!M179)*'DBH-OH'!$B179+(drdp!G179+drdp!P179)*'DBH-OH'!$C179+(drdp!J179+drdp!S179)*'DBH-OH'!$D179)</f>
        <v>0</v>
      </c>
      <c r="H179" s="18">
        <f>Model!$W$28*((drdp!B179)*'DBH-OH'!$B179+(drdp!E179)*'DBH-OH'!$C179+(drdp!H179)*'DBH-OH'!$D179)</f>
        <v>0</v>
      </c>
      <c r="I179" s="18">
        <f>Model!$W$28*((drdp!C179)*'DBH-OH'!$B179+(drdp!F179)*'DBH-OH'!$C179+(drdp!I179)*'DBH-OH'!$D179)</f>
        <v>0</v>
      </c>
      <c r="J179" s="18">
        <f>Model!$W$28*((drdp!D179)*'DBH-OH'!$B179+(drdp!G179)*'DBH-OH'!$C179+(drdp!J179)*'DBH-OH'!$D179)</f>
        <v>0</v>
      </c>
      <c r="K179" s="21">
        <f>SUM(E$3:E178)+H179</f>
        <v>-1.4569447631583381</v>
      </c>
      <c r="L179" s="21">
        <f>SUM(F$3:F178)+I179</f>
        <v>1.4574645531228045</v>
      </c>
      <c r="M179" s="21">
        <f>SUM(G$3:G178)+J179</f>
        <v>0</v>
      </c>
      <c r="N179" s="21"/>
      <c r="O179" s="21"/>
      <c r="P179" s="21"/>
      <c r="Q179" s="19">
        <f t="shared" si="16"/>
        <v>2.1226880428945059</v>
      </c>
      <c r="R179" s="19">
        <f t="shared" si="16"/>
        <v>2.1242029236094564</v>
      </c>
      <c r="S179" s="19">
        <f t="shared" si="16"/>
        <v>0</v>
      </c>
      <c r="T179" s="19">
        <f t="shared" si="13"/>
        <v>-2.1234453481611775</v>
      </c>
      <c r="U179" s="19">
        <f t="shared" si="14"/>
        <v>0</v>
      </c>
      <c r="V179" s="19">
        <f t="shared" si="15"/>
        <v>0</v>
      </c>
    </row>
    <row r="180" spans="1:22" x14ac:dyDescent="0.25">
      <c r="A180" s="26">
        <f>Wellpath!E180</f>
        <v>0</v>
      </c>
      <c r="B180" s="22">
        <v>0</v>
      </c>
      <c r="C180" s="22">
        <v>0</v>
      </c>
      <c r="D180" s="22">
        <f t="shared" si="11"/>
        <v>3.9314164891663715E-5</v>
      </c>
      <c r="E180" s="20">
        <f>Model!$W$28*((drdp!B180+drdp!K180)*'DBH-OH'!$B180+(drdp!E180+drdp!N180)*'DBH-OH'!$C180+(drdp!H180+drdp!Q180)*'DBH-OH'!$D180)</f>
        <v>0</v>
      </c>
      <c r="F180" s="20">
        <f>Model!$W$28*((drdp!C180+drdp!L180)*'DBH-OH'!$B180+(drdp!F180+drdp!O180)*'DBH-OH'!$C180+(drdp!I180+drdp!R180)*'DBH-OH'!$D180)</f>
        <v>0</v>
      </c>
      <c r="G180" s="20">
        <f>Model!$W$28*((drdp!D180+drdp!M180)*'DBH-OH'!$B180+(drdp!G180+drdp!P180)*'DBH-OH'!$C180+(drdp!J180+drdp!S180)*'DBH-OH'!$D180)</f>
        <v>0</v>
      </c>
      <c r="H180" s="18">
        <f>Model!$W$28*((drdp!B180)*'DBH-OH'!$B180+(drdp!E180)*'DBH-OH'!$C180+(drdp!H180)*'DBH-OH'!$D180)</f>
        <v>0</v>
      </c>
      <c r="I180" s="18">
        <f>Model!$W$28*((drdp!C180)*'DBH-OH'!$B180+(drdp!F180)*'DBH-OH'!$C180+(drdp!I180)*'DBH-OH'!$D180)</f>
        <v>0</v>
      </c>
      <c r="J180" s="18">
        <f>Model!$W$28*((drdp!D180)*'DBH-OH'!$B180+(drdp!G180)*'DBH-OH'!$C180+(drdp!J180)*'DBH-OH'!$D180)</f>
        <v>0</v>
      </c>
      <c r="K180" s="21">
        <f>SUM(E$3:E179)+H180</f>
        <v>-1.4569447631583381</v>
      </c>
      <c r="L180" s="21">
        <f>SUM(F$3:F179)+I180</f>
        <v>1.4574645531228045</v>
      </c>
      <c r="M180" s="21">
        <f>SUM(G$3:G179)+J180</f>
        <v>0</v>
      </c>
      <c r="N180" s="21"/>
      <c r="O180" s="21"/>
      <c r="P180" s="21"/>
      <c r="Q180" s="19">
        <f t="shared" si="16"/>
        <v>2.1226880428945059</v>
      </c>
      <c r="R180" s="19">
        <f t="shared" si="16"/>
        <v>2.1242029236094564</v>
      </c>
      <c r="S180" s="19">
        <f t="shared" si="16"/>
        <v>0</v>
      </c>
      <c r="T180" s="19">
        <f t="shared" si="13"/>
        <v>-2.1234453481611775</v>
      </c>
      <c r="U180" s="19">
        <f t="shared" si="14"/>
        <v>0</v>
      </c>
      <c r="V180" s="19">
        <f t="shared" si="15"/>
        <v>0</v>
      </c>
    </row>
    <row r="181" spans="1:22" x14ac:dyDescent="0.25">
      <c r="A181" s="26">
        <f>Wellpath!E181</f>
        <v>0</v>
      </c>
      <c r="B181" s="22">
        <v>0</v>
      </c>
      <c r="C181" s="22">
        <v>0</v>
      </c>
      <c r="D181" s="22">
        <f t="shared" si="11"/>
        <v>3.9314164891663715E-5</v>
      </c>
      <c r="E181" s="20">
        <f>Model!$W$28*((drdp!B181+drdp!K181)*'DBH-OH'!$B181+(drdp!E181+drdp!N181)*'DBH-OH'!$C181+(drdp!H181+drdp!Q181)*'DBH-OH'!$D181)</f>
        <v>0</v>
      </c>
      <c r="F181" s="20">
        <f>Model!$W$28*((drdp!C181+drdp!L181)*'DBH-OH'!$B181+(drdp!F181+drdp!O181)*'DBH-OH'!$C181+(drdp!I181+drdp!R181)*'DBH-OH'!$D181)</f>
        <v>0</v>
      </c>
      <c r="G181" s="20">
        <f>Model!$W$28*((drdp!D181+drdp!M181)*'DBH-OH'!$B181+(drdp!G181+drdp!P181)*'DBH-OH'!$C181+(drdp!J181+drdp!S181)*'DBH-OH'!$D181)</f>
        <v>0</v>
      </c>
      <c r="H181" s="18">
        <f>Model!$W$28*((drdp!B181)*'DBH-OH'!$B181+(drdp!E181)*'DBH-OH'!$C181+(drdp!H181)*'DBH-OH'!$D181)</f>
        <v>0</v>
      </c>
      <c r="I181" s="18">
        <f>Model!$W$28*((drdp!C181)*'DBH-OH'!$B181+(drdp!F181)*'DBH-OH'!$C181+(drdp!I181)*'DBH-OH'!$D181)</f>
        <v>0</v>
      </c>
      <c r="J181" s="18">
        <f>Model!$W$28*((drdp!D181)*'DBH-OH'!$B181+(drdp!G181)*'DBH-OH'!$C181+(drdp!J181)*'DBH-OH'!$D181)</f>
        <v>0</v>
      </c>
      <c r="K181" s="21">
        <f>SUM(E$3:E180)+H181</f>
        <v>-1.4569447631583381</v>
      </c>
      <c r="L181" s="21">
        <f>SUM(F$3:F180)+I181</f>
        <v>1.4574645531228045</v>
      </c>
      <c r="M181" s="21">
        <f>SUM(G$3:G180)+J181</f>
        <v>0</v>
      </c>
      <c r="N181" s="21"/>
      <c r="O181" s="21"/>
      <c r="P181" s="21"/>
      <c r="Q181" s="19">
        <f t="shared" si="16"/>
        <v>2.1226880428945059</v>
      </c>
      <c r="R181" s="19">
        <f t="shared" si="16"/>
        <v>2.1242029236094564</v>
      </c>
      <c r="S181" s="19">
        <f t="shared" si="16"/>
        <v>0</v>
      </c>
      <c r="T181" s="19">
        <f t="shared" si="13"/>
        <v>-2.1234453481611775</v>
      </c>
      <c r="U181" s="19">
        <f t="shared" si="14"/>
        <v>0</v>
      </c>
      <c r="V181" s="19">
        <f t="shared" si="15"/>
        <v>0</v>
      </c>
    </row>
    <row r="182" spans="1:22" x14ac:dyDescent="0.25">
      <c r="A182" s="26">
        <f>Wellpath!E182</f>
        <v>0</v>
      </c>
      <c r="B182" s="22">
        <v>0</v>
      </c>
      <c r="C182" s="22">
        <v>0</v>
      </c>
      <c r="D182" s="22">
        <f t="shared" si="11"/>
        <v>3.9314164891663715E-5</v>
      </c>
      <c r="E182" s="20">
        <f>Model!$W$28*((drdp!B182+drdp!K182)*'DBH-OH'!$B182+(drdp!E182+drdp!N182)*'DBH-OH'!$C182+(drdp!H182+drdp!Q182)*'DBH-OH'!$D182)</f>
        <v>0</v>
      </c>
      <c r="F182" s="20">
        <f>Model!$W$28*((drdp!C182+drdp!L182)*'DBH-OH'!$B182+(drdp!F182+drdp!O182)*'DBH-OH'!$C182+(drdp!I182+drdp!R182)*'DBH-OH'!$D182)</f>
        <v>0</v>
      </c>
      <c r="G182" s="20">
        <f>Model!$W$28*((drdp!D182+drdp!M182)*'DBH-OH'!$B182+(drdp!G182+drdp!P182)*'DBH-OH'!$C182+(drdp!J182+drdp!S182)*'DBH-OH'!$D182)</f>
        <v>0</v>
      </c>
      <c r="H182" s="18">
        <f>Model!$W$28*((drdp!B182)*'DBH-OH'!$B182+(drdp!E182)*'DBH-OH'!$C182+(drdp!H182)*'DBH-OH'!$D182)</f>
        <v>0</v>
      </c>
      <c r="I182" s="18">
        <f>Model!$W$28*((drdp!C182)*'DBH-OH'!$B182+(drdp!F182)*'DBH-OH'!$C182+(drdp!I182)*'DBH-OH'!$D182)</f>
        <v>0</v>
      </c>
      <c r="J182" s="18">
        <f>Model!$W$28*((drdp!D182)*'DBH-OH'!$B182+(drdp!G182)*'DBH-OH'!$C182+(drdp!J182)*'DBH-OH'!$D182)</f>
        <v>0</v>
      </c>
      <c r="K182" s="21">
        <f>SUM(E$3:E181)+H182</f>
        <v>-1.4569447631583381</v>
      </c>
      <c r="L182" s="21">
        <f>SUM(F$3:F181)+I182</f>
        <v>1.4574645531228045</v>
      </c>
      <c r="M182" s="21">
        <f>SUM(G$3:G181)+J182</f>
        <v>0</v>
      </c>
      <c r="N182" s="21"/>
      <c r="O182" s="21"/>
      <c r="P182" s="21"/>
      <c r="Q182" s="19">
        <f t="shared" si="16"/>
        <v>2.1226880428945059</v>
      </c>
      <c r="R182" s="19">
        <f t="shared" si="16"/>
        <v>2.1242029236094564</v>
      </c>
      <c r="S182" s="19">
        <f t="shared" si="16"/>
        <v>0</v>
      </c>
      <c r="T182" s="19">
        <f t="shared" si="13"/>
        <v>-2.1234453481611775</v>
      </c>
      <c r="U182" s="19">
        <f t="shared" si="14"/>
        <v>0</v>
      </c>
      <c r="V182" s="19">
        <f t="shared" si="15"/>
        <v>0</v>
      </c>
    </row>
    <row r="183" spans="1:22" x14ac:dyDescent="0.25">
      <c r="A183" s="26">
        <f>Wellpath!E183</f>
        <v>0</v>
      </c>
      <c r="B183" s="22">
        <v>0</v>
      </c>
      <c r="C183" s="22">
        <v>0</v>
      </c>
      <c r="D183" s="22">
        <f t="shared" si="11"/>
        <v>3.9314164891663715E-5</v>
      </c>
      <c r="E183" s="20">
        <f>Model!$W$28*((drdp!B183+drdp!K183)*'DBH-OH'!$B183+(drdp!E183+drdp!N183)*'DBH-OH'!$C183+(drdp!H183+drdp!Q183)*'DBH-OH'!$D183)</f>
        <v>0</v>
      </c>
      <c r="F183" s="20">
        <f>Model!$W$28*((drdp!C183+drdp!L183)*'DBH-OH'!$B183+(drdp!F183+drdp!O183)*'DBH-OH'!$C183+(drdp!I183+drdp!R183)*'DBH-OH'!$D183)</f>
        <v>0</v>
      </c>
      <c r="G183" s="20">
        <f>Model!$W$28*((drdp!D183+drdp!M183)*'DBH-OH'!$B183+(drdp!G183+drdp!P183)*'DBH-OH'!$C183+(drdp!J183+drdp!S183)*'DBH-OH'!$D183)</f>
        <v>0</v>
      </c>
      <c r="H183" s="18">
        <f>Model!$W$28*((drdp!B183)*'DBH-OH'!$B183+(drdp!E183)*'DBH-OH'!$C183+(drdp!H183)*'DBH-OH'!$D183)</f>
        <v>0</v>
      </c>
      <c r="I183" s="18">
        <f>Model!$W$28*((drdp!C183)*'DBH-OH'!$B183+(drdp!F183)*'DBH-OH'!$C183+(drdp!I183)*'DBH-OH'!$D183)</f>
        <v>0</v>
      </c>
      <c r="J183" s="18">
        <f>Model!$W$28*((drdp!D183)*'DBH-OH'!$B183+(drdp!G183)*'DBH-OH'!$C183+(drdp!J183)*'DBH-OH'!$D183)</f>
        <v>0</v>
      </c>
      <c r="K183" s="21">
        <f>SUM(E$3:E182)+H183</f>
        <v>-1.4569447631583381</v>
      </c>
      <c r="L183" s="21">
        <f>SUM(F$3:F182)+I183</f>
        <v>1.4574645531228045</v>
      </c>
      <c r="M183" s="21">
        <f>SUM(G$3:G182)+J183</f>
        <v>0</v>
      </c>
      <c r="N183" s="21"/>
      <c r="O183" s="21"/>
      <c r="P183" s="21"/>
      <c r="Q183" s="19">
        <f t="shared" si="16"/>
        <v>2.1226880428945059</v>
      </c>
      <c r="R183" s="19">
        <f t="shared" si="16"/>
        <v>2.1242029236094564</v>
      </c>
      <c r="S183" s="19">
        <f t="shared" si="16"/>
        <v>0</v>
      </c>
      <c r="T183" s="19">
        <f t="shared" si="13"/>
        <v>-2.1234453481611775</v>
      </c>
      <c r="U183" s="19">
        <f t="shared" si="14"/>
        <v>0</v>
      </c>
      <c r="V183" s="19">
        <f t="shared" si="15"/>
        <v>0</v>
      </c>
    </row>
    <row r="184" spans="1:22" x14ac:dyDescent="0.25">
      <c r="A184" s="26">
        <f>Wellpath!E184</f>
        <v>0</v>
      </c>
      <c r="B184" s="22">
        <v>0</v>
      </c>
      <c r="C184" s="22">
        <v>0</v>
      </c>
      <c r="D184" s="22">
        <f t="shared" si="11"/>
        <v>3.9314164891663715E-5</v>
      </c>
      <c r="E184" s="20">
        <f>Model!$W$28*((drdp!B184+drdp!K184)*'DBH-OH'!$B184+(drdp!E184+drdp!N184)*'DBH-OH'!$C184+(drdp!H184+drdp!Q184)*'DBH-OH'!$D184)</f>
        <v>0</v>
      </c>
      <c r="F184" s="20">
        <f>Model!$W$28*((drdp!C184+drdp!L184)*'DBH-OH'!$B184+(drdp!F184+drdp!O184)*'DBH-OH'!$C184+(drdp!I184+drdp!R184)*'DBH-OH'!$D184)</f>
        <v>0</v>
      </c>
      <c r="G184" s="20">
        <f>Model!$W$28*((drdp!D184+drdp!M184)*'DBH-OH'!$B184+(drdp!G184+drdp!P184)*'DBH-OH'!$C184+(drdp!J184+drdp!S184)*'DBH-OH'!$D184)</f>
        <v>0</v>
      </c>
      <c r="H184" s="18">
        <f>Model!$W$28*((drdp!B184)*'DBH-OH'!$B184+(drdp!E184)*'DBH-OH'!$C184+(drdp!H184)*'DBH-OH'!$D184)</f>
        <v>0</v>
      </c>
      <c r="I184" s="18">
        <f>Model!$W$28*((drdp!C184)*'DBH-OH'!$B184+(drdp!F184)*'DBH-OH'!$C184+(drdp!I184)*'DBH-OH'!$D184)</f>
        <v>0</v>
      </c>
      <c r="J184" s="18">
        <f>Model!$W$28*((drdp!D184)*'DBH-OH'!$B184+(drdp!G184)*'DBH-OH'!$C184+(drdp!J184)*'DBH-OH'!$D184)</f>
        <v>0</v>
      </c>
      <c r="K184" s="21">
        <f>SUM(E$3:E183)+H184</f>
        <v>-1.4569447631583381</v>
      </c>
      <c r="L184" s="21">
        <f>SUM(F$3:F183)+I184</f>
        <v>1.4574645531228045</v>
      </c>
      <c r="M184" s="21">
        <f>SUM(G$3:G183)+J184</f>
        <v>0</v>
      </c>
      <c r="N184" s="21"/>
      <c r="O184" s="21"/>
      <c r="P184" s="21"/>
      <c r="Q184" s="19">
        <f t="shared" si="16"/>
        <v>2.1226880428945059</v>
      </c>
      <c r="R184" s="19">
        <f t="shared" si="16"/>
        <v>2.1242029236094564</v>
      </c>
      <c r="S184" s="19">
        <f t="shared" si="16"/>
        <v>0</v>
      </c>
      <c r="T184" s="19">
        <f t="shared" si="13"/>
        <v>-2.1234453481611775</v>
      </c>
      <c r="U184" s="19">
        <f t="shared" si="14"/>
        <v>0</v>
      </c>
      <c r="V184" s="19">
        <f t="shared" si="15"/>
        <v>0</v>
      </c>
    </row>
    <row r="185" spans="1:22" x14ac:dyDescent="0.25">
      <c r="A185" s="26">
        <f>Wellpath!E185</f>
        <v>0</v>
      </c>
      <c r="B185" s="22">
        <v>0</v>
      </c>
      <c r="C185" s="22">
        <v>0</v>
      </c>
      <c r="D185" s="22">
        <f t="shared" si="11"/>
        <v>3.9314164891663715E-5</v>
      </c>
      <c r="E185" s="20">
        <f>Model!$W$28*((drdp!B185+drdp!K185)*'DBH-OH'!$B185+(drdp!E185+drdp!N185)*'DBH-OH'!$C185+(drdp!H185+drdp!Q185)*'DBH-OH'!$D185)</f>
        <v>0</v>
      </c>
      <c r="F185" s="20">
        <f>Model!$W$28*((drdp!C185+drdp!L185)*'DBH-OH'!$B185+(drdp!F185+drdp!O185)*'DBH-OH'!$C185+(drdp!I185+drdp!R185)*'DBH-OH'!$D185)</f>
        <v>0</v>
      </c>
      <c r="G185" s="20">
        <f>Model!$W$28*((drdp!D185+drdp!M185)*'DBH-OH'!$B185+(drdp!G185+drdp!P185)*'DBH-OH'!$C185+(drdp!J185+drdp!S185)*'DBH-OH'!$D185)</f>
        <v>0</v>
      </c>
      <c r="H185" s="18">
        <f>Model!$W$28*((drdp!B185)*'DBH-OH'!$B185+(drdp!E185)*'DBH-OH'!$C185+(drdp!H185)*'DBH-OH'!$D185)</f>
        <v>0</v>
      </c>
      <c r="I185" s="18">
        <f>Model!$W$28*((drdp!C185)*'DBH-OH'!$B185+(drdp!F185)*'DBH-OH'!$C185+(drdp!I185)*'DBH-OH'!$D185)</f>
        <v>0</v>
      </c>
      <c r="J185" s="18">
        <f>Model!$W$28*((drdp!D185)*'DBH-OH'!$B185+(drdp!G185)*'DBH-OH'!$C185+(drdp!J185)*'DBH-OH'!$D185)</f>
        <v>0</v>
      </c>
      <c r="K185" s="21">
        <f>SUM(E$3:E184)+H185</f>
        <v>-1.4569447631583381</v>
      </c>
      <c r="L185" s="21">
        <f>SUM(F$3:F184)+I185</f>
        <v>1.4574645531228045</v>
      </c>
      <c r="M185" s="21">
        <f>SUM(G$3:G184)+J185</f>
        <v>0</v>
      </c>
      <c r="N185" s="21"/>
      <c r="O185" s="21"/>
      <c r="P185" s="21"/>
      <c r="Q185" s="19">
        <f t="shared" si="16"/>
        <v>2.1226880428945059</v>
      </c>
      <c r="R185" s="19">
        <f t="shared" si="16"/>
        <v>2.1242029236094564</v>
      </c>
      <c r="S185" s="19">
        <f t="shared" si="16"/>
        <v>0</v>
      </c>
      <c r="T185" s="19">
        <f t="shared" si="13"/>
        <v>-2.1234453481611775</v>
      </c>
      <c r="U185" s="19">
        <f t="shared" si="14"/>
        <v>0</v>
      </c>
      <c r="V185" s="19">
        <f t="shared" si="15"/>
        <v>0</v>
      </c>
    </row>
    <row r="186" spans="1:22" x14ac:dyDescent="0.25">
      <c r="A186" s="26">
        <f>Wellpath!E186</f>
        <v>0</v>
      </c>
      <c r="B186" s="22">
        <v>0</v>
      </c>
      <c r="C186" s="22">
        <v>0</v>
      </c>
      <c r="D186" s="22">
        <f t="shared" si="11"/>
        <v>3.9314164891663715E-5</v>
      </c>
      <c r="E186" s="20">
        <f>Model!$W$28*((drdp!B186+drdp!K186)*'DBH-OH'!$B186+(drdp!E186+drdp!N186)*'DBH-OH'!$C186+(drdp!H186+drdp!Q186)*'DBH-OH'!$D186)</f>
        <v>0</v>
      </c>
      <c r="F186" s="20">
        <f>Model!$W$28*((drdp!C186+drdp!L186)*'DBH-OH'!$B186+(drdp!F186+drdp!O186)*'DBH-OH'!$C186+(drdp!I186+drdp!R186)*'DBH-OH'!$D186)</f>
        <v>0</v>
      </c>
      <c r="G186" s="20">
        <f>Model!$W$28*((drdp!D186+drdp!M186)*'DBH-OH'!$B186+(drdp!G186+drdp!P186)*'DBH-OH'!$C186+(drdp!J186+drdp!S186)*'DBH-OH'!$D186)</f>
        <v>0</v>
      </c>
      <c r="H186" s="18">
        <f>Model!$W$28*((drdp!B186)*'DBH-OH'!$B186+(drdp!E186)*'DBH-OH'!$C186+(drdp!H186)*'DBH-OH'!$D186)</f>
        <v>0</v>
      </c>
      <c r="I186" s="18">
        <f>Model!$W$28*((drdp!C186)*'DBH-OH'!$B186+(drdp!F186)*'DBH-OH'!$C186+(drdp!I186)*'DBH-OH'!$D186)</f>
        <v>0</v>
      </c>
      <c r="J186" s="18">
        <f>Model!$W$28*((drdp!D186)*'DBH-OH'!$B186+(drdp!G186)*'DBH-OH'!$C186+(drdp!J186)*'DBH-OH'!$D186)</f>
        <v>0</v>
      </c>
      <c r="K186" s="21">
        <f>SUM(E$3:E185)+H186</f>
        <v>-1.4569447631583381</v>
      </c>
      <c r="L186" s="21">
        <f>SUM(F$3:F185)+I186</f>
        <v>1.4574645531228045</v>
      </c>
      <c r="M186" s="21">
        <f>SUM(G$3:G185)+J186</f>
        <v>0</v>
      </c>
      <c r="N186" s="21"/>
      <c r="O186" s="21"/>
      <c r="P186" s="21"/>
      <c r="Q186" s="19">
        <f t="shared" si="16"/>
        <v>2.1226880428945059</v>
      </c>
      <c r="R186" s="19">
        <f t="shared" si="16"/>
        <v>2.1242029236094564</v>
      </c>
      <c r="S186" s="19">
        <f t="shared" si="16"/>
        <v>0</v>
      </c>
      <c r="T186" s="19">
        <f t="shared" si="13"/>
        <v>-2.1234453481611775</v>
      </c>
      <c r="U186" s="19">
        <f t="shared" si="14"/>
        <v>0</v>
      </c>
      <c r="V186" s="19">
        <f t="shared" si="15"/>
        <v>0</v>
      </c>
    </row>
    <row r="187" spans="1:22" x14ac:dyDescent="0.25">
      <c r="A187" s="26">
        <f>Wellpath!E187</f>
        <v>0</v>
      </c>
      <c r="B187" s="22">
        <v>0</v>
      </c>
      <c r="C187" s="22">
        <v>0</v>
      </c>
      <c r="D187" s="22">
        <f t="shared" si="11"/>
        <v>3.9314164891663715E-5</v>
      </c>
      <c r="E187" s="20">
        <f>Model!$W$28*((drdp!B187+drdp!K187)*'DBH-OH'!$B187+(drdp!E187+drdp!N187)*'DBH-OH'!$C187+(drdp!H187+drdp!Q187)*'DBH-OH'!$D187)</f>
        <v>0</v>
      </c>
      <c r="F187" s="20">
        <f>Model!$W$28*((drdp!C187+drdp!L187)*'DBH-OH'!$B187+(drdp!F187+drdp!O187)*'DBH-OH'!$C187+(drdp!I187+drdp!R187)*'DBH-OH'!$D187)</f>
        <v>0</v>
      </c>
      <c r="G187" s="20">
        <f>Model!$W$28*((drdp!D187+drdp!M187)*'DBH-OH'!$B187+(drdp!G187+drdp!P187)*'DBH-OH'!$C187+(drdp!J187+drdp!S187)*'DBH-OH'!$D187)</f>
        <v>0</v>
      </c>
      <c r="H187" s="18">
        <f>Model!$W$28*((drdp!B187)*'DBH-OH'!$B187+(drdp!E187)*'DBH-OH'!$C187+(drdp!H187)*'DBH-OH'!$D187)</f>
        <v>0</v>
      </c>
      <c r="I187" s="18">
        <f>Model!$W$28*((drdp!C187)*'DBH-OH'!$B187+(drdp!F187)*'DBH-OH'!$C187+(drdp!I187)*'DBH-OH'!$D187)</f>
        <v>0</v>
      </c>
      <c r="J187" s="18">
        <f>Model!$W$28*((drdp!D187)*'DBH-OH'!$B187+(drdp!G187)*'DBH-OH'!$C187+(drdp!J187)*'DBH-OH'!$D187)</f>
        <v>0</v>
      </c>
      <c r="K187" s="21">
        <f>SUM(E$3:E186)+H187</f>
        <v>-1.4569447631583381</v>
      </c>
      <c r="L187" s="21">
        <f>SUM(F$3:F186)+I187</f>
        <v>1.4574645531228045</v>
      </c>
      <c r="M187" s="21">
        <f>SUM(G$3:G186)+J187</f>
        <v>0</v>
      </c>
      <c r="N187" s="21"/>
      <c r="O187" s="21"/>
      <c r="P187" s="21"/>
      <c r="Q187" s="19">
        <f t="shared" si="16"/>
        <v>2.1226880428945059</v>
      </c>
      <c r="R187" s="19">
        <f t="shared" si="16"/>
        <v>2.1242029236094564</v>
      </c>
      <c r="S187" s="19">
        <f t="shared" si="16"/>
        <v>0</v>
      </c>
      <c r="T187" s="19">
        <f t="shared" si="13"/>
        <v>-2.1234453481611775</v>
      </c>
      <c r="U187" s="19">
        <f t="shared" si="14"/>
        <v>0</v>
      </c>
      <c r="V187" s="19">
        <f t="shared" si="15"/>
        <v>0</v>
      </c>
    </row>
    <row r="188" spans="1:22" x14ac:dyDescent="0.25">
      <c r="A188" s="26">
        <f>Wellpath!E188</f>
        <v>0</v>
      </c>
      <c r="B188" s="22">
        <v>0</v>
      </c>
      <c r="C188" s="22">
        <v>0</v>
      </c>
      <c r="D188" s="22">
        <f t="shared" si="11"/>
        <v>3.9314164891663715E-5</v>
      </c>
      <c r="E188" s="20">
        <f>Model!$W$28*((drdp!B188+drdp!K188)*'DBH-OH'!$B188+(drdp!E188+drdp!N188)*'DBH-OH'!$C188+(drdp!H188+drdp!Q188)*'DBH-OH'!$D188)</f>
        <v>0</v>
      </c>
      <c r="F188" s="20">
        <f>Model!$W$28*((drdp!C188+drdp!L188)*'DBH-OH'!$B188+(drdp!F188+drdp!O188)*'DBH-OH'!$C188+(drdp!I188+drdp!R188)*'DBH-OH'!$D188)</f>
        <v>0</v>
      </c>
      <c r="G188" s="20">
        <f>Model!$W$28*((drdp!D188+drdp!M188)*'DBH-OH'!$B188+(drdp!G188+drdp!P188)*'DBH-OH'!$C188+(drdp!J188+drdp!S188)*'DBH-OH'!$D188)</f>
        <v>0</v>
      </c>
      <c r="H188" s="18">
        <f>Model!$W$28*((drdp!B188)*'DBH-OH'!$B188+(drdp!E188)*'DBH-OH'!$C188+(drdp!H188)*'DBH-OH'!$D188)</f>
        <v>0</v>
      </c>
      <c r="I188" s="18">
        <f>Model!$W$28*((drdp!C188)*'DBH-OH'!$B188+(drdp!F188)*'DBH-OH'!$C188+(drdp!I188)*'DBH-OH'!$D188)</f>
        <v>0</v>
      </c>
      <c r="J188" s="18">
        <f>Model!$W$28*((drdp!D188)*'DBH-OH'!$B188+(drdp!G188)*'DBH-OH'!$C188+(drdp!J188)*'DBH-OH'!$D188)</f>
        <v>0</v>
      </c>
      <c r="K188" s="21">
        <f>SUM(E$3:E187)+H188</f>
        <v>-1.4569447631583381</v>
      </c>
      <c r="L188" s="21">
        <f>SUM(F$3:F187)+I188</f>
        <v>1.4574645531228045</v>
      </c>
      <c r="M188" s="21">
        <f>SUM(G$3:G187)+J188</f>
        <v>0</v>
      </c>
      <c r="N188" s="21"/>
      <c r="O188" s="21"/>
      <c r="P188" s="21"/>
      <c r="Q188" s="19">
        <f t="shared" si="16"/>
        <v>2.1226880428945059</v>
      </c>
      <c r="R188" s="19">
        <f t="shared" si="16"/>
        <v>2.1242029236094564</v>
      </c>
      <c r="S188" s="19">
        <f t="shared" si="16"/>
        <v>0</v>
      </c>
      <c r="T188" s="19">
        <f t="shared" si="13"/>
        <v>-2.1234453481611775</v>
      </c>
      <c r="U188" s="19">
        <f t="shared" si="14"/>
        <v>0</v>
      </c>
      <c r="V188" s="19">
        <f t="shared" si="15"/>
        <v>0</v>
      </c>
    </row>
    <row r="189" spans="1:22" x14ac:dyDescent="0.25">
      <c r="A189" s="26">
        <f>Wellpath!E189</f>
        <v>0</v>
      </c>
      <c r="B189" s="22">
        <v>0</v>
      </c>
      <c r="C189" s="22">
        <v>0</v>
      </c>
      <c r="D189" s="22">
        <f t="shared" si="11"/>
        <v>3.9314164891663715E-5</v>
      </c>
      <c r="E189" s="20">
        <f>Model!$W$28*((drdp!B189+drdp!K189)*'DBH-OH'!$B189+(drdp!E189+drdp!N189)*'DBH-OH'!$C189+(drdp!H189+drdp!Q189)*'DBH-OH'!$D189)</f>
        <v>0</v>
      </c>
      <c r="F189" s="20">
        <f>Model!$W$28*((drdp!C189+drdp!L189)*'DBH-OH'!$B189+(drdp!F189+drdp!O189)*'DBH-OH'!$C189+(drdp!I189+drdp!R189)*'DBH-OH'!$D189)</f>
        <v>0</v>
      </c>
      <c r="G189" s="20">
        <f>Model!$W$28*((drdp!D189+drdp!M189)*'DBH-OH'!$B189+(drdp!G189+drdp!P189)*'DBH-OH'!$C189+(drdp!J189+drdp!S189)*'DBH-OH'!$D189)</f>
        <v>0</v>
      </c>
      <c r="H189" s="18">
        <f>Model!$W$28*((drdp!B189)*'DBH-OH'!$B189+(drdp!E189)*'DBH-OH'!$C189+(drdp!H189)*'DBH-OH'!$D189)</f>
        <v>0</v>
      </c>
      <c r="I189" s="18">
        <f>Model!$W$28*((drdp!C189)*'DBH-OH'!$B189+(drdp!F189)*'DBH-OH'!$C189+(drdp!I189)*'DBH-OH'!$D189)</f>
        <v>0</v>
      </c>
      <c r="J189" s="18">
        <f>Model!$W$28*((drdp!D189)*'DBH-OH'!$B189+(drdp!G189)*'DBH-OH'!$C189+(drdp!J189)*'DBH-OH'!$D189)</f>
        <v>0</v>
      </c>
      <c r="K189" s="21">
        <f>SUM(E$3:E188)+H189</f>
        <v>-1.4569447631583381</v>
      </c>
      <c r="L189" s="21">
        <f>SUM(F$3:F188)+I189</f>
        <v>1.4574645531228045</v>
      </c>
      <c r="M189" s="21">
        <f>SUM(G$3:G188)+J189</f>
        <v>0</v>
      </c>
      <c r="N189" s="21"/>
      <c r="O189" s="21"/>
      <c r="P189" s="21"/>
      <c r="Q189" s="19">
        <f t="shared" si="16"/>
        <v>2.1226880428945059</v>
      </c>
      <c r="R189" s="19">
        <f t="shared" si="16"/>
        <v>2.1242029236094564</v>
      </c>
      <c r="S189" s="19">
        <f t="shared" si="16"/>
        <v>0</v>
      </c>
      <c r="T189" s="19">
        <f t="shared" si="13"/>
        <v>-2.1234453481611775</v>
      </c>
      <c r="U189" s="19">
        <f t="shared" si="14"/>
        <v>0</v>
      </c>
      <c r="V189" s="19">
        <f t="shared" si="15"/>
        <v>0</v>
      </c>
    </row>
    <row r="190" spans="1:22" x14ac:dyDescent="0.25">
      <c r="A190" s="26">
        <f>Wellpath!E190</f>
        <v>0</v>
      </c>
      <c r="B190" s="22">
        <v>0</v>
      </c>
      <c r="C190" s="22">
        <v>0</v>
      </c>
      <c r="D190" s="22">
        <f t="shared" si="11"/>
        <v>3.9314164891663715E-5</v>
      </c>
      <c r="E190" s="20">
        <f>Model!$W$28*((drdp!B190+drdp!K190)*'DBH-OH'!$B190+(drdp!E190+drdp!N190)*'DBH-OH'!$C190+(drdp!H190+drdp!Q190)*'DBH-OH'!$D190)</f>
        <v>0</v>
      </c>
      <c r="F190" s="20">
        <f>Model!$W$28*((drdp!C190+drdp!L190)*'DBH-OH'!$B190+(drdp!F190+drdp!O190)*'DBH-OH'!$C190+(drdp!I190+drdp!R190)*'DBH-OH'!$D190)</f>
        <v>0</v>
      </c>
      <c r="G190" s="20">
        <f>Model!$W$28*((drdp!D190+drdp!M190)*'DBH-OH'!$B190+(drdp!G190+drdp!P190)*'DBH-OH'!$C190+(drdp!J190+drdp!S190)*'DBH-OH'!$D190)</f>
        <v>0</v>
      </c>
      <c r="H190" s="18">
        <f>Model!$W$28*((drdp!B190)*'DBH-OH'!$B190+(drdp!E190)*'DBH-OH'!$C190+(drdp!H190)*'DBH-OH'!$D190)</f>
        <v>0</v>
      </c>
      <c r="I190" s="18">
        <f>Model!$W$28*((drdp!C190)*'DBH-OH'!$B190+(drdp!F190)*'DBH-OH'!$C190+(drdp!I190)*'DBH-OH'!$D190)</f>
        <v>0</v>
      </c>
      <c r="J190" s="18">
        <f>Model!$W$28*((drdp!D190)*'DBH-OH'!$B190+(drdp!G190)*'DBH-OH'!$C190+(drdp!J190)*'DBH-OH'!$D190)</f>
        <v>0</v>
      </c>
      <c r="K190" s="21">
        <f>SUM(E$3:E189)+H190</f>
        <v>-1.4569447631583381</v>
      </c>
      <c r="L190" s="21">
        <f>SUM(F$3:F189)+I190</f>
        <v>1.4574645531228045</v>
      </c>
      <c r="M190" s="21">
        <f>SUM(G$3:G189)+J190</f>
        <v>0</v>
      </c>
      <c r="N190" s="21"/>
      <c r="O190" s="21"/>
      <c r="P190" s="21"/>
      <c r="Q190" s="19">
        <f t="shared" si="16"/>
        <v>2.1226880428945059</v>
      </c>
      <c r="R190" s="19">
        <f t="shared" si="16"/>
        <v>2.1242029236094564</v>
      </c>
      <c r="S190" s="19">
        <f t="shared" si="16"/>
        <v>0</v>
      </c>
      <c r="T190" s="19">
        <f t="shared" si="13"/>
        <v>-2.1234453481611775</v>
      </c>
      <c r="U190" s="19">
        <f t="shared" si="14"/>
        <v>0</v>
      </c>
      <c r="V190" s="19">
        <f t="shared" si="15"/>
        <v>0</v>
      </c>
    </row>
    <row r="191" spans="1:22" x14ac:dyDescent="0.25">
      <c r="A191" s="26">
        <f>Wellpath!E191</f>
        <v>0</v>
      </c>
      <c r="B191" s="22">
        <v>0</v>
      </c>
      <c r="C191" s="22">
        <v>0</v>
      </c>
      <c r="D191" s="22">
        <f t="shared" si="11"/>
        <v>3.9314164891663715E-5</v>
      </c>
      <c r="E191" s="20">
        <f>Model!$W$28*((drdp!B191+drdp!K191)*'DBH-OH'!$B191+(drdp!E191+drdp!N191)*'DBH-OH'!$C191+(drdp!H191+drdp!Q191)*'DBH-OH'!$D191)</f>
        <v>0</v>
      </c>
      <c r="F191" s="20">
        <f>Model!$W$28*((drdp!C191+drdp!L191)*'DBH-OH'!$B191+(drdp!F191+drdp!O191)*'DBH-OH'!$C191+(drdp!I191+drdp!R191)*'DBH-OH'!$D191)</f>
        <v>0</v>
      </c>
      <c r="G191" s="20">
        <f>Model!$W$28*((drdp!D191+drdp!M191)*'DBH-OH'!$B191+(drdp!G191+drdp!P191)*'DBH-OH'!$C191+(drdp!J191+drdp!S191)*'DBH-OH'!$D191)</f>
        <v>0</v>
      </c>
      <c r="H191" s="18">
        <f>Model!$W$28*((drdp!B191)*'DBH-OH'!$B191+(drdp!E191)*'DBH-OH'!$C191+(drdp!H191)*'DBH-OH'!$D191)</f>
        <v>0</v>
      </c>
      <c r="I191" s="18">
        <f>Model!$W$28*((drdp!C191)*'DBH-OH'!$B191+(drdp!F191)*'DBH-OH'!$C191+(drdp!I191)*'DBH-OH'!$D191)</f>
        <v>0</v>
      </c>
      <c r="J191" s="18">
        <f>Model!$W$28*((drdp!D191)*'DBH-OH'!$B191+(drdp!G191)*'DBH-OH'!$C191+(drdp!J191)*'DBH-OH'!$D191)</f>
        <v>0</v>
      </c>
      <c r="K191" s="21">
        <f>SUM(E$3:E190)+H191</f>
        <v>-1.4569447631583381</v>
      </c>
      <c r="L191" s="21">
        <f>SUM(F$3:F190)+I191</f>
        <v>1.4574645531228045</v>
      </c>
      <c r="M191" s="21">
        <f>SUM(G$3:G190)+J191</f>
        <v>0</v>
      </c>
      <c r="N191" s="21"/>
      <c r="O191" s="21"/>
      <c r="P191" s="21"/>
      <c r="Q191" s="19">
        <f t="shared" si="16"/>
        <v>2.1226880428945059</v>
      </c>
      <c r="R191" s="19">
        <f t="shared" si="16"/>
        <v>2.1242029236094564</v>
      </c>
      <c r="S191" s="19">
        <f t="shared" si="16"/>
        <v>0</v>
      </c>
      <c r="T191" s="19">
        <f t="shared" si="13"/>
        <v>-2.1234453481611775</v>
      </c>
      <c r="U191" s="19">
        <f t="shared" si="14"/>
        <v>0</v>
      </c>
      <c r="V191" s="19">
        <f t="shared" si="15"/>
        <v>0</v>
      </c>
    </row>
    <row r="192" spans="1:22" x14ac:dyDescent="0.25">
      <c r="A192" s="26">
        <f>Wellpath!E192</f>
        <v>0</v>
      </c>
      <c r="B192" s="22">
        <v>0</v>
      </c>
      <c r="C192" s="22">
        <v>0</v>
      </c>
      <c r="D192" s="22">
        <f t="shared" si="11"/>
        <v>3.9314164891663715E-5</v>
      </c>
      <c r="E192" s="20">
        <f>Model!$W$28*((drdp!B192+drdp!K192)*'DBH-OH'!$B192+(drdp!E192+drdp!N192)*'DBH-OH'!$C192+(drdp!H192+drdp!Q192)*'DBH-OH'!$D192)</f>
        <v>0</v>
      </c>
      <c r="F192" s="20">
        <f>Model!$W$28*((drdp!C192+drdp!L192)*'DBH-OH'!$B192+(drdp!F192+drdp!O192)*'DBH-OH'!$C192+(drdp!I192+drdp!R192)*'DBH-OH'!$D192)</f>
        <v>0</v>
      </c>
      <c r="G192" s="20">
        <f>Model!$W$28*((drdp!D192+drdp!M192)*'DBH-OH'!$B192+(drdp!G192+drdp!P192)*'DBH-OH'!$C192+(drdp!J192+drdp!S192)*'DBH-OH'!$D192)</f>
        <v>0</v>
      </c>
      <c r="H192" s="18">
        <f>Model!$W$28*((drdp!B192)*'DBH-OH'!$B192+(drdp!E192)*'DBH-OH'!$C192+(drdp!H192)*'DBH-OH'!$D192)</f>
        <v>0</v>
      </c>
      <c r="I192" s="18">
        <f>Model!$W$28*((drdp!C192)*'DBH-OH'!$B192+(drdp!F192)*'DBH-OH'!$C192+(drdp!I192)*'DBH-OH'!$D192)</f>
        <v>0</v>
      </c>
      <c r="J192" s="18">
        <f>Model!$W$28*((drdp!D192)*'DBH-OH'!$B192+(drdp!G192)*'DBH-OH'!$C192+(drdp!J192)*'DBH-OH'!$D192)</f>
        <v>0</v>
      </c>
      <c r="K192" s="21">
        <f>SUM(E$3:E191)+H192</f>
        <v>-1.4569447631583381</v>
      </c>
      <c r="L192" s="21">
        <f>SUM(F$3:F191)+I192</f>
        <v>1.4574645531228045</v>
      </c>
      <c r="M192" s="21">
        <f>SUM(G$3:G191)+J192</f>
        <v>0</v>
      </c>
      <c r="N192" s="21"/>
      <c r="O192" s="21"/>
      <c r="P192" s="21"/>
      <c r="Q192" s="19">
        <f t="shared" si="16"/>
        <v>2.1226880428945059</v>
      </c>
      <c r="R192" s="19">
        <f t="shared" si="16"/>
        <v>2.1242029236094564</v>
      </c>
      <c r="S192" s="19">
        <f t="shared" si="16"/>
        <v>0</v>
      </c>
      <c r="T192" s="19">
        <f t="shared" si="13"/>
        <v>-2.1234453481611775</v>
      </c>
      <c r="U192" s="19">
        <f t="shared" si="14"/>
        <v>0</v>
      </c>
      <c r="V192" s="19">
        <f t="shared" si="15"/>
        <v>0</v>
      </c>
    </row>
    <row r="193" spans="1:22" x14ac:dyDescent="0.25">
      <c r="A193" s="26">
        <f>Wellpath!E193</f>
        <v>0</v>
      </c>
      <c r="B193" s="22">
        <v>0</v>
      </c>
      <c r="C193" s="22">
        <v>0</v>
      </c>
      <c r="D193" s="22">
        <f t="shared" si="11"/>
        <v>3.9314164891663715E-5</v>
      </c>
      <c r="E193" s="20">
        <f>Model!$W$28*((drdp!B193+drdp!K193)*'DBH-OH'!$B193+(drdp!E193+drdp!N193)*'DBH-OH'!$C193+(drdp!H193+drdp!Q193)*'DBH-OH'!$D193)</f>
        <v>0</v>
      </c>
      <c r="F193" s="20">
        <f>Model!$W$28*((drdp!C193+drdp!L193)*'DBH-OH'!$B193+(drdp!F193+drdp!O193)*'DBH-OH'!$C193+(drdp!I193+drdp!R193)*'DBH-OH'!$D193)</f>
        <v>0</v>
      </c>
      <c r="G193" s="20">
        <f>Model!$W$28*((drdp!D193+drdp!M193)*'DBH-OH'!$B193+(drdp!G193+drdp!P193)*'DBH-OH'!$C193+(drdp!J193+drdp!S193)*'DBH-OH'!$D193)</f>
        <v>0</v>
      </c>
      <c r="H193" s="18">
        <f>Model!$W$28*((drdp!B193)*'DBH-OH'!$B193+(drdp!E193)*'DBH-OH'!$C193+(drdp!H193)*'DBH-OH'!$D193)</f>
        <v>0</v>
      </c>
      <c r="I193" s="18">
        <f>Model!$W$28*((drdp!C193)*'DBH-OH'!$B193+(drdp!F193)*'DBH-OH'!$C193+(drdp!I193)*'DBH-OH'!$D193)</f>
        <v>0</v>
      </c>
      <c r="J193" s="18">
        <f>Model!$W$28*((drdp!D193)*'DBH-OH'!$B193+(drdp!G193)*'DBH-OH'!$C193+(drdp!J193)*'DBH-OH'!$D193)</f>
        <v>0</v>
      </c>
      <c r="K193" s="21">
        <f>SUM(E$3:E192)+H193</f>
        <v>-1.4569447631583381</v>
      </c>
      <c r="L193" s="21">
        <f>SUM(F$3:F192)+I193</f>
        <v>1.4574645531228045</v>
      </c>
      <c r="M193" s="21">
        <f>SUM(G$3:G192)+J193</f>
        <v>0</v>
      </c>
      <c r="N193" s="21"/>
      <c r="O193" s="21"/>
      <c r="P193" s="21"/>
      <c r="Q193" s="19">
        <f t="shared" si="16"/>
        <v>2.1226880428945059</v>
      </c>
      <c r="R193" s="19">
        <f t="shared" si="16"/>
        <v>2.1242029236094564</v>
      </c>
      <c r="S193" s="19">
        <f t="shared" si="16"/>
        <v>0</v>
      </c>
      <c r="T193" s="19">
        <f t="shared" si="13"/>
        <v>-2.1234453481611775</v>
      </c>
      <c r="U193" s="19">
        <f t="shared" si="14"/>
        <v>0</v>
      </c>
      <c r="V193" s="19">
        <f t="shared" si="15"/>
        <v>0</v>
      </c>
    </row>
    <row r="194" spans="1:22" x14ac:dyDescent="0.25">
      <c r="A194" s="26">
        <f>Wellpath!E194</f>
        <v>0</v>
      </c>
      <c r="B194" s="22">
        <v>0</v>
      </c>
      <c r="C194" s="22">
        <v>0</v>
      </c>
      <c r="D194" s="22">
        <f t="shared" si="11"/>
        <v>3.9314164891663715E-5</v>
      </c>
      <c r="E194" s="20">
        <f>Model!$W$28*((drdp!B194+drdp!K194)*'DBH-OH'!$B194+(drdp!E194+drdp!N194)*'DBH-OH'!$C194+(drdp!H194+drdp!Q194)*'DBH-OH'!$D194)</f>
        <v>0</v>
      </c>
      <c r="F194" s="20">
        <f>Model!$W$28*((drdp!C194+drdp!L194)*'DBH-OH'!$B194+(drdp!F194+drdp!O194)*'DBH-OH'!$C194+(drdp!I194+drdp!R194)*'DBH-OH'!$D194)</f>
        <v>0</v>
      </c>
      <c r="G194" s="20">
        <f>Model!$W$28*((drdp!D194+drdp!M194)*'DBH-OH'!$B194+(drdp!G194+drdp!P194)*'DBH-OH'!$C194+(drdp!J194+drdp!S194)*'DBH-OH'!$D194)</f>
        <v>0</v>
      </c>
      <c r="H194" s="18">
        <f>Model!$W$28*((drdp!B194)*'DBH-OH'!$B194+(drdp!E194)*'DBH-OH'!$C194+(drdp!H194)*'DBH-OH'!$D194)</f>
        <v>0</v>
      </c>
      <c r="I194" s="18">
        <f>Model!$W$28*((drdp!C194)*'DBH-OH'!$B194+(drdp!F194)*'DBH-OH'!$C194+(drdp!I194)*'DBH-OH'!$D194)</f>
        <v>0</v>
      </c>
      <c r="J194" s="18">
        <f>Model!$W$28*((drdp!D194)*'DBH-OH'!$B194+(drdp!G194)*'DBH-OH'!$C194+(drdp!J194)*'DBH-OH'!$D194)</f>
        <v>0</v>
      </c>
      <c r="K194" s="21">
        <f>SUM(E$3:E193)+H194</f>
        <v>-1.4569447631583381</v>
      </c>
      <c r="L194" s="21">
        <f>SUM(F$3:F193)+I194</f>
        <v>1.4574645531228045</v>
      </c>
      <c r="M194" s="21">
        <f>SUM(G$3:G193)+J194</f>
        <v>0</v>
      </c>
      <c r="N194" s="21"/>
      <c r="O194" s="21"/>
      <c r="P194" s="21"/>
      <c r="Q194" s="19">
        <f t="shared" si="16"/>
        <v>2.1226880428945059</v>
      </c>
      <c r="R194" s="19">
        <f t="shared" si="16"/>
        <v>2.1242029236094564</v>
      </c>
      <c r="S194" s="19">
        <f t="shared" si="16"/>
        <v>0</v>
      </c>
      <c r="T194" s="19">
        <f t="shared" si="13"/>
        <v>-2.1234453481611775</v>
      </c>
      <c r="U194" s="19">
        <f t="shared" si="14"/>
        <v>0</v>
      </c>
      <c r="V194" s="19">
        <f t="shared" si="15"/>
        <v>0</v>
      </c>
    </row>
    <row r="195" spans="1:22" x14ac:dyDescent="0.25">
      <c r="A195" s="26">
        <f>Wellpath!E195</f>
        <v>0</v>
      </c>
      <c r="B195" s="22">
        <v>0</v>
      </c>
      <c r="C195" s="22">
        <v>0</v>
      </c>
      <c r="D195" s="22">
        <f t="shared" ref="D195:D258" si="17">1 / (Bfield * COS(Dip))</f>
        <v>3.9314164891663715E-5</v>
      </c>
      <c r="E195" s="20">
        <f>Model!$W$28*((drdp!B195+drdp!K195)*'DBH-OH'!$B195+(drdp!E195+drdp!N195)*'DBH-OH'!$C195+(drdp!H195+drdp!Q195)*'DBH-OH'!$D195)</f>
        <v>0</v>
      </c>
      <c r="F195" s="20">
        <f>Model!$W$28*((drdp!C195+drdp!L195)*'DBH-OH'!$B195+(drdp!F195+drdp!O195)*'DBH-OH'!$C195+(drdp!I195+drdp!R195)*'DBH-OH'!$D195)</f>
        <v>0</v>
      </c>
      <c r="G195" s="20">
        <f>Model!$W$28*((drdp!D195+drdp!M195)*'DBH-OH'!$B195+(drdp!G195+drdp!P195)*'DBH-OH'!$C195+(drdp!J195+drdp!S195)*'DBH-OH'!$D195)</f>
        <v>0</v>
      </c>
      <c r="H195" s="18">
        <f>Model!$W$28*((drdp!B195)*'DBH-OH'!$B195+(drdp!E195)*'DBH-OH'!$C195+(drdp!H195)*'DBH-OH'!$D195)</f>
        <v>0</v>
      </c>
      <c r="I195" s="18">
        <f>Model!$W$28*((drdp!C195)*'DBH-OH'!$B195+(drdp!F195)*'DBH-OH'!$C195+(drdp!I195)*'DBH-OH'!$D195)</f>
        <v>0</v>
      </c>
      <c r="J195" s="18">
        <f>Model!$W$28*((drdp!D195)*'DBH-OH'!$B195+(drdp!G195)*'DBH-OH'!$C195+(drdp!J195)*'DBH-OH'!$D195)</f>
        <v>0</v>
      </c>
      <c r="K195" s="21">
        <f>SUM(E$3:E194)+H195</f>
        <v>-1.4569447631583381</v>
      </c>
      <c r="L195" s="21">
        <f>SUM(F$3:F194)+I195</f>
        <v>1.4574645531228045</v>
      </c>
      <c r="M195" s="21">
        <f>SUM(G$3:G194)+J195</f>
        <v>0</v>
      </c>
      <c r="N195" s="21"/>
      <c r="O195" s="21"/>
      <c r="P195" s="21"/>
      <c r="Q195" s="19">
        <f t="shared" si="16"/>
        <v>2.1226880428945059</v>
      </c>
      <c r="R195" s="19">
        <f t="shared" si="16"/>
        <v>2.1242029236094564</v>
      </c>
      <c r="S195" s="19">
        <f t="shared" si="16"/>
        <v>0</v>
      </c>
      <c r="T195" s="19">
        <f t="shared" si="13"/>
        <v>-2.1234453481611775</v>
      </c>
      <c r="U195" s="19">
        <f t="shared" si="14"/>
        <v>0</v>
      </c>
      <c r="V195" s="19">
        <f t="shared" si="15"/>
        <v>0</v>
      </c>
    </row>
    <row r="196" spans="1:22" x14ac:dyDescent="0.25">
      <c r="A196" s="26">
        <f>Wellpath!E196</f>
        <v>0</v>
      </c>
      <c r="B196" s="22">
        <v>0</v>
      </c>
      <c r="C196" s="22">
        <v>0</v>
      </c>
      <c r="D196" s="22">
        <f t="shared" si="17"/>
        <v>3.9314164891663715E-5</v>
      </c>
      <c r="E196" s="20">
        <f>Model!$W$28*((drdp!B196+drdp!K196)*'DBH-OH'!$B196+(drdp!E196+drdp!N196)*'DBH-OH'!$C196+(drdp!H196+drdp!Q196)*'DBH-OH'!$D196)</f>
        <v>0</v>
      </c>
      <c r="F196" s="20">
        <f>Model!$W$28*((drdp!C196+drdp!L196)*'DBH-OH'!$B196+(drdp!F196+drdp!O196)*'DBH-OH'!$C196+(drdp!I196+drdp!R196)*'DBH-OH'!$D196)</f>
        <v>0</v>
      </c>
      <c r="G196" s="20">
        <f>Model!$W$28*((drdp!D196+drdp!M196)*'DBH-OH'!$B196+(drdp!G196+drdp!P196)*'DBH-OH'!$C196+(drdp!J196+drdp!S196)*'DBH-OH'!$D196)</f>
        <v>0</v>
      </c>
      <c r="H196" s="18">
        <f>Model!$W$28*((drdp!B196)*'DBH-OH'!$B196+(drdp!E196)*'DBH-OH'!$C196+(drdp!H196)*'DBH-OH'!$D196)</f>
        <v>0</v>
      </c>
      <c r="I196" s="18">
        <f>Model!$W$28*((drdp!C196)*'DBH-OH'!$B196+(drdp!F196)*'DBH-OH'!$C196+(drdp!I196)*'DBH-OH'!$D196)</f>
        <v>0</v>
      </c>
      <c r="J196" s="18">
        <f>Model!$W$28*((drdp!D196)*'DBH-OH'!$B196+(drdp!G196)*'DBH-OH'!$C196+(drdp!J196)*'DBH-OH'!$D196)</f>
        <v>0</v>
      </c>
      <c r="K196" s="21">
        <f>SUM(E$3:E195)+H196</f>
        <v>-1.4569447631583381</v>
      </c>
      <c r="L196" s="21">
        <f>SUM(F$3:F195)+I196</f>
        <v>1.4574645531228045</v>
      </c>
      <c r="M196" s="21">
        <f>SUM(G$3:G195)+J196</f>
        <v>0</v>
      </c>
      <c r="N196" s="21"/>
      <c r="O196" s="21"/>
      <c r="P196" s="21"/>
      <c r="Q196" s="19">
        <f t="shared" si="16"/>
        <v>2.1226880428945059</v>
      </c>
      <c r="R196" s="19">
        <f t="shared" si="16"/>
        <v>2.1242029236094564</v>
      </c>
      <c r="S196" s="19">
        <f t="shared" si="16"/>
        <v>0</v>
      </c>
      <c r="T196" s="19">
        <f t="shared" ref="T196:T259" si="18">K196*L196</f>
        <v>-2.1234453481611775</v>
      </c>
      <c r="U196" s="19">
        <f t="shared" ref="U196:U259" si="19">K196*M196</f>
        <v>0</v>
      </c>
      <c r="V196" s="19">
        <f t="shared" ref="V196:V259" si="20">L196*M196</f>
        <v>0</v>
      </c>
    </row>
    <row r="197" spans="1:22" x14ac:dyDescent="0.25">
      <c r="A197" s="26">
        <f>Wellpath!E197</f>
        <v>0</v>
      </c>
      <c r="B197" s="22">
        <v>0</v>
      </c>
      <c r="C197" s="22">
        <v>0</v>
      </c>
      <c r="D197" s="22">
        <f t="shared" si="17"/>
        <v>3.9314164891663715E-5</v>
      </c>
      <c r="E197" s="20">
        <f>Model!$W$28*((drdp!B197+drdp!K197)*'DBH-OH'!$B197+(drdp!E197+drdp!N197)*'DBH-OH'!$C197+(drdp!H197+drdp!Q197)*'DBH-OH'!$D197)</f>
        <v>0</v>
      </c>
      <c r="F197" s="20">
        <f>Model!$W$28*((drdp!C197+drdp!L197)*'DBH-OH'!$B197+(drdp!F197+drdp!O197)*'DBH-OH'!$C197+(drdp!I197+drdp!R197)*'DBH-OH'!$D197)</f>
        <v>0</v>
      </c>
      <c r="G197" s="20">
        <f>Model!$W$28*((drdp!D197+drdp!M197)*'DBH-OH'!$B197+(drdp!G197+drdp!P197)*'DBH-OH'!$C197+(drdp!J197+drdp!S197)*'DBH-OH'!$D197)</f>
        <v>0</v>
      </c>
      <c r="H197" s="18">
        <f>Model!$W$28*((drdp!B197)*'DBH-OH'!$B197+(drdp!E197)*'DBH-OH'!$C197+(drdp!H197)*'DBH-OH'!$D197)</f>
        <v>0</v>
      </c>
      <c r="I197" s="18">
        <f>Model!$W$28*((drdp!C197)*'DBH-OH'!$B197+(drdp!F197)*'DBH-OH'!$C197+(drdp!I197)*'DBH-OH'!$D197)</f>
        <v>0</v>
      </c>
      <c r="J197" s="18">
        <f>Model!$W$28*((drdp!D197)*'DBH-OH'!$B197+(drdp!G197)*'DBH-OH'!$C197+(drdp!J197)*'DBH-OH'!$D197)</f>
        <v>0</v>
      </c>
      <c r="K197" s="21">
        <f>SUM(E$3:E196)+H197</f>
        <v>-1.4569447631583381</v>
      </c>
      <c r="L197" s="21">
        <f>SUM(F$3:F196)+I197</f>
        <v>1.4574645531228045</v>
      </c>
      <c r="M197" s="21">
        <f>SUM(G$3:G196)+J197</f>
        <v>0</v>
      </c>
      <c r="N197" s="21"/>
      <c r="O197" s="21"/>
      <c r="P197" s="21"/>
      <c r="Q197" s="19">
        <f t="shared" si="16"/>
        <v>2.1226880428945059</v>
      </c>
      <c r="R197" s="19">
        <f t="shared" si="16"/>
        <v>2.1242029236094564</v>
      </c>
      <c r="S197" s="19">
        <f t="shared" si="16"/>
        <v>0</v>
      </c>
      <c r="T197" s="19">
        <f t="shared" si="18"/>
        <v>-2.1234453481611775</v>
      </c>
      <c r="U197" s="19">
        <f t="shared" si="19"/>
        <v>0</v>
      </c>
      <c r="V197" s="19">
        <f t="shared" si="20"/>
        <v>0</v>
      </c>
    </row>
    <row r="198" spans="1:22" x14ac:dyDescent="0.25">
      <c r="A198" s="26">
        <f>Wellpath!E198</f>
        <v>0</v>
      </c>
      <c r="B198" s="22">
        <v>0</v>
      </c>
      <c r="C198" s="22">
        <v>0</v>
      </c>
      <c r="D198" s="22">
        <f t="shared" si="17"/>
        <v>3.9314164891663715E-5</v>
      </c>
      <c r="E198" s="20">
        <f>Model!$W$28*((drdp!B198+drdp!K198)*'DBH-OH'!$B198+(drdp!E198+drdp!N198)*'DBH-OH'!$C198+(drdp!H198+drdp!Q198)*'DBH-OH'!$D198)</f>
        <v>0</v>
      </c>
      <c r="F198" s="20">
        <f>Model!$W$28*((drdp!C198+drdp!L198)*'DBH-OH'!$B198+(drdp!F198+drdp!O198)*'DBH-OH'!$C198+(drdp!I198+drdp!R198)*'DBH-OH'!$D198)</f>
        <v>0</v>
      </c>
      <c r="G198" s="20">
        <f>Model!$W$28*((drdp!D198+drdp!M198)*'DBH-OH'!$B198+(drdp!G198+drdp!P198)*'DBH-OH'!$C198+(drdp!J198+drdp!S198)*'DBH-OH'!$D198)</f>
        <v>0</v>
      </c>
      <c r="H198" s="18">
        <f>Model!$W$28*((drdp!B198)*'DBH-OH'!$B198+(drdp!E198)*'DBH-OH'!$C198+(drdp!H198)*'DBH-OH'!$D198)</f>
        <v>0</v>
      </c>
      <c r="I198" s="18">
        <f>Model!$W$28*((drdp!C198)*'DBH-OH'!$B198+(drdp!F198)*'DBH-OH'!$C198+(drdp!I198)*'DBH-OH'!$D198)</f>
        <v>0</v>
      </c>
      <c r="J198" s="18">
        <f>Model!$W$28*((drdp!D198)*'DBH-OH'!$B198+(drdp!G198)*'DBH-OH'!$C198+(drdp!J198)*'DBH-OH'!$D198)</f>
        <v>0</v>
      </c>
      <c r="K198" s="21">
        <f>SUM(E$3:E197)+H198</f>
        <v>-1.4569447631583381</v>
      </c>
      <c r="L198" s="21">
        <f>SUM(F$3:F197)+I198</f>
        <v>1.4574645531228045</v>
      </c>
      <c r="M198" s="21">
        <f>SUM(G$3:G197)+J198</f>
        <v>0</v>
      </c>
      <c r="N198" s="21"/>
      <c r="O198" s="21"/>
      <c r="P198" s="21"/>
      <c r="Q198" s="19">
        <f t="shared" si="16"/>
        <v>2.1226880428945059</v>
      </c>
      <c r="R198" s="19">
        <f t="shared" si="16"/>
        <v>2.1242029236094564</v>
      </c>
      <c r="S198" s="19">
        <f t="shared" si="16"/>
        <v>0</v>
      </c>
      <c r="T198" s="19">
        <f t="shared" si="18"/>
        <v>-2.1234453481611775</v>
      </c>
      <c r="U198" s="19">
        <f t="shared" si="19"/>
        <v>0</v>
      </c>
      <c r="V198" s="19">
        <f t="shared" si="20"/>
        <v>0</v>
      </c>
    </row>
    <row r="199" spans="1:22" x14ac:dyDescent="0.25">
      <c r="A199" s="26">
        <f>Wellpath!E199</f>
        <v>0</v>
      </c>
      <c r="B199" s="22">
        <v>0</v>
      </c>
      <c r="C199" s="22">
        <v>0</v>
      </c>
      <c r="D199" s="22">
        <f t="shared" si="17"/>
        <v>3.9314164891663715E-5</v>
      </c>
      <c r="E199" s="20">
        <f>Model!$W$28*((drdp!B199+drdp!K199)*'DBH-OH'!$B199+(drdp!E199+drdp!N199)*'DBH-OH'!$C199+(drdp!H199+drdp!Q199)*'DBH-OH'!$D199)</f>
        <v>0</v>
      </c>
      <c r="F199" s="20">
        <f>Model!$W$28*((drdp!C199+drdp!L199)*'DBH-OH'!$B199+(drdp!F199+drdp!O199)*'DBH-OH'!$C199+(drdp!I199+drdp!R199)*'DBH-OH'!$D199)</f>
        <v>0</v>
      </c>
      <c r="G199" s="20">
        <f>Model!$W$28*((drdp!D199+drdp!M199)*'DBH-OH'!$B199+(drdp!G199+drdp!P199)*'DBH-OH'!$C199+(drdp!J199+drdp!S199)*'DBH-OH'!$D199)</f>
        <v>0</v>
      </c>
      <c r="H199" s="18">
        <f>Model!$W$28*((drdp!B199)*'DBH-OH'!$B199+(drdp!E199)*'DBH-OH'!$C199+(drdp!H199)*'DBH-OH'!$D199)</f>
        <v>0</v>
      </c>
      <c r="I199" s="18">
        <f>Model!$W$28*((drdp!C199)*'DBH-OH'!$B199+(drdp!F199)*'DBH-OH'!$C199+(drdp!I199)*'DBH-OH'!$D199)</f>
        <v>0</v>
      </c>
      <c r="J199" s="18">
        <f>Model!$W$28*((drdp!D199)*'DBH-OH'!$B199+(drdp!G199)*'DBH-OH'!$C199+(drdp!J199)*'DBH-OH'!$D199)</f>
        <v>0</v>
      </c>
      <c r="K199" s="21">
        <f>SUM(E$3:E198)+H199</f>
        <v>-1.4569447631583381</v>
      </c>
      <c r="L199" s="21">
        <f>SUM(F$3:F198)+I199</f>
        <v>1.4574645531228045</v>
      </c>
      <c r="M199" s="21">
        <f>SUM(G$3:G198)+J199</f>
        <v>0</v>
      </c>
      <c r="N199" s="21"/>
      <c r="O199" s="21"/>
      <c r="P199" s="21"/>
      <c r="Q199" s="19">
        <f t="shared" si="16"/>
        <v>2.1226880428945059</v>
      </c>
      <c r="R199" s="19">
        <f t="shared" si="16"/>
        <v>2.1242029236094564</v>
      </c>
      <c r="S199" s="19">
        <f t="shared" si="16"/>
        <v>0</v>
      </c>
      <c r="T199" s="19">
        <f t="shared" si="18"/>
        <v>-2.1234453481611775</v>
      </c>
      <c r="U199" s="19">
        <f t="shared" si="19"/>
        <v>0</v>
      </c>
      <c r="V199" s="19">
        <f t="shared" si="20"/>
        <v>0</v>
      </c>
    </row>
    <row r="200" spans="1:22" x14ac:dyDescent="0.25">
      <c r="A200" s="26">
        <f>Wellpath!E200</f>
        <v>0</v>
      </c>
      <c r="B200" s="22">
        <v>0</v>
      </c>
      <c r="C200" s="22">
        <v>0</v>
      </c>
      <c r="D200" s="22">
        <f t="shared" si="17"/>
        <v>3.9314164891663715E-5</v>
      </c>
      <c r="E200" s="20">
        <f>Model!$W$28*((drdp!B200+drdp!K200)*'DBH-OH'!$B200+(drdp!E200+drdp!N200)*'DBH-OH'!$C200+(drdp!H200+drdp!Q200)*'DBH-OH'!$D200)</f>
        <v>0</v>
      </c>
      <c r="F200" s="20">
        <f>Model!$W$28*((drdp!C200+drdp!L200)*'DBH-OH'!$B200+(drdp!F200+drdp!O200)*'DBH-OH'!$C200+(drdp!I200+drdp!R200)*'DBH-OH'!$D200)</f>
        <v>0</v>
      </c>
      <c r="G200" s="20">
        <f>Model!$W$28*((drdp!D200+drdp!M200)*'DBH-OH'!$B200+(drdp!G200+drdp!P200)*'DBH-OH'!$C200+(drdp!J200+drdp!S200)*'DBH-OH'!$D200)</f>
        <v>0</v>
      </c>
      <c r="H200" s="18">
        <f>Model!$W$28*((drdp!B200)*'DBH-OH'!$B200+(drdp!E200)*'DBH-OH'!$C200+(drdp!H200)*'DBH-OH'!$D200)</f>
        <v>0</v>
      </c>
      <c r="I200" s="18">
        <f>Model!$W$28*((drdp!C200)*'DBH-OH'!$B200+(drdp!F200)*'DBH-OH'!$C200+(drdp!I200)*'DBH-OH'!$D200)</f>
        <v>0</v>
      </c>
      <c r="J200" s="18">
        <f>Model!$W$28*((drdp!D200)*'DBH-OH'!$B200+(drdp!G200)*'DBH-OH'!$C200+(drdp!J200)*'DBH-OH'!$D200)</f>
        <v>0</v>
      </c>
      <c r="K200" s="21">
        <f>SUM(E$3:E199)+H200</f>
        <v>-1.4569447631583381</v>
      </c>
      <c r="L200" s="21">
        <f>SUM(F$3:F199)+I200</f>
        <v>1.4574645531228045</v>
      </c>
      <c r="M200" s="21">
        <f>SUM(G$3:G199)+J200</f>
        <v>0</v>
      </c>
      <c r="N200" s="21"/>
      <c r="O200" s="21"/>
      <c r="P200" s="21"/>
      <c r="Q200" s="19">
        <f t="shared" si="16"/>
        <v>2.1226880428945059</v>
      </c>
      <c r="R200" s="19">
        <f t="shared" si="16"/>
        <v>2.1242029236094564</v>
      </c>
      <c r="S200" s="19">
        <f t="shared" si="16"/>
        <v>0</v>
      </c>
      <c r="T200" s="19">
        <f t="shared" si="18"/>
        <v>-2.1234453481611775</v>
      </c>
      <c r="U200" s="19">
        <f t="shared" si="19"/>
        <v>0</v>
      </c>
      <c r="V200" s="19">
        <f t="shared" si="20"/>
        <v>0</v>
      </c>
    </row>
    <row r="201" spans="1:22" x14ac:dyDescent="0.25">
      <c r="A201" s="26">
        <f>Wellpath!E201</f>
        <v>0</v>
      </c>
      <c r="B201" s="22">
        <v>0</v>
      </c>
      <c r="C201" s="22">
        <v>0</v>
      </c>
      <c r="D201" s="22">
        <f t="shared" si="17"/>
        <v>3.9314164891663715E-5</v>
      </c>
      <c r="E201" s="20">
        <f>Model!$W$28*((drdp!B201+drdp!K201)*'DBH-OH'!$B201+(drdp!E201+drdp!N201)*'DBH-OH'!$C201+(drdp!H201+drdp!Q201)*'DBH-OH'!$D201)</f>
        <v>0</v>
      </c>
      <c r="F201" s="20">
        <f>Model!$W$28*((drdp!C201+drdp!L201)*'DBH-OH'!$B201+(drdp!F201+drdp!O201)*'DBH-OH'!$C201+(drdp!I201+drdp!R201)*'DBH-OH'!$D201)</f>
        <v>0</v>
      </c>
      <c r="G201" s="20">
        <f>Model!$W$28*((drdp!D201+drdp!M201)*'DBH-OH'!$B201+(drdp!G201+drdp!P201)*'DBH-OH'!$C201+(drdp!J201+drdp!S201)*'DBH-OH'!$D201)</f>
        <v>0</v>
      </c>
      <c r="H201" s="18">
        <f>Model!$W$28*((drdp!B201)*'DBH-OH'!$B201+(drdp!E201)*'DBH-OH'!$C201+(drdp!H201)*'DBH-OH'!$D201)</f>
        <v>0</v>
      </c>
      <c r="I201" s="18">
        <f>Model!$W$28*((drdp!C201)*'DBH-OH'!$B201+(drdp!F201)*'DBH-OH'!$C201+(drdp!I201)*'DBH-OH'!$D201)</f>
        <v>0</v>
      </c>
      <c r="J201" s="18">
        <f>Model!$W$28*((drdp!D201)*'DBH-OH'!$B201+(drdp!G201)*'DBH-OH'!$C201+(drdp!J201)*'DBH-OH'!$D201)</f>
        <v>0</v>
      </c>
      <c r="K201" s="21">
        <f>SUM(E$3:E200)+H201</f>
        <v>-1.4569447631583381</v>
      </c>
      <c r="L201" s="21">
        <f>SUM(F$3:F200)+I201</f>
        <v>1.4574645531228045</v>
      </c>
      <c r="M201" s="21">
        <f>SUM(G$3:G200)+J201</f>
        <v>0</v>
      </c>
      <c r="N201" s="21"/>
      <c r="O201" s="21"/>
      <c r="P201" s="21"/>
      <c r="Q201" s="19">
        <f t="shared" si="16"/>
        <v>2.1226880428945059</v>
      </c>
      <c r="R201" s="19">
        <f t="shared" si="16"/>
        <v>2.1242029236094564</v>
      </c>
      <c r="S201" s="19">
        <f t="shared" si="16"/>
        <v>0</v>
      </c>
      <c r="T201" s="19">
        <f t="shared" si="18"/>
        <v>-2.1234453481611775</v>
      </c>
      <c r="U201" s="19">
        <f t="shared" si="19"/>
        <v>0</v>
      </c>
      <c r="V201" s="19">
        <f t="shared" si="20"/>
        <v>0</v>
      </c>
    </row>
    <row r="202" spans="1:22" x14ac:dyDescent="0.25">
      <c r="A202" s="26">
        <f>Wellpath!E202</f>
        <v>0</v>
      </c>
      <c r="B202" s="22">
        <v>0</v>
      </c>
      <c r="C202" s="22">
        <v>0</v>
      </c>
      <c r="D202" s="22">
        <f t="shared" si="17"/>
        <v>3.9314164891663715E-5</v>
      </c>
      <c r="E202" s="20">
        <f>Model!$W$28*((drdp!B202+drdp!K202)*'DBH-OH'!$B202+(drdp!E202+drdp!N202)*'DBH-OH'!$C202+(drdp!H202+drdp!Q202)*'DBH-OH'!$D202)</f>
        <v>0</v>
      </c>
      <c r="F202" s="20">
        <f>Model!$W$28*((drdp!C202+drdp!L202)*'DBH-OH'!$B202+(drdp!F202+drdp!O202)*'DBH-OH'!$C202+(drdp!I202+drdp!R202)*'DBH-OH'!$D202)</f>
        <v>0</v>
      </c>
      <c r="G202" s="20">
        <f>Model!$W$28*((drdp!D202+drdp!M202)*'DBH-OH'!$B202+(drdp!G202+drdp!P202)*'DBH-OH'!$C202+(drdp!J202+drdp!S202)*'DBH-OH'!$D202)</f>
        <v>0</v>
      </c>
      <c r="H202" s="18">
        <f>Model!$W$28*((drdp!B202)*'DBH-OH'!$B202+(drdp!E202)*'DBH-OH'!$C202+(drdp!H202)*'DBH-OH'!$D202)</f>
        <v>0</v>
      </c>
      <c r="I202" s="18">
        <f>Model!$W$28*((drdp!C202)*'DBH-OH'!$B202+(drdp!F202)*'DBH-OH'!$C202+(drdp!I202)*'DBH-OH'!$D202)</f>
        <v>0</v>
      </c>
      <c r="J202" s="18">
        <f>Model!$W$28*((drdp!D202)*'DBH-OH'!$B202+(drdp!G202)*'DBH-OH'!$C202+(drdp!J202)*'DBH-OH'!$D202)</f>
        <v>0</v>
      </c>
      <c r="K202" s="21">
        <f>SUM(E$3:E201)+H202</f>
        <v>-1.4569447631583381</v>
      </c>
      <c r="L202" s="21">
        <f>SUM(F$3:F201)+I202</f>
        <v>1.4574645531228045</v>
      </c>
      <c r="M202" s="21">
        <f>SUM(G$3:G201)+J202</f>
        <v>0</v>
      </c>
      <c r="N202" s="21"/>
      <c r="O202" s="21"/>
      <c r="P202" s="21"/>
      <c r="Q202" s="19">
        <f t="shared" si="16"/>
        <v>2.1226880428945059</v>
      </c>
      <c r="R202" s="19">
        <f t="shared" si="16"/>
        <v>2.1242029236094564</v>
      </c>
      <c r="S202" s="19">
        <f t="shared" si="16"/>
        <v>0</v>
      </c>
      <c r="T202" s="19">
        <f t="shared" si="18"/>
        <v>-2.1234453481611775</v>
      </c>
      <c r="U202" s="19">
        <f t="shared" si="19"/>
        <v>0</v>
      </c>
      <c r="V202" s="19">
        <f t="shared" si="20"/>
        <v>0</v>
      </c>
    </row>
    <row r="203" spans="1:22" x14ac:dyDescent="0.25">
      <c r="A203" s="26">
        <f>Wellpath!E203</f>
        <v>0</v>
      </c>
      <c r="B203" s="22">
        <v>0</v>
      </c>
      <c r="C203" s="22">
        <v>0</v>
      </c>
      <c r="D203" s="22">
        <f t="shared" si="17"/>
        <v>3.9314164891663715E-5</v>
      </c>
      <c r="E203" s="20">
        <f>Model!$W$28*((drdp!B203+drdp!K203)*'DBH-OH'!$B203+(drdp!E203+drdp!N203)*'DBH-OH'!$C203+(drdp!H203+drdp!Q203)*'DBH-OH'!$D203)</f>
        <v>0</v>
      </c>
      <c r="F203" s="20">
        <f>Model!$W$28*((drdp!C203+drdp!L203)*'DBH-OH'!$B203+(drdp!F203+drdp!O203)*'DBH-OH'!$C203+(drdp!I203+drdp!R203)*'DBH-OH'!$D203)</f>
        <v>0</v>
      </c>
      <c r="G203" s="20">
        <f>Model!$W$28*((drdp!D203+drdp!M203)*'DBH-OH'!$B203+(drdp!G203+drdp!P203)*'DBH-OH'!$C203+(drdp!J203+drdp!S203)*'DBH-OH'!$D203)</f>
        <v>0</v>
      </c>
      <c r="H203" s="18">
        <f>Model!$W$28*((drdp!B203)*'DBH-OH'!$B203+(drdp!E203)*'DBH-OH'!$C203+(drdp!H203)*'DBH-OH'!$D203)</f>
        <v>0</v>
      </c>
      <c r="I203" s="18">
        <f>Model!$W$28*((drdp!C203)*'DBH-OH'!$B203+(drdp!F203)*'DBH-OH'!$C203+(drdp!I203)*'DBH-OH'!$D203)</f>
        <v>0</v>
      </c>
      <c r="J203" s="18">
        <f>Model!$W$28*((drdp!D203)*'DBH-OH'!$B203+(drdp!G203)*'DBH-OH'!$C203+(drdp!J203)*'DBH-OH'!$D203)</f>
        <v>0</v>
      </c>
      <c r="K203" s="21">
        <f>SUM(E$3:E202)+H203</f>
        <v>-1.4569447631583381</v>
      </c>
      <c r="L203" s="21">
        <f>SUM(F$3:F202)+I203</f>
        <v>1.4574645531228045</v>
      </c>
      <c r="M203" s="21">
        <f>SUM(G$3:G202)+J203</f>
        <v>0</v>
      </c>
      <c r="N203" s="21"/>
      <c r="O203" s="21"/>
      <c r="P203" s="21"/>
      <c r="Q203" s="19">
        <f t="shared" si="16"/>
        <v>2.1226880428945059</v>
      </c>
      <c r="R203" s="19">
        <f t="shared" si="16"/>
        <v>2.1242029236094564</v>
      </c>
      <c r="S203" s="19">
        <f t="shared" si="16"/>
        <v>0</v>
      </c>
      <c r="T203" s="19">
        <f t="shared" si="18"/>
        <v>-2.1234453481611775</v>
      </c>
      <c r="U203" s="19">
        <f t="shared" si="19"/>
        <v>0</v>
      </c>
      <c r="V203" s="19">
        <f t="shared" si="20"/>
        <v>0</v>
      </c>
    </row>
    <row r="204" spans="1:22" x14ac:dyDescent="0.25">
      <c r="A204" s="26">
        <f>Wellpath!E204</f>
        <v>0</v>
      </c>
      <c r="B204" s="22">
        <v>0</v>
      </c>
      <c r="C204" s="22">
        <v>0</v>
      </c>
      <c r="D204" s="22">
        <f t="shared" si="17"/>
        <v>3.9314164891663715E-5</v>
      </c>
      <c r="E204" s="20">
        <f>Model!$W$28*((drdp!B204+drdp!K204)*'DBH-OH'!$B204+(drdp!E204+drdp!N204)*'DBH-OH'!$C204+(drdp!H204+drdp!Q204)*'DBH-OH'!$D204)</f>
        <v>0</v>
      </c>
      <c r="F204" s="20">
        <f>Model!$W$28*((drdp!C204+drdp!L204)*'DBH-OH'!$B204+(drdp!F204+drdp!O204)*'DBH-OH'!$C204+(drdp!I204+drdp!R204)*'DBH-OH'!$D204)</f>
        <v>0</v>
      </c>
      <c r="G204" s="20">
        <f>Model!$W$28*((drdp!D204+drdp!M204)*'DBH-OH'!$B204+(drdp!G204+drdp!P204)*'DBH-OH'!$C204+(drdp!J204+drdp!S204)*'DBH-OH'!$D204)</f>
        <v>0</v>
      </c>
      <c r="H204" s="18">
        <f>Model!$W$28*((drdp!B204)*'DBH-OH'!$B204+(drdp!E204)*'DBH-OH'!$C204+(drdp!H204)*'DBH-OH'!$D204)</f>
        <v>0</v>
      </c>
      <c r="I204" s="18">
        <f>Model!$W$28*((drdp!C204)*'DBH-OH'!$B204+(drdp!F204)*'DBH-OH'!$C204+(drdp!I204)*'DBH-OH'!$D204)</f>
        <v>0</v>
      </c>
      <c r="J204" s="18">
        <f>Model!$W$28*((drdp!D204)*'DBH-OH'!$B204+(drdp!G204)*'DBH-OH'!$C204+(drdp!J204)*'DBH-OH'!$D204)</f>
        <v>0</v>
      </c>
      <c r="K204" s="21">
        <f>SUM(E$3:E203)+H204</f>
        <v>-1.4569447631583381</v>
      </c>
      <c r="L204" s="21">
        <f>SUM(F$3:F203)+I204</f>
        <v>1.4574645531228045</v>
      </c>
      <c r="M204" s="21">
        <f>SUM(G$3:G203)+J204</f>
        <v>0</v>
      </c>
      <c r="N204" s="21"/>
      <c r="O204" s="21"/>
      <c r="P204" s="21"/>
      <c r="Q204" s="19">
        <f t="shared" si="16"/>
        <v>2.1226880428945059</v>
      </c>
      <c r="R204" s="19">
        <f t="shared" si="16"/>
        <v>2.1242029236094564</v>
      </c>
      <c r="S204" s="19">
        <f t="shared" si="16"/>
        <v>0</v>
      </c>
      <c r="T204" s="19">
        <f t="shared" si="18"/>
        <v>-2.1234453481611775</v>
      </c>
      <c r="U204" s="19">
        <f t="shared" si="19"/>
        <v>0</v>
      </c>
      <c r="V204" s="19">
        <f t="shared" si="20"/>
        <v>0</v>
      </c>
    </row>
    <row r="205" spans="1:22" x14ac:dyDescent="0.25">
      <c r="A205" s="26">
        <f>Wellpath!E205</f>
        <v>0</v>
      </c>
      <c r="B205" s="22">
        <v>0</v>
      </c>
      <c r="C205" s="22">
        <v>0</v>
      </c>
      <c r="D205" s="22">
        <f t="shared" si="17"/>
        <v>3.9314164891663715E-5</v>
      </c>
      <c r="E205" s="20">
        <f>Model!$W$28*((drdp!B205+drdp!K205)*'DBH-OH'!$B205+(drdp!E205+drdp!N205)*'DBH-OH'!$C205+(drdp!H205+drdp!Q205)*'DBH-OH'!$D205)</f>
        <v>0</v>
      </c>
      <c r="F205" s="20">
        <f>Model!$W$28*((drdp!C205+drdp!L205)*'DBH-OH'!$B205+(drdp!F205+drdp!O205)*'DBH-OH'!$C205+(drdp!I205+drdp!R205)*'DBH-OH'!$D205)</f>
        <v>0</v>
      </c>
      <c r="G205" s="20">
        <f>Model!$W$28*((drdp!D205+drdp!M205)*'DBH-OH'!$B205+(drdp!G205+drdp!P205)*'DBH-OH'!$C205+(drdp!J205+drdp!S205)*'DBH-OH'!$D205)</f>
        <v>0</v>
      </c>
      <c r="H205" s="18">
        <f>Model!$W$28*((drdp!B205)*'DBH-OH'!$B205+(drdp!E205)*'DBH-OH'!$C205+(drdp!H205)*'DBH-OH'!$D205)</f>
        <v>0</v>
      </c>
      <c r="I205" s="18">
        <f>Model!$W$28*((drdp!C205)*'DBH-OH'!$B205+(drdp!F205)*'DBH-OH'!$C205+(drdp!I205)*'DBH-OH'!$D205)</f>
        <v>0</v>
      </c>
      <c r="J205" s="18">
        <f>Model!$W$28*((drdp!D205)*'DBH-OH'!$B205+(drdp!G205)*'DBH-OH'!$C205+(drdp!J205)*'DBH-OH'!$D205)</f>
        <v>0</v>
      </c>
      <c r="K205" s="21">
        <f>SUM(E$3:E204)+H205</f>
        <v>-1.4569447631583381</v>
      </c>
      <c r="L205" s="21">
        <f>SUM(F$3:F204)+I205</f>
        <v>1.4574645531228045</v>
      </c>
      <c r="M205" s="21">
        <f>SUM(G$3:G204)+J205</f>
        <v>0</v>
      </c>
      <c r="N205" s="21"/>
      <c r="O205" s="21"/>
      <c r="P205" s="21"/>
      <c r="Q205" s="19">
        <f t="shared" si="16"/>
        <v>2.1226880428945059</v>
      </c>
      <c r="R205" s="19">
        <f t="shared" si="16"/>
        <v>2.1242029236094564</v>
      </c>
      <c r="S205" s="19">
        <f t="shared" si="16"/>
        <v>0</v>
      </c>
      <c r="T205" s="19">
        <f t="shared" si="18"/>
        <v>-2.1234453481611775</v>
      </c>
      <c r="U205" s="19">
        <f t="shared" si="19"/>
        <v>0</v>
      </c>
      <c r="V205" s="19">
        <f t="shared" si="20"/>
        <v>0</v>
      </c>
    </row>
    <row r="206" spans="1:22" x14ac:dyDescent="0.25">
      <c r="A206" s="26">
        <f>Wellpath!E206</f>
        <v>0</v>
      </c>
      <c r="B206" s="22">
        <v>0</v>
      </c>
      <c r="C206" s="22">
        <v>0</v>
      </c>
      <c r="D206" s="22">
        <f t="shared" si="17"/>
        <v>3.9314164891663715E-5</v>
      </c>
      <c r="E206" s="20">
        <f>Model!$W$28*((drdp!B206+drdp!K206)*'DBH-OH'!$B206+(drdp!E206+drdp!N206)*'DBH-OH'!$C206+(drdp!H206+drdp!Q206)*'DBH-OH'!$D206)</f>
        <v>0</v>
      </c>
      <c r="F206" s="20">
        <f>Model!$W$28*((drdp!C206+drdp!L206)*'DBH-OH'!$B206+(drdp!F206+drdp!O206)*'DBH-OH'!$C206+(drdp!I206+drdp!R206)*'DBH-OH'!$D206)</f>
        <v>0</v>
      </c>
      <c r="G206" s="20">
        <f>Model!$W$28*((drdp!D206+drdp!M206)*'DBH-OH'!$B206+(drdp!G206+drdp!P206)*'DBH-OH'!$C206+(drdp!J206+drdp!S206)*'DBH-OH'!$D206)</f>
        <v>0</v>
      </c>
      <c r="H206" s="18">
        <f>Model!$W$28*((drdp!B206)*'DBH-OH'!$B206+(drdp!E206)*'DBH-OH'!$C206+(drdp!H206)*'DBH-OH'!$D206)</f>
        <v>0</v>
      </c>
      <c r="I206" s="18">
        <f>Model!$W$28*((drdp!C206)*'DBH-OH'!$B206+(drdp!F206)*'DBH-OH'!$C206+(drdp!I206)*'DBH-OH'!$D206)</f>
        <v>0</v>
      </c>
      <c r="J206" s="18">
        <f>Model!$W$28*((drdp!D206)*'DBH-OH'!$B206+(drdp!G206)*'DBH-OH'!$C206+(drdp!J206)*'DBH-OH'!$D206)</f>
        <v>0</v>
      </c>
      <c r="K206" s="21">
        <f>SUM(E$3:E205)+H206</f>
        <v>-1.4569447631583381</v>
      </c>
      <c r="L206" s="21">
        <f>SUM(F$3:F205)+I206</f>
        <v>1.4574645531228045</v>
      </c>
      <c r="M206" s="21">
        <f>SUM(G$3:G205)+J206</f>
        <v>0</v>
      </c>
      <c r="N206" s="21"/>
      <c r="O206" s="21"/>
      <c r="P206" s="21"/>
      <c r="Q206" s="19">
        <f t="shared" si="16"/>
        <v>2.1226880428945059</v>
      </c>
      <c r="R206" s="19">
        <f t="shared" si="16"/>
        <v>2.1242029236094564</v>
      </c>
      <c r="S206" s="19">
        <f t="shared" si="16"/>
        <v>0</v>
      </c>
      <c r="T206" s="19">
        <f t="shared" si="18"/>
        <v>-2.1234453481611775</v>
      </c>
      <c r="U206" s="19">
        <f t="shared" si="19"/>
        <v>0</v>
      </c>
      <c r="V206" s="19">
        <f t="shared" si="20"/>
        <v>0</v>
      </c>
    </row>
    <row r="207" spans="1:22" x14ac:dyDescent="0.25">
      <c r="A207" s="26">
        <f>Wellpath!E207</f>
        <v>0</v>
      </c>
      <c r="B207" s="22">
        <v>0</v>
      </c>
      <c r="C207" s="22">
        <v>0</v>
      </c>
      <c r="D207" s="22">
        <f t="shared" si="17"/>
        <v>3.9314164891663715E-5</v>
      </c>
      <c r="E207" s="20">
        <f>Model!$W$28*((drdp!B207+drdp!K207)*'DBH-OH'!$B207+(drdp!E207+drdp!N207)*'DBH-OH'!$C207+(drdp!H207+drdp!Q207)*'DBH-OH'!$D207)</f>
        <v>0</v>
      </c>
      <c r="F207" s="20">
        <f>Model!$W$28*((drdp!C207+drdp!L207)*'DBH-OH'!$B207+(drdp!F207+drdp!O207)*'DBH-OH'!$C207+(drdp!I207+drdp!R207)*'DBH-OH'!$D207)</f>
        <v>0</v>
      </c>
      <c r="G207" s="20">
        <f>Model!$W$28*((drdp!D207+drdp!M207)*'DBH-OH'!$B207+(drdp!G207+drdp!P207)*'DBH-OH'!$C207+(drdp!J207+drdp!S207)*'DBH-OH'!$D207)</f>
        <v>0</v>
      </c>
      <c r="H207" s="18">
        <f>Model!$W$28*((drdp!B207)*'DBH-OH'!$B207+(drdp!E207)*'DBH-OH'!$C207+(drdp!H207)*'DBH-OH'!$D207)</f>
        <v>0</v>
      </c>
      <c r="I207" s="18">
        <f>Model!$W$28*((drdp!C207)*'DBH-OH'!$B207+(drdp!F207)*'DBH-OH'!$C207+(drdp!I207)*'DBH-OH'!$D207)</f>
        <v>0</v>
      </c>
      <c r="J207" s="18">
        <f>Model!$W$28*((drdp!D207)*'DBH-OH'!$B207+(drdp!G207)*'DBH-OH'!$C207+(drdp!J207)*'DBH-OH'!$D207)</f>
        <v>0</v>
      </c>
      <c r="K207" s="21">
        <f>SUM(E$3:E206)+H207</f>
        <v>-1.4569447631583381</v>
      </c>
      <c r="L207" s="21">
        <f>SUM(F$3:F206)+I207</f>
        <v>1.4574645531228045</v>
      </c>
      <c r="M207" s="21">
        <f>SUM(G$3:G206)+J207</f>
        <v>0</v>
      </c>
      <c r="N207" s="21"/>
      <c r="O207" s="21"/>
      <c r="P207" s="21"/>
      <c r="Q207" s="19">
        <f t="shared" si="16"/>
        <v>2.1226880428945059</v>
      </c>
      <c r="R207" s="19">
        <f t="shared" si="16"/>
        <v>2.1242029236094564</v>
      </c>
      <c r="S207" s="19">
        <f t="shared" si="16"/>
        <v>0</v>
      </c>
      <c r="T207" s="19">
        <f t="shared" si="18"/>
        <v>-2.1234453481611775</v>
      </c>
      <c r="U207" s="19">
        <f t="shared" si="19"/>
        <v>0</v>
      </c>
      <c r="V207" s="19">
        <f t="shared" si="20"/>
        <v>0</v>
      </c>
    </row>
    <row r="208" spans="1:22" x14ac:dyDescent="0.25">
      <c r="A208" s="26">
        <f>Wellpath!E208</f>
        <v>0</v>
      </c>
      <c r="B208" s="22">
        <v>0</v>
      </c>
      <c r="C208" s="22">
        <v>0</v>
      </c>
      <c r="D208" s="22">
        <f t="shared" si="17"/>
        <v>3.9314164891663715E-5</v>
      </c>
      <c r="E208" s="20">
        <f>Model!$W$28*((drdp!B208+drdp!K208)*'DBH-OH'!$B208+(drdp!E208+drdp!N208)*'DBH-OH'!$C208+(drdp!H208+drdp!Q208)*'DBH-OH'!$D208)</f>
        <v>0</v>
      </c>
      <c r="F208" s="20">
        <f>Model!$W$28*((drdp!C208+drdp!L208)*'DBH-OH'!$B208+(drdp!F208+drdp!O208)*'DBH-OH'!$C208+(drdp!I208+drdp!R208)*'DBH-OH'!$D208)</f>
        <v>0</v>
      </c>
      <c r="G208" s="20">
        <f>Model!$W$28*((drdp!D208+drdp!M208)*'DBH-OH'!$B208+(drdp!G208+drdp!P208)*'DBH-OH'!$C208+(drdp!J208+drdp!S208)*'DBH-OH'!$D208)</f>
        <v>0</v>
      </c>
      <c r="H208" s="18">
        <f>Model!$W$28*((drdp!B208)*'DBH-OH'!$B208+(drdp!E208)*'DBH-OH'!$C208+(drdp!H208)*'DBH-OH'!$D208)</f>
        <v>0</v>
      </c>
      <c r="I208" s="18">
        <f>Model!$W$28*((drdp!C208)*'DBH-OH'!$B208+(drdp!F208)*'DBH-OH'!$C208+(drdp!I208)*'DBH-OH'!$D208)</f>
        <v>0</v>
      </c>
      <c r="J208" s="18">
        <f>Model!$W$28*((drdp!D208)*'DBH-OH'!$B208+(drdp!G208)*'DBH-OH'!$C208+(drdp!J208)*'DBH-OH'!$D208)</f>
        <v>0</v>
      </c>
      <c r="K208" s="21">
        <f>SUM(E$3:E207)+H208</f>
        <v>-1.4569447631583381</v>
      </c>
      <c r="L208" s="21">
        <f>SUM(F$3:F207)+I208</f>
        <v>1.4574645531228045</v>
      </c>
      <c r="M208" s="21">
        <f>SUM(G$3:G207)+J208</f>
        <v>0</v>
      </c>
      <c r="N208" s="21"/>
      <c r="O208" s="21"/>
      <c r="P208" s="21"/>
      <c r="Q208" s="19">
        <f t="shared" si="16"/>
        <v>2.1226880428945059</v>
      </c>
      <c r="R208" s="19">
        <f t="shared" si="16"/>
        <v>2.1242029236094564</v>
      </c>
      <c r="S208" s="19">
        <f t="shared" si="16"/>
        <v>0</v>
      </c>
      <c r="T208" s="19">
        <f t="shared" si="18"/>
        <v>-2.1234453481611775</v>
      </c>
      <c r="U208" s="19">
        <f t="shared" si="19"/>
        <v>0</v>
      </c>
      <c r="V208" s="19">
        <f t="shared" si="20"/>
        <v>0</v>
      </c>
    </row>
    <row r="209" spans="1:22" x14ac:dyDescent="0.25">
      <c r="A209" s="26">
        <f>Wellpath!E209</f>
        <v>0</v>
      </c>
      <c r="B209" s="22">
        <v>0</v>
      </c>
      <c r="C209" s="22">
        <v>0</v>
      </c>
      <c r="D209" s="22">
        <f t="shared" si="17"/>
        <v>3.9314164891663715E-5</v>
      </c>
      <c r="E209" s="20">
        <f>Model!$W$28*((drdp!B209+drdp!K209)*'DBH-OH'!$B209+(drdp!E209+drdp!N209)*'DBH-OH'!$C209+(drdp!H209+drdp!Q209)*'DBH-OH'!$D209)</f>
        <v>0</v>
      </c>
      <c r="F209" s="20">
        <f>Model!$W$28*((drdp!C209+drdp!L209)*'DBH-OH'!$B209+(drdp!F209+drdp!O209)*'DBH-OH'!$C209+(drdp!I209+drdp!R209)*'DBH-OH'!$D209)</f>
        <v>0</v>
      </c>
      <c r="G209" s="20">
        <f>Model!$W$28*((drdp!D209+drdp!M209)*'DBH-OH'!$B209+(drdp!G209+drdp!P209)*'DBH-OH'!$C209+(drdp!J209+drdp!S209)*'DBH-OH'!$D209)</f>
        <v>0</v>
      </c>
      <c r="H209" s="18">
        <f>Model!$W$28*((drdp!B209)*'DBH-OH'!$B209+(drdp!E209)*'DBH-OH'!$C209+(drdp!H209)*'DBH-OH'!$D209)</f>
        <v>0</v>
      </c>
      <c r="I209" s="18">
        <f>Model!$W$28*((drdp!C209)*'DBH-OH'!$B209+(drdp!F209)*'DBH-OH'!$C209+(drdp!I209)*'DBH-OH'!$D209)</f>
        <v>0</v>
      </c>
      <c r="J209" s="18">
        <f>Model!$W$28*((drdp!D209)*'DBH-OH'!$B209+(drdp!G209)*'DBH-OH'!$C209+(drdp!J209)*'DBH-OH'!$D209)</f>
        <v>0</v>
      </c>
      <c r="K209" s="21">
        <f>SUM(E$3:E208)+H209</f>
        <v>-1.4569447631583381</v>
      </c>
      <c r="L209" s="21">
        <f>SUM(F$3:F208)+I209</f>
        <v>1.4574645531228045</v>
      </c>
      <c r="M209" s="21">
        <f>SUM(G$3:G208)+J209</f>
        <v>0</v>
      </c>
      <c r="N209" s="21"/>
      <c r="O209" s="21"/>
      <c r="P209" s="21"/>
      <c r="Q209" s="19">
        <f t="shared" si="16"/>
        <v>2.1226880428945059</v>
      </c>
      <c r="R209" s="19">
        <f t="shared" si="16"/>
        <v>2.1242029236094564</v>
      </c>
      <c r="S209" s="19">
        <f t="shared" si="16"/>
        <v>0</v>
      </c>
      <c r="T209" s="19">
        <f t="shared" si="18"/>
        <v>-2.1234453481611775</v>
      </c>
      <c r="U209" s="19">
        <f t="shared" si="19"/>
        <v>0</v>
      </c>
      <c r="V209" s="19">
        <f t="shared" si="20"/>
        <v>0</v>
      </c>
    </row>
    <row r="210" spans="1:22" x14ac:dyDescent="0.25">
      <c r="A210" s="26">
        <f>Wellpath!E210</f>
        <v>0</v>
      </c>
      <c r="B210" s="22">
        <v>0</v>
      </c>
      <c r="C210" s="22">
        <v>0</v>
      </c>
      <c r="D210" s="22">
        <f t="shared" si="17"/>
        <v>3.9314164891663715E-5</v>
      </c>
      <c r="E210" s="20">
        <f>Model!$W$28*((drdp!B210+drdp!K210)*'DBH-OH'!$B210+(drdp!E210+drdp!N210)*'DBH-OH'!$C210+(drdp!H210+drdp!Q210)*'DBH-OH'!$D210)</f>
        <v>0</v>
      </c>
      <c r="F210" s="20">
        <f>Model!$W$28*((drdp!C210+drdp!L210)*'DBH-OH'!$B210+(drdp!F210+drdp!O210)*'DBH-OH'!$C210+(drdp!I210+drdp!R210)*'DBH-OH'!$D210)</f>
        <v>0</v>
      </c>
      <c r="G210" s="20">
        <f>Model!$W$28*((drdp!D210+drdp!M210)*'DBH-OH'!$B210+(drdp!G210+drdp!P210)*'DBH-OH'!$C210+(drdp!J210+drdp!S210)*'DBH-OH'!$D210)</f>
        <v>0</v>
      </c>
      <c r="H210" s="18">
        <f>Model!$W$28*((drdp!B210)*'DBH-OH'!$B210+(drdp!E210)*'DBH-OH'!$C210+(drdp!H210)*'DBH-OH'!$D210)</f>
        <v>0</v>
      </c>
      <c r="I210" s="18">
        <f>Model!$W$28*((drdp!C210)*'DBH-OH'!$B210+(drdp!F210)*'DBH-OH'!$C210+(drdp!I210)*'DBH-OH'!$D210)</f>
        <v>0</v>
      </c>
      <c r="J210" s="18">
        <f>Model!$W$28*((drdp!D210)*'DBH-OH'!$B210+(drdp!G210)*'DBH-OH'!$C210+(drdp!J210)*'DBH-OH'!$D210)</f>
        <v>0</v>
      </c>
      <c r="K210" s="21">
        <f>SUM(E$3:E209)+H210</f>
        <v>-1.4569447631583381</v>
      </c>
      <c r="L210" s="21">
        <f>SUM(F$3:F209)+I210</f>
        <v>1.4574645531228045</v>
      </c>
      <c r="M210" s="21">
        <f>SUM(G$3:G209)+J210</f>
        <v>0</v>
      </c>
      <c r="N210" s="21"/>
      <c r="O210" s="21"/>
      <c r="P210" s="21"/>
      <c r="Q210" s="19">
        <f t="shared" si="16"/>
        <v>2.1226880428945059</v>
      </c>
      <c r="R210" s="19">
        <f t="shared" si="16"/>
        <v>2.1242029236094564</v>
      </c>
      <c r="S210" s="19">
        <f t="shared" si="16"/>
        <v>0</v>
      </c>
      <c r="T210" s="19">
        <f t="shared" si="18"/>
        <v>-2.1234453481611775</v>
      </c>
      <c r="U210" s="19">
        <f t="shared" si="19"/>
        <v>0</v>
      </c>
      <c r="V210" s="19">
        <f t="shared" si="20"/>
        <v>0</v>
      </c>
    </row>
    <row r="211" spans="1:22" x14ac:dyDescent="0.25">
      <c r="A211" s="26">
        <f>Wellpath!E211</f>
        <v>0</v>
      </c>
      <c r="B211" s="22">
        <v>0</v>
      </c>
      <c r="C211" s="22">
        <v>0</v>
      </c>
      <c r="D211" s="22">
        <f t="shared" si="17"/>
        <v>3.9314164891663715E-5</v>
      </c>
      <c r="E211" s="20">
        <f>Model!$W$28*((drdp!B211+drdp!K211)*'DBH-OH'!$B211+(drdp!E211+drdp!N211)*'DBH-OH'!$C211+(drdp!H211+drdp!Q211)*'DBH-OH'!$D211)</f>
        <v>0</v>
      </c>
      <c r="F211" s="20">
        <f>Model!$W$28*((drdp!C211+drdp!L211)*'DBH-OH'!$B211+(drdp!F211+drdp!O211)*'DBH-OH'!$C211+(drdp!I211+drdp!R211)*'DBH-OH'!$D211)</f>
        <v>0</v>
      </c>
      <c r="G211" s="20">
        <f>Model!$W$28*((drdp!D211+drdp!M211)*'DBH-OH'!$B211+(drdp!G211+drdp!P211)*'DBH-OH'!$C211+(drdp!J211+drdp!S211)*'DBH-OH'!$D211)</f>
        <v>0</v>
      </c>
      <c r="H211" s="18">
        <f>Model!$W$28*((drdp!B211)*'DBH-OH'!$B211+(drdp!E211)*'DBH-OH'!$C211+(drdp!H211)*'DBH-OH'!$D211)</f>
        <v>0</v>
      </c>
      <c r="I211" s="18">
        <f>Model!$W$28*((drdp!C211)*'DBH-OH'!$B211+(drdp!F211)*'DBH-OH'!$C211+(drdp!I211)*'DBH-OH'!$D211)</f>
        <v>0</v>
      </c>
      <c r="J211" s="18">
        <f>Model!$W$28*((drdp!D211)*'DBH-OH'!$B211+(drdp!G211)*'DBH-OH'!$C211+(drdp!J211)*'DBH-OH'!$D211)</f>
        <v>0</v>
      </c>
      <c r="K211" s="21">
        <f>SUM(E$3:E210)+H211</f>
        <v>-1.4569447631583381</v>
      </c>
      <c r="L211" s="21">
        <f>SUM(F$3:F210)+I211</f>
        <v>1.4574645531228045</v>
      </c>
      <c r="M211" s="21">
        <f>SUM(G$3:G210)+J211</f>
        <v>0</v>
      </c>
      <c r="N211" s="21"/>
      <c r="O211" s="21"/>
      <c r="P211" s="21"/>
      <c r="Q211" s="19">
        <f t="shared" si="16"/>
        <v>2.1226880428945059</v>
      </c>
      <c r="R211" s="19">
        <f t="shared" si="16"/>
        <v>2.1242029236094564</v>
      </c>
      <c r="S211" s="19">
        <f t="shared" si="16"/>
        <v>0</v>
      </c>
      <c r="T211" s="19">
        <f t="shared" si="18"/>
        <v>-2.1234453481611775</v>
      </c>
      <c r="U211" s="19">
        <f t="shared" si="19"/>
        <v>0</v>
      </c>
      <c r="V211" s="19">
        <f t="shared" si="20"/>
        <v>0</v>
      </c>
    </row>
    <row r="212" spans="1:22" x14ac:dyDescent="0.25">
      <c r="A212" s="26">
        <f>Wellpath!E212</f>
        <v>0</v>
      </c>
      <c r="B212" s="22">
        <v>0</v>
      </c>
      <c r="C212" s="22">
        <v>0</v>
      </c>
      <c r="D212" s="22">
        <f t="shared" si="17"/>
        <v>3.9314164891663715E-5</v>
      </c>
      <c r="E212" s="20">
        <f>Model!$W$28*((drdp!B212+drdp!K212)*'DBH-OH'!$B212+(drdp!E212+drdp!N212)*'DBH-OH'!$C212+(drdp!H212+drdp!Q212)*'DBH-OH'!$D212)</f>
        <v>0</v>
      </c>
      <c r="F212" s="20">
        <f>Model!$W$28*((drdp!C212+drdp!L212)*'DBH-OH'!$B212+(drdp!F212+drdp!O212)*'DBH-OH'!$C212+(drdp!I212+drdp!R212)*'DBH-OH'!$D212)</f>
        <v>0</v>
      </c>
      <c r="G212" s="20">
        <f>Model!$W$28*((drdp!D212+drdp!M212)*'DBH-OH'!$B212+(drdp!G212+drdp!P212)*'DBH-OH'!$C212+(drdp!J212+drdp!S212)*'DBH-OH'!$D212)</f>
        <v>0</v>
      </c>
      <c r="H212" s="18">
        <f>Model!$W$28*((drdp!B212)*'DBH-OH'!$B212+(drdp!E212)*'DBH-OH'!$C212+(drdp!H212)*'DBH-OH'!$D212)</f>
        <v>0</v>
      </c>
      <c r="I212" s="18">
        <f>Model!$W$28*((drdp!C212)*'DBH-OH'!$B212+(drdp!F212)*'DBH-OH'!$C212+(drdp!I212)*'DBH-OH'!$D212)</f>
        <v>0</v>
      </c>
      <c r="J212" s="18">
        <f>Model!$W$28*((drdp!D212)*'DBH-OH'!$B212+(drdp!G212)*'DBH-OH'!$C212+(drdp!J212)*'DBH-OH'!$D212)</f>
        <v>0</v>
      </c>
      <c r="K212" s="21">
        <f>SUM(E$3:E211)+H212</f>
        <v>-1.4569447631583381</v>
      </c>
      <c r="L212" s="21">
        <f>SUM(F$3:F211)+I212</f>
        <v>1.4574645531228045</v>
      </c>
      <c r="M212" s="21">
        <f>SUM(G$3:G211)+J212</f>
        <v>0</v>
      </c>
      <c r="N212" s="21"/>
      <c r="O212" s="21"/>
      <c r="P212" s="21"/>
      <c r="Q212" s="19">
        <f t="shared" ref="Q212:S271" si="21">K212^2</f>
        <v>2.1226880428945059</v>
      </c>
      <c r="R212" s="19">
        <f t="shared" si="21"/>
        <v>2.1242029236094564</v>
      </c>
      <c r="S212" s="19">
        <f t="shared" si="21"/>
        <v>0</v>
      </c>
      <c r="T212" s="19">
        <f t="shared" si="18"/>
        <v>-2.1234453481611775</v>
      </c>
      <c r="U212" s="19">
        <f t="shared" si="19"/>
        <v>0</v>
      </c>
      <c r="V212" s="19">
        <f t="shared" si="20"/>
        <v>0</v>
      </c>
    </row>
    <row r="213" spans="1:22" x14ac:dyDescent="0.25">
      <c r="A213" s="26">
        <f>Wellpath!E213</f>
        <v>0</v>
      </c>
      <c r="B213" s="22">
        <v>0</v>
      </c>
      <c r="C213" s="22">
        <v>0</v>
      </c>
      <c r="D213" s="22">
        <f t="shared" si="17"/>
        <v>3.9314164891663715E-5</v>
      </c>
      <c r="E213" s="20">
        <f>Model!$W$28*((drdp!B213+drdp!K213)*'DBH-OH'!$B213+(drdp!E213+drdp!N213)*'DBH-OH'!$C213+(drdp!H213+drdp!Q213)*'DBH-OH'!$D213)</f>
        <v>0</v>
      </c>
      <c r="F213" s="20">
        <f>Model!$W$28*((drdp!C213+drdp!L213)*'DBH-OH'!$B213+(drdp!F213+drdp!O213)*'DBH-OH'!$C213+(drdp!I213+drdp!R213)*'DBH-OH'!$D213)</f>
        <v>0</v>
      </c>
      <c r="G213" s="20">
        <f>Model!$W$28*((drdp!D213+drdp!M213)*'DBH-OH'!$B213+(drdp!G213+drdp!P213)*'DBH-OH'!$C213+(drdp!J213+drdp!S213)*'DBH-OH'!$D213)</f>
        <v>0</v>
      </c>
      <c r="H213" s="18">
        <f>Model!$W$28*((drdp!B213)*'DBH-OH'!$B213+(drdp!E213)*'DBH-OH'!$C213+(drdp!H213)*'DBH-OH'!$D213)</f>
        <v>0</v>
      </c>
      <c r="I213" s="18">
        <f>Model!$W$28*((drdp!C213)*'DBH-OH'!$B213+(drdp!F213)*'DBH-OH'!$C213+(drdp!I213)*'DBH-OH'!$D213)</f>
        <v>0</v>
      </c>
      <c r="J213" s="18">
        <f>Model!$W$28*((drdp!D213)*'DBH-OH'!$B213+(drdp!G213)*'DBH-OH'!$C213+(drdp!J213)*'DBH-OH'!$D213)</f>
        <v>0</v>
      </c>
      <c r="K213" s="21">
        <f>SUM(E$3:E212)+H213</f>
        <v>-1.4569447631583381</v>
      </c>
      <c r="L213" s="21">
        <f>SUM(F$3:F212)+I213</f>
        <v>1.4574645531228045</v>
      </c>
      <c r="M213" s="21">
        <f>SUM(G$3:G212)+J213</f>
        <v>0</v>
      </c>
      <c r="N213" s="21"/>
      <c r="O213" s="21"/>
      <c r="P213" s="21"/>
      <c r="Q213" s="19">
        <f t="shared" si="21"/>
        <v>2.1226880428945059</v>
      </c>
      <c r="R213" s="19">
        <f t="shared" si="21"/>
        <v>2.1242029236094564</v>
      </c>
      <c r="S213" s="19">
        <f t="shared" si="21"/>
        <v>0</v>
      </c>
      <c r="T213" s="19">
        <f t="shared" si="18"/>
        <v>-2.1234453481611775</v>
      </c>
      <c r="U213" s="19">
        <f t="shared" si="19"/>
        <v>0</v>
      </c>
      <c r="V213" s="19">
        <f t="shared" si="20"/>
        <v>0</v>
      </c>
    </row>
    <row r="214" spans="1:22" x14ac:dyDescent="0.25">
      <c r="A214" s="26">
        <f>Wellpath!E214</f>
        <v>0</v>
      </c>
      <c r="B214" s="22">
        <v>0</v>
      </c>
      <c r="C214" s="22">
        <v>0</v>
      </c>
      <c r="D214" s="22">
        <f t="shared" si="17"/>
        <v>3.9314164891663715E-5</v>
      </c>
      <c r="E214" s="20">
        <f>Model!$W$28*((drdp!B214+drdp!K214)*'DBH-OH'!$B214+(drdp!E214+drdp!N214)*'DBH-OH'!$C214+(drdp!H214+drdp!Q214)*'DBH-OH'!$D214)</f>
        <v>0</v>
      </c>
      <c r="F214" s="20">
        <f>Model!$W$28*((drdp!C214+drdp!L214)*'DBH-OH'!$B214+(drdp!F214+drdp!O214)*'DBH-OH'!$C214+(drdp!I214+drdp!R214)*'DBH-OH'!$D214)</f>
        <v>0</v>
      </c>
      <c r="G214" s="20">
        <f>Model!$W$28*((drdp!D214+drdp!M214)*'DBH-OH'!$B214+(drdp!G214+drdp!P214)*'DBH-OH'!$C214+(drdp!J214+drdp!S214)*'DBH-OH'!$D214)</f>
        <v>0</v>
      </c>
      <c r="H214" s="18">
        <f>Model!$W$28*((drdp!B214)*'DBH-OH'!$B214+(drdp!E214)*'DBH-OH'!$C214+(drdp!H214)*'DBH-OH'!$D214)</f>
        <v>0</v>
      </c>
      <c r="I214" s="18">
        <f>Model!$W$28*((drdp!C214)*'DBH-OH'!$B214+(drdp!F214)*'DBH-OH'!$C214+(drdp!I214)*'DBH-OH'!$D214)</f>
        <v>0</v>
      </c>
      <c r="J214" s="18">
        <f>Model!$W$28*((drdp!D214)*'DBH-OH'!$B214+(drdp!G214)*'DBH-OH'!$C214+(drdp!J214)*'DBH-OH'!$D214)</f>
        <v>0</v>
      </c>
      <c r="K214" s="21">
        <f>SUM(E$3:E213)+H214</f>
        <v>-1.4569447631583381</v>
      </c>
      <c r="L214" s="21">
        <f>SUM(F$3:F213)+I214</f>
        <v>1.4574645531228045</v>
      </c>
      <c r="M214" s="21">
        <f>SUM(G$3:G213)+J214</f>
        <v>0</v>
      </c>
      <c r="N214" s="21"/>
      <c r="O214" s="21"/>
      <c r="P214" s="21"/>
      <c r="Q214" s="19">
        <f t="shared" si="21"/>
        <v>2.1226880428945059</v>
      </c>
      <c r="R214" s="19">
        <f t="shared" si="21"/>
        <v>2.1242029236094564</v>
      </c>
      <c r="S214" s="19">
        <f t="shared" si="21"/>
        <v>0</v>
      </c>
      <c r="T214" s="19">
        <f t="shared" si="18"/>
        <v>-2.1234453481611775</v>
      </c>
      <c r="U214" s="19">
        <f t="shared" si="19"/>
        <v>0</v>
      </c>
      <c r="V214" s="19">
        <f t="shared" si="20"/>
        <v>0</v>
      </c>
    </row>
    <row r="215" spans="1:22" x14ac:dyDescent="0.25">
      <c r="A215" s="26">
        <f>Wellpath!E215</f>
        <v>0</v>
      </c>
      <c r="B215" s="22">
        <v>0</v>
      </c>
      <c r="C215" s="22">
        <v>0</v>
      </c>
      <c r="D215" s="22">
        <f t="shared" si="17"/>
        <v>3.9314164891663715E-5</v>
      </c>
      <c r="E215" s="20">
        <f>Model!$W$28*((drdp!B215+drdp!K215)*'DBH-OH'!$B215+(drdp!E215+drdp!N215)*'DBH-OH'!$C215+(drdp!H215+drdp!Q215)*'DBH-OH'!$D215)</f>
        <v>0</v>
      </c>
      <c r="F215" s="20">
        <f>Model!$W$28*((drdp!C215+drdp!L215)*'DBH-OH'!$B215+(drdp!F215+drdp!O215)*'DBH-OH'!$C215+(drdp!I215+drdp!R215)*'DBH-OH'!$D215)</f>
        <v>0</v>
      </c>
      <c r="G215" s="20">
        <f>Model!$W$28*((drdp!D215+drdp!M215)*'DBH-OH'!$B215+(drdp!G215+drdp!P215)*'DBH-OH'!$C215+(drdp!J215+drdp!S215)*'DBH-OH'!$D215)</f>
        <v>0</v>
      </c>
      <c r="H215" s="18">
        <f>Model!$W$28*((drdp!B215)*'DBH-OH'!$B215+(drdp!E215)*'DBH-OH'!$C215+(drdp!H215)*'DBH-OH'!$D215)</f>
        <v>0</v>
      </c>
      <c r="I215" s="18">
        <f>Model!$W$28*((drdp!C215)*'DBH-OH'!$B215+(drdp!F215)*'DBH-OH'!$C215+(drdp!I215)*'DBH-OH'!$D215)</f>
        <v>0</v>
      </c>
      <c r="J215" s="18">
        <f>Model!$W$28*((drdp!D215)*'DBH-OH'!$B215+(drdp!G215)*'DBH-OH'!$C215+(drdp!J215)*'DBH-OH'!$D215)</f>
        <v>0</v>
      </c>
      <c r="K215" s="21">
        <f>SUM(E$3:E214)+H215</f>
        <v>-1.4569447631583381</v>
      </c>
      <c r="L215" s="21">
        <f>SUM(F$3:F214)+I215</f>
        <v>1.4574645531228045</v>
      </c>
      <c r="M215" s="21">
        <f>SUM(G$3:G214)+J215</f>
        <v>0</v>
      </c>
      <c r="N215" s="21"/>
      <c r="O215" s="21"/>
      <c r="P215" s="21"/>
      <c r="Q215" s="19">
        <f t="shared" si="21"/>
        <v>2.1226880428945059</v>
      </c>
      <c r="R215" s="19">
        <f t="shared" si="21"/>
        <v>2.1242029236094564</v>
      </c>
      <c r="S215" s="19">
        <f t="shared" si="21"/>
        <v>0</v>
      </c>
      <c r="T215" s="19">
        <f t="shared" si="18"/>
        <v>-2.1234453481611775</v>
      </c>
      <c r="U215" s="19">
        <f t="shared" si="19"/>
        <v>0</v>
      </c>
      <c r="V215" s="19">
        <f t="shared" si="20"/>
        <v>0</v>
      </c>
    </row>
    <row r="216" spans="1:22" x14ac:dyDescent="0.25">
      <c r="A216" s="26">
        <f>Wellpath!E216</f>
        <v>0</v>
      </c>
      <c r="B216" s="22">
        <v>0</v>
      </c>
      <c r="C216" s="22">
        <v>0</v>
      </c>
      <c r="D216" s="22">
        <f t="shared" si="17"/>
        <v>3.9314164891663715E-5</v>
      </c>
      <c r="E216" s="20">
        <f>Model!$W$28*((drdp!B216+drdp!K216)*'DBH-OH'!$B216+(drdp!E216+drdp!N216)*'DBH-OH'!$C216+(drdp!H216+drdp!Q216)*'DBH-OH'!$D216)</f>
        <v>0</v>
      </c>
      <c r="F216" s="20">
        <f>Model!$W$28*((drdp!C216+drdp!L216)*'DBH-OH'!$B216+(drdp!F216+drdp!O216)*'DBH-OH'!$C216+(drdp!I216+drdp!R216)*'DBH-OH'!$D216)</f>
        <v>0</v>
      </c>
      <c r="G216" s="20">
        <f>Model!$W$28*((drdp!D216+drdp!M216)*'DBH-OH'!$B216+(drdp!G216+drdp!P216)*'DBH-OH'!$C216+(drdp!J216+drdp!S216)*'DBH-OH'!$D216)</f>
        <v>0</v>
      </c>
      <c r="H216" s="18">
        <f>Model!$W$28*((drdp!B216)*'DBH-OH'!$B216+(drdp!E216)*'DBH-OH'!$C216+(drdp!H216)*'DBH-OH'!$D216)</f>
        <v>0</v>
      </c>
      <c r="I216" s="18">
        <f>Model!$W$28*((drdp!C216)*'DBH-OH'!$B216+(drdp!F216)*'DBH-OH'!$C216+(drdp!I216)*'DBH-OH'!$D216)</f>
        <v>0</v>
      </c>
      <c r="J216" s="18">
        <f>Model!$W$28*((drdp!D216)*'DBH-OH'!$B216+(drdp!G216)*'DBH-OH'!$C216+(drdp!J216)*'DBH-OH'!$D216)</f>
        <v>0</v>
      </c>
      <c r="K216" s="21">
        <f>SUM(E$3:E215)+H216</f>
        <v>-1.4569447631583381</v>
      </c>
      <c r="L216" s="21">
        <f>SUM(F$3:F215)+I216</f>
        <v>1.4574645531228045</v>
      </c>
      <c r="M216" s="21">
        <f>SUM(G$3:G215)+J216</f>
        <v>0</v>
      </c>
      <c r="N216" s="21"/>
      <c r="O216" s="21"/>
      <c r="P216" s="21"/>
      <c r="Q216" s="19">
        <f t="shared" si="21"/>
        <v>2.1226880428945059</v>
      </c>
      <c r="R216" s="19">
        <f t="shared" si="21"/>
        <v>2.1242029236094564</v>
      </c>
      <c r="S216" s="19">
        <f t="shared" si="21"/>
        <v>0</v>
      </c>
      <c r="T216" s="19">
        <f t="shared" si="18"/>
        <v>-2.1234453481611775</v>
      </c>
      <c r="U216" s="19">
        <f t="shared" si="19"/>
        <v>0</v>
      </c>
      <c r="V216" s="19">
        <f t="shared" si="20"/>
        <v>0</v>
      </c>
    </row>
    <row r="217" spans="1:22" x14ac:dyDescent="0.25">
      <c r="A217" s="26">
        <f>Wellpath!E217</f>
        <v>0</v>
      </c>
      <c r="B217" s="22">
        <v>0</v>
      </c>
      <c r="C217" s="22">
        <v>0</v>
      </c>
      <c r="D217" s="22">
        <f t="shared" si="17"/>
        <v>3.9314164891663715E-5</v>
      </c>
      <c r="E217" s="20">
        <f>Model!$W$28*((drdp!B217+drdp!K217)*'DBH-OH'!$B217+(drdp!E217+drdp!N217)*'DBH-OH'!$C217+(drdp!H217+drdp!Q217)*'DBH-OH'!$D217)</f>
        <v>0</v>
      </c>
      <c r="F217" s="20">
        <f>Model!$W$28*((drdp!C217+drdp!L217)*'DBH-OH'!$B217+(drdp!F217+drdp!O217)*'DBH-OH'!$C217+(drdp!I217+drdp!R217)*'DBH-OH'!$D217)</f>
        <v>0</v>
      </c>
      <c r="G217" s="20">
        <f>Model!$W$28*((drdp!D217+drdp!M217)*'DBH-OH'!$B217+(drdp!G217+drdp!P217)*'DBH-OH'!$C217+(drdp!J217+drdp!S217)*'DBH-OH'!$D217)</f>
        <v>0</v>
      </c>
      <c r="H217" s="18">
        <f>Model!$W$28*((drdp!B217)*'DBH-OH'!$B217+(drdp!E217)*'DBH-OH'!$C217+(drdp!H217)*'DBH-OH'!$D217)</f>
        <v>0</v>
      </c>
      <c r="I217" s="18">
        <f>Model!$W$28*((drdp!C217)*'DBH-OH'!$B217+(drdp!F217)*'DBH-OH'!$C217+(drdp!I217)*'DBH-OH'!$D217)</f>
        <v>0</v>
      </c>
      <c r="J217" s="18">
        <f>Model!$W$28*((drdp!D217)*'DBH-OH'!$B217+(drdp!G217)*'DBH-OH'!$C217+(drdp!J217)*'DBH-OH'!$D217)</f>
        <v>0</v>
      </c>
      <c r="K217" s="21">
        <f>SUM(E$3:E216)+H217</f>
        <v>-1.4569447631583381</v>
      </c>
      <c r="L217" s="21">
        <f>SUM(F$3:F216)+I217</f>
        <v>1.4574645531228045</v>
      </c>
      <c r="M217" s="21">
        <f>SUM(G$3:G216)+J217</f>
        <v>0</v>
      </c>
      <c r="N217" s="21"/>
      <c r="O217" s="21"/>
      <c r="P217" s="21"/>
      <c r="Q217" s="19">
        <f t="shared" si="21"/>
        <v>2.1226880428945059</v>
      </c>
      <c r="R217" s="19">
        <f t="shared" si="21"/>
        <v>2.1242029236094564</v>
      </c>
      <c r="S217" s="19">
        <f t="shared" si="21"/>
        <v>0</v>
      </c>
      <c r="T217" s="19">
        <f t="shared" si="18"/>
        <v>-2.1234453481611775</v>
      </c>
      <c r="U217" s="19">
        <f t="shared" si="19"/>
        <v>0</v>
      </c>
      <c r="V217" s="19">
        <f t="shared" si="20"/>
        <v>0</v>
      </c>
    </row>
    <row r="218" spans="1:22" x14ac:dyDescent="0.25">
      <c r="A218" s="26">
        <f>Wellpath!E218</f>
        <v>0</v>
      </c>
      <c r="B218" s="22">
        <v>0</v>
      </c>
      <c r="C218" s="22">
        <v>0</v>
      </c>
      <c r="D218" s="22">
        <f t="shared" si="17"/>
        <v>3.9314164891663715E-5</v>
      </c>
      <c r="E218" s="20">
        <f>Model!$W$28*((drdp!B218+drdp!K218)*'DBH-OH'!$B218+(drdp!E218+drdp!N218)*'DBH-OH'!$C218+(drdp!H218+drdp!Q218)*'DBH-OH'!$D218)</f>
        <v>0</v>
      </c>
      <c r="F218" s="20">
        <f>Model!$W$28*((drdp!C218+drdp!L218)*'DBH-OH'!$B218+(drdp!F218+drdp!O218)*'DBH-OH'!$C218+(drdp!I218+drdp!R218)*'DBH-OH'!$D218)</f>
        <v>0</v>
      </c>
      <c r="G218" s="20">
        <f>Model!$W$28*((drdp!D218+drdp!M218)*'DBH-OH'!$B218+(drdp!G218+drdp!P218)*'DBH-OH'!$C218+(drdp!J218+drdp!S218)*'DBH-OH'!$D218)</f>
        <v>0</v>
      </c>
      <c r="H218" s="18">
        <f>Model!$W$28*((drdp!B218)*'DBH-OH'!$B218+(drdp!E218)*'DBH-OH'!$C218+(drdp!H218)*'DBH-OH'!$D218)</f>
        <v>0</v>
      </c>
      <c r="I218" s="18">
        <f>Model!$W$28*((drdp!C218)*'DBH-OH'!$B218+(drdp!F218)*'DBH-OH'!$C218+(drdp!I218)*'DBH-OH'!$D218)</f>
        <v>0</v>
      </c>
      <c r="J218" s="18">
        <f>Model!$W$28*((drdp!D218)*'DBH-OH'!$B218+(drdp!G218)*'DBH-OH'!$C218+(drdp!J218)*'DBH-OH'!$D218)</f>
        <v>0</v>
      </c>
      <c r="K218" s="21">
        <f>SUM(E$3:E217)+H218</f>
        <v>-1.4569447631583381</v>
      </c>
      <c r="L218" s="21">
        <f>SUM(F$3:F217)+I218</f>
        <v>1.4574645531228045</v>
      </c>
      <c r="M218" s="21">
        <f>SUM(G$3:G217)+J218</f>
        <v>0</v>
      </c>
      <c r="N218" s="21"/>
      <c r="O218" s="21"/>
      <c r="P218" s="21"/>
      <c r="Q218" s="19">
        <f t="shared" si="21"/>
        <v>2.1226880428945059</v>
      </c>
      <c r="R218" s="19">
        <f t="shared" si="21"/>
        <v>2.1242029236094564</v>
      </c>
      <c r="S218" s="19">
        <f t="shared" si="21"/>
        <v>0</v>
      </c>
      <c r="T218" s="19">
        <f t="shared" si="18"/>
        <v>-2.1234453481611775</v>
      </c>
      <c r="U218" s="19">
        <f t="shared" si="19"/>
        <v>0</v>
      </c>
      <c r="V218" s="19">
        <f t="shared" si="20"/>
        <v>0</v>
      </c>
    </row>
    <row r="219" spans="1:22" x14ac:dyDescent="0.25">
      <c r="A219" s="26">
        <f>Wellpath!E219</f>
        <v>0</v>
      </c>
      <c r="B219" s="22">
        <v>0</v>
      </c>
      <c r="C219" s="22">
        <v>0</v>
      </c>
      <c r="D219" s="22">
        <f t="shared" si="17"/>
        <v>3.9314164891663715E-5</v>
      </c>
      <c r="E219" s="20">
        <f>Model!$W$28*((drdp!B219+drdp!K219)*'DBH-OH'!$B219+(drdp!E219+drdp!N219)*'DBH-OH'!$C219+(drdp!H219+drdp!Q219)*'DBH-OH'!$D219)</f>
        <v>0</v>
      </c>
      <c r="F219" s="20">
        <f>Model!$W$28*((drdp!C219+drdp!L219)*'DBH-OH'!$B219+(drdp!F219+drdp!O219)*'DBH-OH'!$C219+(drdp!I219+drdp!R219)*'DBH-OH'!$D219)</f>
        <v>0</v>
      </c>
      <c r="G219" s="20">
        <f>Model!$W$28*((drdp!D219+drdp!M219)*'DBH-OH'!$B219+(drdp!G219+drdp!P219)*'DBH-OH'!$C219+(drdp!J219+drdp!S219)*'DBH-OH'!$D219)</f>
        <v>0</v>
      </c>
      <c r="H219" s="18">
        <f>Model!$W$28*((drdp!B219)*'DBH-OH'!$B219+(drdp!E219)*'DBH-OH'!$C219+(drdp!H219)*'DBH-OH'!$D219)</f>
        <v>0</v>
      </c>
      <c r="I219" s="18">
        <f>Model!$W$28*((drdp!C219)*'DBH-OH'!$B219+(drdp!F219)*'DBH-OH'!$C219+(drdp!I219)*'DBH-OH'!$D219)</f>
        <v>0</v>
      </c>
      <c r="J219" s="18">
        <f>Model!$W$28*((drdp!D219)*'DBH-OH'!$B219+(drdp!G219)*'DBH-OH'!$C219+(drdp!J219)*'DBH-OH'!$D219)</f>
        <v>0</v>
      </c>
      <c r="K219" s="21">
        <f>SUM(E$3:E218)+H219</f>
        <v>-1.4569447631583381</v>
      </c>
      <c r="L219" s="21">
        <f>SUM(F$3:F218)+I219</f>
        <v>1.4574645531228045</v>
      </c>
      <c r="M219" s="21">
        <f>SUM(G$3:G218)+J219</f>
        <v>0</v>
      </c>
      <c r="N219" s="21"/>
      <c r="O219" s="21"/>
      <c r="P219" s="21"/>
      <c r="Q219" s="19">
        <f t="shared" si="21"/>
        <v>2.1226880428945059</v>
      </c>
      <c r="R219" s="19">
        <f t="shared" si="21"/>
        <v>2.1242029236094564</v>
      </c>
      <c r="S219" s="19">
        <f t="shared" si="21"/>
        <v>0</v>
      </c>
      <c r="T219" s="19">
        <f t="shared" si="18"/>
        <v>-2.1234453481611775</v>
      </c>
      <c r="U219" s="19">
        <f t="shared" si="19"/>
        <v>0</v>
      </c>
      <c r="V219" s="19">
        <f t="shared" si="20"/>
        <v>0</v>
      </c>
    </row>
    <row r="220" spans="1:22" x14ac:dyDescent="0.25">
      <c r="A220" s="26">
        <f>Wellpath!E220</f>
        <v>0</v>
      </c>
      <c r="B220" s="22">
        <v>0</v>
      </c>
      <c r="C220" s="22">
        <v>0</v>
      </c>
      <c r="D220" s="22">
        <f t="shared" si="17"/>
        <v>3.9314164891663715E-5</v>
      </c>
      <c r="E220" s="20">
        <f>Model!$W$28*((drdp!B220+drdp!K220)*'DBH-OH'!$B220+(drdp!E220+drdp!N220)*'DBH-OH'!$C220+(drdp!H220+drdp!Q220)*'DBH-OH'!$D220)</f>
        <v>0</v>
      </c>
      <c r="F220" s="20">
        <f>Model!$W$28*((drdp!C220+drdp!L220)*'DBH-OH'!$B220+(drdp!F220+drdp!O220)*'DBH-OH'!$C220+(drdp!I220+drdp!R220)*'DBH-OH'!$D220)</f>
        <v>0</v>
      </c>
      <c r="G220" s="20">
        <f>Model!$W$28*((drdp!D220+drdp!M220)*'DBH-OH'!$B220+(drdp!G220+drdp!P220)*'DBH-OH'!$C220+(drdp!J220+drdp!S220)*'DBH-OH'!$D220)</f>
        <v>0</v>
      </c>
      <c r="H220" s="18">
        <f>Model!$W$28*((drdp!B220)*'DBH-OH'!$B220+(drdp!E220)*'DBH-OH'!$C220+(drdp!H220)*'DBH-OH'!$D220)</f>
        <v>0</v>
      </c>
      <c r="I220" s="18">
        <f>Model!$W$28*((drdp!C220)*'DBH-OH'!$B220+(drdp!F220)*'DBH-OH'!$C220+(drdp!I220)*'DBH-OH'!$D220)</f>
        <v>0</v>
      </c>
      <c r="J220" s="18">
        <f>Model!$W$28*((drdp!D220)*'DBH-OH'!$B220+(drdp!G220)*'DBH-OH'!$C220+(drdp!J220)*'DBH-OH'!$D220)</f>
        <v>0</v>
      </c>
      <c r="K220" s="21">
        <f>SUM(E$3:E219)+H220</f>
        <v>-1.4569447631583381</v>
      </c>
      <c r="L220" s="21">
        <f>SUM(F$3:F219)+I220</f>
        <v>1.4574645531228045</v>
      </c>
      <c r="M220" s="21">
        <f>SUM(G$3:G219)+J220</f>
        <v>0</v>
      </c>
      <c r="N220" s="21"/>
      <c r="O220" s="21"/>
      <c r="P220" s="21"/>
      <c r="Q220" s="19">
        <f t="shared" si="21"/>
        <v>2.1226880428945059</v>
      </c>
      <c r="R220" s="19">
        <f t="shared" si="21"/>
        <v>2.1242029236094564</v>
      </c>
      <c r="S220" s="19">
        <f t="shared" si="21"/>
        <v>0</v>
      </c>
      <c r="T220" s="19">
        <f t="shared" si="18"/>
        <v>-2.1234453481611775</v>
      </c>
      <c r="U220" s="19">
        <f t="shared" si="19"/>
        <v>0</v>
      </c>
      <c r="V220" s="19">
        <f t="shared" si="20"/>
        <v>0</v>
      </c>
    </row>
    <row r="221" spans="1:22" x14ac:dyDescent="0.25">
      <c r="A221" s="26">
        <f>Wellpath!E221</f>
        <v>0</v>
      </c>
      <c r="B221" s="22">
        <v>0</v>
      </c>
      <c r="C221" s="22">
        <v>0</v>
      </c>
      <c r="D221" s="22">
        <f t="shared" si="17"/>
        <v>3.9314164891663715E-5</v>
      </c>
      <c r="E221" s="20">
        <f>Model!$W$28*((drdp!B221+drdp!K221)*'DBH-OH'!$B221+(drdp!E221+drdp!N221)*'DBH-OH'!$C221+(drdp!H221+drdp!Q221)*'DBH-OH'!$D221)</f>
        <v>0</v>
      </c>
      <c r="F221" s="20">
        <f>Model!$W$28*((drdp!C221+drdp!L221)*'DBH-OH'!$B221+(drdp!F221+drdp!O221)*'DBH-OH'!$C221+(drdp!I221+drdp!R221)*'DBH-OH'!$D221)</f>
        <v>0</v>
      </c>
      <c r="G221" s="20">
        <f>Model!$W$28*((drdp!D221+drdp!M221)*'DBH-OH'!$B221+(drdp!G221+drdp!P221)*'DBH-OH'!$C221+(drdp!J221+drdp!S221)*'DBH-OH'!$D221)</f>
        <v>0</v>
      </c>
      <c r="H221" s="18">
        <f>Model!$W$28*((drdp!B221)*'DBH-OH'!$B221+(drdp!E221)*'DBH-OH'!$C221+(drdp!H221)*'DBH-OH'!$D221)</f>
        <v>0</v>
      </c>
      <c r="I221" s="18">
        <f>Model!$W$28*((drdp!C221)*'DBH-OH'!$B221+(drdp!F221)*'DBH-OH'!$C221+(drdp!I221)*'DBH-OH'!$D221)</f>
        <v>0</v>
      </c>
      <c r="J221" s="18">
        <f>Model!$W$28*((drdp!D221)*'DBH-OH'!$B221+(drdp!G221)*'DBH-OH'!$C221+(drdp!J221)*'DBH-OH'!$D221)</f>
        <v>0</v>
      </c>
      <c r="K221" s="21">
        <f>SUM(E$3:E220)+H221</f>
        <v>-1.4569447631583381</v>
      </c>
      <c r="L221" s="21">
        <f>SUM(F$3:F220)+I221</f>
        <v>1.4574645531228045</v>
      </c>
      <c r="M221" s="21">
        <f>SUM(G$3:G220)+J221</f>
        <v>0</v>
      </c>
      <c r="N221" s="21"/>
      <c r="O221" s="21"/>
      <c r="P221" s="21"/>
      <c r="Q221" s="19">
        <f t="shared" si="21"/>
        <v>2.1226880428945059</v>
      </c>
      <c r="R221" s="19">
        <f t="shared" si="21"/>
        <v>2.1242029236094564</v>
      </c>
      <c r="S221" s="19">
        <f t="shared" si="21"/>
        <v>0</v>
      </c>
      <c r="T221" s="19">
        <f t="shared" si="18"/>
        <v>-2.1234453481611775</v>
      </c>
      <c r="U221" s="19">
        <f t="shared" si="19"/>
        <v>0</v>
      </c>
      <c r="V221" s="19">
        <f t="shared" si="20"/>
        <v>0</v>
      </c>
    </row>
    <row r="222" spans="1:22" x14ac:dyDescent="0.25">
      <c r="A222" s="26">
        <f>Wellpath!E222</f>
        <v>0</v>
      </c>
      <c r="B222" s="22">
        <v>0</v>
      </c>
      <c r="C222" s="22">
        <v>0</v>
      </c>
      <c r="D222" s="22">
        <f t="shared" si="17"/>
        <v>3.9314164891663715E-5</v>
      </c>
      <c r="E222" s="20">
        <f>Model!$W$28*((drdp!B222+drdp!K222)*'DBH-OH'!$B222+(drdp!E222+drdp!N222)*'DBH-OH'!$C222+(drdp!H222+drdp!Q222)*'DBH-OH'!$D222)</f>
        <v>0</v>
      </c>
      <c r="F222" s="20">
        <f>Model!$W$28*((drdp!C222+drdp!L222)*'DBH-OH'!$B222+(drdp!F222+drdp!O222)*'DBH-OH'!$C222+(drdp!I222+drdp!R222)*'DBH-OH'!$D222)</f>
        <v>0</v>
      </c>
      <c r="G222" s="20">
        <f>Model!$W$28*((drdp!D222+drdp!M222)*'DBH-OH'!$B222+(drdp!G222+drdp!P222)*'DBH-OH'!$C222+(drdp!J222+drdp!S222)*'DBH-OH'!$D222)</f>
        <v>0</v>
      </c>
      <c r="H222" s="18">
        <f>Model!$W$28*((drdp!B222)*'DBH-OH'!$B222+(drdp!E222)*'DBH-OH'!$C222+(drdp!H222)*'DBH-OH'!$D222)</f>
        <v>0</v>
      </c>
      <c r="I222" s="18">
        <f>Model!$W$28*((drdp!C222)*'DBH-OH'!$B222+(drdp!F222)*'DBH-OH'!$C222+(drdp!I222)*'DBH-OH'!$D222)</f>
        <v>0</v>
      </c>
      <c r="J222" s="18">
        <f>Model!$W$28*((drdp!D222)*'DBH-OH'!$B222+(drdp!G222)*'DBH-OH'!$C222+(drdp!J222)*'DBH-OH'!$D222)</f>
        <v>0</v>
      </c>
      <c r="K222" s="21">
        <f>SUM(E$3:E221)+H222</f>
        <v>-1.4569447631583381</v>
      </c>
      <c r="L222" s="21">
        <f>SUM(F$3:F221)+I222</f>
        <v>1.4574645531228045</v>
      </c>
      <c r="M222" s="21">
        <f>SUM(G$3:G221)+J222</f>
        <v>0</v>
      </c>
      <c r="N222" s="21"/>
      <c r="O222" s="21"/>
      <c r="P222" s="21"/>
      <c r="Q222" s="19">
        <f t="shared" si="21"/>
        <v>2.1226880428945059</v>
      </c>
      <c r="R222" s="19">
        <f t="shared" si="21"/>
        <v>2.1242029236094564</v>
      </c>
      <c r="S222" s="19">
        <f t="shared" si="21"/>
        <v>0</v>
      </c>
      <c r="T222" s="19">
        <f t="shared" si="18"/>
        <v>-2.1234453481611775</v>
      </c>
      <c r="U222" s="19">
        <f t="shared" si="19"/>
        <v>0</v>
      </c>
      <c r="V222" s="19">
        <f t="shared" si="20"/>
        <v>0</v>
      </c>
    </row>
    <row r="223" spans="1:22" x14ac:dyDescent="0.25">
      <c r="A223" s="26">
        <f>Wellpath!E223</f>
        <v>0</v>
      </c>
      <c r="B223" s="22">
        <v>0</v>
      </c>
      <c r="C223" s="22">
        <v>0</v>
      </c>
      <c r="D223" s="22">
        <f t="shared" si="17"/>
        <v>3.9314164891663715E-5</v>
      </c>
      <c r="E223" s="20">
        <f>Model!$W$28*((drdp!B223+drdp!K223)*'DBH-OH'!$B223+(drdp!E223+drdp!N223)*'DBH-OH'!$C223+(drdp!H223+drdp!Q223)*'DBH-OH'!$D223)</f>
        <v>0</v>
      </c>
      <c r="F223" s="20">
        <f>Model!$W$28*((drdp!C223+drdp!L223)*'DBH-OH'!$B223+(drdp!F223+drdp!O223)*'DBH-OH'!$C223+(drdp!I223+drdp!R223)*'DBH-OH'!$D223)</f>
        <v>0</v>
      </c>
      <c r="G223" s="20">
        <f>Model!$W$28*((drdp!D223+drdp!M223)*'DBH-OH'!$B223+(drdp!G223+drdp!P223)*'DBH-OH'!$C223+(drdp!J223+drdp!S223)*'DBH-OH'!$D223)</f>
        <v>0</v>
      </c>
      <c r="H223" s="18">
        <f>Model!$W$28*((drdp!B223)*'DBH-OH'!$B223+(drdp!E223)*'DBH-OH'!$C223+(drdp!H223)*'DBH-OH'!$D223)</f>
        <v>0</v>
      </c>
      <c r="I223" s="18">
        <f>Model!$W$28*((drdp!C223)*'DBH-OH'!$B223+(drdp!F223)*'DBH-OH'!$C223+(drdp!I223)*'DBH-OH'!$D223)</f>
        <v>0</v>
      </c>
      <c r="J223" s="18">
        <f>Model!$W$28*((drdp!D223)*'DBH-OH'!$B223+(drdp!G223)*'DBH-OH'!$C223+(drdp!J223)*'DBH-OH'!$D223)</f>
        <v>0</v>
      </c>
      <c r="K223" s="21">
        <f>SUM(E$3:E222)+H223</f>
        <v>-1.4569447631583381</v>
      </c>
      <c r="L223" s="21">
        <f>SUM(F$3:F222)+I223</f>
        <v>1.4574645531228045</v>
      </c>
      <c r="M223" s="21">
        <f>SUM(G$3:G222)+J223</f>
        <v>0</v>
      </c>
      <c r="N223" s="21"/>
      <c r="O223" s="21"/>
      <c r="P223" s="21"/>
      <c r="Q223" s="19">
        <f t="shared" si="21"/>
        <v>2.1226880428945059</v>
      </c>
      <c r="R223" s="19">
        <f t="shared" si="21"/>
        <v>2.1242029236094564</v>
      </c>
      <c r="S223" s="19">
        <f t="shared" si="21"/>
        <v>0</v>
      </c>
      <c r="T223" s="19">
        <f t="shared" si="18"/>
        <v>-2.1234453481611775</v>
      </c>
      <c r="U223" s="19">
        <f t="shared" si="19"/>
        <v>0</v>
      </c>
      <c r="V223" s="19">
        <f t="shared" si="20"/>
        <v>0</v>
      </c>
    </row>
    <row r="224" spans="1:22" x14ac:dyDescent="0.25">
      <c r="A224" s="26">
        <f>Wellpath!E224</f>
        <v>0</v>
      </c>
      <c r="B224" s="22">
        <v>0</v>
      </c>
      <c r="C224" s="22">
        <v>0</v>
      </c>
      <c r="D224" s="22">
        <f t="shared" si="17"/>
        <v>3.9314164891663715E-5</v>
      </c>
      <c r="E224" s="20">
        <f>Model!$W$28*((drdp!B224+drdp!K224)*'DBH-OH'!$B224+(drdp!E224+drdp!N224)*'DBH-OH'!$C224+(drdp!H224+drdp!Q224)*'DBH-OH'!$D224)</f>
        <v>0</v>
      </c>
      <c r="F224" s="20">
        <f>Model!$W$28*((drdp!C224+drdp!L224)*'DBH-OH'!$B224+(drdp!F224+drdp!O224)*'DBH-OH'!$C224+(drdp!I224+drdp!R224)*'DBH-OH'!$D224)</f>
        <v>0</v>
      </c>
      <c r="G224" s="20">
        <f>Model!$W$28*((drdp!D224+drdp!M224)*'DBH-OH'!$B224+(drdp!G224+drdp!P224)*'DBH-OH'!$C224+(drdp!J224+drdp!S224)*'DBH-OH'!$D224)</f>
        <v>0</v>
      </c>
      <c r="H224" s="18">
        <f>Model!$W$28*((drdp!B224)*'DBH-OH'!$B224+(drdp!E224)*'DBH-OH'!$C224+(drdp!H224)*'DBH-OH'!$D224)</f>
        <v>0</v>
      </c>
      <c r="I224" s="18">
        <f>Model!$W$28*((drdp!C224)*'DBH-OH'!$B224+(drdp!F224)*'DBH-OH'!$C224+(drdp!I224)*'DBH-OH'!$D224)</f>
        <v>0</v>
      </c>
      <c r="J224" s="18">
        <f>Model!$W$28*((drdp!D224)*'DBH-OH'!$B224+(drdp!G224)*'DBH-OH'!$C224+(drdp!J224)*'DBH-OH'!$D224)</f>
        <v>0</v>
      </c>
      <c r="K224" s="21">
        <f>SUM(E$3:E223)+H224</f>
        <v>-1.4569447631583381</v>
      </c>
      <c r="L224" s="21">
        <f>SUM(F$3:F223)+I224</f>
        <v>1.4574645531228045</v>
      </c>
      <c r="M224" s="21">
        <f>SUM(G$3:G223)+J224</f>
        <v>0</v>
      </c>
      <c r="N224" s="21"/>
      <c r="O224" s="21"/>
      <c r="P224" s="21"/>
      <c r="Q224" s="19">
        <f t="shared" si="21"/>
        <v>2.1226880428945059</v>
      </c>
      <c r="R224" s="19">
        <f t="shared" si="21"/>
        <v>2.1242029236094564</v>
      </c>
      <c r="S224" s="19">
        <f t="shared" si="21"/>
        <v>0</v>
      </c>
      <c r="T224" s="19">
        <f t="shared" si="18"/>
        <v>-2.1234453481611775</v>
      </c>
      <c r="U224" s="19">
        <f t="shared" si="19"/>
        <v>0</v>
      </c>
      <c r="V224" s="19">
        <f t="shared" si="20"/>
        <v>0</v>
      </c>
    </row>
    <row r="225" spans="1:22" x14ac:dyDescent="0.25">
      <c r="A225" s="26">
        <f>Wellpath!E225</f>
        <v>0</v>
      </c>
      <c r="B225" s="22">
        <v>0</v>
      </c>
      <c r="C225" s="22">
        <v>0</v>
      </c>
      <c r="D225" s="22">
        <f t="shared" si="17"/>
        <v>3.9314164891663715E-5</v>
      </c>
      <c r="E225" s="20">
        <f>Model!$W$28*((drdp!B225+drdp!K225)*'DBH-OH'!$B225+(drdp!E225+drdp!N225)*'DBH-OH'!$C225+(drdp!H225+drdp!Q225)*'DBH-OH'!$D225)</f>
        <v>0</v>
      </c>
      <c r="F225" s="20">
        <f>Model!$W$28*((drdp!C225+drdp!L225)*'DBH-OH'!$B225+(drdp!F225+drdp!O225)*'DBH-OH'!$C225+(drdp!I225+drdp!R225)*'DBH-OH'!$D225)</f>
        <v>0</v>
      </c>
      <c r="G225" s="20">
        <f>Model!$W$28*((drdp!D225+drdp!M225)*'DBH-OH'!$B225+(drdp!G225+drdp!P225)*'DBH-OH'!$C225+(drdp!J225+drdp!S225)*'DBH-OH'!$D225)</f>
        <v>0</v>
      </c>
      <c r="H225" s="18">
        <f>Model!$W$28*((drdp!B225)*'DBH-OH'!$B225+(drdp!E225)*'DBH-OH'!$C225+(drdp!H225)*'DBH-OH'!$D225)</f>
        <v>0</v>
      </c>
      <c r="I225" s="18">
        <f>Model!$W$28*((drdp!C225)*'DBH-OH'!$B225+(drdp!F225)*'DBH-OH'!$C225+(drdp!I225)*'DBH-OH'!$D225)</f>
        <v>0</v>
      </c>
      <c r="J225" s="18">
        <f>Model!$W$28*((drdp!D225)*'DBH-OH'!$B225+(drdp!G225)*'DBH-OH'!$C225+(drdp!J225)*'DBH-OH'!$D225)</f>
        <v>0</v>
      </c>
      <c r="K225" s="21">
        <f>SUM(E$3:E224)+H225</f>
        <v>-1.4569447631583381</v>
      </c>
      <c r="L225" s="21">
        <f>SUM(F$3:F224)+I225</f>
        <v>1.4574645531228045</v>
      </c>
      <c r="M225" s="21">
        <f>SUM(G$3:G224)+J225</f>
        <v>0</v>
      </c>
      <c r="N225" s="21"/>
      <c r="O225" s="21"/>
      <c r="P225" s="21"/>
      <c r="Q225" s="19">
        <f t="shared" si="21"/>
        <v>2.1226880428945059</v>
      </c>
      <c r="R225" s="19">
        <f t="shared" si="21"/>
        <v>2.1242029236094564</v>
      </c>
      <c r="S225" s="19">
        <f t="shared" si="21"/>
        <v>0</v>
      </c>
      <c r="T225" s="19">
        <f t="shared" si="18"/>
        <v>-2.1234453481611775</v>
      </c>
      <c r="U225" s="19">
        <f t="shared" si="19"/>
        <v>0</v>
      </c>
      <c r="V225" s="19">
        <f t="shared" si="20"/>
        <v>0</v>
      </c>
    </row>
    <row r="226" spans="1:22" x14ac:dyDescent="0.25">
      <c r="A226" s="26">
        <f>Wellpath!E226</f>
        <v>0</v>
      </c>
      <c r="B226" s="22">
        <v>0</v>
      </c>
      <c r="C226" s="22">
        <v>0</v>
      </c>
      <c r="D226" s="22">
        <f t="shared" si="17"/>
        <v>3.9314164891663715E-5</v>
      </c>
      <c r="E226" s="20">
        <f>Model!$W$28*((drdp!B226+drdp!K226)*'DBH-OH'!$B226+(drdp!E226+drdp!N226)*'DBH-OH'!$C226+(drdp!H226+drdp!Q226)*'DBH-OH'!$D226)</f>
        <v>0</v>
      </c>
      <c r="F226" s="20">
        <f>Model!$W$28*((drdp!C226+drdp!L226)*'DBH-OH'!$B226+(drdp!F226+drdp!O226)*'DBH-OH'!$C226+(drdp!I226+drdp!R226)*'DBH-OH'!$D226)</f>
        <v>0</v>
      </c>
      <c r="G226" s="20">
        <f>Model!$W$28*((drdp!D226+drdp!M226)*'DBH-OH'!$B226+(drdp!G226+drdp!P226)*'DBH-OH'!$C226+(drdp!J226+drdp!S226)*'DBH-OH'!$D226)</f>
        <v>0</v>
      </c>
      <c r="H226" s="18">
        <f>Model!$W$28*((drdp!B226)*'DBH-OH'!$B226+(drdp!E226)*'DBH-OH'!$C226+(drdp!H226)*'DBH-OH'!$D226)</f>
        <v>0</v>
      </c>
      <c r="I226" s="18">
        <f>Model!$W$28*((drdp!C226)*'DBH-OH'!$B226+(drdp!F226)*'DBH-OH'!$C226+(drdp!I226)*'DBH-OH'!$D226)</f>
        <v>0</v>
      </c>
      <c r="J226" s="18">
        <f>Model!$W$28*((drdp!D226)*'DBH-OH'!$B226+(drdp!G226)*'DBH-OH'!$C226+(drdp!J226)*'DBH-OH'!$D226)</f>
        <v>0</v>
      </c>
      <c r="K226" s="21">
        <f>SUM(E$3:E225)+H226</f>
        <v>-1.4569447631583381</v>
      </c>
      <c r="L226" s="21">
        <f>SUM(F$3:F225)+I226</f>
        <v>1.4574645531228045</v>
      </c>
      <c r="M226" s="21">
        <f>SUM(G$3:G225)+J226</f>
        <v>0</v>
      </c>
      <c r="N226" s="21"/>
      <c r="O226" s="21"/>
      <c r="P226" s="21"/>
      <c r="Q226" s="19">
        <f t="shared" si="21"/>
        <v>2.1226880428945059</v>
      </c>
      <c r="R226" s="19">
        <f t="shared" si="21"/>
        <v>2.1242029236094564</v>
      </c>
      <c r="S226" s="19">
        <f t="shared" si="21"/>
        <v>0</v>
      </c>
      <c r="T226" s="19">
        <f t="shared" si="18"/>
        <v>-2.1234453481611775</v>
      </c>
      <c r="U226" s="19">
        <f t="shared" si="19"/>
        <v>0</v>
      </c>
      <c r="V226" s="19">
        <f t="shared" si="20"/>
        <v>0</v>
      </c>
    </row>
    <row r="227" spans="1:22" x14ac:dyDescent="0.25">
      <c r="A227" s="26">
        <f>Wellpath!E227</f>
        <v>0</v>
      </c>
      <c r="B227" s="22">
        <v>0</v>
      </c>
      <c r="C227" s="22">
        <v>0</v>
      </c>
      <c r="D227" s="22">
        <f t="shared" si="17"/>
        <v>3.9314164891663715E-5</v>
      </c>
      <c r="E227" s="20">
        <f>Model!$W$28*((drdp!B227+drdp!K227)*'DBH-OH'!$B227+(drdp!E227+drdp!N227)*'DBH-OH'!$C227+(drdp!H227+drdp!Q227)*'DBH-OH'!$D227)</f>
        <v>0</v>
      </c>
      <c r="F227" s="20">
        <f>Model!$W$28*((drdp!C227+drdp!L227)*'DBH-OH'!$B227+(drdp!F227+drdp!O227)*'DBH-OH'!$C227+(drdp!I227+drdp!R227)*'DBH-OH'!$D227)</f>
        <v>0</v>
      </c>
      <c r="G227" s="20">
        <f>Model!$W$28*((drdp!D227+drdp!M227)*'DBH-OH'!$B227+(drdp!G227+drdp!P227)*'DBH-OH'!$C227+(drdp!J227+drdp!S227)*'DBH-OH'!$D227)</f>
        <v>0</v>
      </c>
      <c r="H227" s="18">
        <f>Model!$W$28*((drdp!B227)*'DBH-OH'!$B227+(drdp!E227)*'DBH-OH'!$C227+(drdp!H227)*'DBH-OH'!$D227)</f>
        <v>0</v>
      </c>
      <c r="I227" s="18">
        <f>Model!$W$28*((drdp!C227)*'DBH-OH'!$B227+(drdp!F227)*'DBH-OH'!$C227+(drdp!I227)*'DBH-OH'!$D227)</f>
        <v>0</v>
      </c>
      <c r="J227" s="18">
        <f>Model!$W$28*((drdp!D227)*'DBH-OH'!$B227+(drdp!G227)*'DBH-OH'!$C227+(drdp!J227)*'DBH-OH'!$D227)</f>
        <v>0</v>
      </c>
      <c r="K227" s="21">
        <f>SUM(E$3:E226)+H227</f>
        <v>-1.4569447631583381</v>
      </c>
      <c r="L227" s="21">
        <f>SUM(F$3:F226)+I227</f>
        <v>1.4574645531228045</v>
      </c>
      <c r="M227" s="21">
        <f>SUM(G$3:G226)+J227</f>
        <v>0</v>
      </c>
      <c r="N227" s="21"/>
      <c r="O227" s="21"/>
      <c r="P227" s="21"/>
      <c r="Q227" s="19">
        <f t="shared" si="21"/>
        <v>2.1226880428945059</v>
      </c>
      <c r="R227" s="19">
        <f t="shared" si="21"/>
        <v>2.1242029236094564</v>
      </c>
      <c r="S227" s="19">
        <f t="shared" si="21"/>
        <v>0</v>
      </c>
      <c r="T227" s="19">
        <f t="shared" si="18"/>
        <v>-2.1234453481611775</v>
      </c>
      <c r="U227" s="19">
        <f t="shared" si="19"/>
        <v>0</v>
      </c>
      <c r="V227" s="19">
        <f t="shared" si="20"/>
        <v>0</v>
      </c>
    </row>
    <row r="228" spans="1:22" x14ac:dyDescent="0.25">
      <c r="A228" s="26">
        <f>Wellpath!E228</f>
        <v>0</v>
      </c>
      <c r="B228" s="22">
        <v>0</v>
      </c>
      <c r="C228" s="22">
        <v>0</v>
      </c>
      <c r="D228" s="22">
        <f t="shared" si="17"/>
        <v>3.9314164891663715E-5</v>
      </c>
      <c r="E228" s="20">
        <f>Model!$W$28*((drdp!B228+drdp!K228)*'DBH-OH'!$B228+(drdp!E228+drdp!N228)*'DBH-OH'!$C228+(drdp!H228+drdp!Q228)*'DBH-OH'!$D228)</f>
        <v>0</v>
      </c>
      <c r="F228" s="20">
        <f>Model!$W$28*((drdp!C228+drdp!L228)*'DBH-OH'!$B228+(drdp!F228+drdp!O228)*'DBH-OH'!$C228+(drdp!I228+drdp!R228)*'DBH-OH'!$D228)</f>
        <v>0</v>
      </c>
      <c r="G228" s="20">
        <f>Model!$W$28*((drdp!D228+drdp!M228)*'DBH-OH'!$B228+(drdp!G228+drdp!P228)*'DBH-OH'!$C228+(drdp!J228+drdp!S228)*'DBH-OH'!$D228)</f>
        <v>0</v>
      </c>
      <c r="H228" s="18">
        <f>Model!$W$28*((drdp!B228)*'DBH-OH'!$B228+(drdp!E228)*'DBH-OH'!$C228+(drdp!H228)*'DBH-OH'!$D228)</f>
        <v>0</v>
      </c>
      <c r="I228" s="18">
        <f>Model!$W$28*((drdp!C228)*'DBH-OH'!$B228+(drdp!F228)*'DBH-OH'!$C228+(drdp!I228)*'DBH-OH'!$D228)</f>
        <v>0</v>
      </c>
      <c r="J228" s="18">
        <f>Model!$W$28*((drdp!D228)*'DBH-OH'!$B228+(drdp!G228)*'DBH-OH'!$C228+(drdp!J228)*'DBH-OH'!$D228)</f>
        <v>0</v>
      </c>
      <c r="K228" s="21">
        <f>SUM(E$3:E227)+H228</f>
        <v>-1.4569447631583381</v>
      </c>
      <c r="L228" s="21">
        <f>SUM(F$3:F227)+I228</f>
        <v>1.4574645531228045</v>
      </c>
      <c r="M228" s="21">
        <f>SUM(G$3:G227)+J228</f>
        <v>0</v>
      </c>
      <c r="N228" s="21"/>
      <c r="O228" s="21"/>
      <c r="P228" s="21"/>
      <c r="Q228" s="19">
        <f t="shared" si="21"/>
        <v>2.1226880428945059</v>
      </c>
      <c r="R228" s="19">
        <f t="shared" si="21"/>
        <v>2.1242029236094564</v>
      </c>
      <c r="S228" s="19">
        <f t="shared" si="21"/>
        <v>0</v>
      </c>
      <c r="T228" s="19">
        <f t="shared" si="18"/>
        <v>-2.1234453481611775</v>
      </c>
      <c r="U228" s="19">
        <f t="shared" si="19"/>
        <v>0</v>
      </c>
      <c r="V228" s="19">
        <f t="shared" si="20"/>
        <v>0</v>
      </c>
    </row>
    <row r="229" spans="1:22" x14ac:dyDescent="0.25">
      <c r="A229" s="26">
        <f>Wellpath!E229</f>
        <v>0</v>
      </c>
      <c r="B229" s="22">
        <v>0</v>
      </c>
      <c r="C229" s="22">
        <v>0</v>
      </c>
      <c r="D229" s="22">
        <f t="shared" si="17"/>
        <v>3.9314164891663715E-5</v>
      </c>
      <c r="E229" s="20">
        <f>Model!$W$28*((drdp!B229+drdp!K229)*'DBH-OH'!$B229+(drdp!E229+drdp!N229)*'DBH-OH'!$C229+(drdp!H229+drdp!Q229)*'DBH-OH'!$D229)</f>
        <v>0</v>
      </c>
      <c r="F229" s="20">
        <f>Model!$W$28*((drdp!C229+drdp!L229)*'DBH-OH'!$B229+(drdp!F229+drdp!O229)*'DBH-OH'!$C229+(drdp!I229+drdp!R229)*'DBH-OH'!$D229)</f>
        <v>0</v>
      </c>
      <c r="G229" s="20">
        <f>Model!$W$28*((drdp!D229+drdp!M229)*'DBH-OH'!$B229+(drdp!G229+drdp!P229)*'DBH-OH'!$C229+(drdp!J229+drdp!S229)*'DBH-OH'!$D229)</f>
        <v>0</v>
      </c>
      <c r="H229" s="18">
        <f>Model!$W$28*((drdp!B229)*'DBH-OH'!$B229+(drdp!E229)*'DBH-OH'!$C229+(drdp!H229)*'DBH-OH'!$D229)</f>
        <v>0</v>
      </c>
      <c r="I229" s="18">
        <f>Model!$W$28*((drdp!C229)*'DBH-OH'!$B229+(drdp!F229)*'DBH-OH'!$C229+(drdp!I229)*'DBH-OH'!$D229)</f>
        <v>0</v>
      </c>
      <c r="J229" s="18">
        <f>Model!$W$28*((drdp!D229)*'DBH-OH'!$B229+(drdp!G229)*'DBH-OH'!$C229+(drdp!J229)*'DBH-OH'!$D229)</f>
        <v>0</v>
      </c>
      <c r="K229" s="21">
        <f>SUM(E$3:E228)+H229</f>
        <v>-1.4569447631583381</v>
      </c>
      <c r="L229" s="21">
        <f>SUM(F$3:F228)+I229</f>
        <v>1.4574645531228045</v>
      </c>
      <c r="M229" s="21">
        <f>SUM(G$3:G228)+J229</f>
        <v>0</v>
      </c>
      <c r="N229" s="21"/>
      <c r="O229" s="21"/>
      <c r="P229" s="21"/>
      <c r="Q229" s="19">
        <f t="shared" si="21"/>
        <v>2.1226880428945059</v>
      </c>
      <c r="R229" s="19">
        <f t="shared" si="21"/>
        <v>2.1242029236094564</v>
      </c>
      <c r="S229" s="19">
        <f t="shared" si="21"/>
        <v>0</v>
      </c>
      <c r="T229" s="19">
        <f t="shared" si="18"/>
        <v>-2.1234453481611775</v>
      </c>
      <c r="U229" s="19">
        <f t="shared" si="19"/>
        <v>0</v>
      </c>
      <c r="V229" s="19">
        <f t="shared" si="20"/>
        <v>0</v>
      </c>
    </row>
    <row r="230" spans="1:22" x14ac:dyDescent="0.25">
      <c r="A230" s="26">
        <f>Wellpath!E230</f>
        <v>0</v>
      </c>
      <c r="B230" s="22">
        <v>0</v>
      </c>
      <c r="C230" s="22">
        <v>0</v>
      </c>
      <c r="D230" s="22">
        <f t="shared" si="17"/>
        <v>3.9314164891663715E-5</v>
      </c>
      <c r="E230" s="20">
        <f>Model!$W$28*((drdp!B230+drdp!K230)*'DBH-OH'!$B230+(drdp!E230+drdp!N230)*'DBH-OH'!$C230+(drdp!H230+drdp!Q230)*'DBH-OH'!$D230)</f>
        <v>0</v>
      </c>
      <c r="F230" s="20">
        <f>Model!$W$28*((drdp!C230+drdp!L230)*'DBH-OH'!$B230+(drdp!F230+drdp!O230)*'DBH-OH'!$C230+(drdp!I230+drdp!R230)*'DBH-OH'!$D230)</f>
        <v>0</v>
      </c>
      <c r="G230" s="20">
        <f>Model!$W$28*((drdp!D230+drdp!M230)*'DBH-OH'!$B230+(drdp!G230+drdp!P230)*'DBH-OH'!$C230+(drdp!J230+drdp!S230)*'DBH-OH'!$D230)</f>
        <v>0</v>
      </c>
      <c r="H230" s="18">
        <f>Model!$W$28*((drdp!B230)*'DBH-OH'!$B230+(drdp!E230)*'DBH-OH'!$C230+(drdp!H230)*'DBH-OH'!$D230)</f>
        <v>0</v>
      </c>
      <c r="I230" s="18">
        <f>Model!$W$28*((drdp!C230)*'DBH-OH'!$B230+(drdp!F230)*'DBH-OH'!$C230+(drdp!I230)*'DBH-OH'!$D230)</f>
        <v>0</v>
      </c>
      <c r="J230" s="18">
        <f>Model!$W$28*((drdp!D230)*'DBH-OH'!$B230+(drdp!G230)*'DBH-OH'!$C230+(drdp!J230)*'DBH-OH'!$D230)</f>
        <v>0</v>
      </c>
      <c r="K230" s="21">
        <f>SUM(E$3:E229)+H230</f>
        <v>-1.4569447631583381</v>
      </c>
      <c r="L230" s="21">
        <f>SUM(F$3:F229)+I230</f>
        <v>1.4574645531228045</v>
      </c>
      <c r="M230" s="21">
        <f>SUM(G$3:G229)+J230</f>
        <v>0</v>
      </c>
      <c r="N230" s="21"/>
      <c r="O230" s="21"/>
      <c r="P230" s="21"/>
      <c r="Q230" s="19">
        <f t="shared" si="21"/>
        <v>2.1226880428945059</v>
      </c>
      <c r="R230" s="19">
        <f t="shared" si="21"/>
        <v>2.1242029236094564</v>
      </c>
      <c r="S230" s="19">
        <f t="shared" si="21"/>
        <v>0</v>
      </c>
      <c r="T230" s="19">
        <f t="shared" si="18"/>
        <v>-2.1234453481611775</v>
      </c>
      <c r="U230" s="19">
        <f t="shared" si="19"/>
        <v>0</v>
      </c>
      <c r="V230" s="19">
        <f t="shared" si="20"/>
        <v>0</v>
      </c>
    </row>
    <row r="231" spans="1:22" x14ac:dyDescent="0.25">
      <c r="A231" s="26">
        <f>Wellpath!E231</f>
        <v>0</v>
      </c>
      <c r="B231" s="22">
        <v>0</v>
      </c>
      <c r="C231" s="22">
        <v>0</v>
      </c>
      <c r="D231" s="22">
        <f t="shared" si="17"/>
        <v>3.9314164891663715E-5</v>
      </c>
      <c r="E231" s="20">
        <f>Model!$W$28*((drdp!B231+drdp!K231)*'DBH-OH'!$B231+(drdp!E231+drdp!N231)*'DBH-OH'!$C231+(drdp!H231+drdp!Q231)*'DBH-OH'!$D231)</f>
        <v>0</v>
      </c>
      <c r="F231" s="20">
        <f>Model!$W$28*((drdp!C231+drdp!L231)*'DBH-OH'!$B231+(drdp!F231+drdp!O231)*'DBH-OH'!$C231+(drdp!I231+drdp!R231)*'DBH-OH'!$D231)</f>
        <v>0</v>
      </c>
      <c r="G231" s="20">
        <f>Model!$W$28*((drdp!D231+drdp!M231)*'DBH-OH'!$B231+(drdp!G231+drdp!P231)*'DBH-OH'!$C231+(drdp!J231+drdp!S231)*'DBH-OH'!$D231)</f>
        <v>0</v>
      </c>
      <c r="H231" s="18">
        <f>Model!$W$28*((drdp!B231)*'DBH-OH'!$B231+(drdp!E231)*'DBH-OH'!$C231+(drdp!H231)*'DBH-OH'!$D231)</f>
        <v>0</v>
      </c>
      <c r="I231" s="18">
        <f>Model!$W$28*((drdp!C231)*'DBH-OH'!$B231+(drdp!F231)*'DBH-OH'!$C231+(drdp!I231)*'DBH-OH'!$D231)</f>
        <v>0</v>
      </c>
      <c r="J231" s="18">
        <f>Model!$W$28*((drdp!D231)*'DBH-OH'!$B231+(drdp!G231)*'DBH-OH'!$C231+(drdp!J231)*'DBH-OH'!$D231)</f>
        <v>0</v>
      </c>
      <c r="K231" s="21">
        <f>SUM(E$3:E230)+H231</f>
        <v>-1.4569447631583381</v>
      </c>
      <c r="L231" s="21">
        <f>SUM(F$3:F230)+I231</f>
        <v>1.4574645531228045</v>
      </c>
      <c r="M231" s="21">
        <f>SUM(G$3:G230)+J231</f>
        <v>0</v>
      </c>
      <c r="N231" s="21"/>
      <c r="O231" s="21"/>
      <c r="P231" s="21"/>
      <c r="Q231" s="19">
        <f t="shared" si="21"/>
        <v>2.1226880428945059</v>
      </c>
      <c r="R231" s="19">
        <f t="shared" si="21"/>
        <v>2.1242029236094564</v>
      </c>
      <c r="S231" s="19">
        <f t="shared" si="21"/>
        <v>0</v>
      </c>
      <c r="T231" s="19">
        <f t="shared" si="18"/>
        <v>-2.1234453481611775</v>
      </c>
      <c r="U231" s="19">
        <f t="shared" si="19"/>
        <v>0</v>
      </c>
      <c r="V231" s="19">
        <f t="shared" si="20"/>
        <v>0</v>
      </c>
    </row>
    <row r="232" spans="1:22" x14ac:dyDescent="0.25">
      <c r="A232" s="26">
        <f>Wellpath!E232</f>
        <v>0</v>
      </c>
      <c r="B232" s="22">
        <v>0</v>
      </c>
      <c r="C232" s="22">
        <v>0</v>
      </c>
      <c r="D232" s="22">
        <f t="shared" si="17"/>
        <v>3.9314164891663715E-5</v>
      </c>
      <c r="E232" s="20">
        <f>Model!$W$28*((drdp!B232+drdp!K232)*'DBH-OH'!$B232+(drdp!E232+drdp!N232)*'DBH-OH'!$C232+(drdp!H232+drdp!Q232)*'DBH-OH'!$D232)</f>
        <v>0</v>
      </c>
      <c r="F232" s="20">
        <f>Model!$W$28*((drdp!C232+drdp!L232)*'DBH-OH'!$B232+(drdp!F232+drdp!O232)*'DBH-OH'!$C232+(drdp!I232+drdp!R232)*'DBH-OH'!$D232)</f>
        <v>0</v>
      </c>
      <c r="G232" s="20">
        <f>Model!$W$28*((drdp!D232+drdp!M232)*'DBH-OH'!$B232+(drdp!G232+drdp!P232)*'DBH-OH'!$C232+(drdp!J232+drdp!S232)*'DBH-OH'!$D232)</f>
        <v>0</v>
      </c>
      <c r="H232" s="18">
        <f>Model!$W$28*((drdp!B232)*'DBH-OH'!$B232+(drdp!E232)*'DBH-OH'!$C232+(drdp!H232)*'DBH-OH'!$D232)</f>
        <v>0</v>
      </c>
      <c r="I232" s="18">
        <f>Model!$W$28*((drdp!C232)*'DBH-OH'!$B232+(drdp!F232)*'DBH-OH'!$C232+(drdp!I232)*'DBH-OH'!$D232)</f>
        <v>0</v>
      </c>
      <c r="J232" s="18">
        <f>Model!$W$28*((drdp!D232)*'DBH-OH'!$B232+(drdp!G232)*'DBH-OH'!$C232+(drdp!J232)*'DBH-OH'!$D232)</f>
        <v>0</v>
      </c>
      <c r="K232" s="21">
        <f>SUM(E$3:E231)+H232</f>
        <v>-1.4569447631583381</v>
      </c>
      <c r="L232" s="21">
        <f>SUM(F$3:F231)+I232</f>
        <v>1.4574645531228045</v>
      </c>
      <c r="M232" s="21">
        <f>SUM(G$3:G231)+J232</f>
        <v>0</v>
      </c>
      <c r="N232" s="21"/>
      <c r="O232" s="21"/>
      <c r="P232" s="21"/>
      <c r="Q232" s="19">
        <f t="shared" si="21"/>
        <v>2.1226880428945059</v>
      </c>
      <c r="R232" s="19">
        <f t="shared" si="21"/>
        <v>2.1242029236094564</v>
      </c>
      <c r="S232" s="19">
        <f t="shared" si="21"/>
        <v>0</v>
      </c>
      <c r="T232" s="19">
        <f t="shared" si="18"/>
        <v>-2.1234453481611775</v>
      </c>
      <c r="U232" s="19">
        <f t="shared" si="19"/>
        <v>0</v>
      </c>
      <c r="V232" s="19">
        <f t="shared" si="20"/>
        <v>0</v>
      </c>
    </row>
    <row r="233" spans="1:22" x14ac:dyDescent="0.25">
      <c r="A233" s="26">
        <f>Wellpath!E233</f>
        <v>0</v>
      </c>
      <c r="B233" s="22">
        <v>0</v>
      </c>
      <c r="C233" s="22">
        <v>0</v>
      </c>
      <c r="D233" s="22">
        <f t="shared" si="17"/>
        <v>3.9314164891663715E-5</v>
      </c>
      <c r="E233" s="20">
        <f>Model!$W$28*((drdp!B233+drdp!K233)*'DBH-OH'!$B233+(drdp!E233+drdp!N233)*'DBH-OH'!$C233+(drdp!H233+drdp!Q233)*'DBH-OH'!$D233)</f>
        <v>0</v>
      </c>
      <c r="F233" s="20">
        <f>Model!$W$28*((drdp!C233+drdp!L233)*'DBH-OH'!$B233+(drdp!F233+drdp!O233)*'DBH-OH'!$C233+(drdp!I233+drdp!R233)*'DBH-OH'!$D233)</f>
        <v>0</v>
      </c>
      <c r="G233" s="20">
        <f>Model!$W$28*((drdp!D233+drdp!M233)*'DBH-OH'!$B233+(drdp!G233+drdp!P233)*'DBH-OH'!$C233+(drdp!J233+drdp!S233)*'DBH-OH'!$D233)</f>
        <v>0</v>
      </c>
      <c r="H233" s="18">
        <f>Model!$W$28*((drdp!B233)*'DBH-OH'!$B233+(drdp!E233)*'DBH-OH'!$C233+(drdp!H233)*'DBH-OH'!$D233)</f>
        <v>0</v>
      </c>
      <c r="I233" s="18">
        <f>Model!$W$28*((drdp!C233)*'DBH-OH'!$B233+(drdp!F233)*'DBH-OH'!$C233+(drdp!I233)*'DBH-OH'!$D233)</f>
        <v>0</v>
      </c>
      <c r="J233" s="18">
        <f>Model!$W$28*((drdp!D233)*'DBH-OH'!$B233+(drdp!G233)*'DBH-OH'!$C233+(drdp!J233)*'DBH-OH'!$D233)</f>
        <v>0</v>
      </c>
      <c r="K233" s="21">
        <f>SUM(E$3:E232)+H233</f>
        <v>-1.4569447631583381</v>
      </c>
      <c r="L233" s="21">
        <f>SUM(F$3:F232)+I233</f>
        <v>1.4574645531228045</v>
      </c>
      <c r="M233" s="21">
        <f>SUM(G$3:G232)+J233</f>
        <v>0</v>
      </c>
      <c r="N233" s="21"/>
      <c r="O233" s="21"/>
      <c r="P233" s="21"/>
      <c r="Q233" s="19">
        <f t="shared" si="21"/>
        <v>2.1226880428945059</v>
      </c>
      <c r="R233" s="19">
        <f t="shared" si="21"/>
        <v>2.1242029236094564</v>
      </c>
      <c r="S233" s="19">
        <f t="shared" si="21"/>
        <v>0</v>
      </c>
      <c r="T233" s="19">
        <f t="shared" si="18"/>
        <v>-2.1234453481611775</v>
      </c>
      <c r="U233" s="19">
        <f t="shared" si="19"/>
        <v>0</v>
      </c>
      <c r="V233" s="19">
        <f t="shared" si="20"/>
        <v>0</v>
      </c>
    </row>
    <row r="234" spans="1:22" x14ac:dyDescent="0.25">
      <c r="A234" s="26">
        <f>Wellpath!E234</f>
        <v>0</v>
      </c>
      <c r="B234" s="22">
        <v>0</v>
      </c>
      <c r="C234" s="22">
        <v>0</v>
      </c>
      <c r="D234" s="22">
        <f t="shared" si="17"/>
        <v>3.9314164891663715E-5</v>
      </c>
      <c r="E234" s="20">
        <f>Model!$W$28*((drdp!B234+drdp!K234)*'DBH-OH'!$B234+(drdp!E234+drdp!N234)*'DBH-OH'!$C234+(drdp!H234+drdp!Q234)*'DBH-OH'!$D234)</f>
        <v>0</v>
      </c>
      <c r="F234" s="20">
        <f>Model!$W$28*((drdp!C234+drdp!L234)*'DBH-OH'!$B234+(drdp!F234+drdp!O234)*'DBH-OH'!$C234+(drdp!I234+drdp!R234)*'DBH-OH'!$D234)</f>
        <v>0</v>
      </c>
      <c r="G234" s="20">
        <f>Model!$W$28*((drdp!D234+drdp!M234)*'DBH-OH'!$B234+(drdp!G234+drdp!P234)*'DBH-OH'!$C234+(drdp!J234+drdp!S234)*'DBH-OH'!$D234)</f>
        <v>0</v>
      </c>
      <c r="H234" s="18">
        <f>Model!$W$28*((drdp!B234)*'DBH-OH'!$B234+(drdp!E234)*'DBH-OH'!$C234+(drdp!H234)*'DBH-OH'!$D234)</f>
        <v>0</v>
      </c>
      <c r="I234" s="18">
        <f>Model!$W$28*((drdp!C234)*'DBH-OH'!$B234+(drdp!F234)*'DBH-OH'!$C234+(drdp!I234)*'DBH-OH'!$D234)</f>
        <v>0</v>
      </c>
      <c r="J234" s="18">
        <f>Model!$W$28*((drdp!D234)*'DBH-OH'!$B234+(drdp!G234)*'DBH-OH'!$C234+(drdp!J234)*'DBH-OH'!$D234)</f>
        <v>0</v>
      </c>
      <c r="K234" s="21">
        <f>SUM(E$3:E233)+H234</f>
        <v>-1.4569447631583381</v>
      </c>
      <c r="L234" s="21">
        <f>SUM(F$3:F233)+I234</f>
        <v>1.4574645531228045</v>
      </c>
      <c r="M234" s="21">
        <f>SUM(G$3:G233)+J234</f>
        <v>0</v>
      </c>
      <c r="N234" s="21"/>
      <c r="O234" s="21"/>
      <c r="P234" s="21"/>
      <c r="Q234" s="19">
        <f t="shared" si="21"/>
        <v>2.1226880428945059</v>
      </c>
      <c r="R234" s="19">
        <f t="shared" si="21"/>
        <v>2.1242029236094564</v>
      </c>
      <c r="S234" s="19">
        <f t="shared" si="21"/>
        <v>0</v>
      </c>
      <c r="T234" s="19">
        <f t="shared" si="18"/>
        <v>-2.1234453481611775</v>
      </c>
      <c r="U234" s="19">
        <f t="shared" si="19"/>
        <v>0</v>
      </c>
      <c r="V234" s="19">
        <f t="shared" si="20"/>
        <v>0</v>
      </c>
    </row>
    <row r="235" spans="1:22" x14ac:dyDescent="0.25">
      <c r="A235" s="26">
        <f>Wellpath!E235</f>
        <v>0</v>
      </c>
      <c r="B235" s="22">
        <v>0</v>
      </c>
      <c r="C235" s="22">
        <v>0</v>
      </c>
      <c r="D235" s="22">
        <f t="shared" si="17"/>
        <v>3.9314164891663715E-5</v>
      </c>
      <c r="E235" s="20">
        <f>Model!$W$28*((drdp!B235+drdp!K235)*'DBH-OH'!$B235+(drdp!E235+drdp!N235)*'DBH-OH'!$C235+(drdp!H235+drdp!Q235)*'DBH-OH'!$D235)</f>
        <v>0</v>
      </c>
      <c r="F235" s="20">
        <f>Model!$W$28*((drdp!C235+drdp!L235)*'DBH-OH'!$B235+(drdp!F235+drdp!O235)*'DBH-OH'!$C235+(drdp!I235+drdp!R235)*'DBH-OH'!$D235)</f>
        <v>0</v>
      </c>
      <c r="G235" s="20">
        <f>Model!$W$28*((drdp!D235+drdp!M235)*'DBH-OH'!$B235+(drdp!G235+drdp!P235)*'DBH-OH'!$C235+(drdp!J235+drdp!S235)*'DBH-OH'!$D235)</f>
        <v>0</v>
      </c>
      <c r="H235" s="18">
        <f>Model!$W$28*((drdp!B235)*'DBH-OH'!$B235+(drdp!E235)*'DBH-OH'!$C235+(drdp!H235)*'DBH-OH'!$D235)</f>
        <v>0</v>
      </c>
      <c r="I235" s="18">
        <f>Model!$W$28*((drdp!C235)*'DBH-OH'!$B235+(drdp!F235)*'DBH-OH'!$C235+(drdp!I235)*'DBH-OH'!$D235)</f>
        <v>0</v>
      </c>
      <c r="J235" s="18">
        <f>Model!$W$28*((drdp!D235)*'DBH-OH'!$B235+(drdp!G235)*'DBH-OH'!$C235+(drdp!J235)*'DBH-OH'!$D235)</f>
        <v>0</v>
      </c>
      <c r="K235" s="21">
        <f>SUM(E$3:E234)+H235</f>
        <v>-1.4569447631583381</v>
      </c>
      <c r="L235" s="21">
        <f>SUM(F$3:F234)+I235</f>
        <v>1.4574645531228045</v>
      </c>
      <c r="M235" s="21">
        <f>SUM(G$3:G234)+J235</f>
        <v>0</v>
      </c>
      <c r="N235" s="21"/>
      <c r="O235" s="21"/>
      <c r="P235" s="21"/>
      <c r="Q235" s="19">
        <f t="shared" si="21"/>
        <v>2.1226880428945059</v>
      </c>
      <c r="R235" s="19">
        <f t="shared" si="21"/>
        <v>2.1242029236094564</v>
      </c>
      <c r="S235" s="19">
        <f t="shared" si="21"/>
        <v>0</v>
      </c>
      <c r="T235" s="19">
        <f t="shared" si="18"/>
        <v>-2.1234453481611775</v>
      </c>
      <c r="U235" s="19">
        <f t="shared" si="19"/>
        <v>0</v>
      </c>
      <c r="V235" s="19">
        <f t="shared" si="20"/>
        <v>0</v>
      </c>
    </row>
    <row r="236" spans="1:22" x14ac:dyDescent="0.25">
      <c r="A236" s="26">
        <f>Wellpath!E236</f>
        <v>0</v>
      </c>
      <c r="B236" s="22">
        <v>0</v>
      </c>
      <c r="C236" s="22">
        <v>0</v>
      </c>
      <c r="D236" s="22">
        <f t="shared" si="17"/>
        <v>3.9314164891663715E-5</v>
      </c>
      <c r="E236" s="20">
        <f>Model!$W$28*((drdp!B236+drdp!K236)*'DBH-OH'!$B236+(drdp!E236+drdp!N236)*'DBH-OH'!$C236+(drdp!H236+drdp!Q236)*'DBH-OH'!$D236)</f>
        <v>0</v>
      </c>
      <c r="F236" s="20">
        <f>Model!$W$28*((drdp!C236+drdp!L236)*'DBH-OH'!$B236+(drdp!F236+drdp!O236)*'DBH-OH'!$C236+(drdp!I236+drdp!R236)*'DBH-OH'!$D236)</f>
        <v>0</v>
      </c>
      <c r="G236" s="20">
        <f>Model!$W$28*((drdp!D236+drdp!M236)*'DBH-OH'!$B236+(drdp!G236+drdp!P236)*'DBH-OH'!$C236+(drdp!J236+drdp!S236)*'DBH-OH'!$D236)</f>
        <v>0</v>
      </c>
      <c r="H236" s="18">
        <f>Model!$W$28*((drdp!B236)*'DBH-OH'!$B236+(drdp!E236)*'DBH-OH'!$C236+(drdp!H236)*'DBH-OH'!$D236)</f>
        <v>0</v>
      </c>
      <c r="I236" s="18">
        <f>Model!$W$28*((drdp!C236)*'DBH-OH'!$B236+(drdp!F236)*'DBH-OH'!$C236+(drdp!I236)*'DBH-OH'!$D236)</f>
        <v>0</v>
      </c>
      <c r="J236" s="18">
        <f>Model!$W$28*((drdp!D236)*'DBH-OH'!$B236+(drdp!G236)*'DBH-OH'!$C236+(drdp!J236)*'DBH-OH'!$D236)</f>
        <v>0</v>
      </c>
      <c r="K236" s="21">
        <f>SUM(E$3:E235)+H236</f>
        <v>-1.4569447631583381</v>
      </c>
      <c r="L236" s="21">
        <f>SUM(F$3:F235)+I236</f>
        <v>1.4574645531228045</v>
      </c>
      <c r="M236" s="21">
        <f>SUM(G$3:G235)+J236</f>
        <v>0</v>
      </c>
      <c r="N236" s="21"/>
      <c r="O236" s="21"/>
      <c r="P236" s="21"/>
      <c r="Q236" s="19">
        <f t="shared" si="21"/>
        <v>2.1226880428945059</v>
      </c>
      <c r="R236" s="19">
        <f t="shared" si="21"/>
        <v>2.1242029236094564</v>
      </c>
      <c r="S236" s="19">
        <f t="shared" si="21"/>
        <v>0</v>
      </c>
      <c r="T236" s="19">
        <f t="shared" si="18"/>
        <v>-2.1234453481611775</v>
      </c>
      <c r="U236" s="19">
        <f t="shared" si="19"/>
        <v>0</v>
      </c>
      <c r="V236" s="19">
        <f t="shared" si="20"/>
        <v>0</v>
      </c>
    </row>
    <row r="237" spans="1:22" x14ac:dyDescent="0.25">
      <c r="A237" s="26">
        <f>Wellpath!E237</f>
        <v>0</v>
      </c>
      <c r="B237" s="22">
        <v>0</v>
      </c>
      <c r="C237" s="22">
        <v>0</v>
      </c>
      <c r="D237" s="22">
        <f t="shared" si="17"/>
        <v>3.9314164891663715E-5</v>
      </c>
      <c r="E237" s="20">
        <f>Model!$W$28*((drdp!B237+drdp!K237)*'DBH-OH'!$B237+(drdp!E237+drdp!N237)*'DBH-OH'!$C237+(drdp!H237+drdp!Q237)*'DBH-OH'!$D237)</f>
        <v>0</v>
      </c>
      <c r="F237" s="20">
        <f>Model!$W$28*((drdp!C237+drdp!L237)*'DBH-OH'!$B237+(drdp!F237+drdp!O237)*'DBH-OH'!$C237+(drdp!I237+drdp!R237)*'DBH-OH'!$D237)</f>
        <v>0</v>
      </c>
      <c r="G237" s="20">
        <f>Model!$W$28*((drdp!D237+drdp!M237)*'DBH-OH'!$B237+(drdp!G237+drdp!P237)*'DBH-OH'!$C237+(drdp!J237+drdp!S237)*'DBH-OH'!$D237)</f>
        <v>0</v>
      </c>
      <c r="H237" s="18">
        <f>Model!$W$28*((drdp!B237)*'DBH-OH'!$B237+(drdp!E237)*'DBH-OH'!$C237+(drdp!H237)*'DBH-OH'!$D237)</f>
        <v>0</v>
      </c>
      <c r="I237" s="18">
        <f>Model!$W$28*((drdp!C237)*'DBH-OH'!$B237+(drdp!F237)*'DBH-OH'!$C237+(drdp!I237)*'DBH-OH'!$D237)</f>
        <v>0</v>
      </c>
      <c r="J237" s="18">
        <f>Model!$W$28*((drdp!D237)*'DBH-OH'!$B237+(drdp!G237)*'DBH-OH'!$C237+(drdp!J237)*'DBH-OH'!$D237)</f>
        <v>0</v>
      </c>
      <c r="K237" s="21">
        <f>SUM(E$3:E236)+H237</f>
        <v>-1.4569447631583381</v>
      </c>
      <c r="L237" s="21">
        <f>SUM(F$3:F236)+I237</f>
        <v>1.4574645531228045</v>
      </c>
      <c r="M237" s="21">
        <f>SUM(G$3:G236)+J237</f>
        <v>0</v>
      </c>
      <c r="N237" s="21"/>
      <c r="O237" s="21"/>
      <c r="P237" s="21"/>
      <c r="Q237" s="19">
        <f t="shared" si="21"/>
        <v>2.1226880428945059</v>
      </c>
      <c r="R237" s="19">
        <f t="shared" si="21"/>
        <v>2.1242029236094564</v>
      </c>
      <c r="S237" s="19">
        <f t="shared" si="21"/>
        <v>0</v>
      </c>
      <c r="T237" s="19">
        <f t="shared" si="18"/>
        <v>-2.1234453481611775</v>
      </c>
      <c r="U237" s="19">
        <f t="shared" si="19"/>
        <v>0</v>
      </c>
      <c r="V237" s="19">
        <f t="shared" si="20"/>
        <v>0</v>
      </c>
    </row>
    <row r="238" spans="1:22" x14ac:dyDescent="0.25">
      <c r="A238" s="26">
        <f>Wellpath!E238</f>
        <v>0</v>
      </c>
      <c r="B238" s="22">
        <v>0</v>
      </c>
      <c r="C238" s="22">
        <v>0</v>
      </c>
      <c r="D238" s="22">
        <f t="shared" si="17"/>
        <v>3.9314164891663715E-5</v>
      </c>
      <c r="E238" s="20">
        <f>Model!$W$28*((drdp!B238+drdp!K238)*'DBH-OH'!$B238+(drdp!E238+drdp!N238)*'DBH-OH'!$C238+(drdp!H238+drdp!Q238)*'DBH-OH'!$D238)</f>
        <v>0</v>
      </c>
      <c r="F238" s="20">
        <f>Model!$W$28*((drdp!C238+drdp!L238)*'DBH-OH'!$B238+(drdp!F238+drdp!O238)*'DBH-OH'!$C238+(drdp!I238+drdp!R238)*'DBH-OH'!$D238)</f>
        <v>0</v>
      </c>
      <c r="G238" s="20">
        <f>Model!$W$28*((drdp!D238+drdp!M238)*'DBH-OH'!$B238+(drdp!G238+drdp!P238)*'DBH-OH'!$C238+(drdp!J238+drdp!S238)*'DBH-OH'!$D238)</f>
        <v>0</v>
      </c>
      <c r="H238" s="18">
        <f>Model!$W$28*((drdp!B238)*'DBH-OH'!$B238+(drdp!E238)*'DBH-OH'!$C238+(drdp!H238)*'DBH-OH'!$D238)</f>
        <v>0</v>
      </c>
      <c r="I238" s="18">
        <f>Model!$W$28*((drdp!C238)*'DBH-OH'!$B238+(drdp!F238)*'DBH-OH'!$C238+(drdp!I238)*'DBH-OH'!$D238)</f>
        <v>0</v>
      </c>
      <c r="J238" s="18">
        <f>Model!$W$28*((drdp!D238)*'DBH-OH'!$B238+(drdp!G238)*'DBH-OH'!$C238+(drdp!J238)*'DBH-OH'!$D238)</f>
        <v>0</v>
      </c>
      <c r="K238" s="21">
        <f>SUM(E$3:E237)+H238</f>
        <v>-1.4569447631583381</v>
      </c>
      <c r="L238" s="21">
        <f>SUM(F$3:F237)+I238</f>
        <v>1.4574645531228045</v>
      </c>
      <c r="M238" s="21">
        <f>SUM(G$3:G237)+J238</f>
        <v>0</v>
      </c>
      <c r="N238" s="21"/>
      <c r="O238" s="21"/>
      <c r="P238" s="21"/>
      <c r="Q238" s="19">
        <f t="shared" si="21"/>
        <v>2.1226880428945059</v>
      </c>
      <c r="R238" s="19">
        <f t="shared" si="21"/>
        <v>2.1242029236094564</v>
      </c>
      <c r="S238" s="19">
        <f t="shared" si="21"/>
        <v>0</v>
      </c>
      <c r="T238" s="19">
        <f t="shared" si="18"/>
        <v>-2.1234453481611775</v>
      </c>
      <c r="U238" s="19">
        <f t="shared" si="19"/>
        <v>0</v>
      </c>
      <c r="V238" s="19">
        <f t="shared" si="20"/>
        <v>0</v>
      </c>
    </row>
    <row r="239" spans="1:22" x14ac:dyDescent="0.25">
      <c r="A239" s="26">
        <f>Wellpath!E239</f>
        <v>0</v>
      </c>
      <c r="B239" s="22">
        <v>0</v>
      </c>
      <c r="C239" s="22">
        <v>0</v>
      </c>
      <c r="D239" s="22">
        <f t="shared" si="17"/>
        <v>3.9314164891663715E-5</v>
      </c>
      <c r="E239" s="20">
        <f>Model!$W$28*((drdp!B239+drdp!K239)*'DBH-OH'!$B239+(drdp!E239+drdp!N239)*'DBH-OH'!$C239+(drdp!H239+drdp!Q239)*'DBH-OH'!$D239)</f>
        <v>0</v>
      </c>
      <c r="F239" s="20">
        <f>Model!$W$28*((drdp!C239+drdp!L239)*'DBH-OH'!$B239+(drdp!F239+drdp!O239)*'DBH-OH'!$C239+(drdp!I239+drdp!R239)*'DBH-OH'!$D239)</f>
        <v>0</v>
      </c>
      <c r="G239" s="20">
        <f>Model!$W$28*((drdp!D239+drdp!M239)*'DBH-OH'!$B239+(drdp!G239+drdp!P239)*'DBH-OH'!$C239+(drdp!J239+drdp!S239)*'DBH-OH'!$D239)</f>
        <v>0</v>
      </c>
      <c r="H239" s="18">
        <f>Model!$W$28*((drdp!B239)*'DBH-OH'!$B239+(drdp!E239)*'DBH-OH'!$C239+(drdp!H239)*'DBH-OH'!$D239)</f>
        <v>0</v>
      </c>
      <c r="I239" s="18">
        <f>Model!$W$28*((drdp!C239)*'DBH-OH'!$B239+(drdp!F239)*'DBH-OH'!$C239+(drdp!I239)*'DBH-OH'!$D239)</f>
        <v>0</v>
      </c>
      <c r="J239" s="18">
        <f>Model!$W$28*((drdp!D239)*'DBH-OH'!$B239+(drdp!G239)*'DBH-OH'!$C239+(drdp!J239)*'DBH-OH'!$D239)</f>
        <v>0</v>
      </c>
      <c r="K239" s="21">
        <f>SUM(E$3:E238)+H239</f>
        <v>-1.4569447631583381</v>
      </c>
      <c r="L239" s="21">
        <f>SUM(F$3:F238)+I239</f>
        <v>1.4574645531228045</v>
      </c>
      <c r="M239" s="21">
        <f>SUM(G$3:G238)+J239</f>
        <v>0</v>
      </c>
      <c r="N239" s="21"/>
      <c r="O239" s="21"/>
      <c r="P239" s="21"/>
      <c r="Q239" s="19">
        <f t="shared" si="21"/>
        <v>2.1226880428945059</v>
      </c>
      <c r="R239" s="19">
        <f t="shared" si="21"/>
        <v>2.1242029236094564</v>
      </c>
      <c r="S239" s="19">
        <f t="shared" si="21"/>
        <v>0</v>
      </c>
      <c r="T239" s="19">
        <f t="shared" si="18"/>
        <v>-2.1234453481611775</v>
      </c>
      <c r="U239" s="19">
        <f t="shared" si="19"/>
        <v>0</v>
      </c>
      <c r="V239" s="19">
        <f t="shared" si="20"/>
        <v>0</v>
      </c>
    </row>
    <row r="240" spans="1:22" x14ac:dyDescent="0.25">
      <c r="A240" s="26">
        <f>Wellpath!E240</f>
        <v>0</v>
      </c>
      <c r="B240" s="22">
        <v>0</v>
      </c>
      <c r="C240" s="22">
        <v>0</v>
      </c>
      <c r="D240" s="22">
        <f t="shared" si="17"/>
        <v>3.9314164891663715E-5</v>
      </c>
      <c r="E240" s="20">
        <f>Model!$W$28*((drdp!B240+drdp!K240)*'DBH-OH'!$B240+(drdp!E240+drdp!N240)*'DBH-OH'!$C240+(drdp!H240+drdp!Q240)*'DBH-OH'!$D240)</f>
        <v>0</v>
      </c>
      <c r="F240" s="20">
        <f>Model!$W$28*((drdp!C240+drdp!L240)*'DBH-OH'!$B240+(drdp!F240+drdp!O240)*'DBH-OH'!$C240+(drdp!I240+drdp!R240)*'DBH-OH'!$D240)</f>
        <v>0</v>
      </c>
      <c r="G240" s="20">
        <f>Model!$W$28*((drdp!D240+drdp!M240)*'DBH-OH'!$B240+(drdp!G240+drdp!P240)*'DBH-OH'!$C240+(drdp!J240+drdp!S240)*'DBH-OH'!$D240)</f>
        <v>0</v>
      </c>
      <c r="H240" s="18">
        <f>Model!$W$28*((drdp!B240)*'DBH-OH'!$B240+(drdp!E240)*'DBH-OH'!$C240+(drdp!H240)*'DBH-OH'!$D240)</f>
        <v>0</v>
      </c>
      <c r="I240" s="18">
        <f>Model!$W$28*((drdp!C240)*'DBH-OH'!$B240+(drdp!F240)*'DBH-OH'!$C240+(drdp!I240)*'DBH-OH'!$D240)</f>
        <v>0</v>
      </c>
      <c r="J240" s="18">
        <f>Model!$W$28*((drdp!D240)*'DBH-OH'!$B240+(drdp!G240)*'DBH-OH'!$C240+(drdp!J240)*'DBH-OH'!$D240)</f>
        <v>0</v>
      </c>
      <c r="K240" s="21">
        <f>SUM(E$3:E239)+H240</f>
        <v>-1.4569447631583381</v>
      </c>
      <c r="L240" s="21">
        <f>SUM(F$3:F239)+I240</f>
        <v>1.4574645531228045</v>
      </c>
      <c r="M240" s="21">
        <f>SUM(G$3:G239)+J240</f>
        <v>0</v>
      </c>
      <c r="N240" s="21"/>
      <c r="O240" s="21"/>
      <c r="P240" s="21"/>
      <c r="Q240" s="19">
        <f t="shared" si="21"/>
        <v>2.1226880428945059</v>
      </c>
      <c r="R240" s="19">
        <f t="shared" si="21"/>
        <v>2.1242029236094564</v>
      </c>
      <c r="S240" s="19">
        <f t="shared" si="21"/>
        <v>0</v>
      </c>
      <c r="T240" s="19">
        <f t="shared" si="18"/>
        <v>-2.1234453481611775</v>
      </c>
      <c r="U240" s="19">
        <f t="shared" si="19"/>
        <v>0</v>
      </c>
      <c r="V240" s="19">
        <f t="shared" si="20"/>
        <v>0</v>
      </c>
    </row>
    <row r="241" spans="1:22" x14ac:dyDescent="0.25">
      <c r="A241" s="26">
        <f>Wellpath!E241</f>
        <v>0</v>
      </c>
      <c r="B241" s="22">
        <v>0</v>
      </c>
      <c r="C241" s="22">
        <v>0</v>
      </c>
      <c r="D241" s="22">
        <f t="shared" si="17"/>
        <v>3.9314164891663715E-5</v>
      </c>
      <c r="E241" s="20">
        <f>Model!$W$28*((drdp!B241+drdp!K241)*'DBH-OH'!$B241+(drdp!E241+drdp!N241)*'DBH-OH'!$C241+(drdp!H241+drdp!Q241)*'DBH-OH'!$D241)</f>
        <v>0</v>
      </c>
      <c r="F241" s="20">
        <f>Model!$W$28*((drdp!C241+drdp!L241)*'DBH-OH'!$B241+(drdp!F241+drdp!O241)*'DBH-OH'!$C241+(drdp!I241+drdp!R241)*'DBH-OH'!$D241)</f>
        <v>0</v>
      </c>
      <c r="G241" s="20">
        <f>Model!$W$28*((drdp!D241+drdp!M241)*'DBH-OH'!$B241+(drdp!G241+drdp!P241)*'DBH-OH'!$C241+(drdp!J241+drdp!S241)*'DBH-OH'!$D241)</f>
        <v>0</v>
      </c>
      <c r="H241" s="18">
        <f>Model!$W$28*((drdp!B241)*'DBH-OH'!$B241+(drdp!E241)*'DBH-OH'!$C241+(drdp!H241)*'DBH-OH'!$D241)</f>
        <v>0</v>
      </c>
      <c r="I241" s="18">
        <f>Model!$W$28*((drdp!C241)*'DBH-OH'!$B241+(drdp!F241)*'DBH-OH'!$C241+(drdp!I241)*'DBH-OH'!$D241)</f>
        <v>0</v>
      </c>
      <c r="J241" s="18">
        <f>Model!$W$28*((drdp!D241)*'DBH-OH'!$B241+(drdp!G241)*'DBH-OH'!$C241+(drdp!J241)*'DBH-OH'!$D241)</f>
        <v>0</v>
      </c>
      <c r="K241" s="21">
        <f>SUM(E$3:E240)+H241</f>
        <v>-1.4569447631583381</v>
      </c>
      <c r="L241" s="21">
        <f>SUM(F$3:F240)+I241</f>
        <v>1.4574645531228045</v>
      </c>
      <c r="M241" s="21">
        <f>SUM(G$3:G240)+J241</f>
        <v>0</v>
      </c>
      <c r="N241" s="21"/>
      <c r="O241" s="21"/>
      <c r="P241" s="21"/>
      <c r="Q241" s="19">
        <f t="shared" si="21"/>
        <v>2.1226880428945059</v>
      </c>
      <c r="R241" s="19">
        <f t="shared" si="21"/>
        <v>2.1242029236094564</v>
      </c>
      <c r="S241" s="19">
        <f t="shared" si="21"/>
        <v>0</v>
      </c>
      <c r="T241" s="19">
        <f t="shared" si="18"/>
        <v>-2.1234453481611775</v>
      </c>
      <c r="U241" s="19">
        <f t="shared" si="19"/>
        <v>0</v>
      </c>
      <c r="V241" s="19">
        <f t="shared" si="20"/>
        <v>0</v>
      </c>
    </row>
    <row r="242" spans="1:22" x14ac:dyDescent="0.25">
      <c r="A242" s="26">
        <f>Wellpath!E242</f>
        <v>0</v>
      </c>
      <c r="B242" s="22">
        <v>0</v>
      </c>
      <c r="C242" s="22">
        <v>0</v>
      </c>
      <c r="D242" s="22">
        <f t="shared" si="17"/>
        <v>3.9314164891663715E-5</v>
      </c>
      <c r="E242" s="20">
        <f>Model!$W$28*((drdp!B242+drdp!K242)*'DBH-OH'!$B242+(drdp!E242+drdp!N242)*'DBH-OH'!$C242+(drdp!H242+drdp!Q242)*'DBH-OH'!$D242)</f>
        <v>0</v>
      </c>
      <c r="F242" s="20">
        <f>Model!$W$28*((drdp!C242+drdp!L242)*'DBH-OH'!$B242+(drdp!F242+drdp!O242)*'DBH-OH'!$C242+(drdp!I242+drdp!R242)*'DBH-OH'!$D242)</f>
        <v>0</v>
      </c>
      <c r="G242" s="20">
        <f>Model!$W$28*((drdp!D242+drdp!M242)*'DBH-OH'!$B242+(drdp!G242+drdp!P242)*'DBH-OH'!$C242+(drdp!J242+drdp!S242)*'DBH-OH'!$D242)</f>
        <v>0</v>
      </c>
      <c r="H242" s="18">
        <f>Model!$W$28*((drdp!B242)*'DBH-OH'!$B242+(drdp!E242)*'DBH-OH'!$C242+(drdp!H242)*'DBH-OH'!$D242)</f>
        <v>0</v>
      </c>
      <c r="I242" s="18">
        <f>Model!$W$28*((drdp!C242)*'DBH-OH'!$B242+(drdp!F242)*'DBH-OH'!$C242+(drdp!I242)*'DBH-OH'!$D242)</f>
        <v>0</v>
      </c>
      <c r="J242" s="18">
        <f>Model!$W$28*((drdp!D242)*'DBH-OH'!$B242+(drdp!G242)*'DBH-OH'!$C242+(drdp!J242)*'DBH-OH'!$D242)</f>
        <v>0</v>
      </c>
      <c r="K242" s="21">
        <f>SUM(E$3:E241)+H242</f>
        <v>-1.4569447631583381</v>
      </c>
      <c r="L242" s="21">
        <f>SUM(F$3:F241)+I242</f>
        <v>1.4574645531228045</v>
      </c>
      <c r="M242" s="21">
        <f>SUM(G$3:G241)+J242</f>
        <v>0</v>
      </c>
      <c r="N242" s="21"/>
      <c r="O242" s="21"/>
      <c r="P242" s="21"/>
      <c r="Q242" s="19">
        <f t="shared" si="21"/>
        <v>2.1226880428945059</v>
      </c>
      <c r="R242" s="19">
        <f t="shared" si="21"/>
        <v>2.1242029236094564</v>
      </c>
      <c r="S242" s="19">
        <f t="shared" si="21"/>
        <v>0</v>
      </c>
      <c r="T242" s="19">
        <f t="shared" si="18"/>
        <v>-2.1234453481611775</v>
      </c>
      <c r="U242" s="19">
        <f t="shared" si="19"/>
        <v>0</v>
      </c>
      <c r="V242" s="19">
        <f t="shared" si="20"/>
        <v>0</v>
      </c>
    </row>
    <row r="243" spans="1:22" x14ac:dyDescent="0.25">
      <c r="A243" s="26">
        <f>Wellpath!E243</f>
        <v>0</v>
      </c>
      <c r="B243" s="22">
        <v>0</v>
      </c>
      <c r="C243" s="22">
        <v>0</v>
      </c>
      <c r="D243" s="22">
        <f t="shared" si="17"/>
        <v>3.9314164891663715E-5</v>
      </c>
      <c r="E243" s="20">
        <f>Model!$W$28*((drdp!B243+drdp!K243)*'DBH-OH'!$B243+(drdp!E243+drdp!N243)*'DBH-OH'!$C243+(drdp!H243+drdp!Q243)*'DBH-OH'!$D243)</f>
        <v>0</v>
      </c>
      <c r="F243" s="20">
        <f>Model!$W$28*((drdp!C243+drdp!L243)*'DBH-OH'!$B243+(drdp!F243+drdp!O243)*'DBH-OH'!$C243+(drdp!I243+drdp!R243)*'DBH-OH'!$D243)</f>
        <v>0</v>
      </c>
      <c r="G243" s="20">
        <f>Model!$W$28*((drdp!D243+drdp!M243)*'DBH-OH'!$B243+(drdp!G243+drdp!P243)*'DBH-OH'!$C243+(drdp!J243+drdp!S243)*'DBH-OH'!$D243)</f>
        <v>0</v>
      </c>
      <c r="H243" s="18">
        <f>Model!$W$28*((drdp!B243)*'DBH-OH'!$B243+(drdp!E243)*'DBH-OH'!$C243+(drdp!H243)*'DBH-OH'!$D243)</f>
        <v>0</v>
      </c>
      <c r="I243" s="18">
        <f>Model!$W$28*((drdp!C243)*'DBH-OH'!$B243+(drdp!F243)*'DBH-OH'!$C243+(drdp!I243)*'DBH-OH'!$D243)</f>
        <v>0</v>
      </c>
      <c r="J243" s="18">
        <f>Model!$W$28*((drdp!D243)*'DBH-OH'!$B243+(drdp!G243)*'DBH-OH'!$C243+(drdp!J243)*'DBH-OH'!$D243)</f>
        <v>0</v>
      </c>
      <c r="K243" s="21">
        <f>SUM(E$3:E242)+H243</f>
        <v>-1.4569447631583381</v>
      </c>
      <c r="L243" s="21">
        <f>SUM(F$3:F242)+I243</f>
        <v>1.4574645531228045</v>
      </c>
      <c r="M243" s="21">
        <f>SUM(G$3:G242)+J243</f>
        <v>0</v>
      </c>
      <c r="N243" s="21"/>
      <c r="O243" s="21"/>
      <c r="P243" s="21"/>
      <c r="Q243" s="19">
        <f t="shared" si="21"/>
        <v>2.1226880428945059</v>
      </c>
      <c r="R243" s="19">
        <f t="shared" si="21"/>
        <v>2.1242029236094564</v>
      </c>
      <c r="S243" s="19">
        <f t="shared" si="21"/>
        <v>0</v>
      </c>
      <c r="T243" s="19">
        <f t="shared" si="18"/>
        <v>-2.1234453481611775</v>
      </c>
      <c r="U243" s="19">
        <f t="shared" si="19"/>
        <v>0</v>
      </c>
      <c r="V243" s="19">
        <f t="shared" si="20"/>
        <v>0</v>
      </c>
    </row>
    <row r="244" spans="1:22" x14ac:dyDescent="0.25">
      <c r="A244" s="26">
        <f>Wellpath!E244</f>
        <v>0</v>
      </c>
      <c r="B244" s="22">
        <v>0</v>
      </c>
      <c r="C244" s="22">
        <v>0</v>
      </c>
      <c r="D244" s="22">
        <f t="shared" si="17"/>
        <v>3.9314164891663715E-5</v>
      </c>
      <c r="E244" s="20">
        <f>Model!$W$28*((drdp!B244+drdp!K244)*'DBH-OH'!$B244+(drdp!E244+drdp!N244)*'DBH-OH'!$C244+(drdp!H244+drdp!Q244)*'DBH-OH'!$D244)</f>
        <v>0</v>
      </c>
      <c r="F244" s="20">
        <f>Model!$W$28*((drdp!C244+drdp!L244)*'DBH-OH'!$B244+(drdp!F244+drdp!O244)*'DBH-OH'!$C244+(drdp!I244+drdp!R244)*'DBH-OH'!$D244)</f>
        <v>0</v>
      </c>
      <c r="G244" s="20">
        <f>Model!$W$28*((drdp!D244+drdp!M244)*'DBH-OH'!$B244+(drdp!G244+drdp!P244)*'DBH-OH'!$C244+(drdp!J244+drdp!S244)*'DBH-OH'!$D244)</f>
        <v>0</v>
      </c>
      <c r="H244" s="18">
        <f>Model!$W$28*((drdp!B244)*'DBH-OH'!$B244+(drdp!E244)*'DBH-OH'!$C244+(drdp!H244)*'DBH-OH'!$D244)</f>
        <v>0</v>
      </c>
      <c r="I244" s="18">
        <f>Model!$W$28*((drdp!C244)*'DBH-OH'!$B244+(drdp!F244)*'DBH-OH'!$C244+(drdp!I244)*'DBH-OH'!$D244)</f>
        <v>0</v>
      </c>
      <c r="J244" s="18">
        <f>Model!$W$28*((drdp!D244)*'DBH-OH'!$B244+(drdp!G244)*'DBH-OH'!$C244+(drdp!J244)*'DBH-OH'!$D244)</f>
        <v>0</v>
      </c>
      <c r="K244" s="21">
        <f>SUM(E$3:E243)+H244</f>
        <v>-1.4569447631583381</v>
      </c>
      <c r="L244" s="21">
        <f>SUM(F$3:F243)+I244</f>
        <v>1.4574645531228045</v>
      </c>
      <c r="M244" s="21">
        <f>SUM(G$3:G243)+J244</f>
        <v>0</v>
      </c>
      <c r="N244" s="21"/>
      <c r="O244" s="21"/>
      <c r="P244" s="21"/>
      <c r="Q244" s="19">
        <f t="shared" si="21"/>
        <v>2.1226880428945059</v>
      </c>
      <c r="R244" s="19">
        <f t="shared" si="21"/>
        <v>2.1242029236094564</v>
      </c>
      <c r="S244" s="19">
        <f t="shared" si="21"/>
        <v>0</v>
      </c>
      <c r="T244" s="19">
        <f t="shared" si="18"/>
        <v>-2.1234453481611775</v>
      </c>
      <c r="U244" s="19">
        <f t="shared" si="19"/>
        <v>0</v>
      </c>
      <c r="V244" s="19">
        <f t="shared" si="20"/>
        <v>0</v>
      </c>
    </row>
    <row r="245" spans="1:22" x14ac:dyDescent="0.25">
      <c r="A245" s="26">
        <f>Wellpath!E245</f>
        <v>0</v>
      </c>
      <c r="B245" s="22">
        <v>0</v>
      </c>
      <c r="C245" s="22">
        <v>0</v>
      </c>
      <c r="D245" s="22">
        <f t="shared" si="17"/>
        <v>3.9314164891663715E-5</v>
      </c>
      <c r="E245" s="20">
        <f>Model!$W$28*((drdp!B245+drdp!K245)*'DBH-OH'!$B245+(drdp!E245+drdp!N245)*'DBH-OH'!$C245+(drdp!H245+drdp!Q245)*'DBH-OH'!$D245)</f>
        <v>0</v>
      </c>
      <c r="F245" s="20">
        <f>Model!$W$28*((drdp!C245+drdp!L245)*'DBH-OH'!$B245+(drdp!F245+drdp!O245)*'DBH-OH'!$C245+(drdp!I245+drdp!R245)*'DBH-OH'!$D245)</f>
        <v>0</v>
      </c>
      <c r="G245" s="20">
        <f>Model!$W$28*((drdp!D245+drdp!M245)*'DBH-OH'!$B245+(drdp!G245+drdp!P245)*'DBH-OH'!$C245+(drdp!J245+drdp!S245)*'DBH-OH'!$D245)</f>
        <v>0</v>
      </c>
      <c r="H245" s="18">
        <f>Model!$W$28*((drdp!B245)*'DBH-OH'!$B245+(drdp!E245)*'DBH-OH'!$C245+(drdp!H245)*'DBH-OH'!$D245)</f>
        <v>0</v>
      </c>
      <c r="I245" s="18">
        <f>Model!$W$28*((drdp!C245)*'DBH-OH'!$B245+(drdp!F245)*'DBH-OH'!$C245+(drdp!I245)*'DBH-OH'!$D245)</f>
        <v>0</v>
      </c>
      <c r="J245" s="18">
        <f>Model!$W$28*((drdp!D245)*'DBH-OH'!$B245+(drdp!G245)*'DBH-OH'!$C245+(drdp!J245)*'DBH-OH'!$D245)</f>
        <v>0</v>
      </c>
      <c r="K245" s="21">
        <f>SUM(E$3:E244)+H245</f>
        <v>-1.4569447631583381</v>
      </c>
      <c r="L245" s="21">
        <f>SUM(F$3:F244)+I245</f>
        <v>1.4574645531228045</v>
      </c>
      <c r="M245" s="21">
        <f>SUM(G$3:G244)+J245</f>
        <v>0</v>
      </c>
      <c r="N245" s="21"/>
      <c r="O245" s="21"/>
      <c r="P245" s="21"/>
      <c r="Q245" s="19">
        <f t="shared" si="21"/>
        <v>2.1226880428945059</v>
      </c>
      <c r="R245" s="19">
        <f t="shared" si="21"/>
        <v>2.1242029236094564</v>
      </c>
      <c r="S245" s="19">
        <f t="shared" si="21"/>
        <v>0</v>
      </c>
      <c r="T245" s="19">
        <f t="shared" si="18"/>
        <v>-2.1234453481611775</v>
      </c>
      <c r="U245" s="19">
        <f t="shared" si="19"/>
        <v>0</v>
      </c>
      <c r="V245" s="19">
        <f t="shared" si="20"/>
        <v>0</v>
      </c>
    </row>
    <row r="246" spans="1:22" x14ac:dyDescent="0.25">
      <c r="A246" s="26">
        <f>Wellpath!E246</f>
        <v>0</v>
      </c>
      <c r="B246" s="22">
        <v>0</v>
      </c>
      <c r="C246" s="22">
        <v>0</v>
      </c>
      <c r="D246" s="22">
        <f t="shared" si="17"/>
        <v>3.9314164891663715E-5</v>
      </c>
      <c r="E246" s="20">
        <f>Model!$W$28*((drdp!B246+drdp!K246)*'DBH-OH'!$B246+(drdp!E246+drdp!N246)*'DBH-OH'!$C246+(drdp!H246+drdp!Q246)*'DBH-OH'!$D246)</f>
        <v>0</v>
      </c>
      <c r="F246" s="20">
        <f>Model!$W$28*((drdp!C246+drdp!L246)*'DBH-OH'!$B246+(drdp!F246+drdp!O246)*'DBH-OH'!$C246+(drdp!I246+drdp!R246)*'DBH-OH'!$D246)</f>
        <v>0</v>
      </c>
      <c r="G246" s="20">
        <f>Model!$W$28*((drdp!D246+drdp!M246)*'DBH-OH'!$B246+(drdp!G246+drdp!P246)*'DBH-OH'!$C246+(drdp!J246+drdp!S246)*'DBH-OH'!$D246)</f>
        <v>0</v>
      </c>
      <c r="H246" s="18">
        <f>Model!$W$28*((drdp!B246)*'DBH-OH'!$B246+(drdp!E246)*'DBH-OH'!$C246+(drdp!H246)*'DBH-OH'!$D246)</f>
        <v>0</v>
      </c>
      <c r="I246" s="18">
        <f>Model!$W$28*((drdp!C246)*'DBH-OH'!$B246+(drdp!F246)*'DBH-OH'!$C246+(drdp!I246)*'DBH-OH'!$D246)</f>
        <v>0</v>
      </c>
      <c r="J246" s="18">
        <f>Model!$W$28*((drdp!D246)*'DBH-OH'!$B246+(drdp!G246)*'DBH-OH'!$C246+(drdp!J246)*'DBH-OH'!$D246)</f>
        <v>0</v>
      </c>
      <c r="K246" s="21">
        <f>SUM(E$3:E245)+H246</f>
        <v>-1.4569447631583381</v>
      </c>
      <c r="L246" s="21">
        <f>SUM(F$3:F245)+I246</f>
        <v>1.4574645531228045</v>
      </c>
      <c r="M246" s="21">
        <f>SUM(G$3:G245)+J246</f>
        <v>0</v>
      </c>
      <c r="N246" s="21"/>
      <c r="O246" s="21"/>
      <c r="P246" s="21"/>
      <c r="Q246" s="19">
        <f t="shared" si="21"/>
        <v>2.1226880428945059</v>
      </c>
      <c r="R246" s="19">
        <f t="shared" si="21"/>
        <v>2.1242029236094564</v>
      </c>
      <c r="S246" s="19">
        <f t="shared" si="21"/>
        <v>0</v>
      </c>
      <c r="T246" s="19">
        <f t="shared" si="18"/>
        <v>-2.1234453481611775</v>
      </c>
      <c r="U246" s="19">
        <f t="shared" si="19"/>
        <v>0</v>
      </c>
      <c r="V246" s="19">
        <f t="shared" si="20"/>
        <v>0</v>
      </c>
    </row>
    <row r="247" spans="1:22" x14ac:dyDescent="0.25">
      <c r="A247" s="26">
        <f>Wellpath!E247</f>
        <v>0</v>
      </c>
      <c r="B247" s="22">
        <v>0</v>
      </c>
      <c r="C247" s="22">
        <v>0</v>
      </c>
      <c r="D247" s="22">
        <f t="shared" si="17"/>
        <v>3.9314164891663715E-5</v>
      </c>
      <c r="E247" s="20">
        <f>Model!$W$28*((drdp!B247+drdp!K247)*'DBH-OH'!$B247+(drdp!E247+drdp!N247)*'DBH-OH'!$C247+(drdp!H247+drdp!Q247)*'DBH-OH'!$D247)</f>
        <v>0</v>
      </c>
      <c r="F247" s="20">
        <f>Model!$W$28*((drdp!C247+drdp!L247)*'DBH-OH'!$B247+(drdp!F247+drdp!O247)*'DBH-OH'!$C247+(drdp!I247+drdp!R247)*'DBH-OH'!$D247)</f>
        <v>0</v>
      </c>
      <c r="G247" s="20">
        <f>Model!$W$28*((drdp!D247+drdp!M247)*'DBH-OH'!$B247+(drdp!G247+drdp!P247)*'DBH-OH'!$C247+(drdp!J247+drdp!S247)*'DBH-OH'!$D247)</f>
        <v>0</v>
      </c>
      <c r="H247" s="18">
        <f>Model!$W$28*((drdp!B247)*'DBH-OH'!$B247+(drdp!E247)*'DBH-OH'!$C247+(drdp!H247)*'DBH-OH'!$D247)</f>
        <v>0</v>
      </c>
      <c r="I247" s="18">
        <f>Model!$W$28*((drdp!C247)*'DBH-OH'!$B247+(drdp!F247)*'DBH-OH'!$C247+(drdp!I247)*'DBH-OH'!$D247)</f>
        <v>0</v>
      </c>
      <c r="J247" s="18">
        <f>Model!$W$28*((drdp!D247)*'DBH-OH'!$B247+(drdp!G247)*'DBH-OH'!$C247+(drdp!J247)*'DBH-OH'!$D247)</f>
        <v>0</v>
      </c>
      <c r="K247" s="21">
        <f>SUM(E$3:E246)+H247</f>
        <v>-1.4569447631583381</v>
      </c>
      <c r="L247" s="21">
        <f>SUM(F$3:F246)+I247</f>
        <v>1.4574645531228045</v>
      </c>
      <c r="M247" s="21">
        <f>SUM(G$3:G246)+J247</f>
        <v>0</v>
      </c>
      <c r="N247" s="21"/>
      <c r="O247" s="21"/>
      <c r="P247" s="21"/>
      <c r="Q247" s="19">
        <f t="shared" si="21"/>
        <v>2.1226880428945059</v>
      </c>
      <c r="R247" s="19">
        <f t="shared" si="21"/>
        <v>2.1242029236094564</v>
      </c>
      <c r="S247" s="19">
        <f t="shared" si="21"/>
        <v>0</v>
      </c>
      <c r="T247" s="19">
        <f t="shared" si="18"/>
        <v>-2.1234453481611775</v>
      </c>
      <c r="U247" s="19">
        <f t="shared" si="19"/>
        <v>0</v>
      </c>
      <c r="V247" s="19">
        <f t="shared" si="20"/>
        <v>0</v>
      </c>
    </row>
    <row r="248" spans="1:22" x14ac:dyDescent="0.25">
      <c r="A248" s="26">
        <f>Wellpath!E248</f>
        <v>0</v>
      </c>
      <c r="B248" s="22">
        <v>0</v>
      </c>
      <c r="C248" s="22">
        <v>0</v>
      </c>
      <c r="D248" s="22">
        <f t="shared" si="17"/>
        <v>3.9314164891663715E-5</v>
      </c>
      <c r="E248" s="20">
        <f>Model!$W$28*((drdp!B248+drdp!K248)*'DBH-OH'!$B248+(drdp!E248+drdp!N248)*'DBH-OH'!$C248+(drdp!H248+drdp!Q248)*'DBH-OH'!$D248)</f>
        <v>0</v>
      </c>
      <c r="F248" s="20">
        <f>Model!$W$28*((drdp!C248+drdp!L248)*'DBH-OH'!$B248+(drdp!F248+drdp!O248)*'DBH-OH'!$C248+(drdp!I248+drdp!R248)*'DBH-OH'!$D248)</f>
        <v>0</v>
      </c>
      <c r="G248" s="20">
        <f>Model!$W$28*((drdp!D248+drdp!M248)*'DBH-OH'!$B248+(drdp!G248+drdp!P248)*'DBH-OH'!$C248+(drdp!J248+drdp!S248)*'DBH-OH'!$D248)</f>
        <v>0</v>
      </c>
      <c r="H248" s="18">
        <f>Model!$W$28*((drdp!B248)*'DBH-OH'!$B248+(drdp!E248)*'DBH-OH'!$C248+(drdp!H248)*'DBH-OH'!$D248)</f>
        <v>0</v>
      </c>
      <c r="I248" s="18">
        <f>Model!$W$28*((drdp!C248)*'DBH-OH'!$B248+(drdp!F248)*'DBH-OH'!$C248+(drdp!I248)*'DBH-OH'!$D248)</f>
        <v>0</v>
      </c>
      <c r="J248" s="18">
        <f>Model!$W$28*((drdp!D248)*'DBH-OH'!$B248+(drdp!G248)*'DBH-OH'!$C248+(drdp!J248)*'DBH-OH'!$D248)</f>
        <v>0</v>
      </c>
      <c r="K248" s="21">
        <f>SUM(E$3:E247)+H248</f>
        <v>-1.4569447631583381</v>
      </c>
      <c r="L248" s="21">
        <f>SUM(F$3:F247)+I248</f>
        <v>1.4574645531228045</v>
      </c>
      <c r="M248" s="21">
        <f>SUM(G$3:G247)+J248</f>
        <v>0</v>
      </c>
      <c r="N248" s="21"/>
      <c r="O248" s="21"/>
      <c r="P248" s="21"/>
      <c r="Q248" s="19">
        <f t="shared" si="21"/>
        <v>2.1226880428945059</v>
      </c>
      <c r="R248" s="19">
        <f t="shared" si="21"/>
        <v>2.1242029236094564</v>
      </c>
      <c r="S248" s="19">
        <f t="shared" si="21"/>
        <v>0</v>
      </c>
      <c r="T248" s="19">
        <f t="shared" si="18"/>
        <v>-2.1234453481611775</v>
      </c>
      <c r="U248" s="19">
        <f t="shared" si="19"/>
        <v>0</v>
      </c>
      <c r="V248" s="19">
        <f t="shared" si="20"/>
        <v>0</v>
      </c>
    </row>
    <row r="249" spans="1:22" x14ac:dyDescent="0.25">
      <c r="A249" s="26">
        <f>Wellpath!E249</f>
        <v>0</v>
      </c>
      <c r="B249" s="22">
        <v>0</v>
      </c>
      <c r="C249" s="22">
        <v>0</v>
      </c>
      <c r="D249" s="22">
        <f t="shared" si="17"/>
        <v>3.9314164891663715E-5</v>
      </c>
      <c r="E249" s="20">
        <f>Model!$W$28*((drdp!B249+drdp!K249)*'DBH-OH'!$B249+(drdp!E249+drdp!N249)*'DBH-OH'!$C249+(drdp!H249+drdp!Q249)*'DBH-OH'!$D249)</f>
        <v>0</v>
      </c>
      <c r="F249" s="20">
        <f>Model!$W$28*((drdp!C249+drdp!L249)*'DBH-OH'!$B249+(drdp!F249+drdp!O249)*'DBH-OH'!$C249+(drdp!I249+drdp!R249)*'DBH-OH'!$D249)</f>
        <v>0</v>
      </c>
      <c r="G249" s="20">
        <f>Model!$W$28*((drdp!D249+drdp!M249)*'DBH-OH'!$B249+(drdp!G249+drdp!P249)*'DBH-OH'!$C249+(drdp!J249+drdp!S249)*'DBH-OH'!$D249)</f>
        <v>0</v>
      </c>
      <c r="H249" s="18">
        <f>Model!$W$28*((drdp!B249)*'DBH-OH'!$B249+(drdp!E249)*'DBH-OH'!$C249+(drdp!H249)*'DBH-OH'!$D249)</f>
        <v>0</v>
      </c>
      <c r="I249" s="18">
        <f>Model!$W$28*((drdp!C249)*'DBH-OH'!$B249+(drdp!F249)*'DBH-OH'!$C249+(drdp!I249)*'DBH-OH'!$D249)</f>
        <v>0</v>
      </c>
      <c r="J249" s="18">
        <f>Model!$W$28*((drdp!D249)*'DBH-OH'!$B249+(drdp!G249)*'DBH-OH'!$C249+(drdp!J249)*'DBH-OH'!$D249)</f>
        <v>0</v>
      </c>
      <c r="K249" s="21">
        <f>SUM(E$3:E248)+H249</f>
        <v>-1.4569447631583381</v>
      </c>
      <c r="L249" s="21">
        <f>SUM(F$3:F248)+I249</f>
        <v>1.4574645531228045</v>
      </c>
      <c r="M249" s="21">
        <f>SUM(G$3:G248)+J249</f>
        <v>0</v>
      </c>
      <c r="N249" s="21"/>
      <c r="O249" s="21"/>
      <c r="P249" s="21"/>
      <c r="Q249" s="19">
        <f t="shared" si="21"/>
        <v>2.1226880428945059</v>
      </c>
      <c r="R249" s="19">
        <f t="shared" si="21"/>
        <v>2.1242029236094564</v>
      </c>
      <c r="S249" s="19">
        <f t="shared" si="21"/>
        <v>0</v>
      </c>
      <c r="T249" s="19">
        <f t="shared" si="18"/>
        <v>-2.1234453481611775</v>
      </c>
      <c r="U249" s="19">
        <f t="shared" si="19"/>
        <v>0</v>
      </c>
      <c r="V249" s="19">
        <f t="shared" si="20"/>
        <v>0</v>
      </c>
    </row>
    <row r="250" spans="1:22" x14ac:dyDescent="0.25">
      <c r="A250" s="26">
        <f>Wellpath!E250</f>
        <v>0</v>
      </c>
      <c r="B250" s="22">
        <v>0</v>
      </c>
      <c r="C250" s="22">
        <v>0</v>
      </c>
      <c r="D250" s="22">
        <f t="shared" si="17"/>
        <v>3.9314164891663715E-5</v>
      </c>
      <c r="E250" s="20">
        <f>Model!$W$28*((drdp!B250+drdp!K250)*'DBH-OH'!$B250+(drdp!E250+drdp!N250)*'DBH-OH'!$C250+(drdp!H250+drdp!Q250)*'DBH-OH'!$D250)</f>
        <v>0</v>
      </c>
      <c r="F250" s="20">
        <f>Model!$W$28*((drdp!C250+drdp!L250)*'DBH-OH'!$B250+(drdp!F250+drdp!O250)*'DBH-OH'!$C250+(drdp!I250+drdp!R250)*'DBH-OH'!$D250)</f>
        <v>0</v>
      </c>
      <c r="G250" s="20">
        <f>Model!$W$28*((drdp!D250+drdp!M250)*'DBH-OH'!$B250+(drdp!G250+drdp!P250)*'DBH-OH'!$C250+(drdp!J250+drdp!S250)*'DBH-OH'!$D250)</f>
        <v>0</v>
      </c>
      <c r="H250" s="18">
        <f>Model!$W$28*((drdp!B250)*'DBH-OH'!$B250+(drdp!E250)*'DBH-OH'!$C250+(drdp!H250)*'DBH-OH'!$D250)</f>
        <v>0</v>
      </c>
      <c r="I250" s="18">
        <f>Model!$W$28*((drdp!C250)*'DBH-OH'!$B250+(drdp!F250)*'DBH-OH'!$C250+(drdp!I250)*'DBH-OH'!$D250)</f>
        <v>0</v>
      </c>
      <c r="J250" s="18">
        <f>Model!$W$28*((drdp!D250)*'DBH-OH'!$B250+(drdp!G250)*'DBH-OH'!$C250+(drdp!J250)*'DBH-OH'!$D250)</f>
        <v>0</v>
      </c>
      <c r="K250" s="21">
        <f>SUM(E$3:E249)+H250</f>
        <v>-1.4569447631583381</v>
      </c>
      <c r="L250" s="21">
        <f>SUM(F$3:F249)+I250</f>
        <v>1.4574645531228045</v>
      </c>
      <c r="M250" s="21">
        <f>SUM(G$3:G249)+J250</f>
        <v>0</v>
      </c>
      <c r="N250" s="21"/>
      <c r="O250" s="21"/>
      <c r="P250" s="21"/>
      <c r="Q250" s="19">
        <f t="shared" si="21"/>
        <v>2.1226880428945059</v>
      </c>
      <c r="R250" s="19">
        <f t="shared" si="21"/>
        <v>2.1242029236094564</v>
      </c>
      <c r="S250" s="19">
        <f t="shared" si="21"/>
        <v>0</v>
      </c>
      <c r="T250" s="19">
        <f t="shared" si="18"/>
        <v>-2.1234453481611775</v>
      </c>
      <c r="U250" s="19">
        <f t="shared" si="19"/>
        <v>0</v>
      </c>
      <c r="V250" s="19">
        <f t="shared" si="20"/>
        <v>0</v>
      </c>
    </row>
    <row r="251" spans="1:22" x14ac:dyDescent="0.25">
      <c r="A251" s="26">
        <f>Wellpath!E251</f>
        <v>0</v>
      </c>
      <c r="B251" s="22">
        <v>0</v>
      </c>
      <c r="C251" s="22">
        <v>0</v>
      </c>
      <c r="D251" s="22">
        <f t="shared" si="17"/>
        <v>3.9314164891663715E-5</v>
      </c>
      <c r="E251" s="20">
        <f>Model!$W$28*((drdp!B251+drdp!K251)*'DBH-OH'!$B251+(drdp!E251+drdp!N251)*'DBH-OH'!$C251+(drdp!H251+drdp!Q251)*'DBH-OH'!$D251)</f>
        <v>0</v>
      </c>
      <c r="F251" s="20">
        <f>Model!$W$28*((drdp!C251+drdp!L251)*'DBH-OH'!$B251+(drdp!F251+drdp!O251)*'DBH-OH'!$C251+(drdp!I251+drdp!R251)*'DBH-OH'!$D251)</f>
        <v>0</v>
      </c>
      <c r="G251" s="20">
        <f>Model!$W$28*((drdp!D251+drdp!M251)*'DBH-OH'!$B251+(drdp!G251+drdp!P251)*'DBH-OH'!$C251+(drdp!J251+drdp!S251)*'DBH-OH'!$D251)</f>
        <v>0</v>
      </c>
      <c r="H251" s="18">
        <f>Model!$W$28*((drdp!B251)*'DBH-OH'!$B251+(drdp!E251)*'DBH-OH'!$C251+(drdp!H251)*'DBH-OH'!$D251)</f>
        <v>0</v>
      </c>
      <c r="I251" s="18">
        <f>Model!$W$28*((drdp!C251)*'DBH-OH'!$B251+(drdp!F251)*'DBH-OH'!$C251+(drdp!I251)*'DBH-OH'!$D251)</f>
        <v>0</v>
      </c>
      <c r="J251" s="18">
        <f>Model!$W$28*((drdp!D251)*'DBH-OH'!$B251+(drdp!G251)*'DBH-OH'!$C251+(drdp!J251)*'DBH-OH'!$D251)</f>
        <v>0</v>
      </c>
      <c r="K251" s="21">
        <f>SUM(E$3:E250)+H251</f>
        <v>-1.4569447631583381</v>
      </c>
      <c r="L251" s="21">
        <f>SUM(F$3:F250)+I251</f>
        <v>1.4574645531228045</v>
      </c>
      <c r="M251" s="21">
        <f>SUM(G$3:G250)+J251</f>
        <v>0</v>
      </c>
      <c r="N251" s="21"/>
      <c r="O251" s="21"/>
      <c r="P251" s="21"/>
      <c r="Q251" s="19">
        <f t="shared" si="21"/>
        <v>2.1226880428945059</v>
      </c>
      <c r="R251" s="19">
        <f t="shared" si="21"/>
        <v>2.1242029236094564</v>
      </c>
      <c r="S251" s="19">
        <f t="shared" si="21"/>
        <v>0</v>
      </c>
      <c r="T251" s="19">
        <f t="shared" si="18"/>
        <v>-2.1234453481611775</v>
      </c>
      <c r="U251" s="19">
        <f t="shared" si="19"/>
        <v>0</v>
      </c>
      <c r="V251" s="19">
        <f t="shared" si="20"/>
        <v>0</v>
      </c>
    </row>
    <row r="252" spans="1:22" x14ac:dyDescent="0.25">
      <c r="A252" s="26">
        <f>Wellpath!E252</f>
        <v>0</v>
      </c>
      <c r="B252" s="22">
        <v>0</v>
      </c>
      <c r="C252" s="22">
        <v>0</v>
      </c>
      <c r="D252" s="22">
        <f t="shared" si="17"/>
        <v>3.9314164891663715E-5</v>
      </c>
      <c r="E252" s="20">
        <f>Model!$W$28*((drdp!B252+drdp!K252)*'DBH-OH'!$B252+(drdp!E252+drdp!N252)*'DBH-OH'!$C252+(drdp!H252+drdp!Q252)*'DBH-OH'!$D252)</f>
        <v>0</v>
      </c>
      <c r="F252" s="20">
        <f>Model!$W$28*((drdp!C252+drdp!L252)*'DBH-OH'!$B252+(drdp!F252+drdp!O252)*'DBH-OH'!$C252+(drdp!I252+drdp!R252)*'DBH-OH'!$D252)</f>
        <v>0</v>
      </c>
      <c r="G252" s="20">
        <f>Model!$W$28*((drdp!D252+drdp!M252)*'DBH-OH'!$B252+(drdp!G252+drdp!P252)*'DBH-OH'!$C252+(drdp!J252+drdp!S252)*'DBH-OH'!$D252)</f>
        <v>0</v>
      </c>
      <c r="H252" s="18">
        <f>Model!$W$28*((drdp!B252)*'DBH-OH'!$B252+(drdp!E252)*'DBH-OH'!$C252+(drdp!H252)*'DBH-OH'!$D252)</f>
        <v>0</v>
      </c>
      <c r="I252" s="18">
        <f>Model!$W$28*((drdp!C252)*'DBH-OH'!$B252+(drdp!F252)*'DBH-OH'!$C252+(drdp!I252)*'DBH-OH'!$D252)</f>
        <v>0</v>
      </c>
      <c r="J252" s="18">
        <f>Model!$W$28*((drdp!D252)*'DBH-OH'!$B252+(drdp!G252)*'DBH-OH'!$C252+(drdp!J252)*'DBH-OH'!$D252)</f>
        <v>0</v>
      </c>
      <c r="K252" s="21">
        <f>SUM(E$3:E251)+H252</f>
        <v>-1.4569447631583381</v>
      </c>
      <c r="L252" s="21">
        <f>SUM(F$3:F251)+I252</f>
        <v>1.4574645531228045</v>
      </c>
      <c r="M252" s="21">
        <f>SUM(G$3:G251)+J252</f>
        <v>0</v>
      </c>
      <c r="N252" s="21"/>
      <c r="O252" s="21"/>
      <c r="P252" s="21"/>
      <c r="Q252" s="19">
        <f t="shared" si="21"/>
        <v>2.1226880428945059</v>
      </c>
      <c r="R252" s="19">
        <f t="shared" si="21"/>
        <v>2.1242029236094564</v>
      </c>
      <c r="S252" s="19">
        <f t="shared" si="21"/>
        <v>0</v>
      </c>
      <c r="T252" s="19">
        <f t="shared" si="18"/>
        <v>-2.1234453481611775</v>
      </c>
      <c r="U252" s="19">
        <f t="shared" si="19"/>
        <v>0</v>
      </c>
      <c r="V252" s="19">
        <f t="shared" si="20"/>
        <v>0</v>
      </c>
    </row>
    <row r="253" spans="1:22" x14ac:dyDescent="0.25">
      <c r="A253" s="26">
        <f>Wellpath!E253</f>
        <v>0</v>
      </c>
      <c r="B253" s="22">
        <v>0</v>
      </c>
      <c r="C253" s="22">
        <v>0</v>
      </c>
      <c r="D253" s="22">
        <f t="shared" si="17"/>
        <v>3.9314164891663715E-5</v>
      </c>
      <c r="E253" s="20">
        <f>Model!$W$28*((drdp!B253+drdp!K253)*'DBH-OH'!$B253+(drdp!E253+drdp!N253)*'DBH-OH'!$C253+(drdp!H253+drdp!Q253)*'DBH-OH'!$D253)</f>
        <v>0</v>
      </c>
      <c r="F253" s="20">
        <f>Model!$W$28*((drdp!C253+drdp!L253)*'DBH-OH'!$B253+(drdp!F253+drdp!O253)*'DBH-OH'!$C253+(drdp!I253+drdp!R253)*'DBH-OH'!$D253)</f>
        <v>0</v>
      </c>
      <c r="G253" s="20">
        <f>Model!$W$28*((drdp!D253+drdp!M253)*'DBH-OH'!$B253+(drdp!G253+drdp!P253)*'DBH-OH'!$C253+(drdp!J253+drdp!S253)*'DBH-OH'!$D253)</f>
        <v>0</v>
      </c>
      <c r="H253" s="18">
        <f>Model!$W$28*((drdp!B253)*'DBH-OH'!$B253+(drdp!E253)*'DBH-OH'!$C253+(drdp!H253)*'DBH-OH'!$D253)</f>
        <v>0</v>
      </c>
      <c r="I253" s="18">
        <f>Model!$W$28*((drdp!C253)*'DBH-OH'!$B253+(drdp!F253)*'DBH-OH'!$C253+(drdp!I253)*'DBH-OH'!$D253)</f>
        <v>0</v>
      </c>
      <c r="J253" s="18">
        <f>Model!$W$28*((drdp!D253)*'DBH-OH'!$B253+(drdp!G253)*'DBH-OH'!$C253+(drdp!J253)*'DBH-OH'!$D253)</f>
        <v>0</v>
      </c>
      <c r="K253" s="21">
        <f>SUM(E$3:E252)+H253</f>
        <v>-1.4569447631583381</v>
      </c>
      <c r="L253" s="21">
        <f>SUM(F$3:F252)+I253</f>
        <v>1.4574645531228045</v>
      </c>
      <c r="M253" s="21">
        <f>SUM(G$3:G252)+J253</f>
        <v>0</v>
      </c>
      <c r="N253" s="21"/>
      <c r="O253" s="21"/>
      <c r="P253" s="21"/>
      <c r="Q253" s="19">
        <f t="shared" si="21"/>
        <v>2.1226880428945059</v>
      </c>
      <c r="R253" s="19">
        <f t="shared" si="21"/>
        <v>2.1242029236094564</v>
      </c>
      <c r="S253" s="19">
        <f t="shared" si="21"/>
        <v>0</v>
      </c>
      <c r="T253" s="19">
        <f t="shared" si="18"/>
        <v>-2.1234453481611775</v>
      </c>
      <c r="U253" s="19">
        <f t="shared" si="19"/>
        <v>0</v>
      </c>
      <c r="V253" s="19">
        <f t="shared" si="20"/>
        <v>0</v>
      </c>
    </row>
    <row r="254" spans="1:22" x14ac:dyDescent="0.25">
      <c r="A254" s="26">
        <f>Wellpath!E254</f>
        <v>0</v>
      </c>
      <c r="B254" s="22">
        <v>0</v>
      </c>
      <c r="C254" s="22">
        <v>0</v>
      </c>
      <c r="D254" s="22">
        <f t="shared" si="17"/>
        <v>3.9314164891663715E-5</v>
      </c>
      <c r="E254" s="20">
        <f>Model!$W$28*((drdp!B254+drdp!K254)*'DBH-OH'!$B254+(drdp!E254+drdp!N254)*'DBH-OH'!$C254+(drdp!H254+drdp!Q254)*'DBH-OH'!$D254)</f>
        <v>0</v>
      </c>
      <c r="F254" s="20">
        <f>Model!$W$28*((drdp!C254+drdp!L254)*'DBH-OH'!$B254+(drdp!F254+drdp!O254)*'DBH-OH'!$C254+(drdp!I254+drdp!R254)*'DBH-OH'!$D254)</f>
        <v>0</v>
      </c>
      <c r="G254" s="20">
        <f>Model!$W$28*((drdp!D254+drdp!M254)*'DBH-OH'!$B254+(drdp!G254+drdp!P254)*'DBH-OH'!$C254+(drdp!J254+drdp!S254)*'DBH-OH'!$D254)</f>
        <v>0</v>
      </c>
      <c r="H254" s="18">
        <f>Model!$W$28*((drdp!B254)*'DBH-OH'!$B254+(drdp!E254)*'DBH-OH'!$C254+(drdp!H254)*'DBH-OH'!$D254)</f>
        <v>0</v>
      </c>
      <c r="I254" s="18">
        <f>Model!$W$28*((drdp!C254)*'DBH-OH'!$B254+(drdp!F254)*'DBH-OH'!$C254+(drdp!I254)*'DBH-OH'!$D254)</f>
        <v>0</v>
      </c>
      <c r="J254" s="18">
        <f>Model!$W$28*((drdp!D254)*'DBH-OH'!$B254+(drdp!G254)*'DBH-OH'!$C254+(drdp!J254)*'DBH-OH'!$D254)</f>
        <v>0</v>
      </c>
      <c r="K254" s="21">
        <f>SUM(E$3:E253)+H254</f>
        <v>-1.4569447631583381</v>
      </c>
      <c r="L254" s="21">
        <f>SUM(F$3:F253)+I254</f>
        <v>1.4574645531228045</v>
      </c>
      <c r="M254" s="21">
        <f>SUM(G$3:G253)+J254</f>
        <v>0</v>
      </c>
      <c r="N254" s="21"/>
      <c r="O254" s="21"/>
      <c r="P254" s="21"/>
      <c r="Q254" s="19">
        <f t="shared" si="21"/>
        <v>2.1226880428945059</v>
      </c>
      <c r="R254" s="19">
        <f t="shared" si="21"/>
        <v>2.1242029236094564</v>
      </c>
      <c r="S254" s="19">
        <f t="shared" si="21"/>
        <v>0</v>
      </c>
      <c r="T254" s="19">
        <f t="shared" si="18"/>
        <v>-2.1234453481611775</v>
      </c>
      <c r="U254" s="19">
        <f t="shared" si="19"/>
        <v>0</v>
      </c>
      <c r="V254" s="19">
        <f t="shared" si="20"/>
        <v>0</v>
      </c>
    </row>
    <row r="255" spans="1:22" x14ac:dyDescent="0.25">
      <c r="A255" s="26">
        <f>Wellpath!E255</f>
        <v>0</v>
      </c>
      <c r="B255" s="22">
        <v>0</v>
      </c>
      <c r="C255" s="22">
        <v>0</v>
      </c>
      <c r="D255" s="22">
        <f t="shared" si="17"/>
        <v>3.9314164891663715E-5</v>
      </c>
      <c r="E255" s="20">
        <f>Model!$W$28*((drdp!B255+drdp!K255)*'DBH-OH'!$B255+(drdp!E255+drdp!N255)*'DBH-OH'!$C255+(drdp!H255+drdp!Q255)*'DBH-OH'!$D255)</f>
        <v>0</v>
      </c>
      <c r="F255" s="20">
        <f>Model!$W$28*((drdp!C255+drdp!L255)*'DBH-OH'!$B255+(drdp!F255+drdp!O255)*'DBH-OH'!$C255+(drdp!I255+drdp!R255)*'DBH-OH'!$D255)</f>
        <v>0</v>
      </c>
      <c r="G255" s="20">
        <f>Model!$W$28*((drdp!D255+drdp!M255)*'DBH-OH'!$B255+(drdp!G255+drdp!P255)*'DBH-OH'!$C255+(drdp!J255+drdp!S255)*'DBH-OH'!$D255)</f>
        <v>0</v>
      </c>
      <c r="H255" s="18">
        <f>Model!$W$28*((drdp!B255)*'DBH-OH'!$B255+(drdp!E255)*'DBH-OH'!$C255+(drdp!H255)*'DBH-OH'!$D255)</f>
        <v>0</v>
      </c>
      <c r="I255" s="18">
        <f>Model!$W$28*((drdp!C255)*'DBH-OH'!$B255+(drdp!F255)*'DBH-OH'!$C255+(drdp!I255)*'DBH-OH'!$D255)</f>
        <v>0</v>
      </c>
      <c r="J255" s="18">
        <f>Model!$W$28*((drdp!D255)*'DBH-OH'!$B255+(drdp!G255)*'DBH-OH'!$C255+(drdp!J255)*'DBH-OH'!$D255)</f>
        <v>0</v>
      </c>
      <c r="K255" s="21">
        <f>SUM(E$3:E254)+H255</f>
        <v>-1.4569447631583381</v>
      </c>
      <c r="L255" s="21">
        <f>SUM(F$3:F254)+I255</f>
        <v>1.4574645531228045</v>
      </c>
      <c r="M255" s="21">
        <f>SUM(G$3:G254)+J255</f>
        <v>0</v>
      </c>
      <c r="N255" s="21"/>
      <c r="O255" s="21"/>
      <c r="P255" s="21"/>
      <c r="Q255" s="19">
        <f t="shared" si="21"/>
        <v>2.1226880428945059</v>
      </c>
      <c r="R255" s="19">
        <f t="shared" si="21"/>
        <v>2.1242029236094564</v>
      </c>
      <c r="S255" s="19">
        <f t="shared" si="21"/>
        <v>0</v>
      </c>
      <c r="T255" s="19">
        <f t="shared" si="18"/>
        <v>-2.1234453481611775</v>
      </c>
      <c r="U255" s="19">
        <f t="shared" si="19"/>
        <v>0</v>
      </c>
      <c r="V255" s="19">
        <f t="shared" si="20"/>
        <v>0</v>
      </c>
    </row>
    <row r="256" spans="1:22" x14ac:dyDescent="0.25">
      <c r="A256" s="26">
        <f>Wellpath!E256</f>
        <v>0</v>
      </c>
      <c r="B256" s="22">
        <v>0</v>
      </c>
      <c r="C256" s="22">
        <v>0</v>
      </c>
      <c r="D256" s="22">
        <f t="shared" si="17"/>
        <v>3.9314164891663715E-5</v>
      </c>
      <c r="E256" s="20">
        <f>Model!$W$28*((drdp!B256+drdp!K256)*'DBH-OH'!$B256+(drdp!E256+drdp!N256)*'DBH-OH'!$C256+(drdp!H256+drdp!Q256)*'DBH-OH'!$D256)</f>
        <v>0</v>
      </c>
      <c r="F256" s="20">
        <f>Model!$W$28*((drdp!C256+drdp!L256)*'DBH-OH'!$B256+(drdp!F256+drdp!O256)*'DBH-OH'!$C256+(drdp!I256+drdp!R256)*'DBH-OH'!$D256)</f>
        <v>0</v>
      </c>
      <c r="G256" s="20">
        <f>Model!$W$28*((drdp!D256+drdp!M256)*'DBH-OH'!$B256+(drdp!G256+drdp!P256)*'DBH-OH'!$C256+(drdp!J256+drdp!S256)*'DBH-OH'!$D256)</f>
        <v>0</v>
      </c>
      <c r="H256" s="18">
        <f>Model!$W$28*((drdp!B256)*'DBH-OH'!$B256+(drdp!E256)*'DBH-OH'!$C256+(drdp!H256)*'DBH-OH'!$D256)</f>
        <v>0</v>
      </c>
      <c r="I256" s="18">
        <f>Model!$W$28*((drdp!C256)*'DBH-OH'!$B256+(drdp!F256)*'DBH-OH'!$C256+(drdp!I256)*'DBH-OH'!$D256)</f>
        <v>0</v>
      </c>
      <c r="J256" s="18">
        <f>Model!$W$28*((drdp!D256)*'DBH-OH'!$B256+(drdp!G256)*'DBH-OH'!$C256+(drdp!J256)*'DBH-OH'!$D256)</f>
        <v>0</v>
      </c>
      <c r="K256" s="21">
        <f>SUM(E$3:E255)+H256</f>
        <v>-1.4569447631583381</v>
      </c>
      <c r="L256" s="21">
        <f>SUM(F$3:F255)+I256</f>
        <v>1.4574645531228045</v>
      </c>
      <c r="M256" s="21">
        <f>SUM(G$3:G255)+J256</f>
        <v>0</v>
      </c>
      <c r="N256" s="21"/>
      <c r="O256" s="21"/>
      <c r="P256" s="21"/>
      <c r="Q256" s="19">
        <f t="shared" si="21"/>
        <v>2.1226880428945059</v>
      </c>
      <c r="R256" s="19">
        <f t="shared" si="21"/>
        <v>2.1242029236094564</v>
      </c>
      <c r="S256" s="19">
        <f t="shared" si="21"/>
        <v>0</v>
      </c>
      <c r="T256" s="19">
        <f t="shared" si="18"/>
        <v>-2.1234453481611775</v>
      </c>
      <c r="U256" s="19">
        <f t="shared" si="19"/>
        <v>0</v>
      </c>
      <c r="V256" s="19">
        <f t="shared" si="20"/>
        <v>0</v>
      </c>
    </row>
    <row r="257" spans="1:23" x14ac:dyDescent="0.25">
      <c r="A257" s="26">
        <f>Wellpath!E257</f>
        <v>0</v>
      </c>
      <c r="B257" s="22">
        <v>0</v>
      </c>
      <c r="C257" s="22">
        <v>0</v>
      </c>
      <c r="D257" s="22">
        <f t="shared" si="17"/>
        <v>3.9314164891663715E-5</v>
      </c>
      <c r="E257" s="20">
        <f>Model!$W$28*((drdp!B257+drdp!K257)*'DBH-OH'!$B257+(drdp!E257+drdp!N257)*'DBH-OH'!$C257+(drdp!H257+drdp!Q257)*'DBH-OH'!$D257)</f>
        <v>0</v>
      </c>
      <c r="F257" s="20">
        <f>Model!$W$28*((drdp!C257+drdp!L257)*'DBH-OH'!$B257+(drdp!F257+drdp!O257)*'DBH-OH'!$C257+(drdp!I257+drdp!R257)*'DBH-OH'!$D257)</f>
        <v>0</v>
      </c>
      <c r="G257" s="20">
        <f>Model!$W$28*((drdp!D257+drdp!M257)*'DBH-OH'!$B257+(drdp!G257+drdp!P257)*'DBH-OH'!$C257+(drdp!J257+drdp!S257)*'DBH-OH'!$D257)</f>
        <v>0</v>
      </c>
      <c r="H257" s="18">
        <f>Model!$W$28*((drdp!B257)*'DBH-OH'!$B257+(drdp!E257)*'DBH-OH'!$C257+(drdp!H257)*'DBH-OH'!$D257)</f>
        <v>0</v>
      </c>
      <c r="I257" s="18">
        <f>Model!$W$28*((drdp!C257)*'DBH-OH'!$B257+(drdp!F257)*'DBH-OH'!$C257+(drdp!I257)*'DBH-OH'!$D257)</f>
        <v>0</v>
      </c>
      <c r="J257" s="18">
        <f>Model!$W$28*((drdp!D257)*'DBH-OH'!$B257+(drdp!G257)*'DBH-OH'!$C257+(drdp!J257)*'DBH-OH'!$D257)</f>
        <v>0</v>
      </c>
      <c r="K257" s="21">
        <f>SUM(E$3:E256)+H257</f>
        <v>-1.4569447631583381</v>
      </c>
      <c r="L257" s="21">
        <f>SUM(F$3:F256)+I257</f>
        <v>1.4574645531228045</v>
      </c>
      <c r="M257" s="21">
        <f>SUM(G$3:G256)+J257</f>
        <v>0</v>
      </c>
      <c r="N257" s="21"/>
      <c r="O257" s="21"/>
      <c r="P257" s="21"/>
      <c r="Q257" s="19">
        <f t="shared" si="21"/>
        <v>2.1226880428945059</v>
      </c>
      <c r="R257" s="19">
        <f t="shared" si="21"/>
        <v>2.1242029236094564</v>
      </c>
      <c r="S257" s="19">
        <f t="shared" si="21"/>
        <v>0</v>
      </c>
      <c r="T257" s="19">
        <f t="shared" si="18"/>
        <v>-2.1234453481611775</v>
      </c>
      <c r="U257" s="19">
        <f t="shared" si="19"/>
        <v>0</v>
      </c>
      <c r="V257" s="19">
        <f t="shared" si="20"/>
        <v>0</v>
      </c>
    </row>
    <row r="258" spans="1:23" x14ac:dyDescent="0.25">
      <c r="A258" s="26">
        <f>Wellpath!E258</f>
        <v>0</v>
      </c>
      <c r="B258" s="22">
        <v>0</v>
      </c>
      <c r="C258" s="22">
        <v>0</v>
      </c>
      <c r="D258" s="22">
        <f t="shared" si="17"/>
        <v>3.9314164891663715E-5</v>
      </c>
      <c r="E258" s="20">
        <f>Model!$W$28*((drdp!B258+drdp!K258)*'DBH-OH'!$B258+(drdp!E258+drdp!N258)*'DBH-OH'!$C258+(drdp!H258+drdp!Q258)*'DBH-OH'!$D258)</f>
        <v>0</v>
      </c>
      <c r="F258" s="20">
        <f>Model!$W$28*((drdp!C258+drdp!L258)*'DBH-OH'!$B258+(drdp!F258+drdp!O258)*'DBH-OH'!$C258+(drdp!I258+drdp!R258)*'DBH-OH'!$D258)</f>
        <v>0</v>
      </c>
      <c r="G258" s="20">
        <f>Model!$W$28*((drdp!D258+drdp!M258)*'DBH-OH'!$B258+(drdp!G258+drdp!P258)*'DBH-OH'!$C258+(drdp!J258+drdp!S258)*'DBH-OH'!$D258)</f>
        <v>0</v>
      </c>
      <c r="H258" s="18">
        <f>Model!$W$28*((drdp!B258)*'DBH-OH'!$B258+(drdp!E258)*'DBH-OH'!$C258+(drdp!H258)*'DBH-OH'!$D258)</f>
        <v>0</v>
      </c>
      <c r="I258" s="18">
        <f>Model!$W$28*((drdp!C258)*'DBH-OH'!$B258+(drdp!F258)*'DBH-OH'!$C258+(drdp!I258)*'DBH-OH'!$D258)</f>
        <v>0</v>
      </c>
      <c r="J258" s="18">
        <f>Model!$W$28*((drdp!D258)*'DBH-OH'!$B258+(drdp!G258)*'DBH-OH'!$C258+(drdp!J258)*'DBH-OH'!$D258)</f>
        <v>0</v>
      </c>
      <c r="K258" s="21">
        <f>SUM(E$3:E257)+H258</f>
        <v>-1.4569447631583381</v>
      </c>
      <c r="L258" s="21">
        <f>SUM(F$3:F257)+I258</f>
        <v>1.4574645531228045</v>
      </c>
      <c r="M258" s="21">
        <f>SUM(G$3:G257)+J258</f>
        <v>0</v>
      </c>
      <c r="N258" s="21"/>
      <c r="O258" s="21"/>
      <c r="P258" s="21"/>
      <c r="Q258" s="19">
        <f t="shared" si="21"/>
        <v>2.1226880428945059</v>
      </c>
      <c r="R258" s="19">
        <f t="shared" si="21"/>
        <v>2.1242029236094564</v>
      </c>
      <c r="S258" s="19">
        <f t="shared" si="21"/>
        <v>0</v>
      </c>
      <c r="T258" s="19">
        <f t="shared" si="18"/>
        <v>-2.1234453481611775</v>
      </c>
      <c r="U258" s="19">
        <f t="shared" si="19"/>
        <v>0</v>
      </c>
      <c r="V258" s="19">
        <f t="shared" si="20"/>
        <v>0</v>
      </c>
    </row>
    <row r="259" spans="1:23" x14ac:dyDescent="0.25">
      <c r="A259" s="26">
        <f>Wellpath!E259</f>
        <v>0</v>
      </c>
      <c r="B259" s="22">
        <v>0</v>
      </c>
      <c r="C259" s="22">
        <v>0</v>
      </c>
      <c r="D259" s="22">
        <f t="shared" ref="D259:D271" si="22">1 / (Bfield * COS(Dip))</f>
        <v>3.9314164891663715E-5</v>
      </c>
      <c r="E259" s="20">
        <f>Model!$W$28*((drdp!B259+drdp!K259)*'DBH-OH'!$B259+(drdp!E259+drdp!N259)*'DBH-OH'!$C259+(drdp!H259+drdp!Q259)*'DBH-OH'!$D259)</f>
        <v>0</v>
      </c>
      <c r="F259" s="20">
        <f>Model!$W$28*((drdp!C259+drdp!L259)*'DBH-OH'!$B259+(drdp!F259+drdp!O259)*'DBH-OH'!$C259+(drdp!I259+drdp!R259)*'DBH-OH'!$D259)</f>
        <v>0</v>
      </c>
      <c r="G259" s="20">
        <f>Model!$W$28*((drdp!D259+drdp!M259)*'DBH-OH'!$B259+(drdp!G259+drdp!P259)*'DBH-OH'!$C259+(drdp!J259+drdp!S259)*'DBH-OH'!$D259)</f>
        <v>0</v>
      </c>
      <c r="H259" s="18">
        <f>Model!$W$28*((drdp!B259)*'DBH-OH'!$B259+(drdp!E259)*'DBH-OH'!$C259+(drdp!H259)*'DBH-OH'!$D259)</f>
        <v>0</v>
      </c>
      <c r="I259" s="18">
        <f>Model!$W$28*((drdp!C259)*'DBH-OH'!$B259+(drdp!F259)*'DBH-OH'!$C259+(drdp!I259)*'DBH-OH'!$D259)</f>
        <v>0</v>
      </c>
      <c r="J259" s="18">
        <f>Model!$W$28*((drdp!D259)*'DBH-OH'!$B259+(drdp!G259)*'DBH-OH'!$C259+(drdp!J259)*'DBH-OH'!$D259)</f>
        <v>0</v>
      </c>
      <c r="K259" s="21">
        <f>SUM(E$3:E258)+H259</f>
        <v>-1.4569447631583381</v>
      </c>
      <c r="L259" s="21">
        <f>SUM(F$3:F258)+I259</f>
        <v>1.4574645531228045</v>
      </c>
      <c r="M259" s="21">
        <f>SUM(G$3:G258)+J259</f>
        <v>0</v>
      </c>
      <c r="N259" s="21"/>
      <c r="O259" s="21"/>
      <c r="P259" s="21"/>
      <c r="Q259" s="19">
        <f t="shared" si="21"/>
        <v>2.1226880428945059</v>
      </c>
      <c r="R259" s="19">
        <f t="shared" si="21"/>
        <v>2.1242029236094564</v>
      </c>
      <c r="S259" s="19">
        <f t="shared" si="21"/>
        <v>0</v>
      </c>
      <c r="T259" s="19">
        <f t="shared" si="18"/>
        <v>-2.1234453481611775</v>
      </c>
      <c r="U259" s="19">
        <f t="shared" si="19"/>
        <v>0</v>
      </c>
      <c r="V259" s="19">
        <f t="shared" si="20"/>
        <v>0</v>
      </c>
    </row>
    <row r="260" spans="1:23" x14ac:dyDescent="0.25">
      <c r="A260" s="26">
        <f>Wellpath!E260</f>
        <v>0</v>
      </c>
      <c r="B260" s="22">
        <v>0</v>
      </c>
      <c r="C260" s="22">
        <v>0</v>
      </c>
      <c r="D260" s="22">
        <f t="shared" si="22"/>
        <v>3.9314164891663715E-5</v>
      </c>
      <c r="E260" s="20">
        <f>Model!$W$28*((drdp!B260+drdp!K260)*'DBH-OH'!$B260+(drdp!E260+drdp!N260)*'DBH-OH'!$C260+(drdp!H260+drdp!Q260)*'DBH-OH'!$D260)</f>
        <v>0</v>
      </c>
      <c r="F260" s="20">
        <f>Model!$W$28*((drdp!C260+drdp!L260)*'DBH-OH'!$B260+(drdp!F260+drdp!O260)*'DBH-OH'!$C260+(drdp!I260+drdp!R260)*'DBH-OH'!$D260)</f>
        <v>0</v>
      </c>
      <c r="G260" s="20">
        <f>Model!$W$28*((drdp!D260+drdp!M260)*'DBH-OH'!$B260+(drdp!G260+drdp!P260)*'DBH-OH'!$C260+(drdp!J260+drdp!S260)*'DBH-OH'!$D260)</f>
        <v>0</v>
      </c>
      <c r="H260" s="18">
        <f>Model!$W$28*((drdp!B260)*'DBH-OH'!$B260+(drdp!E260)*'DBH-OH'!$C260+(drdp!H260)*'DBH-OH'!$D260)</f>
        <v>0</v>
      </c>
      <c r="I260" s="18">
        <f>Model!$W$28*((drdp!C260)*'DBH-OH'!$B260+(drdp!F260)*'DBH-OH'!$C260+(drdp!I260)*'DBH-OH'!$D260)</f>
        <v>0</v>
      </c>
      <c r="J260" s="18">
        <f>Model!$W$28*((drdp!D260)*'DBH-OH'!$B260+(drdp!G260)*'DBH-OH'!$C260+(drdp!J260)*'DBH-OH'!$D260)</f>
        <v>0</v>
      </c>
      <c r="K260" s="21">
        <f>SUM(E$3:E259)+H260</f>
        <v>-1.4569447631583381</v>
      </c>
      <c r="L260" s="21">
        <f>SUM(F$3:F259)+I260</f>
        <v>1.4574645531228045</v>
      </c>
      <c r="M260" s="21">
        <f>SUM(G$3:G259)+J260</f>
        <v>0</v>
      </c>
      <c r="N260" s="21"/>
      <c r="O260" s="21"/>
      <c r="P260" s="21"/>
      <c r="Q260" s="19">
        <f t="shared" si="21"/>
        <v>2.1226880428945059</v>
      </c>
      <c r="R260" s="19">
        <f t="shared" si="21"/>
        <v>2.1242029236094564</v>
      </c>
      <c r="S260" s="19">
        <f t="shared" si="21"/>
        <v>0</v>
      </c>
      <c r="T260" s="19">
        <f t="shared" ref="T260:T271" si="23">K260*L260</f>
        <v>-2.1234453481611775</v>
      </c>
      <c r="U260" s="19">
        <f t="shared" ref="U260:U271" si="24">K260*M260</f>
        <v>0</v>
      </c>
      <c r="V260" s="19">
        <f t="shared" ref="V260:V271" si="25">L260*M260</f>
        <v>0</v>
      </c>
    </row>
    <row r="261" spans="1:23" x14ac:dyDescent="0.25">
      <c r="A261" s="26">
        <f>Wellpath!E261</f>
        <v>0</v>
      </c>
      <c r="B261" s="22">
        <v>0</v>
      </c>
      <c r="C261" s="22">
        <v>0</v>
      </c>
      <c r="D261" s="22">
        <f t="shared" si="22"/>
        <v>3.9314164891663715E-5</v>
      </c>
      <c r="E261" s="20">
        <f>Model!$W$28*((drdp!B261+drdp!K261)*'DBH-OH'!$B261+(drdp!E261+drdp!N261)*'DBH-OH'!$C261+(drdp!H261+drdp!Q261)*'DBH-OH'!$D261)</f>
        <v>0</v>
      </c>
      <c r="F261" s="20">
        <f>Model!$W$28*((drdp!C261+drdp!L261)*'DBH-OH'!$B261+(drdp!F261+drdp!O261)*'DBH-OH'!$C261+(drdp!I261+drdp!R261)*'DBH-OH'!$D261)</f>
        <v>0</v>
      </c>
      <c r="G261" s="20">
        <f>Model!$W$28*((drdp!D261+drdp!M261)*'DBH-OH'!$B261+(drdp!G261+drdp!P261)*'DBH-OH'!$C261+(drdp!J261+drdp!S261)*'DBH-OH'!$D261)</f>
        <v>0</v>
      </c>
      <c r="H261" s="18">
        <f>Model!$W$28*((drdp!B261)*'DBH-OH'!$B261+(drdp!E261)*'DBH-OH'!$C261+(drdp!H261)*'DBH-OH'!$D261)</f>
        <v>0</v>
      </c>
      <c r="I261" s="18">
        <f>Model!$W$28*((drdp!C261)*'DBH-OH'!$B261+(drdp!F261)*'DBH-OH'!$C261+(drdp!I261)*'DBH-OH'!$D261)</f>
        <v>0</v>
      </c>
      <c r="J261" s="18">
        <f>Model!$W$28*((drdp!D261)*'DBH-OH'!$B261+(drdp!G261)*'DBH-OH'!$C261+(drdp!J261)*'DBH-OH'!$D261)</f>
        <v>0</v>
      </c>
      <c r="K261" s="21">
        <f>SUM(E$3:E260)+H261</f>
        <v>-1.4569447631583381</v>
      </c>
      <c r="L261" s="21">
        <f>SUM(F$3:F260)+I261</f>
        <v>1.4574645531228045</v>
      </c>
      <c r="M261" s="21">
        <f>SUM(G$3:G260)+J261</f>
        <v>0</v>
      </c>
      <c r="N261" s="21"/>
      <c r="O261" s="21"/>
      <c r="P261" s="21"/>
      <c r="Q261" s="19">
        <f t="shared" si="21"/>
        <v>2.1226880428945059</v>
      </c>
      <c r="R261" s="19">
        <f t="shared" si="21"/>
        <v>2.1242029236094564</v>
      </c>
      <c r="S261" s="19">
        <f t="shared" si="21"/>
        <v>0</v>
      </c>
      <c r="T261" s="19">
        <f t="shared" si="23"/>
        <v>-2.1234453481611775</v>
      </c>
      <c r="U261" s="19">
        <f t="shared" si="24"/>
        <v>0</v>
      </c>
      <c r="V261" s="19">
        <f t="shared" si="25"/>
        <v>0</v>
      </c>
    </row>
    <row r="262" spans="1:23" x14ac:dyDescent="0.25">
      <c r="A262" s="26">
        <f>Wellpath!E262</f>
        <v>0</v>
      </c>
      <c r="B262" s="22">
        <v>0</v>
      </c>
      <c r="C262" s="22">
        <v>0</v>
      </c>
      <c r="D262" s="22">
        <f t="shared" si="22"/>
        <v>3.9314164891663715E-5</v>
      </c>
      <c r="E262" s="20">
        <f>Model!$W$28*((drdp!B262+drdp!K262)*'DBH-OH'!$B262+(drdp!E262+drdp!N262)*'DBH-OH'!$C262+(drdp!H262+drdp!Q262)*'DBH-OH'!$D262)</f>
        <v>0</v>
      </c>
      <c r="F262" s="20">
        <f>Model!$W$28*((drdp!C262+drdp!L262)*'DBH-OH'!$B262+(drdp!F262+drdp!O262)*'DBH-OH'!$C262+(drdp!I262+drdp!R262)*'DBH-OH'!$D262)</f>
        <v>0</v>
      </c>
      <c r="G262" s="20">
        <f>Model!$W$28*((drdp!D262+drdp!M262)*'DBH-OH'!$B262+(drdp!G262+drdp!P262)*'DBH-OH'!$C262+(drdp!J262+drdp!S262)*'DBH-OH'!$D262)</f>
        <v>0</v>
      </c>
      <c r="H262" s="18">
        <f>Model!$W$28*((drdp!B262)*'DBH-OH'!$B262+(drdp!E262)*'DBH-OH'!$C262+(drdp!H262)*'DBH-OH'!$D262)</f>
        <v>0</v>
      </c>
      <c r="I262" s="18">
        <f>Model!$W$28*((drdp!C262)*'DBH-OH'!$B262+(drdp!F262)*'DBH-OH'!$C262+(drdp!I262)*'DBH-OH'!$D262)</f>
        <v>0</v>
      </c>
      <c r="J262" s="18">
        <f>Model!$W$28*((drdp!D262)*'DBH-OH'!$B262+(drdp!G262)*'DBH-OH'!$C262+(drdp!J262)*'DBH-OH'!$D262)</f>
        <v>0</v>
      </c>
      <c r="K262" s="21">
        <f>SUM(E$3:E261)+H262</f>
        <v>-1.4569447631583381</v>
      </c>
      <c r="L262" s="21">
        <f>SUM(F$3:F261)+I262</f>
        <v>1.4574645531228045</v>
      </c>
      <c r="M262" s="21">
        <f>SUM(G$3:G261)+J262</f>
        <v>0</v>
      </c>
      <c r="N262" s="21"/>
      <c r="O262" s="21"/>
      <c r="P262" s="21"/>
      <c r="Q262" s="19">
        <f t="shared" si="21"/>
        <v>2.1226880428945059</v>
      </c>
      <c r="R262" s="19">
        <f t="shared" si="21"/>
        <v>2.1242029236094564</v>
      </c>
      <c r="S262" s="19">
        <f t="shared" si="21"/>
        <v>0</v>
      </c>
      <c r="T262" s="19">
        <f t="shared" si="23"/>
        <v>-2.1234453481611775</v>
      </c>
      <c r="U262" s="19">
        <f t="shared" si="24"/>
        <v>0</v>
      </c>
      <c r="V262" s="19">
        <f t="shared" si="25"/>
        <v>0</v>
      </c>
    </row>
    <row r="263" spans="1:23" x14ac:dyDescent="0.25">
      <c r="A263" s="26">
        <f>Wellpath!E263</f>
        <v>0</v>
      </c>
      <c r="B263" s="22">
        <v>0</v>
      </c>
      <c r="C263" s="22">
        <v>0</v>
      </c>
      <c r="D263" s="22">
        <f t="shared" si="22"/>
        <v>3.9314164891663715E-5</v>
      </c>
      <c r="E263" s="20">
        <f>Model!$W$28*((drdp!B263+drdp!K263)*'DBH-OH'!$B263+(drdp!E263+drdp!N263)*'DBH-OH'!$C263+(drdp!H263+drdp!Q263)*'DBH-OH'!$D263)</f>
        <v>0</v>
      </c>
      <c r="F263" s="20">
        <f>Model!$W$28*((drdp!C263+drdp!L263)*'DBH-OH'!$B263+(drdp!F263+drdp!O263)*'DBH-OH'!$C263+(drdp!I263+drdp!R263)*'DBH-OH'!$D263)</f>
        <v>0</v>
      </c>
      <c r="G263" s="20">
        <f>Model!$W$28*((drdp!D263+drdp!M263)*'DBH-OH'!$B263+(drdp!G263+drdp!P263)*'DBH-OH'!$C263+(drdp!J263+drdp!S263)*'DBH-OH'!$D263)</f>
        <v>0</v>
      </c>
      <c r="H263" s="18">
        <f>Model!$W$28*((drdp!B263)*'DBH-OH'!$B263+(drdp!E263)*'DBH-OH'!$C263+(drdp!H263)*'DBH-OH'!$D263)</f>
        <v>0</v>
      </c>
      <c r="I263" s="18">
        <f>Model!$W$28*((drdp!C263)*'DBH-OH'!$B263+(drdp!F263)*'DBH-OH'!$C263+(drdp!I263)*'DBH-OH'!$D263)</f>
        <v>0</v>
      </c>
      <c r="J263" s="18">
        <f>Model!$W$28*((drdp!D263)*'DBH-OH'!$B263+(drdp!G263)*'DBH-OH'!$C263+(drdp!J263)*'DBH-OH'!$D263)</f>
        <v>0</v>
      </c>
      <c r="K263" s="21">
        <f>SUM(E$3:E262)+H263</f>
        <v>-1.4569447631583381</v>
      </c>
      <c r="L263" s="21">
        <f>SUM(F$3:F262)+I263</f>
        <v>1.4574645531228045</v>
      </c>
      <c r="M263" s="21">
        <f>SUM(G$3:G262)+J263</f>
        <v>0</v>
      </c>
      <c r="N263" s="21"/>
      <c r="O263" s="21"/>
      <c r="P263" s="21"/>
      <c r="Q263" s="19">
        <f t="shared" si="21"/>
        <v>2.1226880428945059</v>
      </c>
      <c r="R263" s="19">
        <f t="shared" si="21"/>
        <v>2.1242029236094564</v>
      </c>
      <c r="S263" s="19">
        <f t="shared" si="21"/>
        <v>0</v>
      </c>
      <c r="T263" s="19">
        <f t="shared" si="23"/>
        <v>-2.1234453481611775</v>
      </c>
      <c r="U263" s="19">
        <f t="shared" si="24"/>
        <v>0</v>
      </c>
      <c r="V263" s="19">
        <f t="shared" si="25"/>
        <v>0</v>
      </c>
    </row>
    <row r="264" spans="1:23" x14ac:dyDescent="0.25">
      <c r="A264" s="26">
        <f>Wellpath!E264</f>
        <v>0</v>
      </c>
      <c r="B264" s="22">
        <v>0</v>
      </c>
      <c r="C264" s="22">
        <v>0</v>
      </c>
      <c r="D264" s="22">
        <f t="shared" si="22"/>
        <v>3.9314164891663715E-5</v>
      </c>
      <c r="E264" s="20">
        <f>Model!$W$28*((drdp!B264+drdp!K264)*'DBH-OH'!$B264+(drdp!E264+drdp!N264)*'DBH-OH'!$C264+(drdp!H264+drdp!Q264)*'DBH-OH'!$D264)</f>
        <v>0</v>
      </c>
      <c r="F264" s="20">
        <f>Model!$W$28*((drdp!C264+drdp!L264)*'DBH-OH'!$B264+(drdp!F264+drdp!O264)*'DBH-OH'!$C264+(drdp!I264+drdp!R264)*'DBH-OH'!$D264)</f>
        <v>0</v>
      </c>
      <c r="G264" s="20">
        <f>Model!$W$28*((drdp!D264+drdp!M264)*'DBH-OH'!$B264+(drdp!G264+drdp!P264)*'DBH-OH'!$C264+(drdp!J264+drdp!S264)*'DBH-OH'!$D264)</f>
        <v>0</v>
      </c>
      <c r="H264" s="18">
        <f>Model!$W$28*((drdp!B264)*'DBH-OH'!$B264+(drdp!E264)*'DBH-OH'!$C264+(drdp!H264)*'DBH-OH'!$D264)</f>
        <v>0</v>
      </c>
      <c r="I264" s="18">
        <f>Model!$W$28*((drdp!C264)*'DBH-OH'!$B264+(drdp!F264)*'DBH-OH'!$C264+(drdp!I264)*'DBH-OH'!$D264)</f>
        <v>0</v>
      </c>
      <c r="J264" s="18">
        <f>Model!$W$28*((drdp!D264)*'DBH-OH'!$B264+(drdp!G264)*'DBH-OH'!$C264+(drdp!J264)*'DBH-OH'!$D264)</f>
        <v>0</v>
      </c>
      <c r="K264" s="21">
        <f>SUM(E$3:E263)+H264</f>
        <v>-1.4569447631583381</v>
      </c>
      <c r="L264" s="21">
        <f>SUM(F$3:F263)+I264</f>
        <v>1.4574645531228045</v>
      </c>
      <c r="M264" s="21">
        <f>SUM(G$3:G263)+J264</f>
        <v>0</v>
      </c>
      <c r="N264" s="21"/>
      <c r="O264" s="21"/>
      <c r="P264" s="21"/>
      <c r="Q264" s="19">
        <f t="shared" si="21"/>
        <v>2.1226880428945059</v>
      </c>
      <c r="R264" s="19">
        <f t="shared" si="21"/>
        <v>2.1242029236094564</v>
      </c>
      <c r="S264" s="19">
        <f t="shared" si="21"/>
        <v>0</v>
      </c>
      <c r="T264" s="19">
        <f t="shared" si="23"/>
        <v>-2.1234453481611775</v>
      </c>
      <c r="U264" s="19">
        <f t="shared" si="24"/>
        <v>0</v>
      </c>
      <c r="V264" s="19">
        <f t="shared" si="25"/>
        <v>0</v>
      </c>
    </row>
    <row r="265" spans="1:23" x14ac:dyDescent="0.25">
      <c r="A265" s="26">
        <f>Wellpath!E265</f>
        <v>0</v>
      </c>
      <c r="B265" s="22">
        <v>0</v>
      </c>
      <c r="C265" s="22">
        <v>0</v>
      </c>
      <c r="D265" s="22">
        <f t="shared" si="22"/>
        <v>3.9314164891663715E-5</v>
      </c>
      <c r="E265" s="20">
        <f>Model!$W$28*((drdp!B265+drdp!K265)*'DBH-OH'!$B265+(drdp!E265+drdp!N265)*'DBH-OH'!$C265+(drdp!H265+drdp!Q265)*'DBH-OH'!$D265)</f>
        <v>0</v>
      </c>
      <c r="F265" s="20">
        <f>Model!$W$28*((drdp!C265+drdp!L265)*'DBH-OH'!$B265+(drdp!F265+drdp!O265)*'DBH-OH'!$C265+(drdp!I265+drdp!R265)*'DBH-OH'!$D265)</f>
        <v>0</v>
      </c>
      <c r="G265" s="20">
        <f>Model!$W$28*((drdp!D265+drdp!M265)*'DBH-OH'!$B265+(drdp!G265+drdp!P265)*'DBH-OH'!$C265+(drdp!J265+drdp!S265)*'DBH-OH'!$D265)</f>
        <v>0</v>
      </c>
      <c r="H265" s="18">
        <f>Model!$W$28*((drdp!B265)*'DBH-OH'!$B265+(drdp!E265)*'DBH-OH'!$C265+(drdp!H265)*'DBH-OH'!$D265)</f>
        <v>0</v>
      </c>
      <c r="I265" s="18">
        <f>Model!$W$28*((drdp!C265)*'DBH-OH'!$B265+(drdp!F265)*'DBH-OH'!$C265+(drdp!I265)*'DBH-OH'!$D265)</f>
        <v>0</v>
      </c>
      <c r="J265" s="18">
        <f>Model!$W$28*((drdp!D265)*'DBH-OH'!$B265+(drdp!G265)*'DBH-OH'!$C265+(drdp!J265)*'DBH-OH'!$D265)</f>
        <v>0</v>
      </c>
      <c r="K265" s="21">
        <f>SUM(E$3:E264)+H265</f>
        <v>-1.4569447631583381</v>
      </c>
      <c r="L265" s="21">
        <f>SUM(F$3:F264)+I265</f>
        <v>1.4574645531228045</v>
      </c>
      <c r="M265" s="21">
        <f>SUM(G$3:G264)+J265</f>
        <v>0</v>
      </c>
      <c r="N265" s="21"/>
      <c r="O265" s="21"/>
      <c r="P265" s="21"/>
      <c r="Q265" s="19">
        <f t="shared" si="21"/>
        <v>2.1226880428945059</v>
      </c>
      <c r="R265" s="19">
        <f t="shared" si="21"/>
        <v>2.1242029236094564</v>
      </c>
      <c r="S265" s="19">
        <f t="shared" si="21"/>
        <v>0</v>
      </c>
      <c r="T265" s="19">
        <f t="shared" si="23"/>
        <v>-2.1234453481611775</v>
      </c>
      <c r="U265" s="19">
        <f t="shared" si="24"/>
        <v>0</v>
      </c>
      <c r="V265" s="19">
        <f t="shared" si="25"/>
        <v>0</v>
      </c>
    </row>
    <row r="266" spans="1:23" x14ac:dyDescent="0.25">
      <c r="A266" s="26">
        <f>Wellpath!E266</f>
        <v>0</v>
      </c>
      <c r="B266" s="22">
        <v>0</v>
      </c>
      <c r="C266" s="22">
        <v>0</v>
      </c>
      <c r="D266" s="22">
        <f t="shared" si="22"/>
        <v>3.9314164891663715E-5</v>
      </c>
      <c r="E266" s="20">
        <f>Model!$W$28*((drdp!B266+drdp!K266)*'DBH-OH'!$B266+(drdp!E266+drdp!N266)*'DBH-OH'!$C266+(drdp!H266+drdp!Q266)*'DBH-OH'!$D266)</f>
        <v>0</v>
      </c>
      <c r="F266" s="20">
        <f>Model!$W$28*((drdp!C266+drdp!L266)*'DBH-OH'!$B266+(drdp!F266+drdp!O266)*'DBH-OH'!$C266+(drdp!I266+drdp!R266)*'DBH-OH'!$D266)</f>
        <v>0</v>
      </c>
      <c r="G266" s="20">
        <f>Model!$W$28*((drdp!D266+drdp!M266)*'DBH-OH'!$B266+(drdp!G266+drdp!P266)*'DBH-OH'!$C266+(drdp!J266+drdp!S266)*'DBH-OH'!$D266)</f>
        <v>0</v>
      </c>
      <c r="H266" s="18">
        <f>Model!$W$28*((drdp!B266)*'DBH-OH'!$B266+(drdp!E266)*'DBH-OH'!$C266+(drdp!H266)*'DBH-OH'!$D266)</f>
        <v>0</v>
      </c>
      <c r="I266" s="18">
        <f>Model!$W$28*((drdp!C266)*'DBH-OH'!$B266+(drdp!F266)*'DBH-OH'!$C266+(drdp!I266)*'DBH-OH'!$D266)</f>
        <v>0</v>
      </c>
      <c r="J266" s="18">
        <f>Model!$W$28*((drdp!D266)*'DBH-OH'!$B266+(drdp!G266)*'DBH-OH'!$C266+(drdp!J266)*'DBH-OH'!$D266)</f>
        <v>0</v>
      </c>
      <c r="K266" s="21">
        <f>SUM(E$3:E265)+H266</f>
        <v>-1.4569447631583381</v>
      </c>
      <c r="L266" s="21">
        <f>SUM(F$3:F265)+I266</f>
        <v>1.4574645531228045</v>
      </c>
      <c r="M266" s="21">
        <f>SUM(G$3:G265)+J266</f>
        <v>0</v>
      </c>
      <c r="N266" s="21"/>
      <c r="O266" s="21"/>
      <c r="P266" s="21"/>
      <c r="Q266" s="19">
        <f t="shared" si="21"/>
        <v>2.1226880428945059</v>
      </c>
      <c r="R266" s="19">
        <f t="shared" si="21"/>
        <v>2.1242029236094564</v>
      </c>
      <c r="S266" s="19">
        <f t="shared" si="21"/>
        <v>0</v>
      </c>
      <c r="T266" s="19">
        <f t="shared" si="23"/>
        <v>-2.1234453481611775</v>
      </c>
      <c r="U266" s="19">
        <f t="shared" si="24"/>
        <v>0</v>
      </c>
      <c r="V266" s="19">
        <f t="shared" si="25"/>
        <v>0</v>
      </c>
    </row>
    <row r="267" spans="1:23" x14ac:dyDescent="0.25">
      <c r="A267" s="26">
        <f>Wellpath!E267</f>
        <v>0</v>
      </c>
      <c r="B267" s="22">
        <v>0</v>
      </c>
      <c r="C267" s="22">
        <v>0</v>
      </c>
      <c r="D267" s="22">
        <f t="shared" si="22"/>
        <v>3.9314164891663715E-5</v>
      </c>
      <c r="E267" s="20">
        <f>Model!$W$28*((drdp!B267+drdp!K267)*'DBH-OH'!$B267+(drdp!E267+drdp!N267)*'DBH-OH'!$C267+(drdp!H267+drdp!Q267)*'DBH-OH'!$D267)</f>
        <v>0</v>
      </c>
      <c r="F267" s="20">
        <f>Model!$W$28*((drdp!C267+drdp!L267)*'DBH-OH'!$B267+(drdp!F267+drdp!O267)*'DBH-OH'!$C267+(drdp!I267+drdp!R267)*'DBH-OH'!$D267)</f>
        <v>0</v>
      </c>
      <c r="G267" s="20">
        <f>Model!$W$28*((drdp!D267+drdp!M267)*'DBH-OH'!$B267+(drdp!G267+drdp!P267)*'DBH-OH'!$C267+(drdp!J267+drdp!S267)*'DBH-OH'!$D267)</f>
        <v>0</v>
      </c>
      <c r="H267" s="18">
        <f>Model!$W$28*((drdp!B267)*'DBH-OH'!$B267+(drdp!E267)*'DBH-OH'!$C267+(drdp!H267)*'DBH-OH'!$D267)</f>
        <v>0</v>
      </c>
      <c r="I267" s="18">
        <f>Model!$W$28*((drdp!C267)*'DBH-OH'!$B267+(drdp!F267)*'DBH-OH'!$C267+(drdp!I267)*'DBH-OH'!$D267)</f>
        <v>0</v>
      </c>
      <c r="J267" s="18">
        <f>Model!$W$28*((drdp!D267)*'DBH-OH'!$B267+(drdp!G267)*'DBH-OH'!$C267+(drdp!J267)*'DBH-OH'!$D267)</f>
        <v>0</v>
      </c>
      <c r="K267" s="21">
        <f>SUM(E$3:E266)+H267</f>
        <v>-1.4569447631583381</v>
      </c>
      <c r="L267" s="21">
        <f>SUM(F$3:F266)+I267</f>
        <v>1.4574645531228045</v>
      </c>
      <c r="M267" s="21">
        <f>SUM(G$3:G266)+J267</f>
        <v>0</v>
      </c>
      <c r="N267" s="21"/>
      <c r="O267" s="21"/>
      <c r="P267" s="21"/>
      <c r="Q267" s="19">
        <f t="shared" si="21"/>
        <v>2.1226880428945059</v>
      </c>
      <c r="R267" s="19">
        <f t="shared" si="21"/>
        <v>2.1242029236094564</v>
      </c>
      <c r="S267" s="19">
        <f t="shared" si="21"/>
        <v>0</v>
      </c>
      <c r="T267" s="19">
        <f t="shared" si="23"/>
        <v>-2.1234453481611775</v>
      </c>
      <c r="U267" s="19">
        <f t="shared" si="24"/>
        <v>0</v>
      </c>
      <c r="V267" s="19">
        <f t="shared" si="25"/>
        <v>0</v>
      </c>
    </row>
    <row r="268" spans="1:23" x14ac:dyDescent="0.25">
      <c r="A268" s="26">
        <f>Wellpath!E268</f>
        <v>0</v>
      </c>
      <c r="B268" s="22">
        <v>0</v>
      </c>
      <c r="C268" s="22">
        <v>0</v>
      </c>
      <c r="D268" s="22">
        <f t="shared" si="22"/>
        <v>3.9314164891663715E-5</v>
      </c>
      <c r="E268" s="20">
        <f>Model!$W$28*((drdp!B268+drdp!K268)*'DBH-OH'!$B268+(drdp!E268+drdp!N268)*'DBH-OH'!$C268+(drdp!H268+drdp!Q268)*'DBH-OH'!$D268)</f>
        <v>0</v>
      </c>
      <c r="F268" s="20">
        <f>Model!$W$28*((drdp!C268+drdp!L268)*'DBH-OH'!$B268+(drdp!F268+drdp!O268)*'DBH-OH'!$C268+(drdp!I268+drdp!R268)*'DBH-OH'!$D268)</f>
        <v>0</v>
      </c>
      <c r="G268" s="20">
        <f>Model!$W$28*((drdp!D268+drdp!M268)*'DBH-OH'!$B268+(drdp!G268+drdp!P268)*'DBH-OH'!$C268+(drdp!J268+drdp!S268)*'DBH-OH'!$D268)</f>
        <v>0</v>
      </c>
      <c r="H268" s="18">
        <f>Model!$W$28*((drdp!B268)*'DBH-OH'!$B268+(drdp!E268)*'DBH-OH'!$C268+(drdp!H268)*'DBH-OH'!$D268)</f>
        <v>0</v>
      </c>
      <c r="I268" s="18">
        <f>Model!$W$28*((drdp!C268)*'DBH-OH'!$B268+(drdp!F268)*'DBH-OH'!$C268+(drdp!I268)*'DBH-OH'!$D268)</f>
        <v>0</v>
      </c>
      <c r="J268" s="18">
        <f>Model!$W$28*((drdp!D268)*'DBH-OH'!$B268+(drdp!G268)*'DBH-OH'!$C268+(drdp!J268)*'DBH-OH'!$D268)</f>
        <v>0</v>
      </c>
      <c r="K268" s="21">
        <f>SUM(E$3:E267)+H268</f>
        <v>-1.4569447631583381</v>
      </c>
      <c r="L268" s="21">
        <f>SUM(F$3:F267)+I268</f>
        <v>1.4574645531228045</v>
      </c>
      <c r="M268" s="21">
        <f>SUM(G$3:G267)+J268</f>
        <v>0</v>
      </c>
      <c r="N268" s="21"/>
      <c r="O268" s="21"/>
      <c r="P268" s="21"/>
      <c r="Q268" s="19">
        <f t="shared" si="21"/>
        <v>2.1226880428945059</v>
      </c>
      <c r="R268" s="19">
        <f t="shared" si="21"/>
        <v>2.1242029236094564</v>
      </c>
      <c r="S268" s="19">
        <f t="shared" si="21"/>
        <v>0</v>
      </c>
      <c r="T268" s="19">
        <f t="shared" si="23"/>
        <v>-2.1234453481611775</v>
      </c>
      <c r="U268" s="19">
        <f t="shared" si="24"/>
        <v>0</v>
      </c>
      <c r="V268" s="19">
        <f t="shared" si="25"/>
        <v>0</v>
      </c>
    </row>
    <row r="269" spans="1:23" x14ac:dyDescent="0.25">
      <c r="A269" s="26">
        <f>Wellpath!E269</f>
        <v>0</v>
      </c>
      <c r="B269" s="22">
        <v>0</v>
      </c>
      <c r="C269" s="22">
        <v>0</v>
      </c>
      <c r="D269" s="22">
        <f t="shared" si="22"/>
        <v>3.9314164891663715E-5</v>
      </c>
      <c r="E269" s="20">
        <f>Model!$W$28*((drdp!B269+drdp!K269)*'DBH-OH'!$B269+(drdp!E269+drdp!N269)*'DBH-OH'!$C269+(drdp!H269+drdp!Q269)*'DBH-OH'!$D269)</f>
        <v>0</v>
      </c>
      <c r="F269" s="20">
        <f>Model!$W$28*((drdp!C269+drdp!L269)*'DBH-OH'!$B269+(drdp!F269+drdp!O269)*'DBH-OH'!$C269+(drdp!I269+drdp!R269)*'DBH-OH'!$D269)</f>
        <v>0</v>
      </c>
      <c r="G269" s="20">
        <f>Model!$W$28*((drdp!D269+drdp!M269)*'DBH-OH'!$B269+(drdp!G269+drdp!P269)*'DBH-OH'!$C269+(drdp!J269+drdp!S269)*'DBH-OH'!$D269)</f>
        <v>0</v>
      </c>
      <c r="H269" s="18">
        <f>Model!$W$28*((drdp!B269)*'DBH-OH'!$B269+(drdp!E269)*'DBH-OH'!$C269+(drdp!H269)*'DBH-OH'!$D269)</f>
        <v>0</v>
      </c>
      <c r="I269" s="18">
        <f>Model!$W$28*((drdp!C269)*'DBH-OH'!$B269+(drdp!F269)*'DBH-OH'!$C269+(drdp!I269)*'DBH-OH'!$D269)</f>
        <v>0</v>
      </c>
      <c r="J269" s="18">
        <f>Model!$W$28*((drdp!D269)*'DBH-OH'!$B269+(drdp!G269)*'DBH-OH'!$C269+(drdp!J269)*'DBH-OH'!$D269)</f>
        <v>0</v>
      </c>
      <c r="K269" s="21">
        <f>SUM(E$3:E268)+H269</f>
        <v>-1.4569447631583381</v>
      </c>
      <c r="L269" s="21">
        <f>SUM(F$3:F268)+I269</f>
        <v>1.4574645531228045</v>
      </c>
      <c r="M269" s="21">
        <f>SUM(G$3:G268)+J269</f>
        <v>0</v>
      </c>
      <c r="N269" s="21"/>
      <c r="O269" s="21"/>
      <c r="P269" s="21"/>
      <c r="Q269" s="19">
        <f t="shared" si="21"/>
        <v>2.1226880428945059</v>
      </c>
      <c r="R269" s="19">
        <f t="shared" si="21"/>
        <v>2.1242029236094564</v>
      </c>
      <c r="S269" s="19">
        <f t="shared" si="21"/>
        <v>0</v>
      </c>
      <c r="T269" s="19">
        <f t="shared" si="23"/>
        <v>-2.1234453481611775</v>
      </c>
      <c r="U269" s="19">
        <f t="shared" si="24"/>
        <v>0</v>
      </c>
      <c r="V269" s="19">
        <f t="shared" si="25"/>
        <v>0</v>
      </c>
    </row>
    <row r="270" spans="1:23" x14ac:dyDescent="0.25">
      <c r="A270" s="26">
        <f>Wellpath!E270</f>
        <v>0</v>
      </c>
      <c r="B270" s="22">
        <v>0</v>
      </c>
      <c r="C270" s="22">
        <v>0</v>
      </c>
      <c r="D270" s="22">
        <f t="shared" si="22"/>
        <v>3.9314164891663715E-5</v>
      </c>
      <c r="E270" s="20">
        <f>Model!$W$28*((drdp!B270+drdp!K270)*'DBH-OH'!$B270+(drdp!E270+drdp!N270)*'DBH-OH'!$C270+(drdp!H270+drdp!Q270)*'DBH-OH'!$D270)</f>
        <v>0</v>
      </c>
      <c r="F270" s="20">
        <f>Model!$W$28*((drdp!C270+drdp!L270)*'DBH-OH'!$B270+(drdp!F270+drdp!O270)*'DBH-OH'!$C270+(drdp!I270+drdp!R270)*'DBH-OH'!$D270)</f>
        <v>0</v>
      </c>
      <c r="G270" s="20">
        <f>Model!$W$28*((drdp!D270+drdp!M270)*'DBH-OH'!$B270+(drdp!G270+drdp!P270)*'DBH-OH'!$C270+(drdp!J270+drdp!S270)*'DBH-OH'!$D270)</f>
        <v>0</v>
      </c>
      <c r="H270" s="18">
        <f>Model!$W$28*((drdp!B270)*'DBH-OH'!$B270+(drdp!E270)*'DBH-OH'!$C270+(drdp!H270)*'DBH-OH'!$D270)</f>
        <v>0</v>
      </c>
      <c r="I270" s="18">
        <f>Model!$W$28*((drdp!C270)*'DBH-OH'!$B270+(drdp!F270)*'DBH-OH'!$C270+(drdp!I270)*'DBH-OH'!$D270)</f>
        <v>0</v>
      </c>
      <c r="J270" s="18">
        <f>Model!$W$28*((drdp!D270)*'DBH-OH'!$B270+(drdp!G270)*'DBH-OH'!$C270+(drdp!J270)*'DBH-OH'!$D270)</f>
        <v>0</v>
      </c>
      <c r="K270" s="21">
        <f>SUM(E$3:E269)+H270</f>
        <v>-1.4569447631583381</v>
      </c>
      <c r="L270" s="21">
        <f>SUM(F$3:F269)+I270</f>
        <v>1.4574645531228045</v>
      </c>
      <c r="M270" s="21">
        <f>SUM(G$3:G269)+J270</f>
        <v>0</v>
      </c>
      <c r="N270" s="21"/>
      <c r="O270" s="21"/>
      <c r="P270" s="21"/>
      <c r="Q270" s="19">
        <f t="shared" si="21"/>
        <v>2.1226880428945059</v>
      </c>
      <c r="R270" s="19">
        <f t="shared" si="21"/>
        <v>2.1242029236094564</v>
      </c>
      <c r="S270" s="19">
        <f t="shared" si="21"/>
        <v>0</v>
      </c>
      <c r="T270" s="19">
        <f t="shared" si="23"/>
        <v>-2.1234453481611775</v>
      </c>
      <c r="U270" s="19">
        <f t="shared" si="24"/>
        <v>0</v>
      </c>
      <c r="V270" s="19">
        <f t="shared" si="25"/>
        <v>0</v>
      </c>
      <c r="W270" s="10" t="s">
        <v>62</v>
      </c>
    </row>
    <row r="271" spans="1:23" x14ac:dyDescent="0.25">
      <c r="A271" s="26">
        <f>Wellpath!E271</f>
        <v>0</v>
      </c>
      <c r="B271" s="22">
        <v>0</v>
      </c>
      <c r="C271" s="22">
        <v>0</v>
      </c>
      <c r="D271" s="22">
        <f t="shared" si="22"/>
        <v>3.9314164891663715E-5</v>
      </c>
      <c r="E271" s="20">
        <f>Model!$W$28*((drdp!B271+drdp!K271)*'DBH-OH'!$B271+(drdp!E271+drdp!N271)*'DBH-OH'!$C271+(drdp!H271+drdp!Q271)*'DBH-OH'!$D271)</f>
        <v>0</v>
      </c>
      <c r="F271" s="20">
        <f>Model!$W$28*((drdp!C271+drdp!L271)*'DBH-OH'!$B271+(drdp!F271+drdp!O271)*'DBH-OH'!$C271+(drdp!I271+drdp!R271)*'DBH-OH'!$D271)</f>
        <v>0</v>
      </c>
      <c r="G271" s="20">
        <f>Model!$W$28*((drdp!D271+drdp!M271)*'DBH-OH'!$B271+(drdp!G271+drdp!P271)*'DBH-OH'!$C271+(drdp!J271+drdp!S271)*'DBH-OH'!$D271)</f>
        <v>0</v>
      </c>
      <c r="H271" s="18">
        <f>Model!$W$28*((drdp!B271)*'DBH-OH'!$B271+(drdp!E271)*'DBH-OH'!$C271+(drdp!H271)*'DBH-OH'!$D271)</f>
        <v>0</v>
      </c>
      <c r="I271" s="18">
        <f>Model!$W$28*((drdp!C271)*'DBH-OH'!$B271+(drdp!F271)*'DBH-OH'!$C271+(drdp!I271)*'DBH-OH'!$D271)</f>
        <v>0</v>
      </c>
      <c r="J271" s="18">
        <f>Model!$W$28*((drdp!D271)*'DBH-OH'!$B271+(drdp!G271)*'DBH-OH'!$C271+(drdp!J271)*'DBH-OH'!$D271)</f>
        <v>0</v>
      </c>
      <c r="K271" s="21">
        <f>SUM(E$3:E270)+H271</f>
        <v>-1.4569447631583381</v>
      </c>
      <c r="L271" s="21">
        <f>SUM(F$3:F270)+I271</f>
        <v>1.4574645531228045</v>
      </c>
      <c r="M271" s="21">
        <f>SUM(G$3:G270)+J271</f>
        <v>0</v>
      </c>
      <c r="N271" s="21"/>
      <c r="O271" s="21"/>
      <c r="P271" s="21"/>
      <c r="Q271" s="19">
        <f t="shared" si="21"/>
        <v>2.1226880428945059</v>
      </c>
      <c r="R271" s="19">
        <f t="shared" si="21"/>
        <v>2.1242029236094564</v>
      </c>
      <c r="S271" s="19">
        <f t="shared" si="21"/>
        <v>0</v>
      </c>
      <c r="T271" s="19">
        <f t="shared" si="23"/>
        <v>-2.1234453481611775</v>
      </c>
      <c r="U271" s="19">
        <f t="shared" si="24"/>
        <v>0</v>
      </c>
      <c r="V271" s="19">
        <f t="shared" si="25"/>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A6E70-710C-48A0-86B6-D5E1F8708A13}">
  <sheetPr>
    <tabColor theme="8" tint="0.59999389629810485"/>
  </sheetPr>
  <dimension ref="A1:Z271"/>
  <sheetViews>
    <sheetView workbookViewId="0">
      <pane ySplit="2" topLeftCell="A211" activePane="bottomLeft" state="frozen"/>
      <selection activeCell="H219" sqref="H219"/>
      <selection pane="bottomLeft" activeCell="N218" sqref="N218"/>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6"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6" s="25" customFormat="1" x14ac:dyDescent="0.25">
      <c r="A2" s="14" t="s">
        <v>37</v>
      </c>
      <c r="B2" s="98" t="s">
        <v>46</v>
      </c>
      <c r="C2" s="98" t="s">
        <v>44</v>
      </c>
      <c r="D2" s="98" t="s">
        <v>45</v>
      </c>
      <c r="E2" s="99" t="s">
        <v>38</v>
      </c>
      <c r="F2" s="99" t="s">
        <v>39</v>
      </c>
      <c r="G2" s="99" t="s">
        <v>40</v>
      </c>
      <c r="H2" s="100" t="s">
        <v>38</v>
      </c>
      <c r="I2" s="100" t="s">
        <v>39</v>
      </c>
      <c r="J2" s="100" t="s">
        <v>40</v>
      </c>
      <c r="K2" s="101" t="s">
        <v>38</v>
      </c>
      <c r="L2" s="101" t="s">
        <v>39</v>
      </c>
      <c r="M2" s="101" t="s">
        <v>40</v>
      </c>
      <c r="N2" s="111"/>
      <c r="O2" s="111"/>
      <c r="P2" s="111"/>
      <c r="Q2" s="102" t="s">
        <v>50</v>
      </c>
      <c r="R2" s="102" t="s">
        <v>51</v>
      </c>
      <c r="S2" s="102" t="s">
        <v>52</v>
      </c>
      <c r="T2" s="102" t="s">
        <v>53</v>
      </c>
      <c r="U2" s="102" t="s">
        <v>54</v>
      </c>
      <c r="V2" s="102" t="s">
        <v>55</v>
      </c>
    </row>
    <row r="3" spans="1:26" x14ac:dyDescent="0.25">
      <c r="A3" s="26">
        <f>Wellpath!E3</f>
        <v>0</v>
      </c>
      <c r="B3" s="22">
        <v>0</v>
      </c>
      <c r="C3" s="22">
        <v>0</v>
      </c>
      <c r="D3" s="22">
        <f t="shared" ref="D3:D66" si="0">1 / (Bfield * COS(Dip))</f>
        <v>3.9314164891663715E-5</v>
      </c>
      <c r="E3" s="20">
        <f>Model!$W$27*((drdp!B3+drdp!K3)*'DBH-OS'!$B3+(drdp!E3+drdp!N3)*'DBH-OS'!$C3+(drdp!H3+drdp!Q3)*'DBH-OS'!$D3)</f>
        <v>0</v>
      </c>
      <c r="F3" s="20">
        <f>Model!$W$27*((drdp!C3+drdp!L3)*'DBH-OS'!$B3+(drdp!F3+drdp!O3)*'DBH-OS'!$C3+(drdp!I3+drdp!R3)*'DBH-OS'!$D3)</f>
        <v>0</v>
      </c>
      <c r="G3" s="20">
        <f>Model!$W$27*((drdp!D3+drdp!M3)*'DBH-OS'!$B3+(drdp!G3+drdp!P3)*'DBH-OS'!$C3+(drdp!J3+drdp!S3)*'DBH-OS'!$D3)</f>
        <v>0</v>
      </c>
      <c r="H3" s="18">
        <f>Model!$W$27*((drdp!B3)*'DBH-OS'!$B3+(drdp!E3)*'DBH-OS'!$C3+(drdp!H3)*'DBH-OS'!$D3)</f>
        <v>0</v>
      </c>
      <c r="I3" s="18">
        <f>Model!$W$27*((drdp!C3)*'DBH-OS'!$B3+(drdp!F3)*'DBH-OS'!$C3+(drdp!I3)*'DBH-OS'!$D3)</f>
        <v>0</v>
      </c>
      <c r="J3" s="18">
        <f>Model!$W$27*((drdp!D3)*'DBH-OS'!$B3+(drdp!G3)*'DBH-OS'!$C3+(drdp!J3)*'DBH-OS'!$D3)</f>
        <v>0</v>
      </c>
      <c r="K3" s="21">
        <f>SUM(E2:E$3)+H3</f>
        <v>0</v>
      </c>
      <c r="L3" s="21">
        <f>SUM(F2:F$3)+I3</f>
        <v>0</v>
      </c>
      <c r="M3" s="21">
        <f>SUM(G2:G$3)+J3</f>
        <v>0</v>
      </c>
      <c r="N3" s="21"/>
      <c r="O3" s="21"/>
      <c r="P3" s="21"/>
      <c r="Q3" s="19">
        <f>K3^2</f>
        <v>0</v>
      </c>
      <c r="R3" s="19">
        <f t="shared" ref="R3:S18" si="1">L3^2</f>
        <v>0</v>
      </c>
      <c r="S3" s="19">
        <f t="shared" si="1"/>
        <v>0</v>
      </c>
      <c r="T3" s="19">
        <f>K3*L3</f>
        <v>0</v>
      </c>
      <c r="U3" s="19">
        <f>K3*M3</f>
        <v>0</v>
      </c>
      <c r="V3" s="19">
        <f>L3*M3</f>
        <v>0</v>
      </c>
      <c r="Y3" s="10" t="s">
        <v>64</v>
      </c>
      <c r="Z3" s="10" t="s">
        <v>42</v>
      </c>
    </row>
    <row r="4" spans="1:26" x14ac:dyDescent="0.25">
      <c r="A4" s="26">
        <f>Wellpath!E4</f>
        <v>100</v>
      </c>
      <c r="B4" s="22">
        <v>0</v>
      </c>
      <c r="C4" s="22">
        <v>0</v>
      </c>
      <c r="D4" s="22">
        <f t="shared" si="0"/>
        <v>3.9314164891663715E-5</v>
      </c>
      <c r="E4" s="20">
        <f>Model!$W$27*((drdp!B4+drdp!K4)*'DBH-OS'!$B4+(drdp!E4+drdp!N4)*'DBH-OS'!$C4+(drdp!H4+drdp!Q4)*'DBH-OS'!$D4)</f>
        <v>0</v>
      </c>
      <c r="F4" s="20">
        <f>Model!$W$27*((drdp!C4+drdp!L4)*'DBH-OS'!$B4+(drdp!F4+drdp!O4)*'DBH-OS'!$C4+(drdp!I4+drdp!R4)*'DBH-OS'!$D4)</f>
        <v>0</v>
      </c>
      <c r="G4" s="20">
        <f>Model!$W$27*((drdp!D4+drdp!M4)*'DBH-OS'!$B4+(drdp!G4+drdp!P4)*'DBH-OS'!$C4+(drdp!J4+drdp!S4)*'DBH-OS'!$D4)</f>
        <v>0</v>
      </c>
      <c r="H4" s="18">
        <f>Model!$W$27*((drdp!B4)*'DBH-OS'!$B4+(drdp!E4)*'DBH-OS'!$C4+(drdp!H4)*'DBH-OS'!$D4)</f>
        <v>0</v>
      </c>
      <c r="I4" s="18">
        <f>Model!$W$27*((drdp!C4)*'DBH-OS'!$B4+(drdp!F4)*'DBH-OS'!$C4+(drdp!I4)*'DBH-OS'!$D4)</f>
        <v>0</v>
      </c>
      <c r="J4" s="18">
        <f>Model!$W$27*((drdp!D4)*'DBH-OS'!$B4+(drdp!G4)*'DBH-OS'!$C4+(drdp!J4)*'DBH-OS'!$D4)</f>
        <v>0</v>
      </c>
      <c r="K4" s="21">
        <f>SUM(E$3:E3)+H4</f>
        <v>0</v>
      </c>
      <c r="L4" s="21">
        <f>SUM(F$3:F3)+I4</f>
        <v>0</v>
      </c>
      <c r="M4" s="21">
        <f>SUM(G$3:G3)+J4</f>
        <v>0</v>
      </c>
      <c r="N4" s="21"/>
      <c r="O4" s="21"/>
      <c r="P4" s="21"/>
      <c r="Q4" s="19">
        <f t="shared" ref="Q4:S67" si="2">K4^2</f>
        <v>0</v>
      </c>
      <c r="R4" s="19">
        <f t="shared" si="1"/>
        <v>0</v>
      </c>
      <c r="S4" s="19">
        <f t="shared" si="1"/>
        <v>0</v>
      </c>
      <c r="T4" s="19">
        <f t="shared" ref="T4:T67" si="3">K4*L4</f>
        <v>0</v>
      </c>
      <c r="U4" s="19">
        <f t="shared" ref="U4:U67" si="4">K4*M4</f>
        <v>0</v>
      </c>
      <c r="V4" s="19">
        <f t="shared" ref="V4:V67" si="5">L4*M4</f>
        <v>0</v>
      </c>
      <c r="Y4" s="10" t="s">
        <v>28</v>
      </c>
      <c r="Z4" s="10" t="s">
        <v>68</v>
      </c>
    </row>
    <row r="5" spans="1:26" x14ac:dyDescent="0.25">
      <c r="A5" s="26">
        <f>Wellpath!E5</f>
        <v>200</v>
      </c>
      <c r="B5" s="22">
        <v>0</v>
      </c>
      <c r="C5" s="22">
        <v>0</v>
      </c>
      <c r="D5" s="22">
        <f t="shared" si="0"/>
        <v>3.9314164891663715E-5</v>
      </c>
      <c r="E5" s="20">
        <v>0</v>
      </c>
      <c r="F5" s="20">
        <v>0</v>
      </c>
      <c r="G5" s="20">
        <v>0</v>
      </c>
      <c r="H5" s="18">
        <v>0</v>
      </c>
      <c r="I5" s="18">
        <v>0</v>
      </c>
      <c r="J5" s="18">
        <v>0</v>
      </c>
      <c r="K5" s="21">
        <v>0</v>
      </c>
      <c r="L5" s="21">
        <f>I5</f>
        <v>0</v>
      </c>
      <c r="M5" s="21">
        <f>J5</f>
        <v>0</v>
      </c>
      <c r="N5" s="21"/>
      <c r="O5" s="21"/>
      <c r="P5" s="21"/>
      <c r="Q5" s="19">
        <f t="shared" si="2"/>
        <v>0</v>
      </c>
      <c r="R5" s="19">
        <f t="shared" si="1"/>
        <v>0</v>
      </c>
      <c r="S5" s="19">
        <f t="shared" si="1"/>
        <v>0</v>
      </c>
      <c r="T5" s="19">
        <f t="shared" si="3"/>
        <v>0</v>
      </c>
      <c r="U5" s="19">
        <f t="shared" si="4"/>
        <v>0</v>
      </c>
      <c r="V5" s="19">
        <f t="shared" si="5"/>
        <v>0</v>
      </c>
    </row>
    <row r="6" spans="1:26" x14ac:dyDescent="0.25">
      <c r="A6" s="26">
        <f>Wellpath!E6</f>
        <v>300</v>
      </c>
      <c r="B6" s="22">
        <v>0</v>
      </c>
      <c r="C6" s="22">
        <v>0</v>
      </c>
      <c r="D6" s="22">
        <f t="shared" si="0"/>
        <v>3.9314164891663715E-5</v>
      </c>
      <c r="E6" s="20">
        <f>Model!$W$27*((drdp!B6+drdp!K6)*'DBH-OS'!$B6+(drdp!E6+drdp!N6)*'DBH-OS'!$C6+(drdp!H6+drdp!Q6)*'DBH-OS'!$D6)</f>
        <v>0</v>
      </c>
      <c r="F6" s="20">
        <f>Model!$W$27*((drdp!C6+drdp!L6)*'DBH-OS'!$B6+(drdp!F6+drdp!O6)*'DBH-OS'!$C6+(drdp!I6+drdp!R6)*'DBH-OS'!$D6)</f>
        <v>0</v>
      </c>
      <c r="G6" s="20">
        <f>Model!$W$27*((drdp!D6+drdp!M6)*'DBH-OS'!$B6+(drdp!G6+drdp!P6)*'DBH-OS'!$C6+(drdp!J6+drdp!S6)*'DBH-OS'!$D6)</f>
        <v>0</v>
      </c>
      <c r="H6" s="18">
        <f>Model!$W$27*((drdp!B6)*'DBH-OS'!$B6+(drdp!E6)*'DBH-OS'!$C6+(drdp!H6)*'DBH-OS'!$D6)</f>
        <v>0</v>
      </c>
      <c r="I6" s="18">
        <f>Model!$W$27*((drdp!C6)*'DBH-OS'!$B6+(drdp!F6)*'DBH-OS'!$C6+(drdp!I6)*'DBH-OS'!$D6)</f>
        <v>0</v>
      </c>
      <c r="J6" s="18">
        <f>Model!$W$27*((drdp!D6)*'DBH-OS'!$B6+(drdp!G6)*'DBH-OS'!$C6+(drdp!J6)*'DBH-OS'!$D6)</f>
        <v>0</v>
      </c>
      <c r="K6" s="21">
        <f>SUM(E$3:E5)+H6</f>
        <v>0</v>
      </c>
      <c r="L6" s="21">
        <f>SUM(F$3:F5)+I6</f>
        <v>0</v>
      </c>
      <c r="M6" s="21">
        <f>SUM(G$3:G5)+J6</f>
        <v>0</v>
      </c>
      <c r="N6" s="21"/>
      <c r="O6" s="21"/>
      <c r="P6" s="21"/>
      <c r="Q6" s="19">
        <f t="shared" si="2"/>
        <v>0</v>
      </c>
      <c r="R6" s="19">
        <f t="shared" si="1"/>
        <v>0</v>
      </c>
      <c r="S6" s="19">
        <f t="shared" si="1"/>
        <v>0</v>
      </c>
      <c r="T6" s="19">
        <f t="shared" si="3"/>
        <v>0</v>
      </c>
      <c r="U6" s="19">
        <f t="shared" si="4"/>
        <v>0</v>
      </c>
      <c r="V6" s="19">
        <f t="shared" si="5"/>
        <v>0</v>
      </c>
    </row>
    <row r="7" spans="1:26" x14ac:dyDescent="0.25">
      <c r="A7" s="26">
        <f>Wellpath!E7</f>
        <v>400</v>
      </c>
      <c r="B7" s="22">
        <v>0</v>
      </c>
      <c r="C7" s="22">
        <v>0</v>
      </c>
      <c r="D7" s="22">
        <f t="shared" si="0"/>
        <v>3.9314164891663715E-5</v>
      </c>
      <c r="E7" s="20">
        <f>Model!$W$27*((drdp!B7+drdp!K7)*'DBH-OS'!$B7+(drdp!E7+drdp!N7)*'DBH-OS'!$C7+(drdp!H7+drdp!Q7)*'DBH-OS'!$D7)</f>
        <v>0</v>
      </c>
      <c r="F7" s="20">
        <f>Model!$W$27*((drdp!C7+drdp!L7)*'DBH-OS'!$B7+(drdp!F7+drdp!O7)*'DBH-OS'!$C7+(drdp!I7+drdp!R7)*'DBH-OS'!$D7)</f>
        <v>0</v>
      </c>
      <c r="G7" s="20">
        <f>Model!$W$27*((drdp!D7+drdp!M7)*'DBH-OS'!$B7+(drdp!G7+drdp!P7)*'DBH-OS'!$C7+(drdp!J7+drdp!S7)*'DBH-OS'!$D7)</f>
        <v>0</v>
      </c>
      <c r="H7" s="18">
        <f>Model!$W$27*((drdp!B7)*'DBH-OS'!$B7+(drdp!E7)*'DBH-OS'!$C7+(drdp!H7)*'DBH-OS'!$D7)</f>
        <v>0</v>
      </c>
      <c r="I7" s="18">
        <f>Model!$W$27*((drdp!C7)*'DBH-OS'!$B7+(drdp!F7)*'DBH-OS'!$C7+(drdp!I7)*'DBH-OS'!$D7)</f>
        <v>0</v>
      </c>
      <c r="J7" s="18">
        <f>Model!$W$27*((drdp!D7)*'DBH-OS'!$B7+(drdp!G7)*'DBH-OS'!$C7+(drdp!J7)*'DBH-OS'!$D7)</f>
        <v>0</v>
      </c>
      <c r="K7" s="21">
        <f>SUM(E$3:E6)+H7</f>
        <v>0</v>
      </c>
      <c r="L7" s="21">
        <f>SUM(F$3:F6)+I7</f>
        <v>0</v>
      </c>
      <c r="M7" s="21">
        <f>SUM(G$3:G6)+J7</f>
        <v>0</v>
      </c>
      <c r="N7" s="21"/>
      <c r="O7" s="21"/>
      <c r="P7" s="21"/>
      <c r="Q7" s="19">
        <f t="shared" si="2"/>
        <v>0</v>
      </c>
      <c r="R7" s="19">
        <f t="shared" si="1"/>
        <v>0</v>
      </c>
      <c r="S7" s="19">
        <f t="shared" si="1"/>
        <v>0</v>
      </c>
      <c r="T7" s="19">
        <f t="shared" si="3"/>
        <v>0</v>
      </c>
      <c r="U7" s="19">
        <f t="shared" si="4"/>
        <v>0</v>
      </c>
      <c r="V7" s="19">
        <f t="shared" si="5"/>
        <v>0</v>
      </c>
    </row>
    <row r="8" spans="1:26" x14ac:dyDescent="0.25">
      <c r="A8" s="26">
        <f>Wellpath!E8</f>
        <v>500</v>
      </c>
      <c r="B8" s="22">
        <v>0</v>
      </c>
      <c r="C8" s="22">
        <v>0</v>
      </c>
      <c r="D8" s="22">
        <f t="shared" si="0"/>
        <v>3.9314164891663715E-5</v>
      </c>
      <c r="E8" s="20">
        <f>Model!$W$27*((drdp!B8+drdp!K8)*'DBH-OS'!$B8+(drdp!E8+drdp!N8)*'DBH-OS'!$C8+(drdp!H8+drdp!Q8)*'DBH-OS'!$D8)</f>
        <v>0</v>
      </c>
      <c r="F8" s="20">
        <f>Model!$W$27*((drdp!C8+drdp!L8)*'DBH-OS'!$B8+(drdp!F8+drdp!O8)*'DBH-OS'!$C8+(drdp!I8+drdp!R8)*'DBH-OS'!$D8)</f>
        <v>0</v>
      </c>
      <c r="G8" s="20">
        <f>Model!$W$27*((drdp!D8+drdp!M8)*'DBH-OS'!$B8+(drdp!G8+drdp!P8)*'DBH-OS'!$C8+(drdp!J8+drdp!S8)*'DBH-OS'!$D8)</f>
        <v>0</v>
      </c>
      <c r="H8" s="18">
        <f>Model!$W$27*((drdp!B8)*'DBH-OS'!$B8+(drdp!E8)*'DBH-OS'!$C8+(drdp!H8)*'DBH-OS'!$D8)</f>
        <v>0</v>
      </c>
      <c r="I8" s="18">
        <f>Model!$W$27*((drdp!C8)*'DBH-OS'!$B8+(drdp!F8)*'DBH-OS'!$C8+(drdp!I8)*'DBH-OS'!$D8)</f>
        <v>0</v>
      </c>
      <c r="J8" s="18">
        <f>Model!$W$27*((drdp!D8)*'DBH-OS'!$B8+(drdp!G8)*'DBH-OS'!$C8+(drdp!J8)*'DBH-OS'!$D8)</f>
        <v>0</v>
      </c>
      <c r="K8" s="21">
        <f>SUM(E$3:E7)+H8</f>
        <v>0</v>
      </c>
      <c r="L8" s="21">
        <f>SUM(F$3:F7)+I8</f>
        <v>0</v>
      </c>
      <c r="M8" s="21">
        <f>SUM(G$3:G7)+J8</f>
        <v>0</v>
      </c>
      <c r="N8" s="21"/>
      <c r="O8" s="21"/>
      <c r="P8" s="21"/>
      <c r="Q8" s="19">
        <f t="shared" si="2"/>
        <v>0</v>
      </c>
      <c r="R8" s="19">
        <f t="shared" si="1"/>
        <v>0</v>
      </c>
      <c r="S8" s="19">
        <f t="shared" si="1"/>
        <v>0</v>
      </c>
      <c r="T8" s="19">
        <f t="shared" si="3"/>
        <v>0</v>
      </c>
      <c r="U8" s="19">
        <f t="shared" si="4"/>
        <v>0</v>
      </c>
      <c r="V8" s="19">
        <f t="shared" si="5"/>
        <v>0</v>
      </c>
    </row>
    <row r="9" spans="1:26" x14ac:dyDescent="0.25">
      <c r="A9" s="26">
        <f>Wellpath!E9</f>
        <v>600</v>
      </c>
      <c r="B9" s="22">
        <v>0</v>
      </c>
      <c r="C9" s="22">
        <v>0</v>
      </c>
      <c r="D9" s="22">
        <f t="shared" si="0"/>
        <v>3.9314164891663715E-5</v>
      </c>
      <c r="E9" s="20">
        <f>Model!$W$27*((drdp!B9+drdp!K9)*'DBH-OS'!$B9+(drdp!E9+drdp!N9)*'DBH-OS'!$C9+(drdp!H9+drdp!Q9)*'DBH-OS'!$D9)</f>
        <v>0</v>
      </c>
      <c r="F9" s="20">
        <f>Model!$W$27*((drdp!C9+drdp!L9)*'DBH-OS'!$B9+(drdp!F9+drdp!O9)*'DBH-OS'!$C9+(drdp!I9+drdp!R9)*'DBH-OS'!$D9)</f>
        <v>0</v>
      </c>
      <c r="G9" s="20">
        <f>Model!$W$27*((drdp!D9+drdp!M9)*'DBH-OS'!$B9+(drdp!G9+drdp!P9)*'DBH-OS'!$C9+(drdp!J9+drdp!S9)*'DBH-OS'!$D9)</f>
        <v>0</v>
      </c>
      <c r="H9" s="18">
        <f>Model!$W$27*((drdp!B9)*'DBH-OS'!$B9+(drdp!E9)*'DBH-OS'!$C9+(drdp!H9)*'DBH-OS'!$D9)</f>
        <v>0</v>
      </c>
      <c r="I9" s="18">
        <f>Model!$W$27*((drdp!C9)*'DBH-OS'!$B9+(drdp!F9)*'DBH-OS'!$C9+(drdp!I9)*'DBH-OS'!$D9)</f>
        <v>0</v>
      </c>
      <c r="J9" s="18">
        <f>Model!$W$27*((drdp!D9)*'DBH-OS'!$B9+(drdp!G9)*'DBH-OS'!$C9+(drdp!J9)*'DBH-OS'!$D9)</f>
        <v>0</v>
      </c>
      <c r="K9" s="21">
        <f>SUM(E$3:E8)+H9</f>
        <v>0</v>
      </c>
      <c r="L9" s="21">
        <f>SUM(F$3:F8)+I9</f>
        <v>0</v>
      </c>
      <c r="M9" s="21">
        <f>SUM(G$3:G8)+J9</f>
        <v>0</v>
      </c>
      <c r="N9" s="21"/>
      <c r="O9" s="21"/>
      <c r="P9" s="21"/>
      <c r="Q9" s="19">
        <f t="shared" si="2"/>
        <v>0</v>
      </c>
      <c r="R9" s="19">
        <f t="shared" si="1"/>
        <v>0</v>
      </c>
      <c r="S9" s="19">
        <f t="shared" si="1"/>
        <v>0</v>
      </c>
      <c r="T9" s="19">
        <f t="shared" si="3"/>
        <v>0</v>
      </c>
      <c r="U9" s="19">
        <f t="shared" si="4"/>
        <v>0</v>
      </c>
      <c r="V9" s="19">
        <f t="shared" si="5"/>
        <v>0</v>
      </c>
    </row>
    <row r="10" spans="1:26" x14ac:dyDescent="0.25">
      <c r="A10" s="26">
        <f>Wellpath!E10</f>
        <v>700</v>
      </c>
      <c r="B10" s="22">
        <v>0</v>
      </c>
      <c r="C10" s="22">
        <v>0</v>
      </c>
      <c r="D10" s="22">
        <f t="shared" si="0"/>
        <v>3.9314164891663715E-5</v>
      </c>
      <c r="E10" s="20">
        <f>Model!$W$27*((drdp!B10+drdp!K10)*'DBH-OS'!$B10+(drdp!E10+drdp!N10)*'DBH-OS'!$C10+(drdp!H10+drdp!Q10)*'DBH-OS'!$D10)</f>
        <v>0</v>
      </c>
      <c r="F10" s="20">
        <f>Model!$W$27*((drdp!C10+drdp!L10)*'DBH-OS'!$B10+(drdp!F10+drdp!O10)*'DBH-OS'!$C10+(drdp!I10+drdp!R10)*'DBH-OS'!$D10)</f>
        <v>0</v>
      </c>
      <c r="G10" s="20">
        <f>Model!$W$27*((drdp!D10+drdp!M10)*'DBH-OS'!$B10+(drdp!G10+drdp!P10)*'DBH-OS'!$C10+(drdp!J10+drdp!S10)*'DBH-OS'!$D10)</f>
        <v>0</v>
      </c>
      <c r="H10" s="18">
        <f>Model!$W$27*((drdp!B10)*'DBH-OS'!$B10+(drdp!E10)*'DBH-OS'!$C10+(drdp!H10)*'DBH-OS'!$D10)</f>
        <v>0</v>
      </c>
      <c r="I10" s="18">
        <f>Model!$W$27*((drdp!C10)*'DBH-OS'!$B10+(drdp!F10)*'DBH-OS'!$C10+(drdp!I10)*'DBH-OS'!$D10)</f>
        <v>0</v>
      </c>
      <c r="J10" s="18">
        <f>Model!$W$27*((drdp!D10)*'DBH-OS'!$B10+(drdp!G10)*'DBH-OS'!$C10+(drdp!J10)*'DBH-OS'!$D10)</f>
        <v>0</v>
      </c>
      <c r="K10" s="21">
        <f>SUM(E$3:E9)+H10</f>
        <v>0</v>
      </c>
      <c r="L10" s="21">
        <f>SUM(F$3:F9)+I10</f>
        <v>0</v>
      </c>
      <c r="M10" s="21">
        <f>SUM(G$3:G9)+J10</f>
        <v>0</v>
      </c>
      <c r="N10" s="21"/>
      <c r="O10" s="21"/>
      <c r="P10" s="21"/>
      <c r="Q10" s="19">
        <f t="shared" si="2"/>
        <v>0</v>
      </c>
      <c r="R10" s="19">
        <f t="shared" si="1"/>
        <v>0</v>
      </c>
      <c r="S10" s="19">
        <f t="shared" si="1"/>
        <v>0</v>
      </c>
      <c r="T10" s="19">
        <f t="shared" si="3"/>
        <v>0</v>
      </c>
      <c r="U10" s="19">
        <f t="shared" si="4"/>
        <v>0</v>
      </c>
      <c r="V10" s="19">
        <f t="shared" si="5"/>
        <v>0</v>
      </c>
    </row>
    <row r="11" spans="1:26" x14ac:dyDescent="0.25">
      <c r="A11" s="26">
        <f>Wellpath!E11</f>
        <v>800</v>
      </c>
      <c r="B11" s="22">
        <v>0</v>
      </c>
      <c r="C11" s="22">
        <v>0</v>
      </c>
      <c r="D11" s="22">
        <f t="shared" si="0"/>
        <v>3.9314164891663715E-5</v>
      </c>
      <c r="E11" s="20">
        <f>Model!$W$27*((drdp!B11+drdp!K11)*'DBH-OS'!$B11+(drdp!E11+drdp!N11)*'DBH-OS'!$C11+(drdp!H11+drdp!Q11)*'DBH-OS'!$D11)</f>
        <v>0</v>
      </c>
      <c r="F11" s="20">
        <f>Model!$W$27*((drdp!C11+drdp!L11)*'DBH-OS'!$B11+(drdp!F11+drdp!O11)*'DBH-OS'!$C11+(drdp!I11+drdp!R11)*'DBH-OS'!$D11)</f>
        <v>0</v>
      </c>
      <c r="G11" s="20">
        <f>Model!$W$27*((drdp!D11+drdp!M11)*'DBH-OS'!$B11+(drdp!G11+drdp!P11)*'DBH-OS'!$C11+(drdp!J11+drdp!S11)*'DBH-OS'!$D11)</f>
        <v>0</v>
      </c>
      <c r="H11" s="18">
        <f>Model!$W$27*((drdp!B11)*'DBH-OS'!$B11+(drdp!E11)*'DBH-OS'!$C11+(drdp!H11)*'DBH-OS'!$D11)</f>
        <v>0</v>
      </c>
      <c r="I11" s="18">
        <f>Model!$W$27*((drdp!C11)*'DBH-OS'!$B11+(drdp!F11)*'DBH-OS'!$C11+(drdp!I11)*'DBH-OS'!$D11)</f>
        <v>0</v>
      </c>
      <c r="J11" s="18">
        <f>Model!$W$27*((drdp!D11)*'DBH-OS'!$B11+(drdp!G11)*'DBH-OS'!$C11+(drdp!J11)*'DBH-OS'!$D11)</f>
        <v>0</v>
      </c>
      <c r="K11" s="21">
        <f>SUM(E$3:E10)+H11</f>
        <v>0</v>
      </c>
      <c r="L11" s="21">
        <f>SUM(F$3:F10)+I11</f>
        <v>0</v>
      </c>
      <c r="M11" s="21">
        <f>SUM(G$3:G10)+J11</f>
        <v>0</v>
      </c>
      <c r="N11" s="21"/>
      <c r="O11" s="21"/>
      <c r="P11" s="21"/>
      <c r="Q11" s="19">
        <f t="shared" si="2"/>
        <v>0</v>
      </c>
      <c r="R11" s="19">
        <f t="shared" si="1"/>
        <v>0</v>
      </c>
      <c r="S11" s="19">
        <f t="shared" si="1"/>
        <v>0</v>
      </c>
      <c r="T11" s="19">
        <f t="shared" si="3"/>
        <v>0</v>
      </c>
      <c r="U11" s="19">
        <f t="shared" si="4"/>
        <v>0</v>
      </c>
      <c r="V11" s="19">
        <f t="shared" si="5"/>
        <v>0</v>
      </c>
    </row>
    <row r="12" spans="1:26" x14ac:dyDescent="0.25">
      <c r="A12" s="26">
        <f>Wellpath!E12</f>
        <v>900</v>
      </c>
      <c r="B12" s="22">
        <v>0</v>
      </c>
      <c r="C12" s="22">
        <v>0</v>
      </c>
      <c r="D12" s="22">
        <f t="shared" si="0"/>
        <v>3.9314164891663715E-5</v>
      </c>
      <c r="E12" s="20">
        <f>Model!$W$27*((drdp!B12+drdp!K12)*'DBH-OS'!$B12+(drdp!E12+drdp!N12)*'DBH-OS'!$C12+(drdp!H12+drdp!Q12)*'DBH-OS'!$D12)</f>
        <v>0</v>
      </c>
      <c r="F12" s="20">
        <f>Model!$W$27*((drdp!C12+drdp!L12)*'DBH-OS'!$B12+(drdp!F12+drdp!O12)*'DBH-OS'!$C12+(drdp!I12+drdp!R12)*'DBH-OS'!$D12)</f>
        <v>0</v>
      </c>
      <c r="G12" s="20">
        <f>Model!$W$27*((drdp!D12+drdp!M12)*'DBH-OS'!$B12+(drdp!G12+drdp!P12)*'DBH-OS'!$C12+(drdp!J12+drdp!S12)*'DBH-OS'!$D12)</f>
        <v>0</v>
      </c>
      <c r="H12" s="18">
        <f>Model!$W$27*((drdp!B12)*'DBH-OS'!$B12+(drdp!E12)*'DBH-OS'!$C12+(drdp!H12)*'DBH-OS'!$D12)</f>
        <v>0</v>
      </c>
      <c r="I12" s="18">
        <f>Model!$W$27*((drdp!C12)*'DBH-OS'!$B12+(drdp!F12)*'DBH-OS'!$C12+(drdp!I12)*'DBH-OS'!$D12)</f>
        <v>0</v>
      </c>
      <c r="J12" s="18">
        <f>Model!$W$27*((drdp!D12)*'DBH-OS'!$B12+(drdp!G12)*'DBH-OS'!$C12+(drdp!J12)*'DBH-OS'!$D12)</f>
        <v>0</v>
      </c>
      <c r="K12" s="21">
        <f>SUM(E$3:E11)+H12</f>
        <v>0</v>
      </c>
      <c r="L12" s="21">
        <f>SUM(F$3:F11)+I12</f>
        <v>0</v>
      </c>
      <c r="M12" s="21">
        <f>SUM(G$3:G11)+J12</f>
        <v>0</v>
      </c>
      <c r="N12" s="21"/>
      <c r="O12" s="21"/>
      <c r="P12" s="21"/>
      <c r="Q12" s="19">
        <f t="shared" si="2"/>
        <v>0</v>
      </c>
      <c r="R12" s="19">
        <f t="shared" si="1"/>
        <v>0</v>
      </c>
      <c r="S12" s="19">
        <f t="shared" si="1"/>
        <v>0</v>
      </c>
      <c r="T12" s="19">
        <f t="shared" si="3"/>
        <v>0</v>
      </c>
      <c r="U12" s="19">
        <f t="shared" si="4"/>
        <v>0</v>
      </c>
      <c r="V12" s="19">
        <f t="shared" si="5"/>
        <v>0</v>
      </c>
    </row>
    <row r="13" spans="1:26" x14ac:dyDescent="0.25">
      <c r="A13" s="26">
        <f>Wellpath!E13</f>
        <v>1000</v>
      </c>
      <c r="B13" s="22">
        <v>0</v>
      </c>
      <c r="C13" s="22">
        <v>0</v>
      </c>
      <c r="D13" s="22">
        <f t="shared" si="0"/>
        <v>3.9314164891663715E-5</v>
      </c>
      <c r="E13" s="20">
        <f>Model!$W$27*((drdp!B13+drdp!K13)*'DBH-OS'!$B13+(drdp!E13+drdp!N13)*'DBH-OS'!$C13+(drdp!H13+drdp!Q13)*'DBH-OS'!$D13)</f>
        <v>0</v>
      </c>
      <c r="F13" s="20">
        <f>Model!$W$27*((drdp!C13+drdp!L13)*'DBH-OS'!$B13+(drdp!F13+drdp!O13)*'DBH-OS'!$C13+(drdp!I13+drdp!R13)*'DBH-OS'!$D13)</f>
        <v>0</v>
      </c>
      <c r="G13" s="20">
        <f>Model!$W$27*((drdp!D13+drdp!M13)*'DBH-OS'!$B13+(drdp!G13+drdp!P13)*'DBH-OS'!$C13+(drdp!J13+drdp!S13)*'DBH-OS'!$D13)</f>
        <v>0</v>
      </c>
      <c r="H13" s="18">
        <f>Model!$W$27*((drdp!B13)*'DBH-OS'!$B13+(drdp!E13)*'DBH-OS'!$C13+(drdp!H13)*'DBH-OS'!$D13)</f>
        <v>0</v>
      </c>
      <c r="I13" s="18">
        <f>Model!$W$27*((drdp!C13)*'DBH-OS'!$B13+(drdp!F13)*'DBH-OS'!$C13+(drdp!I13)*'DBH-OS'!$D13)</f>
        <v>0</v>
      </c>
      <c r="J13" s="18">
        <f>Model!$W$27*((drdp!D13)*'DBH-OS'!$B13+(drdp!G13)*'DBH-OS'!$C13+(drdp!J13)*'DBH-OS'!$D13)</f>
        <v>0</v>
      </c>
      <c r="K13" s="21">
        <f>SUM(E$3:E12)+H13</f>
        <v>0</v>
      </c>
      <c r="L13" s="21">
        <f>SUM(F$3:F12)+I13</f>
        <v>0</v>
      </c>
      <c r="M13" s="21">
        <f>SUM(G$3:G12)+J13</f>
        <v>0</v>
      </c>
      <c r="N13" s="21"/>
      <c r="O13" s="21"/>
      <c r="P13" s="21"/>
      <c r="Q13" s="19">
        <f t="shared" si="2"/>
        <v>0</v>
      </c>
      <c r="R13" s="19">
        <f t="shared" si="1"/>
        <v>0</v>
      </c>
      <c r="S13" s="19">
        <f t="shared" si="1"/>
        <v>0</v>
      </c>
      <c r="T13" s="19">
        <f t="shared" si="3"/>
        <v>0</v>
      </c>
      <c r="U13" s="19">
        <f t="shared" si="4"/>
        <v>0</v>
      </c>
      <c r="V13" s="19">
        <f t="shared" si="5"/>
        <v>0</v>
      </c>
    </row>
    <row r="14" spans="1:26" x14ac:dyDescent="0.25">
      <c r="A14" s="26">
        <f>Wellpath!E14</f>
        <v>1100</v>
      </c>
      <c r="B14" s="22">
        <v>0</v>
      </c>
      <c r="C14" s="22">
        <v>0</v>
      </c>
      <c r="D14" s="22">
        <f t="shared" si="0"/>
        <v>3.9314164891663715E-5</v>
      </c>
      <c r="E14" s="20">
        <f>Model!$W$27*((drdp!B14+drdp!K14)*'DBH-OS'!$B14+(drdp!E14+drdp!N14)*'DBH-OS'!$C14+(drdp!H14+drdp!Q14)*'DBH-OS'!$D14)</f>
        <v>0</v>
      </c>
      <c r="F14" s="20">
        <f>Model!$W$27*((drdp!C14+drdp!L14)*'DBH-OS'!$B14+(drdp!F14+drdp!O14)*'DBH-OS'!$C14+(drdp!I14+drdp!R14)*'DBH-OS'!$D14)</f>
        <v>0</v>
      </c>
      <c r="G14" s="20">
        <f>Model!$W$27*((drdp!D14+drdp!M14)*'DBH-OS'!$B14+(drdp!G14+drdp!P14)*'DBH-OS'!$C14+(drdp!J14+drdp!S14)*'DBH-OS'!$D14)</f>
        <v>0</v>
      </c>
      <c r="H14" s="18">
        <f>Model!$W$27*((drdp!B14)*'DBH-OS'!$B14+(drdp!E14)*'DBH-OS'!$C14+(drdp!H14)*'DBH-OS'!$D14)</f>
        <v>0</v>
      </c>
      <c r="I14" s="18">
        <f>Model!$W$27*((drdp!C14)*'DBH-OS'!$B14+(drdp!F14)*'DBH-OS'!$C14+(drdp!I14)*'DBH-OS'!$D14)</f>
        <v>0</v>
      </c>
      <c r="J14" s="18">
        <f>Model!$W$27*((drdp!D14)*'DBH-OS'!$B14+(drdp!G14)*'DBH-OS'!$C14+(drdp!J14)*'DBH-OS'!$D14)</f>
        <v>0</v>
      </c>
      <c r="K14" s="21">
        <f>SUM(E$3:E13)+H14</f>
        <v>0</v>
      </c>
      <c r="L14" s="21">
        <f>SUM(F$3:F13)+I14</f>
        <v>0</v>
      </c>
      <c r="M14" s="21">
        <f>SUM(G$3:G13)+J14</f>
        <v>0</v>
      </c>
      <c r="N14" s="21"/>
      <c r="O14" s="21"/>
      <c r="P14" s="21"/>
      <c r="Q14" s="19">
        <f t="shared" si="2"/>
        <v>0</v>
      </c>
      <c r="R14" s="19">
        <f t="shared" si="1"/>
        <v>0</v>
      </c>
      <c r="S14" s="19">
        <f t="shared" si="1"/>
        <v>0</v>
      </c>
      <c r="T14" s="19">
        <f t="shared" si="3"/>
        <v>0</v>
      </c>
      <c r="U14" s="19">
        <f t="shared" si="4"/>
        <v>0</v>
      </c>
      <c r="V14" s="19">
        <f t="shared" si="5"/>
        <v>0</v>
      </c>
    </row>
    <row r="15" spans="1:26" x14ac:dyDescent="0.25">
      <c r="A15" s="26">
        <f>Wellpath!E15</f>
        <v>1200</v>
      </c>
      <c r="B15" s="22">
        <v>0</v>
      </c>
      <c r="C15" s="22">
        <v>0</v>
      </c>
      <c r="D15" s="22">
        <f t="shared" si="0"/>
        <v>3.9314164891663715E-5</v>
      </c>
      <c r="E15" s="20">
        <f>Model!$W$27*((drdp!B15+drdp!K15)*'DBH-OS'!$B15+(drdp!E15+drdp!N15)*'DBH-OS'!$C15+(drdp!H15+drdp!Q15)*'DBH-OS'!$D15)</f>
        <v>0</v>
      </c>
      <c r="F15" s="20">
        <f>Model!$W$27*((drdp!C15+drdp!L15)*'DBH-OS'!$B15+(drdp!F15+drdp!O15)*'DBH-OS'!$C15+(drdp!I15+drdp!R15)*'DBH-OS'!$D15)</f>
        <v>0</v>
      </c>
      <c r="G15" s="20">
        <f>Model!$W$27*((drdp!D15+drdp!M15)*'DBH-OS'!$B15+(drdp!G15+drdp!P15)*'DBH-OS'!$C15+(drdp!J15+drdp!S15)*'DBH-OS'!$D15)</f>
        <v>0</v>
      </c>
      <c r="H15" s="18">
        <f>Model!$W$27*((drdp!B15)*'DBH-OS'!$B15+(drdp!E15)*'DBH-OS'!$C15+(drdp!H15)*'DBH-OS'!$D15)</f>
        <v>0</v>
      </c>
      <c r="I15" s="18">
        <f>Model!$W$27*((drdp!C15)*'DBH-OS'!$B15+(drdp!F15)*'DBH-OS'!$C15+(drdp!I15)*'DBH-OS'!$D15)</f>
        <v>0</v>
      </c>
      <c r="J15" s="18">
        <f>Model!$W$27*((drdp!D15)*'DBH-OS'!$B15+(drdp!G15)*'DBH-OS'!$C15+(drdp!J15)*'DBH-OS'!$D15)</f>
        <v>0</v>
      </c>
      <c r="K15" s="21">
        <f>SUM(E$3:E14)+H15</f>
        <v>0</v>
      </c>
      <c r="L15" s="21">
        <f>SUM(F$3:F14)+I15</f>
        <v>0</v>
      </c>
      <c r="M15" s="21">
        <f>SUM(G$3:G14)+J15</f>
        <v>0</v>
      </c>
      <c r="N15" s="21"/>
      <c r="O15" s="21"/>
      <c r="P15" s="21"/>
      <c r="Q15" s="19">
        <f t="shared" si="2"/>
        <v>0</v>
      </c>
      <c r="R15" s="19">
        <f t="shared" si="1"/>
        <v>0</v>
      </c>
      <c r="S15" s="19">
        <f t="shared" si="1"/>
        <v>0</v>
      </c>
      <c r="T15" s="19">
        <f t="shared" si="3"/>
        <v>0</v>
      </c>
      <c r="U15" s="19">
        <f t="shared" si="4"/>
        <v>0</v>
      </c>
      <c r="V15" s="19">
        <f t="shared" si="5"/>
        <v>0</v>
      </c>
    </row>
    <row r="16" spans="1:26" x14ac:dyDescent="0.25">
      <c r="A16" s="26">
        <f>Wellpath!E16</f>
        <v>1300</v>
      </c>
      <c r="B16" s="22">
        <v>0</v>
      </c>
      <c r="C16" s="22">
        <v>0</v>
      </c>
      <c r="D16" s="22">
        <f t="shared" si="0"/>
        <v>3.9314164891663715E-5</v>
      </c>
      <c r="E16" s="20">
        <f>Model!$W$27*((drdp!B16+drdp!K16)*'DBH-OS'!$B16+(drdp!E16+drdp!N16)*'DBH-OS'!$C16+(drdp!H16+drdp!Q16)*'DBH-OS'!$D16)</f>
        <v>0</v>
      </c>
      <c r="F16" s="20">
        <f>Model!$W$27*((drdp!C16+drdp!L16)*'DBH-OS'!$B16+(drdp!F16+drdp!O16)*'DBH-OS'!$C16+(drdp!I16+drdp!R16)*'DBH-OS'!$D16)</f>
        <v>0</v>
      </c>
      <c r="G16" s="20">
        <f>Model!$W$27*((drdp!D16+drdp!M16)*'DBH-OS'!$B16+(drdp!G16+drdp!P16)*'DBH-OS'!$C16+(drdp!J16+drdp!S16)*'DBH-OS'!$D16)</f>
        <v>0</v>
      </c>
      <c r="H16" s="18">
        <f>Model!$W$27*((drdp!B16)*'DBH-OS'!$B16+(drdp!E16)*'DBH-OS'!$C16+(drdp!H16)*'DBH-OS'!$D16)</f>
        <v>0</v>
      </c>
      <c r="I16" s="18">
        <f>Model!$W$27*((drdp!C16)*'DBH-OS'!$B16+(drdp!F16)*'DBH-OS'!$C16+(drdp!I16)*'DBH-OS'!$D16)</f>
        <v>0</v>
      </c>
      <c r="J16" s="18">
        <f>Model!$W$27*((drdp!D16)*'DBH-OS'!$B16+(drdp!G16)*'DBH-OS'!$C16+(drdp!J16)*'DBH-OS'!$D16)</f>
        <v>0</v>
      </c>
      <c r="K16" s="21">
        <f>SUM(E$3:E15)+H16</f>
        <v>0</v>
      </c>
      <c r="L16" s="21">
        <f>SUM(F$3:F15)+I16</f>
        <v>0</v>
      </c>
      <c r="M16" s="21">
        <f>SUM(G$3:G15)+J16</f>
        <v>0</v>
      </c>
      <c r="N16" s="21"/>
      <c r="O16" s="21"/>
      <c r="P16" s="21"/>
      <c r="Q16" s="19">
        <f t="shared" si="2"/>
        <v>0</v>
      </c>
      <c r="R16" s="19">
        <f t="shared" si="1"/>
        <v>0</v>
      </c>
      <c r="S16" s="19">
        <f t="shared" si="1"/>
        <v>0</v>
      </c>
      <c r="T16" s="19">
        <f t="shared" si="3"/>
        <v>0</v>
      </c>
      <c r="U16" s="19">
        <f t="shared" si="4"/>
        <v>0</v>
      </c>
      <c r="V16" s="19">
        <f t="shared" si="5"/>
        <v>0</v>
      </c>
    </row>
    <row r="17" spans="1:22" x14ac:dyDescent="0.25">
      <c r="A17" s="26">
        <f>Wellpath!E17</f>
        <v>1400</v>
      </c>
      <c r="B17" s="22">
        <v>0</v>
      </c>
      <c r="C17" s="22">
        <v>0</v>
      </c>
      <c r="D17" s="22">
        <f t="shared" si="0"/>
        <v>3.9314164891663715E-5</v>
      </c>
      <c r="E17" s="20">
        <f>Model!$W$27*((drdp!B17+drdp!K17)*'DBH-OS'!$B17+(drdp!E17+drdp!N17)*'DBH-OS'!$C17+(drdp!H17+drdp!Q17)*'DBH-OS'!$D17)</f>
        <v>0</v>
      </c>
      <c r="F17" s="20">
        <f>Model!$W$27*((drdp!C17+drdp!L17)*'DBH-OS'!$B17+(drdp!F17+drdp!O17)*'DBH-OS'!$C17+(drdp!I17+drdp!R17)*'DBH-OS'!$D17)</f>
        <v>0</v>
      </c>
      <c r="G17" s="20">
        <f>Model!$W$27*((drdp!D17+drdp!M17)*'DBH-OS'!$B17+(drdp!G17+drdp!P17)*'DBH-OS'!$C17+(drdp!J17+drdp!S17)*'DBH-OS'!$D17)</f>
        <v>0</v>
      </c>
      <c r="H17" s="18">
        <f>Model!$W$27*((drdp!B17)*'DBH-OS'!$B17+(drdp!E17)*'DBH-OS'!$C17+(drdp!H17)*'DBH-OS'!$D17)</f>
        <v>0</v>
      </c>
      <c r="I17" s="18">
        <f>Model!$W$27*((drdp!C17)*'DBH-OS'!$B17+(drdp!F17)*'DBH-OS'!$C17+(drdp!I17)*'DBH-OS'!$D17)</f>
        <v>0</v>
      </c>
      <c r="J17" s="18">
        <f>Model!$W$27*((drdp!D17)*'DBH-OS'!$B17+(drdp!G17)*'DBH-OS'!$C17+(drdp!J17)*'DBH-OS'!$D17)</f>
        <v>0</v>
      </c>
      <c r="K17" s="21">
        <f>SUM(E$3:E16)+H17</f>
        <v>0</v>
      </c>
      <c r="L17" s="21">
        <f>SUM(F$3:F16)+I17</f>
        <v>0</v>
      </c>
      <c r="M17" s="21">
        <f>SUM(G$3:G16)+J17</f>
        <v>0</v>
      </c>
      <c r="N17" s="21"/>
      <c r="O17" s="21"/>
      <c r="P17" s="21"/>
      <c r="Q17" s="19">
        <f t="shared" si="2"/>
        <v>0</v>
      </c>
      <c r="R17" s="19">
        <f t="shared" si="1"/>
        <v>0</v>
      </c>
      <c r="S17" s="19">
        <f t="shared" si="1"/>
        <v>0</v>
      </c>
      <c r="T17" s="19">
        <f t="shared" si="3"/>
        <v>0</v>
      </c>
      <c r="U17" s="19">
        <f t="shared" si="4"/>
        <v>0</v>
      </c>
      <c r="V17" s="19">
        <f t="shared" si="5"/>
        <v>0</v>
      </c>
    </row>
    <row r="18" spans="1:22" x14ac:dyDescent="0.25">
      <c r="A18" s="26">
        <f>Wellpath!E18</f>
        <v>1500</v>
      </c>
      <c r="B18" s="22">
        <v>0</v>
      </c>
      <c r="C18" s="22">
        <v>0</v>
      </c>
      <c r="D18" s="22">
        <f t="shared" si="0"/>
        <v>3.9314164891663715E-5</v>
      </c>
      <c r="E18" s="20">
        <f>Model!$W$27*((drdp!B18+drdp!K18)*'DBH-OS'!$B18+(drdp!E18+drdp!N18)*'DBH-OS'!$C18+(drdp!H18+drdp!Q18)*'DBH-OS'!$D18)</f>
        <v>0</v>
      </c>
      <c r="F18" s="20">
        <f>Model!$W$27*((drdp!C18+drdp!L18)*'DBH-OS'!$B18+(drdp!F18+drdp!O18)*'DBH-OS'!$C18+(drdp!I18+drdp!R18)*'DBH-OS'!$D18)</f>
        <v>0</v>
      </c>
      <c r="G18" s="20">
        <f>Model!$W$27*((drdp!D18+drdp!M18)*'DBH-OS'!$B18+(drdp!G18+drdp!P18)*'DBH-OS'!$C18+(drdp!J18+drdp!S18)*'DBH-OS'!$D18)</f>
        <v>0</v>
      </c>
      <c r="H18" s="18">
        <f>Model!$W$27*((drdp!B18)*'DBH-OS'!$B18+(drdp!E18)*'DBH-OS'!$C18+(drdp!H18)*'DBH-OS'!$D18)</f>
        <v>0</v>
      </c>
      <c r="I18" s="18">
        <f>Model!$W$27*((drdp!C18)*'DBH-OS'!$B18+(drdp!F18)*'DBH-OS'!$C18+(drdp!I18)*'DBH-OS'!$D18)</f>
        <v>0</v>
      </c>
      <c r="J18" s="18">
        <f>Model!$W$27*((drdp!D18)*'DBH-OS'!$B18+(drdp!G18)*'DBH-OS'!$C18+(drdp!J18)*'DBH-OS'!$D18)</f>
        <v>0</v>
      </c>
      <c r="K18" s="21">
        <f>SUM(E$3:E17)+H18</f>
        <v>0</v>
      </c>
      <c r="L18" s="21">
        <f>SUM(F$3:F17)+I18</f>
        <v>0</v>
      </c>
      <c r="M18" s="21">
        <f>SUM(G$3:G17)+J18</f>
        <v>0</v>
      </c>
      <c r="N18" s="21"/>
      <c r="O18" s="21"/>
      <c r="P18" s="21"/>
      <c r="Q18" s="19">
        <f t="shared" si="2"/>
        <v>0</v>
      </c>
      <c r="R18" s="19">
        <f t="shared" si="1"/>
        <v>0</v>
      </c>
      <c r="S18" s="19">
        <f t="shared" si="1"/>
        <v>0</v>
      </c>
      <c r="T18" s="19">
        <f t="shared" si="3"/>
        <v>0</v>
      </c>
      <c r="U18" s="19">
        <f t="shared" si="4"/>
        <v>0</v>
      </c>
      <c r="V18" s="19">
        <f t="shared" si="5"/>
        <v>0</v>
      </c>
    </row>
    <row r="19" spans="1:22" x14ac:dyDescent="0.25">
      <c r="A19" s="26">
        <f>Wellpath!E19</f>
        <v>1600</v>
      </c>
      <c r="B19" s="22">
        <v>0</v>
      </c>
      <c r="C19" s="22">
        <v>0</v>
      </c>
      <c r="D19" s="22">
        <f t="shared" si="0"/>
        <v>3.9314164891663715E-5</v>
      </c>
      <c r="E19" s="20">
        <f>Model!$W$27*((drdp!B19+drdp!K19)*'DBH-OS'!$B19+(drdp!E19+drdp!N19)*'DBH-OS'!$C19+(drdp!H19+drdp!Q19)*'DBH-OS'!$D19)</f>
        <v>0</v>
      </c>
      <c r="F19" s="20">
        <f>Model!$W$27*((drdp!C19+drdp!L19)*'DBH-OS'!$B19+(drdp!F19+drdp!O19)*'DBH-OS'!$C19+(drdp!I19+drdp!R19)*'DBH-OS'!$D19)</f>
        <v>0</v>
      </c>
      <c r="G19" s="20">
        <f>Model!$W$27*((drdp!D19+drdp!M19)*'DBH-OS'!$B19+(drdp!G19+drdp!P19)*'DBH-OS'!$C19+(drdp!J19+drdp!S19)*'DBH-OS'!$D19)</f>
        <v>0</v>
      </c>
      <c r="H19" s="18">
        <f>Model!$W$27*((drdp!B19)*'DBH-OS'!$B19+(drdp!E19)*'DBH-OS'!$C19+(drdp!H19)*'DBH-OS'!$D19)</f>
        <v>0</v>
      </c>
      <c r="I19" s="18">
        <f>Model!$W$27*((drdp!C19)*'DBH-OS'!$B19+(drdp!F19)*'DBH-OS'!$C19+(drdp!I19)*'DBH-OS'!$D19)</f>
        <v>0</v>
      </c>
      <c r="J19" s="18">
        <f>Model!$W$27*((drdp!D19)*'DBH-OS'!$B19+(drdp!G19)*'DBH-OS'!$C19+(drdp!J19)*'DBH-OS'!$D19)</f>
        <v>0</v>
      </c>
      <c r="K19" s="21">
        <f>SUM(E$3:E18)+H19</f>
        <v>0</v>
      </c>
      <c r="L19" s="21">
        <f>SUM(F$3:F18)+I19</f>
        <v>0</v>
      </c>
      <c r="M19" s="21">
        <f>SUM(G$3:G18)+J19</f>
        <v>0</v>
      </c>
      <c r="N19" s="21"/>
      <c r="O19" s="21"/>
      <c r="P19" s="21"/>
      <c r="Q19" s="19">
        <f t="shared" si="2"/>
        <v>0</v>
      </c>
      <c r="R19" s="19">
        <f t="shared" si="2"/>
        <v>0</v>
      </c>
      <c r="S19" s="19">
        <f t="shared" si="2"/>
        <v>0</v>
      </c>
      <c r="T19" s="19">
        <f t="shared" si="3"/>
        <v>0</v>
      </c>
      <c r="U19" s="19">
        <f t="shared" si="4"/>
        <v>0</v>
      </c>
      <c r="V19" s="19">
        <f t="shared" si="5"/>
        <v>0</v>
      </c>
    </row>
    <row r="20" spans="1:22" x14ac:dyDescent="0.25">
      <c r="A20" s="26">
        <f>Wellpath!E20</f>
        <v>1700</v>
      </c>
      <c r="B20" s="22">
        <v>0</v>
      </c>
      <c r="C20" s="22">
        <v>0</v>
      </c>
      <c r="D20" s="22">
        <f t="shared" si="0"/>
        <v>3.9314164891663715E-5</v>
      </c>
      <c r="E20" s="20">
        <f>Model!$W$27*((drdp!B20+drdp!K20)*'DBH-OS'!$B20+(drdp!E20+drdp!N20)*'DBH-OS'!$C20+(drdp!H20+drdp!Q20)*'DBH-OS'!$D20)</f>
        <v>0</v>
      </c>
      <c r="F20" s="20">
        <f>Model!$W$27*((drdp!C20+drdp!L20)*'DBH-OS'!$B20+(drdp!F20+drdp!O20)*'DBH-OS'!$C20+(drdp!I20+drdp!R20)*'DBH-OS'!$D20)</f>
        <v>0</v>
      </c>
      <c r="G20" s="20">
        <f>Model!$W$27*((drdp!D20+drdp!M20)*'DBH-OS'!$B20+(drdp!G20+drdp!P20)*'DBH-OS'!$C20+(drdp!J20+drdp!S20)*'DBH-OS'!$D20)</f>
        <v>0</v>
      </c>
      <c r="H20" s="18">
        <f>Model!$W$27*((drdp!B20)*'DBH-OS'!$B20+(drdp!E20)*'DBH-OS'!$C20+(drdp!H20)*'DBH-OS'!$D20)</f>
        <v>0</v>
      </c>
      <c r="I20" s="18">
        <f>Model!$W$27*((drdp!C20)*'DBH-OS'!$B20+(drdp!F20)*'DBH-OS'!$C20+(drdp!I20)*'DBH-OS'!$D20)</f>
        <v>0</v>
      </c>
      <c r="J20" s="18">
        <f>Model!$W$27*((drdp!D20)*'DBH-OS'!$B20+(drdp!G20)*'DBH-OS'!$C20+(drdp!J20)*'DBH-OS'!$D20)</f>
        <v>0</v>
      </c>
      <c r="K20" s="21">
        <f>SUM(E$3:E19)+H20</f>
        <v>0</v>
      </c>
      <c r="L20" s="21">
        <f>SUM(F$3:F19)+I20</f>
        <v>0</v>
      </c>
      <c r="M20" s="21">
        <f>SUM(G$3:G19)+J20</f>
        <v>0</v>
      </c>
      <c r="N20" s="21"/>
      <c r="O20" s="21"/>
      <c r="P20" s="21"/>
      <c r="Q20" s="19">
        <f t="shared" si="2"/>
        <v>0</v>
      </c>
      <c r="R20" s="19">
        <f t="shared" si="2"/>
        <v>0</v>
      </c>
      <c r="S20" s="19">
        <f t="shared" si="2"/>
        <v>0</v>
      </c>
      <c r="T20" s="19">
        <f t="shared" si="3"/>
        <v>0</v>
      </c>
      <c r="U20" s="19">
        <f t="shared" si="4"/>
        <v>0</v>
      </c>
      <c r="V20" s="19">
        <f t="shared" si="5"/>
        <v>0</v>
      </c>
    </row>
    <row r="21" spans="1:22" x14ac:dyDescent="0.25">
      <c r="A21" s="26">
        <f>Wellpath!E21</f>
        <v>1800</v>
      </c>
      <c r="B21" s="22">
        <v>0</v>
      </c>
      <c r="C21" s="22">
        <v>0</v>
      </c>
      <c r="D21" s="22">
        <f t="shared" si="0"/>
        <v>3.9314164891663715E-5</v>
      </c>
      <c r="E21" s="20">
        <f>Model!$W$27*((drdp!B21+drdp!K21)*'DBH-OS'!$B21+(drdp!E21+drdp!N21)*'DBH-OS'!$C21+(drdp!H21+drdp!Q21)*'DBH-OS'!$D21)</f>
        <v>0</v>
      </c>
      <c r="F21" s="20">
        <f>Model!$W$27*((drdp!C21+drdp!L21)*'DBH-OS'!$B21+(drdp!F21+drdp!O21)*'DBH-OS'!$C21+(drdp!I21+drdp!R21)*'DBH-OS'!$D21)</f>
        <v>0</v>
      </c>
      <c r="G21" s="20">
        <f>Model!$W$27*((drdp!D21+drdp!M21)*'DBH-OS'!$B21+(drdp!G21+drdp!P21)*'DBH-OS'!$C21+(drdp!J21+drdp!S21)*'DBH-OS'!$D21)</f>
        <v>0</v>
      </c>
      <c r="H21" s="18">
        <f>Model!$W$27*((drdp!B21)*'DBH-OS'!$B21+(drdp!E21)*'DBH-OS'!$C21+(drdp!H21)*'DBH-OS'!$D21)</f>
        <v>0</v>
      </c>
      <c r="I21" s="18">
        <f>Model!$W$27*((drdp!C21)*'DBH-OS'!$B21+(drdp!F21)*'DBH-OS'!$C21+(drdp!I21)*'DBH-OS'!$D21)</f>
        <v>0</v>
      </c>
      <c r="J21" s="18">
        <f>Model!$W$27*((drdp!D21)*'DBH-OS'!$B21+(drdp!G21)*'DBH-OS'!$C21+(drdp!J21)*'DBH-OS'!$D21)</f>
        <v>0</v>
      </c>
      <c r="K21" s="21">
        <f>SUM(E$3:E20)+H21</f>
        <v>0</v>
      </c>
      <c r="L21" s="21">
        <f>SUM(F$3:F20)+I21</f>
        <v>0</v>
      </c>
      <c r="M21" s="21">
        <f>SUM(G$3:G20)+J21</f>
        <v>0</v>
      </c>
      <c r="N21" s="21"/>
      <c r="O21" s="21"/>
      <c r="P21" s="21"/>
      <c r="Q21" s="19">
        <f t="shared" si="2"/>
        <v>0</v>
      </c>
      <c r="R21" s="19">
        <f t="shared" si="2"/>
        <v>0</v>
      </c>
      <c r="S21" s="19">
        <f t="shared" si="2"/>
        <v>0</v>
      </c>
      <c r="T21" s="19">
        <f t="shared" si="3"/>
        <v>0</v>
      </c>
      <c r="U21" s="19">
        <f t="shared" si="4"/>
        <v>0</v>
      </c>
      <c r="V21" s="19">
        <f t="shared" si="5"/>
        <v>0</v>
      </c>
    </row>
    <row r="22" spans="1:22" x14ac:dyDescent="0.25">
      <c r="A22" s="26">
        <f>Wellpath!E22</f>
        <v>1900</v>
      </c>
      <c r="B22" s="22">
        <v>0</v>
      </c>
      <c r="C22" s="22">
        <v>0</v>
      </c>
      <c r="D22" s="22">
        <f t="shared" si="0"/>
        <v>3.9314164891663715E-5</v>
      </c>
      <c r="E22" s="20">
        <f>Model!$W$27*((drdp!B22+drdp!K22)*'DBH-OS'!$B22+(drdp!E22+drdp!N22)*'DBH-OS'!$C22+(drdp!H22+drdp!Q22)*'DBH-OS'!$D22)</f>
        <v>0</v>
      </c>
      <c r="F22" s="20">
        <f>Model!$W$27*((drdp!C22+drdp!L22)*'DBH-OS'!$B22+(drdp!F22+drdp!O22)*'DBH-OS'!$C22+(drdp!I22+drdp!R22)*'DBH-OS'!$D22)</f>
        <v>0</v>
      </c>
      <c r="G22" s="20">
        <f>Model!$W$27*((drdp!D22+drdp!M22)*'DBH-OS'!$B22+(drdp!G22+drdp!P22)*'DBH-OS'!$C22+(drdp!J22+drdp!S22)*'DBH-OS'!$D22)</f>
        <v>0</v>
      </c>
      <c r="H22" s="18">
        <f>Model!$W$27*((drdp!B22)*'DBH-OS'!$B22+(drdp!E22)*'DBH-OS'!$C22+(drdp!H22)*'DBH-OS'!$D22)</f>
        <v>0</v>
      </c>
      <c r="I22" s="18">
        <f>Model!$W$27*((drdp!C22)*'DBH-OS'!$B22+(drdp!F22)*'DBH-OS'!$C22+(drdp!I22)*'DBH-OS'!$D22)</f>
        <v>0</v>
      </c>
      <c r="J22" s="18">
        <f>Model!$W$27*((drdp!D22)*'DBH-OS'!$B22+(drdp!G22)*'DBH-OS'!$C22+(drdp!J22)*'DBH-OS'!$D22)</f>
        <v>0</v>
      </c>
      <c r="K22" s="21">
        <f>SUM(E$3:E21)+H22</f>
        <v>0</v>
      </c>
      <c r="L22" s="21">
        <f>SUM(F$3:F21)+I22</f>
        <v>0</v>
      </c>
      <c r="M22" s="21">
        <f>SUM(G$3:G21)+J22</f>
        <v>0</v>
      </c>
      <c r="N22" s="21"/>
      <c r="O22" s="21"/>
      <c r="P22" s="21"/>
      <c r="Q22" s="19">
        <f t="shared" si="2"/>
        <v>0</v>
      </c>
      <c r="R22" s="19">
        <f t="shared" si="2"/>
        <v>0</v>
      </c>
      <c r="S22" s="19">
        <f t="shared" si="2"/>
        <v>0</v>
      </c>
      <c r="T22" s="19">
        <f t="shared" si="3"/>
        <v>0</v>
      </c>
      <c r="U22" s="19">
        <f t="shared" si="4"/>
        <v>0</v>
      </c>
      <c r="V22" s="19">
        <f t="shared" si="5"/>
        <v>0</v>
      </c>
    </row>
    <row r="23" spans="1:22" x14ac:dyDescent="0.25">
      <c r="A23" s="26">
        <f>Wellpath!E23</f>
        <v>2000</v>
      </c>
      <c r="B23" s="22">
        <v>0</v>
      </c>
      <c r="C23" s="22">
        <v>0</v>
      </c>
      <c r="D23" s="22">
        <f t="shared" si="0"/>
        <v>3.9314164891663715E-5</v>
      </c>
      <c r="E23" s="20">
        <f>Model!$W$27*((drdp!B23+drdp!K23)*'DBH-OS'!$B23+(drdp!E23+drdp!N23)*'DBH-OS'!$C23+(drdp!H23+drdp!Q23)*'DBH-OS'!$D23)</f>
        <v>0</v>
      </c>
      <c r="F23" s="20">
        <f>Model!$W$27*((drdp!C23+drdp!L23)*'DBH-OS'!$B23+(drdp!F23+drdp!O23)*'DBH-OS'!$C23+(drdp!I23+drdp!R23)*'DBH-OS'!$D23)</f>
        <v>0</v>
      </c>
      <c r="G23" s="20">
        <f>Model!$W$27*((drdp!D23+drdp!M23)*'DBH-OS'!$B23+(drdp!G23+drdp!P23)*'DBH-OS'!$C23+(drdp!J23+drdp!S23)*'DBH-OS'!$D23)</f>
        <v>0</v>
      </c>
      <c r="H23" s="18">
        <f>Model!$W$27*((drdp!B23)*'DBH-OS'!$B23+(drdp!E23)*'DBH-OS'!$C23+(drdp!H23)*'DBH-OS'!$D23)</f>
        <v>0</v>
      </c>
      <c r="I23" s="18">
        <f>Model!$W$27*((drdp!C23)*'DBH-OS'!$B23+(drdp!F23)*'DBH-OS'!$C23+(drdp!I23)*'DBH-OS'!$D23)</f>
        <v>0</v>
      </c>
      <c r="J23" s="18">
        <f>Model!$W$27*((drdp!D23)*'DBH-OS'!$B23+(drdp!G23)*'DBH-OS'!$C23+(drdp!J23)*'DBH-OS'!$D23)</f>
        <v>0</v>
      </c>
      <c r="K23" s="21">
        <f>SUM(E$3:E22)+H23</f>
        <v>0</v>
      </c>
      <c r="L23" s="21">
        <f>SUM(F$3:F22)+I23</f>
        <v>0</v>
      </c>
      <c r="M23" s="21">
        <f>SUM(G$3:G22)+J23</f>
        <v>0</v>
      </c>
      <c r="N23" s="21"/>
      <c r="O23" s="21"/>
      <c r="P23" s="21"/>
      <c r="Q23" s="19">
        <f t="shared" si="2"/>
        <v>0</v>
      </c>
      <c r="R23" s="19">
        <f t="shared" si="2"/>
        <v>0</v>
      </c>
      <c r="S23" s="19">
        <f t="shared" si="2"/>
        <v>0</v>
      </c>
      <c r="T23" s="19">
        <f t="shared" si="3"/>
        <v>0</v>
      </c>
      <c r="U23" s="19">
        <f t="shared" si="4"/>
        <v>0</v>
      </c>
      <c r="V23" s="19">
        <f t="shared" si="5"/>
        <v>0</v>
      </c>
    </row>
    <row r="24" spans="1:22" x14ac:dyDescent="0.25">
      <c r="A24" s="26">
        <f>Wellpath!E24</f>
        <v>2100</v>
      </c>
      <c r="B24" s="22">
        <v>0</v>
      </c>
      <c r="C24" s="22">
        <v>0</v>
      </c>
      <c r="D24" s="22">
        <f t="shared" si="0"/>
        <v>3.9314164891663715E-5</v>
      </c>
      <c r="E24" s="20">
        <f>Model!$W$27*((drdp!B24+drdp!K24)*'DBH-OS'!$B24+(drdp!E24+drdp!N24)*'DBH-OS'!$C24+(drdp!H24+drdp!Q24)*'DBH-OS'!$D24)</f>
        <v>-8.5563731601610355E-5</v>
      </c>
      <c r="F24" s="20">
        <f>Model!$W$27*((drdp!C24+drdp!L24)*'DBH-OS'!$B24+(drdp!F24+drdp!O24)*'DBH-OS'!$C24+(drdp!I24+drdp!R24)*'DBH-OS'!$D24)</f>
        <v>2.4502246899751239E-3</v>
      </c>
      <c r="G24" s="20">
        <f>Model!$W$27*((drdp!D24+drdp!M24)*'DBH-OS'!$B24+(drdp!G24+drdp!P24)*'DBH-OS'!$C24+(drdp!J24+drdp!S24)*'DBH-OS'!$D24)</f>
        <v>0</v>
      </c>
      <c r="H24" s="18">
        <f>Model!$W$27*((drdp!B24)*'DBH-OS'!$B24+(drdp!E24)*'DBH-OS'!$C24+(drdp!H24)*'DBH-OS'!$D24)</f>
        <v>-4.2781865800805178E-5</v>
      </c>
      <c r="I24" s="18">
        <f>Model!$W$27*((drdp!C24)*'DBH-OS'!$B24+(drdp!F24)*'DBH-OS'!$C24+(drdp!I24)*'DBH-OS'!$D24)</f>
        <v>1.2251123449875619E-3</v>
      </c>
      <c r="J24" s="18">
        <f>Model!$W$27*((drdp!D24)*'DBH-OS'!$B24+(drdp!G24)*'DBH-OS'!$C24+(drdp!J24)*'DBH-OS'!$D24)</f>
        <v>0</v>
      </c>
      <c r="K24" s="21">
        <f>SUM(E$3:E23)+H24</f>
        <v>-4.2781865800805178E-5</v>
      </c>
      <c r="L24" s="21">
        <f>SUM(F$3:F23)+I24</f>
        <v>1.2251123449875619E-3</v>
      </c>
      <c r="M24" s="21">
        <f>SUM(G$3:G23)+J24</f>
        <v>0</v>
      </c>
      <c r="N24" s="21"/>
      <c r="O24" s="21"/>
      <c r="P24" s="21"/>
      <c r="Q24" s="19">
        <f t="shared" si="2"/>
        <v>1.8302880413981036E-9</v>
      </c>
      <c r="R24" s="19">
        <f t="shared" si="2"/>
        <v>1.500900257840923E-6</v>
      </c>
      <c r="S24" s="19">
        <f t="shared" si="2"/>
        <v>0</v>
      </c>
      <c r="T24" s="19">
        <f t="shared" si="3"/>
        <v>-5.241259193416761E-8</v>
      </c>
      <c r="U24" s="19">
        <f t="shared" si="4"/>
        <v>0</v>
      </c>
      <c r="V24" s="19">
        <f t="shared" si="5"/>
        <v>0</v>
      </c>
    </row>
    <row r="25" spans="1:22" x14ac:dyDescent="0.25">
      <c r="A25" s="26">
        <f>Wellpath!E25</f>
        <v>2200</v>
      </c>
      <c r="B25" s="22">
        <v>0</v>
      </c>
      <c r="C25" s="22">
        <v>0</v>
      </c>
      <c r="D25" s="22">
        <f t="shared" si="0"/>
        <v>3.9314164891663715E-5</v>
      </c>
      <c r="E25" s="20">
        <f>Model!$W$27*((drdp!B25+drdp!K25)*'DBH-OS'!$B25+(drdp!E25+drdp!N25)*'DBH-OS'!$C25+(drdp!H25+drdp!Q25)*'DBH-OS'!$D25)</f>
        <v>-1.7102321697634663E-4</v>
      </c>
      <c r="F25" s="20">
        <f>Model!$W$27*((drdp!C25+drdp!L25)*'DBH-OS'!$B25+(drdp!F25+drdp!O25)*'DBH-OS'!$C25+(drdp!I25+drdp!R25)*'DBH-OS'!$D25)</f>
        <v>4.8974641585936944E-3</v>
      </c>
      <c r="G25" s="20">
        <f>Model!$W$27*((drdp!D25+drdp!M25)*'DBH-OS'!$B25+(drdp!G25+drdp!P25)*'DBH-OS'!$C25+(drdp!J25+drdp!S25)*'DBH-OS'!$D25)</f>
        <v>0</v>
      </c>
      <c r="H25" s="18">
        <f>Model!$W$27*((drdp!B25)*'DBH-OS'!$B25+(drdp!E25)*'DBH-OS'!$C25+(drdp!H25)*'DBH-OS'!$D25)</f>
        <v>-8.5511608488173316E-5</v>
      </c>
      <c r="I25" s="18">
        <f>Model!$W$27*((drdp!C25)*'DBH-OS'!$B25+(drdp!F25)*'DBH-OS'!$C25+(drdp!I25)*'DBH-OS'!$D25)</f>
        <v>2.4487320792968472E-3</v>
      </c>
      <c r="J25" s="18">
        <f>Model!$W$27*((drdp!D25)*'DBH-OS'!$B25+(drdp!G25)*'DBH-OS'!$C25+(drdp!J25)*'DBH-OS'!$D25)</f>
        <v>0</v>
      </c>
      <c r="K25" s="21">
        <f>SUM(E$3:E24)+H25</f>
        <v>-1.7107534008978367E-4</v>
      </c>
      <c r="L25" s="21">
        <f>SUM(F$3:F24)+I25</f>
        <v>4.8989567692719711E-3</v>
      </c>
      <c r="M25" s="21">
        <f>SUM(G$3:G24)+J25</f>
        <v>0</v>
      </c>
      <c r="N25" s="21"/>
      <c r="O25" s="21"/>
      <c r="P25" s="21"/>
      <c r="Q25" s="19">
        <f t="shared" si="2"/>
        <v>2.9266771986835143E-8</v>
      </c>
      <c r="R25" s="19">
        <f t="shared" si="2"/>
        <v>2.399977742719567E-5</v>
      </c>
      <c r="S25" s="19">
        <f t="shared" si="2"/>
        <v>0</v>
      </c>
      <c r="T25" s="19">
        <f t="shared" si="3"/>
        <v>-8.380906953883503E-7</v>
      </c>
      <c r="U25" s="19">
        <f t="shared" si="4"/>
        <v>0</v>
      </c>
      <c r="V25" s="19">
        <f t="shared" si="5"/>
        <v>0</v>
      </c>
    </row>
    <row r="26" spans="1:22" x14ac:dyDescent="0.25">
      <c r="A26" s="26">
        <f>Wellpath!E26</f>
        <v>2300</v>
      </c>
      <c r="B26" s="22">
        <v>0</v>
      </c>
      <c r="C26" s="22">
        <v>0</v>
      </c>
      <c r="D26" s="22">
        <f t="shared" si="0"/>
        <v>3.9314164891663715E-5</v>
      </c>
      <c r="E26" s="20">
        <f>Model!$W$27*((drdp!B26+drdp!K26)*'DBH-OS'!$B26+(drdp!E26+drdp!N26)*'DBH-OS'!$C26+(drdp!H26+drdp!Q26)*'DBH-OS'!$D26)</f>
        <v>-2.5627433690530381E-4</v>
      </c>
      <c r="F26" s="20">
        <f>Model!$W$27*((drdp!C26+drdp!L26)*'DBH-OS'!$B26+(drdp!F26+drdp!O26)*'DBH-OS'!$C26+(drdp!I26+drdp!R26)*'DBH-OS'!$D26)</f>
        <v>7.3387368215315244E-3</v>
      </c>
      <c r="G26" s="20">
        <f>Model!$W$27*((drdp!D26+drdp!M26)*'DBH-OS'!$B26+(drdp!G26+drdp!P26)*'DBH-OS'!$C26+(drdp!J26+drdp!S26)*'DBH-OS'!$D26)</f>
        <v>0</v>
      </c>
      <c r="H26" s="18">
        <f>Model!$W$27*((drdp!B26)*'DBH-OS'!$B26+(drdp!E26)*'DBH-OS'!$C26+(drdp!H26)*'DBH-OS'!$D26)</f>
        <v>-1.2813716845265212E-4</v>
      </c>
      <c r="I26" s="18">
        <f>Model!$W$27*((drdp!C26)*'DBH-OS'!$B26+(drdp!F26)*'DBH-OS'!$C26+(drdp!I26)*'DBH-OS'!$D26)</f>
        <v>3.6693684107657696E-3</v>
      </c>
      <c r="J26" s="18">
        <f>Model!$W$27*((drdp!D26)*'DBH-OS'!$B26+(drdp!G26)*'DBH-OS'!$C26+(drdp!J26)*'DBH-OS'!$D26)</f>
        <v>0</v>
      </c>
      <c r="K26" s="21">
        <f>SUM(E$3:E25)+H26</f>
        <v>-3.8472411703060913E-4</v>
      </c>
      <c r="L26" s="21">
        <f>SUM(F$3:F25)+I26</f>
        <v>1.1017057259334589E-2</v>
      </c>
      <c r="M26" s="21">
        <f>SUM(G$3:G25)+J26</f>
        <v>0</v>
      </c>
      <c r="N26" s="21"/>
      <c r="O26" s="21"/>
      <c r="P26" s="21"/>
      <c r="Q26" s="19">
        <f t="shared" si="2"/>
        <v>1.4801264622498183E-7</v>
      </c>
      <c r="R26" s="19">
        <f t="shared" si="2"/>
        <v>1.2137555065545696E-4</v>
      </c>
      <c r="S26" s="19">
        <f t="shared" si="2"/>
        <v>0</v>
      </c>
      <c r="T26" s="19">
        <f t="shared" si="3"/>
        <v>-4.2385276263731623E-6</v>
      </c>
      <c r="U26" s="19">
        <f t="shared" si="4"/>
        <v>0</v>
      </c>
      <c r="V26" s="19">
        <f t="shared" si="5"/>
        <v>0</v>
      </c>
    </row>
    <row r="27" spans="1:22" x14ac:dyDescent="0.25">
      <c r="A27" s="26">
        <f>Wellpath!E27</f>
        <v>2400</v>
      </c>
      <c r="B27" s="22">
        <v>0</v>
      </c>
      <c r="C27" s="22">
        <v>0</v>
      </c>
      <c r="D27" s="22">
        <f t="shared" si="0"/>
        <v>3.9314164891663715E-5</v>
      </c>
      <c r="E27" s="20">
        <f>Model!$W$27*((drdp!B27+drdp!K27)*'DBH-OS'!$B27+(drdp!E27+drdp!N27)*'DBH-OS'!$C27+(drdp!H27+drdp!Q27)*'DBH-OS'!$D27)</f>
        <v>-3.4121322603077747E-4</v>
      </c>
      <c r="F27" s="20">
        <f>Model!$W$27*((drdp!C27+drdp!L27)*'DBH-OS'!$B27+(drdp!F27+drdp!O27)*'DBH-OS'!$C27+(drdp!I27+drdp!R27)*'DBH-OS'!$D27)</f>
        <v>9.7710683640980771E-3</v>
      </c>
      <c r="G27" s="20">
        <f>Model!$W$27*((drdp!D27+drdp!M27)*'DBH-OS'!$B27+(drdp!G27+drdp!P27)*'DBH-OS'!$C27+(drdp!J27+drdp!S27)*'DBH-OS'!$D27)</f>
        <v>0</v>
      </c>
      <c r="H27" s="18">
        <f>Model!$W$27*((drdp!B27)*'DBH-OS'!$B27+(drdp!E27)*'DBH-OS'!$C27+(drdp!H27)*'DBH-OS'!$D27)</f>
        <v>-1.7060661301538841E-4</v>
      </c>
      <c r="I27" s="18">
        <f>Model!$W$27*((drdp!C27)*'DBH-OS'!$B27+(drdp!F27)*'DBH-OS'!$C27+(drdp!I27)*'DBH-OS'!$D27)</f>
        <v>4.885534182049029E-3</v>
      </c>
      <c r="J27" s="18">
        <f>Model!$W$27*((drdp!D27)*'DBH-OS'!$B27+(drdp!G27)*'DBH-OS'!$C27+(drdp!J27)*'DBH-OS'!$D27)</f>
        <v>0</v>
      </c>
      <c r="K27" s="21">
        <f>SUM(E$3:E26)+H27</f>
        <v>-6.8346789849864928E-4</v>
      </c>
      <c r="L27" s="21">
        <f>SUM(F$3:F26)+I27</f>
        <v>1.9571959852149372E-2</v>
      </c>
      <c r="M27" s="21">
        <f>SUM(G$3:G26)+J27</f>
        <v>0</v>
      </c>
      <c r="N27" s="21"/>
      <c r="O27" s="21"/>
      <c r="P27" s="21"/>
      <c r="Q27" s="19">
        <f t="shared" si="2"/>
        <v>4.6712836827815994E-7</v>
      </c>
      <c r="R27" s="19">
        <f t="shared" si="2"/>
        <v>3.8306161245414688E-4</v>
      </c>
      <c r="S27" s="19">
        <f t="shared" si="2"/>
        <v>0</v>
      </c>
      <c r="T27" s="19">
        <f t="shared" si="3"/>
        <v>-1.3376806269648465E-5</v>
      </c>
      <c r="U27" s="19">
        <f t="shared" si="4"/>
        <v>0</v>
      </c>
      <c r="V27" s="19">
        <f t="shared" si="5"/>
        <v>0</v>
      </c>
    </row>
    <row r="28" spans="1:22" x14ac:dyDescent="0.25">
      <c r="A28" s="26">
        <f>Wellpath!E28</f>
        <v>2500</v>
      </c>
      <c r="B28" s="22">
        <v>0</v>
      </c>
      <c r="C28" s="22">
        <v>0</v>
      </c>
      <c r="D28" s="22">
        <f t="shared" si="0"/>
        <v>3.9314164891663715E-5</v>
      </c>
      <c r="E28" s="20">
        <f>Model!$W$27*((drdp!B28+drdp!K28)*'DBH-OS'!$B28+(drdp!E28+drdp!N28)*'DBH-OS'!$C28+(drdp!H28+drdp!Q28)*'DBH-OS'!$D28)</f>
        <v>-4.2573639940020173E-4</v>
      </c>
      <c r="F28" s="20">
        <f>Model!$W$27*((drdp!C28+drdp!L28)*'DBH-OS'!$B28+(drdp!F28+drdp!O28)*'DBH-OS'!$C28+(drdp!I28+drdp!R28)*'DBH-OS'!$D28)</f>
        <v>1.2191495364980695E-2</v>
      </c>
      <c r="G28" s="20">
        <f>Model!$W$27*((drdp!D28+drdp!M28)*'DBH-OS'!$B28+(drdp!G28+drdp!P28)*'DBH-OS'!$C28+(drdp!J28+drdp!S28)*'DBH-OS'!$D28)</f>
        <v>0</v>
      </c>
      <c r="H28" s="18">
        <f>Model!$W$27*((drdp!B28)*'DBH-OS'!$B28+(drdp!E28)*'DBH-OS'!$C28+(drdp!H28)*'DBH-OS'!$D28)</f>
        <v>-2.1286819970010087E-4</v>
      </c>
      <c r="I28" s="18">
        <f>Model!$W$27*((drdp!C28)*'DBH-OS'!$B28+(drdp!F28)*'DBH-OS'!$C28+(drdp!I28)*'DBH-OS'!$D28)</f>
        <v>6.0957476824903475E-3</v>
      </c>
      <c r="J28" s="18">
        <f>Model!$W$27*((drdp!D28)*'DBH-OS'!$B28+(drdp!G28)*'DBH-OS'!$C28+(drdp!J28)*'DBH-OS'!$D28)</f>
        <v>0</v>
      </c>
      <c r="K28" s="21">
        <f>SUM(E$3:E27)+H28</f>
        <v>-1.0669427112141392E-3</v>
      </c>
      <c r="L28" s="21">
        <f>SUM(F$3:F27)+I28</f>
        <v>3.0553241716688766E-2</v>
      </c>
      <c r="M28" s="21">
        <f>SUM(G$3:G27)+J28</f>
        <v>0</v>
      </c>
      <c r="N28" s="21"/>
      <c r="O28" s="21"/>
      <c r="P28" s="21"/>
      <c r="Q28" s="19">
        <f t="shared" si="2"/>
        <v>1.138366749012978E-6</v>
      </c>
      <c r="R28" s="19">
        <f t="shared" si="2"/>
        <v>9.3350057939841063E-4</v>
      </c>
      <c r="S28" s="19">
        <f t="shared" si="2"/>
        <v>0</v>
      </c>
      <c r="T28" s="19">
        <f t="shared" si="3"/>
        <v>-3.2598558553584856E-5</v>
      </c>
      <c r="U28" s="19">
        <f t="shared" si="4"/>
        <v>0</v>
      </c>
      <c r="V28" s="19">
        <f t="shared" si="5"/>
        <v>0</v>
      </c>
    </row>
    <row r="29" spans="1:22" x14ac:dyDescent="0.25">
      <c r="A29" s="26">
        <f>Wellpath!E29</f>
        <v>2600</v>
      </c>
      <c r="B29" s="22">
        <v>0</v>
      </c>
      <c r="C29" s="22">
        <v>0</v>
      </c>
      <c r="D29" s="22">
        <f t="shared" si="0"/>
        <v>3.9314164891663715E-5</v>
      </c>
      <c r="E29" s="20">
        <f>Model!$W$27*((drdp!B29+drdp!K29)*'DBH-OS'!$B29+(drdp!E29+drdp!N29)*'DBH-OS'!$C29+(drdp!H29+drdp!Q29)*'DBH-OS'!$D29)</f>
        <v>-5.0974087854662126E-4</v>
      </c>
      <c r="F29" s="20">
        <f>Model!$W$27*((drdp!C29+drdp!L29)*'DBH-OS'!$B29+(drdp!F29+drdp!O29)*'DBH-OS'!$C29+(drdp!I29+drdp!R29)*'DBH-OS'!$D29)</f>
        <v>1.4597068906716968E-2</v>
      </c>
      <c r="G29" s="20">
        <f>Model!$W$27*((drdp!D29+drdp!M29)*'DBH-OS'!$B29+(drdp!G29+drdp!P29)*'DBH-OS'!$C29+(drdp!J29+drdp!S29)*'DBH-OS'!$D29)</f>
        <v>0</v>
      </c>
      <c r="H29" s="18">
        <f>Model!$W$27*((drdp!B29)*'DBH-OS'!$B29+(drdp!E29)*'DBH-OS'!$C29+(drdp!H29)*'DBH-OS'!$D29)</f>
        <v>-2.5487043927331063E-4</v>
      </c>
      <c r="I29" s="18">
        <f>Model!$W$27*((drdp!C29)*'DBH-OS'!$B29+(drdp!F29)*'DBH-OS'!$C29+(drdp!I29)*'DBH-OS'!$D29)</f>
        <v>7.2985344533584842E-3</v>
      </c>
      <c r="J29" s="18">
        <f>Model!$W$27*((drdp!D29)*'DBH-OS'!$B29+(drdp!G29)*'DBH-OS'!$C29+(drdp!J29)*'DBH-OS'!$D29)</f>
        <v>0</v>
      </c>
      <c r="K29" s="21">
        <f>SUM(E$3:E28)+H29</f>
        <v>-1.5346813501875506E-3</v>
      </c>
      <c r="L29" s="21">
        <f>SUM(F$3:F28)+I29</f>
        <v>4.3947523852537598E-2</v>
      </c>
      <c r="M29" s="21">
        <f>SUM(G$3:G28)+J29</f>
        <v>0</v>
      </c>
      <c r="N29" s="21"/>
      <c r="O29" s="21"/>
      <c r="P29" s="21"/>
      <c r="Q29" s="19">
        <f t="shared" si="2"/>
        <v>2.3552468466134833E-6</v>
      </c>
      <c r="R29" s="19">
        <f t="shared" si="2"/>
        <v>1.9313848527693612E-3</v>
      </c>
      <c r="S29" s="19">
        <f t="shared" si="2"/>
        <v>0</v>
      </c>
      <c r="T29" s="19">
        <f t="shared" si="3"/>
        <v>-6.7445445243411993E-5</v>
      </c>
      <c r="U29" s="19">
        <f t="shared" si="4"/>
        <v>0</v>
      </c>
      <c r="V29" s="19">
        <f t="shared" si="5"/>
        <v>0</v>
      </c>
    </row>
    <row r="30" spans="1:22" x14ac:dyDescent="0.25">
      <c r="A30" s="26">
        <f>Wellpath!E30</f>
        <v>2700</v>
      </c>
      <c r="B30" s="22">
        <v>0</v>
      </c>
      <c r="C30" s="22">
        <v>0</v>
      </c>
      <c r="D30" s="22">
        <f t="shared" si="0"/>
        <v>3.9314164891663715E-5</v>
      </c>
      <c r="E30" s="20">
        <f>Model!$W$27*((drdp!B30+drdp!K30)*'DBH-OS'!$B30+(drdp!E30+drdp!N30)*'DBH-OS'!$C30+(drdp!H30+drdp!Q30)*'DBH-OS'!$D30)</f>
        <v>-5.9312431695209466E-4</v>
      </c>
      <c r="F30" s="20">
        <f>Model!$W$27*((drdp!C30+drdp!L30)*'DBH-OS'!$B30+(drdp!F30+drdp!O30)*'DBH-OS'!$C30+(drdp!I30+drdp!R30)*'DBH-OS'!$D30)</f>
        <v>1.6984858168496497E-2</v>
      </c>
      <c r="G30" s="20">
        <f>Model!$W$27*((drdp!D30+drdp!M30)*'DBH-OS'!$B30+(drdp!G30+drdp!P30)*'DBH-OS'!$C30+(drdp!J30+drdp!S30)*'DBH-OS'!$D30)</f>
        <v>0</v>
      </c>
      <c r="H30" s="18">
        <f>Model!$W$27*((drdp!B30)*'DBH-OS'!$B30+(drdp!E30)*'DBH-OS'!$C30+(drdp!H30)*'DBH-OS'!$D30)</f>
        <v>-2.9656215847604733E-4</v>
      </c>
      <c r="I30" s="18">
        <f>Model!$W$27*((drdp!C30)*'DBH-OS'!$B30+(drdp!F30)*'DBH-OS'!$C30+(drdp!I30)*'DBH-OS'!$D30)</f>
        <v>8.4924290842482483E-3</v>
      </c>
      <c r="J30" s="18">
        <f>Model!$W$27*((drdp!D30)*'DBH-OS'!$B30+(drdp!G30)*'DBH-OS'!$C30+(drdp!J30)*'DBH-OS'!$D30)</f>
        <v>0</v>
      </c>
      <c r="K30" s="21">
        <f>SUM(E$3:E29)+H30</f>
        <v>-2.0861139479369083E-3</v>
      </c>
      <c r="L30" s="21">
        <f>SUM(F$3:F29)+I30</f>
        <v>5.9738487390144333E-2</v>
      </c>
      <c r="M30" s="21">
        <f>SUM(G$3:G29)+J30</f>
        <v>0</v>
      </c>
      <c r="N30" s="21"/>
      <c r="O30" s="21"/>
      <c r="P30" s="21"/>
      <c r="Q30" s="19">
        <f t="shared" si="2"/>
        <v>4.3518714037769142E-6</v>
      </c>
      <c r="R30" s="19">
        <f t="shared" si="2"/>
        <v>3.5686868756624334E-3</v>
      </c>
      <c r="S30" s="19">
        <f t="shared" si="2"/>
        <v>0</v>
      </c>
      <c r="T30" s="19">
        <f t="shared" si="3"/>
        <v>-1.246212917732332E-4</v>
      </c>
      <c r="U30" s="19">
        <f t="shared" si="4"/>
        <v>0</v>
      </c>
      <c r="V30" s="19">
        <f t="shared" si="5"/>
        <v>0</v>
      </c>
    </row>
    <row r="31" spans="1:22" x14ac:dyDescent="0.25">
      <c r="A31" s="26">
        <f>Wellpath!E31</f>
        <v>2800</v>
      </c>
      <c r="B31" s="22">
        <v>0</v>
      </c>
      <c r="C31" s="22">
        <v>0</v>
      </c>
      <c r="D31" s="22">
        <f t="shared" si="0"/>
        <v>3.9314164891663715E-5</v>
      </c>
      <c r="E31" s="20">
        <f>Model!$W$27*((drdp!B31+drdp!K31)*'DBH-OS'!$B31+(drdp!E31+drdp!N31)*'DBH-OS'!$C31+(drdp!H31+drdp!Q31)*'DBH-OS'!$D31)</f>
        <v>-6.7578512474115917E-4</v>
      </c>
      <c r="F31" s="20">
        <f>Model!$W$27*((drdp!C31+drdp!L31)*'DBH-OS'!$B31+(drdp!F31+drdp!O31)*'DBH-OS'!$C31+(drdp!I31+drdp!R31)*'DBH-OS'!$D31)</f>
        <v>1.9351953996914553E-2</v>
      </c>
      <c r="G31" s="20">
        <f>Model!$W$27*((drdp!D31+drdp!M31)*'DBH-OS'!$B31+(drdp!G31+drdp!P31)*'DBH-OS'!$C31+(drdp!J31+drdp!S31)*'DBH-OS'!$D31)</f>
        <v>0</v>
      </c>
      <c r="H31" s="18">
        <f>Model!$W$27*((drdp!B31)*'DBH-OS'!$B31+(drdp!E31)*'DBH-OS'!$C31+(drdp!H31)*'DBH-OS'!$D31)</f>
        <v>-3.3789256237057958E-4</v>
      </c>
      <c r="I31" s="18">
        <f>Model!$W$27*((drdp!C31)*'DBH-OS'!$B31+(drdp!F31)*'DBH-OS'!$C31+(drdp!I31)*'DBH-OS'!$D31)</f>
        <v>9.6759769984572763E-3</v>
      </c>
      <c r="J31" s="18">
        <f>Model!$W$27*((drdp!D31)*'DBH-OS'!$B31+(drdp!G31)*'DBH-OS'!$C31+(drdp!J31)*'DBH-OS'!$D31)</f>
        <v>0</v>
      </c>
      <c r="K31" s="21">
        <f>SUM(E$3:E30)+H31</f>
        <v>-2.7205686687835355E-3</v>
      </c>
      <c r="L31" s="21">
        <f>SUM(F$3:F30)+I31</f>
        <v>7.7906893472849861E-2</v>
      </c>
      <c r="M31" s="21">
        <f>SUM(G$3:G30)+J31</f>
        <v>0</v>
      </c>
      <c r="N31" s="21"/>
      <c r="O31" s="21"/>
      <c r="P31" s="21"/>
      <c r="Q31" s="19">
        <f t="shared" si="2"/>
        <v>7.4014938815666188E-6</v>
      </c>
      <c r="R31" s="19">
        <f t="shared" si="2"/>
        <v>6.0694840505899766E-3</v>
      </c>
      <c r="S31" s="19">
        <f t="shared" si="2"/>
        <v>0</v>
      </c>
      <c r="T31" s="19">
        <f t="shared" si="3"/>
        <v>-2.1195105346449186E-4</v>
      </c>
      <c r="U31" s="19">
        <f t="shared" si="4"/>
        <v>0</v>
      </c>
      <c r="V31" s="19">
        <f t="shared" si="5"/>
        <v>0</v>
      </c>
    </row>
    <row r="32" spans="1:22" x14ac:dyDescent="0.25">
      <c r="A32" s="26">
        <f>Wellpath!E32</f>
        <v>2900</v>
      </c>
      <c r="B32" s="22">
        <v>0</v>
      </c>
      <c r="C32" s="22">
        <v>0</v>
      </c>
      <c r="D32" s="22">
        <f t="shared" si="0"/>
        <v>3.9314164891663715E-5</v>
      </c>
      <c r="E32" s="20">
        <f>Model!$W$27*((drdp!B32+drdp!K32)*'DBH-OS'!$B32+(drdp!E32+drdp!N32)*'DBH-OS'!$C32+(drdp!H32+drdp!Q32)*'DBH-OS'!$D32)</f>
        <v>-7.5762259245244486E-4</v>
      </c>
      <c r="F32" s="20">
        <f>Model!$W$27*((drdp!C32+drdp!L32)*'DBH-OS'!$B32+(drdp!F32+drdp!O32)*'DBH-OS'!$C32+(drdp!I32+drdp!R32)*'DBH-OS'!$D32)</f>
        <v>2.1695472450327356E-2</v>
      </c>
      <c r="G32" s="20">
        <f>Model!$W$27*((drdp!D32+drdp!M32)*'DBH-OS'!$B32+(drdp!G32+drdp!P32)*'DBH-OS'!$C32+(drdp!J32+drdp!S32)*'DBH-OS'!$D32)</f>
        <v>0</v>
      </c>
      <c r="H32" s="18">
        <f>Model!$W$27*((drdp!B32)*'DBH-OS'!$B32+(drdp!E32)*'DBH-OS'!$C32+(drdp!H32)*'DBH-OS'!$D32)</f>
        <v>-3.7881129622622243E-4</v>
      </c>
      <c r="I32" s="18">
        <f>Model!$W$27*((drdp!C32)*'DBH-OS'!$B32+(drdp!F32)*'DBH-OS'!$C32+(drdp!I32)*'DBH-OS'!$D32)</f>
        <v>1.0847736225163678E-2</v>
      </c>
      <c r="J32" s="18">
        <f>Model!$W$27*((drdp!D32)*'DBH-OS'!$B32+(drdp!G32)*'DBH-OS'!$C32+(drdp!J32)*'DBH-OS'!$D32)</f>
        <v>0</v>
      </c>
      <c r="K32" s="21">
        <f>SUM(E$3:E31)+H32</f>
        <v>-3.4372725273803376E-3</v>
      </c>
      <c r="L32" s="21">
        <f>SUM(F$3:F31)+I32</f>
        <v>9.8430606696470815E-2</v>
      </c>
      <c r="M32" s="21">
        <f>SUM(G$3:G31)+J32</f>
        <v>0</v>
      </c>
      <c r="N32" s="21"/>
      <c r="O32" s="21"/>
      <c r="P32" s="21"/>
      <c r="Q32" s="19">
        <f t="shared" si="2"/>
        <v>1.1814842427483614E-5</v>
      </c>
      <c r="R32" s="19">
        <f t="shared" si="2"/>
        <v>9.6885843346353247E-3</v>
      </c>
      <c r="S32" s="19">
        <f t="shared" si="2"/>
        <v>0</v>
      </c>
      <c r="T32" s="19">
        <f t="shared" si="3"/>
        <v>-3.3833282025115823E-4</v>
      </c>
      <c r="U32" s="19">
        <f t="shared" si="4"/>
        <v>0</v>
      </c>
      <c r="V32" s="19">
        <f t="shared" si="5"/>
        <v>0</v>
      </c>
    </row>
    <row r="33" spans="1:23" x14ac:dyDescent="0.25">
      <c r="A33" s="26">
        <f>Wellpath!E33</f>
        <v>3000</v>
      </c>
      <c r="B33" s="22">
        <v>0</v>
      </c>
      <c r="C33" s="22">
        <v>0</v>
      </c>
      <c r="D33" s="22">
        <f t="shared" si="0"/>
        <v>3.9314164891663715E-5</v>
      </c>
      <c r="E33" s="20">
        <f>Model!$W$27*((drdp!B33+drdp!K33)*'DBH-OS'!$B33+(drdp!E33+drdp!N33)*'DBH-OS'!$C33+(drdp!H33+drdp!Q33)*'DBH-OS'!$D33)</f>
        <v>-8.3853701373763959E-4</v>
      </c>
      <c r="F33" s="20">
        <f>Model!$W$27*((drdp!C33+drdp!L33)*'DBH-OS'!$B33+(drdp!F33+drdp!O33)*'DBH-OS'!$C33+(drdp!I33+drdp!R33)*'DBH-OS'!$D33)</f>
        <v>2.4012558312490734E-2</v>
      </c>
      <c r="G33" s="20">
        <f>Model!$W$27*((drdp!D33+drdp!M33)*'DBH-OS'!$B33+(drdp!G33+drdp!P33)*'DBH-OS'!$C33+(drdp!J33+drdp!S33)*'DBH-OS'!$D33)</f>
        <v>0</v>
      </c>
      <c r="H33" s="18">
        <f>Model!$W$27*((drdp!B33)*'DBH-OS'!$B33+(drdp!E33)*'DBH-OS'!$C33+(drdp!H33)*'DBH-OS'!$D33)</f>
        <v>-4.1926850686882061E-4</v>
      </c>
      <c r="I33" s="18">
        <f>Model!$W$27*((drdp!C33)*'DBH-OS'!$B33+(drdp!F33)*'DBH-OS'!$C33+(drdp!I33)*'DBH-OS'!$D33)</f>
        <v>1.200627915624539E-2</v>
      </c>
      <c r="J33" s="18">
        <f>Model!$W$27*((drdp!D33)*'DBH-OS'!$B33+(drdp!G33)*'DBH-OS'!$C33+(drdp!J33)*'DBH-OS'!$D33)</f>
        <v>0</v>
      </c>
      <c r="K33" s="21">
        <f>SUM(E$3:E32)+H33</f>
        <v>-4.235352330475381E-3</v>
      </c>
      <c r="L33" s="21">
        <f>SUM(F$3:F32)+I33</f>
        <v>0.12128462207787988</v>
      </c>
      <c r="M33" s="21">
        <f>SUM(G$3:G32)+J33</f>
        <v>0</v>
      </c>
      <c r="N33" s="21"/>
      <c r="O33" s="21"/>
      <c r="P33" s="21"/>
      <c r="Q33" s="19">
        <f t="shared" si="2"/>
        <v>1.7938209363263241E-5</v>
      </c>
      <c r="R33" s="19">
        <f t="shared" si="2"/>
        <v>1.4709959552574148E-2</v>
      </c>
      <c r="S33" s="19">
        <f t="shared" si="2"/>
        <v>0</v>
      </c>
      <c r="T33" s="19">
        <f t="shared" si="3"/>
        <v>-5.1368310676837433E-4</v>
      </c>
      <c r="U33" s="19">
        <f t="shared" si="4"/>
        <v>0</v>
      </c>
      <c r="V33" s="19">
        <f t="shared" si="5"/>
        <v>0</v>
      </c>
    </row>
    <row r="34" spans="1:23" x14ac:dyDescent="0.25">
      <c r="A34" s="26">
        <f>Wellpath!E34</f>
        <v>3100</v>
      </c>
      <c r="B34" s="22">
        <v>0</v>
      </c>
      <c r="C34" s="22">
        <v>0</v>
      </c>
      <c r="D34" s="22">
        <f t="shared" si="0"/>
        <v>3.9314164891663715E-5</v>
      </c>
      <c r="E34" s="20">
        <f>Model!$W$27*((drdp!B34+drdp!K34)*'DBH-OS'!$B34+(drdp!E34+drdp!N34)*'DBH-OS'!$C34+(drdp!H34+drdp!Q34)*'DBH-OS'!$D34)</f>
        <v>-9.1842980683832175E-4</v>
      </c>
      <c r="F34" s="20">
        <f>Model!$W$27*((drdp!C34+drdp!L34)*'DBH-OS'!$B34+(drdp!F34+drdp!O34)*'DBH-OS'!$C34+(drdp!I34+drdp!R34)*'DBH-OS'!$D34)</f>
        <v>2.6300388571201441E-2</v>
      </c>
      <c r="G34" s="20">
        <f>Model!$W$27*((drdp!D34+drdp!M34)*'DBH-OS'!$B34+(drdp!G34+drdp!P34)*'DBH-OS'!$C34+(drdp!J34+drdp!S34)*'DBH-OS'!$D34)</f>
        <v>0</v>
      </c>
      <c r="H34" s="18">
        <f>Model!$W$27*((drdp!B34)*'DBH-OS'!$B34+(drdp!E34)*'DBH-OS'!$C34+(drdp!H34)*'DBH-OS'!$D34)</f>
        <v>-4.5921490341916001E-4</v>
      </c>
      <c r="I34" s="18">
        <f>Model!$W$27*((drdp!C34)*'DBH-OS'!$B34+(drdp!F34)*'DBH-OS'!$C34+(drdp!I34)*'DBH-OS'!$D34)</f>
        <v>1.3150194285600695E-2</v>
      </c>
      <c r="J34" s="18">
        <f>Model!$W$27*((drdp!D34)*'DBH-OS'!$B34+(drdp!G34)*'DBH-OS'!$C34+(drdp!J34)*'DBH-OS'!$D34)</f>
        <v>0</v>
      </c>
      <c r="K34" s="21">
        <f>SUM(E$3:E33)+H34</f>
        <v>-5.1138357407633601E-3</v>
      </c>
      <c r="L34" s="21">
        <f>SUM(F$3:F33)+I34</f>
        <v>0.14644109551972592</v>
      </c>
      <c r="M34" s="21">
        <f>SUM(G$3:G33)+J34</f>
        <v>0</v>
      </c>
      <c r="N34" s="21"/>
      <c r="O34" s="21"/>
      <c r="P34" s="21"/>
      <c r="Q34" s="19">
        <f t="shared" si="2"/>
        <v>2.6151315983508745E-5</v>
      </c>
      <c r="R34" s="19">
        <f t="shared" si="2"/>
        <v>2.1444994457017492E-2</v>
      </c>
      <c r="S34" s="19">
        <f t="shared" si="2"/>
        <v>0</v>
      </c>
      <c r="T34" s="19">
        <f t="shared" si="3"/>
        <v>-7.4887570818531559E-4</v>
      </c>
      <c r="U34" s="19">
        <f t="shared" si="4"/>
        <v>0</v>
      </c>
      <c r="V34" s="19">
        <f t="shared" si="5"/>
        <v>0</v>
      </c>
    </row>
    <row r="35" spans="1:23" x14ac:dyDescent="0.25">
      <c r="A35" s="26">
        <f>Wellpath!E35</f>
        <v>3200</v>
      </c>
      <c r="B35" s="22">
        <v>0</v>
      </c>
      <c r="C35" s="22">
        <v>0</v>
      </c>
      <c r="D35" s="22">
        <f t="shared" si="0"/>
        <v>3.9314164891663715E-5</v>
      </c>
      <c r="E35" s="20">
        <f>Model!$W$27*((drdp!B35+drdp!K35)*'DBH-OS'!$B35+(drdp!E35+drdp!N35)*'DBH-OS'!$C35+(drdp!H35+drdp!Q35)*'DBH-OS'!$D35)</f>
        <v>-9.9720363469263948E-4</v>
      </c>
      <c r="F35" s="20">
        <f>Model!$W$27*((drdp!C35+drdp!L35)*'DBH-OS'!$B35+(drdp!F35+drdp!O35)*'DBH-OS'!$C35+(drdp!I35+drdp!R35)*'DBH-OS'!$D35)</f>
        <v>2.8556175857702475E-2</v>
      </c>
      <c r="G35" s="20">
        <f>Model!$W$27*((drdp!D35+drdp!M35)*'DBH-OS'!$B35+(drdp!G35+drdp!P35)*'DBH-OS'!$C35+(drdp!J35+drdp!S35)*'DBH-OS'!$D35)</f>
        <v>0</v>
      </c>
      <c r="H35" s="18">
        <f>Model!$W$27*((drdp!B35)*'DBH-OS'!$B35+(drdp!E35)*'DBH-OS'!$C35+(drdp!H35)*'DBH-OS'!$D35)</f>
        <v>-4.9860181734631974E-4</v>
      </c>
      <c r="I35" s="18">
        <f>Model!$W$27*((drdp!C35)*'DBH-OS'!$B35+(drdp!F35)*'DBH-OS'!$C35+(drdp!I35)*'DBH-OS'!$D35)</f>
        <v>1.4278087928851237E-2</v>
      </c>
      <c r="J35" s="18">
        <f>Model!$W$27*((drdp!D35)*'DBH-OS'!$B35+(drdp!G35)*'DBH-OS'!$C35+(drdp!J35)*'DBH-OS'!$D35)</f>
        <v>0</v>
      </c>
      <c r="K35" s="21">
        <f>SUM(E$3:E34)+H35</f>
        <v>-6.0716524615288415E-3</v>
      </c>
      <c r="L35" s="21">
        <f>SUM(F$3:F34)+I35</f>
        <v>0.1738693777341779</v>
      </c>
      <c r="M35" s="21">
        <f>SUM(G$3:G34)+J35</f>
        <v>0</v>
      </c>
      <c r="N35" s="21"/>
      <c r="O35" s="21"/>
      <c r="P35" s="21"/>
      <c r="Q35" s="19">
        <f t="shared" si="2"/>
        <v>3.6864963613589243E-5</v>
      </c>
      <c r="R35" s="19">
        <f t="shared" si="2"/>
        <v>3.0230560513670238E-2</v>
      </c>
      <c r="S35" s="19">
        <f t="shared" si="2"/>
        <v>0</v>
      </c>
      <c r="T35" s="19">
        <f t="shared" si="3"/>
        <v>-1.0556744353042093E-3</v>
      </c>
      <c r="U35" s="19">
        <f t="shared" si="4"/>
        <v>0</v>
      </c>
      <c r="V35" s="19">
        <f t="shared" si="5"/>
        <v>0</v>
      </c>
    </row>
    <row r="36" spans="1:23" x14ac:dyDescent="0.25">
      <c r="A36" s="26">
        <f>Wellpath!E36</f>
        <v>3300</v>
      </c>
      <c r="B36" s="22">
        <v>0</v>
      </c>
      <c r="C36" s="22">
        <v>0</v>
      </c>
      <c r="D36" s="22">
        <f t="shared" si="0"/>
        <v>3.9314164891663715E-5</v>
      </c>
      <c r="E36" s="20">
        <f>Model!$W$27*((drdp!B36+drdp!K36)*'DBH-OS'!$B36+(drdp!E36+drdp!N36)*'DBH-OS'!$C36+(drdp!H36+drdp!Q36)*'DBH-OS'!$D36)</f>
        <v>-1.0747625235255291E-3</v>
      </c>
      <c r="F36" s="20">
        <f>Model!$W$27*((drdp!C36+drdp!L36)*'DBH-OS'!$B36+(drdp!F36+drdp!O36)*'DBH-OS'!$C36+(drdp!I36+drdp!R36)*'DBH-OS'!$D36)</f>
        <v>3.0777171842662591E-2</v>
      </c>
      <c r="G36" s="20">
        <f>Model!$W$27*((drdp!D36+drdp!M36)*'DBH-OS'!$B36+(drdp!G36+drdp!P36)*'DBH-OS'!$C36+(drdp!J36+drdp!S36)*'DBH-OS'!$D36)</f>
        <v>0</v>
      </c>
      <c r="H36" s="18">
        <f>Model!$W$27*((drdp!B36)*'DBH-OS'!$B36+(drdp!E36)*'DBH-OS'!$C36+(drdp!H36)*'DBH-OS'!$D36)</f>
        <v>-5.3738126176276345E-4</v>
      </c>
      <c r="I36" s="18">
        <f>Model!$W$27*((drdp!C36)*'DBH-OS'!$B36+(drdp!F36)*'DBH-OS'!$C36+(drdp!I36)*'DBH-OS'!$D36)</f>
        <v>1.5388585921331266E-2</v>
      </c>
      <c r="J36" s="18">
        <f>Model!$W$27*((drdp!D36)*'DBH-OS'!$B36+(drdp!G36)*'DBH-OS'!$C36+(drdp!J36)*'DBH-OS'!$D36)</f>
        <v>0</v>
      </c>
      <c r="K36" s="21">
        <f>SUM(E$3:E35)+H36</f>
        <v>-7.1076355406379252E-3</v>
      </c>
      <c r="L36" s="21">
        <f>SUM(F$3:F35)+I36</f>
        <v>0.20353605158436042</v>
      </c>
      <c r="M36" s="21">
        <f>SUM(G$3:G35)+J36</f>
        <v>0</v>
      </c>
      <c r="N36" s="21"/>
      <c r="O36" s="21"/>
      <c r="P36" s="21"/>
      <c r="Q36" s="19">
        <f t="shared" si="2"/>
        <v>5.0518482978539371E-5</v>
      </c>
      <c r="R36" s="19">
        <f t="shared" si="2"/>
        <v>4.1426924294551422E-2</v>
      </c>
      <c r="S36" s="19">
        <f t="shared" si="2"/>
        <v>0</v>
      </c>
      <c r="T36" s="19">
        <f t="shared" si="3"/>
        <v>-1.4466600740421142E-3</v>
      </c>
      <c r="U36" s="19">
        <f t="shared" si="4"/>
        <v>0</v>
      </c>
      <c r="V36" s="19">
        <f t="shared" si="5"/>
        <v>0</v>
      </c>
    </row>
    <row r="37" spans="1:23" x14ac:dyDescent="0.25">
      <c r="A37" s="26">
        <f>Wellpath!E37</f>
        <v>3400</v>
      </c>
      <c r="B37" s="22">
        <v>0</v>
      </c>
      <c r="C37" s="22">
        <v>0</v>
      </c>
      <c r="D37" s="22">
        <f t="shared" si="0"/>
        <v>3.9314164891663715E-5</v>
      </c>
      <c r="E37" s="20">
        <f>Model!$W$27*((drdp!B37+drdp!K37)*'DBH-OS'!$B37+(drdp!E37+drdp!N37)*'DBH-OS'!$C37+(drdp!H37+drdp!Q37)*'DBH-OS'!$D37)</f>
        <v>-1.151011979777972E-3</v>
      </c>
      <c r="F37" s="20">
        <f>Model!$W$27*((drdp!C37+drdp!L37)*'DBH-OS'!$B37+(drdp!F37+drdp!O37)*'DBH-OS'!$C37+(drdp!I37+drdp!R37)*'DBH-OS'!$D37)</f>
        <v>3.2960670584592143E-2</v>
      </c>
      <c r="G37" s="20">
        <f>Model!$W$27*((drdp!D37+drdp!M37)*'DBH-OS'!$B37+(drdp!G37+drdp!P37)*'DBH-OS'!$C37+(drdp!J37+drdp!S37)*'DBH-OS'!$D37)</f>
        <v>0</v>
      </c>
      <c r="H37" s="18">
        <f>Model!$W$27*((drdp!B37)*'DBH-OS'!$B37+(drdp!E37)*'DBH-OS'!$C37+(drdp!H37)*'DBH-OS'!$D37)</f>
        <v>-5.7550598988898927E-4</v>
      </c>
      <c r="I37" s="18">
        <f>Model!$W$27*((drdp!C37)*'DBH-OS'!$B37+(drdp!F37)*'DBH-OS'!$C37+(drdp!I37)*'DBH-OS'!$D37)</f>
        <v>1.6480335292296165E-2</v>
      </c>
      <c r="J37" s="18">
        <f>Model!$W$27*((drdp!D37)*'DBH-OS'!$B37+(drdp!G37)*'DBH-OS'!$C37+(drdp!J37)*'DBH-OS'!$D37)</f>
        <v>0</v>
      </c>
      <c r="K37" s="21">
        <f>SUM(E$3:E36)+H37</f>
        <v>-8.220522792289681E-3</v>
      </c>
      <c r="L37" s="21">
        <f>SUM(F$3:F36)+I37</f>
        <v>0.23540497279798792</v>
      </c>
      <c r="M37" s="21">
        <f>SUM(G$3:G36)+J37</f>
        <v>0</v>
      </c>
      <c r="N37" s="21"/>
      <c r="O37" s="21"/>
      <c r="P37" s="21"/>
      <c r="Q37" s="19">
        <f t="shared" si="2"/>
        <v>6.7576994978554129E-5</v>
      </c>
      <c r="R37" s="19">
        <f t="shared" si="2"/>
        <v>5.5415501218021433E-2</v>
      </c>
      <c r="S37" s="19">
        <f t="shared" si="2"/>
        <v>0</v>
      </c>
      <c r="T37" s="19">
        <f t="shared" si="3"/>
        <v>-1.9351519443041921E-3</v>
      </c>
      <c r="U37" s="19">
        <f t="shared" si="4"/>
        <v>0</v>
      </c>
      <c r="V37" s="19">
        <f t="shared" si="5"/>
        <v>0</v>
      </c>
    </row>
    <row r="38" spans="1:23" x14ac:dyDescent="0.25">
      <c r="A38" s="26">
        <f>Wellpath!E38</f>
        <v>3500</v>
      </c>
      <c r="B38" s="22">
        <v>0</v>
      </c>
      <c r="C38" s="22">
        <v>0</v>
      </c>
      <c r="D38" s="22">
        <f t="shared" si="0"/>
        <v>3.9314164891663715E-5</v>
      </c>
      <c r="E38" s="20">
        <f>Model!$W$27*((drdp!B38+drdp!K38)*'DBH-OS'!$B38+(drdp!E38+drdp!N38)*'DBH-OS'!$C38+(drdp!H38+drdp!Q38)*'DBH-OS'!$D38)</f>
        <v>-1.2258591052328608E-3</v>
      </c>
      <c r="F38" s="20">
        <f>Model!$W$27*((drdp!C38+drdp!L38)*'DBH-OS'!$B38+(drdp!F38+drdp!O38)*'DBH-OS'!$C38+(drdp!I38+drdp!R38)*'DBH-OS'!$D38)</f>
        <v>3.5104011826616488E-2</v>
      </c>
      <c r="G38" s="20">
        <f>Model!$W$27*((drdp!D38+drdp!M38)*'DBH-OS'!$B38+(drdp!G38+drdp!P38)*'DBH-OS'!$C38+(drdp!J38+drdp!S38)*'DBH-OS'!$D38)</f>
        <v>0</v>
      </c>
      <c r="H38" s="18">
        <f>Model!$W$27*((drdp!B38)*'DBH-OS'!$B38+(drdp!E38)*'DBH-OS'!$C38+(drdp!H38)*'DBH-OS'!$D38)</f>
        <v>-6.1292955261642811E-4</v>
      </c>
      <c r="I38" s="18">
        <f>Model!$W$27*((drdp!C38)*'DBH-OS'!$B38+(drdp!F38)*'DBH-OS'!$C38+(drdp!I38)*'DBH-OS'!$D38)</f>
        <v>1.7552005913308182E-2</v>
      </c>
      <c r="J38" s="18">
        <f>Model!$W$27*((drdp!D38)*'DBH-OS'!$B38+(drdp!G38)*'DBH-OS'!$C38+(drdp!J38)*'DBH-OS'!$D38)</f>
        <v>0</v>
      </c>
      <c r="K38" s="21">
        <f>SUM(E$3:E37)+H38</f>
        <v>-9.4089583347950912E-3</v>
      </c>
      <c r="L38" s="21">
        <f>SUM(F$3:F37)+I38</f>
        <v>0.26943731400359205</v>
      </c>
      <c r="M38" s="21">
        <f>SUM(G$3:G37)+J38</f>
        <v>0</v>
      </c>
      <c r="N38" s="21"/>
      <c r="O38" s="21"/>
      <c r="P38" s="21"/>
      <c r="Q38" s="19">
        <f t="shared" si="2"/>
        <v>8.8528496945910017E-5</v>
      </c>
      <c r="R38" s="19">
        <f t="shared" si="2"/>
        <v>7.2596466177470259E-2</v>
      </c>
      <c r="S38" s="19">
        <f t="shared" si="2"/>
        <v>0</v>
      </c>
      <c r="T38" s="19">
        <f t="shared" si="3"/>
        <v>-2.5351244612988994E-3</v>
      </c>
      <c r="U38" s="19">
        <f t="shared" si="4"/>
        <v>0</v>
      </c>
      <c r="V38" s="19">
        <f t="shared" si="5"/>
        <v>0</v>
      </c>
    </row>
    <row r="39" spans="1:23" x14ac:dyDescent="0.25">
      <c r="A39" s="26">
        <f>Wellpath!E39</f>
        <v>3600</v>
      </c>
      <c r="B39" s="22">
        <v>0</v>
      </c>
      <c r="C39" s="22">
        <v>0</v>
      </c>
      <c r="D39" s="22">
        <f t="shared" si="0"/>
        <v>3.9314164891663715E-5</v>
      </c>
      <c r="E39" s="20">
        <f>Model!$W$27*((drdp!B39+drdp!K39)*'DBH-OS'!$B39+(drdp!E39+drdp!N39)*'DBH-OS'!$C39+(drdp!H39+drdp!Q39)*'DBH-OS'!$D39)</f>
        <v>-1.2992127101971499E-3</v>
      </c>
      <c r="F39" s="20">
        <f>Model!$W$27*((drdp!C39+drdp!L39)*'DBH-OS'!$B39+(drdp!F39+drdp!O39)*'DBH-OS'!$C39+(drdp!I39+drdp!R39)*'DBH-OS'!$D39)</f>
        <v>3.7204584237588816E-2</v>
      </c>
      <c r="G39" s="20">
        <f>Model!$W$27*((drdp!D39+drdp!M39)*'DBH-OS'!$B39+(drdp!G39+drdp!P39)*'DBH-OS'!$C39+(drdp!J39+drdp!S39)*'DBH-OS'!$D39)</f>
        <v>0</v>
      </c>
      <c r="H39" s="18">
        <f>Model!$W$27*((drdp!B39)*'DBH-OS'!$B39+(drdp!E39)*'DBH-OS'!$C39+(drdp!H39)*'DBH-OS'!$D39)</f>
        <v>-6.4960635509857495E-4</v>
      </c>
      <c r="I39" s="18">
        <f>Model!$W$27*((drdp!C39)*'DBH-OS'!$B39+(drdp!F39)*'DBH-OS'!$C39+(drdp!I39)*'DBH-OS'!$D39)</f>
        <v>1.8602292118794408E-2</v>
      </c>
      <c r="J39" s="18">
        <f>Model!$W$27*((drdp!D39)*'DBH-OS'!$B39+(drdp!G39)*'DBH-OS'!$C39+(drdp!J39)*'DBH-OS'!$D39)</f>
        <v>0</v>
      </c>
      <c r="K39" s="21">
        <f>SUM(E$3:E38)+H39</f>
        <v>-1.0671494242510097E-2</v>
      </c>
      <c r="L39" s="21">
        <f>SUM(F$3:F38)+I39</f>
        <v>0.30559161203569474</v>
      </c>
      <c r="M39" s="21">
        <f>SUM(G$3:G38)+J39</f>
        <v>0</v>
      </c>
      <c r="N39" s="21"/>
      <c r="O39" s="21"/>
      <c r="P39" s="21"/>
      <c r="Q39" s="19">
        <f t="shared" si="2"/>
        <v>1.1388078936792615E-4</v>
      </c>
      <c r="R39" s="19">
        <f t="shared" si="2"/>
        <v>9.3386233346574574E-2</v>
      </c>
      <c r="S39" s="19">
        <f t="shared" si="2"/>
        <v>0</v>
      </c>
      <c r="T39" s="19">
        <f t="shared" si="3"/>
        <v>-3.2611191283982957E-3</v>
      </c>
      <c r="U39" s="19">
        <f t="shared" si="4"/>
        <v>0</v>
      </c>
      <c r="V39" s="19">
        <f t="shared" si="5"/>
        <v>0</v>
      </c>
    </row>
    <row r="40" spans="1:23" x14ac:dyDescent="0.25">
      <c r="A40" s="26">
        <f>Wellpath!E40</f>
        <v>3700</v>
      </c>
      <c r="B40" s="22">
        <v>0</v>
      </c>
      <c r="C40" s="22">
        <v>0</v>
      </c>
      <c r="D40" s="22">
        <f t="shared" si="0"/>
        <v>3.9314164891663715E-5</v>
      </c>
      <c r="E40" s="20">
        <f>Model!$W$27*((drdp!B40+drdp!K40)*'DBH-OS'!$B40+(drdp!E40+drdp!N40)*'DBH-OS'!$C40+(drdp!H40+drdp!Q40)*'DBH-OS'!$D40)</f>
        <v>-1.2992127101971499E-3</v>
      </c>
      <c r="F40" s="20">
        <f>Model!$W$27*((drdp!C40+drdp!L40)*'DBH-OS'!$B40+(drdp!F40+drdp!O40)*'DBH-OS'!$C40+(drdp!I40+drdp!R40)*'DBH-OS'!$D40)</f>
        <v>3.7204584237588816E-2</v>
      </c>
      <c r="G40" s="20">
        <f>Model!$W$27*((drdp!D40+drdp!M40)*'DBH-OS'!$B40+(drdp!G40+drdp!P40)*'DBH-OS'!$C40+(drdp!J40+drdp!S40)*'DBH-OS'!$D40)</f>
        <v>0</v>
      </c>
      <c r="H40" s="18">
        <f>Model!$W$27*((drdp!B40)*'DBH-OS'!$B40+(drdp!E40)*'DBH-OS'!$C40+(drdp!H40)*'DBH-OS'!$D40)</f>
        <v>-6.4960635509857495E-4</v>
      </c>
      <c r="I40" s="18">
        <f>Model!$W$27*((drdp!C40)*'DBH-OS'!$B40+(drdp!F40)*'DBH-OS'!$C40+(drdp!I40)*'DBH-OS'!$D40)</f>
        <v>1.8602292118794408E-2</v>
      </c>
      <c r="J40" s="18">
        <f>Model!$W$27*((drdp!D40)*'DBH-OS'!$B40+(drdp!G40)*'DBH-OS'!$C40+(drdp!J40)*'DBH-OS'!$D40)</f>
        <v>0</v>
      </c>
      <c r="K40" s="21">
        <f>SUM(E$3:E39)+H40</f>
        <v>-1.1970706952707248E-2</v>
      </c>
      <c r="L40" s="21">
        <f>SUM(F$3:F39)+I40</f>
        <v>0.34279619627328356</v>
      </c>
      <c r="M40" s="21">
        <f>SUM(G$3:G39)+J40</f>
        <v>0</v>
      </c>
      <c r="N40" s="21"/>
      <c r="O40" s="21"/>
      <c r="P40" s="21"/>
      <c r="Q40" s="19">
        <f t="shared" si="2"/>
        <v>1.4329782494759363E-4</v>
      </c>
      <c r="R40" s="19">
        <f t="shared" si="2"/>
        <v>0.11750923217943154</v>
      </c>
      <c r="S40" s="19">
        <f t="shared" si="2"/>
        <v>0</v>
      </c>
      <c r="T40" s="19">
        <f t="shared" si="3"/>
        <v>-4.1035128100901938E-3</v>
      </c>
      <c r="U40" s="19">
        <f t="shared" si="4"/>
        <v>0</v>
      </c>
      <c r="V40" s="19">
        <f t="shared" si="5"/>
        <v>0</v>
      </c>
    </row>
    <row r="41" spans="1:23" x14ac:dyDescent="0.25">
      <c r="A41" s="26">
        <f>Wellpath!E41</f>
        <v>3800</v>
      </c>
      <c r="B41" s="22">
        <v>0</v>
      </c>
      <c r="C41" s="22">
        <v>0</v>
      </c>
      <c r="D41" s="22">
        <f t="shared" si="0"/>
        <v>3.9314164891663715E-5</v>
      </c>
      <c r="E41" s="20">
        <f>Model!$W$27*((drdp!B41+drdp!K41)*'DBH-OS'!$B41+(drdp!E41+drdp!N41)*'DBH-OS'!$C41+(drdp!H41+drdp!Q41)*'DBH-OS'!$D41)</f>
        <v>-1.2992127101971499E-3</v>
      </c>
      <c r="F41" s="20">
        <f>Model!$W$27*((drdp!C41+drdp!L41)*'DBH-OS'!$B41+(drdp!F41+drdp!O41)*'DBH-OS'!$C41+(drdp!I41+drdp!R41)*'DBH-OS'!$D41)</f>
        <v>3.7204584237588816E-2</v>
      </c>
      <c r="G41" s="20">
        <f>Model!$W$27*((drdp!D41+drdp!M41)*'DBH-OS'!$B41+(drdp!G41+drdp!P41)*'DBH-OS'!$C41+(drdp!J41+drdp!S41)*'DBH-OS'!$D41)</f>
        <v>0</v>
      </c>
      <c r="H41" s="18">
        <f>Model!$W$27*((drdp!B41)*'DBH-OS'!$B41+(drdp!E41)*'DBH-OS'!$C41+(drdp!H41)*'DBH-OS'!$D41)</f>
        <v>-6.4960635509857495E-4</v>
      </c>
      <c r="I41" s="18">
        <f>Model!$W$27*((drdp!C41)*'DBH-OS'!$B41+(drdp!F41)*'DBH-OS'!$C41+(drdp!I41)*'DBH-OS'!$D41)</f>
        <v>1.8602292118794408E-2</v>
      </c>
      <c r="J41" s="18">
        <f>Model!$W$27*((drdp!D41)*'DBH-OS'!$B41+(drdp!G41)*'DBH-OS'!$C41+(drdp!J41)*'DBH-OS'!$D41)</f>
        <v>0</v>
      </c>
      <c r="K41" s="21">
        <f>SUM(E$3:E40)+H41</f>
        <v>-1.3269919662904398E-2</v>
      </c>
      <c r="L41" s="21">
        <f>SUM(F$3:F40)+I41</f>
        <v>0.38000078051087238</v>
      </c>
      <c r="M41" s="21">
        <f>SUM(G$3:G40)+J41</f>
        <v>0</v>
      </c>
      <c r="N41" s="21"/>
      <c r="O41" s="21"/>
      <c r="P41" s="21"/>
      <c r="Q41" s="19">
        <f t="shared" si="2"/>
        <v>1.7609076785993677E-4</v>
      </c>
      <c r="R41" s="19">
        <f t="shared" si="2"/>
        <v>0.14440059318887222</v>
      </c>
      <c r="S41" s="19">
        <f t="shared" si="2"/>
        <v>0</v>
      </c>
      <c r="T41" s="19">
        <f t="shared" si="3"/>
        <v>-5.0425798292202438E-3</v>
      </c>
      <c r="U41" s="19">
        <f t="shared" si="4"/>
        <v>0</v>
      </c>
      <c r="V41" s="19">
        <f t="shared" si="5"/>
        <v>0</v>
      </c>
    </row>
    <row r="42" spans="1:23" x14ac:dyDescent="0.25">
      <c r="A42" s="26">
        <f>Wellpath!E42</f>
        <v>3900</v>
      </c>
      <c r="B42" s="22">
        <v>0</v>
      </c>
      <c r="C42" s="22">
        <v>0</v>
      </c>
      <c r="D42" s="22">
        <f t="shared" si="0"/>
        <v>3.9314164891663715E-5</v>
      </c>
      <c r="E42" s="20">
        <f>Model!$W$27*((drdp!B42+drdp!K42)*'DBH-OS'!$B42+(drdp!E42+drdp!N42)*'DBH-OS'!$C42+(drdp!H42+drdp!Q42)*'DBH-OS'!$D42)</f>
        <v>-1.2992127101971499E-3</v>
      </c>
      <c r="F42" s="20">
        <f>Model!$W$27*((drdp!C42+drdp!L42)*'DBH-OS'!$B42+(drdp!F42+drdp!O42)*'DBH-OS'!$C42+(drdp!I42+drdp!R42)*'DBH-OS'!$D42)</f>
        <v>3.7204584237588816E-2</v>
      </c>
      <c r="G42" s="20">
        <f>Model!$W$27*((drdp!D42+drdp!M42)*'DBH-OS'!$B42+(drdp!G42+drdp!P42)*'DBH-OS'!$C42+(drdp!J42+drdp!S42)*'DBH-OS'!$D42)</f>
        <v>0</v>
      </c>
      <c r="H42" s="18">
        <f>Model!$W$27*((drdp!B42)*'DBH-OS'!$B42+(drdp!E42)*'DBH-OS'!$C42+(drdp!H42)*'DBH-OS'!$D42)</f>
        <v>-6.4960635509857495E-4</v>
      </c>
      <c r="I42" s="18">
        <f>Model!$W$27*((drdp!C42)*'DBH-OS'!$B42+(drdp!F42)*'DBH-OS'!$C42+(drdp!I42)*'DBH-OS'!$D42)</f>
        <v>1.8602292118794408E-2</v>
      </c>
      <c r="J42" s="18">
        <f>Model!$W$27*((drdp!D42)*'DBH-OS'!$B42+(drdp!G42)*'DBH-OS'!$C42+(drdp!J42)*'DBH-OS'!$D42)</f>
        <v>0</v>
      </c>
      <c r="K42" s="21">
        <f>SUM(E$3:E41)+H42</f>
        <v>-1.4569132373101548E-2</v>
      </c>
      <c r="L42" s="21">
        <f>SUM(F$3:F41)+I42</f>
        <v>0.4172053647484612</v>
      </c>
      <c r="M42" s="21">
        <f>SUM(G$3:G41)+J42</f>
        <v>0</v>
      </c>
      <c r="N42" s="21"/>
      <c r="O42" s="21"/>
      <c r="P42" s="21"/>
      <c r="Q42" s="19">
        <f t="shared" si="2"/>
        <v>2.1225961810495555E-4</v>
      </c>
      <c r="R42" s="19">
        <f t="shared" si="2"/>
        <v>0.17406031637489655</v>
      </c>
      <c r="S42" s="19">
        <f t="shared" si="2"/>
        <v>0</v>
      </c>
      <c r="T42" s="19">
        <f t="shared" si="3"/>
        <v>-6.0783201857884453E-3</v>
      </c>
      <c r="U42" s="19">
        <f t="shared" si="4"/>
        <v>0</v>
      </c>
      <c r="V42" s="19">
        <f t="shared" si="5"/>
        <v>0</v>
      </c>
    </row>
    <row r="43" spans="1:23" x14ac:dyDescent="0.25">
      <c r="A43" s="26">
        <f>Wellpath!E43</f>
        <v>4000</v>
      </c>
      <c r="B43" s="22">
        <v>0</v>
      </c>
      <c r="C43" s="22">
        <v>0</v>
      </c>
      <c r="D43" s="22">
        <f t="shared" si="0"/>
        <v>3.9314164891663715E-5</v>
      </c>
      <c r="E43" s="20">
        <f>Model!$W$27*((drdp!B43+drdp!K43)*'DBH-OS'!$B43+(drdp!E43+drdp!N43)*'DBH-OS'!$C43+(drdp!H43+drdp!Q43)*'DBH-OS'!$D43)</f>
        <v>-1.2992127101971499E-3</v>
      </c>
      <c r="F43" s="20">
        <f>Model!$W$27*((drdp!C43+drdp!L43)*'DBH-OS'!$B43+(drdp!F43+drdp!O43)*'DBH-OS'!$C43+(drdp!I43+drdp!R43)*'DBH-OS'!$D43)</f>
        <v>3.7204584237588816E-2</v>
      </c>
      <c r="G43" s="20">
        <f>Model!$W$27*((drdp!D43+drdp!M43)*'DBH-OS'!$B43+(drdp!G43+drdp!P43)*'DBH-OS'!$C43+(drdp!J43+drdp!S43)*'DBH-OS'!$D43)</f>
        <v>0</v>
      </c>
      <c r="H43" s="18">
        <f>Model!$W$27*((drdp!B43)*'DBH-OS'!$B43+(drdp!E43)*'DBH-OS'!$C43+(drdp!H43)*'DBH-OS'!$D43)</f>
        <v>-6.4960635509857495E-4</v>
      </c>
      <c r="I43" s="18">
        <f>Model!$W$27*((drdp!C43)*'DBH-OS'!$B43+(drdp!F43)*'DBH-OS'!$C43+(drdp!I43)*'DBH-OS'!$D43)</f>
        <v>1.8602292118794408E-2</v>
      </c>
      <c r="J43" s="18">
        <f>Model!$W$27*((drdp!D43)*'DBH-OS'!$B43+(drdp!G43)*'DBH-OS'!$C43+(drdp!J43)*'DBH-OS'!$D43)</f>
        <v>0</v>
      </c>
      <c r="K43" s="21">
        <f>SUM(E$3:E42)+H43</f>
        <v>-1.58683450832987E-2</v>
      </c>
      <c r="L43" s="21">
        <f>SUM(F$3:F42)+I43</f>
        <v>0.45440994898605003</v>
      </c>
      <c r="M43" s="21">
        <f>SUM(G$3:G42)+J43</f>
        <v>0</v>
      </c>
      <c r="N43" s="21"/>
      <c r="O43" s="21"/>
      <c r="P43" s="21"/>
      <c r="Q43" s="19">
        <f t="shared" si="2"/>
        <v>2.5180437568265003E-4</v>
      </c>
      <c r="R43" s="19">
        <f t="shared" si="2"/>
        <v>0.2064884017375046</v>
      </c>
      <c r="S43" s="19">
        <f t="shared" si="2"/>
        <v>0</v>
      </c>
      <c r="T43" s="19">
        <f t="shared" si="3"/>
        <v>-7.2107338797947999E-3</v>
      </c>
      <c r="U43" s="19">
        <f t="shared" si="4"/>
        <v>0</v>
      </c>
      <c r="V43" s="19">
        <f t="shared" si="5"/>
        <v>0</v>
      </c>
      <c r="W43" s="10" t="s">
        <v>62</v>
      </c>
    </row>
    <row r="44" spans="1:23" s="36" customFormat="1" x14ac:dyDescent="0.25">
      <c r="A44" s="26">
        <f>Wellpath!E44</f>
        <v>4100</v>
      </c>
      <c r="B44" s="22">
        <v>0</v>
      </c>
      <c r="C44" s="22">
        <v>0</v>
      </c>
      <c r="D44" s="22">
        <f t="shared" si="0"/>
        <v>3.9314164891663715E-5</v>
      </c>
      <c r="E44" s="20">
        <f>Model!$W$27*((drdp!B44+drdp!K44)*'DBH-OS'!$B44+(drdp!E44+drdp!N44)*'DBH-OS'!$C44+(drdp!H44+drdp!Q44)*'DBH-OS'!$D44)</f>
        <v>-1.2992127101971499E-3</v>
      </c>
      <c r="F44" s="20">
        <f>Model!$W$27*((drdp!C44+drdp!L44)*'DBH-OS'!$B44+(drdp!F44+drdp!O44)*'DBH-OS'!$C44+(drdp!I44+drdp!R44)*'DBH-OS'!$D44)</f>
        <v>3.7204584237588816E-2</v>
      </c>
      <c r="G44" s="20">
        <f>Model!$W$27*((drdp!D44+drdp!M44)*'DBH-OS'!$B44+(drdp!G44+drdp!P44)*'DBH-OS'!$C44+(drdp!J44+drdp!S44)*'DBH-OS'!$D44)</f>
        <v>0</v>
      </c>
      <c r="H44" s="32">
        <f>Model!$W$27*((drdp!B44)*'DBH-OS'!$B44+(drdp!E44)*'DBH-OS'!$C44+(drdp!H44)*'DBH-OS'!$D44)</f>
        <v>-6.4960635509857495E-4</v>
      </c>
      <c r="I44" s="32">
        <f>Model!$W$27*((drdp!C44)*'DBH-OS'!$B44+(drdp!F44)*'DBH-OS'!$C44+(drdp!I44)*'DBH-OS'!$D44)</f>
        <v>1.8602292118794408E-2</v>
      </c>
      <c r="J44" s="32">
        <f>Model!$W$27*((drdp!D44)*'DBH-OS'!$B44+(drdp!G44)*'DBH-OS'!$C44+(drdp!J44)*'DBH-OS'!$D44)</f>
        <v>0</v>
      </c>
      <c r="K44" s="34">
        <f>SUM(E$3:E43)+H44</f>
        <v>-1.7167557793495849E-2</v>
      </c>
      <c r="L44" s="34">
        <f>SUM(F$3:F43)+I44</f>
        <v>0.49161453322363885</v>
      </c>
      <c r="M44" s="34">
        <f>SUM(G$3:G43)+J44</f>
        <v>0</v>
      </c>
      <c r="N44" s="34"/>
      <c r="O44" s="34"/>
      <c r="P44" s="34"/>
      <c r="Q44" s="35">
        <f t="shared" si="2"/>
        <v>2.9472504059302007E-4</v>
      </c>
      <c r="R44" s="35">
        <f t="shared" si="2"/>
        <v>0.24168484927669631</v>
      </c>
      <c r="S44" s="35">
        <f t="shared" si="2"/>
        <v>0</v>
      </c>
      <c r="T44" s="35">
        <f t="shared" si="3"/>
        <v>-8.4398209112393052E-3</v>
      </c>
      <c r="U44" s="35">
        <f t="shared" si="4"/>
        <v>0</v>
      </c>
      <c r="V44" s="35">
        <f t="shared" si="5"/>
        <v>0</v>
      </c>
    </row>
    <row r="45" spans="1:23" x14ac:dyDescent="0.25">
      <c r="A45" s="26">
        <f>Wellpath!E45</f>
        <v>4200</v>
      </c>
      <c r="B45" s="22">
        <v>0</v>
      </c>
      <c r="C45" s="22">
        <v>0</v>
      </c>
      <c r="D45" s="22">
        <f t="shared" si="0"/>
        <v>3.9314164891663715E-5</v>
      </c>
      <c r="E45" s="20">
        <f>Model!$W$27*((drdp!B45+drdp!K45)*'DBH-OS'!$B45+(drdp!E45+drdp!N45)*'DBH-OS'!$C45+(drdp!H45+drdp!Q45)*'DBH-OS'!$D45)</f>
        <v>-1.2992127101971499E-3</v>
      </c>
      <c r="F45" s="20">
        <f>Model!$W$27*((drdp!C45+drdp!L45)*'DBH-OS'!$B45+(drdp!F45+drdp!O45)*'DBH-OS'!$C45+(drdp!I45+drdp!R45)*'DBH-OS'!$D45)</f>
        <v>3.7204584237588816E-2</v>
      </c>
      <c r="G45" s="20">
        <f>Model!$W$27*((drdp!D45+drdp!M45)*'DBH-OS'!$B45+(drdp!G45+drdp!P45)*'DBH-OS'!$C45+(drdp!J45+drdp!S45)*'DBH-OS'!$D45)</f>
        <v>0</v>
      </c>
      <c r="H45" s="18">
        <f>Model!$W$27*((drdp!B45)*'DBH-OS'!$B45+(drdp!E45)*'DBH-OS'!$C45+(drdp!H45)*'DBH-OS'!$D45)</f>
        <v>-6.4960635509857495E-4</v>
      </c>
      <c r="I45" s="18">
        <f>Model!$W$27*((drdp!C45)*'DBH-OS'!$B45+(drdp!F45)*'DBH-OS'!$C45+(drdp!I45)*'DBH-OS'!$D45)</f>
        <v>1.8602292118794408E-2</v>
      </c>
      <c r="J45" s="18">
        <f>Model!$W$27*((drdp!D45)*'DBH-OS'!$B45+(drdp!G45)*'DBH-OS'!$C45+(drdp!J45)*'DBH-OS'!$D45)</f>
        <v>0</v>
      </c>
      <c r="K45" s="21">
        <f>SUM(E$3:E44)+H45</f>
        <v>-1.8466770503692997E-2</v>
      </c>
      <c r="L45" s="21">
        <f>SUM(F$3:F44)+I45</f>
        <v>0.52881911746122767</v>
      </c>
      <c r="M45" s="21">
        <f>SUM(G$3:G44)+J45</f>
        <v>0</v>
      </c>
      <c r="N45" s="21"/>
      <c r="O45" s="21"/>
      <c r="P45" s="21"/>
      <c r="Q45" s="19">
        <f t="shared" si="2"/>
        <v>3.4102161283606575E-4</v>
      </c>
      <c r="R45" s="19">
        <f t="shared" si="2"/>
        <v>0.27964965899247168</v>
      </c>
      <c r="S45" s="19">
        <f t="shared" si="2"/>
        <v>0</v>
      </c>
      <c r="T45" s="19">
        <f t="shared" si="3"/>
        <v>-9.765581280121961E-3</v>
      </c>
      <c r="U45" s="19">
        <f t="shared" si="4"/>
        <v>0</v>
      </c>
      <c r="V45" s="19">
        <f t="shared" si="5"/>
        <v>0</v>
      </c>
    </row>
    <row r="46" spans="1:23" x14ac:dyDescent="0.25">
      <c r="A46" s="26">
        <f>Wellpath!E46</f>
        <v>4300</v>
      </c>
      <c r="B46" s="22">
        <v>0</v>
      </c>
      <c r="C46" s="22">
        <v>0</v>
      </c>
      <c r="D46" s="22">
        <f t="shared" si="0"/>
        <v>3.9314164891663715E-5</v>
      </c>
      <c r="E46" s="20">
        <f>Model!$W$27*((drdp!B46+drdp!K46)*'DBH-OS'!$B46+(drdp!E46+drdp!N46)*'DBH-OS'!$C46+(drdp!H46+drdp!Q46)*'DBH-OS'!$D46)</f>
        <v>-1.2992127101971499E-3</v>
      </c>
      <c r="F46" s="20">
        <f>Model!$W$27*((drdp!C46+drdp!L46)*'DBH-OS'!$B46+(drdp!F46+drdp!O46)*'DBH-OS'!$C46+(drdp!I46+drdp!R46)*'DBH-OS'!$D46)</f>
        <v>3.7204584237588816E-2</v>
      </c>
      <c r="G46" s="20">
        <f>Model!$W$27*((drdp!D46+drdp!M46)*'DBH-OS'!$B46+(drdp!G46+drdp!P46)*'DBH-OS'!$C46+(drdp!J46+drdp!S46)*'DBH-OS'!$D46)</f>
        <v>0</v>
      </c>
      <c r="H46" s="18">
        <f>Model!$W$27*((drdp!B46)*'DBH-OS'!$B46+(drdp!E46)*'DBH-OS'!$C46+(drdp!H46)*'DBH-OS'!$D46)</f>
        <v>-6.4960635509857495E-4</v>
      </c>
      <c r="I46" s="18">
        <f>Model!$W$27*((drdp!C46)*'DBH-OS'!$B46+(drdp!F46)*'DBH-OS'!$C46+(drdp!I46)*'DBH-OS'!$D46)</f>
        <v>1.8602292118794408E-2</v>
      </c>
      <c r="J46" s="18">
        <f>Model!$W$27*((drdp!D46)*'DBH-OS'!$B46+(drdp!G46)*'DBH-OS'!$C46+(drdp!J46)*'DBH-OS'!$D46)</f>
        <v>0</v>
      </c>
      <c r="K46" s="21">
        <f>SUM(E$3:E45)+H46</f>
        <v>-1.9765983213890146E-2</v>
      </c>
      <c r="L46" s="21">
        <f>SUM(F$3:F45)+I46</f>
        <v>0.56602370169881644</v>
      </c>
      <c r="M46" s="21">
        <f>SUM(G$3:G45)+J46</f>
        <v>0</v>
      </c>
      <c r="N46" s="21"/>
      <c r="O46" s="21"/>
      <c r="P46" s="21"/>
      <c r="Q46" s="19">
        <f t="shared" si="2"/>
        <v>3.9069409241178701E-4</v>
      </c>
      <c r="R46" s="19">
        <f t="shared" si="2"/>
        <v>0.32038283088483072</v>
      </c>
      <c r="S46" s="19">
        <f t="shared" si="2"/>
        <v>0</v>
      </c>
      <c r="T46" s="19">
        <f t="shared" si="3"/>
        <v>-1.1188014986442769E-2</v>
      </c>
      <c r="U46" s="19">
        <f t="shared" si="4"/>
        <v>0</v>
      </c>
      <c r="V46" s="19">
        <f t="shared" si="5"/>
        <v>0</v>
      </c>
    </row>
    <row r="47" spans="1:23" x14ac:dyDescent="0.25">
      <c r="A47" s="26">
        <f>Wellpath!E47</f>
        <v>4400</v>
      </c>
      <c r="B47" s="22">
        <v>0</v>
      </c>
      <c r="C47" s="22">
        <v>0</v>
      </c>
      <c r="D47" s="22">
        <f t="shared" si="0"/>
        <v>3.9314164891663715E-5</v>
      </c>
      <c r="E47" s="20">
        <f>Model!$W$27*((drdp!B47+drdp!K47)*'DBH-OS'!$B47+(drdp!E47+drdp!N47)*'DBH-OS'!$C47+(drdp!H47+drdp!Q47)*'DBH-OS'!$D47)</f>
        <v>-1.2992127101971499E-3</v>
      </c>
      <c r="F47" s="20">
        <f>Model!$W$27*((drdp!C47+drdp!L47)*'DBH-OS'!$B47+(drdp!F47+drdp!O47)*'DBH-OS'!$C47+(drdp!I47+drdp!R47)*'DBH-OS'!$D47)</f>
        <v>3.7204584237588816E-2</v>
      </c>
      <c r="G47" s="20">
        <f>Model!$W$27*((drdp!D47+drdp!M47)*'DBH-OS'!$B47+(drdp!G47+drdp!P47)*'DBH-OS'!$C47+(drdp!J47+drdp!S47)*'DBH-OS'!$D47)</f>
        <v>0</v>
      </c>
      <c r="H47" s="18">
        <f>Model!$W$27*((drdp!B47)*'DBH-OS'!$B47+(drdp!E47)*'DBH-OS'!$C47+(drdp!H47)*'DBH-OS'!$D47)</f>
        <v>-6.4960635509857495E-4</v>
      </c>
      <c r="I47" s="18">
        <f>Model!$W$27*((drdp!C47)*'DBH-OS'!$B47+(drdp!F47)*'DBH-OS'!$C47+(drdp!I47)*'DBH-OS'!$D47)</f>
        <v>1.8602292118794408E-2</v>
      </c>
      <c r="J47" s="18">
        <f>Model!$W$27*((drdp!D47)*'DBH-OS'!$B47+(drdp!G47)*'DBH-OS'!$C47+(drdp!J47)*'DBH-OS'!$D47)</f>
        <v>0</v>
      </c>
      <c r="K47" s="21">
        <f>SUM(E$3:E46)+H47</f>
        <v>-2.1065195924087295E-2</v>
      </c>
      <c r="L47" s="21">
        <f>SUM(F$3:F46)+I47</f>
        <v>0.60322828593640521</v>
      </c>
      <c r="M47" s="21">
        <f>SUM(G$3:G46)+J47</f>
        <v>0</v>
      </c>
      <c r="N47" s="21"/>
      <c r="O47" s="21"/>
      <c r="P47" s="21"/>
      <c r="Q47" s="19">
        <f t="shared" si="2"/>
        <v>4.4374247932018397E-4</v>
      </c>
      <c r="R47" s="19">
        <f t="shared" si="2"/>
        <v>0.36388436495377346</v>
      </c>
      <c r="S47" s="19">
        <f t="shared" si="2"/>
        <v>0</v>
      </c>
      <c r="T47" s="19">
        <f t="shared" si="3"/>
        <v>-1.2707122030201728E-2</v>
      </c>
      <c r="U47" s="19">
        <f t="shared" si="4"/>
        <v>0</v>
      </c>
      <c r="V47" s="19">
        <f t="shared" si="5"/>
        <v>0</v>
      </c>
    </row>
    <row r="48" spans="1:23" x14ac:dyDescent="0.25">
      <c r="A48" s="26">
        <f>Wellpath!E48</f>
        <v>4500</v>
      </c>
      <c r="B48" s="22">
        <v>0</v>
      </c>
      <c r="C48" s="22">
        <v>0</v>
      </c>
      <c r="D48" s="22">
        <f t="shared" si="0"/>
        <v>3.9314164891663715E-5</v>
      </c>
      <c r="E48" s="20">
        <f>Model!$W$27*((drdp!B48+drdp!K48)*'DBH-OS'!$B48+(drdp!E48+drdp!N48)*'DBH-OS'!$C48+(drdp!H48+drdp!Q48)*'DBH-OS'!$D48)</f>
        <v>-1.2992127101971499E-3</v>
      </c>
      <c r="F48" s="20">
        <f>Model!$W$27*((drdp!C48+drdp!L48)*'DBH-OS'!$B48+(drdp!F48+drdp!O48)*'DBH-OS'!$C48+(drdp!I48+drdp!R48)*'DBH-OS'!$D48)</f>
        <v>3.7204584237588816E-2</v>
      </c>
      <c r="G48" s="20">
        <f>Model!$W$27*((drdp!D48+drdp!M48)*'DBH-OS'!$B48+(drdp!G48+drdp!P48)*'DBH-OS'!$C48+(drdp!J48+drdp!S48)*'DBH-OS'!$D48)</f>
        <v>0</v>
      </c>
      <c r="H48" s="18">
        <f>Model!$W$27*((drdp!B48)*'DBH-OS'!$B48+(drdp!E48)*'DBH-OS'!$C48+(drdp!H48)*'DBH-OS'!$D48)</f>
        <v>-6.4960635509857495E-4</v>
      </c>
      <c r="I48" s="18">
        <f>Model!$W$27*((drdp!C48)*'DBH-OS'!$B48+(drdp!F48)*'DBH-OS'!$C48+(drdp!I48)*'DBH-OS'!$D48)</f>
        <v>1.8602292118794408E-2</v>
      </c>
      <c r="J48" s="18">
        <f>Model!$W$27*((drdp!D48)*'DBH-OS'!$B48+(drdp!G48)*'DBH-OS'!$C48+(drdp!J48)*'DBH-OS'!$D48)</f>
        <v>0</v>
      </c>
      <c r="K48" s="21">
        <f>SUM(E$3:E47)+H48</f>
        <v>-2.2364408634284443E-2</v>
      </c>
      <c r="L48" s="21">
        <f>SUM(F$3:F47)+I48</f>
        <v>0.64043287017399397</v>
      </c>
      <c r="M48" s="21">
        <f>SUM(G$3:G47)+J48</f>
        <v>0</v>
      </c>
      <c r="N48" s="21"/>
      <c r="O48" s="21"/>
      <c r="P48" s="21"/>
      <c r="Q48" s="19">
        <f t="shared" si="2"/>
        <v>5.0016677356125652E-4</v>
      </c>
      <c r="R48" s="19">
        <f t="shared" si="2"/>
        <v>0.41015426119929982</v>
      </c>
      <c r="S48" s="19">
        <f t="shared" si="2"/>
        <v>0</v>
      </c>
      <c r="T48" s="19">
        <f t="shared" si="3"/>
        <v>-1.4322902411398839E-2</v>
      </c>
      <c r="U48" s="19">
        <f t="shared" si="4"/>
        <v>0</v>
      </c>
      <c r="V48" s="19">
        <f t="shared" si="5"/>
        <v>0</v>
      </c>
    </row>
    <row r="49" spans="1:22" x14ac:dyDescent="0.25">
      <c r="A49" s="26">
        <f>Wellpath!E49</f>
        <v>4600</v>
      </c>
      <c r="B49" s="22">
        <v>0</v>
      </c>
      <c r="C49" s="22">
        <v>0</v>
      </c>
      <c r="D49" s="22">
        <f t="shared" si="0"/>
        <v>3.9314164891663715E-5</v>
      </c>
      <c r="E49" s="20">
        <f>Model!$W$27*((drdp!B49+drdp!K49)*'DBH-OS'!$B49+(drdp!E49+drdp!N49)*'DBH-OS'!$C49+(drdp!H49+drdp!Q49)*'DBH-OS'!$D49)</f>
        <v>-1.2992127101971499E-3</v>
      </c>
      <c r="F49" s="20">
        <f>Model!$W$27*((drdp!C49+drdp!L49)*'DBH-OS'!$B49+(drdp!F49+drdp!O49)*'DBH-OS'!$C49+(drdp!I49+drdp!R49)*'DBH-OS'!$D49)</f>
        <v>3.7204584237588816E-2</v>
      </c>
      <c r="G49" s="20">
        <f>Model!$W$27*((drdp!D49+drdp!M49)*'DBH-OS'!$B49+(drdp!G49+drdp!P49)*'DBH-OS'!$C49+(drdp!J49+drdp!S49)*'DBH-OS'!$D49)</f>
        <v>0</v>
      </c>
      <c r="H49" s="18">
        <f>Model!$W$27*((drdp!B49)*'DBH-OS'!$B49+(drdp!E49)*'DBH-OS'!$C49+(drdp!H49)*'DBH-OS'!$D49)</f>
        <v>-6.4960635509857495E-4</v>
      </c>
      <c r="I49" s="18">
        <f>Model!$W$27*((drdp!C49)*'DBH-OS'!$B49+(drdp!F49)*'DBH-OS'!$C49+(drdp!I49)*'DBH-OS'!$D49)</f>
        <v>1.8602292118794408E-2</v>
      </c>
      <c r="J49" s="18">
        <f>Model!$W$27*((drdp!D49)*'DBH-OS'!$B49+(drdp!G49)*'DBH-OS'!$C49+(drdp!J49)*'DBH-OS'!$D49)</f>
        <v>0</v>
      </c>
      <c r="K49" s="21">
        <f>SUM(E$3:E48)+H49</f>
        <v>-2.3663621344481592E-2</v>
      </c>
      <c r="L49" s="21">
        <f>SUM(F$3:F48)+I49</f>
        <v>0.67763745441158274</v>
      </c>
      <c r="M49" s="21">
        <f>SUM(G$3:G48)+J49</f>
        <v>0</v>
      </c>
      <c r="N49" s="21"/>
      <c r="O49" s="21"/>
      <c r="P49" s="21"/>
      <c r="Q49" s="19">
        <f t="shared" si="2"/>
        <v>5.5996697513500482E-4</v>
      </c>
      <c r="R49" s="19">
        <f t="shared" si="2"/>
        <v>0.45919251962140989</v>
      </c>
      <c r="S49" s="19">
        <f t="shared" si="2"/>
        <v>0</v>
      </c>
      <c r="T49" s="19">
        <f t="shared" si="3"/>
        <v>-1.6035356130034102E-2</v>
      </c>
      <c r="U49" s="19">
        <f t="shared" si="4"/>
        <v>0</v>
      </c>
      <c r="V49" s="19">
        <f t="shared" si="5"/>
        <v>0</v>
      </c>
    </row>
    <row r="50" spans="1:22" x14ac:dyDescent="0.25">
      <c r="A50" s="26">
        <f>Wellpath!E50</f>
        <v>4700</v>
      </c>
      <c r="B50" s="22">
        <v>0</v>
      </c>
      <c r="C50" s="22">
        <v>0</v>
      </c>
      <c r="D50" s="22">
        <f t="shared" si="0"/>
        <v>3.9314164891663715E-5</v>
      </c>
      <c r="E50" s="20">
        <f>Model!$W$27*((drdp!B50+drdp!K50)*'DBH-OS'!$B50+(drdp!E50+drdp!N50)*'DBH-OS'!$C50+(drdp!H50+drdp!Q50)*'DBH-OS'!$D50)</f>
        <v>-1.2992127101971451E-3</v>
      </c>
      <c r="F50" s="20">
        <f>Model!$W$27*((drdp!C50+drdp!L50)*'DBH-OS'!$B50+(drdp!F50+drdp!O50)*'DBH-OS'!$C50+(drdp!I50+drdp!R50)*'DBH-OS'!$D50)</f>
        <v>3.7204584237588677E-2</v>
      </c>
      <c r="G50" s="20">
        <f>Model!$W$27*((drdp!D50+drdp!M50)*'DBH-OS'!$B50+(drdp!G50+drdp!P50)*'DBH-OS'!$C50+(drdp!J50+drdp!S50)*'DBH-OS'!$D50)</f>
        <v>0</v>
      </c>
      <c r="H50" s="18">
        <f>Model!$W$27*((drdp!B50)*'DBH-OS'!$B50+(drdp!E50)*'DBH-OS'!$C50+(drdp!H50)*'DBH-OS'!$D50)</f>
        <v>-6.4960635509857495E-4</v>
      </c>
      <c r="I50" s="18">
        <f>Model!$W$27*((drdp!C50)*'DBH-OS'!$B50+(drdp!F50)*'DBH-OS'!$C50+(drdp!I50)*'DBH-OS'!$D50)</f>
        <v>1.8602292118794408E-2</v>
      </c>
      <c r="J50" s="18">
        <f>Model!$W$27*((drdp!D50)*'DBH-OS'!$B50+(drdp!G50)*'DBH-OS'!$C50+(drdp!J50)*'DBH-OS'!$D50)</f>
        <v>0</v>
      </c>
      <c r="K50" s="21">
        <f>SUM(E$3:E49)+H50</f>
        <v>-2.496283405467874E-2</v>
      </c>
      <c r="L50" s="21">
        <f>SUM(F$3:F49)+I50</f>
        <v>0.71484203864917151</v>
      </c>
      <c r="M50" s="21">
        <f>SUM(G$3:G49)+J50</f>
        <v>0</v>
      </c>
      <c r="N50" s="21"/>
      <c r="O50" s="21"/>
      <c r="P50" s="21"/>
      <c r="Q50" s="19">
        <f t="shared" si="2"/>
        <v>6.2314308404142859E-4</v>
      </c>
      <c r="R50" s="19">
        <f t="shared" si="2"/>
        <v>0.51099914022010362</v>
      </c>
      <c r="S50" s="19">
        <f t="shared" si="2"/>
        <v>0</v>
      </c>
      <c r="T50" s="19">
        <f t="shared" si="3"/>
        <v>-1.7844483186107516E-2</v>
      </c>
      <c r="U50" s="19">
        <f t="shared" si="4"/>
        <v>0</v>
      </c>
      <c r="V50" s="19">
        <f t="shared" si="5"/>
        <v>0</v>
      </c>
    </row>
    <row r="51" spans="1:22" x14ac:dyDescent="0.25">
      <c r="A51" s="26">
        <f>Wellpath!E51</f>
        <v>4800</v>
      </c>
      <c r="B51" s="22">
        <v>0</v>
      </c>
      <c r="C51" s="22">
        <v>0</v>
      </c>
      <c r="D51" s="22">
        <f t="shared" si="0"/>
        <v>3.9314164891663715E-5</v>
      </c>
      <c r="E51" s="20">
        <f>Model!$W$27*((drdp!B51+drdp!K51)*'DBH-OS'!$B51+(drdp!E51+drdp!N51)*'DBH-OS'!$C51+(drdp!H51+drdp!Q51)*'DBH-OS'!$D51)</f>
        <v>-1.2992127101971451E-3</v>
      </c>
      <c r="F51" s="20">
        <f>Model!$W$27*((drdp!C51+drdp!L51)*'DBH-OS'!$B51+(drdp!F51+drdp!O51)*'DBH-OS'!$C51+(drdp!I51+drdp!R51)*'DBH-OS'!$D51)</f>
        <v>3.7204584237588677E-2</v>
      </c>
      <c r="G51" s="20">
        <f>Model!$W$27*((drdp!D51+drdp!M51)*'DBH-OS'!$B51+(drdp!G51+drdp!P51)*'DBH-OS'!$C51+(drdp!J51+drdp!S51)*'DBH-OS'!$D51)</f>
        <v>0</v>
      </c>
      <c r="H51" s="18">
        <f>Model!$W$27*((drdp!B51)*'DBH-OS'!$B51+(drdp!E51)*'DBH-OS'!$C51+(drdp!H51)*'DBH-OS'!$D51)</f>
        <v>-6.4960635509857007E-4</v>
      </c>
      <c r="I51" s="18">
        <f>Model!$W$27*((drdp!C51)*'DBH-OS'!$B51+(drdp!F51)*'DBH-OS'!$C51+(drdp!I51)*'DBH-OS'!$D51)</f>
        <v>1.8602292118794269E-2</v>
      </c>
      <c r="J51" s="18">
        <f>Model!$W$27*((drdp!D51)*'DBH-OS'!$B51+(drdp!G51)*'DBH-OS'!$C51+(drdp!J51)*'DBH-OS'!$D51)</f>
        <v>0</v>
      </c>
      <c r="K51" s="21">
        <f>SUM(E$3:E50)+H51</f>
        <v>-2.6262046764875879E-2</v>
      </c>
      <c r="L51" s="21">
        <f>SUM(F$3:F50)+I51</f>
        <v>0.75204662288676005</v>
      </c>
      <c r="M51" s="21">
        <f>SUM(G$3:G50)+J51</f>
        <v>0</v>
      </c>
      <c r="N51" s="21"/>
      <c r="O51" s="21"/>
      <c r="P51" s="21"/>
      <c r="Q51" s="19">
        <f t="shared" si="2"/>
        <v>6.8969510028052763E-4</v>
      </c>
      <c r="R51" s="19">
        <f t="shared" si="2"/>
        <v>0.56557412299538068</v>
      </c>
      <c r="S51" s="19">
        <f t="shared" si="2"/>
        <v>0</v>
      </c>
      <c r="T51" s="19">
        <f t="shared" si="3"/>
        <v>-1.9750283579619068E-2</v>
      </c>
      <c r="U51" s="19">
        <f t="shared" si="4"/>
        <v>0</v>
      </c>
      <c r="V51" s="19">
        <f t="shared" si="5"/>
        <v>0</v>
      </c>
    </row>
    <row r="52" spans="1:22" x14ac:dyDescent="0.25">
      <c r="A52" s="26">
        <f>Wellpath!E52</f>
        <v>4900</v>
      </c>
      <c r="B52" s="22">
        <v>0</v>
      </c>
      <c r="C52" s="22">
        <v>0</v>
      </c>
      <c r="D52" s="22">
        <f t="shared" si="0"/>
        <v>3.9314164891663715E-5</v>
      </c>
      <c r="E52" s="20">
        <f>Model!$W$27*((drdp!B52+drdp!K52)*'DBH-OS'!$B52+(drdp!E52+drdp!N52)*'DBH-OS'!$C52+(drdp!H52+drdp!Q52)*'DBH-OS'!$D52)</f>
        <v>-1.2992127101971499E-3</v>
      </c>
      <c r="F52" s="20">
        <f>Model!$W$27*((drdp!C52+drdp!L52)*'DBH-OS'!$B52+(drdp!F52+drdp!O52)*'DBH-OS'!$C52+(drdp!I52+drdp!R52)*'DBH-OS'!$D52)</f>
        <v>3.7204584237588816E-2</v>
      </c>
      <c r="G52" s="20">
        <f>Model!$W$27*((drdp!D52+drdp!M52)*'DBH-OS'!$B52+(drdp!G52+drdp!P52)*'DBH-OS'!$C52+(drdp!J52+drdp!S52)*'DBH-OS'!$D52)</f>
        <v>0</v>
      </c>
      <c r="H52" s="18">
        <f>Model!$W$27*((drdp!B52)*'DBH-OS'!$B52+(drdp!E52)*'DBH-OS'!$C52+(drdp!H52)*'DBH-OS'!$D52)</f>
        <v>-6.4960635509857495E-4</v>
      </c>
      <c r="I52" s="18">
        <f>Model!$W$27*((drdp!C52)*'DBH-OS'!$B52+(drdp!F52)*'DBH-OS'!$C52+(drdp!I52)*'DBH-OS'!$D52)</f>
        <v>1.8602292118794408E-2</v>
      </c>
      <c r="J52" s="18">
        <f>Model!$W$27*((drdp!D52)*'DBH-OS'!$B52+(drdp!G52)*'DBH-OS'!$C52+(drdp!J52)*'DBH-OS'!$D52)</f>
        <v>0</v>
      </c>
      <c r="K52" s="21">
        <f>SUM(E$3:E51)+H52</f>
        <v>-2.7561259475073031E-2</v>
      </c>
      <c r="L52" s="21">
        <f>SUM(F$3:F51)+I52</f>
        <v>0.78925120712434882</v>
      </c>
      <c r="M52" s="21">
        <f>SUM(G$3:G51)+J52</f>
        <v>0</v>
      </c>
      <c r="N52" s="21"/>
      <c r="O52" s="21"/>
      <c r="P52" s="21"/>
      <c r="Q52" s="19">
        <f t="shared" si="2"/>
        <v>7.5962302385230291E-4</v>
      </c>
      <c r="R52" s="19">
        <f t="shared" si="2"/>
        <v>0.62291746794724179</v>
      </c>
      <c r="S52" s="19">
        <f t="shared" si="2"/>
        <v>0</v>
      </c>
      <c r="T52" s="19">
        <f t="shared" si="3"/>
        <v>-2.1752757310568787E-2</v>
      </c>
      <c r="U52" s="19">
        <f t="shared" si="4"/>
        <v>0</v>
      </c>
      <c r="V52" s="19">
        <f t="shared" si="5"/>
        <v>0</v>
      </c>
    </row>
    <row r="53" spans="1:22" x14ac:dyDescent="0.25">
      <c r="A53" s="26">
        <f>Wellpath!E53</f>
        <v>5000</v>
      </c>
      <c r="B53" s="22">
        <v>0</v>
      </c>
      <c r="C53" s="22">
        <v>0</v>
      </c>
      <c r="D53" s="22">
        <f t="shared" si="0"/>
        <v>3.9314164891663715E-5</v>
      </c>
      <c r="E53" s="20">
        <f>Model!$W$27*((drdp!B53+drdp!K53)*'DBH-OS'!$B53+(drdp!E53+drdp!N53)*'DBH-OS'!$C53+(drdp!H53+drdp!Q53)*'DBH-OS'!$D53)</f>
        <v>-1.2992127101971499E-3</v>
      </c>
      <c r="F53" s="20">
        <f>Model!$W$27*((drdp!C53+drdp!L53)*'DBH-OS'!$B53+(drdp!F53+drdp!O53)*'DBH-OS'!$C53+(drdp!I53+drdp!R53)*'DBH-OS'!$D53)</f>
        <v>3.7204584237588816E-2</v>
      </c>
      <c r="G53" s="20">
        <f>Model!$W$27*((drdp!D53+drdp!M53)*'DBH-OS'!$B53+(drdp!G53+drdp!P53)*'DBH-OS'!$C53+(drdp!J53+drdp!S53)*'DBH-OS'!$D53)</f>
        <v>0</v>
      </c>
      <c r="H53" s="18">
        <f>Model!$W$27*((drdp!B53)*'DBH-OS'!$B53+(drdp!E53)*'DBH-OS'!$C53+(drdp!H53)*'DBH-OS'!$D53)</f>
        <v>-6.4960635509857495E-4</v>
      </c>
      <c r="I53" s="18">
        <f>Model!$W$27*((drdp!C53)*'DBH-OS'!$B53+(drdp!F53)*'DBH-OS'!$C53+(drdp!I53)*'DBH-OS'!$D53)</f>
        <v>1.8602292118794408E-2</v>
      </c>
      <c r="J53" s="18">
        <f>Model!$W$27*((drdp!D53)*'DBH-OS'!$B53+(drdp!G53)*'DBH-OS'!$C53+(drdp!J53)*'DBH-OS'!$D53)</f>
        <v>0</v>
      </c>
      <c r="K53" s="21">
        <f>SUM(E$3:E52)+H53</f>
        <v>-2.8860472185270179E-2</v>
      </c>
      <c r="L53" s="21">
        <f>SUM(F$3:F52)+I53</f>
        <v>0.82645579136193759</v>
      </c>
      <c r="M53" s="21">
        <f>SUM(G$3:G52)+J53</f>
        <v>0</v>
      </c>
      <c r="N53" s="21"/>
      <c r="O53" s="21"/>
      <c r="P53" s="21"/>
      <c r="Q53" s="19">
        <f t="shared" si="2"/>
        <v>8.3292685475675366E-4</v>
      </c>
      <c r="R53" s="19">
        <f t="shared" si="2"/>
        <v>0.6830291750756865</v>
      </c>
      <c r="S53" s="19">
        <f t="shared" si="2"/>
        <v>0</v>
      </c>
      <c r="T53" s="19">
        <f t="shared" si="3"/>
        <v>-2.3851904378956654E-2</v>
      </c>
      <c r="U53" s="19">
        <f t="shared" si="4"/>
        <v>0</v>
      </c>
      <c r="V53" s="19">
        <f t="shared" si="5"/>
        <v>0</v>
      </c>
    </row>
    <row r="54" spans="1:22" x14ac:dyDescent="0.25">
      <c r="A54" s="26">
        <f>Wellpath!E54</f>
        <v>5100</v>
      </c>
      <c r="B54" s="22">
        <v>0</v>
      </c>
      <c r="C54" s="22">
        <v>0</v>
      </c>
      <c r="D54" s="22">
        <f t="shared" si="0"/>
        <v>3.9314164891663715E-5</v>
      </c>
      <c r="E54" s="20">
        <f>Model!$W$27*((drdp!B54+drdp!K54)*'DBH-OS'!$B54+(drdp!E54+drdp!N54)*'DBH-OS'!$C54+(drdp!H54+drdp!Q54)*'DBH-OS'!$D54)</f>
        <v>-4.8554077359486622E-3</v>
      </c>
      <c r="F54" s="20">
        <f>Model!$W$27*((drdp!C54+drdp!L54)*'DBH-OS'!$B54+(drdp!F54+drdp!O54)*'DBH-OS'!$C54+(drdp!I54+drdp!R54)*'DBH-OS'!$D54)</f>
        <v>3.6341204350874436E-2</v>
      </c>
      <c r="G54" s="20">
        <f>Model!$W$27*((drdp!D54+drdp!M54)*'DBH-OS'!$B54+(drdp!G54+drdp!P54)*'DBH-OS'!$C54+(drdp!J54+drdp!S54)*'DBH-OS'!$D54)</f>
        <v>0</v>
      </c>
      <c r="H54" s="18">
        <f>Model!$W$27*((drdp!B54)*'DBH-OS'!$B54+(drdp!E54)*'DBH-OS'!$C54+(drdp!H54)*'DBH-OS'!$D54)</f>
        <v>-2.4277038679743311E-3</v>
      </c>
      <c r="I54" s="18">
        <f>Model!$W$27*((drdp!C54)*'DBH-OS'!$B54+(drdp!F54)*'DBH-OS'!$C54+(drdp!I54)*'DBH-OS'!$D54)</f>
        <v>1.8170602175437218E-2</v>
      </c>
      <c r="J54" s="18">
        <f>Model!$W$27*((drdp!D54)*'DBH-OS'!$B54+(drdp!G54)*'DBH-OS'!$C54+(drdp!J54)*'DBH-OS'!$D54)</f>
        <v>0</v>
      </c>
      <c r="K54" s="21">
        <f>SUM(E$3:E53)+H54</f>
        <v>-3.1937782408343079E-2</v>
      </c>
      <c r="L54" s="21">
        <f>SUM(F$3:F53)+I54</f>
        <v>0.86322868565616917</v>
      </c>
      <c r="M54" s="21">
        <f>SUM(G$3:G53)+J54</f>
        <v>0</v>
      </c>
      <c r="N54" s="21"/>
      <c r="O54" s="21"/>
      <c r="P54" s="21"/>
      <c r="Q54" s="19">
        <f t="shared" si="2"/>
        <v>1.0200219451626687E-3</v>
      </c>
      <c r="R54" s="19">
        <f t="shared" si="2"/>
        <v>0.7451637637396773</v>
      </c>
      <c r="S54" s="19">
        <f t="shared" si="2"/>
        <v>0</v>
      </c>
      <c r="T54" s="19">
        <f t="shared" si="3"/>
        <v>-2.7569609931126719E-2</v>
      </c>
      <c r="U54" s="19">
        <f t="shared" si="4"/>
        <v>0</v>
      </c>
      <c r="V54" s="19">
        <f t="shared" si="5"/>
        <v>0</v>
      </c>
    </row>
    <row r="55" spans="1:22" x14ac:dyDescent="0.25">
      <c r="A55" s="26">
        <f>Wellpath!E55</f>
        <v>5200</v>
      </c>
      <c r="B55" s="22">
        <v>0</v>
      </c>
      <c r="C55" s="22">
        <v>0</v>
      </c>
      <c r="D55" s="22">
        <f t="shared" si="0"/>
        <v>3.9314164891663715E-5</v>
      </c>
      <c r="E55" s="20">
        <f>Model!$W$27*((drdp!B55+drdp!K55)*'DBH-OS'!$B55+(drdp!E55+drdp!N55)*'DBH-OS'!$C55+(drdp!H55+drdp!Q55)*'DBH-OS'!$D55)</f>
        <v>-8.4017403657601977E-3</v>
      </c>
      <c r="F55" s="20">
        <f>Model!$W$27*((drdp!C55+drdp!L55)*'DBH-OS'!$B55+(drdp!F55+drdp!O55)*'DBH-OS'!$C55+(drdp!I55+drdp!R55)*'DBH-OS'!$D55)</f>
        <v>3.5376348836240849E-2</v>
      </c>
      <c r="G55" s="20">
        <f>Model!$W$27*((drdp!D55+drdp!M55)*'DBH-OS'!$B55+(drdp!G55+drdp!P55)*'DBH-OS'!$C55+(drdp!J55+drdp!S55)*'DBH-OS'!$D55)</f>
        <v>0</v>
      </c>
      <c r="H55" s="18">
        <f>Model!$W$27*((drdp!B55)*'DBH-OS'!$B55+(drdp!E55)*'DBH-OS'!$C55+(drdp!H55)*'DBH-OS'!$D55)</f>
        <v>-4.2008701828800989E-3</v>
      </c>
      <c r="I55" s="18">
        <f>Model!$W$27*((drdp!C55)*'DBH-OS'!$B55+(drdp!F55)*'DBH-OS'!$C55+(drdp!I55)*'DBH-OS'!$D55)</f>
        <v>1.7688174418120425E-2</v>
      </c>
      <c r="J55" s="18">
        <f>Model!$W$27*((drdp!D55)*'DBH-OS'!$B55+(drdp!G55)*'DBH-OS'!$C55+(drdp!J55)*'DBH-OS'!$D55)</f>
        <v>0</v>
      </c>
      <c r="K55" s="21">
        <f>SUM(E$3:E54)+H55</f>
        <v>-3.8566356459197509E-2</v>
      </c>
      <c r="L55" s="21">
        <f>SUM(F$3:F54)+I55</f>
        <v>0.8990874622497268</v>
      </c>
      <c r="M55" s="21">
        <f>SUM(G$3:G54)+J55</f>
        <v>0</v>
      </c>
      <c r="N55" s="21"/>
      <c r="O55" s="21"/>
      <c r="P55" s="21"/>
      <c r="Q55" s="19">
        <f t="shared" si="2"/>
        <v>1.4873638505378854E-3</v>
      </c>
      <c r="R55" s="19">
        <f t="shared" si="2"/>
        <v>0.80835826477465389</v>
      </c>
      <c r="S55" s="19">
        <f t="shared" si="2"/>
        <v>0</v>
      </c>
      <c r="T55" s="19">
        <f t="shared" si="3"/>
        <v>-3.4674527557118251E-2</v>
      </c>
      <c r="U55" s="19">
        <f t="shared" si="4"/>
        <v>0</v>
      </c>
      <c r="V55" s="19">
        <f t="shared" si="5"/>
        <v>0</v>
      </c>
    </row>
    <row r="56" spans="1:22" x14ac:dyDescent="0.25">
      <c r="A56" s="26">
        <f>Wellpath!E56</f>
        <v>5300</v>
      </c>
      <c r="B56" s="22">
        <v>0</v>
      </c>
      <c r="C56" s="22">
        <v>0</v>
      </c>
      <c r="D56" s="22">
        <f t="shared" si="0"/>
        <v>3.9314164891663715E-5</v>
      </c>
      <c r="E56" s="20">
        <f>Model!$W$27*((drdp!B56+drdp!K56)*'DBH-OS'!$B56+(drdp!E56+drdp!N56)*'DBH-OS'!$C56+(drdp!H56+drdp!Q56)*'DBH-OS'!$D56)</f>
        <v>-1.191995641572881E-2</v>
      </c>
      <c r="F56" s="20">
        <f>Model!$W$27*((drdp!C56+drdp!L56)*'DBH-OS'!$B56+(drdp!F56+drdp!O56)*'DBH-OS'!$C56+(drdp!I56+drdp!R56)*'DBH-OS'!$D56)</f>
        <v>3.4306550377878955E-2</v>
      </c>
      <c r="G56" s="20">
        <f>Model!$W$27*((drdp!D56+drdp!M56)*'DBH-OS'!$B56+(drdp!G56+drdp!P56)*'DBH-OS'!$C56+(drdp!J56+drdp!S56)*'DBH-OS'!$D56)</f>
        <v>0</v>
      </c>
      <c r="H56" s="18">
        <f>Model!$W$27*((drdp!B56)*'DBH-OS'!$B56+(drdp!E56)*'DBH-OS'!$C56+(drdp!H56)*'DBH-OS'!$D56)</f>
        <v>-5.9599782078644048E-3</v>
      </c>
      <c r="I56" s="18">
        <f>Model!$W$27*((drdp!C56)*'DBH-OS'!$B56+(drdp!F56)*'DBH-OS'!$C56+(drdp!I56)*'DBH-OS'!$D56)</f>
        <v>1.7153275188939478E-2</v>
      </c>
      <c r="J56" s="18">
        <f>Model!$W$27*((drdp!D56)*'DBH-OS'!$B56+(drdp!G56)*'DBH-OS'!$C56+(drdp!J56)*'DBH-OS'!$D56)</f>
        <v>0</v>
      </c>
      <c r="K56" s="21">
        <f>SUM(E$3:E55)+H56</f>
        <v>-4.8727204849942016E-2</v>
      </c>
      <c r="L56" s="21">
        <f>SUM(F$3:F55)+I56</f>
        <v>0.93392891185678673</v>
      </c>
      <c r="M56" s="21">
        <f>SUM(G$3:G55)+J56</f>
        <v>0</v>
      </c>
      <c r="N56" s="21"/>
      <c r="O56" s="21"/>
      <c r="P56" s="21"/>
      <c r="Q56" s="19">
        <f t="shared" si="2"/>
        <v>2.3743404924882125E-3</v>
      </c>
      <c r="R56" s="19">
        <f t="shared" si="2"/>
        <v>0.87222321240200174</v>
      </c>
      <c r="S56" s="19">
        <f t="shared" si="2"/>
        <v>0</v>
      </c>
      <c r="T56" s="19">
        <f t="shared" si="3"/>
        <v>-4.5507745403329088E-2</v>
      </c>
      <c r="U56" s="19">
        <f t="shared" si="4"/>
        <v>0</v>
      </c>
      <c r="V56" s="19">
        <f t="shared" si="5"/>
        <v>0</v>
      </c>
    </row>
    <row r="57" spans="1:22" x14ac:dyDescent="0.25">
      <c r="A57" s="26">
        <f>Wellpath!E57</f>
        <v>5400</v>
      </c>
      <c r="B57" s="22">
        <v>0</v>
      </c>
      <c r="C57" s="22">
        <v>0</v>
      </c>
      <c r="D57" s="22">
        <f t="shared" si="0"/>
        <v>3.9314164891663715E-5</v>
      </c>
      <c r="E57" s="20">
        <f>Model!$W$27*((drdp!B57+drdp!K57)*'DBH-OS'!$B57+(drdp!E57+drdp!N57)*'DBH-OS'!$C57+(drdp!H57+drdp!Q57)*'DBH-OS'!$D57)</f>
        <v>-1.5410212376926876E-2</v>
      </c>
      <c r="F57" s="20">
        <f>Model!$W$27*((drdp!C57+drdp!L57)*'DBH-OS'!$B57+(drdp!F57+drdp!O57)*'DBH-OS'!$C57+(drdp!I57+drdp!R57)*'DBH-OS'!$D57)</f>
        <v>3.3152995429240682E-2</v>
      </c>
      <c r="G57" s="20">
        <f>Model!$W$27*((drdp!D57+drdp!M57)*'DBH-OS'!$B57+(drdp!G57+drdp!P57)*'DBH-OS'!$C57+(drdp!J57+drdp!S57)*'DBH-OS'!$D57)</f>
        <v>0</v>
      </c>
      <c r="H57" s="18">
        <f>Model!$W$27*((drdp!B57)*'DBH-OS'!$B57+(drdp!E57)*'DBH-OS'!$C57+(drdp!H57)*'DBH-OS'!$D57)</f>
        <v>-7.7051061884634382E-3</v>
      </c>
      <c r="I57" s="18">
        <f>Model!$W$27*((drdp!C57)*'DBH-OS'!$B57+(drdp!F57)*'DBH-OS'!$C57+(drdp!I57)*'DBH-OS'!$D57)</f>
        <v>1.6576497714620341E-2</v>
      </c>
      <c r="J57" s="18">
        <f>Model!$W$27*((drdp!D57)*'DBH-OS'!$B57+(drdp!G57)*'DBH-OS'!$C57+(drdp!J57)*'DBH-OS'!$D57)</f>
        <v>0</v>
      </c>
      <c r="K57" s="21">
        <f>SUM(E$3:E56)+H57</f>
        <v>-6.2392289246269855E-2</v>
      </c>
      <c r="L57" s="21">
        <f>SUM(F$3:F56)+I57</f>
        <v>0.96765868476034655</v>
      </c>
      <c r="M57" s="21">
        <f>SUM(G$3:G56)+J57</f>
        <v>0</v>
      </c>
      <c r="N57" s="21"/>
      <c r="O57" s="21"/>
      <c r="P57" s="21"/>
      <c r="Q57" s="19">
        <f t="shared" si="2"/>
        <v>3.8927977573902008E-3</v>
      </c>
      <c r="R57" s="19">
        <f t="shared" si="2"/>
        <v>0.9363633301921237</v>
      </c>
      <c r="S57" s="19">
        <f t="shared" si="2"/>
        <v>0</v>
      </c>
      <c r="T57" s="19">
        <f t="shared" si="3"/>
        <v>-6.0374440551232603E-2</v>
      </c>
      <c r="U57" s="19">
        <f t="shared" si="4"/>
        <v>0</v>
      </c>
      <c r="V57" s="19">
        <f t="shared" si="5"/>
        <v>0</v>
      </c>
    </row>
    <row r="58" spans="1:22" x14ac:dyDescent="0.25">
      <c r="A58" s="26">
        <f>Wellpath!E58</f>
        <v>5500</v>
      </c>
      <c r="B58" s="22">
        <v>0</v>
      </c>
      <c r="C58" s="22">
        <v>0</v>
      </c>
      <c r="D58" s="22">
        <f t="shared" si="0"/>
        <v>3.9314164891663715E-5</v>
      </c>
      <c r="E58" s="20">
        <f>Model!$W$27*((drdp!B58+drdp!K58)*'DBH-OS'!$B58+(drdp!E58+drdp!N58)*'DBH-OS'!$C58+(drdp!H58+drdp!Q58)*'DBH-OS'!$D58)</f>
        <v>-1.1834856704041916E-2</v>
      </c>
      <c r="F58" s="20">
        <f>Model!$W$27*((drdp!C58+drdp!L58)*'DBH-OS'!$B58+(drdp!F58+drdp!O58)*'DBH-OS'!$C58+(drdp!I58+drdp!R58)*'DBH-OS'!$D58)</f>
        <v>2.0027602005082506E-2</v>
      </c>
      <c r="G58" s="20">
        <f>Model!$W$27*((drdp!D58+drdp!M58)*'DBH-OS'!$B58+(drdp!G58+drdp!P58)*'DBH-OS'!$C58+(drdp!J58+drdp!S58)*'DBH-OS'!$D58)</f>
        <v>0</v>
      </c>
      <c r="H58" s="18">
        <f>Model!$W$27*((drdp!B58)*'DBH-OS'!$B58+(drdp!E58)*'DBH-OS'!$C58+(drdp!H58)*'DBH-OS'!$D58)</f>
        <v>-9.4271600318957521E-3</v>
      </c>
      <c r="I58" s="18">
        <f>Model!$W$27*((drdp!C58)*'DBH-OS'!$B58+(drdp!F58)*'DBH-OS'!$C58+(drdp!I58)*'DBH-OS'!$D58)</f>
        <v>1.5953163935863088E-2</v>
      </c>
      <c r="J58" s="18">
        <f>Model!$W$27*((drdp!D58)*'DBH-OS'!$B58+(drdp!G58)*'DBH-OS'!$C58+(drdp!J58)*'DBH-OS'!$D58)</f>
        <v>0</v>
      </c>
      <c r="K58" s="21">
        <f>SUM(E$3:E57)+H58</f>
        <v>-7.9524555466629052E-2</v>
      </c>
      <c r="L58" s="21">
        <f>SUM(F$3:F57)+I58</f>
        <v>1.0001883464108299</v>
      </c>
      <c r="M58" s="21">
        <f>SUM(G$3:G57)+J58</f>
        <v>0</v>
      </c>
      <c r="N58" s="21"/>
      <c r="O58" s="21"/>
      <c r="P58" s="21"/>
      <c r="Q58" s="19">
        <f t="shared" si="2"/>
        <v>6.3241549221649609E-3</v>
      </c>
      <c r="R58" s="19">
        <f t="shared" si="2"/>
        <v>1.0003767282960303</v>
      </c>
      <c r="S58" s="19">
        <f t="shared" si="2"/>
        <v>0</v>
      </c>
      <c r="T58" s="19">
        <f t="shared" si="3"/>
        <v>-7.9539533631224027E-2</v>
      </c>
      <c r="U58" s="19">
        <f t="shared" si="4"/>
        <v>0</v>
      </c>
      <c r="V58" s="19">
        <f t="shared" si="5"/>
        <v>0</v>
      </c>
    </row>
    <row r="59" spans="1:22" x14ac:dyDescent="0.25">
      <c r="A59" s="26">
        <f>Wellpath!E59</f>
        <v>5525.54</v>
      </c>
      <c r="B59" s="22">
        <v>0</v>
      </c>
      <c r="C59" s="22">
        <v>0</v>
      </c>
      <c r="D59" s="22">
        <f t="shared" si="0"/>
        <v>3.9314164891663715E-5</v>
      </c>
      <c r="E59" s="20">
        <f>Model!$W$27*((drdp!B59+drdp!K59)*'DBH-OS'!$B59+(drdp!E59+drdp!N59)*'DBH-OS'!$C59+(drdp!H59+drdp!Q59)*'DBH-OS'!$D59)</f>
        <v>-9.8637216653723828E-3</v>
      </c>
      <c r="F59" s="20">
        <f>Model!$W$27*((drdp!C59+drdp!L59)*'DBH-OS'!$B59+(drdp!F59+drdp!O59)*'DBH-OS'!$C59+(drdp!I59+drdp!R59)*'DBH-OS'!$D59)</f>
        <v>1.578525436594572E-2</v>
      </c>
      <c r="G59" s="20">
        <f>Model!$W$27*((drdp!D59+drdp!M59)*'DBH-OS'!$B59+(drdp!G59+drdp!P59)*'DBH-OS'!$C59+(drdp!J59+drdp!S59)*'DBH-OS'!$D59)</f>
        <v>0</v>
      </c>
      <c r="H59" s="18">
        <f>Model!$W$27*((drdp!B59)*'DBH-OS'!$B59+(drdp!E59)*'DBH-OS'!$C59+(drdp!H59)*'DBH-OS'!$D59)</f>
        <v>-2.5191945133360974E-3</v>
      </c>
      <c r="I59" s="18">
        <f>Model!$W$27*((drdp!C59)*'DBH-OS'!$B59+(drdp!F59)*'DBH-OS'!$C59+(drdp!I59)*'DBH-OS'!$D59)</f>
        <v>4.0315539650625214E-3</v>
      </c>
      <c r="J59" s="18">
        <f>Model!$W$27*((drdp!D59)*'DBH-OS'!$B59+(drdp!G59)*'DBH-OS'!$C59+(drdp!J59)*'DBH-OS'!$D59)</f>
        <v>0</v>
      </c>
      <c r="K59" s="21">
        <f>SUM(E$3:E58)+H59</f>
        <v>-8.4451446652111309E-2</v>
      </c>
      <c r="L59" s="21">
        <f>SUM(F$3:F58)+I59</f>
        <v>1.008294338445112</v>
      </c>
      <c r="M59" s="21">
        <f>SUM(G$3:G58)+J59</f>
        <v>0</v>
      </c>
      <c r="N59" s="21"/>
      <c r="O59" s="21"/>
      <c r="P59" s="21"/>
      <c r="Q59" s="19">
        <f t="shared" si="2"/>
        <v>7.1320468416344023E-3</v>
      </c>
      <c r="R59" s="19">
        <f t="shared" si="2"/>
        <v>1.016657472940466</v>
      </c>
      <c r="S59" s="19">
        <f t="shared" si="2"/>
        <v>0</v>
      </c>
      <c r="T59" s="19">
        <f t="shared" si="3"/>
        <v>-8.5151915532823239E-2</v>
      </c>
      <c r="U59" s="19">
        <f t="shared" si="4"/>
        <v>0</v>
      </c>
      <c r="V59" s="19">
        <f t="shared" si="5"/>
        <v>0</v>
      </c>
    </row>
    <row r="60" spans="1:22" x14ac:dyDescent="0.25">
      <c r="A60" s="26">
        <f>Wellpath!E60</f>
        <v>5600</v>
      </c>
      <c r="B60" s="22">
        <v>0</v>
      </c>
      <c r="C60" s="22">
        <v>0</v>
      </c>
      <c r="D60" s="22">
        <f t="shared" si="0"/>
        <v>3.9314164891663715E-5</v>
      </c>
      <c r="E60" s="20">
        <f>Model!$W$27*((drdp!B60+drdp!K60)*'DBH-OS'!$B60+(drdp!E60+drdp!N60)*'DBH-OS'!$C60+(drdp!H60+drdp!Q60)*'DBH-OS'!$D60)</f>
        <v>-1.8929976143157438E-2</v>
      </c>
      <c r="F60" s="20">
        <f>Model!$W$27*((drdp!C60+drdp!L60)*'DBH-OS'!$B60+(drdp!F60+drdp!O60)*'DBH-OS'!$C60+(drdp!I60+drdp!R60)*'DBH-OS'!$D60)</f>
        <v>2.5902455807152953E-2</v>
      </c>
      <c r="G60" s="20">
        <f>Model!$W$27*((drdp!D60+drdp!M60)*'DBH-OS'!$B60+(drdp!G60+drdp!P60)*'DBH-OS'!$C60+(drdp!J60+drdp!S60)*'DBH-OS'!$D60)</f>
        <v>0</v>
      </c>
      <c r="H60" s="18">
        <f>Model!$W$27*((drdp!B60)*'DBH-OS'!$B60+(drdp!E60)*'DBH-OS'!$C60+(drdp!H60)*'DBH-OS'!$D60)</f>
        <v>-8.0793650327840409E-3</v>
      </c>
      <c r="I60" s="18">
        <f>Model!$W$27*((drdp!C60)*'DBH-OS'!$B60+(drdp!F60)*'DBH-OS'!$C60+(drdp!I60)*'DBH-OS'!$D60)</f>
        <v>1.1055238217359912E-2</v>
      </c>
      <c r="J60" s="18">
        <f>Model!$W$27*((drdp!D60)*'DBH-OS'!$B60+(drdp!G60)*'DBH-OS'!$C60+(drdp!J60)*'DBH-OS'!$D60)</f>
        <v>0</v>
      </c>
      <c r="K60" s="21">
        <f>SUM(E$3:E59)+H60</f>
        <v>-9.9875338836931643E-2</v>
      </c>
      <c r="L60" s="21">
        <f>SUM(F$3:F59)+I60</f>
        <v>1.031103277063355</v>
      </c>
      <c r="M60" s="21">
        <f>SUM(G$3:G59)+J60</f>
        <v>0</v>
      </c>
      <c r="N60" s="21"/>
      <c r="O60" s="21"/>
      <c r="P60" s="21"/>
      <c r="Q60" s="19">
        <f t="shared" si="2"/>
        <v>9.9750833077919057E-3</v>
      </c>
      <c r="R60" s="19">
        <f t="shared" si="2"/>
        <v>1.0631739679707899</v>
      </c>
      <c r="S60" s="19">
        <f t="shared" si="2"/>
        <v>0</v>
      </c>
      <c r="T60" s="19">
        <f t="shared" si="3"/>
        <v>-0.1029817891725732</v>
      </c>
      <c r="U60" s="19">
        <f t="shared" si="4"/>
        <v>0</v>
      </c>
      <c r="V60" s="19">
        <f t="shared" si="5"/>
        <v>0</v>
      </c>
    </row>
    <row r="61" spans="1:22" x14ac:dyDescent="0.25">
      <c r="A61" s="26">
        <f>Wellpath!E61</f>
        <v>5700</v>
      </c>
      <c r="B61" s="22">
        <v>0</v>
      </c>
      <c r="C61" s="22">
        <v>0</v>
      </c>
      <c r="D61" s="22">
        <f t="shared" si="0"/>
        <v>3.9314164891663715E-5</v>
      </c>
      <c r="E61" s="20">
        <f>Model!$W$27*((drdp!B61+drdp!K61)*'DBH-OS'!$B61+(drdp!E61+drdp!N61)*'DBH-OS'!$C61+(drdp!H61+drdp!Q61)*'DBH-OS'!$D61)</f>
        <v>-2.4308187646858041E-2</v>
      </c>
      <c r="F61" s="20">
        <f>Model!$W$27*((drdp!C61+drdp!L61)*'DBH-OS'!$B61+(drdp!F61+drdp!O61)*'DBH-OS'!$C61+(drdp!I61+drdp!R61)*'DBH-OS'!$D61)</f>
        <v>2.711095026446466E-2</v>
      </c>
      <c r="G61" s="20">
        <f>Model!$W$27*((drdp!D61+drdp!M61)*'DBH-OS'!$B61+(drdp!G61+drdp!P61)*'DBH-OS'!$C61+(drdp!J61+drdp!S61)*'DBH-OS'!$D61)</f>
        <v>0</v>
      </c>
      <c r="H61" s="18">
        <f>Model!$W$27*((drdp!B61)*'DBH-OS'!$B61+(drdp!E61)*'DBH-OS'!$C61+(drdp!H61)*'DBH-OS'!$D61)</f>
        <v>-1.2154093823429021E-2</v>
      </c>
      <c r="I61" s="18">
        <f>Model!$W$27*((drdp!C61)*'DBH-OS'!$B61+(drdp!F61)*'DBH-OS'!$C61+(drdp!I61)*'DBH-OS'!$D61)</f>
        <v>1.355547513223233E-2</v>
      </c>
      <c r="J61" s="18">
        <f>Model!$W$27*((drdp!D61)*'DBH-OS'!$B61+(drdp!G61)*'DBH-OS'!$C61+(drdp!J61)*'DBH-OS'!$D61)</f>
        <v>0</v>
      </c>
      <c r="K61" s="21">
        <f>SUM(E$3:E60)+H61</f>
        <v>-0.12288004377073405</v>
      </c>
      <c r="L61" s="21">
        <f>SUM(F$3:F60)+I61</f>
        <v>1.0595059697853806</v>
      </c>
      <c r="M61" s="21">
        <f>SUM(G$3:G60)+J61</f>
        <v>0</v>
      </c>
      <c r="N61" s="21"/>
      <c r="O61" s="21"/>
      <c r="P61" s="21"/>
      <c r="Q61" s="19">
        <f t="shared" si="2"/>
        <v>1.5099505157097516E-2</v>
      </c>
      <c r="R61" s="19">
        <f t="shared" si="2"/>
        <v>1.1225529000108598</v>
      </c>
      <c r="S61" s="19">
        <f t="shared" si="2"/>
        <v>0</v>
      </c>
      <c r="T61" s="19">
        <f t="shared" si="3"/>
        <v>-0.13019213994258161</v>
      </c>
      <c r="U61" s="19">
        <f t="shared" si="4"/>
        <v>0</v>
      </c>
      <c r="V61" s="19">
        <f t="shared" si="5"/>
        <v>0</v>
      </c>
    </row>
    <row r="62" spans="1:22" x14ac:dyDescent="0.25">
      <c r="A62" s="26">
        <f>Wellpath!E62</f>
        <v>5800</v>
      </c>
      <c r="B62" s="22">
        <v>0</v>
      </c>
      <c r="C62" s="22">
        <v>0</v>
      </c>
      <c r="D62" s="22">
        <f t="shared" si="0"/>
        <v>3.9314164891663715E-5</v>
      </c>
      <c r="E62" s="20">
        <f>Model!$W$27*((drdp!B62+drdp!K62)*'DBH-OS'!$B62+(drdp!E62+drdp!N62)*'DBH-OS'!$C62+(drdp!H62+drdp!Q62)*'DBH-OS'!$D62)</f>
        <v>-2.684590905782043E-2</v>
      </c>
      <c r="F62" s="20">
        <f>Model!$W$27*((drdp!C62+drdp!L62)*'DBH-OS'!$B62+(drdp!F62+drdp!O62)*'DBH-OS'!$C62+(drdp!I62+drdp!R62)*'DBH-OS'!$D62)</f>
        <v>2.4445033067861235E-2</v>
      </c>
      <c r="G62" s="20">
        <f>Model!$W$27*((drdp!D62+drdp!M62)*'DBH-OS'!$B62+(drdp!G62+drdp!P62)*'DBH-OS'!$C62+(drdp!J62+drdp!S62)*'DBH-OS'!$D62)</f>
        <v>0</v>
      </c>
      <c r="H62" s="18">
        <f>Model!$W$27*((drdp!B62)*'DBH-OS'!$B62+(drdp!E62)*'DBH-OS'!$C62+(drdp!H62)*'DBH-OS'!$D62)</f>
        <v>-1.3422954528910215E-2</v>
      </c>
      <c r="I62" s="18">
        <f>Model!$W$27*((drdp!C62)*'DBH-OS'!$B62+(drdp!F62)*'DBH-OS'!$C62+(drdp!I62)*'DBH-OS'!$D62)</f>
        <v>1.2222516533930618E-2</v>
      </c>
      <c r="J62" s="18">
        <f>Model!$W$27*((drdp!D62)*'DBH-OS'!$B62+(drdp!G62)*'DBH-OS'!$C62+(drdp!J62)*'DBH-OS'!$D62)</f>
        <v>0</v>
      </c>
      <c r="K62" s="21">
        <f>SUM(E$3:E61)+H62</f>
        <v>-0.14845709212307329</v>
      </c>
      <c r="L62" s="21">
        <f>SUM(F$3:F61)+I62</f>
        <v>1.0852839614515435</v>
      </c>
      <c r="M62" s="21">
        <f>SUM(G$3:G61)+J62</f>
        <v>0</v>
      </c>
      <c r="N62" s="21"/>
      <c r="O62" s="21"/>
      <c r="P62" s="21"/>
      <c r="Q62" s="19">
        <f t="shared" si="2"/>
        <v>2.2039508201638667E-2</v>
      </c>
      <c r="R62" s="19">
        <f t="shared" si="2"/>
        <v>1.1778412769839552</v>
      </c>
      <c r="S62" s="19">
        <f t="shared" si="2"/>
        <v>0</v>
      </c>
      <c r="T62" s="19">
        <f t="shared" si="3"/>
        <v>-0.1611181010449057</v>
      </c>
      <c r="U62" s="19">
        <f t="shared" si="4"/>
        <v>0</v>
      </c>
      <c r="V62" s="19">
        <f t="shared" si="5"/>
        <v>0</v>
      </c>
    </row>
    <row r="63" spans="1:22" x14ac:dyDescent="0.25">
      <c r="A63" s="26">
        <f>Wellpath!E63</f>
        <v>5900</v>
      </c>
      <c r="B63" s="22">
        <v>0</v>
      </c>
      <c r="C63" s="22">
        <v>0</v>
      </c>
      <c r="D63" s="22">
        <f t="shared" si="0"/>
        <v>3.9314164891663715E-5</v>
      </c>
      <c r="E63" s="20">
        <f>Model!$W$27*((drdp!B63+drdp!K63)*'DBH-OS'!$B63+(drdp!E63+drdp!N63)*'DBH-OS'!$C63+(drdp!H63+drdp!Q63)*'DBH-OS'!$D63)</f>
        <v>-2.9306077405467527E-2</v>
      </c>
      <c r="F63" s="20">
        <f>Model!$W$27*((drdp!C63+drdp!L63)*'DBH-OS'!$B63+(drdp!F63+drdp!O63)*'DBH-OS'!$C63+(drdp!I63+drdp!R63)*'DBH-OS'!$D63)</f>
        <v>2.1717034857828391E-2</v>
      </c>
      <c r="G63" s="20">
        <f>Model!$W$27*((drdp!D63+drdp!M63)*'DBH-OS'!$B63+(drdp!G63+drdp!P63)*'DBH-OS'!$C63+(drdp!J63+drdp!S63)*'DBH-OS'!$D63)</f>
        <v>0</v>
      </c>
      <c r="H63" s="18">
        <f>Model!$W$27*((drdp!B63)*'DBH-OS'!$B63+(drdp!E63)*'DBH-OS'!$C63+(drdp!H63)*'DBH-OS'!$D63)</f>
        <v>-1.4653038702733764E-2</v>
      </c>
      <c r="I63" s="18">
        <f>Model!$W$27*((drdp!C63)*'DBH-OS'!$B63+(drdp!F63)*'DBH-OS'!$C63+(drdp!I63)*'DBH-OS'!$D63)</f>
        <v>1.0858517428914196E-2</v>
      </c>
      <c r="J63" s="18">
        <f>Model!$W$27*((drdp!D63)*'DBH-OS'!$B63+(drdp!G63)*'DBH-OS'!$C63+(drdp!J63)*'DBH-OS'!$D63)</f>
        <v>0</v>
      </c>
      <c r="K63" s="21">
        <f>SUM(E$3:E62)+H63</f>
        <v>-0.17653308535471729</v>
      </c>
      <c r="L63" s="21">
        <f>SUM(F$3:F62)+I63</f>
        <v>1.1083649954143882</v>
      </c>
      <c r="M63" s="21">
        <f>SUM(G$3:G62)+J63</f>
        <v>0</v>
      </c>
      <c r="N63" s="21"/>
      <c r="O63" s="21"/>
      <c r="P63" s="21"/>
      <c r="Q63" s="19">
        <f t="shared" si="2"/>
        <v>3.1163930224855901E-2</v>
      </c>
      <c r="R63" s="19">
        <f t="shared" si="2"/>
        <v>1.2284729630599367</v>
      </c>
      <c r="S63" s="19">
        <f t="shared" si="2"/>
        <v>0</v>
      </c>
      <c r="T63" s="19">
        <f t="shared" si="3"/>
        <v>-0.19566309233966903</v>
      </c>
      <c r="U63" s="19">
        <f t="shared" si="4"/>
        <v>0</v>
      </c>
      <c r="V63" s="19">
        <f t="shared" si="5"/>
        <v>0</v>
      </c>
    </row>
    <row r="64" spans="1:22" x14ac:dyDescent="0.25">
      <c r="A64" s="26">
        <f>Wellpath!E64</f>
        <v>6000</v>
      </c>
      <c r="B64" s="22">
        <v>0</v>
      </c>
      <c r="C64" s="22">
        <v>0</v>
      </c>
      <c r="D64" s="22">
        <f t="shared" si="0"/>
        <v>3.9314164891663715E-5</v>
      </c>
      <c r="E64" s="20">
        <f>Model!$W$27*((drdp!B64+drdp!K64)*'DBH-OS'!$B64+(drdp!E64+drdp!N64)*'DBH-OS'!$C64+(drdp!H64+drdp!Q64)*'DBH-OS'!$D64)</f>
        <v>-2.3933248290548898E-2</v>
      </c>
      <c r="F64" s="20">
        <f>Model!$W$27*((drdp!C64+drdp!L64)*'DBH-OS'!$B64+(drdp!F64+drdp!O64)*'DBH-OS'!$C64+(drdp!I64+drdp!R64)*'DBH-OS'!$D64)</f>
        <v>1.429540171775882E-2</v>
      </c>
      <c r="G64" s="20">
        <f>Model!$W$27*((drdp!D64+drdp!M64)*'DBH-OS'!$B64+(drdp!G64+drdp!P64)*'DBH-OS'!$C64+(drdp!J64+drdp!S64)*'DBH-OS'!$D64)</f>
        <v>0</v>
      </c>
      <c r="H64" s="18">
        <f>Model!$W$27*((drdp!B64)*'DBH-OS'!$B64+(drdp!E64)*'DBH-OS'!$C64+(drdp!H64)*'DBH-OS'!$D64)</f>
        <v>-1.5841440488846257E-2</v>
      </c>
      <c r="I64" s="18">
        <f>Model!$W$27*((drdp!C64)*'DBH-OS'!$B64+(drdp!F64)*'DBH-OS'!$C64+(drdp!I64)*'DBH-OS'!$D64)</f>
        <v>9.4621404009523694E-3</v>
      </c>
      <c r="J64" s="18">
        <f>Model!$W$27*((drdp!D64)*'DBH-OS'!$B64+(drdp!G64)*'DBH-OS'!$C64+(drdp!J64)*'DBH-OS'!$D64)</f>
        <v>0</v>
      </c>
      <c r="K64" s="21">
        <f>SUM(E$3:E63)+H64</f>
        <v>-0.20702756454629731</v>
      </c>
      <c r="L64" s="21">
        <f>SUM(F$3:F63)+I64</f>
        <v>1.1286856532442546</v>
      </c>
      <c r="M64" s="21">
        <f>SUM(G$3:G63)+J64</f>
        <v>0</v>
      </c>
      <c r="N64" s="21"/>
      <c r="O64" s="21"/>
      <c r="P64" s="21"/>
      <c r="Q64" s="19">
        <f t="shared" si="2"/>
        <v>4.2860412481971297E-2</v>
      </c>
      <c r="R64" s="19">
        <f t="shared" si="2"/>
        <v>1.2739313038394098</v>
      </c>
      <c r="S64" s="19">
        <f t="shared" si="2"/>
        <v>0</v>
      </c>
      <c r="T64" s="19">
        <f t="shared" si="3"/>
        <v>-0.23366904192950466</v>
      </c>
      <c r="U64" s="19">
        <f t="shared" si="4"/>
        <v>0</v>
      </c>
      <c r="V64" s="19">
        <f t="shared" si="5"/>
        <v>0</v>
      </c>
    </row>
    <row r="65" spans="1:23" x14ac:dyDescent="0.25">
      <c r="A65" s="26">
        <f>Wellpath!E65</f>
        <v>6051.08</v>
      </c>
      <c r="B65" s="22">
        <v>0</v>
      </c>
      <c r="C65" s="22">
        <v>0</v>
      </c>
      <c r="D65" s="22">
        <f t="shared" si="0"/>
        <v>3.9314164891663715E-5</v>
      </c>
      <c r="E65" s="20">
        <f>Model!$W$27*((drdp!B65+drdp!K65)*'DBH-OS'!$B65+(drdp!E65+drdp!N65)*'DBH-OS'!$C65+(drdp!H65+drdp!Q65)*'DBH-OS'!$D65)</f>
        <v>-1.6434860721044293E-2</v>
      </c>
      <c r="F65" s="20">
        <f>Model!$W$27*((drdp!C65+drdp!L65)*'DBH-OS'!$B65+(drdp!F65+drdp!O65)*'DBH-OS'!$C65+(drdp!I65+drdp!R65)*'DBH-OS'!$D65)</f>
        <v>8.7385704534220249E-3</v>
      </c>
      <c r="G65" s="20">
        <f>Model!$W$27*((drdp!D65+drdp!M65)*'DBH-OS'!$B65+(drdp!G65+drdp!P65)*'DBH-OS'!$C65+(drdp!J65+drdp!S65)*'DBH-OS'!$D65)</f>
        <v>0</v>
      </c>
      <c r="H65" s="18">
        <f>Model!$W$27*((drdp!B65)*'DBH-OS'!$B65+(drdp!E65)*'DBH-OS'!$C65+(drdp!H65)*'DBH-OS'!$D65)</f>
        <v>-8.3949268563093937E-3</v>
      </c>
      <c r="I65" s="18">
        <f>Model!$W$27*((drdp!C65)*'DBH-OS'!$B65+(drdp!F65)*'DBH-OS'!$C65+(drdp!I65)*'DBH-OS'!$D65)</f>
        <v>4.4636617876079535E-3</v>
      </c>
      <c r="J65" s="18">
        <f>Model!$W$27*((drdp!D65)*'DBH-OS'!$B65+(drdp!G65)*'DBH-OS'!$C65+(drdp!J65)*'DBH-OS'!$D65)</f>
        <v>0</v>
      </c>
      <c r="K65" s="21">
        <f>SUM(E$3:E64)+H65</f>
        <v>-0.22351429920430935</v>
      </c>
      <c r="L65" s="21">
        <f>SUM(F$3:F64)+I65</f>
        <v>1.1379825763486691</v>
      </c>
      <c r="M65" s="21">
        <f>SUM(G$3:G64)+J65</f>
        <v>0</v>
      </c>
      <c r="N65" s="21"/>
      <c r="O65" s="21"/>
      <c r="P65" s="21"/>
      <c r="Q65" s="19">
        <f t="shared" si="2"/>
        <v>4.9958641948793521E-2</v>
      </c>
      <c r="R65" s="19">
        <f t="shared" si="2"/>
        <v>1.2950043440731545</v>
      </c>
      <c r="S65" s="19">
        <f t="shared" si="2"/>
        <v>0</v>
      </c>
      <c r="T65" s="19">
        <f t="shared" si="3"/>
        <v>-0.25435537805928721</v>
      </c>
      <c r="U65" s="19">
        <f t="shared" si="4"/>
        <v>0</v>
      </c>
      <c r="V65" s="19">
        <f t="shared" si="5"/>
        <v>0</v>
      </c>
    </row>
    <row r="66" spans="1:23" x14ac:dyDescent="0.25">
      <c r="A66" s="26">
        <f>Wellpath!E66</f>
        <v>6100</v>
      </c>
      <c r="B66" s="22">
        <v>0</v>
      </c>
      <c r="C66" s="22">
        <v>0</v>
      </c>
      <c r="D66" s="22">
        <f t="shared" si="0"/>
        <v>3.9314164891663715E-5</v>
      </c>
      <c r="E66" s="20">
        <f>Model!$W$27*((drdp!B66+drdp!K66)*'DBH-OS'!$B66+(drdp!E66+drdp!N66)*'DBH-OS'!$C66+(drdp!H66+drdp!Q66)*'DBH-OS'!$D66)</f>
        <v>-2.4854408153511243E-2</v>
      </c>
      <c r="F66" s="20">
        <f>Model!$W$27*((drdp!C66+drdp!L66)*'DBH-OS'!$B66+(drdp!F66+drdp!O66)*'DBH-OS'!$C66+(drdp!I66+drdp!R66)*'DBH-OS'!$D66)</f>
        <v>1.1738012281725538E-2</v>
      </c>
      <c r="G66" s="20">
        <f>Model!$W$27*((drdp!D66+drdp!M66)*'DBH-OS'!$B66+(drdp!G66+drdp!P66)*'DBH-OS'!$C66+(drdp!J66+drdp!S66)*'DBH-OS'!$D66)</f>
        <v>0</v>
      </c>
      <c r="H66" s="18">
        <f>Model!$W$27*((drdp!B66)*'DBH-OS'!$B66+(drdp!E66)*'DBH-OS'!$C66+(drdp!H66)*'DBH-OS'!$D66)</f>
        <v>-8.1646363609305626E-3</v>
      </c>
      <c r="I66" s="18">
        <f>Model!$W$27*((drdp!C66)*'DBH-OS'!$B66+(drdp!F66)*'DBH-OS'!$C66+(drdp!I66)*'DBH-OS'!$D66)</f>
        <v>3.8559196939431752E-3</v>
      </c>
      <c r="J66" s="18">
        <f>Model!$W$27*((drdp!D66)*'DBH-OS'!$B66+(drdp!G66)*'DBH-OS'!$C66+(drdp!J66)*'DBH-OS'!$D66)</f>
        <v>0</v>
      </c>
      <c r="K66" s="21">
        <f>SUM(E$3:E65)+H66</f>
        <v>-0.23971886942997483</v>
      </c>
      <c r="L66" s="21">
        <f>SUM(F$3:F65)+I66</f>
        <v>1.1461134047084263</v>
      </c>
      <c r="M66" s="21">
        <f>SUM(G$3:G65)+J66</f>
        <v>0</v>
      </c>
      <c r="N66" s="21"/>
      <c r="O66" s="21"/>
      <c r="P66" s="21"/>
      <c r="Q66" s="19">
        <f t="shared" si="2"/>
        <v>5.7465136360785325E-2</v>
      </c>
      <c r="R66" s="19">
        <f t="shared" si="2"/>
        <v>1.3135759364523409</v>
      </c>
      <c r="S66" s="19">
        <f t="shared" si="2"/>
        <v>0</v>
      </c>
      <c r="T66" s="19">
        <f t="shared" si="3"/>
        <v>-0.27474500961524312</v>
      </c>
      <c r="U66" s="19">
        <f t="shared" si="4"/>
        <v>0</v>
      </c>
      <c r="V66" s="19">
        <f t="shared" si="5"/>
        <v>0</v>
      </c>
    </row>
    <row r="67" spans="1:23" x14ac:dyDescent="0.25">
      <c r="A67" s="26">
        <f>Wellpath!E67</f>
        <v>6200</v>
      </c>
      <c r="B67" s="22">
        <v>0</v>
      </c>
      <c r="C67" s="22">
        <v>0</v>
      </c>
      <c r="D67" s="22">
        <f t="shared" ref="D67:D130" si="6">1 / (Bfield * COS(Dip))</f>
        <v>3.9314164891663715E-5</v>
      </c>
      <c r="E67" s="20">
        <f>Model!$W$27*((drdp!B67+drdp!K67)*'DBH-OS'!$B67+(drdp!E67+drdp!N67)*'DBH-OS'!$C67+(drdp!H67+drdp!Q67)*'DBH-OS'!$D67)</f>
        <v>-3.4364328251460956E-2</v>
      </c>
      <c r="F67" s="20">
        <f>Model!$W$27*((drdp!C67+drdp!L67)*'DBH-OS'!$B67+(drdp!F67+drdp!O67)*'DBH-OS'!$C67+(drdp!I67+drdp!R67)*'DBH-OS'!$D67)</f>
        <v>1.2229829096811629E-2</v>
      </c>
      <c r="G67" s="20">
        <f>Model!$W$27*((drdp!D67+drdp!M67)*'DBH-OS'!$B67+(drdp!G67+drdp!P67)*'DBH-OS'!$C67+(drdp!J67+drdp!S67)*'DBH-OS'!$D67)</f>
        <v>0</v>
      </c>
      <c r="H67" s="18">
        <f>Model!$W$27*((drdp!B67)*'DBH-OS'!$B67+(drdp!E67)*'DBH-OS'!$C67+(drdp!H67)*'DBH-OS'!$D67)</f>
        <v>-1.7182164125730412E-2</v>
      </c>
      <c r="I67" s="18">
        <f>Model!$W$27*((drdp!C67)*'DBH-OS'!$B67+(drdp!F67)*'DBH-OS'!$C67+(drdp!I67)*'DBH-OS'!$D67)</f>
        <v>6.1149145484057912E-3</v>
      </c>
      <c r="J67" s="18">
        <f>Model!$W$27*((drdp!D67)*'DBH-OS'!$B67+(drdp!G67)*'DBH-OS'!$C67+(drdp!J67)*'DBH-OS'!$D67)</f>
        <v>0</v>
      </c>
      <c r="K67" s="21">
        <f>SUM(E$3:E66)+H67</f>
        <v>-0.27359080534828595</v>
      </c>
      <c r="L67" s="21">
        <f>SUM(F$3:F66)+I67</f>
        <v>1.1601104118446144</v>
      </c>
      <c r="M67" s="21">
        <f>SUM(G$3:G66)+J67</f>
        <v>0</v>
      </c>
      <c r="N67" s="21"/>
      <c r="O67" s="21"/>
      <c r="P67" s="21"/>
      <c r="Q67" s="19">
        <f t="shared" si="2"/>
        <v>7.4851928771123691E-2</v>
      </c>
      <c r="R67" s="19">
        <f t="shared" si="2"/>
        <v>1.3458561676702807</v>
      </c>
      <c r="S67" s="19">
        <f t="shared" si="2"/>
        <v>0</v>
      </c>
      <c r="T67" s="19">
        <f t="shared" si="3"/>
        <v>-0.31739554186949975</v>
      </c>
      <c r="U67" s="19">
        <f t="shared" si="4"/>
        <v>0</v>
      </c>
      <c r="V67" s="19">
        <f t="shared" si="5"/>
        <v>0</v>
      </c>
    </row>
    <row r="68" spans="1:23" x14ac:dyDescent="0.25">
      <c r="A68" s="26">
        <f>Wellpath!E68</f>
        <v>6300</v>
      </c>
      <c r="B68" s="22">
        <v>0</v>
      </c>
      <c r="C68" s="22">
        <v>0</v>
      </c>
      <c r="D68" s="22">
        <f t="shared" si="6"/>
        <v>3.9314164891663715E-5</v>
      </c>
      <c r="E68" s="20">
        <f>Model!$W$27*((drdp!B68+drdp!K68)*'DBH-OS'!$B68+(drdp!E68+drdp!N68)*'DBH-OS'!$C68+(drdp!H68+drdp!Q68)*'DBH-OS'!$D68)</f>
        <v>-3.5259831241724486E-2</v>
      </c>
      <c r="F68" s="20">
        <f>Model!$W$27*((drdp!C68+drdp!L68)*'DBH-OS'!$B68+(drdp!F68+drdp!O68)*'DBH-OS'!$C68+(drdp!I68+drdp!R68)*'DBH-OS'!$D68)</f>
        <v>8.6606452204615984E-3</v>
      </c>
      <c r="G68" s="20">
        <f>Model!$W$27*((drdp!D68+drdp!M68)*'DBH-OS'!$B68+(drdp!G68+drdp!P68)*'DBH-OS'!$C68+(drdp!J68+drdp!S68)*'DBH-OS'!$D68)</f>
        <v>0</v>
      </c>
      <c r="H68" s="18">
        <f>Model!$W$27*((drdp!B68)*'DBH-OS'!$B68+(drdp!E68)*'DBH-OS'!$C68+(drdp!H68)*'DBH-OS'!$D68)</f>
        <v>-1.7629915620862243E-2</v>
      </c>
      <c r="I68" s="18">
        <f>Model!$W$27*((drdp!C68)*'DBH-OS'!$B68+(drdp!F68)*'DBH-OS'!$C68+(drdp!I68)*'DBH-OS'!$D68)</f>
        <v>4.3303226102307992E-3</v>
      </c>
      <c r="J68" s="18">
        <f>Model!$W$27*((drdp!D68)*'DBH-OS'!$B68+(drdp!G68)*'DBH-OS'!$C68+(drdp!J68)*'DBH-OS'!$D68)</f>
        <v>0</v>
      </c>
      <c r="K68" s="21">
        <f>SUM(E$3:E67)+H68</f>
        <v>-0.30840288509487873</v>
      </c>
      <c r="L68" s="21">
        <f>SUM(F$3:F67)+I68</f>
        <v>1.1705556490032509</v>
      </c>
      <c r="M68" s="21">
        <f>SUM(G$3:G67)+J68</f>
        <v>0</v>
      </c>
      <c r="N68" s="21"/>
      <c r="O68" s="21"/>
      <c r="P68" s="21"/>
      <c r="Q68" s="19">
        <f t="shared" ref="Q68:S131" si="7">K68^2</f>
        <v>9.5112339534844978E-2</v>
      </c>
      <c r="R68" s="19">
        <f t="shared" si="7"/>
        <v>1.3702005274134219</v>
      </c>
      <c r="S68" s="19">
        <f t="shared" si="7"/>
        <v>0</v>
      </c>
      <c r="T68" s="19">
        <f t="shared" ref="T68:T131" si="8">K68*L68</f>
        <v>-0.36100273931671079</v>
      </c>
      <c r="U68" s="19">
        <f t="shared" ref="U68:U131" si="9">K68*M68</f>
        <v>0</v>
      </c>
      <c r="V68" s="19">
        <f t="shared" ref="V68:V131" si="10">L68*M68</f>
        <v>0</v>
      </c>
    </row>
    <row r="69" spans="1:23" x14ac:dyDescent="0.25">
      <c r="A69" s="26">
        <f>Wellpath!E69</f>
        <v>6400</v>
      </c>
      <c r="B69" s="22">
        <v>0</v>
      </c>
      <c r="C69" s="22">
        <v>0</v>
      </c>
      <c r="D69" s="22">
        <f t="shared" si="6"/>
        <v>3.9314164891663715E-5</v>
      </c>
      <c r="E69" s="20">
        <f>Model!$W$27*((drdp!B69+drdp!K69)*'DBH-OS'!$B69+(drdp!E69+drdp!N69)*'DBH-OS'!$C69+(drdp!H69+drdp!Q69)*'DBH-OS'!$D69)</f>
        <v>-3.6047159041119436E-2</v>
      </c>
      <c r="F69" s="20">
        <f>Model!$W$27*((drdp!C69+drdp!L69)*'DBH-OS'!$B69+(drdp!F69+drdp!O69)*'DBH-OS'!$C69+(drdp!I69+drdp!R69)*'DBH-OS'!$D69)</f>
        <v>5.0725136601692446E-3</v>
      </c>
      <c r="G69" s="20">
        <f>Model!$W$27*((drdp!D69+drdp!M69)*'DBH-OS'!$B69+(drdp!G69+drdp!P69)*'DBH-OS'!$C69+(drdp!J69+drdp!S69)*'DBH-OS'!$D69)</f>
        <v>0</v>
      </c>
      <c r="H69" s="18">
        <f>Model!$W$27*((drdp!B69)*'DBH-OS'!$B69+(drdp!E69)*'DBH-OS'!$C69+(drdp!H69)*'DBH-OS'!$D69)</f>
        <v>-1.8023579520559718E-2</v>
      </c>
      <c r="I69" s="18">
        <f>Model!$W$27*((drdp!C69)*'DBH-OS'!$B69+(drdp!F69)*'DBH-OS'!$C69+(drdp!I69)*'DBH-OS'!$D69)</f>
        <v>2.5362568300846223E-3</v>
      </c>
      <c r="J69" s="18">
        <f>Model!$W$27*((drdp!D69)*'DBH-OS'!$B69+(drdp!G69)*'DBH-OS'!$C69+(drdp!J69)*'DBH-OS'!$D69)</f>
        <v>0</v>
      </c>
      <c r="K69" s="21">
        <f>SUM(E$3:E68)+H69</f>
        <v>-0.3440563802363007</v>
      </c>
      <c r="L69" s="21">
        <f>SUM(F$3:F68)+I69</f>
        <v>1.1774222284435665</v>
      </c>
      <c r="M69" s="21">
        <f>SUM(G$3:G68)+J69</f>
        <v>0</v>
      </c>
      <c r="N69" s="21"/>
      <c r="O69" s="21"/>
      <c r="P69" s="21"/>
      <c r="Q69" s="19">
        <f t="shared" si="7"/>
        <v>0.11837479278130593</v>
      </c>
      <c r="R69" s="19">
        <f t="shared" si="7"/>
        <v>1.386323104033014</v>
      </c>
      <c r="S69" s="19">
        <f t="shared" si="7"/>
        <v>0</v>
      </c>
      <c r="T69" s="19">
        <f t="shared" si="8"/>
        <v>-0.40509962992805221</v>
      </c>
      <c r="U69" s="19">
        <f t="shared" si="9"/>
        <v>0</v>
      </c>
      <c r="V69" s="19">
        <f t="shared" si="10"/>
        <v>0</v>
      </c>
    </row>
    <row r="70" spans="1:23" x14ac:dyDescent="0.25">
      <c r="A70" s="26">
        <f>Wellpath!E70</f>
        <v>6500</v>
      </c>
      <c r="B70" s="22">
        <v>0</v>
      </c>
      <c r="C70" s="22">
        <v>0</v>
      </c>
      <c r="D70" s="22">
        <f t="shared" si="6"/>
        <v>3.9314164891663715E-5</v>
      </c>
      <c r="E70" s="20">
        <f>Model!$W$27*((drdp!B70+drdp!K70)*'DBH-OS'!$B70+(drdp!E70+drdp!N70)*'DBH-OS'!$C70+(drdp!H70+drdp!Q70)*'DBH-OS'!$D70)</f>
        <v>-3.2444470033745086E-2</v>
      </c>
      <c r="F70" s="20">
        <f>Model!$W$27*((drdp!C70+drdp!L70)*'DBH-OS'!$B70+(drdp!F70+drdp!O70)*'DBH-OS'!$C70+(drdp!I70+drdp!R70)*'DBH-OS'!$D70)</f>
        <v>1.2974328043174374E-3</v>
      </c>
      <c r="G70" s="20">
        <f>Model!$W$27*((drdp!D70+drdp!M70)*'DBH-OS'!$B70+(drdp!G70+drdp!P70)*'DBH-OS'!$C70+(drdp!J70+drdp!S70)*'DBH-OS'!$D70)</f>
        <v>0</v>
      </c>
      <c r="H70" s="18">
        <f>Model!$W$27*((drdp!B70)*'DBH-OS'!$B70+(drdp!E70)*'DBH-OS'!$C70+(drdp!H70)*'DBH-OS'!$D70)</f>
        <v>-1.8369646718234142E-2</v>
      </c>
      <c r="I70" s="18">
        <f>Model!$W$27*((drdp!C70)*'DBH-OS'!$B70+(drdp!F70)*'DBH-OS'!$C70+(drdp!I70)*'DBH-OS'!$D70)</f>
        <v>7.345899696056164E-4</v>
      </c>
      <c r="J70" s="18">
        <f>Model!$W$27*((drdp!D70)*'DBH-OS'!$B70+(drdp!G70)*'DBH-OS'!$C70+(drdp!J70)*'DBH-OS'!$D70)</f>
        <v>0</v>
      </c>
      <c r="K70" s="21">
        <f>SUM(E$3:E69)+H70</f>
        <v>-0.38044960647509457</v>
      </c>
      <c r="L70" s="21">
        <f>SUM(F$3:F69)+I70</f>
        <v>1.1806930752432567</v>
      </c>
      <c r="M70" s="21">
        <f>SUM(G$3:G69)+J70</f>
        <v>0</v>
      </c>
      <c r="N70" s="21"/>
      <c r="O70" s="21"/>
      <c r="P70" s="21"/>
      <c r="Q70" s="19">
        <f t="shared" si="7"/>
        <v>0.14474190306705431</v>
      </c>
      <c r="R70" s="19">
        <f t="shared" si="7"/>
        <v>1.3940361379273787</v>
      </c>
      <c r="S70" s="19">
        <f t="shared" si="7"/>
        <v>0</v>
      </c>
      <c r="T70" s="19">
        <f t="shared" si="8"/>
        <v>-0.44919421584416624</v>
      </c>
      <c r="U70" s="19">
        <f t="shared" si="9"/>
        <v>0</v>
      </c>
      <c r="V70" s="19">
        <f t="shared" si="10"/>
        <v>0</v>
      </c>
    </row>
    <row r="71" spans="1:23" x14ac:dyDescent="0.25">
      <c r="A71" s="26">
        <f>Wellpath!E71</f>
        <v>6576.62</v>
      </c>
      <c r="B71" s="22">
        <v>0</v>
      </c>
      <c r="C71" s="22">
        <v>0</v>
      </c>
      <c r="D71" s="22">
        <f t="shared" si="6"/>
        <v>3.9314164891663715E-5</v>
      </c>
      <c r="E71" s="20">
        <f>Model!$W$27*((drdp!B71+drdp!K71)*'DBH-OS'!$B71+(drdp!E71+drdp!N71)*'DBH-OS'!$C71+(drdp!H71+drdp!Q71)*'DBH-OS'!$D71)</f>
        <v>-1.8602292118794408E-2</v>
      </c>
      <c r="F71" s="20">
        <f>Model!$W$27*((drdp!C71+drdp!L71)*'DBH-OS'!$B71+(drdp!F71+drdp!O71)*'DBH-OS'!$C71+(drdp!I71+drdp!R71)*'DBH-OS'!$D71)</f>
        <v>-6.4960635509857462E-4</v>
      </c>
      <c r="G71" s="20">
        <f>Model!$W$27*((drdp!D71+drdp!M71)*'DBH-OS'!$B71+(drdp!G71+drdp!P71)*'DBH-OS'!$C71+(drdp!J71+drdp!S71)*'DBH-OS'!$D71)</f>
        <v>0</v>
      </c>
      <c r="H71" s="18">
        <f>Model!$W$27*((drdp!B71)*'DBH-OS'!$B71+(drdp!E71)*'DBH-OS'!$C71+(drdp!H71)*'DBH-OS'!$D71)</f>
        <v>-1.4253076221420221E-2</v>
      </c>
      <c r="I71" s="18">
        <f>Model!$W$27*((drdp!C71)*'DBH-OS'!$B71+(drdp!F71)*'DBH-OS'!$C71+(drdp!I71)*'DBH-OS'!$D71)</f>
        <v>-4.9772838927652596E-4</v>
      </c>
      <c r="J71" s="18">
        <f>Model!$W$27*((drdp!D71)*'DBH-OS'!$B71+(drdp!G71)*'DBH-OS'!$C71+(drdp!J71)*'DBH-OS'!$D71)</f>
        <v>0</v>
      </c>
      <c r="K71" s="21">
        <f>SUM(E$3:E70)+H71</f>
        <v>-0.40877750601202573</v>
      </c>
      <c r="L71" s="21">
        <f>SUM(F$3:F70)+I71</f>
        <v>1.1807581896886921</v>
      </c>
      <c r="M71" s="21">
        <f>SUM(G$3:G70)+J71</f>
        <v>0</v>
      </c>
      <c r="N71" s="21"/>
      <c r="O71" s="21"/>
      <c r="P71" s="21"/>
      <c r="Q71" s="19">
        <f t="shared" si="7"/>
        <v>0.16709904942141174</v>
      </c>
      <c r="R71" s="19">
        <f t="shared" si="7"/>
        <v>1.3941899025169173</v>
      </c>
      <c r="S71" s="19">
        <f t="shared" si="7"/>
        <v>0</v>
      </c>
      <c r="T71" s="19">
        <f t="shared" si="8"/>
        <v>-0.48266738798421793</v>
      </c>
      <c r="U71" s="19">
        <f t="shared" si="9"/>
        <v>0</v>
      </c>
      <c r="V71" s="19">
        <f t="shared" si="10"/>
        <v>0</v>
      </c>
    </row>
    <row r="72" spans="1:23" x14ac:dyDescent="0.25">
      <c r="A72" s="26">
        <f>Wellpath!E72</f>
        <v>6600</v>
      </c>
      <c r="B72" s="22">
        <v>0</v>
      </c>
      <c r="C72" s="22">
        <v>0</v>
      </c>
      <c r="D72" s="22">
        <f t="shared" si="6"/>
        <v>3.9314164891663715E-5</v>
      </c>
      <c r="E72" s="20">
        <f>Model!$W$27*((drdp!B72+drdp!K72)*'DBH-OS'!$B72+(drdp!E72+drdp!N72)*'DBH-OS'!$C72+(drdp!H72+drdp!Q72)*'DBH-OS'!$D72)</f>
        <v>-2.2831280289246497E-2</v>
      </c>
      <c r="F72" s="20">
        <f>Model!$W$27*((drdp!C72+drdp!L72)*'DBH-OS'!$B72+(drdp!F72+drdp!O72)*'DBH-OS'!$C72+(drdp!I72+drdp!R72)*'DBH-OS'!$D72)</f>
        <v>-1.3164433385642006E-3</v>
      </c>
      <c r="G72" s="20">
        <f>Model!$W$27*((drdp!D72+drdp!M72)*'DBH-OS'!$B72+(drdp!G72+drdp!P72)*'DBH-OS'!$C72+(drdp!J72+drdp!S72)*'DBH-OS'!$D72)</f>
        <v>0</v>
      </c>
      <c r="H72" s="18">
        <f>Model!$W$27*((drdp!B72)*'DBH-OS'!$B72+(drdp!E72)*'DBH-OS'!$C72+(drdp!H72)*'DBH-OS'!$D72)</f>
        <v>-4.3264332400923047E-3</v>
      </c>
      <c r="I72" s="18">
        <f>Model!$W$27*((drdp!C72)*'DBH-OS'!$B72+(drdp!F72)*'DBH-OS'!$C72+(drdp!I72)*'DBH-OS'!$D72)</f>
        <v>-2.4946057104580419E-4</v>
      </c>
      <c r="J72" s="18">
        <f>Model!$W$27*((drdp!D72)*'DBH-OS'!$B72+(drdp!G72)*'DBH-OS'!$C72+(drdp!J72)*'DBH-OS'!$D72)</f>
        <v>0</v>
      </c>
      <c r="K72" s="21">
        <f>SUM(E$3:E71)+H72</f>
        <v>-0.41745315514949216</v>
      </c>
      <c r="L72" s="21">
        <f>SUM(F$3:F71)+I72</f>
        <v>1.1803568511518241</v>
      </c>
      <c r="M72" s="21">
        <f>SUM(G$3:G71)+J72</f>
        <v>0</v>
      </c>
      <c r="N72" s="21"/>
      <c r="O72" s="21"/>
      <c r="P72" s="21"/>
      <c r="Q72" s="19">
        <f t="shared" si="7"/>
        <v>0.17426713674426597</v>
      </c>
      <c r="R72" s="19">
        <f t="shared" si="7"/>
        <v>1.3932422960610493</v>
      </c>
      <c r="S72" s="19">
        <f t="shared" si="7"/>
        <v>0</v>
      </c>
      <c r="T72" s="19">
        <f t="shared" si="8"/>
        <v>-0.49274369171564847</v>
      </c>
      <c r="U72" s="19">
        <f t="shared" si="9"/>
        <v>0</v>
      </c>
      <c r="V72" s="19">
        <f t="shared" si="10"/>
        <v>0</v>
      </c>
    </row>
    <row r="73" spans="1:23" x14ac:dyDescent="0.25">
      <c r="A73" s="26">
        <f>Wellpath!E73</f>
        <v>6700</v>
      </c>
      <c r="B73" s="22">
        <v>0</v>
      </c>
      <c r="C73" s="22">
        <v>0</v>
      </c>
      <c r="D73" s="22">
        <f t="shared" si="6"/>
        <v>3.9314164891663715E-5</v>
      </c>
      <c r="E73" s="20">
        <f>Model!$W$27*((drdp!B73+drdp!K73)*'DBH-OS'!$B73+(drdp!E73+drdp!N73)*'DBH-OS'!$C73+(drdp!H73+drdp!Q73)*'DBH-OS'!$D73)</f>
        <v>-3.6124693525752032E-2</v>
      </c>
      <c r="F73" s="20">
        <f>Model!$W$27*((drdp!C73+drdp!L73)*'DBH-OS'!$B73+(drdp!F73+drdp!O73)*'DBH-OS'!$C73+(drdp!I73+drdp!R73)*'DBH-OS'!$D73)</f>
        <v>-5.6892782634847322E-3</v>
      </c>
      <c r="G73" s="20">
        <f>Model!$W$27*((drdp!D73+drdp!M73)*'DBH-OS'!$B73+(drdp!G73+drdp!P73)*'DBH-OS'!$C73+(drdp!J73+drdp!S73)*'DBH-OS'!$D73)</f>
        <v>0</v>
      </c>
      <c r="H73" s="18">
        <f>Model!$W$27*((drdp!B73)*'DBH-OS'!$B73+(drdp!E73)*'DBH-OS'!$C73+(drdp!H73)*'DBH-OS'!$D73)</f>
        <v>-1.806234676287595E-2</v>
      </c>
      <c r="I73" s="18">
        <f>Model!$W$27*((drdp!C73)*'DBH-OS'!$B73+(drdp!F73)*'DBH-OS'!$C73+(drdp!I73)*'DBH-OS'!$D73)</f>
        <v>-2.8446391317423552E-3</v>
      </c>
      <c r="J73" s="18">
        <f>Model!$W$27*((drdp!D73)*'DBH-OS'!$B73+(drdp!G73)*'DBH-OS'!$C73+(drdp!J73)*'DBH-OS'!$D73)</f>
        <v>0</v>
      </c>
      <c r="K73" s="21">
        <f>SUM(E$3:E72)+H73</f>
        <v>-0.45402034896152227</v>
      </c>
      <c r="L73" s="21">
        <f>SUM(F$3:F72)+I73</f>
        <v>1.1764452292525636</v>
      </c>
      <c r="M73" s="21">
        <f>SUM(G$3:G72)+J73</f>
        <v>0</v>
      </c>
      <c r="N73" s="21"/>
      <c r="O73" s="21"/>
      <c r="P73" s="21"/>
      <c r="Q73" s="19">
        <f t="shared" si="7"/>
        <v>0.20613447727114245</v>
      </c>
      <c r="R73" s="19">
        <f t="shared" si="7"/>
        <v>1.3840233774311168</v>
      </c>
      <c r="S73" s="19">
        <f t="shared" si="7"/>
        <v>0</v>
      </c>
      <c r="T73" s="19">
        <f t="shared" si="8"/>
        <v>-0.53413007351936692</v>
      </c>
      <c r="U73" s="19">
        <f t="shared" si="9"/>
        <v>0</v>
      </c>
      <c r="V73" s="19">
        <f t="shared" si="10"/>
        <v>0</v>
      </c>
      <c r="W73" s="10" t="s">
        <v>62</v>
      </c>
    </row>
    <row r="74" spans="1:23" x14ac:dyDescent="0.25">
      <c r="A74" s="26">
        <f>Wellpath!E74</f>
        <v>6800</v>
      </c>
      <c r="B74" s="22">
        <v>0</v>
      </c>
      <c r="C74" s="22">
        <v>0</v>
      </c>
      <c r="D74" s="22">
        <f t="shared" si="6"/>
        <v>3.9314164891663715E-5</v>
      </c>
      <c r="E74" s="20">
        <f>Model!$W$27*((drdp!B74+drdp!K74)*'DBH-OS'!$B74+(drdp!E74+drdp!N74)*'DBH-OS'!$C74+(drdp!H74+drdp!Q74)*'DBH-OS'!$D74)</f>
        <v>-3.5127989215242912E-2</v>
      </c>
      <c r="F74" s="20">
        <f>Model!$W$27*((drdp!C74+drdp!L74)*'DBH-OS'!$B74+(drdp!F74+drdp!O74)*'DBH-OS'!$C74+(drdp!I74+drdp!R74)*'DBH-OS'!$D74)</f>
        <v>-9.2222087092295423E-3</v>
      </c>
      <c r="G74" s="20">
        <f>Model!$W$27*((drdp!D74+drdp!M74)*'DBH-OS'!$B74+(drdp!G74+drdp!P74)*'DBH-OS'!$C74+(drdp!J74+drdp!S74)*'DBH-OS'!$D74)</f>
        <v>0</v>
      </c>
      <c r="H74" s="18">
        <f>Model!$W$27*((drdp!B74)*'DBH-OS'!$B74+(drdp!E74)*'DBH-OS'!$C74+(drdp!H74)*'DBH-OS'!$D74)</f>
        <v>-1.7563994607621654E-2</v>
      </c>
      <c r="I74" s="18">
        <f>Model!$W$27*((drdp!C74)*'DBH-OS'!$B74+(drdp!F74)*'DBH-OS'!$C74+(drdp!I74)*'DBH-OS'!$D74)</f>
        <v>-4.6111043546148223E-3</v>
      </c>
      <c r="J74" s="18">
        <f>Model!$W$27*((drdp!D74)*'DBH-OS'!$B74+(drdp!G74)*'DBH-OS'!$C74+(drdp!J74)*'DBH-OS'!$D74)</f>
        <v>0</v>
      </c>
      <c r="K74" s="21">
        <f>SUM(E$3:E73)+H74</f>
        <v>-0.48964669033202002</v>
      </c>
      <c r="L74" s="21">
        <f>SUM(F$3:F73)+I74</f>
        <v>1.1689894857662062</v>
      </c>
      <c r="M74" s="21">
        <f>SUM(G$3:G73)+J74</f>
        <v>0</v>
      </c>
      <c r="N74" s="21"/>
      <c r="O74" s="21"/>
      <c r="P74" s="21"/>
      <c r="Q74" s="19">
        <f t="shared" si="7"/>
        <v>0.23975388135310111</v>
      </c>
      <c r="R74" s="19">
        <f t="shared" si="7"/>
        <v>1.3665364178319392</v>
      </c>
      <c r="S74" s="19">
        <f t="shared" si="7"/>
        <v>0</v>
      </c>
      <c r="T74" s="19">
        <f t="shared" si="8"/>
        <v>-0.57239183273835292</v>
      </c>
      <c r="U74" s="19">
        <f t="shared" si="9"/>
        <v>0</v>
      </c>
      <c r="V74" s="19">
        <f t="shared" si="10"/>
        <v>0</v>
      </c>
    </row>
    <row r="75" spans="1:23" x14ac:dyDescent="0.25">
      <c r="A75" s="26">
        <f>Wellpath!E75</f>
        <v>6900</v>
      </c>
      <c r="B75" s="22">
        <v>0</v>
      </c>
      <c r="C75" s="22">
        <v>0</v>
      </c>
      <c r="D75" s="22">
        <f t="shared" si="6"/>
        <v>3.9314164891663715E-5</v>
      </c>
      <c r="E75" s="20">
        <f>Model!$W$27*((drdp!B75+drdp!K75)*'DBH-OS'!$B75+(drdp!E75+drdp!N75)*'DBH-OS'!$C75+(drdp!H75+drdp!Q75)*'DBH-OS'!$D75)</f>
        <v>-3.4043458966092836E-2</v>
      </c>
      <c r="F75" s="20">
        <f>Model!$W$27*((drdp!C75+drdp!L75)*'DBH-OS'!$B75+(drdp!F75+drdp!O75)*'DBH-OS'!$C75+(drdp!I75+drdp!R75)*'DBH-OS'!$D75)</f>
        <v>-1.2741874100345569E-2</v>
      </c>
      <c r="G75" s="20">
        <f>Model!$W$27*((drdp!D75+drdp!M75)*'DBH-OS'!$B75+(drdp!G75+drdp!P75)*'DBH-OS'!$C75+(drdp!J75+drdp!S75)*'DBH-OS'!$D75)</f>
        <v>0</v>
      </c>
      <c r="H75" s="18">
        <f>Model!$W$27*((drdp!B75)*'DBH-OS'!$B75+(drdp!E75)*'DBH-OS'!$C75+(drdp!H75)*'DBH-OS'!$D75)</f>
        <v>-1.7021729483046293E-2</v>
      </c>
      <c r="I75" s="18">
        <f>Model!$W$27*((drdp!C75)*'DBH-OS'!$B75+(drdp!F75)*'DBH-OS'!$C75+(drdp!I75)*'DBH-OS'!$D75)</f>
        <v>-6.3709370501727376E-3</v>
      </c>
      <c r="J75" s="18">
        <f>Model!$W$27*((drdp!D75)*'DBH-OS'!$B75+(drdp!G75)*'DBH-OS'!$C75+(drdp!J75)*'DBH-OS'!$D75)</f>
        <v>0</v>
      </c>
      <c r="K75" s="21">
        <f>SUM(E$3:E74)+H75</f>
        <v>-0.52423241442268753</v>
      </c>
      <c r="L75" s="21">
        <f>SUM(F$3:F74)+I75</f>
        <v>1.1580074443614188</v>
      </c>
      <c r="M75" s="21">
        <f>SUM(G$3:G74)+J75</f>
        <v>0</v>
      </c>
      <c r="N75" s="21"/>
      <c r="O75" s="21"/>
      <c r="P75" s="21"/>
      <c r="Q75" s="19">
        <f t="shared" si="7"/>
        <v>0.27481962433144042</v>
      </c>
      <c r="R75" s="19">
        <f t="shared" si="7"/>
        <v>1.3409812411964643</v>
      </c>
      <c r="S75" s="19">
        <f t="shared" si="7"/>
        <v>0</v>
      </c>
      <c r="T75" s="19">
        <f t="shared" si="8"/>
        <v>-0.60706503847703253</v>
      </c>
      <c r="U75" s="19">
        <f t="shared" si="9"/>
        <v>0</v>
      </c>
      <c r="V75" s="19">
        <f t="shared" si="10"/>
        <v>0</v>
      </c>
    </row>
    <row r="76" spans="1:23" x14ac:dyDescent="0.25">
      <c r="A76" s="26">
        <f>Wellpath!E76</f>
        <v>7000</v>
      </c>
      <c r="B76" s="22">
        <v>0</v>
      </c>
      <c r="C76" s="22">
        <v>0</v>
      </c>
      <c r="D76" s="22">
        <f t="shared" si="6"/>
        <v>3.9314164891663715E-5</v>
      </c>
      <c r="E76" s="20">
        <f>Model!$W$27*((drdp!B76+drdp!K76)*'DBH-OS'!$B76+(drdp!E76+drdp!N76)*'DBH-OS'!$C76+(drdp!H76+drdp!Q76)*'DBH-OS'!$D76)</f>
        <v>-3.2870844369753044E-2</v>
      </c>
      <c r="F76" s="20">
        <f>Model!$W$27*((drdp!C76+drdp!L76)*'DBH-OS'!$B76+(drdp!F76+drdp!O76)*'DBH-OS'!$C76+(drdp!I76+drdp!R76)*'DBH-OS'!$D76)</f>
        <v>-1.6217239415065837E-2</v>
      </c>
      <c r="G76" s="20">
        <f>Model!$W$27*((drdp!D76+drdp!M76)*'DBH-OS'!$B76+(drdp!G76+drdp!P76)*'DBH-OS'!$C76+(drdp!J76+drdp!S76)*'DBH-OS'!$D76)</f>
        <v>0</v>
      </c>
      <c r="H76" s="18">
        <f>Model!$W$27*((drdp!B76)*'DBH-OS'!$B76+(drdp!E76)*'DBH-OS'!$C76+(drdp!H76)*'DBH-OS'!$D76)</f>
        <v>-1.6435422184876522E-2</v>
      </c>
      <c r="I76" s="18">
        <f>Model!$W$27*((drdp!C76)*'DBH-OS'!$B76+(drdp!F76)*'DBH-OS'!$C76+(drdp!I76)*'DBH-OS'!$D76)</f>
        <v>-8.1086197075329186E-3</v>
      </c>
      <c r="J76" s="18">
        <f>Model!$W$27*((drdp!D76)*'DBH-OS'!$B76+(drdp!G76)*'DBH-OS'!$C76+(drdp!J76)*'DBH-OS'!$D76)</f>
        <v>0</v>
      </c>
      <c r="K76" s="21">
        <f>SUM(E$3:E75)+H76</f>
        <v>-0.5576895660906106</v>
      </c>
      <c r="L76" s="21">
        <f>SUM(F$3:F75)+I76</f>
        <v>1.1435278876037132</v>
      </c>
      <c r="M76" s="21">
        <f>SUM(G$3:G75)+J76</f>
        <v>0</v>
      </c>
      <c r="N76" s="21"/>
      <c r="O76" s="21"/>
      <c r="P76" s="21"/>
      <c r="Q76" s="19">
        <f t="shared" si="7"/>
        <v>0.31101765212633353</v>
      </c>
      <c r="R76" s="19">
        <f t="shared" si="7"/>
        <v>1.3076560297274105</v>
      </c>
      <c r="S76" s="19">
        <f t="shared" si="7"/>
        <v>0</v>
      </c>
      <c r="T76" s="19">
        <f t="shared" si="8"/>
        <v>-0.63773357145022735</v>
      </c>
      <c r="U76" s="19">
        <f t="shared" si="9"/>
        <v>0</v>
      </c>
      <c r="V76" s="19">
        <f t="shared" si="10"/>
        <v>0</v>
      </c>
    </row>
    <row r="77" spans="1:23" x14ac:dyDescent="0.25">
      <c r="A77" s="26">
        <f>Wellpath!E77</f>
        <v>7100</v>
      </c>
      <c r="B77" s="22">
        <v>0</v>
      </c>
      <c r="C77" s="22">
        <v>0</v>
      </c>
      <c r="D77" s="22">
        <f t="shared" si="6"/>
        <v>3.9314164891663715E-5</v>
      </c>
      <c r="E77" s="20">
        <f>Model!$W$27*((drdp!B77+drdp!K77)*'DBH-OS'!$B77+(drdp!E77+drdp!N77)*'DBH-OS'!$C77+(drdp!H77+drdp!Q77)*'DBH-OS'!$D77)</f>
        <v>-1.6142774869312041E-2</v>
      </c>
      <c r="F77" s="20">
        <f>Model!$W$27*((drdp!C77+drdp!L77)*'DBH-OS'!$B77+(drdp!F77+drdp!O77)*'DBH-OS'!$C77+(drdp!I77+drdp!R77)*'DBH-OS'!$D77)</f>
        <v>-1.0040176040908396E-2</v>
      </c>
      <c r="G77" s="20">
        <f>Model!$W$27*((drdp!D77+drdp!M77)*'DBH-OS'!$B77+(drdp!G77+drdp!P77)*'DBH-OS'!$C77+(drdp!J77+drdp!S77)*'DBH-OS'!$D77)</f>
        <v>0</v>
      </c>
      <c r="H77" s="18">
        <f>Model!$W$27*((drdp!B77)*'DBH-OS'!$B77+(drdp!E77)*'DBH-OS'!$C77+(drdp!H77)*'DBH-OS'!$D77)</f>
        <v>-1.5801463262834641E-2</v>
      </c>
      <c r="I77" s="18">
        <f>Model!$W$27*((drdp!C77)*'DBH-OS'!$B77+(drdp!F77)*'DBH-OS'!$C77+(drdp!I77)*'DBH-OS'!$D77)</f>
        <v>-9.8278935404348955E-3</v>
      </c>
      <c r="J77" s="18">
        <f>Model!$W$27*((drdp!D77)*'DBH-OS'!$B77+(drdp!G77)*'DBH-OS'!$C77+(drdp!J77)*'DBH-OS'!$D77)</f>
        <v>0</v>
      </c>
      <c r="K77" s="21">
        <f>SUM(E$3:E76)+H77</f>
        <v>-0.58992645153832179</v>
      </c>
      <c r="L77" s="21">
        <f>SUM(F$3:F76)+I77</f>
        <v>1.1255913743557451</v>
      </c>
      <c r="M77" s="21">
        <f>SUM(G$3:G76)+J77</f>
        <v>0</v>
      </c>
      <c r="N77" s="21"/>
      <c r="O77" s="21"/>
      <c r="P77" s="21"/>
      <c r="Q77" s="19">
        <f t="shared" si="7"/>
        <v>0.34801321822459591</v>
      </c>
      <c r="R77" s="19">
        <f t="shared" si="7"/>
        <v>1.266955942024055</v>
      </c>
      <c r="S77" s="19">
        <f t="shared" si="7"/>
        <v>0</v>
      </c>
      <c r="T77" s="19">
        <f t="shared" si="8"/>
        <v>-0.66401612535582744</v>
      </c>
      <c r="U77" s="19">
        <f t="shared" si="9"/>
        <v>0</v>
      </c>
      <c r="V77" s="19">
        <f t="shared" si="10"/>
        <v>0</v>
      </c>
    </row>
    <row r="78" spans="1:23" x14ac:dyDescent="0.25">
      <c r="A78" s="26">
        <f>Wellpath!E78</f>
        <v>7102.16</v>
      </c>
      <c r="B78" s="22">
        <v>0</v>
      </c>
      <c r="C78" s="22">
        <v>0</v>
      </c>
      <c r="D78" s="22">
        <f t="shared" si="6"/>
        <v>3.9314164891663715E-5</v>
      </c>
      <c r="E78" s="20">
        <f>Model!$W$27*((drdp!B78+drdp!K78)*'DBH-OS'!$B78+(drdp!E78+drdp!N78)*'DBH-OS'!$C78+(drdp!H78+drdp!Q78)*'DBH-OS'!$D78)</f>
        <v>-1.578525436594572E-2</v>
      </c>
      <c r="F78" s="20">
        <f>Model!$W$27*((drdp!C78+drdp!L78)*'DBH-OS'!$B78+(drdp!F78+drdp!O78)*'DBH-OS'!$C78+(drdp!I78+drdp!R78)*'DBH-OS'!$D78)</f>
        <v>-9.8637216653723811E-3</v>
      </c>
      <c r="G78" s="20">
        <f>Model!$W$27*((drdp!D78+drdp!M78)*'DBH-OS'!$B78+(drdp!G78+drdp!P78)*'DBH-OS'!$C78+(drdp!J78+drdp!S78)*'DBH-OS'!$D78)</f>
        <v>0</v>
      </c>
      <c r="H78" s="18">
        <f>Model!$W$27*((drdp!B78)*'DBH-OS'!$B78+(drdp!E78)*'DBH-OS'!$C78+(drdp!H78)*'DBH-OS'!$D78)</f>
        <v>-3.4096149430460178E-4</v>
      </c>
      <c r="I78" s="18">
        <f>Model!$W$27*((drdp!C78)*'DBH-OS'!$B78+(drdp!F78)*'DBH-OS'!$C78+(drdp!I78)*'DBH-OS'!$D78)</f>
        <v>-2.1305638797215233E-4</v>
      </c>
      <c r="J78" s="18">
        <f>Model!$W$27*((drdp!D78)*'DBH-OS'!$B78+(drdp!G78)*'DBH-OS'!$C78+(drdp!J78)*'DBH-OS'!$D78)</f>
        <v>0</v>
      </c>
      <c r="K78" s="21">
        <f>SUM(E$3:E77)+H78</f>
        <v>-0.59060872463910385</v>
      </c>
      <c r="L78" s="21">
        <f>SUM(F$3:F77)+I78</f>
        <v>1.1251660354672997</v>
      </c>
      <c r="M78" s="21">
        <f>SUM(G$3:G77)+J78</f>
        <v>0</v>
      </c>
      <c r="N78" s="21"/>
      <c r="O78" s="21"/>
      <c r="P78" s="21"/>
      <c r="Q78" s="19">
        <f t="shared" si="7"/>
        <v>0.34881866561982883</v>
      </c>
      <c r="R78" s="19">
        <f t="shared" si="7"/>
        <v>1.2659986073692007</v>
      </c>
      <c r="S78" s="19">
        <f t="shared" si="7"/>
        <v>0</v>
      </c>
      <c r="T78" s="19">
        <f t="shared" si="8"/>
        <v>-0.66453287721457854</v>
      </c>
      <c r="U78" s="19">
        <f t="shared" si="9"/>
        <v>0</v>
      </c>
      <c r="V78" s="19">
        <f t="shared" si="10"/>
        <v>0</v>
      </c>
    </row>
    <row r="79" spans="1:23" x14ac:dyDescent="0.25">
      <c r="A79" s="26">
        <f>Wellpath!E79</f>
        <v>7200</v>
      </c>
      <c r="B79" s="22">
        <v>0</v>
      </c>
      <c r="C79" s="22">
        <v>0</v>
      </c>
      <c r="D79" s="22">
        <f t="shared" si="6"/>
        <v>3.9314164891663715E-5</v>
      </c>
      <c r="E79" s="20">
        <f>Model!$W$27*((drdp!B79+drdp!K79)*'DBH-OS'!$B79+(drdp!E79+drdp!N79)*'DBH-OS'!$C79+(drdp!H79+drdp!Q79)*'DBH-OS'!$D79)</f>
        <v>-2.8448385081641613E-2</v>
      </c>
      <c r="F79" s="20">
        <f>Model!$W$27*((drdp!C79+drdp!L79)*'DBH-OS'!$B79+(drdp!F79+drdp!O79)*'DBH-OS'!$C79+(drdp!I79+drdp!R79)*'DBH-OS'!$D79)</f>
        <v>-2.1632654697621649E-2</v>
      </c>
      <c r="G79" s="20">
        <f>Model!$W$27*((drdp!D79+drdp!M79)*'DBH-OS'!$B79+(drdp!G79+drdp!P79)*'DBH-OS'!$C79+(drdp!J79+drdp!S79)*'DBH-OS'!$D79)</f>
        <v>0</v>
      </c>
      <c r="H79" s="18">
        <f>Model!$W$27*((drdp!B79)*'DBH-OS'!$B79+(drdp!E79)*'DBH-OS'!$C79+(drdp!H79)*'DBH-OS'!$D79)</f>
        <v>-1.4068894037544476E-2</v>
      </c>
      <c r="I79" s="18">
        <f>Model!$W$27*((drdp!C79)*'DBH-OS'!$B79+(drdp!F79)*'DBH-OS'!$C79+(drdp!I79)*'DBH-OS'!$D79)</f>
        <v>-1.069823562280272E-2</v>
      </c>
      <c r="J79" s="18">
        <f>Model!$W$27*((drdp!D79)*'DBH-OS'!$B79+(drdp!G79)*'DBH-OS'!$C79+(drdp!J79)*'DBH-OS'!$D79)</f>
        <v>0</v>
      </c>
      <c r="K79" s="21">
        <f>SUM(E$3:E78)+H79</f>
        <v>-0.62012191154828944</v>
      </c>
      <c r="L79" s="21">
        <f>SUM(F$3:F78)+I79</f>
        <v>1.1048171345670967</v>
      </c>
      <c r="M79" s="21">
        <f>SUM(G$3:G78)+J79</f>
        <v>0</v>
      </c>
      <c r="N79" s="21"/>
      <c r="O79" s="21"/>
      <c r="P79" s="21"/>
      <c r="Q79" s="19">
        <f t="shared" si="7"/>
        <v>0.38455118518230452</v>
      </c>
      <c r="R79" s="19">
        <f t="shared" si="7"/>
        <v>1.2206209008330504</v>
      </c>
      <c r="S79" s="19">
        <f t="shared" si="7"/>
        <v>0</v>
      </c>
      <c r="T79" s="19">
        <f t="shared" si="8"/>
        <v>-0.6851213133990518</v>
      </c>
      <c r="U79" s="19">
        <f t="shared" si="9"/>
        <v>0</v>
      </c>
      <c r="V79" s="19">
        <f t="shared" si="10"/>
        <v>0</v>
      </c>
    </row>
    <row r="80" spans="1:23" x14ac:dyDescent="0.25">
      <c r="A80" s="26">
        <f>Wellpath!E80</f>
        <v>7300</v>
      </c>
      <c r="B80" s="22">
        <v>0</v>
      </c>
      <c r="C80" s="22">
        <v>0</v>
      </c>
      <c r="D80" s="22">
        <f t="shared" si="6"/>
        <v>3.9314164891663715E-5</v>
      </c>
      <c r="E80" s="20">
        <f>Model!$W$27*((drdp!B80+drdp!K80)*'DBH-OS'!$B80+(drdp!E80+drdp!N80)*'DBH-OS'!$C80+(drdp!H80+drdp!Q80)*'DBH-OS'!$D80)</f>
        <v>-2.5808008803987256E-2</v>
      </c>
      <c r="F80" s="20">
        <f>Model!$W$27*((drdp!C80+drdp!L80)*'DBH-OS'!$B80+(drdp!F80+drdp!O80)*'DBH-OS'!$C80+(drdp!I80+drdp!R80)*'DBH-OS'!$D80)</f>
        <v>-2.3999075054850556E-2</v>
      </c>
      <c r="G80" s="20">
        <f>Model!$W$27*((drdp!D80+drdp!M80)*'DBH-OS'!$B80+(drdp!G80+drdp!P80)*'DBH-OS'!$C80+(drdp!J80+drdp!S80)*'DBH-OS'!$D80)</f>
        <v>0</v>
      </c>
      <c r="H80" s="18">
        <f>Model!$W$27*((drdp!B80)*'DBH-OS'!$B80+(drdp!E80)*'DBH-OS'!$C80+(drdp!H80)*'DBH-OS'!$D80)</f>
        <v>-1.2904004401993628E-2</v>
      </c>
      <c r="I80" s="18">
        <f>Model!$W$27*((drdp!C80)*'DBH-OS'!$B80+(drdp!F80)*'DBH-OS'!$C80+(drdp!I80)*'DBH-OS'!$D80)</f>
        <v>-1.1999537527425278E-2</v>
      </c>
      <c r="J80" s="18">
        <f>Model!$W$27*((drdp!D80)*'DBH-OS'!$B80+(drdp!G80)*'DBH-OS'!$C80+(drdp!J80)*'DBH-OS'!$D80)</f>
        <v>0</v>
      </c>
      <c r="K80" s="21">
        <f>SUM(E$3:E79)+H80</f>
        <v>-0.64740540699438009</v>
      </c>
      <c r="L80" s="21">
        <f>SUM(F$3:F79)+I80</f>
        <v>1.0818831779648526</v>
      </c>
      <c r="M80" s="21">
        <f>SUM(G$3:G79)+J80</f>
        <v>0</v>
      </c>
      <c r="N80" s="21"/>
      <c r="O80" s="21"/>
      <c r="P80" s="21"/>
      <c r="Q80" s="19">
        <f t="shared" si="7"/>
        <v>0.41913376100555894</v>
      </c>
      <c r="R80" s="19">
        <f t="shared" si="7"/>
        <v>1.1704712107633288</v>
      </c>
      <c r="S80" s="19">
        <f t="shared" si="7"/>
        <v>0</v>
      </c>
      <c r="T80" s="19">
        <f t="shared" si="8"/>
        <v>-0.70041701915070875</v>
      </c>
      <c r="U80" s="19">
        <f t="shared" si="9"/>
        <v>0</v>
      </c>
      <c r="V80" s="19">
        <f t="shared" si="10"/>
        <v>0</v>
      </c>
    </row>
    <row r="81" spans="1:22" x14ac:dyDescent="0.25">
      <c r="A81" s="26">
        <f>Wellpath!E81</f>
        <v>7400</v>
      </c>
      <c r="B81" s="22">
        <v>0</v>
      </c>
      <c r="C81" s="22">
        <v>0</v>
      </c>
      <c r="D81" s="22">
        <f t="shared" si="6"/>
        <v>3.9314164891663715E-5</v>
      </c>
      <c r="E81" s="20">
        <f>Model!$W$27*((drdp!B81+drdp!K81)*'DBH-OS'!$B81+(drdp!E81+drdp!N81)*'DBH-OS'!$C81+(drdp!H81+drdp!Q81)*'DBH-OS'!$D81)</f>
        <v>-2.2782017681558984E-2</v>
      </c>
      <c r="F81" s="20">
        <f>Model!$W$27*((drdp!C81+drdp!L81)*'DBH-OS'!$B81+(drdp!F81+drdp!O81)*'DBH-OS'!$C81+(drdp!I81+drdp!R81)*'DBH-OS'!$D81)</f>
        <v>-2.6060376360632007E-2</v>
      </c>
      <c r="G81" s="20">
        <f>Model!$W$27*((drdp!D81+drdp!M81)*'DBH-OS'!$B81+(drdp!G81+drdp!P81)*'DBH-OS'!$C81+(drdp!J81+drdp!S81)*'DBH-OS'!$D81)</f>
        <v>0</v>
      </c>
      <c r="H81" s="18">
        <f>Model!$W$27*((drdp!B81)*'DBH-OS'!$B81+(drdp!E81)*'DBH-OS'!$C81+(drdp!H81)*'DBH-OS'!$D81)</f>
        <v>-1.1391008840779492E-2</v>
      </c>
      <c r="I81" s="18">
        <f>Model!$W$27*((drdp!C81)*'DBH-OS'!$B81+(drdp!F81)*'DBH-OS'!$C81+(drdp!I81)*'DBH-OS'!$D81)</f>
        <v>-1.3030188180316003E-2</v>
      </c>
      <c r="J81" s="18">
        <f>Model!$W$27*((drdp!D81)*'DBH-OS'!$B81+(drdp!G81)*'DBH-OS'!$C81+(drdp!J81)*'DBH-OS'!$D81)</f>
        <v>0</v>
      </c>
      <c r="K81" s="21">
        <f>SUM(E$3:E80)+H81</f>
        <v>-0.67170042023715326</v>
      </c>
      <c r="L81" s="21">
        <f>SUM(F$3:F80)+I81</f>
        <v>1.0568534522571111</v>
      </c>
      <c r="M81" s="21">
        <f>SUM(G$3:G80)+J81</f>
        <v>0</v>
      </c>
      <c r="N81" s="21"/>
      <c r="O81" s="21"/>
      <c r="P81" s="21"/>
      <c r="Q81" s="19">
        <f t="shared" si="7"/>
        <v>0.45118145454676828</v>
      </c>
      <c r="R81" s="19">
        <f t="shared" si="7"/>
        <v>1.1169392195477739</v>
      </c>
      <c r="S81" s="19">
        <f t="shared" si="7"/>
        <v>0</v>
      </c>
      <c r="T81" s="19">
        <f t="shared" si="8"/>
        <v>-0.70988890801018778</v>
      </c>
      <c r="U81" s="19">
        <f t="shared" si="9"/>
        <v>0</v>
      </c>
      <c r="V81" s="19">
        <f t="shared" si="10"/>
        <v>0</v>
      </c>
    </row>
    <row r="82" spans="1:22" x14ac:dyDescent="0.25">
      <c r="A82" s="26">
        <f>Wellpath!E82</f>
        <v>7500</v>
      </c>
      <c r="B82" s="22">
        <v>0</v>
      </c>
      <c r="C82" s="22">
        <v>0</v>
      </c>
      <c r="D82" s="22">
        <f t="shared" si="6"/>
        <v>3.9314164891663715E-5</v>
      </c>
      <c r="E82" s="20">
        <f>Model!$W$27*((drdp!B82+drdp!K82)*'DBH-OS'!$B82+(drdp!E82+drdp!N82)*'DBH-OS'!$C82+(drdp!H82+drdp!Q82)*'DBH-OS'!$D82)</f>
        <v>-1.9698355657857172E-2</v>
      </c>
      <c r="F82" s="20">
        <f>Model!$W$27*((drdp!C82+drdp!L82)*'DBH-OS'!$B82+(drdp!F82+drdp!O82)*'DBH-OS'!$C82+(drdp!I82+drdp!R82)*'DBH-OS'!$D82)</f>
        <v>-2.8059143322665594E-2</v>
      </c>
      <c r="G82" s="20">
        <f>Model!$W$27*((drdp!D82+drdp!M82)*'DBH-OS'!$B82+(drdp!G82+drdp!P82)*'DBH-OS'!$C82+(drdp!J82+drdp!S82)*'DBH-OS'!$D82)</f>
        <v>0</v>
      </c>
      <c r="H82" s="18">
        <f>Model!$W$27*((drdp!B82)*'DBH-OS'!$B82+(drdp!E82)*'DBH-OS'!$C82+(drdp!H82)*'DBH-OS'!$D82)</f>
        <v>-9.8491778289285861E-3</v>
      </c>
      <c r="I82" s="18">
        <f>Model!$W$27*((drdp!C82)*'DBH-OS'!$B82+(drdp!F82)*'DBH-OS'!$C82+(drdp!I82)*'DBH-OS'!$D82)</f>
        <v>-1.4029571661332797E-2</v>
      </c>
      <c r="J82" s="18">
        <f>Model!$W$27*((drdp!D82)*'DBH-OS'!$B82+(drdp!G82)*'DBH-OS'!$C82+(drdp!J82)*'DBH-OS'!$D82)</f>
        <v>0</v>
      </c>
      <c r="K82" s="21">
        <f>SUM(E$3:E81)+H82</f>
        <v>-0.69294060690686132</v>
      </c>
      <c r="L82" s="21">
        <f>SUM(F$3:F81)+I82</f>
        <v>1.0297936924154625</v>
      </c>
      <c r="M82" s="21">
        <f>SUM(G$3:G81)+J82</f>
        <v>0</v>
      </c>
      <c r="N82" s="21"/>
      <c r="O82" s="21"/>
      <c r="P82" s="21"/>
      <c r="Q82" s="19">
        <f t="shared" si="7"/>
        <v>0.48016668470044932</v>
      </c>
      <c r="R82" s="19">
        <f t="shared" si="7"/>
        <v>1.0604750489386721</v>
      </c>
      <c r="S82" s="19">
        <f t="shared" si="7"/>
        <v>0</v>
      </c>
      <c r="T82" s="19">
        <f t="shared" si="8"/>
        <v>-0.71358586621122821</v>
      </c>
      <c r="U82" s="19">
        <f t="shared" si="9"/>
        <v>0</v>
      </c>
      <c r="V82" s="19">
        <f t="shared" si="10"/>
        <v>0</v>
      </c>
    </row>
    <row r="83" spans="1:22" x14ac:dyDescent="0.25">
      <c r="A83" s="26">
        <f>Wellpath!E83</f>
        <v>7600</v>
      </c>
      <c r="B83" s="22">
        <v>0</v>
      </c>
      <c r="C83" s="22">
        <v>0</v>
      </c>
      <c r="D83" s="22">
        <f t="shared" si="6"/>
        <v>3.9314164891663715E-5</v>
      </c>
      <c r="E83" s="20">
        <f>Model!$W$27*((drdp!B83+drdp!K83)*'DBH-OS'!$B83+(drdp!E83+drdp!N83)*'DBH-OS'!$C83+(drdp!H83+drdp!Q83)*'DBH-OS'!$D83)</f>
        <v>-1.6558257751070841E-2</v>
      </c>
      <c r="F83" s="20">
        <f>Model!$W$27*((drdp!C83+drdp!L83)*'DBH-OS'!$B83+(drdp!F83+drdp!O83)*'DBH-OS'!$C83+(drdp!I83+drdp!R83)*'DBH-OS'!$D83)</f>
        <v>-2.9970500950143975E-2</v>
      </c>
      <c r="G83" s="20">
        <f>Model!$W$27*((drdp!D83+drdp!M83)*'DBH-OS'!$B83+(drdp!G83+drdp!P83)*'DBH-OS'!$C83+(drdp!J83+drdp!S83)*'DBH-OS'!$D83)</f>
        <v>0</v>
      </c>
      <c r="H83" s="18">
        <f>Model!$W$27*((drdp!B83)*'DBH-OS'!$B83+(drdp!E83)*'DBH-OS'!$C83+(drdp!H83)*'DBH-OS'!$D83)</f>
        <v>-8.2791288755354204E-3</v>
      </c>
      <c r="I83" s="18">
        <f>Model!$W$27*((drdp!C83)*'DBH-OS'!$B83+(drdp!F83)*'DBH-OS'!$C83+(drdp!I83)*'DBH-OS'!$D83)</f>
        <v>-1.4985250475071987E-2</v>
      </c>
      <c r="J83" s="18">
        <f>Model!$W$27*((drdp!D83)*'DBH-OS'!$B83+(drdp!G83)*'DBH-OS'!$C83+(drdp!J83)*'DBH-OS'!$D83)</f>
        <v>0</v>
      </c>
      <c r="K83" s="21">
        <f>SUM(E$3:E82)+H83</f>
        <v>-0.71106891361132529</v>
      </c>
      <c r="L83" s="21">
        <f>SUM(F$3:F82)+I83</f>
        <v>1.0007788702790577</v>
      </c>
      <c r="M83" s="21">
        <f>SUM(G$3:G82)+J83</f>
        <v>0</v>
      </c>
      <c r="N83" s="21"/>
      <c r="O83" s="21"/>
      <c r="P83" s="21"/>
      <c r="Q83" s="19">
        <f t="shared" si="7"/>
        <v>0.50561899990439041</v>
      </c>
      <c r="R83" s="19">
        <f t="shared" si="7"/>
        <v>1.0015583471970269</v>
      </c>
      <c r="S83" s="19">
        <f t="shared" si="7"/>
        <v>0</v>
      </c>
      <c r="T83" s="19">
        <f t="shared" si="8"/>
        <v>-0.71162274405449899</v>
      </c>
      <c r="U83" s="19">
        <f t="shared" si="9"/>
        <v>0</v>
      </c>
      <c r="V83" s="19">
        <f t="shared" si="10"/>
        <v>0</v>
      </c>
    </row>
    <row r="84" spans="1:22" x14ac:dyDescent="0.25">
      <c r="A84" s="26">
        <f>Wellpath!E84</f>
        <v>7700</v>
      </c>
      <c r="B84" s="22">
        <v>0</v>
      </c>
      <c r="C84" s="22">
        <v>0</v>
      </c>
      <c r="D84" s="22">
        <f t="shared" si="6"/>
        <v>3.9314164891663715E-5</v>
      </c>
      <c r="E84" s="20">
        <f>Model!$W$27*((drdp!B84+drdp!K84)*'DBH-OS'!$B84+(drdp!E84+drdp!N84)*'DBH-OS'!$C84+(drdp!H84+drdp!Q84)*'DBH-OS'!$D84)</f>
        <v>-1.3377843871866713E-2</v>
      </c>
      <c r="F84" s="20">
        <f>Model!$W$27*((drdp!C84+drdp!L84)*'DBH-OS'!$B84+(drdp!F84+drdp!O84)*'DBH-OS'!$C84+(drdp!I84+drdp!R84)*'DBH-OS'!$D84)</f>
        <v>-3.1809091053817386E-2</v>
      </c>
      <c r="G84" s="20">
        <f>Model!$W$27*((drdp!D84+drdp!M84)*'DBH-OS'!$B84+(drdp!G84+drdp!P84)*'DBH-OS'!$C84+(drdp!J84+drdp!S84)*'DBH-OS'!$D84)</f>
        <v>0</v>
      </c>
      <c r="H84" s="18">
        <f>Model!$W$27*((drdp!B84)*'DBH-OS'!$B84+(drdp!E84)*'DBH-OS'!$C84+(drdp!H84)*'DBH-OS'!$D84)</f>
        <v>-6.6889219359333564E-3</v>
      </c>
      <c r="I84" s="18">
        <f>Model!$W$27*((drdp!C84)*'DBH-OS'!$B84+(drdp!F84)*'DBH-OS'!$C84+(drdp!I84)*'DBH-OS'!$D84)</f>
        <v>-1.5904545526908693E-2</v>
      </c>
      <c r="J84" s="18">
        <f>Model!$W$27*((drdp!D84)*'DBH-OS'!$B84+(drdp!G84)*'DBH-OS'!$C84+(drdp!J84)*'DBH-OS'!$D84)</f>
        <v>0</v>
      </c>
      <c r="K84" s="21">
        <f>SUM(E$3:E83)+H84</f>
        <v>-0.7260369644227942</v>
      </c>
      <c r="L84" s="21">
        <f>SUM(F$3:F83)+I84</f>
        <v>0.96988907427707705</v>
      </c>
      <c r="M84" s="21">
        <f>SUM(G$3:G83)+J84</f>
        <v>0</v>
      </c>
      <c r="N84" s="21"/>
      <c r="O84" s="21"/>
      <c r="P84" s="21"/>
      <c r="Q84" s="19">
        <f t="shared" si="7"/>
        <v>0.52712967370826569</v>
      </c>
      <c r="R84" s="19">
        <f t="shared" si="7"/>
        <v>0.94068481640204549</v>
      </c>
      <c r="S84" s="19">
        <f t="shared" si="7"/>
        <v>0</v>
      </c>
      <c r="T84" s="19">
        <f t="shared" si="8"/>
        <v>-0.70417531931496302</v>
      </c>
      <c r="U84" s="19">
        <f t="shared" si="9"/>
        <v>0</v>
      </c>
      <c r="V84" s="19">
        <f t="shared" si="10"/>
        <v>0</v>
      </c>
    </row>
    <row r="85" spans="1:22" x14ac:dyDescent="0.25">
      <c r="A85" s="26">
        <f>Wellpath!E85</f>
        <v>7800</v>
      </c>
      <c r="B85" s="22">
        <v>0</v>
      </c>
      <c r="C85" s="22">
        <v>0</v>
      </c>
      <c r="D85" s="22">
        <f t="shared" si="6"/>
        <v>3.9314164891663715E-5</v>
      </c>
      <c r="E85" s="20">
        <f>Model!$W$27*((drdp!B85+drdp!K85)*'DBH-OS'!$B85+(drdp!E85+drdp!N85)*'DBH-OS'!$C85+(drdp!H85+drdp!Q85)*'DBH-OS'!$D85)</f>
        <v>-1.015151357713261E-2</v>
      </c>
      <c r="F85" s="20">
        <f>Model!$W$27*((drdp!C85+drdp!L85)*'DBH-OS'!$B85+(drdp!F85+drdp!O85)*'DBH-OS'!$C85+(drdp!I85+drdp!R85)*'DBH-OS'!$D85)</f>
        <v>-3.3559918762337354E-2</v>
      </c>
      <c r="G85" s="20">
        <f>Model!$W$27*((drdp!D85+drdp!M85)*'DBH-OS'!$B85+(drdp!G85+drdp!P85)*'DBH-OS'!$C85+(drdp!J85+drdp!S85)*'DBH-OS'!$D85)</f>
        <v>0</v>
      </c>
      <c r="H85" s="18">
        <f>Model!$W$27*((drdp!B85)*'DBH-OS'!$B85+(drdp!E85)*'DBH-OS'!$C85+(drdp!H85)*'DBH-OS'!$D85)</f>
        <v>-5.075756788566305E-3</v>
      </c>
      <c r="I85" s="18">
        <f>Model!$W$27*((drdp!C85)*'DBH-OS'!$B85+(drdp!F85)*'DBH-OS'!$C85+(drdp!I85)*'DBH-OS'!$D85)</f>
        <v>-1.6779959381168677E-2</v>
      </c>
      <c r="J85" s="18">
        <f>Model!$W$27*((drdp!D85)*'DBH-OS'!$B85+(drdp!G85)*'DBH-OS'!$C85+(drdp!J85)*'DBH-OS'!$D85)</f>
        <v>0</v>
      </c>
      <c r="K85" s="21">
        <f>SUM(E$3:E84)+H85</f>
        <v>-0.7378016431472938</v>
      </c>
      <c r="L85" s="21">
        <f>SUM(F$3:F84)+I85</f>
        <v>0.93720456936899965</v>
      </c>
      <c r="M85" s="21">
        <f>SUM(G$3:G84)+J85</f>
        <v>0</v>
      </c>
      <c r="N85" s="21"/>
      <c r="O85" s="21"/>
      <c r="P85" s="21"/>
      <c r="Q85" s="19">
        <f t="shared" si="7"/>
        <v>0.54435126463084671</v>
      </c>
      <c r="R85" s="19">
        <f t="shared" si="7"/>
        <v>0.87835240484613208</v>
      </c>
      <c r="S85" s="19">
        <f t="shared" si="7"/>
        <v>0</v>
      </c>
      <c r="T85" s="19">
        <f t="shared" si="8"/>
        <v>-0.69147107124559981</v>
      </c>
      <c r="U85" s="19">
        <f t="shared" si="9"/>
        <v>0</v>
      </c>
      <c r="V85" s="19">
        <f t="shared" si="10"/>
        <v>0</v>
      </c>
    </row>
    <row r="86" spans="1:22" x14ac:dyDescent="0.25">
      <c r="A86" s="26">
        <f>Wellpath!E86</f>
        <v>7900</v>
      </c>
      <c r="B86" s="22">
        <v>0</v>
      </c>
      <c r="C86" s="22">
        <v>0</v>
      </c>
      <c r="D86" s="22">
        <f t="shared" si="6"/>
        <v>3.9314164891663715E-5</v>
      </c>
      <c r="E86" s="20">
        <f>Model!$W$27*((drdp!B86+drdp!K86)*'DBH-OS'!$B86+(drdp!E86+drdp!N86)*'DBH-OS'!$C86+(drdp!H86+drdp!Q86)*'DBH-OS'!$D86)</f>
        <v>-6.9008889818341183E-3</v>
      </c>
      <c r="F86" s="20">
        <f>Model!$W$27*((drdp!C86+drdp!L86)*'DBH-OS'!$B86+(drdp!F86+drdp!O86)*'DBH-OS'!$C86+(drdp!I86+drdp!R86)*'DBH-OS'!$D86)</f>
        <v>-3.5206649418417738E-2</v>
      </c>
      <c r="G86" s="20">
        <f>Model!$W$27*((drdp!D86+drdp!M86)*'DBH-OS'!$B86+(drdp!G86+drdp!P86)*'DBH-OS'!$C86+(drdp!J86+drdp!S86)*'DBH-OS'!$D86)</f>
        <v>0</v>
      </c>
      <c r="H86" s="18">
        <f>Model!$W$27*((drdp!B86)*'DBH-OS'!$B86+(drdp!E86)*'DBH-OS'!$C86+(drdp!H86)*'DBH-OS'!$D86)</f>
        <v>-3.4504444909170592E-3</v>
      </c>
      <c r="I86" s="18">
        <f>Model!$W$27*((drdp!C86)*'DBH-OS'!$B86+(drdp!F86)*'DBH-OS'!$C86+(drdp!I86)*'DBH-OS'!$D86)</f>
        <v>-1.7603324709208869E-2</v>
      </c>
      <c r="J86" s="18">
        <f>Model!$W$27*((drdp!D86)*'DBH-OS'!$B86+(drdp!G86)*'DBH-OS'!$C86+(drdp!J86)*'DBH-OS'!$D86)</f>
        <v>0</v>
      </c>
      <c r="K86" s="21">
        <f>SUM(E$3:E85)+H86</f>
        <v>-0.74632784442677713</v>
      </c>
      <c r="L86" s="21">
        <f>SUM(F$3:F85)+I86</f>
        <v>0.90282128527862215</v>
      </c>
      <c r="M86" s="21">
        <f>SUM(G$3:G85)+J86</f>
        <v>0</v>
      </c>
      <c r="N86" s="21"/>
      <c r="O86" s="21"/>
      <c r="P86" s="21"/>
      <c r="Q86" s="19">
        <f t="shared" si="7"/>
        <v>0.55700525136671963</v>
      </c>
      <c r="R86" s="19">
        <f t="shared" si="7"/>
        <v>0.81508627315214321</v>
      </c>
      <c r="S86" s="19">
        <f t="shared" si="7"/>
        <v>0</v>
      </c>
      <c r="T86" s="19">
        <f t="shared" si="8"/>
        <v>-0.67380066374460645</v>
      </c>
      <c r="U86" s="19">
        <f t="shared" si="9"/>
        <v>0</v>
      </c>
      <c r="V86" s="19">
        <f t="shared" si="10"/>
        <v>0</v>
      </c>
    </row>
    <row r="87" spans="1:22" x14ac:dyDescent="0.25">
      <c r="A87" s="26">
        <f>Wellpath!E87</f>
        <v>8000</v>
      </c>
      <c r="B87" s="22">
        <v>0</v>
      </c>
      <c r="C87" s="22">
        <v>0</v>
      </c>
      <c r="D87" s="22">
        <f t="shared" si="6"/>
        <v>3.9314164891663715E-5</v>
      </c>
      <c r="E87" s="20">
        <f>Model!$W$27*((drdp!B87+drdp!K87)*'DBH-OS'!$B87+(drdp!E87+drdp!N87)*'DBH-OS'!$C87+(drdp!H87+drdp!Q87)*'DBH-OS'!$D87)</f>
        <v>-3.6373942824390109E-3</v>
      </c>
      <c r="F87" s="20">
        <f>Model!$W$27*((drdp!C87+drdp!L87)*'DBH-OS'!$B87+(drdp!F87+drdp!O87)*'DBH-OS'!$C87+(drdp!I87+drdp!R87)*'DBH-OS'!$D87)</f>
        <v>-3.6766614941888189E-2</v>
      </c>
      <c r="G87" s="20">
        <f>Model!$W$27*((drdp!D87+drdp!M87)*'DBH-OS'!$B87+(drdp!G87+drdp!P87)*'DBH-OS'!$C87+(drdp!J87+drdp!S87)*'DBH-OS'!$D87)</f>
        <v>0</v>
      </c>
      <c r="H87" s="18">
        <f>Model!$W$27*((drdp!B87)*'DBH-OS'!$B87+(drdp!E87)*'DBH-OS'!$C87+(drdp!H87)*'DBH-OS'!$D87)</f>
        <v>-1.8186971412195055E-3</v>
      </c>
      <c r="I87" s="18">
        <f>Model!$W$27*((drdp!C87)*'DBH-OS'!$B87+(drdp!F87)*'DBH-OS'!$C87+(drdp!I87)*'DBH-OS'!$D87)</f>
        <v>-1.8383307470944094E-2</v>
      </c>
      <c r="J87" s="18">
        <f>Model!$W$27*((drdp!D87)*'DBH-OS'!$B87+(drdp!G87)*'DBH-OS'!$C87+(drdp!J87)*'DBH-OS'!$D87)</f>
        <v>0</v>
      </c>
      <c r="K87" s="21">
        <f>SUM(E$3:E86)+H87</f>
        <v>-0.75159698605891379</v>
      </c>
      <c r="L87" s="21">
        <f>SUM(F$3:F86)+I87</f>
        <v>0.86683465309846919</v>
      </c>
      <c r="M87" s="21">
        <f>SUM(G$3:G86)+J87</f>
        <v>0</v>
      </c>
      <c r="N87" s="21"/>
      <c r="O87" s="21"/>
      <c r="P87" s="21"/>
      <c r="Q87" s="19">
        <f t="shared" si="7"/>
        <v>0.56489802945284306</v>
      </c>
      <c r="R87" s="19">
        <f t="shared" si="7"/>
        <v>0.7514023158123434</v>
      </c>
      <c r="S87" s="19">
        <f t="shared" si="7"/>
        <v>0</v>
      </c>
      <c r="T87" s="19">
        <f t="shared" si="8"/>
        <v>-0.65151031268023352</v>
      </c>
      <c r="U87" s="19">
        <f t="shared" si="9"/>
        <v>0</v>
      </c>
      <c r="V87" s="19">
        <f t="shared" si="10"/>
        <v>0</v>
      </c>
    </row>
    <row r="88" spans="1:22" x14ac:dyDescent="0.25">
      <c r="A88" s="26">
        <f>Wellpath!E88</f>
        <v>8100</v>
      </c>
      <c r="B88" s="22">
        <v>0</v>
      </c>
      <c r="C88" s="22">
        <v>0</v>
      </c>
      <c r="D88" s="22">
        <f t="shared" si="6"/>
        <v>3.9314164891663715E-5</v>
      </c>
      <c r="E88" s="20">
        <f>Model!$W$27*((drdp!B88+drdp!K88)*'DBH-OS'!$B88+(drdp!E88+drdp!N88)*'DBH-OS'!$C88+(drdp!H88+drdp!Q88)*'DBH-OS'!$D88)</f>
        <v>-3.6030848656059064E-4</v>
      </c>
      <c r="F88" s="20">
        <f>Model!$W$27*((drdp!C88+drdp!L88)*'DBH-OS'!$B88+(drdp!F88+drdp!O88)*'DBH-OS'!$C88+(drdp!I88+drdp!R88)*'DBH-OS'!$D88)</f>
        <v>-3.8228785833521024E-2</v>
      </c>
      <c r="G88" s="20">
        <f>Model!$W$27*((drdp!D88+drdp!M88)*'DBH-OS'!$B88+(drdp!G88+drdp!P88)*'DBH-OS'!$C88+(drdp!J88+drdp!S88)*'DBH-OS'!$D88)</f>
        <v>0</v>
      </c>
      <c r="H88" s="18">
        <f>Model!$W$27*((drdp!B88)*'DBH-OS'!$B88+(drdp!E88)*'DBH-OS'!$C88+(drdp!H88)*'DBH-OS'!$D88)</f>
        <v>-1.8015424328029532E-4</v>
      </c>
      <c r="I88" s="18">
        <f>Model!$W$27*((drdp!C88)*'DBH-OS'!$B88+(drdp!F88)*'DBH-OS'!$C88+(drdp!I88)*'DBH-OS'!$D88)</f>
        <v>-1.9114392916760512E-2</v>
      </c>
      <c r="J88" s="18">
        <f>Model!$W$27*((drdp!D88)*'DBH-OS'!$B88+(drdp!G88)*'DBH-OS'!$C88+(drdp!J88)*'DBH-OS'!$D88)</f>
        <v>0</v>
      </c>
      <c r="K88" s="21">
        <f>SUM(E$3:E87)+H88</f>
        <v>-0.75359583744341363</v>
      </c>
      <c r="L88" s="21">
        <f>SUM(F$3:F87)+I88</f>
        <v>0.82933695271076457</v>
      </c>
      <c r="M88" s="21">
        <f>SUM(G$3:G87)+J88</f>
        <v>0</v>
      </c>
      <c r="N88" s="21"/>
      <c r="O88" s="21"/>
      <c r="P88" s="21"/>
      <c r="Q88" s="19">
        <f t="shared" si="7"/>
        <v>0.56790668621203988</v>
      </c>
      <c r="R88" s="19">
        <f t="shared" si="7"/>
        <v>0.68779978113157691</v>
      </c>
      <c r="S88" s="19">
        <f t="shared" si="7"/>
        <v>0</v>
      </c>
      <c r="T88" s="19">
        <f t="shared" si="8"/>
        <v>-0.62498487540083736</v>
      </c>
      <c r="U88" s="19">
        <f t="shared" si="9"/>
        <v>0</v>
      </c>
      <c r="V88" s="19">
        <f t="shared" si="10"/>
        <v>0</v>
      </c>
    </row>
    <row r="89" spans="1:22" x14ac:dyDescent="0.25">
      <c r="A89" s="26">
        <f>Wellpath!E89</f>
        <v>8200</v>
      </c>
      <c r="B89" s="22">
        <v>0</v>
      </c>
      <c r="C89" s="22">
        <v>0</v>
      </c>
      <c r="D89" s="22">
        <f t="shared" si="6"/>
        <v>3.9314164891663715E-5</v>
      </c>
      <c r="E89" s="20">
        <f>Model!$W$27*((drdp!B89+drdp!K89)*'DBH-OS'!$B89+(drdp!E89+drdp!N89)*'DBH-OS'!$C89+(drdp!H89+drdp!Q89)*'DBH-OS'!$D89)</f>
        <v>2.920596523397666E-3</v>
      </c>
      <c r="F89" s="20">
        <f>Model!$W$27*((drdp!C89+drdp!L89)*'DBH-OS'!$B89+(drdp!F89+drdp!O89)*'DBH-OS'!$C89+(drdp!I89+drdp!R89)*'DBH-OS'!$D89)</f>
        <v>-3.9581790604718267E-2</v>
      </c>
      <c r="G89" s="20">
        <f>Model!$W$27*((drdp!D89+drdp!M89)*'DBH-OS'!$B89+(drdp!G89+drdp!P89)*'DBH-OS'!$C89+(drdp!J89+drdp!S89)*'DBH-OS'!$D89)</f>
        <v>0</v>
      </c>
      <c r="H89" s="18">
        <f>Model!$W$27*((drdp!B89)*'DBH-OS'!$B89+(drdp!E89)*'DBH-OS'!$C89+(drdp!H89)*'DBH-OS'!$D89)</f>
        <v>1.460298261698833E-3</v>
      </c>
      <c r="I89" s="18">
        <f>Model!$W$27*((drdp!C89)*'DBH-OS'!$B89+(drdp!F89)*'DBH-OS'!$C89+(drdp!I89)*'DBH-OS'!$D89)</f>
        <v>-1.9790895302359134E-2</v>
      </c>
      <c r="J89" s="18">
        <f>Model!$W$27*((drdp!D89)*'DBH-OS'!$B89+(drdp!G89)*'DBH-OS'!$C89+(drdp!J89)*'DBH-OS'!$D89)</f>
        <v>0</v>
      </c>
      <c r="K89" s="21">
        <f>SUM(E$3:E88)+H89</f>
        <v>-0.75231569342499505</v>
      </c>
      <c r="L89" s="21">
        <f>SUM(F$3:F88)+I89</f>
        <v>0.79043166449164493</v>
      </c>
      <c r="M89" s="21">
        <f>SUM(G$3:G88)+J89</f>
        <v>0</v>
      </c>
      <c r="N89" s="21"/>
      <c r="O89" s="21"/>
      <c r="P89" s="21"/>
      <c r="Q89" s="19">
        <f t="shared" si="7"/>
        <v>0.56597890257353112</v>
      </c>
      <c r="R89" s="19">
        <f t="shared" si="7"/>
        <v>0.62478221623103236</v>
      </c>
      <c r="S89" s="19">
        <f t="shared" si="7"/>
        <v>0</v>
      </c>
      <c r="T89" s="19">
        <f t="shared" si="8"/>
        <v>-0.59465414577710485</v>
      </c>
      <c r="U89" s="19">
        <f t="shared" si="9"/>
        <v>0</v>
      </c>
      <c r="V89" s="19">
        <f t="shared" si="10"/>
        <v>0</v>
      </c>
    </row>
    <row r="90" spans="1:22" x14ac:dyDescent="0.25">
      <c r="A90" s="26">
        <f>Wellpath!E90</f>
        <v>8300</v>
      </c>
      <c r="B90" s="22">
        <v>0</v>
      </c>
      <c r="C90" s="22">
        <v>0</v>
      </c>
      <c r="D90" s="22">
        <f t="shared" si="6"/>
        <v>3.9314164891663715E-5</v>
      </c>
      <c r="E90" s="20">
        <f>Model!$W$27*((drdp!B90+drdp!K90)*'DBH-OS'!$B90+(drdp!E90+drdp!N90)*'DBH-OS'!$C90+(drdp!H90+drdp!Q90)*'DBH-OS'!$D90)</f>
        <v>6.1960491898065736E-3</v>
      </c>
      <c r="F90" s="20">
        <f>Model!$W$27*((drdp!C90+drdp!L90)*'DBH-OS'!$B90+(drdp!F90+drdp!O90)*'DBH-OS'!$C90+(drdp!I90+drdp!R90)*'DBH-OS'!$D90)</f>
        <v>-4.0824880503709103E-2</v>
      </c>
      <c r="G90" s="20">
        <f>Model!$W$27*((drdp!D90+drdp!M90)*'DBH-OS'!$B90+(drdp!G90+drdp!P90)*'DBH-OS'!$C90+(drdp!J90+drdp!S90)*'DBH-OS'!$D90)</f>
        <v>0</v>
      </c>
      <c r="H90" s="18">
        <f>Model!$W$27*((drdp!B90)*'DBH-OS'!$B90+(drdp!E90)*'DBH-OS'!$C90+(drdp!H90)*'DBH-OS'!$D90)</f>
        <v>3.0980245949032868E-3</v>
      </c>
      <c r="I90" s="18">
        <f>Model!$W$27*((drdp!C90)*'DBH-OS'!$B90+(drdp!F90)*'DBH-OS'!$C90+(drdp!I90)*'DBH-OS'!$D90)</f>
        <v>-2.0412440251854552E-2</v>
      </c>
      <c r="J90" s="18">
        <f>Model!$W$27*((drdp!D90)*'DBH-OS'!$B90+(drdp!G90)*'DBH-OS'!$C90+(drdp!J90)*'DBH-OS'!$D90)</f>
        <v>0</v>
      </c>
      <c r="K90" s="21">
        <f>SUM(E$3:E89)+H90</f>
        <v>-0.74775737056839287</v>
      </c>
      <c r="L90" s="21">
        <f>SUM(F$3:F89)+I90</f>
        <v>0.7502283289374313</v>
      </c>
      <c r="M90" s="21">
        <f>SUM(G$3:G89)+J90</f>
        <v>0</v>
      </c>
      <c r="N90" s="21"/>
      <c r="O90" s="21"/>
      <c r="P90" s="21"/>
      <c r="Q90" s="19">
        <f t="shared" si="7"/>
        <v>0.55914108523935679</v>
      </c>
      <c r="R90" s="19">
        <f t="shared" si="7"/>
        <v>0.56284254554025059</v>
      </c>
      <c r="S90" s="19">
        <f t="shared" si="7"/>
        <v>0</v>
      </c>
      <c r="T90" s="19">
        <f t="shared" si="8"/>
        <v>-0.56098876257217301</v>
      </c>
      <c r="U90" s="19">
        <f t="shared" si="9"/>
        <v>0</v>
      </c>
      <c r="V90" s="19">
        <f t="shared" si="10"/>
        <v>0</v>
      </c>
    </row>
    <row r="91" spans="1:22" x14ac:dyDescent="0.25">
      <c r="A91" s="26">
        <f>Wellpath!E91</f>
        <v>8400</v>
      </c>
      <c r="B91" s="22">
        <v>0</v>
      </c>
      <c r="C91" s="22">
        <v>0</v>
      </c>
      <c r="D91" s="22">
        <f t="shared" si="6"/>
        <v>3.9314164891663715E-5</v>
      </c>
      <c r="E91" s="20">
        <f>Model!$W$27*((drdp!B91+drdp!K91)*'DBH-OS'!$B91+(drdp!E91+drdp!N91)*'DBH-OS'!$C91+(drdp!H91+drdp!Q91)*'DBH-OS'!$D91)</f>
        <v>9.4479908103511021E-3</v>
      </c>
      <c r="F91" s="20">
        <f>Model!$W$27*((drdp!C91+drdp!L91)*'DBH-OS'!$B91+(drdp!F91+drdp!O91)*'DBH-OS'!$C91+(drdp!I91+drdp!R91)*'DBH-OS'!$D91)</f>
        <v>-4.1958185628314409E-2</v>
      </c>
      <c r="G91" s="20">
        <f>Model!$W$27*((drdp!D91+drdp!M91)*'DBH-OS'!$B91+(drdp!G91+drdp!P91)*'DBH-OS'!$C91+(drdp!J91+drdp!S91)*'DBH-OS'!$D91)</f>
        <v>0</v>
      </c>
      <c r="H91" s="18">
        <f>Model!$W$27*((drdp!B91)*'DBH-OS'!$B91+(drdp!E91)*'DBH-OS'!$C91+(drdp!H91)*'DBH-OS'!$D91)</f>
        <v>4.723995405175551E-3</v>
      </c>
      <c r="I91" s="18">
        <f>Model!$W$27*((drdp!C91)*'DBH-OS'!$B91+(drdp!F91)*'DBH-OS'!$C91+(drdp!I91)*'DBH-OS'!$D91)</f>
        <v>-2.0979092814157205E-2</v>
      </c>
      <c r="J91" s="18">
        <f>Model!$W$27*((drdp!D91)*'DBH-OS'!$B91+(drdp!G91)*'DBH-OS'!$C91+(drdp!J91)*'DBH-OS'!$D91)</f>
        <v>0</v>
      </c>
      <c r="K91" s="21">
        <f>SUM(E$3:E90)+H91</f>
        <v>-0.73993535056831405</v>
      </c>
      <c r="L91" s="21">
        <f>SUM(F$3:F90)+I91</f>
        <v>0.70883679587141946</v>
      </c>
      <c r="M91" s="21">
        <f>SUM(G$3:G90)+J91</f>
        <v>0</v>
      </c>
      <c r="N91" s="21"/>
      <c r="O91" s="21"/>
      <c r="P91" s="21"/>
      <c r="Q91" s="19">
        <f t="shared" si="7"/>
        <v>0.54750432302065377</v>
      </c>
      <c r="R91" s="19">
        <f t="shared" si="7"/>
        <v>0.50244960318126042</v>
      </c>
      <c r="S91" s="19">
        <f t="shared" si="7"/>
        <v>0</v>
      </c>
      <c r="T91" s="19">
        <f t="shared" si="8"/>
        <v>-0.52449340304883918</v>
      </c>
      <c r="U91" s="19">
        <f t="shared" si="9"/>
        <v>0</v>
      </c>
      <c r="V91" s="19">
        <f t="shared" si="10"/>
        <v>0</v>
      </c>
    </row>
    <row r="92" spans="1:22" x14ac:dyDescent="0.25">
      <c r="A92" s="26">
        <f>Wellpath!E92</f>
        <v>8500</v>
      </c>
      <c r="B92" s="22">
        <v>0</v>
      </c>
      <c r="C92" s="22">
        <v>0</v>
      </c>
      <c r="D92" s="22">
        <f t="shared" si="6"/>
        <v>3.9314164891663715E-5</v>
      </c>
      <c r="E92" s="20">
        <f>Model!$W$27*((drdp!B92+drdp!K92)*'DBH-OS'!$B92+(drdp!E92+drdp!N92)*'DBH-OS'!$C92+(drdp!H92+drdp!Q92)*'DBH-OS'!$D92)</f>
        <v>1.267095967574392E-2</v>
      </c>
      <c r="F92" s="20">
        <f>Model!$W$27*((drdp!C92+drdp!L92)*'DBH-OS'!$B92+(drdp!F92+drdp!O92)*'DBH-OS'!$C92+(drdp!I92+drdp!R92)*'DBH-OS'!$D92)</f>
        <v>-4.2969149523691276E-2</v>
      </c>
      <c r="G92" s="20">
        <f>Model!$W$27*((drdp!D92+drdp!M92)*'DBH-OS'!$B92+(drdp!G92+drdp!P92)*'DBH-OS'!$C92+(drdp!J92+drdp!S92)*'DBH-OS'!$D92)</f>
        <v>0</v>
      </c>
      <c r="H92" s="18">
        <f>Model!$W$27*((drdp!B92)*'DBH-OS'!$B92+(drdp!E92)*'DBH-OS'!$C92+(drdp!H92)*'DBH-OS'!$D92)</f>
        <v>6.3354798378719599E-3</v>
      </c>
      <c r="I92" s="18">
        <f>Model!$W$27*((drdp!C92)*'DBH-OS'!$B92+(drdp!F92)*'DBH-OS'!$C92+(drdp!I92)*'DBH-OS'!$D92)</f>
        <v>-2.1484574761845638E-2</v>
      </c>
      <c r="J92" s="18">
        <f>Model!$W$27*((drdp!D92)*'DBH-OS'!$B92+(drdp!G92)*'DBH-OS'!$C92+(drdp!J92)*'DBH-OS'!$D92)</f>
        <v>0</v>
      </c>
      <c r="K92" s="21">
        <f>SUM(E$3:E91)+H92</f>
        <v>-0.72887587532526654</v>
      </c>
      <c r="L92" s="21">
        <f>SUM(F$3:F91)+I92</f>
        <v>0.66637312829541662</v>
      </c>
      <c r="M92" s="21">
        <f>SUM(G$3:G91)+J92</f>
        <v>0</v>
      </c>
      <c r="N92" s="21"/>
      <c r="O92" s="21"/>
      <c r="P92" s="21"/>
      <c r="Q92" s="19">
        <f t="shared" si="7"/>
        <v>0.53126004163117346</v>
      </c>
      <c r="R92" s="19">
        <f t="shared" si="7"/>
        <v>0.44405314611421975</v>
      </c>
      <c r="S92" s="19">
        <f t="shared" si="7"/>
        <v>0</v>
      </c>
      <c r="T92" s="19">
        <f t="shared" si="8"/>
        <v>-0.4857032971795579</v>
      </c>
      <c r="U92" s="19">
        <f t="shared" si="9"/>
        <v>0</v>
      </c>
      <c r="V92" s="19">
        <f t="shared" si="10"/>
        <v>0</v>
      </c>
    </row>
    <row r="93" spans="1:22" x14ac:dyDescent="0.25">
      <c r="A93" s="26">
        <f>Wellpath!E93</f>
        <v>8600</v>
      </c>
      <c r="B93" s="22">
        <v>0</v>
      </c>
      <c r="C93" s="22">
        <v>0</v>
      </c>
      <c r="D93" s="22">
        <f t="shared" si="6"/>
        <v>3.9314164891663715E-5</v>
      </c>
      <c r="E93" s="20">
        <f>Model!$W$27*((drdp!B93+drdp!K93)*'DBH-OS'!$B93+(drdp!E93+drdp!N93)*'DBH-OS'!$C93+(drdp!H93+drdp!Q93)*'DBH-OS'!$D93)</f>
        <v>1.5863573019197909E-2</v>
      </c>
      <c r="F93" s="20">
        <f>Model!$W$27*((drdp!C93+drdp!L93)*'DBH-OS'!$B93+(drdp!F93+drdp!O93)*'DBH-OS'!$C93+(drdp!I93+drdp!R93)*'DBH-OS'!$D93)</f>
        <v>-4.3870477701922393E-2</v>
      </c>
      <c r="G93" s="20">
        <f>Model!$W$27*((drdp!D93+drdp!M93)*'DBH-OS'!$B93+(drdp!G93+drdp!P93)*'DBH-OS'!$C93+(drdp!J93+drdp!S93)*'DBH-OS'!$D93)</f>
        <v>0</v>
      </c>
      <c r="H93" s="18">
        <f>Model!$W$27*((drdp!B93)*'DBH-OS'!$B93+(drdp!E93)*'DBH-OS'!$C93+(drdp!H93)*'DBH-OS'!$D93)</f>
        <v>7.9317865095989547E-3</v>
      </c>
      <c r="I93" s="18">
        <f>Model!$W$27*((drdp!C93)*'DBH-OS'!$B93+(drdp!F93)*'DBH-OS'!$C93+(drdp!I93)*'DBH-OS'!$D93)</f>
        <v>-2.1935238850961197E-2</v>
      </c>
      <c r="J93" s="18">
        <f>Model!$W$27*((drdp!D93)*'DBH-OS'!$B93+(drdp!G93)*'DBH-OS'!$C93+(drdp!J93)*'DBH-OS'!$D93)</f>
        <v>0</v>
      </c>
      <c r="K93" s="21">
        <f>SUM(E$3:E92)+H93</f>
        <v>-0.71460860897779566</v>
      </c>
      <c r="L93" s="21">
        <f>SUM(F$3:F92)+I93</f>
        <v>0.62295331468260984</v>
      </c>
      <c r="M93" s="21">
        <f>SUM(G$3:G92)+J93</f>
        <v>0</v>
      </c>
      <c r="N93" s="21"/>
      <c r="O93" s="21"/>
      <c r="P93" s="21"/>
      <c r="Q93" s="19">
        <f t="shared" si="7"/>
        <v>0.51066546402518009</v>
      </c>
      <c r="R93" s="19">
        <f t="shared" si="7"/>
        <v>0.3880708322740507</v>
      </c>
      <c r="S93" s="19">
        <f t="shared" si="7"/>
        <v>0</v>
      </c>
      <c r="T93" s="19">
        <f t="shared" si="8"/>
        <v>-0.44516780166344683</v>
      </c>
      <c r="U93" s="19">
        <f t="shared" si="9"/>
        <v>0</v>
      </c>
      <c r="V93" s="19">
        <f t="shared" si="10"/>
        <v>0</v>
      </c>
    </row>
    <row r="94" spans="1:22" x14ac:dyDescent="0.25">
      <c r="A94" s="26">
        <f>Wellpath!E94</f>
        <v>8700</v>
      </c>
      <c r="B94" s="22">
        <v>0</v>
      </c>
      <c r="C94" s="22">
        <v>0</v>
      </c>
      <c r="D94" s="22">
        <f t="shared" si="6"/>
        <v>3.9314164891663715E-5</v>
      </c>
      <c r="E94" s="20">
        <f>Model!$W$27*((drdp!B94+drdp!K94)*'DBH-OS'!$B94+(drdp!E94+drdp!N94)*'DBH-OS'!$C94+(drdp!H94+drdp!Q94)*'DBH-OS'!$D94)</f>
        <v>1.9018725558058711E-2</v>
      </c>
      <c r="F94" s="20">
        <f>Model!$W$27*((drdp!C94+drdp!L94)*'DBH-OS'!$B94+(drdp!F94+drdp!O94)*'DBH-OS'!$C94+(drdp!I94+drdp!R94)*'DBH-OS'!$D94)</f>
        <v>-4.465355117503849E-2</v>
      </c>
      <c r="G94" s="20">
        <f>Model!$W$27*((drdp!D94+drdp!M94)*'DBH-OS'!$B94+(drdp!G94+drdp!P94)*'DBH-OS'!$C94+(drdp!J94+drdp!S94)*'DBH-OS'!$D94)</f>
        <v>0</v>
      </c>
      <c r="H94" s="18">
        <f>Model!$W$27*((drdp!B94)*'DBH-OS'!$B94+(drdp!E94)*'DBH-OS'!$C94+(drdp!H94)*'DBH-OS'!$D94)</f>
        <v>9.5093627790293553E-3</v>
      </c>
      <c r="I94" s="18">
        <f>Model!$W$27*((drdp!C94)*'DBH-OS'!$B94+(drdp!F94)*'DBH-OS'!$C94+(drdp!I94)*'DBH-OS'!$D94)</f>
        <v>-2.2326775587519245E-2</v>
      </c>
      <c r="J94" s="18">
        <f>Model!$W$27*((drdp!D94)*'DBH-OS'!$B94+(drdp!G94)*'DBH-OS'!$C94+(drdp!J94)*'DBH-OS'!$D94)</f>
        <v>0</v>
      </c>
      <c r="K94" s="21">
        <f>SUM(E$3:E93)+H94</f>
        <v>-0.69716745968916727</v>
      </c>
      <c r="L94" s="21">
        <f>SUM(F$3:F93)+I94</f>
        <v>0.57869130024412929</v>
      </c>
      <c r="M94" s="21">
        <f>SUM(G$3:G93)+J94</f>
        <v>0</v>
      </c>
      <c r="N94" s="21"/>
      <c r="O94" s="21"/>
      <c r="P94" s="21"/>
      <c r="Q94" s="19">
        <f t="shared" si="7"/>
        <v>0.48604246684944669</v>
      </c>
      <c r="R94" s="19">
        <f t="shared" si="7"/>
        <v>0.33488362097824098</v>
      </c>
      <c r="S94" s="19">
        <f t="shared" si="7"/>
        <v>0</v>
      </c>
      <c r="T94" s="19">
        <f t="shared" si="8"/>
        <v>-0.40344474373542077</v>
      </c>
      <c r="U94" s="19">
        <f t="shared" si="9"/>
        <v>0</v>
      </c>
      <c r="V94" s="19">
        <f t="shared" si="10"/>
        <v>0</v>
      </c>
    </row>
    <row r="95" spans="1:22" x14ac:dyDescent="0.25">
      <c r="A95" s="26">
        <f>Wellpath!E95</f>
        <v>8800</v>
      </c>
      <c r="B95" s="22">
        <v>0</v>
      </c>
      <c r="C95" s="22">
        <v>0</v>
      </c>
      <c r="D95" s="22">
        <f t="shared" si="6"/>
        <v>3.9314164891663715E-5</v>
      </c>
      <c r="E95" s="20">
        <f>Model!$W$27*((drdp!B95+drdp!K95)*'DBH-OS'!$B95+(drdp!E95+drdp!N95)*'DBH-OS'!$C95+(drdp!H95+drdp!Q95)*'DBH-OS'!$D95)</f>
        <v>2.2116217022455784E-2</v>
      </c>
      <c r="F95" s="20">
        <f>Model!$W$27*((drdp!C95+drdp!L95)*'DBH-OS'!$B95+(drdp!F95+drdp!O95)*'DBH-OS'!$C95+(drdp!I95+drdp!R95)*'DBH-OS'!$D95)</f>
        <v>-4.5304820449908731E-2</v>
      </c>
      <c r="G95" s="20">
        <f>Model!$W$27*((drdp!D95+drdp!M95)*'DBH-OS'!$B95+(drdp!G95+drdp!P95)*'DBH-OS'!$C95+(drdp!J95+drdp!S95)*'DBH-OS'!$D95)</f>
        <v>0</v>
      </c>
      <c r="H95" s="18">
        <f>Model!$W$27*((drdp!B95)*'DBH-OS'!$B95+(drdp!E95)*'DBH-OS'!$C95+(drdp!H95)*'DBH-OS'!$D95)</f>
        <v>1.1058108511227892E-2</v>
      </c>
      <c r="I95" s="18">
        <f>Model!$W$27*((drdp!C95)*'DBH-OS'!$B95+(drdp!F95)*'DBH-OS'!$C95+(drdp!I95)*'DBH-OS'!$D95)</f>
        <v>-2.2652410224954365E-2</v>
      </c>
      <c r="J95" s="18">
        <f>Model!$W$27*((drdp!D95)*'DBH-OS'!$B95+(drdp!G95)*'DBH-OS'!$C95+(drdp!J95)*'DBH-OS'!$D95)</f>
        <v>0</v>
      </c>
      <c r="K95" s="21">
        <f>SUM(E$3:E94)+H95</f>
        <v>-0.67659998839891</v>
      </c>
      <c r="L95" s="21">
        <f>SUM(F$3:F94)+I95</f>
        <v>0.53371211443165578</v>
      </c>
      <c r="M95" s="21">
        <f>SUM(G$3:G94)+J95</f>
        <v>0</v>
      </c>
      <c r="N95" s="21"/>
      <c r="O95" s="21"/>
      <c r="P95" s="21"/>
      <c r="Q95" s="19">
        <f t="shared" si="7"/>
        <v>0.45778754430140517</v>
      </c>
      <c r="R95" s="19">
        <f t="shared" si="7"/>
        <v>0.28484862109110881</v>
      </c>
      <c r="S95" s="19">
        <f t="shared" si="7"/>
        <v>0</v>
      </c>
      <c r="T95" s="19">
        <f t="shared" si="8"/>
        <v>-0.36110961043281603</v>
      </c>
      <c r="U95" s="19">
        <f t="shared" si="9"/>
        <v>0</v>
      </c>
      <c r="V95" s="19">
        <f t="shared" si="10"/>
        <v>0</v>
      </c>
    </row>
    <row r="96" spans="1:22" x14ac:dyDescent="0.25">
      <c r="A96" s="26">
        <f>Wellpath!E96</f>
        <v>8900</v>
      </c>
      <c r="B96" s="22">
        <v>0</v>
      </c>
      <c r="C96" s="22">
        <v>0</v>
      </c>
      <c r="D96" s="22">
        <f t="shared" si="6"/>
        <v>3.9314164891663715E-5</v>
      </c>
      <c r="E96" s="20">
        <f>Model!$W$27*((drdp!B96+drdp!K96)*'DBH-OS'!$B96+(drdp!E96+drdp!N96)*'DBH-OS'!$C96+(drdp!H96+drdp!Q96)*'DBH-OS'!$D96)</f>
        <v>2.515017902232472E-2</v>
      </c>
      <c r="F96" s="20">
        <f>Model!$W$27*((drdp!C96+drdp!L96)*'DBH-OS'!$B96+(drdp!F96+drdp!O96)*'DBH-OS'!$C96+(drdp!I96+drdp!R96)*'DBH-OS'!$D96)</f>
        <v>-4.5842722916886389E-2</v>
      </c>
      <c r="G96" s="20">
        <f>Model!$W$27*((drdp!D96+drdp!M96)*'DBH-OS'!$B96+(drdp!G96+drdp!P96)*'DBH-OS'!$C96+(drdp!J96+drdp!S96)*'DBH-OS'!$D96)</f>
        <v>0</v>
      </c>
      <c r="H96" s="18">
        <f>Model!$W$27*((drdp!B96)*'DBH-OS'!$B96+(drdp!E96)*'DBH-OS'!$C96+(drdp!H96)*'DBH-OS'!$D96)</f>
        <v>1.257508951116236E-2</v>
      </c>
      <c r="I96" s="18">
        <f>Model!$W$27*((drdp!C96)*'DBH-OS'!$B96+(drdp!F96)*'DBH-OS'!$C96+(drdp!I96)*'DBH-OS'!$D96)</f>
        <v>-2.2921361458443194E-2</v>
      </c>
      <c r="J96" s="18">
        <f>Model!$W$27*((drdp!D96)*'DBH-OS'!$B96+(drdp!G96)*'DBH-OS'!$C96+(drdp!J96)*'DBH-OS'!$D96)</f>
        <v>0</v>
      </c>
      <c r="K96" s="21">
        <f>SUM(E$3:E95)+H96</f>
        <v>-0.65296679037651972</v>
      </c>
      <c r="L96" s="21">
        <f>SUM(F$3:F95)+I96</f>
        <v>0.48813834274825824</v>
      </c>
      <c r="M96" s="21">
        <f>SUM(G$3:G95)+J96</f>
        <v>0</v>
      </c>
      <c r="N96" s="21"/>
      <c r="O96" s="21"/>
      <c r="P96" s="21"/>
      <c r="Q96" s="19">
        <f t="shared" si="7"/>
        <v>0.42636562933461386</v>
      </c>
      <c r="R96" s="19">
        <f t="shared" si="7"/>
        <v>0.23827904166101604</v>
      </c>
      <c r="S96" s="19">
        <f t="shared" si="7"/>
        <v>0</v>
      </c>
      <c r="T96" s="19">
        <f t="shared" si="8"/>
        <v>-0.31873812692404369</v>
      </c>
      <c r="U96" s="19">
        <f t="shared" si="9"/>
        <v>0</v>
      </c>
      <c r="V96" s="19">
        <f t="shared" si="10"/>
        <v>0</v>
      </c>
    </row>
    <row r="97" spans="1:22" x14ac:dyDescent="0.25">
      <c r="A97" s="26">
        <f>Wellpath!E97</f>
        <v>9000</v>
      </c>
      <c r="B97" s="22">
        <v>0</v>
      </c>
      <c r="C97" s="22">
        <v>0</v>
      </c>
      <c r="D97" s="22">
        <f t="shared" si="6"/>
        <v>3.9314164891663715E-5</v>
      </c>
      <c r="E97" s="20">
        <f>Model!$W$27*((drdp!B97+drdp!K97)*'DBH-OS'!$B97+(drdp!E97+drdp!N97)*'DBH-OS'!$C97+(drdp!H97+drdp!Q97)*'DBH-OS'!$D97)</f>
        <v>2.8121146643470121E-2</v>
      </c>
      <c r="F97" s="20">
        <f>Model!$W$27*((drdp!C97+drdp!L97)*'DBH-OS'!$B97+(drdp!F97+drdp!O97)*'DBH-OS'!$C97+(drdp!I97+drdp!R97)*'DBH-OS'!$D97)</f>
        <v>-4.6251160955451884E-2</v>
      </c>
      <c r="G97" s="20">
        <f>Model!$W$27*((drdp!D97+drdp!M97)*'DBH-OS'!$B97+(drdp!G97+drdp!P97)*'DBH-OS'!$C97+(drdp!J97+drdp!S97)*'DBH-OS'!$D97)</f>
        <v>0</v>
      </c>
      <c r="H97" s="18">
        <f>Model!$W$27*((drdp!B97)*'DBH-OS'!$B97+(drdp!E97)*'DBH-OS'!$C97+(drdp!H97)*'DBH-OS'!$D97)</f>
        <v>1.406057332173506E-2</v>
      </c>
      <c r="I97" s="18">
        <f>Model!$W$27*((drdp!C97)*'DBH-OS'!$B97+(drdp!F97)*'DBH-OS'!$C97+(drdp!I97)*'DBH-OS'!$D97)</f>
        <v>-2.3125580477725942E-2</v>
      </c>
      <c r="J97" s="18">
        <f>Model!$W$27*((drdp!D97)*'DBH-OS'!$B97+(drdp!G97)*'DBH-OS'!$C97+(drdp!J97)*'DBH-OS'!$D97)</f>
        <v>0</v>
      </c>
      <c r="K97" s="21">
        <f>SUM(E$3:E96)+H97</f>
        <v>-0.6263311275436223</v>
      </c>
      <c r="L97" s="21">
        <f>SUM(F$3:F96)+I97</f>
        <v>0.44209140081208909</v>
      </c>
      <c r="M97" s="21">
        <f>SUM(G$3:G96)+J97</f>
        <v>0</v>
      </c>
      <c r="N97" s="21"/>
      <c r="O97" s="21"/>
      <c r="P97" s="21"/>
      <c r="Q97" s="19">
        <f t="shared" si="7"/>
        <v>0.39229068133006528</v>
      </c>
      <c r="R97" s="19">
        <f t="shared" si="7"/>
        <v>0.19544480667199521</v>
      </c>
      <c r="S97" s="19">
        <f t="shared" si="7"/>
        <v>0</v>
      </c>
      <c r="T97" s="19">
        <f t="shared" si="8"/>
        <v>-0.27689560554797521</v>
      </c>
      <c r="U97" s="19">
        <f t="shared" si="9"/>
        <v>0</v>
      </c>
      <c r="V97" s="19">
        <f t="shared" si="10"/>
        <v>0</v>
      </c>
    </row>
    <row r="98" spans="1:22" x14ac:dyDescent="0.25">
      <c r="A98" s="26">
        <f>Wellpath!E98</f>
        <v>9100</v>
      </c>
      <c r="B98" s="22">
        <v>0</v>
      </c>
      <c r="C98" s="22">
        <v>0</v>
      </c>
      <c r="D98" s="22">
        <f t="shared" si="6"/>
        <v>3.9314164891663715E-5</v>
      </c>
      <c r="E98" s="20">
        <f>Model!$W$27*((drdp!B98+drdp!K98)*'DBH-OS'!$B98+(drdp!E98+drdp!N98)*'DBH-OS'!$C98+(drdp!H98+drdp!Q98)*'DBH-OS'!$D98)</f>
        <v>3.1010543736782869E-2</v>
      </c>
      <c r="F98" s="20">
        <f>Model!$W$27*((drdp!C98+drdp!L98)*'DBH-OS'!$B98+(drdp!F98+drdp!O98)*'DBH-OS'!$C98+(drdp!I98+drdp!R98)*'DBH-OS'!$D98)</f>
        <v>-4.6533529226411567E-2</v>
      </c>
      <c r="G98" s="20">
        <f>Model!$W$27*((drdp!D98+drdp!M98)*'DBH-OS'!$B98+(drdp!G98+drdp!P98)*'DBH-OS'!$C98+(drdp!J98+drdp!S98)*'DBH-OS'!$D98)</f>
        <v>0</v>
      </c>
      <c r="H98" s="18">
        <f>Model!$W$27*((drdp!B98)*'DBH-OS'!$B98+(drdp!E98)*'DBH-OS'!$C98+(drdp!H98)*'DBH-OS'!$D98)</f>
        <v>1.5505271868391434E-2</v>
      </c>
      <c r="I98" s="18">
        <f>Model!$W$27*((drdp!C98)*'DBH-OS'!$B98+(drdp!F98)*'DBH-OS'!$C98+(drdp!I98)*'DBH-OS'!$D98)</f>
        <v>-2.3266764613205784E-2</v>
      </c>
      <c r="J98" s="18">
        <f>Model!$W$27*((drdp!D98)*'DBH-OS'!$B98+(drdp!G98)*'DBH-OS'!$C98+(drdp!J98)*'DBH-OS'!$D98)</f>
        <v>0</v>
      </c>
      <c r="K98" s="21">
        <f>SUM(E$3:E97)+H98</f>
        <v>-0.5967652823534958</v>
      </c>
      <c r="L98" s="21">
        <f>SUM(F$3:F97)+I98</f>
        <v>0.39569905572115738</v>
      </c>
      <c r="M98" s="21">
        <f>SUM(G$3:G97)+J98</f>
        <v>0</v>
      </c>
      <c r="N98" s="21"/>
      <c r="O98" s="21"/>
      <c r="P98" s="21"/>
      <c r="Q98" s="19">
        <f t="shared" si="7"/>
        <v>0.35612880222244758</v>
      </c>
      <c r="R98" s="19">
        <f t="shared" si="7"/>
        <v>0.1565777426986156</v>
      </c>
      <c r="S98" s="19">
        <f t="shared" si="7"/>
        <v>0</v>
      </c>
      <c r="T98" s="19">
        <f t="shared" si="8"/>
        <v>-0.23613945871444814</v>
      </c>
      <c r="U98" s="19">
        <f t="shared" si="9"/>
        <v>0</v>
      </c>
      <c r="V98" s="19">
        <f t="shared" si="10"/>
        <v>0</v>
      </c>
    </row>
    <row r="99" spans="1:22" x14ac:dyDescent="0.25">
      <c r="A99" s="26">
        <f>Wellpath!E99</f>
        <v>9200</v>
      </c>
      <c r="B99" s="22">
        <v>0</v>
      </c>
      <c r="C99" s="22">
        <v>0</v>
      </c>
      <c r="D99" s="22">
        <f t="shared" si="6"/>
        <v>3.9314164891663715E-5</v>
      </c>
      <c r="E99" s="20">
        <f>Model!$W$27*((drdp!B99+drdp!K99)*'DBH-OS'!$B99+(drdp!E99+drdp!N99)*'DBH-OS'!$C99+(drdp!H99+drdp!Q99)*'DBH-OS'!$D99)</f>
        <v>3.381737245106136E-2</v>
      </c>
      <c r="F99" s="20">
        <f>Model!$W$27*((drdp!C99+drdp!L99)*'DBH-OS'!$B99+(drdp!F99+drdp!O99)*'DBH-OS'!$C99+(drdp!I99+drdp!R99)*'DBH-OS'!$D99)</f>
        <v>-4.6682552229468592E-2</v>
      </c>
      <c r="G99" s="20">
        <f>Model!$W$27*((drdp!D99+drdp!M99)*'DBH-OS'!$B99+(drdp!G99+drdp!P99)*'DBH-OS'!$C99+(drdp!J99+drdp!S99)*'DBH-OS'!$D99)</f>
        <v>0</v>
      </c>
      <c r="H99" s="18">
        <f>Model!$W$27*((drdp!B99)*'DBH-OS'!$B99+(drdp!E99)*'DBH-OS'!$C99+(drdp!H99)*'DBH-OS'!$D99)</f>
        <v>1.690868622553068E-2</v>
      </c>
      <c r="I99" s="18">
        <f>Model!$W$27*((drdp!C99)*'DBH-OS'!$B99+(drdp!F99)*'DBH-OS'!$C99+(drdp!I99)*'DBH-OS'!$D99)</f>
        <v>-2.3341276114734296E-2</v>
      </c>
      <c r="J99" s="18">
        <f>Model!$W$27*((drdp!D99)*'DBH-OS'!$B99+(drdp!G99)*'DBH-OS'!$C99+(drdp!J99)*'DBH-OS'!$D99)</f>
        <v>0</v>
      </c>
      <c r="K99" s="21">
        <f>SUM(E$3:E98)+H99</f>
        <v>-0.56435132425957368</v>
      </c>
      <c r="L99" s="21">
        <f>SUM(F$3:F98)+I99</f>
        <v>0.34909101499321726</v>
      </c>
      <c r="M99" s="21">
        <f>SUM(G$3:G98)+J99</f>
        <v>0</v>
      </c>
      <c r="N99" s="21"/>
      <c r="O99" s="21"/>
      <c r="P99" s="21"/>
      <c r="Q99" s="19">
        <f t="shared" si="7"/>
        <v>0.31849241719353449</v>
      </c>
      <c r="R99" s="19">
        <f t="shared" si="7"/>
        <v>0.12186453674899464</v>
      </c>
      <c r="S99" s="19">
        <f t="shared" si="7"/>
        <v>0</v>
      </c>
      <c r="T99" s="19">
        <f t="shared" si="8"/>
        <v>-0.19700997659854086</v>
      </c>
      <c r="U99" s="19">
        <f t="shared" si="9"/>
        <v>0</v>
      </c>
      <c r="V99" s="19">
        <f t="shared" si="10"/>
        <v>0</v>
      </c>
    </row>
    <row r="100" spans="1:22" x14ac:dyDescent="0.25">
      <c r="A100" s="26">
        <f>Wellpath!E100</f>
        <v>9300</v>
      </c>
      <c r="B100" s="22">
        <v>0</v>
      </c>
      <c r="C100" s="22">
        <v>0</v>
      </c>
      <c r="D100" s="22">
        <f t="shared" si="6"/>
        <v>3.9314164891663715E-5</v>
      </c>
      <c r="E100" s="20">
        <f>Model!$W$27*((drdp!B100+drdp!K100)*'DBH-OS'!$B100+(drdp!E100+drdp!N100)*'DBH-OS'!$C100+(drdp!H100+drdp!Q100)*'DBH-OS'!$D100)</f>
        <v>3.62561378814601E-2</v>
      </c>
      <c r="F100" s="20">
        <f>Model!$W$27*((drdp!C100+drdp!L100)*'DBH-OS'!$B100+(drdp!F100+drdp!O100)*'DBH-OS'!$C100+(drdp!I100+drdp!R100)*'DBH-OS'!$D100)</f>
        <v>-4.6355690157988405E-2</v>
      </c>
      <c r="G100" s="20">
        <f>Model!$W$27*((drdp!D100+drdp!M100)*'DBH-OS'!$B100+(drdp!G100+drdp!P100)*'DBH-OS'!$C100+(drdp!J100+drdp!S100)*'DBH-OS'!$D100)</f>
        <v>0</v>
      </c>
      <c r="H100" s="18">
        <f>Model!$W$27*((drdp!B100)*'DBH-OS'!$B100+(drdp!E100)*'DBH-OS'!$C100+(drdp!H100)*'DBH-OS'!$D100)</f>
        <v>1.826505686723439E-2</v>
      </c>
      <c r="I100" s="18">
        <f>Model!$W$27*((drdp!C100)*'DBH-OS'!$B100+(drdp!F100)*'DBH-OS'!$C100+(drdp!I100)*'DBH-OS'!$D100)</f>
        <v>-2.3352992522916186E-2</v>
      </c>
      <c r="J100" s="18">
        <f>Model!$W$27*((drdp!D100)*'DBH-OS'!$B100+(drdp!G100)*'DBH-OS'!$C100+(drdp!J100)*'DBH-OS'!$D100)</f>
        <v>0</v>
      </c>
      <c r="K100" s="21">
        <f>SUM(E$3:E99)+H100</f>
        <v>-0.52917758116680869</v>
      </c>
      <c r="L100" s="21">
        <f>SUM(F$3:F99)+I100</f>
        <v>0.30239674635556679</v>
      </c>
      <c r="M100" s="21">
        <f>SUM(G$3:G99)+J100</f>
        <v>0</v>
      </c>
      <c r="N100" s="21"/>
      <c r="O100" s="21"/>
      <c r="P100" s="21"/>
      <c r="Q100" s="19">
        <f t="shared" si="7"/>
        <v>0.28002891240955441</v>
      </c>
      <c r="R100" s="19">
        <f t="shared" si="7"/>
        <v>9.1443792206432992E-2</v>
      </c>
      <c r="S100" s="19">
        <f t="shared" si="7"/>
        <v>0</v>
      </c>
      <c r="T100" s="19">
        <f t="shared" si="8"/>
        <v>-0.1600215787891518</v>
      </c>
      <c r="U100" s="19">
        <f t="shared" si="9"/>
        <v>0</v>
      </c>
      <c r="V100" s="19">
        <f t="shared" si="10"/>
        <v>0</v>
      </c>
    </row>
    <row r="101" spans="1:22" x14ac:dyDescent="0.25">
      <c r="A101" s="26">
        <f>Wellpath!E101</f>
        <v>9398.5</v>
      </c>
      <c r="B101" s="22">
        <v>0</v>
      </c>
      <c r="C101" s="22">
        <v>0</v>
      </c>
      <c r="D101" s="22">
        <f t="shared" si="6"/>
        <v>3.9314164891663715E-5</v>
      </c>
      <c r="E101" s="20">
        <f>Model!$W$27*((drdp!B101+drdp!K101)*'DBH-OS'!$B101+(drdp!E101+drdp!N101)*'DBH-OS'!$C101+(drdp!H101+drdp!Q101)*'DBH-OS'!$D101)</f>
        <v>1.955327560515846E-2</v>
      </c>
      <c r="F101" s="20">
        <f>Model!$W$27*((drdp!C101+drdp!L101)*'DBH-OS'!$B101+(drdp!F101+drdp!O101)*'DBH-OS'!$C101+(drdp!I101+drdp!R101)*'DBH-OS'!$D101)</f>
        <v>-2.3302686449432321E-2</v>
      </c>
      <c r="G101" s="20">
        <f>Model!$W$27*((drdp!D101+drdp!M101)*'DBH-OS'!$B101+(drdp!G101+drdp!P101)*'DBH-OS'!$C101+(drdp!J101+drdp!S101)*'DBH-OS'!$D101)</f>
        <v>0</v>
      </c>
      <c r="H101" s="18">
        <f>Model!$W$27*((drdp!B101)*'DBH-OS'!$B101+(drdp!E101)*'DBH-OS'!$C101+(drdp!H101)*'DBH-OS'!$D101)</f>
        <v>1.9259976471080902E-2</v>
      </c>
      <c r="I101" s="18">
        <f>Model!$W$27*((drdp!C101)*'DBH-OS'!$B101+(drdp!F101)*'DBH-OS'!$C101+(drdp!I101)*'DBH-OS'!$D101)</f>
        <v>-2.2953146152690618E-2</v>
      </c>
      <c r="J101" s="18">
        <f>Model!$W$27*((drdp!D101)*'DBH-OS'!$B101+(drdp!G101)*'DBH-OS'!$C101+(drdp!J101)*'DBH-OS'!$D101)</f>
        <v>0</v>
      </c>
      <c r="K101" s="21">
        <f>SUM(E$3:E100)+H101</f>
        <v>-0.49192652368150203</v>
      </c>
      <c r="L101" s="21">
        <f>SUM(F$3:F100)+I101</f>
        <v>0.25644090256780394</v>
      </c>
      <c r="M101" s="21">
        <f>SUM(G$3:G100)+J101</f>
        <v>0</v>
      </c>
      <c r="N101" s="21"/>
      <c r="O101" s="21"/>
      <c r="P101" s="21"/>
      <c r="Q101" s="19">
        <f t="shared" si="7"/>
        <v>0.24199170470136738</v>
      </c>
      <c r="R101" s="19">
        <f t="shared" si="7"/>
        <v>6.5761936509789912E-2</v>
      </c>
      <c r="S101" s="19">
        <f t="shared" si="7"/>
        <v>0</v>
      </c>
      <c r="T101" s="19">
        <f t="shared" si="8"/>
        <v>-0.12615008172992656</v>
      </c>
      <c r="U101" s="19">
        <f t="shared" si="9"/>
        <v>0</v>
      </c>
      <c r="V101" s="19">
        <f t="shared" si="10"/>
        <v>0</v>
      </c>
    </row>
    <row r="102" spans="1:22" x14ac:dyDescent="0.25">
      <c r="A102" s="26">
        <f>Wellpath!E102</f>
        <v>9400</v>
      </c>
      <c r="B102" s="22">
        <v>0</v>
      </c>
      <c r="C102" s="22">
        <v>0</v>
      </c>
      <c r="D102" s="22">
        <f t="shared" si="6"/>
        <v>3.9314164891663715E-5</v>
      </c>
      <c r="E102" s="20">
        <f>Model!$W$27*((drdp!B102+drdp!K102)*'DBH-OS'!$B102+(drdp!E102+drdp!N102)*'DBH-OS'!$C102+(drdp!H102+drdp!Q102)*'DBH-OS'!$D102)</f>
        <v>1.9846574739236018E-2</v>
      </c>
      <c r="F102" s="20">
        <f>Model!$W$27*((drdp!C102+drdp!L102)*'DBH-OS'!$B102+(drdp!F102+drdp!O102)*'DBH-OS'!$C102+(drdp!I102+drdp!R102)*'DBH-OS'!$D102)</f>
        <v>-2.3652226746174024E-2</v>
      </c>
      <c r="G102" s="20">
        <f>Model!$W$27*((drdp!D102+drdp!M102)*'DBH-OS'!$B102+(drdp!G102+drdp!P102)*'DBH-OS'!$C102+(drdp!J102+drdp!S102)*'DBH-OS'!$D102)</f>
        <v>0</v>
      </c>
      <c r="H102" s="18">
        <f>Model!$W$27*((drdp!B102)*'DBH-OS'!$B102+(drdp!E102)*'DBH-OS'!$C102+(drdp!H102)*'DBH-OS'!$D102)</f>
        <v>2.9329913407755918E-4</v>
      </c>
      <c r="I102" s="18">
        <f>Model!$W$27*((drdp!C102)*'DBH-OS'!$B102+(drdp!F102)*'DBH-OS'!$C102+(drdp!I102)*'DBH-OS'!$D102)</f>
        <v>-3.4954029674170208E-4</v>
      </c>
      <c r="J102" s="18">
        <f>Model!$W$27*((drdp!D102)*'DBH-OS'!$B102+(drdp!G102)*'DBH-OS'!$C102+(drdp!J102)*'DBH-OS'!$D102)</f>
        <v>0</v>
      </c>
      <c r="K102" s="21">
        <f>SUM(E$3:E101)+H102</f>
        <v>-0.49133992541334692</v>
      </c>
      <c r="L102" s="21">
        <f>SUM(F$3:F101)+I102</f>
        <v>0.25574182197432049</v>
      </c>
      <c r="M102" s="21">
        <f>SUM(G$3:G101)+J102</f>
        <v>0</v>
      </c>
      <c r="N102" s="21"/>
      <c r="O102" s="21"/>
      <c r="P102" s="21"/>
      <c r="Q102" s="19">
        <f t="shared" si="7"/>
        <v>0.24141492230519332</v>
      </c>
      <c r="R102" s="19">
        <f t="shared" si="7"/>
        <v>6.5403879506745033E-2</v>
      </c>
      <c r="S102" s="19">
        <f t="shared" si="7"/>
        <v>0</v>
      </c>
      <c r="T102" s="19">
        <f t="shared" si="8"/>
        <v>-0.12565616773393609</v>
      </c>
      <c r="U102" s="19">
        <f t="shared" si="9"/>
        <v>0</v>
      </c>
      <c r="V102" s="19">
        <f t="shared" si="10"/>
        <v>0</v>
      </c>
    </row>
    <row r="103" spans="1:22" x14ac:dyDescent="0.25">
      <c r="A103" s="26">
        <f>Wellpath!E103</f>
        <v>9500</v>
      </c>
      <c r="B103" s="22">
        <v>0</v>
      </c>
      <c r="C103" s="22">
        <v>0</v>
      </c>
      <c r="D103" s="22">
        <f t="shared" si="6"/>
        <v>3.9314164891663715E-5</v>
      </c>
      <c r="E103" s="20">
        <f>Model!$W$27*((drdp!B103+drdp!K103)*'DBH-OS'!$B103+(drdp!E103+drdp!N103)*'DBH-OS'!$C103+(drdp!H103+drdp!Q103)*'DBH-OS'!$D103)</f>
        <v>3.9106551210316622E-2</v>
      </c>
      <c r="F103" s="20">
        <f>Model!$W$27*((drdp!C103+drdp!L103)*'DBH-OS'!$B103+(drdp!F103+drdp!O103)*'DBH-OS'!$C103+(drdp!I103+drdp!R103)*'DBH-OS'!$D103)</f>
        <v>-4.6605372898864302E-2</v>
      </c>
      <c r="G103" s="20">
        <f>Model!$W$27*((drdp!D103+drdp!M103)*'DBH-OS'!$B103+(drdp!G103+drdp!P103)*'DBH-OS'!$C103+(drdp!J103+drdp!S103)*'DBH-OS'!$D103)</f>
        <v>0</v>
      </c>
      <c r="H103" s="18">
        <f>Model!$W$27*((drdp!B103)*'DBH-OS'!$B103+(drdp!E103)*'DBH-OS'!$C103+(drdp!H103)*'DBH-OS'!$D103)</f>
        <v>1.955327560515846E-2</v>
      </c>
      <c r="I103" s="18">
        <f>Model!$W$27*((drdp!C103)*'DBH-OS'!$B103+(drdp!F103)*'DBH-OS'!$C103+(drdp!I103)*'DBH-OS'!$D103)</f>
        <v>-2.3302686449432321E-2</v>
      </c>
      <c r="J103" s="18">
        <f>Model!$W$27*((drdp!D103)*'DBH-OS'!$B103+(drdp!G103)*'DBH-OS'!$C103+(drdp!J103)*'DBH-OS'!$D103)</f>
        <v>0</v>
      </c>
      <c r="K103" s="21">
        <f>SUM(E$3:E102)+H103</f>
        <v>-0.45223337420303</v>
      </c>
      <c r="L103" s="21">
        <f>SUM(F$3:F102)+I103</f>
        <v>0.20913644907545589</v>
      </c>
      <c r="M103" s="21">
        <f>SUM(G$3:G102)+J103</f>
        <v>0</v>
      </c>
      <c r="N103" s="21"/>
      <c r="O103" s="21"/>
      <c r="P103" s="21"/>
      <c r="Q103" s="19">
        <f t="shared" si="7"/>
        <v>0.20451502474305777</v>
      </c>
      <c r="R103" s="19">
        <f t="shared" si="7"/>
        <v>4.3738054331890756E-2</v>
      </c>
      <c r="S103" s="19">
        <f t="shared" si="7"/>
        <v>0</v>
      </c>
      <c r="T103" s="19">
        <f t="shared" si="8"/>
        <v>-9.457848203423358E-2</v>
      </c>
      <c r="U103" s="19">
        <f t="shared" si="9"/>
        <v>0</v>
      </c>
      <c r="V103" s="19">
        <f t="shared" si="10"/>
        <v>0</v>
      </c>
    </row>
    <row r="104" spans="1:22" x14ac:dyDescent="0.25">
      <c r="A104" s="26">
        <f>Wellpath!E104</f>
        <v>9600</v>
      </c>
      <c r="B104" s="22">
        <v>0</v>
      </c>
      <c r="C104" s="22">
        <v>0</v>
      </c>
      <c r="D104" s="22">
        <f t="shared" si="6"/>
        <v>3.9314164891663715E-5</v>
      </c>
      <c r="E104" s="20">
        <f>Model!$W$27*((drdp!B104+drdp!K104)*'DBH-OS'!$B104+(drdp!E104+drdp!N104)*'DBH-OS'!$C104+(drdp!H104+drdp!Q104)*'DBH-OS'!$D104)</f>
        <v>3.9106551210316622E-2</v>
      </c>
      <c r="F104" s="20">
        <f>Model!$W$27*((drdp!C104+drdp!L104)*'DBH-OS'!$B104+(drdp!F104+drdp!O104)*'DBH-OS'!$C104+(drdp!I104+drdp!R104)*'DBH-OS'!$D104)</f>
        <v>-4.6605372898864302E-2</v>
      </c>
      <c r="G104" s="20">
        <f>Model!$W$27*((drdp!D104+drdp!M104)*'DBH-OS'!$B104+(drdp!G104+drdp!P104)*'DBH-OS'!$C104+(drdp!J104+drdp!S104)*'DBH-OS'!$D104)</f>
        <v>0</v>
      </c>
      <c r="H104" s="18">
        <f>Model!$W$27*((drdp!B104)*'DBH-OS'!$B104+(drdp!E104)*'DBH-OS'!$C104+(drdp!H104)*'DBH-OS'!$D104)</f>
        <v>1.9553275605158165E-2</v>
      </c>
      <c r="I104" s="18">
        <f>Model!$W$27*((drdp!C104)*'DBH-OS'!$B104+(drdp!F104)*'DBH-OS'!$C104+(drdp!I104)*'DBH-OS'!$D104)</f>
        <v>-2.330268644943197E-2</v>
      </c>
      <c r="J104" s="18">
        <f>Model!$W$27*((drdp!D104)*'DBH-OS'!$B104+(drdp!G104)*'DBH-OS'!$C104+(drdp!J104)*'DBH-OS'!$D104)</f>
        <v>0</v>
      </c>
      <c r="K104" s="21">
        <f>SUM(E$3:E103)+H104</f>
        <v>-0.41312682299271364</v>
      </c>
      <c r="L104" s="21">
        <f>SUM(F$3:F103)+I104</f>
        <v>0.16253107617659193</v>
      </c>
      <c r="M104" s="21">
        <f>SUM(G$3:G103)+J104</f>
        <v>0</v>
      </c>
      <c r="N104" s="21"/>
      <c r="O104" s="21"/>
      <c r="P104" s="21"/>
      <c r="Q104" s="19">
        <f t="shared" si="7"/>
        <v>0.17067377187605295</v>
      </c>
      <c r="R104" s="19">
        <f t="shared" si="7"/>
        <v>2.6416350723121131E-2</v>
      </c>
      <c r="S104" s="19">
        <f t="shared" si="7"/>
        <v>0</v>
      </c>
      <c r="T104" s="19">
        <f t="shared" si="8"/>
        <v>-6.7145947138422146E-2</v>
      </c>
      <c r="U104" s="19">
        <f t="shared" si="9"/>
        <v>0</v>
      </c>
      <c r="V104" s="19">
        <f t="shared" si="10"/>
        <v>0</v>
      </c>
    </row>
    <row r="105" spans="1:22" x14ac:dyDescent="0.25">
      <c r="A105" s="26">
        <f>Wellpath!E105</f>
        <v>9700</v>
      </c>
      <c r="B105" s="22">
        <v>0</v>
      </c>
      <c r="C105" s="22">
        <v>0</v>
      </c>
      <c r="D105" s="22">
        <f t="shared" si="6"/>
        <v>3.9314164891663715E-5</v>
      </c>
      <c r="E105" s="20">
        <f>Model!$W$27*((drdp!B105+drdp!K105)*'DBH-OS'!$B105+(drdp!E105+drdp!N105)*'DBH-OS'!$C105+(drdp!H105+drdp!Q105)*'DBH-OS'!$D105)</f>
        <v>3.910655121031692E-2</v>
      </c>
      <c r="F105" s="20">
        <f>Model!$W$27*((drdp!C105+drdp!L105)*'DBH-OS'!$B105+(drdp!F105+drdp!O105)*'DBH-OS'!$C105+(drdp!I105+drdp!R105)*'DBH-OS'!$D105)</f>
        <v>-4.6605372898864642E-2</v>
      </c>
      <c r="G105" s="20">
        <f>Model!$W$27*((drdp!D105+drdp!M105)*'DBH-OS'!$B105+(drdp!G105+drdp!P105)*'DBH-OS'!$C105+(drdp!J105+drdp!S105)*'DBH-OS'!$D105)</f>
        <v>0</v>
      </c>
      <c r="H105" s="18">
        <f>Model!$W$27*((drdp!B105)*'DBH-OS'!$B105+(drdp!E105)*'DBH-OS'!$C105+(drdp!H105)*'DBH-OS'!$D105)</f>
        <v>1.955327560515846E-2</v>
      </c>
      <c r="I105" s="18">
        <f>Model!$W$27*((drdp!C105)*'DBH-OS'!$B105+(drdp!F105)*'DBH-OS'!$C105+(drdp!I105)*'DBH-OS'!$D105)</f>
        <v>-2.3302686449432321E-2</v>
      </c>
      <c r="J105" s="18">
        <f>Model!$W$27*((drdp!D105)*'DBH-OS'!$B105+(drdp!G105)*'DBH-OS'!$C105+(drdp!J105)*'DBH-OS'!$D105)</f>
        <v>0</v>
      </c>
      <c r="K105" s="21">
        <f>SUM(E$3:E104)+H105</f>
        <v>-0.37402027178239672</v>
      </c>
      <c r="L105" s="21">
        <f>SUM(F$3:F104)+I105</f>
        <v>0.1159257032777273</v>
      </c>
      <c r="M105" s="21">
        <f>SUM(G$3:G104)+J105</f>
        <v>0</v>
      </c>
      <c r="N105" s="21"/>
      <c r="O105" s="21"/>
      <c r="P105" s="21"/>
      <c r="Q105" s="19">
        <f t="shared" si="7"/>
        <v>0.1398911637041779</v>
      </c>
      <c r="R105" s="19">
        <f t="shared" si="7"/>
        <v>1.3438768680435675E-2</v>
      </c>
      <c r="S105" s="19">
        <f t="shared" si="7"/>
        <v>0</v>
      </c>
      <c r="T105" s="19">
        <f t="shared" si="8"/>
        <v>-4.3358563046501042E-2</v>
      </c>
      <c r="U105" s="19">
        <f t="shared" si="9"/>
        <v>0</v>
      </c>
      <c r="V105" s="19">
        <f t="shared" si="10"/>
        <v>0</v>
      </c>
    </row>
    <row r="106" spans="1:22" x14ac:dyDescent="0.25">
      <c r="A106" s="26">
        <f>Wellpath!E106</f>
        <v>9800</v>
      </c>
      <c r="B106" s="22">
        <v>0</v>
      </c>
      <c r="C106" s="22">
        <v>0</v>
      </c>
      <c r="D106" s="22">
        <f t="shared" si="6"/>
        <v>3.9314164891663715E-5</v>
      </c>
      <c r="E106" s="20">
        <f>Model!$W$27*((drdp!B106+drdp!K106)*'DBH-OS'!$B106+(drdp!E106+drdp!N106)*'DBH-OS'!$C106+(drdp!H106+drdp!Q106)*'DBH-OS'!$D106)</f>
        <v>3.910655121031692E-2</v>
      </c>
      <c r="F106" s="20">
        <f>Model!$W$27*((drdp!C106+drdp!L106)*'DBH-OS'!$B106+(drdp!F106+drdp!O106)*'DBH-OS'!$C106+(drdp!I106+drdp!R106)*'DBH-OS'!$D106)</f>
        <v>-4.6605372898864642E-2</v>
      </c>
      <c r="G106" s="20">
        <f>Model!$W$27*((drdp!D106+drdp!M106)*'DBH-OS'!$B106+(drdp!G106+drdp!P106)*'DBH-OS'!$C106+(drdp!J106+drdp!S106)*'DBH-OS'!$D106)</f>
        <v>0</v>
      </c>
      <c r="H106" s="18">
        <f>Model!$W$27*((drdp!B106)*'DBH-OS'!$B106+(drdp!E106)*'DBH-OS'!$C106+(drdp!H106)*'DBH-OS'!$D106)</f>
        <v>1.955327560515846E-2</v>
      </c>
      <c r="I106" s="18">
        <f>Model!$W$27*((drdp!C106)*'DBH-OS'!$B106+(drdp!F106)*'DBH-OS'!$C106+(drdp!I106)*'DBH-OS'!$D106)</f>
        <v>-2.3302686449432321E-2</v>
      </c>
      <c r="J106" s="18">
        <f>Model!$W$27*((drdp!D106)*'DBH-OS'!$B106+(drdp!G106)*'DBH-OS'!$C106+(drdp!J106)*'DBH-OS'!$D106)</f>
        <v>0</v>
      </c>
      <c r="K106" s="21">
        <f>SUM(E$3:E105)+H106</f>
        <v>-0.3349137205720798</v>
      </c>
      <c r="L106" s="21">
        <f>SUM(F$3:F105)+I106</f>
        <v>6.9320330378862649E-2</v>
      </c>
      <c r="M106" s="21">
        <f>SUM(G$3:G105)+J106</f>
        <v>0</v>
      </c>
      <c r="N106" s="21"/>
      <c r="O106" s="21"/>
      <c r="P106" s="21"/>
      <c r="Q106" s="19">
        <f t="shared" si="7"/>
        <v>0.11216720022743315</v>
      </c>
      <c r="R106" s="19">
        <f t="shared" si="7"/>
        <v>4.8053082038346682E-3</v>
      </c>
      <c r="S106" s="19">
        <f t="shared" si="7"/>
        <v>0</v>
      </c>
      <c r="T106" s="19">
        <f t="shared" si="8"/>
        <v>-2.3216329758470659E-2</v>
      </c>
      <c r="U106" s="19">
        <f t="shared" si="9"/>
        <v>0</v>
      </c>
      <c r="V106" s="19">
        <f t="shared" si="10"/>
        <v>0</v>
      </c>
    </row>
    <row r="107" spans="1:22" x14ac:dyDescent="0.25">
      <c r="A107" s="26">
        <f>Wellpath!E107</f>
        <v>9900</v>
      </c>
      <c r="B107" s="22">
        <v>0</v>
      </c>
      <c r="C107" s="22">
        <v>0</v>
      </c>
      <c r="D107" s="22">
        <f t="shared" si="6"/>
        <v>3.9314164891663715E-5</v>
      </c>
      <c r="E107" s="20">
        <f>Model!$W$27*((drdp!B107+drdp!K107)*'DBH-OS'!$B107+(drdp!E107+drdp!N107)*'DBH-OS'!$C107+(drdp!H107+drdp!Q107)*'DBH-OS'!$D107)</f>
        <v>3.910655121031692E-2</v>
      </c>
      <c r="F107" s="20">
        <f>Model!$W$27*((drdp!C107+drdp!L107)*'DBH-OS'!$B107+(drdp!F107+drdp!O107)*'DBH-OS'!$C107+(drdp!I107+drdp!R107)*'DBH-OS'!$D107)</f>
        <v>-4.6605372898864642E-2</v>
      </c>
      <c r="G107" s="20">
        <f>Model!$W$27*((drdp!D107+drdp!M107)*'DBH-OS'!$B107+(drdp!G107+drdp!P107)*'DBH-OS'!$C107+(drdp!J107+drdp!S107)*'DBH-OS'!$D107)</f>
        <v>0</v>
      </c>
      <c r="H107" s="18">
        <f>Model!$W$27*((drdp!B107)*'DBH-OS'!$B107+(drdp!E107)*'DBH-OS'!$C107+(drdp!H107)*'DBH-OS'!$D107)</f>
        <v>1.955327560515846E-2</v>
      </c>
      <c r="I107" s="18">
        <f>Model!$W$27*((drdp!C107)*'DBH-OS'!$B107+(drdp!F107)*'DBH-OS'!$C107+(drdp!I107)*'DBH-OS'!$D107)</f>
        <v>-2.3302686449432321E-2</v>
      </c>
      <c r="J107" s="18">
        <f>Model!$W$27*((drdp!D107)*'DBH-OS'!$B107+(drdp!G107)*'DBH-OS'!$C107+(drdp!J107)*'DBH-OS'!$D107)</f>
        <v>0</v>
      </c>
      <c r="K107" s="21">
        <f>SUM(E$3:E106)+H107</f>
        <v>-0.29580716936176288</v>
      </c>
      <c r="L107" s="21">
        <f>SUM(F$3:F106)+I107</f>
        <v>2.2714957479998014E-2</v>
      </c>
      <c r="M107" s="21">
        <f>SUM(G$3:G106)+J107</f>
        <v>0</v>
      </c>
      <c r="N107" s="21"/>
      <c r="O107" s="21"/>
      <c r="P107" s="21"/>
      <c r="Q107" s="19">
        <f t="shared" si="7"/>
        <v>8.7501881445818663E-2</v>
      </c>
      <c r="R107" s="19">
        <f t="shared" si="7"/>
        <v>5.1596929331811775E-4</v>
      </c>
      <c r="S107" s="19">
        <f t="shared" si="7"/>
        <v>0</v>
      </c>
      <c r="T107" s="19">
        <f t="shared" si="8"/>
        <v>-6.7192472743310156E-3</v>
      </c>
      <c r="U107" s="19">
        <f t="shared" si="9"/>
        <v>0</v>
      </c>
      <c r="V107" s="19">
        <f t="shared" si="10"/>
        <v>0</v>
      </c>
    </row>
    <row r="108" spans="1:22" x14ac:dyDescent="0.25">
      <c r="A108" s="26">
        <f>Wellpath!E108</f>
        <v>10000</v>
      </c>
      <c r="B108" s="22">
        <v>0</v>
      </c>
      <c r="C108" s="22">
        <v>0</v>
      </c>
      <c r="D108" s="22">
        <f t="shared" si="6"/>
        <v>3.9314164891663715E-5</v>
      </c>
      <c r="E108" s="20">
        <f>Model!$W$27*((drdp!B108+drdp!K108)*'DBH-OS'!$B108+(drdp!E108+drdp!N108)*'DBH-OS'!$C108+(drdp!H108+drdp!Q108)*'DBH-OS'!$D108)</f>
        <v>3.910655121031692E-2</v>
      </c>
      <c r="F108" s="20">
        <f>Model!$W$27*((drdp!C108+drdp!L108)*'DBH-OS'!$B108+(drdp!F108+drdp!O108)*'DBH-OS'!$C108+(drdp!I108+drdp!R108)*'DBH-OS'!$D108)</f>
        <v>-4.6605372898864642E-2</v>
      </c>
      <c r="G108" s="20">
        <f>Model!$W$27*((drdp!D108+drdp!M108)*'DBH-OS'!$B108+(drdp!G108+drdp!P108)*'DBH-OS'!$C108+(drdp!J108+drdp!S108)*'DBH-OS'!$D108)</f>
        <v>0</v>
      </c>
      <c r="H108" s="18">
        <f>Model!$W$27*((drdp!B108)*'DBH-OS'!$B108+(drdp!E108)*'DBH-OS'!$C108+(drdp!H108)*'DBH-OS'!$D108)</f>
        <v>1.955327560515846E-2</v>
      </c>
      <c r="I108" s="18">
        <f>Model!$W$27*((drdp!C108)*'DBH-OS'!$B108+(drdp!F108)*'DBH-OS'!$C108+(drdp!I108)*'DBH-OS'!$D108)</f>
        <v>-2.3302686449432321E-2</v>
      </c>
      <c r="J108" s="18">
        <f>Model!$W$27*((drdp!D108)*'DBH-OS'!$B108+(drdp!G108)*'DBH-OS'!$C108+(drdp!J108)*'DBH-OS'!$D108)</f>
        <v>0</v>
      </c>
      <c r="K108" s="21">
        <f>SUM(E$3:E107)+H108</f>
        <v>-0.25670061815144596</v>
      </c>
      <c r="L108" s="21">
        <f>SUM(F$3:F107)+I108</f>
        <v>-2.3890415418866627E-2</v>
      </c>
      <c r="M108" s="21">
        <f>SUM(G$3:G107)+J108</f>
        <v>0</v>
      </c>
      <c r="N108" s="21"/>
      <c r="O108" s="21"/>
      <c r="P108" s="21"/>
      <c r="Q108" s="19">
        <f t="shared" si="7"/>
        <v>6.5895207359334462E-2</v>
      </c>
      <c r="R108" s="19">
        <f t="shared" si="7"/>
        <v>5.7075194888602031E-4</v>
      </c>
      <c r="S108" s="19">
        <f t="shared" si="7"/>
        <v>0</v>
      </c>
      <c r="T108" s="19">
        <f t="shared" si="8"/>
        <v>6.1326844059178985E-3</v>
      </c>
      <c r="U108" s="19">
        <f t="shared" si="9"/>
        <v>0</v>
      </c>
      <c r="V108" s="19">
        <f t="shared" si="10"/>
        <v>0</v>
      </c>
    </row>
    <row r="109" spans="1:22" x14ac:dyDescent="0.25">
      <c r="A109" s="26">
        <f>Wellpath!E109</f>
        <v>10100</v>
      </c>
      <c r="B109" s="22">
        <v>0</v>
      </c>
      <c r="C109" s="22">
        <v>0</v>
      </c>
      <c r="D109" s="22">
        <f t="shared" si="6"/>
        <v>3.9314164891663715E-5</v>
      </c>
      <c r="E109" s="20">
        <f>Model!$W$27*((drdp!B109+drdp!K109)*'DBH-OS'!$B109+(drdp!E109+drdp!N109)*'DBH-OS'!$C109+(drdp!H109+drdp!Q109)*'DBH-OS'!$D109)</f>
        <v>3.910655121031692E-2</v>
      </c>
      <c r="F109" s="20">
        <f>Model!$W$27*((drdp!C109+drdp!L109)*'DBH-OS'!$B109+(drdp!F109+drdp!O109)*'DBH-OS'!$C109+(drdp!I109+drdp!R109)*'DBH-OS'!$D109)</f>
        <v>-4.6605372898864642E-2</v>
      </c>
      <c r="G109" s="20">
        <f>Model!$W$27*((drdp!D109+drdp!M109)*'DBH-OS'!$B109+(drdp!G109+drdp!P109)*'DBH-OS'!$C109+(drdp!J109+drdp!S109)*'DBH-OS'!$D109)</f>
        <v>0</v>
      </c>
      <c r="H109" s="18">
        <f>Model!$W$27*((drdp!B109)*'DBH-OS'!$B109+(drdp!E109)*'DBH-OS'!$C109+(drdp!H109)*'DBH-OS'!$D109)</f>
        <v>1.955327560515846E-2</v>
      </c>
      <c r="I109" s="18">
        <f>Model!$W$27*((drdp!C109)*'DBH-OS'!$B109+(drdp!F109)*'DBH-OS'!$C109+(drdp!I109)*'DBH-OS'!$D109)</f>
        <v>-2.3302686449432321E-2</v>
      </c>
      <c r="J109" s="18">
        <f>Model!$W$27*((drdp!D109)*'DBH-OS'!$B109+(drdp!G109)*'DBH-OS'!$C109+(drdp!J109)*'DBH-OS'!$D109)</f>
        <v>0</v>
      </c>
      <c r="K109" s="21">
        <f>SUM(E$3:E108)+H109</f>
        <v>-0.21759406694112904</v>
      </c>
      <c r="L109" s="21">
        <f>SUM(F$3:F108)+I109</f>
        <v>-7.0495788317731262E-2</v>
      </c>
      <c r="M109" s="21">
        <f>SUM(G$3:G108)+J109</f>
        <v>0</v>
      </c>
      <c r="N109" s="21"/>
      <c r="O109" s="21"/>
      <c r="P109" s="21"/>
      <c r="Q109" s="19">
        <f t="shared" si="7"/>
        <v>4.7347177967980547E-2</v>
      </c>
      <c r="R109" s="19">
        <f t="shared" si="7"/>
        <v>4.9696561705383753E-3</v>
      </c>
      <c r="S109" s="19">
        <f t="shared" si="7"/>
        <v>0</v>
      </c>
      <c r="T109" s="19">
        <f t="shared" si="8"/>
        <v>1.5339465282276079E-2</v>
      </c>
      <c r="U109" s="19">
        <f t="shared" si="9"/>
        <v>0</v>
      </c>
      <c r="V109" s="19">
        <f t="shared" si="10"/>
        <v>0</v>
      </c>
    </row>
    <row r="110" spans="1:22" x14ac:dyDescent="0.25">
      <c r="A110" s="26">
        <f>Wellpath!E110</f>
        <v>10200</v>
      </c>
      <c r="B110" s="22">
        <v>0</v>
      </c>
      <c r="C110" s="22">
        <v>0</v>
      </c>
      <c r="D110" s="22">
        <f t="shared" si="6"/>
        <v>3.9314164891663715E-5</v>
      </c>
      <c r="E110" s="20">
        <f>Model!$W$27*((drdp!B110+drdp!K110)*'DBH-OS'!$B110+(drdp!E110+drdp!N110)*'DBH-OS'!$C110+(drdp!H110+drdp!Q110)*'DBH-OS'!$D110)</f>
        <v>3.910655121031692E-2</v>
      </c>
      <c r="F110" s="20">
        <f>Model!$W$27*((drdp!C110+drdp!L110)*'DBH-OS'!$B110+(drdp!F110+drdp!O110)*'DBH-OS'!$C110+(drdp!I110+drdp!R110)*'DBH-OS'!$D110)</f>
        <v>-4.6605372898864642E-2</v>
      </c>
      <c r="G110" s="20">
        <f>Model!$W$27*((drdp!D110+drdp!M110)*'DBH-OS'!$B110+(drdp!G110+drdp!P110)*'DBH-OS'!$C110+(drdp!J110+drdp!S110)*'DBH-OS'!$D110)</f>
        <v>0</v>
      </c>
      <c r="H110" s="18">
        <f>Model!$W$27*((drdp!B110)*'DBH-OS'!$B110+(drdp!E110)*'DBH-OS'!$C110+(drdp!H110)*'DBH-OS'!$D110)</f>
        <v>1.955327560515846E-2</v>
      </c>
      <c r="I110" s="18">
        <f>Model!$W$27*((drdp!C110)*'DBH-OS'!$B110+(drdp!F110)*'DBH-OS'!$C110+(drdp!I110)*'DBH-OS'!$D110)</f>
        <v>-2.3302686449432321E-2</v>
      </c>
      <c r="J110" s="18">
        <f>Model!$W$27*((drdp!D110)*'DBH-OS'!$B110+(drdp!G110)*'DBH-OS'!$C110+(drdp!J110)*'DBH-OS'!$D110)</f>
        <v>0</v>
      </c>
      <c r="K110" s="21">
        <f>SUM(E$3:E109)+H110</f>
        <v>-0.17848751573081212</v>
      </c>
      <c r="L110" s="21">
        <f>SUM(F$3:F109)+I110</f>
        <v>-0.11710116121659592</v>
      </c>
      <c r="M110" s="21">
        <f>SUM(G$3:G109)+J110</f>
        <v>0</v>
      </c>
      <c r="N110" s="21"/>
      <c r="O110" s="21"/>
      <c r="P110" s="21"/>
      <c r="Q110" s="19">
        <f t="shared" si="7"/>
        <v>3.1857793271756904E-2</v>
      </c>
      <c r="R110" s="19">
        <f t="shared" si="7"/>
        <v>1.3712681958275188E-2</v>
      </c>
      <c r="S110" s="19">
        <f t="shared" si="7"/>
        <v>0</v>
      </c>
      <c r="T110" s="19">
        <f t="shared" si="8"/>
        <v>2.0901095354743531E-2</v>
      </c>
      <c r="U110" s="19">
        <f t="shared" si="9"/>
        <v>0</v>
      </c>
      <c r="V110" s="19">
        <f t="shared" si="10"/>
        <v>0</v>
      </c>
    </row>
    <row r="111" spans="1:22" x14ac:dyDescent="0.25">
      <c r="A111" s="26">
        <f>Wellpath!E111</f>
        <v>10300</v>
      </c>
      <c r="B111" s="22">
        <v>0</v>
      </c>
      <c r="C111" s="22">
        <v>0</v>
      </c>
      <c r="D111" s="22">
        <f t="shared" si="6"/>
        <v>3.9314164891663715E-5</v>
      </c>
      <c r="E111" s="20">
        <f>Model!$W$27*((drdp!B111+drdp!K111)*'DBH-OS'!$B111+(drdp!E111+drdp!N111)*'DBH-OS'!$C111+(drdp!H111+drdp!Q111)*'DBH-OS'!$D111)</f>
        <v>3.910655121031692E-2</v>
      </c>
      <c r="F111" s="20">
        <f>Model!$W$27*((drdp!C111+drdp!L111)*'DBH-OS'!$B111+(drdp!F111+drdp!O111)*'DBH-OS'!$C111+(drdp!I111+drdp!R111)*'DBH-OS'!$D111)</f>
        <v>-4.6605372898864642E-2</v>
      </c>
      <c r="G111" s="20">
        <f>Model!$W$27*((drdp!D111+drdp!M111)*'DBH-OS'!$B111+(drdp!G111+drdp!P111)*'DBH-OS'!$C111+(drdp!J111+drdp!S111)*'DBH-OS'!$D111)</f>
        <v>0</v>
      </c>
      <c r="H111" s="18">
        <f>Model!$W$27*((drdp!B111)*'DBH-OS'!$B111+(drdp!E111)*'DBH-OS'!$C111+(drdp!H111)*'DBH-OS'!$D111)</f>
        <v>1.955327560515846E-2</v>
      </c>
      <c r="I111" s="18">
        <f>Model!$W$27*((drdp!C111)*'DBH-OS'!$B111+(drdp!F111)*'DBH-OS'!$C111+(drdp!I111)*'DBH-OS'!$D111)</f>
        <v>-2.3302686449432321E-2</v>
      </c>
      <c r="J111" s="18">
        <f>Model!$W$27*((drdp!D111)*'DBH-OS'!$B111+(drdp!G111)*'DBH-OS'!$C111+(drdp!J111)*'DBH-OS'!$D111)</f>
        <v>0</v>
      </c>
      <c r="K111" s="21">
        <f>SUM(E$3:E110)+H111</f>
        <v>-0.1393809645204952</v>
      </c>
      <c r="L111" s="21">
        <f>SUM(F$3:F110)+I111</f>
        <v>-0.16370653411546054</v>
      </c>
      <c r="M111" s="21">
        <f>SUM(G$3:G110)+J111</f>
        <v>0</v>
      </c>
      <c r="N111" s="21"/>
      <c r="O111" s="21"/>
      <c r="P111" s="21"/>
      <c r="Q111" s="19">
        <f t="shared" si="7"/>
        <v>1.942705327066354E-2</v>
      </c>
      <c r="R111" s="19">
        <f t="shared" si="7"/>
        <v>2.6799829312096447E-2</v>
      </c>
      <c r="S111" s="19">
        <f t="shared" si="7"/>
        <v>0</v>
      </c>
      <c r="T111" s="19">
        <f t="shared" si="8"/>
        <v>2.2817574623320243E-2</v>
      </c>
      <c r="U111" s="19">
        <f t="shared" si="9"/>
        <v>0</v>
      </c>
      <c r="V111" s="19">
        <f t="shared" si="10"/>
        <v>0</v>
      </c>
    </row>
    <row r="112" spans="1:22" x14ac:dyDescent="0.25">
      <c r="A112" s="26">
        <f>Wellpath!E112</f>
        <v>10400</v>
      </c>
      <c r="B112" s="22">
        <v>0</v>
      </c>
      <c r="C112" s="22">
        <v>0</v>
      </c>
      <c r="D112" s="22">
        <f t="shared" si="6"/>
        <v>3.9314164891663715E-5</v>
      </c>
      <c r="E112" s="20">
        <f>Model!$W$27*((drdp!B112+drdp!K112)*'DBH-OS'!$B112+(drdp!E112+drdp!N112)*'DBH-OS'!$C112+(drdp!H112+drdp!Q112)*'DBH-OS'!$D112)</f>
        <v>3.910655121031692E-2</v>
      </c>
      <c r="F112" s="20">
        <f>Model!$W$27*((drdp!C112+drdp!L112)*'DBH-OS'!$B112+(drdp!F112+drdp!O112)*'DBH-OS'!$C112+(drdp!I112+drdp!R112)*'DBH-OS'!$D112)</f>
        <v>-4.6605372898864642E-2</v>
      </c>
      <c r="G112" s="20">
        <f>Model!$W$27*((drdp!D112+drdp!M112)*'DBH-OS'!$B112+(drdp!G112+drdp!P112)*'DBH-OS'!$C112+(drdp!J112+drdp!S112)*'DBH-OS'!$D112)</f>
        <v>0</v>
      </c>
      <c r="H112" s="18">
        <f>Model!$W$27*((drdp!B112)*'DBH-OS'!$B112+(drdp!E112)*'DBH-OS'!$C112+(drdp!H112)*'DBH-OS'!$D112)</f>
        <v>1.955327560515846E-2</v>
      </c>
      <c r="I112" s="18">
        <f>Model!$W$27*((drdp!C112)*'DBH-OS'!$B112+(drdp!F112)*'DBH-OS'!$C112+(drdp!I112)*'DBH-OS'!$D112)</f>
        <v>-2.3302686449432321E-2</v>
      </c>
      <c r="J112" s="18">
        <f>Model!$W$27*((drdp!D112)*'DBH-OS'!$B112+(drdp!G112)*'DBH-OS'!$C112+(drdp!J112)*'DBH-OS'!$D112)</f>
        <v>0</v>
      </c>
      <c r="K112" s="21">
        <f>SUM(E$3:E111)+H112</f>
        <v>-0.10027441331017828</v>
      </c>
      <c r="L112" s="21">
        <f>SUM(F$3:F111)+I112</f>
        <v>-0.2103119070143252</v>
      </c>
      <c r="M112" s="21">
        <f>SUM(G$3:G111)+J112</f>
        <v>0</v>
      </c>
      <c r="N112" s="21"/>
      <c r="O112" s="21"/>
      <c r="P112" s="21"/>
      <c r="Q112" s="19">
        <f t="shared" si="7"/>
        <v>1.0054957964700458E-2</v>
      </c>
      <c r="R112" s="19">
        <f t="shared" si="7"/>
        <v>4.4231098232002171E-2</v>
      </c>
      <c r="S112" s="19">
        <f t="shared" si="7"/>
        <v>0</v>
      </c>
      <c r="T112" s="19">
        <f t="shared" si="8"/>
        <v>2.1088903088006226E-2</v>
      </c>
      <c r="U112" s="19">
        <f t="shared" si="9"/>
        <v>0</v>
      </c>
      <c r="V112" s="19">
        <f t="shared" si="10"/>
        <v>0</v>
      </c>
    </row>
    <row r="113" spans="1:22" x14ac:dyDescent="0.25">
      <c r="A113" s="26">
        <f>Wellpath!E113</f>
        <v>10500</v>
      </c>
      <c r="B113" s="22">
        <v>0</v>
      </c>
      <c r="C113" s="22">
        <v>0</v>
      </c>
      <c r="D113" s="22">
        <f t="shared" si="6"/>
        <v>3.9314164891663715E-5</v>
      </c>
      <c r="E113" s="20">
        <f>Model!$W$27*((drdp!B113+drdp!K113)*'DBH-OS'!$B113+(drdp!E113+drdp!N113)*'DBH-OS'!$C113+(drdp!H113+drdp!Q113)*'DBH-OS'!$D113)</f>
        <v>3.910655121031692E-2</v>
      </c>
      <c r="F113" s="20">
        <f>Model!$W$27*((drdp!C113+drdp!L113)*'DBH-OS'!$B113+(drdp!F113+drdp!O113)*'DBH-OS'!$C113+(drdp!I113+drdp!R113)*'DBH-OS'!$D113)</f>
        <v>-4.6605372898864642E-2</v>
      </c>
      <c r="G113" s="20">
        <f>Model!$W$27*((drdp!D113+drdp!M113)*'DBH-OS'!$B113+(drdp!G113+drdp!P113)*'DBH-OS'!$C113+(drdp!J113+drdp!S113)*'DBH-OS'!$D113)</f>
        <v>0</v>
      </c>
      <c r="H113" s="18">
        <f>Model!$W$27*((drdp!B113)*'DBH-OS'!$B113+(drdp!E113)*'DBH-OS'!$C113+(drdp!H113)*'DBH-OS'!$D113)</f>
        <v>1.955327560515846E-2</v>
      </c>
      <c r="I113" s="18">
        <f>Model!$W$27*((drdp!C113)*'DBH-OS'!$B113+(drdp!F113)*'DBH-OS'!$C113+(drdp!I113)*'DBH-OS'!$D113)</f>
        <v>-2.3302686449432321E-2</v>
      </c>
      <c r="J113" s="18">
        <f>Model!$W$27*((drdp!D113)*'DBH-OS'!$B113+(drdp!G113)*'DBH-OS'!$C113+(drdp!J113)*'DBH-OS'!$D113)</f>
        <v>0</v>
      </c>
      <c r="K113" s="21">
        <f>SUM(E$3:E112)+H113</f>
        <v>-6.1167862099861359E-2</v>
      </c>
      <c r="L113" s="21">
        <f>SUM(F$3:F112)+I113</f>
        <v>-0.25691727991318986</v>
      </c>
      <c r="M113" s="21">
        <f>SUM(G$3:G112)+J113</f>
        <v>0</v>
      </c>
      <c r="N113" s="21"/>
      <c r="O113" s="21"/>
      <c r="P113" s="21"/>
      <c r="Q113" s="19">
        <f t="shared" si="7"/>
        <v>3.7415073538676555E-3</v>
      </c>
      <c r="R113" s="19">
        <f t="shared" si="7"/>
        <v>6.6006488717992348E-2</v>
      </c>
      <c r="S113" s="19">
        <f t="shared" si="7"/>
        <v>0</v>
      </c>
      <c r="T113" s="19">
        <f t="shared" si="8"/>
        <v>1.5715080748801478E-2</v>
      </c>
      <c r="U113" s="19">
        <f t="shared" si="9"/>
        <v>0</v>
      </c>
      <c r="V113" s="19">
        <f t="shared" si="10"/>
        <v>0</v>
      </c>
    </row>
    <row r="114" spans="1:22" x14ac:dyDescent="0.25">
      <c r="A114" s="26">
        <f>Wellpath!E114</f>
        <v>10600</v>
      </c>
      <c r="B114" s="22">
        <v>0</v>
      </c>
      <c r="C114" s="22">
        <v>0</v>
      </c>
      <c r="D114" s="22">
        <f t="shared" si="6"/>
        <v>3.9314164891663715E-5</v>
      </c>
      <c r="E114" s="20">
        <f>Model!$W$27*((drdp!B114+drdp!K114)*'DBH-OS'!$B114+(drdp!E114+drdp!N114)*'DBH-OS'!$C114+(drdp!H114+drdp!Q114)*'DBH-OS'!$D114)</f>
        <v>3.910655121031692E-2</v>
      </c>
      <c r="F114" s="20">
        <f>Model!$W$27*((drdp!C114+drdp!L114)*'DBH-OS'!$B114+(drdp!F114+drdp!O114)*'DBH-OS'!$C114+(drdp!I114+drdp!R114)*'DBH-OS'!$D114)</f>
        <v>-4.6605372898864642E-2</v>
      </c>
      <c r="G114" s="20">
        <f>Model!$W$27*((drdp!D114+drdp!M114)*'DBH-OS'!$B114+(drdp!G114+drdp!P114)*'DBH-OS'!$C114+(drdp!J114+drdp!S114)*'DBH-OS'!$D114)</f>
        <v>0</v>
      </c>
      <c r="H114" s="18">
        <f>Model!$W$27*((drdp!B114)*'DBH-OS'!$B114+(drdp!E114)*'DBH-OS'!$C114+(drdp!H114)*'DBH-OS'!$D114)</f>
        <v>1.955327560515846E-2</v>
      </c>
      <c r="I114" s="18">
        <f>Model!$W$27*((drdp!C114)*'DBH-OS'!$B114+(drdp!F114)*'DBH-OS'!$C114+(drdp!I114)*'DBH-OS'!$D114)</f>
        <v>-2.3302686449432321E-2</v>
      </c>
      <c r="J114" s="18">
        <f>Model!$W$27*((drdp!D114)*'DBH-OS'!$B114+(drdp!G114)*'DBH-OS'!$C114+(drdp!J114)*'DBH-OS'!$D114)</f>
        <v>0</v>
      </c>
      <c r="K114" s="21">
        <f>SUM(E$3:E113)+H114</f>
        <v>-2.2061310889544439E-2</v>
      </c>
      <c r="L114" s="21">
        <f>SUM(F$3:F113)+I114</f>
        <v>-0.30352265281205448</v>
      </c>
      <c r="M114" s="21">
        <f>SUM(G$3:G113)+J114</f>
        <v>0</v>
      </c>
      <c r="N114" s="21"/>
      <c r="O114" s="21"/>
      <c r="P114" s="21"/>
      <c r="Q114" s="19">
        <f t="shared" si="7"/>
        <v>4.8670143816513203E-4</v>
      </c>
      <c r="R114" s="19">
        <f t="shared" si="7"/>
        <v>9.2126000770066968E-2</v>
      </c>
      <c r="S114" s="19">
        <f t="shared" si="7"/>
        <v>0</v>
      </c>
      <c r="T114" s="19">
        <f t="shared" si="8"/>
        <v>6.6961076057059938E-3</v>
      </c>
      <c r="U114" s="19">
        <f t="shared" si="9"/>
        <v>0</v>
      </c>
      <c r="V114" s="19">
        <f t="shared" si="10"/>
        <v>0</v>
      </c>
    </row>
    <row r="115" spans="1:22" x14ac:dyDescent="0.25">
      <c r="A115" s="26">
        <f>Wellpath!E115</f>
        <v>10700</v>
      </c>
      <c r="B115" s="22">
        <v>0</v>
      </c>
      <c r="C115" s="22">
        <v>0</v>
      </c>
      <c r="D115" s="22">
        <f t="shared" si="6"/>
        <v>3.9314164891663715E-5</v>
      </c>
      <c r="E115" s="20">
        <f>Model!$W$27*((drdp!B115+drdp!K115)*'DBH-OS'!$B115+(drdp!E115+drdp!N115)*'DBH-OS'!$C115+(drdp!H115+drdp!Q115)*'DBH-OS'!$D115)</f>
        <v>3.910655121031692E-2</v>
      </c>
      <c r="F115" s="20">
        <f>Model!$W$27*((drdp!C115+drdp!L115)*'DBH-OS'!$B115+(drdp!F115+drdp!O115)*'DBH-OS'!$C115+(drdp!I115+drdp!R115)*'DBH-OS'!$D115)</f>
        <v>-4.6605372898864642E-2</v>
      </c>
      <c r="G115" s="20">
        <f>Model!$W$27*((drdp!D115+drdp!M115)*'DBH-OS'!$B115+(drdp!G115+drdp!P115)*'DBH-OS'!$C115+(drdp!J115+drdp!S115)*'DBH-OS'!$D115)</f>
        <v>0</v>
      </c>
      <c r="H115" s="18">
        <f>Model!$W$27*((drdp!B115)*'DBH-OS'!$B115+(drdp!E115)*'DBH-OS'!$C115+(drdp!H115)*'DBH-OS'!$D115)</f>
        <v>1.955327560515846E-2</v>
      </c>
      <c r="I115" s="18">
        <f>Model!$W$27*((drdp!C115)*'DBH-OS'!$B115+(drdp!F115)*'DBH-OS'!$C115+(drdp!I115)*'DBH-OS'!$D115)</f>
        <v>-2.3302686449432321E-2</v>
      </c>
      <c r="J115" s="18">
        <f>Model!$W$27*((drdp!D115)*'DBH-OS'!$B115+(drdp!G115)*'DBH-OS'!$C115+(drdp!J115)*'DBH-OS'!$D115)</f>
        <v>0</v>
      </c>
      <c r="K115" s="21">
        <f>SUM(E$3:E114)+H115</f>
        <v>1.7045240320772481E-2</v>
      </c>
      <c r="L115" s="21">
        <f>SUM(F$3:F114)+I115</f>
        <v>-0.35012802571091911</v>
      </c>
      <c r="M115" s="21">
        <f>SUM(G$3:G114)+J115</f>
        <v>0</v>
      </c>
      <c r="N115" s="21"/>
      <c r="O115" s="21"/>
      <c r="P115" s="21"/>
      <c r="Q115" s="19">
        <f t="shared" si="7"/>
        <v>2.9054021759288798E-4</v>
      </c>
      <c r="R115" s="19">
        <f t="shared" si="7"/>
        <v>0.12258963438822604</v>
      </c>
      <c r="S115" s="19">
        <f t="shared" si="7"/>
        <v>0</v>
      </c>
      <c r="T115" s="19">
        <f t="shared" si="8"/>
        <v>-5.9680163412802224E-3</v>
      </c>
      <c r="U115" s="19">
        <f t="shared" si="9"/>
        <v>0</v>
      </c>
      <c r="V115" s="19">
        <f t="shared" si="10"/>
        <v>0</v>
      </c>
    </row>
    <row r="116" spans="1:22" x14ac:dyDescent="0.25">
      <c r="A116" s="26">
        <f>Wellpath!E116</f>
        <v>10800</v>
      </c>
      <c r="B116" s="22">
        <v>0</v>
      </c>
      <c r="C116" s="22">
        <v>0</v>
      </c>
      <c r="D116" s="22">
        <f t="shared" si="6"/>
        <v>3.9314164891663715E-5</v>
      </c>
      <c r="E116" s="20">
        <f>Model!$W$27*((drdp!B116+drdp!K116)*'DBH-OS'!$B116+(drdp!E116+drdp!N116)*'DBH-OS'!$C116+(drdp!H116+drdp!Q116)*'DBH-OS'!$D116)</f>
        <v>3.910655121031692E-2</v>
      </c>
      <c r="F116" s="20">
        <f>Model!$W$27*((drdp!C116+drdp!L116)*'DBH-OS'!$B116+(drdp!F116+drdp!O116)*'DBH-OS'!$C116+(drdp!I116+drdp!R116)*'DBH-OS'!$D116)</f>
        <v>-4.6605372898864642E-2</v>
      </c>
      <c r="G116" s="20">
        <f>Model!$W$27*((drdp!D116+drdp!M116)*'DBH-OS'!$B116+(drdp!G116+drdp!P116)*'DBH-OS'!$C116+(drdp!J116+drdp!S116)*'DBH-OS'!$D116)</f>
        <v>0</v>
      </c>
      <c r="H116" s="18">
        <f>Model!$W$27*((drdp!B116)*'DBH-OS'!$B116+(drdp!E116)*'DBH-OS'!$C116+(drdp!H116)*'DBH-OS'!$D116)</f>
        <v>1.955327560515846E-2</v>
      </c>
      <c r="I116" s="18">
        <f>Model!$W$27*((drdp!C116)*'DBH-OS'!$B116+(drdp!F116)*'DBH-OS'!$C116+(drdp!I116)*'DBH-OS'!$D116)</f>
        <v>-2.3302686449432321E-2</v>
      </c>
      <c r="J116" s="18">
        <f>Model!$W$27*((drdp!D116)*'DBH-OS'!$B116+(drdp!G116)*'DBH-OS'!$C116+(drdp!J116)*'DBH-OS'!$D116)</f>
        <v>0</v>
      </c>
      <c r="K116" s="21">
        <f>SUM(E$3:E115)+H116</f>
        <v>5.6151791531089401E-2</v>
      </c>
      <c r="L116" s="21">
        <f>SUM(F$3:F115)+I116</f>
        <v>-0.39673339860978374</v>
      </c>
      <c r="M116" s="21">
        <f>SUM(G$3:G115)+J116</f>
        <v>0</v>
      </c>
      <c r="N116" s="21"/>
      <c r="O116" s="21"/>
      <c r="P116" s="21"/>
      <c r="Q116" s="19">
        <f t="shared" si="7"/>
        <v>3.1530236921509234E-3</v>
      </c>
      <c r="R116" s="19">
        <f t="shared" si="7"/>
        <v>0.15739738957246954</v>
      </c>
      <c r="S116" s="19">
        <f t="shared" si="7"/>
        <v>0</v>
      </c>
      <c r="T116" s="19">
        <f t="shared" si="8"/>
        <v>-2.2277291092157168E-2</v>
      </c>
      <c r="U116" s="19">
        <f t="shared" si="9"/>
        <v>0</v>
      </c>
      <c r="V116" s="19">
        <f t="shared" si="10"/>
        <v>0</v>
      </c>
    </row>
    <row r="117" spans="1:22" x14ac:dyDescent="0.25">
      <c r="A117" s="26">
        <f>Wellpath!E117</f>
        <v>10900</v>
      </c>
      <c r="B117" s="22">
        <v>0</v>
      </c>
      <c r="C117" s="22">
        <v>0</v>
      </c>
      <c r="D117" s="22">
        <f t="shared" si="6"/>
        <v>3.9314164891663715E-5</v>
      </c>
      <c r="E117" s="20">
        <f>Model!$W$27*((drdp!B117+drdp!K117)*'DBH-OS'!$B117+(drdp!E117+drdp!N117)*'DBH-OS'!$C117+(drdp!H117+drdp!Q117)*'DBH-OS'!$D117)</f>
        <v>3.910655121031692E-2</v>
      </c>
      <c r="F117" s="20">
        <f>Model!$W$27*((drdp!C117+drdp!L117)*'DBH-OS'!$B117+(drdp!F117+drdp!O117)*'DBH-OS'!$C117+(drdp!I117+drdp!R117)*'DBH-OS'!$D117)</f>
        <v>-4.6605372898864642E-2</v>
      </c>
      <c r="G117" s="20">
        <f>Model!$W$27*((drdp!D117+drdp!M117)*'DBH-OS'!$B117+(drdp!G117+drdp!P117)*'DBH-OS'!$C117+(drdp!J117+drdp!S117)*'DBH-OS'!$D117)</f>
        <v>0</v>
      </c>
      <c r="H117" s="18">
        <f>Model!$W$27*((drdp!B117)*'DBH-OS'!$B117+(drdp!E117)*'DBH-OS'!$C117+(drdp!H117)*'DBH-OS'!$D117)</f>
        <v>1.955327560515846E-2</v>
      </c>
      <c r="I117" s="18">
        <f>Model!$W$27*((drdp!C117)*'DBH-OS'!$B117+(drdp!F117)*'DBH-OS'!$C117+(drdp!I117)*'DBH-OS'!$D117)</f>
        <v>-2.3302686449432321E-2</v>
      </c>
      <c r="J117" s="18">
        <f>Model!$W$27*((drdp!D117)*'DBH-OS'!$B117+(drdp!G117)*'DBH-OS'!$C117+(drdp!J117)*'DBH-OS'!$D117)</f>
        <v>0</v>
      </c>
      <c r="K117" s="21">
        <f>SUM(E$3:E116)+H117</f>
        <v>9.5258342741406321E-2</v>
      </c>
      <c r="L117" s="21">
        <f>SUM(F$3:F116)+I117</f>
        <v>-0.44333877150864837</v>
      </c>
      <c r="M117" s="21">
        <f>SUM(G$3:G116)+J117</f>
        <v>0</v>
      </c>
      <c r="N117" s="21"/>
      <c r="O117" s="21"/>
      <c r="P117" s="21"/>
      <c r="Q117" s="19">
        <f t="shared" si="7"/>
        <v>9.0741518618392379E-3</v>
      </c>
      <c r="R117" s="19">
        <f t="shared" si="7"/>
        <v>0.19654926632279751</v>
      </c>
      <c r="S117" s="19">
        <f t="shared" si="7"/>
        <v>0</v>
      </c>
      <c r="T117" s="19">
        <f t="shared" si="8"/>
        <v>-4.223171664692485E-2</v>
      </c>
      <c r="U117" s="19">
        <f t="shared" si="9"/>
        <v>0</v>
      </c>
      <c r="V117" s="19">
        <f t="shared" si="10"/>
        <v>0</v>
      </c>
    </row>
    <row r="118" spans="1:22" x14ac:dyDescent="0.25">
      <c r="A118" s="26">
        <f>Wellpath!E118</f>
        <v>11000</v>
      </c>
      <c r="B118" s="22">
        <v>0</v>
      </c>
      <c r="C118" s="22">
        <v>0</v>
      </c>
      <c r="D118" s="22">
        <f t="shared" si="6"/>
        <v>3.9314164891663715E-5</v>
      </c>
      <c r="E118" s="20">
        <f>Model!$W$27*((drdp!B118+drdp!K118)*'DBH-OS'!$B118+(drdp!E118+drdp!N118)*'DBH-OS'!$C118+(drdp!H118+drdp!Q118)*'DBH-OS'!$D118)</f>
        <v>3.910655121031692E-2</v>
      </c>
      <c r="F118" s="20">
        <f>Model!$W$27*((drdp!C118+drdp!L118)*'DBH-OS'!$B118+(drdp!F118+drdp!O118)*'DBH-OS'!$C118+(drdp!I118+drdp!R118)*'DBH-OS'!$D118)</f>
        <v>-4.6605372898864642E-2</v>
      </c>
      <c r="G118" s="20">
        <f>Model!$W$27*((drdp!D118+drdp!M118)*'DBH-OS'!$B118+(drdp!G118+drdp!P118)*'DBH-OS'!$C118+(drdp!J118+drdp!S118)*'DBH-OS'!$D118)</f>
        <v>0</v>
      </c>
      <c r="H118" s="18">
        <f>Model!$W$27*((drdp!B118)*'DBH-OS'!$B118+(drdp!E118)*'DBH-OS'!$C118+(drdp!H118)*'DBH-OS'!$D118)</f>
        <v>1.955327560515846E-2</v>
      </c>
      <c r="I118" s="18">
        <f>Model!$W$27*((drdp!C118)*'DBH-OS'!$B118+(drdp!F118)*'DBH-OS'!$C118+(drdp!I118)*'DBH-OS'!$D118)</f>
        <v>-2.3302686449432321E-2</v>
      </c>
      <c r="J118" s="18">
        <f>Model!$W$27*((drdp!D118)*'DBH-OS'!$B118+(drdp!G118)*'DBH-OS'!$C118+(drdp!J118)*'DBH-OS'!$D118)</f>
        <v>0</v>
      </c>
      <c r="K118" s="21">
        <f>SUM(E$3:E117)+H118</f>
        <v>0.13436489395172324</v>
      </c>
      <c r="L118" s="21">
        <f>SUM(F$3:F117)+I118</f>
        <v>-0.48994414440751299</v>
      </c>
      <c r="M118" s="21">
        <f>SUM(G$3:G117)+J118</f>
        <v>0</v>
      </c>
      <c r="N118" s="21"/>
      <c r="O118" s="21"/>
      <c r="P118" s="21"/>
      <c r="Q118" s="19">
        <f t="shared" si="7"/>
        <v>1.8053924726657834E-2</v>
      </c>
      <c r="R118" s="19">
        <f t="shared" si="7"/>
        <v>0.24004526463920994</v>
      </c>
      <c r="S118" s="19">
        <f t="shared" si="7"/>
        <v>0</v>
      </c>
      <c r="T118" s="19">
        <f t="shared" si="8"/>
        <v>-6.5831293005583255E-2</v>
      </c>
      <c r="U118" s="19">
        <f t="shared" si="9"/>
        <v>0</v>
      </c>
      <c r="V118" s="19">
        <f t="shared" si="10"/>
        <v>0</v>
      </c>
    </row>
    <row r="119" spans="1:22" x14ac:dyDescent="0.25">
      <c r="A119" s="26">
        <f>Wellpath!E119</f>
        <v>11100</v>
      </c>
      <c r="B119" s="22">
        <v>0</v>
      </c>
      <c r="C119" s="22">
        <v>0</v>
      </c>
      <c r="D119" s="22">
        <f t="shared" si="6"/>
        <v>3.9314164891663715E-5</v>
      </c>
      <c r="E119" s="20">
        <f>Model!$W$27*((drdp!B119+drdp!K119)*'DBH-OS'!$B119+(drdp!E119+drdp!N119)*'DBH-OS'!$C119+(drdp!H119+drdp!Q119)*'DBH-OS'!$D119)</f>
        <v>3.910655121031692E-2</v>
      </c>
      <c r="F119" s="20">
        <f>Model!$W$27*((drdp!C119+drdp!L119)*'DBH-OS'!$B119+(drdp!F119+drdp!O119)*'DBH-OS'!$C119+(drdp!I119+drdp!R119)*'DBH-OS'!$D119)</f>
        <v>-4.6605372898864642E-2</v>
      </c>
      <c r="G119" s="20">
        <f>Model!$W$27*((drdp!D119+drdp!M119)*'DBH-OS'!$B119+(drdp!G119+drdp!P119)*'DBH-OS'!$C119+(drdp!J119+drdp!S119)*'DBH-OS'!$D119)</f>
        <v>0</v>
      </c>
      <c r="H119" s="18">
        <f>Model!$W$27*((drdp!B119)*'DBH-OS'!$B119+(drdp!E119)*'DBH-OS'!$C119+(drdp!H119)*'DBH-OS'!$D119)</f>
        <v>1.955327560515846E-2</v>
      </c>
      <c r="I119" s="18">
        <f>Model!$W$27*((drdp!C119)*'DBH-OS'!$B119+(drdp!F119)*'DBH-OS'!$C119+(drdp!I119)*'DBH-OS'!$D119)</f>
        <v>-2.3302686449432321E-2</v>
      </c>
      <c r="J119" s="18">
        <f>Model!$W$27*((drdp!D119)*'DBH-OS'!$B119+(drdp!G119)*'DBH-OS'!$C119+(drdp!J119)*'DBH-OS'!$D119)</f>
        <v>0</v>
      </c>
      <c r="K119" s="21">
        <f>SUM(E$3:E118)+H119</f>
        <v>0.17347144516204016</v>
      </c>
      <c r="L119" s="21">
        <f>SUM(F$3:F118)+I119</f>
        <v>-0.53654951730637768</v>
      </c>
      <c r="M119" s="21">
        <f>SUM(G$3:G118)+J119</f>
        <v>0</v>
      </c>
      <c r="N119" s="21"/>
      <c r="O119" s="21"/>
      <c r="P119" s="21"/>
      <c r="Q119" s="19">
        <f t="shared" si="7"/>
        <v>3.0092342286606708E-2</v>
      </c>
      <c r="R119" s="19">
        <f t="shared" si="7"/>
        <v>0.28788538452170687</v>
      </c>
      <c r="S119" s="19">
        <f t="shared" si="7"/>
        <v>0</v>
      </c>
      <c r="T119" s="19">
        <f t="shared" si="8"/>
        <v>-9.307602016813242E-2</v>
      </c>
      <c r="U119" s="19">
        <f t="shared" si="9"/>
        <v>0</v>
      </c>
      <c r="V119" s="19">
        <f t="shared" si="10"/>
        <v>0</v>
      </c>
    </row>
    <row r="120" spans="1:22" x14ac:dyDescent="0.25">
      <c r="A120" s="26">
        <f>Wellpath!E120</f>
        <v>11200</v>
      </c>
      <c r="B120" s="22">
        <v>0</v>
      </c>
      <c r="C120" s="22">
        <v>0</v>
      </c>
      <c r="D120" s="22">
        <f t="shared" si="6"/>
        <v>3.9314164891663715E-5</v>
      </c>
      <c r="E120" s="20">
        <f>Model!$W$27*((drdp!B120+drdp!K120)*'DBH-OS'!$B120+(drdp!E120+drdp!N120)*'DBH-OS'!$C120+(drdp!H120+drdp!Q120)*'DBH-OS'!$D120)</f>
        <v>3.910655121031692E-2</v>
      </c>
      <c r="F120" s="20">
        <f>Model!$W$27*((drdp!C120+drdp!L120)*'DBH-OS'!$B120+(drdp!F120+drdp!O120)*'DBH-OS'!$C120+(drdp!I120+drdp!R120)*'DBH-OS'!$D120)</f>
        <v>-4.6605372898864642E-2</v>
      </c>
      <c r="G120" s="20">
        <f>Model!$W$27*((drdp!D120+drdp!M120)*'DBH-OS'!$B120+(drdp!G120+drdp!P120)*'DBH-OS'!$C120+(drdp!J120+drdp!S120)*'DBH-OS'!$D120)</f>
        <v>0</v>
      </c>
      <c r="H120" s="18">
        <f>Model!$W$27*((drdp!B120)*'DBH-OS'!$B120+(drdp!E120)*'DBH-OS'!$C120+(drdp!H120)*'DBH-OS'!$D120)</f>
        <v>1.955327560515846E-2</v>
      </c>
      <c r="I120" s="18">
        <f>Model!$W$27*((drdp!C120)*'DBH-OS'!$B120+(drdp!F120)*'DBH-OS'!$C120+(drdp!I120)*'DBH-OS'!$D120)</f>
        <v>-2.3302686449432321E-2</v>
      </c>
      <c r="J120" s="18">
        <f>Model!$W$27*((drdp!D120)*'DBH-OS'!$B120+(drdp!G120)*'DBH-OS'!$C120+(drdp!J120)*'DBH-OS'!$D120)</f>
        <v>0</v>
      </c>
      <c r="K120" s="21">
        <f>SUM(E$3:E119)+H120</f>
        <v>0.21257799637235708</v>
      </c>
      <c r="L120" s="21">
        <f>SUM(F$3:F119)+I120</f>
        <v>-0.58315489020524236</v>
      </c>
      <c r="M120" s="21">
        <f>SUM(G$3:G119)+J120</f>
        <v>0</v>
      </c>
      <c r="N120" s="21"/>
      <c r="O120" s="21"/>
      <c r="P120" s="21"/>
      <c r="Q120" s="19">
        <f t="shared" si="7"/>
        <v>4.5189404541685858E-2</v>
      </c>
      <c r="R120" s="19">
        <f t="shared" si="7"/>
        <v>0.34006962597028828</v>
      </c>
      <c r="S120" s="19">
        <f t="shared" si="7"/>
        <v>0</v>
      </c>
      <c r="T120" s="19">
        <f t="shared" si="8"/>
        <v>-0.1239658981345723</v>
      </c>
      <c r="U120" s="19">
        <f t="shared" si="9"/>
        <v>0</v>
      </c>
      <c r="V120" s="19">
        <f t="shared" si="10"/>
        <v>0</v>
      </c>
    </row>
    <row r="121" spans="1:22" x14ac:dyDescent="0.25">
      <c r="A121" s="26">
        <f>Wellpath!E121</f>
        <v>11300</v>
      </c>
      <c r="B121" s="22">
        <v>0</v>
      </c>
      <c r="C121" s="22">
        <v>0</v>
      </c>
      <c r="D121" s="22">
        <f t="shared" si="6"/>
        <v>3.9314164891663715E-5</v>
      </c>
      <c r="E121" s="20">
        <f>Model!$W$27*((drdp!B121+drdp!K121)*'DBH-OS'!$B121+(drdp!E121+drdp!N121)*'DBH-OS'!$C121+(drdp!H121+drdp!Q121)*'DBH-OS'!$D121)</f>
        <v>3.910655121031692E-2</v>
      </c>
      <c r="F121" s="20">
        <f>Model!$W$27*((drdp!C121+drdp!L121)*'DBH-OS'!$B121+(drdp!F121+drdp!O121)*'DBH-OS'!$C121+(drdp!I121+drdp!R121)*'DBH-OS'!$D121)</f>
        <v>-4.6605372898864642E-2</v>
      </c>
      <c r="G121" s="20">
        <f>Model!$W$27*((drdp!D121+drdp!M121)*'DBH-OS'!$B121+(drdp!G121+drdp!P121)*'DBH-OS'!$C121+(drdp!J121+drdp!S121)*'DBH-OS'!$D121)</f>
        <v>0</v>
      </c>
      <c r="H121" s="18">
        <f>Model!$W$27*((drdp!B121)*'DBH-OS'!$B121+(drdp!E121)*'DBH-OS'!$C121+(drdp!H121)*'DBH-OS'!$D121)</f>
        <v>1.955327560515846E-2</v>
      </c>
      <c r="I121" s="18">
        <f>Model!$W$27*((drdp!C121)*'DBH-OS'!$B121+(drdp!F121)*'DBH-OS'!$C121+(drdp!I121)*'DBH-OS'!$D121)</f>
        <v>-2.3302686449432321E-2</v>
      </c>
      <c r="J121" s="18">
        <f>Model!$W$27*((drdp!D121)*'DBH-OS'!$B121+(drdp!G121)*'DBH-OS'!$C121+(drdp!J121)*'DBH-OS'!$D121)</f>
        <v>0</v>
      </c>
      <c r="K121" s="21">
        <f>SUM(E$3:E120)+H121</f>
        <v>0.251684547582674</v>
      </c>
      <c r="L121" s="21">
        <f>SUM(F$3:F120)+I121</f>
        <v>-0.62976026310410704</v>
      </c>
      <c r="M121" s="21">
        <f>SUM(G$3:G120)+J121</f>
        <v>0</v>
      </c>
      <c r="N121" s="21"/>
      <c r="O121" s="21"/>
      <c r="P121" s="21"/>
      <c r="Q121" s="19">
        <f t="shared" si="7"/>
        <v>6.3345111491895298E-2</v>
      </c>
      <c r="R121" s="19">
        <f t="shared" si="7"/>
        <v>0.39659798898495413</v>
      </c>
      <c r="S121" s="19">
        <f t="shared" si="7"/>
        <v>0</v>
      </c>
      <c r="T121" s="19">
        <f t="shared" si="8"/>
        <v>-0.15850092690490292</v>
      </c>
      <c r="U121" s="19">
        <f t="shared" si="9"/>
        <v>0</v>
      </c>
      <c r="V121" s="19">
        <f t="shared" si="10"/>
        <v>0</v>
      </c>
    </row>
    <row r="122" spans="1:22" x14ac:dyDescent="0.25">
      <c r="A122" s="26">
        <f>Wellpath!E122</f>
        <v>11400</v>
      </c>
      <c r="B122" s="22">
        <v>0</v>
      </c>
      <c r="C122" s="22">
        <v>0</v>
      </c>
      <c r="D122" s="22">
        <f t="shared" si="6"/>
        <v>3.9314164891663715E-5</v>
      </c>
      <c r="E122" s="20">
        <f>Model!$W$27*((drdp!B122+drdp!K122)*'DBH-OS'!$B122+(drdp!E122+drdp!N122)*'DBH-OS'!$C122+(drdp!H122+drdp!Q122)*'DBH-OS'!$D122)</f>
        <v>3.910655121031692E-2</v>
      </c>
      <c r="F122" s="20">
        <f>Model!$W$27*((drdp!C122+drdp!L122)*'DBH-OS'!$B122+(drdp!F122+drdp!O122)*'DBH-OS'!$C122+(drdp!I122+drdp!R122)*'DBH-OS'!$D122)</f>
        <v>-4.6605372898864642E-2</v>
      </c>
      <c r="G122" s="20">
        <f>Model!$W$27*((drdp!D122+drdp!M122)*'DBH-OS'!$B122+(drdp!G122+drdp!P122)*'DBH-OS'!$C122+(drdp!J122+drdp!S122)*'DBH-OS'!$D122)</f>
        <v>0</v>
      </c>
      <c r="H122" s="18">
        <f>Model!$W$27*((drdp!B122)*'DBH-OS'!$B122+(drdp!E122)*'DBH-OS'!$C122+(drdp!H122)*'DBH-OS'!$D122)</f>
        <v>1.955327560515846E-2</v>
      </c>
      <c r="I122" s="18">
        <f>Model!$W$27*((drdp!C122)*'DBH-OS'!$B122+(drdp!F122)*'DBH-OS'!$C122+(drdp!I122)*'DBH-OS'!$D122)</f>
        <v>-2.3302686449432321E-2</v>
      </c>
      <c r="J122" s="18">
        <f>Model!$W$27*((drdp!D122)*'DBH-OS'!$B122+(drdp!G122)*'DBH-OS'!$C122+(drdp!J122)*'DBH-OS'!$D122)</f>
        <v>0</v>
      </c>
      <c r="K122" s="21">
        <f>SUM(E$3:E121)+H122</f>
        <v>0.29079109879299092</v>
      </c>
      <c r="L122" s="21">
        <f>SUM(F$3:F121)+I122</f>
        <v>-0.67636563600297173</v>
      </c>
      <c r="M122" s="21">
        <f>SUM(G$3:G121)+J122</f>
        <v>0</v>
      </c>
      <c r="N122" s="21"/>
      <c r="O122" s="21"/>
      <c r="P122" s="21"/>
      <c r="Q122" s="19">
        <f t="shared" si="7"/>
        <v>8.4559463137235003E-2</v>
      </c>
      <c r="R122" s="19">
        <f t="shared" si="7"/>
        <v>0.45747047356570442</v>
      </c>
      <c r="S122" s="19">
        <f t="shared" si="7"/>
        <v>0</v>
      </c>
      <c r="T122" s="19">
        <f t="shared" si="8"/>
        <v>-0.19668110647912429</v>
      </c>
      <c r="U122" s="19">
        <f t="shared" si="9"/>
        <v>0</v>
      </c>
      <c r="V122" s="19">
        <f t="shared" si="10"/>
        <v>0</v>
      </c>
    </row>
    <row r="123" spans="1:22" x14ac:dyDescent="0.25">
      <c r="A123" s="26">
        <f>Wellpath!E123</f>
        <v>11500</v>
      </c>
      <c r="B123" s="22">
        <v>0</v>
      </c>
      <c r="C123" s="22">
        <v>0</v>
      </c>
      <c r="D123" s="22">
        <f t="shared" si="6"/>
        <v>3.9314164891663715E-5</v>
      </c>
      <c r="E123" s="20">
        <f>Model!$W$27*((drdp!B123+drdp!K123)*'DBH-OS'!$B123+(drdp!E123+drdp!N123)*'DBH-OS'!$C123+(drdp!H123+drdp!Q123)*'DBH-OS'!$D123)</f>
        <v>3.910655121031692E-2</v>
      </c>
      <c r="F123" s="20">
        <f>Model!$W$27*((drdp!C123+drdp!L123)*'DBH-OS'!$B123+(drdp!F123+drdp!O123)*'DBH-OS'!$C123+(drdp!I123+drdp!R123)*'DBH-OS'!$D123)</f>
        <v>-4.6605372898864642E-2</v>
      </c>
      <c r="G123" s="20">
        <f>Model!$W$27*((drdp!D123+drdp!M123)*'DBH-OS'!$B123+(drdp!G123+drdp!P123)*'DBH-OS'!$C123+(drdp!J123+drdp!S123)*'DBH-OS'!$D123)</f>
        <v>0</v>
      </c>
      <c r="H123" s="18">
        <f>Model!$W$27*((drdp!B123)*'DBH-OS'!$B123+(drdp!E123)*'DBH-OS'!$C123+(drdp!H123)*'DBH-OS'!$D123)</f>
        <v>1.955327560515846E-2</v>
      </c>
      <c r="I123" s="18">
        <f>Model!$W$27*((drdp!C123)*'DBH-OS'!$B123+(drdp!F123)*'DBH-OS'!$C123+(drdp!I123)*'DBH-OS'!$D123)</f>
        <v>-2.3302686449432321E-2</v>
      </c>
      <c r="J123" s="18">
        <f>Model!$W$27*((drdp!D123)*'DBH-OS'!$B123+(drdp!G123)*'DBH-OS'!$C123+(drdp!J123)*'DBH-OS'!$D123)</f>
        <v>0</v>
      </c>
      <c r="K123" s="21">
        <f>SUM(E$3:E122)+H123</f>
        <v>0.32989765000330784</v>
      </c>
      <c r="L123" s="21">
        <f>SUM(F$3:F122)+I123</f>
        <v>-0.72297100890183641</v>
      </c>
      <c r="M123" s="21">
        <f>SUM(G$3:G122)+J123</f>
        <v>0</v>
      </c>
      <c r="N123" s="21"/>
      <c r="O123" s="21"/>
      <c r="P123" s="21"/>
      <c r="Q123" s="19">
        <f t="shared" si="7"/>
        <v>0.10883245947770499</v>
      </c>
      <c r="R123" s="19">
        <f t="shared" si="7"/>
        <v>0.52268707971253925</v>
      </c>
      <c r="S123" s="19">
        <f t="shared" si="7"/>
        <v>0</v>
      </c>
      <c r="T123" s="19">
        <f t="shared" si="8"/>
        <v>-0.23850643685723638</v>
      </c>
      <c r="U123" s="19">
        <f t="shared" si="9"/>
        <v>0</v>
      </c>
      <c r="V123" s="19">
        <f t="shared" si="10"/>
        <v>0</v>
      </c>
    </row>
    <row r="124" spans="1:22" x14ac:dyDescent="0.25">
      <c r="A124" s="26">
        <f>Wellpath!E124</f>
        <v>11600</v>
      </c>
      <c r="B124" s="22">
        <v>0</v>
      </c>
      <c r="C124" s="22">
        <v>0</v>
      </c>
      <c r="D124" s="22">
        <f t="shared" si="6"/>
        <v>3.9314164891663715E-5</v>
      </c>
      <c r="E124" s="20">
        <f>Model!$W$27*((drdp!B124+drdp!K124)*'DBH-OS'!$B124+(drdp!E124+drdp!N124)*'DBH-OS'!$C124+(drdp!H124+drdp!Q124)*'DBH-OS'!$D124)</f>
        <v>3.910655121031692E-2</v>
      </c>
      <c r="F124" s="20">
        <f>Model!$W$27*((drdp!C124+drdp!L124)*'DBH-OS'!$B124+(drdp!F124+drdp!O124)*'DBH-OS'!$C124+(drdp!I124+drdp!R124)*'DBH-OS'!$D124)</f>
        <v>-4.6605372898864642E-2</v>
      </c>
      <c r="G124" s="20">
        <f>Model!$W$27*((drdp!D124+drdp!M124)*'DBH-OS'!$B124+(drdp!G124+drdp!P124)*'DBH-OS'!$C124+(drdp!J124+drdp!S124)*'DBH-OS'!$D124)</f>
        <v>0</v>
      </c>
      <c r="H124" s="18">
        <f>Model!$W$27*((drdp!B124)*'DBH-OS'!$B124+(drdp!E124)*'DBH-OS'!$C124+(drdp!H124)*'DBH-OS'!$D124)</f>
        <v>1.955327560515846E-2</v>
      </c>
      <c r="I124" s="18">
        <f>Model!$W$27*((drdp!C124)*'DBH-OS'!$B124+(drdp!F124)*'DBH-OS'!$C124+(drdp!I124)*'DBH-OS'!$D124)</f>
        <v>-2.3302686449432321E-2</v>
      </c>
      <c r="J124" s="18">
        <f>Model!$W$27*((drdp!D124)*'DBH-OS'!$B124+(drdp!G124)*'DBH-OS'!$C124+(drdp!J124)*'DBH-OS'!$D124)</f>
        <v>0</v>
      </c>
      <c r="K124" s="21">
        <f>SUM(E$3:E123)+H124</f>
        <v>0.36900420121362476</v>
      </c>
      <c r="L124" s="21">
        <f>SUM(F$3:F123)+I124</f>
        <v>-0.76957638180070109</v>
      </c>
      <c r="M124" s="21">
        <f>SUM(G$3:G123)+J124</f>
        <v>0</v>
      </c>
      <c r="N124" s="21"/>
      <c r="O124" s="21"/>
      <c r="P124" s="21"/>
      <c r="Q124" s="19">
        <f t="shared" si="7"/>
        <v>0.13616410051330527</v>
      </c>
      <c r="R124" s="19">
        <f t="shared" si="7"/>
        <v>0.59224780742545846</v>
      </c>
      <c r="S124" s="19">
        <f t="shared" si="7"/>
        <v>0</v>
      </c>
      <c r="T124" s="19">
        <f t="shared" si="8"/>
        <v>-0.28397691803923925</v>
      </c>
      <c r="U124" s="19">
        <f t="shared" si="9"/>
        <v>0</v>
      </c>
      <c r="V124" s="19">
        <f t="shared" si="10"/>
        <v>0</v>
      </c>
    </row>
    <row r="125" spans="1:22" x14ac:dyDescent="0.25">
      <c r="A125" s="26">
        <f>Wellpath!E125</f>
        <v>11700</v>
      </c>
      <c r="B125" s="22">
        <v>0</v>
      </c>
      <c r="C125" s="22">
        <v>0</v>
      </c>
      <c r="D125" s="22">
        <f t="shared" si="6"/>
        <v>3.9314164891663715E-5</v>
      </c>
      <c r="E125" s="20">
        <f>Model!$W$27*((drdp!B125+drdp!K125)*'DBH-OS'!$B125+(drdp!E125+drdp!N125)*'DBH-OS'!$C125+(drdp!H125+drdp!Q125)*'DBH-OS'!$D125)</f>
        <v>3.910655121031692E-2</v>
      </c>
      <c r="F125" s="20">
        <f>Model!$W$27*((drdp!C125+drdp!L125)*'DBH-OS'!$B125+(drdp!F125+drdp!O125)*'DBH-OS'!$C125+(drdp!I125+drdp!R125)*'DBH-OS'!$D125)</f>
        <v>-4.6605372898864642E-2</v>
      </c>
      <c r="G125" s="20">
        <f>Model!$W$27*((drdp!D125+drdp!M125)*'DBH-OS'!$B125+(drdp!G125+drdp!P125)*'DBH-OS'!$C125+(drdp!J125+drdp!S125)*'DBH-OS'!$D125)</f>
        <v>0</v>
      </c>
      <c r="H125" s="18">
        <f>Model!$W$27*((drdp!B125)*'DBH-OS'!$B125+(drdp!E125)*'DBH-OS'!$C125+(drdp!H125)*'DBH-OS'!$D125)</f>
        <v>1.955327560515846E-2</v>
      </c>
      <c r="I125" s="18">
        <f>Model!$W$27*((drdp!C125)*'DBH-OS'!$B125+(drdp!F125)*'DBH-OS'!$C125+(drdp!I125)*'DBH-OS'!$D125)</f>
        <v>-2.3302686449432321E-2</v>
      </c>
      <c r="J125" s="18">
        <f>Model!$W$27*((drdp!D125)*'DBH-OS'!$B125+(drdp!G125)*'DBH-OS'!$C125+(drdp!J125)*'DBH-OS'!$D125)</f>
        <v>0</v>
      </c>
      <c r="K125" s="21">
        <f>SUM(E$3:E124)+H125</f>
        <v>0.40811075242394168</v>
      </c>
      <c r="L125" s="21">
        <f>SUM(F$3:F124)+I125</f>
        <v>-0.81618175469956578</v>
      </c>
      <c r="M125" s="21">
        <f>SUM(G$3:G124)+J125</f>
        <v>0</v>
      </c>
      <c r="N125" s="21"/>
      <c r="O125" s="21"/>
      <c r="P125" s="21"/>
      <c r="Q125" s="19">
        <f t="shared" si="7"/>
        <v>0.16655438624403582</v>
      </c>
      <c r="R125" s="19">
        <f t="shared" si="7"/>
        <v>0.66615265670446211</v>
      </c>
      <c r="S125" s="19">
        <f t="shared" si="7"/>
        <v>0</v>
      </c>
      <c r="T125" s="19">
        <f t="shared" si="8"/>
        <v>-0.33309255002513277</v>
      </c>
      <c r="U125" s="19">
        <f t="shared" si="9"/>
        <v>0</v>
      </c>
      <c r="V125" s="19">
        <f t="shared" si="10"/>
        <v>0</v>
      </c>
    </row>
    <row r="126" spans="1:22" x14ac:dyDescent="0.25">
      <c r="A126" s="26">
        <f>Wellpath!E126</f>
        <v>11800</v>
      </c>
      <c r="B126" s="22">
        <v>0</v>
      </c>
      <c r="C126" s="22">
        <v>0</v>
      </c>
      <c r="D126" s="22">
        <f t="shared" si="6"/>
        <v>3.9314164891663715E-5</v>
      </c>
      <c r="E126" s="20">
        <f>Model!$W$27*((drdp!B126+drdp!K126)*'DBH-OS'!$B126+(drdp!E126+drdp!N126)*'DBH-OS'!$C126+(drdp!H126+drdp!Q126)*'DBH-OS'!$D126)</f>
        <v>3.910655121031692E-2</v>
      </c>
      <c r="F126" s="20">
        <f>Model!$W$27*((drdp!C126+drdp!L126)*'DBH-OS'!$B126+(drdp!F126+drdp!O126)*'DBH-OS'!$C126+(drdp!I126+drdp!R126)*'DBH-OS'!$D126)</f>
        <v>-4.6605372898864642E-2</v>
      </c>
      <c r="G126" s="20">
        <f>Model!$W$27*((drdp!D126+drdp!M126)*'DBH-OS'!$B126+(drdp!G126+drdp!P126)*'DBH-OS'!$C126+(drdp!J126+drdp!S126)*'DBH-OS'!$D126)</f>
        <v>0</v>
      </c>
      <c r="H126" s="18">
        <f>Model!$W$27*((drdp!B126)*'DBH-OS'!$B126+(drdp!E126)*'DBH-OS'!$C126+(drdp!H126)*'DBH-OS'!$D126)</f>
        <v>1.955327560515846E-2</v>
      </c>
      <c r="I126" s="18">
        <f>Model!$W$27*((drdp!C126)*'DBH-OS'!$B126+(drdp!F126)*'DBH-OS'!$C126+(drdp!I126)*'DBH-OS'!$D126)</f>
        <v>-2.3302686449432321E-2</v>
      </c>
      <c r="J126" s="18">
        <f>Model!$W$27*((drdp!D126)*'DBH-OS'!$B126+(drdp!G126)*'DBH-OS'!$C126+(drdp!J126)*'DBH-OS'!$D126)</f>
        <v>0</v>
      </c>
      <c r="K126" s="21">
        <f>SUM(E$3:E125)+H126</f>
        <v>0.4472173036342586</v>
      </c>
      <c r="L126" s="21">
        <f>SUM(F$3:F125)+I126</f>
        <v>-0.86278712759843046</v>
      </c>
      <c r="M126" s="21">
        <f>SUM(G$3:G125)+J126</f>
        <v>0</v>
      </c>
      <c r="N126" s="21"/>
      <c r="O126" s="21"/>
      <c r="P126" s="21"/>
      <c r="Q126" s="19">
        <f t="shared" si="7"/>
        <v>0.20000331666989665</v>
      </c>
      <c r="R126" s="19">
        <f t="shared" si="7"/>
        <v>0.7444016275495503</v>
      </c>
      <c r="S126" s="19">
        <f t="shared" si="7"/>
        <v>0</v>
      </c>
      <c r="T126" s="19">
        <f t="shared" si="8"/>
        <v>-0.38585333281491707</v>
      </c>
      <c r="U126" s="19">
        <f t="shared" si="9"/>
        <v>0</v>
      </c>
      <c r="V126" s="19">
        <f t="shared" si="10"/>
        <v>0</v>
      </c>
    </row>
    <row r="127" spans="1:22" x14ac:dyDescent="0.25">
      <c r="A127" s="26">
        <f>Wellpath!E127</f>
        <v>11900</v>
      </c>
      <c r="B127" s="22">
        <v>0</v>
      </c>
      <c r="C127" s="22">
        <v>0</v>
      </c>
      <c r="D127" s="22">
        <f t="shared" si="6"/>
        <v>3.9314164891663715E-5</v>
      </c>
      <c r="E127" s="20">
        <f>Model!$W$27*((drdp!B127+drdp!K127)*'DBH-OS'!$B127+(drdp!E127+drdp!N127)*'DBH-OS'!$C127+(drdp!H127+drdp!Q127)*'DBH-OS'!$D127)</f>
        <v>3.910655121031692E-2</v>
      </c>
      <c r="F127" s="20">
        <f>Model!$W$27*((drdp!C127+drdp!L127)*'DBH-OS'!$B127+(drdp!F127+drdp!O127)*'DBH-OS'!$C127+(drdp!I127+drdp!R127)*'DBH-OS'!$D127)</f>
        <v>-4.6605372898864642E-2</v>
      </c>
      <c r="G127" s="20">
        <f>Model!$W$27*((drdp!D127+drdp!M127)*'DBH-OS'!$B127+(drdp!G127+drdp!P127)*'DBH-OS'!$C127+(drdp!J127+drdp!S127)*'DBH-OS'!$D127)</f>
        <v>0</v>
      </c>
      <c r="H127" s="18">
        <f>Model!$W$27*((drdp!B127)*'DBH-OS'!$B127+(drdp!E127)*'DBH-OS'!$C127+(drdp!H127)*'DBH-OS'!$D127)</f>
        <v>1.955327560515846E-2</v>
      </c>
      <c r="I127" s="18">
        <f>Model!$W$27*((drdp!C127)*'DBH-OS'!$B127+(drdp!F127)*'DBH-OS'!$C127+(drdp!I127)*'DBH-OS'!$D127)</f>
        <v>-2.3302686449432321E-2</v>
      </c>
      <c r="J127" s="18">
        <f>Model!$W$27*((drdp!D127)*'DBH-OS'!$B127+(drdp!G127)*'DBH-OS'!$C127+(drdp!J127)*'DBH-OS'!$D127)</f>
        <v>0</v>
      </c>
      <c r="K127" s="21">
        <f>SUM(E$3:E126)+H127</f>
        <v>0.48632385484457552</v>
      </c>
      <c r="L127" s="21">
        <f>SUM(F$3:F126)+I127</f>
        <v>-0.90939250049729514</v>
      </c>
      <c r="M127" s="21">
        <f>SUM(G$3:G126)+J127</f>
        <v>0</v>
      </c>
      <c r="N127" s="21"/>
      <c r="O127" s="21"/>
      <c r="P127" s="21"/>
      <c r="Q127" s="19">
        <f t="shared" si="7"/>
        <v>0.23651089179088777</v>
      </c>
      <c r="R127" s="19">
        <f t="shared" si="7"/>
        <v>0.82699471996072293</v>
      </c>
      <c r="S127" s="19">
        <f t="shared" si="7"/>
        <v>0</v>
      </c>
      <c r="T127" s="19">
        <f t="shared" si="8"/>
        <v>-0.44225926640859214</v>
      </c>
      <c r="U127" s="19">
        <f t="shared" si="9"/>
        <v>0</v>
      </c>
      <c r="V127" s="19">
        <f t="shared" si="10"/>
        <v>0</v>
      </c>
    </row>
    <row r="128" spans="1:22" x14ac:dyDescent="0.25">
      <c r="A128" s="26">
        <f>Wellpath!E128</f>
        <v>12000</v>
      </c>
      <c r="B128" s="22">
        <v>0</v>
      </c>
      <c r="C128" s="22">
        <v>0</v>
      </c>
      <c r="D128" s="22">
        <f t="shared" si="6"/>
        <v>3.9314164891663715E-5</v>
      </c>
      <c r="E128" s="20">
        <f>Model!$W$27*((drdp!B128+drdp!K128)*'DBH-OS'!$B128+(drdp!E128+drdp!N128)*'DBH-OS'!$C128+(drdp!H128+drdp!Q128)*'DBH-OS'!$D128)</f>
        <v>3.910655121031692E-2</v>
      </c>
      <c r="F128" s="20">
        <f>Model!$W$27*((drdp!C128+drdp!L128)*'DBH-OS'!$B128+(drdp!F128+drdp!O128)*'DBH-OS'!$C128+(drdp!I128+drdp!R128)*'DBH-OS'!$D128)</f>
        <v>-4.6605372898864642E-2</v>
      </c>
      <c r="G128" s="20">
        <f>Model!$W$27*((drdp!D128+drdp!M128)*'DBH-OS'!$B128+(drdp!G128+drdp!P128)*'DBH-OS'!$C128+(drdp!J128+drdp!S128)*'DBH-OS'!$D128)</f>
        <v>0</v>
      </c>
      <c r="H128" s="18">
        <f>Model!$W$27*((drdp!B128)*'DBH-OS'!$B128+(drdp!E128)*'DBH-OS'!$C128+(drdp!H128)*'DBH-OS'!$D128)</f>
        <v>1.955327560515846E-2</v>
      </c>
      <c r="I128" s="18">
        <f>Model!$W$27*((drdp!C128)*'DBH-OS'!$B128+(drdp!F128)*'DBH-OS'!$C128+(drdp!I128)*'DBH-OS'!$D128)</f>
        <v>-2.3302686449432321E-2</v>
      </c>
      <c r="J128" s="18">
        <f>Model!$W$27*((drdp!D128)*'DBH-OS'!$B128+(drdp!G128)*'DBH-OS'!$C128+(drdp!J128)*'DBH-OS'!$D128)</f>
        <v>0</v>
      </c>
      <c r="K128" s="21">
        <f>SUM(E$3:E127)+H128</f>
        <v>0.52543040605489244</v>
      </c>
      <c r="L128" s="21">
        <f>SUM(F$3:F127)+I128</f>
        <v>-0.95599787339615983</v>
      </c>
      <c r="M128" s="21">
        <f>SUM(G$3:G127)+J128</f>
        <v>0</v>
      </c>
      <c r="N128" s="21"/>
      <c r="O128" s="21"/>
      <c r="P128" s="21"/>
      <c r="Q128" s="19">
        <f t="shared" si="7"/>
        <v>0.27607711160700915</v>
      </c>
      <c r="R128" s="19">
        <f t="shared" si="7"/>
        <v>0.91393193393798</v>
      </c>
      <c r="S128" s="19">
        <f t="shared" si="7"/>
        <v>0</v>
      </c>
      <c r="T128" s="19">
        <f t="shared" si="8"/>
        <v>-0.50231035080615793</v>
      </c>
      <c r="U128" s="19">
        <f t="shared" si="9"/>
        <v>0</v>
      </c>
      <c r="V128" s="19">
        <f t="shared" si="10"/>
        <v>0</v>
      </c>
    </row>
    <row r="129" spans="1:22" x14ac:dyDescent="0.25">
      <c r="A129" s="26">
        <f>Wellpath!E129</f>
        <v>12100</v>
      </c>
      <c r="B129" s="22">
        <v>0</v>
      </c>
      <c r="C129" s="22">
        <v>0</v>
      </c>
      <c r="D129" s="22">
        <f t="shared" si="6"/>
        <v>3.9314164891663715E-5</v>
      </c>
      <c r="E129" s="20">
        <f>Model!$W$27*((drdp!B129+drdp!K129)*'DBH-OS'!$B129+(drdp!E129+drdp!N129)*'DBH-OS'!$C129+(drdp!H129+drdp!Q129)*'DBH-OS'!$D129)</f>
        <v>3.910655121031692E-2</v>
      </c>
      <c r="F129" s="20">
        <f>Model!$W$27*((drdp!C129+drdp!L129)*'DBH-OS'!$B129+(drdp!F129+drdp!O129)*'DBH-OS'!$C129+(drdp!I129+drdp!R129)*'DBH-OS'!$D129)</f>
        <v>-4.6605372898864642E-2</v>
      </c>
      <c r="G129" s="20">
        <f>Model!$W$27*((drdp!D129+drdp!M129)*'DBH-OS'!$B129+(drdp!G129+drdp!P129)*'DBH-OS'!$C129+(drdp!J129+drdp!S129)*'DBH-OS'!$D129)</f>
        <v>0</v>
      </c>
      <c r="H129" s="18">
        <f>Model!$W$27*((drdp!B129)*'DBH-OS'!$B129+(drdp!E129)*'DBH-OS'!$C129+(drdp!H129)*'DBH-OS'!$D129)</f>
        <v>1.955327560515846E-2</v>
      </c>
      <c r="I129" s="18">
        <f>Model!$W$27*((drdp!C129)*'DBH-OS'!$B129+(drdp!F129)*'DBH-OS'!$C129+(drdp!I129)*'DBH-OS'!$D129)</f>
        <v>-2.3302686449432321E-2</v>
      </c>
      <c r="J129" s="18">
        <f>Model!$W$27*((drdp!D129)*'DBH-OS'!$B129+(drdp!G129)*'DBH-OS'!$C129+(drdp!J129)*'DBH-OS'!$D129)</f>
        <v>0</v>
      </c>
      <c r="K129" s="21">
        <f>SUM(E$3:E128)+H129</f>
        <v>0.56453695726520947</v>
      </c>
      <c r="L129" s="21">
        <f>SUM(F$3:F128)+I129</f>
        <v>-1.0026032462950245</v>
      </c>
      <c r="M129" s="21">
        <f>SUM(G$3:G128)+J129</f>
        <v>0</v>
      </c>
      <c r="N129" s="21"/>
      <c r="O129" s="21"/>
      <c r="P129" s="21"/>
      <c r="Q129" s="19">
        <f t="shared" si="7"/>
        <v>0.31870197611826095</v>
      </c>
      <c r="R129" s="19">
        <f t="shared" si="7"/>
        <v>1.0052132694813216</v>
      </c>
      <c r="S129" s="19">
        <f t="shared" si="7"/>
        <v>0</v>
      </c>
      <c r="T129" s="19">
        <f t="shared" si="8"/>
        <v>-0.56600658600761455</v>
      </c>
      <c r="U129" s="19">
        <f t="shared" si="9"/>
        <v>0</v>
      </c>
      <c r="V129" s="19">
        <f t="shared" si="10"/>
        <v>0</v>
      </c>
    </row>
    <row r="130" spans="1:22" x14ac:dyDescent="0.25">
      <c r="A130" s="26">
        <f>Wellpath!E130</f>
        <v>12200</v>
      </c>
      <c r="B130" s="22">
        <v>0</v>
      </c>
      <c r="C130" s="22">
        <v>0</v>
      </c>
      <c r="D130" s="22">
        <f t="shared" si="6"/>
        <v>3.9314164891663715E-5</v>
      </c>
      <c r="E130" s="20">
        <f>Model!$W$27*((drdp!B130+drdp!K130)*'DBH-OS'!$B130+(drdp!E130+drdp!N130)*'DBH-OS'!$C130+(drdp!H130+drdp!Q130)*'DBH-OS'!$D130)</f>
        <v>3.9106551210316622E-2</v>
      </c>
      <c r="F130" s="20">
        <f>Model!$W$27*((drdp!C130+drdp!L130)*'DBH-OS'!$B130+(drdp!F130+drdp!O130)*'DBH-OS'!$C130+(drdp!I130+drdp!R130)*'DBH-OS'!$D130)</f>
        <v>-4.6605372898864302E-2</v>
      </c>
      <c r="G130" s="20">
        <f>Model!$W$27*((drdp!D130+drdp!M130)*'DBH-OS'!$B130+(drdp!G130+drdp!P130)*'DBH-OS'!$C130+(drdp!J130+drdp!S130)*'DBH-OS'!$D130)</f>
        <v>0</v>
      </c>
      <c r="H130" s="18">
        <f>Model!$W$27*((drdp!B130)*'DBH-OS'!$B130+(drdp!E130)*'DBH-OS'!$C130+(drdp!H130)*'DBH-OS'!$D130)</f>
        <v>1.955327560515846E-2</v>
      </c>
      <c r="I130" s="18">
        <f>Model!$W$27*((drdp!C130)*'DBH-OS'!$B130+(drdp!F130)*'DBH-OS'!$C130+(drdp!I130)*'DBH-OS'!$D130)</f>
        <v>-2.3302686449432321E-2</v>
      </c>
      <c r="J130" s="18">
        <f>Model!$W$27*((drdp!D130)*'DBH-OS'!$B130+(drdp!G130)*'DBH-OS'!$C130+(drdp!J130)*'DBH-OS'!$D130)</f>
        <v>0</v>
      </c>
      <c r="K130" s="21">
        <f>SUM(E$3:E129)+H130</f>
        <v>0.60364350847552628</v>
      </c>
      <c r="L130" s="21">
        <f>SUM(F$3:F129)+I130</f>
        <v>-1.0492086191938892</v>
      </c>
      <c r="M130" s="21">
        <f>SUM(G$3:G129)+J130</f>
        <v>0</v>
      </c>
      <c r="N130" s="21"/>
      <c r="O130" s="21"/>
      <c r="P130" s="21"/>
      <c r="Q130" s="19">
        <f t="shared" si="7"/>
        <v>0.36438548532464277</v>
      </c>
      <c r="R130" s="19">
        <f t="shared" si="7"/>
        <v>1.1008387265907476</v>
      </c>
      <c r="S130" s="19">
        <f t="shared" si="7"/>
        <v>0</v>
      </c>
      <c r="T130" s="19">
        <f t="shared" si="8"/>
        <v>-0.63334797201296167</v>
      </c>
      <c r="U130" s="19">
        <f t="shared" si="9"/>
        <v>0</v>
      </c>
      <c r="V130" s="19">
        <f t="shared" si="10"/>
        <v>0</v>
      </c>
    </row>
    <row r="131" spans="1:22" x14ac:dyDescent="0.25">
      <c r="A131" s="26">
        <f>Wellpath!E131</f>
        <v>12300</v>
      </c>
      <c r="B131" s="22">
        <v>0</v>
      </c>
      <c r="C131" s="22">
        <v>0</v>
      </c>
      <c r="D131" s="22">
        <f t="shared" ref="D131:D194" si="11">1 / (Bfield * COS(Dip))</f>
        <v>3.9314164891663715E-5</v>
      </c>
      <c r="E131" s="20">
        <f>Model!$W$27*((drdp!B131+drdp!K131)*'DBH-OS'!$B131+(drdp!E131+drdp!N131)*'DBH-OS'!$C131+(drdp!H131+drdp!Q131)*'DBH-OS'!$D131)</f>
        <v>3.9106551210316622E-2</v>
      </c>
      <c r="F131" s="20">
        <f>Model!$W$27*((drdp!C131+drdp!L131)*'DBH-OS'!$B131+(drdp!F131+drdp!O131)*'DBH-OS'!$C131+(drdp!I131+drdp!R131)*'DBH-OS'!$D131)</f>
        <v>-4.6605372898864302E-2</v>
      </c>
      <c r="G131" s="20">
        <f>Model!$W$27*((drdp!D131+drdp!M131)*'DBH-OS'!$B131+(drdp!G131+drdp!P131)*'DBH-OS'!$C131+(drdp!J131+drdp!S131)*'DBH-OS'!$D131)</f>
        <v>0</v>
      </c>
      <c r="H131" s="18">
        <f>Model!$W$27*((drdp!B131)*'DBH-OS'!$B131+(drdp!E131)*'DBH-OS'!$C131+(drdp!H131)*'DBH-OS'!$D131)</f>
        <v>1.9553275605158165E-2</v>
      </c>
      <c r="I131" s="18">
        <f>Model!$W$27*((drdp!C131)*'DBH-OS'!$B131+(drdp!F131)*'DBH-OS'!$C131+(drdp!I131)*'DBH-OS'!$D131)</f>
        <v>-2.330268644943197E-2</v>
      </c>
      <c r="J131" s="18">
        <f>Model!$W$27*((drdp!D131)*'DBH-OS'!$B131+(drdp!G131)*'DBH-OS'!$C131+(drdp!J131)*'DBH-OS'!$D131)</f>
        <v>0</v>
      </c>
      <c r="K131" s="21">
        <f>SUM(E$3:E130)+H131</f>
        <v>0.64275005968584265</v>
      </c>
      <c r="L131" s="21">
        <f>SUM(F$3:F130)+I131</f>
        <v>-1.095813992092753</v>
      </c>
      <c r="M131" s="21">
        <f>SUM(G$3:G130)+J131</f>
        <v>0</v>
      </c>
      <c r="N131" s="21"/>
      <c r="O131" s="21"/>
      <c r="P131" s="21"/>
      <c r="Q131" s="19">
        <f t="shared" si="7"/>
        <v>0.41312763922615431</v>
      </c>
      <c r="R131" s="19">
        <f t="shared" si="7"/>
        <v>1.2008083052662561</v>
      </c>
      <c r="S131" s="19">
        <f t="shared" si="7"/>
        <v>0</v>
      </c>
      <c r="T131" s="19">
        <f t="shared" si="8"/>
        <v>-0.7043345088221985</v>
      </c>
      <c r="U131" s="19">
        <f t="shared" si="9"/>
        <v>0</v>
      </c>
      <c r="V131" s="19">
        <f t="shared" si="10"/>
        <v>0</v>
      </c>
    </row>
    <row r="132" spans="1:22" x14ac:dyDescent="0.25">
      <c r="A132" s="26">
        <f>Wellpath!E132</f>
        <v>12400</v>
      </c>
      <c r="B132" s="22">
        <v>0</v>
      </c>
      <c r="C132" s="22">
        <v>0</v>
      </c>
      <c r="D132" s="22">
        <f t="shared" si="11"/>
        <v>3.9314164891663715E-5</v>
      </c>
      <c r="E132" s="20">
        <f>Model!$W$27*((drdp!B132+drdp!K132)*'DBH-OS'!$B132+(drdp!E132+drdp!N132)*'DBH-OS'!$C132+(drdp!H132+drdp!Q132)*'DBH-OS'!$D132)</f>
        <v>3.910655121031692E-2</v>
      </c>
      <c r="F132" s="20">
        <f>Model!$W$27*((drdp!C132+drdp!L132)*'DBH-OS'!$B132+(drdp!F132+drdp!O132)*'DBH-OS'!$C132+(drdp!I132+drdp!R132)*'DBH-OS'!$D132)</f>
        <v>-4.6605372898864642E-2</v>
      </c>
      <c r="G132" s="20">
        <f>Model!$W$27*((drdp!D132+drdp!M132)*'DBH-OS'!$B132+(drdp!G132+drdp!P132)*'DBH-OS'!$C132+(drdp!J132+drdp!S132)*'DBH-OS'!$D132)</f>
        <v>0</v>
      </c>
      <c r="H132" s="18">
        <f>Model!$W$27*((drdp!B132)*'DBH-OS'!$B132+(drdp!E132)*'DBH-OS'!$C132+(drdp!H132)*'DBH-OS'!$D132)</f>
        <v>1.955327560515846E-2</v>
      </c>
      <c r="I132" s="18">
        <f>Model!$W$27*((drdp!C132)*'DBH-OS'!$B132+(drdp!F132)*'DBH-OS'!$C132+(drdp!I132)*'DBH-OS'!$D132)</f>
        <v>-2.3302686449432321E-2</v>
      </c>
      <c r="J132" s="18">
        <f>Model!$W$27*((drdp!D132)*'DBH-OS'!$B132+(drdp!G132)*'DBH-OS'!$C132+(drdp!J132)*'DBH-OS'!$D132)</f>
        <v>0</v>
      </c>
      <c r="K132" s="21">
        <f>SUM(E$3:E131)+H132</f>
        <v>0.68185661089615945</v>
      </c>
      <c r="L132" s="21">
        <f>SUM(F$3:F131)+I132</f>
        <v>-1.1424193649916177</v>
      </c>
      <c r="M132" s="21">
        <f>SUM(G$3:G131)+J132</f>
        <v>0</v>
      </c>
      <c r="N132" s="21"/>
      <c r="O132" s="21"/>
      <c r="P132" s="21"/>
      <c r="Q132" s="19">
        <f t="shared" ref="Q132:S147" si="12">K132^2</f>
        <v>0.46492843782279658</v>
      </c>
      <c r="R132" s="19">
        <f t="shared" si="12"/>
        <v>1.305122005507851</v>
      </c>
      <c r="S132" s="19">
        <f t="shared" si="12"/>
        <v>0</v>
      </c>
      <c r="T132" s="19">
        <f t="shared" ref="T132:T195" si="13">K132*L132</f>
        <v>-0.77896619643532705</v>
      </c>
      <c r="U132" s="19">
        <f t="shared" ref="U132:U195" si="14">K132*M132</f>
        <v>0</v>
      </c>
      <c r="V132" s="19">
        <f t="shared" ref="V132:V195" si="15">L132*M132</f>
        <v>0</v>
      </c>
    </row>
    <row r="133" spans="1:22" x14ac:dyDescent="0.25">
      <c r="A133" s="26">
        <f>Wellpath!E133</f>
        <v>12500</v>
      </c>
      <c r="B133" s="22">
        <v>0</v>
      </c>
      <c r="C133" s="22">
        <v>0</v>
      </c>
      <c r="D133" s="22">
        <f t="shared" si="11"/>
        <v>3.9314164891663715E-5</v>
      </c>
      <c r="E133" s="20">
        <f>Model!$W$27*((drdp!B133+drdp!K133)*'DBH-OS'!$B133+(drdp!E133+drdp!N133)*'DBH-OS'!$C133+(drdp!H133+drdp!Q133)*'DBH-OS'!$D133)</f>
        <v>-2.4246061750396475</v>
      </c>
      <c r="F133" s="20">
        <f>Model!$W$27*((drdp!C133+drdp!L133)*'DBH-OS'!$B133+(drdp!F133+drdp!O133)*'DBH-OS'!$C133+(drdp!I133+drdp!R133)*'DBH-OS'!$D133)</f>
        <v>2.8895331197296059</v>
      </c>
      <c r="G133" s="20">
        <f>Model!$W$27*((drdp!D133+drdp!M133)*'DBH-OS'!$B133+(drdp!G133+drdp!P133)*'DBH-OS'!$C133+(drdp!J133+drdp!S133)*'DBH-OS'!$D133)</f>
        <v>0</v>
      </c>
      <c r="H133" s="18">
        <f>Model!$W$27*((drdp!B133)*'DBH-OS'!$B133+(drdp!E133)*'DBH-OS'!$C133+(drdp!H133)*'DBH-OS'!$D133)</f>
        <v>1.955327560515846E-2</v>
      </c>
      <c r="I133" s="18">
        <f>Model!$W$27*((drdp!C133)*'DBH-OS'!$B133+(drdp!F133)*'DBH-OS'!$C133+(drdp!I133)*'DBH-OS'!$D133)</f>
        <v>-2.3302686449432321E-2</v>
      </c>
      <c r="J133" s="18">
        <f>Model!$W$27*((drdp!D133)*'DBH-OS'!$B133+(drdp!G133)*'DBH-OS'!$C133+(drdp!J133)*'DBH-OS'!$D133)</f>
        <v>0</v>
      </c>
      <c r="K133" s="21">
        <f>SUM(E$3:E132)+H133</f>
        <v>0.72096316210647649</v>
      </c>
      <c r="L133" s="21">
        <f>SUM(F$3:F132)+I133</f>
        <v>-1.1890247378904824</v>
      </c>
      <c r="M133" s="21">
        <f>SUM(G$3:G132)+J133</f>
        <v>0</v>
      </c>
      <c r="N133" s="21"/>
      <c r="O133" s="21"/>
      <c r="P133" s="21"/>
      <c r="Q133" s="19">
        <f t="shared" si="12"/>
        <v>0.51978788111456953</v>
      </c>
      <c r="R133" s="19">
        <f t="shared" si="12"/>
        <v>1.4137798273155302</v>
      </c>
      <c r="S133" s="19">
        <f t="shared" si="12"/>
        <v>0</v>
      </c>
      <c r="T133" s="19">
        <f t="shared" si="13"/>
        <v>-0.85724303485234654</v>
      </c>
      <c r="U133" s="19">
        <f t="shared" si="14"/>
        <v>0</v>
      </c>
      <c r="V133" s="19">
        <f t="shared" si="15"/>
        <v>0</v>
      </c>
    </row>
    <row r="134" spans="1:22" x14ac:dyDescent="0.25">
      <c r="A134" s="26">
        <f>Wellpath!E134</f>
        <v>0</v>
      </c>
      <c r="B134" s="22">
        <v>0</v>
      </c>
      <c r="C134" s="22">
        <v>0</v>
      </c>
      <c r="D134" s="22">
        <f t="shared" si="11"/>
        <v>3.9314164891663715E-5</v>
      </c>
      <c r="E134" s="20">
        <f>Model!$W$27*((drdp!B134+drdp!K134)*'DBH-OS'!$B134+(drdp!E134+drdp!N134)*'DBH-OS'!$C134+(drdp!H134+drdp!Q134)*'DBH-OS'!$D134)</f>
        <v>0</v>
      </c>
      <c r="F134" s="20">
        <f>Model!$W$27*((drdp!C134+drdp!L134)*'DBH-OS'!$B134+(drdp!F134+drdp!O134)*'DBH-OS'!$C134+(drdp!I134+drdp!R134)*'DBH-OS'!$D134)</f>
        <v>0</v>
      </c>
      <c r="G134" s="20">
        <f>Model!$W$27*((drdp!D134+drdp!M134)*'DBH-OS'!$B134+(drdp!G134+drdp!P134)*'DBH-OS'!$C134+(drdp!J134+drdp!S134)*'DBH-OS'!$D134)</f>
        <v>0</v>
      </c>
      <c r="H134" s="18">
        <f>Model!$W$27*((drdp!B134)*'DBH-OS'!$B134+(drdp!E134)*'DBH-OS'!$C134+(drdp!H134)*'DBH-OS'!$D134)</f>
        <v>0</v>
      </c>
      <c r="I134" s="18">
        <f>Model!$W$27*((drdp!C134)*'DBH-OS'!$B134+(drdp!F134)*'DBH-OS'!$C134+(drdp!I134)*'DBH-OS'!$D134)</f>
        <v>0</v>
      </c>
      <c r="J134" s="18">
        <f>Model!$W$27*((drdp!D134)*'DBH-OS'!$B134+(drdp!G134)*'DBH-OS'!$C134+(drdp!J134)*'DBH-OS'!$D134)</f>
        <v>0</v>
      </c>
      <c r="K134" s="21">
        <f>SUM(E$3:E133)+H134</f>
        <v>-1.7231962885383294</v>
      </c>
      <c r="L134" s="21">
        <f>SUM(F$3:F133)+I134</f>
        <v>1.7238110682885559</v>
      </c>
      <c r="M134" s="21">
        <f>SUM(G$3:G133)+J134</f>
        <v>0</v>
      </c>
      <c r="N134" s="21"/>
      <c r="O134" s="21"/>
      <c r="P134" s="21"/>
      <c r="Q134" s="19">
        <f t="shared" si="12"/>
        <v>2.9694054488322732</v>
      </c>
      <c r="R134" s="19">
        <f t="shared" si="12"/>
        <v>2.9715245991541321</v>
      </c>
      <c r="S134" s="19">
        <f t="shared" si="12"/>
        <v>0</v>
      </c>
      <c r="T134" s="19">
        <f t="shared" si="13"/>
        <v>-2.970464835016132</v>
      </c>
      <c r="U134" s="19">
        <f t="shared" si="14"/>
        <v>0</v>
      </c>
      <c r="V134" s="19">
        <f t="shared" si="15"/>
        <v>0</v>
      </c>
    </row>
    <row r="135" spans="1:22" x14ac:dyDescent="0.25">
      <c r="A135" s="26">
        <f>Wellpath!E135</f>
        <v>0</v>
      </c>
      <c r="B135" s="22">
        <v>0</v>
      </c>
      <c r="C135" s="22">
        <v>0</v>
      </c>
      <c r="D135" s="22">
        <f t="shared" si="11"/>
        <v>3.9314164891663715E-5</v>
      </c>
      <c r="E135" s="20">
        <f>Model!$W$27*((drdp!B135+drdp!K135)*'DBH-OS'!$B135+(drdp!E135+drdp!N135)*'DBH-OS'!$C135+(drdp!H135+drdp!Q135)*'DBH-OS'!$D135)</f>
        <v>0</v>
      </c>
      <c r="F135" s="20">
        <f>Model!$W$27*((drdp!C135+drdp!L135)*'DBH-OS'!$B135+(drdp!F135+drdp!O135)*'DBH-OS'!$C135+(drdp!I135+drdp!R135)*'DBH-OS'!$D135)</f>
        <v>0</v>
      </c>
      <c r="G135" s="20">
        <f>Model!$W$27*((drdp!D135+drdp!M135)*'DBH-OS'!$B135+(drdp!G135+drdp!P135)*'DBH-OS'!$C135+(drdp!J135+drdp!S135)*'DBH-OS'!$D135)</f>
        <v>0</v>
      </c>
      <c r="H135" s="18">
        <f>Model!$W$27*((drdp!B135)*'DBH-OS'!$B135+(drdp!E135)*'DBH-OS'!$C135+(drdp!H135)*'DBH-OS'!$D135)</f>
        <v>0</v>
      </c>
      <c r="I135" s="18">
        <f>Model!$W$27*((drdp!C135)*'DBH-OS'!$B135+(drdp!F135)*'DBH-OS'!$C135+(drdp!I135)*'DBH-OS'!$D135)</f>
        <v>0</v>
      </c>
      <c r="J135" s="18">
        <f>Model!$W$27*((drdp!D135)*'DBH-OS'!$B135+(drdp!G135)*'DBH-OS'!$C135+(drdp!J135)*'DBH-OS'!$D135)</f>
        <v>0</v>
      </c>
      <c r="K135" s="21">
        <f>SUM(E$3:E134)+H135</f>
        <v>-1.7231962885383294</v>
      </c>
      <c r="L135" s="21">
        <f>SUM(F$3:F134)+I135</f>
        <v>1.7238110682885559</v>
      </c>
      <c r="M135" s="21">
        <f>SUM(G$3:G134)+J135</f>
        <v>0</v>
      </c>
      <c r="N135" s="21"/>
      <c r="O135" s="21"/>
      <c r="P135" s="21"/>
      <c r="Q135" s="19">
        <f t="shared" si="12"/>
        <v>2.9694054488322732</v>
      </c>
      <c r="R135" s="19">
        <f t="shared" si="12"/>
        <v>2.9715245991541321</v>
      </c>
      <c r="S135" s="19">
        <f t="shared" si="12"/>
        <v>0</v>
      </c>
      <c r="T135" s="19">
        <f t="shared" si="13"/>
        <v>-2.970464835016132</v>
      </c>
      <c r="U135" s="19">
        <f t="shared" si="14"/>
        <v>0</v>
      </c>
      <c r="V135" s="19">
        <f t="shared" si="15"/>
        <v>0</v>
      </c>
    </row>
    <row r="136" spans="1:22" x14ac:dyDescent="0.25">
      <c r="A136" s="26">
        <f>Wellpath!E136</f>
        <v>0</v>
      </c>
      <c r="B136" s="22">
        <v>0</v>
      </c>
      <c r="C136" s="22">
        <v>0</v>
      </c>
      <c r="D136" s="22">
        <f t="shared" si="11"/>
        <v>3.9314164891663715E-5</v>
      </c>
      <c r="E136" s="20">
        <f>Model!$W$27*((drdp!B136+drdp!K136)*'DBH-OS'!$B136+(drdp!E136+drdp!N136)*'DBH-OS'!$C136+(drdp!H136+drdp!Q136)*'DBH-OS'!$D136)</f>
        <v>0</v>
      </c>
      <c r="F136" s="20">
        <f>Model!$W$27*((drdp!C136+drdp!L136)*'DBH-OS'!$B136+(drdp!F136+drdp!O136)*'DBH-OS'!$C136+(drdp!I136+drdp!R136)*'DBH-OS'!$D136)</f>
        <v>0</v>
      </c>
      <c r="G136" s="20">
        <f>Model!$W$27*((drdp!D136+drdp!M136)*'DBH-OS'!$B136+(drdp!G136+drdp!P136)*'DBH-OS'!$C136+(drdp!J136+drdp!S136)*'DBH-OS'!$D136)</f>
        <v>0</v>
      </c>
      <c r="H136" s="18">
        <f>Model!$W$27*((drdp!B136)*'DBH-OS'!$B136+(drdp!E136)*'DBH-OS'!$C136+(drdp!H136)*'DBH-OS'!$D136)</f>
        <v>0</v>
      </c>
      <c r="I136" s="18">
        <f>Model!$W$27*((drdp!C136)*'DBH-OS'!$B136+(drdp!F136)*'DBH-OS'!$C136+(drdp!I136)*'DBH-OS'!$D136)</f>
        <v>0</v>
      </c>
      <c r="J136" s="18">
        <f>Model!$W$27*((drdp!D136)*'DBH-OS'!$B136+(drdp!G136)*'DBH-OS'!$C136+(drdp!J136)*'DBH-OS'!$D136)</f>
        <v>0</v>
      </c>
      <c r="K136" s="21">
        <f>SUM(E$3:E135)+H136</f>
        <v>-1.7231962885383294</v>
      </c>
      <c r="L136" s="21">
        <f>SUM(F$3:F135)+I136</f>
        <v>1.7238110682885559</v>
      </c>
      <c r="M136" s="21">
        <f>SUM(G$3:G135)+J136</f>
        <v>0</v>
      </c>
      <c r="N136" s="21"/>
      <c r="O136" s="21"/>
      <c r="P136" s="21"/>
      <c r="Q136" s="19">
        <f t="shared" si="12"/>
        <v>2.9694054488322732</v>
      </c>
      <c r="R136" s="19">
        <f t="shared" si="12"/>
        <v>2.9715245991541321</v>
      </c>
      <c r="S136" s="19">
        <f t="shared" si="12"/>
        <v>0</v>
      </c>
      <c r="T136" s="19">
        <f t="shared" si="13"/>
        <v>-2.970464835016132</v>
      </c>
      <c r="U136" s="19">
        <f t="shared" si="14"/>
        <v>0</v>
      </c>
      <c r="V136" s="19">
        <f t="shared" si="15"/>
        <v>0</v>
      </c>
    </row>
    <row r="137" spans="1:22" x14ac:dyDescent="0.25">
      <c r="A137" s="26">
        <f>Wellpath!E137</f>
        <v>0</v>
      </c>
      <c r="B137" s="22">
        <v>0</v>
      </c>
      <c r="C137" s="22">
        <v>0</v>
      </c>
      <c r="D137" s="22">
        <f t="shared" si="11"/>
        <v>3.9314164891663715E-5</v>
      </c>
      <c r="E137" s="20">
        <f>Model!$W$27*((drdp!B137+drdp!K137)*'DBH-OS'!$B137+(drdp!E137+drdp!N137)*'DBH-OS'!$C137+(drdp!H137+drdp!Q137)*'DBH-OS'!$D137)</f>
        <v>0</v>
      </c>
      <c r="F137" s="20">
        <f>Model!$W$27*((drdp!C137+drdp!L137)*'DBH-OS'!$B137+(drdp!F137+drdp!O137)*'DBH-OS'!$C137+(drdp!I137+drdp!R137)*'DBH-OS'!$D137)</f>
        <v>0</v>
      </c>
      <c r="G137" s="20">
        <f>Model!$W$27*((drdp!D137+drdp!M137)*'DBH-OS'!$B137+(drdp!G137+drdp!P137)*'DBH-OS'!$C137+(drdp!J137+drdp!S137)*'DBH-OS'!$D137)</f>
        <v>0</v>
      </c>
      <c r="H137" s="18">
        <f>Model!$W$27*((drdp!B137)*'DBH-OS'!$B137+(drdp!E137)*'DBH-OS'!$C137+(drdp!H137)*'DBH-OS'!$D137)</f>
        <v>0</v>
      </c>
      <c r="I137" s="18">
        <f>Model!$W$27*((drdp!C137)*'DBH-OS'!$B137+(drdp!F137)*'DBH-OS'!$C137+(drdp!I137)*'DBH-OS'!$D137)</f>
        <v>0</v>
      </c>
      <c r="J137" s="18">
        <f>Model!$W$27*((drdp!D137)*'DBH-OS'!$B137+(drdp!G137)*'DBH-OS'!$C137+(drdp!J137)*'DBH-OS'!$D137)</f>
        <v>0</v>
      </c>
      <c r="K137" s="21">
        <f>SUM(E$3:E136)+H137</f>
        <v>-1.7231962885383294</v>
      </c>
      <c r="L137" s="21">
        <f>SUM(F$3:F136)+I137</f>
        <v>1.7238110682885559</v>
      </c>
      <c r="M137" s="21">
        <f>SUM(G$3:G136)+J137</f>
        <v>0</v>
      </c>
      <c r="N137" s="21"/>
      <c r="O137" s="21"/>
      <c r="P137" s="21"/>
      <c r="Q137" s="19">
        <f t="shared" si="12"/>
        <v>2.9694054488322732</v>
      </c>
      <c r="R137" s="19">
        <f t="shared" si="12"/>
        <v>2.9715245991541321</v>
      </c>
      <c r="S137" s="19">
        <f t="shared" si="12"/>
        <v>0</v>
      </c>
      <c r="T137" s="19">
        <f t="shared" si="13"/>
        <v>-2.970464835016132</v>
      </c>
      <c r="U137" s="19">
        <f t="shared" si="14"/>
        <v>0</v>
      </c>
      <c r="V137" s="19">
        <f t="shared" si="15"/>
        <v>0</v>
      </c>
    </row>
    <row r="138" spans="1:22" x14ac:dyDescent="0.25">
      <c r="A138" s="26">
        <f>Wellpath!E138</f>
        <v>0</v>
      </c>
      <c r="B138" s="22">
        <v>0</v>
      </c>
      <c r="C138" s="22">
        <v>0</v>
      </c>
      <c r="D138" s="22">
        <f t="shared" si="11"/>
        <v>3.9314164891663715E-5</v>
      </c>
      <c r="E138" s="20">
        <f>Model!$W$27*((drdp!B138+drdp!K138)*'DBH-OS'!$B138+(drdp!E138+drdp!N138)*'DBH-OS'!$C138+(drdp!H138+drdp!Q138)*'DBH-OS'!$D138)</f>
        <v>0</v>
      </c>
      <c r="F138" s="20">
        <f>Model!$W$27*((drdp!C138+drdp!L138)*'DBH-OS'!$B138+(drdp!F138+drdp!O138)*'DBH-OS'!$C138+(drdp!I138+drdp!R138)*'DBH-OS'!$D138)</f>
        <v>0</v>
      </c>
      <c r="G138" s="20">
        <f>Model!$W$27*((drdp!D138+drdp!M138)*'DBH-OS'!$B138+(drdp!G138+drdp!P138)*'DBH-OS'!$C138+(drdp!J138+drdp!S138)*'DBH-OS'!$D138)</f>
        <v>0</v>
      </c>
      <c r="H138" s="18">
        <f>Model!$W$27*((drdp!B138)*'DBH-OS'!$B138+(drdp!E138)*'DBH-OS'!$C138+(drdp!H138)*'DBH-OS'!$D138)</f>
        <v>0</v>
      </c>
      <c r="I138" s="18">
        <f>Model!$W$27*((drdp!C138)*'DBH-OS'!$B138+(drdp!F138)*'DBH-OS'!$C138+(drdp!I138)*'DBH-OS'!$D138)</f>
        <v>0</v>
      </c>
      <c r="J138" s="18">
        <f>Model!$W$27*((drdp!D138)*'DBH-OS'!$B138+(drdp!G138)*'DBH-OS'!$C138+(drdp!J138)*'DBH-OS'!$D138)</f>
        <v>0</v>
      </c>
      <c r="K138" s="21">
        <f>SUM(E$3:E137)+H138</f>
        <v>-1.7231962885383294</v>
      </c>
      <c r="L138" s="21">
        <f>SUM(F$3:F137)+I138</f>
        <v>1.7238110682885559</v>
      </c>
      <c r="M138" s="21">
        <f>SUM(G$3:G137)+J138</f>
        <v>0</v>
      </c>
      <c r="N138" s="21"/>
      <c r="O138" s="21"/>
      <c r="P138" s="21"/>
      <c r="Q138" s="19">
        <f t="shared" si="12"/>
        <v>2.9694054488322732</v>
      </c>
      <c r="R138" s="19">
        <f t="shared" si="12"/>
        <v>2.9715245991541321</v>
      </c>
      <c r="S138" s="19">
        <f t="shared" si="12"/>
        <v>0</v>
      </c>
      <c r="T138" s="19">
        <f t="shared" si="13"/>
        <v>-2.970464835016132</v>
      </c>
      <c r="U138" s="19">
        <f t="shared" si="14"/>
        <v>0</v>
      </c>
      <c r="V138" s="19">
        <f t="shared" si="15"/>
        <v>0</v>
      </c>
    </row>
    <row r="139" spans="1:22" x14ac:dyDescent="0.25">
      <c r="A139" s="26">
        <f>Wellpath!E139</f>
        <v>0</v>
      </c>
      <c r="B139" s="22">
        <v>0</v>
      </c>
      <c r="C139" s="22">
        <v>0</v>
      </c>
      <c r="D139" s="22">
        <f t="shared" si="11"/>
        <v>3.9314164891663715E-5</v>
      </c>
      <c r="E139" s="20">
        <f>Model!$W$27*((drdp!B139+drdp!K139)*'DBH-OS'!$B139+(drdp!E139+drdp!N139)*'DBH-OS'!$C139+(drdp!H139+drdp!Q139)*'DBH-OS'!$D139)</f>
        <v>0</v>
      </c>
      <c r="F139" s="20">
        <f>Model!$W$27*((drdp!C139+drdp!L139)*'DBH-OS'!$B139+(drdp!F139+drdp!O139)*'DBH-OS'!$C139+(drdp!I139+drdp!R139)*'DBH-OS'!$D139)</f>
        <v>0</v>
      </c>
      <c r="G139" s="20">
        <f>Model!$W$27*((drdp!D139+drdp!M139)*'DBH-OS'!$B139+(drdp!G139+drdp!P139)*'DBH-OS'!$C139+(drdp!J139+drdp!S139)*'DBH-OS'!$D139)</f>
        <v>0</v>
      </c>
      <c r="H139" s="18">
        <f>Model!$W$27*((drdp!B139)*'DBH-OS'!$B139+(drdp!E139)*'DBH-OS'!$C139+(drdp!H139)*'DBH-OS'!$D139)</f>
        <v>0</v>
      </c>
      <c r="I139" s="18">
        <f>Model!$W$27*((drdp!C139)*'DBH-OS'!$B139+(drdp!F139)*'DBH-OS'!$C139+(drdp!I139)*'DBH-OS'!$D139)</f>
        <v>0</v>
      </c>
      <c r="J139" s="18">
        <f>Model!$W$27*((drdp!D139)*'DBH-OS'!$B139+(drdp!G139)*'DBH-OS'!$C139+(drdp!J139)*'DBH-OS'!$D139)</f>
        <v>0</v>
      </c>
      <c r="K139" s="21">
        <f>SUM(E$3:E138)+H139</f>
        <v>-1.7231962885383294</v>
      </c>
      <c r="L139" s="21">
        <f>SUM(F$3:F138)+I139</f>
        <v>1.7238110682885559</v>
      </c>
      <c r="M139" s="21">
        <f>SUM(G$3:G138)+J139</f>
        <v>0</v>
      </c>
      <c r="N139" s="21"/>
      <c r="O139" s="21"/>
      <c r="P139" s="21"/>
      <c r="Q139" s="19">
        <f t="shared" si="12"/>
        <v>2.9694054488322732</v>
      </c>
      <c r="R139" s="19">
        <f t="shared" si="12"/>
        <v>2.9715245991541321</v>
      </c>
      <c r="S139" s="19">
        <f t="shared" si="12"/>
        <v>0</v>
      </c>
      <c r="T139" s="19">
        <f t="shared" si="13"/>
        <v>-2.970464835016132</v>
      </c>
      <c r="U139" s="19">
        <f t="shared" si="14"/>
        <v>0</v>
      </c>
      <c r="V139" s="19">
        <f t="shared" si="15"/>
        <v>0</v>
      </c>
    </row>
    <row r="140" spans="1:22" x14ac:dyDescent="0.25">
      <c r="A140" s="26">
        <f>Wellpath!E140</f>
        <v>0</v>
      </c>
      <c r="B140" s="22">
        <v>0</v>
      </c>
      <c r="C140" s="22">
        <v>0</v>
      </c>
      <c r="D140" s="22">
        <f t="shared" si="11"/>
        <v>3.9314164891663715E-5</v>
      </c>
      <c r="E140" s="20">
        <f>Model!$W$27*((drdp!B140+drdp!K140)*'DBH-OS'!$B140+(drdp!E140+drdp!N140)*'DBH-OS'!$C140+(drdp!H140+drdp!Q140)*'DBH-OS'!$D140)</f>
        <v>0</v>
      </c>
      <c r="F140" s="20">
        <f>Model!$W$27*((drdp!C140+drdp!L140)*'DBH-OS'!$B140+(drdp!F140+drdp!O140)*'DBH-OS'!$C140+(drdp!I140+drdp!R140)*'DBH-OS'!$D140)</f>
        <v>0</v>
      </c>
      <c r="G140" s="20">
        <f>Model!$W$27*((drdp!D140+drdp!M140)*'DBH-OS'!$B140+(drdp!G140+drdp!P140)*'DBH-OS'!$C140+(drdp!J140+drdp!S140)*'DBH-OS'!$D140)</f>
        <v>0</v>
      </c>
      <c r="H140" s="18">
        <f>Model!$W$27*((drdp!B140)*'DBH-OS'!$B140+(drdp!E140)*'DBH-OS'!$C140+(drdp!H140)*'DBH-OS'!$D140)</f>
        <v>0</v>
      </c>
      <c r="I140" s="18">
        <f>Model!$W$27*((drdp!C140)*'DBH-OS'!$B140+(drdp!F140)*'DBH-OS'!$C140+(drdp!I140)*'DBH-OS'!$D140)</f>
        <v>0</v>
      </c>
      <c r="J140" s="18">
        <f>Model!$W$27*((drdp!D140)*'DBH-OS'!$B140+(drdp!G140)*'DBH-OS'!$C140+(drdp!J140)*'DBH-OS'!$D140)</f>
        <v>0</v>
      </c>
      <c r="K140" s="21">
        <f>SUM(E$3:E139)+H140</f>
        <v>-1.7231962885383294</v>
      </c>
      <c r="L140" s="21">
        <f>SUM(F$3:F139)+I140</f>
        <v>1.7238110682885559</v>
      </c>
      <c r="M140" s="21">
        <f>SUM(G$3:G139)+J140</f>
        <v>0</v>
      </c>
      <c r="N140" s="21"/>
      <c r="O140" s="21"/>
      <c r="P140" s="21"/>
      <c r="Q140" s="19">
        <f t="shared" si="12"/>
        <v>2.9694054488322732</v>
      </c>
      <c r="R140" s="19">
        <f t="shared" si="12"/>
        <v>2.9715245991541321</v>
      </c>
      <c r="S140" s="19">
        <f t="shared" si="12"/>
        <v>0</v>
      </c>
      <c r="T140" s="19">
        <f t="shared" si="13"/>
        <v>-2.970464835016132</v>
      </c>
      <c r="U140" s="19">
        <f t="shared" si="14"/>
        <v>0</v>
      </c>
      <c r="V140" s="19">
        <f t="shared" si="15"/>
        <v>0</v>
      </c>
    </row>
    <row r="141" spans="1:22" x14ac:dyDescent="0.25">
      <c r="A141" s="26">
        <f>Wellpath!E141</f>
        <v>0</v>
      </c>
      <c r="B141" s="22">
        <v>0</v>
      </c>
      <c r="C141" s="22">
        <v>0</v>
      </c>
      <c r="D141" s="22">
        <f t="shared" si="11"/>
        <v>3.9314164891663715E-5</v>
      </c>
      <c r="E141" s="20">
        <f>Model!$W$27*((drdp!B141+drdp!K141)*'DBH-OS'!$B141+(drdp!E141+drdp!N141)*'DBH-OS'!$C141+(drdp!H141+drdp!Q141)*'DBH-OS'!$D141)</f>
        <v>0</v>
      </c>
      <c r="F141" s="20">
        <f>Model!$W$27*((drdp!C141+drdp!L141)*'DBH-OS'!$B141+(drdp!F141+drdp!O141)*'DBH-OS'!$C141+(drdp!I141+drdp!R141)*'DBH-OS'!$D141)</f>
        <v>0</v>
      </c>
      <c r="G141" s="20">
        <f>Model!$W$27*((drdp!D141+drdp!M141)*'DBH-OS'!$B141+(drdp!G141+drdp!P141)*'DBH-OS'!$C141+(drdp!J141+drdp!S141)*'DBH-OS'!$D141)</f>
        <v>0</v>
      </c>
      <c r="H141" s="18">
        <f>Model!$W$27*((drdp!B141)*'DBH-OS'!$B141+(drdp!E141)*'DBH-OS'!$C141+(drdp!H141)*'DBH-OS'!$D141)</f>
        <v>0</v>
      </c>
      <c r="I141" s="18">
        <f>Model!$W$27*((drdp!C141)*'DBH-OS'!$B141+(drdp!F141)*'DBH-OS'!$C141+(drdp!I141)*'DBH-OS'!$D141)</f>
        <v>0</v>
      </c>
      <c r="J141" s="18">
        <f>Model!$W$27*((drdp!D141)*'DBH-OS'!$B141+(drdp!G141)*'DBH-OS'!$C141+(drdp!J141)*'DBH-OS'!$D141)</f>
        <v>0</v>
      </c>
      <c r="K141" s="21">
        <f>SUM(E$3:E140)+H141</f>
        <v>-1.7231962885383294</v>
      </c>
      <c r="L141" s="21">
        <f>SUM(F$3:F140)+I141</f>
        <v>1.7238110682885559</v>
      </c>
      <c r="M141" s="21">
        <f>SUM(G$3:G140)+J141</f>
        <v>0</v>
      </c>
      <c r="N141" s="21"/>
      <c r="O141" s="21"/>
      <c r="P141" s="21"/>
      <c r="Q141" s="19">
        <f t="shared" si="12"/>
        <v>2.9694054488322732</v>
      </c>
      <c r="R141" s="19">
        <f t="shared" si="12"/>
        <v>2.9715245991541321</v>
      </c>
      <c r="S141" s="19">
        <f t="shared" si="12"/>
        <v>0</v>
      </c>
      <c r="T141" s="19">
        <f t="shared" si="13"/>
        <v>-2.970464835016132</v>
      </c>
      <c r="U141" s="19">
        <f t="shared" si="14"/>
        <v>0</v>
      </c>
      <c r="V141" s="19">
        <f t="shared" si="15"/>
        <v>0</v>
      </c>
    </row>
    <row r="142" spans="1:22" x14ac:dyDescent="0.25">
      <c r="A142" s="26">
        <f>Wellpath!E142</f>
        <v>0</v>
      </c>
      <c r="B142" s="22">
        <v>0</v>
      </c>
      <c r="C142" s="22">
        <v>0</v>
      </c>
      <c r="D142" s="22">
        <f t="shared" si="11"/>
        <v>3.9314164891663715E-5</v>
      </c>
      <c r="E142" s="20">
        <f>Model!$W$27*((drdp!B142+drdp!K142)*'DBH-OS'!$B142+(drdp!E142+drdp!N142)*'DBH-OS'!$C142+(drdp!H142+drdp!Q142)*'DBH-OS'!$D142)</f>
        <v>0</v>
      </c>
      <c r="F142" s="20">
        <f>Model!$W$27*((drdp!C142+drdp!L142)*'DBH-OS'!$B142+(drdp!F142+drdp!O142)*'DBH-OS'!$C142+(drdp!I142+drdp!R142)*'DBH-OS'!$D142)</f>
        <v>0</v>
      </c>
      <c r="G142" s="20">
        <f>Model!$W$27*((drdp!D142+drdp!M142)*'DBH-OS'!$B142+(drdp!G142+drdp!P142)*'DBH-OS'!$C142+(drdp!J142+drdp!S142)*'DBH-OS'!$D142)</f>
        <v>0</v>
      </c>
      <c r="H142" s="18">
        <f>Model!$W$27*((drdp!B142)*'DBH-OS'!$B142+(drdp!E142)*'DBH-OS'!$C142+(drdp!H142)*'DBH-OS'!$D142)</f>
        <v>0</v>
      </c>
      <c r="I142" s="18">
        <f>Model!$W$27*((drdp!C142)*'DBH-OS'!$B142+(drdp!F142)*'DBH-OS'!$C142+(drdp!I142)*'DBH-OS'!$D142)</f>
        <v>0</v>
      </c>
      <c r="J142" s="18">
        <f>Model!$W$27*((drdp!D142)*'DBH-OS'!$B142+(drdp!G142)*'DBH-OS'!$C142+(drdp!J142)*'DBH-OS'!$D142)</f>
        <v>0</v>
      </c>
      <c r="K142" s="21">
        <f>SUM(E$3:E141)+H142</f>
        <v>-1.7231962885383294</v>
      </c>
      <c r="L142" s="21">
        <f>SUM(F$3:F141)+I142</f>
        <v>1.7238110682885559</v>
      </c>
      <c r="M142" s="21">
        <f>SUM(G$3:G141)+J142</f>
        <v>0</v>
      </c>
      <c r="N142" s="21"/>
      <c r="O142" s="21"/>
      <c r="P142" s="21"/>
      <c r="Q142" s="19">
        <f t="shared" si="12"/>
        <v>2.9694054488322732</v>
      </c>
      <c r="R142" s="19">
        <f t="shared" si="12"/>
        <v>2.9715245991541321</v>
      </c>
      <c r="S142" s="19">
        <f t="shared" si="12"/>
        <v>0</v>
      </c>
      <c r="T142" s="19">
        <f t="shared" si="13"/>
        <v>-2.970464835016132</v>
      </c>
      <c r="U142" s="19">
        <f t="shared" si="14"/>
        <v>0</v>
      </c>
      <c r="V142" s="19">
        <f t="shared" si="15"/>
        <v>0</v>
      </c>
    </row>
    <row r="143" spans="1:22" x14ac:dyDescent="0.25">
      <c r="A143" s="26">
        <f>Wellpath!E143</f>
        <v>0</v>
      </c>
      <c r="B143" s="22">
        <v>0</v>
      </c>
      <c r="C143" s="22">
        <v>0</v>
      </c>
      <c r="D143" s="22">
        <f t="shared" si="11"/>
        <v>3.9314164891663715E-5</v>
      </c>
      <c r="E143" s="20">
        <f>Model!$W$27*((drdp!B143+drdp!K143)*'DBH-OS'!$B143+(drdp!E143+drdp!N143)*'DBH-OS'!$C143+(drdp!H143+drdp!Q143)*'DBH-OS'!$D143)</f>
        <v>0</v>
      </c>
      <c r="F143" s="20">
        <f>Model!$W$27*((drdp!C143+drdp!L143)*'DBH-OS'!$B143+(drdp!F143+drdp!O143)*'DBH-OS'!$C143+(drdp!I143+drdp!R143)*'DBH-OS'!$D143)</f>
        <v>0</v>
      </c>
      <c r="G143" s="20">
        <f>Model!$W$27*((drdp!D143+drdp!M143)*'DBH-OS'!$B143+(drdp!G143+drdp!P143)*'DBH-OS'!$C143+(drdp!J143+drdp!S143)*'DBH-OS'!$D143)</f>
        <v>0</v>
      </c>
      <c r="H143" s="18">
        <f>Model!$W$27*((drdp!B143)*'DBH-OS'!$B143+(drdp!E143)*'DBH-OS'!$C143+(drdp!H143)*'DBH-OS'!$D143)</f>
        <v>0</v>
      </c>
      <c r="I143" s="18">
        <f>Model!$W$27*((drdp!C143)*'DBH-OS'!$B143+(drdp!F143)*'DBH-OS'!$C143+(drdp!I143)*'DBH-OS'!$D143)</f>
        <v>0</v>
      </c>
      <c r="J143" s="18">
        <f>Model!$W$27*((drdp!D143)*'DBH-OS'!$B143+(drdp!G143)*'DBH-OS'!$C143+(drdp!J143)*'DBH-OS'!$D143)</f>
        <v>0</v>
      </c>
      <c r="K143" s="21">
        <f>SUM(E$3:E142)+H143</f>
        <v>-1.7231962885383294</v>
      </c>
      <c r="L143" s="21">
        <f>SUM(F$3:F142)+I143</f>
        <v>1.7238110682885559</v>
      </c>
      <c r="M143" s="21">
        <f>SUM(G$3:G142)+J143</f>
        <v>0</v>
      </c>
      <c r="N143" s="21"/>
      <c r="O143" s="21"/>
      <c r="P143" s="21"/>
      <c r="Q143" s="19">
        <f t="shared" si="12"/>
        <v>2.9694054488322732</v>
      </c>
      <c r="R143" s="19">
        <f t="shared" si="12"/>
        <v>2.9715245991541321</v>
      </c>
      <c r="S143" s="19">
        <f t="shared" si="12"/>
        <v>0</v>
      </c>
      <c r="T143" s="19">
        <f t="shared" si="13"/>
        <v>-2.970464835016132</v>
      </c>
      <c r="U143" s="19">
        <f t="shared" si="14"/>
        <v>0</v>
      </c>
      <c r="V143" s="19">
        <f t="shared" si="15"/>
        <v>0</v>
      </c>
    </row>
    <row r="144" spans="1:22" x14ac:dyDescent="0.25">
      <c r="A144" s="26">
        <f>Wellpath!E144</f>
        <v>0</v>
      </c>
      <c r="B144" s="22">
        <v>0</v>
      </c>
      <c r="C144" s="22">
        <v>0</v>
      </c>
      <c r="D144" s="22">
        <f t="shared" si="11"/>
        <v>3.9314164891663715E-5</v>
      </c>
      <c r="E144" s="20">
        <f>Model!$W$27*((drdp!B144+drdp!K144)*'DBH-OS'!$B144+(drdp!E144+drdp!N144)*'DBH-OS'!$C144+(drdp!H144+drdp!Q144)*'DBH-OS'!$D144)</f>
        <v>0</v>
      </c>
      <c r="F144" s="20">
        <f>Model!$W$27*((drdp!C144+drdp!L144)*'DBH-OS'!$B144+(drdp!F144+drdp!O144)*'DBH-OS'!$C144+(drdp!I144+drdp!R144)*'DBH-OS'!$D144)</f>
        <v>0</v>
      </c>
      <c r="G144" s="20">
        <f>Model!$W$27*((drdp!D144+drdp!M144)*'DBH-OS'!$B144+(drdp!G144+drdp!P144)*'DBH-OS'!$C144+(drdp!J144+drdp!S144)*'DBH-OS'!$D144)</f>
        <v>0</v>
      </c>
      <c r="H144" s="18">
        <f>Model!$W$27*((drdp!B144)*'DBH-OS'!$B144+(drdp!E144)*'DBH-OS'!$C144+(drdp!H144)*'DBH-OS'!$D144)</f>
        <v>0</v>
      </c>
      <c r="I144" s="18">
        <f>Model!$W$27*((drdp!C144)*'DBH-OS'!$B144+(drdp!F144)*'DBH-OS'!$C144+(drdp!I144)*'DBH-OS'!$D144)</f>
        <v>0</v>
      </c>
      <c r="J144" s="18">
        <f>Model!$W$27*((drdp!D144)*'DBH-OS'!$B144+(drdp!G144)*'DBH-OS'!$C144+(drdp!J144)*'DBH-OS'!$D144)</f>
        <v>0</v>
      </c>
      <c r="K144" s="21">
        <f>SUM(E$3:E143)+H144</f>
        <v>-1.7231962885383294</v>
      </c>
      <c r="L144" s="21">
        <f>SUM(F$3:F143)+I144</f>
        <v>1.7238110682885559</v>
      </c>
      <c r="M144" s="21">
        <f>SUM(G$3:G143)+J144</f>
        <v>0</v>
      </c>
      <c r="N144" s="21"/>
      <c r="O144" s="21"/>
      <c r="P144" s="21"/>
      <c r="Q144" s="19">
        <f t="shared" si="12"/>
        <v>2.9694054488322732</v>
      </c>
      <c r="R144" s="19">
        <f t="shared" si="12"/>
        <v>2.9715245991541321</v>
      </c>
      <c r="S144" s="19">
        <f t="shared" si="12"/>
        <v>0</v>
      </c>
      <c r="T144" s="19">
        <f t="shared" si="13"/>
        <v>-2.970464835016132</v>
      </c>
      <c r="U144" s="19">
        <f t="shared" si="14"/>
        <v>0</v>
      </c>
      <c r="V144" s="19">
        <f t="shared" si="15"/>
        <v>0</v>
      </c>
    </row>
    <row r="145" spans="1:22" x14ac:dyDescent="0.25">
      <c r="A145" s="26">
        <f>Wellpath!E145</f>
        <v>0</v>
      </c>
      <c r="B145" s="22">
        <v>0</v>
      </c>
      <c r="C145" s="22">
        <v>0</v>
      </c>
      <c r="D145" s="22">
        <f t="shared" si="11"/>
        <v>3.9314164891663715E-5</v>
      </c>
      <c r="E145" s="20">
        <f>Model!$W$27*((drdp!B145+drdp!K145)*'DBH-OS'!$B145+(drdp!E145+drdp!N145)*'DBH-OS'!$C145+(drdp!H145+drdp!Q145)*'DBH-OS'!$D145)</f>
        <v>0</v>
      </c>
      <c r="F145" s="20">
        <f>Model!$W$27*((drdp!C145+drdp!L145)*'DBH-OS'!$B145+(drdp!F145+drdp!O145)*'DBH-OS'!$C145+(drdp!I145+drdp!R145)*'DBH-OS'!$D145)</f>
        <v>0</v>
      </c>
      <c r="G145" s="20">
        <f>Model!$W$27*((drdp!D145+drdp!M145)*'DBH-OS'!$B145+(drdp!G145+drdp!P145)*'DBH-OS'!$C145+(drdp!J145+drdp!S145)*'DBH-OS'!$D145)</f>
        <v>0</v>
      </c>
      <c r="H145" s="18">
        <f>Model!$W$27*((drdp!B145)*'DBH-OS'!$B145+(drdp!E145)*'DBH-OS'!$C145+(drdp!H145)*'DBH-OS'!$D145)</f>
        <v>0</v>
      </c>
      <c r="I145" s="18">
        <f>Model!$W$27*((drdp!C145)*'DBH-OS'!$B145+(drdp!F145)*'DBH-OS'!$C145+(drdp!I145)*'DBH-OS'!$D145)</f>
        <v>0</v>
      </c>
      <c r="J145" s="18">
        <f>Model!$W$27*((drdp!D145)*'DBH-OS'!$B145+(drdp!G145)*'DBH-OS'!$C145+(drdp!J145)*'DBH-OS'!$D145)</f>
        <v>0</v>
      </c>
      <c r="K145" s="21">
        <f>SUM(E$3:E144)+H145</f>
        <v>-1.7231962885383294</v>
      </c>
      <c r="L145" s="21">
        <f>SUM(F$3:F144)+I145</f>
        <v>1.7238110682885559</v>
      </c>
      <c r="M145" s="21">
        <f>SUM(G$3:G144)+J145</f>
        <v>0</v>
      </c>
      <c r="N145" s="21"/>
      <c r="O145" s="21"/>
      <c r="P145" s="21"/>
      <c r="Q145" s="19">
        <f t="shared" si="12"/>
        <v>2.9694054488322732</v>
      </c>
      <c r="R145" s="19">
        <f t="shared" si="12"/>
        <v>2.9715245991541321</v>
      </c>
      <c r="S145" s="19">
        <f t="shared" si="12"/>
        <v>0</v>
      </c>
      <c r="T145" s="19">
        <f t="shared" si="13"/>
        <v>-2.970464835016132</v>
      </c>
      <c r="U145" s="19">
        <f t="shared" si="14"/>
        <v>0</v>
      </c>
      <c r="V145" s="19">
        <f t="shared" si="15"/>
        <v>0</v>
      </c>
    </row>
    <row r="146" spans="1:22" x14ac:dyDescent="0.25">
      <c r="A146" s="26">
        <f>Wellpath!E146</f>
        <v>0</v>
      </c>
      <c r="B146" s="22">
        <v>0</v>
      </c>
      <c r="C146" s="22">
        <v>0</v>
      </c>
      <c r="D146" s="22">
        <f t="shared" si="11"/>
        <v>3.9314164891663715E-5</v>
      </c>
      <c r="E146" s="20">
        <f>Model!$W$27*((drdp!B146+drdp!K146)*'DBH-OS'!$B146+(drdp!E146+drdp!N146)*'DBH-OS'!$C146+(drdp!H146+drdp!Q146)*'DBH-OS'!$D146)</f>
        <v>0</v>
      </c>
      <c r="F146" s="20">
        <f>Model!$W$27*((drdp!C146+drdp!L146)*'DBH-OS'!$B146+(drdp!F146+drdp!O146)*'DBH-OS'!$C146+(drdp!I146+drdp!R146)*'DBH-OS'!$D146)</f>
        <v>0</v>
      </c>
      <c r="G146" s="20">
        <f>Model!$W$27*((drdp!D146+drdp!M146)*'DBH-OS'!$B146+(drdp!G146+drdp!P146)*'DBH-OS'!$C146+(drdp!J146+drdp!S146)*'DBH-OS'!$D146)</f>
        <v>0</v>
      </c>
      <c r="H146" s="18">
        <f>Model!$W$27*((drdp!B146)*'DBH-OS'!$B146+(drdp!E146)*'DBH-OS'!$C146+(drdp!H146)*'DBH-OS'!$D146)</f>
        <v>0</v>
      </c>
      <c r="I146" s="18">
        <f>Model!$W$27*((drdp!C146)*'DBH-OS'!$B146+(drdp!F146)*'DBH-OS'!$C146+(drdp!I146)*'DBH-OS'!$D146)</f>
        <v>0</v>
      </c>
      <c r="J146" s="18">
        <f>Model!$W$27*((drdp!D146)*'DBH-OS'!$B146+(drdp!G146)*'DBH-OS'!$C146+(drdp!J146)*'DBH-OS'!$D146)</f>
        <v>0</v>
      </c>
      <c r="K146" s="21">
        <f>SUM(E$3:E145)+H146</f>
        <v>-1.7231962885383294</v>
      </c>
      <c r="L146" s="21">
        <f>SUM(F$3:F145)+I146</f>
        <v>1.7238110682885559</v>
      </c>
      <c r="M146" s="21">
        <f>SUM(G$3:G145)+J146</f>
        <v>0</v>
      </c>
      <c r="N146" s="21"/>
      <c r="O146" s="21"/>
      <c r="P146" s="21"/>
      <c r="Q146" s="19">
        <f t="shared" si="12"/>
        <v>2.9694054488322732</v>
      </c>
      <c r="R146" s="19">
        <f t="shared" si="12"/>
        <v>2.9715245991541321</v>
      </c>
      <c r="S146" s="19">
        <f t="shared" si="12"/>
        <v>0</v>
      </c>
      <c r="T146" s="19">
        <f t="shared" si="13"/>
        <v>-2.970464835016132</v>
      </c>
      <c r="U146" s="19">
        <f t="shared" si="14"/>
        <v>0</v>
      </c>
      <c r="V146" s="19">
        <f t="shared" si="15"/>
        <v>0</v>
      </c>
    </row>
    <row r="147" spans="1:22" x14ac:dyDescent="0.25">
      <c r="A147" s="26">
        <f>Wellpath!E147</f>
        <v>0</v>
      </c>
      <c r="B147" s="22">
        <v>0</v>
      </c>
      <c r="C147" s="22">
        <v>0</v>
      </c>
      <c r="D147" s="22">
        <f t="shared" si="11"/>
        <v>3.9314164891663715E-5</v>
      </c>
      <c r="E147" s="20">
        <f>Model!$W$27*((drdp!B147+drdp!K147)*'DBH-OS'!$B147+(drdp!E147+drdp!N147)*'DBH-OS'!$C147+(drdp!H147+drdp!Q147)*'DBH-OS'!$D147)</f>
        <v>0</v>
      </c>
      <c r="F147" s="20">
        <f>Model!$W$27*((drdp!C147+drdp!L147)*'DBH-OS'!$B147+(drdp!F147+drdp!O147)*'DBH-OS'!$C147+(drdp!I147+drdp!R147)*'DBH-OS'!$D147)</f>
        <v>0</v>
      </c>
      <c r="G147" s="20">
        <f>Model!$W$27*((drdp!D147+drdp!M147)*'DBH-OS'!$B147+(drdp!G147+drdp!P147)*'DBH-OS'!$C147+(drdp!J147+drdp!S147)*'DBH-OS'!$D147)</f>
        <v>0</v>
      </c>
      <c r="H147" s="18">
        <f>Model!$W$27*((drdp!B147)*'DBH-OS'!$B147+(drdp!E147)*'DBH-OS'!$C147+(drdp!H147)*'DBH-OS'!$D147)</f>
        <v>0</v>
      </c>
      <c r="I147" s="18">
        <f>Model!$W$27*((drdp!C147)*'DBH-OS'!$B147+(drdp!F147)*'DBH-OS'!$C147+(drdp!I147)*'DBH-OS'!$D147)</f>
        <v>0</v>
      </c>
      <c r="J147" s="18">
        <f>Model!$W$27*((drdp!D147)*'DBH-OS'!$B147+(drdp!G147)*'DBH-OS'!$C147+(drdp!J147)*'DBH-OS'!$D147)</f>
        <v>0</v>
      </c>
      <c r="K147" s="21">
        <f>SUM(E$3:E146)+H147</f>
        <v>-1.7231962885383294</v>
      </c>
      <c r="L147" s="21">
        <f>SUM(F$3:F146)+I147</f>
        <v>1.7238110682885559</v>
      </c>
      <c r="M147" s="21">
        <f>SUM(G$3:G146)+J147</f>
        <v>0</v>
      </c>
      <c r="N147" s="21"/>
      <c r="O147" s="21"/>
      <c r="P147" s="21"/>
      <c r="Q147" s="19">
        <f t="shared" si="12"/>
        <v>2.9694054488322732</v>
      </c>
      <c r="R147" s="19">
        <f t="shared" si="12"/>
        <v>2.9715245991541321</v>
      </c>
      <c r="S147" s="19">
        <f t="shared" si="12"/>
        <v>0</v>
      </c>
      <c r="T147" s="19">
        <f t="shared" si="13"/>
        <v>-2.970464835016132</v>
      </c>
      <c r="U147" s="19">
        <f t="shared" si="14"/>
        <v>0</v>
      </c>
      <c r="V147" s="19">
        <f t="shared" si="15"/>
        <v>0</v>
      </c>
    </row>
    <row r="148" spans="1:22" x14ac:dyDescent="0.25">
      <c r="A148" s="26">
        <f>Wellpath!E148</f>
        <v>0</v>
      </c>
      <c r="B148" s="22">
        <v>0</v>
      </c>
      <c r="C148" s="22">
        <v>0</v>
      </c>
      <c r="D148" s="22">
        <f t="shared" si="11"/>
        <v>3.9314164891663715E-5</v>
      </c>
      <c r="E148" s="20">
        <f>Model!$W$27*((drdp!B148+drdp!K148)*'DBH-OS'!$B148+(drdp!E148+drdp!N148)*'DBH-OS'!$C148+(drdp!H148+drdp!Q148)*'DBH-OS'!$D148)</f>
        <v>0</v>
      </c>
      <c r="F148" s="20">
        <f>Model!$W$27*((drdp!C148+drdp!L148)*'DBH-OS'!$B148+(drdp!F148+drdp!O148)*'DBH-OS'!$C148+(drdp!I148+drdp!R148)*'DBH-OS'!$D148)</f>
        <v>0</v>
      </c>
      <c r="G148" s="20">
        <f>Model!$W$27*((drdp!D148+drdp!M148)*'DBH-OS'!$B148+(drdp!G148+drdp!P148)*'DBH-OS'!$C148+(drdp!J148+drdp!S148)*'DBH-OS'!$D148)</f>
        <v>0</v>
      </c>
      <c r="H148" s="18">
        <f>Model!$W$27*((drdp!B148)*'DBH-OS'!$B148+(drdp!E148)*'DBH-OS'!$C148+(drdp!H148)*'DBH-OS'!$D148)</f>
        <v>0</v>
      </c>
      <c r="I148" s="18">
        <f>Model!$W$27*((drdp!C148)*'DBH-OS'!$B148+(drdp!F148)*'DBH-OS'!$C148+(drdp!I148)*'DBH-OS'!$D148)</f>
        <v>0</v>
      </c>
      <c r="J148" s="18">
        <f>Model!$W$27*((drdp!D148)*'DBH-OS'!$B148+(drdp!G148)*'DBH-OS'!$C148+(drdp!J148)*'DBH-OS'!$D148)</f>
        <v>0</v>
      </c>
      <c r="K148" s="21">
        <f>SUM(E$3:E147)+H148</f>
        <v>-1.7231962885383294</v>
      </c>
      <c r="L148" s="21">
        <f>SUM(F$3:F147)+I148</f>
        <v>1.7238110682885559</v>
      </c>
      <c r="M148" s="21">
        <f>SUM(G$3:G147)+J148</f>
        <v>0</v>
      </c>
      <c r="N148" s="21"/>
      <c r="O148" s="21"/>
      <c r="P148" s="21"/>
      <c r="Q148" s="19">
        <f t="shared" ref="Q148:S211" si="16">K148^2</f>
        <v>2.9694054488322732</v>
      </c>
      <c r="R148" s="19">
        <f t="shared" si="16"/>
        <v>2.9715245991541321</v>
      </c>
      <c r="S148" s="19">
        <f t="shared" si="16"/>
        <v>0</v>
      </c>
      <c r="T148" s="19">
        <f t="shared" si="13"/>
        <v>-2.970464835016132</v>
      </c>
      <c r="U148" s="19">
        <f t="shared" si="14"/>
        <v>0</v>
      </c>
      <c r="V148" s="19">
        <f t="shared" si="15"/>
        <v>0</v>
      </c>
    </row>
    <row r="149" spans="1:22" x14ac:dyDescent="0.25">
      <c r="A149" s="26">
        <f>Wellpath!E149</f>
        <v>0</v>
      </c>
      <c r="B149" s="22">
        <v>0</v>
      </c>
      <c r="C149" s="22">
        <v>0</v>
      </c>
      <c r="D149" s="22">
        <f t="shared" si="11"/>
        <v>3.9314164891663715E-5</v>
      </c>
      <c r="E149" s="20">
        <f>Model!$W$27*((drdp!B149+drdp!K149)*'DBH-OS'!$B149+(drdp!E149+drdp!N149)*'DBH-OS'!$C149+(drdp!H149+drdp!Q149)*'DBH-OS'!$D149)</f>
        <v>0</v>
      </c>
      <c r="F149" s="20">
        <f>Model!$W$27*((drdp!C149+drdp!L149)*'DBH-OS'!$B149+(drdp!F149+drdp!O149)*'DBH-OS'!$C149+(drdp!I149+drdp!R149)*'DBH-OS'!$D149)</f>
        <v>0</v>
      </c>
      <c r="G149" s="20">
        <f>Model!$W$27*((drdp!D149+drdp!M149)*'DBH-OS'!$B149+(drdp!G149+drdp!P149)*'DBH-OS'!$C149+(drdp!J149+drdp!S149)*'DBH-OS'!$D149)</f>
        <v>0</v>
      </c>
      <c r="H149" s="18">
        <f>Model!$W$27*((drdp!B149)*'DBH-OS'!$B149+(drdp!E149)*'DBH-OS'!$C149+(drdp!H149)*'DBH-OS'!$D149)</f>
        <v>0</v>
      </c>
      <c r="I149" s="18">
        <f>Model!$W$27*((drdp!C149)*'DBH-OS'!$B149+(drdp!F149)*'DBH-OS'!$C149+(drdp!I149)*'DBH-OS'!$D149)</f>
        <v>0</v>
      </c>
      <c r="J149" s="18">
        <f>Model!$W$27*((drdp!D149)*'DBH-OS'!$B149+(drdp!G149)*'DBH-OS'!$C149+(drdp!J149)*'DBH-OS'!$D149)</f>
        <v>0</v>
      </c>
      <c r="K149" s="21">
        <f>SUM(E$3:E148)+H149</f>
        <v>-1.7231962885383294</v>
      </c>
      <c r="L149" s="21">
        <f>SUM(F$3:F148)+I149</f>
        <v>1.7238110682885559</v>
      </c>
      <c r="M149" s="21">
        <f>SUM(G$3:G148)+J149</f>
        <v>0</v>
      </c>
      <c r="N149" s="21"/>
      <c r="O149" s="21"/>
      <c r="P149" s="21"/>
      <c r="Q149" s="19">
        <f t="shared" si="16"/>
        <v>2.9694054488322732</v>
      </c>
      <c r="R149" s="19">
        <f t="shared" si="16"/>
        <v>2.9715245991541321</v>
      </c>
      <c r="S149" s="19">
        <f t="shared" si="16"/>
        <v>0</v>
      </c>
      <c r="T149" s="19">
        <f t="shared" si="13"/>
        <v>-2.970464835016132</v>
      </c>
      <c r="U149" s="19">
        <f t="shared" si="14"/>
        <v>0</v>
      </c>
      <c r="V149" s="19">
        <f t="shared" si="15"/>
        <v>0</v>
      </c>
    </row>
    <row r="150" spans="1:22" x14ac:dyDescent="0.25">
      <c r="A150" s="26">
        <f>Wellpath!E150</f>
        <v>0</v>
      </c>
      <c r="B150" s="22">
        <v>0</v>
      </c>
      <c r="C150" s="22">
        <v>0</v>
      </c>
      <c r="D150" s="22">
        <f t="shared" si="11"/>
        <v>3.9314164891663715E-5</v>
      </c>
      <c r="E150" s="20">
        <f>Model!$W$27*((drdp!B150+drdp!K150)*'DBH-OS'!$B150+(drdp!E150+drdp!N150)*'DBH-OS'!$C150+(drdp!H150+drdp!Q150)*'DBH-OS'!$D150)</f>
        <v>0</v>
      </c>
      <c r="F150" s="20">
        <f>Model!$W$27*((drdp!C150+drdp!L150)*'DBH-OS'!$B150+(drdp!F150+drdp!O150)*'DBH-OS'!$C150+(drdp!I150+drdp!R150)*'DBH-OS'!$D150)</f>
        <v>0</v>
      </c>
      <c r="G150" s="20">
        <f>Model!$W$27*((drdp!D150+drdp!M150)*'DBH-OS'!$B150+(drdp!G150+drdp!P150)*'DBH-OS'!$C150+(drdp!J150+drdp!S150)*'DBH-OS'!$D150)</f>
        <v>0</v>
      </c>
      <c r="H150" s="18">
        <f>Model!$W$27*((drdp!B150)*'DBH-OS'!$B150+(drdp!E150)*'DBH-OS'!$C150+(drdp!H150)*'DBH-OS'!$D150)</f>
        <v>0</v>
      </c>
      <c r="I150" s="18">
        <f>Model!$W$27*((drdp!C150)*'DBH-OS'!$B150+(drdp!F150)*'DBH-OS'!$C150+(drdp!I150)*'DBH-OS'!$D150)</f>
        <v>0</v>
      </c>
      <c r="J150" s="18">
        <f>Model!$W$27*((drdp!D150)*'DBH-OS'!$B150+(drdp!G150)*'DBH-OS'!$C150+(drdp!J150)*'DBH-OS'!$D150)</f>
        <v>0</v>
      </c>
      <c r="K150" s="21">
        <f>SUM(E$3:E149)+H150</f>
        <v>-1.7231962885383294</v>
      </c>
      <c r="L150" s="21">
        <f>SUM(F$3:F149)+I150</f>
        <v>1.7238110682885559</v>
      </c>
      <c r="M150" s="21">
        <f>SUM(G$3:G149)+J150</f>
        <v>0</v>
      </c>
      <c r="N150" s="21"/>
      <c r="O150" s="21"/>
      <c r="P150" s="21"/>
      <c r="Q150" s="19">
        <f t="shared" si="16"/>
        <v>2.9694054488322732</v>
      </c>
      <c r="R150" s="19">
        <f t="shared" si="16"/>
        <v>2.9715245991541321</v>
      </c>
      <c r="S150" s="19">
        <f t="shared" si="16"/>
        <v>0</v>
      </c>
      <c r="T150" s="19">
        <f t="shared" si="13"/>
        <v>-2.970464835016132</v>
      </c>
      <c r="U150" s="19">
        <f t="shared" si="14"/>
        <v>0</v>
      </c>
      <c r="V150" s="19">
        <f t="shared" si="15"/>
        <v>0</v>
      </c>
    </row>
    <row r="151" spans="1:22" x14ac:dyDescent="0.25">
      <c r="A151" s="26">
        <f>Wellpath!E151</f>
        <v>0</v>
      </c>
      <c r="B151" s="22">
        <v>0</v>
      </c>
      <c r="C151" s="22">
        <v>0</v>
      </c>
      <c r="D151" s="22">
        <f t="shared" si="11"/>
        <v>3.9314164891663715E-5</v>
      </c>
      <c r="E151" s="20">
        <f>Model!$W$27*((drdp!B151+drdp!K151)*'DBH-OS'!$B151+(drdp!E151+drdp!N151)*'DBH-OS'!$C151+(drdp!H151+drdp!Q151)*'DBH-OS'!$D151)</f>
        <v>0</v>
      </c>
      <c r="F151" s="20">
        <f>Model!$W$27*((drdp!C151+drdp!L151)*'DBH-OS'!$B151+(drdp!F151+drdp!O151)*'DBH-OS'!$C151+(drdp!I151+drdp!R151)*'DBH-OS'!$D151)</f>
        <v>0</v>
      </c>
      <c r="G151" s="20">
        <f>Model!$W$27*((drdp!D151+drdp!M151)*'DBH-OS'!$B151+(drdp!G151+drdp!P151)*'DBH-OS'!$C151+(drdp!J151+drdp!S151)*'DBH-OS'!$D151)</f>
        <v>0</v>
      </c>
      <c r="H151" s="18">
        <f>Model!$W$27*((drdp!B151)*'DBH-OS'!$B151+(drdp!E151)*'DBH-OS'!$C151+(drdp!H151)*'DBH-OS'!$D151)</f>
        <v>0</v>
      </c>
      <c r="I151" s="18">
        <f>Model!$W$27*((drdp!C151)*'DBH-OS'!$B151+(drdp!F151)*'DBH-OS'!$C151+(drdp!I151)*'DBH-OS'!$D151)</f>
        <v>0</v>
      </c>
      <c r="J151" s="18">
        <f>Model!$W$27*((drdp!D151)*'DBH-OS'!$B151+(drdp!G151)*'DBH-OS'!$C151+(drdp!J151)*'DBH-OS'!$D151)</f>
        <v>0</v>
      </c>
      <c r="K151" s="21">
        <f>SUM(E$3:E150)+H151</f>
        <v>-1.7231962885383294</v>
      </c>
      <c r="L151" s="21">
        <f>SUM(F$3:F150)+I151</f>
        <v>1.7238110682885559</v>
      </c>
      <c r="M151" s="21">
        <f>SUM(G$3:G150)+J151</f>
        <v>0</v>
      </c>
      <c r="N151" s="21"/>
      <c r="O151" s="21"/>
      <c r="P151" s="21"/>
      <c r="Q151" s="19">
        <f t="shared" si="16"/>
        <v>2.9694054488322732</v>
      </c>
      <c r="R151" s="19">
        <f t="shared" si="16"/>
        <v>2.9715245991541321</v>
      </c>
      <c r="S151" s="19">
        <f t="shared" si="16"/>
        <v>0</v>
      </c>
      <c r="T151" s="19">
        <f t="shared" si="13"/>
        <v>-2.970464835016132</v>
      </c>
      <c r="U151" s="19">
        <f t="shared" si="14"/>
        <v>0</v>
      </c>
      <c r="V151" s="19">
        <f t="shared" si="15"/>
        <v>0</v>
      </c>
    </row>
    <row r="152" spans="1:22" x14ac:dyDescent="0.25">
      <c r="A152" s="26">
        <f>Wellpath!E152</f>
        <v>0</v>
      </c>
      <c r="B152" s="22">
        <v>0</v>
      </c>
      <c r="C152" s="22">
        <v>0</v>
      </c>
      <c r="D152" s="22">
        <f t="shared" si="11"/>
        <v>3.9314164891663715E-5</v>
      </c>
      <c r="E152" s="20">
        <f>Model!$W$27*((drdp!B152+drdp!K152)*'DBH-OS'!$B152+(drdp!E152+drdp!N152)*'DBH-OS'!$C152+(drdp!H152+drdp!Q152)*'DBH-OS'!$D152)</f>
        <v>0</v>
      </c>
      <c r="F152" s="20">
        <f>Model!$W$27*((drdp!C152+drdp!L152)*'DBH-OS'!$B152+(drdp!F152+drdp!O152)*'DBH-OS'!$C152+(drdp!I152+drdp!R152)*'DBH-OS'!$D152)</f>
        <v>0</v>
      </c>
      <c r="G152" s="20">
        <f>Model!$W$27*((drdp!D152+drdp!M152)*'DBH-OS'!$B152+(drdp!G152+drdp!P152)*'DBH-OS'!$C152+(drdp!J152+drdp!S152)*'DBH-OS'!$D152)</f>
        <v>0</v>
      </c>
      <c r="H152" s="18">
        <f>Model!$W$27*((drdp!B152)*'DBH-OS'!$B152+(drdp!E152)*'DBH-OS'!$C152+(drdp!H152)*'DBH-OS'!$D152)</f>
        <v>0</v>
      </c>
      <c r="I152" s="18">
        <f>Model!$W$27*((drdp!C152)*'DBH-OS'!$B152+(drdp!F152)*'DBH-OS'!$C152+(drdp!I152)*'DBH-OS'!$D152)</f>
        <v>0</v>
      </c>
      <c r="J152" s="18">
        <f>Model!$W$27*((drdp!D152)*'DBH-OS'!$B152+(drdp!G152)*'DBH-OS'!$C152+(drdp!J152)*'DBH-OS'!$D152)</f>
        <v>0</v>
      </c>
      <c r="K152" s="21">
        <f>SUM(E$3:E151)+H152</f>
        <v>-1.7231962885383294</v>
      </c>
      <c r="L152" s="21">
        <f>SUM(F$3:F151)+I152</f>
        <v>1.7238110682885559</v>
      </c>
      <c r="M152" s="21">
        <f>SUM(G$3:G151)+J152</f>
        <v>0</v>
      </c>
      <c r="N152" s="21"/>
      <c r="O152" s="21"/>
      <c r="P152" s="21"/>
      <c r="Q152" s="19">
        <f t="shared" si="16"/>
        <v>2.9694054488322732</v>
      </c>
      <c r="R152" s="19">
        <f t="shared" si="16"/>
        <v>2.9715245991541321</v>
      </c>
      <c r="S152" s="19">
        <f t="shared" si="16"/>
        <v>0</v>
      </c>
      <c r="T152" s="19">
        <f t="shared" si="13"/>
        <v>-2.970464835016132</v>
      </c>
      <c r="U152" s="19">
        <f t="shared" si="14"/>
        <v>0</v>
      </c>
      <c r="V152" s="19">
        <f t="shared" si="15"/>
        <v>0</v>
      </c>
    </row>
    <row r="153" spans="1:22" x14ac:dyDescent="0.25">
      <c r="A153" s="26">
        <f>Wellpath!E153</f>
        <v>0</v>
      </c>
      <c r="B153" s="22">
        <v>0</v>
      </c>
      <c r="C153" s="22">
        <v>0</v>
      </c>
      <c r="D153" s="22">
        <f t="shared" si="11"/>
        <v>3.9314164891663715E-5</v>
      </c>
      <c r="E153" s="20">
        <f>Model!$W$27*((drdp!B153+drdp!K153)*'DBH-OS'!$B153+(drdp!E153+drdp!N153)*'DBH-OS'!$C153+(drdp!H153+drdp!Q153)*'DBH-OS'!$D153)</f>
        <v>0</v>
      </c>
      <c r="F153" s="20">
        <f>Model!$W$27*((drdp!C153+drdp!L153)*'DBH-OS'!$B153+(drdp!F153+drdp!O153)*'DBH-OS'!$C153+(drdp!I153+drdp!R153)*'DBH-OS'!$D153)</f>
        <v>0</v>
      </c>
      <c r="G153" s="20">
        <f>Model!$W$27*((drdp!D153+drdp!M153)*'DBH-OS'!$B153+(drdp!G153+drdp!P153)*'DBH-OS'!$C153+(drdp!J153+drdp!S153)*'DBH-OS'!$D153)</f>
        <v>0</v>
      </c>
      <c r="H153" s="18">
        <f>Model!$W$27*((drdp!B153)*'DBH-OS'!$B153+(drdp!E153)*'DBH-OS'!$C153+(drdp!H153)*'DBH-OS'!$D153)</f>
        <v>0</v>
      </c>
      <c r="I153" s="18">
        <f>Model!$W$27*((drdp!C153)*'DBH-OS'!$B153+(drdp!F153)*'DBH-OS'!$C153+(drdp!I153)*'DBH-OS'!$D153)</f>
        <v>0</v>
      </c>
      <c r="J153" s="18">
        <f>Model!$W$27*((drdp!D153)*'DBH-OS'!$B153+(drdp!G153)*'DBH-OS'!$C153+(drdp!J153)*'DBH-OS'!$D153)</f>
        <v>0</v>
      </c>
      <c r="K153" s="21">
        <f>SUM(E$3:E152)+H153</f>
        <v>-1.7231962885383294</v>
      </c>
      <c r="L153" s="21">
        <f>SUM(F$3:F152)+I153</f>
        <v>1.7238110682885559</v>
      </c>
      <c r="M153" s="21">
        <f>SUM(G$3:G152)+J153</f>
        <v>0</v>
      </c>
      <c r="N153" s="21"/>
      <c r="O153" s="21"/>
      <c r="P153" s="21"/>
      <c r="Q153" s="19">
        <f t="shared" si="16"/>
        <v>2.9694054488322732</v>
      </c>
      <c r="R153" s="19">
        <f t="shared" si="16"/>
        <v>2.9715245991541321</v>
      </c>
      <c r="S153" s="19">
        <f t="shared" si="16"/>
        <v>0</v>
      </c>
      <c r="T153" s="19">
        <f t="shared" si="13"/>
        <v>-2.970464835016132</v>
      </c>
      <c r="U153" s="19">
        <f t="shared" si="14"/>
        <v>0</v>
      </c>
      <c r="V153" s="19">
        <f t="shared" si="15"/>
        <v>0</v>
      </c>
    </row>
    <row r="154" spans="1:22" x14ac:dyDescent="0.25">
      <c r="A154" s="26">
        <f>Wellpath!E154</f>
        <v>0</v>
      </c>
      <c r="B154" s="22">
        <v>0</v>
      </c>
      <c r="C154" s="22">
        <v>0</v>
      </c>
      <c r="D154" s="22">
        <f t="shared" si="11"/>
        <v>3.9314164891663715E-5</v>
      </c>
      <c r="E154" s="20">
        <f>Model!$W$27*((drdp!B154+drdp!K154)*'DBH-OS'!$B154+(drdp!E154+drdp!N154)*'DBH-OS'!$C154+(drdp!H154+drdp!Q154)*'DBH-OS'!$D154)</f>
        <v>0</v>
      </c>
      <c r="F154" s="20">
        <f>Model!$W$27*((drdp!C154+drdp!L154)*'DBH-OS'!$B154+(drdp!F154+drdp!O154)*'DBH-OS'!$C154+(drdp!I154+drdp!R154)*'DBH-OS'!$D154)</f>
        <v>0</v>
      </c>
      <c r="G154" s="20">
        <f>Model!$W$27*((drdp!D154+drdp!M154)*'DBH-OS'!$B154+(drdp!G154+drdp!P154)*'DBH-OS'!$C154+(drdp!J154+drdp!S154)*'DBH-OS'!$D154)</f>
        <v>0</v>
      </c>
      <c r="H154" s="18">
        <f>Model!$W$27*((drdp!B154)*'DBH-OS'!$B154+(drdp!E154)*'DBH-OS'!$C154+(drdp!H154)*'DBH-OS'!$D154)</f>
        <v>0</v>
      </c>
      <c r="I154" s="18">
        <f>Model!$W$27*((drdp!C154)*'DBH-OS'!$B154+(drdp!F154)*'DBH-OS'!$C154+(drdp!I154)*'DBH-OS'!$D154)</f>
        <v>0</v>
      </c>
      <c r="J154" s="18">
        <f>Model!$W$27*((drdp!D154)*'DBH-OS'!$B154+(drdp!G154)*'DBH-OS'!$C154+(drdp!J154)*'DBH-OS'!$D154)</f>
        <v>0</v>
      </c>
      <c r="K154" s="21">
        <f>SUM(E$3:E153)+H154</f>
        <v>-1.7231962885383294</v>
      </c>
      <c r="L154" s="21">
        <f>SUM(F$3:F153)+I154</f>
        <v>1.7238110682885559</v>
      </c>
      <c r="M154" s="21">
        <f>SUM(G$3:G153)+J154</f>
        <v>0</v>
      </c>
      <c r="N154" s="21"/>
      <c r="O154" s="21"/>
      <c r="P154" s="21"/>
      <c r="Q154" s="19">
        <f t="shared" si="16"/>
        <v>2.9694054488322732</v>
      </c>
      <c r="R154" s="19">
        <f t="shared" si="16"/>
        <v>2.9715245991541321</v>
      </c>
      <c r="S154" s="19">
        <f t="shared" si="16"/>
        <v>0</v>
      </c>
      <c r="T154" s="19">
        <f t="shared" si="13"/>
        <v>-2.970464835016132</v>
      </c>
      <c r="U154" s="19">
        <f t="shared" si="14"/>
        <v>0</v>
      </c>
      <c r="V154" s="19">
        <f t="shared" si="15"/>
        <v>0</v>
      </c>
    </row>
    <row r="155" spans="1:22" x14ac:dyDescent="0.25">
      <c r="A155" s="26">
        <f>Wellpath!E155</f>
        <v>0</v>
      </c>
      <c r="B155" s="22">
        <v>0</v>
      </c>
      <c r="C155" s="22">
        <v>0</v>
      </c>
      <c r="D155" s="22">
        <f t="shared" si="11"/>
        <v>3.9314164891663715E-5</v>
      </c>
      <c r="E155" s="20">
        <f>Model!$W$27*((drdp!B155+drdp!K155)*'DBH-OS'!$B155+(drdp!E155+drdp!N155)*'DBH-OS'!$C155+(drdp!H155+drdp!Q155)*'DBH-OS'!$D155)</f>
        <v>0</v>
      </c>
      <c r="F155" s="20">
        <f>Model!$W$27*((drdp!C155+drdp!L155)*'DBH-OS'!$B155+(drdp!F155+drdp!O155)*'DBH-OS'!$C155+(drdp!I155+drdp!R155)*'DBH-OS'!$D155)</f>
        <v>0</v>
      </c>
      <c r="G155" s="20">
        <f>Model!$W$27*((drdp!D155+drdp!M155)*'DBH-OS'!$B155+(drdp!G155+drdp!P155)*'DBH-OS'!$C155+(drdp!J155+drdp!S155)*'DBH-OS'!$D155)</f>
        <v>0</v>
      </c>
      <c r="H155" s="18">
        <f>Model!$W$27*((drdp!B155)*'DBH-OS'!$B155+(drdp!E155)*'DBH-OS'!$C155+(drdp!H155)*'DBH-OS'!$D155)</f>
        <v>0</v>
      </c>
      <c r="I155" s="18">
        <f>Model!$W$27*((drdp!C155)*'DBH-OS'!$B155+(drdp!F155)*'DBH-OS'!$C155+(drdp!I155)*'DBH-OS'!$D155)</f>
        <v>0</v>
      </c>
      <c r="J155" s="18">
        <f>Model!$W$27*((drdp!D155)*'DBH-OS'!$B155+(drdp!G155)*'DBH-OS'!$C155+(drdp!J155)*'DBH-OS'!$D155)</f>
        <v>0</v>
      </c>
      <c r="K155" s="21">
        <f>SUM(E$3:E154)+H155</f>
        <v>-1.7231962885383294</v>
      </c>
      <c r="L155" s="21">
        <f>SUM(F$3:F154)+I155</f>
        <v>1.7238110682885559</v>
      </c>
      <c r="M155" s="21">
        <f>SUM(G$3:G154)+J155</f>
        <v>0</v>
      </c>
      <c r="N155" s="21"/>
      <c r="O155" s="21"/>
      <c r="P155" s="21"/>
      <c r="Q155" s="19">
        <f t="shared" si="16"/>
        <v>2.9694054488322732</v>
      </c>
      <c r="R155" s="19">
        <f t="shared" si="16"/>
        <v>2.9715245991541321</v>
      </c>
      <c r="S155" s="19">
        <f t="shared" si="16"/>
        <v>0</v>
      </c>
      <c r="T155" s="19">
        <f t="shared" si="13"/>
        <v>-2.970464835016132</v>
      </c>
      <c r="U155" s="19">
        <f t="shared" si="14"/>
        <v>0</v>
      </c>
      <c r="V155" s="19">
        <f t="shared" si="15"/>
        <v>0</v>
      </c>
    </row>
    <row r="156" spans="1:22" x14ac:dyDescent="0.25">
      <c r="A156" s="26">
        <f>Wellpath!E156</f>
        <v>0</v>
      </c>
      <c r="B156" s="22">
        <v>0</v>
      </c>
      <c r="C156" s="22">
        <v>0</v>
      </c>
      <c r="D156" s="22">
        <f t="shared" si="11"/>
        <v>3.9314164891663715E-5</v>
      </c>
      <c r="E156" s="20">
        <f>Model!$W$27*((drdp!B156+drdp!K156)*'DBH-OS'!$B156+(drdp!E156+drdp!N156)*'DBH-OS'!$C156+(drdp!H156+drdp!Q156)*'DBH-OS'!$D156)</f>
        <v>0</v>
      </c>
      <c r="F156" s="20">
        <f>Model!$W$27*((drdp!C156+drdp!L156)*'DBH-OS'!$B156+(drdp!F156+drdp!O156)*'DBH-OS'!$C156+(drdp!I156+drdp!R156)*'DBH-OS'!$D156)</f>
        <v>0</v>
      </c>
      <c r="G156" s="20">
        <f>Model!$W$27*((drdp!D156+drdp!M156)*'DBH-OS'!$B156+(drdp!G156+drdp!P156)*'DBH-OS'!$C156+(drdp!J156+drdp!S156)*'DBH-OS'!$D156)</f>
        <v>0</v>
      </c>
      <c r="H156" s="18">
        <f>Model!$W$27*((drdp!B156)*'DBH-OS'!$B156+(drdp!E156)*'DBH-OS'!$C156+(drdp!H156)*'DBH-OS'!$D156)</f>
        <v>0</v>
      </c>
      <c r="I156" s="18">
        <f>Model!$W$27*((drdp!C156)*'DBH-OS'!$B156+(drdp!F156)*'DBH-OS'!$C156+(drdp!I156)*'DBH-OS'!$D156)</f>
        <v>0</v>
      </c>
      <c r="J156" s="18">
        <f>Model!$W$27*((drdp!D156)*'DBH-OS'!$B156+(drdp!G156)*'DBH-OS'!$C156+(drdp!J156)*'DBH-OS'!$D156)</f>
        <v>0</v>
      </c>
      <c r="K156" s="21">
        <f>SUM(E$3:E155)+H156</f>
        <v>-1.7231962885383294</v>
      </c>
      <c r="L156" s="21">
        <f>SUM(F$3:F155)+I156</f>
        <v>1.7238110682885559</v>
      </c>
      <c r="M156" s="21">
        <f>SUM(G$3:G155)+J156</f>
        <v>0</v>
      </c>
      <c r="N156" s="21"/>
      <c r="O156" s="21"/>
      <c r="P156" s="21"/>
      <c r="Q156" s="19">
        <f t="shared" si="16"/>
        <v>2.9694054488322732</v>
      </c>
      <c r="R156" s="19">
        <f t="shared" si="16"/>
        <v>2.9715245991541321</v>
      </c>
      <c r="S156" s="19">
        <f t="shared" si="16"/>
        <v>0</v>
      </c>
      <c r="T156" s="19">
        <f t="shared" si="13"/>
        <v>-2.970464835016132</v>
      </c>
      <c r="U156" s="19">
        <f t="shared" si="14"/>
        <v>0</v>
      </c>
      <c r="V156" s="19">
        <f t="shared" si="15"/>
        <v>0</v>
      </c>
    </row>
    <row r="157" spans="1:22" x14ac:dyDescent="0.25">
      <c r="A157" s="26">
        <f>Wellpath!E157</f>
        <v>0</v>
      </c>
      <c r="B157" s="22">
        <v>0</v>
      </c>
      <c r="C157" s="22">
        <v>0</v>
      </c>
      <c r="D157" s="22">
        <f t="shared" si="11"/>
        <v>3.9314164891663715E-5</v>
      </c>
      <c r="E157" s="20">
        <f>Model!$W$27*((drdp!B157+drdp!K157)*'DBH-OS'!$B157+(drdp!E157+drdp!N157)*'DBH-OS'!$C157+(drdp!H157+drdp!Q157)*'DBH-OS'!$D157)</f>
        <v>0</v>
      </c>
      <c r="F157" s="20">
        <f>Model!$W$27*((drdp!C157+drdp!L157)*'DBH-OS'!$B157+(drdp!F157+drdp!O157)*'DBH-OS'!$C157+(drdp!I157+drdp!R157)*'DBH-OS'!$D157)</f>
        <v>0</v>
      </c>
      <c r="G157" s="20">
        <f>Model!$W$27*((drdp!D157+drdp!M157)*'DBH-OS'!$B157+(drdp!G157+drdp!P157)*'DBH-OS'!$C157+(drdp!J157+drdp!S157)*'DBH-OS'!$D157)</f>
        <v>0</v>
      </c>
      <c r="H157" s="18">
        <f>Model!$W$27*((drdp!B157)*'DBH-OS'!$B157+(drdp!E157)*'DBH-OS'!$C157+(drdp!H157)*'DBH-OS'!$D157)</f>
        <v>0</v>
      </c>
      <c r="I157" s="18">
        <f>Model!$W$27*((drdp!C157)*'DBH-OS'!$B157+(drdp!F157)*'DBH-OS'!$C157+(drdp!I157)*'DBH-OS'!$D157)</f>
        <v>0</v>
      </c>
      <c r="J157" s="18">
        <f>Model!$W$27*((drdp!D157)*'DBH-OS'!$B157+(drdp!G157)*'DBH-OS'!$C157+(drdp!J157)*'DBH-OS'!$D157)</f>
        <v>0</v>
      </c>
      <c r="K157" s="21">
        <f>SUM(E$3:E156)+H157</f>
        <v>-1.7231962885383294</v>
      </c>
      <c r="L157" s="21">
        <f>SUM(F$3:F156)+I157</f>
        <v>1.7238110682885559</v>
      </c>
      <c r="M157" s="21">
        <f>SUM(G$3:G156)+J157</f>
        <v>0</v>
      </c>
      <c r="N157" s="21"/>
      <c r="O157" s="21"/>
      <c r="P157" s="21"/>
      <c r="Q157" s="19">
        <f t="shared" si="16"/>
        <v>2.9694054488322732</v>
      </c>
      <c r="R157" s="19">
        <f t="shared" si="16"/>
        <v>2.9715245991541321</v>
      </c>
      <c r="S157" s="19">
        <f t="shared" si="16"/>
        <v>0</v>
      </c>
      <c r="T157" s="19">
        <f t="shared" si="13"/>
        <v>-2.970464835016132</v>
      </c>
      <c r="U157" s="19">
        <f t="shared" si="14"/>
        <v>0</v>
      </c>
      <c r="V157" s="19">
        <f t="shared" si="15"/>
        <v>0</v>
      </c>
    </row>
    <row r="158" spans="1:22" x14ac:dyDescent="0.25">
      <c r="A158" s="26">
        <f>Wellpath!E158</f>
        <v>0</v>
      </c>
      <c r="B158" s="22">
        <v>0</v>
      </c>
      <c r="C158" s="22">
        <v>0</v>
      </c>
      <c r="D158" s="22">
        <f t="shared" si="11"/>
        <v>3.9314164891663715E-5</v>
      </c>
      <c r="E158" s="20">
        <f>Model!$W$27*((drdp!B158+drdp!K158)*'DBH-OS'!$B158+(drdp!E158+drdp!N158)*'DBH-OS'!$C158+(drdp!H158+drdp!Q158)*'DBH-OS'!$D158)</f>
        <v>0</v>
      </c>
      <c r="F158" s="20">
        <f>Model!$W$27*((drdp!C158+drdp!L158)*'DBH-OS'!$B158+(drdp!F158+drdp!O158)*'DBH-OS'!$C158+(drdp!I158+drdp!R158)*'DBH-OS'!$D158)</f>
        <v>0</v>
      </c>
      <c r="G158" s="20">
        <f>Model!$W$27*((drdp!D158+drdp!M158)*'DBH-OS'!$B158+(drdp!G158+drdp!P158)*'DBH-OS'!$C158+(drdp!J158+drdp!S158)*'DBH-OS'!$D158)</f>
        <v>0</v>
      </c>
      <c r="H158" s="18">
        <f>Model!$W$27*((drdp!B158)*'DBH-OS'!$B158+(drdp!E158)*'DBH-OS'!$C158+(drdp!H158)*'DBH-OS'!$D158)</f>
        <v>0</v>
      </c>
      <c r="I158" s="18">
        <f>Model!$W$27*((drdp!C158)*'DBH-OS'!$B158+(drdp!F158)*'DBH-OS'!$C158+(drdp!I158)*'DBH-OS'!$D158)</f>
        <v>0</v>
      </c>
      <c r="J158" s="18">
        <f>Model!$W$27*((drdp!D158)*'DBH-OS'!$B158+(drdp!G158)*'DBH-OS'!$C158+(drdp!J158)*'DBH-OS'!$D158)</f>
        <v>0</v>
      </c>
      <c r="K158" s="21">
        <f>SUM(E$3:E157)+H158</f>
        <v>-1.7231962885383294</v>
      </c>
      <c r="L158" s="21">
        <f>SUM(F$3:F157)+I158</f>
        <v>1.7238110682885559</v>
      </c>
      <c r="M158" s="21">
        <f>SUM(G$3:G157)+J158</f>
        <v>0</v>
      </c>
      <c r="N158" s="21"/>
      <c r="O158" s="21"/>
      <c r="P158" s="21"/>
      <c r="Q158" s="19">
        <f t="shared" si="16"/>
        <v>2.9694054488322732</v>
      </c>
      <c r="R158" s="19">
        <f t="shared" si="16"/>
        <v>2.9715245991541321</v>
      </c>
      <c r="S158" s="19">
        <f t="shared" si="16"/>
        <v>0</v>
      </c>
      <c r="T158" s="19">
        <f t="shared" si="13"/>
        <v>-2.970464835016132</v>
      </c>
      <c r="U158" s="19">
        <f t="shared" si="14"/>
        <v>0</v>
      </c>
      <c r="V158" s="19">
        <f t="shared" si="15"/>
        <v>0</v>
      </c>
    </row>
    <row r="159" spans="1:22" x14ac:dyDescent="0.25">
      <c r="A159" s="26">
        <f>Wellpath!E159</f>
        <v>0</v>
      </c>
      <c r="B159" s="22">
        <v>0</v>
      </c>
      <c r="C159" s="22">
        <v>0</v>
      </c>
      <c r="D159" s="22">
        <f t="shared" si="11"/>
        <v>3.9314164891663715E-5</v>
      </c>
      <c r="E159" s="20">
        <f>Model!$W$27*((drdp!B159+drdp!K159)*'DBH-OS'!$B159+(drdp!E159+drdp!N159)*'DBH-OS'!$C159+(drdp!H159+drdp!Q159)*'DBH-OS'!$D159)</f>
        <v>0</v>
      </c>
      <c r="F159" s="20">
        <f>Model!$W$27*((drdp!C159+drdp!L159)*'DBH-OS'!$B159+(drdp!F159+drdp!O159)*'DBH-OS'!$C159+(drdp!I159+drdp!R159)*'DBH-OS'!$D159)</f>
        <v>0</v>
      </c>
      <c r="G159" s="20">
        <f>Model!$W$27*((drdp!D159+drdp!M159)*'DBH-OS'!$B159+(drdp!G159+drdp!P159)*'DBH-OS'!$C159+(drdp!J159+drdp!S159)*'DBH-OS'!$D159)</f>
        <v>0</v>
      </c>
      <c r="H159" s="18">
        <f>Model!$W$27*((drdp!B159)*'DBH-OS'!$B159+(drdp!E159)*'DBH-OS'!$C159+(drdp!H159)*'DBH-OS'!$D159)</f>
        <v>0</v>
      </c>
      <c r="I159" s="18">
        <f>Model!$W$27*((drdp!C159)*'DBH-OS'!$B159+(drdp!F159)*'DBH-OS'!$C159+(drdp!I159)*'DBH-OS'!$D159)</f>
        <v>0</v>
      </c>
      <c r="J159" s="18">
        <f>Model!$W$27*((drdp!D159)*'DBH-OS'!$B159+(drdp!G159)*'DBH-OS'!$C159+(drdp!J159)*'DBH-OS'!$D159)</f>
        <v>0</v>
      </c>
      <c r="K159" s="21">
        <f>SUM(E$3:E158)+H159</f>
        <v>-1.7231962885383294</v>
      </c>
      <c r="L159" s="21">
        <f>SUM(F$3:F158)+I159</f>
        <v>1.7238110682885559</v>
      </c>
      <c r="M159" s="21">
        <f>SUM(G$3:G158)+J159</f>
        <v>0</v>
      </c>
      <c r="N159" s="21"/>
      <c r="O159" s="21"/>
      <c r="P159" s="21"/>
      <c r="Q159" s="19">
        <f t="shared" si="16"/>
        <v>2.9694054488322732</v>
      </c>
      <c r="R159" s="19">
        <f t="shared" si="16"/>
        <v>2.9715245991541321</v>
      </c>
      <c r="S159" s="19">
        <f t="shared" si="16"/>
        <v>0</v>
      </c>
      <c r="T159" s="19">
        <f t="shared" si="13"/>
        <v>-2.970464835016132</v>
      </c>
      <c r="U159" s="19">
        <f t="shared" si="14"/>
        <v>0</v>
      </c>
      <c r="V159" s="19">
        <f t="shared" si="15"/>
        <v>0</v>
      </c>
    </row>
    <row r="160" spans="1:22" x14ac:dyDescent="0.25">
      <c r="A160" s="26">
        <f>Wellpath!E160</f>
        <v>0</v>
      </c>
      <c r="B160" s="22">
        <v>0</v>
      </c>
      <c r="C160" s="22">
        <v>0</v>
      </c>
      <c r="D160" s="22">
        <f t="shared" si="11"/>
        <v>3.9314164891663715E-5</v>
      </c>
      <c r="E160" s="20">
        <f>Model!$W$27*((drdp!B160+drdp!K160)*'DBH-OS'!$B160+(drdp!E160+drdp!N160)*'DBH-OS'!$C160+(drdp!H160+drdp!Q160)*'DBH-OS'!$D160)</f>
        <v>0</v>
      </c>
      <c r="F160" s="20">
        <f>Model!$W$27*((drdp!C160+drdp!L160)*'DBH-OS'!$B160+(drdp!F160+drdp!O160)*'DBH-OS'!$C160+(drdp!I160+drdp!R160)*'DBH-OS'!$D160)</f>
        <v>0</v>
      </c>
      <c r="G160" s="20">
        <f>Model!$W$27*((drdp!D160+drdp!M160)*'DBH-OS'!$B160+(drdp!G160+drdp!P160)*'DBH-OS'!$C160+(drdp!J160+drdp!S160)*'DBH-OS'!$D160)</f>
        <v>0</v>
      </c>
      <c r="H160" s="18">
        <f>Model!$W$27*((drdp!B160)*'DBH-OS'!$B160+(drdp!E160)*'DBH-OS'!$C160+(drdp!H160)*'DBH-OS'!$D160)</f>
        <v>0</v>
      </c>
      <c r="I160" s="18">
        <f>Model!$W$27*((drdp!C160)*'DBH-OS'!$B160+(drdp!F160)*'DBH-OS'!$C160+(drdp!I160)*'DBH-OS'!$D160)</f>
        <v>0</v>
      </c>
      <c r="J160" s="18">
        <f>Model!$W$27*((drdp!D160)*'DBH-OS'!$B160+(drdp!G160)*'DBH-OS'!$C160+(drdp!J160)*'DBH-OS'!$D160)</f>
        <v>0</v>
      </c>
      <c r="K160" s="21">
        <f>SUM(E$3:E159)+H160</f>
        <v>-1.7231962885383294</v>
      </c>
      <c r="L160" s="21">
        <f>SUM(F$3:F159)+I160</f>
        <v>1.7238110682885559</v>
      </c>
      <c r="M160" s="21">
        <f>SUM(G$3:G159)+J160</f>
        <v>0</v>
      </c>
      <c r="N160" s="21"/>
      <c r="O160" s="21"/>
      <c r="P160" s="21"/>
      <c r="Q160" s="19">
        <f t="shared" si="16"/>
        <v>2.9694054488322732</v>
      </c>
      <c r="R160" s="19">
        <f t="shared" si="16"/>
        <v>2.9715245991541321</v>
      </c>
      <c r="S160" s="19">
        <f t="shared" si="16"/>
        <v>0</v>
      </c>
      <c r="T160" s="19">
        <f t="shared" si="13"/>
        <v>-2.970464835016132</v>
      </c>
      <c r="U160" s="19">
        <f t="shared" si="14"/>
        <v>0</v>
      </c>
      <c r="V160" s="19">
        <f t="shared" si="15"/>
        <v>0</v>
      </c>
    </row>
    <row r="161" spans="1:23" x14ac:dyDescent="0.25">
      <c r="A161" s="26">
        <f>Wellpath!E161</f>
        <v>0</v>
      </c>
      <c r="B161" s="22">
        <v>0</v>
      </c>
      <c r="C161" s="22">
        <v>0</v>
      </c>
      <c r="D161" s="22">
        <f t="shared" si="11"/>
        <v>3.9314164891663715E-5</v>
      </c>
      <c r="E161" s="20">
        <f>Model!$W$27*((drdp!B161+drdp!K161)*'DBH-OS'!$B161+(drdp!E161+drdp!N161)*'DBH-OS'!$C161+(drdp!H161+drdp!Q161)*'DBH-OS'!$D161)</f>
        <v>0</v>
      </c>
      <c r="F161" s="20">
        <f>Model!$W$27*((drdp!C161+drdp!L161)*'DBH-OS'!$B161+(drdp!F161+drdp!O161)*'DBH-OS'!$C161+(drdp!I161+drdp!R161)*'DBH-OS'!$D161)</f>
        <v>0</v>
      </c>
      <c r="G161" s="20">
        <f>Model!$W$27*((drdp!D161+drdp!M161)*'DBH-OS'!$B161+(drdp!G161+drdp!P161)*'DBH-OS'!$C161+(drdp!J161+drdp!S161)*'DBH-OS'!$D161)</f>
        <v>0</v>
      </c>
      <c r="H161" s="18">
        <f>Model!$W$27*((drdp!B161)*'DBH-OS'!$B161+(drdp!E161)*'DBH-OS'!$C161+(drdp!H161)*'DBH-OS'!$D161)</f>
        <v>0</v>
      </c>
      <c r="I161" s="18">
        <f>Model!$W$27*((drdp!C161)*'DBH-OS'!$B161+(drdp!F161)*'DBH-OS'!$C161+(drdp!I161)*'DBH-OS'!$D161)</f>
        <v>0</v>
      </c>
      <c r="J161" s="18">
        <f>Model!$W$27*((drdp!D161)*'DBH-OS'!$B161+(drdp!G161)*'DBH-OS'!$C161+(drdp!J161)*'DBH-OS'!$D161)</f>
        <v>0</v>
      </c>
      <c r="K161" s="21">
        <f>SUM(E$3:E160)+H161</f>
        <v>-1.7231962885383294</v>
      </c>
      <c r="L161" s="21">
        <f>SUM(F$3:F160)+I161</f>
        <v>1.7238110682885559</v>
      </c>
      <c r="M161" s="21">
        <f>SUM(G$3:G160)+J161</f>
        <v>0</v>
      </c>
      <c r="N161" s="21"/>
      <c r="O161" s="21"/>
      <c r="P161" s="21"/>
      <c r="Q161" s="19">
        <f t="shared" si="16"/>
        <v>2.9694054488322732</v>
      </c>
      <c r="R161" s="19">
        <f t="shared" si="16"/>
        <v>2.9715245991541321</v>
      </c>
      <c r="S161" s="19">
        <f t="shared" si="16"/>
        <v>0</v>
      </c>
      <c r="T161" s="19">
        <f t="shared" si="13"/>
        <v>-2.970464835016132</v>
      </c>
      <c r="U161" s="19">
        <f t="shared" si="14"/>
        <v>0</v>
      </c>
      <c r="V161" s="19">
        <f t="shared" si="15"/>
        <v>0</v>
      </c>
    </row>
    <row r="162" spans="1:23" x14ac:dyDescent="0.25">
      <c r="A162" s="26">
        <f>Wellpath!E162</f>
        <v>0</v>
      </c>
      <c r="B162" s="22">
        <v>0</v>
      </c>
      <c r="C162" s="22">
        <v>0</v>
      </c>
      <c r="D162" s="22">
        <f t="shared" si="11"/>
        <v>3.9314164891663715E-5</v>
      </c>
      <c r="E162" s="20">
        <f>Model!$W$27*((drdp!B162+drdp!K162)*'DBH-OS'!$B162+(drdp!E162+drdp!N162)*'DBH-OS'!$C162+(drdp!H162+drdp!Q162)*'DBH-OS'!$D162)</f>
        <v>0</v>
      </c>
      <c r="F162" s="20">
        <f>Model!$W$27*((drdp!C162+drdp!L162)*'DBH-OS'!$B162+(drdp!F162+drdp!O162)*'DBH-OS'!$C162+(drdp!I162+drdp!R162)*'DBH-OS'!$D162)</f>
        <v>0</v>
      </c>
      <c r="G162" s="20">
        <f>Model!$W$27*((drdp!D162+drdp!M162)*'DBH-OS'!$B162+(drdp!G162+drdp!P162)*'DBH-OS'!$C162+(drdp!J162+drdp!S162)*'DBH-OS'!$D162)</f>
        <v>0</v>
      </c>
      <c r="H162" s="18">
        <f>Model!$W$27*((drdp!B162)*'DBH-OS'!$B162+(drdp!E162)*'DBH-OS'!$C162+(drdp!H162)*'DBH-OS'!$D162)</f>
        <v>0</v>
      </c>
      <c r="I162" s="18">
        <f>Model!$W$27*((drdp!C162)*'DBH-OS'!$B162+(drdp!F162)*'DBH-OS'!$C162+(drdp!I162)*'DBH-OS'!$D162)</f>
        <v>0</v>
      </c>
      <c r="J162" s="18">
        <f>Model!$W$27*((drdp!D162)*'DBH-OS'!$B162+(drdp!G162)*'DBH-OS'!$C162+(drdp!J162)*'DBH-OS'!$D162)</f>
        <v>0</v>
      </c>
      <c r="K162" s="21">
        <f>SUM(E$3:E161)+H162</f>
        <v>-1.7231962885383294</v>
      </c>
      <c r="L162" s="21">
        <f>SUM(F$3:F161)+I162</f>
        <v>1.7238110682885559</v>
      </c>
      <c r="M162" s="21">
        <f>SUM(G$3:G161)+J162</f>
        <v>0</v>
      </c>
      <c r="N162" s="21"/>
      <c r="O162" s="21"/>
      <c r="P162" s="21"/>
      <c r="Q162" s="19">
        <f t="shared" si="16"/>
        <v>2.9694054488322732</v>
      </c>
      <c r="R162" s="19">
        <f t="shared" si="16"/>
        <v>2.9715245991541321</v>
      </c>
      <c r="S162" s="19">
        <f t="shared" si="16"/>
        <v>0</v>
      </c>
      <c r="T162" s="19">
        <f t="shared" si="13"/>
        <v>-2.970464835016132</v>
      </c>
      <c r="U162" s="19">
        <f t="shared" si="14"/>
        <v>0</v>
      </c>
      <c r="V162" s="19">
        <f t="shared" si="15"/>
        <v>0</v>
      </c>
    </row>
    <row r="163" spans="1:23" x14ac:dyDescent="0.25">
      <c r="A163" s="26">
        <f>Wellpath!E163</f>
        <v>0</v>
      </c>
      <c r="B163" s="22">
        <v>0</v>
      </c>
      <c r="C163" s="22">
        <v>0</v>
      </c>
      <c r="D163" s="22">
        <f t="shared" si="11"/>
        <v>3.9314164891663715E-5</v>
      </c>
      <c r="E163" s="20">
        <f>Model!$W$27*((drdp!B163+drdp!K163)*'DBH-OS'!$B163+(drdp!E163+drdp!N163)*'DBH-OS'!$C163+(drdp!H163+drdp!Q163)*'DBH-OS'!$D163)</f>
        <v>0</v>
      </c>
      <c r="F163" s="20">
        <f>Model!$W$27*((drdp!C163+drdp!L163)*'DBH-OS'!$B163+(drdp!F163+drdp!O163)*'DBH-OS'!$C163+(drdp!I163+drdp!R163)*'DBH-OS'!$D163)</f>
        <v>0</v>
      </c>
      <c r="G163" s="20">
        <f>Model!$W$27*((drdp!D163+drdp!M163)*'DBH-OS'!$B163+(drdp!G163+drdp!P163)*'DBH-OS'!$C163+(drdp!J163+drdp!S163)*'DBH-OS'!$D163)</f>
        <v>0</v>
      </c>
      <c r="H163" s="18">
        <f>Model!$W$27*((drdp!B163)*'DBH-OS'!$B163+(drdp!E163)*'DBH-OS'!$C163+(drdp!H163)*'DBH-OS'!$D163)</f>
        <v>0</v>
      </c>
      <c r="I163" s="18">
        <f>Model!$W$27*((drdp!C163)*'DBH-OS'!$B163+(drdp!F163)*'DBH-OS'!$C163+(drdp!I163)*'DBH-OS'!$D163)</f>
        <v>0</v>
      </c>
      <c r="J163" s="18">
        <f>Model!$W$27*((drdp!D163)*'DBH-OS'!$B163+(drdp!G163)*'DBH-OS'!$C163+(drdp!J163)*'DBH-OS'!$D163)</f>
        <v>0</v>
      </c>
      <c r="K163" s="21">
        <f>SUM(E$3:E162)+H163</f>
        <v>-1.7231962885383294</v>
      </c>
      <c r="L163" s="21">
        <f>SUM(F$3:F162)+I163</f>
        <v>1.7238110682885559</v>
      </c>
      <c r="M163" s="21">
        <f>SUM(G$3:G162)+J163</f>
        <v>0</v>
      </c>
      <c r="N163" s="21"/>
      <c r="O163" s="21"/>
      <c r="P163" s="21"/>
      <c r="Q163" s="19">
        <f t="shared" si="16"/>
        <v>2.9694054488322732</v>
      </c>
      <c r="R163" s="19">
        <f t="shared" si="16"/>
        <v>2.9715245991541321</v>
      </c>
      <c r="S163" s="19">
        <f t="shared" si="16"/>
        <v>0</v>
      </c>
      <c r="T163" s="19">
        <f t="shared" si="13"/>
        <v>-2.970464835016132</v>
      </c>
      <c r="U163" s="19">
        <f t="shared" si="14"/>
        <v>0</v>
      </c>
      <c r="V163" s="19">
        <f t="shared" si="15"/>
        <v>0</v>
      </c>
    </row>
    <row r="164" spans="1:23" x14ac:dyDescent="0.25">
      <c r="A164" s="26">
        <f>Wellpath!E164</f>
        <v>0</v>
      </c>
      <c r="B164" s="22">
        <v>0</v>
      </c>
      <c r="C164" s="22">
        <v>0</v>
      </c>
      <c r="D164" s="22">
        <f t="shared" si="11"/>
        <v>3.9314164891663715E-5</v>
      </c>
      <c r="E164" s="20">
        <f>Model!$W$27*((drdp!B164+drdp!K164)*'DBH-OS'!$B164+(drdp!E164+drdp!N164)*'DBH-OS'!$C164+(drdp!H164+drdp!Q164)*'DBH-OS'!$D164)</f>
        <v>0</v>
      </c>
      <c r="F164" s="20">
        <f>Model!$W$27*((drdp!C164+drdp!L164)*'DBH-OS'!$B164+(drdp!F164+drdp!O164)*'DBH-OS'!$C164+(drdp!I164+drdp!R164)*'DBH-OS'!$D164)</f>
        <v>0</v>
      </c>
      <c r="G164" s="20">
        <f>Model!$W$27*((drdp!D164+drdp!M164)*'DBH-OS'!$B164+(drdp!G164+drdp!P164)*'DBH-OS'!$C164+(drdp!J164+drdp!S164)*'DBH-OS'!$D164)</f>
        <v>0</v>
      </c>
      <c r="H164" s="18">
        <f>Model!$W$27*((drdp!B164)*'DBH-OS'!$B164+(drdp!E164)*'DBH-OS'!$C164+(drdp!H164)*'DBH-OS'!$D164)</f>
        <v>0</v>
      </c>
      <c r="I164" s="18">
        <f>Model!$W$27*((drdp!C164)*'DBH-OS'!$B164+(drdp!F164)*'DBH-OS'!$C164+(drdp!I164)*'DBH-OS'!$D164)</f>
        <v>0</v>
      </c>
      <c r="J164" s="18">
        <f>Model!$W$27*((drdp!D164)*'DBH-OS'!$B164+(drdp!G164)*'DBH-OS'!$C164+(drdp!J164)*'DBH-OS'!$D164)</f>
        <v>0</v>
      </c>
      <c r="K164" s="21">
        <f>SUM(E$3:E163)+H164</f>
        <v>-1.7231962885383294</v>
      </c>
      <c r="L164" s="21">
        <f>SUM(F$3:F163)+I164</f>
        <v>1.7238110682885559</v>
      </c>
      <c r="M164" s="21">
        <f>SUM(G$3:G163)+J164</f>
        <v>0</v>
      </c>
      <c r="N164" s="21"/>
      <c r="O164" s="21"/>
      <c r="P164" s="21"/>
      <c r="Q164" s="19">
        <f t="shared" si="16"/>
        <v>2.9694054488322732</v>
      </c>
      <c r="R164" s="19">
        <f t="shared" si="16"/>
        <v>2.9715245991541321</v>
      </c>
      <c r="S164" s="19">
        <f t="shared" si="16"/>
        <v>0</v>
      </c>
      <c r="T164" s="19">
        <f t="shared" si="13"/>
        <v>-2.970464835016132</v>
      </c>
      <c r="U164" s="19">
        <f t="shared" si="14"/>
        <v>0</v>
      </c>
      <c r="V164" s="19">
        <f t="shared" si="15"/>
        <v>0</v>
      </c>
    </row>
    <row r="165" spans="1:23" x14ac:dyDescent="0.25">
      <c r="A165" s="26">
        <f>Wellpath!E165</f>
        <v>0</v>
      </c>
      <c r="B165" s="22">
        <v>0</v>
      </c>
      <c r="C165" s="22">
        <v>0</v>
      </c>
      <c r="D165" s="22">
        <f t="shared" si="11"/>
        <v>3.9314164891663715E-5</v>
      </c>
      <c r="E165" s="20">
        <f>Model!$W$27*((drdp!B165+drdp!K165)*'DBH-OS'!$B165+(drdp!E165+drdp!N165)*'DBH-OS'!$C165+(drdp!H165+drdp!Q165)*'DBH-OS'!$D165)</f>
        <v>0</v>
      </c>
      <c r="F165" s="20">
        <f>Model!$W$27*((drdp!C165+drdp!L165)*'DBH-OS'!$B165+(drdp!F165+drdp!O165)*'DBH-OS'!$C165+(drdp!I165+drdp!R165)*'DBH-OS'!$D165)</f>
        <v>0</v>
      </c>
      <c r="G165" s="20">
        <f>Model!$W$27*((drdp!D165+drdp!M165)*'DBH-OS'!$B165+(drdp!G165+drdp!P165)*'DBH-OS'!$C165+(drdp!J165+drdp!S165)*'DBH-OS'!$D165)</f>
        <v>0</v>
      </c>
      <c r="H165" s="18">
        <f>Model!$W$27*((drdp!B165)*'DBH-OS'!$B165+(drdp!E165)*'DBH-OS'!$C165+(drdp!H165)*'DBH-OS'!$D165)</f>
        <v>0</v>
      </c>
      <c r="I165" s="18">
        <f>Model!$W$27*((drdp!C165)*'DBH-OS'!$B165+(drdp!F165)*'DBH-OS'!$C165+(drdp!I165)*'DBH-OS'!$D165)</f>
        <v>0</v>
      </c>
      <c r="J165" s="18">
        <f>Model!$W$27*((drdp!D165)*'DBH-OS'!$B165+(drdp!G165)*'DBH-OS'!$C165+(drdp!J165)*'DBH-OS'!$D165)</f>
        <v>0</v>
      </c>
      <c r="K165" s="21">
        <f>SUM(E$3:E164)+H165</f>
        <v>-1.7231962885383294</v>
      </c>
      <c r="L165" s="21">
        <f>SUM(F$3:F164)+I165</f>
        <v>1.7238110682885559</v>
      </c>
      <c r="M165" s="21">
        <f>SUM(G$3:G164)+J165</f>
        <v>0</v>
      </c>
      <c r="N165" s="21"/>
      <c r="O165" s="21"/>
      <c r="P165" s="21"/>
      <c r="Q165" s="19">
        <f t="shared" si="16"/>
        <v>2.9694054488322732</v>
      </c>
      <c r="R165" s="19">
        <f t="shared" si="16"/>
        <v>2.9715245991541321</v>
      </c>
      <c r="S165" s="19">
        <f t="shared" si="16"/>
        <v>0</v>
      </c>
      <c r="T165" s="19">
        <f t="shared" si="13"/>
        <v>-2.970464835016132</v>
      </c>
      <c r="U165" s="19">
        <f t="shared" si="14"/>
        <v>0</v>
      </c>
      <c r="V165" s="19">
        <f t="shared" si="15"/>
        <v>0</v>
      </c>
    </row>
    <row r="166" spans="1:23" x14ac:dyDescent="0.25">
      <c r="A166" s="26">
        <f>Wellpath!E166</f>
        <v>0</v>
      </c>
      <c r="B166" s="22">
        <v>0</v>
      </c>
      <c r="C166" s="22">
        <v>0</v>
      </c>
      <c r="D166" s="22">
        <f t="shared" si="11"/>
        <v>3.9314164891663715E-5</v>
      </c>
      <c r="E166" s="20">
        <f>Model!$W$27*((drdp!B166+drdp!K166)*'DBH-OS'!$B166+(drdp!E166+drdp!N166)*'DBH-OS'!$C166+(drdp!H166+drdp!Q166)*'DBH-OS'!$D166)</f>
        <v>0</v>
      </c>
      <c r="F166" s="20">
        <f>Model!$W$27*((drdp!C166+drdp!L166)*'DBH-OS'!$B166+(drdp!F166+drdp!O166)*'DBH-OS'!$C166+(drdp!I166+drdp!R166)*'DBH-OS'!$D166)</f>
        <v>0</v>
      </c>
      <c r="G166" s="20">
        <f>Model!$W$27*((drdp!D166+drdp!M166)*'DBH-OS'!$B166+(drdp!G166+drdp!P166)*'DBH-OS'!$C166+(drdp!J166+drdp!S166)*'DBH-OS'!$D166)</f>
        <v>0</v>
      </c>
      <c r="H166" s="18">
        <f>Model!$W$27*((drdp!B166)*'DBH-OS'!$B166+(drdp!E166)*'DBH-OS'!$C166+(drdp!H166)*'DBH-OS'!$D166)</f>
        <v>0</v>
      </c>
      <c r="I166" s="18">
        <f>Model!$W$27*((drdp!C166)*'DBH-OS'!$B166+(drdp!F166)*'DBH-OS'!$C166+(drdp!I166)*'DBH-OS'!$D166)</f>
        <v>0</v>
      </c>
      <c r="J166" s="18">
        <f>Model!$W$27*((drdp!D166)*'DBH-OS'!$B166+(drdp!G166)*'DBH-OS'!$C166+(drdp!J166)*'DBH-OS'!$D166)</f>
        <v>0</v>
      </c>
      <c r="K166" s="21">
        <f>SUM(E$3:E165)+H166</f>
        <v>-1.7231962885383294</v>
      </c>
      <c r="L166" s="21">
        <f>SUM(F$3:F165)+I166</f>
        <v>1.7238110682885559</v>
      </c>
      <c r="M166" s="21">
        <f>SUM(G$3:G165)+J166</f>
        <v>0</v>
      </c>
      <c r="N166" s="21"/>
      <c r="O166" s="21"/>
      <c r="P166" s="21"/>
      <c r="Q166" s="19">
        <f t="shared" si="16"/>
        <v>2.9694054488322732</v>
      </c>
      <c r="R166" s="19">
        <f t="shared" si="16"/>
        <v>2.9715245991541321</v>
      </c>
      <c r="S166" s="19">
        <f t="shared" si="16"/>
        <v>0</v>
      </c>
      <c r="T166" s="19">
        <f t="shared" si="13"/>
        <v>-2.970464835016132</v>
      </c>
      <c r="U166" s="19">
        <f t="shared" si="14"/>
        <v>0</v>
      </c>
      <c r="V166" s="19">
        <f t="shared" si="15"/>
        <v>0</v>
      </c>
    </row>
    <row r="167" spans="1:23" x14ac:dyDescent="0.25">
      <c r="A167" s="26">
        <f>Wellpath!E167</f>
        <v>0</v>
      </c>
      <c r="B167" s="22">
        <v>0</v>
      </c>
      <c r="C167" s="22">
        <v>0</v>
      </c>
      <c r="D167" s="22">
        <f t="shared" si="11"/>
        <v>3.9314164891663715E-5</v>
      </c>
      <c r="E167" s="20">
        <f>Model!$W$27*((drdp!B167+drdp!K167)*'DBH-OS'!$B167+(drdp!E167+drdp!N167)*'DBH-OS'!$C167+(drdp!H167+drdp!Q167)*'DBH-OS'!$D167)</f>
        <v>0</v>
      </c>
      <c r="F167" s="20">
        <f>Model!$W$27*((drdp!C167+drdp!L167)*'DBH-OS'!$B167+(drdp!F167+drdp!O167)*'DBH-OS'!$C167+(drdp!I167+drdp!R167)*'DBH-OS'!$D167)</f>
        <v>0</v>
      </c>
      <c r="G167" s="20">
        <f>Model!$W$27*((drdp!D167+drdp!M167)*'DBH-OS'!$B167+(drdp!G167+drdp!P167)*'DBH-OS'!$C167+(drdp!J167+drdp!S167)*'DBH-OS'!$D167)</f>
        <v>0</v>
      </c>
      <c r="H167" s="18">
        <f>Model!$W$27*((drdp!B167)*'DBH-OS'!$B167+(drdp!E167)*'DBH-OS'!$C167+(drdp!H167)*'DBH-OS'!$D167)</f>
        <v>0</v>
      </c>
      <c r="I167" s="18">
        <f>Model!$W$27*((drdp!C167)*'DBH-OS'!$B167+(drdp!F167)*'DBH-OS'!$C167+(drdp!I167)*'DBH-OS'!$D167)</f>
        <v>0</v>
      </c>
      <c r="J167" s="18">
        <f>Model!$W$27*((drdp!D167)*'DBH-OS'!$B167+(drdp!G167)*'DBH-OS'!$C167+(drdp!J167)*'DBH-OS'!$D167)</f>
        <v>0</v>
      </c>
      <c r="K167" s="21">
        <f>SUM(E$3:E166)+H167</f>
        <v>-1.7231962885383294</v>
      </c>
      <c r="L167" s="21">
        <f>SUM(F$3:F166)+I167</f>
        <v>1.7238110682885559</v>
      </c>
      <c r="M167" s="21">
        <f>SUM(G$3:G166)+J167</f>
        <v>0</v>
      </c>
      <c r="N167" s="21"/>
      <c r="O167" s="21"/>
      <c r="P167" s="21"/>
      <c r="Q167" s="19">
        <f t="shared" si="16"/>
        <v>2.9694054488322732</v>
      </c>
      <c r="R167" s="19">
        <f t="shared" si="16"/>
        <v>2.9715245991541321</v>
      </c>
      <c r="S167" s="19">
        <f t="shared" si="16"/>
        <v>0</v>
      </c>
      <c r="T167" s="19">
        <f t="shared" si="13"/>
        <v>-2.970464835016132</v>
      </c>
      <c r="U167" s="19">
        <f t="shared" si="14"/>
        <v>0</v>
      </c>
      <c r="V167" s="19">
        <f t="shared" si="15"/>
        <v>0</v>
      </c>
    </row>
    <row r="168" spans="1:23" x14ac:dyDescent="0.25">
      <c r="A168" s="26">
        <f>Wellpath!E168</f>
        <v>0</v>
      </c>
      <c r="B168" s="22">
        <v>0</v>
      </c>
      <c r="C168" s="22">
        <v>0</v>
      </c>
      <c r="D168" s="22">
        <f t="shared" si="11"/>
        <v>3.9314164891663715E-5</v>
      </c>
      <c r="E168" s="20">
        <f>Model!$W$27*((drdp!B168+drdp!K168)*'DBH-OS'!$B168+(drdp!E168+drdp!N168)*'DBH-OS'!$C168+(drdp!H168+drdp!Q168)*'DBH-OS'!$D168)</f>
        <v>0</v>
      </c>
      <c r="F168" s="20">
        <f>Model!$W$27*((drdp!C168+drdp!L168)*'DBH-OS'!$B168+(drdp!F168+drdp!O168)*'DBH-OS'!$C168+(drdp!I168+drdp!R168)*'DBH-OS'!$D168)</f>
        <v>0</v>
      </c>
      <c r="G168" s="20">
        <f>Model!$W$27*((drdp!D168+drdp!M168)*'DBH-OS'!$B168+(drdp!G168+drdp!P168)*'DBH-OS'!$C168+(drdp!J168+drdp!S168)*'DBH-OS'!$D168)</f>
        <v>0</v>
      </c>
      <c r="H168" s="18">
        <f>Model!$W$27*((drdp!B168)*'DBH-OS'!$B168+(drdp!E168)*'DBH-OS'!$C168+(drdp!H168)*'DBH-OS'!$D168)</f>
        <v>0</v>
      </c>
      <c r="I168" s="18">
        <f>Model!$W$27*((drdp!C168)*'DBH-OS'!$B168+(drdp!F168)*'DBH-OS'!$C168+(drdp!I168)*'DBH-OS'!$D168)</f>
        <v>0</v>
      </c>
      <c r="J168" s="18">
        <f>Model!$W$27*((drdp!D168)*'DBH-OS'!$B168+(drdp!G168)*'DBH-OS'!$C168+(drdp!J168)*'DBH-OS'!$D168)</f>
        <v>0</v>
      </c>
      <c r="K168" s="21">
        <f>SUM(E$3:E167)+H168</f>
        <v>-1.7231962885383294</v>
      </c>
      <c r="L168" s="21">
        <f>SUM(F$3:F167)+I168</f>
        <v>1.7238110682885559</v>
      </c>
      <c r="M168" s="21">
        <f>SUM(G$3:G167)+J168</f>
        <v>0</v>
      </c>
      <c r="N168" s="21"/>
      <c r="O168" s="21"/>
      <c r="P168" s="21"/>
      <c r="Q168" s="19">
        <f t="shared" si="16"/>
        <v>2.9694054488322732</v>
      </c>
      <c r="R168" s="19">
        <f t="shared" si="16"/>
        <v>2.9715245991541321</v>
      </c>
      <c r="S168" s="19">
        <f t="shared" si="16"/>
        <v>0</v>
      </c>
      <c r="T168" s="19">
        <f t="shared" si="13"/>
        <v>-2.970464835016132</v>
      </c>
      <c r="U168" s="19">
        <f t="shared" si="14"/>
        <v>0</v>
      </c>
      <c r="V168" s="19">
        <f t="shared" si="15"/>
        <v>0</v>
      </c>
    </row>
    <row r="169" spans="1:23" x14ac:dyDescent="0.25">
      <c r="A169" s="26">
        <f>Wellpath!E169</f>
        <v>0</v>
      </c>
      <c r="B169" s="22">
        <v>0</v>
      </c>
      <c r="C169" s="22">
        <v>0</v>
      </c>
      <c r="D169" s="22">
        <f t="shared" si="11"/>
        <v>3.9314164891663715E-5</v>
      </c>
      <c r="E169" s="20">
        <f>Model!$W$27*((drdp!B169+drdp!K169)*'DBH-OS'!$B169+(drdp!E169+drdp!N169)*'DBH-OS'!$C169+(drdp!H169+drdp!Q169)*'DBH-OS'!$D169)</f>
        <v>0</v>
      </c>
      <c r="F169" s="20">
        <f>Model!$W$27*((drdp!C169+drdp!L169)*'DBH-OS'!$B169+(drdp!F169+drdp!O169)*'DBH-OS'!$C169+(drdp!I169+drdp!R169)*'DBH-OS'!$D169)</f>
        <v>0</v>
      </c>
      <c r="G169" s="20">
        <f>Model!$W$27*((drdp!D169+drdp!M169)*'DBH-OS'!$B169+(drdp!G169+drdp!P169)*'DBH-OS'!$C169+(drdp!J169+drdp!S169)*'DBH-OS'!$D169)</f>
        <v>0</v>
      </c>
      <c r="H169" s="18">
        <f>Model!$W$27*((drdp!B169)*'DBH-OS'!$B169+(drdp!E169)*'DBH-OS'!$C169+(drdp!H169)*'DBH-OS'!$D169)</f>
        <v>0</v>
      </c>
      <c r="I169" s="18">
        <f>Model!$W$27*((drdp!C169)*'DBH-OS'!$B169+(drdp!F169)*'DBH-OS'!$C169+(drdp!I169)*'DBH-OS'!$D169)</f>
        <v>0</v>
      </c>
      <c r="J169" s="18">
        <f>Model!$W$27*((drdp!D169)*'DBH-OS'!$B169+(drdp!G169)*'DBH-OS'!$C169+(drdp!J169)*'DBH-OS'!$D169)</f>
        <v>0</v>
      </c>
      <c r="K169" s="21">
        <f>SUM(E$3:E168)+H169</f>
        <v>-1.7231962885383294</v>
      </c>
      <c r="L169" s="21">
        <f>SUM(F$3:F168)+I169</f>
        <v>1.7238110682885559</v>
      </c>
      <c r="M169" s="21">
        <f>SUM(G$3:G168)+J169</f>
        <v>0</v>
      </c>
      <c r="N169" s="21"/>
      <c r="O169" s="21"/>
      <c r="P169" s="21"/>
      <c r="Q169" s="19">
        <f t="shared" si="16"/>
        <v>2.9694054488322732</v>
      </c>
      <c r="R169" s="19">
        <f t="shared" si="16"/>
        <v>2.9715245991541321</v>
      </c>
      <c r="S169" s="19">
        <f t="shared" si="16"/>
        <v>0</v>
      </c>
      <c r="T169" s="19">
        <f t="shared" si="13"/>
        <v>-2.970464835016132</v>
      </c>
      <c r="U169" s="19">
        <f t="shared" si="14"/>
        <v>0</v>
      </c>
      <c r="V169" s="19">
        <f t="shared" si="15"/>
        <v>0</v>
      </c>
    </row>
    <row r="170" spans="1:23" x14ac:dyDescent="0.25">
      <c r="A170" s="26">
        <f>Wellpath!E170</f>
        <v>0</v>
      </c>
      <c r="B170" s="22">
        <v>0</v>
      </c>
      <c r="C170" s="22">
        <v>0</v>
      </c>
      <c r="D170" s="22">
        <f t="shared" si="11"/>
        <v>3.9314164891663715E-5</v>
      </c>
      <c r="E170" s="20">
        <f>Model!$W$27*((drdp!B170+drdp!K170)*'DBH-OS'!$B170+(drdp!E170+drdp!N170)*'DBH-OS'!$C170+(drdp!H170+drdp!Q170)*'DBH-OS'!$D170)</f>
        <v>0</v>
      </c>
      <c r="F170" s="20">
        <f>Model!$W$27*((drdp!C170+drdp!L170)*'DBH-OS'!$B170+(drdp!F170+drdp!O170)*'DBH-OS'!$C170+(drdp!I170+drdp!R170)*'DBH-OS'!$D170)</f>
        <v>0</v>
      </c>
      <c r="G170" s="20">
        <f>Model!$W$27*((drdp!D170+drdp!M170)*'DBH-OS'!$B170+(drdp!G170+drdp!P170)*'DBH-OS'!$C170+(drdp!J170+drdp!S170)*'DBH-OS'!$D170)</f>
        <v>0</v>
      </c>
      <c r="H170" s="18">
        <f>Model!$W$27*((drdp!B170)*'DBH-OS'!$B170+(drdp!E170)*'DBH-OS'!$C170+(drdp!H170)*'DBH-OS'!$D170)</f>
        <v>0</v>
      </c>
      <c r="I170" s="18">
        <f>Model!$W$27*((drdp!C170)*'DBH-OS'!$B170+(drdp!F170)*'DBH-OS'!$C170+(drdp!I170)*'DBH-OS'!$D170)</f>
        <v>0</v>
      </c>
      <c r="J170" s="18">
        <f>Model!$W$27*((drdp!D170)*'DBH-OS'!$B170+(drdp!G170)*'DBH-OS'!$C170+(drdp!J170)*'DBH-OS'!$D170)</f>
        <v>0</v>
      </c>
      <c r="K170" s="21">
        <f>SUM(E$3:E169)+H170</f>
        <v>-1.7231962885383294</v>
      </c>
      <c r="L170" s="21">
        <f>SUM(F$3:F169)+I170</f>
        <v>1.7238110682885559</v>
      </c>
      <c r="M170" s="21">
        <f>SUM(G$3:G169)+J170</f>
        <v>0</v>
      </c>
      <c r="N170" s="21"/>
      <c r="O170" s="21"/>
      <c r="P170" s="21"/>
      <c r="Q170" s="19">
        <f t="shared" si="16"/>
        <v>2.9694054488322732</v>
      </c>
      <c r="R170" s="19">
        <f t="shared" si="16"/>
        <v>2.9715245991541321</v>
      </c>
      <c r="S170" s="19">
        <f t="shared" si="16"/>
        <v>0</v>
      </c>
      <c r="T170" s="19">
        <f t="shared" si="13"/>
        <v>-2.970464835016132</v>
      </c>
      <c r="U170" s="19">
        <f t="shared" si="14"/>
        <v>0</v>
      </c>
      <c r="V170" s="19">
        <f t="shared" si="15"/>
        <v>0</v>
      </c>
    </row>
    <row r="171" spans="1:23" x14ac:dyDescent="0.25">
      <c r="A171" s="26">
        <f>Wellpath!E171</f>
        <v>0</v>
      </c>
      <c r="B171" s="22">
        <v>0</v>
      </c>
      <c r="C171" s="22">
        <v>0</v>
      </c>
      <c r="D171" s="22">
        <f t="shared" si="11"/>
        <v>3.9314164891663715E-5</v>
      </c>
      <c r="E171" s="20">
        <f>Model!$W$27*((drdp!B171+drdp!K171)*'DBH-OS'!$B171+(drdp!E171+drdp!N171)*'DBH-OS'!$C171+(drdp!H171+drdp!Q171)*'DBH-OS'!$D171)</f>
        <v>0</v>
      </c>
      <c r="F171" s="20">
        <f>Model!$W$27*((drdp!C171+drdp!L171)*'DBH-OS'!$B171+(drdp!F171+drdp!O171)*'DBH-OS'!$C171+(drdp!I171+drdp!R171)*'DBH-OS'!$D171)</f>
        <v>0</v>
      </c>
      <c r="G171" s="20">
        <f>Model!$W$27*((drdp!D171+drdp!M171)*'DBH-OS'!$B171+(drdp!G171+drdp!P171)*'DBH-OS'!$C171+(drdp!J171+drdp!S171)*'DBH-OS'!$D171)</f>
        <v>0</v>
      </c>
      <c r="H171" s="18">
        <f>Model!$W$27*((drdp!B171)*'DBH-OS'!$B171+(drdp!E171)*'DBH-OS'!$C171+(drdp!H171)*'DBH-OS'!$D171)</f>
        <v>0</v>
      </c>
      <c r="I171" s="18">
        <f>Model!$W$27*((drdp!C171)*'DBH-OS'!$B171+(drdp!F171)*'DBH-OS'!$C171+(drdp!I171)*'DBH-OS'!$D171)</f>
        <v>0</v>
      </c>
      <c r="J171" s="18">
        <f>Model!$W$27*((drdp!D171)*'DBH-OS'!$B171+(drdp!G171)*'DBH-OS'!$C171+(drdp!J171)*'DBH-OS'!$D171)</f>
        <v>0</v>
      </c>
      <c r="K171" s="21">
        <f>SUM(E$3:E170)+H171</f>
        <v>-1.7231962885383294</v>
      </c>
      <c r="L171" s="21">
        <f>SUM(F$3:F170)+I171</f>
        <v>1.7238110682885559</v>
      </c>
      <c r="M171" s="21">
        <f>SUM(G$3:G170)+J171</f>
        <v>0</v>
      </c>
      <c r="N171" s="21"/>
      <c r="O171" s="21"/>
      <c r="P171" s="21"/>
      <c r="Q171" s="19">
        <f t="shared" si="16"/>
        <v>2.9694054488322732</v>
      </c>
      <c r="R171" s="19">
        <f t="shared" si="16"/>
        <v>2.9715245991541321</v>
      </c>
      <c r="S171" s="19">
        <f t="shared" si="16"/>
        <v>0</v>
      </c>
      <c r="T171" s="19">
        <f t="shared" si="13"/>
        <v>-2.970464835016132</v>
      </c>
      <c r="U171" s="19">
        <f t="shared" si="14"/>
        <v>0</v>
      </c>
      <c r="V171" s="19">
        <f t="shared" si="15"/>
        <v>0</v>
      </c>
    </row>
    <row r="172" spans="1:23" x14ac:dyDescent="0.25">
      <c r="A172" s="26">
        <f>Wellpath!E172</f>
        <v>0</v>
      </c>
      <c r="B172" s="22">
        <v>0</v>
      </c>
      <c r="C172" s="22">
        <v>0</v>
      </c>
      <c r="D172" s="22">
        <f t="shared" si="11"/>
        <v>3.9314164891663715E-5</v>
      </c>
      <c r="E172" s="20">
        <f>Model!$W$27*((drdp!B172+drdp!K172)*'DBH-OS'!$B172+(drdp!E172+drdp!N172)*'DBH-OS'!$C172+(drdp!H172+drdp!Q172)*'DBH-OS'!$D172)</f>
        <v>0</v>
      </c>
      <c r="F172" s="20">
        <f>Model!$W$27*((drdp!C172+drdp!L172)*'DBH-OS'!$B172+(drdp!F172+drdp!O172)*'DBH-OS'!$C172+(drdp!I172+drdp!R172)*'DBH-OS'!$D172)</f>
        <v>0</v>
      </c>
      <c r="G172" s="20">
        <f>Model!$W$27*((drdp!D172+drdp!M172)*'DBH-OS'!$B172+(drdp!G172+drdp!P172)*'DBH-OS'!$C172+(drdp!J172+drdp!S172)*'DBH-OS'!$D172)</f>
        <v>0</v>
      </c>
      <c r="H172" s="18">
        <f>Model!$W$27*((drdp!B172)*'DBH-OS'!$B172+(drdp!E172)*'DBH-OS'!$C172+(drdp!H172)*'DBH-OS'!$D172)</f>
        <v>0</v>
      </c>
      <c r="I172" s="18">
        <f>Model!$W$27*((drdp!C172)*'DBH-OS'!$B172+(drdp!F172)*'DBH-OS'!$C172+(drdp!I172)*'DBH-OS'!$D172)</f>
        <v>0</v>
      </c>
      <c r="J172" s="18">
        <f>Model!$W$27*((drdp!D172)*'DBH-OS'!$B172+(drdp!G172)*'DBH-OS'!$C172+(drdp!J172)*'DBH-OS'!$D172)</f>
        <v>0</v>
      </c>
      <c r="K172" s="21">
        <f>SUM(E$3:E171)+H172</f>
        <v>-1.7231962885383294</v>
      </c>
      <c r="L172" s="21">
        <f>SUM(F$3:F171)+I172</f>
        <v>1.7238110682885559</v>
      </c>
      <c r="M172" s="21">
        <f>SUM(G$3:G171)+J172</f>
        <v>0</v>
      </c>
      <c r="N172" s="21"/>
      <c r="O172" s="21"/>
      <c r="P172" s="21"/>
      <c r="Q172" s="19">
        <f t="shared" si="16"/>
        <v>2.9694054488322732</v>
      </c>
      <c r="R172" s="19">
        <f t="shared" si="16"/>
        <v>2.9715245991541321</v>
      </c>
      <c r="S172" s="19">
        <f t="shared" si="16"/>
        <v>0</v>
      </c>
      <c r="T172" s="19">
        <f t="shared" si="13"/>
        <v>-2.970464835016132</v>
      </c>
      <c r="U172" s="19">
        <f t="shared" si="14"/>
        <v>0</v>
      </c>
      <c r="V172" s="19">
        <f t="shared" si="15"/>
        <v>0</v>
      </c>
    </row>
    <row r="173" spans="1:23" x14ac:dyDescent="0.25">
      <c r="A173" s="26">
        <f>Wellpath!E173</f>
        <v>0</v>
      </c>
      <c r="B173" s="22">
        <v>0</v>
      </c>
      <c r="C173" s="22">
        <v>0</v>
      </c>
      <c r="D173" s="22">
        <f t="shared" si="11"/>
        <v>3.9314164891663715E-5</v>
      </c>
      <c r="E173" s="20">
        <f>Model!$W$27*((drdp!B173+drdp!K173)*'DBH-OS'!$B173+(drdp!E173+drdp!N173)*'DBH-OS'!$C173+(drdp!H173+drdp!Q173)*'DBH-OS'!$D173)</f>
        <v>0</v>
      </c>
      <c r="F173" s="20">
        <f>Model!$W$27*((drdp!C173+drdp!L173)*'DBH-OS'!$B173+(drdp!F173+drdp!O173)*'DBH-OS'!$C173+(drdp!I173+drdp!R173)*'DBH-OS'!$D173)</f>
        <v>0</v>
      </c>
      <c r="G173" s="20">
        <f>Model!$W$27*((drdp!D173+drdp!M173)*'DBH-OS'!$B173+(drdp!G173+drdp!P173)*'DBH-OS'!$C173+(drdp!J173+drdp!S173)*'DBH-OS'!$D173)</f>
        <v>0</v>
      </c>
      <c r="H173" s="18">
        <f>Model!$W$27*((drdp!B173)*'DBH-OS'!$B173+(drdp!E173)*'DBH-OS'!$C173+(drdp!H173)*'DBH-OS'!$D173)</f>
        <v>0</v>
      </c>
      <c r="I173" s="18">
        <f>Model!$W$27*((drdp!C173)*'DBH-OS'!$B173+(drdp!F173)*'DBH-OS'!$C173+(drdp!I173)*'DBH-OS'!$D173)</f>
        <v>0</v>
      </c>
      <c r="J173" s="18">
        <f>Model!$W$27*((drdp!D173)*'DBH-OS'!$B173+(drdp!G173)*'DBH-OS'!$C173+(drdp!J173)*'DBH-OS'!$D173)</f>
        <v>0</v>
      </c>
      <c r="K173" s="21">
        <f>SUM(E$3:E172)+H173</f>
        <v>-1.7231962885383294</v>
      </c>
      <c r="L173" s="21">
        <f>SUM(F$3:F172)+I173</f>
        <v>1.7238110682885559</v>
      </c>
      <c r="M173" s="21">
        <f>SUM(G$3:G172)+J173</f>
        <v>0</v>
      </c>
      <c r="N173" s="21"/>
      <c r="O173" s="21"/>
      <c r="P173" s="21"/>
      <c r="Q173" s="19">
        <f t="shared" si="16"/>
        <v>2.9694054488322732</v>
      </c>
      <c r="R173" s="19">
        <f t="shared" si="16"/>
        <v>2.9715245991541321</v>
      </c>
      <c r="S173" s="19">
        <f t="shared" si="16"/>
        <v>0</v>
      </c>
      <c r="T173" s="19">
        <f t="shared" si="13"/>
        <v>-2.970464835016132</v>
      </c>
      <c r="U173" s="19">
        <f t="shared" si="14"/>
        <v>0</v>
      </c>
      <c r="V173" s="19">
        <f t="shared" si="15"/>
        <v>0</v>
      </c>
      <c r="W173" s="10" t="s">
        <v>62</v>
      </c>
    </row>
    <row r="174" spans="1:23" x14ac:dyDescent="0.25">
      <c r="A174" s="26">
        <f>Wellpath!E174</f>
        <v>0</v>
      </c>
      <c r="B174" s="22">
        <v>0</v>
      </c>
      <c r="C174" s="22">
        <v>0</v>
      </c>
      <c r="D174" s="22">
        <f t="shared" si="11"/>
        <v>3.9314164891663715E-5</v>
      </c>
      <c r="E174" s="20">
        <f>Model!$W$27*((drdp!B174+drdp!K174)*'DBH-OS'!$B174+(drdp!E174+drdp!N174)*'DBH-OS'!$C174+(drdp!H174+drdp!Q174)*'DBH-OS'!$D174)</f>
        <v>0</v>
      </c>
      <c r="F174" s="20">
        <f>Model!$W$27*((drdp!C174+drdp!L174)*'DBH-OS'!$B174+(drdp!F174+drdp!O174)*'DBH-OS'!$C174+(drdp!I174+drdp!R174)*'DBH-OS'!$D174)</f>
        <v>0</v>
      </c>
      <c r="G174" s="20">
        <f>Model!$W$27*((drdp!D174+drdp!M174)*'DBH-OS'!$B174+(drdp!G174+drdp!P174)*'DBH-OS'!$C174+(drdp!J174+drdp!S174)*'DBH-OS'!$D174)</f>
        <v>0</v>
      </c>
      <c r="H174" s="18">
        <f>Model!$W$27*((drdp!B174)*'DBH-OS'!$B174+(drdp!E174)*'DBH-OS'!$C174+(drdp!H174)*'DBH-OS'!$D174)</f>
        <v>0</v>
      </c>
      <c r="I174" s="18">
        <f>Model!$W$27*((drdp!C174)*'DBH-OS'!$B174+(drdp!F174)*'DBH-OS'!$C174+(drdp!I174)*'DBH-OS'!$D174)</f>
        <v>0</v>
      </c>
      <c r="J174" s="18">
        <f>Model!$W$27*((drdp!D174)*'DBH-OS'!$B174+(drdp!G174)*'DBH-OS'!$C174+(drdp!J174)*'DBH-OS'!$D174)</f>
        <v>0</v>
      </c>
      <c r="K174" s="21">
        <f>SUM(E$3:E173)+H174</f>
        <v>-1.7231962885383294</v>
      </c>
      <c r="L174" s="21">
        <f>SUM(F$3:F173)+I174</f>
        <v>1.7238110682885559</v>
      </c>
      <c r="M174" s="21">
        <f>SUM(G$3:G173)+J174</f>
        <v>0</v>
      </c>
      <c r="N174" s="21"/>
      <c r="O174" s="21"/>
      <c r="P174" s="21"/>
      <c r="Q174" s="19">
        <f t="shared" si="16"/>
        <v>2.9694054488322732</v>
      </c>
      <c r="R174" s="19">
        <f t="shared" si="16"/>
        <v>2.9715245991541321</v>
      </c>
      <c r="S174" s="19">
        <f t="shared" si="16"/>
        <v>0</v>
      </c>
      <c r="T174" s="19">
        <f t="shared" si="13"/>
        <v>-2.970464835016132</v>
      </c>
      <c r="U174" s="19">
        <f t="shared" si="14"/>
        <v>0</v>
      </c>
      <c r="V174" s="19">
        <f t="shared" si="15"/>
        <v>0</v>
      </c>
    </row>
    <row r="175" spans="1:23" x14ac:dyDescent="0.25">
      <c r="A175" s="26">
        <f>Wellpath!E175</f>
        <v>0</v>
      </c>
      <c r="B175" s="22">
        <v>0</v>
      </c>
      <c r="C175" s="22">
        <v>0</v>
      </c>
      <c r="D175" s="22">
        <f t="shared" si="11"/>
        <v>3.9314164891663715E-5</v>
      </c>
      <c r="E175" s="20">
        <f>Model!$W$27*((drdp!B175+drdp!K175)*'DBH-OS'!$B175+(drdp!E175+drdp!N175)*'DBH-OS'!$C175+(drdp!H175+drdp!Q175)*'DBH-OS'!$D175)</f>
        <v>0</v>
      </c>
      <c r="F175" s="20">
        <f>Model!$W$27*((drdp!C175+drdp!L175)*'DBH-OS'!$B175+(drdp!F175+drdp!O175)*'DBH-OS'!$C175+(drdp!I175+drdp!R175)*'DBH-OS'!$D175)</f>
        <v>0</v>
      </c>
      <c r="G175" s="20">
        <f>Model!$W$27*((drdp!D175+drdp!M175)*'DBH-OS'!$B175+(drdp!G175+drdp!P175)*'DBH-OS'!$C175+(drdp!J175+drdp!S175)*'DBH-OS'!$D175)</f>
        <v>0</v>
      </c>
      <c r="H175" s="18">
        <f>Model!$W$27*((drdp!B175)*'DBH-OS'!$B175+(drdp!E175)*'DBH-OS'!$C175+(drdp!H175)*'DBH-OS'!$D175)</f>
        <v>0</v>
      </c>
      <c r="I175" s="18">
        <f>Model!$W$27*((drdp!C175)*'DBH-OS'!$B175+(drdp!F175)*'DBH-OS'!$C175+(drdp!I175)*'DBH-OS'!$D175)</f>
        <v>0</v>
      </c>
      <c r="J175" s="18">
        <f>Model!$W$27*((drdp!D175)*'DBH-OS'!$B175+(drdp!G175)*'DBH-OS'!$C175+(drdp!J175)*'DBH-OS'!$D175)</f>
        <v>0</v>
      </c>
      <c r="K175" s="21">
        <f>SUM(E$3:E174)+H175</f>
        <v>-1.7231962885383294</v>
      </c>
      <c r="L175" s="21">
        <f>SUM(F$3:F174)+I175</f>
        <v>1.7238110682885559</v>
      </c>
      <c r="M175" s="21">
        <f>SUM(G$3:G174)+J175</f>
        <v>0</v>
      </c>
      <c r="N175" s="21"/>
      <c r="O175" s="21"/>
      <c r="P175" s="21"/>
      <c r="Q175" s="19">
        <f t="shared" si="16"/>
        <v>2.9694054488322732</v>
      </c>
      <c r="R175" s="19">
        <f t="shared" si="16"/>
        <v>2.9715245991541321</v>
      </c>
      <c r="S175" s="19">
        <f t="shared" si="16"/>
        <v>0</v>
      </c>
      <c r="T175" s="19">
        <f t="shared" si="13"/>
        <v>-2.970464835016132</v>
      </c>
      <c r="U175" s="19">
        <f t="shared" si="14"/>
        <v>0</v>
      </c>
      <c r="V175" s="19">
        <f t="shared" si="15"/>
        <v>0</v>
      </c>
    </row>
    <row r="176" spans="1:23" x14ac:dyDescent="0.25">
      <c r="A176" s="26">
        <f>Wellpath!E176</f>
        <v>0</v>
      </c>
      <c r="B176" s="22">
        <v>0</v>
      </c>
      <c r="C176" s="22">
        <v>0</v>
      </c>
      <c r="D176" s="22">
        <f t="shared" si="11"/>
        <v>3.9314164891663715E-5</v>
      </c>
      <c r="E176" s="20">
        <f>Model!$W$27*((drdp!B176+drdp!K176)*'DBH-OS'!$B176+(drdp!E176+drdp!N176)*'DBH-OS'!$C176+(drdp!H176+drdp!Q176)*'DBH-OS'!$D176)</f>
        <v>0</v>
      </c>
      <c r="F176" s="20">
        <f>Model!$W$27*((drdp!C176+drdp!L176)*'DBH-OS'!$B176+(drdp!F176+drdp!O176)*'DBH-OS'!$C176+(drdp!I176+drdp!R176)*'DBH-OS'!$D176)</f>
        <v>0</v>
      </c>
      <c r="G176" s="20">
        <f>Model!$W$27*((drdp!D176+drdp!M176)*'DBH-OS'!$B176+(drdp!G176+drdp!P176)*'DBH-OS'!$C176+(drdp!J176+drdp!S176)*'DBH-OS'!$D176)</f>
        <v>0</v>
      </c>
      <c r="H176" s="18">
        <f>Model!$W$27*((drdp!B176)*'DBH-OS'!$B176+(drdp!E176)*'DBH-OS'!$C176+(drdp!H176)*'DBH-OS'!$D176)</f>
        <v>0</v>
      </c>
      <c r="I176" s="18">
        <f>Model!$W$27*((drdp!C176)*'DBH-OS'!$B176+(drdp!F176)*'DBH-OS'!$C176+(drdp!I176)*'DBH-OS'!$D176)</f>
        <v>0</v>
      </c>
      <c r="J176" s="18">
        <f>Model!$W$27*((drdp!D176)*'DBH-OS'!$B176+(drdp!G176)*'DBH-OS'!$C176+(drdp!J176)*'DBH-OS'!$D176)</f>
        <v>0</v>
      </c>
      <c r="K176" s="21">
        <f>SUM(E$3:E175)+H176</f>
        <v>-1.7231962885383294</v>
      </c>
      <c r="L176" s="21">
        <f>SUM(F$3:F175)+I176</f>
        <v>1.7238110682885559</v>
      </c>
      <c r="M176" s="21">
        <f>SUM(G$3:G175)+J176</f>
        <v>0</v>
      </c>
      <c r="N176" s="21"/>
      <c r="O176" s="21"/>
      <c r="P176" s="21"/>
      <c r="Q176" s="19">
        <f t="shared" si="16"/>
        <v>2.9694054488322732</v>
      </c>
      <c r="R176" s="19">
        <f t="shared" si="16"/>
        <v>2.9715245991541321</v>
      </c>
      <c r="S176" s="19">
        <f t="shared" si="16"/>
        <v>0</v>
      </c>
      <c r="T176" s="19">
        <f t="shared" si="13"/>
        <v>-2.970464835016132</v>
      </c>
      <c r="U176" s="19">
        <f t="shared" si="14"/>
        <v>0</v>
      </c>
      <c r="V176" s="19">
        <f t="shared" si="15"/>
        <v>0</v>
      </c>
    </row>
    <row r="177" spans="1:22" x14ac:dyDescent="0.25">
      <c r="A177" s="26">
        <f>Wellpath!E177</f>
        <v>0</v>
      </c>
      <c r="B177" s="22">
        <v>0</v>
      </c>
      <c r="C177" s="22">
        <v>0</v>
      </c>
      <c r="D177" s="22">
        <f t="shared" si="11"/>
        <v>3.9314164891663715E-5</v>
      </c>
      <c r="E177" s="20">
        <f>Model!$W$27*((drdp!B177+drdp!K177)*'DBH-OS'!$B177+(drdp!E177+drdp!N177)*'DBH-OS'!$C177+(drdp!H177+drdp!Q177)*'DBH-OS'!$D177)</f>
        <v>0</v>
      </c>
      <c r="F177" s="20">
        <f>Model!$W$27*((drdp!C177+drdp!L177)*'DBH-OS'!$B177+(drdp!F177+drdp!O177)*'DBH-OS'!$C177+(drdp!I177+drdp!R177)*'DBH-OS'!$D177)</f>
        <v>0</v>
      </c>
      <c r="G177" s="20">
        <f>Model!$W$27*((drdp!D177+drdp!M177)*'DBH-OS'!$B177+(drdp!G177+drdp!P177)*'DBH-OS'!$C177+(drdp!J177+drdp!S177)*'DBH-OS'!$D177)</f>
        <v>0</v>
      </c>
      <c r="H177" s="18">
        <f>Model!$W$27*((drdp!B177)*'DBH-OS'!$B177+(drdp!E177)*'DBH-OS'!$C177+(drdp!H177)*'DBH-OS'!$D177)</f>
        <v>0</v>
      </c>
      <c r="I177" s="18">
        <f>Model!$W$27*((drdp!C177)*'DBH-OS'!$B177+(drdp!F177)*'DBH-OS'!$C177+(drdp!I177)*'DBH-OS'!$D177)</f>
        <v>0</v>
      </c>
      <c r="J177" s="18">
        <f>Model!$W$27*((drdp!D177)*'DBH-OS'!$B177+(drdp!G177)*'DBH-OS'!$C177+(drdp!J177)*'DBH-OS'!$D177)</f>
        <v>0</v>
      </c>
      <c r="K177" s="21">
        <f>SUM(E$3:E176)+H177</f>
        <v>-1.7231962885383294</v>
      </c>
      <c r="L177" s="21">
        <f>SUM(F$3:F176)+I177</f>
        <v>1.7238110682885559</v>
      </c>
      <c r="M177" s="21">
        <f>SUM(G$3:G176)+J177</f>
        <v>0</v>
      </c>
      <c r="N177" s="21"/>
      <c r="O177" s="21"/>
      <c r="P177" s="21"/>
      <c r="Q177" s="19">
        <f t="shared" si="16"/>
        <v>2.9694054488322732</v>
      </c>
      <c r="R177" s="19">
        <f t="shared" si="16"/>
        <v>2.9715245991541321</v>
      </c>
      <c r="S177" s="19">
        <f t="shared" si="16"/>
        <v>0</v>
      </c>
      <c r="T177" s="19">
        <f t="shared" si="13"/>
        <v>-2.970464835016132</v>
      </c>
      <c r="U177" s="19">
        <f t="shared" si="14"/>
        <v>0</v>
      </c>
      <c r="V177" s="19">
        <f t="shared" si="15"/>
        <v>0</v>
      </c>
    </row>
    <row r="178" spans="1:22" x14ac:dyDescent="0.25">
      <c r="A178" s="26">
        <f>Wellpath!E178</f>
        <v>0</v>
      </c>
      <c r="B178" s="22">
        <v>0</v>
      </c>
      <c r="C178" s="22">
        <v>0</v>
      </c>
      <c r="D178" s="22">
        <f t="shared" si="11"/>
        <v>3.9314164891663715E-5</v>
      </c>
      <c r="E178" s="20">
        <f>Model!$W$27*((drdp!B178+drdp!K178)*'DBH-OS'!$B178+(drdp!E178+drdp!N178)*'DBH-OS'!$C178+(drdp!H178+drdp!Q178)*'DBH-OS'!$D178)</f>
        <v>0</v>
      </c>
      <c r="F178" s="20">
        <f>Model!$W$27*((drdp!C178+drdp!L178)*'DBH-OS'!$B178+(drdp!F178+drdp!O178)*'DBH-OS'!$C178+(drdp!I178+drdp!R178)*'DBH-OS'!$D178)</f>
        <v>0</v>
      </c>
      <c r="G178" s="20">
        <f>Model!$W$27*((drdp!D178+drdp!M178)*'DBH-OS'!$B178+(drdp!G178+drdp!P178)*'DBH-OS'!$C178+(drdp!J178+drdp!S178)*'DBH-OS'!$D178)</f>
        <v>0</v>
      </c>
      <c r="H178" s="18">
        <f>Model!$W$27*((drdp!B178)*'DBH-OS'!$B178+(drdp!E178)*'DBH-OS'!$C178+(drdp!H178)*'DBH-OS'!$D178)</f>
        <v>0</v>
      </c>
      <c r="I178" s="18">
        <f>Model!$W$27*((drdp!C178)*'DBH-OS'!$B178+(drdp!F178)*'DBH-OS'!$C178+(drdp!I178)*'DBH-OS'!$D178)</f>
        <v>0</v>
      </c>
      <c r="J178" s="18">
        <f>Model!$W$27*((drdp!D178)*'DBH-OS'!$B178+(drdp!G178)*'DBH-OS'!$C178+(drdp!J178)*'DBH-OS'!$D178)</f>
        <v>0</v>
      </c>
      <c r="K178" s="21">
        <f>SUM(E$3:E177)+H178</f>
        <v>-1.7231962885383294</v>
      </c>
      <c r="L178" s="21">
        <f>SUM(F$3:F177)+I178</f>
        <v>1.7238110682885559</v>
      </c>
      <c r="M178" s="21">
        <f>SUM(G$3:G177)+J178</f>
        <v>0</v>
      </c>
      <c r="N178" s="21"/>
      <c r="O178" s="21"/>
      <c r="P178" s="21"/>
      <c r="Q178" s="19">
        <f t="shared" si="16"/>
        <v>2.9694054488322732</v>
      </c>
      <c r="R178" s="19">
        <f t="shared" si="16"/>
        <v>2.9715245991541321</v>
      </c>
      <c r="S178" s="19">
        <f t="shared" si="16"/>
        <v>0</v>
      </c>
      <c r="T178" s="19">
        <f t="shared" si="13"/>
        <v>-2.970464835016132</v>
      </c>
      <c r="U178" s="19">
        <f t="shared" si="14"/>
        <v>0</v>
      </c>
      <c r="V178" s="19">
        <f t="shared" si="15"/>
        <v>0</v>
      </c>
    </row>
    <row r="179" spans="1:22" x14ac:dyDescent="0.25">
      <c r="A179" s="26">
        <f>Wellpath!E179</f>
        <v>0</v>
      </c>
      <c r="B179" s="22">
        <v>0</v>
      </c>
      <c r="C179" s="22">
        <v>0</v>
      </c>
      <c r="D179" s="22">
        <f t="shared" si="11"/>
        <v>3.9314164891663715E-5</v>
      </c>
      <c r="E179" s="20">
        <f>Model!$W$27*((drdp!B179+drdp!K179)*'DBH-OS'!$B179+(drdp!E179+drdp!N179)*'DBH-OS'!$C179+(drdp!H179+drdp!Q179)*'DBH-OS'!$D179)</f>
        <v>0</v>
      </c>
      <c r="F179" s="20">
        <f>Model!$W$27*((drdp!C179+drdp!L179)*'DBH-OS'!$B179+(drdp!F179+drdp!O179)*'DBH-OS'!$C179+(drdp!I179+drdp!R179)*'DBH-OS'!$D179)</f>
        <v>0</v>
      </c>
      <c r="G179" s="20">
        <f>Model!$W$27*((drdp!D179+drdp!M179)*'DBH-OS'!$B179+(drdp!G179+drdp!P179)*'DBH-OS'!$C179+(drdp!J179+drdp!S179)*'DBH-OS'!$D179)</f>
        <v>0</v>
      </c>
      <c r="H179" s="18">
        <f>Model!$W$27*((drdp!B179)*'DBH-OS'!$B179+(drdp!E179)*'DBH-OS'!$C179+(drdp!H179)*'DBH-OS'!$D179)</f>
        <v>0</v>
      </c>
      <c r="I179" s="18">
        <f>Model!$W$27*((drdp!C179)*'DBH-OS'!$B179+(drdp!F179)*'DBH-OS'!$C179+(drdp!I179)*'DBH-OS'!$D179)</f>
        <v>0</v>
      </c>
      <c r="J179" s="18">
        <f>Model!$W$27*((drdp!D179)*'DBH-OS'!$B179+(drdp!G179)*'DBH-OS'!$C179+(drdp!J179)*'DBH-OS'!$D179)</f>
        <v>0</v>
      </c>
      <c r="K179" s="21">
        <f>SUM(E$3:E178)+H179</f>
        <v>-1.7231962885383294</v>
      </c>
      <c r="L179" s="21">
        <f>SUM(F$3:F178)+I179</f>
        <v>1.7238110682885559</v>
      </c>
      <c r="M179" s="21">
        <f>SUM(G$3:G178)+J179</f>
        <v>0</v>
      </c>
      <c r="N179" s="21"/>
      <c r="O179" s="21"/>
      <c r="P179" s="21"/>
      <c r="Q179" s="19">
        <f t="shared" si="16"/>
        <v>2.9694054488322732</v>
      </c>
      <c r="R179" s="19">
        <f t="shared" si="16"/>
        <v>2.9715245991541321</v>
      </c>
      <c r="S179" s="19">
        <f t="shared" si="16"/>
        <v>0</v>
      </c>
      <c r="T179" s="19">
        <f t="shared" si="13"/>
        <v>-2.970464835016132</v>
      </c>
      <c r="U179" s="19">
        <f t="shared" si="14"/>
        <v>0</v>
      </c>
      <c r="V179" s="19">
        <f t="shared" si="15"/>
        <v>0</v>
      </c>
    </row>
    <row r="180" spans="1:22" x14ac:dyDescent="0.25">
      <c r="A180" s="26">
        <f>Wellpath!E180</f>
        <v>0</v>
      </c>
      <c r="B180" s="22">
        <v>0</v>
      </c>
      <c r="C180" s="22">
        <v>0</v>
      </c>
      <c r="D180" s="22">
        <f t="shared" si="11"/>
        <v>3.9314164891663715E-5</v>
      </c>
      <c r="E180" s="20">
        <f>Model!$W$27*((drdp!B180+drdp!K180)*'DBH-OS'!$B180+(drdp!E180+drdp!N180)*'DBH-OS'!$C180+(drdp!H180+drdp!Q180)*'DBH-OS'!$D180)</f>
        <v>0</v>
      </c>
      <c r="F180" s="20">
        <f>Model!$W$27*((drdp!C180+drdp!L180)*'DBH-OS'!$B180+(drdp!F180+drdp!O180)*'DBH-OS'!$C180+(drdp!I180+drdp!R180)*'DBH-OS'!$D180)</f>
        <v>0</v>
      </c>
      <c r="G180" s="20">
        <f>Model!$W$27*((drdp!D180+drdp!M180)*'DBH-OS'!$B180+(drdp!G180+drdp!P180)*'DBH-OS'!$C180+(drdp!J180+drdp!S180)*'DBH-OS'!$D180)</f>
        <v>0</v>
      </c>
      <c r="H180" s="18">
        <f>Model!$W$27*((drdp!B180)*'DBH-OS'!$B180+(drdp!E180)*'DBH-OS'!$C180+(drdp!H180)*'DBH-OS'!$D180)</f>
        <v>0</v>
      </c>
      <c r="I180" s="18">
        <f>Model!$W$27*((drdp!C180)*'DBH-OS'!$B180+(drdp!F180)*'DBH-OS'!$C180+(drdp!I180)*'DBH-OS'!$D180)</f>
        <v>0</v>
      </c>
      <c r="J180" s="18">
        <f>Model!$W$27*((drdp!D180)*'DBH-OS'!$B180+(drdp!G180)*'DBH-OS'!$C180+(drdp!J180)*'DBH-OS'!$D180)</f>
        <v>0</v>
      </c>
      <c r="K180" s="21">
        <f>SUM(E$3:E179)+H180</f>
        <v>-1.7231962885383294</v>
      </c>
      <c r="L180" s="21">
        <f>SUM(F$3:F179)+I180</f>
        <v>1.7238110682885559</v>
      </c>
      <c r="M180" s="21">
        <f>SUM(G$3:G179)+J180</f>
        <v>0</v>
      </c>
      <c r="N180" s="21"/>
      <c r="O180" s="21"/>
      <c r="P180" s="21"/>
      <c r="Q180" s="19">
        <f t="shared" si="16"/>
        <v>2.9694054488322732</v>
      </c>
      <c r="R180" s="19">
        <f t="shared" si="16"/>
        <v>2.9715245991541321</v>
      </c>
      <c r="S180" s="19">
        <f t="shared" si="16"/>
        <v>0</v>
      </c>
      <c r="T180" s="19">
        <f t="shared" si="13"/>
        <v>-2.970464835016132</v>
      </c>
      <c r="U180" s="19">
        <f t="shared" si="14"/>
        <v>0</v>
      </c>
      <c r="V180" s="19">
        <f t="shared" si="15"/>
        <v>0</v>
      </c>
    </row>
    <row r="181" spans="1:22" x14ac:dyDescent="0.25">
      <c r="A181" s="26">
        <f>Wellpath!E181</f>
        <v>0</v>
      </c>
      <c r="B181" s="22">
        <v>0</v>
      </c>
      <c r="C181" s="22">
        <v>0</v>
      </c>
      <c r="D181" s="22">
        <f t="shared" si="11"/>
        <v>3.9314164891663715E-5</v>
      </c>
      <c r="E181" s="20">
        <f>Model!$W$27*((drdp!B181+drdp!K181)*'DBH-OS'!$B181+(drdp!E181+drdp!N181)*'DBH-OS'!$C181+(drdp!H181+drdp!Q181)*'DBH-OS'!$D181)</f>
        <v>0</v>
      </c>
      <c r="F181" s="20">
        <f>Model!$W$27*((drdp!C181+drdp!L181)*'DBH-OS'!$B181+(drdp!F181+drdp!O181)*'DBH-OS'!$C181+(drdp!I181+drdp!R181)*'DBH-OS'!$D181)</f>
        <v>0</v>
      </c>
      <c r="G181" s="20">
        <f>Model!$W$27*((drdp!D181+drdp!M181)*'DBH-OS'!$B181+(drdp!G181+drdp!P181)*'DBH-OS'!$C181+(drdp!J181+drdp!S181)*'DBH-OS'!$D181)</f>
        <v>0</v>
      </c>
      <c r="H181" s="18">
        <f>Model!$W$27*((drdp!B181)*'DBH-OS'!$B181+(drdp!E181)*'DBH-OS'!$C181+(drdp!H181)*'DBH-OS'!$D181)</f>
        <v>0</v>
      </c>
      <c r="I181" s="18">
        <f>Model!$W$27*((drdp!C181)*'DBH-OS'!$B181+(drdp!F181)*'DBH-OS'!$C181+(drdp!I181)*'DBH-OS'!$D181)</f>
        <v>0</v>
      </c>
      <c r="J181" s="18">
        <f>Model!$W$27*((drdp!D181)*'DBH-OS'!$B181+(drdp!G181)*'DBH-OS'!$C181+(drdp!J181)*'DBH-OS'!$D181)</f>
        <v>0</v>
      </c>
      <c r="K181" s="21">
        <f>SUM(E$3:E180)+H181</f>
        <v>-1.7231962885383294</v>
      </c>
      <c r="L181" s="21">
        <f>SUM(F$3:F180)+I181</f>
        <v>1.7238110682885559</v>
      </c>
      <c r="M181" s="21">
        <f>SUM(G$3:G180)+J181</f>
        <v>0</v>
      </c>
      <c r="N181" s="21"/>
      <c r="O181" s="21"/>
      <c r="P181" s="21"/>
      <c r="Q181" s="19">
        <f t="shared" si="16"/>
        <v>2.9694054488322732</v>
      </c>
      <c r="R181" s="19">
        <f t="shared" si="16"/>
        <v>2.9715245991541321</v>
      </c>
      <c r="S181" s="19">
        <f t="shared" si="16"/>
        <v>0</v>
      </c>
      <c r="T181" s="19">
        <f t="shared" si="13"/>
        <v>-2.970464835016132</v>
      </c>
      <c r="U181" s="19">
        <f t="shared" si="14"/>
        <v>0</v>
      </c>
      <c r="V181" s="19">
        <f t="shared" si="15"/>
        <v>0</v>
      </c>
    </row>
    <row r="182" spans="1:22" x14ac:dyDescent="0.25">
      <c r="A182" s="26">
        <f>Wellpath!E182</f>
        <v>0</v>
      </c>
      <c r="B182" s="22">
        <v>0</v>
      </c>
      <c r="C182" s="22">
        <v>0</v>
      </c>
      <c r="D182" s="22">
        <f t="shared" si="11"/>
        <v>3.9314164891663715E-5</v>
      </c>
      <c r="E182" s="20">
        <f>Model!$W$27*((drdp!B182+drdp!K182)*'DBH-OS'!$B182+(drdp!E182+drdp!N182)*'DBH-OS'!$C182+(drdp!H182+drdp!Q182)*'DBH-OS'!$D182)</f>
        <v>0</v>
      </c>
      <c r="F182" s="20">
        <f>Model!$W$27*((drdp!C182+drdp!L182)*'DBH-OS'!$B182+(drdp!F182+drdp!O182)*'DBH-OS'!$C182+(drdp!I182+drdp!R182)*'DBH-OS'!$D182)</f>
        <v>0</v>
      </c>
      <c r="G182" s="20">
        <f>Model!$W$27*((drdp!D182+drdp!M182)*'DBH-OS'!$B182+(drdp!G182+drdp!P182)*'DBH-OS'!$C182+(drdp!J182+drdp!S182)*'DBH-OS'!$D182)</f>
        <v>0</v>
      </c>
      <c r="H182" s="18">
        <f>Model!$W$27*((drdp!B182)*'DBH-OS'!$B182+(drdp!E182)*'DBH-OS'!$C182+(drdp!H182)*'DBH-OS'!$D182)</f>
        <v>0</v>
      </c>
      <c r="I182" s="18">
        <f>Model!$W$27*((drdp!C182)*'DBH-OS'!$B182+(drdp!F182)*'DBH-OS'!$C182+(drdp!I182)*'DBH-OS'!$D182)</f>
        <v>0</v>
      </c>
      <c r="J182" s="18">
        <f>Model!$W$27*((drdp!D182)*'DBH-OS'!$B182+(drdp!G182)*'DBH-OS'!$C182+(drdp!J182)*'DBH-OS'!$D182)</f>
        <v>0</v>
      </c>
      <c r="K182" s="21">
        <f>SUM(E$3:E181)+H182</f>
        <v>-1.7231962885383294</v>
      </c>
      <c r="L182" s="21">
        <f>SUM(F$3:F181)+I182</f>
        <v>1.7238110682885559</v>
      </c>
      <c r="M182" s="21">
        <f>SUM(G$3:G181)+J182</f>
        <v>0</v>
      </c>
      <c r="N182" s="21"/>
      <c r="O182" s="21"/>
      <c r="P182" s="21"/>
      <c r="Q182" s="19">
        <f t="shared" si="16"/>
        <v>2.9694054488322732</v>
      </c>
      <c r="R182" s="19">
        <f t="shared" si="16"/>
        <v>2.9715245991541321</v>
      </c>
      <c r="S182" s="19">
        <f t="shared" si="16"/>
        <v>0</v>
      </c>
      <c r="T182" s="19">
        <f t="shared" si="13"/>
        <v>-2.970464835016132</v>
      </c>
      <c r="U182" s="19">
        <f t="shared" si="14"/>
        <v>0</v>
      </c>
      <c r="V182" s="19">
        <f t="shared" si="15"/>
        <v>0</v>
      </c>
    </row>
    <row r="183" spans="1:22" x14ac:dyDescent="0.25">
      <c r="A183" s="26">
        <f>Wellpath!E183</f>
        <v>0</v>
      </c>
      <c r="B183" s="22">
        <v>0</v>
      </c>
      <c r="C183" s="22">
        <v>0</v>
      </c>
      <c r="D183" s="22">
        <f t="shared" si="11"/>
        <v>3.9314164891663715E-5</v>
      </c>
      <c r="E183" s="20">
        <f>Model!$W$27*((drdp!B183+drdp!K183)*'DBH-OS'!$B183+(drdp!E183+drdp!N183)*'DBH-OS'!$C183+(drdp!H183+drdp!Q183)*'DBH-OS'!$D183)</f>
        <v>0</v>
      </c>
      <c r="F183" s="20">
        <f>Model!$W$27*((drdp!C183+drdp!L183)*'DBH-OS'!$B183+(drdp!F183+drdp!O183)*'DBH-OS'!$C183+(drdp!I183+drdp!R183)*'DBH-OS'!$D183)</f>
        <v>0</v>
      </c>
      <c r="G183" s="20">
        <f>Model!$W$27*((drdp!D183+drdp!M183)*'DBH-OS'!$B183+(drdp!G183+drdp!P183)*'DBH-OS'!$C183+(drdp!J183+drdp!S183)*'DBH-OS'!$D183)</f>
        <v>0</v>
      </c>
      <c r="H183" s="18">
        <f>Model!$W$27*((drdp!B183)*'DBH-OS'!$B183+(drdp!E183)*'DBH-OS'!$C183+(drdp!H183)*'DBH-OS'!$D183)</f>
        <v>0</v>
      </c>
      <c r="I183" s="18">
        <f>Model!$W$27*((drdp!C183)*'DBH-OS'!$B183+(drdp!F183)*'DBH-OS'!$C183+(drdp!I183)*'DBH-OS'!$D183)</f>
        <v>0</v>
      </c>
      <c r="J183" s="18">
        <f>Model!$W$27*((drdp!D183)*'DBH-OS'!$B183+(drdp!G183)*'DBH-OS'!$C183+(drdp!J183)*'DBH-OS'!$D183)</f>
        <v>0</v>
      </c>
      <c r="K183" s="21">
        <f>SUM(E$3:E182)+H183</f>
        <v>-1.7231962885383294</v>
      </c>
      <c r="L183" s="21">
        <f>SUM(F$3:F182)+I183</f>
        <v>1.7238110682885559</v>
      </c>
      <c r="M183" s="21">
        <f>SUM(G$3:G182)+J183</f>
        <v>0</v>
      </c>
      <c r="N183" s="21"/>
      <c r="O183" s="21"/>
      <c r="P183" s="21"/>
      <c r="Q183" s="19">
        <f t="shared" si="16"/>
        <v>2.9694054488322732</v>
      </c>
      <c r="R183" s="19">
        <f t="shared" si="16"/>
        <v>2.9715245991541321</v>
      </c>
      <c r="S183" s="19">
        <f t="shared" si="16"/>
        <v>0</v>
      </c>
      <c r="T183" s="19">
        <f t="shared" si="13"/>
        <v>-2.970464835016132</v>
      </c>
      <c r="U183" s="19">
        <f t="shared" si="14"/>
        <v>0</v>
      </c>
      <c r="V183" s="19">
        <f t="shared" si="15"/>
        <v>0</v>
      </c>
    </row>
    <row r="184" spans="1:22" x14ac:dyDescent="0.25">
      <c r="A184" s="26">
        <f>Wellpath!E184</f>
        <v>0</v>
      </c>
      <c r="B184" s="22">
        <v>0</v>
      </c>
      <c r="C184" s="22">
        <v>0</v>
      </c>
      <c r="D184" s="22">
        <f t="shared" si="11"/>
        <v>3.9314164891663715E-5</v>
      </c>
      <c r="E184" s="20">
        <f>Model!$W$27*((drdp!B184+drdp!K184)*'DBH-OS'!$B184+(drdp!E184+drdp!N184)*'DBH-OS'!$C184+(drdp!H184+drdp!Q184)*'DBH-OS'!$D184)</f>
        <v>0</v>
      </c>
      <c r="F184" s="20">
        <f>Model!$W$27*((drdp!C184+drdp!L184)*'DBH-OS'!$B184+(drdp!F184+drdp!O184)*'DBH-OS'!$C184+(drdp!I184+drdp!R184)*'DBH-OS'!$D184)</f>
        <v>0</v>
      </c>
      <c r="G184" s="20">
        <f>Model!$W$27*((drdp!D184+drdp!M184)*'DBH-OS'!$B184+(drdp!G184+drdp!P184)*'DBH-OS'!$C184+(drdp!J184+drdp!S184)*'DBH-OS'!$D184)</f>
        <v>0</v>
      </c>
      <c r="H184" s="18">
        <f>Model!$W$27*((drdp!B184)*'DBH-OS'!$B184+(drdp!E184)*'DBH-OS'!$C184+(drdp!H184)*'DBH-OS'!$D184)</f>
        <v>0</v>
      </c>
      <c r="I184" s="18">
        <f>Model!$W$27*((drdp!C184)*'DBH-OS'!$B184+(drdp!F184)*'DBH-OS'!$C184+(drdp!I184)*'DBH-OS'!$D184)</f>
        <v>0</v>
      </c>
      <c r="J184" s="18">
        <f>Model!$W$27*((drdp!D184)*'DBH-OS'!$B184+(drdp!G184)*'DBH-OS'!$C184+(drdp!J184)*'DBH-OS'!$D184)</f>
        <v>0</v>
      </c>
      <c r="K184" s="21">
        <f>SUM(E$3:E183)+H184</f>
        <v>-1.7231962885383294</v>
      </c>
      <c r="L184" s="21">
        <f>SUM(F$3:F183)+I184</f>
        <v>1.7238110682885559</v>
      </c>
      <c r="M184" s="21">
        <f>SUM(G$3:G183)+J184</f>
        <v>0</v>
      </c>
      <c r="N184" s="21"/>
      <c r="O184" s="21"/>
      <c r="P184" s="21"/>
      <c r="Q184" s="19">
        <f t="shared" si="16"/>
        <v>2.9694054488322732</v>
      </c>
      <c r="R184" s="19">
        <f t="shared" si="16"/>
        <v>2.9715245991541321</v>
      </c>
      <c r="S184" s="19">
        <f t="shared" si="16"/>
        <v>0</v>
      </c>
      <c r="T184" s="19">
        <f t="shared" si="13"/>
        <v>-2.970464835016132</v>
      </c>
      <c r="U184" s="19">
        <f t="shared" si="14"/>
        <v>0</v>
      </c>
      <c r="V184" s="19">
        <f t="shared" si="15"/>
        <v>0</v>
      </c>
    </row>
    <row r="185" spans="1:22" x14ac:dyDescent="0.25">
      <c r="A185" s="26">
        <f>Wellpath!E185</f>
        <v>0</v>
      </c>
      <c r="B185" s="22">
        <v>0</v>
      </c>
      <c r="C185" s="22">
        <v>0</v>
      </c>
      <c r="D185" s="22">
        <f t="shared" si="11"/>
        <v>3.9314164891663715E-5</v>
      </c>
      <c r="E185" s="20">
        <f>Model!$W$27*((drdp!B185+drdp!K185)*'DBH-OS'!$B185+(drdp!E185+drdp!N185)*'DBH-OS'!$C185+(drdp!H185+drdp!Q185)*'DBH-OS'!$D185)</f>
        <v>0</v>
      </c>
      <c r="F185" s="20">
        <f>Model!$W$27*((drdp!C185+drdp!L185)*'DBH-OS'!$B185+(drdp!F185+drdp!O185)*'DBH-OS'!$C185+(drdp!I185+drdp!R185)*'DBH-OS'!$D185)</f>
        <v>0</v>
      </c>
      <c r="G185" s="20">
        <f>Model!$W$27*((drdp!D185+drdp!M185)*'DBH-OS'!$B185+(drdp!G185+drdp!P185)*'DBH-OS'!$C185+(drdp!J185+drdp!S185)*'DBH-OS'!$D185)</f>
        <v>0</v>
      </c>
      <c r="H185" s="18">
        <f>Model!$W$27*((drdp!B185)*'DBH-OS'!$B185+(drdp!E185)*'DBH-OS'!$C185+(drdp!H185)*'DBH-OS'!$D185)</f>
        <v>0</v>
      </c>
      <c r="I185" s="18">
        <f>Model!$W$27*((drdp!C185)*'DBH-OS'!$B185+(drdp!F185)*'DBH-OS'!$C185+(drdp!I185)*'DBH-OS'!$D185)</f>
        <v>0</v>
      </c>
      <c r="J185" s="18">
        <f>Model!$W$27*((drdp!D185)*'DBH-OS'!$B185+(drdp!G185)*'DBH-OS'!$C185+(drdp!J185)*'DBH-OS'!$D185)</f>
        <v>0</v>
      </c>
      <c r="K185" s="21">
        <f>SUM(E$3:E184)+H185</f>
        <v>-1.7231962885383294</v>
      </c>
      <c r="L185" s="21">
        <f>SUM(F$3:F184)+I185</f>
        <v>1.7238110682885559</v>
      </c>
      <c r="M185" s="21">
        <f>SUM(G$3:G184)+J185</f>
        <v>0</v>
      </c>
      <c r="N185" s="21"/>
      <c r="O185" s="21"/>
      <c r="P185" s="21"/>
      <c r="Q185" s="19">
        <f t="shared" si="16"/>
        <v>2.9694054488322732</v>
      </c>
      <c r="R185" s="19">
        <f t="shared" si="16"/>
        <v>2.9715245991541321</v>
      </c>
      <c r="S185" s="19">
        <f t="shared" si="16"/>
        <v>0</v>
      </c>
      <c r="T185" s="19">
        <f t="shared" si="13"/>
        <v>-2.970464835016132</v>
      </c>
      <c r="U185" s="19">
        <f t="shared" si="14"/>
        <v>0</v>
      </c>
      <c r="V185" s="19">
        <f t="shared" si="15"/>
        <v>0</v>
      </c>
    </row>
    <row r="186" spans="1:22" x14ac:dyDescent="0.25">
      <c r="A186" s="26">
        <f>Wellpath!E186</f>
        <v>0</v>
      </c>
      <c r="B186" s="22">
        <v>0</v>
      </c>
      <c r="C186" s="22">
        <v>0</v>
      </c>
      <c r="D186" s="22">
        <f t="shared" si="11"/>
        <v>3.9314164891663715E-5</v>
      </c>
      <c r="E186" s="20">
        <f>Model!$W$27*((drdp!B186+drdp!K186)*'DBH-OS'!$B186+(drdp!E186+drdp!N186)*'DBH-OS'!$C186+(drdp!H186+drdp!Q186)*'DBH-OS'!$D186)</f>
        <v>0</v>
      </c>
      <c r="F186" s="20">
        <f>Model!$W$27*((drdp!C186+drdp!L186)*'DBH-OS'!$B186+(drdp!F186+drdp!O186)*'DBH-OS'!$C186+(drdp!I186+drdp!R186)*'DBH-OS'!$D186)</f>
        <v>0</v>
      </c>
      <c r="G186" s="20">
        <f>Model!$W$27*((drdp!D186+drdp!M186)*'DBH-OS'!$B186+(drdp!G186+drdp!P186)*'DBH-OS'!$C186+(drdp!J186+drdp!S186)*'DBH-OS'!$D186)</f>
        <v>0</v>
      </c>
      <c r="H186" s="18">
        <f>Model!$W$27*((drdp!B186)*'DBH-OS'!$B186+(drdp!E186)*'DBH-OS'!$C186+(drdp!H186)*'DBH-OS'!$D186)</f>
        <v>0</v>
      </c>
      <c r="I186" s="18">
        <f>Model!$W$27*((drdp!C186)*'DBH-OS'!$B186+(drdp!F186)*'DBH-OS'!$C186+(drdp!I186)*'DBH-OS'!$D186)</f>
        <v>0</v>
      </c>
      <c r="J186" s="18">
        <f>Model!$W$27*((drdp!D186)*'DBH-OS'!$B186+(drdp!G186)*'DBH-OS'!$C186+(drdp!J186)*'DBH-OS'!$D186)</f>
        <v>0</v>
      </c>
      <c r="K186" s="21">
        <f>SUM(E$3:E185)+H186</f>
        <v>-1.7231962885383294</v>
      </c>
      <c r="L186" s="21">
        <f>SUM(F$3:F185)+I186</f>
        <v>1.7238110682885559</v>
      </c>
      <c r="M186" s="21">
        <f>SUM(G$3:G185)+J186</f>
        <v>0</v>
      </c>
      <c r="N186" s="21"/>
      <c r="O186" s="21"/>
      <c r="P186" s="21"/>
      <c r="Q186" s="19">
        <f t="shared" si="16"/>
        <v>2.9694054488322732</v>
      </c>
      <c r="R186" s="19">
        <f t="shared" si="16"/>
        <v>2.9715245991541321</v>
      </c>
      <c r="S186" s="19">
        <f t="shared" si="16"/>
        <v>0</v>
      </c>
      <c r="T186" s="19">
        <f t="shared" si="13"/>
        <v>-2.970464835016132</v>
      </c>
      <c r="U186" s="19">
        <f t="shared" si="14"/>
        <v>0</v>
      </c>
      <c r="V186" s="19">
        <f t="shared" si="15"/>
        <v>0</v>
      </c>
    </row>
    <row r="187" spans="1:22" x14ac:dyDescent="0.25">
      <c r="A187" s="26">
        <f>Wellpath!E187</f>
        <v>0</v>
      </c>
      <c r="B187" s="22">
        <v>0</v>
      </c>
      <c r="C187" s="22">
        <v>0</v>
      </c>
      <c r="D187" s="22">
        <f t="shared" si="11"/>
        <v>3.9314164891663715E-5</v>
      </c>
      <c r="E187" s="20">
        <f>Model!$W$27*((drdp!B187+drdp!K187)*'DBH-OS'!$B187+(drdp!E187+drdp!N187)*'DBH-OS'!$C187+(drdp!H187+drdp!Q187)*'DBH-OS'!$D187)</f>
        <v>0</v>
      </c>
      <c r="F187" s="20">
        <f>Model!$W$27*((drdp!C187+drdp!L187)*'DBH-OS'!$B187+(drdp!F187+drdp!O187)*'DBH-OS'!$C187+(drdp!I187+drdp!R187)*'DBH-OS'!$D187)</f>
        <v>0</v>
      </c>
      <c r="G187" s="20">
        <f>Model!$W$27*((drdp!D187+drdp!M187)*'DBH-OS'!$B187+(drdp!G187+drdp!P187)*'DBH-OS'!$C187+(drdp!J187+drdp!S187)*'DBH-OS'!$D187)</f>
        <v>0</v>
      </c>
      <c r="H187" s="18">
        <f>Model!$W$27*((drdp!B187)*'DBH-OS'!$B187+(drdp!E187)*'DBH-OS'!$C187+(drdp!H187)*'DBH-OS'!$D187)</f>
        <v>0</v>
      </c>
      <c r="I187" s="18">
        <f>Model!$W$27*((drdp!C187)*'DBH-OS'!$B187+(drdp!F187)*'DBH-OS'!$C187+(drdp!I187)*'DBH-OS'!$D187)</f>
        <v>0</v>
      </c>
      <c r="J187" s="18">
        <f>Model!$W$27*((drdp!D187)*'DBH-OS'!$B187+(drdp!G187)*'DBH-OS'!$C187+(drdp!J187)*'DBH-OS'!$D187)</f>
        <v>0</v>
      </c>
      <c r="K187" s="21">
        <f>SUM(E$3:E186)+H187</f>
        <v>-1.7231962885383294</v>
      </c>
      <c r="L187" s="21">
        <f>SUM(F$3:F186)+I187</f>
        <v>1.7238110682885559</v>
      </c>
      <c r="M187" s="21">
        <f>SUM(G$3:G186)+J187</f>
        <v>0</v>
      </c>
      <c r="N187" s="21"/>
      <c r="O187" s="21"/>
      <c r="P187" s="21"/>
      <c r="Q187" s="19">
        <f t="shared" si="16"/>
        <v>2.9694054488322732</v>
      </c>
      <c r="R187" s="19">
        <f t="shared" si="16"/>
        <v>2.9715245991541321</v>
      </c>
      <c r="S187" s="19">
        <f t="shared" si="16"/>
        <v>0</v>
      </c>
      <c r="T187" s="19">
        <f t="shared" si="13"/>
        <v>-2.970464835016132</v>
      </c>
      <c r="U187" s="19">
        <f t="shared" si="14"/>
        <v>0</v>
      </c>
      <c r="V187" s="19">
        <f t="shared" si="15"/>
        <v>0</v>
      </c>
    </row>
    <row r="188" spans="1:22" x14ac:dyDescent="0.25">
      <c r="A188" s="26">
        <f>Wellpath!E188</f>
        <v>0</v>
      </c>
      <c r="B188" s="22">
        <v>0</v>
      </c>
      <c r="C188" s="22">
        <v>0</v>
      </c>
      <c r="D188" s="22">
        <f t="shared" si="11"/>
        <v>3.9314164891663715E-5</v>
      </c>
      <c r="E188" s="20">
        <f>Model!$W$27*((drdp!B188+drdp!K188)*'DBH-OS'!$B188+(drdp!E188+drdp!N188)*'DBH-OS'!$C188+(drdp!H188+drdp!Q188)*'DBH-OS'!$D188)</f>
        <v>0</v>
      </c>
      <c r="F188" s="20">
        <f>Model!$W$27*((drdp!C188+drdp!L188)*'DBH-OS'!$B188+(drdp!F188+drdp!O188)*'DBH-OS'!$C188+(drdp!I188+drdp!R188)*'DBH-OS'!$D188)</f>
        <v>0</v>
      </c>
      <c r="G188" s="20">
        <f>Model!$W$27*((drdp!D188+drdp!M188)*'DBH-OS'!$B188+(drdp!G188+drdp!P188)*'DBH-OS'!$C188+(drdp!J188+drdp!S188)*'DBH-OS'!$D188)</f>
        <v>0</v>
      </c>
      <c r="H188" s="18">
        <f>Model!$W$27*((drdp!B188)*'DBH-OS'!$B188+(drdp!E188)*'DBH-OS'!$C188+(drdp!H188)*'DBH-OS'!$D188)</f>
        <v>0</v>
      </c>
      <c r="I188" s="18">
        <f>Model!$W$27*((drdp!C188)*'DBH-OS'!$B188+(drdp!F188)*'DBH-OS'!$C188+(drdp!I188)*'DBH-OS'!$D188)</f>
        <v>0</v>
      </c>
      <c r="J188" s="18">
        <f>Model!$W$27*((drdp!D188)*'DBH-OS'!$B188+(drdp!G188)*'DBH-OS'!$C188+(drdp!J188)*'DBH-OS'!$D188)</f>
        <v>0</v>
      </c>
      <c r="K188" s="21">
        <f>SUM(E$3:E187)+H188</f>
        <v>-1.7231962885383294</v>
      </c>
      <c r="L188" s="21">
        <f>SUM(F$3:F187)+I188</f>
        <v>1.7238110682885559</v>
      </c>
      <c r="M188" s="21">
        <f>SUM(G$3:G187)+J188</f>
        <v>0</v>
      </c>
      <c r="N188" s="21"/>
      <c r="O188" s="21"/>
      <c r="P188" s="21"/>
      <c r="Q188" s="19">
        <f t="shared" si="16"/>
        <v>2.9694054488322732</v>
      </c>
      <c r="R188" s="19">
        <f t="shared" si="16"/>
        <v>2.9715245991541321</v>
      </c>
      <c r="S188" s="19">
        <f t="shared" si="16"/>
        <v>0</v>
      </c>
      <c r="T188" s="19">
        <f t="shared" si="13"/>
        <v>-2.970464835016132</v>
      </c>
      <c r="U188" s="19">
        <f t="shared" si="14"/>
        <v>0</v>
      </c>
      <c r="V188" s="19">
        <f t="shared" si="15"/>
        <v>0</v>
      </c>
    </row>
    <row r="189" spans="1:22" x14ac:dyDescent="0.25">
      <c r="A189" s="26">
        <f>Wellpath!E189</f>
        <v>0</v>
      </c>
      <c r="B189" s="22">
        <v>0</v>
      </c>
      <c r="C189" s="22">
        <v>0</v>
      </c>
      <c r="D189" s="22">
        <f t="shared" si="11"/>
        <v>3.9314164891663715E-5</v>
      </c>
      <c r="E189" s="20">
        <f>Model!$W$27*((drdp!B189+drdp!K189)*'DBH-OS'!$B189+(drdp!E189+drdp!N189)*'DBH-OS'!$C189+(drdp!H189+drdp!Q189)*'DBH-OS'!$D189)</f>
        <v>0</v>
      </c>
      <c r="F189" s="20">
        <f>Model!$W$27*((drdp!C189+drdp!L189)*'DBH-OS'!$B189+(drdp!F189+drdp!O189)*'DBH-OS'!$C189+(drdp!I189+drdp!R189)*'DBH-OS'!$D189)</f>
        <v>0</v>
      </c>
      <c r="G189" s="20">
        <f>Model!$W$27*((drdp!D189+drdp!M189)*'DBH-OS'!$B189+(drdp!G189+drdp!P189)*'DBH-OS'!$C189+(drdp!J189+drdp!S189)*'DBH-OS'!$D189)</f>
        <v>0</v>
      </c>
      <c r="H189" s="18">
        <f>Model!$W$27*((drdp!B189)*'DBH-OS'!$B189+(drdp!E189)*'DBH-OS'!$C189+(drdp!H189)*'DBH-OS'!$D189)</f>
        <v>0</v>
      </c>
      <c r="I189" s="18">
        <f>Model!$W$27*((drdp!C189)*'DBH-OS'!$B189+(drdp!F189)*'DBH-OS'!$C189+(drdp!I189)*'DBH-OS'!$D189)</f>
        <v>0</v>
      </c>
      <c r="J189" s="18">
        <f>Model!$W$27*((drdp!D189)*'DBH-OS'!$B189+(drdp!G189)*'DBH-OS'!$C189+(drdp!J189)*'DBH-OS'!$D189)</f>
        <v>0</v>
      </c>
      <c r="K189" s="21">
        <f>SUM(E$3:E188)+H189</f>
        <v>-1.7231962885383294</v>
      </c>
      <c r="L189" s="21">
        <f>SUM(F$3:F188)+I189</f>
        <v>1.7238110682885559</v>
      </c>
      <c r="M189" s="21">
        <f>SUM(G$3:G188)+J189</f>
        <v>0</v>
      </c>
      <c r="N189" s="21"/>
      <c r="O189" s="21"/>
      <c r="P189" s="21"/>
      <c r="Q189" s="19">
        <f t="shared" si="16"/>
        <v>2.9694054488322732</v>
      </c>
      <c r="R189" s="19">
        <f t="shared" si="16"/>
        <v>2.9715245991541321</v>
      </c>
      <c r="S189" s="19">
        <f t="shared" si="16"/>
        <v>0</v>
      </c>
      <c r="T189" s="19">
        <f t="shared" si="13"/>
        <v>-2.970464835016132</v>
      </c>
      <c r="U189" s="19">
        <f t="shared" si="14"/>
        <v>0</v>
      </c>
      <c r="V189" s="19">
        <f t="shared" si="15"/>
        <v>0</v>
      </c>
    </row>
    <row r="190" spans="1:22" x14ac:dyDescent="0.25">
      <c r="A190" s="26">
        <f>Wellpath!E190</f>
        <v>0</v>
      </c>
      <c r="B190" s="22">
        <v>0</v>
      </c>
      <c r="C190" s="22">
        <v>0</v>
      </c>
      <c r="D190" s="22">
        <f t="shared" si="11"/>
        <v>3.9314164891663715E-5</v>
      </c>
      <c r="E190" s="20">
        <f>Model!$W$27*((drdp!B190+drdp!K190)*'DBH-OS'!$B190+(drdp!E190+drdp!N190)*'DBH-OS'!$C190+(drdp!H190+drdp!Q190)*'DBH-OS'!$D190)</f>
        <v>0</v>
      </c>
      <c r="F190" s="20">
        <f>Model!$W$27*((drdp!C190+drdp!L190)*'DBH-OS'!$B190+(drdp!F190+drdp!O190)*'DBH-OS'!$C190+(drdp!I190+drdp!R190)*'DBH-OS'!$D190)</f>
        <v>0</v>
      </c>
      <c r="G190" s="20">
        <f>Model!$W$27*((drdp!D190+drdp!M190)*'DBH-OS'!$B190+(drdp!G190+drdp!P190)*'DBH-OS'!$C190+(drdp!J190+drdp!S190)*'DBH-OS'!$D190)</f>
        <v>0</v>
      </c>
      <c r="H190" s="18">
        <f>Model!$W$27*((drdp!B190)*'DBH-OS'!$B190+(drdp!E190)*'DBH-OS'!$C190+(drdp!H190)*'DBH-OS'!$D190)</f>
        <v>0</v>
      </c>
      <c r="I190" s="18">
        <f>Model!$W$27*((drdp!C190)*'DBH-OS'!$B190+(drdp!F190)*'DBH-OS'!$C190+(drdp!I190)*'DBH-OS'!$D190)</f>
        <v>0</v>
      </c>
      <c r="J190" s="18">
        <f>Model!$W$27*((drdp!D190)*'DBH-OS'!$B190+(drdp!G190)*'DBH-OS'!$C190+(drdp!J190)*'DBH-OS'!$D190)</f>
        <v>0</v>
      </c>
      <c r="K190" s="21">
        <f>SUM(E$3:E189)+H190</f>
        <v>-1.7231962885383294</v>
      </c>
      <c r="L190" s="21">
        <f>SUM(F$3:F189)+I190</f>
        <v>1.7238110682885559</v>
      </c>
      <c r="M190" s="21">
        <f>SUM(G$3:G189)+J190</f>
        <v>0</v>
      </c>
      <c r="N190" s="21"/>
      <c r="O190" s="21"/>
      <c r="P190" s="21"/>
      <c r="Q190" s="19">
        <f t="shared" si="16"/>
        <v>2.9694054488322732</v>
      </c>
      <c r="R190" s="19">
        <f t="shared" si="16"/>
        <v>2.9715245991541321</v>
      </c>
      <c r="S190" s="19">
        <f t="shared" si="16"/>
        <v>0</v>
      </c>
      <c r="T190" s="19">
        <f t="shared" si="13"/>
        <v>-2.970464835016132</v>
      </c>
      <c r="U190" s="19">
        <f t="shared" si="14"/>
        <v>0</v>
      </c>
      <c r="V190" s="19">
        <f t="shared" si="15"/>
        <v>0</v>
      </c>
    </row>
    <row r="191" spans="1:22" x14ac:dyDescent="0.25">
      <c r="A191" s="26">
        <f>Wellpath!E191</f>
        <v>0</v>
      </c>
      <c r="B191" s="22">
        <v>0</v>
      </c>
      <c r="C191" s="22">
        <v>0</v>
      </c>
      <c r="D191" s="22">
        <f t="shared" si="11"/>
        <v>3.9314164891663715E-5</v>
      </c>
      <c r="E191" s="20">
        <f>Model!$W$27*((drdp!B191+drdp!K191)*'DBH-OS'!$B191+(drdp!E191+drdp!N191)*'DBH-OS'!$C191+(drdp!H191+drdp!Q191)*'DBH-OS'!$D191)</f>
        <v>0</v>
      </c>
      <c r="F191" s="20">
        <f>Model!$W$27*((drdp!C191+drdp!L191)*'DBH-OS'!$B191+(drdp!F191+drdp!O191)*'DBH-OS'!$C191+(drdp!I191+drdp!R191)*'DBH-OS'!$D191)</f>
        <v>0</v>
      </c>
      <c r="G191" s="20">
        <f>Model!$W$27*((drdp!D191+drdp!M191)*'DBH-OS'!$B191+(drdp!G191+drdp!P191)*'DBH-OS'!$C191+(drdp!J191+drdp!S191)*'DBH-OS'!$D191)</f>
        <v>0</v>
      </c>
      <c r="H191" s="18">
        <f>Model!$W$27*((drdp!B191)*'DBH-OS'!$B191+(drdp!E191)*'DBH-OS'!$C191+(drdp!H191)*'DBH-OS'!$D191)</f>
        <v>0</v>
      </c>
      <c r="I191" s="18">
        <f>Model!$W$27*((drdp!C191)*'DBH-OS'!$B191+(drdp!F191)*'DBH-OS'!$C191+(drdp!I191)*'DBH-OS'!$D191)</f>
        <v>0</v>
      </c>
      <c r="J191" s="18">
        <f>Model!$W$27*((drdp!D191)*'DBH-OS'!$B191+(drdp!G191)*'DBH-OS'!$C191+(drdp!J191)*'DBH-OS'!$D191)</f>
        <v>0</v>
      </c>
      <c r="K191" s="21">
        <f>SUM(E$3:E190)+H191</f>
        <v>-1.7231962885383294</v>
      </c>
      <c r="L191" s="21">
        <f>SUM(F$3:F190)+I191</f>
        <v>1.7238110682885559</v>
      </c>
      <c r="M191" s="21">
        <f>SUM(G$3:G190)+J191</f>
        <v>0</v>
      </c>
      <c r="N191" s="21"/>
      <c r="O191" s="21"/>
      <c r="P191" s="21"/>
      <c r="Q191" s="19">
        <f t="shared" si="16"/>
        <v>2.9694054488322732</v>
      </c>
      <c r="R191" s="19">
        <f t="shared" si="16"/>
        <v>2.9715245991541321</v>
      </c>
      <c r="S191" s="19">
        <f t="shared" si="16"/>
        <v>0</v>
      </c>
      <c r="T191" s="19">
        <f t="shared" si="13"/>
        <v>-2.970464835016132</v>
      </c>
      <c r="U191" s="19">
        <f t="shared" si="14"/>
        <v>0</v>
      </c>
      <c r="V191" s="19">
        <f t="shared" si="15"/>
        <v>0</v>
      </c>
    </row>
    <row r="192" spans="1:22" x14ac:dyDescent="0.25">
      <c r="A192" s="26">
        <f>Wellpath!E192</f>
        <v>0</v>
      </c>
      <c r="B192" s="22">
        <v>0</v>
      </c>
      <c r="C192" s="22">
        <v>0</v>
      </c>
      <c r="D192" s="22">
        <f t="shared" si="11"/>
        <v>3.9314164891663715E-5</v>
      </c>
      <c r="E192" s="20">
        <f>Model!$W$27*((drdp!B192+drdp!K192)*'DBH-OS'!$B192+(drdp!E192+drdp!N192)*'DBH-OS'!$C192+(drdp!H192+drdp!Q192)*'DBH-OS'!$D192)</f>
        <v>0</v>
      </c>
      <c r="F192" s="20">
        <f>Model!$W$27*((drdp!C192+drdp!L192)*'DBH-OS'!$B192+(drdp!F192+drdp!O192)*'DBH-OS'!$C192+(drdp!I192+drdp!R192)*'DBH-OS'!$D192)</f>
        <v>0</v>
      </c>
      <c r="G192" s="20">
        <f>Model!$W$27*((drdp!D192+drdp!M192)*'DBH-OS'!$B192+(drdp!G192+drdp!P192)*'DBH-OS'!$C192+(drdp!J192+drdp!S192)*'DBH-OS'!$D192)</f>
        <v>0</v>
      </c>
      <c r="H192" s="18">
        <f>Model!$W$27*((drdp!B192)*'DBH-OS'!$B192+(drdp!E192)*'DBH-OS'!$C192+(drdp!H192)*'DBH-OS'!$D192)</f>
        <v>0</v>
      </c>
      <c r="I192" s="18">
        <f>Model!$W$27*((drdp!C192)*'DBH-OS'!$B192+(drdp!F192)*'DBH-OS'!$C192+(drdp!I192)*'DBH-OS'!$D192)</f>
        <v>0</v>
      </c>
      <c r="J192" s="18">
        <f>Model!$W$27*((drdp!D192)*'DBH-OS'!$B192+(drdp!G192)*'DBH-OS'!$C192+(drdp!J192)*'DBH-OS'!$D192)</f>
        <v>0</v>
      </c>
      <c r="K192" s="21">
        <f>SUM(E$3:E191)+H192</f>
        <v>-1.7231962885383294</v>
      </c>
      <c r="L192" s="21">
        <f>SUM(F$3:F191)+I192</f>
        <v>1.7238110682885559</v>
      </c>
      <c r="M192" s="21">
        <f>SUM(G$3:G191)+J192</f>
        <v>0</v>
      </c>
      <c r="N192" s="21"/>
      <c r="O192" s="21"/>
      <c r="P192" s="21"/>
      <c r="Q192" s="19">
        <f t="shared" si="16"/>
        <v>2.9694054488322732</v>
      </c>
      <c r="R192" s="19">
        <f t="shared" si="16"/>
        <v>2.9715245991541321</v>
      </c>
      <c r="S192" s="19">
        <f t="shared" si="16"/>
        <v>0</v>
      </c>
      <c r="T192" s="19">
        <f t="shared" si="13"/>
        <v>-2.970464835016132</v>
      </c>
      <c r="U192" s="19">
        <f t="shared" si="14"/>
        <v>0</v>
      </c>
      <c r="V192" s="19">
        <f t="shared" si="15"/>
        <v>0</v>
      </c>
    </row>
    <row r="193" spans="1:22" x14ac:dyDescent="0.25">
      <c r="A193" s="26">
        <f>Wellpath!E193</f>
        <v>0</v>
      </c>
      <c r="B193" s="22">
        <v>0</v>
      </c>
      <c r="C193" s="22">
        <v>0</v>
      </c>
      <c r="D193" s="22">
        <f t="shared" si="11"/>
        <v>3.9314164891663715E-5</v>
      </c>
      <c r="E193" s="20">
        <f>Model!$W$27*((drdp!B193+drdp!K193)*'DBH-OS'!$B193+(drdp!E193+drdp!N193)*'DBH-OS'!$C193+(drdp!H193+drdp!Q193)*'DBH-OS'!$D193)</f>
        <v>0</v>
      </c>
      <c r="F193" s="20">
        <f>Model!$W$27*((drdp!C193+drdp!L193)*'DBH-OS'!$B193+(drdp!F193+drdp!O193)*'DBH-OS'!$C193+(drdp!I193+drdp!R193)*'DBH-OS'!$D193)</f>
        <v>0</v>
      </c>
      <c r="G193" s="20">
        <f>Model!$W$27*((drdp!D193+drdp!M193)*'DBH-OS'!$B193+(drdp!G193+drdp!P193)*'DBH-OS'!$C193+(drdp!J193+drdp!S193)*'DBH-OS'!$D193)</f>
        <v>0</v>
      </c>
      <c r="H193" s="18">
        <f>Model!$W$27*((drdp!B193)*'DBH-OS'!$B193+(drdp!E193)*'DBH-OS'!$C193+(drdp!H193)*'DBH-OS'!$D193)</f>
        <v>0</v>
      </c>
      <c r="I193" s="18">
        <f>Model!$W$27*((drdp!C193)*'DBH-OS'!$B193+(drdp!F193)*'DBH-OS'!$C193+(drdp!I193)*'DBH-OS'!$D193)</f>
        <v>0</v>
      </c>
      <c r="J193" s="18">
        <f>Model!$W$27*((drdp!D193)*'DBH-OS'!$B193+(drdp!G193)*'DBH-OS'!$C193+(drdp!J193)*'DBH-OS'!$D193)</f>
        <v>0</v>
      </c>
      <c r="K193" s="21">
        <f>SUM(E$3:E192)+H193</f>
        <v>-1.7231962885383294</v>
      </c>
      <c r="L193" s="21">
        <f>SUM(F$3:F192)+I193</f>
        <v>1.7238110682885559</v>
      </c>
      <c r="M193" s="21">
        <f>SUM(G$3:G192)+J193</f>
        <v>0</v>
      </c>
      <c r="N193" s="21"/>
      <c r="O193" s="21"/>
      <c r="P193" s="21"/>
      <c r="Q193" s="19">
        <f t="shared" si="16"/>
        <v>2.9694054488322732</v>
      </c>
      <c r="R193" s="19">
        <f t="shared" si="16"/>
        <v>2.9715245991541321</v>
      </c>
      <c r="S193" s="19">
        <f t="shared" si="16"/>
        <v>0</v>
      </c>
      <c r="T193" s="19">
        <f t="shared" si="13"/>
        <v>-2.970464835016132</v>
      </c>
      <c r="U193" s="19">
        <f t="shared" si="14"/>
        <v>0</v>
      </c>
      <c r="V193" s="19">
        <f t="shared" si="15"/>
        <v>0</v>
      </c>
    </row>
    <row r="194" spans="1:22" x14ac:dyDescent="0.25">
      <c r="A194" s="26">
        <f>Wellpath!E194</f>
        <v>0</v>
      </c>
      <c r="B194" s="22">
        <v>0</v>
      </c>
      <c r="C194" s="22">
        <v>0</v>
      </c>
      <c r="D194" s="22">
        <f t="shared" si="11"/>
        <v>3.9314164891663715E-5</v>
      </c>
      <c r="E194" s="20">
        <f>Model!$W$27*((drdp!B194+drdp!K194)*'DBH-OS'!$B194+(drdp!E194+drdp!N194)*'DBH-OS'!$C194+(drdp!H194+drdp!Q194)*'DBH-OS'!$D194)</f>
        <v>0</v>
      </c>
      <c r="F194" s="20">
        <f>Model!$W$27*((drdp!C194+drdp!L194)*'DBH-OS'!$B194+(drdp!F194+drdp!O194)*'DBH-OS'!$C194+(drdp!I194+drdp!R194)*'DBH-OS'!$D194)</f>
        <v>0</v>
      </c>
      <c r="G194" s="20">
        <f>Model!$W$27*((drdp!D194+drdp!M194)*'DBH-OS'!$B194+(drdp!G194+drdp!P194)*'DBH-OS'!$C194+(drdp!J194+drdp!S194)*'DBH-OS'!$D194)</f>
        <v>0</v>
      </c>
      <c r="H194" s="18">
        <f>Model!$W$27*((drdp!B194)*'DBH-OS'!$B194+(drdp!E194)*'DBH-OS'!$C194+(drdp!H194)*'DBH-OS'!$D194)</f>
        <v>0</v>
      </c>
      <c r="I194" s="18">
        <f>Model!$W$27*((drdp!C194)*'DBH-OS'!$B194+(drdp!F194)*'DBH-OS'!$C194+(drdp!I194)*'DBH-OS'!$D194)</f>
        <v>0</v>
      </c>
      <c r="J194" s="18">
        <f>Model!$W$27*((drdp!D194)*'DBH-OS'!$B194+(drdp!G194)*'DBH-OS'!$C194+(drdp!J194)*'DBH-OS'!$D194)</f>
        <v>0</v>
      </c>
      <c r="K194" s="21">
        <f>SUM(E$3:E193)+H194</f>
        <v>-1.7231962885383294</v>
      </c>
      <c r="L194" s="21">
        <f>SUM(F$3:F193)+I194</f>
        <v>1.7238110682885559</v>
      </c>
      <c r="M194" s="21">
        <f>SUM(G$3:G193)+J194</f>
        <v>0</v>
      </c>
      <c r="N194" s="21"/>
      <c r="O194" s="21"/>
      <c r="P194" s="21"/>
      <c r="Q194" s="19">
        <f t="shared" si="16"/>
        <v>2.9694054488322732</v>
      </c>
      <c r="R194" s="19">
        <f t="shared" si="16"/>
        <v>2.9715245991541321</v>
      </c>
      <c r="S194" s="19">
        <f t="shared" si="16"/>
        <v>0</v>
      </c>
      <c r="T194" s="19">
        <f t="shared" si="13"/>
        <v>-2.970464835016132</v>
      </c>
      <c r="U194" s="19">
        <f t="shared" si="14"/>
        <v>0</v>
      </c>
      <c r="V194" s="19">
        <f t="shared" si="15"/>
        <v>0</v>
      </c>
    </row>
    <row r="195" spans="1:22" x14ac:dyDescent="0.25">
      <c r="A195" s="26">
        <f>Wellpath!E195</f>
        <v>0</v>
      </c>
      <c r="B195" s="22">
        <v>0</v>
      </c>
      <c r="C195" s="22">
        <v>0</v>
      </c>
      <c r="D195" s="22">
        <f t="shared" ref="D195:D258" si="17">1 / (Bfield * COS(Dip))</f>
        <v>3.9314164891663715E-5</v>
      </c>
      <c r="E195" s="20">
        <f>Model!$W$27*((drdp!B195+drdp!K195)*'DBH-OS'!$B195+(drdp!E195+drdp!N195)*'DBH-OS'!$C195+(drdp!H195+drdp!Q195)*'DBH-OS'!$D195)</f>
        <v>0</v>
      </c>
      <c r="F195" s="20">
        <f>Model!$W$27*((drdp!C195+drdp!L195)*'DBH-OS'!$B195+(drdp!F195+drdp!O195)*'DBH-OS'!$C195+(drdp!I195+drdp!R195)*'DBH-OS'!$D195)</f>
        <v>0</v>
      </c>
      <c r="G195" s="20">
        <f>Model!$W$27*((drdp!D195+drdp!M195)*'DBH-OS'!$B195+(drdp!G195+drdp!P195)*'DBH-OS'!$C195+(drdp!J195+drdp!S195)*'DBH-OS'!$D195)</f>
        <v>0</v>
      </c>
      <c r="H195" s="18">
        <f>Model!$W$27*((drdp!B195)*'DBH-OS'!$B195+(drdp!E195)*'DBH-OS'!$C195+(drdp!H195)*'DBH-OS'!$D195)</f>
        <v>0</v>
      </c>
      <c r="I195" s="18">
        <f>Model!$W$27*((drdp!C195)*'DBH-OS'!$B195+(drdp!F195)*'DBH-OS'!$C195+(drdp!I195)*'DBH-OS'!$D195)</f>
        <v>0</v>
      </c>
      <c r="J195" s="18">
        <f>Model!$W$27*((drdp!D195)*'DBH-OS'!$B195+(drdp!G195)*'DBH-OS'!$C195+(drdp!J195)*'DBH-OS'!$D195)</f>
        <v>0</v>
      </c>
      <c r="K195" s="21">
        <f>SUM(E$3:E194)+H195</f>
        <v>-1.7231962885383294</v>
      </c>
      <c r="L195" s="21">
        <f>SUM(F$3:F194)+I195</f>
        <v>1.7238110682885559</v>
      </c>
      <c r="M195" s="21">
        <f>SUM(G$3:G194)+J195</f>
        <v>0</v>
      </c>
      <c r="N195" s="21"/>
      <c r="O195" s="21"/>
      <c r="P195" s="21"/>
      <c r="Q195" s="19">
        <f t="shared" si="16"/>
        <v>2.9694054488322732</v>
      </c>
      <c r="R195" s="19">
        <f t="shared" si="16"/>
        <v>2.9715245991541321</v>
      </c>
      <c r="S195" s="19">
        <f t="shared" si="16"/>
        <v>0</v>
      </c>
      <c r="T195" s="19">
        <f t="shared" si="13"/>
        <v>-2.970464835016132</v>
      </c>
      <c r="U195" s="19">
        <f t="shared" si="14"/>
        <v>0</v>
      </c>
      <c r="V195" s="19">
        <f t="shared" si="15"/>
        <v>0</v>
      </c>
    </row>
    <row r="196" spans="1:22" x14ac:dyDescent="0.25">
      <c r="A196" s="26">
        <f>Wellpath!E196</f>
        <v>0</v>
      </c>
      <c r="B196" s="22">
        <v>0</v>
      </c>
      <c r="C196" s="22">
        <v>0</v>
      </c>
      <c r="D196" s="22">
        <f t="shared" si="17"/>
        <v>3.9314164891663715E-5</v>
      </c>
      <c r="E196" s="20">
        <f>Model!$W$27*((drdp!B196+drdp!K196)*'DBH-OS'!$B196+(drdp!E196+drdp!N196)*'DBH-OS'!$C196+(drdp!H196+drdp!Q196)*'DBH-OS'!$D196)</f>
        <v>0</v>
      </c>
      <c r="F196" s="20">
        <f>Model!$W$27*((drdp!C196+drdp!L196)*'DBH-OS'!$B196+(drdp!F196+drdp!O196)*'DBH-OS'!$C196+(drdp!I196+drdp!R196)*'DBH-OS'!$D196)</f>
        <v>0</v>
      </c>
      <c r="G196" s="20">
        <f>Model!$W$27*((drdp!D196+drdp!M196)*'DBH-OS'!$B196+(drdp!G196+drdp!P196)*'DBH-OS'!$C196+(drdp!J196+drdp!S196)*'DBH-OS'!$D196)</f>
        <v>0</v>
      </c>
      <c r="H196" s="18">
        <f>Model!$W$27*((drdp!B196)*'DBH-OS'!$B196+(drdp!E196)*'DBH-OS'!$C196+(drdp!H196)*'DBH-OS'!$D196)</f>
        <v>0</v>
      </c>
      <c r="I196" s="18">
        <f>Model!$W$27*((drdp!C196)*'DBH-OS'!$B196+(drdp!F196)*'DBH-OS'!$C196+(drdp!I196)*'DBH-OS'!$D196)</f>
        <v>0</v>
      </c>
      <c r="J196" s="18">
        <f>Model!$W$27*((drdp!D196)*'DBH-OS'!$B196+(drdp!G196)*'DBH-OS'!$C196+(drdp!J196)*'DBH-OS'!$D196)</f>
        <v>0</v>
      </c>
      <c r="K196" s="21">
        <f>SUM(E$3:E195)+H196</f>
        <v>-1.7231962885383294</v>
      </c>
      <c r="L196" s="21">
        <f>SUM(F$3:F195)+I196</f>
        <v>1.7238110682885559</v>
      </c>
      <c r="M196" s="21">
        <f>SUM(G$3:G195)+J196</f>
        <v>0</v>
      </c>
      <c r="N196" s="21"/>
      <c r="O196" s="21"/>
      <c r="P196" s="21"/>
      <c r="Q196" s="19">
        <f t="shared" si="16"/>
        <v>2.9694054488322732</v>
      </c>
      <c r="R196" s="19">
        <f t="shared" si="16"/>
        <v>2.9715245991541321</v>
      </c>
      <c r="S196" s="19">
        <f t="shared" si="16"/>
        <v>0</v>
      </c>
      <c r="T196" s="19">
        <f t="shared" ref="T196:T259" si="18">K196*L196</f>
        <v>-2.970464835016132</v>
      </c>
      <c r="U196" s="19">
        <f t="shared" ref="U196:U259" si="19">K196*M196</f>
        <v>0</v>
      </c>
      <c r="V196" s="19">
        <f t="shared" ref="V196:V259" si="20">L196*M196</f>
        <v>0</v>
      </c>
    </row>
    <row r="197" spans="1:22" x14ac:dyDescent="0.25">
      <c r="A197" s="26">
        <f>Wellpath!E197</f>
        <v>0</v>
      </c>
      <c r="B197" s="22">
        <v>0</v>
      </c>
      <c r="C197" s="22">
        <v>0</v>
      </c>
      <c r="D197" s="22">
        <f t="shared" si="17"/>
        <v>3.9314164891663715E-5</v>
      </c>
      <c r="E197" s="20">
        <f>Model!$W$27*((drdp!B197+drdp!K197)*'DBH-OS'!$B197+(drdp!E197+drdp!N197)*'DBH-OS'!$C197+(drdp!H197+drdp!Q197)*'DBH-OS'!$D197)</f>
        <v>0</v>
      </c>
      <c r="F197" s="20">
        <f>Model!$W$27*((drdp!C197+drdp!L197)*'DBH-OS'!$B197+(drdp!F197+drdp!O197)*'DBH-OS'!$C197+(drdp!I197+drdp!R197)*'DBH-OS'!$D197)</f>
        <v>0</v>
      </c>
      <c r="G197" s="20">
        <f>Model!$W$27*((drdp!D197+drdp!M197)*'DBH-OS'!$B197+(drdp!G197+drdp!P197)*'DBH-OS'!$C197+(drdp!J197+drdp!S197)*'DBH-OS'!$D197)</f>
        <v>0</v>
      </c>
      <c r="H197" s="18">
        <f>Model!$W$27*((drdp!B197)*'DBH-OS'!$B197+(drdp!E197)*'DBH-OS'!$C197+(drdp!H197)*'DBH-OS'!$D197)</f>
        <v>0</v>
      </c>
      <c r="I197" s="18">
        <f>Model!$W$27*((drdp!C197)*'DBH-OS'!$B197+(drdp!F197)*'DBH-OS'!$C197+(drdp!I197)*'DBH-OS'!$D197)</f>
        <v>0</v>
      </c>
      <c r="J197" s="18">
        <f>Model!$W$27*((drdp!D197)*'DBH-OS'!$B197+(drdp!G197)*'DBH-OS'!$C197+(drdp!J197)*'DBH-OS'!$D197)</f>
        <v>0</v>
      </c>
      <c r="K197" s="21">
        <f>SUM(E$3:E196)+H197</f>
        <v>-1.7231962885383294</v>
      </c>
      <c r="L197" s="21">
        <f>SUM(F$3:F196)+I197</f>
        <v>1.7238110682885559</v>
      </c>
      <c r="M197" s="21">
        <f>SUM(G$3:G196)+J197</f>
        <v>0</v>
      </c>
      <c r="N197" s="21"/>
      <c r="O197" s="21"/>
      <c r="P197" s="21"/>
      <c r="Q197" s="19">
        <f t="shared" si="16"/>
        <v>2.9694054488322732</v>
      </c>
      <c r="R197" s="19">
        <f t="shared" si="16"/>
        <v>2.9715245991541321</v>
      </c>
      <c r="S197" s="19">
        <f t="shared" si="16"/>
        <v>0</v>
      </c>
      <c r="T197" s="19">
        <f t="shared" si="18"/>
        <v>-2.970464835016132</v>
      </c>
      <c r="U197" s="19">
        <f t="shared" si="19"/>
        <v>0</v>
      </c>
      <c r="V197" s="19">
        <f t="shared" si="20"/>
        <v>0</v>
      </c>
    </row>
    <row r="198" spans="1:22" x14ac:dyDescent="0.25">
      <c r="A198" s="26">
        <f>Wellpath!E198</f>
        <v>0</v>
      </c>
      <c r="B198" s="22">
        <v>0</v>
      </c>
      <c r="C198" s="22">
        <v>0</v>
      </c>
      <c r="D198" s="22">
        <f t="shared" si="17"/>
        <v>3.9314164891663715E-5</v>
      </c>
      <c r="E198" s="20">
        <f>Model!$W$27*((drdp!B198+drdp!K198)*'DBH-OS'!$B198+(drdp!E198+drdp!N198)*'DBH-OS'!$C198+(drdp!H198+drdp!Q198)*'DBH-OS'!$D198)</f>
        <v>0</v>
      </c>
      <c r="F198" s="20">
        <f>Model!$W$27*((drdp!C198+drdp!L198)*'DBH-OS'!$B198+(drdp!F198+drdp!O198)*'DBH-OS'!$C198+(drdp!I198+drdp!R198)*'DBH-OS'!$D198)</f>
        <v>0</v>
      </c>
      <c r="G198" s="20">
        <f>Model!$W$27*((drdp!D198+drdp!M198)*'DBH-OS'!$B198+(drdp!G198+drdp!P198)*'DBH-OS'!$C198+(drdp!J198+drdp!S198)*'DBH-OS'!$D198)</f>
        <v>0</v>
      </c>
      <c r="H198" s="18">
        <f>Model!$W$27*((drdp!B198)*'DBH-OS'!$B198+(drdp!E198)*'DBH-OS'!$C198+(drdp!H198)*'DBH-OS'!$D198)</f>
        <v>0</v>
      </c>
      <c r="I198" s="18">
        <f>Model!$W$27*((drdp!C198)*'DBH-OS'!$B198+(drdp!F198)*'DBH-OS'!$C198+(drdp!I198)*'DBH-OS'!$D198)</f>
        <v>0</v>
      </c>
      <c r="J198" s="18">
        <f>Model!$W$27*((drdp!D198)*'DBH-OS'!$B198+(drdp!G198)*'DBH-OS'!$C198+(drdp!J198)*'DBH-OS'!$D198)</f>
        <v>0</v>
      </c>
      <c r="K198" s="21">
        <f>SUM(E$3:E197)+H198</f>
        <v>-1.7231962885383294</v>
      </c>
      <c r="L198" s="21">
        <f>SUM(F$3:F197)+I198</f>
        <v>1.7238110682885559</v>
      </c>
      <c r="M198" s="21">
        <f>SUM(G$3:G197)+J198</f>
        <v>0</v>
      </c>
      <c r="N198" s="21"/>
      <c r="O198" s="21"/>
      <c r="P198" s="21"/>
      <c r="Q198" s="19">
        <f t="shared" si="16"/>
        <v>2.9694054488322732</v>
      </c>
      <c r="R198" s="19">
        <f t="shared" si="16"/>
        <v>2.9715245991541321</v>
      </c>
      <c r="S198" s="19">
        <f t="shared" si="16"/>
        <v>0</v>
      </c>
      <c r="T198" s="19">
        <f t="shared" si="18"/>
        <v>-2.970464835016132</v>
      </c>
      <c r="U198" s="19">
        <f t="shared" si="19"/>
        <v>0</v>
      </c>
      <c r="V198" s="19">
        <f t="shared" si="20"/>
        <v>0</v>
      </c>
    </row>
    <row r="199" spans="1:22" x14ac:dyDescent="0.25">
      <c r="A199" s="26">
        <f>Wellpath!E199</f>
        <v>0</v>
      </c>
      <c r="B199" s="22">
        <v>0</v>
      </c>
      <c r="C199" s="22">
        <v>0</v>
      </c>
      <c r="D199" s="22">
        <f t="shared" si="17"/>
        <v>3.9314164891663715E-5</v>
      </c>
      <c r="E199" s="20">
        <f>Model!$W$27*((drdp!B199+drdp!K199)*'DBH-OS'!$B199+(drdp!E199+drdp!N199)*'DBH-OS'!$C199+(drdp!H199+drdp!Q199)*'DBH-OS'!$D199)</f>
        <v>0</v>
      </c>
      <c r="F199" s="20">
        <f>Model!$W$27*((drdp!C199+drdp!L199)*'DBH-OS'!$B199+(drdp!F199+drdp!O199)*'DBH-OS'!$C199+(drdp!I199+drdp!R199)*'DBH-OS'!$D199)</f>
        <v>0</v>
      </c>
      <c r="G199" s="20">
        <f>Model!$W$27*((drdp!D199+drdp!M199)*'DBH-OS'!$B199+(drdp!G199+drdp!P199)*'DBH-OS'!$C199+(drdp!J199+drdp!S199)*'DBH-OS'!$D199)</f>
        <v>0</v>
      </c>
      <c r="H199" s="18">
        <f>Model!$W$27*((drdp!B199)*'DBH-OS'!$B199+(drdp!E199)*'DBH-OS'!$C199+(drdp!H199)*'DBH-OS'!$D199)</f>
        <v>0</v>
      </c>
      <c r="I199" s="18">
        <f>Model!$W$27*((drdp!C199)*'DBH-OS'!$B199+(drdp!F199)*'DBH-OS'!$C199+(drdp!I199)*'DBH-OS'!$D199)</f>
        <v>0</v>
      </c>
      <c r="J199" s="18">
        <f>Model!$W$27*((drdp!D199)*'DBH-OS'!$B199+(drdp!G199)*'DBH-OS'!$C199+(drdp!J199)*'DBH-OS'!$D199)</f>
        <v>0</v>
      </c>
      <c r="K199" s="21">
        <f>SUM(E$3:E198)+H199</f>
        <v>-1.7231962885383294</v>
      </c>
      <c r="L199" s="21">
        <f>SUM(F$3:F198)+I199</f>
        <v>1.7238110682885559</v>
      </c>
      <c r="M199" s="21">
        <f>SUM(G$3:G198)+J199</f>
        <v>0</v>
      </c>
      <c r="N199" s="21"/>
      <c r="O199" s="21"/>
      <c r="P199" s="21"/>
      <c r="Q199" s="19">
        <f t="shared" si="16"/>
        <v>2.9694054488322732</v>
      </c>
      <c r="R199" s="19">
        <f t="shared" si="16"/>
        <v>2.9715245991541321</v>
      </c>
      <c r="S199" s="19">
        <f t="shared" si="16"/>
        <v>0</v>
      </c>
      <c r="T199" s="19">
        <f t="shared" si="18"/>
        <v>-2.970464835016132</v>
      </c>
      <c r="U199" s="19">
        <f t="shared" si="19"/>
        <v>0</v>
      </c>
      <c r="V199" s="19">
        <f t="shared" si="20"/>
        <v>0</v>
      </c>
    </row>
    <row r="200" spans="1:22" x14ac:dyDescent="0.25">
      <c r="A200" s="26">
        <f>Wellpath!E200</f>
        <v>0</v>
      </c>
      <c r="B200" s="22">
        <v>0</v>
      </c>
      <c r="C200" s="22">
        <v>0</v>
      </c>
      <c r="D200" s="22">
        <f t="shared" si="17"/>
        <v>3.9314164891663715E-5</v>
      </c>
      <c r="E200" s="20">
        <f>Model!$W$27*((drdp!B200+drdp!K200)*'DBH-OS'!$B200+(drdp!E200+drdp!N200)*'DBH-OS'!$C200+(drdp!H200+drdp!Q200)*'DBH-OS'!$D200)</f>
        <v>0</v>
      </c>
      <c r="F200" s="20">
        <f>Model!$W$27*((drdp!C200+drdp!L200)*'DBH-OS'!$B200+(drdp!F200+drdp!O200)*'DBH-OS'!$C200+(drdp!I200+drdp!R200)*'DBH-OS'!$D200)</f>
        <v>0</v>
      </c>
      <c r="G200" s="20">
        <f>Model!$W$27*((drdp!D200+drdp!M200)*'DBH-OS'!$B200+(drdp!G200+drdp!P200)*'DBH-OS'!$C200+(drdp!J200+drdp!S200)*'DBH-OS'!$D200)</f>
        <v>0</v>
      </c>
      <c r="H200" s="18">
        <f>Model!$W$27*((drdp!B200)*'DBH-OS'!$B200+(drdp!E200)*'DBH-OS'!$C200+(drdp!H200)*'DBH-OS'!$D200)</f>
        <v>0</v>
      </c>
      <c r="I200" s="18">
        <f>Model!$W$27*((drdp!C200)*'DBH-OS'!$B200+(drdp!F200)*'DBH-OS'!$C200+(drdp!I200)*'DBH-OS'!$D200)</f>
        <v>0</v>
      </c>
      <c r="J200" s="18">
        <f>Model!$W$27*((drdp!D200)*'DBH-OS'!$B200+(drdp!G200)*'DBH-OS'!$C200+(drdp!J200)*'DBH-OS'!$D200)</f>
        <v>0</v>
      </c>
      <c r="K200" s="21">
        <f>SUM(E$3:E199)+H200</f>
        <v>-1.7231962885383294</v>
      </c>
      <c r="L200" s="21">
        <f>SUM(F$3:F199)+I200</f>
        <v>1.7238110682885559</v>
      </c>
      <c r="M200" s="21">
        <f>SUM(G$3:G199)+J200</f>
        <v>0</v>
      </c>
      <c r="N200" s="21"/>
      <c r="O200" s="21"/>
      <c r="P200" s="21"/>
      <c r="Q200" s="19">
        <f t="shared" si="16"/>
        <v>2.9694054488322732</v>
      </c>
      <c r="R200" s="19">
        <f t="shared" si="16"/>
        <v>2.9715245991541321</v>
      </c>
      <c r="S200" s="19">
        <f t="shared" si="16"/>
        <v>0</v>
      </c>
      <c r="T200" s="19">
        <f t="shared" si="18"/>
        <v>-2.970464835016132</v>
      </c>
      <c r="U200" s="19">
        <f t="shared" si="19"/>
        <v>0</v>
      </c>
      <c r="V200" s="19">
        <f t="shared" si="20"/>
        <v>0</v>
      </c>
    </row>
    <row r="201" spans="1:22" x14ac:dyDescent="0.25">
      <c r="A201" s="26">
        <f>Wellpath!E201</f>
        <v>0</v>
      </c>
      <c r="B201" s="22">
        <v>0</v>
      </c>
      <c r="C201" s="22">
        <v>0</v>
      </c>
      <c r="D201" s="22">
        <f t="shared" si="17"/>
        <v>3.9314164891663715E-5</v>
      </c>
      <c r="E201" s="20">
        <f>Model!$W$27*((drdp!B201+drdp!K201)*'DBH-OS'!$B201+(drdp!E201+drdp!N201)*'DBH-OS'!$C201+(drdp!H201+drdp!Q201)*'DBH-OS'!$D201)</f>
        <v>0</v>
      </c>
      <c r="F201" s="20">
        <f>Model!$W$27*((drdp!C201+drdp!L201)*'DBH-OS'!$B201+(drdp!F201+drdp!O201)*'DBH-OS'!$C201+(drdp!I201+drdp!R201)*'DBH-OS'!$D201)</f>
        <v>0</v>
      </c>
      <c r="G201" s="20">
        <f>Model!$W$27*((drdp!D201+drdp!M201)*'DBH-OS'!$B201+(drdp!G201+drdp!P201)*'DBH-OS'!$C201+(drdp!J201+drdp!S201)*'DBH-OS'!$D201)</f>
        <v>0</v>
      </c>
      <c r="H201" s="18">
        <f>Model!$W$27*((drdp!B201)*'DBH-OS'!$B201+(drdp!E201)*'DBH-OS'!$C201+(drdp!H201)*'DBH-OS'!$D201)</f>
        <v>0</v>
      </c>
      <c r="I201" s="18">
        <f>Model!$W$27*((drdp!C201)*'DBH-OS'!$B201+(drdp!F201)*'DBH-OS'!$C201+(drdp!I201)*'DBH-OS'!$D201)</f>
        <v>0</v>
      </c>
      <c r="J201" s="18">
        <f>Model!$W$27*((drdp!D201)*'DBH-OS'!$B201+(drdp!G201)*'DBH-OS'!$C201+(drdp!J201)*'DBH-OS'!$D201)</f>
        <v>0</v>
      </c>
      <c r="K201" s="21">
        <f>SUM(E$3:E200)+H201</f>
        <v>-1.7231962885383294</v>
      </c>
      <c r="L201" s="21">
        <f>SUM(F$3:F200)+I201</f>
        <v>1.7238110682885559</v>
      </c>
      <c r="M201" s="21">
        <f>SUM(G$3:G200)+J201</f>
        <v>0</v>
      </c>
      <c r="N201" s="21"/>
      <c r="O201" s="21"/>
      <c r="P201" s="21"/>
      <c r="Q201" s="19">
        <f t="shared" si="16"/>
        <v>2.9694054488322732</v>
      </c>
      <c r="R201" s="19">
        <f t="shared" si="16"/>
        <v>2.9715245991541321</v>
      </c>
      <c r="S201" s="19">
        <f t="shared" si="16"/>
        <v>0</v>
      </c>
      <c r="T201" s="19">
        <f t="shared" si="18"/>
        <v>-2.970464835016132</v>
      </c>
      <c r="U201" s="19">
        <f t="shared" si="19"/>
        <v>0</v>
      </c>
      <c r="V201" s="19">
        <f t="shared" si="20"/>
        <v>0</v>
      </c>
    </row>
    <row r="202" spans="1:22" x14ac:dyDescent="0.25">
      <c r="A202" s="26">
        <f>Wellpath!E202</f>
        <v>0</v>
      </c>
      <c r="B202" s="22">
        <v>0</v>
      </c>
      <c r="C202" s="22">
        <v>0</v>
      </c>
      <c r="D202" s="22">
        <f t="shared" si="17"/>
        <v>3.9314164891663715E-5</v>
      </c>
      <c r="E202" s="20">
        <f>Model!$W$27*((drdp!B202+drdp!K202)*'DBH-OS'!$B202+(drdp!E202+drdp!N202)*'DBH-OS'!$C202+(drdp!H202+drdp!Q202)*'DBH-OS'!$D202)</f>
        <v>0</v>
      </c>
      <c r="F202" s="20">
        <f>Model!$W$27*((drdp!C202+drdp!L202)*'DBH-OS'!$B202+(drdp!F202+drdp!O202)*'DBH-OS'!$C202+(drdp!I202+drdp!R202)*'DBH-OS'!$D202)</f>
        <v>0</v>
      </c>
      <c r="G202" s="20">
        <f>Model!$W$27*((drdp!D202+drdp!M202)*'DBH-OS'!$B202+(drdp!G202+drdp!P202)*'DBH-OS'!$C202+(drdp!J202+drdp!S202)*'DBH-OS'!$D202)</f>
        <v>0</v>
      </c>
      <c r="H202" s="18">
        <f>Model!$W$27*((drdp!B202)*'DBH-OS'!$B202+(drdp!E202)*'DBH-OS'!$C202+(drdp!H202)*'DBH-OS'!$D202)</f>
        <v>0</v>
      </c>
      <c r="I202" s="18">
        <f>Model!$W$27*((drdp!C202)*'DBH-OS'!$B202+(drdp!F202)*'DBH-OS'!$C202+(drdp!I202)*'DBH-OS'!$D202)</f>
        <v>0</v>
      </c>
      <c r="J202" s="18">
        <f>Model!$W$27*((drdp!D202)*'DBH-OS'!$B202+(drdp!G202)*'DBH-OS'!$C202+(drdp!J202)*'DBH-OS'!$D202)</f>
        <v>0</v>
      </c>
      <c r="K202" s="21">
        <f>SUM(E$3:E201)+H202</f>
        <v>-1.7231962885383294</v>
      </c>
      <c r="L202" s="21">
        <f>SUM(F$3:F201)+I202</f>
        <v>1.7238110682885559</v>
      </c>
      <c r="M202" s="21">
        <f>SUM(G$3:G201)+J202</f>
        <v>0</v>
      </c>
      <c r="N202" s="21"/>
      <c r="O202" s="21"/>
      <c r="P202" s="21"/>
      <c r="Q202" s="19">
        <f t="shared" si="16"/>
        <v>2.9694054488322732</v>
      </c>
      <c r="R202" s="19">
        <f t="shared" si="16"/>
        <v>2.9715245991541321</v>
      </c>
      <c r="S202" s="19">
        <f t="shared" si="16"/>
        <v>0</v>
      </c>
      <c r="T202" s="19">
        <f t="shared" si="18"/>
        <v>-2.970464835016132</v>
      </c>
      <c r="U202" s="19">
        <f t="shared" si="19"/>
        <v>0</v>
      </c>
      <c r="V202" s="19">
        <f t="shared" si="20"/>
        <v>0</v>
      </c>
    </row>
    <row r="203" spans="1:22" x14ac:dyDescent="0.25">
      <c r="A203" s="26">
        <f>Wellpath!E203</f>
        <v>0</v>
      </c>
      <c r="B203" s="22">
        <v>0</v>
      </c>
      <c r="C203" s="22">
        <v>0</v>
      </c>
      <c r="D203" s="22">
        <f t="shared" si="17"/>
        <v>3.9314164891663715E-5</v>
      </c>
      <c r="E203" s="20">
        <f>Model!$W$27*((drdp!B203+drdp!K203)*'DBH-OS'!$B203+(drdp!E203+drdp!N203)*'DBH-OS'!$C203+(drdp!H203+drdp!Q203)*'DBH-OS'!$D203)</f>
        <v>0</v>
      </c>
      <c r="F203" s="20">
        <f>Model!$W$27*((drdp!C203+drdp!L203)*'DBH-OS'!$B203+(drdp!F203+drdp!O203)*'DBH-OS'!$C203+(drdp!I203+drdp!R203)*'DBH-OS'!$D203)</f>
        <v>0</v>
      </c>
      <c r="G203" s="20">
        <f>Model!$W$27*((drdp!D203+drdp!M203)*'DBH-OS'!$B203+(drdp!G203+drdp!P203)*'DBH-OS'!$C203+(drdp!J203+drdp!S203)*'DBH-OS'!$D203)</f>
        <v>0</v>
      </c>
      <c r="H203" s="18">
        <f>Model!$W$27*((drdp!B203)*'DBH-OS'!$B203+(drdp!E203)*'DBH-OS'!$C203+(drdp!H203)*'DBH-OS'!$D203)</f>
        <v>0</v>
      </c>
      <c r="I203" s="18">
        <f>Model!$W$27*((drdp!C203)*'DBH-OS'!$B203+(drdp!F203)*'DBH-OS'!$C203+(drdp!I203)*'DBH-OS'!$D203)</f>
        <v>0</v>
      </c>
      <c r="J203" s="18">
        <f>Model!$W$27*((drdp!D203)*'DBH-OS'!$B203+(drdp!G203)*'DBH-OS'!$C203+(drdp!J203)*'DBH-OS'!$D203)</f>
        <v>0</v>
      </c>
      <c r="K203" s="21">
        <f>SUM(E$3:E202)+H203</f>
        <v>-1.7231962885383294</v>
      </c>
      <c r="L203" s="21">
        <f>SUM(F$3:F202)+I203</f>
        <v>1.7238110682885559</v>
      </c>
      <c r="M203" s="21">
        <f>SUM(G$3:G202)+J203</f>
        <v>0</v>
      </c>
      <c r="N203" s="21"/>
      <c r="O203" s="21"/>
      <c r="P203" s="21"/>
      <c r="Q203" s="19">
        <f t="shared" si="16"/>
        <v>2.9694054488322732</v>
      </c>
      <c r="R203" s="19">
        <f t="shared" si="16"/>
        <v>2.9715245991541321</v>
      </c>
      <c r="S203" s="19">
        <f t="shared" si="16"/>
        <v>0</v>
      </c>
      <c r="T203" s="19">
        <f t="shared" si="18"/>
        <v>-2.970464835016132</v>
      </c>
      <c r="U203" s="19">
        <f t="shared" si="19"/>
        <v>0</v>
      </c>
      <c r="V203" s="19">
        <f t="shared" si="20"/>
        <v>0</v>
      </c>
    </row>
    <row r="204" spans="1:22" x14ac:dyDescent="0.25">
      <c r="A204" s="26">
        <f>Wellpath!E204</f>
        <v>0</v>
      </c>
      <c r="B204" s="22">
        <v>0</v>
      </c>
      <c r="C204" s="22">
        <v>0</v>
      </c>
      <c r="D204" s="22">
        <f t="shared" si="17"/>
        <v>3.9314164891663715E-5</v>
      </c>
      <c r="E204" s="20">
        <f>Model!$W$27*((drdp!B204+drdp!K204)*'DBH-OS'!$B204+(drdp!E204+drdp!N204)*'DBH-OS'!$C204+(drdp!H204+drdp!Q204)*'DBH-OS'!$D204)</f>
        <v>0</v>
      </c>
      <c r="F204" s="20">
        <f>Model!$W$27*((drdp!C204+drdp!L204)*'DBH-OS'!$B204+(drdp!F204+drdp!O204)*'DBH-OS'!$C204+(drdp!I204+drdp!R204)*'DBH-OS'!$D204)</f>
        <v>0</v>
      </c>
      <c r="G204" s="20">
        <f>Model!$W$27*((drdp!D204+drdp!M204)*'DBH-OS'!$B204+(drdp!G204+drdp!P204)*'DBH-OS'!$C204+(drdp!J204+drdp!S204)*'DBH-OS'!$D204)</f>
        <v>0</v>
      </c>
      <c r="H204" s="18">
        <f>Model!$W$27*((drdp!B204)*'DBH-OS'!$B204+(drdp!E204)*'DBH-OS'!$C204+(drdp!H204)*'DBH-OS'!$D204)</f>
        <v>0</v>
      </c>
      <c r="I204" s="18">
        <f>Model!$W$27*((drdp!C204)*'DBH-OS'!$B204+(drdp!F204)*'DBH-OS'!$C204+(drdp!I204)*'DBH-OS'!$D204)</f>
        <v>0</v>
      </c>
      <c r="J204" s="18">
        <f>Model!$W$27*((drdp!D204)*'DBH-OS'!$B204+(drdp!G204)*'DBH-OS'!$C204+(drdp!J204)*'DBH-OS'!$D204)</f>
        <v>0</v>
      </c>
      <c r="K204" s="21">
        <f>SUM(E$3:E203)+H204</f>
        <v>-1.7231962885383294</v>
      </c>
      <c r="L204" s="21">
        <f>SUM(F$3:F203)+I204</f>
        <v>1.7238110682885559</v>
      </c>
      <c r="M204" s="21">
        <f>SUM(G$3:G203)+J204</f>
        <v>0</v>
      </c>
      <c r="N204" s="21"/>
      <c r="O204" s="21"/>
      <c r="P204" s="21"/>
      <c r="Q204" s="19">
        <f t="shared" si="16"/>
        <v>2.9694054488322732</v>
      </c>
      <c r="R204" s="19">
        <f t="shared" si="16"/>
        <v>2.9715245991541321</v>
      </c>
      <c r="S204" s="19">
        <f t="shared" si="16"/>
        <v>0</v>
      </c>
      <c r="T204" s="19">
        <f t="shared" si="18"/>
        <v>-2.970464835016132</v>
      </c>
      <c r="U204" s="19">
        <f t="shared" si="19"/>
        <v>0</v>
      </c>
      <c r="V204" s="19">
        <f t="shared" si="20"/>
        <v>0</v>
      </c>
    </row>
    <row r="205" spans="1:22" x14ac:dyDescent="0.25">
      <c r="A205" s="26">
        <f>Wellpath!E205</f>
        <v>0</v>
      </c>
      <c r="B205" s="22">
        <v>0</v>
      </c>
      <c r="C205" s="22">
        <v>0</v>
      </c>
      <c r="D205" s="22">
        <f t="shared" si="17"/>
        <v>3.9314164891663715E-5</v>
      </c>
      <c r="E205" s="20">
        <f>Model!$W$27*((drdp!B205+drdp!K205)*'DBH-OS'!$B205+(drdp!E205+drdp!N205)*'DBH-OS'!$C205+(drdp!H205+drdp!Q205)*'DBH-OS'!$D205)</f>
        <v>0</v>
      </c>
      <c r="F205" s="20">
        <f>Model!$W$27*((drdp!C205+drdp!L205)*'DBH-OS'!$B205+(drdp!F205+drdp!O205)*'DBH-OS'!$C205+(drdp!I205+drdp!R205)*'DBH-OS'!$D205)</f>
        <v>0</v>
      </c>
      <c r="G205" s="20">
        <f>Model!$W$27*((drdp!D205+drdp!M205)*'DBH-OS'!$B205+(drdp!G205+drdp!P205)*'DBH-OS'!$C205+(drdp!J205+drdp!S205)*'DBH-OS'!$D205)</f>
        <v>0</v>
      </c>
      <c r="H205" s="18">
        <f>Model!$W$27*((drdp!B205)*'DBH-OS'!$B205+(drdp!E205)*'DBH-OS'!$C205+(drdp!H205)*'DBH-OS'!$D205)</f>
        <v>0</v>
      </c>
      <c r="I205" s="18">
        <f>Model!$W$27*((drdp!C205)*'DBH-OS'!$B205+(drdp!F205)*'DBH-OS'!$C205+(drdp!I205)*'DBH-OS'!$D205)</f>
        <v>0</v>
      </c>
      <c r="J205" s="18">
        <f>Model!$W$27*((drdp!D205)*'DBH-OS'!$B205+(drdp!G205)*'DBH-OS'!$C205+(drdp!J205)*'DBH-OS'!$D205)</f>
        <v>0</v>
      </c>
      <c r="K205" s="21">
        <f>SUM(E$3:E204)+H205</f>
        <v>-1.7231962885383294</v>
      </c>
      <c r="L205" s="21">
        <f>SUM(F$3:F204)+I205</f>
        <v>1.7238110682885559</v>
      </c>
      <c r="M205" s="21">
        <f>SUM(G$3:G204)+J205</f>
        <v>0</v>
      </c>
      <c r="N205" s="21"/>
      <c r="O205" s="21"/>
      <c r="P205" s="21"/>
      <c r="Q205" s="19">
        <f t="shared" si="16"/>
        <v>2.9694054488322732</v>
      </c>
      <c r="R205" s="19">
        <f t="shared" si="16"/>
        <v>2.9715245991541321</v>
      </c>
      <c r="S205" s="19">
        <f t="shared" si="16"/>
        <v>0</v>
      </c>
      <c r="T205" s="19">
        <f t="shared" si="18"/>
        <v>-2.970464835016132</v>
      </c>
      <c r="U205" s="19">
        <f t="shared" si="19"/>
        <v>0</v>
      </c>
      <c r="V205" s="19">
        <f t="shared" si="20"/>
        <v>0</v>
      </c>
    </row>
    <row r="206" spans="1:22" x14ac:dyDescent="0.25">
      <c r="A206" s="26">
        <f>Wellpath!E206</f>
        <v>0</v>
      </c>
      <c r="B206" s="22">
        <v>0</v>
      </c>
      <c r="C206" s="22">
        <v>0</v>
      </c>
      <c r="D206" s="22">
        <f t="shared" si="17"/>
        <v>3.9314164891663715E-5</v>
      </c>
      <c r="E206" s="20">
        <f>Model!$W$27*((drdp!B206+drdp!K206)*'DBH-OS'!$B206+(drdp!E206+drdp!N206)*'DBH-OS'!$C206+(drdp!H206+drdp!Q206)*'DBH-OS'!$D206)</f>
        <v>0</v>
      </c>
      <c r="F206" s="20">
        <f>Model!$W$27*((drdp!C206+drdp!L206)*'DBH-OS'!$B206+(drdp!F206+drdp!O206)*'DBH-OS'!$C206+(drdp!I206+drdp!R206)*'DBH-OS'!$D206)</f>
        <v>0</v>
      </c>
      <c r="G206" s="20">
        <f>Model!$W$27*((drdp!D206+drdp!M206)*'DBH-OS'!$B206+(drdp!G206+drdp!P206)*'DBH-OS'!$C206+(drdp!J206+drdp!S206)*'DBH-OS'!$D206)</f>
        <v>0</v>
      </c>
      <c r="H206" s="18">
        <f>Model!$W$27*((drdp!B206)*'DBH-OS'!$B206+(drdp!E206)*'DBH-OS'!$C206+(drdp!H206)*'DBH-OS'!$D206)</f>
        <v>0</v>
      </c>
      <c r="I206" s="18">
        <f>Model!$W$27*((drdp!C206)*'DBH-OS'!$B206+(drdp!F206)*'DBH-OS'!$C206+(drdp!I206)*'DBH-OS'!$D206)</f>
        <v>0</v>
      </c>
      <c r="J206" s="18">
        <f>Model!$W$27*((drdp!D206)*'DBH-OS'!$B206+(drdp!G206)*'DBH-OS'!$C206+(drdp!J206)*'DBH-OS'!$D206)</f>
        <v>0</v>
      </c>
      <c r="K206" s="21">
        <f>SUM(E$3:E205)+H206</f>
        <v>-1.7231962885383294</v>
      </c>
      <c r="L206" s="21">
        <f>SUM(F$3:F205)+I206</f>
        <v>1.7238110682885559</v>
      </c>
      <c r="M206" s="21">
        <f>SUM(G$3:G205)+J206</f>
        <v>0</v>
      </c>
      <c r="N206" s="21"/>
      <c r="O206" s="21"/>
      <c r="P206" s="21"/>
      <c r="Q206" s="19">
        <f t="shared" si="16"/>
        <v>2.9694054488322732</v>
      </c>
      <c r="R206" s="19">
        <f t="shared" si="16"/>
        <v>2.9715245991541321</v>
      </c>
      <c r="S206" s="19">
        <f t="shared" si="16"/>
        <v>0</v>
      </c>
      <c r="T206" s="19">
        <f t="shared" si="18"/>
        <v>-2.970464835016132</v>
      </c>
      <c r="U206" s="19">
        <f t="shared" si="19"/>
        <v>0</v>
      </c>
      <c r="V206" s="19">
        <f t="shared" si="20"/>
        <v>0</v>
      </c>
    </row>
    <row r="207" spans="1:22" x14ac:dyDescent="0.25">
      <c r="A207" s="26">
        <f>Wellpath!E207</f>
        <v>0</v>
      </c>
      <c r="B207" s="22">
        <v>0</v>
      </c>
      <c r="C207" s="22">
        <v>0</v>
      </c>
      <c r="D207" s="22">
        <f t="shared" si="17"/>
        <v>3.9314164891663715E-5</v>
      </c>
      <c r="E207" s="20">
        <f>Model!$W$27*((drdp!B207+drdp!K207)*'DBH-OS'!$B207+(drdp!E207+drdp!N207)*'DBH-OS'!$C207+(drdp!H207+drdp!Q207)*'DBH-OS'!$D207)</f>
        <v>0</v>
      </c>
      <c r="F207" s="20">
        <f>Model!$W$27*((drdp!C207+drdp!L207)*'DBH-OS'!$B207+(drdp!F207+drdp!O207)*'DBH-OS'!$C207+(drdp!I207+drdp!R207)*'DBH-OS'!$D207)</f>
        <v>0</v>
      </c>
      <c r="G207" s="20">
        <f>Model!$W$27*((drdp!D207+drdp!M207)*'DBH-OS'!$B207+(drdp!G207+drdp!P207)*'DBH-OS'!$C207+(drdp!J207+drdp!S207)*'DBH-OS'!$D207)</f>
        <v>0</v>
      </c>
      <c r="H207" s="18">
        <f>Model!$W$27*((drdp!B207)*'DBH-OS'!$B207+(drdp!E207)*'DBH-OS'!$C207+(drdp!H207)*'DBH-OS'!$D207)</f>
        <v>0</v>
      </c>
      <c r="I207" s="18">
        <f>Model!$W$27*((drdp!C207)*'DBH-OS'!$B207+(drdp!F207)*'DBH-OS'!$C207+(drdp!I207)*'DBH-OS'!$D207)</f>
        <v>0</v>
      </c>
      <c r="J207" s="18">
        <f>Model!$W$27*((drdp!D207)*'DBH-OS'!$B207+(drdp!G207)*'DBH-OS'!$C207+(drdp!J207)*'DBH-OS'!$D207)</f>
        <v>0</v>
      </c>
      <c r="K207" s="21">
        <f>SUM(E$3:E206)+H207</f>
        <v>-1.7231962885383294</v>
      </c>
      <c r="L207" s="21">
        <f>SUM(F$3:F206)+I207</f>
        <v>1.7238110682885559</v>
      </c>
      <c r="M207" s="21">
        <f>SUM(G$3:G206)+J207</f>
        <v>0</v>
      </c>
      <c r="N207" s="21"/>
      <c r="O207" s="21"/>
      <c r="P207" s="21"/>
      <c r="Q207" s="19">
        <f t="shared" si="16"/>
        <v>2.9694054488322732</v>
      </c>
      <c r="R207" s="19">
        <f t="shared" si="16"/>
        <v>2.9715245991541321</v>
      </c>
      <c r="S207" s="19">
        <f t="shared" si="16"/>
        <v>0</v>
      </c>
      <c r="T207" s="19">
        <f t="shared" si="18"/>
        <v>-2.970464835016132</v>
      </c>
      <c r="U207" s="19">
        <f t="shared" si="19"/>
        <v>0</v>
      </c>
      <c r="V207" s="19">
        <f t="shared" si="20"/>
        <v>0</v>
      </c>
    </row>
    <row r="208" spans="1:22" x14ac:dyDescent="0.25">
      <c r="A208" s="26">
        <f>Wellpath!E208</f>
        <v>0</v>
      </c>
      <c r="B208" s="22">
        <v>0</v>
      </c>
      <c r="C208" s="22">
        <v>0</v>
      </c>
      <c r="D208" s="22">
        <f t="shared" si="17"/>
        <v>3.9314164891663715E-5</v>
      </c>
      <c r="E208" s="20">
        <f>Model!$W$27*((drdp!B208+drdp!K208)*'DBH-OS'!$B208+(drdp!E208+drdp!N208)*'DBH-OS'!$C208+(drdp!H208+drdp!Q208)*'DBH-OS'!$D208)</f>
        <v>0</v>
      </c>
      <c r="F208" s="20">
        <f>Model!$W$27*((drdp!C208+drdp!L208)*'DBH-OS'!$B208+(drdp!F208+drdp!O208)*'DBH-OS'!$C208+(drdp!I208+drdp!R208)*'DBH-OS'!$D208)</f>
        <v>0</v>
      </c>
      <c r="G208" s="20">
        <f>Model!$W$27*((drdp!D208+drdp!M208)*'DBH-OS'!$B208+(drdp!G208+drdp!P208)*'DBH-OS'!$C208+(drdp!J208+drdp!S208)*'DBH-OS'!$D208)</f>
        <v>0</v>
      </c>
      <c r="H208" s="18">
        <f>Model!$W$27*((drdp!B208)*'DBH-OS'!$B208+(drdp!E208)*'DBH-OS'!$C208+(drdp!H208)*'DBH-OS'!$D208)</f>
        <v>0</v>
      </c>
      <c r="I208" s="18">
        <f>Model!$W$27*((drdp!C208)*'DBH-OS'!$B208+(drdp!F208)*'DBH-OS'!$C208+(drdp!I208)*'DBH-OS'!$D208)</f>
        <v>0</v>
      </c>
      <c r="J208" s="18">
        <f>Model!$W$27*((drdp!D208)*'DBH-OS'!$B208+(drdp!G208)*'DBH-OS'!$C208+(drdp!J208)*'DBH-OS'!$D208)</f>
        <v>0</v>
      </c>
      <c r="K208" s="21">
        <f>SUM(E$3:E207)+H208</f>
        <v>-1.7231962885383294</v>
      </c>
      <c r="L208" s="21">
        <f>SUM(F$3:F207)+I208</f>
        <v>1.7238110682885559</v>
      </c>
      <c r="M208" s="21">
        <f>SUM(G$3:G207)+J208</f>
        <v>0</v>
      </c>
      <c r="N208" s="21"/>
      <c r="O208" s="21"/>
      <c r="P208" s="21"/>
      <c r="Q208" s="19">
        <f t="shared" si="16"/>
        <v>2.9694054488322732</v>
      </c>
      <c r="R208" s="19">
        <f t="shared" si="16"/>
        <v>2.9715245991541321</v>
      </c>
      <c r="S208" s="19">
        <f t="shared" si="16"/>
        <v>0</v>
      </c>
      <c r="T208" s="19">
        <f t="shared" si="18"/>
        <v>-2.970464835016132</v>
      </c>
      <c r="U208" s="19">
        <f t="shared" si="19"/>
        <v>0</v>
      </c>
      <c r="V208" s="19">
        <f t="shared" si="20"/>
        <v>0</v>
      </c>
    </row>
    <row r="209" spans="1:22" x14ac:dyDescent="0.25">
      <c r="A209" s="26">
        <f>Wellpath!E209</f>
        <v>0</v>
      </c>
      <c r="B209" s="22">
        <v>0</v>
      </c>
      <c r="C209" s="22">
        <v>0</v>
      </c>
      <c r="D209" s="22">
        <f t="shared" si="17"/>
        <v>3.9314164891663715E-5</v>
      </c>
      <c r="E209" s="20">
        <f>Model!$W$27*((drdp!B209+drdp!K209)*'DBH-OS'!$B209+(drdp!E209+drdp!N209)*'DBH-OS'!$C209+(drdp!H209+drdp!Q209)*'DBH-OS'!$D209)</f>
        <v>0</v>
      </c>
      <c r="F209" s="20">
        <f>Model!$W$27*((drdp!C209+drdp!L209)*'DBH-OS'!$B209+(drdp!F209+drdp!O209)*'DBH-OS'!$C209+(drdp!I209+drdp!R209)*'DBH-OS'!$D209)</f>
        <v>0</v>
      </c>
      <c r="G209" s="20">
        <f>Model!$W$27*((drdp!D209+drdp!M209)*'DBH-OS'!$B209+(drdp!G209+drdp!P209)*'DBH-OS'!$C209+(drdp!J209+drdp!S209)*'DBH-OS'!$D209)</f>
        <v>0</v>
      </c>
      <c r="H209" s="18">
        <f>Model!$W$27*((drdp!B209)*'DBH-OS'!$B209+(drdp!E209)*'DBH-OS'!$C209+(drdp!H209)*'DBH-OS'!$D209)</f>
        <v>0</v>
      </c>
      <c r="I209" s="18">
        <f>Model!$W$27*((drdp!C209)*'DBH-OS'!$B209+(drdp!F209)*'DBH-OS'!$C209+(drdp!I209)*'DBH-OS'!$D209)</f>
        <v>0</v>
      </c>
      <c r="J209" s="18">
        <f>Model!$W$27*((drdp!D209)*'DBH-OS'!$B209+(drdp!G209)*'DBH-OS'!$C209+(drdp!J209)*'DBH-OS'!$D209)</f>
        <v>0</v>
      </c>
      <c r="K209" s="21">
        <f>SUM(E$3:E208)+H209</f>
        <v>-1.7231962885383294</v>
      </c>
      <c r="L209" s="21">
        <f>SUM(F$3:F208)+I209</f>
        <v>1.7238110682885559</v>
      </c>
      <c r="M209" s="21">
        <f>SUM(G$3:G208)+J209</f>
        <v>0</v>
      </c>
      <c r="N209" s="21"/>
      <c r="O209" s="21"/>
      <c r="P209" s="21"/>
      <c r="Q209" s="19">
        <f t="shared" si="16"/>
        <v>2.9694054488322732</v>
      </c>
      <c r="R209" s="19">
        <f t="shared" si="16"/>
        <v>2.9715245991541321</v>
      </c>
      <c r="S209" s="19">
        <f t="shared" si="16"/>
        <v>0</v>
      </c>
      <c r="T209" s="19">
        <f t="shared" si="18"/>
        <v>-2.970464835016132</v>
      </c>
      <c r="U209" s="19">
        <f t="shared" si="19"/>
        <v>0</v>
      </c>
      <c r="V209" s="19">
        <f t="shared" si="20"/>
        <v>0</v>
      </c>
    </row>
    <row r="210" spans="1:22" x14ac:dyDescent="0.25">
      <c r="A210" s="26">
        <f>Wellpath!E210</f>
        <v>0</v>
      </c>
      <c r="B210" s="22">
        <v>0</v>
      </c>
      <c r="C210" s="22">
        <v>0</v>
      </c>
      <c r="D210" s="22">
        <f t="shared" si="17"/>
        <v>3.9314164891663715E-5</v>
      </c>
      <c r="E210" s="20">
        <f>Model!$W$27*((drdp!B210+drdp!K210)*'DBH-OS'!$B210+(drdp!E210+drdp!N210)*'DBH-OS'!$C210+(drdp!H210+drdp!Q210)*'DBH-OS'!$D210)</f>
        <v>0</v>
      </c>
      <c r="F210" s="20">
        <f>Model!$W$27*((drdp!C210+drdp!L210)*'DBH-OS'!$B210+(drdp!F210+drdp!O210)*'DBH-OS'!$C210+(drdp!I210+drdp!R210)*'DBH-OS'!$D210)</f>
        <v>0</v>
      </c>
      <c r="G210" s="20">
        <f>Model!$W$27*((drdp!D210+drdp!M210)*'DBH-OS'!$B210+(drdp!G210+drdp!P210)*'DBH-OS'!$C210+(drdp!J210+drdp!S210)*'DBH-OS'!$D210)</f>
        <v>0</v>
      </c>
      <c r="H210" s="18">
        <f>Model!$W$27*((drdp!B210)*'DBH-OS'!$B210+(drdp!E210)*'DBH-OS'!$C210+(drdp!H210)*'DBH-OS'!$D210)</f>
        <v>0</v>
      </c>
      <c r="I210" s="18">
        <f>Model!$W$27*((drdp!C210)*'DBH-OS'!$B210+(drdp!F210)*'DBH-OS'!$C210+(drdp!I210)*'DBH-OS'!$D210)</f>
        <v>0</v>
      </c>
      <c r="J210" s="18">
        <f>Model!$W$27*((drdp!D210)*'DBH-OS'!$B210+(drdp!G210)*'DBH-OS'!$C210+(drdp!J210)*'DBH-OS'!$D210)</f>
        <v>0</v>
      </c>
      <c r="K210" s="21">
        <f>SUM(E$3:E209)+H210</f>
        <v>-1.7231962885383294</v>
      </c>
      <c r="L210" s="21">
        <f>SUM(F$3:F209)+I210</f>
        <v>1.7238110682885559</v>
      </c>
      <c r="M210" s="21">
        <f>SUM(G$3:G209)+J210</f>
        <v>0</v>
      </c>
      <c r="N210" s="21"/>
      <c r="O210" s="21"/>
      <c r="P210" s="21"/>
      <c r="Q210" s="19">
        <f t="shared" si="16"/>
        <v>2.9694054488322732</v>
      </c>
      <c r="R210" s="19">
        <f t="shared" si="16"/>
        <v>2.9715245991541321</v>
      </c>
      <c r="S210" s="19">
        <f t="shared" si="16"/>
        <v>0</v>
      </c>
      <c r="T210" s="19">
        <f t="shared" si="18"/>
        <v>-2.970464835016132</v>
      </c>
      <c r="U210" s="19">
        <f t="shared" si="19"/>
        <v>0</v>
      </c>
      <c r="V210" s="19">
        <f t="shared" si="20"/>
        <v>0</v>
      </c>
    </row>
    <row r="211" spans="1:22" x14ac:dyDescent="0.25">
      <c r="A211" s="26">
        <f>Wellpath!E211</f>
        <v>0</v>
      </c>
      <c r="B211" s="22">
        <v>0</v>
      </c>
      <c r="C211" s="22">
        <v>0</v>
      </c>
      <c r="D211" s="22">
        <f t="shared" si="17"/>
        <v>3.9314164891663715E-5</v>
      </c>
      <c r="E211" s="20">
        <f>Model!$W$27*((drdp!B211+drdp!K211)*'DBH-OS'!$B211+(drdp!E211+drdp!N211)*'DBH-OS'!$C211+(drdp!H211+drdp!Q211)*'DBH-OS'!$D211)</f>
        <v>0</v>
      </c>
      <c r="F211" s="20">
        <f>Model!$W$27*((drdp!C211+drdp!L211)*'DBH-OS'!$B211+(drdp!F211+drdp!O211)*'DBH-OS'!$C211+(drdp!I211+drdp!R211)*'DBH-OS'!$D211)</f>
        <v>0</v>
      </c>
      <c r="G211" s="20">
        <f>Model!$W$27*((drdp!D211+drdp!M211)*'DBH-OS'!$B211+(drdp!G211+drdp!P211)*'DBH-OS'!$C211+(drdp!J211+drdp!S211)*'DBH-OS'!$D211)</f>
        <v>0</v>
      </c>
      <c r="H211" s="18">
        <f>Model!$W$27*((drdp!B211)*'DBH-OS'!$B211+(drdp!E211)*'DBH-OS'!$C211+(drdp!H211)*'DBH-OS'!$D211)</f>
        <v>0</v>
      </c>
      <c r="I211" s="18">
        <f>Model!$W$27*((drdp!C211)*'DBH-OS'!$B211+(drdp!F211)*'DBH-OS'!$C211+(drdp!I211)*'DBH-OS'!$D211)</f>
        <v>0</v>
      </c>
      <c r="J211" s="18">
        <f>Model!$W$27*((drdp!D211)*'DBH-OS'!$B211+(drdp!G211)*'DBH-OS'!$C211+(drdp!J211)*'DBH-OS'!$D211)</f>
        <v>0</v>
      </c>
      <c r="K211" s="21">
        <f>SUM(E$3:E210)+H211</f>
        <v>-1.7231962885383294</v>
      </c>
      <c r="L211" s="21">
        <f>SUM(F$3:F210)+I211</f>
        <v>1.7238110682885559</v>
      </c>
      <c r="M211" s="21">
        <f>SUM(G$3:G210)+J211</f>
        <v>0</v>
      </c>
      <c r="N211" s="21"/>
      <c r="O211" s="21"/>
      <c r="P211" s="21"/>
      <c r="Q211" s="19">
        <f t="shared" si="16"/>
        <v>2.9694054488322732</v>
      </c>
      <c r="R211" s="19">
        <f t="shared" si="16"/>
        <v>2.9715245991541321</v>
      </c>
      <c r="S211" s="19">
        <f t="shared" si="16"/>
        <v>0</v>
      </c>
      <c r="T211" s="19">
        <f t="shared" si="18"/>
        <v>-2.970464835016132</v>
      </c>
      <c r="U211" s="19">
        <f t="shared" si="19"/>
        <v>0</v>
      </c>
      <c r="V211" s="19">
        <f t="shared" si="20"/>
        <v>0</v>
      </c>
    </row>
    <row r="212" spans="1:22" x14ac:dyDescent="0.25">
      <c r="A212" s="26">
        <f>Wellpath!E212</f>
        <v>0</v>
      </c>
      <c r="B212" s="22">
        <v>0</v>
      </c>
      <c r="C212" s="22">
        <v>0</v>
      </c>
      <c r="D212" s="22">
        <f t="shared" si="17"/>
        <v>3.9314164891663715E-5</v>
      </c>
      <c r="E212" s="20">
        <f>Model!$W$27*((drdp!B212+drdp!K212)*'DBH-OS'!$B212+(drdp!E212+drdp!N212)*'DBH-OS'!$C212+(drdp!H212+drdp!Q212)*'DBH-OS'!$D212)</f>
        <v>0</v>
      </c>
      <c r="F212" s="20">
        <f>Model!$W$27*((drdp!C212+drdp!L212)*'DBH-OS'!$B212+(drdp!F212+drdp!O212)*'DBH-OS'!$C212+(drdp!I212+drdp!R212)*'DBH-OS'!$D212)</f>
        <v>0</v>
      </c>
      <c r="G212" s="20">
        <f>Model!$W$27*((drdp!D212+drdp!M212)*'DBH-OS'!$B212+(drdp!G212+drdp!P212)*'DBH-OS'!$C212+(drdp!J212+drdp!S212)*'DBH-OS'!$D212)</f>
        <v>0</v>
      </c>
      <c r="H212" s="18">
        <f>Model!$W$27*((drdp!B212)*'DBH-OS'!$B212+(drdp!E212)*'DBH-OS'!$C212+(drdp!H212)*'DBH-OS'!$D212)</f>
        <v>0</v>
      </c>
      <c r="I212" s="18">
        <f>Model!$W$27*((drdp!C212)*'DBH-OS'!$B212+(drdp!F212)*'DBH-OS'!$C212+(drdp!I212)*'DBH-OS'!$D212)</f>
        <v>0</v>
      </c>
      <c r="J212" s="18">
        <f>Model!$W$27*((drdp!D212)*'DBH-OS'!$B212+(drdp!G212)*'DBH-OS'!$C212+(drdp!J212)*'DBH-OS'!$D212)</f>
        <v>0</v>
      </c>
      <c r="K212" s="21">
        <f>SUM(E$3:E211)+H212</f>
        <v>-1.7231962885383294</v>
      </c>
      <c r="L212" s="21">
        <f>SUM(F$3:F211)+I212</f>
        <v>1.7238110682885559</v>
      </c>
      <c r="M212" s="21">
        <f>SUM(G$3:G211)+J212</f>
        <v>0</v>
      </c>
      <c r="N212" s="21"/>
      <c r="O212" s="21"/>
      <c r="P212" s="21"/>
      <c r="Q212" s="19">
        <f t="shared" ref="Q212:S271" si="21">K212^2</f>
        <v>2.9694054488322732</v>
      </c>
      <c r="R212" s="19">
        <f t="shared" si="21"/>
        <v>2.9715245991541321</v>
      </c>
      <c r="S212" s="19">
        <f t="shared" si="21"/>
        <v>0</v>
      </c>
      <c r="T212" s="19">
        <f t="shared" si="18"/>
        <v>-2.970464835016132</v>
      </c>
      <c r="U212" s="19">
        <f t="shared" si="19"/>
        <v>0</v>
      </c>
      <c r="V212" s="19">
        <f t="shared" si="20"/>
        <v>0</v>
      </c>
    </row>
    <row r="213" spans="1:22" x14ac:dyDescent="0.25">
      <c r="A213" s="26">
        <f>Wellpath!E213</f>
        <v>0</v>
      </c>
      <c r="B213" s="22">
        <v>0</v>
      </c>
      <c r="C213" s="22">
        <v>0</v>
      </c>
      <c r="D213" s="22">
        <f t="shared" si="17"/>
        <v>3.9314164891663715E-5</v>
      </c>
      <c r="E213" s="20">
        <f>Model!$W$27*((drdp!B213+drdp!K213)*'DBH-OS'!$B213+(drdp!E213+drdp!N213)*'DBH-OS'!$C213+(drdp!H213+drdp!Q213)*'DBH-OS'!$D213)</f>
        <v>0</v>
      </c>
      <c r="F213" s="20">
        <f>Model!$W$27*((drdp!C213+drdp!L213)*'DBH-OS'!$B213+(drdp!F213+drdp!O213)*'DBH-OS'!$C213+(drdp!I213+drdp!R213)*'DBH-OS'!$D213)</f>
        <v>0</v>
      </c>
      <c r="G213" s="20">
        <f>Model!$W$27*((drdp!D213+drdp!M213)*'DBH-OS'!$B213+(drdp!G213+drdp!P213)*'DBH-OS'!$C213+(drdp!J213+drdp!S213)*'DBH-OS'!$D213)</f>
        <v>0</v>
      </c>
      <c r="H213" s="18">
        <f>Model!$W$27*((drdp!B213)*'DBH-OS'!$B213+(drdp!E213)*'DBH-OS'!$C213+(drdp!H213)*'DBH-OS'!$D213)</f>
        <v>0</v>
      </c>
      <c r="I213" s="18">
        <f>Model!$W$27*((drdp!C213)*'DBH-OS'!$B213+(drdp!F213)*'DBH-OS'!$C213+(drdp!I213)*'DBH-OS'!$D213)</f>
        <v>0</v>
      </c>
      <c r="J213" s="18">
        <f>Model!$W$27*((drdp!D213)*'DBH-OS'!$B213+(drdp!G213)*'DBH-OS'!$C213+(drdp!J213)*'DBH-OS'!$D213)</f>
        <v>0</v>
      </c>
      <c r="K213" s="21">
        <f>SUM(E$3:E212)+H213</f>
        <v>-1.7231962885383294</v>
      </c>
      <c r="L213" s="21">
        <f>SUM(F$3:F212)+I213</f>
        <v>1.7238110682885559</v>
      </c>
      <c r="M213" s="21">
        <f>SUM(G$3:G212)+J213</f>
        <v>0</v>
      </c>
      <c r="N213" s="21"/>
      <c r="O213" s="21"/>
      <c r="P213" s="21"/>
      <c r="Q213" s="19">
        <f t="shared" si="21"/>
        <v>2.9694054488322732</v>
      </c>
      <c r="R213" s="19">
        <f t="shared" si="21"/>
        <v>2.9715245991541321</v>
      </c>
      <c r="S213" s="19">
        <f t="shared" si="21"/>
        <v>0</v>
      </c>
      <c r="T213" s="19">
        <f t="shared" si="18"/>
        <v>-2.970464835016132</v>
      </c>
      <c r="U213" s="19">
        <f t="shared" si="19"/>
        <v>0</v>
      </c>
      <c r="V213" s="19">
        <f t="shared" si="20"/>
        <v>0</v>
      </c>
    </row>
    <row r="214" spans="1:22" x14ac:dyDescent="0.25">
      <c r="A214" s="26">
        <f>Wellpath!E214</f>
        <v>0</v>
      </c>
      <c r="B214" s="22">
        <v>0</v>
      </c>
      <c r="C214" s="22">
        <v>0</v>
      </c>
      <c r="D214" s="22">
        <f t="shared" si="17"/>
        <v>3.9314164891663715E-5</v>
      </c>
      <c r="E214" s="20">
        <f>Model!$W$27*((drdp!B214+drdp!K214)*'DBH-OS'!$B214+(drdp!E214+drdp!N214)*'DBH-OS'!$C214+(drdp!H214+drdp!Q214)*'DBH-OS'!$D214)</f>
        <v>0</v>
      </c>
      <c r="F214" s="20">
        <f>Model!$W$27*((drdp!C214+drdp!L214)*'DBH-OS'!$B214+(drdp!F214+drdp!O214)*'DBH-OS'!$C214+(drdp!I214+drdp!R214)*'DBH-OS'!$D214)</f>
        <v>0</v>
      </c>
      <c r="G214" s="20">
        <f>Model!$W$27*((drdp!D214+drdp!M214)*'DBH-OS'!$B214+(drdp!G214+drdp!P214)*'DBH-OS'!$C214+(drdp!J214+drdp!S214)*'DBH-OS'!$D214)</f>
        <v>0</v>
      </c>
      <c r="H214" s="18">
        <f>Model!$W$27*((drdp!B214)*'DBH-OS'!$B214+(drdp!E214)*'DBH-OS'!$C214+(drdp!H214)*'DBH-OS'!$D214)</f>
        <v>0</v>
      </c>
      <c r="I214" s="18">
        <f>Model!$W$27*((drdp!C214)*'DBH-OS'!$B214+(drdp!F214)*'DBH-OS'!$C214+(drdp!I214)*'DBH-OS'!$D214)</f>
        <v>0</v>
      </c>
      <c r="J214" s="18">
        <f>Model!$W$27*((drdp!D214)*'DBH-OS'!$B214+(drdp!G214)*'DBH-OS'!$C214+(drdp!J214)*'DBH-OS'!$D214)</f>
        <v>0</v>
      </c>
      <c r="K214" s="21">
        <f>SUM(E$3:E213)+H214</f>
        <v>-1.7231962885383294</v>
      </c>
      <c r="L214" s="21">
        <f>SUM(F$3:F213)+I214</f>
        <v>1.7238110682885559</v>
      </c>
      <c r="M214" s="21">
        <f>SUM(G$3:G213)+J214</f>
        <v>0</v>
      </c>
      <c r="N214" s="21"/>
      <c r="O214" s="21"/>
      <c r="P214" s="21"/>
      <c r="Q214" s="19">
        <f t="shared" si="21"/>
        <v>2.9694054488322732</v>
      </c>
      <c r="R214" s="19">
        <f t="shared" si="21"/>
        <v>2.9715245991541321</v>
      </c>
      <c r="S214" s="19">
        <f t="shared" si="21"/>
        <v>0</v>
      </c>
      <c r="T214" s="19">
        <f t="shared" si="18"/>
        <v>-2.970464835016132</v>
      </c>
      <c r="U214" s="19">
        <f t="shared" si="19"/>
        <v>0</v>
      </c>
      <c r="V214" s="19">
        <f t="shared" si="20"/>
        <v>0</v>
      </c>
    </row>
    <row r="215" spans="1:22" x14ac:dyDescent="0.25">
      <c r="A215" s="26">
        <f>Wellpath!E215</f>
        <v>0</v>
      </c>
      <c r="B215" s="22">
        <v>0</v>
      </c>
      <c r="C215" s="22">
        <v>0</v>
      </c>
      <c r="D215" s="22">
        <f t="shared" si="17"/>
        <v>3.9314164891663715E-5</v>
      </c>
      <c r="E215" s="20">
        <f>Model!$W$27*((drdp!B215+drdp!K215)*'DBH-OS'!$B215+(drdp!E215+drdp!N215)*'DBH-OS'!$C215+(drdp!H215+drdp!Q215)*'DBH-OS'!$D215)</f>
        <v>0</v>
      </c>
      <c r="F215" s="20">
        <f>Model!$W$27*((drdp!C215+drdp!L215)*'DBH-OS'!$B215+(drdp!F215+drdp!O215)*'DBH-OS'!$C215+(drdp!I215+drdp!R215)*'DBH-OS'!$D215)</f>
        <v>0</v>
      </c>
      <c r="G215" s="20">
        <f>Model!$W$27*((drdp!D215+drdp!M215)*'DBH-OS'!$B215+(drdp!G215+drdp!P215)*'DBH-OS'!$C215+(drdp!J215+drdp!S215)*'DBH-OS'!$D215)</f>
        <v>0</v>
      </c>
      <c r="H215" s="18">
        <f>Model!$W$27*((drdp!B215)*'DBH-OS'!$B215+(drdp!E215)*'DBH-OS'!$C215+(drdp!H215)*'DBH-OS'!$D215)</f>
        <v>0</v>
      </c>
      <c r="I215" s="18">
        <f>Model!$W$27*((drdp!C215)*'DBH-OS'!$B215+(drdp!F215)*'DBH-OS'!$C215+(drdp!I215)*'DBH-OS'!$D215)</f>
        <v>0</v>
      </c>
      <c r="J215" s="18">
        <f>Model!$W$27*((drdp!D215)*'DBH-OS'!$B215+(drdp!G215)*'DBH-OS'!$C215+(drdp!J215)*'DBH-OS'!$D215)</f>
        <v>0</v>
      </c>
      <c r="K215" s="21">
        <f>SUM(E$3:E214)+H215</f>
        <v>-1.7231962885383294</v>
      </c>
      <c r="L215" s="21">
        <f>SUM(F$3:F214)+I215</f>
        <v>1.7238110682885559</v>
      </c>
      <c r="M215" s="21">
        <f>SUM(G$3:G214)+J215</f>
        <v>0</v>
      </c>
      <c r="N215" s="21"/>
      <c r="O215" s="21"/>
      <c r="P215" s="21"/>
      <c r="Q215" s="19">
        <f t="shared" si="21"/>
        <v>2.9694054488322732</v>
      </c>
      <c r="R215" s="19">
        <f t="shared" si="21"/>
        <v>2.9715245991541321</v>
      </c>
      <c r="S215" s="19">
        <f t="shared" si="21"/>
        <v>0</v>
      </c>
      <c r="T215" s="19">
        <f t="shared" si="18"/>
        <v>-2.970464835016132</v>
      </c>
      <c r="U215" s="19">
        <f t="shared" si="19"/>
        <v>0</v>
      </c>
      <c r="V215" s="19">
        <f t="shared" si="20"/>
        <v>0</v>
      </c>
    </row>
    <row r="216" spans="1:22" x14ac:dyDescent="0.25">
      <c r="A216" s="26">
        <f>Wellpath!E216</f>
        <v>0</v>
      </c>
      <c r="B216" s="22">
        <v>0</v>
      </c>
      <c r="C216" s="22">
        <v>0</v>
      </c>
      <c r="D216" s="22">
        <f t="shared" si="17"/>
        <v>3.9314164891663715E-5</v>
      </c>
      <c r="E216" s="20">
        <f>Model!$W$27*((drdp!B216+drdp!K216)*'DBH-OS'!$B216+(drdp!E216+drdp!N216)*'DBH-OS'!$C216+(drdp!H216+drdp!Q216)*'DBH-OS'!$D216)</f>
        <v>0</v>
      </c>
      <c r="F216" s="20">
        <f>Model!$W$27*((drdp!C216+drdp!L216)*'DBH-OS'!$B216+(drdp!F216+drdp!O216)*'DBH-OS'!$C216+(drdp!I216+drdp!R216)*'DBH-OS'!$D216)</f>
        <v>0</v>
      </c>
      <c r="G216" s="20">
        <f>Model!$W$27*((drdp!D216+drdp!M216)*'DBH-OS'!$B216+(drdp!G216+drdp!P216)*'DBH-OS'!$C216+(drdp!J216+drdp!S216)*'DBH-OS'!$D216)</f>
        <v>0</v>
      </c>
      <c r="H216" s="18">
        <f>Model!$W$27*((drdp!B216)*'DBH-OS'!$B216+(drdp!E216)*'DBH-OS'!$C216+(drdp!H216)*'DBH-OS'!$D216)</f>
        <v>0</v>
      </c>
      <c r="I216" s="18">
        <f>Model!$W$27*((drdp!C216)*'DBH-OS'!$B216+(drdp!F216)*'DBH-OS'!$C216+(drdp!I216)*'DBH-OS'!$D216)</f>
        <v>0</v>
      </c>
      <c r="J216" s="18">
        <f>Model!$W$27*((drdp!D216)*'DBH-OS'!$B216+(drdp!G216)*'DBH-OS'!$C216+(drdp!J216)*'DBH-OS'!$D216)</f>
        <v>0</v>
      </c>
      <c r="K216" s="21">
        <f>SUM(E$3:E215)+H216</f>
        <v>-1.7231962885383294</v>
      </c>
      <c r="L216" s="21">
        <f>SUM(F$3:F215)+I216</f>
        <v>1.7238110682885559</v>
      </c>
      <c r="M216" s="21">
        <f>SUM(G$3:G215)+J216</f>
        <v>0</v>
      </c>
      <c r="N216" s="21"/>
      <c r="O216" s="21"/>
      <c r="P216" s="21"/>
      <c r="Q216" s="19">
        <f t="shared" si="21"/>
        <v>2.9694054488322732</v>
      </c>
      <c r="R216" s="19">
        <f t="shared" si="21"/>
        <v>2.9715245991541321</v>
      </c>
      <c r="S216" s="19">
        <f t="shared" si="21"/>
        <v>0</v>
      </c>
      <c r="T216" s="19">
        <f t="shared" si="18"/>
        <v>-2.970464835016132</v>
      </c>
      <c r="U216" s="19">
        <f t="shared" si="19"/>
        <v>0</v>
      </c>
      <c r="V216" s="19">
        <f t="shared" si="20"/>
        <v>0</v>
      </c>
    </row>
    <row r="217" spans="1:22" x14ac:dyDescent="0.25">
      <c r="A217" s="26">
        <f>Wellpath!E217</f>
        <v>0</v>
      </c>
      <c r="B217" s="22">
        <v>0</v>
      </c>
      <c r="C217" s="22">
        <v>0</v>
      </c>
      <c r="D217" s="22">
        <f t="shared" si="17"/>
        <v>3.9314164891663715E-5</v>
      </c>
      <c r="E217" s="20">
        <f>Model!$W$27*((drdp!B217+drdp!K217)*'DBH-OS'!$B217+(drdp!E217+drdp!N217)*'DBH-OS'!$C217+(drdp!H217+drdp!Q217)*'DBH-OS'!$D217)</f>
        <v>0</v>
      </c>
      <c r="F217" s="20">
        <f>Model!$W$27*((drdp!C217+drdp!L217)*'DBH-OS'!$B217+(drdp!F217+drdp!O217)*'DBH-OS'!$C217+(drdp!I217+drdp!R217)*'DBH-OS'!$D217)</f>
        <v>0</v>
      </c>
      <c r="G217" s="20">
        <f>Model!$W$27*((drdp!D217+drdp!M217)*'DBH-OS'!$B217+(drdp!G217+drdp!P217)*'DBH-OS'!$C217+(drdp!J217+drdp!S217)*'DBH-OS'!$D217)</f>
        <v>0</v>
      </c>
      <c r="H217" s="18">
        <f>Model!$W$27*((drdp!B217)*'DBH-OS'!$B217+(drdp!E217)*'DBH-OS'!$C217+(drdp!H217)*'DBH-OS'!$D217)</f>
        <v>0</v>
      </c>
      <c r="I217" s="18">
        <f>Model!$W$27*((drdp!C217)*'DBH-OS'!$B217+(drdp!F217)*'DBH-OS'!$C217+(drdp!I217)*'DBH-OS'!$D217)</f>
        <v>0</v>
      </c>
      <c r="J217" s="18">
        <f>Model!$W$27*((drdp!D217)*'DBH-OS'!$B217+(drdp!G217)*'DBH-OS'!$C217+(drdp!J217)*'DBH-OS'!$D217)</f>
        <v>0</v>
      </c>
      <c r="K217" s="21">
        <f>SUM(E$3:E216)+H217</f>
        <v>-1.7231962885383294</v>
      </c>
      <c r="L217" s="21">
        <f>SUM(F$3:F216)+I217</f>
        <v>1.7238110682885559</v>
      </c>
      <c r="M217" s="21">
        <f>SUM(G$3:G216)+J217</f>
        <v>0</v>
      </c>
      <c r="N217" s="21"/>
      <c r="O217" s="21"/>
      <c r="P217" s="21"/>
      <c r="Q217" s="19">
        <f t="shared" si="21"/>
        <v>2.9694054488322732</v>
      </c>
      <c r="R217" s="19">
        <f t="shared" si="21"/>
        <v>2.9715245991541321</v>
      </c>
      <c r="S217" s="19">
        <f t="shared" si="21"/>
        <v>0</v>
      </c>
      <c r="T217" s="19">
        <f t="shared" si="18"/>
        <v>-2.970464835016132</v>
      </c>
      <c r="U217" s="19">
        <f t="shared" si="19"/>
        <v>0</v>
      </c>
      <c r="V217" s="19">
        <f t="shared" si="20"/>
        <v>0</v>
      </c>
    </row>
    <row r="218" spans="1:22" x14ac:dyDescent="0.25">
      <c r="A218" s="26">
        <f>Wellpath!E218</f>
        <v>0</v>
      </c>
      <c r="B218" s="22">
        <v>0</v>
      </c>
      <c r="C218" s="22">
        <v>0</v>
      </c>
      <c r="D218" s="22">
        <f t="shared" si="17"/>
        <v>3.9314164891663715E-5</v>
      </c>
      <c r="E218" s="20">
        <f>Model!$W$27*((drdp!B218+drdp!K218)*'DBH-OS'!$B218+(drdp!E218+drdp!N218)*'DBH-OS'!$C218+(drdp!H218+drdp!Q218)*'DBH-OS'!$D218)</f>
        <v>0</v>
      </c>
      <c r="F218" s="20">
        <f>Model!$W$27*((drdp!C218+drdp!L218)*'DBH-OS'!$B218+(drdp!F218+drdp!O218)*'DBH-OS'!$C218+(drdp!I218+drdp!R218)*'DBH-OS'!$D218)</f>
        <v>0</v>
      </c>
      <c r="G218" s="20">
        <f>Model!$W$27*((drdp!D218+drdp!M218)*'DBH-OS'!$B218+(drdp!G218+drdp!P218)*'DBH-OS'!$C218+(drdp!J218+drdp!S218)*'DBH-OS'!$D218)</f>
        <v>0</v>
      </c>
      <c r="H218" s="18">
        <f>Model!$W$27*((drdp!B218)*'DBH-OS'!$B218+(drdp!E218)*'DBH-OS'!$C218+(drdp!H218)*'DBH-OS'!$D218)</f>
        <v>0</v>
      </c>
      <c r="I218" s="18">
        <f>Model!$W$27*((drdp!C218)*'DBH-OS'!$B218+(drdp!F218)*'DBH-OS'!$C218+(drdp!I218)*'DBH-OS'!$D218)</f>
        <v>0</v>
      </c>
      <c r="J218" s="18">
        <f>Model!$W$27*((drdp!D218)*'DBH-OS'!$B218+(drdp!G218)*'DBH-OS'!$C218+(drdp!J218)*'DBH-OS'!$D218)</f>
        <v>0</v>
      </c>
      <c r="K218" s="21">
        <f>SUM(E$3:E217)+H218</f>
        <v>-1.7231962885383294</v>
      </c>
      <c r="L218" s="21">
        <f>SUM(F$3:F217)+I218</f>
        <v>1.7238110682885559</v>
      </c>
      <c r="M218" s="21">
        <f>SUM(G$3:G217)+J218</f>
        <v>0</v>
      </c>
      <c r="N218" s="21"/>
      <c r="O218" s="21"/>
      <c r="P218" s="21"/>
      <c r="Q218" s="19">
        <f t="shared" si="21"/>
        <v>2.9694054488322732</v>
      </c>
      <c r="R218" s="19">
        <f t="shared" si="21"/>
        <v>2.9715245991541321</v>
      </c>
      <c r="S218" s="19">
        <f t="shared" si="21"/>
        <v>0</v>
      </c>
      <c r="T218" s="19">
        <f t="shared" si="18"/>
        <v>-2.970464835016132</v>
      </c>
      <c r="U218" s="19">
        <f t="shared" si="19"/>
        <v>0</v>
      </c>
      <c r="V218" s="19">
        <f t="shared" si="20"/>
        <v>0</v>
      </c>
    </row>
    <row r="219" spans="1:22" x14ac:dyDescent="0.25">
      <c r="A219" s="26">
        <f>Wellpath!E219</f>
        <v>0</v>
      </c>
      <c r="B219" s="22">
        <v>0</v>
      </c>
      <c r="C219" s="22">
        <v>0</v>
      </c>
      <c r="D219" s="22">
        <f t="shared" si="17"/>
        <v>3.9314164891663715E-5</v>
      </c>
      <c r="E219" s="20">
        <f>Model!$W$27*((drdp!B219+drdp!K219)*'DBH-OS'!$B219+(drdp!E219+drdp!N219)*'DBH-OS'!$C219+(drdp!H219+drdp!Q219)*'DBH-OS'!$D219)</f>
        <v>0</v>
      </c>
      <c r="F219" s="20">
        <f>Model!$W$27*((drdp!C219+drdp!L219)*'DBH-OS'!$B219+(drdp!F219+drdp!O219)*'DBH-OS'!$C219+(drdp!I219+drdp!R219)*'DBH-OS'!$D219)</f>
        <v>0</v>
      </c>
      <c r="G219" s="20">
        <f>Model!$W$27*((drdp!D219+drdp!M219)*'DBH-OS'!$B219+(drdp!G219+drdp!P219)*'DBH-OS'!$C219+(drdp!J219+drdp!S219)*'DBH-OS'!$D219)</f>
        <v>0</v>
      </c>
      <c r="H219" s="18">
        <f>Model!$W$27*((drdp!B219)*'DBH-OS'!$B219+(drdp!E219)*'DBH-OS'!$C219+(drdp!H219)*'DBH-OS'!$D219)</f>
        <v>0</v>
      </c>
      <c r="I219" s="18">
        <f>Model!$W$27*((drdp!C219)*'DBH-OS'!$B219+(drdp!F219)*'DBH-OS'!$C219+(drdp!I219)*'DBH-OS'!$D219)</f>
        <v>0</v>
      </c>
      <c r="J219" s="18">
        <f>Model!$W$27*((drdp!D219)*'DBH-OS'!$B219+(drdp!G219)*'DBH-OS'!$C219+(drdp!J219)*'DBH-OS'!$D219)</f>
        <v>0</v>
      </c>
      <c r="K219" s="21">
        <f>SUM(E$3:E218)+H219</f>
        <v>-1.7231962885383294</v>
      </c>
      <c r="L219" s="21">
        <f>SUM(F$3:F218)+I219</f>
        <v>1.7238110682885559</v>
      </c>
      <c r="M219" s="21">
        <f>SUM(G$3:G218)+J219</f>
        <v>0</v>
      </c>
      <c r="N219" s="21"/>
      <c r="O219" s="21"/>
      <c r="P219" s="21"/>
      <c r="Q219" s="19">
        <f t="shared" si="21"/>
        <v>2.9694054488322732</v>
      </c>
      <c r="R219" s="19">
        <f t="shared" si="21"/>
        <v>2.9715245991541321</v>
      </c>
      <c r="S219" s="19">
        <f t="shared" si="21"/>
        <v>0</v>
      </c>
      <c r="T219" s="19">
        <f t="shared" si="18"/>
        <v>-2.970464835016132</v>
      </c>
      <c r="U219" s="19">
        <f t="shared" si="19"/>
        <v>0</v>
      </c>
      <c r="V219" s="19">
        <f t="shared" si="20"/>
        <v>0</v>
      </c>
    </row>
    <row r="220" spans="1:22" x14ac:dyDescent="0.25">
      <c r="A220" s="26">
        <f>Wellpath!E220</f>
        <v>0</v>
      </c>
      <c r="B220" s="22">
        <v>0</v>
      </c>
      <c r="C220" s="22">
        <v>0</v>
      </c>
      <c r="D220" s="22">
        <f t="shared" si="17"/>
        <v>3.9314164891663715E-5</v>
      </c>
      <c r="E220" s="20">
        <f>Model!$W$27*((drdp!B220+drdp!K220)*'DBH-OS'!$B220+(drdp!E220+drdp!N220)*'DBH-OS'!$C220+(drdp!H220+drdp!Q220)*'DBH-OS'!$D220)</f>
        <v>0</v>
      </c>
      <c r="F220" s="20">
        <f>Model!$W$27*((drdp!C220+drdp!L220)*'DBH-OS'!$B220+(drdp!F220+drdp!O220)*'DBH-OS'!$C220+(drdp!I220+drdp!R220)*'DBH-OS'!$D220)</f>
        <v>0</v>
      </c>
      <c r="G220" s="20">
        <f>Model!$W$27*((drdp!D220+drdp!M220)*'DBH-OS'!$B220+(drdp!G220+drdp!P220)*'DBH-OS'!$C220+(drdp!J220+drdp!S220)*'DBH-OS'!$D220)</f>
        <v>0</v>
      </c>
      <c r="H220" s="18">
        <f>Model!$W$27*((drdp!B220)*'DBH-OS'!$B220+(drdp!E220)*'DBH-OS'!$C220+(drdp!H220)*'DBH-OS'!$D220)</f>
        <v>0</v>
      </c>
      <c r="I220" s="18">
        <f>Model!$W$27*((drdp!C220)*'DBH-OS'!$B220+(drdp!F220)*'DBH-OS'!$C220+(drdp!I220)*'DBH-OS'!$D220)</f>
        <v>0</v>
      </c>
      <c r="J220" s="18">
        <f>Model!$W$27*((drdp!D220)*'DBH-OS'!$B220+(drdp!G220)*'DBH-OS'!$C220+(drdp!J220)*'DBH-OS'!$D220)</f>
        <v>0</v>
      </c>
      <c r="K220" s="21">
        <f>SUM(E$3:E219)+H220</f>
        <v>-1.7231962885383294</v>
      </c>
      <c r="L220" s="21">
        <f>SUM(F$3:F219)+I220</f>
        <v>1.7238110682885559</v>
      </c>
      <c r="M220" s="21">
        <f>SUM(G$3:G219)+J220</f>
        <v>0</v>
      </c>
      <c r="N220" s="21"/>
      <c r="O220" s="21"/>
      <c r="P220" s="21"/>
      <c r="Q220" s="19">
        <f t="shared" si="21"/>
        <v>2.9694054488322732</v>
      </c>
      <c r="R220" s="19">
        <f t="shared" si="21"/>
        <v>2.9715245991541321</v>
      </c>
      <c r="S220" s="19">
        <f t="shared" si="21"/>
        <v>0</v>
      </c>
      <c r="T220" s="19">
        <f t="shared" si="18"/>
        <v>-2.970464835016132</v>
      </c>
      <c r="U220" s="19">
        <f t="shared" si="19"/>
        <v>0</v>
      </c>
      <c r="V220" s="19">
        <f t="shared" si="20"/>
        <v>0</v>
      </c>
    </row>
    <row r="221" spans="1:22" x14ac:dyDescent="0.25">
      <c r="A221" s="26">
        <f>Wellpath!E221</f>
        <v>0</v>
      </c>
      <c r="B221" s="22">
        <v>0</v>
      </c>
      <c r="C221" s="22">
        <v>0</v>
      </c>
      <c r="D221" s="22">
        <f t="shared" si="17"/>
        <v>3.9314164891663715E-5</v>
      </c>
      <c r="E221" s="20">
        <f>Model!$W$27*((drdp!B221+drdp!K221)*'DBH-OS'!$B221+(drdp!E221+drdp!N221)*'DBH-OS'!$C221+(drdp!H221+drdp!Q221)*'DBH-OS'!$D221)</f>
        <v>0</v>
      </c>
      <c r="F221" s="20">
        <f>Model!$W$27*((drdp!C221+drdp!L221)*'DBH-OS'!$B221+(drdp!F221+drdp!O221)*'DBH-OS'!$C221+(drdp!I221+drdp!R221)*'DBH-OS'!$D221)</f>
        <v>0</v>
      </c>
      <c r="G221" s="20">
        <f>Model!$W$27*((drdp!D221+drdp!M221)*'DBH-OS'!$B221+(drdp!G221+drdp!P221)*'DBH-OS'!$C221+(drdp!J221+drdp!S221)*'DBH-OS'!$D221)</f>
        <v>0</v>
      </c>
      <c r="H221" s="18">
        <f>Model!$W$27*((drdp!B221)*'DBH-OS'!$B221+(drdp!E221)*'DBH-OS'!$C221+(drdp!H221)*'DBH-OS'!$D221)</f>
        <v>0</v>
      </c>
      <c r="I221" s="18">
        <f>Model!$W$27*((drdp!C221)*'DBH-OS'!$B221+(drdp!F221)*'DBH-OS'!$C221+(drdp!I221)*'DBH-OS'!$D221)</f>
        <v>0</v>
      </c>
      <c r="J221" s="18">
        <f>Model!$W$27*((drdp!D221)*'DBH-OS'!$B221+(drdp!G221)*'DBH-OS'!$C221+(drdp!J221)*'DBH-OS'!$D221)</f>
        <v>0</v>
      </c>
      <c r="K221" s="21">
        <f>SUM(E$3:E220)+H221</f>
        <v>-1.7231962885383294</v>
      </c>
      <c r="L221" s="21">
        <f>SUM(F$3:F220)+I221</f>
        <v>1.7238110682885559</v>
      </c>
      <c r="M221" s="21">
        <f>SUM(G$3:G220)+J221</f>
        <v>0</v>
      </c>
      <c r="N221" s="21"/>
      <c r="O221" s="21"/>
      <c r="P221" s="21"/>
      <c r="Q221" s="19">
        <f t="shared" si="21"/>
        <v>2.9694054488322732</v>
      </c>
      <c r="R221" s="19">
        <f t="shared" si="21"/>
        <v>2.9715245991541321</v>
      </c>
      <c r="S221" s="19">
        <f t="shared" si="21"/>
        <v>0</v>
      </c>
      <c r="T221" s="19">
        <f t="shared" si="18"/>
        <v>-2.970464835016132</v>
      </c>
      <c r="U221" s="19">
        <f t="shared" si="19"/>
        <v>0</v>
      </c>
      <c r="V221" s="19">
        <f t="shared" si="20"/>
        <v>0</v>
      </c>
    </row>
    <row r="222" spans="1:22" x14ac:dyDescent="0.25">
      <c r="A222" s="26">
        <f>Wellpath!E222</f>
        <v>0</v>
      </c>
      <c r="B222" s="22">
        <v>0</v>
      </c>
      <c r="C222" s="22">
        <v>0</v>
      </c>
      <c r="D222" s="22">
        <f t="shared" si="17"/>
        <v>3.9314164891663715E-5</v>
      </c>
      <c r="E222" s="20">
        <f>Model!$W$27*((drdp!B222+drdp!K222)*'DBH-OS'!$B222+(drdp!E222+drdp!N222)*'DBH-OS'!$C222+(drdp!H222+drdp!Q222)*'DBH-OS'!$D222)</f>
        <v>0</v>
      </c>
      <c r="F222" s="20">
        <f>Model!$W$27*((drdp!C222+drdp!L222)*'DBH-OS'!$B222+(drdp!F222+drdp!O222)*'DBH-OS'!$C222+(drdp!I222+drdp!R222)*'DBH-OS'!$D222)</f>
        <v>0</v>
      </c>
      <c r="G222" s="20">
        <f>Model!$W$27*((drdp!D222+drdp!M222)*'DBH-OS'!$B222+(drdp!G222+drdp!P222)*'DBH-OS'!$C222+(drdp!J222+drdp!S222)*'DBH-OS'!$D222)</f>
        <v>0</v>
      </c>
      <c r="H222" s="18">
        <f>Model!$W$27*((drdp!B222)*'DBH-OS'!$B222+(drdp!E222)*'DBH-OS'!$C222+(drdp!H222)*'DBH-OS'!$D222)</f>
        <v>0</v>
      </c>
      <c r="I222" s="18">
        <f>Model!$W$27*((drdp!C222)*'DBH-OS'!$B222+(drdp!F222)*'DBH-OS'!$C222+(drdp!I222)*'DBH-OS'!$D222)</f>
        <v>0</v>
      </c>
      <c r="J222" s="18">
        <f>Model!$W$27*((drdp!D222)*'DBH-OS'!$B222+(drdp!G222)*'DBH-OS'!$C222+(drdp!J222)*'DBH-OS'!$D222)</f>
        <v>0</v>
      </c>
      <c r="K222" s="21">
        <f>SUM(E$3:E221)+H222</f>
        <v>-1.7231962885383294</v>
      </c>
      <c r="L222" s="21">
        <f>SUM(F$3:F221)+I222</f>
        <v>1.7238110682885559</v>
      </c>
      <c r="M222" s="21">
        <f>SUM(G$3:G221)+J222</f>
        <v>0</v>
      </c>
      <c r="N222" s="21"/>
      <c r="O222" s="21"/>
      <c r="P222" s="21"/>
      <c r="Q222" s="19">
        <f t="shared" si="21"/>
        <v>2.9694054488322732</v>
      </c>
      <c r="R222" s="19">
        <f t="shared" si="21"/>
        <v>2.9715245991541321</v>
      </c>
      <c r="S222" s="19">
        <f t="shared" si="21"/>
        <v>0</v>
      </c>
      <c r="T222" s="19">
        <f t="shared" si="18"/>
        <v>-2.970464835016132</v>
      </c>
      <c r="U222" s="19">
        <f t="shared" si="19"/>
        <v>0</v>
      </c>
      <c r="V222" s="19">
        <f t="shared" si="20"/>
        <v>0</v>
      </c>
    </row>
    <row r="223" spans="1:22" x14ac:dyDescent="0.25">
      <c r="A223" s="26">
        <f>Wellpath!E223</f>
        <v>0</v>
      </c>
      <c r="B223" s="22">
        <v>0</v>
      </c>
      <c r="C223" s="22">
        <v>0</v>
      </c>
      <c r="D223" s="22">
        <f t="shared" si="17"/>
        <v>3.9314164891663715E-5</v>
      </c>
      <c r="E223" s="20">
        <f>Model!$W$27*((drdp!B223+drdp!K223)*'DBH-OS'!$B223+(drdp!E223+drdp!N223)*'DBH-OS'!$C223+(drdp!H223+drdp!Q223)*'DBH-OS'!$D223)</f>
        <v>0</v>
      </c>
      <c r="F223" s="20">
        <f>Model!$W$27*((drdp!C223+drdp!L223)*'DBH-OS'!$B223+(drdp!F223+drdp!O223)*'DBH-OS'!$C223+(drdp!I223+drdp!R223)*'DBH-OS'!$D223)</f>
        <v>0</v>
      </c>
      <c r="G223" s="20">
        <f>Model!$W$27*((drdp!D223+drdp!M223)*'DBH-OS'!$B223+(drdp!G223+drdp!P223)*'DBH-OS'!$C223+(drdp!J223+drdp!S223)*'DBH-OS'!$D223)</f>
        <v>0</v>
      </c>
      <c r="H223" s="18">
        <f>Model!$W$27*((drdp!B223)*'DBH-OS'!$B223+(drdp!E223)*'DBH-OS'!$C223+(drdp!H223)*'DBH-OS'!$D223)</f>
        <v>0</v>
      </c>
      <c r="I223" s="18">
        <f>Model!$W$27*((drdp!C223)*'DBH-OS'!$B223+(drdp!F223)*'DBH-OS'!$C223+(drdp!I223)*'DBH-OS'!$D223)</f>
        <v>0</v>
      </c>
      <c r="J223" s="18">
        <f>Model!$W$27*((drdp!D223)*'DBH-OS'!$B223+(drdp!G223)*'DBH-OS'!$C223+(drdp!J223)*'DBH-OS'!$D223)</f>
        <v>0</v>
      </c>
      <c r="K223" s="21">
        <f>SUM(E$3:E222)+H223</f>
        <v>-1.7231962885383294</v>
      </c>
      <c r="L223" s="21">
        <f>SUM(F$3:F222)+I223</f>
        <v>1.7238110682885559</v>
      </c>
      <c r="M223" s="21">
        <f>SUM(G$3:G222)+J223</f>
        <v>0</v>
      </c>
      <c r="N223" s="21"/>
      <c r="O223" s="21"/>
      <c r="P223" s="21"/>
      <c r="Q223" s="19">
        <f t="shared" si="21"/>
        <v>2.9694054488322732</v>
      </c>
      <c r="R223" s="19">
        <f t="shared" si="21"/>
        <v>2.9715245991541321</v>
      </c>
      <c r="S223" s="19">
        <f t="shared" si="21"/>
        <v>0</v>
      </c>
      <c r="T223" s="19">
        <f t="shared" si="18"/>
        <v>-2.970464835016132</v>
      </c>
      <c r="U223" s="19">
        <f t="shared" si="19"/>
        <v>0</v>
      </c>
      <c r="V223" s="19">
        <f t="shared" si="20"/>
        <v>0</v>
      </c>
    </row>
    <row r="224" spans="1:22" x14ac:dyDescent="0.25">
      <c r="A224" s="26">
        <f>Wellpath!E224</f>
        <v>0</v>
      </c>
      <c r="B224" s="22">
        <v>0</v>
      </c>
      <c r="C224" s="22">
        <v>0</v>
      </c>
      <c r="D224" s="22">
        <f t="shared" si="17"/>
        <v>3.9314164891663715E-5</v>
      </c>
      <c r="E224" s="20">
        <f>Model!$W$27*((drdp!B224+drdp!K224)*'DBH-OS'!$B224+(drdp!E224+drdp!N224)*'DBH-OS'!$C224+(drdp!H224+drdp!Q224)*'DBH-OS'!$D224)</f>
        <v>0</v>
      </c>
      <c r="F224" s="20">
        <f>Model!$W$27*((drdp!C224+drdp!L224)*'DBH-OS'!$B224+(drdp!F224+drdp!O224)*'DBH-OS'!$C224+(drdp!I224+drdp!R224)*'DBH-OS'!$D224)</f>
        <v>0</v>
      </c>
      <c r="G224" s="20">
        <f>Model!$W$27*((drdp!D224+drdp!M224)*'DBH-OS'!$B224+(drdp!G224+drdp!P224)*'DBH-OS'!$C224+(drdp!J224+drdp!S224)*'DBH-OS'!$D224)</f>
        <v>0</v>
      </c>
      <c r="H224" s="18">
        <f>Model!$W$27*((drdp!B224)*'DBH-OS'!$B224+(drdp!E224)*'DBH-OS'!$C224+(drdp!H224)*'DBH-OS'!$D224)</f>
        <v>0</v>
      </c>
      <c r="I224" s="18">
        <f>Model!$W$27*((drdp!C224)*'DBH-OS'!$B224+(drdp!F224)*'DBH-OS'!$C224+(drdp!I224)*'DBH-OS'!$D224)</f>
        <v>0</v>
      </c>
      <c r="J224" s="18">
        <f>Model!$W$27*((drdp!D224)*'DBH-OS'!$B224+(drdp!G224)*'DBH-OS'!$C224+(drdp!J224)*'DBH-OS'!$D224)</f>
        <v>0</v>
      </c>
      <c r="K224" s="21">
        <f>SUM(E$3:E223)+H224</f>
        <v>-1.7231962885383294</v>
      </c>
      <c r="L224" s="21">
        <f>SUM(F$3:F223)+I224</f>
        <v>1.7238110682885559</v>
      </c>
      <c r="M224" s="21">
        <f>SUM(G$3:G223)+J224</f>
        <v>0</v>
      </c>
      <c r="N224" s="21"/>
      <c r="O224" s="21"/>
      <c r="P224" s="21"/>
      <c r="Q224" s="19">
        <f t="shared" si="21"/>
        <v>2.9694054488322732</v>
      </c>
      <c r="R224" s="19">
        <f t="shared" si="21"/>
        <v>2.9715245991541321</v>
      </c>
      <c r="S224" s="19">
        <f t="shared" si="21"/>
        <v>0</v>
      </c>
      <c r="T224" s="19">
        <f t="shared" si="18"/>
        <v>-2.970464835016132</v>
      </c>
      <c r="U224" s="19">
        <f t="shared" si="19"/>
        <v>0</v>
      </c>
      <c r="V224" s="19">
        <f t="shared" si="20"/>
        <v>0</v>
      </c>
    </row>
    <row r="225" spans="1:22" x14ac:dyDescent="0.25">
      <c r="A225" s="26">
        <f>Wellpath!E225</f>
        <v>0</v>
      </c>
      <c r="B225" s="22">
        <v>0</v>
      </c>
      <c r="C225" s="22">
        <v>0</v>
      </c>
      <c r="D225" s="22">
        <f t="shared" si="17"/>
        <v>3.9314164891663715E-5</v>
      </c>
      <c r="E225" s="20">
        <f>Model!$W$27*((drdp!B225+drdp!K225)*'DBH-OS'!$B225+(drdp!E225+drdp!N225)*'DBH-OS'!$C225+(drdp!H225+drdp!Q225)*'DBH-OS'!$D225)</f>
        <v>0</v>
      </c>
      <c r="F225" s="20">
        <f>Model!$W$27*((drdp!C225+drdp!L225)*'DBH-OS'!$B225+(drdp!F225+drdp!O225)*'DBH-OS'!$C225+(drdp!I225+drdp!R225)*'DBH-OS'!$D225)</f>
        <v>0</v>
      </c>
      <c r="G225" s="20">
        <f>Model!$W$27*((drdp!D225+drdp!M225)*'DBH-OS'!$B225+(drdp!G225+drdp!P225)*'DBH-OS'!$C225+(drdp!J225+drdp!S225)*'DBH-OS'!$D225)</f>
        <v>0</v>
      </c>
      <c r="H225" s="18">
        <f>Model!$W$27*((drdp!B225)*'DBH-OS'!$B225+(drdp!E225)*'DBH-OS'!$C225+(drdp!H225)*'DBH-OS'!$D225)</f>
        <v>0</v>
      </c>
      <c r="I225" s="18">
        <f>Model!$W$27*((drdp!C225)*'DBH-OS'!$B225+(drdp!F225)*'DBH-OS'!$C225+(drdp!I225)*'DBH-OS'!$D225)</f>
        <v>0</v>
      </c>
      <c r="J225" s="18">
        <f>Model!$W$27*((drdp!D225)*'DBH-OS'!$B225+(drdp!G225)*'DBH-OS'!$C225+(drdp!J225)*'DBH-OS'!$D225)</f>
        <v>0</v>
      </c>
      <c r="K225" s="21">
        <f>SUM(E$3:E224)+H225</f>
        <v>-1.7231962885383294</v>
      </c>
      <c r="L225" s="21">
        <f>SUM(F$3:F224)+I225</f>
        <v>1.7238110682885559</v>
      </c>
      <c r="M225" s="21">
        <f>SUM(G$3:G224)+J225</f>
        <v>0</v>
      </c>
      <c r="N225" s="21"/>
      <c r="O225" s="21"/>
      <c r="P225" s="21"/>
      <c r="Q225" s="19">
        <f t="shared" si="21"/>
        <v>2.9694054488322732</v>
      </c>
      <c r="R225" s="19">
        <f t="shared" si="21"/>
        <v>2.9715245991541321</v>
      </c>
      <c r="S225" s="19">
        <f t="shared" si="21"/>
        <v>0</v>
      </c>
      <c r="T225" s="19">
        <f t="shared" si="18"/>
        <v>-2.970464835016132</v>
      </c>
      <c r="U225" s="19">
        <f t="shared" si="19"/>
        <v>0</v>
      </c>
      <c r="V225" s="19">
        <f t="shared" si="20"/>
        <v>0</v>
      </c>
    </row>
    <row r="226" spans="1:22" x14ac:dyDescent="0.25">
      <c r="A226" s="26">
        <f>Wellpath!E226</f>
        <v>0</v>
      </c>
      <c r="B226" s="22">
        <v>0</v>
      </c>
      <c r="C226" s="22">
        <v>0</v>
      </c>
      <c r="D226" s="22">
        <f t="shared" si="17"/>
        <v>3.9314164891663715E-5</v>
      </c>
      <c r="E226" s="20">
        <f>Model!$W$27*((drdp!B226+drdp!K226)*'DBH-OS'!$B226+(drdp!E226+drdp!N226)*'DBH-OS'!$C226+(drdp!H226+drdp!Q226)*'DBH-OS'!$D226)</f>
        <v>0</v>
      </c>
      <c r="F226" s="20">
        <f>Model!$W$27*((drdp!C226+drdp!L226)*'DBH-OS'!$B226+(drdp!F226+drdp!O226)*'DBH-OS'!$C226+(drdp!I226+drdp!R226)*'DBH-OS'!$D226)</f>
        <v>0</v>
      </c>
      <c r="G226" s="20">
        <f>Model!$W$27*((drdp!D226+drdp!M226)*'DBH-OS'!$B226+(drdp!G226+drdp!P226)*'DBH-OS'!$C226+(drdp!J226+drdp!S226)*'DBH-OS'!$D226)</f>
        <v>0</v>
      </c>
      <c r="H226" s="18">
        <f>Model!$W$27*((drdp!B226)*'DBH-OS'!$B226+(drdp!E226)*'DBH-OS'!$C226+(drdp!H226)*'DBH-OS'!$D226)</f>
        <v>0</v>
      </c>
      <c r="I226" s="18">
        <f>Model!$W$27*((drdp!C226)*'DBH-OS'!$B226+(drdp!F226)*'DBH-OS'!$C226+(drdp!I226)*'DBH-OS'!$D226)</f>
        <v>0</v>
      </c>
      <c r="J226" s="18">
        <f>Model!$W$27*((drdp!D226)*'DBH-OS'!$B226+(drdp!G226)*'DBH-OS'!$C226+(drdp!J226)*'DBH-OS'!$D226)</f>
        <v>0</v>
      </c>
      <c r="K226" s="21">
        <f>SUM(E$3:E225)+H226</f>
        <v>-1.7231962885383294</v>
      </c>
      <c r="L226" s="21">
        <f>SUM(F$3:F225)+I226</f>
        <v>1.7238110682885559</v>
      </c>
      <c r="M226" s="21">
        <f>SUM(G$3:G225)+J226</f>
        <v>0</v>
      </c>
      <c r="N226" s="21"/>
      <c r="O226" s="21"/>
      <c r="P226" s="21"/>
      <c r="Q226" s="19">
        <f t="shared" si="21"/>
        <v>2.9694054488322732</v>
      </c>
      <c r="R226" s="19">
        <f t="shared" si="21"/>
        <v>2.9715245991541321</v>
      </c>
      <c r="S226" s="19">
        <f t="shared" si="21"/>
        <v>0</v>
      </c>
      <c r="T226" s="19">
        <f t="shared" si="18"/>
        <v>-2.970464835016132</v>
      </c>
      <c r="U226" s="19">
        <f t="shared" si="19"/>
        <v>0</v>
      </c>
      <c r="V226" s="19">
        <f t="shared" si="20"/>
        <v>0</v>
      </c>
    </row>
    <row r="227" spans="1:22" x14ac:dyDescent="0.25">
      <c r="A227" s="26">
        <f>Wellpath!E227</f>
        <v>0</v>
      </c>
      <c r="B227" s="22">
        <v>0</v>
      </c>
      <c r="C227" s="22">
        <v>0</v>
      </c>
      <c r="D227" s="22">
        <f t="shared" si="17"/>
        <v>3.9314164891663715E-5</v>
      </c>
      <c r="E227" s="20">
        <f>Model!$W$27*((drdp!B227+drdp!K227)*'DBH-OS'!$B227+(drdp!E227+drdp!N227)*'DBH-OS'!$C227+(drdp!H227+drdp!Q227)*'DBH-OS'!$D227)</f>
        <v>0</v>
      </c>
      <c r="F227" s="20">
        <f>Model!$W$27*((drdp!C227+drdp!L227)*'DBH-OS'!$B227+(drdp!F227+drdp!O227)*'DBH-OS'!$C227+(drdp!I227+drdp!R227)*'DBH-OS'!$D227)</f>
        <v>0</v>
      </c>
      <c r="G227" s="20">
        <f>Model!$W$27*((drdp!D227+drdp!M227)*'DBH-OS'!$B227+(drdp!G227+drdp!P227)*'DBH-OS'!$C227+(drdp!J227+drdp!S227)*'DBH-OS'!$D227)</f>
        <v>0</v>
      </c>
      <c r="H227" s="18">
        <f>Model!$W$27*((drdp!B227)*'DBH-OS'!$B227+(drdp!E227)*'DBH-OS'!$C227+(drdp!H227)*'DBH-OS'!$D227)</f>
        <v>0</v>
      </c>
      <c r="I227" s="18">
        <f>Model!$W$27*((drdp!C227)*'DBH-OS'!$B227+(drdp!F227)*'DBH-OS'!$C227+(drdp!I227)*'DBH-OS'!$D227)</f>
        <v>0</v>
      </c>
      <c r="J227" s="18">
        <f>Model!$W$27*((drdp!D227)*'DBH-OS'!$B227+(drdp!G227)*'DBH-OS'!$C227+(drdp!J227)*'DBH-OS'!$D227)</f>
        <v>0</v>
      </c>
      <c r="K227" s="21">
        <f>SUM(E$3:E226)+H227</f>
        <v>-1.7231962885383294</v>
      </c>
      <c r="L227" s="21">
        <f>SUM(F$3:F226)+I227</f>
        <v>1.7238110682885559</v>
      </c>
      <c r="M227" s="21">
        <f>SUM(G$3:G226)+J227</f>
        <v>0</v>
      </c>
      <c r="N227" s="21"/>
      <c r="O227" s="21"/>
      <c r="P227" s="21"/>
      <c r="Q227" s="19">
        <f t="shared" si="21"/>
        <v>2.9694054488322732</v>
      </c>
      <c r="R227" s="19">
        <f t="shared" si="21"/>
        <v>2.9715245991541321</v>
      </c>
      <c r="S227" s="19">
        <f t="shared" si="21"/>
        <v>0</v>
      </c>
      <c r="T227" s="19">
        <f t="shared" si="18"/>
        <v>-2.970464835016132</v>
      </c>
      <c r="U227" s="19">
        <f t="shared" si="19"/>
        <v>0</v>
      </c>
      <c r="V227" s="19">
        <f t="shared" si="20"/>
        <v>0</v>
      </c>
    </row>
    <row r="228" spans="1:22" x14ac:dyDescent="0.25">
      <c r="A228" s="26">
        <f>Wellpath!E228</f>
        <v>0</v>
      </c>
      <c r="B228" s="22">
        <v>0</v>
      </c>
      <c r="C228" s="22">
        <v>0</v>
      </c>
      <c r="D228" s="22">
        <f t="shared" si="17"/>
        <v>3.9314164891663715E-5</v>
      </c>
      <c r="E228" s="20">
        <f>Model!$W$27*((drdp!B228+drdp!K228)*'DBH-OS'!$B228+(drdp!E228+drdp!N228)*'DBH-OS'!$C228+(drdp!H228+drdp!Q228)*'DBH-OS'!$D228)</f>
        <v>0</v>
      </c>
      <c r="F228" s="20">
        <f>Model!$W$27*((drdp!C228+drdp!L228)*'DBH-OS'!$B228+(drdp!F228+drdp!O228)*'DBH-OS'!$C228+(drdp!I228+drdp!R228)*'DBH-OS'!$D228)</f>
        <v>0</v>
      </c>
      <c r="G228" s="20">
        <f>Model!$W$27*((drdp!D228+drdp!M228)*'DBH-OS'!$B228+(drdp!G228+drdp!P228)*'DBH-OS'!$C228+(drdp!J228+drdp!S228)*'DBH-OS'!$D228)</f>
        <v>0</v>
      </c>
      <c r="H228" s="18">
        <f>Model!$W$27*((drdp!B228)*'DBH-OS'!$B228+(drdp!E228)*'DBH-OS'!$C228+(drdp!H228)*'DBH-OS'!$D228)</f>
        <v>0</v>
      </c>
      <c r="I228" s="18">
        <f>Model!$W$27*((drdp!C228)*'DBH-OS'!$B228+(drdp!F228)*'DBH-OS'!$C228+(drdp!I228)*'DBH-OS'!$D228)</f>
        <v>0</v>
      </c>
      <c r="J228" s="18">
        <f>Model!$W$27*((drdp!D228)*'DBH-OS'!$B228+(drdp!G228)*'DBH-OS'!$C228+(drdp!J228)*'DBH-OS'!$D228)</f>
        <v>0</v>
      </c>
      <c r="K228" s="21">
        <f>SUM(E$3:E227)+H228</f>
        <v>-1.7231962885383294</v>
      </c>
      <c r="L228" s="21">
        <f>SUM(F$3:F227)+I228</f>
        <v>1.7238110682885559</v>
      </c>
      <c r="M228" s="21">
        <f>SUM(G$3:G227)+J228</f>
        <v>0</v>
      </c>
      <c r="N228" s="21"/>
      <c r="O228" s="21"/>
      <c r="P228" s="21"/>
      <c r="Q228" s="19">
        <f t="shared" si="21"/>
        <v>2.9694054488322732</v>
      </c>
      <c r="R228" s="19">
        <f t="shared" si="21"/>
        <v>2.9715245991541321</v>
      </c>
      <c r="S228" s="19">
        <f t="shared" si="21"/>
        <v>0</v>
      </c>
      <c r="T228" s="19">
        <f t="shared" si="18"/>
        <v>-2.970464835016132</v>
      </c>
      <c r="U228" s="19">
        <f t="shared" si="19"/>
        <v>0</v>
      </c>
      <c r="V228" s="19">
        <f t="shared" si="20"/>
        <v>0</v>
      </c>
    </row>
    <row r="229" spans="1:22" x14ac:dyDescent="0.25">
      <c r="A229" s="26">
        <f>Wellpath!E229</f>
        <v>0</v>
      </c>
      <c r="B229" s="22">
        <v>0</v>
      </c>
      <c r="C229" s="22">
        <v>0</v>
      </c>
      <c r="D229" s="22">
        <f t="shared" si="17"/>
        <v>3.9314164891663715E-5</v>
      </c>
      <c r="E229" s="20">
        <f>Model!$W$27*((drdp!B229+drdp!K229)*'DBH-OS'!$B229+(drdp!E229+drdp!N229)*'DBH-OS'!$C229+(drdp!H229+drdp!Q229)*'DBH-OS'!$D229)</f>
        <v>0</v>
      </c>
      <c r="F229" s="20">
        <f>Model!$W$27*((drdp!C229+drdp!L229)*'DBH-OS'!$B229+(drdp!F229+drdp!O229)*'DBH-OS'!$C229+(drdp!I229+drdp!R229)*'DBH-OS'!$D229)</f>
        <v>0</v>
      </c>
      <c r="G229" s="20">
        <f>Model!$W$27*((drdp!D229+drdp!M229)*'DBH-OS'!$B229+(drdp!G229+drdp!P229)*'DBH-OS'!$C229+(drdp!J229+drdp!S229)*'DBH-OS'!$D229)</f>
        <v>0</v>
      </c>
      <c r="H229" s="18">
        <f>Model!$W$27*((drdp!B229)*'DBH-OS'!$B229+(drdp!E229)*'DBH-OS'!$C229+(drdp!H229)*'DBH-OS'!$D229)</f>
        <v>0</v>
      </c>
      <c r="I229" s="18">
        <f>Model!$W$27*((drdp!C229)*'DBH-OS'!$B229+(drdp!F229)*'DBH-OS'!$C229+(drdp!I229)*'DBH-OS'!$D229)</f>
        <v>0</v>
      </c>
      <c r="J229" s="18">
        <f>Model!$W$27*((drdp!D229)*'DBH-OS'!$B229+(drdp!G229)*'DBH-OS'!$C229+(drdp!J229)*'DBH-OS'!$D229)</f>
        <v>0</v>
      </c>
      <c r="K229" s="21">
        <f>SUM(E$3:E228)+H229</f>
        <v>-1.7231962885383294</v>
      </c>
      <c r="L229" s="21">
        <f>SUM(F$3:F228)+I229</f>
        <v>1.7238110682885559</v>
      </c>
      <c r="M229" s="21">
        <f>SUM(G$3:G228)+J229</f>
        <v>0</v>
      </c>
      <c r="N229" s="21"/>
      <c r="O229" s="21"/>
      <c r="P229" s="21"/>
      <c r="Q229" s="19">
        <f t="shared" si="21"/>
        <v>2.9694054488322732</v>
      </c>
      <c r="R229" s="19">
        <f t="shared" si="21"/>
        <v>2.9715245991541321</v>
      </c>
      <c r="S229" s="19">
        <f t="shared" si="21"/>
        <v>0</v>
      </c>
      <c r="T229" s="19">
        <f t="shared" si="18"/>
        <v>-2.970464835016132</v>
      </c>
      <c r="U229" s="19">
        <f t="shared" si="19"/>
        <v>0</v>
      </c>
      <c r="V229" s="19">
        <f t="shared" si="20"/>
        <v>0</v>
      </c>
    </row>
    <row r="230" spans="1:22" x14ac:dyDescent="0.25">
      <c r="A230" s="26">
        <f>Wellpath!E230</f>
        <v>0</v>
      </c>
      <c r="B230" s="22">
        <v>0</v>
      </c>
      <c r="C230" s="22">
        <v>0</v>
      </c>
      <c r="D230" s="22">
        <f t="shared" si="17"/>
        <v>3.9314164891663715E-5</v>
      </c>
      <c r="E230" s="20">
        <f>Model!$W$27*((drdp!B230+drdp!K230)*'DBH-OS'!$B230+(drdp!E230+drdp!N230)*'DBH-OS'!$C230+(drdp!H230+drdp!Q230)*'DBH-OS'!$D230)</f>
        <v>0</v>
      </c>
      <c r="F230" s="20">
        <f>Model!$W$27*((drdp!C230+drdp!L230)*'DBH-OS'!$B230+(drdp!F230+drdp!O230)*'DBH-OS'!$C230+(drdp!I230+drdp!R230)*'DBH-OS'!$D230)</f>
        <v>0</v>
      </c>
      <c r="G230" s="20">
        <f>Model!$W$27*((drdp!D230+drdp!M230)*'DBH-OS'!$B230+(drdp!G230+drdp!P230)*'DBH-OS'!$C230+(drdp!J230+drdp!S230)*'DBH-OS'!$D230)</f>
        <v>0</v>
      </c>
      <c r="H230" s="18">
        <f>Model!$W$27*((drdp!B230)*'DBH-OS'!$B230+(drdp!E230)*'DBH-OS'!$C230+(drdp!H230)*'DBH-OS'!$D230)</f>
        <v>0</v>
      </c>
      <c r="I230" s="18">
        <f>Model!$W$27*((drdp!C230)*'DBH-OS'!$B230+(drdp!F230)*'DBH-OS'!$C230+(drdp!I230)*'DBH-OS'!$D230)</f>
        <v>0</v>
      </c>
      <c r="J230" s="18">
        <f>Model!$W$27*((drdp!D230)*'DBH-OS'!$B230+(drdp!G230)*'DBH-OS'!$C230+(drdp!J230)*'DBH-OS'!$D230)</f>
        <v>0</v>
      </c>
      <c r="K230" s="21">
        <f>SUM(E$3:E229)+H230</f>
        <v>-1.7231962885383294</v>
      </c>
      <c r="L230" s="21">
        <f>SUM(F$3:F229)+I230</f>
        <v>1.7238110682885559</v>
      </c>
      <c r="M230" s="21">
        <f>SUM(G$3:G229)+J230</f>
        <v>0</v>
      </c>
      <c r="N230" s="21"/>
      <c r="O230" s="21"/>
      <c r="P230" s="21"/>
      <c r="Q230" s="19">
        <f t="shared" si="21"/>
        <v>2.9694054488322732</v>
      </c>
      <c r="R230" s="19">
        <f t="shared" si="21"/>
        <v>2.9715245991541321</v>
      </c>
      <c r="S230" s="19">
        <f t="shared" si="21"/>
        <v>0</v>
      </c>
      <c r="T230" s="19">
        <f t="shared" si="18"/>
        <v>-2.970464835016132</v>
      </c>
      <c r="U230" s="19">
        <f t="shared" si="19"/>
        <v>0</v>
      </c>
      <c r="V230" s="19">
        <f t="shared" si="20"/>
        <v>0</v>
      </c>
    </row>
    <row r="231" spans="1:22" x14ac:dyDescent="0.25">
      <c r="A231" s="26">
        <f>Wellpath!E231</f>
        <v>0</v>
      </c>
      <c r="B231" s="22">
        <v>0</v>
      </c>
      <c r="C231" s="22">
        <v>0</v>
      </c>
      <c r="D231" s="22">
        <f t="shared" si="17"/>
        <v>3.9314164891663715E-5</v>
      </c>
      <c r="E231" s="20">
        <f>Model!$W$27*((drdp!B231+drdp!K231)*'DBH-OS'!$B231+(drdp!E231+drdp!N231)*'DBH-OS'!$C231+(drdp!H231+drdp!Q231)*'DBH-OS'!$D231)</f>
        <v>0</v>
      </c>
      <c r="F231" s="20">
        <f>Model!$W$27*((drdp!C231+drdp!L231)*'DBH-OS'!$B231+(drdp!F231+drdp!O231)*'DBH-OS'!$C231+(drdp!I231+drdp!R231)*'DBH-OS'!$D231)</f>
        <v>0</v>
      </c>
      <c r="G231" s="20">
        <f>Model!$W$27*((drdp!D231+drdp!M231)*'DBH-OS'!$B231+(drdp!G231+drdp!P231)*'DBH-OS'!$C231+(drdp!J231+drdp!S231)*'DBH-OS'!$D231)</f>
        <v>0</v>
      </c>
      <c r="H231" s="18">
        <f>Model!$W$27*((drdp!B231)*'DBH-OS'!$B231+(drdp!E231)*'DBH-OS'!$C231+(drdp!H231)*'DBH-OS'!$D231)</f>
        <v>0</v>
      </c>
      <c r="I231" s="18">
        <f>Model!$W$27*((drdp!C231)*'DBH-OS'!$B231+(drdp!F231)*'DBH-OS'!$C231+(drdp!I231)*'DBH-OS'!$D231)</f>
        <v>0</v>
      </c>
      <c r="J231" s="18">
        <f>Model!$W$27*((drdp!D231)*'DBH-OS'!$B231+(drdp!G231)*'DBH-OS'!$C231+(drdp!J231)*'DBH-OS'!$D231)</f>
        <v>0</v>
      </c>
      <c r="K231" s="21">
        <f>SUM(E$3:E230)+H231</f>
        <v>-1.7231962885383294</v>
      </c>
      <c r="L231" s="21">
        <f>SUM(F$3:F230)+I231</f>
        <v>1.7238110682885559</v>
      </c>
      <c r="M231" s="21">
        <f>SUM(G$3:G230)+J231</f>
        <v>0</v>
      </c>
      <c r="N231" s="21"/>
      <c r="O231" s="21"/>
      <c r="P231" s="21"/>
      <c r="Q231" s="19">
        <f t="shared" si="21"/>
        <v>2.9694054488322732</v>
      </c>
      <c r="R231" s="19">
        <f t="shared" si="21"/>
        <v>2.9715245991541321</v>
      </c>
      <c r="S231" s="19">
        <f t="shared" si="21"/>
        <v>0</v>
      </c>
      <c r="T231" s="19">
        <f t="shared" si="18"/>
        <v>-2.970464835016132</v>
      </c>
      <c r="U231" s="19">
        <f t="shared" si="19"/>
        <v>0</v>
      </c>
      <c r="V231" s="19">
        <f t="shared" si="20"/>
        <v>0</v>
      </c>
    </row>
    <row r="232" spans="1:22" x14ac:dyDescent="0.25">
      <c r="A232" s="26">
        <f>Wellpath!E232</f>
        <v>0</v>
      </c>
      <c r="B232" s="22">
        <v>0</v>
      </c>
      <c r="C232" s="22">
        <v>0</v>
      </c>
      <c r="D232" s="22">
        <f t="shared" si="17"/>
        <v>3.9314164891663715E-5</v>
      </c>
      <c r="E232" s="20">
        <f>Model!$W$27*((drdp!B232+drdp!K232)*'DBH-OS'!$B232+(drdp!E232+drdp!N232)*'DBH-OS'!$C232+(drdp!H232+drdp!Q232)*'DBH-OS'!$D232)</f>
        <v>0</v>
      </c>
      <c r="F232" s="20">
        <f>Model!$W$27*((drdp!C232+drdp!L232)*'DBH-OS'!$B232+(drdp!F232+drdp!O232)*'DBH-OS'!$C232+(drdp!I232+drdp!R232)*'DBH-OS'!$D232)</f>
        <v>0</v>
      </c>
      <c r="G232" s="20">
        <f>Model!$W$27*((drdp!D232+drdp!M232)*'DBH-OS'!$B232+(drdp!G232+drdp!P232)*'DBH-OS'!$C232+(drdp!J232+drdp!S232)*'DBH-OS'!$D232)</f>
        <v>0</v>
      </c>
      <c r="H232" s="18">
        <f>Model!$W$27*((drdp!B232)*'DBH-OS'!$B232+(drdp!E232)*'DBH-OS'!$C232+(drdp!H232)*'DBH-OS'!$D232)</f>
        <v>0</v>
      </c>
      <c r="I232" s="18">
        <f>Model!$W$27*((drdp!C232)*'DBH-OS'!$B232+(drdp!F232)*'DBH-OS'!$C232+(drdp!I232)*'DBH-OS'!$D232)</f>
        <v>0</v>
      </c>
      <c r="J232" s="18">
        <f>Model!$W$27*((drdp!D232)*'DBH-OS'!$B232+(drdp!G232)*'DBH-OS'!$C232+(drdp!J232)*'DBH-OS'!$D232)</f>
        <v>0</v>
      </c>
      <c r="K232" s="21">
        <f>SUM(E$3:E231)+H232</f>
        <v>-1.7231962885383294</v>
      </c>
      <c r="L232" s="21">
        <f>SUM(F$3:F231)+I232</f>
        <v>1.7238110682885559</v>
      </c>
      <c r="M232" s="21">
        <f>SUM(G$3:G231)+J232</f>
        <v>0</v>
      </c>
      <c r="N232" s="21"/>
      <c r="O232" s="21"/>
      <c r="P232" s="21"/>
      <c r="Q232" s="19">
        <f t="shared" si="21"/>
        <v>2.9694054488322732</v>
      </c>
      <c r="R232" s="19">
        <f t="shared" si="21"/>
        <v>2.9715245991541321</v>
      </c>
      <c r="S232" s="19">
        <f t="shared" si="21"/>
        <v>0</v>
      </c>
      <c r="T232" s="19">
        <f t="shared" si="18"/>
        <v>-2.970464835016132</v>
      </c>
      <c r="U232" s="19">
        <f t="shared" si="19"/>
        <v>0</v>
      </c>
      <c r="V232" s="19">
        <f t="shared" si="20"/>
        <v>0</v>
      </c>
    </row>
    <row r="233" spans="1:22" x14ac:dyDescent="0.25">
      <c r="A233" s="26">
        <f>Wellpath!E233</f>
        <v>0</v>
      </c>
      <c r="B233" s="22">
        <v>0</v>
      </c>
      <c r="C233" s="22">
        <v>0</v>
      </c>
      <c r="D233" s="22">
        <f t="shared" si="17"/>
        <v>3.9314164891663715E-5</v>
      </c>
      <c r="E233" s="20">
        <f>Model!$W$27*((drdp!B233+drdp!K233)*'DBH-OS'!$B233+(drdp!E233+drdp!N233)*'DBH-OS'!$C233+(drdp!H233+drdp!Q233)*'DBH-OS'!$D233)</f>
        <v>0</v>
      </c>
      <c r="F233" s="20">
        <f>Model!$W$27*((drdp!C233+drdp!L233)*'DBH-OS'!$B233+(drdp!F233+drdp!O233)*'DBH-OS'!$C233+(drdp!I233+drdp!R233)*'DBH-OS'!$D233)</f>
        <v>0</v>
      </c>
      <c r="G233" s="20">
        <f>Model!$W$27*((drdp!D233+drdp!M233)*'DBH-OS'!$B233+(drdp!G233+drdp!P233)*'DBH-OS'!$C233+(drdp!J233+drdp!S233)*'DBH-OS'!$D233)</f>
        <v>0</v>
      </c>
      <c r="H233" s="18">
        <f>Model!$W$27*((drdp!B233)*'DBH-OS'!$B233+(drdp!E233)*'DBH-OS'!$C233+(drdp!H233)*'DBH-OS'!$D233)</f>
        <v>0</v>
      </c>
      <c r="I233" s="18">
        <f>Model!$W$27*((drdp!C233)*'DBH-OS'!$B233+(drdp!F233)*'DBH-OS'!$C233+(drdp!I233)*'DBH-OS'!$D233)</f>
        <v>0</v>
      </c>
      <c r="J233" s="18">
        <f>Model!$W$27*((drdp!D233)*'DBH-OS'!$B233+(drdp!G233)*'DBH-OS'!$C233+(drdp!J233)*'DBH-OS'!$D233)</f>
        <v>0</v>
      </c>
      <c r="K233" s="21">
        <f>SUM(E$3:E232)+H233</f>
        <v>-1.7231962885383294</v>
      </c>
      <c r="L233" s="21">
        <f>SUM(F$3:F232)+I233</f>
        <v>1.7238110682885559</v>
      </c>
      <c r="M233" s="21">
        <f>SUM(G$3:G232)+J233</f>
        <v>0</v>
      </c>
      <c r="N233" s="21"/>
      <c r="O233" s="21"/>
      <c r="P233" s="21"/>
      <c r="Q233" s="19">
        <f t="shared" si="21"/>
        <v>2.9694054488322732</v>
      </c>
      <c r="R233" s="19">
        <f t="shared" si="21"/>
        <v>2.9715245991541321</v>
      </c>
      <c r="S233" s="19">
        <f t="shared" si="21"/>
        <v>0</v>
      </c>
      <c r="T233" s="19">
        <f t="shared" si="18"/>
        <v>-2.970464835016132</v>
      </c>
      <c r="U233" s="19">
        <f t="shared" si="19"/>
        <v>0</v>
      </c>
      <c r="V233" s="19">
        <f t="shared" si="20"/>
        <v>0</v>
      </c>
    </row>
    <row r="234" spans="1:22" x14ac:dyDescent="0.25">
      <c r="A234" s="26">
        <f>Wellpath!E234</f>
        <v>0</v>
      </c>
      <c r="B234" s="22">
        <v>0</v>
      </c>
      <c r="C234" s="22">
        <v>0</v>
      </c>
      <c r="D234" s="22">
        <f t="shared" si="17"/>
        <v>3.9314164891663715E-5</v>
      </c>
      <c r="E234" s="20">
        <f>Model!$W$27*((drdp!B234+drdp!K234)*'DBH-OS'!$B234+(drdp!E234+drdp!N234)*'DBH-OS'!$C234+(drdp!H234+drdp!Q234)*'DBH-OS'!$D234)</f>
        <v>0</v>
      </c>
      <c r="F234" s="20">
        <f>Model!$W$27*((drdp!C234+drdp!L234)*'DBH-OS'!$B234+(drdp!F234+drdp!O234)*'DBH-OS'!$C234+(drdp!I234+drdp!R234)*'DBH-OS'!$D234)</f>
        <v>0</v>
      </c>
      <c r="G234" s="20">
        <f>Model!$W$27*((drdp!D234+drdp!M234)*'DBH-OS'!$B234+(drdp!G234+drdp!P234)*'DBH-OS'!$C234+(drdp!J234+drdp!S234)*'DBH-OS'!$D234)</f>
        <v>0</v>
      </c>
      <c r="H234" s="18">
        <f>Model!$W$27*((drdp!B234)*'DBH-OS'!$B234+(drdp!E234)*'DBH-OS'!$C234+(drdp!H234)*'DBH-OS'!$D234)</f>
        <v>0</v>
      </c>
      <c r="I234" s="18">
        <f>Model!$W$27*((drdp!C234)*'DBH-OS'!$B234+(drdp!F234)*'DBH-OS'!$C234+(drdp!I234)*'DBH-OS'!$D234)</f>
        <v>0</v>
      </c>
      <c r="J234" s="18">
        <f>Model!$W$27*((drdp!D234)*'DBH-OS'!$B234+(drdp!G234)*'DBH-OS'!$C234+(drdp!J234)*'DBH-OS'!$D234)</f>
        <v>0</v>
      </c>
      <c r="K234" s="21">
        <f>SUM(E$3:E233)+H234</f>
        <v>-1.7231962885383294</v>
      </c>
      <c r="L234" s="21">
        <f>SUM(F$3:F233)+I234</f>
        <v>1.7238110682885559</v>
      </c>
      <c r="M234" s="21">
        <f>SUM(G$3:G233)+J234</f>
        <v>0</v>
      </c>
      <c r="N234" s="21"/>
      <c r="O234" s="21"/>
      <c r="P234" s="21"/>
      <c r="Q234" s="19">
        <f t="shared" si="21"/>
        <v>2.9694054488322732</v>
      </c>
      <c r="R234" s="19">
        <f t="shared" si="21"/>
        <v>2.9715245991541321</v>
      </c>
      <c r="S234" s="19">
        <f t="shared" si="21"/>
        <v>0</v>
      </c>
      <c r="T234" s="19">
        <f t="shared" si="18"/>
        <v>-2.970464835016132</v>
      </c>
      <c r="U234" s="19">
        <f t="shared" si="19"/>
        <v>0</v>
      </c>
      <c r="V234" s="19">
        <f t="shared" si="20"/>
        <v>0</v>
      </c>
    </row>
    <row r="235" spans="1:22" x14ac:dyDescent="0.25">
      <c r="A235" s="26">
        <f>Wellpath!E235</f>
        <v>0</v>
      </c>
      <c r="B235" s="22">
        <v>0</v>
      </c>
      <c r="C235" s="22">
        <v>0</v>
      </c>
      <c r="D235" s="22">
        <f t="shared" si="17"/>
        <v>3.9314164891663715E-5</v>
      </c>
      <c r="E235" s="20">
        <f>Model!$W$27*((drdp!B235+drdp!K235)*'DBH-OS'!$B235+(drdp!E235+drdp!N235)*'DBH-OS'!$C235+(drdp!H235+drdp!Q235)*'DBH-OS'!$D235)</f>
        <v>0</v>
      </c>
      <c r="F235" s="20">
        <f>Model!$W$27*((drdp!C235+drdp!L235)*'DBH-OS'!$B235+(drdp!F235+drdp!O235)*'DBH-OS'!$C235+(drdp!I235+drdp!R235)*'DBH-OS'!$D235)</f>
        <v>0</v>
      </c>
      <c r="G235" s="20">
        <f>Model!$W$27*((drdp!D235+drdp!M235)*'DBH-OS'!$B235+(drdp!G235+drdp!P235)*'DBH-OS'!$C235+(drdp!J235+drdp!S235)*'DBH-OS'!$D235)</f>
        <v>0</v>
      </c>
      <c r="H235" s="18">
        <f>Model!$W$27*((drdp!B235)*'DBH-OS'!$B235+(drdp!E235)*'DBH-OS'!$C235+(drdp!H235)*'DBH-OS'!$D235)</f>
        <v>0</v>
      </c>
      <c r="I235" s="18">
        <f>Model!$W$27*((drdp!C235)*'DBH-OS'!$B235+(drdp!F235)*'DBH-OS'!$C235+(drdp!I235)*'DBH-OS'!$D235)</f>
        <v>0</v>
      </c>
      <c r="J235" s="18">
        <f>Model!$W$27*((drdp!D235)*'DBH-OS'!$B235+(drdp!G235)*'DBH-OS'!$C235+(drdp!J235)*'DBH-OS'!$D235)</f>
        <v>0</v>
      </c>
      <c r="K235" s="21">
        <f>SUM(E$3:E234)+H235</f>
        <v>-1.7231962885383294</v>
      </c>
      <c r="L235" s="21">
        <f>SUM(F$3:F234)+I235</f>
        <v>1.7238110682885559</v>
      </c>
      <c r="M235" s="21">
        <f>SUM(G$3:G234)+J235</f>
        <v>0</v>
      </c>
      <c r="N235" s="21"/>
      <c r="O235" s="21"/>
      <c r="P235" s="21"/>
      <c r="Q235" s="19">
        <f t="shared" si="21"/>
        <v>2.9694054488322732</v>
      </c>
      <c r="R235" s="19">
        <f t="shared" si="21"/>
        <v>2.9715245991541321</v>
      </c>
      <c r="S235" s="19">
        <f t="shared" si="21"/>
        <v>0</v>
      </c>
      <c r="T235" s="19">
        <f t="shared" si="18"/>
        <v>-2.970464835016132</v>
      </c>
      <c r="U235" s="19">
        <f t="shared" si="19"/>
        <v>0</v>
      </c>
      <c r="V235" s="19">
        <f t="shared" si="20"/>
        <v>0</v>
      </c>
    </row>
    <row r="236" spans="1:22" x14ac:dyDescent="0.25">
      <c r="A236" s="26">
        <f>Wellpath!E236</f>
        <v>0</v>
      </c>
      <c r="B236" s="22">
        <v>0</v>
      </c>
      <c r="C236" s="22">
        <v>0</v>
      </c>
      <c r="D236" s="22">
        <f t="shared" si="17"/>
        <v>3.9314164891663715E-5</v>
      </c>
      <c r="E236" s="20">
        <f>Model!$W$27*((drdp!B236+drdp!K236)*'DBH-OS'!$B236+(drdp!E236+drdp!N236)*'DBH-OS'!$C236+(drdp!H236+drdp!Q236)*'DBH-OS'!$D236)</f>
        <v>0</v>
      </c>
      <c r="F236" s="20">
        <f>Model!$W$27*((drdp!C236+drdp!L236)*'DBH-OS'!$B236+(drdp!F236+drdp!O236)*'DBH-OS'!$C236+(drdp!I236+drdp!R236)*'DBH-OS'!$D236)</f>
        <v>0</v>
      </c>
      <c r="G236" s="20">
        <f>Model!$W$27*((drdp!D236+drdp!M236)*'DBH-OS'!$B236+(drdp!G236+drdp!P236)*'DBH-OS'!$C236+(drdp!J236+drdp!S236)*'DBH-OS'!$D236)</f>
        <v>0</v>
      </c>
      <c r="H236" s="18">
        <f>Model!$W$27*((drdp!B236)*'DBH-OS'!$B236+(drdp!E236)*'DBH-OS'!$C236+(drdp!H236)*'DBH-OS'!$D236)</f>
        <v>0</v>
      </c>
      <c r="I236" s="18">
        <f>Model!$W$27*((drdp!C236)*'DBH-OS'!$B236+(drdp!F236)*'DBH-OS'!$C236+(drdp!I236)*'DBH-OS'!$D236)</f>
        <v>0</v>
      </c>
      <c r="J236" s="18">
        <f>Model!$W$27*((drdp!D236)*'DBH-OS'!$B236+(drdp!G236)*'DBH-OS'!$C236+(drdp!J236)*'DBH-OS'!$D236)</f>
        <v>0</v>
      </c>
      <c r="K236" s="21">
        <f>SUM(E$3:E235)+H236</f>
        <v>-1.7231962885383294</v>
      </c>
      <c r="L236" s="21">
        <f>SUM(F$3:F235)+I236</f>
        <v>1.7238110682885559</v>
      </c>
      <c r="M236" s="21">
        <f>SUM(G$3:G235)+J236</f>
        <v>0</v>
      </c>
      <c r="N236" s="21"/>
      <c r="O236" s="21"/>
      <c r="P236" s="21"/>
      <c r="Q236" s="19">
        <f t="shared" si="21"/>
        <v>2.9694054488322732</v>
      </c>
      <c r="R236" s="19">
        <f t="shared" si="21"/>
        <v>2.9715245991541321</v>
      </c>
      <c r="S236" s="19">
        <f t="shared" si="21"/>
        <v>0</v>
      </c>
      <c r="T236" s="19">
        <f t="shared" si="18"/>
        <v>-2.970464835016132</v>
      </c>
      <c r="U236" s="19">
        <f t="shared" si="19"/>
        <v>0</v>
      </c>
      <c r="V236" s="19">
        <f t="shared" si="20"/>
        <v>0</v>
      </c>
    </row>
    <row r="237" spans="1:22" x14ac:dyDescent="0.25">
      <c r="A237" s="26">
        <f>Wellpath!E237</f>
        <v>0</v>
      </c>
      <c r="B237" s="22">
        <v>0</v>
      </c>
      <c r="C237" s="22">
        <v>0</v>
      </c>
      <c r="D237" s="22">
        <f t="shared" si="17"/>
        <v>3.9314164891663715E-5</v>
      </c>
      <c r="E237" s="20">
        <f>Model!$W$27*((drdp!B237+drdp!K237)*'DBH-OS'!$B237+(drdp!E237+drdp!N237)*'DBH-OS'!$C237+(drdp!H237+drdp!Q237)*'DBH-OS'!$D237)</f>
        <v>0</v>
      </c>
      <c r="F237" s="20">
        <f>Model!$W$27*((drdp!C237+drdp!L237)*'DBH-OS'!$B237+(drdp!F237+drdp!O237)*'DBH-OS'!$C237+(drdp!I237+drdp!R237)*'DBH-OS'!$D237)</f>
        <v>0</v>
      </c>
      <c r="G237" s="20">
        <f>Model!$W$27*((drdp!D237+drdp!M237)*'DBH-OS'!$B237+(drdp!G237+drdp!P237)*'DBH-OS'!$C237+(drdp!J237+drdp!S237)*'DBH-OS'!$D237)</f>
        <v>0</v>
      </c>
      <c r="H237" s="18">
        <f>Model!$W$27*((drdp!B237)*'DBH-OS'!$B237+(drdp!E237)*'DBH-OS'!$C237+(drdp!H237)*'DBH-OS'!$D237)</f>
        <v>0</v>
      </c>
      <c r="I237" s="18">
        <f>Model!$W$27*((drdp!C237)*'DBH-OS'!$B237+(drdp!F237)*'DBH-OS'!$C237+(drdp!I237)*'DBH-OS'!$D237)</f>
        <v>0</v>
      </c>
      <c r="J237" s="18">
        <f>Model!$W$27*((drdp!D237)*'DBH-OS'!$B237+(drdp!G237)*'DBH-OS'!$C237+(drdp!J237)*'DBH-OS'!$D237)</f>
        <v>0</v>
      </c>
      <c r="K237" s="21">
        <f>SUM(E$3:E236)+H237</f>
        <v>-1.7231962885383294</v>
      </c>
      <c r="L237" s="21">
        <f>SUM(F$3:F236)+I237</f>
        <v>1.7238110682885559</v>
      </c>
      <c r="M237" s="21">
        <f>SUM(G$3:G236)+J237</f>
        <v>0</v>
      </c>
      <c r="N237" s="21"/>
      <c r="O237" s="21"/>
      <c r="P237" s="21"/>
      <c r="Q237" s="19">
        <f t="shared" si="21"/>
        <v>2.9694054488322732</v>
      </c>
      <c r="R237" s="19">
        <f t="shared" si="21"/>
        <v>2.9715245991541321</v>
      </c>
      <c r="S237" s="19">
        <f t="shared" si="21"/>
        <v>0</v>
      </c>
      <c r="T237" s="19">
        <f t="shared" si="18"/>
        <v>-2.970464835016132</v>
      </c>
      <c r="U237" s="19">
        <f t="shared" si="19"/>
        <v>0</v>
      </c>
      <c r="V237" s="19">
        <f t="shared" si="20"/>
        <v>0</v>
      </c>
    </row>
    <row r="238" spans="1:22" x14ac:dyDescent="0.25">
      <c r="A238" s="26">
        <f>Wellpath!E238</f>
        <v>0</v>
      </c>
      <c r="B238" s="22">
        <v>0</v>
      </c>
      <c r="C238" s="22">
        <v>0</v>
      </c>
      <c r="D238" s="22">
        <f t="shared" si="17"/>
        <v>3.9314164891663715E-5</v>
      </c>
      <c r="E238" s="20">
        <f>Model!$W$27*((drdp!B238+drdp!K238)*'DBH-OS'!$B238+(drdp!E238+drdp!N238)*'DBH-OS'!$C238+(drdp!H238+drdp!Q238)*'DBH-OS'!$D238)</f>
        <v>0</v>
      </c>
      <c r="F238" s="20">
        <f>Model!$W$27*((drdp!C238+drdp!L238)*'DBH-OS'!$B238+(drdp!F238+drdp!O238)*'DBH-OS'!$C238+(drdp!I238+drdp!R238)*'DBH-OS'!$D238)</f>
        <v>0</v>
      </c>
      <c r="G238" s="20">
        <f>Model!$W$27*((drdp!D238+drdp!M238)*'DBH-OS'!$B238+(drdp!G238+drdp!P238)*'DBH-OS'!$C238+(drdp!J238+drdp!S238)*'DBH-OS'!$D238)</f>
        <v>0</v>
      </c>
      <c r="H238" s="18">
        <f>Model!$W$27*((drdp!B238)*'DBH-OS'!$B238+(drdp!E238)*'DBH-OS'!$C238+(drdp!H238)*'DBH-OS'!$D238)</f>
        <v>0</v>
      </c>
      <c r="I238" s="18">
        <f>Model!$W$27*((drdp!C238)*'DBH-OS'!$B238+(drdp!F238)*'DBH-OS'!$C238+(drdp!I238)*'DBH-OS'!$D238)</f>
        <v>0</v>
      </c>
      <c r="J238" s="18">
        <f>Model!$W$27*((drdp!D238)*'DBH-OS'!$B238+(drdp!G238)*'DBH-OS'!$C238+(drdp!J238)*'DBH-OS'!$D238)</f>
        <v>0</v>
      </c>
      <c r="K238" s="21">
        <f>SUM(E$3:E237)+H238</f>
        <v>-1.7231962885383294</v>
      </c>
      <c r="L238" s="21">
        <f>SUM(F$3:F237)+I238</f>
        <v>1.7238110682885559</v>
      </c>
      <c r="M238" s="21">
        <f>SUM(G$3:G237)+J238</f>
        <v>0</v>
      </c>
      <c r="N238" s="21"/>
      <c r="O238" s="21"/>
      <c r="P238" s="21"/>
      <c r="Q238" s="19">
        <f t="shared" si="21"/>
        <v>2.9694054488322732</v>
      </c>
      <c r="R238" s="19">
        <f t="shared" si="21"/>
        <v>2.9715245991541321</v>
      </c>
      <c r="S238" s="19">
        <f t="shared" si="21"/>
        <v>0</v>
      </c>
      <c r="T238" s="19">
        <f t="shared" si="18"/>
        <v>-2.970464835016132</v>
      </c>
      <c r="U238" s="19">
        <f t="shared" si="19"/>
        <v>0</v>
      </c>
      <c r="V238" s="19">
        <f t="shared" si="20"/>
        <v>0</v>
      </c>
    </row>
    <row r="239" spans="1:22" x14ac:dyDescent="0.25">
      <c r="A239" s="26">
        <f>Wellpath!E239</f>
        <v>0</v>
      </c>
      <c r="B239" s="22">
        <v>0</v>
      </c>
      <c r="C239" s="22">
        <v>0</v>
      </c>
      <c r="D239" s="22">
        <f t="shared" si="17"/>
        <v>3.9314164891663715E-5</v>
      </c>
      <c r="E239" s="20">
        <f>Model!$W$27*((drdp!B239+drdp!K239)*'DBH-OS'!$B239+(drdp!E239+drdp!N239)*'DBH-OS'!$C239+(drdp!H239+drdp!Q239)*'DBH-OS'!$D239)</f>
        <v>0</v>
      </c>
      <c r="F239" s="20">
        <f>Model!$W$27*((drdp!C239+drdp!L239)*'DBH-OS'!$B239+(drdp!F239+drdp!O239)*'DBH-OS'!$C239+(drdp!I239+drdp!R239)*'DBH-OS'!$D239)</f>
        <v>0</v>
      </c>
      <c r="G239" s="20">
        <f>Model!$W$27*((drdp!D239+drdp!M239)*'DBH-OS'!$B239+(drdp!G239+drdp!P239)*'DBH-OS'!$C239+(drdp!J239+drdp!S239)*'DBH-OS'!$D239)</f>
        <v>0</v>
      </c>
      <c r="H239" s="18">
        <f>Model!$W$27*((drdp!B239)*'DBH-OS'!$B239+(drdp!E239)*'DBH-OS'!$C239+(drdp!H239)*'DBH-OS'!$D239)</f>
        <v>0</v>
      </c>
      <c r="I239" s="18">
        <f>Model!$W$27*((drdp!C239)*'DBH-OS'!$B239+(drdp!F239)*'DBH-OS'!$C239+(drdp!I239)*'DBH-OS'!$D239)</f>
        <v>0</v>
      </c>
      <c r="J239" s="18">
        <f>Model!$W$27*((drdp!D239)*'DBH-OS'!$B239+(drdp!G239)*'DBH-OS'!$C239+(drdp!J239)*'DBH-OS'!$D239)</f>
        <v>0</v>
      </c>
      <c r="K239" s="21">
        <f>SUM(E$3:E238)+H239</f>
        <v>-1.7231962885383294</v>
      </c>
      <c r="L239" s="21">
        <f>SUM(F$3:F238)+I239</f>
        <v>1.7238110682885559</v>
      </c>
      <c r="M239" s="21">
        <f>SUM(G$3:G238)+J239</f>
        <v>0</v>
      </c>
      <c r="N239" s="21"/>
      <c r="O239" s="21"/>
      <c r="P239" s="21"/>
      <c r="Q239" s="19">
        <f t="shared" si="21"/>
        <v>2.9694054488322732</v>
      </c>
      <c r="R239" s="19">
        <f t="shared" si="21"/>
        <v>2.9715245991541321</v>
      </c>
      <c r="S239" s="19">
        <f t="shared" si="21"/>
        <v>0</v>
      </c>
      <c r="T239" s="19">
        <f t="shared" si="18"/>
        <v>-2.970464835016132</v>
      </c>
      <c r="U239" s="19">
        <f t="shared" si="19"/>
        <v>0</v>
      </c>
      <c r="V239" s="19">
        <f t="shared" si="20"/>
        <v>0</v>
      </c>
    </row>
    <row r="240" spans="1:22" x14ac:dyDescent="0.25">
      <c r="A240" s="26">
        <f>Wellpath!E240</f>
        <v>0</v>
      </c>
      <c r="B240" s="22">
        <v>0</v>
      </c>
      <c r="C240" s="22">
        <v>0</v>
      </c>
      <c r="D240" s="22">
        <f t="shared" si="17"/>
        <v>3.9314164891663715E-5</v>
      </c>
      <c r="E240" s="20">
        <f>Model!$W$27*((drdp!B240+drdp!K240)*'DBH-OS'!$B240+(drdp!E240+drdp!N240)*'DBH-OS'!$C240+(drdp!H240+drdp!Q240)*'DBH-OS'!$D240)</f>
        <v>0</v>
      </c>
      <c r="F240" s="20">
        <f>Model!$W$27*((drdp!C240+drdp!L240)*'DBH-OS'!$B240+(drdp!F240+drdp!O240)*'DBH-OS'!$C240+(drdp!I240+drdp!R240)*'DBH-OS'!$D240)</f>
        <v>0</v>
      </c>
      <c r="G240" s="20">
        <f>Model!$W$27*((drdp!D240+drdp!M240)*'DBH-OS'!$B240+(drdp!G240+drdp!P240)*'DBH-OS'!$C240+(drdp!J240+drdp!S240)*'DBH-OS'!$D240)</f>
        <v>0</v>
      </c>
      <c r="H240" s="18">
        <f>Model!$W$27*((drdp!B240)*'DBH-OS'!$B240+(drdp!E240)*'DBH-OS'!$C240+(drdp!H240)*'DBH-OS'!$D240)</f>
        <v>0</v>
      </c>
      <c r="I240" s="18">
        <f>Model!$W$27*((drdp!C240)*'DBH-OS'!$B240+(drdp!F240)*'DBH-OS'!$C240+(drdp!I240)*'DBH-OS'!$D240)</f>
        <v>0</v>
      </c>
      <c r="J240" s="18">
        <f>Model!$W$27*((drdp!D240)*'DBH-OS'!$B240+(drdp!G240)*'DBH-OS'!$C240+(drdp!J240)*'DBH-OS'!$D240)</f>
        <v>0</v>
      </c>
      <c r="K240" s="21">
        <f>SUM(E$3:E239)+H240</f>
        <v>-1.7231962885383294</v>
      </c>
      <c r="L240" s="21">
        <f>SUM(F$3:F239)+I240</f>
        <v>1.7238110682885559</v>
      </c>
      <c r="M240" s="21">
        <f>SUM(G$3:G239)+J240</f>
        <v>0</v>
      </c>
      <c r="N240" s="21"/>
      <c r="O240" s="21"/>
      <c r="P240" s="21"/>
      <c r="Q240" s="19">
        <f t="shared" si="21"/>
        <v>2.9694054488322732</v>
      </c>
      <c r="R240" s="19">
        <f t="shared" si="21"/>
        <v>2.9715245991541321</v>
      </c>
      <c r="S240" s="19">
        <f t="shared" si="21"/>
        <v>0</v>
      </c>
      <c r="T240" s="19">
        <f t="shared" si="18"/>
        <v>-2.970464835016132</v>
      </c>
      <c r="U240" s="19">
        <f t="shared" si="19"/>
        <v>0</v>
      </c>
      <c r="V240" s="19">
        <f t="shared" si="20"/>
        <v>0</v>
      </c>
    </row>
    <row r="241" spans="1:22" x14ac:dyDescent="0.25">
      <c r="A241" s="26">
        <f>Wellpath!E241</f>
        <v>0</v>
      </c>
      <c r="B241" s="22">
        <v>0</v>
      </c>
      <c r="C241" s="22">
        <v>0</v>
      </c>
      <c r="D241" s="22">
        <f t="shared" si="17"/>
        <v>3.9314164891663715E-5</v>
      </c>
      <c r="E241" s="20">
        <f>Model!$W$27*((drdp!B241+drdp!K241)*'DBH-OS'!$B241+(drdp!E241+drdp!N241)*'DBH-OS'!$C241+(drdp!H241+drdp!Q241)*'DBH-OS'!$D241)</f>
        <v>0</v>
      </c>
      <c r="F241" s="20">
        <f>Model!$W$27*((drdp!C241+drdp!L241)*'DBH-OS'!$B241+(drdp!F241+drdp!O241)*'DBH-OS'!$C241+(drdp!I241+drdp!R241)*'DBH-OS'!$D241)</f>
        <v>0</v>
      </c>
      <c r="G241" s="20">
        <f>Model!$W$27*((drdp!D241+drdp!M241)*'DBH-OS'!$B241+(drdp!G241+drdp!P241)*'DBH-OS'!$C241+(drdp!J241+drdp!S241)*'DBH-OS'!$D241)</f>
        <v>0</v>
      </c>
      <c r="H241" s="18">
        <f>Model!$W$27*((drdp!B241)*'DBH-OS'!$B241+(drdp!E241)*'DBH-OS'!$C241+(drdp!H241)*'DBH-OS'!$D241)</f>
        <v>0</v>
      </c>
      <c r="I241" s="18">
        <f>Model!$W$27*((drdp!C241)*'DBH-OS'!$B241+(drdp!F241)*'DBH-OS'!$C241+(drdp!I241)*'DBH-OS'!$D241)</f>
        <v>0</v>
      </c>
      <c r="J241" s="18">
        <f>Model!$W$27*((drdp!D241)*'DBH-OS'!$B241+(drdp!G241)*'DBH-OS'!$C241+(drdp!J241)*'DBH-OS'!$D241)</f>
        <v>0</v>
      </c>
      <c r="K241" s="21">
        <f>SUM(E$3:E240)+H241</f>
        <v>-1.7231962885383294</v>
      </c>
      <c r="L241" s="21">
        <f>SUM(F$3:F240)+I241</f>
        <v>1.7238110682885559</v>
      </c>
      <c r="M241" s="21">
        <f>SUM(G$3:G240)+J241</f>
        <v>0</v>
      </c>
      <c r="N241" s="21"/>
      <c r="O241" s="21"/>
      <c r="P241" s="21"/>
      <c r="Q241" s="19">
        <f t="shared" si="21"/>
        <v>2.9694054488322732</v>
      </c>
      <c r="R241" s="19">
        <f t="shared" si="21"/>
        <v>2.9715245991541321</v>
      </c>
      <c r="S241" s="19">
        <f t="shared" si="21"/>
        <v>0</v>
      </c>
      <c r="T241" s="19">
        <f t="shared" si="18"/>
        <v>-2.970464835016132</v>
      </c>
      <c r="U241" s="19">
        <f t="shared" si="19"/>
        <v>0</v>
      </c>
      <c r="V241" s="19">
        <f t="shared" si="20"/>
        <v>0</v>
      </c>
    </row>
    <row r="242" spans="1:22" x14ac:dyDescent="0.25">
      <c r="A242" s="26">
        <f>Wellpath!E242</f>
        <v>0</v>
      </c>
      <c r="B242" s="22">
        <v>0</v>
      </c>
      <c r="C242" s="22">
        <v>0</v>
      </c>
      <c r="D242" s="22">
        <f t="shared" si="17"/>
        <v>3.9314164891663715E-5</v>
      </c>
      <c r="E242" s="20">
        <f>Model!$W$27*((drdp!B242+drdp!K242)*'DBH-OS'!$B242+(drdp!E242+drdp!N242)*'DBH-OS'!$C242+(drdp!H242+drdp!Q242)*'DBH-OS'!$D242)</f>
        <v>0</v>
      </c>
      <c r="F242" s="20">
        <f>Model!$W$27*((drdp!C242+drdp!L242)*'DBH-OS'!$B242+(drdp!F242+drdp!O242)*'DBH-OS'!$C242+(drdp!I242+drdp!R242)*'DBH-OS'!$D242)</f>
        <v>0</v>
      </c>
      <c r="G242" s="20">
        <f>Model!$W$27*((drdp!D242+drdp!M242)*'DBH-OS'!$B242+(drdp!G242+drdp!P242)*'DBH-OS'!$C242+(drdp!J242+drdp!S242)*'DBH-OS'!$D242)</f>
        <v>0</v>
      </c>
      <c r="H242" s="18">
        <f>Model!$W$27*((drdp!B242)*'DBH-OS'!$B242+(drdp!E242)*'DBH-OS'!$C242+(drdp!H242)*'DBH-OS'!$D242)</f>
        <v>0</v>
      </c>
      <c r="I242" s="18">
        <f>Model!$W$27*((drdp!C242)*'DBH-OS'!$B242+(drdp!F242)*'DBH-OS'!$C242+(drdp!I242)*'DBH-OS'!$D242)</f>
        <v>0</v>
      </c>
      <c r="J242" s="18">
        <f>Model!$W$27*((drdp!D242)*'DBH-OS'!$B242+(drdp!G242)*'DBH-OS'!$C242+(drdp!J242)*'DBH-OS'!$D242)</f>
        <v>0</v>
      </c>
      <c r="K242" s="21">
        <f>SUM(E$3:E241)+H242</f>
        <v>-1.7231962885383294</v>
      </c>
      <c r="L242" s="21">
        <f>SUM(F$3:F241)+I242</f>
        <v>1.7238110682885559</v>
      </c>
      <c r="M242" s="21">
        <f>SUM(G$3:G241)+J242</f>
        <v>0</v>
      </c>
      <c r="N242" s="21"/>
      <c r="O242" s="21"/>
      <c r="P242" s="21"/>
      <c r="Q242" s="19">
        <f t="shared" si="21"/>
        <v>2.9694054488322732</v>
      </c>
      <c r="R242" s="19">
        <f t="shared" si="21"/>
        <v>2.9715245991541321</v>
      </c>
      <c r="S242" s="19">
        <f t="shared" si="21"/>
        <v>0</v>
      </c>
      <c r="T242" s="19">
        <f t="shared" si="18"/>
        <v>-2.970464835016132</v>
      </c>
      <c r="U242" s="19">
        <f t="shared" si="19"/>
        <v>0</v>
      </c>
      <c r="V242" s="19">
        <f t="shared" si="20"/>
        <v>0</v>
      </c>
    </row>
    <row r="243" spans="1:22" x14ac:dyDescent="0.25">
      <c r="A243" s="26">
        <f>Wellpath!E243</f>
        <v>0</v>
      </c>
      <c r="B243" s="22">
        <v>0</v>
      </c>
      <c r="C243" s="22">
        <v>0</v>
      </c>
      <c r="D243" s="22">
        <f t="shared" si="17"/>
        <v>3.9314164891663715E-5</v>
      </c>
      <c r="E243" s="20">
        <f>Model!$W$27*((drdp!B243+drdp!K243)*'DBH-OS'!$B243+(drdp!E243+drdp!N243)*'DBH-OS'!$C243+(drdp!H243+drdp!Q243)*'DBH-OS'!$D243)</f>
        <v>0</v>
      </c>
      <c r="F243" s="20">
        <f>Model!$W$27*((drdp!C243+drdp!L243)*'DBH-OS'!$B243+(drdp!F243+drdp!O243)*'DBH-OS'!$C243+(drdp!I243+drdp!R243)*'DBH-OS'!$D243)</f>
        <v>0</v>
      </c>
      <c r="G243" s="20">
        <f>Model!$W$27*((drdp!D243+drdp!M243)*'DBH-OS'!$B243+(drdp!G243+drdp!P243)*'DBH-OS'!$C243+(drdp!J243+drdp!S243)*'DBH-OS'!$D243)</f>
        <v>0</v>
      </c>
      <c r="H243" s="18">
        <f>Model!$W$27*((drdp!B243)*'DBH-OS'!$B243+(drdp!E243)*'DBH-OS'!$C243+(drdp!H243)*'DBH-OS'!$D243)</f>
        <v>0</v>
      </c>
      <c r="I243" s="18">
        <f>Model!$W$27*((drdp!C243)*'DBH-OS'!$B243+(drdp!F243)*'DBH-OS'!$C243+(drdp!I243)*'DBH-OS'!$D243)</f>
        <v>0</v>
      </c>
      <c r="J243" s="18">
        <f>Model!$W$27*((drdp!D243)*'DBH-OS'!$B243+(drdp!G243)*'DBH-OS'!$C243+(drdp!J243)*'DBH-OS'!$D243)</f>
        <v>0</v>
      </c>
      <c r="K243" s="21">
        <f>SUM(E$3:E242)+H243</f>
        <v>-1.7231962885383294</v>
      </c>
      <c r="L243" s="21">
        <f>SUM(F$3:F242)+I243</f>
        <v>1.7238110682885559</v>
      </c>
      <c r="M243" s="21">
        <f>SUM(G$3:G242)+J243</f>
        <v>0</v>
      </c>
      <c r="N243" s="21"/>
      <c r="O243" s="21"/>
      <c r="P243" s="21"/>
      <c r="Q243" s="19">
        <f t="shared" si="21"/>
        <v>2.9694054488322732</v>
      </c>
      <c r="R243" s="19">
        <f t="shared" si="21"/>
        <v>2.9715245991541321</v>
      </c>
      <c r="S243" s="19">
        <f t="shared" si="21"/>
        <v>0</v>
      </c>
      <c r="T243" s="19">
        <f t="shared" si="18"/>
        <v>-2.970464835016132</v>
      </c>
      <c r="U243" s="19">
        <f t="shared" si="19"/>
        <v>0</v>
      </c>
      <c r="V243" s="19">
        <f t="shared" si="20"/>
        <v>0</v>
      </c>
    </row>
    <row r="244" spans="1:22" x14ac:dyDescent="0.25">
      <c r="A244" s="26">
        <f>Wellpath!E244</f>
        <v>0</v>
      </c>
      <c r="B244" s="22">
        <v>0</v>
      </c>
      <c r="C244" s="22">
        <v>0</v>
      </c>
      <c r="D244" s="22">
        <f t="shared" si="17"/>
        <v>3.9314164891663715E-5</v>
      </c>
      <c r="E244" s="20">
        <f>Model!$W$27*((drdp!B244+drdp!K244)*'DBH-OS'!$B244+(drdp!E244+drdp!N244)*'DBH-OS'!$C244+(drdp!H244+drdp!Q244)*'DBH-OS'!$D244)</f>
        <v>0</v>
      </c>
      <c r="F244" s="20">
        <f>Model!$W$27*((drdp!C244+drdp!L244)*'DBH-OS'!$B244+(drdp!F244+drdp!O244)*'DBH-OS'!$C244+(drdp!I244+drdp!R244)*'DBH-OS'!$D244)</f>
        <v>0</v>
      </c>
      <c r="G244" s="20">
        <f>Model!$W$27*((drdp!D244+drdp!M244)*'DBH-OS'!$B244+(drdp!G244+drdp!P244)*'DBH-OS'!$C244+(drdp!J244+drdp!S244)*'DBH-OS'!$D244)</f>
        <v>0</v>
      </c>
      <c r="H244" s="18">
        <f>Model!$W$27*((drdp!B244)*'DBH-OS'!$B244+(drdp!E244)*'DBH-OS'!$C244+(drdp!H244)*'DBH-OS'!$D244)</f>
        <v>0</v>
      </c>
      <c r="I244" s="18">
        <f>Model!$W$27*((drdp!C244)*'DBH-OS'!$B244+(drdp!F244)*'DBH-OS'!$C244+(drdp!I244)*'DBH-OS'!$D244)</f>
        <v>0</v>
      </c>
      <c r="J244" s="18">
        <f>Model!$W$27*((drdp!D244)*'DBH-OS'!$B244+(drdp!G244)*'DBH-OS'!$C244+(drdp!J244)*'DBH-OS'!$D244)</f>
        <v>0</v>
      </c>
      <c r="K244" s="21">
        <f>SUM(E$3:E243)+H244</f>
        <v>-1.7231962885383294</v>
      </c>
      <c r="L244" s="21">
        <f>SUM(F$3:F243)+I244</f>
        <v>1.7238110682885559</v>
      </c>
      <c r="M244" s="21">
        <f>SUM(G$3:G243)+J244</f>
        <v>0</v>
      </c>
      <c r="N244" s="21"/>
      <c r="O244" s="21"/>
      <c r="P244" s="21"/>
      <c r="Q244" s="19">
        <f t="shared" si="21"/>
        <v>2.9694054488322732</v>
      </c>
      <c r="R244" s="19">
        <f t="shared" si="21"/>
        <v>2.9715245991541321</v>
      </c>
      <c r="S244" s="19">
        <f t="shared" si="21"/>
        <v>0</v>
      </c>
      <c r="T244" s="19">
        <f t="shared" si="18"/>
        <v>-2.970464835016132</v>
      </c>
      <c r="U244" s="19">
        <f t="shared" si="19"/>
        <v>0</v>
      </c>
      <c r="V244" s="19">
        <f t="shared" si="20"/>
        <v>0</v>
      </c>
    </row>
    <row r="245" spans="1:22" x14ac:dyDescent="0.25">
      <c r="A245" s="26">
        <f>Wellpath!E245</f>
        <v>0</v>
      </c>
      <c r="B245" s="22">
        <v>0</v>
      </c>
      <c r="C245" s="22">
        <v>0</v>
      </c>
      <c r="D245" s="22">
        <f t="shared" si="17"/>
        <v>3.9314164891663715E-5</v>
      </c>
      <c r="E245" s="20">
        <f>Model!$W$27*((drdp!B245+drdp!K245)*'DBH-OS'!$B245+(drdp!E245+drdp!N245)*'DBH-OS'!$C245+(drdp!H245+drdp!Q245)*'DBH-OS'!$D245)</f>
        <v>0</v>
      </c>
      <c r="F245" s="20">
        <f>Model!$W$27*((drdp!C245+drdp!L245)*'DBH-OS'!$B245+(drdp!F245+drdp!O245)*'DBH-OS'!$C245+(drdp!I245+drdp!R245)*'DBH-OS'!$D245)</f>
        <v>0</v>
      </c>
      <c r="G245" s="20">
        <f>Model!$W$27*((drdp!D245+drdp!M245)*'DBH-OS'!$B245+(drdp!G245+drdp!P245)*'DBH-OS'!$C245+(drdp!J245+drdp!S245)*'DBH-OS'!$D245)</f>
        <v>0</v>
      </c>
      <c r="H245" s="18">
        <f>Model!$W$27*((drdp!B245)*'DBH-OS'!$B245+(drdp!E245)*'DBH-OS'!$C245+(drdp!H245)*'DBH-OS'!$D245)</f>
        <v>0</v>
      </c>
      <c r="I245" s="18">
        <f>Model!$W$27*((drdp!C245)*'DBH-OS'!$B245+(drdp!F245)*'DBH-OS'!$C245+(drdp!I245)*'DBH-OS'!$D245)</f>
        <v>0</v>
      </c>
      <c r="J245" s="18">
        <f>Model!$W$27*((drdp!D245)*'DBH-OS'!$B245+(drdp!G245)*'DBH-OS'!$C245+(drdp!J245)*'DBH-OS'!$D245)</f>
        <v>0</v>
      </c>
      <c r="K245" s="21">
        <f>SUM(E$3:E244)+H245</f>
        <v>-1.7231962885383294</v>
      </c>
      <c r="L245" s="21">
        <f>SUM(F$3:F244)+I245</f>
        <v>1.7238110682885559</v>
      </c>
      <c r="M245" s="21">
        <f>SUM(G$3:G244)+J245</f>
        <v>0</v>
      </c>
      <c r="N245" s="21"/>
      <c r="O245" s="21"/>
      <c r="P245" s="21"/>
      <c r="Q245" s="19">
        <f t="shared" si="21"/>
        <v>2.9694054488322732</v>
      </c>
      <c r="R245" s="19">
        <f t="shared" si="21"/>
        <v>2.9715245991541321</v>
      </c>
      <c r="S245" s="19">
        <f t="shared" si="21"/>
        <v>0</v>
      </c>
      <c r="T245" s="19">
        <f t="shared" si="18"/>
        <v>-2.970464835016132</v>
      </c>
      <c r="U245" s="19">
        <f t="shared" si="19"/>
        <v>0</v>
      </c>
      <c r="V245" s="19">
        <f t="shared" si="20"/>
        <v>0</v>
      </c>
    </row>
    <row r="246" spans="1:22" x14ac:dyDescent="0.25">
      <c r="A246" s="26">
        <f>Wellpath!E246</f>
        <v>0</v>
      </c>
      <c r="B246" s="22">
        <v>0</v>
      </c>
      <c r="C246" s="22">
        <v>0</v>
      </c>
      <c r="D246" s="22">
        <f t="shared" si="17"/>
        <v>3.9314164891663715E-5</v>
      </c>
      <c r="E246" s="20">
        <f>Model!$W$27*((drdp!B246+drdp!K246)*'DBH-OS'!$B246+(drdp!E246+drdp!N246)*'DBH-OS'!$C246+(drdp!H246+drdp!Q246)*'DBH-OS'!$D246)</f>
        <v>0</v>
      </c>
      <c r="F246" s="20">
        <f>Model!$W$27*((drdp!C246+drdp!L246)*'DBH-OS'!$B246+(drdp!F246+drdp!O246)*'DBH-OS'!$C246+(drdp!I246+drdp!R246)*'DBH-OS'!$D246)</f>
        <v>0</v>
      </c>
      <c r="G246" s="20">
        <f>Model!$W$27*((drdp!D246+drdp!M246)*'DBH-OS'!$B246+(drdp!G246+drdp!P246)*'DBH-OS'!$C246+(drdp!J246+drdp!S246)*'DBH-OS'!$D246)</f>
        <v>0</v>
      </c>
      <c r="H246" s="18">
        <f>Model!$W$27*((drdp!B246)*'DBH-OS'!$B246+(drdp!E246)*'DBH-OS'!$C246+(drdp!H246)*'DBH-OS'!$D246)</f>
        <v>0</v>
      </c>
      <c r="I246" s="18">
        <f>Model!$W$27*((drdp!C246)*'DBH-OS'!$B246+(drdp!F246)*'DBH-OS'!$C246+(drdp!I246)*'DBH-OS'!$D246)</f>
        <v>0</v>
      </c>
      <c r="J246" s="18">
        <f>Model!$W$27*((drdp!D246)*'DBH-OS'!$B246+(drdp!G246)*'DBH-OS'!$C246+(drdp!J246)*'DBH-OS'!$D246)</f>
        <v>0</v>
      </c>
      <c r="K246" s="21">
        <f>SUM(E$3:E245)+H246</f>
        <v>-1.7231962885383294</v>
      </c>
      <c r="L246" s="21">
        <f>SUM(F$3:F245)+I246</f>
        <v>1.7238110682885559</v>
      </c>
      <c r="M246" s="21">
        <f>SUM(G$3:G245)+J246</f>
        <v>0</v>
      </c>
      <c r="N246" s="21"/>
      <c r="O246" s="21"/>
      <c r="P246" s="21"/>
      <c r="Q246" s="19">
        <f t="shared" si="21"/>
        <v>2.9694054488322732</v>
      </c>
      <c r="R246" s="19">
        <f t="shared" si="21"/>
        <v>2.9715245991541321</v>
      </c>
      <c r="S246" s="19">
        <f t="shared" si="21"/>
        <v>0</v>
      </c>
      <c r="T246" s="19">
        <f t="shared" si="18"/>
        <v>-2.970464835016132</v>
      </c>
      <c r="U246" s="19">
        <f t="shared" si="19"/>
        <v>0</v>
      </c>
      <c r="V246" s="19">
        <f t="shared" si="20"/>
        <v>0</v>
      </c>
    </row>
    <row r="247" spans="1:22" x14ac:dyDescent="0.25">
      <c r="A247" s="26">
        <f>Wellpath!E247</f>
        <v>0</v>
      </c>
      <c r="B247" s="22">
        <v>0</v>
      </c>
      <c r="C247" s="22">
        <v>0</v>
      </c>
      <c r="D247" s="22">
        <f t="shared" si="17"/>
        <v>3.9314164891663715E-5</v>
      </c>
      <c r="E247" s="20">
        <f>Model!$W$27*((drdp!B247+drdp!K247)*'DBH-OS'!$B247+(drdp!E247+drdp!N247)*'DBH-OS'!$C247+(drdp!H247+drdp!Q247)*'DBH-OS'!$D247)</f>
        <v>0</v>
      </c>
      <c r="F247" s="20">
        <f>Model!$W$27*((drdp!C247+drdp!L247)*'DBH-OS'!$B247+(drdp!F247+drdp!O247)*'DBH-OS'!$C247+(drdp!I247+drdp!R247)*'DBH-OS'!$D247)</f>
        <v>0</v>
      </c>
      <c r="G247" s="20">
        <f>Model!$W$27*((drdp!D247+drdp!M247)*'DBH-OS'!$B247+(drdp!G247+drdp!P247)*'DBH-OS'!$C247+(drdp!J247+drdp!S247)*'DBH-OS'!$D247)</f>
        <v>0</v>
      </c>
      <c r="H247" s="18">
        <f>Model!$W$27*((drdp!B247)*'DBH-OS'!$B247+(drdp!E247)*'DBH-OS'!$C247+(drdp!H247)*'DBH-OS'!$D247)</f>
        <v>0</v>
      </c>
      <c r="I247" s="18">
        <f>Model!$W$27*((drdp!C247)*'DBH-OS'!$B247+(drdp!F247)*'DBH-OS'!$C247+(drdp!I247)*'DBH-OS'!$D247)</f>
        <v>0</v>
      </c>
      <c r="J247" s="18">
        <f>Model!$W$27*((drdp!D247)*'DBH-OS'!$B247+(drdp!G247)*'DBH-OS'!$C247+(drdp!J247)*'DBH-OS'!$D247)</f>
        <v>0</v>
      </c>
      <c r="K247" s="21">
        <f>SUM(E$3:E246)+H247</f>
        <v>-1.7231962885383294</v>
      </c>
      <c r="L247" s="21">
        <f>SUM(F$3:F246)+I247</f>
        <v>1.7238110682885559</v>
      </c>
      <c r="M247" s="21">
        <f>SUM(G$3:G246)+J247</f>
        <v>0</v>
      </c>
      <c r="N247" s="21"/>
      <c r="O247" s="21"/>
      <c r="P247" s="21"/>
      <c r="Q247" s="19">
        <f t="shared" si="21"/>
        <v>2.9694054488322732</v>
      </c>
      <c r="R247" s="19">
        <f t="shared" si="21"/>
        <v>2.9715245991541321</v>
      </c>
      <c r="S247" s="19">
        <f t="shared" si="21"/>
        <v>0</v>
      </c>
      <c r="T247" s="19">
        <f t="shared" si="18"/>
        <v>-2.970464835016132</v>
      </c>
      <c r="U247" s="19">
        <f t="shared" si="19"/>
        <v>0</v>
      </c>
      <c r="V247" s="19">
        <f t="shared" si="20"/>
        <v>0</v>
      </c>
    </row>
    <row r="248" spans="1:22" x14ac:dyDescent="0.25">
      <c r="A248" s="26">
        <f>Wellpath!E248</f>
        <v>0</v>
      </c>
      <c r="B248" s="22">
        <v>0</v>
      </c>
      <c r="C248" s="22">
        <v>0</v>
      </c>
      <c r="D248" s="22">
        <f t="shared" si="17"/>
        <v>3.9314164891663715E-5</v>
      </c>
      <c r="E248" s="20">
        <f>Model!$W$27*((drdp!B248+drdp!K248)*'DBH-OS'!$B248+(drdp!E248+drdp!N248)*'DBH-OS'!$C248+(drdp!H248+drdp!Q248)*'DBH-OS'!$D248)</f>
        <v>0</v>
      </c>
      <c r="F248" s="20">
        <f>Model!$W$27*((drdp!C248+drdp!L248)*'DBH-OS'!$B248+(drdp!F248+drdp!O248)*'DBH-OS'!$C248+(drdp!I248+drdp!R248)*'DBH-OS'!$D248)</f>
        <v>0</v>
      </c>
      <c r="G248" s="20">
        <f>Model!$W$27*((drdp!D248+drdp!M248)*'DBH-OS'!$B248+(drdp!G248+drdp!P248)*'DBH-OS'!$C248+(drdp!J248+drdp!S248)*'DBH-OS'!$D248)</f>
        <v>0</v>
      </c>
      <c r="H248" s="18">
        <f>Model!$W$27*((drdp!B248)*'DBH-OS'!$B248+(drdp!E248)*'DBH-OS'!$C248+(drdp!H248)*'DBH-OS'!$D248)</f>
        <v>0</v>
      </c>
      <c r="I248" s="18">
        <f>Model!$W$27*((drdp!C248)*'DBH-OS'!$B248+(drdp!F248)*'DBH-OS'!$C248+(drdp!I248)*'DBH-OS'!$D248)</f>
        <v>0</v>
      </c>
      <c r="J248" s="18">
        <f>Model!$W$27*((drdp!D248)*'DBH-OS'!$B248+(drdp!G248)*'DBH-OS'!$C248+(drdp!J248)*'DBH-OS'!$D248)</f>
        <v>0</v>
      </c>
      <c r="K248" s="21">
        <f>SUM(E$3:E247)+H248</f>
        <v>-1.7231962885383294</v>
      </c>
      <c r="L248" s="21">
        <f>SUM(F$3:F247)+I248</f>
        <v>1.7238110682885559</v>
      </c>
      <c r="M248" s="21">
        <f>SUM(G$3:G247)+J248</f>
        <v>0</v>
      </c>
      <c r="N248" s="21"/>
      <c r="O248" s="21"/>
      <c r="P248" s="21"/>
      <c r="Q248" s="19">
        <f t="shared" si="21"/>
        <v>2.9694054488322732</v>
      </c>
      <c r="R248" s="19">
        <f t="shared" si="21"/>
        <v>2.9715245991541321</v>
      </c>
      <c r="S248" s="19">
        <f t="shared" si="21"/>
        <v>0</v>
      </c>
      <c r="T248" s="19">
        <f t="shared" si="18"/>
        <v>-2.970464835016132</v>
      </c>
      <c r="U248" s="19">
        <f t="shared" si="19"/>
        <v>0</v>
      </c>
      <c r="V248" s="19">
        <f t="shared" si="20"/>
        <v>0</v>
      </c>
    </row>
    <row r="249" spans="1:22" x14ac:dyDescent="0.25">
      <c r="A249" s="26">
        <f>Wellpath!E249</f>
        <v>0</v>
      </c>
      <c r="B249" s="22">
        <v>0</v>
      </c>
      <c r="C249" s="22">
        <v>0</v>
      </c>
      <c r="D249" s="22">
        <f t="shared" si="17"/>
        <v>3.9314164891663715E-5</v>
      </c>
      <c r="E249" s="20">
        <f>Model!$W$27*((drdp!B249+drdp!K249)*'DBH-OS'!$B249+(drdp!E249+drdp!N249)*'DBH-OS'!$C249+(drdp!H249+drdp!Q249)*'DBH-OS'!$D249)</f>
        <v>0</v>
      </c>
      <c r="F249" s="20">
        <f>Model!$W$27*((drdp!C249+drdp!L249)*'DBH-OS'!$B249+(drdp!F249+drdp!O249)*'DBH-OS'!$C249+(drdp!I249+drdp!R249)*'DBH-OS'!$D249)</f>
        <v>0</v>
      </c>
      <c r="G249" s="20">
        <f>Model!$W$27*((drdp!D249+drdp!M249)*'DBH-OS'!$B249+(drdp!G249+drdp!P249)*'DBH-OS'!$C249+(drdp!J249+drdp!S249)*'DBH-OS'!$D249)</f>
        <v>0</v>
      </c>
      <c r="H249" s="18">
        <f>Model!$W$27*((drdp!B249)*'DBH-OS'!$B249+(drdp!E249)*'DBH-OS'!$C249+(drdp!H249)*'DBH-OS'!$D249)</f>
        <v>0</v>
      </c>
      <c r="I249" s="18">
        <f>Model!$W$27*((drdp!C249)*'DBH-OS'!$B249+(drdp!F249)*'DBH-OS'!$C249+(drdp!I249)*'DBH-OS'!$D249)</f>
        <v>0</v>
      </c>
      <c r="J249" s="18">
        <f>Model!$W$27*((drdp!D249)*'DBH-OS'!$B249+(drdp!G249)*'DBH-OS'!$C249+(drdp!J249)*'DBH-OS'!$D249)</f>
        <v>0</v>
      </c>
      <c r="K249" s="21">
        <f>SUM(E$3:E248)+H249</f>
        <v>-1.7231962885383294</v>
      </c>
      <c r="L249" s="21">
        <f>SUM(F$3:F248)+I249</f>
        <v>1.7238110682885559</v>
      </c>
      <c r="M249" s="21">
        <f>SUM(G$3:G248)+J249</f>
        <v>0</v>
      </c>
      <c r="N249" s="21"/>
      <c r="O249" s="21"/>
      <c r="P249" s="21"/>
      <c r="Q249" s="19">
        <f t="shared" si="21"/>
        <v>2.9694054488322732</v>
      </c>
      <c r="R249" s="19">
        <f t="shared" si="21"/>
        <v>2.9715245991541321</v>
      </c>
      <c r="S249" s="19">
        <f t="shared" si="21"/>
        <v>0</v>
      </c>
      <c r="T249" s="19">
        <f t="shared" si="18"/>
        <v>-2.970464835016132</v>
      </c>
      <c r="U249" s="19">
        <f t="shared" si="19"/>
        <v>0</v>
      </c>
      <c r="V249" s="19">
        <f t="shared" si="20"/>
        <v>0</v>
      </c>
    </row>
    <row r="250" spans="1:22" x14ac:dyDescent="0.25">
      <c r="A250" s="26">
        <f>Wellpath!E250</f>
        <v>0</v>
      </c>
      <c r="B250" s="22">
        <v>0</v>
      </c>
      <c r="C250" s="22">
        <v>0</v>
      </c>
      <c r="D250" s="22">
        <f t="shared" si="17"/>
        <v>3.9314164891663715E-5</v>
      </c>
      <c r="E250" s="20">
        <f>Model!$W$27*((drdp!B250+drdp!K250)*'DBH-OS'!$B250+(drdp!E250+drdp!N250)*'DBH-OS'!$C250+(drdp!H250+drdp!Q250)*'DBH-OS'!$D250)</f>
        <v>0</v>
      </c>
      <c r="F250" s="20">
        <f>Model!$W$27*((drdp!C250+drdp!L250)*'DBH-OS'!$B250+(drdp!F250+drdp!O250)*'DBH-OS'!$C250+(drdp!I250+drdp!R250)*'DBH-OS'!$D250)</f>
        <v>0</v>
      </c>
      <c r="G250" s="20">
        <f>Model!$W$27*((drdp!D250+drdp!M250)*'DBH-OS'!$B250+(drdp!G250+drdp!P250)*'DBH-OS'!$C250+(drdp!J250+drdp!S250)*'DBH-OS'!$D250)</f>
        <v>0</v>
      </c>
      <c r="H250" s="18">
        <f>Model!$W$27*((drdp!B250)*'DBH-OS'!$B250+(drdp!E250)*'DBH-OS'!$C250+(drdp!H250)*'DBH-OS'!$D250)</f>
        <v>0</v>
      </c>
      <c r="I250" s="18">
        <f>Model!$W$27*((drdp!C250)*'DBH-OS'!$B250+(drdp!F250)*'DBH-OS'!$C250+(drdp!I250)*'DBH-OS'!$D250)</f>
        <v>0</v>
      </c>
      <c r="J250" s="18">
        <f>Model!$W$27*((drdp!D250)*'DBH-OS'!$B250+(drdp!G250)*'DBH-OS'!$C250+(drdp!J250)*'DBH-OS'!$D250)</f>
        <v>0</v>
      </c>
      <c r="K250" s="21">
        <f>SUM(E$3:E249)+H250</f>
        <v>-1.7231962885383294</v>
      </c>
      <c r="L250" s="21">
        <f>SUM(F$3:F249)+I250</f>
        <v>1.7238110682885559</v>
      </c>
      <c r="M250" s="21">
        <f>SUM(G$3:G249)+J250</f>
        <v>0</v>
      </c>
      <c r="N250" s="21"/>
      <c r="O250" s="21"/>
      <c r="P250" s="21"/>
      <c r="Q250" s="19">
        <f t="shared" si="21"/>
        <v>2.9694054488322732</v>
      </c>
      <c r="R250" s="19">
        <f t="shared" si="21"/>
        <v>2.9715245991541321</v>
      </c>
      <c r="S250" s="19">
        <f t="shared" si="21"/>
        <v>0</v>
      </c>
      <c r="T250" s="19">
        <f t="shared" si="18"/>
        <v>-2.970464835016132</v>
      </c>
      <c r="U250" s="19">
        <f t="shared" si="19"/>
        <v>0</v>
      </c>
      <c r="V250" s="19">
        <f t="shared" si="20"/>
        <v>0</v>
      </c>
    </row>
    <row r="251" spans="1:22" x14ac:dyDescent="0.25">
      <c r="A251" s="26">
        <f>Wellpath!E251</f>
        <v>0</v>
      </c>
      <c r="B251" s="22">
        <v>0</v>
      </c>
      <c r="C251" s="22">
        <v>0</v>
      </c>
      <c r="D251" s="22">
        <f t="shared" si="17"/>
        <v>3.9314164891663715E-5</v>
      </c>
      <c r="E251" s="20">
        <f>Model!$W$27*((drdp!B251+drdp!K251)*'DBH-OS'!$B251+(drdp!E251+drdp!N251)*'DBH-OS'!$C251+(drdp!H251+drdp!Q251)*'DBH-OS'!$D251)</f>
        <v>0</v>
      </c>
      <c r="F251" s="20">
        <f>Model!$W$27*((drdp!C251+drdp!L251)*'DBH-OS'!$B251+(drdp!F251+drdp!O251)*'DBH-OS'!$C251+(drdp!I251+drdp!R251)*'DBH-OS'!$D251)</f>
        <v>0</v>
      </c>
      <c r="G251" s="20">
        <f>Model!$W$27*((drdp!D251+drdp!M251)*'DBH-OS'!$B251+(drdp!G251+drdp!P251)*'DBH-OS'!$C251+(drdp!J251+drdp!S251)*'DBH-OS'!$D251)</f>
        <v>0</v>
      </c>
      <c r="H251" s="18">
        <f>Model!$W$27*((drdp!B251)*'DBH-OS'!$B251+(drdp!E251)*'DBH-OS'!$C251+(drdp!H251)*'DBH-OS'!$D251)</f>
        <v>0</v>
      </c>
      <c r="I251" s="18">
        <f>Model!$W$27*((drdp!C251)*'DBH-OS'!$B251+(drdp!F251)*'DBH-OS'!$C251+(drdp!I251)*'DBH-OS'!$D251)</f>
        <v>0</v>
      </c>
      <c r="J251" s="18">
        <f>Model!$W$27*((drdp!D251)*'DBH-OS'!$B251+(drdp!G251)*'DBH-OS'!$C251+(drdp!J251)*'DBH-OS'!$D251)</f>
        <v>0</v>
      </c>
      <c r="K251" s="21">
        <f>SUM(E$3:E250)+H251</f>
        <v>-1.7231962885383294</v>
      </c>
      <c r="L251" s="21">
        <f>SUM(F$3:F250)+I251</f>
        <v>1.7238110682885559</v>
      </c>
      <c r="M251" s="21">
        <f>SUM(G$3:G250)+J251</f>
        <v>0</v>
      </c>
      <c r="N251" s="21"/>
      <c r="O251" s="21"/>
      <c r="P251" s="21"/>
      <c r="Q251" s="19">
        <f t="shared" si="21"/>
        <v>2.9694054488322732</v>
      </c>
      <c r="R251" s="19">
        <f t="shared" si="21"/>
        <v>2.9715245991541321</v>
      </c>
      <c r="S251" s="19">
        <f t="shared" si="21"/>
        <v>0</v>
      </c>
      <c r="T251" s="19">
        <f t="shared" si="18"/>
        <v>-2.970464835016132</v>
      </c>
      <c r="U251" s="19">
        <f t="shared" si="19"/>
        <v>0</v>
      </c>
      <c r="V251" s="19">
        <f t="shared" si="20"/>
        <v>0</v>
      </c>
    </row>
    <row r="252" spans="1:22" x14ac:dyDescent="0.25">
      <c r="A252" s="26">
        <f>Wellpath!E252</f>
        <v>0</v>
      </c>
      <c r="B252" s="22">
        <v>0</v>
      </c>
      <c r="C252" s="22">
        <v>0</v>
      </c>
      <c r="D252" s="22">
        <f t="shared" si="17"/>
        <v>3.9314164891663715E-5</v>
      </c>
      <c r="E252" s="20">
        <f>Model!$W$27*((drdp!B252+drdp!K252)*'DBH-OS'!$B252+(drdp!E252+drdp!N252)*'DBH-OS'!$C252+(drdp!H252+drdp!Q252)*'DBH-OS'!$D252)</f>
        <v>0</v>
      </c>
      <c r="F252" s="20">
        <f>Model!$W$27*((drdp!C252+drdp!L252)*'DBH-OS'!$B252+(drdp!F252+drdp!O252)*'DBH-OS'!$C252+(drdp!I252+drdp!R252)*'DBH-OS'!$D252)</f>
        <v>0</v>
      </c>
      <c r="G252" s="20">
        <f>Model!$W$27*((drdp!D252+drdp!M252)*'DBH-OS'!$B252+(drdp!G252+drdp!P252)*'DBH-OS'!$C252+(drdp!J252+drdp!S252)*'DBH-OS'!$D252)</f>
        <v>0</v>
      </c>
      <c r="H252" s="18">
        <f>Model!$W$27*((drdp!B252)*'DBH-OS'!$B252+(drdp!E252)*'DBH-OS'!$C252+(drdp!H252)*'DBH-OS'!$D252)</f>
        <v>0</v>
      </c>
      <c r="I252" s="18">
        <f>Model!$W$27*((drdp!C252)*'DBH-OS'!$B252+(drdp!F252)*'DBH-OS'!$C252+(drdp!I252)*'DBH-OS'!$D252)</f>
        <v>0</v>
      </c>
      <c r="J252" s="18">
        <f>Model!$W$27*((drdp!D252)*'DBH-OS'!$B252+(drdp!G252)*'DBH-OS'!$C252+(drdp!J252)*'DBH-OS'!$D252)</f>
        <v>0</v>
      </c>
      <c r="K252" s="21">
        <f>SUM(E$3:E251)+H252</f>
        <v>-1.7231962885383294</v>
      </c>
      <c r="L252" s="21">
        <f>SUM(F$3:F251)+I252</f>
        <v>1.7238110682885559</v>
      </c>
      <c r="M252" s="21">
        <f>SUM(G$3:G251)+J252</f>
        <v>0</v>
      </c>
      <c r="N252" s="21"/>
      <c r="O252" s="21"/>
      <c r="P252" s="21"/>
      <c r="Q252" s="19">
        <f t="shared" si="21"/>
        <v>2.9694054488322732</v>
      </c>
      <c r="R252" s="19">
        <f t="shared" si="21"/>
        <v>2.9715245991541321</v>
      </c>
      <c r="S252" s="19">
        <f t="shared" si="21"/>
        <v>0</v>
      </c>
      <c r="T252" s="19">
        <f t="shared" si="18"/>
        <v>-2.970464835016132</v>
      </c>
      <c r="U252" s="19">
        <f t="shared" si="19"/>
        <v>0</v>
      </c>
      <c r="V252" s="19">
        <f t="shared" si="20"/>
        <v>0</v>
      </c>
    </row>
    <row r="253" spans="1:22" x14ac:dyDescent="0.25">
      <c r="A253" s="26">
        <f>Wellpath!E253</f>
        <v>0</v>
      </c>
      <c r="B253" s="22">
        <v>0</v>
      </c>
      <c r="C253" s="22">
        <v>0</v>
      </c>
      <c r="D253" s="22">
        <f t="shared" si="17"/>
        <v>3.9314164891663715E-5</v>
      </c>
      <c r="E253" s="20">
        <f>Model!$W$27*((drdp!B253+drdp!K253)*'DBH-OS'!$B253+(drdp!E253+drdp!N253)*'DBH-OS'!$C253+(drdp!H253+drdp!Q253)*'DBH-OS'!$D253)</f>
        <v>0</v>
      </c>
      <c r="F253" s="20">
        <f>Model!$W$27*((drdp!C253+drdp!L253)*'DBH-OS'!$B253+(drdp!F253+drdp!O253)*'DBH-OS'!$C253+(drdp!I253+drdp!R253)*'DBH-OS'!$D253)</f>
        <v>0</v>
      </c>
      <c r="G253" s="20">
        <f>Model!$W$27*((drdp!D253+drdp!M253)*'DBH-OS'!$B253+(drdp!G253+drdp!P253)*'DBH-OS'!$C253+(drdp!J253+drdp!S253)*'DBH-OS'!$D253)</f>
        <v>0</v>
      </c>
      <c r="H253" s="18">
        <f>Model!$W$27*((drdp!B253)*'DBH-OS'!$B253+(drdp!E253)*'DBH-OS'!$C253+(drdp!H253)*'DBH-OS'!$D253)</f>
        <v>0</v>
      </c>
      <c r="I253" s="18">
        <f>Model!$W$27*((drdp!C253)*'DBH-OS'!$B253+(drdp!F253)*'DBH-OS'!$C253+(drdp!I253)*'DBH-OS'!$D253)</f>
        <v>0</v>
      </c>
      <c r="J253" s="18">
        <f>Model!$W$27*((drdp!D253)*'DBH-OS'!$B253+(drdp!G253)*'DBH-OS'!$C253+(drdp!J253)*'DBH-OS'!$D253)</f>
        <v>0</v>
      </c>
      <c r="K253" s="21">
        <f>SUM(E$3:E252)+H253</f>
        <v>-1.7231962885383294</v>
      </c>
      <c r="L253" s="21">
        <f>SUM(F$3:F252)+I253</f>
        <v>1.7238110682885559</v>
      </c>
      <c r="M253" s="21">
        <f>SUM(G$3:G252)+J253</f>
        <v>0</v>
      </c>
      <c r="N253" s="21"/>
      <c r="O253" s="21"/>
      <c r="P253" s="21"/>
      <c r="Q253" s="19">
        <f t="shared" si="21"/>
        <v>2.9694054488322732</v>
      </c>
      <c r="R253" s="19">
        <f t="shared" si="21"/>
        <v>2.9715245991541321</v>
      </c>
      <c r="S253" s="19">
        <f t="shared" si="21"/>
        <v>0</v>
      </c>
      <c r="T253" s="19">
        <f t="shared" si="18"/>
        <v>-2.970464835016132</v>
      </c>
      <c r="U253" s="19">
        <f t="shared" si="19"/>
        <v>0</v>
      </c>
      <c r="V253" s="19">
        <f t="shared" si="20"/>
        <v>0</v>
      </c>
    </row>
    <row r="254" spans="1:22" x14ac:dyDescent="0.25">
      <c r="A254" s="26">
        <f>Wellpath!E254</f>
        <v>0</v>
      </c>
      <c r="B254" s="22">
        <v>0</v>
      </c>
      <c r="C254" s="22">
        <v>0</v>
      </c>
      <c r="D254" s="22">
        <f t="shared" si="17"/>
        <v>3.9314164891663715E-5</v>
      </c>
      <c r="E254" s="20">
        <f>Model!$W$27*((drdp!B254+drdp!K254)*'DBH-OS'!$B254+(drdp!E254+drdp!N254)*'DBH-OS'!$C254+(drdp!H254+drdp!Q254)*'DBH-OS'!$D254)</f>
        <v>0</v>
      </c>
      <c r="F254" s="20">
        <f>Model!$W$27*((drdp!C254+drdp!L254)*'DBH-OS'!$B254+(drdp!F254+drdp!O254)*'DBH-OS'!$C254+(drdp!I254+drdp!R254)*'DBH-OS'!$D254)</f>
        <v>0</v>
      </c>
      <c r="G254" s="20">
        <f>Model!$W$27*((drdp!D254+drdp!M254)*'DBH-OS'!$B254+(drdp!G254+drdp!P254)*'DBH-OS'!$C254+(drdp!J254+drdp!S254)*'DBH-OS'!$D254)</f>
        <v>0</v>
      </c>
      <c r="H254" s="18">
        <f>Model!$W$27*((drdp!B254)*'DBH-OS'!$B254+(drdp!E254)*'DBH-OS'!$C254+(drdp!H254)*'DBH-OS'!$D254)</f>
        <v>0</v>
      </c>
      <c r="I254" s="18">
        <f>Model!$W$27*((drdp!C254)*'DBH-OS'!$B254+(drdp!F254)*'DBH-OS'!$C254+(drdp!I254)*'DBH-OS'!$D254)</f>
        <v>0</v>
      </c>
      <c r="J254" s="18">
        <f>Model!$W$27*((drdp!D254)*'DBH-OS'!$B254+(drdp!G254)*'DBH-OS'!$C254+(drdp!J254)*'DBH-OS'!$D254)</f>
        <v>0</v>
      </c>
      <c r="K254" s="21">
        <f>SUM(E$3:E253)+H254</f>
        <v>-1.7231962885383294</v>
      </c>
      <c r="L254" s="21">
        <f>SUM(F$3:F253)+I254</f>
        <v>1.7238110682885559</v>
      </c>
      <c r="M254" s="21">
        <f>SUM(G$3:G253)+J254</f>
        <v>0</v>
      </c>
      <c r="N254" s="21"/>
      <c r="O254" s="21"/>
      <c r="P254" s="21"/>
      <c r="Q254" s="19">
        <f t="shared" si="21"/>
        <v>2.9694054488322732</v>
      </c>
      <c r="R254" s="19">
        <f t="shared" si="21"/>
        <v>2.9715245991541321</v>
      </c>
      <c r="S254" s="19">
        <f t="shared" si="21"/>
        <v>0</v>
      </c>
      <c r="T254" s="19">
        <f t="shared" si="18"/>
        <v>-2.970464835016132</v>
      </c>
      <c r="U254" s="19">
        <f t="shared" si="19"/>
        <v>0</v>
      </c>
      <c r="V254" s="19">
        <f t="shared" si="20"/>
        <v>0</v>
      </c>
    </row>
    <row r="255" spans="1:22" x14ac:dyDescent="0.25">
      <c r="A255" s="26">
        <f>Wellpath!E255</f>
        <v>0</v>
      </c>
      <c r="B255" s="22">
        <v>0</v>
      </c>
      <c r="C255" s="22">
        <v>0</v>
      </c>
      <c r="D255" s="22">
        <f t="shared" si="17"/>
        <v>3.9314164891663715E-5</v>
      </c>
      <c r="E255" s="20">
        <f>Model!$W$27*((drdp!B255+drdp!K255)*'DBH-OS'!$B255+(drdp!E255+drdp!N255)*'DBH-OS'!$C255+(drdp!H255+drdp!Q255)*'DBH-OS'!$D255)</f>
        <v>0</v>
      </c>
      <c r="F255" s="20">
        <f>Model!$W$27*((drdp!C255+drdp!L255)*'DBH-OS'!$B255+(drdp!F255+drdp!O255)*'DBH-OS'!$C255+(drdp!I255+drdp!R255)*'DBH-OS'!$D255)</f>
        <v>0</v>
      </c>
      <c r="G255" s="20">
        <f>Model!$W$27*((drdp!D255+drdp!M255)*'DBH-OS'!$B255+(drdp!G255+drdp!P255)*'DBH-OS'!$C255+(drdp!J255+drdp!S255)*'DBH-OS'!$D255)</f>
        <v>0</v>
      </c>
      <c r="H255" s="18">
        <f>Model!$W$27*((drdp!B255)*'DBH-OS'!$B255+(drdp!E255)*'DBH-OS'!$C255+(drdp!H255)*'DBH-OS'!$D255)</f>
        <v>0</v>
      </c>
      <c r="I255" s="18">
        <f>Model!$W$27*((drdp!C255)*'DBH-OS'!$B255+(drdp!F255)*'DBH-OS'!$C255+(drdp!I255)*'DBH-OS'!$D255)</f>
        <v>0</v>
      </c>
      <c r="J255" s="18">
        <f>Model!$W$27*((drdp!D255)*'DBH-OS'!$B255+(drdp!G255)*'DBH-OS'!$C255+(drdp!J255)*'DBH-OS'!$D255)</f>
        <v>0</v>
      </c>
      <c r="K255" s="21">
        <f>SUM(E$3:E254)+H255</f>
        <v>-1.7231962885383294</v>
      </c>
      <c r="L255" s="21">
        <f>SUM(F$3:F254)+I255</f>
        <v>1.7238110682885559</v>
      </c>
      <c r="M255" s="21">
        <f>SUM(G$3:G254)+J255</f>
        <v>0</v>
      </c>
      <c r="N255" s="21"/>
      <c r="O255" s="21"/>
      <c r="P255" s="21"/>
      <c r="Q255" s="19">
        <f t="shared" si="21"/>
        <v>2.9694054488322732</v>
      </c>
      <c r="R255" s="19">
        <f t="shared" si="21"/>
        <v>2.9715245991541321</v>
      </c>
      <c r="S255" s="19">
        <f t="shared" si="21"/>
        <v>0</v>
      </c>
      <c r="T255" s="19">
        <f t="shared" si="18"/>
        <v>-2.970464835016132</v>
      </c>
      <c r="U255" s="19">
        <f t="shared" si="19"/>
        <v>0</v>
      </c>
      <c r="V255" s="19">
        <f t="shared" si="20"/>
        <v>0</v>
      </c>
    </row>
    <row r="256" spans="1:22" x14ac:dyDescent="0.25">
      <c r="A256" s="26">
        <f>Wellpath!E256</f>
        <v>0</v>
      </c>
      <c r="B256" s="22">
        <v>0</v>
      </c>
      <c r="C256" s="22">
        <v>0</v>
      </c>
      <c r="D256" s="22">
        <f t="shared" si="17"/>
        <v>3.9314164891663715E-5</v>
      </c>
      <c r="E256" s="20">
        <f>Model!$W$27*((drdp!B256+drdp!K256)*'DBH-OS'!$B256+(drdp!E256+drdp!N256)*'DBH-OS'!$C256+(drdp!H256+drdp!Q256)*'DBH-OS'!$D256)</f>
        <v>0</v>
      </c>
      <c r="F256" s="20">
        <f>Model!$W$27*((drdp!C256+drdp!L256)*'DBH-OS'!$B256+(drdp!F256+drdp!O256)*'DBH-OS'!$C256+(drdp!I256+drdp!R256)*'DBH-OS'!$D256)</f>
        <v>0</v>
      </c>
      <c r="G256" s="20">
        <f>Model!$W$27*((drdp!D256+drdp!M256)*'DBH-OS'!$B256+(drdp!G256+drdp!P256)*'DBH-OS'!$C256+(drdp!J256+drdp!S256)*'DBH-OS'!$D256)</f>
        <v>0</v>
      </c>
      <c r="H256" s="18">
        <f>Model!$W$27*((drdp!B256)*'DBH-OS'!$B256+(drdp!E256)*'DBH-OS'!$C256+(drdp!H256)*'DBH-OS'!$D256)</f>
        <v>0</v>
      </c>
      <c r="I256" s="18">
        <f>Model!$W$27*((drdp!C256)*'DBH-OS'!$B256+(drdp!F256)*'DBH-OS'!$C256+(drdp!I256)*'DBH-OS'!$D256)</f>
        <v>0</v>
      </c>
      <c r="J256" s="18">
        <f>Model!$W$27*((drdp!D256)*'DBH-OS'!$B256+(drdp!G256)*'DBH-OS'!$C256+(drdp!J256)*'DBH-OS'!$D256)</f>
        <v>0</v>
      </c>
      <c r="K256" s="21">
        <f>SUM(E$3:E255)+H256</f>
        <v>-1.7231962885383294</v>
      </c>
      <c r="L256" s="21">
        <f>SUM(F$3:F255)+I256</f>
        <v>1.7238110682885559</v>
      </c>
      <c r="M256" s="21">
        <f>SUM(G$3:G255)+J256</f>
        <v>0</v>
      </c>
      <c r="N256" s="21"/>
      <c r="O256" s="21"/>
      <c r="P256" s="21"/>
      <c r="Q256" s="19">
        <f t="shared" si="21"/>
        <v>2.9694054488322732</v>
      </c>
      <c r="R256" s="19">
        <f t="shared" si="21"/>
        <v>2.9715245991541321</v>
      </c>
      <c r="S256" s="19">
        <f t="shared" si="21"/>
        <v>0</v>
      </c>
      <c r="T256" s="19">
        <f t="shared" si="18"/>
        <v>-2.970464835016132</v>
      </c>
      <c r="U256" s="19">
        <f t="shared" si="19"/>
        <v>0</v>
      </c>
      <c r="V256" s="19">
        <f t="shared" si="20"/>
        <v>0</v>
      </c>
    </row>
    <row r="257" spans="1:23" x14ac:dyDescent="0.25">
      <c r="A257" s="26">
        <f>Wellpath!E257</f>
        <v>0</v>
      </c>
      <c r="B257" s="22">
        <v>0</v>
      </c>
      <c r="C257" s="22">
        <v>0</v>
      </c>
      <c r="D257" s="22">
        <f t="shared" si="17"/>
        <v>3.9314164891663715E-5</v>
      </c>
      <c r="E257" s="20">
        <f>Model!$W$27*((drdp!B257+drdp!K257)*'DBH-OS'!$B257+(drdp!E257+drdp!N257)*'DBH-OS'!$C257+(drdp!H257+drdp!Q257)*'DBH-OS'!$D257)</f>
        <v>0</v>
      </c>
      <c r="F257" s="20">
        <f>Model!$W$27*((drdp!C257+drdp!L257)*'DBH-OS'!$B257+(drdp!F257+drdp!O257)*'DBH-OS'!$C257+(drdp!I257+drdp!R257)*'DBH-OS'!$D257)</f>
        <v>0</v>
      </c>
      <c r="G257" s="20">
        <f>Model!$W$27*((drdp!D257+drdp!M257)*'DBH-OS'!$B257+(drdp!G257+drdp!P257)*'DBH-OS'!$C257+(drdp!J257+drdp!S257)*'DBH-OS'!$D257)</f>
        <v>0</v>
      </c>
      <c r="H257" s="18">
        <f>Model!$W$27*((drdp!B257)*'DBH-OS'!$B257+(drdp!E257)*'DBH-OS'!$C257+(drdp!H257)*'DBH-OS'!$D257)</f>
        <v>0</v>
      </c>
      <c r="I257" s="18">
        <f>Model!$W$27*((drdp!C257)*'DBH-OS'!$B257+(drdp!F257)*'DBH-OS'!$C257+(drdp!I257)*'DBH-OS'!$D257)</f>
        <v>0</v>
      </c>
      <c r="J257" s="18">
        <f>Model!$W$27*((drdp!D257)*'DBH-OS'!$B257+(drdp!G257)*'DBH-OS'!$C257+(drdp!J257)*'DBH-OS'!$D257)</f>
        <v>0</v>
      </c>
      <c r="K257" s="21">
        <f>SUM(E$3:E256)+H257</f>
        <v>-1.7231962885383294</v>
      </c>
      <c r="L257" s="21">
        <f>SUM(F$3:F256)+I257</f>
        <v>1.7238110682885559</v>
      </c>
      <c r="M257" s="21">
        <f>SUM(G$3:G256)+J257</f>
        <v>0</v>
      </c>
      <c r="N257" s="21"/>
      <c r="O257" s="21"/>
      <c r="P257" s="21"/>
      <c r="Q257" s="19">
        <f t="shared" si="21"/>
        <v>2.9694054488322732</v>
      </c>
      <c r="R257" s="19">
        <f t="shared" si="21"/>
        <v>2.9715245991541321</v>
      </c>
      <c r="S257" s="19">
        <f t="shared" si="21"/>
        <v>0</v>
      </c>
      <c r="T257" s="19">
        <f t="shared" si="18"/>
        <v>-2.970464835016132</v>
      </c>
      <c r="U257" s="19">
        <f t="shared" si="19"/>
        <v>0</v>
      </c>
      <c r="V257" s="19">
        <f t="shared" si="20"/>
        <v>0</v>
      </c>
    </row>
    <row r="258" spans="1:23" x14ac:dyDescent="0.25">
      <c r="A258" s="26">
        <f>Wellpath!E258</f>
        <v>0</v>
      </c>
      <c r="B258" s="22">
        <v>0</v>
      </c>
      <c r="C258" s="22">
        <v>0</v>
      </c>
      <c r="D258" s="22">
        <f t="shared" si="17"/>
        <v>3.9314164891663715E-5</v>
      </c>
      <c r="E258" s="20">
        <f>Model!$W$27*((drdp!B258+drdp!K258)*'DBH-OS'!$B258+(drdp!E258+drdp!N258)*'DBH-OS'!$C258+(drdp!H258+drdp!Q258)*'DBH-OS'!$D258)</f>
        <v>0</v>
      </c>
      <c r="F258" s="20">
        <f>Model!$W$27*((drdp!C258+drdp!L258)*'DBH-OS'!$B258+(drdp!F258+drdp!O258)*'DBH-OS'!$C258+(drdp!I258+drdp!R258)*'DBH-OS'!$D258)</f>
        <v>0</v>
      </c>
      <c r="G258" s="20">
        <f>Model!$W$27*((drdp!D258+drdp!M258)*'DBH-OS'!$B258+(drdp!G258+drdp!P258)*'DBH-OS'!$C258+(drdp!J258+drdp!S258)*'DBH-OS'!$D258)</f>
        <v>0</v>
      </c>
      <c r="H258" s="18">
        <f>Model!$W$27*((drdp!B258)*'DBH-OS'!$B258+(drdp!E258)*'DBH-OS'!$C258+(drdp!H258)*'DBH-OS'!$D258)</f>
        <v>0</v>
      </c>
      <c r="I258" s="18">
        <f>Model!$W$27*((drdp!C258)*'DBH-OS'!$B258+(drdp!F258)*'DBH-OS'!$C258+(drdp!I258)*'DBH-OS'!$D258)</f>
        <v>0</v>
      </c>
      <c r="J258" s="18">
        <f>Model!$W$27*((drdp!D258)*'DBH-OS'!$B258+(drdp!G258)*'DBH-OS'!$C258+(drdp!J258)*'DBH-OS'!$D258)</f>
        <v>0</v>
      </c>
      <c r="K258" s="21">
        <f>SUM(E$3:E257)+H258</f>
        <v>-1.7231962885383294</v>
      </c>
      <c r="L258" s="21">
        <f>SUM(F$3:F257)+I258</f>
        <v>1.7238110682885559</v>
      </c>
      <c r="M258" s="21">
        <f>SUM(G$3:G257)+J258</f>
        <v>0</v>
      </c>
      <c r="N258" s="21"/>
      <c r="O258" s="21"/>
      <c r="P258" s="21"/>
      <c r="Q258" s="19">
        <f t="shared" si="21"/>
        <v>2.9694054488322732</v>
      </c>
      <c r="R258" s="19">
        <f t="shared" si="21"/>
        <v>2.9715245991541321</v>
      </c>
      <c r="S258" s="19">
        <f t="shared" si="21"/>
        <v>0</v>
      </c>
      <c r="T258" s="19">
        <f t="shared" si="18"/>
        <v>-2.970464835016132</v>
      </c>
      <c r="U258" s="19">
        <f t="shared" si="19"/>
        <v>0</v>
      </c>
      <c r="V258" s="19">
        <f t="shared" si="20"/>
        <v>0</v>
      </c>
    </row>
    <row r="259" spans="1:23" x14ac:dyDescent="0.25">
      <c r="A259" s="26">
        <f>Wellpath!E259</f>
        <v>0</v>
      </c>
      <c r="B259" s="22">
        <v>0</v>
      </c>
      <c r="C259" s="22">
        <v>0</v>
      </c>
      <c r="D259" s="22">
        <f t="shared" ref="D259:D271" si="22">1 / (Bfield * COS(Dip))</f>
        <v>3.9314164891663715E-5</v>
      </c>
      <c r="E259" s="20">
        <f>Model!$W$27*((drdp!B259+drdp!K259)*'DBH-OS'!$B259+(drdp!E259+drdp!N259)*'DBH-OS'!$C259+(drdp!H259+drdp!Q259)*'DBH-OS'!$D259)</f>
        <v>0</v>
      </c>
      <c r="F259" s="20">
        <f>Model!$W$27*((drdp!C259+drdp!L259)*'DBH-OS'!$B259+(drdp!F259+drdp!O259)*'DBH-OS'!$C259+(drdp!I259+drdp!R259)*'DBH-OS'!$D259)</f>
        <v>0</v>
      </c>
      <c r="G259" s="20">
        <f>Model!$W$27*((drdp!D259+drdp!M259)*'DBH-OS'!$B259+(drdp!G259+drdp!P259)*'DBH-OS'!$C259+(drdp!J259+drdp!S259)*'DBH-OS'!$D259)</f>
        <v>0</v>
      </c>
      <c r="H259" s="18">
        <f>Model!$W$27*((drdp!B259)*'DBH-OS'!$B259+(drdp!E259)*'DBH-OS'!$C259+(drdp!H259)*'DBH-OS'!$D259)</f>
        <v>0</v>
      </c>
      <c r="I259" s="18">
        <f>Model!$W$27*((drdp!C259)*'DBH-OS'!$B259+(drdp!F259)*'DBH-OS'!$C259+(drdp!I259)*'DBH-OS'!$D259)</f>
        <v>0</v>
      </c>
      <c r="J259" s="18">
        <f>Model!$W$27*((drdp!D259)*'DBH-OS'!$B259+(drdp!G259)*'DBH-OS'!$C259+(drdp!J259)*'DBH-OS'!$D259)</f>
        <v>0</v>
      </c>
      <c r="K259" s="21">
        <f>SUM(E$3:E258)+H259</f>
        <v>-1.7231962885383294</v>
      </c>
      <c r="L259" s="21">
        <f>SUM(F$3:F258)+I259</f>
        <v>1.7238110682885559</v>
      </c>
      <c r="M259" s="21">
        <f>SUM(G$3:G258)+J259</f>
        <v>0</v>
      </c>
      <c r="N259" s="21"/>
      <c r="O259" s="21"/>
      <c r="P259" s="21"/>
      <c r="Q259" s="19">
        <f t="shared" si="21"/>
        <v>2.9694054488322732</v>
      </c>
      <c r="R259" s="19">
        <f t="shared" si="21"/>
        <v>2.9715245991541321</v>
      </c>
      <c r="S259" s="19">
        <f t="shared" si="21"/>
        <v>0</v>
      </c>
      <c r="T259" s="19">
        <f t="shared" si="18"/>
        <v>-2.970464835016132</v>
      </c>
      <c r="U259" s="19">
        <f t="shared" si="19"/>
        <v>0</v>
      </c>
      <c r="V259" s="19">
        <f t="shared" si="20"/>
        <v>0</v>
      </c>
    </row>
    <row r="260" spans="1:23" x14ac:dyDescent="0.25">
      <c r="A260" s="26">
        <f>Wellpath!E260</f>
        <v>0</v>
      </c>
      <c r="B260" s="22">
        <v>0</v>
      </c>
      <c r="C260" s="22">
        <v>0</v>
      </c>
      <c r="D260" s="22">
        <f t="shared" si="22"/>
        <v>3.9314164891663715E-5</v>
      </c>
      <c r="E260" s="20">
        <f>Model!$W$27*((drdp!B260+drdp!K260)*'DBH-OS'!$B260+(drdp!E260+drdp!N260)*'DBH-OS'!$C260+(drdp!H260+drdp!Q260)*'DBH-OS'!$D260)</f>
        <v>0</v>
      </c>
      <c r="F260" s="20">
        <f>Model!$W$27*((drdp!C260+drdp!L260)*'DBH-OS'!$B260+(drdp!F260+drdp!O260)*'DBH-OS'!$C260+(drdp!I260+drdp!R260)*'DBH-OS'!$D260)</f>
        <v>0</v>
      </c>
      <c r="G260" s="20">
        <f>Model!$W$27*((drdp!D260+drdp!M260)*'DBH-OS'!$B260+(drdp!G260+drdp!P260)*'DBH-OS'!$C260+(drdp!J260+drdp!S260)*'DBH-OS'!$D260)</f>
        <v>0</v>
      </c>
      <c r="H260" s="18">
        <f>Model!$W$27*((drdp!B260)*'DBH-OS'!$B260+(drdp!E260)*'DBH-OS'!$C260+(drdp!H260)*'DBH-OS'!$D260)</f>
        <v>0</v>
      </c>
      <c r="I260" s="18">
        <f>Model!$W$27*((drdp!C260)*'DBH-OS'!$B260+(drdp!F260)*'DBH-OS'!$C260+(drdp!I260)*'DBH-OS'!$D260)</f>
        <v>0</v>
      </c>
      <c r="J260" s="18">
        <f>Model!$W$27*((drdp!D260)*'DBH-OS'!$B260+(drdp!G260)*'DBH-OS'!$C260+(drdp!J260)*'DBH-OS'!$D260)</f>
        <v>0</v>
      </c>
      <c r="K260" s="21">
        <f>SUM(E$3:E259)+H260</f>
        <v>-1.7231962885383294</v>
      </c>
      <c r="L260" s="21">
        <f>SUM(F$3:F259)+I260</f>
        <v>1.7238110682885559</v>
      </c>
      <c r="M260" s="21">
        <f>SUM(G$3:G259)+J260</f>
        <v>0</v>
      </c>
      <c r="N260" s="21"/>
      <c r="O260" s="21"/>
      <c r="P260" s="21"/>
      <c r="Q260" s="19">
        <f t="shared" si="21"/>
        <v>2.9694054488322732</v>
      </c>
      <c r="R260" s="19">
        <f t="shared" si="21"/>
        <v>2.9715245991541321</v>
      </c>
      <c r="S260" s="19">
        <f t="shared" si="21"/>
        <v>0</v>
      </c>
      <c r="T260" s="19">
        <f t="shared" ref="T260:T271" si="23">K260*L260</f>
        <v>-2.970464835016132</v>
      </c>
      <c r="U260" s="19">
        <f t="shared" ref="U260:U271" si="24">K260*M260</f>
        <v>0</v>
      </c>
      <c r="V260" s="19">
        <f t="shared" ref="V260:V271" si="25">L260*M260</f>
        <v>0</v>
      </c>
    </row>
    <row r="261" spans="1:23" x14ac:dyDescent="0.25">
      <c r="A261" s="26">
        <f>Wellpath!E261</f>
        <v>0</v>
      </c>
      <c r="B261" s="22">
        <v>0</v>
      </c>
      <c r="C261" s="22">
        <v>0</v>
      </c>
      <c r="D261" s="22">
        <f t="shared" si="22"/>
        <v>3.9314164891663715E-5</v>
      </c>
      <c r="E261" s="20">
        <f>Model!$W$27*((drdp!B261+drdp!K261)*'DBH-OS'!$B261+(drdp!E261+drdp!N261)*'DBH-OS'!$C261+(drdp!H261+drdp!Q261)*'DBH-OS'!$D261)</f>
        <v>0</v>
      </c>
      <c r="F261" s="20">
        <f>Model!$W$27*((drdp!C261+drdp!L261)*'DBH-OS'!$B261+(drdp!F261+drdp!O261)*'DBH-OS'!$C261+(drdp!I261+drdp!R261)*'DBH-OS'!$D261)</f>
        <v>0</v>
      </c>
      <c r="G261" s="20">
        <f>Model!$W$27*((drdp!D261+drdp!M261)*'DBH-OS'!$B261+(drdp!G261+drdp!P261)*'DBH-OS'!$C261+(drdp!J261+drdp!S261)*'DBH-OS'!$D261)</f>
        <v>0</v>
      </c>
      <c r="H261" s="18">
        <f>Model!$W$27*((drdp!B261)*'DBH-OS'!$B261+(drdp!E261)*'DBH-OS'!$C261+(drdp!H261)*'DBH-OS'!$D261)</f>
        <v>0</v>
      </c>
      <c r="I261" s="18">
        <f>Model!$W$27*((drdp!C261)*'DBH-OS'!$B261+(drdp!F261)*'DBH-OS'!$C261+(drdp!I261)*'DBH-OS'!$D261)</f>
        <v>0</v>
      </c>
      <c r="J261" s="18">
        <f>Model!$W$27*((drdp!D261)*'DBH-OS'!$B261+(drdp!G261)*'DBH-OS'!$C261+(drdp!J261)*'DBH-OS'!$D261)</f>
        <v>0</v>
      </c>
      <c r="K261" s="21">
        <f>SUM(E$3:E260)+H261</f>
        <v>-1.7231962885383294</v>
      </c>
      <c r="L261" s="21">
        <f>SUM(F$3:F260)+I261</f>
        <v>1.7238110682885559</v>
      </c>
      <c r="M261" s="21">
        <f>SUM(G$3:G260)+J261</f>
        <v>0</v>
      </c>
      <c r="N261" s="21"/>
      <c r="O261" s="21"/>
      <c r="P261" s="21"/>
      <c r="Q261" s="19">
        <f t="shared" si="21"/>
        <v>2.9694054488322732</v>
      </c>
      <c r="R261" s="19">
        <f t="shared" si="21"/>
        <v>2.9715245991541321</v>
      </c>
      <c r="S261" s="19">
        <f t="shared" si="21"/>
        <v>0</v>
      </c>
      <c r="T261" s="19">
        <f t="shared" si="23"/>
        <v>-2.970464835016132</v>
      </c>
      <c r="U261" s="19">
        <f t="shared" si="24"/>
        <v>0</v>
      </c>
      <c r="V261" s="19">
        <f t="shared" si="25"/>
        <v>0</v>
      </c>
    </row>
    <row r="262" spans="1:23" x14ac:dyDescent="0.25">
      <c r="A262" s="26">
        <f>Wellpath!E262</f>
        <v>0</v>
      </c>
      <c r="B262" s="22">
        <v>0</v>
      </c>
      <c r="C262" s="22">
        <v>0</v>
      </c>
      <c r="D262" s="22">
        <f t="shared" si="22"/>
        <v>3.9314164891663715E-5</v>
      </c>
      <c r="E262" s="20">
        <f>Model!$W$27*((drdp!B262+drdp!K262)*'DBH-OS'!$B262+(drdp!E262+drdp!N262)*'DBH-OS'!$C262+(drdp!H262+drdp!Q262)*'DBH-OS'!$D262)</f>
        <v>0</v>
      </c>
      <c r="F262" s="20">
        <f>Model!$W$27*((drdp!C262+drdp!L262)*'DBH-OS'!$B262+(drdp!F262+drdp!O262)*'DBH-OS'!$C262+(drdp!I262+drdp!R262)*'DBH-OS'!$D262)</f>
        <v>0</v>
      </c>
      <c r="G262" s="20">
        <f>Model!$W$27*((drdp!D262+drdp!M262)*'DBH-OS'!$B262+(drdp!G262+drdp!P262)*'DBH-OS'!$C262+(drdp!J262+drdp!S262)*'DBH-OS'!$D262)</f>
        <v>0</v>
      </c>
      <c r="H262" s="18">
        <f>Model!$W$27*((drdp!B262)*'DBH-OS'!$B262+(drdp!E262)*'DBH-OS'!$C262+(drdp!H262)*'DBH-OS'!$D262)</f>
        <v>0</v>
      </c>
      <c r="I262" s="18">
        <f>Model!$W$27*((drdp!C262)*'DBH-OS'!$B262+(drdp!F262)*'DBH-OS'!$C262+(drdp!I262)*'DBH-OS'!$D262)</f>
        <v>0</v>
      </c>
      <c r="J262" s="18">
        <f>Model!$W$27*((drdp!D262)*'DBH-OS'!$B262+(drdp!G262)*'DBH-OS'!$C262+(drdp!J262)*'DBH-OS'!$D262)</f>
        <v>0</v>
      </c>
      <c r="K262" s="21">
        <f>SUM(E$3:E261)+H262</f>
        <v>-1.7231962885383294</v>
      </c>
      <c r="L262" s="21">
        <f>SUM(F$3:F261)+I262</f>
        <v>1.7238110682885559</v>
      </c>
      <c r="M262" s="21">
        <f>SUM(G$3:G261)+J262</f>
        <v>0</v>
      </c>
      <c r="N262" s="21"/>
      <c r="O262" s="21"/>
      <c r="P262" s="21"/>
      <c r="Q262" s="19">
        <f t="shared" si="21"/>
        <v>2.9694054488322732</v>
      </c>
      <c r="R262" s="19">
        <f t="shared" si="21"/>
        <v>2.9715245991541321</v>
      </c>
      <c r="S262" s="19">
        <f t="shared" si="21"/>
        <v>0</v>
      </c>
      <c r="T262" s="19">
        <f t="shared" si="23"/>
        <v>-2.970464835016132</v>
      </c>
      <c r="U262" s="19">
        <f t="shared" si="24"/>
        <v>0</v>
      </c>
      <c r="V262" s="19">
        <f t="shared" si="25"/>
        <v>0</v>
      </c>
    </row>
    <row r="263" spans="1:23" x14ac:dyDescent="0.25">
      <c r="A263" s="26">
        <f>Wellpath!E263</f>
        <v>0</v>
      </c>
      <c r="B263" s="22">
        <v>0</v>
      </c>
      <c r="C263" s="22">
        <v>0</v>
      </c>
      <c r="D263" s="22">
        <f t="shared" si="22"/>
        <v>3.9314164891663715E-5</v>
      </c>
      <c r="E263" s="20">
        <f>Model!$W$27*((drdp!B263+drdp!K263)*'DBH-OS'!$B263+(drdp!E263+drdp!N263)*'DBH-OS'!$C263+(drdp!H263+drdp!Q263)*'DBH-OS'!$D263)</f>
        <v>0</v>
      </c>
      <c r="F263" s="20">
        <f>Model!$W$27*((drdp!C263+drdp!L263)*'DBH-OS'!$B263+(drdp!F263+drdp!O263)*'DBH-OS'!$C263+(drdp!I263+drdp!R263)*'DBH-OS'!$D263)</f>
        <v>0</v>
      </c>
      <c r="G263" s="20">
        <f>Model!$W$27*((drdp!D263+drdp!M263)*'DBH-OS'!$B263+(drdp!G263+drdp!P263)*'DBH-OS'!$C263+(drdp!J263+drdp!S263)*'DBH-OS'!$D263)</f>
        <v>0</v>
      </c>
      <c r="H263" s="18">
        <f>Model!$W$27*((drdp!B263)*'DBH-OS'!$B263+(drdp!E263)*'DBH-OS'!$C263+(drdp!H263)*'DBH-OS'!$D263)</f>
        <v>0</v>
      </c>
      <c r="I263" s="18">
        <f>Model!$W$27*((drdp!C263)*'DBH-OS'!$B263+(drdp!F263)*'DBH-OS'!$C263+(drdp!I263)*'DBH-OS'!$D263)</f>
        <v>0</v>
      </c>
      <c r="J263" s="18">
        <f>Model!$W$27*((drdp!D263)*'DBH-OS'!$B263+(drdp!G263)*'DBH-OS'!$C263+(drdp!J263)*'DBH-OS'!$D263)</f>
        <v>0</v>
      </c>
      <c r="K263" s="21">
        <f>SUM(E$3:E262)+H263</f>
        <v>-1.7231962885383294</v>
      </c>
      <c r="L263" s="21">
        <f>SUM(F$3:F262)+I263</f>
        <v>1.7238110682885559</v>
      </c>
      <c r="M263" s="21">
        <f>SUM(G$3:G262)+J263</f>
        <v>0</v>
      </c>
      <c r="N263" s="21"/>
      <c r="O263" s="21"/>
      <c r="P263" s="21"/>
      <c r="Q263" s="19">
        <f t="shared" si="21"/>
        <v>2.9694054488322732</v>
      </c>
      <c r="R263" s="19">
        <f t="shared" si="21"/>
        <v>2.9715245991541321</v>
      </c>
      <c r="S263" s="19">
        <f t="shared" si="21"/>
        <v>0</v>
      </c>
      <c r="T263" s="19">
        <f t="shared" si="23"/>
        <v>-2.970464835016132</v>
      </c>
      <c r="U263" s="19">
        <f t="shared" si="24"/>
        <v>0</v>
      </c>
      <c r="V263" s="19">
        <f t="shared" si="25"/>
        <v>0</v>
      </c>
    </row>
    <row r="264" spans="1:23" x14ac:dyDescent="0.25">
      <c r="A264" s="26">
        <f>Wellpath!E264</f>
        <v>0</v>
      </c>
      <c r="B264" s="22">
        <v>0</v>
      </c>
      <c r="C264" s="22">
        <v>0</v>
      </c>
      <c r="D264" s="22">
        <f t="shared" si="22"/>
        <v>3.9314164891663715E-5</v>
      </c>
      <c r="E264" s="20">
        <f>Model!$W$27*((drdp!B264+drdp!K264)*'DBH-OS'!$B264+(drdp!E264+drdp!N264)*'DBH-OS'!$C264+(drdp!H264+drdp!Q264)*'DBH-OS'!$D264)</f>
        <v>0</v>
      </c>
      <c r="F264" s="20">
        <f>Model!$W$27*((drdp!C264+drdp!L264)*'DBH-OS'!$B264+(drdp!F264+drdp!O264)*'DBH-OS'!$C264+(drdp!I264+drdp!R264)*'DBH-OS'!$D264)</f>
        <v>0</v>
      </c>
      <c r="G264" s="20">
        <f>Model!$W$27*((drdp!D264+drdp!M264)*'DBH-OS'!$B264+(drdp!G264+drdp!P264)*'DBH-OS'!$C264+(drdp!J264+drdp!S264)*'DBH-OS'!$D264)</f>
        <v>0</v>
      </c>
      <c r="H264" s="18">
        <f>Model!$W$27*((drdp!B264)*'DBH-OS'!$B264+(drdp!E264)*'DBH-OS'!$C264+(drdp!H264)*'DBH-OS'!$D264)</f>
        <v>0</v>
      </c>
      <c r="I264" s="18">
        <f>Model!$W$27*((drdp!C264)*'DBH-OS'!$B264+(drdp!F264)*'DBH-OS'!$C264+(drdp!I264)*'DBH-OS'!$D264)</f>
        <v>0</v>
      </c>
      <c r="J264" s="18">
        <f>Model!$W$27*((drdp!D264)*'DBH-OS'!$B264+(drdp!G264)*'DBH-OS'!$C264+(drdp!J264)*'DBH-OS'!$D264)</f>
        <v>0</v>
      </c>
      <c r="K264" s="21">
        <f>SUM(E$3:E263)+H264</f>
        <v>-1.7231962885383294</v>
      </c>
      <c r="L264" s="21">
        <f>SUM(F$3:F263)+I264</f>
        <v>1.7238110682885559</v>
      </c>
      <c r="M264" s="21">
        <f>SUM(G$3:G263)+J264</f>
        <v>0</v>
      </c>
      <c r="N264" s="21"/>
      <c r="O264" s="21"/>
      <c r="P264" s="21"/>
      <c r="Q264" s="19">
        <f t="shared" si="21"/>
        <v>2.9694054488322732</v>
      </c>
      <c r="R264" s="19">
        <f t="shared" si="21"/>
        <v>2.9715245991541321</v>
      </c>
      <c r="S264" s="19">
        <f t="shared" si="21"/>
        <v>0</v>
      </c>
      <c r="T264" s="19">
        <f t="shared" si="23"/>
        <v>-2.970464835016132</v>
      </c>
      <c r="U264" s="19">
        <f t="shared" si="24"/>
        <v>0</v>
      </c>
      <c r="V264" s="19">
        <f t="shared" si="25"/>
        <v>0</v>
      </c>
    </row>
    <row r="265" spans="1:23" x14ac:dyDescent="0.25">
      <c r="A265" s="26">
        <f>Wellpath!E265</f>
        <v>0</v>
      </c>
      <c r="B265" s="22">
        <v>0</v>
      </c>
      <c r="C265" s="22">
        <v>0</v>
      </c>
      <c r="D265" s="22">
        <f t="shared" si="22"/>
        <v>3.9314164891663715E-5</v>
      </c>
      <c r="E265" s="20">
        <f>Model!$W$27*((drdp!B265+drdp!K265)*'DBH-OS'!$B265+(drdp!E265+drdp!N265)*'DBH-OS'!$C265+(drdp!H265+drdp!Q265)*'DBH-OS'!$D265)</f>
        <v>0</v>
      </c>
      <c r="F265" s="20">
        <f>Model!$W$27*((drdp!C265+drdp!L265)*'DBH-OS'!$B265+(drdp!F265+drdp!O265)*'DBH-OS'!$C265+(drdp!I265+drdp!R265)*'DBH-OS'!$D265)</f>
        <v>0</v>
      </c>
      <c r="G265" s="20">
        <f>Model!$W$27*((drdp!D265+drdp!M265)*'DBH-OS'!$B265+(drdp!G265+drdp!P265)*'DBH-OS'!$C265+(drdp!J265+drdp!S265)*'DBH-OS'!$D265)</f>
        <v>0</v>
      </c>
      <c r="H265" s="18">
        <f>Model!$W$27*((drdp!B265)*'DBH-OS'!$B265+(drdp!E265)*'DBH-OS'!$C265+(drdp!H265)*'DBH-OS'!$D265)</f>
        <v>0</v>
      </c>
      <c r="I265" s="18">
        <f>Model!$W$27*((drdp!C265)*'DBH-OS'!$B265+(drdp!F265)*'DBH-OS'!$C265+(drdp!I265)*'DBH-OS'!$D265)</f>
        <v>0</v>
      </c>
      <c r="J265" s="18">
        <f>Model!$W$27*((drdp!D265)*'DBH-OS'!$B265+(drdp!G265)*'DBH-OS'!$C265+(drdp!J265)*'DBH-OS'!$D265)</f>
        <v>0</v>
      </c>
      <c r="K265" s="21">
        <f>SUM(E$3:E264)+H265</f>
        <v>-1.7231962885383294</v>
      </c>
      <c r="L265" s="21">
        <f>SUM(F$3:F264)+I265</f>
        <v>1.7238110682885559</v>
      </c>
      <c r="M265" s="21">
        <f>SUM(G$3:G264)+J265</f>
        <v>0</v>
      </c>
      <c r="N265" s="21"/>
      <c r="O265" s="21"/>
      <c r="P265" s="21"/>
      <c r="Q265" s="19">
        <f t="shared" si="21"/>
        <v>2.9694054488322732</v>
      </c>
      <c r="R265" s="19">
        <f t="shared" si="21"/>
        <v>2.9715245991541321</v>
      </c>
      <c r="S265" s="19">
        <f t="shared" si="21"/>
        <v>0</v>
      </c>
      <c r="T265" s="19">
        <f t="shared" si="23"/>
        <v>-2.970464835016132</v>
      </c>
      <c r="U265" s="19">
        <f t="shared" si="24"/>
        <v>0</v>
      </c>
      <c r="V265" s="19">
        <f t="shared" si="25"/>
        <v>0</v>
      </c>
    </row>
    <row r="266" spans="1:23" x14ac:dyDescent="0.25">
      <c r="A266" s="26">
        <f>Wellpath!E266</f>
        <v>0</v>
      </c>
      <c r="B266" s="22">
        <v>0</v>
      </c>
      <c r="C266" s="22">
        <v>0</v>
      </c>
      <c r="D266" s="22">
        <f t="shared" si="22"/>
        <v>3.9314164891663715E-5</v>
      </c>
      <c r="E266" s="20">
        <f>Model!$W$27*((drdp!B266+drdp!K266)*'DBH-OS'!$B266+(drdp!E266+drdp!N266)*'DBH-OS'!$C266+(drdp!H266+drdp!Q266)*'DBH-OS'!$D266)</f>
        <v>0</v>
      </c>
      <c r="F266" s="20">
        <f>Model!$W$27*((drdp!C266+drdp!L266)*'DBH-OS'!$B266+(drdp!F266+drdp!O266)*'DBH-OS'!$C266+(drdp!I266+drdp!R266)*'DBH-OS'!$D266)</f>
        <v>0</v>
      </c>
      <c r="G266" s="20">
        <f>Model!$W$27*((drdp!D266+drdp!M266)*'DBH-OS'!$B266+(drdp!G266+drdp!P266)*'DBH-OS'!$C266+(drdp!J266+drdp!S266)*'DBH-OS'!$D266)</f>
        <v>0</v>
      </c>
      <c r="H266" s="18">
        <f>Model!$W$27*((drdp!B266)*'DBH-OS'!$B266+(drdp!E266)*'DBH-OS'!$C266+(drdp!H266)*'DBH-OS'!$D266)</f>
        <v>0</v>
      </c>
      <c r="I266" s="18">
        <f>Model!$W$27*((drdp!C266)*'DBH-OS'!$B266+(drdp!F266)*'DBH-OS'!$C266+(drdp!I266)*'DBH-OS'!$D266)</f>
        <v>0</v>
      </c>
      <c r="J266" s="18">
        <f>Model!$W$27*((drdp!D266)*'DBH-OS'!$B266+(drdp!G266)*'DBH-OS'!$C266+(drdp!J266)*'DBH-OS'!$D266)</f>
        <v>0</v>
      </c>
      <c r="K266" s="21">
        <f>SUM(E$3:E265)+H266</f>
        <v>-1.7231962885383294</v>
      </c>
      <c r="L266" s="21">
        <f>SUM(F$3:F265)+I266</f>
        <v>1.7238110682885559</v>
      </c>
      <c r="M266" s="21">
        <f>SUM(G$3:G265)+J266</f>
        <v>0</v>
      </c>
      <c r="N266" s="21"/>
      <c r="O266" s="21"/>
      <c r="P266" s="21"/>
      <c r="Q266" s="19">
        <f t="shared" si="21"/>
        <v>2.9694054488322732</v>
      </c>
      <c r="R266" s="19">
        <f t="shared" si="21"/>
        <v>2.9715245991541321</v>
      </c>
      <c r="S266" s="19">
        <f t="shared" si="21"/>
        <v>0</v>
      </c>
      <c r="T266" s="19">
        <f t="shared" si="23"/>
        <v>-2.970464835016132</v>
      </c>
      <c r="U266" s="19">
        <f t="shared" si="24"/>
        <v>0</v>
      </c>
      <c r="V266" s="19">
        <f t="shared" si="25"/>
        <v>0</v>
      </c>
    </row>
    <row r="267" spans="1:23" x14ac:dyDescent="0.25">
      <c r="A267" s="26">
        <f>Wellpath!E267</f>
        <v>0</v>
      </c>
      <c r="B267" s="22">
        <v>0</v>
      </c>
      <c r="C267" s="22">
        <v>0</v>
      </c>
      <c r="D267" s="22">
        <f t="shared" si="22"/>
        <v>3.9314164891663715E-5</v>
      </c>
      <c r="E267" s="20">
        <f>Model!$W$27*((drdp!B267+drdp!K267)*'DBH-OS'!$B267+(drdp!E267+drdp!N267)*'DBH-OS'!$C267+(drdp!H267+drdp!Q267)*'DBH-OS'!$D267)</f>
        <v>0</v>
      </c>
      <c r="F267" s="20">
        <f>Model!$W$27*((drdp!C267+drdp!L267)*'DBH-OS'!$B267+(drdp!F267+drdp!O267)*'DBH-OS'!$C267+(drdp!I267+drdp!R267)*'DBH-OS'!$D267)</f>
        <v>0</v>
      </c>
      <c r="G267" s="20">
        <f>Model!$W$27*((drdp!D267+drdp!M267)*'DBH-OS'!$B267+(drdp!G267+drdp!P267)*'DBH-OS'!$C267+(drdp!J267+drdp!S267)*'DBH-OS'!$D267)</f>
        <v>0</v>
      </c>
      <c r="H267" s="18">
        <f>Model!$W$27*((drdp!B267)*'DBH-OS'!$B267+(drdp!E267)*'DBH-OS'!$C267+(drdp!H267)*'DBH-OS'!$D267)</f>
        <v>0</v>
      </c>
      <c r="I267" s="18">
        <f>Model!$W$27*((drdp!C267)*'DBH-OS'!$B267+(drdp!F267)*'DBH-OS'!$C267+(drdp!I267)*'DBH-OS'!$D267)</f>
        <v>0</v>
      </c>
      <c r="J267" s="18">
        <f>Model!$W$27*((drdp!D267)*'DBH-OS'!$B267+(drdp!G267)*'DBH-OS'!$C267+(drdp!J267)*'DBH-OS'!$D267)</f>
        <v>0</v>
      </c>
      <c r="K267" s="21">
        <f>SUM(E$3:E266)+H267</f>
        <v>-1.7231962885383294</v>
      </c>
      <c r="L267" s="21">
        <f>SUM(F$3:F266)+I267</f>
        <v>1.7238110682885559</v>
      </c>
      <c r="M267" s="21">
        <f>SUM(G$3:G266)+J267</f>
        <v>0</v>
      </c>
      <c r="N267" s="21"/>
      <c r="O267" s="21"/>
      <c r="P267" s="21"/>
      <c r="Q267" s="19">
        <f t="shared" si="21"/>
        <v>2.9694054488322732</v>
      </c>
      <c r="R267" s="19">
        <f t="shared" si="21"/>
        <v>2.9715245991541321</v>
      </c>
      <c r="S267" s="19">
        <f t="shared" si="21"/>
        <v>0</v>
      </c>
      <c r="T267" s="19">
        <f t="shared" si="23"/>
        <v>-2.970464835016132</v>
      </c>
      <c r="U267" s="19">
        <f t="shared" si="24"/>
        <v>0</v>
      </c>
      <c r="V267" s="19">
        <f t="shared" si="25"/>
        <v>0</v>
      </c>
    </row>
    <row r="268" spans="1:23" x14ac:dyDescent="0.25">
      <c r="A268" s="26">
        <f>Wellpath!E268</f>
        <v>0</v>
      </c>
      <c r="B268" s="22">
        <v>0</v>
      </c>
      <c r="C268" s="22">
        <v>0</v>
      </c>
      <c r="D268" s="22">
        <f t="shared" si="22"/>
        <v>3.9314164891663715E-5</v>
      </c>
      <c r="E268" s="20">
        <f>Model!$W$27*((drdp!B268+drdp!K268)*'DBH-OS'!$B268+(drdp!E268+drdp!N268)*'DBH-OS'!$C268+(drdp!H268+drdp!Q268)*'DBH-OS'!$D268)</f>
        <v>0</v>
      </c>
      <c r="F268" s="20">
        <f>Model!$W$27*((drdp!C268+drdp!L268)*'DBH-OS'!$B268+(drdp!F268+drdp!O268)*'DBH-OS'!$C268+(drdp!I268+drdp!R268)*'DBH-OS'!$D268)</f>
        <v>0</v>
      </c>
      <c r="G268" s="20">
        <f>Model!$W$27*((drdp!D268+drdp!M268)*'DBH-OS'!$B268+(drdp!G268+drdp!P268)*'DBH-OS'!$C268+(drdp!J268+drdp!S268)*'DBH-OS'!$D268)</f>
        <v>0</v>
      </c>
      <c r="H268" s="18">
        <f>Model!$W$27*((drdp!B268)*'DBH-OS'!$B268+(drdp!E268)*'DBH-OS'!$C268+(drdp!H268)*'DBH-OS'!$D268)</f>
        <v>0</v>
      </c>
      <c r="I268" s="18">
        <f>Model!$W$27*((drdp!C268)*'DBH-OS'!$B268+(drdp!F268)*'DBH-OS'!$C268+(drdp!I268)*'DBH-OS'!$D268)</f>
        <v>0</v>
      </c>
      <c r="J268" s="18">
        <f>Model!$W$27*((drdp!D268)*'DBH-OS'!$B268+(drdp!G268)*'DBH-OS'!$C268+(drdp!J268)*'DBH-OS'!$D268)</f>
        <v>0</v>
      </c>
      <c r="K268" s="21">
        <f>SUM(E$3:E267)+H268</f>
        <v>-1.7231962885383294</v>
      </c>
      <c r="L268" s="21">
        <f>SUM(F$3:F267)+I268</f>
        <v>1.7238110682885559</v>
      </c>
      <c r="M268" s="21">
        <f>SUM(G$3:G267)+J268</f>
        <v>0</v>
      </c>
      <c r="N268" s="21"/>
      <c r="O268" s="21"/>
      <c r="P268" s="21"/>
      <c r="Q268" s="19">
        <f t="shared" si="21"/>
        <v>2.9694054488322732</v>
      </c>
      <c r="R268" s="19">
        <f t="shared" si="21"/>
        <v>2.9715245991541321</v>
      </c>
      <c r="S268" s="19">
        <f t="shared" si="21"/>
        <v>0</v>
      </c>
      <c r="T268" s="19">
        <f t="shared" si="23"/>
        <v>-2.970464835016132</v>
      </c>
      <c r="U268" s="19">
        <f t="shared" si="24"/>
        <v>0</v>
      </c>
      <c r="V268" s="19">
        <f t="shared" si="25"/>
        <v>0</v>
      </c>
    </row>
    <row r="269" spans="1:23" x14ac:dyDescent="0.25">
      <c r="A269" s="26">
        <f>Wellpath!E269</f>
        <v>0</v>
      </c>
      <c r="B269" s="22">
        <v>0</v>
      </c>
      <c r="C269" s="22">
        <v>0</v>
      </c>
      <c r="D269" s="22">
        <f t="shared" si="22"/>
        <v>3.9314164891663715E-5</v>
      </c>
      <c r="E269" s="20">
        <f>Model!$W$27*((drdp!B269+drdp!K269)*'DBH-OS'!$B269+(drdp!E269+drdp!N269)*'DBH-OS'!$C269+(drdp!H269+drdp!Q269)*'DBH-OS'!$D269)</f>
        <v>0</v>
      </c>
      <c r="F269" s="20">
        <f>Model!$W$27*((drdp!C269+drdp!L269)*'DBH-OS'!$B269+(drdp!F269+drdp!O269)*'DBH-OS'!$C269+(drdp!I269+drdp!R269)*'DBH-OS'!$D269)</f>
        <v>0</v>
      </c>
      <c r="G269" s="20">
        <f>Model!$W$27*((drdp!D269+drdp!M269)*'DBH-OS'!$B269+(drdp!G269+drdp!P269)*'DBH-OS'!$C269+(drdp!J269+drdp!S269)*'DBH-OS'!$D269)</f>
        <v>0</v>
      </c>
      <c r="H269" s="18">
        <f>Model!$W$27*((drdp!B269)*'DBH-OS'!$B269+(drdp!E269)*'DBH-OS'!$C269+(drdp!H269)*'DBH-OS'!$D269)</f>
        <v>0</v>
      </c>
      <c r="I269" s="18">
        <f>Model!$W$27*((drdp!C269)*'DBH-OS'!$B269+(drdp!F269)*'DBH-OS'!$C269+(drdp!I269)*'DBH-OS'!$D269)</f>
        <v>0</v>
      </c>
      <c r="J269" s="18">
        <f>Model!$W$27*((drdp!D269)*'DBH-OS'!$B269+(drdp!G269)*'DBH-OS'!$C269+(drdp!J269)*'DBH-OS'!$D269)</f>
        <v>0</v>
      </c>
      <c r="K269" s="21">
        <f>SUM(E$3:E268)+H269</f>
        <v>-1.7231962885383294</v>
      </c>
      <c r="L269" s="21">
        <f>SUM(F$3:F268)+I269</f>
        <v>1.7238110682885559</v>
      </c>
      <c r="M269" s="21">
        <f>SUM(G$3:G268)+J269</f>
        <v>0</v>
      </c>
      <c r="N269" s="21"/>
      <c r="O269" s="21"/>
      <c r="P269" s="21"/>
      <c r="Q269" s="19">
        <f t="shared" si="21"/>
        <v>2.9694054488322732</v>
      </c>
      <c r="R269" s="19">
        <f t="shared" si="21"/>
        <v>2.9715245991541321</v>
      </c>
      <c r="S269" s="19">
        <f t="shared" si="21"/>
        <v>0</v>
      </c>
      <c r="T269" s="19">
        <f t="shared" si="23"/>
        <v>-2.970464835016132</v>
      </c>
      <c r="U269" s="19">
        <f t="shared" si="24"/>
        <v>0</v>
      </c>
      <c r="V269" s="19">
        <f t="shared" si="25"/>
        <v>0</v>
      </c>
    </row>
    <row r="270" spans="1:23" x14ac:dyDescent="0.25">
      <c r="A270" s="26">
        <f>Wellpath!E270</f>
        <v>0</v>
      </c>
      <c r="B270" s="22">
        <v>0</v>
      </c>
      <c r="C270" s="22">
        <v>0</v>
      </c>
      <c r="D270" s="22">
        <f t="shared" si="22"/>
        <v>3.9314164891663715E-5</v>
      </c>
      <c r="E270" s="20">
        <f>Model!$W$27*((drdp!B270+drdp!K270)*'DBH-OS'!$B270+(drdp!E270+drdp!N270)*'DBH-OS'!$C270+(drdp!H270+drdp!Q270)*'DBH-OS'!$D270)</f>
        <v>0</v>
      </c>
      <c r="F270" s="20">
        <f>Model!$W$27*((drdp!C270+drdp!L270)*'DBH-OS'!$B270+(drdp!F270+drdp!O270)*'DBH-OS'!$C270+(drdp!I270+drdp!R270)*'DBH-OS'!$D270)</f>
        <v>0</v>
      </c>
      <c r="G270" s="20">
        <f>Model!$W$27*((drdp!D270+drdp!M270)*'DBH-OS'!$B270+(drdp!G270+drdp!P270)*'DBH-OS'!$C270+(drdp!J270+drdp!S270)*'DBH-OS'!$D270)</f>
        <v>0</v>
      </c>
      <c r="H270" s="18">
        <f>Model!$W$27*((drdp!B270)*'DBH-OS'!$B270+(drdp!E270)*'DBH-OS'!$C270+(drdp!H270)*'DBH-OS'!$D270)</f>
        <v>0</v>
      </c>
      <c r="I270" s="18">
        <f>Model!$W$27*((drdp!C270)*'DBH-OS'!$B270+(drdp!F270)*'DBH-OS'!$C270+(drdp!I270)*'DBH-OS'!$D270)</f>
        <v>0</v>
      </c>
      <c r="J270" s="18">
        <f>Model!$W$27*((drdp!D270)*'DBH-OS'!$B270+(drdp!G270)*'DBH-OS'!$C270+(drdp!J270)*'DBH-OS'!$D270)</f>
        <v>0</v>
      </c>
      <c r="K270" s="21">
        <f>SUM(E$3:E269)+H270</f>
        <v>-1.7231962885383294</v>
      </c>
      <c r="L270" s="21">
        <f>SUM(F$3:F269)+I270</f>
        <v>1.7238110682885559</v>
      </c>
      <c r="M270" s="21">
        <f>SUM(G$3:G269)+J270</f>
        <v>0</v>
      </c>
      <c r="N270" s="21"/>
      <c r="O270" s="21"/>
      <c r="P270" s="21"/>
      <c r="Q270" s="19">
        <f t="shared" si="21"/>
        <v>2.9694054488322732</v>
      </c>
      <c r="R270" s="19">
        <f t="shared" si="21"/>
        <v>2.9715245991541321</v>
      </c>
      <c r="S270" s="19">
        <f t="shared" si="21"/>
        <v>0</v>
      </c>
      <c r="T270" s="19">
        <f t="shared" si="23"/>
        <v>-2.970464835016132</v>
      </c>
      <c r="U270" s="19">
        <f t="shared" si="24"/>
        <v>0</v>
      </c>
      <c r="V270" s="19">
        <f t="shared" si="25"/>
        <v>0</v>
      </c>
      <c r="W270" s="10" t="s">
        <v>62</v>
      </c>
    </row>
    <row r="271" spans="1:23" x14ac:dyDescent="0.25">
      <c r="A271" s="26">
        <f>Wellpath!E271</f>
        <v>0</v>
      </c>
      <c r="B271" s="22">
        <v>0</v>
      </c>
      <c r="C271" s="22">
        <v>0</v>
      </c>
      <c r="D271" s="22">
        <f t="shared" si="22"/>
        <v>3.9314164891663715E-5</v>
      </c>
      <c r="E271" s="20">
        <f>Model!$W$27*((drdp!B271+drdp!K271)*'DBH-OS'!$B271+(drdp!E271+drdp!N271)*'DBH-OS'!$C271+(drdp!H271+drdp!Q271)*'DBH-OS'!$D271)</f>
        <v>0</v>
      </c>
      <c r="F271" s="20">
        <f>Model!$W$27*((drdp!C271+drdp!L271)*'DBH-OS'!$B271+(drdp!F271+drdp!O271)*'DBH-OS'!$C271+(drdp!I271+drdp!R271)*'DBH-OS'!$D271)</f>
        <v>0</v>
      </c>
      <c r="G271" s="20">
        <f>Model!$W$27*((drdp!D271+drdp!M271)*'DBH-OS'!$B271+(drdp!G271+drdp!P271)*'DBH-OS'!$C271+(drdp!J271+drdp!S271)*'DBH-OS'!$D271)</f>
        <v>0</v>
      </c>
      <c r="H271" s="18">
        <f>Model!$W$27*((drdp!B271)*'DBH-OS'!$B271+(drdp!E271)*'DBH-OS'!$C271+(drdp!H271)*'DBH-OS'!$D271)</f>
        <v>0</v>
      </c>
      <c r="I271" s="18">
        <f>Model!$W$27*((drdp!C271)*'DBH-OS'!$B271+(drdp!F271)*'DBH-OS'!$C271+(drdp!I271)*'DBH-OS'!$D271)</f>
        <v>0</v>
      </c>
      <c r="J271" s="18">
        <f>Model!$W$27*((drdp!D271)*'DBH-OS'!$B271+(drdp!G271)*'DBH-OS'!$C271+(drdp!J271)*'DBH-OS'!$D271)</f>
        <v>0</v>
      </c>
      <c r="K271" s="21">
        <f>SUM(E$3:E270)+H271</f>
        <v>-1.7231962885383294</v>
      </c>
      <c r="L271" s="21">
        <f>SUM(F$3:F270)+I271</f>
        <v>1.7238110682885559</v>
      </c>
      <c r="M271" s="21">
        <f>SUM(G$3:G270)+J271</f>
        <v>0</v>
      </c>
      <c r="N271" s="21"/>
      <c r="O271" s="21"/>
      <c r="P271" s="21"/>
      <c r="Q271" s="19">
        <f t="shared" si="21"/>
        <v>2.9694054488322732</v>
      </c>
      <c r="R271" s="19">
        <f t="shared" si="21"/>
        <v>2.9715245991541321</v>
      </c>
      <c r="S271" s="19">
        <f t="shared" si="21"/>
        <v>0</v>
      </c>
      <c r="T271" s="19">
        <f t="shared" si="23"/>
        <v>-2.970464835016132</v>
      </c>
      <c r="U271" s="19">
        <f t="shared" si="24"/>
        <v>0</v>
      </c>
      <c r="V271" s="19">
        <f t="shared" si="25"/>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59999389629810485"/>
  </sheetPr>
  <dimension ref="A1:Z271"/>
  <sheetViews>
    <sheetView workbookViewId="0">
      <pane ySplit="2" topLeftCell="A3" activePane="bottomLeft" state="frozen"/>
      <selection activeCell="H39" sqref="H39"/>
      <selection pane="bottomLeft" activeCell="N17" sqref="N17"/>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6" s="25" customFormat="1" x14ac:dyDescent="0.25">
      <c r="A1" s="14"/>
      <c r="B1" s="131" t="s">
        <v>43</v>
      </c>
      <c r="C1" s="131"/>
      <c r="D1" s="131"/>
      <c r="E1" s="122" t="s">
        <v>47</v>
      </c>
      <c r="F1" s="122"/>
      <c r="G1" s="122"/>
      <c r="H1" s="132" t="s">
        <v>48</v>
      </c>
      <c r="I1" s="132"/>
      <c r="J1" s="132"/>
      <c r="K1" s="141" t="s">
        <v>155</v>
      </c>
      <c r="L1" s="142"/>
      <c r="M1" s="142"/>
      <c r="N1" s="142"/>
      <c r="O1" s="142"/>
      <c r="P1" s="143"/>
      <c r="Q1" s="121" t="s">
        <v>49</v>
      </c>
      <c r="R1" s="121"/>
      <c r="S1" s="121"/>
      <c r="T1" s="121"/>
      <c r="U1" s="121"/>
      <c r="V1" s="121"/>
    </row>
    <row r="2" spans="1:26" s="25" customFormat="1" x14ac:dyDescent="0.25">
      <c r="A2" s="14" t="s">
        <v>37</v>
      </c>
      <c r="B2" s="27" t="s">
        <v>46</v>
      </c>
      <c r="C2" s="27" t="s">
        <v>44</v>
      </c>
      <c r="D2" s="27" t="s">
        <v>45</v>
      </c>
      <c r="E2" s="28" t="s">
        <v>38</v>
      </c>
      <c r="F2" s="28" t="s">
        <v>39</v>
      </c>
      <c r="G2" s="28" t="s">
        <v>40</v>
      </c>
      <c r="H2" s="29" t="s">
        <v>38</v>
      </c>
      <c r="I2" s="29" t="s">
        <v>39</v>
      </c>
      <c r="J2" s="29" t="s">
        <v>40</v>
      </c>
      <c r="K2" s="30" t="s">
        <v>50</v>
      </c>
      <c r="L2" s="30" t="s">
        <v>51</v>
      </c>
      <c r="M2" s="30" t="s">
        <v>52</v>
      </c>
      <c r="N2" s="30" t="s">
        <v>53</v>
      </c>
      <c r="O2" s="30" t="s">
        <v>54</v>
      </c>
      <c r="P2" s="30" t="s">
        <v>55</v>
      </c>
      <c r="Q2" s="31" t="s">
        <v>50</v>
      </c>
      <c r="R2" s="31" t="s">
        <v>51</v>
      </c>
      <c r="S2" s="31" t="s">
        <v>52</v>
      </c>
      <c r="T2" s="31" t="s">
        <v>53</v>
      </c>
      <c r="U2" s="31" t="s">
        <v>54</v>
      </c>
      <c r="V2" s="31" t="s">
        <v>55</v>
      </c>
    </row>
    <row r="3" spans="1:26" x14ac:dyDescent="0.25">
      <c r="A3" s="26">
        <f>Wellpath!E3</f>
        <v>0</v>
      </c>
      <c r="B3" s="22">
        <v>0</v>
      </c>
      <c r="C3" s="22">
        <v>0</v>
      </c>
      <c r="D3" s="22">
        <f t="shared" ref="D3:D66" si="0">1 / (Bfield * COS(Dip))</f>
        <v>3.9314164891663715E-5</v>
      </c>
      <c r="E3" s="20">
        <f>Model!$W$30*((drdp!B3+drdp!K3)*DBHR!$B3+(drdp!E3+drdp!N3)*DBHR!$C3+(drdp!H3+drdp!Q3)*DBHR!$D3)</f>
        <v>0</v>
      </c>
      <c r="F3" s="20">
        <f>Model!$W$30*((drdp!C3+drdp!L3)*DBHR!$B3+(drdp!F3+drdp!O3)*DBHR!$C3+(drdp!I3+drdp!R3)*DBHR!$D3)</f>
        <v>0</v>
      </c>
      <c r="G3" s="20">
        <f>Model!$W$30*((drdp!D3+drdp!M3)*DBHR!$B3+(drdp!G3+drdp!P3)*DBHR!$C3+(drdp!J3+drdp!S3)*DBHR!$D3)</f>
        <v>0</v>
      </c>
      <c r="H3" s="18">
        <f>Model!$W$30*((drdp!B3)*DBHR!$B3+(drdp!E3)*DBHR!$C3+(drdp!H3)*DBHR!$D3)</f>
        <v>0</v>
      </c>
      <c r="I3" s="18">
        <f>Model!$W$30*((drdp!C3)*DBHR!$B3+(drdp!F3)*DBHR!$C3+(drdp!I3)*DBHR!$D3)</f>
        <v>0</v>
      </c>
      <c r="J3" s="18">
        <f>Model!$W$30*((drdp!D3)*DBHR!$B3+(drdp!G3)*DBHR!$C3+(drdp!J3)*DBHR!$D3)</f>
        <v>0</v>
      </c>
      <c r="K3" s="21">
        <v>0</v>
      </c>
      <c r="L3" s="21">
        <f>I3</f>
        <v>0</v>
      </c>
      <c r="M3" s="21">
        <f>J3</f>
        <v>0</v>
      </c>
      <c r="N3" s="21">
        <f>E3*F3</f>
        <v>0</v>
      </c>
      <c r="O3" s="21">
        <f>E3*G3</f>
        <v>0</v>
      </c>
      <c r="P3" s="21">
        <f>F3*G3</f>
        <v>0</v>
      </c>
      <c r="Q3" s="19">
        <f>K3^2</f>
        <v>0</v>
      </c>
      <c r="R3" s="19">
        <f t="shared" ref="R3:S3" si="1">L3^2</f>
        <v>0</v>
      </c>
      <c r="S3" s="19">
        <f t="shared" si="1"/>
        <v>0</v>
      </c>
      <c r="T3" s="19">
        <f>K3*L3</f>
        <v>0</v>
      </c>
      <c r="U3" s="19">
        <f>K3*M3</f>
        <v>0</v>
      </c>
      <c r="V3" s="19">
        <f>L3*M3</f>
        <v>0</v>
      </c>
      <c r="Y3" s="10" t="s">
        <v>64</v>
      </c>
      <c r="Z3" s="10" t="s">
        <v>42</v>
      </c>
    </row>
    <row r="4" spans="1:26" x14ac:dyDescent="0.25">
      <c r="A4" s="26">
        <f>Wellpath!E4</f>
        <v>100</v>
      </c>
      <c r="B4" s="22">
        <v>0</v>
      </c>
      <c r="C4" s="22">
        <v>0</v>
      </c>
      <c r="D4" s="22">
        <f t="shared" si="0"/>
        <v>3.9314164891663715E-5</v>
      </c>
      <c r="E4" s="20">
        <f>Model!$W$30*((drdp!B4+drdp!K4)*DBHR!$B4+(drdp!E4+drdp!N4)*DBHR!$C4+(drdp!H4+drdp!Q4)*DBHR!$D4)</f>
        <v>0</v>
      </c>
      <c r="F4" s="20">
        <f>Model!$W$30*((drdp!C4+drdp!L4)*DBHR!$B4+(drdp!F4+drdp!O4)*DBHR!$C4+(drdp!I4+drdp!R4)*DBHR!$D4)</f>
        <v>0</v>
      </c>
      <c r="G4" s="20">
        <f>Model!$W$30*((drdp!D4+drdp!M4)*DBHR!$B4+(drdp!G4+drdp!P4)*DBHR!$C4+(drdp!J4+drdp!S4)*DBHR!$D4)</f>
        <v>0</v>
      </c>
      <c r="H4" s="18">
        <f>Model!$W$30*((drdp!B4)*DBHR!$B4+(drdp!E4)*DBHR!$C4+(drdp!H4)*DBHR!$D4)</f>
        <v>0</v>
      </c>
      <c r="I4" s="18">
        <f>Model!$W$30*((drdp!C4)*DBHR!$B4+(drdp!F4)*DBHR!$C4+(drdp!I4)*DBHR!$D4)</f>
        <v>0</v>
      </c>
      <c r="J4" s="18">
        <f>Model!$W$30*((drdp!D4)*DBHR!$B4+(drdp!G4)*DBHR!$C4+(drdp!J4)*DBHR!$D4)</f>
        <v>0</v>
      </c>
      <c r="K4" s="21">
        <f t="shared" ref="K4:M8" si="2">K3+E4^2</f>
        <v>0</v>
      </c>
      <c r="L4" s="21">
        <f t="shared" si="2"/>
        <v>0</v>
      </c>
      <c r="M4" s="21">
        <f t="shared" si="2"/>
        <v>0</v>
      </c>
      <c r="N4" s="21">
        <f t="shared" ref="N4:N8" si="3">N3+E4*F4</f>
        <v>0</v>
      </c>
      <c r="O4" s="21">
        <f t="shared" ref="O4:O8" si="4">O3+E4*G4</f>
        <v>0</v>
      </c>
      <c r="P4" s="21">
        <f t="shared" ref="P4:P8" si="5">P3+F4*G4</f>
        <v>0</v>
      </c>
      <c r="Q4" s="19">
        <f>H4^2</f>
        <v>0</v>
      </c>
      <c r="R4" s="19">
        <f t="shared" ref="R4:S4" si="6">I4^2</f>
        <v>0</v>
      </c>
      <c r="S4" s="19">
        <f t="shared" si="6"/>
        <v>0</v>
      </c>
      <c r="T4" s="19">
        <f>H4*I4</f>
        <v>0</v>
      </c>
      <c r="U4" s="19">
        <f>H4*J4</f>
        <v>0</v>
      </c>
      <c r="V4" s="19">
        <f>I4*J4</f>
        <v>0</v>
      </c>
      <c r="Y4" s="10" t="s">
        <v>28</v>
      </c>
      <c r="Z4" s="10" t="s">
        <v>68</v>
      </c>
    </row>
    <row r="5" spans="1:26" x14ac:dyDescent="0.25">
      <c r="A5" s="26">
        <f>Wellpath!E5</f>
        <v>200</v>
      </c>
      <c r="B5" s="22">
        <v>0</v>
      </c>
      <c r="C5" s="22">
        <v>0</v>
      </c>
      <c r="D5" s="22">
        <f t="shared" si="0"/>
        <v>3.9314164891663715E-5</v>
      </c>
      <c r="E5" s="20">
        <v>0</v>
      </c>
      <c r="F5" s="20">
        <v>0</v>
      </c>
      <c r="G5" s="20">
        <v>0</v>
      </c>
      <c r="H5" s="18">
        <v>0</v>
      </c>
      <c r="I5" s="18">
        <v>0</v>
      </c>
      <c r="J5" s="18">
        <v>0</v>
      </c>
      <c r="K5" s="21">
        <f t="shared" si="2"/>
        <v>0</v>
      </c>
      <c r="L5" s="21">
        <f t="shared" si="2"/>
        <v>0</v>
      </c>
      <c r="M5" s="21">
        <f t="shared" si="2"/>
        <v>0</v>
      </c>
      <c r="N5" s="21">
        <f t="shared" si="3"/>
        <v>0</v>
      </c>
      <c r="O5" s="21">
        <f t="shared" si="4"/>
        <v>0</v>
      </c>
      <c r="P5" s="21">
        <f t="shared" si="5"/>
        <v>0</v>
      </c>
      <c r="Q5" s="19">
        <f>K4+H5^2</f>
        <v>0</v>
      </c>
      <c r="R5" s="19">
        <f t="shared" ref="R5:S8" si="7">L4+I5^2</f>
        <v>0</v>
      </c>
      <c r="S5" s="19">
        <f t="shared" si="7"/>
        <v>0</v>
      </c>
      <c r="T5" s="19">
        <f>N4+H5*I5</f>
        <v>0</v>
      </c>
      <c r="U5" s="19">
        <f>O4+H5*J5</f>
        <v>0</v>
      </c>
      <c r="V5" s="19">
        <f>P4+I5*J5</f>
        <v>0</v>
      </c>
    </row>
    <row r="6" spans="1:26" x14ac:dyDescent="0.25">
      <c r="A6" s="26">
        <f>Wellpath!E6</f>
        <v>300</v>
      </c>
      <c r="B6" s="22">
        <v>0</v>
      </c>
      <c r="C6" s="22">
        <v>0</v>
      </c>
      <c r="D6" s="22">
        <f t="shared" si="0"/>
        <v>3.9314164891663715E-5</v>
      </c>
      <c r="E6" s="20">
        <f>Model!$W$30*((drdp!B6+drdp!K6)*DBHR!$B6+(drdp!E6+drdp!N6)*DBHR!$C6+(drdp!H6+drdp!Q6)*DBHR!$D6)</f>
        <v>0</v>
      </c>
      <c r="F6" s="20">
        <f>Model!$W$30*((drdp!C6+drdp!L6)*DBHR!$B6+(drdp!F6+drdp!O6)*DBHR!$C6+(drdp!I6+drdp!R6)*DBHR!$D6)</f>
        <v>0</v>
      </c>
      <c r="G6" s="20">
        <f>Model!$W$30*((drdp!D6+drdp!M6)*DBHR!$B6+(drdp!G6+drdp!P6)*DBHR!$C6+(drdp!J6+drdp!S6)*DBHR!$D6)</f>
        <v>0</v>
      </c>
      <c r="H6" s="18">
        <f>Model!$W$30*((drdp!B6)*DBHR!$B6+(drdp!E6)*DBHR!$C6+(drdp!H6)*DBHR!$D6)</f>
        <v>0</v>
      </c>
      <c r="I6" s="18">
        <f>Model!$W$30*((drdp!C6)*DBHR!$B6+(drdp!F6)*DBHR!$C6+(drdp!I6)*DBHR!$D6)</f>
        <v>0</v>
      </c>
      <c r="J6" s="18">
        <f>Model!$W$30*((drdp!D6)*DBHR!$B6+(drdp!G6)*DBHR!$C6+(drdp!J6)*DBHR!$D6)</f>
        <v>0</v>
      </c>
      <c r="K6" s="21">
        <f t="shared" si="2"/>
        <v>0</v>
      </c>
      <c r="L6" s="21">
        <f t="shared" si="2"/>
        <v>0</v>
      </c>
      <c r="M6" s="21">
        <f t="shared" si="2"/>
        <v>0</v>
      </c>
      <c r="N6" s="21">
        <f t="shared" si="3"/>
        <v>0</v>
      </c>
      <c r="O6" s="21">
        <f t="shared" si="4"/>
        <v>0</v>
      </c>
      <c r="P6" s="21">
        <f t="shared" si="5"/>
        <v>0</v>
      </c>
      <c r="Q6" s="19">
        <f t="shared" ref="Q6:Q8" si="8">K5+H6^2</f>
        <v>0</v>
      </c>
      <c r="R6" s="19">
        <f t="shared" si="7"/>
        <v>0</v>
      </c>
      <c r="S6" s="19">
        <f t="shared" si="7"/>
        <v>0</v>
      </c>
      <c r="T6" s="19">
        <f t="shared" ref="T6:T8" si="9">N5+H6*I6</f>
        <v>0</v>
      </c>
      <c r="U6" s="19">
        <f t="shared" ref="U6:U8" si="10">O5+H6*J6</f>
        <v>0</v>
      </c>
      <c r="V6" s="19">
        <f t="shared" ref="V6:V8" si="11">P5+I6*J6</f>
        <v>0</v>
      </c>
    </row>
    <row r="7" spans="1:26" x14ac:dyDescent="0.25">
      <c r="A7" s="26">
        <f>Wellpath!E7</f>
        <v>400</v>
      </c>
      <c r="B7" s="22">
        <v>0</v>
      </c>
      <c r="C7" s="22">
        <v>0</v>
      </c>
      <c r="D7" s="22">
        <f t="shared" si="0"/>
        <v>3.9314164891663715E-5</v>
      </c>
      <c r="E7" s="20">
        <f>Model!$W$30*((drdp!B7+drdp!K7)*DBHR!$B7+(drdp!E7+drdp!N7)*DBHR!$C7+(drdp!H7+drdp!Q7)*DBHR!$D7)</f>
        <v>0</v>
      </c>
      <c r="F7" s="20">
        <f>Model!$W$30*((drdp!C7+drdp!L7)*DBHR!$B7+(drdp!F7+drdp!O7)*DBHR!$C7+(drdp!I7+drdp!R7)*DBHR!$D7)</f>
        <v>0</v>
      </c>
      <c r="G7" s="20">
        <f>Model!$W$30*((drdp!D7+drdp!M7)*DBHR!$B7+(drdp!G7+drdp!P7)*DBHR!$C7+(drdp!J7+drdp!S7)*DBHR!$D7)</f>
        <v>0</v>
      </c>
      <c r="H7" s="18">
        <f>Model!$W$30*((drdp!B7)*DBHR!$B7+(drdp!E7)*DBHR!$C7+(drdp!H7)*DBHR!$D7)</f>
        <v>0</v>
      </c>
      <c r="I7" s="18">
        <f>Model!$W$30*((drdp!C7)*DBHR!$B7+(drdp!F7)*DBHR!$C7+(drdp!I7)*DBHR!$D7)</f>
        <v>0</v>
      </c>
      <c r="J7" s="18">
        <f>Model!$W$30*((drdp!D7)*DBHR!$B7+(drdp!G7)*DBHR!$C7+(drdp!J7)*DBHR!$D7)</f>
        <v>0</v>
      </c>
      <c r="K7" s="21">
        <f t="shared" si="2"/>
        <v>0</v>
      </c>
      <c r="L7" s="21">
        <f t="shared" si="2"/>
        <v>0</v>
      </c>
      <c r="M7" s="21">
        <f t="shared" si="2"/>
        <v>0</v>
      </c>
      <c r="N7" s="21">
        <f t="shared" si="3"/>
        <v>0</v>
      </c>
      <c r="O7" s="21">
        <f t="shared" si="4"/>
        <v>0</v>
      </c>
      <c r="P7" s="21">
        <f t="shared" si="5"/>
        <v>0</v>
      </c>
      <c r="Q7" s="19">
        <f t="shared" si="8"/>
        <v>0</v>
      </c>
      <c r="R7" s="19">
        <f t="shared" si="7"/>
        <v>0</v>
      </c>
      <c r="S7" s="19">
        <f t="shared" si="7"/>
        <v>0</v>
      </c>
      <c r="T7" s="19">
        <f t="shared" si="9"/>
        <v>0</v>
      </c>
      <c r="U7" s="19">
        <f t="shared" si="10"/>
        <v>0</v>
      </c>
      <c r="V7" s="19">
        <f t="shared" si="11"/>
        <v>0</v>
      </c>
    </row>
    <row r="8" spans="1:26" x14ac:dyDescent="0.25">
      <c r="A8" s="26">
        <f>Wellpath!E8</f>
        <v>500</v>
      </c>
      <c r="B8" s="22">
        <v>0</v>
      </c>
      <c r="C8" s="22">
        <v>0</v>
      </c>
      <c r="D8" s="22">
        <f t="shared" si="0"/>
        <v>3.9314164891663715E-5</v>
      </c>
      <c r="E8" s="20">
        <f>Model!$W$30*((drdp!B8+drdp!K8)*DBHR!$B8+(drdp!E8+drdp!N8)*DBHR!$C8+(drdp!H8+drdp!Q8)*DBHR!$D8)</f>
        <v>0</v>
      </c>
      <c r="F8" s="20">
        <f>Model!$W$30*((drdp!C8+drdp!L8)*DBHR!$B8+(drdp!F8+drdp!O8)*DBHR!$C8+(drdp!I8+drdp!R8)*DBHR!$D8)</f>
        <v>0</v>
      </c>
      <c r="G8" s="20">
        <f>Model!$W$30*((drdp!D8+drdp!M8)*DBHR!$B8+(drdp!G8+drdp!P8)*DBHR!$C8+(drdp!J8+drdp!S8)*DBHR!$D8)</f>
        <v>0</v>
      </c>
      <c r="H8" s="18">
        <f>Model!$W$30*((drdp!B8)*DBHR!$B8+(drdp!E8)*DBHR!$C8+(drdp!H8)*DBHR!$D8)</f>
        <v>0</v>
      </c>
      <c r="I8" s="18">
        <f>Model!$W$30*((drdp!C8)*DBHR!$B8+(drdp!F8)*DBHR!$C8+(drdp!I8)*DBHR!$D8)</f>
        <v>0</v>
      </c>
      <c r="J8" s="18">
        <f>Model!$W$30*((drdp!D8)*DBHR!$B8+(drdp!G8)*DBHR!$C8+(drdp!J8)*DBHR!$D8)</f>
        <v>0</v>
      </c>
      <c r="K8" s="21">
        <f t="shared" si="2"/>
        <v>0</v>
      </c>
      <c r="L8" s="21">
        <f t="shared" si="2"/>
        <v>0</v>
      </c>
      <c r="M8" s="21">
        <f t="shared" si="2"/>
        <v>0</v>
      </c>
      <c r="N8" s="21">
        <f t="shared" si="3"/>
        <v>0</v>
      </c>
      <c r="O8" s="21">
        <f t="shared" si="4"/>
        <v>0</v>
      </c>
      <c r="P8" s="21">
        <f t="shared" si="5"/>
        <v>0</v>
      </c>
      <c r="Q8" s="19">
        <f t="shared" si="8"/>
        <v>0</v>
      </c>
      <c r="R8" s="19">
        <f t="shared" si="7"/>
        <v>0</v>
      </c>
      <c r="S8" s="19">
        <f t="shared" si="7"/>
        <v>0</v>
      </c>
      <c r="T8" s="19">
        <f t="shared" si="9"/>
        <v>0</v>
      </c>
      <c r="U8" s="19">
        <f t="shared" si="10"/>
        <v>0</v>
      </c>
      <c r="V8" s="19">
        <f t="shared" si="11"/>
        <v>0</v>
      </c>
    </row>
    <row r="9" spans="1:26" x14ac:dyDescent="0.25">
      <c r="A9" s="26">
        <f>Wellpath!E9</f>
        <v>600</v>
      </c>
      <c r="B9" s="22">
        <v>0</v>
      </c>
      <c r="C9" s="22">
        <v>0</v>
      </c>
      <c r="D9" s="22">
        <f t="shared" si="0"/>
        <v>3.9314164891663715E-5</v>
      </c>
      <c r="E9" s="20">
        <f>Model!$W$30*((drdp!B9+drdp!K9)*DBHR!$B9+(drdp!E9+drdp!N9)*DBHR!$C9+(drdp!H9+drdp!Q9)*DBHR!$D9)</f>
        <v>0</v>
      </c>
      <c r="F9" s="20">
        <f>Model!$W$30*((drdp!C9+drdp!L9)*DBHR!$B9+(drdp!F9+drdp!O9)*DBHR!$C9+(drdp!I9+drdp!R9)*DBHR!$D9)</f>
        <v>0</v>
      </c>
      <c r="G9" s="20">
        <f>Model!$W$30*((drdp!D9+drdp!M9)*DBHR!$B9+(drdp!G9+drdp!P9)*DBHR!$C9+(drdp!J9+drdp!S9)*DBHR!$D9)</f>
        <v>0</v>
      </c>
      <c r="H9" s="18">
        <f>Model!$W$30*((drdp!B9)*DBHR!$B9+(drdp!E9)*DBHR!$C9+(drdp!H9)*DBHR!$D9)</f>
        <v>0</v>
      </c>
      <c r="I9" s="18">
        <f>Model!$W$30*((drdp!C9)*DBHR!$B9+(drdp!F9)*DBHR!$C9+(drdp!I9)*DBHR!$D9)</f>
        <v>0</v>
      </c>
      <c r="J9" s="18">
        <f>Model!$W$30*((drdp!D9)*DBHR!$B9+(drdp!G9)*DBHR!$C9+(drdp!J9)*DBHR!$D9)</f>
        <v>0</v>
      </c>
      <c r="K9" s="21">
        <f t="shared" ref="K9:K72" si="12">K8+E9^2</f>
        <v>0</v>
      </c>
      <c r="L9" s="21">
        <f t="shared" ref="L9:L72" si="13">L8+F9^2</f>
        <v>0</v>
      </c>
      <c r="M9" s="21">
        <f t="shared" ref="M9:M72" si="14">M8+G9^2</f>
        <v>0</v>
      </c>
      <c r="N9" s="21">
        <f t="shared" ref="N9:N72" si="15">N8+E9*F9</f>
        <v>0</v>
      </c>
      <c r="O9" s="21">
        <f t="shared" ref="O9:O72" si="16">O8+E9*G9</f>
        <v>0</v>
      </c>
      <c r="P9" s="21">
        <f t="shared" ref="P9:P72" si="17">P8+F9*G9</f>
        <v>0</v>
      </c>
      <c r="Q9" s="19">
        <f t="shared" ref="Q9:Q72" si="18">K8+H9^2</f>
        <v>0</v>
      </c>
      <c r="R9" s="19">
        <f t="shared" ref="R9:R72" si="19">L8+I9^2</f>
        <v>0</v>
      </c>
      <c r="S9" s="19">
        <f t="shared" ref="S9:S72" si="20">M8+J9^2</f>
        <v>0</v>
      </c>
      <c r="T9" s="19">
        <f t="shared" ref="T9:T72" si="21">N8+H9*I9</f>
        <v>0</v>
      </c>
      <c r="U9" s="19">
        <f t="shared" ref="U9:U72" si="22">O8+H9*J9</f>
        <v>0</v>
      </c>
      <c r="V9" s="19">
        <f t="shared" ref="V9:V72" si="23">P8+I9*J9</f>
        <v>0</v>
      </c>
    </row>
    <row r="10" spans="1:26" x14ac:dyDescent="0.25">
      <c r="A10" s="26">
        <f>Wellpath!E10</f>
        <v>700</v>
      </c>
      <c r="B10" s="22">
        <v>0</v>
      </c>
      <c r="C10" s="22">
        <v>0</v>
      </c>
      <c r="D10" s="22">
        <f t="shared" si="0"/>
        <v>3.9314164891663715E-5</v>
      </c>
      <c r="E10" s="20">
        <f>Model!$W$30*((drdp!B10+drdp!K10)*DBHR!$B10+(drdp!E10+drdp!N10)*DBHR!$C10+(drdp!H10+drdp!Q10)*DBHR!$D10)</f>
        <v>0</v>
      </c>
      <c r="F10" s="20">
        <f>Model!$W$30*((drdp!C10+drdp!L10)*DBHR!$B10+(drdp!F10+drdp!O10)*DBHR!$C10+(drdp!I10+drdp!R10)*DBHR!$D10)</f>
        <v>0</v>
      </c>
      <c r="G10" s="20">
        <f>Model!$W$30*((drdp!D10+drdp!M10)*DBHR!$B10+(drdp!G10+drdp!P10)*DBHR!$C10+(drdp!J10+drdp!S10)*DBHR!$D10)</f>
        <v>0</v>
      </c>
      <c r="H10" s="18">
        <f>Model!$W$30*((drdp!B10)*DBHR!$B10+(drdp!E10)*DBHR!$C10+(drdp!H10)*DBHR!$D10)</f>
        <v>0</v>
      </c>
      <c r="I10" s="18">
        <f>Model!$W$30*((drdp!C10)*DBHR!$B10+(drdp!F10)*DBHR!$C10+(drdp!I10)*DBHR!$D10)</f>
        <v>0</v>
      </c>
      <c r="J10" s="18">
        <f>Model!$W$30*((drdp!D10)*DBHR!$B10+(drdp!G10)*DBHR!$C10+(drdp!J10)*DBHR!$D10)</f>
        <v>0</v>
      </c>
      <c r="K10" s="21">
        <f t="shared" si="12"/>
        <v>0</v>
      </c>
      <c r="L10" s="21">
        <f t="shared" si="13"/>
        <v>0</v>
      </c>
      <c r="M10" s="21">
        <f t="shared" si="14"/>
        <v>0</v>
      </c>
      <c r="N10" s="21">
        <f t="shared" si="15"/>
        <v>0</v>
      </c>
      <c r="O10" s="21">
        <f t="shared" si="16"/>
        <v>0</v>
      </c>
      <c r="P10" s="21">
        <f t="shared" si="17"/>
        <v>0</v>
      </c>
      <c r="Q10" s="19">
        <f t="shared" si="18"/>
        <v>0</v>
      </c>
      <c r="R10" s="19">
        <f t="shared" si="19"/>
        <v>0</v>
      </c>
      <c r="S10" s="19">
        <f t="shared" si="20"/>
        <v>0</v>
      </c>
      <c r="T10" s="19">
        <f t="shared" si="21"/>
        <v>0</v>
      </c>
      <c r="U10" s="19">
        <f t="shared" si="22"/>
        <v>0</v>
      </c>
      <c r="V10" s="19">
        <f t="shared" si="23"/>
        <v>0</v>
      </c>
    </row>
    <row r="11" spans="1:26" x14ac:dyDescent="0.25">
      <c r="A11" s="26">
        <f>Wellpath!E11</f>
        <v>800</v>
      </c>
      <c r="B11" s="22">
        <v>0</v>
      </c>
      <c r="C11" s="22">
        <v>0</v>
      </c>
      <c r="D11" s="22">
        <f t="shared" si="0"/>
        <v>3.9314164891663715E-5</v>
      </c>
      <c r="E11" s="20">
        <f>Model!$W$30*((drdp!B11+drdp!K11)*DBHR!$B11+(drdp!E11+drdp!N11)*DBHR!$C11+(drdp!H11+drdp!Q11)*DBHR!$D11)</f>
        <v>0</v>
      </c>
      <c r="F11" s="20">
        <f>Model!$W$30*((drdp!C11+drdp!L11)*DBHR!$B11+(drdp!F11+drdp!O11)*DBHR!$C11+(drdp!I11+drdp!R11)*DBHR!$D11)</f>
        <v>0</v>
      </c>
      <c r="G11" s="20">
        <f>Model!$W$30*((drdp!D11+drdp!M11)*DBHR!$B11+(drdp!G11+drdp!P11)*DBHR!$C11+(drdp!J11+drdp!S11)*DBHR!$D11)</f>
        <v>0</v>
      </c>
      <c r="H11" s="18">
        <f>Model!$W$30*((drdp!B11)*DBHR!$B11+(drdp!E11)*DBHR!$C11+(drdp!H11)*DBHR!$D11)</f>
        <v>0</v>
      </c>
      <c r="I11" s="18">
        <f>Model!$W$30*((drdp!C11)*DBHR!$B11+(drdp!F11)*DBHR!$C11+(drdp!I11)*DBHR!$D11)</f>
        <v>0</v>
      </c>
      <c r="J11" s="18">
        <f>Model!$W$30*((drdp!D11)*DBHR!$B11+(drdp!G11)*DBHR!$C11+(drdp!J11)*DBHR!$D11)</f>
        <v>0</v>
      </c>
      <c r="K11" s="21">
        <f t="shared" si="12"/>
        <v>0</v>
      </c>
      <c r="L11" s="21">
        <f t="shared" si="13"/>
        <v>0</v>
      </c>
      <c r="M11" s="21">
        <f t="shared" si="14"/>
        <v>0</v>
      </c>
      <c r="N11" s="21">
        <f t="shared" si="15"/>
        <v>0</v>
      </c>
      <c r="O11" s="21">
        <f t="shared" si="16"/>
        <v>0</v>
      </c>
      <c r="P11" s="21">
        <f t="shared" si="17"/>
        <v>0</v>
      </c>
      <c r="Q11" s="19">
        <f t="shared" si="18"/>
        <v>0</v>
      </c>
      <c r="R11" s="19">
        <f t="shared" si="19"/>
        <v>0</v>
      </c>
      <c r="S11" s="19">
        <f t="shared" si="20"/>
        <v>0</v>
      </c>
      <c r="T11" s="19">
        <f t="shared" si="21"/>
        <v>0</v>
      </c>
      <c r="U11" s="19">
        <f t="shared" si="22"/>
        <v>0</v>
      </c>
      <c r="V11" s="19">
        <f t="shared" si="23"/>
        <v>0</v>
      </c>
    </row>
    <row r="12" spans="1:26" x14ac:dyDescent="0.25">
      <c r="A12" s="26">
        <f>Wellpath!E12</f>
        <v>900</v>
      </c>
      <c r="B12" s="22">
        <v>0</v>
      </c>
      <c r="C12" s="22">
        <v>0</v>
      </c>
      <c r="D12" s="22">
        <f t="shared" si="0"/>
        <v>3.9314164891663715E-5</v>
      </c>
      <c r="E12" s="20">
        <f>Model!$W$30*((drdp!B12+drdp!K12)*DBHR!$B12+(drdp!E12+drdp!N12)*DBHR!$C12+(drdp!H12+drdp!Q12)*DBHR!$D12)</f>
        <v>0</v>
      </c>
      <c r="F12" s="20">
        <f>Model!$W$30*((drdp!C12+drdp!L12)*DBHR!$B12+(drdp!F12+drdp!O12)*DBHR!$C12+(drdp!I12+drdp!R12)*DBHR!$D12)</f>
        <v>0</v>
      </c>
      <c r="G12" s="20">
        <f>Model!$W$30*((drdp!D12+drdp!M12)*DBHR!$B12+(drdp!G12+drdp!P12)*DBHR!$C12+(drdp!J12+drdp!S12)*DBHR!$D12)</f>
        <v>0</v>
      </c>
      <c r="H12" s="18">
        <f>Model!$W$30*((drdp!B12)*DBHR!$B12+(drdp!E12)*DBHR!$C12+(drdp!H12)*DBHR!$D12)</f>
        <v>0</v>
      </c>
      <c r="I12" s="18">
        <f>Model!$W$30*((drdp!C12)*DBHR!$B12+(drdp!F12)*DBHR!$C12+(drdp!I12)*DBHR!$D12)</f>
        <v>0</v>
      </c>
      <c r="J12" s="18">
        <f>Model!$W$30*((drdp!D12)*DBHR!$B12+(drdp!G12)*DBHR!$C12+(drdp!J12)*DBHR!$D12)</f>
        <v>0</v>
      </c>
      <c r="K12" s="21">
        <f t="shared" si="12"/>
        <v>0</v>
      </c>
      <c r="L12" s="21">
        <f t="shared" si="13"/>
        <v>0</v>
      </c>
      <c r="M12" s="21">
        <f t="shared" si="14"/>
        <v>0</v>
      </c>
      <c r="N12" s="21">
        <f t="shared" si="15"/>
        <v>0</v>
      </c>
      <c r="O12" s="21">
        <f t="shared" si="16"/>
        <v>0</v>
      </c>
      <c r="P12" s="21">
        <f t="shared" si="17"/>
        <v>0</v>
      </c>
      <c r="Q12" s="19">
        <f t="shared" si="18"/>
        <v>0</v>
      </c>
      <c r="R12" s="19">
        <f t="shared" si="19"/>
        <v>0</v>
      </c>
      <c r="S12" s="19">
        <f t="shared" si="20"/>
        <v>0</v>
      </c>
      <c r="T12" s="19">
        <f t="shared" si="21"/>
        <v>0</v>
      </c>
      <c r="U12" s="19">
        <f t="shared" si="22"/>
        <v>0</v>
      </c>
      <c r="V12" s="19">
        <f t="shared" si="23"/>
        <v>0</v>
      </c>
    </row>
    <row r="13" spans="1:26" x14ac:dyDescent="0.25">
      <c r="A13" s="26">
        <f>Wellpath!E13</f>
        <v>1000</v>
      </c>
      <c r="B13" s="22">
        <v>0</v>
      </c>
      <c r="C13" s="22">
        <v>0</v>
      </c>
      <c r="D13" s="22">
        <f t="shared" si="0"/>
        <v>3.9314164891663715E-5</v>
      </c>
      <c r="E13" s="20">
        <f>Model!$W$30*((drdp!B13+drdp!K13)*DBHR!$B13+(drdp!E13+drdp!N13)*DBHR!$C13+(drdp!H13+drdp!Q13)*DBHR!$D13)</f>
        <v>0</v>
      </c>
      <c r="F13" s="20">
        <f>Model!$W$30*((drdp!C13+drdp!L13)*DBHR!$B13+(drdp!F13+drdp!O13)*DBHR!$C13+(drdp!I13+drdp!R13)*DBHR!$D13)</f>
        <v>0</v>
      </c>
      <c r="G13" s="20">
        <f>Model!$W$30*((drdp!D13+drdp!M13)*DBHR!$B13+(drdp!G13+drdp!P13)*DBHR!$C13+(drdp!J13+drdp!S13)*DBHR!$D13)</f>
        <v>0</v>
      </c>
      <c r="H13" s="18">
        <f>Model!$W$30*((drdp!B13)*DBHR!$B13+(drdp!E13)*DBHR!$C13+(drdp!H13)*DBHR!$D13)</f>
        <v>0</v>
      </c>
      <c r="I13" s="18">
        <f>Model!$W$30*((drdp!C13)*DBHR!$B13+(drdp!F13)*DBHR!$C13+(drdp!I13)*DBHR!$D13)</f>
        <v>0</v>
      </c>
      <c r="J13" s="18">
        <f>Model!$W$30*((drdp!D13)*DBHR!$B13+(drdp!G13)*DBHR!$C13+(drdp!J13)*DBHR!$D13)</f>
        <v>0</v>
      </c>
      <c r="K13" s="21">
        <f t="shared" si="12"/>
        <v>0</v>
      </c>
      <c r="L13" s="21">
        <f t="shared" si="13"/>
        <v>0</v>
      </c>
      <c r="M13" s="21">
        <f t="shared" si="14"/>
        <v>0</v>
      </c>
      <c r="N13" s="21">
        <f t="shared" si="15"/>
        <v>0</v>
      </c>
      <c r="O13" s="21">
        <f t="shared" si="16"/>
        <v>0</v>
      </c>
      <c r="P13" s="21">
        <f t="shared" si="17"/>
        <v>0</v>
      </c>
      <c r="Q13" s="19">
        <f t="shared" si="18"/>
        <v>0</v>
      </c>
      <c r="R13" s="19">
        <f t="shared" si="19"/>
        <v>0</v>
      </c>
      <c r="S13" s="19">
        <f t="shared" si="20"/>
        <v>0</v>
      </c>
      <c r="T13" s="19">
        <f t="shared" si="21"/>
        <v>0</v>
      </c>
      <c r="U13" s="19">
        <f t="shared" si="22"/>
        <v>0</v>
      </c>
      <c r="V13" s="19">
        <f t="shared" si="23"/>
        <v>0</v>
      </c>
    </row>
    <row r="14" spans="1:26" x14ac:dyDescent="0.25">
      <c r="A14" s="26">
        <f>Wellpath!E14</f>
        <v>1100</v>
      </c>
      <c r="B14" s="22">
        <v>0</v>
      </c>
      <c r="C14" s="22">
        <v>0</v>
      </c>
      <c r="D14" s="22">
        <f t="shared" si="0"/>
        <v>3.9314164891663715E-5</v>
      </c>
      <c r="E14" s="20">
        <f>Model!$W$30*((drdp!B14+drdp!K14)*DBHR!$B14+(drdp!E14+drdp!N14)*DBHR!$C14+(drdp!H14+drdp!Q14)*DBHR!$D14)</f>
        <v>0</v>
      </c>
      <c r="F14" s="20">
        <f>Model!$W$30*((drdp!C14+drdp!L14)*DBHR!$B14+(drdp!F14+drdp!O14)*DBHR!$C14+(drdp!I14+drdp!R14)*DBHR!$D14)</f>
        <v>0</v>
      </c>
      <c r="G14" s="20">
        <f>Model!$W$30*((drdp!D14+drdp!M14)*DBHR!$B14+(drdp!G14+drdp!P14)*DBHR!$C14+(drdp!J14+drdp!S14)*DBHR!$D14)</f>
        <v>0</v>
      </c>
      <c r="H14" s="18">
        <f>Model!$W$30*((drdp!B14)*DBHR!$B14+(drdp!E14)*DBHR!$C14+(drdp!H14)*DBHR!$D14)</f>
        <v>0</v>
      </c>
      <c r="I14" s="18">
        <f>Model!$W$30*((drdp!C14)*DBHR!$B14+(drdp!F14)*DBHR!$C14+(drdp!I14)*DBHR!$D14)</f>
        <v>0</v>
      </c>
      <c r="J14" s="18">
        <f>Model!$W$30*((drdp!D14)*DBHR!$B14+(drdp!G14)*DBHR!$C14+(drdp!J14)*DBHR!$D14)</f>
        <v>0</v>
      </c>
      <c r="K14" s="21">
        <f t="shared" si="12"/>
        <v>0</v>
      </c>
      <c r="L14" s="21">
        <f t="shared" si="13"/>
        <v>0</v>
      </c>
      <c r="M14" s="21">
        <f t="shared" si="14"/>
        <v>0</v>
      </c>
      <c r="N14" s="21">
        <f t="shared" si="15"/>
        <v>0</v>
      </c>
      <c r="O14" s="21">
        <f t="shared" si="16"/>
        <v>0</v>
      </c>
      <c r="P14" s="21">
        <f t="shared" si="17"/>
        <v>0</v>
      </c>
      <c r="Q14" s="19">
        <f t="shared" si="18"/>
        <v>0</v>
      </c>
      <c r="R14" s="19">
        <f t="shared" si="19"/>
        <v>0</v>
      </c>
      <c r="S14" s="19">
        <f t="shared" si="20"/>
        <v>0</v>
      </c>
      <c r="T14" s="19">
        <f t="shared" si="21"/>
        <v>0</v>
      </c>
      <c r="U14" s="19">
        <f t="shared" si="22"/>
        <v>0</v>
      </c>
      <c r="V14" s="19">
        <f t="shared" si="23"/>
        <v>0</v>
      </c>
    </row>
    <row r="15" spans="1:26" x14ac:dyDescent="0.25">
      <c r="A15" s="26">
        <f>Wellpath!E15</f>
        <v>1200</v>
      </c>
      <c r="B15" s="22">
        <v>0</v>
      </c>
      <c r="C15" s="22">
        <v>0</v>
      </c>
      <c r="D15" s="22">
        <f t="shared" si="0"/>
        <v>3.9314164891663715E-5</v>
      </c>
      <c r="E15" s="20">
        <f>Model!$W$30*((drdp!B15+drdp!K15)*DBHR!$B15+(drdp!E15+drdp!N15)*DBHR!$C15+(drdp!H15+drdp!Q15)*DBHR!$D15)</f>
        <v>0</v>
      </c>
      <c r="F15" s="20">
        <f>Model!$W$30*((drdp!C15+drdp!L15)*DBHR!$B15+(drdp!F15+drdp!O15)*DBHR!$C15+(drdp!I15+drdp!R15)*DBHR!$D15)</f>
        <v>0</v>
      </c>
      <c r="G15" s="20">
        <f>Model!$W$30*((drdp!D15+drdp!M15)*DBHR!$B15+(drdp!G15+drdp!P15)*DBHR!$C15+(drdp!J15+drdp!S15)*DBHR!$D15)</f>
        <v>0</v>
      </c>
      <c r="H15" s="18">
        <f>Model!$W$30*((drdp!B15)*DBHR!$B15+(drdp!E15)*DBHR!$C15+(drdp!H15)*DBHR!$D15)</f>
        <v>0</v>
      </c>
      <c r="I15" s="18">
        <f>Model!$W$30*((drdp!C15)*DBHR!$B15+(drdp!F15)*DBHR!$C15+(drdp!I15)*DBHR!$D15)</f>
        <v>0</v>
      </c>
      <c r="J15" s="18">
        <f>Model!$W$30*((drdp!D15)*DBHR!$B15+(drdp!G15)*DBHR!$C15+(drdp!J15)*DBHR!$D15)</f>
        <v>0</v>
      </c>
      <c r="K15" s="21">
        <f t="shared" si="12"/>
        <v>0</v>
      </c>
      <c r="L15" s="21">
        <f t="shared" si="13"/>
        <v>0</v>
      </c>
      <c r="M15" s="21">
        <f t="shared" si="14"/>
        <v>0</v>
      </c>
      <c r="N15" s="21">
        <f t="shared" si="15"/>
        <v>0</v>
      </c>
      <c r="O15" s="21">
        <f t="shared" si="16"/>
        <v>0</v>
      </c>
      <c r="P15" s="21">
        <f t="shared" si="17"/>
        <v>0</v>
      </c>
      <c r="Q15" s="19">
        <f t="shared" si="18"/>
        <v>0</v>
      </c>
      <c r="R15" s="19">
        <f t="shared" si="19"/>
        <v>0</v>
      </c>
      <c r="S15" s="19">
        <f t="shared" si="20"/>
        <v>0</v>
      </c>
      <c r="T15" s="19">
        <f t="shared" si="21"/>
        <v>0</v>
      </c>
      <c r="U15" s="19">
        <f t="shared" si="22"/>
        <v>0</v>
      </c>
      <c r="V15" s="19">
        <f t="shared" si="23"/>
        <v>0</v>
      </c>
    </row>
    <row r="16" spans="1:26" x14ac:dyDescent="0.25">
      <c r="A16" s="26">
        <f>Wellpath!E16</f>
        <v>1300</v>
      </c>
      <c r="B16" s="22">
        <v>0</v>
      </c>
      <c r="C16" s="22">
        <v>0</v>
      </c>
      <c r="D16" s="22">
        <f t="shared" si="0"/>
        <v>3.9314164891663715E-5</v>
      </c>
      <c r="E16" s="20">
        <f>Model!$W$30*((drdp!B16+drdp!K16)*DBHR!$B16+(drdp!E16+drdp!N16)*DBHR!$C16+(drdp!H16+drdp!Q16)*DBHR!$D16)</f>
        <v>0</v>
      </c>
      <c r="F16" s="20">
        <f>Model!$W$30*((drdp!C16+drdp!L16)*DBHR!$B16+(drdp!F16+drdp!O16)*DBHR!$C16+(drdp!I16+drdp!R16)*DBHR!$D16)</f>
        <v>0</v>
      </c>
      <c r="G16" s="20">
        <f>Model!$W$30*((drdp!D16+drdp!M16)*DBHR!$B16+(drdp!G16+drdp!P16)*DBHR!$C16+(drdp!J16+drdp!S16)*DBHR!$D16)</f>
        <v>0</v>
      </c>
      <c r="H16" s="18">
        <f>Model!$W$30*((drdp!B16)*DBHR!$B16+(drdp!E16)*DBHR!$C16+(drdp!H16)*DBHR!$D16)</f>
        <v>0</v>
      </c>
      <c r="I16" s="18">
        <f>Model!$W$30*((drdp!C16)*DBHR!$B16+(drdp!F16)*DBHR!$C16+(drdp!I16)*DBHR!$D16)</f>
        <v>0</v>
      </c>
      <c r="J16" s="18">
        <f>Model!$W$30*((drdp!D16)*DBHR!$B16+(drdp!G16)*DBHR!$C16+(drdp!J16)*DBHR!$D16)</f>
        <v>0</v>
      </c>
      <c r="K16" s="21">
        <f t="shared" si="12"/>
        <v>0</v>
      </c>
      <c r="L16" s="21">
        <f t="shared" si="13"/>
        <v>0</v>
      </c>
      <c r="M16" s="21">
        <f t="shared" si="14"/>
        <v>0</v>
      </c>
      <c r="N16" s="21">
        <f t="shared" si="15"/>
        <v>0</v>
      </c>
      <c r="O16" s="21">
        <f t="shared" si="16"/>
        <v>0</v>
      </c>
      <c r="P16" s="21">
        <f t="shared" si="17"/>
        <v>0</v>
      </c>
      <c r="Q16" s="19">
        <f t="shared" si="18"/>
        <v>0</v>
      </c>
      <c r="R16" s="19">
        <f t="shared" si="19"/>
        <v>0</v>
      </c>
      <c r="S16" s="19">
        <f t="shared" si="20"/>
        <v>0</v>
      </c>
      <c r="T16" s="19">
        <f t="shared" si="21"/>
        <v>0</v>
      </c>
      <c r="U16" s="19">
        <f t="shared" si="22"/>
        <v>0</v>
      </c>
      <c r="V16" s="19">
        <f t="shared" si="23"/>
        <v>0</v>
      </c>
    </row>
    <row r="17" spans="1:22" x14ac:dyDescent="0.25">
      <c r="A17" s="26">
        <f>Wellpath!E17</f>
        <v>1400</v>
      </c>
      <c r="B17" s="22">
        <v>0</v>
      </c>
      <c r="C17" s="22">
        <v>0</v>
      </c>
      <c r="D17" s="22">
        <f t="shared" si="0"/>
        <v>3.9314164891663715E-5</v>
      </c>
      <c r="E17" s="20">
        <f>Model!$W$30*((drdp!B17+drdp!K17)*DBHR!$B17+(drdp!E17+drdp!N17)*DBHR!$C17+(drdp!H17+drdp!Q17)*DBHR!$D17)</f>
        <v>0</v>
      </c>
      <c r="F17" s="20">
        <f>Model!$W$30*((drdp!C17+drdp!L17)*DBHR!$B17+(drdp!F17+drdp!O17)*DBHR!$C17+(drdp!I17+drdp!R17)*DBHR!$D17)</f>
        <v>0</v>
      </c>
      <c r="G17" s="20">
        <f>Model!$W$30*((drdp!D17+drdp!M17)*DBHR!$B17+(drdp!G17+drdp!P17)*DBHR!$C17+(drdp!J17+drdp!S17)*DBHR!$D17)</f>
        <v>0</v>
      </c>
      <c r="H17" s="18">
        <f>Model!$W$30*((drdp!B17)*DBHR!$B17+(drdp!E17)*DBHR!$C17+(drdp!H17)*DBHR!$D17)</f>
        <v>0</v>
      </c>
      <c r="I17" s="18">
        <f>Model!$W$30*((drdp!C17)*DBHR!$B17+(drdp!F17)*DBHR!$C17+(drdp!I17)*DBHR!$D17)</f>
        <v>0</v>
      </c>
      <c r="J17" s="18">
        <f>Model!$W$30*((drdp!D17)*DBHR!$B17+(drdp!G17)*DBHR!$C17+(drdp!J17)*DBHR!$D17)</f>
        <v>0</v>
      </c>
      <c r="K17" s="21">
        <f t="shared" si="12"/>
        <v>0</v>
      </c>
      <c r="L17" s="21">
        <f t="shared" si="13"/>
        <v>0</v>
      </c>
      <c r="M17" s="21">
        <f t="shared" si="14"/>
        <v>0</v>
      </c>
      <c r="N17" s="21">
        <f t="shared" si="15"/>
        <v>0</v>
      </c>
      <c r="O17" s="21">
        <f t="shared" si="16"/>
        <v>0</v>
      </c>
      <c r="P17" s="21">
        <f t="shared" si="17"/>
        <v>0</v>
      </c>
      <c r="Q17" s="19">
        <f t="shared" si="18"/>
        <v>0</v>
      </c>
      <c r="R17" s="19">
        <f t="shared" si="19"/>
        <v>0</v>
      </c>
      <c r="S17" s="19">
        <f t="shared" si="20"/>
        <v>0</v>
      </c>
      <c r="T17" s="19">
        <f t="shared" si="21"/>
        <v>0</v>
      </c>
      <c r="U17" s="19">
        <f t="shared" si="22"/>
        <v>0</v>
      </c>
      <c r="V17" s="19">
        <f t="shared" si="23"/>
        <v>0</v>
      </c>
    </row>
    <row r="18" spans="1:22" x14ac:dyDescent="0.25">
      <c r="A18" s="26">
        <f>Wellpath!E18</f>
        <v>1500</v>
      </c>
      <c r="B18" s="22">
        <v>0</v>
      </c>
      <c r="C18" s="22">
        <v>0</v>
      </c>
      <c r="D18" s="22">
        <f t="shared" si="0"/>
        <v>3.9314164891663715E-5</v>
      </c>
      <c r="E18" s="20">
        <f>Model!$W$30*((drdp!B18+drdp!K18)*DBHR!$B18+(drdp!E18+drdp!N18)*DBHR!$C18+(drdp!H18+drdp!Q18)*DBHR!$D18)</f>
        <v>0</v>
      </c>
      <c r="F18" s="20">
        <f>Model!$W$30*((drdp!C18+drdp!L18)*DBHR!$B18+(drdp!F18+drdp!O18)*DBHR!$C18+(drdp!I18+drdp!R18)*DBHR!$D18)</f>
        <v>0</v>
      </c>
      <c r="G18" s="20">
        <f>Model!$W$30*((drdp!D18+drdp!M18)*DBHR!$B18+(drdp!G18+drdp!P18)*DBHR!$C18+(drdp!J18+drdp!S18)*DBHR!$D18)</f>
        <v>0</v>
      </c>
      <c r="H18" s="18">
        <f>Model!$W$30*((drdp!B18)*DBHR!$B18+(drdp!E18)*DBHR!$C18+(drdp!H18)*DBHR!$D18)</f>
        <v>0</v>
      </c>
      <c r="I18" s="18">
        <f>Model!$W$30*((drdp!C18)*DBHR!$B18+(drdp!F18)*DBHR!$C18+(drdp!I18)*DBHR!$D18)</f>
        <v>0</v>
      </c>
      <c r="J18" s="18">
        <f>Model!$W$30*((drdp!D18)*DBHR!$B18+(drdp!G18)*DBHR!$C18+(drdp!J18)*DBHR!$D18)</f>
        <v>0</v>
      </c>
      <c r="K18" s="21">
        <f t="shared" si="12"/>
        <v>0</v>
      </c>
      <c r="L18" s="21">
        <f t="shared" si="13"/>
        <v>0</v>
      </c>
      <c r="M18" s="21">
        <f t="shared" si="14"/>
        <v>0</v>
      </c>
      <c r="N18" s="21">
        <f t="shared" si="15"/>
        <v>0</v>
      </c>
      <c r="O18" s="21">
        <f t="shared" si="16"/>
        <v>0</v>
      </c>
      <c r="P18" s="21">
        <f t="shared" si="17"/>
        <v>0</v>
      </c>
      <c r="Q18" s="19">
        <f t="shared" si="18"/>
        <v>0</v>
      </c>
      <c r="R18" s="19">
        <f t="shared" si="19"/>
        <v>0</v>
      </c>
      <c r="S18" s="19">
        <f t="shared" si="20"/>
        <v>0</v>
      </c>
      <c r="T18" s="19">
        <f t="shared" si="21"/>
        <v>0</v>
      </c>
      <c r="U18" s="19">
        <f t="shared" si="22"/>
        <v>0</v>
      </c>
      <c r="V18" s="19">
        <f t="shared" si="23"/>
        <v>0</v>
      </c>
    </row>
    <row r="19" spans="1:22" x14ac:dyDescent="0.25">
      <c r="A19" s="26">
        <f>Wellpath!E19</f>
        <v>1600</v>
      </c>
      <c r="B19" s="22">
        <v>0</v>
      </c>
      <c r="C19" s="22">
        <v>0</v>
      </c>
      <c r="D19" s="22">
        <f t="shared" si="0"/>
        <v>3.9314164891663715E-5</v>
      </c>
      <c r="E19" s="20">
        <f>Model!$W$30*((drdp!B19+drdp!K19)*DBHR!$B19+(drdp!E19+drdp!N19)*DBHR!$C19+(drdp!H19+drdp!Q19)*DBHR!$D19)</f>
        <v>0</v>
      </c>
      <c r="F19" s="20">
        <f>Model!$W$30*((drdp!C19+drdp!L19)*DBHR!$B19+(drdp!F19+drdp!O19)*DBHR!$C19+(drdp!I19+drdp!R19)*DBHR!$D19)</f>
        <v>0</v>
      </c>
      <c r="G19" s="20">
        <f>Model!$W$30*((drdp!D19+drdp!M19)*DBHR!$B19+(drdp!G19+drdp!P19)*DBHR!$C19+(drdp!J19+drdp!S19)*DBHR!$D19)</f>
        <v>0</v>
      </c>
      <c r="H19" s="18">
        <f>Model!$W$30*((drdp!B19)*DBHR!$B19+(drdp!E19)*DBHR!$C19+(drdp!H19)*DBHR!$D19)</f>
        <v>0</v>
      </c>
      <c r="I19" s="18">
        <f>Model!$W$30*((drdp!C19)*DBHR!$B19+(drdp!F19)*DBHR!$C19+(drdp!I19)*DBHR!$D19)</f>
        <v>0</v>
      </c>
      <c r="J19" s="18">
        <f>Model!$W$30*((drdp!D19)*DBHR!$B19+(drdp!G19)*DBHR!$C19+(drdp!J19)*DBHR!$D19)</f>
        <v>0</v>
      </c>
      <c r="K19" s="21">
        <f t="shared" si="12"/>
        <v>0</v>
      </c>
      <c r="L19" s="21">
        <f t="shared" si="13"/>
        <v>0</v>
      </c>
      <c r="M19" s="21">
        <f t="shared" si="14"/>
        <v>0</v>
      </c>
      <c r="N19" s="21">
        <f t="shared" si="15"/>
        <v>0</v>
      </c>
      <c r="O19" s="21">
        <f t="shared" si="16"/>
        <v>0</v>
      </c>
      <c r="P19" s="21">
        <f t="shared" si="17"/>
        <v>0</v>
      </c>
      <c r="Q19" s="19">
        <f t="shared" si="18"/>
        <v>0</v>
      </c>
      <c r="R19" s="19">
        <f t="shared" si="19"/>
        <v>0</v>
      </c>
      <c r="S19" s="19">
        <f t="shared" si="20"/>
        <v>0</v>
      </c>
      <c r="T19" s="19">
        <f t="shared" si="21"/>
        <v>0</v>
      </c>
      <c r="U19" s="19">
        <f t="shared" si="22"/>
        <v>0</v>
      </c>
      <c r="V19" s="19">
        <f t="shared" si="23"/>
        <v>0</v>
      </c>
    </row>
    <row r="20" spans="1:22" x14ac:dyDescent="0.25">
      <c r="A20" s="26">
        <f>Wellpath!E20</f>
        <v>1700</v>
      </c>
      <c r="B20" s="22">
        <v>0</v>
      </c>
      <c r="C20" s="22">
        <v>0</v>
      </c>
      <c r="D20" s="22">
        <f t="shared" si="0"/>
        <v>3.9314164891663715E-5</v>
      </c>
      <c r="E20" s="20">
        <f>Model!$W$30*((drdp!B20+drdp!K20)*DBHR!$B20+(drdp!E20+drdp!N20)*DBHR!$C20+(drdp!H20+drdp!Q20)*DBHR!$D20)</f>
        <v>0</v>
      </c>
      <c r="F20" s="20">
        <f>Model!$W$30*((drdp!C20+drdp!L20)*DBHR!$B20+(drdp!F20+drdp!O20)*DBHR!$C20+(drdp!I20+drdp!R20)*DBHR!$D20)</f>
        <v>0</v>
      </c>
      <c r="G20" s="20">
        <f>Model!$W$30*((drdp!D20+drdp!M20)*DBHR!$B20+(drdp!G20+drdp!P20)*DBHR!$C20+(drdp!J20+drdp!S20)*DBHR!$D20)</f>
        <v>0</v>
      </c>
      <c r="H20" s="18">
        <f>Model!$W$30*((drdp!B20)*DBHR!$B20+(drdp!E20)*DBHR!$C20+(drdp!H20)*DBHR!$D20)</f>
        <v>0</v>
      </c>
      <c r="I20" s="18">
        <f>Model!$W$30*((drdp!C20)*DBHR!$B20+(drdp!F20)*DBHR!$C20+(drdp!I20)*DBHR!$D20)</f>
        <v>0</v>
      </c>
      <c r="J20" s="18">
        <f>Model!$W$30*((drdp!D20)*DBHR!$B20+(drdp!G20)*DBHR!$C20+(drdp!J20)*DBHR!$D20)</f>
        <v>0</v>
      </c>
      <c r="K20" s="21">
        <f t="shared" si="12"/>
        <v>0</v>
      </c>
      <c r="L20" s="21">
        <f t="shared" si="13"/>
        <v>0</v>
      </c>
      <c r="M20" s="21">
        <f t="shared" si="14"/>
        <v>0</v>
      </c>
      <c r="N20" s="21">
        <f t="shared" si="15"/>
        <v>0</v>
      </c>
      <c r="O20" s="21">
        <f t="shared" si="16"/>
        <v>0</v>
      </c>
      <c r="P20" s="21">
        <f t="shared" si="17"/>
        <v>0</v>
      </c>
      <c r="Q20" s="19">
        <f t="shared" si="18"/>
        <v>0</v>
      </c>
      <c r="R20" s="19">
        <f t="shared" si="19"/>
        <v>0</v>
      </c>
      <c r="S20" s="19">
        <f t="shared" si="20"/>
        <v>0</v>
      </c>
      <c r="T20" s="19">
        <f t="shared" si="21"/>
        <v>0</v>
      </c>
      <c r="U20" s="19">
        <f t="shared" si="22"/>
        <v>0</v>
      </c>
      <c r="V20" s="19">
        <f t="shared" si="23"/>
        <v>0</v>
      </c>
    </row>
    <row r="21" spans="1:22" x14ac:dyDescent="0.25">
      <c r="A21" s="26">
        <f>Wellpath!E21</f>
        <v>1800</v>
      </c>
      <c r="B21" s="22">
        <v>0</v>
      </c>
      <c r="C21" s="22">
        <v>0</v>
      </c>
      <c r="D21" s="22">
        <f t="shared" si="0"/>
        <v>3.9314164891663715E-5</v>
      </c>
      <c r="E21" s="20">
        <f>Model!$W$30*((drdp!B21+drdp!K21)*DBHR!$B21+(drdp!E21+drdp!N21)*DBHR!$C21+(drdp!H21+drdp!Q21)*DBHR!$D21)</f>
        <v>0</v>
      </c>
      <c r="F21" s="20">
        <f>Model!$W$30*((drdp!C21+drdp!L21)*DBHR!$B21+(drdp!F21+drdp!O21)*DBHR!$C21+(drdp!I21+drdp!R21)*DBHR!$D21)</f>
        <v>0</v>
      </c>
      <c r="G21" s="20">
        <f>Model!$W$30*((drdp!D21+drdp!M21)*DBHR!$B21+(drdp!G21+drdp!P21)*DBHR!$C21+(drdp!J21+drdp!S21)*DBHR!$D21)</f>
        <v>0</v>
      </c>
      <c r="H21" s="18">
        <f>Model!$W$30*((drdp!B21)*DBHR!$B21+(drdp!E21)*DBHR!$C21+(drdp!H21)*DBHR!$D21)</f>
        <v>0</v>
      </c>
      <c r="I21" s="18">
        <f>Model!$W$30*((drdp!C21)*DBHR!$B21+(drdp!F21)*DBHR!$C21+(drdp!I21)*DBHR!$D21)</f>
        <v>0</v>
      </c>
      <c r="J21" s="18">
        <f>Model!$W$30*((drdp!D21)*DBHR!$B21+(drdp!G21)*DBHR!$C21+(drdp!J21)*DBHR!$D21)</f>
        <v>0</v>
      </c>
      <c r="K21" s="21">
        <f t="shared" si="12"/>
        <v>0</v>
      </c>
      <c r="L21" s="21">
        <f t="shared" si="13"/>
        <v>0</v>
      </c>
      <c r="M21" s="21">
        <f t="shared" si="14"/>
        <v>0</v>
      </c>
      <c r="N21" s="21">
        <f t="shared" si="15"/>
        <v>0</v>
      </c>
      <c r="O21" s="21">
        <f t="shared" si="16"/>
        <v>0</v>
      </c>
      <c r="P21" s="21">
        <f t="shared" si="17"/>
        <v>0</v>
      </c>
      <c r="Q21" s="19">
        <f t="shared" si="18"/>
        <v>0</v>
      </c>
      <c r="R21" s="19">
        <f t="shared" si="19"/>
        <v>0</v>
      </c>
      <c r="S21" s="19">
        <f t="shared" si="20"/>
        <v>0</v>
      </c>
      <c r="T21" s="19">
        <f t="shared" si="21"/>
        <v>0</v>
      </c>
      <c r="U21" s="19">
        <f t="shared" si="22"/>
        <v>0</v>
      </c>
      <c r="V21" s="19">
        <f t="shared" si="23"/>
        <v>0</v>
      </c>
    </row>
    <row r="22" spans="1:22" x14ac:dyDescent="0.25">
      <c r="A22" s="26">
        <f>Wellpath!E22</f>
        <v>1900</v>
      </c>
      <c r="B22" s="22">
        <v>0</v>
      </c>
      <c r="C22" s="22">
        <v>0</v>
      </c>
      <c r="D22" s="22">
        <f t="shared" si="0"/>
        <v>3.9314164891663715E-5</v>
      </c>
      <c r="E22" s="20">
        <f>Model!$W$30*((drdp!B22+drdp!K22)*DBHR!$B22+(drdp!E22+drdp!N22)*DBHR!$C22+(drdp!H22+drdp!Q22)*DBHR!$D22)</f>
        <v>0</v>
      </c>
      <c r="F22" s="20">
        <f>Model!$W$30*((drdp!C22+drdp!L22)*DBHR!$B22+(drdp!F22+drdp!O22)*DBHR!$C22+(drdp!I22+drdp!R22)*DBHR!$D22)</f>
        <v>0</v>
      </c>
      <c r="G22" s="20">
        <f>Model!$W$30*((drdp!D22+drdp!M22)*DBHR!$B22+(drdp!G22+drdp!P22)*DBHR!$C22+(drdp!J22+drdp!S22)*DBHR!$D22)</f>
        <v>0</v>
      </c>
      <c r="H22" s="18">
        <f>Model!$W$30*((drdp!B22)*DBHR!$B22+(drdp!E22)*DBHR!$C22+(drdp!H22)*DBHR!$D22)</f>
        <v>0</v>
      </c>
      <c r="I22" s="18">
        <f>Model!$W$30*((drdp!C22)*DBHR!$B22+(drdp!F22)*DBHR!$C22+(drdp!I22)*DBHR!$D22)</f>
        <v>0</v>
      </c>
      <c r="J22" s="18">
        <f>Model!$W$30*((drdp!D22)*DBHR!$B22+(drdp!G22)*DBHR!$C22+(drdp!J22)*DBHR!$D22)</f>
        <v>0</v>
      </c>
      <c r="K22" s="21">
        <f t="shared" si="12"/>
        <v>0</v>
      </c>
      <c r="L22" s="21">
        <f t="shared" si="13"/>
        <v>0</v>
      </c>
      <c r="M22" s="21">
        <f t="shared" si="14"/>
        <v>0</v>
      </c>
      <c r="N22" s="21">
        <f t="shared" si="15"/>
        <v>0</v>
      </c>
      <c r="O22" s="21">
        <f t="shared" si="16"/>
        <v>0</v>
      </c>
      <c r="P22" s="21">
        <f t="shared" si="17"/>
        <v>0</v>
      </c>
      <c r="Q22" s="19">
        <f t="shared" si="18"/>
        <v>0</v>
      </c>
      <c r="R22" s="19">
        <f t="shared" si="19"/>
        <v>0</v>
      </c>
      <c r="S22" s="19">
        <f t="shared" si="20"/>
        <v>0</v>
      </c>
      <c r="T22" s="19">
        <f t="shared" si="21"/>
        <v>0</v>
      </c>
      <c r="U22" s="19">
        <f t="shared" si="22"/>
        <v>0</v>
      </c>
      <c r="V22" s="19">
        <f t="shared" si="23"/>
        <v>0</v>
      </c>
    </row>
    <row r="23" spans="1:22" x14ac:dyDescent="0.25">
      <c r="A23" s="26">
        <f>Wellpath!E23</f>
        <v>2000</v>
      </c>
      <c r="B23" s="22">
        <v>0</v>
      </c>
      <c r="C23" s="22">
        <v>0</v>
      </c>
      <c r="D23" s="22">
        <f t="shared" si="0"/>
        <v>3.9314164891663715E-5</v>
      </c>
      <c r="E23" s="20">
        <f>Model!$W$30*((drdp!B23+drdp!K23)*DBHR!$B23+(drdp!E23+drdp!N23)*DBHR!$C23+(drdp!H23+drdp!Q23)*DBHR!$D23)</f>
        <v>0</v>
      </c>
      <c r="F23" s="20">
        <f>Model!$W$30*((drdp!C23+drdp!L23)*DBHR!$B23+(drdp!F23+drdp!O23)*DBHR!$C23+(drdp!I23+drdp!R23)*DBHR!$D23)</f>
        <v>0</v>
      </c>
      <c r="G23" s="20">
        <f>Model!$W$30*((drdp!D23+drdp!M23)*DBHR!$B23+(drdp!G23+drdp!P23)*DBHR!$C23+(drdp!J23+drdp!S23)*DBHR!$D23)</f>
        <v>0</v>
      </c>
      <c r="H23" s="18">
        <f>Model!$W$30*((drdp!B23)*DBHR!$B23+(drdp!E23)*DBHR!$C23+(drdp!H23)*DBHR!$D23)</f>
        <v>0</v>
      </c>
      <c r="I23" s="18">
        <f>Model!$W$30*((drdp!C23)*DBHR!$B23+(drdp!F23)*DBHR!$C23+(drdp!I23)*DBHR!$D23)</f>
        <v>0</v>
      </c>
      <c r="J23" s="18">
        <f>Model!$W$30*((drdp!D23)*DBHR!$B23+(drdp!G23)*DBHR!$C23+(drdp!J23)*DBHR!$D23)</f>
        <v>0</v>
      </c>
      <c r="K23" s="21">
        <f t="shared" si="12"/>
        <v>0</v>
      </c>
      <c r="L23" s="21">
        <f t="shared" si="13"/>
        <v>0</v>
      </c>
      <c r="M23" s="21">
        <f t="shared" si="14"/>
        <v>0</v>
      </c>
      <c r="N23" s="21">
        <f t="shared" si="15"/>
        <v>0</v>
      </c>
      <c r="O23" s="21">
        <f t="shared" si="16"/>
        <v>0</v>
      </c>
      <c r="P23" s="21">
        <f t="shared" si="17"/>
        <v>0</v>
      </c>
      <c r="Q23" s="19">
        <f t="shared" si="18"/>
        <v>0</v>
      </c>
      <c r="R23" s="19">
        <f t="shared" si="19"/>
        <v>0</v>
      </c>
      <c r="S23" s="19">
        <f t="shared" si="20"/>
        <v>0</v>
      </c>
      <c r="T23" s="19">
        <f t="shared" si="21"/>
        <v>0</v>
      </c>
      <c r="U23" s="19">
        <f t="shared" si="22"/>
        <v>0</v>
      </c>
      <c r="V23" s="19">
        <f t="shared" si="23"/>
        <v>0</v>
      </c>
    </row>
    <row r="24" spans="1:22" x14ac:dyDescent="0.25">
      <c r="A24" s="26">
        <f>Wellpath!E24</f>
        <v>2100</v>
      </c>
      <c r="B24" s="22">
        <v>0</v>
      </c>
      <c r="C24" s="22">
        <v>0</v>
      </c>
      <c r="D24" s="22">
        <f t="shared" si="0"/>
        <v>3.9314164891663715E-5</v>
      </c>
      <c r="E24" s="20">
        <f>Model!$W$30*((drdp!B24+drdp!K24)*DBHR!$B24+(drdp!E24+drdp!N24)*DBHR!$C24+(drdp!H24+drdp!Q24)*DBHR!$D24)</f>
        <v>-7.6418932659967566E-5</v>
      </c>
      <c r="F24" s="20">
        <f>Model!$W$30*((drdp!C24+drdp!L24)*DBHR!$B24+(drdp!F24+drdp!O24)*DBHR!$C24+(drdp!I24+drdp!R24)*DBHR!$D24)</f>
        <v>2.1883519112609025E-3</v>
      </c>
      <c r="G24" s="20">
        <f>Model!$W$30*((drdp!D24+drdp!M24)*DBHR!$B24+(drdp!G24+drdp!P24)*DBHR!$C24+(drdp!J24+drdp!S24)*DBHR!$D24)</f>
        <v>0</v>
      </c>
      <c r="H24" s="18">
        <f>Model!$W$30*((drdp!B24)*DBHR!$B24+(drdp!E24)*DBHR!$C24+(drdp!H24)*DBHR!$D24)</f>
        <v>-3.8209466329983783E-5</v>
      </c>
      <c r="I24" s="18">
        <f>Model!$W$30*((drdp!C24)*DBHR!$B24+(drdp!F24)*DBHR!$C24+(drdp!I24)*DBHR!$D24)</f>
        <v>1.0941759556304513E-3</v>
      </c>
      <c r="J24" s="18">
        <f>Model!$W$30*((drdp!D24)*DBHR!$B24+(drdp!G24)*DBHR!$C24+(drdp!J24)*DBHR!$D24)</f>
        <v>0</v>
      </c>
      <c r="K24" s="21">
        <f t="shared" si="12"/>
        <v>5.8398532688886578E-9</v>
      </c>
      <c r="L24" s="21">
        <f t="shared" si="13"/>
        <v>4.7888840875192452E-6</v>
      </c>
      <c r="M24" s="21">
        <f t="shared" si="14"/>
        <v>0</v>
      </c>
      <c r="N24" s="21">
        <f t="shared" si="15"/>
        <v>-1.6723151734295823E-7</v>
      </c>
      <c r="O24" s="21">
        <f t="shared" si="16"/>
        <v>0</v>
      </c>
      <c r="P24" s="21">
        <f t="shared" si="17"/>
        <v>0</v>
      </c>
      <c r="Q24" s="19">
        <f t="shared" si="18"/>
        <v>1.4599633172221644E-9</v>
      </c>
      <c r="R24" s="19">
        <f t="shared" si="19"/>
        <v>1.1972210218798113E-6</v>
      </c>
      <c r="S24" s="19">
        <f t="shared" si="20"/>
        <v>0</v>
      </c>
      <c r="T24" s="19">
        <f t="shared" si="21"/>
        <v>-4.1807879335739558E-8</v>
      </c>
      <c r="U24" s="19">
        <f t="shared" si="22"/>
        <v>0</v>
      </c>
      <c r="V24" s="19">
        <f t="shared" si="23"/>
        <v>0</v>
      </c>
    </row>
    <row r="25" spans="1:22" x14ac:dyDescent="0.25">
      <c r="A25" s="26">
        <f>Wellpath!E25</f>
        <v>2200</v>
      </c>
      <c r="B25" s="22">
        <v>0</v>
      </c>
      <c r="C25" s="22">
        <v>0</v>
      </c>
      <c r="D25" s="22">
        <f t="shared" si="0"/>
        <v>3.9314164891663715E-5</v>
      </c>
      <c r="E25" s="20">
        <f>Model!$W$30*((drdp!B25+drdp!K25)*DBHR!$B25+(drdp!E25+drdp!N25)*DBHR!$C25+(drdp!H25+drdp!Q25)*DBHR!$D25)</f>
        <v>-1.5274476062192315E-4</v>
      </c>
      <c r="F25" s="20">
        <f>Model!$W$30*((drdp!C25+drdp!L25)*DBHR!$B25+(drdp!F25+drdp!O25)*DBHR!$C25+(drdp!I25+drdp!R25)*DBHR!$D25)</f>
        <v>4.3740376528077054E-3</v>
      </c>
      <c r="G25" s="20">
        <f>Model!$W$30*((drdp!D25+drdp!M25)*DBHR!$B25+(drdp!G25+drdp!P25)*DBHR!$C25+(drdp!J25+drdp!S25)*DBHR!$D25)</f>
        <v>0</v>
      </c>
      <c r="H25" s="18">
        <f>Model!$W$30*((drdp!B25)*DBHR!$B25+(drdp!E25)*DBHR!$C25+(drdp!H25)*DBHR!$D25)</f>
        <v>-7.6372380310961576E-5</v>
      </c>
      <c r="I25" s="18">
        <f>Model!$W$30*((drdp!C25)*DBHR!$B25+(drdp!F25)*DBHR!$C25+(drdp!I25)*DBHR!$D25)</f>
        <v>2.1870188264038527E-3</v>
      </c>
      <c r="J25" s="18">
        <f>Model!$W$30*((drdp!D25)*DBHR!$B25+(drdp!G25)*DBHR!$C25+(drdp!J25)*DBHR!$D25)</f>
        <v>0</v>
      </c>
      <c r="K25" s="21">
        <f t="shared" si="12"/>
        <v>2.9170815166337264E-8</v>
      </c>
      <c r="L25" s="21">
        <f t="shared" si="13"/>
        <v>2.3921089475698786E-5</v>
      </c>
      <c r="M25" s="21">
        <f t="shared" si="14"/>
        <v>0</v>
      </c>
      <c r="N25" s="21">
        <f t="shared" si="15"/>
        <v>-8.3534285157234988E-7</v>
      </c>
      <c r="O25" s="21">
        <f t="shared" si="16"/>
        <v>0</v>
      </c>
      <c r="P25" s="21">
        <f t="shared" si="17"/>
        <v>0</v>
      </c>
      <c r="Q25" s="19">
        <f t="shared" si="18"/>
        <v>1.1672593743250808E-8</v>
      </c>
      <c r="R25" s="19">
        <f t="shared" si="19"/>
        <v>9.5719354345641292E-6</v>
      </c>
      <c r="S25" s="19">
        <f t="shared" si="20"/>
        <v>0</v>
      </c>
      <c r="T25" s="19">
        <f t="shared" si="21"/>
        <v>-3.3425935090030613E-7</v>
      </c>
      <c r="U25" s="19">
        <f t="shared" si="22"/>
        <v>0</v>
      </c>
      <c r="V25" s="19">
        <f t="shared" si="23"/>
        <v>0</v>
      </c>
    </row>
    <row r="26" spans="1:22" x14ac:dyDescent="0.25">
      <c r="A26" s="26">
        <f>Wellpath!E26</f>
        <v>2300</v>
      </c>
      <c r="B26" s="22">
        <v>0</v>
      </c>
      <c r="C26" s="22">
        <v>0</v>
      </c>
      <c r="D26" s="22">
        <f t="shared" si="0"/>
        <v>3.9314164891663715E-5</v>
      </c>
      <c r="E26" s="20">
        <f>Model!$W$30*((drdp!B26+drdp!K26)*DBHR!$B26+(drdp!E26+drdp!N26)*DBHR!$C26+(drdp!H26+drdp!Q26)*DBHR!$D26)</f>
        <v>-2.2888449262158716E-4</v>
      </c>
      <c r="F26" s="20">
        <f>Model!$W$30*((drdp!C26+drdp!L26)*DBHR!$B26+(drdp!F26+drdp!O26)*DBHR!$C26+(drdp!I26+drdp!R26)*DBHR!$D26)</f>
        <v>6.5543943032433973E-3</v>
      </c>
      <c r="G26" s="20">
        <f>Model!$W$30*((drdp!D26+drdp!M26)*DBHR!$B26+(drdp!G26+drdp!P26)*DBHR!$C26+(drdp!J26+drdp!S26)*DBHR!$D26)</f>
        <v>0</v>
      </c>
      <c r="H26" s="18">
        <f>Model!$W$30*((drdp!B26)*DBHR!$B26+(drdp!E26)*DBHR!$C26+(drdp!H26)*DBHR!$D26)</f>
        <v>-1.1444224631079378E-4</v>
      </c>
      <c r="I26" s="18">
        <f>Model!$W$30*((drdp!C26)*DBHR!$B26+(drdp!F26)*DBHR!$C26+(drdp!I26)*DBHR!$D26)</f>
        <v>3.2771971516217051E-3</v>
      </c>
      <c r="J26" s="18">
        <f>Model!$W$30*((drdp!D26)*DBHR!$B26+(drdp!G26)*DBHR!$C26+(drdp!J26)*DBHR!$D26)</f>
        <v>0</v>
      </c>
      <c r="K26" s="21">
        <f t="shared" si="12"/>
        <v>8.1558926128978652E-8</v>
      </c>
      <c r="L26" s="21">
        <f t="shared" si="13"/>
        <v>6.6881174158088286E-5</v>
      </c>
      <c r="M26" s="21">
        <f t="shared" si="14"/>
        <v>0</v>
      </c>
      <c r="N26" s="21">
        <f t="shared" si="15"/>
        <v>-2.335542066112036E-6</v>
      </c>
      <c r="O26" s="21">
        <f t="shared" si="16"/>
        <v>0</v>
      </c>
      <c r="P26" s="21">
        <f t="shared" si="17"/>
        <v>0</v>
      </c>
      <c r="Q26" s="19">
        <f t="shared" si="18"/>
        <v>4.2267842906997653E-8</v>
      </c>
      <c r="R26" s="19">
        <f t="shared" si="19"/>
        <v>3.4661110646296201E-5</v>
      </c>
      <c r="S26" s="19">
        <f t="shared" si="20"/>
        <v>0</v>
      </c>
      <c r="T26" s="19">
        <f t="shared" si="21"/>
        <v>-1.2103926552072728E-6</v>
      </c>
      <c r="U26" s="19">
        <f t="shared" si="22"/>
        <v>0</v>
      </c>
      <c r="V26" s="19">
        <f t="shared" si="23"/>
        <v>0</v>
      </c>
    </row>
    <row r="27" spans="1:22" x14ac:dyDescent="0.25">
      <c r="A27" s="26">
        <f>Wellpath!E27</f>
        <v>2400</v>
      </c>
      <c r="B27" s="22">
        <v>0</v>
      </c>
      <c r="C27" s="22">
        <v>0</v>
      </c>
      <c r="D27" s="22">
        <f t="shared" si="0"/>
        <v>3.9314164891663715E-5</v>
      </c>
      <c r="E27" s="20">
        <f>Model!$W$30*((drdp!B27+drdp!K27)*DBHR!$B27+(drdp!E27+drdp!N27)*DBHR!$C27+(drdp!H27+drdp!Q27)*DBHR!$D27)</f>
        <v>-3.0474536412394533E-4</v>
      </c>
      <c r="F27" s="20">
        <f>Model!$W$30*((drdp!C27+drdp!L27)*DBHR!$B27+(drdp!F27+drdp!O27)*DBHR!$C27+(drdp!I27+drdp!R27)*DBHR!$D27)</f>
        <v>8.726765433847641E-3</v>
      </c>
      <c r="G27" s="20">
        <f>Model!$W$30*((drdp!D27+drdp!M27)*DBHR!$B27+(drdp!G27+drdp!P27)*DBHR!$C27+(drdp!J27+drdp!S27)*DBHR!$D27)</f>
        <v>0</v>
      </c>
      <c r="H27" s="18">
        <f>Model!$W$30*((drdp!B27)*DBHR!$B27+(drdp!E27)*DBHR!$C27+(drdp!H27)*DBHR!$D27)</f>
        <v>-1.5237268206197237E-4</v>
      </c>
      <c r="I27" s="18">
        <f>Model!$W$30*((drdp!C27)*DBHR!$B27+(drdp!F27)*DBHR!$C27+(drdp!I27)*DBHR!$D27)</f>
        <v>4.3633827169238127E-3</v>
      </c>
      <c r="J27" s="18">
        <f>Model!$W$30*((drdp!D27)*DBHR!$B27+(drdp!G27)*DBHR!$C27+(drdp!J27)*DBHR!$D27)</f>
        <v>0</v>
      </c>
      <c r="K27" s="21">
        <f t="shared" si="12"/>
        <v>1.7442866308401468E-7</v>
      </c>
      <c r="L27" s="21">
        <f t="shared" si="13"/>
        <v>1.4303760909548628E-4</v>
      </c>
      <c r="M27" s="21">
        <f t="shared" si="14"/>
        <v>0</v>
      </c>
      <c r="N27" s="21">
        <f t="shared" si="15"/>
        <v>-4.9949833758741947E-6</v>
      </c>
      <c r="O27" s="21">
        <f t="shared" si="16"/>
        <v>0</v>
      </c>
      <c r="P27" s="21">
        <f t="shared" si="17"/>
        <v>0</v>
      </c>
      <c r="Q27" s="19">
        <f t="shared" si="18"/>
        <v>1.0477636036773757E-7</v>
      </c>
      <c r="R27" s="19">
        <f t="shared" si="19"/>
        <v>8.5920282892437724E-5</v>
      </c>
      <c r="S27" s="19">
        <f t="shared" si="20"/>
        <v>0</v>
      </c>
      <c r="T27" s="19">
        <f t="shared" si="21"/>
        <v>-3.0004023935525736E-6</v>
      </c>
      <c r="U27" s="19">
        <f t="shared" si="22"/>
        <v>0</v>
      </c>
      <c r="V27" s="19">
        <f t="shared" si="23"/>
        <v>0</v>
      </c>
    </row>
    <row r="28" spans="1:22" x14ac:dyDescent="0.25">
      <c r="A28" s="26">
        <f>Wellpath!E28</f>
        <v>2500</v>
      </c>
      <c r="B28" s="22">
        <v>0</v>
      </c>
      <c r="C28" s="22">
        <v>0</v>
      </c>
      <c r="D28" s="22">
        <f t="shared" si="0"/>
        <v>3.9314164891663715E-5</v>
      </c>
      <c r="E28" s="20">
        <f>Model!$W$30*((drdp!B28+drdp!K28)*DBHR!$B28+(drdp!E28+drdp!N28)*DBHR!$C28+(drdp!H28+drdp!Q28)*DBHR!$D28)</f>
        <v>-3.8023495034254394E-4</v>
      </c>
      <c r="F28" s="20">
        <f>Model!$W$30*((drdp!C28+drdp!L28)*DBHR!$B28+(drdp!F28+drdp!O28)*DBHR!$C28+(drdp!I28+drdp!R28)*DBHR!$D28)</f>
        <v>1.0888504345025925E-2</v>
      </c>
      <c r="G28" s="20">
        <f>Model!$W$30*((drdp!D28+drdp!M28)*DBHR!$B28+(drdp!G28+drdp!P28)*DBHR!$C28+(drdp!J28+drdp!S28)*DBHR!$D28)</f>
        <v>0</v>
      </c>
      <c r="H28" s="18">
        <f>Model!$W$30*((drdp!B28)*DBHR!$B28+(drdp!E28)*DBHR!$C28+(drdp!H28)*DBHR!$D28)</f>
        <v>-1.9011747517127197E-4</v>
      </c>
      <c r="I28" s="18">
        <f>Model!$W$30*((drdp!C28)*DBHR!$B28+(drdp!F28)*DBHR!$C28+(drdp!I28)*DBHR!$D28)</f>
        <v>5.4442521725129624E-3</v>
      </c>
      <c r="J28" s="18">
        <f>Model!$W$30*((drdp!D28)*DBHR!$B28+(drdp!G28)*DBHR!$C28+(drdp!J28)*DBHR!$D28)</f>
        <v>0</v>
      </c>
      <c r="K28" s="21">
        <f t="shared" si="12"/>
        <v>3.1900728054601155E-7</v>
      </c>
      <c r="L28" s="21">
        <f t="shared" si="13"/>
        <v>2.6159713596713471E-4</v>
      </c>
      <c r="M28" s="21">
        <f t="shared" si="14"/>
        <v>0</v>
      </c>
      <c r="N28" s="21">
        <f t="shared" si="15"/>
        <v>-9.135173284809702E-6</v>
      </c>
      <c r="O28" s="21">
        <f t="shared" si="16"/>
        <v>0</v>
      </c>
      <c r="P28" s="21">
        <f t="shared" si="17"/>
        <v>0</v>
      </c>
      <c r="Q28" s="19">
        <f t="shared" si="18"/>
        <v>2.105733174495139E-7</v>
      </c>
      <c r="R28" s="19">
        <f t="shared" si="19"/>
        <v>1.726774908133984E-4</v>
      </c>
      <c r="S28" s="19">
        <f t="shared" si="20"/>
        <v>0</v>
      </c>
      <c r="T28" s="19">
        <f t="shared" si="21"/>
        <v>-6.0300308531080711E-6</v>
      </c>
      <c r="U28" s="19">
        <f t="shared" si="22"/>
        <v>0</v>
      </c>
      <c r="V28" s="19">
        <f t="shared" si="23"/>
        <v>0</v>
      </c>
    </row>
    <row r="29" spans="1:22" x14ac:dyDescent="0.25">
      <c r="A29" s="26">
        <f>Wellpath!E29</f>
        <v>2600</v>
      </c>
      <c r="B29" s="22">
        <v>0</v>
      </c>
      <c r="C29" s="22">
        <v>0</v>
      </c>
      <c r="D29" s="22">
        <f t="shared" si="0"/>
        <v>3.9314164891663715E-5</v>
      </c>
      <c r="E29" s="20">
        <f>Model!$W$30*((drdp!B29+drdp!K29)*DBHR!$B29+(drdp!E29+drdp!N29)*DBHR!$C29+(drdp!H29+drdp!Q29)*DBHR!$D29)</f>
        <v>-4.5526127884485372E-4</v>
      </c>
      <c r="F29" s="20">
        <f>Model!$W$30*((drdp!C29+drdp!L29)*DBHR!$B29+(drdp!F29+drdp!O29)*DBHR!$C29+(drdp!I29+drdp!R29)*DBHR!$D29)</f>
        <v>1.30369772909053E-2</v>
      </c>
      <c r="G29" s="20">
        <f>Model!$W$30*((drdp!D29+drdp!M29)*DBHR!$B29+(drdp!G29+drdp!P29)*DBHR!$C29+(drdp!J29+drdp!S29)*DBHR!$D29)</f>
        <v>0</v>
      </c>
      <c r="H29" s="18">
        <f>Model!$W$30*((drdp!B29)*DBHR!$B29+(drdp!E29)*DBHR!$C29+(drdp!H29)*DBHR!$D29)</f>
        <v>-2.2763063942242686E-4</v>
      </c>
      <c r="I29" s="18">
        <f>Model!$W$30*((drdp!C29)*DBHR!$B29+(drdp!F29)*DBHR!$C29+(drdp!I29)*DBHR!$D29)</f>
        <v>6.5184886454526499E-3</v>
      </c>
      <c r="J29" s="18">
        <f>Model!$W$30*((drdp!D29)*DBHR!$B29+(drdp!G29)*DBHR!$C29+(drdp!J29)*DBHR!$D29)</f>
        <v>0</v>
      </c>
      <c r="K29" s="21">
        <f t="shared" si="12"/>
        <v>5.2627011256146314E-7</v>
      </c>
      <c r="L29" s="21">
        <f t="shared" si="13"/>
        <v>4.3155991285071519E-4</v>
      </c>
      <c r="M29" s="21">
        <f t="shared" si="14"/>
        <v>0</v>
      </c>
      <c r="N29" s="21">
        <f t="shared" si="15"/>
        <v>-1.5070404238538566E-5</v>
      </c>
      <c r="O29" s="21">
        <f t="shared" si="16"/>
        <v>0</v>
      </c>
      <c r="P29" s="21">
        <f t="shared" si="17"/>
        <v>0</v>
      </c>
      <c r="Q29" s="19">
        <f t="shared" si="18"/>
        <v>3.7082298854987449E-7</v>
      </c>
      <c r="R29" s="19">
        <f t="shared" si="19"/>
        <v>3.0408783018802984E-4</v>
      </c>
      <c r="S29" s="19">
        <f t="shared" si="20"/>
        <v>0</v>
      </c>
      <c r="T29" s="19">
        <f t="shared" si="21"/>
        <v>-1.0618981023241917E-5</v>
      </c>
      <c r="U29" s="19">
        <f t="shared" si="22"/>
        <v>0</v>
      </c>
      <c r="V29" s="19">
        <f t="shared" si="23"/>
        <v>0</v>
      </c>
    </row>
    <row r="30" spans="1:22" x14ac:dyDescent="0.25">
      <c r="A30" s="26">
        <f>Wellpath!E30</f>
        <v>2700</v>
      </c>
      <c r="B30" s="22">
        <v>0</v>
      </c>
      <c r="C30" s="22">
        <v>0</v>
      </c>
      <c r="D30" s="22">
        <f t="shared" si="0"/>
        <v>3.9314164891663715E-5</v>
      </c>
      <c r="E30" s="20">
        <f>Model!$W$30*((drdp!B30+drdp!K30)*DBHR!$B30+(drdp!E30+drdp!N30)*DBHR!$C30+(drdp!H30+drdp!Q30)*DBHR!$D30)</f>
        <v>-5.2973294160651497E-4</v>
      </c>
      <c r="F30" s="20">
        <f>Model!$W$30*((drdp!C30+drdp!L30)*DBHR!$B30+(drdp!F30+drdp!O30)*DBHR!$C30+(drdp!I30+drdp!R30)*DBHR!$D30)</f>
        <v>1.5169566688148105E-2</v>
      </c>
      <c r="G30" s="20">
        <f>Model!$W$30*((drdp!D30+drdp!M30)*DBHR!$B30+(drdp!G30+drdp!P30)*DBHR!$C30+(drdp!J30+drdp!S30)*DBHR!$D30)</f>
        <v>0</v>
      </c>
      <c r="H30" s="18">
        <f>Model!$W$30*((drdp!B30)*DBHR!$B30+(drdp!E30)*DBHR!$C30+(drdp!H30)*DBHR!$D30)</f>
        <v>-2.6486647080325749E-4</v>
      </c>
      <c r="I30" s="18">
        <f>Model!$W$30*((drdp!C30)*DBHR!$B30+(drdp!F30)*DBHR!$C30+(drdp!I30)*DBHR!$D30)</f>
        <v>7.5847833440740526E-3</v>
      </c>
      <c r="J30" s="18">
        <f>Model!$W$30*((drdp!D30)*DBHR!$B30+(drdp!G30)*DBHR!$C30+(drdp!J30)*DBHR!$D30)</f>
        <v>0</v>
      </c>
      <c r="K30" s="21">
        <f t="shared" si="12"/>
        <v>8.0688710198455453E-7</v>
      </c>
      <c r="L30" s="21">
        <f t="shared" si="13"/>
        <v>6.6167566635688788E-4</v>
      </c>
      <c r="M30" s="21">
        <f t="shared" si="14"/>
        <v>0</v>
      </c>
      <c r="N30" s="21">
        <f t="shared" si="15"/>
        <v>-2.3106223423147461E-5</v>
      </c>
      <c r="O30" s="21">
        <f t="shared" si="16"/>
        <v>0</v>
      </c>
      <c r="P30" s="21">
        <f t="shared" si="17"/>
        <v>0</v>
      </c>
      <c r="Q30" s="19">
        <f t="shared" si="18"/>
        <v>5.9642435991723596E-7</v>
      </c>
      <c r="R30" s="19">
        <f t="shared" si="19"/>
        <v>4.8908885122725832E-4</v>
      </c>
      <c r="S30" s="19">
        <f t="shared" si="20"/>
        <v>0</v>
      </c>
      <c r="T30" s="19">
        <f t="shared" si="21"/>
        <v>-1.7079359034690789E-5</v>
      </c>
      <c r="U30" s="19">
        <f t="shared" si="22"/>
        <v>0</v>
      </c>
      <c r="V30" s="19">
        <f t="shared" si="23"/>
        <v>0</v>
      </c>
    </row>
    <row r="31" spans="1:22" x14ac:dyDescent="0.25">
      <c r="A31" s="26">
        <f>Wellpath!E31</f>
        <v>2800</v>
      </c>
      <c r="B31" s="22">
        <v>0</v>
      </c>
      <c r="C31" s="22">
        <v>0</v>
      </c>
      <c r="D31" s="22">
        <f t="shared" si="0"/>
        <v>3.9314164891663715E-5</v>
      </c>
      <c r="E31" s="20">
        <f>Model!$W$30*((drdp!B31+drdp!K31)*DBHR!$B31+(drdp!E31+drdp!N31)*DBHR!$C31+(drdp!H31+drdp!Q31)*DBHR!$D31)</f>
        <v>-6.0355920637793312E-4</v>
      </c>
      <c r="F31" s="20">
        <f>Model!$W$30*((drdp!C31+drdp!L31)*DBHR!$B31+(drdp!F31+drdp!O31)*DBHR!$C31+(drdp!I31+drdp!R31)*DBHR!$D31)</f>
        <v>1.7283674305074024E-2</v>
      </c>
      <c r="G31" s="20">
        <f>Model!$W$30*((drdp!D31+drdp!M31)*DBHR!$B31+(drdp!G31+drdp!P31)*DBHR!$C31+(drdp!J31+drdp!S31)*DBHR!$D31)</f>
        <v>0</v>
      </c>
      <c r="H31" s="18">
        <f>Model!$W$30*((drdp!B31)*DBHR!$B31+(drdp!E31)*DBHR!$C31+(drdp!H31)*DBHR!$D31)</f>
        <v>-3.0177960318896656E-4</v>
      </c>
      <c r="I31" s="18">
        <f>Model!$W$30*((drdp!C31)*DBHR!$B31+(drdp!F31)*DBHR!$C31+(drdp!I31)*DBHR!$D31)</f>
        <v>8.641837152537012E-3</v>
      </c>
      <c r="J31" s="18">
        <f>Model!$W$30*((drdp!D31)*DBHR!$B31+(drdp!G31)*DBHR!$C31+(drdp!J31)*DBHR!$D31)</f>
        <v>0</v>
      </c>
      <c r="K31" s="21">
        <f t="shared" si="12"/>
        <v>1.1711708175881151E-6</v>
      </c>
      <c r="L31" s="21">
        <f t="shared" si="13"/>
        <v>9.6040106384076389E-4</v>
      </c>
      <c r="M31" s="21">
        <f t="shared" si="14"/>
        <v>0</v>
      </c>
      <c r="N31" s="21">
        <f t="shared" si="15"/>
        <v>-3.3537944170012614E-5</v>
      </c>
      <c r="O31" s="21">
        <f t="shared" si="16"/>
        <v>0</v>
      </c>
      <c r="P31" s="21">
        <f t="shared" si="17"/>
        <v>0</v>
      </c>
      <c r="Q31" s="19">
        <f t="shared" si="18"/>
        <v>8.9795803088544465E-7</v>
      </c>
      <c r="R31" s="19">
        <f t="shared" si="19"/>
        <v>7.3635701572785693E-4</v>
      </c>
      <c r="S31" s="19">
        <f t="shared" si="20"/>
        <v>0</v>
      </c>
      <c r="T31" s="19">
        <f t="shared" si="21"/>
        <v>-2.5714153609863749E-5</v>
      </c>
      <c r="U31" s="19">
        <f t="shared" si="22"/>
        <v>0</v>
      </c>
      <c r="V31" s="19">
        <f t="shared" si="23"/>
        <v>0</v>
      </c>
    </row>
    <row r="32" spans="1:22" x14ac:dyDescent="0.25">
      <c r="A32" s="26">
        <f>Wellpath!E32</f>
        <v>2900</v>
      </c>
      <c r="B32" s="22">
        <v>0</v>
      </c>
      <c r="C32" s="22">
        <v>0</v>
      </c>
      <c r="D32" s="22">
        <f t="shared" si="0"/>
        <v>3.9314164891663715E-5</v>
      </c>
      <c r="E32" s="20">
        <f>Model!$W$30*((drdp!B32+drdp!K32)*DBHR!$B32+(drdp!E32+drdp!N32)*DBHR!$C32+(drdp!H32+drdp!Q32)*DBHR!$D32)</f>
        <v>-6.7665012722754815E-4</v>
      </c>
      <c r="F32" s="20">
        <f>Model!$W$30*((drdp!C32+drdp!L32)*DBHR!$B32+(drdp!F32+drdp!O32)*DBHR!$C32+(drdp!I32+drdp!R32)*DBHR!$D32)</f>
        <v>1.9376724427205141E-2</v>
      </c>
      <c r="G32" s="20">
        <f>Model!$W$30*((drdp!D32+drdp!M32)*DBHR!$B32+(drdp!G32+drdp!P32)*DBHR!$C32+(drdp!J32+drdp!S32)*DBHR!$D32)</f>
        <v>0</v>
      </c>
      <c r="H32" s="18">
        <f>Model!$W$30*((drdp!B32)*DBHR!$B32+(drdp!E32)*DBHR!$C32+(drdp!H32)*DBHR!$D32)</f>
        <v>-3.3832506361377408E-4</v>
      </c>
      <c r="I32" s="18">
        <f>Model!$W$30*((drdp!C32)*DBHR!$B32+(drdp!F32)*DBHR!$C32+(drdp!I32)*DBHR!$D32)</f>
        <v>9.6883622136025704E-3</v>
      </c>
      <c r="J32" s="18">
        <f>Model!$W$30*((drdp!D32)*DBHR!$B32+(drdp!G32)*DBHR!$C32+(drdp!J32)*DBHR!$D32)</f>
        <v>0</v>
      </c>
      <c r="K32" s="21">
        <f t="shared" si="12"/>
        <v>1.6290262122651723E-6</v>
      </c>
      <c r="L32" s="21">
        <f t="shared" si="13"/>
        <v>1.3358585133686123E-3</v>
      </c>
      <c r="M32" s="21">
        <f t="shared" si="14"/>
        <v>0</v>
      </c>
      <c r="N32" s="21">
        <f t="shared" si="15"/>
        <v>-4.6649207218934117E-5</v>
      </c>
      <c r="O32" s="21">
        <f t="shared" si="16"/>
        <v>0</v>
      </c>
      <c r="P32" s="21">
        <f t="shared" si="17"/>
        <v>0</v>
      </c>
      <c r="Q32" s="19">
        <f t="shared" si="18"/>
        <v>1.2856346662573794E-6</v>
      </c>
      <c r="R32" s="19">
        <f t="shared" si="19"/>
        <v>1.0542654262227259E-3</v>
      </c>
      <c r="S32" s="19">
        <f t="shared" si="20"/>
        <v>0</v>
      </c>
      <c r="T32" s="19">
        <f t="shared" si="21"/>
        <v>-3.6815759932242987E-5</v>
      </c>
      <c r="U32" s="19">
        <f t="shared" si="22"/>
        <v>0</v>
      </c>
      <c r="V32" s="19">
        <f t="shared" si="23"/>
        <v>0</v>
      </c>
    </row>
    <row r="33" spans="1:23" x14ac:dyDescent="0.25">
      <c r="A33" s="26">
        <f>Wellpath!E33</f>
        <v>3000</v>
      </c>
      <c r="B33" s="22">
        <v>0</v>
      </c>
      <c r="C33" s="22">
        <v>0</v>
      </c>
      <c r="D33" s="22">
        <f t="shared" si="0"/>
        <v>3.9314164891663715E-5</v>
      </c>
      <c r="E33" s="20">
        <f>Model!$W$30*((drdp!B33+drdp!K33)*DBHR!$B33+(drdp!E33+drdp!N33)*DBHR!$C33+(drdp!H33+drdp!Q33)*DBHR!$D33)</f>
        <v>-7.4891665412709697E-4</v>
      </c>
      <c r="F33" s="20">
        <f>Model!$W$30*((drdp!C33+drdp!L33)*DBHR!$B33+(drdp!F33+drdp!O33)*DBHR!$C33+(drdp!I33+drdp!R33)*DBHR!$D33)</f>
        <v>2.1446166995377255E-2</v>
      </c>
      <c r="G33" s="20">
        <f>Model!$W$30*((drdp!D33+drdp!M33)*DBHR!$B33+(drdp!G33+drdp!P33)*DBHR!$C33+(drdp!J33+drdp!S33)*DBHR!$D33)</f>
        <v>0</v>
      </c>
      <c r="H33" s="18">
        <f>Model!$W$30*((drdp!B33)*DBHR!$B33+(drdp!E33)*DBHR!$C33+(drdp!H33)*DBHR!$D33)</f>
        <v>-3.7445832706354919E-4</v>
      </c>
      <c r="I33" s="18">
        <f>Model!$W$30*((drdp!C33)*DBHR!$B33+(drdp!F33)*DBHR!$C33+(drdp!I33)*DBHR!$D33)</f>
        <v>1.0723083497688647E-2</v>
      </c>
      <c r="J33" s="18">
        <f>Model!$W$30*((drdp!D33)*DBHR!$B33+(drdp!G33)*DBHR!$C33+(drdp!J33)*DBHR!$D33)</f>
        <v>0</v>
      </c>
      <c r="K33" s="21">
        <f t="shared" si="12"/>
        <v>2.1899023670940984E-6</v>
      </c>
      <c r="L33" s="21">
        <f t="shared" si="13"/>
        <v>1.7957965921622208E-3</v>
      </c>
      <c r="M33" s="21">
        <f t="shared" si="14"/>
        <v>0</v>
      </c>
      <c r="N33" s="21">
        <f t="shared" si="15"/>
        <v>-6.2710598848963027E-5</v>
      </c>
      <c r="O33" s="21">
        <f t="shared" si="16"/>
        <v>0</v>
      </c>
      <c r="P33" s="21">
        <f t="shared" si="17"/>
        <v>0</v>
      </c>
      <c r="Q33" s="19">
        <f t="shared" si="18"/>
        <v>1.7692452509724044E-6</v>
      </c>
      <c r="R33" s="19">
        <f t="shared" si="19"/>
        <v>1.4508430330670149E-3</v>
      </c>
      <c r="S33" s="19">
        <f t="shared" si="20"/>
        <v>0</v>
      </c>
      <c r="T33" s="19">
        <f t="shared" si="21"/>
        <v>-5.0664555126441358E-5</v>
      </c>
      <c r="U33" s="19">
        <f t="shared" si="22"/>
        <v>0</v>
      </c>
      <c r="V33" s="19">
        <f t="shared" si="23"/>
        <v>0</v>
      </c>
    </row>
    <row r="34" spans="1:23" x14ac:dyDescent="0.25">
      <c r="A34" s="26">
        <f>Wellpath!E34</f>
        <v>3100</v>
      </c>
      <c r="B34" s="22">
        <v>0</v>
      </c>
      <c r="C34" s="22">
        <v>0</v>
      </c>
      <c r="D34" s="22">
        <f t="shared" si="0"/>
        <v>3.9314164891663715E-5</v>
      </c>
      <c r="E34" s="20">
        <f>Model!$W$30*((drdp!B34+drdp!K34)*DBHR!$B34+(drdp!E34+drdp!N34)*DBHR!$C34+(drdp!H34+drdp!Q34)*DBHR!$D34)</f>
        <v>-8.202707414453603E-4</v>
      </c>
      <c r="F34" s="20">
        <f>Model!$W$30*((drdp!C34+drdp!L34)*DBHR!$B34+(drdp!F34+drdp!O34)*DBHR!$C34+(drdp!I34+drdp!R34)*DBHR!$D34)</f>
        <v>2.3489480712594317E-2</v>
      </c>
      <c r="G34" s="20">
        <f>Model!$W$30*((drdp!D34+drdp!M34)*DBHR!$B34+(drdp!G34+drdp!P34)*DBHR!$C34+(drdp!J34+drdp!S34)*DBHR!$D34)</f>
        <v>0</v>
      </c>
      <c r="H34" s="18">
        <f>Model!$W$30*((drdp!B34)*DBHR!$B34+(drdp!E34)*DBHR!$C34+(drdp!H34)*DBHR!$D34)</f>
        <v>-4.1013537072267934E-4</v>
      </c>
      <c r="I34" s="18">
        <f>Model!$W$30*((drdp!C34)*DBHR!$B34+(drdp!F34)*DBHR!$C34+(drdp!I34)*DBHR!$D34)</f>
        <v>1.1744740356297136E-2</v>
      </c>
      <c r="J34" s="18">
        <f>Model!$W$30*((drdp!D34)*DBHR!$B34+(drdp!G34)*DBHR!$C34+(drdp!J34)*DBHR!$D34)</f>
        <v>0</v>
      </c>
      <c r="K34" s="21">
        <f t="shared" si="12"/>
        <v>2.8627464563654194E-6</v>
      </c>
      <c r="L34" s="21">
        <f t="shared" si="13"/>
        <v>2.3475522963095612E-3</v>
      </c>
      <c r="M34" s="21">
        <f t="shared" si="14"/>
        <v>0</v>
      </c>
      <c r="N34" s="21">
        <f t="shared" si="15"/>
        <v>-8.1978332609249259E-5</v>
      </c>
      <c r="O34" s="21">
        <f t="shared" si="16"/>
        <v>0</v>
      </c>
      <c r="P34" s="21">
        <f t="shared" si="17"/>
        <v>0</v>
      </c>
      <c r="Q34" s="19">
        <f t="shared" si="18"/>
        <v>2.3581133894119279E-6</v>
      </c>
      <c r="R34" s="19">
        <f t="shared" si="19"/>
        <v>1.9337355181990555E-3</v>
      </c>
      <c r="S34" s="19">
        <f t="shared" si="20"/>
        <v>0</v>
      </c>
      <c r="T34" s="19">
        <f t="shared" si="21"/>
        <v>-6.7527532289034565E-5</v>
      </c>
      <c r="U34" s="19">
        <f t="shared" si="22"/>
        <v>0</v>
      </c>
      <c r="V34" s="19">
        <f t="shared" si="23"/>
        <v>0</v>
      </c>
    </row>
    <row r="35" spans="1:23" x14ac:dyDescent="0.25">
      <c r="A35" s="26">
        <f>Wellpath!E35</f>
        <v>3200</v>
      </c>
      <c r="B35" s="22">
        <v>0</v>
      </c>
      <c r="C35" s="22">
        <v>0</v>
      </c>
      <c r="D35" s="22">
        <f t="shared" si="0"/>
        <v>3.9314164891663715E-5</v>
      </c>
      <c r="E35" s="20">
        <f>Model!$W$30*((drdp!B35+drdp!K35)*DBHR!$B35+(drdp!E35+drdp!N35)*DBHR!$C35+(drdp!H35+drdp!Q35)*DBHR!$D35)</f>
        <v>-8.9062545521819542E-4</v>
      </c>
      <c r="F35" s="20">
        <f>Model!$W$30*((drdp!C35+drdp!L35)*DBHR!$B35+(drdp!F35+drdp!O35)*DBHR!$C35+(drdp!I35+drdp!R35)*DBHR!$D35)</f>
        <v>2.5504176115840257E-2</v>
      </c>
      <c r="G35" s="20">
        <f>Model!$W$30*((drdp!D35+drdp!M35)*DBHR!$B35+(drdp!G35+drdp!P35)*DBHR!$C35+(drdp!J35+drdp!S35)*DBHR!$D35)</f>
        <v>0</v>
      </c>
      <c r="H35" s="18">
        <f>Model!$W$30*((drdp!B35)*DBHR!$B35+(drdp!E35)*DBHR!$C35+(drdp!H35)*DBHR!$D35)</f>
        <v>-4.4531272760909771E-4</v>
      </c>
      <c r="I35" s="18">
        <f>Model!$W$30*((drdp!C35)*DBHR!$B35+(drdp!F35)*DBHR!$C35+(drdp!I35)*DBHR!$D35)</f>
        <v>1.2752088057920129E-2</v>
      </c>
      <c r="J35" s="18">
        <f>Model!$W$30*((drdp!D35)*DBHR!$B35+(drdp!G35)*DBHR!$C35+(drdp!J35)*DBHR!$D35)</f>
        <v>0</v>
      </c>
      <c r="K35" s="21">
        <f t="shared" si="12"/>
        <v>3.6559601578480371E-6</v>
      </c>
      <c r="L35" s="21">
        <f t="shared" si="13"/>
        <v>2.9980152956573577E-3</v>
      </c>
      <c r="M35" s="21">
        <f t="shared" si="14"/>
        <v>0</v>
      </c>
      <c r="N35" s="21">
        <f t="shared" si="15"/>
        <v>-1.0469300107238451E-4</v>
      </c>
      <c r="O35" s="21">
        <f t="shared" si="16"/>
        <v>0</v>
      </c>
      <c r="P35" s="21">
        <f t="shared" si="17"/>
        <v>0</v>
      </c>
      <c r="Q35" s="19">
        <f t="shared" si="18"/>
        <v>3.0610498817360737E-6</v>
      </c>
      <c r="R35" s="19">
        <f t="shared" si="19"/>
        <v>2.5101680461465103E-3</v>
      </c>
      <c r="S35" s="19">
        <f t="shared" si="20"/>
        <v>0</v>
      </c>
      <c r="T35" s="19">
        <f t="shared" si="21"/>
        <v>-8.7656999725033079E-5</v>
      </c>
      <c r="U35" s="19">
        <f t="shared" si="22"/>
        <v>0</v>
      </c>
      <c r="V35" s="19">
        <f t="shared" si="23"/>
        <v>0</v>
      </c>
    </row>
    <row r="36" spans="1:23" x14ac:dyDescent="0.25">
      <c r="A36" s="26">
        <f>Wellpath!E36</f>
        <v>3300</v>
      </c>
      <c r="B36" s="22">
        <v>0</v>
      </c>
      <c r="C36" s="22">
        <v>0</v>
      </c>
      <c r="D36" s="22">
        <f t="shared" si="0"/>
        <v>3.9314164891663715E-5</v>
      </c>
      <c r="E36" s="20">
        <f>Model!$W$30*((drdp!B36+drdp!K36)*DBHR!$B36+(drdp!E36+drdp!N36)*DBHR!$C36+(drdp!H36+drdp!Q36)*DBHR!$D36)</f>
        <v>-9.5989507906418196E-4</v>
      </c>
      <c r="F36" s="20">
        <f>Model!$W$30*((drdp!C36+drdp!L36)*DBHR!$B36+(drdp!F36+drdp!O36)*DBHR!$C36+(drdp!I36+drdp!R36)*DBHR!$D36)</f>
        <v>2.7487798609106211E-2</v>
      </c>
      <c r="G36" s="20">
        <f>Model!$W$30*((drdp!D36+drdp!M36)*DBHR!$B36+(drdp!G36+drdp!P36)*DBHR!$C36+(drdp!J36+drdp!S36)*DBHR!$D36)</f>
        <v>0</v>
      </c>
      <c r="H36" s="18">
        <f>Model!$W$30*((drdp!B36)*DBHR!$B36+(drdp!E36)*DBHR!$C36+(drdp!H36)*DBHR!$D36)</f>
        <v>-4.7994753953209E-4</v>
      </c>
      <c r="I36" s="18">
        <f>Model!$W$30*((drdp!C36)*DBHR!$B36+(drdp!F36)*DBHR!$C36+(drdp!I36)*DBHR!$D36)</f>
        <v>1.3743899304553079E-2</v>
      </c>
      <c r="J36" s="18">
        <f>Model!$W$30*((drdp!D36)*DBHR!$B36+(drdp!G36)*DBHR!$C36+(drdp!J36)*DBHR!$D36)</f>
        <v>0</v>
      </c>
      <c r="K36" s="21">
        <f t="shared" si="12"/>
        <v>4.577358720659669E-6</v>
      </c>
      <c r="L36" s="21">
        <f t="shared" si="13"/>
        <v>3.7535943680321389E-3</v>
      </c>
      <c r="M36" s="21">
        <f t="shared" si="14"/>
        <v>0</v>
      </c>
      <c r="N36" s="21">
        <f t="shared" si="15"/>
        <v>-1.3107840369157284E-4</v>
      </c>
      <c r="O36" s="21">
        <f t="shared" si="16"/>
        <v>0</v>
      </c>
      <c r="P36" s="21">
        <f t="shared" si="17"/>
        <v>0</v>
      </c>
      <c r="Q36" s="19">
        <f t="shared" si="18"/>
        <v>3.8863097985509438E-6</v>
      </c>
      <c r="R36" s="19">
        <f t="shared" si="19"/>
        <v>3.1869100637510524E-3</v>
      </c>
      <c r="S36" s="19">
        <f t="shared" si="20"/>
        <v>0</v>
      </c>
      <c r="T36" s="19">
        <f t="shared" si="21"/>
        <v>-1.1128935172718157E-4</v>
      </c>
      <c r="U36" s="19">
        <f t="shared" si="22"/>
        <v>0</v>
      </c>
      <c r="V36" s="19">
        <f t="shared" si="23"/>
        <v>0</v>
      </c>
    </row>
    <row r="37" spans="1:23" x14ac:dyDescent="0.25">
      <c r="A37" s="26">
        <f>Wellpath!E37</f>
        <v>3400</v>
      </c>
      <c r="B37" s="22">
        <v>0</v>
      </c>
      <c r="C37" s="22">
        <v>0</v>
      </c>
      <c r="D37" s="22">
        <f t="shared" si="0"/>
        <v>3.9314164891663715E-5</v>
      </c>
      <c r="E37" s="20">
        <f>Model!$W$30*((drdp!B37+drdp!K37)*DBHR!$B37+(drdp!E37+drdp!N37)*DBHR!$C37+(drdp!H37+drdp!Q37)*DBHR!$D37)</f>
        <v>-1.0279952186168252E-3</v>
      </c>
      <c r="F37" s="20">
        <f>Model!$W$30*((drdp!C37+drdp!L37)*DBHR!$B37+(drdp!F37+drdp!O37)*DBHR!$C37+(drdp!I37+drdp!R37)*DBHR!$D37)</f>
        <v>2.943793145393761E-2</v>
      </c>
      <c r="G37" s="20">
        <f>Model!$W$30*((drdp!D37+drdp!M37)*DBHR!$B37+(drdp!G37+drdp!P37)*DBHR!$C37+(drdp!J37+drdp!S37)*DBHR!$D37)</f>
        <v>0</v>
      </c>
      <c r="H37" s="18">
        <f>Model!$W$30*((drdp!B37)*DBHR!$B37+(drdp!E37)*DBHR!$C37+(drdp!H37)*DBHR!$D37)</f>
        <v>-5.1399760930841544E-4</v>
      </c>
      <c r="I37" s="18">
        <f>Model!$W$30*((drdp!C37)*DBHR!$B37+(drdp!F37)*DBHR!$C37+(drdp!I37)*DBHR!$D37)</f>
        <v>1.4718965726968887E-2</v>
      </c>
      <c r="J37" s="18">
        <f>Model!$W$30*((drdp!D37)*DBHR!$B37+(drdp!G37)*DBHR!$C37+(drdp!J37)*DBHR!$D37)</f>
        <v>0</v>
      </c>
      <c r="K37" s="21">
        <f t="shared" si="12"/>
        <v>5.6341328901587235E-6</v>
      </c>
      <c r="L37" s="21">
        <f t="shared" si="13"/>
        <v>4.6201861763188684E-3</v>
      </c>
      <c r="M37" s="21">
        <f t="shared" si="14"/>
        <v>0</v>
      </c>
      <c r="N37" s="21">
        <f t="shared" si="15"/>
        <v>-1.6134045647219056E-4</v>
      </c>
      <c r="O37" s="21">
        <f t="shared" si="16"/>
        <v>0</v>
      </c>
      <c r="P37" s="21">
        <f t="shared" si="17"/>
        <v>0</v>
      </c>
      <c r="Q37" s="19">
        <f t="shared" si="18"/>
        <v>4.8415522630344358E-6</v>
      </c>
      <c r="R37" s="19">
        <f t="shared" si="19"/>
        <v>3.9702423201038234E-3</v>
      </c>
      <c r="S37" s="19">
        <f t="shared" si="20"/>
        <v>0</v>
      </c>
      <c r="T37" s="19">
        <f t="shared" si="21"/>
        <v>-1.3864391688672736E-4</v>
      </c>
      <c r="U37" s="19">
        <f t="shared" si="22"/>
        <v>0</v>
      </c>
      <c r="V37" s="19">
        <f t="shared" si="23"/>
        <v>0</v>
      </c>
    </row>
    <row r="38" spans="1:23" x14ac:dyDescent="0.25">
      <c r="A38" s="26">
        <f>Wellpath!E38</f>
        <v>3500</v>
      </c>
      <c r="B38" s="22">
        <v>0</v>
      </c>
      <c r="C38" s="22">
        <v>0</v>
      </c>
      <c r="D38" s="22">
        <f t="shared" si="0"/>
        <v>3.9314164891663715E-5</v>
      </c>
      <c r="E38" s="20">
        <f>Model!$W$30*((drdp!B38+drdp!K38)*DBHR!$B38+(drdp!E38+drdp!N38)*DBHR!$C38+(drdp!H38+drdp!Q38)*DBHR!$D38)</f>
        <v>-1.0948429043461095E-3</v>
      </c>
      <c r="F38" s="20">
        <f>Model!$W$30*((drdp!C38+drdp!L38)*DBHR!$B38+(drdp!F38+drdp!O38)*DBHR!$C38+(drdp!I38+drdp!R38)*DBHR!$D38)</f>
        <v>3.135219871385813E-2</v>
      </c>
      <c r="G38" s="20">
        <f>Model!$W$30*((drdp!D38+drdp!M38)*DBHR!$B38+(drdp!G38+drdp!P38)*DBHR!$C38+(drdp!J38+drdp!S38)*DBHR!$D38)</f>
        <v>0</v>
      </c>
      <c r="H38" s="18">
        <f>Model!$W$30*((drdp!B38)*DBHR!$B38+(drdp!E38)*DBHR!$C38+(drdp!H38)*DBHR!$D38)</f>
        <v>-5.4742145217305267E-4</v>
      </c>
      <c r="I38" s="18">
        <f>Model!$W$30*((drdp!C38)*DBHR!$B38+(drdp!F38)*DBHR!$C38+(drdp!I38)*DBHR!$D38)</f>
        <v>1.567609935692901E-2</v>
      </c>
      <c r="J38" s="18">
        <f>Model!$W$30*((drdp!D38)*DBHR!$B38+(drdp!G38)*DBHR!$C38+(drdp!J38)*DBHR!$D38)</f>
        <v>0</v>
      </c>
      <c r="K38" s="21">
        <f t="shared" si="12"/>
        <v>6.8328138753557476E-6</v>
      </c>
      <c r="L38" s="21">
        <f t="shared" si="13"/>
        <v>5.6031465405121158E-3</v>
      </c>
      <c r="M38" s="21">
        <f t="shared" si="14"/>
        <v>0</v>
      </c>
      <c r="N38" s="21">
        <f t="shared" si="15"/>
        <v>-1.9566618876970735E-4</v>
      </c>
      <c r="O38" s="21">
        <f t="shared" si="16"/>
        <v>0</v>
      </c>
      <c r="P38" s="21">
        <f t="shared" si="17"/>
        <v>0</v>
      </c>
      <c r="Q38" s="19">
        <f t="shared" si="18"/>
        <v>5.9338031364579774E-6</v>
      </c>
      <c r="R38" s="19">
        <f t="shared" si="19"/>
        <v>4.8659262673671783E-3</v>
      </c>
      <c r="S38" s="19">
        <f t="shared" si="20"/>
        <v>0</v>
      </c>
      <c r="T38" s="19">
        <f t="shared" si="21"/>
        <v>-1.6992188954656969E-4</v>
      </c>
      <c r="U38" s="19">
        <f t="shared" si="22"/>
        <v>0</v>
      </c>
      <c r="V38" s="19">
        <f t="shared" si="23"/>
        <v>0</v>
      </c>
    </row>
    <row r="39" spans="1:23" x14ac:dyDescent="0.25">
      <c r="A39" s="26">
        <f>Wellpath!E39</f>
        <v>3600</v>
      </c>
      <c r="B39" s="22">
        <v>0</v>
      </c>
      <c r="C39" s="22">
        <v>0</v>
      </c>
      <c r="D39" s="22">
        <f t="shared" si="0"/>
        <v>3.9314164891663715E-5</v>
      </c>
      <c r="E39" s="20">
        <f>Model!$W$30*((drdp!B39+drdp!K39)*DBHR!$B39+(drdp!E39+drdp!N39)*DBHR!$C39+(drdp!H39+drdp!Q39)*DBHR!$D39)</f>
        <v>-1.1603566926440753E-3</v>
      </c>
      <c r="F39" s="20">
        <f>Model!$W$30*((drdp!C39+drdp!L39)*DBHR!$B39+(drdp!F39+drdp!O39)*DBHR!$C39+(drdp!I39+drdp!R39)*DBHR!$D39)</f>
        <v>3.3228268149082002E-2</v>
      </c>
      <c r="G39" s="20">
        <f>Model!$W$30*((drdp!D39+drdp!M39)*DBHR!$B39+(drdp!G39+drdp!P39)*DBHR!$C39+(drdp!J39+drdp!S39)*DBHR!$D39)</f>
        <v>0</v>
      </c>
      <c r="H39" s="18">
        <f>Model!$W$30*((drdp!B39)*DBHR!$B39+(drdp!E39)*DBHR!$C39+(drdp!H39)*DBHR!$D39)</f>
        <v>-5.8017834632203766E-4</v>
      </c>
      <c r="I39" s="18">
        <f>Model!$W$30*((drdp!C39)*DBHR!$B39+(drdp!F39)*DBHR!$C39+(drdp!I39)*DBHR!$D39)</f>
        <v>1.6614134074541001E-2</v>
      </c>
      <c r="J39" s="18">
        <f>Model!$W$30*((drdp!D39)*DBHR!$B39+(drdp!G39)*DBHR!$C39+(drdp!J39)*DBHR!$D39)</f>
        <v>0</v>
      </c>
      <c r="K39" s="21">
        <f t="shared" si="12"/>
        <v>8.1792415295196451E-6</v>
      </c>
      <c r="L39" s="21">
        <f t="shared" si="13"/>
        <v>6.7072643446994132E-3</v>
      </c>
      <c r="M39" s="21">
        <f t="shared" si="14"/>
        <v>0</v>
      </c>
      <c r="N39" s="21">
        <f t="shared" si="15"/>
        <v>-2.3422283210146661E-4</v>
      </c>
      <c r="O39" s="21">
        <f t="shared" si="16"/>
        <v>0</v>
      </c>
      <c r="P39" s="21">
        <f t="shared" si="17"/>
        <v>0</v>
      </c>
      <c r="Q39" s="19">
        <f t="shared" si="18"/>
        <v>7.1694207888967215E-6</v>
      </c>
      <c r="R39" s="19">
        <f t="shared" si="19"/>
        <v>5.8791759915589404E-3</v>
      </c>
      <c r="S39" s="19">
        <f t="shared" si="20"/>
        <v>0</v>
      </c>
      <c r="T39" s="19">
        <f t="shared" si="21"/>
        <v>-2.0530534960264718E-4</v>
      </c>
      <c r="U39" s="19">
        <f t="shared" si="22"/>
        <v>0</v>
      </c>
      <c r="V39" s="19">
        <f t="shared" si="23"/>
        <v>0</v>
      </c>
    </row>
    <row r="40" spans="1:23" x14ac:dyDescent="0.25">
      <c r="A40" s="26">
        <f>Wellpath!E40</f>
        <v>3700</v>
      </c>
      <c r="B40" s="22">
        <v>0</v>
      </c>
      <c r="C40" s="22">
        <v>0</v>
      </c>
      <c r="D40" s="22">
        <f t="shared" si="0"/>
        <v>3.9314164891663715E-5</v>
      </c>
      <c r="E40" s="20">
        <f>Model!$W$30*((drdp!B40+drdp!K40)*DBHR!$B40+(drdp!E40+drdp!N40)*DBHR!$C40+(drdp!H40+drdp!Q40)*DBHR!$D40)</f>
        <v>-1.1603566926440753E-3</v>
      </c>
      <c r="F40" s="20">
        <f>Model!$W$30*((drdp!C40+drdp!L40)*DBHR!$B40+(drdp!F40+drdp!O40)*DBHR!$C40+(drdp!I40+drdp!R40)*DBHR!$D40)</f>
        <v>3.3228268149082002E-2</v>
      </c>
      <c r="G40" s="20">
        <f>Model!$W$30*((drdp!D40+drdp!M40)*DBHR!$B40+(drdp!G40+drdp!P40)*DBHR!$C40+(drdp!J40+drdp!S40)*DBHR!$D40)</f>
        <v>0</v>
      </c>
      <c r="H40" s="18">
        <f>Model!$W$30*((drdp!B40)*DBHR!$B40+(drdp!E40)*DBHR!$C40+(drdp!H40)*DBHR!$D40)</f>
        <v>-5.8017834632203766E-4</v>
      </c>
      <c r="I40" s="18">
        <f>Model!$W$30*((drdp!C40)*DBHR!$B40+(drdp!F40)*DBHR!$C40+(drdp!I40)*DBHR!$D40)</f>
        <v>1.6614134074541001E-2</v>
      </c>
      <c r="J40" s="18">
        <f>Model!$W$30*((drdp!D40)*DBHR!$B40+(drdp!G40)*DBHR!$C40+(drdp!J40)*DBHR!$D40)</f>
        <v>0</v>
      </c>
      <c r="K40" s="21">
        <f t="shared" si="12"/>
        <v>9.5256691836835427E-6</v>
      </c>
      <c r="L40" s="21">
        <f t="shared" si="13"/>
        <v>7.8113821488867106E-3</v>
      </c>
      <c r="M40" s="21">
        <f t="shared" si="14"/>
        <v>0</v>
      </c>
      <c r="N40" s="21">
        <f t="shared" si="15"/>
        <v>-2.7277947543322589E-4</v>
      </c>
      <c r="O40" s="21">
        <f t="shared" si="16"/>
        <v>0</v>
      </c>
      <c r="P40" s="21">
        <f t="shared" si="17"/>
        <v>0</v>
      </c>
      <c r="Q40" s="19">
        <f t="shared" si="18"/>
        <v>8.5158484430606191E-6</v>
      </c>
      <c r="R40" s="19">
        <f t="shared" si="19"/>
        <v>6.9832937957462378E-3</v>
      </c>
      <c r="S40" s="19">
        <f t="shared" si="20"/>
        <v>0</v>
      </c>
      <c r="T40" s="19">
        <f t="shared" si="21"/>
        <v>-2.4386199293440644E-4</v>
      </c>
      <c r="U40" s="19">
        <f t="shared" si="22"/>
        <v>0</v>
      </c>
      <c r="V40" s="19">
        <f t="shared" si="23"/>
        <v>0</v>
      </c>
    </row>
    <row r="41" spans="1:23" x14ac:dyDescent="0.25">
      <c r="A41" s="26">
        <f>Wellpath!E41</f>
        <v>3800</v>
      </c>
      <c r="B41" s="22">
        <v>0</v>
      </c>
      <c r="C41" s="22">
        <v>0</v>
      </c>
      <c r="D41" s="22">
        <f t="shared" si="0"/>
        <v>3.9314164891663715E-5</v>
      </c>
      <c r="E41" s="20">
        <f>Model!$W$30*((drdp!B41+drdp!K41)*DBHR!$B41+(drdp!E41+drdp!N41)*DBHR!$C41+(drdp!H41+drdp!Q41)*DBHR!$D41)</f>
        <v>-1.1603566926440753E-3</v>
      </c>
      <c r="F41" s="20">
        <f>Model!$W$30*((drdp!C41+drdp!L41)*DBHR!$B41+(drdp!F41+drdp!O41)*DBHR!$C41+(drdp!I41+drdp!R41)*DBHR!$D41)</f>
        <v>3.3228268149082002E-2</v>
      </c>
      <c r="G41" s="20">
        <f>Model!$W$30*((drdp!D41+drdp!M41)*DBHR!$B41+(drdp!G41+drdp!P41)*DBHR!$C41+(drdp!J41+drdp!S41)*DBHR!$D41)</f>
        <v>0</v>
      </c>
      <c r="H41" s="18">
        <f>Model!$W$30*((drdp!B41)*DBHR!$B41+(drdp!E41)*DBHR!$C41+(drdp!H41)*DBHR!$D41)</f>
        <v>-5.8017834632203766E-4</v>
      </c>
      <c r="I41" s="18">
        <f>Model!$W$30*((drdp!C41)*DBHR!$B41+(drdp!F41)*DBHR!$C41+(drdp!I41)*DBHR!$D41)</f>
        <v>1.6614134074541001E-2</v>
      </c>
      <c r="J41" s="18">
        <f>Model!$W$30*((drdp!D41)*DBHR!$B41+(drdp!G41)*DBHR!$C41+(drdp!J41)*DBHR!$D41)</f>
        <v>0</v>
      </c>
      <c r="K41" s="21">
        <f t="shared" si="12"/>
        <v>1.087209683784744E-5</v>
      </c>
      <c r="L41" s="21">
        <f t="shared" si="13"/>
        <v>8.9154999530740089E-3</v>
      </c>
      <c r="M41" s="21">
        <f t="shared" si="14"/>
        <v>0</v>
      </c>
      <c r="N41" s="21">
        <f t="shared" si="15"/>
        <v>-3.1133611876498515E-4</v>
      </c>
      <c r="O41" s="21">
        <f t="shared" si="16"/>
        <v>0</v>
      </c>
      <c r="P41" s="21">
        <f t="shared" si="17"/>
        <v>0</v>
      </c>
      <c r="Q41" s="19">
        <f t="shared" si="18"/>
        <v>9.8622760972245167E-6</v>
      </c>
      <c r="R41" s="19">
        <f t="shared" si="19"/>
        <v>8.0874115999335344E-3</v>
      </c>
      <c r="S41" s="19">
        <f t="shared" si="20"/>
        <v>0</v>
      </c>
      <c r="T41" s="19">
        <f t="shared" si="21"/>
        <v>-2.8241863626616572E-4</v>
      </c>
      <c r="U41" s="19">
        <f t="shared" si="22"/>
        <v>0</v>
      </c>
      <c r="V41" s="19">
        <f t="shared" si="23"/>
        <v>0</v>
      </c>
    </row>
    <row r="42" spans="1:23" x14ac:dyDescent="0.25">
      <c r="A42" s="26">
        <f>Wellpath!E42</f>
        <v>3900</v>
      </c>
      <c r="B42" s="22">
        <v>0</v>
      </c>
      <c r="C42" s="22">
        <v>0</v>
      </c>
      <c r="D42" s="22">
        <f t="shared" si="0"/>
        <v>3.9314164891663715E-5</v>
      </c>
      <c r="E42" s="20">
        <f>Model!$W$30*((drdp!B42+drdp!K42)*DBHR!$B42+(drdp!E42+drdp!N42)*DBHR!$C42+(drdp!H42+drdp!Q42)*DBHR!$D42)</f>
        <v>-1.1603566926440753E-3</v>
      </c>
      <c r="F42" s="20">
        <f>Model!$W$30*((drdp!C42+drdp!L42)*DBHR!$B42+(drdp!F42+drdp!O42)*DBHR!$C42+(drdp!I42+drdp!R42)*DBHR!$D42)</f>
        <v>3.3228268149082002E-2</v>
      </c>
      <c r="G42" s="20">
        <f>Model!$W$30*((drdp!D42+drdp!M42)*DBHR!$B42+(drdp!G42+drdp!P42)*DBHR!$C42+(drdp!J42+drdp!S42)*DBHR!$D42)</f>
        <v>0</v>
      </c>
      <c r="H42" s="18">
        <f>Model!$W$30*((drdp!B42)*DBHR!$B42+(drdp!E42)*DBHR!$C42+(drdp!H42)*DBHR!$D42)</f>
        <v>-5.8017834632203766E-4</v>
      </c>
      <c r="I42" s="18">
        <f>Model!$W$30*((drdp!C42)*DBHR!$B42+(drdp!F42)*DBHR!$C42+(drdp!I42)*DBHR!$D42)</f>
        <v>1.6614134074541001E-2</v>
      </c>
      <c r="J42" s="18">
        <f>Model!$W$30*((drdp!D42)*DBHR!$B42+(drdp!G42)*DBHR!$C42+(drdp!J42)*DBHR!$D42)</f>
        <v>0</v>
      </c>
      <c r="K42" s="21">
        <f t="shared" si="12"/>
        <v>1.2218524492011338E-5</v>
      </c>
      <c r="L42" s="21">
        <f t="shared" si="13"/>
        <v>1.0019617757261307E-2</v>
      </c>
      <c r="M42" s="21">
        <f t="shared" si="14"/>
        <v>0</v>
      </c>
      <c r="N42" s="21">
        <f t="shared" si="15"/>
        <v>-3.4989276209674441E-4</v>
      </c>
      <c r="O42" s="21">
        <f t="shared" si="16"/>
        <v>0</v>
      </c>
      <c r="P42" s="21">
        <f t="shared" si="17"/>
        <v>0</v>
      </c>
      <c r="Q42" s="19">
        <f t="shared" si="18"/>
        <v>1.1208703751388414E-5</v>
      </c>
      <c r="R42" s="19">
        <f t="shared" si="19"/>
        <v>9.1915294041208326E-3</v>
      </c>
      <c r="S42" s="19">
        <f t="shared" si="20"/>
        <v>0</v>
      </c>
      <c r="T42" s="19">
        <f t="shared" si="21"/>
        <v>-3.2097527959792498E-4</v>
      </c>
      <c r="U42" s="19">
        <f t="shared" si="22"/>
        <v>0</v>
      </c>
      <c r="V42" s="19">
        <f t="shared" si="23"/>
        <v>0</v>
      </c>
    </row>
    <row r="43" spans="1:23" x14ac:dyDescent="0.25">
      <c r="A43" s="26">
        <f>Wellpath!E43</f>
        <v>4000</v>
      </c>
      <c r="B43" s="22">
        <v>0</v>
      </c>
      <c r="C43" s="22">
        <v>0</v>
      </c>
      <c r="D43" s="22">
        <f t="shared" si="0"/>
        <v>3.9314164891663715E-5</v>
      </c>
      <c r="E43" s="20">
        <f>Model!$W$30*((drdp!B43+drdp!K43)*DBHR!$B43+(drdp!E43+drdp!N43)*DBHR!$C43+(drdp!H43+drdp!Q43)*DBHR!$D43)</f>
        <v>-1.1603566926440753E-3</v>
      </c>
      <c r="F43" s="20">
        <f>Model!$W$30*((drdp!C43+drdp!L43)*DBHR!$B43+(drdp!F43+drdp!O43)*DBHR!$C43+(drdp!I43+drdp!R43)*DBHR!$D43)</f>
        <v>3.3228268149082002E-2</v>
      </c>
      <c r="G43" s="20">
        <f>Model!$W$30*((drdp!D43+drdp!M43)*DBHR!$B43+(drdp!G43+drdp!P43)*DBHR!$C43+(drdp!J43+drdp!S43)*DBHR!$D43)</f>
        <v>0</v>
      </c>
      <c r="H43" s="18">
        <f>Model!$W$30*((drdp!B43)*DBHR!$B43+(drdp!E43)*DBHR!$C43+(drdp!H43)*DBHR!$D43)</f>
        <v>-5.8017834632203766E-4</v>
      </c>
      <c r="I43" s="18">
        <f>Model!$W$30*((drdp!C43)*DBHR!$B43+(drdp!F43)*DBHR!$C43+(drdp!I43)*DBHR!$D43)</f>
        <v>1.6614134074541001E-2</v>
      </c>
      <c r="J43" s="18">
        <f>Model!$W$30*((drdp!D43)*DBHR!$B43+(drdp!G43)*DBHR!$C43+(drdp!J43)*DBHR!$D43)</f>
        <v>0</v>
      </c>
      <c r="K43" s="21">
        <f t="shared" si="12"/>
        <v>1.3564952146175235E-5</v>
      </c>
      <c r="L43" s="21">
        <f t="shared" si="13"/>
        <v>1.1123735561448606E-2</v>
      </c>
      <c r="M43" s="21">
        <f t="shared" si="14"/>
        <v>0</v>
      </c>
      <c r="N43" s="21">
        <f t="shared" si="15"/>
        <v>-3.8844940542850367E-4</v>
      </c>
      <c r="O43" s="21">
        <f t="shared" si="16"/>
        <v>0</v>
      </c>
      <c r="P43" s="21">
        <f t="shared" si="17"/>
        <v>0</v>
      </c>
      <c r="Q43" s="19">
        <f t="shared" si="18"/>
        <v>1.2555131405552312E-5</v>
      </c>
      <c r="R43" s="19">
        <f t="shared" si="19"/>
        <v>1.0295647208308131E-2</v>
      </c>
      <c r="S43" s="19">
        <f t="shared" si="20"/>
        <v>0</v>
      </c>
      <c r="T43" s="19">
        <f t="shared" si="21"/>
        <v>-3.5953192292968424E-4</v>
      </c>
      <c r="U43" s="19">
        <f t="shared" si="22"/>
        <v>0</v>
      </c>
      <c r="V43" s="19">
        <f t="shared" si="23"/>
        <v>0</v>
      </c>
      <c r="W43" s="10" t="s">
        <v>62</v>
      </c>
    </row>
    <row r="44" spans="1:23" s="36" customFormat="1" x14ac:dyDescent="0.25">
      <c r="A44" s="26">
        <f>Wellpath!E44</f>
        <v>4100</v>
      </c>
      <c r="B44" s="22">
        <v>0</v>
      </c>
      <c r="C44" s="22">
        <v>0</v>
      </c>
      <c r="D44" s="22">
        <f t="shared" si="0"/>
        <v>3.9314164891663715E-5</v>
      </c>
      <c r="E44" s="20">
        <f>Model!$W$30*((drdp!B44+drdp!K44)*DBHR!$B44+(drdp!E44+drdp!N44)*DBHR!$C44+(drdp!H44+drdp!Q44)*DBHR!$D44)</f>
        <v>-1.1603566926440753E-3</v>
      </c>
      <c r="F44" s="20">
        <f>Model!$W$30*((drdp!C44+drdp!L44)*DBHR!$B44+(drdp!F44+drdp!O44)*DBHR!$C44+(drdp!I44+drdp!R44)*DBHR!$D44)</f>
        <v>3.3228268149082002E-2</v>
      </c>
      <c r="G44" s="20">
        <f>Model!$W$30*((drdp!D44+drdp!M44)*DBHR!$B44+(drdp!G44+drdp!P44)*DBHR!$C44+(drdp!J44+drdp!S44)*DBHR!$D44)</f>
        <v>0</v>
      </c>
      <c r="H44" s="32">
        <f>Model!$W$30*((drdp!B44)*DBHR!$B44+(drdp!E44)*DBHR!$C44+(drdp!H44)*DBHR!$D44)</f>
        <v>-5.8017834632203766E-4</v>
      </c>
      <c r="I44" s="32">
        <f>Model!$W$30*((drdp!C44)*DBHR!$B44+(drdp!F44)*DBHR!$C44+(drdp!I44)*DBHR!$D44)</f>
        <v>1.6614134074541001E-2</v>
      </c>
      <c r="J44" s="32">
        <f>Model!$W$30*((drdp!D44)*DBHR!$B44+(drdp!G44)*DBHR!$C44+(drdp!J44)*DBHR!$D44)</f>
        <v>0</v>
      </c>
      <c r="K44" s="21">
        <f t="shared" si="12"/>
        <v>1.4911379800339133E-5</v>
      </c>
      <c r="L44" s="21">
        <f t="shared" si="13"/>
        <v>1.2227853365635904E-2</v>
      </c>
      <c r="M44" s="21">
        <f t="shared" si="14"/>
        <v>0</v>
      </c>
      <c r="N44" s="21">
        <f t="shared" si="15"/>
        <v>-4.2700604876026293E-4</v>
      </c>
      <c r="O44" s="21">
        <f t="shared" si="16"/>
        <v>0</v>
      </c>
      <c r="P44" s="21">
        <f t="shared" si="17"/>
        <v>0</v>
      </c>
      <c r="Q44" s="19">
        <f t="shared" si="18"/>
        <v>1.3901559059716209E-5</v>
      </c>
      <c r="R44" s="19">
        <f t="shared" si="19"/>
        <v>1.1399765012495429E-2</v>
      </c>
      <c r="S44" s="19">
        <f t="shared" si="20"/>
        <v>0</v>
      </c>
      <c r="T44" s="19">
        <f t="shared" si="21"/>
        <v>-3.980885662614435E-4</v>
      </c>
      <c r="U44" s="19">
        <f t="shared" si="22"/>
        <v>0</v>
      </c>
      <c r="V44" s="19">
        <f t="shared" si="23"/>
        <v>0</v>
      </c>
    </row>
    <row r="45" spans="1:23" x14ac:dyDescent="0.25">
      <c r="A45" s="26">
        <f>Wellpath!E45</f>
        <v>4200</v>
      </c>
      <c r="B45" s="22">
        <v>0</v>
      </c>
      <c r="C45" s="22">
        <v>0</v>
      </c>
      <c r="D45" s="22">
        <f t="shared" si="0"/>
        <v>3.9314164891663715E-5</v>
      </c>
      <c r="E45" s="20">
        <f>Model!$W$30*((drdp!B45+drdp!K45)*DBHR!$B45+(drdp!E45+drdp!N45)*DBHR!$C45+(drdp!H45+drdp!Q45)*DBHR!$D45)</f>
        <v>-1.1603566926440753E-3</v>
      </c>
      <c r="F45" s="20">
        <f>Model!$W$30*((drdp!C45+drdp!L45)*DBHR!$B45+(drdp!F45+drdp!O45)*DBHR!$C45+(drdp!I45+drdp!R45)*DBHR!$D45)</f>
        <v>3.3228268149082002E-2</v>
      </c>
      <c r="G45" s="20">
        <f>Model!$W$30*((drdp!D45+drdp!M45)*DBHR!$B45+(drdp!G45+drdp!P45)*DBHR!$C45+(drdp!J45+drdp!S45)*DBHR!$D45)</f>
        <v>0</v>
      </c>
      <c r="H45" s="18">
        <f>Model!$W$30*((drdp!B45)*DBHR!$B45+(drdp!E45)*DBHR!$C45+(drdp!H45)*DBHR!$D45)</f>
        <v>-5.8017834632203766E-4</v>
      </c>
      <c r="I45" s="18">
        <f>Model!$W$30*((drdp!C45)*DBHR!$B45+(drdp!F45)*DBHR!$C45+(drdp!I45)*DBHR!$D45)</f>
        <v>1.6614134074541001E-2</v>
      </c>
      <c r="J45" s="18">
        <f>Model!$W$30*((drdp!D45)*DBHR!$B45+(drdp!G45)*DBHR!$C45+(drdp!J45)*DBHR!$D45)</f>
        <v>0</v>
      </c>
      <c r="K45" s="21">
        <f t="shared" si="12"/>
        <v>1.6257807454503031E-5</v>
      </c>
      <c r="L45" s="21">
        <f t="shared" si="13"/>
        <v>1.3331971169823202E-2</v>
      </c>
      <c r="M45" s="21">
        <f t="shared" si="14"/>
        <v>0</v>
      </c>
      <c r="N45" s="21">
        <f t="shared" si="15"/>
        <v>-4.6556269209202219E-4</v>
      </c>
      <c r="O45" s="21">
        <f t="shared" si="16"/>
        <v>0</v>
      </c>
      <c r="P45" s="21">
        <f t="shared" si="17"/>
        <v>0</v>
      </c>
      <c r="Q45" s="19">
        <f t="shared" si="18"/>
        <v>1.5247986713880107E-5</v>
      </c>
      <c r="R45" s="19">
        <f t="shared" si="19"/>
        <v>1.2503882816682728E-2</v>
      </c>
      <c r="S45" s="19">
        <f t="shared" si="20"/>
        <v>0</v>
      </c>
      <c r="T45" s="19">
        <f t="shared" si="21"/>
        <v>-4.3664520959320276E-4</v>
      </c>
      <c r="U45" s="19">
        <f t="shared" si="22"/>
        <v>0</v>
      </c>
      <c r="V45" s="19">
        <f t="shared" si="23"/>
        <v>0</v>
      </c>
    </row>
    <row r="46" spans="1:23" x14ac:dyDescent="0.25">
      <c r="A46" s="26">
        <f>Wellpath!E46</f>
        <v>4300</v>
      </c>
      <c r="B46" s="22">
        <v>0</v>
      </c>
      <c r="C46" s="22">
        <v>0</v>
      </c>
      <c r="D46" s="22">
        <f t="shared" si="0"/>
        <v>3.9314164891663715E-5</v>
      </c>
      <c r="E46" s="20">
        <f>Model!$W$30*((drdp!B46+drdp!K46)*DBHR!$B46+(drdp!E46+drdp!N46)*DBHR!$C46+(drdp!H46+drdp!Q46)*DBHR!$D46)</f>
        <v>-1.1603566926440753E-3</v>
      </c>
      <c r="F46" s="20">
        <f>Model!$W$30*((drdp!C46+drdp!L46)*DBHR!$B46+(drdp!F46+drdp!O46)*DBHR!$C46+(drdp!I46+drdp!R46)*DBHR!$D46)</f>
        <v>3.3228268149082002E-2</v>
      </c>
      <c r="G46" s="20">
        <f>Model!$W$30*((drdp!D46+drdp!M46)*DBHR!$B46+(drdp!G46+drdp!P46)*DBHR!$C46+(drdp!J46+drdp!S46)*DBHR!$D46)</f>
        <v>0</v>
      </c>
      <c r="H46" s="18">
        <f>Model!$W$30*((drdp!B46)*DBHR!$B46+(drdp!E46)*DBHR!$C46+(drdp!H46)*DBHR!$D46)</f>
        <v>-5.8017834632203766E-4</v>
      </c>
      <c r="I46" s="18">
        <f>Model!$W$30*((drdp!C46)*DBHR!$B46+(drdp!F46)*DBHR!$C46+(drdp!I46)*DBHR!$D46)</f>
        <v>1.6614134074541001E-2</v>
      </c>
      <c r="J46" s="18">
        <f>Model!$W$30*((drdp!D46)*DBHR!$B46+(drdp!G46)*DBHR!$C46+(drdp!J46)*DBHR!$D46)</f>
        <v>0</v>
      </c>
      <c r="K46" s="21">
        <f t="shared" si="12"/>
        <v>1.7604235108666926E-5</v>
      </c>
      <c r="L46" s="21">
        <f t="shared" si="13"/>
        <v>1.44360889740105E-2</v>
      </c>
      <c r="M46" s="21">
        <f t="shared" si="14"/>
        <v>0</v>
      </c>
      <c r="N46" s="21">
        <f t="shared" si="15"/>
        <v>-5.0411933542378144E-4</v>
      </c>
      <c r="O46" s="21">
        <f t="shared" si="16"/>
        <v>0</v>
      </c>
      <c r="P46" s="21">
        <f t="shared" si="17"/>
        <v>0</v>
      </c>
      <c r="Q46" s="19">
        <f t="shared" si="18"/>
        <v>1.6594414368044005E-5</v>
      </c>
      <c r="R46" s="19">
        <f t="shared" si="19"/>
        <v>1.3608000620870026E-2</v>
      </c>
      <c r="S46" s="19">
        <f t="shared" si="20"/>
        <v>0</v>
      </c>
      <c r="T46" s="19">
        <f t="shared" si="21"/>
        <v>-4.7520185292496201E-4</v>
      </c>
      <c r="U46" s="19">
        <f t="shared" si="22"/>
        <v>0</v>
      </c>
      <c r="V46" s="19">
        <f t="shared" si="23"/>
        <v>0</v>
      </c>
    </row>
    <row r="47" spans="1:23" x14ac:dyDescent="0.25">
      <c r="A47" s="26">
        <f>Wellpath!E47</f>
        <v>4400</v>
      </c>
      <c r="B47" s="22">
        <v>0</v>
      </c>
      <c r="C47" s="22">
        <v>0</v>
      </c>
      <c r="D47" s="22">
        <f t="shared" si="0"/>
        <v>3.9314164891663715E-5</v>
      </c>
      <c r="E47" s="20">
        <f>Model!$W$30*((drdp!B47+drdp!K47)*DBHR!$B47+(drdp!E47+drdp!N47)*DBHR!$C47+(drdp!H47+drdp!Q47)*DBHR!$D47)</f>
        <v>-1.1603566926440753E-3</v>
      </c>
      <c r="F47" s="20">
        <f>Model!$W$30*((drdp!C47+drdp!L47)*DBHR!$B47+(drdp!F47+drdp!O47)*DBHR!$C47+(drdp!I47+drdp!R47)*DBHR!$D47)</f>
        <v>3.3228268149082002E-2</v>
      </c>
      <c r="G47" s="20">
        <f>Model!$W$30*((drdp!D47+drdp!M47)*DBHR!$B47+(drdp!G47+drdp!P47)*DBHR!$C47+(drdp!J47+drdp!S47)*DBHR!$D47)</f>
        <v>0</v>
      </c>
      <c r="H47" s="18">
        <f>Model!$W$30*((drdp!B47)*DBHR!$B47+(drdp!E47)*DBHR!$C47+(drdp!H47)*DBHR!$D47)</f>
        <v>-5.8017834632203766E-4</v>
      </c>
      <c r="I47" s="18">
        <f>Model!$W$30*((drdp!C47)*DBHR!$B47+(drdp!F47)*DBHR!$C47+(drdp!I47)*DBHR!$D47)</f>
        <v>1.6614134074541001E-2</v>
      </c>
      <c r="J47" s="18">
        <f>Model!$W$30*((drdp!D47)*DBHR!$B47+(drdp!G47)*DBHR!$C47+(drdp!J47)*DBHR!$D47)</f>
        <v>0</v>
      </c>
      <c r="K47" s="21">
        <f t="shared" si="12"/>
        <v>1.8950662762830822E-5</v>
      </c>
      <c r="L47" s="21">
        <f t="shared" si="13"/>
        <v>1.5540206778197799E-2</v>
      </c>
      <c r="M47" s="21">
        <f t="shared" si="14"/>
        <v>0</v>
      </c>
      <c r="N47" s="21">
        <f t="shared" si="15"/>
        <v>-5.4267597875554076E-4</v>
      </c>
      <c r="O47" s="21">
        <f t="shared" si="16"/>
        <v>0</v>
      </c>
      <c r="P47" s="21">
        <f t="shared" si="17"/>
        <v>0</v>
      </c>
      <c r="Q47" s="19">
        <f t="shared" si="18"/>
        <v>1.79408420222079E-5</v>
      </c>
      <c r="R47" s="19">
        <f t="shared" si="19"/>
        <v>1.4712118425057324E-2</v>
      </c>
      <c r="S47" s="19">
        <f t="shared" si="20"/>
        <v>0</v>
      </c>
      <c r="T47" s="19">
        <f t="shared" si="21"/>
        <v>-5.1375849625672127E-4</v>
      </c>
      <c r="U47" s="19">
        <f t="shared" si="22"/>
        <v>0</v>
      </c>
      <c r="V47" s="19">
        <f t="shared" si="23"/>
        <v>0</v>
      </c>
    </row>
    <row r="48" spans="1:23" x14ac:dyDescent="0.25">
      <c r="A48" s="26">
        <f>Wellpath!E48</f>
        <v>4500</v>
      </c>
      <c r="B48" s="22">
        <v>0</v>
      </c>
      <c r="C48" s="22">
        <v>0</v>
      </c>
      <c r="D48" s="22">
        <f t="shared" si="0"/>
        <v>3.9314164891663715E-5</v>
      </c>
      <c r="E48" s="20">
        <f>Model!$W$30*((drdp!B48+drdp!K48)*DBHR!$B48+(drdp!E48+drdp!N48)*DBHR!$C48+(drdp!H48+drdp!Q48)*DBHR!$D48)</f>
        <v>-1.1603566926440753E-3</v>
      </c>
      <c r="F48" s="20">
        <f>Model!$W$30*((drdp!C48+drdp!L48)*DBHR!$B48+(drdp!F48+drdp!O48)*DBHR!$C48+(drdp!I48+drdp!R48)*DBHR!$D48)</f>
        <v>3.3228268149082002E-2</v>
      </c>
      <c r="G48" s="20">
        <f>Model!$W$30*((drdp!D48+drdp!M48)*DBHR!$B48+(drdp!G48+drdp!P48)*DBHR!$C48+(drdp!J48+drdp!S48)*DBHR!$D48)</f>
        <v>0</v>
      </c>
      <c r="H48" s="18">
        <f>Model!$W$30*((drdp!B48)*DBHR!$B48+(drdp!E48)*DBHR!$C48+(drdp!H48)*DBHR!$D48)</f>
        <v>-5.8017834632203766E-4</v>
      </c>
      <c r="I48" s="18">
        <f>Model!$W$30*((drdp!C48)*DBHR!$B48+(drdp!F48)*DBHR!$C48+(drdp!I48)*DBHR!$D48)</f>
        <v>1.6614134074541001E-2</v>
      </c>
      <c r="J48" s="18">
        <f>Model!$W$30*((drdp!D48)*DBHR!$B48+(drdp!G48)*DBHR!$C48+(drdp!J48)*DBHR!$D48)</f>
        <v>0</v>
      </c>
      <c r="K48" s="21">
        <f t="shared" si="12"/>
        <v>2.0297090416994718E-5</v>
      </c>
      <c r="L48" s="21">
        <f t="shared" si="13"/>
        <v>1.6644324582385097E-2</v>
      </c>
      <c r="M48" s="21">
        <f t="shared" si="14"/>
        <v>0</v>
      </c>
      <c r="N48" s="21">
        <f t="shared" si="15"/>
        <v>-5.8123262208730007E-4</v>
      </c>
      <c r="O48" s="21">
        <f t="shared" si="16"/>
        <v>0</v>
      </c>
      <c r="P48" s="21">
        <f t="shared" si="17"/>
        <v>0</v>
      </c>
      <c r="Q48" s="19">
        <f t="shared" si="18"/>
        <v>1.9287269676371796E-5</v>
      </c>
      <c r="R48" s="19">
        <f t="shared" si="19"/>
        <v>1.5816236229244624E-2</v>
      </c>
      <c r="S48" s="19">
        <f t="shared" si="20"/>
        <v>0</v>
      </c>
      <c r="T48" s="19">
        <f t="shared" si="21"/>
        <v>-5.5231513958848059E-4</v>
      </c>
      <c r="U48" s="19">
        <f t="shared" si="22"/>
        <v>0</v>
      </c>
      <c r="V48" s="19">
        <f t="shared" si="23"/>
        <v>0</v>
      </c>
    </row>
    <row r="49" spans="1:22" x14ac:dyDescent="0.25">
      <c r="A49" s="26">
        <f>Wellpath!E49</f>
        <v>4600</v>
      </c>
      <c r="B49" s="22">
        <v>0</v>
      </c>
      <c r="C49" s="22">
        <v>0</v>
      </c>
      <c r="D49" s="22">
        <f t="shared" si="0"/>
        <v>3.9314164891663715E-5</v>
      </c>
      <c r="E49" s="20">
        <f>Model!$W$30*((drdp!B49+drdp!K49)*DBHR!$B49+(drdp!E49+drdp!N49)*DBHR!$C49+(drdp!H49+drdp!Q49)*DBHR!$D49)</f>
        <v>-1.1603566926440753E-3</v>
      </c>
      <c r="F49" s="20">
        <f>Model!$W$30*((drdp!C49+drdp!L49)*DBHR!$B49+(drdp!F49+drdp!O49)*DBHR!$C49+(drdp!I49+drdp!R49)*DBHR!$D49)</f>
        <v>3.3228268149082002E-2</v>
      </c>
      <c r="G49" s="20">
        <f>Model!$W$30*((drdp!D49+drdp!M49)*DBHR!$B49+(drdp!G49+drdp!P49)*DBHR!$C49+(drdp!J49+drdp!S49)*DBHR!$D49)</f>
        <v>0</v>
      </c>
      <c r="H49" s="18">
        <f>Model!$W$30*((drdp!B49)*DBHR!$B49+(drdp!E49)*DBHR!$C49+(drdp!H49)*DBHR!$D49)</f>
        <v>-5.8017834632203766E-4</v>
      </c>
      <c r="I49" s="18">
        <f>Model!$W$30*((drdp!C49)*DBHR!$B49+(drdp!F49)*DBHR!$C49+(drdp!I49)*DBHR!$D49)</f>
        <v>1.6614134074541001E-2</v>
      </c>
      <c r="J49" s="18">
        <f>Model!$W$30*((drdp!D49)*DBHR!$B49+(drdp!G49)*DBHR!$C49+(drdp!J49)*DBHR!$D49)</f>
        <v>0</v>
      </c>
      <c r="K49" s="21">
        <f t="shared" si="12"/>
        <v>2.1643518071158614E-5</v>
      </c>
      <c r="L49" s="21">
        <f t="shared" si="13"/>
        <v>1.7748442386572395E-2</v>
      </c>
      <c r="M49" s="21">
        <f t="shared" si="14"/>
        <v>0</v>
      </c>
      <c r="N49" s="21">
        <f t="shared" si="15"/>
        <v>-6.1978926541905938E-4</v>
      </c>
      <c r="O49" s="21">
        <f t="shared" si="16"/>
        <v>0</v>
      </c>
      <c r="P49" s="21">
        <f t="shared" si="17"/>
        <v>0</v>
      </c>
      <c r="Q49" s="19">
        <f t="shared" si="18"/>
        <v>2.0633697330535692E-5</v>
      </c>
      <c r="R49" s="19">
        <f t="shared" si="19"/>
        <v>1.6920354033431922E-2</v>
      </c>
      <c r="S49" s="19">
        <f t="shared" si="20"/>
        <v>0</v>
      </c>
      <c r="T49" s="19">
        <f t="shared" si="21"/>
        <v>-5.908717829202399E-4</v>
      </c>
      <c r="U49" s="19">
        <f t="shared" si="22"/>
        <v>0</v>
      </c>
      <c r="V49" s="19">
        <f t="shared" si="23"/>
        <v>0</v>
      </c>
    </row>
    <row r="50" spans="1:22" x14ac:dyDescent="0.25">
      <c r="A50" s="26">
        <f>Wellpath!E50</f>
        <v>4700</v>
      </c>
      <c r="B50" s="22">
        <v>0</v>
      </c>
      <c r="C50" s="22">
        <v>0</v>
      </c>
      <c r="D50" s="22">
        <f t="shared" si="0"/>
        <v>3.9314164891663715E-5</v>
      </c>
      <c r="E50" s="20">
        <f>Model!$W$30*((drdp!B50+drdp!K50)*DBHR!$B50+(drdp!E50+drdp!N50)*DBHR!$C50+(drdp!H50+drdp!Q50)*DBHR!$D50)</f>
        <v>-1.1603566926440712E-3</v>
      </c>
      <c r="F50" s="20">
        <f>Model!$W$30*((drdp!C50+drdp!L50)*DBHR!$B50+(drdp!F50+drdp!O50)*DBHR!$C50+(drdp!I50+drdp!R50)*DBHR!$D50)</f>
        <v>3.3228268149081877E-2</v>
      </c>
      <c r="G50" s="20">
        <f>Model!$W$30*((drdp!D50+drdp!M50)*DBHR!$B50+(drdp!G50+drdp!P50)*DBHR!$C50+(drdp!J50+drdp!S50)*DBHR!$D50)</f>
        <v>0</v>
      </c>
      <c r="H50" s="18">
        <f>Model!$W$30*((drdp!B50)*DBHR!$B50+(drdp!E50)*DBHR!$C50+(drdp!H50)*DBHR!$D50)</f>
        <v>-5.8017834632203766E-4</v>
      </c>
      <c r="I50" s="18">
        <f>Model!$W$30*((drdp!C50)*DBHR!$B50+(drdp!F50)*DBHR!$C50+(drdp!I50)*DBHR!$D50)</f>
        <v>1.6614134074541001E-2</v>
      </c>
      <c r="J50" s="18">
        <f>Model!$W$30*((drdp!D50)*DBHR!$B50+(drdp!G50)*DBHR!$C50+(drdp!J50)*DBHR!$D50)</f>
        <v>0</v>
      </c>
      <c r="K50" s="21">
        <f t="shared" si="12"/>
        <v>2.2989945725322503E-5</v>
      </c>
      <c r="L50" s="21">
        <f t="shared" si="13"/>
        <v>1.8852560190759683E-2</v>
      </c>
      <c r="M50" s="21">
        <f t="shared" si="14"/>
        <v>0</v>
      </c>
      <c r="N50" s="21">
        <f t="shared" si="15"/>
        <v>-6.5834590875081837E-4</v>
      </c>
      <c r="O50" s="21">
        <f t="shared" si="16"/>
        <v>0</v>
      </c>
      <c r="P50" s="21">
        <f t="shared" si="17"/>
        <v>0</v>
      </c>
      <c r="Q50" s="19">
        <f t="shared" si="18"/>
        <v>2.1980124984699588E-5</v>
      </c>
      <c r="R50" s="19">
        <f t="shared" si="19"/>
        <v>1.8024471837619221E-2</v>
      </c>
      <c r="S50" s="19">
        <f t="shared" si="20"/>
        <v>0</v>
      </c>
      <c r="T50" s="19">
        <f t="shared" si="21"/>
        <v>-6.2942842625199921E-4</v>
      </c>
      <c r="U50" s="19">
        <f t="shared" si="22"/>
        <v>0</v>
      </c>
      <c r="V50" s="19">
        <f t="shared" si="23"/>
        <v>0</v>
      </c>
    </row>
    <row r="51" spans="1:22" x14ac:dyDescent="0.25">
      <c r="A51" s="26">
        <f>Wellpath!E51</f>
        <v>4800</v>
      </c>
      <c r="B51" s="22">
        <v>0</v>
      </c>
      <c r="C51" s="22">
        <v>0</v>
      </c>
      <c r="D51" s="22">
        <f t="shared" si="0"/>
        <v>3.9314164891663715E-5</v>
      </c>
      <c r="E51" s="20">
        <f>Model!$W$30*((drdp!B51+drdp!K51)*DBHR!$B51+(drdp!E51+drdp!N51)*DBHR!$C51+(drdp!H51+drdp!Q51)*DBHR!$D51)</f>
        <v>-1.1603566926440712E-3</v>
      </c>
      <c r="F51" s="20">
        <f>Model!$W$30*((drdp!C51+drdp!L51)*DBHR!$B51+(drdp!F51+drdp!O51)*DBHR!$C51+(drdp!I51+drdp!R51)*DBHR!$D51)</f>
        <v>3.3228268149081877E-2</v>
      </c>
      <c r="G51" s="20">
        <f>Model!$W$30*((drdp!D51+drdp!M51)*DBHR!$B51+(drdp!G51+drdp!P51)*DBHR!$C51+(drdp!J51+drdp!S51)*DBHR!$D51)</f>
        <v>0</v>
      </c>
      <c r="H51" s="18">
        <f>Model!$W$30*((drdp!B51)*DBHR!$B51+(drdp!E51)*DBHR!$C51+(drdp!H51)*DBHR!$D51)</f>
        <v>-5.8017834632203332E-4</v>
      </c>
      <c r="I51" s="18">
        <f>Model!$W$30*((drdp!C51)*DBHR!$B51+(drdp!F51)*DBHR!$C51+(drdp!I51)*DBHR!$D51)</f>
        <v>1.6614134074540876E-2</v>
      </c>
      <c r="J51" s="18">
        <f>Model!$W$30*((drdp!D51)*DBHR!$B51+(drdp!G51)*DBHR!$C51+(drdp!J51)*DBHR!$D51)</f>
        <v>0</v>
      </c>
      <c r="K51" s="21">
        <f t="shared" si="12"/>
        <v>2.4336373379486392E-5</v>
      </c>
      <c r="L51" s="21">
        <f t="shared" si="13"/>
        <v>1.9956677994946971E-2</v>
      </c>
      <c r="M51" s="21">
        <f t="shared" si="14"/>
        <v>0</v>
      </c>
      <c r="N51" s="21">
        <f t="shared" si="15"/>
        <v>-6.9690255208257736E-4</v>
      </c>
      <c r="O51" s="21">
        <f t="shared" si="16"/>
        <v>0</v>
      </c>
      <c r="P51" s="21">
        <f t="shared" si="17"/>
        <v>0</v>
      </c>
      <c r="Q51" s="19">
        <f t="shared" si="18"/>
        <v>2.3326552638863474E-5</v>
      </c>
      <c r="R51" s="19">
        <f t="shared" si="19"/>
        <v>1.9128589641806505E-2</v>
      </c>
      <c r="S51" s="19">
        <f t="shared" si="20"/>
        <v>0</v>
      </c>
      <c r="T51" s="19">
        <f t="shared" si="21"/>
        <v>-6.6798506958375809E-4</v>
      </c>
      <c r="U51" s="19">
        <f t="shared" si="22"/>
        <v>0</v>
      </c>
      <c r="V51" s="19">
        <f t="shared" si="23"/>
        <v>0</v>
      </c>
    </row>
    <row r="52" spans="1:22" x14ac:dyDescent="0.25">
      <c r="A52" s="26">
        <f>Wellpath!E52</f>
        <v>4900</v>
      </c>
      <c r="B52" s="22">
        <v>0</v>
      </c>
      <c r="C52" s="22">
        <v>0</v>
      </c>
      <c r="D52" s="22">
        <f t="shared" si="0"/>
        <v>3.9314164891663715E-5</v>
      </c>
      <c r="E52" s="20">
        <f>Model!$W$30*((drdp!B52+drdp!K52)*DBHR!$B52+(drdp!E52+drdp!N52)*DBHR!$C52+(drdp!H52+drdp!Q52)*DBHR!$D52)</f>
        <v>-1.1603566926440753E-3</v>
      </c>
      <c r="F52" s="20">
        <f>Model!$W$30*((drdp!C52+drdp!L52)*DBHR!$B52+(drdp!F52+drdp!O52)*DBHR!$C52+(drdp!I52+drdp!R52)*DBHR!$D52)</f>
        <v>3.3228268149082002E-2</v>
      </c>
      <c r="G52" s="20">
        <f>Model!$W$30*((drdp!D52+drdp!M52)*DBHR!$B52+(drdp!G52+drdp!P52)*DBHR!$C52+(drdp!J52+drdp!S52)*DBHR!$D52)</f>
        <v>0</v>
      </c>
      <c r="H52" s="18">
        <f>Model!$W$30*((drdp!B52)*DBHR!$B52+(drdp!E52)*DBHR!$C52+(drdp!H52)*DBHR!$D52)</f>
        <v>-5.8017834632203766E-4</v>
      </c>
      <c r="I52" s="18">
        <f>Model!$W$30*((drdp!C52)*DBHR!$B52+(drdp!F52)*DBHR!$C52+(drdp!I52)*DBHR!$D52)</f>
        <v>1.6614134074541001E-2</v>
      </c>
      <c r="J52" s="18">
        <f>Model!$W$30*((drdp!D52)*DBHR!$B52+(drdp!G52)*DBHR!$C52+(drdp!J52)*DBHR!$D52)</f>
        <v>0</v>
      </c>
      <c r="K52" s="21">
        <f t="shared" si="12"/>
        <v>2.5682801033650288E-5</v>
      </c>
      <c r="L52" s="21">
        <f t="shared" si="13"/>
        <v>2.1060795799134269E-2</v>
      </c>
      <c r="M52" s="21">
        <f t="shared" si="14"/>
        <v>0</v>
      </c>
      <c r="N52" s="21">
        <f t="shared" si="15"/>
        <v>-7.3545919541433667E-4</v>
      </c>
      <c r="O52" s="21">
        <f t="shared" si="16"/>
        <v>0</v>
      </c>
      <c r="P52" s="21">
        <f t="shared" si="17"/>
        <v>0</v>
      </c>
      <c r="Q52" s="19">
        <f t="shared" si="18"/>
        <v>2.4672980293027366E-5</v>
      </c>
      <c r="R52" s="19">
        <f t="shared" si="19"/>
        <v>2.0232707445993797E-2</v>
      </c>
      <c r="S52" s="19">
        <f t="shared" si="20"/>
        <v>0</v>
      </c>
      <c r="T52" s="19">
        <f t="shared" si="21"/>
        <v>-7.0654171291551719E-4</v>
      </c>
      <c r="U52" s="19">
        <f t="shared" si="22"/>
        <v>0</v>
      </c>
      <c r="V52" s="19">
        <f t="shared" si="23"/>
        <v>0</v>
      </c>
    </row>
    <row r="53" spans="1:22" x14ac:dyDescent="0.25">
      <c r="A53" s="26">
        <f>Wellpath!E53</f>
        <v>5000</v>
      </c>
      <c r="B53" s="22">
        <v>0</v>
      </c>
      <c r="C53" s="22">
        <v>0</v>
      </c>
      <c r="D53" s="22">
        <f t="shared" si="0"/>
        <v>3.9314164891663715E-5</v>
      </c>
      <c r="E53" s="20">
        <f>Model!$W$30*((drdp!B53+drdp!K53)*DBHR!$B53+(drdp!E53+drdp!N53)*DBHR!$C53+(drdp!H53+drdp!Q53)*DBHR!$D53)</f>
        <v>-1.1603566926440753E-3</v>
      </c>
      <c r="F53" s="20">
        <f>Model!$W$30*((drdp!C53+drdp!L53)*DBHR!$B53+(drdp!F53+drdp!O53)*DBHR!$C53+(drdp!I53+drdp!R53)*DBHR!$D53)</f>
        <v>3.3228268149082002E-2</v>
      </c>
      <c r="G53" s="20">
        <f>Model!$W$30*((drdp!D53+drdp!M53)*DBHR!$B53+(drdp!G53+drdp!P53)*DBHR!$C53+(drdp!J53+drdp!S53)*DBHR!$D53)</f>
        <v>0</v>
      </c>
      <c r="H53" s="18">
        <f>Model!$W$30*((drdp!B53)*DBHR!$B53+(drdp!E53)*DBHR!$C53+(drdp!H53)*DBHR!$D53)</f>
        <v>-5.8017834632203766E-4</v>
      </c>
      <c r="I53" s="18">
        <f>Model!$W$30*((drdp!C53)*DBHR!$B53+(drdp!F53)*DBHR!$C53+(drdp!I53)*DBHR!$D53)</f>
        <v>1.6614134074541001E-2</v>
      </c>
      <c r="J53" s="18">
        <f>Model!$W$30*((drdp!D53)*DBHR!$B53+(drdp!G53)*DBHR!$C53+(drdp!J53)*DBHR!$D53)</f>
        <v>0</v>
      </c>
      <c r="K53" s="21">
        <f t="shared" si="12"/>
        <v>2.7029228687814184E-5</v>
      </c>
      <c r="L53" s="21">
        <f t="shared" si="13"/>
        <v>2.2164913603321568E-2</v>
      </c>
      <c r="M53" s="21">
        <f t="shared" si="14"/>
        <v>0</v>
      </c>
      <c r="N53" s="21">
        <f t="shared" si="15"/>
        <v>-7.7401583874609598E-4</v>
      </c>
      <c r="O53" s="21">
        <f t="shared" si="16"/>
        <v>0</v>
      </c>
      <c r="P53" s="21">
        <f t="shared" si="17"/>
        <v>0</v>
      </c>
      <c r="Q53" s="19">
        <f t="shared" si="18"/>
        <v>2.6019407947191262E-5</v>
      </c>
      <c r="R53" s="19">
        <f t="shared" si="19"/>
        <v>2.1336825250181095E-2</v>
      </c>
      <c r="S53" s="19">
        <f t="shared" si="20"/>
        <v>0</v>
      </c>
      <c r="T53" s="19">
        <f t="shared" si="21"/>
        <v>-7.450983562472765E-4</v>
      </c>
      <c r="U53" s="19">
        <f t="shared" si="22"/>
        <v>0</v>
      </c>
      <c r="V53" s="19">
        <f t="shared" si="23"/>
        <v>0</v>
      </c>
    </row>
    <row r="54" spans="1:22" x14ac:dyDescent="0.25">
      <c r="A54" s="26">
        <f>Wellpath!E54</f>
        <v>5100</v>
      </c>
      <c r="B54" s="22">
        <v>0</v>
      </c>
      <c r="C54" s="22">
        <v>0</v>
      </c>
      <c r="D54" s="22">
        <f t="shared" si="0"/>
        <v>3.9314164891663715E-5</v>
      </c>
      <c r="E54" s="20">
        <f>Model!$W$30*((drdp!B54+drdp!K54)*DBHR!$B54+(drdp!E54+drdp!N54)*DBHR!$C54+(drdp!H54+drdp!Q54)*DBHR!$D54)</f>
        <v>-4.3364760964114272E-3</v>
      </c>
      <c r="F54" s="20">
        <f>Model!$W$30*((drdp!C54+drdp!L54)*DBHR!$B54+(drdp!F54+drdp!O54)*DBHR!$C54+(drdp!I54+drdp!R54)*DBHR!$D54)</f>
        <v>3.2457163754874452E-2</v>
      </c>
      <c r="G54" s="20">
        <f>Model!$W$30*((drdp!D54+drdp!M54)*DBHR!$B54+(drdp!G54+drdp!P54)*DBHR!$C54+(drdp!J54+drdp!S54)*DBHR!$D54)</f>
        <v>0</v>
      </c>
      <c r="H54" s="18">
        <f>Model!$W$30*((drdp!B54)*DBHR!$B54+(drdp!E54)*DBHR!$C54+(drdp!H54)*DBHR!$D54)</f>
        <v>-2.1682380482057136E-3</v>
      </c>
      <c r="I54" s="18">
        <f>Model!$W$30*((drdp!C54)*DBHR!$B54+(drdp!F54)*DBHR!$C54+(drdp!I54)*DBHR!$D54)</f>
        <v>1.6228581877437226E-2</v>
      </c>
      <c r="J54" s="18">
        <f>Model!$W$30*((drdp!D54)*DBHR!$B54+(drdp!G54)*DBHR!$C54+(drdp!J54)*DBHR!$D54)</f>
        <v>0</v>
      </c>
      <c r="K54" s="21">
        <f t="shared" si="12"/>
        <v>4.5834253622561871E-5</v>
      </c>
      <c r="L54" s="21">
        <f t="shared" si="13"/>
        <v>2.3218381082332304E-2</v>
      </c>
      <c r="M54" s="21">
        <f t="shared" si="14"/>
        <v>0</v>
      </c>
      <c r="N54" s="21">
        <f t="shared" si="15"/>
        <v>-9.1476555352642034E-4</v>
      </c>
      <c r="O54" s="21">
        <f t="shared" si="16"/>
        <v>0</v>
      </c>
      <c r="P54" s="21">
        <f t="shared" si="17"/>
        <v>0</v>
      </c>
      <c r="Q54" s="19">
        <f t="shared" si="18"/>
        <v>3.1730484921501109E-5</v>
      </c>
      <c r="R54" s="19">
        <f t="shared" si="19"/>
        <v>2.2428280473074252E-2</v>
      </c>
      <c r="S54" s="19">
        <f t="shared" si="20"/>
        <v>0</v>
      </c>
      <c r="T54" s="19">
        <f t="shared" si="21"/>
        <v>-8.0920326744117704E-4</v>
      </c>
      <c r="U54" s="19">
        <f t="shared" si="22"/>
        <v>0</v>
      </c>
      <c r="V54" s="19">
        <f t="shared" si="23"/>
        <v>0</v>
      </c>
    </row>
    <row r="55" spans="1:22" x14ac:dyDescent="0.25">
      <c r="A55" s="26">
        <f>Wellpath!E55</f>
        <v>5200</v>
      </c>
      <c r="B55" s="22">
        <v>0</v>
      </c>
      <c r="C55" s="22">
        <v>0</v>
      </c>
      <c r="D55" s="22">
        <f t="shared" si="0"/>
        <v>3.9314164891663715E-5</v>
      </c>
      <c r="E55" s="20">
        <f>Model!$W$30*((drdp!B55+drdp!K55)*DBHR!$B55+(drdp!E55+drdp!N55)*DBHR!$C55+(drdp!H55+drdp!Q55)*DBHR!$D55)</f>
        <v>-7.5037871679906496E-3</v>
      </c>
      <c r="F55" s="20">
        <f>Model!$W$30*((drdp!C55+drdp!L55)*DBHR!$B55+(drdp!F55+drdp!O55)*DBHR!$C55+(drdp!I55+drdp!R55)*DBHR!$D55)</f>
        <v>3.1595429148175813E-2</v>
      </c>
      <c r="G55" s="20">
        <f>Model!$W$30*((drdp!D55+drdp!M55)*DBHR!$B55+(drdp!G55+drdp!P55)*DBHR!$C55+(drdp!J55+drdp!S55)*DBHR!$D55)</f>
        <v>0</v>
      </c>
      <c r="H55" s="18">
        <f>Model!$W$30*((drdp!B55)*DBHR!$B55+(drdp!E55)*DBHR!$C55+(drdp!H55)*DBHR!$D55)</f>
        <v>-3.7518935839953248E-3</v>
      </c>
      <c r="I55" s="18">
        <f>Model!$W$30*((drdp!C55)*DBHR!$B55+(drdp!F55)*DBHR!$C55+(drdp!I55)*DBHR!$D55)</f>
        <v>1.5797714574087907E-2</v>
      </c>
      <c r="J55" s="18">
        <f>Model!$W$30*((drdp!D55)*DBHR!$B55+(drdp!G55)*DBHR!$C55+(drdp!J55)*DBHR!$D55)</f>
        <v>0</v>
      </c>
      <c r="K55" s="21">
        <f t="shared" si="12"/>
        <v>1.0214107548506301E-4</v>
      </c>
      <c r="L55" s="21">
        <f t="shared" si="13"/>
        <v>2.4216652225389702E-2</v>
      </c>
      <c r="M55" s="21">
        <f t="shared" si="14"/>
        <v>0</v>
      </c>
      <c r="N55" s="21">
        <f t="shared" si="15"/>
        <v>-1.1518509293356597E-3</v>
      </c>
      <c r="O55" s="21">
        <f t="shared" si="16"/>
        <v>0</v>
      </c>
      <c r="P55" s="21">
        <f t="shared" si="17"/>
        <v>0</v>
      </c>
      <c r="Q55" s="19">
        <f t="shared" si="18"/>
        <v>5.9910959088187152E-5</v>
      </c>
      <c r="R55" s="19">
        <f t="shared" si="19"/>
        <v>2.3467948868096652E-2</v>
      </c>
      <c r="S55" s="19">
        <f t="shared" si="20"/>
        <v>0</v>
      </c>
      <c r="T55" s="19">
        <f t="shared" si="21"/>
        <v>-9.7403689747873018E-4</v>
      </c>
      <c r="U55" s="19">
        <f t="shared" si="22"/>
        <v>0</v>
      </c>
      <c r="V55" s="19">
        <f t="shared" si="23"/>
        <v>0</v>
      </c>
    </row>
    <row r="56" spans="1:22" x14ac:dyDescent="0.25">
      <c r="A56" s="26">
        <f>Wellpath!E56</f>
        <v>5300</v>
      </c>
      <c r="B56" s="22">
        <v>0</v>
      </c>
      <c r="C56" s="22">
        <v>0</v>
      </c>
      <c r="D56" s="22">
        <f t="shared" si="0"/>
        <v>3.9314164891663715E-5</v>
      </c>
      <c r="E56" s="20">
        <f>Model!$W$30*((drdp!B56+drdp!K56)*DBHR!$B56+(drdp!E56+drdp!N56)*DBHR!$C56+(drdp!H56+drdp!Q56)*DBHR!$D56)</f>
        <v>-1.0645986676744991E-2</v>
      </c>
      <c r="F56" s="20">
        <f>Model!$W$30*((drdp!C56+drdp!L56)*DBHR!$B56+(drdp!F56+drdp!O56)*DBHR!$C56+(drdp!I56+drdp!R56)*DBHR!$D56)</f>
        <v>3.0639967589650749E-2</v>
      </c>
      <c r="G56" s="20">
        <f>Model!$W$30*((drdp!D56+drdp!M56)*DBHR!$B56+(drdp!G56+drdp!P56)*DBHR!$C56+(drdp!J56+drdp!S56)*DBHR!$D56)</f>
        <v>0</v>
      </c>
      <c r="H56" s="18">
        <f>Model!$W$30*((drdp!B56)*DBHR!$B56+(drdp!E56)*DBHR!$C56+(drdp!H56)*DBHR!$D56)</f>
        <v>-5.3229933383724956E-3</v>
      </c>
      <c r="I56" s="18">
        <f>Model!$W$30*((drdp!C56)*DBHR!$B56+(drdp!F56)*DBHR!$C56+(drdp!I56)*DBHR!$D56)</f>
        <v>1.5319983794825374E-2</v>
      </c>
      <c r="J56" s="18">
        <f>Model!$W$30*((drdp!D56)*DBHR!$B56+(drdp!G56)*DBHR!$C56+(drdp!J56)*DBHR!$D56)</f>
        <v>0</v>
      </c>
      <c r="K56" s="21">
        <f t="shared" si="12"/>
        <v>2.1547810780649486E-4</v>
      </c>
      <c r="L56" s="21">
        <f t="shared" si="13"/>
        <v>2.515545983928455E-2</v>
      </c>
      <c r="M56" s="21">
        <f t="shared" si="14"/>
        <v>0</v>
      </c>
      <c r="N56" s="21">
        <f t="shared" si="15"/>
        <v>-1.4780436160709799E-3</v>
      </c>
      <c r="O56" s="21">
        <f t="shared" si="16"/>
        <v>0</v>
      </c>
      <c r="P56" s="21">
        <f t="shared" si="17"/>
        <v>0</v>
      </c>
      <c r="Q56" s="19">
        <f t="shared" si="18"/>
        <v>1.3047533356542099E-4</v>
      </c>
      <c r="R56" s="19">
        <f t="shared" si="19"/>
        <v>2.4451354128863415E-2</v>
      </c>
      <c r="S56" s="19">
        <f t="shared" si="20"/>
        <v>0</v>
      </c>
      <c r="T56" s="19">
        <f t="shared" si="21"/>
        <v>-1.2333991010194897E-3</v>
      </c>
      <c r="U56" s="19">
        <f t="shared" si="22"/>
        <v>0</v>
      </c>
      <c r="V56" s="19">
        <f t="shared" si="23"/>
        <v>0</v>
      </c>
    </row>
    <row r="57" spans="1:22" x14ac:dyDescent="0.25">
      <c r="A57" s="26">
        <f>Wellpath!E57</f>
        <v>5400</v>
      </c>
      <c r="B57" s="22">
        <v>0</v>
      </c>
      <c r="C57" s="22">
        <v>0</v>
      </c>
      <c r="D57" s="22">
        <f t="shared" si="0"/>
        <v>3.9314164891663715E-5</v>
      </c>
      <c r="E57" s="20">
        <f>Model!$W$30*((drdp!B57+drdp!K57)*DBHR!$B57+(drdp!E57+drdp!N57)*DBHR!$C57+(drdp!H57+drdp!Q57)*DBHR!$D57)</f>
        <v>-1.3763214388443175E-2</v>
      </c>
      <c r="F57" s="20">
        <f>Model!$W$30*((drdp!C57+drdp!L57)*DBHR!$B57+(drdp!F57+drdp!O57)*DBHR!$C57+(drdp!I57+drdp!R57)*DBHR!$D57)</f>
        <v>2.9609701187175361E-2</v>
      </c>
      <c r="G57" s="20">
        <f>Model!$W$30*((drdp!D57+drdp!M57)*DBHR!$B57+(drdp!G57+drdp!P57)*DBHR!$C57+(drdp!J57+drdp!S57)*DBHR!$D57)</f>
        <v>0</v>
      </c>
      <c r="H57" s="18">
        <f>Model!$W$30*((drdp!B57)*DBHR!$B57+(drdp!E57)*DBHR!$C57+(drdp!H57)*DBHR!$D57)</f>
        <v>-6.8816071942215873E-3</v>
      </c>
      <c r="I57" s="18">
        <f>Model!$W$30*((drdp!C57)*DBHR!$B57+(drdp!F57)*DBHR!$C57+(drdp!I57)*DBHR!$D57)</f>
        <v>1.480485059358768E-2</v>
      </c>
      <c r="J57" s="18">
        <f>Model!$W$30*((drdp!D57)*DBHR!$B57+(drdp!G57)*DBHR!$C57+(drdp!J57)*DBHR!$D57)</f>
        <v>0</v>
      </c>
      <c r="K57" s="21">
        <f t="shared" si="12"/>
        <v>4.049041781087441E-4</v>
      </c>
      <c r="L57" s="21">
        <f t="shared" si="13"/>
        <v>2.6032194243678364E-2</v>
      </c>
      <c r="M57" s="21">
        <f t="shared" si="14"/>
        <v>0</v>
      </c>
      <c r="N57" s="21">
        <f t="shared" si="15"/>
        <v>-1.8855682814878148E-3</v>
      </c>
      <c r="O57" s="21">
        <f t="shared" si="16"/>
        <v>0</v>
      </c>
      <c r="P57" s="21">
        <f t="shared" si="17"/>
        <v>0</v>
      </c>
      <c r="Q57" s="19">
        <f t="shared" si="18"/>
        <v>2.6283462538205716E-4</v>
      </c>
      <c r="R57" s="19">
        <f t="shared" si="19"/>
        <v>2.5374643440383003E-2</v>
      </c>
      <c r="S57" s="19">
        <f t="shared" si="20"/>
        <v>0</v>
      </c>
      <c r="T57" s="19">
        <f t="shared" si="21"/>
        <v>-1.5799247824251886E-3</v>
      </c>
      <c r="U57" s="19">
        <f t="shared" si="22"/>
        <v>0</v>
      </c>
      <c r="V57" s="19">
        <f t="shared" si="23"/>
        <v>0</v>
      </c>
    </row>
    <row r="58" spans="1:22" x14ac:dyDescent="0.25">
      <c r="A58" s="26">
        <f>Wellpath!E58</f>
        <v>5500</v>
      </c>
      <c r="B58" s="22">
        <v>0</v>
      </c>
      <c r="C58" s="22">
        <v>0</v>
      </c>
      <c r="D58" s="22">
        <f t="shared" si="0"/>
        <v>3.9314164891663715E-5</v>
      </c>
      <c r="E58" s="20">
        <f>Model!$W$30*((drdp!B58+drdp!K58)*DBHR!$B58+(drdp!E58+drdp!N58)*DBHR!$C58+(drdp!H58+drdp!Q58)*DBHR!$D58)</f>
        <v>-1.0569982170921628E-2</v>
      </c>
      <c r="F58" s="20">
        <f>Model!$W$30*((drdp!C58+drdp!L58)*DBHR!$B58+(drdp!F58+drdp!O58)*DBHR!$C58+(drdp!I58+drdp!R58)*DBHR!$D58)</f>
        <v>1.7887111049493157E-2</v>
      </c>
      <c r="G58" s="20">
        <f>Model!$W$30*((drdp!D58+drdp!M58)*DBHR!$B58+(drdp!G58+drdp!P58)*DBHR!$C58+(drdp!J58+drdp!S58)*DBHR!$D58)</f>
        <v>0</v>
      </c>
      <c r="H58" s="18">
        <f>Model!$W$30*((drdp!B58)*DBHR!$B58+(drdp!E58)*DBHR!$C58+(drdp!H58)*DBHR!$D58)</f>
        <v>-8.4196130085404143E-3</v>
      </c>
      <c r="I58" s="18">
        <f>Model!$W$30*((drdp!C58)*DBHR!$B58+(drdp!F58)*DBHR!$C58+(drdp!I58)*DBHR!$D58)</f>
        <v>1.4248136888237352E-2</v>
      </c>
      <c r="J58" s="18">
        <f>Model!$W$30*((drdp!D58)*DBHR!$B58+(drdp!G58)*DBHR!$C58+(drdp!J58)*DBHR!$D58)</f>
        <v>0</v>
      </c>
      <c r="K58" s="21">
        <f t="shared" si="12"/>
        <v>5.166287012023452E-4</v>
      </c>
      <c r="L58" s="21">
        <f t="shared" si="13"/>
        <v>2.6352142985375263E-2</v>
      </c>
      <c r="M58" s="21">
        <f t="shared" si="14"/>
        <v>0</v>
      </c>
      <c r="N58" s="21">
        <f t="shared" si="15"/>
        <v>-2.0746347263702527E-3</v>
      </c>
      <c r="O58" s="21">
        <f t="shared" si="16"/>
        <v>0</v>
      </c>
      <c r="P58" s="21">
        <f t="shared" si="17"/>
        <v>0</v>
      </c>
      <c r="Q58" s="19">
        <f t="shared" si="18"/>
        <v>4.7579406132232708E-4</v>
      </c>
      <c r="R58" s="19">
        <f t="shared" si="19"/>
        <v>2.6235203648464312E-2</v>
      </c>
      <c r="S58" s="19">
        <f t="shared" si="20"/>
        <v>0</v>
      </c>
      <c r="T58" s="19">
        <f t="shared" si="21"/>
        <v>-2.0055320801794824E-3</v>
      </c>
      <c r="U58" s="19">
        <f t="shared" si="22"/>
        <v>0</v>
      </c>
      <c r="V58" s="19">
        <f t="shared" si="23"/>
        <v>0</v>
      </c>
    </row>
    <row r="59" spans="1:22" x14ac:dyDescent="0.25">
      <c r="A59" s="26">
        <f>Wellpath!E59</f>
        <v>5525.54</v>
      </c>
      <c r="B59" s="22">
        <v>0</v>
      </c>
      <c r="C59" s="22">
        <v>0</v>
      </c>
      <c r="D59" s="22">
        <f t="shared" si="0"/>
        <v>3.9314164891663715E-5</v>
      </c>
      <c r="E59" s="20">
        <f>Model!$W$30*((drdp!B59+drdp!K59)*DBHR!$B59+(drdp!E59+drdp!N59)*DBHR!$C59+(drdp!H59+drdp!Q59)*DBHR!$D59)</f>
        <v>-8.8095162239110285E-3</v>
      </c>
      <c r="F59" s="20">
        <f>Model!$W$30*((drdp!C59+drdp!L59)*DBHR!$B59+(drdp!F59+drdp!O59)*DBHR!$C59+(drdp!I59+drdp!R59)*DBHR!$D59)</f>
        <v>1.4098172997272151E-2</v>
      </c>
      <c r="G59" s="20">
        <f>Model!$W$30*((drdp!D59+drdp!M59)*DBHR!$B59+(drdp!G59+drdp!P59)*DBHR!$C59+(drdp!J59+drdp!S59)*DBHR!$D59)</f>
        <v>0</v>
      </c>
      <c r="H59" s="18">
        <f>Model!$W$30*((drdp!B59)*DBHR!$B59+(drdp!E59)*DBHR!$C59+(drdp!H59)*DBHR!$D59)</f>
        <v>-2.2499504435868683E-3</v>
      </c>
      <c r="I59" s="18">
        <f>Model!$W$30*((drdp!C59)*DBHR!$B59+(drdp!F59)*DBHR!$C59+(drdp!I59)*DBHR!$D59)</f>
        <v>3.6006733835032938E-3</v>
      </c>
      <c r="J59" s="18">
        <f>Model!$W$30*((drdp!D59)*DBHR!$B59+(drdp!G59)*DBHR!$C59+(drdp!J59)*DBHR!$D59)</f>
        <v>0</v>
      </c>
      <c r="K59" s="21">
        <f t="shared" si="12"/>
        <v>5.9423627730169684E-4</v>
      </c>
      <c r="L59" s="21">
        <f t="shared" si="13"/>
        <v>2.6550901467236276E-2</v>
      </c>
      <c r="M59" s="21">
        <f t="shared" si="14"/>
        <v>0</v>
      </c>
      <c r="N59" s="21">
        <f t="shared" si="15"/>
        <v>-2.1988328101172263E-3</v>
      </c>
      <c r="O59" s="21">
        <f t="shared" si="16"/>
        <v>0</v>
      </c>
      <c r="P59" s="21">
        <f t="shared" si="17"/>
        <v>0</v>
      </c>
      <c r="Q59" s="19">
        <f t="shared" si="18"/>
        <v>5.2169097820094191E-4</v>
      </c>
      <c r="R59" s="19">
        <f t="shared" si="19"/>
        <v>2.6365107834189931E-2</v>
      </c>
      <c r="S59" s="19">
        <f t="shared" si="20"/>
        <v>0</v>
      </c>
      <c r="T59" s="19">
        <f t="shared" si="21"/>
        <v>-2.0827360630466772E-3</v>
      </c>
      <c r="U59" s="19">
        <f t="shared" si="22"/>
        <v>0</v>
      </c>
      <c r="V59" s="19">
        <f t="shared" si="23"/>
        <v>0</v>
      </c>
    </row>
    <row r="60" spans="1:22" x14ac:dyDescent="0.25">
      <c r="A60" s="26">
        <f>Wellpath!E60</f>
        <v>5600</v>
      </c>
      <c r="B60" s="22">
        <v>0</v>
      </c>
      <c r="C60" s="22">
        <v>0</v>
      </c>
      <c r="D60" s="22">
        <f t="shared" si="0"/>
        <v>3.9314164891663715E-5</v>
      </c>
      <c r="E60" s="20">
        <f>Model!$W$30*((drdp!B60+drdp!K60)*DBHR!$B60+(drdp!E60+drdp!N60)*DBHR!$C60+(drdp!H60+drdp!Q60)*DBHR!$D60)</f>
        <v>-1.6906796198116199E-2</v>
      </c>
      <c r="F60" s="20">
        <f>Model!$W$30*((drdp!C60+drdp!L60)*DBHR!$B60+(drdp!F60+drdp!O60)*DBHR!$C60+(drdp!I60+drdp!R60)*DBHR!$D60)</f>
        <v>2.3134077827168458E-2</v>
      </c>
      <c r="G60" s="20">
        <f>Model!$W$30*((drdp!D60+drdp!M60)*DBHR!$B60+(drdp!G60+drdp!P60)*DBHR!$C60+(drdp!J60+drdp!S60)*DBHR!$D60)</f>
        <v>0</v>
      </c>
      <c r="H60" s="18">
        <f>Model!$W$30*((drdp!B60)*DBHR!$B60+(drdp!E60)*DBHR!$C60+(drdp!H60)*DBHR!$D60)</f>
        <v>-7.2158663585448401E-3</v>
      </c>
      <c r="I60" s="18">
        <f>Model!$W$30*((drdp!C60)*DBHR!$B60+(drdp!F60)*DBHR!$C60+(drdp!I60)*DBHR!$D60)</f>
        <v>9.8736870056801828E-3</v>
      </c>
      <c r="J60" s="18">
        <f>Model!$W$30*((drdp!D60)*DBHR!$B60+(drdp!G60)*DBHR!$C60+(drdp!J60)*DBHR!$D60)</f>
        <v>0</v>
      </c>
      <c r="K60" s="21">
        <f t="shared" si="12"/>
        <v>8.800760349863332E-4</v>
      </c>
      <c r="L60" s="21">
        <f t="shared" si="13"/>
        <v>2.7086087024149764E-2</v>
      </c>
      <c r="M60" s="21">
        <f t="shared" si="14"/>
        <v>0</v>
      </c>
      <c r="N60" s="21">
        <f t="shared" si="15"/>
        <v>-2.5899559491725224E-3</v>
      </c>
      <c r="O60" s="21">
        <f t="shared" si="16"/>
        <v>0</v>
      </c>
      <c r="P60" s="21">
        <f t="shared" si="17"/>
        <v>0</v>
      </c>
      <c r="Q60" s="19">
        <f t="shared" si="18"/>
        <v>6.4630500460607606E-4</v>
      </c>
      <c r="R60" s="19">
        <f t="shared" si="19"/>
        <v>2.6648391162322413E-2</v>
      </c>
      <c r="S60" s="19">
        <f t="shared" si="20"/>
        <v>0</v>
      </c>
      <c r="T60" s="19">
        <f t="shared" si="21"/>
        <v>-2.2700800160163153E-3</v>
      </c>
      <c r="U60" s="19">
        <f t="shared" si="22"/>
        <v>0</v>
      </c>
      <c r="V60" s="19">
        <f t="shared" si="23"/>
        <v>0</v>
      </c>
    </row>
    <row r="61" spans="1:22" x14ac:dyDescent="0.25">
      <c r="A61" s="26">
        <f>Wellpath!E61</f>
        <v>5700</v>
      </c>
      <c r="B61" s="22">
        <v>0</v>
      </c>
      <c r="C61" s="22">
        <v>0</v>
      </c>
      <c r="D61" s="22">
        <f t="shared" si="0"/>
        <v>3.9314164891663715E-5</v>
      </c>
      <c r="E61" s="20">
        <f>Model!$W$30*((drdp!B61+drdp!K61)*DBHR!$B61+(drdp!E61+drdp!N61)*DBHR!$C61+(drdp!H61+drdp!Q61)*DBHR!$D61)</f>
        <v>-2.1710200339557641E-2</v>
      </c>
      <c r="F61" s="20">
        <f>Model!$W$30*((drdp!C61+drdp!L61)*DBHR!$B61+(drdp!F61+drdp!O61)*DBHR!$C61+(drdp!I61+drdp!R61)*DBHR!$D61)</f>
        <v>2.4213411965880911E-2</v>
      </c>
      <c r="G61" s="20">
        <f>Model!$W$30*((drdp!D61+drdp!M61)*DBHR!$B61+(drdp!G61+drdp!P61)*DBHR!$C61+(drdp!J61+drdp!S61)*DBHR!$D61)</f>
        <v>0</v>
      </c>
      <c r="H61" s="18">
        <f>Model!$W$30*((drdp!B61)*DBHR!$B61+(drdp!E61)*DBHR!$C61+(drdp!H61)*DBHR!$D61)</f>
        <v>-1.0855100169778821E-2</v>
      </c>
      <c r="I61" s="18">
        <f>Model!$W$30*((drdp!C61)*DBHR!$B61+(drdp!F61)*DBHR!$C61+(drdp!I61)*DBHR!$D61)</f>
        <v>1.2106705982940455E-2</v>
      </c>
      <c r="J61" s="18">
        <f>Model!$W$30*((drdp!D61)*DBHR!$B61+(drdp!G61)*DBHR!$C61+(drdp!J61)*DBHR!$D61)</f>
        <v>0</v>
      </c>
      <c r="K61" s="21">
        <f t="shared" si="12"/>
        <v>1.3514088337700618E-3</v>
      </c>
      <c r="L61" s="21">
        <f t="shared" si="13"/>
        <v>2.767237634317923E-2</v>
      </c>
      <c r="M61" s="21">
        <f t="shared" si="14"/>
        <v>0</v>
      </c>
      <c r="N61" s="21">
        <f t="shared" si="15"/>
        <v>-3.1156339738560392E-3</v>
      </c>
      <c r="O61" s="21">
        <f t="shared" si="16"/>
        <v>0</v>
      </c>
      <c r="P61" s="21">
        <f t="shared" si="17"/>
        <v>0</v>
      </c>
      <c r="Q61" s="19">
        <f t="shared" si="18"/>
        <v>9.9790923468226532E-4</v>
      </c>
      <c r="R61" s="19">
        <f t="shared" si="19"/>
        <v>2.7232659353907129E-2</v>
      </c>
      <c r="S61" s="19">
        <f t="shared" si="20"/>
        <v>0</v>
      </c>
      <c r="T61" s="19">
        <f t="shared" si="21"/>
        <v>-2.7213754553434017E-3</v>
      </c>
      <c r="U61" s="19">
        <f t="shared" si="22"/>
        <v>0</v>
      </c>
      <c r="V61" s="19">
        <f t="shared" si="23"/>
        <v>0</v>
      </c>
    </row>
    <row r="62" spans="1:22" x14ac:dyDescent="0.25">
      <c r="A62" s="26">
        <f>Wellpath!E62</f>
        <v>5800</v>
      </c>
      <c r="B62" s="22">
        <v>0</v>
      </c>
      <c r="C62" s="22">
        <v>0</v>
      </c>
      <c r="D62" s="22">
        <f t="shared" si="0"/>
        <v>3.9314164891663715E-5</v>
      </c>
      <c r="E62" s="20">
        <f>Model!$W$30*((drdp!B62+drdp!K62)*DBHR!$B62+(drdp!E62+drdp!N62)*DBHR!$C62+(drdp!H62+drdp!Q62)*DBHR!$D62)</f>
        <v>-2.3976697580667245E-2</v>
      </c>
      <c r="F62" s="20">
        <f>Model!$W$30*((drdp!C62+drdp!L62)*DBHR!$B62+(drdp!F62+drdp!O62)*DBHR!$C62+(drdp!I62+drdp!R62)*DBHR!$D62)</f>
        <v>2.1832420126104108E-2</v>
      </c>
      <c r="G62" s="20">
        <f>Model!$W$30*((drdp!D62+drdp!M62)*DBHR!$B62+(drdp!G62+drdp!P62)*DBHR!$C62+(drdp!J62+drdp!S62)*DBHR!$D62)</f>
        <v>0</v>
      </c>
      <c r="H62" s="18">
        <f>Model!$W$30*((drdp!B62)*DBHR!$B62+(drdp!E62)*DBHR!$C62+(drdp!H62)*DBHR!$D62)</f>
        <v>-1.1988348790333623E-2</v>
      </c>
      <c r="I62" s="18">
        <f>Model!$W$30*((drdp!C62)*DBHR!$B62+(drdp!F62)*DBHR!$C62+(drdp!I62)*DBHR!$D62)</f>
        <v>1.0916210063052054E-2</v>
      </c>
      <c r="J62" s="18">
        <f>Model!$W$30*((drdp!D62)*DBHR!$B62+(drdp!G62)*DBHR!$C62+(drdp!J62)*DBHR!$D62)</f>
        <v>0</v>
      </c>
      <c r="K62" s="21">
        <f t="shared" si="12"/>
        <v>1.9262908606448364E-3</v>
      </c>
      <c r="L62" s="21">
        <f t="shared" si="13"/>
        <v>2.8149030911741944E-2</v>
      </c>
      <c r="M62" s="21">
        <f t="shared" si="14"/>
        <v>0</v>
      </c>
      <c r="N62" s="21">
        <f t="shared" si="15"/>
        <v>-3.6391033086737106E-3</v>
      </c>
      <c r="O62" s="21">
        <f t="shared" si="16"/>
        <v>0</v>
      </c>
      <c r="P62" s="21">
        <f t="shared" si="17"/>
        <v>0</v>
      </c>
      <c r="Q62" s="19">
        <f t="shared" si="18"/>
        <v>1.4951293404887555E-3</v>
      </c>
      <c r="R62" s="19">
        <f t="shared" si="19"/>
        <v>2.779153998531991E-2</v>
      </c>
      <c r="S62" s="19">
        <f t="shared" si="20"/>
        <v>0</v>
      </c>
      <c r="T62" s="19">
        <f t="shared" si="21"/>
        <v>-3.2465013075604569E-3</v>
      </c>
      <c r="U62" s="19">
        <f t="shared" si="22"/>
        <v>0</v>
      </c>
      <c r="V62" s="19">
        <f t="shared" si="23"/>
        <v>0</v>
      </c>
    </row>
    <row r="63" spans="1:22" x14ac:dyDescent="0.25">
      <c r="A63" s="26">
        <f>Wellpath!E63</f>
        <v>5900</v>
      </c>
      <c r="B63" s="22">
        <v>0</v>
      </c>
      <c r="C63" s="22">
        <v>0</v>
      </c>
      <c r="D63" s="22">
        <f t="shared" si="0"/>
        <v>3.9314164891663715E-5</v>
      </c>
      <c r="E63" s="20">
        <f>Model!$W$30*((drdp!B63+drdp!K63)*DBHR!$B63+(drdp!E63+drdp!N63)*DBHR!$C63+(drdp!H63+drdp!Q63)*DBHR!$D63)</f>
        <v>-2.617393040083435E-2</v>
      </c>
      <c r="F63" s="20">
        <f>Model!$W$30*((drdp!C63+drdp!L63)*DBHR!$B63+(drdp!F63+drdp!O63)*DBHR!$C63+(drdp!I63+drdp!R63)*DBHR!$D63)</f>
        <v>1.9395982308271859E-2</v>
      </c>
      <c r="G63" s="20">
        <f>Model!$W$30*((drdp!D63+drdp!M63)*DBHR!$B63+(drdp!G63+drdp!P63)*DBHR!$C63+(drdp!J63+drdp!S63)*DBHR!$D63)</f>
        <v>0</v>
      </c>
      <c r="H63" s="18">
        <f>Model!$W$30*((drdp!B63)*DBHR!$B63+(drdp!E63)*DBHR!$C63+(drdp!H63)*DBHR!$D63)</f>
        <v>-1.3086965200417175E-2</v>
      </c>
      <c r="I63" s="18">
        <f>Model!$W$30*((drdp!C63)*DBHR!$B63+(drdp!F63)*DBHR!$C63+(drdp!I63)*DBHR!$D63)</f>
        <v>9.6979911541359293E-3</v>
      </c>
      <c r="J63" s="18">
        <f>Model!$W$30*((drdp!D63)*DBHR!$B63+(drdp!G63)*DBHR!$C63+(drdp!J63)*DBHR!$D63)</f>
        <v>0</v>
      </c>
      <c r="K63" s="21">
        <f t="shared" si="12"/>
        <v>2.611365493272557E-3</v>
      </c>
      <c r="L63" s="21">
        <f t="shared" si="13"/>
        <v>2.8525235041444739E-2</v>
      </c>
      <c r="M63" s="21">
        <f t="shared" si="14"/>
        <v>0</v>
      </c>
      <c r="N63" s="21">
        <f t="shared" si="15"/>
        <v>-4.1467723996662324E-3</v>
      </c>
      <c r="O63" s="21">
        <f t="shared" si="16"/>
        <v>0</v>
      </c>
      <c r="P63" s="21">
        <f t="shared" si="17"/>
        <v>0</v>
      </c>
      <c r="Q63" s="19">
        <f t="shared" si="18"/>
        <v>2.0975595188017664E-3</v>
      </c>
      <c r="R63" s="19">
        <f t="shared" si="19"/>
        <v>2.8243081944167643E-2</v>
      </c>
      <c r="S63" s="19">
        <f t="shared" si="20"/>
        <v>0</v>
      </c>
      <c r="T63" s="19">
        <f t="shared" si="21"/>
        <v>-3.7660205814218409E-3</v>
      </c>
      <c r="U63" s="19">
        <f t="shared" si="22"/>
        <v>0</v>
      </c>
      <c r="V63" s="19">
        <f t="shared" si="23"/>
        <v>0</v>
      </c>
    </row>
    <row r="64" spans="1:22" x14ac:dyDescent="0.25">
      <c r="A64" s="26">
        <f>Wellpath!E64</f>
        <v>6000</v>
      </c>
      <c r="B64" s="22">
        <v>0</v>
      </c>
      <c r="C64" s="22">
        <v>0</v>
      </c>
      <c r="D64" s="22">
        <f t="shared" si="0"/>
        <v>3.9314164891663715E-5</v>
      </c>
      <c r="E64" s="20">
        <f>Model!$W$30*((drdp!B64+drdp!K64)*DBHR!$B64+(drdp!E64+drdp!N64)*DBHR!$C64+(drdp!H64+drdp!Q64)*DBHR!$D64)</f>
        <v>-2.1375333394357453E-2</v>
      </c>
      <c r="F64" s="20">
        <f>Model!$W$30*((drdp!C64+drdp!L64)*DBHR!$B64+(drdp!F64+drdp!O64)*DBHR!$C64+(drdp!I64+drdp!R64)*DBHR!$D64)</f>
        <v>1.2767551400201386E-2</v>
      </c>
      <c r="G64" s="20">
        <f>Model!$W$30*((drdp!D64+drdp!M64)*DBHR!$B64+(drdp!G64+drdp!P64)*DBHR!$C64+(drdp!J64+drdp!S64)*DBHR!$D64)</f>
        <v>0</v>
      </c>
      <c r="H64" s="18">
        <f>Model!$W$30*((drdp!B64)*DBHR!$B64+(drdp!E64)*DBHR!$C64+(drdp!H64)*DBHR!$D64)</f>
        <v>-1.4148354113289303E-2</v>
      </c>
      <c r="I64" s="18">
        <f>Model!$W$30*((drdp!C64)*DBHR!$B64+(drdp!F64)*DBHR!$C64+(drdp!I64)*DBHR!$D64)</f>
        <v>8.4508547790583827E-3</v>
      </c>
      <c r="J64" s="18">
        <f>Model!$W$30*((drdp!D64)*DBHR!$B64+(drdp!G64)*DBHR!$C64+(drdp!J64)*DBHR!$D64)</f>
        <v>0</v>
      </c>
      <c r="K64" s="21">
        <f t="shared" si="12"/>
        <v>3.0682703709924899E-3</v>
      </c>
      <c r="L64" s="21">
        <f t="shared" si="13"/>
        <v>2.8688245410201523E-2</v>
      </c>
      <c r="M64" s="21">
        <f t="shared" si="14"/>
        <v>0</v>
      </c>
      <c r="N64" s="21">
        <f t="shared" si="15"/>
        <v>-4.419683067475132E-3</v>
      </c>
      <c r="O64" s="21">
        <f t="shared" si="16"/>
        <v>0</v>
      </c>
      <c r="P64" s="21">
        <f t="shared" si="17"/>
        <v>0</v>
      </c>
      <c r="Q64" s="19">
        <f t="shared" si="18"/>
        <v>2.8115414173875875E-3</v>
      </c>
      <c r="R64" s="19">
        <f t="shared" si="19"/>
        <v>2.8596651987941472E-2</v>
      </c>
      <c r="S64" s="19">
        <f t="shared" si="20"/>
        <v>0</v>
      </c>
      <c r="T64" s="19">
        <f t="shared" si="21"/>
        <v>-4.266338085640334E-3</v>
      </c>
      <c r="U64" s="19">
        <f t="shared" si="22"/>
        <v>0</v>
      </c>
      <c r="V64" s="19">
        <f t="shared" si="23"/>
        <v>0</v>
      </c>
    </row>
    <row r="65" spans="1:23" x14ac:dyDescent="0.25">
      <c r="A65" s="26">
        <f>Wellpath!E65</f>
        <v>6051.08</v>
      </c>
      <c r="B65" s="22">
        <v>0</v>
      </c>
      <c r="C65" s="22">
        <v>0</v>
      </c>
      <c r="D65" s="22">
        <f t="shared" si="0"/>
        <v>3.9314164891663715E-5</v>
      </c>
      <c r="E65" s="20">
        <f>Model!$W$30*((drdp!B65+drdp!K65)*DBHR!$B65+(drdp!E65+drdp!N65)*DBHR!$C65+(drdp!H65+drdp!Q65)*DBHR!$D65)</f>
        <v>-1.4678351343594189E-2</v>
      </c>
      <c r="F65" s="20">
        <f>Model!$W$30*((drdp!C65+drdp!L65)*DBHR!$B65+(drdp!F65+drdp!O65)*DBHR!$C65+(drdp!I65+drdp!R65)*DBHR!$D65)</f>
        <v>7.8046178506299708E-3</v>
      </c>
      <c r="G65" s="20">
        <f>Model!$W$30*((drdp!D65+drdp!M65)*DBHR!$B65+(drdp!G65+drdp!P65)*DBHR!$C65+(drdp!J65+drdp!S65)*DBHR!$D65)</f>
        <v>0</v>
      </c>
      <c r="H65" s="18">
        <f>Model!$W$30*((drdp!B65)*DBHR!$B65+(drdp!E65)*DBHR!$C65+(drdp!H65)*DBHR!$D65)</f>
        <v>-7.4977018663078838E-3</v>
      </c>
      <c r="I65" s="18">
        <f>Model!$W$30*((drdp!C65)*DBHR!$B65+(drdp!F65)*DBHR!$C65+(drdp!I65)*DBHR!$D65)</f>
        <v>3.986598798101774E-3</v>
      </c>
      <c r="J65" s="18">
        <f>Model!$W$30*((drdp!D65)*DBHR!$B65+(drdp!G65)*DBHR!$C65+(drdp!J65)*DBHR!$D65)</f>
        <v>0</v>
      </c>
      <c r="K65" s="21">
        <f t="shared" si="12"/>
        <v>3.2837243691584833E-3</v>
      </c>
      <c r="L65" s="21">
        <f t="shared" si="13"/>
        <v>2.8749157469995894E-2</v>
      </c>
      <c r="M65" s="21">
        <f t="shared" si="14"/>
        <v>0</v>
      </c>
      <c r="N65" s="21">
        <f t="shared" si="15"/>
        <v>-4.5342419903891653E-3</v>
      </c>
      <c r="O65" s="21">
        <f t="shared" si="16"/>
        <v>0</v>
      </c>
      <c r="P65" s="21">
        <f t="shared" si="17"/>
        <v>0</v>
      </c>
      <c r="Q65" s="19">
        <f t="shared" si="18"/>
        <v>3.1244859042685266E-3</v>
      </c>
      <c r="R65" s="19">
        <f t="shared" si="19"/>
        <v>2.8704138380178549E-2</v>
      </c>
      <c r="S65" s="19">
        <f t="shared" si="20"/>
        <v>0</v>
      </c>
      <c r="T65" s="19">
        <f t="shared" si="21"/>
        <v>-4.4495733967238804E-3</v>
      </c>
      <c r="U65" s="19">
        <f t="shared" si="22"/>
        <v>0</v>
      </c>
      <c r="V65" s="19">
        <f t="shared" si="23"/>
        <v>0</v>
      </c>
    </row>
    <row r="66" spans="1:23" x14ac:dyDescent="0.25">
      <c r="A66" s="26">
        <f>Wellpath!E66</f>
        <v>6100</v>
      </c>
      <c r="B66" s="22">
        <v>0</v>
      </c>
      <c r="C66" s="22">
        <v>0</v>
      </c>
      <c r="D66" s="22">
        <f t="shared" si="0"/>
        <v>3.9314164891663715E-5</v>
      </c>
      <c r="E66" s="20">
        <f>Model!$W$30*((drdp!B66+drdp!K66)*DBHR!$B66+(drdp!E66+drdp!N66)*DBHR!$C66+(drdp!H66+drdp!Q66)*DBHR!$D66)</f>
        <v>-2.2198042411590867E-2</v>
      </c>
      <c r="F66" s="20">
        <f>Model!$W$30*((drdp!C66+drdp!L66)*DBHR!$B66+(drdp!F66+drdp!O66)*DBHR!$C66+(drdp!I66+drdp!R66)*DBHR!$D66)</f>
        <v>1.0483488194455675E-2</v>
      </c>
      <c r="G66" s="20">
        <f>Model!$W$30*((drdp!D66+drdp!M66)*DBHR!$B66+(drdp!G66+drdp!P66)*DBHR!$C66+(drdp!J66+drdp!S66)*DBHR!$D66)</f>
        <v>0</v>
      </c>
      <c r="H66" s="18">
        <f>Model!$W$30*((drdp!B66)*DBHR!$B66+(drdp!E66)*DBHR!$C66+(drdp!H66)*DBHR!$D66)</f>
        <v>-7.2920241389674558E-3</v>
      </c>
      <c r="I66" s="18">
        <f>Model!$W$30*((drdp!C66)*DBHR!$B66+(drdp!F66)*DBHR!$C66+(drdp!I66)*DBHR!$D66)</f>
        <v>3.4438103845875335E-3</v>
      </c>
      <c r="J66" s="18">
        <f>Model!$W$30*((drdp!D66)*DBHR!$B66+(drdp!G66)*DBHR!$C66+(drdp!J66)*DBHR!$D66)</f>
        <v>0</v>
      </c>
      <c r="K66" s="21">
        <f t="shared" si="12"/>
        <v>3.7764774560652701E-3</v>
      </c>
      <c r="L66" s="21">
        <f t="shared" si="13"/>
        <v>2.8859060994719184E-2</v>
      </c>
      <c r="M66" s="21">
        <f t="shared" si="14"/>
        <v>0</v>
      </c>
      <c r="N66" s="21">
        <f t="shared" si="15"/>
        <v>-4.7669549059511044E-3</v>
      </c>
      <c r="O66" s="21">
        <f t="shared" si="16"/>
        <v>0</v>
      </c>
      <c r="P66" s="21">
        <f t="shared" si="17"/>
        <v>0</v>
      </c>
      <c r="Q66" s="19">
        <f t="shared" si="18"/>
        <v>3.3368979852017675E-3</v>
      </c>
      <c r="R66" s="19">
        <f t="shared" si="19"/>
        <v>2.8761017299960886E-2</v>
      </c>
      <c r="S66" s="19">
        <f t="shared" si="20"/>
        <v>0</v>
      </c>
      <c r="T66" s="19">
        <f t="shared" si="21"/>
        <v>-4.5593543388436041E-3</v>
      </c>
      <c r="U66" s="19">
        <f t="shared" si="22"/>
        <v>0</v>
      </c>
      <c r="V66" s="19">
        <f t="shared" si="23"/>
        <v>0</v>
      </c>
    </row>
    <row r="67" spans="1:23" x14ac:dyDescent="0.25">
      <c r="A67" s="26">
        <f>Wellpath!E67</f>
        <v>6200</v>
      </c>
      <c r="B67" s="22">
        <v>0</v>
      </c>
      <c r="C67" s="22">
        <v>0</v>
      </c>
      <c r="D67" s="22">
        <f t="shared" ref="D67:D130" si="24">1 / (Bfield * COS(Dip))</f>
        <v>3.9314164891663715E-5</v>
      </c>
      <c r="E67" s="20">
        <f>Model!$W$30*((drdp!B67+drdp!K67)*DBHR!$B67+(drdp!E67+drdp!N67)*DBHR!$C67+(drdp!H67+drdp!Q67)*DBHR!$D67)</f>
        <v>-3.0691570334737378E-2</v>
      </c>
      <c r="F67" s="20">
        <f>Model!$W$30*((drdp!C67+drdp!L67)*DBHR!$B67+(drdp!F67+drdp!O67)*DBHR!$C67+(drdp!I67+drdp!R67)*DBHR!$D67)</f>
        <v>1.0922741080808243E-2</v>
      </c>
      <c r="G67" s="20">
        <f>Model!$W$30*((drdp!D67+drdp!M67)*DBHR!$B67+(drdp!G67+drdp!P67)*DBHR!$C67+(drdp!J67+drdp!S67)*DBHR!$D67)</f>
        <v>0</v>
      </c>
      <c r="H67" s="18">
        <f>Model!$W$30*((drdp!B67)*DBHR!$B67+(drdp!E67)*DBHR!$C67+(drdp!H67)*DBHR!$D67)</f>
        <v>-1.5345785167368632E-2</v>
      </c>
      <c r="I67" s="18">
        <f>Model!$W$30*((drdp!C67)*DBHR!$B67+(drdp!F67)*DBHR!$C67+(drdp!I67)*DBHR!$D67)</f>
        <v>5.4613705404041001E-3</v>
      </c>
      <c r="J67" s="18">
        <f>Model!$W$30*((drdp!D67)*DBHR!$B67+(drdp!G67)*DBHR!$C67+(drdp!J67)*DBHR!$D67)</f>
        <v>0</v>
      </c>
      <c r="K67" s="21">
        <f t="shared" si="12"/>
        <v>4.7184499456774014E-3</v>
      </c>
      <c r="L67" s="21">
        <f t="shared" si="13"/>
        <v>2.897836726743756E-2</v>
      </c>
      <c r="M67" s="21">
        <f t="shared" si="14"/>
        <v>0</v>
      </c>
      <c r="N67" s="21">
        <f t="shared" si="15"/>
        <v>-5.1021909820808562E-3</v>
      </c>
      <c r="O67" s="21">
        <f t="shared" si="16"/>
        <v>0</v>
      </c>
      <c r="P67" s="21">
        <f t="shared" si="17"/>
        <v>0</v>
      </c>
      <c r="Q67" s="19">
        <f t="shared" si="18"/>
        <v>4.0119705784683012E-3</v>
      </c>
      <c r="R67" s="19">
        <f t="shared" si="19"/>
        <v>2.8888887562898778E-2</v>
      </c>
      <c r="S67" s="19">
        <f t="shared" si="20"/>
        <v>0</v>
      </c>
      <c r="T67" s="19">
        <f t="shared" si="21"/>
        <v>-4.8507639249835413E-3</v>
      </c>
      <c r="U67" s="19">
        <f t="shared" si="22"/>
        <v>0</v>
      </c>
      <c r="V67" s="19">
        <f t="shared" si="23"/>
        <v>0</v>
      </c>
    </row>
    <row r="68" spans="1:23" x14ac:dyDescent="0.25">
      <c r="A68" s="26">
        <f>Wellpath!E68</f>
        <v>6300</v>
      </c>
      <c r="B68" s="22">
        <v>0</v>
      </c>
      <c r="C68" s="22">
        <v>0</v>
      </c>
      <c r="D68" s="22">
        <f t="shared" si="24"/>
        <v>3.9314164891663715E-5</v>
      </c>
      <c r="E68" s="20">
        <f>Model!$W$30*((drdp!B68+drdp!K68)*DBHR!$B68+(drdp!E68+drdp!N68)*DBHR!$C68+(drdp!H68+drdp!Q68)*DBHR!$D68)</f>
        <v>-3.1491364610054612E-2</v>
      </c>
      <c r="F68" s="20">
        <f>Model!$W$30*((drdp!C68+drdp!L68)*DBHR!$B68+(drdp!F68+drdp!O68)*DBHR!$C68+(drdp!I68+drdp!R68)*DBHR!$D68)</f>
        <v>7.7350210364348897E-3</v>
      </c>
      <c r="G68" s="20">
        <f>Model!$W$30*((drdp!D68+drdp!M68)*DBHR!$B68+(drdp!G68+drdp!P68)*DBHR!$C68+(drdp!J68+drdp!S68)*DBHR!$D68)</f>
        <v>0</v>
      </c>
      <c r="H68" s="18">
        <f>Model!$W$30*((drdp!B68)*DBHR!$B68+(drdp!E68)*DBHR!$C68+(drdp!H68)*DBHR!$D68)</f>
        <v>-1.5745682305027306E-2</v>
      </c>
      <c r="I68" s="18">
        <f>Model!$W$30*((drdp!C68)*DBHR!$B68+(drdp!F68)*DBHR!$C68+(drdp!I68)*DBHR!$D68)</f>
        <v>3.8675105182174449E-3</v>
      </c>
      <c r="J68" s="18">
        <f>Model!$W$30*((drdp!D68)*DBHR!$B68+(drdp!G68)*DBHR!$C68+(drdp!J68)*DBHR!$D68)</f>
        <v>0</v>
      </c>
      <c r="K68" s="21">
        <f t="shared" si="12"/>
        <v>5.710155990680801E-3</v>
      </c>
      <c r="L68" s="21">
        <f t="shared" si="13"/>
        <v>2.9038197817871651E-2</v>
      </c>
      <c r="M68" s="21">
        <f t="shared" si="14"/>
        <v>0</v>
      </c>
      <c r="N68" s="21">
        <f t="shared" si="15"/>
        <v>-5.34577734980567E-3</v>
      </c>
      <c r="O68" s="21">
        <f t="shared" si="16"/>
        <v>0</v>
      </c>
      <c r="P68" s="21">
        <f t="shared" si="17"/>
        <v>0</v>
      </c>
      <c r="Q68" s="19">
        <f t="shared" si="18"/>
        <v>4.9663764569282511E-3</v>
      </c>
      <c r="R68" s="19">
        <f t="shared" si="19"/>
        <v>2.8993324905046081E-2</v>
      </c>
      <c r="S68" s="19">
        <f t="shared" si="20"/>
        <v>0</v>
      </c>
      <c r="T68" s="19">
        <f t="shared" si="21"/>
        <v>-5.1630875740120595E-3</v>
      </c>
      <c r="U68" s="19">
        <f t="shared" si="22"/>
        <v>0</v>
      </c>
      <c r="V68" s="19">
        <f t="shared" si="23"/>
        <v>0</v>
      </c>
    </row>
    <row r="69" spans="1:23" x14ac:dyDescent="0.25">
      <c r="A69" s="26">
        <f>Wellpath!E69</f>
        <v>6400</v>
      </c>
      <c r="B69" s="22">
        <v>0</v>
      </c>
      <c r="C69" s="22">
        <v>0</v>
      </c>
      <c r="D69" s="22">
        <f t="shared" si="24"/>
        <v>3.9314164891663715E-5</v>
      </c>
      <c r="E69" s="20">
        <f>Model!$W$30*((drdp!B69+drdp!K69)*DBHR!$B69+(drdp!E69+drdp!N69)*DBHR!$C69+(drdp!H69+drdp!Q69)*DBHR!$D69)</f>
        <v>-3.2194545139433844E-2</v>
      </c>
      <c r="F69" s="20">
        <f>Model!$W$30*((drdp!C69+drdp!L69)*DBHR!$B69+(drdp!F69+drdp!O69)*DBHR!$C69+(drdp!I69+drdp!R69)*DBHR!$D69)</f>
        <v>4.5303783806215341E-3</v>
      </c>
      <c r="G69" s="20">
        <f>Model!$W$30*((drdp!D69+drdp!M69)*DBHR!$B69+(drdp!G69+drdp!P69)*DBHR!$C69+(drdp!J69+drdp!S69)*DBHR!$D69)</f>
        <v>0</v>
      </c>
      <c r="H69" s="18">
        <f>Model!$W$30*((drdp!B69)*DBHR!$B69+(drdp!E69)*DBHR!$C69+(drdp!H69)*DBHR!$D69)</f>
        <v>-1.6097272569716922E-2</v>
      </c>
      <c r="I69" s="18">
        <f>Model!$W$30*((drdp!C69)*DBHR!$B69+(drdp!F69)*DBHR!$C69+(drdp!I69)*DBHR!$D69)</f>
        <v>2.2651891903107671E-3</v>
      </c>
      <c r="J69" s="18">
        <f>Model!$W$30*((drdp!D69)*DBHR!$B69+(drdp!G69)*DBHR!$C69+(drdp!J69)*DBHR!$D69)</f>
        <v>0</v>
      </c>
      <c r="K69" s="21">
        <f t="shared" si="12"/>
        <v>6.7466447274158441E-3</v>
      </c>
      <c r="L69" s="21">
        <f t="shared" si="13"/>
        <v>2.9058722146143252E-2</v>
      </c>
      <c r="M69" s="21">
        <f t="shared" si="14"/>
        <v>0</v>
      </c>
      <c r="N69" s="21">
        <f t="shared" si="15"/>
        <v>-5.4916308210793052E-3</v>
      </c>
      <c r="O69" s="21">
        <f t="shared" si="16"/>
        <v>0</v>
      </c>
      <c r="P69" s="21">
        <f t="shared" si="17"/>
        <v>0</v>
      </c>
      <c r="Q69" s="19">
        <f t="shared" si="18"/>
        <v>5.9692781748645618E-3</v>
      </c>
      <c r="R69" s="19">
        <f t="shared" si="19"/>
        <v>2.904332889993955E-2</v>
      </c>
      <c r="S69" s="19">
        <f t="shared" si="20"/>
        <v>0</v>
      </c>
      <c r="T69" s="19">
        <f t="shared" si="21"/>
        <v>-5.382240717624079E-3</v>
      </c>
      <c r="U69" s="19">
        <f t="shared" si="22"/>
        <v>0</v>
      </c>
      <c r="V69" s="19">
        <f t="shared" si="23"/>
        <v>0</v>
      </c>
    </row>
    <row r="70" spans="1:23" x14ac:dyDescent="0.25">
      <c r="A70" s="26">
        <f>Wellpath!E70</f>
        <v>6500</v>
      </c>
      <c r="B70" s="22">
        <v>0</v>
      </c>
      <c r="C70" s="22">
        <v>0</v>
      </c>
      <c r="D70" s="22">
        <f t="shared" si="24"/>
        <v>3.9314164891663715E-5</v>
      </c>
      <c r="E70" s="20">
        <f>Model!$W$30*((drdp!B70+drdp!K70)*DBHR!$B70+(drdp!E70+drdp!N70)*DBHR!$C70+(drdp!H70+drdp!Q70)*DBHR!$D70)</f>
        <v>-2.8976900893490698E-2</v>
      </c>
      <c r="F70" s="20">
        <f>Model!$W$30*((drdp!C70+drdp!L70)*DBHR!$B70+(drdp!F70+drdp!O70)*DBHR!$C70+(drdp!I70+drdp!R70)*DBHR!$D70)</f>
        <v>1.1587670178482619E-3</v>
      </c>
      <c r="G70" s="20">
        <f>Model!$W$30*((drdp!D70+drdp!M70)*DBHR!$B70+(drdp!G70+drdp!P70)*DBHR!$C70+(drdp!J70+drdp!S70)*DBHR!$D70)</f>
        <v>0</v>
      </c>
      <c r="H70" s="18">
        <f>Model!$W$30*((drdp!B70)*DBHR!$B70+(drdp!E70)*DBHR!$C70+(drdp!H70)*DBHR!$D70)</f>
        <v>-1.6406353127330284E-2</v>
      </c>
      <c r="I70" s="18">
        <f>Model!$W$30*((drdp!C70)*DBHR!$B70+(drdp!F70)*DBHR!$C70+(drdp!I70)*DBHR!$D70)</f>
        <v>6.560791630892673E-4</v>
      </c>
      <c r="J70" s="18">
        <f>Model!$W$30*((drdp!D70)*DBHR!$B70+(drdp!G70)*DBHR!$C70+(drdp!J70)*DBHR!$D70)</f>
        <v>0</v>
      </c>
      <c r="K70" s="21">
        <f t="shared" si="12"/>
        <v>7.5863055128070258E-3</v>
      </c>
      <c r="L70" s="21">
        <f t="shared" si="13"/>
        <v>2.9060064887144906E-2</v>
      </c>
      <c r="M70" s="21">
        <f t="shared" si="14"/>
        <v>0</v>
      </c>
      <c r="N70" s="21">
        <f t="shared" si="15"/>
        <v>-5.5252082981141403E-3</v>
      </c>
      <c r="O70" s="21">
        <f t="shared" si="16"/>
        <v>0</v>
      </c>
      <c r="P70" s="21">
        <f t="shared" si="17"/>
        <v>0</v>
      </c>
      <c r="Q70" s="19">
        <f t="shared" si="18"/>
        <v>7.0158131503545041E-3</v>
      </c>
      <c r="R70" s="19">
        <f t="shared" si="19"/>
        <v>2.9059152586011491E-2</v>
      </c>
      <c r="S70" s="19">
        <f t="shared" si="20"/>
        <v>0</v>
      </c>
      <c r="T70" s="19">
        <f t="shared" si="21"/>
        <v>-5.5023946875084311E-3</v>
      </c>
      <c r="U70" s="19">
        <f t="shared" si="22"/>
        <v>0</v>
      </c>
      <c r="V70" s="19">
        <f t="shared" si="23"/>
        <v>0</v>
      </c>
    </row>
    <row r="71" spans="1:23" x14ac:dyDescent="0.25">
      <c r="A71" s="26">
        <f>Wellpath!E71</f>
        <v>6576.62</v>
      </c>
      <c r="B71" s="22">
        <v>0</v>
      </c>
      <c r="C71" s="22">
        <v>0</v>
      </c>
      <c r="D71" s="22">
        <f t="shared" si="24"/>
        <v>3.9314164891663715E-5</v>
      </c>
      <c r="E71" s="20">
        <f>Model!$W$30*((drdp!B71+drdp!K71)*DBHR!$B71+(drdp!E71+drdp!N71)*DBHR!$C71+(drdp!H71+drdp!Q71)*DBHR!$D71)</f>
        <v>-1.6614134074541001E-2</v>
      </c>
      <c r="F71" s="20">
        <f>Model!$W$30*((drdp!C71+drdp!L71)*DBHR!$B71+(drdp!F71+drdp!O71)*DBHR!$C71+(drdp!I71+drdp!R71)*DBHR!$D71)</f>
        <v>-5.8017834632203744E-4</v>
      </c>
      <c r="G71" s="20">
        <f>Model!$W$30*((drdp!D71+drdp!M71)*DBHR!$B71+(drdp!G71+drdp!P71)*DBHR!$C71+(drdp!J71+drdp!S71)*DBHR!$D71)</f>
        <v>0</v>
      </c>
      <c r="H71" s="18">
        <f>Model!$W$30*((drdp!B71)*DBHR!$B71+(drdp!E71)*DBHR!$C71+(drdp!H71)*DBHR!$D71)</f>
        <v>-1.2729749527913265E-2</v>
      </c>
      <c r="I71" s="18">
        <f>Model!$W$30*((drdp!C71)*DBHR!$B71+(drdp!F71)*DBHR!$C71+(drdp!I71)*DBHR!$D71)</f>
        <v>-4.4453264895194338E-4</v>
      </c>
      <c r="J71" s="18">
        <f>Model!$W$30*((drdp!D71)*DBHR!$B71+(drdp!G71)*DBHR!$C71+(drdp!J71)*DBHR!$D71)</f>
        <v>0</v>
      </c>
      <c r="K71" s="21">
        <f t="shared" si="12"/>
        <v>7.8623349638538495E-3</v>
      </c>
      <c r="L71" s="21">
        <f t="shared" si="13"/>
        <v>2.9060401494058447E-2</v>
      </c>
      <c r="M71" s="21">
        <f t="shared" si="14"/>
        <v>0</v>
      </c>
      <c r="N71" s="21">
        <f t="shared" si="15"/>
        <v>-5.5155691372812008E-3</v>
      </c>
      <c r="O71" s="21">
        <f t="shared" si="16"/>
        <v>0</v>
      </c>
      <c r="P71" s="21">
        <f t="shared" si="17"/>
        <v>0</v>
      </c>
      <c r="Q71" s="19">
        <f t="shared" si="18"/>
        <v>7.7483520358504337E-3</v>
      </c>
      <c r="R71" s="19">
        <f t="shared" si="19"/>
        <v>2.906026249642089E-2</v>
      </c>
      <c r="S71" s="19">
        <f t="shared" si="20"/>
        <v>0</v>
      </c>
      <c r="T71" s="19">
        <f t="shared" si="21"/>
        <v>-5.5195495088360023E-3</v>
      </c>
      <c r="U71" s="19">
        <f t="shared" si="22"/>
        <v>0</v>
      </c>
      <c r="V71" s="19">
        <f t="shared" si="23"/>
        <v>0</v>
      </c>
    </row>
    <row r="72" spans="1:23" x14ac:dyDescent="0.25">
      <c r="A72" s="26">
        <f>Wellpath!E72</f>
        <v>6600</v>
      </c>
      <c r="B72" s="22">
        <v>0</v>
      </c>
      <c r="C72" s="22">
        <v>0</v>
      </c>
      <c r="D72" s="22">
        <f t="shared" si="24"/>
        <v>3.9314164891663715E-5</v>
      </c>
      <c r="E72" s="20">
        <f>Model!$W$30*((drdp!B72+drdp!K72)*DBHR!$B72+(drdp!E72+drdp!N72)*DBHR!$C72+(drdp!H72+drdp!Q72)*DBHR!$D72)</f>
        <v>-2.0391140478636348E-2</v>
      </c>
      <c r="F72" s="20">
        <f>Model!$W$30*((drdp!C72+drdp!L72)*DBHR!$B72+(drdp!F72+drdp!O72)*DBHR!$C72+(drdp!I72+drdp!R72)*DBHR!$D72)</f>
        <v>-1.1757457623377797E-3</v>
      </c>
      <c r="G72" s="20">
        <f>Model!$W$30*((drdp!D72+drdp!M72)*DBHR!$B72+(drdp!G72+drdp!P72)*DBHR!$C72+(drdp!J72+drdp!S72)*DBHR!$D72)</f>
        <v>0</v>
      </c>
      <c r="H72" s="18">
        <f>Model!$W$30*((drdp!B72)*DBHR!$B72+(drdp!E72)*DBHR!$C72+(drdp!H72)*DBHR!$D72)</f>
        <v>-3.8640368324730314E-3</v>
      </c>
      <c r="I72" s="18">
        <f>Model!$W$30*((drdp!C72)*DBHR!$B72+(drdp!F72)*DBHR!$C72+(drdp!I72)*DBHR!$D72)</f>
        <v>-2.2279896193432944E-4</v>
      </c>
      <c r="J72" s="18">
        <f>Model!$W$30*((drdp!D72)*DBHR!$B72+(drdp!G72)*DBHR!$C72+(drdp!J72)*DBHR!$D72)</f>
        <v>0</v>
      </c>
      <c r="K72" s="21">
        <f t="shared" si="12"/>
        <v>8.2781335738733308E-3</v>
      </c>
      <c r="L72" s="21">
        <f t="shared" si="13"/>
        <v>2.9061783872156102E-2</v>
      </c>
      <c r="M72" s="21">
        <f t="shared" si="14"/>
        <v>0</v>
      </c>
      <c r="N72" s="21">
        <f t="shared" si="15"/>
        <v>-5.4915943402742097E-3</v>
      </c>
      <c r="O72" s="21">
        <f t="shared" si="16"/>
        <v>0</v>
      </c>
      <c r="P72" s="21">
        <f t="shared" si="17"/>
        <v>0</v>
      </c>
      <c r="Q72" s="19">
        <f t="shared" si="18"/>
        <v>7.8772657444965578E-3</v>
      </c>
      <c r="R72" s="19">
        <f t="shared" si="19"/>
        <v>2.9060451133435885E-2</v>
      </c>
      <c r="S72" s="19">
        <f t="shared" si="20"/>
        <v>0</v>
      </c>
      <c r="T72" s="19">
        <f t="shared" si="21"/>
        <v>-5.5147082338860495E-3</v>
      </c>
      <c r="U72" s="19">
        <f t="shared" si="22"/>
        <v>0</v>
      </c>
      <c r="V72" s="19">
        <f t="shared" si="23"/>
        <v>0</v>
      </c>
    </row>
    <row r="73" spans="1:23" x14ac:dyDescent="0.25">
      <c r="A73" s="26">
        <f>Wellpath!E73</f>
        <v>6700</v>
      </c>
      <c r="B73" s="22">
        <v>0</v>
      </c>
      <c r="C73" s="22">
        <v>0</v>
      </c>
      <c r="D73" s="22">
        <f t="shared" si="24"/>
        <v>3.9314164891663715E-5</v>
      </c>
      <c r="E73" s="20">
        <f>Model!$W$30*((drdp!B73+drdp!K73)*DBHR!$B73+(drdp!E73+drdp!N73)*DBHR!$C73+(drdp!H73+drdp!Q73)*DBHR!$D73)</f>
        <v>-3.2263792967328397E-2</v>
      </c>
      <c r="F73" s="20">
        <f>Model!$W$30*((drdp!C73+drdp!L73)*DBHR!$B73+(drdp!F73+drdp!O73)*DBHR!$C73+(drdp!I73+drdp!R73)*DBHR!$D73)</f>
        <v>-5.0812250046008318E-3</v>
      </c>
      <c r="G73" s="20">
        <f>Model!$W$30*((drdp!D73+drdp!M73)*DBHR!$B73+(drdp!G73+drdp!P73)*DBHR!$C73+(drdp!J73+drdp!S73)*DBHR!$D73)</f>
        <v>0</v>
      </c>
      <c r="H73" s="18">
        <f>Model!$W$30*((drdp!B73)*DBHR!$B73+(drdp!E73)*DBHR!$C73+(drdp!H73)*DBHR!$D73)</f>
        <v>-1.613189648366414E-2</v>
      </c>
      <c r="I73" s="18">
        <f>Model!$W$30*((drdp!C73)*DBHR!$B73+(drdp!F73)*DBHR!$C73+(drdp!I73)*DBHR!$D73)</f>
        <v>-2.5406125023004064E-3</v>
      </c>
      <c r="J73" s="18">
        <f>Model!$W$30*((drdp!D73)*DBHR!$B73+(drdp!G73)*DBHR!$C73+(drdp!J73)*DBHR!$D73)</f>
        <v>0</v>
      </c>
      <c r="K73" s="21">
        <f t="shared" ref="K73:K133" si="25">K72+E73^2</f>
        <v>9.3190859105119605E-3</v>
      </c>
      <c r="L73" s="21">
        <f t="shared" ref="L73:L133" si="26">L72+F73^2</f>
        <v>2.9087602719703481E-2</v>
      </c>
      <c r="M73" s="21">
        <f t="shared" ref="M73:M133" si="27">M72+G73^2</f>
        <v>0</v>
      </c>
      <c r="N73" s="21">
        <f t="shared" ref="N73:N133" si="28">N72+E73*F73</f>
        <v>-5.3276547487053558E-3</v>
      </c>
      <c r="O73" s="21">
        <f t="shared" ref="O73:O133" si="29">O72+E73*G73</f>
        <v>0</v>
      </c>
      <c r="P73" s="21">
        <f t="shared" ref="P73:P133" si="30">P72+F73*G73</f>
        <v>0</v>
      </c>
      <c r="Q73" s="19">
        <f t="shared" ref="Q73:Q133" si="31">K72+H73^2</f>
        <v>8.5383716580329869E-3</v>
      </c>
      <c r="R73" s="19">
        <f t="shared" ref="R73:R133" si="32">L72+I73^2</f>
        <v>2.9068238584042946E-2</v>
      </c>
      <c r="S73" s="19">
        <f t="shared" ref="S73:S133" si="33">M72+J73^2</f>
        <v>0</v>
      </c>
      <c r="T73" s="19">
        <f t="shared" ref="T73:T133" si="34">N72+H73*I73</f>
        <v>-5.4506094423819968E-3</v>
      </c>
      <c r="U73" s="19">
        <f t="shared" ref="U73:U133" si="35">O72+H73*J73</f>
        <v>0</v>
      </c>
      <c r="V73" s="19">
        <f t="shared" ref="V73:V133" si="36">P72+I73*J73</f>
        <v>0</v>
      </c>
      <c r="W73" s="10" t="s">
        <v>62</v>
      </c>
    </row>
    <row r="74" spans="1:23" x14ac:dyDescent="0.25">
      <c r="A74" s="26">
        <f>Wellpath!E74</f>
        <v>6800</v>
      </c>
      <c r="B74" s="22">
        <v>0</v>
      </c>
      <c r="C74" s="22">
        <v>0</v>
      </c>
      <c r="D74" s="22">
        <f t="shared" si="24"/>
        <v>3.9314164891663715E-5</v>
      </c>
      <c r="E74" s="20">
        <f>Model!$W$30*((drdp!B74+drdp!K74)*DBHR!$B74+(drdp!E74+drdp!N74)*DBHR!$C74+(drdp!H74+drdp!Q74)*DBHR!$D74)</f>
        <v>-3.1373613469999617E-2</v>
      </c>
      <c r="F74" s="20">
        <f>Model!$W$30*((drdp!C74+drdp!L74)*DBHR!$B74+(drdp!F74+drdp!O74)*DBHR!$C74+(drdp!I74+drdp!R74)*DBHR!$D74)</f>
        <v>-8.236566277966248E-3</v>
      </c>
      <c r="G74" s="20">
        <f>Model!$W$30*((drdp!D74+drdp!M74)*DBHR!$B74+(drdp!G74+drdp!P74)*DBHR!$C74+(drdp!J74+drdp!S74)*DBHR!$D74)</f>
        <v>0</v>
      </c>
      <c r="H74" s="18">
        <f>Model!$W$30*((drdp!B74)*DBHR!$B74+(drdp!E74)*DBHR!$C74+(drdp!H74)*DBHR!$D74)</f>
        <v>-1.5686806734999986E-2</v>
      </c>
      <c r="I74" s="18">
        <f>Model!$W$30*((drdp!C74)*DBHR!$B74+(drdp!F74)*DBHR!$C74+(drdp!I74)*DBHR!$D74)</f>
        <v>-4.1182831389831691E-3</v>
      </c>
      <c r="J74" s="18">
        <f>Model!$W$30*((drdp!D74)*DBHR!$B74+(drdp!G74)*DBHR!$C74+(drdp!J74)*DBHR!$D74)</f>
        <v>0</v>
      </c>
      <c r="K74" s="21">
        <f t="shared" si="25"/>
        <v>1.0303389532676902E-2</v>
      </c>
      <c r="L74" s="21">
        <f t="shared" si="26"/>
        <v>2.9155443743754811E-2</v>
      </c>
      <c r="M74" s="21">
        <f t="shared" si="27"/>
        <v>0</v>
      </c>
      <c r="N74" s="21">
        <f t="shared" si="28"/>
        <v>-5.069243901980409E-3</v>
      </c>
      <c r="O74" s="21">
        <f t="shared" si="29"/>
        <v>0</v>
      </c>
      <c r="P74" s="21">
        <f t="shared" si="30"/>
        <v>0</v>
      </c>
      <c r="Q74" s="19">
        <f t="shared" si="31"/>
        <v>9.5651618160532016E-3</v>
      </c>
      <c r="R74" s="19">
        <f t="shared" si="32"/>
        <v>2.9104562975716314E-2</v>
      </c>
      <c r="S74" s="19">
        <f t="shared" si="33"/>
        <v>0</v>
      </c>
      <c r="T74" s="19">
        <f t="shared" si="34"/>
        <v>-5.263052037024118E-3</v>
      </c>
      <c r="U74" s="19">
        <f t="shared" si="35"/>
        <v>0</v>
      </c>
      <c r="V74" s="19">
        <f t="shared" si="36"/>
        <v>0</v>
      </c>
    </row>
    <row r="75" spans="1:23" x14ac:dyDescent="0.25">
      <c r="A75" s="26">
        <f>Wellpath!E75</f>
        <v>6900</v>
      </c>
      <c r="B75" s="22">
        <v>0</v>
      </c>
      <c r="C75" s="22">
        <v>0</v>
      </c>
      <c r="D75" s="22">
        <f t="shared" si="24"/>
        <v>3.9314164891663715E-5</v>
      </c>
      <c r="E75" s="20">
        <f>Model!$W$30*((drdp!B75+drdp!K75)*DBHR!$B75+(drdp!E75+drdp!N75)*DBHR!$C75+(drdp!H75+drdp!Q75)*DBHR!$D75)</f>
        <v>-3.0404994610979012E-2</v>
      </c>
      <c r="F75" s="20">
        <f>Model!$W$30*((drdp!C75+drdp!L75)*DBHR!$B75+(drdp!F75+drdp!O75)*DBHR!$C75+(drdp!I75+drdp!R75)*DBHR!$D75)</f>
        <v>-1.138006022656645E-2</v>
      </c>
      <c r="G75" s="20">
        <f>Model!$W$30*((drdp!D75+drdp!M75)*DBHR!$B75+(drdp!G75+drdp!P75)*DBHR!$C75+(drdp!J75+drdp!S75)*DBHR!$D75)</f>
        <v>0</v>
      </c>
      <c r="H75" s="18">
        <f>Model!$W$30*((drdp!B75)*DBHR!$B75+(drdp!E75)*DBHR!$C75+(drdp!H75)*DBHR!$D75)</f>
        <v>-1.5202497305489393E-2</v>
      </c>
      <c r="I75" s="18">
        <f>Model!$W$30*((drdp!C75)*DBHR!$B75+(drdp!F75)*DBHR!$C75+(drdp!I75)*DBHR!$D75)</f>
        <v>-5.6900301132831827E-3</v>
      </c>
      <c r="J75" s="18">
        <f>Model!$W$30*((drdp!D75)*DBHR!$B75+(drdp!G75)*DBHR!$C75+(drdp!J75)*DBHR!$D75)</f>
        <v>0</v>
      </c>
      <c r="K75" s="21">
        <f t="shared" si="25"/>
        <v>1.1227853229970565E-2</v>
      </c>
      <c r="L75" s="21">
        <f t="shared" si="26"/>
        <v>2.9284949514515091E-2</v>
      </c>
      <c r="M75" s="21">
        <f t="shared" si="27"/>
        <v>0</v>
      </c>
      <c r="N75" s="21">
        <f t="shared" si="28"/>
        <v>-4.7232332321190396E-3</v>
      </c>
      <c r="O75" s="21">
        <f t="shared" si="29"/>
        <v>0</v>
      </c>
      <c r="P75" s="21">
        <f t="shared" si="30"/>
        <v>0</v>
      </c>
      <c r="Q75" s="19">
        <f t="shared" si="31"/>
        <v>1.0534505457000314E-2</v>
      </c>
      <c r="R75" s="19">
        <f t="shared" si="32"/>
        <v>2.918782018644488E-2</v>
      </c>
      <c r="S75" s="19">
        <f t="shared" si="33"/>
        <v>0</v>
      </c>
      <c r="T75" s="19">
        <f t="shared" si="34"/>
        <v>-4.9827412345150677E-3</v>
      </c>
      <c r="U75" s="19">
        <f t="shared" si="35"/>
        <v>0</v>
      </c>
      <c r="V75" s="19">
        <f t="shared" si="36"/>
        <v>0</v>
      </c>
    </row>
    <row r="76" spans="1:23" x14ac:dyDescent="0.25">
      <c r="A76" s="26">
        <f>Wellpath!E76</f>
        <v>7000</v>
      </c>
      <c r="B76" s="22">
        <v>0</v>
      </c>
      <c r="C76" s="22">
        <v>0</v>
      </c>
      <c r="D76" s="22">
        <f t="shared" si="24"/>
        <v>3.9314164891663715E-5</v>
      </c>
      <c r="E76" s="20">
        <f>Model!$W$30*((drdp!B76+drdp!K76)*DBHR!$B76+(drdp!E76+drdp!N76)*DBHR!$C76+(drdp!H76+drdp!Q76)*DBHR!$D76)</f>
        <v>-2.9357705599660354E-2</v>
      </c>
      <c r="F76" s="20">
        <f>Model!$W$30*((drdp!C76+drdp!L76)*DBHR!$B76+(drdp!F76+drdp!O76)*DBHR!$C76+(drdp!I76+drdp!R76)*DBHR!$D76)</f>
        <v>-1.4483988760106432E-2</v>
      </c>
      <c r="G76" s="20">
        <f>Model!$W$30*((drdp!D76+drdp!M76)*DBHR!$B76+(drdp!G76+drdp!P76)*DBHR!$C76+(drdp!J76+drdp!S76)*DBHR!$D76)</f>
        <v>0</v>
      </c>
      <c r="H76" s="18">
        <f>Model!$W$30*((drdp!B76)*DBHR!$B76+(drdp!E76)*DBHR!$C76+(drdp!H76)*DBHR!$D76)</f>
        <v>-1.4678852799830177E-2</v>
      </c>
      <c r="I76" s="18">
        <f>Model!$W$30*((drdp!C76)*DBHR!$B76+(drdp!F76)*DBHR!$C76+(drdp!I76)*DBHR!$D76)</f>
        <v>-7.2419943800532162E-3</v>
      </c>
      <c r="J76" s="18">
        <f>Model!$W$30*((drdp!D76)*DBHR!$B76+(drdp!G76)*DBHR!$C76+(drdp!J76)*DBHR!$D76)</f>
        <v>0</v>
      </c>
      <c r="K76" s="21">
        <f t="shared" si="25"/>
        <v>1.2089728108046894E-2</v>
      </c>
      <c r="L76" s="21">
        <f t="shared" si="26"/>
        <v>2.9494735444917982E-2</v>
      </c>
      <c r="M76" s="21">
        <f t="shared" si="27"/>
        <v>0</v>
      </c>
      <c r="N76" s="21">
        <f t="shared" si="28"/>
        <v>-4.2980165541910455E-3</v>
      </c>
      <c r="O76" s="21">
        <f t="shared" si="29"/>
        <v>0</v>
      </c>
      <c r="P76" s="21">
        <f t="shared" si="30"/>
        <v>0</v>
      </c>
      <c r="Q76" s="19">
        <f t="shared" si="31"/>
        <v>1.1443321949489646E-2</v>
      </c>
      <c r="R76" s="19">
        <f t="shared" si="32"/>
        <v>2.9337395997115812E-2</v>
      </c>
      <c r="S76" s="19">
        <f t="shared" si="33"/>
        <v>0</v>
      </c>
      <c r="T76" s="19">
        <f t="shared" si="34"/>
        <v>-4.616929062637041E-3</v>
      </c>
      <c r="U76" s="19">
        <f t="shared" si="35"/>
        <v>0</v>
      </c>
      <c r="V76" s="19">
        <f t="shared" si="36"/>
        <v>0</v>
      </c>
    </row>
    <row r="77" spans="1:23" x14ac:dyDescent="0.25">
      <c r="A77" s="26">
        <f>Wellpath!E77</f>
        <v>7100</v>
      </c>
      <c r="B77" s="22">
        <v>0</v>
      </c>
      <c r="C77" s="22">
        <v>0</v>
      </c>
      <c r="D77" s="22">
        <f t="shared" si="24"/>
        <v>3.9314164891663715E-5</v>
      </c>
      <c r="E77" s="20">
        <f>Model!$W$30*((drdp!B77+drdp!K77)*DBHR!$B77+(drdp!E77+drdp!N77)*DBHR!$C77+(drdp!H77+drdp!Q77)*DBHR!$D77)</f>
        <v>-1.4417482765089647E-2</v>
      </c>
      <c r="F77" s="20">
        <f>Model!$W$30*((drdp!C77+drdp!L77)*DBHR!$B77+(drdp!F77+drdp!O77)*DBHR!$C77+(drdp!I77+drdp!R77)*DBHR!$D77)</f>
        <v>-8.967111676905384E-3</v>
      </c>
      <c r="G77" s="20">
        <f>Model!$W$30*((drdp!D77+drdp!M77)*DBHR!$B77+(drdp!G77+drdp!P77)*DBHR!$C77+(drdp!J77+drdp!S77)*DBHR!$D77)</f>
        <v>0</v>
      </c>
      <c r="H77" s="18">
        <f>Model!$W$30*((drdp!B77)*DBHR!$B77+(drdp!E77)*DBHR!$C77+(drdp!H77)*DBHR!$D77)</f>
        <v>-1.4112649535130669E-2</v>
      </c>
      <c r="I77" s="18">
        <f>Model!$W$30*((drdp!C77)*DBHR!$B77+(drdp!F77)*DBHR!$C77+(drdp!I77)*DBHR!$D77)</f>
        <v>-8.7775173031570952E-3</v>
      </c>
      <c r="J77" s="18">
        <f>Model!$W$30*((drdp!D77)*DBHR!$B77+(drdp!G77)*DBHR!$C77+(drdp!J77)*DBHR!$D77)</f>
        <v>0</v>
      </c>
      <c r="K77" s="21">
        <f t="shared" si="25"/>
        <v>1.229759191732855E-2</v>
      </c>
      <c r="L77" s="21">
        <f t="shared" si="26"/>
        <v>2.9575144536744074E-2</v>
      </c>
      <c r="M77" s="21">
        <f t="shared" si="27"/>
        <v>0</v>
      </c>
      <c r="N77" s="21">
        <f t="shared" si="28"/>
        <v>-4.1687333761366279E-3</v>
      </c>
      <c r="O77" s="21">
        <f t="shared" si="29"/>
        <v>0</v>
      </c>
      <c r="P77" s="21">
        <f t="shared" si="30"/>
        <v>0</v>
      </c>
      <c r="Q77" s="19">
        <f t="shared" si="31"/>
        <v>1.2288894984948317E-2</v>
      </c>
      <c r="R77" s="19">
        <f t="shared" si="32"/>
        <v>2.9571780254925205E-2</v>
      </c>
      <c r="S77" s="19">
        <f t="shared" si="33"/>
        <v>0</v>
      </c>
      <c r="T77" s="19">
        <f t="shared" si="34"/>
        <v>-4.1741425287030445E-3</v>
      </c>
      <c r="U77" s="19">
        <f t="shared" si="35"/>
        <v>0</v>
      </c>
      <c r="V77" s="19">
        <f t="shared" si="36"/>
        <v>0</v>
      </c>
    </row>
    <row r="78" spans="1:23" x14ac:dyDescent="0.25">
      <c r="A78" s="26">
        <f>Wellpath!E78</f>
        <v>7102.16</v>
      </c>
      <c r="B78" s="22">
        <v>0</v>
      </c>
      <c r="C78" s="22">
        <v>0</v>
      </c>
      <c r="D78" s="22">
        <f t="shared" si="24"/>
        <v>3.9314164891663715E-5</v>
      </c>
      <c r="E78" s="20">
        <f>Model!$W$30*((drdp!B78+drdp!K78)*DBHR!$B78+(drdp!E78+drdp!N78)*DBHR!$C78+(drdp!H78+drdp!Q78)*DBHR!$D78)</f>
        <v>-1.4098172997272151E-2</v>
      </c>
      <c r="F78" s="20">
        <f>Model!$W$30*((drdp!C78+drdp!L78)*DBHR!$B78+(drdp!F78+drdp!O78)*DBHR!$C78+(drdp!I78+drdp!R78)*DBHR!$D78)</f>
        <v>-8.8095162239110285E-3</v>
      </c>
      <c r="G78" s="20">
        <f>Model!$W$30*((drdp!D78+drdp!M78)*DBHR!$B78+(drdp!G78+drdp!P78)*DBHR!$C78+(drdp!J78+drdp!S78)*DBHR!$D78)</f>
        <v>0</v>
      </c>
      <c r="H78" s="18">
        <f>Model!$W$30*((drdp!B78)*DBHR!$B78+(drdp!E78)*DBHR!$C78+(drdp!H78)*DBHR!$D78)</f>
        <v>-3.045205367412341E-4</v>
      </c>
      <c r="I78" s="18">
        <f>Model!$W$30*((drdp!C78)*DBHR!$B78+(drdp!F78)*DBHR!$C78+(drdp!I78)*DBHR!$D78)</f>
        <v>-1.9028555043657544E-4</v>
      </c>
      <c r="J78" s="18">
        <f>Model!$W$30*((drdp!D78)*DBHR!$B78+(drdp!G78)*DBHR!$C78+(drdp!J78)*DBHR!$D78)</f>
        <v>0</v>
      </c>
      <c r="K78" s="21">
        <f t="shared" si="25"/>
        <v>1.2496350399189563E-2</v>
      </c>
      <c r="L78" s="21">
        <f t="shared" si="26"/>
        <v>2.9652752112843427E-2</v>
      </c>
      <c r="M78" s="21">
        <f t="shared" si="27"/>
        <v>0</v>
      </c>
      <c r="N78" s="21">
        <f t="shared" si="28"/>
        <v>-4.0445352923896543E-3</v>
      </c>
      <c r="O78" s="21">
        <f t="shared" si="29"/>
        <v>0</v>
      </c>
      <c r="P78" s="21">
        <f t="shared" si="30"/>
        <v>0</v>
      </c>
      <c r="Q78" s="19">
        <f t="shared" si="31"/>
        <v>1.2297684650085848E-2</v>
      </c>
      <c r="R78" s="19">
        <f t="shared" si="32"/>
        <v>2.957518074533478E-2</v>
      </c>
      <c r="S78" s="19">
        <f t="shared" si="33"/>
        <v>0</v>
      </c>
      <c r="T78" s="19">
        <f t="shared" si="34"/>
        <v>-4.1686754302786748E-3</v>
      </c>
      <c r="U78" s="19">
        <f t="shared" si="35"/>
        <v>0</v>
      </c>
      <c r="V78" s="19">
        <f t="shared" si="36"/>
        <v>0</v>
      </c>
    </row>
    <row r="79" spans="1:23" x14ac:dyDescent="0.25">
      <c r="A79" s="26">
        <f>Wellpath!E79</f>
        <v>7200</v>
      </c>
      <c r="B79" s="22">
        <v>0</v>
      </c>
      <c r="C79" s="22">
        <v>0</v>
      </c>
      <c r="D79" s="22">
        <f t="shared" si="24"/>
        <v>3.9314164891663715E-5</v>
      </c>
      <c r="E79" s="20">
        <f>Model!$W$30*((drdp!B79+drdp!K79)*DBHR!$B79+(drdp!E79+drdp!N79)*DBHR!$C79+(drdp!H79+drdp!Q79)*DBHR!$D79)</f>
        <v>-2.5407905699590602E-2</v>
      </c>
      <c r="F79" s="20">
        <f>Model!$W$30*((drdp!C79+drdp!L79)*DBHR!$B79+(drdp!F79+drdp!O79)*DBHR!$C79+(drdp!I79+drdp!R79)*DBHR!$D79)</f>
        <v>-1.9320620450391467E-2</v>
      </c>
      <c r="G79" s="20">
        <f>Model!$W$30*((drdp!D79+drdp!M79)*DBHR!$B79+(drdp!G79+drdp!P79)*DBHR!$C79+(drdp!J79+drdp!S79)*DBHR!$D79)</f>
        <v>0</v>
      </c>
      <c r="H79" s="18">
        <f>Model!$W$30*((drdp!B79)*DBHR!$B79+(drdp!E79)*DBHR!$C79+(drdp!H79)*DBHR!$D79)</f>
        <v>-1.2565252191912303E-2</v>
      </c>
      <c r="I79" s="18">
        <f>Model!$W$30*((drdp!C79)*DBHR!$B79+(drdp!F79)*DBHR!$C79+(drdp!I79)*DBHR!$D79)</f>
        <v>-9.5548397941078167E-3</v>
      </c>
      <c r="J79" s="18">
        <f>Model!$W$30*((drdp!D79)*DBHR!$B79+(drdp!G79)*DBHR!$C79+(drdp!J79)*DBHR!$D79)</f>
        <v>0</v>
      </c>
      <c r="K79" s="21">
        <f t="shared" si="25"/>
        <v>1.3141912071228851E-2</v>
      </c>
      <c r="L79" s="21">
        <f t="shared" si="26"/>
        <v>3.002603848743151E-2</v>
      </c>
      <c r="M79" s="21">
        <f t="shared" si="27"/>
        <v>0</v>
      </c>
      <c r="N79" s="21">
        <f t="shared" si="28"/>
        <v>-3.5536387899285263E-3</v>
      </c>
      <c r="O79" s="21">
        <f t="shared" si="29"/>
        <v>0</v>
      </c>
      <c r="P79" s="21">
        <f t="shared" si="30"/>
        <v>0</v>
      </c>
      <c r="Q79" s="19">
        <f t="shared" si="31"/>
        <v>1.265423596183592E-2</v>
      </c>
      <c r="R79" s="19">
        <f t="shared" si="32"/>
        <v>2.9744047076334493E-2</v>
      </c>
      <c r="S79" s="19">
        <f t="shared" si="33"/>
        <v>0</v>
      </c>
      <c r="T79" s="19">
        <f t="shared" si="34"/>
        <v>-3.9244763207233703E-3</v>
      </c>
      <c r="U79" s="19">
        <f t="shared" si="35"/>
        <v>0</v>
      </c>
      <c r="V79" s="19">
        <f t="shared" si="36"/>
        <v>0</v>
      </c>
    </row>
    <row r="80" spans="1:23" x14ac:dyDescent="0.25">
      <c r="A80" s="26">
        <f>Wellpath!E80</f>
        <v>7300</v>
      </c>
      <c r="B80" s="22">
        <v>0</v>
      </c>
      <c r="C80" s="22">
        <v>0</v>
      </c>
      <c r="D80" s="22">
        <f t="shared" si="24"/>
        <v>3.9314164891663715E-5</v>
      </c>
      <c r="E80" s="20">
        <f>Model!$W$30*((drdp!B80+drdp!K80)*DBHR!$B80+(drdp!E80+drdp!N80)*DBHR!$C80+(drdp!H80+drdp!Q80)*DBHR!$D80)</f>
        <v>-2.3049725040774564E-2</v>
      </c>
      <c r="F80" s="20">
        <f>Model!$W$30*((drdp!C80+drdp!L80)*DBHR!$B80+(drdp!F80+drdp!O80)*DBHR!$C80+(drdp!I80+drdp!R80)*DBHR!$D80)</f>
        <v>-2.1434124788494095E-2</v>
      </c>
      <c r="G80" s="20">
        <f>Model!$W$30*((drdp!D80+drdp!M80)*DBHR!$B80+(drdp!G80+drdp!P80)*DBHR!$C80+(drdp!J80+drdp!S80)*DBHR!$D80)</f>
        <v>0</v>
      </c>
      <c r="H80" s="18">
        <f>Model!$W$30*((drdp!B80)*DBHR!$B80+(drdp!E80)*DBHR!$C80+(drdp!H80)*DBHR!$D80)</f>
        <v>-1.1524862520387282E-2</v>
      </c>
      <c r="I80" s="18">
        <f>Model!$W$30*((drdp!C80)*DBHR!$B80+(drdp!F80)*DBHR!$C80+(drdp!I80)*DBHR!$D80)</f>
        <v>-1.0717062394247048E-2</v>
      </c>
      <c r="J80" s="18">
        <f>Model!$W$30*((drdp!D80)*DBHR!$B80+(drdp!G80)*DBHR!$C80+(drdp!J80)*DBHR!$D80)</f>
        <v>0</v>
      </c>
      <c r="K80" s="21">
        <f t="shared" si="25"/>
        <v>1.3673201895684162E-2</v>
      </c>
      <c r="L80" s="21">
        <f t="shared" si="26"/>
        <v>3.0485460192880245E-2</v>
      </c>
      <c r="M80" s="21">
        <f t="shared" si="27"/>
        <v>0</v>
      </c>
      <c r="N80" s="21">
        <f t="shared" si="28"/>
        <v>-3.059588107064087E-3</v>
      </c>
      <c r="O80" s="21">
        <f t="shared" si="29"/>
        <v>0</v>
      </c>
      <c r="P80" s="21">
        <f t="shared" si="30"/>
        <v>0</v>
      </c>
      <c r="Q80" s="19">
        <f t="shared" si="31"/>
        <v>1.3274734527342678E-2</v>
      </c>
      <c r="R80" s="19">
        <f t="shared" si="32"/>
        <v>3.0140893913793695E-2</v>
      </c>
      <c r="S80" s="19">
        <f t="shared" si="33"/>
        <v>0</v>
      </c>
      <c r="T80" s="19">
        <f t="shared" si="34"/>
        <v>-3.4301261192124163E-3</v>
      </c>
      <c r="U80" s="19">
        <f t="shared" si="35"/>
        <v>0</v>
      </c>
      <c r="V80" s="19">
        <f t="shared" si="36"/>
        <v>0</v>
      </c>
    </row>
    <row r="81" spans="1:22" x14ac:dyDescent="0.25">
      <c r="A81" s="26">
        <f>Wellpath!E81</f>
        <v>7400</v>
      </c>
      <c r="B81" s="22">
        <v>0</v>
      </c>
      <c r="C81" s="22">
        <v>0</v>
      </c>
      <c r="D81" s="22">
        <f t="shared" si="24"/>
        <v>3.9314164891663715E-5</v>
      </c>
      <c r="E81" s="20">
        <f>Model!$W$30*((drdp!B81+drdp!K81)*DBHR!$B81+(drdp!E81+drdp!N81)*DBHR!$C81+(drdp!H81+drdp!Q81)*DBHR!$D81)</f>
        <v>-2.0347142912973189E-2</v>
      </c>
      <c r="F81" s="20">
        <f>Model!$W$30*((drdp!C81+drdp!L81)*DBHR!$B81+(drdp!F81+drdp!O81)*DBHR!$C81+(drdp!I81+drdp!R81)*DBHR!$D81)</f>
        <v>-2.3275120298272108E-2</v>
      </c>
      <c r="G81" s="20">
        <f>Model!$W$30*((drdp!D81+drdp!M81)*DBHR!$B81+(drdp!G81+drdp!P81)*DBHR!$C81+(drdp!J81+drdp!S81)*DBHR!$D81)</f>
        <v>0</v>
      </c>
      <c r="H81" s="18">
        <f>Model!$W$30*((drdp!B81)*DBHR!$B81+(drdp!E81)*DBHR!$C81+(drdp!H81)*DBHR!$D81)</f>
        <v>-1.0173571456486594E-2</v>
      </c>
      <c r="I81" s="18">
        <f>Model!$W$30*((drdp!C81)*DBHR!$B81+(drdp!F81)*DBHR!$C81+(drdp!I81)*DBHR!$D81)</f>
        <v>-1.1637560149136054E-2</v>
      </c>
      <c r="J81" s="18">
        <f>Model!$W$30*((drdp!D81)*DBHR!$B81+(drdp!G81)*DBHR!$C81+(drdp!J81)*DBHR!$D81)</f>
        <v>0</v>
      </c>
      <c r="K81" s="21">
        <f t="shared" si="25"/>
        <v>1.4087208120405117E-2</v>
      </c>
      <c r="L81" s="21">
        <f t="shared" si="26"/>
        <v>3.1027191417779282E-2</v>
      </c>
      <c r="M81" s="21">
        <f t="shared" si="27"/>
        <v>0</v>
      </c>
      <c r="N81" s="21">
        <f t="shared" si="28"/>
        <v>-2.5860059080385013E-3</v>
      </c>
      <c r="O81" s="21">
        <f t="shared" si="29"/>
        <v>0</v>
      </c>
      <c r="P81" s="21">
        <f t="shared" si="30"/>
        <v>0</v>
      </c>
      <c r="Q81" s="19">
        <f t="shared" si="31"/>
        <v>1.37767034518644E-2</v>
      </c>
      <c r="R81" s="19">
        <f t="shared" si="32"/>
        <v>3.0620892999105004E-2</v>
      </c>
      <c r="S81" s="19">
        <f t="shared" si="33"/>
        <v>0</v>
      </c>
      <c r="T81" s="19">
        <f t="shared" si="34"/>
        <v>-2.9411925573076905E-3</v>
      </c>
      <c r="U81" s="19">
        <f t="shared" si="35"/>
        <v>0</v>
      </c>
      <c r="V81" s="19">
        <f t="shared" si="36"/>
        <v>0</v>
      </c>
    </row>
    <row r="82" spans="1:22" x14ac:dyDescent="0.25">
      <c r="A82" s="26">
        <f>Wellpath!E82</f>
        <v>7500</v>
      </c>
      <c r="B82" s="22">
        <v>0</v>
      </c>
      <c r="C82" s="22">
        <v>0</v>
      </c>
      <c r="D82" s="22">
        <f t="shared" si="24"/>
        <v>3.9314164891663715E-5</v>
      </c>
      <c r="E82" s="20">
        <f>Model!$W$30*((drdp!B82+drdp!K82)*DBHR!$B82+(drdp!E82+drdp!N82)*DBHR!$C82+(drdp!H82+drdp!Q82)*DBHR!$D82)</f>
        <v>-1.7593053579509233E-2</v>
      </c>
      <c r="F82" s="20">
        <f>Model!$W$30*((drdp!C82+drdp!L82)*DBHR!$B82+(drdp!F82+drdp!O82)*DBHR!$C82+(drdp!I82+drdp!R82)*DBHR!$D82)</f>
        <v>-2.5060264950281862E-2</v>
      </c>
      <c r="G82" s="20">
        <f>Model!$W$30*((drdp!D82+drdp!M82)*DBHR!$B82+(drdp!G82+drdp!P82)*DBHR!$C82+(drdp!J82+drdp!S82)*DBHR!$D82)</f>
        <v>0</v>
      </c>
      <c r="H82" s="18">
        <f>Model!$W$30*((drdp!B82)*DBHR!$B82+(drdp!E82)*DBHR!$C82+(drdp!H82)*DBHR!$D82)</f>
        <v>-8.7965267897546166E-3</v>
      </c>
      <c r="I82" s="18">
        <f>Model!$W$30*((drdp!C82)*DBHR!$B82+(drdp!F82)*DBHR!$C82+(drdp!I82)*DBHR!$D82)</f>
        <v>-1.2530132475140931E-2</v>
      </c>
      <c r="J82" s="18">
        <f>Model!$W$30*((drdp!D82)*DBHR!$B82+(drdp!G82)*DBHR!$C82+(drdp!J82)*DBHR!$D82)</f>
        <v>0</v>
      </c>
      <c r="K82" s="21">
        <f t="shared" si="25"/>
        <v>1.43967236546566E-2</v>
      </c>
      <c r="L82" s="21">
        <f t="shared" si="26"/>
        <v>3.1655208297157608E-2</v>
      </c>
      <c r="M82" s="21">
        <f t="shared" si="27"/>
        <v>0</v>
      </c>
      <c r="N82" s="21">
        <f t="shared" si="28"/>
        <v>-2.1451193240514953E-3</v>
      </c>
      <c r="O82" s="21">
        <f t="shared" si="29"/>
        <v>0</v>
      </c>
      <c r="P82" s="21">
        <f t="shared" si="30"/>
        <v>0</v>
      </c>
      <c r="Q82" s="19">
        <f t="shared" si="31"/>
        <v>1.4164587003967987E-2</v>
      </c>
      <c r="R82" s="19">
        <f t="shared" si="32"/>
        <v>3.1184195637623865E-2</v>
      </c>
      <c r="S82" s="19">
        <f t="shared" si="33"/>
        <v>0</v>
      </c>
      <c r="T82" s="19">
        <f t="shared" si="34"/>
        <v>-2.4757842620417498E-3</v>
      </c>
      <c r="U82" s="19">
        <f t="shared" si="35"/>
        <v>0</v>
      </c>
      <c r="V82" s="19">
        <f t="shared" si="36"/>
        <v>0</v>
      </c>
    </row>
    <row r="83" spans="1:22" x14ac:dyDescent="0.25">
      <c r="A83" s="26">
        <f>Wellpath!E83</f>
        <v>7600</v>
      </c>
      <c r="B83" s="22">
        <v>0</v>
      </c>
      <c r="C83" s="22">
        <v>0</v>
      </c>
      <c r="D83" s="22">
        <f t="shared" si="24"/>
        <v>3.9314164891663715E-5</v>
      </c>
      <c r="E83" s="20">
        <f>Model!$W$30*((drdp!B83+drdp!K83)*DBHR!$B83+(drdp!E83+drdp!N83)*DBHR!$C83+(drdp!H83+drdp!Q83)*DBHR!$D83)</f>
        <v>-1.4788560063474997E-2</v>
      </c>
      <c r="F83" s="20">
        <f>Model!$W$30*((drdp!C83+drdp!L83)*DBHR!$B83+(drdp!F83+drdp!O83)*DBHR!$C83+(drdp!I83+drdp!R83)*DBHR!$D83)</f>
        <v>-2.6767342319271185E-2</v>
      </c>
      <c r="G83" s="20">
        <f>Model!$W$30*((drdp!D83+drdp!M83)*DBHR!$B83+(drdp!G83+drdp!P83)*DBHR!$C83+(drdp!J83+drdp!S83)*DBHR!$D83)</f>
        <v>0</v>
      </c>
      <c r="H83" s="18">
        <f>Model!$W$30*((drdp!B83)*DBHR!$B83+(drdp!E83)*DBHR!$C83+(drdp!H83)*DBHR!$D83)</f>
        <v>-7.3942800317374985E-3</v>
      </c>
      <c r="I83" s="18">
        <f>Model!$W$30*((drdp!C83)*DBHR!$B83+(drdp!F83)*DBHR!$C83+(drdp!I83)*DBHR!$D83)</f>
        <v>-1.3383671159635593E-2</v>
      </c>
      <c r="J83" s="18">
        <f>Model!$W$30*((drdp!D83)*DBHR!$B83+(drdp!G83)*DBHR!$C83+(drdp!J83)*DBHR!$D83)</f>
        <v>0</v>
      </c>
      <c r="K83" s="21">
        <f t="shared" si="25"/>
        <v>1.4615425163407608E-2</v>
      </c>
      <c r="L83" s="21">
        <f t="shared" si="26"/>
        <v>3.2371698911994658E-2</v>
      </c>
      <c r="M83" s="21">
        <f t="shared" si="27"/>
        <v>0</v>
      </c>
      <c r="N83" s="21">
        <f t="shared" si="28"/>
        <v>-1.7492688744233573E-3</v>
      </c>
      <c r="O83" s="21">
        <f t="shared" si="29"/>
        <v>0</v>
      </c>
      <c r="P83" s="21">
        <f t="shared" si="30"/>
        <v>0</v>
      </c>
      <c r="Q83" s="19">
        <f t="shared" si="31"/>
        <v>1.4451399031844352E-2</v>
      </c>
      <c r="R83" s="19">
        <f t="shared" si="32"/>
        <v>3.1834330950866872E-2</v>
      </c>
      <c r="S83" s="19">
        <f t="shared" si="33"/>
        <v>0</v>
      </c>
      <c r="T83" s="19">
        <f t="shared" si="34"/>
        <v>-2.0461567116444607E-3</v>
      </c>
      <c r="U83" s="19">
        <f t="shared" si="35"/>
        <v>0</v>
      </c>
      <c r="V83" s="19">
        <f t="shared" si="36"/>
        <v>0</v>
      </c>
    </row>
    <row r="84" spans="1:22" x14ac:dyDescent="0.25">
      <c r="A84" s="26">
        <f>Wellpath!E84</f>
        <v>7700</v>
      </c>
      <c r="B84" s="22">
        <v>0</v>
      </c>
      <c r="C84" s="22">
        <v>0</v>
      </c>
      <c r="D84" s="22">
        <f t="shared" si="24"/>
        <v>3.9314164891663715E-5</v>
      </c>
      <c r="E84" s="20">
        <f>Model!$W$30*((drdp!B84+drdp!K84)*DBHR!$B84+(drdp!E84+drdp!N84)*DBHR!$C84+(drdp!H84+drdp!Q84)*DBHR!$D84)</f>
        <v>-1.1948059427091437E-2</v>
      </c>
      <c r="F84" s="20">
        <f>Model!$W$30*((drdp!C84+drdp!L84)*DBHR!$B84+(drdp!F84+drdp!O84)*DBHR!$C84+(drdp!I84+drdp!R84)*DBHR!$D84)</f>
        <v>-2.8409429342498405E-2</v>
      </c>
      <c r="G84" s="20">
        <f>Model!$W$30*((drdp!D84+drdp!M84)*DBHR!$B84+(drdp!G84+drdp!P84)*DBHR!$C84+(drdp!J84+drdp!S84)*DBHR!$D84)</f>
        <v>0</v>
      </c>
      <c r="H84" s="18">
        <f>Model!$W$30*((drdp!B84)*DBHR!$B84+(drdp!E84)*DBHR!$C84+(drdp!H84)*DBHR!$D84)</f>
        <v>-5.9740297135457187E-3</v>
      </c>
      <c r="I84" s="18">
        <f>Model!$W$30*((drdp!C84)*DBHR!$B84+(drdp!F84)*DBHR!$C84+(drdp!I84)*DBHR!$D84)</f>
        <v>-1.4204714671249202E-2</v>
      </c>
      <c r="J84" s="18">
        <f>Model!$W$30*((drdp!D84)*DBHR!$B84+(drdp!G84)*DBHR!$C84+(drdp!J84)*DBHR!$D84)</f>
        <v>0</v>
      </c>
      <c r="K84" s="21">
        <f t="shared" si="25"/>
        <v>1.4758181287480916E-2</v>
      </c>
      <c r="L84" s="21">
        <f t="shared" si="26"/>
        <v>3.3178794587561067E-2</v>
      </c>
      <c r="M84" s="21">
        <f t="shared" si="27"/>
        <v>0</v>
      </c>
      <c r="N84" s="21">
        <f t="shared" si="28"/>
        <v>-1.4098313243494311E-3</v>
      </c>
      <c r="O84" s="21">
        <f t="shared" si="29"/>
        <v>0</v>
      </c>
      <c r="P84" s="21">
        <f t="shared" si="30"/>
        <v>0</v>
      </c>
      <c r="Q84" s="19">
        <f t="shared" si="31"/>
        <v>1.4651114194425935E-2</v>
      </c>
      <c r="R84" s="19">
        <f t="shared" si="32"/>
        <v>3.2573472830886262E-2</v>
      </c>
      <c r="S84" s="19">
        <f t="shared" si="33"/>
        <v>0</v>
      </c>
      <c r="T84" s="19">
        <f t="shared" si="34"/>
        <v>-1.6644094869048757E-3</v>
      </c>
      <c r="U84" s="19">
        <f t="shared" si="35"/>
        <v>0</v>
      </c>
      <c r="V84" s="19">
        <f t="shared" si="36"/>
        <v>0</v>
      </c>
    </row>
    <row r="85" spans="1:22" x14ac:dyDescent="0.25">
      <c r="A85" s="26">
        <f>Wellpath!E85</f>
        <v>7800</v>
      </c>
      <c r="B85" s="22">
        <v>0</v>
      </c>
      <c r="C85" s="22">
        <v>0</v>
      </c>
      <c r="D85" s="22">
        <f t="shared" si="24"/>
        <v>3.9314164891663715E-5</v>
      </c>
      <c r="E85" s="20">
        <f>Model!$W$30*((drdp!B85+drdp!K85)*DBHR!$B85+(drdp!E85+drdp!N85)*DBHR!$C85+(drdp!H85+drdp!Q85)*DBHR!$D85)</f>
        <v>-9.0665497860666355E-3</v>
      </c>
      <c r="F85" s="20">
        <f>Model!$W$30*((drdp!C85+drdp!L85)*DBHR!$B85+(drdp!F85+drdp!O85)*DBHR!$C85+(drdp!I85+drdp!R85)*DBHR!$D85)</f>
        <v>-2.9973133756181023E-2</v>
      </c>
      <c r="G85" s="20">
        <f>Model!$W$30*((drdp!D85+drdp!M85)*DBHR!$B85+(drdp!G85+drdp!P85)*DBHR!$C85+(drdp!J85+drdp!S85)*DBHR!$D85)</f>
        <v>0</v>
      </c>
      <c r="H85" s="18">
        <f>Model!$W$30*((drdp!B85)*DBHR!$B85+(drdp!E85)*DBHR!$C85+(drdp!H85)*DBHR!$D85)</f>
        <v>-4.5332748930333178E-3</v>
      </c>
      <c r="I85" s="18">
        <f>Model!$W$30*((drdp!C85)*DBHR!$B85+(drdp!F85)*DBHR!$C85+(drdp!I85)*DBHR!$D85)</f>
        <v>-1.4986566878090512E-2</v>
      </c>
      <c r="J85" s="18">
        <f>Model!$W$30*((drdp!D85)*DBHR!$B85+(drdp!G85)*DBHR!$C85+(drdp!J85)*DBHR!$D85)</f>
        <v>0</v>
      </c>
      <c r="K85" s="21">
        <f t="shared" si="25"/>
        <v>1.4840383612504142E-2</v>
      </c>
      <c r="L85" s="21">
        <f t="shared" si="26"/>
        <v>3.4077183334726986E-2</v>
      </c>
      <c r="M85" s="21">
        <f t="shared" si="27"/>
        <v>0</v>
      </c>
      <c r="N85" s="21">
        <f t="shared" si="28"/>
        <v>-1.1380784149045814E-3</v>
      </c>
      <c r="O85" s="21">
        <f t="shared" si="29"/>
        <v>0</v>
      </c>
      <c r="P85" s="21">
        <f t="shared" si="30"/>
        <v>0</v>
      </c>
      <c r="Q85" s="19">
        <f t="shared" si="31"/>
        <v>1.4778731868736723E-2</v>
      </c>
      <c r="R85" s="19">
        <f t="shared" si="32"/>
        <v>3.3403391774352545E-2</v>
      </c>
      <c r="S85" s="19">
        <f t="shared" si="33"/>
        <v>0</v>
      </c>
      <c r="T85" s="19">
        <f t="shared" si="34"/>
        <v>-1.3418930969882187E-3</v>
      </c>
      <c r="U85" s="19">
        <f t="shared" si="35"/>
        <v>0</v>
      </c>
      <c r="V85" s="19">
        <f t="shared" si="36"/>
        <v>0</v>
      </c>
    </row>
    <row r="86" spans="1:22" x14ac:dyDescent="0.25">
      <c r="A86" s="26">
        <f>Wellpath!E86</f>
        <v>7900</v>
      </c>
      <c r="B86" s="22">
        <v>0</v>
      </c>
      <c r="C86" s="22">
        <v>0</v>
      </c>
      <c r="D86" s="22">
        <f t="shared" si="24"/>
        <v>3.9314164891663715E-5</v>
      </c>
      <c r="E86" s="20">
        <f>Model!$W$30*((drdp!B86+drdp!K86)*DBHR!$B86+(drdp!E86+drdp!N86)*DBHR!$C86+(drdp!H86+drdp!Q86)*DBHR!$D86)</f>
        <v>-6.1633423475743838E-3</v>
      </c>
      <c r="F86" s="20">
        <f>Model!$W$30*((drdp!C86+drdp!L86)*DBHR!$B86+(drdp!F86+drdp!O86)*DBHR!$C86+(drdp!I86+drdp!R86)*DBHR!$D86)</f>
        <v>-3.1443866702963147E-2</v>
      </c>
      <c r="G86" s="20">
        <f>Model!$W$30*((drdp!D86+drdp!M86)*DBHR!$B86+(drdp!G86+drdp!P86)*DBHR!$C86+(drdp!J86+drdp!S86)*DBHR!$D86)</f>
        <v>0</v>
      </c>
      <c r="H86" s="18">
        <f>Model!$W$30*((drdp!B86)*DBHR!$B86+(drdp!E86)*DBHR!$C86+(drdp!H86)*DBHR!$D86)</f>
        <v>-3.0816711737871919E-3</v>
      </c>
      <c r="I86" s="18">
        <f>Model!$W$30*((drdp!C86)*DBHR!$B86+(drdp!F86)*DBHR!$C86+(drdp!I86)*DBHR!$D86)</f>
        <v>-1.5721933351481573E-2</v>
      </c>
      <c r="J86" s="18">
        <f>Model!$W$30*((drdp!D86)*DBHR!$B86+(drdp!G86)*DBHR!$C86+(drdp!J86)*DBHR!$D86)</f>
        <v>0</v>
      </c>
      <c r="K86" s="21">
        <f t="shared" si="25"/>
        <v>1.4878370401397546E-2</v>
      </c>
      <c r="L86" s="21">
        <f t="shared" si="26"/>
        <v>3.5065900087960698E-2</v>
      </c>
      <c r="M86" s="21">
        <f t="shared" si="27"/>
        <v>0</v>
      </c>
      <c r="N86" s="21">
        <f t="shared" si="28"/>
        <v>-9.4427909968272455E-4</v>
      </c>
      <c r="O86" s="21">
        <f t="shared" si="29"/>
        <v>0</v>
      </c>
      <c r="P86" s="21">
        <f t="shared" si="30"/>
        <v>0</v>
      </c>
      <c r="Q86" s="19">
        <f t="shared" si="31"/>
        <v>1.4849880309727493E-2</v>
      </c>
      <c r="R86" s="19">
        <f t="shared" si="32"/>
        <v>3.4324362523035418E-2</v>
      </c>
      <c r="S86" s="19">
        <f t="shared" si="33"/>
        <v>0</v>
      </c>
      <c r="T86" s="19">
        <f t="shared" si="34"/>
        <v>-1.0896285860991172E-3</v>
      </c>
      <c r="U86" s="19">
        <f t="shared" si="35"/>
        <v>0</v>
      </c>
      <c r="V86" s="19">
        <f t="shared" si="36"/>
        <v>0</v>
      </c>
    </row>
    <row r="87" spans="1:22" x14ac:dyDescent="0.25">
      <c r="A87" s="26">
        <f>Wellpath!E87</f>
        <v>8000</v>
      </c>
      <c r="B87" s="22">
        <v>0</v>
      </c>
      <c r="C87" s="22">
        <v>0</v>
      </c>
      <c r="D87" s="22">
        <f t="shared" si="24"/>
        <v>3.9314164891663715E-5</v>
      </c>
      <c r="E87" s="20">
        <f>Model!$W$30*((drdp!B87+drdp!K87)*DBHR!$B87+(drdp!E87+drdp!N87)*DBHR!$C87+(drdp!H87+drdp!Q87)*DBHR!$D87)</f>
        <v>-3.2486403237025996E-3</v>
      </c>
      <c r="F87" s="20">
        <f>Model!$W$30*((drdp!C87+drdp!L87)*DBHR!$B87+(drdp!F87+drdp!O87)*DBHR!$C87+(drdp!I87+drdp!R87)*DBHR!$D87)</f>
        <v>-3.2837107718268699E-2</v>
      </c>
      <c r="G87" s="20">
        <f>Model!$W$30*((drdp!D87+drdp!M87)*DBHR!$B87+(drdp!G87+drdp!P87)*DBHR!$C87+(drdp!J87+drdp!S87)*DBHR!$D87)</f>
        <v>0</v>
      </c>
      <c r="H87" s="18">
        <f>Model!$W$30*((drdp!B87)*DBHR!$B87+(drdp!E87)*DBHR!$C87+(drdp!H87)*DBHR!$D87)</f>
        <v>-1.6243201618512998E-3</v>
      </c>
      <c r="I87" s="18">
        <f>Model!$W$30*((drdp!C87)*DBHR!$B87+(drdp!F87)*DBHR!$C87+(drdp!I87)*DBHR!$D87)</f>
        <v>-1.6418553859134349E-2</v>
      </c>
      <c r="J87" s="18">
        <f>Model!$W$30*((drdp!D87)*DBHR!$B87+(drdp!G87)*DBHR!$C87+(drdp!J87)*DBHR!$D87)</f>
        <v>0</v>
      </c>
      <c r="K87" s="21">
        <f t="shared" si="25"/>
        <v>1.4888924065350332E-2</v>
      </c>
      <c r="L87" s="21">
        <f t="shared" si="26"/>
        <v>3.6144175731261878E-2</v>
      </c>
      <c r="M87" s="21">
        <f t="shared" si="27"/>
        <v>0</v>
      </c>
      <c r="N87" s="21">
        <f t="shared" si="28"/>
        <v>-8.3760314743539096E-4</v>
      </c>
      <c r="O87" s="21">
        <f t="shared" si="29"/>
        <v>0</v>
      </c>
      <c r="P87" s="21">
        <f t="shared" si="30"/>
        <v>0</v>
      </c>
      <c r="Q87" s="19">
        <f t="shared" si="31"/>
        <v>1.4881008817385742E-2</v>
      </c>
      <c r="R87" s="19">
        <f t="shared" si="32"/>
        <v>3.5335468998785993E-2</v>
      </c>
      <c r="S87" s="19">
        <f t="shared" si="33"/>
        <v>0</v>
      </c>
      <c r="T87" s="19">
        <f t="shared" si="34"/>
        <v>-9.1761011162089115E-4</v>
      </c>
      <c r="U87" s="19">
        <f t="shared" si="35"/>
        <v>0</v>
      </c>
      <c r="V87" s="19">
        <f t="shared" si="36"/>
        <v>0</v>
      </c>
    </row>
    <row r="88" spans="1:22" x14ac:dyDescent="0.25">
      <c r="A88" s="26">
        <f>Wellpath!E88</f>
        <v>8100</v>
      </c>
      <c r="B88" s="22">
        <v>0</v>
      </c>
      <c r="C88" s="22">
        <v>0</v>
      </c>
      <c r="D88" s="22">
        <f t="shared" si="24"/>
        <v>3.9314164891663715E-5</v>
      </c>
      <c r="E88" s="20">
        <f>Model!$W$30*((drdp!B88+drdp!K88)*DBHR!$B88+(drdp!E88+drdp!N88)*DBHR!$C88+(drdp!H88+drdp!Q88)*DBHR!$D88)</f>
        <v>-3.2179977960159921E-4</v>
      </c>
      <c r="F88" s="20">
        <f>Model!$W$30*((drdp!C88+drdp!L88)*DBHR!$B88+(drdp!F88+drdp!O88)*DBHR!$C88+(drdp!I88+drdp!R88)*DBHR!$D88)</f>
        <v>-3.4143006103174472E-2</v>
      </c>
      <c r="G88" s="20">
        <f>Model!$W$30*((drdp!D88+drdp!M88)*DBHR!$B88+(drdp!G88+drdp!P88)*DBHR!$C88+(drdp!J88+drdp!S88)*DBHR!$D88)</f>
        <v>0</v>
      </c>
      <c r="H88" s="18">
        <f>Model!$W$30*((drdp!B88)*DBHR!$B88+(drdp!E88)*DBHR!$C88+(drdp!H88)*DBHR!$D88)</f>
        <v>-1.608998898007996E-4</v>
      </c>
      <c r="I88" s="18">
        <f>Model!$W$30*((drdp!C88)*DBHR!$B88+(drdp!F88)*DBHR!$C88+(drdp!I88)*DBHR!$D88)</f>
        <v>-1.7071503051587236E-2</v>
      </c>
      <c r="J88" s="18">
        <f>Model!$W$30*((drdp!D88)*DBHR!$B88+(drdp!G88)*DBHR!$C88+(drdp!J88)*DBHR!$D88)</f>
        <v>0</v>
      </c>
      <c r="K88" s="21">
        <f t="shared" si="25"/>
        <v>1.4889027620448483E-2</v>
      </c>
      <c r="L88" s="21">
        <f t="shared" si="26"/>
        <v>3.7309920597023288E-2</v>
      </c>
      <c r="M88" s="21">
        <f t="shared" si="27"/>
        <v>0</v>
      </c>
      <c r="N88" s="21">
        <f t="shared" si="28"/>
        <v>-8.2661593559645334E-4</v>
      </c>
      <c r="O88" s="21">
        <f t="shared" si="29"/>
        <v>0</v>
      </c>
      <c r="P88" s="21">
        <f t="shared" si="30"/>
        <v>0</v>
      </c>
      <c r="Q88" s="19">
        <f t="shared" si="31"/>
        <v>1.488894995412487E-2</v>
      </c>
      <c r="R88" s="19">
        <f t="shared" si="32"/>
        <v>3.6435611947702229E-2</v>
      </c>
      <c r="S88" s="19">
        <f t="shared" si="33"/>
        <v>0</v>
      </c>
      <c r="T88" s="19">
        <f t="shared" si="34"/>
        <v>-8.3485634447565658E-4</v>
      </c>
      <c r="U88" s="19">
        <f t="shared" si="35"/>
        <v>0</v>
      </c>
      <c r="V88" s="19">
        <f t="shared" si="36"/>
        <v>0</v>
      </c>
    </row>
    <row r="89" spans="1:22" x14ac:dyDescent="0.25">
      <c r="A89" s="26">
        <f>Wellpath!E89</f>
        <v>8200</v>
      </c>
      <c r="B89" s="22">
        <v>0</v>
      </c>
      <c r="C89" s="22">
        <v>0</v>
      </c>
      <c r="D89" s="22">
        <f t="shared" si="24"/>
        <v>3.9314164891663715E-5</v>
      </c>
      <c r="E89" s="20">
        <f>Model!$W$30*((drdp!B89+drdp!K89)*DBHR!$B89+(drdp!E89+drdp!N89)*DBHR!$C89+(drdp!H89+drdp!Q89)*DBHR!$D89)</f>
        <v>2.6084517922575164E-3</v>
      </c>
      <c r="F89" s="20">
        <f>Model!$W$30*((drdp!C89+drdp!L89)*DBHR!$B89+(drdp!F89+drdp!O89)*DBHR!$C89+(drdp!I89+drdp!R89)*DBHR!$D89)</f>
        <v>-3.5351405720200887E-2</v>
      </c>
      <c r="G89" s="20">
        <f>Model!$W$30*((drdp!D89+drdp!M89)*DBHR!$B89+(drdp!G89+drdp!P89)*DBHR!$C89+(drdp!J89+drdp!S89)*DBHR!$D89)</f>
        <v>0</v>
      </c>
      <c r="H89" s="18">
        <f>Model!$W$30*((drdp!B89)*DBHR!$B89+(drdp!E89)*DBHR!$C89+(drdp!H89)*DBHR!$D89)</f>
        <v>1.3042258961287582E-3</v>
      </c>
      <c r="I89" s="18">
        <f>Model!$W$30*((drdp!C89)*DBHR!$B89+(drdp!F89)*DBHR!$C89+(drdp!I89)*DBHR!$D89)</f>
        <v>-1.7675702860100444E-2</v>
      </c>
      <c r="J89" s="18">
        <f>Model!$W$30*((drdp!D89)*DBHR!$B89+(drdp!G89)*DBHR!$C89+(drdp!J89)*DBHR!$D89)</f>
        <v>0</v>
      </c>
      <c r="K89" s="21">
        <f t="shared" si="25"/>
        <v>1.4895831641201014E-2</v>
      </c>
      <c r="L89" s="21">
        <f t="shared" si="26"/>
        <v>3.855964248341754E-2</v>
      </c>
      <c r="M89" s="21">
        <f t="shared" si="27"/>
        <v>0</v>
      </c>
      <c r="N89" s="21">
        <f t="shared" si="28"/>
        <v>-9.1882837320613397E-4</v>
      </c>
      <c r="O89" s="21">
        <f t="shared" si="29"/>
        <v>0</v>
      </c>
      <c r="P89" s="21">
        <f t="shared" si="30"/>
        <v>0</v>
      </c>
      <c r="Q89" s="19">
        <f t="shared" si="31"/>
        <v>1.4890728625636616E-2</v>
      </c>
      <c r="R89" s="19">
        <f t="shared" si="32"/>
        <v>3.762235106862185E-2</v>
      </c>
      <c r="S89" s="19">
        <f t="shared" si="33"/>
        <v>0</v>
      </c>
      <c r="T89" s="19">
        <f t="shared" si="34"/>
        <v>-8.496690449988735E-4</v>
      </c>
      <c r="U89" s="19">
        <f t="shared" si="35"/>
        <v>0</v>
      </c>
      <c r="V89" s="19">
        <f t="shared" si="36"/>
        <v>0</v>
      </c>
    </row>
    <row r="90" spans="1:22" x14ac:dyDescent="0.25">
      <c r="A90" s="26">
        <f>Wellpath!E90</f>
        <v>8300</v>
      </c>
      <c r="B90" s="22">
        <v>0</v>
      </c>
      <c r="C90" s="22">
        <v>0</v>
      </c>
      <c r="D90" s="22">
        <f t="shared" si="24"/>
        <v>3.9314164891663715E-5</v>
      </c>
      <c r="E90" s="20">
        <f>Model!$W$30*((drdp!B90+drdp!K90)*DBHR!$B90+(drdp!E90+drdp!N90)*DBHR!$C90+(drdp!H90+drdp!Q90)*DBHR!$D90)</f>
        <v>5.5338337509436494E-3</v>
      </c>
      <c r="F90" s="20">
        <f>Model!$W$30*((drdp!C90+drdp!L90)*DBHR!$B90+(drdp!F90+drdp!O90)*DBHR!$C90+(drdp!I90+drdp!R90)*DBHR!$D90)</f>
        <v>-3.6461637841955136E-2</v>
      </c>
      <c r="G90" s="20">
        <f>Model!$W$30*((drdp!D90+drdp!M90)*DBHR!$B90+(drdp!G90+drdp!P90)*DBHR!$C90+(drdp!J90+drdp!S90)*DBHR!$D90)</f>
        <v>0</v>
      </c>
      <c r="H90" s="18">
        <f>Model!$W$30*((drdp!B90)*DBHR!$B90+(drdp!E90)*DBHR!$C90+(drdp!H90)*DBHR!$D90)</f>
        <v>2.7669168754718247E-3</v>
      </c>
      <c r="I90" s="18">
        <f>Model!$W$30*((drdp!C90)*DBHR!$B90+(drdp!F90)*DBHR!$C90+(drdp!I90)*DBHR!$D90)</f>
        <v>-1.8230818920977568E-2</v>
      </c>
      <c r="J90" s="18">
        <f>Model!$W$30*((drdp!D90)*DBHR!$B90+(drdp!G90)*DBHR!$C90+(drdp!J90)*DBHR!$D90)</f>
        <v>0</v>
      </c>
      <c r="K90" s="21">
        <f t="shared" si="25"/>
        <v>1.4926454957184098E-2</v>
      </c>
      <c r="L90" s="21">
        <f t="shared" si="26"/>
        <v>3.9889093517535432E-2</v>
      </c>
      <c r="M90" s="21">
        <f t="shared" si="27"/>
        <v>0</v>
      </c>
      <c r="N90" s="21">
        <f t="shared" si="28"/>
        <v>-1.1206010153106294E-3</v>
      </c>
      <c r="O90" s="21">
        <f t="shared" si="29"/>
        <v>0</v>
      </c>
      <c r="P90" s="21">
        <f t="shared" si="30"/>
        <v>0</v>
      </c>
      <c r="Q90" s="19">
        <f t="shared" si="31"/>
        <v>1.4903487470196784E-2</v>
      </c>
      <c r="R90" s="19">
        <f t="shared" si="32"/>
        <v>3.8892005241947011E-2</v>
      </c>
      <c r="S90" s="19">
        <f t="shared" si="33"/>
        <v>0</v>
      </c>
      <c r="T90" s="19">
        <f t="shared" si="34"/>
        <v>-9.6927153373225789E-4</v>
      </c>
      <c r="U90" s="19">
        <f t="shared" si="35"/>
        <v>0</v>
      </c>
      <c r="V90" s="19">
        <f t="shared" si="36"/>
        <v>0</v>
      </c>
    </row>
    <row r="91" spans="1:22" x14ac:dyDescent="0.25">
      <c r="A91" s="26">
        <f>Wellpath!E91</f>
        <v>8400</v>
      </c>
      <c r="B91" s="22">
        <v>0</v>
      </c>
      <c r="C91" s="22">
        <v>0</v>
      </c>
      <c r="D91" s="22">
        <f t="shared" si="24"/>
        <v>3.9314164891663715E-5</v>
      </c>
      <c r="E91" s="20">
        <f>Model!$W$30*((drdp!B91+drdp!K91)*DBHR!$B91+(drdp!E91+drdp!N91)*DBHR!$C91+(drdp!H91+drdp!Q91)*DBHR!$D91)</f>
        <v>8.4382174549131606E-3</v>
      </c>
      <c r="F91" s="20">
        <f>Model!$W$30*((drdp!C91+drdp!L91)*DBHR!$B91+(drdp!F91+drdp!O91)*DBHR!$C91+(drdp!I91+drdp!R91)*DBHR!$D91)</f>
        <v>-3.7473818661787207E-2</v>
      </c>
      <c r="G91" s="20">
        <f>Model!$W$30*((drdp!D91+drdp!M91)*DBHR!$B91+(drdp!G91+drdp!P91)*DBHR!$C91+(drdp!J91+drdp!S91)*DBHR!$D91)</f>
        <v>0</v>
      </c>
      <c r="H91" s="18">
        <f>Model!$W$30*((drdp!B91)*DBHR!$B91+(drdp!E91)*DBHR!$C91+(drdp!H91)*DBHR!$D91)</f>
        <v>4.2191087274565803E-3</v>
      </c>
      <c r="I91" s="18">
        <f>Model!$W$30*((drdp!C91)*DBHR!$B91+(drdp!F91)*DBHR!$C91+(drdp!I91)*DBHR!$D91)</f>
        <v>-1.8736909330893604E-2</v>
      </c>
      <c r="J91" s="18">
        <f>Model!$W$30*((drdp!D91)*DBHR!$B91+(drdp!G91)*DBHR!$C91+(drdp!J91)*DBHR!$D91)</f>
        <v>0</v>
      </c>
      <c r="K91" s="21">
        <f t="shared" si="25"/>
        <v>1.49976584710005E-2</v>
      </c>
      <c r="L91" s="21">
        <f t="shared" si="26"/>
        <v>4.1293380602631942E-2</v>
      </c>
      <c r="M91" s="21">
        <f t="shared" si="27"/>
        <v>0</v>
      </c>
      <c r="N91" s="21">
        <f t="shared" si="28"/>
        <v>-1.4368132460447728E-3</v>
      </c>
      <c r="O91" s="21">
        <f t="shared" si="29"/>
        <v>0</v>
      </c>
      <c r="P91" s="21">
        <f t="shared" si="30"/>
        <v>0</v>
      </c>
      <c r="Q91" s="19">
        <f t="shared" si="31"/>
        <v>1.4944255835638198E-2</v>
      </c>
      <c r="R91" s="19">
        <f t="shared" si="32"/>
        <v>4.0240165288809561E-2</v>
      </c>
      <c r="S91" s="19">
        <f t="shared" si="33"/>
        <v>0</v>
      </c>
      <c r="T91" s="19">
        <f t="shared" si="34"/>
        <v>-1.1996540729941653E-3</v>
      </c>
      <c r="U91" s="19">
        <f t="shared" si="35"/>
        <v>0</v>
      </c>
      <c r="V91" s="19">
        <f t="shared" si="36"/>
        <v>0</v>
      </c>
    </row>
    <row r="92" spans="1:22" x14ac:dyDescent="0.25">
      <c r="A92" s="26">
        <f>Wellpath!E92</f>
        <v>8500</v>
      </c>
      <c r="B92" s="22">
        <v>0</v>
      </c>
      <c r="C92" s="22">
        <v>0</v>
      </c>
      <c r="D92" s="22">
        <f t="shared" si="24"/>
        <v>3.9314164891663715E-5</v>
      </c>
      <c r="E92" s="20">
        <f>Model!$W$30*((drdp!B92+drdp!K92)*DBHR!$B92+(drdp!E92+drdp!N92)*DBHR!$C92+(drdp!H92+drdp!Q92)*DBHR!$D92)</f>
        <v>1.1316724926237498E-2</v>
      </c>
      <c r="F92" s="20">
        <f>Model!$W$30*((drdp!C92+drdp!L92)*DBHR!$B92+(drdp!F92+drdp!O92)*DBHR!$C92+(drdp!I92+drdp!R92)*DBHR!$D92)</f>
        <v>-3.8376733721665321E-2</v>
      </c>
      <c r="G92" s="20">
        <f>Model!$W$30*((drdp!D92+drdp!M92)*DBHR!$B92+(drdp!G92+drdp!P92)*DBHR!$C92+(drdp!J92+drdp!S92)*DBHR!$D92)</f>
        <v>0</v>
      </c>
      <c r="H92" s="18">
        <f>Model!$W$30*((drdp!B92)*DBHR!$B92+(drdp!E92)*DBHR!$C92+(drdp!H92)*DBHR!$D92)</f>
        <v>5.6583624631187492E-3</v>
      </c>
      <c r="I92" s="18">
        <f>Model!$W$30*((drdp!C92)*DBHR!$B92+(drdp!F92)*DBHR!$C92+(drdp!I92)*DBHR!$D92)</f>
        <v>-1.918836686083266E-2</v>
      </c>
      <c r="J92" s="18">
        <f>Model!$W$30*((drdp!D92)*DBHR!$B92+(drdp!G92)*DBHR!$C92+(drdp!J92)*DBHR!$D92)</f>
        <v>0</v>
      </c>
      <c r="K92" s="21">
        <f t="shared" si="25"/>
        <v>1.5125726734056625E-2</v>
      </c>
      <c r="L92" s="21">
        <f t="shared" si="26"/>
        <v>4.2766154293775546E-2</v>
      </c>
      <c r="M92" s="21">
        <f t="shared" si="27"/>
        <v>0</v>
      </c>
      <c r="N92" s="21">
        <f t="shared" si="28"/>
        <v>-1.8711121851403218E-3</v>
      </c>
      <c r="O92" s="21">
        <f t="shared" si="29"/>
        <v>0</v>
      </c>
      <c r="P92" s="21">
        <f t="shared" si="30"/>
        <v>0</v>
      </c>
      <c r="Q92" s="19">
        <f t="shared" si="31"/>
        <v>1.5029675536764531E-2</v>
      </c>
      <c r="R92" s="19">
        <f t="shared" si="32"/>
        <v>4.1661574025417841E-2</v>
      </c>
      <c r="S92" s="19">
        <f t="shared" si="33"/>
        <v>0</v>
      </c>
      <c r="T92" s="19">
        <f t="shared" si="34"/>
        <v>-1.5453879808186601E-3</v>
      </c>
      <c r="U92" s="19">
        <f t="shared" si="35"/>
        <v>0</v>
      </c>
      <c r="V92" s="19">
        <f t="shared" si="36"/>
        <v>0</v>
      </c>
    </row>
    <row r="93" spans="1:22" x14ac:dyDescent="0.25">
      <c r="A93" s="26">
        <f>Wellpath!E93</f>
        <v>8600</v>
      </c>
      <c r="B93" s="22">
        <v>0</v>
      </c>
      <c r="C93" s="22">
        <v>0</v>
      </c>
      <c r="D93" s="22">
        <f t="shared" si="24"/>
        <v>3.9314164891663715E-5</v>
      </c>
      <c r="E93" s="20">
        <f>Model!$W$30*((drdp!B93+drdp!K93)*DBHR!$B93+(drdp!E93+drdp!N93)*DBHR!$C93+(drdp!H93+drdp!Q93)*DBHR!$D93)</f>
        <v>1.4168121184160085E-2</v>
      </c>
      <c r="F93" s="20">
        <f>Model!$W$30*((drdp!C93+drdp!L93)*DBHR!$B93+(drdp!F93+drdp!O93)*DBHR!$C93+(drdp!I93+drdp!R93)*DBHR!$D93)</f>
        <v>-3.9181730606063468E-2</v>
      </c>
      <c r="G93" s="20">
        <f>Model!$W$30*((drdp!D93+drdp!M93)*DBHR!$B93+(drdp!G93+drdp!P93)*DBHR!$C93+(drdp!J93+drdp!S93)*DBHR!$D93)</f>
        <v>0</v>
      </c>
      <c r="H93" s="18">
        <f>Model!$W$30*((drdp!B93)*DBHR!$B93+(drdp!E93)*DBHR!$C93+(drdp!H93)*DBHR!$D93)</f>
        <v>7.0840605920800426E-3</v>
      </c>
      <c r="I93" s="18">
        <f>Model!$W$30*((drdp!C93)*DBHR!$B93+(drdp!F93)*DBHR!$C93+(drdp!I93)*DBHR!$D93)</f>
        <v>-1.9590865303031734E-2</v>
      </c>
      <c r="J93" s="18">
        <f>Model!$W$30*((drdp!D93)*DBHR!$B93+(drdp!G93)*DBHR!$C93+(drdp!J93)*DBHR!$D93)</f>
        <v>0</v>
      </c>
      <c r="K93" s="21">
        <f t="shared" si="25"/>
        <v>1.5326462391945671E-2</v>
      </c>
      <c r="L93" s="21">
        <f t="shared" si="26"/>
        <v>4.4301362307061679E-2</v>
      </c>
      <c r="M93" s="21">
        <f t="shared" si="27"/>
        <v>0</v>
      </c>
      <c r="N93" s="21">
        <f t="shared" si="28"/>
        <v>-2.4262436925721431E-3</v>
      </c>
      <c r="O93" s="21">
        <f t="shared" si="29"/>
        <v>0</v>
      </c>
      <c r="P93" s="21">
        <f t="shared" si="30"/>
        <v>0</v>
      </c>
      <c r="Q93" s="19">
        <f t="shared" si="31"/>
        <v>1.5175910648528886E-2</v>
      </c>
      <c r="R93" s="19">
        <f t="shared" si="32"/>
        <v>4.3149956297097079E-2</v>
      </c>
      <c r="S93" s="19">
        <f t="shared" si="33"/>
        <v>0</v>
      </c>
      <c r="T93" s="19">
        <f t="shared" si="34"/>
        <v>-2.009895061998277E-3</v>
      </c>
      <c r="U93" s="19">
        <f t="shared" si="35"/>
        <v>0</v>
      </c>
      <c r="V93" s="19">
        <f t="shared" si="36"/>
        <v>0</v>
      </c>
    </row>
    <row r="94" spans="1:22" x14ac:dyDescent="0.25">
      <c r="A94" s="26">
        <f>Wellpath!E94</f>
        <v>8700</v>
      </c>
      <c r="B94" s="22">
        <v>0</v>
      </c>
      <c r="C94" s="22">
        <v>0</v>
      </c>
      <c r="D94" s="22">
        <f t="shared" si="24"/>
        <v>3.9314164891663715E-5</v>
      </c>
      <c r="E94" s="20">
        <f>Model!$W$30*((drdp!B94+drdp!K94)*DBHR!$B94+(drdp!E94+drdp!N94)*DBHR!$C94+(drdp!H94+drdp!Q94)*DBHR!$D94)</f>
        <v>1.698606033765291E-2</v>
      </c>
      <c r="F94" s="20">
        <f>Model!$W$30*((drdp!C94+drdp!L94)*DBHR!$B94+(drdp!F94+drdp!O94)*DBHR!$C94+(drdp!I94+drdp!R94)*DBHR!$D94)</f>
        <v>-3.9881111498992393E-2</v>
      </c>
      <c r="G94" s="20">
        <f>Model!$W$30*((drdp!D94+drdp!M94)*DBHR!$B94+(drdp!G94+drdp!P94)*DBHR!$C94+(drdp!J94+drdp!S94)*DBHR!$D94)</f>
        <v>0</v>
      </c>
      <c r="H94" s="18">
        <f>Model!$W$30*((drdp!B94)*DBHR!$B94+(drdp!E94)*DBHR!$C94+(drdp!H94)*DBHR!$D94)</f>
        <v>8.4930301688264549E-3</v>
      </c>
      <c r="I94" s="18">
        <f>Model!$W$30*((drdp!C94)*DBHR!$B94+(drdp!F94)*DBHR!$C94+(drdp!I94)*DBHR!$D94)</f>
        <v>-1.9940555749496196E-2</v>
      </c>
      <c r="J94" s="18">
        <f>Model!$W$30*((drdp!D94)*DBHR!$B94+(drdp!G94)*DBHR!$C94+(drdp!J94)*DBHR!$D94)</f>
        <v>0</v>
      </c>
      <c r="K94" s="21">
        <f t="shared" si="25"/>
        <v>1.5614988637740057E-2</v>
      </c>
      <c r="L94" s="21">
        <f t="shared" si="26"/>
        <v>4.5891865361456743E-2</v>
      </c>
      <c r="M94" s="21">
        <f t="shared" si="27"/>
        <v>0</v>
      </c>
      <c r="N94" s="21">
        <f t="shared" si="28"/>
        <v>-3.1036666588266913E-3</v>
      </c>
      <c r="O94" s="21">
        <f t="shared" si="29"/>
        <v>0</v>
      </c>
      <c r="P94" s="21">
        <f t="shared" si="30"/>
        <v>0</v>
      </c>
      <c r="Q94" s="19">
        <f t="shared" si="31"/>
        <v>1.5398593953394267E-2</v>
      </c>
      <c r="R94" s="19">
        <f t="shared" si="32"/>
        <v>4.4698988070660445E-2</v>
      </c>
      <c r="S94" s="19">
        <f t="shared" si="33"/>
        <v>0</v>
      </c>
      <c r="T94" s="19">
        <f t="shared" si="34"/>
        <v>-2.5955994341357799E-3</v>
      </c>
      <c r="U94" s="19">
        <f t="shared" si="35"/>
        <v>0</v>
      </c>
      <c r="V94" s="19">
        <f t="shared" si="36"/>
        <v>0</v>
      </c>
    </row>
    <row r="95" spans="1:22" x14ac:dyDescent="0.25">
      <c r="A95" s="26">
        <f>Wellpath!E95</f>
        <v>8800</v>
      </c>
      <c r="B95" s="22">
        <v>0</v>
      </c>
      <c r="C95" s="22">
        <v>0</v>
      </c>
      <c r="D95" s="22">
        <f t="shared" si="24"/>
        <v>3.9314164891663715E-5</v>
      </c>
      <c r="E95" s="20">
        <f>Model!$W$30*((drdp!B95+drdp!K95)*DBHR!$B95+(drdp!E95+drdp!N95)*DBHR!$C95+(drdp!H95+drdp!Q95)*DBHR!$D95)</f>
        <v>1.9752501062032555E-2</v>
      </c>
      <c r="F95" s="20">
        <f>Model!$W$30*((drdp!C95+drdp!L95)*DBHR!$B95+(drdp!F95+drdp!O95)*DBHR!$C95+(drdp!I95+drdp!R95)*DBHR!$D95)</f>
        <v>-4.0462775037131943E-2</v>
      </c>
      <c r="G95" s="20">
        <f>Model!$W$30*((drdp!D95+drdp!M95)*DBHR!$B95+(drdp!G95+drdp!P95)*DBHR!$C95+(drdp!J95+drdp!S95)*DBHR!$D95)</f>
        <v>0</v>
      </c>
      <c r="H95" s="18">
        <f>Model!$W$30*((drdp!B95)*DBHR!$B95+(drdp!E95)*DBHR!$C95+(drdp!H95)*DBHR!$D95)</f>
        <v>9.8762505310162774E-3</v>
      </c>
      <c r="I95" s="18">
        <f>Model!$W$30*((drdp!C95)*DBHR!$B95+(drdp!F95)*DBHR!$C95+(drdp!I95)*DBHR!$D95)</f>
        <v>-2.0231387518565971E-2</v>
      </c>
      <c r="J95" s="18">
        <f>Model!$W$30*((drdp!D95)*DBHR!$B95+(drdp!G95)*DBHR!$C95+(drdp!J95)*DBHR!$D95)</f>
        <v>0</v>
      </c>
      <c r="K95" s="21">
        <f t="shared" si="25"/>
        <v>1.6005149935945654E-2</v>
      </c>
      <c r="L95" s="21">
        <f t="shared" si="26"/>
        <v>4.7529101525162293E-2</v>
      </c>
      <c r="M95" s="21">
        <f t="shared" si="27"/>
        <v>0</v>
      </c>
      <c r="N95" s="21">
        <f t="shared" si="28"/>
        <v>-3.9029076657204243E-3</v>
      </c>
      <c r="O95" s="21">
        <f t="shared" si="29"/>
        <v>0</v>
      </c>
      <c r="P95" s="21">
        <f t="shared" si="30"/>
        <v>0</v>
      </c>
      <c r="Q95" s="19">
        <f t="shared" si="31"/>
        <v>1.5712528962291455E-2</v>
      </c>
      <c r="R95" s="19">
        <f t="shared" si="32"/>
        <v>4.6301174402383127E-2</v>
      </c>
      <c r="S95" s="19">
        <f t="shared" si="33"/>
        <v>0</v>
      </c>
      <c r="T95" s="19">
        <f t="shared" si="34"/>
        <v>-3.3034769105501245E-3</v>
      </c>
      <c r="U95" s="19">
        <f t="shared" si="35"/>
        <v>0</v>
      </c>
      <c r="V95" s="19">
        <f t="shared" si="36"/>
        <v>0</v>
      </c>
    </row>
    <row r="96" spans="1:22" x14ac:dyDescent="0.25">
      <c r="A96" s="26">
        <f>Wellpath!E96</f>
        <v>8900</v>
      </c>
      <c r="B96" s="22">
        <v>0</v>
      </c>
      <c r="C96" s="22">
        <v>0</v>
      </c>
      <c r="D96" s="22">
        <f t="shared" si="24"/>
        <v>3.9314164891663715E-5</v>
      </c>
      <c r="E96" s="20">
        <f>Model!$W$30*((drdp!B96+drdp!K96)*DBHR!$B96+(drdp!E96+drdp!N96)*DBHR!$C96+(drdp!H96+drdp!Q96)*DBHR!$D96)</f>
        <v>2.2462202163433805E-2</v>
      </c>
      <c r="F96" s="20">
        <f>Model!$W$30*((drdp!C96+drdp!L96)*DBHR!$B96+(drdp!F96+drdp!O96)*DBHR!$C96+(drdp!I96+drdp!R96)*DBHR!$D96)</f>
        <v>-4.0943188077004811E-2</v>
      </c>
      <c r="G96" s="20">
        <f>Model!$W$30*((drdp!D96+drdp!M96)*DBHR!$B96+(drdp!G96+drdp!P96)*DBHR!$C96+(drdp!J96+drdp!S96)*DBHR!$D96)</f>
        <v>0</v>
      </c>
      <c r="H96" s="18">
        <f>Model!$W$30*((drdp!B96)*DBHR!$B96+(drdp!E96)*DBHR!$C96+(drdp!H96)*DBHR!$D96)</f>
        <v>1.1231101081716903E-2</v>
      </c>
      <c r="I96" s="18">
        <f>Model!$W$30*((drdp!C96)*DBHR!$B96+(drdp!F96)*DBHR!$C96+(drdp!I96)*DBHR!$D96)</f>
        <v>-2.0471594038502405E-2</v>
      </c>
      <c r="J96" s="18">
        <f>Model!$W$30*((drdp!D96)*DBHR!$B96+(drdp!G96)*DBHR!$C96+(drdp!J96)*DBHR!$D96)</f>
        <v>0</v>
      </c>
      <c r="K96" s="21">
        <f t="shared" si="25"/>
        <v>1.6509700461976626E-2</v>
      </c>
      <c r="L96" s="21">
        <f t="shared" si="26"/>
        <v>4.9205446175071284E-2</v>
      </c>
      <c r="M96" s="21">
        <f t="shared" si="27"/>
        <v>0</v>
      </c>
      <c r="N96" s="21">
        <f t="shared" si="28"/>
        <v>-4.8225818335215992E-3</v>
      </c>
      <c r="O96" s="21">
        <f t="shared" si="29"/>
        <v>0</v>
      </c>
      <c r="P96" s="21">
        <f t="shared" si="30"/>
        <v>0</v>
      </c>
      <c r="Q96" s="19">
        <f t="shared" si="31"/>
        <v>1.6131287567453398E-2</v>
      </c>
      <c r="R96" s="19">
        <f t="shared" si="32"/>
        <v>4.7948187687639539E-2</v>
      </c>
      <c r="S96" s="19">
        <f t="shared" si="33"/>
        <v>0</v>
      </c>
      <c r="T96" s="19">
        <f t="shared" si="34"/>
        <v>-4.1328262076707183E-3</v>
      </c>
      <c r="U96" s="19">
        <f t="shared" si="35"/>
        <v>0</v>
      </c>
      <c r="V96" s="19">
        <f t="shared" si="36"/>
        <v>0</v>
      </c>
    </row>
    <row r="97" spans="1:22" x14ac:dyDescent="0.25">
      <c r="A97" s="26">
        <f>Wellpath!E97</f>
        <v>9000</v>
      </c>
      <c r="B97" s="22">
        <v>0</v>
      </c>
      <c r="C97" s="22">
        <v>0</v>
      </c>
      <c r="D97" s="22">
        <f t="shared" si="24"/>
        <v>3.9314164891663715E-5</v>
      </c>
      <c r="E97" s="20">
        <f>Model!$W$30*((drdp!B97+drdp!K97)*DBHR!$B97+(drdp!E97+drdp!N97)*DBHR!$C97+(drdp!H97+drdp!Q97)*DBHR!$D97)</f>
        <v>2.5115641539270719E-2</v>
      </c>
      <c r="F97" s="20">
        <f>Model!$W$30*((drdp!C97+drdp!L97)*DBHR!$B97+(drdp!F97+drdp!O97)*DBHR!$C97+(drdp!I97+drdp!R97)*DBHR!$D97)</f>
        <v>-4.1307973464232102E-2</v>
      </c>
      <c r="G97" s="20">
        <f>Model!$W$30*((drdp!D97+drdp!M97)*DBHR!$B97+(drdp!G97+drdp!P97)*DBHR!$C97+(drdp!J97+drdp!S97)*DBHR!$D97)</f>
        <v>0</v>
      </c>
      <c r="H97" s="18">
        <f>Model!$W$30*((drdp!B97)*DBHR!$B97+(drdp!E97)*DBHR!$C97+(drdp!H97)*DBHR!$D97)</f>
        <v>1.255782076963536E-2</v>
      </c>
      <c r="I97" s="18">
        <f>Model!$W$30*((drdp!C97)*DBHR!$B97+(drdp!F97)*DBHR!$C97+(drdp!I97)*DBHR!$D97)</f>
        <v>-2.0653986732116051E-2</v>
      </c>
      <c r="J97" s="18">
        <f>Model!$W$30*((drdp!D97)*DBHR!$B97+(drdp!G97)*DBHR!$C97+(drdp!J97)*DBHR!$D97)</f>
        <v>0</v>
      </c>
      <c r="K97" s="21">
        <f t="shared" si="25"/>
        <v>1.7140495911905768E-2</v>
      </c>
      <c r="L97" s="21">
        <f t="shared" si="26"/>
        <v>5.0911794846792986E-2</v>
      </c>
      <c r="M97" s="21">
        <f t="shared" si="27"/>
        <v>0</v>
      </c>
      <c r="N97" s="21">
        <f t="shared" si="28"/>
        <v>-5.8600580877629597E-3</v>
      </c>
      <c r="O97" s="21">
        <f t="shared" si="29"/>
        <v>0</v>
      </c>
      <c r="P97" s="21">
        <f t="shared" si="30"/>
        <v>0</v>
      </c>
      <c r="Q97" s="19">
        <f t="shared" si="31"/>
        <v>1.6667399324458911E-2</v>
      </c>
      <c r="R97" s="19">
        <f t="shared" si="32"/>
        <v>4.9632033343001709E-2</v>
      </c>
      <c r="S97" s="19">
        <f t="shared" si="33"/>
        <v>0</v>
      </c>
      <c r="T97" s="19">
        <f t="shared" si="34"/>
        <v>-5.0819508970819391E-3</v>
      </c>
      <c r="U97" s="19">
        <f t="shared" si="35"/>
        <v>0</v>
      </c>
      <c r="V97" s="19">
        <f t="shared" si="36"/>
        <v>0</v>
      </c>
    </row>
    <row r="98" spans="1:22" x14ac:dyDescent="0.25">
      <c r="A98" s="26">
        <f>Wellpath!E98</f>
        <v>9100</v>
      </c>
      <c r="B98" s="22">
        <v>0</v>
      </c>
      <c r="C98" s="22">
        <v>0</v>
      </c>
      <c r="D98" s="22">
        <f t="shared" si="24"/>
        <v>3.9314164891663715E-5</v>
      </c>
      <c r="E98" s="20">
        <f>Model!$W$30*((drdp!B98+drdp!K98)*DBHR!$B98+(drdp!E98+drdp!N98)*DBHR!$C98+(drdp!H98+drdp!Q98)*DBHR!$D98)</f>
        <v>2.7696228404390771E-2</v>
      </c>
      <c r="F98" s="20">
        <f>Model!$W$30*((drdp!C98+drdp!L98)*DBHR!$B98+(drdp!F98+drdp!O98)*DBHR!$C98+(drdp!I98+drdp!R98)*DBHR!$D98)</f>
        <v>-4.1560163048298508E-2</v>
      </c>
      <c r="G98" s="20">
        <f>Model!$W$30*((drdp!D98+drdp!M98)*DBHR!$B98+(drdp!G98+drdp!P98)*DBHR!$C98+(drdp!J98+drdp!S98)*DBHR!$D98)</f>
        <v>0</v>
      </c>
      <c r="H98" s="18">
        <f>Model!$W$30*((drdp!B98)*DBHR!$B98+(drdp!E98)*DBHR!$C98+(drdp!H98)*DBHR!$D98)</f>
        <v>1.3848114202195385E-2</v>
      </c>
      <c r="I98" s="18">
        <f>Model!$W$30*((drdp!C98)*DBHR!$B98+(drdp!F98)*DBHR!$C98+(drdp!I98)*DBHR!$D98)</f>
        <v>-2.0780081524149254E-2</v>
      </c>
      <c r="J98" s="18">
        <f>Model!$W$30*((drdp!D98)*DBHR!$B98+(drdp!G98)*DBHR!$C98+(drdp!J98)*DBHR!$D98)</f>
        <v>0</v>
      </c>
      <c r="K98" s="21">
        <f t="shared" si="25"/>
        <v>1.7907576979733952E-2</v>
      </c>
      <c r="L98" s="21">
        <f t="shared" si="26"/>
        <v>5.2639041999394141E-2</v>
      </c>
      <c r="M98" s="21">
        <f t="shared" si="27"/>
        <v>0</v>
      </c>
      <c r="N98" s="21">
        <f t="shared" si="28"/>
        <v>-7.0111178560723561E-3</v>
      </c>
      <c r="O98" s="21">
        <f t="shared" si="29"/>
        <v>0</v>
      </c>
      <c r="P98" s="21">
        <f t="shared" si="30"/>
        <v>0</v>
      </c>
      <c r="Q98" s="19">
        <f t="shared" si="31"/>
        <v>1.7332266178862812E-2</v>
      </c>
      <c r="R98" s="19">
        <f t="shared" si="32"/>
        <v>5.1343606634943278E-2</v>
      </c>
      <c r="S98" s="19">
        <f t="shared" si="33"/>
        <v>0</v>
      </c>
      <c r="T98" s="19">
        <f t="shared" si="34"/>
        <v>-6.1478230298403092E-3</v>
      </c>
      <c r="U98" s="19">
        <f t="shared" si="35"/>
        <v>0</v>
      </c>
      <c r="V98" s="19">
        <f t="shared" si="36"/>
        <v>0</v>
      </c>
    </row>
    <row r="99" spans="1:22" x14ac:dyDescent="0.25">
      <c r="A99" s="26">
        <f>Wellpath!E99</f>
        <v>9200</v>
      </c>
      <c r="B99" s="22">
        <v>0</v>
      </c>
      <c r="C99" s="22">
        <v>0</v>
      </c>
      <c r="D99" s="22">
        <f t="shared" si="24"/>
        <v>3.9314164891663715E-5</v>
      </c>
      <c r="E99" s="20">
        <f>Model!$W$30*((drdp!B99+drdp!K99)*DBHR!$B99+(drdp!E99+drdp!N99)*DBHR!$C99+(drdp!H99+drdp!Q99)*DBHR!$D99)</f>
        <v>3.0203071554981861E-2</v>
      </c>
      <c r="F99" s="20">
        <f>Model!$W$30*((drdp!C99+drdp!L99)*DBHR!$B99+(drdp!F99+drdp!O99)*DBHR!$C99+(drdp!I99+drdp!R99)*DBHR!$D99)</f>
        <v>-4.169325891289246E-2</v>
      </c>
      <c r="G99" s="20">
        <f>Model!$W$30*((drdp!D99+drdp!M99)*DBHR!$B99+(drdp!G99+drdp!P99)*DBHR!$C99+(drdp!J99+drdp!S99)*DBHR!$D99)</f>
        <v>0</v>
      </c>
      <c r="H99" s="18">
        <f>Model!$W$30*((drdp!B99)*DBHR!$B99+(drdp!E99)*DBHR!$C99+(drdp!H99)*DBHR!$D99)</f>
        <v>1.510153577749093E-2</v>
      </c>
      <c r="I99" s="18">
        <f>Model!$W$30*((drdp!C99)*DBHR!$B99+(drdp!F99)*DBHR!$C99+(drdp!I99)*DBHR!$D99)</f>
        <v>-2.084662945644623E-2</v>
      </c>
      <c r="J99" s="18">
        <f>Model!$W$30*((drdp!D99)*DBHR!$B99+(drdp!G99)*DBHR!$C99+(drdp!J99)*DBHR!$D99)</f>
        <v>0</v>
      </c>
      <c r="K99" s="21">
        <f t="shared" si="25"/>
        <v>1.8819802511089306E-2</v>
      </c>
      <c r="L99" s="21">
        <f t="shared" si="26"/>
        <v>5.4377369838171631E-2</v>
      </c>
      <c r="M99" s="21">
        <f t="shared" si="27"/>
        <v>0</v>
      </c>
      <c r="N99" s="21">
        <f t="shared" si="28"/>
        <v>-8.2703823383788316E-3</v>
      </c>
      <c r="O99" s="21">
        <f t="shared" si="29"/>
        <v>0</v>
      </c>
      <c r="P99" s="21">
        <f t="shared" si="30"/>
        <v>0</v>
      </c>
      <c r="Q99" s="19">
        <f t="shared" si="31"/>
        <v>1.8135633362572789E-2</v>
      </c>
      <c r="R99" s="19">
        <f t="shared" si="32"/>
        <v>5.307362395908851E-2</v>
      </c>
      <c r="S99" s="19">
        <f t="shared" si="33"/>
        <v>0</v>
      </c>
      <c r="T99" s="19">
        <f t="shared" si="34"/>
        <v>-7.325933976648975E-3</v>
      </c>
      <c r="U99" s="19">
        <f t="shared" si="35"/>
        <v>0</v>
      </c>
      <c r="V99" s="19">
        <f t="shared" si="36"/>
        <v>0</v>
      </c>
    </row>
    <row r="100" spans="1:22" x14ac:dyDescent="0.25">
      <c r="A100" s="26">
        <f>Wellpath!E100</f>
        <v>9300</v>
      </c>
      <c r="B100" s="22">
        <v>0</v>
      </c>
      <c r="C100" s="22">
        <v>0</v>
      </c>
      <c r="D100" s="22">
        <f t="shared" si="24"/>
        <v>3.9314164891663715E-5</v>
      </c>
      <c r="E100" s="20">
        <f>Model!$W$30*((drdp!B100+drdp!K100)*DBHR!$B100+(drdp!E100+drdp!N100)*DBHR!$C100+(drdp!H100+drdp!Q100)*DBHR!$D100)</f>
        <v>3.2381188938487737E-2</v>
      </c>
      <c r="F100" s="20">
        <f>Model!$W$30*((drdp!C100+drdp!L100)*DBHR!$B100+(drdp!F100+drdp!O100)*DBHR!$C100+(drdp!I100+drdp!R100)*DBHR!$D100)</f>
        <v>-4.1401330894303423E-2</v>
      </c>
      <c r="G100" s="20">
        <f>Model!$W$30*((drdp!D100+drdp!M100)*DBHR!$B100+(drdp!G100+drdp!P100)*DBHR!$C100+(drdp!J100+drdp!S100)*DBHR!$D100)</f>
        <v>0</v>
      </c>
      <c r="H100" s="18">
        <f>Model!$W$30*((drdp!B100)*DBHR!$B100+(drdp!E100)*DBHR!$C100+(drdp!H100)*DBHR!$D100)</f>
        <v>1.6312941530724372E-2</v>
      </c>
      <c r="I100" s="18">
        <f>Model!$W$30*((drdp!C100)*DBHR!$B100+(drdp!F100)*DBHR!$C100+(drdp!I100)*DBHR!$D100)</f>
        <v>-2.0857093649523234E-2</v>
      </c>
      <c r="J100" s="18">
        <f>Model!$W$30*((drdp!D100)*DBHR!$B100+(drdp!G100)*DBHR!$C100+(drdp!J100)*DBHR!$D100)</f>
        <v>0</v>
      </c>
      <c r="K100" s="21">
        <f t="shared" si="25"/>
        <v>1.9868343908159346E-2</v>
      </c>
      <c r="L100" s="21">
        <f t="shared" si="26"/>
        <v>5.6091440037991235E-2</v>
      </c>
      <c r="M100" s="21">
        <f t="shared" si="27"/>
        <v>0</v>
      </c>
      <c r="N100" s="21">
        <f t="shared" si="28"/>
        <v>-9.6110066563721199E-3</v>
      </c>
      <c r="O100" s="21">
        <f t="shared" si="29"/>
        <v>0</v>
      </c>
      <c r="P100" s="21">
        <f t="shared" si="30"/>
        <v>0</v>
      </c>
      <c r="Q100" s="19">
        <f t="shared" si="31"/>
        <v>1.908591457247414E-2</v>
      </c>
      <c r="R100" s="19">
        <f t="shared" si="32"/>
        <v>5.4812388193676613E-2</v>
      </c>
      <c r="S100" s="19">
        <f t="shared" si="33"/>
        <v>0</v>
      </c>
      <c r="T100" s="19">
        <f t="shared" si="34"/>
        <v>-8.6106228875843464E-3</v>
      </c>
      <c r="U100" s="19">
        <f t="shared" si="35"/>
        <v>0</v>
      </c>
      <c r="V100" s="19">
        <f t="shared" si="36"/>
        <v>0</v>
      </c>
    </row>
    <row r="101" spans="1:22" x14ac:dyDescent="0.25">
      <c r="A101" s="26">
        <f>Wellpath!E101</f>
        <v>9398.5</v>
      </c>
      <c r="B101" s="22">
        <v>0</v>
      </c>
      <c r="C101" s="22">
        <v>0</v>
      </c>
      <c r="D101" s="22">
        <f t="shared" si="24"/>
        <v>3.9314164891663715E-5</v>
      </c>
      <c r="E101" s="20">
        <f>Model!$W$30*((drdp!B101+drdp!K101)*DBHR!$B101+(drdp!E101+drdp!N101)*DBHR!$C101+(drdp!H101+drdp!Q101)*DBHR!$D101)</f>
        <v>1.7463479254383858E-2</v>
      </c>
      <c r="F101" s="20">
        <f>Model!$W$30*((drdp!C101+drdp!L101)*DBHR!$B101+(drdp!F101+drdp!O101)*DBHR!$C101+(drdp!I101+drdp!R101)*DBHR!$D101)</f>
        <v>-2.0812164140606416E-2</v>
      </c>
      <c r="G101" s="20">
        <f>Model!$W$30*((drdp!D101+drdp!M101)*DBHR!$B101+(drdp!G101+drdp!P101)*DBHR!$C101+(drdp!J101+drdp!S101)*DBHR!$D101)</f>
        <v>0</v>
      </c>
      <c r="H101" s="18">
        <f>Model!$W$30*((drdp!B101)*DBHR!$B101+(drdp!E101)*DBHR!$C101+(drdp!H101)*DBHR!$D101)</f>
        <v>1.7201527065567934E-2</v>
      </c>
      <c r="I101" s="18">
        <f>Model!$W$30*((drdp!C101)*DBHR!$B101+(drdp!F101)*DBHR!$C101+(drdp!I101)*DBHR!$D101)</f>
        <v>-2.0499981678497127E-2</v>
      </c>
      <c r="J101" s="18">
        <f>Model!$W$30*((drdp!D101)*DBHR!$B101+(drdp!G101)*DBHR!$C101+(drdp!J101)*DBHR!$D101)</f>
        <v>0</v>
      </c>
      <c r="K101" s="21">
        <f t="shared" si="25"/>
        <v>2.0173317015827641E-2</v>
      </c>
      <c r="L101" s="21">
        <f t="shared" si="26"/>
        <v>5.6524586214206779E-2</v>
      </c>
      <c r="M101" s="21">
        <f t="shared" si="27"/>
        <v>0</v>
      </c>
      <c r="N101" s="21">
        <f t="shared" si="28"/>
        <v>-9.9744594530804323E-3</v>
      </c>
      <c r="O101" s="21">
        <f t="shared" si="29"/>
        <v>0</v>
      </c>
      <c r="P101" s="21">
        <f t="shared" si="30"/>
        <v>0</v>
      </c>
      <c r="Q101" s="19">
        <f t="shared" si="31"/>
        <v>2.0164236441546812E-2</v>
      </c>
      <c r="R101" s="19">
        <f t="shared" si="32"/>
        <v>5.6511689286809955E-2</v>
      </c>
      <c r="S101" s="19">
        <f t="shared" si="33"/>
        <v>0</v>
      </c>
      <c r="T101" s="19">
        <f t="shared" si="34"/>
        <v>-9.9636376460584351E-3</v>
      </c>
      <c r="U101" s="19">
        <f t="shared" si="35"/>
        <v>0</v>
      </c>
      <c r="V101" s="19">
        <f t="shared" si="36"/>
        <v>0</v>
      </c>
    </row>
    <row r="102" spans="1:22" x14ac:dyDescent="0.25">
      <c r="A102" s="26">
        <f>Wellpath!E102</f>
        <v>9400</v>
      </c>
      <c r="B102" s="22">
        <v>0</v>
      </c>
      <c r="C102" s="22">
        <v>0</v>
      </c>
      <c r="D102" s="22">
        <f t="shared" si="24"/>
        <v>3.9314164891663715E-5</v>
      </c>
      <c r="E102" s="20">
        <f>Model!$W$30*((drdp!B102+drdp!K102)*DBHR!$B102+(drdp!E102+drdp!N102)*DBHR!$C102+(drdp!H102+drdp!Q102)*DBHR!$D102)</f>
        <v>1.7725431443199779E-2</v>
      </c>
      <c r="F102" s="20">
        <f>Model!$W$30*((drdp!C102+drdp!L102)*DBHR!$B102+(drdp!F102+drdp!O102)*DBHR!$C102+(drdp!I102+drdp!R102)*DBHR!$D102)</f>
        <v>-2.1124346602715709E-2</v>
      </c>
      <c r="G102" s="20">
        <f>Model!$W$30*((drdp!D102+drdp!M102)*DBHR!$B102+(drdp!G102+drdp!P102)*DBHR!$C102+(drdp!J102+drdp!S102)*DBHR!$D102)</f>
        <v>0</v>
      </c>
      <c r="H102" s="18">
        <f>Model!$W$30*((drdp!B102)*DBHR!$B102+(drdp!E102)*DBHR!$C102+(drdp!H102)*DBHR!$D102)</f>
        <v>2.6195218881592066E-4</v>
      </c>
      <c r="I102" s="18">
        <f>Model!$W$30*((drdp!C102)*DBHR!$B102+(drdp!F102)*DBHR!$C102+(drdp!I102)*DBHR!$D102)</f>
        <v>-3.1218246210929033E-4</v>
      </c>
      <c r="J102" s="18">
        <f>Model!$W$30*((drdp!D102)*DBHR!$B102+(drdp!G102)*DBHR!$C102+(drdp!J102)*DBHR!$D102)</f>
        <v>0</v>
      </c>
      <c r="K102" s="21">
        <f t="shared" si="25"/>
        <v>2.0487507935675216E-2</v>
      </c>
      <c r="L102" s="21">
        <f t="shared" si="26"/>
        <v>5.6970824233598442E-2</v>
      </c>
      <c r="M102" s="21">
        <f t="shared" si="27"/>
        <v>0</v>
      </c>
      <c r="N102" s="21">
        <f t="shared" si="28"/>
        <v>-1.0348897610569259E-2</v>
      </c>
      <c r="O102" s="21">
        <f t="shared" si="29"/>
        <v>0</v>
      </c>
      <c r="P102" s="21">
        <f t="shared" si="30"/>
        <v>0</v>
      </c>
      <c r="Q102" s="19">
        <f t="shared" si="31"/>
        <v>2.0173385634776865E-2</v>
      </c>
      <c r="R102" s="19">
        <f t="shared" si="32"/>
        <v>5.6524683672096426E-2</v>
      </c>
      <c r="S102" s="19">
        <f t="shared" si="33"/>
        <v>0</v>
      </c>
      <c r="T102" s="19">
        <f t="shared" si="34"/>
        <v>-9.9745412299596919E-3</v>
      </c>
      <c r="U102" s="19">
        <f t="shared" si="35"/>
        <v>0</v>
      </c>
      <c r="V102" s="19">
        <f t="shared" si="36"/>
        <v>0</v>
      </c>
    </row>
    <row r="103" spans="1:22" x14ac:dyDescent="0.25">
      <c r="A103" s="26">
        <f>Wellpath!E103</f>
        <v>9500</v>
      </c>
      <c r="B103" s="22">
        <v>0</v>
      </c>
      <c r="C103" s="22">
        <v>0</v>
      </c>
      <c r="D103" s="22">
        <f t="shared" si="24"/>
        <v>3.9314164891663715E-5</v>
      </c>
      <c r="E103" s="20">
        <f>Model!$W$30*((drdp!B103+drdp!K103)*DBHR!$B103+(drdp!E103+drdp!N103)*DBHR!$C103+(drdp!H103+drdp!Q103)*DBHR!$D103)</f>
        <v>3.4926958508767446E-2</v>
      </c>
      <c r="F103" s="20">
        <f>Model!$W$30*((drdp!C103+drdp!L103)*DBHR!$B103+(drdp!F103+drdp!O103)*DBHR!$C103+(drdp!I103+drdp!R103)*DBHR!$D103)</f>
        <v>-4.1624328281212528E-2</v>
      </c>
      <c r="G103" s="20">
        <f>Model!$W$30*((drdp!D103+drdp!M103)*DBHR!$B103+(drdp!G103+drdp!P103)*DBHR!$C103+(drdp!J103+drdp!S103)*DBHR!$D103)</f>
        <v>0</v>
      </c>
      <c r="H103" s="18">
        <f>Model!$W$30*((drdp!B103)*DBHR!$B103+(drdp!E103)*DBHR!$C103+(drdp!H103)*DBHR!$D103)</f>
        <v>1.7463479254383858E-2</v>
      </c>
      <c r="I103" s="18">
        <f>Model!$W$30*((drdp!C103)*DBHR!$B103+(drdp!F103)*DBHR!$C103+(drdp!I103)*DBHR!$D103)</f>
        <v>-2.0812164140606416E-2</v>
      </c>
      <c r="J103" s="18">
        <f>Model!$W$30*((drdp!D103)*DBHR!$B103+(drdp!G103)*DBHR!$C103+(drdp!J103)*DBHR!$D103)</f>
        <v>0</v>
      </c>
      <c r="K103" s="21">
        <f t="shared" si="25"/>
        <v>2.170740036634838E-2</v>
      </c>
      <c r="L103" s="21">
        <f t="shared" si="26"/>
        <v>5.8703408938460593E-2</v>
      </c>
      <c r="M103" s="21">
        <f t="shared" si="27"/>
        <v>0</v>
      </c>
      <c r="N103" s="21">
        <f t="shared" si="28"/>
        <v>-1.1802708797402485E-2</v>
      </c>
      <c r="O103" s="21">
        <f t="shared" si="29"/>
        <v>0</v>
      </c>
      <c r="P103" s="21">
        <f t="shared" si="30"/>
        <v>0</v>
      </c>
      <c r="Q103" s="19">
        <f t="shared" si="31"/>
        <v>2.0792481043343511E-2</v>
      </c>
      <c r="R103" s="19">
        <f t="shared" si="32"/>
        <v>5.7403970409813987E-2</v>
      </c>
      <c r="S103" s="19">
        <f t="shared" si="33"/>
        <v>0</v>
      </c>
      <c r="T103" s="19">
        <f t="shared" si="34"/>
        <v>-1.0712350407277572E-2</v>
      </c>
      <c r="U103" s="19">
        <f t="shared" si="35"/>
        <v>0</v>
      </c>
      <c r="V103" s="19">
        <f t="shared" si="36"/>
        <v>0</v>
      </c>
    </row>
    <row r="104" spans="1:22" x14ac:dyDescent="0.25">
      <c r="A104" s="26">
        <f>Wellpath!E104</f>
        <v>9600</v>
      </c>
      <c r="B104" s="22">
        <v>0</v>
      </c>
      <c r="C104" s="22">
        <v>0</v>
      </c>
      <c r="D104" s="22">
        <f t="shared" si="24"/>
        <v>3.9314164891663715E-5</v>
      </c>
      <c r="E104" s="20">
        <f>Model!$W$30*((drdp!B104+drdp!K104)*DBHR!$B104+(drdp!E104+drdp!N104)*DBHR!$C104+(drdp!H104+drdp!Q104)*DBHR!$D104)</f>
        <v>3.4926958508767446E-2</v>
      </c>
      <c r="F104" s="20">
        <f>Model!$W$30*((drdp!C104+drdp!L104)*DBHR!$B104+(drdp!F104+drdp!O104)*DBHR!$C104+(drdp!I104+drdp!R104)*DBHR!$D104)</f>
        <v>-4.1624328281212528E-2</v>
      </c>
      <c r="G104" s="20">
        <f>Model!$W$30*((drdp!D104+drdp!M104)*DBHR!$B104+(drdp!G104+drdp!P104)*DBHR!$C104+(drdp!J104+drdp!S104)*DBHR!$D104)</f>
        <v>0</v>
      </c>
      <c r="H104" s="18">
        <f>Model!$W$30*((drdp!B104)*DBHR!$B104+(drdp!E104)*DBHR!$C104+(drdp!H104)*DBHR!$D104)</f>
        <v>1.7463479254383595E-2</v>
      </c>
      <c r="I104" s="18">
        <f>Model!$W$30*((drdp!C104)*DBHR!$B104+(drdp!F104)*DBHR!$C104+(drdp!I104)*DBHR!$D104)</f>
        <v>-2.0812164140606104E-2</v>
      </c>
      <c r="J104" s="18">
        <f>Model!$W$30*((drdp!D104)*DBHR!$B104+(drdp!G104)*DBHR!$C104+(drdp!J104)*DBHR!$D104)</f>
        <v>0</v>
      </c>
      <c r="K104" s="21">
        <f t="shared" si="25"/>
        <v>2.2927292797021544E-2</v>
      </c>
      <c r="L104" s="21">
        <f t="shared" si="26"/>
        <v>6.0435993643322743E-2</v>
      </c>
      <c r="M104" s="21">
        <f t="shared" si="27"/>
        <v>0</v>
      </c>
      <c r="N104" s="21">
        <f t="shared" si="28"/>
        <v>-1.325651998423571E-2</v>
      </c>
      <c r="O104" s="21">
        <f t="shared" si="29"/>
        <v>0</v>
      </c>
      <c r="P104" s="21">
        <f t="shared" si="30"/>
        <v>0</v>
      </c>
      <c r="Q104" s="19">
        <f t="shared" si="31"/>
        <v>2.2012373474016668E-2</v>
      </c>
      <c r="R104" s="19">
        <f t="shared" si="32"/>
        <v>5.9136555114676123E-2</v>
      </c>
      <c r="S104" s="19">
        <f t="shared" si="33"/>
        <v>0</v>
      </c>
      <c r="T104" s="19">
        <f t="shared" si="34"/>
        <v>-1.2166161594110785E-2</v>
      </c>
      <c r="U104" s="19">
        <f t="shared" si="35"/>
        <v>0</v>
      </c>
      <c r="V104" s="19">
        <f t="shared" si="36"/>
        <v>0</v>
      </c>
    </row>
    <row r="105" spans="1:22" x14ac:dyDescent="0.25">
      <c r="A105" s="26">
        <f>Wellpath!E105</f>
        <v>9700</v>
      </c>
      <c r="B105" s="22">
        <v>0</v>
      </c>
      <c r="C105" s="22">
        <v>0</v>
      </c>
      <c r="D105" s="22">
        <f t="shared" si="24"/>
        <v>3.9314164891663715E-5</v>
      </c>
      <c r="E105" s="20">
        <f>Model!$W$30*((drdp!B105+drdp!K105)*DBHR!$B105+(drdp!E105+drdp!N105)*DBHR!$C105+(drdp!H105+drdp!Q105)*DBHR!$D105)</f>
        <v>3.4926958508767716E-2</v>
      </c>
      <c r="F105" s="20">
        <f>Model!$W$30*((drdp!C105+drdp!L105)*DBHR!$B105+(drdp!F105+drdp!O105)*DBHR!$C105+(drdp!I105+drdp!R105)*DBHR!$D105)</f>
        <v>-4.1624328281212833E-2</v>
      </c>
      <c r="G105" s="20">
        <f>Model!$W$30*((drdp!D105+drdp!M105)*DBHR!$B105+(drdp!G105+drdp!P105)*DBHR!$C105+(drdp!J105+drdp!S105)*DBHR!$D105)</f>
        <v>0</v>
      </c>
      <c r="H105" s="18">
        <f>Model!$W$30*((drdp!B105)*DBHR!$B105+(drdp!E105)*DBHR!$C105+(drdp!H105)*DBHR!$D105)</f>
        <v>1.7463479254383858E-2</v>
      </c>
      <c r="I105" s="18">
        <f>Model!$W$30*((drdp!C105)*DBHR!$B105+(drdp!F105)*DBHR!$C105+(drdp!I105)*DBHR!$D105)</f>
        <v>-2.0812164140606416E-2</v>
      </c>
      <c r="J105" s="18">
        <f>Model!$W$30*((drdp!D105)*DBHR!$B105+(drdp!G105)*DBHR!$C105+(drdp!J105)*DBHR!$D105)</f>
        <v>0</v>
      </c>
      <c r="K105" s="21">
        <f t="shared" si="25"/>
        <v>2.4147185227694726E-2</v>
      </c>
      <c r="L105" s="21">
        <f t="shared" si="26"/>
        <v>6.2168578348184914E-2</v>
      </c>
      <c r="M105" s="21">
        <f t="shared" si="27"/>
        <v>0</v>
      </c>
      <c r="N105" s="21">
        <f t="shared" si="28"/>
        <v>-1.4710331171068958E-2</v>
      </c>
      <c r="O105" s="21">
        <f t="shared" si="29"/>
        <v>0</v>
      </c>
      <c r="P105" s="21">
        <f t="shared" si="30"/>
        <v>0</v>
      </c>
      <c r="Q105" s="19">
        <f t="shared" si="31"/>
        <v>2.3232265904689839E-2</v>
      </c>
      <c r="R105" s="19">
        <f t="shared" si="32"/>
        <v>6.0869139819538287E-2</v>
      </c>
      <c r="S105" s="19">
        <f t="shared" si="33"/>
        <v>0</v>
      </c>
      <c r="T105" s="19">
        <f t="shared" si="34"/>
        <v>-1.3619972780944022E-2</v>
      </c>
      <c r="U105" s="19">
        <f t="shared" si="35"/>
        <v>0</v>
      </c>
      <c r="V105" s="19">
        <f t="shared" si="36"/>
        <v>0</v>
      </c>
    </row>
    <row r="106" spans="1:22" x14ac:dyDescent="0.25">
      <c r="A106" s="26">
        <f>Wellpath!E106</f>
        <v>9800</v>
      </c>
      <c r="B106" s="22">
        <v>0</v>
      </c>
      <c r="C106" s="22">
        <v>0</v>
      </c>
      <c r="D106" s="22">
        <f t="shared" si="24"/>
        <v>3.9314164891663715E-5</v>
      </c>
      <c r="E106" s="20">
        <f>Model!$W$30*((drdp!B106+drdp!K106)*DBHR!$B106+(drdp!E106+drdp!N106)*DBHR!$C106+(drdp!H106+drdp!Q106)*DBHR!$D106)</f>
        <v>3.4926958508767716E-2</v>
      </c>
      <c r="F106" s="20">
        <f>Model!$W$30*((drdp!C106+drdp!L106)*DBHR!$B106+(drdp!F106+drdp!O106)*DBHR!$C106+(drdp!I106+drdp!R106)*DBHR!$D106)</f>
        <v>-4.1624328281212833E-2</v>
      </c>
      <c r="G106" s="20">
        <f>Model!$W$30*((drdp!D106+drdp!M106)*DBHR!$B106+(drdp!G106+drdp!P106)*DBHR!$C106+(drdp!J106+drdp!S106)*DBHR!$D106)</f>
        <v>0</v>
      </c>
      <c r="H106" s="18">
        <f>Model!$W$30*((drdp!B106)*DBHR!$B106+(drdp!E106)*DBHR!$C106+(drdp!H106)*DBHR!$D106)</f>
        <v>1.7463479254383858E-2</v>
      </c>
      <c r="I106" s="18">
        <f>Model!$W$30*((drdp!C106)*DBHR!$B106+(drdp!F106)*DBHR!$C106+(drdp!I106)*DBHR!$D106)</f>
        <v>-2.0812164140606416E-2</v>
      </c>
      <c r="J106" s="18">
        <f>Model!$W$30*((drdp!D106)*DBHR!$B106+(drdp!G106)*DBHR!$C106+(drdp!J106)*DBHR!$D106)</f>
        <v>0</v>
      </c>
      <c r="K106" s="21">
        <f t="shared" si="25"/>
        <v>2.5367077658367907E-2</v>
      </c>
      <c r="L106" s="21">
        <f t="shared" si="26"/>
        <v>6.3901163053047091E-2</v>
      </c>
      <c r="M106" s="21">
        <f t="shared" si="27"/>
        <v>0</v>
      </c>
      <c r="N106" s="21">
        <f t="shared" si="28"/>
        <v>-1.6164142357902204E-2</v>
      </c>
      <c r="O106" s="21">
        <f t="shared" si="29"/>
        <v>0</v>
      </c>
      <c r="P106" s="21">
        <f t="shared" si="30"/>
        <v>0</v>
      </c>
      <c r="Q106" s="19">
        <f t="shared" si="31"/>
        <v>2.445215833536302E-2</v>
      </c>
      <c r="R106" s="19">
        <f t="shared" si="32"/>
        <v>6.2601724524400451E-2</v>
      </c>
      <c r="S106" s="19">
        <f t="shared" si="33"/>
        <v>0</v>
      </c>
      <c r="T106" s="19">
        <f t="shared" si="34"/>
        <v>-1.507378396777727E-2</v>
      </c>
      <c r="U106" s="19">
        <f t="shared" si="35"/>
        <v>0</v>
      </c>
      <c r="V106" s="19">
        <f t="shared" si="36"/>
        <v>0</v>
      </c>
    </row>
    <row r="107" spans="1:22" x14ac:dyDescent="0.25">
      <c r="A107" s="26">
        <f>Wellpath!E107</f>
        <v>9900</v>
      </c>
      <c r="B107" s="22">
        <v>0</v>
      </c>
      <c r="C107" s="22">
        <v>0</v>
      </c>
      <c r="D107" s="22">
        <f t="shared" si="24"/>
        <v>3.9314164891663715E-5</v>
      </c>
      <c r="E107" s="20">
        <f>Model!$W$30*((drdp!B107+drdp!K107)*DBHR!$B107+(drdp!E107+drdp!N107)*DBHR!$C107+(drdp!H107+drdp!Q107)*DBHR!$D107)</f>
        <v>3.4926958508767716E-2</v>
      </c>
      <c r="F107" s="20">
        <f>Model!$W$30*((drdp!C107+drdp!L107)*DBHR!$B107+(drdp!F107+drdp!O107)*DBHR!$C107+(drdp!I107+drdp!R107)*DBHR!$D107)</f>
        <v>-4.1624328281212833E-2</v>
      </c>
      <c r="G107" s="20">
        <f>Model!$W$30*((drdp!D107+drdp!M107)*DBHR!$B107+(drdp!G107+drdp!P107)*DBHR!$C107+(drdp!J107+drdp!S107)*DBHR!$D107)</f>
        <v>0</v>
      </c>
      <c r="H107" s="18">
        <f>Model!$W$30*((drdp!B107)*DBHR!$B107+(drdp!E107)*DBHR!$C107+(drdp!H107)*DBHR!$D107)</f>
        <v>1.7463479254383858E-2</v>
      </c>
      <c r="I107" s="18">
        <f>Model!$W$30*((drdp!C107)*DBHR!$B107+(drdp!F107)*DBHR!$C107+(drdp!I107)*DBHR!$D107)</f>
        <v>-2.0812164140606416E-2</v>
      </c>
      <c r="J107" s="18">
        <f>Model!$W$30*((drdp!D107)*DBHR!$B107+(drdp!G107)*DBHR!$C107+(drdp!J107)*DBHR!$D107)</f>
        <v>0</v>
      </c>
      <c r="K107" s="21">
        <f t="shared" si="25"/>
        <v>2.6586970089041088E-2</v>
      </c>
      <c r="L107" s="21">
        <f t="shared" si="26"/>
        <v>6.5633747757909269E-2</v>
      </c>
      <c r="M107" s="21">
        <f t="shared" si="27"/>
        <v>0</v>
      </c>
      <c r="N107" s="21">
        <f t="shared" si="28"/>
        <v>-1.761795354473545E-2</v>
      </c>
      <c r="O107" s="21">
        <f t="shared" si="29"/>
        <v>0</v>
      </c>
      <c r="P107" s="21">
        <f t="shared" si="30"/>
        <v>0</v>
      </c>
      <c r="Q107" s="19">
        <f t="shared" si="31"/>
        <v>2.5672050766036202E-2</v>
      </c>
      <c r="R107" s="19">
        <f t="shared" si="32"/>
        <v>6.4334309229262629E-2</v>
      </c>
      <c r="S107" s="19">
        <f t="shared" si="33"/>
        <v>0</v>
      </c>
      <c r="T107" s="19">
        <f t="shared" si="34"/>
        <v>-1.6527595154610514E-2</v>
      </c>
      <c r="U107" s="19">
        <f t="shared" si="35"/>
        <v>0</v>
      </c>
      <c r="V107" s="19">
        <f t="shared" si="36"/>
        <v>0</v>
      </c>
    </row>
    <row r="108" spans="1:22" x14ac:dyDescent="0.25">
      <c r="A108" s="26">
        <f>Wellpath!E108</f>
        <v>10000</v>
      </c>
      <c r="B108" s="22">
        <v>0</v>
      </c>
      <c r="C108" s="22">
        <v>0</v>
      </c>
      <c r="D108" s="22">
        <f t="shared" si="24"/>
        <v>3.9314164891663715E-5</v>
      </c>
      <c r="E108" s="20">
        <f>Model!$W$30*((drdp!B108+drdp!K108)*DBHR!$B108+(drdp!E108+drdp!N108)*DBHR!$C108+(drdp!H108+drdp!Q108)*DBHR!$D108)</f>
        <v>3.4926958508767716E-2</v>
      </c>
      <c r="F108" s="20">
        <f>Model!$W$30*((drdp!C108+drdp!L108)*DBHR!$B108+(drdp!F108+drdp!O108)*DBHR!$C108+(drdp!I108+drdp!R108)*DBHR!$D108)</f>
        <v>-4.1624328281212833E-2</v>
      </c>
      <c r="G108" s="20">
        <f>Model!$W$30*((drdp!D108+drdp!M108)*DBHR!$B108+(drdp!G108+drdp!P108)*DBHR!$C108+(drdp!J108+drdp!S108)*DBHR!$D108)</f>
        <v>0</v>
      </c>
      <c r="H108" s="18">
        <f>Model!$W$30*((drdp!B108)*DBHR!$B108+(drdp!E108)*DBHR!$C108+(drdp!H108)*DBHR!$D108)</f>
        <v>1.7463479254383858E-2</v>
      </c>
      <c r="I108" s="18">
        <f>Model!$W$30*((drdp!C108)*DBHR!$B108+(drdp!F108)*DBHR!$C108+(drdp!I108)*DBHR!$D108)</f>
        <v>-2.0812164140606416E-2</v>
      </c>
      <c r="J108" s="18">
        <f>Model!$W$30*((drdp!D108)*DBHR!$B108+(drdp!G108)*DBHR!$C108+(drdp!J108)*DBHR!$D108)</f>
        <v>0</v>
      </c>
      <c r="K108" s="21">
        <f t="shared" si="25"/>
        <v>2.780686251971427E-2</v>
      </c>
      <c r="L108" s="21">
        <f t="shared" si="26"/>
        <v>6.7366332462771447E-2</v>
      </c>
      <c r="M108" s="21">
        <f t="shared" si="27"/>
        <v>0</v>
      </c>
      <c r="N108" s="21">
        <f t="shared" si="28"/>
        <v>-1.9071764731568696E-2</v>
      </c>
      <c r="O108" s="21">
        <f t="shared" si="29"/>
        <v>0</v>
      </c>
      <c r="P108" s="21">
        <f t="shared" si="30"/>
        <v>0</v>
      </c>
      <c r="Q108" s="19">
        <f t="shared" si="31"/>
        <v>2.6891943196709383E-2</v>
      </c>
      <c r="R108" s="19">
        <f t="shared" si="32"/>
        <v>6.6066893934124807E-2</v>
      </c>
      <c r="S108" s="19">
        <f t="shared" si="33"/>
        <v>0</v>
      </c>
      <c r="T108" s="19">
        <f t="shared" si="34"/>
        <v>-1.7981406341443761E-2</v>
      </c>
      <c r="U108" s="19">
        <f t="shared" si="35"/>
        <v>0</v>
      </c>
      <c r="V108" s="19">
        <f t="shared" si="36"/>
        <v>0</v>
      </c>
    </row>
    <row r="109" spans="1:22" x14ac:dyDescent="0.25">
      <c r="A109" s="26">
        <f>Wellpath!E109</f>
        <v>10100</v>
      </c>
      <c r="B109" s="22">
        <v>0</v>
      </c>
      <c r="C109" s="22">
        <v>0</v>
      </c>
      <c r="D109" s="22">
        <f t="shared" si="24"/>
        <v>3.9314164891663715E-5</v>
      </c>
      <c r="E109" s="20">
        <f>Model!$W$30*((drdp!B109+drdp!K109)*DBHR!$B109+(drdp!E109+drdp!N109)*DBHR!$C109+(drdp!H109+drdp!Q109)*DBHR!$D109)</f>
        <v>3.4926958508767716E-2</v>
      </c>
      <c r="F109" s="20">
        <f>Model!$W$30*((drdp!C109+drdp!L109)*DBHR!$B109+(drdp!F109+drdp!O109)*DBHR!$C109+(drdp!I109+drdp!R109)*DBHR!$D109)</f>
        <v>-4.1624328281212833E-2</v>
      </c>
      <c r="G109" s="20">
        <f>Model!$W$30*((drdp!D109+drdp!M109)*DBHR!$B109+(drdp!G109+drdp!P109)*DBHR!$C109+(drdp!J109+drdp!S109)*DBHR!$D109)</f>
        <v>0</v>
      </c>
      <c r="H109" s="18">
        <f>Model!$W$30*((drdp!B109)*DBHR!$B109+(drdp!E109)*DBHR!$C109+(drdp!H109)*DBHR!$D109)</f>
        <v>1.7463479254383858E-2</v>
      </c>
      <c r="I109" s="18">
        <f>Model!$W$30*((drdp!C109)*DBHR!$B109+(drdp!F109)*DBHR!$C109+(drdp!I109)*DBHR!$D109)</f>
        <v>-2.0812164140606416E-2</v>
      </c>
      <c r="J109" s="18">
        <f>Model!$W$30*((drdp!D109)*DBHR!$B109+(drdp!G109)*DBHR!$C109+(drdp!J109)*DBHR!$D109)</f>
        <v>0</v>
      </c>
      <c r="K109" s="21">
        <f t="shared" si="25"/>
        <v>2.9026754950387451E-2</v>
      </c>
      <c r="L109" s="21">
        <f t="shared" si="26"/>
        <v>6.9098917167633625E-2</v>
      </c>
      <c r="M109" s="21">
        <f t="shared" si="27"/>
        <v>0</v>
      </c>
      <c r="N109" s="21">
        <f t="shared" si="28"/>
        <v>-2.0525575918401942E-2</v>
      </c>
      <c r="O109" s="21">
        <f t="shared" si="29"/>
        <v>0</v>
      </c>
      <c r="P109" s="21">
        <f t="shared" si="30"/>
        <v>0</v>
      </c>
      <c r="Q109" s="19">
        <f t="shared" si="31"/>
        <v>2.8111835627382564E-2</v>
      </c>
      <c r="R109" s="19">
        <f t="shared" si="32"/>
        <v>6.7799478638986985E-2</v>
      </c>
      <c r="S109" s="19">
        <f t="shared" si="33"/>
        <v>0</v>
      </c>
      <c r="T109" s="19">
        <f t="shared" si="34"/>
        <v>-1.9435217528277007E-2</v>
      </c>
      <c r="U109" s="19">
        <f t="shared" si="35"/>
        <v>0</v>
      </c>
      <c r="V109" s="19">
        <f t="shared" si="36"/>
        <v>0</v>
      </c>
    </row>
    <row r="110" spans="1:22" x14ac:dyDescent="0.25">
      <c r="A110" s="26">
        <f>Wellpath!E110</f>
        <v>10200</v>
      </c>
      <c r="B110" s="22">
        <v>0</v>
      </c>
      <c r="C110" s="22">
        <v>0</v>
      </c>
      <c r="D110" s="22">
        <f t="shared" si="24"/>
        <v>3.9314164891663715E-5</v>
      </c>
      <c r="E110" s="20">
        <f>Model!$W$30*((drdp!B110+drdp!K110)*DBHR!$B110+(drdp!E110+drdp!N110)*DBHR!$C110+(drdp!H110+drdp!Q110)*DBHR!$D110)</f>
        <v>3.4926958508767716E-2</v>
      </c>
      <c r="F110" s="20">
        <f>Model!$W$30*((drdp!C110+drdp!L110)*DBHR!$B110+(drdp!F110+drdp!O110)*DBHR!$C110+(drdp!I110+drdp!R110)*DBHR!$D110)</f>
        <v>-4.1624328281212833E-2</v>
      </c>
      <c r="G110" s="20">
        <f>Model!$W$30*((drdp!D110+drdp!M110)*DBHR!$B110+(drdp!G110+drdp!P110)*DBHR!$C110+(drdp!J110+drdp!S110)*DBHR!$D110)</f>
        <v>0</v>
      </c>
      <c r="H110" s="18">
        <f>Model!$W$30*((drdp!B110)*DBHR!$B110+(drdp!E110)*DBHR!$C110+(drdp!H110)*DBHR!$D110)</f>
        <v>1.7463479254383858E-2</v>
      </c>
      <c r="I110" s="18">
        <f>Model!$W$30*((drdp!C110)*DBHR!$B110+(drdp!F110)*DBHR!$C110+(drdp!I110)*DBHR!$D110)</f>
        <v>-2.0812164140606416E-2</v>
      </c>
      <c r="J110" s="18">
        <f>Model!$W$30*((drdp!D110)*DBHR!$B110+(drdp!G110)*DBHR!$C110+(drdp!J110)*DBHR!$D110)</f>
        <v>0</v>
      </c>
      <c r="K110" s="21">
        <f t="shared" si="25"/>
        <v>3.0246647381060632E-2</v>
      </c>
      <c r="L110" s="21">
        <f t="shared" si="26"/>
        <v>7.0831501872495803E-2</v>
      </c>
      <c r="M110" s="21">
        <f t="shared" si="27"/>
        <v>0</v>
      </c>
      <c r="N110" s="21">
        <f t="shared" si="28"/>
        <v>-2.1979387105235188E-2</v>
      </c>
      <c r="O110" s="21">
        <f t="shared" si="29"/>
        <v>0</v>
      </c>
      <c r="P110" s="21">
        <f t="shared" si="30"/>
        <v>0</v>
      </c>
      <c r="Q110" s="19">
        <f t="shared" si="31"/>
        <v>2.9331728058055746E-2</v>
      </c>
      <c r="R110" s="19">
        <f t="shared" si="32"/>
        <v>6.9532063343849163E-2</v>
      </c>
      <c r="S110" s="19">
        <f t="shared" si="33"/>
        <v>0</v>
      </c>
      <c r="T110" s="19">
        <f t="shared" si="34"/>
        <v>-2.0889028715110253E-2</v>
      </c>
      <c r="U110" s="19">
        <f t="shared" si="35"/>
        <v>0</v>
      </c>
      <c r="V110" s="19">
        <f t="shared" si="36"/>
        <v>0</v>
      </c>
    </row>
    <row r="111" spans="1:22" x14ac:dyDescent="0.25">
      <c r="A111" s="26">
        <f>Wellpath!E111</f>
        <v>10300</v>
      </c>
      <c r="B111" s="22">
        <v>0</v>
      </c>
      <c r="C111" s="22">
        <v>0</v>
      </c>
      <c r="D111" s="22">
        <f t="shared" si="24"/>
        <v>3.9314164891663715E-5</v>
      </c>
      <c r="E111" s="20">
        <f>Model!$W$30*((drdp!B111+drdp!K111)*DBHR!$B111+(drdp!E111+drdp!N111)*DBHR!$C111+(drdp!H111+drdp!Q111)*DBHR!$D111)</f>
        <v>3.4926958508767716E-2</v>
      </c>
      <c r="F111" s="20">
        <f>Model!$W$30*((drdp!C111+drdp!L111)*DBHR!$B111+(drdp!F111+drdp!O111)*DBHR!$C111+(drdp!I111+drdp!R111)*DBHR!$D111)</f>
        <v>-4.1624328281212833E-2</v>
      </c>
      <c r="G111" s="20">
        <f>Model!$W$30*((drdp!D111+drdp!M111)*DBHR!$B111+(drdp!G111+drdp!P111)*DBHR!$C111+(drdp!J111+drdp!S111)*DBHR!$D111)</f>
        <v>0</v>
      </c>
      <c r="H111" s="18">
        <f>Model!$W$30*((drdp!B111)*DBHR!$B111+(drdp!E111)*DBHR!$C111+(drdp!H111)*DBHR!$D111)</f>
        <v>1.7463479254383858E-2</v>
      </c>
      <c r="I111" s="18">
        <f>Model!$W$30*((drdp!C111)*DBHR!$B111+(drdp!F111)*DBHR!$C111+(drdp!I111)*DBHR!$D111)</f>
        <v>-2.0812164140606416E-2</v>
      </c>
      <c r="J111" s="18">
        <f>Model!$W$30*((drdp!D111)*DBHR!$B111+(drdp!G111)*DBHR!$C111+(drdp!J111)*DBHR!$D111)</f>
        <v>0</v>
      </c>
      <c r="K111" s="21">
        <f t="shared" si="25"/>
        <v>3.1466539811733814E-2</v>
      </c>
      <c r="L111" s="21">
        <f t="shared" si="26"/>
        <v>7.2564086577357981E-2</v>
      </c>
      <c r="M111" s="21">
        <f t="shared" si="27"/>
        <v>0</v>
      </c>
      <c r="N111" s="21">
        <f t="shared" si="28"/>
        <v>-2.3433198292068434E-2</v>
      </c>
      <c r="O111" s="21">
        <f t="shared" si="29"/>
        <v>0</v>
      </c>
      <c r="P111" s="21">
        <f t="shared" si="30"/>
        <v>0</v>
      </c>
      <c r="Q111" s="19">
        <f t="shared" si="31"/>
        <v>3.0551620488728927E-2</v>
      </c>
      <c r="R111" s="19">
        <f t="shared" si="32"/>
        <v>7.126464804871134E-2</v>
      </c>
      <c r="S111" s="19">
        <f t="shared" si="33"/>
        <v>0</v>
      </c>
      <c r="T111" s="19">
        <f t="shared" si="34"/>
        <v>-2.2342839901943499E-2</v>
      </c>
      <c r="U111" s="19">
        <f t="shared" si="35"/>
        <v>0</v>
      </c>
      <c r="V111" s="19">
        <f t="shared" si="36"/>
        <v>0</v>
      </c>
    </row>
    <row r="112" spans="1:22" x14ac:dyDescent="0.25">
      <c r="A112" s="26">
        <f>Wellpath!E112</f>
        <v>10400</v>
      </c>
      <c r="B112" s="22">
        <v>0</v>
      </c>
      <c r="C112" s="22">
        <v>0</v>
      </c>
      <c r="D112" s="22">
        <f t="shared" si="24"/>
        <v>3.9314164891663715E-5</v>
      </c>
      <c r="E112" s="20">
        <f>Model!$W$30*((drdp!B112+drdp!K112)*DBHR!$B112+(drdp!E112+drdp!N112)*DBHR!$C112+(drdp!H112+drdp!Q112)*DBHR!$D112)</f>
        <v>3.4926958508767716E-2</v>
      </c>
      <c r="F112" s="20">
        <f>Model!$W$30*((drdp!C112+drdp!L112)*DBHR!$B112+(drdp!F112+drdp!O112)*DBHR!$C112+(drdp!I112+drdp!R112)*DBHR!$D112)</f>
        <v>-4.1624328281212833E-2</v>
      </c>
      <c r="G112" s="20">
        <f>Model!$W$30*((drdp!D112+drdp!M112)*DBHR!$B112+(drdp!G112+drdp!P112)*DBHR!$C112+(drdp!J112+drdp!S112)*DBHR!$D112)</f>
        <v>0</v>
      </c>
      <c r="H112" s="18">
        <f>Model!$W$30*((drdp!B112)*DBHR!$B112+(drdp!E112)*DBHR!$C112+(drdp!H112)*DBHR!$D112)</f>
        <v>1.7463479254383858E-2</v>
      </c>
      <c r="I112" s="18">
        <f>Model!$W$30*((drdp!C112)*DBHR!$B112+(drdp!F112)*DBHR!$C112+(drdp!I112)*DBHR!$D112)</f>
        <v>-2.0812164140606416E-2</v>
      </c>
      <c r="J112" s="18">
        <f>Model!$W$30*((drdp!D112)*DBHR!$B112+(drdp!G112)*DBHR!$C112+(drdp!J112)*DBHR!$D112)</f>
        <v>0</v>
      </c>
      <c r="K112" s="21">
        <f t="shared" si="25"/>
        <v>3.2686432242406999E-2</v>
      </c>
      <c r="L112" s="21">
        <f t="shared" si="26"/>
        <v>7.4296671282220159E-2</v>
      </c>
      <c r="M112" s="21">
        <f t="shared" si="27"/>
        <v>0</v>
      </c>
      <c r="N112" s="21">
        <f t="shared" si="28"/>
        <v>-2.488700947890168E-2</v>
      </c>
      <c r="O112" s="21">
        <f t="shared" si="29"/>
        <v>0</v>
      </c>
      <c r="P112" s="21">
        <f t="shared" si="30"/>
        <v>0</v>
      </c>
      <c r="Q112" s="19">
        <f t="shared" si="31"/>
        <v>3.1771512919402112E-2</v>
      </c>
      <c r="R112" s="19">
        <f t="shared" si="32"/>
        <v>7.2997232753573518E-2</v>
      </c>
      <c r="S112" s="19">
        <f t="shared" si="33"/>
        <v>0</v>
      </c>
      <c r="T112" s="19">
        <f t="shared" si="34"/>
        <v>-2.3796651088776745E-2</v>
      </c>
      <c r="U112" s="19">
        <f t="shared" si="35"/>
        <v>0</v>
      </c>
      <c r="V112" s="19">
        <f t="shared" si="36"/>
        <v>0</v>
      </c>
    </row>
    <row r="113" spans="1:22" x14ac:dyDescent="0.25">
      <c r="A113" s="26">
        <f>Wellpath!E113</f>
        <v>10500</v>
      </c>
      <c r="B113" s="22">
        <v>0</v>
      </c>
      <c r="C113" s="22">
        <v>0</v>
      </c>
      <c r="D113" s="22">
        <f t="shared" si="24"/>
        <v>3.9314164891663715E-5</v>
      </c>
      <c r="E113" s="20">
        <f>Model!$W$30*((drdp!B113+drdp!K113)*DBHR!$B113+(drdp!E113+drdp!N113)*DBHR!$C113+(drdp!H113+drdp!Q113)*DBHR!$D113)</f>
        <v>3.4926958508767716E-2</v>
      </c>
      <c r="F113" s="20">
        <f>Model!$W$30*((drdp!C113+drdp!L113)*DBHR!$B113+(drdp!F113+drdp!O113)*DBHR!$C113+(drdp!I113+drdp!R113)*DBHR!$D113)</f>
        <v>-4.1624328281212833E-2</v>
      </c>
      <c r="G113" s="20">
        <f>Model!$W$30*((drdp!D113+drdp!M113)*DBHR!$B113+(drdp!G113+drdp!P113)*DBHR!$C113+(drdp!J113+drdp!S113)*DBHR!$D113)</f>
        <v>0</v>
      </c>
      <c r="H113" s="18">
        <f>Model!$W$30*((drdp!B113)*DBHR!$B113+(drdp!E113)*DBHR!$C113+(drdp!H113)*DBHR!$D113)</f>
        <v>1.7463479254383858E-2</v>
      </c>
      <c r="I113" s="18">
        <f>Model!$W$30*((drdp!C113)*DBHR!$B113+(drdp!F113)*DBHR!$C113+(drdp!I113)*DBHR!$D113)</f>
        <v>-2.0812164140606416E-2</v>
      </c>
      <c r="J113" s="18">
        <f>Model!$W$30*((drdp!D113)*DBHR!$B113+(drdp!G113)*DBHR!$C113+(drdp!J113)*DBHR!$D113)</f>
        <v>0</v>
      </c>
      <c r="K113" s="21">
        <f t="shared" si="25"/>
        <v>3.3906324673080183E-2</v>
      </c>
      <c r="L113" s="21">
        <f t="shared" si="26"/>
        <v>7.6029255987082336E-2</v>
      </c>
      <c r="M113" s="21">
        <f t="shared" si="27"/>
        <v>0</v>
      </c>
      <c r="N113" s="21">
        <f t="shared" si="28"/>
        <v>-2.6340820665734926E-2</v>
      </c>
      <c r="O113" s="21">
        <f t="shared" si="29"/>
        <v>0</v>
      </c>
      <c r="P113" s="21">
        <f t="shared" si="30"/>
        <v>0</v>
      </c>
      <c r="Q113" s="19">
        <f t="shared" si="31"/>
        <v>3.2991405350075297E-2</v>
      </c>
      <c r="R113" s="19">
        <f t="shared" si="32"/>
        <v>7.4729817458435696E-2</v>
      </c>
      <c r="S113" s="19">
        <f t="shared" si="33"/>
        <v>0</v>
      </c>
      <c r="T113" s="19">
        <f t="shared" si="34"/>
        <v>-2.5250462275609991E-2</v>
      </c>
      <c r="U113" s="19">
        <f t="shared" si="35"/>
        <v>0</v>
      </c>
      <c r="V113" s="19">
        <f t="shared" si="36"/>
        <v>0</v>
      </c>
    </row>
    <row r="114" spans="1:22" x14ac:dyDescent="0.25">
      <c r="A114" s="26">
        <f>Wellpath!E114</f>
        <v>10600</v>
      </c>
      <c r="B114" s="22">
        <v>0</v>
      </c>
      <c r="C114" s="22">
        <v>0</v>
      </c>
      <c r="D114" s="22">
        <f t="shared" si="24"/>
        <v>3.9314164891663715E-5</v>
      </c>
      <c r="E114" s="20">
        <f>Model!$W$30*((drdp!B114+drdp!K114)*DBHR!$B114+(drdp!E114+drdp!N114)*DBHR!$C114+(drdp!H114+drdp!Q114)*DBHR!$D114)</f>
        <v>3.4926958508767716E-2</v>
      </c>
      <c r="F114" s="20">
        <f>Model!$W$30*((drdp!C114+drdp!L114)*DBHR!$B114+(drdp!F114+drdp!O114)*DBHR!$C114+(drdp!I114+drdp!R114)*DBHR!$D114)</f>
        <v>-4.1624328281212833E-2</v>
      </c>
      <c r="G114" s="20">
        <f>Model!$W$30*((drdp!D114+drdp!M114)*DBHR!$B114+(drdp!G114+drdp!P114)*DBHR!$C114+(drdp!J114+drdp!S114)*DBHR!$D114)</f>
        <v>0</v>
      </c>
      <c r="H114" s="18">
        <f>Model!$W$30*((drdp!B114)*DBHR!$B114+(drdp!E114)*DBHR!$C114+(drdp!H114)*DBHR!$D114)</f>
        <v>1.7463479254383858E-2</v>
      </c>
      <c r="I114" s="18">
        <f>Model!$W$30*((drdp!C114)*DBHR!$B114+(drdp!F114)*DBHR!$C114+(drdp!I114)*DBHR!$D114)</f>
        <v>-2.0812164140606416E-2</v>
      </c>
      <c r="J114" s="18">
        <f>Model!$W$30*((drdp!D114)*DBHR!$B114+(drdp!G114)*DBHR!$C114+(drdp!J114)*DBHR!$D114)</f>
        <v>0</v>
      </c>
      <c r="K114" s="21">
        <f t="shared" si="25"/>
        <v>3.5126217103753368E-2</v>
      </c>
      <c r="L114" s="21">
        <f t="shared" si="26"/>
        <v>7.7761840691944514E-2</v>
      </c>
      <c r="M114" s="21">
        <f t="shared" si="27"/>
        <v>0</v>
      </c>
      <c r="N114" s="21">
        <f t="shared" si="28"/>
        <v>-2.7794631852568173E-2</v>
      </c>
      <c r="O114" s="21">
        <f t="shared" si="29"/>
        <v>0</v>
      </c>
      <c r="P114" s="21">
        <f t="shared" si="30"/>
        <v>0</v>
      </c>
      <c r="Q114" s="19">
        <f t="shared" si="31"/>
        <v>3.4211297780748481E-2</v>
      </c>
      <c r="R114" s="19">
        <f t="shared" si="32"/>
        <v>7.6462402163297874E-2</v>
      </c>
      <c r="S114" s="19">
        <f t="shared" si="33"/>
        <v>0</v>
      </c>
      <c r="T114" s="19">
        <f t="shared" si="34"/>
        <v>-2.6704273462443237E-2</v>
      </c>
      <c r="U114" s="19">
        <f t="shared" si="35"/>
        <v>0</v>
      </c>
      <c r="V114" s="19">
        <f t="shared" si="36"/>
        <v>0</v>
      </c>
    </row>
    <row r="115" spans="1:22" x14ac:dyDescent="0.25">
      <c r="A115" s="26">
        <f>Wellpath!E115</f>
        <v>10700</v>
      </c>
      <c r="B115" s="22">
        <v>0</v>
      </c>
      <c r="C115" s="22">
        <v>0</v>
      </c>
      <c r="D115" s="22">
        <f t="shared" si="24"/>
        <v>3.9314164891663715E-5</v>
      </c>
      <c r="E115" s="20">
        <f>Model!$W$30*((drdp!B115+drdp!K115)*DBHR!$B115+(drdp!E115+drdp!N115)*DBHR!$C115+(drdp!H115+drdp!Q115)*DBHR!$D115)</f>
        <v>3.4926958508767716E-2</v>
      </c>
      <c r="F115" s="20">
        <f>Model!$W$30*((drdp!C115+drdp!L115)*DBHR!$B115+(drdp!F115+drdp!O115)*DBHR!$C115+(drdp!I115+drdp!R115)*DBHR!$D115)</f>
        <v>-4.1624328281212833E-2</v>
      </c>
      <c r="G115" s="20">
        <f>Model!$W$30*((drdp!D115+drdp!M115)*DBHR!$B115+(drdp!G115+drdp!P115)*DBHR!$C115+(drdp!J115+drdp!S115)*DBHR!$D115)</f>
        <v>0</v>
      </c>
      <c r="H115" s="18">
        <f>Model!$W$30*((drdp!B115)*DBHR!$B115+(drdp!E115)*DBHR!$C115+(drdp!H115)*DBHR!$D115)</f>
        <v>1.7463479254383858E-2</v>
      </c>
      <c r="I115" s="18">
        <f>Model!$W$30*((drdp!C115)*DBHR!$B115+(drdp!F115)*DBHR!$C115+(drdp!I115)*DBHR!$D115)</f>
        <v>-2.0812164140606416E-2</v>
      </c>
      <c r="J115" s="18">
        <f>Model!$W$30*((drdp!D115)*DBHR!$B115+(drdp!G115)*DBHR!$C115+(drdp!J115)*DBHR!$D115)</f>
        <v>0</v>
      </c>
      <c r="K115" s="21">
        <f t="shared" si="25"/>
        <v>3.6346109534426553E-2</v>
      </c>
      <c r="L115" s="21">
        <f t="shared" si="26"/>
        <v>7.9494425396806692E-2</v>
      </c>
      <c r="M115" s="21">
        <f t="shared" si="27"/>
        <v>0</v>
      </c>
      <c r="N115" s="21">
        <f t="shared" si="28"/>
        <v>-2.9248443039401419E-2</v>
      </c>
      <c r="O115" s="21">
        <f t="shared" si="29"/>
        <v>0</v>
      </c>
      <c r="P115" s="21">
        <f t="shared" si="30"/>
        <v>0</v>
      </c>
      <c r="Q115" s="19">
        <f t="shared" si="31"/>
        <v>3.5431190211421666E-2</v>
      </c>
      <c r="R115" s="19">
        <f t="shared" si="32"/>
        <v>7.8194986868160052E-2</v>
      </c>
      <c r="S115" s="19">
        <f t="shared" si="33"/>
        <v>0</v>
      </c>
      <c r="T115" s="19">
        <f t="shared" si="34"/>
        <v>-2.8158084649276483E-2</v>
      </c>
      <c r="U115" s="19">
        <f t="shared" si="35"/>
        <v>0</v>
      </c>
      <c r="V115" s="19">
        <f t="shared" si="36"/>
        <v>0</v>
      </c>
    </row>
    <row r="116" spans="1:22" x14ac:dyDescent="0.25">
      <c r="A116" s="26">
        <f>Wellpath!E116</f>
        <v>10800</v>
      </c>
      <c r="B116" s="22">
        <v>0</v>
      </c>
      <c r="C116" s="22">
        <v>0</v>
      </c>
      <c r="D116" s="22">
        <f t="shared" si="24"/>
        <v>3.9314164891663715E-5</v>
      </c>
      <c r="E116" s="20">
        <f>Model!$W$30*((drdp!B116+drdp!K116)*DBHR!$B116+(drdp!E116+drdp!N116)*DBHR!$C116+(drdp!H116+drdp!Q116)*DBHR!$D116)</f>
        <v>3.4926958508767716E-2</v>
      </c>
      <c r="F116" s="20">
        <f>Model!$W$30*((drdp!C116+drdp!L116)*DBHR!$B116+(drdp!F116+drdp!O116)*DBHR!$C116+(drdp!I116+drdp!R116)*DBHR!$D116)</f>
        <v>-4.1624328281212833E-2</v>
      </c>
      <c r="G116" s="20">
        <f>Model!$W$30*((drdp!D116+drdp!M116)*DBHR!$B116+(drdp!G116+drdp!P116)*DBHR!$C116+(drdp!J116+drdp!S116)*DBHR!$D116)</f>
        <v>0</v>
      </c>
      <c r="H116" s="18">
        <f>Model!$W$30*((drdp!B116)*DBHR!$B116+(drdp!E116)*DBHR!$C116+(drdp!H116)*DBHR!$D116)</f>
        <v>1.7463479254383858E-2</v>
      </c>
      <c r="I116" s="18">
        <f>Model!$W$30*((drdp!C116)*DBHR!$B116+(drdp!F116)*DBHR!$C116+(drdp!I116)*DBHR!$D116)</f>
        <v>-2.0812164140606416E-2</v>
      </c>
      <c r="J116" s="18">
        <f>Model!$W$30*((drdp!D116)*DBHR!$B116+(drdp!G116)*DBHR!$C116+(drdp!J116)*DBHR!$D116)</f>
        <v>0</v>
      </c>
      <c r="K116" s="21">
        <f t="shared" si="25"/>
        <v>3.7566001965099738E-2</v>
      </c>
      <c r="L116" s="21">
        <f t="shared" si="26"/>
        <v>8.122701010166887E-2</v>
      </c>
      <c r="M116" s="21">
        <f t="shared" si="27"/>
        <v>0</v>
      </c>
      <c r="N116" s="21">
        <f t="shared" si="28"/>
        <v>-3.0702254226234665E-2</v>
      </c>
      <c r="O116" s="21">
        <f t="shared" si="29"/>
        <v>0</v>
      </c>
      <c r="P116" s="21">
        <f t="shared" si="30"/>
        <v>0</v>
      </c>
      <c r="Q116" s="19">
        <f t="shared" si="31"/>
        <v>3.6651082642094851E-2</v>
      </c>
      <c r="R116" s="19">
        <f t="shared" si="32"/>
        <v>7.992757157302223E-2</v>
      </c>
      <c r="S116" s="19">
        <f t="shared" si="33"/>
        <v>0</v>
      </c>
      <c r="T116" s="19">
        <f t="shared" si="34"/>
        <v>-2.9611895836109729E-2</v>
      </c>
      <c r="U116" s="19">
        <f t="shared" si="35"/>
        <v>0</v>
      </c>
      <c r="V116" s="19">
        <f t="shared" si="36"/>
        <v>0</v>
      </c>
    </row>
    <row r="117" spans="1:22" x14ac:dyDescent="0.25">
      <c r="A117" s="26">
        <f>Wellpath!E117</f>
        <v>10900</v>
      </c>
      <c r="B117" s="22">
        <v>0</v>
      </c>
      <c r="C117" s="22">
        <v>0</v>
      </c>
      <c r="D117" s="22">
        <f t="shared" si="24"/>
        <v>3.9314164891663715E-5</v>
      </c>
      <c r="E117" s="20">
        <f>Model!$W$30*((drdp!B117+drdp!K117)*DBHR!$B117+(drdp!E117+drdp!N117)*DBHR!$C117+(drdp!H117+drdp!Q117)*DBHR!$D117)</f>
        <v>3.4926958508767716E-2</v>
      </c>
      <c r="F117" s="20">
        <f>Model!$W$30*((drdp!C117+drdp!L117)*DBHR!$B117+(drdp!F117+drdp!O117)*DBHR!$C117+(drdp!I117+drdp!R117)*DBHR!$D117)</f>
        <v>-4.1624328281212833E-2</v>
      </c>
      <c r="G117" s="20">
        <f>Model!$W$30*((drdp!D117+drdp!M117)*DBHR!$B117+(drdp!G117+drdp!P117)*DBHR!$C117+(drdp!J117+drdp!S117)*DBHR!$D117)</f>
        <v>0</v>
      </c>
      <c r="H117" s="18">
        <f>Model!$W$30*((drdp!B117)*DBHR!$B117+(drdp!E117)*DBHR!$C117+(drdp!H117)*DBHR!$D117)</f>
        <v>1.7463479254383858E-2</v>
      </c>
      <c r="I117" s="18">
        <f>Model!$W$30*((drdp!C117)*DBHR!$B117+(drdp!F117)*DBHR!$C117+(drdp!I117)*DBHR!$D117)</f>
        <v>-2.0812164140606416E-2</v>
      </c>
      <c r="J117" s="18">
        <f>Model!$W$30*((drdp!D117)*DBHR!$B117+(drdp!G117)*DBHR!$C117+(drdp!J117)*DBHR!$D117)</f>
        <v>0</v>
      </c>
      <c r="K117" s="21">
        <f t="shared" si="25"/>
        <v>3.8785894395772923E-2</v>
      </c>
      <c r="L117" s="21">
        <f t="shared" si="26"/>
        <v>8.2959594806531048E-2</v>
      </c>
      <c r="M117" s="21">
        <f t="shared" si="27"/>
        <v>0</v>
      </c>
      <c r="N117" s="21">
        <f t="shared" si="28"/>
        <v>-3.2156065413067911E-2</v>
      </c>
      <c r="O117" s="21">
        <f t="shared" si="29"/>
        <v>0</v>
      </c>
      <c r="P117" s="21">
        <f t="shared" si="30"/>
        <v>0</v>
      </c>
      <c r="Q117" s="19">
        <f t="shared" si="31"/>
        <v>3.7870975072768036E-2</v>
      </c>
      <c r="R117" s="19">
        <f t="shared" si="32"/>
        <v>8.1660156277884408E-2</v>
      </c>
      <c r="S117" s="19">
        <f t="shared" si="33"/>
        <v>0</v>
      </c>
      <c r="T117" s="19">
        <f t="shared" si="34"/>
        <v>-3.1065707022942975E-2</v>
      </c>
      <c r="U117" s="19">
        <f t="shared" si="35"/>
        <v>0</v>
      </c>
      <c r="V117" s="19">
        <f t="shared" si="36"/>
        <v>0</v>
      </c>
    </row>
    <row r="118" spans="1:22" x14ac:dyDescent="0.25">
      <c r="A118" s="26">
        <f>Wellpath!E118</f>
        <v>11000</v>
      </c>
      <c r="B118" s="22">
        <v>0</v>
      </c>
      <c r="C118" s="22">
        <v>0</v>
      </c>
      <c r="D118" s="22">
        <f t="shared" si="24"/>
        <v>3.9314164891663715E-5</v>
      </c>
      <c r="E118" s="20">
        <f>Model!$W$30*((drdp!B118+drdp!K118)*DBHR!$B118+(drdp!E118+drdp!N118)*DBHR!$C118+(drdp!H118+drdp!Q118)*DBHR!$D118)</f>
        <v>3.4926958508767716E-2</v>
      </c>
      <c r="F118" s="20">
        <f>Model!$W$30*((drdp!C118+drdp!L118)*DBHR!$B118+(drdp!F118+drdp!O118)*DBHR!$C118+(drdp!I118+drdp!R118)*DBHR!$D118)</f>
        <v>-4.1624328281212833E-2</v>
      </c>
      <c r="G118" s="20">
        <f>Model!$W$30*((drdp!D118+drdp!M118)*DBHR!$B118+(drdp!G118+drdp!P118)*DBHR!$C118+(drdp!J118+drdp!S118)*DBHR!$D118)</f>
        <v>0</v>
      </c>
      <c r="H118" s="18">
        <f>Model!$W$30*((drdp!B118)*DBHR!$B118+(drdp!E118)*DBHR!$C118+(drdp!H118)*DBHR!$D118)</f>
        <v>1.7463479254383858E-2</v>
      </c>
      <c r="I118" s="18">
        <f>Model!$W$30*((drdp!C118)*DBHR!$B118+(drdp!F118)*DBHR!$C118+(drdp!I118)*DBHR!$D118)</f>
        <v>-2.0812164140606416E-2</v>
      </c>
      <c r="J118" s="18">
        <f>Model!$W$30*((drdp!D118)*DBHR!$B118+(drdp!G118)*DBHR!$C118+(drdp!J118)*DBHR!$D118)</f>
        <v>0</v>
      </c>
      <c r="K118" s="21">
        <f t="shared" si="25"/>
        <v>4.0005786826446108E-2</v>
      </c>
      <c r="L118" s="21">
        <f t="shared" si="26"/>
        <v>8.4692179511393226E-2</v>
      </c>
      <c r="M118" s="21">
        <f t="shared" si="27"/>
        <v>0</v>
      </c>
      <c r="N118" s="21">
        <f t="shared" si="28"/>
        <v>-3.360987659990116E-2</v>
      </c>
      <c r="O118" s="21">
        <f t="shared" si="29"/>
        <v>0</v>
      </c>
      <c r="P118" s="21">
        <f t="shared" si="30"/>
        <v>0</v>
      </c>
      <c r="Q118" s="19">
        <f t="shared" si="31"/>
        <v>3.9090867503441221E-2</v>
      </c>
      <c r="R118" s="19">
        <f t="shared" si="32"/>
        <v>8.3392740982746585E-2</v>
      </c>
      <c r="S118" s="19">
        <f t="shared" si="33"/>
        <v>0</v>
      </c>
      <c r="T118" s="19">
        <f t="shared" si="34"/>
        <v>-3.2519518209776221E-2</v>
      </c>
      <c r="U118" s="19">
        <f t="shared" si="35"/>
        <v>0</v>
      </c>
      <c r="V118" s="19">
        <f t="shared" si="36"/>
        <v>0</v>
      </c>
    </row>
    <row r="119" spans="1:22" x14ac:dyDescent="0.25">
      <c r="A119" s="26">
        <f>Wellpath!E119</f>
        <v>11100</v>
      </c>
      <c r="B119" s="22">
        <v>0</v>
      </c>
      <c r="C119" s="22">
        <v>0</v>
      </c>
      <c r="D119" s="22">
        <f t="shared" si="24"/>
        <v>3.9314164891663715E-5</v>
      </c>
      <c r="E119" s="20">
        <f>Model!$W$30*((drdp!B119+drdp!K119)*DBHR!$B119+(drdp!E119+drdp!N119)*DBHR!$C119+(drdp!H119+drdp!Q119)*DBHR!$D119)</f>
        <v>3.4926958508767716E-2</v>
      </c>
      <c r="F119" s="20">
        <f>Model!$W$30*((drdp!C119+drdp!L119)*DBHR!$B119+(drdp!F119+drdp!O119)*DBHR!$C119+(drdp!I119+drdp!R119)*DBHR!$D119)</f>
        <v>-4.1624328281212833E-2</v>
      </c>
      <c r="G119" s="20">
        <f>Model!$W$30*((drdp!D119+drdp!M119)*DBHR!$B119+(drdp!G119+drdp!P119)*DBHR!$C119+(drdp!J119+drdp!S119)*DBHR!$D119)</f>
        <v>0</v>
      </c>
      <c r="H119" s="18">
        <f>Model!$W$30*((drdp!B119)*DBHR!$B119+(drdp!E119)*DBHR!$C119+(drdp!H119)*DBHR!$D119)</f>
        <v>1.7463479254383858E-2</v>
      </c>
      <c r="I119" s="18">
        <f>Model!$W$30*((drdp!C119)*DBHR!$B119+(drdp!F119)*DBHR!$C119+(drdp!I119)*DBHR!$D119)</f>
        <v>-2.0812164140606416E-2</v>
      </c>
      <c r="J119" s="18">
        <f>Model!$W$30*((drdp!D119)*DBHR!$B119+(drdp!G119)*DBHR!$C119+(drdp!J119)*DBHR!$D119)</f>
        <v>0</v>
      </c>
      <c r="K119" s="21">
        <f t="shared" si="25"/>
        <v>4.1225679257119292E-2</v>
      </c>
      <c r="L119" s="21">
        <f t="shared" si="26"/>
        <v>8.6424764216255404E-2</v>
      </c>
      <c r="M119" s="21">
        <f t="shared" si="27"/>
        <v>0</v>
      </c>
      <c r="N119" s="21">
        <f t="shared" si="28"/>
        <v>-3.506368778673441E-2</v>
      </c>
      <c r="O119" s="21">
        <f t="shared" si="29"/>
        <v>0</v>
      </c>
      <c r="P119" s="21">
        <f t="shared" si="30"/>
        <v>0</v>
      </c>
      <c r="Q119" s="19">
        <f t="shared" si="31"/>
        <v>4.0310759934114405E-2</v>
      </c>
      <c r="R119" s="19">
        <f t="shared" si="32"/>
        <v>8.5125325687608763E-2</v>
      </c>
      <c r="S119" s="19">
        <f t="shared" si="33"/>
        <v>0</v>
      </c>
      <c r="T119" s="19">
        <f t="shared" si="34"/>
        <v>-3.3973329396609471E-2</v>
      </c>
      <c r="U119" s="19">
        <f t="shared" si="35"/>
        <v>0</v>
      </c>
      <c r="V119" s="19">
        <f t="shared" si="36"/>
        <v>0</v>
      </c>
    </row>
    <row r="120" spans="1:22" x14ac:dyDescent="0.25">
      <c r="A120" s="26">
        <f>Wellpath!E120</f>
        <v>11200</v>
      </c>
      <c r="B120" s="22">
        <v>0</v>
      </c>
      <c r="C120" s="22">
        <v>0</v>
      </c>
      <c r="D120" s="22">
        <f t="shared" si="24"/>
        <v>3.9314164891663715E-5</v>
      </c>
      <c r="E120" s="20">
        <f>Model!$W$30*((drdp!B120+drdp!K120)*DBHR!$B120+(drdp!E120+drdp!N120)*DBHR!$C120+(drdp!H120+drdp!Q120)*DBHR!$D120)</f>
        <v>3.4926958508767716E-2</v>
      </c>
      <c r="F120" s="20">
        <f>Model!$W$30*((drdp!C120+drdp!L120)*DBHR!$B120+(drdp!F120+drdp!O120)*DBHR!$C120+(drdp!I120+drdp!R120)*DBHR!$D120)</f>
        <v>-4.1624328281212833E-2</v>
      </c>
      <c r="G120" s="20">
        <f>Model!$W$30*((drdp!D120+drdp!M120)*DBHR!$B120+(drdp!G120+drdp!P120)*DBHR!$C120+(drdp!J120+drdp!S120)*DBHR!$D120)</f>
        <v>0</v>
      </c>
      <c r="H120" s="18">
        <f>Model!$W$30*((drdp!B120)*DBHR!$B120+(drdp!E120)*DBHR!$C120+(drdp!H120)*DBHR!$D120)</f>
        <v>1.7463479254383858E-2</v>
      </c>
      <c r="I120" s="18">
        <f>Model!$W$30*((drdp!C120)*DBHR!$B120+(drdp!F120)*DBHR!$C120+(drdp!I120)*DBHR!$D120)</f>
        <v>-2.0812164140606416E-2</v>
      </c>
      <c r="J120" s="18">
        <f>Model!$W$30*((drdp!D120)*DBHR!$B120+(drdp!G120)*DBHR!$C120+(drdp!J120)*DBHR!$D120)</f>
        <v>0</v>
      </c>
      <c r="K120" s="21">
        <f t="shared" si="25"/>
        <v>4.2445571687792477E-2</v>
      </c>
      <c r="L120" s="21">
        <f t="shared" si="26"/>
        <v>8.8157348921117581E-2</v>
      </c>
      <c r="M120" s="21">
        <f t="shared" si="27"/>
        <v>0</v>
      </c>
      <c r="N120" s="21">
        <f t="shared" si="28"/>
        <v>-3.6517498973567659E-2</v>
      </c>
      <c r="O120" s="21">
        <f t="shared" si="29"/>
        <v>0</v>
      </c>
      <c r="P120" s="21">
        <f t="shared" si="30"/>
        <v>0</v>
      </c>
      <c r="Q120" s="19">
        <f t="shared" si="31"/>
        <v>4.153065236478759E-2</v>
      </c>
      <c r="R120" s="19">
        <f t="shared" si="32"/>
        <v>8.6857910392470941E-2</v>
      </c>
      <c r="S120" s="19">
        <f t="shared" si="33"/>
        <v>0</v>
      </c>
      <c r="T120" s="19">
        <f t="shared" si="34"/>
        <v>-3.5427140583442721E-2</v>
      </c>
      <c r="U120" s="19">
        <f t="shared" si="35"/>
        <v>0</v>
      </c>
      <c r="V120" s="19">
        <f t="shared" si="36"/>
        <v>0</v>
      </c>
    </row>
    <row r="121" spans="1:22" x14ac:dyDescent="0.25">
      <c r="A121" s="26">
        <f>Wellpath!E121</f>
        <v>11300</v>
      </c>
      <c r="B121" s="22">
        <v>0</v>
      </c>
      <c r="C121" s="22">
        <v>0</v>
      </c>
      <c r="D121" s="22">
        <f t="shared" si="24"/>
        <v>3.9314164891663715E-5</v>
      </c>
      <c r="E121" s="20">
        <f>Model!$W$30*((drdp!B121+drdp!K121)*DBHR!$B121+(drdp!E121+drdp!N121)*DBHR!$C121+(drdp!H121+drdp!Q121)*DBHR!$D121)</f>
        <v>3.4926958508767716E-2</v>
      </c>
      <c r="F121" s="20">
        <f>Model!$W$30*((drdp!C121+drdp!L121)*DBHR!$B121+(drdp!F121+drdp!O121)*DBHR!$C121+(drdp!I121+drdp!R121)*DBHR!$D121)</f>
        <v>-4.1624328281212833E-2</v>
      </c>
      <c r="G121" s="20">
        <f>Model!$W$30*((drdp!D121+drdp!M121)*DBHR!$B121+(drdp!G121+drdp!P121)*DBHR!$C121+(drdp!J121+drdp!S121)*DBHR!$D121)</f>
        <v>0</v>
      </c>
      <c r="H121" s="18">
        <f>Model!$W$30*((drdp!B121)*DBHR!$B121+(drdp!E121)*DBHR!$C121+(drdp!H121)*DBHR!$D121)</f>
        <v>1.7463479254383858E-2</v>
      </c>
      <c r="I121" s="18">
        <f>Model!$W$30*((drdp!C121)*DBHR!$B121+(drdp!F121)*DBHR!$C121+(drdp!I121)*DBHR!$D121)</f>
        <v>-2.0812164140606416E-2</v>
      </c>
      <c r="J121" s="18">
        <f>Model!$W$30*((drdp!D121)*DBHR!$B121+(drdp!G121)*DBHR!$C121+(drdp!J121)*DBHR!$D121)</f>
        <v>0</v>
      </c>
      <c r="K121" s="21">
        <f t="shared" si="25"/>
        <v>4.3665464118465662E-2</v>
      </c>
      <c r="L121" s="21">
        <f t="shared" si="26"/>
        <v>8.9889933625979759E-2</v>
      </c>
      <c r="M121" s="21">
        <f t="shared" si="27"/>
        <v>0</v>
      </c>
      <c r="N121" s="21">
        <f t="shared" si="28"/>
        <v>-3.7971310160400909E-2</v>
      </c>
      <c r="O121" s="21">
        <f t="shared" si="29"/>
        <v>0</v>
      </c>
      <c r="P121" s="21">
        <f t="shared" si="30"/>
        <v>0</v>
      </c>
      <c r="Q121" s="19">
        <f t="shared" si="31"/>
        <v>4.2750544795460775E-2</v>
      </c>
      <c r="R121" s="19">
        <f t="shared" si="32"/>
        <v>8.8590495097333119E-2</v>
      </c>
      <c r="S121" s="19">
        <f t="shared" si="33"/>
        <v>0</v>
      </c>
      <c r="T121" s="19">
        <f t="shared" si="34"/>
        <v>-3.688095177027597E-2</v>
      </c>
      <c r="U121" s="19">
        <f t="shared" si="35"/>
        <v>0</v>
      </c>
      <c r="V121" s="19">
        <f t="shared" si="36"/>
        <v>0</v>
      </c>
    </row>
    <row r="122" spans="1:22" x14ac:dyDescent="0.25">
      <c r="A122" s="26">
        <f>Wellpath!E122</f>
        <v>11400</v>
      </c>
      <c r="B122" s="22">
        <v>0</v>
      </c>
      <c r="C122" s="22">
        <v>0</v>
      </c>
      <c r="D122" s="22">
        <f t="shared" si="24"/>
        <v>3.9314164891663715E-5</v>
      </c>
      <c r="E122" s="20">
        <f>Model!$W$30*((drdp!B122+drdp!K122)*DBHR!$B122+(drdp!E122+drdp!N122)*DBHR!$C122+(drdp!H122+drdp!Q122)*DBHR!$D122)</f>
        <v>3.4926958508767716E-2</v>
      </c>
      <c r="F122" s="20">
        <f>Model!$W$30*((drdp!C122+drdp!L122)*DBHR!$B122+(drdp!F122+drdp!O122)*DBHR!$C122+(drdp!I122+drdp!R122)*DBHR!$D122)</f>
        <v>-4.1624328281212833E-2</v>
      </c>
      <c r="G122" s="20">
        <f>Model!$W$30*((drdp!D122+drdp!M122)*DBHR!$B122+(drdp!G122+drdp!P122)*DBHR!$C122+(drdp!J122+drdp!S122)*DBHR!$D122)</f>
        <v>0</v>
      </c>
      <c r="H122" s="18">
        <f>Model!$W$30*((drdp!B122)*DBHR!$B122+(drdp!E122)*DBHR!$C122+(drdp!H122)*DBHR!$D122)</f>
        <v>1.7463479254383858E-2</v>
      </c>
      <c r="I122" s="18">
        <f>Model!$W$30*((drdp!C122)*DBHR!$B122+(drdp!F122)*DBHR!$C122+(drdp!I122)*DBHR!$D122)</f>
        <v>-2.0812164140606416E-2</v>
      </c>
      <c r="J122" s="18">
        <f>Model!$W$30*((drdp!D122)*DBHR!$B122+(drdp!G122)*DBHR!$C122+(drdp!J122)*DBHR!$D122)</f>
        <v>0</v>
      </c>
      <c r="K122" s="21">
        <f t="shared" si="25"/>
        <v>4.4885356549138847E-2</v>
      </c>
      <c r="L122" s="21">
        <f t="shared" si="26"/>
        <v>9.1622518330841937E-2</v>
      </c>
      <c r="M122" s="21">
        <f t="shared" si="27"/>
        <v>0</v>
      </c>
      <c r="N122" s="21">
        <f t="shared" si="28"/>
        <v>-3.9425121347234159E-2</v>
      </c>
      <c r="O122" s="21">
        <f t="shared" si="29"/>
        <v>0</v>
      </c>
      <c r="P122" s="21">
        <f t="shared" si="30"/>
        <v>0</v>
      </c>
      <c r="Q122" s="19">
        <f t="shared" si="31"/>
        <v>4.397043722613396E-2</v>
      </c>
      <c r="R122" s="19">
        <f t="shared" si="32"/>
        <v>9.0323079802195297E-2</v>
      </c>
      <c r="S122" s="19">
        <f t="shared" si="33"/>
        <v>0</v>
      </c>
      <c r="T122" s="19">
        <f t="shared" si="34"/>
        <v>-3.833476295710922E-2</v>
      </c>
      <c r="U122" s="19">
        <f t="shared" si="35"/>
        <v>0</v>
      </c>
      <c r="V122" s="19">
        <f t="shared" si="36"/>
        <v>0</v>
      </c>
    </row>
    <row r="123" spans="1:22" x14ac:dyDescent="0.25">
      <c r="A123" s="26">
        <f>Wellpath!E123</f>
        <v>11500</v>
      </c>
      <c r="B123" s="22">
        <v>0</v>
      </c>
      <c r="C123" s="22">
        <v>0</v>
      </c>
      <c r="D123" s="22">
        <f t="shared" si="24"/>
        <v>3.9314164891663715E-5</v>
      </c>
      <c r="E123" s="20">
        <f>Model!$W$30*((drdp!B123+drdp!K123)*DBHR!$B123+(drdp!E123+drdp!N123)*DBHR!$C123+(drdp!H123+drdp!Q123)*DBHR!$D123)</f>
        <v>3.4926958508767716E-2</v>
      </c>
      <c r="F123" s="20">
        <f>Model!$W$30*((drdp!C123+drdp!L123)*DBHR!$B123+(drdp!F123+drdp!O123)*DBHR!$C123+(drdp!I123+drdp!R123)*DBHR!$D123)</f>
        <v>-4.1624328281212833E-2</v>
      </c>
      <c r="G123" s="20">
        <f>Model!$W$30*((drdp!D123+drdp!M123)*DBHR!$B123+(drdp!G123+drdp!P123)*DBHR!$C123+(drdp!J123+drdp!S123)*DBHR!$D123)</f>
        <v>0</v>
      </c>
      <c r="H123" s="18">
        <f>Model!$W$30*((drdp!B123)*DBHR!$B123+(drdp!E123)*DBHR!$C123+(drdp!H123)*DBHR!$D123)</f>
        <v>1.7463479254383858E-2</v>
      </c>
      <c r="I123" s="18">
        <f>Model!$W$30*((drdp!C123)*DBHR!$B123+(drdp!F123)*DBHR!$C123+(drdp!I123)*DBHR!$D123)</f>
        <v>-2.0812164140606416E-2</v>
      </c>
      <c r="J123" s="18">
        <f>Model!$W$30*((drdp!D123)*DBHR!$B123+(drdp!G123)*DBHR!$C123+(drdp!J123)*DBHR!$D123)</f>
        <v>0</v>
      </c>
      <c r="K123" s="21">
        <f t="shared" si="25"/>
        <v>4.6105248979812032E-2</v>
      </c>
      <c r="L123" s="21">
        <f t="shared" si="26"/>
        <v>9.3355103035704115E-2</v>
      </c>
      <c r="M123" s="21">
        <f t="shared" si="27"/>
        <v>0</v>
      </c>
      <c r="N123" s="21">
        <f t="shared" si="28"/>
        <v>-4.0878932534067408E-2</v>
      </c>
      <c r="O123" s="21">
        <f t="shared" si="29"/>
        <v>0</v>
      </c>
      <c r="P123" s="21">
        <f t="shared" si="30"/>
        <v>0</v>
      </c>
      <c r="Q123" s="19">
        <f t="shared" si="31"/>
        <v>4.5190329656807145E-2</v>
      </c>
      <c r="R123" s="19">
        <f t="shared" si="32"/>
        <v>9.2055664507057475E-2</v>
      </c>
      <c r="S123" s="19">
        <f t="shared" si="33"/>
        <v>0</v>
      </c>
      <c r="T123" s="19">
        <f t="shared" si="34"/>
        <v>-3.9788574143942469E-2</v>
      </c>
      <c r="U123" s="19">
        <f t="shared" si="35"/>
        <v>0</v>
      </c>
      <c r="V123" s="19">
        <f t="shared" si="36"/>
        <v>0</v>
      </c>
    </row>
    <row r="124" spans="1:22" x14ac:dyDescent="0.25">
      <c r="A124" s="26">
        <f>Wellpath!E124</f>
        <v>11600</v>
      </c>
      <c r="B124" s="22">
        <v>0</v>
      </c>
      <c r="C124" s="22">
        <v>0</v>
      </c>
      <c r="D124" s="22">
        <f t="shared" si="24"/>
        <v>3.9314164891663715E-5</v>
      </c>
      <c r="E124" s="20">
        <f>Model!$W$30*((drdp!B124+drdp!K124)*DBHR!$B124+(drdp!E124+drdp!N124)*DBHR!$C124+(drdp!H124+drdp!Q124)*DBHR!$D124)</f>
        <v>3.4926958508767716E-2</v>
      </c>
      <c r="F124" s="20">
        <f>Model!$W$30*((drdp!C124+drdp!L124)*DBHR!$B124+(drdp!F124+drdp!O124)*DBHR!$C124+(drdp!I124+drdp!R124)*DBHR!$D124)</f>
        <v>-4.1624328281212833E-2</v>
      </c>
      <c r="G124" s="20">
        <f>Model!$W$30*((drdp!D124+drdp!M124)*DBHR!$B124+(drdp!G124+drdp!P124)*DBHR!$C124+(drdp!J124+drdp!S124)*DBHR!$D124)</f>
        <v>0</v>
      </c>
      <c r="H124" s="18">
        <f>Model!$W$30*((drdp!B124)*DBHR!$B124+(drdp!E124)*DBHR!$C124+(drdp!H124)*DBHR!$D124)</f>
        <v>1.7463479254383858E-2</v>
      </c>
      <c r="I124" s="18">
        <f>Model!$W$30*((drdp!C124)*DBHR!$B124+(drdp!F124)*DBHR!$C124+(drdp!I124)*DBHR!$D124)</f>
        <v>-2.0812164140606416E-2</v>
      </c>
      <c r="J124" s="18">
        <f>Model!$W$30*((drdp!D124)*DBHR!$B124+(drdp!G124)*DBHR!$C124+(drdp!J124)*DBHR!$D124)</f>
        <v>0</v>
      </c>
      <c r="K124" s="21">
        <f t="shared" si="25"/>
        <v>4.7325141410485216E-2</v>
      </c>
      <c r="L124" s="21">
        <f t="shared" si="26"/>
        <v>9.5087687740566293E-2</v>
      </c>
      <c r="M124" s="21">
        <f t="shared" si="27"/>
        <v>0</v>
      </c>
      <c r="N124" s="21">
        <f t="shared" si="28"/>
        <v>-4.2332743720900658E-2</v>
      </c>
      <c r="O124" s="21">
        <f t="shared" si="29"/>
        <v>0</v>
      </c>
      <c r="P124" s="21">
        <f t="shared" si="30"/>
        <v>0</v>
      </c>
      <c r="Q124" s="19">
        <f t="shared" si="31"/>
        <v>4.641022208748033E-2</v>
      </c>
      <c r="R124" s="19">
        <f t="shared" si="32"/>
        <v>9.3788249211919653E-2</v>
      </c>
      <c r="S124" s="19">
        <f t="shared" si="33"/>
        <v>0</v>
      </c>
      <c r="T124" s="19">
        <f t="shared" si="34"/>
        <v>-4.1242385330775719E-2</v>
      </c>
      <c r="U124" s="19">
        <f t="shared" si="35"/>
        <v>0</v>
      </c>
      <c r="V124" s="19">
        <f t="shared" si="36"/>
        <v>0</v>
      </c>
    </row>
    <row r="125" spans="1:22" x14ac:dyDescent="0.25">
      <c r="A125" s="26">
        <f>Wellpath!E125</f>
        <v>11700</v>
      </c>
      <c r="B125" s="22">
        <v>0</v>
      </c>
      <c r="C125" s="22">
        <v>0</v>
      </c>
      <c r="D125" s="22">
        <f t="shared" si="24"/>
        <v>3.9314164891663715E-5</v>
      </c>
      <c r="E125" s="20">
        <f>Model!$W$30*((drdp!B125+drdp!K125)*DBHR!$B125+(drdp!E125+drdp!N125)*DBHR!$C125+(drdp!H125+drdp!Q125)*DBHR!$D125)</f>
        <v>3.4926958508767716E-2</v>
      </c>
      <c r="F125" s="20">
        <f>Model!$W$30*((drdp!C125+drdp!L125)*DBHR!$B125+(drdp!F125+drdp!O125)*DBHR!$C125+(drdp!I125+drdp!R125)*DBHR!$D125)</f>
        <v>-4.1624328281212833E-2</v>
      </c>
      <c r="G125" s="20">
        <f>Model!$W$30*((drdp!D125+drdp!M125)*DBHR!$B125+(drdp!G125+drdp!P125)*DBHR!$C125+(drdp!J125+drdp!S125)*DBHR!$D125)</f>
        <v>0</v>
      </c>
      <c r="H125" s="18">
        <f>Model!$W$30*((drdp!B125)*DBHR!$B125+(drdp!E125)*DBHR!$C125+(drdp!H125)*DBHR!$D125)</f>
        <v>1.7463479254383858E-2</v>
      </c>
      <c r="I125" s="18">
        <f>Model!$W$30*((drdp!C125)*DBHR!$B125+(drdp!F125)*DBHR!$C125+(drdp!I125)*DBHR!$D125)</f>
        <v>-2.0812164140606416E-2</v>
      </c>
      <c r="J125" s="18">
        <f>Model!$W$30*((drdp!D125)*DBHR!$B125+(drdp!G125)*DBHR!$C125+(drdp!J125)*DBHR!$D125)</f>
        <v>0</v>
      </c>
      <c r="K125" s="21">
        <f t="shared" si="25"/>
        <v>4.8545033841158401E-2</v>
      </c>
      <c r="L125" s="21">
        <f t="shared" si="26"/>
        <v>9.6820272445428471E-2</v>
      </c>
      <c r="M125" s="21">
        <f t="shared" si="27"/>
        <v>0</v>
      </c>
      <c r="N125" s="21">
        <f t="shared" si="28"/>
        <v>-4.3786554907733907E-2</v>
      </c>
      <c r="O125" s="21">
        <f t="shared" si="29"/>
        <v>0</v>
      </c>
      <c r="P125" s="21">
        <f t="shared" si="30"/>
        <v>0</v>
      </c>
      <c r="Q125" s="19">
        <f t="shared" si="31"/>
        <v>4.7630114518153514E-2</v>
      </c>
      <c r="R125" s="19">
        <f t="shared" si="32"/>
        <v>9.552083391678183E-2</v>
      </c>
      <c r="S125" s="19">
        <f t="shared" si="33"/>
        <v>0</v>
      </c>
      <c r="T125" s="19">
        <f t="shared" si="34"/>
        <v>-4.2696196517608968E-2</v>
      </c>
      <c r="U125" s="19">
        <f t="shared" si="35"/>
        <v>0</v>
      </c>
      <c r="V125" s="19">
        <f t="shared" si="36"/>
        <v>0</v>
      </c>
    </row>
    <row r="126" spans="1:22" x14ac:dyDescent="0.25">
      <c r="A126" s="26">
        <f>Wellpath!E126</f>
        <v>11800</v>
      </c>
      <c r="B126" s="22">
        <v>0</v>
      </c>
      <c r="C126" s="22">
        <v>0</v>
      </c>
      <c r="D126" s="22">
        <f t="shared" si="24"/>
        <v>3.9314164891663715E-5</v>
      </c>
      <c r="E126" s="20">
        <f>Model!$W$30*((drdp!B126+drdp!K126)*DBHR!$B126+(drdp!E126+drdp!N126)*DBHR!$C126+(drdp!H126+drdp!Q126)*DBHR!$D126)</f>
        <v>3.4926958508767716E-2</v>
      </c>
      <c r="F126" s="20">
        <f>Model!$W$30*((drdp!C126+drdp!L126)*DBHR!$B126+(drdp!F126+drdp!O126)*DBHR!$C126+(drdp!I126+drdp!R126)*DBHR!$D126)</f>
        <v>-4.1624328281212833E-2</v>
      </c>
      <c r="G126" s="20">
        <f>Model!$W$30*((drdp!D126+drdp!M126)*DBHR!$B126+(drdp!G126+drdp!P126)*DBHR!$C126+(drdp!J126+drdp!S126)*DBHR!$D126)</f>
        <v>0</v>
      </c>
      <c r="H126" s="18">
        <f>Model!$W$30*((drdp!B126)*DBHR!$B126+(drdp!E126)*DBHR!$C126+(drdp!H126)*DBHR!$D126)</f>
        <v>1.7463479254383858E-2</v>
      </c>
      <c r="I126" s="18">
        <f>Model!$W$30*((drdp!C126)*DBHR!$B126+(drdp!F126)*DBHR!$C126+(drdp!I126)*DBHR!$D126)</f>
        <v>-2.0812164140606416E-2</v>
      </c>
      <c r="J126" s="18">
        <f>Model!$W$30*((drdp!D126)*DBHR!$B126+(drdp!G126)*DBHR!$C126+(drdp!J126)*DBHR!$D126)</f>
        <v>0</v>
      </c>
      <c r="K126" s="21">
        <f t="shared" si="25"/>
        <v>4.9764926271831586E-2</v>
      </c>
      <c r="L126" s="21">
        <f t="shared" si="26"/>
        <v>9.8552857150290649E-2</v>
      </c>
      <c r="M126" s="21">
        <f t="shared" si="27"/>
        <v>0</v>
      </c>
      <c r="N126" s="21">
        <f t="shared" si="28"/>
        <v>-4.5240366094567157E-2</v>
      </c>
      <c r="O126" s="21">
        <f t="shared" si="29"/>
        <v>0</v>
      </c>
      <c r="P126" s="21">
        <f t="shared" si="30"/>
        <v>0</v>
      </c>
      <c r="Q126" s="19">
        <f t="shared" si="31"/>
        <v>4.8850006948826699E-2</v>
      </c>
      <c r="R126" s="19">
        <f t="shared" si="32"/>
        <v>9.7253418621644008E-2</v>
      </c>
      <c r="S126" s="19">
        <f t="shared" si="33"/>
        <v>0</v>
      </c>
      <c r="T126" s="19">
        <f t="shared" si="34"/>
        <v>-4.4150007704442218E-2</v>
      </c>
      <c r="U126" s="19">
        <f t="shared" si="35"/>
        <v>0</v>
      </c>
      <c r="V126" s="19">
        <f t="shared" si="36"/>
        <v>0</v>
      </c>
    </row>
    <row r="127" spans="1:22" x14ac:dyDescent="0.25">
      <c r="A127" s="26">
        <f>Wellpath!E127</f>
        <v>11900</v>
      </c>
      <c r="B127" s="22">
        <v>0</v>
      </c>
      <c r="C127" s="22">
        <v>0</v>
      </c>
      <c r="D127" s="22">
        <f t="shared" si="24"/>
        <v>3.9314164891663715E-5</v>
      </c>
      <c r="E127" s="20">
        <f>Model!$W$30*((drdp!B127+drdp!K127)*DBHR!$B127+(drdp!E127+drdp!N127)*DBHR!$C127+(drdp!H127+drdp!Q127)*DBHR!$D127)</f>
        <v>3.4926958508767716E-2</v>
      </c>
      <c r="F127" s="20">
        <f>Model!$W$30*((drdp!C127+drdp!L127)*DBHR!$B127+(drdp!F127+drdp!O127)*DBHR!$C127+(drdp!I127+drdp!R127)*DBHR!$D127)</f>
        <v>-4.1624328281212833E-2</v>
      </c>
      <c r="G127" s="20">
        <f>Model!$W$30*((drdp!D127+drdp!M127)*DBHR!$B127+(drdp!G127+drdp!P127)*DBHR!$C127+(drdp!J127+drdp!S127)*DBHR!$D127)</f>
        <v>0</v>
      </c>
      <c r="H127" s="18">
        <f>Model!$W$30*((drdp!B127)*DBHR!$B127+(drdp!E127)*DBHR!$C127+(drdp!H127)*DBHR!$D127)</f>
        <v>1.7463479254383858E-2</v>
      </c>
      <c r="I127" s="18">
        <f>Model!$W$30*((drdp!C127)*DBHR!$B127+(drdp!F127)*DBHR!$C127+(drdp!I127)*DBHR!$D127)</f>
        <v>-2.0812164140606416E-2</v>
      </c>
      <c r="J127" s="18">
        <f>Model!$W$30*((drdp!D127)*DBHR!$B127+(drdp!G127)*DBHR!$C127+(drdp!J127)*DBHR!$D127)</f>
        <v>0</v>
      </c>
      <c r="K127" s="21">
        <f t="shared" si="25"/>
        <v>5.0984818702504771E-2</v>
      </c>
      <c r="L127" s="21">
        <f t="shared" si="26"/>
        <v>0.10028544185515283</v>
      </c>
      <c r="M127" s="21">
        <f t="shared" si="27"/>
        <v>0</v>
      </c>
      <c r="N127" s="21">
        <f t="shared" si="28"/>
        <v>-4.6694177281400406E-2</v>
      </c>
      <c r="O127" s="21">
        <f t="shared" si="29"/>
        <v>0</v>
      </c>
      <c r="P127" s="21">
        <f t="shared" si="30"/>
        <v>0</v>
      </c>
      <c r="Q127" s="19">
        <f t="shared" si="31"/>
        <v>5.0069899379499884E-2</v>
      </c>
      <c r="R127" s="19">
        <f t="shared" si="32"/>
        <v>9.8986003326506186E-2</v>
      </c>
      <c r="S127" s="19">
        <f t="shared" si="33"/>
        <v>0</v>
      </c>
      <c r="T127" s="19">
        <f t="shared" si="34"/>
        <v>-4.5603818891275467E-2</v>
      </c>
      <c r="U127" s="19">
        <f t="shared" si="35"/>
        <v>0</v>
      </c>
      <c r="V127" s="19">
        <f t="shared" si="36"/>
        <v>0</v>
      </c>
    </row>
    <row r="128" spans="1:22" x14ac:dyDescent="0.25">
      <c r="A128" s="26">
        <f>Wellpath!E128</f>
        <v>12000</v>
      </c>
      <c r="B128" s="22">
        <v>0</v>
      </c>
      <c r="C128" s="22">
        <v>0</v>
      </c>
      <c r="D128" s="22">
        <f t="shared" si="24"/>
        <v>3.9314164891663715E-5</v>
      </c>
      <c r="E128" s="20">
        <f>Model!$W$30*((drdp!B128+drdp!K128)*DBHR!$B128+(drdp!E128+drdp!N128)*DBHR!$C128+(drdp!H128+drdp!Q128)*DBHR!$D128)</f>
        <v>3.4926958508767716E-2</v>
      </c>
      <c r="F128" s="20">
        <f>Model!$W$30*((drdp!C128+drdp!L128)*DBHR!$B128+(drdp!F128+drdp!O128)*DBHR!$C128+(drdp!I128+drdp!R128)*DBHR!$D128)</f>
        <v>-4.1624328281212833E-2</v>
      </c>
      <c r="G128" s="20">
        <f>Model!$W$30*((drdp!D128+drdp!M128)*DBHR!$B128+(drdp!G128+drdp!P128)*DBHR!$C128+(drdp!J128+drdp!S128)*DBHR!$D128)</f>
        <v>0</v>
      </c>
      <c r="H128" s="18">
        <f>Model!$W$30*((drdp!B128)*DBHR!$B128+(drdp!E128)*DBHR!$C128+(drdp!H128)*DBHR!$D128)</f>
        <v>1.7463479254383858E-2</v>
      </c>
      <c r="I128" s="18">
        <f>Model!$W$30*((drdp!C128)*DBHR!$B128+(drdp!F128)*DBHR!$C128+(drdp!I128)*DBHR!$D128)</f>
        <v>-2.0812164140606416E-2</v>
      </c>
      <c r="J128" s="18">
        <f>Model!$W$30*((drdp!D128)*DBHR!$B128+(drdp!G128)*DBHR!$C128+(drdp!J128)*DBHR!$D128)</f>
        <v>0</v>
      </c>
      <c r="K128" s="21">
        <f t="shared" si="25"/>
        <v>5.2204711133177956E-2</v>
      </c>
      <c r="L128" s="21">
        <f t="shared" si="26"/>
        <v>0.102018026560015</v>
      </c>
      <c r="M128" s="21">
        <f t="shared" si="27"/>
        <v>0</v>
      </c>
      <c r="N128" s="21">
        <f t="shared" si="28"/>
        <v>-4.8147988468233656E-2</v>
      </c>
      <c r="O128" s="21">
        <f t="shared" si="29"/>
        <v>0</v>
      </c>
      <c r="P128" s="21">
        <f t="shared" si="30"/>
        <v>0</v>
      </c>
      <c r="Q128" s="19">
        <f t="shared" si="31"/>
        <v>5.1289791810173069E-2</v>
      </c>
      <c r="R128" s="19">
        <f t="shared" si="32"/>
        <v>0.10071858803136836</v>
      </c>
      <c r="S128" s="19">
        <f t="shared" si="33"/>
        <v>0</v>
      </c>
      <c r="T128" s="19">
        <f t="shared" si="34"/>
        <v>-4.7057630078108717E-2</v>
      </c>
      <c r="U128" s="19">
        <f t="shared" si="35"/>
        <v>0</v>
      </c>
      <c r="V128" s="19">
        <f t="shared" si="36"/>
        <v>0</v>
      </c>
    </row>
    <row r="129" spans="1:22" x14ac:dyDescent="0.25">
      <c r="A129" s="26">
        <f>Wellpath!E129</f>
        <v>12100</v>
      </c>
      <c r="B129" s="22">
        <v>0</v>
      </c>
      <c r="C129" s="22">
        <v>0</v>
      </c>
      <c r="D129" s="22">
        <f t="shared" si="24"/>
        <v>3.9314164891663715E-5</v>
      </c>
      <c r="E129" s="20">
        <f>Model!$W$30*((drdp!B129+drdp!K129)*DBHR!$B129+(drdp!E129+drdp!N129)*DBHR!$C129+(drdp!H129+drdp!Q129)*DBHR!$D129)</f>
        <v>3.4926958508767716E-2</v>
      </c>
      <c r="F129" s="20">
        <f>Model!$W$30*((drdp!C129+drdp!L129)*DBHR!$B129+(drdp!F129+drdp!O129)*DBHR!$C129+(drdp!I129+drdp!R129)*DBHR!$D129)</f>
        <v>-4.1624328281212833E-2</v>
      </c>
      <c r="G129" s="20">
        <f>Model!$W$30*((drdp!D129+drdp!M129)*DBHR!$B129+(drdp!G129+drdp!P129)*DBHR!$C129+(drdp!J129+drdp!S129)*DBHR!$D129)</f>
        <v>0</v>
      </c>
      <c r="H129" s="18">
        <f>Model!$W$30*((drdp!B129)*DBHR!$B129+(drdp!E129)*DBHR!$C129+(drdp!H129)*DBHR!$D129)</f>
        <v>1.7463479254383858E-2</v>
      </c>
      <c r="I129" s="18">
        <f>Model!$W$30*((drdp!C129)*DBHR!$B129+(drdp!F129)*DBHR!$C129+(drdp!I129)*DBHR!$D129)</f>
        <v>-2.0812164140606416E-2</v>
      </c>
      <c r="J129" s="18">
        <f>Model!$W$30*((drdp!D129)*DBHR!$B129+(drdp!G129)*DBHR!$C129+(drdp!J129)*DBHR!$D129)</f>
        <v>0</v>
      </c>
      <c r="K129" s="21">
        <f t="shared" si="25"/>
        <v>5.342460356385114E-2</v>
      </c>
      <c r="L129" s="21">
        <f t="shared" si="26"/>
        <v>0.10375061126487718</v>
      </c>
      <c r="M129" s="21">
        <f t="shared" si="27"/>
        <v>0</v>
      </c>
      <c r="N129" s="21">
        <f t="shared" si="28"/>
        <v>-4.9601799655066905E-2</v>
      </c>
      <c r="O129" s="21">
        <f t="shared" si="29"/>
        <v>0</v>
      </c>
      <c r="P129" s="21">
        <f t="shared" si="30"/>
        <v>0</v>
      </c>
      <c r="Q129" s="19">
        <f t="shared" si="31"/>
        <v>5.2509684240846254E-2</v>
      </c>
      <c r="R129" s="19">
        <f t="shared" si="32"/>
        <v>0.10245117273623054</v>
      </c>
      <c r="S129" s="19">
        <f t="shared" si="33"/>
        <v>0</v>
      </c>
      <c r="T129" s="19">
        <f t="shared" si="34"/>
        <v>-4.8511441264941967E-2</v>
      </c>
      <c r="U129" s="19">
        <f t="shared" si="35"/>
        <v>0</v>
      </c>
      <c r="V129" s="19">
        <f t="shared" si="36"/>
        <v>0</v>
      </c>
    </row>
    <row r="130" spans="1:22" x14ac:dyDescent="0.25">
      <c r="A130" s="26">
        <f>Wellpath!E130</f>
        <v>12200</v>
      </c>
      <c r="B130" s="22">
        <v>0</v>
      </c>
      <c r="C130" s="22">
        <v>0</v>
      </c>
      <c r="D130" s="22">
        <f t="shared" si="24"/>
        <v>3.9314164891663715E-5</v>
      </c>
      <c r="E130" s="20">
        <f>Model!$W$30*((drdp!B130+drdp!K130)*DBHR!$B130+(drdp!E130+drdp!N130)*DBHR!$C130+(drdp!H130+drdp!Q130)*DBHR!$D130)</f>
        <v>3.4926958508767446E-2</v>
      </c>
      <c r="F130" s="20">
        <f>Model!$W$30*((drdp!C130+drdp!L130)*DBHR!$B130+(drdp!F130+drdp!O130)*DBHR!$C130+(drdp!I130+drdp!R130)*DBHR!$D130)</f>
        <v>-4.1624328281212528E-2</v>
      </c>
      <c r="G130" s="20">
        <f>Model!$W$30*((drdp!D130+drdp!M130)*DBHR!$B130+(drdp!G130+drdp!P130)*DBHR!$C130+(drdp!J130+drdp!S130)*DBHR!$D130)</f>
        <v>0</v>
      </c>
      <c r="H130" s="18">
        <f>Model!$W$30*((drdp!B130)*DBHR!$B130+(drdp!E130)*DBHR!$C130+(drdp!H130)*DBHR!$D130)</f>
        <v>1.7463479254383858E-2</v>
      </c>
      <c r="I130" s="18">
        <f>Model!$W$30*((drdp!C130)*DBHR!$B130+(drdp!F130)*DBHR!$C130+(drdp!I130)*DBHR!$D130)</f>
        <v>-2.0812164140606416E-2</v>
      </c>
      <c r="J130" s="18">
        <f>Model!$W$30*((drdp!D130)*DBHR!$B130+(drdp!G130)*DBHR!$C130+(drdp!J130)*DBHR!$D130)</f>
        <v>0</v>
      </c>
      <c r="K130" s="21">
        <f t="shared" si="25"/>
        <v>5.4644495994524304E-2</v>
      </c>
      <c r="L130" s="21">
        <f t="shared" si="26"/>
        <v>0.10548319596973933</v>
      </c>
      <c r="M130" s="21">
        <f t="shared" si="27"/>
        <v>0</v>
      </c>
      <c r="N130" s="21">
        <f t="shared" si="28"/>
        <v>-5.1055610841900134E-2</v>
      </c>
      <c r="O130" s="21">
        <f t="shared" si="29"/>
        <v>0</v>
      </c>
      <c r="P130" s="21">
        <f t="shared" si="30"/>
        <v>0</v>
      </c>
      <c r="Q130" s="19">
        <f t="shared" si="31"/>
        <v>5.3729576671519438E-2</v>
      </c>
      <c r="R130" s="19">
        <f t="shared" si="32"/>
        <v>0.10418375744109272</v>
      </c>
      <c r="S130" s="19">
        <f t="shared" si="33"/>
        <v>0</v>
      </c>
      <c r="T130" s="19">
        <f t="shared" si="34"/>
        <v>-4.9965252451775216E-2</v>
      </c>
      <c r="U130" s="19">
        <f t="shared" si="35"/>
        <v>0</v>
      </c>
      <c r="V130" s="19">
        <f t="shared" si="36"/>
        <v>0</v>
      </c>
    </row>
    <row r="131" spans="1:22" x14ac:dyDescent="0.25">
      <c r="A131" s="26">
        <f>Wellpath!E131</f>
        <v>12300</v>
      </c>
      <c r="B131" s="22">
        <v>0</v>
      </c>
      <c r="C131" s="22">
        <v>0</v>
      </c>
      <c r="D131" s="22">
        <f t="shared" ref="D131:D194" si="37">1 / (Bfield * COS(Dip))</f>
        <v>3.9314164891663715E-5</v>
      </c>
      <c r="E131" s="20">
        <f>Model!$W$30*((drdp!B131+drdp!K131)*DBHR!$B131+(drdp!E131+drdp!N131)*DBHR!$C131+(drdp!H131+drdp!Q131)*DBHR!$D131)</f>
        <v>3.4926958508767446E-2</v>
      </c>
      <c r="F131" s="20">
        <f>Model!$W$30*((drdp!C131+drdp!L131)*DBHR!$B131+(drdp!F131+drdp!O131)*DBHR!$C131+(drdp!I131+drdp!R131)*DBHR!$D131)</f>
        <v>-4.1624328281212528E-2</v>
      </c>
      <c r="G131" s="20">
        <f>Model!$W$30*((drdp!D131+drdp!M131)*DBHR!$B131+(drdp!G131+drdp!P131)*DBHR!$C131+(drdp!J131+drdp!S131)*DBHR!$D131)</f>
        <v>0</v>
      </c>
      <c r="H131" s="18">
        <f>Model!$W$30*((drdp!B131)*DBHR!$B131+(drdp!E131)*DBHR!$C131+(drdp!H131)*DBHR!$D131)</f>
        <v>1.7463479254383595E-2</v>
      </c>
      <c r="I131" s="18">
        <f>Model!$W$30*((drdp!C131)*DBHR!$B131+(drdp!F131)*DBHR!$C131+(drdp!I131)*DBHR!$D131)</f>
        <v>-2.0812164140606104E-2</v>
      </c>
      <c r="J131" s="18">
        <f>Model!$W$30*((drdp!D131)*DBHR!$B131+(drdp!G131)*DBHR!$C131+(drdp!J131)*DBHR!$D131)</f>
        <v>0</v>
      </c>
      <c r="K131" s="21">
        <f t="shared" si="25"/>
        <v>5.5864388425197468E-2</v>
      </c>
      <c r="L131" s="21">
        <f t="shared" si="26"/>
        <v>0.10721578067460148</v>
      </c>
      <c r="M131" s="21">
        <f t="shared" si="27"/>
        <v>0</v>
      </c>
      <c r="N131" s="21">
        <f t="shared" si="28"/>
        <v>-5.2509422028733363E-2</v>
      </c>
      <c r="O131" s="21">
        <f t="shared" si="29"/>
        <v>0</v>
      </c>
      <c r="P131" s="21">
        <f t="shared" si="30"/>
        <v>0</v>
      </c>
      <c r="Q131" s="19">
        <f t="shared" si="31"/>
        <v>5.4949469102192589E-2</v>
      </c>
      <c r="R131" s="19">
        <f t="shared" si="32"/>
        <v>0.10591634214595487</v>
      </c>
      <c r="S131" s="19">
        <f t="shared" si="33"/>
        <v>0</v>
      </c>
      <c r="T131" s="19">
        <f t="shared" si="34"/>
        <v>-5.1419063638608438E-2</v>
      </c>
      <c r="U131" s="19">
        <f t="shared" si="35"/>
        <v>0</v>
      </c>
      <c r="V131" s="19">
        <f t="shared" si="36"/>
        <v>0</v>
      </c>
    </row>
    <row r="132" spans="1:22" x14ac:dyDescent="0.25">
      <c r="A132" s="26">
        <f>Wellpath!E132</f>
        <v>12400</v>
      </c>
      <c r="B132" s="22">
        <v>0</v>
      </c>
      <c r="C132" s="22">
        <v>0</v>
      </c>
      <c r="D132" s="22">
        <f t="shared" si="37"/>
        <v>3.9314164891663715E-5</v>
      </c>
      <c r="E132" s="20">
        <f>Model!$W$30*((drdp!B132+drdp!K132)*DBHR!$B132+(drdp!E132+drdp!N132)*DBHR!$C132+(drdp!H132+drdp!Q132)*DBHR!$D132)</f>
        <v>3.4926958508767716E-2</v>
      </c>
      <c r="F132" s="20">
        <f>Model!$W$30*((drdp!C132+drdp!L132)*DBHR!$B132+(drdp!F132+drdp!O132)*DBHR!$C132+(drdp!I132+drdp!R132)*DBHR!$D132)</f>
        <v>-4.1624328281212833E-2</v>
      </c>
      <c r="G132" s="20">
        <f>Model!$W$30*((drdp!D132+drdp!M132)*DBHR!$B132+(drdp!G132+drdp!P132)*DBHR!$C132+(drdp!J132+drdp!S132)*DBHR!$D132)</f>
        <v>0</v>
      </c>
      <c r="H132" s="18">
        <f>Model!$W$30*((drdp!B132)*DBHR!$B132+(drdp!E132)*DBHR!$C132+(drdp!H132)*DBHR!$D132)</f>
        <v>1.7463479254383858E-2</v>
      </c>
      <c r="I132" s="18">
        <f>Model!$W$30*((drdp!C132)*DBHR!$B132+(drdp!F132)*DBHR!$C132+(drdp!I132)*DBHR!$D132)</f>
        <v>-2.0812164140606416E-2</v>
      </c>
      <c r="J132" s="18">
        <f>Model!$W$30*((drdp!D132)*DBHR!$B132+(drdp!G132)*DBHR!$C132+(drdp!J132)*DBHR!$D132)</f>
        <v>0</v>
      </c>
      <c r="K132" s="21">
        <f t="shared" si="25"/>
        <v>5.7084280855870653E-2</v>
      </c>
      <c r="L132" s="21">
        <f t="shared" si="26"/>
        <v>0.10894836537946366</v>
      </c>
      <c r="M132" s="21">
        <f t="shared" si="27"/>
        <v>0</v>
      </c>
      <c r="N132" s="21">
        <f t="shared" si="28"/>
        <v>-5.3963233215566613E-2</v>
      </c>
      <c r="O132" s="21">
        <f t="shared" si="29"/>
        <v>0</v>
      </c>
      <c r="P132" s="21">
        <f t="shared" si="30"/>
        <v>0</v>
      </c>
      <c r="Q132" s="19">
        <f t="shared" si="31"/>
        <v>5.6169361532865766E-2</v>
      </c>
      <c r="R132" s="19">
        <f t="shared" si="32"/>
        <v>0.10764892685081702</v>
      </c>
      <c r="S132" s="19">
        <f t="shared" si="33"/>
        <v>0</v>
      </c>
      <c r="T132" s="19">
        <f t="shared" si="34"/>
        <v>-5.2872874825441674E-2</v>
      </c>
      <c r="U132" s="19">
        <f t="shared" si="35"/>
        <v>0</v>
      </c>
      <c r="V132" s="19">
        <f t="shared" si="36"/>
        <v>0</v>
      </c>
    </row>
    <row r="133" spans="1:22" x14ac:dyDescent="0.25">
      <c r="A133" s="26">
        <f>Wellpath!E133</f>
        <v>12500</v>
      </c>
      <c r="B133" s="22">
        <v>0</v>
      </c>
      <c r="C133" s="22">
        <v>0</v>
      </c>
      <c r="D133" s="22">
        <f t="shared" si="37"/>
        <v>3.9314164891663715E-5</v>
      </c>
      <c r="E133" s="20">
        <f>Model!$W$30*((drdp!B133+drdp!K133)*DBHR!$B133+(drdp!E133+drdp!N133)*DBHR!$C133+(drdp!H133+drdp!Q133)*DBHR!$D133)</f>
        <v>-2.1654714275435971</v>
      </c>
      <c r="F133" s="20">
        <f>Model!$W$30*((drdp!C133+drdp!L133)*DBHR!$B133+(drdp!F133+drdp!O133)*DBHR!$C133+(drdp!I133+drdp!R133)*DBHR!$D133)</f>
        <v>2.580708353435194</v>
      </c>
      <c r="G133" s="20">
        <f>Model!$W$30*((drdp!D133+drdp!M133)*DBHR!$B133+(drdp!G133+drdp!P133)*DBHR!$C133+(drdp!J133+drdp!S133)*DBHR!$D133)</f>
        <v>0</v>
      </c>
      <c r="H133" s="18">
        <f>Model!$W$30*((drdp!B133)*DBHR!$B133+(drdp!E133)*DBHR!$C133+(drdp!H133)*DBHR!$D133)</f>
        <v>1.7463479254383858E-2</v>
      </c>
      <c r="I133" s="18">
        <f>Model!$W$30*((drdp!C133)*DBHR!$B133+(drdp!F133)*DBHR!$C133+(drdp!I133)*DBHR!$D133)</f>
        <v>-2.0812164140606416E-2</v>
      </c>
      <c r="J133" s="18">
        <f>Model!$W$30*((drdp!D133)*DBHR!$B133+(drdp!G133)*DBHR!$C133+(drdp!J133)*DBHR!$D133)</f>
        <v>0</v>
      </c>
      <c r="K133" s="21">
        <f t="shared" si="25"/>
        <v>4.7463507843635755</v>
      </c>
      <c r="L133" s="21">
        <f t="shared" si="26"/>
        <v>6.7690039708696537</v>
      </c>
      <c r="M133" s="21">
        <f t="shared" si="27"/>
        <v>0</v>
      </c>
      <c r="N133" s="21">
        <f t="shared" si="28"/>
        <v>-5.6424134354025623</v>
      </c>
      <c r="O133" s="21">
        <f t="shared" si="29"/>
        <v>0</v>
      </c>
      <c r="P133" s="21">
        <f t="shared" si="30"/>
        <v>0</v>
      </c>
      <c r="Q133" s="19">
        <f t="shared" si="31"/>
        <v>5.7389253963538951E-2</v>
      </c>
      <c r="R133" s="19">
        <f t="shared" si="32"/>
        <v>0.1093815115556792</v>
      </c>
      <c r="S133" s="19">
        <f t="shared" si="33"/>
        <v>0</v>
      </c>
      <c r="T133" s="19">
        <f t="shared" si="34"/>
        <v>-5.4326686012274923E-2</v>
      </c>
      <c r="U133" s="19">
        <f t="shared" si="35"/>
        <v>0</v>
      </c>
      <c r="V133" s="19">
        <f t="shared" si="36"/>
        <v>0</v>
      </c>
    </row>
    <row r="134" spans="1:22" x14ac:dyDescent="0.25">
      <c r="A134" s="26">
        <f>Wellpath!E134</f>
        <v>0</v>
      </c>
      <c r="B134" s="22">
        <v>0</v>
      </c>
      <c r="C134" s="22">
        <v>0</v>
      </c>
      <c r="D134" s="22">
        <f t="shared" si="37"/>
        <v>3.9314164891663715E-5</v>
      </c>
      <c r="E134" s="20">
        <f>Model!$W$30*((drdp!B134+drdp!K134)*DBHR!$B134+(drdp!E134+drdp!N134)*DBHR!$C134+(drdp!H134+drdp!Q134)*DBHR!$D134)</f>
        <v>0</v>
      </c>
      <c r="F134" s="20">
        <f>Model!$W$30*((drdp!C134+drdp!L134)*DBHR!$B134+(drdp!F134+drdp!O134)*DBHR!$C134+(drdp!I134+drdp!R134)*DBHR!$D134)</f>
        <v>0</v>
      </c>
      <c r="G134" s="20">
        <f>Model!$W$30*((drdp!D134+drdp!M134)*DBHR!$B134+(drdp!G134+drdp!P134)*DBHR!$C134+(drdp!J134+drdp!S134)*DBHR!$D134)</f>
        <v>0</v>
      </c>
      <c r="H134" s="18">
        <f>Model!$W$30*((drdp!B134)*DBHR!$B134+(drdp!E134)*DBHR!$C134+(drdp!H134)*DBHR!$D134)</f>
        <v>0</v>
      </c>
      <c r="I134" s="18">
        <f>Model!$W$30*((drdp!C134)*DBHR!$B134+(drdp!F134)*DBHR!$C134+(drdp!I134)*DBHR!$D134)</f>
        <v>0</v>
      </c>
      <c r="J134" s="18">
        <f>Model!$W$30*((drdp!D134)*DBHR!$B134+(drdp!G134)*DBHR!$C134+(drdp!J134)*DBHR!$D134)</f>
        <v>0</v>
      </c>
      <c r="K134" s="21">
        <f t="shared" ref="K134:K197" si="38">K133+E134^2</f>
        <v>4.7463507843635755</v>
      </c>
      <c r="L134" s="21">
        <f t="shared" ref="L134:L197" si="39">L133+F134^2</f>
        <v>6.7690039708696537</v>
      </c>
      <c r="M134" s="21">
        <f t="shared" ref="M134:M197" si="40">M133+G134^2</f>
        <v>0</v>
      </c>
      <c r="N134" s="21">
        <f t="shared" ref="N134:N197" si="41">N133+E134*F134</f>
        <v>-5.6424134354025623</v>
      </c>
      <c r="O134" s="21">
        <f t="shared" ref="O134:O197" si="42">O133+E134*G134</f>
        <v>0</v>
      </c>
      <c r="P134" s="21">
        <f t="shared" ref="P134:P197" si="43">P133+F134*G134</f>
        <v>0</v>
      </c>
      <c r="Q134" s="19">
        <f t="shared" ref="Q134:Q197" si="44">K133+H134^2</f>
        <v>4.7463507843635755</v>
      </c>
      <c r="R134" s="19">
        <f t="shared" ref="R134:R197" si="45">L133+I134^2</f>
        <v>6.7690039708696537</v>
      </c>
      <c r="S134" s="19">
        <f t="shared" ref="S134:S197" si="46">M133+J134^2</f>
        <v>0</v>
      </c>
      <c r="T134" s="19">
        <f t="shared" ref="T134:T197" si="47">N133+H134*I134</f>
        <v>-5.6424134354025623</v>
      </c>
      <c r="U134" s="19">
        <f t="shared" ref="U134:U197" si="48">O133+H134*J134</f>
        <v>0</v>
      </c>
      <c r="V134" s="19">
        <f t="shared" ref="V134:V197" si="49">P133+I134*J134</f>
        <v>0</v>
      </c>
    </row>
    <row r="135" spans="1:22" x14ac:dyDescent="0.25">
      <c r="A135" s="26">
        <f>Wellpath!E135</f>
        <v>0</v>
      </c>
      <c r="B135" s="22">
        <v>0</v>
      </c>
      <c r="C135" s="22">
        <v>0</v>
      </c>
      <c r="D135" s="22">
        <f t="shared" si="37"/>
        <v>3.9314164891663715E-5</v>
      </c>
      <c r="E135" s="20">
        <f>Model!$W$30*((drdp!B135+drdp!K135)*DBHR!$B135+(drdp!E135+drdp!N135)*DBHR!$C135+(drdp!H135+drdp!Q135)*DBHR!$D135)</f>
        <v>0</v>
      </c>
      <c r="F135" s="20">
        <f>Model!$W$30*((drdp!C135+drdp!L135)*DBHR!$B135+(drdp!F135+drdp!O135)*DBHR!$C135+(drdp!I135+drdp!R135)*DBHR!$D135)</f>
        <v>0</v>
      </c>
      <c r="G135" s="20">
        <f>Model!$W$30*((drdp!D135+drdp!M135)*DBHR!$B135+(drdp!G135+drdp!P135)*DBHR!$C135+(drdp!J135+drdp!S135)*DBHR!$D135)</f>
        <v>0</v>
      </c>
      <c r="H135" s="18">
        <f>Model!$W$30*((drdp!B135)*DBHR!$B135+(drdp!E135)*DBHR!$C135+(drdp!H135)*DBHR!$D135)</f>
        <v>0</v>
      </c>
      <c r="I135" s="18">
        <f>Model!$W$30*((drdp!C135)*DBHR!$B135+(drdp!F135)*DBHR!$C135+(drdp!I135)*DBHR!$D135)</f>
        <v>0</v>
      </c>
      <c r="J135" s="18">
        <f>Model!$W$30*((drdp!D135)*DBHR!$B135+(drdp!G135)*DBHR!$C135+(drdp!J135)*DBHR!$D135)</f>
        <v>0</v>
      </c>
      <c r="K135" s="21">
        <f t="shared" si="38"/>
        <v>4.7463507843635755</v>
      </c>
      <c r="L135" s="21">
        <f t="shared" si="39"/>
        <v>6.7690039708696537</v>
      </c>
      <c r="M135" s="21">
        <f t="shared" si="40"/>
        <v>0</v>
      </c>
      <c r="N135" s="21">
        <f t="shared" si="41"/>
        <v>-5.6424134354025623</v>
      </c>
      <c r="O135" s="21">
        <f t="shared" si="42"/>
        <v>0</v>
      </c>
      <c r="P135" s="21">
        <f t="shared" si="43"/>
        <v>0</v>
      </c>
      <c r="Q135" s="19">
        <f t="shared" si="44"/>
        <v>4.7463507843635755</v>
      </c>
      <c r="R135" s="19">
        <f t="shared" si="45"/>
        <v>6.7690039708696537</v>
      </c>
      <c r="S135" s="19">
        <f t="shared" si="46"/>
        <v>0</v>
      </c>
      <c r="T135" s="19">
        <f t="shared" si="47"/>
        <v>-5.6424134354025623</v>
      </c>
      <c r="U135" s="19">
        <f t="shared" si="48"/>
        <v>0</v>
      </c>
      <c r="V135" s="19">
        <f t="shared" si="49"/>
        <v>0</v>
      </c>
    </row>
    <row r="136" spans="1:22" x14ac:dyDescent="0.25">
      <c r="A136" s="26">
        <f>Wellpath!E136</f>
        <v>0</v>
      </c>
      <c r="B136" s="22">
        <v>0</v>
      </c>
      <c r="C136" s="22">
        <v>0</v>
      </c>
      <c r="D136" s="22">
        <f t="shared" si="37"/>
        <v>3.9314164891663715E-5</v>
      </c>
      <c r="E136" s="20">
        <f>Model!$W$30*((drdp!B136+drdp!K136)*DBHR!$B136+(drdp!E136+drdp!N136)*DBHR!$C136+(drdp!H136+drdp!Q136)*DBHR!$D136)</f>
        <v>0</v>
      </c>
      <c r="F136" s="20">
        <f>Model!$W$30*((drdp!C136+drdp!L136)*DBHR!$B136+(drdp!F136+drdp!O136)*DBHR!$C136+(drdp!I136+drdp!R136)*DBHR!$D136)</f>
        <v>0</v>
      </c>
      <c r="G136" s="20">
        <f>Model!$W$30*((drdp!D136+drdp!M136)*DBHR!$B136+(drdp!G136+drdp!P136)*DBHR!$C136+(drdp!J136+drdp!S136)*DBHR!$D136)</f>
        <v>0</v>
      </c>
      <c r="H136" s="18">
        <f>Model!$W$30*((drdp!B136)*DBHR!$B136+(drdp!E136)*DBHR!$C136+(drdp!H136)*DBHR!$D136)</f>
        <v>0</v>
      </c>
      <c r="I136" s="18">
        <f>Model!$W$30*((drdp!C136)*DBHR!$B136+(drdp!F136)*DBHR!$C136+(drdp!I136)*DBHR!$D136)</f>
        <v>0</v>
      </c>
      <c r="J136" s="18">
        <f>Model!$W$30*((drdp!D136)*DBHR!$B136+(drdp!G136)*DBHR!$C136+(drdp!J136)*DBHR!$D136)</f>
        <v>0</v>
      </c>
      <c r="K136" s="21">
        <f t="shared" si="38"/>
        <v>4.7463507843635755</v>
      </c>
      <c r="L136" s="21">
        <f t="shared" si="39"/>
        <v>6.7690039708696537</v>
      </c>
      <c r="M136" s="21">
        <f t="shared" si="40"/>
        <v>0</v>
      </c>
      <c r="N136" s="21">
        <f t="shared" si="41"/>
        <v>-5.6424134354025623</v>
      </c>
      <c r="O136" s="21">
        <f t="shared" si="42"/>
        <v>0</v>
      </c>
      <c r="P136" s="21">
        <f t="shared" si="43"/>
        <v>0</v>
      </c>
      <c r="Q136" s="19">
        <f t="shared" si="44"/>
        <v>4.7463507843635755</v>
      </c>
      <c r="R136" s="19">
        <f t="shared" si="45"/>
        <v>6.7690039708696537</v>
      </c>
      <c r="S136" s="19">
        <f t="shared" si="46"/>
        <v>0</v>
      </c>
      <c r="T136" s="19">
        <f t="shared" si="47"/>
        <v>-5.6424134354025623</v>
      </c>
      <c r="U136" s="19">
        <f t="shared" si="48"/>
        <v>0</v>
      </c>
      <c r="V136" s="19">
        <f t="shared" si="49"/>
        <v>0</v>
      </c>
    </row>
    <row r="137" spans="1:22" x14ac:dyDescent="0.25">
      <c r="A137" s="26">
        <f>Wellpath!E137</f>
        <v>0</v>
      </c>
      <c r="B137" s="22">
        <v>0</v>
      </c>
      <c r="C137" s="22">
        <v>0</v>
      </c>
      <c r="D137" s="22">
        <f t="shared" si="37"/>
        <v>3.9314164891663715E-5</v>
      </c>
      <c r="E137" s="20">
        <f>Model!$W$30*((drdp!B137+drdp!K137)*DBHR!$B137+(drdp!E137+drdp!N137)*DBHR!$C137+(drdp!H137+drdp!Q137)*DBHR!$D137)</f>
        <v>0</v>
      </c>
      <c r="F137" s="20">
        <f>Model!$W$30*((drdp!C137+drdp!L137)*DBHR!$B137+(drdp!F137+drdp!O137)*DBHR!$C137+(drdp!I137+drdp!R137)*DBHR!$D137)</f>
        <v>0</v>
      </c>
      <c r="G137" s="20">
        <f>Model!$W$30*((drdp!D137+drdp!M137)*DBHR!$B137+(drdp!G137+drdp!P137)*DBHR!$C137+(drdp!J137+drdp!S137)*DBHR!$D137)</f>
        <v>0</v>
      </c>
      <c r="H137" s="18">
        <f>Model!$W$30*((drdp!B137)*DBHR!$B137+(drdp!E137)*DBHR!$C137+(drdp!H137)*DBHR!$D137)</f>
        <v>0</v>
      </c>
      <c r="I137" s="18">
        <f>Model!$W$30*((drdp!C137)*DBHR!$B137+(drdp!F137)*DBHR!$C137+(drdp!I137)*DBHR!$D137)</f>
        <v>0</v>
      </c>
      <c r="J137" s="18">
        <f>Model!$W$30*((drdp!D137)*DBHR!$B137+(drdp!G137)*DBHR!$C137+(drdp!J137)*DBHR!$D137)</f>
        <v>0</v>
      </c>
      <c r="K137" s="21">
        <f t="shared" si="38"/>
        <v>4.7463507843635755</v>
      </c>
      <c r="L137" s="21">
        <f t="shared" si="39"/>
        <v>6.7690039708696537</v>
      </c>
      <c r="M137" s="21">
        <f t="shared" si="40"/>
        <v>0</v>
      </c>
      <c r="N137" s="21">
        <f t="shared" si="41"/>
        <v>-5.6424134354025623</v>
      </c>
      <c r="O137" s="21">
        <f t="shared" si="42"/>
        <v>0</v>
      </c>
      <c r="P137" s="21">
        <f t="shared" si="43"/>
        <v>0</v>
      </c>
      <c r="Q137" s="19">
        <f t="shared" si="44"/>
        <v>4.7463507843635755</v>
      </c>
      <c r="R137" s="19">
        <f t="shared" si="45"/>
        <v>6.7690039708696537</v>
      </c>
      <c r="S137" s="19">
        <f t="shared" si="46"/>
        <v>0</v>
      </c>
      <c r="T137" s="19">
        <f t="shared" si="47"/>
        <v>-5.6424134354025623</v>
      </c>
      <c r="U137" s="19">
        <f t="shared" si="48"/>
        <v>0</v>
      </c>
      <c r="V137" s="19">
        <f t="shared" si="49"/>
        <v>0</v>
      </c>
    </row>
    <row r="138" spans="1:22" x14ac:dyDescent="0.25">
      <c r="A138" s="26">
        <f>Wellpath!E138</f>
        <v>0</v>
      </c>
      <c r="B138" s="22">
        <v>0</v>
      </c>
      <c r="C138" s="22">
        <v>0</v>
      </c>
      <c r="D138" s="22">
        <f t="shared" si="37"/>
        <v>3.9314164891663715E-5</v>
      </c>
      <c r="E138" s="20">
        <f>Model!$W$30*((drdp!B138+drdp!K138)*DBHR!$B138+(drdp!E138+drdp!N138)*DBHR!$C138+(drdp!H138+drdp!Q138)*DBHR!$D138)</f>
        <v>0</v>
      </c>
      <c r="F138" s="20">
        <f>Model!$W$30*((drdp!C138+drdp!L138)*DBHR!$B138+(drdp!F138+drdp!O138)*DBHR!$C138+(drdp!I138+drdp!R138)*DBHR!$D138)</f>
        <v>0</v>
      </c>
      <c r="G138" s="20">
        <f>Model!$W$30*((drdp!D138+drdp!M138)*DBHR!$B138+(drdp!G138+drdp!P138)*DBHR!$C138+(drdp!J138+drdp!S138)*DBHR!$D138)</f>
        <v>0</v>
      </c>
      <c r="H138" s="18">
        <f>Model!$W$30*((drdp!B138)*DBHR!$B138+(drdp!E138)*DBHR!$C138+(drdp!H138)*DBHR!$D138)</f>
        <v>0</v>
      </c>
      <c r="I138" s="18">
        <f>Model!$W$30*((drdp!C138)*DBHR!$B138+(drdp!F138)*DBHR!$C138+(drdp!I138)*DBHR!$D138)</f>
        <v>0</v>
      </c>
      <c r="J138" s="18">
        <f>Model!$W$30*((drdp!D138)*DBHR!$B138+(drdp!G138)*DBHR!$C138+(drdp!J138)*DBHR!$D138)</f>
        <v>0</v>
      </c>
      <c r="K138" s="21">
        <f t="shared" si="38"/>
        <v>4.7463507843635755</v>
      </c>
      <c r="L138" s="21">
        <f t="shared" si="39"/>
        <v>6.7690039708696537</v>
      </c>
      <c r="M138" s="21">
        <f t="shared" si="40"/>
        <v>0</v>
      </c>
      <c r="N138" s="21">
        <f t="shared" si="41"/>
        <v>-5.6424134354025623</v>
      </c>
      <c r="O138" s="21">
        <f t="shared" si="42"/>
        <v>0</v>
      </c>
      <c r="P138" s="21">
        <f t="shared" si="43"/>
        <v>0</v>
      </c>
      <c r="Q138" s="19">
        <f t="shared" si="44"/>
        <v>4.7463507843635755</v>
      </c>
      <c r="R138" s="19">
        <f t="shared" si="45"/>
        <v>6.7690039708696537</v>
      </c>
      <c r="S138" s="19">
        <f t="shared" si="46"/>
        <v>0</v>
      </c>
      <c r="T138" s="19">
        <f t="shared" si="47"/>
        <v>-5.6424134354025623</v>
      </c>
      <c r="U138" s="19">
        <f t="shared" si="48"/>
        <v>0</v>
      </c>
      <c r="V138" s="19">
        <f t="shared" si="49"/>
        <v>0</v>
      </c>
    </row>
    <row r="139" spans="1:22" x14ac:dyDescent="0.25">
      <c r="A139" s="26">
        <f>Wellpath!E139</f>
        <v>0</v>
      </c>
      <c r="B139" s="22">
        <v>0</v>
      </c>
      <c r="C139" s="22">
        <v>0</v>
      </c>
      <c r="D139" s="22">
        <f t="shared" si="37"/>
        <v>3.9314164891663715E-5</v>
      </c>
      <c r="E139" s="20">
        <f>Model!$W$30*((drdp!B139+drdp!K139)*DBHR!$B139+(drdp!E139+drdp!N139)*DBHR!$C139+(drdp!H139+drdp!Q139)*DBHR!$D139)</f>
        <v>0</v>
      </c>
      <c r="F139" s="20">
        <f>Model!$W$30*((drdp!C139+drdp!L139)*DBHR!$B139+(drdp!F139+drdp!O139)*DBHR!$C139+(drdp!I139+drdp!R139)*DBHR!$D139)</f>
        <v>0</v>
      </c>
      <c r="G139" s="20">
        <f>Model!$W$30*((drdp!D139+drdp!M139)*DBHR!$B139+(drdp!G139+drdp!P139)*DBHR!$C139+(drdp!J139+drdp!S139)*DBHR!$D139)</f>
        <v>0</v>
      </c>
      <c r="H139" s="18">
        <f>Model!$W$30*((drdp!B139)*DBHR!$B139+(drdp!E139)*DBHR!$C139+(drdp!H139)*DBHR!$D139)</f>
        <v>0</v>
      </c>
      <c r="I139" s="18">
        <f>Model!$W$30*((drdp!C139)*DBHR!$B139+(drdp!F139)*DBHR!$C139+(drdp!I139)*DBHR!$D139)</f>
        <v>0</v>
      </c>
      <c r="J139" s="18">
        <f>Model!$W$30*((drdp!D139)*DBHR!$B139+(drdp!G139)*DBHR!$C139+(drdp!J139)*DBHR!$D139)</f>
        <v>0</v>
      </c>
      <c r="K139" s="21">
        <f t="shared" si="38"/>
        <v>4.7463507843635755</v>
      </c>
      <c r="L139" s="21">
        <f t="shared" si="39"/>
        <v>6.7690039708696537</v>
      </c>
      <c r="M139" s="21">
        <f t="shared" si="40"/>
        <v>0</v>
      </c>
      <c r="N139" s="21">
        <f t="shared" si="41"/>
        <v>-5.6424134354025623</v>
      </c>
      <c r="O139" s="21">
        <f t="shared" si="42"/>
        <v>0</v>
      </c>
      <c r="P139" s="21">
        <f t="shared" si="43"/>
        <v>0</v>
      </c>
      <c r="Q139" s="19">
        <f t="shared" si="44"/>
        <v>4.7463507843635755</v>
      </c>
      <c r="R139" s="19">
        <f t="shared" si="45"/>
        <v>6.7690039708696537</v>
      </c>
      <c r="S139" s="19">
        <f t="shared" si="46"/>
        <v>0</v>
      </c>
      <c r="T139" s="19">
        <f t="shared" si="47"/>
        <v>-5.6424134354025623</v>
      </c>
      <c r="U139" s="19">
        <f t="shared" si="48"/>
        <v>0</v>
      </c>
      <c r="V139" s="19">
        <f t="shared" si="49"/>
        <v>0</v>
      </c>
    </row>
    <row r="140" spans="1:22" x14ac:dyDescent="0.25">
      <c r="A140" s="26">
        <f>Wellpath!E140</f>
        <v>0</v>
      </c>
      <c r="B140" s="22">
        <v>0</v>
      </c>
      <c r="C140" s="22">
        <v>0</v>
      </c>
      <c r="D140" s="22">
        <f t="shared" si="37"/>
        <v>3.9314164891663715E-5</v>
      </c>
      <c r="E140" s="20">
        <f>Model!$W$30*((drdp!B140+drdp!K140)*DBHR!$B140+(drdp!E140+drdp!N140)*DBHR!$C140+(drdp!H140+drdp!Q140)*DBHR!$D140)</f>
        <v>0</v>
      </c>
      <c r="F140" s="20">
        <f>Model!$W$30*((drdp!C140+drdp!L140)*DBHR!$B140+(drdp!F140+drdp!O140)*DBHR!$C140+(drdp!I140+drdp!R140)*DBHR!$D140)</f>
        <v>0</v>
      </c>
      <c r="G140" s="20">
        <f>Model!$W$30*((drdp!D140+drdp!M140)*DBHR!$B140+(drdp!G140+drdp!P140)*DBHR!$C140+(drdp!J140+drdp!S140)*DBHR!$D140)</f>
        <v>0</v>
      </c>
      <c r="H140" s="18">
        <f>Model!$W$30*((drdp!B140)*DBHR!$B140+(drdp!E140)*DBHR!$C140+(drdp!H140)*DBHR!$D140)</f>
        <v>0</v>
      </c>
      <c r="I140" s="18">
        <f>Model!$W$30*((drdp!C140)*DBHR!$B140+(drdp!F140)*DBHR!$C140+(drdp!I140)*DBHR!$D140)</f>
        <v>0</v>
      </c>
      <c r="J140" s="18">
        <f>Model!$W$30*((drdp!D140)*DBHR!$B140+(drdp!G140)*DBHR!$C140+(drdp!J140)*DBHR!$D140)</f>
        <v>0</v>
      </c>
      <c r="K140" s="21">
        <f t="shared" si="38"/>
        <v>4.7463507843635755</v>
      </c>
      <c r="L140" s="21">
        <f t="shared" si="39"/>
        <v>6.7690039708696537</v>
      </c>
      <c r="M140" s="21">
        <f t="shared" si="40"/>
        <v>0</v>
      </c>
      <c r="N140" s="21">
        <f t="shared" si="41"/>
        <v>-5.6424134354025623</v>
      </c>
      <c r="O140" s="21">
        <f t="shared" si="42"/>
        <v>0</v>
      </c>
      <c r="P140" s="21">
        <f t="shared" si="43"/>
        <v>0</v>
      </c>
      <c r="Q140" s="19">
        <f t="shared" si="44"/>
        <v>4.7463507843635755</v>
      </c>
      <c r="R140" s="19">
        <f t="shared" si="45"/>
        <v>6.7690039708696537</v>
      </c>
      <c r="S140" s="19">
        <f t="shared" si="46"/>
        <v>0</v>
      </c>
      <c r="T140" s="19">
        <f t="shared" si="47"/>
        <v>-5.6424134354025623</v>
      </c>
      <c r="U140" s="19">
        <f t="shared" si="48"/>
        <v>0</v>
      </c>
      <c r="V140" s="19">
        <f t="shared" si="49"/>
        <v>0</v>
      </c>
    </row>
    <row r="141" spans="1:22" x14ac:dyDescent="0.25">
      <c r="A141" s="26">
        <f>Wellpath!E141</f>
        <v>0</v>
      </c>
      <c r="B141" s="22">
        <v>0</v>
      </c>
      <c r="C141" s="22">
        <v>0</v>
      </c>
      <c r="D141" s="22">
        <f t="shared" si="37"/>
        <v>3.9314164891663715E-5</v>
      </c>
      <c r="E141" s="20">
        <f>Model!$W$30*((drdp!B141+drdp!K141)*DBHR!$B141+(drdp!E141+drdp!N141)*DBHR!$C141+(drdp!H141+drdp!Q141)*DBHR!$D141)</f>
        <v>0</v>
      </c>
      <c r="F141" s="20">
        <f>Model!$W$30*((drdp!C141+drdp!L141)*DBHR!$B141+(drdp!F141+drdp!O141)*DBHR!$C141+(drdp!I141+drdp!R141)*DBHR!$D141)</f>
        <v>0</v>
      </c>
      <c r="G141" s="20">
        <f>Model!$W$30*((drdp!D141+drdp!M141)*DBHR!$B141+(drdp!G141+drdp!P141)*DBHR!$C141+(drdp!J141+drdp!S141)*DBHR!$D141)</f>
        <v>0</v>
      </c>
      <c r="H141" s="18">
        <f>Model!$W$30*((drdp!B141)*DBHR!$B141+(drdp!E141)*DBHR!$C141+(drdp!H141)*DBHR!$D141)</f>
        <v>0</v>
      </c>
      <c r="I141" s="18">
        <f>Model!$W$30*((drdp!C141)*DBHR!$B141+(drdp!F141)*DBHR!$C141+(drdp!I141)*DBHR!$D141)</f>
        <v>0</v>
      </c>
      <c r="J141" s="18">
        <f>Model!$W$30*((drdp!D141)*DBHR!$B141+(drdp!G141)*DBHR!$C141+(drdp!J141)*DBHR!$D141)</f>
        <v>0</v>
      </c>
      <c r="K141" s="21">
        <f t="shared" si="38"/>
        <v>4.7463507843635755</v>
      </c>
      <c r="L141" s="21">
        <f t="shared" si="39"/>
        <v>6.7690039708696537</v>
      </c>
      <c r="M141" s="21">
        <f t="shared" si="40"/>
        <v>0</v>
      </c>
      <c r="N141" s="21">
        <f t="shared" si="41"/>
        <v>-5.6424134354025623</v>
      </c>
      <c r="O141" s="21">
        <f t="shared" si="42"/>
        <v>0</v>
      </c>
      <c r="P141" s="21">
        <f t="shared" si="43"/>
        <v>0</v>
      </c>
      <c r="Q141" s="19">
        <f t="shared" si="44"/>
        <v>4.7463507843635755</v>
      </c>
      <c r="R141" s="19">
        <f t="shared" si="45"/>
        <v>6.7690039708696537</v>
      </c>
      <c r="S141" s="19">
        <f t="shared" si="46"/>
        <v>0</v>
      </c>
      <c r="T141" s="19">
        <f t="shared" si="47"/>
        <v>-5.6424134354025623</v>
      </c>
      <c r="U141" s="19">
        <f t="shared" si="48"/>
        <v>0</v>
      </c>
      <c r="V141" s="19">
        <f t="shared" si="49"/>
        <v>0</v>
      </c>
    </row>
    <row r="142" spans="1:22" x14ac:dyDescent="0.25">
      <c r="A142" s="26">
        <f>Wellpath!E142</f>
        <v>0</v>
      </c>
      <c r="B142" s="22">
        <v>0</v>
      </c>
      <c r="C142" s="22">
        <v>0</v>
      </c>
      <c r="D142" s="22">
        <f t="shared" si="37"/>
        <v>3.9314164891663715E-5</v>
      </c>
      <c r="E142" s="20">
        <f>Model!$W$30*((drdp!B142+drdp!K142)*DBHR!$B142+(drdp!E142+drdp!N142)*DBHR!$C142+(drdp!H142+drdp!Q142)*DBHR!$D142)</f>
        <v>0</v>
      </c>
      <c r="F142" s="20">
        <f>Model!$W$30*((drdp!C142+drdp!L142)*DBHR!$B142+(drdp!F142+drdp!O142)*DBHR!$C142+(drdp!I142+drdp!R142)*DBHR!$D142)</f>
        <v>0</v>
      </c>
      <c r="G142" s="20">
        <f>Model!$W$30*((drdp!D142+drdp!M142)*DBHR!$B142+(drdp!G142+drdp!P142)*DBHR!$C142+(drdp!J142+drdp!S142)*DBHR!$D142)</f>
        <v>0</v>
      </c>
      <c r="H142" s="18">
        <f>Model!$W$30*((drdp!B142)*DBHR!$B142+(drdp!E142)*DBHR!$C142+(drdp!H142)*DBHR!$D142)</f>
        <v>0</v>
      </c>
      <c r="I142" s="18">
        <f>Model!$W$30*((drdp!C142)*DBHR!$B142+(drdp!F142)*DBHR!$C142+(drdp!I142)*DBHR!$D142)</f>
        <v>0</v>
      </c>
      <c r="J142" s="18">
        <f>Model!$W$30*((drdp!D142)*DBHR!$B142+(drdp!G142)*DBHR!$C142+(drdp!J142)*DBHR!$D142)</f>
        <v>0</v>
      </c>
      <c r="K142" s="21">
        <f t="shared" si="38"/>
        <v>4.7463507843635755</v>
      </c>
      <c r="L142" s="21">
        <f t="shared" si="39"/>
        <v>6.7690039708696537</v>
      </c>
      <c r="M142" s="21">
        <f t="shared" si="40"/>
        <v>0</v>
      </c>
      <c r="N142" s="21">
        <f t="shared" si="41"/>
        <v>-5.6424134354025623</v>
      </c>
      <c r="O142" s="21">
        <f t="shared" si="42"/>
        <v>0</v>
      </c>
      <c r="P142" s="21">
        <f t="shared" si="43"/>
        <v>0</v>
      </c>
      <c r="Q142" s="19">
        <f t="shared" si="44"/>
        <v>4.7463507843635755</v>
      </c>
      <c r="R142" s="19">
        <f t="shared" si="45"/>
        <v>6.7690039708696537</v>
      </c>
      <c r="S142" s="19">
        <f t="shared" si="46"/>
        <v>0</v>
      </c>
      <c r="T142" s="19">
        <f t="shared" si="47"/>
        <v>-5.6424134354025623</v>
      </c>
      <c r="U142" s="19">
        <f t="shared" si="48"/>
        <v>0</v>
      </c>
      <c r="V142" s="19">
        <f t="shared" si="49"/>
        <v>0</v>
      </c>
    </row>
    <row r="143" spans="1:22" x14ac:dyDescent="0.25">
      <c r="A143" s="26">
        <f>Wellpath!E143</f>
        <v>0</v>
      </c>
      <c r="B143" s="22">
        <v>0</v>
      </c>
      <c r="C143" s="22">
        <v>0</v>
      </c>
      <c r="D143" s="22">
        <f t="shared" si="37"/>
        <v>3.9314164891663715E-5</v>
      </c>
      <c r="E143" s="20">
        <f>Model!$W$30*((drdp!B143+drdp!K143)*DBHR!$B143+(drdp!E143+drdp!N143)*DBHR!$C143+(drdp!H143+drdp!Q143)*DBHR!$D143)</f>
        <v>0</v>
      </c>
      <c r="F143" s="20">
        <f>Model!$W$30*((drdp!C143+drdp!L143)*DBHR!$B143+(drdp!F143+drdp!O143)*DBHR!$C143+(drdp!I143+drdp!R143)*DBHR!$D143)</f>
        <v>0</v>
      </c>
      <c r="G143" s="20">
        <f>Model!$W$30*((drdp!D143+drdp!M143)*DBHR!$B143+(drdp!G143+drdp!P143)*DBHR!$C143+(drdp!J143+drdp!S143)*DBHR!$D143)</f>
        <v>0</v>
      </c>
      <c r="H143" s="18">
        <f>Model!$W$30*((drdp!B143)*DBHR!$B143+(drdp!E143)*DBHR!$C143+(drdp!H143)*DBHR!$D143)</f>
        <v>0</v>
      </c>
      <c r="I143" s="18">
        <f>Model!$W$30*((drdp!C143)*DBHR!$B143+(drdp!F143)*DBHR!$C143+(drdp!I143)*DBHR!$D143)</f>
        <v>0</v>
      </c>
      <c r="J143" s="18">
        <f>Model!$W$30*((drdp!D143)*DBHR!$B143+(drdp!G143)*DBHR!$C143+(drdp!J143)*DBHR!$D143)</f>
        <v>0</v>
      </c>
      <c r="K143" s="21">
        <f t="shared" si="38"/>
        <v>4.7463507843635755</v>
      </c>
      <c r="L143" s="21">
        <f t="shared" si="39"/>
        <v>6.7690039708696537</v>
      </c>
      <c r="M143" s="21">
        <f t="shared" si="40"/>
        <v>0</v>
      </c>
      <c r="N143" s="21">
        <f t="shared" si="41"/>
        <v>-5.6424134354025623</v>
      </c>
      <c r="O143" s="21">
        <f t="shared" si="42"/>
        <v>0</v>
      </c>
      <c r="P143" s="21">
        <f t="shared" si="43"/>
        <v>0</v>
      </c>
      <c r="Q143" s="19">
        <f t="shared" si="44"/>
        <v>4.7463507843635755</v>
      </c>
      <c r="R143" s="19">
        <f t="shared" si="45"/>
        <v>6.7690039708696537</v>
      </c>
      <c r="S143" s="19">
        <f t="shared" si="46"/>
        <v>0</v>
      </c>
      <c r="T143" s="19">
        <f t="shared" si="47"/>
        <v>-5.6424134354025623</v>
      </c>
      <c r="U143" s="19">
        <f t="shared" si="48"/>
        <v>0</v>
      </c>
      <c r="V143" s="19">
        <f t="shared" si="49"/>
        <v>0</v>
      </c>
    </row>
    <row r="144" spans="1:22" x14ac:dyDescent="0.25">
      <c r="A144" s="26">
        <f>Wellpath!E144</f>
        <v>0</v>
      </c>
      <c r="B144" s="22">
        <v>0</v>
      </c>
      <c r="C144" s="22">
        <v>0</v>
      </c>
      <c r="D144" s="22">
        <f t="shared" si="37"/>
        <v>3.9314164891663715E-5</v>
      </c>
      <c r="E144" s="20">
        <f>Model!$W$30*((drdp!B144+drdp!K144)*DBHR!$B144+(drdp!E144+drdp!N144)*DBHR!$C144+(drdp!H144+drdp!Q144)*DBHR!$D144)</f>
        <v>0</v>
      </c>
      <c r="F144" s="20">
        <f>Model!$W$30*((drdp!C144+drdp!L144)*DBHR!$B144+(drdp!F144+drdp!O144)*DBHR!$C144+(drdp!I144+drdp!R144)*DBHR!$D144)</f>
        <v>0</v>
      </c>
      <c r="G144" s="20">
        <f>Model!$W$30*((drdp!D144+drdp!M144)*DBHR!$B144+(drdp!G144+drdp!P144)*DBHR!$C144+(drdp!J144+drdp!S144)*DBHR!$D144)</f>
        <v>0</v>
      </c>
      <c r="H144" s="18">
        <f>Model!$W$30*((drdp!B144)*DBHR!$B144+(drdp!E144)*DBHR!$C144+(drdp!H144)*DBHR!$D144)</f>
        <v>0</v>
      </c>
      <c r="I144" s="18">
        <f>Model!$W$30*((drdp!C144)*DBHR!$B144+(drdp!F144)*DBHR!$C144+(drdp!I144)*DBHR!$D144)</f>
        <v>0</v>
      </c>
      <c r="J144" s="18">
        <f>Model!$W$30*((drdp!D144)*DBHR!$B144+(drdp!G144)*DBHR!$C144+(drdp!J144)*DBHR!$D144)</f>
        <v>0</v>
      </c>
      <c r="K144" s="21">
        <f t="shared" si="38"/>
        <v>4.7463507843635755</v>
      </c>
      <c r="L144" s="21">
        <f t="shared" si="39"/>
        <v>6.7690039708696537</v>
      </c>
      <c r="M144" s="21">
        <f t="shared" si="40"/>
        <v>0</v>
      </c>
      <c r="N144" s="21">
        <f t="shared" si="41"/>
        <v>-5.6424134354025623</v>
      </c>
      <c r="O144" s="21">
        <f t="shared" si="42"/>
        <v>0</v>
      </c>
      <c r="P144" s="21">
        <f t="shared" si="43"/>
        <v>0</v>
      </c>
      <c r="Q144" s="19">
        <f t="shared" si="44"/>
        <v>4.7463507843635755</v>
      </c>
      <c r="R144" s="19">
        <f t="shared" si="45"/>
        <v>6.7690039708696537</v>
      </c>
      <c r="S144" s="19">
        <f t="shared" si="46"/>
        <v>0</v>
      </c>
      <c r="T144" s="19">
        <f t="shared" si="47"/>
        <v>-5.6424134354025623</v>
      </c>
      <c r="U144" s="19">
        <f t="shared" si="48"/>
        <v>0</v>
      </c>
      <c r="V144" s="19">
        <f t="shared" si="49"/>
        <v>0</v>
      </c>
    </row>
    <row r="145" spans="1:22" x14ac:dyDescent="0.25">
      <c r="A145" s="26">
        <f>Wellpath!E145</f>
        <v>0</v>
      </c>
      <c r="B145" s="22">
        <v>0</v>
      </c>
      <c r="C145" s="22">
        <v>0</v>
      </c>
      <c r="D145" s="22">
        <f t="shared" si="37"/>
        <v>3.9314164891663715E-5</v>
      </c>
      <c r="E145" s="20">
        <f>Model!$W$30*((drdp!B145+drdp!K145)*DBHR!$B145+(drdp!E145+drdp!N145)*DBHR!$C145+(drdp!H145+drdp!Q145)*DBHR!$D145)</f>
        <v>0</v>
      </c>
      <c r="F145" s="20">
        <f>Model!$W$30*((drdp!C145+drdp!L145)*DBHR!$B145+(drdp!F145+drdp!O145)*DBHR!$C145+(drdp!I145+drdp!R145)*DBHR!$D145)</f>
        <v>0</v>
      </c>
      <c r="G145" s="20">
        <f>Model!$W$30*((drdp!D145+drdp!M145)*DBHR!$B145+(drdp!G145+drdp!P145)*DBHR!$C145+(drdp!J145+drdp!S145)*DBHR!$D145)</f>
        <v>0</v>
      </c>
      <c r="H145" s="18">
        <f>Model!$W$30*((drdp!B145)*DBHR!$B145+(drdp!E145)*DBHR!$C145+(drdp!H145)*DBHR!$D145)</f>
        <v>0</v>
      </c>
      <c r="I145" s="18">
        <f>Model!$W$30*((drdp!C145)*DBHR!$B145+(drdp!F145)*DBHR!$C145+(drdp!I145)*DBHR!$D145)</f>
        <v>0</v>
      </c>
      <c r="J145" s="18">
        <f>Model!$W$30*((drdp!D145)*DBHR!$B145+(drdp!G145)*DBHR!$C145+(drdp!J145)*DBHR!$D145)</f>
        <v>0</v>
      </c>
      <c r="K145" s="21">
        <f t="shared" si="38"/>
        <v>4.7463507843635755</v>
      </c>
      <c r="L145" s="21">
        <f t="shared" si="39"/>
        <v>6.7690039708696537</v>
      </c>
      <c r="M145" s="21">
        <f t="shared" si="40"/>
        <v>0</v>
      </c>
      <c r="N145" s="21">
        <f t="shared" si="41"/>
        <v>-5.6424134354025623</v>
      </c>
      <c r="O145" s="21">
        <f t="shared" si="42"/>
        <v>0</v>
      </c>
      <c r="P145" s="21">
        <f t="shared" si="43"/>
        <v>0</v>
      </c>
      <c r="Q145" s="19">
        <f t="shared" si="44"/>
        <v>4.7463507843635755</v>
      </c>
      <c r="R145" s="19">
        <f t="shared" si="45"/>
        <v>6.7690039708696537</v>
      </c>
      <c r="S145" s="19">
        <f t="shared" si="46"/>
        <v>0</v>
      </c>
      <c r="T145" s="19">
        <f t="shared" si="47"/>
        <v>-5.6424134354025623</v>
      </c>
      <c r="U145" s="19">
        <f t="shared" si="48"/>
        <v>0</v>
      </c>
      <c r="V145" s="19">
        <f t="shared" si="49"/>
        <v>0</v>
      </c>
    </row>
    <row r="146" spans="1:22" x14ac:dyDescent="0.25">
      <c r="A146" s="26">
        <f>Wellpath!E146</f>
        <v>0</v>
      </c>
      <c r="B146" s="22">
        <v>0</v>
      </c>
      <c r="C146" s="22">
        <v>0</v>
      </c>
      <c r="D146" s="22">
        <f t="shared" si="37"/>
        <v>3.9314164891663715E-5</v>
      </c>
      <c r="E146" s="20">
        <f>Model!$W$30*((drdp!B146+drdp!K146)*DBHR!$B146+(drdp!E146+drdp!N146)*DBHR!$C146+(drdp!H146+drdp!Q146)*DBHR!$D146)</f>
        <v>0</v>
      </c>
      <c r="F146" s="20">
        <f>Model!$W$30*((drdp!C146+drdp!L146)*DBHR!$B146+(drdp!F146+drdp!O146)*DBHR!$C146+(drdp!I146+drdp!R146)*DBHR!$D146)</f>
        <v>0</v>
      </c>
      <c r="G146" s="20">
        <f>Model!$W$30*((drdp!D146+drdp!M146)*DBHR!$B146+(drdp!G146+drdp!P146)*DBHR!$C146+(drdp!J146+drdp!S146)*DBHR!$D146)</f>
        <v>0</v>
      </c>
      <c r="H146" s="18">
        <f>Model!$W$30*((drdp!B146)*DBHR!$B146+(drdp!E146)*DBHR!$C146+(drdp!H146)*DBHR!$D146)</f>
        <v>0</v>
      </c>
      <c r="I146" s="18">
        <f>Model!$W$30*((drdp!C146)*DBHR!$B146+(drdp!F146)*DBHR!$C146+(drdp!I146)*DBHR!$D146)</f>
        <v>0</v>
      </c>
      <c r="J146" s="18">
        <f>Model!$W$30*((drdp!D146)*DBHR!$B146+(drdp!G146)*DBHR!$C146+(drdp!J146)*DBHR!$D146)</f>
        <v>0</v>
      </c>
      <c r="K146" s="21">
        <f t="shared" si="38"/>
        <v>4.7463507843635755</v>
      </c>
      <c r="L146" s="21">
        <f t="shared" si="39"/>
        <v>6.7690039708696537</v>
      </c>
      <c r="M146" s="21">
        <f t="shared" si="40"/>
        <v>0</v>
      </c>
      <c r="N146" s="21">
        <f t="shared" si="41"/>
        <v>-5.6424134354025623</v>
      </c>
      <c r="O146" s="21">
        <f t="shared" si="42"/>
        <v>0</v>
      </c>
      <c r="P146" s="21">
        <f t="shared" si="43"/>
        <v>0</v>
      </c>
      <c r="Q146" s="19">
        <f t="shared" si="44"/>
        <v>4.7463507843635755</v>
      </c>
      <c r="R146" s="19">
        <f t="shared" si="45"/>
        <v>6.7690039708696537</v>
      </c>
      <c r="S146" s="19">
        <f t="shared" si="46"/>
        <v>0</v>
      </c>
      <c r="T146" s="19">
        <f t="shared" si="47"/>
        <v>-5.6424134354025623</v>
      </c>
      <c r="U146" s="19">
        <f t="shared" si="48"/>
        <v>0</v>
      </c>
      <c r="V146" s="19">
        <f t="shared" si="49"/>
        <v>0</v>
      </c>
    </row>
    <row r="147" spans="1:22" x14ac:dyDescent="0.25">
      <c r="A147" s="26">
        <f>Wellpath!E147</f>
        <v>0</v>
      </c>
      <c r="B147" s="22">
        <v>0</v>
      </c>
      <c r="C147" s="22">
        <v>0</v>
      </c>
      <c r="D147" s="22">
        <f t="shared" si="37"/>
        <v>3.9314164891663715E-5</v>
      </c>
      <c r="E147" s="20">
        <f>Model!$W$30*((drdp!B147+drdp!K147)*DBHR!$B147+(drdp!E147+drdp!N147)*DBHR!$C147+(drdp!H147+drdp!Q147)*DBHR!$D147)</f>
        <v>0</v>
      </c>
      <c r="F147" s="20">
        <f>Model!$W$30*((drdp!C147+drdp!L147)*DBHR!$B147+(drdp!F147+drdp!O147)*DBHR!$C147+(drdp!I147+drdp!R147)*DBHR!$D147)</f>
        <v>0</v>
      </c>
      <c r="G147" s="20">
        <f>Model!$W$30*((drdp!D147+drdp!M147)*DBHR!$B147+(drdp!G147+drdp!P147)*DBHR!$C147+(drdp!J147+drdp!S147)*DBHR!$D147)</f>
        <v>0</v>
      </c>
      <c r="H147" s="18">
        <f>Model!$W$30*((drdp!B147)*DBHR!$B147+(drdp!E147)*DBHR!$C147+(drdp!H147)*DBHR!$D147)</f>
        <v>0</v>
      </c>
      <c r="I147" s="18">
        <f>Model!$W$30*((drdp!C147)*DBHR!$B147+(drdp!F147)*DBHR!$C147+(drdp!I147)*DBHR!$D147)</f>
        <v>0</v>
      </c>
      <c r="J147" s="18">
        <f>Model!$W$30*((drdp!D147)*DBHR!$B147+(drdp!G147)*DBHR!$C147+(drdp!J147)*DBHR!$D147)</f>
        <v>0</v>
      </c>
      <c r="K147" s="21">
        <f t="shared" si="38"/>
        <v>4.7463507843635755</v>
      </c>
      <c r="L147" s="21">
        <f t="shared" si="39"/>
        <v>6.7690039708696537</v>
      </c>
      <c r="M147" s="21">
        <f t="shared" si="40"/>
        <v>0</v>
      </c>
      <c r="N147" s="21">
        <f t="shared" si="41"/>
        <v>-5.6424134354025623</v>
      </c>
      <c r="O147" s="21">
        <f t="shared" si="42"/>
        <v>0</v>
      </c>
      <c r="P147" s="21">
        <f t="shared" si="43"/>
        <v>0</v>
      </c>
      <c r="Q147" s="19">
        <f t="shared" si="44"/>
        <v>4.7463507843635755</v>
      </c>
      <c r="R147" s="19">
        <f t="shared" si="45"/>
        <v>6.7690039708696537</v>
      </c>
      <c r="S147" s="19">
        <f t="shared" si="46"/>
        <v>0</v>
      </c>
      <c r="T147" s="19">
        <f t="shared" si="47"/>
        <v>-5.6424134354025623</v>
      </c>
      <c r="U147" s="19">
        <f t="shared" si="48"/>
        <v>0</v>
      </c>
      <c r="V147" s="19">
        <f t="shared" si="49"/>
        <v>0</v>
      </c>
    </row>
    <row r="148" spans="1:22" x14ac:dyDescent="0.25">
      <c r="A148" s="26">
        <f>Wellpath!E148</f>
        <v>0</v>
      </c>
      <c r="B148" s="22">
        <v>0</v>
      </c>
      <c r="C148" s="22">
        <v>0</v>
      </c>
      <c r="D148" s="22">
        <f t="shared" si="37"/>
        <v>3.9314164891663715E-5</v>
      </c>
      <c r="E148" s="20">
        <f>Model!$W$30*((drdp!B148+drdp!K148)*DBHR!$B148+(drdp!E148+drdp!N148)*DBHR!$C148+(drdp!H148+drdp!Q148)*DBHR!$D148)</f>
        <v>0</v>
      </c>
      <c r="F148" s="20">
        <f>Model!$W$30*((drdp!C148+drdp!L148)*DBHR!$B148+(drdp!F148+drdp!O148)*DBHR!$C148+(drdp!I148+drdp!R148)*DBHR!$D148)</f>
        <v>0</v>
      </c>
      <c r="G148" s="20">
        <f>Model!$W$30*((drdp!D148+drdp!M148)*DBHR!$B148+(drdp!G148+drdp!P148)*DBHR!$C148+(drdp!J148+drdp!S148)*DBHR!$D148)</f>
        <v>0</v>
      </c>
      <c r="H148" s="18">
        <f>Model!$W$30*((drdp!B148)*DBHR!$B148+(drdp!E148)*DBHR!$C148+(drdp!H148)*DBHR!$D148)</f>
        <v>0</v>
      </c>
      <c r="I148" s="18">
        <f>Model!$W$30*((drdp!C148)*DBHR!$B148+(drdp!F148)*DBHR!$C148+(drdp!I148)*DBHR!$D148)</f>
        <v>0</v>
      </c>
      <c r="J148" s="18">
        <f>Model!$W$30*((drdp!D148)*DBHR!$B148+(drdp!G148)*DBHR!$C148+(drdp!J148)*DBHR!$D148)</f>
        <v>0</v>
      </c>
      <c r="K148" s="21">
        <f t="shared" si="38"/>
        <v>4.7463507843635755</v>
      </c>
      <c r="L148" s="21">
        <f t="shared" si="39"/>
        <v>6.7690039708696537</v>
      </c>
      <c r="M148" s="21">
        <f t="shared" si="40"/>
        <v>0</v>
      </c>
      <c r="N148" s="21">
        <f t="shared" si="41"/>
        <v>-5.6424134354025623</v>
      </c>
      <c r="O148" s="21">
        <f t="shared" si="42"/>
        <v>0</v>
      </c>
      <c r="P148" s="21">
        <f t="shared" si="43"/>
        <v>0</v>
      </c>
      <c r="Q148" s="19">
        <f t="shared" si="44"/>
        <v>4.7463507843635755</v>
      </c>
      <c r="R148" s="19">
        <f t="shared" si="45"/>
        <v>6.7690039708696537</v>
      </c>
      <c r="S148" s="19">
        <f t="shared" si="46"/>
        <v>0</v>
      </c>
      <c r="T148" s="19">
        <f t="shared" si="47"/>
        <v>-5.6424134354025623</v>
      </c>
      <c r="U148" s="19">
        <f t="shared" si="48"/>
        <v>0</v>
      </c>
      <c r="V148" s="19">
        <f t="shared" si="49"/>
        <v>0</v>
      </c>
    </row>
    <row r="149" spans="1:22" x14ac:dyDescent="0.25">
      <c r="A149" s="26">
        <f>Wellpath!E149</f>
        <v>0</v>
      </c>
      <c r="B149" s="22">
        <v>0</v>
      </c>
      <c r="C149" s="22">
        <v>0</v>
      </c>
      <c r="D149" s="22">
        <f t="shared" si="37"/>
        <v>3.9314164891663715E-5</v>
      </c>
      <c r="E149" s="20">
        <f>Model!$W$30*((drdp!B149+drdp!K149)*DBHR!$B149+(drdp!E149+drdp!N149)*DBHR!$C149+(drdp!H149+drdp!Q149)*DBHR!$D149)</f>
        <v>0</v>
      </c>
      <c r="F149" s="20">
        <f>Model!$W$30*((drdp!C149+drdp!L149)*DBHR!$B149+(drdp!F149+drdp!O149)*DBHR!$C149+(drdp!I149+drdp!R149)*DBHR!$D149)</f>
        <v>0</v>
      </c>
      <c r="G149" s="20">
        <f>Model!$W$30*((drdp!D149+drdp!M149)*DBHR!$B149+(drdp!G149+drdp!P149)*DBHR!$C149+(drdp!J149+drdp!S149)*DBHR!$D149)</f>
        <v>0</v>
      </c>
      <c r="H149" s="18">
        <f>Model!$W$30*((drdp!B149)*DBHR!$B149+(drdp!E149)*DBHR!$C149+(drdp!H149)*DBHR!$D149)</f>
        <v>0</v>
      </c>
      <c r="I149" s="18">
        <f>Model!$W$30*((drdp!C149)*DBHR!$B149+(drdp!F149)*DBHR!$C149+(drdp!I149)*DBHR!$D149)</f>
        <v>0</v>
      </c>
      <c r="J149" s="18">
        <f>Model!$W$30*((drdp!D149)*DBHR!$B149+(drdp!G149)*DBHR!$C149+(drdp!J149)*DBHR!$D149)</f>
        <v>0</v>
      </c>
      <c r="K149" s="21">
        <f t="shared" si="38"/>
        <v>4.7463507843635755</v>
      </c>
      <c r="L149" s="21">
        <f t="shared" si="39"/>
        <v>6.7690039708696537</v>
      </c>
      <c r="M149" s="21">
        <f t="shared" si="40"/>
        <v>0</v>
      </c>
      <c r="N149" s="21">
        <f t="shared" si="41"/>
        <v>-5.6424134354025623</v>
      </c>
      <c r="O149" s="21">
        <f t="shared" si="42"/>
        <v>0</v>
      </c>
      <c r="P149" s="21">
        <f t="shared" si="43"/>
        <v>0</v>
      </c>
      <c r="Q149" s="19">
        <f t="shared" si="44"/>
        <v>4.7463507843635755</v>
      </c>
      <c r="R149" s="19">
        <f t="shared" si="45"/>
        <v>6.7690039708696537</v>
      </c>
      <c r="S149" s="19">
        <f t="shared" si="46"/>
        <v>0</v>
      </c>
      <c r="T149" s="19">
        <f t="shared" si="47"/>
        <v>-5.6424134354025623</v>
      </c>
      <c r="U149" s="19">
        <f t="shared" si="48"/>
        <v>0</v>
      </c>
      <c r="V149" s="19">
        <f t="shared" si="49"/>
        <v>0</v>
      </c>
    </row>
    <row r="150" spans="1:22" x14ac:dyDescent="0.25">
      <c r="A150" s="26">
        <f>Wellpath!E150</f>
        <v>0</v>
      </c>
      <c r="B150" s="22">
        <v>0</v>
      </c>
      <c r="C150" s="22">
        <v>0</v>
      </c>
      <c r="D150" s="22">
        <f t="shared" si="37"/>
        <v>3.9314164891663715E-5</v>
      </c>
      <c r="E150" s="20">
        <f>Model!$W$30*((drdp!B150+drdp!K150)*DBHR!$B150+(drdp!E150+drdp!N150)*DBHR!$C150+(drdp!H150+drdp!Q150)*DBHR!$D150)</f>
        <v>0</v>
      </c>
      <c r="F150" s="20">
        <f>Model!$W$30*((drdp!C150+drdp!L150)*DBHR!$B150+(drdp!F150+drdp!O150)*DBHR!$C150+(drdp!I150+drdp!R150)*DBHR!$D150)</f>
        <v>0</v>
      </c>
      <c r="G150" s="20">
        <f>Model!$W$30*((drdp!D150+drdp!M150)*DBHR!$B150+(drdp!G150+drdp!P150)*DBHR!$C150+(drdp!J150+drdp!S150)*DBHR!$D150)</f>
        <v>0</v>
      </c>
      <c r="H150" s="18">
        <f>Model!$W$30*((drdp!B150)*DBHR!$B150+(drdp!E150)*DBHR!$C150+(drdp!H150)*DBHR!$D150)</f>
        <v>0</v>
      </c>
      <c r="I150" s="18">
        <f>Model!$W$30*((drdp!C150)*DBHR!$B150+(drdp!F150)*DBHR!$C150+(drdp!I150)*DBHR!$D150)</f>
        <v>0</v>
      </c>
      <c r="J150" s="18">
        <f>Model!$W$30*((drdp!D150)*DBHR!$B150+(drdp!G150)*DBHR!$C150+(drdp!J150)*DBHR!$D150)</f>
        <v>0</v>
      </c>
      <c r="K150" s="21">
        <f t="shared" si="38"/>
        <v>4.7463507843635755</v>
      </c>
      <c r="L150" s="21">
        <f t="shared" si="39"/>
        <v>6.7690039708696537</v>
      </c>
      <c r="M150" s="21">
        <f t="shared" si="40"/>
        <v>0</v>
      </c>
      <c r="N150" s="21">
        <f t="shared" si="41"/>
        <v>-5.6424134354025623</v>
      </c>
      <c r="O150" s="21">
        <f t="shared" si="42"/>
        <v>0</v>
      </c>
      <c r="P150" s="21">
        <f t="shared" si="43"/>
        <v>0</v>
      </c>
      <c r="Q150" s="19">
        <f t="shared" si="44"/>
        <v>4.7463507843635755</v>
      </c>
      <c r="R150" s="19">
        <f t="shared" si="45"/>
        <v>6.7690039708696537</v>
      </c>
      <c r="S150" s="19">
        <f t="shared" si="46"/>
        <v>0</v>
      </c>
      <c r="T150" s="19">
        <f t="shared" si="47"/>
        <v>-5.6424134354025623</v>
      </c>
      <c r="U150" s="19">
        <f t="shared" si="48"/>
        <v>0</v>
      </c>
      <c r="V150" s="19">
        <f t="shared" si="49"/>
        <v>0</v>
      </c>
    </row>
    <row r="151" spans="1:22" x14ac:dyDescent="0.25">
      <c r="A151" s="26">
        <f>Wellpath!E151</f>
        <v>0</v>
      </c>
      <c r="B151" s="22">
        <v>0</v>
      </c>
      <c r="C151" s="22">
        <v>0</v>
      </c>
      <c r="D151" s="22">
        <f t="shared" si="37"/>
        <v>3.9314164891663715E-5</v>
      </c>
      <c r="E151" s="20">
        <f>Model!$W$30*((drdp!B151+drdp!K151)*DBHR!$B151+(drdp!E151+drdp!N151)*DBHR!$C151+(drdp!H151+drdp!Q151)*DBHR!$D151)</f>
        <v>0</v>
      </c>
      <c r="F151" s="20">
        <f>Model!$W$30*((drdp!C151+drdp!L151)*DBHR!$B151+(drdp!F151+drdp!O151)*DBHR!$C151+(drdp!I151+drdp!R151)*DBHR!$D151)</f>
        <v>0</v>
      </c>
      <c r="G151" s="20">
        <f>Model!$W$30*((drdp!D151+drdp!M151)*DBHR!$B151+(drdp!G151+drdp!P151)*DBHR!$C151+(drdp!J151+drdp!S151)*DBHR!$D151)</f>
        <v>0</v>
      </c>
      <c r="H151" s="18">
        <f>Model!$W$30*((drdp!B151)*DBHR!$B151+(drdp!E151)*DBHR!$C151+(drdp!H151)*DBHR!$D151)</f>
        <v>0</v>
      </c>
      <c r="I151" s="18">
        <f>Model!$W$30*((drdp!C151)*DBHR!$B151+(drdp!F151)*DBHR!$C151+(drdp!I151)*DBHR!$D151)</f>
        <v>0</v>
      </c>
      <c r="J151" s="18">
        <f>Model!$W$30*((drdp!D151)*DBHR!$B151+(drdp!G151)*DBHR!$C151+(drdp!J151)*DBHR!$D151)</f>
        <v>0</v>
      </c>
      <c r="K151" s="21">
        <f t="shared" si="38"/>
        <v>4.7463507843635755</v>
      </c>
      <c r="L151" s="21">
        <f t="shared" si="39"/>
        <v>6.7690039708696537</v>
      </c>
      <c r="M151" s="21">
        <f t="shared" si="40"/>
        <v>0</v>
      </c>
      <c r="N151" s="21">
        <f t="shared" si="41"/>
        <v>-5.6424134354025623</v>
      </c>
      <c r="O151" s="21">
        <f t="shared" si="42"/>
        <v>0</v>
      </c>
      <c r="P151" s="21">
        <f t="shared" si="43"/>
        <v>0</v>
      </c>
      <c r="Q151" s="19">
        <f t="shared" si="44"/>
        <v>4.7463507843635755</v>
      </c>
      <c r="R151" s="19">
        <f t="shared" si="45"/>
        <v>6.7690039708696537</v>
      </c>
      <c r="S151" s="19">
        <f t="shared" si="46"/>
        <v>0</v>
      </c>
      <c r="T151" s="19">
        <f t="shared" si="47"/>
        <v>-5.6424134354025623</v>
      </c>
      <c r="U151" s="19">
        <f t="shared" si="48"/>
        <v>0</v>
      </c>
      <c r="V151" s="19">
        <f t="shared" si="49"/>
        <v>0</v>
      </c>
    </row>
    <row r="152" spans="1:22" x14ac:dyDescent="0.25">
      <c r="A152" s="26">
        <f>Wellpath!E152</f>
        <v>0</v>
      </c>
      <c r="B152" s="22">
        <v>0</v>
      </c>
      <c r="C152" s="22">
        <v>0</v>
      </c>
      <c r="D152" s="22">
        <f t="shared" si="37"/>
        <v>3.9314164891663715E-5</v>
      </c>
      <c r="E152" s="20">
        <f>Model!$W$30*((drdp!B152+drdp!K152)*DBHR!$B152+(drdp!E152+drdp!N152)*DBHR!$C152+(drdp!H152+drdp!Q152)*DBHR!$D152)</f>
        <v>0</v>
      </c>
      <c r="F152" s="20">
        <f>Model!$W$30*((drdp!C152+drdp!L152)*DBHR!$B152+(drdp!F152+drdp!O152)*DBHR!$C152+(drdp!I152+drdp!R152)*DBHR!$D152)</f>
        <v>0</v>
      </c>
      <c r="G152" s="20">
        <f>Model!$W$30*((drdp!D152+drdp!M152)*DBHR!$B152+(drdp!G152+drdp!P152)*DBHR!$C152+(drdp!J152+drdp!S152)*DBHR!$D152)</f>
        <v>0</v>
      </c>
      <c r="H152" s="18">
        <f>Model!$W$30*((drdp!B152)*DBHR!$B152+(drdp!E152)*DBHR!$C152+(drdp!H152)*DBHR!$D152)</f>
        <v>0</v>
      </c>
      <c r="I152" s="18">
        <f>Model!$W$30*((drdp!C152)*DBHR!$B152+(drdp!F152)*DBHR!$C152+(drdp!I152)*DBHR!$D152)</f>
        <v>0</v>
      </c>
      <c r="J152" s="18">
        <f>Model!$W$30*((drdp!D152)*DBHR!$B152+(drdp!G152)*DBHR!$C152+(drdp!J152)*DBHR!$D152)</f>
        <v>0</v>
      </c>
      <c r="K152" s="21">
        <f t="shared" si="38"/>
        <v>4.7463507843635755</v>
      </c>
      <c r="L152" s="21">
        <f t="shared" si="39"/>
        <v>6.7690039708696537</v>
      </c>
      <c r="M152" s="21">
        <f t="shared" si="40"/>
        <v>0</v>
      </c>
      <c r="N152" s="21">
        <f t="shared" si="41"/>
        <v>-5.6424134354025623</v>
      </c>
      <c r="O152" s="21">
        <f t="shared" si="42"/>
        <v>0</v>
      </c>
      <c r="P152" s="21">
        <f t="shared" si="43"/>
        <v>0</v>
      </c>
      <c r="Q152" s="19">
        <f t="shared" si="44"/>
        <v>4.7463507843635755</v>
      </c>
      <c r="R152" s="19">
        <f t="shared" si="45"/>
        <v>6.7690039708696537</v>
      </c>
      <c r="S152" s="19">
        <f t="shared" si="46"/>
        <v>0</v>
      </c>
      <c r="T152" s="19">
        <f t="shared" si="47"/>
        <v>-5.6424134354025623</v>
      </c>
      <c r="U152" s="19">
        <f t="shared" si="48"/>
        <v>0</v>
      </c>
      <c r="V152" s="19">
        <f t="shared" si="49"/>
        <v>0</v>
      </c>
    </row>
    <row r="153" spans="1:22" x14ac:dyDescent="0.25">
      <c r="A153" s="26">
        <f>Wellpath!E153</f>
        <v>0</v>
      </c>
      <c r="B153" s="22">
        <v>0</v>
      </c>
      <c r="C153" s="22">
        <v>0</v>
      </c>
      <c r="D153" s="22">
        <f t="shared" si="37"/>
        <v>3.9314164891663715E-5</v>
      </c>
      <c r="E153" s="20">
        <f>Model!$W$30*((drdp!B153+drdp!K153)*DBHR!$B153+(drdp!E153+drdp!N153)*DBHR!$C153+(drdp!H153+drdp!Q153)*DBHR!$D153)</f>
        <v>0</v>
      </c>
      <c r="F153" s="20">
        <f>Model!$W$30*((drdp!C153+drdp!L153)*DBHR!$B153+(drdp!F153+drdp!O153)*DBHR!$C153+(drdp!I153+drdp!R153)*DBHR!$D153)</f>
        <v>0</v>
      </c>
      <c r="G153" s="20">
        <f>Model!$W$30*((drdp!D153+drdp!M153)*DBHR!$B153+(drdp!G153+drdp!P153)*DBHR!$C153+(drdp!J153+drdp!S153)*DBHR!$D153)</f>
        <v>0</v>
      </c>
      <c r="H153" s="18">
        <f>Model!$W$30*((drdp!B153)*DBHR!$B153+(drdp!E153)*DBHR!$C153+(drdp!H153)*DBHR!$D153)</f>
        <v>0</v>
      </c>
      <c r="I153" s="18">
        <f>Model!$W$30*((drdp!C153)*DBHR!$B153+(drdp!F153)*DBHR!$C153+(drdp!I153)*DBHR!$D153)</f>
        <v>0</v>
      </c>
      <c r="J153" s="18">
        <f>Model!$W$30*((drdp!D153)*DBHR!$B153+(drdp!G153)*DBHR!$C153+(drdp!J153)*DBHR!$D153)</f>
        <v>0</v>
      </c>
      <c r="K153" s="21">
        <f t="shared" si="38"/>
        <v>4.7463507843635755</v>
      </c>
      <c r="L153" s="21">
        <f t="shared" si="39"/>
        <v>6.7690039708696537</v>
      </c>
      <c r="M153" s="21">
        <f t="shared" si="40"/>
        <v>0</v>
      </c>
      <c r="N153" s="21">
        <f t="shared" si="41"/>
        <v>-5.6424134354025623</v>
      </c>
      <c r="O153" s="21">
        <f t="shared" si="42"/>
        <v>0</v>
      </c>
      <c r="P153" s="21">
        <f t="shared" si="43"/>
        <v>0</v>
      </c>
      <c r="Q153" s="19">
        <f t="shared" si="44"/>
        <v>4.7463507843635755</v>
      </c>
      <c r="R153" s="19">
        <f t="shared" si="45"/>
        <v>6.7690039708696537</v>
      </c>
      <c r="S153" s="19">
        <f t="shared" si="46"/>
        <v>0</v>
      </c>
      <c r="T153" s="19">
        <f t="shared" si="47"/>
        <v>-5.6424134354025623</v>
      </c>
      <c r="U153" s="19">
        <f t="shared" si="48"/>
        <v>0</v>
      </c>
      <c r="V153" s="19">
        <f t="shared" si="49"/>
        <v>0</v>
      </c>
    </row>
    <row r="154" spans="1:22" x14ac:dyDescent="0.25">
      <c r="A154" s="26">
        <f>Wellpath!E154</f>
        <v>0</v>
      </c>
      <c r="B154" s="22">
        <v>0</v>
      </c>
      <c r="C154" s="22">
        <v>0</v>
      </c>
      <c r="D154" s="22">
        <f t="shared" si="37"/>
        <v>3.9314164891663715E-5</v>
      </c>
      <c r="E154" s="20">
        <f>Model!$W$30*((drdp!B154+drdp!K154)*DBHR!$B154+(drdp!E154+drdp!N154)*DBHR!$C154+(drdp!H154+drdp!Q154)*DBHR!$D154)</f>
        <v>0</v>
      </c>
      <c r="F154" s="20">
        <f>Model!$W$30*((drdp!C154+drdp!L154)*DBHR!$B154+(drdp!F154+drdp!O154)*DBHR!$C154+(drdp!I154+drdp!R154)*DBHR!$D154)</f>
        <v>0</v>
      </c>
      <c r="G154" s="20">
        <f>Model!$W$30*((drdp!D154+drdp!M154)*DBHR!$B154+(drdp!G154+drdp!P154)*DBHR!$C154+(drdp!J154+drdp!S154)*DBHR!$D154)</f>
        <v>0</v>
      </c>
      <c r="H154" s="18">
        <f>Model!$W$30*((drdp!B154)*DBHR!$B154+(drdp!E154)*DBHR!$C154+(drdp!H154)*DBHR!$D154)</f>
        <v>0</v>
      </c>
      <c r="I154" s="18">
        <f>Model!$W$30*((drdp!C154)*DBHR!$B154+(drdp!F154)*DBHR!$C154+(drdp!I154)*DBHR!$D154)</f>
        <v>0</v>
      </c>
      <c r="J154" s="18">
        <f>Model!$W$30*((drdp!D154)*DBHR!$B154+(drdp!G154)*DBHR!$C154+(drdp!J154)*DBHR!$D154)</f>
        <v>0</v>
      </c>
      <c r="K154" s="21">
        <f t="shared" si="38"/>
        <v>4.7463507843635755</v>
      </c>
      <c r="L154" s="21">
        <f t="shared" si="39"/>
        <v>6.7690039708696537</v>
      </c>
      <c r="M154" s="21">
        <f t="shared" si="40"/>
        <v>0</v>
      </c>
      <c r="N154" s="21">
        <f t="shared" si="41"/>
        <v>-5.6424134354025623</v>
      </c>
      <c r="O154" s="21">
        <f t="shared" si="42"/>
        <v>0</v>
      </c>
      <c r="P154" s="21">
        <f t="shared" si="43"/>
        <v>0</v>
      </c>
      <c r="Q154" s="19">
        <f t="shared" si="44"/>
        <v>4.7463507843635755</v>
      </c>
      <c r="R154" s="19">
        <f t="shared" si="45"/>
        <v>6.7690039708696537</v>
      </c>
      <c r="S154" s="19">
        <f t="shared" si="46"/>
        <v>0</v>
      </c>
      <c r="T154" s="19">
        <f t="shared" si="47"/>
        <v>-5.6424134354025623</v>
      </c>
      <c r="U154" s="19">
        <f t="shared" si="48"/>
        <v>0</v>
      </c>
      <c r="V154" s="19">
        <f t="shared" si="49"/>
        <v>0</v>
      </c>
    </row>
    <row r="155" spans="1:22" x14ac:dyDescent="0.25">
      <c r="A155" s="26">
        <f>Wellpath!E155</f>
        <v>0</v>
      </c>
      <c r="B155" s="22">
        <v>0</v>
      </c>
      <c r="C155" s="22">
        <v>0</v>
      </c>
      <c r="D155" s="22">
        <f t="shared" si="37"/>
        <v>3.9314164891663715E-5</v>
      </c>
      <c r="E155" s="20">
        <f>Model!$W$30*((drdp!B155+drdp!K155)*DBHR!$B155+(drdp!E155+drdp!N155)*DBHR!$C155+(drdp!H155+drdp!Q155)*DBHR!$D155)</f>
        <v>0</v>
      </c>
      <c r="F155" s="20">
        <f>Model!$W$30*((drdp!C155+drdp!L155)*DBHR!$B155+(drdp!F155+drdp!O155)*DBHR!$C155+(drdp!I155+drdp!R155)*DBHR!$D155)</f>
        <v>0</v>
      </c>
      <c r="G155" s="20">
        <f>Model!$W$30*((drdp!D155+drdp!M155)*DBHR!$B155+(drdp!G155+drdp!P155)*DBHR!$C155+(drdp!J155+drdp!S155)*DBHR!$D155)</f>
        <v>0</v>
      </c>
      <c r="H155" s="18">
        <f>Model!$W$30*((drdp!B155)*DBHR!$B155+(drdp!E155)*DBHR!$C155+(drdp!H155)*DBHR!$D155)</f>
        <v>0</v>
      </c>
      <c r="I155" s="18">
        <f>Model!$W$30*((drdp!C155)*DBHR!$B155+(drdp!F155)*DBHR!$C155+(drdp!I155)*DBHR!$D155)</f>
        <v>0</v>
      </c>
      <c r="J155" s="18">
        <f>Model!$W$30*((drdp!D155)*DBHR!$B155+(drdp!G155)*DBHR!$C155+(drdp!J155)*DBHR!$D155)</f>
        <v>0</v>
      </c>
      <c r="K155" s="21">
        <f t="shared" si="38"/>
        <v>4.7463507843635755</v>
      </c>
      <c r="L155" s="21">
        <f t="shared" si="39"/>
        <v>6.7690039708696537</v>
      </c>
      <c r="M155" s="21">
        <f t="shared" si="40"/>
        <v>0</v>
      </c>
      <c r="N155" s="21">
        <f t="shared" si="41"/>
        <v>-5.6424134354025623</v>
      </c>
      <c r="O155" s="21">
        <f t="shared" si="42"/>
        <v>0</v>
      </c>
      <c r="P155" s="21">
        <f t="shared" si="43"/>
        <v>0</v>
      </c>
      <c r="Q155" s="19">
        <f t="shared" si="44"/>
        <v>4.7463507843635755</v>
      </c>
      <c r="R155" s="19">
        <f t="shared" si="45"/>
        <v>6.7690039708696537</v>
      </c>
      <c r="S155" s="19">
        <f t="shared" si="46"/>
        <v>0</v>
      </c>
      <c r="T155" s="19">
        <f t="shared" si="47"/>
        <v>-5.6424134354025623</v>
      </c>
      <c r="U155" s="19">
        <f t="shared" si="48"/>
        <v>0</v>
      </c>
      <c r="V155" s="19">
        <f t="shared" si="49"/>
        <v>0</v>
      </c>
    </row>
    <row r="156" spans="1:22" x14ac:dyDescent="0.25">
      <c r="A156" s="26">
        <f>Wellpath!E156</f>
        <v>0</v>
      </c>
      <c r="B156" s="22">
        <v>0</v>
      </c>
      <c r="C156" s="22">
        <v>0</v>
      </c>
      <c r="D156" s="22">
        <f t="shared" si="37"/>
        <v>3.9314164891663715E-5</v>
      </c>
      <c r="E156" s="20">
        <f>Model!$W$30*((drdp!B156+drdp!K156)*DBHR!$B156+(drdp!E156+drdp!N156)*DBHR!$C156+(drdp!H156+drdp!Q156)*DBHR!$D156)</f>
        <v>0</v>
      </c>
      <c r="F156" s="20">
        <f>Model!$W$30*((drdp!C156+drdp!L156)*DBHR!$B156+(drdp!F156+drdp!O156)*DBHR!$C156+(drdp!I156+drdp!R156)*DBHR!$D156)</f>
        <v>0</v>
      </c>
      <c r="G156" s="20">
        <f>Model!$W$30*((drdp!D156+drdp!M156)*DBHR!$B156+(drdp!G156+drdp!P156)*DBHR!$C156+(drdp!J156+drdp!S156)*DBHR!$D156)</f>
        <v>0</v>
      </c>
      <c r="H156" s="18">
        <f>Model!$W$30*((drdp!B156)*DBHR!$B156+(drdp!E156)*DBHR!$C156+(drdp!H156)*DBHR!$D156)</f>
        <v>0</v>
      </c>
      <c r="I156" s="18">
        <f>Model!$W$30*((drdp!C156)*DBHR!$B156+(drdp!F156)*DBHR!$C156+(drdp!I156)*DBHR!$D156)</f>
        <v>0</v>
      </c>
      <c r="J156" s="18">
        <f>Model!$W$30*((drdp!D156)*DBHR!$B156+(drdp!G156)*DBHR!$C156+(drdp!J156)*DBHR!$D156)</f>
        <v>0</v>
      </c>
      <c r="K156" s="21">
        <f t="shared" si="38"/>
        <v>4.7463507843635755</v>
      </c>
      <c r="L156" s="21">
        <f t="shared" si="39"/>
        <v>6.7690039708696537</v>
      </c>
      <c r="M156" s="21">
        <f t="shared" si="40"/>
        <v>0</v>
      </c>
      <c r="N156" s="21">
        <f t="shared" si="41"/>
        <v>-5.6424134354025623</v>
      </c>
      <c r="O156" s="21">
        <f t="shared" si="42"/>
        <v>0</v>
      </c>
      <c r="P156" s="21">
        <f t="shared" si="43"/>
        <v>0</v>
      </c>
      <c r="Q156" s="19">
        <f t="shared" si="44"/>
        <v>4.7463507843635755</v>
      </c>
      <c r="R156" s="19">
        <f t="shared" si="45"/>
        <v>6.7690039708696537</v>
      </c>
      <c r="S156" s="19">
        <f t="shared" si="46"/>
        <v>0</v>
      </c>
      <c r="T156" s="19">
        <f t="shared" si="47"/>
        <v>-5.6424134354025623</v>
      </c>
      <c r="U156" s="19">
        <f t="shared" si="48"/>
        <v>0</v>
      </c>
      <c r="V156" s="19">
        <f t="shared" si="49"/>
        <v>0</v>
      </c>
    </row>
    <row r="157" spans="1:22" x14ac:dyDescent="0.25">
      <c r="A157" s="26">
        <f>Wellpath!E157</f>
        <v>0</v>
      </c>
      <c r="B157" s="22">
        <v>0</v>
      </c>
      <c r="C157" s="22">
        <v>0</v>
      </c>
      <c r="D157" s="22">
        <f t="shared" si="37"/>
        <v>3.9314164891663715E-5</v>
      </c>
      <c r="E157" s="20">
        <f>Model!$W$30*((drdp!B157+drdp!K157)*DBHR!$B157+(drdp!E157+drdp!N157)*DBHR!$C157+(drdp!H157+drdp!Q157)*DBHR!$D157)</f>
        <v>0</v>
      </c>
      <c r="F157" s="20">
        <f>Model!$W$30*((drdp!C157+drdp!L157)*DBHR!$B157+(drdp!F157+drdp!O157)*DBHR!$C157+(drdp!I157+drdp!R157)*DBHR!$D157)</f>
        <v>0</v>
      </c>
      <c r="G157" s="20">
        <f>Model!$W$30*((drdp!D157+drdp!M157)*DBHR!$B157+(drdp!G157+drdp!P157)*DBHR!$C157+(drdp!J157+drdp!S157)*DBHR!$D157)</f>
        <v>0</v>
      </c>
      <c r="H157" s="18">
        <f>Model!$W$30*((drdp!B157)*DBHR!$B157+(drdp!E157)*DBHR!$C157+(drdp!H157)*DBHR!$D157)</f>
        <v>0</v>
      </c>
      <c r="I157" s="18">
        <f>Model!$W$30*((drdp!C157)*DBHR!$B157+(drdp!F157)*DBHR!$C157+(drdp!I157)*DBHR!$D157)</f>
        <v>0</v>
      </c>
      <c r="J157" s="18">
        <f>Model!$W$30*((drdp!D157)*DBHR!$B157+(drdp!G157)*DBHR!$C157+(drdp!J157)*DBHR!$D157)</f>
        <v>0</v>
      </c>
      <c r="K157" s="21">
        <f t="shared" si="38"/>
        <v>4.7463507843635755</v>
      </c>
      <c r="L157" s="21">
        <f t="shared" si="39"/>
        <v>6.7690039708696537</v>
      </c>
      <c r="M157" s="21">
        <f t="shared" si="40"/>
        <v>0</v>
      </c>
      <c r="N157" s="21">
        <f t="shared" si="41"/>
        <v>-5.6424134354025623</v>
      </c>
      <c r="O157" s="21">
        <f t="shared" si="42"/>
        <v>0</v>
      </c>
      <c r="P157" s="21">
        <f t="shared" si="43"/>
        <v>0</v>
      </c>
      <c r="Q157" s="19">
        <f t="shared" si="44"/>
        <v>4.7463507843635755</v>
      </c>
      <c r="R157" s="19">
        <f t="shared" si="45"/>
        <v>6.7690039708696537</v>
      </c>
      <c r="S157" s="19">
        <f t="shared" si="46"/>
        <v>0</v>
      </c>
      <c r="T157" s="19">
        <f t="shared" si="47"/>
        <v>-5.6424134354025623</v>
      </c>
      <c r="U157" s="19">
        <f t="shared" si="48"/>
        <v>0</v>
      </c>
      <c r="V157" s="19">
        <f t="shared" si="49"/>
        <v>0</v>
      </c>
    </row>
    <row r="158" spans="1:22" x14ac:dyDescent="0.25">
      <c r="A158" s="26">
        <f>Wellpath!E158</f>
        <v>0</v>
      </c>
      <c r="B158" s="22">
        <v>0</v>
      </c>
      <c r="C158" s="22">
        <v>0</v>
      </c>
      <c r="D158" s="22">
        <f t="shared" si="37"/>
        <v>3.9314164891663715E-5</v>
      </c>
      <c r="E158" s="20">
        <f>Model!$W$30*((drdp!B158+drdp!K158)*DBHR!$B158+(drdp!E158+drdp!N158)*DBHR!$C158+(drdp!H158+drdp!Q158)*DBHR!$D158)</f>
        <v>0</v>
      </c>
      <c r="F158" s="20">
        <f>Model!$W$30*((drdp!C158+drdp!L158)*DBHR!$B158+(drdp!F158+drdp!O158)*DBHR!$C158+(drdp!I158+drdp!R158)*DBHR!$D158)</f>
        <v>0</v>
      </c>
      <c r="G158" s="20">
        <f>Model!$W$30*((drdp!D158+drdp!M158)*DBHR!$B158+(drdp!G158+drdp!P158)*DBHR!$C158+(drdp!J158+drdp!S158)*DBHR!$D158)</f>
        <v>0</v>
      </c>
      <c r="H158" s="18">
        <f>Model!$W$30*((drdp!B158)*DBHR!$B158+(drdp!E158)*DBHR!$C158+(drdp!H158)*DBHR!$D158)</f>
        <v>0</v>
      </c>
      <c r="I158" s="18">
        <f>Model!$W$30*((drdp!C158)*DBHR!$B158+(drdp!F158)*DBHR!$C158+(drdp!I158)*DBHR!$D158)</f>
        <v>0</v>
      </c>
      <c r="J158" s="18">
        <f>Model!$W$30*((drdp!D158)*DBHR!$B158+(drdp!G158)*DBHR!$C158+(drdp!J158)*DBHR!$D158)</f>
        <v>0</v>
      </c>
      <c r="K158" s="21">
        <f t="shared" si="38"/>
        <v>4.7463507843635755</v>
      </c>
      <c r="L158" s="21">
        <f t="shared" si="39"/>
        <v>6.7690039708696537</v>
      </c>
      <c r="M158" s="21">
        <f t="shared" si="40"/>
        <v>0</v>
      </c>
      <c r="N158" s="21">
        <f t="shared" si="41"/>
        <v>-5.6424134354025623</v>
      </c>
      <c r="O158" s="21">
        <f t="shared" si="42"/>
        <v>0</v>
      </c>
      <c r="P158" s="21">
        <f t="shared" si="43"/>
        <v>0</v>
      </c>
      <c r="Q158" s="19">
        <f t="shared" si="44"/>
        <v>4.7463507843635755</v>
      </c>
      <c r="R158" s="19">
        <f t="shared" si="45"/>
        <v>6.7690039708696537</v>
      </c>
      <c r="S158" s="19">
        <f t="shared" si="46"/>
        <v>0</v>
      </c>
      <c r="T158" s="19">
        <f t="shared" si="47"/>
        <v>-5.6424134354025623</v>
      </c>
      <c r="U158" s="19">
        <f t="shared" si="48"/>
        <v>0</v>
      </c>
      <c r="V158" s="19">
        <f t="shared" si="49"/>
        <v>0</v>
      </c>
    </row>
    <row r="159" spans="1:22" x14ac:dyDescent="0.25">
      <c r="A159" s="26">
        <f>Wellpath!E159</f>
        <v>0</v>
      </c>
      <c r="B159" s="22">
        <v>0</v>
      </c>
      <c r="C159" s="22">
        <v>0</v>
      </c>
      <c r="D159" s="22">
        <f t="shared" si="37"/>
        <v>3.9314164891663715E-5</v>
      </c>
      <c r="E159" s="20">
        <f>Model!$W$30*((drdp!B159+drdp!K159)*DBHR!$B159+(drdp!E159+drdp!N159)*DBHR!$C159+(drdp!H159+drdp!Q159)*DBHR!$D159)</f>
        <v>0</v>
      </c>
      <c r="F159" s="20">
        <f>Model!$W$30*((drdp!C159+drdp!L159)*DBHR!$B159+(drdp!F159+drdp!O159)*DBHR!$C159+(drdp!I159+drdp!R159)*DBHR!$D159)</f>
        <v>0</v>
      </c>
      <c r="G159" s="20">
        <f>Model!$W$30*((drdp!D159+drdp!M159)*DBHR!$B159+(drdp!G159+drdp!P159)*DBHR!$C159+(drdp!J159+drdp!S159)*DBHR!$D159)</f>
        <v>0</v>
      </c>
      <c r="H159" s="18">
        <f>Model!$W$30*((drdp!B159)*DBHR!$B159+(drdp!E159)*DBHR!$C159+(drdp!H159)*DBHR!$D159)</f>
        <v>0</v>
      </c>
      <c r="I159" s="18">
        <f>Model!$W$30*((drdp!C159)*DBHR!$B159+(drdp!F159)*DBHR!$C159+(drdp!I159)*DBHR!$D159)</f>
        <v>0</v>
      </c>
      <c r="J159" s="18">
        <f>Model!$W$30*((drdp!D159)*DBHR!$B159+(drdp!G159)*DBHR!$C159+(drdp!J159)*DBHR!$D159)</f>
        <v>0</v>
      </c>
      <c r="K159" s="21">
        <f t="shared" si="38"/>
        <v>4.7463507843635755</v>
      </c>
      <c r="L159" s="21">
        <f t="shared" si="39"/>
        <v>6.7690039708696537</v>
      </c>
      <c r="M159" s="21">
        <f t="shared" si="40"/>
        <v>0</v>
      </c>
      <c r="N159" s="21">
        <f t="shared" si="41"/>
        <v>-5.6424134354025623</v>
      </c>
      <c r="O159" s="21">
        <f t="shared" si="42"/>
        <v>0</v>
      </c>
      <c r="P159" s="21">
        <f t="shared" si="43"/>
        <v>0</v>
      </c>
      <c r="Q159" s="19">
        <f t="shared" si="44"/>
        <v>4.7463507843635755</v>
      </c>
      <c r="R159" s="19">
        <f t="shared" si="45"/>
        <v>6.7690039708696537</v>
      </c>
      <c r="S159" s="19">
        <f t="shared" si="46"/>
        <v>0</v>
      </c>
      <c r="T159" s="19">
        <f t="shared" si="47"/>
        <v>-5.6424134354025623</v>
      </c>
      <c r="U159" s="19">
        <f t="shared" si="48"/>
        <v>0</v>
      </c>
      <c r="V159" s="19">
        <f t="shared" si="49"/>
        <v>0</v>
      </c>
    </row>
    <row r="160" spans="1:22" x14ac:dyDescent="0.25">
      <c r="A160" s="26">
        <f>Wellpath!E160</f>
        <v>0</v>
      </c>
      <c r="B160" s="22">
        <v>0</v>
      </c>
      <c r="C160" s="22">
        <v>0</v>
      </c>
      <c r="D160" s="22">
        <f t="shared" si="37"/>
        <v>3.9314164891663715E-5</v>
      </c>
      <c r="E160" s="20">
        <f>Model!$W$30*((drdp!B160+drdp!K160)*DBHR!$B160+(drdp!E160+drdp!N160)*DBHR!$C160+(drdp!H160+drdp!Q160)*DBHR!$D160)</f>
        <v>0</v>
      </c>
      <c r="F160" s="20">
        <f>Model!$W$30*((drdp!C160+drdp!L160)*DBHR!$B160+(drdp!F160+drdp!O160)*DBHR!$C160+(drdp!I160+drdp!R160)*DBHR!$D160)</f>
        <v>0</v>
      </c>
      <c r="G160" s="20">
        <f>Model!$W$30*((drdp!D160+drdp!M160)*DBHR!$B160+(drdp!G160+drdp!P160)*DBHR!$C160+(drdp!J160+drdp!S160)*DBHR!$D160)</f>
        <v>0</v>
      </c>
      <c r="H160" s="18">
        <f>Model!$W$30*((drdp!B160)*DBHR!$B160+(drdp!E160)*DBHR!$C160+(drdp!H160)*DBHR!$D160)</f>
        <v>0</v>
      </c>
      <c r="I160" s="18">
        <f>Model!$W$30*((drdp!C160)*DBHR!$B160+(drdp!F160)*DBHR!$C160+(drdp!I160)*DBHR!$D160)</f>
        <v>0</v>
      </c>
      <c r="J160" s="18">
        <f>Model!$W$30*((drdp!D160)*DBHR!$B160+(drdp!G160)*DBHR!$C160+(drdp!J160)*DBHR!$D160)</f>
        <v>0</v>
      </c>
      <c r="K160" s="21">
        <f t="shared" si="38"/>
        <v>4.7463507843635755</v>
      </c>
      <c r="L160" s="21">
        <f t="shared" si="39"/>
        <v>6.7690039708696537</v>
      </c>
      <c r="M160" s="21">
        <f t="shared" si="40"/>
        <v>0</v>
      </c>
      <c r="N160" s="21">
        <f t="shared" si="41"/>
        <v>-5.6424134354025623</v>
      </c>
      <c r="O160" s="21">
        <f t="shared" si="42"/>
        <v>0</v>
      </c>
      <c r="P160" s="21">
        <f t="shared" si="43"/>
        <v>0</v>
      </c>
      <c r="Q160" s="19">
        <f t="shared" si="44"/>
        <v>4.7463507843635755</v>
      </c>
      <c r="R160" s="19">
        <f t="shared" si="45"/>
        <v>6.7690039708696537</v>
      </c>
      <c r="S160" s="19">
        <f t="shared" si="46"/>
        <v>0</v>
      </c>
      <c r="T160" s="19">
        <f t="shared" si="47"/>
        <v>-5.6424134354025623</v>
      </c>
      <c r="U160" s="19">
        <f t="shared" si="48"/>
        <v>0</v>
      </c>
      <c r="V160" s="19">
        <f t="shared" si="49"/>
        <v>0</v>
      </c>
    </row>
    <row r="161" spans="1:23" x14ac:dyDescent="0.25">
      <c r="A161" s="26">
        <f>Wellpath!E161</f>
        <v>0</v>
      </c>
      <c r="B161" s="22">
        <v>0</v>
      </c>
      <c r="C161" s="22">
        <v>0</v>
      </c>
      <c r="D161" s="22">
        <f t="shared" si="37"/>
        <v>3.9314164891663715E-5</v>
      </c>
      <c r="E161" s="20">
        <f>Model!$W$30*((drdp!B161+drdp!K161)*DBHR!$B161+(drdp!E161+drdp!N161)*DBHR!$C161+(drdp!H161+drdp!Q161)*DBHR!$D161)</f>
        <v>0</v>
      </c>
      <c r="F161" s="20">
        <f>Model!$W$30*((drdp!C161+drdp!L161)*DBHR!$B161+(drdp!F161+drdp!O161)*DBHR!$C161+(drdp!I161+drdp!R161)*DBHR!$D161)</f>
        <v>0</v>
      </c>
      <c r="G161" s="20">
        <f>Model!$W$30*((drdp!D161+drdp!M161)*DBHR!$B161+(drdp!G161+drdp!P161)*DBHR!$C161+(drdp!J161+drdp!S161)*DBHR!$D161)</f>
        <v>0</v>
      </c>
      <c r="H161" s="18">
        <f>Model!$W$30*((drdp!B161)*DBHR!$B161+(drdp!E161)*DBHR!$C161+(drdp!H161)*DBHR!$D161)</f>
        <v>0</v>
      </c>
      <c r="I161" s="18">
        <f>Model!$W$30*((drdp!C161)*DBHR!$B161+(drdp!F161)*DBHR!$C161+(drdp!I161)*DBHR!$D161)</f>
        <v>0</v>
      </c>
      <c r="J161" s="18">
        <f>Model!$W$30*((drdp!D161)*DBHR!$B161+(drdp!G161)*DBHR!$C161+(drdp!J161)*DBHR!$D161)</f>
        <v>0</v>
      </c>
      <c r="K161" s="21">
        <f t="shared" si="38"/>
        <v>4.7463507843635755</v>
      </c>
      <c r="L161" s="21">
        <f t="shared" si="39"/>
        <v>6.7690039708696537</v>
      </c>
      <c r="M161" s="21">
        <f t="shared" si="40"/>
        <v>0</v>
      </c>
      <c r="N161" s="21">
        <f t="shared" si="41"/>
        <v>-5.6424134354025623</v>
      </c>
      <c r="O161" s="21">
        <f t="shared" si="42"/>
        <v>0</v>
      </c>
      <c r="P161" s="21">
        <f t="shared" si="43"/>
        <v>0</v>
      </c>
      <c r="Q161" s="19">
        <f t="shared" si="44"/>
        <v>4.7463507843635755</v>
      </c>
      <c r="R161" s="19">
        <f t="shared" si="45"/>
        <v>6.7690039708696537</v>
      </c>
      <c r="S161" s="19">
        <f t="shared" si="46"/>
        <v>0</v>
      </c>
      <c r="T161" s="19">
        <f t="shared" si="47"/>
        <v>-5.6424134354025623</v>
      </c>
      <c r="U161" s="19">
        <f t="shared" si="48"/>
        <v>0</v>
      </c>
      <c r="V161" s="19">
        <f t="shared" si="49"/>
        <v>0</v>
      </c>
    </row>
    <row r="162" spans="1:23" x14ac:dyDescent="0.25">
      <c r="A162" s="26">
        <f>Wellpath!E162</f>
        <v>0</v>
      </c>
      <c r="B162" s="22">
        <v>0</v>
      </c>
      <c r="C162" s="22">
        <v>0</v>
      </c>
      <c r="D162" s="22">
        <f t="shared" si="37"/>
        <v>3.9314164891663715E-5</v>
      </c>
      <c r="E162" s="20">
        <f>Model!$W$30*((drdp!B162+drdp!K162)*DBHR!$B162+(drdp!E162+drdp!N162)*DBHR!$C162+(drdp!H162+drdp!Q162)*DBHR!$D162)</f>
        <v>0</v>
      </c>
      <c r="F162" s="20">
        <f>Model!$W$30*((drdp!C162+drdp!L162)*DBHR!$B162+(drdp!F162+drdp!O162)*DBHR!$C162+(drdp!I162+drdp!R162)*DBHR!$D162)</f>
        <v>0</v>
      </c>
      <c r="G162" s="20">
        <f>Model!$W$30*((drdp!D162+drdp!M162)*DBHR!$B162+(drdp!G162+drdp!P162)*DBHR!$C162+(drdp!J162+drdp!S162)*DBHR!$D162)</f>
        <v>0</v>
      </c>
      <c r="H162" s="18">
        <f>Model!$W$30*((drdp!B162)*DBHR!$B162+(drdp!E162)*DBHR!$C162+(drdp!H162)*DBHR!$D162)</f>
        <v>0</v>
      </c>
      <c r="I162" s="18">
        <f>Model!$W$30*((drdp!C162)*DBHR!$B162+(drdp!F162)*DBHR!$C162+(drdp!I162)*DBHR!$D162)</f>
        <v>0</v>
      </c>
      <c r="J162" s="18">
        <f>Model!$W$30*((drdp!D162)*DBHR!$B162+(drdp!G162)*DBHR!$C162+(drdp!J162)*DBHR!$D162)</f>
        <v>0</v>
      </c>
      <c r="K162" s="21">
        <f t="shared" si="38"/>
        <v>4.7463507843635755</v>
      </c>
      <c r="L162" s="21">
        <f t="shared" si="39"/>
        <v>6.7690039708696537</v>
      </c>
      <c r="M162" s="21">
        <f t="shared" si="40"/>
        <v>0</v>
      </c>
      <c r="N162" s="21">
        <f t="shared" si="41"/>
        <v>-5.6424134354025623</v>
      </c>
      <c r="O162" s="21">
        <f t="shared" si="42"/>
        <v>0</v>
      </c>
      <c r="P162" s="21">
        <f t="shared" si="43"/>
        <v>0</v>
      </c>
      <c r="Q162" s="19">
        <f t="shared" si="44"/>
        <v>4.7463507843635755</v>
      </c>
      <c r="R162" s="19">
        <f t="shared" si="45"/>
        <v>6.7690039708696537</v>
      </c>
      <c r="S162" s="19">
        <f t="shared" si="46"/>
        <v>0</v>
      </c>
      <c r="T162" s="19">
        <f t="shared" si="47"/>
        <v>-5.6424134354025623</v>
      </c>
      <c r="U162" s="19">
        <f t="shared" si="48"/>
        <v>0</v>
      </c>
      <c r="V162" s="19">
        <f t="shared" si="49"/>
        <v>0</v>
      </c>
    </row>
    <row r="163" spans="1:23" x14ac:dyDescent="0.25">
      <c r="A163" s="26">
        <f>Wellpath!E163</f>
        <v>0</v>
      </c>
      <c r="B163" s="22">
        <v>0</v>
      </c>
      <c r="C163" s="22">
        <v>0</v>
      </c>
      <c r="D163" s="22">
        <f t="shared" si="37"/>
        <v>3.9314164891663715E-5</v>
      </c>
      <c r="E163" s="20">
        <f>Model!$W$30*((drdp!B163+drdp!K163)*DBHR!$B163+(drdp!E163+drdp!N163)*DBHR!$C163+(drdp!H163+drdp!Q163)*DBHR!$D163)</f>
        <v>0</v>
      </c>
      <c r="F163" s="20">
        <f>Model!$W$30*((drdp!C163+drdp!L163)*DBHR!$B163+(drdp!F163+drdp!O163)*DBHR!$C163+(drdp!I163+drdp!R163)*DBHR!$D163)</f>
        <v>0</v>
      </c>
      <c r="G163" s="20">
        <f>Model!$W$30*((drdp!D163+drdp!M163)*DBHR!$B163+(drdp!G163+drdp!P163)*DBHR!$C163+(drdp!J163+drdp!S163)*DBHR!$D163)</f>
        <v>0</v>
      </c>
      <c r="H163" s="18">
        <f>Model!$W$30*((drdp!B163)*DBHR!$B163+(drdp!E163)*DBHR!$C163+(drdp!H163)*DBHR!$D163)</f>
        <v>0</v>
      </c>
      <c r="I163" s="18">
        <f>Model!$W$30*((drdp!C163)*DBHR!$B163+(drdp!F163)*DBHR!$C163+(drdp!I163)*DBHR!$D163)</f>
        <v>0</v>
      </c>
      <c r="J163" s="18">
        <f>Model!$W$30*((drdp!D163)*DBHR!$B163+(drdp!G163)*DBHR!$C163+(drdp!J163)*DBHR!$D163)</f>
        <v>0</v>
      </c>
      <c r="K163" s="21">
        <f t="shared" si="38"/>
        <v>4.7463507843635755</v>
      </c>
      <c r="L163" s="21">
        <f t="shared" si="39"/>
        <v>6.7690039708696537</v>
      </c>
      <c r="M163" s="21">
        <f t="shared" si="40"/>
        <v>0</v>
      </c>
      <c r="N163" s="21">
        <f t="shared" si="41"/>
        <v>-5.6424134354025623</v>
      </c>
      <c r="O163" s="21">
        <f t="shared" si="42"/>
        <v>0</v>
      </c>
      <c r="P163" s="21">
        <f t="shared" si="43"/>
        <v>0</v>
      </c>
      <c r="Q163" s="19">
        <f t="shared" si="44"/>
        <v>4.7463507843635755</v>
      </c>
      <c r="R163" s="19">
        <f t="shared" si="45"/>
        <v>6.7690039708696537</v>
      </c>
      <c r="S163" s="19">
        <f t="shared" si="46"/>
        <v>0</v>
      </c>
      <c r="T163" s="19">
        <f t="shared" si="47"/>
        <v>-5.6424134354025623</v>
      </c>
      <c r="U163" s="19">
        <f t="shared" si="48"/>
        <v>0</v>
      </c>
      <c r="V163" s="19">
        <f t="shared" si="49"/>
        <v>0</v>
      </c>
    </row>
    <row r="164" spans="1:23" x14ac:dyDescent="0.25">
      <c r="A164" s="26">
        <f>Wellpath!E164</f>
        <v>0</v>
      </c>
      <c r="B164" s="22">
        <v>0</v>
      </c>
      <c r="C164" s="22">
        <v>0</v>
      </c>
      <c r="D164" s="22">
        <f t="shared" si="37"/>
        <v>3.9314164891663715E-5</v>
      </c>
      <c r="E164" s="20">
        <f>Model!$W$30*((drdp!B164+drdp!K164)*DBHR!$B164+(drdp!E164+drdp!N164)*DBHR!$C164+(drdp!H164+drdp!Q164)*DBHR!$D164)</f>
        <v>0</v>
      </c>
      <c r="F164" s="20">
        <f>Model!$W$30*((drdp!C164+drdp!L164)*DBHR!$B164+(drdp!F164+drdp!O164)*DBHR!$C164+(drdp!I164+drdp!R164)*DBHR!$D164)</f>
        <v>0</v>
      </c>
      <c r="G164" s="20">
        <f>Model!$W$30*((drdp!D164+drdp!M164)*DBHR!$B164+(drdp!G164+drdp!P164)*DBHR!$C164+(drdp!J164+drdp!S164)*DBHR!$D164)</f>
        <v>0</v>
      </c>
      <c r="H164" s="18">
        <f>Model!$W$30*((drdp!B164)*DBHR!$B164+(drdp!E164)*DBHR!$C164+(drdp!H164)*DBHR!$D164)</f>
        <v>0</v>
      </c>
      <c r="I164" s="18">
        <f>Model!$W$30*((drdp!C164)*DBHR!$B164+(drdp!F164)*DBHR!$C164+(drdp!I164)*DBHR!$D164)</f>
        <v>0</v>
      </c>
      <c r="J164" s="18">
        <f>Model!$W$30*((drdp!D164)*DBHR!$B164+(drdp!G164)*DBHR!$C164+(drdp!J164)*DBHR!$D164)</f>
        <v>0</v>
      </c>
      <c r="K164" s="21">
        <f t="shared" si="38"/>
        <v>4.7463507843635755</v>
      </c>
      <c r="L164" s="21">
        <f t="shared" si="39"/>
        <v>6.7690039708696537</v>
      </c>
      <c r="M164" s="21">
        <f t="shared" si="40"/>
        <v>0</v>
      </c>
      <c r="N164" s="21">
        <f t="shared" si="41"/>
        <v>-5.6424134354025623</v>
      </c>
      <c r="O164" s="21">
        <f t="shared" si="42"/>
        <v>0</v>
      </c>
      <c r="P164" s="21">
        <f t="shared" si="43"/>
        <v>0</v>
      </c>
      <c r="Q164" s="19">
        <f t="shared" si="44"/>
        <v>4.7463507843635755</v>
      </c>
      <c r="R164" s="19">
        <f t="shared" si="45"/>
        <v>6.7690039708696537</v>
      </c>
      <c r="S164" s="19">
        <f t="shared" si="46"/>
        <v>0</v>
      </c>
      <c r="T164" s="19">
        <f t="shared" si="47"/>
        <v>-5.6424134354025623</v>
      </c>
      <c r="U164" s="19">
        <f t="shared" si="48"/>
        <v>0</v>
      </c>
      <c r="V164" s="19">
        <f t="shared" si="49"/>
        <v>0</v>
      </c>
    </row>
    <row r="165" spans="1:23" x14ac:dyDescent="0.25">
      <c r="A165" s="26">
        <f>Wellpath!E165</f>
        <v>0</v>
      </c>
      <c r="B165" s="22">
        <v>0</v>
      </c>
      <c r="C165" s="22">
        <v>0</v>
      </c>
      <c r="D165" s="22">
        <f t="shared" si="37"/>
        <v>3.9314164891663715E-5</v>
      </c>
      <c r="E165" s="20">
        <f>Model!$W$30*((drdp!B165+drdp!K165)*DBHR!$B165+(drdp!E165+drdp!N165)*DBHR!$C165+(drdp!H165+drdp!Q165)*DBHR!$D165)</f>
        <v>0</v>
      </c>
      <c r="F165" s="20">
        <f>Model!$W$30*((drdp!C165+drdp!L165)*DBHR!$B165+(drdp!F165+drdp!O165)*DBHR!$C165+(drdp!I165+drdp!R165)*DBHR!$D165)</f>
        <v>0</v>
      </c>
      <c r="G165" s="20">
        <f>Model!$W$30*((drdp!D165+drdp!M165)*DBHR!$B165+(drdp!G165+drdp!P165)*DBHR!$C165+(drdp!J165+drdp!S165)*DBHR!$D165)</f>
        <v>0</v>
      </c>
      <c r="H165" s="18">
        <f>Model!$W$30*((drdp!B165)*DBHR!$B165+(drdp!E165)*DBHR!$C165+(drdp!H165)*DBHR!$D165)</f>
        <v>0</v>
      </c>
      <c r="I165" s="18">
        <f>Model!$W$30*((drdp!C165)*DBHR!$B165+(drdp!F165)*DBHR!$C165+(drdp!I165)*DBHR!$D165)</f>
        <v>0</v>
      </c>
      <c r="J165" s="18">
        <f>Model!$W$30*((drdp!D165)*DBHR!$B165+(drdp!G165)*DBHR!$C165+(drdp!J165)*DBHR!$D165)</f>
        <v>0</v>
      </c>
      <c r="K165" s="21">
        <f t="shared" si="38"/>
        <v>4.7463507843635755</v>
      </c>
      <c r="L165" s="21">
        <f t="shared" si="39"/>
        <v>6.7690039708696537</v>
      </c>
      <c r="M165" s="21">
        <f t="shared" si="40"/>
        <v>0</v>
      </c>
      <c r="N165" s="21">
        <f t="shared" si="41"/>
        <v>-5.6424134354025623</v>
      </c>
      <c r="O165" s="21">
        <f t="shared" si="42"/>
        <v>0</v>
      </c>
      <c r="P165" s="21">
        <f t="shared" si="43"/>
        <v>0</v>
      </c>
      <c r="Q165" s="19">
        <f t="shared" si="44"/>
        <v>4.7463507843635755</v>
      </c>
      <c r="R165" s="19">
        <f t="shared" si="45"/>
        <v>6.7690039708696537</v>
      </c>
      <c r="S165" s="19">
        <f t="shared" si="46"/>
        <v>0</v>
      </c>
      <c r="T165" s="19">
        <f t="shared" si="47"/>
        <v>-5.6424134354025623</v>
      </c>
      <c r="U165" s="19">
        <f t="shared" si="48"/>
        <v>0</v>
      </c>
      <c r="V165" s="19">
        <f t="shared" si="49"/>
        <v>0</v>
      </c>
    </row>
    <row r="166" spans="1:23" x14ac:dyDescent="0.25">
      <c r="A166" s="26">
        <f>Wellpath!E166</f>
        <v>0</v>
      </c>
      <c r="B166" s="22">
        <v>0</v>
      </c>
      <c r="C166" s="22">
        <v>0</v>
      </c>
      <c r="D166" s="22">
        <f t="shared" si="37"/>
        <v>3.9314164891663715E-5</v>
      </c>
      <c r="E166" s="20">
        <f>Model!$W$30*((drdp!B166+drdp!K166)*DBHR!$B166+(drdp!E166+drdp!N166)*DBHR!$C166+(drdp!H166+drdp!Q166)*DBHR!$D166)</f>
        <v>0</v>
      </c>
      <c r="F166" s="20">
        <f>Model!$W$30*((drdp!C166+drdp!L166)*DBHR!$B166+(drdp!F166+drdp!O166)*DBHR!$C166+(drdp!I166+drdp!R166)*DBHR!$D166)</f>
        <v>0</v>
      </c>
      <c r="G166" s="20">
        <f>Model!$W$30*((drdp!D166+drdp!M166)*DBHR!$B166+(drdp!G166+drdp!P166)*DBHR!$C166+(drdp!J166+drdp!S166)*DBHR!$D166)</f>
        <v>0</v>
      </c>
      <c r="H166" s="18">
        <f>Model!$W$30*((drdp!B166)*DBHR!$B166+(drdp!E166)*DBHR!$C166+(drdp!H166)*DBHR!$D166)</f>
        <v>0</v>
      </c>
      <c r="I166" s="18">
        <f>Model!$W$30*((drdp!C166)*DBHR!$B166+(drdp!F166)*DBHR!$C166+(drdp!I166)*DBHR!$D166)</f>
        <v>0</v>
      </c>
      <c r="J166" s="18">
        <f>Model!$W$30*((drdp!D166)*DBHR!$B166+(drdp!G166)*DBHR!$C166+(drdp!J166)*DBHR!$D166)</f>
        <v>0</v>
      </c>
      <c r="K166" s="21">
        <f t="shared" si="38"/>
        <v>4.7463507843635755</v>
      </c>
      <c r="L166" s="21">
        <f t="shared" si="39"/>
        <v>6.7690039708696537</v>
      </c>
      <c r="M166" s="21">
        <f t="shared" si="40"/>
        <v>0</v>
      </c>
      <c r="N166" s="21">
        <f t="shared" si="41"/>
        <v>-5.6424134354025623</v>
      </c>
      <c r="O166" s="21">
        <f t="shared" si="42"/>
        <v>0</v>
      </c>
      <c r="P166" s="21">
        <f t="shared" si="43"/>
        <v>0</v>
      </c>
      <c r="Q166" s="19">
        <f t="shared" si="44"/>
        <v>4.7463507843635755</v>
      </c>
      <c r="R166" s="19">
        <f t="shared" si="45"/>
        <v>6.7690039708696537</v>
      </c>
      <c r="S166" s="19">
        <f t="shared" si="46"/>
        <v>0</v>
      </c>
      <c r="T166" s="19">
        <f t="shared" si="47"/>
        <v>-5.6424134354025623</v>
      </c>
      <c r="U166" s="19">
        <f t="shared" si="48"/>
        <v>0</v>
      </c>
      <c r="V166" s="19">
        <f t="shared" si="49"/>
        <v>0</v>
      </c>
    </row>
    <row r="167" spans="1:23" x14ac:dyDescent="0.25">
      <c r="A167" s="26">
        <f>Wellpath!E167</f>
        <v>0</v>
      </c>
      <c r="B167" s="22">
        <v>0</v>
      </c>
      <c r="C167" s="22">
        <v>0</v>
      </c>
      <c r="D167" s="22">
        <f t="shared" si="37"/>
        <v>3.9314164891663715E-5</v>
      </c>
      <c r="E167" s="20">
        <f>Model!$W$30*((drdp!B167+drdp!K167)*DBHR!$B167+(drdp!E167+drdp!N167)*DBHR!$C167+(drdp!H167+drdp!Q167)*DBHR!$D167)</f>
        <v>0</v>
      </c>
      <c r="F167" s="20">
        <f>Model!$W$30*((drdp!C167+drdp!L167)*DBHR!$B167+(drdp!F167+drdp!O167)*DBHR!$C167+(drdp!I167+drdp!R167)*DBHR!$D167)</f>
        <v>0</v>
      </c>
      <c r="G167" s="20">
        <f>Model!$W$30*((drdp!D167+drdp!M167)*DBHR!$B167+(drdp!G167+drdp!P167)*DBHR!$C167+(drdp!J167+drdp!S167)*DBHR!$D167)</f>
        <v>0</v>
      </c>
      <c r="H167" s="18">
        <f>Model!$W$30*((drdp!B167)*DBHR!$B167+(drdp!E167)*DBHR!$C167+(drdp!H167)*DBHR!$D167)</f>
        <v>0</v>
      </c>
      <c r="I167" s="18">
        <f>Model!$W$30*((drdp!C167)*DBHR!$B167+(drdp!F167)*DBHR!$C167+(drdp!I167)*DBHR!$D167)</f>
        <v>0</v>
      </c>
      <c r="J167" s="18">
        <f>Model!$W$30*((drdp!D167)*DBHR!$B167+(drdp!G167)*DBHR!$C167+(drdp!J167)*DBHR!$D167)</f>
        <v>0</v>
      </c>
      <c r="K167" s="21">
        <f t="shared" si="38"/>
        <v>4.7463507843635755</v>
      </c>
      <c r="L167" s="21">
        <f t="shared" si="39"/>
        <v>6.7690039708696537</v>
      </c>
      <c r="M167" s="21">
        <f t="shared" si="40"/>
        <v>0</v>
      </c>
      <c r="N167" s="21">
        <f t="shared" si="41"/>
        <v>-5.6424134354025623</v>
      </c>
      <c r="O167" s="21">
        <f t="shared" si="42"/>
        <v>0</v>
      </c>
      <c r="P167" s="21">
        <f t="shared" si="43"/>
        <v>0</v>
      </c>
      <c r="Q167" s="19">
        <f t="shared" si="44"/>
        <v>4.7463507843635755</v>
      </c>
      <c r="R167" s="19">
        <f t="shared" si="45"/>
        <v>6.7690039708696537</v>
      </c>
      <c r="S167" s="19">
        <f t="shared" si="46"/>
        <v>0</v>
      </c>
      <c r="T167" s="19">
        <f t="shared" si="47"/>
        <v>-5.6424134354025623</v>
      </c>
      <c r="U167" s="19">
        <f t="shared" si="48"/>
        <v>0</v>
      </c>
      <c r="V167" s="19">
        <f t="shared" si="49"/>
        <v>0</v>
      </c>
    </row>
    <row r="168" spans="1:23" x14ac:dyDescent="0.25">
      <c r="A168" s="26">
        <f>Wellpath!E168</f>
        <v>0</v>
      </c>
      <c r="B168" s="22">
        <v>0</v>
      </c>
      <c r="C168" s="22">
        <v>0</v>
      </c>
      <c r="D168" s="22">
        <f t="shared" si="37"/>
        <v>3.9314164891663715E-5</v>
      </c>
      <c r="E168" s="20">
        <f>Model!$W$30*((drdp!B168+drdp!K168)*DBHR!$B168+(drdp!E168+drdp!N168)*DBHR!$C168+(drdp!H168+drdp!Q168)*DBHR!$D168)</f>
        <v>0</v>
      </c>
      <c r="F168" s="20">
        <f>Model!$W$30*((drdp!C168+drdp!L168)*DBHR!$B168+(drdp!F168+drdp!O168)*DBHR!$C168+(drdp!I168+drdp!R168)*DBHR!$D168)</f>
        <v>0</v>
      </c>
      <c r="G168" s="20">
        <f>Model!$W$30*((drdp!D168+drdp!M168)*DBHR!$B168+(drdp!G168+drdp!P168)*DBHR!$C168+(drdp!J168+drdp!S168)*DBHR!$D168)</f>
        <v>0</v>
      </c>
      <c r="H168" s="18">
        <f>Model!$W$30*((drdp!B168)*DBHR!$B168+(drdp!E168)*DBHR!$C168+(drdp!H168)*DBHR!$D168)</f>
        <v>0</v>
      </c>
      <c r="I168" s="18">
        <f>Model!$W$30*((drdp!C168)*DBHR!$B168+(drdp!F168)*DBHR!$C168+(drdp!I168)*DBHR!$D168)</f>
        <v>0</v>
      </c>
      <c r="J168" s="18">
        <f>Model!$W$30*((drdp!D168)*DBHR!$B168+(drdp!G168)*DBHR!$C168+(drdp!J168)*DBHR!$D168)</f>
        <v>0</v>
      </c>
      <c r="K168" s="21">
        <f t="shared" si="38"/>
        <v>4.7463507843635755</v>
      </c>
      <c r="L168" s="21">
        <f t="shared" si="39"/>
        <v>6.7690039708696537</v>
      </c>
      <c r="M168" s="21">
        <f t="shared" si="40"/>
        <v>0</v>
      </c>
      <c r="N168" s="21">
        <f t="shared" si="41"/>
        <v>-5.6424134354025623</v>
      </c>
      <c r="O168" s="21">
        <f t="shared" si="42"/>
        <v>0</v>
      </c>
      <c r="P168" s="21">
        <f t="shared" si="43"/>
        <v>0</v>
      </c>
      <c r="Q168" s="19">
        <f t="shared" si="44"/>
        <v>4.7463507843635755</v>
      </c>
      <c r="R168" s="19">
        <f t="shared" si="45"/>
        <v>6.7690039708696537</v>
      </c>
      <c r="S168" s="19">
        <f t="shared" si="46"/>
        <v>0</v>
      </c>
      <c r="T168" s="19">
        <f t="shared" si="47"/>
        <v>-5.6424134354025623</v>
      </c>
      <c r="U168" s="19">
        <f t="shared" si="48"/>
        <v>0</v>
      </c>
      <c r="V168" s="19">
        <f t="shared" si="49"/>
        <v>0</v>
      </c>
    </row>
    <row r="169" spans="1:23" x14ac:dyDescent="0.25">
      <c r="A169" s="26">
        <f>Wellpath!E169</f>
        <v>0</v>
      </c>
      <c r="B169" s="22">
        <v>0</v>
      </c>
      <c r="C169" s="22">
        <v>0</v>
      </c>
      <c r="D169" s="22">
        <f t="shared" si="37"/>
        <v>3.9314164891663715E-5</v>
      </c>
      <c r="E169" s="20">
        <f>Model!$W$30*((drdp!B169+drdp!K169)*DBHR!$B169+(drdp!E169+drdp!N169)*DBHR!$C169+(drdp!H169+drdp!Q169)*DBHR!$D169)</f>
        <v>0</v>
      </c>
      <c r="F169" s="20">
        <f>Model!$W$30*((drdp!C169+drdp!L169)*DBHR!$B169+(drdp!F169+drdp!O169)*DBHR!$C169+(drdp!I169+drdp!R169)*DBHR!$D169)</f>
        <v>0</v>
      </c>
      <c r="G169" s="20">
        <f>Model!$W$30*((drdp!D169+drdp!M169)*DBHR!$B169+(drdp!G169+drdp!P169)*DBHR!$C169+(drdp!J169+drdp!S169)*DBHR!$D169)</f>
        <v>0</v>
      </c>
      <c r="H169" s="18">
        <f>Model!$W$30*((drdp!B169)*DBHR!$B169+(drdp!E169)*DBHR!$C169+(drdp!H169)*DBHR!$D169)</f>
        <v>0</v>
      </c>
      <c r="I169" s="18">
        <f>Model!$W$30*((drdp!C169)*DBHR!$B169+(drdp!F169)*DBHR!$C169+(drdp!I169)*DBHR!$D169)</f>
        <v>0</v>
      </c>
      <c r="J169" s="18">
        <f>Model!$W$30*((drdp!D169)*DBHR!$B169+(drdp!G169)*DBHR!$C169+(drdp!J169)*DBHR!$D169)</f>
        <v>0</v>
      </c>
      <c r="K169" s="21">
        <f t="shared" si="38"/>
        <v>4.7463507843635755</v>
      </c>
      <c r="L169" s="21">
        <f t="shared" si="39"/>
        <v>6.7690039708696537</v>
      </c>
      <c r="M169" s="21">
        <f t="shared" si="40"/>
        <v>0</v>
      </c>
      <c r="N169" s="21">
        <f t="shared" si="41"/>
        <v>-5.6424134354025623</v>
      </c>
      <c r="O169" s="21">
        <f t="shared" si="42"/>
        <v>0</v>
      </c>
      <c r="P169" s="21">
        <f t="shared" si="43"/>
        <v>0</v>
      </c>
      <c r="Q169" s="19">
        <f t="shared" si="44"/>
        <v>4.7463507843635755</v>
      </c>
      <c r="R169" s="19">
        <f t="shared" si="45"/>
        <v>6.7690039708696537</v>
      </c>
      <c r="S169" s="19">
        <f t="shared" si="46"/>
        <v>0</v>
      </c>
      <c r="T169" s="19">
        <f t="shared" si="47"/>
        <v>-5.6424134354025623</v>
      </c>
      <c r="U169" s="19">
        <f t="shared" si="48"/>
        <v>0</v>
      </c>
      <c r="V169" s="19">
        <f t="shared" si="49"/>
        <v>0</v>
      </c>
    </row>
    <row r="170" spans="1:23" x14ac:dyDescent="0.25">
      <c r="A170" s="26">
        <f>Wellpath!E170</f>
        <v>0</v>
      </c>
      <c r="B170" s="22">
        <v>0</v>
      </c>
      <c r="C170" s="22">
        <v>0</v>
      </c>
      <c r="D170" s="22">
        <f t="shared" si="37"/>
        <v>3.9314164891663715E-5</v>
      </c>
      <c r="E170" s="20">
        <f>Model!$W$30*((drdp!B170+drdp!K170)*DBHR!$B170+(drdp!E170+drdp!N170)*DBHR!$C170+(drdp!H170+drdp!Q170)*DBHR!$D170)</f>
        <v>0</v>
      </c>
      <c r="F170" s="20">
        <f>Model!$W$30*((drdp!C170+drdp!L170)*DBHR!$B170+(drdp!F170+drdp!O170)*DBHR!$C170+(drdp!I170+drdp!R170)*DBHR!$D170)</f>
        <v>0</v>
      </c>
      <c r="G170" s="20">
        <f>Model!$W$30*((drdp!D170+drdp!M170)*DBHR!$B170+(drdp!G170+drdp!P170)*DBHR!$C170+(drdp!J170+drdp!S170)*DBHR!$D170)</f>
        <v>0</v>
      </c>
      <c r="H170" s="18">
        <f>Model!$W$30*((drdp!B170)*DBHR!$B170+(drdp!E170)*DBHR!$C170+(drdp!H170)*DBHR!$D170)</f>
        <v>0</v>
      </c>
      <c r="I170" s="18">
        <f>Model!$W$30*((drdp!C170)*DBHR!$B170+(drdp!F170)*DBHR!$C170+(drdp!I170)*DBHR!$D170)</f>
        <v>0</v>
      </c>
      <c r="J170" s="18">
        <f>Model!$W$30*((drdp!D170)*DBHR!$B170+(drdp!G170)*DBHR!$C170+(drdp!J170)*DBHR!$D170)</f>
        <v>0</v>
      </c>
      <c r="K170" s="21">
        <f t="shared" si="38"/>
        <v>4.7463507843635755</v>
      </c>
      <c r="L170" s="21">
        <f t="shared" si="39"/>
        <v>6.7690039708696537</v>
      </c>
      <c r="M170" s="21">
        <f t="shared" si="40"/>
        <v>0</v>
      </c>
      <c r="N170" s="21">
        <f t="shared" si="41"/>
        <v>-5.6424134354025623</v>
      </c>
      <c r="O170" s="21">
        <f t="shared" si="42"/>
        <v>0</v>
      </c>
      <c r="P170" s="21">
        <f t="shared" si="43"/>
        <v>0</v>
      </c>
      <c r="Q170" s="19">
        <f t="shared" si="44"/>
        <v>4.7463507843635755</v>
      </c>
      <c r="R170" s="19">
        <f t="shared" si="45"/>
        <v>6.7690039708696537</v>
      </c>
      <c r="S170" s="19">
        <f t="shared" si="46"/>
        <v>0</v>
      </c>
      <c r="T170" s="19">
        <f t="shared" si="47"/>
        <v>-5.6424134354025623</v>
      </c>
      <c r="U170" s="19">
        <f t="shared" si="48"/>
        <v>0</v>
      </c>
      <c r="V170" s="19">
        <f t="shared" si="49"/>
        <v>0</v>
      </c>
    </row>
    <row r="171" spans="1:23" x14ac:dyDescent="0.25">
      <c r="A171" s="26">
        <f>Wellpath!E171</f>
        <v>0</v>
      </c>
      <c r="B171" s="22">
        <v>0</v>
      </c>
      <c r="C171" s="22">
        <v>0</v>
      </c>
      <c r="D171" s="22">
        <f t="shared" si="37"/>
        <v>3.9314164891663715E-5</v>
      </c>
      <c r="E171" s="20">
        <f>Model!$W$30*((drdp!B171+drdp!K171)*DBHR!$B171+(drdp!E171+drdp!N171)*DBHR!$C171+(drdp!H171+drdp!Q171)*DBHR!$D171)</f>
        <v>0</v>
      </c>
      <c r="F171" s="20">
        <f>Model!$W$30*((drdp!C171+drdp!L171)*DBHR!$B171+(drdp!F171+drdp!O171)*DBHR!$C171+(drdp!I171+drdp!R171)*DBHR!$D171)</f>
        <v>0</v>
      </c>
      <c r="G171" s="20">
        <f>Model!$W$30*((drdp!D171+drdp!M171)*DBHR!$B171+(drdp!G171+drdp!P171)*DBHR!$C171+(drdp!J171+drdp!S171)*DBHR!$D171)</f>
        <v>0</v>
      </c>
      <c r="H171" s="18">
        <f>Model!$W$30*((drdp!B171)*DBHR!$B171+(drdp!E171)*DBHR!$C171+(drdp!H171)*DBHR!$D171)</f>
        <v>0</v>
      </c>
      <c r="I171" s="18">
        <f>Model!$W$30*((drdp!C171)*DBHR!$B171+(drdp!F171)*DBHR!$C171+(drdp!I171)*DBHR!$D171)</f>
        <v>0</v>
      </c>
      <c r="J171" s="18">
        <f>Model!$W$30*((drdp!D171)*DBHR!$B171+(drdp!G171)*DBHR!$C171+(drdp!J171)*DBHR!$D171)</f>
        <v>0</v>
      </c>
      <c r="K171" s="21">
        <f t="shared" si="38"/>
        <v>4.7463507843635755</v>
      </c>
      <c r="L171" s="21">
        <f t="shared" si="39"/>
        <v>6.7690039708696537</v>
      </c>
      <c r="M171" s="21">
        <f t="shared" si="40"/>
        <v>0</v>
      </c>
      <c r="N171" s="21">
        <f t="shared" si="41"/>
        <v>-5.6424134354025623</v>
      </c>
      <c r="O171" s="21">
        <f t="shared" si="42"/>
        <v>0</v>
      </c>
      <c r="P171" s="21">
        <f t="shared" si="43"/>
        <v>0</v>
      </c>
      <c r="Q171" s="19">
        <f t="shared" si="44"/>
        <v>4.7463507843635755</v>
      </c>
      <c r="R171" s="19">
        <f t="shared" si="45"/>
        <v>6.7690039708696537</v>
      </c>
      <c r="S171" s="19">
        <f t="shared" si="46"/>
        <v>0</v>
      </c>
      <c r="T171" s="19">
        <f t="shared" si="47"/>
        <v>-5.6424134354025623</v>
      </c>
      <c r="U171" s="19">
        <f t="shared" si="48"/>
        <v>0</v>
      </c>
      <c r="V171" s="19">
        <f t="shared" si="49"/>
        <v>0</v>
      </c>
    </row>
    <row r="172" spans="1:23" x14ac:dyDescent="0.25">
      <c r="A172" s="26">
        <f>Wellpath!E172</f>
        <v>0</v>
      </c>
      <c r="B172" s="22">
        <v>0</v>
      </c>
      <c r="C172" s="22">
        <v>0</v>
      </c>
      <c r="D172" s="22">
        <f t="shared" si="37"/>
        <v>3.9314164891663715E-5</v>
      </c>
      <c r="E172" s="20">
        <f>Model!$W$30*((drdp!B172+drdp!K172)*DBHR!$B172+(drdp!E172+drdp!N172)*DBHR!$C172+(drdp!H172+drdp!Q172)*DBHR!$D172)</f>
        <v>0</v>
      </c>
      <c r="F172" s="20">
        <f>Model!$W$30*((drdp!C172+drdp!L172)*DBHR!$B172+(drdp!F172+drdp!O172)*DBHR!$C172+(drdp!I172+drdp!R172)*DBHR!$D172)</f>
        <v>0</v>
      </c>
      <c r="G172" s="20">
        <f>Model!$W$30*((drdp!D172+drdp!M172)*DBHR!$B172+(drdp!G172+drdp!P172)*DBHR!$C172+(drdp!J172+drdp!S172)*DBHR!$D172)</f>
        <v>0</v>
      </c>
      <c r="H172" s="18">
        <f>Model!$W$30*((drdp!B172)*DBHR!$B172+(drdp!E172)*DBHR!$C172+(drdp!H172)*DBHR!$D172)</f>
        <v>0</v>
      </c>
      <c r="I172" s="18">
        <f>Model!$W$30*((drdp!C172)*DBHR!$B172+(drdp!F172)*DBHR!$C172+(drdp!I172)*DBHR!$D172)</f>
        <v>0</v>
      </c>
      <c r="J172" s="18">
        <f>Model!$W$30*((drdp!D172)*DBHR!$B172+(drdp!G172)*DBHR!$C172+(drdp!J172)*DBHR!$D172)</f>
        <v>0</v>
      </c>
      <c r="K172" s="21">
        <f t="shared" si="38"/>
        <v>4.7463507843635755</v>
      </c>
      <c r="L172" s="21">
        <f t="shared" si="39"/>
        <v>6.7690039708696537</v>
      </c>
      <c r="M172" s="21">
        <f t="shared" si="40"/>
        <v>0</v>
      </c>
      <c r="N172" s="21">
        <f t="shared" si="41"/>
        <v>-5.6424134354025623</v>
      </c>
      <c r="O172" s="21">
        <f t="shared" si="42"/>
        <v>0</v>
      </c>
      <c r="P172" s="21">
        <f t="shared" si="43"/>
        <v>0</v>
      </c>
      <c r="Q172" s="19">
        <f t="shared" si="44"/>
        <v>4.7463507843635755</v>
      </c>
      <c r="R172" s="19">
        <f t="shared" si="45"/>
        <v>6.7690039708696537</v>
      </c>
      <c r="S172" s="19">
        <f t="shared" si="46"/>
        <v>0</v>
      </c>
      <c r="T172" s="19">
        <f t="shared" si="47"/>
        <v>-5.6424134354025623</v>
      </c>
      <c r="U172" s="19">
        <f t="shared" si="48"/>
        <v>0</v>
      </c>
      <c r="V172" s="19">
        <f t="shared" si="49"/>
        <v>0</v>
      </c>
    </row>
    <row r="173" spans="1:23" x14ac:dyDescent="0.25">
      <c r="A173" s="26">
        <f>Wellpath!E173</f>
        <v>0</v>
      </c>
      <c r="B173" s="22">
        <v>0</v>
      </c>
      <c r="C173" s="22">
        <v>0</v>
      </c>
      <c r="D173" s="22">
        <f t="shared" si="37"/>
        <v>3.9314164891663715E-5</v>
      </c>
      <c r="E173" s="20">
        <f>Model!$W$30*((drdp!B173+drdp!K173)*DBHR!$B173+(drdp!E173+drdp!N173)*DBHR!$C173+(drdp!H173+drdp!Q173)*DBHR!$D173)</f>
        <v>0</v>
      </c>
      <c r="F173" s="20">
        <f>Model!$W$30*((drdp!C173+drdp!L173)*DBHR!$B173+(drdp!F173+drdp!O173)*DBHR!$C173+(drdp!I173+drdp!R173)*DBHR!$D173)</f>
        <v>0</v>
      </c>
      <c r="G173" s="20">
        <f>Model!$W$30*((drdp!D173+drdp!M173)*DBHR!$B173+(drdp!G173+drdp!P173)*DBHR!$C173+(drdp!J173+drdp!S173)*DBHR!$D173)</f>
        <v>0</v>
      </c>
      <c r="H173" s="18">
        <f>Model!$W$30*((drdp!B173)*DBHR!$B173+(drdp!E173)*DBHR!$C173+(drdp!H173)*DBHR!$D173)</f>
        <v>0</v>
      </c>
      <c r="I173" s="18">
        <f>Model!$W$30*((drdp!C173)*DBHR!$B173+(drdp!F173)*DBHR!$C173+(drdp!I173)*DBHR!$D173)</f>
        <v>0</v>
      </c>
      <c r="J173" s="18">
        <f>Model!$W$30*((drdp!D173)*DBHR!$B173+(drdp!G173)*DBHR!$C173+(drdp!J173)*DBHR!$D173)</f>
        <v>0</v>
      </c>
      <c r="K173" s="21">
        <f t="shared" si="38"/>
        <v>4.7463507843635755</v>
      </c>
      <c r="L173" s="21">
        <f t="shared" si="39"/>
        <v>6.7690039708696537</v>
      </c>
      <c r="M173" s="21">
        <f t="shared" si="40"/>
        <v>0</v>
      </c>
      <c r="N173" s="21">
        <f t="shared" si="41"/>
        <v>-5.6424134354025623</v>
      </c>
      <c r="O173" s="21">
        <f t="shared" si="42"/>
        <v>0</v>
      </c>
      <c r="P173" s="21">
        <f t="shared" si="43"/>
        <v>0</v>
      </c>
      <c r="Q173" s="19">
        <f t="shared" si="44"/>
        <v>4.7463507843635755</v>
      </c>
      <c r="R173" s="19">
        <f t="shared" si="45"/>
        <v>6.7690039708696537</v>
      </c>
      <c r="S173" s="19">
        <f t="shared" si="46"/>
        <v>0</v>
      </c>
      <c r="T173" s="19">
        <f t="shared" si="47"/>
        <v>-5.6424134354025623</v>
      </c>
      <c r="U173" s="19">
        <f t="shared" si="48"/>
        <v>0</v>
      </c>
      <c r="V173" s="19">
        <f t="shared" si="49"/>
        <v>0</v>
      </c>
      <c r="W173" s="10" t="s">
        <v>62</v>
      </c>
    </row>
    <row r="174" spans="1:23" x14ac:dyDescent="0.25">
      <c r="A174" s="26">
        <f>Wellpath!E174</f>
        <v>0</v>
      </c>
      <c r="B174" s="22">
        <v>0</v>
      </c>
      <c r="C174" s="22">
        <v>0</v>
      </c>
      <c r="D174" s="22">
        <f t="shared" si="37"/>
        <v>3.9314164891663715E-5</v>
      </c>
      <c r="E174" s="20">
        <f>Model!$W$30*((drdp!B174+drdp!K174)*DBHR!$B174+(drdp!E174+drdp!N174)*DBHR!$C174+(drdp!H174+drdp!Q174)*DBHR!$D174)</f>
        <v>0</v>
      </c>
      <c r="F174" s="20">
        <f>Model!$W$30*((drdp!C174+drdp!L174)*DBHR!$B174+(drdp!F174+drdp!O174)*DBHR!$C174+(drdp!I174+drdp!R174)*DBHR!$D174)</f>
        <v>0</v>
      </c>
      <c r="G174" s="20">
        <f>Model!$W$30*((drdp!D174+drdp!M174)*DBHR!$B174+(drdp!G174+drdp!P174)*DBHR!$C174+(drdp!J174+drdp!S174)*DBHR!$D174)</f>
        <v>0</v>
      </c>
      <c r="H174" s="18">
        <f>Model!$W$30*((drdp!B174)*DBHR!$B174+(drdp!E174)*DBHR!$C174+(drdp!H174)*DBHR!$D174)</f>
        <v>0</v>
      </c>
      <c r="I174" s="18">
        <f>Model!$W$30*((drdp!C174)*DBHR!$B174+(drdp!F174)*DBHR!$C174+(drdp!I174)*DBHR!$D174)</f>
        <v>0</v>
      </c>
      <c r="J174" s="18">
        <f>Model!$W$30*((drdp!D174)*DBHR!$B174+(drdp!G174)*DBHR!$C174+(drdp!J174)*DBHR!$D174)</f>
        <v>0</v>
      </c>
      <c r="K174" s="21">
        <f t="shared" si="38"/>
        <v>4.7463507843635755</v>
      </c>
      <c r="L174" s="21">
        <f t="shared" si="39"/>
        <v>6.7690039708696537</v>
      </c>
      <c r="M174" s="21">
        <f t="shared" si="40"/>
        <v>0</v>
      </c>
      <c r="N174" s="21">
        <f t="shared" si="41"/>
        <v>-5.6424134354025623</v>
      </c>
      <c r="O174" s="21">
        <f t="shared" si="42"/>
        <v>0</v>
      </c>
      <c r="P174" s="21">
        <f t="shared" si="43"/>
        <v>0</v>
      </c>
      <c r="Q174" s="19">
        <f t="shared" si="44"/>
        <v>4.7463507843635755</v>
      </c>
      <c r="R174" s="19">
        <f t="shared" si="45"/>
        <v>6.7690039708696537</v>
      </c>
      <c r="S174" s="19">
        <f t="shared" si="46"/>
        <v>0</v>
      </c>
      <c r="T174" s="19">
        <f t="shared" si="47"/>
        <v>-5.6424134354025623</v>
      </c>
      <c r="U174" s="19">
        <f t="shared" si="48"/>
        <v>0</v>
      </c>
      <c r="V174" s="19">
        <f t="shared" si="49"/>
        <v>0</v>
      </c>
    </row>
    <row r="175" spans="1:23" x14ac:dyDescent="0.25">
      <c r="A175" s="26">
        <f>Wellpath!E175</f>
        <v>0</v>
      </c>
      <c r="B175" s="22">
        <v>0</v>
      </c>
      <c r="C175" s="22">
        <v>0</v>
      </c>
      <c r="D175" s="22">
        <f t="shared" si="37"/>
        <v>3.9314164891663715E-5</v>
      </c>
      <c r="E175" s="20">
        <f>Model!$W$30*((drdp!B175+drdp!K175)*DBHR!$B175+(drdp!E175+drdp!N175)*DBHR!$C175+(drdp!H175+drdp!Q175)*DBHR!$D175)</f>
        <v>0</v>
      </c>
      <c r="F175" s="20">
        <f>Model!$W$30*((drdp!C175+drdp!L175)*DBHR!$B175+(drdp!F175+drdp!O175)*DBHR!$C175+(drdp!I175+drdp!R175)*DBHR!$D175)</f>
        <v>0</v>
      </c>
      <c r="G175" s="20">
        <f>Model!$W$30*((drdp!D175+drdp!M175)*DBHR!$B175+(drdp!G175+drdp!P175)*DBHR!$C175+(drdp!J175+drdp!S175)*DBHR!$D175)</f>
        <v>0</v>
      </c>
      <c r="H175" s="18">
        <f>Model!$W$30*((drdp!B175)*DBHR!$B175+(drdp!E175)*DBHR!$C175+(drdp!H175)*DBHR!$D175)</f>
        <v>0</v>
      </c>
      <c r="I175" s="18">
        <f>Model!$W$30*((drdp!C175)*DBHR!$B175+(drdp!F175)*DBHR!$C175+(drdp!I175)*DBHR!$D175)</f>
        <v>0</v>
      </c>
      <c r="J175" s="18">
        <f>Model!$W$30*((drdp!D175)*DBHR!$B175+(drdp!G175)*DBHR!$C175+(drdp!J175)*DBHR!$D175)</f>
        <v>0</v>
      </c>
      <c r="K175" s="21">
        <f t="shared" si="38"/>
        <v>4.7463507843635755</v>
      </c>
      <c r="L175" s="21">
        <f t="shared" si="39"/>
        <v>6.7690039708696537</v>
      </c>
      <c r="M175" s="21">
        <f t="shared" si="40"/>
        <v>0</v>
      </c>
      <c r="N175" s="21">
        <f t="shared" si="41"/>
        <v>-5.6424134354025623</v>
      </c>
      <c r="O175" s="21">
        <f t="shared" si="42"/>
        <v>0</v>
      </c>
      <c r="P175" s="21">
        <f t="shared" si="43"/>
        <v>0</v>
      </c>
      <c r="Q175" s="19">
        <f t="shared" si="44"/>
        <v>4.7463507843635755</v>
      </c>
      <c r="R175" s="19">
        <f t="shared" si="45"/>
        <v>6.7690039708696537</v>
      </c>
      <c r="S175" s="19">
        <f t="shared" si="46"/>
        <v>0</v>
      </c>
      <c r="T175" s="19">
        <f t="shared" si="47"/>
        <v>-5.6424134354025623</v>
      </c>
      <c r="U175" s="19">
        <f t="shared" si="48"/>
        <v>0</v>
      </c>
      <c r="V175" s="19">
        <f t="shared" si="49"/>
        <v>0</v>
      </c>
    </row>
    <row r="176" spans="1:23" x14ac:dyDescent="0.25">
      <c r="A176" s="26">
        <f>Wellpath!E176</f>
        <v>0</v>
      </c>
      <c r="B176" s="22">
        <v>0</v>
      </c>
      <c r="C176" s="22">
        <v>0</v>
      </c>
      <c r="D176" s="22">
        <f t="shared" si="37"/>
        <v>3.9314164891663715E-5</v>
      </c>
      <c r="E176" s="20">
        <f>Model!$W$30*((drdp!B176+drdp!K176)*DBHR!$B176+(drdp!E176+drdp!N176)*DBHR!$C176+(drdp!H176+drdp!Q176)*DBHR!$D176)</f>
        <v>0</v>
      </c>
      <c r="F176" s="20">
        <f>Model!$W$30*((drdp!C176+drdp!L176)*DBHR!$B176+(drdp!F176+drdp!O176)*DBHR!$C176+(drdp!I176+drdp!R176)*DBHR!$D176)</f>
        <v>0</v>
      </c>
      <c r="G176" s="20">
        <f>Model!$W$30*((drdp!D176+drdp!M176)*DBHR!$B176+(drdp!G176+drdp!P176)*DBHR!$C176+(drdp!J176+drdp!S176)*DBHR!$D176)</f>
        <v>0</v>
      </c>
      <c r="H176" s="18">
        <f>Model!$W$30*((drdp!B176)*DBHR!$B176+(drdp!E176)*DBHR!$C176+(drdp!H176)*DBHR!$D176)</f>
        <v>0</v>
      </c>
      <c r="I176" s="18">
        <f>Model!$W$30*((drdp!C176)*DBHR!$B176+(drdp!F176)*DBHR!$C176+(drdp!I176)*DBHR!$D176)</f>
        <v>0</v>
      </c>
      <c r="J176" s="18">
        <f>Model!$W$30*((drdp!D176)*DBHR!$B176+(drdp!G176)*DBHR!$C176+(drdp!J176)*DBHR!$D176)</f>
        <v>0</v>
      </c>
      <c r="K176" s="21">
        <f t="shared" si="38"/>
        <v>4.7463507843635755</v>
      </c>
      <c r="L176" s="21">
        <f t="shared" si="39"/>
        <v>6.7690039708696537</v>
      </c>
      <c r="M176" s="21">
        <f t="shared" si="40"/>
        <v>0</v>
      </c>
      <c r="N176" s="21">
        <f t="shared" si="41"/>
        <v>-5.6424134354025623</v>
      </c>
      <c r="O176" s="21">
        <f t="shared" si="42"/>
        <v>0</v>
      </c>
      <c r="P176" s="21">
        <f t="shared" si="43"/>
        <v>0</v>
      </c>
      <c r="Q176" s="19">
        <f t="shared" si="44"/>
        <v>4.7463507843635755</v>
      </c>
      <c r="R176" s="19">
        <f t="shared" si="45"/>
        <v>6.7690039708696537</v>
      </c>
      <c r="S176" s="19">
        <f t="shared" si="46"/>
        <v>0</v>
      </c>
      <c r="T176" s="19">
        <f t="shared" si="47"/>
        <v>-5.6424134354025623</v>
      </c>
      <c r="U176" s="19">
        <f t="shared" si="48"/>
        <v>0</v>
      </c>
      <c r="V176" s="19">
        <f t="shared" si="49"/>
        <v>0</v>
      </c>
    </row>
    <row r="177" spans="1:22" x14ac:dyDescent="0.25">
      <c r="A177" s="26">
        <f>Wellpath!E177</f>
        <v>0</v>
      </c>
      <c r="B177" s="22">
        <v>0</v>
      </c>
      <c r="C177" s="22">
        <v>0</v>
      </c>
      <c r="D177" s="22">
        <f t="shared" si="37"/>
        <v>3.9314164891663715E-5</v>
      </c>
      <c r="E177" s="20">
        <f>Model!$W$30*((drdp!B177+drdp!K177)*DBHR!$B177+(drdp!E177+drdp!N177)*DBHR!$C177+(drdp!H177+drdp!Q177)*DBHR!$D177)</f>
        <v>0</v>
      </c>
      <c r="F177" s="20">
        <f>Model!$W$30*((drdp!C177+drdp!L177)*DBHR!$B177+(drdp!F177+drdp!O177)*DBHR!$C177+(drdp!I177+drdp!R177)*DBHR!$D177)</f>
        <v>0</v>
      </c>
      <c r="G177" s="20">
        <f>Model!$W$30*((drdp!D177+drdp!M177)*DBHR!$B177+(drdp!G177+drdp!P177)*DBHR!$C177+(drdp!J177+drdp!S177)*DBHR!$D177)</f>
        <v>0</v>
      </c>
      <c r="H177" s="18">
        <f>Model!$W$30*((drdp!B177)*DBHR!$B177+(drdp!E177)*DBHR!$C177+(drdp!H177)*DBHR!$D177)</f>
        <v>0</v>
      </c>
      <c r="I177" s="18">
        <f>Model!$W$30*((drdp!C177)*DBHR!$B177+(drdp!F177)*DBHR!$C177+(drdp!I177)*DBHR!$D177)</f>
        <v>0</v>
      </c>
      <c r="J177" s="18">
        <f>Model!$W$30*((drdp!D177)*DBHR!$B177+(drdp!G177)*DBHR!$C177+(drdp!J177)*DBHR!$D177)</f>
        <v>0</v>
      </c>
      <c r="K177" s="21">
        <f t="shared" si="38"/>
        <v>4.7463507843635755</v>
      </c>
      <c r="L177" s="21">
        <f t="shared" si="39"/>
        <v>6.7690039708696537</v>
      </c>
      <c r="M177" s="21">
        <f t="shared" si="40"/>
        <v>0</v>
      </c>
      <c r="N177" s="21">
        <f t="shared" si="41"/>
        <v>-5.6424134354025623</v>
      </c>
      <c r="O177" s="21">
        <f t="shared" si="42"/>
        <v>0</v>
      </c>
      <c r="P177" s="21">
        <f t="shared" si="43"/>
        <v>0</v>
      </c>
      <c r="Q177" s="19">
        <f t="shared" si="44"/>
        <v>4.7463507843635755</v>
      </c>
      <c r="R177" s="19">
        <f t="shared" si="45"/>
        <v>6.7690039708696537</v>
      </c>
      <c r="S177" s="19">
        <f t="shared" si="46"/>
        <v>0</v>
      </c>
      <c r="T177" s="19">
        <f t="shared" si="47"/>
        <v>-5.6424134354025623</v>
      </c>
      <c r="U177" s="19">
        <f t="shared" si="48"/>
        <v>0</v>
      </c>
      <c r="V177" s="19">
        <f t="shared" si="49"/>
        <v>0</v>
      </c>
    </row>
    <row r="178" spans="1:22" x14ac:dyDescent="0.25">
      <c r="A178" s="26">
        <f>Wellpath!E178</f>
        <v>0</v>
      </c>
      <c r="B178" s="22">
        <v>0</v>
      </c>
      <c r="C178" s="22">
        <v>0</v>
      </c>
      <c r="D178" s="22">
        <f t="shared" si="37"/>
        <v>3.9314164891663715E-5</v>
      </c>
      <c r="E178" s="20">
        <f>Model!$W$30*((drdp!B178+drdp!K178)*DBHR!$B178+(drdp!E178+drdp!N178)*DBHR!$C178+(drdp!H178+drdp!Q178)*DBHR!$D178)</f>
        <v>0</v>
      </c>
      <c r="F178" s="20">
        <f>Model!$W$30*((drdp!C178+drdp!L178)*DBHR!$B178+(drdp!F178+drdp!O178)*DBHR!$C178+(drdp!I178+drdp!R178)*DBHR!$D178)</f>
        <v>0</v>
      </c>
      <c r="G178" s="20">
        <f>Model!$W$30*((drdp!D178+drdp!M178)*DBHR!$B178+(drdp!G178+drdp!P178)*DBHR!$C178+(drdp!J178+drdp!S178)*DBHR!$D178)</f>
        <v>0</v>
      </c>
      <c r="H178" s="18">
        <f>Model!$W$30*((drdp!B178)*DBHR!$B178+(drdp!E178)*DBHR!$C178+(drdp!H178)*DBHR!$D178)</f>
        <v>0</v>
      </c>
      <c r="I178" s="18">
        <f>Model!$W$30*((drdp!C178)*DBHR!$B178+(drdp!F178)*DBHR!$C178+(drdp!I178)*DBHR!$D178)</f>
        <v>0</v>
      </c>
      <c r="J178" s="18">
        <f>Model!$W$30*((drdp!D178)*DBHR!$B178+(drdp!G178)*DBHR!$C178+(drdp!J178)*DBHR!$D178)</f>
        <v>0</v>
      </c>
      <c r="K178" s="21">
        <f t="shared" si="38"/>
        <v>4.7463507843635755</v>
      </c>
      <c r="L178" s="21">
        <f t="shared" si="39"/>
        <v>6.7690039708696537</v>
      </c>
      <c r="M178" s="21">
        <f t="shared" si="40"/>
        <v>0</v>
      </c>
      <c r="N178" s="21">
        <f t="shared" si="41"/>
        <v>-5.6424134354025623</v>
      </c>
      <c r="O178" s="21">
        <f t="shared" si="42"/>
        <v>0</v>
      </c>
      <c r="P178" s="21">
        <f t="shared" si="43"/>
        <v>0</v>
      </c>
      <c r="Q178" s="19">
        <f t="shared" si="44"/>
        <v>4.7463507843635755</v>
      </c>
      <c r="R178" s="19">
        <f t="shared" si="45"/>
        <v>6.7690039708696537</v>
      </c>
      <c r="S178" s="19">
        <f t="shared" si="46"/>
        <v>0</v>
      </c>
      <c r="T178" s="19">
        <f t="shared" si="47"/>
        <v>-5.6424134354025623</v>
      </c>
      <c r="U178" s="19">
        <f t="shared" si="48"/>
        <v>0</v>
      </c>
      <c r="V178" s="19">
        <f t="shared" si="49"/>
        <v>0</v>
      </c>
    </row>
    <row r="179" spans="1:22" x14ac:dyDescent="0.25">
      <c r="A179" s="26">
        <f>Wellpath!E179</f>
        <v>0</v>
      </c>
      <c r="B179" s="22">
        <v>0</v>
      </c>
      <c r="C179" s="22">
        <v>0</v>
      </c>
      <c r="D179" s="22">
        <f t="shared" si="37"/>
        <v>3.9314164891663715E-5</v>
      </c>
      <c r="E179" s="20">
        <f>Model!$W$30*((drdp!B179+drdp!K179)*DBHR!$B179+(drdp!E179+drdp!N179)*DBHR!$C179+(drdp!H179+drdp!Q179)*DBHR!$D179)</f>
        <v>0</v>
      </c>
      <c r="F179" s="20">
        <f>Model!$W$30*((drdp!C179+drdp!L179)*DBHR!$B179+(drdp!F179+drdp!O179)*DBHR!$C179+(drdp!I179+drdp!R179)*DBHR!$D179)</f>
        <v>0</v>
      </c>
      <c r="G179" s="20">
        <f>Model!$W$30*((drdp!D179+drdp!M179)*DBHR!$B179+(drdp!G179+drdp!P179)*DBHR!$C179+(drdp!J179+drdp!S179)*DBHR!$D179)</f>
        <v>0</v>
      </c>
      <c r="H179" s="18">
        <f>Model!$W$30*((drdp!B179)*DBHR!$B179+(drdp!E179)*DBHR!$C179+(drdp!H179)*DBHR!$D179)</f>
        <v>0</v>
      </c>
      <c r="I179" s="18">
        <f>Model!$W$30*((drdp!C179)*DBHR!$B179+(drdp!F179)*DBHR!$C179+(drdp!I179)*DBHR!$D179)</f>
        <v>0</v>
      </c>
      <c r="J179" s="18">
        <f>Model!$W$30*((drdp!D179)*DBHR!$B179+(drdp!G179)*DBHR!$C179+(drdp!J179)*DBHR!$D179)</f>
        <v>0</v>
      </c>
      <c r="K179" s="21">
        <f t="shared" si="38"/>
        <v>4.7463507843635755</v>
      </c>
      <c r="L179" s="21">
        <f t="shared" si="39"/>
        <v>6.7690039708696537</v>
      </c>
      <c r="M179" s="21">
        <f t="shared" si="40"/>
        <v>0</v>
      </c>
      <c r="N179" s="21">
        <f t="shared" si="41"/>
        <v>-5.6424134354025623</v>
      </c>
      <c r="O179" s="21">
        <f t="shared" si="42"/>
        <v>0</v>
      </c>
      <c r="P179" s="21">
        <f t="shared" si="43"/>
        <v>0</v>
      </c>
      <c r="Q179" s="19">
        <f t="shared" si="44"/>
        <v>4.7463507843635755</v>
      </c>
      <c r="R179" s="19">
        <f t="shared" si="45"/>
        <v>6.7690039708696537</v>
      </c>
      <c r="S179" s="19">
        <f t="shared" si="46"/>
        <v>0</v>
      </c>
      <c r="T179" s="19">
        <f t="shared" si="47"/>
        <v>-5.6424134354025623</v>
      </c>
      <c r="U179" s="19">
        <f t="shared" si="48"/>
        <v>0</v>
      </c>
      <c r="V179" s="19">
        <f t="shared" si="49"/>
        <v>0</v>
      </c>
    </row>
    <row r="180" spans="1:22" x14ac:dyDescent="0.25">
      <c r="A180" s="26">
        <f>Wellpath!E180</f>
        <v>0</v>
      </c>
      <c r="B180" s="22">
        <v>0</v>
      </c>
      <c r="C180" s="22">
        <v>0</v>
      </c>
      <c r="D180" s="22">
        <f t="shared" si="37"/>
        <v>3.9314164891663715E-5</v>
      </c>
      <c r="E180" s="20">
        <f>Model!$W$30*((drdp!B180+drdp!K180)*DBHR!$B180+(drdp!E180+drdp!N180)*DBHR!$C180+(drdp!H180+drdp!Q180)*DBHR!$D180)</f>
        <v>0</v>
      </c>
      <c r="F180" s="20">
        <f>Model!$W$30*((drdp!C180+drdp!L180)*DBHR!$B180+(drdp!F180+drdp!O180)*DBHR!$C180+(drdp!I180+drdp!R180)*DBHR!$D180)</f>
        <v>0</v>
      </c>
      <c r="G180" s="20">
        <f>Model!$W$30*((drdp!D180+drdp!M180)*DBHR!$B180+(drdp!G180+drdp!P180)*DBHR!$C180+(drdp!J180+drdp!S180)*DBHR!$D180)</f>
        <v>0</v>
      </c>
      <c r="H180" s="18">
        <f>Model!$W$30*((drdp!B180)*DBHR!$B180+(drdp!E180)*DBHR!$C180+(drdp!H180)*DBHR!$D180)</f>
        <v>0</v>
      </c>
      <c r="I180" s="18">
        <f>Model!$W$30*((drdp!C180)*DBHR!$B180+(drdp!F180)*DBHR!$C180+(drdp!I180)*DBHR!$D180)</f>
        <v>0</v>
      </c>
      <c r="J180" s="18">
        <f>Model!$W$30*((drdp!D180)*DBHR!$B180+(drdp!G180)*DBHR!$C180+(drdp!J180)*DBHR!$D180)</f>
        <v>0</v>
      </c>
      <c r="K180" s="21">
        <f t="shared" si="38"/>
        <v>4.7463507843635755</v>
      </c>
      <c r="L180" s="21">
        <f t="shared" si="39"/>
        <v>6.7690039708696537</v>
      </c>
      <c r="M180" s="21">
        <f t="shared" si="40"/>
        <v>0</v>
      </c>
      <c r="N180" s="21">
        <f t="shared" si="41"/>
        <v>-5.6424134354025623</v>
      </c>
      <c r="O180" s="21">
        <f t="shared" si="42"/>
        <v>0</v>
      </c>
      <c r="P180" s="21">
        <f t="shared" si="43"/>
        <v>0</v>
      </c>
      <c r="Q180" s="19">
        <f t="shared" si="44"/>
        <v>4.7463507843635755</v>
      </c>
      <c r="R180" s="19">
        <f t="shared" si="45"/>
        <v>6.7690039708696537</v>
      </c>
      <c r="S180" s="19">
        <f t="shared" si="46"/>
        <v>0</v>
      </c>
      <c r="T180" s="19">
        <f t="shared" si="47"/>
        <v>-5.6424134354025623</v>
      </c>
      <c r="U180" s="19">
        <f t="shared" si="48"/>
        <v>0</v>
      </c>
      <c r="V180" s="19">
        <f t="shared" si="49"/>
        <v>0</v>
      </c>
    </row>
    <row r="181" spans="1:22" x14ac:dyDescent="0.25">
      <c r="A181" s="26">
        <f>Wellpath!E181</f>
        <v>0</v>
      </c>
      <c r="B181" s="22">
        <v>0</v>
      </c>
      <c r="C181" s="22">
        <v>0</v>
      </c>
      <c r="D181" s="22">
        <f t="shared" si="37"/>
        <v>3.9314164891663715E-5</v>
      </c>
      <c r="E181" s="20">
        <f>Model!$W$30*((drdp!B181+drdp!K181)*DBHR!$B181+(drdp!E181+drdp!N181)*DBHR!$C181+(drdp!H181+drdp!Q181)*DBHR!$D181)</f>
        <v>0</v>
      </c>
      <c r="F181" s="20">
        <f>Model!$W$30*((drdp!C181+drdp!L181)*DBHR!$B181+(drdp!F181+drdp!O181)*DBHR!$C181+(drdp!I181+drdp!R181)*DBHR!$D181)</f>
        <v>0</v>
      </c>
      <c r="G181" s="20">
        <f>Model!$W$30*((drdp!D181+drdp!M181)*DBHR!$B181+(drdp!G181+drdp!P181)*DBHR!$C181+(drdp!J181+drdp!S181)*DBHR!$D181)</f>
        <v>0</v>
      </c>
      <c r="H181" s="18">
        <f>Model!$W$30*((drdp!B181)*DBHR!$B181+(drdp!E181)*DBHR!$C181+(drdp!H181)*DBHR!$D181)</f>
        <v>0</v>
      </c>
      <c r="I181" s="18">
        <f>Model!$W$30*((drdp!C181)*DBHR!$B181+(drdp!F181)*DBHR!$C181+(drdp!I181)*DBHR!$D181)</f>
        <v>0</v>
      </c>
      <c r="J181" s="18">
        <f>Model!$W$30*((drdp!D181)*DBHR!$B181+(drdp!G181)*DBHR!$C181+(drdp!J181)*DBHR!$D181)</f>
        <v>0</v>
      </c>
      <c r="K181" s="21">
        <f t="shared" si="38"/>
        <v>4.7463507843635755</v>
      </c>
      <c r="L181" s="21">
        <f t="shared" si="39"/>
        <v>6.7690039708696537</v>
      </c>
      <c r="M181" s="21">
        <f t="shared" si="40"/>
        <v>0</v>
      </c>
      <c r="N181" s="21">
        <f t="shared" si="41"/>
        <v>-5.6424134354025623</v>
      </c>
      <c r="O181" s="21">
        <f t="shared" si="42"/>
        <v>0</v>
      </c>
      <c r="P181" s="21">
        <f t="shared" si="43"/>
        <v>0</v>
      </c>
      <c r="Q181" s="19">
        <f t="shared" si="44"/>
        <v>4.7463507843635755</v>
      </c>
      <c r="R181" s="19">
        <f t="shared" si="45"/>
        <v>6.7690039708696537</v>
      </c>
      <c r="S181" s="19">
        <f t="shared" si="46"/>
        <v>0</v>
      </c>
      <c r="T181" s="19">
        <f t="shared" si="47"/>
        <v>-5.6424134354025623</v>
      </c>
      <c r="U181" s="19">
        <f t="shared" si="48"/>
        <v>0</v>
      </c>
      <c r="V181" s="19">
        <f t="shared" si="49"/>
        <v>0</v>
      </c>
    </row>
    <row r="182" spans="1:22" x14ac:dyDescent="0.25">
      <c r="A182" s="26">
        <f>Wellpath!E182</f>
        <v>0</v>
      </c>
      <c r="B182" s="22">
        <v>0</v>
      </c>
      <c r="C182" s="22">
        <v>0</v>
      </c>
      <c r="D182" s="22">
        <f t="shared" si="37"/>
        <v>3.9314164891663715E-5</v>
      </c>
      <c r="E182" s="20">
        <f>Model!$W$30*((drdp!B182+drdp!K182)*DBHR!$B182+(drdp!E182+drdp!N182)*DBHR!$C182+(drdp!H182+drdp!Q182)*DBHR!$D182)</f>
        <v>0</v>
      </c>
      <c r="F182" s="20">
        <f>Model!$W$30*((drdp!C182+drdp!L182)*DBHR!$B182+(drdp!F182+drdp!O182)*DBHR!$C182+(drdp!I182+drdp!R182)*DBHR!$D182)</f>
        <v>0</v>
      </c>
      <c r="G182" s="20">
        <f>Model!$W$30*((drdp!D182+drdp!M182)*DBHR!$B182+(drdp!G182+drdp!P182)*DBHR!$C182+(drdp!J182+drdp!S182)*DBHR!$D182)</f>
        <v>0</v>
      </c>
      <c r="H182" s="18">
        <f>Model!$W$30*((drdp!B182)*DBHR!$B182+(drdp!E182)*DBHR!$C182+(drdp!H182)*DBHR!$D182)</f>
        <v>0</v>
      </c>
      <c r="I182" s="18">
        <f>Model!$W$30*((drdp!C182)*DBHR!$B182+(drdp!F182)*DBHR!$C182+(drdp!I182)*DBHR!$D182)</f>
        <v>0</v>
      </c>
      <c r="J182" s="18">
        <f>Model!$W$30*((drdp!D182)*DBHR!$B182+(drdp!G182)*DBHR!$C182+(drdp!J182)*DBHR!$D182)</f>
        <v>0</v>
      </c>
      <c r="K182" s="21">
        <f t="shared" si="38"/>
        <v>4.7463507843635755</v>
      </c>
      <c r="L182" s="21">
        <f t="shared" si="39"/>
        <v>6.7690039708696537</v>
      </c>
      <c r="M182" s="21">
        <f t="shared" si="40"/>
        <v>0</v>
      </c>
      <c r="N182" s="21">
        <f t="shared" si="41"/>
        <v>-5.6424134354025623</v>
      </c>
      <c r="O182" s="21">
        <f t="shared" si="42"/>
        <v>0</v>
      </c>
      <c r="P182" s="21">
        <f t="shared" si="43"/>
        <v>0</v>
      </c>
      <c r="Q182" s="19">
        <f t="shared" si="44"/>
        <v>4.7463507843635755</v>
      </c>
      <c r="R182" s="19">
        <f t="shared" si="45"/>
        <v>6.7690039708696537</v>
      </c>
      <c r="S182" s="19">
        <f t="shared" si="46"/>
        <v>0</v>
      </c>
      <c r="T182" s="19">
        <f t="shared" si="47"/>
        <v>-5.6424134354025623</v>
      </c>
      <c r="U182" s="19">
        <f t="shared" si="48"/>
        <v>0</v>
      </c>
      <c r="V182" s="19">
        <f t="shared" si="49"/>
        <v>0</v>
      </c>
    </row>
    <row r="183" spans="1:22" x14ac:dyDescent="0.25">
      <c r="A183" s="26">
        <f>Wellpath!E183</f>
        <v>0</v>
      </c>
      <c r="B183" s="22">
        <v>0</v>
      </c>
      <c r="C183" s="22">
        <v>0</v>
      </c>
      <c r="D183" s="22">
        <f t="shared" si="37"/>
        <v>3.9314164891663715E-5</v>
      </c>
      <c r="E183" s="20">
        <f>Model!$W$30*((drdp!B183+drdp!K183)*DBHR!$B183+(drdp!E183+drdp!N183)*DBHR!$C183+(drdp!H183+drdp!Q183)*DBHR!$D183)</f>
        <v>0</v>
      </c>
      <c r="F183" s="20">
        <f>Model!$W$30*((drdp!C183+drdp!L183)*DBHR!$B183+(drdp!F183+drdp!O183)*DBHR!$C183+(drdp!I183+drdp!R183)*DBHR!$D183)</f>
        <v>0</v>
      </c>
      <c r="G183" s="20">
        <f>Model!$W$30*((drdp!D183+drdp!M183)*DBHR!$B183+(drdp!G183+drdp!P183)*DBHR!$C183+(drdp!J183+drdp!S183)*DBHR!$D183)</f>
        <v>0</v>
      </c>
      <c r="H183" s="18">
        <f>Model!$W$30*((drdp!B183)*DBHR!$B183+(drdp!E183)*DBHR!$C183+(drdp!H183)*DBHR!$D183)</f>
        <v>0</v>
      </c>
      <c r="I183" s="18">
        <f>Model!$W$30*((drdp!C183)*DBHR!$B183+(drdp!F183)*DBHR!$C183+(drdp!I183)*DBHR!$D183)</f>
        <v>0</v>
      </c>
      <c r="J183" s="18">
        <f>Model!$W$30*((drdp!D183)*DBHR!$B183+(drdp!G183)*DBHR!$C183+(drdp!J183)*DBHR!$D183)</f>
        <v>0</v>
      </c>
      <c r="K183" s="21">
        <f t="shared" si="38"/>
        <v>4.7463507843635755</v>
      </c>
      <c r="L183" s="21">
        <f t="shared" si="39"/>
        <v>6.7690039708696537</v>
      </c>
      <c r="M183" s="21">
        <f t="shared" si="40"/>
        <v>0</v>
      </c>
      <c r="N183" s="21">
        <f t="shared" si="41"/>
        <v>-5.6424134354025623</v>
      </c>
      <c r="O183" s="21">
        <f t="shared" si="42"/>
        <v>0</v>
      </c>
      <c r="P183" s="21">
        <f t="shared" si="43"/>
        <v>0</v>
      </c>
      <c r="Q183" s="19">
        <f t="shared" si="44"/>
        <v>4.7463507843635755</v>
      </c>
      <c r="R183" s="19">
        <f t="shared" si="45"/>
        <v>6.7690039708696537</v>
      </c>
      <c r="S183" s="19">
        <f t="shared" si="46"/>
        <v>0</v>
      </c>
      <c r="T183" s="19">
        <f t="shared" si="47"/>
        <v>-5.6424134354025623</v>
      </c>
      <c r="U183" s="19">
        <f t="shared" si="48"/>
        <v>0</v>
      </c>
      <c r="V183" s="19">
        <f t="shared" si="49"/>
        <v>0</v>
      </c>
    </row>
    <row r="184" spans="1:22" x14ac:dyDescent="0.25">
      <c r="A184" s="26">
        <f>Wellpath!E184</f>
        <v>0</v>
      </c>
      <c r="B184" s="22">
        <v>0</v>
      </c>
      <c r="C184" s="22">
        <v>0</v>
      </c>
      <c r="D184" s="22">
        <f t="shared" si="37"/>
        <v>3.9314164891663715E-5</v>
      </c>
      <c r="E184" s="20">
        <f>Model!$W$30*((drdp!B184+drdp!K184)*DBHR!$B184+(drdp!E184+drdp!N184)*DBHR!$C184+(drdp!H184+drdp!Q184)*DBHR!$D184)</f>
        <v>0</v>
      </c>
      <c r="F184" s="20">
        <f>Model!$W$30*((drdp!C184+drdp!L184)*DBHR!$B184+(drdp!F184+drdp!O184)*DBHR!$C184+(drdp!I184+drdp!R184)*DBHR!$D184)</f>
        <v>0</v>
      </c>
      <c r="G184" s="20">
        <f>Model!$W$30*((drdp!D184+drdp!M184)*DBHR!$B184+(drdp!G184+drdp!P184)*DBHR!$C184+(drdp!J184+drdp!S184)*DBHR!$D184)</f>
        <v>0</v>
      </c>
      <c r="H184" s="18">
        <f>Model!$W$30*((drdp!B184)*DBHR!$B184+(drdp!E184)*DBHR!$C184+(drdp!H184)*DBHR!$D184)</f>
        <v>0</v>
      </c>
      <c r="I184" s="18">
        <f>Model!$W$30*((drdp!C184)*DBHR!$B184+(drdp!F184)*DBHR!$C184+(drdp!I184)*DBHR!$D184)</f>
        <v>0</v>
      </c>
      <c r="J184" s="18">
        <f>Model!$W$30*((drdp!D184)*DBHR!$B184+(drdp!G184)*DBHR!$C184+(drdp!J184)*DBHR!$D184)</f>
        <v>0</v>
      </c>
      <c r="K184" s="21">
        <f t="shared" si="38"/>
        <v>4.7463507843635755</v>
      </c>
      <c r="L184" s="21">
        <f t="shared" si="39"/>
        <v>6.7690039708696537</v>
      </c>
      <c r="M184" s="21">
        <f t="shared" si="40"/>
        <v>0</v>
      </c>
      <c r="N184" s="21">
        <f t="shared" si="41"/>
        <v>-5.6424134354025623</v>
      </c>
      <c r="O184" s="21">
        <f t="shared" si="42"/>
        <v>0</v>
      </c>
      <c r="P184" s="21">
        <f t="shared" si="43"/>
        <v>0</v>
      </c>
      <c r="Q184" s="19">
        <f t="shared" si="44"/>
        <v>4.7463507843635755</v>
      </c>
      <c r="R184" s="19">
        <f t="shared" si="45"/>
        <v>6.7690039708696537</v>
      </c>
      <c r="S184" s="19">
        <f t="shared" si="46"/>
        <v>0</v>
      </c>
      <c r="T184" s="19">
        <f t="shared" si="47"/>
        <v>-5.6424134354025623</v>
      </c>
      <c r="U184" s="19">
        <f t="shared" si="48"/>
        <v>0</v>
      </c>
      <c r="V184" s="19">
        <f t="shared" si="49"/>
        <v>0</v>
      </c>
    </row>
    <row r="185" spans="1:22" x14ac:dyDescent="0.25">
      <c r="A185" s="26">
        <f>Wellpath!E185</f>
        <v>0</v>
      </c>
      <c r="B185" s="22">
        <v>0</v>
      </c>
      <c r="C185" s="22">
        <v>0</v>
      </c>
      <c r="D185" s="22">
        <f t="shared" si="37"/>
        <v>3.9314164891663715E-5</v>
      </c>
      <c r="E185" s="20">
        <f>Model!$W$30*((drdp!B185+drdp!K185)*DBHR!$B185+(drdp!E185+drdp!N185)*DBHR!$C185+(drdp!H185+drdp!Q185)*DBHR!$D185)</f>
        <v>0</v>
      </c>
      <c r="F185" s="20">
        <f>Model!$W$30*((drdp!C185+drdp!L185)*DBHR!$B185+(drdp!F185+drdp!O185)*DBHR!$C185+(drdp!I185+drdp!R185)*DBHR!$D185)</f>
        <v>0</v>
      </c>
      <c r="G185" s="20">
        <f>Model!$W$30*((drdp!D185+drdp!M185)*DBHR!$B185+(drdp!G185+drdp!P185)*DBHR!$C185+(drdp!J185+drdp!S185)*DBHR!$D185)</f>
        <v>0</v>
      </c>
      <c r="H185" s="18">
        <f>Model!$W$30*((drdp!B185)*DBHR!$B185+(drdp!E185)*DBHR!$C185+(drdp!H185)*DBHR!$D185)</f>
        <v>0</v>
      </c>
      <c r="I185" s="18">
        <f>Model!$W$30*((drdp!C185)*DBHR!$B185+(drdp!F185)*DBHR!$C185+(drdp!I185)*DBHR!$D185)</f>
        <v>0</v>
      </c>
      <c r="J185" s="18">
        <f>Model!$W$30*((drdp!D185)*DBHR!$B185+(drdp!G185)*DBHR!$C185+(drdp!J185)*DBHR!$D185)</f>
        <v>0</v>
      </c>
      <c r="K185" s="21">
        <f t="shared" si="38"/>
        <v>4.7463507843635755</v>
      </c>
      <c r="L185" s="21">
        <f t="shared" si="39"/>
        <v>6.7690039708696537</v>
      </c>
      <c r="M185" s="21">
        <f t="shared" si="40"/>
        <v>0</v>
      </c>
      <c r="N185" s="21">
        <f t="shared" si="41"/>
        <v>-5.6424134354025623</v>
      </c>
      <c r="O185" s="21">
        <f t="shared" si="42"/>
        <v>0</v>
      </c>
      <c r="P185" s="21">
        <f t="shared" si="43"/>
        <v>0</v>
      </c>
      <c r="Q185" s="19">
        <f t="shared" si="44"/>
        <v>4.7463507843635755</v>
      </c>
      <c r="R185" s="19">
        <f t="shared" si="45"/>
        <v>6.7690039708696537</v>
      </c>
      <c r="S185" s="19">
        <f t="shared" si="46"/>
        <v>0</v>
      </c>
      <c r="T185" s="19">
        <f t="shared" si="47"/>
        <v>-5.6424134354025623</v>
      </c>
      <c r="U185" s="19">
        <f t="shared" si="48"/>
        <v>0</v>
      </c>
      <c r="V185" s="19">
        <f t="shared" si="49"/>
        <v>0</v>
      </c>
    </row>
    <row r="186" spans="1:22" x14ac:dyDescent="0.25">
      <c r="A186" s="26">
        <f>Wellpath!E186</f>
        <v>0</v>
      </c>
      <c r="B186" s="22">
        <v>0</v>
      </c>
      <c r="C186" s="22">
        <v>0</v>
      </c>
      <c r="D186" s="22">
        <f t="shared" si="37"/>
        <v>3.9314164891663715E-5</v>
      </c>
      <c r="E186" s="20">
        <f>Model!$W$30*((drdp!B186+drdp!K186)*DBHR!$B186+(drdp!E186+drdp!N186)*DBHR!$C186+(drdp!H186+drdp!Q186)*DBHR!$D186)</f>
        <v>0</v>
      </c>
      <c r="F186" s="20">
        <f>Model!$W$30*((drdp!C186+drdp!L186)*DBHR!$B186+(drdp!F186+drdp!O186)*DBHR!$C186+(drdp!I186+drdp!R186)*DBHR!$D186)</f>
        <v>0</v>
      </c>
      <c r="G186" s="20">
        <f>Model!$W$30*((drdp!D186+drdp!M186)*DBHR!$B186+(drdp!G186+drdp!P186)*DBHR!$C186+(drdp!J186+drdp!S186)*DBHR!$D186)</f>
        <v>0</v>
      </c>
      <c r="H186" s="18">
        <f>Model!$W$30*((drdp!B186)*DBHR!$B186+(drdp!E186)*DBHR!$C186+(drdp!H186)*DBHR!$D186)</f>
        <v>0</v>
      </c>
      <c r="I186" s="18">
        <f>Model!$W$30*((drdp!C186)*DBHR!$B186+(drdp!F186)*DBHR!$C186+(drdp!I186)*DBHR!$D186)</f>
        <v>0</v>
      </c>
      <c r="J186" s="18">
        <f>Model!$W$30*((drdp!D186)*DBHR!$B186+(drdp!G186)*DBHR!$C186+(drdp!J186)*DBHR!$D186)</f>
        <v>0</v>
      </c>
      <c r="K186" s="21">
        <f t="shared" si="38"/>
        <v>4.7463507843635755</v>
      </c>
      <c r="L186" s="21">
        <f t="shared" si="39"/>
        <v>6.7690039708696537</v>
      </c>
      <c r="M186" s="21">
        <f t="shared" si="40"/>
        <v>0</v>
      </c>
      <c r="N186" s="21">
        <f t="shared" si="41"/>
        <v>-5.6424134354025623</v>
      </c>
      <c r="O186" s="21">
        <f t="shared" si="42"/>
        <v>0</v>
      </c>
      <c r="P186" s="21">
        <f t="shared" si="43"/>
        <v>0</v>
      </c>
      <c r="Q186" s="19">
        <f t="shared" si="44"/>
        <v>4.7463507843635755</v>
      </c>
      <c r="R186" s="19">
        <f t="shared" si="45"/>
        <v>6.7690039708696537</v>
      </c>
      <c r="S186" s="19">
        <f t="shared" si="46"/>
        <v>0</v>
      </c>
      <c r="T186" s="19">
        <f t="shared" si="47"/>
        <v>-5.6424134354025623</v>
      </c>
      <c r="U186" s="19">
        <f t="shared" si="48"/>
        <v>0</v>
      </c>
      <c r="V186" s="19">
        <f t="shared" si="49"/>
        <v>0</v>
      </c>
    </row>
    <row r="187" spans="1:22" x14ac:dyDescent="0.25">
      <c r="A187" s="26">
        <f>Wellpath!E187</f>
        <v>0</v>
      </c>
      <c r="B187" s="22">
        <v>0</v>
      </c>
      <c r="C187" s="22">
        <v>0</v>
      </c>
      <c r="D187" s="22">
        <f t="shared" si="37"/>
        <v>3.9314164891663715E-5</v>
      </c>
      <c r="E187" s="20">
        <f>Model!$W$30*((drdp!B187+drdp!K187)*DBHR!$B187+(drdp!E187+drdp!N187)*DBHR!$C187+(drdp!H187+drdp!Q187)*DBHR!$D187)</f>
        <v>0</v>
      </c>
      <c r="F187" s="20">
        <f>Model!$W$30*((drdp!C187+drdp!L187)*DBHR!$B187+(drdp!F187+drdp!O187)*DBHR!$C187+(drdp!I187+drdp!R187)*DBHR!$D187)</f>
        <v>0</v>
      </c>
      <c r="G187" s="20">
        <f>Model!$W$30*((drdp!D187+drdp!M187)*DBHR!$B187+(drdp!G187+drdp!P187)*DBHR!$C187+(drdp!J187+drdp!S187)*DBHR!$D187)</f>
        <v>0</v>
      </c>
      <c r="H187" s="18">
        <f>Model!$W$30*((drdp!B187)*DBHR!$B187+(drdp!E187)*DBHR!$C187+(drdp!H187)*DBHR!$D187)</f>
        <v>0</v>
      </c>
      <c r="I187" s="18">
        <f>Model!$W$30*((drdp!C187)*DBHR!$B187+(drdp!F187)*DBHR!$C187+(drdp!I187)*DBHR!$D187)</f>
        <v>0</v>
      </c>
      <c r="J187" s="18">
        <f>Model!$W$30*((drdp!D187)*DBHR!$B187+(drdp!G187)*DBHR!$C187+(drdp!J187)*DBHR!$D187)</f>
        <v>0</v>
      </c>
      <c r="K187" s="21">
        <f t="shared" si="38"/>
        <v>4.7463507843635755</v>
      </c>
      <c r="L187" s="21">
        <f t="shared" si="39"/>
        <v>6.7690039708696537</v>
      </c>
      <c r="M187" s="21">
        <f t="shared" si="40"/>
        <v>0</v>
      </c>
      <c r="N187" s="21">
        <f t="shared" si="41"/>
        <v>-5.6424134354025623</v>
      </c>
      <c r="O187" s="21">
        <f t="shared" si="42"/>
        <v>0</v>
      </c>
      <c r="P187" s="21">
        <f t="shared" si="43"/>
        <v>0</v>
      </c>
      <c r="Q187" s="19">
        <f t="shared" si="44"/>
        <v>4.7463507843635755</v>
      </c>
      <c r="R187" s="19">
        <f t="shared" si="45"/>
        <v>6.7690039708696537</v>
      </c>
      <c r="S187" s="19">
        <f t="shared" si="46"/>
        <v>0</v>
      </c>
      <c r="T187" s="19">
        <f t="shared" si="47"/>
        <v>-5.6424134354025623</v>
      </c>
      <c r="U187" s="19">
        <f t="shared" si="48"/>
        <v>0</v>
      </c>
      <c r="V187" s="19">
        <f t="shared" si="49"/>
        <v>0</v>
      </c>
    </row>
    <row r="188" spans="1:22" x14ac:dyDescent="0.25">
      <c r="A188" s="26">
        <f>Wellpath!E188</f>
        <v>0</v>
      </c>
      <c r="B188" s="22">
        <v>0</v>
      </c>
      <c r="C188" s="22">
        <v>0</v>
      </c>
      <c r="D188" s="22">
        <f t="shared" si="37"/>
        <v>3.9314164891663715E-5</v>
      </c>
      <c r="E188" s="20">
        <f>Model!$W$30*((drdp!B188+drdp!K188)*DBHR!$B188+(drdp!E188+drdp!N188)*DBHR!$C188+(drdp!H188+drdp!Q188)*DBHR!$D188)</f>
        <v>0</v>
      </c>
      <c r="F188" s="20">
        <f>Model!$W$30*((drdp!C188+drdp!L188)*DBHR!$B188+(drdp!F188+drdp!O188)*DBHR!$C188+(drdp!I188+drdp!R188)*DBHR!$D188)</f>
        <v>0</v>
      </c>
      <c r="G188" s="20">
        <f>Model!$W$30*((drdp!D188+drdp!M188)*DBHR!$B188+(drdp!G188+drdp!P188)*DBHR!$C188+(drdp!J188+drdp!S188)*DBHR!$D188)</f>
        <v>0</v>
      </c>
      <c r="H188" s="18">
        <f>Model!$W$30*((drdp!B188)*DBHR!$B188+(drdp!E188)*DBHR!$C188+(drdp!H188)*DBHR!$D188)</f>
        <v>0</v>
      </c>
      <c r="I188" s="18">
        <f>Model!$W$30*((drdp!C188)*DBHR!$B188+(drdp!F188)*DBHR!$C188+(drdp!I188)*DBHR!$D188)</f>
        <v>0</v>
      </c>
      <c r="J188" s="18">
        <f>Model!$W$30*((drdp!D188)*DBHR!$B188+(drdp!G188)*DBHR!$C188+(drdp!J188)*DBHR!$D188)</f>
        <v>0</v>
      </c>
      <c r="K188" s="21">
        <f t="shared" si="38"/>
        <v>4.7463507843635755</v>
      </c>
      <c r="L188" s="21">
        <f t="shared" si="39"/>
        <v>6.7690039708696537</v>
      </c>
      <c r="M188" s="21">
        <f t="shared" si="40"/>
        <v>0</v>
      </c>
      <c r="N188" s="21">
        <f t="shared" si="41"/>
        <v>-5.6424134354025623</v>
      </c>
      <c r="O188" s="21">
        <f t="shared" si="42"/>
        <v>0</v>
      </c>
      <c r="P188" s="21">
        <f t="shared" si="43"/>
        <v>0</v>
      </c>
      <c r="Q188" s="19">
        <f t="shared" si="44"/>
        <v>4.7463507843635755</v>
      </c>
      <c r="R188" s="19">
        <f t="shared" si="45"/>
        <v>6.7690039708696537</v>
      </c>
      <c r="S188" s="19">
        <f t="shared" si="46"/>
        <v>0</v>
      </c>
      <c r="T188" s="19">
        <f t="shared" si="47"/>
        <v>-5.6424134354025623</v>
      </c>
      <c r="U188" s="19">
        <f t="shared" si="48"/>
        <v>0</v>
      </c>
      <c r="V188" s="19">
        <f t="shared" si="49"/>
        <v>0</v>
      </c>
    </row>
    <row r="189" spans="1:22" x14ac:dyDescent="0.25">
      <c r="A189" s="26">
        <f>Wellpath!E189</f>
        <v>0</v>
      </c>
      <c r="B189" s="22">
        <v>0</v>
      </c>
      <c r="C189" s="22">
        <v>0</v>
      </c>
      <c r="D189" s="22">
        <f t="shared" si="37"/>
        <v>3.9314164891663715E-5</v>
      </c>
      <c r="E189" s="20">
        <f>Model!$W$30*((drdp!B189+drdp!K189)*DBHR!$B189+(drdp!E189+drdp!N189)*DBHR!$C189+(drdp!H189+drdp!Q189)*DBHR!$D189)</f>
        <v>0</v>
      </c>
      <c r="F189" s="20">
        <f>Model!$W$30*((drdp!C189+drdp!L189)*DBHR!$B189+(drdp!F189+drdp!O189)*DBHR!$C189+(drdp!I189+drdp!R189)*DBHR!$D189)</f>
        <v>0</v>
      </c>
      <c r="G189" s="20">
        <f>Model!$W$30*((drdp!D189+drdp!M189)*DBHR!$B189+(drdp!G189+drdp!P189)*DBHR!$C189+(drdp!J189+drdp!S189)*DBHR!$D189)</f>
        <v>0</v>
      </c>
      <c r="H189" s="18">
        <f>Model!$W$30*((drdp!B189)*DBHR!$B189+(drdp!E189)*DBHR!$C189+(drdp!H189)*DBHR!$D189)</f>
        <v>0</v>
      </c>
      <c r="I189" s="18">
        <f>Model!$W$30*((drdp!C189)*DBHR!$B189+(drdp!F189)*DBHR!$C189+(drdp!I189)*DBHR!$D189)</f>
        <v>0</v>
      </c>
      <c r="J189" s="18">
        <f>Model!$W$30*((drdp!D189)*DBHR!$B189+(drdp!G189)*DBHR!$C189+(drdp!J189)*DBHR!$D189)</f>
        <v>0</v>
      </c>
      <c r="K189" s="21">
        <f t="shared" si="38"/>
        <v>4.7463507843635755</v>
      </c>
      <c r="L189" s="21">
        <f t="shared" si="39"/>
        <v>6.7690039708696537</v>
      </c>
      <c r="M189" s="21">
        <f t="shared" si="40"/>
        <v>0</v>
      </c>
      <c r="N189" s="21">
        <f t="shared" si="41"/>
        <v>-5.6424134354025623</v>
      </c>
      <c r="O189" s="21">
        <f t="shared" si="42"/>
        <v>0</v>
      </c>
      <c r="P189" s="21">
        <f t="shared" si="43"/>
        <v>0</v>
      </c>
      <c r="Q189" s="19">
        <f t="shared" si="44"/>
        <v>4.7463507843635755</v>
      </c>
      <c r="R189" s="19">
        <f t="shared" si="45"/>
        <v>6.7690039708696537</v>
      </c>
      <c r="S189" s="19">
        <f t="shared" si="46"/>
        <v>0</v>
      </c>
      <c r="T189" s="19">
        <f t="shared" si="47"/>
        <v>-5.6424134354025623</v>
      </c>
      <c r="U189" s="19">
        <f t="shared" si="48"/>
        <v>0</v>
      </c>
      <c r="V189" s="19">
        <f t="shared" si="49"/>
        <v>0</v>
      </c>
    </row>
    <row r="190" spans="1:22" x14ac:dyDescent="0.25">
      <c r="A190" s="26">
        <f>Wellpath!E190</f>
        <v>0</v>
      </c>
      <c r="B190" s="22">
        <v>0</v>
      </c>
      <c r="C190" s="22">
        <v>0</v>
      </c>
      <c r="D190" s="22">
        <f t="shared" si="37"/>
        <v>3.9314164891663715E-5</v>
      </c>
      <c r="E190" s="20">
        <f>Model!$W$30*((drdp!B190+drdp!K190)*DBHR!$B190+(drdp!E190+drdp!N190)*DBHR!$C190+(drdp!H190+drdp!Q190)*DBHR!$D190)</f>
        <v>0</v>
      </c>
      <c r="F190" s="20">
        <f>Model!$W$30*((drdp!C190+drdp!L190)*DBHR!$B190+(drdp!F190+drdp!O190)*DBHR!$C190+(drdp!I190+drdp!R190)*DBHR!$D190)</f>
        <v>0</v>
      </c>
      <c r="G190" s="20">
        <f>Model!$W$30*((drdp!D190+drdp!M190)*DBHR!$B190+(drdp!G190+drdp!P190)*DBHR!$C190+(drdp!J190+drdp!S190)*DBHR!$D190)</f>
        <v>0</v>
      </c>
      <c r="H190" s="18">
        <f>Model!$W$30*((drdp!B190)*DBHR!$B190+(drdp!E190)*DBHR!$C190+(drdp!H190)*DBHR!$D190)</f>
        <v>0</v>
      </c>
      <c r="I190" s="18">
        <f>Model!$W$30*((drdp!C190)*DBHR!$B190+(drdp!F190)*DBHR!$C190+(drdp!I190)*DBHR!$D190)</f>
        <v>0</v>
      </c>
      <c r="J190" s="18">
        <f>Model!$W$30*((drdp!D190)*DBHR!$B190+(drdp!G190)*DBHR!$C190+(drdp!J190)*DBHR!$D190)</f>
        <v>0</v>
      </c>
      <c r="K190" s="21">
        <f t="shared" si="38"/>
        <v>4.7463507843635755</v>
      </c>
      <c r="L190" s="21">
        <f t="shared" si="39"/>
        <v>6.7690039708696537</v>
      </c>
      <c r="M190" s="21">
        <f t="shared" si="40"/>
        <v>0</v>
      </c>
      <c r="N190" s="21">
        <f t="shared" si="41"/>
        <v>-5.6424134354025623</v>
      </c>
      <c r="O190" s="21">
        <f t="shared" si="42"/>
        <v>0</v>
      </c>
      <c r="P190" s="21">
        <f t="shared" si="43"/>
        <v>0</v>
      </c>
      <c r="Q190" s="19">
        <f t="shared" si="44"/>
        <v>4.7463507843635755</v>
      </c>
      <c r="R190" s="19">
        <f t="shared" si="45"/>
        <v>6.7690039708696537</v>
      </c>
      <c r="S190" s="19">
        <f t="shared" si="46"/>
        <v>0</v>
      </c>
      <c r="T190" s="19">
        <f t="shared" si="47"/>
        <v>-5.6424134354025623</v>
      </c>
      <c r="U190" s="19">
        <f t="shared" si="48"/>
        <v>0</v>
      </c>
      <c r="V190" s="19">
        <f t="shared" si="49"/>
        <v>0</v>
      </c>
    </row>
    <row r="191" spans="1:22" x14ac:dyDescent="0.25">
      <c r="A191" s="26">
        <f>Wellpath!E191</f>
        <v>0</v>
      </c>
      <c r="B191" s="22">
        <v>0</v>
      </c>
      <c r="C191" s="22">
        <v>0</v>
      </c>
      <c r="D191" s="22">
        <f t="shared" si="37"/>
        <v>3.9314164891663715E-5</v>
      </c>
      <c r="E191" s="20">
        <f>Model!$W$30*((drdp!B191+drdp!K191)*DBHR!$B191+(drdp!E191+drdp!N191)*DBHR!$C191+(drdp!H191+drdp!Q191)*DBHR!$D191)</f>
        <v>0</v>
      </c>
      <c r="F191" s="20">
        <f>Model!$W$30*((drdp!C191+drdp!L191)*DBHR!$B191+(drdp!F191+drdp!O191)*DBHR!$C191+(drdp!I191+drdp!R191)*DBHR!$D191)</f>
        <v>0</v>
      </c>
      <c r="G191" s="20">
        <f>Model!$W$30*((drdp!D191+drdp!M191)*DBHR!$B191+(drdp!G191+drdp!P191)*DBHR!$C191+(drdp!J191+drdp!S191)*DBHR!$D191)</f>
        <v>0</v>
      </c>
      <c r="H191" s="18">
        <f>Model!$W$30*((drdp!B191)*DBHR!$B191+(drdp!E191)*DBHR!$C191+(drdp!H191)*DBHR!$D191)</f>
        <v>0</v>
      </c>
      <c r="I191" s="18">
        <f>Model!$W$30*((drdp!C191)*DBHR!$B191+(drdp!F191)*DBHR!$C191+(drdp!I191)*DBHR!$D191)</f>
        <v>0</v>
      </c>
      <c r="J191" s="18">
        <f>Model!$W$30*((drdp!D191)*DBHR!$B191+(drdp!G191)*DBHR!$C191+(drdp!J191)*DBHR!$D191)</f>
        <v>0</v>
      </c>
      <c r="K191" s="21">
        <f t="shared" si="38"/>
        <v>4.7463507843635755</v>
      </c>
      <c r="L191" s="21">
        <f t="shared" si="39"/>
        <v>6.7690039708696537</v>
      </c>
      <c r="M191" s="21">
        <f t="shared" si="40"/>
        <v>0</v>
      </c>
      <c r="N191" s="21">
        <f t="shared" si="41"/>
        <v>-5.6424134354025623</v>
      </c>
      <c r="O191" s="21">
        <f t="shared" si="42"/>
        <v>0</v>
      </c>
      <c r="P191" s="21">
        <f t="shared" si="43"/>
        <v>0</v>
      </c>
      <c r="Q191" s="19">
        <f t="shared" si="44"/>
        <v>4.7463507843635755</v>
      </c>
      <c r="R191" s="19">
        <f t="shared" si="45"/>
        <v>6.7690039708696537</v>
      </c>
      <c r="S191" s="19">
        <f t="shared" si="46"/>
        <v>0</v>
      </c>
      <c r="T191" s="19">
        <f t="shared" si="47"/>
        <v>-5.6424134354025623</v>
      </c>
      <c r="U191" s="19">
        <f t="shared" si="48"/>
        <v>0</v>
      </c>
      <c r="V191" s="19">
        <f t="shared" si="49"/>
        <v>0</v>
      </c>
    </row>
    <row r="192" spans="1:22" x14ac:dyDescent="0.25">
      <c r="A192" s="26">
        <f>Wellpath!E192</f>
        <v>0</v>
      </c>
      <c r="B192" s="22">
        <v>0</v>
      </c>
      <c r="C192" s="22">
        <v>0</v>
      </c>
      <c r="D192" s="22">
        <f t="shared" si="37"/>
        <v>3.9314164891663715E-5</v>
      </c>
      <c r="E192" s="20">
        <f>Model!$W$30*((drdp!B192+drdp!K192)*DBHR!$B192+(drdp!E192+drdp!N192)*DBHR!$C192+(drdp!H192+drdp!Q192)*DBHR!$D192)</f>
        <v>0</v>
      </c>
      <c r="F192" s="20">
        <f>Model!$W$30*((drdp!C192+drdp!L192)*DBHR!$B192+(drdp!F192+drdp!O192)*DBHR!$C192+(drdp!I192+drdp!R192)*DBHR!$D192)</f>
        <v>0</v>
      </c>
      <c r="G192" s="20">
        <f>Model!$W$30*((drdp!D192+drdp!M192)*DBHR!$B192+(drdp!G192+drdp!P192)*DBHR!$C192+(drdp!J192+drdp!S192)*DBHR!$D192)</f>
        <v>0</v>
      </c>
      <c r="H192" s="18">
        <f>Model!$W$30*((drdp!B192)*DBHR!$B192+(drdp!E192)*DBHR!$C192+(drdp!H192)*DBHR!$D192)</f>
        <v>0</v>
      </c>
      <c r="I192" s="18">
        <f>Model!$W$30*((drdp!C192)*DBHR!$B192+(drdp!F192)*DBHR!$C192+(drdp!I192)*DBHR!$D192)</f>
        <v>0</v>
      </c>
      <c r="J192" s="18">
        <f>Model!$W$30*((drdp!D192)*DBHR!$B192+(drdp!G192)*DBHR!$C192+(drdp!J192)*DBHR!$D192)</f>
        <v>0</v>
      </c>
      <c r="K192" s="21">
        <f t="shared" si="38"/>
        <v>4.7463507843635755</v>
      </c>
      <c r="L192" s="21">
        <f t="shared" si="39"/>
        <v>6.7690039708696537</v>
      </c>
      <c r="M192" s="21">
        <f t="shared" si="40"/>
        <v>0</v>
      </c>
      <c r="N192" s="21">
        <f t="shared" si="41"/>
        <v>-5.6424134354025623</v>
      </c>
      <c r="O192" s="21">
        <f t="shared" si="42"/>
        <v>0</v>
      </c>
      <c r="P192" s="21">
        <f t="shared" si="43"/>
        <v>0</v>
      </c>
      <c r="Q192" s="19">
        <f t="shared" si="44"/>
        <v>4.7463507843635755</v>
      </c>
      <c r="R192" s="19">
        <f t="shared" si="45"/>
        <v>6.7690039708696537</v>
      </c>
      <c r="S192" s="19">
        <f t="shared" si="46"/>
        <v>0</v>
      </c>
      <c r="T192" s="19">
        <f t="shared" si="47"/>
        <v>-5.6424134354025623</v>
      </c>
      <c r="U192" s="19">
        <f t="shared" si="48"/>
        <v>0</v>
      </c>
      <c r="V192" s="19">
        <f t="shared" si="49"/>
        <v>0</v>
      </c>
    </row>
    <row r="193" spans="1:22" x14ac:dyDescent="0.25">
      <c r="A193" s="26">
        <f>Wellpath!E193</f>
        <v>0</v>
      </c>
      <c r="B193" s="22">
        <v>0</v>
      </c>
      <c r="C193" s="22">
        <v>0</v>
      </c>
      <c r="D193" s="22">
        <f t="shared" si="37"/>
        <v>3.9314164891663715E-5</v>
      </c>
      <c r="E193" s="20">
        <f>Model!$W$30*((drdp!B193+drdp!K193)*DBHR!$B193+(drdp!E193+drdp!N193)*DBHR!$C193+(drdp!H193+drdp!Q193)*DBHR!$D193)</f>
        <v>0</v>
      </c>
      <c r="F193" s="20">
        <f>Model!$W$30*((drdp!C193+drdp!L193)*DBHR!$B193+(drdp!F193+drdp!O193)*DBHR!$C193+(drdp!I193+drdp!R193)*DBHR!$D193)</f>
        <v>0</v>
      </c>
      <c r="G193" s="20">
        <f>Model!$W$30*((drdp!D193+drdp!M193)*DBHR!$B193+(drdp!G193+drdp!P193)*DBHR!$C193+(drdp!J193+drdp!S193)*DBHR!$D193)</f>
        <v>0</v>
      </c>
      <c r="H193" s="18">
        <f>Model!$W$30*((drdp!B193)*DBHR!$B193+(drdp!E193)*DBHR!$C193+(drdp!H193)*DBHR!$D193)</f>
        <v>0</v>
      </c>
      <c r="I193" s="18">
        <f>Model!$W$30*((drdp!C193)*DBHR!$B193+(drdp!F193)*DBHR!$C193+(drdp!I193)*DBHR!$D193)</f>
        <v>0</v>
      </c>
      <c r="J193" s="18">
        <f>Model!$W$30*((drdp!D193)*DBHR!$B193+(drdp!G193)*DBHR!$C193+(drdp!J193)*DBHR!$D193)</f>
        <v>0</v>
      </c>
      <c r="K193" s="21">
        <f t="shared" si="38"/>
        <v>4.7463507843635755</v>
      </c>
      <c r="L193" s="21">
        <f t="shared" si="39"/>
        <v>6.7690039708696537</v>
      </c>
      <c r="M193" s="21">
        <f t="shared" si="40"/>
        <v>0</v>
      </c>
      <c r="N193" s="21">
        <f t="shared" si="41"/>
        <v>-5.6424134354025623</v>
      </c>
      <c r="O193" s="21">
        <f t="shared" si="42"/>
        <v>0</v>
      </c>
      <c r="P193" s="21">
        <f t="shared" si="43"/>
        <v>0</v>
      </c>
      <c r="Q193" s="19">
        <f t="shared" si="44"/>
        <v>4.7463507843635755</v>
      </c>
      <c r="R193" s="19">
        <f t="shared" si="45"/>
        <v>6.7690039708696537</v>
      </c>
      <c r="S193" s="19">
        <f t="shared" si="46"/>
        <v>0</v>
      </c>
      <c r="T193" s="19">
        <f t="shared" si="47"/>
        <v>-5.6424134354025623</v>
      </c>
      <c r="U193" s="19">
        <f t="shared" si="48"/>
        <v>0</v>
      </c>
      <c r="V193" s="19">
        <f t="shared" si="49"/>
        <v>0</v>
      </c>
    </row>
    <row r="194" spans="1:22" x14ac:dyDescent="0.25">
      <c r="A194" s="26">
        <f>Wellpath!E194</f>
        <v>0</v>
      </c>
      <c r="B194" s="22">
        <v>0</v>
      </c>
      <c r="C194" s="22">
        <v>0</v>
      </c>
      <c r="D194" s="22">
        <f t="shared" si="37"/>
        <v>3.9314164891663715E-5</v>
      </c>
      <c r="E194" s="20">
        <f>Model!$W$30*((drdp!B194+drdp!K194)*DBHR!$B194+(drdp!E194+drdp!N194)*DBHR!$C194+(drdp!H194+drdp!Q194)*DBHR!$D194)</f>
        <v>0</v>
      </c>
      <c r="F194" s="20">
        <f>Model!$W$30*((drdp!C194+drdp!L194)*DBHR!$B194+(drdp!F194+drdp!O194)*DBHR!$C194+(drdp!I194+drdp!R194)*DBHR!$D194)</f>
        <v>0</v>
      </c>
      <c r="G194" s="20">
        <f>Model!$W$30*((drdp!D194+drdp!M194)*DBHR!$B194+(drdp!G194+drdp!P194)*DBHR!$C194+(drdp!J194+drdp!S194)*DBHR!$D194)</f>
        <v>0</v>
      </c>
      <c r="H194" s="18">
        <f>Model!$W$30*((drdp!B194)*DBHR!$B194+(drdp!E194)*DBHR!$C194+(drdp!H194)*DBHR!$D194)</f>
        <v>0</v>
      </c>
      <c r="I194" s="18">
        <f>Model!$W$30*((drdp!C194)*DBHR!$B194+(drdp!F194)*DBHR!$C194+(drdp!I194)*DBHR!$D194)</f>
        <v>0</v>
      </c>
      <c r="J194" s="18">
        <f>Model!$W$30*((drdp!D194)*DBHR!$B194+(drdp!G194)*DBHR!$C194+(drdp!J194)*DBHR!$D194)</f>
        <v>0</v>
      </c>
      <c r="K194" s="21">
        <f t="shared" si="38"/>
        <v>4.7463507843635755</v>
      </c>
      <c r="L194" s="21">
        <f t="shared" si="39"/>
        <v>6.7690039708696537</v>
      </c>
      <c r="M194" s="21">
        <f t="shared" si="40"/>
        <v>0</v>
      </c>
      <c r="N194" s="21">
        <f t="shared" si="41"/>
        <v>-5.6424134354025623</v>
      </c>
      <c r="O194" s="21">
        <f t="shared" si="42"/>
        <v>0</v>
      </c>
      <c r="P194" s="21">
        <f t="shared" si="43"/>
        <v>0</v>
      </c>
      <c r="Q194" s="19">
        <f t="shared" si="44"/>
        <v>4.7463507843635755</v>
      </c>
      <c r="R194" s="19">
        <f t="shared" si="45"/>
        <v>6.7690039708696537</v>
      </c>
      <c r="S194" s="19">
        <f t="shared" si="46"/>
        <v>0</v>
      </c>
      <c r="T194" s="19">
        <f t="shared" si="47"/>
        <v>-5.6424134354025623</v>
      </c>
      <c r="U194" s="19">
        <f t="shared" si="48"/>
        <v>0</v>
      </c>
      <c r="V194" s="19">
        <f t="shared" si="49"/>
        <v>0</v>
      </c>
    </row>
    <row r="195" spans="1:22" x14ac:dyDescent="0.25">
      <c r="A195" s="26">
        <f>Wellpath!E195</f>
        <v>0</v>
      </c>
      <c r="B195" s="22">
        <v>0</v>
      </c>
      <c r="C195" s="22">
        <v>0</v>
      </c>
      <c r="D195" s="22">
        <f t="shared" ref="D195:D258" si="50">1 / (Bfield * COS(Dip))</f>
        <v>3.9314164891663715E-5</v>
      </c>
      <c r="E195" s="20">
        <f>Model!$W$30*((drdp!B195+drdp!K195)*DBHR!$B195+(drdp!E195+drdp!N195)*DBHR!$C195+(drdp!H195+drdp!Q195)*DBHR!$D195)</f>
        <v>0</v>
      </c>
      <c r="F195" s="20">
        <f>Model!$W$30*((drdp!C195+drdp!L195)*DBHR!$B195+(drdp!F195+drdp!O195)*DBHR!$C195+(drdp!I195+drdp!R195)*DBHR!$D195)</f>
        <v>0</v>
      </c>
      <c r="G195" s="20">
        <f>Model!$W$30*((drdp!D195+drdp!M195)*DBHR!$B195+(drdp!G195+drdp!P195)*DBHR!$C195+(drdp!J195+drdp!S195)*DBHR!$D195)</f>
        <v>0</v>
      </c>
      <c r="H195" s="18">
        <f>Model!$W$30*((drdp!B195)*DBHR!$B195+(drdp!E195)*DBHR!$C195+(drdp!H195)*DBHR!$D195)</f>
        <v>0</v>
      </c>
      <c r="I195" s="18">
        <f>Model!$W$30*((drdp!C195)*DBHR!$B195+(drdp!F195)*DBHR!$C195+(drdp!I195)*DBHR!$D195)</f>
        <v>0</v>
      </c>
      <c r="J195" s="18">
        <f>Model!$W$30*((drdp!D195)*DBHR!$B195+(drdp!G195)*DBHR!$C195+(drdp!J195)*DBHR!$D195)</f>
        <v>0</v>
      </c>
      <c r="K195" s="21">
        <f t="shared" si="38"/>
        <v>4.7463507843635755</v>
      </c>
      <c r="L195" s="21">
        <f t="shared" si="39"/>
        <v>6.7690039708696537</v>
      </c>
      <c r="M195" s="21">
        <f t="shared" si="40"/>
        <v>0</v>
      </c>
      <c r="N195" s="21">
        <f t="shared" si="41"/>
        <v>-5.6424134354025623</v>
      </c>
      <c r="O195" s="21">
        <f t="shared" si="42"/>
        <v>0</v>
      </c>
      <c r="P195" s="21">
        <f t="shared" si="43"/>
        <v>0</v>
      </c>
      <c r="Q195" s="19">
        <f t="shared" si="44"/>
        <v>4.7463507843635755</v>
      </c>
      <c r="R195" s="19">
        <f t="shared" si="45"/>
        <v>6.7690039708696537</v>
      </c>
      <c r="S195" s="19">
        <f t="shared" si="46"/>
        <v>0</v>
      </c>
      <c r="T195" s="19">
        <f t="shared" si="47"/>
        <v>-5.6424134354025623</v>
      </c>
      <c r="U195" s="19">
        <f t="shared" si="48"/>
        <v>0</v>
      </c>
      <c r="V195" s="19">
        <f t="shared" si="49"/>
        <v>0</v>
      </c>
    </row>
    <row r="196" spans="1:22" x14ac:dyDescent="0.25">
      <c r="A196" s="26">
        <f>Wellpath!E196</f>
        <v>0</v>
      </c>
      <c r="B196" s="22">
        <v>0</v>
      </c>
      <c r="C196" s="22">
        <v>0</v>
      </c>
      <c r="D196" s="22">
        <f t="shared" si="50"/>
        <v>3.9314164891663715E-5</v>
      </c>
      <c r="E196" s="20">
        <f>Model!$W$30*((drdp!B196+drdp!K196)*DBHR!$B196+(drdp!E196+drdp!N196)*DBHR!$C196+(drdp!H196+drdp!Q196)*DBHR!$D196)</f>
        <v>0</v>
      </c>
      <c r="F196" s="20">
        <f>Model!$W$30*((drdp!C196+drdp!L196)*DBHR!$B196+(drdp!F196+drdp!O196)*DBHR!$C196+(drdp!I196+drdp!R196)*DBHR!$D196)</f>
        <v>0</v>
      </c>
      <c r="G196" s="20">
        <f>Model!$W$30*((drdp!D196+drdp!M196)*DBHR!$B196+(drdp!G196+drdp!P196)*DBHR!$C196+(drdp!J196+drdp!S196)*DBHR!$D196)</f>
        <v>0</v>
      </c>
      <c r="H196" s="18">
        <f>Model!$W$30*((drdp!B196)*DBHR!$B196+(drdp!E196)*DBHR!$C196+(drdp!H196)*DBHR!$D196)</f>
        <v>0</v>
      </c>
      <c r="I196" s="18">
        <f>Model!$W$30*((drdp!C196)*DBHR!$B196+(drdp!F196)*DBHR!$C196+(drdp!I196)*DBHR!$D196)</f>
        <v>0</v>
      </c>
      <c r="J196" s="18">
        <f>Model!$W$30*((drdp!D196)*DBHR!$B196+(drdp!G196)*DBHR!$C196+(drdp!J196)*DBHR!$D196)</f>
        <v>0</v>
      </c>
      <c r="K196" s="21">
        <f t="shared" si="38"/>
        <v>4.7463507843635755</v>
      </c>
      <c r="L196" s="21">
        <f t="shared" si="39"/>
        <v>6.7690039708696537</v>
      </c>
      <c r="M196" s="21">
        <f t="shared" si="40"/>
        <v>0</v>
      </c>
      <c r="N196" s="21">
        <f t="shared" si="41"/>
        <v>-5.6424134354025623</v>
      </c>
      <c r="O196" s="21">
        <f t="shared" si="42"/>
        <v>0</v>
      </c>
      <c r="P196" s="21">
        <f t="shared" si="43"/>
        <v>0</v>
      </c>
      <c r="Q196" s="19">
        <f t="shared" si="44"/>
        <v>4.7463507843635755</v>
      </c>
      <c r="R196" s="19">
        <f t="shared" si="45"/>
        <v>6.7690039708696537</v>
      </c>
      <c r="S196" s="19">
        <f t="shared" si="46"/>
        <v>0</v>
      </c>
      <c r="T196" s="19">
        <f t="shared" si="47"/>
        <v>-5.6424134354025623</v>
      </c>
      <c r="U196" s="19">
        <f t="shared" si="48"/>
        <v>0</v>
      </c>
      <c r="V196" s="19">
        <f t="shared" si="49"/>
        <v>0</v>
      </c>
    </row>
    <row r="197" spans="1:22" x14ac:dyDescent="0.25">
      <c r="A197" s="26">
        <f>Wellpath!E197</f>
        <v>0</v>
      </c>
      <c r="B197" s="22">
        <v>0</v>
      </c>
      <c r="C197" s="22">
        <v>0</v>
      </c>
      <c r="D197" s="22">
        <f t="shared" si="50"/>
        <v>3.9314164891663715E-5</v>
      </c>
      <c r="E197" s="20">
        <f>Model!$W$30*((drdp!B197+drdp!K197)*DBHR!$B197+(drdp!E197+drdp!N197)*DBHR!$C197+(drdp!H197+drdp!Q197)*DBHR!$D197)</f>
        <v>0</v>
      </c>
      <c r="F197" s="20">
        <f>Model!$W$30*((drdp!C197+drdp!L197)*DBHR!$B197+(drdp!F197+drdp!O197)*DBHR!$C197+(drdp!I197+drdp!R197)*DBHR!$D197)</f>
        <v>0</v>
      </c>
      <c r="G197" s="20">
        <f>Model!$W$30*((drdp!D197+drdp!M197)*DBHR!$B197+(drdp!G197+drdp!P197)*DBHR!$C197+(drdp!J197+drdp!S197)*DBHR!$D197)</f>
        <v>0</v>
      </c>
      <c r="H197" s="18">
        <f>Model!$W$30*((drdp!B197)*DBHR!$B197+(drdp!E197)*DBHR!$C197+(drdp!H197)*DBHR!$D197)</f>
        <v>0</v>
      </c>
      <c r="I197" s="18">
        <f>Model!$W$30*((drdp!C197)*DBHR!$B197+(drdp!F197)*DBHR!$C197+(drdp!I197)*DBHR!$D197)</f>
        <v>0</v>
      </c>
      <c r="J197" s="18">
        <f>Model!$W$30*((drdp!D197)*DBHR!$B197+(drdp!G197)*DBHR!$C197+(drdp!J197)*DBHR!$D197)</f>
        <v>0</v>
      </c>
      <c r="K197" s="21">
        <f t="shared" si="38"/>
        <v>4.7463507843635755</v>
      </c>
      <c r="L197" s="21">
        <f t="shared" si="39"/>
        <v>6.7690039708696537</v>
      </c>
      <c r="M197" s="21">
        <f t="shared" si="40"/>
        <v>0</v>
      </c>
      <c r="N197" s="21">
        <f t="shared" si="41"/>
        <v>-5.6424134354025623</v>
      </c>
      <c r="O197" s="21">
        <f t="shared" si="42"/>
        <v>0</v>
      </c>
      <c r="P197" s="21">
        <f t="shared" si="43"/>
        <v>0</v>
      </c>
      <c r="Q197" s="19">
        <f t="shared" si="44"/>
        <v>4.7463507843635755</v>
      </c>
      <c r="R197" s="19">
        <f t="shared" si="45"/>
        <v>6.7690039708696537</v>
      </c>
      <c r="S197" s="19">
        <f t="shared" si="46"/>
        <v>0</v>
      </c>
      <c r="T197" s="19">
        <f t="shared" si="47"/>
        <v>-5.6424134354025623</v>
      </c>
      <c r="U197" s="19">
        <f t="shared" si="48"/>
        <v>0</v>
      </c>
      <c r="V197" s="19">
        <f t="shared" si="49"/>
        <v>0</v>
      </c>
    </row>
    <row r="198" spans="1:22" x14ac:dyDescent="0.25">
      <c r="A198" s="26">
        <f>Wellpath!E198</f>
        <v>0</v>
      </c>
      <c r="B198" s="22">
        <v>0</v>
      </c>
      <c r="C198" s="22">
        <v>0</v>
      </c>
      <c r="D198" s="22">
        <f t="shared" si="50"/>
        <v>3.9314164891663715E-5</v>
      </c>
      <c r="E198" s="20">
        <f>Model!$W$30*((drdp!B198+drdp!K198)*DBHR!$B198+(drdp!E198+drdp!N198)*DBHR!$C198+(drdp!H198+drdp!Q198)*DBHR!$D198)</f>
        <v>0</v>
      </c>
      <c r="F198" s="20">
        <f>Model!$W$30*((drdp!C198+drdp!L198)*DBHR!$B198+(drdp!F198+drdp!O198)*DBHR!$C198+(drdp!I198+drdp!R198)*DBHR!$D198)</f>
        <v>0</v>
      </c>
      <c r="G198" s="20">
        <f>Model!$W$30*((drdp!D198+drdp!M198)*DBHR!$B198+(drdp!G198+drdp!P198)*DBHR!$C198+(drdp!J198+drdp!S198)*DBHR!$D198)</f>
        <v>0</v>
      </c>
      <c r="H198" s="18">
        <f>Model!$W$30*((drdp!B198)*DBHR!$B198+(drdp!E198)*DBHR!$C198+(drdp!H198)*DBHR!$D198)</f>
        <v>0</v>
      </c>
      <c r="I198" s="18">
        <f>Model!$W$30*((drdp!C198)*DBHR!$B198+(drdp!F198)*DBHR!$C198+(drdp!I198)*DBHR!$D198)</f>
        <v>0</v>
      </c>
      <c r="J198" s="18">
        <f>Model!$W$30*((drdp!D198)*DBHR!$B198+(drdp!G198)*DBHR!$C198+(drdp!J198)*DBHR!$D198)</f>
        <v>0</v>
      </c>
      <c r="K198" s="21">
        <f t="shared" ref="K198:K261" si="51">K197+E198^2</f>
        <v>4.7463507843635755</v>
      </c>
      <c r="L198" s="21">
        <f t="shared" ref="L198:L261" si="52">L197+F198^2</f>
        <v>6.7690039708696537</v>
      </c>
      <c r="M198" s="21">
        <f t="shared" ref="M198:M261" si="53">M197+G198^2</f>
        <v>0</v>
      </c>
      <c r="N198" s="21">
        <f t="shared" ref="N198:N261" si="54">N197+E198*F198</f>
        <v>-5.6424134354025623</v>
      </c>
      <c r="O198" s="21">
        <f t="shared" ref="O198:O261" si="55">O197+E198*G198</f>
        <v>0</v>
      </c>
      <c r="P198" s="21">
        <f t="shared" ref="P198:P261" si="56">P197+F198*G198</f>
        <v>0</v>
      </c>
      <c r="Q198" s="19">
        <f t="shared" ref="Q198:Q261" si="57">K197+H198^2</f>
        <v>4.7463507843635755</v>
      </c>
      <c r="R198" s="19">
        <f t="shared" ref="R198:R261" si="58">L197+I198^2</f>
        <v>6.7690039708696537</v>
      </c>
      <c r="S198" s="19">
        <f t="shared" ref="S198:S261" si="59">M197+J198^2</f>
        <v>0</v>
      </c>
      <c r="T198" s="19">
        <f t="shared" ref="T198:T261" si="60">N197+H198*I198</f>
        <v>-5.6424134354025623</v>
      </c>
      <c r="U198" s="19">
        <f t="shared" ref="U198:U261" si="61">O197+H198*J198</f>
        <v>0</v>
      </c>
      <c r="V198" s="19">
        <f t="shared" ref="V198:V261" si="62">P197+I198*J198</f>
        <v>0</v>
      </c>
    </row>
    <row r="199" spans="1:22" x14ac:dyDescent="0.25">
      <c r="A199" s="26">
        <f>Wellpath!E199</f>
        <v>0</v>
      </c>
      <c r="B199" s="22">
        <v>0</v>
      </c>
      <c r="C199" s="22">
        <v>0</v>
      </c>
      <c r="D199" s="22">
        <f t="shared" si="50"/>
        <v>3.9314164891663715E-5</v>
      </c>
      <c r="E199" s="20">
        <f>Model!$W$30*((drdp!B199+drdp!K199)*DBHR!$B199+(drdp!E199+drdp!N199)*DBHR!$C199+(drdp!H199+drdp!Q199)*DBHR!$D199)</f>
        <v>0</v>
      </c>
      <c r="F199" s="20">
        <f>Model!$W$30*((drdp!C199+drdp!L199)*DBHR!$B199+(drdp!F199+drdp!O199)*DBHR!$C199+(drdp!I199+drdp!R199)*DBHR!$D199)</f>
        <v>0</v>
      </c>
      <c r="G199" s="20">
        <f>Model!$W$30*((drdp!D199+drdp!M199)*DBHR!$B199+(drdp!G199+drdp!P199)*DBHR!$C199+(drdp!J199+drdp!S199)*DBHR!$D199)</f>
        <v>0</v>
      </c>
      <c r="H199" s="18">
        <f>Model!$W$30*((drdp!B199)*DBHR!$B199+(drdp!E199)*DBHR!$C199+(drdp!H199)*DBHR!$D199)</f>
        <v>0</v>
      </c>
      <c r="I199" s="18">
        <f>Model!$W$30*((drdp!C199)*DBHR!$B199+(drdp!F199)*DBHR!$C199+(drdp!I199)*DBHR!$D199)</f>
        <v>0</v>
      </c>
      <c r="J199" s="18">
        <f>Model!$W$30*((drdp!D199)*DBHR!$B199+(drdp!G199)*DBHR!$C199+(drdp!J199)*DBHR!$D199)</f>
        <v>0</v>
      </c>
      <c r="K199" s="21">
        <f t="shared" si="51"/>
        <v>4.7463507843635755</v>
      </c>
      <c r="L199" s="21">
        <f t="shared" si="52"/>
        <v>6.7690039708696537</v>
      </c>
      <c r="M199" s="21">
        <f t="shared" si="53"/>
        <v>0</v>
      </c>
      <c r="N199" s="21">
        <f t="shared" si="54"/>
        <v>-5.6424134354025623</v>
      </c>
      <c r="O199" s="21">
        <f t="shared" si="55"/>
        <v>0</v>
      </c>
      <c r="P199" s="21">
        <f t="shared" si="56"/>
        <v>0</v>
      </c>
      <c r="Q199" s="19">
        <f t="shared" si="57"/>
        <v>4.7463507843635755</v>
      </c>
      <c r="R199" s="19">
        <f t="shared" si="58"/>
        <v>6.7690039708696537</v>
      </c>
      <c r="S199" s="19">
        <f t="shared" si="59"/>
        <v>0</v>
      </c>
      <c r="T199" s="19">
        <f t="shared" si="60"/>
        <v>-5.6424134354025623</v>
      </c>
      <c r="U199" s="19">
        <f t="shared" si="61"/>
        <v>0</v>
      </c>
      <c r="V199" s="19">
        <f t="shared" si="62"/>
        <v>0</v>
      </c>
    </row>
    <row r="200" spans="1:22" x14ac:dyDescent="0.25">
      <c r="A200" s="26">
        <f>Wellpath!E200</f>
        <v>0</v>
      </c>
      <c r="B200" s="22">
        <v>0</v>
      </c>
      <c r="C200" s="22">
        <v>0</v>
      </c>
      <c r="D200" s="22">
        <f t="shared" si="50"/>
        <v>3.9314164891663715E-5</v>
      </c>
      <c r="E200" s="20">
        <f>Model!$W$30*((drdp!B200+drdp!K200)*DBHR!$B200+(drdp!E200+drdp!N200)*DBHR!$C200+(drdp!H200+drdp!Q200)*DBHR!$D200)</f>
        <v>0</v>
      </c>
      <c r="F200" s="20">
        <f>Model!$W$30*((drdp!C200+drdp!L200)*DBHR!$B200+(drdp!F200+drdp!O200)*DBHR!$C200+(drdp!I200+drdp!R200)*DBHR!$D200)</f>
        <v>0</v>
      </c>
      <c r="G200" s="20">
        <f>Model!$W$30*((drdp!D200+drdp!M200)*DBHR!$B200+(drdp!G200+drdp!P200)*DBHR!$C200+(drdp!J200+drdp!S200)*DBHR!$D200)</f>
        <v>0</v>
      </c>
      <c r="H200" s="18">
        <f>Model!$W$30*((drdp!B200)*DBHR!$B200+(drdp!E200)*DBHR!$C200+(drdp!H200)*DBHR!$D200)</f>
        <v>0</v>
      </c>
      <c r="I200" s="18">
        <f>Model!$W$30*((drdp!C200)*DBHR!$B200+(drdp!F200)*DBHR!$C200+(drdp!I200)*DBHR!$D200)</f>
        <v>0</v>
      </c>
      <c r="J200" s="18">
        <f>Model!$W$30*((drdp!D200)*DBHR!$B200+(drdp!G200)*DBHR!$C200+(drdp!J200)*DBHR!$D200)</f>
        <v>0</v>
      </c>
      <c r="K200" s="21">
        <f t="shared" si="51"/>
        <v>4.7463507843635755</v>
      </c>
      <c r="L200" s="21">
        <f t="shared" si="52"/>
        <v>6.7690039708696537</v>
      </c>
      <c r="M200" s="21">
        <f t="shared" si="53"/>
        <v>0</v>
      </c>
      <c r="N200" s="21">
        <f t="shared" si="54"/>
        <v>-5.6424134354025623</v>
      </c>
      <c r="O200" s="21">
        <f t="shared" si="55"/>
        <v>0</v>
      </c>
      <c r="P200" s="21">
        <f t="shared" si="56"/>
        <v>0</v>
      </c>
      <c r="Q200" s="19">
        <f t="shared" si="57"/>
        <v>4.7463507843635755</v>
      </c>
      <c r="R200" s="19">
        <f t="shared" si="58"/>
        <v>6.7690039708696537</v>
      </c>
      <c r="S200" s="19">
        <f t="shared" si="59"/>
        <v>0</v>
      </c>
      <c r="T200" s="19">
        <f t="shared" si="60"/>
        <v>-5.6424134354025623</v>
      </c>
      <c r="U200" s="19">
        <f t="shared" si="61"/>
        <v>0</v>
      </c>
      <c r="V200" s="19">
        <f t="shared" si="62"/>
        <v>0</v>
      </c>
    </row>
    <row r="201" spans="1:22" x14ac:dyDescent="0.25">
      <c r="A201" s="26">
        <f>Wellpath!E201</f>
        <v>0</v>
      </c>
      <c r="B201" s="22">
        <v>0</v>
      </c>
      <c r="C201" s="22">
        <v>0</v>
      </c>
      <c r="D201" s="22">
        <f t="shared" si="50"/>
        <v>3.9314164891663715E-5</v>
      </c>
      <c r="E201" s="20">
        <f>Model!$W$30*((drdp!B201+drdp!K201)*DBHR!$B201+(drdp!E201+drdp!N201)*DBHR!$C201+(drdp!H201+drdp!Q201)*DBHR!$D201)</f>
        <v>0</v>
      </c>
      <c r="F201" s="20">
        <f>Model!$W$30*((drdp!C201+drdp!L201)*DBHR!$B201+(drdp!F201+drdp!O201)*DBHR!$C201+(drdp!I201+drdp!R201)*DBHR!$D201)</f>
        <v>0</v>
      </c>
      <c r="G201" s="20">
        <f>Model!$W$30*((drdp!D201+drdp!M201)*DBHR!$B201+(drdp!G201+drdp!P201)*DBHR!$C201+(drdp!J201+drdp!S201)*DBHR!$D201)</f>
        <v>0</v>
      </c>
      <c r="H201" s="18">
        <f>Model!$W$30*((drdp!B201)*DBHR!$B201+(drdp!E201)*DBHR!$C201+(drdp!H201)*DBHR!$D201)</f>
        <v>0</v>
      </c>
      <c r="I201" s="18">
        <f>Model!$W$30*((drdp!C201)*DBHR!$B201+(drdp!F201)*DBHR!$C201+(drdp!I201)*DBHR!$D201)</f>
        <v>0</v>
      </c>
      <c r="J201" s="18">
        <f>Model!$W$30*((drdp!D201)*DBHR!$B201+(drdp!G201)*DBHR!$C201+(drdp!J201)*DBHR!$D201)</f>
        <v>0</v>
      </c>
      <c r="K201" s="21">
        <f t="shared" si="51"/>
        <v>4.7463507843635755</v>
      </c>
      <c r="L201" s="21">
        <f t="shared" si="52"/>
        <v>6.7690039708696537</v>
      </c>
      <c r="M201" s="21">
        <f t="shared" si="53"/>
        <v>0</v>
      </c>
      <c r="N201" s="21">
        <f t="shared" si="54"/>
        <v>-5.6424134354025623</v>
      </c>
      <c r="O201" s="21">
        <f t="shared" si="55"/>
        <v>0</v>
      </c>
      <c r="P201" s="21">
        <f t="shared" si="56"/>
        <v>0</v>
      </c>
      <c r="Q201" s="19">
        <f t="shared" si="57"/>
        <v>4.7463507843635755</v>
      </c>
      <c r="R201" s="19">
        <f t="shared" si="58"/>
        <v>6.7690039708696537</v>
      </c>
      <c r="S201" s="19">
        <f t="shared" si="59"/>
        <v>0</v>
      </c>
      <c r="T201" s="19">
        <f t="shared" si="60"/>
        <v>-5.6424134354025623</v>
      </c>
      <c r="U201" s="19">
        <f t="shared" si="61"/>
        <v>0</v>
      </c>
      <c r="V201" s="19">
        <f t="shared" si="62"/>
        <v>0</v>
      </c>
    </row>
    <row r="202" spans="1:22" x14ac:dyDescent="0.25">
      <c r="A202" s="26">
        <f>Wellpath!E202</f>
        <v>0</v>
      </c>
      <c r="B202" s="22">
        <v>0</v>
      </c>
      <c r="C202" s="22">
        <v>0</v>
      </c>
      <c r="D202" s="22">
        <f t="shared" si="50"/>
        <v>3.9314164891663715E-5</v>
      </c>
      <c r="E202" s="20">
        <f>Model!$W$30*((drdp!B202+drdp!K202)*DBHR!$B202+(drdp!E202+drdp!N202)*DBHR!$C202+(drdp!H202+drdp!Q202)*DBHR!$D202)</f>
        <v>0</v>
      </c>
      <c r="F202" s="20">
        <f>Model!$W$30*((drdp!C202+drdp!L202)*DBHR!$B202+(drdp!F202+drdp!O202)*DBHR!$C202+(drdp!I202+drdp!R202)*DBHR!$D202)</f>
        <v>0</v>
      </c>
      <c r="G202" s="20">
        <f>Model!$W$30*((drdp!D202+drdp!M202)*DBHR!$B202+(drdp!G202+drdp!P202)*DBHR!$C202+(drdp!J202+drdp!S202)*DBHR!$D202)</f>
        <v>0</v>
      </c>
      <c r="H202" s="18">
        <f>Model!$W$30*((drdp!B202)*DBHR!$B202+(drdp!E202)*DBHR!$C202+(drdp!H202)*DBHR!$D202)</f>
        <v>0</v>
      </c>
      <c r="I202" s="18">
        <f>Model!$W$30*((drdp!C202)*DBHR!$B202+(drdp!F202)*DBHR!$C202+(drdp!I202)*DBHR!$D202)</f>
        <v>0</v>
      </c>
      <c r="J202" s="18">
        <f>Model!$W$30*((drdp!D202)*DBHR!$B202+(drdp!G202)*DBHR!$C202+(drdp!J202)*DBHR!$D202)</f>
        <v>0</v>
      </c>
      <c r="K202" s="21">
        <f t="shared" si="51"/>
        <v>4.7463507843635755</v>
      </c>
      <c r="L202" s="21">
        <f t="shared" si="52"/>
        <v>6.7690039708696537</v>
      </c>
      <c r="M202" s="21">
        <f t="shared" si="53"/>
        <v>0</v>
      </c>
      <c r="N202" s="21">
        <f t="shared" si="54"/>
        <v>-5.6424134354025623</v>
      </c>
      <c r="O202" s="21">
        <f t="shared" si="55"/>
        <v>0</v>
      </c>
      <c r="P202" s="21">
        <f t="shared" si="56"/>
        <v>0</v>
      </c>
      <c r="Q202" s="19">
        <f t="shared" si="57"/>
        <v>4.7463507843635755</v>
      </c>
      <c r="R202" s="19">
        <f t="shared" si="58"/>
        <v>6.7690039708696537</v>
      </c>
      <c r="S202" s="19">
        <f t="shared" si="59"/>
        <v>0</v>
      </c>
      <c r="T202" s="19">
        <f t="shared" si="60"/>
        <v>-5.6424134354025623</v>
      </c>
      <c r="U202" s="19">
        <f t="shared" si="61"/>
        <v>0</v>
      </c>
      <c r="V202" s="19">
        <f t="shared" si="62"/>
        <v>0</v>
      </c>
    </row>
    <row r="203" spans="1:22" x14ac:dyDescent="0.25">
      <c r="A203" s="26">
        <f>Wellpath!E203</f>
        <v>0</v>
      </c>
      <c r="B203" s="22">
        <v>0</v>
      </c>
      <c r="C203" s="22">
        <v>0</v>
      </c>
      <c r="D203" s="22">
        <f t="shared" si="50"/>
        <v>3.9314164891663715E-5</v>
      </c>
      <c r="E203" s="20">
        <f>Model!$W$30*((drdp!B203+drdp!K203)*DBHR!$B203+(drdp!E203+drdp!N203)*DBHR!$C203+(drdp!H203+drdp!Q203)*DBHR!$D203)</f>
        <v>0</v>
      </c>
      <c r="F203" s="20">
        <f>Model!$W$30*((drdp!C203+drdp!L203)*DBHR!$B203+(drdp!F203+drdp!O203)*DBHR!$C203+(drdp!I203+drdp!R203)*DBHR!$D203)</f>
        <v>0</v>
      </c>
      <c r="G203" s="20">
        <f>Model!$W$30*((drdp!D203+drdp!M203)*DBHR!$B203+(drdp!G203+drdp!P203)*DBHR!$C203+(drdp!J203+drdp!S203)*DBHR!$D203)</f>
        <v>0</v>
      </c>
      <c r="H203" s="18">
        <f>Model!$W$30*((drdp!B203)*DBHR!$B203+(drdp!E203)*DBHR!$C203+(drdp!H203)*DBHR!$D203)</f>
        <v>0</v>
      </c>
      <c r="I203" s="18">
        <f>Model!$W$30*((drdp!C203)*DBHR!$B203+(drdp!F203)*DBHR!$C203+(drdp!I203)*DBHR!$D203)</f>
        <v>0</v>
      </c>
      <c r="J203" s="18">
        <f>Model!$W$30*((drdp!D203)*DBHR!$B203+(drdp!G203)*DBHR!$C203+(drdp!J203)*DBHR!$D203)</f>
        <v>0</v>
      </c>
      <c r="K203" s="21">
        <f t="shared" si="51"/>
        <v>4.7463507843635755</v>
      </c>
      <c r="L203" s="21">
        <f t="shared" si="52"/>
        <v>6.7690039708696537</v>
      </c>
      <c r="M203" s="21">
        <f t="shared" si="53"/>
        <v>0</v>
      </c>
      <c r="N203" s="21">
        <f t="shared" si="54"/>
        <v>-5.6424134354025623</v>
      </c>
      <c r="O203" s="21">
        <f t="shared" si="55"/>
        <v>0</v>
      </c>
      <c r="P203" s="21">
        <f t="shared" si="56"/>
        <v>0</v>
      </c>
      <c r="Q203" s="19">
        <f t="shared" si="57"/>
        <v>4.7463507843635755</v>
      </c>
      <c r="R203" s="19">
        <f t="shared" si="58"/>
        <v>6.7690039708696537</v>
      </c>
      <c r="S203" s="19">
        <f t="shared" si="59"/>
        <v>0</v>
      </c>
      <c r="T203" s="19">
        <f t="shared" si="60"/>
        <v>-5.6424134354025623</v>
      </c>
      <c r="U203" s="19">
        <f t="shared" si="61"/>
        <v>0</v>
      </c>
      <c r="V203" s="19">
        <f t="shared" si="62"/>
        <v>0</v>
      </c>
    </row>
    <row r="204" spans="1:22" x14ac:dyDescent="0.25">
      <c r="A204" s="26">
        <f>Wellpath!E204</f>
        <v>0</v>
      </c>
      <c r="B204" s="22">
        <v>0</v>
      </c>
      <c r="C204" s="22">
        <v>0</v>
      </c>
      <c r="D204" s="22">
        <f t="shared" si="50"/>
        <v>3.9314164891663715E-5</v>
      </c>
      <c r="E204" s="20">
        <f>Model!$W$30*((drdp!B204+drdp!K204)*DBHR!$B204+(drdp!E204+drdp!N204)*DBHR!$C204+(drdp!H204+drdp!Q204)*DBHR!$D204)</f>
        <v>0</v>
      </c>
      <c r="F204" s="20">
        <f>Model!$W$30*((drdp!C204+drdp!L204)*DBHR!$B204+(drdp!F204+drdp!O204)*DBHR!$C204+(drdp!I204+drdp!R204)*DBHR!$D204)</f>
        <v>0</v>
      </c>
      <c r="G204" s="20">
        <f>Model!$W$30*((drdp!D204+drdp!M204)*DBHR!$B204+(drdp!G204+drdp!P204)*DBHR!$C204+(drdp!J204+drdp!S204)*DBHR!$D204)</f>
        <v>0</v>
      </c>
      <c r="H204" s="18">
        <f>Model!$W$30*((drdp!B204)*DBHR!$B204+(drdp!E204)*DBHR!$C204+(drdp!H204)*DBHR!$D204)</f>
        <v>0</v>
      </c>
      <c r="I204" s="18">
        <f>Model!$W$30*((drdp!C204)*DBHR!$B204+(drdp!F204)*DBHR!$C204+(drdp!I204)*DBHR!$D204)</f>
        <v>0</v>
      </c>
      <c r="J204" s="18">
        <f>Model!$W$30*((drdp!D204)*DBHR!$B204+(drdp!G204)*DBHR!$C204+(drdp!J204)*DBHR!$D204)</f>
        <v>0</v>
      </c>
      <c r="K204" s="21">
        <f t="shared" si="51"/>
        <v>4.7463507843635755</v>
      </c>
      <c r="L204" s="21">
        <f t="shared" si="52"/>
        <v>6.7690039708696537</v>
      </c>
      <c r="M204" s="21">
        <f t="shared" si="53"/>
        <v>0</v>
      </c>
      <c r="N204" s="21">
        <f t="shared" si="54"/>
        <v>-5.6424134354025623</v>
      </c>
      <c r="O204" s="21">
        <f t="shared" si="55"/>
        <v>0</v>
      </c>
      <c r="P204" s="21">
        <f t="shared" si="56"/>
        <v>0</v>
      </c>
      <c r="Q204" s="19">
        <f t="shared" si="57"/>
        <v>4.7463507843635755</v>
      </c>
      <c r="R204" s="19">
        <f t="shared" si="58"/>
        <v>6.7690039708696537</v>
      </c>
      <c r="S204" s="19">
        <f t="shared" si="59"/>
        <v>0</v>
      </c>
      <c r="T204" s="19">
        <f t="shared" si="60"/>
        <v>-5.6424134354025623</v>
      </c>
      <c r="U204" s="19">
        <f t="shared" si="61"/>
        <v>0</v>
      </c>
      <c r="V204" s="19">
        <f t="shared" si="62"/>
        <v>0</v>
      </c>
    </row>
    <row r="205" spans="1:22" x14ac:dyDescent="0.25">
      <c r="A205" s="26">
        <f>Wellpath!E205</f>
        <v>0</v>
      </c>
      <c r="B205" s="22">
        <v>0</v>
      </c>
      <c r="C205" s="22">
        <v>0</v>
      </c>
      <c r="D205" s="22">
        <f t="shared" si="50"/>
        <v>3.9314164891663715E-5</v>
      </c>
      <c r="E205" s="20">
        <f>Model!$W$30*((drdp!B205+drdp!K205)*DBHR!$B205+(drdp!E205+drdp!N205)*DBHR!$C205+(drdp!H205+drdp!Q205)*DBHR!$D205)</f>
        <v>0</v>
      </c>
      <c r="F205" s="20">
        <f>Model!$W$30*((drdp!C205+drdp!L205)*DBHR!$B205+(drdp!F205+drdp!O205)*DBHR!$C205+(drdp!I205+drdp!R205)*DBHR!$D205)</f>
        <v>0</v>
      </c>
      <c r="G205" s="20">
        <f>Model!$W$30*((drdp!D205+drdp!M205)*DBHR!$B205+(drdp!G205+drdp!P205)*DBHR!$C205+(drdp!J205+drdp!S205)*DBHR!$D205)</f>
        <v>0</v>
      </c>
      <c r="H205" s="18">
        <f>Model!$W$30*((drdp!B205)*DBHR!$B205+(drdp!E205)*DBHR!$C205+(drdp!H205)*DBHR!$D205)</f>
        <v>0</v>
      </c>
      <c r="I205" s="18">
        <f>Model!$W$30*((drdp!C205)*DBHR!$B205+(drdp!F205)*DBHR!$C205+(drdp!I205)*DBHR!$D205)</f>
        <v>0</v>
      </c>
      <c r="J205" s="18">
        <f>Model!$W$30*((drdp!D205)*DBHR!$B205+(drdp!G205)*DBHR!$C205+(drdp!J205)*DBHR!$D205)</f>
        <v>0</v>
      </c>
      <c r="K205" s="21">
        <f t="shared" si="51"/>
        <v>4.7463507843635755</v>
      </c>
      <c r="L205" s="21">
        <f t="shared" si="52"/>
        <v>6.7690039708696537</v>
      </c>
      <c r="M205" s="21">
        <f t="shared" si="53"/>
        <v>0</v>
      </c>
      <c r="N205" s="21">
        <f t="shared" si="54"/>
        <v>-5.6424134354025623</v>
      </c>
      <c r="O205" s="21">
        <f t="shared" si="55"/>
        <v>0</v>
      </c>
      <c r="P205" s="21">
        <f t="shared" si="56"/>
        <v>0</v>
      </c>
      <c r="Q205" s="19">
        <f t="shared" si="57"/>
        <v>4.7463507843635755</v>
      </c>
      <c r="R205" s="19">
        <f t="shared" si="58"/>
        <v>6.7690039708696537</v>
      </c>
      <c r="S205" s="19">
        <f t="shared" si="59"/>
        <v>0</v>
      </c>
      <c r="T205" s="19">
        <f t="shared" si="60"/>
        <v>-5.6424134354025623</v>
      </c>
      <c r="U205" s="19">
        <f t="shared" si="61"/>
        <v>0</v>
      </c>
      <c r="V205" s="19">
        <f t="shared" si="62"/>
        <v>0</v>
      </c>
    </row>
    <row r="206" spans="1:22" x14ac:dyDescent="0.25">
      <c r="A206" s="26">
        <f>Wellpath!E206</f>
        <v>0</v>
      </c>
      <c r="B206" s="22">
        <v>0</v>
      </c>
      <c r="C206" s="22">
        <v>0</v>
      </c>
      <c r="D206" s="22">
        <f t="shared" si="50"/>
        <v>3.9314164891663715E-5</v>
      </c>
      <c r="E206" s="20">
        <f>Model!$W$30*((drdp!B206+drdp!K206)*DBHR!$B206+(drdp!E206+drdp!N206)*DBHR!$C206+(drdp!H206+drdp!Q206)*DBHR!$D206)</f>
        <v>0</v>
      </c>
      <c r="F206" s="20">
        <f>Model!$W$30*((drdp!C206+drdp!L206)*DBHR!$B206+(drdp!F206+drdp!O206)*DBHR!$C206+(drdp!I206+drdp!R206)*DBHR!$D206)</f>
        <v>0</v>
      </c>
      <c r="G206" s="20">
        <f>Model!$W$30*((drdp!D206+drdp!M206)*DBHR!$B206+(drdp!G206+drdp!P206)*DBHR!$C206+(drdp!J206+drdp!S206)*DBHR!$D206)</f>
        <v>0</v>
      </c>
      <c r="H206" s="18">
        <f>Model!$W$30*((drdp!B206)*DBHR!$B206+(drdp!E206)*DBHR!$C206+(drdp!H206)*DBHR!$D206)</f>
        <v>0</v>
      </c>
      <c r="I206" s="18">
        <f>Model!$W$30*((drdp!C206)*DBHR!$B206+(drdp!F206)*DBHR!$C206+(drdp!I206)*DBHR!$D206)</f>
        <v>0</v>
      </c>
      <c r="J206" s="18">
        <f>Model!$W$30*((drdp!D206)*DBHR!$B206+(drdp!G206)*DBHR!$C206+(drdp!J206)*DBHR!$D206)</f>
        <v>0</v>
      </c>
      <c r="K206" s="21">
        <f t="shared" si="51"/>
        <v>4.7463507843635755</v>
      </c>
      <c r="L206" s="21">
        <f t="shared" si="52"/>
        <v>6.7690039708696537</v>
      </c>
      <c r="M206" s="21">
        <f t="shared" si="53"/>
        <v>0</v>
      </c>
      <c r="N206" s="21">
        <f t="shared" si="54"/>
        <v>-5.6424134354025623</v>
      </c>
      <c r="O206" s="21">
        <f t="shared" si="55"/>
        <v>0</v>
      </c>
      <c r="P206" s="21">
        <f t="shared" si="56"/>
        <v>0</v>
      </c>
      <c r="Q206" s="19">
        <f t="shared" si="57"/>
        <v>4.7463507843635755</v>
      </c>
      <c r="R206" s="19">
        <f t="shared" si="58"/>
        <v>6.7690039708696537</v>
      </c>
      <c r="S206" s="19">
        <f t="shared" si="59"/>
        <v>0</v>
      </c>
      <c r="T206" s="19">
        <f t="shared" si="60"/>
        <v>-5.6424134354025623</v>
      </c>
      <c r="U206" s="19">
        <f t="shared" si="61"/>
        <v>0</v>
      </c>
      <c r="V206" s="19">
        <f t="shared" si="62"/>
        <v>0</v>
      </c>
    </row>
    <row r="207" spans="1:22" x14ac:dyDescent="0.25">
      <c r="A207" s="26">
        <f>Wellpath!E207</f>
        <v>0</v>
      </c>
      <c r="B207" s="22">
        <v>0</v>
      </c>
      <c r="C207" s="22">
        <v>0</v>
      </c>
      <c r="D207" s="22">
        <f t="shared" si="50"/>
        <v>3.9314164891663715E-5</v>
      </c>
      <c r="E207" s="20">
        <f>Model!$W$30*((drdp!B207+drdp!K207)*DBHR!$B207+(drdp!E207+drdp!N207)*DBHR!$C207+(drdp!H207+drdp!Q207)*DBHR!$D207)</f>
        <v>0</v>
      </c>
      <c r="F207" s="20">
        <f>Model!$W$30*((drdp!C207+drdp!L207)*DBHR!$B207+(drdp!F207+drdp!O207)*DBHR!$C207+(drdp!I207+drdp!R207)*DBHR!$D207)</f>
        <v>0</v>
      </c>
      <c r="G207" s="20">
        <f>Model!$W$30*((drdp!D207+drdp!M207)*DBHR!$B207+(drdp!G207+drdp!P207)*DBHR!$C207+(drdp!J207+drdp!S207)*DBHR!$D207)</f>
        <v>0</v>
      </c>
      <c r="H207" s="18">
        <f>Model!$W$30*((drdp!B207)*DBHR!$B207+(drdp!E207)*DBHR!$C207+(drdp!H207)*DBHR!$D207)</f>
        <v>0</v>
      </c>
      <c r="I207" s="18">
        <f>Model!$W$30*((drdp!C207)*DBHR!$B207+(drdp!F207)*DBHR!$C207+(drdp!I207)*DBHR!$D207)</f>
        <v>0</v>
      </c>
      <c r="J207" s="18">
        <f>Model!$W$30*((drdp!D207)*DBHR!$B207+(drdp!G207)*DBHR!$C207+(drdp!J207)*DBHR!$D207)</f>
        <v>0</v>
      </c>
      <c r="K207" s="21">
        <f t="shared" si="51"/>
        <v>4.7463507843635755</v>
      </c>
      <c r="L207" s="21">
        <f t="shared" si="52"/>
        <v>6.7690039708696537</v>
      </c>
      <c r="M207" s="21">
        <f t="shared" si="53"/>
        <v>0</v>
      </c>
      <c r="N207" s="21">
        <f t="shared" si="54"/>
        <v>-5.6424134354025623</v>
      </c>
      <c r="O207" s="21">
        <f t="shared" si="55"/>
        <v>0</v>
      </c>
      <c r="P207" s="21">
        <f t="shared" si="56"/>
        <v>0</v>
      </c>
      <c r="Q207" s="19">
        <f t="shared" si="57"/>
        <v>4.7463507843635755</v>
      </c>
      <c r="R207" s="19">
        <f t="shared" si="58"/>
        <v>6.7690039708696537</v>
      </c>
      <c r="S207" s="19">
        <f t="shared" si="59"/>
        <v>0</v>
      </c>
      <c r="T207" s="19">
        <f t="shared" si="60"/>
        <v>-5.6424134354025623</v>
      </c>
      <c r="U207" s="19">
        <f t="shared" si="61"/>
        <v>0</v>
      </c>
      <c r="V207" s="19">
        <f t="shared" si="62"/>
        <v>0</v>
      </c>
    </row>
    <row r="208" spans="1:22" x14ac:dyDescent="0.25">
      <c r="A208" s="26">
        <f>Wellpath!E208</f>
        <v>0</v>
      </c>
      <c r="B208" s="22">
        <v>0</v>
      </c>
      <c r="C208" s="22">
        <v>0</v>
      </c>
      <c r="D208" s="22">
        <f t="shared" si="50"/>
        <v>3.9314164891663715E-5</v>
      </c>
      <c r="E208" s="20">
        <f>Model!$W$30*((drdp!B208+drdp!K208)*DBHR!$B208+(drdp!E208+drdp!N208)*DBHR!$C208+(drdp!H208+drdp!Q208)*DBHR!$D208)</f>
        <v>0</v>
      </c>
      <c r="F208" s="20">
        <f>Model!$W$30*((drdp!C208+drdp!L208)*DBHR!$B208+(drdp!F208+drdp!O208)*DBHR!$C208+(drdp!I208+drdp!R208)*DBHR!$D208)</f>
        <v>0</v>
      </c>
      <c r="G208" s="20">
        <f>Model!$W$30*((drdp!D208+drdp!M208)*DBHR!$B208+(drdp!G208+drdp!P208)*DBHR!$C208+(drdp!J208+drdp!S208)*DBHR!$D208)</f>
        <v>0</v>
      </c>
      <c r="H208" s="18">
        <f>Model!$W$30*((drdp!B208)*DBHR!$B208+(drdp!E208)*DBHR!$C208+(drdp!H208)*DBHR!$D208)</f>
        <v>0</v>
      </c>
      <c r="I208" s="18">
        <f>Model!$W$30*((drdp!C208)*DBHR!$B208+(drdp!F208)*DBHR!$C208+(drdp!I208)*DBHR!$D208)</f>
        <v>0</v>
      </c>
      <c r="J208" s="18">
        <f>Model!$W$30*((drdp!D208)*DBHR!$B208+(drdp!G208)*DBHR!$C208+(drdp!J208)*DBHR!$D208)</f>
        <v>0</v>
      </c>
      <c r="K208" s="21">
        <f t="shared" si="51"/>
        <v>4.7463507843635755</v>
      </c>
      <c r="L208" s="21">
        <f t="shared" si="52"/>
        <v>6.7690039708696537</v>
      </c>
      <c r="M208" s="21">
        <f t="shared" si="53"/>
        <v>0</v>
      </c>
      <c r="N208" s="21">
        <f t="shared" si="54"/>
        <v>-5.6424134354025623</v>
      </c>
      <c r="O208" s="21">
        <f t="shared" si="55"/>
        <v>0</v>
      </c>
      <c r="P208" s="21">
        <f t="shared" si="56"/>
        <v>0</v>
      </c>
      <c r="Q208" s="19">
        <f t="shared" si="57"/>
        <v>4.7463507843635755</v>
      </c>
      <c r="R208" s="19">
        <f t="shared" si="58"/>
        <v>6.7690039708696537</v>
      </c>
      <c r="S208" s="19">
        <f t="shared" si="59"/>
        <v>0</v>
      </c>
      <c r="T208" s="19">
        <f t="shared" si="60"/>
        <v>-5.6424134354025623</v>
      </c>
      <c r="U208" s="19">
        <f t="shared" si="61"/>
        <v>0</v>
      </c>
      <c r="V208" s="19">
        <f t="shared" si="62"/>
        <v>0</v>
      </c>
    </row>
    <row r="209" spans="1:22" x14ac:dyDescent="0.25">
      <c r="A209" s="26">
        <f>Wellpath!E209</f>
        <v>0</v>
      </c>
      <c r="B209" s="22">
        <v>0</v>
      </c>
      <c r="C209" s="22">
        <v>0</v>
      </c>
      <c r="D209" s="22">
        <f t="shared" si="50"/>
        <v>3.9314164891663715E-5</v>
      </c>
      <c r="E209" s="20">
        <f>Model!$W$30*((drdp!B209+drdp!K209)*DBHR!$B209+(drdp!E209+drdp!N209)*DBHR!$C209+(drdp!H209+drdp!Q209)*DBHR!$D209)</f>
        <v>0</v>
      </c>
      <c r="F209" s="20">
        <f>Model!$W$30*((drdp!C209+drdp!L209)*DBHR!$B209+(drdp!F209+drdp!O209)*DBHR!$C209+(drdp!I209+drdp!R209)*DBHR!$D209)</f>
        <v>0</v>
      </c>
      <c r="G209" s="20">
        <f>Model!$W$30*((drdp!D209+drdp!M209)*DBHR!$B209+(drdp!G209+drdp!P209)*DBHR!$C209+(drdp!J209+drdp!S209)*DBHR!$D209)</f>
        <v>0</v>
      </c>
      <c r="H209" s="18">
        <f>Model!$W$30*((drdp!B209)*DBHR!$B209+(drdp!E209)*DBHR!$C209+(drdp!H209)*DBHR!$D209)</f>
        <v>0</v>
      </c>
      <c r="I209" s="18">
        <f>Model!$W$30*((drdp!C209)*DBHR!$B209+(drdp!F209)*DBHR!$C209+(drdp!I209)*DBHR!$D209)</f>
        <v>0</v>
      </c>
      <c r="J209" s="18">
        <f>Model!$W$30*((drdp!D209)*DBHR!$B209+(drdp!G209)*DBHR!$C209+(drdp!J209)*DBHR!$D209)</f>
        <v>0</v>
      </c>
      <c r="K209" s="21">
        <f t="shared" si="51"/>
        <v>4.7463507843635755</v>
      </c>
      <c r="L209" s="21">
        <f t="shared" si="52"/>
        <v>6.7690039708696537</v>
      </c>
      <c r="M209" s="21">
        <f t="shared" si="53"/>
        <v>0</v>
      </c>
      <c r="N209" s="21">
        <f t="shared" si="54"/>
        <v>-5.6424134354025623</v>
      </c>
      <c r="O209" s="21">
        <f t="shared" si="55"/>
        <v>0</v>
      </c>
      <c r="P209" s="21">
        <f t="shared" si="56"/>
        <v>0</v>
      </c>
      <c r="Q209" s="19">
        <f t="shared" si="57"/>
        <v>4.7463507843635755</v>
      </c>
      <c r="R209" s="19">
        <f t="shared" si="58"/>
        <v>6.7690039708696537</v>
      </c>
      <c r="S209" s="19">
        <f t="shared" si="59"/>
        <v>0</v>
      </c>
      <c r="T209" s="19">
        <f t="shared" si="60"/>
        <v>-5.6424134354025623</v>
      </c>
      <c r="U209" s="19">
        <f t="shared" si="61"/>
        <v>0</v>
      </c>
      <c r="V209" s="19">
        <f t="shared" si="62"/>
        <v>0</v>
      </c>
    </row>
    <row r="210" spans="1:22" x14ac:dyDescent="0.25">
      <c r="A210" s="26">
        <f>Wellpath!E210</f>
        <v>0</v>
      </c>
      <c r="B210" s="22">
        <v>0</v>
      </c>
      <c r="C210" s="22">
        <v>0</v>
      </c>
      <c r="D210" s="22">
        <f t="shared" si="50"/>
        <v>3.9314164891663715E-5</v>
      </c>
      <c r="E210" s="20">
        <f>Model!$W$30*((drdp!B210+drdp!K210)*DBHR!$B210+(drdp!E210+drdp!N210)*DBHR!$C210+(drdp!H210+drdp!Q210)*DBHR!$D210)</f>
        <v>0</v>
      </c>
      <c r="F210" s="20">
        <f>Model!$W$30*((drdp!C210+drdp!L210)*DBHR!$B210+(drdp!F210+drdp!O210)*DBHR!$C210+(drdp!I210+drdp!R210)*DBHR!$D210)</f>
        <v>0</v>
      </c>
      <c r="G210" s="20">
        <f>Model!$W$30*((drdp!D210+drdp!M210)*DBHR!$B210+(drdp!G210+drdp!P210)*DBHR!$C210+(drdp!J210+drdp!S210)*DBHR!$D210)</f>
        <v>0</v>
      </c>
      <c r="H210" s="18">
        <f>Model!$W$30*((drdp!B210)*DBHR!$B210+(drdp!E210)*DBHR!$C210+(drdp!H210)*DBHR!$D210)</f>
        <v>0</v>
      </c>
      <c r="I210" s="18">
        <f>Model!$W$30*((drdp!C210)*DBHR!$B210+(drdp!F210)*DBHR!$C210+(drdp!I210)*DBHR!$D210)</f>
        <v>0</v>
      </c>
      <c r="J210" s="18">
        <f>Model!$W$30*((drdp!D210)*DBHR!$B210+(drdp!G210)*DBHR!$C210+(drdp!J210)*DBHR!$D210)</f>
        <v>0</v>
      </c>
      <c r="K210" s="21">
        <f t="shared" si="51"/>
        <v>4.7463507843635755</v>
      </c>
      <c r="L210" s="21">
        <f t="shared" si="52"/>
        <v>6.7690039708696537</v>
      </c>
      <c r="M210" s="21">
        <f t="shared" si="53"/>
        <v>0</v>
      </c>
      <c r="N210" s="21">
        <f t="shared" si="54"/>
        <v>-5.6424134354025623</v>
      </c>
      <c r="O210" s="21">
        <f t="shared" si="55"/>
        <v>0</v>
      </c>
      <c r="P210" s="21">
        <f t="shared" si="56"/>
        <v>0</v>
      </c>
      <c r="Q210" s="19">
        <f t="shared" si="57"/>
        <v>4.7463507843635755</v>
      </c>
      <c r="R210" s="19">
        <f t="shared" si="58"/>
        <v>6.7690039708696537</v>
      </c>
      <c r="S210" s="19">
        <f t="shared" si="59"/>
        <v>0</v>
      </c>
      <c r="T210" s="19">
        <f t="shared" si="60"/>
        <v>-5.6424134354025623</v>
      </c>
      <c r="U210" s="19">
        <f t="shared" si="61"/>
        <v>0</v>
      </c>
      <c r="V210" s="19">
        <f t="shared" si="62"/>
        <v>0</v>
      </c>
    </row>
    <row r="211" spans="1:22" x14ac:dyDescent="0.25">
      <c r="A211" s="26">
        <f>Wellpath!E211</f>
        <v>0</v>
      </c>
      <c r="B211" s="22">
        <v>0</v>
      </c>
      <c r="C211" s="22">
        <v>0</v>
      </c>
      <c r="D211" s="22">
        <f t="shared" si="50"/>
        <v>3.9314164891663715E-5</v>
      </c>
      <c r="E211" s="20">
        <f>Model!$W$30*((drdp!B211+drdp!K211)*DBHR!$B211+(drdp!E211+drdp!N211)*DBHR!$C211+(drdp!H211+drdp!Q211)*DBHR!$D211)</f>
        <v>0</v>
      </c>
      <c r="F211" s="20">
        <f>Model!$W$30*((drdp!C211+drdp!L211)*DBHR!$B211+(drdp!F211+drdp!O211)*DBHR!$C211+(drdp!I211+drdp!R211)*DBHR!$D211)</f>
        <v>0</v>
      </c>
      <c r="G211" s="20">
        <f>Model!$W$30*((drdp!D211+drdp!M211)*DBHR!$B211+(drdp!G211+drdp!P211)*DBHR!$C211+(drdp!J211+drdp!S211)*DBHR!$D211)</f>
        <v>0</v>
      </c>
      <c r="H211" s="18">
        <f>Model!$W$30*((drdp!B211)*DBHR!$B211+(drdp!E211)*DBHR!$C211+(drdp!H211)*DBHR!$D211)</f>
        <v>0</v>
      </c>
      <c r="I211" s="18">
        <f>Model!$W$30*((drdp!C211)*DBHR!$B211+(drdp!F211)*DBHR!$C211+(drdp!I211)*DBHR!$D211)</f>
        <v>0</v>
      </c>
      <c r="J211" s="18">
        <f>Model!$W$30*((drdp!D211)*DBHR!$B211+(drdp!G211)*DBHR!$C211+(drdp!J211)*DBHR!$D211)</f>
        <v>0</v>
      </c>
      <c r="K211" s="21">
        <f t="shared" si="51"/>
        <v>4.7463507843635755</v>
      </c>
      <c r="L211" s="21">
        <f t="shared" si="52"/>
        <v>6.7690039708696537</v>
      </c>
      <c r="M211" s="21">
        <f t="shared" si="53"/>
        <v>0</v>
      </c>
      <c r="N211" s="21">
        <f t="shared" si="54"/>
        <v>-5.6424134354025623</v>
      </c>
      <c r="O211" s="21">
        <f t="shared" si="55"/>
        <v>0</v>
      </c>
      <c r="P211" s="21">
        <f t="shared" si="56"/>
        <v>0</v>
      </c>
      <c r="Q211" s="19">
        <f t="shared" si="57"/>
        <v>4.7463507843635755</v>
      </c>
      <c r="R211" s="19">
        <f t="shared" si="58"/>
        <v>6.7690039708696537</v>
      </c>
      <c r="S211" s="19">
        <f t="shared" si="59"/>
        <v>0</v>
      </c>
      <c r="T211" s="19">
        <f t="shared" si="60"/>
        <v>-5.6424134354025623</v>
      </c>
      <c r="U211" s="19">
        <f t="shared" si="61"/>
        <v>0</v>
      </c>
      <c r="V211" s="19">
        <f t="shared" si="62"/>
        <v>0</v>
      </c>
    </row>
    <row r="212" spans="1:22" x14ac:dyDescent="0.25">
      <c r="A212" s="26">
        <f>Wellpath!E212</f>
        <v>0</v>
      </c>
      <c r="B212" s="22">
        <v>0</v>
      </c>
      <c r="C212" s="22">
        <v>0</v>
      </c>
      <c r="D212" s="22">
        <f t="shared" si="50"/>
        <v>3.9314164891663715E-5</v>
      </c>
      <c r="E212" s="20">
        <f>Model!$W$30*((drdp!B212+drdp!K212)*DBHR!$B212+(drdp!E212+drdp!N212)*DBHR!$C212+(drdp!H212+drdp!Q212)*DBHR!$D212)</f>
        <v>0</v>
      </c>
      <c r="F212" s="20">
        <f>Model!$W$30*((drdp!C212+drdp!L212)*DBHR!$B212+(drdp!F212+drdp!O212)*DBHR!$C212+(drdp!I212+drdp!R212)*DBHR!$D212)</f>
        <v>0</v>
      </c>
      <c r="G212" s="20">
        <f>Model!$W$30*((drdp!D212+drdp!M212)*DBHR!$B212+(drdp!G212+drdp!P212)*DBHR!$C212+(drdp!J212+drdp!S212)*DBHR!$D212)</f>
        <v>0</v>
      </c>
      <c r="H212" s="18">
        <f>Model!$W$30*((drdp!B212)*DBHR!$B212+(drdp!E212)*DBHR!$C212+(drdp!H212)*DBHR!$D212)</f>
        <v>0</v>
      </c>
      <c r="I212" s="18">
        <f>Model!$W$30*((drdp!C212)*DBHR!$B212+(drdp!F212)*DBHR!$C212+(drdp!I212)*DBHR!$D212)</f>
        <v>0</v>
      </c>
      <c r="J212" s="18">
        <f>Model!$W$30*((drdp!D212)*DBHR!$B212+(drdp!G212)*DBHR!$C212+(drdp!J212)*DBHR!$D212)</f>
        <v>0</v>
      </c>
      <c r="K212" s="21">
        <f t="shared" si="51"/>
        <v>4.7463507843635755</v>
      </c>
      <c r="L212" s="21">
        <f t="shared" si="52"/>
        <v>6.7690039708696537</v>
      </c>
      <c r="M212" s="21">
        <f t="shared" si="53"/>
        <v>0</v>
      </c>
      <c r="N212" s="21">
        <f t="shared" si="54"/>
        <v>-5.6424134354025623</v>
      </c>
      <c r="O212" s="21">
        <f t="shared" si="55"/>
        <v>0</v>
      </c>
      <c r="P212" s="21">
        <f t="shared" si="56"/>
        <v>0</v>
      </c>
      <c r="Q212" s="19">
        <f t="shared" si="57"/>
        <v>4.7463507843635755</v>
      </c>
      <c r="R212" s="19">
        <f t="shared" si="58"/>
        <v>6.7690039708696537</v>
      </c>
      <c r="S212" s="19">
        <f t="shared" si="59"/>
        <v>0</v>
      </c>
      <c r="T212" s="19">
        <f t="shared" si="60"/>
        <v>-5.6424134354025623</v>
      </c>
      <c r="U212" s="19">
        <f t="shared" si="61"/>
        <v>0</v>
      </c>
      <c r="V212" s="19">
        <f t="shared" si="62"/>
        <v>0</v>
      </c>
    </row>
    <row r="213" spans="1:22" x14ac:dyDescent="0.25">
      <c r="A213" s="26">
        <f>Wellpath!E213</f>
        <v>0</v>
      </c>
      <c r="B213" s="22">
        <v>0</v>
      </c>
      <c r="C213" s="22">
        <v>0</v>
      </c>
      <c r="D213" s="22">
        <f t="shared" si="50"/>
        <v>3.9314164891663715E-5</v>
      </c>
      <c r="E213" s="20">
        <f>Model!$W$30*((drdp!B213+drdp!K213)*DBHR!$B213+(drdp!E213+drdp!N213)*DBHR!$C213+(drdp!H213+drdp!Q213)*DBHR!$D213)</f>
        <v>0</v>
      </c>
      <c r="F213" s="20">
        <f>Model!$W$30*((drdp!C213+drdp!L213)*DBHR!$B213+(drdp!F213+drdp!O213)*DBHR!$C213+(drdp!I213+drdp!R213)*DBHR!$D213)</f>
        <v>0</v>
      </c>
      <c r="G213" s="20">
        <f>Model!$W$30*((drdp!D213+drdp!M213)*DBHR!$B213+(drdp!G213+drdp!P213)*DBHR!$C213+(drdp!J213+drdp!S213)*DBHR!$D213)</f>
        <v>0</v>
      </c>
      <c r="H213" s="18">
        <f>Model!$W$30*((drdp!B213)*DBHR!$B213+(drdp!E213)*DBHR!$C213+(drdp!H213)*DBHR!$D213)</f>
        <v>0</v>
      </c>
      <c r="I213" s="18">
        <f>Model!$W$30*((drdp!C213)*DBHR!$B213+(drdp!F213)*DBHR!$C213+(drdp!I213)*DBHR!$D213)</f>
        <v>0</v>
      </c>
      <c r="J213" s="18">
        <f>Model!$W$30*((drdp!D213)*DBHR!$B213+(drdp!G213)*DBHR!$C213+(drdp!J213)*DBHR!$D213)</f>
        <v>0</v>
      </c>
      <c r="K213" s="21">
        <f t="shared" si="51"/>
        <v>4.7463507843635755</v>
      </c>
      <c r="L213" s="21">
        <f t="shared" si="52"/>
        <v>6.7690039708696537</v>
      </c>
      <c r="M213" s="21">
        <f t="shared" si="53"/>
        <v>0</v>
      </c>
      <c r="N213" s="21">
        <f t="shared" si="54"/>
        <v>-5.6424134354025623</v>
      </c>
      <c r="O213" s="21">
        <f t="shared" si="55"/>
        <v>0</v>
      </c>
      <c r="P213" s="21">
        <f t="shared" si="56"/>
        <v>0</v>
      </c>
      <c r="Q213" s="19">
        <f t="shared" si="57"/>
        <v>4.7463507843635755</v>
      </c>
      <c r="R213" s="19">
        <f t="shared" si="58"/>
        <v>6.7690039708696537</v>
      </c>
      <c r="S213" s="19">
        <f t="shared" si="59"/>
        <v>0</v>
      </c>
      <c r="T213" s="19">
        <f t="shared" si="60"/>
        <v>-5.6424134354025623</v>
      </c>
      <c r="U213" s="19">
        <f t="shared" si="61"/>
        <v>0</v>
      </c>
      <c r="V213" s="19">
        <f t="shared" si="62"/>
        <v>0</v>
      </c>
    </row>
    <row r="214" spans="1:22" x14ac:dyDescent="0.25">
      <c r="A214" s="26">
        <f>Wellpath!E214</f>
        <v>0</v>
      </c>
      <c r="B214" s="22">
        <v>0</v>
      </c>
      <c r="C214" s="22">
        <v>0</v>
      </c>
      <c r="D214" s="22">
        <f t="shared" si="50"/>
        <v>3.9314164891663715E-5</v>
      </c>
      <c r="E214" s="20">
        <f>Model!$W$30*((drdp!B214+drdp!K214)*DBHR!$B214+(drdp!E214+drdp!N214)*DBHR!$C214+(drdp!H214+drdp!Q214)*DBHR!$D214)</f>
        <v>0</v>
      </c>
      <c r="F214" s="20">
        <f>Model!$W$30*((drdp!C214+drdp!L214)*DBHR!$B214+(drdp!F214+drdp!O214)*DBHR!$C214+(drdp!I214+drdp!R214)*DBHR!$D214)</f>
        <v>0</v>
      </c>
      <c r="G214" s="20">
        <f>Model!$W$30*((drdp!D214+drdp!M214)*DBHR!$B214+(drdp!G214+drdp!P214)*DBHR!$C214+(drdp!J214+drdp!S214)*DBHR!$D214)</f>
        <v>0</v>
      </c>
      <c r="H214" s="18">
        <f>Model!$W$30*((drdp!B214)*DBHR!$B214+(drdp!E214)*DBHR!$C214+(drdp!H214)*DBHR!$D214)</f>
        <v>0</v>
      </c>
      <c r="I214" s="18">
        <f>Model!$W$30*((drdp!C214)*DBHR!$B214+(drdp!F214)*DBHR!$C214+(drdp!I214)*DBHR!$D214)</f>
        <v>0</v>
      </c>
      <c r="J214" s="18">
        <f>Model!$W$30*((drdp!D214)*DBHR!$B214+(drdp!G214)*DBHR!$C214+(drdp!J214)*DBHR!$D214)</f>
        <v>0</v>
      </c>
      <c r="K214" s="21">
        <f t="shared" si="51"/>
        <v>4.7463507843635755</v>
      </c>
      <c r="L214" s="21">
        <f t="shared" si="52"/>
        <v>6.7690039708696537</v>
      </c>
      <c r="M214" s="21">
        <f t="shared" si="53"/>
        <v>0</v>
      </c>
      <c r="N214" s="21">
        <f t="shared" si="54"/>
        <v>-5.6424134354025623</v>
      </c>
      <c r="O214" s="21">
        <f t="shared" si="55"/>
        <v>0</v>
      </c>
      <c r="P214" s="21">
        <f t="shared" si="56"/>
        <v>0</v>
      </c>
      <c r="Q214" s="19">
        <f t="shared" si="57"/>
        <v>4.7463507843635755</v>
      </c>
      <c r="R214" s="19">
        <f t="shared" si="58"/>
        <v>6.7690039708696537</v>
      </c>
      <c r="S214" s="19">
        <f t="shared" si="59"/>
        <v>0</v>
      </c>
      <c r="T214" s="19">
        <f t="shared" si="60"/>
        <v>-5.6424134354025623</v>
      </c>
      <c r="U214" s="19">
        <f t="shared" si="61"/>
        <v>0</v>
      </c>
      <c r="V214" s="19">
        <f t="shared" si="62"/>
        <v>0</v>
      </c>
    </row>
    <row r="215" spans="1:22" x14ac:dyDescent="0.25">
      <c r="A215" s="26">
        <f>Wellpath!E215</f>
        <v>0</v>
      </c>
      <c r="B215" s="22">
        <v>0</v>
      </c>
      <c r="C215" s="22">
        <v>0</v>
      </c>
      <c r="D215" s="22">
        <f t="shared" si="50"/>
        <v>3.9314164891663715E-5</v>
      </c>
      <c r="E215" s="20">
        <f>Model!$W$30*((drdp!B215+drdp!K215)*DBHR!$B215+(drdp!E215+drdp!N215)*DBHR!$C215+(drdp!H215+drdp!Q215)*DBHR!$D215)</f>
        <v>0</v>
      </c>
      <c r="F215" s="20">
        <f>Model!$W$30*((drdp!C215+drdp!L215)*DBHR!$B215+(drdp!F215+drdp!O215)*DBHR!$C215+(drdp!I215+drdp!R215)*DBHR!$D215)</f>
        <v>0</v>
      </c>
      <c r="G215" s="20">
        <f>Model!$W$30*((drdp!D215+drdp!M215)*DBHR!$B215+(drdp!G215+drdp!P215)*DBHR!$C215+(drdp!J215+drdp!S215)*DBHR!$D215)</f>
        <v>0</v>
      </c>
      <c r="H215" s="18">
        <f>Model!$W$30*((drdp!B215)*DBHR!$B215+(drdp!E215)*DBHR!$C215+(drdp!H215)*DBHR!$D215)</f>
        <v>0</v>
      </c>
      <c r="I215" s="18">
        <f>Model!$W$30*((drdp!C215)*DBHR!$B215+(drdp!F215)*DBHR!$C215+(drdp!I215)*DBHR!$D215)</f>
        <v>0</v>
      </c>
      <c r="J215" s="18">
        <f>Model!$W$30*((drdp!D215)*DBHR!$B215+(drdp!G215)*DBHR!$C215+(drdp!J215)*DBHR!$D215)</f>
        <v>0</v>
      </c>
      <c r="K215" s="21">
        <f t="shared" si="51"/>
        <v>4.7463507843635755</v>
      </c>
      <c r="L215" s="21">
        <f t="shared" si="52"/>
        <v>6.7690039708696537</v>
      </c>
      <c r="M215" s="21">
        <f t="shared" si="53"/>
        <v>0</v>
      </c>
      <c r="N215" s="21">
        <f t="shared" si="54"/>
        <v>-5.6424134354025623</v>
      </c>
      <c r="O215" s="21">
        <f t="shared" si="55"/>
        <v>0</v>
      </c>
      <c r="P215" s="21">
        <f t="shared" si="56"/>
        <v>0</v>
      </c>
      <c r="Q215" s="19">
        <f t="shared" si="57"/>
        <v>4.7463507843635755</v>
      </c>
      <c r="R215" s="19">
        <f t="shared" si="58"/>
        <v>6.7690039708696537</v>
      </c>
      <c r="S215" s="19">
        <f t="shared" si="59"/>
        <v>0</v>
      </c>
      <c r="T215" s="19">
        <f t="shared" si="60"/>
        <v>-5.6424134354025623</v>
      </c>
      <c r="U215" s="19">
        <f t="shared" si="61"/>
        <v>0</v>
      </c>
      <c r="V215" s="19">
        <f t="shared" si="62"/>
        <v>0</v>
      </c>
    </row>
    <row r="216" spans="1:22" x14ac:dyDescent="0.25">
      <c r="A216" s="26">
        <f>Wellpath!E216</f>
        <v>0</v>
      </c>
      <c r="B216" s="22">
        <v>0</v>
      </c>
      <c r="C216" s="22">
        <v>0</v>
      </c>
      <c r="D216" s="22">
        <f t="shared" si="50"/>
        <v>3.9314164891663715E-5</v>
      </c>
      <c r="E216" s="20">
        <f>Model!$W$30*((drdp!B216+drdp!K216)*DBHR!$B216+(drdp!E216+drdp!N216)*DBHR!$C216+(drdp!H216+drdp!Q216)*DBHR!$D216)</f>
        <v>0</v>
      </c>
      <c r="F216" s="20">
        <f>Model!$W$30*((drdp!C216+drdp!L216)*DBHR!$B216+(drdp!F216+drdp!O216)*DBHR!$C216+(drdp!I216+drdp!R216)*DBHR!$D216)</f>
        <v>0</v>
      </c>
      <c r="G216" s="20">
        <f>Model!$W$30*((drdp!D216+drdp!M216)*DBHR!$B216+(drdp!G216+drdp!P216)*DBHR!$C216+(drdp!J216+drdp!S216)*DBHR!$D216)</f>
        <v>0</v>
      </c>
      <c r="H216" s="18">
        <f>Model!$W$30*((drdp!B216)*DBHR!$B216+(drdp!E216)*DBHR!$C216+(drdp!H216)*DBHR!$D216)</f>
        <v>0</v>
      </c>
      <c r="I216" s="18">
        <f>Model!$W$30*((drdp!C216)*DBHR!$B216+(drdp!F216)*DBHR!$C216+(drdp!I216)*DBHR!$D216)</f>
        <v>0</v>
      </c>
      <c r="J216" s="18">
        <f>Model!$W$30*((drdp!D216)*DBHR!$B216+(drdp!G216)*DBHR!$C216+(drdp!J216)*DBHR!$D216)</f>
        <v>0</v>
      </c>
      <c r="K216" s="21">
        <f t="shared" si="51"/>
        <v>4.7463507843635755</v>
      </c>
      <c r="L216" s="21">
        <f t="shared" si="52"/>
        <v>6.7690039708696537</v>
      </c>
      <c r="M216" s="21">
        <f t="shared" si="53"/>
        <v>0</v>
      </c>
      <c r="N216" s="21">
        <f t="shared" si="54"/>
        <v>-5.6424134354025623</v>
      </c>
      <c r="O216" s="21">
        <f t="shared" si="55"/>
        <v>0</v>
      </c>
      <c r="P216" s="21">
        <f t="shared" si="56"/>
        <v>0</v>
      </c>
      <c r="Q216" s="19">
        <f t="shared" si="57"/>
        <v>4.7463507843635755</v>
      </c>
      <c r="R216" s="19">
        <f t="shared" si="58"/>
        <v>6.7690039708696537</v>
      </c>
      <c r="S216" s="19">
        <f t="shared" si="59"/>
        <v>0</v>
      </c>
      <c r="T216" s="19">
        <f t="shared" si="60"/>
        <v>-5.6424134354025623</v>
      </c>
      <c r="U216" s="19">
        <f t="shared" si="61"/>
        <v>0</v>
      </c>
      <c r="V216" s="19">
        <f t="shared" si="62"/>
        <v>0</v>
      </c>
    </row>
    <row r="217" spans="1:22" x14ac:dyDescent="0.25">
      <c r="A217" s="26">
        <f>Wellpath!E217</f>
        <v>0</v>
      </c>
      <c r="B217" s="22">
        <v>0</v>
      </c>
      <c r="C217" s="22">
        <v>0</v>
      </c>
      <c r="D217" s="22">
        <f t="shared" si="50"/>
        <v>3.9314164891663715E-5</v>
      </c>
      <c r="E217" s="20">
        <f>Model!$W$30*((drdp!B217+drdp!K217)*DBHR!$B217+(drdp!E217+drdp!N217)*DBHR!$C217+(drdp!H217+drdp!Q217)*DBHR!$D217)</f>
        <v>0</v>
      </c>
      <c r="F217" s="20">
        <f>Model!$W$30*((drdp!C217+drdp!L217)*DBHR!$B217+(drdp!F217+drdp!O217)*DBHR!$C217+(drdp!I217+drdp!R217)*DBHR!$D217)</f>
        <v>0</v>
      </c>
      <c r="G217" s="20">
        <f>Model!$W$30*((drdp!D217+drdp!M217)*DBHR!$B217+(drdp!G217+drdp!P217)*DBHR!$C217+(drdp!J217+drdp!S217)*DBHR!$D217)</f>
        <v>0</v>
      </c>
      <c r="H217" s="18">
        <f>Model!$W$30*((drdp!B217)*DBHR!$B217+(drdp!E217)*DBHR!$C217+(drdp!H217)*DBHR!$D217)</f>
        <v>0</v>
      </c>
      <c r="I217" s="18">
        <f>Model!$W$30*((drdp!C217)*DBHR!$B217+(drdp!F217)*DBHR!$C217+(drdp!I217)*DBHR!$D217)</f>
        <v>0</v>
      </c>
      <c r="J217" s="18">
        <f>Model!$W$30*((drdp!D217)*DBHR!$B217+(drdp!G217)*DBHR!$C217+(drdp!J217)*DBHR!$D217)</f>
        <v>0</v>
      </c>
      <c r="K217" s="21">
        <f t="shared" si="51"/>
        <v>4.7463507843635755</v>
      </c>
      <c r="L217" s="21">
        <f t="shared" si="52"/>
        <v>6.7690039708696537</v>
      </c>
      <c r="M217" s="21">
        <f t="shared" si="53"/>
        <v>0</v>
      </c>
      <c r="N217" s="21">
        <f t="shared" si="54"/>
        <v>-5.6424134354025623</v>
      </c>
      <c r="O217" s="21">
        <f t="shared" si="55"/>
        <v>0</v>
      </c>
      <c r="P217" s="21">
        <f t="shared" si="56"/>
        <v>0</v>
      </c>
      <c r="Q217" s="19">
        <f t="shared" si="57"/>
        <v>4.7463507843635755</v>
      </c>
      <c r="R217" s="19">
        <f t="shared" si="58"/>
        <v>6.7690039708696537</v>
      </c>
      <c r="S217" s="19">
        <f t="shared" si="59"/>
        <v>0</v>
      </c>
      <c r="T217" s="19">
        <f t="shared" si="60"/>
        <v>-5.6424134354025623</v>
      </c>
      <c r="U217" s="19">
        <f t="shared" si="61"/>
        <v>0</v>
      </c>
      <c r="V217" s="19">
        <f t="shared" si="62"/>
        <v>0</v>
      </c>
    </row>
    <row r="218" spans="1:22" x14ac:dyDescent="0.25">
      <c r="A218" s="26">
        <f>Wellpath!E218</f>
        <v>0</v>
      </c>
      <c r="B218" s="22">
        <v>0</v>
      </c>
      <c r="C218" s="22">
        <v>0</v>
      </c>
      <c r="D218" s="22">
        <f t="shared" si="50"/>
        <v>3.9314164891663715E-5</v>
      </c>
      <c r="E218" s="20">
        <f>Model!$W$30*((drdp!B218+drdp!K218)*DBHR!$B218+(drdp!E218+drdp!N218)*DBHR!$C218+(drdp!H218+drdp!Q218)*DBHR!$D218)</f>
        <v>0</v>
      </c>
      <c r="F218" s="20">
        <f>Model!$W$30*((drdp!C218+drdp!L218)*DBHR!$B218+(drdp!F218+drdp!O218)*DBHR!$C218+(drdp!I218+drdp!R218)*DBHR!$D218)</f>
        <v>0</v>
      </c>
      <c r="G218" s="20">
        <f>Model!$W$30*((drdp!D218+drdp!M218)*DBHR!$B218+(drdp!G218+drdp!P218)*DBHR!$C218+(drdp!J218+drdp!S218)*DBHR!$D218)</f>
        <v>0</v>
      </c>
      <c r="H218" s="18">
        <f>Model!$W$30*((drdp!B218)*DBHR!$B218+(drdp!E218)*DBHR!$C218+(drdp!H218)*DBHR!$D218)</f>
        <v>0</v>
      </c>
      <c r="I218" s="18">
        <f>Model!$W$30*((drdp!C218)*DBHR!$B218+(drdp!F218)*DBHR!$C218+(drdp!I218)*DBHR!$D218)</f>
        <v>0</v>
      </c>
      <c r="J218" s="18">
        <f>Model!$W$30*((drdp!D218)*DBHR!$B218+(drdp!G218)*DBHR!$C218+(drdp!J218)*DBHR!$D218)</f>
        <v>0</v>
      </c>
      <c r="K218" s="21">
        <f t="shared" si="51"/>
        <v>4.7463507843635755</v>
      </c>
      <c r="L218" s="21">
        <f t="shared" si="52"/>
        <v>6.7690039708696537</v>
      </c>
      <c r="M218" s="21">
        <f t="shared" si="53"/>
        <v>0</v>
      </c>
      <c r="N218" s="21">
        <f t="shared" si="54"/>
        <v>-5.6424134354025623</v>
      </c>
      <c r="O218" s="21">
        <f t="shared" si="55"/>
        <v>0</v>
      </c>
      <c r="P218" s="21">
        <f t="shared" si="56"/>
        <v>0</v>
      </c>
      <c r="Q218" s="19">
        <f t="shared" si="57"/>
        <v>4.7463507843635755</v>
      </c>
      <c r="R218" s="19">
        <f t="shared" si="58"/>
        <v>6.7690039708696537</v>
      </c>
      <c r="S218" s="19">
        <f t="shared" si="59"/>
        <v>0</v>
      </c>
      <c r="T218" s="19">
        <f t="shared" si="60"/>
        <v>-5.6424134354025623</v>
      </c>
      <c r="U218" s="19">
        <f t="shared" si="61"/>
        <v>0</v>
      </c>
      <c r="V218" s="19">
        <f t="shared" si="62"/>
        <v>0</v>
      </c>
    </row>
    <row r="219" spans="1:22" x14ac:dyDescent="0.25">
      <c r="A219" s="26">
        <f>Wellpath!E219</f>
        <v>0</v>
      </c>
      <c r="B219" s="22">
        <v>0</v>
      </c>
      <c r="C219" s="22">
        <v>0</v>
      </c>
      <c r="D219" s="22">
        <f t="shared" si="50"/>
        <v>3.9314164891663715E-5</v>
      </c>
      <c r="E219" s="20">
        <f>Model!$W$30*((drdp!B219+drdp!K219)*DBHR!$B219+(drdp!E219+drdp!N219)*DBHR!$C219+(drdp!H219+drdp!Q219)*DBHR!$D219)</f>
        <v>0</v>
      </c>
      <c r="F219" s="20">
        <f>Model!$W$30*((drdp!C219+drdp!L219)*DBHR!$B219+(drdp!F219+drdp!O219)*DBHR!$C219+(drdp!I219+drdp!R219)*DBHR!$D219)</f>
        <v>0</v>
      </c>
      <c r="G219" s="20">
        <f>Model!$W$30*((drdp!D219+drdp!M219)*DBHR!$B219+(drdp!G219+drdp!P219)*DBHR!$C219+(drdp!J219+drdp!S219)*DBHR!$D219)</f>
        <v>0</v>
      </c>
      <c r="H219" s="18">
        <f>Model!$W$30*((drdp!B219)*DBHR!$B219+(drdp!E219)*DBHR!$C219+(drdp!H219)*DBHR!$D219)</f>
        <v>0</v>
      </c>
      <c r="I219" s="18">
        <f>Model!$W$30*((drdp!C219)*DBHR!$B219+(drdp!F219)*DBHR!$C219+(drdp!I219)*DBHR!$D219)</f>
        <v>0</v>
      </c>
      <c r="J219" s="18">
        <f>Model!$W$30*((drdp!D219)*DBHR!$B219+(drdp!G219)*DBHR!$C219+(drdp!J219)*DBHR!$D219)</f>
        <v>0</v>
      </c>
      <c r="K219" s="21">
        <f t="shared" si="51"/>
        <v>4.7463507843635755</v>
      </c>
      <c r="L219" s="21">
        <f t="shared" si="52"/>
        <v>6.7690039708696537</v>
      </c>
      <c r="M219" s="21">
        <f t="shared" si="53"/>
        <v>0</v>
      </c>
      <c r="N219" s="21">
        <f t="shared" si="54"/>
        <v>-5.6424134354025623</v>
      </c>
      <c r="O219" s="21">
        <f t="shared" si="55"/>
        <v>0</v>
      </c>
      <c r="P219" s="21">
        <f t="shared" si="56"/>
        <v>0</v>
      </c>
      <c r="Q219" s="19">
        <f t="shared" si="57"/>
        <v>4.7463507843635755</v>
      </c>
      <c r="R219" s="19">
        <f t="shared" si="58"/>
        <v>6.7690039708696537</v>
      </c>
      <c r="S219" s="19">
        <f t="shared" si="59"/>
        <v>0</v>
      </c>
      <c r="T219" s="19">
        <f t="shared" si="60"/>
        <v>-5.6424134354025623</v>
      </c>
      <c r="U219" s="19">
        <f t="shared" si="61"/>
        <v>0</v>
      </c>
      <c r="V219" s="19">
        <f t="shared" si="62"/>
        <v>0</v>
      </c>
    </row>
    <row r="220" spans="1:22" x14ac:dyDescent="0.25">
      <c r="A220" s="26">
        <f>Wellpath!E220</f>
        <v>0</v>
      </c>
      <c r="B220" s="22">
        <v>0</v>
      </c>
      <c r="C220" s="22">
        <v>0</v>
      </c>
      <c r="D220" s="22">
        <f t="shared" si="50"/>
        <v>3.9314164891663715E-5</v>
      </c>
      <c r="E220" s="20">
        <f>Model!$W$30*((drdp!B220+drdp!K220)*DBHR!$B220+(drdp!E220+drdp!N220)*DBHR!$C220+(drdp!H220+drdp!Q220)*DBHR!$D220)</f>
        <v>0</v>
      </c>
      <c r="F220" s="20">
        <f>Model!$W$30*((drdp!C220+drdp!L220)*DBHR!$B220+(drdp!F220+drdp!O220)*DBHR!$C220+(drdp!I220+drdp!R220)*DBHR!$D220)</f>
        <v>0</v>
      </c>
      <c r="G220" s="20">
        <f>Model!$W$30*((drdp!D220+drdp!M220)*DBHR!$B220+(drdp!G220+drdp!P220)*DBHR!$C220+(drdp!J220+drdp!S220)*DBHR!$D220)</f>
        <v>0</v>
      </c>
      <c r="H220" s="18">
        <f>Model!$W$30*((drdp!B220)*DBHR!$B220+(drdp!E220)*DBHR!$C220+(drdp!H220)*DBHR!$D220)</f>
        <v>0</v>
      </c>
      <c r="I220" s="18">
        <f>Model!$W$30*((drdp!C220)*DBHR!$B220+(drdp!F220)*DBHR!$C220+(drdp!I220)*DBHR!$D220)</f>
        <v>0</v>
      </c>
      <c r="J220" s="18">
        <f>Model!$W$30*((drdp!D220)*DBHR!$B220+(drdp!G220)*DBHR!$C220+(drdp!J220)*DBHR!$D220)</f>
        <v>0</v>
      </c>
      <c r="K220" s="21">
        <f t="shared" si="51"/>
        <v>4.7463507843635755</v>
      </c>
      <c r="L220" s="21">
        <f t="shared" si="52"/>
        <v>6.7690039708696537</v>
      </c>
      <c r="M220" s="21">
        <f t="shared" si="53"/>
        <v>0</v>
      </c>
      <c r="N220" s="21">
        <f t="shared" si="54"/>
        <v>-5.6424134354025623</v>
      </c>
      <c r="O220" s="21">
        <f t="shared" si="55"/>
        <v>0</v>
      </c>
      <c r="P220" s="21">
        <f t="shared" si="56"/>
        <v>0</v>
      </c>
      <c r="Q220" s="19">
        <f t="shared" si="57"/>
        <v>4.7463507843635755</v>
      </c>
      <c r="R220" s="19">
        <f t="shared" si="58"/>
        <v>6.7690039708696537</v>
      </c>
      <c r="S220" s="19">
        <f t="shared" si="59"/>
        <v>0</v>
      </c>
      <c r="T220" s="19">
        <f t="shared" si="60"/>
        <v>-5.6424134354025623</v>
      </c>
      <c r="U220" s="19">
        <f t="shared" si="61"/>
        <v>0</v>
      </c>
      <c r="V220" s="19">
        <f t="shared" si="62"/>
        <v>0</v>
      </c>
    </row>
    <row r="221" spans="1:22" x14ac:dyDescent="0.25">
      <c r="A221" s="26">
        <f>Wellpath!E221</f>
        <v>0</v>
      </c>
      <c r="B221" s="22">
        <v>0</v>
      </c>
      <c r="C221" s="22">
        <v>0</v>
      </c>
      <c r="D221" s="22">
        <f t="shared" si="50"/>
        <v>3.9314164891663715E-5</v>
      </c>
      <c r="E221" s="20">
        <f>Model!$W$30*((drdp!B221+drdp!K221)*DBHR!$B221+(drdp!E221+drdp!N221)*DBHR!$C221+(drdp!H221+drdp!Q221)*DBHR!$D221)</f>
        <v>0</v>
      </c>
      <c r="F221" s="20">
        <f>Model!$W$30*((drdp!C221+drdp!L221)*DBHR!$B221+(drdp!F221+drdp!O221)*DBHR!$C221+(drdp!I221+drdp!R221)*DBHR!$D221)</f>
        <v>0</v>
      </c>
      <c r="G221" s="20">
        <f>Model!$W$30*((drdp!D221+drdp!M221)*DBHR!$B221+(drdp!G221+drdp!P221)*DBHR!$C221+(drdp!J221+drdp!S221)*DBHR!$D221)</f>
        <v>0</v>
      </c>
      <c r="H221" s="18">
        <f>Model!$W$30*((drdp!B221)*DBHR!$B221+(drdp!E221)*DBHR!$C221+(drdp!H221)*DBHR!$D221)</f>
        <v>0</v>
      </c>
      <c r="I221" s="18">
        <f>Model!$W$30*((drdp!C221)*DBHR!$B221+(drdp!F221)*DBHR!$C221+(drdp!I221)*DBHR!$D221)</f>
        <v>0</v>
      </c>
      <c r="J221" s="18">
        <f>Model!$W$30*((drdp!D221)*DBHR!$B221+(drdp!G221)*DBHR!$C221+(drdp!J221)*DBHR!$D221)</f>
        <v>0</v>
      </c>
      <c r="K221" s="21">
        <f t="shared" si="51"/>
        <v>4.7463507843635755</v>
      </c>
      <c r="L221" s="21">
        <f t="shared" si="52"/>
        <v>6.7690039708696537</v>
      </c>
      <c r="M221" s="21">
        <f t="shared" si="53"/>
        <v>0</v>
      </c>
      <c r="N221" s="21">
        <f t="shared" si="54"/>
        <v>-5.6424134354025623</v>
      </c>
      <c r="O221" s="21">
        <f t="shared" si="55"/>
        <v>0</v>
      </c>
      <c r="P221" s="21">
        <f t="shared" si="56"/>
        <v>0</v>
      </c>
      <c r="Q221" s="19">
        <f t="shared" si="57"/>
        <v>4.7463507843635755</v>
      </c>
      <c r="R221" s="19">
        <f t="shared" si="58"/>
        <v>6.7690039708696537</v>
      </c>
      <c r="S221" s="19">
        <f t="shared" si="59"/>
        <v>0</v>
      </c>
      <c r="T221" s="19">
        <f t="shared" si="60"/>
        <v>-5.6424134354025623</v>
      </c>
      <c r="U221" s="19">
        <f t="shared" si="61"/>
        <v>0</v>
      </c>
      <c r="V221" s="19">
        <f t="shared" si="62"/>
        <v>0</v>
      </c>
    </row>
    <row r="222" spans="1:22" x14ac:dyDescent="0.25">
      <c r="A222" s="26">
        <f>Wellpath!E222</f>
        <v>0</v>
      </c>
      <c r="B222" s="22">
        <v>0</v>
      </c>
      <c r="C222" s="22">
        <v>0</v>
      </c>
      <c r="D222" s="22">
        <f t="shared" si="50"/>
        <v>3.9314164891663715E-5</v>
      </c>
      <c r="E222" s="20">
        <f>Model!$W$30*((drdp!B222+drdp!K222)*DBHR!$B222+(drdp!E222+drdp!N222)*DBHR!$C222+(drdp!H222+drdp!Q222)*DBHR!$D222)</f>
        <v>0</v>
      </c>
      <c r="F222" s="20">
        <f>Model!$W$30*((drdp!C222+drdp!L222)*DBHR!$B222+(drdp!F222+drdp!O222)*DBHR!$C222+(drdp!I222+drdp!R222)*DBHR!$D222)</f>
        <v>0</v>
      </c>
      <c r="G222" s="20">
        <f>Model!$W$30*((drdp!D222+drdp!M222)*DBHR!$B222+(drdp!G222+drdp!P222)*DBHR!$C222+(drdp!J222+drdp!S222)*DBHR!$D222)</f>
        <v>0</v>
      </c>
      <c r="H222" s="18">
        <f>Model!$W$30*((drdp!B222)*DBHR!$B222+(drdp!E222)*DBHR!$C222+(drdp!H222)*DBHR!$D222)</f>
        <v>0</v>
      </c>
      <c r="I222" s="18">
        <f>Model!$W$30*((drdp!C222)*DBHR!$B222+(drdp!F222)*DBHR!$C222+(drdp!I222)*DBHR!$D222)</f>
        <v>0</v>
      </c>
      <c r="J222" s="18">
        <f>Model!$W$30*((drdp!D222)*DBHR!$B222+(drdp!G222)*DBHR!$C222+(drdp!J222)*DBHR!$D222)</f>
        <v>0</v>
      </c>
      <c r="K222" s="21">
        <f t="shared" si="51"/>
        <v>4.7463507843635755</v>
      </c>
      <c r="L222" s="21">
        <f t="shared" si="52"/>
        <v>6.7690039708696537</v>
      </c>
      <c r="M222" s="21">
        <f t="shared" si="53"/>
        <v>0</v>
      </c>
      <c r="N222" s="21">
        <f t="shared" si="54"/>
        <v>-5.6424134354025623</v>
      </c>
      <c r="O222" s="21">
        <f t="shared" si="55"/>
        <v>0</v>
      </c>
      <c r="P222" s="21">
        <f t="shared" si="56"/>
        <v>0</v>
      </c>
      <c r="Q222" s="19">
        <f t="shared" si="57"/>
        <v>4.7463507843635755</v>
      </c>
      <c r="R222" s="19">
        <f t="shared" si="58"/>
        <v>6.7690039708696537</v>
      </c>
      <c r="S222" s="19">
        <f t="shared" si="59"/>
        <v>0</v>
      </c>
      <c r="T222" s="19">
        <f t="shared" si="60"/>
        <v>-5.6424134354025623</v>
      </c>
      <c r="U222" s="19">
        <f t="shared" si="61"/>
        <v>0</v>
      </c>
      <c r="V222" s="19">
        <f t="shared" si="62"/>
        <v>0</v>
      </c>
    </row>
    <row r="223" spans="1:22" x14ac:dyDescent="0.25">
      <c r="A223" s="26">
        <f>Wellpath!E223</f>
        <v>0</v>
      </c>
      <c r="B223" s="22">
        <v>0</v>
      </c>
      <c r="C223" s="22">
        <v>0</v>
      </c>
      <c r="D223" s="22">
        <f t="shared" si="50"/>
        <v>3.9314164891663715E-5</v>
      </c>
      <c r="E223" s="20">
        <f>Model!$W$30*((drdp!B223+drdp!K223)*DBHR!$B223+(drdp!E223+drdp!N223)*DBHR!$C223+(drdp!H223+drdp!Q223)*DBHR!$D223)</f>
        <v>0</v>
      </c>
      <c r="F223" s="20">
        <f>Model!$W$30*((drdp!C223+drdp!L223)*DBHR!$B223+(drdp!F223+drdp!O223)*DBHR!$C223+(drdp!I223+drdp!R223)*DBHR!$D223)</f>
        <v>0</v>
      </c>
      <c r="G223" s="20">
        <f>Model!$W$30*((drdp!D223+drdp!M223)*DBHR!$B223+(drdp!G223+drdp!P223)*DBHR!$C223+(drdp!J223+drdp!S223)*DBHR!$D223)</f>
        <v>0</v>
      </c>
      <c r="H223" s="18">
        <f>Model!$W$30*((drdp!B223)*DBHR!$B223+(drdp!E223)*DBHR!$C223+(drdp!H223)*DBHR!$D223)</f>
        <v>0</v>
      </c>
      <c r="I223" s="18">
        <f>Model!$W$30*((drdp!C223)*DBHR!$B223+(drdp!F223)*DBHR!$C223+(drdp!I223)*DBHR!$D223)</f>
        <v>0</v>
      </c>
      <c r="J223" s="18">
        <f>Model!$W$30*((drdp!D223)*DBHR!$B223+(drdp!G223)*DBHR!$C223+(drdp!J223)*DBHR!$D223)</f>
        <v>0</v>
      </c>
      <c r="K223" s="21">
        <f t="shared" si="51"/>
        <v>4.7463507843635755</v>
      </c>
      <c r="L223" s="21">
        <f t="shared" si="52"/>
        <v>6.7690039708696537</v>
      </c>
      <c r="M223" s="21">
        <f t="shared" si="53"/>
        <v>0</v>
      </c>
      <c r="N223" s="21">
        <f t="shared" si="54"/>
        <v>-5.6424134354025623</v>
      </c>
      <c r="O223" s="21">
        <f t="shared" si="55"/>
        <v>0</v>
      </c>
      <c r="P223" s="21">
        <f t="shared" si="56"/>
        <v>0</v>
      </c>
      <c r="Q223" s="19">
        <f t="shared" si="57"/>
        <v>4.7463507843635755</v>
      </c>
      <c r="R223" s="19">
        <f t="shared" si="58"/>
        <v>6.7690039708696537</v>
      </c>
      <c r="S223" s="19">
        <f t="shared" si="59"/>
        <v>0</v>
      </c>
      <c r="T223" s="19">
        <f t="shared" si="60"/>
        <v>-5.6424134354025623</v>
      </c>
      <c r="U223" s="19">
        <f t="shared" si="61"/>
        <v>0</v>
      </c>
      <c r="V223" s="19">
        <f t="shared" si="62"/>
        <v>0</v>
      </c>
    </row>
    <row r="224" spans="1:22" x14ac:dyDescent="0.25">
      <c r="A224" s="26">
        <f>Wellpath!E224</f>
        <v>0</v>
      </c>
      <c r="B224" s="22">
        <v>0</v>
      </c>
      <c r="C224" s="22">
        <v>0</v>
      </c>
      <c r="D224" s="22">
        <f t="shared" si="50"/>
        <v>3.9314164891663715E-5</v>
      </c>
      <c r="E224" s="20">
        <f>Model!$W$30*((drdp!B224+drdp!K224)*DBHR!$B224+(drdp!E224+drdp!N224)*DBHR!$C224+(drdp!H224+drdp!Q224)*DBHR!$D224)</f>
        <v>0</v>
      </c>
      <c r="F224" s="20">
        <f>Model!$W$30*((drdp!C224+drdp!L224)*DBHR!$B224+(drdp!F224+drdp!O224)*DBHR!$C224+(drdp!I224+drdp!R224)*DBHR!$D224)</f>
        <v>0</v>
      </c>
      <c r="G224" s="20">
        <f>Model!$W$30*((drdp!D224+drdp!M224)*DBHR!$B224+(drdp!G224+drdp!P224)*DBHR!$C224+(drdp!J224+drdp!S224)*DBHR!$D224)</f>
        <v>0</v>
      </c>
      <c r="H224" s="18">
        <f>Model!$W$30*((drdp!B224)*DBHR!$B224+(drdp!E224)*DBHR!$C224+(drdp!H224)*DBHR!$D224)</f>
        <v>0</v>
      </c>
      <c r="I224" s="18">
        <f>Model!$W$30*((drdp!C224)*DBHR!$B224+(drdp!F224)*DBHR!$C224+(drdp!I224)*DBHR!$D224)</f>
        <v>0</v>
      </c>
      <c r="J224" s="18">
        <f>Model!$W$30*((drdp!D224)*DBHR!$B224+(drdp!G224)*DBHR!$C224+(drdp!J224)*DBHR!$D224)</f>
        <v>0</v>
      </c>
      <c r="K224" s="21">
        <f t="shared" si="51"/>
        <v>4.7463507843635755</v>
      </c>
      <c r="L224" s="21">
        <f t="shared" si="52"/>
        <v>6.7690039708696537</v>
      </c>
      <c r="M224" s="21">
        <f t="shared" si="53"/>
        <v>0</v>
      </c>
      <c r="N224" s="21">
        <f t="shared" si="54"/>
        <v>-5.6424134354025623</v>
      </c>
      <c r="O224" s="21">
        <f t="shared" si="55"/>
        <v>0</v>
      </c>
      <c r="P224" s="21">
        <f t="shared" si="56"/>
        <v>0</v>
      </c>
      <c r="Q224" s="19">
        <f t="shared" si="57"/>
        <v>4.7463507843635755</v>
      </c>
      <c r="R224" s="19">
        <f t="shared" si="58"/>
        <v>6.7690039708696537</v>
      </c>
      <c r="S224" s="19">
        <f t="shared" si="59"/>
        <v>0</v>
      </c>
      <c r="T224" s="19">
        <f t="shared" si="60"/>
        <v>-5.6424134354025623</v>
      </c>
      <c r="U224" s="19">
        <f t="shared" si="61"/>
        <v>0</v>
      </c>
      <c r="V224" s="19">
        <f t="shared" si="62"/>
        <v>0</v>
      </c>
    </row>
    <row r="225" spans="1:22" x14ac:dyDescent="0.25">
      <c r="A225" s="26">
        <f>Wellpath!E225</f>
        <v>0</v>
      </c>
      <c r="B225" s="22">
        <v>0</v>
      </c>
      <c r="C225" s="22">
        <v>0</v>
      </c>
      <c r="D225" s="22">
        <f t="shared" si="50"/>
        <v>3.9314164891663715E-5</v>
      </c>
      <c r="E225" s="20">
        <f>Model!$W$30*((drdp!B225+drdp!K225)*DBHR!$B225+(drdp!E225+drdp!N225)*DBHR!$C225+(drdp!H225+drdp!Q225)*DBHR!$D225)</f>
        <v>0</v>
      </c>
      <c r="F225" s="20">
        <f>Model!$W$30*((drdp!C225+drdp!L225)*DBHR!$B225+(drdp!F225+drdp!O225)*DBHR!$C225+(drdp!I225+drdp!R225)*DBHR!$D225)</f>
        <v>0</v>
      </c>
      <c r="G225" s="20">
        <f>Model!$W$30*((drdp!D225+drdp!M225)*DBHR!$B225+(drdp!G225+drdp!P225)*DBHR!$C225+(drdp!J225+drdp!S225)*DBHR!$D225)</f>
        <v>0</v>
      </c>
      <c r="H225" s="18">
        <f>Model!$W$30*((drdp!B225)*DBHR!$B225+(drdp!E225)*DBHR!$C225+(drdp!H225)*DBHR!$D225)</f>
        <v>0</v>
      </c>
      <c r="I225" s="18">
        <f>Model!$W$30*((drdp!C225)*DBHR!$B225+(drdp!F225)*DBHR!$C225+(drdp!I225)*DBHR!$D225)</f>
        <v>0</v>
      </c>
      <c r="J225" s="18">
        <f>Model!$W$30*((drdp!D225)*DBHR!$B225+(drdp!G225)*DBHR!$C225+(drdp!J225)*DBHR!$D225)</f>
        <v>0</v>
      </c>
      <c r="K225" s="21">
        <f t="shared" si="51"/>
        <v>4.7463507843635755</v>
      </c>
      <c r="L225" s="21">
        <f t="shared" si="52"/>
        <v>6.7690039708696537</v>
      </c>
      <c r="M225" s="21">
        <f t="shared" si="53"/>
        <v>0</v>
      </c>
      <c r="N225" s="21">
        <f t="shared" si="54"/>
        <v>-5.6424134354025623</v>
      </c>
      <c r="O225" s="21">
        <f t="shared" si="55"/>
        <v>0</v>
      </c>
      <c r="P225" s="21">
        <f t="shared" si="56"/>
        <v>0</v>
      </c>
      <c r="Q225" s="19">
        <f t="shared" si="57"/>
        <v>4.7463507843635755</v>
      </c>
      <c r="R225" s="19">
        <f t="shared" si="58"/>
        <v>6.7690039708696537</v>
      </c>
      <c r="S225" s="19">
        <f t="shared" si="59"/>
        <v>0</v>
      </c>
      <c r="T225" s="19">
        <f t="shared" si="60"/>
        <v>-5.6424134354025623</v>
      </c>
      <c r="U225" s="19">
        <f t="shared" si="61"/>
        <v>0</v>
      </c>
      <c r="V225" s="19">
        <f t="shared" si="62"/>
        <v>0</v>
      </c>
    </row>
    <row r="226" spans="1:22" x14ac:dyDescent="0.25">
      <c r="A226" s="26">
        <f>Wellpath!E226</f>
        <v>0</v>
      </c>
      <c r="B226" s="22">
        <v>0</v>
      </c>
      <c r="C226" s="22">
        <v>0</v>
      </c>
      <c r="D226" s="22">
        <f t="shared" si="50"/>
        <v>3.9314164891663715E-5</v>
      </c>
      <c r="E226" s="20">
        <f>Model!$W$30*((drdp!B226+drdp!K226)*DBHR!$B226+(drdp!E226+drdp!N226)*DBHR!$C226+(drdp!H226+drdp!Q226)*DBHR!$D226)</f>
        <v>0</v>
      </c>
      <c r="F226" s="20">
        <f>Model!$W$30*((drdp!C226+drdp!L226)*DBHR!$B226+(drdp!F226+drdp!O226)*DBHR!$C226+(drdp!I226+drdp!R226)*DBHR!$D226)</f>
        <v>0</v>
      </c>
      <c r="G226" s="20">
        <f>Model!$W$30*((drdp!D226+drdp!M226)*DBHR!$B226+(drdp!G226+drdp!P226)*DBHR!$C226+(drdp!J226+drdp!S226)*DBHR!$D226)</f>
        <v>0</v>
      </c>
      <c r="H226" s="18">
        <f>Model!$W$30*((drdp!B226)*DBHR!$B226+(drdp!E226)*DBHR!$C226+(drdp!H226)*DBHR!$D226)</f>
        <v>0</v>
      </c>
      <c r="I226" s="18">
        <f>Model!$W$30*((drdp!C226)*DBHR!$B226+(drdp!F226)*DBHR!$C226+(drdp!I226)*DBHR!$D226)</f>
        <v>0</v>
      </c>
      <c r="J226" s="18">
        <f>Model!$W$30*((drdp!D226)*DBHR!$B226+(drdp!G226)*DBHR!$C226+(drdp!J226)*DBHR!$D226)</f>
        <v>0</v>
      </c>
      <c r="K226" s="21">
        <f t="shared" si="51"/>
        <v>4.7463507843635755</v>
      </c>
      <c r="L226" s="21">
        <f t="shared" si="52"/>
        <v>6.7690039708696537</v>
      </c>
      <c r="M226" s="21">
        <f t="shared" si="53"/>
        <v>0</v>
      </c>
      <c r="N226" s="21">
        <f t="shared" si="54"/>
        <v>-5.6424134354025623</v>
      </c>
      <c r="O226" s="21">
        <f t="shared" si="55"/>
        <v>0</v>
      </c>
      <c r="P226" s="21">
        <f t="shared" si="56"/>
        <v>0</v>
      </c>
      <c r="Q226" s="19">
        <f t="shared" si="57"/>
        <v>4.7463507843635755</v>
      </c>
      <c r="R226" s="19">
        <f t="shared" si="58"/>
        <v>6.7690039708696537</v>
      </c>
      <c r="S226" s="19">
        <f t="shared" si="59"/>
        <v>0</v>
      </c>
      <c r="T226" s="19">
        <f t="shared" si="60"/>
        <v>-5.6424134354025623</v>
      </c>
      <c r="U226" s="19">
        <f t="shared" si="61"/>
        <v>0</v>
      </c>
      <c r="V226" s="19">
        <f t="shared" si="62"/>
        <v>0</v>
      </c>
    </row>
    <row r="227" spans="1:22" x14ac:dyDescent="0.25">
      <c r="A227" s="26">
        <f>Wellpath!E227</f>
        <v>0</v>
      </c>
      <c r="B227" s="22">
        <v>0</v>
      </c>
      <c r="C227" s="22">
        <v>0</v>
      </c>
      <c r="D227" s="22">
        <f t="shared" si="50"/>
        <v>3.9314164891663715E-5</v>
      </c>
      <c r="E227" s="20">
        <f>Model!$W$30*((drdp!B227+drdp!K227)*DBHR!$B227+(drdp!E227+drdp!N227)*DBHR!$C227+(drdp!H227+drdp!Q227)*DBHR!$D227)</f>
        <v>0</v>
      </c>
      <c r="F227" s="20">
        <f>Model!$W$30*((drdp!C227+drdp!L227)*DBHR!$B227+(drdp!F227+drdp!O227)*DBHR!$C227+(drdp!I227+drdp!R227)*DBHR!$D227)</f>
        <v>0</v>
      </c>
      <c r="G227" s="20">
        <f>Model!$W$30*((drdp!D227+drdp!M227)*DBHR!$B227+(drdp!G227+drdp!P227)*DBHR!$C227+(drdp!J227+drdp!S227)*DBHR!$D227)</f>
        <v>0</v>
      </c>
      <c r="H227" s="18">
        <f>Model!$W$30*((drdp!B227)*DBHR!$B227+(drdp!E227)*DBHR!$C227+(drdp!H227)*DBHR!$D227)</f>
        <v>0</v>
      </c>
      <c r="I227" s="18">
        <f>Model!$W$30*((drdp!C227)*DBHR!$B227+(drdp!F227)*DBHR!$C227+(drdp!I227)*DBHR!$D227)</f>
        <v>0</v>
      </c>
      <c r="J227" s="18">
        <f>Model!$W$30*((drdp!D227)*DBHR!$B227+(drdp!G227)*DBHR!$C227+(drdp!J227)*DBHR!$D227)</f>
        <v>0</v>
      </c>
      <c r="K227" s="21">
        <f t="shared" si="51"/>
        <v>4.7463507843635755</v>
      </c>
      <c r="L227" s="21">
        <f t="shared" si="52"/>
        <v>6.7690039708696537</v>
      </c>
      <c r="M227" s="21">
        <f t="shared" si="53"/>
        <v>0</v>
      </c>
      <c r="N227" s="21">
        <f t="shared" si="54"/>
        <v>-5.6424134354025623</v>
      </c>
      <c r="O227" s="21">
        <f t="shared" si="55"/>
        <v>0</v>
      </c>
      <c r="P227" s="21">
        <f t="shared" si="56"/>
        <v>0</v>
      </c>
      <c r="Q227" s="19">
        <f t="shared" si="57"/>
        <v>4.7463507843635755</v>
      </c>
      <c r="R227" s="19">
        <f t="shared" si="58"/>
        <v>6.7690039708696537</v>
      </c>
      <c r="S227" s="19">
        <f t="shared" si="59"/>
        <v>0</v>
      </c>
      <c r="T227" s="19">
        <f t="shared" si="60"/>
        <v>-5.6424134354025623</v>
      </c>
      <c r="U227" s="19">
        <f t="shared" si="61"/>
        <v>0</v>
      </c>
      <c r="V227" s="19">
        <f t="shared" si="62"/>
        <v>0</v>
      </c>
    </row>
    <row r="228" spans="1:22" x14ac:dyDescent="0.25">
      <c r="A228" s="26">
        <f>Wellpath!E228</f>
        <v>0</v>
      </c>
      <c r="B228" s="22">
        <v>0</v>
      </c>
      <c r="C228" s="22">
        <v>0</v>
      </c>
      <c r="D228" s="22">
        <f t="shared" si="50"/>
        <v>3.9314164891663715E-5</v>
      </c>
      <c r="E228" s="20">
        <f>Model!$W$30*((drdp!B228+drdp!K228)*DBHR!$B228+(drdp!E228+drdp!N228)*DBHR!$C228+(drdp!H228+drdp!Q228)*DBHR!$D228)</f>
        <v>0</v>
      </c>
      <c r="F228" s="20">
        <f>Model!$W$30*((drdp!C228+drdp!L228)*DBHR!$B228+(drdp!F228+drdp!O228)*DBHR!$C228+(drdp!I228+drdp!R228)*DBHR!$D228)</f>
        <v>0</v>
      </c>
      <c r="G228" s="20">
        <f>Model!$W$30*((drdp!D228+drdp!M228)*DBHR!$B228+(drdp!G228+drdp!P228)*DBHR!$C228+(drdp!J228+drdp!S228)*DBHR!$D228)</f>
        <v>0</v>
      </c>
      <c r="H228" s="18">
        <f>Model!$W$30*((drdp!B228)*DBHR!$B228+(drdp!E228)*DBHR!$C228+(drdp!H228)*DBHR!$D228)</f>
        <v>0</v>
      </c>
      <c r="I228" s="18">
        <f>Model!$W$30*((drdp!C228)*DBHR!$B228+(drdp!F228)*DBHR!$C228+(drdp!I228)*DBHR!$D228)</f>
        <v>0</v>
      </c>
      <c r="J228" s="18">
        <f>Model!$W$30*((drdp!D228)*DBHR!$B228+(drdp!G228)*DBHR!$C228+(drdp!J228)*DBHR!$D228)</f>
        <v>0</v>
      </c>
      <c r="K228" s="21">
        <f t="shared" si="51"/>
        <v>4.7463507843635755</v>
      </c>
      <c r="L228" s="21">
        <f t="shared" si="52"/>
        <v>6.7690039708696537</v>
      </c>
      <c r="M228" s="21">
        <f t="shared" si="53"/>
        <v>0</v>
      </c>
      <c r="N228" s="21">
        <f t="shared" si="54"/>
        <v>-5.6424134354025623</v>
      </c>
      <c r="O228" s="21">
        <f t="shared" si="55"/>
        <v>0</v>
      </c>
      <c r="P228" s="21">
        <f t="shared" si="56"/>
        <v>0</v>
      </c>
      <c r="Q228" s="19">
        <f t="shared" si="57"/>
        <v>4.7463507843635755</v>
      </c>
      <c r="R228" s="19">
        <f t="shared" si="58"/>
        <v>6.7690039708696537</v>
      </c>
      <c r="S228" s="19">
        <f t="shared" si="59"/>
        <v>0</v>
      </c>
      <c r="T228" s="19">
        <f t="shared" si="60"/>
        <v>-5.6424134354025623</v>
      </c>
      <c r="U228" s="19">
        <f t="shared" si="61"/>
        <v>0</v>
      </c>
      <c r="V228" s="19">
        <f t="shared" si="62"/>
        <v>0</v>
      </c>
    </row>
    <row r="229" spans="1:22" x14ac:dyDescent="0.25">
      <c r="A229" s="26">
        <f>Wellpath!E229</f>
        <v>0</v>
      </c>
      <c r="B229" s="22">
        <v>0</v>
      </c>
      <c r="C229" s="22">
        <v>0</v>
      </c>
      <c r="D229" s="22">
        <f t="shared" si="50"/>
        <v>3.9314164891663715E-5</v>
      </c>
      <c r="E229" s="20">
        <f>Model!$W$30*((drdp!B229+drdp!K229)*DBHR!$B229+(drdp!E229+drdp!N229)*DBHR!$C229+(drdp!H229+drdp!Q229)*DBHR!$D229)</f>
        <v>0</v>
      </c>
      <c r="F229" s="20">
        <f>Model!$W$30*((drdp!C229+drdp!L229)*DBHR!$B229+(drdp!F229+drdp!O229)*DBHR!$C229+(drdp!I229+drdp!R229)*DBHR!$D229)</f>
        <v>0</v>
      </c>
      <c r="G229" s="20">
        <f>Model!$W$30*((drdp!D229+drdp!M229)*DBHR!$B229+(drdp!G229+drdp!P229)*DBHR!$C229+(drdp!J229+drdp!S229)*DBHR!$D229)</f>
        <v>0</v>
      </c>
      <c r="H229" s="18">
        <f>Model!$W$30*((drdp!B229)*DBHR!$B229+(drdp!E229)*DBHR!$C229+(drdp!H229)*DBHR!$D229)</f>
        <v>0</v>
      </c>
      <c r="I229" s="18">
        <f>Model!$W$30*((drdp!C229)*DBHR!$B229+(drdp!F229)*DBHR!$C229+(drdp!I229)*DBHR!$D229)</f>
        <v>0</v>
      </c>
      <c r="J229" s="18">
        <f>Model!$W$30*((drdp!D229)*DBHR!$B229+(drdp!G229)*DBHR!$C229+(drdp!J229)*DBHR!$D229)</f>
        <v>0</v>
      </c>
      <c r="K229" s="21">
        <f t="shared" si="51"/>
        <v>4.7463507843635755</v>
      </c>
      <c r="L229" s="21">
        <f t="shared" si="52"/>
        <v>6.7690039708696537</v>
      </c>
      <c r="M229" s="21">
        <f t="shared" si="53"/>
        <v>0</v>
      </c>
      <c r="N229" s="21">
        <f t="shared" si="54"/>
        <v>-5.6424134354025623</v>
      </c>
      <c r="O229" s="21">
        <f t="shared" si="55"/>
        <v>0</v>
      </c>
      <c r="P229" s="21">
        <f t="shared" si="56"/>
        <v>0</v>
      </c>
      <c r="Q229" s="19">
        <f t="shared" si="57"/>
        <v>4.7463507843635755</v>
      </c>
      <c r="R229" s="19">
        <f t="shared" si="58"/>
        <v>6.7690039708696537</v>
      </c>
      <c r="S229" s="19">
        <f t="shared" si="59"/>
        <v>0</v>
      </c>
      <c r="T229" s="19">
        <f t="shared" si="60"/>
        <v>-5.6424134354025623</v>
      </c>
      <c r="U229" s="19">
        <f t="shared" si="61"/>
        <v>0</v>
      </c>
      <c r="V229" s="19">
        <f t="shared" si="62"/>
        <v>0</v>
      </c>
    </row>
    <row r="230" spans="1:22" x14ac:dyDescent="0.25">
      <c r="A230" s="26">
        <f>Wellpath!E230</f>
        <v>0</v>
      </c>
      <c r="B230" s="22">
        <v>0</v>
      </c>
      <c r="C230" s="22">
        <v>0</v>
      </c>
      <c r="D230" s="22">
        <f t="shared" si="50"/>
        <v>3.9314164891663715E-5</v>
      </c>
      <c r="E230" s="20">
        <f>Model!$W$30*((drdp!B230+drdp!K230)*DBHR!$B230+(drdp!E230+drdp!N230)*DBHR!$C230+(drdp!H230+drdp!Q230)*DBHR!$D230)</f>
        <v>0</v>
      </c>
      <c r="F230" s="20">
        <f>Model!$W$30*((drdp!C230+drdp!L230)*DBHR!$B230+(drdp!F230+drdp!O230)*DBHR!$C230+(drdp!I230+drdp!R230)*DBHR!$D230)</f>
        <v>0</v>
      </c>
      <c r="G230" s="20">
        <f>Model!$W$30*((drdp!D230+drdp!M230)*DBHR!$B230+(drdp!G230+drdp!P230)*DBHR!$C230+(drdp!J230+drdp!S230)*DBHR!$D230)</f>
        <v>0</v>
      </c>
      <c r="H230" s="18">
        <f>Model!$W$30*((drdp!B230)*DBHR!$B230+(drdp!E230)*DBHR!$C230+(drdp!H230)*DBHR!$D230)</f>
        <v>0</v>
      </c>
      <c r="I230" s="18">
        <f>Model!$W$30*((drdp!C230)*DBHR!$B230+(drdp!F230)*DBHR!$C230+(drdp!I230)*DBHR!$D230)</f>
        <v>0</v>
      </c>
      <c r="J230" s="18">
        <f>Model!$W$30*((drdp!D230)*DBHR!$B230+(drdp!G230)*DBHR!$C230+(drdp!J230)*DBHR!$D230)</f>
        <v>0</v>
      </c>
      <c r="K230" s="21">
        <f t="shared" si="51"/>
        <v>4.7463507843635755</v>
      </c>
      <c r="L230" s="21">
        <f t="shared" si="52"/>
        <v>6.7690039708696537</v>
      </c>
      <c r="M230" s="21">
        <f t="shared" si="53"/>
        <v>0</v>
      </c>
      <c r="N230" s="21">
        <f t="shared" si="54"/>
        <v>-5.6424134354025623</v>
      </c>
      <c r="O230" s="21">
        <f t="shared" si="55"/>
        <v>0</v>
      </c>
      <c r="P230" s="21">
        <f t="shared" si="56"/>
        <v>0</v>
      </c>
      <c r="Q230" s="19">
        <f t="shared" si="57"/>
        <v>4.7463507843635755</v>
      </c>
      <c r="R230" s="19">
        <f t="shared" si="58"/>
        <v>6.7690039708696537</v>
      </c>
      <c r="S230" s="19">
        <f t="shared" si="59"/>
        <v>0</v>
      </c>
      <c r="T230" s="19">
        <f t="shared" si="60"/>
        <v>-5.6424134354025623</v>
      </c>
      <c r="U230" s="19">
        <f t="shared" si="61"/>
        <v>0</v>
      </c>
      <c r="V230" s="19">
        <f t="shared" si="62"/>
        <v>0</v>
      </c>
    </row>
    <row r="231" spans="1:22" x14ac:dyDescent="0.25">
      <c r="A231" s="26">
        <f>Wellpath!E231</f>
        <v>0</v>
      </c>
      <c r="B231" s="22">
        <v>0</v>
      </c>
      <c r="C231" s="22">
        <v>0</v>
      </c>
      <c r="D231" s="22">
        <f t="shared" si="50"/>
        <v>3.9314164891663715E-5</v>
      </c>
      <c r="E231" s="20">
        <f>Model!$W$30*((drdp!B231+drdp!K231)*DBHR!$B231+(drdp!E231+drdp!N231)*DBHR!$C231+(drdp!H231+drdp!Q231)*DBHR!$D231)</f>
        <v>0</v>
      </c>
      <c r="F231" s="20">
        <f>Model!$W$30*((drdp!C231+drdp!L231)*DBHR!$B231+(drdp!F231+drdp!O231)*DBHR!$C231+(drdp!I231+drdp!R231)*DBHR!$D231)</f>
        <v>0</v>
      </c>
      <c r="G231" s="20">
        <f>Model!$W$30*((drdp!D231+drdp!M231)*DBHR!$B231+(drdp!G231+drdp!P231)*DBHR!$C231+(drdp!J231+drdp!S231)*DBHR!$D231)</f>
        <v>0</v>
      </c>
      <c r="H231" s="18">
        <f>Model!$W$30*((drdp!B231)*DBHR!$B231+(drdp!E231)*DBHR!$C231+(drdp!H231)*DBHR!$D231)</f>
        <v>0</v>
      </c>
      <c r="I231" s="18">
        <f>Model!$W$30*((drdp!C231)*DBHR!$B231+(drdp!F231)*DBHR!$C231+(drdp!I231)*DBHR!$D231)</f>
        <v>0</v>
      </c>
      <c r="J231" s="18">
        <f>Model!$W$30*((drdp!D231)*DBHR!$B231+(drdp!G231)*DBHR!$C231+(drdp!J231)*DBHR!$D231)</f>
        <v>0</v>
      </c>
      <c r="K231" s="21">
        <f t="shared" si="51"/>
        <v>4.7463507843635755</v>
      </c>
      <c r="L231" s="21">
        <f t="shared" si="52"/>
        <v>6.7690039708696537</v>
      </c>
      <c r="M231" s="21">
        <f t="shared" si="53"/>
        <v>0</v>
      </c>
      <c r="N231" s="21">
        <f t="shared" si="54"/>
        <v>-5.6424134354025623</v>
      </c>
      <c r="O231" s="21">
        <f t="shared" si="55"/>
        <v>0</v>
      </c>
      <c r="P231" s="21">
        <f t="shared" si="56"/>
        <v>0</v>
      </c>
      <c r="Q231" s="19">
        <f t="shared" si="57"/>
        <v>4.7463507843635755</v>
      </c>
      <c r="R231" s="19">
        <f t="shared" si="58"/>
        <v>6.7690039708696537</v>
      </c>
      <c r="S231" s="19">
        <f t="shared" si="59"/>
        <v>0</v>
      </c>
      <c r="T231" s="19">
        <f t="shared" si="60"/>
        <v>-5.6424134354025623</v>
      </c>
      <c r="U231" s="19">
        <f t="shared" si="61"/>
        <v>0</v>
      </c>
      <c r="V231" s="19">
        <f t="shared" si="62"/>
        <v>0</v>
      </c>
    </row>
    <row r="232" spans="1:22" x14ac:dyDescent="0.25">
      <c r="A232" s="26">
        <f>Wellpath!E232</f>
        <v>0</v>
      </c>
      <c r="B232" s="22">
        <v>0</v>
      </c>
      <c r="C232" s="22">
        <v>0</v>
      </c>
      <c r="D232" s="22">
        <f t="shared" si="50"/>
        <v>3.9314164891663715E-5</v>
      </c>
      <c r="E232" s="20">
        <f>Model!$W$30*((drdp!B232+drdp!K232)*DBHR!$B232+(drdp!E232+drdp!N232)*DBHR!$C232+(drdp!H232+drdp!Q232)*DBHR!$D232)</f>
        <v>0</v>
      </c>
      <c r="F232" s="20">
        <f>Model!$W$30*((drdp!C232+drdp!L232)*DBHR!$B232+(drdp!F232+drdp!O232)*DBHR!$C232+(drdp!I232+drdp!R232)*DBHR!$D232)</f>
        <v>0</v>
      </c>
      <c r="G232" s="20">
        <f>Model!$W$30*((drdp!D232+drdp!M232)*DBHR!$B232+(drdp!G232+drdp!P232)*DBHR!$C232+(drdp!J232+drdp!S232)*DBHR!$D232)</f>
        <v>0</v>
      </c>
      <c r="H232" s="18">
        <f>Model!$W$30*((drdp!B232)*DBHR!$B232+(drdp!E232)*DBHR!$C232+(drdp!H232)*DBHR!$D232)</f>
        <v>0</v>
      </c>
      <c r="I232" s="18">
        <f>Model!$W$30*((drdp!C232)*DBHR!$B232+(drdp!F232)*DBHR!$C232+(drdp!I232)*DBHR!$D232)</f>
        <v>0</v>
      </c>
      <c r="J232" s="18">
        <f>Model!$W$30*((drdp!D232)*DBHR!$B232+(drdp!G232)*DBHR!$C232+(drdp!J232)*DBHR!$D232)</f>
        <v>0</v>
      </c>
      <c r="K232" s="21">
        <f t="shared" si="51"/>
        <v>4.7463507843635755</v>
      </c>
      <c r="L232" s="21">
        <f t="shared" si="52"/>
        <v>6.7690039708696537</v>
      </c>
      <c r="M232" s="21">
        <f t="shared" si="53"/>
        <v>0</v>
      </c>
      <c r="N232" s="21">
        <f t="shared" si="54"/>
        <v>-5.6424134354025623</v>
      </c>
      <c r="O232" s="21">
        <f t="shared" si="55"/>
        <v>0</v>
      </c>
      <c r="P232" s="21">
        <f t="shared" si="56"/>
        <v>0</v>
      </c>
      <c r="Q232" s="19">
        <f t="shared" si="57"/>
        <v>4.7463507843635755</v>
      </c>
      <c r="R232" s="19">
        <f t="shared" si="58"/>
        <v>6.7690039708696537</v>
      </c>
      <c r="S232" s="19">
        <f t="shared" si="59"/>
        <v>0</v>
      </c>
      <c r="T232" s="19">
        <f t="shared" si="60"/>
        <v>-5.6424134354025623</v>
      </c>
      <c r="U232" s="19">
        <f t="shared" si="61"/>
        <v>0</v>
      </c>
      <c r="V232" s="19">
        <f t="shared" si="62"/>
        <v>0</v>
      </c>
    </row>
    <row r="233" spans="1:22" x14ac:dyDescent="0.25">
      <c r="A233" s="26">
        <f>Wellpath!E233</f>
        <v>0</v>
      </c>
      <c r="B233" s="22">
        <v>0</v>
      </c>
      <c r="C233" s="22">
        <v>0</v>
      </c>
      <c r="D233" s="22">
        <f t="shared" si="50"/>
        <v>3.9314164891663715E-5</v>
      </c>
      <c r="E233" s="20">
        <f>Model!$W$30*((drdp!B233+drdp!K233)*DBHR!$B233+(drdp!E233+drdp!N233)*DBHR!$C233+(drdp!H233+drdp!Q233)*DBHR!$D233)</f>
        <v>0</v>
      </c>
      <c r="F233" s="20">
        <f>Model!$W$30*((drdp!C233+drdp!L233)*DBHR!$B233+(drdp!F233+drdp!O233)*DBHR!$C233+(drdp!I233+drdp!R233)*DBHR!$D233)</f>
        <v>0</v>
      </c>
      <c r="G233" s="20">
        <f>Model!$W$30*((drdp!D233+drdp!M233)*DBHR!$B233+(drdp!G233+drdp!P233)*DBHR!$C233+(drdp!J233+drdp!S233)*DBHR!$D233)</f>
        <v>0</v>
      </c>
      <c r="H233" s="18">
        <f>Model!$W$30*((drdp!B233)*DBHR!$B233+(drdp!E233)*DBHR!$C233+(drdp!H233)*DBHR!$D233)</f>
        <v>0</v>
      </c>
      <c r="I233" s="18">
        <f>Model!$W$30*((drdp!C233)*DBHR!$B233+(drdp!F233)*DBHR!$C233+(drdp!I233)*DBHR!$D233)</f>
        <v>0</v>
      </c>
      <c r="J233" s="18">
        <f>Model!$W$30*((drdp!D233)*DBHR!$B233+(drdp!G233)*DBHR!$C233+(drdp!J233)*DBHR!$D233)</f>
        <v>0</v>
      </c>
      <c r="K233" s="21">
        <f t="shared" si="51"/>
        <v>4.7463507843635755</v>
      </c>
      <c r="L233" s="21">
        <f t="shared" si="52"/>
        <v>6.7690039708696537</v>
      </c>
      <c r="M233" s="21">
        <f t="shared" si="53"/>
        <v>0</v>
      </c>
      <c r="N233" s="21">
        <f t="shared" si="54"/>
        <v>-5.6424134354025623</v>
      </c>
      <c r="O233" s="21">
        <f t="shared" si="55"/>
        <v>0</v>
      </c>
      <c r="P233" s="21">
        <f t="shared" si="56"/>
        <v>0</v>
      </c>
      <c r="Q233" s="19">
        <f t="shared" si="57"/>
        <v>4.7463507843635755</v>
      </c>
      <c r="R233" s="19">
        <f t="shared" si="58"/>
        <v>6.7690039708696537</v>
      </c>
      <c r="S233" s="19">
        <f t="shared" si="59"/>
        <v>0</v>
      </c>
      <c r="T233" s="19">
        <f t="shared" si="60"/>
        <v>-5.6424134354025623</v>
      </c>
      <c r="U233" s="19">
        <f t="shared" si="61"/>
        <v>0</v>
      </c>
      <c r="V233" s="19">
        <f t="shared" si="62"/>
        <v>0</v>
      </c>
    </row>
    <row r="234" spans="1:22" x14ac:dyDescent="0.25">
      <c r="A234" s="26">
        <f>Wellpath!E234</f>
        <v>0</v>
      </c>
      <c r="B234" s="22">
        <v>0</v>
      </c>
      <c r="C234" s="22">
        <v>0</v>
      </c>
      <c r="D234" s="22">
        <f t="shared" si="50"/>
        <v>3.9314164891663715E-5</v>
      </c>
      <c r="E234" s="20">
        <f>Model!$W$30*((drdp!B234+drdp!K234)*DBHR!$B234+(drdp!E234+drdp!N234)*DBHR!$C234+(drdp!H234+drdp!Q234)*DBHR!$D234)</f>
        <v>0</v>
      </c>
      <c r="F234" s="20">
        <f>Model!$W$30*((drdp!C234+drdp!L234)*DBHR!$B234+(drdp!F234+drdp!O234)*DBHR!$C234+(drdp!I234+drdp!R234)*DBHR!$D234)</f>
        <v>0</v>
      </c>
      <c r="G234" s="20">
        <f>Model!$W$30*((drdp!D234+drdp!M234)*DBHR!$B234+(drdp!G234+drdp!P234)*DBHR!$C234+(drdp!J234+drdp!S234)*DBHR!$D234)</f>
        <v>0</v>
      </c>
      <c r="H234" s="18">
        <f>Model!$W$30*((drdp!B234)*DBHR!$B234+(drdp!E234)*DBHR!$C234+(drdp!H234)*DBHR!$D234)</f>
        <v>0</v>
      </c>
      <c r="I234" s="18">
        <f>Model!$W$30*((drdp!C234)*DBHR!$B234+(drdp!F234)*DBHR!$C234+(drdp!I234)*DBHR!$D234)</f>
        <v>0</v>
      </c>
      <c r="J234" s="18">
        <f>Model!$W$30*((drdp!D234)*DBHR!$B234+(drdp!G234)*DBHR!$C234+(drdp!J234)*DBHR!$D234)</f>
        <v>0</v>
      </c>
      <c r="K234" s="21">
        <f t="shared" si="51"/>
        <v>4.7463507843635755</v>
      </c>
      <c r="L234" s="21">
        <f t="shared" si="52"/>
        <v>6.7690039708696537</v>
      </c>
      <c r="M234" s="21">
        <f t="shared" si="53"/>
        <v>0</v>
      </c>
      <c r="N234" s="21">
        <f t="shared" si="54"/>
        <v>-5.6424134354025623</v>
      </c>
      <c r="O234" s="21">
        <f t="shared" si="55"/>
        <v>0</v>
      </c>
      <c r="P234" s="21">
        <f t="shared" si="56"/>
        <v>0</v>
      </c>
      <c r="Q234" s="19">
        <f t="shared" si="57"/>
        <v>4.7463507843635755</v>
      </c>
      <c r="R234" s="19">
        <f t="shared" si="58"/>
        <v>6.7690039708696537</v>
      </c>
      <c r="S234" s="19">
        <f t="shared" si="59"/>
        <v>0</v>
      </c>
      <c r="T234" s="19">
        <f t="shared" si="60"/>
        <v>-5.6424134354025623</v>
      </c>
      <c r="U234" s="19">
        <f t="shared" si="61"/>
        <v>0</v>
      </c>
      <c r="V234" s="19">
        <f t="shared" si="62"/>
        <v>0</v>
      </c>
    </row>
    <row r="235" spans="1:22" x14ac:dyDescent="0.25">
      <c r="A235" s="26">
        <f>Wellpath!E235</f>
        <v>0</v>
      </c>
      <c r="B235" s="22">
        <v>0</v>
      </c>
      <c r="C235" s="22">
        <v>0</v>
      </c>
      <c r="D235" s="22">
        <f t="shared" si="50"/>
        <v>3.9314164891663715E-5</v>
      </c>
      <c r="E235" s="20">
        <f>Model!$W$30*((drdp!B235+drdp!K235)*DBHR!$B235+(drdp!E235+drdp!N235)*DBHR!$C235+(drdp!H235+drdp!Q235)*DBHR!$D235)</f>
        <v>0</v>
      </c>
      <c r="F235" s="20">
        <f>Model!$W$30*((drdp!C235+drdp!L235)*DBHR!$B235+(drdp!F235+drdp!O235)*DBHR!$C235+(drdp!I235+drdp!R235)*DBHR!$D235)</f>
        <v>0</v>
      </c>
      <c r="G235" s="20">
        <f>Model!$W$30*((drdp!D235+drdp!M235)*DBHR!$B235+(drdp!G235+drdp!P235)*DBHR!$C235+(drdp!J235+drdp!S235)*DBHR!$D235)</f>
        <v>0</v>
      </c>
      <c r="H235" s="18">
        <f>Model!$W$30*((drdp!B235)*DBHR!$B235+(drdp!E235)*DBHR!$C235+(drdp!H235)*DBHR!$D235)</f>
        <v>0</v>
      </c>
      <c r="I235" s="18">
        <f>Model!$W$30*((drdp!C235)*DBHR!$B235+(drdp!F235)*DBHR!$C235+(drdp!I235)*DBHR!$D235)</f>
        <v>0</v>
      </c>
      <c r="J235" s="18">
        <f>Model!$W$30*((drdp!D235)*DBHR!$B235+(drdp!G235)*DBHR!$C235+(drdp!J235)*DBHR!$D235)</f>
        <v>0</v>
      </c>
      <c r="K235" s="21">
        <f t="shared" si="51"/>
        <v>4.7463507843635755</v>
      </c>
      <c r="L235" s="21">
        <f t="shared" si="52"/>
        <v>6.7690039708696537</v>
      </c>
      <c r="M235" s="21">
        <f t="shared" si="53"/>
        <v>0</v>
      </c>
      <c r="N235" s="21">
        <f t="shared" si="54"/>
        <v>-5.6424134354025623</v>
      </c>
      <c r="O235" s="21">
        <f t="shared" si="55"/>
        <v>0</v>
      </c>
      <c r="P235" s="21">
        <f t="shared" si="56"/>
        <v>0</v>
      </c>
      <c r="Q235" s="19">
        <f t="shared" si="57"/>
        <v>4.7463507843635755</v>
      </c>
      <c r="R235" s="19">
        <f t="shared" si="58"/>
        <v>6.7690039708696537</v>
      </c>
      <c r="S235" s="19">
        <f t="shared" si="59"/>
        <v>0</v>
      </c>
      <c r="T235" s="19">
        <f t="shared" si="60"/>
        <v>-5.6424134354025623</v>
      </c>
      <c r="U235" s="19">
        <f t="shared" si="61"/>
        <v>0</v>
      </c>
      <c r="V235" s="19">
        <f t="shared" si="62"/>
        <v>0</v>
      </c>
    </row>
    <row r="236" spans="1:22" x14ac:dyDescent="0.25">
      <c r="A236" s="26">
        <f>Wellpath!E236</f>
        <v>0</v>
      </c>
      <c r="B236" s="22">
        <v>0</v>
      </c>
      <c r="C236" s="22">
        <v>0</v>
      </c>
      <c r="D236" s="22">
        <f t="shared" si="50"/>
        <v>3.9314164891663715E-5</v>
      </c>
      <c r="E236" s="20">
        <f>Model!$W$30*((drdp!B236+drdp!K236)*DBHR!$B236+(drdp!E236+drdp!N236)*DBHR!$C236+(drdp!H236+drdp!Q236)*DBHR!$D236)</f>
        <v>0</v>
      </c>
      <c r="F236" s="20">
        <f>Model!$W$30*((drdp!C236+drdp!L236)*DBHR!$B236+(drdp!F236+drdp!O236)*DBHR!$C236+(drdp!I236+drdp!R236)*DBHR!$D236)</f>
        <v>0</v>
      </c>
      <c r="G236" s="20">
        <f>Model!$W$30*((drdp!D236+drdp!M236)*DBHR!$B236+(drdp!G236+drdp!P236)*DBHR!$C236+(drdp!J236+drdp!S236)*DBHR!$D236)</f>
        <v>0</v>
      </c>
      <c r="H236" s="18">
        <f>Model!$W$30*((drdp!B236)*DBHR!$B236+(drdp!E236)*DBHR!$C236+(drdp!H236)*DBHR!$D236)</f>
        <v>0</v>
      </c>
      <c r="I236" s="18">
        <f>Model!$W$30*((drdp!C236)*DBHR!$B236+(drdp!F236)*DBHR!$C236+(drdp!I236)*DBHR!$D236)</f>
        <v>0</v>
      </c>
      <c r="J236" s="18">
        <f>Model!$W$30*((drdp!D236)*DBHR!$B236+(drdp!G236)*DBHR!$C236+(drdp!J236)*DBHR!$D236)</f>
        <v>0</v>
      </c>
      <c r="K236" s="21">
        <f t="shared" si="51"/>
        <v>4.7463507843635755</v>
      </c>
      <c r="L236" s="21">
        <f t="shared" si="52"/>
        <v>6.7690039708696537</v>
      </c>
      <c r="M236" s="21">
        <f t="shared" si="53"/>
        <v>0</v>
      </c>
      <c r="N236" s="21">
        <f t="shared" si="54"/>
        <v>-5.6424134354025623</v>
      </c>
      <c r="O236" s="21">
        <f t="shared" si="55"/>
        <v>0</v>
      </c>
      <c r="P236" s="21">
        <f t="shared" si="56"/>
        <v>0</v>
      </c>
      <c r="Q236" s="19">
        <f t="shared" si="57"/>
        <v>4.7463507843635755</v>
      </c>
      <c r="R236" s="19">
        <f t="shared" si="58"/>
        <v>6.7690039708696537</v>
      </c>
      <c r="S236" s="19">
        <f t="shared" si="59"/>
        <v>0</v>
      </c>
      <c r="T236" s="19">
        <f t="shared" si="60"/>
        <v>-5.6424134354025623</v>
      </c>
      <c r="U236" s="19">
        <f t="shared" si="61"/>
        <v>0</v>
      </c>
      <c r="V236" s="19">
        <f t="shared" si="62"/>
        <v>0</v>
      </c>
    </row>
    <row r="237" spans="1:22" x14ac:dyDescent="0.25">
      <c r="A237" s="26">
        <f>Wellpath!E237</f>
        <v>0</v>
      </c>
      <c r="B237" s="22">
        <v>0</v>
      </c>
      <c r="C237" s="22">
        <v>0</v>
      </c>
      <c r="D237" s="22">
        <f t="shared" si="50"/>
        <v>3.9314164891663715E-5</v>
      </c>
      <c r="E237" s="20">
        <f>Model!$W$30*((drdp!B237+drdp!K237)*DBHR!$B237+(drdp!E237+drdp!N237)*DBHR!$C237+(drdp!H237+drdp!Q237)*DBHR!$D237)</f>
        <v>0</v>
      </c>
      <c r="F237" s="20">
        <f>Model!$W$30*((drdp!C237+drdp!L237)*DBHR!$B237+(drdp!F237+drdp!O237)*DBHR!$C237+(drdp!I237+drdp!R237)*DBHR!$D237)</f>
        <v>0</v>
      </c>
      <c r="G237" s="20">
        <f>Model!$W$30*((drdp!D237+drdp!M237)*DBHR!$B237+(drdp!G237+drdp!P237)*DBHR!$C237+(drdp!J237+drdp!S237)*DBHR!$D237)</f>
        <v>0</v>
      </c>
      <c r="H237" s="18">
        <f>Model!$W$30*((drdp!B237)*DBHR!$B237+(drdp!E237)*DBHR!$C237+(drdp!H237)*DBHR!$D237)</f>
        <v>0</v>
      </c>
      <c r="I237" s="18">
        <f>Model!$W$30*((drdp!C237)*DBHR!$B237+(drdp!F237)*DBHR!$C237+(drdp!I237)*DBHR!$D237)</f>
        <v>0</v>
      </c>
      <c r="J237" s="18">
        <f>Model!$W$30*((drdp!D237)*DBHR!$B237+(drdp!G237)*DBHR!$C237+(drdp!J237)*DBHR!$D237)</f>
        <v>0</v>
      </c>
      <c r="K237" s="21">
        <f t="shared" si="51"/>
        <v>4.7463507843635755</v>
      </c>
      <c r="L237" s="21">
        <f t="shared" si="52"/>
        <v>6.7690039708696537</v>
      </c>
      <c r="M237" s="21">
        <f t="shared" si="53"/>
        <v>0</v>
      </c>
      <c r="N237" s="21">
        <f t="shared" si="54"/>
        <v>-5.6424134354025623</v>
      </c>
      <c r="O237" s="21">
        <f t="shared" si="55"/>
        <v>0</v>
      </c>
      <c r="P237" s="21">
        <f t="shared" si="56"/>
        <v>0</v>
      </c>
      <c r="Q237" s="19">
        <f t="shared" si="57"/>
        <v>4.7463507843635755</v>
      </c>
      <c r="R237" s="19">
        <f t="shared" si="58"/>
        <v>6.7690039708696537</v>
      </c>
      <c r="S237" s="19">
        <f t="shared" si="59"/>
        <v>0</v>
      </c>
      <c r="T237" s="19">
        <f t="shared" si="60"/>
        <v>-5.6424134354025623</v>
      </c>
      <c r="U237" s="19">
        <f t="shared" si="61"/>
        <v>0</v>
      </c>
      <c r="V237" s="19">
        <f t="shared" si="62"/>
        <v>0</v>
      </c>
    </row>
    <row r="238" spans="1:22" x14ac:dyDescent="0.25">
      <c r="A238" s="26">
        <f>Wellpath!E238</f>
        <v>0</v>
      </c>
      <c r="B238" s="22">
        <v>0</v>
      </c>
      <c r="C238" s="22">
        <v>0</v>
      </c>
      <c r="D238" s="22">
        <f t="shared" si="50"/>
        <v>3.9314164891663715E-5</v>
      </c>
      <c r="E238" s="20">
        <f>Model!$W$30*((drdp!B238+drdp!K238)*DBHR!$B238+(drdp!E238+drdp!N238)*DBHR!$C238+(drdp!H238+drdp!Q238)*DBHR!$D238)</f>
        <v>0</v>
      </c>
      <c r="F238" s="20">
        <f>Model!$W$30*((drdp!C238+drdp!L238)*DBHR!$B238+(drdp!F238+drdp!O238)*DBHR!$C238+(drdp!I238+drdp!R238)*DBHR!$D238)</f>
        <v>0</v>
      </c>
      <c r="G238" s="20">
        <f>Model!$W$30*((drdp!D238+drdp!M238)*DBHR!$B238+(drdp!G238+drdp!P238)*DBHR!$C238+(drdp!J238+drdp!S238)*DBHR!$D238)</f>
        <v>0</v>
      </c>
      <c r="H238" s="18">
        <f>Model!$W$30*((drdp!B238)*DBHR!$B238+(drdp!E238)*DBHR!$C238+(drdp!H238)*DBHR!$D238)</f>
        <v>0</v>
      </c>
      <c r="I238" s="18">
        <f>Model!$W$30*((drdp!C238)*DBHR!$B238+(drdp!F238)*DBHR!$C238+(drdp!I238)*DBHR!$D238)</f>
        <v>0</v>
      </c>
      <c r="J238" s="18">
        <f>Model!$W$30*((drdp!D238)*DBHR!$B238+(drdp!G238)*DBHR!$C238+(drdp!J238)*DBHR!$D238)</f>
        <v>0</v>
      </c>
      <c r="K238" s="21">
        <f t="shared" si="51"/>
        <v>4.7463507843635755</v>
      </c>
      <c r="L238" s="21">
        <f t="shared" si="52"/>
        <v>6.7690039708696537</v>
      </c>
      <c r="M238" s="21">
        <f t="shared" si="53"/>
        <v>0</v>
      </c>
      <c r="N238" s="21">
        <f t="shared" si="54"/>
        <v>-5.6424134354025623</v>
      </c>
      <c r="O238" s="21">
        <f t="shared" si="55"/>
        <v>0</v>
      </c>
      <c r="P238" s="21">
        <f t="shared" si="56"/>
        <v>0</v>
      </c>
      <c r="Q238" s="19">
        <f t="shared" si="57"/>
        <v>4.7463507843635755</v>
      </c>
      <c r="R238" s="19">
        <f t="shared" si="58"/>
        <v>6.7690039708696537</v>
      </c>
      <c r="S238" s="19">
        <f t="shared" si="59"/>
        <v>0</v>
      </c>
      <c r="T238" s="19">
        <f t="shared" si="60"/>
        <v>-5.6424134354025623</v>
      </c>
      <c r="U238" s="19">
        <f t="shared" si="61"/>
        <v>0</v>
      </c>
      <c r="V238" s="19">
        <f t="shared" si="62"/>
        <v>0</v>
      </c>
    </row>
    <row r="239" spans="1:22" x14ac:dyDescent="0.25">
      <c r="A239" s="26">
        <f>Wellpath!E239</f>
        <v>0</v>
      </c>
      <c r="B239" s="22">
        <v>0</v>
      </c>
      <c r="C239" s="22">
        <v>0</v>
      </c>
      <c r="D239" s="22">
        <f t="shared" si="50"/>
        <v>3.9314164891663715E-5</v>
      </c>
      <c r="E239" s="20">
        <f>Model!$W$30*((drdp!B239+drdp!K239)*DBHR!$B239+(drdp!E239+drdp!N239)*DBHR!$C239+(drdp!H239+drdp!Q239)*DBHR!$D239)</f>
        <v>0</v>
      </c>
      <c r="F239" s="20">
        <f>Model!$W$30*((drdp!C239+drdp!L239)*DBHR!$B239+(drdp!F239+drdp!O239)*DBHR!$C239+(drdp!I239+drdp!R239)*DBHR!$D239)</f>
        <v>0</v>
      </c>
      <c r="G239" s="20">
        <f>Model!$W$30*((drdp!D239+drdp!M239)*DBHR!$B239+(drdp!G239+drdp!P239)*DBHR!$C239+(drdp!J239+drdp!S239)*DBHR!$D239)</f>
        <v>0</v>
      </c>
      <c r="H239" s="18">
        <f>Model!$W$30*((drdp!B239)*DBHR!$B239+(drdp!E239)*DBHR!$C239+(drdp!H239)*DBHR!$D239)</f>
        <v>0</v>
      </c>
      <c r="I239" s="18">
        <f>Model!$W$30*((drdp!C239)*DBHR!$B239+(drdp!F239)*DBHR!$C239+(drdp!I239)*DBHR!$D239)</f>
        <v>0</v>
      </c>
      <c r="J239" s="18">
        <f>Model!$W$30*((drdp!D239)*DBHR!$B239+(drdp!G239)*DBHR!$C239+(drdp!J239)*DBHR!$D239)</f>
        <v>0</v>
      </c>
      <c r="K239" s="21">
        <f t="shared" si="51"/>
        <v>4.7463507843635755</v>
      </c>
      <c r="L239" s="21">
        <f t="shared" si="52"/>
        <v>6.7690039708696537</v>
      </c>
      <c r="M239" s="21">
        <f t="shared" si="53"/>
        <v>0</v>
      </c>
      <c r="N239" s="21">
        <f t="shared" si="54"/>
        <v>-5.6424134354025623</v>
      </c>
      <c r="O239" s="21">
        <f t="shared" si="55"/>
        <v>0</v>
      </c>
      <c r="P239" s="21">
        <f t="shared" si="56"/>
        <v>0</v>
      </c>
      <c r="Q239" s="19">
        <f t="shared" si="57"/>
        <v>4.7463507843635755</v>
      </c>
      <c r="R239" s="19">
        <f t="shared" si="58"/>
        <v>6.7690039708696537</v>
      </c>
      <c r="S239" s="19">
        <f t="shared" si="59"/>
        <v>0</v>
      </c>
      <c r="T239" s="19">
        <f t="shared" si="60"/>
        <v>-5.6424134354025623</v>
      </c>
      <c r="U239" s="19">
        <f t="shared" si="61"/>
        <v>0</v>
      </c>
      <c r="V239" s="19">
        <f t="shared" si="62"/>
        <v>0</v>
      </c>
    </row>
    <row r="240" spans="1:22" x14ac:dyDescent="0.25">
      <c r="A240" s="26">
        <f>Wellpath!E240</f>
        <v>0</v>
      </c>
      <c r="B240" s="22">
        <v>0</v>
      </c>
      <c r="C240" s="22">
        <v>0</v>
      </c>
      <c r="D240" s="22">
        <f t="shared" si="50"/>
        <v>3.9314164891663715E-5</v>
      </c>
      <c r="E240" s="20">
        <f>Model!$W$30*((drdp!B240+drdp!K240)*DBHR!$B240+(drdp!E240+drdp!N240)*DBHR!$C240+(drdp!H240+drdp!Q240)*DBHR!$D240)</f>
        <v>0</v>
      </c>
      <c r="F240" s="20">
        <f>Model!$W$30*((drdp!C240+drdp!L240)*DBHR!$B240+(drdp!F240+drdp!O240)*DBHR!$C240+(drdp!I240+drdp!R240)*DBHR!$D240)</f>
        <v>0</v>
      </c>
      <c r="G240" s="20">
        <f>Model!$W$30*((drdp!D240+drdp!M240)*DBHR!$B240+(drdp!G240+drdp!P240)*DBHR!$C240+(drdp!J240+drdp!S240)*DBHR!$D240)</f>
        <v>0</v>
      </c>
      <c r="H240" s="18">
        <f>Model!$W$30*((drdp!B240)*DBHR!$B240+(drdp!E240)*DBHR!$C240+(drdp!H240)*DBHR!$D240)</f>
        <v>0</v>
      </c>
      <c r="I240" s="18">
        <f>Model!$W$30*((drdp!C240)*DBHR!$B240+(drdp!F240)*DBHR!$C240+(drdp!I240)*DBHR!$D240)</f>
        <v>0</v>
      </c>
      <c r="J240" s="18">
        <f>Model!$W$30*((drdp!D240)*DBHR!$B240+(drdp!G240)*DBHR!$C240+(drdp!J240)*DBHR!$D240)</f>
        <v>0</v>
      </c>
      <c r="K240" s="21">
        <f t="shared" si="51"/>
        <v>4.7463507843635755</v>
      </c>
      <c r="L240" s="21">
        <f t="shared" si="52"/>
        <v>6.7690039708696537</v>
      </c>
      <c r="M240" s="21">
        <f t="shared" si="53"/>
        <v>0</v>
      </c>
      <c r="N240" s="21">
        <f t="shared" si="54"/>
        <v>-5.6424134354025623</v>
      </c>
      <c r="O240" s="21">
        <f t="shared" si="55"/>
        <v>0</v>
      </c>
      <c r="P240" s="21">
        <f t="shared" si="56"/>
        <v>0</v>
      </c>
      <c r="Q240" s="19">
        <f t="shared" si="57"/>
        <v>4.7463507843635755</v>
      </c>
      <c r="R240" s="19">
        <f t="shared" si="58"/>
        <v>6.7690039708696537</v>
      </c>
      <c r="S240" s="19">
        <f t="shared" si="59"/>
        <v>0</v>
      </c>
      <c r="T240" s="19">
        <f t="shared" si="60"/>
        <v>-5.6424134354025623</v>
      </c>
      <c r="U240" s="19">
        <f t="shared" si="61"/>
        <v>0</v>
      </c>
      <c r="V240" s="19">
        <f t="shared" si="62"/>
        <v>0</v>
      </c>
    </row>
    <row r="241" spans="1:22" x14ac:dyDescent="0.25">
      <c r="A241" s="26">
        <f>Wellpath!E241</f>
        <v>0</v>
      </c>
      <c r="B241" s="22">
        <v>0</v>
      </c>
      <c r="C241" s="22">
        <v>0</v>
      </c>
      <c r="D241" s="22">
        <f t="shared" si="50"/>
        <v>3.9314164891663715E-5</v>
      </c>
      <c r="E241" s="20">
        <f>Model!$W$30*((drdp!B241+drdp!K241)*DBHR!$B241+(drdp!E241+drdp!N241)*DBHR!$C241+(drdp!H241+drdp!Q241)*DBHR!$D241)</f>
        <v>0</v>
      </c>
      <c r="F241" s="20">
        <f>Model!$W$30*((drdp!C241+drdp!L241)*DBHR!$B241+(drdp!F241+drdp!O241)*DBHR!$C241+(drdp!I241+drdp!R241)*DBHR!$D241)</f>
        <v>0</v>
      </c>
      <c r="G241" s="20">
        <f>Model!$W$30*((drdp!D241+drdp!M241)*DBHR!$B241+(drdp!G241+drdp!P241)*DBHR!$C241+(drdp!J241+drdp!S241)*DBHR!$D241)</f>
        <v>0</v>
      </c>
      <c r="H241" s="18">
        <f>Model!$W$30*((drdp!B241)*DBHR!$B241+(drdp!E241)*DBHR!$C241+(drdp!H241)*DBHR!$D241)</f>
        <v>0</v>
      </c>
      <c r="I241" s="18">
        <f>Model!$W$30*((drdp!C241)*DBHR!$B241+(drdp!F241)*DBHR!$C241+(drdp!I241)*DBHR!$D241)</f>
        <v>0</v>
      </c>
      <c r="J241" s="18">
        <f>Model!$W$30*((drdp!D241)*DBHR!$B241+(drdp!G241)*DBHR!$C241+(drdp!J241)*DBHR!$D241)</f>
        <v>0</v>
      </c>
      <c r="K241" s="21">
        <f t="shared" si="51"/>
        <v>4.7463507843635755</v>
      </c>
      <c r="L241" s="21">
        <f t="shared" si="52"/>
        <v>6.7690039708696537</v>
      </c>
      <c r="M241" s="21">
        <f t="shared" si="53"/>
        <v>0</v>
      </c>
      <c r="N241" s="21">
        <f t="shared" si="54"/>
        <v>-5.6424134354025623</v>
      </c>
      <c r="O241" s="21">
        <f t="shared" si="55"/>
        <v>0</v>
      </c>
      <c r="P241" s="21">
        <f t="shared" si="56"/>
        <v>0</v>
      </c>
      <c r="Q241" s="19">
        <f t="shared" si="57"/>
        <v>4.7463507843635755</v>
      </c>
      <c r="R241" s="19">
        <f t="shared" si="58"/>
        <v>6.7690039708696537</v>
      </c>
      <c r="S241" s="19">
        <f t="shared" si="59"/>
        <v>0</v>
      </c>
      <c r="T241" s="19">
        <f t="shared" si="60"/>
        <v>-5.6424134354025623</v>
      </c>
      <c r="U241" s="19">
        <f t="shared" si="61"/>
        <v>0</v>
      </c>
      <c r="V241" s="19">
        <f t="shared" si="62"/>
        <v>0</v>
      </c>
    </row>
    <row r="242" spans="1:22" x14ac:dyDescent="0.25">
      <c r="A242" s="26">
        <f>Wellpath!E242</f>
        <v>0</v>
      </c>
      <c r="B242" s="22">
        <v>0</v>
      </c>
      <c r="C242" s="22">
        <v>0</v>
      </c>
      <c r="D242" s="22">
        <f t="shared" si="50"/>
        <v>3.9314164891663715E-5</v>
      </c>
      <c r="E242" s="20">
        <f>Model!$W$30*((drdp!B242+drdp!K242)*DBHR!$B242+(drdp!E242+drdp!N242)*DBHR!$C242+(drdp!H242+drdp!Q242)*DBHR!$D242)</f>
        <v>0</v>
      </c>
      <c r="F242" s="20">
        <f>Model!$W$30*((drdp!C242+drdp!L242)*DBHR!$B242+(drdp!F242+drdp!O242)*DBHR!$C242+(drdp!I242+drdp!R242)*DBHR!$D242)</f>
        <v>0</v>
      </c>
      <c r="G242" s="20">
        <f>Model!$W$30*((drdp!D242+drdp!M242)*DBHR!$B242+(drdp!G242+drdp!P242)*DBHR!$C242+(drdp!J242+drdp!S242)*DBHR!$D242)</f>
        <v>0</v>
      </c>
      <c r="H242" s="18">
        <f>Model!$W$30*((drdp!B242)*DBHR!$B242+(drdp!E242)*DBHR!$C242+(drdp!H242)*DBHR!$D242)</f>
        <v>0</v>
      </c>
      <c r="I242" s="18">
        <f>Model!$W$30*((drdp!C242)*DBHR!$B242+(drdp!F242)*DBHR!$C242+(drdp!I242)*DBHR!$D242)</f>
        <v>0</v>
      </c>
      <c r="J242" s="18">
        <f>Model!$W$30*((drdp!D242)*DBHR!$B242+(drdp!G242)*DBHR!$C242+(drdp!J242)*DBHR!$D242)</f>
        <v>0</v>
      </c>
      <c r="K242" s="21">
        <f t="shared" si="51"/>
        <v>4.7463507843635755</v>
      </c>
      <c r="L242" s="21">
        <f t="shared" si="52"/>
        <v>6.7690039708696537</v>
      </c>
      <c r="M242" s="21">
        <f t="shared" si="53"/>
        <v>0</v>
      </c>
      <c r="N242" s="21">
        <f t="shared" si="54"/>
        <v>-5.6424134354025623</v>
      </c>
      <c r="O242" s="21">
        <f t="shared" si="55"/>
        <v>0</v>
      </c>
      <c r="P242" s="21">
        <f t="shared" si="56"/>
        <v>0</v>
      </c>
      <c r="Q242" s="19">
        <f t="shared" si="57"/>
        <v>4.7463507843635755</v>
      </c>
      <c r="R242" s="19">
        <f t="shared" si="58"/>
        <v>6.7690039708696537</v>
      </c>
      <c r="S242" s="19">
        <f t="shared" si="59"/>
        <v>0</v>
      </c>
      <c r="T242" s="19">
        <f t="shared" si="60"/>
        <v>-5.6424134354025623</v>
      </c>
      <c r="U242" s="19">
        <f t="shared" si="61"/>
        <v>0</v>
      </c>
      <c r="V242" s="19">
        <f t="shared" si="62"/>
        <v>0</v>
      </c>
    </row>
    <row r="243" spans="1:22" x14ac:dyDescent="0.25">
      <c r="A243" s="26">
        <f>Wellpath!E243</f>
        <v>0</v>
      </c>
      <c r="B243" s="22">
        <v>0</v>
      </c>
      <c r="C243" s="22">
        <v>0</v>
      </c>
      <c r="D243" s="22">
        <f t="shared" si="50"/>
        <v>3.9314164891663715E-5</v>
      </c>
      <c r="E243" s="20">
        <f>Model!$W$30*((drdp!B243+drdp!K243)*DBHR!$B243+(drdp!E243+drdp!N243)*DBHR!$C243+(drdp!H243+drdp!Q243)*DBHR!$D243)</f>
        <v>0</v>
      </c>
      <c r="F243" s="20">
        <f>Model!$W$30*((drdp!C243+drdp!L243)*DBHR!$B243+(drdp!F243+drdp!O243)*DBHR!$C243+(drdp!I243+drdp!R243)*DBHR!$D243)</f>
        <v>0</v>
      </c>
      <c r="G243" s="20">
        <f>Model!$W$30*((drdp!D243+drdp!M243)*DBHR!$B243+(drdp!G243+drdp!P243)*DBHR!$C243+(drdp!J243+drdp!S243)*DBHR!$D243)</f>
        <v>0</v>
      </c>
      <c r="H243" s="18">
        <f>Model!$W$30*((drdp!B243)*DBHR!$B243+(drdp!E243)*DBHR!$C243+(drdp!H243)*DBHR!$D243)</f>
        <v>0</v>
      </c>
      <c r="I243" s="18">
        <f>Model!$W$30*((drdp!C243)*DBHR!$B243+(drdp!F243)*DBHR!$C243+(drdp!I243)*DBHR!$D243)</f>
        <v>0</v>
      </c>
      <c r="J243" s="18">
        <f>Model!$W$30*((drdp!D243)*DBHR!$B243+(drdp!G243)*DBHR!$C243+(drdp!J243)*DBHR!$D243)</f>
        <v>0</v>
      </c>
      <c r="K243" s="21">
        <f t="shared" si="51"/>
        <v>4.7463507843635755</v>
      </c>
      <c r="L243" s="21">
        <f t="shared" si="52"/>
        <v>6.7690039708696537</v>
      </c>
      <c r="M243" s="21">
        <f t="shared" si="53"/>
        <v>0</v>
      </c>
      <c r="N243" s="21">
        <f t="shared" si="54"/>
        <v>-5.6424134354025623</v>
      </c>
      <c r="O243" s="21">
        <f t="shared" si="55"/>
        <v>0</v>
      </c>
      <c r="P243" s="21">
        <f t="shared" si="56"/>
        <v>0</v>
      </c>
      <c r="Q243" s="19">
        <f t="shared" si="57"/>
        <v>4.7463507843635755</v>
      </c>
      <c r="R243" s="19">
        <f t="shared" si="58"/>
        <v>6.7690039708696537</v>
      </c>
      <c r="S243" s="19">
        <f t="shared" si="59"/>
        <v>0</v>
      </c>
      <c r="T243" s="19">
        <f t="shared" si="60"/>
        <v>-5.6424134354025623</v>
      </c>
      <c r="U243" s="19">
        <f t="shared" si="61"/>
        <v>0</v>
      </c>
      <c r="V243" s="19">
        <f t="shared" si="62"/>
        <v>0</v>
      </c>
    </row>
    <row r="244" spans="1:22" x14ac:dyDescent="0.25">
      <c r="A244" s="26">
        <f>Wellpath!E244</f>
        <v>0</v>
      </c>
      <c r="B244" s="22">
        <v>0</v>
      </c>
      <c r="C244" s="22">
        <v>0</v>
      </c>
      <c r="D244" s="22">
        <f t="shared" si="50"/>
        <v>3.9314164891663715E-5</v>
      </c>
      <c r="E244" s="20">
        <f>Model!$W$30*((drdp!B244+drdp!K244)*DBHR!$B244+(drdp!E244+drdp!N244)*DBHR!$C244+(drdp!H244+drdp!Q244)*DBHR!$D244)</f>
        <v>0</v>
      </c>
      <c r="F244" s="20">
        <f>Model!$W$30*((drdp!C244+drdp!L244)*DBHR!$B244+(drdp!F244+drdp!O244)*DBHR!$C244+(drdp!I244+drdp!R244)*DBHR!$D244)</f>
        <v>0</v>
      </c>
      <c r="G244" s="20">
        <f>Model!$W$30*((drdp!D244+drdp!M244)*DBHR!$B244+(drdp!G244+drdp!P244)*DBHR!$C244+(drdp!J244+drdp!S244)*DBHR!$D244)</f>
        <v>0</v>
      </c>
      <c r="H244" s="18">
        <f>Model!$W$30*((drdp!B244)*DBHR!$B244+(drdp!E244)*DBHR!$C244+(drdp!H244)*DBHR!$D244)</f>
        <v>0</v>
      </c>
      <c r="I244" s="18">
        <f>Model!$W$30*((drdp!C244)*DBHR!$B244+(drdp!F244)*DBHR!$C244+(drdp!I244)*DBHR!$D244)</f>
        <v>0</v>
      </c>
      <c r="J244" s="18">
        <f>Model!$W$30*((drdp!D244)*DBHR!$B244+(drdp!G244)*DBHR!$C244+(drdp!J244)*DBHR!$D244)</f>
        <v>0</v>
      </c>
      <c r="K244" s="21">
        <f t="shared" si="51"/>
        <v>4.7463507843635755</v>
      </c>
      <c r="L244" s="21">
        <f t="shared" si="52"/>
        <v>6.7690039708696537</v>
      </c>
      <c r="M244" s="21">
        <f t="shared" si="53"/>
        <v>0</v>
      </c>
      <c r="N244" s="21">
        <f t="shared" si="54"/>
        <v>-5.6424134354025623</v>
      </c>
      <c r="O244" s="21">
        <f t="shared" si="55"/>
        <v>0</v>
      </c>
      <c r="P244" s="21">
        <f t="shared" si="56"/>
        <v>0</v>
      </c>
      <c r="Q244" s="19">
        <f t="shared" si="57"/>
        <v>4.7463507843635755</v>
      </c>
      <c r="R244" s="19">
        <f t="shared" si="58"/>
        <v>6.7690039708696537</v>
      </c>
      <c r="S244" s="19">
        <f t="shared" si="59"/>
        <v>0</v>
      </c>
      <c r="T244" s="19">
        <f t="shared" si="60"/>
        <v>-5.6424134354025623</v>
      </c>
      <c r="U244" s="19">
        <f t="shared" si="61"/>
        <v>0</v>
      </c>
      <c r="V244" s="19">
        <f t="shared" si="62"/>
        <v>0</v>
      </c>
    </row>
    <row r="245" spans="1:22" x14ac:dyDescent="0.25">
      <c r="A245" s="26">
        <f>Wellpath!E245</f>
        <v>0</v>
      </c>
      <c r="B245" s="22">
        <v>0</v>
      </c>
      <c r="C245" s="22">
        <v>0</v>
      </c>
      <c r="D245" s="22">
        <f t="shared" si="50"/>
        <v>3.9314164891663715E-5</v>
      </c>
      <c r="E245" s="20">
        <f>Model!$W$30*((drdp!B245+drdp!K245)*DBHR!$B245+(drdp!E245+drdp!N245)*DBHR!$C245+(drdp!H245+drdp!Q245)*DBHR!$D245)</f>
        <v>0</v>
      </c>
      <c r="F245" s="20">
        <f>Model!$W$30*((drdp!C245+drdp!L245)*DBHR!$B245+(drdp!F245+drdp!O245)*DBHR!$C245+(drdp!I245+drdp!R245)*DBHR!$D245)</f>
        <v>0</v>
      </c>
      <c r="G245" s="20">
        <f>Model!$W$30*((drdp!D245+drdp!M245)*DBHR!$B245+(drdp!G245+drdp!P245)*DBHR!$C245+(drdp!J245+drdp!S245)*DBHR!$D245)</f>
        <v>0</v>
      </c>
      <c r="H245" s="18">
        <f>Model!$W$30*((drdp!B245)*DBHR!$B245+(drdp!E245)*DBHR!$C245+(drdp!H245)*DBHR!$D245)</f>
        <v>0</v>
      </c>
      <c r="I245" s="18">
        <f>Model!$W$30*((drdp!C245)*DBHR!$B245+(drdp!F245)*DBHR!$C245+(drdp!I245)*DBHR!$D245)</f>
        <v>0</v>
      </c>
      <c r="J245" s="18">
        <f>Model!$W$30*((drdp!D245)*DBHR!$B245+(drdp!G245)*DBHR!$C245+(drdp!J245)*DBHR!$D245)</f>
        <v>0</v>
      </c>
      <c r="K245" s="21">
        <f t="shared" si="51"/>
        <v>4.7463507843635755</v>
      </c>
      <c r="L245" s="21">
        <f t="shared" si="52"/>
        <v>6.7690039708696537</v>
      </c>
      <c r="M245" s="21">
        <f t="shared" si="53"/>
        <v>0</v>
      </c>
      <c r="N245" s="21">
        <f t="shared" si="54"/>
        <v>-5.6424134354025623</v>
      </c>
      <c r="O245" s="21">
        <f t="shared" si="55"/>
        <v>0</v>
      </c>
      <c r="P245" s="21">
        <f t="shared" si="56"/>
        <v>0</v>
      </c>
      <c r="Q245" s="19">
        <f t="shared" si="57"/>
        <v>4.7463507843635755</v>
      </c>
      <c r="R245" s="19">
        <f t="shared" si="58"/>
        <v>6.7690039708696537</v>
      </c>
      <c r="S245" s="19">
        <f t="shared" si="59"/>
        <v>0</v>
      </c>
      <c r="T245" s="19">
        <f t="shared" si="60"/>
        <v>-5.6424134354025623</v>
      </c>
      <c r="U245" s="19">
        <f t="shared" si="61"/>
        <v>0</v>
      </c>
      <c r="V245" s="19">
        <f t="shared" si="62"/>
        <v>0</v>
      </c>
    </row>
    <row r="246" spans="1:22" x14ac:dyDescent="0.25">
      <c r="A246" s="26">
        <f>Wellpath!E246</f>
        <v>0</v>
      </c>
      <c r="B246" s="22">
        <v>0</v>
      </c>
      <c r="C246" s="22">
        <v>0</v>
      </c>
      <c r="D246" s="22">
        <f t="shared" si="50"/>
        <v>3.9314164891663715E-5</v>
      </c>
      <c r="E246" s="20">
        <f>Model!$W$30*((drdp!B246+drdp!K246)*DBHR!$B246+(drdp!E246+drdp!N246)*DBHR!$C246+(drdp!H246+drdp!Q246)*DBHR!$D246)</f>
        <v>0</v>
      </c>
      <c r="F246" s="20">
        <f>Model!$W$30*((drdp!C246+drdp!L246)*DBHR!$B246+(drdp!F246+drdp!O246)*DBHR!$C246+(drdp!I246+drdp!R246)*DBHR!$D246)</f>
        <v>0</v>
      </c>
      <c r="G246" s="20">
        <f>Model!$W$30*((drdp!D246+drdp!M246)*DBHR!$B246+(drdp!G246+drdp!P246)*DBHR!$C246+(drdp!J246+drdp!S246)*DBHR!$D246)</f>
        <v>0</v>
      </c>
      <c r="H246" s="18">
        <f>Model!$W$30*((drdp!B246)*DBHR!$B246+(drdp!E246)*DBHR!$C246+(drdp!H246)*DBHR!$D246)</f>
        <v>0</v>
      </c>
      <c r="I246" s="18">
        <f>Model!$W$30*((drdp!C246)*DBHR!$B246+(drdp!F246)*DBHR!$C246+(drdp!I246)*DBHR!$D246)</f>
        <v>0</v>
      </c>
      <c r="J246" s="18">
        <f>Model!$W$30*((drdp!D246)*DBHR!$B246+(drdp!G246)*DBHR!$C246+(drdp!J246)*DBHR!$D246)</f>
        <v>0</v>
      </c>
      <c r="K246" s="21">
        <f t="shared" si="51"/>
        <v>4.7463507843635755</v>
      </c>
      <c r="L246" s="21">
        <f t="shared" si="52"/>
        <v>6.7690039708696537</v>
      </c>
      <c r="M246" s="21">
        <f t="shared" si="53"/>
        <v>0</v>
      </c>
      <c r="N246" s="21">
        <f t="shared" si="54"/>
        <v>-5.6424134354025623</v>
      </c>
      <c r="O246" s="21">
        <f t="shared" si="55"/>
        <v>0</v>
      </c>
      <c r="P246" s="21">
        <f t="shared" si="56"/>
        <v>0</v>
      </c>
      <c r="Q246" s="19">
        <f t="shared" si="57"/>
        <v>4.7463507843635755</v>
      </c>
      <c r="R246" s="19">
        <f t="shared" si="58"/>
        <v>6.7690039708696537</v>
      </c>
      <c r="S246" s="19">
        <f t="shared" si="59"/>
        <v>0</v>
      </c>
      <c r="T246" s="19">
        <f t="shared" si="60"/>
        <v>-5.6424134354025623</v>
      </c>
      <c r="U246" s="19">
        <f t="shared" si="61"/>
        <v>0</v>
      </c>
      <c r="V246" s="19">
        <f t="shared" si="62"/>
        <v>0</v>
      </c>
    </row>
    <row r="247" spans="1:22" x14ac:dyDescent="0.25">
      <c r="A247" s="26">
        <f>Wellpath!E247</f>
        <v>0</v>
      </c>
      <c r="B247" s="22">
        <v>0</v>
      </c>
      <c r="C247" s="22">
        <v>0</v>
      </c>
      <c r="D247" s="22">
        <f t="shared" si="50"/>
        <v>3.9314164891663715E-5</v>
      </c>
      <c r="E247" s="20">
        <f>Model!$W$30*((drdp!B247+drdp!K247)*DBHR!$B247+(drdp!E247+drdp!N247)*DBHR!$C247+(drdp!H247+drdp!Q247)*DBHR!$D247)</f>
        <v>0</v>
      </c>
      <c r="F247" s="20">
        <f>Model!$W$30*((drdp!C247+drdp!L247)*DBHR!$B247+(drdp!F247+drdp!O247)*DBHR!$C247+(drdp!I247+drdp!R247)*DBHR!$D247)</f>
        <v>0</v>
      </c>
      <c r="G247" s="20">
        <f>Model!$W$30*((drdp!D247+drdp!M247)*DBHR!$B247+(drdp!G247+drdp!P247)*DBHR!$C247+(drdp!J247+drdp!S247)*DBHR!$D247)</f>
        <v>0</v>
      </c>
      <c r="H247" s="18">
        <f>Model!$W$30*((drdp!B247)*DBHR!$B247+(drdp!E247)*DBHR!$C247+(drdp!H247)*DBHR!$D247)</f>
        <v>0</v>
      </c>
      <c r="I247" s="18">
        <f>Model!$W$30*((drdp!C247)*DBHR!$B247+(drdp!F247)*DBHR!$C247+(drdp!I247)*DBHR!$D247)</f>
        <v>0</v>
      </c>
      <c r="J247" s="18">
        <f>Model!$W$30*((drdp!D247)*DBHR!$B247+(drdp!G247)*DBHR!$C247+(drdp!J247)*DBHR!$D247)</f>
        <v>0</v>
      </c>
      <c r="K247" s="21">
        <f t="shared" si="51"/>
        <v>4.7463507843635755</v>
      </c>
      <c r="L247" s="21">
        <f t="shared" si="52"/>
        <v>6.7690039708696537</v>
      </c>
      <c r="M247" s="21">
        <f t="shared" si="53"/>
        <v>0</v>
      </c>
      <c r="N247" s="21">
        <f t="shared" si="54"/>
        <v>-5.6424134354025623</v>
      </c>
      <c r="O247" s="21">
        <f t="shared" si="55"/>
        <v>0</v>
      </c>
      <c r="P247" s="21">
        <f t="shared" si="56"/>
        <v>0</v>
      </c>
      <c r="Q247" s="19">
        <f t="shared" si="57"/>
        <v>4.7463507843635755</v>
      </c>
      <c r="R247" s="19">
        <f t="shared" si="58"/>
        <v>6.7690039708696537</v>
      </c>
      <c r="S247" s="19">
        <f t="shared" si="59"/>
        <v>0</v>
      </c>
      <c r="T247" s="19">
        <f t="shared" si="60"/>
        <v>-5.6424134354025623</v>
      </c>
      <c r="U247" s="19">
        <f t="shared" si="61"/>
        <v>0</v>
      </c>
      <c r="V247" s="19">
        <f t="shared" si="62"/>
        <v>0</v>
      </c>
    </row>
    <row r="248" spans="1:22" x14ac:dyDescent="0.25">
      <c r="A248" s="26">
        <f>Wellpath!E248</f>
        <v>0</v>
      </c>
      <c r="B248" s="22">
        <v>0</v>
      </c>
      <c r="C248" s="22">
        <v>0</v>
      </c>
      <c r="D248" s="22">
        <f t="shared" si="50"/>
        <v>3.9314164891663715E-5</v>
      </c>
      <c r="E248" s="20">
        <f>Model!$W$30*((drdp!B248+drdp!K248)*DBHR!$B248+(drdp!E248+drdp!N248)*DBHR!$C248+(drdp!H248+drdp!Q248)*DBHR!$D248)</f>
        <v>0</v>
      </c>
      <c r="F248" s="20">
        <f>Model!$W$30*((drdp!C248+drdp!L248)*DBHR!$B248+(drdp!F248+drdp!O248)*DBHR!$C248+(drdp!I248+drdp!R248)*DBHR!$D248)</f>
        <v>0</v>
      </c>
      <c r="G248" s="20">
        <f>Model!$W$30*((drdp!D248+drdp!M248)*DBHR!$B248+(drdp!G248+drdp!P248)*DBHR!$C248+(drdp!J248+drdp!S248)*DBHR!$D248)</f>
        <v>0</v>
      </c>
      <c r="H248" s="18">
        <f>Model!$W$30*((drdp!B248)*DBHR!$B248+(drdp!E248)*DBHR!$C248+(drdp!H248)*DBHR!$D248)</f>
        <v>0</v>
      </c>
      <c r="I248" s="18">
        <f>Model!$W$30*((drdp!C248)*DBHR!$B248+(drdp!F248)*DBHR!$C248+(drdp!I248)*DBHR!$D248)</f>
        <v>0</v>
      </c>
      <c r="J248" s="18">
        <f>Model!$W$30*((drdp!D248)*DBHR!$B248+(drdp!G248)*DBHR!$C248+(drdp!J248)*DBHR!$D248)</f>
        <v>0</v>
      </c>
      <c r="K248" s="21">
        <f t="shared" si="51"/>
        <v>4.7463507843635755</v>
      </c>
      <c r="L248" s="21">
        <f t="shared" si="52"/>
        <v>6.7690039708696537</v>
      </c>
      <c r="M248" s="21">
        <f t="shared" si="53"/>
        <v>0</v>
      </c>
      <c r="N248" s="21">
        <f t="shared" si="54"/>
        <v>-5.6424134354025623</v>
      </c>
      <c r="O248" s="21">
        <f t="shared" si="55"/>
        <v>0</v>
      </c>
      <c r="P248" s="21">
        <f t="shared" si="56"/>
        <v>0</v>
      </c>
      <c r="Q248" s="19">
        <f t="shared" si="57"/>
        <v>4.7463507843635755</v>
      </c>
      <c r="R248" s="19">
        <f t="shared" si="58"/>
        <v>6.7690039708696537</v>
      </c>
      <c r="S248" s="19">
        <f t="shared" si="59"/>
        <v>0</v>
      </c>
      <c r="T248" s="19">
        <f t="shared" si="60"/>
        <v>-5.6424134354025623</v>
      </c>
      <c r="U248" s="19">
        <f t="shared" si="61"/>
        <v>0</v>
      </c>
      <c r="V248" s="19">
        <f t="shared" si="62"/>
        <v>0</v>
      </c>
    </row>
    <row r="249" spans="1:22" x14ac:dyDescent="0.25">
      <c r="A249" s="26">
        <f>Wellpath!E249</f>
        <v>0</v>
      </c>
      <c r="B249" s="22">
        <v>0</v>
      </c>
      <c r="C249" s="22">
        <v>0</v>
      </c>
      <c r="D249" s="22">
        <f t="shared" si="50"/>
        <v>3.9314164891663715E-5</v>
      </c>
      <c r="E249" s="20">
        <f>Model!$W$30*((drdp!B249+drdp!K249)*DBHR!$B249+(drdp!E249+drdp!N249)*DBHR!$C249+(drdp!H249+drdp!Q249)*DBHR!$D249)</f>
        <v>0</v>
      </c>
      <c r="F249" s="20">
        <f>Model!$W$30*((drdp!C249+drdp!L249)*DBHR!$B249+(drdp!F249+drdp!O249)*DBHR!$C249+(drdp!I249+drdp!R249)*DBHR!$D249)</f>
        <v>0</v>
      </c>
      <c r="G249" s="20">
        <f>Model!$W$30*((drdp!D249+drdp!M249)*DBHR!$B249+(drdp!G249+drdp!P249)*DBHR!$C249+(drdp!J249+drdp!S249)*DBHR!$D249)</f>
        <v>0</v>
      </c>
      <c r="H249" s="18">
        <f>Model!$W$30*((drdp!B249)*DBHR!$B249+(drdp!E249)*DBHR!$C249+(drdp!H249)*DBHR!$D249)</f>
        <v>0</v>
      </c>
      <c r="I249" s="18">
        <f>Model!$W$30*((drdp!C249)*DBHR!$B249+(drdp!F249)*DBHR!$C249+(drdp!I249)*DBHR!$D249)</f>
        <v>0</v>
      </c>
      <c r="J249" s="18">
        <f>Model!$W$30*((drdp!D249)*DBHR!$B249+(drdp!G249)*DBHR!$C249+(drdp!J249)*DBHR!$D249)</f>
        <v>0</v>
      </c>
      <c r="K249" s="21">
        <f t="shared" si="51"/>
        <v>4.7463507843635755</v>
      </c>
      <c r="L249" s="21">
        <f t="shared" si="52"/>
        <v>6.7690039708696537</v>
      </c>
      <c r="M249" s="21">
        <f t="shared" si="53"/>
        <v>0</v>
      </c>
      <c r="N249" s="21">
        <f t="shared" si="54"/>
        <v>-5.6424134354025623</v>
      </c>
      <c r="O249" s="21">
        <f t="shared" si="55"/>
        <v>0</v>
      </c>
      <c r="P249" s="21">
        <f t="shared" si="56"/>
        <v>0</v>
      </c>
      <c r="Q249" s="19">
        <f t="shared" si="57"/>
        <v>4.7463507843635755</v>
      </c>
      <c r="R249" s="19">
        <f t="shared" si="58"/>
        <v>6.7690039708696537</v>
      </c>
      <c r="S249" s="19">
        <f t="shared" si="59"/>
        <v>0</v>
      </c>
      <c r="T249" s="19">
        <f t="shared" si="60"/>
        <v>-5.6424134354025623</v>
      </c>
      <c r="U249" s="19">
        <f t="shared" si="61"/>
        <v>0</v>
      </c>
      <c r="V249" s="19">
        <f t="shared" si="62"/>
        <v>0</v>
      </c>
    </row>
    <row r="250" spans="1:22" x14ac:dyDescent="0.25">
      <c r="A250" s="26">
        <f>Wellpath!E250</f>
        <v>0</v>
      </c>
      <c r="B250" s="22">
        <v>0</v>
      </c>
      <c r="C250" s="22">
        <v>0</v>
      </c>
      <c r="D250" s="22">
        <f t="shared" si="50"/>
        <v>3.9314164891663715E-5</v>
      </c>
      <c r="E250" s="20">
        <f>Model!$W$30*((drdp!B250+drdp!K250)*DBHR!$B250+(drdp!E250+drdp!N250)*DBHR!$C250+(drdp!H250+drdp!Q250)*DBHR!$D250)</f>
        <v>0</v>
      </c>
      <c r="F250" s="20">
        <f>Model!$W$30*((drdp!C250+drdp!L250)*DBHR!$B250+(drdp!F250+drdp!O250)*DBHR!$C250+(drdp!I250+drdp!R250)*DBHR!$D250)</f>
        <v>0</v>
      </c>
      <c r="G250" s="20">
        <f>Model!$W$30*((drdp!D250+drdp!M250)*DBHR!$B250+(drdp!G250+drdp!P250)*DBHR!$C250+(drdp!J250+drdp!S250)*DBHR!$D250)</f>
        <v>0</v>
      </c>
      <c r="H250" s="18">
        <f>Model!$W$30*((drdp!B250)*DBHR!$B250+(drdp!E250)*DBHR!$C250+(drdp!H250)*DBHR!$D250)</f>
        <v>0</v>
      </c>
      <c r="I250" s="18">
        <f>Model!$W$30*((drdp!C250)*DBHR!$B250+(drdp!F250)*DBHR!$C250+(drdp!I250)*DBHR!$D250)</f>
        <v>0</v>
      </c>
      <c r="J250" s="18">
        <f>Model!$W$30*((drdp!D250)*DBHR!$B250+(drdp!G250)*DBHR!$C250+(drdp!J250)*DBHR!$D250)</f>
        <v>0</v>
      </c>
      <c r="K250" s="21">
        <f t="shared" si="51"/>
        <v>4.7463507843635755</v>
      </c>
      <c r="L250" s="21">
        <f t="shared" si="52"/>
        <v>6.7690039708696537</v>
      </c>
      <c r="M250" s="21">
        <f t="shared" si="53"/>
        <v>0</v>
      </c>
      <c r="N250" s="21">
        <f t="shared" si="54"/>
        <v>-5.6424134354025623</v>
      </c>
      <c r="O250" s="21">
        <f t="shared" si="55"/>
        <v>0</v>
      </c>
      <c r="P250" s="21">
        <f t="shared" si="56"/>
        <v>0</v>
      </c>
      <c r="Q250" s="19">
        <f t="shared" si="57"/>
        <v>4.7463507843635755</v>
      </c>
      <c r="R250" s="19">
        <f t="shared" si="58"/>
        <v>6.7690039708696537</v>
      </c>
      <c r="S250" s="19">
        <f t="shared" si="59"/>
        <v>0</v>
      </c>
      <c r="T250" s="19">
        <f t="shared" si="60"/>
        <v>-5.6424134354025623</v>
      </c>
      <c r="U250" s="19">
        <f t="shared" si="61"/>
        <v>0</v>
      </c>
      <c r="V250" s="19">
        <f t="shared" si="62"/>
        <v>0</v>
      </c>
    </row>
    <row r="251" spans="1:22" x14ac:dyDescent="0.25">
      <c r="A251" s="26">
        <f>Wellpath!E251</f>
        <v>0</v>
      </c>
      <c r="B251" s="22">
        <v>0</v>
      </c>
      <c r="C251" s="22">
        <v>0</v>
      </c>
      <c r="D251" s="22">
        <f t="shared" si="50"/>
        <v>3.9314164891663715E-5</v>
      </c>
      <c r="E251" s="20">
        <f>Model!$W$30*((drdp!B251+drdp!K251)*DBHR!$B251+(drdp!E251+drdp!N251)*DBHR!$C251+(drdp!H251+drdp!Q251)*DBHR!$D251)</f>
        <v>0</v>
      </c>
      <c r="F251" s="20">
        <f>Model!$W$30*((drdp!C251+drdp!L251)*DBHR!$B251+(drdp!F251+drdp!O251)*DBHR!$C251+(drdp!I251+drdp!R251)*DBHR!$D251)</f>
        <v>0</v>
      </c>
      <c r="G251" s="20">
        <f>Model!$W$30*((drdp!D251+drdp!M251)*DBHR!$B251+(drdp!G251+drdp!P251)*DBHR!$C251+(drdp!J251+drdp!S251)*DBHR!$D251)</f>
        <v>0</v>
      </c>
      <c r="H251" s="18">
        <f>Model!$W$30*((drdp!B251)*DBHR!$B251+(drdp!E251)*DBHR!$C251+(drdp!H251)*DBHR!$D251)</f>
        <v>0</v>
      </c>
      <c r="I251" s="18">
        <f>Model!$W$30*((drdp!C251)*DBHR!$B251+(drdp!F251)*DBHR!$C251+(drdp!I251)*DBHR!$D251)</f>
        <v>0</v>
      </c>
      <c r="J251" s="18">
        <f>Model!$W$30*((drdp!D251)*DBHR!$B251+(drdp!G251)*DBHR!$C251+(drdp!J251)*DBHR!$D251)</f>
        <v>0</v>
      </c>
      <c r="K251" s="21">
        <f t="shared" si="51"/>
        <v>4.7463507843635755</v>
      </c>
      <c r="L251" s="21">
        <f t="shared" si="52"/>
        <v>6.7690039708696537</v>
      </c>
      <c r="M251" s="21">
        <f t="shared" si="53"/>
        <v>0</v>
      </c>
      <c r="N251" s="21">
        <f t="shared" si="54"/>
        <v>-5.6424134354025623</v>
      </c>
      <c r="O251" s="21">
        <f t="shared" si="55"/>
        <v>0</v>
      </c>
      <c r="P251" s="21">
        <f t="shared" si="56"/>
        <v>0</v>
      </c>
      <c r="Q251" s="19">
        <f t="shared" si="57"/>
        <v>4.7463507843635755</v>
      </c>
      <c r="R251" s="19">
        <f t="shared" si="58"/>
        <v>6.7690039708696537</v>
      </c>
      <c r="S251" s="19">
        <f t="shared" si="59"/>
        <v>0</v>
      </c>
      <c r="T251" s="19">
        <f t="shared" si="60"/>
        <v>-5.6424134354025623</v>
      </c>
      <c r="U251" s="19">
        <f t="shared" si="61"/>
        <v>0</v>
      </c>
      <c r="V251" s="19">
        <f t="shared" si="62"/>
        <v>0</v>
      </c>
    </row>
    <row r="252" spans="1:22" x14ac:dyDescent="0.25">
      <c r="A252" s="26">
        <f>Wellpath!E252</f>
        <v>0</v>
      </c>
      <c r="B252" s="22">
        <v>0</v>
      </c>
      <c r="C252" s="22">
        <v>0</v>
      </c>
      <c r="D252" s="22">
        <f t="shared" si="50"/>
        <v>3.9314164891663715E-5</v>
      </c>
      <c r="E252" s="20">
        <f>Model!$W$30*((drdp!B252+drdp!K252)*DBHR!$B252+(drdp!E252+drdp!N252)*DBHR!$C252+(drdp!H252+drdp!Q252)*DBHR!$D252)</f>
        <v>0</v>
      </c>
      <c r="F252" s="20">
        <f>Model!$W$30*((drdp!C252+drdp!L252)*DBHR!$B252+(drdp!F252+drdp!O252)*DBHR!$C252+(drdp!I252+drdp!R252)*DBHR!$D252)</f>
        <v>0</v>
      </c>
      <c r="G252" s="20">
        <f>Model!$W$30*((drdp!D252+drdp!M252)*DBHR!$B252+(drdp!G252+drdp!P252)*DBHR!$C252+(drdp!J252+drdp!S252)*DBHR!$D252)</f>
        <v>0</v>
      </c>
      <c r="H252" s="18">
        <f>Model!$W$30*((drdp!B252)*DBHR!$B252+(drdp!E252)*DBHR!$C252+(drdp!H252)*DBHR!$D252)</f>
        <v>0</v>
      </c>
      <c r="I252" s="18">
        <f>Model!$W$30*((drdp!C252)*DBHR!$B252+(drdp!F252)*DBHR!$C252+(drdp!I252)*DBHR!$D252)</f>
        <v>0</v>
      </c>
      <c r="J252" s="18">
        <f>Model!$W$30*((drdp!D252)*DBHR!$B252+(drdp!G252)*DBHR!$C252+(drdp!J252)*DBHR!$D252)</f>
        <v>0</v>
      </c>
      <c r="K252" s="21">
        <f t="shared" si="51"/>
        <v>4.7463507843635755</v>
      </c>
      <c r="L252" s="21">
        <f t="shared" si="52"/>
        <v>6.7690039708696537</v>
      </c>
      <c r="M252" s="21">
        <f t="shared" si="53"/>
        <v>0</v>
      </c>
      <c r="N252" s="21">
        <f t="shared" si="54"/>
        <v>-5.6424134354025623</v>
      </c>
      <c r="O252" s="21">
        <f t="shared" si="55"/>
        <v>0</v>
      </c>
      <c r="P252" s="21">
        <f t="shared" si="56"/>
        <v>0</v>
      </c>
      <c r="Q252" s="19">
        <f t="shared" si="57"/>
        <v>4.7463507843635755</v>
      </c>
      <c r="R252" s="19">
        <f t="shared" si="58"/>
        <v>6.7690039708696537</v>
      </c>
      <c r="S252" s="19">
        <f t="shared" si="59"/>
        <v>0</v>
      </c>
      <c r="T252" s="19">
        <f t="shared" si="60"/>
        <v>-5.6424134354025623</v>
      </c>
      <c r="U252" s="19">
        <f t="shared" si="61"/>
        <v>0</v>
      </c>
      <c r="V252" s="19">
        <f t="shared" si="62"/>
        <v>0</v>
      </c>
    </row>
    <row r="253" spans="1:22" x14ac:dyDescent="0.25">
      <c r="A253" s="26">
        <f>Wellpath!E253</f>
        <v>0</v>
      </c>
      <c r="B253" s="22">
        <v>0</v>
      </c>
      <c r="C253" s="22">
        <v>0</v>
      </c>
      <c r="D253" s="22">
        <f t="shared" si="50"/>
        <v>3.9314164891663715E-5</v>
      </c>
      <c r="E253" s="20">
        <f>Model!$W$30*((drdp!B253+drdp!K253)*DBHR!$B253+(drdp!E253+drdp!N253)*DBHR!$C253+(drdp!H253+drdp!Q253)*DBHR!$D253)</f>
        <v>0</v>
      </c>
      <c r="F253" s="20">
        <f>Model!$W$30*((drdp!C253+drdp!L253)*DBHR!$B253+(drdp!F253+drdp!O253)*DBHR!$C253+(drdp!I253+drdp!R253)*DBHR!$D253)</f>
        <v>0</v>
      </c>
      <c r="G253" s="20">
        <f>Model!$W$30*((drdp!D253+drdp!M253)*DBHR!$B253+(drdp!G253+drdp!P253)*DBHR!$C253+(drdp!J253+drdp!S253)*DBHR!$D253)</f>
        <v>0</v>
      </c>
      <c r="H253" s="18">
        <f>Model!$W$30*((drdp!B253)*DBHR!$B253+(drdp!E253)*DBHR!$C253+(drdp!H253)*DBHR!$D253)</f>
        <v>0</v>
      </c>
      <c r="I253" s="18">
        <f>Model!$W$30*((drdp!C253)*DBHR!$B253+(drdp!F253)*DBHR!$C253+(drdp!I253)*DBHR!$D253)</f>
        <v>0</v>
      </c>
      <c r="J253" s="18">
        <f>Model!$W$30*((drdp!D253)*DBHR!$B253+(drdp!G253)*DBHR!$C253+(drdp!J253)*DBHR!$D253)</f>
        <v>0</v>
      </c>
      <c r="K253" s="21">
        <f t="shared" si="51"/>
        <v>4.7463507843635755</v>
      </c>
      <c r="L253" s="21">
        <f t="shared" si="52"/>
        <v>6.7690039708696537</v>
      </c>
      <c r="M253" s="21">
        <f t="shared" si="53"/>
        <v>0</v>
      </c>
      <c r="N253" s="21">
        <f t="shared" si="54"/>
        <v>-5.6424134354025623</v>
      </c>
      <c r="O253" s="21">
        <f t="shared" si="55"/>
        <v>0</v>
      </c>
      <c r="P253" s="21">
        <f t="shared" si="56"/>
        <v>0</v>
      </c>
      <c r="Q253" s="19">
        <f t="shared" si="57"/>
        <v>4.7463507843635755</v>
      </c>
      <c r="R253" s="19">
        <f t="shared" si="58"/>
        <v>6.7690039708696537</v>
      </c>
      <c r="S253" s="19">
        <f t="shared" si="59"/>
        <v>0</v>
      </c>
      <c r="T253" s="19">
        <f t="shared" si="60"/>
        <v>-5.6424134354025623</v>
      </c>
      <c r="U253" s="19">
        <f t="shared" si="61"/>
        <v>0</v>
      </c>
      <c r="V253" s="19">
        <f t="shared" si="62"/>
        <v>0</v>
      </c>
    </row>
    <row r="254" spans="1:22" x14ac:dyDescent="0.25">
      <c r="A254" s="26">
        <f>Wellpath!E254</f>
        <v>0</v>
      </c>
      <c r="B254" s="22">
        <v>0</v>
      </c>
      <c r="C254" s="22">
        <v>0</v>
      </c>
      <c r="D254" s="22">
        <f t="shared" si="50"/>
        <v>3.9314164891663715E-5</v>
      </c>
      <c r="E254" s="20">
        <f>Model!$W$30*((drdp!B254+drdp!K254)*DBHR!$B254+(drdp!E254+drdp!N254)*DBHR!$C254+(drdp!H254+drdp!Q254)*DBHR!$D254)</f>
        <v>0</v>
      </c>
      <c r="F254" s="20">
        <f>Model!$W$30*((drdp!C254+drdp!L254)*DBHR!$B254+(drdp!F254+drdp!O254)*DBHR!$C254+(drdp!I254+drdp!R254)*DBHR!$D254)</f>
        <v>0</v>
      </c>
      <c r="G254" s="20">
        <f>Model!$W$30*((drdp!D254+drdp!M254)*DBHR!$B254+(drdp!G254+drdp!P254)*DBHR!$C254+(drdp!J254+drdp!S254)*DBHR!$D254)</f>
        <v>0</v>
      </c>
      <c r="H254" s="18">
        <f>Model!$W$30*((drdp!B254)*DBHR!$B254+(drdp!E254)*DBHR!$C254+(drdp!H254)*DBHR!$D254)</f>
        <v>0</v>
      </c>
      <c r="I254" s="18">
        <f>Model!$W$30*((drdp!C254)*DBHR!$B254+(drdp!F254)*DBHR!$C254+(drdp!I254)*DBHR!$D254)</f>
        <v>0</v>
      </c>
      <c r="J254" s="18">
        <f>Model!$W$30*((drdp!D254)*DBHR!$B254+(drdp!G254)*DBHR!$C254+(drdp!J254)*DBHR!$D254)</f>
        <v>0</v>
      </c>
      <c r="K254" s="21">
        <f t="shared" si="51"/>
        <v>4.7463507843635755</v>
      </c>
      <c r="L254" s="21">
        <f t="shared" si="52"/>
        <v>6.7690039708696537</v>
      </c>
      <c r="M254" s="21">
        <f t="shared" si="53"/>
        <v>0</v>
      </c>
      <c r="N254" s="21">
        <f t="shared" si="54"/>
        <v>-5.6424134354025623</v>
      </c>
      <c r="O254" s="21">
        <f t="shared" si="55"/>
        <v>0</v>
      </c>
      <c r="P254" s="21">
        <f t="shared" si="56"/>
        <v>0</v>
      </c>
      <c r="Q254" s="19">
        <f t="shared" si="57"/>
        <v>4.7463507843635755</v>
      </c>
      <c r="R254" s="19">
        <f t="shared" si="58"/>
        <v>6.7690039708696537</v>
      </c>
      <c r="S254" s="19">
        <f t="shared" si="59"/>
        <v>0</v>
      </c>
      <c r="T254" s="19">
        <f t="shared" si="60"/>
        <v>-5.6424134354025623</v>
      </c>
      <c r="U254" s="19">
        <f t="shared" si="61"/>
        <v>0</v>
      </c>
      <c r="V254" s="19">
        <f t="shared" si="62"/>
        <v>0</v>
      </c>
    </row>
    <row r="255" spans="1:22" x14ac:dyDescent="0.25">
      <c r="A255" s="26">
        <f>Wellpath!E255</f>
        <v>0</v>
      </c>
      <c r="B255" s="22">
        <v>0</v>
      </c>
      <c r="C255" s="22">
        <v>0</v>
      </c>
      <c r="D255" s="22">
        <f t="shared" si="50"/>
        <v>3.9314164891663715E-5</v>
      </c>
      <c r="E255" s="20">
        <f>Model!$W$30*((drdp!B255+drdp!K255)*DBHR!$B255+(drdp!E255+drdp!N255)*DBHR!$C255+(drdp!H255+drdp!Q255)*DBHR!$D255)</f>
        <v>0</v>
      </c>
      <c r="F255" s="20">
        <f>Model!$W$30*((drdp!C255+drdp!L255)*DBHR!$B255+(drdp!F255+drdp!O255)*DBHR!$C255+(drdp!I255+drdp!R255)*DBHR!$D255)</f>
        <v>0</v>
      </c>
      <c r="G255" s="20">
        <f>Model!$W$30*((drdp!D255+drdp!M255)*DBHR!$B255+(drdp!G255+drdp!P255)*DBHR!$C255+(drdp!J255+drdp!S255)*DBHR!$D255)</f>
        <v>0</v>
      </c>
      <c r="H255" s="18">
        <f>Model!$W$30*((drdp!B255)*DBHR!$B255+(drdp!E255)*DBHR!$C255+(drdp!H255)*DBHR!$D255)</f>
        <v>0</v>
      </c>
      <c r="I255" s="18">
        <f>Model!$W$30*((drdp!C255)*DBHR!$B255+(drdp!F255)*DBHR!$C255+(drdp!I255)*DBHR!$D255)</f>
        <v>0</v>
      </c>
      <c r="J255" s="18">
        <f>Model!$W$30*((drdp!D255)*DBHR!$B255+(drdp!G255)*DBHR!$C255+(drdp!J255)*DBHR!$D255)</f>
        <v>0</v>
      </c>
      <c r="K255" s="21">
        <f t="shared" si="51"/>
        <v>4.7463507843635755</v>
      </c>
      <c r="L255" s="21">
        <f t="shared" si="52"/>
        <v>6.7690039708696537</v>
      </c>
      <c r="M255" s="21">
        <f t="shared" si="53"/>
        <v>0</v>
      </c>
      <c r="N255" s="21">
        <f t="shared" si="54"/>
        <v>-5.6424134354025623</v>
      </c>
      <c r="O255" s="21">
        <f t="shared" si="55"/>
        <v>0</v>
      </c>
      <c r="P255" s="21">
        <f t="shared" si="56"/>
        <v>0</v>
      </c>
      <c r="Q255" s="19">
        <f t="shared" si="57"/>
        <v>4.7463507843635755</v>
      </c>
      <c r="R255" s="19">
        <f t="shared" si="58"/>
        <v>6.7690039708696537</v>
      </c>
      <c r="S255" s="19">
        <f t="shared" si="59"/>
        <v>0</v>
      </c>
      <c r="T255" s="19">
        <f t="shared" si="60"/>
        <v>-5.6424134354025623</v>
      </c>
      <c r="U255" s="19">
        <f t="shared" si="61"/>
        <v>0</v>
      </c>
      <c r="V255" s="19">
        <f t="shared" si="62"/>
        <v>0</v>
      </c>
    </row>
    <row r="256" spans="1:22" x14ac:dyDescent="0.25">
      <c r="A256" s="26">
        <f>Wellpath!E256</f>
        <v>0</v>
      </c>
      <c r="B256" s="22">
        <v>0</v>
      </c>
      <c r="C256" s="22">
        <v>0</v>
      </c>
      <c r="D256" s="22">
        <f t="shared" si="50"/>
        <v>3.9314164891663715E-5</v>
      </c>
      <c r="E256" s="20">
        <f>Model!$W$30*((drdp!B256+drdp!K256)*DBHR!$B256+(drdp!E256+drdp!N256)*DBHR!$C256+(drdp!H256+drdp!Q256)*DBHR!$D256)</f>
        <v>0</v>
      </c>
      <c r="F256" s="20">
        <f>Model!$W$30*((drdp!C256+drdp!L256)*DBHR!$B256+(drdp!F256+drdp!O256)*DBHR!$C256+(drdp!I256+drdp!R256)*DBHR!$D256)</f>
        <v>0</v>
      </c>
      <c r="G256" s="20">
        <f>Model!$W$30*((drdp!D256+drdp!M256)*DBHR!$B256+(drdp!G256+drdp!P256)*DBHR!$C256+(drdp!J256+drdp!S256)*DBHR!$D256)</f>
        <v>0</v>
      </c>
      <c r="H256" s="18">
        <f>Model!$W$30*((drdp!B256)*DBHR!$B256+(drdp!E256)*DBHR!$C256+(drdp!H256)*DBHR!$D256)</f>
        <v>0</v>
      </c>
      <c r="I256" s="18">
        <f>Model!$W$30*((drdp!C256)*DBHR!$B256+(drdp!F256)*DBHR!$C256+(drdp!I256)*DBHR!$D256)</f>
        <v>0</v>
      </c>
      <c r="J256" s="18">
        <f>Model!$W$30*((drdp!D256)*DBHR!$B256+(drdp!G256)*DBHR!$C256+(drdp!J256)*DBHR!$D256)</f>
        <v>0</v>
      </c>
      <c r="K256" s="21">
        <f t="shared" si="51"/>
        <v>4.7463507843635755</v>
      </c>
      <c r="L256" s="21">
        <f t="shared" si="52"/>
        <v>6.7690039708696537</v>
      </c>
      <c r="M256" s="21">
        <f t="shared" si="53"/>
        <v>0</v>
      </c>
      <c r="N256" s="21">
        <f t="shared" si="54"/>
        <v>-5.6424134354025623</v>
      </c>
      <c r="O256" s="21">
        <f t="shared" si="55"/>
        <v>0</v>
      </c>
      <c r="P256" s="21">
        <f t="shared" si="56"/>
        <v>0</v>
      </c>
      <c r="Q256" s="19">
        <f t="shared" si="57"/>
        <v>4.7463507843635755</v>
      </c>
      <c r="R256" s="19">
        <f t="shared" si="58"/>
        <v>6.7690039708696537</v>
      </c>
      <c r="S256" s="19">
        <f t="shared" si="59"/>
        <v>0</v>
      </c>
      <c r="T256" s="19">
        <f t="shared" si="60"/>
        <v>-5.6424134354025623</v>
      </c>
      <c r="U256" s="19">
        <f t="shared" si="61"/>
        <v>0</v>
      </c>
      <c r="V256" s="19">
        <f t="shared" si="62"/>
        <v>0</v>
      </c>
    </row>
    <row r="257" spans="1:23" x14ac:dyDescent="0.25">
      <c r="A257" s="26">
        <f>Wellpath!E257</f>
        <v>0</v>
      </c>
      <c r="B257" s="22">
        <v>0</v>
      </c>
      <c r="C257" s="22">
        <v>0</v>
      </c>
      <c r="D257" s="22">
        <f t="shared" si="50"/>
        <v>3.9314164891663715E-5</v>
      </c>
      <c r="E257" s="20">
        <f>Model!$W$30*((drdp!B257+drdp!K257)*DBHR!$B257+(drdp!E257+drdp!N257)*DBHR!$C257+(drdp!H257+drdp!Q257)*DBHR!$D257)</f>
        <v>0</v>
      </c>
      <c r="F257" s="20">
        <f>Model!$W$30*((drdp!C257+drdp!L257)*DBHR!$B257+(drdp!F257+drdp!O257)*DBHR!$C257+(drdp!I257+drdp!R257)*DBHR!$D257)</f>
        <v>0</v>
      </c>
      <c r="G257" s="20">
        <f>Model!$W$30*((drdp!D257+drdp!M257)*DBHR!$B257+(drdp!G257+drdp!P257)*DBHR!$C257+(drdp!J257+drdp!S257)*DBHR!$D257)</f>
        <v>0</v>
      </c>
      <c r="H257" s="18">
        <f>Model!$W$30*((drdp!B257)*DBHR!$B257+(drdp!E257)*DBHR!$C257+(drdp!H257)*DBHR!$D257)</f>
        <v>0</v>
      </c>
      <c r="I257" s="18">
        <f>Model!$W$30*((drdp!C257)*DBHR!$B257+(drdp!F257)*DBHR!$C257+(drdp!I257)*DBHR!$D257)</f>
        <v>0</v>
      </c>
      <c r="J257" s="18">
        <f>Model!$W$30*((drdp!D257)*DBHR!$B257+(drdp!G257)*DBHR!$C257+(drdp!J257)*DBHR!$D257)</f>
        <v>0</v>
      </c>
      <c r="K257" s="21">
        <f t="shared" si="51"/>
        <v>4.7463507843635755</v>
      </c>
      <c r="L257" s="21">
        <f t="shared" si="52"/>
        <v>6.7690039708696537</v>
      </c>
      <c r="M257" s="21">
        <f t="shared" si="53"/>
        <v>0</v>
      </c>
      <c r="N257" s="21">
        <f t="shared" si="54"/>
        <v>-5.6424134354025623</v>
      </c>
      <c r="O257" s="21">
        <f t="shared" si="55"/>
        <v>0</v>
      </c>
      <c r="P257" s="21">
        <f t="shared" si="56"/>
        <v>0</v>
      </c>
      <c r="Q257" s="19">
        <f t="shared" si="57"/>
        <v>4.7463507843635755</v>
      </c>
      <c r="R257" s="19">
        <f t="shared" si="58"/>
        <v>6.7690039708696537</v>
      </c>
      <c r="S257" s="19">
        <f t="shared" si="59"/>
        <v>0</v>
      </c>
      <c r="T257" s="19">
        <f t="shared" si="60"/>
        <v>-5.6424134354025623</v>
      </c>
      <c r="U257" s="19">
        <f t="shared" si="61"/>
        <v>0</v>
      </c>
      <c r="V257" s="19">
        <f t="shared" si="62"/>
        <v>0</v>
      </c>
    </row>
    <row r="258" spans="1:23" x14ac:dyDescent="0.25">
      <c r="A258" s="26">
        <f>Wellpath!E258</f>
        <v>0</v>
      </c>
      <c r="B258" s="22">
        <v>0</v>
      </c>
      <c r="C258" s="22">
        <v>0</v>
      </c>
      <c r="D258" s="22">
        <f t="shared" si="50"/>
        <v>3.9314164891663715E-5</v>
      </c>
      <c r="E258" s="20">
        <f>Model!$W$30*((drdp!B258+drdp!K258)*DBHR!$B258+(drdp!E258+drdp!N258)*DBHR!$C258+(drdp!H258+drdp!Q258)*DBHR!$D258)</f>
        <v>0</v>
      </c>
      <c r="F258" s="20">
        <f>Model!$W$30*((drdp!C258+drdp!L258)*DBHR!$B258+(drdp!F258+drdp!O258)*DBHR!$C258+(drdp!I258+drdp!R258)*DBHR!$D258)</f>
        <v>0</v>
      </c>
      <c r="G258" s="20">
        <f>Model!$W$30*((drdp!D258+drdp!M258)*DBHR!$B258+(drdp!G258+drdp!P258)*DBHR!$C258+(drdp!J258+drdp!S258)*DBHR!$D258)</f>
        <v>0</v>
      </c>
      <c r="H258" s="18">
        <f>Model!$W$30*((drdp!B258)*DBHR!$B258+(drdp!E258)*DBHR!$C258+(drdp!H258)*DBHR!$D258)</f>
        <v>0</v>
      </c>
      <c r="I258" s="18">
        <f>Model!$W$30*((drdp!C258)*DBHR!$B258+(drdp!F258)*DBHR!$C258+(drdp!I258)*DBHR!$D258)</f>
        <v>0</v>
      </c>
      <c r="J258" s="18">
        <f>Model!$W$30*((drdp!D258)*DBHR!$B258+(drdp!G258)*DBHR!$C258+(drdp!J258)*DBHR!$D258)</f>
        <v>0</v>
      </c>
      <c r="K258" s="21">
        <f t="shared" si="51"/>
        <v>4.7463507843635755</v>
      </c>
      <c r="L258" s="21">
        <f t="shared" si="52"/>
        <v>6.7690039708696537</v>
      </c>
      <c r="M258" s="21">
        <f t="shared" si="53"/>
        <v>0</v>
      </c>
      <c r="N258" s="21">
        <f t="shared" si="54"/>
        <v>-5.6424134354025623</v>
      </c>
      <c r="O258" s="21">
        <f t="shared" si="55"/>
        <v>0</v>
      </c>
      <c r="P258" s="21">
        <f t="shared" si="56"/>
        <v>0</v>
      </c>
      <c r="Q258" s="19">
        <f t="shared" si="57"/>
        <v>4.7463507843635755</v>
      </c>
      <c r="R258" s="19">
        <f t="shared" si="58"/>
        <v>6.7690039708696537</v>
      </c>
      <c r="S258" s="19">
        <f t="shared" si="59"/>
        <v>0</v>
      </c>
      <c r="T258" s="19">
        <f t="shared" si="60"/>
        <v>-5.6424134354025623</v>
      </c>
      <c r="U258" s="19">
        <f t="shared" si="61"/>
        <v>0</v>
      </c>
      <c r="V258" s="19">
        <f t="shared" si="62"/>
        <v>0</v>
      </c>
    </row>
    <row r="259" spans="1:23" x14ac:dyDescent="0.25">
      <c r="A259" s="26">
        <f>Wellpath!E259</f>
        <v>0</v>
      </c>
      <c r="B259" s="22">
        <v>0</v>
      </c>
      <c r="C259" s="22">
        <v>0</v>
      </c>
      <c r="D259" s="22">
        <f t="shared" ref="D259:D271" si="63">1 / (Bfield * COS(Dip))</f>
        <v>3.9314164891663715E-5</v>
      </c>
      <c r="E259" s="20">
        <f>Model!$W$30*((drdp!B259+drdp!K259)*DBHR!$B259+(drdp!E259+drdp!N259)*DBHR!$C259+(drdp!H259+drdp!Q259)*DBHR!$D259)</f>
        <v>0</v>
      </c>
      <c r="F259" s="20">
        <f>Model!$W$30*((drdp!C259+drdp!L259)*DBHR!$B259+(drdp!F259+drdp!O259)*DBHR!$C259+(drdp!I259+drdp!R259)*DBHR!$D259)</f>
        <v>0</v>
      </c>
      <c r="G259" s="20">
        <f>Model!$W$30*((drdp!D259+drdp!M259)*DBHR!$B259+(drdp!G259+drdp!P259)*DBHR!$C259+(drdp!J259+drdp!S259)*DBHR!$D259)</f>
        <v>0</v>
      </c>
      <c r="H259" s="18">
        <f>Model!$W$30*((drdp!B259)*DBHR!$B259+(drdp!E259)*DBHR!$C259+(drdp!H259)*DBHR!$D259)</f>
        <v>0</v>
      </c>
      <c r="I259" s="18">
        <f>Model!$W$30*((drdp!C259)*DBHR!$B259+(drdp!F259)*DBHR!$C259+(drdp!I259)*DBHR!$D259)</f>
        <v>0</v>
      </c>
      <c r="J259" s="18">
        <f>Model!$W$30*((drdp!D259)*DBHR!$B259+(drdp!G259)*DBHR!$C259+(drdp!J259)*DBHR!$D259)</f>
        <v>0</v>
      </c>
      <c r="K259" s="21">
        <f t="shared" si="51"/>
        <v>4.7463507843635755</v>
      </c>
      <c r="L259" s="21">
        <f t="shared" si="52"/>
        <v>6.7690039708696537</v>
      </c>
      <c r="M259" s="21">
        <f t="shared" si="53"/>
        <v>0</v>
      </c>
      <c r="N259" s="21">
        <f t="shared" si="54"/>
        <v>-5.6424134354025623</v>
      </c>
      <c r="O259" s="21">
        <f t="shared" si="55"/>
        <v>0</v>
      </c>
      <c r="P259" s="21">
        <f t="shared" si="56"/>
        <v>0</v>
      </c>
      <c r="Q259" s="19">
        <f t="shared" si="57"/>
        <v>4.7463507843635755</v>
      </c>
      <c r="R259" s="19">
        <f t="shared" si="58"/>
        <v>6.7690039708696537</v>
      </c>
      <c r="S259" s="19">
        <f t="shared" si="59"/>
        <v>0</v>
      </c>
      <c r="T259" s="19">
        <f t="shared" si="60"/>
        <v>-5.6424134354025623</v>
      </c>
      <c r="U259" s="19">
        <f t="shared" si="61"/>
        <v>0</v>
      </c>
      <c r="V259" s="19">
        <f t="shared" si="62"/>
        <v>0</v>
      </c>
    </row>
    <row r="260" spans="1:23" x14ac:dyDescent="0.25">
      <c r="A260" s="26">
        <f>Wellpath!E260</f>
        <v>0</v>
      </c>
      <c r="B260" s="22">
        <v>0</v>
      </c>
      <c r="C260" s="22">
        <v>0</v>
      </c>
      <c r="D260" s="22">
        <f t="shared" si="63"/>
        <v>3.9314164891663715E-5</v>
      </c>
      <c r="E260" s="20">
        <f>Model!$W$30*((drdp!B260+drdp!K260)*DBHR!$B260+(drdp!E260+drdp!N260)*DBHR!$C260+(drdp!H260+drdp!Q260)*DBHR!$D260)</f>
        <v>0</v>
      </c>
      <c r="F260" s="20">
        <f>Model!$W$30*((drdp!C260+drdp!L260)*DBHR!$B260+(drdp!F260+drdp!O260)*DBHR!$C260+(drdp!I260+drdp!R260)*DBHR!$D260)</f>
        <v>0</v>
      </c>
      <c r="G260" s="20">
        <f>Model!$W$30*((drdp!D260+drdp!M260)*DBHR!$B260+(drdp!G260+drdp!P260)*DBHR!$C260+(drdp!J260+drdp!S260)*DBHR!$D260)</f>
        <v>0</v>
      </c>
      <c r="H260" s="18">
        <f>Model!$W$30*((drdp!B260)*DBHR!$B260+(drdp!E260)*DBHR!$C260+(drdp!H260)*DBHR!$D260)</f>
        <v>0</v>
      </c>
      <c r="I260" s="18">
        <f>Model!$W$30*((drdp!C260)*DBHR!$B260+(drdp!F260)*DBHR!$C260+(drdp!I260)*DBHR!$D260)</f>
        <v>0</v>
      </c>
      <c r="J260" s="18">
        <f>Model!$W$30*((drdp!D260)*DBHR!$B260+(drdp!G260)*DBHR!$C260+(drdp!J260)*DBHR!$D260)</f>
        <v>0</v>
      </c>
      <c r="K260" s="21">
        <f t="shared" si="51"/>
        <v>4.7463507843635755</v>
      </c>
      <c r="L260" s="21">
        <f t="shared" si="52"/>
        <v>6.7690039708696537</v>
      </c>
      <c r="M260" s="21">
        <f t="shared" si="53"/>
        <v>0</v>
      </c>
      <c r="N260" s="21">
        <f t="shared" si="54"/>
        <v>-5.6424134354025623</v>
      </c>
      <c r="O260" s="21">
        <f t="shared" si="55"/>
        <v>0</v>
      </c>
      <c r="P260" s="21">
        <f t="shared" si="56"/>
        <v>0</v>
      </c>
      <c r="Q260" s="19">
        <f t="shared" si="57"/>
        <v>4.7463507843635755</v>
      </c>
      <c r="R260" s="19">
        <f t="shared" si="58"/>
        <v>6.7690039708696537</v>
      </c>
      <c r="S260" s="19">
        <f t="shared" si="59"/>
        <v>0</v>
      </c>
      <c r="T260" s="19">
        <f t="shared" si="60"/>
        <v>-5.6424134354025623</v>
      </c>
      <c r="U260" s="19">
        <f t="shared" si="61"/>
        <v>0</v>
      </c>
      <c r="V260" s="19">
        <f t="shared" si="62"/>
        <v>0</v>
      </c>
    </row>
    <row r="261" spans="1:23" x14ac:dyDescent="0.25">
      <c r="A261" s="26">
        <f>Wellpath!E261</f>
        <v>0</v>
      </c>
      <c r="B261" s="22">
        <v>0</v>
      </c>
      <c r="C261" s="22">
        <v>0</v>
      </c>
      <c r="D261" s="22">
        <f t="shared" si="63"/>
        <v>3.9314164891663715E-5</v>
      </c>
      <c r="E261" s="20">
        <f>Model!$W$30*((drdp!B261+drdp!K261)*DBHR!$B261+(drdp!E261+drdp!N261)*DBHR!$C261+(drdp!H261+drdp!Q261)*DBHR!$D261)</f>
        <v>0</v>
      </c>
      <c r="F261" s="20">
        <f>Model!$W$30*((drdp!C261+drdp!L261)*DBHR!$B261+(drdp!F261+drdp!O261)*DBHR!$C261+(drdp!I261+drdp!R261)*DBHR!$D261)</f>
        <v>0</v>
      </c>
      <c r="G261" s="20">
        <f>Model!$W$30*((drdp!D261+drdp!M261)*DBHR!$B261+(drdp!G261+drdp!P261)*DBHR!$C261+(drdp!J261+drdp!S261)*DBHR!$D261)</f>
        <v>0</v>
      </c>
      <c r="H261" s="18">
        <f>Model!$W$30*((drdp!B261)*DBHR!$B261+(drdp!E261)*DBHR!$C261+(drdp!H261)*DBHR!$D261)</f>
        <v>0</v>
      </c>
      <c r="I261" s="18">
        <f>Model!$W$30*((drdp!C261)*DBHR!$B261+(drdp!F261)*DBHR!$C261+(drdp!I261)*DBHR!$D261)</f>
        <v>0</v>
      </c>
      <c r="J261" s="18">
        <f>Model!$W$30*((drdp!D261)*DBHR!$B261+(drdp!G261)*DBHR!$C261+(drdp!J261)*DBHR!$D261)</f>
        <v>0</v>
      </c>
      <c r="K261" s="21">
        <f t="shared" si="51"/>
        <v>4.7463507843635755</v>
      </c>
      <c r="L261" s="21">
        <f t="shared" si="52"/>
        <v>6.7690039708696537</v>
      </c>
      <c r="M261" s="21">
        <f t="shared" si="53"/>
        <v>0</v>
      </c>
      <c r="N261" s="21">
        <f t="shared" si="54"/>
        <v>-5.6424134354025623</v>
      </c>
      <c r="O261" s="21">
        <f t="shared" si="55"/>
        <v>0</v>
      </c>
      <c r="P261" s="21">
        <f t="shared" si="56"/>
        <v>0</v>
      </c>
      <c r="Q261" s="19">
        <f t="shared" si="57"/>
        <v>4.7463507843635755</v>
      </c>
      <c r="R261" s="19">
        <f t="shared" si="58"/>
        <v>6.7690039708696537</v>
      </c>
      <c r="S261" s="19">
        <f t="shared" si="59"/>
        <v>0</v>
      </c>
      <c r="T261" s="19">
        <f t="shared" si="60"/>
        <v>-5.6424134354025623</v>
      </c>
      <c r="U261" s="19">
        <f t="shared" si="61"/>
        <v>0</v>
      </c>
      <c r="V261" s="19">
        <f t="shared" si="62"/>
        <v>0</v>
      </c>
    </row>
    <row r="262" spans="1:23" x14ac:dyDescent="0.25">
      <c r="A262" s="26">
        <f>Wellpath!E262</f>
        <v>0</v>
      </c>
      <c r="B262" s="22">
        <v>0</v>
      </c>
      <c r="C262" s="22">
        <v>0</v>
      </c>
      <c r="D262" s="22">
        <f t="shared" si="63"/>
        <v>3.9314164891663715E-5</v>
      </c>
      <c r="E262" s="20">
        <f>Model!$W$30*((drdp!B262+drdp!K262)*DBHR!$B262+(drdp!E262+drdp!N262)*DBHR!$C262+(drdp!H262+drdp!Q262)*DBHR!$D262)</f>
        <v>0</v>
      </c>
      <c r="F262" s="20">
        <f>Model!$W$30*((drdp!C262+drdp!L262)*DBHR!$B262+(drdp!F262+drdp!O262)*DBHR!$C262+(drdp!I262+drdp!R262)*DBHR!$D262)</f>
        <v>0</v>
      </c>
      <c r="G262" s="20">
        <f>Model!$W$30*((drdp!D262+drdp!M262)*DBHR!$B262+(drdp!G262+drdp!P262)*DBHR!$C262+(drdp!J262+drdp!S262)*DBHR!$D262)</f>
        <v>0</v>
      </c>
      <c r="H262" s="18">
        <f>Model!$W$30*((drdp!B262)*DBHR!$B262+(drdp!E262)*DBHR!$C262+(drdp!H262)*DBHR!$D262)</f>
        <v>0</v>
      </c>
      <c r="I262" s="18">
        <f>Model!$W$30*((drdp!C262)*DBHR!$B262+(drdp!F262)*DBHR!$C262+(drdp!I262)*DBHR!$D262)</f>
        <v>0</v>
      </c>
      <c r="J262" s="18">
        <f>Model!$W$30*((drdp!D262)*DBHR!$B262+(drdp!G262)*DBHR!$C262+(drdp!J262)*DBHR!$D262)</f>
        <v>0</v>
      </c>
      <c r="K262" s="21">
        <f t="shared" ref="K262:K270" si="64">K261+E262^2</f>
        <v>4.7463507843635755</v>
      </c>
      <c r="L262" s="21">
        <f t="shared" ref="L262:L270" si="65">L261+F262^2</f>
        <v>6.7690039708696537</v>
      </c>
      <c r="M262" s="21">
        <f t="shared" ref="M262:M270" si="66">M261+G262^2</f>
        <v>0</v>
      </c>
      <c r="N262" s="21">
        <f t="shared" ref="N262:N270" si="67">N261+E262*F262</f>
        <v>-5.6424134354025623</v>
      </c>
      <c r="O262" s="21">
        <f t="shared" ref="O262:O270" si="68">O261+E262*G262</f>
        <v>0</v>
      </c>
      <c r="P262" s="21">
        <f t="shared" ref="P262:P270" si="69">P261+F262*G262</f>
        <v>0</v>
      </c>
      <c r="Q262" s="19">
        <f t="shared" ref="Q262:Q270" si="70">K261+H262^2</f>
        <v>4.7463507843635755</v>
      </c>
      <c r="R262" s="19">
        <f t="shared" ref="R262:R270" si="71">L261+I262^2</f>
        <v>6.7690039708696537</v>
      </c>
      <c r="S262" s="19">
        <f t="shared" ref="S262:S270" si="72">M261+J262^2</f>
        <v>0</v>
      </c>
      <c r="T262" s="19">
        <f t="shared" ref="T262:T270" si="73">N261+H262*I262</f>
        <v>-5.6424134354025623</v>
      </c>
      <c r="U262" s="19">
        <f t="shared" ref="U262:U270" si="74">O261+H262*J262</f>
        <v>0</v>
      </c>
      <c r="V262" s="19">
        <f t="shared" ref="V262:V270" si="75">P261+I262*J262</f>
        <v>0</v>
      </c>
    </row>
    <row r="263" spans="1:23" x14ac:dyDescent="0.25">
      <c r="A263" s="26">
        <f>Wellpath!E263</f>
        <v>0</v>
      </c>
      <c r="B263" s="22">
        <v>0</v>
      </c>
      <c r="C263" s="22">
        <v>0</v>
      </c>
      <c r="D263" s="22">
        <f t="shared" si="63"/>
        <v>3.9314164891663715E-5</v>
      </c>
      <c r="E263" s="20">
        <f>Model!$W$30*((drdp!B263+drdp!K263)*DBHR!$B263+(drdp!E263+drdp!N263)*DBHR!$C263+(drdp!H263+drdp!Q263)*DBHR!$D263)</f>
        <v>0</v>
      </c>
      <c r="F263" s="20">
        <f>Model!$W$30*((drdp!C263+drdp!L263)*DBHR!$B263+(drdp!F263+drdp!O263)*DBHR!$C263+(drdp!I263+drdp!R263)*DBHR!$D263)</f>
        <v>0</v>
      </c>
      <c r="G263" s="20">
        <f>Model!$W$30*((drdp!D263+drdp!M263)*DBHR!$B263+(drdp!G263+drdp!P263)*DBHR!$C263+(drdp!J263+drdp!S263)*DBHR!$D263)</f>
        <v>0</v>
      </c>
      <c r="H263" s="18">
        <f>Model!$W$30*((drdp!B263)*DBHR!$B263+(drdp!E263)*DBHR!$C263+(drdp!H263)*DBHR!$D263)</f>
        <v>0</v>
      </c>
      <c r="I263" s="18">
        <f>Model!$W$30*((drdp!C263)*DBHR!$B263+(drdp!F263)*DBHR!$C263+(drdp!I263)*DBHR!$D263)</f>
        <v>0</v>
      </c>
      <c r="J263" s="18">
        <f>Model!$W$30*((drdp!D263)*DBHR!$B263+(drdp!G263)*DBHR!$C263+(drdp!J263)*DBHR!$D263)</f>
        <v>0</v>
      </c>
      <c r="K263" s="21">
        <f t="shared" si="64"/>
        <v>4.7463507843635755</v>
      </c>
      <c r="L263" s="21">
        <f t="shared" si="65"/>
        <v>6.7690039708696537</v>
      </c>
      <c r="M263" s="21">
        <f t="shared" si="66"/>
        <v>0</v>
      </c>
      <c r="N263" s="21">
        <f t="shared" si="67"/>
        <v>-5.6424134354025623</v>
      </c>
      <c r="O263" s="21">
        <f t="shared" si="68"/>
        <v>0</v>
      </c>
      <c r="P263" s="21">
        <f t="shared" si="69"/>
        <v>0</v>
      </c>
      <c r="Q263" s="19">
        <f t="shared" si="70"/>
        <v>4.7463507843635755</v>
      </c>
      <c r="R263" s="19">
        <f t="shared" si="71"/>
        <v>6.7690039708696537</v>
      </c>
      <c r="S263" s="19">
        <f t="shared" si="72"/>
        <v>0</v>
      </c>
      <c r="T263" s="19">
        <f t="shared" si="73"/>
        <v>-5.6424134354025623</v>
      </c>
      <c r="U263" s="19">
        <f t="shared" si="74"/>
        <v>0</v>
      </c>
      <c r="V263" s="19">
        <f t="shared" si="75"/>
        <v>0</v>
      </c>
    </row>
    <row r="264" spans="1:23" x14ac:dyDescent="0.25">
      <c r="A264" s="26">
        <f>Wellpath!E264</f>
        <v>0</v>
      </c>
      <c r="B264" s="22">
        <v>0</v>
      </c>
      <c r="C264" s="22">
        <v>0</v>
      </c>
      <c r="D264" s="22">
        <f t="shared" si="63"/>
        <v>3.9314164891663715E-5</v>
      </c>
      <c r="E264" s="20">
        <f>Model!$W$30*((drdp!B264+drdp!K264)*DBHR!$B264+(drdp!E264+drdp!N264)*DBHR!$C264+(drdp!H264+drdp!Q264)*DBHR!$D264)</f>
        <v>0</v>
      </c>
      <c r="F264" s="20">
        <f>Model!$W$30*((drdp!C264+drdp!L264)*DBHR!$B264+(drdp!F264+drdp!O264)*DBHR!$C264+(drdp!I264+drdp!R264)*DBHR!$D264)</f>
        <v>0</v>
      </c>
      <c r="G264" s="20">
        <f>Model!$W$30*((drdp!D264+drdp!M264)*DBHR!$B264+(drdp!G264+drdp!P264)*DBHR!$C264+(drdp!J264+drdp!S264)*DBHR!$D264)</f>
        <v>0</v>
      </c>
      <c r="H264" s="18">
        <f>Model!$W$30*((drdp!B264)*DBHR!$B264+(drdp!E264)*DBHR!$C264+(drdp!H264)*DBHR!$D264)</f>
        <v>0</v>
      </c>
      <c r="I264" s="18">
        <f>Model!$W$30*((drdp!C264)*DBHR!$B264+(drdp!F264)*DBHR!$C264+(drdp!I264)*DBHR!$D264)</f>
        <v>0</v>
      </c>
      <c r="J264" s="18">
        <f>Model!$W$30*((drdp!D264)*DBHR!$B264+(drdp!G264)*DBHR!$C264+(drdp!J264)*DBHR!$D264)</f>
        <v>0</v>
      </c>
      <c r="K264" s="21">
        <f t="shared" si="64"/>
        <v>4.7463507843635755</v>
      </c>
      <c r="L264" s="21">
        <f t="shared" si="65"/>
        <v>6.7690039708696537</v>
      </c>
      <c r="M264" s="21">
        <f t="shared" si="66"/>
        <v>0</v>
      </c>
      <c r="N264" s="21">
        <f t="shared" si="67"/>
        <v>-5.6424134354025623</v>
      </c>
      <c r="O264" s="21">
        <f t="shared" si="68"/>
        <v>0</v>
      </c>
      <c r="P264" s="21">
        <f t="shared" si="69"/>
        <v>0</v>
      </c>
      <c r="Q264" s="19">
        <f t="shared" si="70"/>
        <v>4.7463507843635755</v>
      </c>
      <c r="R264" s="19">
        <f t="shared" si="71"/>
        <v>6.7690039708696537</v>
      </c>
      <c r="S264" s="19">
        <f t="shared" si="72"/>
        <v>0</v>
      </c>
      <c r="T264" s="19">
        <f t="shared" si="73"/>
        <v>-5.6424134354025623</v>
      </c>
      <c r="U264" s="19">
        <f t="shared" si="74"/>
        <v>0</v>
      </c>
      <c r="V264" s="19">
        <f t="shared" si="75"/>
        <v>0</v>
      </c>
    </row>
    <row r="265" spans="1:23" x14ac:dyDescent="0.25">
      <c r="A265" s="26">
        <f>Wellpath!E265</f>
        <v>0</v>
      </c>
      <c r="B265" s="22">
        <v>0</v>
      </c>
      <c r="C265" s="22">
        <v>0</v>
      </c>
      <c r="D265" s="22">
        <f t="shared" si="63"/>
        <v>3.9314164891663715E-5</v>
      </c>
      <c r="E265" s="20">
        <f>Model!$W$30*((drdp!B265+drdp!K265)*DBHR!$B265+(drdp!E265+drdp!N265)*DBHR!$C265+(drdp!H265+drdp!Q265)*DBHR!$D265)</f>
        <v>0</v>
      </c>
      <c r="F265" s="20">
        <f>Model!$W$30*((drdp!C265+drdp!L265)*DBHR!$B265+(drdp!F265+drdp!O265)*DBHR!$C265+(drdp!I265+drdp!R265)*DBHR!$D265)</f>
        <v>0</v>
      </c>
      <c r="G265" s="20">
        <f>Model!$W$30*((drdp!D265+drdp!M265)*DBHR!$B265+(drdp!G265+drdp!P265)*DBHR!$C265+(drdp!J265+drdp!S265)*DBHR!$D265)</f>
        <v>0</v>
      </c>
      <c r="H265" s="18">
        <f>Model!$W$30*((drdp!B265)*DBHR!$B265+(drdp!E265)*DBHR!$C265+(drdp!H265)*DBHR!$D265)</f>
        <v>0</v>
      </c>
      <c r="I265" s="18">
        <f>Model!$W$30*((drdp!C265)*DBHR!$B265+(drdp!F265)*DBHR!$C265+(drdp!I265)*DBHR!$D265)</f>
        <v>0</v>
      </c>
      <c r="J265" s="18">
        <f>Model!$W$30*((drdp!D265)*DBHR!$B265+(drdp!G265)*DBHR!$C265+(drdp!J265)*DBHR!$D265)</f>
        <v>0</v>
      </c>
      <c r="K265" s="21">
        <f t="shared" si="64"/>
        <v>4.7463507843635755</v>
      </c>
      <c r="L265" s="21">
        <f t="shared" si="65"/>
        <v>6.7690039708696537</v>
      </c>
      <c r="M265" s="21">
        <f t="shared" si="66"/>
        <v>0</v>
      </c>
      <c r="N265" s="21">
        <f t="shared" si="67"/>
        <v>-5.6424134354025623</v>
      </c>
      <c r="O265" s="21">
        <f t="shared" si="68"/>
        <v>0</v>
      </c>
      <c r="P265" s="21">
        <f t="shared" si="69"/>
        <v>0</v>
      </c>
      <c r="Q265" s="19">
        <f t="shared" si="70"/>
        <v>4.7463507843635755</v>
      </c>
      <c r="R265" s="19">
        <f t="shared" si="71"/>
        <v>6.7690039708696537</v>
      </c>
      <c r="S265" s="19">
        <f t="shared" si="72"/>
        <v>0</v>
      </c>
      <c r="T265" s="19">
        <f t="shared" si="73"/>
        <v>-5.6424134354025623</v>
      </c>
      <c r="U265" s="19">
        <f t="shared" si="74"/>
        <v>0</v>
      </c>
      <c r="V265" s="19">
        <f t="shared" si="75"/>
        <v>0</v>
      </c>
    </row>
    <row r="266" spans="1:23" x14ac:dyDescent="0.25">
      <c r="A266" s="26">
        <f>Wellpath!E266</f>
        <v>0</v>
      </c>
      <c r="B266" s="22">
        <v>0</v>
      </c>
      <c r="C266" s="22">
        <v>0</v>
      </c>
      <c r="D266" s="22">
        <f t="shared" si="63"/>
        <v>3.9314164891663715E-5</v>
      </c>
      <c r="E266" s="20">
        <f>Model!$W$30*((drdp!B266+drdp!K266)*DBHR!$B266+(drdp!E266+drdp!N266)*DBHR!$C266+(drdp!H266+drdp!Q266)*DBHR!$D266)</f>
        <v>0</v>
      </c>
      <c r="F266" s="20">
        <f>Model!$W$30*((drdp!C266+drdp!L266)*DBHR!$B266+(drdp!F266+drdp!O266)*DBHR!$C266+(drdp!I266+drdp!R266)*DBHR!$D266)</f>
        <v>0</v>
      </c>
      <c r="G266" s="20">
        <f>Model!$W$30*((drdp!D266+drdp!M266)*DBHR!$B266+(drdp!G266+drdp!P266)*DBHR!$C266+(drdp!J266+drdp!S266)*DBHR!$D266)</f>
        <v>0</v>
      </c>
      <c r="H266" s="18">
        <f>Model!$W$30*((drdp!B266)*DBHR!$B266+(drdp!E266)*DBHR!$C266+(drdp!H266)*DBHR!$D266)</f>
        <v>0</v>
      </c>
      <c r="I266" s="18">
        <f>Model!$W$30*((drdp!C266)*DBHR!$B266+(drdp!F266)*DBHR!$C266+(drdp!I266)*DBHR!$D266)</f>
        <v>0</v>
      </c>
      <c r="J266" s="18">
        <f>Model!$W$30*((drdp!D266)*DBHR!$B266+(drdp!G266)*DBHR!$C266+(drdp!J266)*DBHR!$D266)</f>
        <v>0</v>
      </c>
      <c r="K266" s="21">
        <f t="shared" si="64"/>
        <v>4.7463507843635755</v>
      </c>
      <c r="L266" s="21">
        <f t="shared" si="65"/>
        <v>6.7690039708696537</v>
      </c>
      <c r="M266" s="21">
        <f t="shared" si="66"/>
        <v>0</v>
      </c>
      <c r="N266" s="21">
        <f t="shared" si="67"/>
        <v>-5.6424134354025623</v>
      </c>
      <c r="O266" s="21">
        <f t="shared" si="68"/>
        <v>0</v>
      </c>
      <c r="P266" s="21">
        <f t="shared" si="69"/>
        <v>0</v>
      </c>
      <c r="Q266" s="19">
        <f t="shared" si="70"/>
        <v>4.7463507843635755</v>
      </c>
      <c r="R266" s="19">
        <f t="shared" si="71"/>
        <v>6.7690039708696537</v>
      </c>
      <c r="S266" s="19">
        <f t="shared" si="72"/>
        <v>0</v>
      </c>
      <c r="T266" s="19">
        <f t="shared" si="73"/>
        <v>-5.6424134354025623</v>
      </c>
      <c r="U266" s="19">
        <f t="shared" si="74"/>
        <v>0</v>
      </c>
      <c r="V266" s="19">
        <f t="shared" si="75"/>
        <v>0</v>
      </c>
    </row>
    <row r="267" spans="1:23" x14ac:dyDescent="0.25">
      <c r="A267" s="26">
        <f>Wellpath!E267</f>
        <v>0</v>
      </c>
      <c r="B267" s="22">
        <v>0</v>
      </c>
      <c r="C267" s="22">
        <v>0</v>
      </c>
      <c r="D267" s="22">
        <f t="shared" si="63"/>
        <v>3.9314164891663715E-5</v>
      </c>
      <c r="E267" s="20">
        <f>Model!$W$30*((drdp!B267+drdp!K267)*DBHR!$B267+(drdp!E267+drdp!N267)*DBHR!$C267+(drdp!H267+drdp!Q267)*DBHR!$D267)</f>
        <v>0</v>
      </c>
      <c r="F267" s="20">
        <f>Model!$W$30*((drdp!C267+drdp!L267)*DBHR!$B267+(drdp!F267+drdp!O267)*DBHR!$C267+(drdp!I267+drdp!R267)*DBHR!$D267)</f>
        <v>0</v>
      </c>
      <c r="G267" s="20">
        <f>Model!$W$30*((drdp!D267+drdp!M267)*DBHR!$B267+(drdp!G267+drdp!P267)*DBHR!$C267+(drdp!J267+drdp!S267)*DBHR!$D267)</f>
        <v>0</v>
      </c>
      <c r="H267" s="18">
        <f>Model!$W$30*((drdp!B267)*DBHR!$B267+(drdp!E267)*DBHR!$C267+(drdp!H267)*DBHR!$D267)</f>
        <v>0</v>
      </c>
      <c r="I267" s="18">
        <f>Model!$W$30*((drdp!C267)*DBHR!$B267+(drdp!F267)*DBHR!$C267+(drdp!I267)*DBHR!$D267)</f>
        <v>0</v>
      </c>
      <c r="J267" s="18">
        <f>Model!$W$30*((drdp!D267)*DBHR!$B267+(drdp!G267)*DBHR!$C267+(drdp!J267)*DBHR!$D267)</f>
        <v>0</v>
      </c>
      <c r="K267" s="21">
        <f t="shared" si="64"/>
        <v>4.7463507843635755</v>
      </c>
      <c r="L267" s="21">
        <f t="shared" si="65"/>
        <v>6.7690039708696537</v>
      </c>
      <c r="M267" s="21">
        <f t="shared" si="66"/>
        <v>0</v>
      </c>
      <c r="N267" s="21">
        <f t="shared" si="67"/>
        <v>-5.6424134354025623</v>
      </c>
      <c r="O267" s="21">
        <f t="shared" si="68"/>
        <v>0</v>
      </c>
      <c r="P267" s="21">
        <f t="shared" si="69"/>
        <v>0</v>
      </c>
      <c r="Q267" s="19">
        <f t="shared" si="70"/>
        <v>4.7463507843635755</v>
      </c>
      <c r="R267" s="19">
        <f t="shared" si="71"/>
        <v>6.7690039708696537</v>
      </c>
      <c r="S267" s="19">
        <f t="shared" si="72"/>
        <v>0</v>
      </c>
      <c r="T267" s="19">
        <f t="shared" si="73"/>
        <v>-5.6424134354025623</v>
      </c>
      <c r="U267" s="19">
        <f t="shared" si="74"/>
        <v>0</v>
      </c>
      <c r="V267" s="19">
        <f t="shared" si="75"/>
        <v>0</v>
      </c>
    </row>
    <row r="268" spans="1:23" x14ac:dyDescent="0.25">
      <c r="A268" s="26">
        <f>Wellpath!E268</f>
        <v>0</v>
      </c>
      <c r="B268" s="22">
        <v>0</v>
      </c>
      <c r="C268" s="22">
        <v>0</v>
      </c>
      <c r="D268" s="22">
        <f t="shared" si="63"/>
        <v>3.9314164891663715E-5</v>
      </c>
      <c r="E268" s="20">
        <f>Model!$W$30*((drdp!B268+drdp!K268)*DBHR!$B268+(drdp!E268+drdp!N268)*DBHR!$C268+(drdp!H268+drdp!Q268)*DBHR!$D268)</f>
        <v>0</v>
      </c>
      <c r="F268" s="20">
        <f>Model!$W$30*((drdp!C268+drdp!L268)*DBHR!$B268+(drdp!F268+drdp!O268)*DBHR!$C268+(drdp!I268+drdp!R268)*DBHR!$D268)</f>
        <v>0</v>
      </c>
      <c r="G268" s="20">
        <f>Model!$W$30*((drdp!D268+drdp!M268)*DBHR!$B268+(drdp!G268+drdp!P268)*DBHR!$C268+(drdp!J268+drdp!S268)*DBHR!$D268)</f>
        <v>0</v>
      </c>
      <c r="H268" s="18">
        <f>Model!$W$30*((drdp!B268)*DBHR!$B268+(drdp!E268)*DBHR!$C268+(drdp!H268)*DBHR!$D268)</f>
        <v>0</v>
      </c>
      <c r="I268" s="18">
        <f>Model!$W$30*((drdp!C268)*DBHR!$B268+(drdp!F268)*DBHR!$C268+(drdp!I268)*DBHR!$D268)</f>
        <v>0</v>
      </c>
      <c r="J268" s="18">
        <f>Model!$W$30*((drdp!D268)*DBHR!$B268+(drdp!G268)*DBHR!$C268+(drdp!J268)*DBHR!$D268)</f>
        <v>0</v>
      </c>
      <c r="K268" s="21">
        <f t="shared" si="64"/>
        <v>4.7463507843635755</v>
      </c>
      <c r="L268" s="21">
        <f t="shared" si="65"/>
        <v>6.7690039708696537</v>
      </c>
      <c r="M268" s="21">
        <f t="shared" si="66"/>
        <v>0</v>
      </c>
      <c r="N268" s="21">
        <f t="shared" si="67"/>
        <v>-5.6424134354025623</v>
      </c>
      <c r="O268" s="21">
        <f t="shared" si="68"/>
        <v>0</v>
      </c>
      <c r="P268" s="21">
        <f t="shared" si="69"/>
        <v>0</v>
      </c>
      <c r="Q268" s="19">
        <f t="shared" si="70"/>
        <v>4.7463507843635755</v>
      </c>
      <c r="R268" s="19">
        <f t="shared" si="71"/>
        <v>6.7690039708696537</v>
      </c>
      <c r="S268" s="19">
        <f t="shared" si="72"/>
        <v>0</v>
      </c>
      <c r="T268" s="19">
        <f t="shared" si="73"/>
        <v>-5.6424134354025623</v>
      </c>
      <c r="U268" s="19">
        <f t="shared" si="74"/>
        <v>0</v>
      </c>
      <c r="V268" s="19">
        <f t="shared" si="75"/>
        <v>0</v>
      </c>
    </row>
    <row r="269" spans="1:23" x14ac:dyDescent="0.25">
      <c r="A269" s="26">
        <f>Wellpath!E269</f>
        <v>0</v>
      </c>
      <c r="B269" s="22">
        <v>0</v>
      </c>
      <c r="C269" s="22">
        <v>0</v>
      </c>
      <c r="D269" s="22">
        <f t="shared" si="63"/>
        <v>3.9314164891663715E-5</v>
      </c>
      <c r="E269" s="20">
        <f>Model!$W$30*((drdp!B269+drdp!K269)*DBHR!$B269+(drdp!E269+drdp!N269)*DBHR!$C269+(drdp!H269+drdp!Q269)*DBHR!$D269)</f>
        <v>0</v>
      </c>
      <c r="F269" s="20">
        <f>Model!$W$30*((drdp!C269+drdp!L269)*DBHR!$B269+(drdp!F269+drdp!O269)*DBHR!$C269+(drdp!I269+drdp!R269)*DBHR!$D269)</f>
        <v>0</v>
      </c>
      <c r="G269" s="20">
        <f>Model!$W$30*((drdp!D269+drdp!M269)*DBHR!$B269+(drdp!G269+drdp!P269)*DBHR!$C269+(drdp!J269+drdp!S269)*DBHR!$D269)</f>
        <v>0</v>
      </c>
      <c r="H269" s="18">
        <f>Model!$W$30*((drdp!B269)*DBHR!$B269+(drdp!E269)*DBHR!$C269+(drdp!H269)*DBHR!$D269)</f>
        <v>0</v>
      </c>
      <c r="I269" s="18">
        <f>Model!$W$30*((drdp!C269)*DBHR!$B269+(drdp!F269)*DBHR!$C269+(drdp!I269)*DBHR!$D269)</f>
        <v>0</v>
      </c>
      <c r="J269" s="18">
        <f>Model!$W$30*((drdp!D269)*DBHR!$B269+(drdp!G269)*DBHR!$C269+(drdp!J269)*DBHR!$D269)</f>
        <v>0</v>
      </c>
      <c r="K269" s="21">
        <f t="shared" si="64"/>
        <v>4.7463507843635755</v>
      </c>
      <c r="L269" s="21">
        <f t="shared" si="65"/>
        <v>6.7690039708696537</v>
      </c>
      <c r="M269" s="21">
        <f t="shared" si="66"/>
        <v>0</v>
      </c>
      <c r="N269" s="21">
        <f t="shared" si="67"/>
        <v>-5.6424134354025623</v>
      </c>
      <c r="O269" s="21">
        <f t="shared" si="68"/>
        <v>0</v>
      </c>
      <c r="P269" s="21">
        <f t="shared" si="69"/>
        <v>0</v>
      </c>
      <c r="Q269" s="19">
        <f t="shared" si="70"/>
        <v>4.7463507843635755</v>
      </c>
      <c r="R269" s="19">
        <f t="shared" si="71"/>
        <v>6.7690039708696537</v>
      </c>
      <c r="S269" s="19">
        <f t="shared" si="72"/>
        <v>0</v>
      </c>
      <c r="T269" s="19">
        <f t="shared" si="73"/>
        <v>-5.6424134354025623</v>
      </c>
      <c r="U269" s="19">
        <f t="shared" si="74"/>
        <v>0</v>
      </c>
      <c r="V269" s="19">
        <f t="shared" si="75"/>
        <v>0</v>
      </c>
    </row>
    <row r="270" spans="1:23" x14ac:dyDescent="0.25">
      <c r="A270" s="26">
        <f>Wellpath!E270</f>
        <v>0</v>
      </c>
      <c r="B270" s="22">
        <v>0</v>
      </c>
      <c r="C270" s="22">
        <v>0</v>
      </c>
      <c r="D270" s="22">
        <f t="shared" si="63"/>
        <v>3.9314164891663715E-5</v>
      </c>
      <c r="E270" s="20">
        <f>Model!$W$30*((drdp!B270+drdp!K270)*DBHR!$B270+(drdp!E270+drdp!N270)*DBHR!$C270+(drdp!H270+drdp!Q270)*DBHR!$D270)</f>
        <v>0</v>
      </c>
      <c r="F270" s="20">
        <f>Model!$W$30*((drdp!C270+drdp!L270)*DBHR!$B270+(drdp!F270+drdp!O270)*DBHR!$C270+(drdp!I270+drdp!R270)*DBHR!$D270)</f>
        <v>0</v>
      </c>
      <c r="G270" s="20">
        <f>Model!$W$30*((drdp!D270+drdp!M270)*DBHR!$B270+(drdp!G270+drdp!P270)*DBHR!$C270+(drdp!J270+drdp!S270)*DBHR!$D270)</f>
        <v>0</v>
      </c>
      <c r="H270" s="18">
        <f>Model!$W$30*((drdp!B270)*DBHR!$B270+(drdp!E270)*DBHR!$C270+(drdp!H270)*DBHR!$D270)</f>
        <v>0</v>
      </c>
      <c r="I270" s="18">
        <f>Model!$W$30*((drdp!C270)*DBHR!$B270+(drdp!F270)*DBHR!$C270+(drdp!I270)*DBHR!$D270)</f>
        <v>0</v>
      </c>
      <c r="J270" s="18">
        <f>Model!$W$30*((drdp!D270)*DBHR!$B270+(drdp!G270)*DBHR!$C270+(drdp!J270)*DBHR!$D270)</f>
        <v>0</v>
      </c>
      <c r="K270" s="21">
        <f t="shared" si="64"/>
        <v>4.7463507843635755</v>
      </c>
      <c r="L270" s="21">
        <f t="shared" si="65"/>
        <v>6.7690039708696537</v>
      </c>
      <c r="M270" s="21">
        <f t="shared" si="66"/>
        <v>0</v>
      </c>
      <c r="N270" s="21">
        <f t="shared" si="67"/>
        <v>-5.6424134354025623</v>
      </c>
      <c r="O270" s="21">
        <f t="shared" si="68"/>
        <v>0</v>
      </c>
      <c r="P270" s="21">
        <f t="shared" si="69"/>
        <v>0</v>
      </c>
      <c r="Q270" s="19">
        <f t="shared" si="70"/>
        <v>4.7463507843635755</v>
      </c>
      <c r="R270" s="19">
        <f t="shared" si="71"/>
        <v>6.7690039708696537</v>
      </c>
      <c r="S270" s="19">
        <f t="shared" si="72"/>
        <v>0</v>
      </c>
      <c r="T270" s="19">
        <f t="shared" si="73"/>
        <v>-5.6424134354025623</v>
      </c>
      <c r="U270" s="19">
        <f t="shared" si="74"/>
        <v>0</v>
      </c>
      <c r="V270" s="19">
        <f t="shared" si="75"/>
        <v>0</v>
      </c>
      <c r="W270" s="10" t="s">
        <v>62</v>
      </c>
    </row>
    <row r="271" spans="1:23" x14ac:dyDescent="0.25">
      <c r="A271" s="26">
        <f>Wellpath!E271</f>
        <v>0</v>
      </c>
      <c r="B271" s="22">
        <v>0</v>
      </c>
      <c r="C271" s="22">
        <v>0</v>
      </c>
      <c r="D271" s="22">
        <f t="shared" si="63"/>
        <v>3.9314164891663715E-5</v>
      </c>
      <c r="E271" s="20">
        <f>Model!$W$30*((drdp!B271+drdp!K271)*DBHR!$B271+(drdp!E271+drdp!N271)*DBHR!$C271+(drdp!H271+drdp!Q271)*DBHR!$D271)</f>
        <v>0</v>
      </c>
      <c r="F271" s="20">
        <f>Model!$W$30*((drdp!C271+drdp!L271)*DBHR!$B271+(drdp!F271+drdp!O271)*DBHR!$C271+(drdp!I271+drdp!R271)*DBHR!$D271)</f>
        <v>0</v>
      </c>
      <c r="G271" s="20">
        <f>Model!$W$30*((drdp!D271+drdp!M271)*DBHR!$B271+(drdp!G271+drdp!P271)*DBHR!$C271+(drdp!J271+drdp!S271)*DBHR!$D271)</f>
        <v>0</v>
      </c>
      <c r="H271" s="18">
        <f>Model!$W$30*((drdp!B271)*DBHR!$B271+(drdp!E271)*DBHR!$C271+(drdp!H271)*DBHR!$D271)</f>
        <v>0</v>
      </c>
      <c r="I271" s="18">
        <f>Model!$W$30*((drdp!C271)*DBHR!$B271+(drdp!F271)*DBHR!$C271+(drdp!I271)*DBHR!$D271)</f>
        <v>0</v>
      </c>
      <c r="J271" s="18">
        <f>Model!$W$30*((drdp!D271)*DBHR!$B271+(drdp!G271)*DBHR!$C271+(drdp!J271)*DBHR!$D271)</f>
        <v>0</v>
      </c>
      <c r="K271" s="21">
        <f t="shared" ref="K271" si="76">K270+E271^2</f>
        <v>4.7463507843635755</v>
      </c>
      <c r="L271" s="21">
        <f t="shared" ref="L271" si="77">L270+F271^2</f>
        <v>6.7690039708696537</v>
      </c>
      <c r="M271" s="21">
        <f t="shared" ref="M271" si="78">M270+G271^2</f>
        <v>0</v>
      </c>
      <c r="N271" s="21">
        <f t="shared" ref="N271" si="79">N270+E271*F271</f>
        <v>-5.6424134354025623</v>
      </c>
      <c r="O271" s="21">
        <f t="shared" ref="O271" si="80">O270+E271*G271</f>
        <v>0</v>
      </c>
      <c r="P271" s="21">
        <f t="shared" ref="P271" si="81">P270+F271*G271</f>
        <v>0</v>
      </c>
      <c r="Q271" s="19">
        <f t="shared" ref="Q271" si="82">K270+H271^2</f>
        <v>4.7463507843635755</v>
      </c>
      <c r="R271" s="19">
        <f t="shared" ref="R271" si="83">L270+I271^2</f>
        <v>6.7690039708696537</v>
      </c>
      <c r="S271" s="19">
        <f t="shared" ref="S271" si="84">M270+J271^2</f>
        <v>0</v>
      </c>
      <c r="T271" s="19">
        <f t="shared" ref="T271" si="85">N270+H271*I271</f>
        <v>-5.6424134354025623</v>
      </c>
      <c r="U271" s="19">
        <f t="shared" ref="U271" si="86">O270+H271*J271</f>
        <v>0</v>
      </c>
      <c r="V271" s="19">
        <f t="shared" ref="V271" si="87">P270+I271*J271</f>
        <v>0</v>
      </c>
    </row>
  </sheetData>
  <mergeCells count="5">
    <mergeCell ref="B1:D1"/>
    <mergeCell ref="E1:G1"/>
    <mergeCell ref="H1:J1"/>
    <mergeCell ref="Q1:V1"/>
    <mergeCell ref="K1:P1"/>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59999389629810485"/>
  </sheetPr>
  <dimension ref="A1:AA271"/>
  <sheetViews>
    <sheetView workbookViewId="0">
      <pane ySplit="2" topLeftCell="A240" activePane="bottomLeft" state="frozen"/>
      <selection activeCell="H39" sqref="H39"/>
      <selection pane="bottomLeft" activeCell="N245" sqref="N244:N245"/>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7"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7"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7" x14ac:dyDescent="0.25">
      <c r="A3" s="26">
        <f>Wellpath!E3</f>
        <v>0</v>
      </c>
      <c r="B3" s="22">
        <v>0</v>
      </c>
      <c r="C3" s="22">
        <v>0</v>
      </c>
      <c r="D3" s="22">
        <f>SIN(Wellpath!L3) * SIN(Wellpath!O3) / (Bfield * COS(Dip))</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c r="Z3" t="s">
        <v>64</v>
      </c>
      <c r="AA3" t="s">
        <v>235</v>
      </c>
    </row>
    <row r="4" spans="1:27" x14ac:dyDescent="0.25">
      <c r="A4" s="26">
        <f>Wellpath!E4</f>
        <v>100</v>
      </c>
      <c r="B4" s="22">
        <v>0</v>
      </c>
      <c r="C4" s="22">
        <v>0</v>
      </c>
      <c r="D4" s="22">
        <f>SIN(Wellpath!L4) * SIN(Wellpath!O4) / (Bfield * COS(Dip))</f>
        <v>0</v>
      </c>
      <c r="E4" s="20">
        <f>Model!$W$31*((drdp!B4+drdp!K4)*AMIL!$B4+(drdp!E4+drdp!N4)*AMIL!$C4+(drdp!H4+drdp!Q4)*AMIL!$D4)</f>
        <v>0</v>
      </c>
      <c r="F4" s="20">
        <f>Model!$W$31*((drdp!C4+drdp!L4)*AMIL!$B4+(drdp!F4+drdp!O4)*AMIL!$C4+(drdp!I4+drdp!R4)*AMIL!$D4)</f>
        <v>0</v>
      </c>
      <c r="G4" s="20">
        <f>Model!$W$31*((drdp!D4+drdp!M4)*AMIL!$B4+(drdp!G4+drdp!P4)*AMIL!$C4+(drdp!J4+drdp!S4)*AMIL!$D4)</f>
        <v>0</v>
      </c>
      <c r="H4" s="18">
        <f>Model!$W$31*((drdp!B4)*AMIL!$B4+(drdp!E4)*AMIL!$C4+(drdp!H4)*AMIL!$D4)</f>
        <v>0</v>
      </c>
      <c r="I4" s="18">
        <f>Model!$W$31*((drdp!C4)*AMIL!$B4+(drdp!F4)*AMIL!$C4+(drdp!I4)*AMIL!$D4)</f>
        <v>0</v>
      </c>
      <c r="J4" s="18">
        <f>Model!$W$31*((drdp!D4)*AMIL!$B4+(drdp!G4)*AMIL!$C4+(drdp!J4)*AMIL!$D4)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c r="Z4" t="s">
        <v>28</v>
      </c>
      <c r="AA4" t="s">
        <v>236</v>
      </c>
    </row>
    <row r="5" spans="1:27" x14ac:dyDescent="0.25">
      <c r="A5" s="26">
        <f>Wellpath!E5</f>
        <v>200</v>
      </c>
      <c r="B5" s="22">
        <v>0</v>
      </c>
      <c r="C5" s="22">
        <v>0</v>
      </c>
      <c r="D5" s="22">
        <f>SIN(Wellpath!L5) * SIN(Wellpath!O5) / (Bfield * COS(Dip))</f>
        <v>0</v>
      </c>
      <c r="E5" s="20">
        <f>Model!$W$31*((drdp!B5+drdp!K5)*AMIL!$B5+(drdp!E5+drdp!N5)*AMIL!$C5+(drdp!H5+drdp!Q5)*AMIL!$D5)</f>
        <v>0</v>
      </c>
      <c r="F5" s="20">
        <f>Model!$W$31*((drdp!C5+drdp!L5)*AMIL!$B5+(drdp!F5+drdp!O5)*AMIL!$C5+(drdp!I5+drdp!R5)*AMIL!$D5)</f>
        <v>0</v>
      </c>
      <c r="G5" s="20">
        <f>Model!$W$31*((drdp!D5+drdp!M5)*AMIL!$B5+(drdp!G5+drdp!P5)*AMIL!$C5+(drdp!J5+drdp!S5)*AMIL!$D5)</f>
        <v>0</v>
      </c>
      <c r="H5" s="18">
        <f>Model!$W$31*((drdp!B5)*AMIL!$B5+(drdp!E5)*AMIL!$C5+(drdp!H5)*AMIL!$D5)</f>
        <v>0</v>
      </c>
      <c r="I5" s="18">
        <f>Model!$W$31*((drdp!C5)*AMIL!$B5+(drdp!F5)*AMIL!$C5+(drdp!I5)*AMIL!$D5)</f>
        <v>0</v>
      </c>
      <c r="J5" s="18">
        <f>Model!$W$31*((drdp!D5)*AMIL!$B5+(drdp!G5)*AMIL!$C5+(drdp!J5)*AMIL!$D5)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c r="Z5" t="s">
        <v>41</v>
      </c>
      <c r="AA5" t="s">
        <v>237</v>
      </c>
    </row>
    <row r="6" spans="1:27" x14ac:dyDescent="0.25">
      <c r="A6" s="26">
        <f>Wellpath!E6</f>
        <v>300</v>
      </c>
      <c r="B6" s="22">
        <v>0</v>
      </c>
      <c r="C6" s="22">
        <v>0</v>
      </c>
      <c r="D6" s="22">
        <f>SIN(Wellpath!L6) * SIN(Wellpath!O6) / (Bfield * COS(Dip))</f>
        <v>0</v>
      </c>
      <c r="E6" s="20">
        <f>Model!$W$31*((drdp!B6+drdp!K6)*AMIL!$B6+(drdp!E6+drdp!N6)*AMIL!$C6+(drdp!H6+drdp!Q6)*AMIL!$D6)</f>
        <v>0</v>
      </c>
      <c r="F6" s="20">
        <f>Model!$W$31*((drdp!C6+drdp!L6)*AMIL!$B6+(drdp!F6+drdp!O6)*AMIL!$C6+(drdp!I6+drdp!R6)*AMIL!$D6)</f>
        <v>0</v>
      </c>
      <c r="G6" s="20">
        <f>Model!$W$31*((drdp!D6+drdp!M6)*AMIL!$B6+(drdp!G6+drdp!P6)*AMIL!$C6+(drdp!J6+drdp!S6)*AMIL!$D6)</f>
        <v>0</v>
      </c>
      <c r="H6" s="18">
        <f>Model!$W$31*((drdp!B6)*AMIL!$B6+(drdp!E6)*AMIL!$C6+(drdp!H6)*AMIL!$D6)</f>
        <v>0</v>
      </c>
      <c r="I6" s="18">
        <f>Model!$W$31*((drdp!C6)*AMIL!$B6+(drdp!F6)*AMIL!$C6+(drdp!I6)*AMIL!$D6)</f>
        <v>0</v>
      </c>
      <c r="J6" s="18">
        <f>Model!$W$31*((drdp!D6)*AMIL!$B6+(drdp!G6)*AMIL!$C6+(drdp!J6)*AMIL!$D6)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c r="Z6" t="s">
        <v>70</v>
      </c>
      <c r="AA6" t="s">
        <v>38</v>
      </c>
    </row>
    <row r="7" spans="1:27" x14ac:dyDescent="0.25">
      <c r="A7" s="26">
        <f>Wellpath!E7</f>
        <v>400</v>
      </c>
      <c r="B7" s="22">
        <v>0</v>
      </c>
      <c r="C7" s="22">
        <v>0</v>
      </c>
      <c r="D7" s="22">
        <f>SIN(Wellpath!L7) * SIN(Wellpath!O7) / (Bfield * COS(Dip))</f>
        <v>0</v>
      </c>
      <c r="E7" s="20">
        <f>Model!$W$31*((drdp!B7+drdp!K7)*AMIL!$B7+(drdp!E7+drdp!N7)*AMIL!$C7+(drdp!H7+drdp!Q7)*AMIL!$D7)</f>
        <v>0</v>
      </c>
      <c r="F7" s="20">
        <f>Model!$W$31*((drdp!C7+drdp!L7)*AMIL!$B7+(drdp!F7+drdp!O7)*AMIL!$C7+(drdp!I7+drdp!R7)*AMIL!$D7)</f>
        <v>0</v>
      </c>
      <c r="G7" s="20">
        <f>Model!$W$31*((drdp!D7+drdp!M7)*AMIL!$B7+(drdp!G7+drdp!P7)*AMIL!$C7+(drdp!J7+drdp!S7)*AMIL!$D7)</f>
        <v>0</v>
      </c>
      <c r="H7" s="18">
        <f>Model!$W$31*((drdp!B7)*AMIL!$B7+(drdp!E7)*AMIL!$C7+(drdp!H7)*AMIL!$D7)</f>
        <v>0</v>
      </c>
      <c r="I7" s="18">
        <f>Model!$W$31*((drdp!C7)*AMIL!$B7+(drdp!F7)*AMIL!$C7+(drdp!I7)*AMIL!$D7)</f>
        <v>0</v>
      </c>
      <c r="J7" s="18">
        <f>Model!$W$31*((drdp!D7)*AMIL!$B7+(drdp!G7)*AMIL!$C7+(drdp!J7)*AMIL!$D7)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c r="Z7" t="s">
        <v>67</v>
      </c>
      <c r="AA7" t="s">
        <v>238</v>
      </c>
    </row>
    <row r="8" spans="1:27" x14ac:dyDescent="0.25">
      <c r="A8" s="26">
        <f>Wellpath!E8</f>
        <v>500</v>
      </c>
      <c r="B8" s="22">
        <v>0</v>
      </c>
      <c r="C8" s="22">
        <v>0</v>
      </c>
      <c r="D8" s="22">
        <f>SIN(Wellpath!L8) * SIN(Wellpath!O8) / (Bfield * COS(Dip))</f>
        <v>0</v>
      </c>
      <c r="E8" s="20">
        <f>Model!$W$31*((drdp!B8+drdp!K8)*AMIL!$B8+(drdp!E8+drdp!N8)*AMIL!$C8+(drdp!H8+drdp!Q8)*AMIL!$D8)</f>
        <v>0</v>
      </c>
      <c r="F8" s="20">
        <f>Model!$W$31*((drdp!C8+drdp!L8)*AMIL!$B8+(drdp!F8+drdp!O8)*AMIL!$C8+(drdp!I8+drdp!R8)*AMIL!$D8)</f>
        <v>0</v>
      </c>
      <c r="G8" s="20">
        <f>Model!$W$31*((drdp!D8+drdp!M8)*AMIL!$B8+(drdp!G8+drdp!P8)*AMIL!$C8+(drdp!J8+drdp!S8)*AMIL!$D8)</f>
        <v>0</v>
      </c>
      <c r="H8" s="18">
        <f>Model!$W$31*((drdp!B8)*AMIL!$B8+(drdp!E8)*AMIL!$C8+(drdp!H8)*AMIL!$D8)</f>
        <v>0</v>
      </c>
      <c r="I8" s="18">
        <f>Model!$W$31*((drdp!C8)*AMIL!$B8+(drdp!F8)*AMIL!$C8+(drdp!I8)*AMIL!$D8)</f>
        <v>0</v>
      </c>
      <c r="J8" s="18">
        <f>Model!$W$31*((drdp!D8)*AMIL!$B8+(drdp!G8)*AMIL!$C8+(drdp!J8)*AMIL!$D8)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c r="Z8" t="s">
        <v>71</v>
      </c>
      <c r="AA8" t="s">
        <v>239</v>
      </c>
    </row>
    <row r="9" spans="1:27" x14ac:dyDescent="0.25">
      <c r="A9" s="26">
        <f>Wellpath!E9</f>
        <v>600</v>
      </c>
      <c r="B9" s="22">
        <v>0</v>
      </c>
      <c r="C9" s="22">
        <v>0</v>
      </c>
      <c r="D9" s="22">
        <f>SIN(Wellpath!L9) * SIN(Wellpath!O9) / (Bfield * COS(Dip))</f>
        <v>0</v>
      </c>
      <c r="E9" s="20">
        <f>Model!$W$31*((drdp!B9+drdp!K9)*AMIL!$B9+(drdp!E9+drdp!N9)*AMIL!$C9+(drdp!H9+drdp!Q9)*AMIL!$D9)</f>
        <v>0</v>
      </c>
      <c r="F9" s="20">
        <f>Model!$W$31*((drdp!C9+drdp!L9)*AMIL!$B9+(drdp!F9+drdp!O9)*AMIL!$C9+(drdp!I9+drdp!R9)*AMIL!$D9)</f>
        <v>0</v>
      </c>
      <c r="G9" s="20">
        <f>Model!$W$31*((drdp!D9+drdp!M9)*AMIL!$B9+(drdp!G9+drdp!P9)*AMIL!$C9+(drdp!J9+drdp!S9)*AMIL!$D9)</f>
        <v>0</v>
      </c>
      <c r="H9" s="18">
        <f>Model!$W$31*((drdp!B9)*AMIL!$B9+(drdp!E9)*AMIL!$C9+(drdp!H9)*AMIL!$D9)</f>
        <v>0</v>
      </c>
      <c r="I9" s="18">
        <f>Model!$W$31*((drdp!C9)*AMIL!$B9+(drdp!F9)*AMIL!$C9+(drdp!I9)*AMIL!$D9)</f>
        <v>0</v>
      </c>
      <c r="J9" s="18">
        <f>Model!$W$31*((drdp!D9)*AMIL!$B9+(drdp!G9)*AMIL!$C9+(drdp!J9)*AMIL!$D9)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c r="Z9" t="s">
        <v>234</v>
      </c>
      <c r="AA9" t="s">
        <v>42</v>
      </c>
    </row>
    <row r="10" spans="1:27" x14ac:dyDescent="0.25">
      <c r="A10" s="26">
        <f>Wellpath!E10</f>
        <v>700</v>
      </c>
      <c r="B10" s="22">
        <v>0</v>
      </c>
      <c r="C10" s="22">
        <v>0</v>
      </c>
      <c r="D10" s="22">
        <f>SIN(Wellpath!L10) * SIN(Wellpath!O10) / (Bfield * COS(Dip))</f>
        <v>0</v>
      </c>
      <c r="E10" s="20">
        <f>Model!$W$31*((drdp!B10+drdp!K10)*AMIL!$B10+(drdp!E10+drdp!N10)*AMIL!$C10+(drdp!H10+drdp!Q10)*AMIL!$D10)</f>
        <v>0</v>
      </c>
      <c r="F10" s="20">
        <f>Model!$W$31*((drdp!C10+drdp!L10)*AMIL!$B10+(drdp!F10+drdp!O10)*AMIL!$C10+(drdp!I10+drdp!R10)*AMIL!$D10)</f>
        <v>0</v>
      </c>
      <c r="G10" s="20">
        <f>Model!$W$31*((drdp!D10+drdp!M10)*AMIL!$B10+(drdp!G10+drdp!P10)*AMIL!$C10+(drdp!J10+drdp!S10)*AMIL!$D10)</f>
        <v>0</v>
      </c>
      <c r="H10" s="18">
        <f>Model!$W$31*((drdp!B10)*AMIL!$B10+(drdp!E10)*AMIL!$C10+(drdp!H10)*AMIL!$D10)</f>
        <v>0</v>
      </c>
      <c r="I10" s="18">
        <f>Model!$W$31*((drdp!C10)*AMIL!$B10+(drdp!F10)*AMIL!$C10+(drdp!I10)*AMIL!$D10)</f>
        <v>0</v>
      </c>
      <c r="J10" s="18">
        <f>Model!$W$31*((drdp!D10)*AMIL!$B10+(drdp!G10)*AMIL!$C10+(drdp!J10)*AMIL!$D10)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c r="Z10"/>
      <c r="AA10"/>
    </row>
    <row r="11" spans="1:27" x14ac:dyDescent="0.25">
      <c r="A11" s="26">
        <f>Wellpath!E11</f>
        <v>800</v>
      </c>
      <c r="B11" s="22">
        <v>0</v>
      </c>
      <c r="C11" s="22">
        <v>0</v>
      </c>
      <c r="D11" s="22">
        <f>SIN(Wellpath!L11) * SIN(Wellpath!O11) / (Bfield * COS(Dip))</f>
        <v>0</v>
      </c>
      <c r="E11" s="20">
        <f>Model!$W$31*((drdp!B11+drdp!K11)*AMIL!$B11+(drdp!E11+drdp!N11)*AMIL!$C11+(drdp!H11+drdp!Q11)*AMIL!$D11)</f>
        <v>0</v>
      </c>
      <c r="F11" s="20">
        <f>Model!$W$31*((drdp!C11+drdp!L11)*AMIL!$B11+(drdp!F11+drdp!O11)*AMIL!$C11+(drdp!I11+drdp!R11)*AMIL!$D11)</f>
        <v>0</v>
      </c>
      <c r="G11" s="20">
        <f>Model!$W$31*((drdp!D11+drdp!M11)*AMIL!$B11+(drdp!G11+drdp!P11)*AMIL!$C11+(drdp!J11+drdp!S11)*AMIL!$D11)</f>
        <v>0</v>
      </c>
      <c r="H11" s="18">
        <f>Model!$W$31*((drdp!B11)*AMIL!$B11+(drdp!E11)*AMIL!$C11+(drdp!H11)*AMIL!$D11)</f>
        <v>0</v>
      </c>
      <c r="I11" s="18">
        <f>Model!$W$31*((drdp!C11)*AMIL!$B11+(drdp!F11)*AMIL!$C11+(drdp!I11)*AMIL!$D11)</f>
        <v>0</v>
      </c>
      <c r="J11" s="18">
        <f>Model!$W$31*((drdp!D11)*AMIL!$B11+(drdp!G11)*AMIL!$C11+(drdp!J11)*AMIL!$D11)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7" x14ac:dyDescent="0.25">
      <c r="A12" s="26">
        <f>Wellpath!E12</f>
        <v>900</v>
      </c>
      <c r="B12" s="22">
        <v>0</v>
      </c>
      <c r="C12" s="22">
        <v>0</v>
      </c>
      <c r="D12" s="22">
        <f>SIN(Wellpath!L12) * SIN(Wellpath!O12) / (Bfield * COS(Dip))</f>
        <v>0</v>
      </c>
      <c r="E12" s="20">
        <f>Model!$W$31*((drdp!B12+drdp!K12)*AMIL!$B12+(drdp!E12+drdp!N12)*AMIL!$C12+(drdp!H12+drdp!Q12)*AMIL!$D12)</f>
        <v>0</v>
      </c>
      <c r="F12" s="20">
        <f>Model!$W$31*((drdp!C12+drdp!L12)*AMIL!$B12+(drdp!F12+drdp!O12)*AMIL!$C12+(drdp!I12+drdp!R12)*AMIL!$D12)</f>
        <v>0</v>
      </c>
      <c r="G12" s="20">
        <f>Model!$W$31*((drdp!D12+drdp!M12)*AMIL!$B12+(drdp!G12+drdp!P12)*AMIL!$C12+(drdp!J12+drdp!S12)*AMIL!$D12)</f>
        <v>0</v>
      </c>
      <c r="H12" s="18">
        <f>Model!$W$31*((drdp!B12)*AMIL!$B12+(drdp!E12)*AMIL!$C12+(drdp!H12)*AMIL!$D12)</f>
        <v>0</v>
      </c>
      <c r="I12" s="18">
        <f>Model!$W$31*((drdp!C12)*AMIL!$B12+(drdp!F12)*AMIL!$C12+(drdp!I12)*AMIL!$D12)</f>
        <v>0</v>
      </c>
      <c r="J12" s="18">
        <f>Model!$W$31*((drdp!D12)*AMIL!$B12+(drdp!G12)*AMIL!$C12+(drdp!J12)*AMIL!$D12)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7" x14ac:dyDescent="0.25">
      <c r="A13" s="26">
        <f>Wellpath!E13</f>
        <v>1000</v>
      </c>
      <c r="B13" s="22">
        <v>0</v>
      </c>
      <c r="C13" s="22">
        <v>0</v>
      </c>
      <c r="D13" s="22">
        <f>SIN(Wellpath!L13) * SIN(Wellpath!O13) / (Bfield * COS(Dip))</f>
        <v>0</v>
      </c>
      <c r="E13" s="20">
        <f>Model!$W$31*((drdp!B13+drdp!K13)*AMIL!$B13+(drdp!E13+drdp!N13)*AMIL!$C13+(drdp!H13+drdp!Q13)*AMIL!$D13)</f>
        <v>0</v>
      </c>
      <c r="F13" s="20">
        <f>Model!$W$31*((drdp!C13+drdp!L13)*AMIL!$B13+(drdp!F13+drdp!O13)*AMIL!$C13+(drdp!I13+drdp!R13)*AMIL!$D13)</f>
        <v>0</v>
      </c>
      <c r="G13" s="20">
        <f>Model!$W$31*((drdp!D13+drdp!M13)*AMIL!$B13+(drdp!G13+drdp!P13)*AMIL!$C13+(drdp!J13+drdp!S13)*AMIL!$D13)</f>
        <v>0</v>
      </c>
      <c r="H13" s="18">
        <f>Model!$W$31*((drdp!B13)*AMIL!$B13+(drdp!E13)*AMIL!$C13+(drdp!H13)*AMIL!$D13)</f>
        <v>0</v>
      </c>
      <c r="I13" s="18">
        <f>Model!$W$31*((drdp!C13)*AMIL!$B13+(drdp!F13)*AMIL!$C13+(drdp!I13)*AMIL!$D13)</f>
        <v>0</v>
      </c>
      <c r="J13" s="18">
        <f>Model!$W$31*((drdp!D13)*AMIL!$B13+(drdp!G13)*AMIL!$C13+(drdp!J13)*AMIL!$D13)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7" x14ac:dyDescent="0.25">
      <c r="A14" s="26">
        <f>Wellpath!E14</f>
        <v>1100</v>
      </c>
      <c r="B14" s="22">
        <v>0</v>
      </c>
      <c r="C14" s="22">
        <v>0</v>
      </c>
      <c r="D14" s="22">
        <f>SIN(Wellpath!L14) * SIN(Wellpath!O14) / (Bfield * COS(Dip))</f>
        <v>0</v>
      </c>
      <c r="E14" s="20">
        <f>Model!$W$31*((drdp!B14+drdp!K14)*AMIL!$B14+(drdp!E14+drdp!N14)*AMIL!$C14+(drdp!H14+drdp!Q14)*AMIL!$D14)</f>
        <v>0</v>
      </c>
      <c r="F14" s="20">
        <f>Model!$W$31*((drdp!C14+drdp!L14)*AMIL!$B14+(drdp!F14+drdp!O14)*AMIL!$C14+(drdp!I14+drdp!R14)*AMIL!$D14)</f>
        <v>0</v>
      </c>
      <c r="G14" s="20">
        <f>Model!$W$31*((drdp!D14+drdp!M14)*AMIL!$B14+(drdp!G14+drdp!P14)*AMIL!$C14+(drdp!J14+drdp!S14)*AMIL!$D14)</f>
        <v>0</v>
      </c>
      <c r="H14" s="18">
        <f>Model!$W$31*((drdp!B14)*AMIL!$B14+(drdp!E14)*AMIL!$C14+(drdp!H14)*AMIL!$D14)</f>
        <v>0</v>
      </c>
      <c r="I14" s="18">
        <f>Model!$W$31*((drdp!C14)*AMIL!$B14+(drdp!F14)*AMIL!$C14+(drdp!I14)*AMIL!$D14)</f>
        <v>0</v>
      </c>
      <c r="J14" s="18">
        <f>Model!$W$31*((drdp!D14)*AMIL!$B14+(drdp!G14)*AMIL!$C14+(drdp!J14)*AMIL!$D14)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7" x14ac:dyDescent="0.25">
      <c r="A15" s="26">
        <f>Wellpath!E15</f>
        <v>1200</v>
      </c>
      <c r="B15" s="22">
        <v>0</v>
      </c>
      <c r="C15" s="22">
        <v>0</v>
      </c>
      <c r="D15" s="22">
        <f>SIN(Wellpath!L15) * SIN(Wellpath!O15) / (Bfield * COS(Dip))</f>
        <v>0</v>
      </c>
      <c r="E15" s="20">
        <f>Model!$W$31*((drdp!B15+drdp!K15)*AMIL!$B15+(drdp!E15+drdp!N15)*AMIL!$C15+(drdp!H15+drdp!Q15)*AMIL!$D15)</f>
        <v>0</v>
      </c>
      <c r="F15" s="20">
        <f>Model!$W$31*((drdp!C15+drdp!L15)*AMIL!$B15+(drdp!F15+drdp!O15)*AMIL!$C15+(drdp!I15+drdp!R15)*AMIL!$D15)</f>
        <v>0</v>
      </c>
      <c r="G15" s="20">
        <f>Model!$W$31*((drdp!D15+drdp!M15)*AMIL!$B15+(drdp!G15+drdp!P15)*AMIL!$C15+(drdp!J15+drdp!S15)*AMIL!$D15)</f>
        <v>0</v>
      </c>
      <c r="H15" s="18">
        <f>Model!$W$31*((drdp!B15)*AMIL!$B15+(drdp!E15)*AMIL!$C15+(drdp!H15)*AMIL!$D15)</f>
        <v>0</v>
      </c>
      <c r="I15" s="18">
        <f>Model!$W$31*((drdp!C15)*AMIL!$B15+(drdp!F15)*AMIL!$C15+(drdp!I15)*AMIL!$D15)</f>
        <v>0</v>
      </c>
      <c r="J15" s="18">
        <f>Model!$W$31*((drdp!D15)*AMIL!$B15+(drdp!G15)*AMIL!$C15+(drdp!J15)*AMIL!$D15)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7" x14ac:dyDescent="0.25">
      <c r="A16" s="26">
        <f>Wellpath!E16</f>
        <v>1300</v>
      </c>
      <c r="B16" s="22">
        <v>0</v>
      </c>
      <c r="C16" s="22">
        <v>0</v>
      </c>
      <c r="D16" s="22">
        <f>SIN(Wellpath!L16) * SIN(Wellpath!O16) / (Bfield * COS(Dip))</f>
        <v>0</v>
      </c>
      <c r="E16" s="20">
        <f>Model!$W$31*((drdp!B16+drdp!K16)*AMIL!$B16+(drdp!E16+drdp!N16)*AMIL!$C16+(drdp!H16+drdp!Q16)*AMIL!$D16)</f>
        <v>0</v>
      </c>
      <c r="F16" s="20">
        <f>Model!$W$31*((drdp!C16+drdp!L16)*AMIL!$B16+(drdp!F16+drdp!O16)*AMIL!$C16+(drdp!I16+drdp!R16)*AMIL!$D16)</f>
        <v>0</v>
      </c>
      <c r="G16" s="20">
        <f>Model!$W$31*((drdp!D16+drdp!M16)*AMIL!$B16+(drdp!G16+drdp!P16)*AMIL!$C16+(drdp!J16+drdp!S16)*AMIL!$D16)</f>
        <v>0</v>
      </c>
      <c r="H16" s="18">
        <f>Model!$W$31*((drdp!B16)*AMIL!$B16+(drdp!E16)*AMIL!$C16+(drdp!H16)*AMIL!$D16)</f>
        <v>0</v>
      </c>
      <c r="I16" s="18">
        <f>Model!$W$31*((drdp!C16)*AMIL!$B16+(drdp!F16)*AMIL!$C16+(drdp!I16)*AMIL!$D16)</f>
        <v>0</v>
      </c>
      <c r="J16" s="18">
        <f>Model!$W$31*((drdp!D16)*AMIL!$B16+(drdp!G16)*AMIL!$C16+(drdp!J16)*AMIL!$D16)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f>SIN(Wellpath!L17) * SIN(Wellpath!O17) / (Bfield * COS(Dip))</f>
        <v>0</v>
      </c>
      <c r="E17" s="20">
        <f>Model!$W$31*((drdp!B17+drdp!K17)*AMIL!$B17+(drdp!E17+drdp!N17)*AMIL!$C17+(drdp!H17+drdp!Q17)*AMIL!$D17)</f>
        <v>0</v>
      </c>
      <c r="F17" s="20">
        <f>Model!$W$31*((drdp!C17+drdp!L17)*AMIL!$B17+(drdp!F17+drdp!O17)*AMIL!$C17+(drdp!I17+drdp!R17)*AMIL!$D17)</f>
        <v>0</v>
      </c>
      <c r="G17" s="20">
        <f>Model!$W$31*((drdp!D17+drdp!M17)*AMIL!$B17+(drdp!G17+drdp!P17)*AMIL!$C17+(drdp!J17+drdp!S17)*AMIL!$D17)</f>
        <v>0</v>
      </c>
      <c r="H17" s="18">
        <f>Model!$W$31*((drdp!B17)*AMIL!$B17+(drdp!E17)*AMIL!$C17+(drdp!H17)*AMIL!$D17)</f>
        <v>0</v>
      </c>
      <c r="I17" s="18">
        <f>Model!$W$31*((drdp!C17)*AMIL!$B17+(drdp!F17)*AMIL!$C17+(drdp!I17)*AMIL!$D17)</f>
        <v>0</v>
      </c>
      <c r="J17" s="18">
        <f>Model!$W$31*((drdp!D17)*AMIL!$B17+(drdp!G17)*AMIL!$C17+(drdp!J17)*AMIL!$D17)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f>SIN(Wellpath!L18) * SIN(Wellpath!O18) / (Bfield * COS(Dip))</f>
        <v>0</v>
      </c>
      <c r="E18" s="20">
        <f>Model!$W$31*((drdp!B18+drdp!K18)*AMIL!$B18+(drdp!E18+drdp!N18)*AMIL!$C18+(drdp!H18+drdp!Q18)*AMIL!$D18)</f>
        <v>0</v>
      </c>
      <c r="F18" s="20">
        <f>Model!$W$31*((drdp!C18+drdp!L18)*AMIL!$B18+(drdp!F18+drdp!O18)*AMIL!$C18+(drdp!I18+drdp!R18)*AMIL!$D18)</f>
        <v>0</v>
      </c>
      <c r="G18" s="20">
        <f>Model!$W$31*((drdp!D18+drdp!M18)*AMIL!$B18+(drdp!G18+drdp!P18)*AMIL!$C18+(drdp!J18+drdp!S18)*AMIL!$D18)</f>
        <v>0</v>
      </c>
      <c r="H18" s="18">
        <f>Model!$W$31*((drdp!B18)*AMIL!$B18+(drdp!E18)*AMIL!$C18+(drdp!H18)*AMIL!$D18)</f>
        <v>0</v>
      </c>
      <c r="I18" s="18">
        <f>Model!$W$31*((drdp!C18)*AMIL!$B18+(drdp!F18)*AMIL!$C18+(drdp!I18)*AMIL!$D18)</f>
        <v>0</v>
      </c>
      <c r="J18" s="18">
        <f>Model!$W$31*((drdp!D18)*AMIL!$B18+(drdp!G18)*AMIL!$C18+(drdp!J18)*AMIL!$D18)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f>SIN(Wellpath!L19) * SIN(Wellpath!O19) / (Bfield * COS(Dip))</f>
        <v>0</v>
      </c>
      <c r="E19" s="20">
        <f>Model!$W$31*((drdp!B19+drdp!K19)*AMIL!$B19+(drdp!E19+drdp!N19)*AMIL!$C19+(drdp!H19+drdp!Q19)*AMIL!$D19)</f>
        <v>0</v>
      </c>
      <c r="F19" s="20">
        <f>Model!$W$31*((drdp!C19+drdp!L19)*AMIL!$B19+(drdp!F19+drdp!O19)*AMIL!$C19+(drdp!I19+drdp!R19)*AMIL!$D19)</f>
        <v>0</v>
      </c>
      <c r="G19" s="20">
        <f>Model!$W$31*((drdp!D19+drdp!M19)*AMIL!$B19+(drdp!G19+drdp!P19)*AMIL!$C19+(drdp!J19+drdp!S19)*AMIL!$D19)</f>
        <v>0</v>
      </c>
      <c r="H19" s="18">
        <f>Model!$W$31*((drdp!B19)*AMIL!$B19+(drdp!E19)*AMIL!$C19+(drdp!H19)*AMIL!$D19)</f>
        <v>0</v>
      </c>
      <c r="I19" s="18">
        <f>Model!$W$31*((drdp!C19)*AMIL!$B19+(drdp!F19)*AMIL!$C19+(drdp!I19)*AMIL!$D19)</f>
        <v>0</v>
      </c>
      <c r="J19" s="18">
        <f>Model!$W$31*((drdp!D19)*AMIL!$B19+(drdp!G19)*AMIL!$C19+(drdp!J19)*AMIL!$D19)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f>SIN(Wellpath!L20) * SIN(Wellpath!O20) / (Bfield * COS(Dip))</f>
        <v>0</v>
      </c>
      <c r="E20" s="20">
        <f>Model!$W$31*((drdp!B20+drdp!K20)*AMIL!$B20+(drdp!E20+drdp!N20)*AMIL!$C20+(drdp!H20+drdp!Q20)*AMIL!$D20)</f>
        <v>0</v>
      </c>
      <c r="F20" s="20">
        <f>Model!$W$31*((drdp!C20+drdp!L20)*AMIL!$B20+(drdp!F20+drdp!O20)*AMIL!$C20+(drdp!I20+drdp!R20)*AMIL!$D20)</f>
        <v>0</v>
      </c>
      <c r="G20" s="20">
        <f>Model!$W$31*((drdp!D20+drdp!M20)*AMIL!$B20+(drdp!G20+drdp!P20)*AMIL!$C20+(drdp!J20+drdp!S20)*AMIL!$D20)</f>
        <v>0</v>
      </c>
      <c r="H20" s="18">
        <f>Model!$W$31*((drdp!B20)*AMIL!$B20+(drdp!E20)*AMIL!$C20+(drdp!H20)*AMIL!$D20)</f>
        <v>0</v>
      </c>
      <c r="I20" s="18">
        <f>Model!$W$31*((drdp!C20)*AMIL!$B20+(drdp!F20)*AMIL!$C20+(drdp!I20)*AMIL!$D20)</f>
        <v>0</v>
      </c>
      <c r="J20" s="18">
        <f>Model!$W$31*((drdp!D20)*AMIL!$B20+(drdp!G20)*AMIL!$C20+(drdp!J20)*AMIL!$D20)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f>SIN(Wellpath!L21) * SIN(Wellpath!O21) / (Bfield * COS(Dip))</f>
        <v>0</v>
      </c>
      <c r="E21" s="20">
        <f>Model!$W$31*((drdp!B21+drdp!K21)*AMIL!$B21+(drdp!E21+drdp!N21)*AMIL!$C21+(drdp!H21+drdp!Q21)*AMIL!$D21)</f>
        <v>0</v>
      </c>
      <c r="F21" s="20">
        <f>Model!$W$31*((drdp!C21+drdp!L21)*AMIL!$B21+(drdp!F21+drdp!O21)*AMIL!$C21+(drdp!I21+drdp!R21)*AMIL!$D21)</f>
        <v>0</v>
      </c>
      <c r="G21" s="20">
        <f>Model!$W$31*((drdp!D21+drdp!M21)*AMIL!$B21+(drdp!G21+drdp!P21)*AMIL!$C21+(drdp!J21+drdp!S21)*AMIL!$D21)</f>
        <v>0</v>
      </c>
      <c r="H21" s="18">
        <f>Model!$W$31*((drdp!B21)*AMIL!$B21+(drdp!E21)*AMIL!$C21+(drdp!H21)*AMIL!$D21)</f>
        <v>0</v>
      </c>
      <c r="I21" s="18">
        <f>Model!$W$31*((drdp!C21)*AMIL!$B21+(drdp!F21)*AMIL!$C21+(drdp!I21)*AMIL!$D21)</f>
        <v>0</v>
      </c>
      <c r="J21" s="18">
        <f>Model!$W$31*((drdp!D21)*AMIL!$B21+(drdp!G21)*AMIL!$C21+(drdp!J21)*AMIL!$D21)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f>SIN(Wellpath!L22) * SIN(Wellpath!O22) / (Bfield * COS(Dip))</f>
        <v>0</v>
      </c>
      <c r="E22" s="20">
        <f>Model!$W$31*((drdp!B22+drdp!K22)*AMIL!$B22+(drdp!E22+drdp!N22)*AMIL!$C22+(drdp!H22+drdp!Q22)*AMIL!$D22)</f>
        <v>0</v>
      </c>
      <c r="F22" s="20">
        <f>Model!$W$31*((drdp!C22+drdp!L22)*AMIL!$B22+(drdp!F22+drdp!O22)*AMIL!$C22+(drdp!I22+drdp!R22)*AMIL!$D22)</f>
        <v>0</v>
      </c>
      <c r="G22" s="20">
        <f>Model!$W$31*((drdp!D22+drdp!M22)*AMIL!$B22+(drdp!G22+drdp!P22)*AMIL!$C22+(drdp!J22+drdp!S22)*AMIL!$D22)</f>
        <v>0</v>
      </c>
      <c r="H22" s="18">
        <f>Model!$W$31*((drdp!B22)*AMIL!$B22+(drdp!E22)*AMIL!$C22+(drdp!H22)*AMIL!$D22)</f>
        <v>0</v>
      </c>
      <c r="I22" s="18">
        <f>Model!$W$31*((drdp!C22)*AMIL!$B22+(drdp!F22)*AMIL!$C22+(drdp!I22)*AMIL!$D22)</f>
        <v>0</v>
      </c>
      <c r="J22" s="18">
        <f>Model!$W$31*((drdp!D22)*AMIL!$B22+(drdp!G22)*AMIL!$C22+(drdp!J22)*AMIL!$D22)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f>SIN(Wellpath!L23) * SIN(Wellpath!O23) / (Bfield * COS(Dip))</f>
        <v>0</v>
      </c>
      <c r="E23" s="20">
        <f>Model!$W$31*((drdp!B23+drdp!K23)*AMIL!$B23+(drdp!E23+drdp!N23)*AMIL!$C23+(drdp!H23+drdp!Q23)*AMIL!$D23)</f>
        <v>0</v>
      </c>
      <c r="F23" s="20">
        <f>Model!$W$31*((drdp!C23+drdp!L23)*AMIL!$B23+(drdp!F23+drdp!O23)*AMIL!$C23+(drdp!I23+drdp!R23)*AMIL!$D23)</f>
        <v>0</v>
      </c>
      <c r="G23" s="20">
        <f>Model!$W$31*((drdp!D23+drdp!M23)*AMIL!$B23+(drdp!G23+drdp!P23)*AMIL!$C23+(drdp!J23+drdp!S23)*AMIL!$D23)</f>
        <v>0</v>
      </c>
      <c r="H23" s="18">
        <f>Model!$W$31*((drdp!B23)*AMIL!$B23+(drdp!E23)*AMIL!$C23+(drdp!H23)*AMIL!$D23)</f>
        <v>0</v>
      </c>
      <c r="I23" s="18">
        <f>Model!$W$31*((drdp!C23)*AMIL!$B23+(drdp!F23)*AMIL!$C23+(drdp!I23)*AMIL!$D23)</f>
        <v>0</v>
      </c>
      <c r="J23" s="18">
        <f>Model!$W$31*((drdp!D23)*AMIL!$B23+(drdp!G23)*AMIL!$C23+(drdp!J23)*AMIL!$D23)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f>SIN(Wellpath!L24) * SIN(Wellpath!O24) / (Bfield * COS(Dip))</f>
        <v>0</v>
      </c>
      <c r="E24" s="20">
        <f>Model!$W$31*((drdp!B24+drdp!K24)*AMIL!$B24+(drdp!E24+drdp!N24)*AMIL!$C24+(drdp!H24+drdp!Q24)*AMIL!$D24)</f>
        <v>0</v>
      </c>
      <c r="F24" s="20">
        <f>Model!$W$31*((drdp!C24+drdp!L24)*AMIL!$B24+(drdp!F24+drdp!O24)*AMIL!$C24+(drdp!I24+drdp!R24)*AMIL!$D24)</f>
        <v>0</v>
      </c>
      <c r="G24" s="20">
        <f>Model!$W$31*((drdp!D24+drdp!M24)*AMIL!$B24+(drdp!G24+drdp!P24)*AMIL!$C24+(drdp!J24+drdp!S24)*AMIL!$D24)</f>
        <v>0</v>
      </c>
      <c r="H24" s="18">
        <f>Model!$W$31*((drdp!B24)*AMIL!$B24+(drdp!E24)*AMIL!$C24+(drdp!H24)*AMIL!$D24)</f>
        <v>0</v>
      </c>
      <c r="I24" s="18">
        <f>Model!$W$31*((drdp!C24)*AMIL!$B24+(drdp!F24)*AMIL!$C24+(drdp!I24)*AMIL!$D24)</f>
        <v>0</v>
      </c>
      <c r="J24" s="18">
        <f>Model!$W$31*((drdp!D24)*AMIL!$B24+(drdp!G24)*AMIL!$C24+(drdp!J24)*AMIL!$D24)</f>
        <v>0</v>
      </c>
      <c r="K24" s="21">
        <f>SUM(E$3:E23)+H24</f>
        <v>0</v>
      </c>
      <c r="L24" s="21">
        <f>SUM(F$3:F23)+I24</f>
        <v>0</v>
      </c>
      <c r="M24" s="21">
        <f>SUM(G$3:G23)+J24</f>
        <v>0</v>
      </c>
      <c r="N24" s="21"/>
      <c r="O24" s="21"/>
      <c r="P24" s="21"/>
      <c r="Q24" s="19">
        <f t="shared" si="1"/>
        <v>0</v>
      </c>
      <c r="R24" s="19">
        <f t="shared" si="1"/>
        <v>0</v>
      </c>
      <c r="S24" s="19">
        <f t="shared" si="1"/>
        <v>0</v>
      </c>
      <c r="T24" s="19">
        <f t="shared" si="2"/>
        <v>0</v>
      </c>
      <c r="U24" s="19">
        <f t="shared" si="3"/>
        <v>0</v>
      </c>
      <c r="V24" s="19">
        <f t="shared" si="4"/>
        <v>0</v>
      </c>
    </row>
    <row r="25" spans="1:22" x14ac:dyDescent="0.25">
      <c r="A25" s="26">
        <f>Wellpath!E25</f>
        <v>2200</v>
      </c>
      <c r="B25" s="22">
        <v>0</v>
      </c>
      <c r="C25" s="22">
        <v>0</v>
      </c>
      <c r="D25" s="22">
        <f>SIN(Wellpath!L25) * SIN(Wellpath!O25) / (Bfield * COS(Dip))</f>
        <v>0</v>
      </c>
      <c r="E25" s="20">
        <f>Model!$W$31*((drdp!B25+drdp!K25)*AMIL!$B25+(drdp!E25+drdp!N25)*AMIL!$C25+(drdp!H25+drdp!Q25)*AMIL!$D25)</f>
        <v>0</v>
      </c>
      <c r="F25" s="20">
        <f>Model!$W$31*((drdp!C25+drdp!L25)*AMIL!$B25+(drdp!F25+drdp!O25)*AMIL!$C25+(drdp!I25+drdp!R25)*AMIL!$D25)</f>
        <v>0</v>
      </c>
      <c r="G25" s="20">
        <f>Model!$W$31*((drdp!D25+drdp!M25)*AMIL!$B25+(drdp!G25+drdp!P25)*AMIL!$C25+(drdp!J25+drdp!S25)*AMIL!$D25)</f>
        <v>0</v>
      </c>
      <c r="H25" s="18">
        <f>Model!$W$31*((drdp!B25)*AMIL!$B25+(drdp!E25)*AMIL!$C25+(drdp!H25)*AMIL!$D25)</f>
        <v>0</v>
      </c>
      <c r="I25" s="18">
        <f>Model!$W$31*((drdp!C25)*AMIL!$B25+(drdp!F25)*AMIL!$C25+(drdp!I25)*AMIL!$D25)</f>
        <v>0</v>
      </c>
      <c r="J25" s="18">
        <f>Model!$W$31*((drdp!D25)*AMIL!$B25+(drdp!G25)*AMIL!$C25+(drdp!J25)*AMIL!$D25)</f>
        <v>0</v>
      </c>
      <c r="K25" s="21">
        <f>SUM(E$3:E24)+H25</f>
        <v>0</v>
      </c>
      <c r="L25" s="21">
        <f>SUM(F$3:F24)+I25</f>
        <v>0</v>
      </c>
      <c r="M25" s="21">
        <f>SUM(G$3:G24)+J25</f>
        <v>0</v>
      </c>
      <c r="N25" s="21"/>
      <c r="O25" s="21"/>
      <c r="P25" s="21"/>
      <c r="Q25" s="19">
        <f t="shared" si="1"/>
        <v>0</v>
      </c>
      <c r="R25" s="19">
        <f t="shared" si="1"/>
        <v>0</v>
      </c>
      <c r="S25" s="19">
        <f t="shared" si="1"/>
        <v>0</v>
      </c>
      <c r="T25" s="19">
        <f t="shared" si="2"/>
        <v>0</v>
      </c>
      <c r="U25" s="19">
        <f t="shared" si="3"/>
        <v>0</v>
      </c>
      <c r="V25" s="19">
        <f t="shared" si="4"/>
        <v>0</v>
      </c>
    </row>
    <row r="26" spans="1:22" x14ac:dyDescent="0.25">
      <c r="A26" s="26">
        <f>Wellpath!E26</f>
        <v>2300</v>
      </c>
      <c r="B26" s="22">
        <v>0</v>
      </c>
      <c r="C26" s="22">
        <v>0</v>
      </c>
      <c r="D26" s="22">
        <f>SIN(Wellpath!L26) * SIN(Wellpath!O26) / (Bfield * COS(Dip))</f>
        <v>0</v>
      </c>
      <c r="E26" s="20">
        <f>Model!$W$31*((drdp!B26+drdp!K26)*AMIL!$B26+(drdp!E26+drdp!N26)*AMIL!$C26+(drdp!H26+drdp!Q26)*AMIL!$D26)</f>
        <v>0</v>
      </c>
      <c r="F26" s="20">
        <f>Model!$W$31*((drdp!C26+drdp!L26)*AMIL!$B26+(drdp!F26+drdp!O26)*AMIL!$C26+(drdp!I26+drdp!R26)*AMIL!$D26)</f>
        <v>0</v>
      </c>
      <c r="G26" s="20">
        <f>Model!$W$31*((drdp!D26+drdp!M26)*AMIL!$B26+(drdp!G26+drdp!P26)*AMIL!$C26+(drdp!J26+drdp!S26)*AMIL!$D26)</f>
        <v>0</v>
      </c>
      <c r="H26" s="18">
        <f>Model!$W$31*((drdp!B26)*AMIL!$B26+(drdp!E26)*AMIL!$C26+(drdp!H26)*AMIL!$D26)</f>
        <v>0</v>
      </c>
      <c r="I26" s="18">
        <f>Model!$W$31*((drdp!C26)*AMIL!$B26+(drdp!F26)*AMIL!$C26+(drdp!I26)*AMIL!$D26)</f>
        <v>0</v>
      </c>
      <c r="J26" s="18">
        <f>Model!$W$31*((drdp!D26)*AMIL!$B26+(drdp!G26)*AMIL!$C26+(drdp!J26)*AMIL!$D26)</f>
        <v>0</v>
      </c>
      <c r="K26" s="21">
        <f>SUM(E$3:E25)+H26</f>
        <v>0</v>
      </c>
      <c r="L26" s="21">
        <f>SUM(F$3:F25)+I26</f>
        <v>0</v>
      </c>
      <c r="M26" s="21">
        <f>SUM(G$3:G25)+J26</f>
        <v>0</v>
      </c>
      <c r="N26" s="21"/>
      <c r="O26" s="21"/>
      <c r="P26" s="21"/>
      <c r="Q26" s="19">
        <f t="shared" si="1"/>
        <v>0</v>
      </c>
      <c r="R26" s="19">
        <f t="shared" si="1"/>
        <v>0</v>
      </c>
      <c r="S26" s="19">
        <f t="shared" si="1"/>
        <v>0</v>
      </c>
      <c r="T26" s="19">
        <f t="shared" si="2"/>
        <v>0</v>
      </c>
      <c r="U26" s="19">
        <f t="shared" si="3"/>
        <v>0</v>
      </c>
      <c r="V26" s="19">
        <f t="shared" si="4"/>
        <v>0</v>
      </c>
    </row>
    <row r="27" spans="1:22" x14ac:dyDescent="0.25">
      <c r="A27" s="26">
        <f>Wellpath!E27</f>
        <v>2400</v>
      </c>
      <c r="B27" s="22">
        <v>0</v>
      </c>
      <c r="C27" s="22">
        <v>0</v>
      </c>
      <c r="D27" s="22">
        <f>SIN(Wellpath!L27) * SIN(Wellpath!O27) / (Bfield * COS(Dip))</f>
        <v>0</v>
      </c>
      <c r="E27" s="20">
        <f>Model!$W$31*((drdp!B27+drdp!K27)*AMIL!$B27+(drdp!E27+drdp!N27)*AMIL!$C27+(drdp!H27+drdp!Q27)*AMIL!$D27)</f>
        <v>0</v>
      </c>
      <c r="F27" s="20">
        <f>Model!$W$31*((drdp!C27+drdp!L27)*AMIL!$B27+(drdp!F27+drdp!O27)*AMIL!$C27+(drdp!I27+drdp!R27)*AMIL!$D27)</f>
        <v>0</v>
      </c>
      <c r="G27" s="20">
        <f>Model!$W$31*((drdp!D27+drdp!M27)*AMIL!$B27+(drdp!G27+drdp!P27)*AMIL!$C27+(drdp!J27+drdp!S27)*AMIL!$D27)</f>
        <v>0</v>
      </c>
      <c r="H27" s="18">
        <f>Model!$W$31*((drdp!B27)*AMIL!$B27+(drdp!E27)*AMIL!$C27+(drdp!H27)*AMIL!$D27)</f>
        <v>0</v>
      </c>
      <c r="I27" s="18">
        <f>Model!$W$31*((drdp!C27)*AMIL!$B27+(drdp!F27)*AMIL!$C27+(drdp!I27)*AMIL!$D27)</f>
        <v>0</v>
      </c>
      <c r="J27" s="18">
        <f>Model!$W$31*((drdp!D27)*AMIL!$B27+(drdp!G27)*AMIL!$C27+(drdp!J27)*AMIL!$D27)</f>
        <v>0</v>
      </c>
      <c r="K27" s="21">
        <f>SUM(E$3:E26)+H27</f>
        <v>0</v>
      </c>
      <c r="L27" s="21">
        <f>SUM(F$3:F26)+I27</f>
        <v>0</v>
      </c>
      <c r="M27" s="21">
        <f>SUM(G$3:G26)+J27</f>
        <v>0</v>
      </c>
      <c r="N27" s="21"/>
      <c r="O27" s="21"/>
      <c r="P27" s="21"/>
      <c r="Q27" s="19">
        <f t="shared" si="1"/>
        <v>0</v>
      </c>
      <c r="R27" s="19">
        <f t="shared" si="1"/>
        <v>0</v>
      </c>
      <c r="S27" s="19">
        <f t="shared" si="1"/>
        <v>0</v>
      </c>
      <c r="T27" s="19">
        <f t="shared" si="2"/>
        <v>0</v>
      </c>
      <c r="U27" s="19">
        <f t="shared" si="3"/>
        <v>0</v>
      </c>
      <c r="V27" s="19">
        <f t="shared" si="4"/>
        <v>0</v>
      </c>
    </row>
    <row r="28" spans="1:22" x14ac:dyDescent="0.25">
      <c r="A28" s="26">
        <f>Wellpath!E28</f>
        <v>2500</v>
      </c>
      <c r="B28" s="22">
        <v>0</v>
      </c>
      <c r="C28" s="22">
        <v>0</v>
      </c>
      <c r="D28" s="22">
        <f>SIN(Wellpath!L28) * SIN(Wellpath!O28) / (Bfield * COS(Dip))</f>
        <v>0</v>
      </c>
      <c r="E28" s="20">
        <f>Model!$W$31*((drdp!B28+drdp!K28)*AMIL!$B28+(drdp!E28+drdp!N28)*AMIL!$C28+(drdp!H28+drdp!Q28)*AMIL!$D28)</f>
        <v>0</v>
      </c>
      <c r="F28" s="20">
        <f>Model!$W$31*((drdp!C28+drdp!L28)*AMIL!$B28+(drdp!F28+drdp!O28)*AMIL!$C28+(drdp!I28+drdp!R28)*AMIL!$D28)</f>
        <v>0</v>
      </c>
      <c r="G28" s="20">
        <f>Model!$W$31*((drdp!D28+drdp!M28)*AMIL!$B28+(drdp!G28+drdp!P28)*AMIL!$C28+(drdp!J28+drdp!S28)*AMIL!$D28)</f>
        <v>0</v>
      </c>
      <c r="H28" s="18">
        <f>Model!$W$31*((drdp!B28)*AMIL!$B28+(drdp!E28)*AMIL!$C28+(drdp!H28)*AMIL!$D28)</f>
        <v>0</v>
      </c>
      <c r="I28" s="18">
        <f>Model!$W$31*((drdp!C28)*AMIL!$B28+(drdp!F28)*AMIL!$C28+(drdp!I28)*AMIL!$D28)</f>
        <v>0</v>
      </c>
      <c r="J28" s="18">
        <f>Model!$W$31*((drdp!D28)*AMIL!$B28+(drdp!G28)*AMIL!$C28+(drdp!J28)*AMIL!$D28)</f>
        <v>0</v>
      </c>
      <c r="K28" s="21">
        <f>SUM(E$3:E27)+H28</f>
        <v>0</v>
      </c>
      <c r="L28" s="21">
        <f>SUM(F$3:F27)+I28</f>
        <v>0</v>
      </c>
      <c r="M28" s="21">
        <f>SUM(G$3:G27)+J28</f>
        <v>0</v>
      </c>
      <c r="N28" s="21"/>
      <c r="O28" s="21"/>
      <c r="P28" s="21"/>
      <c r="Q28" s="19">
        <f t="shared" si="1"/>
        <v>0</v>
      </c>
      <c r="R28" s="19">
        <f t="shared" si="1"/>
        <v>0</v>
      </c>
      <c r="S28" s="19">
        <f t="shared" si="1"/>
        <v>0</v>
      </c>
      <c r="T28" s="19">
        <f t="shared" si="2"/>
        <v>0</v>
      </c>
      <c r="U28" s="19">
        <f t="shared" si="3"/>
        <v>0</v>
      </c>
      <c r="V28" s="19">
        <f t="shared" si="4"/>
        <v>0</v>
      </c>
    </row>
    <row r="29" spans="1:22" x14ac:dyDescent="0.25">
      <c r="A29" s="26">
        <f>Wellpath!E29</f>
        <v>2600</v>
      </c>
      <c r="B29" s="22">
        <v>0</v>
      </c>
      <c r="C29" s="22">
        <v>0</v>
      </c>
      <c r="D29" s="22">
        <f>SIN(Wellpath!L29) * SIN(Wellpath!O29) / (Bfield * COS(Dip))</f>
        <v>0</v>
      </c>
      <c r="E29" s="20">
        <f>Model!$W$31*((drdp!B29+drdp!K29)*AMIL!$B29+(drdp!E29+drdp!N29)*AMIL!$C29+(drdp!H29+drdp!Q29)*AMIL!$D29)</f>
        <v>0</v>
      </c>
      <c r="F29" s="20">
        <f>Model!$W$31*((drdp!C29+drdp!L29)*AMIL!$B29+(drdp!F29+drdp!O29)*AMIL!$C29+(drdp!I29+drdp!R29)*AMIL!$D29)</f>
        <v>0</v>
      </c>
      <c r="G29" s="20">
        <f>Model!$W$31*((drdp!D29+drdp!M29)*AMIL!$B29+(drdp!G29+drdp!P29)*AMIL!$C29+(drdp!J29+drdp!S29)*AMIL!$D29)</f>
        <v>0</v>
      </c>
      <c r="H29" s="18">
        <f>Model!$W$31*((drdp!B29)*AMIL!$B29+(drdp!E29)*AMIL!$C29+(drdp!H29)*AMIL!$D29)</f>
        <v>0</v>
      </c>
      <c r="I29" s="18">
        <f>Model!$W$31*((drdp!C29)*AMIL!$B29+(drdp!F29)*AMIL!$C29+(drdp!I29)*AMIL!$D29)</f>
        <v>0</v>
      </c>
      <c r="J29" s="18">
        <f>Model!$W$31*((drdp!D29)*AMIL!$B29+(drdp!G29)*AMIL!$C29+(drdp!J29)*AMIL!$D29)</f>
        <v>0</v>
      </c>
      <c r="K29" s="21">
        <f>SUM(E$3:E28)+H29</f>
        <v>0</v>
      </c>
      <c r="L29" s="21">
        <f>SUM(F$3:F28)+I29</f>
        <v>0</v>
      </c>
      <c r="M29" s="21">
        <f>SUM(G$3:G28)+J29</f>
        <v>0</v>
      </c>
      <c r="N29" s="21"/>
      <c r="O29" s="21"/>
      <c r="P29" s="21"/>
      <c r="Q29" s="19">
        <f t="shared" si="1"/>
        <v>0</v>
      </c>
      <c r="R29" s="19">
        <f t="shared" si="1"/>
        <v>0</v>
      </c>
      <c r="S29" s="19">
        <f t="shared" si="1"/>
        <v>0</v>
      </c>
      <c r="T29" s="19">
        <f t="shared" si="2"/>
        <v>0</v>
      </c>
      <c r="U29" s="19">
        <f t="shared" si="3"/>
        <v>0</v>
      </c>
      <c r="V29" s="19">
        <f t="shared" si="4"/>
        <v>0</v>
      </c>
    </row>
    <row r="30" spans="1:22" x14ac:dyDescent="0.25">
      <c r="A30" s="26">
        <f>Wellpath!E30</f>
        <v>2700</v>
      </c>
      <c r="B30" s="22">
        <v>0</v>
      </c>
      <c r="C30" s="22">
        <v>0</v>
      </c>
      <c r="D30" s="22">
        <f>SIN(Wellpath!L30) * SIN(Wellpath!O30) / (Bfield * COS(Dip))</f>
        <v>0</v>
      </c>
      <c r="E30" s="20">
        <f>Model!$W$31*((drdp!B30+drdp!K30)*AMIL!$B30+(drdp!E30+drdp!N30)*AMIL!$C30+(drdp!H30+drdp!Q30)*AMIL!$D30)</f>
        <v>0</v>
      </c>
      <c r="F30" s="20">
        <f>Model!$W$31*((drdp!C30+drdp!L30)*AMIL!$B30+(drdp!F30+drdp!O30)*AMIL!$C30+(drdp!I30+drdp!R30)*AMIL!$D30)</f>
        <v>0</v>
      </c>
      <c r="G30" s="20">
        <f>Model!$W$31*((drdp!D30+drdp!M30)*AMIL!$B30+(drdp!G30+drdp!P30)*AMIL!$C30+(drdp!J30+drdp!S30)*AMIL!$D30)</f>
        <v>0</v>
      </c>
      <c r="H30" s="18">
        <f>Model!$W$31*((drdp!B30)*AMIL!$B30+(drdp!E30)*AMIL!$C30+(drdp!H30)*AMIL!$D30)</f>
        <v>0</v>
      </c>
      <c r="I30" s="18">
        <f>Model!$W$31*((drdp!C30)*AMIL!$B30+(drdp!F30)*AMIL!$C30+(drdp!I30)*AMIL!$D30)</f>
        <v>0</v>
      </c>
      <c r="J30" s="18">
        <f>Model!$W$31*((drdp!D30)*AMIL!$B30+(drdp!G30)*AMIL!$C30+(drdp!J30)*AMIL!$D30)</f>
        <v>0</v>
      </c>
      <c r="K30" s="21">
        <f>SUM(E$3:E29)+H30</f>
        <v>0</v>
      </c>
      <c r="L30" s="21">
        <f>SUM(F$3:F29)+I30</f>
        <v>0</v>
      </c>
      <c r="M30" s="21">
        <f>SUM(G$3:G29)+J30</f>
        <v>0</v>
      </c>
      <c r="N30" s="21"/>
      <c r="O30" s="21"/>
      <c r="P30" s="21"/>
      <c r="Q30" s="19">
        <f t="shared" si="1"/>
        <v>0</v>
      </c>
      <c r="R30" s="19">
        <f t="shared" si="1"/>
        <v>0</v>
      </c>
      <c r="S30" s="19">
        <f t="shared" si="1"/>
        <v>0</v>
      </c>
      <c r="T30" s="19">
        <f t="shared" si="2"/>
        <v>0</v>
      </c>
      <c r="U30" s="19">
        <f t="shared" si="3"/>
        <v>0</v>
      </c>
      <c r="V30" s="19">
        <f t="shared" si="4"/>
        <v>0</v>
      </c>
    </row>
    <row r="31" spans="1:22" x14ac:dyDescent="0.25">
      <c r="A31" s="26">
        <f>Wellpath!E31</f>
        <v>2800</v>
      </c>
      <c r="B31" s="22">
        <v>0</v>
      </c>
      <c r="C31" s="22">
        <v>0</v>
      </c>
      <c r="D31" s="22">
        <f>SIN(Wellpath!L31) * SIN(Wellpath!O31) / (Bfield * COS(Dip))</f>
        <v>0</v>
      </c>
      <c r="E31" s="20">
        <f>Model!$W$31*((drdp!B31+drdp!K31)*AMIL!$B31+(drdp!E31+drdp!N31)*AMIL!$C31+(drdp!H31+drdp!Q31)*AMIL!$D31)</f>
        <v>0</v>
      </c>
      <c r="F31" s="20">
        <f>Model!$W$31*((drdp!C31+drdp!L31)*AMIL!$B31+(drdp!F31+drdp!O31)*AMIL!$C31+(drdp!I31+drdp!R31)*AMIL!$D31)</f>
        <v>0</v>
      </c>
      <c r="G31" s="20">
        <f>Model!$W$31*((drdp!D31+drdp!M31)*AMIL!$B31+(drdp!G31+drdp!P31)*AMIL!$C31+(drdp!J31+drdp!S31)*AMIL!$D31)</f>
        <v>0</v>
      </c>
      <c r="H31" s="18">
        <f>Model!$W$31*((drdp!B31)*AMIL!$B31+(drdp!E31)*AMIL!$C31+(drdp!H31)*AMIL!$D31)</f>
        <v>0</v>
      </c>
      <c r="I31" s="18">
        <f>Model!$W$31*((drdp!C31)*AMIL!$B31+(drdp!F31)*AMIL!$C31+(drdp!I31)*AMIL!$D31)</f>
        <v>0</v>
      </c>
      <c r="J31" s="18">
        <f>Model!$W$31*((drdp!D31)*AMIL!$B31+(drdp!G31)*AMIL!$C31+(drdp!J31)*AMIL!$D31)</f>
        <v>0</v>
      </c>
      <c r="K31" s="21">
        <f>SUM(E$3:E30)+H31</f>
        <v>0</v>
      </c>
      <c r="L31" s="21">
        <f>SUM(F$3:F30)+I31</f>
        <v>0</v>
      </c>
      <c r="M31" s="21">
        <f>SUM(G$3:G30)+J31</f>
        <v>0</v>
      </c>
      <c r="N31" s="21"/>
      <c r="O31" s="21"/>
      <c r="P31" s="21"/>
      <c r="Q31" s="19">
        <f t="shared" si="1"/>
        <v>0</v>
      </c>
      <c r="R31" s="19">
        <f t="shared" si="1"/>
        <v>0</v>
      </c>
      <c r="S31" s="19">
        <f t="shared" si="1"/>
        <v>0</v>
      </c>
      <c r="T31" s="19">
        <f t="shared" si="2"/>
        <v>0</v>
      </c>
      <c r="U31" s="19">
        <f t="shared" si="3"/>
        <v>0</v>
      </c>
      <c r="V31" s="19">
        <f t="shared" si="4"/>
        <v>0</v>
      </c>
    </row>
    <row r="32" spans="1:22" x14ac:dyDescent="0.25">
      <c r="A32" s="26">
        <f>Wellpath!E32</f>
        <v>2900</v>
      </c>
      <c r="B32" s="22">
        <v>0</v>
      </c>
      <c r="C32" s="22">
        <v>0</v>
      </c>
      <c r="D32" s="22">
        <f>SIN(Wellpath!L32) * SIN(Wellpath!O32) / (Bfield * COS(Dip))</f>
        <v>0</v>
      </c>
      <c r="E32" s="20">
        <f>Model!$W$31*((drdp!B32+drdp!K32)*AMIL!$B32+(drdp!E32+drdp!N32)*AMIL!$C32+(drdp!H32+drdp!Q32)*AMIL!$D32)</f>
        <v>0</v>
      </c>
      <c r="F32" s="20">
        <f>Model!$W$31*((drdp!C32+drdp!L32)*AMIL!$B32+(drdp!F32+drdp!O32)*AMIL!$C32+(drdp!I32+drdp!R32)*AMIL!$D32)</f>
        <v>0</v>
      </c>
      <c r="G32" s="20">
        <f>Model!$W$31*((drdp!D32+drdp!M32)*AMIL!$B32+(drdp!G32+drdp!P32)*AMIL!$C32+(drdp!J32+drdp!S32)*AMIL!$D32)</f>
        <v>0</v>
      </c>
      <c r="H32" s="18">
        <f>Model!$W$31*((drdp!B32)*AMIL!$B32+(drdp!E32)*AMIL!$C32+(drdp!H32)*AMIL!$D32)</f>
        <v>0</v>
      </c>
      <c r="I32" s="18">
        <f>Model!$W$31*((drdp!C32)*AMIL!$B32+(drdp!F32)*AMIL!$C32+(drdp!I32)*AMIL!$D32)</f>
        <v>0</v>
      </c>
      <c r="J32" s="18">
        <f>Model!$W$31*((drdp!D32)*AMIL!$B32+(drdp!G32)*AMIL!$C32+(drdp!J32)*AMIL!$D32)</f>
        <v>0</v>
      </c>
      <c r="K32" s="21">
        <f>SUM(E$3:E31)+H32</f>
        <v>0</v>
      </c>
      <c r="L32" s="21">
        <f>SUM(F$3:F31)+I32</f>
        <v>0</v>
      </c>
      <c r="M32" s="21">
        <f>SUM(G$3:G31)+J32</f>
        <v>0</v>
      </c>
      <c r="N32" s="21"/>
      <c r="O32" s="21"/>
      <c r="P32" s="21"/>
      <c r="Q32" s="19">
        <f t="shared" si="1"/>
        <v>0</v>
      </c>
      <c r="R32" s="19">
        <f t="shared" si="1"/>
        <v>0</v>
      </c>
      <c r="S32" s="19">
        <f t="shared" si="1"/>
        <v>0</v>
      </c>
      <c r="T32" s="19">
        <f t="shared" si="2"/>
        <v>0</v>
      </c>
      <c r="U32" s="19">
        <f t="shared" si="3"/>
        <v>0</v>
      </c>
      <c r="V32" s="19">
        <f t="shared" si="4"/>
        <v>0</v>
      </c>
    </row>
    <row r="33" spans="1:23" x14ac:dyDescent="0.25">
      <c r="A33" s="26">
        <f>Wellpath!E33</f>
        <v>3000</v>
      </c>
      <c r="B33" s="22">
        <v>0</v>
      </c>
      <c r="C33" s="22">
        <v>0</v>
      </c>
      <c r="D33" s="22">
        <f>SIN(Wellpath!L33) * SIN(Wellpath!O33) / (Bfield * COS(Dip))</f>
        <v>0</v>
      </c>
      <c r="E33" s="20">
        <f>Model!$W$31*((drdp!B33+drdp!K33)*AMIL!$B33+(drdp!E33+drdp!N33)*AMIL!$C33+(drdp!H33+drdp!Q33)*AMIL!$D33)</f>
        <v>0</v>
      </c>
      <c r="F33" s="20">
        <f>Model!$W$31*((drdp!C33+drdp!L33)*AMIL!$B33+(drdp!F33+drdp!O33)*AMIL!$C33+(drdp!I33+drdp!R33)*AMIL!$D33)</f>
        <v>0</v>
      </c>
      <c r="G33" s="20">
        <f>Model!$W$31*((drdp!D33+drdp!M33)*AMIL!$B33+(drdp!G33+drdp!P33)*AMIL!$C33+(drdp!J33+drdp!S33)*AMIL!$D33)</f>
        <v>0</v>
      </c>
      <c r="H33" s="18">
        <f>Model!$W$31*((drdp!B33)*AMIL!$B33+(drdp!E33)*AMIL!$C33+(drdp!H33)*AMIL!$D33)</f>
        <v>0</v>
      </c>
      <c r="I33" s="18">
        <f>Model!$W$31*((drdp!C33)*AMIL!$B33+(drdp!F33)*AMIL!$C33+(drdp!I33)*AMIL!$D33)</f>
        <v>0</v>
      </c>
      <c r="J33" s="18">
        <f>Model!$W$31*((drdp!D33)*AMIL!$B33+(drdp!G33)*AMIL!$C33+(drdp!J33)*AMIL!$D33)</f>
        <v>0</v>
      </c>
      <c r="K33" s="21">
        <f>SUM(E$3:E32)+H33</f>
        <v>0</v>
      </c>
      <c r="L33" s="21">
        <f>SUM(F$3:F32)+I33</f>
        <v>0</v>
      </c>
      <c r="M33" s="21">
        <f>SUM(G$3:G32)+J33</f>
        <v>0</v>
      </c>
      <c r="N33" s="21"/>
      <c r="O33" s="21"/>
      <c r="P33" s="21"/>
      <c r="Q33" s="19">
        <f t="shared" si="1"/>
        <v>0</v>
      </c>
      <c r="R33" s="19">
        <f t="shared" si="1"/>
        <v>0</v>
      </c>
      <c r="S33" s="19">
        <f t="shared" si="1"/>
        <v>0</v>
      </c>
      <c r="T33" s="19">
        <f t="shared" si="2"/>
        <v>0</v>
      </c>
      <c r="U33" s="19">
        <f t="shared" si="3"/>
        <v>0</v>
      </c>
      <c r="V33" s="19">
        <f t="shared" si="4"/>
        <v>0</v>
      </c>
    </row>
    <row r="34" spans="1:23" x14ac:dyDescent="0.25">
      <c r="A34" s="26">
        <f>Wellpath!E34</f>
        <v>3100</v>
      </c>
      <c r="B34" s="22">
        <v>0</v>
      </c>
      <c r="C34" s="22">
        <v>0</v>
      </c>
      <c r="D34" s="22">
        <f>SIN(Wellpath!L34) * SIN(Wellpath!O34) / (Bfield * COS(Dip))</f>
        <v>0</v>
      </c>
      <c r="E34" s="20">
        <f>Model!$W$31*((drdp!B34+drdp!K34)*AMIL!$B34+(drdp!E34+drdp!N34)*AMIL!$C34+(drdp!H34+drdp!Q34)*AMIL!$D34)</f>
        <v>0</v>
      </c>
      <c r="F34" s="20">
        <f>Model!$W$31*((drdp!C34+drdp!L34)*AMIL!$B34+(drdp!F34+drdp!O34)*AMIL!$C34+(drdp!I34+drdp!R34)*AMIL!$D34)</f>
        <v>0</v>
      </c>
      <c r="G34" s="20">
        <f>Model!$W$31*((drdp!D34+drdp!M34)*AMIL!$B34+(drdp!G34+drdp!P34)*AMIL!$C34+(drdp!J34+drdp!S34)*AMIL!$D34)</f>
        <v>0</v>
      </c>
      <c r="H34" s="18">
        <f>Model!$W$31*((drdp!B34)*AMIL!$B34+(drdp!E34)*AMIL!$C34+(drdp!H34)*AMIL!$D34)</f>
        <v>0</v>
      </c>
      <c r="I34" s="18">
        <f>Model!$W$31*((drdp!C34)*AMIL!$B34+(drdp!F34)*AMIL!$C34+(drdp!I34)*AMIL!$D34)</f>
        <v>0</v>
      </c>
      <c r="J34" s="18">
        <f>Model!$W$31*((drdp!D34)*AMIL!$B34+(drdp!G34)*AMIL!$C34+(drdp!J34)*AMIL!$D34)</f>
        <v>0</v>
      </c>
      <c r="K34" s="21">
        <f>SUM(E$3:E33)+H34</f>
        <v>0</v>
      </c>
      <c r="L34" s="21">
        <f>SUM(F$3:F33)+I34</f>
        <v>0</v>
      </c>
      <c r="M34" s="21">
        <f>SUM(G$3:G33)+J34</f>
        <v>0</v>
      </c>
      <c r="N34" s="21"/>
      <c r="O34" s="21"/>
      <c r="P34" s="21"/>
      <c r="Q34" s="19">
        <f t="shared" si="1"/>
        <v>0</v>
      </c>
      <c r="R34" s="19">
        <f t="shared" si="1"/>
        <v>0</v>
      </c>
      <c r="S34" s="19">
        <f t="shared" si="1"/>
        <v>0</v>
      </c>
      <c r="T34" s="19">
        <f t="shared" si="2"/>
        <v>0</v>
      </c>
      <c r="U34" s="19">
        <f t="shared" si="3"/>
        <v>0</v>
      </c>
      <c r="V34" s="19">
        <f t="shared" si="4"/>
        <v>0</v>
      </c>
    </row>
    <row r="35" spans="1:23" x14ac:dyDescent="0.25">
      <c r="A35" s="26">
        <f>Wellpath!E35</f>
        <v>3200</v>
      </c>
      <c r="B35" s="22">
        <v>0</v>
      </c>
      <c r="C35" s="22">
        <v>0</v>
      </c>
      <c r="D35" s="22">
        <f>SIN(Wellpath!L35) * SIN(Wellpath!O35) / (Bfield * COS(Dip))</f>
        <v>0</v>
      </c>
      <c r="E35" s="20">
        <f>Model!$W$31*((drdp!B35+drdp!K35)*AMIL!$B35+(drdp!E35+drdp!N35)*AMIL!$C35+(drdp!H35+drdp!Q35)*AMIL!$D35)</f>
        <v>0</v>
      </c>
      <c r="F35" s="20">
        <f>Model!$W$31*((drdp!C35+drdp!L35)*AMIL!$B35+(drdp!F35+drdp!O35)*AMIL!$C35+(drdp!I35+drdp!R35)*AMIL!$D35)</f>
        <v>0</v>
      </c>
      <c r="G35" s="20">
        <f>Model!$W$31*((drdp!D35+drdp!M35)*AMIL!$B35+(drdp!G35+drdp!P35)*AMIL!$C35+(drdp!J35+drdp!S35)*AMIL!$D35)</f>
        <v>0</v>
      </c>
      <c r="H35" s="18">
        <f>Model!$W$31*((drdp!B35)*AMIL!$B35+(drdp!E35)*AMIL!$C35+(drdp!H35)*AMIL!$D35)</f>
        <v>0</v>
      </c>
      <c r="I35" s="18">
        <f>Model!$W$31*((drdp!C35)*AMIL!$B35+(drdp!F35)*AMIL!$C35+(drdp!I35)*AMIL!$D35)</f>
        <v>0</v>
      </c>
      <c r="J35" s="18">
        <f>Model!$W$31*((drdp!D35)*AMIL!$B35+(drdp!G35)*AMIL!$C35+(drdp!J35)*AMIL!$D35)</f>
        <v>0</v>
      </c>
      <c r="K35" s="21">
        <f>SUM(E$3:E34)+H35</f>
        <v>0</v>
      </c>
      <c r="L35" s="21">
        <f>SUM(F$3:F34)+I35</f>
        <v>0</v>
      </c>
      <c r="M35" s="21">
        <f>SUM(G$3:G34)+J35</f>
        <v>0</v>
      </c>
      <c r="N35" s="21"/>
      <c r="O35" s="21"/>
      <c r="P35" s="21"/>
      <c r="Q35" s="19">
        <f t="shared" si="1"/>
        <v>0</v>
      </c>
      <c r="R35" s="19">
        <f t="shared" si="1"/>
        <v>0</v>
      </c>
      <c r="S35" s="19">
        <f t="shared" si="1"/>
        <v>0</v>
      </c>
      <c r="T35" s="19">
        <f t="shared" si="2"/>
        <v>0</v>
      </c>
      <c r="U35" s="19">
        <f t="shared" si="3"/>
        <v>0</v>
      </c>
      <c r="V35" s="19">
        <f t="shared" si="4"/>
        <v>0</v>
      </c>
    </row>
    <row r="36" spans="1:23" x14ac:dyDescent="0.25">
      <c r="A36" s="26">
        <f>Wellpath!E36</f>
        <v>3300</v>
      </c>
      <c r="B36" s="22">
        <v>0</v>
      </c>
      <c r="C36" s="22">
        <v>0</v>
      </c>
      <c r="D36" s="22">
        <f>SIN(Wellpath!L36) * SIN(Wellpath!O36) / (Bfield * COS(Dip))</f>
        <v>0</v>
      </c>
      <c r="E36" s="20">
        <f>Model!$W$31*((drdp!B36+drdp!K36)*AMIL!$B36+(drdp!E36+drdp!N36)*AMIL!$C36+(drdp!H36+drdp!Q36)*AMIL!$D36)</f>
        <v>0</v>
      </c>
      <c r="F36" s="20">
        <f>Model!$W$31*((drdp!C36+drdp!L36)*AMIL!$B36+(drdp!F36+drdp!O36)*AMIL!$C36+(drdp!I36+drdp!R36)*AMIL!$D36)</f>
        <v>0</v>
      </c>
      <c r="G36" s="20">
        <f>Model!$W$31*((drdp!D36+drdp!M36)*AMIL!$B36+(drdp!G36+drdp!P36)*AMIL!$C36+(drdp!J36+drdp!S36)*AMIL!$D36)</f>
        <v>0</v>
      </c>
      <c r="H36" s="18">
        <f>Model!$W$31*((drdp!B36)*AMIL!$B36+(drdp!E36)*AMIL!$C36+(drdp!H36)*AMIL!$D36)</f>
        <v>0</v>
      </c>
      <c r="I36" s="18">
        <f>Model!$W$31*((drdp!C36)*AMIL!$B36+(drdp!F36)*AMIL!$C36+(drdp!I36)*AMIL!$D36)</f>
        <v>0</v>
      </c>
      <c r="J36" s="18">
        <f>Model!$W$31*((drdp!D36)*AMIL!$B36+(drdp!G36)*AMIL!$C36+(drdp!J36)*AMIL!$D36)</f>
        <v>0</v>
      </c>
      <c r="K36" s="21">
        <f>SUM(E$3:E35)+H36</f>
        <v>0</v>
      </c>
      <c r="L36" s="21">
        <f>SUM(F$3:F35)+I36</f>
        <v>0</v>
      </c>
      <c r="M36" s="21">
        <f>SUM(G$3:G35)+J36</f>
        <v>0</v>
      </c>
      <c r="N36" s="21"/>
      <c r="O36" s="21"/>
      <c r="P36" s="21"/>
      <c r="Q36" s="19">
        <f t="shared" si="1"/>
        <v>0</v>
      </c>
      <c r="R36" s="19">
        <f t="shared" si="1"/>
        <v>0</v>
      </c>
      <c r="S36" s="19">
        <f t="shared" si="1"/>
        <v>0</v>
      </c>
      <c r="T36" s="19">
        <f t="shared" si="2"/>
        <v>0</v>
      </c>
      <c r="U36" s="19">
        <f t="shared" si="3"/>
        <v>0</v>
      </c>
      <c r="V36" s="19">
        <f t="shared" si="4"/>
        <v>0</v>
      </c>
    </row>
    <row r="37" spans="1:23" x14ac:dyDescent="0.25">
      <c r="A37" s="26">
        <f>Wellpath!E37</f>
        <v>3400</v>
      </c>
      <c r="B37" s="22">
        <v>0</v>
      </c>
      <c r="C37" s="22">
        <v>0</v>
      </c>
      <c r="D37" s="22">
        <f>SIN(Wellpath!L37) * SIN(Wellpath!O37) / (Bfield * COS(Dip))</f>
        <v>0</v>
      </c>
      <c r="E37" s="20">
        <f>Model!$W$31*((drdp!B37+drdp!K37)*AMIL!$B37+(drdp!E37+drdp!N37)*AMIL!$C37+(drdp!H37+drdp!Q37)*AMIL!$D37)</f>
        <v>0</v>
      </c>
      <c r="F37" s="20">
        <f>Model!$W$31*((drdp!C37+drdp!L37)*AMIL!$B37+(drdp!F37+drdp!O37)*AMIL!$C37+(drdp!I37+drdp!R37)*AMIL!$D37)</f>
        <v>0</v>
      </c>
      <c r="G37" s="20">
        <f>Model!$W$31*((drdp!D37+drdp!M37)*AMIL!$B37+(drdp!G37+drdp!P37)*AMIL!$C37+(drdp!J37+drdp!S37)*AMIL!$D37)</f>
        <v>0</v>
      </c>
      <c r="H37" s="18">
        <f>Model!$W$31*((drdp!B37)*AMIL!$B37+(drdp!E37)*AMIL!$C37+(drdp!H37)*AMIL!$D37)</f>
        <v>0</v>
      </c>
      <c r="I37" s="18">
        <f>Model!$W$31*((drdp!C37)*AMIL!$B37+(drdp!F37)*AMIL!$C37+(drdp!I37)*AMIL!$D37)</f>
        <v>0</v>
      </c>
      <c r="J37" s="18">
        <f>Model!$W$31*((drdp!D37)*AMIL!$B37+(drdp!G37)*AMIL!$C37+(drdp!J37)*AMIL!$D37)</f>
        <v>0</v>
      </c>
      <c r="K37" s="21">
        <f>SUM(E$3:E36)+H37</f>
        <v>0</v>
      </c>
      <c r="L37" s="21">
        <f>SUM(F$3:F36)+I37</f>
        <v>0</v>
      </c>
      <c r="M37" s="21">
        <f>SUM(G$3:G36)+J37</f>
        <v>0</v>
      </c>
      <c r="N37" s="21"/>
      <c r="O37" s="21"/>
      <c r="P37" s="21"/>
      <c r="Q37" s="19">
        <f t="shared" si="1"/>
        <v>0</v>
      </c>
      <c r="R37" s="19">
        <f t="shared" si="1"/>
        <v>0</v>
      </c>
      <c r="S37" s="19">
        <f t="shared" si="1"/>
        <v>0</v>
      </c>
      <c r="T37" s="19">
        <f t="shared" si="2"/>
        <v>0</v>
      </c>
      <c r="U37" s="19">
        <f t="shared" si="3"/>
        <v>0</v>
      </c>
      <c r="V37" s="19">
        <f t="shared" si="4"/>
        <v>0</v>
      </c>
    </row>
    <row r="38" spans="1:23" x14ac:dyDescent="0.25">
      <c r="A38" s="26">
        <f>Wellpath!E38</f>
        <v>3500</v>
      </c>
      <c r="B38" s="22">
        <v>0</v>
      </c>
      <c r="C38" s="22">
        <v>0</v>
      </c>
      <c r="D38" s="22">
        <f>SIN(Wellpath!L38) * SIN(Wellpath!O38) / (Bfield * COS(Dip))</f>
        <v>0</v>
      </c>
      <c r="E38" s="20">
        <f>Model!$W$31*((drdp!B38+drdp!K38)*AMIL!$B38+(drdp!E38+drdp!N38)*AMIL!$C38+(drdp!H38+drdp!Q38)*AMIL!$D38)</f>
        <v>0</v>
      </c>
      <c r="F38" s="20">
        <f>Model!$W$31*((drdp!C38+drdp!L38)*AMIL!$B38+(drdp!F38+drdp!O38)*AMIL!$C38+(drdp!I38+drdp!R38)*AMIL!$D38)</f>
        <v>0</v>
      </c>
      <c r="G38" s="20">
        <f>Model!$W$31*((drdp!D38+drdp!M38)*AMIL!$B38+(drdp!G38+drdp!P38)*AMIL!$C38+(drdp!J38+drdp!S38)*AMIL!$D38)</f>
        <v>0</v>
      </c>
      <c r="H38" s="18">
        <f>Model!$W$31*((drdp!B38)*AMIL!$B38+(drdp!E38)*AMIL!$C38+(drdp!H38)*AMIL!$D38)</f>
        <v>0</v>
      </c>
      <c r="I38" s="18">
        <f>Model!$W$31*((drdp!C38)*AMIL!$B38+(drdp!F38)*AMIL!$C38+(drdp!I38)*AMIL!$D38)</f>
        <v>0</v>
      </c>
      <c r="J38" s="18">
        <f>Model!$W$31*((drdp!D38)*AMIL!$B38+(drdp!G38)*AMIL!$C38+(drdp!J38)*AMIL!$D38)</f>
        <v>0</v>
      </c>
      <c r="K38" s="21">
        <f>SUM(E$3:E37)+H38</f>
        <v>0</v>
      </c>
      <c r="L38" s="21">
        <f>SUM(F$3:F37)+I38</f>
        <v>0</v>
      </c>
      <c r="M38" s="21">
        <f>SUM(G$3:G37)+J38</f>
        <v>0</v>
      </c>
      <c r="N38" s="21"/>
      <c r="O38" s="21"/>
      <c r="P38" s="21"/>
      <c r="Q38" s="19">
        <f t="shared" si="1"/>
        <v>0</v>
      </c>
      <c r="R38" s="19">
        <f t="shared" si="1"/>
        <v>0</v>
      </c>
      <c r="S38" s="19">
        <f t="shared" si="1"/>
        <v>0</v>
      </c>
      <c r="T38" s="19">
        <f t="shared" si="2"/>
        <v>0</v>
      </c>
      <c r="U38" s="19">
        <f t="shared" si="3"/>
        <v>0</v>
      </c>
      <c r="V38" s="19">
        <f t="shared" si="4"/>
        <v>0</v>
      </c>
    </row>
    <row r="39" spans="1:23" x14ac:dyDescent="0.25">
      <c r="A39" s="26">
        <f>Wellpath!E39</f>
        <v>3600</v>
      </c>
      <c r="B39" s="22">
        <v>0</v>
      </c>
      <c r="C39" s="22">
        <v>0</v>
      </c>
      <c r="D39" s="22">
        <f>SIN(Wellpath!L39) * SIN(Wellpath!O39) / (Bfield * COS(Dip))</f>
        <v>0</v>
      </c>
      <c r="E39" s="20">
        <f>Model!$W$31*((drdp!B39+drdp!K39)*AMIL!$B39+(drdp!E39+drdp!N39)*AMIL!$C39+(drdp!H39+drdp!Q39)*AMIL!$D39)</f>
        <v>0</v>
      </c>
      <c r="F39" s="20">
        <f>Model!$W$31*((drdp!C39+drdp!L39)*AMIL!$B39+(drdp!F39+drdp!O39)*AMIL!$C39+(drdp!I39+drdp!R39)*AMIL!$D39)</f>
        <v>0</v>
      </c>
      <c r="G39" s="20">
        <f>Model!$W$31*((drdp!D39+drdp!M39)*AMIL!$B39+(drdp!G39+drdp!P39)*AMIL!$C39+(drdp!J39+drdp!S39)*AMIL!$D39)</f>
        <v>0</v>
      </c>
      <c r="H39" s="18">
        <f>Model!$W$31*((drdp!B39)*AMIL!$B39+(drdp!E39)*AMIL!$C39+(drdp!H39)*AMIL!$D39)</f>
        <v>0</v>
      </c>
      <c r="I39" s="18">
        <f>Model!$W$31*((drdp!C39)*AMIL!$B39+(drdp!F39)*AMIL!$C39+(drdp!I39)*AMIL!$D39)</f>
        <v>0</v>
      </c>
      <c r="J39" s="18">
        <f>Model!$W$31*((drdp!D39)*AMIL!$B39+(drdp!G39)*AMIL!$C39+(drdp!J39)*AMIL!$D39)</f>
        <v>0</v>
      </c>
      <c r="K39" s="21">
        <f>SUM(E$3:E38)+H39</f>
        <v>0</v>
      </c>
      <c r="L39" s="21">
        <f>SUM(F$3:F38)+I39</f>
        <v>0</v>
      </c>
      <c r="M39" s="21">
        <f>SUM(G$3:G38)+J39</f>
        <v>0</v>
      </c>
      <c r="N39" s="21"/>
      <c r="O39" s="21"/>
      <c r="P39" s="21"/>
      <c r="Q39" s="19">
        <f t="shared" si="1"/>
        <v>0</v>
      </c>
      <c r="R39" s="19">
        <f t="shared" si="1"/>
        <v>0</v>
      </c>
      <c r="S39" s="19">
        <f t="shared" si="1"/>
        <v>0</v>
      </c>
      <c r="T39" s="19">
        <f t="shared" si="2"/>
        <v>0</v>
      </c>
      <c r="U39" s="19">
        <f t="shared" si="3"/>
        <v>0</v>
      </c>
      <c r="V39" s="19">
        <f t="shared" si="4"/>
        <v>0</v>
      </c>
    </row>
    <row r="40" spans="1:23" x14ac:dyDescent="0.25">
      <c r="A40" s="26">
        <f>Wellpath!E40</f>
        <v>3700</v>
      </c>
      <c r="B40" s="22">
        <v>0</v>
      </c>
      <c r="C40" s="22">
        <v>0</v>
      </c>
      <c r="D40" s="22">
        <f>SIN(Wellpath!L40) * SIN(Wellpath!O40) / (Bfield * COS(Dip))</f>
        <v>0</v>
      </c>
      <c r="E40" s="20">
        <f>Model!$W$31*((drdp!B40+drdp!K40)*AMIL!$B40+(drdp!E40+drdp!N40)*AMIL!$C40+(drdp!H40+drdp!Q40)*AMIL!$D40)</f>
        <v>0</v>
      </c>
      <c r="F40" s="20">
        <f>Model!$W$31*((drdp!C40+drdp!L40)*AMIL!$B40+(drdp!F40+drdp!O40)*AMIL!$C40+(drdp!I40+drdp!R40)*AMIL!$D40)</f>
        <v>0</v>
      </c>
      <c r="G40" s="20">
        <f>Model!$W$31*((drdp!D40+drdp!M40)*AMIL!$B40+(drdp!G40+drdp!P40)*AMIL!$C40+(drdp!J40+drdp!S40)*AMIL!$D40)</f>
        <v>0</v>
      </c>
      <c r="H40" s="18">
        <f>Model!$W$31*((drdp!B40)*AMIL!$B40+(drdp!E40)*AMIL!$C40+(drdp!H40)*AMIL!$D40)</f>
        <v>0</v>
      </c>
      <c r="I40" s="18">
        <f>Model!$W$31*((drdp!C40)*AMIL!$B40+(drdp!F40)*AMIL!$C40+(drdp!I40)*AMIL!$D40)</f>
        <v>0</v>
      </c>
      <c r="J40" s="18">
        <f>Model!$W$31*((drdp!D40)*AMIL!$B40+(drdp!G40)*AMIL!$C40+(drdp!J40)*AMIL!$D40)</f>
        <v>0</v>
      </c>
      <c r="K40" s="21">
        <f>SUM(E$3:E39)+H40</f>
        <v>0</v>
      </c>
      <c r="L40" s="21">
        <f>SUM(F$3:F39)+I40</f>
        <v>0</v>
      </c>
      <c r="M40" s="21">
        <f>SUM(G$3:G39)+J40</f>
        <v>0</v>
      </c>
      <c r="N40" s="21"/>
      <c r="O40" s="21"/>
      <c r="P40" s="21"/>
      <c r="Q40" s="19">
        <f t="shared" si="1"/>
        <v>0</v>
      </c>
      <c r="R40" s="19">
        <f t="shared" si="1"/>
        <v>0</v>
      </c>
      <c r="S40" s="19">
        <f t="shared" si="1"/>
        <v>0</v>
      </c>
      <c r="T40" s="19">
        <f t="shared" si="2"/>
        <v>0</v>
      </c>
      <c r="U40" s="19">
        <f t="shared" si="3"/>
        <v>0</v>
      </c>
      <c r="V40" s="19">
        <f t="shared" si="4"/>
        <v>0</v>
      </c>
    </row>
    <row r="41" spans="1:23" x14ac:dyDescent="0.25">
      <c r="A41" s="26">
        <f>Wellpath!E41</f>
        <v>3800</v>
      </c>
      <c r="B41" s="22">
        <v>0</v>
      </c>
      <c r="C41" s="22">
        <v>0</v>
      </c>
      <c r="D41" s="22">
        <f>SIN(Wellpath!L41) * SIN(Wellpath!O41) / (Bfield * COS(Dip))</f>
        <v>0</v>
      </c>
      <c r="E41" s="20">
        <f>Model!$W$31*((drdp!B41+drdp!K41)*AMIL!$B41+(drdp!E41+drdp!N41)*AMIL!$C41+(drdp!H41+drdp!Q41)*AMIL!$D41)</f>
        <v>0</v>
      </c>
      <c r="F41" s="20">
        <f>Model!$W$31*((drdp!C41+drdp!L41)*AMIL!$B41+(drdp!F41+drdp!O41)*AMIL!$C41+(drdp!I41+drdp!R41)*AMIL!$D41)</f>
        <v>0</v>
      </c>
      <c r="G41" s="20">
        <f>Model!$W$31*((drdp!D41+drdp!M41)*AMIL!$B41+(drdp!G41+drdp!P41)*AMIL!$C41+(drdp!J41+drdp!S41)*AMIL!$D41)</f>
        <v>0</v>
      </c>
      <c r="H41" s="18">
        <f>Model!$W$31*((drdp!B41)*AMIL!$B41+(drdp!E41)*AMIL!$C41+(drdp!H41)*AMIL!$D41)</f>
        <v>0</v>
      </c>
      <c r="I41" s="18">
        <f>Model!$W$31*((drdp!C41)*AMIL!$B41+(drdp!F41)*AMIL!$C41+(drdp!I41)*AMIL!$D41)</f>
        <v>0</v>
      </c>
      <c r="J41" s="18">
        <f>Model!$W$31*((drdp!D41)*AMIL!$B41+(drdp!G41)*AMIL!$C41+(drdp!J41)*AMIL!$D41)</f>
        <v>0</v>
      </c>
      <c r="K41" s="21">
        <f>SUM(E$3:E40)+H41</f>
        <v>0</v>
      </c>
      <c r="L41" s="21">
        <f>SUM(F$3:F40)+I41</f>
        <v>0</v>
      </c>
      <c r="M41" s="21">
        <f>SUM(G$3:G40)+J41</f>
        <v>0</v>
      </c>
      <c r="N41" s="21"/>
      <c r="O41" s="21"/>
      <c r="P41" s="21"/>
      <c r="Q41" s="19">
        <f t="shared" si="1"/>
        <v>0</v>
      </c>
      <c r="R41" s="19">
        <f t="shared" si="1"/>
        <v>0</v>
      </c>
      <c r="S41" s="19">
        <f t="shared" si="1"/>
        <v>0</v>
      </c>
      <c r="T41" s="19">
        <f t="shared" si="2"/>
        <v>0</v>
      </c>
      <c r="U41" s="19">
        <f t="shared" si="3"/>
        <v>0</v>
      </c>
      <c r="V41" s="19">
        <f t="shared" si="4"/>
        <v>0</v>
      </c>
    </row>
    <row r="42" spans="1:23" x14ac:dyDescent="0.25">
      <c r="A42" s="26">
        <f>Wellpath!E42</f>
        <v>3900</v>
      </c>
      <c r="B42" s="22">
        <v>0</v>
      </c>
      <c r="C42" s="22">
        <v>0</v>
      </c>
      <c r="D42" s="22">
        <f>SIN(Wellpath!L42) * SIN(Wellpath!O42) / (Bfield * COS(Dip))</f>
        <v>0</v>
      </c>
      <c r="E42" s="20">
        <f>Model!$W$31*((drdp!B42+drdp!K42)*AMIL!$B42+(drdp!E42+drdp!N42)*AMIL!$C42+(drdp!H42+drdp!Q42)*AMIL!$D42)</f>
        <v>0</v>
      </c>
      <c r="F42" s="20">
        <f>Model!$W$31*((drdp!C42+drdp!L42)*AMIL!$B42+(drdp!F42+drdp!O42)*AMIL!$C42+(drdp!I42+drdp!R42)*AMIL!$D42)</f>
        <v>0</v>
      </c>
      <c r="G42" s="20">
        <f>Model!$W$31*((drdp!D42+drdp!M42)*AMIL!$B42+(drdp!G42+drdp!P42)*AMIL!$C42+(drdp!J42+drdp!S42)*AMIL!$D42)</f>
        <v>0</v>
      </c>
      <c r="H42" s="18">
        <f>Model!$W$31*((drdp!B42)*AMIL!$B42+(drdp!E42)*AMIL!$C42+(drdp!H42)*AMIL!$D42)</f>
        <v>0</v>
      </c>
      <c r="I42" s="18">
        <f>Model!$W$31*((drdp!C42)*AMIL!$B42+(drdp!F42)*AMIL!$C42+(drdp!I42)*AMIL!$D42)</f>
        <v>0</v>
      </c>
      <c r="J42" s="18">
        <f>Model!$W$31*((drdp!D42)*AMIL!$B42+(drdp!G42)*AMIL!$C42+(drdp!J42)*AMIL!$D42)</f>
        <v>0</v>
      </c>
      <c r="K42" s="21">
        <f>SUM(E$3:E41)+H42</f>
        <v>0</v>
      </c>
      <c r="L42" s="21">
        <f>SUM(F$3:F41)+I42</f>
        <v>0</v>
      </c>
      <c r="M42" s="21">
        <f>SUM(G$3:G41)+J42</f>
        <v>0</v>
      </c>
      <c r="N42" s="21"/>
      <c r="O42" s="21"/>
      <c r="P42" s="21"/>
      <c r="Q42" s="19">
        <f t="shared" si="1"/>
        <v>0</v>
      </c>
      <c r="R42" s="19">
        <f t="shared" si="1"/>
        <v>0</v>
      </c>
      <c r="S42" s="19">
        <f t="shared" si="1"/>
        <v>0</v>
      </c>
      <c r="T42" s="19">
        <f t="shared" si="2"/>
        <v>0</v>
      </c>
      <c r="U42" s="19">
        <f t="shared" si="3"/>
        <v>0</v>
      </c>
      <c r="V42" s="19">
        <f t="shared" si="4"/>
        <v>0</v>
      </c>
    </row>
    <row r="43" spans="1:23" x14ac:dyDescent="0.25">
      <c r="A43" s="26">
        <f>Wellpath!E43</f>
        <v>4000</v>
      </c>
      <c r="B43" s="22">
        <v>0</v>
      </c>
      <c r="C43" s="22">
        <v>0</v>
      </c>
      <c r="D43" s="22">
        <f>SIN(Wellpath!L43) * SIN(Wellpath!O43) / (Bfield * COS(Dip))</f>
        <v>0</v>
      </c>
      <c r="E43" s="20">
        <f>Model!$W$31*((drdp!B43+drdp!K43)*AMIL!$B43+(drdp!E43+drdp!N43)*AMIL!$C43+(drdp!H43+drdp!Q43)*AMIL!$D43)</f>
        <v>0</v>
      </c>
      <c r="F43" s="20">
        <f>Model!$W$31*((drdp!C43+drdp!L43)*AMIL!$B43+(drdp!F43+drdp!O43)*AMIL!$C43+(drdp!I43+drdp!R43)*AMIL!$D43)</f>
        <v>0</v>
      </c>
      <c r="G43" s="20">
        <f>Model!$W$31*((drdp!D43+drdp!M43)*AMIL!$B43+(drdp!G43+drdp!P43)*AMIL!$C43+(drdp!J43+drdp!S43)*AMIL!$D43)</f>
        <v>0</v>
      </c>
      <c r="H43" s="18">
        <f>Model!$W$31*((drdp!B43)*AMIL!$B43+(drdp!E43)*AMIL!$C43+(drdp!H43)*AMIL!$D43)</f>
        <v>0</v>
      </c>
      <c r="I43" s="18">
        <f>Model!$W$31*((drdp!C43)*AMIL!$B43+(drdp!F43)*AMIL!$C43+(drdp!I43)*AMIL!$D43)</f>
        <v>0</v>
      </c>
      <c r="J43" s="18">
        <f>Model!$W$31*((drdp!D43)*AMIL!$B43+(drdp!G43)*AMIL!$C43+(drdp!J43)*AMIL!$D43)</f>
        <v>0</v>
      </c>
      <c r="K43" s="21">
        <f>SUM(E$3:E42)+H43</f>
        <v>0</v>
      </c>
      <c r="L43" s="21">
        <f>SUM(F$3:F42)+I43</f>
        <v>0</v>
      </c>
      <c r="M43" s="21">
        <f>SUM(G$3:G42)+J43</f>
        <v>0</v>
      </c>
      <c r="N43" s="21"/>
      <c r="O43" s="21"/>
      <c r="P43" s="21"/>
      <c r="Q43" s="19">
        <f t="shared" si="1"/>
        <v>0</v>
      </c>
      <c r="R43" s="19">
        <f t="shared" si="1"/>
        <v>0</v>
      </c>
      <c r="S43" s="19">
        <f t="shared" si="1"/>
        <v>0</v>
      </c>
      <c r="T43" s="19">
        <f t="shared" si="2"/>
        <v>0</v>
      </c>
      <c r="U43" s="19">
        <f t="shared" si="3"/>
        <v>0</v>
      </c>
      <c r="V43" s="19">
        <f t="shared" si="4"/>
        <v>0</v>
      </c>
      <c r="W43" s="10" t="s">
        <v>62</v>
      </c>
    </row>
    <row r="44" spans="1:23" s="36" customFormat="1" x14ac:dyDescent="0.25">
      <c r="A44" s="26">
        <f>Wellpath!E44</f>
        <v>4100</v>
      </c>
      <c r="B44" s="22">
        <v>0</v>
      </c>
      <c r="C44" s="22">
        <v>0</v>
      </c>
      <c r="D44" s="22">
        <f>SIN(Wellpath!L44) * SIN(Wellpath!O44) / (Bfield * COS(Dip))</f>
        <v>0</v>
      </c>
      <c r="E44" s="20">
        <f>Model!$W$31*((drdp!B44+drdp!K44)*AMIL!$B44+(drdp!E44+drdp!N44)*AMIL!$C44+(drdp!H44+drdp!Q44)*AMIL!$D44)</f>
        <v>0</v>
      </c>
      <c r="F44" s="20">
        <f>Model!$W$31*((drdp!C44+drdp!L44)*AMIL!$B44+(drdp!F44+drdp!O44)*AMIL!$C44+(drdp!I44+drdp!R44)*AMIL!$D44)</f>
        <v>0</v>
      </c>
      <c r="G44" s="20">
        <f>Model!$W$31*((drdp!D44+drdp!M44)*AMIL!$B44+(drdp!G44+drdp!P44)*AMIL!$C44+(drdp!J44+drdp!S44)*AMIL!$D44)</f>
        <v>0</v>
      </c>
      <c r="H44" s="32">
        <f>Model!$W$31*((drdp!B44)*AMIL!$B44+(drdp!E44)*AMIL!$C44+(drdp!H44)*AMIL!$D44)</f>
        <v>0</v>
      </c>
      <c r="I44" s="32">
        <f>Model!$W$31*((drdp!C44)*AMIL!$B44+(drdp!F44)*AMIL!$C44+(drdp!I44)*AMIL!$D44)</f>
        <v>0</v>
      </c>
      <c r="J44" s="32">
        <f>Model!$W$31*((drdp!D44)*AMIL!$B44+(drdp!G44)*AMIL!$C44+(drdp!J44)*AMIL!$D44)</f>
        <v>0</v>
      </c>
      <c r="K44" s="34">
        <f>SUM(E$3:E43)+H44</f>
        <v>0</v>
      </c>
      <c r="L44" s="34">
        <f>SUM(F$3:F43)+I44</f>
        <v>0</v>
      </c>
      <c r="M44" s="34">
        <f>SUM(G$3:G43)+J44</f>
        <v>0</v>
      </c>
      <c r="N44" s="34"/>
      <c r="O44" s="34"/>
      <c r="P44" s="34"/>
      <c r="Q44" s="35">
        <f t="shared" si="1"/>
        <v>0</v>
      </c>
      <c r="R44" s="35">
        <f t="shared" si="1"/>
        <v>0</v>
      </c>
      <c r="S44" s="35">
        <f t="shared" si="1"/>
        <v>0</v>
      </c>
      <c r="T44" s="35">
        <f t="shared" si="2"/>
        <v>0</v>
      </c>
      <c r="U44" s="35">
        <f t="shared" si="3"/>
        <v>0</v>
      </c>
      <c r="V44" s="35">
        <f t="shared" si="4"/>
        <v>0</v>
      </c>
    </row>
    <row r="45" spans="1:23" x14ac:dyDescent="0.25">
      <c r="A45" s="26">
        <f>Wellpath!E45</f>
        <v>4200</v>
      </c>
      <c r="B45" s="22">
        <v>0</v>
      </c>
      <c r="C45" s="22">
        <v>0</v>
      </c>
      <c r="D45" s="22">
        <f>SIN(Wellpath!L45) * SIN(Wellpath!O45) / (Bfield * COS(Dip))</f>
        <v>0</v>
      </c>
      <c r="E45" s="20">
        <f>Model!$W$31*((drdp!B45+drdp!K45)*AMIL!$B45+(drdp!E45+drdp!N45)*AMIL!$C45+(drdp!H45+drdp!Q45)*AMIL!$D45)</f>
        <v>0</v>
      </c>
      <c r="F45" s="20">
        <f>Model!$W$31*((drdp!C45+drdp!L45)*AMIL!$B45+(drdp!F45+drdp!O45)*AMIL!$C45+(drdp!I45+drdp!R45)*AMIL!$D45)</f>
        <v>0</v>
      </c>
      <c r="G45" s="20">
        <f>Model!$W$31*((drdp!D45+drdp!M45)*AMIL!$B45+(drdp!G45+drdp!P45)*AMIL!$C45+(drdp!J45+drdp!S45)*AMIL!$D45)</f>
        <v>0</v>
      </c>
      <c r="H45" s="18">
        <f>Model!$W$31*((drdp!B45)*AMIL!$B45+(drdp!E45)*AMIL!$C45+(drdp!H45)*AMIL!$D45)</f>
        <v>0</v>
      </c>
      <c r="I45" s="18">
        <f>Model!$W$31*((drdp!C45)*AMIL!$B45+(drdp!F45)*AMIL!$C45+(drdp!I45)*AMIL!$D45)</f>
        <v>0</v>
      </c>
      <c r="J45" s="18">
        <f>Model!$W$31*((drdp!D45)*AMIL!$B45+(drdp!G45)*AMIL!$C45+(drdp!J45)*AMIL!$D45)</f>
        <v>0</v>
      </c>
      <c r="K45" s="21">
        <f>SUM(E$3:E44)+H45</f>
        <v>0</v>
      </c>
      <c r="L45" s="21">
        <f>SUM(F$3:F44)+I45</f>
        <v>0</v>
      </c>
      <c r="M45" s="21">
        <f>SUM(G$3:G44)+J45</f>
        <v>0</v>
      </c>
      <c r="N45" s="21"/>
      <c r="O45" s="21"/>
      <c r="P45" s="21"/>
      <c r="Q45" s="19">
        <f t="shared" si="1"/>
        <v>0</v>
      </c>
      <c r="R45" s="19">
        <f t="shared" si="1"/>
        <v>0</v>
      </c>
      <c r="S45" s="19">
        <f t="shared" si="1"/>
        <v>0</v>
      </c>
      <c r="T45" s="19">
        <f t="shared" si="2"/>
        <v>0</v>
      </c>
      <c r="U45" s="19">
        <f t="shared" si="3"/>
        <v>0</v>
      </c>
      <c r="V45" s="19">
        <f t="shared" si="4"/>
        <v>0</v>
      </c>
    </row>
    <row r="46" spans="1:23" x14ac:dyDescent="0.25">
      <c r="A46" s="26">
        <f>Wellpath!E46</f>
        <v>4300</v>
      </c>
      <c r="B46" s="22">
        <v>0</v>
      </c>
      <c r="C46" s="22">
        <v>0</v>
      </c>
      <c r="D46" s="22">
        <f>SIN(Wellpath!L46) * SIN(Wellpath!O46) / (Bfield * COS(Dip))</f>
        <v>0</v>
      </c>
      <c r="E46" s="20">
        <f>Model!$W$31*((drdp!B46+drdp!K46)*AMIL!$B46+(drdp!E46+drdp!N46)*AMIL!$C46+(drdp!H46+drdp!Q46)*AMIL!$D46)</f>
        <v>0</v>
      </c>
      <c r="F46" s="20">
        <f>Model!$W$31*((drdp!C46+drdp!L46)*AMIL!$B46+(drdp!F46+drdp!O46)*AMIL!$C46+(drdp!I46+drdp!R46)*AMIL!$D46)</f>
        <v>0</v>
      </c>
      <c r="G46" s="20">
        <f>Model!$W$31*((drdp!D46+drdp!M46)*AMIL!$B46+(drdp!G46+drdp!P46)*AMIL!$C46+(drdp!J46+drdp!S46)*AMIL!$D46)</f>
        <v>0</v>
      </c>
      <c r="H46" s="18">
        <f>Model!$W$31*((drdp!B46)*AMIL!$B46+(drdp!E46)*AMIL!$C46+(drdp!H46)*AMIL!$D46)</f>
        <v>0</v>
      </c>
      <c r="I46" s="18">
        <f>Model!$W$31*((drdp!C46)*AMIL!$B46+(drdp!F46)*AMIL!$C46+(drdp!I46)*AMIL!$D46)</f>
        <v>0</v>
      </c>
      <c r="J46" s="18">
        <f>Model!$W$31*((drdp!D46)*AMIL!$B46+(drdp!G46)*AMIL!$C46+(drdp!J46)*AMIL!$D46)</f>
        <v>0</v>
      </c>
      <c r="K46" s="21">
        <f>SUM(E$3:E45)+H46</f>
        <v>0</v>
      </c>
      <c r="L46" s="21">
        <f>SUM(F$3:F45)+I46</f>
        <v>0</v>
      </c>
      <c r="M46" s="21">
        <f>SUM(G$3:G45)+J46</f>
        <v>0</v>
      </c>
      <c r="N46" s="21"/>
      <c r="O46" s="21"/>
      <c r="P46" s="21"/>
      <c r="Q46" s="19">
        <f t="shared" si="1"/>
        <v>0</v>
      </c>
      <c r="R46" s="19">
        <f t="shared" si="1"/>
        <v>0</v>
      </c>
      <c r="S46" s="19">
        <f t="shared" si="1"/>
        <v>0</v>
      </c>
      <c r="T46" s="19">
        <f t="shared" si="2"/>
        <v>0</v>
      </c>
      <c r="U46" s="19">
        <f t="shared" si="3"/>
        <v>0</v>
      </c>
      <c r="V46" s="19">
        <f t="shared" si="4"/>
        <v>0</v>
      </c>
    </row>
    <row r="47" spans="1:23" x14ac:dyDescent="0.25">
      <c r="A47" s="26">
        <f>Wellpath!E47</f>
        <v>4400</v>
      </c>
      <c r="B47" s="22">
        <v>0</v>
      </c>
      <c r="C47" s="22">
        <v>0</v>
      </c>
      <c r="D47" s="22">
        <f>SIN(Wellpath!L47) * SIN(Wellpath!O47) / (Bfield * COS(Dip))</f>
        <v>0</v>
      </c>
      <c r="E47" s="20">
        <f>Model!$W$31*((drdp!B47+drdp!K47)*AMIL!$B47+(drdp!E47+drdp!N47)*AMIL!$C47+(drdp!H47+drdp!Q47)*AMIL!$D47)</f>
        <v>0</v>
      </c>
      <c r="F47" s="20">
        <f>Model!$W$31*((drdp!C47+drdp!L47)*AMIL!$B47+(drdp!F47+drdp!O47)*AMIL!$C47+(drdp!I47+drdp!R47)*AMIL!$D47)</f>
        <v>0</v>
      </c>
      <c r="G47" s="20">
        <f>Model!$W$31*((drdp!D47+drdp!M47)*AMIL!$B47+(drdp!G47+drdp!P47)*AMIL!$C47+(drdp!J47+drdp!S47)*AMIL!$D47)</f>
        <v>0</v>
      </c>
      <c r="H47" s="18">
        <f>Model!$W$31*((drdp!B47)*AMIL!$B47+(drdp!E47)*AMIL!$C47+(drdp!H47)*AMIL!$D47)</f>
        <v>0</v>
      </c>
      <c r="I47" s="18">
        <f>Model!$W$31*((drdp!C47)*AMIL!$B47+(drdp!F47)*AMIL!$C47+(drdp!I47)*AMIL!$D47)</f>
        <v>0</v>
      </c>
      <c r="J47" s="18">
        <f>Model!$W$31*((drdp!D47)*AMIL!$B47+(drdp!G47)*AMIL!$C47+(drdp!J47)*AMIL!$D47)</f>
        <v>0</v>
      </c>
      <c r="K47" s="21">
        <f>SUM(E$3:E46)+H47</f>
        <v>0</v>
      </c>
      <c r="L47" s="21">
        <f>SUM(F$3:F46)+I47</f>
        <v>0</v>
      </c>
      <c r="M47" s="21">
        <f>SUM(G$3:G46)+J47</f>
        <v>0</v>
      </c>
      <c r="N47" s="21"/>
      <c r="O47" s="21"/>
      <c r="P47" s="21"/>
      <c r="Q47" s="19">
        <f t="shared" si="1"/>
        <v>0</v>
      </c>
      <c r="R47" s="19">
        <f t="shared" si="1"/>
        <v>0</v>
      </c>
      <c r="S47" s="19">
        <f t="shared" si="1"/>
        <v>0</v>
      </c>
      <c r="T47" s="19">
        <f t="shared" si="2"/>
        <v>0</v>
      </c>
      <c r="U47" s="19">
        <f t="shared" si="3"/>
        <v>0</v>
      </c>
      <c r="V47" s="19">
        <f t="shared" si="4"/>
        <v>0</v>
      </c>
    </row>
    <row r="48" spans="1:23" x14ac:dyDescent="0.25">
      <c r="A48" s="26">
        <f>Wellpath!E48</f>
        <v>4500</v>
      </c>
      <c r="B48" s="22">
        <v>0</v>
      </c>
      <c r="C48" s="22">
        <v>0</v>
      </c>
      <c r="D48" s="22">
        <f>SIN(Wellpath!L48) * SIN(Wellpath!O48) / (Bfield * COS(Dip))</f>
        <v>0</v>
      </c>
      <c r="E48" s="20">
        <f>Model!$W$31*((drdp!B48+drdp!K48)*AMIL!$B48+(drdp!E48+drdp!N48)*AMIL!$C48+(drdp!H48+drdp!Q48)*AMIL!$D48)</f>
        <v>0</v>
      </c>
      <c r="F48" s="20">
        <f>Model!$W$31*((drdp!C48+drdp!L48)*AMIL!$B48+(drdp!F48+drdp!O48)*AMIL!$C48+(drdp!I48+drdp!R48)*AMIL!$D48)</f>
        <v>0</v>
      </c>
      <c r="G48" s="20">
        <f>Model!$W$31*((drdp!D48+drdp!M48)*AMIL!$B48+(drdp!G48+drdp!P48)*AMIL!$C48+(drdp!J48+drdp!S48)*AMIL!$D48)</f>
        <v>0</v>
      </c>
      <c r="H48" s="18">
        <f>Model!$W$31*((drdp!B48)*AMIL!$B48+(drdp!E48)*AMIL!$C48+(drdp!H48)*AMIL!$D48)</f>
        <v>0</v>
      </c>
      <c r="I48" s="18">
        <f>Model!$W$31*((drdp!C48)*AMIL!$B48+(drdp!F48)*AMIL!$C48+(drdp!I48)*AMIL!$D48)</f>
        <v>0</v>
      </c>
      <c r="J48" s="18">
        <f>Model!$W$31*((drdp!D48)*AMIL!$B48+(drdp!G48)*AMIL!$C48+(drdp!J48)*AMIL!$D48)</f>
        <v>0</v>
      </c>
      <c r="K48" s="21">
        <f>SUM(E$3:E47)+H48</f>
        <v>0</v>
      </c>
      <c r="L48" s="21">
        <f>SUM(F$3:F47)+I48</f>
        <v>0</v>
      </c>
      <c r="M48" s="21">
        <f>SUM(G$3:G47)+J48</f>
        <v>0</v>
      </c>
      <c r="N48" s="21"/>
      <c r="O48" s="21"/>
      <c r="P48" s="21"/>
      <c r="Q48" s="19">
        <f t="shared" si="1"/>
        <v>0</v>
      </c>
      <c r="R48" s="19">
        <f t="shared" si="1"/>
        <v>0</v>
      </c>
      <c r="S48" s="19">
        <f t="shared" si="1"/>
        <v>0</v>
      </c>
      <c r="T48" s="19">
        <f t="shared" si="2"/>
        <v>0</v>
      </c>
      <c r="U48" s="19">
        <f t="shared" si="3"/>
        <v>0</v>
      </c>
      <c r="V48" s="19">
        <f t="shared" si="4"/>
        <v>0</v>
      </c>
    </row>
    <row r="49" spans="1:22" x14ac:dyDescent="0.25">
      <c r="A49" s="26">
        <f>Wellpath!E49</f>
        <v>4600</v>
      </c>
      <c r="B49" s="22">
        <v>0</v>
      </c>
      <c r="C49" s="22">
        <v>0</v>
      </c>
      <c r="D49" s="22">
        <f>SIN(Wellpath!L49) * SIN(Wellpath!O49) / (Bfield * COS(Dip))</f>
        <v>0</v>
      </c>
      <c r="E49" s="20">
        <f>Model!$W$31*((drdp!B49+drdp!K49)*AMIL!$B49+(drdp!E49+drdp!N49)*AMIL!$C49+(drdp!H49+drdp!Q49)*AMIL!$D49)</f>
        <v>0</v>
      </c>
      <c r="F49" s="20">
        <f>Model!$W$31*((drdp!C49+drdp!L49)*AMIL!$B49+(drdp!F49+drdp!O49)*AMIL!$C49+(drdp!I49+drdp!R49)*AMIL!$D49)</f>
        <v>0</v>
      </c>
      <c r="G49" s="20">
        <f>Model!$W$31*((drdp!D49+drdp!M49)*AMIL!$B49+(drdp!G49+drdp!P49)*AMIL!$C49+(drdp!J49+drdp!S49)*AMIL!$D49)</f>
        <v>0</v>
      </c>
      <c r="H49" s="18">
        <f>Model!$W$31*((drdp!B49)*AMIL!$B49+(drdp!E49)*AMIL!$C49+(drdp!H49)*AMIL!$D49)</f>
        <v>0</v>
      </c>
      <c r="I49" s="18">
        <f>Model!$W$31*((drdp!C49)*AMIL!$B49+(drdp!F49)*AMIL!$C49+(drdp!I49)*AMIL!$D49)</f>
        <v>0</v>
      </c>
      <c r="J49" s="18">
        <f>Model!$W$31*((drdp!D49)*AMIL!$B49+(drdp!G49)*AMIL!$C49+(drdp!J49)*AMIL!$D49)</f>
        <v>0</v>
      </c>
      <c r="K49" s="21">
        <f>SUM(E$3:E48)+H49</f>
        <v>0</v>
      </c>
      <c r="L49" s="21">
        <f>SUM(F$3:F48)+I49</f>
        <v>0</v>
      </c>
      <c r="M49" s="21">
        <f>SUM(G$3:G48)+J49</f>
        <v>0</v>
      </c>
      <c r="N49" s="21"/>
      <c r="O49" s="21"/>
      <c r="P49" s="21"/>
      <c r="Q49" s="19">
        <f t="shared" si="1"/>
        <v>0</v>
      </c>
      <c r="R49" s="19">
        <f t="shared" si="1"/>
        <v>0</v>
      </c>
      <c r="S49" s="19">
        <f t="shared" si="1"/>
        <v>0</v>
      </c>
      <c r="T49" s="19">
        <f t="shared" si="2"/>
        <v>0</v>
      </c>
      <c r="U49" s="19">
        <f t="shared" si="3"/>
        <v>0</v>
      </c>
      <c r="V49" s="19">
        <f t="shared" si="4"/>
        <v>0</v>
      </c>
    </row>
    <row r="50" spans="1:22" x14ac:dyDescent="0.25">
      <c r="A50" s="26">
        <f>Wellpath!E50</f>
        <v>4700</v>
      </c>
      <c r="B50" s="22">
        <v>0</v>
      </c>
      <c r="C50" s="22">
        <v>0</v>
      </c>
      <c r="D50" s="22">
        <f>SIN(Wellpath!L50) * SIN(Wellpath!O50) / (Bfield * COS(Dip))</f>
        <v>0</v>
      </c>
      <c r="E50" s="20">
        <f>Model!$W$31*((drdp!B50+drdp!K50)*AMIL!$B50+(drdp!E50+drdp!N50)*AMIL!$C50+(drdp!H50+drdp!Q50)*AMIL!$D50)</f>
        <v>0</v>
      </c>
      <c r="F50" s="20">
        <f>Model!$W$31*((drdp!C50+drdp!L50)*AMIL!$B50+(drdp!F50+drdp!O50)*AMIL!$C50+(drdp!I50+drdp!R50)*AMIL!$D50)</f>
        <v>0</v>
      </c>
      <c r="G50" s="20">
        <f>Model!$W$31*((drdp!D50+drdp!M50)*AMIL!$B50+(drdp!G50+drdp!P50)*AMIL!$C50+(drdp!J50+drdp!S50)*AMIL!$D50)</f>
        <v>0</v>
      </c>
      <c r="H50" s="18">
        <f>Model!$W$31*((drdp!B50)*AMIL!$B50+(drdp!E50)*AMIL!$C50+(drdp!H50)*AMIL!$D50)</f>
        <v>0</v>
      </c>
      <c r="I50" s="18">
        <f>Model!$W$31*((drdp!C50)*AMIL!$B50+(drdp!F50)*AMIL!$C50+(drdp!I50)*AMIL!$D50)</f>
        <v>0</v>
      </c>
      <c r="J50" s="18">
        <f>Model!$W$31*((drdp!D50)*AMIL!$B50+(drdp!G50)*AMIL!$C50+(drdp!J50)*AMIL!$D50)</f>
        <v>0</v>
      </c>
      <c r="K50" s="21">
        <f>SUM(E$3:E49)+H50</f>
        <v>0</v>
      </c>
      <c r="L50" s="21">
        <f>SUM(F$3:F49)+I50</f>
        <v>0</v>
      </c>
      <c r="M50" s="21">
        <f>SUM(G$3:G49)+J50</f>
        <v>0</v>
      </c>
      <c r="N50" s="21"/>
      <c r="O50" s="21"/>
      <c r="P50" s="21"/>
      <c r="Q50" s="19">
        <f t="shared" si="1"/>
        <v>0</v>
      </c>
      <c r="R50" s="19">
        <f t="shared" si="1"/>
        <v>0</v>
      </c>
      <c r="S50" s="19">
        <f t="shared" si="1"/>
        <v>0</v>
      </c>
      <c r="T50" s="19">
        <f t="shared" si="2"/>
        <v>0</v>
      </c>
      <c r="U50" s="19">
        <f t="shared" si="3"/>
        <v>0</v>
      </c>
      <c r="V50" s="19">
        <f t="shared" si="4"/>
        <v>0</v>
      </c>
    </row>
    <row r="51" spans="1:22" x14ac:dyDescent="0.25">
      <c r="A51" s="26">
        <f>Wellpath!E51</f>
        <v>4800</v>
      </c>
      <c r="B51" s="22">
        <v>0</v>
      </c>
      <c r="C51" s="22">
        <v>0</v>
      </c>
      <c r="D51" s="22">
        <f>SIN(Wellpath!L51) * SIN(Wellpath!O51) / (Bfield * COS(Dip))</f>
        <v>0</v>
      </c>
      <c r="E51" s="20">
        <f>Model!$W$31*((drdp!B51+drdp!K51)*AMIL!$B51+(drdp!E51+drdp!N51)*AMIL!$C51+(drdp!H51+drdp!Q51)*AMIL!$D51)</f>
        <v>0</v>
      </c>
      <c r="F51" s="20">
        <f>Model!$W$31*((drdp!C51+drdp!L51)*AMIL!$B51+(drdp!F51+drdp!O51)*AMIL!$C51+(drdp!I51+drdp!R51)*AMIL!$D51)</f>
        <v>0</v>
      </c>
      <c r="G51" s="20">
        <f>Model!$W$31*((drdp!D51+drdp!M51)*AMIL!$B51+(drdp!G51+drdp!P51)*AMIL!$C51+(drdp!J51+drdp!S51)*AMIL!$D51)</f>
        <v>0</v>
      </c>
      <c r="H51" s="18">
        <f>Model!$W$31*((drdp!B51)*AMIL!$B51+(drdp!E51)*AMIL!$C51+(drdp!H51)*AMIL!$D51)</f>
        <v>0</v>
      </c>
      <c r="I51" s="18">
        <f>Model!$W$31*((drdp!C51)*AMIL!$B51+(drdp!F51)*AMIL!$C51+(drdp!I51)*AMIL!$D51)</f>
        <v>0</v>
      </c>
      <c r="J51" s="18">
        <f>Model!$W$31*((drdp!D51)*AMIL!$B51+(drdp!G51)*AMIL!$C51+(drdp!J51)*AMIL!$D51)</f>
        <v>0</v>
      </c>
      <c r="K51" s="21">
        <f>SUM(E$3:E50)+H51</f>
        <v>0</v>
      </c>
      <c r="L51" s="21">
        <f>SUM(F$3:F50)+I51</f>
        <v>0</v>
      </c>
      <c r="M51" s="21">
        <f>SUM(G$3:G50)+J51</f>
        <v>0</v>
      </c>
      <c r="N51" s="21"/>
      <c r="O51" s="21"/>
      <c r="P51" s="21"/>
      <c r="Q51" s="19">
        <f t="shared" si="1"/>
        <v>0</v>
      </c>
      <c r="R51" s="19">
        <f t="shared" si="1"/>
        <v>0</v>
      </c>
      <c r="S51" s="19">
        <f t="shared" si="1"/>
        <v>0</v>
      </c>
      <c r="T51" s="19">
        <f t="shared" si="2"/>
        <v>0</v>
      </c>
      <c r="U51" s="19">
        <f t="shared" si="3"/>
        <v>0</v>
      </c>
      <c r="V51" s="19">
        <f t="shared" si="4"/>
        <v>0</v>
      </c>
    </row>
    <row r="52" spans="1:22" x14ac:dyDescent="0.25">
      <c r="A52" s="26">
        <f>Wellpath!E52</f>
        <v>4900</v>
      </c>
      <c r="B52" s="22">
        <v>0</v>
      </c>
      <c r="C52" s="22">
        <v>0</v>
      </c>
      <c r="D52" s="22">
        <f>SIN(Wellpath!L52) * SIN(Wellpath!O52) / (Bfield * COS(Dip))</f>
        <v>0</v>
      </c>
      <c r="E52" s="20">
        <f>Model!$W$31*((drdp!B52+drdp!K52)*AMIL!$B52+(drdp!E52+drdp!N52)*AMIL!$C52+(drdp!H52+drdp!Q52)*AMIL!$D52)</f>
        <v>0</v>
      </c>
      <c r="F52" s="20">
        <f>Model!$W$31*((drdp!C52+drdp!L52)*AMIL!$B52+(drdp!F52+drdp!O52)*AMIL!$C52+(drdp!I52+drdp!R52)*AMIL!$D52)</f>
        <v>0</v>
      </c>
      <c r="G52" s="20">
        <f>Model!$W$31*((drdp!D52+drdp!M52)*AMIL!$B52+(drdp!G52+drdp!P52)*AMIL!$C52+(drdp!J52+drdp!S52)*AMIL!$D52)</f>
        <v>0</v>
      </c>
      <c r="H52" s="18">
        <f>Model!$W$31*((drdp!B52)*AMIL!$B52+(drdp!E52)*AMIL!$C52+(drdp!H52)*AMIL!$D52)</f>
        <v>0</v>
      </c>
      <c r="I52" s="18">
        <f>Model!$W$31*((drdp!C52)*AMIL!$B52+(drdp!F52)*AMIL!$C52+(drdp!I52)*AMIL!$D52)</f>
        <v>0</v>
      </c>
      <c r="J52" s="18">
        <f>Model!$W$31*((drdp!D52)*AMIL!$B52+(drdp!G52)*AMIL!$C52+(drdp!J52)*AMIL!$D52)</f>
        <v>0</v>
      </c>
      <c r="K52" s="21">
        <f>SUM(E$3:E51)+H52</f>
        <v>0</v>
      </c>
      <c r="L52" s="21">
        <f>SUM(F$3:F51)+I52</f>
        <v>0</v>
      </c>
      <c r="M52" s="21">
        <f>SUM(G$3:G51)+J52</f>
        <v>0</v>
      </c>
      <c r="N52" s="21"/>
      <c r="O52" s="21"/>
      <c r="P52" s="21"/>
      <c r="Q52" s="19">
        <f t="shared" si="1"/>
        <v>0</v>
      </c>
      <c r="R52" s="19">
        <f t="shared" si="1"/>
        <v>0</v>
      </c>
      <c r="S52" s="19">
        <f t="shared" si="1"/>
        <v>0</v>
      </c>
      <c r="T52" s="19">
        <f t="shared" si="2"/>
        <v>0</v>
      </c>
      <c r="U52" s="19">
        <f t="shared" si="3"/>
        <v>0</v>
      </c>
      <c r="V52" s="19">
        <f t="shared" si="4"/>
        <v>0</v>
      </c>
    </row>
    <row r="53" spans="1:22" x14ac:dyDescent="0.25">
      <c r="A53" s="26">
        <f>Wellpath!E53</f>
        <v>5000</v>
      </c>
      <c r="B53" s="22">
        <v>0</v>
      </c>
      <c r="C53" s="22">
        <v>0</v>
      </c>
      <c r="D53" s="22">
        <f>SIN(Wellpath!L53) * SIN(Wellpath!O53) / (Bfield * COS(Dip))</f>
        <v>0</v>
      </c>
      <c r="E53" s="20">
        <f>Model!$W$31*((drdp!B53+drdp!K53)*AMIL!$B53+(drdp!E53+drdp!N53)*AMIL!$C53+(drdp!H53+drdp!Q53)*AMIL!$D53)</f>
        <v>0</v>
      </c>
      <c r="F53" s="20">
        <f>Model!$W$31*((drdp!C53+drdp!L53)*AMIL!$B53+(drdp!F53+drdp!O53)*AMIL!$C53+(drdp!I53+drdp!R53)*AMIL!$D53)</f>
        <v>0</v>
      </c>
      <c r="G53" s="20">
        <f>Model!$W$31*((drdp!D53+drdp!M53)*AMIL!$B53+(drdp!G53+drdp!P53)*AMIL!$C53+(drdp!J53+drdp!S53)*AMIL!$D53)</f>
        <v>0</v>
      </c>
      <c r="H53" s="18">
        <f>Model!$W$31*((drdp!B53)*AMIL!$B53+(drdp!E53)*AMIL!$C53+(drdp!H53)*AMIL!$D53)</f>
        <v>0</v>
      </c>
      <c r="I53" s="18">
        <f>Model!$W$31*((drdp!C53)*AMIL!$B53+(drdp!F53)*AMIL!$C53+(drdp!I53)*AMIL!$D53)</f>
        <v>0</v>
      </c>
      <c r="J53" s="18">
        <f>Model!$W$31*((drdp!D53)*AMIL!$B53+(drdp!G53)*AMIL!$C53+(drdp!J53)*AMIL!$D53)</f>
        <v>0</v>
      </c>
      <c r="K53" s="21">
        <f>SUM(E$3:E52)+H53</f>
        <v>0</v>
      </c>
      <c r="L53" s="21">
        <f>SUM(F$3:F52)+I53</f>
        <v>0</v>
      </c>
      <c r="M53" s="21">
        <f>SUM(G$3:G52)+J53</f>
        <v>0</v>
      </c>
      <c r="N53" s="21"/>
      <c r="O53" s="21"/>
      <c r="P53" s="21"/>
      <c r="Q53" s="19">
        <f t="shared" si="1"/>
        <v>0</v>
      </c>
      <c r="R53" s="19">
        <f t="shared" si="1"/>
        <v>0</v>
      </c>
      <c r="S53" s="19">
        <f t="shared" si="1"/>
        <v>0</v>
      </c>
      <c r="T53" s="19">
        <f t="shared" si="2"/>
        <v>0</v>
      </c>
      <c r="U53" s="19">
        <f t="shared" si="3"/>
        <v>0</v>
      </c>
      <c r="V53" s="19">
        <f t="shared" si="4"/>
        <v>0</v>
      </c>
    </row>
    <row r="54" spans="1:22" x14ac:dyDescent="0.25">
      <c r="A54" s="26">
        <f>Wellpath!E54</f>
        <v>5100</v>
      </c>
      <c r="B54" s="22">
        <v>0</v>
      </c>
      <c r="C54" s="22">
        <v>0</v>
      </c>
      <c r="D54" s="22">
        <f>SIN(Wellpath!L54) * SIN(Wellpath!O54) / (Bfield * COS(Dip))</f>
        <v>2.0057882377376521E-6</v>
      </c>
      <c r="E54" s="20">
        <f>Model!$W$31*((drdp!B54+drdp!K54)*AMIL!$B54+(drdp!E54+drdp!N54)*AMIL!$C54+(drdp!H54+drdp!Q54)*AMIL!$D54)</f>
        <v>-9.2960198130528514E-4</v>
      </c>
      <c r="F54" s="20">
        <f>Model!$W$31*((drdp!C54+drdp!L54)*AMIL!$B54+(drdp!F54+drdp!O54)*AMIL!$C54+(drdp!I54+drdp!R54)*AMIL!$D54)</f>
        <v>6.9577793266403292E-3</v>
      </c>
      <c r="G54" s="20">
        <f>Model!$W$31*((drdp!D54+drdp!M54)*AMIL!$B54+(drdp!G54+drdp!P54)*AMIL!$C54+(drdp!J54+drdp!S54)*AMIL!$D54)</f>
        <v>0</v>
      </c>
      <c r="H54" s="18">
        <f>Model!$W$31*((drdp!B54)*AMIL!$B54+(drdp!E54)*AMIL!$C54+(drdp!H54)*AMIL!$D54)</f>
        <v>-4.6480099065264257E-4</v>
      </c>
      <c r="I54" s="18">
        <f>Model!$W$31*((drdp!C54)*AMIL!$B54+(drdp!F54)*AMIL!$C54+(drdp!I54)*AMIL!$D54)</f>
        <v>3.4788896633201646E-3</v>
      </c>
      <c r="J54" s="18">
        <f>Model!$W$31*((drdp!D54)*AMIL!$B54+(drdp!G54)*AMIL!$C54+(drdp!J54)*AMIL!$D54)</f>
        <v>0</v>
      </c>
      <c r="K54" s="21">
        <f>SUM(E$3:E53)+H54</f>
        <v>-4.6480099065264257E-4</v>
      </c>
      <c r="L54" s="21">
        <f>SUM(F$3:F53)+I54</f>
        <v>3.4788896633201646E-3</v>
      </c>
      <c r="M54" s="21">
        <f>SUM(G$3:G53)+J54</f>
        <v>0</v>
      </c>
      <c r="N54" s="21"/>
      <c r="O54" s="21"/>
      <c r="P54" s="21"/>
      <c r="Q54" s="19">
        <f t="shared" si="1"/>
        <v>2.1603996091167793E-7</v>
      </c>
      <c r="R54" s="19">
        <f t="shared" si="1"/>
        <v>1.2102673289555888E-5</v>
      </c>
      <c r="S54" s="19">
        <f t="shared" si="1"/>
        <v>0</v>
      </c>
      <c r="T54" s="19">
        <f t="shared" si="2"/>
        <v>-1.6169913618824506E-6</v>
      </c>
      <c r="U54" s="19">
        <f t="shared" si="3"/>
        <v>0</v>
      </c>
      <c r="V54" s="19">
        <f t="shared" si="4"/>
        <v>0</v>
      </c>
    </row>
    <row r="55" spans="1:22" x14ac:dyDescent="0.25">
      <c r="A55" s="26">
        <f>Wellpath!E55</f>
        <v>5200</v>
      </c>
      <c r="B55" s="22">
        <v>0</v>
      </c>
      <c r="C55" s="22">
        <v>0</v>
      </c>
      <c r="D55" s="22">
        <f>SIN(Wellpath!L55) * SIN(Wellpath!O55) / (Bfield * COS(Dip))</f>
        <v>4.0080424728048976E-6</v>
      </c>
      <c r="E55" s="20">
        <f>Model!$W$31*((drdp!B55+drdp!K55)*AMIL!$B55+(drdp!E55+drdp!N55)*AMIL!$C55+(drdp!H55+drdp!Q55)*AMIL!$D55)</f>
        <v>-3.2143104945931964E-3</v>
      </c>
      <c r="F55" s="20">
        <f>Model!$W$31*((drdp!C55+drdp!L55)*AMIL!$B55+(drdp!F55+drdp!O55)*AMIL!$C55+(drdp!I55+drdp!R55)*AMIL!$D55)</f>
        <v>1.3534168443019978E-2</v>
      </c>
      <c r="G55" s="20">
        <f>Model!$W$31*((drdp!D55+drdp!M55)*AMIL!$B55+(drdp!G55+drdp!P55)*AMIL!$C55+(drdp!J55+drdp!S55)*AMIL!$D55)</f>
        <v>0</v>
      </c>
      <c r="H55" s="18">
        <f>Model!$W$31*((drdp!B55)*AMIL!$B55+(drdp!E55)*AMIL!$C55+(drdp!H55)*AMIL!$D55)</f>
        <v>-1.6071552472965982E-3</v>
      </c>
      <c r="I55" s="18">
        <f>Model!$W$31*((drdp!C55)*AMIL!$B55+(drdp!F55)*AMIL!$C55+(drdp!I55)*AMIL!$D55)</f>
        <v>6.7670842215099888E-3</v>
      </c>
      <c r="J55" s="18">
        <f>Model!$W$31*((drdp!D55)*AMIL!$B55+(drdp!G55)*AMIL!$C55+(drdp!J55)*AMIL!$D55)</f>
        <v>0</v>
      </c>
      <c r="K55" s="21">
        <f>SUM(E$3:E54)+H55</f>
        <v>-2.5367572286018832E-3</v>
      </c>
      <c r="L55" s="21">
        <f>SUM(F$3:F54)+I55</f>
        <v>1.3724863548150317E-2</v>
      </c>
      <c r="M55" s="21">
        <f>SUM(G$3:G54)+J55</f>
        <v>0</v>
      </c>
      <c r="N55" s="21"/>
      <c r="O55" s="21"/>
      <c r="P55" s="21"/>
      <c r="Q55" s="19">
        <f t="shared" si="1"/>
        <v>6.4351372368639071E-6</v>
      </c>
      <c r="R55" s="19">
        <f t="shared" si="1"/>
        <v>1.8837187941534532E-4</v>
      </c>
      <c r="S55" s="19">
        <f t="shared" si="1"/>
        <v>0</v>
      </c>
      <c r="T55" s="19">
        <f t="shared" si="2"/>
        <v>-3.4816646817344809E-5</v>
      </c>
      <c r="U55" s="19">
        <f t="shared" si="3"/>
        <v>0</v>
      </c>
      <c r="V55" s="19">
        <f t="shared" si="4"/>
        <v>0</v>
      </c>
    </row>
    <row r="56" spans="1:22" x14ac:dyDescent="0.25">
      <c r="A56" s="26">
        <f>Wellpath!E56</f>
        <v>5300</v>
      </c>
      <c r="B56" s="22">
        <v>0</v>
      </c>
      <c r="C56" s="22">
        <v>0</v>
      </c>
      <c r="D56" s="22">
        <f>SIN(Wellpath!L56) * SIN(Wellpath!O56) / (Bfield * COS(Dip))</f>
        <v>5.9966211363631136E-6</v>
      </c>
      <c r="E56" s="20">
        <f>Model!$W$31*((drdp!B56+drdp!K56)*AMIL!$B56+(drdp!E56+drdp!N56)*AMIL!$C56+(drdp!H56+drdp!Q56)*AMIL!$D56)</f>
        <v>-6.8228768602463337E-3</v>
      </c>
      <c r="F56" s="20">
        <f>Model!$W$31*((drdp!C56+drdp!L56)*AMIL!$B56+(drdp!F56+drdp!O56)*AMIL!$C56+(drdp!I56+drdp!R56)*AMIL!$D56)</f>
        <v>1.9636763807226894E-2</v>
      </c>
      <c r="G56" s="20">
        <f>Model!$W$31*((drdp!D56+drdp!M56)*AMIL!$B56+(drdp!G56+drdp!P56)*AMIL!$C56+(drdp!J56+drdp!S56)*AMIL!$D56)</f>
        <v>0</v>
      </c>
      <c r="H56" s="18">
        <f>Model!$W$31*((drdp!B56)*AMIL!$B56+(drdp!E56)*AMIL!$C56+(drdp!H56)*AMIL!$D56)</f>
        <v>-3.4114384301231668E-3</v>
      </c>
      <c r="I56" s="18">
        <f>Model!$W$31*((drdp!C56)*AMIL!$B56+(drdp!F56)*AMIL!$C56+(drdp!I56)*AMIL!$D56)</f>
        <v>9.8183819036134472E-3</v>
      </c>
      <c r="J56" s="18">
        <f>Model!$W$31*((drdp!D56)*AMIL!$B56+(drdp!G56)*AMIL!$C56+(drdp!J56)*AMIL!$D56)</f>
        <v>0</v>
      </c>
      <c r="K56" s="21">
        <f>SUM(E$3:E55)+H56</f>
        <v>-7.5553509060216489E-3</v>
      </c>
      <c r="L56" s="21">
        <f>SUM(F$3:F55)+I56</f>
        <v>3.0310329673273753E-2</v>
      </c>
      <c r="M56" s="21">
        <f>SUM(G$3:G55)+J56</f>
        <v>0</v>
      </c>
      <c r="N56" s="21"/>
      <c r="O56" s="21"/>
      <c r="P56" s="21"/>
      <c r="Q56" s="19">
        <f t="shared" si="1"/>
        <v>5.7083327313122151E-5</v>
      </c>
      <c r="R56" s="19">
        <f t="shared" si="1"/>
        <v>9.187160849025394E-4</v>
      </c>
      <c r="S56" s="19">
        <f t="shared" si="1"/>
        <v>0</v>
      </c>
      <c r="T56" s="19">
        <f t="shared" si="2"/>
        <v>-2.2900517675878372E-4</v>
      </c>
      <c r="U56" s="19">
        <f t="shared" si="3"/>
        <v>0</v>
      </c>
      <c r="V56" s="19">
        <f t="shared" si="4"/>
        <v>0</v>
      </c>
    </row>
    <row r="57" spans="1:22" x14ac:dyDescent="0.25">
      <c r="A57" s="26">
        <f>Wellpath!E57</f>
        <v>5400</v>
      </c>
      <c r="B57" s="22">
        <v>0</v>
      </c>
      <c r="C57" s="22">
        <v>0</v>
      </c>
      <c r="D57" s="22">
        <f>SIN(Wellpath!L57) * SIN(Wellpath!O57) / (Bfield * COS(Dip))</f>
        <v>7.9711979661587505E-6</v>
      </c>
      <c r="E57" s="20">
        <f>Model!$W$31*((drdp!B57+drdp!K57)*AMIL!$B57+(drdp!E57+drdp!N57)*AMIL!$C57+(drdp!H57+drdp!Q57)*AMIL!$D57)</f>
        <v>-1.1725151788536637E-2</v>
      </c>
      <c r="F57" s="20">
        <f>Model!$W$31*((drdp!C57+drdp!L57)*AMIL!$B57+(drdp!F57+drdp!O57)*AMIL!$C57+(drdp!I57+drdp!R57)*AMIL!$D57)</f>
        <v>2.5225084128920237E-2</v>
      </c>
      <c r="G57" s="20">
        <f>Model!$W$31*((drdp!D57+drdp!M57)*AMIL!$B57+(drdp!G57+drdp!P57)*AMIL!$C57+(drdp!J57+drdp!S57)*AMIL!$D57)</f>
        <v>0</v>
      </c>
      <c r="H57" s="18">
        <f>Model!$W$31*((drdp!B57)*AMIL!$B57+(drdp!E57)*AMIL!$C57+(drdp!H57)*AMIL!$D57)</f>
        <v>-5.8625758942683183E-3</v>
      </c>
      <c r="I57" s="18">
        <f>Model!$W$31*((drdp!C57)*AMIL!$B57+(drdp!F57)*AMIL!$C57+(drdp!I57)*AMIL!$D57)</f>
        <v>1.2612542064460119E-2</v>
      </c>
      <c r="J57" s="18">
        <f>Model!$W$31*((drdp!D57)*AMIL!$B57+(drdp!G57)*AMIL!$C57+(drdp!J57)*AMIL!$D57)</f>
        <v>0</v>
      </c>
      <c r="K57" s="21">
        <f>SUM(E$3:E56)+H57</f>
        <v>-1.6829365230413132E-2</v>
      </c>
      <c r="L57" s="21">
        <f>SUM(F$3:F56)+I57</f>
        <v>5.2741253641347324E-2</v>
      </c>
      <c r="M57" s="21">
        <f>SUM(G$3:G56)+J57</f>
        <v>0</v>
      </c>
      <c r="N57" s="21"/>
      <c r="O57" s="21"/>
      <c r="P57" s="21"/>
      <c r="Q57" s="19">
        <f t="shared" si="1"/>
        <v>2.8322753405863845E-4</v>
      </c>
      <c r="R57" s="19">
        <f t="shared" si="1"/>
        <v>2.7816398356609322E-3</v>
      </c>
      <c r="S57" s="19">
        <f t="shared" si="1"/>
        <v>0</v>
      </c>
      <c r="T57" s="19">
        <f t="shared" si="2"/>
        <v>-8.876018202400906E-4</v>
      </c>
      <c r="U57" s="19">
        <f t="shared" si="3"/>
        <v>0</v>
      </c>
      <c r="V57" s="19">
        <f t="shared" si="4"/>
        <v>0</v>
      </c>
    </row>
    <row r="58" spans="1:22" x14ac:dyDescent="0.25">
      <c r="A58" s="26">
        <f>Wellpath!E58</f>
        <v>5500</v>
      </c>
      <c r="B58" s="22">
        <v>0</v>
      </c>
      <c r="C58" s="22">
        <v>0</v>
      </c>
      <c r="D58" s="22">
        <f>SIN(Wellpath!L58) * SIN(Wellpath!O58) / (Bfield * COS(Dip))</f>
        <v>9.9217833174036374E-6</v>
      </c>
      <c r="E58" s="20">
        <f>Model!$W$31*((drdp!B58+drdp!K58)*AMIL!$B58+(drdp!E58+drdp!N58)*AMIL!$C58+(drdp!H58+drdp!Q58)*AMIL!$D58)</f>
        <v>-1.1208280641935835E-2</v>
      </c>
      <c r="F58" s="20">
        <f>Model!$W$31*((drdp!C58+drdp!L58)*AMIL!$B58+(drdp!F58+drdp!O58)*AMIL!$C58+(drdp!I58+drdp!R58)*AMIL!$D58)</f>
        <v>1.8967275183086708E-2</v>
      </c>
      <c r="G58" s="20">
        <f>Model!$W$31*((drdp!D58+drdp!M58)*AMIL!$B58+(drdp!G58+drdp!P58)*AMIL!$C58+(drdp!J58+drdp!S58)*AMIL!$D58)</f>
        <v>0</v>
      </c>
      <c r="H58" s="18">
        <f>Model!$W$31*((drdp!B58)*AMIL!$B58+(drdp!E58)*AMIL!$C58+(drdp!H58)*AMIL!$D58)</f>
        <v>-8.9280553145896484E-3</v>
      </c>
      <c r="I58" s="18">
        <f>Model!$W$31*((drdp!C58)*AMIL!$B58+(drdp!F58)*AMIL!$C58+(drdp!I58)*AMIL!$D58)</f>
        <v>1.5108551205262643E-2</v>
      </c>
      <c r="J58" s="18">
        <f>Model!$W$31*((drdp!D58)*AMIL!$B58+(drdp!G58)*AMIL!$C58+(drdp!J58)*AMIL!$D58)</f>
        <v>0</v>
      </c>
      <c r="K58" s="21">
        <f>SUM(E$3:E57)+H58</f>
        <v>-3.1619996439271103E-2</v>
      </c>
      <c r="L58" s="21">
        <f>SUM(F$3:F57)+I58</f>
        <v>8.0462346911070071E-2</v>
      </c>
      <c r="M58" s="21">
        <f>SUM(G$3:G57)+J58</f>
        <v>0</v>
      </c>
      <c r="N58" s="21"/>
      <c r="O58" s="21"/>
      <c r="P58" s="21"/>
      <c r="Q58" s="19">
        <f t="shared" si="1"/>
        <v>9.9982417481951722E-4</v>
      </c>
      <c r="R58" s="19">
        <f t="shared" si="1"/>
        <v>6.4741892704373877E-3</v>
      </c>
      <c r="S58" s="19">
        <f t="shared" si="1"/>
        <v>0</v>
      </c>
      <c r="T58" s="19">
        <f t="shared" si="2"/>
        <v>-2.5442191228234319E-3</v>
      </c>
      <c r="U58" s="19">
        <f t="shared" si="3"/>
        <v>0</v>
      </c>
      <c r="V58" s="19">
        <f t="shared" si="4"/>
        <v>0</v>
      </c>
    </row>
    <row r="59" spans="1:22" x14ac:dyDescent="0.25">
      <c r="A59" s="26">
        <f>Wellpath!E59</f>
        <v>5525.54</v>
      </c>
      <c r="B59" s="22">
        <v>0</v>
      </c>
      <c r="C59" s="22">
        <v>0</v>
      </c>
      <c r="D59" s="22">
        <f>SIN(Wellpath!L59) * SIN(Wellpath!O59) / (Bfield * COS(Dip))</f>
        <v>1.0416666666666663E-5</v>
      </c>
      <c r="E59" s="20">
        <f>Model!$W$31*((drdp!B59+drdp!K59)*AMIL!$B59+(drdp!E59+drdp!N59)*AMIL!$C59+(drdp!H59+drdp!Q59)*AMIL!$D59)</f>
        <v>-9.8074438491957371E-3</v>
      </c>
      <c r="F59" s="20">
        <f>Model!$W$31*((drdp!C59+drdp!L59)*AMIL!$B59+(drdp!F59+drdp!O59)*AMIL!$C59+(drdp!I59+drdp!R59)*AMIL!$D59)</f>
        <v>1.5695191033499204E-2</v>
      </c>
      <c r="G59" s="20">
        <f>Model!$W$31*((drdp!D59+drdp!M59)*AMIL!$B59+(drdp!G59+drdp!P59)*AMIL!$C59+(drdp!J59+drdp!S59)*AMIL!$D59)</f>
        <v>0</v>
      </c>
      <c r="H59" s="18">
        <f>Model!$W$31*((drdp!B59)*AMIL!$B59+(drdp!E59)*AMIL!$C59+(drdp!H59)*AMIL!$D59)</f>
        <v>-2.5048211590845814E-3</v>
      </c>
      <c r="I59" s="18">
        <f>Model!$W$31*((drdp!C59)*AMIL!$B59+(drdp!F59)*AMIL!$C59+(drdp!I59)*AMIL!$D59)</f>
        <v>4.0085517899556816E-3</v>
      </c>
      <c r="J59" s="18">
        <f>Model!$W$31*((drdp!D59)*AMIL!$B59+(drdp!G59)*AMIL!$C59+(drdp!J59)*AMIL!$D59)</f>
        <v>0</v>
      </c>
      <c r="K59" s="21">
        <f>SUM(E$3:E58)+H59</f>
        <v>-3.6405042925701875E-2</v>
      </c>
      <c r="L59" s="21">
        <f>SUM(F$3:F58)+I59</f>
        <v>8.832962267884982E-2</v>
      </c>
      <c r="M59" s="21">
        <f>SUM(G$3:G58)+J59</f>
        <v>0</v>
      </c>
      <c r="N59" s="21"/>
      <c r="O59" s="21"/>
      <c r="P59" s="21"/>
      <c r="Q59" s="19">
        <f t="shared" si="1"/>
        <v>1.325327150422196E-3</v>
      </c>
      <c r="R59" s="19">
        <f t="shared" si="1"/>
        <v>7.8021222425879808E-3</v>
      </c>
      <c r="S59" s="19">
        <f t="shared" si="1"/>
        <v>0</v>
      </c>
      <c r="T59" s="19">
        <f t="shared" si="2"/>
        <v>-3.2156437052345776E-3</v>
      </c>
      <c r="U59" s="19">
        <f t="shared" si="3"/>
        <v>0</v>
      </c>
      <c r="V59" s="19">
        <f t="shared" si="4"/>
        <v>0</v>
      </c>
    </row>
    <row r="60" spans="1:22" x14ac:dyDescent="0.25">
      <c r="A60" s="26">
        <f>Wellpath!E60</f>
        <v>5600</v>
      </c>
      <c r="B60" s="22">
        <v>0</v>
      </c>
      <c r="C60" s="22">
        <v>0</v>
      </c>
      <c r="D60" s="22">
        <f>SIN(Wellpath!L60) * SIN(Wellpath!O60) / (Bfield * COS(Dip))</f>
        <v>1.1557212166861011E-5</v>
      </c>
      <c r="E60" s="20">
        <f>Model!$W$31*((drdp!B60+drdp!K60)*AMIL!$B60+(drdp!E60+drdp!N60)*AMIL!$C60+(drdp!H60+drdp!Q60)*AMIL!$D60)</f>
        <v>-2.0882832607862299E-2</v>
      </c>
      <c r="F60" s="20">
        <f>Model!$W$31*((drdp!C60+drdp!L60)*AMIL!$B60+(drdp!F60+drdp!O60)*AMIL!$C60+(drdp!I60+drdp!R60)*AMIL!$D60)</f>
        <v>2.857460805352623E-2</v>
      </c>
      <c r="G60" s="20">
        <f>Model!$W$31*((drdp!D60+drdp!M60)*AMIL!$B60+(drdp!G60+drdp!P60)*AMIL!$C60+(drdp!J60+drdp!S60)*AMIL!$D60)</f>
        <v>0</v>
      </c>
      <c r="H60" s="18">
        <f>Model!$W$31*((drdp!B60)*AMIL!$B60+(drdp!E60)*AMIL!$C60+(drdp!H60)*AMIL!$D60)</f>
        <v>-8.9128494553561161E-3</v>
      </c>
      <c r="I60" s="18">
        <f>Model!$W$31*((drdp!C60)*AMIL!$B60+(drdp!F60)*AMIL!$C60+(drdp!I60)*AMIL!$D60)</f>
        <v>1.2195720025596494E-2</v>
      </c>
      <c r="J60" s="18">
        <f>Model!$W$31*((drdp!D60)*AMIL!$B60+(drdp!G60)*AMIL!$C60+(drdp!J60)*AMIL!$D60)</f>
        <v>0</v>
      </c>
      <c r="K60" s="21">
        <f>SUM(E$3:E59)+H60</f>
        <v>-5.2620515071169147E-2</v>
      </c>
      <c r="L60" s="21">
        <f>SUM(F$3:F59)+I60</f>
        <v>0.11221198194798983</v>
      </c>
      <c r="M60" s="21">
        <f>SUM(G$3:G59)+J60</f>
        <v>0</v>
      </c>
      <c r="N60" s="21"/>
      <c r="O60" s="21"/>
      <c r="P60" s="21"/>
      <c r="Q60" s="19">
        <f t="shared" si="1"/>
        <v>2.7689186063551393E-3</v>
      </c>
      <c r="R60" s="19">
        <f t="shared" si="1"/>
        <v>1.2591528892695995E-2</v>
      </c>
      <c r="S60" s="19">
        <f t="shared" si="1"/>
        <v>0</v>
      </c>
      <c r="T60" s="19">
        <f t="shared" si="2"/>
        <v>-5.9046522872599587E-3</v>
      </c>
      <c r="U60" s="19">
        <f t="shared" si="3"/>
        <v>0</v>
      </c>
      <c r="V60" s="19">
        <f t="shared" si="4"/>
        <v>0</v>
      </c>
    </row>
    <row r="61" spans="1:22" x14ac:dyDescent="0.25">
      <c r="A61" s="26">
        <f>Wellpath!E61</f>
        <v>5700</v>
      </c>
      <c r="B61" s="22">
        <v>0</v>
      </c>
      <c r="C61" s="22">
        <v>0</v>
      </c>
      <c r="D61" s="22">
        <f>SIN(Wellpath!L61) * SIN(Wellpath!O61) / (Bfield * COS(Dip))</f>
        <v>1.3065705487064071E-5</v>
      </c>
      <c r="E61" s="20">
        <f>Model!$W$31*((drdp!B61+drdp!K61)*AMIL!$B61+(drdp!E61+drdp!N61)*AMIL!$C61+(drdp!H61+drdp!Q61)*AMIL!$D61)</f>
        <v>-3.0315986104233958E-2</v>
      </c>
      <c r="F61" s="20">
        <f>Model!$W$31*((drdp!C61+drdp!L61)*AMIL!$B61+(drdp!F61+drdp!O61)*AMIL!$C61+(drdp!I61+drdp!R61)*AMIL!$D61)</f>
        <v>3.3811454948033642E-2</v>
      </c>
      <c r="G61" s="20">
        <f>Model!$W$31*((drdp!D61+drdp!M61)*AMIL!$B61+(drdp!G61+drdp!P61)*AMIL!$C61+(drdp!J61+drdp!S61)*AMIL!$D61)</f>
        <v>0</v>
      </c>
      <c r="H61" s="18">
        <f>Model!$W$31*((drdp!B61)*AMIL!$B61+(drdp!E61)*AMIL!$C61+(drdp!H61)*AMIL!$D61)</f>
        <v>-1.5157993052116979E-2</v>
      </c>
      <c r="I61" s="18">
        <f>Model!$W$31*((drdp!C61)*AMIL!$B61+(drdp!F61)*AMIL!$C61+(drdp!I61)*AMIL!$D61)</f>
        <v>1.6905727474016821E-2</v>
      </c>
      <c r="J61" s="18">
        <f>Model!$W$31*((drdp!D61)*AMIL!$B61+(drdp!G61)*AMIL!$C61+(drdp!J61)*AMIL!$D61)</f>
        <v>0</v>
      </c>
      <c r="K61" s="21">
        <f>SUM(E$3:E60)+H61</f>
        <v>-7.974849127579231E-2</v>
      </c>
      <c r="L61" s="21">
        <f>SUM(F$3:F60)+I61</f>
        <v>0.14549659744993637</v>
      </c>
      <c r="M61" s="21">
        <f>SUM(G$3:G60)+J61</f>
        <v>0</v>
      </c>
      <c r="N61" s="21"/>
      <c r="O61" s="21"/>
      <c r="P61" s="21"/>
      <c r="Q61" s="19">
        <f t="shared" si="1"/>
        <v>6.3598218607651223E-3</v>
      </c>
      <c r="R61" s="19">
        <f t="shared" si="1"/>
        <v>2.1169259869508832E-2</v>
      </c>
      <c r="S61" s="19">
        <f t="shared" si="1"/>
        <v>0</v>
      </c>
      <c r="T61" s="19">
        <f t="shared" si="2"/>
        <v>-1.1603134132393717E-2</v>
      </c>
      <c r="U61" s="19">
        <f t="shared" si="3"/>
        <v>0</v>
      </c>
      <c r="V61" s="19">
        <f t="shared" si="4"/>
        <v>0</v>
      </c>
    </row>
    <row r="62" spans="1:22" x14ac:dyDescent="0.25">
      <c r="A62" s="26">
        <f>Wellpath!E62</f>
        <v>5800</v>
      </c>
      <c r="B62" s="22">
        <v>0</v>
      </c>
      <c r="C62" s="22">
        <v>0</v>
      </c>
      <c r="D62" s="22">
        <f>SIN(Wellpath!L62) * SIN(Wellpath!O62) / (Bfield * COS(Dip))</f>
        <v>1.4537081637883858E-5</v>
      </c>
      <c r="E62" s="20">
        <f>Model!$W$31*((drdp!B62+drdp!K62)*AMIL!$B62+(drdp!E62+drdp!N62)*AMIL!$C62+(drdp!H62+drdp!Q62)*AMIL!$D62)</f>
        <v>-3.7251314166392921E-2</v>
      </c>
      <c r="F62" s="20">
        <f>Model!$W$31*((drdp!C62+drdp!L62)*AMIL!$B62+(drdp!F62+drdp!O62)*AMIL!$C62+(drdp!I62+drdp!R62)*AMIL!$D62)</f>
        <v>3.3919864835178483E-2</v>
      </c>
      <c r="G62" s="20">
        <f>Model!$W$31*((drdp!D62+drdp!M62)*AMIL!$B62+(drdp!G62+drdp!P62)*AMIL!$C62+(drdp!J62+drdp!S62)*AMIL!$D62)</f>
        <v>0</v>
      </c>
      <c r="H62" s="18">
        <f>Model!$W$31*((drdp!B62)*AMIL!$B62+(drdp!E62)*AMIL!$C62+(drdp!H62)*AMIL!$D62)</f>
        <v>-1.862565708319646E-2</v>
      </c>
      <c r="I62" s="18">
        <f>Model!$W$31*((drdp!C62)*AMIL!$B62+(drdp!F62)*AMIL!$C62+(drdp!I62)*AMIL!$D62)</f>
        <v>1.6959932417589241E-2</v>
      </c>
      <c r="J62" s="18">
        <f>Model!$W$31*((drdp!D62)*AMIL!$B62+(drdp!G62)*AMIL!$C62+(drdp!J62)*AMIL!$D62)</f>
        <v>0</v>
      </c>
      <c r="K62" s="21">
        <f>SUM(E$3:E61)+H62</f>
        <v>-0.11353214141110574</v>
      </c>
      <c r="L62" s="21">
        <f>SUM(F$3:F61)+I62</f>
        <v>0.17936225734154246</v>
      </c>
      <c r="M62" s="21">
        <f>SUM(G$3:G61)+J62</f>
        <v>0</v>
      </c>
      <c r="N62" s="21"/>
      <c r="O62" s="21"/>
      <c r="P62" s="21"/>
      <c r="Q62" s="19">
        <f t="shared" si="1"/>
        <v>1.288954713339131E-2</v>
      </c>
      <c r="R62" s="19">
        <f t="shared" si="1"/>
        <v>3.21708193586537E-2</v>
      </c>
      <c r="S62" s="19">
        <f t="shared" si="1"/>
        <v>0</v>
      </c>
      <c r="T62" s="19">
        <f t="shared" si="2"/>
        <v>-2.0363381164315138E-2</v>
      </c>
      <c r="U62" s="19">
        <f t="shared" si="3"/>
        <v>0</v>
      </c>
      <c r="V62" s="19">
        <f t="shared" si="4"/>
        <v>0</v>
      </c>
    </row>
    <row r="63" spans="1:22" x14ac:dyDescent="0.25">
      <c r="A63" s="26">
        <f>Wellpath!E63</f>
        <v>5900</v>
      </c>
      <c r="B63" s="22">
        <v>0</v>
      </c>
      <c r="C63" s="22">
        <v>0</v>
      </c>
      <c r="D63" s="22">
        <f>SIN(Wellpath!L63) * SIN(Wellpath!O63) / (Bfield * COS(Dip))</f>
        <v>1.5966296021273882E-5</v>
      </c>
      <c r="E63" s="20">
        <f>Model!$W$31*((drdp!B63+drdp!K63)*AMIL!$B63+(drdp!E63+drdp!N63)*AMIL!$C63+(drdp!H63+drdp!Q63)*AMIL!$D63)</f>
        <v>-4.4663023937017196E-2</v>
      </c>
      <c r="F63" s="20">
        <f>Model!$W$31*((drdp!C63+drdp!L63)*AMIL!$B63+(drdp!F63+drdp!O63)*AMIL!$C63+(drdp!I63+drdp!R63)*AMIL!$D63)</f>
        <v>3.309717756751937E-2</v>
      </c>
      <c r="G63" s="20">
        <f>Model!$W$31*((drdp!D63+drdp!M63)*AMIL!$B63+(drdp!G63+drdp!P63)*AMIL!$C63+(drdp!J63+drdp!S63)*AMIL!$D63)</f>
        <v>0</v>
      </c>
      <c r="H63" s="18">
        <f>Model!$W$31*((drdp!B63)*AMIL!$B63+(drdp!E63)*AMIL!$C63+(drdp!H63)*AMIL!$D63)</f>
        <v>-2.2331511968508598E-2</v>
      </c>
      <c r="I63" s="18">
        <f>Model!$W$31*((drdp!C63)*AMIL!$B63+(drdp!F63)*AMIL!$C63+(drdp!I63)*AMIL!$D63)</f>
        <v>1.6548588783759685E-2</v>
      </c>
      <c r="J63" s="18">
        <f>Model!$W$31*((drdp!D63)*AMIL!$B63+(drdp!G63)*AMIL!$C63+(drdp!J63)*AMIL!$D63)</f>
        <v>0</v>
      </c>
      <c r="K63" s="21">
        <f>SUM(E$3:E62)+H63</f>
        <v>-0.15448931046281081</v>
      </c>
      <c r="L63" s="21">
        <f>SUM(F$3:F62)+I63</f>
        <v>0.21287077854289138</v>
      </c>
      <c r="M63" s="21">
        <f>SUM(G$3:G62)+J63</f>
        <v>0</v>
      </c>
      <c r="N63" s="21"/>
      <c r="O63" s="21"/>
      <c r="P63" s="21"/>
      <c r="Q63" s="19">
        <f t="shared" si="1"/>
        <v>2.3866947047274746E-2</v>
      </c>
      <c r="R63" s="19">
        <f t="shared" si="1"/>
        <v>4.5313968357456706E-2</v>
      </c>
      <c r="S63" s="19">
        <f t="shared" si="1"/>
        <v>0</v>
      </c>
      <c r="T63" s="19">
        <f t="shared" si="2"/>
        <v>-3.2886259794772991E-2</v>
      </c>
      <c r="U63" s="19">
        <f t="shared" si="3"/>
        <v>0</v>
      </c>
      <c r="V63" s="19">
        <f t="shared" si="4"/>
        <v>0</v>
      </c>
    </row>
    <row r="64" spans="1:22" x14ac:dyDescent="0.25">
      <c r="A64" s="26">
        <f>Wellpath!E64</f>
        <v>6000</v>
      </c>
      <c r="B64" s="22">
        <v>0</v>
      </c>
      <c r="C64" s="22">
        <v>0</v>
      </c>
      <c r="D64" s="22">
        <f>SIN(Wellpath!L64) * SIN(Wellpath!O64) / (Bfield * COS(Dip))</f>
        <v>1.7350150476160498E-5</v>
      </c>
      <c r="E64" s="20">
        <f>Model!$W$31*((drdp!B64+drdp!K64)*AMIL!$B64+(drdp!E64+drdp!N64)*AMIL!$C64+(drdp!H64+drdp!Q64)*AMIL!$D64)</f>
        <v>-3.9636121097193527E-2</v>
      </c>
      <c r="F64" s="20">
        <f>Model!$W$31*((drdp!C64+drdp!L64)*AMIL!$B64+(drdp!F64+drdp!O64)*AMIL!$C64+(drdp!I64+drdp!R64)*AMIL!$D64)</f>
        <v>2.3674775222294824E-2</v>
      </c>
      <c r="G64" s="20">
        <f>Model!$W$31*((drdp!D64+drdp!M64)*AMIL!$B64+(drdp!G64+drdp!P64)*AMIL!$C64+(drdp!J64+drdp!S64)*AMIL!$D64)</f>
        <v>0</v>
      </c>
      <c r="H64" s="18">
        <f>Model!$W$31*((drdp!B64)*AMIL!$B64+(drdp!E64)*AMIL!$C64+(drdp!H64)*AMIL!$D64)</f>
        <v>-2.6235187382309757E-2</v>
      </c>
      <c r="I64" s="18">
        <f>Model!$W$31*((drdp!C64)*AMIL!$B64+(drdp!F64)*AMIL!$C64+(drdp!I64)*AMIL!$D64)</f>
        <v>1.5670356911765194E-2</v>
      </c>
      <c r="J64" s="18">
        <f>Model!$W$31*((drdp!D64)*AMIL!$B64+(drdp!G64)*AMIL!$C64+(drdp!J64)*AMIL!$D64)</f>
        <v>0</v>
      </c>
      <c r="K64" s="21">
        <f>SUM(E$3:E63)+H64</f>
        <v>-0.20305600981362917</v>
      </c>
      <c r="L64" s="21">
        <f>SUM(F$3:F63)+I64</f>
        <v>0.24508972423841624</v>
      </c>
      <c r="M64" s="21">
        <f>SUM(G$3:G63)+J64</f>
        <v>0</v>
      </c>
      <c r="N64" s="21"/>
      <c r="O64" s="21"/>
      <c r="P64" s="21"/>
      <c r="Q64" s="19">
        <f t="shared" si="1"/>
        <v>4.1231743121432664E-2</v>
      </c>
      <c r="R64" s="19">
        <f t="shared" si="1"/>
        <v>6.0068972927262917E-2</v>
      </c>
      <c r="S64" s="19">
        <f t="shared" si="1"/>
        <v>0</v>
      </c>
      <c r="T64" s="19">
        <f t="shared" si="2"/>
        <v>-4.9766941450175517E-2</v>
      </c>
      <c r="U64" s="19">
        <f t="shared" si="3"/>
        <v>0</v>
      </c>
      <c r="V64" s="19">
        <f t="shared" si="4"/>
        <v>0</v>
      </c>
    </row>
    <row r="65" spans="1:23" x14ac:dyDescent="0.25">
      <c r="A65" s="26">
        <f>Wellpath!E65</f>
        <v>6051.08</v>
      </c>
      <c r="B65" s="22">
        <v>0</v>
      </c>
      <c r="C65" s="22">
        <v>0</v>
      </c>
      <c r="D65" s="22">
        <f>SIN(Wellpath!L65) * SIN(Wellpath!O65) / (Bfield * COS(Dip))</f>
        <v>1.8042195912175803E-5</v>
      </c>
      <c r="E65" s="20">
        <f>Model!$W$31*((drdp!B65+drdp!K65)*AMIL!$B65+(drdp!E65+drdp!N65)*AMIL!$C65+(drdp!H65+drdp!Q65)*AMIL!$D65)</f>
        <v>-2.8303599926053667E-2</v>
      </c>
      <c r="F65" s="20">
        <f>Model!$W$31*((drdp!C65+drdp!L65)*AMIL!$B65+(drdp!F65+drdp!O65)*AMIL!$C65+(drdp!I65+drdp!R65)*AMIL!$D65)</f>
        <v>1.5049291030655868E-2</v>
      </c>
      <c r="G65" s="20">
        <f>Model!$W$31*((drdp!D65+drdp!M65)*AMIL!$B65+(drdp!G65+drdp!P65)*AMIL!$C65+(drdp!J65+drdp!S65)*AMIL!$D65)</f>
        <v>0</v>
      </c>
      <c r="H65" s="18">
        <f>Model!$W$31*((drdp!B65)*AMIL!$B65+(drdp!E65)*AMIL!$C65+(drdp!H65)*AMIL!$D65)</f>
        <v>-1.4457478842228156E-2</v>
      </c>
      <c r="I65" s="18">
        <f>Model!$W$31*((drdp!C65)*AMIL!$B65+(drdp!F65)*AMIL!$C65+(drdp!I65)*AMIL!$D65)</f>
        <v>7.6871778584589878E-3</v>
      </c>
      <c r="J65" s="18">
        <f>Model!$W$31*((drdp!D65)*AMIL!$B65+(drdp!G65)*AMIL!$C65+(drdp!J65)*AMIL!$D65)</f>
        <v>0</v>
      </c>
      <c r="K65" s="21">
        <f>SUM(E$3:E64)+H65</f>
        <v>-0.23091442237074108</v>
      </c>
      <c r="L65" s="21">
        <f>SUM(F$3:F64)+I65</f>
        <v>0.26078132040740487</v>
      </c>
      <c r="M65" s="21">
        <f>SUM(G$3:G64)+J65</f>
        <v>0</v>
      </c>
      <c r="N65" s="21"/>
      <c r="O65" s="21"/>
      <c r="P65" s="21"/>
      <c r="Q65" s="19">
        <f t="shared" si="1"/>
        <v>5.3321470458813011E-2</v>
      </c>
      <c r="R65" s="19">
        <f t="shared" si="1"/>
        <v>6.8006897073429565E-2</v>
      </c>
      <c r="S65" s="19">
        <f t="shared" si="1"/>
        <v>0</v>
      </c>
      <c r="T65" s="19">
        <f t="shared" si="2"/>
        <v>-6.0218167966955047E-2</v>
      </c>
      <c r="U65" s="19">
        <f t="shared" si="3"/>
        <v>0</v>
      </c>
      <c r="V65" s="19">
        <f t="shared" si="4"/>
        <v>0</v>
      </c>
    </row>
    <row r="66" spans="1:23" x14ac:dyDescent="0.25">
      <c r="A66" s="26">
        <f>Wellpath!E66</f>
        <v>6100</v>
      </c>
      <c r="B66" s="22">
        <v>0</v>
      </c>
      <c r="C66" s="22">
        <v>0</v>
      </c>
      <c r="D66" s="22">
        <f>SIN(Wellpath!L66) * SIN(Wellpath!O66) / (Bfield * COS(Dip))</f>
        <v>1.8360786842075376E-5</v>
      </c>
      <c r="E66" s="20">
        <f>Model!$W$31*((drdp!B66+drdp!K66)*AMIL!$B66+(drdp!E66+drdp!N66)*AMIL!$C66+(drdp!H66+drdp!Q66)*AMIL!$D66)</f>
        <v>-4.3559307743759594E-2</v>
      </c>
      <c r="F66" s="20">
        <f>Model!$W$31*((drdp!C66+drdp!L66)*AMIL!$B66+(drdp!F66+drdp!O66)*AMIL!$C66+(drdp!I66+drdp!R66)*AMIL!$D66)</f>
        <v>2.0571790972519287E-2</v>
      </c>
      <c r="G66" s="20">
        <f>Model!$W$31*((drdp!D66+drdp!M66)*AMIL!$B66+(drdp!G66+drdp!P66)*AMIL!$C66+(drdp!J66+drdp!S66)*AMIL!$D66)</f>
        <v>0</v>
      </c>
      <c r="H66" s="18">
        <f>Model!$W$31*((drdp!B66)*AMIL!$B66+(drdp!E66)*AMIL!$C66+(drdp!H66)*AMIL!$D66)</f>
        <v>-1.430916824351823E-2</v>
      </c>
      <c r="I66" s="18">
        <f>Model!$W$31*((drdp!C66)*AMIL!$B66+(drdp!F66)*AMIL!$C66+(drdp!I66)*AMIL!$D66)</f>
        <v>6.7578029436989734E-3</v>
      </c>
      <c r="J66" s="18">
        <f>Model!$W$31*((drdp!D66)*AMIL!$B66+(drdp!G66)*AMIL!$C66+(drdp!J66)*AMIL!$D66)</f>
        <v>0</v>
      </c>
      <c r="K66" s="21">
        <f>SUM(E$3:E65)+H66</f>
        <v>-0.25906971169808485</v>
      </c>
      <c r="L66" s="21">
        <f>SUM(F$3:F65)+I66</f>
        <v>0.27490123652330073</v>
      </c>
      <c r="M66" s="21">
        <f>SUM(G$3:G65)+J66</f>
        <v>0</v>
      </c>
      <c r="N66" s="21"/>
      <c r="O66" s="21"/>
      <c r="P66" s="21"/>
      <c r="Q66" s="19">
        <f t="shared" si="1"/>
        <v>6.7117115519328807E-2</v>
      </c>
      <c r="R66" s="19">
        <f t="shared" si="1"/>
        <v>7.5570689842039726E-2</v>
      </c>
      <c r="S66" s="19">
        <f t="shared" si="1"/>
        <v>0</v>
      </c>
      <c r="T66" s="19">
        <f t="shared" si="2"/>
        <v>-7.1218584091538556E-2</v>
      </c>
      <c r="U66" s="19">
        <f t="shared" si="3"/>
        <v>0</v>
      </c>
      <c r="V66" s="19">
        <f t="shared" si="4"/>
        <v>0</v>
      </c>
    </row>
    <row r="67" spans="1:23" x14ac:dyDescent="0.25">
      <c r="A67" s="26">
        <f>Wellpath!E67</f>
        <v>6200</v>
      </c>
      <c r="B67" s="22">
        <v>0</v>
      </c>
      <c r="C67" s="22">
        <v>0</v>
      </c>
      <c r="D67" s="22">
        <f>SIN(Wellpath!L67) * SIN(Wellpath!O67) / (Bfield * COS(Dip))</f>
        <v>1.8980590240472933E-5</v>
      </c>
      <c r="E67" s="20">
        <f>Model!$W$31*((drdp!B67+drdp!K67)*AMIL!$B67+(drdp!E67+drdp!N67)*AMIL!$C67+(drdp!H67+drdp!Q67)*AMIL!$D67)</f>
        <v>-6.2259241718875286E-2</v>
      </c>
      <c r="F67" s="20">
        <f>Model!$W$31*((drdp!C67+drdp!L67)*AMIL!$B67+(drdp!F67+drdp!O67)*AMIL!$C67+(drdp!I67+drdp!R67)*AMIL!$D67)</f>
        <v>2.2157275426635429E-2</v>
      </c>
      <c r="G67" s="20">
        <f>Model!$W$31*((drdp!D67+drdp!M67)*AMIL!$B67+(drdp!G67+drdp!P67)*AMIL!$C67+(drdp!J67+drdp!S67)*AMIL!$D67)</f>
        <v>0</v>
      </c>
      <c r="H67" s="18">
        <f>Model!$W$31*((drdp!B67)*AMIL!$B67+(drdp!E67)*AMIL!$C67+(drdp!H67)*AMIL!$D67)</f>
        <v>-3.1129620859437521E-2</v>
      </c>
      <c r="I67" s="18">
        <f>Model!$W$31*((drdp!C67)*AMIL!$B67+(drdp!F67)*AMIL!$C67+(drdp!I67)*AMIL!$D67)</f>
        <v>1.1078637713317671E-2</v>
      </c>
      <c r="J67" s="18">
        <f>Model!$W$31*((drdp!D67)*AMIL!$B67+(drdp!G67)*AMIL!$C67+(drdp!J67)*AMIL!$D67)</f>
        <v>0</v>
      </c>
      <c r="K67" s="21">
        <f>SUM(E$3:E66)+H67</f>
        <v>-0.31944947205776375</v>
      </c>
      <c r="L67" s="21">
        <f>SUM(F$3:F66)+I67</f>
        <v>0.29979386226543869</v>
      </c>
      <c r="M67" s="21">
        <f>SUM(G$3:G66)+J67</f>
        <v>0</v>
      </c>
      <c r="N67" s="21"/>
      <c r="O67" s="21"/>
      <c r="P67" s="21"/>
      <c r="Q67" s="19">
        <f t="shared" si="1"/>
        <v>0.10204796519798398</v>
      </c>
      <c r="R67" s="19">
        <f t="shared" si="1"/>
        <v>8.9876359852028825E-2</v>
      </c>
      <c r="S67" s="19">
        <f t="shared" si="1"/>
        <v>0</v>
      </c>
      <c r="T67" s="19">
        <f t="shared" si="2"/>
        <v>-9.5768991026852338E-2</v>
      </c>
      <c r="U67" s="19">
        <f t="shared" si="3"/>
        <v>0</v>
      </c>
      <c r="V67" s="19">
        <f t="shared" si="4"/>
        <v>0</v>
      </c>
    </row>
    <row r="68" spans="1:23" x14ac:dyDescent="0.25">
      <c r="A68" s="26">
        <f>Wellpath!E68</f>
        <v>6300</v>
      </c>
      <c r="B68" s="22">
        <v>0</v>
      </c>
      <c r="C68" s="22">
        <v>0</v>
      </c>
      <c r="D68" s="22">
        <f>SIN(Wellpath!L68) * SIN(Wellpath!O68) / (Bfield * COS(Dip))</f>
        <v>1.9551139963311838E-5</v>
      </c>
      <c r="E68" s="20">
        <f>Model!$W$31*((drdp!B68+drdp!K68)*AMIL!$B68+(drdp!E68+drdp!N68)*AMIL!$C68+(drdp!H68+drdp!Q68)*AMIL!$D68)</f>
        <v>-6.5801920428840657E-2</v>
      </c>
      <c r="F68" s="20">
        <f>Model!$W$31*((drdp!C68+drdp!L68)*AMIL!$B68+(drdp!F68+drdp!O68)*AMIL!$C68+(drdp!I68+drdp!R68)*AMIL!$D68)</f>
        <v>1.6162501849551147E-2</v>
      </c>
      <c r="G68" s="20">
        <f>Model!$W$31*((drdp!D68+drdp!M68)*AMIL!$B68+(drdp!G68+drdp!P68)*AMIL!$C68+(drdp!J68+drdp!S68)*AMIL!$D68)</f>
        <v>0</v>
      </c>
      <c r="H68" s="18">
        <f>Model!$W$31*((drdp!B68)*AMIL!$B68+(drdp!E68)*AMIL!$C68+(drdp!H68)*AMIL!$D68)</f>
        <v>-3.2900960214420329E-2</v>
      </c>
      <c r="I68" s="18">
        <f>Model!$W$31*((drdp!C68)*AMIL!$B68+(drdp!F68)*AMIL!$C68+(drdp!I68)*AMIL!$D68)</f>
        <v>8.0812509247755737E-3</v>
      </c>
      <c r="J68" s="18">
        <f>Model!$W$31*((drdp!D68)*AMIL!$B68+(drdp!G68)*AMIL!$C68+(drdp!J68)*AMIL!$D68)</f>
        <v>0</v>
      </c>
      <c r="K68" s="21">
        <f>SUM(E$3:E67)+H68</f>
        <v>-0.38348005313162181</v>
      </c>
      <c r="L68" s="21">
        <f>SUM(F$3:F67)+I68</f>
        <v>0.31895375090353201</v>
      </c>
      <c r="M68" s="21">
        <f>SUM(G$3:G67)+J68</f>
        <v>0</v>
      </c>
      <c r="N68" s="21"/>
      <c r="O68" s="21"/>
      <c r="P68" s="21"/>
      <c r="Q68" s="19">
        <f t="shared" ref="Q68:S131" si="5">K68^2</f>
        <v>0.1470569511498315</v>
      </c>
      <c r="R68" s="19">
        <f t="shared" si="5"/>
        <v>0.10173149521543234</v>
      </c>
      <c r="S68" s="19">
        <f t="shared" si="5"/>
        <v>0</v>
      </c>
      <c r="T68" s="19">
        <f t="shared" ref="T68:T131" si="6">K68*L68</f>
        <v>-0.12231240134301652</v>
      </c>
      <c r="U68" s="19">
        <f t="shared" ref="U68:U131" si="7">K68*M68</f>
        <v>0</v>
      </c>
      <c r="V68" s="19">
        <f t="shared" ref="V68:V131" si="8">L68*M68</f>
        <v>0</v>
      </c>
    </row>
    <row r="69" spans="1:23" x14ac:dyDescent="0.25">
      <c r="A69" s="26">
        <f>Wellpath!E69</f>
        <v>6400</v>
      </c>
      <c r="B69" s="22">
        <v>0</v>
      </c>
      <c r="C69" s="22">
        <v>0</v>
      </c>
      <c r="D69" s="22">
        <f>SIN(Wellpath!L69) * SIN(Wellpath!O69) / (Bfield * COS(Dip))</f>
        <v>2.0061559005686995E-5</v>
      </c>
      <c r="E69" s="20">
        <f>Model!$W$31*((drdp!B69+drdp!K69)*AMIL!$B69+(drdp!E69+drdp!N69)*AMIL!$C69+(drdp!H69+drdp!Q69)*AMIL!$D69)</f>
        <v>-6.9027473307819165E-2</v>
      </c>
      <c r="F69" s="20">
        <f>Model!$W$31*((drdp!C69+drdp!L69)*AMIL!$B69+(drdp!F69+drdp!O69)*AMIL!$C69+(drdp!I69+drdp!R69)*AMIL!$D69)</f>
        <v>9.7134645446391062E-3</v>
      </c>
      <c r="G69" s="20">
        <f>Model!$W$31*((drdp!D69+drdp!M69)*AMIL!$B69+(drdp!G69+drdp!P69)*AMIL!$C69+(drdp!J69+drdp!S69)*AMIL!$D69)</f>
        <v>0</v>
      </c>
      <c r="H69" s="18">
        <f>Model!$W$31*((drdp!B69)*AMIL!$B69+(drdp!E69)*AMIL!$C69+(drdp!H69)*AMIL!$D69)</f>
        <v>-3.4513736653909582E-2</v>
      </c>
      <c r="I69" s="18">
        <f>Model!$W$31*((drdp!C69)*AMIL!$B69+(drdp!F69)*AMIL!$C69+(drdp!I69)*AMIL!$D69)</f>
        <v>4.8567322723195531E-3</v>
      </c>
      <c r="J69" s="18">
        <f>Model!$W$31*((drdp!D69)*AMIL!$B69+(drdp!G69)*AMIL!$C69+(drdp!J69)*AMIL!$D69)</f>
        <v>0</v>
      </c>
      <c r="K69" s="21">
        <f>SUM(E$3:E68)+H69</f>
        <v>-0.45089474999995172</v>
      </c>
      <c r="L69" s="21">
        <f>SUM(F$3:F68)+I69</f>
        <v>0.33189173410062711</v>
      </c>
      <c r="M69" s="21">
        <f>SUM(G$3:G68)+J69</f>
        <v>0</v>
      </c>
      <c r="N69" s="21"/>
      <c r="O69" s="21"/>
      <c r="P69" s="21"/>
      <c r="Q69" s="19">
        <f t="shared" si="5"/>
        <v>0.20330607557751895</v>
      </c>
      <c r="R69" s="19">
        <f t="shared" si="5"/>
        <v>0.11015212316432137</v>
      </c>
      <c r="S69" s="19">
        <f t="shared" si="5"/>
        <v>0</v>
      </c>
      <c r="T69" s="19">
        <f t="shared" si="6"/>
        <v>-0.14964824047435271</v>
      </c>
      <c r="U69" s="19">
        <f t="shared" si="7"/>
        <v>0</v>
      </c>
      <c r="V69" s="19">
        <f t="shared" si="8"/>
        <v>0</v>
      </c>
    </row>
    <row r="70" spans="1:23" x14ac:dyDescent="0.25">
      <c r="A70" s="26">
        <f>Wellpath!E70</f>
        <v>6500</v>
      </c>
      <c r="B70" s="22">
        <v>0</v>
      </c>
      <c r="C70" s="22">
        <v>0</v>
      </c>
      <c r="D70" s="22">
        <f>SIN(Wellpath!L70) * SIN(Wellpath!O70) / (Bfield * COS(Dip))</f>
        <v>2.0519034731258916E-5</v>
      </c>
      <c r="E70" s="20">
        <f>Model!$W$31*((drdp!B70+drdp!K70)*AMIL!$B70+(drdp!E70+drdp!N70)*AMIL!$C70+(drdp!H70+drdp!Q70)*AMIL!$D70)</f>
        <v>-6.3545363106682684E-2</v>
      </c>
      <c r="F70" s="20">
        <f>Model!$W$31*((drdp!C70+drdp!L70)*AMIL!$B70+(drdp!F70+drdp!O70)*AMIL!$C70+(drdp!I70+drdp!R70)*AMIL!$D70)</f>
        <v>2.5411368584884342E-3</v>
      </c>
      <c r="G70" s="20">
        <f>Model!$W$31*((drdp!D70+drdp!M70)*AMIL!$B70+(drdp!G70+drdp!P70)*AMIL!$C70+(drdp!J70+drdp!S70)*AMIL!$D70)</f>
        <v>0</v>
      </c>
      <c r="H70" s="18">
        <f>Model!$W$31*((drdp!B70)*AMIL!$B70+(drdp!E70)*AMIL!$C70+(drdp!H70)*AMIL!$D70)</f>
        <v>-3.5978577231730716E-2</v>
      </c>
      <c r="I70" s="18">
        <f>Model!$W$31*((drdp!C70)*AMIL!$B70+(drdp!F70)*AMIL!$C70+(drdp!I70)*AMIL!$D70)</f>
        <v>1.438759403515139E-3</v>
      </c>
      <c r="J70" s="18">
        <f>Model!$W$31*((drdp!D70)*AMIL!$B70+(drdp!G70)*AMIL!$C70+(drdp!J70)*AMIL!$D70)</f>
        <v>0</v>
      </c>
      <c r="K70" s="21">
        <f>SUM(E$3:E69)+H70</f>
        <v>-0.52138706388559197</v>
      </c>
      <c r="L70" s="21">
        <f>SUM(F$3:F69)+I70</f>
        <v>0.33818722577646182</v>
      </c>
      <c r="M70" s="21">
        <f>SUM(G$3:G69)+J70</f>
        <v>0</v>
      </c>
      <c r="N70" s="21"/>
      <c r="O70" s="21"/>
      <c r="P70" s="21"/>
      <c r="Q70" s="19">
        <f t="shared" si="5"/>
        <v>0.27184447038723836</v>
      </c>
      <c r="R70" s="19">
        <f t="shared" si="5"/>
        <v>0.11437059967837956</v>
      </c>
      <c r="S70" s="19">
        <f t="shared" si="5"/>
        <v>0</v>
      </c>
      <c r="T70" s="19">
        <f t="shared" si="6"/>
        <v>-0.1763264446912032</v>
      </c>
      <c r="U70" s="19">
        <f t="shared" si="7"/>
        <v>0</v>
      </c>
      <c r="V70" s="19">
        <f t="shared" si="8"/>
        <v>0</v>
      </c>
    </row>
    <row r="71" spans="1:23" x14ac:dyDescent="0.25">
      <c r="A71" s="26">
        <f>Wellpath!E71</f>
        <v>6576.62</v>
      </c>
      <c r="B71" s="22">
        <v>0</v>
      </c>
      <c r="C71" s="22">
        <v>0</v>
      </c>
      <c r="D71" s="22">
        <f>SIN(Wellpath!L71) * SIN(Wellpath!O71) / (Bfield * COS(Dip))</f>
        <v>2.0833333333333333E-5</v>
      </c>
      <c r="E71" s="20">
        <f>Model!$W$31*((drdp!B71+drdp!K71)*AMIL!$B71+(drdp!E71+drdp!N71)*AMIL!$C71+(drdp!H71+drdp!Q71)*AMIL!$D71)</f>
        <v>-3.6992312153715852E-2</v>
      </c>
      <c r="F71" s="20">
        <f>Model!$W$31*((drdp!C71+drdp!L71)*AMIL!$B71+(drdp!F71+drdp!O71)*AMIL!$C71+(drdp!I71+drdp!R71)*AMIL!$D71)</f>
        <v>-1.2918000056866886E-3</v>
      </c>
      <c r="G71" s="20">
        <f>Model!$W$31*((drdp!D71+drdp!M71)*AMIL!$B71+(drdp!G71+drdp!P71)*AMIL!$C71+(drdp!J71+drdp!S71)*AMIL!$D71)</f>
        <v>0</v>
      </c>
      <c r="H71" s="18">
        <f>Model!$W$31*((drdp!B71)*AMIL!$B71+(drdp!E71)*AMIL!$C71+(drdp!H71)*AMIL!$D71)</f>
        <v>-2.8343509572176975E-2</v>
      </c>
      <c r="I71" s="18">
        <f>Model!$W$31*((drdp!C71)*AMIL!$B71+(drdp!F71)*AMIL!$C71+(drdp!I71)*AMIL!$D71)</f>
        <v>-9.8977716435713712E-4</v>
      </c>
      <c r="J71" s="18">
        <f>Model!$W$31*((drdp!D71)*AMIL!$B71+(drdp!G71)*AMIL!$C71+(drdp!J71)*AMIL!$D71)</f>
        <v>0</v>
      </c>
      <c r="K71" s="21">
        <f>SUM(E$3:E70)+H71</f>
        <v>-0.57729735933272097</v>
      </c>
      <c r="L71" s="21">
        <f>SUM(F$3:F70)+I71</f>
        <v>0.33829982606707798</v>
      </c>
      <c r="M71" s="21">
        <f>SUM(G$3:G70)+J71</f>
        <v>0</v>
      </c>
      <c r="N71" s="21"/>
      <c r="O71" s="21"/>
      <c r="P71" s="21"/>
      <c r="Q71" s="19">
        <f t="shared" si="5"/>
        <v>0.33327224109253278</v>
      </c>
      <c r="R71" s="19">
        <f t="shared" si="5"/>
        <v>0.11444677231701521</v>
      </c>
      <c r="S71" s="19">
        <f t="shared" si="5"/>
        <v>0</v>
      </c>
      <c r="T71" s="19">
        <f t="shared" si="6"/>
        <v>-0.19529959625124294</v>
      </c>
      <c r="U71" s="19">
        <f t="shared" si="7"/>
        <v>0</v>
      </c>
      <c r="V71" s="19">
        <f t="shared" si="8"/>
        <v>0</v>
      </c>
    </row>
    <row r="72" spans="1:23" x14ac:dyDescent="0.25">
      <c r="A72" s="26">
        <f>Wellpath!E72</f>
        <v>6600</v>
      </c>
      <c r="B72" s="22">
        <v>0</v>
      </c>
      <c r="C72" s="22">
        <v>0</v>
      </c>
      <c r="D72" s="22">
        <f>SIN(Wellpath!L72) * SIN(Wellpath!O72) / (Bfield * COS(Dip))</f>
        <v>2.0740637508888213E-5</v>
      </c>
      <c r="E72" s="20">
        <f>Model!$W$31*((drdp!B72+drdp!K72)*AMIL!$B72+(drdp!E72+drdp!N72)*AMIL!$C72+(drdp!H72+drdp!Q72)*AMIL!$D72)</f>
        <v>-4.5200019430299221E-2</v>
      </c>
      <c r="F72" s="20">
        <f>Model!$W$31*((drdp!C72+drdp!L72)*AMIL!$B72+(drdp!F72+drdp!O72)*AMIL!$C72+(drdp!I72+drdp!R72)*AMIL!$D72)</f>
        <v>-2.6062167223279108E-3</v>
      </c>
      <c r="G72" s="20">
        <f>Model!$W$31*((drdp!D72+drdp!M72)*AMIL!$B72+(drdp!G72+drdp!P72)*AMIL!$C72+(drdp!J72+drdp!S72)*AMIL!$D72)</f>
        <v>0</v>
      </c>
      <c r="H72" s="18">
        <f>Model!$W$31*((drdp!B72)*AMIL!$B72+(drdp!E72)*AMIL!$C72+(drdp!H72)*AMIL!$D72)</f>
        <v>-8.5652168445486017E-3</v>
      </c>
      <c r="I72" s="18">
        <f>Model!$W$31*((drdp!C72)*AMIL!$B72+(drdp!F72)*AMIL!$C72+(drdp!I72)*AMIL!$D72)</f>
        <v>-4.938672958990694E-4</v>
      </c>
      <c r="J72" s="18">
        <f>Model!$W$31*((drdp!D72)*AMIL!$B72+(drdp!G72)*AMIL!$C72+(drdp!J72)*AMIL!$D72)</f>
        <v>0</v>
      </c>
      <c r="K72" s="21">
        <f>SUM(E$3:E71)+H72</f>
        <v>-0.59451137875880844</v>
      </c>
      <c r="L72" s="21">
        <f>SUM(F$3:F71)+I72</f>
        <v>0.3375039359298494</v>
      </c>
      <c r="M72" s="21">
        <f>SUM(G$3:G71)+J72</f>
        <v>0</v>
      </c>
      <c r="N72" s="21"/>
      <c r="O72" s="21"/>
      <c r="P72" s="21"/>
      <c r="Q72" s="19">
        <f t="shared" si="5"/>
        <v>0.35344377947369937</v>
      </c>
      <c r="R72" s="19">
        <f t="shared" si="5"/>
        <v>0.11390890676813989</v>
      </c>
      <c r="S72" s="19">
        <f t="shared" si="5"/>
        <v>0</v>
      </c>
      <c r="T72" s="19">
        <f t="shared" si="6"/>
        <v>-0.20064993028617931</v>
      </c>
      <c r="U72" s="19">
        <f t="shared" si="7"/>
        <v>0</v>
      </c>
      <c r="V72" s="19">
        <f t="shared" si="8"/>
        <v>0</v>
      </c>
    </row>
    <row r="73" spans="1:23" x14ac:dyDescent="0.25">
      <c r="A73" s="26">
        <f>Wellpath!E73</f>
        <v>6700</v>
      </c>
      <c r="B73" s="22">
        <v>0</v>
      </c>
      <c r="C73" s="22">
        <v>0</v>
      </c>
      <c r="D73" s="22">
        <f>SIN(Wellpath!L73) * SIN(Wellpath!O73) / (Bfield * COS(Dip))</f>
        <v>2.0315107720817619E-5</v>
      </c>
      <c r="E73" s="20">
        <f>Model!$W$31*((drdp!B73+drdp!K73)*AMIL!$B73+(drdp!E73+drdp!N73)*AMIL!$C73+(drdp!H73+drdp!Q73)*AMIL!$D73)</f>
        <v>-7.0050228355013289E-2</v>
      </c>
      <c r="F73" s="20">
        <f>Model!$W$31*((drdp!C73+drdp!L73)*AMIL!$B73+(drdp!F73+drdp!O73)*AMIL!$C73+(drdp!I73+drdp!R73)*AMIL!$D73)</f>
        <v>-1.1032211006806665E-2</v>
      </c>
      <c r="G73" s="20">
        <f>Model!$W$31*((drdp!D73+drdp!M73)*AMIL!$B73+(drdp!G73+drdp!P73)*AMIL!$C73+(drdp!J73+drdp!S73)*AMIL!$D73)</f>
        <v>0</v>
      </c>
      <c r="H73" s="18">
        <f>Model!$W$31*((drdp!B73)*AMIL!$B73+(drdp!E73)*AMIL!$C73+(drdp!H73)*AMIL!$D73)</f>
        <v>-3.5025114177506513E-2</v>
      </c>
      <c r="I73" s="18">
        <f>Model!$W$31*((drdp!C73)*AMIL!$B73+(drdp!F73)*AMIL!$C73+(drdp!I73)*AMIL!$D73)</f>
        <v>-5.5161055034033115E-3</v>
      </c>
      <c r="J73" s="18">
        <f>Model!$W$31*((drdp!D73)*AMIL!$B73+(drdp!G73)*AMIL!$C73+(drdp!J73)*AMIL!$D73)</f>
        <v>0</v>
      </c>
      <c r="K73" s="21">
        <f>SUM(E$3:E72)+H73</f>
        <v>-0.66617129552206567</v>
      </c>
      <c r="L73" s="21">
        <f>SUM(F$3:F72)+I73</f>
        <v>0.32987548100001723</v>
      </c>
      <c r="M73" s="21">
        <f>SUM(G$3:G72)+J73</f>
        <v>0</v>
      </c>
      <c r="N73" s="21"/>
      <c r="O73" s="21"/>
      <c r="P73" s="21"/>
      <c r="Q73" s="19">
        <f t="shared" si="5"/>
        <v>0.44378419497754734</v>
      </c>
      <c r="R73" s="19">
        <f t="shared" si="5"/>
        <v>0.10881783296499273</v>
      </c>
      <c r="S73" s="19">
        <f t="shared" si="5"/>
        <v>0</v>
      </c>
      <c r="T73" s="19">
        <f t="shared" si="6"/>
        <v>-0.21975357653874603</v>
      </c>
      <c r="U73" s="19">
        <f t="shared" si="7"/>
        <v>0</v>
      </c>
      <c r="V73" s="19">
        <f t="shared" si="8"/>
        <v>0</v>
      </c>
      <c r="W73" s="10" t="s">
        <v>62</v>
      </c>
    </row>
    <row r="74" spans="1:23" x14ac:dyDescent="0.25">
      <c r="A74" s="26">
        <f>Wellpath!E74</f>
        <v>6800</v>
      </c>
      <c r="B74" s="22">
        <v>0</v>
      </c>
      <c r="C74" s="22">
        <v>0</v>
      </c>
      <c r="D74" s="22">
        <f>SIN(Wellpath!L74) * SIN(Wellpath!O74) / (Bfield * COS(Dip))</f>
        <v>1.9826666588135655E-5</v>
      </c>
      <c r="E74" s="20">
        <f>Model!$W$31*((drdp!B74+drdp!K74)*AMIL!$B74+(drdp!E74+drdp!N74)*AMIL!$C74+(drdp!H74+drdp!Q74)*AMIL!$D74)</f>
        <v>-6.6479730270816106E-2</v>
      </c>
      <c r="F74" s="20">
        <f>Model!$W$31*((drdp!C74+drdp!L74)*AMIL!$B74+(drdp!F74+drdp!O74)*AMIL!$C74+(drdp!I74+drdp!R74)*AMIL!$D74)</f>
        <v>-1.7453032786309219E-2</v>
      </c>
      <c r="G74" s="20">
        <f>Model!$W$31*((drdp!D74+drdp!M74)*AMIL!$B74+(drdp!G74+drdp!P74)*AMIL!$C74+(drdp!J74+drdp!S74)*AMIL!$D74)</f>
        <v>0</v>
      </c>
      <c r="H74" s="18">
        <f>Model!$W$31*((drdp!B74)*AMIL!$B74+(drdp!E74)*AMIL!$C74+(drdp!H74)*AMIL!$D74)</f>
        <v>-3.3239865135408428E-2</v>
      </c>
      <c r="I74" s="18">
        <f>Model!$W$31*((drdp!C74)*AMIL!$B74+(drdp!F74)*AMIL!$C74+(drdp!I74)*AMIL!$D74)</f>
        <v>-8.7265163931547051E-3</v>
      </c>
      <c r="J74" s="18">
        <f>Model!$W$31*((drdp!D74)*AMIL!$B74+(drdp!G74)*AMIL!$C74+(drdp!J74)*AMIL!$D74)</f>
        <v>0</v>
      </c>
      <c r="K74" s="21">
        <f>SUM(E$3:E73)+H74</f>
        <v>-0.73443627483498086</v>
      </c>
      <c r="L74" s="21">
        <f>SUM(F$3:F73)+I74</f>
        <v>0.31563285910345917</v>
      </c>
      <c r="M74" s="21">
        <f>SUM(G$3:G73)+J74</f>
        <v>0</v>
      </c>
      <c r="N74" s="21"/>
      <c r="O74" s="21"/>
      <c r="P74" s="21"/>
      <c r="Q74" s="19">
        <f t="shared" si="5"/>
        <v>0.53939664179348357</v>
      </c>
      <c r="R74" s="19">
        <f t="shared" si="5"/>
        <v>9.9624101745824117E-2</v>
      </c>
      <c r="S74" s="19">
        <f t="shared" si="5"/>
        <v>0</v>
      </c>
      <c r="T74" s="19">
        <f t="shared" si="6"/>
        <v>-0.23181222125545894</v>
      </c>
      <c r="U74" s="19">
        <f t="shared" si="7"/>
        <v>0</v>
      </c>
      <c r="V74" s="19">
        <f t="shared" si="8"/>
        <v>0</v>
      </c>
    </row>
    <row r="75" spans="1:23" x14ac:dyDescent="0.25">
      <c r="A75" s="26">
        <f>Wellpath!E75</f>
        <v>6900</v>
      </c>
      <c r="B75" s="22">
        <v>0</v>
      </c>
      <c r="C75" s="22">
        <v>0</v>
      </c>
      <c r="D75" s="22">
        <f>SIN(Wellpath!L75) * SIN(Wellpath!O75) / (Bfield * COS(Dip))</f>
        <v>1.9288846666757682E-5</v>
      </c>
      <c r="E75" s="20">
        <f>Model!$W$31*((drdp!B75+drdp!K75)*AMIL!$B75+(drdp!E75+drdp!N75)*AMIL!$C75+(drdp!H75+drdp!Q75)*AMIL!$D75)</f>
        <v>-6.2679596955659556E-2</v>
      </c>
      <c r="F75" s="20">
        <f>Model!$W$31*((drdp!C75+drdp!L75)*AMIL!$B75+(drdp!F75+drdp!O75)*AMIL!$C75+(drdp!I75+drdp!R75)*AMIL!$D75)</f>
        <v>-2.3459882083805745E-2</v>
      </c>
      <c r="G75" s="20">
        <f>Model!$W$31*((drdp!D75+drdp!M75)*AMIL!$B75+(drdp!G75+drdp!P75)*AMIL!$C75+(drdp!J75+drdp!S75)*AMIL!$D75)</f>
        <v>0</v>
      </c>
      <c r="H75" s="18">
        <f>Model!$W$31*((drdp!B75)*AMIL!$B75+(drdp!E75)*AMIL!$C75+(drdp!H75)*AMIL!$D75)</f>
        <v>-3.1339798477829542E-2</v>
      </c>
      <c r="I75" s="18">
        <f>Model!$W$31*((drdp!C75)*AMIL!$B75+(drdp!F75)*AMIL!$C75+(drdp!I75)*AMIL!$D75)</f>
        <v>-1.1729941041902786E-2</v>
      </c>
      <c r="J75" s="18">
        <f>Model!$W$31*((drdp!D75)*AMIL!$B75+(drdp!G75)*AMIL!$C75+(drdp!J75)*AMIL!$D75)</f>
        <v>0</v>
      </c>
      <c r="K75" s="21">
        <f>SUM(E$3:E74)+H75</f>
        <v>-0.79901593844821805</v>
      </c>
      <c r="L75" s="21">
        <f>SUM(F$3:F74)+I75</f>
        <v>0.29517640166840187</v>
      </c>
      <c r="M75" s="21">
        <f>SUM(G$3:G74)+J75</f>
        <v>0</v>
      </c>
      <c r="N75" s="21"/>
      <c r="O75" s="21"/>
      <c r="P75" s="21"/>
      <c r="Q75" s="19">
        <f t="shared" si="5"/>
        <v>0.63842646989428653</v>
      </c>
      <c r="R75" s="19">
        <f t="shared" si="5"/>
        <v>8.7129108101905717E-2</v>
      </c>
      <c r="S75" s="19">
        <f t="shared" si="5"/>
        <v>0</v>
      </c>
      <c r="T75" s="19">
        <f t="shared" si="6"/>
        <v>-0.23585064958684626</v>
      </c>
      <c r="U75" s="19">
        <f t="shared" si="7"/>
        <v>0</v>
      </c>
      <c r="V75" s="19">
        <f t="shared" si="8"/>
        <v>0</v>
      </c>
    </row>
    <row r="76" spans="1:23" x14ac:dyDescent="0.25">
      <c r="A76" s="26">
        <f>Wellpath!E76</f>
        <v>7000</v>
      </c>
      <c r="B76" s="22">
        <v>0</v>
      </c>
      <c r="C76" s="22">
        <v>0</v>
      </c>
      <c r="D76" s="22">
        <f>SIN(Wellpath!L76) * SIN(Wellpath!O76) / (Bfield * COS(Dip))</f>
        <v>1.8700897298374451E-5</v>
      </c>
      <c r="E76" s="20">
        <f>Model!$W$31*((drdp!B76+drdp!K76)*AMIL!$B76+(drdp!E76+drdp!N76)*AMIL!$C76+(drdp!H76+drdp!Q76)*AMIL!$D76)</f>
        <v>-5.8675872995340841E-2</v>
      </c>
      <c r="F76" s="20">
        <f>Model!$W$31*((drdp!C76+drdp!L76)*AMIL!$B76+(drdp!F76+drdp!O76)*AMIL!$C76+(drdp!I76+drdp!R76)*AMIL!$D76)</f>
        <v>-2.8948470856107422E-2</v>
      </c>
      <c r="G76" s="20">
        <f>Model!$W$31*((drdp!D76+drdp!M76)*AMIL!$B76+(drdp!G76+drdp!P76)*AMIL!$C76+(drdp!J76+drdp!S76)*AMIL!$D76)</f>
        <v>0</v>
      </c>
      <c r="H76" s="18">
        <f>Model!$W$31*((drdp!B76)*AMIL!$B76+(drdp!E76)*AMIL!$C76+(drdp!H76)*AMIL!$D76)</f>
        <v>-2.9337936497670421E-2</v>
      </c>
      <c r="I76" s="18">
        <f>Model!$W$31*((drdp!C76)*AMIL!$B76+(drdp!F76)*AMIL!$C76+(drdp!I76)*AMIL!$D76)</f>
        <v>-1.4474235428053711E-2</v>
      </c>
      <c r="J76" s="18">
        <f>Model!$W$31*((drdp!D76)*AMIL!$B76+(drdp!G76)*AMIL!$C76+(drdp!J76)*AMIL!$D76)</f>
        <v>0</v>
      </c>
      <c r="K76" s="21">
        <f>SUM(E$3:E75)+H76</f>
        <v>-0.85969367342371861</v>
      </c>
      <c r="L76" s="21">
        <f>SUM(F$3:F75)+I76</f>
        <v>0.26897222519844521</v>
      </c>
      <c r="M76" s="21">
        <f>SUM(G$3:G75)+J76</f>
        <v>0</v>
      </c>
      <c r="N76" s="21"/>
      <c r="O76" s="21"/>
      <c r="P76" s="21"/>
      <c r="Q76" s="19">
        <f t="shared" si="5"/>
        <v>0.73907321212476729</v>
      </c>
      <c r="R76" s="19">
        <f t="shared" si="5"/>
        <v>7.2346057928203131E-2</v>
      </c>
      <c r="S76" s="19">
        <f t="shared" si="5"/>
        <v>0</v>
      </c>
      <c r="T76" s="19">
        <f t="shared" si="6"/>
        <v>-0.23123372032980305</v>
      </c>
      <c r="U76" s="19">
        <f t="shared" si="7"/>
        <v>0</v>
      </c>
      <c r="V76" s="19">
        <f t="shared" si="8"/>
        <v>0</v>
      </c>
    </row>
    <row r="77" spans="1:23" x14ac:dyDescent="0.25">
      <c r="A77" s="26">
        <f>Wellpath!E77</f>
        <v>7100</v>
      </c>
      <c r="B77" s="22">
        <v>0</v>
      </c>
      <c r="C77" s="22">
        <v>0</v>
      </c>
      <c r="D77" s="22">
        <f>SIN(Wellpath!L77) * SIN(Wellpath!O77) / (Bfield * COS(Dip))</f>
        <v>1.8058927198272366E-5</v>
      </c>
      <c r="E77" s="20">
        <f>Model!$W$31*((drdp!B77+drdp!K77)*AMIL!$B77+(drdp!E77+drdp!N77)*AMIL!$C77+(drdp!H77+drdp!Q77)*AMIL!$D77)</f>
        <v>-2.7826359508679222E-2</v>
      </c>
      <c r="F77" s="20">
        <f>Model!$W$31*((drdp!C77+drdp!L77)*AMIL!$B77+(drdp!F77+drdp!O77)*AMIL!$C77+(drdp!I77+drdp!R77)*AMIL!$D77)</f>
        <v>-1.7306909766539483E-2</v>
      </c>
      <c r="G77" s="20">
        <f>Model!$W$31*((drdp!D77+drdp!M77)*AMIL!$B77+(drdp!G77+drdp!P77)*AMIL!$C77+(drdp!J77+drdp!S77)*AMIL!$D77)</f>
        <v>0</v>
      </c>
      <c r="H77" s="18">
        <f>Model!$W$31*((drdp!B77)*AMIL!$B77+(drdp!E77)*AMIL!$C77+(drdp!H77)*AMIL!$D77)</f>
        <v>-2.7238018313115619E-2</v>
      </c>
      <c r="I77" s="18">
        <f>Model!$W$31*((drdp!C77)*AMIL!$B77+(drdp!F77)*AMIL!$C77+(drdp!I77)*AMIL!$D77)</f>
        <v>-1.6940984501310978E-2</v>
      </c>
      <c r="J77" s="18">
        <f>Model!$W$31*((drdp!D77)*AMIL!$B77+(drdp!G77)*AMIL!$C77+(drdp!J77)*AMIL!$D77)</f>
        <v>0</v>
      </c>
      <c r="K77" s="21">
        <f>SUM(E$3:E76)+H77</f>
        <v>-0.91626962823450464</v>
      </c>
      <c r="L77" s="21">
        <f>SUM(F$3:F76)+I77</f>
        <v>0.23755700526908052</v>
      </c>
      <c r="M77" s="21">
        <f>SUM(G$3:G76)+J77</f>
        <v>0</v>
      </c>
      <c r="N77" s="21"/>
      <c r="O77" s="21"/>
      <c r="P77" s="21"/>
      <c r="Q77" s="19">
        <f t="shared" si="5"/>
        <v>0.83955003162499731</v>
      </c>
      <c r="R77" s="19">
        <f t="shared" si="5"/>
        <v>5.6433330752413954E-2</v>
      </c>
      <c r="S77" s="19">
        <f t="shared" si="5"/>
        <v>0</v>
      </c>
      <c r="T77" s="19">
        <f t="shared" si="6"/>
        <v>-0.21766626890240268</v>
      </c>
      <c r="U77" s="19">
        <f t="shared" si="7"/>
        <v>0</v>
      </c>
      <c r="V77" s="19">
        <f t="shared" si="8"/>
        <v>0</v>
      </c>
    </row>
    <row r="78" spans="1:23" x14ac:dyDescent="0.25">
      <c r="A78" s="26">
        <f>Wellpath!E78</f>
        <v>7102.16</v>
      </c>
      <c r="B78" s="22">
        <v>0</v>
      </c>
      <c r="C78" s="22">
        <v>0</v>
      </c>
      <c r="D78" s="22">
        <f>SIN(Wellpath!L78) * SIN(Wellpath!O78) / (Bfield * COS(Dip))</f>
        <v>1.8042195912175806E-5</v>
      </c>
      <c r="E78" s="20">
        <f>Model!$W$31*((drdp!B78+drdp!K78)*AMIL!$B78+(drdp!E78+drdp!N78)*AMIL!$C78+(drdp!H78+drdp!Q78)*AMIL!$D78)</f>
        <v>-2.7184868304520115E-2</v>
      </c>
      <c r="F78" s="20">
        <f>Model!$W$31*((drdp!C78+drdp!L78)*AMIL!$B78+(drdp!F78+drdp!O78)*AMIL!$C78+(drdp!I78+drdp!R78)*AMIL!$D78)</f>
        <v>-1.6986991039185897E-2</v>
      </c>
      <c r="G78" s="20">
        <f>Model!$W$31*((drdp!D78+drdp!M78)*AMIL!$B78+(drdp!G78+drdp!P78)*AMIL!$C78+(drdp!J78+drdp!S78)*AMIL!$D78)</f>
        <v>0</v>
      </c>
      <c r="H78" s="18">
        <f>Model!$W$31*((drdp!B78)*AMIL!$B78+(drdp!E78)*AMIL!$C78+(drdp!H78)*AMIL!$D78)</f>
        <v>-5.8719315537793455E-4</v>
      </c>
      <c r="I78" s="18">
        <f>Model!$W$31*((drdp!C78)*AMIL!$B78+(drdp!F78)*AMIL!$C78+(drdp!I78)*AMIL!$D78)</f>
        <v>-3.6691900644660286E-4</v>
      </c>
      <c r="J78" s="18">
        <f>Model!$W$31*((drdp!D78)*AMIL!$B78+(drdp!G78)*AMIL!$C78+(drdp!J78)*AMIL!$D78)</f>
        <v>0</v>
      </c>
      <c r="K78" s="21">
        <f>SUM(E$3:E77)+H78</f>
        <v>-0.91744516258544606</v>
      </c>
      <c r="L78" s="21">
        <f>SUM(F$3:F77)+I78</f>
        <v>0.23682416099740541</v>
      </c>
      <c r="M78" s="21">
        <f>SUM(G$3:G77)+J78</f>
        <v>0</v>
      </c>
      <c r="N78" s="21"/>
      <c r="O78" s="21"/>
      <c r="P78" s="21"/>
      <c r="Q78" s="19">
        <f t="shared" si="5"/>
        <v>0.84170562635143553</v>
      </c>
      <c r="R78" s="19">
        <f t="shared" si="5"/>
        <v>5.6085683232124997E-2</v>
      </c>
      <c r="S78" s="19">
        <f t="shared" si="5"/>
        <v>0</v>
      </c>
      <c r="T78" s="19">
        <f t="shared" si="6"/>
        <v>-0.21727318089042646</v>
      </c>
      <c r="U78" s="19">
        <f t="shared" si="7"/>
        <v>0</v>
      </c>
      <c r="V78" s="19">
        <f t="shared" si="8"/>
        <v>0</v>
      </c>
    </row>
    <row r="79" spans="1:23" x14ac:dyDescent="0.25">
      <c r="A79" s="26">
        <f>Wellpath!E79</f>
        <v>7200</v>
      </c>
      <c r="B79" s="22">
        <v>0</v>
      </c>
      <c r="C79" s="22">
        <v>0</v>
      </c>
      <c r="D79" s="22">
        <f>SIN(Wellpath!L79) * SIN(Wellpath!O79) / (Bfield * COS(Dip))</f>
        <v>1.6511574610626314E-5</v>
      </c>
      <c r="E79" s="20">
        <f>Model!$W$31*((drdp!B79+drdp!K79)*AMIL!$B79+(drdp!E79+drdp!N79)*AMIL!$C79+(drdp!H79+drdp!Q79)*AMIL!$D79)</f>
        <v>-4.4836568164336461E-2</v>
      </c>
      <c r="F79" s="20">
        <f>Model!$W$31*((drdp!C79+drdp!L79)*AMIL!$B79+(drdp!F79+drdp!O79)*AMIL!$C79+(drdp!I79+drdp!R79)*AMIL!$D79)</f>
        <v>-3.4094518692078121E-2</v>
      </c>
      <c r="G79" s="20">
        <f>Model!$W$31*((drdp!D79+drdp!M79)*AMIL!$B79+(drdp!G79+drdp!P79)*AMIL!$C79+(drdp!J79+drdp!S79)*AMIL!$D79)</f>
        <v>0</v>
      </c>
      <c r="H79" s="18">
        <f>Model!$W$31*((drdp!B79)*AMIL!$B79+(drdp!E79)*AMIL!$C79+(drdp!H79)*AMIL!$D79)</f>
        <v>-2.2173523196515638E-2</v>
      </c>
      <c r="I79" s="18">
        <f>Model!$W$31*((drdp!C79)*AMIL!$B79+(drdp!F79)*AMIL!$C79+(drdp!I79)*AMIL!$D79)</f>
        <v>-1.6861138843676224E-2</v>
      </c>
      <c r="J79" s="18">
        <f>Model!$W$31*((drdp!D79)*AMIL!$B79+(drdp!G79)*AMIL!$C79+(drdp!J79)*AMIL!$D79)</f>
        <v>0</v>
      </c>
      <c r="K79" s="21">
        <f>SUM(E$3:E78)+H79</f>
        <v>-0.96621636093110397</v>
      </c>
      <c r="L79" s="21">
        <f>SUM(F$3:F78)+I79</f>
        <v>0.20334295012098991</v>
      </c>
      <c r="M79" s="21">
        <f>SUM(G$3:G78)+J79</f>
        <v>0</v>
      </c>
      <c r="N79" s="21"/>
      <c r="O79" s="21"/>
      <c r="P79" s="21"/>
      <c r="Q79" s="19">
        <f t="shared" si="5"/>
        <v>0.93357405613094535</v>
      </c>
      <c r="R79" s="19">
        <f t="shared" si="5"/>
        <v>4.1348355363907387E-2</v>
      </c>
      <c r="S79" s="19">
        <f t="shared" si="5"/>
        <v>0</v>
      </c>
      <c r="T79" s="19">
        <f t="shared" si="6"/>
        <v>-0.19647328528689786</v>
      </c>
      <c r="U79" s="19">
        <f t="shared" si="7"/>
        <v>0</v>
      </c>
      <c r="V79" s="19">
        <f t="shared" si="8"/>
        <v>0</v>
      </c>
    </row>
    <row r="80" spans="1:23" x14ac:dyDescent="0.25">
      <c r="A80" s="26">
        <f>Wellpath!E80</f>
        <v>7300</v>
      </c>
      <c r="B80" s="22">
        <v>0</v>
      </c>
      <c r="C80" s="22">
        <v>0</v>
      </c>
      <c r="D80" s="22">
        <f>SIN(Wellpath!L80) * SIN(Wellpath!O80) / (Bfield * COS(Dip))</f>
        <v>1.490274499974679E-5</v>
      </c>
      <c r="E80" s="20">
        <f>Model!$W$31*((drdp!B80+drdp!K80)*AMIL!$B80+(drdp!E80+drdp!N80)*AMIL!$C80+(drdp!H80+drdp!Q80)*AMIL!$D80)</f>
        <v>-3.671191363916991E-2</v>
      </c>
      <c r="F80" s="20">
        <f>Model!$W$31*((drdp!C80+drdp!L80)*AMIL!$B80+(drdp!F80+drdp!O80)*AMIL!$C80+(drdp!I80+drdp!R80)*AMIL!$D80)</f>
        <v>-3.4138703900996457E-2</v>
      </c>
      <c r="G80" s="20">
        <f>Model!$W$31*((drdp!D80+drdp!M80)*AMIL!$B80+(drdp!G80+drdp!P80)*AMIL!$C80+(drdp!J80+drdp!S80)*AMIL!$D80)</f>
        <v>0</v>
      </c>
      <c r="H80" s="18">
        <f>Model!$W$31*((drdp!B80)*AMIL!$B80+(drdp!E80)*AMIL!$C80+(drdp!H80)*AMIL!$D80)</f>
        <v>-1.8355956819584955E-2</v>
      </c>
      <c r="I80" s="18">
        <f>Model!$W$31*((drdp!C80)*AMIL!$B80+(drdp!F80)*AMIL!$C80+(drdp!I80)*AMIL!$D80)</f>
        <v>-1.7069351950498229E-2</v>
      </c>
      <c r="J80" s="18">
        <f>Model!$W$31*((drdp!D80)*AMIL!$B80+(drdp!G80)*AMIL!$C80+(drdp!J80)*AMIL!$D80)</f>
        <v>0</v>
      </c>
      <c r="K80" s="21">
        <f>SUM(E$3:E79)+H80</f>
        <v>-1.0072353627185098</v>
      </c>
      <c r="L80" s="21">
        <f>SUM(F$3:F79)+I80</f>
        <v>0.16904021832208979</v>
      </c>
      <c r="M80" s="21">
        <f>SUM(G$3:G79)+J80</f>
        <v>0</v>
      </c>
      <c r="N80" s="21"/>
      <c r="O80" s="21"/>
      <c r="P80" s="21"/>
      <c r="Q80" s="19">
        <f t="shared" si="5"/>
        <v>1.014523075910688</v>
      </c>
      <c r="R80" s="19">
        <f t="shared" si="5"/>
        <v>2.857459541037978E-2</v>
      </c>
      <c r="S80" s="19">
        <f t="shared" si="5"/>
        <v>0</v>
      </c>
      <c r="T80" s="19">
        <f t="shared" si="6"/>
        <v>-0.1702632856156662</v>
      </c>
      <c r="U80" s="19">
        <f t="shared" si="7"/>
        <v>0</v>
      </c>
      <c r="V80" s="19">
        <f t="shared" si="8"/>
        <v>0</v>
      </c>
    </row>
    <row r="81" spans="1:22" x14ac:dyDescent="0.25">
      <c r="A81" s="26">
        <f>Wellpath!E81</f>
        <v>7400</v>
      </c>
      <c r="B81" s="22">
        <v>0</v>
      </c>
      <c r="C81" s="22">
        <v>0</v>
      </c>
      <c r="D81" s="22">
        <f>SIN(Wellpath!L81) * SIN(Wellpath!O81) / (Bfield * COS(Dip))</f>
        <v>1.325061269393393E-5</v>
      </c>
      <c r="E81" s="20">
        <f>Model!$W$31*((drdp!B81+drdp!K81)*AMIL!$B81+(drdp!E81+drdp!N81)*AMIL!$C81+(drdp!H81+drdp!Q81)*AMIL!$D81)</f>
        <v>-2.8814719693504284E-2</v>
      </c>
      <c r="F81" s="20">
        <f>Model!$W$31*((drdp!C81+drdp!L81)*AMIL!$B81+(drdp!F81+drdp!O81)*AMIL!$C81+(drdp!I81+drdp!R81)*AMIL!$D81)</f>
        <v>-3.2961191165551344E-2</v>
      </c>
      <c r="G81" s="20">
        <f>Model!$W$31*((drdp!D81+drdp!M81)*AMIL!$B81+(drdp!G81+drdp!P81)*AMIL!$C81+(drdp!J81+drdp!S81)*AMIL!$D81)</f>
        <v>0</v>
      </c>
      <c r="H81" s="18">
        <f>Model!$W$31*((drdp!B81)*AMIL!$B81+(drdp!E81)*AMIL!$C81+(drdp!H81)*AMIL!$D81)</f>
        <v>-1.4407359846752142E-2</v>
      </c>
      <c r="I81" s="18">
        <f>Model!$W$31*((drdp!C81)*AMIL!$B81+(drdp!F81)*AMIL!$C81+(drdp!I81)*AMIL!$D81)</f>
        <v>-1.6480595582775672E-2</v>
      </c>
      <c r="J81" s="18">
        <f>Model!$W$31*((drdp!D81)*AMIL!$B81+(drdp!G81)*AMIL!$C81+(drdp!J81)*AMIL!$D81)</f>
        <v>0</v>
      </c>
      <c r="K81" s="21">
        <f>SUM(E$3:E80)+H81</f>
        <v>-1.0399986793848468</v>
      </c>
      <c r="L81" s="21">
        <f>SUM(F$3:F80)+I81</f>
        <v>0.13549027078881587</v>
      </c>
      <c r="M81" s="21">
        <f>SUM(G$3:G80)+J81</f>
        <v>0</v>
      </c>
      <c r="N81" s="21"/>
      <c r="O81" s="21"/>
      <c r="P81" s="21"/>
      <c r="Q81" s="19">
        <f t="shared" si="5"/>
        <v>1.0815972531222253</v>
      </c>
      <c r="R81" s="19">
        <f t="shared" si="5"/>
        <v>1.8357613478426651E-2</v>
      </c>
      <c r="S81" s="19">
        <f t="shared" si="5"/>
        <v>0</v>
      </c>
      <c r="T81" s="19">
        <f t="shared" si="6"/>
        <v>-0.1409097026898638</v>
      </c>
      <c r="U81" s="19">
        <f t="shared" si="7"/>
        <v>0</v>
      </c>
      <c r="V81" s="19">
        <f t="shared" si="8"/>
        <v>0</v>
      </c>
    </row>
    <row r="82" spans="1:22" x14ac:dyDescent="0.25">
      <c r="A82" s="26">
        <f>Wellpath!E82</f>
        <v>7500</v>
      </c>
      <c r="B82" s="22">
        <v>0</v>
      </c>
      <c r="C82" s="22">
        <v>0</v>
      </c>
      <c r="D82" s="22">
        <f>SIN(Wellpath!L82) * SIN(Wellpath!O82) / (Bfield * COS(Dip))</f>
        <v>1.1565004592259258E-5</v>
      </c>
      <c r="E82" s="20">
        <f>Model!$W$31*((drdp!B82+drdp!K82)*AMIL!$B82+(drdp!E82+drdp!N82)*AMIL!$C82+(drdp!H82+drdp!Q82)*AMIL!$D82)</f>
        <v>-2.1745131511193564E-2</v>
      </c>
      <c r="F82" s="20">
        <f>Model!$W$31*((drdp!C82+drdp!L82)*AMIL!$B82+(drdp!F82+drdp!O82)*AMIL!$C82+(drdp!I82+drdp!R82)*AMIL!$D82)</f>
        <v>-3.0974654546833652E-2</v>
      </c>
      <c r="G82" s="20">
        <f>Model!$W$31*((drdp!D82+drdp!M82)*AMIL!$B82+(drdp!G82+drdp!P82)*AMIL!$C82+(drdp!J82+drdp!S82)*AMIL!$D82)</f>
        <v>0</v>
      </c>
      <c r="H82" s="18">
        <f>Model!$W$31*((drdp!B82)*AMIL!$B82+(drdp!E82)*AMIL!$C82+(drdp!H82)*AMIL!$D82)</f>
        <v>-1.0872565755596782E-2</v>
      </c>
      <c r="I82" s="18">
        <f>Model!$W$31*((drdp!C82)*AMIL!$B82+(drdp!F82)*AMIL!$C82+(drdp!I82)*AMIL!$D82)</f>
        <v>-1.5487327273416826E-2</v>
      </c>
      <c r="J82" s="18">
        <f>Model!$W$31*((drdp!D82)*AMIL!$B82+(drdp!G82)*AMIL!$C82+(drdp!J82)*AMIL!$D82)</f>
        <v>0</v>
      </c>
      <c r="K82" s="21">
        <f>SUM(E$3:E81)+H82</f>
        <v>-1.0652786049871956</v>
      </c>
      <c r="L82" s="21">
        <f>SUM(F$3:F81)+I82</f>
        <v>0.10352234793262337</v>
      </c>
      <c r="M82" s="21">
        <f>SUM(G$3:G81)+J82</f>
        <v>0</v>
      </c>
      <c r="N82" s="21"/>
      <c r="O82" s="21"/>
      <c r="P82" s="21"/>
      <c r="Q82" s="19">
        <f t="shared" si="5"/>
        <v>1.1348185062434655</v>
      </c>
      <c r="R82" s="19">
        <f t="shared" si="5"/>
        <v>1.0716876521483129E-2</v>
      </c>
      <c r="S82" s="19">
        <f t="shared" si="5"/>
        <v>0</v>
      </c>
      <c r="T82" s="19">
        <f t="shared" si="6"/>
        <v>-0.11028014239066411</v>
      </c>
      <c r="U82" s="19">
        <f t="shared" si="7"/>
        <v>0</v>
      </c>
      <c r="V82" s="19">
        <f t="shared" si="8"/>
        <v>0</v>
      </c>
    </row>
    <row r="83" spans="1:22" x14ac:dyDescent="0.25">
      <c r="A83" s="26">
        <f>Wellpath!E83</f>
        <v>7600</v>
      </c>
      <c r="B83" s="22">
        <v>0</v>
      </c>
      <c r="C83" s="22">
        <v>0</v>
      </c>
      <c r="D83" s="22">
        <f>SIN(Wellpath!L83) * SIN(Wellpath!O83) / (Bfield * COS(Dip))</f>
        <v>9.8461255967495468E-6</v>
      </c>
      <c r="E83" s="20">
        <f>Model!$W$31*((drdp!B83+drdp!K83)*AMIL!$B83+(drdp!E83+drdp!N83)*AMIL!$C83+(drdp!H83+drdp!Q83)*AMIL!$D83)</f>
        <v>-1.5562030585029722E-2</v>
      </c>
      <c r="F83" s="20">
        <f>Model!$W$31*((drdp!C83+drdp!L83)*AMIL!$B83+(drdp!F83+drdp!O83)*AMIL!$C83+(drdp!I83+drdp!R83)*AMIL!$D83)</f>
        <v>-2.8167326505389133E-2</v>
      </c>
      <c r="G83" s="20">
        <f>Model!$W$31*((drdp!D83+drdp!M83)*AMIL!$B83+(drdp!G83+drdp!P83)*AMIL!$C83+(drdp!J83+drdp!S83)*AMIL!$D83)</f>
        <v>0</v>
      </c>
      <c r="H83" s="18">
        <f>Model!$W$31*((drdp!B83)*AMIL!$B83+(drdp!E83)*AMIL!$C83+(drdp!H83)*AMIL!$D83)</f>
        <v>-7.7810152925148609E-3</v>
      </c>
      <c r="I83" s="18">
        <f>Model!$W$31*((drdp!C83)*AMIL!$B83+(drdp!F83)*AMIL!$C83+(drdp!I83)*AMIL!$D83)</f>
        <v>-1.4083663252694566E-2</v>
      </c>
      <c r="J83" s="18">
        <f>Model!$W$31*((drdp!D83)*AMIL!$B83+(drdp!G83)*AMIL!$C83+(drdp!J83)*AMIL!$D83)</f>
        <v>0</v>
      </c>
      <c r="K83" s="21">
        <f>SUM(E$3:E82)+H83</f>
        <v>-1.0839321860353073</v>
      </c>
      <c r="L83" s="21">
        <f>SUM(F$3:F82)+I83</f>
        <v>7.3951357406511972E-2</v>
      </c>
      <c r="M83" s="21">
        <f>SUM(G$3:G82)+J83</f>
        <v>0</v>
      </c>
      <c r="N83" s="21"/>
      <c r="O83" s="21"/>
      <c r="P83" s="21"/>
      <c r="Q83" s="19">
        <f t="shared" si="5"/>
        <v>1.17490898392328</v>
      </c>
      <c r="R83" s="19">
        <f t="shared" si="5"/>
        <v>5.4688032622656731E-3</v>
      </c>
      <c r="S83" s="19">
        <f t="shared" si="5"/>
        <v>0</v>
      </c>
      <c r="T83" s="19">
        <f t="shared" si="6"/>
        <v>-8.0158256493918834E-2</v>
      </c>
      <c r="U83" s="19">
        <f t="shared" si="7"/>
        <v>0</v>
      </c>
      <c r="V83" s="19">
        <f t="shared" si="8"/>
        <v>0</v>
      </c>
    </row>
    <row r="84" spans="1:22" x14ac:dyDescent="0.25">
      <c r="A84" s="26">
        <f>Wellpath!E84</f>
        <v>7700</v>
      </c>
      <c r="B84" s="22">
        <v>0</v>
      </c>
      <c r="C84" s="22">
        <v>0</v>
      </c>
      <c r="D84" s="22">
        <f>SIN(Wellpath!L84) * SIN(Wellpath!O84) / (Bfield * COS(Dip))</f>
        <v>8.1032772927608001E-6</v>
      </c>
      <c r="E84" s="20">
        <f>Model!$W$31*((drdp!B84+drdp!K84)*AMIL!$B84+(drdp!E84+drdp!N84)*AMIL!$C84+(drdp!H84+drdp!Q84)*AMIL!$D84)</f>
        <v>-1.0347443848387542E-2</v>
      </c>
      <c r="F84" s="20">
        <f>Model!$W$31*((drdp!C84+drdp!L84)*AMIL!$B84+(drdp!F84+drdp!O84)*AMIL!$C84+(drdp!I84+drdp!R84)*AMIL!$D84)</f>
        <v>-2.4603574888461762E-2</v>
      </c>
      <c r="G84" s="20">
        <f>Model!$W$31*((drdp!D84+drdp!M84)*AMIL!$B84+(drdp!G84+drdp!P84)*AMIL!$C84+(drdp!J84+drdp!S84)*AMIL!$D84)</f>
        <v>0</v>
      </c>
      <c r="H84" s="18">
        <f>Model!$W$31*((drdp!B84)*AMIL!$B84+(drdp!E84)*AMIL!$C84+(drdp!H84)*AMIL!$D84)</f>
        <v>-5.173721924193771E-3</v>
      </c>
      <c r="I84" s="18">
        <f>Model!$W$31*((drdp!C84)*AMIL!$B84+(drdp!F84)*AMIL!$C84+(drdp!I84)*AMIL!$D84)</f>
        <v>-1.2301787444230881E-2</v>
      </c>
      <c r="J84" s="18">
        <f>Model!$W$31*((drdp!D84)*AMIL!$B84+(drdp!G84)*AMIL!$C84+(drdp!J84)*AMIL!$D84)</f>
        <v>0</v>
      </c>
      <c r="K84" s="21">
        <f>SUM(E$3:E83)+H84</f>
        <v>-1.096886923252016</v>
      </c>
      <c r="L84" s="21">
        <f>SUM(F$3:F83)+I84</f>
        <v>4.7565906709586527E-2</v>
      </c>
      <c r="M84" s="21">
        <f>SUM(G$3:G83)+J84</f>
        <v>0</v>
      </c>
      <c r="N84" s="21"/>
      <c r="O84" s="21"/>
      <c r="P84" s="21"/>
      <c r="Q84" s="19">
        <f t="shared" si="5"/>
        <v>1.203160922401274</v>
      </c>
      <c r="R84" s="19">
        <f t="shared" si="5"/>
        <v>2.2625154811050886E-3</v>
      </c>
      <c r="S84" s="19">
        <f t="shared" si="5"/>
        <v>0</v>
      </c>
      <c r="T84" s="19">
        <f t="shared" si="6"/>
        <v>-5.2174421062370788E-2</v>
      </c>
      <c r="U84" s="19">
        <f t="shared" si="7"/>
        <v>0</v>
      </c>
      <c r="V84" s="19">
        <f t="shared" si="8"/>
        <v>0</v>
      </c>
    </row>
    <row r="85" spans="1:22" x14ac:dyDescent="0.25">
      <c r="A85" s="26">
        <f>Wellpath!E85</f>
        <v>7800</v>
      </c>
      <c r="B85" s="22">
        <v>0</v>
      </c>
      <c r="C85" s="22">
        <v>0</v>
      </c>
      <c r="D85" s="22">
        <f>SIN(Wellpath!L85) * SIN(Wellpath!O85) / (Bfield * COS(Dip))</f>
        <v>6.3330345778530813E-6</v>
      </c>
      <c r="E85" s="20">
        <f>Model!$W$31*((drdp!B85+drdp!K85)*AMIL!$B85+(drdp!E85+drdp!N85)*AMIL!$C85+(drdp!H85+drdp!Q85)*AMIL!$D85)</f>
        <v>-6.1366155128084179E-3</v>
      </c>
      <c r="F85" s="20">
        <f>Model!$W$31*((drdp!C85+drdp!L85)*AMIL!$B85+(drdp!F85+drdp!O85)*AMIL!$C85+(drdp!I85+drdp!R85)*AMIL!$D85)</f>
        <v>-2.0287055375610364E-2</v>
      </c>
      <c r="G85" s="20">
        <f>Model!$W$31*((drdp!D85+drdp!M85)*AMIL!$B85+(drdp!G85+drdp!P85)*AMIL!$C85+(drdp!J85+drdp!S85)*AMIL!$D85)</f>
        <v>0</v>
      </c>
      <c r="H85" s="18">
        <f>Model!$W$31*((drdp!B85)*AMIL!$B85+(drdp!E85)*AMIL!$C85+(drdp!H85)*AMIL!$D85)</f>
        <v>-3.068307756404209E-3</v>
      </c>
      <c r="I85" s="18">
        <f>Model!$W$31*((drdp!C85)*AMIL!$B85+(drdp!F85)*AMIL!$C85+(drdp!I85)*AMIL!$D85)</f>
        <v>-1.0143527687805182E-2</v>
      </c>
      <c r="J85" s="18">
        <f>Model!$W$31*((drdp!D85)*AMIL!$B85+(drdp!G85)*AMIL!$C85+(drdp!J85)*AMIL!$D85)</f>
        <v>0</v>
      </c>
      <c r="K85" s="21">
        <f>SUM(E$3:E84)+H85</f>
        <v>-1.1051289529326138</v>
      </c>
      <c r="L85" s="21">
        <f>SUM(F$3:F84)+I85</f>
        <v>2.512059157755047E-2</v>
      </c>
      <c r="M85" s="21">
        <f>SUM(G$3:G84)+J85</f>
        <v>0</v>
      </c>
      <c r="N85" s="21"/>
      <c r="O85" s="21"/>
      <c r="P85" s="21"/>
      <c r="Q85" s="19">
        <f t="shared" si="5"/>
        <v>1.2213100026099353</v>
      </c>
      <c r="R85" s="19">
        <f t="shared" si="5"/>
        <v>6.3104412120609961E-4</v>
      </c>
      <c r="S85" s="19">
        <f t="shared" si="5"/>
        <v>0</v>
      </c>
      <c r="T85" s="19">
        <f t="shared" si="6"/>
        <v>-2.776149306714619E-2</v>
      </c>
      <c r="U85" s="19">
        <f t="shared" si="7"/>
        <v>0</v>
      </c>
      <c r="V85" s="19">
        <f t="shared" si="8"/>
        <v>0</v>
      </c>
    </row>
    <row r="86" spans="1:22" x14ac:dyDescent="0.25">
      <c r="A86" s="26">
        <f>Wellpath!E86</f>
        <v>7900</v>
      </c>
      <c r="B86" s="22">
        <v>0</v>
      </c>
      <c r="C86" s="22">
        <v>0</v>
      </c>
      <c r="D86" s="22">
        <f>SIN(Wellpath!L86) * SIN(Wellpath!O86) / (Bfield * COS(Dip))</f>
        <v>4.5471713459327349E-6</v>
      </c>
      <c r="E86" s="20">
        <f>Model!$W$31*((drdp!B86+drdp!K86)*AMIL!$B86+(drdp!E86+drdp!N86)*AMIL!$C86+(drdp!H86+drdp!Q86)*AMIL!$D86)</f>
        <v>-2.995246813567097E-3</v>
      </c>
      <c r="F86" s="20">
        <f>Model!$W$31*((drdp!C86+drdp!L86)*AMIL!$B86+(drdp!F86+drdp!O86)*AMIL!$C86+(drdp!I86+drdp!R86)*AMIL!$D86)</f>
        <v>-1.5281017382612987E-2</v>
      </c>
      <c r="G86" s="20">
        <f>Model!$W$31*((drdp!D86+drdp!M86)*AMIL!$B86+(drdp!G86+drdp!P86)*AMIL!$C86+(drdp!J86+drdp!S86)*AMIL!$D86)</f>
        <v>0</v>
      </c>
      <c r="H86" s="18">
        <f>Model!$W$31*((drdp!B86)*AMIL!$B86+(drdp!E86)*AMIL!$C86+(drdp!H86)*AMIL!$D86)</f>
        <v>-1.4976234067835485E-3</v>
      </c>
      <c r="I86" s="18">
        <f>Model!$W$31*((drdp!C86)*AMIL!$B86+(drdp!F86)*AMIL!$C86+(drdp!I86)*AMIL!$D86)</f>
        <v>-7.6405086913064937E-3</v>
      </c>
      <c r="J86" s="18">
        <f>Model!$W$31*((drdp!D86)*AMIL!$B86+(drdp!G86)*AMIL!$C86+(drdp!J86)*AMIL!$D86)</f>
        <v>0</v>
      </c>
      <c r="K86" s="21">
        <f>SUM(E$3:E85)+H86</f>
        <v>-1.1096948840958016</v>
      </c>
      <c r="L86" s="21">
        <f>SUM(F$3:F85)+I86</f>
        <v>7.336555198438793E-3</v>
      </c>
      <c r="M86" s="21">
        <f>SUM(G$3:G85)+J86</f>
        <v>0</v>
      </c>
      <c r="N86" s="21"/>
      <c r="O86" s="21"/>
      <c r="P86" s="21"/>
      <c r="Q86" s="19">
        <f t="shared" si="5"/>
        <v>1.2314227357883947</v>
      </c>
      <c r="R86" s="19">
        <f t="shared" si="5"/>
        <v>5.3825042179739275E-5</v>
      </c>
      <c r="S86" s="19">
        <f t="shared" si="5"/>
        <v>0</v>
      </c>
      <c r="T86" s="19">
        <f t="shared" si="6"/>
        <v>-8.1413377705939882E-3</v>
      </c>
      <c r="U86" s="19">
        <f t="shared" si="7"/>
        <v>0</v>
      </c>
      <c r="V86" s="19">
        <f t="shared" si="8"/>
        <v>0</v>
      </c>
    </row>
    <row r="87" spans="1:22" x14ac:dyDescent="0.25">
      <c r="A87" s="26">
        <f>Wellpath!E87</f>
        <v>8000</v>
      </c>
      <c r="B87" s="22">
        <v>0</v>
      </c>
      <c r="C87" s="22">
        <v>0</v>
      </c>
      <c r="D87" s="22">
        <f>SIN(Wellpath!L87) * SIN(Wellpath!O87) / (Bfield * COS(Dip))</f>
        <v>2.7524154803232857E-6</v>
      </c>
      <c r="E87" s="20">
        <f>Model!$W$31*((drdp!B87+drdp!K87)*AMIL!$B87+(drdp!E87+drdp!N87)*AMIL!$C87+(drdp!H87+drdp!Q87)*AMIL!$D87)</f>
        <v>-9.5563187267806466E-4</v>
      </c>
      <c r="F87" s="20">
        <f>Model!$W$31*((drdp!C87+drdp!L87)*AMIL!$B87+(drdp!F87+drdp!O87)*AMIL!$C87+(drdp!I87+drdp!R87)*AMIL!$D87)</f>
        <v>-9.659483234627602E-3</v>
      </c>
      <c r="G87" s="20">
        <f>Model!$W$31*((drdp!D87+drdp!M87)*AMIL!$B87+(drdp!G87+drdp!P87)*AMIL!$C87+(drdp!J87+drdp!S87)*AMIL!$D87)</f>
        <v>0</v>
      </c>
      <c r="H87" s="18">
        <f>Model!$W$31*((drdp!B87)*AMIL!$B87+(drdp!E87)*AMIL!$C87+(drdp!H87)*AMIL!$D87)</f>
        <v>-4.7781593633903233E-4</v>
      </c>
      <c r="I87" s="18">
        <f>Model!$W$31*((drdp!C87)*AMIL!$B87+(drdp!F87)*AMIL!$C87+(drdp!I87)*AMIL!$D87)</f>
        <v>-4.829741617313801E-3</v>
      </c>
      <c r="J87" s="18">
        <f>Model!$W$31*((drdp!D87)*AMIL!$B87+(drdp!G87)*AMIL!$C87+(drdp!J87)*AMIL!$D87)</f>
        <v>0</v>
      </c>
      <c r="K87" s="21">
        <f>SUM(E$3:E86)+H87</f>
        <v>-1.111670323438924</v>
      </c>
      <c r="L87" s="21">
        <f>SUM(F$3:F86)+I87</f>
        <v>-5.1336951101815017E-3</v>
      </c>
      <c r="M87" s="21">
        <f>SUM(G$3:G86)+J87</f>
        <v>0</v>
      </c>
      <c r="N87" s="21"/>
      <c r="O87" s="21"/>
      <c r="P87" s="21"/>
      <c r="Q87" s="19">
        <f t="shared" si="5"/>
        <v>1.2358109080148019</v>
      </c>
      <c r="R87" s="19">
        <f t="shared" si="5"/>
        <v>2.6354825484301461E-5</v>
      </c>
      <c r="S87" s="19">
        <f t="shared" si="5"/>
        <v>0</v>
      </c>
      <c r="T87" s="19">
        <f t="shared" si="6"/>
        <v>5.7069765035722923E-3</v>
      </c>
      <c r="U87" s="19">
        <f t="shared" si="7"/>
        <v>0</v>
      </c>
      <c r="V87" s="19">
        <f t="shared" si="8"/>
        <v>0</v>
      </c>
    </row>
    <row r="88" spans="1:22" x14ac:dyDescent="0.25">
      <c r="A88" s="26">
        <f>Wellpath!E88</f>
        <v>8100</v>
      </c>
      <c r="B88" s="22">
        <v>0</v>
      </c>
      <c r="C88" s="22">
        <v>0</v>
      </c>
      <c r="D88" s="22">
        <f>SIN(Wellpath!L88) * SIN(Wellpath!O88) / (Bfield * COS(Dip))</f>
        <v>9.4814832757932019E-7</v>
      </c>
      <c r="E88" s="20">
        <f>Model!$W$31*((drdp!B88+drdp!K88)*AMIL!$B88+(drdp!E88+drdp!N88)*AMIL!$C88+(drdp!H88+drdp!Q88)*AMIL!$D88)</f>
        <v>-3.2608966102739424E-5</v>
      </c>
      <c r="F88" s="20">
        <f>Model!$W$31*((drdp!C88+drdp!L88)*AMIL!$B88+(drdp!F88+drdp!O88)*AMIL!$C88+(drdp!I88+drdp!R88)*AMIL!$D88)</f>
        <v>-3.4598163182163618E-3</v>
      </c>
      <c r="G88" s="20">
        <f>Model!$W$31*((drdp!D88+drdp!M88)*AMIL!$B88+(drdp!G88+drdp!P88)*AMIL!$C88+(drdp!J88+drdp!S88)*AMIL!$D88)</f>
        <v>0</v>
      </c>
      <c r="H88" s="18">
        <f>Model!$W$31*((drdp!B88)*AMIL!$B88+(drdp!E88)*AMIL!$C88+(drdp!H88)*AMIL!$D88)</f>
        <v>-1.6304483051369712E-5</v>
      </c>
      <c r="I88" s="18">
        <f>Model!$W$31*((drdp!C88)*AMIL!$B88+(drdp!F88)*AMIL!$C88+(drdp!I88)*AMIL!$D88)</f>
        <v>-1.7299081591081809E-3</v>
      </c>
      <c r="J88" s="18">
        <f>Model!$W$31*((drdp!D88)*AMIL!$B88+(drdp!G88)*AMIL!$C88+(drdp!J88)*AMIL!$D88)</f>
        <v>0</v>
      </c>
      <c r="K88" s="21">
        <f>SUM(E$3:E87)+H88</f>
        <v>-1.1121644438583145</v>
      </c>
      <c r="L88" s="21">
        <f>SUM(F$3:F87)+I88</f>
        <v>-1.1693344886603483E-2</v>
      </c>
      <c r="M88" s="21">
        <f>SUM(G$3:G87)+J88</f>
        <v>0</v>
      </c>
      <c r="N88" s="21"/>
      <c r="O88" s="21"/>
      <c r="P88" s="21"/>
      <c r="Q88" s="19">
        <f t="shared" si="5"/>
        <v>1.236909750182674</v>
      </c>
      <c r="R88" s="19">
        <f t="shared" si="5"/>
        <v>1.3673431463705581E-4</v>
      </c>
      <c r="S88" s="19">
        <f t="shared" si="5"/>
        <v>0</v>
      </c>
      <c r="T88" s="19">
        <f t="shared" si="6"/>
        <v>1.3004922412652827E-2</v>
      </c>
      <c r="U88" s="19">
        <f t="shared" si="7"/>
        <v>0</v>
      </c>
      <c r="V88" s="19">
        <f t="shared" si="8"/>
        <v>0</v>
      </c>
    </row>
    <row r="89" spans="1:22" x14ac:dyDescent="0.25">
      <c r="A89" s="26">
        <f>Wellpath!E89</f>
        <v>8200</v>
      </c>
      <c r="B89" s="22">
        <v>0</v>
      </c>
      <c r="C89" s="22">
        <v>0</v>
      </c>
      <c r="D89" s="22">
        <f>SIN(Wellpath!L89) * SIN(Wellpath!O89) / (Bfield * COS(Dip))</f>
        <v>-8.6038693952934276E-7</v>
      </c>
      <c r="E89" s="20">
        <f>Model!$W$31*((drdp!B89+drdp!K89)*AMIL!$B89+(drdp!E89+drdp!N89)*AMIL!$C89+(drdp!H89+drdp!Q89)*AMIL!$D89)</f>
        <v>-2.3985657487731038E-4</v>
      </c>
      <c r="F89" s="20">
        <f>Model!$W$31*((drdp!C89+drdp!L89)*AMIL!$B89+(drdp!F89+drdp!O89)*AMIL!$C89+(drdp!I89+drdp!R89)*AMIL!$D89)</f>
        <v>3.2506895923144737E-3</v>
      </c>
      <c r="G89" s="20">
        <f>Model!$W$31*((drdp!D89+drdp!M89)*AMIL!$B89+(drdp!G89+drdp!P89)*AMIL!$C89+(drdp!J89+drdp!S89)*AMIL!$D89)</f>
        <v>0</v>
      </c>
      <c r="H89" s="18">
        <f>Model!$W$31*((drdp!B89)*AMIL!$B89+(drdp!E89)*AMIL!$C89+(drdp!H89)*AMIL!$D89)</f>
        <v>-1.1992828743865519E-4</v>
      </c>
      <c r="I89" s="18">
        <f>Model!$W$31*((drdp!C89)*AMIL!$B89+(drdp!F89)*AMIL!$C89+(drdp!I89)*AMIL!$D89)</f>
        <v>1.6253447961572368E-3</v>
      </c>
      <c r="J89" s="18">
        <f>Model!$W$31*((drdp!D89)*AMIL!$B89+(drdp!G89)*AMIL!$C89+(drdp!J89)*AMIL!$D89)</f>
        <v>0</v>
      </c>
      <c r="K89" s="21">
        <f>SUM(E$3:E88)+H89</f>
        <v>-1.1123006766288044</v>
      </c>
      <c r="L89" s="21">
        <f>SUM(F$3:F88)+I89</f>
        <v>-1.1797908249554429E-2</v>
      </c>
      <c r="M89" s="21">
        <f>SUM(G$3:G88)+J89</f>
        <v>0</v>
      </c>
      <c r="N89" s="21"/>
      <c r="O89" s="21"/>
      <c r="P89" s="21"/>
      <c r="Q89" s="19">
        <f t="shared" si="5"/>
        <v>1.237212795228896</v>
      </c>
      <c r="R89" s="19">
        <f t="shared" si="5"/>
        <v>1.3919063906490443E-4</v>
      </c>
      <c r="S89" s="19">
        <f t="shared" si="5"/>
        <v>0</v>
      </c>
      <c r="T89" s="19">
        <f t="shared" si="6"/>
        <v>1.3122821328783944E-2</v>
      </c>
      <c r="U89" s="19">
        <f t="shared" si="7"/>
        <v>0</v>
      </c>
      <c r="V89" s="19">
        <f t="shared" si="8"/>
        <v>0</v>
      </c>
    </row>
    <row r="90" spans="1:22" x14ac:dyDescent="0.25">
      <c r="A90" s="26">
        <f>Wellpath!E90</f>
        <v>8300</v>
      </c>
      <c r="B90" s="22">
        <v>0</v>
      </c>
      <c r="C90" s="22">
        <v>0</v>
      </c>
      <c r="D90" s="22">
        <f>SIN(Wellpath!L90) * SIN(Wellpath!O90) / (Bfield * COS(Dip))</f>
        <v>-2.6680195032613141E-6</v>
      </c>
      <c r="E90" s="20">
        <f>Model!$W$31*((drdp!B90+drdp!K90)*AMIL!$B90+(drdp!E90+drdp!N90)*AMIL!$C90+(drdp!H90+drdp!Q90)*AMIL!$D90)</f>
        <v>-1.577938640958509E-3</v>
      </c>
      <c r="F90" s="20">
        <f>Model!$W$31*((drdp!C90+drdp!L90)*AMIL!$B90+(drdp!F90+drdp!O90)*AMIL!$C90+(drdp!I90+drdp!R90)*AMIL!$D90)</f>
        <v>1.0396811659483821E-2</v>
      </c>
      <c r="G90" s="20">
        <f>Model!$W$31*((drdp!D90+drdp!M90)*AMIL!$B90+(drdp!G90+drdp!P90)*AMIL!$C90+(drdp!J90+drdp!S90)*AMIL!$D90)</f>
        <v>0</v>
      </c>
      <c r="H90" s="18">
        <f>Model!$W$31*((drdp!B90)*AMIL!$B90+(drdp!E90)*AMIL!$C90+(drdp!H90)*AMIL!$D90)</f>
        <v>-7.889693204792545E-4</v>
      </c>
      <c r="I90" s="18">
        <f>Model!$W$31*((drdp!C90)*AMIL!$B90+(drdp!F90)*AMIL!$C90+(drdp!I90)*AMIL!$D90)</f>
        <v>5.1984058297419103E-3</v>
      </c>
      <c r="J90" s="18">
        <f>Model!$W$31*((drdp!D90)*AMIL!$B90+(drdp!G90)*AMIL!$C90+(drdp!J90)*AMIL!$D90)</f>
        <v>0</v>
      </c>
      <c r="K90" s="21">
        <f>SUM(E$3:E89)+H90</f>
        <v>-1.1132095742367223</v>
      </c>
      <c r="L90" s="21">
        <f>SUM(F$3:F89)+I90</f>
        <v>-4.9741576236552801E-3</v>
      </c>
      <c r="M90" s="21">
        <f>SUM(G$3:G89)+J90</f>
        <v>0</v>
      </c>
      <c r="N90" s="21"/>
      <c r="O90" s="21"/>
      <c r="P90" s="21"/>
      <c r="Q90" s="19">
        <f t="shared" si="5"/>
        <v>1.2392355561723045</v>
      </c>
      <c r="R90" s="19">
        <f t="shared" si="5"/>
        <v>2.4742244064967944E-5</v>
      </c>
      <c r="S90" s="19">
        <f t="shared" si="5"/>
        <v>0</v>
      </c>
      <c r="T90" s="19">
        <f t="shared" si="6"/>
        <v>5.5372798904156405E-3</v>
      </c>
      <c r="U90" s="19">
        <f t="shared" si="7"/>
        <v>0</v>
      </c>
      <c r="V90" s="19">
        <f t="shared" si="8"/>
        <v>0</v>
      </c>
    </row>
    <row r="91" spans="1:22" x14ac:dyDescent="0.25">
      <c r="A91" s="26">
        <f>Wellpath!E91</f>
        <v>8400</v>
      </c>
      <c r="B91" s="22">
        <v>0</v>
      </c>
      <c r="C91" s="22">
        <v>0</v>
      </c>
      <c r="D91" s="22">
        <f>SIN(Wellpath!L91) * SIN(Wellpath!O91) / (Bfield * COS(Dip))</f>
        <v>-4.4646468648129375E-6</v>
      </c>
      <c r="E91" s="20">
        <f>Model!$W$31*((drdp!B91+drdp!K91)*AMIL!$B91+(drdp!E91+drdp!N91)*AMIL!$C91+(drdp!H91+drdp!Q91)*AMIL!$D91)</f>
        <v>-4.0263621091927463E-3</v>
      </c>
      <c r="F91" s="20">
        <f>Model!$W$31*((drdp!C91+drdp!L91)*AMIL!$B91+(drdp!F91+drdp!O91)*AMIL!$C91+(drdp!I91+drdp!R91)*AMIL!$D91)</f>
        <v>1.7880928567292158E-2</v>
      </c>
      <c r="G91" s="20">
        <f>Model!$W$31*((drdp!D91+drdp!M91)*AMIL!$B91+(drdp!G91+drdp!P91)*AMIL!$C91+(drdp!J91+drdp!S91)*AMIL!$D91)</f>
        <v>0</v>
      </c>
      <c r="H91" s="18">
        <f>Model!$W$31*((drdp!B91)*AMIL!$B91+(drdp!E91)*AMIL!$C91+(drdp!H91)*AMIL!$D91)</f>
        <v>-2.0131810545963732E-3</v>
      </c>
      <c r="I91" s="18">
        <f>Model!$W$31*((drdp!C91)*AMIL!$B91+(drdp!F91)*AMIL!$C91+(drdp!I91)*AMIL!$D91)</f>
        <v>8.9404642836460792E-3</v>
      </c>
      <c r="J91" s="18">
        <f>Model!$W$31*((drdp!D91)*AMIL!$B91+(drdp!G91)*AMIL!$C91+(drdp!J91)*AMIL!$D91)</f>
        <v>0</v>
      </c>
      <c r="K91" s="21">
        <f>SUM(E$3:E90)+H91</f>
        <v>-1.116011724611798</v>
      </c>
      <c r="L91" s="21">
        <f>SUM(F$3:F90)+I91</f>
        <v>9.1647124897327095E-3</v>
      </c>
      <c r="M91" s="21">
        <f>SUM(G$3:G90)+J91</f>
        <v>0</v>
      </c>
      <c r="N91" s="21"/>
      <c r="O91" s="21"/>
      <c r="P91" s="21"/>
      <c r="Q91" s="19">
        <f t="shared" si="5"/>
        <v>1.2454821694709997</v>
      </c>
      <c r="R91" s="19">
        <f t="shared" si="5"/>
        <v>8.3991955019462711E-5</v>
      </c>
      <c r="S91" s="19">
        <f t="shared" si="5"/>
        <v>0</v>
      </c>
      <c r="T91" s="19">
        <f t="shared" si="6"/>
        <v>-1.0227926591237887E-2</v>
      </c>
      <c r="U91" s="19">
        <f t="shared" si="7"/>
        <v>0</v>
      </c>
      <c r="V91" s="19">
        <f t="shared" si="8"/>
        <v>0</v>
      </c>
    </row>
    <row r="92" spans="1:22" x14ac:dyDescent="0.25">
      <c r="A92" s="26">
        <f>Wellpath!E92</f>
        <v>8500</v>
      </c>
      <c r="B92" s="22">
        <v>0</v>
      </c>
      <c r="C92" s="22">
        <v>0</v>
      </c>
      <c r="D92" s="22">
        <f>SIN(Wellpath!L92) * SIN(Wellpath!O92) / (Bfield * COS(Dip))</f>
        <v>-6.2474596089383024E-6</v>
      </c>
      <c r="E92" s="20">
        <f>Model!$W$31*((drdp!B92+drdp!K92)*AMIL!$B92+(drdp!E92+drdp!N92)*AMIL!$C92+(drdp!H92+drdp!Q92)*AMIL!$D92)</f>
        <v>-7.5561265062477215E-3</v>
      </c>
      <c r="F92" s="20">
        <f>Model!$W$31*((drdp!C92+drdp!L92)*AMIL!$B92+(drdp!F92+drdp!O92)*AMIL!$C92+(drdp!I92+drdp!R92)*AMIL!$D92)</f>
        <v>2.5623973082987743E-2</v>
      </c>
      <c r="G92" s="20">
        <f>Model!$W$31*((drdp!D92+drdp!M92)*AMIL!$B92+(drdp!G92+drdp!P92)*AMIL!$C92+(drdp!J92+drdp!S92)*AMIL!$D92)</f>
        <v>0</v>
      </c>
      <c r="H92" s="18">
        <f>Model!$W$31*((drdp!B92)*AMIL!$B92+(drdp!E92)*AMIL!$C92+(drdp!H92)*AMIL!$D92)</f>
        <v>-3.7780632531238608E-3</v>
      </c>
      <c r="I92" s="18">
        <f>Model!$W$31*((drdp!C92)*AMIL!$B92+(drdp!F92)*AMIL!$C92+(drdp!I92)*AMIL!$D92)</f>
        <v>1.2811986541493871E-2</v>
      </c>
      <c r="J92" s="18">
        <f>Model!$W$31*((drdp!D92)*AMIL!$B92+(drdp!G92)*AMIL!$C92+(drdp!J92)*AMIL!$D92)</f>
        <v>0</v>
      </c>
      <c r="K92" s="21">
        <f>SUM(E$3:E91)+H92</f>
        <v>-1.1218029689195181</v>
      </c>
      <c r="L92" s="21">
        <f>SUM(F$3:F91)+I92</f>
        <v>3.091716331487266E-2</v>
      </c>
      <c r="M92" s="21">
        <f>SUM(G$3:G91)+J92</f>
        <v>0</v>
      </c>
      <c r="N92" s="21"/>
      <c r="O92" s="21"/>
      <c r="P92" s="21"/>
      <c r="Q92" s="19">
        <f t="shared" si="5"/>
        <v>1.2584419010766454</v>
      </c>
      <c r="R92" s="19">
        <f t="shared" si="5"/>
        <v>9.5587098743850785E-4</v>
      </c>
      <c r="S92" s="19">
        <f t="shared" si="5"/>
        <v>0</v>
      </c>
      <c r="T92" s="19">
        <f t="shared" si="6"/>
        <v>-3.4682965597193763E-2</v>
      </c>
      <c r="U92" s="19">
        <f t="shared" si="7"/>
        <v>0</v>
      </c>
      <c r="V92" s="19">
        <f t="shared" si="8"/>
        <v>0</v>
      </c>
    </row>
    <row r="93" spans="1:22" x14ac:dyDescent="0.25">
      <c r="A93" s="26">
        <f>Wellpath!E93</f>
        <v>8600</v>
      </c>
      <c r="B93" s="22">
        <v>0</v>
      </c>
      <c r="C93" s="22">
        <v>0</v>
      </c>
      <c r="D93" s="22">
        <f>SIN(Wellpath!L93) * SIN(Wellpath!O93) / (Bfield * COS(Dip))</f>
        <v>-8.0154362281912093E-6</v>
      </c>
      <c r="E93" s="20">
        <f>Model!$W$31*((drdp!B93+drdp!K93)*AMIL!$B93+(drdp!E93+drdp!N93)*AMIL!$C93+(drdp!H93+drdp!Q93)*AMIL!$D93)</f>
        <v>-1.2137086012056349E-2</v>
      </c>
      <c r="F93" s="20">
        <f>Model!$W$31*((drdp!C93+drdp!L93)*AMIL!$B93+(drdp!F93+drdp!O93)*AMIL!$C93+(drdp!I93+drdp!R93)*AMIL!$D93)</f>
        <v>3.3564932730719345E-2</v>
      </c>
      <c r="G93" s="20">
        <f>Model!$W$31*((drdp!D93+drdp!M93)*AMIL!$B93+(drdp!G93+drdp!P93)*AMIL!$C93+(drdp!J93+drdp!S93)*AMIL!$D93)</f>
        <v>0</v>
      </c>
      <c r="H93" s="18">
        <f>Model!$W$31*((drdp!B93)*AMIL!$B93+(drdp!E93)*AMIL!$C93+(drdp!H93)*AMIL!$D93)</f>
        <v>-6.0685430060281745E-3</v>
      </c>
      <c r="I93" s="18">
        <f>Model!$W$31*((drdp!C93)*AMIL!$B93+(drdp!F93)*AMIL!$C93+(drdp!I93)*AMIL!$D93)</f>
        <v>1.6782466365359672E-2</v>
      </c>
      <c r="J93" s="18">
        <f>Model!$W$31*((drdp!D93)*AMIL!$B93+(drdp!G93)*AMIL!$C93+(drdp!J93)*AMIL!$D93)</f>
        <v>0</v>
      </c>
      <c r="K93" s="21">
        <f>SUM(E$3:E92)+H93</f>
        <v>-1.1316495751786702</v>
      </c>
      <c r="L93" s="21">
        <f>SUM(F$3:F92)+I93</f>
        <v>6.0511616221726197E-2</v>
      </c>
      <c r="M93" s="21">
        <f>SUM(G$3:G92)+J93</f>
        <v>0</v>
      </c>
      <c r="N93" s="21"/>
      <c r="O93" s="21"/>
      <c r="P93" s="21"/>
      <c r="Q93" s="19">
        <f t="shared" si="5"/>
        <v>1.2806307610020646</v>
      </c>
      <c r="R93" s="19">
        <f t="shared" si="5"/>
        <v>3.6616556977654771E-3</v>
      </c>
      <c r="S93" s="19">
        <f t="shared" si="5"/>
        <v>0</v>
      </c>
      <c r="T93" s="19">
        <f t="shared" si="6"/>
        <v>-6.8477944790691178E-2</v>
      </c>
      <c r="U93" s="19">
        <f t="shared" si="7"/>
        <v>0</v>
      </c>
      <c r="V93" s="19">
        <f t="shared" si="8"/>
        <v>0</v>
      </c>
    </row>
    <row r="94" spans="1:22" x14ac:dyDescent="0.25">
      <c r="A94" s="26">
        <f>Wellpath!E94</f>
        <v>8700</v>
      </c>
      <c r="B94" s="22">
        <v>0</v>
      </c>
      <c r="C94" s="22">
        <v>0</v>
      </c>
      <c r="D94" s="22">
        <f>SIN(Wellpath!L94) * SIN(Wellpath!O94) / (Bfield * COS(Dip))</f>
        <v>-9.7647711803952452E-6</v>
      </c>
      <c r="E94" s="20">
        <f>Model!$W$31*((drdp!B94+drdp!K94)*AMIL!$B94+(drdp!E94+drdp!N94)*AMIL!$C94+(drdp!H94+drdp!Q94)*AMIL!$D94)</f>
        <v>-1.772677518653705E-2</v>
      </c>
      <c r="F94" s="20">
        <f>Model!$W$31*((drdp!C94+drdp!L94)*AMIL!$B94+(drdp!F94+drdp!O94)*AMIL!$C94+(drdp!I94+drdp!R94)*AMIL!$D94)</f>
        <v>4.1620215852214634E-2</v>
      </c>
      <c r="G94" s="20">
        <f>Model!$W$31*((drdp!D94+drdp!M94)*AMIL!$B94+(drdp!G94+drdp!P94)*AMIL!$C94+(drdp!J94+drdp!S94)*AMIL!$D94)</f>
        <v>0</v>
      </c>
      <c r="H94" s="18">
        <f>Model!$W$31*((drdp!B94)*AMIL!$B94+(drdp!E94)*AMIL!$C94+(drdp!H94)*AMIL!$D94)</f>
        <v>-8.8633875932685249E-3</v>
      </c>
      <c r="I94" s="18">
        <f>Model!$W$31*((drdp!C94)*AMIL!$B94+(drdp!F94)*AMIL!$C94+(drdp!I94)*AMIL!$D94)</f>
        <v>2.0810107926107317E-2</v>
      </c>
      <c r="J94" s="18">
        <f>Model!$W$31*((drdp!D94)*AMIL!$B94+(drdp!G94)*AMIL!$C94+(drdp!J94)*AMIL!$D94)</f>
        <v>0</v>
      </c>
      <c r="K94" s="21">
        <f>SUM(E$3:E93)+H94</f>
        <v>-1.1465815057779669</v>
      </c>
      <c r="L94" s="21">
        <f>SUM(F$3:F93)+I94</f>
        <v>9.810419051319319E-2</v>
      </c>
      <c r="M94" s="21">
        <f>SUM(G$3:G93)+J94</f>
        <v>0</v>
      </c>
      <c r="N94" s="21"/>
      <c r="O94" s="21"/>
      <c r="P94" s="21"/>
      <c r="Q94" s="19">
        <f t="shared" si="5"/>
        <v>1.31464914939207</v>
      </c>
      <c r="R94" s="19">
        <f t="shared" si="5"/>
        <v>9.6244321962489048E-3</v>
      </c>
      <c r="S94" s="19">
        <f t="shared" si="5"/>
        <v>0</v>
      </c>
      <c r="T94" s="19">
        <f t="shared" si="6"/>
        <v>-0.11248445048174559</v>
      </c>
      <c r="U94" s="19">
        <f t="shared" si="7"/>
        <v>0</v>
      </c>
      <c r="V94" s="19">
        <f t="shared" si="8"/>
        <v>0</v>
      </c>
    </row>
    <row r="95" spans="1:22" x14ac:dyDescent="0.25">
      <c r="A95" s="26">
        <f>Wellpath!E95</f>
        <v>8800</v>
      </c>
      <c r="B95" s="22">
        <v>0</v>
      </c>
      <c r="C95" s="22">
        <v>0</v>
      </c>
      <c r="D95" s="22">
        <f>SIN(Wellpath!L95) * SIN(Wellpath!O95) / (Bfield * COS(Dip))</f>
        <v>-1.1484431391926151E-5</v>
      </c>
      <c r="E95" s="20">
        <f>Model!$W$31*((drdp!B95+drdp!K95)*AMIL!$B95+(drdp!E95+drdp!N95)*AMIL!$C95+(drdp!H95+drdp!Q95)*AMIL!$D95)</f>
        <v>-2.4244129498333558E-2</v>
      </c>
      <c r="F95" s="20">
        <f>Model!$W$31*((drdp!C95+drdp!L95)*AMIL!$B95+(drdp!F95+drdp!O95)*AMIL!$C95+(drdp!I95+drdp!R95)*AMIL!$D95)</f>
        <v>4.9663825091384187E-2</v>
      </c>
      <c r="G95" s="20">
        <f>Model!$W$31*((drdp!D95+drdp!M95)*AMIL!$B95+(drdp!G95+drdp!P95)*AMIL!$C95+(drdp!J95+drdp!S95)*AMIL!$D95)</f>
        <v>0</v>
      </c>
      <c r="H95" s="18">
        <f>Model!$W$31*((drdp!B95)*AMIL!$B95+(drdp!E95)*AMIL!$C95+(drdp!H95)*AMIL!$D95)</f>
        <v>-1.2122064749166779E-2</v>
      </c>
      <c r="I95" s="18">
        <f>Model!$W$31*((drdp!C95)*AMIL!$B95+(drdp!F95)*AMIL!$C95+(drdp!I95)*AMIL!$D95)</f>
        <v>2.4831912545692093E-2</v>
      </c>
      <c r="J95" s="18">
        <f>Model!$W$31*((drdp!D95)*AMIL!$B95+(drdp!G95)*AMIL!$C95+(drdp!J95)*AMIL!$D95)</f>
        <v>0</v>
      </c>
      <c r="K95" s="21">
        <f>SUM(E$3:E94)+H95</f>
        <v>-1.1675669581204025</v>
      </c>
      <c r="L95" s="21">
        <f>SUM(F$3:F94)+I95</f>
        <v>0.1437462109849926</v>
      </c>
      <c r="M95" s="21">
        <f>SUM(G$3:G94)+J95</f>
        <v>0</v>
      </c>
      <c r="N95" s="21"/>
      <c r="O95" s="21"/>
      <c r="P95" s="21"/>
      <c r="Q95" s="19">
        <f t="shared" si="5"/>
        <v>1.3632126016945296</v>
      </c>
      <c r="R95" s="19">
        <f t="shared" si="5"/>
        <v>2.0662973172542006E-2</v>
      </c>
      <c r="S95" s="19">
        <f t="shared" si="5"/>
        <v>0</v>
      </c>
      <c r="T95" s="19">
        <f t="shared" si="6"/>
        <v>-0.16783332630108139</v>
      </c>
      <c r="U95" s="19">
        <f t="shared" si="7"/>
        <v>0</v>
      </c>
      <c r="V95" s="19">
        <f t="shared" si="8"/>
        <v>0</v>
      </c>
    </row>
    <row r="96" spans="1:22" x14ac:dyDescent="0.25">
      <c r="A96" s="26">
        <f>Wellpath!E96</f>
        <v>8900</v>
      </c>
      <c r="B96" s="22">
        <v>0</v>
      </c>
      <c r="C96" s="22">
        <v>0</v>
      </c>
      <c r="D96" s="22">
        <f>SIN(Wellpath!L96) * SIN(Wellpath!O96) / (Bfield * COS(Dip))</f>
        <v>-1.3170774667029181E-5</v>
      </c>
      <c r="E96" s="20">
        <f>Model!$W$31*((drdp!B96+drdp!K96)*AMIL!$B96+(drdp!E96+drdp!N96)*AMIL!$C96+(drdp!H96+drdp!Q96)*AMIL!$D96)</f>
        <v>-3.1618310131937583E-2</v>
      </c>
      <c r="F96" s="20">
        <f>Model!$W$31*((drdp!C96+drdp!L96)*AMIL!$B96+(drdp!F96+drdp!O96)*AMIL!$C96+(drdp!I96+drdp!R96)*AMIL!$D96)</f>
        <v>5.7632569103860658E-2</v>
      </c>
      <c r="G96" s="20">
        <f>Model!$W$31*((drdp!D96+drdp!M96)*AMIL!$B96+(drdp!G96+drdp!P96)*AMIL!$C96+(drdp!J96+drdp!S96)*AMIL!$D96)</f>
        <v>0</v>
      </c>
      <c r="H96" s="18">
        <f>Model!$W$31*((drdp!B96)*AMIL!$B96+(drdp!E96)*AMIL!$C96+(drdp!H96)*AMIL!$D96)</f>
        <v>-1.5809155065968791E-2</v>
      </c>
      <c r="I96" s="18">
        <f>Model!$W$31*((drdp!C96)*AMIL!$B96+(drdp!F96)*AMIL!$C96+(drdp!I96)*AMIL!$D96)</f>
        <v>2.8816284551930329E-2</v>
      </c>
      <c r="J96" s="18">
        <f>Model!$W$31*((drdp!D96)*AMIL!$B96+(drdp!G96)*AMIL!$C96+(drdp!J96)*AMIL!$D96)</f>
        <v>0</v>
      </c>
      <c r="K96" s="21">
        <f>SUM(E$3:E95)+H96</f>
        <v>-1.1954981779355378</v>
      </c>
      <c r="L96" s="21">
        <f>SUM(F$3:F95)+I96</f>
        <v>0.19739440808261502</v>
      </c>
      <c r="M96" s="21">
        <f>SUM(G$3:G95)+J96</f>
        <v>0</v>
      </c>
      <c r="N96" s="21"/>
      <c r="O96" s="21"/>
      <c r="P96" s="21"/>
      <c r="Q96" s="19">
        <f t="shared" si="5"/>
        <v>1.4292158934471908</v>
      </c>
      <c r="R96" s="19">
        <f t="shared" si="5"/>
        <v>3.8964552342285949E-2</v>
      </c>
      <c r="S96" s="19">
        <f t="shared" si="5"/>
        <v>0</v>
      </c>
      <c r="T96" s="19">
        <f t="shared" si="6"/>
        <v>-0.23598465519743025</v>
      </c>
      <c r="U96" s="19">
        <f t="shared" si="7"/>
        <v>0</v>
      </c>
      <c r="V96" s="19">
        <f t="shared" si="8"/>
        <v>0</v>
      </c>
    </row>
    <row r="97" spans="1:22" x14ac:dyDescent="0.25">
      <c r="A97" s="26">
        <f>Wellpath!E97</f>
        <v>9000</v>
      </c>
      <c r="B97" s="22">
        <v>0</v>
      </c>
      <c r="C97" s="22">
        <v>0</v>
      </c>
      <c r="D97" s="22">
        <f>SIN(Wellpath!L97) * SIN(Wellpath!O97) / (Bfield * COS(Dip))</f>
        <v>-1.4824414668155455E-5</v>
      </c>
      <c r="E97" s="20">
        <f>Model!$W$31*((drdp!B97+drdp!K97)*AMIL!$B97+(drdp!E97+drdp!N97)*AMIL!$C97+(drdp!H97+drdp!Q97)*AMIL!$D97)</f>
        <v>-3.9792097698458907E-2</v>
      </c>
      <c r="F97" s="20">
        <f>Model!$W$31*((drdp!C97+drdp!L97)*AMIL!$B97+(drdp!F97+drdp!O97)*AMIL!$C97+(drdp!I97+drdp!R97)*AMIL!$D97)</f>
        <v>6.5446503257499539E-2</v>
      </c>
      <c r="G97" s="20">
        <f>Model!$W$31*((drdp!D97+drdp!M97)*AMIL!$B97+(drdp!G97+drdp!P97)*AMIL!$C97+(drdp!J97+drdp!S97)*AMIL!$D97)</f>
        <v>0</v>
      </c>
      <c r="H97" s="18">
        <f>Model!$W$31*((drdp!B97)*AMIL!$B97+(drdp!E97)*AMIL!$C97+(drdp!H97)*AMIL!$D97)</f>
        <v>-1.9896048849229454E-2</v>
      </c>
      <c r="I97" s="18">
        <f>Model!$W$31*((drdp!C97)*AMIL!$B97+(drdp!F97)*AMIL!$C97+(drdp!I97)*AMIL!$D97)</f>
        <v>3.2723251628749769E-2</v>
      </c>
      <c r="J97" s="18">
        <f>Model!$W$31*((drdp!D97)*AMIL!$B97+(drdp!G97)*AMIL!$C97+(drdp!J97)*AMIL!$D97)</f>
        <v>0</v>
      </c>
      <c r="K97" s="21">
        <f>SUM(E$3:E96)+H97</f>
        <v>-1.2312033818507362</v>
      </c>
      <c r="L97" s="21">
        <f>SUM(F$3:F96)+I97</f>
        <v>0.25893394426329513</v>
      </c>
      <c r="M97" s="21">
        <f>SUM(G$3:G96)+J97</f>
        <v>0</v>
      </c>
      <c r="N97" s="21"/>
      <c r="O97" s="21"/>
      <c r="P97" s="21"/>
      <c r="Q97" s="19">
        <f t="shared" si="5"/>
        <v>1.5158617674806898</v>
      </c>
      <c r="R97" s="19">
        <f t="shared" si="5"/>
        <v>6.7046787491747237E-2</v>
      </c>
      <c r="S97" s="19">
        <f t="shared" si="5"/>
        <v>0</v>
      </c>
      <c r="T97" s="19">
        <f t="shared" si="6"/>
        <v>-0.318800347852919</v>
      </c>
      <c r="U97" s="19">
        <f t="shared" si="7"/>
        <v>0</v>
      </c>
      <c r="V97" s="19">
        <f t="shared" si="8"/>
        <v>0</v>
      </c>
    </row>
    <row r="98" spans="1:22" x14ac:dyDescent="0.25">
      <c r="A98" s="26">
        <f>Wellpath!E98</f>
        <v>9100</v>
      </c>
      <c r="B98" s="22">
        <v>0</v>
      </c>
      <c r="C98" s="22">
        <v>0</v>
      </c>
      <c r="D98" s="22">
        <f>SIN(Wellpath!L98) * SIN(Wellpath!O98) / (Bfield * COS(Dip))</f>
        <v>-1.6434895737312457E-5</v>
      </c>
      <c r="E98" s="20">
        <f>Model!$W$31*((drdp!B98+drdp!K98)*AMIL!$B98+(drdp!E98+drdp!N98)*AMIL!$C98+(drdp!H98+drdp!Q98)*AMIL!$D98)</f>
        <v>-4.8647731004858551E-2</v>
      </c>
      <c r="F98" s="20">
        <f>Model!$W$31*((drdp!C98+drdp!L98)*AMIL!$B98+(drdp!F98+drdp!O98)*AMIL!$C98+(drdp!I98+drdp!R98)*AMIL!$D98)</f>
        <v>7.2999384716626772E-2</v>
      </c>
      <c r="G98" s="20">
        <f>Model!$W$31*((drdp!D98+drdp!M98)*AMIL!$B98+(drdp!G98+drdp!P98)*AMIL!$C98+(drdp!J98+drdp!S98)*AMIL!$D98)</f>
        <v>0</v>
      </c>
      <c r="H98" s="18">
        <f>Model!$W$31*((drdp!B98)*AMIL!$B98+(drdp!E98)*AMIL!$C98+(drdp!H98)*AMIL!$D98)</f>
        <v>-2.4323865502429275E-2</v>
      </c>
      <c r="I98" s="18">
        <f>Model!$W$31*((drdp!C98)*AMIL!$B98+(drdp!F98)*AMIL!$C98+(drdp!I98)*AMIL!$D98)</f>
        <v>3.6499692358313386E-2</v>
      </c>
      <c r="J98" s="18">
        <f>Model!$W$31*((drdp!D98)*AMIL!$B98+(drdp!G98)*AMIL!$C98+(drdp!J98)*AMIL!$D98)</f>
        <v>0</v>
      </c>
      <c r="K98" s="21">
        <f>SUM(E$3:E97)+H98</f>
        <v>-1.275423296202395</v>
      </c>
      <c r="L98" s="21">
        <f>SUM(F$3:F97)+I98</f>
        <v>0.32815688825035827</v>
      </c>
      <c r="M98" s="21">
        <f>SUM(G$3:G97)+J98</f>
        <v>0</v>
      </c>
      <c r="N98" s="21"/>
      <c r="O98" s="21"/>
      <c r="P98" s="21"/>
      <c r="Q98" s="19">
        <f t="shared" si="5"/>
        <v>1.6267045844957824</v>
      </c>
      <c r="R98" s="19">
        <f t="shared" si="5"/>
        <v>0.10768694330615812</v>
      </c>
      <c r="S98" s="19">
        <f t="shared" si="5"/>
        <v>0</v>
      </c>
      <c r="T98" s="19">
        <f t="shared" si="6"/>
        <v>-0.41853894008379294</v>
      </c>
      <c r="U98" s="19">
        <f t="shared" si="7"/>
        <v>0</v>
      </c>
      <c r="V98" s="19">
        <f t="shared" si="8"/>
        <v>0</v>
      </c>
    </row>
    <row r="99" spans="1:22" x14ac:dyDescent="0.25">
      <c r="A99" s="26">
        <f>Wellpath!E99</f>
        <v>9200</v>
      </c>
      <c r="B99" s="22">
        <v>0</v>
      </c>
      <c r="C99" s="22">
        <v>0</v>
      </c>
      <c r="D99" s="22">
        <f>SIN(Wellpath!L99) * SIN(Wellpath!O99) / (Bfield * COS(Dip))</f>
        <v>-1.8001801886772898E-5</v>
      </c>
      <c r="E99" s="20">
        <f>Model!$W$31*((drdp!B99+drdp!K99)*AMIL!$B99+(drdp!E99+drdp!N99)*AMIL!$C99+(drdp!H99+drdp!Q99)*AMIL!$D99)</f>
        <v>-5.8108824908028822E-2</v>
      </c>
      <c r="F99" s="20">
        <f>Model!$W$31*((drdp!C99+drdp!L99)*AMIL!$B99+(drdp!F99+drdp!O99)*AMIL!$C99+(drdp!I99+drdp!R99)*AMIL!$D99)</f>
        <v>8.021522836192331E-2</v>
      </c>
      <c r="G99" s="20">
        <f>Model!$W$31*((drdp!D99+drdp!M99)*AMIL!$B99+(drdp!G99+drdp!P99)*AMIL!$C99+(drdp!J99+drdp!S99)*AMIL!$D99)</f>
        <v>0</v>
      </c>
      <c r="H99" s="18">
        <f>Model!$W$31*((drdp!B99)*AMIL!$B99+(drdp!E99)*AMIL!$C99+(drdp!H99)*AMIL!$D99)</f>
        <v>-2.9054412454014411E-2</v>
      </c>
      <c r="I99" s="18">
        <f>Model!$W$31*((drdp!C99)*AMIL!$B99+(drdp!F99)*AMIL!$C99+(drdp!I99)*AMIL!$D99)</f>
        <v>4.0107614180961655E-2</v>
      </c>
      <c r="J99" s="18">
        <f>Model!$W$31*((drdp!D99)*AMIL!$B99+(drdp!G99)*AMIL!$C99+(drdp!J99)*AMIL!$D99)</f>
        <v>0</v>
      </c>
      <c r="K99" s="21">
        <f>SUM(E$3:E98)+H99</f>
        <v>-1.3288015741588386</v>
      </c>
      <c r="L99" s="21">
        <f>SUM(F$3:F98)+I99</f>
        <v>0.40476419478963327</v>
      </c>
      <c r="M99" s="21">
        <f>SUM(G$3:G98)+J99</f>
        <v>0</v>
      </c>
      <c r="N99" s="21"/>
      <c r="O99" s="21"/>
      <c r="P99" s="21"/>
      <c r="Q99" s="19">
        <f t="shared" si="5"/>
        <v>1.7657136234870074</v>
      </c>
      <c r="R99" s="19">
        <f t="shared" si="5"/>
        <v>0.16383405338370019</v>
      </c>
      <c r="S99" s="19">
        <f t="shared" si="5"/>
        <v>0</v>
      </c>
      <c r="T99" s="19">
        <f t="shared" si="6"/>
        <v>-0.53785129919959951</v>
      </c>
      <c r="U99" s="19">
        <f t="shared" si="7"/>
        <v>0</v>
      </c>
      <c r="V99" s="19">
        <f t="shared" si="8"/>
        <v>0</v>
      </c>
    </row>
    <row r="100" spans="1:22" x14ac:dyDescent="0.25">
      <c r="A100" s="26">
        <f>Wellpath!E100</f>
        <v>9300</v>
      </c>
      <c r="B100" s="22">
        <v>0</v>
      </c>
      <c r="C100" s="22">
        <v>0</v>
      </c>
      <c r="D100" s="22">
        <f>SIN(Wellpath!L100) * SIN(Wellpath!O100) / (Bfield * COS(Dip))</f>
        <v>-1.951853922398639E-5</v>
      </c>
      <c r="E100" s="20">
        <f>Model!$W$31*((drdp!B100+drdp!K100)*AMIL!$B100+(drdp!E100+drdp!N100)*AMIL!$C100+(drdp!H100+drdp!Q100)*AMIL!$D100)</f>
        <v>-6.7548406163628297E-2</v>
      </c>
      <c r="F100" s="20">
        <f>Model!$W$31*((drdp!C100+drdp!L100)*AMIL!$B100+(drdp!F100+drdp!O100)*AMIL!$C100+(drdp!I100+drdp!R100)*AMIL!$D100)</f>
        <v>8.6364769381250095E-2</v>
      </c>
      <c r="G100" s="20">
        <f>Model!$W$31*((drdp!D100+drdp!M100)*AMIL!$B100+(drdp!G100+drdp!P100)*AMIL!$C100+(drdp!J100+drdp!S100)*AMIL!$D100)</f>
        <v>0</v>
      </c>
      <c r="H100" s="18">
        <f>Model!$W$31*((drdp!B100)*AMIL!$B100+(drdp!E100)*AMIL!$C100+(drdp!H100)*AMIL!$D100)</f>
        <v>-3.4029423760014409E-2</v>
      </c>
      <c r="I100" s="18">
        <f>Model!$W$31*((drdp!C100)*AMIL!$B100+(drdp!F100)*AMIL!$C100+(drdp!I100)*AMIL!$D100)</f>
        <v>4.350869994017658E-2</v>
      </c>
      <c r="J100" s="18">
        <f>Model!$W$31*((drdp!D100)*AMIL!$B100+(drdp!G100)*AMIL!$C100+(drdp!J100)*AMIL!$D100)</f>
        <v>0</v>
      </c>
      <c r="K100" s="21">
        <f>SUM(E$3:E99)+H100</f>
        <v>-1.3918854103728675</v>
      </c>
      <c r="L100" s="21">
        <f>SUM(F$3:F99)+I100</f>
        <v>0.4883805089107715</v>
      </c>
      <c r="M100" s="21">
        <f>SUM(G$3:G99)+J100</f>
        <v>0</v>
      </c>
      <c r="N100" s="21"/>
      <c r="O100" s="21"/>
      <c r="P100" s="21"/>
      <c r="Q100" s="19">
        <f t="shared" si="5"/>
        <v>1.9373449956088458</v>
      </c>
      <c r="R100" s="19">
        <f t="shared" si="5"/>
        <v>0.23851552148394417</v>
      </c>
      <c r="S100" s="19">
        <f t="shared" si="5"/>
        <v>0</v>
      </c>
      <c r="T100" s="19">
        <f t="shared" si="6"/>
        <v>-0.67976970506337908</v>
      </c>
      <c r="U100" s="19">
        <f t="shared" si="7"/>
        <v>0</v>
      </c>
      <c r="V100" s="19">
        <f t="shared" si="8"/>
        <v>0</v>
      </c>
    </row>
    <row r="101" spans="1:22" x14ac:dyDescent="0.25">
      <c r="A101" s="26">
        <f>Wellpath!E101</f>
        <v>9398.5</v>
      </c>
      <c r="B101" s="22">
        <v>0</v>
      </c>
      <c r="C101" s="22">
        <v>0</v>
      </c>
      <c r="D101" s="22">
        <f>SIN(Wellpath!L101) * SIN(Wellpath!O101) / (Bfield * COS(Dip))</f>
        <v>-2.0961466591477597E-5</v>
      </c>
      <c r="E101" s="20">
        <f>Model!$W$31*((drdp!B101+drdp!K101)*AMIL!$B101+(drdp!E101+drdp!N101)*AMIL!$C101+(drdp!H101+drdp!Q101)*AMIL!$D101)</f>
        <v>-3.9122575877426832E-2</v>
      </c>
      <c r="F101" s="20">
        <f>Model!$W$31*((drdp!C101+drdp!L101)*AMIL!$B101+(drdp!F101+drdp!O101)*AMIL!$C101+(drdp!I101+drdp!R101)*AMIL!$D101)</f>
        <v>4.662447035346301E-2</v>
      </c>
      <c r="G101" s="20">
        <f>Model!$W$31*((drdp!D101+drdp!M101)*AMIL!$B101+(drdp!G101+drdp!P101)*AMIL!$C101+(drdp!J101+drdp!S101)*AMIL!$D101)</f>
        <v>0</v>
      </c>
      <c r="H101" s="18">
        <f>Model!$W$31*((drdp!B101)*AMIL!$B101+(drdp!E101)*AMIL!$C101+(drdp!H101)*AMIL!$D101)</f>
        <v>-3.8535737239265067E-2</v>
      </c>
      <c r="I101" s="18">
        <f>Model!$W$31*((drdp!C101)*AMIL!$B101+(drdp!F101)*AMIL!$C101+(drdp!I101)*AMIL!$D101)</f>
        <v>4.592510329816063E-2</v>
      </c>
      <c r="J101" s="18">
        <f>Model!$W$31*((drdp!D101)*AMIL!$B101+(drdp!G101)*AMIL!$C101+(drdp!J101)*AMIL!$D101)</f>
        <v>0</v>
      </c>
      <c r="K101" s="21">
        <f>SUM(E$3:E100)+H101</f>
        <v>-1.4639401300157462</v>
      </c>
      <c r="L101" s="21">
        <f>SUM(F$3:F100)+I101</f>
        <v>0.57716168165000559</v>
      </c>
      <c r="M101" s="21">
        <f>SUM(G$3:G100)+J101</f>
        <v>0</v>
      </c>
      <c r="N101" s="21"/>
      <c r="O101" s="21"/>
      <c r="P101" s="21"/>
      <c r="Q101" s="19">
        <f t="shared" si="5"/>
        <v>2.1431207042705198</v>
      </c>
      <c r="R101" s="19">
        <f t="shared" si="5"/>
        <v>0.33311560676506241</v>
      </c>
      <c r="S101" s="19">
        <f t="shared" si="5"/>
        <v>0</v>
      </c>
      <c r="T101" s="19">
        <f t="shared" si="6"/>
        <v>-0.84493014727481586</v>
      </c>
      <c r="U101" s="19">
        <f t="shared" si="7"/>
        <v>0</v>
      </c>
      <c r="V101" s="19">
        <f t="shared" si="8"/>
        <v>0</v>
      </c>
    </row>
    <row r="102" spans="1:22" x14ac:dyDescent="0.25">
      <c r="A102" s="26">
        <f>Wellpath!E102</f>
        <v>9400</v>
      </c>
      <c r="B102" s="22">
        <v>0</v>
      </c>
      <c r="C102" s="22">
        <v>0</v>
      </c>
      <c r="D102" s="22">
        <f>SIN(Wellpath!L102) * SIN(Wellpath!O102) / (Bfield * COS(Dip))</f>
        <v>-2.0961466591477597E-5</v>
      </c>
      <c r="E102" s="20">
        <f>Model!$W$31*((drdp!B102+drdp!K102)*AMIL!$B102+(drdp!E102+drdp!N102)*AMIL!$C102+(drdp!H102+drdp!Q102)*AMIL!$D102)</f>
        <v>-3.9709414515588598E-2</v>
      </c>
      <c r="F102" s="20">
        <f>Model!$W$31*((drdp!C102+drdp!L102)*AMIL!$B102+(drdp!F102+drdp!O102)*AMIL!$C102+(drdp!I102+drdp!R102)*AMIL!$D102)</f>
        <v>4.7323837408765383E-2</v>
      </c>
      <c r="G102" s="20">
        <f>Model!$W$31*((drdp!D102+drdp!M102)*AMIL!$B102+(drdp!G102+drdp!P102)*AMIL!$C102+(drdp!J102+drdp!S102)*AMIL!$D102)</f>
        <v>0</v>
      </c>
      <c r="H102" s="18">
        <f>Model!$W$31*((drdp!B102)*AMIL!$B102+(drdp!E102)*AMIL!$C102+(drdp!H102)*AMIL!$D102)</f>
        <v>-5.8683863816176725E-4</v>
      </c>
      <c r="I102" s="18">
        <f>Model!$W$31*((drdp!C102)*AMIL!$B102+(drdp!F102)*AMIL!$C102+(drdp!I102)*AMIL!$D102)</f>
        <v>6.9936705530237997E-4</v>
      </c>
      <c r="J102" s="18">
        <f>Model!$W$31*((drdp!D102)*AMIL!$B102+(drdp!G102)*AMIL!$C102+(drdp!J102)*AMIL!$D102)</f>
        <v>0</v>
      </c>
      <c r="K102" s="21">
        <f>SUM(E$3:E101)+H102</f>
        <v>-1.4651138072920697</v>
      </c>
      <c r="L102" s="21">
        <f>SUM(F$3:F101)+I102</f>
        <v>0.57856041576061035</v>
      </c>
      <c r="M102" s="21">
        <f>SUM(G$3:G101)+J102</f>
        <v>0</v>
      </c>
      <c r="N102" s="21"/>
      <c r="O102" s="21"/>
      <c r="P102" s="21"/>
      <c r="Q102" s="19">
        <f t="shared" si="5"/>
        <v>2.1465584683178642</v>
      </c>
      <c r="R102" s="19">
        <f t="shared" si="5"/>
        <v>0.33473215468509032</v>
      </c>
      <c r="S102" s="19">
        <f t="shared" si="5"/>
        <v>0</v>
      </c>
      <c r="T102" s="19">
        <f t="shared" si="6"/>
        <v>-0.84765685348351061</v>
      </c>
      <c r="U102" s="19">
        <f t="shared" si="7"/>
        <v>0</v>
      </c>
      <c r="V102" s="19">
        <f t="shared" si="8"/>
        <v>0</v>
      </c>
    </row>
    <row r="103" spans="1:22" x14ac:dyDescent="0.25">
      <c r="A103" s="26">
        <f>Wellpath!E103</f>
        <v>9500</v>
      </c>
      <c r="B103" s="22">
        <v>0</v>
      </c>
      <c r="C103" s="22">
        <v>0</v>
      </c>
      <c r="D103" s="22">
        <f>SIN(Wellpath!L103) * SIN(Wellpath!O103) / (Bfield * COS(Dip))</f>
        <v>-2.0961466591477597E-5</v>
      </c>
      <c r="E103" s="20">
        <f>Model!$W$31*((drdp!B103+drdp!K103)*AMIL!$B103+(drdp!E103+drdp!N103)*AMIL!$C103+(drdp!H103+drdp!Q103)*AMIL!$D103)</f>
        <v>-7.8245151754853082E-2</v>
      </c>
      <c r="F103" s="20">
        <f>Model!$W$31*((drdp!C103+drdp!L103)*AMIL!$B103+(drdp!F103+drdp!O103)*AMIL!$C103+(drdp!I103+drdp!R103)*AMIL!$D103)</f>
        <v>9.3248940706925326E-2</v>
      </c>
      <c r="G103" s="20">
        <f>Model!$W$31*((drdp!D103+drdp!M103)*AMIL!$B103+(drdp!G103+drdp!P103)*AMIL!$C103+(drdp!J103+drdp!S103)*AMIL!$D103)</f>
        <v>0</v>
      </c>
      <c r="H103" s="18">
        <f>Model!$W$31*((drdp!B103)*AMIL!$B103+(drdp!E103)*AMIL!$C103+(drdp!H103)*AMIL!$D103)</f>
        <v>-3.9122575877426832E-2</v>
      </c>
      <c r="I103" s="18">
        <f>Model!$W$31*((drdp!C103)*AMIL!$B103+(drdp!F103)*AMIL!$C103+(drdp!I103)*AMIL!$D103)</f>
        <v>4.662447035346301E-2</v>
      </c>
      <c r="J103" s="18">
        <f>Model!$W$31*((drdp!D103)*AMIL!$B103+(drdp!G103)*AMIL!$C103+(drdp!J103)*AMIL!$D103)</f>
        <v>0</v>
      </c>
      <c r="K103" s="21">
        <f>SUM(E$3:E102)+H103</f>
        <v>-1.5433589590469232</v>
      </c>
      <c r="L103" s="21">
        <f>SUM(F$3:F102)+I103</f>
        <v>0.67180935646753626</v>
      </c>
      <c r="M103" s="21">
        <f>SUM(G$3:G102)+J103</f>
        <v>0</v>
      </c>
      <c r="N103" s="21"/>
      <c r="O103" s="21"/>
      <c r="P103" s="21"/>
      <c r="Q103" s="19">
        <f t="shared" si="5"/>
        <v>2.3819568764704022</v>
      </c>
      <c r="R103" s="19">
        <f t="shared" si="5"/>
        <v>0.4513278114373252</v>
      </c>
      <c r="S103" s="19">
        <f t="shared" si="5"/>
        <v>0</v>
      </c>
      <c r="T103" s="19">
        <f t="shared" si="6"/>
        <v>-1.03684298907572</v>
      </c>
      <c r="U103" s="19">
        <f t="shared" si="7"/>
        <v>0</v>
      </c>
      <c r="V103" s="19">
        <f t="shared" si="8"/>
        <v>0</v>
      </c>
    </row>
    <row r="104" spans="1:22" x14ac:dyDescent="0.25">
      <c r="A104" s="26">
        <f>Wellpath!E104</f>
        <v>9600</v>
      </c>
      <c r="B104" s="22">
        <v>0</v>
      </c>
      <c r="C104" s="22">
        <v>0</v>
      </c>
      <c r="D104" s="22">
        <f>SIN(Wellpath!L104) * SIN(Wellpath!O104) / (Bfield * COS(Dip))</f>
        <v>-2.0961466591477597E-5</v>
      </c>
      <c r="E104" s="20">
        <f>Model!$W$31*((drdp!B104+drdp!K104)*AMIL!$B104+(drdp!E104+drdp!N104)*AMIL!$C104+(drdp!H104+drdp!Q104)*AMIL!$D104)</f>
        <v>-7.8245151754853082E-2</v>
      </c>
      <c r="F104" s="20">
        <f>Model!$W$31*((drdp!C104+drdp!L104)*AMIL!$B104+(drdp!F104+drdp!O104)*AMIL!$C104+(drdp!I104+drdp!R104)*AMIL!$D104)</f>
        <v>9.3248940706925326E-2</v>
      </c>
      <c r="G104" s="20">
        <f>Model!$W$31*((drdp!D104+drdp!M104)*AMIL!$B104+(drdp!G104+drdp!P104)*AMIL!$C104+(drdp!J104+drdp!S104)*AMIL!$D104)</f>
        <v>0</v>
      </c>
      <c r="H104" s="18">
        <f>Model!$W$31*((drdp!B104)*AMIL!$B104+(drdp!E104)*AMIL!$C104+(drdp!H104)*AMIL!$D104)</f>
        <v>-3.9122575877426242E-2</v>
      </c>
      <c r="I104" s="18">
        <f>Model!$W$31*((drdp!C104)*AMIL!$B104+(drdp!F104)*AMIL!$C104+(drdp!I104)*AMIL!$D104)</f>
        <v>4.6624470353462309E-2</v>
      </c>
      <c r="J104" s="18">
        <f>Model!$W$31*((drdp!D104)*AMIL!$B104+(drdp!G104)*AMIL!$C104+(drdp!J104)*AMIL!$D104)</f>
        <v>0</v>
      </c>
      <c r="K104" s="21">
        <f>SUM(E$3:E103)+H104</f>
        <v>-1.6216041108017758</v>
      </c>
      <c r="L104" s="21">
        <f>SUM(F$3:F103)+I104</f>
        <v>0.76505829717446094</v>
      </c>
      <c r="M104" s="21">
        <f>SUM(G$3:G103)+J104</f>
        <v>0</v>
      </c>
      <c r="N104" s="21"/>
      <c r="O104" s="21"/>
      <c r="P104" s="21"/>
      <c r="Q104" s="19">
        <f t="shared" si="5"/>
        <v>2.6295998921692179</v>
      </c>
      <c r="R104" s="19">
        <f t="shared" si="5"/>
        <v>0.58531419807548579</v>
      </c>
      <c r="S104" s="19">
        <f t="shared" si="5"/>
        <v>0</v>
      </c>
      <c r="T104" s="19">
        <f t="shared" si="6"/>
        <v>-1.2406216797011125</v>
      </c>
      <c r="U104" s="19">
        <f t="shared" si="7"/>
        <v>0</v>
      </c>
      <c r="V104" s="19">
        <f t="shared" si="8"/>
        <v>0</v>
      </c>
    </row>
    <row r="105" spans="1:22" x14ac:dyDescent="0.25">
      <c r="A105" s="26">
        <f>Wellpath!E105</f>
        <v>9700</v>
      </c>
      <c r="B105" s="22">
        <v>0</v>
      </c>
      <c r="C105" s="22">
        <v>0</v>
      </c>
      <c r="D105" s="22">
        <f>SIN(Wellpath!L105) * SIN(Wellpath!O105) / (Bfield * COS(Dip))</f>
        <v>-2.0961466591477597E-5</v>
      </c>
      <c r="E105" s="20">
        <f>Model!$W$31*((drdp!B105+drdp!K105)*AMIL!$B105+(drdp!E105+drdp!N105)*AMIL!$C105+(drdp!H105+drdp!Q105)*AMIL!$D105)</f>
        <v>-7.8245151754853665E-2</v>
      </c>
      <c r="F105" s="20">
        <f>Model!$W$31*((drdp!C105+drdp!L105)*AMIL!$B105+(drdp!F105+drdp!O105)*AMIL!$C105+(drdp!I105+drdp!R105)*AMIL!$D105)</f>
        <v>9.324894070692602E-2</v>
      </c>
      <c r="G105" s="20">
        <f>Model!$W$31*((drdp!D105+drdp!M105)*AMIL!$B105+(drdp!G105+drdp!P105)*AMIL!$C105+(drdp!J105+drdp!S105)*AMIL!$D105)</f>
        <v>0</v>
      </c>
      <c r="H105" s="18">
        <f>Model!$W$31*((drdp!B105)*AMIL!$B105+(drdp!E105)*AMIL!$C105+(drdp!H105)*AMIL!$D105)</f>
        <v>-3.9122575877426832E-2</v>
      </c>
      <c r="I105" s="18">
        <f>Model!$W$31*((drdp!C105)*AMIL!$B105+(drdp!F105)*AMIL!$C105+(drdp!I105)*AMIL!$D105)</f>
        <v>4.662447035346301E-2</v>
      </c>
      <c r="J105" s="18">
        <f>Model!$W$31*((drdp!D105)*AMIL!$B105+(drdp!G105)*AMIL!$C105+(drdp!J105)*AMIL!$D105)</f>
        <v>0</v>
      </c>
      <c r="K105" s="21">
        <f>SUM(E$3:E104)+H105</f>
        <v>-1.6998492625566293</v>
      </c>
      <c r="L105" s="21">
        <f>SUM(F$3:F104)+I105</f>
        <v>0.85830723788138696</v>
      </c>
      <c r="M105" s="21">
        <f>SUM(G$3:G104)+J105</f>
        <v>0</v>
      </c>
      <c r="N105" s="21"/>
      <c r="O105" s="21"/>
      <c r="P105" s="21"/>
      <c r="Q105" s="19">
        <f t="shared" si="5"/>
        <v>2.8894875154143165</v>
      </c>
      <c r="R105" s="19">
        <f t="shared" si="5"/>
        <v>0.73669131459957582</v>
      </c>
      <c r="S105" s="19">
        <f t="shared" si="5"/>
        <v>0</v>
      </c>
      <c r="T105" s="19">
        <f t="shared" si="6"/>
        <v>-1.4589929253596929</v>
      </c>
      <c r="U105" s="19">
        <f t="shared" si="7"/>
        <v>0</v>
      </c>
      <c r="V105" s="19">
        <f t="shared" si="8"/>
        <v>0</v>
      </c>
    </row>
    <row r="106" spans="1:22" x14ac:dyDescent="0.25">
      <c r="A106" s="26">
        <f>Wellpath!E106</f>
        <v>9800</v>
      </c>
      <c r="B106" s="22">
        <v>0</v>
      </c>
      <c r="C106" s="22">
        <v>0</v>
      </c>
      <c r="D106" s="22">
        <f>SIN(Wellpath!L106) * SIN(Wellpath!O106) / (Bfield * COS(Dip))</f>
        <v>-2.0961466591477597E-5</v>
      </c>
      <c r="E106" s="20">
        <f>Model!$W$31*((drdp!B106+drdp!K106)*AMIL!$B106+(drdp!E106+drdp!N106)*AMIL!$C106+(drdp!H106+drdp!Q106)*AMIL!$D106)</f>
        <v>-7.8245151754853665E-2</v>
      </c>
      <c r="F106" s="20">
        <f>Model!$W$31*((drdp!C106+drdp!L106)*AMIL!$B106+(drdp!F106+drdp!O106)*AMIL!$C106+(drdp!I106+drdp!R106)*AMIL!$D106)</f>
        <v>9.324894070692602E-2</v>
      </c>
      <c r="G106" s="20">
        <f>Model!$W$31*((drdp!D106+drdp!M106)*AMIL!$B106+(drdp!G106+drdp!P106)*AMIL!$C106+(drdp!J106+drdp!S106)*AMIL!$D106)</f>
        <v>0</v>
      </c>
      <c r="H106" s="18">
        <f>Model!$W$31*((drdp!B106)*AMIL!$B106+(drdp!E106)*AMIL!$C106+(drdp!H106)*AMIL!$D106)</f>
        <v>-3.9122575877426832E-2</v>
      </c>
      <c r="I106" s="18">
        <f>Model!$W$31*((drdp!C106)*AMIL!$B106+(drdp!F106)*AMIL!$C106+(drdp!I106)*AMIL!$D106)</f>
        <v>4.662447035346301E-2</v>
      </c>
      <c r="J106" s="18">
        <f>Model!$W$31*((drdp!D106)*AMIL!$B106+(drdp!G106)*AMIL!$C106+(drdp!J106)*AMIL!$D106)</f>
        <v>0</v>
      </c>
      <c r="K106" s="21">
        <f>SUM(E$3:E105)+H106</f>
        <v>-1.778094414311483</v>
      </c>
      <c r="L106" s="21">
        <f>SUM(F$3:F105)+I106</f>
        <v>0.9515561785883131</v>
      </c>
      <c r="M106" s="21">
        <f>SUM(G$3:G105)+J106</f>
        <v>0</v>
      </c>
      <c r="N106" s="21"/>
      <c r="O106" s="21"/>
      <c r="P106" s="21"/>
      <c r="Q106" s="19">
        <f t="shared" si="5"/>
        <v>3.1616197462056954</v>
      </c>
      <c r="R106" s="19">
        <f t="shared" si="5"/>
        <v>0.90545916100959356</v>
      </c>
      <c r="S106" s="19">
        <f t="shared" si="5"/>
        <v>0</v>
      </c>
      <c r="T106" s="19">
        <f t="shared" si="6"/>
        <v>-1.6919567260514594</v>
      </c>
      <c r="U106" s="19">
        <f t="shared" si="7"/>
        <v>0</v>
      </c>
      <c r="V106" s="19">
        <f t="shared" si="8"/>
        <v>0</v>
      </c>
    </row>
    <row r="107" spans="1:22" x14ac:dyDescent="0.25">
      <c r="A107" s="26">
        <f>Wellpath!E107</f>
        <v>9900</v>
      </c>
      <c r="B107" s="22">
        <v>0</v>
      </c>
      <c r="C107" s="22">
        <v>0</v>
      </c>
      <c r="D107" s="22">
        <f>SIN(Wellpath!L107) * SIN(Wellpath!O107) / (Bfield * COS(Dip))</f>
        <v>-2.0961466591477597E-5</v>
      </c>
      <c r="E107" s="20">
        <f>Model!$W$31*((drdp!B107+drdp!K107)*AMIL!$B107+(drdp!E107+drdp!N107)*AMIL!$C107+(drdp!H107+drdp!Q107)*AMIL!$D107)</f>
        <v>-7.8245151754853665E-2</v>
      </c>
      <c r="F107" s="20">
        <f>Model!$W$31*((drdp!C107+drdp!L107)*AMIL!$B107+(drdp!F107+drdp!O107)*AMIL!$C107+(drdp!I107+drdp!R107)*AMIL!$D107)</f>
        <v>9.324894070692602E-2</v>
      </c>
      <c r="G107" s="20">
        <f>Model!$W$31*((drdp!D107+drdp!M107)*AMIL!$B107+(drdp!G107+drdp!P107)*AMIL!$C107+(drdp!J107+drdp!S107)*AMIL!$D107)</f>
        <v>0</v>
      </c>
      <c r="H107" s="18">
        <f>Model!$W$31*((drdp!B107)*AMIL!$B107+(drdp!E107)*AMIL!$C107+(drdp!H107)*AMIL!$D107)</f>
        <v>-3.9122575877426832E-2</v>
      </c>
      <c r="I107" s="18">
        <f>Model!$W$31*((drdp!C107)*AMIL!$B107+(drdp!F107)*AMIL!$C107+(drdp!I107)*AMIL!$D107)</f>
        <v>4.662447035346301E-2</v>
      </c>
      <c r="J107" s="18">
        <f>Model!$W$31*((drdp!D107)*AMIL!$B107+(drdp!G107)*AMIL!$C107+(drdp!J107)*AMIL!$D107)</f>
        <v>0</v>
      </c>
      <c r="K107" s="21">
        <f>SUM(E$3:E106)+H107</f>
        <v>-1.8563395660663367</v>
      </c>
      <c r="L107" s="21">
        <f>SUM(F$3:F106)+I107</f>
        <v>1.044805119295239</v>
      </c>
      <c r="M107" s="21">
        <f>SUM(G$3:G106)+J107</f>
        <v>0</v>
      </c>
      <c r="N107" s="21"/>
      <c r="O107" s="21"/>
      <c r="P107" s="21"/>
      <c r="Q107" s="19">
        <f t="shared" si="5"/>
        <v>3.4459965845433551</v>
      </c>
      <c r="R107" s="19">
        <f t="shared" si="5"/>
        <v>1.0916177373055387</v>
      </c>
      <c r="S107" s="19">
        <f t="shared" si="5"/>
        <v>0</v>
      </c>
      <c r="T107" s="19">
        <f t="shared" si="6"/>
        <v>-1.939513081776411</v>
      </c>
      <c r="U107" s="19">
        <f t="shared" si="7"/>
        <v>0</v>
      </c>
      <c r="V107" s="19">
        <f t="shared" si="8"/>
        <v>0</v>
      </c>
    </row>
    <row r="108" spans="1:22" x14ac:dyDescent="0.25">
      <c r="A108" s="26">
        <f>Wellpath!E108</f>
        <v>10000</v>
      </c>
      <c r="B108" s="22">
        <v>0</v>
      </c>
      <c r="C108" s="22">
        <v>0</v>
      </c>
      <c r="D108" s="22">
        <f>SIN(Wellpath!L108) * SIN(Wellpath!O108) / (Bfield * COS(Dip))</f>
        <v>-2.0961466591477597E-5</v>
      </c>
      <c r="E108" s="20">
        <f>Model!$W$31*((drdp!B108+drdp!K108)*AMIL!$B108+(drdp!E108+drdp!N108)*AMIL!$C108+(drdp!H108+drdp!Q108)*AMIL!$D108)</f>
        <v>-7.8245151754853665E-2</v>
      </c>
      <c r="F108" s="20">
        <f>Model!$W$31*((drdp!C108+drdp!L108)*AMIL!$B108+(drdp!F108+drdp!O108)*AMIL!$C108+(drdp!I108+drdp!R108)*AMIL!$D108)</f>
        <v>9.324894070692602E-2</v>
      </c>
      <c r="G108" s="20">
        <f>Model!$W$31*((drdp!D108+drdp!M108)*AMIL!$B108+(drdp!G108+drdp!P108)*AMIL!$C108+(drdp!J108+drdp!S108)*AMIL!$D108)</f>
        <v>0</v>
      </c>
      <c r="H108" s="18">
        <f>Model!$W$31*((drdp!B108)*AMIL!$B108+(drdp!E108)*AMIL!$C108+(drdp!H108)*AMIL!$D108)</f>
        <v>-3.9122575877426832E-2</v>
      </c>
      <c r="I108" s="18">
        <f>Model!$W$31*((drdp!C108)*AMIL!$B108+(drdp!F108)*AMIL!$C108+(drdp!I108)*AMIL!$D108)</f>
        <v>4.662447035346301E-2</v>
      </c>
      <c r="J108" s="18">
        <f>Model!$W$31*((drdp!D108)*AMIL!$B108+(drdp!G108)*AMIL!$C108+(drdp!J108)*AMIL!$D108)</f>
        <v>0</v>
      </c>
      <c r="K108" s="21">
        <f>SUM(E$3:E107)+H108</f>
        <v>-1.9345847178211903</v>
      </c>
      <c r="L108" s="21">
        <f>SUM(F$3:F107)+I108</f>
        <v>1.1380540600021651</v>
      </c>
      <c r="M108" s="21">
        <f>SUM(G$3:G107)+J108</f>
        <v>0</v>
      </c>
      <c r="N108" s="21"/>
      <c r="O108" s="21"/>
      <c r="P108" s="21"/>
      <c r="Q108" s="19">
        <f t="shared" si="5"/>
        <v>3.7426180304272947</v>
      </c>
      <c r="R108" s="19">
        <f t="shared" si="5"/>
        <v>1.2951670434874116</v>
      </c>
      <c r="S108" s="19">
        <f t="shared" si="5"/>
        <v>0</v>
      </c>
      <c r="T108" s="19">
        <f t="shared" si="6"/>
        <v>-2.2016619925345489</v>
      </c>
      <c r="U108" s="19">
        <f t="shared" si="7"/>
        <v>0</v>
      </c>
      <c r="V108" s="19">
        <f t="shared" si="8"/>
        <v>0</v>
      </c>
    </row>
    <row r="109" spans="1:22" x14ac:dyDescent="0.25">
      <c r="A109" s="26">
        <f>Wellpath!E109</f>
        <v>10100</v>
      </c>
      <c r="B109" s="22">
        <v>0</v>
      </c>
      <c r="C109" s="22">
        <v>0</v>
      </c>
      <c r="D109" s="22">
        <f>SIN(Wellpath!L109) * SIN(Wellpath!O109) / (Bfield * COS(Dip))</f>
        <v>-2.0961466591477597E-5</v>
      </c>
      <c r="E109" s="20">
        <f>Model!$W$31*((drdp!B109+drdp!K109)*AMIL!$B109+(drdp!E109+drdp!N109)*AMIL!$C109+(drdp!H109+drdp!Q109)*AMIL!$D109)</f>
        <v>-7.8245151754853665E-2</v>
      </c>
      <c r="F109" s="20">
        <f>Model!$W$31*((drdp!C109+drdp!L109)*AMIL!$B109+(drdp!F109+drdp!O109)*AMIL!$C109+(drdp!I109+drdp!R109)*AMIL!$D109)</f>
        <v>9.324894070692602E-2</v>
      </c>
      <c r="G109" s="20">
        <f>Model!$W$31*((drdp!D109+drdp!M109)*AMIL!$B109+(drdp!G109+drdp!P109)*AMIL!$C109+(drdp!J109+drdp!S109)*AMIL!$D109)</f>
        <v>0</v>
      </c>
      <c r="H109" s="18">
        <f>Model!$W$31*((drdp!B109)*AMIL!$B109+(drdp!E109)*AMIL!$C109+(drdp!H109)*AMIL!$D109)</f>
        <v>-3.9122575877426832E-2</v>
      </c>
      <c r="I109" s="18">
        <f>Model!$W$31*((drdp!C109)*AMIL!$B109+(drdp!F109)*AMIL!$C109+(drdp!I109)*AMIL!$D109)</f>
        <v>4.662447035346301E-2</v>
      </c>
      <c r="J109" s="18">
        <f>Model!$W$31*((drdp!D109)*AMIL!$B109+(drdp!G109)*AMIL!$C109+(drdp!J109)*AMIL!$D109)</f>
        <v>0</v>
      </c>
      <c r="K109" s="21">
        <f>SUM(E$3:E108)+H109</f>
        <v>-2.012829869576044</v>
      </c>
      <c r="L109" s="21">
        <f>SUM(F$3:F108)+I109</f>
        <v>1.2313030007090913</v>
      </c>
      <c r="M109" s="21">
        <f>SUM(G$3:G108)+J109</f>
        <v>0</v>
      </c>
      <c r="N109" s="21"/>
      <c r="O109" s="21"/>
      <c r="P109" s="21"/>
      <c r="Q109" s="19">
        <f t="shared" si="5"/>
        <v>4.0514840838575141</v>
      </c>
      <c r="R109" s="19">
        <f t="shared" si="5"/>
        <v>1.5161070795552125</v>
      </c>
      <c r="S109" s="19">
        <f t="shared" si="5"/>
        <v>0</v>
      </c>
      <c r="T109" s="19">
        <f t="shared" si="6"/>
        <v>-2.4784034583258721</v>
      </c>
      <c r="U109" s="19">
        <f t="shared" si="7"/>
        <v>0</v>
      </c>
      <c r="V109" s="19">
        <f t="shared" si="8"/>
        <v>0</v>
      </c>
    </row>
    <row r="110" spans="1:22" x14ac:dyDescent="0.25">
      <c r="A110" s="26">
        <f>Wellpath!E110</f>
        <v>10200</v>
      </c>
      <c r="B110" s="22">
        <v>0</v>
      </c>
      <c r="C110" s="22">
        <v>0</v>
      </c>
      <c r="D110" s="22">
        <f>SIN(Wellpath!L110) * SIN(Wellpath!O110) / (Bfield * COS(Dip))</f>
        <v>-2.0961466591477597E-5</v>
      </c>
      <c r="E110" s="20">
        <f>Model!$W$31*((drdp!B110+drdp!K110)*AMIL!$B110+(drdp!E110+drdp!N110)*AMIL!$C110+(drdp!H110+drdp!Q110)*AMIL!$D110)</f>
        <v>-7.8245151754853665E-2</v>
      </c>
      <c r="F110" s="20">
        <f>Model!$W$31*((drdp!C110+drdp!L110)*AMIL!$B110+(drdp!F110+drdp!O110)*AMIL!$C110+(drdp!I110+drdp!R110)*AMIL!$D110)</f>
        <v>9.324894070692602E-2</v>
      </c>
      <c r="G110" s="20">
        <f>Model!$W$31*((drdp!D110+drdp!M110)*AMIL!$B110+(drdp!G110+drdp!P110)*AMIL!$C110+(drdp!J110+drdp!S110)*AMIL!$D110)</f>
        <v>0</v>
      </c>
      <c r="H110" s="18">
        <f>Model!$W$31*((drdp!B110)*AMIL!$B110+(drdp!E110)*AMIL!$C110+(drdp!H110)*AMIL!$D110)</f>
        <v>-3.9122575877426832E-2</v>
      </c>
      <c r="I110" s="18">
        <f>Model!$W$31*((drdp!C110)*AMIL!$B110+(drdp!F110)*AMIL!$C110+(drdp!I110)*AMIL!$D110)</f>
        <v>4.662447035346301E-2</v>
      </c>
      <c r="J110" s="18">
        <f>Model!$W$31*((drdp!D110)*AMIL!$B110+(drdp!G110)*AMIL!$C110+(drdp!J110)*AMIL!$D110)</f>
        <v>0</v>
      </c>
      <c r="K110" s="21">
        <f>SUM(E$3:E109)+H110</f>
        <v>-2.091075021330898</v>
      </c>
      <c r="L110" s="21">
        <f>SUM(F$3:F109)+I110</f>
        <v>1.3245519414160174</v>
      </c>
      <c r="M110" s="21">
        <f>SUM(G$3:G109)+J110</f>
        <v>0</v>
      </c>
      <c r="N110" s="21"/>
      <c r="O110" s="21"/>
      <c r="P110" s="21"/>
      <c r="Q110" s="19">
        <f t="shared" si="5"/>
        <v>4.3725947448340152</v>
      </c>
      <c r="R110" s="19">
        <f t="shared" si="5"/>
        <v>1.7544378455089409</v>
      </c>
      <c r="S110" s="19">
        <f t="shared" si="5"/>
        <v>0</v>
      </c>
      <c r="T110" s="19">
        <f t="shared" si="6"/>
        <v>-2.7697374791503808</v>
      </c>
      <c r="U110" s="19">
        <f t="shared" si="7"/>
        <v>0</v>
      </c>
      <c r="V110" s="19">
        <f t="shared" si="8"/>
        <v>0</v>
      </c>
    </row>
    <row r="111" spans="1:22" x14ac:dyDescent="0.25">
      <c r="A111" s="26">
        <f>Wellpath!E111</f>
        <v>10300</v>
      </c>
      <c r="B111" s="22">
        <v>0</v>
      </c>
      <c r="C111" s="22">
        <v>0</v>
      </c>
      <c r="D111" s="22">
        <f>SIN(Wellpath!L111) * SIN(Wellpath!O111) / (Bfield * COS(Dip))</f>
        <v>-2.0961466591477597E-5</v>
      </c>
      <c r="E111" s="20">
        <f>Model!$W$31*((drdp!B111+drdp!K111)*AMIL!$B111+(drdp!E111+drdp!N111)*AMIL!$C111+(drdp!H111+drdp!Q111)*AMIL!$D111)</f>
        <v>-7.8245151754853665E-2</v>
      </c>
      <c r="F111" s="20">
        <f>Model!$W$31*((drdp!C111+drdp!L111)*AMIL!$B111+(drdp!F111+drdp!O111)*AMIL!$C111+(drdp!I111+drdp!R111)*AMIL!$D111)</f>
        <v>9.324894070692602E-2</v>
      </c>
      <c r="G111" s="20">
        <f>Model!$W$31*((drdp!D111+drdp!M111)*AMIL!$B111+(drdp!G111+drdp!P111)*AMIL!$C111+(drdp!J111+drdp!S111)*AMIL!$D111)</f>
        <v>0</v>
      </c>
      <c r="H111" s="18">
        <f>Model!$W$31*((drdp!B111)*AMIL!$B111+(drdp!E111)*AMIL!$C111+(drdp!H111)*AMIL!$D111)</f>
        <v>-3.9122575877426832E-2</v>
      </c>
      <c r="I111" s="18">
        <f>Model!$W$31*((drdp!C111)*AMIL!$B111+(drdp!F111)*AMIL!$C111+(drdp!I111)*AMIL!$D111)</f>
        <v>4.662447035346301E-2</v>
      </c>
      <c r="J111" s="18">
        <f>Model!$W$31*((drdp!D111)*AMIL!$B111+(drdp!G111)*AMIL!$C111+(drdp!J111)*AMIL!$D111)</f>
        <v>0</v>
      </c>
      <c r="K111" s="21">
        <f>SUM(E$3:E110)+H111</f>
        <v>-2.1693201730857514</v>
      </c>
      <c r="L111" s="21">
        <f>SUM(F$3:F110)+I111</f>
        <v>1.4178008821229435</v>
      </c>
      <c r="M111" s="21">
        <f>SUM(G$3:G110)+J111</f>
        <v>0</v>
      </c>
      <c r="N111" s="21"/>
      <c r="O111" s="21"/>
      <c r="P111" s="21"/>
      <c r="Q111" s="19">
        <f t="shared" si="5"/>
        <v>4.7059500133567944</v>
      </c>
      <c r="R111" s="19">
        <f t="shared" si="5"/>
        <v>2.0101593413485968</v>
      </c>
      <c r="S111" s="19">
        <f t="shared" si="5"/>
        <v>0</v>
      </c>
      <c r="T111" s="19">
        <f t="shared" si="6"/>
        <v>-3.0756640550080747</v>
      </c>
      <c r="U111" s="19">
        <f t="shared" si="7"/>
        <v>0</v>
      </c>
      <c r="V111" s="19">
        <f t="shared" si="8"/>
        <v>0</v>
      </c>
    </row>
    <row r="112" spans="1:22" x14ac:dyDescent="0.25">
      <c r="A112" s="26">
        <f>Wellpath!E112</f>
        <v>10400</v>
      </c>
      <c r="B112" s="22">
        <v>0</v>
      </c>
      <c r="C112" s="22">
        <v>0</v>
      </c>
      <c r="D112" s="22">
        <f>SIN(Wellpath!L112) * SIN(Wellpath!O112) / (Bfield * COS(Dip))</f>
        <v>-2.0961466591477597E-5</v>
      </c>
      <c r="E112" s="20">
        <f>Model!$W$31*((drdp!B112+drdp!K112)*AMIL!$B112+(drdp!E112+drdp!N112)*AMIL!$C112+(drdp!H112+drdp!Q112)*AMIL!$D112)</f>
        <v>-7.8245151754853665E-2</v>
      </c>
      <c r="F112" s="20">
        <f>Model!$W$31*((drdp!C112+drdp!L112)*AMIL!$B112+(drdp!F112+drdp!O112)*AMIL!$C112+(drdp!I112+drdp!R112)*AMIL!$D112)</f>
        <v>9.324894070692602E-2</v>
      </c>
      <c r="G112" s="20">
        <f>Model!$W$31*((drdp!D112+drdp!M112)*AMIL!$B112+(drdp!G112+drdp!P112)*AMIL!$C112+(drdp!J112+drdp!S112)*AMIL!$D112)</f>
        <v>0</v>
      </c>
      <c r="H112" s="18">
        <f>Model!$W$31*((drdp!B112)*AMIL!$B112+(drdp!E112)*AMIL!$C112+(drdp!H112)*AMIL!$D112)</f>
        <v>-3.9122575877426832E-2</v>
      </c>
      <c r="I112" s="18">
        <f>Model!$W$31*((drdp!C112)*AMIL!$B112+(drdp!F112)*AMIL!$C112+(drdp!I112)*AMIL!$D112)</f>
        <v>4.662447035346301E-2</v>
      </c>
      <c r="J112" s="18">
        <f>Model!$W$31*((drdp!D112)*AMIL!$B112+(drdp!G112)*AMIL!$C112+(drdp!J112)*AMIL!$D112)</f>
        <v>0</v>
      </c>
      <c r="K112" s="21">
        <f>SUM(E$3:E111)+H112</f>
        <v>-2.2475653248406049</v>
      </c>
      <c r="L112" s="21">
        <f>SUM(F$3:F111)+I112</f>
        <v>1.5110498228298697</v>
      </c>
      <c r="M112" s="21">
        <f>SUM(G$3:G111)+J112</f>
        <v>0</v>
      </c>
      <c r="N112" s="21"/>
      <c r="O112" s="21"/>
      <c r="P112" s="21"/>
      <c r="Q112" s="19">
        <f t="shared" si="5"/>
        <v>5.0515498894258535</v>
      </c>
      <c r="R112" s="19">
        <f t="shared" si="5"/>
        <v>2.2832715670741806</v>
      </c>
      <c r="S112" s="19">
        <f t="shared" si="5"/>
        <v>0</v>
      </c>
      <c r="T112" s="19">
        <f t="shared" si="6"/>
        <v>-3.3961831858989546</v>
      </c>
      <c r="U112" s="19">
        <f t="shared" si="7"/>
        <v>0</v>
      </c>
      <c r="V112" s="19">
        <f t="shared" si="8"/>
        <v>0</v>
      </c>
    </row>
    <row r="113" spans="1:22" x14ac:dyDescent="0.25">
      <c r="A113" s="26">
        <f>Wellpath!E113</f>
        <v>10500</v>
      </c>
      <c r="B113" s="22">
        <v>0</v>
      </c>
      <c r="C113" s="22">
        <v>0</v>
      </c>
      <c r="D113" s="22">
        <f>SIN(Wellpath!L113) * SIN(Wellpath!O113) / (Bfield * COS(Dip))</f>
        <v>-2.0961466591477597E-5</v>
      </c>
      <c r="E113" s="20">
        <f>Model!$W$31*((drdp!B113+drdp!K113)*AMIL!$B113+(drdp!E113+drdp!N113)*AMIL!$C113+(drdp!H113+drdp!Q113)*AMIL!$D113)</f>
        <v>-7.8245151754853665E-2</v>
      </c>
      <c r="F113" s="20">
        <f>Model!$W$31*((drdp!C113+drdp!L113)*AMIL!$B113+(drdp!F113+drdp!O113)*AMIL!$C113+(drdp!I113+drdp!R113)*AMIL!$D113)</f>
        <v>9.324894070692602E-2</v>
      </c>
      <c r="G113" s="20">
        <f>Model!$W$31*((drdp!D113+drdp!M113)*AMIL!$B113+(drdp!G113+drdp!P113)*AMIL!$C113+(drdp!J113+drdp!S113)*AMIL!$D113)</f>
        <v>0</v>
      </c>
      <c r="H113" s="18">
        <f>Model!$W$31*((drdp!B113)*AMIL!$B113+(drdp!E113)*AMIL!$C113+(drdp!H113)*AMIL!$D113)</f>
        <v>-3.9122575877426832E-2</v>
      </c>
      <c r="I113" s="18">
        <f>Model!$W$31*((drdp!C113)*AMIL!$B113+(drdp!F113)*AMIL!$C113+(drdp!I113)*AMIL!$D113)</f>
        <v>4.662447035346301E-2</v>
      </c>
      <c r="J113" s="18">
        <f>Model!$W$31*((drdp!D113)*AMIL!$B113+(drdp!G113)*AMIL!$C113+(drdp!J113)*AMIL!$D113)</f>
        <v>0</v>
      </c>
      <c r="K113" s="21">
        <f>SUM(E$3:E112)+H113</f>
        <v>-2.3258104765954584</v>
      </c>
      <c r="L113" s="21">
        <f>SUM(F$3:F112)+I113</f>
        <v>1.6042987635367958</v>
      </c>
      <c r="M113" s="21">
        <f>SUM(G$3:G112)+J113</f>
        <v>0</v>
      </c>
      <c r="N113" s="21"/>
      <c r="O113" s="21"/>
      <c r="P113" s="21"/>
      <c r="Q113" s="19">
        <f t="shared" si="5"/>
        <v>5.4093943730411933</v>
      </c>
      <c r="R113" s="19">
        <f t="shared" si="5"/>
        <v>2.5737745226856918</v>
      </c>
      <c r="S113" s="19">
        <f t="shared" si="5"/>
        <v>0</v>
      </c>
      <c r="T113" s="19">
        <f t="shared" si="6"/>
        <v>-3.7312948718230197</v>
      </c>
      <c r="U113" s="19">
        <f t="shared" si="7"/>
        <v>0</v>
      </c>
      <c r="V113" s="19">
        <f t="shared" si="8"/>
        <v>0</v>
      </c>
    </row>
    <row r="114" spans="1:22" x14ac:dyDescent="0.25">
      <c r="A114" s="26">
        <f>Wellpath!E114</f>
        <v>10600</v>
      </c>
      <c r="B114" s="22">
        <v>0</v>
      </c>
      <c r="C114" s="22">
        <v>0</v>
      </c>
      <c r="D114" s="22">
        <f>SIN(Wellpath!L114) * SIN(Wellpath!O114) / (Bfield * COS(Dip))</f>
        <v>-2.0961466591477597E-5</v>
      </c>
      <c r="E114" s="20">
        <f>Model!$W$31*((drdp!B114+drdp!K114)*AMIL!$B114+(drdp!E114+drdp!N114)*AMIL!$C114+(drdp!H114+drdp!Q114)*AMIL!$D114)</f>
        <v>-7.8245151754853665E-2</v>
      </c>
      <c r="F114" s="20">
        <f>Model!$W$31*((drdp!C114+drdp!L114)*AMIL!$B114+(drdp!F114+drdp!O114)*AMIL!$C114+(drdp!I114+drdp!R114)*AMIL!$D114)</f>
        <v>9.324894070692602E-2</v>
      </c>
      <c r="G114" s="20">
        <f>Model!$W$31*((drdp!D114+drdp!M114)*AMIL!$B114+(drdp!G114+drdp!P114)*AMIL!$C114+(drdp!J114+drdp!S114)*AMIL!$D114)</f>
        <v>0</v>
      </c>
      <c r="H114" s="18">
        <f>Model!$W$31*((drdp!B114)*AMIL!$B114+(drdp!E114)*AMIL!$C114+(drdp!H114)*AMIL!$D114)</f>
        <v>-3.9122575877426832E-2</v>
      </c>
      <c r="I114" s="18">
        <f>Model!$W$31*((drdp!C114)*AMIL!$B114+(drdp!F114)*AMIL!$C114+(drdp!I114)*AMIL!$D114)</f>
        <v>4.662447035346301E-2</v>
      </c>
      <c r="J114" s="18">
        <f>Model!$W$31*((drdp!D114)*AMIL!$B114+(drdp!G114)*AMIL!$C114+(drdp!J114)*AMIL!$D114)</f>
        <v>0</v>
      </c>
      <c r="K114" s="21">
        <f>SUM(E$3:E113)+H114</f>
        <v>-2.4040556283503118</v>
      </c>
      <c r="L114" s="21">
        <f>SUM(F$3:F113)+I114</f>
        <v>1.6975477042437219</v>
      </c>
      <c r="M114" s="21">
        <f>SUM(G$3:G113)+J114</f>
        <v>0</v>
      </c>
      <c r="N114" s="21"/>
      <c r="O114" s="21"/>
      <c r="P114" s="21"/>
      <c r="Q114" s="19">
        <f t="shared" si="5"/>
        <v>5.779483464202813</v>
      </c>
      <c r="R114" s="19">
        <f t="shared" si="5"/>
        <v>2.8816682081831306</v>
      </c>
      <c r="S114" s="19">
        <f t="shared" si="5"/>
        <v>0</v>
      </c>
      <c r="T114" s="19">
        <f t="shared" si="6"/>
        <v>-4.0809991127802698</v>
      </c>
      <c r="U114" s="19">
        <f t="shared" si="7"/>
        <v>0</v>
      </c>
      <c r="V114" s="19">
        <f t="shared" si="8"/>
        <v>0</v>
      </c>
    </row>
    <row r="115" spans="1:22" x14ac:dyDescent="0.25">
      <c r="A115" s="26">
        <f>Wellpath!E115</f>
        <v>10700</v>
      </c>
      <c r="B115" s="22">
        <v>0</v>
      </c>
      <c r="C115" s="22">
        <v>0</v>
      </c>
      <c r="D115" s="22">
        <f>SIN(Wellpath!L115) * SIN(Wellpath!O115) / (Bfield * COS(Dip))</f>
        <v>-2.0961466591477597E-5</v>
      </c>
      <c r="E115" s="20">
        <f>Model!$W$31*((drdp!B115+drdp!K115)*AMIL!$B115+(drdp!E115+drdp!N115)*AMIL!$C115+(drdp!H115+drdp!Q115)*AMIL!$D115)</f>
        <v>-7.8245151754853665E-2</v>
      </c>
      <c r="F115" s="20">
        <f>Model!$W$31*((drdp!C115+drdp!L115)*AMIL!$B115+(drdp!F115+drdp!O115)*AMIL!$C115+(drdp!I115+drdp!R115)*AMIL!$D115)</f>
        <v>9.324894070692602E-2</v>
      </c>
      <c r="G115" s="20">
        <f>Model!$W$31*((drdp!D115+drdp!M115)*AMIL!$B115+(drdp!G115+drdp!P115)*AMIL!$C115+(drdp!J115+drdp!S115)*AMIL!$D115)</f>
        <v>0</v>
      </c>
      <c r="H115" s="18">
        <f>Model!$W$31*((drdp!B115)*AMIL!$B115+(drdp!E115)*AMIL!$C115+(drdp!H115)*AMIL!$D115)</f>
        <v>-3.9122575877426832E-2</v>
      </c>
      <c r="I115" s="18">
        <f>Model!$W$31*((drdp!C115)*AMIL!$B115+(drdp!F115)*AMIL!$C115+(drdp!I115)*AMIL!$D115)</f>
        <v>4.662447035346301E-2</v>
      </c>
      <c r="J115" s="18">
        <f>Model!$W$31*((drdp!D115)*AMIL!$B115+(drdp!G115)*AMIL!$C115+(drdp!J115)*AMIL!$D115)</f>
        <v>0</v>
      </c>
      <c r="K115" s="21">
        <f>SUM(E$3:E114)+H115</f>
        <v>-2.4823007801051653</v>
      </c>
      <c r="L115" s="21">
        <f>SUM(F$3:F114)+I115</f>
        <v>1.7907966449506481</v>
      </c>
      <c r="M115" s="21">
        <f>SUM(G$3:G114)+J115</f>
        <v>0</v>
      </c>
      <c r="N115" s="21"/>
      <c r="O115" s="21"/>
      <c r="P115" s="21"/>
      <c r="Q115" s="19">
        <f t="shared" si="5"/>
        <v>6.1618171629107126</v>
      </c>
      <c r="R115" s="19">
        <f t="shared" si="5"/>
        <v>3.2069526235664974</v>
      </c>
      <c r="S115" s="19">
        <f t="shared" si="5"/>
        <v>0</v>
      </c>
      <c r="T115" s="19">
        <f t="shared" si="6"/>
        <v>-4.4452959087707065</v>
      </c>
      <c r="U115" s="19">
        <f t="shared" si="7"/>
        <v>0</v>
      </c>
      <c r="V115" s="19">
        <f t="shared" si="8"/>
        <v>0</v>
      </c>
    </row>
    <row r="116" spans="1:22" x14ac:dyDescent="0.25">
      <c r="A116" s="26">
        <f>Wellpath!E116</f>
        <v>10800</v>
      </c>
      <c r="B116" s="22">
        <v>0</v>
      </c>
      <c r="C116" s="22">
        <v>0</v>
      </c>
      <c r="D116" s="22">
        <f>SIN(Wellpath!L116) * SIN(Wellpath!O116) / (Bfield * COS(Dip))</f>
        <v>-2.0961466591477597E-5</v>
      </c>
      <c r="E116" s="20">
        <f>Model!$W$31*((drdp!B116+drdp!K116)*AMIL!$B116+(drdp!E116+drdp!N116)*AMIL!$C116+(drdp!H116+drdp!Q116)*AMIL!$D116)</f>
        <v>-7.8245151754853665E-2</v>
      </c>
      <c r="F116" s="20">
        <f>Model!$W$31*((drdp!C116+drdp!L116)*AMIL!$B116+(drdp!F116+drdp!O116)*AMIL!$C116+(drdp!I116+drdp!R116)*AMIL!$D116)</f>
        <v>9.324894070692602E-2</v>
      </c>
      <c r="G116" s="20">
        <f>Model!$W$31*((drdp!D116+drdp!M116)*AMIL!$B116+(drdp!G116+drdp!P116)*AMIL!$C116+(drdp!J116+drdp!S116)*AMIL!$D116)</f>
        <v>0</v>
      </c>
      <c r="H116" s="18">
        <f>Model!$W$31*((drdp!B116)*AMIL!$B116+(drdp!E116)*AMIL!$C116+(drdp!H116)*AMIL!$D116)</f>
        <v>-3.9122575877426832E-2</v>
      </c>
      <c r="I116" s="18">
        <f>Model!$W$31*((drdp!C116)*AMIL!$B116+(drdp!F116)*AMIL!$C116+(drdp!I116)*AMIL!$D116)</f>
        <v>4.662447035346301E-2</v>
      </c>
      <c r="J116" s="18">
        <f>Model!$W$31*((drdp!D116)*AMIL!$B116+(drdp!G116)*AMIL!$C116+(drdp!J116)*AMIL!$D116)</f>
        <v>0</v>
      </c>
      <c r="K116" s="21">
        <f>SUM(E$3:E115)+H116</f>
        <v>-2.5605459318600188</v>
      </c>
      <c r="L116" s="21">
        <f>SUM(F$3:F115)+I116</f>
        <v>1.8840455856575742</v>
      </c>
      <c r="M116" s="21">
        <f>SUM(G$3:G115)+J116</f>
        <v>0</v>
      </c>
      <c r="N116" s="21"/>
      <c r="O116" s="21"/>
      <c r="P116" s="21"/>
      <c r="Q116" s="19">
        <f t="shared" si="5"/>
        <v>6.556395469164892</v>
      </c>
      <c r="R116" s="19">
        <f t="shared" si="5"/>
        <v>3.5496277688357916</v>
      </c>
      <c r="S116" s="19">
        <f t="shared" si="5"/>
        <v>0</v>
      </c>
      <c r="T116" s="19">
        <f t="shared" si="6"/>
        <v>-4.8241852597943282</v>
      </c>
      <c r="U116" s="19">
        <f t="shared" si="7"/>
        <v>0</v>
      </c>
      <c r="V116" s="19">
        <f t="shared" si="8"/>
        <v>0</v>
      </c>
    </row>
    <row r="117" spans="1:22" x14ac:dyDescent="0.25">
      <c r="A117" s="26">
        <f>Wellpath!E117</f>
        <v>10900</v>
      </c>
      <c r="B117" s="22">
        <v>0</v>
      </c>
      <c r="C117" s="22">
        <v>0</v>
      </c>
      <c r="D117" s="22">
        <f>SIN(Wellpath!L117) * SIN(Wellpath!O117) / (Bfield * COS(Dip))</f>
        <v>-2.0961466591477597E-5</v>
      </c>
      <c r="E117" s="20">
        <f>Model!$W$31*((drdp!B117+drdp!K117)*AMIL!$B117+(drdp!E117+drdp!N117)*AMIL!$C117+(drdp!H117+drdp!Q117)*AMIL!$D117)</f>
        <v>-7.8245151754853665E-2</v>
      </c>
      <c r="F117" s="20">
        <f>Model!$W$31*((drdp!C117+drdp!L117)*AMIL!$B117+(drdp!F117+drdp!O117)*AMIL!$C117+(drdp!I117+drdp!R117)*AMIL!$D117)</f>
        <v>9.324894070692602E-2</v>
      </c>
      <c r="G117" s="20">
        <f>Model!$W$31*((drdp!D117+drdp!M117)*AMIL!$B117+(drdp!G117+drdp!P117)*AMIL!$C117+(drdp!J117+drdp!S117)*AMIL!$D117)</f>
        <v>0</v>
      </c>
      <c r="H117" s="18">
        <f>Model!$W$31*((drdp!B117)*AMIL!$B117+(drdp!E117)*AMIL!$C117+(drdp!H117)*AMIL!$D117)</f>
        <v>-3.9122575877426832E-2</v>
      </c>
      <c r="I117" s="18">
        <f>Model!$W$31*((drdp!C117)*AMIL!$B117+(drdp!F117)*AMIL!$C117+(drdp!I117)*AMIL!$D117)</f>
        <v>4.662447035346301E-2</v>
      </c>
      <c r="J117" s="18">
        <f>Model!$W$31*((drdp!D117)*AMIL!$B117+(drdp!G117)*AMIL!$C117+(drdp!J117)*AMIL!$D117)</f>
        <v>0</v>
      </c>
      <c r="K117" s="21">
        <f>SUM(E$3:E116)+H117</f>
        <v>-2.6387910836148722</v>
      </c>
      <c r="L117" s="21">
        <f>SUM(F$3:F116)+I117</f>
        <v>1.9772945263645003</v>
      </c>
      <c r="M117" s="21">
        <f>SUM(G$3:G116)+J117</f>
        <v>0</v>
      </c>
      <c r="N117" s="21"/>
      <c r="O117" s="21"/>
      <c r="P117" s="21"/>
      <c r="Q117" s="19">
        <f t="shared" si="5"/>
        <v>6.9632183829653513</v>
      </c>
      <c r="R117" s="19">
        <f t="shared" si="5"/>
        <v>3.9096936439910137</v>
      </c>
      <c r="S117" s="19">
        <f t="shared" si="5"/>
        <v>0</v>
      </c>
      <c r="T117" s="19">
        <f t="shared" si="6"/>
        <v>-5.2176671658511351</v>
      </c>
      <c r="U117" s="19">
        <f t="shared" si="7"/>
        <v>0</v>
      </c>
      <c r="V117" s="19">
        <f t="shared" si="8"/>
        <v>0</v>
      </c>
    </row>
    <row r="118" spans="1:22" x14ac:dyDescent="0.25">
      <c r="A118" s="26">
        <f>Wellpath!E118</f>
        <v>11000</v>
      </c>
      <c r="B118" s="22">
        <v>0</v>
      </c>
      <c r="C118" s="22">
        <v>0</v>
      </c>
      <c r="D118" s="22">
        <f>SIN(Wellpath!L118) * SIN(Wellpath!O118) / (Bfield * COS(Dip))</f>
        <v>-2.0961466591477597E-5</v>
      </c>
      <c r="E118" s="20">
        <f>Model!$W$31*((drdp!B118+drdp!K118)*AMIL!$B118+(drdp!E118+drdp!N118)*AMIL!$C118+(drdp!H118+drdp!Q118)*AMIL!$D118)</f>
        <v>-7.8245151754853665E-2</v>
      </c>
      <c r="F118" s="20">
        <f>Model!$W$31*((drdp!C118+drdp!L118)*AMIL!$B118+(drdp!F118+drdp!O118)*AMIL!$C118+(drdp!I118+drdp!R118)*AMIL!$D118)</f>
        <v>9.324894070692602E-2</v>
      </c>
      <c r="G118" s="20">
        <f>Model!$W$31*((drdp!D118+drdp!M118)*AMIL!$B118+(drdp!G118+drdp!P118)*AMIL!$C118+(drdp!J118+drdp!S118)*AMIL!$D118)</f>
        <v>0</v>
      </c>
      <c r="H118" s="18">
        <f>Model!$W$31*((drdp!B118)*AMIL!$B118+(drdp!E118)*AMIL!$C118+(drdp!H118)*AMIL!$D118)</f>
        <v>-3.9122575877426832E-2</v>
      </c>
      <c r="I118" s="18">
        <f>Model!$W$31*((drdp!C118)*AMIL!$B118+(drdp!F118)*AMIL!$C118+(drdp!I118)*AMIL!$D118)</f>
        <v>4.662447035346301E-2</v>
      </c>
      <c r="J118" s="18">
        <f>Model!$W$31*((drdp!D118)*AMIL!$B118+(drdp!G118)*AMIL!$C118+(drdp!J118)*AMIL!$D118)</f>
        <v>0</v>
      </c>
      <c r="K118" s="21">
        <f>SUM(E$3:E117)+H118</f>
        <v>-2.7170362353697257</v>
      </c>
      <c r="L118" s="21">
        <f>SUM(F$3:F117)+I118</f>
        <v>2.0705434670714262</v>
      </c>
      <c r="M118" s="21">
        <f>SUM(G$3:G117)+J118</f>
        <v>0</v>
      </c>
      <c r="N118" s="21"/>
      <c r="O118" s="21"/>
      <c r="P118" s="21"/>
      <c r="Q118" s="19">
        <f t="shared" si="5"/>
        <v>7.3822859043120914</v>
      </c>
      <c r="R118" s="19">
        <f t="shared" si="5"/>
        <v>4.2871502490321625</v>
      </c>
      <c r="S118" s="19">
        <f t="shared" si="5"/>
        <v>0</v>
      </c>
      <c r="T118" s="19">
        <f t="shared" si="6"/>
        <v>-5.6257416269411271</v>
      </c>
      <c r="U118" s="19">
        <f t="shared" si="7"/>
        <v>0</v>
      </c>
      <c r="V118" s="19">
        <f t="shared" si="8"/>
        <v>0</v>
      </c>
    </row>
    <row r="119" spans="1:22" x14ac:dyDescent="0.25">
      <c r="A119" s="26">
        <f>Wellpath!E119</f>
        <v>11100</v>
      </c>
      <c r="B119" s="22">
        <v>0</v>
      </c>
      <c r="C119" s="22">
        <v>0</v>
      </c>
      <c r="D119" s="22">
        <f>SIN(Wellpath!L119) * SIN(Wellpath!O119) / (Bfield * COS(Dip))</f>
        <v>-2.0961466591477597E-5</v>
      </c>
      <c r="E119" s="20">
        <f>Model!$W$31*((drdp!B119+drdp!K119)*AMIL!$B119+(drdp!E119+drdp!N119)*AMIL!$C119+(drdp!H119+drdp!Q119)*AMIL!$D119)</f>
        <v>-7.8245151754853665E-2</v>
      </c>
      <c r="F119" s="20">
        <f>Model!$W$31*((drdp!C119+drdp!L119)*AMIL!$B119+(drdp!F119+drdp!O119)*AMIL!$C119+(drdp!I119+drdp!R119)*AMIL!$D119)</f>
        <v>9.324894070692602E-2</v>
      </c>
      <c r="G119" s="20">
        <f>Model!$W$31*((drdp!D119+drdp!M119)*AMIL!$B119+(drdp!G119+drdp!P119)*AMIL!$C119+(drdp!J119+drdp!S119)*AMIL!$D119)</f>
        <v>0</v>
      </c>
      <c r="H119" s="18">
        <f>Model!$W$31*((drdp!B119)*AMIL!$B119+(drdp!E119)*AMIL!$C119+(drdp!H119)*AMIL!$D119)</f>
        <v>-3.9122575877426832E-2</v>
      </c>
      <c r="I119" s="18">
        <f>Model!$W$31*((drdp!C119)*AMIL!$B119+(drdp!F119)*AMIL!$C119+(drdp!I119)*AMIL!$D119)</f>
        <v>4.662447035346301E-2</v>
      </c>
      <c r="J119" s="18">
        <f>Model!$W$31*((drdp!D119)*AMIL!$B119+(drdp!G119)*AMIL!$C119+(drdp!J119)*AMIL!$D119)</f>
        <v>0</v>
      </c>
      <c r="K119" s="21">
        <f>SUM(E$3:E118)+H119</f>
        <v>-2.7952813871245792</v>
      </c>
      <c r="L119" s="21">
        <f>SUM(F$3:F118)+I119</f>
        <v>2.1637924077783524</v>
      </c>
      <c r="M119" s="21">
        <f>SUM(G$3:G118)+J119</f>
        <v>0</v>
      </c>
      <c r="N119" s="21"/>
      <c r="O119" s="21"/>
      <c r="P119" s="21"/>
      <c r="Q119" s="19">
        <f t="shared" si="5"/>
        <v>7.8135980332051114</v>
      </c>
      <c r="R119" s="19">
        <f t="shared" si="5"/>
        <v>4.6819975839592392</v>
      </c>
      <c r="S119" s="19">
        <f t="shared" si="5"/>
        <v>0</v>
      </c>
      <c r="T119" s="19">
        <f t="shared" si="6"/>
        <v>-6.048408643064306</v>
      </c>
      <c r="U119" s="19">
        <f t="shared" si="7"/>
        <v>0</v>
      </c>
      <c r="V119" s="19">
        <f t="shared" si="8"/>
        <v>0</v>
      </c>
    </row>
    <row r="120" spans="1:22" x14ac:dyDescent="0.25">
      <c r="A120" s="26">
        <f>Wellpath!E120</f>
        <v>11200</v>
      </c>
      <c r="B120" s="22">
        <v>0</v>
      </c>
      <c r="C120" s="22">
        <v>0</v>
      </c>
      <c r="D120" s="22">
        <f>SIN(Wellpath!L120) * SIN(Wellpath!O120) / (Bfield * COS(Dip))</f>
        <v>-2.0961466591477597E-5</v>
      </c>
      <c r="E120" s="20">
        <f>Model!$W$31*((drdp!B120+drdp!K120)*AMIL!$B120+(drdp!E120+drdp!N120)*AMIL!$C120+(drdp!H120+drdp!Q120)*AMIL!$D120)</f>
        <v>-7.8245151754853665E-2</v>
      </c>
      <c r="F120" s="20">
        <f>Model!$W$31*((drdp!C120+drdp!L120)*AMIL!$B120+(drdp!F120+drdp!O120)*AMIL!$C120+(drdp!I120+drdp!R120)*AMIL!$D120)</f>
        <v>9.324894070692602E-2</v>
      </c>
      <c r="G120" s="20">
        <f>Model!$W$31*((drdp!D120+drdp!M120)*AMIL!$B120+(drdp!G120+drdp!P120)*AMIL!$C120+(drdp!J120+drdp!S120)*AMIL!$D120)</f>
        <v>0</v>
      </c>
      <c r="H120" s="18">
        <f>Model!$W$31*((drdp!B120)*AMIL!$B120+(drdp!E120)*AMIL!$C120+(drdp!H120)*AMIL!$D120)</f>
        <v>-3.9122575877426832E-2</v>
      </c>
      <c r="I120" s="18">
        <f>Model!$W$31*((drdp!C120)*AMIL!$B120+(drdp!F120)*AMIL!$C120+(drdp!I120)*AMIL!$D120)</f>
        <v>4.662447035346301E-2</v>
      </c>
      <c r="J120" s="18">
        <f>Model!$W$31*((drdp!D120)*AMIL!$B120+(drdp!G120)*AMIL!$C120+(drdp!J120)*AMIL!$D120)</f>
        <v>0</v>
      </c>
      <c r="K120" s="21">
        <f>SUM(E$3:E119)+H120</f>
        <v>-2.8735265388794327</v>
      </c>
      <c r="L120" s="21">
        <f>SUM(F$3:F119)+I120</f>
        <v>2.2570413484852785</v>
      </c>
      <c r="M120" s="21">
        <f>SUM(G$3:G119)+J120</f>
        <v>0</v>
      </c>
      <c r="N120" s="21"/>
      <c r="O120" s="21"/>
      <c r="P120" s="21"/>
      <c r="Q120" s="19">
        <f t="shared" si="5"/>
        <v>8.2571547696444121</v>
      </c>
      <c r="R120" s="19">
        <f t="shared" si="5"/>
        <v>5.0942356487722442</v>
      </c>
      <c r="S120" s="19">
        <f t="shared" si="5"/>
        <v>0</v>
      </c>
      <c r="T120" s="19">
        <f t="shared" si="6"/>
        <v>-6.4856682142206701</v>
      </c>
      <c r="U120" s="19">
        <f t="shared" si="7"/>
        <v>0</v>
      </c>
      <c r="V120" s="19">
        <f t="shared" si="8"/>
        <v>0</v>
      </c>
    </row>
    <row r="121" spans="1:22" x14ac:dyDescent="0.25">
      <c r="A121" s="26">
        <f>Wellpath!E121</f>
        <v>11300</v>
      </c>
      <c r="B121" s="22">
        <v>0</v>
      </c>
      <c r="C121" s="22">
        <v>0</v>
      </c>
      <c r="D121" s="22">
        <f>SIN(Wellpath!L121) * SIN(Wellpath!O121) / (Bfield * COS(Dip))</f>
        <v>-2.0961466591477597E-5</v>
      </c>
      <c r="E121" s="20">
        <f>Model!$W$31*((drdp!B121+drdp!K121)*AMIL!$B121+(drdp!E121+drdp!N121)*AMIL!$C121+(drdp!H121+drdp!Q121)*AMIL!$D121)</f>
        <v>-7.8245151754853665E-2</v>
      </c>
      <c r="F121" s="20">
        <f>Model!$W$31*((drdp!C121+drdp!L121)*AMIL!$B121+(drdp!F121+drdp!O121)*AMIL!$C121+(drdp!I121+drdp!R121)*AMIL!$D121)</f>
        <v>9.324894070692602E-2</v>
      </c>
      <c r="G121" s="20">
        <f>Model!$W$31*((drdp!D121+drdp!M121)*AMIL!$B121+(drdp!G121+drdp!P121)*AMIL!$C121+(drdp!J121+drdp!S121)*AMIL!$D121)</f>
        <v>0</v>
      </c>
      <c r="H121" s="18">
        <f>Model!$W$31*((drdp!B121)*AMIL!$B121+(drdp!E121)*AMIL!$C121+(drdp!H121)*AMIL!$D121)</f>
        <v>-3.9122575877426832E-2</v>
      </c>
      <c r="I121" s="18">
        <f>Model!$W$31*((drdp!C121)*AMIL!$B121+(drdp!F121)*AMIL!$C121+(drdp!I121)*AMIL!$D121)</f>
        <v>4.662447035346301E-2</v>
      </c>
      <c r="J121" s="18">
        <f>Model!$W$31*((drdp!D121)*AMIL!$B121+(drdp!G121)*AMIL!$C121+(drdp!J121)*AMIL!$D121)</f>
        <v>0</v>
      </c>
      <c r="K121" s="21">
        <f>SUM(E$3:E120)+H121</f>
        <v>-2.9517716906342861</v>
      </c>
      <c r="L121" s="21">
        <f>SUM(F$3:F120)+I121</f>
        <v>2.3502902891922046</v>
      </c>
      <c r="M121" s="21">
        <f>SUM(G$3:G120)+J121</f>
        <v>0</v>
      </c>
      <c r="N121" s="21"/>
      <c r="O121" s="21"/>
      <c r="P121" s="21"/>
      <c r="Q121" s="19">
        <f t="shared" si="5"/>
        <v>8.7129561136299909</v>
      </c>
      <c r="R121" s="19">
        <f t="shared" si="5"/>
        <v>5.5238644434711768</v>
      </c>
      <c r="S121" s="19">
        <f t="shared" si="5"/>
        <v>0</v>
      </c>
      <c r="T121" s="19">
        <f t="shared" si="6"/>
        <v>-6.9375203404102193</v>
      </c>
      <c r="U121" s="19">
        <f t="shared" si="7"/>
        <v>0</v>
      </c>
      <c r="V121" s="19">
        <f t="shared" si="8"/>
        <v>0</v>
      </c>
    </row>
    <row r="122" spans="1:22" x14ac:dyDescent="0.25">
      <c r="A122" s="26">
        <f>Wellpath!E122</f>
        <v>11400</v>
      </c>
      <c r="B122" s="22">
        <v>0</v>
      </c>
      <c r="C122" s="22">
        <v>0</v>
      </c>
      <c r="D122" s="22">
        <f>SIN(Wellpath!L122) * SIN(Wellpath!O122) / (Bfield * COS(Dip))</f>
        <v>-2.0961466591477597E-5</v>
      </c>
      <c r="E122" s="20">
        <f>Model!$W$31*((drdp!B122+drdp!K122)*AMIL!$B122+(drdp!E122+drdp!N122)*AMIL!$C122+(drdp!H122+drdp!Q122)*AMIL!$D122)</f>
        <v>-7.8245151754853665E-2</v>
      </c>
      <c r="F122" s="20">
        <f>Model!$W$31*((drdp!C122+drdp!L122)*AMIL!$B122+(drdp!F122+drdp!O122)*AMIL!$C122+(drdp!I122+drdp!R122)*AMIL!$D122)</f>
        <v>9.324894070692602E-2</v>
      </c>
      <c r="G122" s="20">
        <f>Model!$W$31*((drdp!D122+drdp!M122)*AMIL!$B122+(drdp!G122+drdp!P122)*AMIL!$C122+(drdp!J122+drdp!S122)*AMIL!$D122)</f>
        <v>0</v>
      </c>
      <c r="H122" s="18">
        <f>Model!$W$31*((drdp!B122)*AMIL!$B122+(drdp!E122)*AMIL!$C122+(drdp!H122)*AMIL!$D122)</f>
        <v>-3.9122575877426832E-2</v>
      </c>
      <c r="I122" s="18">
        <f>Model!$W$31*((drdp!C122)*AMIL!$B122+(drdp!F122)*AMIL!$C122+(drdp!I122)*AMIL!$D122)</f>
        <v>4.662447035346301E-2</v>
      </c>
      <c r="J122" s="18">
        <f>Model!$W$31*((drdp!D122)*AMIL!$B122+(drdp!G122)*AMIL!$C122+(drdp!J122)*AMIL!$D122)</f>
        <v>0</v>
      </c>
      <c r="K122" s="21">
        <f>SUM(E$3:E121)+H122</f>
        <v>-3.0300168423891396</v>
      </c>
      <c r="L122" s="21">
        <f>SUM(F$3:F121)+I122</f>
        <v>2.4435392298991307</v>
      </c>
      <c r="M122" s="21">
        <f>SUM(G$3:G121)+J122</f>
        <v>0</v>
      </c>
      <c r="N122" s="21"/>
      <c r="O122" s="21"/>
      <c r="P122" s="21"/>
      <c r="Q122" s="19">
        <f t="shared" si="5"/>
        <v>9.1810020651618522</v>
      </c>
      <c r="R122" s="19">
        <f t="shared" si="5"/>
        <v>5.9708839680560368</v>
      </c>
      <c r="S122" s="19">
        <f t="shared" si="5"/>
        <v>0</v>
      </c>
      <c r="T122" s="19">
        <f t="shared" si="6"/>
        <v>-7.4039650216329544</v>
      </c>
      <c r="U122" s="19">
        <f t="shared" si="7"/>
        <v>0</v>
      </c>
      <c r="V122" s="19">
        <f t="shared" si="8"/>
        <v>0</v>
      </c>
    </row>
    <row r="123" spans="1:22" x14ac:dyDescent="0.25">
      <c r="A123" s="26">
        <f>Wellpath!E123</f>
        <v>11500</v>
      </c>
      <c r="B123" s="22">
        <v>0</v>
      </c>
      <c r="C123" s="22">
        <v>0</v>
      </c>
      <c r="D123" s="22">
        <f>SIN(Wellpath!L123) * SIN(Wellpath!O123) / (Bfield * COS(Dip))</f>
        <v>-2.0961466591477597E-5</v>
      </c>
      <c r="E123" s="20">
        <f>Model!$W$31*((drdp!B123+drdp!K123)*AMIL!$B123+(drdp!E123+drdp!N123)*AMIL!$C123+(drdp!H123+drdp!Q123)*AMIL!$D123)</f>
        <v>-7.8245151754853665E-2</v>
      </c>
      <c r="F123" s="20">
        <f>Model!$W$31*((drdp!C123+drdp!L123)*AMIL!$B123+(drdp!F123+drdp!O123)*AMIL!$C123+(drdp!I123+drdp!R123)*AMIL!$D123)</f>
        <v>9.324894070692602E-2</v>
      </c>
      <c r="G123" s="20">
        <f>Model!$W$31*((drdp!D123+drdp!M123)*AMIL!$B123+(drdp!G123+drdp!P123)*AMIL!$C123+(drdp!J123+drdp!S123)*AMIL!$D123)</f>
        <v>0</v>
      </c>
      <c r="H123" s="18">
        <f>Model!$W$31*((drdp!B123)*AMIL!$B123+(drdp!E123)*AMIL!$C123+(drdp!H123)*AMIL!$D123)</f>
        <v>-3.9122575877426832E-2</v>
      </c>
      <c r="I123" s="18">
        <f>Model!$W$31*((drdp!C123)*AMIL!$B123+(drdp!F123)*AMIL!$C123+(drdp!I123)*AMIL!$D123)</f>
        <v>4.662447035346301E-2</v>
      </c>
      <c r="J123" s="18">
        <f>Model!$W$31*((drdp!D123)*AMIL!$B123+(drdp!G123)*AMIL!$C123+(drdp!J123)*AMIL!$D123)</f>
        <v>0</v>
      </c>
      <c r="K123" s="21">
        <f>SUM(E$3:E122)+H123</f>
        <v>-3.1082619941439931</v>
      </c>
      <c r="L123" s="21">
        <f>SUM(F$3:F122)+I123</f>
        <v>2.5367881706060569</v>
      </c>
      <c r="M123" s="21">
        <f>SUM(G$3:G122)+J123</f>
        <v>0</v>
      </c>
      <c r="N123" s="21"/>
      <c r="O123" s="21"/>
      <c r="P123" s="21"/>
      <c r="Q123" s="19">
        <f t="shared" si="5"/>
        <v>9.6612926242399926</v>
      </c>
      <c r="R123" s="19">
        <f t="shared" si="5"/>
        <v>6.4352942225268244</v>
      </c>
      <c r="S123" s="19">
        <f t="shared" si="5"/>
        <v>0</v>
      </c>
      <c r="T123" s="19">
        <f t="shared" si="6"/>
        <v>-7.8850022578888748</v>
      </c>
      <c r="U123" s="19">
        <f t="shared" si="7"/>
        <v>0</v>
      </c>
      <c r="V123" s="19">
        <f t="shared" si="8"/>
        <v>0</v>
      </c>
    </row>
    <row r="124" spans="1:22" x14ac:dyDescent="0.25">
      <c r="A124" s="26">
        <f>Wellpath!E124</f>
        <v>11600</v>
      </c>
      <c r="B124" s="22">
        <v>0</v>
      </c>
      <c r="C124" s="22">
        <v>0</v>
      </c>
      <c r="D124" s="22">
        <f>SIN(Wellpath!L124) * SIN(Wellpath!O124) / (Bfield * COS(Dip))</f>
        <v>-2.0961466591477597E-5</v>
      </c>
      <c r="E124" s="20">
        <f>Model!$W$31*((drdp!B124+drdp!K124)*AMIL!$B124+(drdp!E124+drdp!N124)*AMIL!$C124+(drdp!H124+drdp!Q124)*AMIL!$D124)</f>
        <v>-7.8245151754853665E-2</v>
      </c>
      <c r="F124" s="20">
        <f>Model!$W$31*((drdp!C124+drdp!L124)*AMIL!$B124+(drdp!F124+drdp!O124)*AMIL!$C124+(drdp!I124+drdp!R124)*AMIL!$D124)</f>
        <v>9.324894070692602E-2</v>
      </c>
      <c r="G124" s="20">
        <f>Model!$W$31*((drdp!D124+drdp!M124)*AMIL!$B124+(drdp!G124+drdp!P124)*AMIL!$C124+(drdp!J124+drdp!S124)*AMIL!$D124)</f>
        <v>0</v>
      </c>
      <c r="H124" s="18">
        <f>Model!$W$31*((drdp!B124)*AMIL!$B124+(drdp!E124)*AMIL!$C124+(drdp!H124)*AMIL!$D124)</f>
        <v>-3.9122575877426832E-2</v>
      </c>
      <c r="I124" s="18">
        <f>Model!$W$31*((drdp!C124)*AMIL!$B124+(drdp!F124)*AMIL!$C124+(drdp!I124)*AMIL!$D124)</f>
        <v>4.662447035346301E-2</v>
      </c>
      <c r="J124" s="18">
        <f>Model!$W$31*((drdp!D124)*AMIL!$B124+(drdp!G124)*AMIL!$C124+(drdp!J124)*AMIL!$D124)</f>
        <v>0</v>
      </c>
      <c r="K124" s="21">
        <f>SUM(E$3:E123)+H124</f>
        <v>-3.1865071458988465</v>
      </c>
      <c r="L124" s="21">
        <f>SUM(F$3:F123)+I124</f>
        <v>2.630037111312983</v>
      </c>
      <c r="M124" s="21">
        <f>SUM(G$3:G123)+J124</f>
        <v>0</v>
      </c>
      <c r="N124" s="21"/>
      <c r="O124" s="21"/>
      <c r="P124" s="21"/>
      <c r="Q124" s="19">
        <f t="shared" si="5"/>
        <v>10.153827790864414</v>
      </c>
      <c r="R124" s="19">
        <f t="shared" si="5"/>
        <v>6.9170952068835403</v>
      </c>
      <c r="S124" s="19">
        <f t="shared" si="5"/>
        <v>0</v>
      </c>
      <c r="T124" s="19">
        <f t="shared" si="6"/>
        <v>-8.3806320491779811</v>
      </c>
      <c r="U124" s="19">
        <f t="shared" si="7"/>
        <v>0</v>
      </c>
      <c r="V124" s="19">
        <f t="shared" si="8"/>
        <v>0</v>
      </c>
    </row>
    <row r="125" spans="1:22" x14ac:dyDescent="0.25">
      <c r="A125" s="26">
        <f>Wellpath!E125</f>
        <v>11700</v>
      </c>
      <c r="B125" s="22">
        <v>0</v>
      </c>
      <c r="C125" s="22">
        <v>0</v>
      </c>
      <c r="D125" s="22">
        <f>SIN(Wellpath!L125) * SIN(Wellpath!O125) / (Bfield * COS(Dip))</f>
        <v>-2.0961466591477597E-5</v>
      </c>
      <c r="E125" s="20">
        <f>Model!$W$31*((drdp!B125+drdp!K125)*AMIL!$B125+(drdp!E125+drdp!N125)*AMIL!$C125+(drdp!H125+drdp!Q125)*AMIL!$D125)</f>
        <v>-7.8245151754853665E-2</v>
      </c>
      <c r="F125" s="20">
        <f>Model!$W$31*((drdp!C125+drdp!L125)*AMIL!$B125+(drdp!F125+drdp!O125)*AMIL!$C125+(drdp!I125+drdp!R125)*AMIL!$D125)</f>
        <v>9.324894070692602E-2</v>
      </c>
      <c r="G125" s="20">
        <f>Model!$W$31*((drdp!D125+drdp!M125)*AMIL!$B125+(drdp!G125+drdp!P125)*AMIL!$C125+(drdp!J125+drdp!S125)*AMIL!$D125)</f>
        <v>0</v>
      </c>
      <c r="H125" s="18">
        <f>Model!$W$31*((drdp!B125)*AMIL!$B125+(drdp!E125)*AMIL!$C125+(drdp!H125)*AMIL!$D125)</f>
        <v>-3.9122575877426832E-2</v>
      </c>
      <c r="I125" s="18">
        <f>Model!$W$31*((drdp!C125)*AMIL!$B125+(drdp!F125)*AMIL!$C125+(drdp!I125)*AMIL!$D125)</f>
        <v>4.662447035346301E-2</v>
      </c>
      <c r="J125" s="18">
        <f>Model!$W$31*((drdp!D125)*AMIL!$B125+(drdp!G125)*AMIL!$C125+(drdp!J125)*AMIL!$D125)</f>
        <v>0</v>
      </c>
      <c r="K125" s="21">
        <f>SUM(E$3:E124)+H125</f>
        <v>-3.2647522976537</v>
      </c>
      <c r="L125" s="21">
        <f>SUM(F$3:F124)+I125</f>
        <v>2.7232860520199091</v>
      </c>
      <c r="M125" s="21">
        <f>SUM(G$3:G124)+J125</f>
        <v>0</v>
      </c>
      <c r="N125" s="21"/>
      <c r="O125" s="21"/>
      <c r="P125" s="21"/>
      <c r="Q125" s="19">
        <f t="shared" si="5"/>
        <v>10.658607565035114</v>
      </c>
      <c r="R125" s="19">
        <f t="shared" si="5"/>
        <v>7.4162869211261837</v>
      </c>
      <c r="S125" s="19">
        <f t="shared" si="5"/>
        <v>0</v>
      </c>
      <c r="T125" s="19">
        <f t="shared" si="6"/>
        <v>-8.8908543955002717</v>
      </c>
      <c r="U125" s="19">
        <f t="shared" si="7"/>
        <v>0</v>
      </c>
      <c r="V125" s="19">
        <f t="shared" si="8"/>
        <v>0</v>
      </c>
    </row>
    <row r="126" spans="1:22" x14ac:dyDescent="0.25">
      <c r="A126" s="26">
        <f>Wellpath!E126</f>
        <v>11800</v>
      </c>
      <c r="B126" s="22">
        <v>0</v>
      </c>
      <c r="C126" s="22">
        <v>0</v>
      </c>
      <c r="D126" s="22">
        <f>SIN(Wellpath!L126) * SIN(Wellpath!O126) / (Bfield * COS(Dip))</f>
        <v>-2.0961466591477597E-5</v>
      </c>
      <c r="E126" s="20">
        <f>Model!$W$31*((drdp!B126+drdp!K126)*AMIL!$B126+(drdp!E126+drdp!N126)*AMIL!$C126+(drdp!H126+drdp!Q126)*AMIL!$D126)</f>
        <v>-7.8245151754853665E-2</v>
      </c>
      <c r="F126" s="20">
        <f>Model!$W$31*((drdp!C126+drdp!L126)*AMIL!$B126+(drdp!F126+drdp!O126)*AMIL!$C126+(drdp!I126+drdp!R126)*AMIL!$D126)</f>
        <v>9.324894070692602E-2</v>
      </c>
      <c r="G126" s="20">
        <f>Model!$W$31*((drdp!D126+drdp!M126)*AMIL!$B126+(drdp!G126+drdp!P126)*AMIL!$C126+(drdp!J126+drdp!S126)*AMIL!$D126)</f>
        <v>0</v>
      </c>
      <c r="H126" s="18">
        <f>Model!$W$31*((drdp!B126)*AMIL!$B126+(drdp!E126)*AMIL!$C126+(drdp!H126)*AMIL!$D126)</f>
        <v>-3.9122575877426832E-2</v>
      </c>
      <c r="I126" s="18">
        <f>Model!$W$31*((drdp!C126)*AMIL!$B126+(drdp!F126)*AMIL!$C126+(drdp!I126)*AMIL!$D126)</f>
        <v>4.662447035346301E-2</v>
      </c>
      <c r="J126" s="18">
        <f>Model!$W$31*((drdp!D126)*AMIL!$B126+(drdp!G126)*AMIL!$C126+(drdp!J126)*AMIL!$D126)</f>
        <v>0</v>
      </c>
      <c r="K126" s="21">
        <f>SUM(E$3:E125)+H126</f>
        <v>-3.3429974494085535</v>
      </c>
      <c r="L126" s="21">
        <f>SUM(F$3:F125)+I126</f>
        <v>2.8165349927268353</v>
      </c>
      <c r="M126" s="21">
        <f>SUM(G$3:G125)+J126</f>
        <v>0</v>
      </c>
      <c r="N126" s="21"/>
      <c r="O126" s="21"/>
      <c r="P126" s="21"/>
      <c r="Q126" s="19">
        <f t="shared" si="5"/>
        <v>11.175631946752095</v>
      </c>
      <c r="R126" s="19">
        <f t="shared" si="5"/>
        <v>7.9328693652547537</v>
      </c>
      <c r="S126" s="19">
        <f t="shared" si="5"/>
        <v>0</v>
      </c>
      <c r="T126" s="19">
        <f t="shared" si="6"/>
        <v>-9.4156692968557483</v>
      </c>
      <c r="U126" s="19">
        <f t="shared" si="7"/>
        <v>0</v>
      </c>
      <c r="V126" s="19">
        <f t="shared" si="8"/>
        <v>0</v>
      </c>
    </row>
    <row r="127" spans="1:22" x14ac:dyDescent="0.25">
      <c r="A127" s="26">
        <f>Wellpath!E127</f>
        <v>11900</v>
      </c>
      <c r="B127" s="22">
        <v>0</v>
      </c>
      <c r="C127" s="22">
        <v>0</v>
      </c>
      <c r="D127" s="22">
        <f>SIN(Wellpath!L127) * SIN(Wellpath!O127) / (Bfield * COS(Dip))</f>
        <v>-2.0961466591477597E-5</v>
      </c>
      <c r="E127" s="20">
        <f>Model!$W$31*((drdp!B127+drdp!K127)*AMIL!$B127+(drdp!E127+drdp!N127)*AMIL!$C127+(drdp!H127+drdp!Q127)*AMIL!$D127)</f>
        <v>-7.8245151754853665E-2</v>
      </c>
      <c r="F127" s="20">
        <f>Model!$W$31*((drdp!C127+drdp!L127)*AMIL!$B127+(drdp!F127+drdp!O127)*AMIL!$C127+(drdp!I127+drdp!R127)*AMIL!$D127)</f>
        <v>9.324894070692602E-2</v>
      </c>
      <c r="G127" s="20">
        <f>Model!$W$31*((drdp!D127+drdp!M127)*AMIL!$B127+(drdp!G127+drdp!P127)*AMIL!$C127+(drdp!J127+drdp!S127)*AMIL!$D127)</f>
        <v>0</v>
      </c>
      <c r="H127" s="18">
        <f>Model!$W$31*((drdp!B127)*AMIL!$B127+(drdp!E127)*AMIL!$C127+(drdp!H127)*AMIL!$D127)</f>
        <v>-3.9122575877426832E-2</v>
      </c>
      <c r="I127" s="18">
        <f>Model!$W$31*((drdp!C127)*AMIL!$B127+(drdp!F127)*AMIL!$C127+(drdp!I127)*AMIL!$D127)</f>
        <v>4.662447035346301E-2</v>
      </c>
      <c r="J127" s="18">
        <f>Model!$W$31*((drdp!D127)*AMIL!$B127+(drdp!G127)*AMIL!$C127+(drdp!J127)*AMIL!$D127)</f>
        <v>0</v>
      </c>
      <c r="K127" s="21">
        <f>SUM(E$3:E126)+H127</f>
        <v>-3.4212426011634069</v>
      </c>
      <c r="L127" s="21">
        <f>SUM(F$3:F126)+I127</f>
        <v>2.9097839334337614</v>
      </c>
      <c r="M127" s="21">
        <f>SUM(G$3:G126)+J127</f>
        <v>0</v>
      </c>
      <c r="N127" s="21"/>
      <c r="O127" s="21"/>
      <c r="P127" s="21"/>
      <c r="Q127" s="19">
        <f t="shared" si="5"/>
        <v>11.704900936015354</v>
      </c>
      <c r="R127" s="19">
        <f t="shared" si="5"/>
        <v>8.466842539269253</v>
      </c>
      <c r="S127" s="19">
        <f t="shared" si="5"/>
        <v>0</v>
      </c>
      <c r="T127" s="19">
        <f t="shared" si="6"/>
        <v>-9.9550767532444109</v>
      </c>
      <c r="U127" s="19">
        <f t="shared" si="7"/>
        <v>0</v>
      </c>
      <c r="V127" s="19">
        <f t="shared" si="8"/>
        <v>0</v>
      </c>
    </row>
    <row r="128" spans="1:22" x14ac:dyDescent="0.25">
      <c r="A128" s="26">
        <f>Wellpath!E128</f>
        <v>12000</v>
      </c>
      <c r="B128" s="22">
        <v>0</v>
      </c>
      <c r="C128" s="22">
        <v>0</v>
      </c>
      <c r="D128" s="22">
        <f>SIN(Wellpath!L128) * SIN(Wellpath!O128) / (Bfield * COS(Dip))</f>
        <v>-2.0961466591477597E-5</v>
      </c>
      <c r="E128" s="20">
        <f>Model!$W$31*((drdp!B128+drdp!K128)*AMIL!$B128+(drdp!E128+drdp!N128)*AMIL!$C128+(drdp!H128+drdp!Q128)*AMIL!$D128)</f>
        <v>-7.8245151754853665E-2</v>
      </c>
      <c r="F128" s="20">
        <f>Model!$W$31*((drdp!C128+drdp!L128)*AMIL!$B128+(drdp!F128+drdp!O128)*AMIL!$C128+(drdp!I128+drdp!R128)*AMIL!$D128)</f>
        <v>9.324894070692602E-2</v>
      </c>
      <c r="G128" s="20">
        <f>Model!$W$31*((drdp!D128+drdp!M128)*AMIL!$B128+(drdp!G128+drdp!P128)*AMIL!$C128+(drdp!J128+drdp!S128)*AMIL!$D128)</f>
        <v>0</v>
      </c>
      <c r="H128" s="18">
        <f>Model!$W$31*((drdp!B128)*AMIL!$B128+(drdp!E128)*AMIL!$C128+(drdp!H128)*AMIL!$D128)</f>
        <v>-3.9122575877426832E-2</v>
      </c>
      <c r="I128" s="18">
        <f>Model!$W$31*((drdp!C128)*AMIL!$B128+(drdp!F128)*AMIL!$C128+(drdp!I128)*AMIL!$D128)</f>
        <v>4.662447035346301E-2</v>
      </c>
      <c r="J128" s="18">
        <f>Model!$W$31*((drdp!D128)*AMIL!$B128+(drdp!G128)*AMIL!$C128+(drdp!J128)*AMIL!$D128)</f>
        <v>0</v>
      </c>
      <c r="K128" s="21">
        <f>SUM(E$3:E127)+H128</f>
        <v>-3.4994877529182604</v>
      </c>
      <c r="L128" s="21">
        <f>SUM(F$3:F127)+I128</f>
        <v>3.0030328741406875</v>
      </c>
      <c r="M128" s="21">
        <f>SUM(G$3:G127)+J128</f>
        <v>0</v>
      </c>
      <c r="N128" s="21"/>
      <c r="O128" s="21"/>
      <c r="P128" s="21"/>
      <c r="Q128" s="19">
        <f t="shared" si="5"/>
        <v>12.246414532824895</v>
      </c>
      <c r="R128" s="19">
        <f t="shared" si="5"/>
        <v>9.018206443169678</v>
      </c>
      <c r="S128" s="19">
        <f t="shared" si="5"/>
        <v>0</v>
      </c>
      <c r="T128" s="19">
        <f t="shared" si="6"/>
        <v>-10.50907676466626</v>
      </c>
      <c r="U128" s="19">
        <f t="shared" si="7"/>
        <v>0</v>
      </c>
      <c r="V128" s="19">
        <f t="shared" si="8"/>
        <v>0</v>
      </c>
    </row>
    <row r="129" spans="1:22" x14ac:dyDescent="0.25">
      <c r="A129" s="26">
        <f>Wellpath!E129</f>
        <v>12100</v>
      </c>
      <c r="B129" s="22">
        <v>0</v>
      </c>
      <c r="C129" s="22">
        <v>0</v>
      </c>
      <c r="D129" s="22">
        <f>SIN(Wellpath!L129) * SIN(Wellpath!O129) / (Bfield * COS(Dip))</f>
        <v>-2.0961466591477597E-5</v>
      </c>
      <c r="E129" s="20">
        <f>Model!$W$31*((drdp!B129+drdp!K129)*AMIL!$B129+(drdp!E129+drdp!N129)*AMIL!$C129+(drdp!H129+drdp!Q129)*AMIL!$D129)</f>
        <v>-7.8245151754853665E-2</v>
      </c>
      <c r="F129" s="20">
        <f>Model!$W$31*((drdp!C129+drdp!L129)*AMIL!$B129+(drdp!F129+drdp!O129)*AMIL!$C129+(drdp!I129+drdp!R129)*AMIL!$D129)</f>
        <v>9.324894070692602E-2</v>
      </c>
      <c r="G129" s="20">
        <f>Model!$W$31*((drdp!D129+drdp!M129)*AMIL!$B129+(drdp!G129+drdp!P129)*AMIL!$C129+(drdp!J129+drdp!S129)*AMIL!$D129)</f>
        <v>0</v>
      </c>
      <c r="H129" s="18">
        <f>Model!$W$31*((drdp!B129)*AMIL!$B129+(drdp!E129)*AMIL!$C129+(drdp!H129)*AMIL!$D129)</f>
        <v>-3.9122575877426832E-2</v>
      </c>
      <c r="I129" s="18">
        <f>Model!$W$31*((drdp!C129)*AMIL!$B129+(drdp!F129)*AMIL!$C129+(drdp!I129)*AMIL!$D129)</f>
        <v>4.662447035346301E-2</v>
      </c>
      <c r="J129" s="18">
        <f>Model!$W$31*((drdp!D129)*AMIL!$B129+(drdp!G129)*AMIL!$C129+(drdp!J129)*AMIL!$D129)</f>
        <v>0</v>
      </c>
      <c r="K129" s="21">
        <f>SUM(E$3:E128)+H129</f>
        <v>-3.5777329046731139</v>
      </c>
      <c r="L129" s="21">
        <f>SUM(F$3:F128)+I129</f>
        <v>3.0962818148476137</v>
      </c>
      <c r="M129" s="21">
        <f>SUM(G$3:G128)+J129</f>
        <v>0</v>
      </c>
      <c r="N129" s="21"/>
      <c r="O129" s="21"/>
      <c r="P129" s="21"/>
      <c r="Q129" s="19">
        <f t="shared" si="5"/>
        <v>12.800172737180716</v>
      </c>
      <c r="R129" s="19">
        <f t="shared" si="5"/>
        <v>9.5869610769560314</v>
      </c>
      <c r="S129" s="19">
        <f t="shared" si="5"/>
        <v>0</v>
      </c>
      <c r="T129" s="19">
        <f t="shared" si="6"/>
        <v>-11.077669331121294</v>
      </c>
      <c r="U129" s="19">
        <f t="shared" si="7"/>
        <v>0</v>
      </c>
      <c r="V129" s="19">
        <f t="shared" si="8"/>
        <v>0</v>
      </c>
    </row>
    <row r="130" spans="1:22" x14ac:dyDescent="0.25">
      <c r="A130" s="26">
        <f>Wellpath!E130</f>
        <v>12200</v>
      </c>
      <c r="B130" s="22">
        <v>0</v>
      </c>
      <c r="C130" s="22">
        <v>0</v>
      </c>
      <c r="D130" s="22">
        <f>SIN(Wellpath!L130) * SIN(Wellpath!O130) / (Bfield * COS(Dip))</f>
        <v>-2.0961466591477597E-5</v>
      </c>
      <c r="E130" s="20">
        <f>Model!$W$31*((drdp!B130+drdp!K130)*AMIL!$B130+(drdp!E130+drdp!N130)*AMIL!$C130+(drdp!H130+drdp!Q130)*AMIL!$D130)</f>
        <v>-7.8245151754853082E-2</v>
      </c>
      <c r="F130" s="20">
        <f>Model!$W$31*((drdp!C130+drdp!L130)*AMIL!$B130+(drdp!F130+drdp!O130)*AMIL!$C130+(drdp!I130+drdp!R130)*AMIL!$D130)</f>
        <v>9.3248940706925326E-2</v>
      </c>
      <c r="G130" s="20">
        <f>Model!$W$31*((drdp!D130+drdp!M130)*AMIL!$B130+(drdp!G130+drdp!P130)*AMIL!$C130+(drdp!J130+drdp!S130)*AMIL!$D130)</f>
        <v>0</v>
      </c>
      <c r="H130" s="18">
        <f>Model!$W$31*((drdp!B130)*AMIL!$B130+(drdp!E130)*AMIL!$C130+(drdp!H130)*AMIL!$D130)</f>
        <v>-3.9122575877426832E-2</v>
      </c>
      <c r="I130" s="18">
        <f>Model!$W$31*((drdp!C130)*AMIL!$B130+(drdp!F130)*AMIL!$C130+(drdp!I130)*AMIL!$D130)</f>
        <v>4.662447035346301E-2</v>
      </c>
      <c r="J130" s="18">
        <f>Model!$W$31*((drdp!D130)*AMIL!$B130+(drdp!G130)*AMIL!$C130+(drdp!J130)*AMIL!$D130)</f>
        <v>0</v>
      </c>
      <c r="K130" s="21">
        <f>SUM(E$3:E129)+H130</f>
        <v>-3.6559780564279674</v>
      </c>
      <c r="L130" s="21">
        <f>SUM(F$3:F129)+I130</f>
        <v>3.1895307555545398</v>
      </c>
      <c r="M130" s="21">
        <f>SUM(G$3:G129)+J130</f>
        <v>0</v>
      </c>
      <c r="N130" s="21"/>
      <c r="O130" s="21"/>
      <c r="P130" s="21"/>
      <c r="Q130" s="19">
        <f t="shared" si="5"/>
        <v>13.366175549082818</v>
      </c>
      <c r="R130" s="19">
        <f t="shared" si="5"/>
        <v>10.173106440628313</v>
      </c>
      <c r="S130" s="19">
        <f t="shared" si="5"/>
        <v>0</v>
      </c>
      <c r="T130" s="19">
        <f t="shared" si="6"/>
        <v>-11.660854452609513</v>
      </c>
      <c r="U130" s="19">
        <f t="shared" si="7"/>
        <v>0</v>
      </c>
      <c r="V130" s="19">
        <f t="shared" si="8"/>
        <v>0</v>
      </c>
    </row>
    <row r="131" spans="1:22" x14ac:dyDescent="0.25">
      <c r="A131" s="26">
        <f>Wellpath!E131</f>
        <v>12300</v>
      </c>
      <c r="B131" s="22">
        <v>0</v>
      </c>
      <c r="C131" s="22">
        <v>0</v>
      </c>
      <c r="D131" s="22">
        <f>SIN(Wellpath!L131) * SIN(Wellpath!O131) / (Bfield * COS(Dip))</f>
        <v>-2.0961466591477597E-5</v>
      </c>
      <c r="E131" s="20">
        <f>Model!$W$31*((drdp!B131+drdp!K131)*AMIL!$B131+(drdp!E131+drdp!N131)*AMIL!$C131+(drdp!H131+drdp!Q131)*AMIL!$D131)</f>
        <v>-7.8245151754853082E-2</v>
      </c>
      <c r="F131" s="20">
        <f>Model!$W$31*((drdp!C131+drdp!L131)*AMIL!$B131+(drdp!F131+drdp!O131)*AMIL!$C131+(drdp!I131+drdp!R131)*AMIL!$D131)</f>
        <v>9.3248940706925326E-2</v>
      </c>
      <c r="G131" s="20">
        <f>Model!$W$31*((drdp!D131+drdp!M131)*AMIL!$B131+(drdp!G131+drdp!P131)*AMIL!$C131+(drdp!J131+drdp!S131)*AMIL!$D131)</f>
        <v>0</v>
      </c>
      <c r="H131" s="18">
        <f>Model!$W$31*((drdp!B131)*AMIL!$B131+(drdp!E131)*AMIL!$C131+(drdp!H131)*AMIL!$D131)</f>
        <v>-3.9122575877426242E-2</v>
      </c>
      <c r="I131" s="18">
        <f>Model!$W$31*((drdp!C131)*AMIL!$B131+(drdp!F131)*AMIL!$C131+(drdp!I131)*AMIL!$D131)</f>
        <v>4.6624470353462309E-2</v>
      </c>
      <c r="J131" s="18">
        <f>Model!$W$31*((drdp!D131)*AMIL!$B131+(drdp!G131)*AMIL!$C131+(drdp!J131)*AMIL!$D131)</f>
        <v>0</v>
      </c>
      <c r="K131" s="21">
        <f>SUM(E$3:E130)+H131</f>
        <v>-3.7342232081828195</v>
      </c>
      <c r="L131" s="21">
        <f>SUM(F$3:F130)+I131</f>
        <v>3.2827796962614646</v>
      </c>
      <c r="M131" s="21">
        <f>SUM(G$3:G130)+J131</f>
        <v>0</v>
      </c>
      <c r="N131" s="21"/>
      <c r="O131" s="21"/>
      <c r="P131" s="21"/>
      <c r="Q131" s="19">
        <f t="shared" si="5"/>
        <v>13.944422968531189</v>
      </c>
      <c r="R131" s="19">
        <f t="shared" si="5"/>
        <v>10.776642534186514</v>
      </c>
      <c r="S131" s="19">
        <f t="shared" si="5"/>
        <v>0</v>
      </c>
      <c r="T131" s="19">
        <f t="shared" si="6"/>
        <v>-12.258632129130907</v>
      </c>
      <c r="U131" s="19">
        <f t="shared" si="7"/>
        <v>0</v>
      </c>
      <c r="V131" s="19">
        <f t="shared" si="8"/>
        <v>0</v>
      </c>
    </row>
    <row r="132" spans="1:22" x14ac:dyDescent="0.25">
      <c r="A132" s="26">
        <f>Wellpath!E132</f>
        <v>12400</v>
      </c>
      <c r="B132" s="22">
        <v>0</v>
      </c>
      <c r="C132" s="22">
        <v>0</v>
      </c>
      <c r="D132" s="22">
        <f>SIN(Wellpath!L132) * SIN(Wellpath!O132) / (Bfield * COS(Dip))</f>
        <v>-2.0961466591477597E-5</v>
      </c>
      <c r="E132" s="20">
        <f>Model!$W$31*((drdp!B132+drdp!K132)*AMIL!$B132+(drdp!E132+drdp!N132)*AMIL!$C132+(drdp!H132+drdp!Q132)*AMIL!$D132)</f>
        <v>-7.8245151754853665E-2</v>
      </c>
      <c r="F132" s="20">
        <f>Model!$W$31*((drdp!C132+drdp!L132)*AMIL!$B132+(drdp!F132+drdp!O132)*AMIL!$C132+(drdp!I132+drdp!R132)*AMIL!$D132)</f>
        <v>9.324894070692602E-2</v>
      </c>
      <c r="G132" s="20">
        <f>Model!$W$31*((drdp!D132+drdp!M132)*AMIL!$B132+(drdp!G132+drdp!P132)*AMIL!$C132+(drdp!J132+drdp!S132)*AMIL!$D132)</f>
        <v>0</v>
      </c>
      <c r="H132" s="18">
        <f>Model!$W$31*((drdp!B132)*AMIL!$B132+(drdp!E132)*AMIL!$C132+(drdp!H132)*AMIL!$D132)</f>
        <v>-3.9122575877426832E-2</v>
      </c>
      <c r="I132" s="18">
        <f>Model!$W$31*((drdp!C132)*AMIL!$B132+(drdp!F132)*AMIL!$C132+(drdp!I132)*AMIL!$D132)</f>
        <v>4.662447035346301E-2</v>
      </c>
      <c r="J132" s="18">
        <f>Model!$W$31*((drdp!D132)*AMIL!$B132+(drdp!G132)*AMIL!$C132+(drdp!J132)*AMIL!$D132)</f>
        <v>0</v>
      </c>
      <c r="K132" s="21">
        <f>SUM(E$3:E131)+H132</f>
        <v>-3.8124683599376734</v>
      </c>
      <c r="L132" s="21">
        <f>SUM(F$3:F131)+I132</f>
        <v>3.3760286369683903</v>
      </c>
      <c r="M132" s="21">
        <f>SUM(G$3:G131)+J132</f>
        <v>0</v>
      </c>
      <c r="N132" s="21"/>
      <c r="O132" s="21"/>
      <c r="P132" s="21"/>
      <c r="Q132" s="19">
        <f t="shared" ref="Q132:S133" si="9">K132^2</f>
        <v>14.534914995525853</v>
      </c>
      <c r="R132" s="19">
        <f t="shared" si="9"/>
        <v>11.397569357630648</v>
      </c>
      <c r="S132" s="19">
        <f t="shared" si="9"/>
        <v>0</v>
      </c>
      <c r="T132" s="19">
        <f t="shared" ref="T132:T133" si="10">K132*L132</f>
        <v>-12.871002360685498</v>
      </c>
      <c r="U132" s="19">
        <f t="shared" ref="U132:U133" si="11">K132*M132</f>
        <v>0</v>
      </c>
      <c r="V132" s="19">
        <f t="shared" ref="V132:V133" si="12">L132*M132</f>
        <v>0</v>
      </c>
    </row>
    <row r="133" spans="1:22" x14ac:dyDescent="0.25">
      <c r="A133" s="26">
        <f>Wellpath!E133</f>
        <v>12500</v>
      </c>
      <c r="B133" s="22">
        <v>0</v>
      </c>
      <c r="C133" s="22">
        <v>0</v>
      </c>
      <c r="D133" s="22">
        <f>SIN(Wellpath!L133) * SIN(Wellpath!O133) / (Bfield * COS(Dip))</f>
        <v>-2.0961466591477597E-5</v>
      </c>
      <c r="E133" s="20">
        <f>Model!$W$31*((drdp!B133+drdp!K133)*AMIL!$B133+(drdp!E133+drdp!N133)*AMIL!$C133+(drdp!H133+drdp!Q133)*AMIL!$D133)</f>
        <v>4.851199408800924</v>
      </c>
      <c r="F133" s="20">
        <f>Model!$W$31*((drdp!C133+drdp!L133)*AMIL!$B133+(drdp!F133+drdp!O133)*AMIL!$C133+(drdp!I133+drdp!R133)*AMIL!$D133)</f>
        <v>-5.7814343238294095</v>
      </c>
      <c r="G133" s="20">
        <f>Model!$W$31*((drdp!D133+drdp!M133)*AMIL!$B133+(drdp!G133+drdp!P133)*AMIL!$C133+(drdp!J133+drdp!S133)*AMIL!$D133)</f>
        <v>0</v>
      </c>
      <c r="H133" s="18">
        <f>Model!$W$31*((drdp!B133)*AMIL!$B133+(drdp!E133)*AMIL!$C133+(drdp!H133)*AMIL!$D133)</f>
        <v>-3.9122575877426832E-2</v>
      </c>
      <c r="I133" s="18">
        <f>Model!$W$31*((drdp!C133)*AMIL!$B133+(drdp!F133)*AMIL!$C133+(drdp!I133)*AMIL!$D133)</f>
        <v>4.662447035346301E-2</v>
      </c>
      <c r="J133" s="18">
        <f>Model!$W$31*((drdp!D133)*AMIL!$B133+(drdp!G133)*AMIL!$C133+(drdp!J133)*AMIL!$D133)</f>
        <v>0</v>
      </c>
      <c r="K133" s="21">
        <f>SUM(E$3:E132)+H133</f>
        <v>-3.8907135116925269</v>
      </c>
      <c r="L133" s="21">
        <f>SUM(F$3:F132)+I133</f>
        <v>3.4692775776753164</v>
      </c>
      <c r="M133" s="21">
        <f>SUM(G$3:G132)+J133</f>
        <v>0</v>
      </c>
      <c r="N133" s="21"/>
      <c r="O133" s="21"/>
      <c r="P133" s="21"/>
      <c r="Q133" s="19">
        <f t="shared" si="9"/>
        <v>15.137651630066795</v>
      </c>
      <c r="R133" s="19">
        <f t="shared" si="9"/>
        <v>12.035886910960711</v>
      </c>
      <c r="S133" s="19">
        <f t="shared" si="9"/>
        <v>0</v>
      </c>
      <c r="T133" s="19">
        <f t="shared" si="10"/>
        <v>-13.497965147273273</v>
      </c>
      <c r="U133" s="19">
        <f t="shared" si="11"/>
        <v>0</v>
      </c>
      <c r="V133" s="19">
        <f t="shared" si="12"/>
        <v>0</v>
      </c>
    </row>
    <row r="134" spans="1:22" x14ac:dyDescent="0.25">
      <c r="A134" s="26">
        <f>Wellpath!E134</f>
        <v>0</v>
      </c>
      <c r="B134" s="22">
        <v>0</v>
      </c>
      <c r="C134" s="22">
        <v>0</v>
      </c>
      <c r="D134" s="22">
        <f>SIN(Wellpath!L134) * SIN(Wellpath!O134) / (Bfield * COS(Dip))</f>
        <v>0</v>
      </c>
      <c r="E134" s="20">
        <f>Model!$W$31*((drdp!B134+drdp!K134)*AMIL!$B134+(drdp!E134+drdp!N134)*AMIL!$C134+(drdp!H134+drdp!Q134)*AMIL!$D134)</f>
        <v>0</v>
      </c>
      <c r="F134" s="20">
        <f>Model!$W$31*((drdp!C134+drdp!L134)*AMIL!$B134+(drdp!F134+drdp!O134)*AMIL!$C134+(drdp!I134+drdp!R134)*AMIL!$D134)</f>
        <v>0</v>
      </c>
      <c r="G134" s="20">
        <f>Model!$W$31*((drdp!D134+drdp!M134)*AMIL!$B134+(drdp!G134+drdp!P134)*AMIL!$C134+(drdp!J134+drdp!S134)*AMIL!$D134)</f>
        <v>0</v>
      </c>
      <c r="H134" s="18">
        <f>Model!$W$31*((drdp!B134)*AMIL!$B134+(drdp!E134)*AMIL!$C134+(drdp!H134)*AMIL!$D134)</f>
        <v>0</v>
      </c>
      <c r="I134" s="18">
        <f>Model!$W$31*((drdp!C134)*AMIL!$B134+(drdp!F134)*AMIL!$C134+(drdp!I134)*AMIL!$D134)</f>
        <v>0</v>
      </c>
      <c r="J134" s="18">
        <f>Model!$W$31*((drdp!D134)*AMIL!$B134+(drdp!G134)*AMIL!$C134+(drdp!J134)*AMIL!$D134)</f>
        <v>0</v>
      </c>
      <c r="K134" s="21">
        <f>SUM(E$3:E133)+H134</f>
        <v>0.99960847298582411</v>
      </c>
      <c r="L134" s="21">
        <f>SUM(F$3:F133)+I134</f>
        <v>-2.3587812165075559</v>
      </c>
      <c r="M134" s="21">
        <f>SUM(G$3:G133)+J134</f>
        <v>0</v>
      </c>
      <c r="N134" s="21"/>
      <c r="O134" s="21"/>
      <c r="P134" s="21"/>
      <c r="Q134" s="19">
        <f t="shared" ref="Q134:Q197" si="13">K134^2</f>
        <v>0.99921709926505109</v>
      </c>
      <c r="R134" s="19">
        <f t="shared" ref="R134:R197" si="14">L134^2</f>
        <v>5.5638488273488651</v>
      </c>
      <c r="S134" s="19">
        <f t="shared" ref="S134:S197" si="15">M134^2</f>
        <v>0</v>
      </c>
      <c r="T134" s="19">
        <f t="shared" ref="T134:T197" si="16">K134*L134</f>
        <v>-2.3578576899407624</v>
      </c>
      <c r="U134" s="19">
        <f t="shared" ref="U134:U197" si="17">K134*M134</f>
        <v>0</v>
      </c>
      <c r="V134" s="19">
        <f t="shared" ref="V134:V197" si="18">L134*M134</f>
        <v>0</v>
      </c>
    </row>
    <row r="135" spans="1:22" x14ac:dyDescent="0.25">
      <c r="A135" s="26">
        <f>Wellpath!E135</f>
        <v>0</v>
      </c>
      <c r="B135" s="22">
        <v>0</v>
      </c>
      <c r="C135" s="22">
        <v>0</v>
      </c>
      <c r="D135" s="22">
        <f>SIN(Wellpath!L135) * SIN(Wellpath!O135) / (Bfield * COS(Dip))</f>
        <v>0</v>
      </c>
      <c r="E135" s="20">
        <f>Model!$W$31*((drdp!B135+drdp!K135)*AMIL!$B135+(drdp!E135+drdp!N135)*AMIL!$C135+(drdp!H135+drdp!Q135)*AMIL!$D135)</f>
        <v>0</v>
      </c>
      <c r="F135" s="20">
        <f>Model!$W$31*((drdp!C135+drdp!L135)*AMIL!$B135+(drdp!F135+drdp!O135)*AMIL!$C135+(drdp!I135+drdp!R135)*AMIL!$D135)</f>
        <v>0</v>
      </c>
      <c r="G135" s="20">
        <f>Model!$W$31*((drdp!D135+drdp!M135)*AMIL!$B135+(drdp!G135+drdp!P135)*AMIL!$C135+(drdp!J135+drdp!S135)*AMIL!$D135)</f>
        <v>0</v>
      </c>
      <c r="H135" s="18">
        <f>Model!$W$31*((drdp!B135)*AMIL!$B135+(drdp!E135)*AMIL!$C135+(drdp!H135)*AMIL!$D135)</f>
        <v>0</v>
      </c>
      <c r="I135" s="18">
        <f>Model!$W$31*((drdp!C135)*AMIL!$B135+(drdp!F135)*AMIL!$C135+(drdp!I135)*AMIL!$D135)</f>
        <v>0</v>
      </c>
      <c r="J135" s="18">
        <f>Model!$W$31*((drdp!D135)*AMIL!$B135+(drdp!G135)*AMIL!$C135+(drdp!J135)*AMIL!$D135)</f>
        <v>0</v>
      </c>
      <c r="K135" s="21">
        <f>SUM(E$3:E134)+H135</f>
        <v>0.99960847298582411</v>
      </c>
      <c r="L135" s="21">
        <f>SUM(F$3:F134)+I135</f>
        <v>-2.3587812165075559</v>
      </c>
      <c r="M135" s="21">
        <f>SUM(G$3:G134)+J135</f>
        <v>0</v>
      </c>
      <c r="N135" s="21"/>
      <c r="O135" s="21"/>
      <c r="P135" s="21"/>
      <c r="Q135" s="19">
        <f t="shared" si="13"/>
        <v>0.99921709926505109</v>
      </c>
      <c r="R135" s="19">
        <f t="shared" si="14"/>
        <v>5.5638488273488651</v>
      </c>
      <c r="S135" s="19">
        <f t="shared" si="15"/>
        <v>0</v>
      </c>
      <c r="T135" s="19">
        <f t="shared" si="16"/>
        <v>-2.3578576899407624</v>
      </c>
      <c r="U135" s="19">
        <f t="shared" si="17"/>
        <v>0</v>
      </c>
      <c r="V135" s="19">
        <f t="shared" si="18"/>
        <v>0</v>
      </c>
    </row>
    <row r="136" spans="1:22" x14ac:dyDescent="0.25">
      <c r="A136" s="26">
        <f>Wellpath!E136</f>
        <v>0</v>
      </c>
      <c r="B136" s="22">
        <v>0</v>
      </c>
      <c r="C136" s="22">
        <v>0</v>
      </c>
      <c r="D136" s="22">
        <f>SIN(Wellpath!L136) * SIN(Wellpath!O136) / (Bfield * COS(Dip))</f>
        <v>0</v>
      </c>
      <c r="E136" s="20">
        <f>Model!$W$31*((drdp!B136+drdp!K136)*AMIL!$B136+(drdp!E136+drdp!N136)*AMIL!$C136+(drdp!H136+drdp!Q136)*AMIL!$D136)</f>
        <v>0</v>
      </c>
      <c r="F136" s="20">
        <f>Model!$W$31*((drdp!C136+drdp!L136)*AMIL!$B136+(drdp!F136+drdp!O136)*AMIL!$C136+(drdp!I136+drdp!R136)*AMIL!$D136)</f>
        <v>0</v>
      </c>
      <c r="G136" s="20">
        <f>Model!$W$31*((drdp!D136+drdp!M136)*AMIL!$B136+(drdp!G136+drdp!P136)*AMIL!$C136+(drdp!J136+drdp!S136)*AMIL!$D136)</f>
        <v>0</v>
      </c>
      <c r="H136" s="18">
        <f>Model!$W$31*((drdp!B136)*AMIL!$B136+(drdp!E136)*AMIL!$C136+(drdp!H136)*AMIL!$D136)</f>
        <v>0</v>
      </c>
      <c r="I136" s="18">
        <f>Model!$W$31*((drdp!C136)*AMIL!$B136+(drdp!F136)*AMIL!$C136+(drdp!I136)*AMIL!$D136)</f>
        <v>0</v>
      </c>
      <c r="J136" s="18">
        <f>Model!$W$31*((drdp!D136)*AMIL!$B136+(drdp!G136)*AMIL!$C136+(drdp!J136)*AMIL!$D136)</f>
        <v>0</v>
      </c>
      <c r="K136" s="21">
        <f>SUM(E$3:E135)+H136</f>
        <v>0.99960847298582411</v>
      </c>
      <c r="L136" s="21">
        <f>SUM(F$3:F135)+I136</f>
        <v>-2.3587812165075559</v>
      </c>
      <c r="M136" s="21">
        <f>SUM(G$3:G135)+J136</f>
        <v>0</v>
      </c>
      <c r="N136" s="21"/>
      <c r="O136" s="21"/>
      <c r="P136" s="21"/>
      <c r="Q136" s="19">
        <f t="shared" si="13"/>
        <v>0.99921709926505109</v>
      </c>
      <c r="R136" s="19">
        <f t="shared" si="14"/>
        <v>5.5638488273488651</v>
      </c>
      <c r="S136" s="19">
        <f t="shared" si="15"/>
        <v>0</v>
      </c>
      <c r="T136" s="19">
        <f t="shared" si="16"/>
        <v>-2.3578576899407624</v>
      </c>
      <c r="U136" s="19">
        <f t="shared" si="17"/>
        <v>0</v>
      </c>
      <c r="V136" s="19">
        <f t="shared" si="18"/>
        <v>0</v>
      </c>
    </row>
    <row r="137" spans="1:22" x14ac:dyDescent="0.25">
      <c r="A137" s="26">
        <f>Wellpath!E137</f>
        <v>0</v>
      </c>
      <c r="B137" s="22">
        <v>0</v>
      </c>
      <c r="C137" s="22">
        <v>0</v>
      </c>
      <c r="D137" s="22">
        <f>SIN(Wellpath!L137) * SIN(Wellpath!O137) / (Bfield * COS(Dip))</f>
        <v>0</v>
      </c>
      <c r="E137" s="20">
        <f>Model!$W$31*((drdp!B137+drdp!K137)*AMIL!$B137+(drdp!E137+drdp!N137)*AMIL!$C137+(drdp!H137+drdp!Q137)*AMIL!$D137)</f>
        <v>0</v>
      </c>
      <c r="F137" s="20">
        <f>Model!$W$31*((drdp!C137+drdp!L137)*AMIL!$B137+(drdp!F137+drdp!O137)*AMIL!$C137+(drdp!I137+drdp!R137)*AMIL!$D137)</f>
        <v>0</v>
      </c>
      <c r="G137" s="20">
        <f>Model!$W$31*((drdp!D137+drdp!M137)*AMIL!$B137+(drdp!G137+drdp!P137)*AMIL!$C137+(drdp!J137+drdp!S137)*AMIL!$D137)</f>
        <v>0</v>
      </c>
      <c r="H137" s="18">
        <f>Model!$W$31*((drdp!B137)*AMIL!$B137+(drdp!E137)*AMIL!$C137+(drdp!H137)*AMIL!$D137)</f>
        <v>0</v>
      </c>
      <c r="I137" s="18">
        <f>Model!$W$31*((drdp!C137)*AMIL!$B137+(drdp!F137)*AMIL!$C137+(drdp!I137)*AMIL!$D137)</f>
        <v>0</v>
      </c>
      <c r="J137" s="18">
        <f>Model!$W$31*((drdp!D137)*AMIL!$B137+(drdp!G137)*AMIL!$C137+(drdp!J137)*AMIL!$D137)</f>
        <v>0</v>
      </c>
      <c r="K137" s="21">
        <f>SUM(E$3:E136)+H137</f>
        <v>0.99960847298582411</v>
      </c>
      <c r="L137" s="21">
        <f>SUM(F$3:F136)+I137</f>
        <v>-2.3587812165075559</v>
      </c>
      <c r="M137" s="21">
        <f>SUM(G$3:G136)+J137</f>
        <v>0</v>
      </c>
      <c r="N137" s="21"/>
      <c r="O137" s="21"/>
      <c r="P137" s="21"/>
      <c r="Q137" s="19">
        <f t="shared" si="13"/>
        <v>0.99921709926505109</v>
      </c>
      <c r="R137" s="19">
        <f t="shared" si="14"/>
        <v>5.5638488273488651</v>
      </c>
      <c r="S137" s="19">
        <f t="shared" si="15"/>
        <v>0</v>
      </c>
      <c r="T137" s="19">
        <f t="shared" si="16"/>
        <v>-2.3578576899407624</v>
      </c>
      <c r="U137" s="19">
        <f t="shared" si="17"/>
        <v>0</v>
      </c>
      <c r="V137" s="19">
        <f t="shared" si="18"/>
        <v>0</v>
      </c>
    </row>
    <row r="138" spans="1:22" x14ac:dyDescent="0.25">
      <c r="A138" s="26">
        <f>Wellpath!E138</f>
        <v>0</v>
      </c>
      <c r="B138" s="22">
        <v>0</v>
      </c>
      <c r="C138" s="22">
        <v>0</v>
      </c>
      <c r="D138" s="22">
        <f>SIN(Wellpath!L138) * SIN(Wellpath!O138) / (Bfield * COS(Dip))</f>
        <v>0</v>
      </c>
      <c r="E138" s="20">
        <f>Model!$W$31*((drdp!B138+drdp!K138)*AMIL!$B138+(drdp!E138+drdp!N138)*AMIL!$C138+(drdp!H138+drdp!Q138)*AMIL!$D138)</f>
        <v>0</v>
      </c>
      <c r="F138" s="20">
        <f>Model!$W$31*((drdp!C138+drdp!L138)*AMIL!$B138+(drdp!F138+drdp!O138)*AMIL!$C138+(drdp!I138+drdp!R138)*AMIL!$D138)</f>
        <v>0</v>
      </c>
      <c r="G138" s="20">
        <f>Model!$W$31*((drdp!D138+drdp!M138)*AMIL!$B138+(drdp!G138+drdp!P138)*AMIL!$C138+(drdp!J138+drdp!S138)*AMIL!$D138)</f>
        <v>0</v>
      </c>
      <c r="H138" s="18">
        <f>Model!$W$31*((drdp!B138)*AMIL!$B138+(drdp!E138)*AMIL!$C138+(drdp!H138)*AMIL!$D138)</f>
        <v>0</v>
      </c>
      <c r="I138" s="18">
        <f>Model!$W$31*((drdp!C138)*AMIL!$B138+(drdp!F138)*AMIL!$C138+(drdp!I138)*AMIL!$D138)</f>
        <v>0</v>
      </c>
      <c r="J138" s="18">
        <f>Model!$W$31*((drdp!D138)*AMIL!$B138+(drdp!G138)*AMIL!$C138+(drdp!J138)*AMIL!$D138)</f>
        <v>0</v>
      </c>
      <c r="K138" s="21">
        <f>SUM(E$3:E137)+H138</f>
        <v>0.99960847298582411</v>
      </c>
      <c r="L138" s="21">
        <f>SUM(F$3:F137)+I138</f>
        <v>-2.3587812165075559</v>
      </c>
      <c r="M138" s="21">
        <f>SUM(G$3:G137)+J138</f>
        <v>0</v>
      </c>
      <c r="N138" s="21"/>
      <c r="O138" s="21"/>
      <c r="P138" s="21"/>
      <c r="Q138" s="19">
        <f t="shared" si="13"/>
        <v>0.99921709926505109</v>
      </c>
      <c r="R138" s="19">
        <f t="shared" si="14"/>
        <v>5.5638488273488651</v>
      </c>
      <c r="S138" s="19">
        <f t="shared" si="15"/>
        <v>0</v>
      </c>
      <c r="T138" s="19">
        <f t="shared" si="16"/>
        <v>-2.3578576899407624</v>
      </c>
      <c r="U138" s="19">
        <f t="shared" si="17"/>
        <v>0</v>
      </c>
      <c r="V138" s="19">
        <f t="shared" si="18"/>
        <v>0</v>
      </c>
    </row>
    <row r="139" spans="1:22" x14ac:dyDescent="0.25">
      <c r="A139" s="26">
        <f>Wellpath!E139</f>
        <v>0</v>
      </c>
      <c r="B139" s="22">
        <v>0</v>
      </c>
      <c r="C139" s="22">
        <v>0</v>
      </c>
      <c r="D139" s="22">
        <f>SIN(Wellpath!L139) * SIN(Wellpath!O139) / (Bfield * COS(Dip))</f>
        <v>0</v>
      </c>
      <c r="E139" s="20">
        <f>Model!$W$31*((drdp!B139+drdp!K139)*AMIL!$B139+(drdp!E139+drdp!N139)*AMIL!$C139+(drdp!H139+drdp!Q139)*AMIL!$D139)</f>
        <v>0</v>
      </c>
      <c r="F139" s="20">
        <f>Model!$W$31*((drdp!C139+drdp!L139)*AMIL!$B139+(drdp!F139+drdp!O139)*AMIL!$C139+(drdp!I139+drdp!R139)*AMIL!$D139)</f>
        <v>0</v>
      </c>
      <c r="G139" s="20">
        <f>Model!$W$31*((drdp!D139+drdp!M139)*AMIL!$B139+(drdp!G139+drdp!P139)*AMIL!$C139+(drdp!J139+drdp!S139)*AMIL!$D139)</f>
        <v>0</v>
      </c>
      <c r="H139" s="18">
        <f>Model!$W$31*((drdp!B139)*AMIL!$B139+(drdp!E139)*AMIL!$C139+(drdp!H139)*AMIL!$D139)</f>
        <v>0</v>
      </c>
      <c r="I139" s="18">
        <f>Model!$W$31*((drdp!C139)*AMIL!$B139+(drdp!F139)*AMIL!$C139+(drdp!I139)*AMIL!$D139)</f>
        <v>0</v>
      </c>
      <c r="J139" s="18">
        <f>Model!$W$31*((drdp!D139)*AMIL!$B139+(drdp!G139)*AMIL!$C139+(drdp!J139)*AMIL!$D139)</f>
        <v>0</v>
      </c>
      <c r="K139" s="21">
        <f>SUM(E$3:E138)+H139</f>
        <v>0.99960847298582411</v>
      </c>
      <c r="L139" s="21">
        <f>SUM(F$3:F138)+I139</f>
        <v>-2.3587812165075559</v>
      </c>
      <c r="M139" s="21">
        <f>SUM(G$3:G138)+J139</f>
        <v>0</v>
      </c>
      <c r="N139" s="21"/>
      <c r="O139" s="21"/>
      <c r="P139" s="21"/>
      <c r="Q139" s="19">
        <f t="shared" si="13"/>
        <v>0.99921709926505109</v>
      </c>
      <c r="R139" s="19">
        <f t="shared" si="14"/>
        <v>5.5638488273488651</v>
      </c>
      <c r="S139" s="19">
        <f t="shared" si="15"/>
        <v>0</v>
      </c>
      <c r="T139" s="19">
        <f t="shared" si="16"/>
        <v>-2.3578576899407624</v>
      </c>
      <c r="U139" s="19">
        <f t="shared" si="17"/>
        <v>0</v>
      </c>
      <c r="V139" s="19">
        <f t="shared" si="18"/>
        <v>0</v>
      </c>
    </row>
    <row r="140" spans="1:22" x14ac:dyDescent="0.25">
      <c r="A140" s="26">
        <f>Wellpath!E140</f>
        <v>0</v>
      </c>
      <c r="B140" s="22">
        <v>0</v>
      </c>
      <c r="C140" s="22">
        <v>0</v>
      </c>
      <c r="D140" s="22">
        <f>SIN(Wellpath!L140) * SIN(Wellpath!O140) / (Bfield * COS(Dip))</f>
        <v>0</v>
      </c>
      <c r="E140" s="20">
        <f>Model!$W$31*((drdp!B140+drdp!K140)*AMIL!$B140+(drdp!E140+drdp!N140)*AMIL!$C140+(drdp!H140+drdp!Q140)*AMIL!$D140)</f>
        <v>0</v>
      </c>
      <c r="F140" s="20">
        <f>Model!$W$31*((drdp!C140+drdp!L140)*AMIL!$B140+(drdp!F140+drdp!O140)*AMIL!$C140+(drdp!I140+drdp!R140)*AMIL!$D140)</f>
        <v>0</v>
      </c>
      <c r="G140" s="20">
        <f>Model!$W$31*((drdp!D140+drdp!M140)*AMIL!$B140+(drdp!G140+drdp!P140)*AMIL!$C140+(drdp!J140+drdp!S140)*AMIL!$D140)</f>
        <v>0</v>
      </c>
      <c r="H140" s="18">
        <f>Model!$W$31*((drdp!B140)*AMIL!$B140+(drdp!E140)*AMIL!$C140+(drdp!H140)*AMIL!$D140)</f>
        <v>0</v>
      </c>
      <c r="I140" s="18">
        <f>Model!$W$31*((drdp!C140)*AMIL!$B140+(drdp!F140)*AMIL!$C140+(drdp!I140)*AMIL!$D140)</f>
        <v>0</v>
      </c>
      <c r="J140" s="18">
        <f>Model!$W$31*((drdp!D140)*AMIL!$B140+(drdp!G140)*AMIL!$C140+(drdp!J140)*AMIL!$D140)</f>
        <v>0</v>
      </c>
      <c r="K140" s="21">
        <f>SUM(E$3:E139)+H140</f>
        <v>0.99960847298582411</v>
      </c>
      <c r="L140" s="21">
        <f>SUM(F$3:F139)+I140</f>
        <v>-2.3587812165075559</v>
      </c>
      <c r="M140" s="21">
        <f>SUM(G$3:G139)+J140</f>
        <v>0</v>
      </c>
      <c r="N140" s="21"/>
      <c r="O140" s="21"/>
      <c r="P140" s="21"/>
      <c r="Q140" s="19">
        <f t="shared" si="13"/>
        <v>0.99921709926505109</v>
      </c>
      <c r="R140" s="19">
        <f t="shared" si="14"/>
        <v>5.5638488273488651</v>
      </c>
      <c r="S140" s="19">
        <f t="shared" si="15"/>
        <v>0</v>
      </c>
      <c r="T140" s="19">
        <f t="shared" si="16"/>
        <v>-2.3578576899407624</v>
      </c>
      <c r="U140" s="19">
        <f t="shared" si="17"/>
        <v>0</v>
      </c>
      <c r="V140" s="19">
        <f t="shared" si="18"/>
        <v>0</v>
      </c>
    </row>
    <row r="141" spans="1:22" x14ac:dyDescent="0.25">
      <c r="A141" s="26">
        <f>Wellpath!E141</f>
        <v>0</v>
      </c>
      <c r="B141" s="22">
        <v>0</v>
      </c>
      <c r="C141" s="22">
        <v>0</v>
      </c>
      <c r="D141" s="22">
        <f>SIN(Wellpath!L141) * SIN(Wellpath!O141) / (Bfield * COS(Dip))</f>
        <v>0</v>
      </c>
      <c r="E141" s="20">
        <f>Model!$W$31*((drdp!B141+drdp!K141)*AMIL!$B141+(drdp!E141+drdp!N141)*AMIL!$C141+(drdp!H141+drdp!Q141)*AMIL!$D141)</f>
        <v>0</v>
      </c>
      <c r="F141" s="20">
        <f>Model!$W$31*((drdp!C141+drdp!L141)*AMIL!$B141+(drdp!F141+drdp!O141)*AMIL!$C141+(drdp!I141+drdp!R141)*AMIL!$D141)</f>
        <v>0</v>
      </c>
      <c r="G141" s="20">
        <f>Model!$W$31*((drdp!D141+drdp!M141)*AMIL!$B141+(drdp!G141+drdp!P141)*AMIL!$C141+(drdp!J141+drdp!S141)*AMIL!$D141)</f>
        <v>0</v>
      </c>
      <c r="H141" s="18">
        <f>Model!$W$31*((drdp!B141)*AMIL!$B141+(drdp!E141)*AMIL!$C141+(drdp!H141)*AMIL!$D141)</f>
        <v>0</v>
      </c>
      <c r="I141" s="18">
        <f>Model!$W$31*((drdp!C141)*AMIL!$B141+(drdp!F141)*AMIL!$C141+(drdp!I141)*AMIL!$D141)</f>
        <v>0</v>
      </c>
      <c r="J141" s="18">
        <f>Model!$W$31*((drdp!D141)*AMIL!$B141+(drdp!G141)*AMIL!$C141+(drdp!J141)*AMIL!$D141)</f>
        <v>0</v>
      </c>
      <c r="K141" s="21">
        <f>SUM(E$3:E140)+H141</f>
        <v>0.99960847298582411</v>
      </c>
      <c r="L141" s="21">
        <f>SUM(F$3:F140)+I141</f>
        <v>-2.3587812165075559</v>
      </c>
      <c r="M141" s="21">
        <f>SUM(G$3:G140)+J141</f>
        <v>0</v>
      </c>
      <c r="N141" s="21"/>
      <c r="O141" s="21"/>
      <c r="P141" s="21"/>
      <c r="Q141" s="19">
        <f t="shared" si="13"/>
        <v>0.99921709926505109</v>
      </c>
      <c r="R141" s="19">
        <f t="shared" si="14"/>
        <v>5.5638488273488651</v>
      </c>
      <c r="S141" s="19">
        <f t="shared" si="15"/>
        <v>0</v>
      </c>
      <c r="T141" s="19">
        <f t="shared" si="16"/>
        <v>-2.3578576899407624</v>
      </c>
      <c r="U141" s="19">
        <f t="shared" si="17"/>
        <v>0</v>
      </c>
      <c r="V141" s="19">
        <f t="shared" si="18"/>
        <v>0</v>
      </c>
    </row>
    <row r="142" spans="1:22" x14ac:dyDescent="0.25">
      <c r="A142" s="26">
        <f>Wellpath!E142</f>
        <v>0</v>
      </c>
      <c r="B142" s="22">
        <v>0</v>
      </c>
      <c r="C142" s="22">
        <v>0</v>
      </c>
      <c r="D142" s="22">
        <f>SIN(Wellpath!L142) * SIN(Wellpath!O142) / (Bfield * COS(Dip))</f>
        <v>0</v>
      </c>
      <c r="E142" s="20">
        <f>Model!$W$31*((drdp!B142+drdp!K142)*AMIL!$B142+(drdp!E142+drdp!N142)*AMIL!$C142+(drdp!H142+drdp!Q142)*AMIL!$D142)</f>
        <v>0</v>
      </c>
      <c r="F142" s="20">
        <f>Model!$W$31*((drdp!C142+drdp!L142)*AMIL!$B142+(drdp!F142+drdp!O142)*AMIL!$C142+(drdp!I142+drdp!R142)*AMIL!$D142)</f>
        <v>0</v>
      </c>
      <c r="G142" s="20">
        <f>Model!$W$31*((drdp!D142+drdp!M142)*AMIL!$B142+(drdp!G142+drdp!P142)*AMIL!$C142+(drdp!J142+drdp!S142)*AMIL!$D142)</f>
        <v>0</v>
      </c>
      <c r="H142" s="18">
        <f>Model!$W$31*((drdp!B142)*AMIL!$B142+(drdp!E142)*AMIL!$C142+(drdp!H142)*AMIL!$D142)</f>
        <v>0</v>
      </c>
      <c r="I142" s="18">
        <f>Model!$W$31*((drdp!C142)*AMIL!$B142+(drdp!F142)*AMIL!$C142+(drdp!I142)*AMIL!$D142)</f>
        <v>0</v>
      </c>
      <c r="J142" s="18">
        <f>Model!$W$31*((drdp!D142)*AMIL!$B142+(drdp!G142)*AMIL!$C142+(drdp!J142)*AMIL!$D142)</f>
        <v>0</v>
      </c>
      <c r="K142" s="21">
        <f>SUM(E$3:E141)+H142</f>
        <v>0.99960847298582411</v>
      </c>
      <c r="L142" s="21">
        <f>SUM(F$3:F141)+I142</f>
        <v>-2.3587812165075559</v>
      </c>
      <c r="M142" s="21">
        <f>SUM(G$3:G141)+J142</f>
        <v>0</v>
      </c>
      <c r="N142" s="21"/>
      <c r="O142" s="21"/>
      <c r="P142" s="21"/>
      <c r="Q142" s="19">
        <f t="shared" si="13"/>
        <v>0.99921709926505109</v>
      </c>
      <c r="R142" s="19">
        <f t="shared" si="14"/>
        <v>5.5638488273488651</v>
      </c>
      <c r="S142" s="19">
        <f t="shared" si="15"/>
        <v>0</v>
      </c>
      <c r="T142" s="19">
        <f t="shared" si="16"/>
        <v>-2.3578576899407624</v>
      </c>
      <c r="U142" s="19">
        <f t="shared" si="17"/>
        <v>0</v>
      </c>
      <c r="V142" s="19">
        <f t="shared" si="18"/>
        <v>0</v>
      </c>
    </row>
    <row r="143" spans="1:22" x14ac:dyDescent="0.25">
      <c r="A143" s="26">
        <f>Wellpath!E143</f>
        <v>0</v>
      </c>
      <c r="B143" s="22">
        <v>0</v>
      </c>
      <c r="C143" s="22">
        <v>0</v>
      </c>
      <c r="D143" s="22">
        <f>SIN(Wellpath!L143) * SIN(Wellpath!O143) / (Bfield * COS(Dip))</f>
        <v>0</v>
      </c>
      <c r="E143" s="20">
        <f>Model!$W$31*((drdp!B143+drdp!K143)*AMIL!$B143+(drdp!E143+drdp!N143)*AMIL!$C143+(drdp!H143+drdp!Q143)*AMIL!$D143)</f>
        <v>0</v>
      </c>
      <c r="F143" s="20">
        <f>Model!$W$31*((drdp!C143+drdp!L143)*AMIL!$B143+(drdp!F143+drdp!O143)*AMIL!$C143+(drdp!I143+drdp!R143)*AMIL!$D143)</f>
        <v>0</v>
      </c>
      <c r="G143" s="20">
        <f>Model!$W$31*((drdp!D143+drdp!M143)*AMIL!$B143+(drdp!G143+drdp!P143)*AMIL!$C143+(drdp!J143+drdp!S143)*AMIL!$D143)</f>
        <v>0</v>
      </c>
      <c r="H143" s="18">
        <f>Model!$W$31*((drdp!B143)*AMIL!$B143+(drdp!E143)*AMIL!$C143+(drdp!H143)*AMIL!$D143)</f>
        <v>0</v>
      </c>
      <c r="I143" s="18">
        <f>Model!$W$31*((drdp!C143)*AMIL!$B143+(drdp!F143)*AMIL!$C143+(drdp!I143)*AMIL!$D143)</f>
        <v>0</v>
      </c>
      <c r="J143" s="18">
        <f>Model!$W$31*((drdp!D143)*AMIL!$B143+(drdp!G143)*AMIL!$C143+(drdp!J143)*AMIL!$D143)</f>
        <v>0</v>
      </c>
      <c r="K143" s="21">
        <f>SUM(E$3:E142)+H143</f>
        <v>0.99960847298582411</v>
      </c>
      <c r="L143" s="21">
        <f>SUM(F$3:F142)+I143</f>
        <v>-2.3587812165075559</v>
      </c>
      <c r="M143" s="21">
        <f>SUM(G$3:G142)+J143</f>
        <v>0</v>
      </c>
      <c r="N143" s="21"/>
      <c r="O143" s="21"/>
      <c r="P143" s="21"/>
      <c r="Q143" s="19">
        <f t="shared" si="13"/>
        <v>0.99921709926505109</v>
      </c>
      <c r="R143" s="19">
        <f t="shared" si="14"/>
        <v>5.5638488273488651</v>
      </c>
      <c r="S143" s="19">
        <f t="shared" si="15"/>
        <v>0</v>
      </c>
      <c r="T143" s="19">
        <f t="shared" si="16"/>
        <v>-2.3578576899407624</v>
      </c>
      <c r="U143" s="19">
        <f t="shared" si="17"/>
        <v>0</v>
      </c>
      <c r="V143" s="19">
        <f t="shared" si="18"/>
        <v>0</v>
      </c>
    </row>
    <row r="144" spans="1:22" x14ac:dyDescent="0.25">
      <c r="A144" s="26">
        <f>Wellpath!E144</f>
        <v>0</v>
      </c>
      <c r="B144" s="22">
        <v>0</v>
      </c>
      <c r="C144" s="22">
        <v>0</v>
      </c>
      <c r="D144" s="22">
        <f>SIN(Wellpath!L144) * SIN(Wellpath!O144) / (Bfield * COS(Dip))</f>
        <v>0</v>
      </c>
      <c r="E144" s="20">
        <f>Model!$W$31*((drdp!B144+drdp!K144)*AMIL!$B144+(drdp!E144+drdp!N144)*AMIL!$C144+(drdp!H144+drdp!Q144)*AMIL!$D144)</f>
        <v>0</v>
      </c>
      <c r="F144" s="20">
        <f>Model!$W$31*((drdp!C144+drdp!L144)*AMIL!$B144+(drdp!F144+drdp!O144)*AMIL!$C144+(drdp!I144+drdp!R144)*AMIL!$D144)</f>
        <v>0</v>
      </c>
      <c r="G144" s="20">
        <f>Model!$W$31*((drdp!D144+drdp!M144)*AMIL!$B144+(drdp!G144+drdp!P144)*AMIL!$C144+(drdp!J144+drdp!S144)*AMIL!$D144)</f>
        <v>0</v>
      </c>
      <c r="H144" s="18">
        <f>Model!$W$31*((drdp!B144)*AMIL!$B144+(drdp!E144)*AMIL!$C144+(drdp!H144)*AMIL!$D144)</f>
        <v>0</v>
      </c>
      <c r="I144" s="18">
        <f>Model!$W$31*((drdp!C144)*AMIL!$B144+(drdp!F144)*AMIL!$C144+(drdp!I144)*AMIL!$D144)</f>
        <v>0</v>
      </c>
      <c r="J144" s="18">
        <f>Model!$W$31*((drdp!D144)*AMIL!$B144+(drdp!G144)*AMIL!$C144+(drdp!J144)*AMIL!$D144)</f>
        <v>0</v>
      </c>
      <c r="K144" s="21">
        <f>SUM(E$3:E143)+H144</f>
        <v>0.99960847298582411</v>
      </c>
      <c r="L144" s="21">
        <f>SUM(F$3:F143)+I144</f>
        <v>-2.3587812165075559</v>
      </c>
      <c r="M144" s="21">
        <f>SUM(G$3:G143)+J144</f>
        <v>0</v>
      </c>
      <c r="N144" s="21"/>
      <c r="O144" s="21"/>
      <c r="P144" s="21"/>
      <c r="Q144" s="19">
        <f t="shared" si="13"/>
        <v>0.99921709926505109</v>
      </c>
      <c r="R144" s="19">
        <f t="shared" si="14"/>
        <v>5.5638488273488651</v>
      </c>
      <c r="S144" s="19">
        <f t="shared" si="15"/>
        <v>0</v>
      </c>
      <c r="T144" s="19">
        <f t="shared" si="16"/>
        <v>-2.3578576899407624</v>
      </c>
      <c r="U144" s="19">
        <f t="shared" si="17"/>
        <v>0</v>
      </c>
      <c r="V144" s="19">
        <f t="shared" si="18"/>
        <v>0</v>
      </c>
    </row>
    <row r="145" spans="1:22" x14ac:dyDescent="0.25">
      <c r="A145" s="26">
        <f>Wellpath!E145</f>
        <v>0</v>
      </c>
      <c r="B145" s="22">
        <v>0</v>
      </c>
      <c r="C145" s="22">
        <v>0</v>
      </c>
      <c r="D145" s="22">
        <f>SIN(Wellpath!L145) * SIN(Wellpath!O145) / (Bfield * COS(Dip))</f>
        <v>0</v>
      </c>
      <c r="E145" s="20">
        <f>Model!$W$31*((drdp!B145+drdp!K145)*AMIL!$B145+(drdp!E145+drdp!N145)*AMIL!$C145+(drdp!H145+drdp!Q145)*AMIL!$D145)</f>
        <v>0</v>
      </c>
      <c r="F145" s="20">
        <f>Model!$W$31*((drdp!C145+drdp!L145)*AMIL!$B145+(drdp!F145+drdp!O145)*AMIL!$C145+(drdp!I145+drdp!R145)*AMIL!$D145)</f>
        <v>0</v>
      </c>
      <c r="G145" s="20">
        <f>Model!$W$31*((drdp!D145+drdp!M145)*AMIL!$B145+(drdp!G145+drdp!P145)*AMIL!$C145+(drdp!J145+drdp!S145)*AMIL!$D145)</f>
        <v>0</v>
      </c>
      <c r="H145" s="18">
        <f>Model!$W$31*((drdp!B145)*AMIL!$B145+(drdp!E145)*AMIL!$C145+(drdp!H145)*AMIL!$D145)</f>
        <v>0</v>
      </c>
      <c r="I145" s="18">
        <f>Model!$W$31*((drdp!C145)*AMIL!$B145+(drdp!F145)*AMIL!$C145+(drdp!I145)*AMIL!$D145)</f>
        <v>0</v>
      </c>
      <c r="J145" s="18">
        <f>Model!$W$31*((drdp!D145)*AMIL!$B145+(drdp!G145)*AMIL!$C145+(drdp!J145)*AMIL!$D145)</f>
        <v>0</v>
      </c>
      <c r="K145" s="21">
        <f>SUM(E$3:E144)+H145</f>
        <v>0.99960847298582411</v>
      </c>
      <c r="L145" s="21">
        <f>SUM(F$3:F144)+I145</f>
        <v>-2.3587812165075559</v>
      </c>
      <c r="M145" s="21">
        <f>SUM(G$3:G144)+J145</f>
        <v>0</v>
      </c>
      <c r="N145" s="21"/>
      <c r="O145" s="21"/>
      <c r="P145" s="21"/>
      <c r="Q145" s="19">
        <f t="shared" si="13"/>
        <v>0.99921709926505109</v>
      </c>
      <c r="R145" s="19">
        <f t="shared" si="14"/>
        <v>5.5638488273488651</v>
      </c>
      <c r="S145" s="19">
        <f t="shared" si="15"/>
        <v>0</v>
      </c>
      <c r="T145" s="19">
        <f t="shared" si="16"/>
        <v>-2.3578576899407624</v>
      </c>
      <c r="U145" s="19">
        <f t="shared" si="17"/>
        <v>0</v>
      </c>
      <c r="V145" s="19">
        <f t="shared" si="18"/>
        <v>0</v>
      </c>
    </row>
    <row r="146" spans="1:22" x14ac:dyDescent="0.25">
      <c r="A146" s="26">
        <f>Wellpath!E146</f>
        <v>0</v>
      </c>
      <c r="B146" s="22">
        <v>0</v>
      </c>
      <c r="C146" s="22">
        <v>0</v>
      </c>
      <c r="D146" s="22">
        <f>SIN(Wellpath!L146) * SIN(Wellpath!O146) / (Bfield * COS(Dip))</f>
        <v>0</v>
      </c>
      <c r="E146" s="20">
        <f>Model!$W$31*((drdp!B146+drdp!K146)*AMIL!$B146+(drdp!E146+drdp!N146)*AMIL!$C146+(drdp!H146+drdp!Q146)*AMIL!$D146)</f>
        <v>0</v>
      </c>
      <c r="F146" s="20">
        <f>Model!$W$31*((drdp!C146+drdp!L146)*AMIL!$B146+(drdp!F146+drdp!O146)*AMIL!$C146+(drdp!I146+drdp!R146)*AMIL!$D146)</f>
        <v>0</v>
      </c>
      <c r="G146" s="20">
        <f>Model!$W$31*((drdp!D146+drdp!M146)*AMIL!$B146+(drdp!G146+drdp!P146)*AMIL!$C146+(drdp!J146+drdp!S146)*AMIL!$D146)</f>
        <v>0</v>
      </c>
      <c r="H146" s="18">
        <f>Model!$W$31*((drdp!B146)*AMIL!$B146+(drdp!E146)*AMIL!$C146+(drdp!H146)*AMIL!$D146)</f>
        <v>0</v>
      </c>
      <c r="I146" s="18">
        <f>Model!$W$31*((drdp!C146)*AMIL!$B146+(drdp!F146)*AMIL!$C146+(drdp!I146)*AMIL!$D146)</f>
        <v>0</v>
      </c>
      <c r="J146" s="18">
        <f>Model!$W$31*((drdp!D146)*AMIL!$B146+(drdp!G146)*AMIL!$C146+(drdp!J146)*AMIL!$D146)</f>
        <v>0</v>
      </c>
      <c r="K146" s="21">
        <f>SUM(E$3:E145)+H146</f>
        <v>0.99960847298582411</v>
      </c>
      <c r="L146" s="21">
        <f>SUM(F$3:F145)+I146</f>
        <v>-2.3587812165075559</v>
      </c>
      <c r="M146" s="21">
        <f>SUM(G$3:G145)+J146</f>
        <v>0</v>
      </c>
      <c r="N146" s="21"/>
      <c r="O146" s="21"/>
      <c r="P146" s="21"/>
      <c r="Q146" s="19">
        <f t="shared" si="13"/>
        <v>0.99921709926505109</v>
      </c>
      <c r="R146" s="19">
        <f t="shared" si="14"/>
        <v>5.5638488273488651</v>
      </c>
      <c r="S146" s="19">
        <f t="shared" si="15"/>
        <v>0</v>
      </c>
      <c r="T146" s="19">
        <f t="shared" si="16"/>
        <v>-2.3578576899407624</v>
      </c>
      <c r="U146" s="19">
        <f t="shared" si="17"/>
        <v>0</v>
      </c>
      <c r="V146" s="19">
        <f t="shared" si="18"/>
        <v>0</v>
      </c>
    </row>
    <row r="147" spans="1:22" x14ac:dyDescent="0.25">
      <c r="A147" s="26">
        <f>Wellpath!E147</f>
        <v>0</v>
      </c>
      <c r="B147" s="22">
        <v>0</v>
      </c>
      <c r="C147" s="22">
        <v>0</v>
      </c>
      <c r="D147" s="22">
        <f>SIN(Wellpath!L147) * SIN(Wellpath!O147) / (Bfield * COS(Dip))</f>
        <v>0</v>
      </c>
      <c r="E147" s="20">
        <f>Model!$W$31*((drdp!B147+drdp!K147)*AMIL!$B147+(drdp!E147+drdp!N147)*AMIL!$C147+(drdp!H147+drdp!Q147)*AMIL!$D147)</f>
        <v>0</v>
      </c>
      <c r="F147" s="20">
        <f>Model!$W$31*((drdp!C147+drdp!L147)*AMIL!$B147+(drdp!F147+drdp!O147)*AMIL!$C147+(drdp!I147+drdp!R147)*AMIL!$D147)</f>
        <v>0</v>
      </c>
      <c r="G147" s="20">
        <f>Model!$W$31*((drdp!D147+drdp!M147)*AMIL!$B147+(drdp!G147+drdp!P147)*AMIL!$C147+(drdp!J147+drdp!S147)*AMIL!$D147)</f>
        <v>0</v>
      </c>
      <c r="H147" s="18">
        <f>Model!$W$31*((drdp!B147)*AMIL!$B147+(drdp!E147)*AMIL!$C147+(drdp!H147)*AMIL!$D147)</f>
        <v>0</v>
      </c>
      <c r="I147" s="18">
        <f>Model!$W$31*((drdp!C147)*AMIL!$B147+(drdp!F147)*AMIL!$C147+(drdp!I147)*AMIL!$D147)</f>
        <v>0</v>
      </c>
      <c r="J147" s="18">
        <f>Model!$W$31*((drdp!D147)*AMIL!$B147+(drdp!G147)*AMIL!$C147+(drdp!J147)*AMIL!$D147)</f>
        <v>0</v>
      </c>
      <c r="K147" s="21">
        <f>SUM(E$3:E146)+H147</f>
        <v>0.99960847298582411</v>
      </c>
      <c r="L147" s="21">
        <f>SUM(F$3:F146)+I147</f>
        <v>-2.3587812165075559</v>
      </c>
      <c r="M147" s="21">
        <f>SUM(G$3:G146)+J147</f>
        <v>0</v>
      </c>
      <c r="N147" s="21"/>
      <c r="O147" s="21"/>
      <c r="P147" s="21"/>
      <c r="Q147" s="19">
        <f t="shared" si="13"/>
        <v>0.99921709926505109</v>
      </c>
      <c r="R147" s="19">
        <f t="shared" si="14"/>
        <v>5.5638488273488651</v>
      </c>
      <c r="S147" s="19">
        <f t="shared" si="15"/>
        <v>0</v>
      </c>
      <c r="T147" s="19">
        <f t="shared" si="16"/>
        <v>-2.3578576899407624</v>
      </c>
      <c r="U147" s="19">
        <f t="shared" si="17"/>
        <v>0</v>
      </c>
      <c r="V147" s="19">
        <f t="shared" si="18"/>
        <v>0</v>
      </c>
    </row>
    <row r="148" spans="1:22" x14ac:dyDescent="0.25">
      <c r="A148" s="26">
        <f>Wellpath!E148</f>
        <v>0</v>
      </c>
      <c r="B148" s="22">
        <v>0</v>
      </c>
      <c r="C148" s="22">
        <v>0</v>
      </c>
      <c r="D148" s="22">
        <f>SIN(Wellpath!L148) * SIN(Wellpath!O148) / (Bfield * COS(Dip))</f>
        <v>0</v>
      </c>
      <c r="E148" s="20">
        <f>Model!$W$31*((drdp!B148+drdp!K148)*AMIL!$B148+(drdp!E148+drdp!N148)*AMIL!$C148+(drdp!H148+drdp!Q148)*AMIL!$D148)</f>
        <v>0</v>
      </c>
      <c r="F148" s="20">
        <f>Model!$W$31*((drdp!C148+drdp!L148)*AMIL!$B148+(drdp!F148+drdp!O148)*AMIL!$C148+(drdp!I148+drdp!R148)*AMIL!$D148)</f>
        <v>0</v>
      </c>
      <c r="G148" s="20">
        <f>Model!$W$31*((drdp!D148+drdp!M148)*AMIL!$B148+(drdp!G148+drdp!P148)*AMIL!$C148+(drdp!J148+drdp!S148)*AMIL!$D148)</f>
        <v>0</v>
      </c>
      <c r="H148" s="18">
        <f>Model!$W$31*((drdp!B148)*AMIL!$B148+(drdp!E148)*AMIL!$C148+(drdp!H148)*AMIL!$D148)</f>
        <v>0</v>
      </c>
      <c r="I148" s="18">
        <f>Model!$W$31*((drdp!C148)*AMIL!$B148+(drdp!F148)*AMIL!$C148+(drdp!I148)*AMIL!$D148)</f>
        <v>0</v>
      </c>
      <c r="J148" s="18">
        <f>Model!$W$31*((drdp!D148)*AMIL!$B148+(drdp!G148)*AMIL!$C148+(drdp!J148)*AMIL!$D148)</f>
        <v>0</v>
      </c>
      <c r="K148" s="21">
        <f>SUM(E$3:E147)+H148</f>
        <v>0.99960847298582411</v>
      </c>
      <c r="L148" s="21">
        <f>SUM(F$3:F147)+I148</f>
        <v>-2.3587812165075559</v>
      </c>
      <c r="M148" s="21">
        <f>SUM(G$3:G147)+J148</f>
        <v>0</v>
      </c>
      <c r="N148" s="21"/>
      <c r="O148" s="21"/>
      <c r="P148" s="21"/>
      <c r="Q148" s="19">
        <f t="shared" si="13"/>
        <v>0.99921709926505109</v>
      </c>
      <c r="R148" s="19">
        <f t="shared" si="14"/>
        <v>5.5638488273488651</v>
      </c>
      <c r="S148" s="19">
        <f t="shared" si="15"/>
        <v>0</v>
      </c>
      <c r="T148" s="19">
        <f t="shared" si="16"/>
        <v>-2.3578576899407624</v>
      </c>
      <c r="U148" s="19">
        <f t="shared" si="17"/>
        <v>0</v>
      </c>
      <c r="V148" s="19">
        <f t="shared" si="18"/>
        <v>0</v>
      </c>
    </row>
    <row r="149" spans="1:22" x14ac:dyDescent="0.25">
      <c r="A149" s="26">
        <f>Wellpath!E149</f>
        <v>0</v>
      </c>
      <c r="B149" s="22">
        <v>0</v>
      </c>
      <c r="C149" s="22">
        <v>0</v>
      </c>
      <c r="D149" s="22">
        <f>SIN(Wellpath!L149) * SIN(Wellpath!O149) / (Bfield * COS(Dip))</f>
        <v>0</v>
      </c>
      <c r="E149" s="20">
        <f>Model!$W$31*((drdp!B149+drdp!K149)*AMIL!$B149+(drdp!E149+drdp!N149)*AMIL!$C149+(drdp!H149+drdp!Q149)*AMIL!$D149)</f>
        <v>0</v>
      </c>
      <c r="F149" s="20">
        <f>Model!$W$31*((drdp!C149+drdp!L149)*AMIL!$B149+(drdp!F149+drdp!O149)*AMIL!$C149+(drdp!I149+drdp!R149)*AMIL!$D149)</f>
        <v>0</v>
      </c>
      <c r="G149" s="20">
        <f>Model!$W$31*((drdp!D149+drdp!M149)*AMIL!$B149+(drdp!G149+drdp!P149)*AMIL!$C149+(drdp!J149+drdp!S149)*AMIL!$D149)</f>
        <v>0</v>
      </c>
      <c r="H149" s="18">
        <f>Model!$W$31*((drdp!B149)*AMIL!$B149+(drdp!E149)*AMIL!$C149+(drdp!H149)*AMIL!$D149)</f>
        <v>0</v>
      </c>
      <c r="I149" s="18">
        <f>Model!$W$31*((drdp!C149)*AMIL!$B149+(drdp!F149)*AMIL!$C149+(drdp!I149)*AMIL!$D149)</f>
        <v>0</v>
      </c>
      <c r="J149" s="18">
        <f>Model!$W$31*((drdp!D149)*AMIL!$B149+(drdp!G149)*AMIL!$C149+(drdp!J149)*AMIL!$D149)</f>
        <v>0</v>
      </c>
      <c r="K149" s="21">
        <f>SUM(E$3:E148)+H149</f>
        <v>0.99960847298582411</v>
      </c>
      <c r="L149" s="21">
        <f>SUM(F$3:F148)+I149</f>
        <v>-2.3587812165075559</v>
      </c>
      <c r="M149" s="21">
        <f>SUM(G$3:G148)+J149</f>
        <v>0</v>
      </c>
      <c r="N149" s="21"/>
      <c r="O149" s="21"/>
      <c r="P149" s="21"/>
      <c r="Q149" s="19">
        <f t="shared" si="13"/>
        <v>0.99921709926505109</v>
      </c>
      <c r="R149" s="19">
        <f t="shared" si="14"/>
        <v>5.5638488273488651</v>
      </c>
      <c r="S149" s="19">
        <f t="shared" si="15"/>
        <v>0</v>
      </c>
      <c r="T149" s="19">
        <f t="shared" si="16"/>
        <v>-2.3578576899407624</v>
      </c>
      <c r="U149" s="19">
        <f t="shared" si="17"/>
        <v>0</v>
      </c>
      <c r="V149" s="19">
        <f t="shared" si="18"/>
        <v>0</v>
      </c>
    </row>
    <row r="150" spans="1:22" x14ac:dyDescent="0.25">
      <c r="A150" s="26">
        <f>Wellpath!E150</f>
        <v>0</v>
      </c>
      <c r="B150" s="22">
        <v>0</v>
      </c>
      <c r="C150" s="22">
        <v>0</v>
      </c>
      <c r="D150" s="22">
        <f>SIN(Wellpath!L150) * SIN(Wellpath!O150) / (Bfield * COS(Dip))</f>
        <v>0</v>
      </c>
      <c r="E150" s="20">
        <f>Model!$W$31*((drdp!B150+drdp!K150)*AMIL!$B150+(drdp!E150+drdp!N150)*AMIL!$C150+(drdp!H150+drdp!Q150)*AMIL!$D150)</f>
        <v>0</v>
      </c>
      <c r="F150" s="20">
        <f>Model!$W$31*((drdp!C150+drdp!L150)*AMIL!$B150+(drdp!F150+drdp!O150)*AMIL!$C150+(drdp!I150+drdp!R150)*AMIL!$D150)</f>
        <v>0</v>
      </c>
      <c r="G150" s="20">
        <f>Model!$W$31*((drdp!D150+drdp!M150)*AMIL!$B150+(drdp!G150+drdp!P150)*AMIL!$C150+(drdp!J150+drdp!S150)*AMIL!$D150)</f>
        <v>0</v>
      </c>
      <c r="H150" s="18">
        <f>Model!$W$31*((drdp!B150)*AMIL!$B150+(drdp!E150)*AMIL!$C150+(drdp!H150)*AMIL!$D150)</f>
        <v>0</v>
      </c>
      <c r="I150" s="18">
        <f>Model!$W$31*((drdp!C150)*AMIL!$B150+(drdp!F150)*AMIL!$C150+(drdp!I150)*AMIL!$D150)</f>
        <v>0</v>
      </c>
      <c r="J150" s="18">
        <f>Model!$W$31*((drdp!D150)*AMIL!$B150+(drdp!G150)*AMIL!$C150+(drdp!J150)*AMIL!$D150)</f>
        <v>0</v>
      </c>
      <c r="K150" s="21">
        <f>SUM(E$3:E149)+H150</f>
        <v>0.99960847298582411</v>
      </c>
      <c r="L150" s="21">
        <f>SUM(F$3:F149)+I150</f>
        <v>-2.3587812165075559</v>
      </c>
      <c r="M150" s="21">
        <f>SUM(G$3:G149)+J150</f>
        <v>0</v>
      </c>
      <c r="N150" s="21"/>
      <c r="O150" s="21"/>
      <c r="P150" s="21"/>
      <c r="Q150" s="19">
        <f t="shared" si="13"/>
        <v>0.99921709926505109</v>
      </c>
      <c r="R150" s="19">
        <f t="shared" si="14"/>
        <v>5.5638488273488651</v>
      </c>
      <c r="S150" s="19">
        <f t="shared" si="15"/>
        <v>0</v>
      </c>
      <c r="T150" s="19">
        <f t="shared" si="16"/>
        <v>-2.3578576899407624</v>
      </c>
      <c r="U150" s="19">
        <f t="shared" si="17"/>
        <v>0</v>
      </c>
      <c r="V150" s="19">
        <f t="shared" si="18"/>
        <v>0</v>
      </c>
    </row>
    <row r="151" spans="1:22" x14ac:dyDescent="0.25">
      <c r="A151" s="26">
        <f>Wellpath!E151</f>
        <v>0</v>
      </c>
      <c r="B151" s="22">
        <v>0</v>
      </c>
      <c r="C151" s="22">
        <v>0</v>
      </c>
      <c r="D151" s="22">
        <f>SIN(Wellpath!L151) * SIN(Wellpath!O151) / (Bfield * COS(Dip))</f>
        <v>0</v>
      </c>
      <c r="E151" s="20">
        <f>Model!$W$31*((drdp!B151+drdp!K151)*AMIL!$B151+(drdp!E151+drdp!N151)*AMIL!$C151+(drdp!H151+drdp!Q151)*AMIL!$D151)</f>
        <v>0</v>
      </c>
      <c r="F151" s="20">
        <f>Model!$W$31*((drdp!C151+drdp!L151)*AMIL!$B151+(drdp!F151+drdp!O151)*AMIL!$C151+(drdp!I151+drdp!R151)*AMIL!$D151)</f>
        <v>0</v>
      </c>
      <c r="G151" s="20">
        <f>Model!$W$31*((drdp!D151+drdp!M151)*AMIL!$B151+(drdp!G151+drdp!P151)*AMIL!$C151+(drdp!J151+drdp!S151)*AMIL!$D151)</f>
        <v>0</v>
      </c>
      <c r="H151" s="18">
        <f>Model!$W$31*((drdp!B151)*AMIL!$B151+(drdp!E151)*AMIL!$C151+(drdp!H151)*AMIL!$D151)</f>
        <v>0</v>
      </c>
      <c r="I151" s="18">
        <f>Model!$W$31*((drdp!C151)*AMIL!$B151+(drdp!F151)*AMIL!$C151+(drdp!I151)*AMIL!$D151)</f>
        <v>0</v>
      </c>
      <c r="J151" s="18">
        <f>Model!$W$31*((drdp!D151)*AMIL!$B151+(drdp!G151)*AMIL!$C151+(drdp!J151)*AMIL!$D151)</f>
        <v>0</v>
      </c>
      <c r="K151" s="21">
        <f>SUM(E$3:E150)+H151</f>
        <v>0.99960847298582411</v>
      </c>
      <c r="L151" s="21">
        <f>SUM(F$3:F150)+I151</f>
        <v>-2.3587812165075559</v>
      </c>
      <c r="M151" s="21">
        <f>SUM(G$3:G150)+J151</f>
        <v>0</v>
      </c>
      <c r="N151" s="21"/>
      <c r="O151" s="21"/>
      <c r="P151" s="21"/>
      <c r="Q151" s="19">
        <f t="shared" si="13"/>
        <v>0.99921709926505109</v>
      </c>
      <c r="R151" s="19">
        <f t="shared" si="14"/>
        <v>5.5638488273488651</v>
      </c>
      <c r="S151" s="19">
        <f t="shared" si="15"/>
        <v>0</v>
      </c>
      <c r="T151" s="19">
        <f t="shared" si="16"/>
        <v>-2.3578576899407624</v>
      </c>
      <c r="U151" s="19">
        <f t="shared" si="17"/>
        <v>0</v>
      </c>
      <c r="V151" s="19">
        <f t="shared" si="18"/>
        <v>0</v>
      </c>
    </row>
    <row r="152" spans="1:22" x14ac:dyDescent="0.25">
      <c r="A152" s="26">
        <f>Wellpath!E152</f>
        <v>0</v>
      </c>
      <c r="B152" s="22">
        <v>0</v>
      </c>
      <c r="C152" s="22">
        <v>0</v>
      </c>
      <c r="D152" s="22">
        <f>SIN(Wellpath!L152) * SIN(Wellpath!O152) / (Bfield * COS(Dip))</f>
        <v>0</v>
      </c>
      <c r="E152" s="20">
        <f>Model!$W$31*((drdp!B152+drdp!K152)*AMIL!$B152+(drdp!E152+drdp!N152)*AMIL!$C152+(drdp!H152+drdp!Q152)*AMIL!$D152)</f>
        <v>0</v>
      </c>
      <c r="F152" s="20">
        <f>Model!$W$31*((drdp!C152+drdp!L152)*AMIL!$B152+(drdp!F152+drdp!O152)*AMIL!$C152+(drdp!I152+drdp!R152)*AMIL!$D152)</f>
        <v>0</v>
      </c>
      <c r="G152" s="20">
        <f>Model!$W$31*((drdp!D152+drdp!M152)*AMIL!$B152+(drdp!G152+drdp!P152)*AMIL!$C152+(drdp!J152+drdp!S152)*AMIL!$D152)</f>
        <v>0</v>
      </c>
      <c r="H152" s="18">
        <f>Model!$W$31*((drdp!B152)*AMIL!$B152+(drdp!E152)*AMIL!$C152+(drdp!H152)*AMIL!$D152)</f>
        <v>0</v>
      </c>
      <c r="I152" s="18">
        <f>Model!$W$31*((drdp!C152)*AMIL!$B152+(drdp!F152)*AMIL!$C152+(drdp!I152)*AMIL!$D152)</f>
        <v>0</v>
      </c>
      <c r="J152" s="18">
        <f>Model!$W$31*((drdp!D152)*AMIL!$B152+(drdp!G152)*AMIL!$C152+(drdp!J152)*AMIL!$D152)</f>
        <v>0</v>
      </c>
      <c r="K152" s="21">
        <f>SUM(E$3:E151)+H152</f>
        <v>0.99960847298582411</v>
      </c>
      <c r="L152" s="21">
        <f>SUM(F$3:F151)+I152</f>
        <v>-2.3587812165075559</v>
      </c>
      <c r="M152" s="21">
        <f>SUM(G$3:G151)+J152</f>
        <v>0</v>
      </c>
      <c r="N152" s="21"/>
      <c r="O152" s="21"/>
      <c r="P152" s="21"/>
      <c r="Q152" s="19">
        <f t="shared" si="13"/>
        <v>0.99921709926505109</v>
      </c>
      <c r="R152" s="19">
        <f t="shared" si="14"/>
        <v>5.5638488273488651</v>
      </c>
      <c r="S152" s="19">
        <f t="shared" si="15"/>
        <v>0</v>
      </c>
      <c r="T152" s="19">
        <f t="shared" si="16"/>
        <v>-2.3578576899407624</v>
      </c>
      <c r="U152" s="19">
        <f t="shared" si="17"/>
        <v>0</v>
      </c>
      <c r="V152" s="19">
        <f t="shared" si="18"/>
        <v>0</v>
      </c>
    </row>
    <row r="153" spans="1:22" x14ac:dyDescent="0.25">
      <c r="A153" s="26">
        <f>Wellpath!E153</f>
        <v>0</v>
      </c>
      <c r="B153" s="22">
        <v>0</v>
      </c>
      <c r="C153" s="22">
        <v>0</v>
      </c>
      <c r="D153" s="22">
        <f>SIN(Wellpath!L153) * SIN(Wellpath!O153) / (Bfield * COS(Dip))</f>
        <v>0</v>
      </c>
      <c r="E153" s="20">
        <f>Model!$W$31*((drdp!B153+drdp!K153)*AMIL!$B153+(drdp!E153+drdp!N153)*AMIL!$C153+(drdp!H153+drdp!Q153)*AMIL!$D153)</f>
        <v>0</v>
      </c>
      <c r="F153" s="20">
        <f>Model!$W$31*((drdp!C153+drdp!L153)*AMIL!$B153+(drdp!F153+drdp!O153)*AMIL!$C153+(drdp!I153+drdp!R153)*AMIL!$D153)</f>
        <v>0</v>
      </c>
      <c r="G153" s="20">
        <f>Model!$W$31*((drdp!D153+drdp!M153)*AMIL!$B153+(drdp!G153+drdp!P153)*AMIL!$C153+(drdp!J153+drdp!S153)*AMIL!$D153)</f>
        <v>0</v>
      </c>
      <c r="H153" s="18">
        <f>Model!$W$31*((drdp!B153)*AMIL!$B153+(drdp!E153)*AMIL!$C153+(drdp!H153)*AMIL!$D153)</f>
        <v>0</v>
      </c>
      <c r="I153" s="18">
        <f>Model!$W$31*((drdp!C153)*AMIL!$B153+(drdp!F153)*AMIL!$C153+(drdp!I153)*AMIL!$D153)</f>
        <v>0</v>
      </c>
      <c r="J153" s="18">
        <f>Model!$W$31*((drdp!D153)*AMIL!$B153+(drdp!G153)*AMIL!$C153+(drdp!J153)*AMIL!$D153)</f>
        <v>0</v>
      </c>
      <c r="K153" s="21">
        <f>SUM(E$3:E152)+H153</f>
        <v>0.99960847298582411</v>
      </c>
      <c r="L153" s="21">
        <f>SUM(F$3:F152)+I153</f>
        <v>-2.3587812165075559</v>
      </c>
      <c r="M153" s="21">
        <f>SUM(G$3:G152)+J153</f>
        <v>0</v>
      </c>
      <c r="N153" s="21"/>
      <c r="O153" s="21"/>
      <c r="P153" s="21"/>
      <c r="Q153" s="19">
        <f t="shared" si="13"/>
        <v>0.99921709926505109</v>
      </c>
      <c r="R153" s="19">
        <f t="shared" si="14"/>
        <v>5.5638488273488651</v>
      </c>
      <c r="S153" s="19">
        <f t="shared" si="15"/>
        <v>0</v>
      </c>
      <c r="T153" s="19">
        <f t="shared" si="16"/>
        <v>-2.3578576899407624</v>
      </c>
      <c r="U153" s="19">
        <f t="shared" si="17"/>
        <v>0</v>
      </c>
      <c r="V153" s="19">
        <f t="shared" si="18"/>
        <v>0</v>
      </c>
    </row>
    <row r="154" spans="1:22" x14ac:dyDescent="0.25">
      <c r="A154" s="26">
        <f>Wellpath!E154</f>
        <v>0</v>
      </c>
      <c r="B154" s="22">
        <v>0</v>
      </c>
      <c r="C154" s="22">
        <v>0</v>
      </c>
      <c r="D154" s="22">
        <f>SIN(Wellpath!L154) * SIN(Wellpath!O154) / (Bfield * COS(Dip))</f>
        <v>0</v>
      </c>
      <c r="E154" s="20">
        <f>Model!$W$31*((drdp!B154+drdp!K154)*AMIL!$B154+(drdp!E154+drdp!N154)*AMIL!$C154+(drdp!H154+drdp!Q154)*AMIL!$D154)</f>
        <v>0</v>
      </c>
      <c r="F154" s="20">
        <f>Model!$W$31*((drdp!C154+drdp!L154)*AMIL!$B154+(drdp!F154+drdp!O154)*AMIL!$C154+(drdp!I154+drdp!R154)*AMIL!$D154)</f>
        <v>0</v>
      </c>
      <c r="G154" s="20">
        <f>Model!$W$31*((drdp!D154+drdp!M154)*AMIL!$B154+(drdp!G154+drdp!P154)*AMIL!$C154+(drdp!J154+drdp!S154)*AMIL!$D154)</f>
        <v>0</v>
      </c>
      <c r="H154" s="18">
        <f>Model!$W$31*((drdp!B154)*AMIL!$B154+(drdp!E154)*AMIL!$C154+(drdp!H154)*AMIL!$D154)</f>
        <v>0</v>
      </c>
      <c r="I154" s="18">
        <f>Model!$W$31*((drdp!C154)*AMIL!$B154+(drdp!F154)*AMIL!$C154+(drdp!I154)*AMIL!$D154)</f>
        <v>0</v>
      </c>
      <c r="J154" s="18">
        <f>Model!$W$31*((drdp!D154)*AMIL!$B154+(drdp!G154)*AMIL!$C154+(drdp!J154)*AMIL!$D154)</f>
        <v>0</v>
      </c>
      <c r="K154" s="21">
        <f>SUM(E$3:E153)+H154</f>
        <v>0.99960847298582411</v>
      </c>
      <c r="L154" s="21">
        <f>SUM(F$3:F153)+I154</f>
        <v>-2.3587812165075559</v>
      </c>
      <c r="M154" s="21">
        <f>SUM(G$3:G153)+J154</f>
        <v>0</v>
      </c>
      <c r="N154" s="21"/>
      <c r="O154" s="21"/>
      <c r="P154" s="21"/>
      <c r="Q154" s="19">
        <f t="shared" si="13"/>
        <v>0.99921709926505109</v>
      </c>
      <c r="R154" s="19">
        <f t="shared" si="14"/>
        <v>5.5638488273488651</v>
      </c>
      <c r="S154" s="19">
        <f t="shared" si="15"/>
        <v>0</v>
      </c>
      <c r="T154" s="19">
        <f t="shared" si="16"/>
        <v>-2.3578576899407624</v>
      </c>
      <c r="U154" s="19">
        <f t="shared" si="17"/>
        <v>0</v>
      </c>
      <c r="V154" s="19">
        <f t="shared" si="18"/>
        <v>0</v>
      </c>
    </row>
    <row r="155" spans="1:22" x14ac:dyDescent="0.25">
      <c r="A155" s="26">
        <f>Wellpath!E155</f>
        <v>0</v>
      </c>
      <c r="B155" s="22">
        <v>0</v>
      </c>
      <c r="C155" s="22">
        <v>0</v>
      </c>
      <c r="D155" s="22">
        <f>SIN(Wellpath!L155) * SIN(Wellpath!O155) / (Bfield * COS(Dip))</f>
        <v>0</v>
      </c>
      <c r="E155" s="20">
        <f>Model!$W$31*((drdp!B155+drdp!K155)*AMIL!$B155+(drdp!E155+drdp!N155)*AMIL!$C155+(drdp!H155+drdp!Q155)*AMIL!$D155)</f>
        <v>0</v>
      </c>
      <c r="F155" s="20">
        <f>Model!$W$31*((drdp!C155+drdp!L155)*AMIL!$B155+(drdp!F155+drdp!O155)*AMIL!$C155+(drdp!I155+drdp!R155)*AMIL!$D155)</f>
        <v>0</v>
      </c>
      <c r="G155" s="20">
        <f>Model!$W$31*((drdp!D155+drdp!M155)*AMIL!$B155+(drdp!G155+drdp!P155)*AMIL!$C155+(drdp!J155+drdp!S155)*AMIL!$D155)</f>
        <v>0</v>
      </c>
      <c r="H155" s="18">
        <f>Model!$W$31*((drdp!B155)*AMIL!$B155+(drdp!E155)*AMIL!$C155+(drdp!H155)*AMIL!$D155)</f>
        <v>0</v>
      </c>
      <c r="I155" s="18">
        <f>Model!$W$31*((drdp!C155)*AMIL!$B155+(drdp!F155)*AMIL!$C155+(drdp!I155)*AMIL!$D155)</f>
        <v>0</v>
      </c>
      <c r="J155" s="18">
        <f>Model!$W$31*((drdp!D155)*AMIL!$B155+(drdp!G155)*AMIL!$C155+(drdp!J155)*AMIL!$D155)</f>
        <v>0</v>
      </c>
      <c r="K155" s="21">
        <f>SUM(E$3:E154)+H155</f>
        <v>0.99960847298582411</v>
      </c>
      <c r="L155" s="21">
        <f>SUM(F$3:F154)+I155</f>
        <v>-2.3587812165075559</v>
      </c>
      <c r="M155" s="21">
        <f>SUM(G$3:G154)+J155</f>
        <v>0</v>
      </c>
      <c r="N155" s="21"/>
      <c r="O155" s="21"/>
      <c r="P155" s="21"/>
      <c r="Q155" s="19">
        <f t="shared" si="13"/>
        <v>0.99921709926505109</v>
      </c>
      <c r="R155" s="19">
        <f t="shared" si="14"/>
        <v>5.5638488273488651</v>
      </c>
      <c r="S155" s="19">
        <f t="shared" si="15"/>
        <v>0</v>
      </c>
      <c r="T155" s="19">
        <f t="shared" si="16"/>
        <v>-2.3578576899407624</v>
      </c>
      <c r="U155" s="19">
        <f t="shared" si="17"/>
        <v>0</v>
      </c>
      <c r="V155" s="19">
        <f t="shared" si="18"/>
        <v>0</v>
      </c>
    </row>
    <row r="156" spans="1:22" x14ac:dyDescent="0.25">
      <c r="A156" s="26">
        <f>Wellpath!E156</f>
        <v>0</v>
      </c>
      <c r="B156" s="22">
        <v>0</v>
      </c>
      <c r="C156" s="22">
        <v>0</v>
      </c>
      <c r="D156" s="22">
        <f>SIN(Wellpath!L156) * SIN(Wellpath!O156) / (Bfield * COS(Dip))</f>
        <v>0</v>
      </c>
      <c r="E156" s="20">
        <f>Model!$W$31*((drdp!B156+drdp!K156)*AMIL!$B156+(drdp!E156+drdp!N156)*AMIL!$C156+(drdp!H156+drdp!Q156)*AMIL!$D156)</f>
        <v>0</v>
      </c>
      <c r="F156" s="20">
        <f>Model!$W$31*((drdp!C156+drdp!L156)*AMIL!$B156+(drdp!F156+drdp!O156)*AMIL!$C156+(drdp!I156+drdp!R156)*AMIL!$D156)</f>
        <v>0</v>
      </c>
      <c r="G156" s="20">
        <f>Model!$W$31*((drdp!D156+drdp!M156)*AMIL!$B156+(drdp!G156+drdp!P156)*AMIL!$C156+(drdp!J156+drdp!S156)*AMIL!$D156)</f>
        <v>0</v>
      </c>
      <c r="H156" s="18">
        <f>Model!$W$31*((drdp!B156)*AMIL!$B156+(drdp!E156)*AMIL!$C156+(drdp!H156)*AMIL!$D156)</f>
        <v>0</v>
      </c>
      <c r="I156" s="18">
        <f>Model!$W$31*((drdp!C156)*AMIL!$B156+(drdp!F156)*AMIL!$C156+(drdp!I156)*AMIL!$D156)</f>
        <v>0</v>
      </c>
      <c r="J156" s="18">
        <f>Model!$W$31*((drdp!D156)*AMIL!$B156+(drdp!G156)*AMIL!$C156+(drdp!J156)*AMIL!$D156)</f>
        <v>0</v>
      </c>
      <c r="K156" s="21">
        <f>SUM(E$3:E155)+H156</f>
        <v>0.99960847298582411</v>
      </c>
      <c r="L156" s="21">
        <f>SUM(F$3:F155)+I156</f>
        <v>-2.3587812165075559</v>
      </c>
      <c r="M156" s="21">
        <f>SUM(G$3:G155)+J156</f>
        <v>0</v>
      </c>
      <c r="N156" s="21"/>
      <c r="O156" s="21"/>
      <c r="P156" s="21"/>
      <c r="Q156" s="19">
        <f t="shared" si="13"/>
        <v>0.99921709926505109</v>
      </c>
      <c r="R156" s="19">
        <f t="shared" si="14"/>
        <v>5.5638488273488651</v>
      </c>
      <c r="S156" s="19">
        <f t="shared" si="15"/>
        <v>0</v>
      </c>
      <c r="T156" s="19">
        <f t="shared" si="16"/>
        <v>-2.3578576899407624</v>
      </c>
      <c r="U156" s="19">
        <f t="shared" si="17"/>
        <v>0</v>
      </c>
      <c r="V156" s="19">
        <f t="shared" si="18"/>
        <v>0</v>
      </c>
    </row>
    <row r="157" spans="1:22" x14ac:dyDescent="0.25">
      <c r="A157" s="26">
        <f>Wellpath!E157</f>
        <v>0</v>
      </c>
      <c r="B157" s="22">
        <v>0</v>
      </c>
      <c r="C157" s="22">
        <v>0</v>
      </c>
      <c r="D157" s="22">
        <f>SIN(Wellpath!L157) * SIN(Wellpath!O157) / (Bfield * COS(Dip))</f>
        <v>0</v>
      </c>
      <c r="E157" s="20">
        <f>Model!$W$31*((drdp!B157+drdp!K157)*AMIL!$B157+(drdp!E157+drdp!N157)*AMIL!$C157+(drdp!H157+drdp!Q157)*AMIL!$D157)</f>
        <v>0</v>
      </c>
      <c r="F157" s="20">
        <f>Model!$W$31*((drdp!C157+drdp!L157)*AMIL!$B157+(drdp!F157+drdp!O157)*AMIL!$C157+(drdp!I157+drdp!R157)*AMIL!$D157)</f>
        <v>0</v>
      </c>
      <c r="G157" s="20">
        <f>Model!$W$31*((drdp!D157+drdp!M157)*AMIL!$B157+(drdp!G157+drdp!P157)*AMIL!$C157+(drdp!J157+drdp!S157)*AMIL!$D157)</f>
        <v>0</v>
      </c>
      <c r="H157" s="18">
        <f>Model!$W$31*((drdp!B157)*AMIL!$B157+(drdp!E157)*AMIL!$C157+(drdp!H157)*AMIL!$D157)</f>
        <v>0</v>
      </c>
      <c r="I157" s="18">
        <f>Model!$W$31*((drdp!C157)*AMIL!$B157+(drdp!F157)*AMIL!$C157+(drdp!I157)*AMIL!$D157)</f>
        <v>0</v>
      </c>
      <c r="J157" s="18">
        <f>Model!$W$31*((drdp!D157)*AMIL!$B157+(drdp!G157)*AMIL!$C157+(drdp!J157)*AMIL!$D157)</f>
        <v>0</v>
      </c>
      <c r="K157" s="21">
        <f>SUM(E$3:E156)+H157</f>
        <v>0.99960847298582411</v>
      </c>
      <c r="L157" s="21">
        <f>SUM(F$3:F156)+I157</f>
        <v>-2.3587812165075559</v>
      </c>
      <c r="M157" s="21">
        <f>SUM(G$3:G156)+J157</f>
        <v>0</v>
      </c>
      <c r="N157" s="21"/>
      <c r="O157" s="21"/>
      <c r="P157" s="21"/>
      <c r="Q157" s="19">
        <f t="shared" si="13"/>
        <v>0.99921709926505109</v>
      </c>
      <c r="R157" s="19">
        <f t="shared" si="14"/>
        <v>5.5638488273488651</v>
      </c>
      <c r="S157" s="19">
        <f t="shared" si="15"/>
        <v>0</v>
      </c>
      <c r="T157" s="19">
        <f t="shared" si="16"/>
        <v>-2.3578576899407624</v>
      </c>
      <c r="U157" s="19">
        <f t="shared" si="17"/>
        <v>0</v>
      </c>
      <c r="V157" s="19">
        <f t="shared" si="18"/>
        <v>0</v>
      </c>
    </row>
    <row r="158" spans="1:22" x14ac:dyDescent="0.25">
      <c r="A158" s="26">
        <f>Wellpath!E158</f>
        <v>0</v>
      </c>
      <c r="B158" s="22">
        <v>0</v>
      </c>
      <c r="C158" s="22">
        <v>0</v>
      </c>
      <c r="D158" s="22">
        <f>SIN(Wellpath!L158) * SIN(Wellpath!O158) / (Bfield * COS(Dip))</f>
        <v>0</v>
      </c>
      <c r="E158" s="20">
        <f>Model!$W$31*((drdp!B158+drdp!K158)*AMIL!$B158+(drdp!E158+drdp!N158)*AMIL!$C158+(drdp!H158+drdp!Q158)*AMIL!$D158)</f>
        <v>0</v>
      </c>
      <c r="F158" s="20">
        <f>Model!$W$31*((drdp!C158+drdp!L158)*AMIL!$B158+(drdp!F158+drdp!O158)*AMIL!$C158+(drdp!I158+drdp!R158)*AMIL!$D158)</f>
        <v>0</v>
      </c>
      <c r="G158" s="20">
        <f>Model!$W$31*((drdp!D158+drdp!M158)*AMIL!$B158+(drdp!G158+drdp!P158)*AMIL!$C158+(drdp!J158+drdp!S158)*AMIL!$D158)</f>
        <v>0</v>
      </c>
      <c r="H158" s="18">
        <f>Model!$W$31*((drdp!B158)*AMIL!$B158+(drdp!E158)*AMIL!$C158+(drdp!H158)*AMIL!$D158)</f>
        <v>0</v>
      </c>
      <c r="I158" s="18">
        <f>Model!$W$31*((drdp!C158)*AMIL!$B158+(drdp!F158)*AMIL!$C158+(drdp!I158)*AMIL!$D158)</f>
        <v>0</v>
      </c>
      <c r="J158" s="18">
        <f>Model!$W$31*((drdp!D158)*AMIL!$B158+(drdp!G158)*AMIL!$C158+(drdp!J158)*AMIL!$D158)</f>
        <v>0</v>
      </c>
      <c r="K158" s="21">
        <f>SUM(E$3:E157)+H158</f>
        <v>0.99960847298582411</v>
      </c>
      <c r="L158" s="21">
        <f>SUM(F$3:F157)+I158</f>
        <v>-2.3587812165075559</v>
      </c>
      <c r="M158" s="21">
        <f>SUM(G$3:G157)+J158</f>
        <v>0</v>
      </c>
      <c r="N158" s="21"/>
      <c r="O158" s="21"/>
      <c r="P158" s="21"/>
      <c r="Q158" s="19">
        <f t="shared" si="13"/>
        <v>0.99921709926505109</v>
      </c>
      <c r="R158" s="19">
        <f t="shared" si="14"/>
        <v>5.5638488273488651</v>
      </c>
      <c r="S158" s="19">
        <f t="shared" si="15"/>
        <v>0</v>
      </c>
      <c r="T158" s="19">
        <f t="shared" si="16"/>
        <v>-2.3578576899407624</v>
      </c>
      <c r="U158" s="19">
        <f t="shared" si="17"/>
        <v>0</v>
      </c>
      <c r="V158" s="19">
        <f t="shared" si="18"/>
        <v>0</v>
      </c>
    </row>
    <row r="159" spans="1:22" x14ac:dyDescent="0.25">
      <c r="A159" s="26">
        <f>Wellpath!E159</f>
        <v>0</v>
      </c>
      <c r="B159" s="22">
        <v>0</v>
      </c>
      <c r="C159" s="22">
        <v>0</v>
      </c>
      <c r="D159" s="22">
        <f>SIN(Wellpath!L159) * SIN(Wellpath!O159) / (Bfield * COS(Dip))</f>
        <v>0</v>
      </c>
      <c r="E159" s="20">
        <f>Model!$W$31*((drdp!B159+drdp!K159)*AMIL!$B159+(drdp!E159+drdp!N159)*AMIL!$C159+(drdp!H159+drdp!Q159)*AMIL!$D159)</f>
        <v>0</v>
      </c>
      <c r="F159" s="20">
        <f>Model!$W$31*((drdp!C159+drdp!L159)*AMIL!$B159+(drdp!F159+drdp!O159)*AMIL!$C159+(drdp!I159+drdp!R159)*AMIL!$D159)</f>
        <v>0</v>
      </c>
      <c r="G159" s="20">
        <f>Model!$W$31*((drdp!D159+drdp!M159)*AMIL!$B159+(drdp!G159+drdp!P159)*AMIL!$C159+(drdp!J159+drdp!S159)*AMIL!$D159)</f>
        <v>0</v>
      </c>
      <c r="H159" s="18">
        <f>Model!$W$31*((drdp!B159)*AMIL!$B159+(drdp!E159)*AMIL!$C159+(drdp!H159)*AMIL!$D159)</f>
        <v>0</v>
      </c>
      <c r="I159" s="18">
        <f>Model!$W$31*((drdp!C159)*AMIL!$B159+(drdp!F159)*AMIL!$C159+(drdp!I159)*AMIL!$D159)</f>
        <v>0</v>
      </c>
      <c r="J159" s="18">
        <f>Model!$W$31*((drdp!D159)*AMIL!$B159+(drdp!G159)*AMIL!$C159+(drdp!J159)*AMIL!$D159)</f>
        <v>0</v>
      </c>
      <c r="K159" s="21">
        <f>SUM(E$3:E158)+H159</f>
        <v>0.99960847298582411</v>
      </c>
      <c r="L159" s="21">
        <f>SUM(F$3:F158)+I159</f>
        <v>-2.3587812165075559</v>
      </c>
      <c r="M159" s="21">
        <f>SUM(G$3:G158)+J159</f>
        <v>0</v>
      </c>
      <c r="N159" s="21"/>
      <c r="O159" s="21"/>
      <c r="P159" s="21"/>
      <c r="Q159" s="19">
        <f t="shared" si="13"/>
        <v>0.99921709926505109</v>
      </c>
      <c r="R159" s="19">
        <f t="shared" si="14"/>
        <v>5.5638488273488651</v>
      </c>
      <c r="S159" s="19">
        <f t="shared" si="15"/>
        <v>0</v>
      </c>
      <c r="T159" s="19">
        <f t="shared" si="16"/>
        <v>-2.3578576899407624</v>
      </c>
      <c r="U159" s="19">
        <f t="shared" si="17"/>
        <v>0</v>
      </c>
      <c r="V159" s="19">
        <f t="shared" si="18"/>
        <v>0</v>
      </c>
    </row>
    <row r="160" spans="1:22" x14ac:dyDescent="0.25">
      <c r="A160" s="26">
        <f>Wellpath!E160</f>
        <v>0</v>
      </c>
      <c r="B160" s="22">
        <v>0</v>
      </c>
      <c r="C160" s="22">
        <v>0</v>
      </c>
      <c r="D160" s="22">
        <f>SIN(Wellpath!L160) * SIN(Wellpath!O160) / (Bfield * COS(Dip))</f>
        <v>0</v>
      </c>
      <c r="E160" s="20">
        <f>Model!$W$31*((drdp!B160+drdp!K160)*AMIL!$B160+(drdp!E160+drdp!N160)*AMIL!$C160+(drdp!H160+drdp!Q160)*AMIL!$D160)</f>
        <v>0</v>
      </c>
      <c r="F160" s="20">
        <f>Model!$W$31*((drdp!C160+drdp!L160)*AMIL!$B160+(drdp!F160+drdp!O160)*AMIL!$C160+(drdp!I160+drdp!R160)*AMIL!$D160)</f>
        <v>0</v>
      </c>
      <c r="G160" s="20">
        <f>Model!$W$31*((drdp!D160+drdp!M160)*AMIL!$B160+(drdp!G160+drdp!P160)*AMIL!$C160+(drdp!J160+drdp!S160)*AMIL!$D160)</f>
        <v>0</v>
      </c>
      <c r="H160" s="18">
        <f>Model!$W$31*((drdp!B160)*AMIL!$B160+(drdp!E160)*AMIL!$C160+(drdp!H160)*AMIL!$D160)</f>
        <v>0</v>
      </c>
      <c r="I160" s="18">
        <f>Model!$W$31*((drdp!C160)*AMIL!$B160+(drdp!F160)*AMIL!$C160+(drdp!I160)*AMIL!$D160)</f>
        <v>0</v>
      </c>
      <c r="J160" s="18">
        <f>Model!$W$31*((drdp!D160)*AMIL!$B160+(drdp!G160)*AMIL!$C160+(drdp!J160)*AMIL!$D160)</f>
        <v>0</v>
      </c>
      <c r="K160" s="21">
        <f>SUM(E$3:E159)+H160</f>
        <v>0.99960847298582411</v>
      </c>
      <c r="L160" s="21">
        <f>SUM(F$3:F159)+I160</f>
        <v>-2.3587812165075559</v>
      </c>
      <c r="M160" s="21">
        <f>SUM(G$3:G159)+J160</f>
        <v>0</v>
      </c>
      <c r="N160" s="21"/>
      <c r="O160" s="21"/>
      <c r="P160" s="21"/>
      <c r="Q160" s="19">
        <f t="shared" si="13"/>
        <v>0.99921709926505109</v>
      </c>
      <c r="R160" s="19">
        <f t="shared" si="14"/>
        <v>5.5638488273488651</v>
      </c>
      <c r="S160" s="19">
        <f t="shared" si="15"/>
        <v>0</v>
      </c>
      <c r="T160" s="19">
        <f t="shared" si="16"/>
        <v>-2.3578576899407624</v>
      </c>
      <c r="U160" s="19">
        <f t="shared" si="17"/>
        <v>0</v>
      </c>
      <c r="V160" s="19">
        <f t="shared" si="18"/>
        <v>0</v>
      </c>
    </row>
    <row r="161" spans="1:23" x14ac:dyDescent="0.25">
      <c r="A161" s="26">
        <f>Wellpath!E161</f>
        <v>0</v>
      </c>
      <c r="B161" s="22">
        <v>0</v>
      </c>
      <c r="C161" s="22">
        <v>0</v>
      </c>
      <c r="D161" s="22">
        <f>SIN(Wellpath!L161) * SIN(Wellpath!O161) / (Bfield * COS(Dip))</f>
        <v>0</v>
      </c>
      <c r="E161" s="20">
        <f>Model!$W$31*((drdp!B161+drdp!K161)*AMIL!$B161+(drdp!E161+drdp!N161)*AMIL!$C161+(drdp!H161+drdp!Q161)*AMIL!$D161)</f>
        <v>0</v>
      </c>
      <c r="F161" s="20">
        <f>Model!$W$31*((drdp!C161+drdp!L161)*AMIL!$B161+(drdp!F161+drdp!O161)*AMIL!$C161+(drdp!I161+drdp!R161)*AMIL!$D161)</f>
        <v>0</v>
      </c>
      <c r="G161" s="20">
        <f>Model!$W$31*((drdp!D161+drdp!M161)*AMIL!$B161+(drdp!G161+drdp!P161)*AMIL!$C161+(drdp!J161+drdp!S161)*AMIL!$D161)</f>
        <v>0</v>
      </c>
      <c r="H161" s="18">
        <f>Model!$W$31*((drdp!B161)*AMIL!$B161+(drdp!E161)*AMIL!$C161+(drdp!H161)*AMIL!$D161)</f>
        <v>0</v>
      </c>
      <c r="I161" s="18">
        <f>Model!$W$31*((drdp!C161)*AMIL!$B161+(drdp!F161)*AMIL!$C161+(drdp!I161)*AMIL!$D161)</f>
        <v>0</v>
      </c>
      <c r="J161" s="18">
        <f>Model!$W$31*((drdp!D161)*AMIL!$B161+(drdp!G161)*AMIL!$C161+(drdp!J161)*AMIL!$D161)</f>
        <v>0</v>
      </c>
      <c r="K161" s="21">
        <f>SUM(E$3:E160)+H161</f>
        <v>0.99960847298582411</v>
      </c>
      <c r="L161" s="21">
        <f>SUM(F$3:F160)+I161</f>
        <v>-2.3587812165075559</v>
      </c>
      <c r="M161" s="21">
        <f>SUM(G$3:G160)+J161</f>
        <v>0</v>
      </c>
      <c r="N161" s="21"/>
      <c r="O161" s="21"/>
      <c r="P161" s="21"/>
      <c r="Q161" s="19">
        <f t="shared" si="13"/>
        <v>0.99921709926505109</v>
      </c>
      <c r="R161" s="19">
        <f t="shared" si="14"/>
        <v>5.5638488273488651</v>
      </c>
      <c r="S161" s="19">
        <f t="shared" si="15"/>
        <v>0</v>
      </c>
      <c r="T161" s="19">
        <f t="shared" si="16"/>
        <v>-2.3578576899407624</v>
      </c>
      <c r="U161" s="19">
        <f t="shared" si="17"/>
        <v>0</v>
      </c>
      <c r="V161" s="19">
        <f t="shared" si="18"/>
        <v>0</v>
      </c>
    </row>
    <row r="162" spans="1:23" x14ac:dyDescent="0.25">
      <c r="A162" s="26">
        <f>Wellpath!E162</f>
        <v>0</v>
      </c>
      <c r="B162" s="22">
        <v>0</v>
      </c>
      <c r="C162" s="22">
        <v>0</v>
      </c>
      <c r="D162" s="22">
        <f>SIN(Wellpath!L162) * SIN(Wellpath!O162) / (Bfield * COS(Dip))</f>
        <v>0</v>
      </c>
      <c r="E162" s="20">
        <f>Model!$W$31*((drdp!B162+drdp!K162)*AMIL!$B162+(drdp!E162+drdp!N162)*AMIL!$C162+(drdp!H162+drdp!Q162)*AMIL!$D162)</f>
        <v>0</v>
      </c>
      <c r="F162" s="20">
        <f>Model!$W$31*((drdp!C162+drdp!L162)*AMIL!$B162+(drdp!F162+drdp!O162)*AMIL!$C162+(drdp!I162+drdp!R162)*AMIL!$D162)</f>
        <v>0</v>
      </c>
      <c r="G162" s="20">
        <f>Model!$W$31*((drdp!D162+drdp!M162)*AMIL!$B162+(drdp!G162+drdp!P162)*AMIL!$C162+(drdp!J162+drdp!S162)*AMIL!$D162)</f>
        <v>0</v>
      </c>
      <c r="H162" s="18">
        <f>Model!$W$31*((drdp!B162)*AMIL!$B162+(drdp!E162)*AMIL!$C162+(drdp!H162)*AMIL!$D162)</f>
        <v>0</v>
      </c>
      <c r="I162" s="18">
        <f>Model!$W$31*((drdp!C162)*AMIL!$B162+(drdp!F162)*AMIL!$C162+(drdp!I162)*AMIL!$D162)</f>
        <v>0</v>
      </c>
      <c r="J162" s="18">
        <f>Model!$W$31*((drdp!D162)*AMIL!$B162+(drdp!G162)*AMIL!$C162+(drdp!J162)*AMIL!$D162)</f>
        <v>0</v>
      </c>
      <c r="K162" s="21">
        <f>SUM(E$3:E161)+H162</f>
        <v>0.99960847298582411</v>
      </c>
      <c r="L162" s="21">
        <f>SUM(F$3:F161)+I162</f>
        <v>-2.3587812165075559</v>
      </c>
      <c r="M162" s="21">
        <f>SUM(G$3:G161)+J162</f>
        <v>0</v>
      </c>
      <c r="N162" s="21"/>
      <c r="O162" s="21"/>
      <c r="P162" s="21"/>
      <c r="Q162" s="19">
        <f t="shared" si="13"/>
        <v>0.99921709926505109</v>
      </c>
      <c r="R162" s="19">
        <f t="shared" si="14"/>
        <v>5.5638488273488651</v>
      </c>
      <c r="S162" s="19">
        <f t="shared" si="15"/>
        <v>0</v>
      </c>
      <c r="T162" s="19">
        <f t="shared" si="16"/>
        <v>-2.3578576899407624</v>
      </c>
      <c r="U162" s="19">
        <f t="shared" si="17"/>
        <v>0</v>
      </c>
      <c r="V162" s="19">
        <f t="shared" si="18"/>
        <v>0</v>
      </c>
    </row>
    <row r="163" spans="1:23" x14ac:dyDescent="0.25">
      <c r="A163" s="26">
        <f>Wellpath!E163</f>
        <v>0</v>
      </c>
      <c r="B163" s="22">
        <v>0</v>
      </c>
      <c r="C163" s="22">
        <v>0</v>
      </c>
      <c r="D163" s="22">
        <f>SIN(Wellpath!L163) * SIN(Wellpath!O163) / (Bfield * COS(Dip))</f>
        <v>0</v>
      </c>
      <c r="E163" s="20">
        <f>Model!$W$31*((drdp!B163+drdp!K163)*AMIL!$B163+(drdp!E163+drdp!N163)*AMIL!$C163+(drdp!H163+drdp!Q163)*AMIL!$D163)</f>
        <v>0</v>
      </c>
      <c r="F163" s="20">
        <f>Model!$W$31*((drdp!C163+drdp!L163)*AMIL!$B163+(drdp!F163+drdp!O163)*AMIL!$C163+(drdp!I163+drdp!R163)*AMIL!$D163)</f>
        <v>0</v>
      </c>
      <c r="G163" s="20">
        <f>Model!$W$31*((drdp!D163+drdp!M163)*AMIL!$B163+(drdp!G163+drdp!P163)*AMIL!$C163+(drdp!J163+drdp!S163)*AMIL!$D163)</f>
        <v>0</v>
      </c>
      <c r="H163" s="18">
        <f>Model!$W$31*((drdp!B163)*AMIL!$B163+(drdp!E163)*AMIL!$C163+(drdp!H163)*AMIL!$D163)</f>
        <v>0</v>
      </c>
      <c r="I163" s="18">
        <f>Model!$W$31*((drdp!C163)*AMIL!$B163+(drdp!F163)*AMIL!$C163+(drdp!I163)*AMIL!$D163)</f>
        <v>0</v>
      </c>
      <c r="J163" s="18">
        <f>Model!$W$31*((drdp!D163)*AMIL!$B163+(drdp!G163)*AMIL!$C163+(drdp!J163)*AMIL!$D163)</f>
        <v>0</v>
      </c>
      <c r="K163" s="21">
        <f>SUM(E$3:E162)+H163</f>
        <v>0.99960847298582411</v>
      </c>
      <c r="L163" s="21">
        <f>SUM(F$3:F162)+I163</f>
        <v>-2.3587812165075559</v>
      </c>
      <c r="M163" s="21">
        <f>SUM(G$3:G162)+J163</f>
        <v>0</v>
      </c>
      <c r="N163" s="21"/>
      <c r="O163" s="21"/>
      <c r="P163" s="21"/>
      <c r="Q163" s="19">
        <f t="shared" si="13"/>
        <v>0.99921709926505109</v>
      </c>
      <c r="R163" s="19">
        <f t="shared" si="14"/>
        <v>5.5638488273488651</v>
      </c>
      <c r="S163" s="19">
        <f t="shared" si="15"/>
        <v>0</v>
      </c>
      <c r="T163" s="19">
        <f t="shared" si="16"/>
        <v>-2.3578576899407624</v>
      </c>
      <c r="U163" s="19">
        <f t="shared" si="17"/>
        <v>0</v>
      </c>
      <c r="V163" s="19">
        <f t="shared" si="18"/>
        <v>0</v>
      </c>
    </row>
    <row r="164" spans="1:23" x14ac:dyDescent="0.25">
      <c r="A164" s="26">
        <f>Wellpath!E164</f>
        <v>0</v>
      </c>
      <c r="B164" s="22">
        <v>0</v>
      </c>
      <c r="C164" s="22">
        <v>0</v>
      </c>
      <c r="D164" s="22">
        <f>SIN(Wellpath!L164) * SIN(Wellpath!O164) / (Bfield * COS(Dip))</f>
        <v>0</v>
      </c>
      <c r="E164" s="20">
        <f>Model!$W$31*((drdp!B164+drdp!K164)*AMIL!$B164+(drdp!E164+drdp!N164)*AMIL!$C164+(drdp!H164+drdp!Q164)*AMIL!$D164)</f>
        <v>0</v>
      </c>
      <c r="F164" s="20">
        <f>Model!$W$31*((drdp!C164+drdp!L164)*AMIL!$B164+(drdp!F164+drdp!O164)*AMIL!$C164+(drdp!I164+drdp!R164)*AMIL!$D164)</f>
        <v>0</v>
      </c>
      <c r="G164" s="20">
        <f>Model!$W$31*((drdp!D164+drdp!M164)*AMIL!$B164+(drdp!G164+drdp!P164)*AMIL!$C164+(drdp!J164+drdp!S164)*AMIL!$D164)</f>
        <v>0</v>
      </c>
      <c r="H164" s="18">
        <f>Model!$W$31*((drdp!B164)*AMIL!$B164+(drdp!E164)*AMIL!$C164+(drdp!H164)*AMIL!$D164)</f>
        <v>0</v>
      </c>
      <c r="I164" s="18">
        <f>Model!$W$31*((drdp!C164)*AMIL!$B164+(drdp!F164)*AMIL!$C164+(drdp!I164)*AMIL!$D164)</f>
        <v>0</v>
      </c>
      <c r="J164" s="18">
        <f>Model!$W$31*((drdp!D164)*AMIL!$B164+(drdp!G164)*AMIL!$C164+(drdp!J164)*AMIL!$D164)</f>
        <v>0</v>
      </c>
      <c r="K164" s="21">
        <f>SUM(E$3:E163)+H164</f>
        <v>0.99960847298582411</v>
      </c>
      <c r="L164" s="21">
        <f>SUM(F$3:F163)+I164</f>
        <v>-2.3587812165075559</v>
      </c>
      <c r="M164" s="21">
        <f>SUM(G$3:G163)+J164</f>
        <v>0</v>
      </c>
      <c r="N164" s="21"/>
      <c r="O164" s="21"/>
      <c r="P164" s="21"/>
      <c r="Q164" s="19">
        <f t="shared" si="13"/>
        <v>0.99921709926505109</v>
      </c>
      <c r="R164" s="19">
        <f t="shared" si="14"/>
        <v>5.5638488273488651</v>
      </c>
      <c r="S164" s="19">
        <f t="shared" si="15"/>
        <v>0</v>
      </c>
      <c r="T164" s="19">
        <f t="shared" si="16"/>
        <v>-2.3578576899407624</v>
      </c>
      <c r="U164" s="19">
        <f t="shared" si="17"/>
        <v>0</v>
      </c>
      <c r="V164" s="19">
        <f t="shared" si="18"/>
        <v>0</v>
      </c>
    </row>
    <row r="165" spans="1:23" x14ac:dyDescent="0.25">
      <c r="A165" s="26">
        <f>Wellpath!E165</f>
        <v>0</v>
      </c>
      <c r="B165" s="22">
        <v>0</v>
      </c>
      <c r="C165" s="22">
        <v>0</v>
      </c>
      <c r="D165" s="22">
        <f>SIN(Wellpath!L165) * SIN(Wellpath!O165) / (Bfield * COS(Dip))</f>
        <v>0</v>
      </c>
      <c r="E165" s="20">
        <f>Model!$W$31*((drdp!B165+drdp!K165)*AMIL!$B165+(drdp!E165+drdp!N165)*AMIL!$C165+(drdp!H165+drdp!Q165)*AMIL!$D165)</f>
        <v>0</v>
      </c>
      <c r="F165" s="20">
        <f>Model!$W$31*((drdp!C165+drdp!L165)*AMIL!$B165+(drdp!F165+drdp!O165)*AMIL!$C165+(drdp!I165+drdp!R165)*AMIL!$D165)</f>
        <v>0</v>
      </c>
      <c r="G165" s="20">
        <f>Model!$W$31*((drdp!D165+drdp!M165)*AMIL!$B165+(drdp!G165+drdp!P165)*AMIL!$C165+(drdp!J165+drdp!S165)*AMIL!$D165)</f>
        <v>0</v>
      </c>
      <c r="H165" s="18">
        <f>Model!$W$31*((drdp!B165)*AMIL!$B165+(drdp!E165)*AMIL!$C165+(drdp!H165)*AMIL!$D165)</f>
        <v>0</v>
      </c>
      <c r="I165" s="18">
        <f>Model!$W$31*((drdp!C165)*AMIL!$B165+(drdp!F165)*AMIL!$C165+(drdp!I165)*AMIL!$D165)</f>
        <v>0</v>
      </c>
      <c r="J165" s="18">
        <f>Model!$W$31*((drdp!D165)*AMIL!$B165+(drdp!G165)*AMIL!$C165+(drdp!J165)*AMIL!$D165)</f>
        <v>0</v>
      </c>
      <c r="K165" s="21">
        <f>SUM(E$3:E164)+H165</f>
        <v>0.99960847298582411</v>
      </c>
      <c r="L165" s="21">
        <f>SUM(F$3:F164)+I165</f>
        <v>-2.3587812165075559</v>
      </c>
      <c r="M165" s="21">
        <f>SUM(G$3:G164)+J165</f>
        <v>0</v>
      </c>
      <c r="N165" s="21"/>
      <c r="O165" s="21"/>
      <c r="P165" s="21"/>
      <c r="Q165" s="19">
        <f t="shared" si="13"/>
        <v>0.99921709926505109</v>
      </c>
      <c r="R165" s="19">
        <f t="shared" si="14"/>
        <v>5.5638488273488651</v>
      </c>
      <c r="S165" s="19">
        <f t="shared" si="15"/>
        <v>0</v>
      </c>
      <c r="T165" s="19">
        <f t="shared" si="16"/>
        <v>-2.3578576899407624</v>
      </c>
      <c r="U165" s="19">
        <f t="shared" si="17"/>
        <v>0</v>
      </c>
      <c r="V165" s="19">
        <f t="shared" si="18"/>
        <v>0</v>
      </c>
    </row>
    <row r="166" spans="1:23" x14ac:dyDescent="0.25">
      <c r="A166" s="26">
        <f>Wellpath!E166</f>
        <v>0</v>
      </c>
      <c r="B166" s="22">
        <v>0</v>
      </c>
      <c r="C166" s="22">
        <v>0</v>
      </c>
      <c r="D166" s="22">
        <f>SIN(Wellpath!L166) * SIN(Wellpath!O166) / (Bfield * COS(Dip))</f>
        <v>0</v>
      </c>
      <c r="E166" s="20">
        <f>Model!$W$31*((drdp!B166+drdp!K166)*AMIL!$B166+(drdp!E166+drdp!N166)*AMIL!$C166+(drdp!H166+drdp!Q166)*AMIL!$D166)</f>
        <v>0</v>
      </c>
      <c r="F166" s="20">
        <f>Model!$W$31*((drdp!C166+drdp!L166)*AMIL!$B166+(drdp!F166+drdp!O166)*AMIL!$C166+(drdp!I166+drdp!R166)*AMIL!$D166)</f>
        <v>0</v>
      </c>
      <c r="G166" s="20">
        <f>Model!$W$31*((drdp!D166+drdp!M166)*AMIL!$B166+(drdp!G166+drdp!P166)*AMIL!$C166+(drdp!J166+drdp!S166)*AMIL!$D166)</f>
        <v>0</v>
      </c>
      <c r="H166" s="18">
        <f>Model!$W$31*((drdp!B166)*AMIL!$B166+(drdp!E166)*AMIL!$C166+(drdp!H166)*AMIL!$D166)</f>
        <v>0</v>
      </c>
      <c r="I166" s="18">
        <f>Model!$W$31*((drdp!C166)*AMIL!$B166+(drdp!F166)*AMIL!$C166+(drdp!I166)*AMIL!$D166)</f>
        <v>0</v>
      </c>
      <c r="J166" s="18">
        <f>Model!$W$31*((drdp!D166)*AMIL!$B166+(drdp!G166)*AMIL!$C166+(drdp!J166)*AMIL!$D166)</f>
        <v>0</v>
      </c>
      <c r="K166" s="21">
        <f>SUM(E$3:E165)+H166</f>
        <v>0.99960847298582411</v>
      </c>
      <c r="L166" s="21">
        <f>SUM(F$3:F165)+I166</f>
        <v>-2.3587812165075559</v>
      </c>
      <c r="M166" s="21">
        <f>SUM(G$3:G165)+J166</f>
        <v>0</v>
      </c>
      <c r="N166" s="21"/>
      <c r="O166" s="21"/>
      <c r="P166" s="21"/>
      <c r="Q166" s="19">
        <f t="shared" si="13"/>
        <v>0.99921709926505109</v>
      </c>
      <c r="R166" s="19">
        <f t="shared" si="14"/>
        <v>5.5638488273488651</v>
      </c>
      <c r="S166" s="19">
        <f t="shared" si="15"/>
        <v>0</v>
      </c>
      <c r="T166" s="19">
        <f t="shared" si="16"/>
        <v>-2.3578576899407624</v>
      </c>
      <c r="U166" s="19">
        <f t="shared" si="17"/>
        <v>0</v>
      </c>
      <c r="V166" s="19">
        <f t="shared" si="18"/>
        <v>0</v>
      </c>
    </row>
    <row r="167" spans="1:23" x14ac:dyDescent="0.25">
      <c r="A167" s="26">
        <f>Wellpath!E167</f>
        <v>0</v>
      </c>
      <c r="B167" s="22">
        <v>0</v>
      </c>
      <c r="C167" s="22">
        <v>0</v>
      </c>
      <c r="D167" s="22">
        <f>SIN(Wellpath!L167) * SIN(Wellpath!O167) / (Bfield * COS(Dip))</f>
        <v>0</v>
      </c>
      <c r="E167" s="20">
        <f>Model!$W$31*((drdp!B167+drdp!K167)*AMIL!$B167+(drdp!E167+drdp!N167)*AMIL!$C167+(drdp!H167+drdp!Q167)*AMIL!$D167)</f>
        <v>0</v>
      </c>
      <c r="F167" s="20">
        <f>Model!$W$31*((drdp!C167+drdp!L167)*AMIL!$B167+(drdp!F167+drdp!O167)*AMIL!$C167+(drdp!I167+drdp!R167)*AMIL!$D167)</f>
        <v>0</v>
      </c>
      <c r="G167" s="20">
        <f>Model!$W$31*((drdp!D167+drdp!M167)*AMIL!$B167+(drdp!G167+drdp!P167)*AMIL!$C167+(drdp!J167+drdp!S167)*AMIL!$D167)</f>
        <v>0</v>
      </c>
      <c r="H167" s="18">
        <f>Model!$W$31*((drdp!B167)*AMIL!$B167+(drdp!E167)*AMIL!$C167+(drdp!H167)*AMIL!$D167)</f>
        <v>0</v>
      </c>
      <c r="I167" s="18">
        <f>Model!$W$31*((drdp!C167)*AMIL!$B167+(drdp!F167)*AMIL!$C167+(drdp!I167)*AMIL!$D167)</f>
        <v>0</v>
      </c>
      <c r="J167" s="18">
        <f>Model!$W$31*((drdp!D167)*AMIL!$B167+(drdp!G167)*AMIL!$C167+(drdp!J167)*AMIL!$D167)</f>
        <v>0</v>
      </c>
      <c r="K167" s="21">
        <f>SUM(E$3:E166)+H167</f>
        <v>0.99960847298582411</v>
      </c>
      <c r="L167" s="21">
        <f>SUM(F$3:F166)+I167</f>
        <v>-2.3587812165075559</v>
      </c>
      <c r="M167" s="21">
        <f>SUM(G$3:G166)+J167</f>
        <v>0</v>
      </c>
      <c r="N167" s="21"/>
      <c r="O167" s="21"/>
      <c r="P167" s="21"/>
      <c r="Q167" s="19">
        <f t="shared" si="13"/>
        <v>0.99921709926505109</v>
      </c>
      <c r="R167" s="19">
        <f t="shared" si="14"/>
        <v>5.5638488273488651</v>
      </c>
      <c r="S167" s="19">
        <f t="shared" si="15"/>
        <v>0</v>
      </c>
      <c r="T167" s="19">
        <f t="shared" si="16"/>
        <v>-2.3578576899407624</v>
      </c>
      <c r="U167" s="19">
        <f t="shared" si="17"/>
        <v>0</v>
      </c>
      <c r="V167" s="19">
        <f t="shared" si="18"/>
        <v>0</v>
      </c>
    </row>
    <row r="168" spans="1:23" x14ac:dyDescent="0.25">
      <c r="A168" s="26">
        <f>Wellpath!E168</f>
        <v>0</v>
      </c>
      <c r="B168" s="22">
        <v>0</v>
      </c>
      <c r="C168" s="22">
        <v>0</v>
      </c>
      <c r="D168" s="22">
        <f>SIN(Wellpath!L168) * SIN(Wellpath!O168) / (Bfield * COS(Dip))</f>
        <v>0</v>
      </c>
      <c r="E168" s="20">
        <f>Model!$W$31*((drdp!B168+drdp!K168)*AMIL!$B168+(drdp!E168+drdp!N168)*AMIL!$C168+(drdp!H168+drdp!Q168)*AMIL!$D168)</f>
        <v>0</v>
      </c>
      <c r="F168" s="20">
        <f>Model!$W$31*((drdp!C168+drdp!L168)*AMIL!$B168+(drdp!F168+drdp!O168)*AMIL!$C168+(drdp!I168+drdp!R168)*AMIL!$D168)</f>
        <v>0</v>
      </c>
      <c r="G168" s="20">
        <f>Model!$W$31*((drdp!D168+drdp!M168)*AMIL!$B168+(drdp!G168+drdp!P168)*AMIL!$C168+(drdp!J168+drdp!S168)*AMIL!$D168)</f>
        <v>0</v>
      </c>
      <c r="H168" s="18">
        <f>Model!$W$31*((drdp!B168)*AMIL!$B168+(drdp!E168)*AMIL!$C168+(drdp!H168)*AMIL!$D168)</f>
        <v>0</v>
      </c>
      <c r="I168" s="18">
        <f>Model!$W$31*((drdp!C168)*AMIL!$B168+(drdp!F168)*AMIL!$C168+(drdp!I168)*AMIL!$D168)</f>
        <v>0</v>
      </c>
      <c r="J168" s="18">
        <f>Model!$W$31*((drdp!D168)*AMIL!$B168+(drdp!G168)*AMIL!$C168+(drdp!J168)*AMIL!$D168)</f>
        <v>0</v>
      </c>
      <c r="K168" s="21">
        <f>SUM(E$3:E167)+H168</f>
        <v>0.99960847298582411</v>
      </c>
      <c r="L168" s="21">
        <f>SUM(F$3:F167)+I168</f>
        <v>-2.3587812165075559</v>
      </c>
      <c r="M168" s="21">
        <f>SUM(G$3:G167)+J168</f>
        <v>0</v>
      </c>
      <c r="N168" s="21"/>
      <c r="O168" s="21"/>
      <c r="P168" s="21"/>
      <c r="Q168" s="19">
        <f t="shared" si="13"/>
        <v>0.99921709926505109</v>
      </c>
      <c r="R168" s="19">
        <f t="shared" si="14"/>
        <v>5.5638488273488651</v>
      </c>
      <c r="S168" s="19">
        <f t="shared" si="15"/>
        <v>0</v>
      </c>
      <c r="T168" s="19">
        <f t="shared" si="16"/>
        <v>-2.3578576899407624</v>
      </c>
      <c r="U168" s="19">
        <f t="shared" si="17"/>
        <v>0</v>
      </c>
      <c r="V168" s="19">
        <f t="shared" si="18"/>
        <v>0</v>
      </c>
    </row>
    <row r="169" spans="1:23" x14ac:dyDescent="0.25">
      <c r="A169" s="26">
        <f>Wellpath!E169</f>
        <v>0</v>
      </c>
      <c r="B169" s="22">
        <v>0</v>
      </c>
      <c r="C169" s="22">
        <v>0</v>
      </c>
      <c r="D169" s="22">
        <f>SIN(Wellpath!L169) * SIN(Wellpath!O169) / (Bfield * COS(Dip))</f>
        <v>0</v>
      </c>
      <c r="E169" s="20">
        <f>Model!$W$31*((drdp!B169+drdp!K169)*AMIL!$B169+(drdp!E169+drdp!N169)*AMIL!$C169+(drdp!H169+drdp!Q169)*AMIL!$D169)</f>
        <v>0</v>
      </c>
      <c r="F169" s="20">
        <f>Model!$W$31*((drdp!C169+drdp!L169)*AMIL!$B169+(drdp!F169+drdp!O169)*AMIL!$C169+(drdp!I169+drdp!R169)*AMIL!$D169)</f>
        <v>0</v>
      </c>
      <c r="G169" s="20">
        <f>Model!$W$31*((drdp!D169+drdp!M169)*AMIL!$B169+(drdp!G169+drdp!P169)*AMIL!$C169+(drdp!J169+drdp!S169)*AMIL!$D169)</f>
        <v>0</v>
      </c>
      <c r="H169" s="18">
        <f>Model!$W$31*((drdp!B169)*AMIL!$B169+(drdp!E169)*AMIL!$C169+(drdp!H169)*AMIL!$D169)</f>
        <v>0</v>
      </c>
      <c r="I169" s="18">
        <f>Model!$W$31*((drdp!C169)*AMIL!$B169+(drdp!F169)*AMIL!$C169+(drdp!I169)*AMIL!$D169)</f>
        <v>0</v>
      </c>
      <c r="J169" s="18">
        <f>Model!$W$31*((drdp!D169)*AMIL!$B169+(drdp!G169)*AMIL!$C169+(drdp!J169)*AMIL!$D169)</f>
        <v>0</v>
      </c>
      <c r="K169" s="21">
        <f>SUM(E$3:E168)+H169</f>
        <v>0.99960847298582411</v>
      </c>
      <c r="L169" s="21">
        <f>SUM(F$3:F168)+I169</f>
        <v>-2.3587812165075559</v>
      </c>
      <c r="M169" s="21">
        <f>SUM(G$3:G168)+J169</f>
        <v>0</v>
      </c>
      <c r="N169" s="21"/>
      <c r="O169" s="21"/>
      <c r="P169" s="21"/>
      <c r="Q169" s="19">
        <f t="shared" si="13"/>
        <v>0.99921709926505109</v>
      </c>
      <c r="R169" s="19">
        <f t="shared" si="14"/>
        <v>5.5638488273488651</v>
      </c>
      <c r="S169" s="19">
        <f t="shared" si="15"/>
        <v>0</v>
      </c>
      <c r="T169" s="19">
        <f t="shared" si="16"/>
        <v>-2.3578576899407624</v>
      </c>
      <c r="U169" s="19">
        <f t="shared" si="17"/>
        <v>0</v>
      </c>
      <c r="V169" s="19">
        <f t="shared" si="18"/>
        <v>0</v>
      </c>
    </row>
    <row r="170" spans="1:23" x14ac:dyDescent="0.25">
      <c r="A170" s="26">
        <f>Wellpath!E170</f>
        <v>0</v>
      </c>
      <c r="B170" s="22">
        <v>0</v>
      </c>
      <c r="C170" s="22">
        <v>0</v>
      </c>
      <c r="D170" s="22">
        <f>SIN(Wellpath!L170) * SIN(Wellpath!O170) / (Bfield * COS(Dip))</f>
        <v>0</v>
      </c>
      <c r="E170" s="20">
        <f>Model!$W$31*((drdp!B170+drdp!K170)*AMIL!$B170+(drdp!E170+drdp!N170)*AMIL!$C170+(drdp!H170+drdp!Q170)*AMIL!$D170)</f>
        <v>0</v>
      </c>
      <c r="F170" s="20">
        <f>Model!$W$31*((drdp!C170+drdp!L170)*AMIL!$B170+(drdp!F170+drdp!O170)*AMIL!$C170+(drdp!I170+drdp!R170)*AMIL!$D170)</f>
        <v>0</v>
      </c>
      <c r="G170" s="20">
        <f>Model!$W$31*((drdp!D170+drdp!M170)*AMIL!$B170+(drdp!G170+drdp!P170)*AMIL!$C170+(drdp!J170+drdp!S170)*AMIL!$D170)</f>
        <v>0</v>
      </c>
      <c r="H170" s="18">
        <f>Model!$W$31*((drdp!B170)*AMIL!$B170+(drdp!E170)*AMIL!$C170+(drdp!H170)*AMIL!$D170)</f>
        <v>0</v>
      </c>
      <c r="I170" s="18">
        <f>Model!$W$31*((drdp!C170)*AMIL!$B170+(drdp!F170)*AMIL!$C170+(drdp!I170)*AMIL!$D170)</f>
        <v>0</v>
      </c>
      <c r="J170" s="18">
        <f>Model!$W$31*((drdp!D170)*AMIL!$B170+(drdp!G170)*AMIL!$C170+(drdp!J170)*AMIL!$D170)</f>
        <v>0</v>
      </c>
      <c r="K170" s="21">
        <f>SUM(E$3:E169)+H170</f>
        <v>0.99960847298582411</v>
      </c>
      <c r="L170" s="21">
        <f>SUM(F$3:F169)+I170</f>
        <v>-2.3587812165075559</v>
      </c>
      <c r="M170" s="21">
        <f>SUM(G$3:G169)+J170</f>
        <v>0</v>
      </c>
      <c r="N170" s="21"/>
      <c r="O170" s="21"/>
      <c r="P170" s="21"/>
      <c r="Q170" s="19">
        <f t="shared" si="13"/>
        <v>0.99921709926505109</v>
      </c>
      <c r="R170" s="19">
        <f t="shared" si="14"/>
        <v>5.5638488273488651</v>
      </c>
      <c r="S170" s="19">
        <f t="shared" si="15"/>
        <v>0</v>
      </c>
      <c r="T170" s="19">
        <f t="shared" si="16"/>
        <v>-2.3578576899407624</v>
      </c>
      <c r="U170" s="19">
        <f t="shared" si="17"/>
        <v>0</v>
      </c>
      <c r="V170" s="19">
        <f t="shared" si="18"/>
        <v>0</v>
      </c>
    </row>
    <row r="171" spans="1:23" x14ac:dyDescent="0.25">
      <c r="A171" s="26">
        <f>Wellpath!E171</f>
        <v>0</v>
      </c>
      <c r="B171" s="22">
        <v>0</v>
      </c>
      <c r="C171" s="22">
        <v>0</v>
      </c>
      <c r="D171" s="22">
        <f>SIN(Wellpath!L171) * SIN(Wellpath!O171) / (Bfield * COS(Dip))</f>
        <v>0</v>
      </c>
      <c r="E171" s="20">
        <f>Model!$W$31*((drdp!B171+drdp!K171)*AMIL!$B171+(drdp!E171+drdp!N171)*AMIL!$C171+(drdp!H171+drdp!Q171)*AMIL!$D171)</f>
        <v>0</v>
      </c>
      <c r="F171" s="20">
        <f>Model!$W$31*((drdp!C171+drdp!L171)*AMIL!$B171+(drdp!F171+drdp!O171)*AMIL!$C171+(drdp!I171+drdp!R171)*AMIL!$D171)</f>
        <v>0</v>
      </c>
      <c r="G171" s="20">
        <f>Model!$W$31*((drdp!D171+drdp!M171)*AMIL!$B171+(drdp!G171+drdp!P171)*AMIL!$C171+(drdp!J171+drdp!S171)*AMIL!$D171)</f>
        <v>0</v>
      </c>
      <c r="H171" s="18">
        <f>Model!$W$31*((drdp!B171)*AMIL!$B171+(drdp!E171)*AMIL!$C171+(drdp!H171)*AMIL!$D171)</f>
        <v>0</v>
      </c>
      <c r="I171" s="18">
        <f>Model!$W$31*((drdp!C171)*AMIL!$B171+(drdp!F171)*AMIL!$C171+(drdp!I171)*AMIL!$D171)</f>
        <v>0</v>
      </c>
      <c r="J171" s="18">
        <f>Model!$W$31*((drdp!D171)*AMIL!$B171+(drdp!G171)*AMIL!$C171+(drdp!J171)*AMIL!$D171)</f>
        <v>0</v>
      </c>
      <c r="K171" s="21">
        <f>SUM(E$3:E170)+H171</f>
        <v>0.99960847298582411</v>
      </c>
      <c r="L171" s="21">
        <f>SUM(F$3:F170)+I171</f>
        <v>-2.3587812165075559</v>
      </c>
      <c r="M171" s="21">
        <f>SUM(G$3:G170)+J171</f>
        <v>0</v>
      </c>
      <c r="N171" s="21"/>
      <c r="O171" s="21"/>
      <c r="P171" s="21"/>
      <c r="Q171" s="19">
        <f t="shared" si="13"/>
        <v>0.99921709926505109</v>
      </c>
      <c r="R171" s="19">
        <f t="shared" si="14"/>
        <v>5.5638488273488651</v>
      </c>
      <c r="S171" s="19">
        <f t="shared" si="15"/>
        <v>0</v>
      </c>
      <c r="T171" s="19">
        <f t="shared" si="16"/>
        <v>-2.3578576899407624</v>
      </c>
      <c r="U171" s="19">
        <f t="shared" si="17"/>
        <v>0</v>
      </c>
      <c r="V171" s="19">
        <f t="shared" si="18"/>
        <v>0</v>
      </c>
    </row>
    <row r="172" spans="1:23" x14ac:dyDescent="0.25">
      <c r="A172" s="26">
        <f>Wellpath!E172</f>
        <v>0</v>
      </c>
      <c r="B172" s="22">
        <v>0</v>
      </c>
      <c r="C172" s="22">
        <v>0</v>
      </c>
      <c r="D172" s="22">
        <f>SIN(Wellpath!L172) * SIN(Wellpath!O172) / (Bfield * COS(Dip))</f>
        <v>0</v>
      </c>
      <c r="E172" s="20">
        <f>Model!$W$31*((drdp!B172+drdp!K172)*AMIL!$B172+(drdp!E172+drdp!N172)*AMIL!$C172+(drdp!H172+drdp!Q172)*AMIL!$D172)</f>
        <v>0</v>
      </c>
      <c r="F172" s="20">
        <f>Model!$W$31*((drdp!C172+drdp!L172)*AMIL!$B172+(drdp!F172+drdp!O172)*AMIL!$C172+(drdp!I172+drdp!R172)*AMIL!$D172)</f>
        <v>0</v>
      </c>
      <c r="G172" s="20">
        <f>Model!$W$31*((drdp!D172+drdp!M172)*AMIL!$B172+(drdp!G172+drdp!P172)*AMIL!$C172+(drdp!J172+drdp!S172)*AMIL!$D172)</f>
        <v>0</v>
      </c>
      <c r="H172" s="18">
        <f>Model!$W$31*((drdp!B172)*AMIL!$B172+(drdp!E172)*AMIL!$C172+(drdp!H172)*AMIL!$D172)</f>
        <v>0</v>
      </c>
      <c r="I172" s="18">
        <f>Model!$W$31*((drdp!C172)*AMIL!$B172+(drdp!F172)*AMIL!$C172+(drdp!I172)*AMIL!$D172)</f>
        <v>0</v>
      </c>
      <c r="J172" s="18">
        <f>Model!$W$31*((drdp!D172)*AMIL!$B172+(drdp!G172)*AMIL!$C172+(drdp!J172)*AMIL!$D172)</f>
        <v>0</v>
      </c>
      <c r="K172" s="21">
        <f>SUM(E$3:E171)+H172</f>
        <v>0.99960847298582411</v>
      </c>
      <c r="L172" s="21">
        <f>SUM(F$3:F171)+I172</f>
        <v>-2.3587812165075559</v>
      </c>
      <c r="M172" s="21">
        <f>SUM(G$3:G171)+J172</f>
        <v>0</v>
      </c>
      <c r="N172" s="21"/>
      <c r="O172" s="21"/>
      <c r="P172" s="21"/>
      <c r="Q172" s="19">
        <f t="shared" si="13"/>
        <v>0.99921709926505109</v>
      </c>
      <c r="R172" s="19">
        <f t="shared" si="14"/>
        <v>5.5638488273488651</v>
      </c>
      <c r="S172" s="19">
        <f t="shared" si="15"/>
        <v>0</v>
      </c>
      <c r="T172" s="19">
        <f t="shared" si="16"/>
        <v>-2.3578576899407624</v>
      </c>
      <c r="U172" s="19">
        <f t="shared" si="17"/>
        <v>0</v>
      </c>
      <c r="V172" s="19">
        <f t="shared" si="18"/>
        <v>0</v>
      </c>
    </row>
    <row r="173" spans="1:23" x14ac:dyDescent="0.25">
      <c r="A173" s="26">
        <f>Wellpath!E173</f>
        <v>0</v>
      </c>
      <c r="B173" s="22">
        <v>0</v>
      </c>
      <c r="C173" s="22">
        <v>0</v>
      </c>
      <c r="D173" s="22">
        <f>SIN(Wellpath!L173) * SIN(Wellpath!O173) / (Bfield * COS(Dip))</f>
        <v>0</v>
      </c>
      <c r="E173" s="20">
        <f>Model!$W$31*((drdp!B173+drdp!K173)*AMIL!$B173+(drdp!E173+drdp!N173)*AMIL!$C173+(drdp!H173+drdp!Q173)*AMIL!$D173)</f>
        <v>0</v>
      </c>
      <c r="F173" s="20">
        <f>Model!$W$31*((drdp!C173+drdp!L173)*AMIL!$B173+(drdp!F173+drdp!O173)*AMIL!$C173+(drdp!I173+drdp!R173)*AMIL!$D173)</f>
        <v>0</v>
      </c>
      <c r="G173" s="20">
        <f>Model!$W$31*((drdp!D173+drdp!M173)*AMIL!$B173+(drdp!G173+drdp!P173)*AMIL!$C173+(drdp!J173+drdp!S173)*AMIL!$D173)</f>
        <v>0</v>
      </c>
      <c r="H173" s="18">
        <f>Model!$W$31*((drdp!B173)*AMIL!$B173+(drdp!E173)*AMIL!$C173+(drdp!H173)*AMIL!$D173)</f>
        <v>0</v>
      </c>
      <c r="I173" s="18">
        <f>Model!$W$31*((drdp!C173)*AMIL!$B173+(drdp!F173)*AMIL!$C173+(drdp!I173)*AMIL!$D173)</f>
        <v>0</v>
      </c>
      <c r="J173" s="18">
        <f>Model!$W$31*((drdp!D173)*AMIL!$B173+(drdp!G173)*AMIL!$C173+(drdp!J173)*AMIL!$D173)</f>
        <v>0</v>
      </c>
      <c r="K173" s="21">
        <f>SUM(E$3:E172)+H173</f>
        <v>0.99960847298582411</v>
      </c>
      <c r="L173" s="21">
        <f>SUM(F$3:F172)+I173</f>
        <v>-2.3587812165075559</v>
      </c>
      <c r="M173" s="21">
        <f>SUM(G$3:G172)+J173</f>
        <v>0</v>
      </c>
      <c r="N173" s="21"/>
      <c r="O173" s="21"/>
      <c r="P173" s="21"/>
      <c r="Q173" s="19">
        <f t="shared" si="13"/>
        <v>0.99921709926505109</v>
      </c>
      <c r="R173" s="19">
        <f t="shared" si="14"/>
        <v>5.5638488273488651</v>
      </c>
      <c r="S173" s="19">
        <f t="shared" si="15"/>
        <v>0</v>
      </c>
      <c r="T173" s="19">
        <f t="shared" si="16"/>
        <v>-2.3578576899407624</v>
      </c>
      <c r="U173" s="19">
        <f t="shared" si="17"/>
        <v>0</v>
      </c>
      <c r="V173" s="19">
        <f t="shared" si="18"/>
        <v>0</v>
      </c>
      <c r="W173" s="10" t="s">
        <v>62</v>
      </c>
    </row>
    <row r="174" spans="1:23" x14ac:dyDescent="0.25">
      <c r="A174" s="26">
        <f>Wellpath!E174</f>
        <v>0</v>
      </c>
      <c r="B174" s="22">
        <v>0</v>
      </c>
      <c r="C174" s="22">
        <v>0</v>
      </c>
      <c r="D174" s="22">
        <f>SIN(Wellpath!L174) * SIN(Wellpath!O174) / (Bfield * COS(Dip))</f>
        <v>0</v>
      </c>
      <c r="E174" s="20">
        <f>Model!$W$31*((drdp!B174+drdp!K174)*AMIL!$B174+(drdp!E174+drdp!N174)*AMIL!$C174+(drdp!H174+drdp!Q174)*AMIL!$D174)</f>
        <v>0</v>
      </c>
      <c r="F174" s="20">
        <f>Model!$W$31*((drdp!C174+drdp!L174)*AMIL!$B174+(drdp!F174+drdp!O174)*AMIL!$C174+(drdp!I174+drdp!R174)*AMIL!$D174)</f>
        <v>0</v>
      </c>
      <c r="G174" s="20">
        <f>Model!$W$31*((drdp!D174+drdp!M174)*AMIL!$B174+(drdp!G174+drdp!P174)*AMIL!$C174+(drdp!J174+drdp!S174)*AMIL!$D174)</f>
        <v>0</v>
      </c>
      <c r="H174" s="18">
        <f>Model!$W$31*((drdp!B174)*AMIL!$B174+(drdp!E174)*AMIL!$C174+(drdp!H174)*AMIL!$D174)</f>
        <v>0</v>
      </c>
      <c r="I174" s="18">
        <f>Model!$W$31*((drdp!C174)*AMIL!$B174+(drdp!F174)*AMIL!$C174+(drdp!I174)*AMIL!$D174)</f>
        <v>0</v>
      </c>
      <c r="J174" s="18">
        <f>Model!$W$31*((drdp!D174)*AMIL!$B174+(drdp!G174)*AMIL!$C174+(drdp!J174)*AMIL!$D174)</f>
        <v>0</v>
      </c>
      <c r="K174" s="21">
        <f>SUM(E$3:E173)+H174</f>
        <v>0.99960847298582411</v>
      </c>
      <c r="L174" s="21">
        <f>SUM(F$3:F173)+I174</f>
        <v>-2.3587812165075559</v>
      </c>
      <c r="M174" s="21">
        <f>SUM(G$3:G173)+J174</f>
        <v>0</v>
      </c>
      <c r="N174" s="21"/>
      <c r="O174" s="21"/>
      <c r="P174" s="21"/>
      <c r="Q174" s="19">
        <f t="shared" si="13"/>
        <v>0.99921709926505109</v>
      </c>
      <c r="R174" s="19">
        <f t="shared" si="14"/>
        <v>5.5638488273488651</v>
      </c>
      <c r="S174" s="19">
        <f t="shared" si="15"/>
        <v>0</v>
      </c>
      <c r="T174" s="19">
        <f t="shared" si="16"/>
        <v>-2.3578576899407624</v>
      </c>
      <c r="U174" s="19">
        <f t="shared" si="17"/>
        <v>0</v>
      </c>
      <c r="V174" s="19">
        <f t="shared" si="18"/>
        <v>0</v>
      </c>
    </row>
    <row r="175" spans="1:23" x14ac:dyDescent="0.25">
      <c r="A175" s="26">
        <f>Wellpath!E175</f>
        <v>0</v>
      </c>
      <c r="B175" s="22">
        <v>0</v>
      </c>
      <c r="C175" s="22">
        <v>0</v>
      </c>
      <c r="D175" s="22">
        <f>SIN(Wellpath!L175) * SIN(Wellpath!O175) / (Bfield * COS(Dip))</f>
        <v>0</v>
      </c>
      <c r="E175" s="20">
        <f>Model!$W$31*((drdp!B175+drdp!K175)*AMIL!$B175+(drdp!E175+drdp!N175)*AMIL!$C175+(drdp!H175+drdp!Q175)*AMIL!$D175)</f>
        <v>0</v>
      </c>
      <c r="F175" s="20">
        <f>Model!$W$31*((drdp!C175+drdp!L175)*AMIL!$B175+(drdp!F175+drdp!O175)*AMIL!$C175+(drdp!I175+drdp!R175)*AMIL!$D175)</f>
        <v>0</v>
      </c>
      <c r="G175" s="20">
        <f>Model!$W$31*((drdp!D175+drdp!M175)*AMIL!$B175+(drdp!G175+drdp!P175)*AMIL!$C175+(drdp!J175+drdp!S175)*AMIL!$D175)</f>
        <v>0</v>
      </c>
      <c r="H175" s="18">
        <f>Model!$W$31*((drdp!B175)*AMIL!$B175+(drdp!E175)*AMIL!$C175+(drdp!H175)*AMIL!$D175)</f>
        <v>0</v>
      </c>
      <c r="I175" s="18">
        <f>Model!$W$31*((drdp!C175)*AMIL!$B175+(drdp!F175)*AMIL!$C175+(drdp!I175)*AMIL!$D175)</f>
        <v>0</v>
      </c>
      <c r="J175" s="18">
        <f>Model!$W$31*((drdp!D175)*AMIL!$B175+(drdp!G175)*AMIL!$C175+(drdp!J175)*AMIL!$D175)</f>
        <v>0</v>
      </c>
      <c r="K175" s="21">
        <f>SUM(E$3:E174)+H175</f>
        <v>0.99960847298582411</v>
      </c>
      <c r="L175" s="21">
        <f>SUM(F$3:F174)+I175</f>
        <v>-2.3587812165075559</v>
      </c>
      <c r="M175" s="21">
        <f>SUM(G$3:G174)+J175</f>
        <v>0</v>
      </c>
      <c r="N175" s="21"/>
      <c r="O175" s="21"/>
      <c r="P175" s="21"/>
      <c r="Q175" s="19">
        <f t="shared" si="13"/>
        <v>0.99921709926505109</v>
      </c>
      <c r="R175" s="19">
        <f t="shared" si="14"/>
        <v>5.5638488273488651</v>
      </c>
      <c r="S175" s="19">
        <f t="shared" si="15"/>
        <v>0</v>
      </c>
      <c r="T175" s="19">
        <f t="shared" si="16"/>
        <v>-2.3578576899407624</v>
      </c>
      <c r="U175" s="19">
        <f t="shared" si="17"/>
        <v>0</v>
      </c>
      <c r="V175" s="19">
        <f t="shared" si="18"/>
        <v>0</v>
      </c>
    </row>
    <row r="176" spans="1:23" x14ac:dyDescent="0.25">
      <c r="A176" s="26">
        <f>Wellpath!E176</f>
        <v>0</v>
      </c>
      <c r="B176" s="22">
        <v>0</v>
      </c>
      <c r="C176" s="22">
        <v>0</v>
      </c>
      <c r="D176" s="22">
        <f>SIN(Wellpath!L176) * SIN(Wellpath!O176) / (Bfield * COS(Dip))</f>
        <v>0</v>
      </c>
      <c r="E176" s="20">
        <f>Model!$W$31*((drdp!B176+drdp!K176)*AMIL!$B176+(drdp!E176+drdp!N176)*AMIL!$C176+(drdp!H176+drdp!Q176)*AMIL!$D176)</f>
        <v>0</v>
      </c>
      <c r="F176" s="20">
        <f>Model!$W$31*((drdp!C176+drdp!L176)*AMIL!$B176+(drdp!F176+drdp!O176)*AMIL!$C176+(drdp!I176+drdp!R176)*AMIL!$D176)</f>
        <v>0</v>
      </c>
      <c r="G176" s="20">
        <f>Model!$W$31*((drdp!D176+drdp!M176)*AMIL!$B176+(drdp!G176+drdp!P176)*AMIL!$C176+(drdp!J176+drdp!S176)*AMIL!$D176)</f>
        <v>0</v>
      </c>
      <c r="H176" s="18">
        <f>Model!$W$31*((drdp!B176)*AMIL!$B176+(drdp!E176)*AMIL!$C176+(drdp!H176)*AMIL!$D176)</f>
        <v>0</v>
      </c>
      <c r="I176" s="18">
        <f>Model!$W$31*((drdp!C176)*AMIL!$B176+(drdp!F176)*AMIL!$C176+(drdp!I176)*AMIL!$D176)</f>
        <v>0</v>
      </c>
      <c r="J176" s="18">
        <f>Model!$W$31*((drdp!D176)*AMIL!$B176+(drdp!G176)*AMIL!$C176+(drdp!J176)*AMIL!$D176)</f>
        <v>0</v>
      </c>
      <c r="K176" s="21">
        <f>SUM(E$3:E175)+H176</f>
        <v>0.99960847298582411</v>
      </c>
      <c r="L176" s="21">
        <f>SUM(F$3:F175)+I176</f>
        <v>-2.3587812165075559</v>
      </c>
      <c r="M176" s="21">
        <f>SUM(G$3:G175)+J176</f>
        <v>0</v>
      </c>
      <c r="N176" s="21"/>
      <c r="O176" s="21"/>
      <c r="P176" s="21"/>
      <c r="Q176" s="19">
        <f t="shared" si="13"/>
        <v>0.99921709926505109</v>
      </c>
      <c r="R176" s="19">
        <f t="shared" si="14"/>
        <v>5.5638488273488651</v>
      </c>
      <c r="S176" s="19">
        <f t="shared" si="15"/>
        <v>0</v>
      </c>
      <c r="T176" s="19">
        <f t="shared" si="16"/>
        <v>-2.3578576899407624</v>
      </c>
      <c r="U176" s="19">
        <f t="shared" si="17"/>
        <v>0</v>
      </c>
      <c r="V176" s="19">
        <f t="shared" si="18"/>
        <v>0</v>
      </c>
    </row>
    <row r="177" spans="1:22" x14ac:dyDescent="0.25">
      <c r="A177" s="26">
        <f>Wellpath!E177</f>
        <v>0</v>
      </c>
      <c r="B177" s="22">
        <v>0</v>
      </c>
      <c r="C177" s="22">
        <v>0</v>
      </c>
      <c r="D177" s="22">
        <f>SIN(Wellpath!L177) * SIN(Wellpath!O177) / (Bfield * COS(Dip))</f>
        <v>0</v>
      </c>
      <c r="E177" s="20">
        <f>Model!$W$31*((drdp!B177+drdp!K177)*AMIL!$B177+(drdp!E177+drdp!N177)*AMIL!$C177+(drdp!H177+drdp!Q177)*AMIL!$D177)</f>
        <v>0</v>
      </c>
      <c r="F177" s="20">
        <f>Model!$W$31*((drdp!C177+drdp!L177)*AMIL!$B177+(drdp!F177+drdp!O177)*AMIL!$C177+(drdp!I177+drdp!R177)*AMIL!$D177)</f>
        <v>0</v>
      </c>
      <c r="G177" s="20">
        <f>Model!$W$31*((drdp!D177+drdp!M177)*AMIL!$B177+(drdp!G177+drdp!P177)*AMIL!$C177+(drdp!J177+drdp!S177)*AMIL!$D177)</f>
        <v>0</v>
      </c>
      <c r="H177" s="18">
        <f>Model!$W$31*((drdp!B177)*AMIL!$B177+(drdp!E177)*AMIL!$C177+(drdp!H177)*AMIL!$D177)</f>
        <v>0</v>
      </c>
      <c r="I177" s="18">
        <f>Model!$W$31*((drdp!C177)*AMIL!$B177+(drdp!F177)*AMIL!$C177+(drdp!I177)*AMIL!$D177)</f>
        <v>0</v>
      </c>
      <c r="J177" s="18">
        <f>Model!$W$31*((drdp!D177)*AMIL!$B177+(drdp!G177)*AMIL!$C177+(drdp!J177)*AMIL!$D177)</f>
        <v>0</v>
      </c>
      <c r="K177" s="21">
        <f>SUM(E$3:E176)+H177</f>
        <v>0.99960847298582411</v>
      </c>
      <c r="L177" s="21">
        <f>SUM(F$3:F176)+I177</f>
        <v>-2.3587812165075559</v>
      </c>
      <c r="M177" s="21">
        <f>SUM(G$3:G176)+J177</f>
        <v>0</v>
      </c>
      <c r="N177" s="21"/>
      <c r="O177" s="21"/>
      <c r="P177" s="21"/>
      <c r="Q177" s="19">
        <f t="shared" si="13"/>
        <v>0.99921709926505109</v>
      </c>
      <c r="R177" s="19">
        <f t="shared" si="14"/>
        <v>5.5638488273488651</v>
      </c>
      <c r="S177" s="19">
        <f t="shared" si="15"/>
        <v>0</v>
      </c>
      <c r="T177" s="19">
        <f t="shared" si="16"/>
        <v>-2.3578576899407624</v>
      </c>
      <c r="U177" s="19">
        <f t="shared" si="17"/>
        <v>0</v>
      </c>
      <c r="V177" s="19">
        <f t="shared" si="18"/>
        <v>0</v>
      </c>
    </row>
    <row r="178" spans="1:22" x14ac:dyDescent="0.25">
      <c r="A178" s="26">
        <f>Wellpath!E178</f>
        <v>0</v>
      </c>
      <c r="B178" s="22">
        <v>0</v>
      </c>
      <c r="C178" s="22">
        <v>0</v>
      </c>
      <c r="D178" s="22">
        <f>SIN(Wellpath!L178) * SIN(Wellpath!O178) / (Bfield * COS(Dip))</f>
        <v>0</v>
      </c>
      <c r="E178" s="20">
        <f>Model!$W$31*((drdp!B178+drdp!K178)*AMIL!$B178+(drdp!E178+drdp!N178)*AMIL!$C178+(drdp!H178+drdp!Q178)*AMIL!$D178)</f>
        <v>0</v>
      </c>
      <c r="F178" s="20">
        <f>Model!$W$31*((drdp!C178+drdp!L178)*AMIL!$B178+(drdp!F178+drdp!O178)*AMIL!$C178+(drdp!I178+drdp!R178)*AMIL!$D178)</f>
        <v>0</v>
      </c>
      <c r="G178" s="20">
        <f>Model!$W$31*((drdp!D178+drdp!M178)*AMIL!$B178+(drdp!G178+drdp!P178)*AMIL!$C178+(drdp!J178+drdp!S178)*AMIL!$D178)</f>
        <v>0</v>
      </c>
      <c r="H178" s="18">
        <f>Model!$W$31*((drdp!B178)*AMIL!$B178+(drdp!E178)*AMIL!$C178+(drdp!H178)*AMIL!$D178)</f>
        <v>0</v>
      </c>
      <c r="I178" s="18">
        <f>Model!$W$31*((drdp!C178)*AMIL!$B178+(drdp!F178)*AMIL!$C178+(drdp!I178)*AMIL!$D178)</f>
        <v>0</v>
      </c>
      <c r="J178" s="18">
        <f>Model!$W$31*((drdp!D178)*AMIL!$B178+(drdp!G178)*AMIL!$C178+(drdp!J178)*AMIL!$D178)</f>
        <v>0</v>
      </c>
      <c r="K178" s="21">
        <f>SUM(E$3:E177)+H178</f>
        <v>0.99960847298582411</v>
      </c>
      <c r="L178" s="21">
        <f>SUM(F$3:F177)+I178</f>
        <v>-2.3587812165075559</v>
      </c>
      <c r="M178" s="21">
        <f>SUM(G$3:G177)+J178</f>
        <v>0</v>
      </c>
      <c r="N178" s="21"/>
      <c r="O178" s="21"/>
      <c r="P178" s="21"/>
      <c r="Q178" s="19">
        <f t="shared" si="13"/>
        <v>0.99921709926505109</v>
      </c>
      <c r="R178" s="19">
        <f t="shared" si="14"/>
        <v>5.5638488273488651</v>
      </c>
      <c r="S178" s="19">
        <f t="shared" si="15"/>
        <v>0</v>
      </c>
      <c r="T178" s="19">
        <f t="shared" si="16"/>
        <v>-2.3578576899407624</v>
      </c>
      <c r="U178" s="19">
        <f t="shared" si="17"/>
        <v>0</v>
      </c>
      <c r="V178" s="19">
        <f t="shared" si="18"/>
        <v>0</v>
      </c>
    </row>
    <row r="179" spans="1:22" x14ac:dyDescent="0.25">
      <c r="A179" s="26">
        <f>Wellpath!E179</f>
        <v>0</v>
      </c>
      <c r="B179" s="22">
        <v>0</v>
      </c>
      <c r="C179" s="22">
        <v>0</v>
      </c>
      <c r="D179" s="22">
        <f>SIN(Wellpath!L179) * SIN(Wellpath!O179) / (Bfield * COS(Dip))</f>
        <v>0</v>
      </c>
      <c r="E179" s="20">
        <f>Model!$W$31*((drdp!B179+drdp!K179)*AMIL!$B179+(drdp!E179+drdp!N179)*AMIL!$C179+(drdp!H179+drdp!Q179)*AMIL!$D179)</f>
        <v>0</v>
      </c>
      <c r="F179" s="20">
        <f>Model!$W$31*((drdp!C179+drdp!L179)*AMIL!$B179+(drdp!F179+drdp!O179)*AMIL!$C179+(drdp!I179+drdp!R179)*AMIL!$D179)</f>
        <v>0</v>
      </c>
      <c r="G179" s="20">
        <f>Model!$W$31*((drdp!D179+drdp!M179)*AMIL!$B179+(drdp!G179+drdp!P179)*AMIL!$C179+(drdp!J179+drdp!S179)*AMIL!$D179)</f>
        <v>0</v>
      </c>
      <c r="H179" s="18">
        <f>Model!$W$31*((drdp!B179)*AMIL!$B179+(drdp!E179)*AMIL!$C179+(drdp!H179)*AMIL!$D179)</f>
        <v>0</v>
      </c>
      <c r="I179" s="18">
        <f>Model!$W$31*((drdp!C179)*AMIL!$B179+(drdp!F179)*AMIL!$C179+(drdp!I179)*AMIL!$D179)</f>
        <v>0</v>
      </c>
      <c r="J179" s="18">
        <f>Model!$W$31*((drdp!D179)*AMIL!$B179+(drdp!G179)*AMIL!$C179+(drdp!J179)*AMIL!$D179)</f>
        <v>0</v>
      </c>
      <c r="K179" s="21">
        <f>SUM(E$3:E178)+H179</f>
        <v>0.99960847298582411</v>
      </c>
      <c r="L179" s="21">
        <f>SUM(F$3:F178)+I179</f>
        <v>-2.3587812165075559</v>
      </c>
      <c r="M179" s="21">
        <f>SUM(G$3:G178)+J179</f>
        <v>0</v>
      </c>
      <c r="N179" s="21"/>
      <c r="O179" s="21"/>
      <c r="P179" s="21"/>
      <c r="Q179" s="19">
        <f t="shared" si="13"/>
        <v>0.99921709926505109</v>
      </c>
      <c r="R179" s="19">
        <f t="shared" si="14"/>
        <v>5.5638488273488651</v>
      </c>
      <c r="S179" s="19">
        <f t="shared" si="15"/>
        <v>0</v>
      </c>
      <c r="T179" s="19">
        <f t="shared" si="16"/>
        <v>-2.3578576899407624</v>
      </c>
      <c r="U179" s="19">
        <f t="shared" si="17"/>
        <v>0</v>
      </c>
      <c r="V179" s="19">
        <f t="shared" si="18"/>
        <v>0</v>
      </c>
    </row>
    <row r="180" spans="1:22" x14ac:dyDescent="0.25">
      <c r="A180" s="26">
        <f>Wellpath!E180</f>
        <v>0</v>
      </c>
      <c r="B180" s="22">
        <v>0</v>
      </c>
      <c r="C180" s="22">
        <v>0</v>
      </c>
      <c r="D180" s="22">
        <f>SIN(Wellpath!L180) * SIN(Wellpath!O180) / (Bfield * COS(Dip))</f>
        <v>0</v>
      </c>
      <c r="E180" s="20">
        <f>Model!$W$31*((drdp!B180+drdp!K180)*AMIL!$B180+(drdp!E180+drdp!N180)*AMIL!$C180+(drdp!H180+drdp!Q180)*AMIL!$D180)</f>
        <v>0</v>
      </c>
      <c r="F180" s="20">
        <f>Model!$W$31*((drdp!C180+drdp!L180)*AMIL!$B180+(drdp!F180+drdp!O180)*AMIL!$C180+(drdp!I180+drdp!R180)*AMIL!$D180)</f>
        <v>0</v>
      </c>
      <c r="G180" s="20">
        <f>Model!$W$31*((drdp!D180+drdp!M180)*AMIL!$B180+(drdp!G180+drdp!P180)*AMIL!$C180+(drdp!J180+drdp!S180)*AMIL!$D180)</f>
        <v>0</v>
      </c>
      <c r="H180" s="18">
        <f>Model!$W$31*((drdp!B180)*AMIL!$B180+(drdp!E180)*AMIL!$C180+(drdp!H180)*AMIL!$D180)</f>
        <v>0</v>
      </c>
      <c r="I180" s="18">
        <f>Model!$W$31*((drdp!C180)*AMIL!$B180+(drdp!F180)*AMIL!$C180+(drdp!I180)*AMIL!$D180)</f>
        <v>0</v>
      </c>
      <c r="J180" s="18">
        <f>Model!$W$31*((drdp!D180)*AMIL!$B180+(drdp!G180)*AMIL!$C180+(drdp!J180)*AMIL!$D180)</f>
        <v>0</v>
      </c>
      <c r="K180" s="21">
        <f>SUM(E$3:E179)+H180</f>
        <v>0.99960847298582411</v>
      </c>
      <c r="L180" s="21">
        <f>SUM(F$3:F179)+I180</f>
        <v>-2.3587812165075559</v>
      </c>
      <c r="M180" s="21">
        <f>SUM(G$3:G179)+J180</f>
        <v>0</v>
      </c>
      <c r="N180" s="21"/>
      <c r="O180" s="21"/>
      <c r="P180" s="21"/>
      <c r="Q180" s="19">
        <f t="shared" si="13"/>
        <v>0.99921709926505109</v>
      </c>
      <c r="R180" s="19">
        <f t="shared" si="14"/>
        <v>5.5638488273488651</v>
      </c>
      <c r="S180" s="19">
        <f t="shared" si="15"/>
        <v>0</v>
      </c>
      <c r="T180" s="19">
        <f t="shared" si="16"/>
        <v>-2.3578576899407624</v>
      </c>
      <c r="U180" s="19">
        <f t="shared" si="17"/>
        <v>0</v>
      </c>
      <c r="V180" s="19">
        <f t="shared" si="18"/>
        <v>0</v>
      </c>
    </row>
    <row r="181" spans="1:22" x14ac:dyDescent="0.25">
      <c r="A181" s="26">
        <f>Wellpath!E181</f>
        <v>0</v>
      </c>
      <c r="B181" s="22">
        <v>0</v>
      </c>
      <c r="C181" s="22">
        <v>0</v>
      </c>
      <c r="D181" s="22">
        <f>SIN(Wellpath!L181) * SIN(Wellpath!O181) / (Bfield * COS(Dip))</f>
        <v>0</v>
      </c>
      <c r="E181" s="20">
        <f>Model!$W$31*((drdp!B181+drdp!K181)*AMIL!$B181+(drdp!E181+drdp!N181)*AMIL!$C181+(drdp!H181+drdp!Q181)*AMIL!$D181)</f>
        <v>0</v>
      </c>
      <c r="F181" s="20">
        <f>Model!$W$31*((drdp!C181+drdp!L181)*AMIL!$B181+(drdp!F181+drdp!O181)*AMIL!$C181+(drdp!I181+drdp!R181)*AMIL!$D181)</f>
        <v>0</v>
      </c>
      <c r="G181" s="20">
        <f>Model!$W$31*((drdp!D181+drdp!M181)*AMIL!$B181+(drdp!G181+drdp!P181)*AMIL!$C181+(drdp!J181+drdp!S181)*AMIL!$D181)</f>
        <v>0</v>
      </c>
      <c r="H181" s="18">
        <f>Model!$W$31*((drdp!B181)*AMIL!$B181+(drdp!E181)*AMIL!$C181+(drdp!H181)*AMIL!$D181)</f>
        <v>0</v>
      </c>
      <c r="I181" s="18">
        <f>Model!$W$31*((drdp!C181)*AMIL!$B181+(drdp!F181)*AMIL!$C181+(drdp!I181)*AMIL!$D181)</f>
        <v>0</v>
      </c>
      <c r="J181" s="18">
        <f>Model!$W$31*((drdp!D181)*AMIL!$B181+(drdp!G181)*AMIL!$C181+(drdp!J181)*AMIL!$D181)</f>
        <v>0</v>
      </c>
      <c r="K181" s="21">
        <f>SUM(E$3:E180)+H181</f>
        <v>0.99960847298582411</v>
      </c>
      <c r="L181" s="21">
        <f>SUM(F$3:F180)+I181</f>
        <v>-2.3587812165075559</v>
      </c>
      <c r="M181" s="21">
        <f>SUM(G$3:G180)+J181</f>
        <v>0</v>
      </c>
      <c r="N181" s="21"/>
      <c r="O181" s="21"/>
      <c r="P181" s="21"/>
      <c r="Q181" s="19">
        <f t="shared" si="13"/>
        <v>0.99921709926505109</v>
      </c>
      <c r="R181" s="19">
        <f t="shared" si="14"/>
        <v>5.5638488273488651</v>
      </c>
      <c r="S181" s="19">
        <f t="shared" si="15"/>
        <v>0</v>
      </c>
      <c r="T181" s="19">
        <f t="shared" si="16"/>
        <v>-2.3578576899407624</v>
      </c>
      <c r="U181" s="19">
        <f t="shared" si="17"/>
        <v>0</v>
      </c>
      <c r="V181" s="19">
        <f t="shared" si="18"/>
        <v>0</v>
      </c>
    </row>
    <row r="182" spans="1:22" x14ac:dyDescent="0.25">
      <c r="A182" s="26">
        <f>Wellpath!E182</f>
        <v>0</v>
      </c>
      <c r="B182" s="22">
        <v>0</v>
      </c>
      <c r="C182" s="22">
        <v>0</v>
      </c>
      <c r="D182" s="22">
        <f>SIN(Wellpath!L182) * SIN(Wellpath!O182) / (Bfield * COS(Dip))</f>
        <v>0</v>
      </c>
      <c r="E182" s="20">
        <f>Model!$W$31*((drdp!B182+drdp!K182)*AMIL!$B182+(drdp!E182+drdp!N182)*AMIL!$C182+(drdp!H182+drdp!Q182)*AMIL!$D182)</f>
        <v>0</v>
      </c>
      <c r="F182" s="20">
        <f>Model!$W$31*((drdp!C182+drdp!L182)*AMIL!$B182+(drdp!F182+drdp!O182)*AMIL!$C182+(drdp!I182+drdp!R182)*AMIL!$D182)</f>
        <v>0</v>
      </c>
      <c r="G182" s="20">
        <f>Model!$W$31*((drdp!D182+drdp!M182)*AMIL!$B182+(drdp!G182+drdp!P182)*AMIL!$C182+(drdp!J182+drdp!S182)*AMIL!$D182)</f>
        <v>0</v>
      </c>
      <c r="H182" s="18">
        <f>Model!$W$31*((drdp!B182)*AMIL!$B182+(drdp!E182)*AMIL!$C182+(drdp!H182)*AMIL!$D182)</f>
        <v>0</v>
      </c>
      <c r="I182" s="18">
        <f>Model!$W$31*((drdp!C182)*AMIL!$B182+(drdp!F182)*AMIL!$C182+(drdp!I182)*AMIL!$D182)</f>
        <v>0</v>
      </c>
      <c r="J182" s="18">
        <f>Model!$W$31*((drdp!D182)*AMIL!$B182+(drdp!G182)*AMIL!$C182+(drdp!J182)*AMIL!$D182)</f>
        <v>0</v>
      </c>
      <c r="K182" s="21">
        <f>SUM(E$3:E181)+H182</f>
        <v>0.99960847298582411</v>
      </c>
      <c r="L182" s="21">
        <f>SUM(F$3:F181)+I182</f>
        <v>-2.3587812165075559</v>
      </c>
      <c r="M182" s="21">
        <f>SUM(G$3:G181)+J182</f>
        <v>0</v>
      </c>
      <c r="N182" s="21"/>
      <c r="O182" s="21"/>
      <c r="P182" s="21"/>
      <c r="Q182" s="19">
        <f t="shared" si="13"/>
        <v>0.99921709926505109</v>
      </c>
      <c r="R182" s="19">
        <f t="shared" si="14"/>
        <v>5.5638488273488651</v>
      </c>
      <c r="S182" s="19">
        <f t="shared" si="15"/>
        <v>0</v>
      </c>
      <c r="T182" s="19">
        <f t="shared" si="16"/>
        <v>-2.3578576899407624</v>
      </c>
      <c r="U182" s="19">
        <f t="shared" si="17"/>
        <v>0</v>
      </c>
      <c r="V182" s="19">
        <f t="shared" si="18"/>
        <v>0</v>
      </c>
    </row>
    <row r="183" spans="1:22" x14ac:dyDescent="0.25">
      <c r="A183" s="26">
        <f>Wellpath!E183</f>
        <v>0</v>
      </c>
      <c r="B183" s="22">
        <v>0</v>
      </c>
      <c r="C183" s="22">
        <v>0</v>
      </c>
      <c r="D183" s="22">
        <f>SIN(Wellpath!L183) * SIN(Wellpath!O183) / (Bfield * COS(Dip))</f>
        <v>0</v>
      </c>
      <c r="E183" s="20">
        <f>Model!$W$31*((drdp!B183+drdp!K183)*AMIL!$B183+(drdp!E183+drdp!N183)*AMIL!$C183+(drdp!H183+drdp!Q183)*AMIL!$D183)</f>
        <v>0</v>
      </c>
      <c r="F183" s="20">
        <f>Model!$W$31*((drdp!C183+drdp!L183)*AMIL!$B183+(drdp!F183+drdp!O183)*AMIL!$C183+(drdp!I183+drdp!R183)*AMIL!$D183)</f>
        <v>0</v>
      </c>
      <c r="G183" s="20">
        <f>Model!$W$31*((drdp!D183+drdp!M183)*AMIL!$B183+(drdp!G183+drdp!P183)*AMIL!$C183+(drdp!J183+drdp!S183)*AMIL!$D183)</f>
        <v>0</v>
      </c>
      <c r="H183" s="18">
        <f>Model!$W$31*((drdp!B183)*AMIL!$B183+(drdp!E183)*AMIL!$C183+(drdp!H183)*AMIL!$D183)</f>
        <v>0</v>
      </c>
      <c r="I183" s="18">
        <f>Model!$W$31*((drdp!C183)*AMIL!$B183+(drdp!F183)*AMIL!$C183+(drdp!I183)*AMIL!$D183)</f>
        <v>0</v>
      </c>
      <c r="J183" s="18">
        <f>Model!$W$31*((drdp!D183)*AMIL!$B183+(drdp!G183)*AMIL!$C183+(drdp!J183)*AMIL!$D183)</f>
        <v>0</v>
      </c>
      <c r="K183" s="21">
        <f>SUM(E$3:E182)+H183</f>
        <v>0.99960847298582411</v>
      </c>
      <c r="L183" s="21">
        <f>SUM(F$3:F182)+I183</f>
        <v>-2.3587812165075559</v>
      </c>
      <c r="M183" s="21">
        <f>SUM(G$3:G182)+J183</f>
        <v>0</v>
      </c>
      <c r="N183" s="21"/>
      <c r="O183" s="21"/>
      <c r="P183" s="21"/>
      <c r="Q183" s="19">
        <f t="shared" si="13"/>
        <v>0.99921709926505109</v>
      </c>
      <c r="R183" s="19">
        <f t="shared" si="14"/>
        <v>5.5638488273488651</v>
      </c>
      <c r="S183" s="19">
        <f t="shared" si="15"/>
        <v>0</v>
      </c>
      <c r="T183" s="19">
        <f t="shared" si="16"/>
        <v>-2.3578576899407624</v>
      </c>
      <c r="U183" s="19">
        <f t="shared" si="17"/>
        <v>0</v>
      </c>
      <c r="V183" s="19">
        <f t="shared" si="18"/>
        <v>0</v>
      </c>
    </row>
    <row r="184" spans="1:22" x14ac:dyDescent="0.25">
      <c r="A184" s="26">
        <f>Wellpath!E184</f>
        <v>0</v>
      </c>
      <c r="B184" s="22">
        <v>0</v>
      </c>
      <c r="C184" s="22">
        <v>0</v>
      </c>
      <c r="D184" s="22">
        <f>SIN(Wellpath!L184) * SIN(Wellpath!O184) / (Bfield * COS(Dip))</f>
        <v>0</v>
      </c>
      <c r="E184" s="20">
        <f>Model!$W$31*((drdp!B184+drdp!K184)*AMIL!$B184+(drdp!E184+drdp!N184)*AMIL!$C184+(drdp!H184+drdp!Q184)*AMIL!$D184)</f>
        <v>0</v>
      </c>
      <c r="F184" s="20">
        <f>Model!$W$31*((drdp!C184+drdp!L184)*AMIL!$B184+(drdp!F184+drdp!O184)*AMIL!$C184+(drdp!I184+drdp!R184)*AMIL!$D184)</f>
        <v>0</v>
      </c>
      <c r="G184" s="20">
        <f>Model!$W$31*((drdp!D184+drdp!M184)*AMIL!$B184+(drdp!G184+drdp!P184)*AMIL!$C184+(drdp!J184+drdp!S184)*AMIL!$D184)</f>
        <v>0</v>
      </c>
      <c r="H184" s="18">
        <f>Model!$W$31*((drdp!B184)*AMIL!$B184+(drdp!E184)*AMIL!$C184+(drdp!H184)*AMIL!$D184)</f>
        <v>0</v>
      </c>
      <c r="I184" s="18">
        <f>Model!$W$31*((drdp!C184)*AMIL!$B184+(drdp!F184)*AMIL!$C184+(drdp!I184)*AMIL!$D184)</f>
        <v>0</v>
      </c>
      <c r="J184" s="18">
        <f>Model!$W$31*((drdp!D184)*AMIL!$B184+(drdp!G184)*AMIL!$C184+(drdp!J184)*AMIL!$D184)</f>
        <v>0</v>
      </c>
      <c r="K184" s="21">
        <f>SUM(E$3:E183)+H184</f>
        <v>0.99960847298582411</v>
      </c>
      <c r="L184" s="21">
        <f>SUM(F$3:F183)+I184</f>
        <v>-2.3587812165075559</v>
      </c>
      <c r="M184" s="21">
        <f>SUM(G$3:G183)+J184</f>
        <v>0</v>
      </c>
      <c r="N184" s="21"/>
      <c r="O184" s="21"/>
      <c r="P184" s="21"/>
      <c r="Q184" s="19">
        <f t="shared" si="13"/>
        <v>0.99921709926505109</v>
      </c>
      <c r="R184" s="19">
        <f t="shared" si="14"/>
        <v>5.5638488273488651</v>
      </c>
      <c r="S184" s="19">
        <f t="shared" si="15"/>
        <v>0</v>
      </c>
      <c r="T184" s="19">
        <f t="shared" si="16"/>
        <v>-2.3578576899407624</v>
      </c>
      <c r="U184" s="19">
        <f t="shared" si="17"/>
        <v>0</v>
      </c>
      <c r="V184" s="19">
        <f t="shared" si="18"/>
        <v>0</v>
      </c>
    </row>
    <row r="185" spans="1:22" x14ac:dyDescent="0.25">
      <c r="A185" s="26">
        <f>Wellpath!E185</f>
        <v>0</v>
      </c>
      <c r="B185" s="22">
        <v>0</v>
      </c>
      <c r="C185" s="22">
        <v>0</v>
      </c>
      <c r="D185" s="22">
        <f>SIN(Wellpath!L185) * SIN(Wellpath!O185) / (Bfield * COS(Dip))</f>
        <v>0</v>
      </c>
      <c r="E185" s="20">
        <f>Model!$W$31*((drdp!B185+drdp!K185)*AMIL!$B185+(drdp!E185+drdp!N185)*AMIL!$C185+(drdp!H185+drdp!Q185)*AMIL!$D185)</f>
        <v>0</v>
      </c>
      <c r="F185" s="20">
        <f>Model!$W$31*((drdp!C185+drdp!L185)*AMIL!$B185+(drdp!F185+drdp!O185)*AMIL!$C185+(drdp!I185+drdp!R185)*AMIL!$D185)</f>
        <v>0</v>
      </c>
      <c r="G185" s="20">
        <f>Model!$W$31*((drdp!D185+drdp!M185)*AMIL!$B185+(drdp!G185+drdp!P185)*AMIL!$C185+(drdp!J185+drdp!S185)*AMIL!$D185)</f>
        <v>0</v>
      </c>
      <c r="H185" s="18">
        <f>Model!$W$31*((drdp!B185)*AMIL!$B185+(drdp!E185)*AMIL!$C185+(drdp!H185)*AMIL!$D185)</f>
        <v>0</v>
      </c>
      <c r="I185" s="18">
        <f>Model!$W$31*((drdp!C185)*AMIL!$B185+(drdp!F185)*AMIL!$C185+(drdp!I185)*AMIL!$D185)</f>
        <v>0</v>
      </c>
      <c r="J185" s="18">
        <f>Model!$W$31*((drdp!D185)*AMIL!$B185+(drdp!G185)*AMIL!$C185+(drdp!J185)*AMIL!$D185)</f>
        <v>0</v>
      </c>
      <c r="K185" s="21">
        <f>SUM(E$3:E184)+H185</f>
        <v>0.99960847298582411</v>
      </c>
      <c r="L185" s="21">
        <f>SUM(F$3:F184)+I185</f>
        <v>-2.3587812165075559</v>
      </c>
      <c r="M185" s="21">
        <f>SUM(G$3:G184)+J185</f>
        <v>0</v>
      </c>
      <c r="N185" s="21"/>
      <c r="O185" s="21"/>
      <c r="P185" s="21"/>
      <c r="Q185" s="19">
        <f t="shared" si="13"/>
        <v>0.99921709926505109</v>
      </c>
      <c r="R185" s="19">
        <f t="shared" si="14"/>
        <v>5.5638488273488651</v>
      </c>
      <c r="S185" s="19">
        <f t="shared" si="15"/>
        <v>0</v>
      </c>
      <c r="T185" s="19">
        <f t="shared" si="16"/>
        <v>-2.3578576899407624</v>
      </c>
      <c r="U185" s="19">
        <f t="shared" si="17"/>
        <v>0</v>
      </c>
      <c r="V185" s="19">
        <f t="shared" si="18"/>
        <v>0</v>
      </c>
    </row>
    <row r="186" spans="1:22" x14ac:dyDescent="0.25">
      <c r="A186" s="26">
        <f>Wellpath!E186</f>
        <v>0</v>
      </c>
      <c r="B186" s="22">
        <v>0</v>
      </c>
      <c r="C186" s="22">
        <v>0</v>
      </c>
      <c r="D186" s="22">
        <f>SIN(Wellpath!L186) * SIN(Wellpath!O186) / (Bfield * COS(Dip))</f>
        <v>0</v>
      </c>
      <c r="E186" s="20">
        <f>Model!$W$31*((drdp!B186+drdp!K186)*AMIL!$B186+(drdp!E186+drdp!N186)*AMIL!$C186+(drdp!H186+drdp!Q186)*AMIL!$D186)</f>
        <v>0</v>
      </c>
      <c r="F186" s="20">
        <f>Model!$W$31*((drdp!C186+drdp!L186)*AMIL!$B186+(drdp!F186+drdp!O186)*AMIL!$C186+(drdp!I186+drdp!R186)*AMIL!$D186)</f>
        <v>0</v>
      </c>
      <c r="G186" s="20">
        <f>Model!$W$31*((drdp!D186+drdp!M186)*AMIL!$B186+(drdp!G186+drdp!P186)*AMIL!$C186+(drdp!J186+drdp!S186)*AMIL!$D186)</f>
        <v>0</v>
      </c>
      <c r="H186" s="18">
        <f>Model!$W$31*((drdp!B186)*AMIL!$B186+(drdp!E186)*AMIL!$C186+(drdp!H186)*AMIL!$D186)</f>
        <v>0</v>
      </c>
      <c r="I186" s="18">
        <f>Model!$W$31*((drdp!C186)*AMIL!$B186+(drdp!F186)*AMIL!$C186+(drdp!I186)*AMIL!$D186)</f>
        <v>0</v>
      </c>
      <c r="J186" s="18">
        <f>Model!$W$31*((drdp!D186)*AMIL!$B186+(drdp!G186)*AMIL!$C186+(drdp!J186)*AMIL!$D186)</f>
        <v>0</v>
      </c>
      <c r="K186" s="21">
        <f>SUM(E$3:E185)+H186</f>
        <v>0.99960847298582411</v>
      </c>
      <c r="L186" s="21">
        <f>SUM(F$3:F185)+I186</f>
        <v>-2.3587812165075559</v>
      </c>
      <c r="M186" s="21">
        <f>SUM(G$3:G185)+J186</f>
        <v>0</v>
      </c>
      <c r="N186" s="21"/>
      <c r="O186" s="21"/>
      <c r="P186" s="21"/>
      <c r="Q186" s="19">
        <f t="shared" si="13"/>
        <v>0.99921709926505109</v>
      </c>
      <c r="R186" s="19">
        <f t="shared" si="14"/>
        <v>5.5638488273488651</v>
      </c>
      <c r="S186" s="19">
        <f t="shared" si="15"/>
        <v>0</v>
      </c>
      <c r="T186" s="19">
        <f t="shared" si="16"/>
        <v>-2.3578576899407624</v>
      </c>
      <c r="U186" s="19">
        <f t="shared" si="17"/>
        <v>0</v>
      </c>
      <c r="V186" s="19">
        <f t="shared" si="18"/>
        <v>0</v>
      </c>
    </row>
    <row r="187" spans="1:22" x14ac:dyDescent="0.25">
      <c r="A187" s="26">
        <f>Wellpath!E187</f>
        <v>0</v>
      </c>
      <c r="B187" s="22">
        <v>0</v>
      </c>
      <c r="C187" s="22">
        <v>0</v>
      </c>
      <c r="D187" s="22">
        <f>SIN(Wellpath!L187) * SIN(Wellpath!O187) / (Bfield * COS(Dip))</f>
        <v>0</v>
      </c>
      <c r="E187" s="20">
        <f>Model!$W$31*((drdp!B187+drdp!K187)*AMIL!$B187+(drdp!E187+drdp!N187)*AMIL!$C187+(drdp!H187+drdp!Q187)*AMIL!$D187)</f>
        <v>0</v>
      </c>
      <c r="F187" s="20">
        <f>Model!$W$31*((drdp!C187+drdp!L187)*AMIL!$B187+(drdp!F187+drdp!O187)*AMIL!$C187+(drdp!I187+drdp!R187)*AMIL!$D187)</f>
        <v>0</v>
      </c>
      <c r="G187" s="20">
        <f>Model!$W$31*((drdp!D187+drdp!M187)*AMIL!$B187+(drdp!G187+drdp!P187)*AMIL!$C187+(drdp!J187+drdp!S187)*AMIL!$D187)</f>
        <v>0</v>
      </c>
      <c r="H187" s="18">
        <f>Model!$W$31*((drdp!B187)*AMIL!$B187+(drdp!E187)*AMIL!$C187+(drdp!H187)*AMIL!$D187)</f>
        <v>0</v>
      </c>
      <c r="I187" s="18">
        <f>Model!$W$31*((drdp!C187)*AMIL!$B187+(drdp!F187)*AMIL!$C187+(drdp!I187)*AMIL!$D187)</f>
        <v>0</v>
      </c>
      <c r="J187" s="18">
        <f>Model!$W$31*((drdp!D187)*AMIL!$B187+(drdp!G187)*AMIL!$C187+(drdp!J187)*AMIL!$D187)</f>
        <v>0</v>
      </c>
      <c r="K187" s="21">
        <f>SUM(E$3:E186)+H187</f>
        <v>0.99960847298582411</v>
      </c>
      <c r="L187" s="21">
        <f>SUM(F$3:F186)+I187</f>
        <v>-2.3587812165075559</v>
      </c>
      <c r="M187" s="21">
        <f>SUM(G$3:G186)+J187</f>
        <v>0</v>
      </c>
      <c r="N187" s="21"/>
      <c r="O187" s="21"/>
      <c r="P187" s="21"/>
      <c r="Q187" s="19">
        <f t="shared" si="13"/>
        <v>0.99921709926505109</v>
      </c>
      <c r="R187" s="19">
        <f t="shared" si="14"/>
        <v>5.5638488273488651</v>
      </c>
      <c r="S187" s="19">
        <f t="shared" si="15"/>
        <v>0</v>
      </c>
      <c r="T187" s="19">
        <f t="shared" si="16"/>
        <v>-2.3578576899407624</v>
      </c>
      <c r="U187" s="19">
        <f t="shared" si="17"/>
        <v>0</v>
      </c>
      <c r="V187" s="19">
        <f t="shared" si="18"/>
        <v>0</v>
      </c>
    </row>
    <row r="188" spans="1:22" x14ac:dyDescent="0.25">
      <c r="A188" s="26">
        <f>Wellpath!E188</f>
        <v>0</v>
      </c>
      <c r="B188" s="22">
        <v>0</v>
      </c>
      <c r="C188" s="22">
        <v>0</v>
      </c>
      <c r="D188" s="22">
        <f>SIN(Wellpath!L188) * SIN(Wellpath!O188) / (Bfield * COS(Dip))</f>
        <v>0</v>
      </c>
      <c r="E188" s="20">
        <f>Model!$W$31*((drdp!B188+drdp!K188)*AMIL!$B188+(drdp!E188+drdp!N188)*AMIL!$C188+(drdp!H188+drdp!Q188)*AMIL!$D188)</f>
        <v>0</v>
      </c>
      <c r="F188" s="20">
        <f>Model!$W$31*((drdp!C188+drdp!L188)*AMIL!$B188+(drdp!F188+drdp!O188)*AMIL!$C188+(drdp!I188+drdp!R188)*AMIL!$D188)</f>
        <v>0</v>
      </c>
      <c r="G188" s="20">
        <f>Model!$W$31*((drdp!D188+drdp!M188)*AMIL!$B188+(drdp!G188+drdp!P188)*AMIL!$C188+(drdp!J188+drdp!S188)*AMIL!$D188)</f>
        <v>0</v>
      </c>
      <c r="H188" s="18">
        <f>Model!$W$31*((drdp!B188)*AMIL!$B188+(drdp!E188)*AMIL!$C188+(drdp!H188)*AMIL!$D188)</f>
        <v>0</v>
      </c>
      <c r="I188" s="18">
        <f>Model!$W$31*((drdp!C188)*AMIL!$B188+(drdp!F188)*AMIL!$C188+(drdp!I188)*AMIL!$D188)</f>
        <v>0</v>
      </c>
      <c r="J188" s="18">
        <f>Model!$W$31*((drdp!D188)*AMIL!$B188+(drdp!G188)*AMIL!$C188+(drdp!J188)*AMIL!$D188)</f>
        <v>0</v>
      </c>
      <c r="K188" s="21">
        <f>SUM(E$3:E187)+H188</f>
        <v>0.99960847298582411</v>
      </c>
      <c r="L188" s="21">
        <f>SUM(F$3:F187)+I188</f>
        <v>-2.3587812165075559</v>
      </c>
      <c r="M188" s="21">
        <f>SUM(G$3:G187)+J188</f>
        <v>0</v>
      </c>
      <c r="N188" s="21"/>
      <c r="O188" s="21"/>
      <c r="P188" s="21"/>
      <c r="Q188" s="19">
        <f t="shared" si="13"/>
        <v>0.99921709926505109</v>
      </c>
      <c r="R188" s="19">
        <f t="shared" si="14"/>
        <v>5.5638488273488651</v>
      </c>
      <c r="S188" s="19">
        <f t="shared" si="15"/>
        <v>0</v>
      </c>
      <c r="T188" s="19">
        <f t="shared" si="16"/>
        <v>-2.3578576899407624</v>
      </c>
      <c r="U188" s="19">
        <f t="shared" si="17"/>
        <v>0</v>
      </c>
      <c r="V188" s="19">
        <f t="shared" si="18"/>
        <v>0</v>
      </c>
    </row>
    <row r="189" spans="1:22" x14ac:dyDescent="0.25">
      <c r="A189" s="26">
        <f>Wellpath!E189</f>
        <v>0</v>
      </c>
      <c r="B189" s="22">
        <v>0</v>
      </c>
      <c r="C189" s="22">
        <v>0</v>
      </c>
      <c r="D189" s="22">
        <f>SIN(Wellpath!L189) * SIN(Wellpath!O189) / (Bfield * COS(Dip))</f>
        <v>0</v>
      </c>
      <c r="E189" s="20">
        <f>Model!$W$31*((drdp!B189+drdp!K189)*AMIL!$B189+(drdp!E189+drdp!N189)*AMIL!$C189+(drdp!H189+drdp!Q189)*AMIL!$D189)</f>
        <v>0</v>
      </c>
      <c r="F189" s="20">
        <f>Model!$W$31*((drdp!C189+drdp!L189)*AMIL!$B189+(drdp!F189+drdp!O189)*AMIL!$C189+(drdp!I189+drdp!R189)*AMIL!$D189)</f>
        <v>0</v>
      </c>
      <c r="G189" s="20">
        <f>Model!$W$31*((drdp!D189+drdp!M189)*AMIL!$B189+(drdp!G189+drdp!P189)*AMIL!$C189+(drdp!J189+drdp!S189)*AMIL!$D189)</f>
        <v>0</v>
      </c>
      <c r="H189" s="18">
        <f>Model!$W$31*((drdp!B189)*AMIL!$B189+(drdp!E189)*AMIL!$C189+(drdp!H189)*AMIL!$D189)</f>
        <v>0</v>
      </c>
      <c r="I189" s="18">
        <f>Model!$W$31*((drdp!C189)*AMIL!$B189+(drdp!F189)*AMIL!$C189+(drdp!I189)*AMIL!$D189)</f>
        <v>0</v>
      </c>
      <c r="J189" s="18">
        <f>Model!$W$31*((drdp!D189)*AMIL!$B189+(drdp!G189)*AMIL!$C189+(drdp!J189)*AMIL!$D189)</f>
        <v>0</v>
      </c>
      <c r="K189" s="21">
        <f>SUM(E$3:E188)+H189</f>
        <v>0.99960847298582411</v>
      </c>
      <c r="L189" s="21">
        <f>SUM(F$3:F188)+I189</f>
        <v>-2.3587812165075559</v>
      </c>
      <c r="M189" s="21">
        <f>SUM(G$3:G188)+J189</f>
        <v>0</v>
      </c>
      <c r="N189" s="21"/>
      <c r="O189" s="21"/>
      <c r="P189" s="21"/>
      <c r="Q189" s="19">
        <f t="shared" si="13"/>
        <v>0.99921709926505109</v>
      </c>
      <c r="R189" s="19">
        <f t="shared" si="14"/>
        <v>5.5638488273488651</v>
      </c>
      <c r="S189" s="19">
        <f t="shared" si="15"/>
        <v>0</v>
      </c>
      <c r="T189" s="19">
        <f t="shared" si="16"/>
        <v>-2.3578576899407624</v>
      </c>
      <c r="U189" s="19">
        <f t="shared" si="17"/>
        <v>0</v>
      </c>
      <c r="V189" s="19">
        <f t="shared" si="18"/>
        <v>0</v>
      </c>
    </row>
    <row r="190" spans="1:22" x14ac:dyDescent="0.25">
      <c r="A190" s="26">
        <f>Wellpath!E190</f>
        <v>0</v>
      </c>
      <c r="B190" s="22">
        <v>0</v>
      </c>
      <c r="C190" s="22">
        <v>0</v>
      </c>
      <c r="D190" s="22">
        <f>SIN(Wellpath!L190) * SIN(Wellpath!O190) / (Bfield * COS(Dip))</f>
        <v>0</v>
      </c>
      <c r="E190" s="20">
        <f>Model!$W$31*((drdp!B190+drdp!K190)*AMIL!$B190+(drdp!E190+drdp!N190)*AMIL!$C190+(drdp!H190+drdp!Q190)*AMIL!$D190)</f>
        <v>0</v>
      </c>
      <c r="F190" s="20">
        <f>Model!$W$31*((drdp!C190+drdp!L190)*AMIL!$B190+(drdp!F190+drdp!O190)*AMIL!$C190+(drdp!I190+drdp!R190)*AMIL!$D190)</f>
        <v>0</v>
      </c>
      <c r="G190" s="20">
        <f>Model!$W$31*((drdp!D190+drdp!M190)*AMIL!$B190+(drdp!G190+drdp!P190)*AMIL!$C190+(drdp!J190+drdp!S190)*AMIL!$D190)</f>
        <v>0</v>
      </c>
      <c r="H190" s="18">
        <f>Model!$W$31*((drdp!B190)*AMIL!$B190+(drdp!E190)*AMIL!$C190+(drdp!H190)*AMIL!$D190)</f>
        <v>0</v>
      </c>
      <c r="I190" s="18">
        <f>Model!$W$31*((drdp!C190)*AMIL!$B190+(drdp!F190)*AMIL!$C190+(drdp!I190)*AMIL!$D190)</f>
        <v>0</v>
      </c>
      <c r="J190" s="18">
        <f>Model!$W$31*((drdp!D190)*AMIL!$B190+(drdp!G190)*AMIL!$C190+(drdp!J190)*AMIL!$D190)</f>
        <v>0</v>
      </c>
      <c r="K190" s="21">
        <f>SUM(E$3:E189)+H190</f>
        <v>0.99960847298582411</v>
      </c>
      <c r="L190" s="21">
        <f>SUM(F$3:F189)+I190</f>
        <v>-2.3587812165075559</v>
      </c>
      <c r="M190" s="21">
        <f>SUM(G$3:G189)+J190</f>
        <v>0</v>
      </c>
      <c r="N190" s="21"/>
      <c r="O190" s="21"/>
      <c r="P190" s="21"/>
      <c r="Q190" s="19">
        <f t="shared" si="13"/>
        <v>0.99921709926505109</v>
      </c>
      <c r="R190" s="19">
        <f t="shared" si="14"/>
        <v>5.5638488273488651</v>
      </c>
      <c r="S190" s="19">
        <f t="shared" si="15"/>
        <v>0</v>
      </c>
      <c r="T190" s="19">
        <f t="shared" si="16"/>
        <v>-2.3578576899407624</v>
      </c>
      <c r="U190" s="19">
        <f t="shared" si="17"/>
        <v>0</v>
      </c>
      <c r="V190" s="19">
        <f t="shared" si="18"/>
        <v>0</v>
      </c>
    </row>
    <row r="191" spans="1:22" x14ac:dyDescent="0.25">
      <c r="A191" s="26">
        <f>Wellpath!E191</f>
        <v>0</v>
      </c>
      <c r="B191" s="22">
        <v>0</v>
      </c>
      <c r="C191" s="22">
        <v>0</v>
      </c>
      <c r="D191" s="22">
        <f>SIN(Wellpath!L191) * SIN(Wellpath!O191) / (Bfield * COS(Dip))</f>
        <v>0</v>
      </c>
      <c r="E191" s="20">
        <f>Model!$W$31*((drdp!B191+drdp!K191)*AMIL!$B191+(drdp!E191+drdp!N191)*AMIL!$C191+(drdp!H191+drdp!Q191)*AMIL!$D191)</f>
        <v>0</v>
      </c>
      <c r="F191" s="20">
        <f>Model!$W$31*((drdp!C191+drdp!L191)*AMIL!$B191+(drdp!F191+drdp!O191)*AMIL!$C191+(drdp!I191+drdp!R191)*AMIL!$D191)</f>
        <v>0</v>
      </c>
      <c r="G191" s="20">
        <f>Model!$W$31*((drdp!D191+drdp!M191)*AMIL!$B191+(drdp!G191+drdp!P191)*AMIL!$C191+(drdp!J191+drdp!S191)*AMIL!$D191)</f>
        <v>0</v>
      </c>
      <c r="H191" s="18">
        <f>Model!$W$31*((drdp!B191)*AMIL!$B191+(drdp!E191)*AMIL!$C191+(drdp!H191)*AMIL!$D191)</f>
        <v>0</v>
      </c>
      <c r="I191" s="18">
        <f>Model!$W$31*((drdp!C191)*AMIL!$B191+(drdp!F191)*AMIL!$C191+(drdp!I191)*AMIL!$D191)</f>
        <v>0</v>
      </c>
      <c r="J191" s="18">
        <f>Model!$W$31*((drdp!D191)*AMIL!$B191+(drdp!G191)*AMIL!$C191+(drdp!J191)*AMIL!$D191)</f>
        <v>0</v>
      </c>
      <c r="K191" s="21">
        <f>SUM(E$3:E190)+H191</f>
        <v>0.99960847298582411</v>
      </c>
      <c r="L191" s="21">
        <f>SUM(F$3:F190)+I191</f>
        <v>-2.3587812165075559</v>
      </c>
      <c r="M191" s="21">
        <f>SUM(G$3:G190)+J191</f>
        <v>0</v>
      </c>
      <c r="N191" s="21"/>
      <c r="O191" s="21"/>
      <c r="P191" s="21"/>
      <c r="Q191" s="19">
        <f t="shared" si="13"/>
        <v>0.99921709926505109</v>
      </c>
      <c r="R191" s="19">
        <f t="shared" si="14"/>
        <v>5.5638488273488651</v>
      </c>
      <c r="S191" s="19">
        <f t="shared" si="15"/>
        <v>0</v>
      </c>
      <c r="T191" s="19">
        <f t="shared" si="16"/>
        <v>-2.3578576899407624</v>
      </c>
      <c r="U191" s="19">
        <f t="shared" si="17"/>
        <v>0</v>
      </c>
      <c r="V191" s="19">
        <f t="shared" si="18"/>
        <v>0</v>
      </c>
    </row>
    <row r="192" spans="1:22" x14ac:dyDescent="0.25">
      <c r="A192" s="26">
        <f>Wellpath!E192</f>
        <v>0</v>
      </c>
      <c r="B192" s="22">
        <v>0</v>
      </c>
      <c r="C192" s="22">
        <v>0</v>
      </c>
      <c r="D192" s="22">
        <f>SIN(Wellpath!L192) * SIN(Wellpath!O192) / (Bfield * COS(Dip))</f>
        <v>0</v>
      </c>
      <c r="E192" s="20">
        <f>Model!$W$31*((drdp!B192+drdp!K192)*AMIL!$B192+(drdp!E192+drdp!N192)*AMIL!$C192+(drdp!H192+drdp!Q192)*AMIL!$D192)</f>
        <v>0</v>
      </c>
      <c r="F192" s="20">
        <f>Model!$W$31*((drdp!C192+drdp!L192)*AMIL!$B192+(drdp!F192+drdp!O192)*AMIL!$C192+(drdp!I192+drdp!R192)*AMIL!$D192)</f>
        <v>0</v>
      </c>
      <c r="G192" s="20">
        <f>Model!$W$31*((drdp!D192+drdp!M192)*AMIL!$B192+(drdp!G192+drdp!P192)*AMIL!$C192+(drdp!J192+drdp!S192)*AMIL!$D192)</f>
        <v>0</v>
      </c>
      <c r="H192" s="18">
        <f>Model!$W$31*((drdp!B192)*AMIL!$B192+(drdp!E192)*AMIL!$C192+(drdp!H192)*AMIL!$D192)</f>
        <v>0</v>
      </c>
      <c r="I192" s="18">
        <f>Model!$W$31*((drdp!C192)*AMIL!$B192+(drdp!F192)*AMIL!$C192+(drdp!I192)*AMIL!$D192)</f>
        <v>0</v>
      </c>
      <c r="J192" s="18">
        <f>Model!$W$31*((drdp!D192)*AMIL!$B192+(drdp!G192)*AMIL!$C192+(drdp!J192)*AMIL!$D192)</f>
        <v>0</v>
      </c>
      <c r="K192" s="21">
        <f>SUM(E$3:E191)+H192</f>
        <v>0.99960847298582411</v>
      </c>
      <c r="L192" s="21">
        <f>SUM(F$3:F191)+I192</f>
        <v>-2.3587812165075559</v>
      </c>
      <c r="M192" s="21">
        <f>SUM(G$3:G191)+J192</f>
        <v>0</v>
      </c>
      <c r="N192" s="21"/>
      <c r="O192" s="21"/>
      <c r="P192" s="21"/>
      <c r="Q192" s="19">
        <f t="shared" si="13"/>
        <v>0.99921709926505109</v>
      </c>
      <c r="R192" s="19">
        <f t="shared" si="14"/>
        <v>5.5638488273488651</v>
      </c>
      <c r="S192" s="19">
        <f t="shared" si="15"/>
        <v>0</v>
      </c>
      <c r="T192" s="19">
        <f t="shared" si="16"/>
        <v>-2.3578576899407624</v>
      </c>
      <c r="U192" s="19">
        <f t="shared" si="17"/>
        <v>0</v>
      </c>
      <c r="V192" s="19">
        <f t="shared" si="18"/>
        <v>0</v>
      </c>
    </row>
    <row r="193" spans="1:22" x14ac:dyDescent="0.25">
      <c r="A193" s="26">
        <f>Wellpath!E193</f>
        <v>0</v>
      </c>
      <c r="B193" s="22">
        <v>0</v>
      </c>
      <c r="C193" s="22">
        <v>0</v>
      </c>
      <c r="D193" s="22">
        <f>SIN(Wellpath!L193) * SIN(Wellpath!O193) / (Bfield * COS(Dip))</f>
        <v>0</v>
      </c>
      <c r="E193" s="20">
        <f>Model!$W$31*((drdp!B193+drdp!K193)*AMIL!$B193+(drdp!E193+drdp!N193)*AMIL!$C193+(drdp!H193+drdp!Q193)*AMIL!$D193)</f>
        <v>0</v>
      </c>
      <c r="F193" s="20">
        <f>Model!$W$31*((drdp!C193+drdp!L193)*AMIL!$B193+(drdp!F193+drdp!O193)*AMIL!$C193+(drdp!I193+drdp!R193)*AMIL!$D193)</f>
        <v>0</v>
      </c>
      <c r="G193" s="20">
        <f>Model!$W$31*((drdp!D193+drdp!M193)*AMIL!$B193+(drdp!G193+drdp!P193)*AMIL!$C193+(drdp!J193+drdp!S193)*AMIL!$D193)</f>
        <v>0</v>
      </c>
      <c r="H193" s="18">
        <f>Model!$W$31*((drdp!B193)*AMIL!$B193+(drdp!E193)*AMIL!$C193+(drdp!H193)*AMIL!$D193)</f>
        <v>0</v>
      </c>
      <c r="I193" s="18">
        <f>Model!$W$31*((drdp!C193)*AMIL!$B193+(drdp!F193)*AMIL!$C193+(drdp!I193)*AMIL!$D193)</f>
        <v>0</v>
      </c>
      <c r="J193" s="18">
        <f>Model!$W$31*((drdp!D193)*AMIL!$B193+(drdp!G193)*AMIL!$C193+(drdp!J193)*AMIL!$D193)</f>
        <v>0</v>
      </c>
      <c r="K193" s="21">
        <f>SUM(E$3:E192)+H193</f>
        <v>0.99960847298582411</v>
      </c>
      <c r="L193" s="21">
        <f>SUM(F$3:F192)+I193</f>
        <v>-2.3587812165075559</v>
      </c>
      <c r="M193" s="21">
        <f>SUM(G$3:G192)+J193</f>
        <v>0</v>
      </c>
      <c r="N193" s="21"/>
      <c r="O193" s="21"/>
      <c r="P193" s="21"/>
      <c r="Q193" s="19">
        <f t="shared" si="13"/>
        <v>0.99921709926505109</v>
      </c>
      <c r="R193" s="19">
        <f t="shared" si="14"/>
        <v>5.5638488273488651</v>
      </c>
      <c r="S193" s="19">
        <f t="shared" si="15"/>
        <v>0</v>
      </c>
      <c r="T193" s="19">
        <f t="shared" si="16"/>
        <v>-2.3578576899407624</v>
      </c>
      <c r="U193" s="19">
        <f t="shared" si="17"/>
        <v>0</v>
      </c>
      <c r="V193" s="19">
        <f t="shared" si="18"/>
        <v>0</v>
      </c>
    </row>
    <row r="194" spans="1:22" x14ac:dyDescent="0.25">
      <c r="A194" s="26">
        <f>Wellpath!E194</f>
        <v>0</v>
      </c>
      <c r="B194" s="22">
        <v>0</v>
      </c>
      <c r="C194" s="22">
        <v>0</v>
      </c>
      <c r="D194" s="22">
        <f>SIN(Wellpath!L194) * SIN(Wellpath!O194) / (Bfield * COS(Dip))</f>
        <v>0</v>
      </c>
      <c r="E194" s="20">
        <f>Model!$W$31*((drdp!B194+drdp!K194)*AMIL!$B194+(drdp!E194+drdp!N194)*AMIL!$C194+(drdp!H194+drdp!Q194)*AMIL!$D194)</f>
        <v>0</v>
      </c>
      <c r="F194" s="20">
        <f>Model!$W$31*((drdp!C194+drdp!L194)*AMIL!$B194+(drdp!F194+drdp!O194)*AMIL!$C194+(drdp!I194+drdp!R194)*AMIL!$D194)</f>
        <v>0</v>
      </c>
      <c r="G194" s="20">
        <f>Model!$W$31*((drdp!D194+drdp!M194)*AMIL!$B194+(drdp!G194+drdp!P194)*AMIL!$C194+(drdp!J194+drdp!S194)*AMIL!$D194)</f>
        <v>0</v>
      </c>
      <c r="H194" s="18">
        <f>Model!$W$31*((drdp!B194)*AMIL!$B194+(drdp!E194)*AMIL!$C194+(drdp!H194)*AMIL!$D194)</f>
        <v>0</v>
      </c>
      <c r="I194" s="18">
        <f>Model!$W$31*((drdp!C194)*AMIL!$B194+(drdp!F194)*AMIL!$C194+(drdp!I194)*AMIL!$D194)</f>
        <v>0</v>
      </c>
      <c r="J194" s="18">
        <f>Model!$W$31*((drdp!D194)*AMIL!$B194+(drdp!G194)*AMIL!$C194+(drdp!J194)*AMIL!$D194)</f>
        <v>0</v>
      </c>
      <c r="K194" s="21">
        <f>SUM(E$3:E193)+H194</f>
        <v>0.99960847298582411</v>
      </c>
      <c r="L194" s="21">
        <f>SUM(F$3:F193)+I194</f>
        <v>-2.3587812165075559</v>
      </c>
      <c r="M194" s="21">
        <f>SUM(G$3:G193)+J194</f>
        <v>0</v>
      </c>
      <c r="N194" s="21"/>
      <c r="O194" s="21"/>
      <c r="P194" s="21"/>
      <c r="Q194" s="19">
        <f t="shared" si="13"/>
        <v>0.99921709926505109</v>
      </c>
      <c r="R194" s="19">
        <f t="shared" si="14"/>
        <v>5.5638488273488651</v>
      </c>
      <c r="S194" s="19">
        <f t="shared" si="15"/>
        <v>0</v>
      </c>
      <c r="T194" s="19">
        <f t="shared" si="16"/>
        <v>-2.3578576899407624</v>
      </c>
      <c r="U194" s="19">
        <f t="shared" si="17"/>
        <v>0</v>
      </c>
      <c r="V194" s="19">
        <f t="shared" si="18"/>
        <v>0</v>
      </c>
    </row>
    <row r="195" spans="1:22" x14ac:dyDescent="0.25">
      <c r="A195" s="26">
        <f>Wellpath!E195</f>
        <v>0</v>
      </c>
      <c r="B195" s="22">
        <v>0</v>
      </c>
      <c r="C195" s="22">
        <v>0</v>
      </c>
      <c r="D195" s="22">
        <f>SIN(Wellpath!L195) * SIN(Wellpath!O195) / (Bfield * COS(Dip))</f>
        <v>0</v>
      </c>
      <c r="E195" s="20">
        <f>Model!$W$31*((drdp!B195+drdp!K195)*AMIL!$B195+(drdp!E195+drdp!N195)*AMIL!$C195+(drdp!H195+drdp!Q195)*AMIL!$D195)</f>
        <v>0</v>
      </c>
      <c r="F195" s="20">
        <f>Model!$W$31*((drdp!C195+drdp!L195)*AMIL!$B195+(drdp!F195+drdp!O195)*AMIL!$C195+(drdp!I195+drdp!R195)*AMIL!$D195)</f>
        <v>0</v>
      </c>
      <c r="G195" s="20">
        <f>Model!$W$31*((drdp!D195+drdp!M195)*AMIL!$B195+(drdp!G195+drdp!P195)*AMIL!$C195+(drdp!J195+drdp!S195)*AMIL!$D195)</f>
        <v>0</v>
      </c>
      <c r="H195" s="18">
        <f>Model!$W$31*((drdp!B195)*AMIL!$B195+(drdp!E195)*AMIL!$C195+(drdp!H195)*AMIL!$D195)</f>
        <v>0</v>
      </c>
      <c r="I195" s="18">
        <f>Model!$W$31*((drdp!C195)*AMIL!$B195+(drdp!F195)*AMIL!$C195+(drdp!I195)*AMIL!$D195)</f>
        <v>0</v>
      </c>
      <c r="J195" s="18">
        <f>Model!$W$31*((drdp!D195)*AMIL!$B195+(drdp!G195)*AMIL!$C195+(drdp!J195)*AMIL!$D195)</f>
        <v>0</v>
      </c>
      <c r="K195" s="21">
        <f>SUM(E$3:E194)+H195</f>
        <v>0.99960847298582411</v>
      </c>
      <c r="L195" s="21">
        <f>SUM(F$3:F194)+I195</f>
        <v>-2.3587812165075559</v>
      </c>
      <c r="M195" s="21">
        <f>SUM(G$3:G194)+J195</f>
        <v>0</v>
      </c>
      <c r="N195" s="21"/>
      <c r="O195" s="21"/>
      <c r="P195" s="21"/>
      <c r="Q195" s="19">
        <f t="shared" si="13"/>
        <v>0.99921709926505109</v>
      </c>
      <c r="R195" s="19">
        <f t="shared" si="14"/>
        <v>5.5638488273488651</v>
      </c>
      <c r="S195" s="19">
        <f t="shared" si="15"/>
        <v>0</v>
      </c>
      <c r="T195" s="19">
        <f t="shared" si="16"/>
        <v>-2.3578576899407624</v>
      </c>
      <c r="U195" s="19">
        <f t="shared" si="17"/>
        <v>0</v>
      </c>
      <c r="V195" s="19">
        <f t="shared" si="18"/>
        <v>0</v>
      </c>
    </row>
    <row r="196" spans="1:22" x14ac:dyDescent="0.25">
      <c r="A196" s="26">
        <f>Wellpath!E196</f>
        <v>0</v>
      </c>
      <c r="B196" s="22">
        <v>0</v>
      </c>
      <c r="C196" s="22">
        <v>0</v>
      </c>
      <c r="D196" s="22">
        <f>SIN(Wellpath!L196) * SIN(Wellpath!O196) / (Bfield * COS(Dip))</f>
        <v>0</v>
      </c>
      <c r="E196" s="20">
        <f>Model!$W$31*((drdp!B196+drdp!K196)*AMIL!$B196+(drdp!E196+drdp!N196)*AMIL!$C196+(drdp!H196+drdp!Q196)*AMIL!$D196)</f>
        <v>0</v>
      </c>
      <c r="F196" s="20">
        <f>Model!$W$31*((drdp!C196+drdp!L196)*AMIL!$B196+(drdp!F196+drdp!O196)*AMIL!$C196+(drdp!I196+drdp!R196)*AMIL!$D196)</f>
        <v>0</v>
      </c>
      <c r="G196" s="20">
        <f>Model!$W$31*((drdp!D196+drdp!M196)*AMIL!$B196+(drdp!G196+drdp!P196)*AMIL!$C196+(drdp!J196+drdp!S196)*AMIL!$D196)</f>
        <v>0</v>
      </c>
      <c r="H196" s="18">
        <f>Model!$W$31*((drdp!B196)*AMIL!$B196+(drdp!E196)*AMIL!$C196+(drdp!H196)*AMIL!$D196)</f>
        <v>0</v>
      </c>
      <c r="I196" s="18">
        <f>Model!$W$31*((drdp!C196)*AMIL!$B196+(drdp!F196)*AMIL!$C196+(drdp!I196)*AMIL!$D196)</f>
        <v>0</v>
      </c>
      <c r="J196" s="18">
        <f>Model!$W$31*((drdp!D196)*AMIL!$B196+(drdp!G196)*AMIL!$C196+(drdp!J196)*AMIL!$D196)</f>
        <v>0</v>
      </c>
      <c r="K196" s="21">
        <f>SUM(E$3:E195)+H196</f>
        <v>0.99960847298582411</v>
      </c>
      <c r="L196" s="21">
        <f>SUM(F$3:F195)+I196</f>
        <v>-2.3587812165075559</v>
      </c>
      <c r="M196" s="21">
        <f>SUM(G$3:G195)+J196</f>
        <v>0</v>
      </c>
      <c r="N196" s="21"/>
      <c r="O196" s="21"/>
      <c r="P196" s="21"/>
      <c r="Q196" s="19">
        <f t="shared" si="13"/>
        <v>0.99921709926505109</v>
      </c>
      <c r="R196" s="19">
        <f t="shared" si="14"/>
        <v>5.5638488273488651</v>
      </c>
      <c r="S196" s="19">
        <f t="shared" si="15"/>
        <v>0</v>
      </c>
      <c r="T196" s="19">
        <f t="shared" si="16"/>
        <v>-2.3578576899407624</v>
      </c>
      <c r="U196" s="19">
        <f t="shared" si="17"/>
        <v>0</v>
      </c>
      <c r="V196" s="19">
        <f t="shared" si="18"/>
        <v>0</v>
      </c>
    </row>
    <row r="197" spans="1:22" x14ac:dyDescent="0.25">
      <c r="A197" s="26">
        <f>Wellpath!E197</f>
        <v>0</v>
      </c>
      <c r="B197" s="22">
        <v>0</v>
      </c>
      <c r="C197" s="22">
        <v>0</v>
      </c>
      <c r="D197" s="22">
        <f>SIN(Wellpath!L197) * SIN(Wellpath!O197) / (Bfield * COS(Dip))</f>
        <v>0</v>
      </c>
      <c r="E197" s="20">
        <f>Model!$W$31*((drdp!B197+drdp!K197)*AMIL!$B197+(drdp!E197+drdp!N197)*AMIL!$C197+(drdp!H197+drdp!Q197)*AMIL!$D197)</f>
        <v>0</v>
      </c>
      <c r="F197" s="20">
        <f>Model!$W$31*((drdp!C197+drdp!L197)*AMIL!$B197+(drdp!F197+drdp!O197)*AMIL!$C197+(drdp!I197+drdp!R197)*AMIL!$D197)</f>
        <v>0</v>
      </c>
      <c r="G197" s="20">
        <f>Model!$W$31*((drdp!D197+drdp!M197)*AMIL!$B197+(drdp!G197+drdp!P197)*AMIL!$C197+(drdp!J197+drdp!S197)*AMIL!$D197)</f>
        <v>0</v>
      </c>
      <c r="H197" s="18">
        <f>Model!$W$31*((drdp!B197)*AMIL!$B197+(drdp!E197)*AMIL!$C197+(drdp!H197)*AMIL!$D197)</f>
        <v>0</v>
      </c>
      <c r="I197" s="18">
        <f>Model!$W$31*((drdp!C197)*AMIL!$B197+(drdp!F197)*AMIL!$C197+(drdp!I197)*AMIL!$D197)</f>
        <v>0</v>
      </c>
      <c r="J197" s="18">
        <f>Model!$W$31*((drdp!D197)*AMIL!$B197+(drdp!G197)*AMIL!$C197+(drdp!J197)*AMIL!$D197)</f>
        <v>0</v>
      </c>
      <c r="K197" s="21">
        <f>SUM(E$3:E196)+H197</f>
        <v>0.99960847298582411</v>
      </c>
      <c r="L197" s="21">
        <f>SUM(F$3:F196)+I197</f>
        <v>-2.3587812165075559</v>
      </c>
      <c r="M197" s="21">
        <f>SUM(G$3:G196)+J197</f>
        <v>0</v>
      </c>
      <c r="N197" s="21"/>
      <c r="O197" s="21"/>
      <c r="P197" s="21"/>
      <c r="Q197" s="19">
        <f t="shared" si="13"/>
        <v>0.99921709926505109</v>
      </c>
      <c r="R197" s="19">
        <f t="shared" si="14"/>
        <v>5.5638488273488651</v>
      </c>
      <c r="S197" s="19">
        <f t="shared" si="15"/>
        <v>0</v>
      </c>
      <c r="T197" s="19">
        <f t="shared" si="16"/>
        <v>-2.3578576899407624</v>
      </c>
      <c r="U197" s="19">
        <f t="shared" si="17"/>
        <v>0</v>
      </c>
      <c r="V197" s="19">
        <f t="shared" si="18"/>
        <v>0</v>
      </c>
    </row>
    <row r="198" spans="1:22" x14ac:dyDescent="0.25">
      <c r="A198" s="26">
        <f>Wellpath!E198</f>
        <v>0</v>
      </c>
      <c r="B198" s="22">
        <v>0</v>
      </c>
      <c r="C198" s="22">
        <v>0</v>
      </c>
      <c r="D198" s="22">
        <f>SIN(Wellpath!L198) * SIN(Wellpath!O198) / (Bfield * COS(Dip))</f>
        <v>0</v>
      </c>
      <c r="E198" s="20">
        <f>Model!$W$31*((drdp!B198+drdp!K198)*AMIL!$B198+(drdp!E198+drdp!N198)*AMIL!$C198+(drdp!H198+drdp!Q198)*AMIL!$D198)</f>
        <v>0</v>
      </c>
      <c r="F198" s="20">
        <f>Model!$W$31*((drdp!C198+drdp!L198)*AMIL!$B198+(drdp!F198+drdp!O198)*AMIL!$C198+(drdp!I198+drdp!R198)*AMIL!$D198)</f>
        <v>0</v>
      </c>
      <c r="G198" s="20">
        <f>Model!$W$31*((drdp!D198+drdp!M198)*AMIL!$B198+(drdp!G198+drdp!P198)*AMIL!$C198+(drdp!J198+drdp!S198)*AMIL!$D198)</f>
        <v>0</v>
      </c>
      <c r="H198" s="18">
        <f>Model!$W$31*((drdp!B198)*AMIL!$B198+(drdp!E198)*AMIL!$C198+(drdp!H198)*AMIL!$D198)</f>
        <v>0</v>
      </c>
      <c r="I198" s="18">
        <f>Model!$W$31*((drdp!C198)*AMIL!$B198+(drdp!F198)*AMIL!$C198+(drdp!I198)*AMIL!$D198)</f>
        <v>0</v>
      </c>
      <c r="J198" s="18">
        <f>Model!$W$31*((drdp!D198)*AMIL!$B198+(drdp!G198)*AMIL!$C198+(drdp!J198)*AMIL!$D198)</f>
        <v>0</v>
      </c>
      <c r="K198" s="21">
        <f>SUM(E$3:E197)+H198</f>
        <v>0.99960847298582411</v>
      </c>
      <c r="L198" s="21">
        <f>SUM(F$3:F197)+I198</f>
        <v>-2.3587812165075559</v>
      </c>
      <c r="M198" s="21">
        <f>SUM(G$3:G197)+J198</f>
        <v>0</v>
      </c>
      <c r="N198" s="21"/>
      <c r="O198" s="21"/>
      <c r="P198" s="21"/>
      <c r="Q198" s="19">
        <f t="shared" ref="Q198:Q261" si="19">K198^2</f>
        <v>0.99921709926505109</v>
      </c>
      <c r="R198" s="19">
        <f t="shared" ref="R198:R261" si="20">L198^2</f>
        <v>5.5638488273488651</v>
      </c>
      <c r="S198" s="19">
        <f t="shared" ref="S198:S261" si="21">M198^2</f>
        <v>0</v>
      </c>
      <c r="T198" s="19">
        <f t="shared" ref="T198:T261" si="22">K198*L198</f>
        <v>-2.3578576899407624</v>
      </c>
      <c r="U198" s="19">
        <f t="shared" ref="U198:U261" si="23">K198*M198</f>
        <v>0</v>
      </c>
      <c r="V198" s="19">
        <f t="shared" ref="V198:V261" si="24">L198*M198</f>
        <v>0</v>
      </c>
    </row>
    <row r="199" spans="1:22" x14ac:dyDescent="0.25">
      <c r="A199" s="26">
        <f>Wellpath!E199</f>
        <v>0</v>
      </c>
      <c r="B199" s="22">
        <v>0</v>
      </c>
      <c r="C199" s="22">
        <v>0</v>
      </c>
      <c r="D199" s="22">
        <f>SIN(Wellpath!L199) * SIN(Wellpath!O199) / (Bfield * COS(Dip))</f>
        <v>0</v>
      </c>
      <c r="E199" s="20">
        <f>Model!$W$31*((drdp!B199+drdp!K199)*AMIL!$B199+(drdp!E199+drdp!N199)*AMIL!$C199+(drdp!H199+drdp!Q199)*AMIL!$D199)</f>
        <v>0</v>
      </c>
      <c r="F199" s="20">
        <f>Model!$W$31*((drdp!C199+drdp!L199)*AMIL!$B199+(drdp!F199+drdp!O199)*AMIL!$C199+(drdp!I199+drdp!R199)*AMIL!$D199)</f>
        <v>0</v>
      </c>
      <c r="G199" s="20">
        <f>Model!$W$31*((drdp!D199+drdp!M199)*AMIL!$B199+(drdp!G199+drdp!P199)*AMIL!$C199+(drdp!J199+drdp!S199)*AMIL!$D199)</f>
        <v>0</v>
      </c>
      <c r="H199" s="18">
        <f>Model!$W$31*((drdp!B199)*AMIL!$B199+(drdp!E199)*AMIL!$C199+(drdp!H199)*AMIL!$D199)</f>
        <v>0</v>
      </c>
      <c r="I199" s="18">
        <f>Model!$W$31*((drdp!C199)*AMIL!$B199+(drdp!F199)*AMIL!$C199+(drdp!I199)*AMIL!$D199)</f>
        <v>0</v>
      </c>
      <c r="J199" s="18">
        <f>Model!$W$31*((drdp!D199)*AMIL!$B199+(drdp!G199)*AMIL!$C199+(drdp!J199)*AMIL!$D199)</f>
        <v>0</v>
      </c>
      <c r="K199" s="21">
        <f>SUM(E$3:E198)+H199</f>
        <v>0.99960847298582411</v>
      </c>
      <c r="L199" s="21">
        <f>SUM(F$3:F198)+I199</f>
        <v>-2.3587812165075559</v>
      </c>
      <c r="M199" s="21">
        <f>SUM(G$3:G198)+J199</f>
        <v>0</v>
      </c>
      <c r="N199" s="21"/>
      <c r="O199" s="21"/>
      <c r="P199" s="21"/>
      <c r="Q199" s="19">
        <f t="shared" si="19"/>
        <v>0.99921709926505109</v>
      </c>
      <c r="R199" s="19">
        <f t="shared" si="20"/>
        <v>5.5638488273488651</v>
      </c>
      <c r="S199" s="19">
        <f t="shared" si="21"/>
        <v>0</v>
      </c>
      <c r="T199" s="19">
        <f t="shared" si="22"/>
        <v>-2.3578576899407624</v>
      </c>
      <c r="U199" s="19">
        <f t="shared" si="23"/>
        <v>0</v>
      </c>
      <c r="V199" s="19">
        <f t="shared" si="24"/>
        <v>0</v>
      </c>
    </row>
    <row r="200" spans="1:22" x14ac:dyDescent="0.25">
      <c r="A200" s="26">
        <f>Wellpath!E200</f>
        <v>0</v>
      </c>
      <c r="B200" s="22">
        <v>0</v>
      </c>
      <c r="C200" s="22">
        <v>0</v>
      </c>
      <c r="D200" s="22">
        <f>SIN(Wellpath!L200) * SIN(Wellpath!O200) / (Bfield * COS(Dip))</f>
        <v>0</v>
      </c>
      <c r="E200" s="20">
        <f>Model!$W$31*((drdp!B200+drdp!K200)*AMIL!$B200+(drdp!E200+drdp!N200)*AMIL!$C200+(drdp!H200+drdp!Q200)*AMIL!$D200)</f>
        <v>0</v>
      </c>
      <c r="F200" s="20">
        <f>Model!$W$31*((drdp!C200+drdp!L200)*AMIL!$B200+(drdp!F200+drdp!O200)*AMIL!$C200+(drdp!I200+drdp!R200)*AMIL!$D200)</f>
        <v>0</v>
      </c>
      <c r="G200" s="20">
        <f>Model!$W$31*((drdp!D200+drdp!M200)*AMIL!$B200+(drdp!G200+drdp!P200)*AMIL!$C200+(drdp!J200+drdp!S200)*AMIL!$D200)</f>
        <v>0</v>
      </c>
      <c r="H200" s="18">
        <f>Model!$W$31*((drdp!B200)*AMIL!$B200+(drdp!E200)*AMIL!$C200+(drdp!H200)*AMIL!$D200)</f>
        <v>0</v>
      </c>
      <c r="I200" s="18">
        <f>Model!$W$31*((drdp!C200)*AMIL!$B200+(drdp!F200)*AMIL!$C200+(drdp!I200)*AMIL!$D200)</f>
        <v>0</v>
      </c>
      <c r="J200" s="18">
        <f>Model!$W$31*((drdp!D200)*AMIL!$B200+(drdp!G200)*AMIL!$C200+(drdp!J200)*AMIL!$D200)</f>
        <v>0</v>
      </c>
      <c r="K200" s="21">
        <f>SUM(E$3:E199)+H200</f>
        <v>0.99960847298582411</v>
      </c>
      <c r="L200" s="21">
        <f>SUM(F$3:F199)+I200</f>
        <v>-2.3587812165075559</v>
      </c>
      <c r="M200" s="21">
        <f>SUM(G$3:G199)+J200</f>
        <v>0</v>
      </c>
      <c r="N200" s="21"/>
      <c r="O200" s="21"/>
      <c r="P200" s="21"/>
      <c r="Q200" s="19">
        <f t="shared" si="19"/>
        <v>0.99921709926505109</v>
      </c>
      <c r="R200" s="19">
        <f t="shared" si="20"/>
        <v>5.5638488273488651</v>
      </c>
      <c r="S200" s="19">
        <f t="shared" si="21"/>
        <v>0</v>
      </c>
      <c r="T200" s="19">
        <f t="shared" si="22"/>
        <v>-2.3578576899407624</v>
      </c>
      <c r="U200" s="19">
        <f t="shared" si="23"/>
        <v>0</v>
      </c>
      <c r="V200" s="19">
        <f t="shared" si="24"/>
        <v>0</v>
      </c>
    </row>
    <row r="201" spans="1:22" x14ac:dyDescent="0.25">
      <c r="A201" s="26">
        <f>Wellpath!E201</f>
        <v>0</v>
      </c>
      <c r="B201" s="22">
        <v>0</v>
      </c>
      <c r="C201" s="22">
        <v>0</v>
      </c>
      <c r="D201" s="22">
        <f>SIN(Wellpath!L201) * SIN(Wellpath!O201) / (Bfield * COS(Dip))</f>
        <v>0</v>
      </c>
      <c r="E201" s="20">
        <f>Model!$W$31*((drdp!B201+drdp!K201)*AMIL!$B201+(drdp!E201+drdp!N201)*AMIL!$C201+(drdp!H201+drdp!Q201)*AMIL!$D201)</f>
        <v>0</v>
      </c>
      <c r="F201" s="20">
        <f>Model!$W$31*((drdp!C201+drdp!L201)*AMIL!$B201+(drdp!F201+drdp!O201)*AMIL!$C201+(drdp!I201+drdp!R201)*AMIL!$D201)</f>
        <v>0</v>
      </c>
      <c r="G201" s="20">
        <f>Model!$W$31*((drdp!D201+drdp!M201)*AMIL!$B201+(drdp!G201+drdp!P201)*AMIL!$C201+(drdp!J201+drdp!S201)*AMIL!$D201)</f>
        <v>0</v>
      </c>
      <c r="H201" s="18">
        <f>Model!$W$31*((drdp!B201)*AMIL!$B201+(drdp!E201)*AMIL!$C201+(drdp!H201)*AMIL!$D201)</f>
        <v>0</v>
      </c>
      <c r="I201" s="18">
        <f>Model!$W$31*((drdp!C201)*AMIL!$B201+(drdp!F201)*AMIL!$C201+(drdp!I201)*AMIL!$D201)</f>
        <v>0</v>
      </c>
      <c r="J201" s="18">
        <f>Model!$W$31*((drdp!D201)*AMIL!$B201+(drdp!G201)*AMIL!$C201+(drdp!J201)*AMIL!$D201)</f>
        <v>0</v>
      </c>
      <c r="K201" s="21">
        <f>SUM(E$3:E200)+H201</f>
        <v>0.99960847298582411</v>
      </c>
      <c r="L201" s="21">
        <f>SUM(F$3:F200)+I201</f>
        <v>-2.3587812165075559</v>
      </c>
      <c r="M201" s="21">
        <f>SUM(G$3:G200)+J201</f>
        <v>0</v>
      </c>
      <c r="N201" s="21"/>
      <c r="O201" s="21"/>
      <c r="P201" s="21"/>
      <c r="Q201" s="19">
        <f t="shared" si="19"/>
        <v>0.99921709926505109</v>
      </c>
      <c r="R201" s="19">
        <f t="shared" si="20"/>
        <v>5.5638488273488651</v>
      </c>
      <c r="S201" s="19">
        <f t="shared" si="21"/>
        <v>0</v>
      </c>
      <c r="T201" s="19">
        <f t="shared" si="22"/>
        <v>-2.3578576899407624</v>
      </c>
      <c r="U201" s="19">
        <f t="shared" si="23"/>
        <v>0</v>
      </c>
      <c r="V201" s="19">
        <f t="shared" si="24"/>
        <v>0</v>
      </c>
    </row>
    <row r="202" spans="1:22" x14ac:dyDescent="0.25">
      <c r="A202" s="26">
        <f>Wellpath!E202</f>
        <v>0</v>
      </c>
      <c r="B202" s="22">
        <v>0</v>
      </c>
      <c r="C202" s="22">
        <v>0</v>
      </c>
      <c r="D202" s="22">
        <f>SIN(Wellpath!L202) * SIN(Wellpath!O202) / (Bfield * COS(Dip))</f>
        <v>0</v>
      </c>
      <c r="E202" s="20">
        <f>Model!$W$31*((drdp!B202+drdp!K202)*AMIL!$B202+(drdp!E202+drdp!N202)*AMIL!$C202+(drdp!H202+drdp!Q202)*AMIL!$D202)</f>
        <v>0</v>
      </c>
      <c r="F202" s="20">
        <f>Model!$W$31*((drdp!C202+drdp!L202)*AMIL!$B202+(drdp!F202+drdp!O202)*AMIL!$C202+(drdp!I202+drdp!R202)*AMIL!$D202)</f>
        <v>0</v>
      </c>
      <c r="G202" s="20">
        <f>Model!$W$31*((drdp!D202+drdp!M202)*AMIL!$B202+(drdp!G202+drdp!P202)*AMIL!$C202+(drdp!J202+drdp!S202)*AMIL!$D202)</f>
        <v>0</v>
      </c>
      <c r="H202" s="18">
        <f>Model!$W$31*((drdp!B202)*AMIL!$B202+(drdp!E202)*AMIL!$C202+(drdp!H202)*AMIL!$D202)</f>
        <v>0</v>
      </c>
      <c r="I202" s="18">
        <f>Model!$W$31*((drdp!C202)*AMIL!$B202+(drdp!F202)*AMIL!$C202+(drdp!I202)*AMIL!$D202)</f>
        <v>0</v>
      </c>
      <c r="J202" s="18">
        <f>Model!$W$31*((drdp!D202)*AMIL!$B202+(drdp!G202)*AMIL!$C202+(drdp!J202)*AMIL!$D202)</f>
        <v>0</v>
      </c>
      <c r="K202" s="21">
        <f>SUM(E$3:E201)+H202</f>
        <v>0.99960847298582411</v>
      </c>
      <c r="L202" s="21">
        <f>SUM(F$3:F201)+I202</f>
        <v>-2.3587812165075559</v>
      </c>
      <c r="M202" s="21">
        <f>SUM(G$3:G201)+J202</f>
        <v>0</v>
      </c>
      <c r="N202" s="21"/>
      <c r="O202" s="21"/>
      <c r="P202" s="21"/>
      <c r="Q202" s="19">
        <f t="shared" si="19"/>
        <v>0.99921709926505109</v>
      </c>
      <c r="R202" s="19">
        <f t="shared" si="20"/>
        <v>5.5638488273488651</v>
      </c>
      <c r="S202" s="19">
        <f t="shared" si="21"/>
        <v>0</v>
      </c>
      <c r="T202" s="19">
        <f t="shared" si="22"/>
        <v>-2.3578576899407624</v>
      </c>
      <c r="U202" s="19">
        <f t="shared" si="23"/>
        <v>0</v>
      </c>
      <c r="V202" s="19">
        <f t="shared" si="24"/>
        <v>0</v>
      </c>
    </row>
    <row r="203" spans="1:22" x14ac:dyDescent="0.25">
      <c r="A203" s="26">
        <f>Wellpath!E203</f>
        <v>0</v>
      </c>
      <c r="B203" s="22">
        <v>0</v>
      </c>
      <c r="C203" s="22">
        <v>0</v>
      </c>
      <c r="D203" s="22">
        <f>SIN(Wellpath!L203) * SIN(Wellpath!O203) / (Bfield * COS(Dip))</f>
        <v>0</v>
      </c>
      <c r="E203" s="20">
        <f>Model!$W$31*((drdp!B203+drdp!K203)*AMIL!$B203+(drdp!E203+drdp!N203)*AMIL!$C203+(drdp!H203+drdp!Q203)*AMIL!$D203)</f>
        <v>0</v>
      </c>
      <c r="F203" s="20">
        <f>Model!$W$31*((drdp!C203+drdp!L203)*AMIL!$B203+(drdp!F203+drdp!O203)*AMIL!$C203+(drdp!I203+drdp!R203)*AMIL!$D203)</f>
        <v>0</v>
      </c>
      <c r="G203" s="20">
        <f>Model!$W$31*((drdp!D203+drdp!M203)*AMIL!$B203+(drdp!G203+drdp!P203)*AMIL!$C203+(drdp!J203+drdp!S203)*AMIL!$D203)</f>
        <v>0</v>
      </c>
      <c r="H203" s="18">
        <f>Model!$W$31*((drdp!B203)*AMIL!$B203+(drdp!E203)*AMIL!$C203+(drdp!H203)*AMIL!$D203)</f>
        <v>0</v>
      </c>
      <c r="I203" s="18">
        <f>Model!$W$31*((drdp!C203)*AMIL!$B203+(drdp!F203)*AMIL!$C203+(drdp!I203)*AMIL!$D203)</f>
        <v>0</v>
      </c>
      <c r="J203" s="18">
        <f>Model!$W$31*((drdp!D203)*AMIL!$B203+(drdp!G203)*AMIL!$C203+(drdp!J203)*AMIL!$D203)</f>
        <v>0</v>
      </c>
      <c r="K203" s="21">
        <f>SUM(E$3:E202)+H203</f>
        <v>0.99960847298582411</v>
      </c>
      <c r="L203" s="21">
        <f>SUM(F$3:F202)+I203</f>
        <v>-2.3587812165075559</v>
      </c>
      <c r="M203" s="21">
        <f>SUM(G$3:G202)+J203</f>
        <v>0</v>
      </c>
      <c r="N203" s="21"/>
      <c r="O203" s="21"/>
      <c r="P203" s="21"/>
      <c r="Q203" s="19">
        <f t="shared" si="19"/>
        <v>0.99921709926505109</v>
      </c>
      <c r="R203" s="19">
        <f t="shared" si="20"/>
        <v>5.5638488273488651</v>
      </c>
      <c r="S203" s="19">
        <f t="shared" si="21"/>
        <v>0</v>
      </c>
      <c r="T203" s="19">
        <f t="shared" si="22"/>
        <v>-2.3578576899407624</v>
      </c>
      <c r="U203" s="19">
        <f t="shared" si="23"/>
        <v>0</v>
      </c>
      <c r="V203" s="19">
        <f t="shared" si="24"/>
        <v>0</v>
      </c>
    </row>
    <row r="204" spans="1:22" x14ac:dyDescent="0.25">
      <c r="A204" s="26">
        <f>Wellpath!E204</f>
        <v>0</v>
      </c>
      <c r="B204" s="22">
        <v>0</v>
      </c>
      <c r="C204" s="22">
        <v>0</v>
      </c>
      <c r="D204" s="22">
        <f>SIN(Wellpath!L204) * SIN(Wellpath!O204) / (Bfield * COS(Dip))</f>
        <v>0</v>
      </c>
      <c r="E204" s="20">
        <f>Model!$W$31*((drdp!B204+drdp!K204)*AMIL!$B204+(drdp!E204+drdp!N204)*AMIL!$C204+(drdp!H204+drdp!Q204)*AMIL!$D204)</f>
        <v>0</v>
      </c>
      <c r="F204" s="20">
        <f>Model!$W$31*((drdp!C204+drdp!L204)*AMIL!$B204+(drdp!F204+drdp!O204)*AMIL!$C204+(drdp!I204+drdp!R204)*AMIL!$D204)</f>
        <v>0</v>
      </c>
      <c r="G204" s="20">
        <f>Model!$W$31*((drdp!D204+drdp!M204)*AMIL!$B204+(drdp!G204+drdp!P204)*AMIL!$C204+(drdp!J204+drdp!S204)*AMIL!$D204)</f>
        <v>0</v>
      </c>
      <c r="H204" s="18">
        <f>Model!$W$31*((drdp!B204)*AMIL!$B204+(drdp!E204)*AMIL!$C204+(drdp!H204)*AMIL!$D204)</f>
        <v>0</v>
      </c>
      <c r="I204" s="18">
        <f>Model!$W$31*((drdp!C204)*AMIL!$B204+(drdp!F204)*AMIL!$C204+(drdp!I204)*AMIL!$D204)</f>
        <v>0</v>
      </c>
      <c r="J204" s="18">
        <f>Model!$W$31*((drdp!D204)*AMIL!$B204+(drdp!G204)*AMIL!$C204+(drdp!J204)*AMIL!$D204)</f>
        <v>0</v>
      </c>
      <c r="K204" s="21">
        <f>SUM(E$3:E203)+H204</f>
        <v>0.99960847298582411</v>
      </c>
      <c r="L204" s="21">
        <f>SUM(F$3:F203)+I204</f>
        <v>-2.3587812165075559</v>
      </c>
      <c r="M204" s="21">
        <f>SUM(G$3:G203)+J204</f>
        <v>0</v>
      </c>
      <c r="N204" s="21"/>
      <c r="O204" s="21"/>
      <c r="P204" s="21"/>
      <c r="Q204" s="19">
        <f t="shared" si="19"/>
        <v>0.99921709926505109</v>
      </c>
      <c r="R204" s="19">
        <f t="shared" si="20"/>
        <v>5.5638488273488651</v>
      </c>
      <c r="S204" s="19">
        <f t="shared" si="21"/>
        <v>0</v>
      </c>
      <c r="T204" s="19">
        <f t="shared" si="22"/>
        <v>-2.3578576899407624</v>
      </c>
      <c r="U204" s="19">
        <f t="shared" si="23"/>
        <v>0</v>
      </c>
      <c r="V204" s="19">
        <f t="shared" si="24"/>
        <v>0</v>
      </c>
    </row>
    <row r="205" spans="1:22" x14ac:dyDescent="0.25">
      <c r="A205" s="26">
        <f>Wellpath!E205</f>
        <v>0</v>
      </c>
      <c r="B205" s="22">
        <v>0</v>
      </c>
      <c r="C205" s="22">
        <v>0</v>
      </c>
      <c r="D205" s="22">
        <f>SIN(Wellpath!L205) * SIN(Wellpath!O205) / (Bfield * COS(Dip))</f>
        <v>0</v>
      </c>
      <c r="E205" s="20">
        <f>Model!$W$31*((drdp!B205+drdp!K205)*AMIL!$B205+(drdp!E205+drdp!N205)*AMIL!$C205+(drdp!H205+drdp!Q205)*AMIL!$D205)</f>
        <v>0</v>
      </c>
      <c r="F205" s="20">
        <f>Model!$W$31*((drdp!C205+drdp!L205)*AMIL!$B205+(drdp!F205+drdp!O205)*AMIL!$C205+(drdp!I205+drdp!R205)*AMIL!$D205)</f>
        <v>0</v>
      </c>
      <c r="G205" s="20">
        <f>Model!$W$31*((drdp!D205+drdp!M205)*AMIL!$B205+(drdp!G205+drdp!P205)*AMIL!$C205+(drdp!J205+drdp!S205)*AMIL!$D205)</f>
        <v>0</v>
      </c>
      <c r="H205" s="18">
        <f>Model!$W$31*((drdp!B205)*AMIL!$B205+(drdp!E205)*AMIL!$C205+(drdp!H205)*AMIL!$D205)</f>
        <v>0</v>
      </c>
      <c r="I205" s="18">
        <f>Model!$W$31*((drdp!C205)*AMIL!$B205+(drdp!F205)*AMIL!$C205+(drdp!I205)*AMIL!$D205)</f>
        <v>0</v>
      </c>
      <c r="J205" s="18">
        <f>Model!$W$31*((drdp!D205)*AMIL!$B205+(drdp!G205)*AMIL!$C205+(drdp!J205)*AMIL!$D205)</f>
        <v>0</v>
      </c>
      <c r="K205" s="21">
        <f>SUM(E$3:E204)+H205</f>
        <v>0.99960847298582411</v>
      </c>
      <c r="L205" s="21">
        <f>SUM(F$3:F204)+I205</f>
        <v>-2.3587812165075559</v>
      </c>
      <c r="M205" s="21">
        <f>SUM(G$3:G204)+J205</f>
        <v>0</v>
      </c>
      <c r="N205" s="21"/>
      <c r="O205" s="21"/>
      <c r="P205" s="21"/>
      <c r="Q205" s="19">
        <f t="shared" si="19"/>
        <v>0.99921709926505109</v>
      </c>
      <c r="R205" s="19">
        <f t="shared" si="20"/>
        <v>5.5638488273488651</v>
      </c>
      <c r="S205" s="19">
        <f t="shared" si="21"/>
        <v>0</v>
      </c>
      <c r="T205" s="19">
        <f t="shared" si="22"/>
        <v>-2.3578576899407624</v>
      </c>
      <c r="U205" s="19">
        <f t="shared" si="23"/>
        <v>0</v>
      </c>
      <c r="V205" s="19">
        <f t="shared" si="24"/>
        <v>0</v>
      </c>
    </row>
    <row r="206" spans="1:22" x14ac:dyDescent="0.25">
      <c r="A206" s="26">
        <f>Wellpath!E206</f>
        <v>0</v>
      </c>
      <c r="B206" s="22">
        <v>0</v>
      </c>
      <c r="C206" s="22">
        <v>0</v>
      </c>
      <c r="D206" s="22">
        <f>SIN(Wellpath!L206) * SIN(Wellpath!O206) / (Bfield * COS(Dip))</f>
        <v>0</v>
      </c>
      <c r="E206" s="20">
        <f>Model!$W$31*((drdp!B206+drdp!K206)*AMIL!$B206+(drdp!E206+drdp!N206)*AMIL!$C206+(drdp!H206+drdp!Q206)*AMIL!$D206)</f>
        <v>0</v>
      </c>
      <c r="F206" s="20">
        <f>Model!$W$31*((drdp!C206+drdp!L206)*AMIL!$B206+(drdp!F206+drdp!O206)*AMIL!$C206+(drdp!I206+drdp!R206)*AMIL!$D206)</f>
        <v>0</v>
      </c>
      <c r="G206" s="20">
        <f>Model!$W$31*((drdp!D206+drdp!M206)*AMIL!$B206+(drdp!G206+drdp!P206)*AMIL!$C206+(drdp!J206+drdp!S206)*AMIL!$D206)</f>
        <v>0</v>
      </c>
      <c r="H206" s="18">
        <f>Model!$W$31*((drdp!B206)*AMIL!$B206+(drdp!E206)*AMIL!$C206+(drdp!H206)*AMIL!$D206)</f>
        <v>0</v>
      </c>
      <c r="I206" s="18">
        <f>Model!$W$31*((drdp!C206)*AMIL!$B206+(drdp!F206)*AMIL!$C206+(drdp!I206)*AMIL!$D206)</f>
        <v>0</v>
      </c>
      <c r="J206" s="18">
        <f>Model!$W$31*((drdp!D206)*AMIL!$B206+(drdp!G206)*AMIL!$C206+(drdp!J206)*AMIL!$D206)</f>
        <v>0</v>
      </c>
      <c r="K206" s="21">
        <f>SUM(E$3:E205)+H206</f>
        <v>0.99960847298582411</v>
      </c>
      <c r="L206" s="21">
        <f>SUM(F$3:F205)+I206</f>
        <v>-2.3587812165075559</v>
      </c>
      <c r="M206" s="21">
        <f>SUM(G$3:G205)+J206</f>
        <v>0</v>
      </c>
      <c r="N206" s="21"/>
      <c r="O206" s="21"/>
      <c r="P206" s="21"/>
      <c r="Q206" s="19">
        <f t="shared" si="19"/>
        <v>0.99921709926505109</v>
      </c>
      <c r="R206" s="19">
        <f t="shared" si="20"/>
        <v>5.5638488273488651</v>
      </c>
      <c r="S206" s="19">
        <f t="shared" si="21"/>
        <v>0</v>
      </c>
      <c r="T206" s="19">
        <f t="shared" si="22"/>
        <v>-2.3578576899407624</v>
      </c>
      <c r="U206" s="19">
        <f t="shared" si="23"/>
        <v>0</v>
      </c>
      <c r="V206" s="19">
        <f t="shared" si="24"/>
        <v>0</v>
      </c>
    </row>
    <row r="207" spans="1:22" x14ac:dyDescent="0.25">
      <c r="A207" s="26">
        <f>Wellpath!E207</f>
        <v>0</v>
      </c>
      <c r="B207" s="22">
        <v>0</v>
      </c>
      <c r="C207" s="22">
        <v>0</v>
      </c>
      <c r="D207" s="22">
        <f>SIN(Wellpath!L207) * SIN(Wellpath!O207) / (Bfield * COS(Dip))</f>
        <v>0</v>
      </c>
      <c r="E207" s="20">
        <f>Model!$W$31*((drdp!B207+drdp!K207)*AMIL!$B207+(drdp!E207+drdp!N207)*AMIL!$C207+(drdp!H207+drdp!Q207)*AMIL!$D207)</f>
        <v>0</v>
      </c>
      <c r="F207" s="20">
        <f>Model!$W$31*((drdp!C207+drdp!L207)*AMIL!$B207+(drdp!F207+drdp!O207)*AMIL!$C207+(drdp!I207+drdp!R207)*AMIL!$D207)</f>
        <v>0</v>
      </c>
      <c r="G207" s="20">
        <f>Model!$W$31*((drdp!D207+drdp!M207)*AMIL!$B207+(drdp!G207+drdp!P207)*AMIL!$C207+(drdp!J207+drdp!S207)*AMIL!$D207)</f>
        <v>0</v>
      </c>
      <c r="H207" s="18">
        <f>Model!$W$31*((drdp!B207)*AMIL!$B207+(drdp!E207)*AMIL!$C207+(drdp!H207)*AMIL!$D207)</f>
        <v>0</v>
      </c>
      <c r="I207" s="18">
        <f>Model!$W$31*((drdp!C207)*AMIL!$B207+(drdp!F207)*AMIL!$C207+(drdp!I207)*AMIL!$D207)</f>
        <v>0</v>
      </c>
      <c r="J207" s="18">
        <f>Model!$W$31*((drdp!D207)*AMIL!$B207+(drdp!G207)*AMIL!$C207+(drdp!J207)*AMIL!$D207)</f>
        <v>0</v>
      </c>
      <c r="K207" s="21">
        <f>SUM(E$3:E206)+H207</f>
        <v>0.99960847298582411</v>
      </c>
      <c r="L207" s="21">
        <f>SUM(F$3:F206)+I207</f>
        <v>-2.3587812165075559</v>
      </c>
      <c r="M207" s="21">
        <f>SUM(G$3:G206)+J207</f>
        <v>0</v>
      </c>
      <c r="N207" s="21"/>
      <c r="O207" s="21"/>
      <c r="P207" s="21"/>
      <c r="Q207" s="19">
        <f t="shared" si="19"/>
        <v>0.99921709926505109</v>
      </c>
      <c r="R207" s="19">
        <f t="shared" si="20"/>
        <v>5.5638488273488651</v>
      </c>
      <c r="S207" s="19">
        <f t="shared" si="21"/>
        <v>0</v>
      </c>
      <c r="T207" s="19">
        <f t="shared" si="22"/>
        <v>-2.3578576899407624</v>
      </c>
      <c r="U207" s="19">
        <f t="shared" si="23"/>
        <v>0</v>
      </c>
      <c r="V207" s="19">
        <f t="shared" si="24"/>
        <v>0</v>
      </c>
    </row>
    <row r="208" spans="1:22" x14ac:dyDescent="0.25">
      <c r="A208" s="26">
        <f>Wellpath!E208</f>
        <v>0</v>
      </c>
      <c r="B208" s="22">
        <v>0</v>
      </c>
      <c r="C208" s="22">
        <v>0</v>
      </c>
      <c r="D208" s="22">
        <f>SIN(Wellpath!L208) * SIN(Wellpath!O208) / (Bfield * COS(Dip))</f>
        <v>0</v>
      </c>
      <c r="E208" s="20">
        <f>Model!$W$31*((drdp!B208+drdp!K208)*AMIL!$B208+(drdp!E208+drdp!N208)*AMIL!$C208+(drdp!H208+drdp!Q208)*AMIL!$D208)</f>
        <v>0</v>
      </c>
      <c r="F208" s="20">
        <f>Model!$W$31*((drdp!C208+drdp!L208)*AMIL!$B208+(drdp!F208+drdp!O208)*AMIL!$C208+(drdp!I208+drdp!R208)*AMIL!$D208)</f>
        <v>0</v>
      </c>
      <c r="G208" s="20">
        <f>Model!$W$31*((drdp!D208+drdp!M208)*AMIL!$B208+(drdp!G208+drdp!P208)*AMIL!$C208+(drdp!J208+drdp!S208)*AMIL!$D208)</f>
        <v>0</v>
      </c>
      <c r="H208" s="18">
        <f>Model!$W$31*((drdp!B208)*AMIL!$B208+(drdp!E208)*AMIL!$C208+(drdp!H208)*AMIL!$D208)</f>
        <v>0</v>
      </c>
      <c r="I208" s="18">
        <f>Model!$W$31*((drdp!C208)*AMIL!$B208+(drdp!F208)*AMIL!$C208+(drdp!I208)*AMIL!$D208)</f>
        <v>0</v>
      </c>
      <c r="J208" s="18">
        <f>Model!$W$31*((drdp!D208)*AMIL!$B208+(drdp!G208)*AMIL!$C208+(drdp!J208)*AMIL!$D208)</f>
        <v>0</v>
      </c>
      <c r="K208" s="21">
        <f>SUM(E$3:E207)+H208</f>
        <v>0.99960847298582411</v>
      </c>
      <c r="L208" s="21">
        <f>SUM(F$3:F207)+I208</f>
        <v>-2.3587812165075559</v>
      </c>
      <c r="M208" s="21">
        <f>SUM(G$3:G207)+J208</f>
        <v>0</v>
      </c>
      <c r="N208" s="21"/>
      <c r="O208" s="21"/>
      <c r="P208" s="21"/>
      <c r="Q208" s="19">
        <f t="shared" si="19"/>
        <v>0.99921709926505109</v>
      </c>
      <c r="R208" s="19">
        <f t="shared" si="20"/>
        <v>5.5638488273488651</v>
      </c>
      <c r="S208" s="19">
        <f t="shared" si="21"/>
        <v>0</v>
      </c>
      <c r="T208" s="19">
        <f t="shared" si="22"/>
        <v>-2.3578576899407624</v>
      </c>
      <c r="U208" s="19">
        <f t="shared" si="23"/>
        <v>0</v>
      </c>
      <c r="V208" s="19">
        <f t="shared" si="24"/>
        <v>0</v>
      </c>
    </row>
    <row r="209" spans="1:22" x14ac:dyDescent="0.25">
      <c r="A209" s="26">
        <f>Wellpath!E209</f>
        <v>0</v>
      </c>
      <c r="B209" s="22">
        <v>0</v>
      </c>
      <c r="C209" s="22">
        <v>0</v>
      </c>
      <c r="D209" s="22">
        <f>SIN(Wellpath!L209) * SIN(Wellpath!O209) / (Bfield * COS(Dip))</f>
        <v>0</v>
      </c>
      <c r="E209" s="20">
        <f>Model!$W$31*((drdp!B209+drdp!K209)*AMIL!$B209+(drdp!E209+drdp!N209)*AMIL!$C209+(drdp!H209+drdp!Q209)*AMIL!$D209)</f>
        <v>0</v>
      </c>
      <c r="F209" s="20">
        <f>Model!$W$31*((drdp!C209+drdp!L209)*AMIL!$B209+(drdp!F209+drdp!O209)*AMIL!$C209+(drdp!I209+drdp!R209)*AMIL!$D209)</f>
        <v>0</v>
      </c>
      <c r="G209" s="20">
        <f>Model!$W$31*((drdp!D209+drdp!M209)*AMIL!$B209+(drdp!G209+drdp!P209)*AMIL!$C209+(drdp!J209+drdp!S209)*AMIL!$D209)</f>
        <v>0</v>
      </c>
      <c r="H209" s="18">
        <f>Model!$W$31*((drdp!B209)*AMIL!$B209+(drdp!E209)*AMIL!$C209+(drdp!H209)*AMIL!$D209)</f>
        <v>0</v>
      </c>
      <c r="I209" s="18">
        <f>Model!$W$31*((drdp!C209)*AMIL!$B209+(drdp!F209)*AMIL!$C209+(drdp!I209)*AMIL!$D209)</f>
        <v>0</v>
      </c>
      <c r="J209" s="18">
        <f>Model!$W$31*((drdp!D209)*AMIL!$B209+(drdp!G209)*AMIL!$C209+(drdp!J209)*AMIL!$D209)</f>
        <v>0</v>
      </c>
      <c r="K209" s="21">
        <f>SUM(E$3:E208)+H209</f>
        <v>0.99960847298582411</v>
      </c>
      <c r="L209" s="21">
        <f>SUM(F$3:F208)+I209</f>
        <v>-2.3587812165075559</v>
      </c>
      <c r="M209" s="21">
        <f>SUM(G$3:G208)+J209</f>
        <v>0</v>
      </c>
      <c r="N209" s="21"/>
      <c r="O209" s="21"/>
      <c r="P209" s="21"/>
      <c r="Q209" s="19">
        <f t="shared" si="19"/>
        <v>0.99921709926505109</v>
      </c>
      <c r="R209" s="19">
        <f t="shared" si="20"/>
        <v>5.5638488273488651</v>
      </c>
      <c r="S209" s="19">
        <f t="shared" si="21"/>
        <v>0</v>
      </c>
      <c r="T209" s="19">
        <f t="shared" si="22"/>
        <v>-2.3578576899407624</v>
      </c>
      <c r="U209" s="19">
        <f t="shared" si="23"/>
        <v>0</v>
      </c>
      <c r="V209" s="19">
        <f t="shared" si="24"/>
        <v>0</v>
      </c>
    </row>
    <row r="210" spans="1:22" x14ac:dyDescent="0.25">
      <c r="A210" s="26">
        <f>Wellpath!E210</f>
        <v>0</v>
      </c>
      <c r="B210" s="22">
        <v>0</v>
      </c>
      <c r="C210" s="22">
        <v>0</v>
      </c>
      <c r="D210" s="22">
        <f>SIN(Wellpath!L210) * SIN(Wellpath!O210) / (Bfield * COS(Dip))</f>
        <v>0</v>
      </c>
      <c r="E210" s="20">
        <f>Model!$W$31*((drdp!B210+drdp!K210)*AMIL!$B210+(drdp!E210+drdp!N210)*AMIL!$C210+(drdp!H210+drdp!Q210)*AMIL!$D210)</f>
        <v>0</v>
      </c>
      <c r="F210" s="20">
        <f>Model!$W$31*((drdp!C210+drdp!L210)*AMIL!$B210+(drdp!F210+drdp!O210)*AMIL!$C210+(drdp!I210+drdp!R210)*AMIL!$D210)</f>
        <v>0</v>
      </c>
      <c r="G210" s="20">
        <f>Model!$W$31*((drdp!D210+drdp!M210)*AMIL!$B210+(drdp!G210+drdp!P210)*AMIL!$C210+(drdp!J210+drdp!S210)*AMIL!$D210)</f>
        <v>0</v>
      </c>
      <c r="H210" s="18">
        <f>Model!$W$31*((drdp!B210)*AMIL!$B210+(drdp!E210)*AMIL!$C210+(drdp!H210)*AMIL!$D210)</f>
        <v>0</v>
      </c>
      <c r="I210" s="18">
        <f>Model!$W$31*((drdp!C210)*AMIL!$B210+(drdp!F210)*AMIL!$C210+(drdp!I210)*AMIL!$D210)</f>
        <v>0</v>
      </c>
      <c r="J210" s="18">
        <f>Model!$W$31*((drdp!D210)*AMIL!$B210+(drdp!G210)*AMIL!$C210+(drdp!J210)*AMIL!$D210)</f>
        <v>0</v>
      </c>
      <c r="K210" s="21">
        <f>SUM(E$3:E209)+H210</f>
        <v>0.99960847298582411</v>
      </c>
      <c r="L210" s="21">
        <f>SUM(F$3:F209)+I210</f>
        <v>-2.3587812165075559</v>
      </c>
      <c r="M210" s="21">
        <f>SUM(G$3:G209)+J210</f>
        <v>0</v>
      </c>
      <c r="N210" s="21"/>
      <c r="O210" s="21"/>
      <c r="P210" s="21"/>
      <c r="Q210" s="19">
        <f t="shared" si="19"/>
        <v>0.99921709926505109</v>
      </c>
      <c r="R210" s="19">
        <f t="shared" si="20"/>
        <v>5.5638488273488651</v>
      </c>
      <c r="S210" s="19">
        <f t="shared" si="21"/>
        <v>0</v>
      </c>
      <c r="T210" s="19">
        <f t="shared" si="22"/>
        <v>-2.3578576899407624</v>
      </c>
      <c r="U210" s="19">
        <f t="shared" si="23"/>
        <v>0</v>
      </c>
      <c r="V210" s="19">
        <f t="shared" si="24"/>
        <v>0</v>
      </c>
    </row>
    <row r="211" spans="1:22" x14ac:dyDescent="0.25">
      <c r="A211" s="26">
        <f>Wellpath!E211</f>
        <v>0</v>
      </c>
      <c r="B211" s="22">
        <v>0</v>
      </c>
      <c r="C211" s="22">
        <v>0</v>
      </c>
      <c r="D211" s="22">
        <f>SIN(Wellpath!L211) * SIN(Wellpath!O211) / (Bfield * COS(Dip))</f>
        <v>0</v>
      </c>
      <c r="E211" s="20">
        <f>Model!$W$31*((drdp!B211+drdp!K211)*AMIL!$B211+(drdp!E211+drdp!N211)*AMIL!$C211+(drdp!H211+drdp!Q211)*AMIL!$D211)</f>
        <v>0</v>
      </c>
      <c r="F211" s="20">
        <f>Model!$W$31*((drdp!C211+drdp!L211)*AMIL!$B211+(drdp!F211+drdp!O211)*AMIL!$C211+(drdp!I211+drdp!R211)*AMIL!$D211)</f>
        <v>0</v>
      </c>
      <c r="G211" s="20">
        <f>Model!$W$31*((drdp!D211+drdp!M211)*AMIL!$B211+(drdp!G211+drdp!P211)*AMIL!$C211+(drdp!J211+drdp!S211)*AMIL!$D211)</f>
        <v>0</v>
      </c>
      <c r="H211" s="18">
        <f>Model!$W$31*((drdp!B211)*AMIL!$B211+(drdp!E211)*AMIL!$C211+(drdp!H211)*AMIL!$D211)</f>
        <v>0</v>
      </c>
      <c r="I211" s="18">
        <f>Model!$W$31*((drdp!C211)*AMIL!$B211+(drdp!F211)*AMIL!$C211+(drdp!I211)*AMIL!$D211)</f>
        <v>0</v>
      </c>
      <c r="J211" s="18">
        <f>Model!$W$31*((drdp!D211)*AMIL!$B211+(drdp!G211)*AMIL!$C211+(drdp!J211)*AMIL!$D211)</f>
        <v>0</v>
      </c>
      <c r="K211" s="21">
        <f>SUM(E$3:E210)+H211</f>
        <v>0.99960847298582411</v>
      </c>
      <c r="L211" s="21">
        <f>SUM(F$3:F210)+I211</f>
        <v>-2.3587812165075559</v>
      </c>
      <c r="M211" s="21">
        <f>SUM(G$3:G210)+J211</f>
        <v>0</v>
      </c>
      <c r="N211" s="21"/>
      <c r="O211" s="21"/>
      <c r="P211" s="21"/>
      <c r="Q211" s="19">
        <f t="shared" si="19"/>
        <v>0.99921709926505109</v>
      </c>
      <c r="R211" s="19">
        <f t="shared" si="20"/>
        <v>5.5638488273488651</v>
      </c>
      <c r="S211" s="19">
        <f t="shared" si="21"/>
        <v>0</v>
      </c>
      <c r="T211" s="19">
        <f t="shared" si="22"/>
        <v>-2.3578576899407624</v>
      </c>
      <c r="U211" s="19">
        <f t="shared" si="23"/>
        <v>0</v>
      </c>
      <c r="V211" s="19">
        <f t="shared" si="24"/>
        <v>0</v>
      </c>
    </row>
    <row r="212" spans="1:22" x14ac:dyDescent="0.25">
      <c r="A212" s="26">
        <f>Wellpath!E212</f>
        <v>0</v>
      </c>
      <c r="B212" s="22">
        <v>0</v>
      </c>
      <c r="C212" s="22">
        <v>0</v>
      </c>
      <c r="D212" s="22">
        <f>SIN(Wellpath!L212) * SIN(Wellpath!O212) / (Bfield * COS(Dip))</f>
        <v>0</v>
      </c>
      <c r="E212" s="20">
        <f>Model!$W$31*((drdp!B212+drdp!K212)*AMIL!$B212+(drdp!E212+drdp!N212)*AMIL!$C212+(drdp!H212+drdp!Q212)*AMIL!$D212)</f>
        <v>0</v>
      </c>
      <c r="F212" s="20">
        <f>Model!$W$31*((drdp!C212+drdp!L212)*AMIL!$B212+(drdp!F212+drdp!O212)*AMIL!$C212+(drdp!I212+drdp!R212)*AMIL!$D212)</f>
        <v>0</v>
      </c>
      <c r="G212" s="20">
        <f>Model!$W$31*((drdp!D212+drdp!M212)*AMIL!$B212+(drdp!G212+drdp!P212)*AMIL!$C212+(drdp!J212+drdp!S212)*AMIL!$D212)</f>
        <v>0</v>
      </c>
      <c r="H212" s="18">
        <f>Model!$W$31*((drdp!B212)*AMIL!$B212+(drdp!E212)*AMIL!$C212+(drdp!H212)*AMIL!$D212)</f>
        <v>0</v>
      </c>
      <c r="I212" s="18">
        <f>Model!$W$31*((drdp!C212)*AMIL!$B212+(drdp!F212)*AMIL!$C212+(drdp!I212)*AMIL!$D212)</f>
        <v>0</v>
      </c>
      <c r="J212" s="18">
        <f>Model!$W$31*((drdp!D212)*AMIL!$B212+(drdp!G212)*AMIL!$C212+(drdp!J212)*AMIL!$D212)</f>
        <v>0</v>
      </c>
      <c r="K212" s="21">
        <f>SUM(E$3:E211)+H212</f>
        <v>0.99960847298582411</v>
      </c>
      <c r="L212" s="21">
        <f>SUM(F$3:F211)+I212</f>
        <v>-2.3587812165075559</v>
      </c>
      <c r="M212" s="21">
        <f>SUM(G$3:G211)+J212</f>
        <v>0</v>
      </c>
      <c r="N212" s="21"/>
      <c r="O212" s="21"/>
      <c r="P212" s="21"/>
      <c r="Q212" s="19">
        <f t="shared" si="19"/>
        <v>0.99921709926505109</v>
      </c>
      <c r="R212" s="19">
        <f t="shared" si="20"/>
        <v>5.5638488273488651</v>
      </c>
      <c r="S212" s="19">
        <f t="shared" si="21"/>
        <v>0</v>
      </c>
      <c r="T212" s="19">
        <f t="shared" si="22"/>
        <v>-2.3578576899407624</v>
      </c>
      <c r="U212" s="19">
        <f t="shared" si="23"/>
        <v>0</v>
      </c>
      <c r="V212" s="19">
        <f t="shared" si="24"/>
        <v>0</v>
      </c>
    </row>
    <row r="213" spans="1:22" x14ac:dyDescent="0.25">
      <c r="A213" s="26">
        <f>Wellpath!E213</f>
        <v>0</v>
      </c>
      <c r="B213" s="22">
        <v>0</v>
      </c>
      <c r="C213" s="22">
        <v>0</v>
      </c>
      <c r="D213" s="22">
        <f>SIN(Wellpath!L213) * SIN(Wellpath!O213) / (Bfield * COS(Dip))</f>
        <v>0</v>
      </c>
      <c r="E213" s="20">
        <f>Model!$W$31*((drdp!B213+drdp!K213)*AMIL!$B213+(drdp!E213+drdp!N213)*AMIL!$C213+(drdp!H213+drdp!Q213)*AMIL!$D213)</f>
        <v>0</v>
      </c>
      <c r="F213" s="20">
        <f>Model!$W$31*((drdp!C213+drdp!L213)*AMIL!$B213+(drdp!F213+drdp!O213)*AMIL!$C213+(drdp!I213+drdp!R213)*AMIL!$D213)</f>
        <v>0</v>
      </c>
      <c r="G213" s="20">
        <f>Model!$W$31*((drdp!D213+drdp!M213)*AMIL!$B213+(drdp!G213+drdp!P213)*AMIL!$C213+(drdp!J213+drdp!S213)*AMIL!$D213)</f>
        <v>0</v>
      </c>
      <c r="H213" s="18">
        <f>Model!$W$31*((drdp!B213)*AMIL!$B213+(drdp!E213)*AMIL!$C213+(drdp!H213)*AMIL!$D213)</f>
        <v>0</v>
      </c>
      <c r="I213" s="18">
        <f>Model!$W$31*((drdp!C213)*AMIL!$B213+(drdp!F213)*AMIL!$C213+(drdp!I213)*AMIL!$D213)</f>
        <v>0</v>
      </c>
      <c r="J213" s="18">
        <f>Model!$W$31*((drdp!D213)*AMIL!$B213+(drdp!G213)*AMIL!$C213+(drdp!J213)*AMIL!$D213)</f>
        <v>0</v>
      </c>
      <c r="K213" s="21">
        <f>SUM(E$3:E212)+H213</f>
        <v>0.99960847298582411</v>
      </c>
      <c r="L213" s="21">
        <f>SUM(F$3:F212)+I213</f>
        <v>-2.3587812165075559</v>
      </c>
      <c r="M213" s="21">
        <f>SUM(G$3:G212)+J213</f>
        <v>0</v>
      </c>
      <c r="N213" s="21"/>
      <c r="O213" s="21"/>
      <c r="P213" s="21"/>
      <c r="Q213" s="19">
        <f t="shared" si="19"/>
        <v>0.99921709926505109</v>
      </c>
      <c r="R213" s="19">
        <f t="shared" si="20"/>
        <v>5.5638488273488651</v>
      </c>
      <c r="S213" s="19">
        <f t="shared" si="21"/>
        <v>0</v>
      </c>
      <c r="T213" s="19">
        <f t="shared" si="22"/>
        <v>-2.3578576899407624</v>
      </c>
      <c r="U213" s="19">
        <f t="shared" si="23"/>
        <v>0</v>
      </c>
      <c r="V213" s="19">
        <f t="shared" si="24"/>
        <v>0</v>
      </c>
    </row>
    <row r="214" spans="1:22" x14ac:dyDescent="0.25">
      <c r="A214" s="26">
        <f>Wellpath!E214</f>
        <v>0</v>
      </c>
      <c r="B214" s="22">
        <v>0</v>
      </c>
      <c r="C214" s="22">
        <v>0</v>
      </c>
      <c r="D214" s="22">
        <f>SIN(Wellpath!L214) * SIN(Wellpath!O214) / (Bfield * COS(Dip))</f>
        <v>0</v>
      </c>
      <c r="E214" s="20">
        <f>Model!$W$31*((drdp!B214+drdp!K214)*AMIL!$B214+(drdp!E214+drdp!N214)*AMIL!$C214+(drdp!H214+drdp!Q214)*AMIL!$D214)</f>
        <v>0</v>
      </c>
      <c r="F214" s="20">
        <f>Model!$W$31*((drdp!C214+drdp!L214)*AMIL!$B214+(drdp!F214+drdp!O214)*AMIL!$C214+(drdp!I214+drdp!R214)*AMIL!$D214)</f>
        <v>0</v>
      </c>
      <c r="G214" s="20">
        <f>Model!$W$31*((drdp!D214+drdp!M214)*AMIL!$B214+(drdp!G214+drdp!P214)*AMIL!$C214+(drdp!J214+drdp!S214)*AMIL!$D214)</f>
        <v>0</v>
      </c>
      <c r="H214" s="18">
        <f>Model!$W$31*((drdp!B214)*AMIL!$B214+(drdp!E214)*AMIL!$C214+(drdp!H214)*AMIL!$D214)</f>
        <v>0</v>
      </c>
      <c r="I214" s="18">
        <f>Model!$W$31*((drdp!C214)*AMIL!$B214+(drdp!F214)*AMIL!$C214+(drdp!I214)*AMIL!$D214)</f>
        <v>0</v>
      </c>
      <c r="J214" s="18">
        <f>Model!$W$31*((drdp!D214)*AMIL!$B214+(drdp!G214)*AMIL!$C214+(drdp!J214)*AMIL!$D214)</f>
        <v>0</v>
      </c>
      <c r="K214" s="21">
        <f>SUM(E$3:E213)+H214</f>
        <v>0.99960847298582411</v>
      </c>
      <c r="L214" s="21">
        <f>SUM(F$3:F213)+I214</f>
        <v>-2.3587812165075559</v>
      </c>
      <c r="M214" s="21">
        <f>SUM(G$3:G213)+J214</f>
        <v>0</v>
      </c>
      <c r="N214" s="21"/>
      <c r="O214" s="21"/>
      <c r="P214" s="21"/>
      <c r="Q214" s="19">
        <f t="shared" si="19"/>
        <v>0.99921709926505109</v>
      </c>
      <c r="R214" s="19">
        <f t="shared" si="20"/>
        <v>5.5638488273488651</v>
      </c>
      <c r="S214" s="19">
        <f t="shared" si="21"/>
        <v>0</v>
      </c>
      <c r="T214" s="19">
        <f t="shared" si="22"/>
        <v>-2.3578576899407624</v>
      </c>
      <c r="U214" s="19">
        <f t="shared" si="23"/>
        <v>0</v>
      </c>
      <c r="V214" s="19">
        <f t="shared" si="24"/>
        <v>0</v>
      </c>
    </row>
    <row r="215" spans="1:22" x14ac:dyDescent="0.25">
      <c r="A215" s="26">
        <f>Wellpath!E215</f>
        <v>0</v>
      </c>
      <c r="B215" s="22">
        <v>0</v>
      </c>
      <c r="C215" s="22">
        <v>0</v>
      </c>
      <c r="D215" s="22">
        <f>SIN(Wellpath!L215) * SIN(Wellpath!O215) / (Bfield * COS(Dip))</f>
        <v>0</v>
      </c>
      <c r="E215" s="20">
        <f>Model!$W$31*((drdp!B215+drdp!K215)*AMIL!$B215+(drdp!E215+drdp!N215)*AMIL!$C215+(drdp!H215+drdp!Q215)*AMIL!$D215)</f>
        <v>0</v>
      </c>
      <c r="F215" s="20">
        <f>Model!$W$31*((drdp!C215+drdp!L215)*AMIL!$B215+(drdp!F215+drdp!O215)*AMIL!$C215+(drdp!I215+drdp!R215)*AMIL!$D215)</f>
        <v>0</v>
      </c>
      <c r="G215" s="20">
        <f>Model!$W$31*((drdp!D215+drdp!M215)*AMIL!$B215+(drdp!G215+drdp!P215)*AMIL!$C215+(drdp!J215+drdp!S215)*AMIL!$D215)</f>
        <v>0</v>
      </c>
      <c r="H215" s="18">
        <f>Model!$W$31*((drdp!B215)*AMIL!$B215+(drdp!E215)*AMIL!$C215+(drdp!H215)*AMIL!$D215)</f>
        <v>0</v>
      </c>
      <c r="I215" s="18">
        <f>Model!$W$31*((drdp!C215)*AMIL!$B215+(drdp!F215)*AMIL!$C215+(drdp!I215)*AMIL!$D215)</f>
        <v>0</v>
      </c>
      <c r="J215" s="18">
        <f>Model!$W$31*((drdp!D215)*AMIL!$B215+(drdp!G215)*AMIL!$C215+(drdp!J215)*AMIL!$D215)</f>
        <v>0</v>
      </c>
      <c r="K215" s="21">
        <f>SUM(E$3:E214)+H215</f>
        <v>0.99960847298582411</v>
      </c>
      <c r="L215" s="21">
        <f>SUM(F$3:F214)+I215</f>
        <v>-2.3587812165075559</v>
      </c>
      <c r="M215" s="21">
        <f>SUM(G$3:G214)+J215</f>
        <v>0</v>
      </c>
      <c r="N215" s="21"/>
      <c r="O215" s="21"/>
      <c r="P215" s="21"/>
      <c r="Q215" s="19">
        <f t="shared" si="19"/>
        <v>0.99921709926505109</v>
      </c>
      <c r="R215" s="19">
        <f t="shared" si="20"/>
        <v>5.5638488273488651</v>
      </c>
      <c r="S215" s="19">
        <f t="shared" si="21"/>
        <v>0</v>
      </c>
      <c r="T215" s="19">
        <f t="shared" si="22"/>
        <v>-2.3578576899407624</v>
      </c>
      <c r="U215" s="19">
        <f t="shared" si="23"/>
        <v>0</v>
      </c>
      <c r="V215" s="19">
        <f t="shared" si="24"/>
        <v>0</v>
      </c>
    </row>
    <row r="216" spans="1:22" x14ac:dyDescent="0.25">
      <c r="A216" s="26">
        <f>Wellpath!E216</f>
        <v>0</v>
      </c>
      <c r="B216" s="22">
        <v>0</v>
      </c>
      <c r="C216" s="22">
        <v>0</v>
      </c>
      <c r="D216" s="22">
        <f>SIN(Wellpath!L216) * SIN(Wellpath!O216) / (Bfield * COS(Dip))</f>
        <v>0</v>
      </c>
      <c r="E216" s="20">
        <f>Model!$W$31*((drdp!B216+drdp!K216)*AMIL!$B216+(drdp!E216+drdp!N216)*AMIL!$C216+(drdp!H216+drdp!Q216)*AMIL!$D216)</f>
        <v>0</v>
      </c>
      <c r="F216" s="20">
        <f>Model!$W$31*((drdp!C216+drdp!L216)*AMIL!$B216+(drdp!F216+drdp!O216)*AMIL!$C216+(drdp!I216+drdp!R216)*AMIL!$D216)</f>
        <v>0</v>
      </c>
      <c r="G216" s="20">
        <f>Model!$W$31*((drdp!D216+drdp!M216)*AMIL!$B216+(drdp!G216+drdp!P216)*AMIL!$C216+(drdp!J216+drdp!S216)*AMIL!$D216)</f>
        <v>0</v>
      </c>
      <c r="H216" s="18">
        <f>Model!$W$31*((drdp!B216)*AMIL!$B216+(drdp!E216)*AMIL!$C216+(drdp!H216)*AMIL!$D216)</f>
        <v>0</v>
      </c>
      <c r="I216" s="18">
        <f>Model!$W$31*((drdp!C216)*AMIL!$B216+(drdp!F216)*AMIL!$C216+(drdp!I216)*AMIL!$D216)</f>
        <v>0</v>
      </c>
      <c r="J216" s="18">
        <f>Model!$W$31*((drdp!D216)*AMIL!$B216+(drdp!G216)*AMIL!$C216+(drdp!J216)*AMIL!$D216)</f>
        <v>0</v>
      </c>
      <c r="K216" s="21">
        <f>SUM(E$3:E215)+H216</f>
        <v>0.99960847298582411</v>
      </c>
      <c r="L216" s="21">
        <f>SUM(F$3:F215)+I216</f>
        <v>-2.3587812165075559</v>
      </c>
      <c r="M216" s="21">
        <f>SUM(G$3:G215)+J216</f>
        <v>0</v>
      </c>
      <c r="N216" s="21"/>
      <c r="O216" s="21"/>
      <c r="P216" s="21"/>
      <c r="Q216" s="19">
        <f t="shared" si="19"/>
        <v>0.99921709926505109</v>
      </c>
      <c r="R216" s="19">
        <f t="shared" si="20"/>
        <v>5.5638488273488651</v>
      </c>
      <c r="S216" s="19">
        <f t="shared" si="21"/>
        <v>0</v>
      </c>
      <c r="T216" s="19">
        <f t="shared" si="22"/>
        <v>-2.3578576899407624</v>
      </c>
      <c r="U216" s="19">
        <f t="shared" si="23"/>
        <v>0</v>
      </c>
      <c r="V216" s="19">
        <f t="shared" si="24"/>
        <v>0</v>
      </c>
    </row>
    <row r="217" spans="1:22" x14ac:dyDescent="0.25">
      <c r="A217" s="26">
        <f>Wellpath!E217</f>
        <v>0</v>
      </c>
      <c r="B217" s="22">
        <v>0</v>
      </c>
      <c r="C217" s="22">
        <v>0</v>
      </c>
      <c r="D217" s="22">
        <f>SIN(Wellpath!L217) * SIN(Wellpath!O217) / (Bfield * COS(Dip))</f>
        <v>0</v>
      </c>
      <c r="E217" s="20">
        <f>Model!$W$31*((drdp!B217+drdp!K217)*AMIL!$B217+(drdp!E217+drdp!N217)*AMIL!$C217+(drdp!H217+drdp!Q217)*AMIL!$D217)</f>
        <v>0</v>
      </c>
      <c r="F217" s="20">
        <f>Model!$W$31*((drdp!C217+drdp!L217)*AMIL!$B217+(drdp!F217+drdp!O217)*AMIL!$C217+(drdp!I217+drdp!R217)*AMIL!$D217)</f>
        <v>0</v>
      </c>
      <c r="G217" s="20">
        <f>Model!$W$31*((drdp!D217+drdp!M217)*AMIL!$B217+(drdp!G217+drdp!P217)*AMIL!$C217+(drdp!J217+drdp!S217)*AMIL!$D217)</f>
        <v>0</v>
      </c>
      <c r="H217" s="18">
        <f>Model!$W$31*((drdp!B217)*AMIL!$B217+(drdp!E217)*AMIL!$C217+(drdp!H217)*AMIL!$D217)</f>
        <v>0</v>
      </c>
      <c r="I217" s="18">
        <f>Model!$W$31*((drdp!C217)*AMIL!$B217+(drdp!F217)*AMIL!$C217+(drdp!I217)*AMIL!$D217)</f>
        <v>0</v>
      </c>
      <c r="J217" s="18">
        <f>Model!$W$31*((drdp!D217)*AMIL!$B217+(drdp!G217)*AMIL!$C217+(drdp!J217)*AMIL!$D217)</f>
        <v>0</v>
      </c>
      <c r="K217" s="21">
        <f>SUM(E$3:E216)+H217</f>
        <v>0.99960847298582411</v>
      </c>
      <c r="L217" s="21">
        <f>SUM(F$3:F216)+I217</f>
        <v>-2.3587812165075559</v>
      </c>
      <c r="M217" s="21">
        <f>SUM(G$3:G216)+J217</f>
        <v>0</v>
      </c>
      <c r="N217" s="21"/>
      <c r="O217" s="21"/>
      <c r="P217" s="21"/>
      <c r="Q217" s="19">
        <f t="shared" si="19"/>
        <v>0.99921709926505109</v>
      </c>
      <c r="R217" s="19">
        <f t="shared" si="20"/>
        <v>5.5638488273488651</v>
      </c>
      <c r="S217" s="19">
        <f t="shared" si="21"/>
        <v>0</v>
      </c>
      <c r="T217" s="19">
        <f t="shared" si="22"/>
        <v>-2.3578576899407624</v>
      </c>
      <c r="U217" s="19">
        <f t="shared" si="23"/>
        <v>0</v>
      </c>
      <c r="V217" s="19">
        <f t="shared" si="24"/>
        <v>0</v>
      </c>
    </row>
    <row r="218" spans="1:22" x14ac:dyDescent="0.25">
      <c r="A218" s="26">
        <f>Wellpath!E218</f>
        <v>0</v>
      </c>
      <c r="B218" s="22">
        <v>0</v>
      </c>
      <c r="C218" s="22">
        <v>0</v>
      </c>
      <c r="D218" s="22">
        <f>SIN(Wellpath!L218) * SIN(Wellpath!O218) / (Bfield * COS(Dip))</f>
        <v>0</v>
      </c>
      <c r="E218" s="20">
        <f>Model!$W$31*((drdp!B218+drdp!K218)*AMIL!$B218+(drdp!E218+drdp!N218)*AMIL!$C218+(drdp!H218+drdp!Q218)*AMIL!$D218)</f>
        <v>0</v>
      </c>
      <c r="F218" s="20">
        <f>Model!$W$31*((drdp!C218+drdp!L218)*AMIL!$B218+(drdp!F218+drdp!O218)*AMIL!$C218+(drdp!I218+drdp!R218)*AMIL!$D218)</f>
        <v>0</v>
      </c>
      <c r="G218" s="20">
        <f>Model!$W$31*((drdp!D218+drdp!M218)*AMIL!$B218+(drdp!G218+drdp!P218)*AMIL!$C218+(drdp!J218+drdp!S218)*AMIL!$D218)</f>
        <v>0</v>
      </c>
      <c r="H218" s="18">
        <f>Model!$W$31*((drdp!B218)*AMIL!$B218+(drdp!E218)*AMIL!$C218+(drdp!H218)*AMIL!$D218)</f>
        <v>0</v>
      </c>
      <c r="I218" s="18">
        <f>Model!$W$31*((drdp!C218)*AMIL!$B218+(drdp!F218)*AMIL!$C218+(drdp!I218)*AMIL!$D218)</f>
        <v>0</v>
      </c>
      <c r="J218" s="18">
        <f>Model!$W$31*((drdp!D218)*AMIL!$B218+(drdp!G218)*AMIL!$C218+(drdp!J218)*AMIL!$D218)</f>
        <v>0</v>
      </c>
      <c r="K218" s="21">
        <f>SUM(E$3:E217)+H218</f>
        <v>0.99960847298582411</v>
      </c>
      <c r="L218" s="21">
        <f>SUM(F$3:F217)+I218</f>
        <v>-2.3587812165075559</v>
      </c>
      <c r="M218" s="21">
        <f>SUM(G$3:G217)+J218</f>
        <v>0</v>
      </c>
      <c r="N218" s="21"/>
      <c r="O218" s="21"/>
      <c r="P218" s="21"/>
      <c r="Q218" s="19">
        <f t="shared" si="19"/>
        <v>0.99921709926505109</v>
      </c>
      <c r="R218" s="19">
        <f t="shared" si="20"/>
        <v>5.5638488273488651</v>
      </c>
      <c r="S218" s="19">
        <f t="shared" si="21"/>
        <v>0</v>
      </c>
      <c r="T218" s="19">
        <f t="shared" si="22"/>
        <v>-2.3578576899407624</v>
      </c>
      <c r="U218" s="19">
        <f t="shared" si="23"/>
        <v>0</v>
      </c>
      <c r="V218" s="19">
        <f t="shared" si="24"/>
        <v>0</v>
      </c>
    </row>
    <row r="219" spans="1:22" x14ac:dyDescent="0.25">
      <c r="A219" s="26">
        <f>Wellpath!E219</f>
        <v>0</v>
      </c>
      <c r="B219" s="22">
        <v>0</v>
      </c>
      <c r="C219" s="22">
        <v>0</v>
      </c>
      <c r="D219" s="22">
        <f>SIN(Wellpath!L219) * SIN(Wellpath!O219) / (Bfield * COS(Dip))</f>
        <v>0</v>
      </c>
      <c r="E219" s="20">
        <f>Model!$W$31*((drdp!B219+drdp!K219)*AMIL!$B219+(drdp!E219+drdp!N219)*AMIL!$C219+(drdp!H219+drdp!Q219)*AMIL!$D219)</f>
        <v>0</v>
      </c>
      <c r="F219" s="20">
        <f>Model!$W$31*((drdp!C219+drdp!L219)*AMIL!$B219+(drdp!F219+drdp!O219)*AMIL!$C219+(drdp!I219+drdp!R219)*AMIL!$D219)</f>
        <v>0</v>
      </c>
      <c r="G219" s="20">
        <f>Model!$W$31*((drdp!D219+drdp!M219)*AMIL!$B219+(drdp!G219+drdp!P219)*AMIL!$C219+(drdp!J219+drdp!S219)*AMIL!$D219)</f>
        <v>0</v>
      </c>
      <c r="H219" s="18">
        <f>Model!$W$31*((drdp!B219)*AMIL!$B219+(drdp!E219)*AMIL!$C219+(drdp!H219)*AMIL!$D219)</f>
        <v>0</v>
      </c>
      <c r="I219" s="18">
        <f>Model!$W$31*((drdp!C219)*AMIL!$B219+(drdp!F219)*AMIL!$C219+(drdp!I219)*AMIL!$D219)</f>
        <v>0</v>
      </c>
      <c r="J219" s="18">
        <f>Model!$W$31*((drdp!D219)*AMIL!$B219+(drdp!G219)*AMIL!$C219+(drdp!J219)*AMIL!$D219)</f>
        <v>0</v>
      </c>
      <c r="K219" s="21">
        <f>SUM(E$3:E218)+H219</f>
        <v>0.99960847298582411</v>
      </c>
      <c r="L219" s="21">
        <f>SUM(F$3:F218)+I219</f>
        <v>-2.3587812165075559</v>
      </c>
      <c r="M219" s="21">
        <f>SUM(G$3:G218)+J219</f>
        <v>0</v>
      </c>
      <c r="N219" s="21"/>
      <c r="O219" s="21"/>
      <c r="P219" s="21"/>
      <c r="Q219" s="19">
        <f t="shared" si="19"/>
        <v>0.99921709926505109</v>
      </c>
      <c r="R219" s="19">
        <f t="shared" si="20"/>
        <v>5.5638488273488651</v>
      </c>
      <c r="S219" s="19">
        <f t="shared" si="21"/>
        <v>0</v>
      </c>
      <c r="T219" s="19">
        <f t="shared" si="22"/>
        <v>-2.3578576899407624</v>
      </c>
      <c r="U219" s="19">
        <f t="shared" si="23"/>
        <v>0</v>
      </c>
      <c r="V219" s="19">
        <f t="shared" si="24"/>
        <v>0</v>
      </c>
    </row>
    <row r="220" spans="1:22" x14ac:dyDescent="0.25">
      <c r="A220" s="26">
        <f>Wellpath!E220</f>
        <v>0</v>
      </c>
      <c r="B220" s="22">
        <v>0</v>
      </c>
      <c r="C220" s="22">
        <v>0</v>
      </c>
      <c r="D220" s="22">
        <f>SIN(Wellpath!L220) * SIN(Wellpath!O220) / (Bfield * COS(Dip))</f>
        <v>0</v>
      </c>
      <c r="E220" s="20">
        <f>Model!$W$31*((drdp!B220+drdp!K220)*AMIL!$B220+(drdp!E220+drdp!N220)*AMIL!$C220+(drdp!H220+drdp!Q220)*AMIL!$D220)</f>
        <v>0</v>
      </c>
      <c r="F220" s="20">
        <f>Model!$W$31*((drdp!C220+drdp!L220)*AMIL!$B220+(drdp!F220+drdp!O220)*AMIL!$C220+(drdp!I220+drdp!R220)*AMIL!$D220)</f>
        <v>0</v>
      </c>
      <c r="G220" s="20">
        <f>Model!$W$31*((drdp!D220+drdp!M220)*AMIL!$B220+(drdp!G220+drdp!P220)*AMIL!$C220+(drdp!J220+drdp!S220)*AMIL!$D220)</f>
        <v>0</v>
      </c>
      <c r="H220" s="18">
        <f>Model!$W$31*((drdp!B220)*AMIL!$B220+(drdp!E220)*AMIL!$C220+(drdp!H220)*AMIL!$D220)</f>
        <v>0</v>
      </c>
      <c r="I220" s="18">
        <f>Model!$W$31*((drdp!C220)*AMIL!$B220+(drdp!F220)*AMIL!$C220+(drdp!I220)*AMIL!$D220)</f>
        <v>0</v>
      </c>
      <c r="J220" s="18">
        <f>Model!$W$31*((drdp!D220)*AMIL!$B220+(drdp!G220)*AMIL!$C220+(drdp!J220)*AMIL!$D220)</f>
        <v>0</v>
      </c>
      <c r="K220" s="21">
        <f>SUM(E$3:E219)+H220</f>
        <v>0.99960847298582411</v>
      </c>
      <c r="L220" s="21">
        <f>SUM(F$3:F219)+I220</f>
        <v>-2.3587812165075559</v>
      </c>
      <c r="M220" s="21">
        <f>SUM(G$3:G219)+J220</f>
        <v>0</v>
      </c>
      <c r="N220" s="21"/>
      <c r="O220" s="21"/>
      <c r="P220" s="21"/>
      <c r="Q220" s="19">
        <f t="shared" si="19"/>
        <v>0.99921709926505109</v>
      </c>
      <c r="R220" s="19">
        <f t="shared" si="20"/>
        <v>5.5638488273488651</v>
      </c>
      <c r="S220" s="19">
        <f t="shared" si="21"/>
        <v>0</v>
      </c>
      <c r="T220" s="19">
        <f t="shared" si="22"/>
        <v>-2.3578576899407624</v>
      </c>
      <c r="U220" s="19">
        <f t="shared" si="23"/>
        <v>0</v>
      </c>
      <c r="V220" s="19">
        <f t="shared" si="24"/>
        <v>0</v>
      </c>
    </row>
    <row r="221" spans="1:22" x14ac:dyDescent="0.25">
      <c r="A221" s="26">
        <f>Wellpath!E221</f>
        <v>0</v>
      </c>
      <c r="B221" s="22">
        <v>0</v>
      </c>
      <c r="C221" s="22">
        <v>0</v>
      </c>
      <c r="D221" s="22">
        <f>SIN(Wellpath!L221) * SIN(Wellpath!O221) / (Bfield * COS(Dip))</f>
        <v>0</v>
      </c>
      <c r="E221" s="20">
        <f>Model!$W$31*((drdp!B221+drdp!K221)*AMIL!$B221+(drdp!E221+drdp!N221)*AMIL!$C221+(drdp!H221+drdp!Q221)*AMIL!$D221)</f>
        <v>0</v>
      </c>
      <c r="F221" s="20">
        <f>Model!$W$31*((drdp!C221+drdp!L221)*AMIL!$B221+(drdp!F221+drdp!O221)*AMIL!$C221+(drdp!I221+drdp!R221)*AMIL!$D221)</f>
        <v>0</v>
      </c>
      <c r="G221" s="20">
        <f>Model!$W$31*((drdp!D221+drdp!M221)*AMIL!$B221+(drdp!G221+drdp!P221)*AMIL!$C221+(drdp!J221+drdp!S221)*AMIL!$D221)</f>
        <v>0</v>
      </c>
      <c r="H221" s="18">
        <f>Model!$W$31*((drdp!B221)*AMIL!$B221+(drdp!E221)*AMIL!$C221+(drdp!H221)*AMIL!$D221)</f>
        <v>0</v>
      </c>
      <c r="I221" s="18">
        <f>Model!$W$31*((drdp!C221)*AMIL!$B221+(drdp!F221)*AMIL!$C221+(drdp!I221)*AMIL!$D221)</f>
        <v>0</v>
      </c>
      <c r="J221" s="18">
        <f>Model!$W$31*((drdp!D221)*AMIL!$B221+(drdp!G221)*AMIL!$C221+(drdp!J221)*AMIL!$D221)</f>
        <v>0</v>
      </c>
      <c r="K221" s="21">
        <f>SUM(E$3:E220)+H221</f>
        <v>0.99960847298582411</v>
      </c>
      <c r="L221" s="21">
        <f>SUM(F$3:F220)+I221</f>
        <v>-2.3587812165075559</v>
      </c>
      <c r="M221" s="21">
        <f>SUM(G$3:G220)+J221</f>
        <v>0</v>
      </c>
      <c r="N221" s="21"/>
      <c r="O221" s="21"/>
      <c r="P221" s="21"/>
      <c r="Q221" s="19">
        <f t="shared" si="19"/>
        <v>0.99921709926505109</v>
      </c>
      <c r="R221" s="19">
        <f t="shared" si="20"/>
        <v>5.5638488273488651</v>
      </c>
      <c r="S221" s="19">
        <f t="shared" si="21"/>
        <v>0</v>
      </c>
      <c r="T221" s="19">
        <f t="shared" si="22"/>
        <v>-2.3578576899407624</v>
      </c>
      <c r="U221" s="19">
        <f t="shared" si="23"/>
        <v>0</v>
      </c>
      <c r="V221" s="19">
        <f t="shared" si="24"/>
        <v>0</v>
      </c>
    </row>
    <row r="222" spans="1:22" x14ac:dyDescent="0.25">
      <c r="A222" s="26">
        <f>Wellpath!E222</f>
        <v>0</v>
      </c>
      <c r="B222" s="22">
        <v>0</v>
      </c>
      <c r="C222" s="22">
        <v>0</v>
      </c>
      <c r="D222" s="22">
        <f>SIN(Wellpath!L222) * SIN(Wellpath!O222) / (Bfield * COS(Dip))</f>
        <v>0</v>
      </c>
      <c r="E222" s="20">
        <f>Model!$W$31*((drdp!B222+drdp!K222)*AMIL!$B222+(drdp!E222+drdp!N222)*AMIL!$C222+(drdp!H222+drdp!Q222)*AMIL!$D222)</f>
        <v>0</v>
      </c>
      <c r="F222" s="20">
        <f>Model!$W$31*((drdp!C222+drdp!L222)*AMIL!$B222+(drdp!F222+drdp!O222)*AMIL!$C222+(drdp!I222+drdp!R222)*AMIL!$D222)</f>
        <v>0</v>
      </c>
      <c r="G222" s="20">
        <f>Model!$W$31*((drdp!D222+drdp!M222)*AMIL!$B222+(drdp!G222+drdp!P222)*AMIL!$C222+(drdp!J222+drdp!S222)*AMIL!$D222)</f>
        <v>0</v>
      </c>
      <c r="H222" s="18">
        <f>Model!$W$31*((drdp!B222)*AMIL!$B222+(drdp!E222)*AMIL!$C222+(drdp!H222)*AMIL!$D222)</f>
        <v>0</v>
      </c>
      <c r="I222" s="18">
        <f>Model!$W$31*((drdp!C222)*AMIL!$B222+(drdp!F222)*AMIL!$C222+(drdp!I222)*AMIL!$D222)</f>
        <v>0</v>
      </c>
      <c r="J222" s="18">
        <f>Model!$W$31*((drdp!D222)*AMIL!$B222+(drdp!G222)*AMIL!$C222+(drdp!J222)*AMIL!$D222)</f>
        <v>0</v>
      </c>
      <c r="K222" s="21">
        <f>SUM(E$3:E221)+H222</f>
        <v>0.99960847298582411</v>
      </c>
      <c r="L222" s="21">
        <f>SUM(F$3:F221)+I222</f>
        <v>-2.3587812165075559</v>
      </c>
      <c r="M222" s="21">
        <f>SUM(G$3:G221)+J222</f>
        <v>0</v>
      </c>
      <c r="N222" s="21"/>
      <c r="O222" s="21"/>
      <c r="P222" s="21"/>
      <c r="Q222" s="19">
        <f t="shared" si="19"/>
        <v>0.99921709926505109</v>
      </c>
      <c r="R222" s="19">
        <f t="shared" si="20"/>
        <v>5.5638488273488651</v>
      </c>
      <c r="S222" s="19">
        <f t="shared" si="21"/>
        <v>0</v>
      </c>
      <c r="T222" s="19">
        <f t="shared" si="22"/>
        <v>-2.3578576899407624</v>
      </c>
      <c r="U222" s="19">
        <f t="shared" si="23"/>
        <v>0</v>
      </c>
      <c r="V222" s="19">
        <f t="shared" si="24"/>
        <v>0</v>
      </c>
    </row>
    <row r="223" spans="1:22" x14ac:dyDescent="0.25">
      <c r="A223" s="26">
        <f>Wellpath!E223</f>
        <v>0</v>
      </c>
      <c r="B223" s="22">
        <v>0</v>
      </c>
      <c r="C223" s="22">
        <v>0</v>
      </c>
      <c r="D223" s="22">
        <f>SIN(Wellpath!L223) * SIN(Wellpath!O223) / (Bfield * COS(Dip))</f>
        <v>0</v>
      </c>
      <c r="E223" s="20">
        <f>Model!$W$31*((drdp!B223+drdp!K223)*AMIL!$B223+(drdp!E223+drdp!N223)*AMIL!$C223+(drdp!H223+drdp!Q223)*AMIL!$D223)</f>
        <v>0</v>
      </c>
      <c r="F223" s="20">
        <f>Model!$W$31*((drdp!C223+drdp!L223)*AMIL!$B223+(drdp!F223+drdp!O223)*AMIL!$C223+(drdp!I223+drdp!R223)*AMIL!$D223)</f>
        <v>0</v>
      </c>
      <c r="G223" s="20">
        <f>Model!$W$31*((drdp!D223+drdp!M223)*AMIL!$B223+(drdp!G223+drdp!P223)*AMIL!$C223+(drdp!J223+drdp!S223)*AMIL!$D223)</f>
        <v>0</v>
      </c>
      <c r="H223" s="18">
        <f>Model!$W$31*((drdp!B223)*AMIL!$B223+(drdp!E223)*AMIL!$C223+(drdp!H223)*AMIL!$D223)</f>
        <v>0</v>
      </c>
      <c r="I223" s="18">
        <f>Model!$W$31*((drdp!C223)*AMIL!$B223+(drdp!F223)*AMIL!$C223+(drdp!I223)*AMIL!$D223)</f>
        <v>0</v>
      </c>
      <c r="J223" s="18">
        <f>Model!$W$31*((drdp!D223)*AMIL!$B223+(drdp!G223)*AMIL!$C223+(drdp!J223)*AMIL!$D223)</f>
        <v>0</v>
      </c>
      <c r="K223" s="21">
        <f>SUM(E$3:E222)+H223</f>
        <v>0.99960847298582411</v>
      </c>
      <c r="L223" s="21">
        <f>SUM(F$3:F222)+I223</f>
        <v>-2.3587812165075559</v>
      </c>
      <c r="M223" s="21">
        <f>SUM(G$3:G222)+J223</f>
        <v>0</v>
      </c>
      <c r="N223" s="21"/>
      <c r="O223" s="21"/>
      <c r="P223" s="21"/>
      <c r="Q223" s="19">
        <f t="shared" si="19"/>
        <v>0.99921709926505109</v>
      </c>
      <c r="R223" s="19">
        <f t="shared" si="20"/>
        <v>5.5638488273488651</v>
      </c>
      <c r="S223" s="19">
        <f t="shared" si="21"/>
        <v>0</v>
      </c>
      <c r="T223" s="19">
        <f t="shared" si="22"/>
        <v>-2.3578576899407624</v>
      </c>
      <c r="U223" s="19">
        <f t="shared" si="23"/>
        <v>0</v>
      </c>
      <c r="V223" s="19">
        <f t="shared" si="24"/>
        <v>0</v>
      </c>
    </row>
    <row r="224" spans="1:22" x14ac:dyDescent="0.25">
      <c r="A224" s="26">
        <f>Wellpath!E224</f>
        <v>0</v>
      </c>
      <c r="B224" s="22">
        <v>0</v>
      </c>
      <c r="C224" s="22">
        <v>0</v>
      </c>
      <c r="D224" s="22">
        <f>SIN(Wellpath!L224) * SIN(Wellpath!O224) / (Bfield * COS(Dip))</f>
        <v>0</v>
      </c>
      <c r="E224" s="20">
        <f>Model!$W$31*((drdp!B224+drdp!K224)*AMIL!$B224+(drdp!E224+drdp!N224)*AMIL!$C224+(drdp!H224+drdp!Q224)*AMIL!$D224)</f>
        <v>0</v>
      </c>
      <c r="F224" s="20">
        <f>Model!$W$31*((drdp!C224+drdp!L224)*AMIL!$B224+(drdp!F224+drdp!O224)*AMIL!$C224+(drdp!I224+drdp!R224)*AMIL!$D224)</f>
        <v>0</v>
      </c>
      <c r="G224" s="20">
        <f>Model!$W$31*((drdp!D224+drdp!M224)*AMIL!$B224+(drdp!G224+drdp!P224)*AMIL!$C224+(drdp!J224+drdp!S224)*AMIL!$D224)</f>
        <v>0</v>
      </c>
      <c r="H224" s="18">
        <f>Model!$W$31*((drdp!B224)*AMIL!$B224+(drdp!E224)*AMIL!$C224+(drdp!H224)*AMIL!$D224)</f>
        <v>0</v>
      </c>
      <c r="I224" s="18">
        <f>Model!$W$31*((drdp!C224)*AMIL!$B224+(drdp!F224)*AMIL!$C224+(drdp!I224)*AMIL!$D224)</f>
        <v>0</v>
      </c>
      <c r="J224" s="18">
        <f>Model!$W$31*((drdp!D224)*AMIL!$B224+(drdp!G224)*AMIL!$C224+(drdp!J224)*AMIL!$D224)</f>
        <v>0</v>
      </c>
      <c r="K224" s="21">
        <f>SUM(E$3:E223)+H224</f>
        <v>0.99960847298582411</v>
      </c>
      <c r="L224" s="21">
        <f>SUM(F$3:F223)+I224</f>
        <v>-2.3587812165075559</v>
      </c>
      <c r="M224" s="21">
        <f>SUM(G$3:G223)+J224</f>
        <v>0</v>
      </c>
      <c r="N224" s="21"/>
      <c r="O224" s="21"/>
      <c r="P224" s="21"/>
      <c r="Q224" s="19">
        <f t="shared" si="19"/>
        <v>0.99921709926505109</v>
      </c>
      <c r="R224" s="19">
        <f t="shared" si="20"/>
        <v>5.5638488273488651</v>
      </c>
      <c r="S224" s="19">
        <f t="shared" si="21"/>
        <v>0</v>
      </c>
      <c r="T224" s="19">
        <f t="shared" si="22"/>
        <v>-2.3578576899407624</v>
      </c>
      <c r="U224" s="19">
        <f t="shared" si="23"/>
        <v>0</v>
      </c>
      <c r="V224" s="19">
        <f t="shared" si="24"/>
        <v>0</v>
      </c>
    </row>
    <row r="225" spans="1:22" x14ac:dyDescent="0.25">
      <c r="A225" s="26">
        <f>Wellpath!E225</f>
        <v>0</v>
      </c>
      <c r="B225" s="22">
        <v>0</v>
      </c>
      <c r="C225" s="22">
        <v>0</v>
      </c>
      <c r="D225" s="22">
        <f>SIN(Wellpath!L225) * SIN(Wellpath!O225) / (Bfield * COS(Dip))</f>
        <v>0</v>
      </c>
      <c r="E225" s="20">
        <f>Model!$W$31*((drdp!B225+drdp!K225)*AMIL!$B225+(drdp!E225+drdp!N225)*AMIL!$C225+(drdp!H225+drdp!Q225)*AMIL!$D225)</f>
        <v>0</v>
      </c>
      <c r="F225" s="20">
        <f>Model!$W$31*((drdp!C225+drdp!L225)*AMIL!$B225+(drdp!F225+drdp!O225)*AMIL!$C225+(drdp!I225+drdp!R225)*AMIL!$D225)</f>
        <v>0</v>
      </c>
      <c r="G225" s="20">
        <f>Model!$W$31*((drdp!D225+drdp!M225)*AMIL!$B225+(drdp!G225+drdp!P225)*AMIL!$C225+(drdp!J225+drdp!S225)*AMIL!$D225)</f>
        <v>0</v>
      </c>
      <c r="H225" s="18">
        <f>Model!$W$31*((drdp!B225)*AMIL!$B225+(drdp!E225)*AMIL!$C225+(drdp!H225)*AMIL!$D225)</f>
        <v>0</v>
      </c>
      <c r="I225" s="18">
        <f>Model!$W$31*((drdp!C225)*AMIL!$B225+(drdp!F225)*AMIL!$C225+(drdp!I225)*AMIL!$D225)</f>
        <v>0</v>
      </c>
      <c r="J225" s="18">
        <f>Model!$W$31*((drdp!D225)*AMIL!$B225+(drdp!G225)*AMIL!$C225+(drdp!J225)*AMIL!$D225)</f>
        <v>0</v>
      </c>
      <c r="K225" s="21">
        <f>SUM(E$3:E224)+H225</f>
        <v>0.99960847298582411</v>
      </c>
      <c r="L225" s="21">
        <f>SUM(F$3:F224)+I225</f>
        <v>-2.3587812165075559</v>
      </c>
      <c r="M225" s="21">
        <f>SUM(G$3:G224)+J225</f>
        <v>0</v>
      </c>
      <c r="N225" s="21"/>
      <c r="O225" s="21"/>
      <c r="P225" s="21"/>
      <c r="Q225" s="19">
        <f t="shared" si="19"/>
        <v>0.99921709926505109</v>
      </c>
      <c r="R225" s="19">
        <f t="shared" si="20"/>
        <v>5.5638488273488651</v>
      </c>
      <c r="S225" s="19">
        <f t="shared" si="21"/>
        <v>0</v>
      </c>
      <c r="T225" s="19">
        <f t="shared" si="22"/>
        <v>-2.3578576899407624</v>
      </c>
      <c r="U225" s="19">
        <f t="shared" si="23"/>
        <v>0</v>
      </c>
      <c r="V225" s="19">
        <f t="shared" si="24"/>
        <v>0</v>
      </c>
    </row>
    <row r="226" spans="1:22" x14ac:dyDescent="0.25">
      <c r="A226" s="26">
        <f>Wellpath!E226</f>
        <v>0</v>
      </c>
      <c r="B226" s="22">
        <v>0</v>
      </c>
      <c r="C226" s="22">
        <v>0</v>
      </c>
      <c r="D226" s="22">
        <f>SIN(Wellpath!L226) * SIN(Wellpath!O226) / (Bfield * COS(Dip))</f>
        <v>0</v>
      </c>
      <c r="E226" s="20">
        <f>Model!$W$31*((drdp!B226+drdp!K226)*AMIL!$B226+(drdp!E226+drdp!N226)*AMIL!$C226+(drdp!H226+drdp!Q226)*AMIL!$D226)</f>
        <v>0</v>
      </c>
      <c r="F226" s="20">
        <f>Model!$W$31*((drdp!C226+drdp!L226)*AMIL!$B226+(drdp!F226+drdp!O226)*AMIL!$C226+(drdp!I226+drdp!R226)*AMIL!$D226)</f>
        <v>0</v>
      </c>
      <c r="G226" s="20">
        <f>Model!$W$31*((drdp!D226+drdp!M226)*AMIL!$B226+(drdp!G226+drdp!P226)*AMIL!$C226+(drdp!J226+drdp!S226)*AMIL!$D226)</f>
        <v>0</v>
      </c>
      <c r="H226" s="18">
        <f>Model!$W$31*((drdp!B226)*AMIL!$B226+(drdp!E226)*AMIL!$C226+(drdp!H226)*AMIL!$D226)</f>
        <v>0</v>
      </c>
      <c r="I226" s="18">
        <f>Model!$W$31*((drdp!C226)*AMIL!$B226+(drdp!F226)*AMIL!$C226+(drdp!I226)*AMIL!$D226)</f>
        <v>0</v>
      </c>
      <c r="J226" s="18">
        <f>Model!$W$31*((drdp!D226)*AMIL!$B226+(drdp!G226)*AMIL!$C226+(drdp!J226)*AMIL!$D226)</f>
        <v>0</v>
      </c>
      <c r="K226" s="21">
        <f>SUM(E$3:E225)+H226</f>
        <v>0.99960847298582411</v>
      </c>
      <c r="L226" s="21">
        <f>SUM(F$3:F225)+I226</f>
        <v>-2.3587812165075559</v>
      </c>
      <c r="M226" s="21">
        <f>SUM(G$3:G225)+J226</f>
        <v>0</v>
      </c>
      <c r="N226" s="21"/>
      <c r="O226" s="21"/>
      <c r="P226" s="21"/>
      <c r="Q226" s="19">
        <f t="shared" si="19"/>
        <v>0.99921709926505109</v>
      </c>
      <c r="R226" s="19">
        <f t="shared" si="20"/>
        <v>5.5638488273488651</v>
      </c>
      <c r="S226" s="19">
        <f t="shared" si="21"/>
        <v>0</v>
      </c>
      <c r="T226" s="19">
        <f t="shared" si="22"/>
        <v>-2.3578576899407624</v>
      </c>
      <c r="U226" s="19">
        <f t="shared" si="23"/>
        <v>0</v>
      </c>
      <c r="V226" s="19">
        <f t="shared" si="24"/>
        <v>0</v>
      </c>
    </row>
    <row r="227" spans="1:22" x14ac:dyDescent="0.25">
      <c r="A227" s="26">
        <f>Wellpath!E227</f>
        <v>0</v>
      </c>
      <c r="B227" s="22">
        <v>0</v>
      </c>
      <c r="C227" s="22">
        <v>0</v>
      </c>
      <c r="D227" s="22">
        <f>SIN(Wellpath!L227) * SIN(Wellpath!O227) / (Bfield * COS(Dip))</f>
        <v>0</v>
      </c>
      <c r="E227" s="20">
        <f>Model!$W$31*((drdp!B227+drdp!K227)*AMIL!$B227+(drdp!E227+drdp!N227)*AMIL!$C227+(drdp!H227+drdp!Q227)*AMIL!$D227)</f>
        <v>0</v>
      </c>
      <c r="F227" s="20">
        <f>Model!$W$31*((drdp!C227+drdp!L227)*AMIL!$B227+(drdp!F227+drdp!O227)*AMIL!$C227+(drdp!I227+drdp!R227)*AMIL!$D227)</f>
        <v>0</v>
      </c>
      <c r="G227" s="20">
        <f>Model!$W$31*((drdp!D227+drdp!M227)*AMIL!$B227+(drdp!G227+drdp!P227)*AMIL!$C227+(drdp!J227+drdp!S227)*AMIL!$D227)</f>
        <v>0</v>
      </c>
      <c r="H227" s="18">
        <f>Model!$W$31*((drdp!B227)*AMIL!$B227+(drdp!E227)*AMIL!$C227+(drdp!H227)*AMIL!$D227)</f>
        <v>0</v>
      </c>
      <c r="I227" s="18">
        <f>Model!$W$31*((drdp!C227)*AMIL!$B227+(drdp!F227)*AMIL!$C227+(drdp!I227)*AMIL!$D227)</f>
        <v>0</v>
      </c>
      <c r="J227" s="18">
        <f>Model!$W$31*((drdp!D227)*AMIL!$B227+(drdp!G227)*AMIL!$C227+(drdp!J227)*AMIL!$D227)</f>
        <v>0</v>
      </c>
      <c r="K227" s="21">
        <f>SUM(E$3:E226)+H227</f>
        <v>0.99960847298582411</v>
      </c>
      <c r="L227" s="21">
        <f>SUM(F$3:F226)+I227</f>
        <v>-2.3587812165075559</v>
      </c>
      <c r="M227" s="21">
        <f>SUM(G$3:G226)+J227</f>
        <v>0</v>
      </c>
      <c r="N227" s="21"/>
      <c r="O227" s="21"/>
      <c r="P227" s="21"/>
      <c r="Q227" s="19">
        <f t="shared" si="19"/>
        <v>0.99921709926505109</v>
      </c>
      <c r="R227" s="19">
        <f t="shared" si="20"/>
        <v>5.5638488273488651</v>
      </c>
      <c r="S227" s="19">
        <f t="shared" si="21"/>
        <v>0</v>
      </c>
      <c r="T227" s="19">
        <f t="shared" si="22"/>
        <v>-2.3578576899407624</v>
      </c>
      <c r="U227" s="19">
        <f t="shared" si="23"/>
        <v>0</v>
      </c>
      <c r="V227" s="19">
        <f t="shared" si="24"/>
        <v>0</v>
      </c>
    </row>
    <row r="228" spans="1:22" x14ac:dyDescent="0.25">
      <c r="A228" s="26">
        <f>Wellpath!E228</f>
        <v>0</v>
      </c>
      <c r="B228" s="22">
        <v>0</v>
      </c>
      <c r="C228" s="22">
        <v>0</v>
      </c>
      <c r="D228" s="22">
        <f>SIN(Wellpath!L228) * SIN(Wellpath!O228) / (Bfield * COS(Dip))</f>
        <v>0</v>
      </c>
      <c r="E228" s="20">
        <f>Model!$W$31*((drdp!B228+drdp!K228)*AMIL!$B228+(drdp!E228+drdp!N228)*AMIL!$C228+(drdp!H228+drdp!Q228)*AMIL!$D228)</f>
        <v>0</v>
      </c>
      <c r="F228" s="20">
        <f>Model!$W$31*((drdp!C228+drdp!L228)*AMIL!$B228+(drdp!F228+drdp!O228)*AMIL!$C228+(drdp!I228+drdp!R228)*AMIL!$D228)</f>
        <v>0</v>
      </c>
      <c r="G228" s="20">
        <f>Model!$W$31*((drdp!D228+drdp!M228)*AMIL!$B228+(drdp!G228+drdp!P228)*AMIL!$C228+(drdp!J228+drdp!S228)*AMIL!$D228)</f>
        <v>0</v>
      </c>
      <c r="H228" s="18">
        <f>Model!$W$31*((drdp!B228)*AMIL!$B228+(drdp!E228)*AMIL!$C228+(drdp!H228)*AMIL!$D228)</f>
        <v>0</v>
      </c>
      <c r="I228" s="18">
        <f>Model!$W$31*((drdp!C228)*AMIL!$B228+(drdp!F228)*AMIL!$C228+(drdp!I228)*AMIL!$D228)</f>
        <v>0</v>
      </c>
      <c r="J228" s="18">
        <f>Model!$W$31*((drdp!D228)*AMIL!$B228+(drdp!G228)*AMIL!$C228+(drdp!J228)*AMIL!$D228)</f>
        <v>0</v>
      </c>
      <c r="K228" s="21">
        <f>SUM(E$3:E227)+H228</f>
        <v>0.99960847298582411</v>
      </c>
      <c r="L228" s="21">
        <f>SUM(F$3:F227)+I228</f>
        <v>-2.3587812165075559</v>
      </c>
      <c r="M228" s="21">
        <f>SUM(G$3:G227)+J228</f>
        <v>0</v>
      </c>
      <c r="N228" s="21"/>
      <c r="O228" s="21"/>
      <c r="P228" s="21"/>
      <c r="Q228" s="19">
        <f t="shared" si="19"/>
        <v>0.99921709926505109</v>
      </c>
      <c r="R228" s="19">
        <f t="shared" si="20"/>
        <v>5.5638488273488651</v>
      </c>
      <c r="S228" s="19">
        <f t="shared" si="21"/>
        <v>0</v>
      </c>
      <c r="T228" s="19">
        <f t="shared" si="22"/>
        <v>-2.3578576899407624</v>
      </c>
      <c r="U228" s="19">
        <f t="shared" si="23"/>
        <v>0</v>
      </c>
      <c r="V228" s="19">
        <f t="shared" si="24"/>
        <v>0</v>
      </c>
    </row>
    <row r="229" spans="1:22" x14ac:dyDescent="0.25">
      <c r="A229" s="26">
        <f>Wellpath!E229</f>
        <v>0</v>
      </c>
      <c r="B229" s="22">
        <v>0</v>
      </c>
      <c r="C229" s="22">
        <v>0</v>
      </c>
      <c r="D229" s="22">
        <f>SIN(Wellpath!L229) * SIN(Wellpath!O229) / (Bfield * COS(Dip))</f>
        <v>0</v>
      </c>
      <c r="E229" s="20">
        <f>Model!$W$31*((drdp!B229+drdp!K229)*AMIL!$B229+(drdp!E229+drdp!N229)*AMIL!$C229+(drdp!H229+drdp!Q229)*AMIL!$D229)</f>
        <v>0</v>
      </c>
      <c r="F229" s="20">
        <f>Model!$W$31*((drdp!C229+drdp!L229)*AMIL!$B229+(drdp!F229+drdp!O229)*AMIL!$C229+(drdp!I229+drdp!R229)*AMIL!$D229)</f>
        <v>0</v>
      </c>
      <c r="G229" s="20">
        <f>Model!$W$31*((drdp!D229+drdp!M229)*AMIL!$B229+(drdp!G229+drdp!P229)*AMIL!$C229+(drdp!J229+drdp!S229)*AMIL!$D229)</f>
        <v>0</v>
      </c>
      <c r="H229" s="18">
        <f>Model!$W$31*((drdp!B229)*AMIL!$B229+(drdp!E229)*AMIL!$C229+(drdp!H229)*AMIL!$D229)</f>
        <v>0</v>
      </c>
      <c r="I229" s="18">
        <f>Model!$W$31*((drdp!C229)*AMIL!$B229+(drdp!F229)*AMIL!$C229+(drdp!I229)*AMIL!$D229)</f>
        <v>0</v>
      </c>
      <c r="J229" s="18">
        <f>Model!$W$31*((drdp!D229)*AMIL!$B229+(drdp!G229)*AMIL!$C229+(drdp!J229)*AMIL!$D229)</f>
        <v>0</v>
      </c>
      <c r="K229" s="21">
        <f>SUM(E$3:E228)+H229</f>
        <v>0.99960847298582411</v>
      </c>
      <c r="L229" s="21">
        <f>SUM(F$3:F228)+I229</f>
        <v>-2.3587812165075559</v>
      </c>
      <c r="M229" s="21">
        <f>SUM(G$3:G228)+J229</f>
        <v>0</v>
      </c>
      <c r="N229" s="21"/>
      <c r="O229" s="21"/>
      <c r="P229" s="21"/>
      <c r="Q229" s="19">
        <f t="shared" si="19"/>
        <v>0.99921709926505109</v>
      </c>
      <c r="R229" s="19">
        <f t="shared" si="20"/>
        <v>5.5638488273488651</v>
      </c>
      <c r="S229" s="19">
        <f t="shared" si="21"/>
        <v>0</v>
      </c>
      <c r="T229" s="19">
        <f t="shared" si="22"/>
        <v>-2.3578576899407624</v>
      </c>
      <c r="U229" s="19">
        <f t="shared" si="23"/>
        <v>0</v>
      </c>
      <c r="V229" s="19">
        <f t="shared" si="24"/>
        <v>0</v>
      </c>
    </row>
    <row r="230" spans="1:22" x14ac:dyDescent="0.25">
      <c r="A230" s="26">
        <f>Wellpath!E230</f>
        <v>0</v>
      </c>
      <c r="B230" s="22">
        <v>0</v>
      </c>
      <c r="C230" s="22">
        <v>0</v>
      </c>
      <c r="D230" s="22">
        <f>SIN(Wellpath!L230) * SIN(Wellpath!O230) / (Bfield * COS(Dip))</f>
        <v>0</v>
      </c>
      <c r="E230" s="20">
        <f>Model!$W$31*((drdp!B230+drdp!K230)*AMIL!$B230+(drdp!E230+drdp!N230)*AMIL!$C230+(drdp!H230+drdp!Q230)*AMIL!$D230)</f>
        <v>0</v>
      </c>
      <c r="F230" s="20">
        <f>Model!$W$31*((drdp!C230+drdp!L230)*AMIL!$B230+(drdp!F230+drdp!O230)*AMIL!$C230+(drdp!I230+drdp!R230)*AMIL!$D230)</f>
        <v>0</v>
      </c>
      <c r="G230" s="20">
        <f>Model!$W$31*((drdp!D230+drdp!M230)*AMIL!$B230+(drdp!G230+drdp!P230)*AMIL!$C230+(drdp!J230+drdp!S230)*AMIL!$D230)</f>
        <v>0</v>
      </c>
      <c r="H230" s="18">
        <f>Model!$W$31*((drdp!B230)*AMIL!$B230+(drdp!E230)*AMIL!$C230+(drdp!H230)*AMIL!$D230)</f>
        <v>0</v>
      </c>
      <c r="I230" s="18">
        <f>Model!$W$31*((drdp!C230)*AMIL!$B230+(drdp!F230)*AMIL!$C230+(drdp!I230)*AMIL!$D230)</f>
        <v>0</v>
      </c>
      <c r="J230" s="18">
        <f>Model!$W$31*((drdp!D230)*AMIL!$B230+(drdp!G230)*AMIL!$C230+(drdp!J230)*AMIL!$D230)</f>
        <v>0</v>
      </c>
      <c r="K230" s="21">
        <f>SUM(E$3:E229)+H230</f>
        <v>0.99960847298582411</v>
      </c>
      <c r="L230" s="21">
        <f>SUM(F$3:F229)+I230</f>
        <v>-2.3587812165075559</v>
      </c>
      <c r="M230" s="21">
        <f>SUM(G$3:G229)+J230</f>
        <v>0</v>
      </c>
      <c r="N230" s="21"/>
      <c r="O230" s="21"/>
      <c r="P230" s="21"/>
      <c r="Q230" s="19">
        <f t="shared" si="19"/>
        <v>0.99921709926505109</v>
      </c>
      <c r="R230" s="19">
        <f t="shared" si="20"/>
        <v>5.5638488273488651</v>
      </c>
      <c r="S230" s="19">
        <f t="shared" si="21"/>
        <v>0</v>
      </c>
      <c r="T230" s="19">
        <f t="shared" si="22"/>
        <v>-2.3578576899407624</v>
      </c>
      <c r="U230" s="19">
        <f t="shared" si="23"/>
        <v>0</v>
      </c>
      <c r="V230" s="19">
        <f t="shared" si="24"/>
        <v>0</v>
      </c>
    </row>
    <row r="231" spans="1:22" x14ac:dyDescent="0.25">
      <c r="A231" s="26">
        <f>Wellpath!E231</f>
        <v>0</v>
      </c>
      <c r="B231" s="22">
        <v>0</v>
      </c>
      <c r="C231" s="22">
        <v>0</v>
      </c>
      <c r="D231" s="22">
        <f>SIN(Wellpath!L231) * SIN(Wellpath!O231) / (Bfield * COS(Dip))</f>
        <v>0</v>
      </c>
      <c r="E231" s="20">
        <f>Model!$W$31*((drdp!B231+drdp!K231)*AMIL!$B231+(drdp!E231+drdp!N231)*AMIL!$C231+(drdp!H231+drdp!Q231)*AMIL!$D231)</f>
        <v>0</v>
      </c>
      <c r="F231" s="20">
        <f>Model!$W$31*((drdp!C231+drdp!L231)*AMIL!$B231+(drdp!F231+drdp!O231)*AMIL!$C231+(drdp!I231+drdp!R231)*AMIL!$D231)</f>
        <v>0</v>
      </c>
      <c r="G231" s="20">
        <f>Model!$W$31*((drdp!D231+drdp!M231)*AMIL!$B231+(drdp!G231+drdp!P231)*AMIL!$C231+(drdp!J231+drdp!S231)*AMIL!$D231)</f>
        <v>0</v>
      </c>
      <c r="H231" s="18">
        <f>Model!$W$31*((drdp!B231)*AMIL!$B231+(drdp!E231)*AMIL!$C231+(drdp!H231)*AMIL!$D231)</f>
        <v>0</v>
      </c>
      <c r="I231" s="18">
        <f>Model!$W$31*((drdp!C231)*AMIL!$B231+(drdp!F231)*AMIL!$C231+(drdp!I231)*AMIL!$D231)</f>
        <v>0</v>
      </c>
      <c r="J231" s="18">
        <f>Model!$W$31*((drdp!D231)*AMIL!$B231+(drdp!G231)*AMIL!$C231+(drdp!J231)*AMIL!$D231)</f>
        <v>0</v>
      </c>
      <c r="K231" s="21">
        <f>SUM(E$3:E230)+H231</f>
        <v>0.99960847298582411</v>
      </c>
      <c r="L231" s="21">
        <f>SUM(F$3:F230)+I231</f>
        <v>-2.3587812165075559</v>
      </c>
      <c r="M231" s="21">
        <f>SUM(G$3:G230)+J231</f>
        <v>0</v>
      </c>
      <c r="N231" s="21"/>
      <c r="O231" s="21"/>
      <c r="P231" s="21"/>
      <c r="Q231" s="19">
        <f t="shared" si="19"/>
        <v>0.99921709926505109</v>
      </c>
      <c r="R231" s="19">
        <f t="shared" si="20"/>
        <v>5.5638488273488651</v>
      </c>
      <c r="S231" s="19">
        <f t="shared" si="21"/>
        <v>0</v>
      </c>
      <c r="T231" s="19">
        <f t="shared" si="22"/>
        <v>-2.3578576899407624</v>
      </c>
      <c r="U231" s="19">
        <f t="shared" si="23"/>
        <v>0</v>
      </c>
      <c r="V231" s="19">
        <f t="shared" si="24"/>
        <v>0</v>
      </c>
    </row>
    <row r="232" spans="1:22" x14ac:dyDescent="0.25">
      <c r="A232" s="26">
        <f>Wellpath!E232</f>
        <v>0</v>
      </c>
      <c r="B232" s="22">
        <v>0</v>
      </c>
      <c r="C232" s="22">
        <v>0</v>
      </c>
      <c r="D232" s="22">
        <f>SIN(Wellpath!L232) * SIN(Wellpath!O232) / (Bfield * COS(Dip))</f>
        <v>0</v>
      </c>
      <c r="E232" s="20">
        <f>Model!$W$31*((drdp!B232+drdp!K232)*AMIL!$B232+(drdp!E232+drdp!N232)*AMIL!$C232+(drdp!H232+drdp!Q232)*AMIL!$D232)</f>
        <v>0</v>
      </c>
      <c r="F232" s="20">
        <f>Model!$W$31*((drdp!C232+drdp!L232)*AMIL!$B232+(drdp!F232+drdp!O232)*AMIL!$C232+(drdp!I232+drdp!R232)*AMIL!$D232)</f>
        <v>0</v>
      </c>
      <c r="G232" s="20">
        <f>Model!$W$31*((drdp!D232+drdp!M232)*AMIL!$B232+(drdp!G232+drdp!P232)*AMIL!$C232+(drdp!J232+drdp!S232)*AMIL!$D232)</f>
        <v>0</v>
      </c>
      <c r="H232" s="18">
        <f>Model!$W$31*((drdp!B232)*AMIL!$B232+(drdp!E232)*AMIL!$C232+(drdp!H232)*AMIL!$D232)</f>
        <v>0</v>
      </c>
      <c r="I232" s="18">
        <f>Model!$W$31*((drdp!C232)*AMIL!$B232+(drdp!F232)*AMIL!$C232+(drdp!I232)*AMIL!$D232)</f>
        <v>0</v>
      </c>
      <c r="J232" s="18">
        <f>Model!$W$31*((drdp!D232)*AMIL!$B232+(drdp!G232)*AMIL!$C232+(drdp!J232)*AMIL!$D232)</f>
        <v>0</v>
      </c>
      <c r="K232" s="21">
        <f>SUM(E$3:E231)+H232</f>
        <v>0.99960847298582411</v>
      </c>
      <c r="L232" s="21">
        <f>SUM(F$3:F231)+I232</f>
        <v>-2.3587812165075559</v>
      </c>
      <c r="M232" s="21">
        <f>SUM(G$3:G231)+J232</f>
        <v>0</v>
      </c>
      <c r="N232" s="21"/>
      <c r="O232" s="21"/>
      <c r="P232" s="21"/>
      <c r="Q232" s="19">
        <f t="shared" si="19"/>
        <v>0.99921709926505109</v>
      </c>
      <c r="R232" s="19">
        <f t="shared" si="20"/>
        <v>5.5638488273488651</v>
      </c>
      <c r="S232" s="19">
        <f t="shared" si="21"/>
        <v>0</v>
      </c>
      <c r="T232" s="19">
        <f t="shared" si="22"/>
        <v>-2.3578576899407624</v>
      </c>
      <c r="U232" s="19">
        <f t="shared" si="23"/>
        <v>0</v>
      </c>
      <c r="V232" s="19">
        <f t="shared" si="24"/>
        <v>0</v>
      </c>
    </row>
    <row r="233" spans="1:22" x14ac:dyDescent="0.25">
      <c r="A233" s="26">
        <f>Wellpath!E233</f>
        <v>0</v>
      </c>
      <c r="B233" s="22">
        <v>0</v>
      </c>
      <c r="C233" s="22">
        <v>0</v>
      </c>
      <c r="D233" s="22">
        <f>SIN(Wellpath!L233) * SIN(Wellpath!O233) / (Bfield * COS(Dip))</f>
        <v>0</v>
      </c>
      <c r="E233" s="20">
        <f>Model!$W$31*((drdp!B233+drdp!K233)*AMIL!$B233+(drdp!E233+drdp!N233)*AMIL!$C233+(drdp!H233+drdp!Q233)*AMIL!$D233)</f>
        <v>0</v>
      </c>
      <c r="F233" s="20">
        <f>Model!$W$31*((drdp!C233+drdp!L233)*AMIL!$B233+(drdp!F233+drdp!O233)*AMIL!$C233+(drdp!I233+drdp!R233)*AMIL!$D233)</f>
        <v>0</v>
      </c>
      <c r="G233" s="20">
        <f>Model!$W$31*((drdp!D233+drdp!M233)*AMIL!$B233+(drdp!G233+drdp!P233)*AMIL!$C233+(drdp!J233+drdp!S233)*AMIL!$D233)</f>
        <v>0</v>
      </c>
      <c r="H233" s="18">
        <f>Model!$W$31*((drdp!B233)*AMIL!$B233+(drdp!E233)*AMIL!$C233+(drdp!H233)*AMIL!$D233)</f>
        <v>0</v>
      </c>
      <c r="I233" s="18">
        <f>Model!$W$31*((drdp!C233)*AMIL!$B233+(drdp!F233)*AMIL!$C233+(drdp!I233)*AMIL!$D233)</f>
        <v>0</v>
      </c>
      <c r="J233" s="18">
        <f>Model!$W$31*((drdp!D233)*AMIL!$B233+(drdp!G233)*AMIL!$C233+(drdp!J233)*AMIL!$D233)</f>
        <v>0</v>
      </c>
      <c r="K233" s="21">
        <f>SUM(E$3:E232)+H233</f>
        <v>0.99960847298582411</v>
      </c>
      <c r="L233" s="21">
        <f>SUM(F$3:F232)+I233</f>
        <v>-2.3587812165075559</v>
      </c>
      <c r="M233" s="21">
        <f>SUM(G$3:G232)+J233</f>
        <v>0</v>
      </c>
      <c r="N233" s="21"/>
      <c r="O233" s="21"/>
      <c r="P233" s="21"/>
      <c r="Q233" s="19">
        <f t="shared" si="19"/>
        <v>0.99921709926505109</v>
      </c>
      <c r="R233" s="19">
        <f t="shared" si="20"/>
        <v>5.5638488273488651</v>
      </c>
      <c r="S233" s="19">
        <f t="shared" si="21"/>
        <v>0</v>
      </c>
      <c r="T233" s="19">
        <f t="shared" si="22"/>
        <v>-2.3578576899407624</v>
      </c>
      <c r="U233" s="19">
        <f t="shared" si="23"/>
        <v>0</v>
      </c>
      <c r="V233" s="19">
        <f t="shared" si="24"/>
        <v>0</v>
      </c>
    </row>
    <row r="234" spans="1:22" x14ac:dyDescent="0.25">
      <c r="A234" s="26">
        <f>Wellpath!E234</f>
        <v>0</v>
      </c>
      <c r="B234" s="22">
        <v>0</v>
      </c>
      <c r="C234" s="22">
        <v>0</v>
      </c>
      <c r="D234" s="22">
        <f>SIN(Wellpath!L234) * SIN(Wellpath!O234) / (Bfield * COS(Dip))</f>
        <v>0</v>
      </c>
      <c r="E234" s="20">
        <f>Model!$W$31*((drdp!B234+drdp!K234)*AMIL!$B234+(drdp!E234+drdp!N234)*AMIL!$C234+(drdp!H234+drdp!Q234)*AMIL!$D234)</f>
        <v>0</v>
      </c>
      <c r="F234" s="20">
        <f>Model!$W$31*((drdp!C234+drdp!L234)*AMIL!$B234+(drdp!F234+drdp!O234)*AMIL!$C234+(drdp!I234+drdp!R234)*AMIL!$D234)</f>
        <v>0</v>
      </c>
      <c r="G234" s="20">
        <f>Model!$W$31*((drdp!D234+drdp!M234)*AMIL!$B234+(drdp!G234+drdp!P234)*AMIL!$C234+(drdp!J234+drdp!S234)*AMIL!$D234)</f>
        <v>0</v>
      </c>
      <c r="H234" s="18">
        <f>Model!$W$31*((drdp!B234)*AMIL!$B234+(drdp!E234)*AMIL!$C234+(drdp!H234)*AMIL!$D234)</f>
        <v>0</v>
      </c>
      <c r="I234" s="18">
        <f>Model!$W$31*((drdp!C234)*AMIL!$B234+(drdp!F234)*AMIL!$C234+(drdp!I234)*AMIL!$D234)</f>
        <v>0</v>
      </c>
      <c r="J234" s="18">
        <f>Model!$W$31*((drdp!D234)*AMIL!$B234+(drdp!G234)*AMIL!$C234+(drdp!J234)*AMIL!$D234)</f>
        <v>0</v>
      </c>
      <c r="K234" s="21">
        <f>SUM(E$3:E233)+H234</f>
        <v>0.99960847298582411</v>
      </c>
      <c r="L234" s="21">
        <f>SUM(F$3:F233)+I234</f>
        <v>-2.3587812165075559</v>
      </c>
      <c r="M234" s="21">
        <f>SUM(G$3:G233)+J234</f>
        <v>0</v>
      </c>
      <c r="N234" s="21"/>
      <c r="O234" s="21"/>
      <c r="P234" s="21"/>
      <c r="Q234" s="19">
        <f t="shared" si="19"/>
        <v>0.99921709926505109</v>
      </c>
      <c r="R234" s="19">
        <f t="shared" si="20"/>
        <v>5.5638488273488651</v>
      </c>
      <c r="S234" s="19">
        <f t="shared" si="21"/>
        <v>0</v>
      </c>
      <c r="T234" s="19">
        <f t="shared" si="22"/>
        <v>-2.3578576899407624</v>
      </c>
      <c r="U234" s="19">
        <f t="shared" si="23"/>
        <v>0</v>
      </c>
      <c r="V234" s="19">
        <f t="shared" si="24"/>
        <v>0</v>
      </c>
    </row>
    <row r="235" spans="1:22" x14ac:dyDescent="0.25">
      <c r="A235" s="26">
        <f>Wellpath!E235</f>
        <v>0</v>
      </c>
      <c r="B235" s="22">
        <v>0</v>
      </c>
      <c r="C235" s="22">
        <v>0</v>
      </c>
      <c r="D235" s="22">
        <f>SIN(Wellpath!L235) * SIN(Wellpath!O235) / (Bfield * COS(Dip))</f>
        <v>0</v>
      </c>
      <c r="E235" s="20">
        <f>Model!$W$31*((drdp!B235+drdp!K235)*AMIL!$B235+(drdp!E235+drdp!N235)*AMIL!$C235+(drdp!H235+drdp!Q235)*AMIL!$D235)</f>
        <v>0</v>
      </c>
      <c r="F235" s="20">
        <f>Model!$W$31*((drdp!C235+drdp!L235)*AMIL!$B235+(drdp!F235+drdp!O235)*AMIL!$C235+(drdp!I235+drdp!R235)*AMIL!$D235)</f>
        <v>0</v>
      </c>
      <c r="G235" s="20">
        <f>Model!$W$31*((drdp!D235+drdp!M235)*AMIL!$B235+(drdp!G235+drdp!P235)*AMIL!$C235+(drdp!J235+drdp!S235)*AMIL!$D235)</f>
        <v>0</v>
      </c>
      <c r="H235" s="18">
        <f>Model!$W$31*((drdp!B235)*AMIL!$B235+(drdp!E235)*AMIL!$C235+(drdp!H235)*AMIL!$D235)</f>
        <v>0</v>
      </c>
      <c r="I235" s="18">
        <f>Model!$W$31*((drdp!C235)*AMIL!$B235+(drdp!F235)*AMIL!$C235+(drdp!I235)*AMIL!$D235)</f>
        <v>0</v>
      </c>
      <c r="J235" s="18">
        <f>Model!$W$31*((drdp!D235)*AMIL!$B235+(drdp!G235)*AMIL!$C235+(drdp!J235)*AMIL!$D235)</f>
        <v>0</v>
      </c>
      <c r="K235" s="21">
        <f>SUM(E$3:E234)+H235</f>
        <v>0.99960847298582411</v>
      </c>
      <c r="L235" s="21">
        <f>SUM(F$3:F234)+I235</f>
        <v>-2.3587812165075559</v>
      </c>
      <c r="M235" s="21">
        <f>SUM(G$3:G234)+J235</f>
        <v>0</v>
      </c>
      <c r="N235" s="21"/>
      <c r="O235" s="21"/>
      <c r="P235" s="21"/>
      <c r="Q235" s="19">
        <f t="shared" si="19"/>
        <v>0.99921709926505109</v>
      </c>
      <c r="R235" s="19">
        <f t="shared" si="20"/>
        <v>5.5638488273488651</v>
      </c>
      <c r="S235" s="19">
        <f t="shared" si="21"/>
        <v>0</v>
      </c>
      <c r="T235" s="19">
        <f t="shared" si="22"/>
        <v>-2.3578576899407624</v>
      </c>
      <c r="U235" s="19">
        <f t="shared" si="23"/>
        <v>0</v>
      </c>
      <c r="V235" s="19">
        <f t="shared" si="24"/>
        <v>0</v>
      </c>
    </row>
    <row r="236" spans="1:22" x14ac:dyDescent="0.25">
      <c r="A236" s="26">
        <f>Wellpath!E236</f>
        <v>0</v>
      </c>
      <c r="B236" s="22">
        <v>0</v>
      </c>
      <c r="C236" s="22">
        <v>0</v>
      </c>
      <c r="D236" s="22">
        <f>SIN(Wellpath!L236) * SIN(Wellpath!O236) / (Bfield * COS(Dip))</f>
        <v>0</v>
      </c>
      <c r="E236" s="20">
        <f>Model!$W$31*((drdp!B236+drdp!K236)*AMIL!$B236+(drdp!E236+drdp!N236)*AMIL!$C236+(drdp!H236+drdp!Q236)*AMIL!$D236)</f>
        <v>0</v>
      </c>
      <c r="F236" s="20">
        <f>Model!$W$31*((drdp!C236+drdp!L236)*AMIL!$B236+(drdp!F236+drdp!O236)*AMIL!$C236+(drdp!I236+drdp!R236)*AMIL!$D236)</f>
        <v>0</v>
      </c>
      <c r="G236" s="20">
        <f>Model!$W$31*((drdp!D236+drdp!M236)*AMIL!$B236+(drdp!G236+drdp!P236)*AMIL!$C236+(drdp!J236+drdp!S236)*AMIL!$D236)</f>
        <v>0</v>
      </c>
      <c r="H236" s="18">
        <f>Model!$W$31*((drdp!B236)*AMIL!$B236+(drdp!E236)*AMIL!$C236+(drdp!H236)*AMIL!$D236)</f>
        <v>0</v>
      </c>
      <c r="I236" s="18">
        <f>Model!$W$31*((drdp!C236)*AMIL!$B236+(drdp!F236)*AMIL!$C236+(drdp!I236)*AMIL!$D236)</f>
        <v>0</v>
      </c>
      <c r="J236" s="18">
        <f>Model!$W$31*((drdp!D236)*AMIL!$B236+(drdp!G236)*AMIL!$C236+(drdp!J236)*AMIL!$D236)</f>
        <v>0</v>
      </c>
      <c r="K236" s="21">
        <f>SUM(E$3:E235)+H236</f>
        <v>0.99960847298582411</v>
      </c>
      <c r="L236" s="21">
        <f>SUM(F$3:F235)+I236</f>
        <v>-2.3587812165075559</v>
      </c>
      <c r="M236" s="21">
        <f>SUM(G$3:G235)+J236</f>
        <v>0</v>
      </c>
      <c r="N236" s="21"/>
      <c r="O236" s="21"/>
      <c r="P236" s="21"/>
      <c r="Q236" s="19">
        <f t="shared" si="19"/>
        <v>0.99921709926505109</v>
      </c>
      <c r="R236" s="19">
        <f t="shared" si="20"/>
        <v>5.5638488273488651</v>
      </c>
      <c r="S236" s="19">
        <f t="shared" si="21"/>
        <v>0</v>
      </c>
      <c r="T236" s="19">
        <f t="shared" si="22"/>
        <v>-2.3578576899407624</v>
      </c>
      <c r="U236" s="19">
        <f t="shared" si="23"/>
        <v>0</v>
      </c>
      <c r="V236" s="19">
        <f t="shared" si="24"/>
        <v>0</v>
      </c>
    </row>
    <row r="237" spans="1:22" x14ac:dyDescent="0.25">
      <c r="A237" s="26">
        <f>Wellpath!E237</f>
        <v>0</v>
      </c>
      <c r="B237" s="22">
        <v>0</v>
      </c>
      <c r="C237" s="22">
        <v>0</v>
      </c>
      <c r="D237" s="22">
        <f>SIN(Wellpath!L237) * SIN(Wellpath!O237) / (Bfield * COS(Dip))</f>
        <v>0</v>
      </c>
      <c r="E237" s="20">
        <f>Model!$W$31*((drdp!B237+drdp!K237)*AMIL!$B237+(drdp!E237+drdp!N237)*AMIL!$C237+(drdp!H237+drdp!Q237)*AMIL!$D237)</f>
        <v>0</v>
      </c>
      <c r="F237" s="20">
        <f>Model!$W$31*((drdp!C237+drdp!L237)*AMIL!$B237+(drdp!F237+drdp!O237)*AMIL!$C237+(drdp!I237+drdp!R237)*AMIL!$D237)</f>
        <v>0</v>
      </c>
      <c r="G237" s="20">
        <f>Model!$W$31*((drdp!D237+drdp!M237)*AMIL!$B237+(drdp!G237+drdp!P237)*AMIL!$C237+(drdp!J237+drdp!S237)*AMIL!$D237)</f>
        <v>0</v>
      </c>
      <c r="H237" s="18">
        <f>Model!$W$31*((drdp!B237)*AMIL!$B237+(drdp!E237)*AMIL!$C237+(drdp!H237)*AMIL!$D237)</f>
        <v>0</v>
      </c>
      <c r="I237" s="18">
        <f>Model!$W$31*((drdp!C237)*AMIL!$B237+(drdp!F237)*AMIL!$C237+(drdp!I237)*AMIL!$D237)</f>
        <v>0</v>
      </c>
      <c r="J237" s="18">
        <f>Model!$W$31*((drdp!D237)*AMIL!$B237+(drdp!G237)*AMIL!$C237+(drdp!J237)*AMIL!$D237)</f>
        <v>0</v>
      </c>
      <c r="K237" s="21">
        <f>SUM(E$3:E236)+H237</f>
        <v>0.99960847298582411</v>
      </c>
      <c r="L237" s="21">
        <f>SUM(F$3:F236)+I237</f>
        <v>-2.3587812165075559</v>
      </c>
      <c r="M237" s="21">
        <f>SUM(G$3:G236)+J237</f>
        <v>0</v>
      </c>
      <c r="N237" s="21"/>
      <c r="O237" s="21"/>
      <c r="P237" s="21"/>
      <c r="Q237" s="19">
        <f t="shared" si="19"/>
        <v>0.99921709926505109</v>
      </c>
      <c r="R237" s="19">
        <f t="shared" si="20"/>
        <v>5.5638488273488651</v>
      </c>
      <c r="S237" s="19">
        <f t="shared" si="21"/>
        <v>0</v>
      </c>
      <c r="T237" s="19">
        <f t="shared" si="22"/>
        <v>-2.3578576899407624</v>
      </c>
      <c r="U237" s="19">
        <f t="shared" si="23"/>
        <v>0</v>
      </c>
      <c r="V237" s="19">
        <f t="shared" si="24"/>
        <v>0</v>
      </c>
    </row>
    <row r="238" spans="1:22" x14ac:dyDescent="0.25">
      <c r="A238" s="26">
        <f>Wellpath!E238</f>
        <v>0</v>
      </c>
      <c r="B238" s="22">
        <v>0</v>
      </c>
      <c r="C238" s="22">
        <v>0</v>
      </c>
      <c r="D238" s="22">
        <f>SIN(Wellpath!L238) * SIN(Wellpath!O238) / (Bfield * COS(Dip))</f>
        <v>0</v>
      </c>
      <c r="E238" s="20">
        <f>Model!$W$31*((drdp!B238+drdp!K238)*AMIL!$B238+(drdp!E238+drdp!N238)*AMIL!$C238+(drdp!H238+drdp!Q238)*AMIL!$D238)</f>
        <v>0</v>
      </c>
      <c r="F238" s="20">
        <f>Model!$W$31*((drdp!C238+drdp!L238)*AMIL!$B238+(drdp!F238+drdp!O238)*AMIL!$C238+(drdp!I238+drdp!R238)*AMIL!$D238)</f>
        <v>0</v>
      </c>
      <c r="G238" s="20">
        <f>Model!$W$31*((drdp!D238+drdp!M238)*AMIL!$B238+(drdp!G238+drdp!P238)*AMIL!$C238+(drdp!J238+drdp!S238)*AMIL!$D238)</f>
        <v>0</v>
      </c>
      <c r="H238" s="18">
        <f>Model!$W$31*((drdp!B238)*AMIL!$B238+(drdp!E238)*AMIL!$C238+(drdp!H238)*AMIL!$D238)</f>
        <v>0</v>
      </c>
      <c r="I238" s="18">
        <f>Model!$W$31*((drdp!C238)*AMIL!$B238+(drdp!F238)*AMIL!$C238+(drdp!I238)*AMIL!$D238)</f>
        <v>0</v>
      </c>
      <c r="J238" s="18">
        <f>Model!$W$31*((drdp!D238)*AMIL!$B238+(drdp!G238)*AMIL!$C238+(drdp!J238)*AMIL!$D238)</f>
        <v>0</v>
      </c>
      <c r="K238" s="21">
        <f>SUM(E$3:E237)+H238</f>
        <v>0.99960847298582411</v>
      </c>
      <c r="L238" s="21">
        <f>SUM(F$3:F237)+I238</f>
        <v>-2.3587812165075559</v>
      </c>
      <c r="M238" s="21">
        <f>SUM(G$3:G237)+J238</f>
        <v>0</v>
      </c>
      <c r="N238" s="21"/>
      <c r="O238" s="21"/>
      <c r="P238" s="21"/>
      <c r="Q238" s="19">
        <f t="shared" si="19"/>
        <v>0.99921709926505109</v>
      </c>
      <c r="R238" s="19">
        <f t="shared" si="20"/>
        <v>5.5638488273488651</v>
      </c>
      <c r="S238" s="19">
        <f t="shared" si="21"/>
        <v>0</v>
      </c>
      <c r="T238" s="19">
        <f t="shared" si="22"/>
        <v>-2.3578576899407624</v>
      </c>
      <c r="U238" s="19">
        <f t="shared" si="23"/>
        <v>0</v>
      </c>
      <c r="V238" s="19">
        <f t="shared" si="24"/>
        <v>0</v>
      </c>
    </row>
    <row r="239" spans="1:22" x14ac:dyDescent="0.25">
      <c r="A239" s="26">
        <f>Wellpath!E239</f>
        <v>0</v>
      </c>
      <c r="B239" s="22">
        <v>0</v>
      </c>
      <c r="C239" s="22">
        <v>0</v>
      </c>
      <c r="D239" s="22">
        <f>SIN(Wellpath!L239) * SIN(Wellpath!O239) / (Bfield * COS(Dip))</f>
        <v>0</v>
      </c>
      <c r="E239" s="20">
        <f>Model!$W$31*((drdp!B239+drdp!K239)*AMIL!$B239+(drdp!E239+drdp!N239)*AMIL!$C239+(drdp!H239+drdp!Q239)*AMIL!$D239)</f>
        <v>0</v>
      </c>
      <c r="F239" s="20">
        <f>Model!$W$31*((drdp!C239+drdp!L239)*AMIL!$B239+(drdp!F239+drdp!O239)*AMIL!$C239+(drdp!I239+drdp!R239)*AMIL!$D239)</f>
        <v>0</v>
      </c>
      <c r="G239" s="20">
        <f>Model!$W$31*((drdp!D239+drdp!M239)*AMIL!$B239+(drdp!G239+drdp!P239)*AMIL!$C239+(drdp!J239+drdp!S239)*AMIL!$D239)</f>
        <v>0</v>
      </c>
      <c r="H239" s="18">
        <f>Model!$W$31*((drdp!B239)*AMIL!$B239+(drdp!E239)*AMIL!$C239+(drdp!H239)*AMIL!$D239)</f>
        <v>0</v>
      </c>
      <c r="I239" s="18">
        <f>Model!$W$31*((drdp!C239)*AMIL!$B239+(drdp!F239)*AMIL!$C239+(drdp!I239)*AMIL!$D239)</f>
        <v>0</v>
      </c>
      <c r="J239" s="18">
        <f>Model!$W$31*((drdp!D239)*AMIL!$B239+(drdp!G239)*AMIL!$C239+(drdp!J239)*AMIL!$D239)</f>
        <v>0</v>
      </c>
      <c r="K239" s="21">
        <f>SUM(E$3:E238)+H239</f>
        <v>0.99960847298582411</v>
      </c>
      <c r="L239" s="21">
        <f>SUM(F$3:F238)+I239</f>
        <v>-2.3587812165075559</v>
      </c>
      <c r="M239" s="21">
        <f>SUM(G$3:G238)+J239</f>
        <v>0</v>
      </c>
      <c r="N239" s="21"/>
      <c r="O239" s="21"/>
      <c r="P239" s="21"/>
      <c r="Q239" s="19">
        <f t="shared" si="19"/>
        <v>0.99921709926505109</v>
      </c>
      <c r="R239" s="19">
        <f t="shared" si="20"/>
        <v>5.5638488273488651</v>
      </c>
      <c r="S239" s="19">
        <f t="shared" si="21"/>
        <v>0</v>
      </c>
      <c r="T239" s="19">
        <f t="shared" si="22"/>
        <v>-2.3578576899407624</v>
      </c>
      <c r="U239" s="19">
        <f t="shared" si="23"/>
        <v>0</v>
      </c>
      <c r="V239" s="19">
        <f t="shared" si="24"/>
        <v>0</v>
      </c>
    </row>
    <row r="240" spans="1:22" x14ac:dyDescent="0.25">
      <c r="A240" s="26">
        <f>Wellpath!E240</f>
        <v>0</v>
      </c>
      <c r="B240" s="22">
        <v>0</v>
      </c>
      <c r="C240" s="22">
        <v>0</v>
      </c>
      <c r="D240" s="22">
        <f>SIN(Wellpath!L240) * SIN(Wellpath!O240) / (Bfield * COS(Dip))</f>
        <v>0</v>
      </c>
      <c r="E240" s="20">
        <f>Model!$W$31*((drdp!B240+drdp!K240)*AMIL!$B240+(drdp!E240+drdp!N240)*AMIL!$C240+(drdp!H240+drdp!Q240)*AMIL!$D240)</f>
        <v>0</v>
      </c>
      <c r="F240" s="20">
        <f>Model!$W$31*((drdp!C240+drdp!L240)*AMIL!$B240+(drdp!F240+drdp!O240)*AMIL!$C240+(drdp!I240+drdp!R240)*AMIL!$D240)</f>
        <v>0</v>
      </c>
      <c r="G240" s="20">
        <f>Model!$W$31*((drdp!D240+drdp!M240)*AMIL!$B240+(drdp!G240+drdp!P240)*AMIL!$C240+(drdp!J240+drdp!S240)*AMIL!$D240)</f>
        <v>0</v>
      </c>
      <c r="H240" s="18">
        <f>Model!$W$31*((drdp!B240)*AMIL!$B240+(drdp!E240)*AMIL!$C240+(drdp!H240)*AMIL!$D240)</f>
        <v>0</v>
      </c>
      <c r="I240" s="18">
        <f>Model!$W$31*((drdp!C240)*AMIL!$B240+(drdp!F240)*AMIL!$C240+(drdp!I240)*AMIL!$D240)</f>
        <v>0</v>
      </c>
      <c r="J240" s="18">
        <f>Model!$W$31*((drdp!D240)*AMIL!$B240+(drdp!G240)*AMIL!$C240+(drdp!J240)*AMIL!$D240)</f>
        <v>0</v>
      </c>
      <c r="K240" s="21">
        <f>SUM(E$3:E239)+H240</f>
        <v>0.99960847298582411</v>
      </c>
      <c r="L240" s="21">
        <f>SUM(F$3:F239)+I240</f>
        <v>-2.3587812165075559</v>
      </c>
      <c r="M240" s="21">
        <f>SUM(G$3:G239)+J240</f>
        <v>0</v>
      </c>
      <c r="N240" s="21"/>
      <c r="O240" s="21"/>
      <c r="P240" s="21"/>
      <c r="Q240" s="19">
        <f t="shared" si="19"/>
        <v>0.99921709926505109</v>
      </c>
      <c r="R240" s="19">
        <f t="shared" si="20"/>
        <v>5.5638488273488651</v>
      </c>
      <c r="S240" s="19">
        <f t="shared" si="21"/>
        <v>0</v>
      </c>
      <c r="T240" s="19">
        <f t="shared" si="22"/>
        <v>-2.3578576899407624</v>
      </c>
      <c r="U240" s="19">
        <f t="shared" si="23"/>
        <v>0</v>
      </c>
      <c r="V240" s="19">
        <f t="shared" si="24"/>
        <v>0</v>
      </c>
    </row>
    <row r="241" spans="1:22" x14ac:dyDescent="0.25">
      <c r="A241" s="26">
        <f>Wellpath!E241</f>
        <v>0</v>
      </c>
      <c r="B241" s="22">
        <v>0</v>
      </c>
      <c r="C241" s="22">
        <v>0</v>
      </c>
      <c r="D241" s="22">
        <f>SIN(Wellpath!L241) * SIN(Wellpath!O241) / (Bfield * COS(Dip))</f>
        <v>0</v>
      </c>
      <c r="E241" s="20">
        <f>Model!$W$31*((drdp!B241+drdp!K241)*AMIL!$B241+(drdp!E241+drdp!N241)*AMIL!$C241+(drdp!H241+drdp!Q241)*AMIL!$D241)</f>
        <v>0</v>
      </c>
      <c r="F241" s="20">
        <f>Model!$W$31*((drdp!C241+drdp!L241)*AMIL!$B241+(drdp!F241+drdp!O241)*AMIL!$C241+(drdp!I241+drdp!R241)*AMIL!$D241)</f>
        <v>0</v>
      </c>
      <c r="G241" s="20">
        <f>Model!$W$31*((drdp!D241+drdp!M241)*AMIL!$B241+(drdp!G241+drdp!P241)*AMIL!$C241+(drdp!J241+drdp!S241)*AMIL!$D241)</f>
        <v>0</v>
      </c>
      <c r="H241" s="18">
        <f>Model!$W$31*((drdp!B241)*AMIL!$B241+(drdp!E241)*AMIL!$C241+(drdp!H241)*AMIL!$D241)</f>
        <v>0</v>
      </c>
      <c r="I241" s="18">
        <f>Model!$W$31*((drdp!C241)*AMIL!$B241+(drdp!F241)*AMIL!$C241+(drdp!I241)*AMIL!$D241)</f>
        <v>0</v>
      </c>
      <c r="J241" s="18">
        <f>Model!$W$31*((drdp!D241)*AMIL!$B241+(drdp!G241)*AMIL!$C241+(drdp!J241)*AMIL!$D241)</f>
        <v>0</v>
      </c>
      <c r="K241" s="21">
        <f>SUM(E$3:E240)+H241</f>
        <v>0.99960847298582411</v>
      </c>
      <c r="L241" s="21">
        <f>SUM(F$3:F240)+I241</f>
        <v>-2.3587812165075559</v>
      </c>
      <c r="M241" s="21">
        <f>SUM(G$3:G240)+J241</f>
        <v>0</v>
      </c>
      <c r="N241" s="21"/>
      <c r="O241" s="21"/>
      <c r="P241" s="21"/>
      <c r="Q241" s="19">
        <f t="shared" si="19"/>
        <v>0.99921709926505109</v>
      </c>
      <c r="R241" s="19">
        <f t="shared" si="20"/>
        <v>5.5638488273488651</v>
      </c>
      <c r="S241" s="19">
        <f t="shared" si="21"/>
        <v>0</v>
      </c>
      <c r="T241" s="19">
        <f t="shared" si="22"/>
        <v>-2.3578576899407624</v>
      </c>
      <c r="U241" s="19">
        <f t="shared" si="23"/>
        <v>0</v>
      </c>
      <c r="V241" s="19">
        <f t="shared" si="24"/>
        <v>0</v>
      </c>
    </row>
    <row r="242" spans="1:22" x14ac:dyDescent="0.25">
      <c r="A242" s="26">
        <f>Wellpath!E242</f>
        <v>0</v>
      </c>
      <c r="B242" s="22">
        <v>0</v>
      </c>
      <c r="C242" s="22">
        <v>0</v>
      </c>
      <c r="D242" s="22">
        <f>SIN(Wellpath!L242) * SIN(Wellpath!O242) / (Bfield * COS(Dip))</f>
        <v>0</v>
      </c>
      <c r="E242" s="20">
        <f>Model!$W$31*((drdp!B242+drdp!K242)*AMIL!$B242+(drdp!E242+drdp!N242)*AMIL!$C242+(drdp!H242+drdp!Q242)*AMIL!$D242)</f>
        <v>0</v>
      </c>
      <c r="F242" s="20">
        <f>Model!$W$31*((drdp!C242+drdp!L242)*AMIL!$B242+(drdp!F242+drdp!O242)*AMIL!$C242+(drdp!I242+drdp!R242)*AMIL!$D242)</f>
        <v>0</v>
      </c>
      <c r="G242" s="20">
        <f>Model!$W$31*((drdp!D242+drdp!M242)*AMIL!$B242+(drdp!G242+drdp!P242)*AMIL!$C242+(drdp!J242+drdp!S242)*AMIL!$D242)</f>
        <v>0</v>
      </c>
      <c r="H242" s="18">
        <f>Model!$W$31*((drdp!B242)*AMIL!$B242+(drdp!E242)*AMIL!$C242+(drdp!H242)*AMIL!$D242)</f>
        <v>0</v>
      </c>
      <c r="I242" s="18">
        <f>Model!$W$31*((drdp!C242)*AMIL!$B242+(drdp!F242)*AMIL!$C242+(drdp!I242)*AMIL!$D242)</f>
        <v>0</v>
      </c>
      <c r="J242" s="18">
        <f>Model!$W$31*((drdp!D242)*AMIL!$B242+(drdp!G242)*AMIL!$C242+(drdp!J242)*AMIL!$D242)</f>
        <v>0</v>
      </c>
      <c r="K242" s="21">
        <f>SUM(E$3:E241)+H242</f>
        <v>0.99960847298582411</v>
      </c>
      <c r="L242" s="21">
        <f>SUM(F$3:F241)+I242</f>
        <v>-2.3587812165075559</v>
      </c>
      <c r="M242" s="21">
        <f>SUM(G$3:G241)+J242</f>
        <v>0</v>
      </c>
      <c r="N242" s="21"/>
      <c r="O242" s="21"/>
      <c r="P242" s="21"/>
      <c r="Q242" s="19">
        <f t="shared" si="19"/>
        <v>0.99921709926505109</v>
      </c>
      <c r="R242" s="19">
        <f t="shared" si="20"/>
        <v>5.5638488273488651</v>
      </c>
      <c r="S242" s="19">
        <f t="shared" si="21"/>
        <v>0</v>
      </c>
      <c r="T242" s="19">
        <f t="shared" si="22"/>
        <v>-2.3578576899407624</v>
      </c>
      <c r="U242" s="19">
        <f t="shared" si="23"/>
        <v>0</v>
      </c>
      <c r="V242" s="19">
        <f t="shared" si="24"/>
        <v>0</v>
      </c>
    </row>
    <row r="243" spans="1:22" x14ac:dyDescent="0.25">
      <c r="A243" s="26">
        <f>Wellpath!E243</f>
        <v>0</v>
      </c>
      <c r="B243" s="22">
        <v>0</v>
      </c>
      <c r="C243" s="22">
        <v>0</v>
      </c>
      <c r="D243" s="22">
        <f>SIN(Wellpath!L243) * SIN(Wellpath!O243) / (Bfield * COS(Dip))</f>
        <v>0</v>
      </c>
      <c r="E243" s="20">
        <f>Model!$W$31*((drdp!B243+drdp!K243)*AMIL!$B243+(drdp!E243+drdp!N243)*AMIL!$C243+(drdp!H243+drdp!Q243)*AMIL!$D243)</f>
        <v>0</v>
      </c>
      <c r="F243" s="20">
        <f>Model!$W$31*((drdp!C243+drdp!L243)*AMIL!$B243+(drdp!F243+drdp!O243)*AMIL!$C243+(drdp!I243+drdp!R243)*AMIL!$D243)</f>
        <v>0</v>
      </c>
      <c r="G243" s="20">
        <f>Model!$W$31*((drdp!D243+drdp!M243)*AMIL!$B243+(drdp!G243+drdp!P243)*AMIL!$C243+(drdp!J243+drdp!S243)*AMIL!$D243)</f>
        <v>0</v>
      </c>
      <c r="H243" s="18">
        <f>Model!$W$31*((drdp!B243)*AMIL!$B243+(drdp!E243)*AMIL!$C243+(drdp!H243)*AMIL!$D243)</f>
        <v>0</v>
      </c>
      <c r="I243" s="18">
        <f>Model!$W$31*((drdp!C243)*AMIL!$B243+(drdp!F243)*AMIL!$C243+(drdp!I243)*AMIL!$D243)</f>
        <v>0</v>
      </c>
      <c r="J243" s="18">
        <f>Model!$W$31*((drdp!D243)*AMIL!$B243+(drdp!G243)*AMIL!$C243+(drdp!J243)*AMIL!$D243)</f>
        <v>0</v>
      </c>
      <c r="K243" s="21">
        <f>SUM(E$3:E242)+H243</f>
        <v>0.99960847298582411</v>
      </c>
      <c r="L243" s="21">
        <f>SUM(F$3:F242)+I243</f>
        <v>-2.3587812165075559</v>
      </c>
      <c r="M243" s="21">
        <f>SUM(G$3:G242)+J243</f>
        <v>0</v>
      </c>
      <c r="N243" s="21"/>
      <c r="O243" s="21"/>
      <c r="P243" s="21"/>
      <c r="Q243" s="19">
        <f t="shared" si="19"/>
        <v>0.99921709926505109</v>
      </c>
      <c r="R243" s="19">
        <f t="shared" si="20"/>
        <v>5.5638488273488651</v>
      </c>
      <c r="S243" s="19">
        <f t="shared" si="21"/>
        <v>0</v>
      </c>
      <c r="T243" s="19">
        <f t="shared" si="22"/>
        <v>-2.3578576899407624</v>
      </c>
      <c r="U243" s="19">
        <f t="shared" si="23"/>
        <v>0</v>
      </c>
      <c r="V243" s="19">
        <f t="shared" si="24"/>
        <v>0</v>
      </c>
    </row>
    <row r="244" spans="1:22" x14ac:dyDescent="0.25">
      <c r="A244" s="26">
        <f>Wellpath!E244</f>
        <v>0</v>
      </c>
      <c r="B244" s="22">
        <v>0</v>
      </c>
      <c r="C244" s="22">
        <v>0</v>
      </c>
      <c r="D244" s="22">
        <f>SIN(Wellpath!L244) * SIN(Wellpath!O244) / (Bfield * COS(Dip))</f>
        <v>0</v>
      </c>
      <c r="E244" s="20">
        <f>Model!$W$31*((drdp!B244+drdp!K244)*AMIL!$B244+(drdp!E244+drdp!N244)*AMIL!$C244+(drdp!H244+drdp!Q244)*AMIL!$D244)</f>
        <v>0</v>
      </c>
      <c r="F244" s="20">
        <f>Model!$W$31*((drdp!C244+drdp!L244)*AMIL!$B244+(drdp!F244+drdp!O244)*AMIL!$C244+(drdp!I244+drdp!R244)*AMIL!$D244)</f>
        <v>0</v>
      </c>
      <c r="G244" s="20">
        <f>Model!$W$31*((drdp!D244+drdp!M244)*AMIL!$B244+(drdp!G244+drdp!P244)*AMIL!$C244+(drdp!J244+drdp!S244)*AMIL!$D244)</f>
        <v>0</v>
      </c>
      <c r="H244" s="18">
        <f>Model!$W$31*((drdp!B244)*AMIL!$B244+(drdp!E244)*AMIL!$C244+(drdp!H244)*AMIL!$D244)</f>
        <v>0</v>
      </c>
      <c r="I244" s="18">
        <f>Model!$W$31*((drdp!C244)*AMIL!$B244+(drdp!F244)*AMIL!$C244+(drdp!I244)*AMIL!$D244)</f>
        <v>0</v>
      </c>
      <c r="J244" s="18">
        <f>Model!$W$31*((drdp!D244)*AMIL!$B244+(drdp!G244)*AMIL!$C244+(drdp!J244)*AMIL!$D244)</f>
        <v>0</v>
      </c>
      <c r="K244" s="21">
        <f>SUM(E$3:E243)+H244</f>
        <v>0.99960847298582411</v>
      </c>
      <c r="L244" s="21">
        <f>SUM(F$3:F243)+I244</f>
        <v>-2.3587812165075559</v>
      </c>
      <c r="M244" s="21">
        <f>SUM(G$3:G243)+J244</f>
        <v>0</v>
      </c>
      <c r="N244" s="21"/>
      <c r="O244" s="21"/>
      <c r="P244" s="21"/>
      <c r="Q244" s="19">
        <f t="shared" si="19"/>
        <v>0.99921709926505109</v>
      </c>
      <c r="R244" s="19">
        <f t="shared" si="20"/>
        <v>5.5638488273488651</v>
      </c>
      <c r="S244" s="19">
        <f t="shared" si="21"/>
        <v>0</v>
      </c>
      <c r="T244" s="19">
        <f t="shared" si="22"/>
        <v>-2.3578576899407624</v>
      </c>
      <c r="U244" s="19">
        <f t="shared" si="23"/>
        <v>0</v>
      </c>
      <c r="V244" s="19">
        <f t="shared" si="24"/>
        <v>0</v>
      </c>
    </row>
    <row r="245" spans="1:22" x14ac:dyDescent="0.25">
      <c r="A245" s="26">
        <f>Wellpath!E245</f>
        <v>0</v>
      </c>
      <c r="B245" s="22">
        <v>0</v>
      </c>
      <c r="C245" s="22">
        <v>0</v>
      </c>
      <c r="D245" s="22">
        <f>SIN(Wellpath!L245) * SIN(Wellpath!O245) / (Bfield * COS(Dip))</f>
        <v>0</v>
      </c>
      <c r="E245" s="20">
        <f>Model!$W$31*((drdp!B245+drdp!K245)*AMIL!$B245+(drdp!E245+drdp!N245)*AMIL!$C245+(drdp!H245+drdp!Q245)*AMIL!$D245)</f>
        <v>0</v>
      </c>
      <c r="F245" s="20">
        <f>Model!$W$31*((drdp!C245+drdp!L245)*AMIL!$B245+(drdp!F245+drdp!O245)*AMIL!$C245+(drdp!I245+drdp!R245)*AMIL!$D245)</f>
        <v>0</v>
      </c>
      <c r="G245" s="20">
        <f>Model!$W$31*((drdp!D245+drdp!M245)*AMIL!$B245+(drdp!G245+drdp!P245)*AMIL!$C245+(drdp!J245+drdp!S245)*AMIL!$D245)</f>
        <v>0</v>
      </c>
      <c r="H245" s="18">
        <f>Model!$W$31*((drdp!B245)*AMIL!$B245+(drdp!E245)*AMIL!$C245+(drdp!H245)*AMIL!$D245)</f>
        <v>0</v>
      </c>
      <c r="I245" s="18">
        <f>Model!$W$31*((drdp!C245)*AMIL!$B245+(drdp!F245)*AMIL!$C245+(drdp!I245)*AMIL!$D245)</f>
        <v>0</v>
      </c>
      <c r="J245" s="18">
        <f>Model!$W$31*((drdp!D245)*AMIL!$B245+(drdp!G245)*AMIL!$C245+(drdp!J245)*AMIL!$D245)</f>
        <v>0</v>
      </c>
      <c r="K245" s="21">
        <f>SUM(E$3:E244)+H245</f>
        <v>0.99960847298582411</v>
      </c>
      <c r="L245" s="21">
        <f>SUM(F$3:F244)+I245</f>
        <v>-2.3587812165075559</v>
      </c>
      <c r="M245" s="21">
        <f>SUM(G$3:G244)+J245</f>
        <v>0</v>
      </c>
      <c r="N245" s="21"/>
      <c r="O245" s="21"/>
      <c r="P245" s="21"/>
      <c r="Q245" s="19">
        <f t="shared" si="19"/>
        <v>0.99921709926505109</v>
      </c>
      <c r="R245" s="19">
        <f t="shared" si="20"/>
        <v>5.5638488273488651</v>
      </c>
      <c r="S245" s="19">
        <f t="shared" si="21"/>
        <v>0</v>
      </c>
      <c r="T245" s="19">
        <f t="shared" si="22"/>
        <v>-2.3578576899407624</v>
      </c>
      <c r="U245" s="19">
        <f t="shared" si="23"/>
        <v>0</v>
      </c>
      <c r="V245" s="19">
        <f t="shared" si="24"/>
        <v>0</v>
      </c>
    </row>
    <row r="246" spans="1:22" x14ac:dyDescent="0.25">
      <c r="A246" s="26">
        <f>Wellpath!E246</f>
        <v>0</v>
      </c>
      <c r="B246" s="22">
        <v>0</v>
      </c>
      <c r="C246" s="22">
        <v>0</v>
      </c>
      <c r="D246" s="22">
        <f>SIN(Wellpath!L246) * SIN(Wellpath!O246) / (Bfield * COS(Dip))</f>
        <v>0</v>
      </c>
      <c r="E246" s="20">
        <f>Model!$W$31*((drdp!B246+drdp!K246)*AMIL!$B246+(drdp!E246+drdp!N246)*AMIL!$C246+(drdp!H246+drdp!Q246)*AMIL!$D246)</f>
        <v>0</v>
      </c>
      <c r="F246" s="20">
        <f>Model!$W$31*((drdp!C246+drdp!L246)*AMIL!$B246+(drdp!F246+drdp!O246)*AMIL!$C246+(drdp!I246+drdp!R246)*AMIL!$D246)</f>
        <v>0</v>
      </c>
      <c r="G246" s="20">
        <f>Model!$W$31*((drdp!D246+drdp!M246)*AMIL!$B246+(drdp!G246+drdp!P246)*AMIL!$C246+(drdp!J246+drdp!S246)*AMIL!$D246)</f>
        <v>0</v>
      </c>
      <c r="H246" s="18">
        <f>Model!$W$31*((drdp!B246)*AMIL!$B246+(drdp!E246)*AMIL!$C246+(drdp!H246)*AMIL!$D246)</f>
        <v>0</v>
      </c>
      <c r="I246" s="18">
        <f>Model!$W$31*((drdp!C246)*AMIL!$B246+(drdp!F246)*AMIL!$C246+(drdp!I246)*AMIL!$D246)</f>
        <v>0</v>
      </c>
      <c r="J246" s="18">
        <f>Model!$W$31*((drdp!D246)*AMIL!$B246+(drdp!G246)*AMIL!$C246+(drdp!J246)*AMIL!$D246)</f>
        <v>0</v>
      </c>
      <c r="K246" s="21">
        <f>SUM(E$3:E245)+H246</f>
        <v>0.99960847298582411</v>
      </c>
      <c r="L246" s="21">
        <f>SUM(F$3:F245)+I246</f>
        <v>-2.3587812165075559</v>
      </c>
      <c r="M246" s="21">
        <f>SUM(G$3:G245)+J246</f>
        <v>0</v>
      </c>
      <c r="N246" s="21"/>
      <c r="O246" s="21"/>
      <c r="P246" s="21"/>
      <c r="Q246" s="19">
        <f t="shared" si="19"/>
        <v>0.99921709926505109</v>
      </c>
      <c r="R246" s="19">
        <f t="shared" si="20"/>
        <v>5.5638488273488651</v>
      </c>
      <c r="S246" s="19">
        <f t="shared" si="21"/>
        <v>0</v>
      </c>
      <c r="T246" s="19">
        <f t="shared" si="22"/>
        <v>-2.3578576899407624</v>
      </c>
      <c r="U246" s="19">
        <f t="shared" si="23"/>
        <v>0</v>
      </c>
      <c r="V246" s="19">
        <f t="shared" si="24"/>
        <v>0</v>
      </c>
    </row>
    <row r="247" spans="1:22" x14ac:dyDescent="0.25">
      <c r="A247" s="26">
        <f>Wellpath!E247</f>
        <v>0</v>
      </c>
      <c r="B247" s="22">
        <v>0</v>
      </c>
      <c r="C247" s="22">
        <v>0</v>
      </c>
      <c r="D247" s="22">
        <f>SIN(Wellpath!L247) * SIN(Wellpath!O247) / (Bfield * COS(Dip))</f>
        <v>0</v>
      </c>
      <c r="E247" s="20">
        <f>Model!$W$31*((drdp!B247+drdp!K247)*AMIL!$B247+(drdp!E247+drdp!N247)*AMIL!$C247+(drdp!H247+drdp!Q247)*AMIL!$D247)</f>
        <v>0</v>
      </c>
      <c r="F247" s="20">
        <f>Model!$W$31*((drdp!C247+drdp!L247)*AMIL!$B247+(drdp!F247+drdp!O247)*AMIL!$C247+(drdp!I247+drdp!R247)*AMIL!$D247)</f>
        <v>0</v>
      </c>
      <c r="G247" s="20">
        <f>Model!$W$31*((drdp!D247+drdp!M247)*AMIL!$B247+(drdp!G247+drdp!P247)*AMIL!$C247+(drdp!J247+drdp!S247)*AMIL!$D247)</f>
        <v>0</v>
      </c>
      <c r="H247" s="18">
        <f>Model!$W$31*((drdp!B247)*AMIL!$B247+(drdp!E247)*AMIL!$C247+(drdp!H247)*AMIL!$D247)</f>
        <v>0</v>
      </c>
      <c r="I247" s="18">
        <f>Model!$W$31*((drdp!C247)*AMIL!$B247+(drdp!F247)*AMIL!$C247+(drdp!I247)*AMIL!$D247)</f>
        <v>0</v>
      </c>
      <c r="J247" s="18">
        <f>Model!$W$31*((drdp!D247)*AMIL!$B247+(drdp!G247)*AMIL!$C247+(drdp!J247)*AMIL!$D247)</f>
        <v>0</v>
      </c>
      <c r="K247" s="21">
        <f>SUM(E$3:E246)+H247</f>
        <v>0.99960847298582411</v>
      </c>
      <c r="L247" s="21">
        <f>SUM(F$3:F246)+I247</f>
        <v>-2.3587812165075559</v>
      </c>
      <c r="M247" s="21">
        <f>SUM(G$3:G246)+J247</f>
        <v>0</v>
      </c>
      <c r="N247" s="21"/>
      <c r="O247" s="21"/>
      <c r="P247" s="21"/>
      <c r="Q247" s="19">
        <f t="shared" si="19"/>
        <v>0.99921709926505109</v>
      </c>
      <c r="R247" s="19">
        <f t="shared" si="20"/>
        <v>5.5638488273488651</v>
      </c>
      <c r="S247" s="19">
        <f t="shared" si="21"/>
        <v>0</v>
      </c>
      <c r="T247" s="19">
        <f t="shared" si="22"/>
        <v>-2.3578576899407624</v>
      </c>
      <c r="U247" s="19">
        <f t="shared" si="23"/>
        <v>0</v>
      </c>
      <c r="V247" s="19">
        <f t="shared" si="24"/>
        <v>0</v>
      </c>
    </row>
    <row r="248" spans="1:22" x14ac:dyDescent="0.25">
      <c r="A248" s="26">
        <f>Wellpath!E248</f>
        <v>0</v>
      </c>
      <c r="B248" s="22">
        <v>0</v>
      </c>
      <c r="C248" s="22">
        <v>0</v>
      </c>
      <c r="D248" s="22">
        <f>SIN(Wellpath!L248) * SIN(Wellpath!O248) / (Bfield * COS(Dip))</f>
        <v>0</v>
      </c>
      <c r="E248" s="20">
        <f>Model!$W$31*((drdp!B248+drdp!K248)*AMIL!$B248+(drdp!E248+drdp!N248)*AMIL!$C248+(drdp!H248+drdp!Q248)*AMIL!$D248)</f>
        <v>0</v>
      </c>
      <c r="F248" s="20">
        <f>Model!$W$31*((drdp!C248+drdp!L248)*AMIL!$B248+(drdp!F248+drdp!O248)*AMIL!$C248+(drdp!I248+drdp!R248)*AMIL!$D248)</f>
        <v>0</v>
      </c>
      <c r="G248" s="20">
        <f>Model!$W$31*((drdp!D248+drdp!M248)*AMIL!$B248+(drdp!G248+drdp!P248)*AMIL!$C248+(drdp!J248+drdp!S248)*AMIL!$D248)</f>
        <v>0</v>
      </c>
      <c r="H248" s="18">
        <f>Model!$W$31*((drdp!B248)*AMIL!$B248+(drdp!E248)*AMIL!$C248+(drdp!H248)*AMIL!$D248)</f>
        <v>0</v>
      </c>
      <c r="I248" s="18">
        <f>Model!$W$31*((drdp!C248)*AMIL!$B248+(drdp!F248)*AMIL!$C248+(drdp!I248)*AMIL!$D248)</f>
        <v>0</v>
      </c>
      <c r="J248" s="18">
        <f>Model!$W$31*((drdp!D248)*AMIL!$B248+(drdp!G248)*AMIL!$C248+(drdp!J248)*AMIL!$D248)</f>
        <v>0</v>
      </c>
      <c r="K248" s="21">
        <f>SUM(E$3:E247)+H248</f>
        <v>0.99960847298582411</v>
      </c>
      <c r="L248" s="21">
        <f>SUM(F$3:F247)+I248</f>
        <v>-2.3587812165075559</v>
      </c>
      <c r="M248" s="21">
        <f>SUM(G$3:G247)+J248</f>
        <v>0</v>
      </c>
      <c r="N248" s="21"/>
      <c r="O248" s="21"/>
      <c r="P248" s="21"/>
      <c r="Q248" s="19">
        <f t="shared" si="19"/>
        <v>0.99921709926505109</v>
      </c>
      <c r="R248" s="19">
        <f t="shared" si="20"/>
        <v>5.5638488273488651</v>
      </c>
      <c r="S248" s="19">
        <f t="shared" si="21"/>
        <v>0</v>
      </c>
      <c r="T248" s="19">
        <f t="shared" si="22"/>
        <v>-2.3578576899407624</v>
      </c>
      <c r="U248" s="19">
        <f t="shared" si="23"/>
        <v>0</v>
      </c>
      <c r="V248" s="19">
        <f t="shared" si="24"/>
        <v>0</v>
      </c>
    </row>
    <row r="249" spans="1:22" x14ac:dyDescent="0.25">
      <c r="A249" s="26">
        <f>Wellpath!E249</f>
        <v>0</v>
      </c>
      <c r="B249" s="22">
        <v>0</v>
      </c>
      <c r="C249" s="22">
        <v>0</v>
      </c>
      <c r="D249" s="22">
        <f>SIN(Wellpath!L249) * SIN(Wellpath!O249) / (Bfield * COS(Dip))</f>
        <v>0</v>
      </c>
      <c r="E249" s="20">
        <f>Model!$W$31*((drdp!B249+drdp!K249)*AMIL!$B249+(drdp!E249+drdp!N249)*AMIL!$C249+(drdp!H249+drdp!Q249)*AMIL!$D249)</f>
        <v>0</v>
      </c>
      <c r="F249" s="20">
        <f>Model!$W$31*((drdp!C249+drdp!L249)*AMIL!$B249+(drdp!F249+drdp!O249)*AMIL!$C249+(drdp!I249+drdp!R249)*AMIL!$D249)</f>
        <v>0</v>
      </c>
      <c r="G249" s="20">
        <f>Model!$W$31*((drdp!D249+drdp!M249)*AMIL!$B249+(drdp!G249+drdp!P249)*AMIL!$C249+(drdp!J249+drdp!S249)*AMIL!$D249)</f>
        <v>0</v>
      </c>
      <c r="H249" s="18">
        <f>Model!$W$31*((drdp!B249)*AMIL!$B249+(drdp!E249)*AMIL!$C249+(drdp!H249)*AMIL!$D249)</f>
        <v>0</v>
      </c>
      <c r="I249" s="18">
        <f>Model!$W$31*((drdp!C249)*AMIL!$B249+(drdp!F249)*AMIL!$C249+(drdp!I249)*AMIL!$D249)</f>
        <v>0</v>
      </c>
      <c r="J249" s="18">
        <f>Model!$W$31*((drdp!D249)*AMIL!$B249+(drdp!G249)*AMIL!$C249+(drdp!J249)*AMIL!$D249)</f>
        <v>0</v>
      </c>
      <c r="K249" s="21">
        <f>SUM(E$3:E248)+H249</f>
        <v>0.99960847298582411</v>
      </c>
      <c r="L249" s="21">
        <f>SUM(F$3:F248)+I249</f>
        <v>-2.3587812165075559</v>
      </c>
      <c r="M249" s="21">
        <f>SUM(G$3:G248)+J249</f>
        <v>0</v>
      </c>
      <c r="N249" s="21"/>
      <c r="O249" s="21"/>
      <c r="P249" s="21"/>
      <c r="Q249" s="19">
        <f t="shared" si="19"/>
        <v>0.99921709926505109</v>
      </c>
      <c r="R249" s="19">
        <f t="shared" si="20"/>
        <v>5.5638488273488651</v>
      </c>
      <c r="S249" s="19">
        <f t="shared" si="21"/>
        <v>0</v>
      </c>
      <c r="T249" s="19">
        <f t="shared" si="22"/>
        <v>-2.3578576899407624</v>
      </c>
      <c r="U249" s="19">
        <f t="shared" si="23"/>
        <v>0</v>
      </c>
      <c r="V249" s="19">
        <f t="shared" si="24"/>
        <v>0</v>
      </c>
    </row>
    <row r="250" spans="1:22" x14ac:dyDescent="0.25">
      <c r="A250" s="26">
        <f>Wellpath!E250</f>
        <v>0</v>
      </c>
      <c r="B250" s="22">
        <v>0</v>
      </c>
      <c r="C250" s="22">
        <v>0</v>
      </c>
      <c r="D250" s="22">
        <f>SIN(Wellpath!L250) * SIN(Wellpath!O250) / (Bfield * COS(Dip))</f>
        <v>0</v>
      </c>
      <c r="E250" s="20">
        <f>Model!$W$31*((drdp!B250+drdp!K250)*AMIL!$B250+(drdp!E250+drdp!N250)*AMIL!$C250+(drdp!H250+drdp!Q250)*AMIL!$D250)</f>
        <v>0</v>
      </c>
      <c r="F250" s="20">
        <f>Model!$W$31*((drdp!C250+drdp!L250)*AMIL!$B250+(drdp!F250+drdp!O250)*AMIL!$C250+(drdp!I250+drdp!R250)*AMIL!$D250)</f>
        <v>0</v>
      </c>
      <c r="G250" s="20">
        <f>Model!$W$31*((drdp!D250+drdp!M250)*AMIL!$B250+(drdp!G250+drdp!P250)*AMIL!$C250+(drdp!J250+drdp!S250)*AMIL!$D250)</f>
        <v>0</v>
      </c>
      <c r="H250" s="18">
        <f>Model!$W$31*((drdp!B250)*AMIL!$B250+(drdp!E250)*AMIL!$C250+(drdp!H250)*AMIL!$D250)</f>
        <v>0</v>
      </c>
      <c r="I250" s="18">
        <f>Model!$W$31*((drdp!C250)*AMIL!$B250+(drdp!F250)*AMIL!$C250+(drdp!I250)*AMIL!$D250)</f>
        <v>0</v>
      </c>
      <c r="J250" s="18">
        <f>Model!$W$31*((drdp!D250)*AMIL!$B250+(drdp!G250)*AMIL!$C250+(drdp!J250)*AMIL!$D250)</f>
        <v>0</v>
      </c>
      <c r="K250" s="21">
        <f>SUM(E$3:E249)+H250</f>
        <v>0.99960847298582411</v>
      </c>
      <c r="L250" s="21">
        <f>SUM(F$3:F249)+I250</f>
        <v>-2.3587812165075559</v>
      </c>
      <c r="M250" s="21">
        <f>SUM(G$3:G249)+J250</f>
        <v>0</v>
      </c>
      <c r="N250" s="21"/>
      <c r="O250" s="21"/>
      <c r="P250" s="21"/>
      <c r="Q250" s="19">
        <f t="shared" si="19"/>
        <v>0.99921709926505109</v>
      </c>
      <c r="R250" s="19">
        <f t="shared" si="20"/>
        <v>5.5638488273488651</v>
      </c>
      <c r="S250" s="19">
        <f t="shared" si="21"/>
        <v>0</v>
      </c>
      <c r="T250" s="19">
        <f t="shared" si="22"/>
        <v>-2.3578576899407624</v>
      </c>
      <c r="U250" s="19">
        <f t="shared" si="23"/>
        <v>0</v>
      </c>
      <c r="V250" s="19">
        <f t="shared" si="24"/>
        <v>0</v>
      </c>
    </row>
    <row r="251" spans="1:22" x14ac:dyDescent="0.25">
      <c r="A251" s="26">
        <f>Wellpath!E251</f>
        <v>0</v>
      </c>
      <c r="B251" s="22">
        <v>0</v>
      </c>
      <c r="C251" s="22">
        <v>0</v>
      </c>
      <c r="D251" s="22">
        <f>SIN(Wellpath!L251) * SIN(Wellpath!O251) / (Bfield * COS(Dip))</f>
        <v>0</v>
      </c>
      <c r="E251" s="20">
        <f>Model!$W$31*((drdp!B251+drdp!K251)*AMIL!$B251+(drdp!E251+drdp!N251)*AMIL!$C251+(drdp!H251+drdp!Q251)*AMIL!$D251)</f>
        <v>0</v>
      </c>
      <c r="F251" s="20">
        <f>Model!$W$31*((drdp!C251+drdp!L251)*AMIL!$B251+(drdp!F251+drdp!O251)*AMIL!$C251+(drdp!I251+drdp!R251)*AMIL!$D251)</f>
        <v>0</v>
      </c>
      <c r="G251" s="20">
        <f>Model!$W$31*((drdp!D251+drdp!M251)*AMIL!$B251+(drdp!G251+drdp!P251)*AMIL!$C251+(drdp!J251+drdp!S251)*AMIL!$D251)</f>
        <v>0</v>
      </c>
      <c r="H251" s="18">
        <f>Model!$W$31*((drdp!B251)*AMIL!$B251+(drdp!E251)*AMIL!$C251+(drdp!H251)*AMIL!$D251)</f>
        <v>0</v>
      </c>
      <c r="I251" s="18">
        <f>Model!$W$31*((drdp!C251)*AMIL!$B251+(drdp!F251)*AMIL!$C251+(drdp!I251)*AMIL!$D251)</f>
        <v>0</v>
      </c>
      <c r="J251" s="18">
        <f>Model!$W$31*((drdp!D251)*AMIL!$B251+(drdp!G251)*AMIL!$C251+(drdp!J251)*AMIL!$D251)</f>
        <v>0</v>
      </c>
      <c r="K251" s="21">
        <f>SUM(E$3:E250)+H251</f>
        <v>0.99960847298582411</v>
      </c>
      <c r="L251" s="21">
        <f>SUM(F$3:F250)+I251</f>
        <v>-2.3587812165075559</v>
      </c>
      <c r="M251" s="21">
        <f>SUM(G$3:G250)+J251</f>
        <v>0</v>
      </c>
      <c r="N251" s="21"/>
      <c r="O251" s="21"/>
      <c r="P251" s="21"/>
      <c r="Q251" s="19">
        <f t="shared" si="19"/>
        <v>0.99921709926505109</v>
      </c>
      <c r="R251" s="19">
        <f t="shared" si="20"/>
        <v>5.5638488273488651</v>
      </c>
      <c r="S251" s="19">
        <f t="shared" si="21"/>
        <v>0</v>
      </c>
      <c r="T251" s="19">
        <f t="shared" si="22"/>
        <v>-2.3578576899407624</v>
      </c>
      <c r="U251" s="19">
        <f t="shared" si="23"/>
        <v>0</v>
      </c>
      <c r="V251" s="19">
        <f t="shared" si="24"/>
        <v>0</v>
      </c>
    </row>
    <row r="252" spans="1:22" x14ac:dyDescent="0.25">
      <c r="A252" s="26">
        <f>Wellpath!E252</f>
        <v>0</v>
      </c>
      <c r="B252" s="22">
        <v>0</v>
      </c>
      <c r="C252" s="22">
        <v>0</v>
      </c>
      <c r="D252" s="22">
        <f>SIN(Wellpath!L252) * SIN(Wellpath!O252) / (Bfield * COS(Dip))</f>
        <v>0</v>
      </c>
      <c r="E252" s="20">
        <f>Model!$W$31*((drdp!B252+drdp!K252)*AMIL!$B252+(drdp!E252+drdp!N252)*AMIL!$C252+(drdp!H252+drdp!Q252)*AMIL!$D252)</f>
        <v>0</v>
      </c>
      <c r="F252" s="20">
        <f>Model!$W$31*((drdp!C252+drdp!L252)*AMIL!$B252+(drdp!F252+drdp!O252)*AMIL!$C252+(drdp!I252+drdp!R252)*AMIL!$D252)</f>
        <v>0</v>
      </c>
      <c r="G252" s="20">
        <f>Model!$W$31*((drdp!D252+drdp!M252)*AMIL!$B252+(drdp!G252+drdp!P252)*AMIL!$C252+(drdp!J252+drdp!S252)*AMIL!$D252)</f>
        <v>0</v>
      </c>
      <c r="H252" s="18">
        <f>Model!$W$31*((drdp!B252)*AMIL!$B252+(drdp!E252)*AMIL!$C252+(drdp!H252)*AMIL!$D252)</f>
        <v>0</v>
      </c>
      <c r="I252" s="18">
        <f>Model!$W$31*((drdp!C252)*AMIL!$B252+(drdp!F252)*AMIL!$C252+(drdp!I252)*AMIL!$D252)</f>
        <v>0</v>
      </c>
      <c r="J252" s="18">
        <f>Model!$W$31*((drdp!D252)*AMIL!$B252+(drdp!G252)*AMIL!$C252+(drdp!J252)*AMIL!$D252)</f>
        <v>0</v>
      </c>
      <c r="K252" s="21">
        <f>SUM(E$3:E251)+H252</f>
        <v>0.99960847298582411</v>
      </c>
      <c r="L252" s="21">
        <f>SUM(F$3:F251)+I252</f>
        <v>-2.3587812165075559</v>
      </c>
      <c r="M252" s="21">
        <f>SUM(G$3:G251)+J252</f>
        <v>0</v>
      </c>
      <c r="N252" s="21"/>
      <c r="O252" s="21"/>
      <c r="P252" s="21"/>
      <c r="Q252" s="19">
        <f t="shared" si="19"/>
        <v>0.99921709926505109</v>
      </c>
      <c r="R252" s="19">
        <f t="shared" si="20"/>
        <v>5.5638488273488651</v>
      </c>
      <c r="S252" s="19">
        <f t="shared" si="21"/>
        <v>0</v>
      </c>
      <c r="T252" s="19">
        <f t="shared" si="22"/>
        <v>-2.3578576899407624</v>
      </c>
      <c r="U252" s="19">
        <f t="shared" si="23"/>
        <v>0</v>
      </c>
      <c r="V252" s="19">
        <f t="shared" si="24"/>
        <v>0</v>
      </c>
    </row>
    <row r="253" spans="1:22" x14ac:dyDescent="0.25">
      <c r="A253" s="26">
        <f>Wellpath!E253</f>
        <v>0</v>
      </c>
      <c r="B253" s="22">
        <v>0</v>
      </c>
      <c r="C253" s="22">
        <v>0</v>
      </c>
      <c r="D253" s="22">
        <f>SIN(Wellpath!L253) * SIN(Wellpath!O253) / (Bfield * COS(Dip))</f>
        <v>0</v>
      </c>
      <c r="E253" s="20">
        <f>Model!$W$31*((drdp!B253+drdp!K253)*AMIL!$B253+(drdp!E253+drdp!N253)*AMIL!$C253+(drdp!H253+drdp!Q253)*AMIL!$D253)</f>
        <v>0</v>
      </c>
      <c r="F253" s="20">
        <f>Model!$W$31*((drdp!C253+drdp!L253)*AMIL!$B253+(drdp!F253+drdp!O253)*AMIL!$C253+(drdp!I253+drdp!R253)*AMIL!$D253)</f>
        <v>0</v>
      </c>
      <c r="G253" s="20">
        <f>Model!$W$31*((drdp!D253+drdp!M253)*AMIL!$B253+(drdp!G253+drdp!P253)*AMIL!$C253+(drdp!J253+drdp!S253)*AMIL!$D253)</f>
        <v>0</v>
      </c>
      <c r="H253" s="18">
        <f>Model!$W$31*((drdp!B253)*AMIL!$B253+(drdp!E253)*AMIL!$C253+(drdp!H253)*AMIL!$D253)</f>
        <v>0</v>
      </c>
      <c r="I253" s="18">
        <f>Model!$W$31*((drdp!C253)*AMIL!$B253+(drdp!F253)*AMIL!$C253+(drdp!I253)*AMIL!$D253)</f>
        <v>0</v>
      </c>
      <c r="J253" s="18">
        <f>Model!$W$31*((drdp!D253)*AMIL!$B253+(drdp!G253)*AMIL!$C253+(drdp!J253)*AMIL!$D253)</f>
        <v>0</v>
      </c>
      <c r="K253" s="21">
        <f>SUM(E$3:E252)+H253</f>
        <v>0.99960847298582411</v>
      </c>
      <c r="L253" s="21">
        <f>SUM(F$3:F252)+I253</f>
        <v>-2.3587812165075559</v>
      </c>
      <c r="M253" s="21">
        <f>SUM(G$3:G252)+J253</f>
        <v>0</v>
      </c>
      <c r="N253" s="21"/>
      <c r="O253" s="21"/>
      <c r="P253" s="21"/>
      <c r="Q253" s="19">
        <f t="shared" si="19"/>
        <v>0.99921709926505109</v>
      </c>
      <c r="R253" s="19">
        <f t="shared" si="20"/>
        <v>5.5638488273488651</v>
      </c>
      <c r="S253" s="19">
        <f t="shared" si="21"/>
        <v>0</v>
      </c>
      <c r="T253" s="19">
        <f t="shared" si="22"/>
        <v>-2.3578576899407624</v>
      </c>
      <c r="U253" s="19">
        <f t="shared" si="23"/>
        <v>0</v>
      </c>
      <c r="V253" s="19">
        <f t="shared" si="24"/>
        <v>0</v>
      </c>
    </row>
    <row r="254" spans="1:22" x14ac:dyDescent="0.25">
      <c r="A254" s="26">
        <f>Wellpath!E254</f>
        <v>0</v>
      </c>
      <c r="B254" s="22">
        <v>0</v>
      </c>
      <c r="C254" s="22">
        <v>0</v>
      </c>
      <c r="D254" s="22">
        <f>SIN(Wellpath!L254) * SIN(Wellpath!O254) / (Bfield * COS(Dip))</f>
        <v>0</v>
      </c>
      <c r="E254" s="20">
        <f>Model!$W$31*((drdp!B254+drdp!K254)*AMIL!$B254+(drdp!E254+drdp!N254)*AMIL!$C254+(drdp!H254+drdp!Q254)*AMIL!$D254)</f>
        <v>0</v>
      </c>
      <c r="F254" s="20">
        <f>Model!$W$31*((drdp!C254+drdp!L254)*AMIL!$B254+(drdp!F254+drdp!O254)*AMIL!$C254+(drdp!I254+drdp!R254)*AMIL!$D254)</f>
        <v>0</v>
      </c>
      <c r="G254" s="20">
        <f>Model!$W$31*((drdp!D254+drdp!M254)*AMIL!$B254+(drdp!G254+drdp!P254)*AMIL!$C254+(drdp!J254+drdp!S254)*AMIL!$D254)</f>
        <v>0</v>
      </c>
      <c r="H254" s="18">
        <f>Model!$W$31*((drdp!B254)*AMIL!$B254+(drdp!E254)*AMIL!$C254+(drdp!H254)*AMIL!$D254)</f>
        <v>0</v>
      </c>
      <c r="I254" s="18">
        <f>Model!$W$31*((drdp!C254)*AMIL!$B254+(drdp!F254)*AMIL!$C254+(drdp!I254)*AMIL!$D254)</f>
        <v>0</v>
      </c>
      <c r="J254" s="18">
        <f>Model!$W$31*((drdp!D254)*AMIL!$B254+(drdp!G254)*AMIL!$C254+(drdp!J254)*AMIL!$D254)</f>
        <v>0</v>
      </c>
      <c r="K254" s="21">
        <f>SUM(E$3:E253)+H254</f>
        <v>0.99960847298582411</v>
      </c>
      <c r="L254" s="21">
        <f>SUM(F$3:F253)+I254</f>
        <v>-2.3587812165075559</v>
      </c>
      <c r="M254" s="21">
        <f>SUM(G$3:G253)+J254</f>
        <v>0</v>
      </c>
      <c r="N254" s="21"/>
      <c r="O254" s="21"/>
      <c r="P254" s="21"/>
      <c r="Q254" s="19">
        <f t="shared" si="19"/>
        <v>0.99921709926505109</v>
      </c>
      <c r="R254" s="19">
        <f t="shared" si="20"/>
        <v>5.5638488273488651</v>
      </c>
      <c r="S254" s="19">
        <f t="shared" si="21"/>
        <v>0</v>
      </c>
      <c r="T254" s="19">
        <f t="shared" si="22"/>
        <v>-2.3578576899407624</v>
      </c>
      <c r="U254" s="19">
        <f t="shared" si="23"/>
        <v>0</v>
      </c>
      <c r="V254" s="19">
        <f t="shared" si="24"/>
        <v>0</v>
      </c>
    </row>
    <row r="255" spans="1:22" x14ac:dyDescent="0.25">
      <c r="A255" s="26">
        <f>Wellpath!E255</f>
        <v>0</v>
      </c>
      <c r="B255" s="22">
        <v>0</v>
      </c>
      <c r="C255" s="22">
        <v>0</v>
      </c>
      <c r="D255" s="22">
        <f>SIN(Wellpath!L255) * SIN(Wellpath!O255) / (Bfield * COS(Dip))</f>
        <v>0</v>
      </c>
      <c r="E255" s="20">
        <f>Model!$W$31*((drdp!B255+drdp!K255)*AMIL!$B255+(drdp!E255+drdp!N255)*AMIL!$C255+(drdp!H255+drdp!Q255)*AMIL!$D255)</f>
        <v>0</v>
      </c>
      <c r="F255" s="20">
        <f>Model!$W$31*((drdp!C255+drdp!L255)*AMIL!$B255+(drdp!F255+drdp!O255)*AMIL!$C255+(drdp!I255+drdp!R255)*AMIL!$D255)</f>
        <v>0</v>
      </c>
      <c r="G255" s="20">
        <f>Model!$W$31*((drdp!D255+drdp!M255)*AMIL!$B255+(drdp!G255+drdp!P255)*AMIL!$C255+(drdp!J255+drdp!S255)*AMIL!$D255)</f>
        <v>0</v>
      </c>
      <c r="H255" s="18">
        <f>Model!$W$31*((drdp!B255)*AMIL!$B255+(drdp!E255)*AMIL!$C255+(drdp!H255)*AMIL!$D255)</f>
        <v>0</v>
      </c>
      <c r="I255" s="18">
        <f>Model!$W$31*((drdp!C255)*AMIL!$B255+(drdp!F255)*AMIL!$C255+(drdp!I255)*AMIL!$D255)</f>
        <v>0</v>
      </c>
      <c r="J255" s="18">
        <f>Model!$W$31*((drdp!D255)*AMIL!$B255+(drdp!G255)*AMIL!$C255+(drdp!J255)*AMIL!$D255)</f>
        <v>0</v>
      </c>
      <c r="K255" s="21">
        <f>SUM(E$3:E254)+H255</f>
        <v>0.99960847298582411</v>
      </c>
      <c r="L255" s="21">
        <f>SUM(F$3:F254)+I255</f>
        <v>-2.3587812165075559</v>
      </c>
      <c r="M255" s="21">
        <f>SUM(G$3:G254)+J255</f>
        <v>0</v>
      </c>
      <c r="N255" s="21"/>
      <c r="O255" s="21"/>
      <c r="P255" s="21"/>
      <c r="Q255" s="19">
        <f t="shared" si="19"/>
        <v>0.99921709926505109</v>
      </c>
      <c r="R255" s="19">
        <f t="shared" si="20"/>
        <v>5.5638488273488651</v>
      </c>
      <c r="S255" s="19">
        <f t="shared" si="21"/>
        <v>0</v>
      </c>
      <c r="T255" s="19">
        <f t="shared" si="22"/>
        <v>-2.3578576899407624</v>
      </c>
      <c r="U255" s="19">
        <f t="shared" si="23"/>
        <v>0</v>
      </c>
      <c r="V255" s="19">
        <f t="shared" si="24"/>
        <v>0</v>
      </c>
    </row>
    <row r="256" spans="1:22" x14ac:dyDescent="0.25">
      <c r="A256" s="26">
        <f>Wellpath!E256</f>
        <v>0</v>
      </c>
      <c r="B256" s="22">
        <v>0</v>
      </c>
      <c r="C256" s="22">
        <v>0</v>
      </c>
      <c r="D256" s="22">
        <f>SIN(Wellpath!L256) * SIN(Wellpath!O256) / (Bfield * COS(Dip))</f>
        <v>0</v>
      </c>
      <c r="E256" s="20">
        <f>Model!$W$31*((drdp!B256+drdp!K256)*AMIL!$B256+(drdp!E256+drdp!N256)*AMIL!$C256+(drdp!H256+drdp!Q256)*AMIL!$D256)</f>
        <v>0</v>
      </c>
      <c r="F256" s="20">
        <f>Model!$W$31*((drdp!C256+drdp!L256)*AMIL!$B256+(drdp!F256+drdp!O256)*AMIL!$C256+(drdp!I256+drdp!R256)*AMIL!$D256)</f>
        <v>0</v>
      </c>
      <c r="G256" s="20">
        <f>Model!$W$31*((drdp!D256+drdp!M256)*AMIL!$B256+(drdp!G256+drdp!P256)*AMIL!$C256+(drdp!J256+drdp!S256)*AMIL!$D256)</f>
        <v>0</v>
      </c>
      <c r="H256" s="18">
        <f>Model!$W$31*((drdp!B256)*AMIL!$B256+(drdp!E256)*AMIL!$C256+(drdp!H256)*AMIL!$D256)</f>
        <v>0</v>
      </c>
      <c r="I256" s="18">
        <f>Model!$W$31*((drdp!C256)*AMIL!$B256+(drdp!F256)*AMIL!$C256+(drdp!I256)*AMIL!$D256)</f>
        <v>0</v>
      </c>
      <c r="J256" s="18">
        <f>Model!$W$31*((drdp!D256)*AMIL!$B256+(drdp!G256)*AMIL!$C256+(drdp!J256)*AMIL!$D256)</f>
        <v>0</v>
      </c>
      <c r="K256" s="21">
        <f>SUM(E$3:E255)+H256</f>
        <v>0.99960847298582411</v>
      </c>
      <c r="L256" s="21">
        <f>SUM(F$3:F255)+I256</f>
        <v>-2.3587812165075559</v>
      </c>
      <c r="M256" s="21">
        <f>SUM(G$3:G255)+J256</f>
        <v>0</v>
      </c>
      <c r="N256" s="21"/>
      <c r="O256" s="21"/>
      <c r="P256" s="21"/>
      <c r="Q256" s="19">
        <f t="shared" si="19"/>
        <v>0.99921709926505109</v>
      </c>
      <c r="R256" s="19">
        <f t="shared" si="20"/>
        <v>5.5638488273488651</v>
      </c>
      <c r="S256" s="19">
        <f t="shared" si="21"/>
        <v>0</v>
      </c>
      <c r="T256" s="19">
        <f t="shared" si="22"/>
        <v>-2.3578576899407624</v>
      </c>
      <c r="U256" s="19">
        <f t="shared" si="23"/>
        <v>0</v>
      </c>
      <c r="V256" s="19">
        <f t="shared" si="24"/>
        <v>0</v>
      </c>
    </row>
    <row r="257" spans="1:23" x14ac:dyDescent="0.25">
      <c r="A257" s="26">
        <f>Wellpath!E257</f>
        <v>0</v>
      </c>
      <c r="B257" s="22">
        <v>0</v>
      </c>
      <c r="C257" s="22">
        <v>0</v>
      </c>
      <c r="D257" s="22">
        <f>SIN(Wellpath!L257) * SIN(Wellpath!O257) / (Bfield * COS(Dip))</f>
        <v>0</v>
      </c>
      <c r="E257" s="20">
        <f>Model!$W$31*((drdp!B257+drdp!K257)*AMIL!$B257+(drdp!E257+drdp!N257)*AMIL!$C257+(drdp!H257+drdp!Q257)*AMIL!$D257)</f>
        <v>0</v>
      </c>
      <c r="F257" s="20">
        <f>Model!$W$31*((drdp!C257+drdp!L257)*AMIL!$B257+(drdp!F257+drdp!O257)*AMIL!$C257+(drdp!I257+drdp!R257)*AMIL!$D257)</f>
        <v>0</v>
      </c>
      <c r="G257" s="20">
        <f>Model!$W$31*((drdp!D257+drdp!M257)*AMIL!$B257+(drdp!G257+drdp!P257)*AMIL!$C257+(drdp!J257+drdp!S257)*AMIL!$D257)</f>
        <v>0</v>
      </c>
      <c r="H257" s="18">
        <f>Model!$W$31*((drdp!B257)*AMIL!$B257+(drdp!E257)*AMIL!$C257+(drdp!H257)*AMIL!$D257)</f>
        <v>0</v>
      </c>
      <c r="I257" s="18">
        <f>Model!$W$31*((drdp!C257)*AMIL!$B257+(drdp!F257)*AMIL!$C257+(drdp!I257)*AMIL!$D257)</f>
        <v>0</v>
      </c>
      <c r="J257" s="18">
        <f>Model!$W$31*((drdp!D257)*AMIL!$B257+(drdp!G257)*AMIL!$C257+(drdp!J257)*AMIL!$D257)</f>
        <v>0</v>
      </c>
      <c r="K257" s="21">
        <f>SUM(E$3:E256)+H257</f>
        <v>0.99960847298582411</v>
      </c>
      <c r="L257" s="21">
        <f>SUM(F$3:F256)+I257</f>
        <v>-2.3587812165075559</v>
      </c>
      <c r="M257" s="21">
        <f>SUM(G$3:G256)+J257</f>
        <v>0</v>
      </c>
      <c r="N257" s="21"/>
      <c r="O257" s="21"/>
      <c r="P257" s="21"/>
      <c r="Q257" s="19">
        <f t="shared" si="19"/>
        <v>0.99921709926505109</v>
      </c>
      <c r="R257" s="19">
        <f t="shared" si="20"/>
        <v>5.5638488273488651</v>
      </c>
      <c r="S257" s="19">
        <f t="shared" si="21"/>
        <v>0</v>
      </c>
      <c r="T257" s="19">
        <f t="shared" si="22"/>
        <v>-2.3578576899407624</v>
      </c>
      <c r="U257" s="19">
        <f t="shared" si="23"/>
        <v>0</v>
      </c>
      <c r="V257" s="19">
        <f t="shared" si="24"/>
        <v>0</v>
      </c>
    </row>
    <row r="258" spans="1:23" x14ac:dyDescent="0.25">
      <c r="A258" s="26">
        <f>Wellpath!E258</f>
        <v>0</v>
      </c>
      <c r="B258" s="22">
        <v>0</v>
      </c>
      <c r="C258" s="22">
        <v>0</v>
      </c>
      <c r="D258" s="22">
        <f>SIN(Wellpath!L258) * SIN(Wellpath!O258) / (Bfield * COS(Dip))</f>
        <v>0</v>
      </c>
      <c r="E258" s="20">
        <f>Model!$W$31*((drdp!B258+drdp!K258)*AMIL!$B258+(drdp!E258+drdp!N258)*AMIL!$C258+(drdp!H258+drdp!Q258)*AMIL!$D258)</f>
        <v>0</v>
      </c>
      <c r="F258" s="20">
        <f>Model!$W$31*((drdp!C258+drdp!L258)*AMIL!$B258+(drdp!F258+drdp!O258)*AMIL!$C258+(drdp!I258+drdp!R258)*AMIL!$D258)</f>
        <v>0</v>
      </c>
      <c r="G258" s="20">
        <f>Model!$W$31*((drdp!D258+drdp!M258)*AMIL!$B258+(drdp!G258+drdp!P258)*AMIL!$C258+(drdp!J258+drdp!S258)*AMIL!$D258)</f>
        <v>0</v>
      </c>
      <c r="H258" s="18">
        <f>Model!$W$31*((drdp!B258)*AMIL!$B258+(drdp!E258)*AMIL!$C258+(drdp!H258)*AMIL!$D258)</f>
        <v>0</v>
      </c>
      <c r="I258" s="18">
        <f>Model!$W$31*((drdp!C258)*AMIL!$B258+(drdp!F258)*AMIL!$C258+(drdp!I258)*AMIL!$D258)</f>
        <v>0</v>
      </c>
      <c r="J258" s="18">
        <f>Model!$W$31*((drdp!D258)*AMIL!$B258+(drdp!G258)*AMIL!$C258+(drdp!J258)*AMIL!$D258)</f>
        <v>0</v>
      </c>
      <c r="K258" s="21">
        <f>SUM(E$3:E257)+H258</f>
        <v>0.99960847298582411</v>
      </c>
      <c r="L258" s="21">
        <f>SUM(F$3:F257)+I258</f>
        <v>-2.3587812165075559</v>
      </c>
      <c r="M258" s="21">
        <f>SUM(G$3:G257)+J258</f>
        <v>0</v>
      </c>
      <c r="N258" s="21"/>
      <c r="O258" s="21"/>
      <c r="P258" s="21"/>
      <c r="Q258" s="19">
        <f t="shared" si="19"/>
        <v>0.99921709926505109</v>
      </c>
      <c r="R258" s="19">
        <f t="shared" si="20"/>
        <v>5.5638488273488651</v>
      </c>
      <c r="S258" s="19">
        <f t="shared" si="21"/>
        <v>0</v>
      </c>
      <c r="T258" s="19">
        <f t="shared" si="22"/>
        <v>-2.3578576899407624</v>
      </c>
      <c r="U258" s="19">
        <f t="shared" si="23"/>
        <v>0</v>
      </c>
      <c r="V258" s="19">
        <f t="shared" si="24"/>
        <v>0</v>
      </c>
    </row>
    <row r="259" spans="1:23" x14ac:dyDescent="0.25">
      <c r="A259" s="26">
        <f>Wellpath!E259</f>
        <v>0</v>
      </c>
      <c r="B259" s="22">
        <v>0</v>
      </c>
      <c r="C259" s="22">
        <v>0</v>
      </c>
      <c r="D259" s="22">
        <f>SIN(Wellpath!L259) * SIN(Wellpath!O259) / (Bfield * COS(Dip))</f>
        <v>0</v>
      </c>
      <c r="E259" s="20">
        <f>Model!$W$31*((drdp!B259+drdp!K259)*AMIL!$B259+(drdp!E259+drdp!N259)*AMIL!$C259+(drdp!H259+drdp!Q259)*AMIL!$D259)</f>
        <v>0</v>
      </c>
      <c r="F259" s="20">
        <f>Model!$W$31*((drdp!C259+drdp!L259)*AMIL!$B259+(drdp!F259+drdp!O259)*AMIL!$C259+(drdp!I259+drdp!R259)*AMIL!$D259)</f>
        <v>0</v>
      </c>
      <c r="G259" s="20">
        <f>Model!$W$31*((drdp!D259+drdp!M259)*AMIL!$B259+(drdp!G259+drdp!P259)*AMIL!$C259+(drdp!J259+drdp!S259)*AMIL!$D259)</f>
        <v>0</v>
      </c>
      <c r="H259" s="18">
        <f>Model!$W$31*((drdp!B259)*AMIL!$B259+(drdp!E259)*AMIL!$C259+(drdp!H259)*AMIL!$D259)</f>
        <v>0</v>
      </c>
      <c r="I259" s="18">
        <f>Model!$W$31*((drdp!C259)*AMIL!$B259+(drdp!F259)*AMIL!$C259+(drdp!I259)*AMIL!$D259)</f>
        <v>0</v>
      </c>
      <c r="J259" s="18">
        <f>Model!$W$31*((drdp!D259)*AMIL!$B259+(drdp!G259)*AMIL!$C259+(drdp!J259)*AMIL!$D259)</f>
        <v>0</v>
      </c>
      <c r="K259" s="21">
        <f>SUM(E$3:E258)+H259</f>
        <v>0.99960847298582411</v>
      </c>
      <c r="L259" s="21">
        <f>SUM(F$3:F258)+I259</f>
        <v>-2.3587812165075559</v>
      </c>
      <c r="M259" s="21">
        <f>SUM(G$3:G258)+J259</f>
        <v>0</v>
      </c>
      <c r="N259" s="21"/>
      <c r="O259" s="21"/>
      <c r="P259" s="21"/>
      <c r="Q259" s="19">
        <f t="shared" si="19"/>
        <v>0.99921709926505109</v>
      </c>
      <c r="R259" s="19">
        <f t="shared" si="20"/>
        <v>5.5638488273488651</v>
      </c>
      <c r="S259" s="19">
        <f t="shared" si="21"/>
        <v>0</v>
      </c>
      <c r="T259" s="19">
        <f t="shared" si="22"/>
        <v>-2.3578576899407624</v>
      </c>
      <c r="U259" s="19">
        <f t="shared" si="23"/>
        <v>0</v>
      </c>
      <c r="V259" s="19">
        <f t="shared" si="24"/>
        <v>0</v>
      </c>
    </row>
    <row r="260" spans="1:23" x14ac:dyDescent="0.25">
      <c r="A260" s="26">
        <f>Wellpath!E260</f>
        <v>0</v>
      </c>
      <c r="B260" s="22">
        <v>0</v>
      </c>
      <c r="C260" s="22">
        <v>0</v>
      </c>
      <c r="D260" s="22">
        <f>SIN(Wellpath!L260) * SIN(Wellpath!O260) / (Bfield * COS(Dip))</f>
        <v>0</v>
      </c>
      <c r="E260" s="20">
        <f>Model!$W$31*((drdp!B260+drdp!K260)*AMIL!$B260+(drdp!E260+drdp!N260)*AMIL!$C260+(drdp!H260+drdp!Q260)*AMIL!$D260)</f>
        <v>0</v>
      </c>
      <c r="F260" s="20">
        <f>Model!$W$31*((drdp!C260+drdp!L260)*AMIL!$B260+(drdp!F260+drdp!O260)*AMIL!$C260+(drdp!I260+drdp!R260)*AMIL!$D260)</f>
        <v>0</v>
      </c>
      <c r="G260" s="20">
        <f>Model!$W$31*((drdp!D260+drdp!M260)*AMIL!$B260+(drdp!G260+drdp!P260)*AMIL!$C260+(drdp!J260+drdp!S260)*AMIL!$D260)</f>
        <v>0</v>
      </c>
      <c r="H260" s="18">
        <f>Model!$W$31*((drdp!B260)*AMIL!$B260+(drdp!E260)*AMIL!$C260+(drdp!H260)*AMIL!$D260)</f>
        <v>0</v>
      </c>
      <c r="I260" s="18">
        <f>Model!$W$31*((drdp!C260)*AMIL!$B260+(drdp!F260)*AMIL!$C260+(drdp!I260)*AMIL!$D260)</f>
        <v>0</v>
      </c>
      <c r="J260" s="18">
        <f>Model!$W$31*((drdp!D260)*AMIL!$B260+(drdp!G260)*AMIL!$C260+(drdp!J260)*AMIL!$D260)</f>
        <v>0</v>
      </c>
      <c r="K260" s="21">
        <f>SUM(E$3:E259)+H260</f>
        <v>0.99960847298582411</v>
      </c>
      <c r="L260" s="21">
        <f>SUM(F$3:F259)+I260</f>
        <v>-2.3587812165075559</v>
      </c>
      <c r="M260" s="21">
        <f>SUM(G$3:G259)+J260</f>
        <v>0</v>
      </c>
      <c r="N260" s="21"/>
      <c r="O260" s="21"/>
      <c r="P260" s="21"/>
      <c r="Q260" s="19">
        <f t="shared" si="19"/>
        <v>0.99921709926505109</v>
      </c>
      <c r="R260" s="19">
        <f t="shared" si="20"/>
        <v>5.5638488273488651</v>
      </c>
      <c r="S260" s="19">
        <f t="shared" si="21"/>
        <v>0</v>
      </c>
      <c r="T260" s="19">
        <f t="shared" si="22"/>
        <v>-2.3578576899407624</v>
      </c>
      <c r="U260" s="19">
        <f t="shared" si="23"/>
        <v>0</v>
      </c>
      <c r="V260" s="19">
        <f t="shared" si="24"/>
        <v>0</v>
      </c>
    </row>
    <row r="261" spans="1:23" x14ac:dyDescent="0.25">
      <c r="A261" s="26">
        <f>Wellpath!E261</f>
        <v>0</v>
      </c>
      <c r="B261" s="22">
        <v>0</v>
      </c>
      <c r="C261" s="22">
        <v>0</v>
      </c>
      <c r="D261" s="22">
        <f>SIN(Wellpath!L261) * SIN(Wellpath!O261) / (Bfield * COS(Dip))</f>
        <v>0</v>
      </c>
      <c r="E261" s="20">
        <f>Model!$W$31*((drdp!B261+drdp!K261)*AMIL!$B261+(drdp!E261+drdp!N261)*AMIL!$C261+(drdp!H261+drdp!Q261)*AMIL!$D261)</f>
        <v>0</v>
      </c>
      <c r="F261" s="20">
        <f>Model!$W$31*((drdp!C261+drdp!L261)*AMIL!$B261+(drdp!F261+drdp!O261)*AMIL!$C261+(drdp!I261+drdp!R261)*AMIL!$D261)</f>
        <v>0</v>
      </c>
      <c r="G261" s="20">
        <f>Model!$W$31*((drdp!D261+drdp!M261)*AMIL!$B261+(drdp!G261+drdp!P261)*AMIL!$C261+(drdp!J261+drdp!S261)*AMIL!$D261)</f>
        <v>0</v>
      </c>
      <c r="H261" s="18">
        <f>Model!$W$31*((drdp!B261)*AMIL!$B261+(drdp!E261)*AMIL!$C261+(drdp!H261)*AMIL!$D261)</f>
        <v>0</v>
      </c>
      <c r="I261" s="18">
        <f>Model!$W$31*((drdp!C261)*AMIL!$B261+(drdp!F261)*AMIL!$C261+(drdp!I261)*AMIL!$D261)</f>
        <v>0</v>
      </c>
      <c r="J261" s="18">
        <f>Model!$W$31*((drdp!D261)*AMIL!$B261+(drdp!G261)*AMIL!$C261+(drdp!J261)*AMIL!$D261)</f>
        <v>0</v>
      </c>
      <c r="K261" s="21">
        <f>SUM(E$3:E260)+H261</f>
        <v>0.99960847298582411</v>
      </c>
      <c r="L261" s="21">
        <f>SUM(F$3:F260)+I261</f>
        <v>-2.3587812165075559</v>
      </c>
      <c r="M261" s="21">
        <f>SUM(G$3:G260)+J261</f>
        <v>0</v>
      </c>
      <c r="N261" s="21"/>
      <c r="O261" s="21"/>
      <c r="P261" s="21"/>
      <c r="Q261" s="19">
        <f t="shared" si="19"/>
        <v>0.99921709926505109</v>
      </c>
      <c r="R261" s="19">
        <f t="shared" si="20"/>
        <v>5.5638488273488651</v>
      </c>
      <c r="S261" s="19">
        <f t="shared" si="21"/>
        <v>0</v>
      </c>
      <c r="T261" s="19">
        <f t="shared" si="22"/>
        <v>-2.3578576899407624</v>
      </c>
      <c r="U261" s="19">
        <f t="shared" si="23"/>
        <v>0</v>
      </c>
      <c r="V261" s="19">
        <f t="shared" si="24"/>
        <v>0</v>
      </c>
    </row>
    <row r="262" spans="1:23" x14ac:dyDescent="0.25">
      <c r="A262" s="26">
        <f>Wellpath!E262</f>
        <v>0</v>
      </c>
      <c r="B262" s="22">
        <v>0</v>
      </c>
      <c r="C262" s="22">
        <v>0</v>
      </c>
      <c r="D262" s="22">
        <f>SIN(Wellpath!L262) * SIN(Wellpath!O262) / (Bfield * COS(Dip))</f>
        <v>0</v>
      </c>
      <c r="E262" s="20">
        <f>Model!$W$31*((drdp!B262+drdp!K262)*AMIL!$B262+(drdp!E262+drdp!N262)*AMIL!$C262+(drdp!H262+drdp!Q262)*AMIL!$D262)</f>
        <v>0</v>
      </c>
      <c r="F262" s="20">
        <f>Model!$W$31*((drdp!C262+drdp!L262)*AMIL!$B262+(drdp!F262+drdp!O262)*AMIL!$C262+(drdp!I262+drdp!R262)*AMIL!$D262)</f>
        <v>0</v>
      </c>
      <c r="G262" s="20">
        <f>Model!$W$31*((drdp!D262+drdp!M262)*AMIL!$B262+(drdp!G262+drdp!P262)*AMIL!$C262+(drdp!J262+drdp!S262)*AMIL!$D262)</f>
        <v>0</v>
      </c>
      <c r="H262" s="18">
        <f>Model!$W$31*((drdp!B262)*AMIL!$B262+(drdp!E262)*AMIL!$C262+(drdp!H262)*AMIL!$D262)</f>
        <v>0</v>
      </c>
      <c r="I262" s="18">
        <f>Model!$W$31*((drdp!C262)*AMIL!$B262+(drdp!F262)*AMIL!$C262+(drdp!I262)*AMIL!$D262)</f>
        <v>0</v>
      </c>
      <c r="J262" s="18">
        <f>Model!$W$31*((drdp!D262)*AMIL!$B262+(drdp!G262)*AMIL!$C262+(drdp!J262)*AMIL!$D262)</f>
        <v>0</v>
      </c>
      <c r="K262" s="21">
        <f>SUM(E$3:E261)+H262</f>
        <v>0.99960847298582411</v>
      </c>
      <c r="L262" s="21">
        <f>SUM(F$3:F261)+I262</f>
        <v>-2.3587812165075559</v>
      </c>
      <c r="M262" s="21">
        <f>SUM(G$3:G261)+J262</f>
        <v>0</v>
      </c>
      <c r="N262" s="21"/>
      <c r="O262" s="21"/>
      <c r="P262" s="21"/>
      <c r="Q262" s="19">
        <f t="shared" ref="Q262:Q270" si="25">K262^2</f>
        <v>0.99921709926505109</v>
      </c>
      <c r="R262" s="19">
        <f t="shared" ref="R262:R270" si="26">L262^2</f>
        <v>5.5638488273488651</v>
      </c>
      <c r="S262" s="19">
        <f t="shared" ref="S262:S270" si="27">M262^2</f>
        <v>0</v>
      </c>
      <c r="T262" s="19">
        <f t="shared" ref="T262:T270" si="28">K262*L262</f>
        <v>-2.3578576899407624</v>
      </c>
      <c r="U262" s="19">
        <f t="shared" ref="U262:U270" si="29">K262*M262</f>
        <v>0</v>
      </c>
      <c r="V262" s="19">
        <f t="shared" ref="V262:V270" si="30">L262*M262</f>
        <v>0</v>
      </c>
    </row>
    <row r="263" spans="1:23" x14ac:dyDescent="0.25">
      <c r="A263" s="26">
        <f>Wellpath!E263</f>
        <v>0</v>
      </c>
      <c r="B263" s="22">
        <v>0</v>
      </c>
      <c r="C263" s="22">
        <v>0</v>
      </c>
      <c r="D263" s="22">
        <f>SIN(Wellpath!L263) * SIN(Wellpath!O263) / (Bfield * COS(Dip))</f>
        <v>0</v>
      </c>
      <c r="E263" s="20">
        <f>Model!$W$31*((drdp!B263+drdp!K263)*AMIL!$B263+(drdp!E263+drdp!N263)*AMIL!$C263+(drdp!H263+drdp!Q263)*AMIL!$D263)</f>
        <v>0</v>
      </c>
      <c r="F263" s="20">
        <f>Model!$W$31*((drdp!C263+drdp!L263)*AMIL!$B263+(drdp!F263+drdp!O263)*AMIL!$C263+(drdp!I263+drdp!R263)*AMIL!$D263)</f>
        <v>0</v>
      </c>
      <c r="G263" s="20">
        <f>Model!$W$31*((drdp!D263+drdp!M263)*AMIL!$B263+(drdp!G263+drdp!P263)*AMIL!$C263+(drdp!J263+drdp!S263)*AMIL!$D263)</f>
        <v>0</v>
      </c>
      <c r="H263" s="18">
        <f>Model!$W$31*((drdp!B263)*AMIL!$B263+(drdp!E263)*AMIL!$C263+(drdp!H263)*AMIL!$D263)</f>
        <v>0</v>
      </c>
      <c r="I263" s="18">
        <f>Model!$W$31*((drdp!C263)*AMIL!$B263+(drdp!F263)*AMIL!$C263+(drdp!I263)*AMIL!$D263)</f>
        <v>0</v>
      </c>
      <c r="J263" s="18">
        <f>Model!$W$31*((drdp!D263)*AMIL!$B263+(drdp!G263)*AMIL!$C263+(drdp!J263)*AMIL!$D263)</f>
        <v>0</v>
      </c>
      <c r="K263" s="21">
        <f>SUM(E$3:E262)+H263</f>
        <v>0.99960847298582411</v>
      </c>
      <c r="L263" s="21">
        <f>SUM(F$3:F262)+I263</f>
        <v>-2.3587812165075559</v>
      </c>
      <c r="M263" s="21">
        <f>SUM(G$3:G262)+J263</f>
        <v>0</v>
      </c>
      <c r="N263" s="21"/>
      <c r="O263" s="21"/>
      <c r="P263" s="21"/>
      <c r="Q263" s="19">
        <f t="shared" si="25"/>
        <v>0.99921709926505109</v>
      </c>
      <c r="R263" s="19">
        <f t="shared" si="26"/>
        <v>5.5638488273488651</v>
      </c>
      <c r="S263" s="19">
        <f t="shared" si="27"/>
        <v>0</v>
      </c>
      <c r="T263" s="19">
        <f t="shared" si="28"/>
        <v>-2.3578576899407624</v>
      </c>
      <c r="U263" s="19">
        <f t="shared" si="29"/>
        <v>0</v>
      </c>
      <c r="V263" s="19">
        <f t="shared" si="30"/>
        <v>0</v>
      </c>
    </row>
    <row r="264" spans="1:23" x14ac:dyDescent="0.25">
      <c r="A264" s="26">
        <f>Wellpath!E264</f>
        <v>0</v>
      </c>
      <c r="B264" s="22">
        <v>0</v>
      </c>
      <c r="C264" s="22">
        <v>0</v>
      </c>
      <c r="D264" s="22">
        <f>SIN(Wellpath!L264) * SIN(Wellpath!O264) / (Bfield * COS(Dip))</f>
        <v>0</v>
      </c>
      <c r="E264" s="20">
        <f>Model!$W$31*((drdp!B264+drdp!K264)*AMIL!$B264+(drdp!E264+drdp!N264)*AMIL!$C264+(drdp!H264+drdp!Q264)*AMIL!$D264)</f>
        <v>0</v>
      </c>
      <c r="F264" s="20">
        <f>Model!$W$31*((drdp!C264+drdp!L264)*AMIL!$B264+(drdp!F264+drdp!O264)*AMIL!$C264+(drdp!I264+drdp!R264)*AMIL!$D264)</f>
        <v>0</v>
      </c>
      <c r="G264" s="20">
        <f>Model!$W$31*((drdp!D264+drdp!M264)*AMIL!$B264+(drdp!G264+drdp!P264)*AMIL!$C264+(drdp!J264+drdp!S264)*AMIL!$D264)</f>
        <v>0</v>
      </c>
      <c r="H264" s="18">
        <f>Model!$W$31*((drdp!B264)*AMIL!$B264+(drdp!E264)*AMIL!$C264+(drdp!H264)*AMIL!$D264)</f>
        <v>0</v>
      </c>
      <c r="I264" s="18">
        <f>Model!$W$31*((drdp!C264)*AMIL!$B264+(drdp!F264)*AMIL!$C264+(drdp!I264)*AMIL!$D264)</f>
        <v>0</v>
      </c>
      <c r="J264" s="18">
        <f>Model!$W$31*((drdp!D264)*AMIL!$B264+(drdp!G264)*AMIL!$C264+(drdp!J264)*AMIL!$D264)</f>
        <v>0</v>
      </c>
      <c r="K264" s="21">
        <f>SUM(E$3:E263)+H264</f>
        <v>0.99960847298582411</v>
      </c>
      <c r="L264" s="21">
        <f>SUM(F$3:F263)+I264</f>
        <v>-2.3587812165075559</v>
      </c>
      <c r="M264" s="21">
        <f>SUM(G$3:G263)+J264</f>
        <v>0</v>
      </c>
      <c r="N264" s="21"/>
      <c r="O264" s="21"/>
      <c r="P264" s="21"/>
      <c r="Q264" s="19">
        <f t="shared" si="25"/>
        <v>0.99921709926505109</v>
      </c>
      <c r="R264" s="19">
        <f t="shared" si="26"/>
        <v>5.5638488273488651</v>
      </c>
      <c r="S264" s="19">
        <f t="shared" si="27"/>
        <v>0</v>
      </c>
      <c r="T264" s="19">
        <f t="shared" si="28"/>
        <v>-2.3578576899407624</v>
      </c>
      <c r="U264" s="19">
        <f t="shared" si="29"/>
        <v>0</v>
      </c>
      <c r="V264" s="19">
        <f t="shared" si="30"/>
        <v>0</v>
      </c>
    </row>
    <row r="265" spans="1:23" x14ac:dyDescent="0.25">
      <c r="A265" s="26">
        <f>Wellpath!E265</f>
        <v>0</v>
      </c>
      <c r="B265" s="22">
        <v>0</v>
      </c>
      <c r="C265" s="22">
        <v>0</v>
      </c>
      <c r="D265" s="22">
        <f>SIN(Wellpath!L265) * SIN(Wellpath!O265) / (Bfield * COS(Dip))</f>
        <v>0</v>
      </c>
      <c r="E265" s="20">
        <f>Model!$W$31*((drdp!B265+drdp!K265)*AMIL!$B265+(drdp!E265+drdp!N265)*AMIL!$C265+(drdp!H265+drdp!Q265)*AMIL!$D265)</f>
        <v>0</v>
      </c>
      <c r="F265" s="20">
        <f>Model!$W$31*((drdp!C265+drdp!L265)*AMIL!$B265+(drdp!F265+drdp!O265)*AMIL!$C265+(drdp!I265+drdp!R265)*AMIL!$D265)</f>
        <v>0</v>
      </c>
      <c r="G265" s="20">
        <f>Model!$W$31*((drdp!D265+drdp!M265)*AMIL!$B265+(drdp!G265+drdp!P265)*AMIL!$C265+(drdp!J265+drdp!S265)*AMIL!$D265)</f>
        <v>0</v>
      </c>
      <c r="H265" s="18">
        <f>Model!$W$31*((drdp!B265)*AMIL!$B265+(drdp!E265)*AMIL!$C265+(drdp!H265)*AMIL!$D265)</f>
        <v>0</v>
      </c>
      <c r="I265" s="18">
        <f>Model!$W$31*((drdp!C265)*AMIL!$B265+(drdp!F265)*AMIL!$C265+(drdp!I265)*AMIL!$D265)</f>
        <v>0</v>
      </c>
      <c r="J265" s="18">
        <f>Model!$W$31*((drdp!D265)*AMIL!$B265+(drdp!G265)*AMIL!$C265+(drdp!J265)*AMIL!$D265)</f>
        <v>0</v>
      </c>
      <c r="K265" s="21">
        <f>SUM(E$3:E264)+H265</f>
        <v>0.99960847298582411</v>
      </c>
      <c r="L265" s="21">
        <f>SUM(F$3:F264)+I265</f>
        <v>-2.3587812165075559</v>
      </c>
      <c r="M265" s="21">
        <f>SUM(G$3:G264)+J265</f>
        <v>0</v>
      </c>
      <c r="N265" s="21"/>
      <c r="O265" s="21"/>
      <c r="P265" s="21"/>
      <c r="Q265" s="19">
        <f t="shared" si="25"/>
        <v>0.99921709926505109</v>
      </c>
      <c r="R265" s="19">
        <f t="shared" si="26"/>
        <v>5.5638488273488651</v>
      </c>
      <c r="S265" s="19">
        <f t="shared" si="27"/>
        <v>0</v>
      </c>
      <c r="T265" s="19">
        <f t="shared" si="28"/>
        <v>-2.3578576899407624</v>
      </c>
      <c r="U265" s="19">
        <f t="shared" si="29"/>
        <v>0</v>
      </c>
      <c r="V265" s="19">
        <f t="shared" si="30"/>
        <v>0</v>
      </c>
    </row>
    <row r="266" spans="1:23" x14ac:dyDescent="0.25">
      <c r="A266" s="26">
        <f>Wellpath!E266</f>
        <v>0</v>
      </c>
      <c r="B266" s="22">
        <v>0</v>
      </c>
      <c r="C266" s="22">
        <v>0</v>
      </c>
      <c r="D266" s="22">
        <f>SIN(Wellpath!L266) * SIN(Wellpath!O266) / (Bfield * COS(Dip))</f>
        <v>0</v>
      </c>
      <c r="E266" s="20">
        <f>Model!$W$31*((drdp!B266+drdp!K266)*AMIL!$B266+(drdp!E266+drdp!N266)*AMIL!$C266+(drdp!H266+drdp!Q266)*AMIL!$D266)</f>
        <v>0</v>
      </c>
      <c r="F266" s="20">
        <f>Model!$W$31*((drdp!C266+drdp!L266)*AMIL!$B266+(drdp!F266+drdp!O266)*AMIL!$C266+(drdp!I266+drdp!R266)*AMIL!$D266)</f>
        <v>0</v>
      </c>
      <c r="G266" s="20">
        <f>Model!$W$31*((drdp!D266+drdp!M266)*AMIL!$B266+(drdp!G266+drdp!P266)*AMIL!$C266+(drdp!J266+drdp!S266)*AMIL!$D266)</f>
        <v>0</v>
      </c>
      <c r="H266" s="18">
        <f>Model!$W$31*((drdp!B266)*AMIL!$B266+(drdp!E266)*AMIL!$C266+(drdp!H266)*AMIL!$D266)</f>
        <v>0</v>
      </c>
      <c r="I266" s="18">
        <f>Model!$W$31*((drdp!C266)*AMIL!$B266+(drdp!F266)*AMIL!$C266+(drdp!I266)*AMIL!$D266)</f>
        <v>0</v>
      </c>
      <c r="J266" s="18">
        <f>Model!$W$31*((drdp!D266)*AMIL!$B266+(drdp!G266)*AMIL!$C266+(drdp!J266)*AMIL!$D266)</f>
        <v>0</v>
      </c>
      <c r="K266" s="21">
        <f>SUM(E$3:E265)+H266</f>
        <v>0.99960847298582411</v>
      </c>
      <c r="L266" s="21">
        <f>SUM(F$3:F265)+I266</f>
        <v>-2.3587812165075559</v>
      </c>
      <c r="M266" s="21">
        <f>SUM(G$3:G265)+J266</f>
        <v>0</v>
      </c>
      <c r="N266" s="21"/>
      <c r="O266" s="21"/>
      <c r="P266" s="21"/>
      <c r="Q266" s="19">
        <f t="shared" si="25"/>
        <v>0.99921709926505109</v>
      </c>
      <c r="R266" s="19">
        <f t="shared" si="26"/>
        <v>5.5638488273488651</v>
      </c>
      <c r="S266" s="19">
        <f t="shared" si="27"/>
        <v>0</v>
      </c>
      <c r="T266" s="19">
        <f t="shared" si="28"/>
        <v>-2.3578576899407624</v>
      </c>
      <c r="U266" s="19">
        <f t="shared" si="29"/>
        <v>0</v>
      </c>
      <c r="V266" s="19">
        <f t="shared" si="30"/>
        <v>0</v>
      </c>
    </row>
    <row r="267" spans="1:23" x14ac:dyDescent="0.25">
      <c r="A267" s="26">
        <f>Wellpath!E267</f>
        <v>0</v>
      </c>
      <c r="B267" s="22">
        <v>0</v>
      </c>
      <c r="C267" s="22">
        <v>0</v>
      </c>
      <c r="D267" s="22">
        <f>SIN(Wellpath!L267) * SIN(Wellpath!O267) / (Bfield * COS(Dip))</f>
        <v>0</v>
      </c>
      <c r="E267" s="20">
        <f>Model!$W$31*((drdp!B267+drdp!K267)*AMIL!$B267+(drdp!E267+drdp!N267)*AMIL!$C267+(drdp!H267+drdp!Q267)*AMIL!$D267)</f>
        <v>0</v>
      </c>
      <c r="F267" s="20">
        <f>Model!$W$31*((drdp!C267+drdp!L267)*AMIL!$B267+(drdp!F267+drdp!O267)*AMIL!$C267+(drdp!I267+drdp!R267)*AMIL!$D267)</f>
        <v>0</v>
      </c>
      <c r="G267" s="20">
        <f>Model!$W$31*((drdp!D267+drdp!M267)*AMIL!$B267+(drdp!G267+drdp!P267)*AMIL!$C267+(drdp!J267+drdp!S267)*AMIL!$D267)</f>
        <v>0</v>
      </c>
      <c r="H267" s="18">
        <f>Model!$W$31*((drdp!B267)*AMIL!$B267+(drdp!E267)*AMIL!$C267+(drdp!H267)*AMIL!$D267)</f>
        <v>0</v>
      </c>
      <c r="I267" s="18">
        <f>Model!$W$31*((drdp!C267)*AMIL!$B267+(drdp!F267)*AMIL!$C267+(drdp!I267)*AMIL!$D267)</f>
        <v>0</v>
      </c>
      <c r="J267" s="18">
        <f>Model!$W$31*((drdp!D267)*AMIL!$B267+(drdp!G267)*AMIL!$C267+(drdp!J267)*AMIL!$D267)</f>
        <v>0</v>
      </c>
      <c r="K267" s="21">
        <f>SUM(E$3:E266)+H267</f>
        <v>0.99960847298582411</v>
      </c>
      <c r="L267" s="21">
        <f>SUM(F$3:F266)+I267</f>
        <v>-2.3587812165075559</v>
      </c>
      <c r="M267" s="21">
        <f>SUM(G$3:G266)+J267</f>
        <v>0</v>
      </c>
      <c r="N267" s="21"/>
      <c r="O267" s="21"/>
      <c r="P267" s="21"/>
      <c r="Q267" s="19">
        <f t="shared" si="25"/>
        <v>0.99921709926505109</v>
      </c>
      <c r="R267" s="19">
        <f t="shared" si="26"/>
        <v>5.5638488273488651</v>
      </c>
      <c r="S267" s="19">
        <f t="shared" si="27"/>
        <v>0</v>
      </c>
      <c r="T267" s="19">
        <f t="shared" si="28"/>
        <v>-2.3578576899407624</v>
      </c>
      <c r="U267" s="19">
        <f t="shared" si="29"/>
        <v>0</v>
      </c>
      <c r="V267" s="19">
        <f t="shared" si="30"/>
        <v>0</v>
      </c>
    </row>
    <row r="268" spans="1:23" x14ac:dyDescent="0.25">
      <c r="A268" s="26">
        <f>Wellpath!E268</f>
        <v>0</v>
      </c>
      <c r="B268" s="22">
        <v>0</v>
      </c>
      <c r="C268" s="22">
        <v>0</v>
      </c>
      <c r="D268" s="22">
        <f>SIN(Wellpath!L268) * SIN(Wellpath!O268) / (Bfield * COS(Dip))</f>
        <v>0</v>
      </c>
      <c r="E268" s="20">
        <f>Model!$W$31*((drdp!B268+drdp!K268)*AMIL!$B268+(drdp!E268+drdp!N268)*AMIL!$C268+(drdp!H268+drdp!Q268)*AMIL!$D268)</f>
        <v>0</v>
      </c>
      <c r="F268" s="20">
        <f>Model!$W$31*((drdp!C268+drdp!L268)*AMIL!$B268+(drdp!F268+drdp!O268)*AMIL!$C268+(drdp!I268+drdp!R268)*AMIL!$D268)</f>
        <v>0</v>
      </c>
      <c r="G268" s="20">
        <f>Model!$W$31*((drdp!D268+drdp!M268)*AMIL!$B268+(drdp!G268+drdp!P268)*AMIL!$C268+(drdp!J268+drdp!S268)*AMIL!$D268)</f>
        <v>0</v>
      </c>
      <c r="H268" s="18">
        <f>Model!$W$31*((drdp!B268)*AMIL!$B268+(drdp!E268)*AMIL!$C268+(drdp!H268)*AMIL!$D268)</f>
        <v>0</v>
      </c>
      <c r="I268" s="18">
        <f>Model!$W$31*((drdp!C268)*AMIL!$B268+(drdp!F268)*AMIL!$C268+(drdp!I268)*AMIL!$D268)</f>
        <v>0</v>
      </c>
      <c r="J268" s="18">
        <f>Model!$W$31*((drdp!D268)*AMIL!$B268+(drdp!G268)*AMIL!$C268+(drdp!J268)*AMIL!$D268)</f>
        <v>0</v>
      </c>
      <c r="K268" s="21">
        <f>SUM(E$3:E267)+H268</f>
        <v>0.99960847298582411</v>
      </c>
      <c r="L268" s="21">
        <f>SUM(F$3:F267)+I268</f>
        <v>-2.3587812165075559</v>
      </c>
      <c r="M268" s="21">
        <f>SUM(G$3:G267)+J268</f>
        <v>0</v>
      </c>
      <c r="N268" s="21"/>
      <c r="O268" s="21"/>
      <c r="P268" s="21"/>
      <c r="Q268" s="19">
        <f t="shared" si="25"/>
        <v>0.99921709926505109</v>
      </c>
      <c r="R268" s="19">
        <f t="shared" si="26"/>
        <v>5.5638488273488651</v>
      </c>
      <c r="S268" s="19">
        <f t="shared" si="27"/>
        <v>0</v>
      </c>
      <c r="T268" s="19">
        <f t="shared" si="28"/>
        <v>-2.3578576899407624</v>
      </c>
      <c r="U268" s="19">
        <f t="shared" si="29"/>
        <v>0</v>
      </c>
      <c r="V268" s="19">
        <f t="shared" si="30"/>
        <v>0</v>
      </c>
    </row>
    <row r="269" spans="1:23" x14ac:dyDescent="0.25">
      <c r="A269" s="26">
        <f>Wellpath!E269</f>
        <v>0</v>
      </c>
      <c r="B269" s="22">
        <v>0</v>
      </c>
      <c r="C269" s="22">
        <v>0</v>
      </c>
      <c r="D269" s="22">
        <f>SIN(Wellpath!L269) * SIN(Wellpath!O269) / (Bfield * COS(Dip))</f>
        <v>0</v>
      </c>
      <c r="E269" s="20">
        <f>Model!$W$31*((drdp!B269+drdp!K269)*AMIL!$B269+(drdp!E269+drdp!N269)*AMIL!$C269+(drdp!H269+drdp!Q269)*AMIL!$D269)</f>
        <v>0</v>
      </c>
      <c r="F269" s="20">
        <f>Model!$W$31*((drdp!C269+drdp!L269)*AMIL!$B269+(drdp!F269+drdp!O269)*AMIL!$C269+(drdp!I269+drdp!R269)*AMIL!$D269)</f>
        <v>0</v>
      </c>
      <c r="G269" s="20">
        <f>Model!$W$31*((drdp!D269+drdp!M269)*AMIL!$B269+(drdp!G269+drdp!P269)*AMIL!$C269+(drdp!J269+drdp!S269)*AMIL!$D269)</f>
        <v>0</v>
      </c>
      <c r="H269" s="18">
        <f>Model!$W$31*((drdp!B269)*AMIL!$B269+(drdp!E269)*AMIL!$C269+(drdp!H269)*AMIL!$D269)</f>
        <v>0</v>
      </c>
      <c r="I269" s="18">
        <f>Model!$W$31*((drdp!C269)*AMIL!$B269+(drdp!F269)*AMIL!$C269+(drdp!I269)*AMIL!$D269)</f>
        <v>0</v>
      </c>
      <c r="J269" s="18">
        <f>Model!$W$31*((drdp!D269)*AMIL!$B269+(drdp!G269)*AMIL!$C269+(drdp!J269)*AMIL!$D269)</f>
        <v>0</v>
      </c>
      <c r="K269" s="21">
        <f>SUM(E$3:E268)+H269</f>
        <v>0.99960847298582411</v>
      </c>
      <c r="L269" s="21">
        <f>SUM(F$3:F268)+I269</f>
        <v>-2.3587812165075559</v>
      </c>
      <c r="M269" s="21">
        <f>SUM(G$3:G268)+J269</f>
        <v>0</v>
      </c>
      <c r="N269" s="21"/>
      <c r="O269" s="21"/>
      <c r="P269" s="21"/>
      <c r="Q269" s="19">
        <f t="shared" si="25"/>
        <v>0.99921709926505109</v>
      </c>
      <c r="R269" s="19">
        <f t="shared" si="26"/>
        <v>5.5638488273488651</v>
      </c>
      <c r="S269" s="19">
        <f t="shared" si="27"/>
        <v>0</v>
      </c>
      <c r="T269" s="19">
        <f t="shared" si="28"/>
        <v>-2.3578576899407624</v>
      </c>
      <c r="U269" s="19">
        <f t="shared" si="29"/>
        <v>0</v>
      </c>
      <c r="V269" s="19">
        <f t="shared" si="30"/>
        <v>0</v>
      </c>
    </row>
    <row r="270" spans="1:23" x14ac:dyDescent="0.25">
      <c r="A270" s="26">
        <f>Wellpath!E270</f>
        <v>0</v>
      </c>
      <c r="B270" s="22">
        <v>0</v>
      </c>
      <c r="C270" s="22">
        <v>0</v>
      </c>
      <c r="D270" s="22">
        <f>SIN(Wellpath!L270) * SIN(Wellpath!O270) / (Bfield * COS(Dip))</f>
        <v>0</v>
      </c>
      <c r="E270" s="20">
        <f>Model!$W$31*((drdp!B270+drdp!K270)*AMIL!$B270+(drdp!E270+drdp!N270)*AMIL!$C270+(drdp!H270+drdp!Q270)*AMIL!$D270)</f>
        <v>0</v>
      </c>
      <c r="F270" s="20">
        <f>Model!$W$31*((drdp!C270+drdp!L270)*AMIL!$B270+(drdp!F270+drdp!O270)*AMIL!$C270+(drdp!I270+drdp!R270)*AMIL!$D270)</f>
        <v>0</v>
      </c>
      <c r="G270" s="20">
        <f>Model!$W$31*((drdp!D270+drdp!M270)*AMIL!$B270+(drdp!G270+drdp!P270)*AMIL!$C270+(drdp!J270+drdp!S270)*AMIL!$D270)</f>
        <v>0</v>
      </c>
      <c r="H270" s="18">
        <f>Model!$W$31*((drdp!B270)*AMIL!$B270+(drdp!E270)*AMIL!$C270+(drdp!H270)*AMIL!$D270)</f>
        <v>0</v>
      </c>
      <c r="I270" s="18">
        <f>Model!$W$31*((drdp!C270)*AMIL!$B270+(drdp!F270)*AMIL!$C270+(drdp!I270)*AMIL!$D270)</f>
        <v>0</v>
      </c>
      <c r="J270" s="18">
        <f>Model!$W$31*((drdp!D270)*AMIL!$B270+(drdp!G270)*AMIL!$C270+(drdp!J270)*AMIL!$D270)</f>
        <v>0</v>
      </c>
      <c r="K270" s="21">
        <f>SUM(E$3:E269)+H270</f>
        <v>0.99960847298582411</v>
      </c>
      <c r="L270" s="21">
        <f>SUM(F$3:F269)+I270</f>
        <v>-2.3587812165075559</v>
      </c>
      <c r="M270" s="21">
        <f>SUM(G$3:G269)+J270</f>
        <v>0</v>
      </c>
      <c r="N270" s="21"/>
      <c r="O270" s="21"/>
      <c r="P270" s="21"/>
      <c r="Q270" s="19">
        <f t="shared" si="25"/>
        <v>0.99921709926505109</v>
      </c>
      <c r="R270" s="19">
        <f t="shared" si="26"/>
        <v>5.5638488273488651</v>
      </c>
      <c r="S270" s="19">
        <f t="shared" si="27"/>
        <v>0</v>
      </c>
      <c r="T270" s="19">
        <f t="shared" si="28"/>
        <v>-2.3578576899407624</v>
      </c>
      <c r="U270" s="19">
        <f t="shared" si="29"/>
        <v>0</v>
      </c>
      <c r="V270" s="19">
        <f t="shared" si="30"/>
        <v>0</v>
      </c>
      <c r="W270" s="10" t="s">
        <v>62</v>
      </c>
    </row>
    <row r="271" spans="1:23" x14ac:dyDescent="0.25">
      <c r="A271" s="26">
        <f>Wellpath!E271</f>
        <v>0</v>
      </c>
      <c r="B271" s="22">
        <v>0</v>
      </c>
      <c r="C271" s="22">
        <v>0</v>
      </c>
      <c r="D271" s="22">
        <f>SIN(Wellpath!L271) * SIN(Wellpath!O271) / (Bfield * COS(Dip))</f>
        <v>0</v>
      </c>
      <c r="E271" s="20">
        <f>Model!$W$31*((drdp!B271+drdp!K271)*AMIL!$B271+(drdp!E271+drdp!N271)*AMIL!$C271+(drdp!H271+drdp!Q271)*AMIL!$D271)</f>
        <v>0</v>
      </c>
      <c r="F271" s="20">
        <f>Model!$W$31*((drdp!C271+drdp!L271)*AMIL!$B271+(drdp!F271+drdp!O271)*AMIL!$C271+(drdp!I271+drdp!R271)*AMIL!$D271)</f>
        <v>0</v>
      </c>
      <c r="G271" s="20">
        <f>Model!$W$31*((drdp!D271+drdp!M271)*AMIL!$B271+(drdp!G271+drdp!P271)*AMIL!$C271+(drdp!J271+drdp!S271)*AMIL!$D271)</f>
        <v>0</v>
      </c>
      <c r="H271" s="18">
        <f>Model!$W$31*((drdp!B271)*AMIL!$B271+(drdp!E271)*AMIL!$C271+(drdp!H271)*AMIL!$D271)</f>
        <v>0</v>
      </c>
      <c r="I271" s="18">
        <f>Model!$W$31*((drdp!C271)*AMIL!$B271+(drdp!F271)*AMIL!$C271+(drdp!I271)*AMIL!$D271)</f>
        <v>0</v>
      </c>
      <c r="J271" s="18">
        <f>Model!$W$31*((drdp!D271)*AMIL!$B271+(drdp!G271)*AMIL!$C271+(drdp!J271)*AMIL!$D271)</f>
        <v>0</v>
      </c>
      <c r="K271" s="21">
        <f>SUM(E$3:E270)+H271</f>
        <v>0.99960847298582411</v>
      </c>
      <c r="L271" s="21">
        <f>SUM(F$3:F270)+I271</f>
        <v>-2.3587812165075559</v>
      </c>
      <c r="M271" s="21">
        <f>SUM(G$3:G270)+J271</f>
        <v>0</v>
      </c>
      <c r="N271" s="21"/>
      <c r="O271" s="21"/>
      <c r="P271" s="21"/>
      <c r="Q271" s="19">
        <f t="shared" ref="Q271" si="31">K271^2</f>
        <v>0.99921709926505109</v>
      </c>
      <c r="R271" s="19">
        <f t="shared" ref="R271" si="32">L271^2</f>
        <v>5.5638488273488651</v>
      </c>
      <c r="S271" s="19">
        <f t="shared" ref="S271" si="33">M271^2</f>
        <v>0</v>
      </c>
      <c r="T271" s="19">
        <f t="shared" ref="T271" si="34">K271*L271</f>
        <v>-2.3578576899407624</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59999389629810485"/>
  </sheetPr>
  <dimension ref="A1:V271"/>
  <sheetViews>
    <sheetView workbookViewId="0">
      <pane ySplit="2" topLeftCell="A240" activePane="bottomLeft" state="frozen"/>
      <selection activeCell="H39" sqref="H39"/>
      <selection pane="bottomLeft" activeCell="N247" sqref="N247"/>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f>SIN(Wellpath!$L3)</f>
        <v>0</v>
      </c>
      <c r="D3" s="22">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f>SIN(Wellpath!$L4)^0.25</f>
        <v>0</v>
      </c>
      <c r="D4" s="22">
        <v>0</v>
      </c>
      <c r="E4" s="20">
        <f>Model!$W$32*((drdp!B4+drdp!K4)*SAGE!$B4+(drdp!E4+drdp!N4)*SAGE!$C4+(drdp!H4+drdp!Q4)*SAGE!$D4)</f>
        <v>0</v>
      </c>
      <c r="F4" s="20">
        <f>Model!$W$32*((drdp!C4+drdp!L4)*SAGE!$B4+(drdp!F4+drdp!O4)*SAGE!$C4+(drdp!I4+drdp!R4)*SAGE!$D4)</f>
        <v>0</v>
      </c>
      <c r="G4" s="20">
        <f>Model!$W$32*((drdp!D4+drdp!M4)*SAGE!$B4+(drdp!G4+drdp!P4)*SAGE!$C4+(drdp!J4+drdp!S4)*SAGE!$D4)</f>
        <v>0</v>
      </c>
      <c r="H4" s="18">
        <f>Model!$W$32*((drdp!B4)*SAGE!$B4+(drdp!E4)*SAGE!$C4+(drdp!H4)*SAGE!$D4)</f>
        <v>0</v>
      </c>
      <c r="I4" s="18">
        <f>Model!$W$32*((drdp!C4)*SAGE!$B4+(drdp!F4)*SAGE!$C4+(drdp!I4)*SAGE!$D4)</f>
        <v>0</v>
      </c>
      <c r="J4" s="18">
        <f>Model!$W$32*((drdp!D4)*SAGE!$B4+(drdp!G4)*SAGE!$C4+(drdp!J4)*SAGE!$D4)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f>SIN(Wellpath!$L5)^0.25</f>
        <v>0</v>
      </c>
      <c r="D5" s="22">
        <v>0</v>
      </c>
      <c r="E5" s="20">
        <f>Model!$W$32*((drdp!B5+drdp!K5)*SAGE!$B5+(drdp!E5+drdp!N5)*SAGE!$C5+(drdp!H5+drdp!Q5)*SAGE!$D5)</f>
        <v>0</v>
      </c>
      <c r="F5" s="20">
        <f>Model!$W$32*((drdp!C5+drdp!L5)*SAGE!$B5+(drdp!F5+drdp!O5)*SAGE!$C5+(drdp!I5+drdp!R5)*SAGE!$D5)</f>
        <v>0</v>
      </c>
      <c r="G5" s="20">
        <f>Model!$W$32*((drdp!D5+drdp!M5)*SAGE!$B5+(drdp!G5+drdp!P5)*SAGE!$C5+(drdp!J5+drdp!S5)*SAGE!$D5)</f>
        <v>0</v>
      </c>
      <c r="H5" s="18">
        <f>Model!$W$32*((drdp!B5)*SAGE!$B5+(drdp!E5)*SAGE!$C5+(drdp!H5)*SAGE!$D5)</f>
        <v>0</v>
      </c>
      <c r="I5" s="18">
        <f>Model!$W$32*((drdp!C5)*SAGE!$B5+(drdp!F5)*SAGE!$C5+(drdp!I5)*SAGE!$D5)</f>
        <v>0</v>
      </c>
      <c r="J5" s="18">
        <f>Model!$W$32*((drdp!D5)*SAGE!$B5+(drdp!G5)*SAGE!$C5+(drdp!J5)*SAGE!$D5)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f>SIN(Wellpath!$L6)^0.25</f>
        <v>0</v>
      </c>
      <c r="D6" s="22">
        <v>0</v>
      </c>
      <c r="E6" s="20">
        <f>Model!$W$32*((drdp!B6+drdp!K6)*SAGE!$B6+(drdp!E6+drdp!N6)*SAGE!$C6+(drdp!H6+drdp!Q6)*SAGE!$D6)</f>
        <v>0</v>
      </c>
      <c r="F6" s="20">
        <f>Model!$W$32*((drdp!C6+drdp!L6)*SAGE!$B6+(drdp!F6+drdp!O6)*SAGE!$C6+(drdp!I6+drdp!R6)*SAGE!$D6)</f>
        <v>0</v>
      </c>
      <c r="G6" s="20">
        <f>Model!$W$32*((drdp!D6+drdp!M6)*SAGE!$B6+(drdp!G6+drdp!P6)*SAGE!$C6+(drdp!J6+drdp!S6)*SAGE!$D6)</f>
        <v>0</v>
      </c>
      <c r="H6" s="18">
        <f>Model!$W$32*((drdp!B6)*SAGE!$B6+(drdp!E6)*SAGE!$C6+(drdp!H6)*SAGE!$D6)</f>
        <v>0</v>
      </c>
      <c r="I6" s="18">
        <f>Model!$W$32*((drdp!C6)*SAGE!$B6+(drdp!F6)*SAGE!$C6+(drdp!I6)*SAGE!$D6)</f>
        <v>0</v>
      </c>
      <c r="J6" s="18">
        <f>Model!$W$32*((drdp!D6)*SAGE!$B6+(drdp!G6)*SAGE!$C6+(drdp!J6)*SAGE!$D6)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f>SIN(Wellpath!$L7)^0.25</f>
        <v>0</v>
      </c>
      <c r="D7" s="22">
        <v>0</v>
      </c>
      <c r="E7" s="20">
        <f>Model!$W$32*((drdp!B7+drdp!K7)*SAGE!$B7+(drdp!E7+drdp!N7)*SAGE!$C7+(drdp!H7+drdp!Q7)*SAGE!$D7)</f>
        <v>0</v>
      </c>
      <c r="F7" s="20">
        <f>Model!$W$32*((drdp!C7+drdp!L7)*SAGE!$B7+(drdp!F7+drdp!O7)*SAGE!$C7+(drdp!I7+drdp!R7)*SAGE!$D7)</f>
        <v>0</v>
      </c>
      <c r="G7" s="20">
        <f>Model!$W$32*((drdp!D7+drdp!M7)*SAGE!$B7+(drdp!G7+drdp!P7)*SAGE!$C7+(drdp!J7+drdp!S7)*SAGE!$D7)</f>
        <v>0</v>
      </c>
      <c r="H7" s="18">
        <f>Model!$W$32*((drdp!B7)*SAGE!$B7+(drdp!E7)*SAGE!$C7+(drdp!H7)*SAGE!$D7)</f>
        <v>0</v>
      </c>
      <c r="I7" s="18">
        <f>Model!$W$32*((drdp!C7)*SAGE!$B7+(drdp!F7)*SAGE!$C7+(drdp!I7)*SAGE!$D7)</f>
        <v>0</v>
      </c>
      <c r="J7" s="18">
        <f>Model!$W$32*((drdp!D7)*SAGE!$B7+(drdp!G7)*SAGE!$C7+(drdp!J7)*SAGE!$D7)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f>SIN(Wellpath!$L8)^0.25</f>
        <v>0</v>
      </c>
      <c r="D8" s="22">
        <v>0</v>
      </c>
      <c r="E8" s="20">
        <f>Model!$W$32*((drdp!B8+drdp!K8)*SAGE!$B8+(drdp!E8+drdp!N8)*SAGE!$C8+(drdp!H8+drdp!Q8)*SAGE!$D8)</f>
        <v>0</v>
      </c>
      <c r="F8" s="20">
        <f>Model!$W$32*((drdp!C8+drdp!L8)*SAGE!$B8+(drdp!F8+drdp!O8)*SAGE!$C8+(drdp!I8+drdp!R8)*SAGE!$D8)</f>
        <v>0</v>
      </c>
      <c r="G8" s="20">
        <f>Model!$W$32*((drdp!D8+drdp!M8)*SAGE!$B8+(drdp!G8+drdp!P8)*SAGE!$C8+(drdp!J8+drdp!S8)*SAGE!$D8)</f>
        <v>0</v>
      </c>
      <c r="H8" s="18">
        <f>Model!$W$32*((drdp!B8)*SAGE!$B8+(drdp!E8)*SAGE!$C8+(drdp!H8)*SAGE!$D8)</f>
        <v>0</v>
      </c>
      <c r="I8" s="18">
        <f>Model!$W$32*((drdp!C8)*SAGE!$B8+(drdp!F8)*SAGE!$C8+(drdp!I8)*SAGE!$D8)</f>
        <v>0</v>
      </c>
      <c r="J8" s="18">
        <f>Model!$W$32*((drdp!D8)*SAGE!$B8+(drdp!G8)*SAGE!$C8+(drdp!J8)*SAGE!$D8)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f>SIN(Wellpath!$L9)^0.25</f>
        <v>0</v>
      </c>
      <c r="D9" s="22">
        <v>0</v>
      </c>
      <c r="E9" s="20">
        <f>Model!$W$32*((drdp!B9+drdp!K9)*SAGE!$B9+(drdp!E9+drdp!N9)*SAGE!$C9+(drdp!H9+drdp!Q9)*SAGE!$D9)</f>
        <v>0</v>
      </c>
      <c r="F9" s="20">
        <f>Model!$W$32*((drdp!C9+drdp!L9)*SAGE!$B9+(drdp!F9+drdp!O9)*SAGE!$C9+(drdp!I9+drdp!R9)*SAGE!$D9)</f>
        <v>0</v>
      </c>
      <c r="G9" s="20">
        <f>Model!$W$32*((drdp!D9+drdp!M9)*SAGE!$B9+(drdp!G9+drdp!P9)*SAGE!$C9+(drdp!J9+drdp!S9)*SAGE!$D9)</f>
        <v>0</v>
      </c>
      <c r="H9" s="18">
        <f>Model!$W$32*((drdp!B9)*SAGE!$B9+(drdp!E9)*SAGE!$C9+(drdp!H9)*SAGE!$D9)</f>
        <v>0</v>
      </c>
      <c r="I9" s="18">
        <f>Model!$W$32*((drdp!C9)*SAGE!$B9+(drdp!F9)*SAGE!$C9+(drdp!I9)*SAGE!$D9)</f>
        <v>0</v>
      </c>
      <c r="J9" s="18">
        <f>Model!$W$32*((drdp!D9)*SAGE!$B9+(drdp!G9)*SAGE!$C9+(drdp!J9)*SAGE!$D9)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f>SIN(Wellpath!$L10)^0.25</f>
        <v>0</v>
      </c>
      <c r="D10" s="22">
        <v>0</v>
      </c>
      <c r="E10" s="20">
        <f>Model!$W$32*((drdp!B10+drdp!K10)*SAGE!$B10+(drdp!E10+drdp!N10)*SAGE!$C10+(drdp!H10+drdp!Q10)*SAGE!$D10)</f>
        <v>0</v>
      </c>
      <c r="F10" s="20">
        <f>Model!$W$32*((drdp!C10+drdp!L10)*SAGE!$B10+(drdp!F10+drdp!O10)*SAGE!$C10+(drdp!I10+drdp!R10)*SAGE!$D10)</f>
        <v>0</v>
      </c>
      <c r="G10" s="20">
        <f>Model!$W$32*((drdp!D10+drdp!M10)*SAGE!$B10+(drdp!G10+drdp!P10)*SAGE!$C10+(drdp!J10+drdp!S10)*SAGE!$D10)</f>
        <v>0</v>
      </c>
      <c r="H10" s="18">
        <f>Model!$W$32*((drdp!B10)*SAGE!$B10+(drdp!E10)*SAGE!$C10+(drdp!H10)*SAGE!$D10)</f>
        <v>0</v>
      </c>
      <c r="I10" s="18">
        <f>Model!$W$32*((drdp!C10)*SAGE!$B10+(drdp!F10)*SAGE!$C10+(drdp!I10)*SAGE!$D10)</f>
        <v>0</v>
      </c>
      <c r="J10" s="18">
        <f>Model!$W$32*((drdp!D10)*SAGE!$B10+(drdp!G10)*SAGE!$C10+(drdp!J10)*SAGE!$D10)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f>SIN(Wellpath!$L11)^0.25</f>
        <v>0</v>
      </c>
      <c r="D11" s="22">
        <v>0</v>
      </c>
      <c r="E11" s="20">
        <f>Model!$W$32*((drdp!B11+drdp!K11)*SAGE!$B11+(drdp!E11+drdp!N11)*SAGE!$C11+(drdp!H11+drdp!Q11)*SAGE!$D11)</f>
        <v>0</v>
      </c>
      <c r="F11" s="20">
        <f>Model!$W$32*((drdp!C11+drdp!L11)*SAGE!$B11+(drdp!F11+drdp!O11)*SAGE!$C11+(drdp!I11+drdp!R11)*SAGE!$D11)</f>
        <v>0</v>
      </c>
      <c r="G11" s="20">
        <f>Model!$W$32*((drdp!D11+drdp!M11)*SAGE!$B11+(drdp!G11+drdp!P11)*SAGE!$C11+(drdp!J11+drdp!S11)*SAGE!$D11)</f>
        <v>0</v>
      </c>
      <c r="H11" s="18">
        <f>Model!$W$32*((drdp!B11)*SAGE!$B11+(drdp!E11)*SAGE!$C11+(drdp!H11)*SAGE!$D11)</f>
        <v>0</v>
      </c>
      <c r="I11" s="18">
        <f>Model!$W$32*((drdp!C11)*SAGE!$B11+(drdp!F11)*SAGE!$C11+(drdp!I11)*SAGE!$D11)</f>
        <v>0</v>
      </c>
      <c r="J11" s="18">
        <f>Model!$W$32*((drdp!D11)*SAGE!$B11+(drdp!G11)*SAGE!$C11+(drdp!J11)*SAGE!$D11)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f>SIN(Wellpath!$L12)^0.25</f>
        <v>0</v>
      </c>
      <c r="D12" s="22">
        <v>0</v>
      </c>
      <c r="E12" s="20">
        <f>Model!$W$32*((drdp!B12+drdp!K12)*SAGE!$B12+(drdp!E12+drdp!N12)*SAGE!$C12+(drdp!H12+drdp!Q12)*SAGE!$D12)</f>
        <v>0</v>
      </c>
      <c r="F12" s="20">
        <f>Model!$W$32*((drdp!C12+drdp!L12)*SAGE!$B12+(drdp!F12+drdp!O12)*SAGE!$C12+(drdp!I12+drdp!R12)*SAGE!$D12)</f>
        <v>0</v>
      </c>
      <c r="G12" s="20">
        <f>Model!$W$32*((drdp!D12+drdp!M12)*SAGE!$B12+(drdp!G12+drdp!P12)*SAGE!$C12+(drdp!J12+drdp!S12)*SAGE!$D12)</f>
        <v>0</v>
      </c>
      <c r="H12" s="18">
        <f>Model!$W$32*((drdp!B12)*SAGE!$B12+(drdp!E12)*SAGE!$C12+(drdp!H12)*SAGE!$D12)</f>
        <v>0</v>
      </c>
      <c r="I12" s="18">
        <f>Model!$W$32*((drdp!C12)*SAGE!$B12+(drdp!F12)*SAGE!$C12+(drdp!I12)*SAGE!$D12)</f>
        <v>0</v>
      </c>
      <c r="J12" s="18">
        <f>Model!$W$32*((drdp!D12)*SAGE!$B12+(drdp!G12)*SAGE!$C12+(drdp!J12)*SAGE!$D12)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f>SIN(Wellpath!$L13)^0.25</f>
        <v>0</v>
      </c>
      <c r="D13" s="22">
        <v>0</v>
      </c>
      <c r="E13" s="20">
        <f>Model!$W$32*((drdp!B13+drdp!K13)*SAGE!$B13+(drdp!E13+drdp!N13)*SAGE!$C13+(drdp!H13+drdp!Q13)*SAGE!$D13)</f>
        <v>0</v>
      </c>
      <c r="F13" s="20">
        <f>Model!$W$32*((drdp!C13+drdp!L13)*SAGE!$B13+(drdp!F13+drdp!O13)*SAGE!$C13+(drdp!I13+drdp!R13)*SAGE!$D13)</f>
        <v>0</v>
      </c>
      <c r="G13" s="20">
        <f>Model!$W$32*((drdp!D13+drdp!M13)*SAGE!$B13+(drdp!G13+drdp!P13)*SAGE!$C13+(drdp!J13+drdp!S13)*SAGE!$D13)</f>
        <v>0</v>
      </c>
      <c r="H13" s="18">
        <f>Model!$W$32*((drdp!B13)*SAGE!$B13+(drdp!E13)*SAGE!$C13+(drdp!H13)*SAGE!$D13)</f>
        <v>0</v>
      </c>
      <c r="I13" s="18">
        <f>Model!$W$32*((drdp!C13)*SAGE!$B13+(drdp!F13)*SAGE!$C13+(drdp!I13)*SAGE!$D13)</f>
        <v>0</v>
      </c>
      <c r="J13" s="18">
        <f>Model!$W$32*((drdp!D13)*SAGE!$B13+(drdp!G13)*SAGE!$C13+(drdp!J13)*SAGE!$D13)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f>SIN(Wellpath!$L14)^0.25</f>
        <v>0</v>
      </c>
      <c r="D14" s="22">
        <v>0</v>
      </c>
      <c r="E14" s="20">
        <f>Model!$W$32*((drdp!B14+drdp!K14)*SAGE!$B14+(drdp!E14+drdp!N14)*SAGE!$C14+(drdp!H14+drdp!Q14)*SAGE!$D14)</f>
        <v>0</v>
      </c>
      <c r="F14" s="20">
        <f>Model!$W$32*((drdp!C14+drdp!L14)*SAGE!$B14+(drdp!F14+drdp!O14)*SAGE!$C14+(drdp!I14+drdp!R14)*SAGE!$D14)</f>
        <v>0</v>
      </c>
      <c r="G14" s="20">
        <f>Model!$W$32*((drdp!D14+drdp!M14)*SAGE!$B14+(drdp!G14+drdp!P14)*SAGE!$C14+(drdp!J14+drdp!S14)*SAGE!$D14)</f>
        <v>0</v>
      </c>
      <c r="H14" s="18">
        <f>Model!$W$32*((drdp!B14)*SAGE!$B14+(drdp!E14)*SAGE!$C14+(drdp!H14)*SAGE!$D14)</f>
        <v>0</v>
      </c>
      <c r="I14" s="18">
        <f>Model!$W$32*((drdp!C14)*SAGE!$B14+(drdp!F14)*SAGE!$C14+(drdp!I14)*SAGE!$D14)</f>
        <v>0</v>
      </c>
      <c r="J14" s="18">
        <f>Model!$W$32*((drdp!D14)*SAGE!$B14+(drdp!G14)*SAGE!$C14+(drdp!J14)*SAGE!$D14)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f>SIN(Wellpath!$L15)^0.25</f>
        <v>0</v>
      </c>
      <c r="D15" s="22">
        <v>0</v>
      </c>
      <c r="E15" s="20">
        <f>Model!$W$32*((drdp!B15+drdp!K15)*SAGE!$B15+(drdp!E15+drdp!N15)*SAGE!$C15+(drdp!H15+drdp!Q15)*SAGE!$D15)</f>
        <v>0</v>
      </c>
      <c r="F15" s="20">
        <f>Model!$W$32*((drdp!C15+drdp!L15)*SAGE!$B15+(drdp!F15+drdp!O15)*SAGE!$C15+(drdp!I15+drdp!R15)*SAGE!$D15)</f>
        <v>0</v>
      </c>
      <c r="G15" s="20">
        <f>Model!$W$32*((drdp!D15+drdp!M15)*SAGE!$B15+(drdp!G15+drdp!P15)*SAGE!$C15+(drdp!J15+drdp!S15)*SAGE!$D15)</f>
        <v>0</v>
      </c>
      <c r="H15" s="18">
        <f>Model!$W$32*((drdp!B15)*SAGE!$B15+(drdp!E15)*SAGE!$C15+(drdp!H15)*SAGE!$D15)</f>
        <v>0</v>
      </c>
      <c r="I15" s="18">
        <f>Model!$W$32*((drdp!C15)*SAGE!$B15+(drdp!F15)*SAGE!$C15+(drdp!I15)*SAGE!$D15)</f>
        <v>0</v>
      </c>
      <c r="J15" s="18">
        <f>Model!$W$32*((drdp!D15)*SAGE!$B15+(drdp!G15)*SAGE!$C15+(drdp!J15)*SAGE!$D15)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f>SIN(Wellpath!$L16)^0.25</f>
        <v>0</v>
      </c>
      <c r="D16" s="22">
        <v>0</v>
      </c>
      <c r="E16" s="20">
        <f>Model!$W$32*((drdp!B16+drdp!K16)*SAGE!$B16+(drdp!E16+drdp!N16)*SAGE!$C16+(drdp!H16+drdp!Q16)*SAGE!$D16)</f>
        <v>0</v>
      </c>
      <c r="F16" s="20">
        <f>Model!$W$32*((drdp!C16+drdp!L16)*SAGE!$B16+(drdp!F16+drdp!O16)*SAGE!$C16+(drdp!I16+drdp!R16)*SAGE!$D16)</f>
        <v>0</v>
      </c>
      <c r="G16" s="20">
        <f>Model!$W$32*((drdp!D16+drdp!M16)*SAGE!$B16+(drdp!G16+drdp!P16)*SAGE!$C16+(drdp!J16+drdp!S16)*SAGE!$D16)</f>
        <v>0</v>
      </c>
      <c r="H16" s="18">
        <f>Model!$W$32*((drdp!B16)*SAGE!$B16+(drdp!E16)*SAGE!$C16+(drdp!H16)*SAGE!$D16)</f>
        <v>0</v>
      </c>
      <c r="I16" s="18">
        <f>Model!$W$32*((drdp!C16)*SAGE!$B16+(drdp!F16)*SAGE!$C16+(drdp!I16)*SAGE!$D16)</f>
        <v>0</v>
      </c>
      <c r="J16" s="18">
        <f>Model!$W$32*((drdp!D16)*SAGE!$B16+(drdp!G16)*SAGE!$C16+(drdp!J16)*SAGE!$D16)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f>SIN(Wellpath!$L17)^0.25</f>
        <v>0</v>
      </c>
      <c r="D17" s="22">
        <v>0</v>
      </c>
      <c r="E17" s="20">
        <f>Model!$W$32*((drdp!B17+drdp!K17)*SAGE!$B17+(drdp!E17+drdp!N17)*SAGE!$C17+(drdp!H17+drdp!Q17)*SAGE!$D17)</f>
        <v>0</v>
      </c>
      <c r="F17" s="20">
        <f>Model!$W$32*((drdp!C17+drdp!L17)*SAGE!$B17+(drdp!F17+drdp!O17)*SAGE!$C17+(drdp!I17+drdp!R17)*SAGE!$D17)</f>
        <v>0</v>
      </c>
      <c r="G17" s="20">
        <f>Model!$W$32*((drdp!D17+drdp!M17)*SAGE!$B17+(drdp!G17+drdp!P17)*SAGE!$C17+(drdp!J17+drdp!S17)*SAGE!$D17)</f>
        <v>0</v>
      </c>
      <c r="H17" s="18">
        <f>Model!$W$32*((drdp!B17)*SAGE!$B17+(drdp!E17)*SAGE!$C17+(drdp!H17)*SAGE!$D17)</f>
        <v>0</v>
      </c>
      <c r="I17" s="18">
        <f>Model!$W$32*((drdp!C17)*SAGE!$B17+(drdp!F17)*SAGE!$C17+(drdp!I17)*SAGE!$D17)</f>
        <v>0</v>
      </c>
      <c r="J17" s="18">
        <f>Model!$W$32*((drdp!D17)*SAGE!$B17+(drdp!G17)*SAGE!$C17+(drdp!J17)*SAGE!$D17)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f>SIN(Wellpath!$L18)^0.25</f>
        <v>0</v>
      </c>
      <c r="D18" s="22">
        <v>0</v>
      </c>
      <c r="E18" s="20">
        <f>Model!$W$32*((drdp!B18+drdp!K18)*SAGE!$B18+(drdp!E18+drdp!N18)*SAGE!$C18+(drdp!H18+drdp!Q18)*SAGE!$D18)</f>
        <v>0</v>
      </c>
      <c r="F18" s="20">
        <f>Model!$W$32*((drdp!C18+drdp!L18)*SAGE!$B18+(drdp!F18+drdp!O18)*SAGE!$C18+(drdp!I18+drdp!R18)*SAGE!$D18)</f>
        <v>0</v>
      </c>
      <c r="G18" s="20">
        <f>Model!$W$32*((drdp!D18+drdp!M18)*SAGE!$B18+(drdp!G18+drdp!P18)*SAGE!$C18+(drdp!J18+drdp!S18)*SAGE!$D18)</f>
        <v>0</v>
      </c>
      <c r="H18" s="18">
        <f>Model!$W$32*((drdp!B18)*SAGE!$B18+(drdp!E18)*SAGE!$C18+(drdp!H18)*SAGE!$D18)</f>
        <v>0</v>
      </c>
      <c r="I18" s="18">
        <f>Model!$W$32*((drdp!C18)*SAGE!$B18+(drdp!F18)*SAGE!$C18+(drdp!I18)*SAGE!$D18)</f>
        <v>0</v>
      </c>
      <c r="J18" s="18">
        <f>Model!$W$32*((drdp!D18)*SAGE!$B18+(drdp!G18)*SAGE!$C18+(drdp!J18)*SAGE!$D18)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f>SIN(Wellpath!$L19)^0.25</f>
        <v>0</v>
      </c>
      <c r="D19" s="22">
        <v>0</v>
      </c>
      <c r="E19" s="20">
        <f>Model!$W$32*((drdp!B19+drdp!K19)*SAGE!$B19+(drdp!E19+drdp!N19)*SAGE!$C19+(drdp!H19+drdp!Q19)*SAGE!$D19)</f>
        <v>0</v>
      </c>
      <c r="F19" s="20">
        <f>Model!$W$32*((drdp!C19+drdp!L19)*SAGE!$B19+(drdp!F19+drdp!O19)*SAGE!$C19+(drdp!I19+drdp!R19)*SAGE!$D19)</f>
        <v>0</v>
      </c>
      <c r="G19" s="20">
        <f>Model!$W$32*((drdp!D19+drdp!M19)*SAGE!$B19+(drdp!G19+drdp!P19)*SAGE!$C19+(drdp!J19+drdp!S19)*SAGE!$D19)</f>
        <v>0</v>
      </c>
      <c r="H19" s="18">
        <f>Model!$W$32*((drdp!B19)*SAGE!$B19+(drdp!E19)*SAGE!$C19+(drdp!H19)*SAGE!$D19)</f>
        <v>0</v>
      </c>
      <c r="I19" s="18">
        <f>Model!$W$32*((drdp!C19)*SAGE!$B19+(drdp!F19)*SAGE!$C19+(drdp!I19)*SAGE!$D19)</f>
        <v>0</v>
      </c>
      <c r="J19" s="18">
        <f>Model!$W$32*((drdp!D19)*SAGE!$B19+(drdp!G19)*SAGE!$C19+(drdp!J19)*SAGE!$D19)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f>SIN(Wellpath!$L20)^0.25</f>
        <v>0</v>
      </c>
      <c r="D20" s="22">
        <v>0</v>
      </c>
      <c r="E20" s="20">
        <f>Model!$W$32*((drdp!B20+drdp!K20)*SAGE!$B20+(drdp!E20+drdp!N20)*SAGE!$C20+(drdp!H20+drdp!Q20)*SAGE!$D20)</f>
        <v>0</v>
      </c>
      <c r="F20" s="20">
        <f>Model!$W$32*((drdp!C20+drdp!L20)*SAGE!$B20+(drdp!F20+drdp!O20)*SAGE!$C20+(drdp!I20+drdp!R20)*SAGE!$D20)</f>
        <v>0</v>
      </c>
      <c r="G20" s="20">
        <f>Model!$W$32*((drdp!D20+drdp!M20)*SAGE!$B20+(drdp!G20+drdp!P20)*SAGE!$C20+(drdp!J20+drdp!S20)*SAGE!$D20)</f>
        <v>0</v>
      </c>
      <c r="H20" s="18">
        <f>Model!$W$32*((drdp!B20)*SAGE!$B20+(drdp!E20)*SAGE!$C20+(drdp!H20)*SAGE!$D20)</f>
        <v>0</v>
      </c>
      <c r="I20" s="18">
        <f>Model!$W$32*((drdp!C20)*SAGE!$B20+(drdp!F20)*SAGE!$C20+(drdp!I20)*SAGE!$D20)</f>
        <v>0</v>
      </c>
      <c r="J20" s="18">
        <f>Model!$W$32*((drdp!D20)*SAGE!$B20+(drdp!G20)*SAGE!$C20+(drdp!J20)*SAGE!$D20)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f>SIN(Wellpath!$L21)^0.25</f>
        <v>0</v>
      </c>
      <c r="D21" s="22">
        <v>0</v>
      </c>
      <c r="E21" s="20">
        <f>Model!$W$32*((drdp!B21+drdp!K21)*SAGE!$B21+(drdp!E21+drdp!N21)*SAGE!$C21+(drdp!H21+drdp!Q21)*SAGE!$D21)</f>
        <v>0</v>
      </c>
      <c r="F21" s="20">
        <f>Model!$W$32*((drdp!C21+drdp!L21)*SAGE!$B21+(drdp!F21+drdp!O21)*SAGE!$C21+(drdp!I21+drdp!R21)*SAGE!$D21)</f>
        <v>0</v>
      </c>
      <c r="G21" s="20">
        <f>Model!$W$32*((drdp!D21+drdp!M21)*SAGE!$B21+(drdp!G21+drdp!P21)*SAGE!$C21+(drdp!J21+drdp!S21)*SAGE!$D21)</f>
        <v>0</v>
      </c>
      <c r="H21" s="18">
        <f>Model!$W$32*((drdp!B21)*SAGE!$B21+(drdp!E21)*SAGE!$C21+(drdp!H21)*SAGE!$D21)</f>
        <v>0</v>
      </c>
      <c r="I21" s="18">
        <f>Model!$W$32*((drdp!C21)*SAGE!$B21+(drdp!F21)*SAGE!$C21+(drdp!I21)*SAGE!$D21)</f>
        <v>0</v>
      </c>
      <c r="J21" s="18">
        <f>Model!$W$32*((drdp!D21)*SAGE!$B21+(drdp!G21)*SAGE!$C21+(drdp!J21)*SAGE!$D21)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f>SIN(Wellpath!$L22)^0.25</f>
        <v>0</v>
      </c>
      <c r="D22" s="22">
        <v>0</v>
      </c>
      <c r="E22" s="20">
        <f>Model!$W$32*((drdp!B22+drdp!K22)*SAGE!$B22+(drdp!E22+drdp!N22)*SAGE!$C22+(drdp!H22+drdp!Q22)*SAGE!$D22)</f>
        <v>0</v>
      </c>
      <c r="F22" s="20">
        <f>Model!$W$32*((drdp!C22+drdp!L22)*SAGE!$B22+(drdp!F22+drdp!O22)*SAGE!$C22+(drdp!I22+drdp!R22)*SAGE!$D22)</f>
        <v>0</v>
      </c>
      <c r="G22" s="20">
        <f>Model!$W$32*((drdp!D22+drdp!M22)*SAGE!$B22+(drdp!G22+drdp!P22)*SAGE!$C22+(drdp!J22+drdp!S22)*SAGE!$D22)</f>
        <v>0</v>
      </c>
      <c r="H22" s="18">
        <f>Model!$W$32*((drdp!B22)*SAGE!$B22+(drdp!E22)*SAGE!$C22+(drdp!H22)*SAGE!$D22)</f>
        <v>0</v>
      </c>
      <c r="I22" s="18">
        <f>Model!$W$32*((drdp!C22)*SAGE!$B22+(drdp!F22)*SAGE!$C22+(drdp!I22)*SAGE!$D22)</f>
        <v>0</v>
      </c>
      <c r="J22" s="18">
        <f>Model!$W$32*((drdp!D22)*SAGE!$B22+(drdp!G22)*SAGE!$C22+(drdp!J22)*SAGE!$D22)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f>SIN(Wellpath!$L23)^0.25</f>
        <v>0</v>
      </c>
      <c r="D23" s="22">
        <v>0</v>
      </c>
      <c r="E23" s="20">
        <f>Model!$W$32*((drdp!B23+drdp!K23)*SAGE!$B23+(drdp!E23+drdp!N23)*SAGE!$C23+(drdp!H23+drdp!Q23)*SAGE!$D23)</f>
        <v>0</v>
      </c>
      <c r="F23" s="20">
        <f>Model!$W$32*((drdp!C23+drdp!L23)*SAGE!$B23+(drdp!F23+drdp!O23)*SAGE!$C23+(drdp!I23+drdp!R23)*SAGE!$D23)</f>
        <v>0</v>
      </c>
      <c r="G23" s="20">
        <f>Model!$W$32*((drdp!D23+drdp!M23)*SAGE!$B23+(drdp!G23+drdp!P23)*SAGE!$C23+(drdp!J23+drdp!S23)*SAGE!$D23)</f>
        <v>0</v>
      </c>
      <c r="H23" s="18">
        <f>Model!$W$32*((drdp!B23)*SAGE!$B23+(drdp!E23)*SAGE!$C23+(drdp!H23)*SAGE!$D23)</f>
        <v>0</v>
      </c>
      <c r="I23" s="18">
        <f>Model!$W$32*((drdp!C23)*SAGE!$B23+(drdp!F23)*SAGE!$C23+(drdp!I23)*SAGE!$D23)</f>
        <v>0</v>
      </c>
      <c r="J23" s="18">
        <f>Model!$W$32*((drdp!D23)*SAGE!$B23+(drdp!G23)*SAGE!$C23+(drdp!J23)*SAGE!$D23)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f>SIN(Wellpath!$L24)^0.25</f>
        <v>0.43221993229485006</v>
      </c>
      <c r="D24" s="22">
        <v>0</v>
      </c>
      <c r="E24" s="20">
        <f>Model!$W$32*((drdp!B24+drdp!K24)*SAGE!$B24+(drdp!E24+drdp!N24)*SAGE!$C24+(drdp!H24+drdp!Q24)*SAGE!$D24)</f>
        <v>4.5930146931742015E-2</v>
      </c>
      <c r="F24" s="20">
        <f>Model!$W$32*((drdp!C24+drdp!L24)*SAGE!$B24+(drdp!F24+drdp!O24)*SAGE!$C24+(drdp!I24+drdp!R24)*SAGE!$D24)</f>
        <v>1.6039160737254671E-3</v>
      </c>
      <c r="G24" s="20">
        <f>Model!$W$32*((drdp!D24+drdp!M24)*SAGE!$B24+(drdp!G24+drdp!P24)*SAGE!$C24+(drdp!J24+drdp!S24)*SAGE!$D24)</f>
        <v>-1.6048937316239951E-3</v>
      </c>
      <c r="H24" s="18">
        <f>Model!$W$32*((drdp!B24)*SAGE!$B24+(drdp!E24)*SAGE!$C24+(drdp!H24)*SAGE!$D24)</f>
        <v>2.2965073465871007E-2</v>
      </c>
      <c r="I24" s="18">
        <f>Model!$W$32*((drdp!C24)*SAGE!$B24+(drdp!F24)*SAGE!$C24+(drdp!I24)*SAGE!$D24)</f>
        <v>8.0195803686273354E-4</v>
      </c>
      <c r="J24" s="18">
        <f>Model!$W$32*((drdp!D24)*SAGE!$B24+(drdp!G24)*SAGE!$C24+(drdp!J24)*SAGE!$D24)</f>
        <v>-8.0244686581199757E-4</v>
      </c>
      <c r="K24" s="21">
        <f>SUM(E$3:E23)+H24</f>
        <v>2.2965073465871007E-2</v>
      </c>
      <c r="L24" s="21">
        <f>SUM(F$3:F23)+I24</f>
        <v>8.0195803686273354E-4</v>
      </c>
      <c r="M24" s="21">
        <f>SUM(G$3:G23)+J24</f>
        <v>-8.0244686581199757E-4</v>
      </c>
      <c r="N24" s="21"/>
      <c r="O24" s="21"/>
      <c r="P24" s="21"/>
      <c r="Q24" s="19">
        <f t="shared" si="1"/>
        <v>5.2739459929285258E-4</v>
      </c>
      <c r="R24" s="19">
        <f t="shared" si="1"/>
        <v>6.4313669288872946E-7</v>
      </c>
      <c r="S24" s="19">
        <f t="shared" si="1"/>
        <v>6.4392097245149804E-7</v>
      </c>
      <c r="T24" s="19">
        <f t="shared" si="2"/>
        <v>1.8417025233098366E-5</v>
      </c>
      <c r="U24" s="19">
        <f t="shared" si="3"/>
        <v>-1.842825122583046E-5</v>
      </c>
      <c r="V24" s="19">
        <f t="shared" si="4"/>
        <v>-6.4352871319324298E-7</v>
      </c>
    </row>
    <row r="25" spans="1:22" x14ac:dyDescent="0.25">
      <c r="A25" s="26">
        <f>Wellpath!E25</f>
        <v>2200</v>
      </c>
      <c r="B25" s="22">
        <v>0</v>
      </c>
      <c r="C25" s="22">
        <f>SIN(Wellpath!$L25)^0.25</f>
        <v>0.51392072226411933</v>
      </c>
      <c r="D25" s="22">
        <v>0</v>
      </c>
      <c r="E25" s="20">
        <f>Model!$W$32*((drdp!B25+drdp!K25)*SAGE!$B25+(drdp!E25+drdp!N25)*SAGE!$C25+(drdp!H25+drdp!Q25)*SAGE!$D25)</f>
        <v>5.4512312302826049E-2</v>
      </c>
      <c r="F25" s="20">
        <f>Model!$W$32*((drdp!C25+drdp!L25)*SAGE!$B25+(drdp!F25+drdp!O25)*SAGE!$C25+(drdp!I25+drdp!R25)*SAGE!$D25)</f>
        <v>1.9036118923891523E-3</v>
      </c>
      <c r="G25" s="20">
        <f>Model!$W$32*((drdp!D25+drdp!M25)*SAGE!$B25+(drdp!G25+drdp!P25)*SAGE!$C25+(drdp!J25+drdp!S25)*SAGE!$D25)</f>
        <v>-3.8141957159796825E-3</v>
      </c>
      <c r="H25" s="18">
        <f>Model!$W$32*((drdp!B25)*SAGE!$B25+(drdp!E25)*SAGE!$C25+(drdp!H25)*SAGE!$D25)</f>
        <v>2.7256156151413025E-2</v>
      </c>
      <c r="I25" s="18">
        <f>Model!$W$32*((drdp!C25)*SAGE!$B25+(drdp!F25)*SAGE!$C25+(drdp!I25)*SAGE!$D25)</f>
        <v>9.5180594619457615E-4</v>
      </c>
      <c r="J25" s="18">
        <f>Model!$W$32*((drdp!D25)*SAGE!$B25+(drdp!G25)*SAGE!$C25+(drdp!J25)*SAGE!$D25)</f>
        <v>-1.9070978579898412E-3</v>
      </c>
      <c r="K25" s="21">
        <f>SUM(E$3:E24)+H25</f>
        <v>7.3186303083155047E-2</v>
      </c>
      <c r="L25" s="21">
        <f>SUM(F$3:F24)+I25</f>
        <v>2.5557220199200433E-3</v>
      </c>
      <c r="M25" s="21">
        <f>SUM(G$3:G24)+J25</f>
        <v>-3.5119915896138364E-3</v>
      </c>
      <c r="N25" s="21"/>
      <c r="O25" s="21"/>
      <c r="P25" s="21"/>
      <c r="Q25" s="19">
        <f t="shared" si="1"/>
        <v>5.3562349589794302E-3</v>
      </c>
      <c r="R25" s="19">
        <f t="shared" si="1"/>
        <v>6.531715043104186E-6</v>
      </c>
      <c r="S25" s="19">
        <f t="shared" si="1"/>
        <v>1.2334084925518321E-5</v>
      </c>
      <c r="T25" s="19">
        <f t="shared" si="2"/>
        <v>1.8704384634616152E-4</v>
      </c>
      <c r="U25" s="19">
        <f t="shared" si="3"/>
        <v>-2.5702968090296973E-4</v>
      </c>
      <c r="V25" s="19">
        <f t="shared" si="4"/>
        <v>-8.9756742393500776E-6</v>
      </c>
    </row>
    <row r="26" spans="1:22" x14ac:dyDescent="0.25">
      <c r="A26" s="26">
        <f>Wellpath!E26</f>
        <v>2300</v>
      </c>
      <c r="B26" s="22">
        <v>0</v>
      </c>
      <c r="C26" s="22">
        <f>SIN(Wellpath!$L26)^0.25</f>
        <v>0.56860233839550067</v>
      </c>
      <c r="D26" s="22">
        <v>0</v>
      </c>
      <c r="E26" s="20">
        <f>Model!$W$32*((drdp!B26+drdp!K26)*SAGE!$B26+(drdp!E26+drdp!N26)*SAGE!$C26+(drdp!H26+drdp!Q26)*SAGE!$D26)</f>
        <v>6.012854228463186E-2</v>
      </c>
      <c r="F26" s="20">
        <f>Model!$W$32*((drdp!C26+drdp!L26)*SAGE!$B26+(drdp!F26+drdp!O26)*SAGE!$C26+(drdp!I26+drdp!R26)*SAGE!$D26)</f>
        <v>2.0997349649964359E-3</v>
      </c>
      <c r="G26" s="20">
        <f>Model!$W$32*((drdp!D26+drdp!M26)*SAGE!$B26+(drdp!G26+drdp!P26)*SAGE!$C26+(drdp!J26+drdp!S26)*SAGE!$D26)</f>
        <v>-6.3236166308592379E-3</v>
      </c>
      <c r="H26" s="18">
        <f>Model!$W$32*((drdp!B26)*SAGE!$B26+(drdp!E26)*SAGE!$C26+(drdp!H26)*SAGE!$D26)</f>
        <v>3.0064271142315985E-2</v>
      </c>
      <c r="I26" s="18">
        <f>Model!$W$32*((drdp!C26)*SAGE!$B26+(drdp!F26)*SAGE!$C26+(drdp!I26)*SAGE!$D26)</f>
        <v>1.0498674824982197E-3</v>
      </c>
      <c r="J26" s="18">
        <f>Model!$W$32*((drdp!D26)*SAGE!$B26+(drdp!G26)*SAGE!$C26+(drdp!J26)*SAGE!$D26)</f>
        <v>-3.161808315429625E-3</v>
      </c>
      <c r="K26" s="21">
        <f>SUM(E$3:E25)+H26</f>
        <v>0.13050673037688407</v>
      </c>
      <c r="L26" s="21">
        <f>SUM(F$3:F25)+I26</f>
        <v>4.5573954486128393E-3</v>
      </c>
      <c r="M26" s="21">
        <f>SUM(G$3:G25)+J26</f>
        <v>-8.580897763033302E-3</v>
      </c>
      <c r="N26" s="21"/>
      <c r="O26" s="21"/>
      <c r="P26" s="21"/>
      <c r="Q26" s="19">
        <f t="shared" si="1"/>
        <v>1.7032006673664713E-2</v>
      </c>
      <c r="R26" s="19">
        <f t="shared" si="1"/>
        <v>2.0769853275037023E-5</v>
      </c>
      <c r="S26" s="19">
        <f t="shared" si="1"/>
        <v>7.3631806419629926E-5</v>
      </c>
      <c r="T26" s="19">
        <f t="shared" si="2"/>
        <v>5.9477077903295446E-4</v>
      </c>
      <c r="U26" s="19">
        <f t="shared" si="3"/>
        <v>-1.1198649107517949E-3</v>
      </c>
      <c r="V26" s="19">
        <f t="shared" si="4"/>
        <v>-3.9106544410260065E-5</v>
      </c>
    </row>
    <row r="27" spans="1:22" x14ac:dyDescent="0.25">
      <c r="A27" s="26">
        <f>Wellpath!E27</f>
        <v>2400</v>
      </c>
      <c r="B27" s="22">
        <v>0</v>
      </c>
      <c r="C27" s="22">
        <f>SIN(Wellpath!$L27)^0.25</f>
        <v>0.61078565134138352</v>
      </c>
      <c r="D27" s="22">
        <v>0</v>
      </c>
      <c r="E27" s="20">
        <f>Model!$W$32*((drdp!B27+drdp!K27)*SAGE!$B27+(drdp!E27+drdp!N27)*SAGE!$C27+(drdp!H27+drdp!Q27)*SAGE!$D27)</f>
        <v>6.4313076669164471E-2</v>
      </c>
      <c r="F27" s="20">
        <f>Model!$W$32*((drdp!C27+drdp!L27)*SAGE!$B27+(drdp!F27+drdp!O27)*SAGE!$C27+(drdp!I27+drdp!R27)*SAGE!$D27)</f>
        <v>2.2458621256689908E-3</v>
      </c>
      <c r="G27" s="20">
        <f>Model!$W$32*((drdp!D27+drdp!M27)*SAGE!$B27+(drdp!G27+drdp!P27)*SAGE!$C27+(drdp!J27+drdp!S27)*SAGE!$D27)</f>
        <v>-9.0441229126776504E-3</v>
      </c>
      <c r="H27" s="18">
        <f>Model!$W$32*((drdp!B27)*SAGE!$B27+(drdp!E27)*SAGE!$C27+(drdp!H27)*SAGE!$D27)</f>
        <v>3.2156538334582173E-2</v>
      </c>
      <c r="I27" s="18">
        <f>Model!$W$32*((drdp!C27)*SAGE!$B27+(drdp!F27)*SAGE!$C27+(drdp!I27)*SAGE!$D27)</f>
        <v>1.1229310628344932E-3</v>
      </c>
      <c r="J27" s="18">
        <f>Model!$W$32*((drdp!D27)*SAGE!$B27+(drdp!G27)*SAGE!$C27+(drdp!J27)*SAGE!$D27)</f>
        <v>-4.5220614563388165E-3</v>
      </c>
      <c r="K27" s="21">
        <f>SUM(E$3:E26)+H27</f>
        <v>0.1927275398537821</v>
      </c>
      <c r="L27" s="21">
        <f>SUM(F$3:F26)+I27</f>
        <v>6.7301939939455489E-3</v>
      </c>
      <c r="M27" s="21">
        <f>SUM(G$3:G26)+J27</f>
        <v>-1.626476753480173E-2</v>
      </c>
      <c r="N27" s="21"/>
      <c r="O27" s="21"/>
      <c r="P27" s="21"/>
      <c r="Q27" s="19">
        <f t="shared" si="1"/>
        <v>3.7143904618091167E-2</v>
      </c>
      <c r="R27" s="19">
        <f t="shared" si="1"/>
        <v>4.5295511196140742E-5</v>
      </c>
      <c r="S27" s="19">
        <f t="shared" si="1"/>
        <v>2.6454266296114035E-4</v>
      </c>
      <c r="T27" s="19">
        <f t="shared" si="2"/>
        <v>1.2970937311918257E-3</v>
      </c>
      <c r="U27" s="19">
        <f t="shared" si="3"/>
        <v>-3.1346686332760017E-3</v>
      </c>
      <c r="V27" s="19">
        <f t="shared" si="4"/>
        <v>-1.0946504077564315E-4</v>
      </c>
    </row>
    <row r="28" spans="1:22" x14ac:dyDescent="0.25">
      <c r="A28" s="26">
        <f>Wellpath!E28</f>
        <v>2500</v>
      </c>
      <c r="B28" s="22">
        <v>0</v>
      </c>
      <c r="C28" s="22">
        <f>SIN(Wellpath!$L28)^0.25</f>
        <v>0.64553167556654634</v>
      </c>
      <c r="D28" s="22">
        <v>0</v>
      </c>
      <c r="E28" s="20">
        <f>Model!$W$32*((drdp!B28+drdp!K28)*SAGE!$B28+(drdp!E28+drdp!N28)*SAGE!$C28+(drdp!H28+drdp!Q28)*SAGE!$D28)</f>
        <v>6.7596887813265033E-2</v>
      </c>
      <c r="F28" s="20">
        <f>Model!$W$32*((drdp!C28+drdp!L28)*SAGE!$B28+(drdp!F28+drdp!O28)*SAGE!$C28+(drdp!I28+drdp!R28)*SAGE!$D28)</f>
        <v>2.3605353376865588E-3</v>
      </c>
      <c r="G28" s="20">
        <f>Model!$W$32*((drdp!D28+drdp!M28)*SAGE!$B28+(drdp!G28+drdp!P28)*SAGE!$C28+(drdp!J28+drdp!S28)*SAGE!$D28)</f>
        <v>-1.1926420386460189E-2</v>
      </c>
      <c r="H28" s="18">
        <f>Model!$W$32*((drdp!B28)*SAGE!$B28+(drdp!E28)*SAGE!$C28+(drdp!H28)*SAGE!$D28)</f>
        <v>3.3798443906632517E-2</v>
      </c>
      <c r="I28" s="18">
        <f>Model!$W$32*((drdp!C28)*SAGE!$B28+(drdp!F28)*SAGE!$C28+(drdp!I28)*SAGE!$D28)</f>
        <v>1.1802676688432794E-3</v>
      </c>
      <c r="J28" s="18">
        <f>Model!$W$32*((drdp!D28)*SAGE!$B28+(drdp!G28)*SAGE!$C28+(drdp!J28)*SAGE!$D28)</f>
        <v>-5.9632101932300943E-3</v>
      </c>
      <c r="K28" s="21">
        <f>SUM(E$3:E27)+H28</f>
        <v>0.25868252209499693</v>
      </c>
      <c r="L28" s="21">
        <f>SUM(F$3:F27)+I28</f>
        <v>9.0333927256233265E-3</v>
      </c>
      <c r="M28" s="21">
        <f>SUM(G$3:G27)+J28</f>
        <v>-2.6750039184370661E-2</v>
      </c>
      <c r="N28" s="21"/>
      <c r="O28" s="21"/>
      <c r="P28" s="21"/>
      <c r="Q28" s="19">
        <f t="shared" si="1"/>
        <v>6.6916647237428573E-2</v>
      </c>
      <c r="R28" s="19">
        <f t="shared" si="1"/>
        <v>8.1602184135344432E-5</v>
      </c>
      <c r="S28" s="19">
        <f t="shared" si="1"/>
        <v>7.1556459636536575E-4</v>
      </c>
      <c r="T28" s="19">
        <f t="shared" si="2"/>
        <v>2.3367808133388408E-3</v>
      </c>
      <c r="U28" s="19">
        <f t="shared" si="3"/>
        <v>-6.9197676023529968E-3</v>
      </c>
      <c r="V28" s="19">
        <f t="shared" si="4"/>
        <v>-2.4164360937823287E-4</v>
      </c>
    </row>
    <row r="29" spans="1:22" x14ac:dyDescent="0.25">
      <c r="A29" s="26">
        <f>Wellpath!E29</f>
        <v>2600</v>
      </c>
      <c r="B29" s="22">
        <v>0</v>
      </c>
      <c r="C29" s="22">
        <f>SIN(Wellpath!$L29)^0.25</f>
        <v>0.67525798360021816</v>
      </c>
      <c r="D29" s="22">
        <v>0</v>
      </c>
      <c r="E29" s="20">
        <f>Model!$W$32*((drdp!B29+drdp!K29)*SAGE!$B29+(drdp!E29+drdp!N29)*SAGE!$C29+(drdp!H29+drdp!Q29)*SAGE!$D29)</f>
        <v>7.0231477725761132E-2</v>
      </c>
      <c r="F29" s="20">
        <f>Model!$W$32*((drdp!C29+drdp!L29)*SAGE!$B29+(drdp!F29+drdp!O29)*SAGE!$C29+(drdp!I29+drdp!R29)*SAGE!$D29)</f>
        <v>2.4525372447261199E-3</v>
      </c>
      <c r="G29" s="20">
        <f>Model!$W$32*((drdp!D29+drdp!M29)*SAGE!$B29+(drdp!G29+drdp!P29)*SAGE!$C29+(drdp!J29+drdp!S29)*SAGE!$D29)</f>
        <v>-1.4937260802081881E-2</v>
      </c>
      <c r="H29" s="18">
        <f>Model!$W$32*((drdp!B29)*SAGE!$B29+(drdp!E29)*SAGE!$C29+(drdp!H29)*SAGE!$D29)</f>
        <v>3.5115738862880566E-2</v>
      </c>
      <c r="I29" s="18">
        <f>Model!$W$32*((drdp!C29)*SAGE!$B29+(drdp!F29)*SAGE!$C29+(drdp!I29)*SAGE!$D29)</f>
        <v>1.2262686223630599E-3</v>
      </c>
      <c r="J29" s="18">
        <f>Model!$W$32*((drdp!D29)*SAGE!$B29+(drdp!G29)*SAGE!$C29+(drdp!J29)*SAGE!$D29)</f>
        <v>-7.4686304010409404E-3</v>
      </c>
      <c r="K29" s="21">
        <f>SUM(E$3:E28)+H29</f>
        <v>0.32759670486450998</v>
      </c>
      <c r="L29" s="21">
        <f>SUM(F$3:F28)+I29</f>
        <v>1.1439929016829664E-2</v>
      </c>
      <c r="M29" s="21">
        <f>SUM(G$3:G28)+J29</f>
        <v>-4.0181879778641696E-2</v>
      </c>
      <c r="N29" s="21"/>
      <c r="O29" s="21"/>
      <c r="P29" s="21"/>
      <c r="Q29" s="19">
        <f t="shared" si="1"/>
        <v>0.10731960103808486</v>
      </c>
      <c r="R29" s="19">
        <f t="shared" si="1"/>
        <v>1.3087197591010133E-4</v>
      </c>
      <c r="S29" s="19">
        <f t="shared" si="1"/>
        <v>1.6145834625452145E-3</v>
      </c>
      <c r="T29" s="19">
        <f t="shared" si="2"/>
        <v>3.7476830497972912E-3</v>
      </c>
      <c r="U29" s="19">
        <f t="shared" si="3"/>
        <v>-1.3163451410744905E-2</v>
      </c>
      <c r="V29" s="19">
        <f t="shared" si="4"/>
        <v>-4.5967785243044429E-4</v>
      </c>
    </row>
    <row r="30" spans="1:22" x14ac:dyDescent="0.25">
      <c r="A30" s="26">
        <f>Wellpath!E30</f>
        <v>2700</v>
      </c>
      <c r="B30" s="22">
        <v>0</v>
      </c>
      <c r="C30" s="22">
        <f>SIN(Wellpath!$L30)^0.25</f>
        <v>0.70132415027429873</v>
      </c>
      <c r="D30" s="22">
        <v>0</v>
      </c>
      <c r="E30" s="20">
        <f>Model!$W$32*((drdp!B30+drdp!K30)*SAGE!$B30+(drdp!E30+drdp!N30)*SAGE!$C30+(drdp!H30+drdp!Q30)*SAGE!$D30)</f>
        <v>7.2357007549193955E-2</v>
      </c>
      <c r="F30" s="20">
        <f>Model!$W$32*((drdp!C30+drdp!L30)*SAGE!$B30+(drdp!F30+drdp!O30)*SAGE!$C30+(drdp!I30+drdp!R30)*SAGE!$D30)</f>
        <v>2.5267623817380519E-3</v>
      </c>
      <c r="G30" s="20">
        <f>Model!$W$32*((drdp!D30+drdp!M30)*SAGE!$B30+(drdp!G30+drdp!P30)*SAGE!$C30+(drdp!J30+drdp!S30)*SAGE!$D30)</f>
        <v>-1.8051624746006162E-2</v>
      </c>
      <c r="H30" s="18">
        <f>Model!$W$32*((drdp!B30)*SAGE!$B30+(drdp!E30)*SAGE!$C30+(drdp!H30)*SAGE!$D30)</f>
        <v>3.6178503774596978E-2</v>
      </c>
      <c r="I30" s="18">
        <f>Model!$W$32*((drdp!C30)*SAGE!$B30+(drdp!F30)*SAGE!$C30+(drdp!I30)*SAGE!$D30)</f>
        <v>1.2633811908690259E-3</v>
      </c>
      <c r="J30" s="18">
        <f>Model!$W$32*((drdp!D30)*SAGE!$B30+(drdp!G30)*SAGE!$C30+(drdp!J30)*SAGE!$D30)</f>
        <v>-9.0258123730030809E-3</v>
      </c>
      <c r="K30" s="21">
        <f>SUM(E$3:E29)+H30</f>
        <v>0.3988909475019875</v>
      </c>
      <c r="L30" s="21">
        <f>SUM(F$3:F29)+I30</f>
        <v>1.392957883006175E-2</v>
      </c>
      <c r="M30" s="21">
        <f>SUM(G$3:G29)+J30</f>
        <v>-5.6676322552685718E-2</v>
      </c>
      <c r="N30" s="21"/>
      <c r="O30" s="21"/>
      <c r="P30" s="21"/>
      <c r="Q30" s="19">
        <f t="shared" si="1"/>
        <v>0.15911398799903334</v>
      </c>
      <c r="R30" s="19">
        <f t="shared" si="1"/>
        <v>1.9403316638290447E-4</v>
      </c>
      <c r="S30" s="19">
        <f t="shared" si="1"/>
        <v>3.2122055380960717E-3</v>
      </c>
      <c r="T30" s="19">
        <f t="shared" si="2"/>
        <v>5.5563828978269581E-3</v>
      </c>
      <c r="U30" s="19">
        <f t="shared" si="3"/>
        <v>-2.260767200396907E-2</v>
      </c>
      <c r="V30" s="19">
        <f t="shared" si="4"/>
        <v>-7.8947730279564231E-4</v>
      </c>
    </row>
    <row r="31" spans="1:22" x14ac:dyDescent="0.25">
      <c r="A31" s="26">
        <f>Wellpath!E31</f>
        <v>2800</v>
      </c>
      <c r="B31" s="22">
        <v>0</v>
      </c>
      <c r="C31" s="22">
        <f>SIN(Wellpath!$L31)^0.25</f>
        <v>0.72457695748131912</v>
      </c>
      <c r="D31" s="22">
        <v>0</v>
      </c>
      <c r="E31" s="20">
        <f>Model!$W$32*((drdp!B31+drdp!K31)*SAGE!$B31+(drdp!E31+drdp!N31)*SAGE!$C31+(drdp!H31+drdp!Q31)*SAGE!$D31)</f>
        <v>7.406002266766834E-2</v>
      </c>
      <c r="F31" s="20">
        <f>Model!$W$32*((drdp!C31+drdp!L31)*SAGE!$B31+(drdp!F31+drdp!O31)*SAGE!$C31+(drdp!I31+drdp!R31)*SAGE!$D31)</f>
        <v>2.5862329801312573E-3</v>
      </c>
      <c r="G31" s="20">
        <f>Model!$W$32*((drdp!D31+drdp!M31)*SAGE!$B31+(drdp!G31+drdp!P31)*SAGE!$C31+(drdp!J31+drdp!S31)*SAGE!$D31)</f>
        <v>-2.1249314277267072E-2</v>
      </c>
      <c r="H31" s="18">
        <f>Model!$W$32*((drdp!B31)*SAGE!$B31+(drdp!E31)*SAGE!$C31+(drdp!H31)*SAGE!$D31)</f>
        <v>3.703001133383417E-2</v>
      </c>
      <c r="I31" s="18">
        <f>Model!$W$32*((drdp!C31)*SAGE!$B31+(drdp!F31)*SAGE!$C31+(drdp!I31)*SAGE!$D31)</f>
        <v>1.2931164900656287E-3</v>
      </c>
      <c r="J31" s="18">
        <f>Model!$W$32*((drdp!D31)*SAGE!$B31+(drdp!G31)*SAGE!$C31+(drdp!J31)*SAGE!$D31)</f>
        <v>-1.0624657138633536E-2</v>
      </c>
      <c r="K31" s="21">
        <f>SUM(E$3:E30)+H31</f>
        <v>0.47209946261041863</v>
      </c>
      <c r="L31" s="21">
        <f>SUM(F$3:F30)+I31</f>
        <v>1.6486076510996404E-2</v>
      </c>
      <c r="M31" s="21">
        <f>SUM(G$3:G30)+J31</f>
        <v>-7.632679206432233E-2</v>
      </c>
      <c r="N31" s="21"/>
      <c r="O31" s="21"/>
      <c r="P31" s="21"/>
      <c r="Q31" s="19">
        <f t="shared" si="1"/>
        <v>0.22287790259704607</v>
      </c>
      <c r="R31" s="19">
        <f t="shared" si="1"/>
        <v>2.7179071872642733E-4</v>
      </c>
      <c r="S31" s="19">
        <f t="shared" si="1"/>
        <v>5.8257791868302983E-3</v>
      </c>
      <c r="T31" s="19">
        <f t="shared" si="2"/>
        <v>7.7830678613956478E-3</v>
      </c>
      <c r="U31" s="19">
        <f t="shared" si="3"/>
        <v>-3.6033837516343738E-2</v>
      </c>
      <c r="V31" s="19">
        <f t="shared" si="4"/>
        <v>-1.2583293338113311E-3</v>
      </c>
    </row>
    <row r="32" spans="1:22" x14ac:dyDescent="0.25">
      <c r="A32" s="26">
        <f>Wellpath!E32</f>
        <v>2900</v>
      </c>
      <c r="B32" s="22">
        <v>0</v>
      </c>
      <c r="C32" s="22">
        <f>SIN(Wellpath!$L32)^0.25</f>
        <v>0.74558230280192483</v>
      </c>
      <c r="D32" s="22">
        <v>0</v>
      </c>
      <c r="E32" s="20">
        <f>Model!$W$32*((drdp!B32+drdp!K32)*SAGE!$B32+(drdp!E32+drdp!N32)*SAGE!$C32+(drdp!H32+drdp!Q32)*SAGE!$D32)</f>
        <v>7.5397961014255957E-2</v>
      </c>
      <c r="F32" s="20">
        <f>Model!$W$32*((drdp!C32+drdp!L32)*SAGE!$B32+(drdp!F32+drdp!O32)*SAGE!$C32+(drdp!I32+drdp!R32)*SAGE!$D32)</f>
        <v>2.6329548167266137E-3</v>
      </c>
      <c r="G32" s="20">
        <f>Model!$W$32*((drdp!D32+drdp!M32)*SAGE!$B32+(drdp!G32+drdp!P32)*SAGE!$C32+(drdp!J32+drdp!S32)*SAGE!$D32)</f>
        <v>-2.4513215377815808E-2</v>
      </c>
      <c r="H32" s="18">
        <f>Model!$W$32*((drdp!B32)*SAGE!$B32+(drdp!E32)*SAGE!$C32+(drdp!H32)*SAGE!$D32)</f>
        <v>3.7698980507127978E-2</v>
      </c>
      <c r="I32" s="18">
        <f>Model!$W$32*((drdp!C32)*SAGE!$B32+(drdp!F32)*SAGE!$C32+(drdp!I32)*SAGE!$D32)</f>
        <v>1.3164774083633069E-3</v>
      </c>
      <c r="J32" s="18">
        <f>Model!$W$32*((drdp!D32)*SAGE!$B32+(drdp!G32)*SAGE!$C32+(drdp!J32)*SAGE!$D32)</f>
        <v>-1.2256607688907904E-2</v>
      </c>
      <c r="K32" s="21">
        <f>SUM(E$3:E31)+H32</f>
        <v>0.54682845445138073</v>
      </c>
      <c r="L32" s="21">
        <f>SUM(F$3:F31)+I32</f>
        <v>1.9095670409425343E-2</v>
      </c>
      <c r="M32" s="21">
        <f>SUM(G$3:G31)+J32</f>
        <v>-9.920805689186378E-2</v>
      </c>
      <c r="N32" s="21"/>
      <c r="O32" s="21"/>
      <c r="P32" s="21"/>
      <c r="Q32" s="19">
        <f t="shared" si="1"/>
        <v>0.29902135859768575</v>
      </c>
      <c r="R32" s="19">
        <f t="shared" si="1"/>
        <v>3.6464462838540265E-4</v>
      </c>
      <c r="S32" s="19">
        <f t="shared" si="1"/>
        <v>9.8422385522592797E-3</v>
      </c>
      <c r="T32" s="19">
        <f t="shared" si="2"/>
        <v>1.0442055936699024E-2</v>
      </c>
      <c r="U32" s="19">
        <f t="shared" si="3"/>
        <v>-5.4249788419302523E-2</v>
      </c>
      <c r="V32" s="19">
        <f t="shared" si="4"/>
        <v>-1.8944443563665492E-3</v>
      </c>
    </row>
    <row r="33" spans="1:22" x14ac:dyDescent="0.25">
      <c r="A33" s="26">
        <f>Wellpath!E33</f>
        <v>3000</v>
      </c>
      <c r="B33" s="22">
        <v>0</v>
      </c>
      <c r="C33" s="22">
        <f>SIN(Wellpath!$L33)^0.25</f>
        <v>0.76473844065472296</v>
      </c>
      <c r="D33" s="22">
        <v>0</v>
      </c>
      <c r="E33" s="20">
        <f>Model!$W$32*((drdp!B33+drdp!K33)*SAGE!$B33+(drdp!E33+drdp!N33)*SAGE!$C33+(drdp!H33+drdp!Q33)*SAGE!$D33)</f>
        <v>7.6411094844395969E-2</v>
      </c>
      <c r="F33" s="20">
        <f>Model!$W$32*((drdp!C33+drdp!L33)*SAGE!$B33+(drdp!F33+drdp!O33)*SAGE!$C33+(drdp!I33+drdp!R33)*SAGE!$D33)</f>
        <v>2.668334229673225E-3</v>
      </c>
      <c r="G33" s="20">
        <f>Model!$W$32*((drdp!D33+drdp!M33)*SAGE!$B33+(drdp!G33+drdp!P33)*SAGE!$C33+(drdp!J33+drdp!S33)*SAGE!$D33)</f>
        <v>-2.7828316349475961E-2</v>
      </c>
      <c r="H33" s="18">
        <f>Model!$W$32*((drdp!B33)*SAGE!$B33+(drdp!E33)*SAGE!$C33+(drdp!H33)*SAGE!$D33)</f>
        <v>3.8205547422198054E-2</v>
      </c>
      <c r="I33" s="18">
        <f>Model!$W$32*((drdp!C33)*SAGE!$B33+(drdp!F33)*SAGE!$C33+(drdp!I33)*SAGE!$D33)</f>
        <v>1.3341671148366149E-3</v>
      </c>
      <c r="J33" s="18">
        <f>Model!$W$32*((drdp!D33)*SAGE!$B33+(drdp!G33)*SAGE!$C33+(drdp!J33)*SAGE!$D33)</f>
        <v>-1.3914158174738006E-2</v>
      </c>
      <c r="K33" s="21">
        <f>SUM(E$3:E32)+H33</f>
        <v>0.62273298238070685</v>
      </c>
      <c r="L33" s="21">
        <f>SUM(F$3:F32)+I33</f>
        <v>2.1746314932625264E-2</v>
      </c>
      <c r="M33" s="21">
        <f>SUM(G$3:G32)+J33</f>
        <v>-0.12537882275550968</v>
      </c>
      <c r="N33" s="21"/>
      <c r="O33" s="21"/>
      <c r="P33" s="21"/>
      <c r="Q33" s="19">
        <f t="shared" si="1"/>
        <v>0.38779636734476974</v>
      </c>
      <c r="R33" s="19">
        <f t="shared" si="1"/>
        <v>4.7290221314892059E-4</v>
      </c>
      <c r="S33" s="19">
        <f t="shared" si="1"/>
        <v>1.5719849195557512E-2</v>
      </c>
      <c r="T33" s="19">
        <f t="shared" si="2"/>
        <v>1.354214755378383E-2</v>
      </c>
      <c r="U33" s="19">
        <f t="shared" si="3"/>
        <v>-7.8077528221920572E-2</v>
      </c>
      <c r="V33" s="19">
        <f t="shared" si="4"/>
        <v>-2.7265273655231164E-3</v>
      </c>
    </row>
    <row r="34" spans="1:22" x14ac:dyDescent="0.25">
      <c r="A34" s="26">
        <f>Wellpath!E34</f>
        <v>3100</v>
      </c>
      <c r="B34" s="22">
        <v>0</v>
      </c>
      <c r="C34" s="22">
        <f>SIN(Wellpath!$L34)^0.25</f>
        <v>0.78233697105232181</v>
      </c>
      <c r="D34" s="22">
        <v>0</v>
      </c>
      <c r="E34" s="20">
        <f>Model!$W$32*((drdp!B34+drdp!K34)*SAGE!$B34+(drdp!E34+drdp!N34)*SAGE!$C34+(drdp!H34+drdp!Q34)*SAGE!$D34)</f>
        <v>7.7128946533604983E-2</v>
      </c>
      <c r="F34" s="20">
        <f>Model!$W$32*((drdp!C34+drdp!L34)*SAGE!$B34+(drdp!F34+drdp!O34)*SAGE!$C34+(drdp!I34+drdp!R34)*SAGE!$D34)</f>
        <v>2.6934021630413544E-3</v>
      </c>
      <c r="G34" s="20">
        <f>Model!$W$32*((drdp!D34+drdp!M34)*SAGE!$B34+(drdp!G34+drdp!P34)*SAGE!$C34+(drdp!J34+drdp!S34)*SAGE!$D34)</f>
        <v>-3.1181111861474584E-2</v>
      </c>
      <c r="H34" s="18">
        <f>Model!$W$32*((drdp!B34)*SAGE!$B34+(drdp!E34)*SAGE!$C34+(drdp!H34)*SAGE!$D34)</f>
        <v>3.8564473266802422E-2</v>
      </c>
      <c r="I34" s="18">
        <f>Model!$W$32*((drdp!C34)*SAGE!$B34+(drdp!F34)*SAGE!$C34+(drdp!I34)*SAGE!$D34)</f>
        <v>1.3467010815206748E-3</v>
      </c>
      <c r="J34" s="18">
        <f>Model!$W$32*((drdp!D34)*SAGE!$B34+(drdp!G34)*SAGE!$C34+(drdp!J34)*SAGE!$D34)</f>
        <v>-1.5590555930737264E-2</v>
      </c>
      <c r="K34" s="21">
        <f>SUM(E$3:E33)+H34</f>
        <v>0.69950300306970725</v>
      </c>
      <c r="L34" s="21">
        <f>SUM(F$3:F33)+I34</f>
        <v>2.4427183128982548E-2</v>
      </c>
      <c r="M34" s="21">
        <f>SUM(G$3:G33)+J34</f>
        <v>-0.15488353686098491</v>
      </c>
      <c r="N34" s="21"/>
      <c r="O34" s="21"/>
      <c r="P34" s="21"/>
      <c r="Q34" s="19">
        <f t="shared" si="1"/>
        <v>0.48930445130353889</v>
      </c>
      <c r="R34" s="19">
        <f t="shared" si="1"/>
        <v>5.966872756168497E-4</v>
      </c>
      <c r="S34" s="19">
        <f t="shared" si="1"/>
        <v>2.3988909990568071E-2</v>
      </c>
      <c r="T34" s="19">
        <f t="shared" si="2"/>
        <v>1.708688795525698E-2</v>
      </c>
      <c r="U34" s="19">
        <f t="shared" si="3"/>
        <v>-0.10834149916031664</v>
      </c>
      <c r="V34" s="19">
        <f t="shared" si="4"/>
        <v>-3.7833685185677973E-3</v>
      </c>
    </row>
    <row r="35" spans="1:22" x14ac:dyDescent="0.25">
      <c r="A35" s="26">
        <f>Wellpath!E35</f>
        <v>3200</v>
      </c>
      <c r="B35" s="22">
        <v>0</v>
      </c>
      <c r="C35" s="22">
        <f>SIN(Wellpath!$L35)^0.25</f>
        <v>0.79859819632868845</v>
      </c>
      <c r="D35" s="22">
        <v>0</v>
      </c>
      <c r="E35" s="20">
        <f>Model!$W$32*((drdp!B35+drdp!K35)*SAGE!$B35+(drdp!E35+drdp!N35)*SAGE!$C35+(drdp!H35+drdp!Q35)*SAGE!$D35)</f>
        <v>7.7573997594011027E-2</v>
      </c>
      <c r="F35" s="20">
        <f>Model!$W$32*((drdp!C35+drdp!L35)*SAGE!$B35+(drdp!F35+drdp!O35)*SAGE!$C35+(drdp!I35+drdp!R35)*SAGE!$D35)</f>
        <v>2.708943688533852E-3</v>
      </c>
      <c r="G35" s="20">
        <f>Model!$W$32*((drdp!D35+drdp!M35)*SAGE!$B35+(drdp!G35+drdp!P35)*SAGE!$C35+(drdp!J35+drdp!S35)*SAGE!$D35)</f>
        <v>-3.4559221506892168E-2</v>
      </c>
      <c r="H35" s="18">
        <f>Model!$W$32*((drdp!B35)*SAGE!$B35+(drdp!E35)*SAGE!$C35+(drdp!H35)*SAGE!$D35)</f>
        <v>3.8786998797005513E-2</v>
      </c>
      <c r="I35" s="18">
        <f>Model!$W$32*((drdp!C35)*SAGE!$B35+(drdp!F35)*SAGE!$C35+(drdp!I35)*SAGE!$D35)</f>
        <v>1.354471844266926E-3</v>
      </c>
      <c r="J35" s="18">
        <f>Model!$W$32*((drdp!D35)*SAGE!$B35+(drdp!G35)*SAGE!$C35+(drdp!J35)*SAGE!$D35)</f>
        <v>-1.7279610753446084E-2</v>
      </c>
      <c r="K35" s="21">
        <f>SUM(E$3:E34)+H35</f>
        <v>0.77685447513351535</v>
      </c>
      <c r="L35" s="21">
        <f>SUM(F$3:F34)+I35</f>
        <v>2.7128356054770156E-2</v>
      </c>
      <c r="M35" s="21">
        <f>SUM(G$3:G34)+J35</f>
        <v>-0.18775370354516829</v>
      </c>
      <c r="N35" s="21"/>
      <c r="O35" s="21"/>
      <c r="P35" s="21"/>
      <c r="Q35" s="19">
        <f t="shared" si="1"/>
        <v>0.60350287553496962</v>
      </c>
      <c r="R35" s="19">
        <f t="shared" si="1"/>
        <v>7.3594770223438461E-4</v>
      </c>
      <c r="S35" s="19">
        <f t="shared" si="1"/>
        <v>3.5251453194926938E-2</v>
      </c>
      <c r="T35" s="19">
        <f t="shared" si="2"/>
        <v>2.1074784804163593E-2</v>
      </c>
      <c r="U35" s="19">
        <f t="shared" si="3"/>
        <v>-0.14585730482195536</v>
      </c>
      <c r="V35" s="19">
        <f t="shared" si="4"/>
        <v>-5.0934493203750875E-3</v>
      </c>
    </row>
    <row r="36" spans="1:22" x14ac:dyDescent="0.25">
      <c r="A36" s="26">
        <f>Wellpath!E36</f>
        <v>3300</v>
      </c>
      <c r="B36" s="22">
        <v>0</v>
      </c>
      <c r="C36" s="22">
        <f>SIN(Wellpath!$L36)^0.25</f>
        <v>0.81369283231059131</v>
      </c>
      <c r="D36" s="22">
        <v>0</v>
      </c>
      <c r="E36" s="20">
        <f>Model!$W$32*((drdp!B36+drdp!K36)*SAGE!$B36+(drdp!E36+drdp!N36)*SAGE!$C36+(drdp!H36+drdp!Q36)*SAGE!$D36)</f>
        <v>7.7763958920164286E-2</v>
      </c>
      <c r="F36" s="20">
        <f>Model!$W$32*((drdp!C36+drdp!L36)*SAGE!$B36+(drdp!F36+drdp!O36)*SAGE!$C36+(drdp!I36+drdp!R36)*SAGE!$D36)</f>
        <v>2.7155772842167966E-3</v>
      </c>
      <c r="G36" s="20">
        <f>Model!$W$32*((drdp!D36+drdp!M36)*SAGE!$B36+(drdp!G36+drdp!P36)*SAGE!$C36+(drdp!J36+drdp!S36)*SAGE!$D36)</f>
        <v>-3.7951135787777583E-2</v>
      </c>
      <c r="H36" s="18">
        <f>Model!$W$32*((drdp!B36)*SAGE!$B36+(drdp!E36)*SAGE!$C36+(drdp!H36)*SAGE!$D36)</f>
        <v>3.8881979460082074E-2</v>
      </c>
      <c r="I36" s="18">
        <f>Model!$W$32*((drdp!C36)*SAGE!$B36+(drdp!F36)*SAGE!$C36+(drdp!I36)*SAGE!$D36)</f>
        <v>1.3577886421083957E-3</v>
      </c>
      <c r="J36" s="18">
        <f>Model!$W$32*((drdp!D36)*SAGE!$B36+(drdp!G36)*SAGE!$C36+(drdp!J36)*SAGE!$D36)</f>
        <v>-1.8975567893888753E-2</v>
      </c>
      <c r="K36" s="21">
        <f>SUM(E$3:E35)+H36</f>
        <v>0.85452345339060298</v>
      </c>
      <c r="L36" s="21">
        <f>SUM(F$3:F35)+I36</f>
        <v>2.9840616541145479E-2</v>
      </c>
      <c r="M36" s="21">
        <f>SUM(G$3:G35)+J36</f>
        <v>-0.22400888219250314</v>
      </c>
      <c r="N36" s="21"/>
      <c r="O36" s="21"/>
      <c r="P36" s="21"/>
      <c r="Q36" s="19">
        <f t="shared" si="1"/>
        <v>0.73021033239460198</v>
      </c>
      <c r="R36" s="19">
        <f t="shared" si="1"/>
        <v>8.9046239555568517E-4</v>
      </c>
      <c r="S36" s="19">
        <f t="shared" si="1"/>
        <v>5.0179979301134756E-2</v>
      </c>
      <c r="T36" s="19">
        <f t="shared" si="2"/>
        <v>2.5499506698044384E-2</v>
      </c>
      <c r="U36" s="19">
        <f t="shared" si="3"/>
        <v>-0.19142084360130654</v>
      </c>
      <c r="V36" s="19">
        <f t="shared" si="4"/>
        <v>-6.6845631553171187E-3</v>
      </c>
    </row>
    <row r="37" spans="1:22" x14ac:dyDescent="0.25">
      <c r="A37" s="26">
        <f>Wellpath!E37</f>
        <v>3400</v>
      </c>
      <c r="B37" s="22">
        <v>0</v>
      </c>
      <c r="C37" s="22">
        <f>SIN(Wellpath!$L37)^0.25</f>
        <v>0.82775597201115292</v>
      </c>
      <c r="D37" s="22">
        <v>0</v>
      </c>
      <c r="E37" s="20">
        <f>Model!$W$32*((drdp!B37+drdp!K37)*SAGE!$B37+(drdp!E37+drdp!N37)*SAGE!$C37+(drdp!H37+drdp!Q37)*SAGE!$D37)</f>
        <v>7.7713225443690942E-2</v>
      </c>
      <c r="F37" s="20">
        <f>Model!$W$32*((drdp!C37+drdp!L37)*SAGE!$B37+(drdp!F37+drdp!O37)*SAGE!$C37+(drdp!I37+drdp!R37)*SAGE!$D37)</f>
        <v>2.7138056321793559E-3</v>
      </c>
      <c r="G37" s="20">
        <f>Model!$W$32*((drdp!D37+drdp!M37)*SAGE!$B37+(drdp!G37+drdp!P37)*SAGE!$C37+(drdp!J37+drdp!S37)*SAGE!$D37)</f>
        <v>-4.1346041824792283E-2</v>
      </c>
      <c r="H37" s="18">
        <f>Model!$W$32*((drdp!B37)*SAGE!$B37+(drdp!E37)*SAGE!$C37+(drdp!H37)*SAGE!$D37)</f>
        <v>3.8856612721845686E-2</v>
      </c>
      <c r="I37" s="18">
        <f>Model!$W$32*((drdp!C37)*SAGE!$B37+(drdp!F37)*SAGE!$C37+(drdp!I37)*SAGE!$D37)</f>
        <v>1.3569028160896855E-3</v>
      </c>
      <c r="J37" s="18">
        <f>Model!$W$32*((drdp!D37)*SAGE!$B37+(drdp!G37)*SAGE!$C37+(drdp!J37)*SAGE!$D37)</f>
        <v>-2.0673020912396256E-2</v>
      </c>
      <c r="K37" s="21">
        <f>SUM(E$3:E36)+H37</f>
        <v>0.9322620455725309</v>
      </c>
      <c r="L37" s="21">
        <f>SUM(F$3:F36)+I37</f>
        <v>3.2555307999343565E-2</v>
      </c>
      <c r="M37" s="21">
        <f>SUM(G$3:G36)+J37</f>
        <v>-0.26365747099878822</v>
      </c>
      <c r="N37" s="21"/>
      <c r="O37" s="21"/>
      <c r="P37" s="21"/>
      <c r="Q37" s="19">
        <f t="shared" si="1"/>
        <v>0.86911252161507968</v>
      </c>
      <c r="R37" s="19">
        <f t="shared" si="1"/>
        <v>1.0598480789321232E-3</v>
      </c>
      <c r="S37" s="19">
        <f t="shared" si="1"/>
        <v>6.9515262013476853E-2</v>
      </c>
      <c r="T37" s="19">
        <f t="shared" si="2"/>
        <v>3.0350078029711808E-2</v>
      </c>
      <c r="U37" s="19">
        <f t="shared" si="3"/>
        <v>-0.24579785324381054</v>
      </c>
      <c r="V37" s="19">
        <f t="shared" si="4"/>
        <v>-8.5834501746935438E-3</v>
      </c>
    </row>
    <row r="38" spans="1:22" x14ac:dyDescent="0.25">
      <c r="A38" s="26">
        <f>Wellpath!E38</f>
        <v>3500</v>
      </c>
      <c r="B38" s="22">
        <v>0</v>
      </c>
      <c r="C38" s="22">
        <f>SIN(Wellpath!$L38)^0.25</f>
        <v>0.8408964152537145</v>
      </c>
      <c r="D38" s="22">
        <v>0</v>
      </c>
      <c r="E38" s="20">
        <f>Model!$W$32*((drdp!B38+drdp!K38)*SAGE!$B38+(drdp!E38+drdp!N38)*SAGE!$C38+(drdp!H38+drdp!Q38)*SAGE!$D38)</f>
        <v>7.743384371742619E-2</v>
      </c>
      <c r="F38" s="20">
        <f>Model!$W$32*((drdp!C38+drdp!L38)*SAGE!$B38+(drdp!F38+drdp!O38)*SAGE!$C38+(drdp!I38+drdp!R38)*SAGE!$D38)</f>
        <v>2.7040494073162571E-3</v>
      </c>
      <c r="G38" s="20">
        <f>Model!$W$32*((drdp!D38+drdp!M38)*SAGE!$B38+(drdp!G38+drdp!P38)*SAGE!$C38+(drdp!J38+drdp!S38)*SAGE!$D38)</f>
        <v>-4.4733701076675167E-2</v>
      </c>
      <c r="H38" s="18">
        <f>Model!$W$32*((drdp!B38)*SAGE!$B38+(drdp!E38)*SAGE!$C38+(drdp!H38)*SAGE!$D38)</f>
        <v>3.8716921858712942E-2</v>
      </c>
      <c r="I38" s="18">
        <f>Model!$W$32*((drdp!C38)*SAGE!$B38+(drdp!F38)*SAGE!$C38+(drdp!I38)*SAGE!$D38)</f>
        <v>1.3520247036581238E-3</v>
      </c>
      <c r="J38" s="18">
        <f>Model!$W$32*((drdp!D38)*SAGE!$B38+(drdp!G38)*SAGE!$C38+(drdp!J38)*SAGE!$D38)</f>
        <v>-2.2366850538337497E-2</v>
      </c>
      <c r="K38" s="21">
        <f>SUM(E$3:E37)+H38</f>
        <v>1.0098355801530892</v>
      </c>
      <c r="L38" s="21">
        <f>SUM(F$3:F37)+I38</f>
        <v>3.5264235519091358E-2</v>
      </c>
      <c r="M38" s="21">
        <f>SUM(G$3:G37)+J38</f>
        <v>-0.30669734244952174</v>
      </c>
      <c r="N38" s="21"/>
      <c r="O38" s="21"/>
      <c r="P38" s="21"/>
      <c r="Q38" s="19">
        <f t="shared" si="1"/>
        <v>1.0197678989431262</v>
      </c>
      <c r="R38" s="19">
        <f t="shared" si="1"/>
        <v>1.2435663067459446E-3</v>
      </c>
      <c r="S38" s="19">
        <f t="shared" si="1"/>
        <v>9.4063259865599214E-2</v>
      </c>
      <c r="T38" s="19">
        <f t="shared" si="2"/>
        <v>3.5611079734076796E-2</v>
      </c>
      <c r="U38" s="19">
        <f t="shared" si="3"/>
        <v>-0.30971388874392347</v>
      </c>
      <c r="V38" s="19">
        <f t="shared" si="4"/>
        <v>-1.081544731721935E-2</v>
      </c>
    </row>
    <row r="39" spans="1:22" x14ac:dyDescent="0.25">
      <c r="A39" s="26">
        <f>Wellpath!E39</f>
        <v>3600</v>
      </c>
      <c r="B39" s="22">
        <v>0</v>
      </c>
      <c r="C39" s="22">
        <f>SIN(Wellpath!$L39)^0.25</f>
        <v>0.85320310434498636</v>
      </c>
      <c r="D39" s="22">
        <v>0</v>
      </c>
      <c r="E39" s="20">
        <f>Model!$W$32*((drdp!B39+drdp!K39)*SAGE!$B39+(drdp!E39+drdp!N39)*SAGE!$C39+(drdp!H39+drdp!Q39)*SAGE!$D39)</f>
        <v>7.6936175780617441E-2</v>
      </c>
      <c r="F39" s="20">
        <f>Model!$W$32*((drdp!C39+drdp!L39)*SAGE!$B39+(drdp!F39+drdp!O39)*SAGE!$C39+(drdp!I39+drdp!R39)*SAGE!$D39)</f>
        <v>2.6866704600115262E-3</v>
      </c>
      <c r="G39" s="20">
        <f>Model!$W$32*((drdp!D39+drdp!M39)*SAGE!$B39+(drdp!G39+drdp!P39)*SAGE!$C39+(drdp!J39+drdp!S39)*SAGE!$D39)</f>
        <v>-4.8104362176117847E-2</v>
      </c>
      <c r="H39" s="18">
        <f>Model!$W$32*((drdp!B39)*SAGE!$B39+(drdp!E39)*SAGE!$C39+(drdp!H39)*SAGE!$D39)</f>
        <v>3.8468087890308721E-2</v>
      </c>
      <c r="I39" s="18">
        <f>Model!$W$32*((drdp!C39)*SAGE!$B39+(drdp!F39)*SAGE!$C39+(drdp!I39)*SAGE!$D39)</f>
        <v>1.3433352300057631E-3</v>
      </c>
      <c r="J39" s="18">
        <f>Model!$W$32*((drdp!D39)*SAGE!$B39+(drdp!G39)*SAGE!$C39+(drdp!J39)*SAGE!$D39)</f>
        <v>-2.4052181088058924E-2</v>
      </c>
      <c r="K39" s="21">
        <f>SUM(E$3:E38)+H39</f>
        <v>1.087020589902111</v>
      </c>
      <c r="L39" s="21">
        <f>SUM(F$3:F38)+I39</f>
        <v>3.7959595452755256E-2</v>
      </c>
      <c r="M39" s="21">
        <f>SUM(G$3:G38)+J39</f>
        <v>-0.35311637407591834</v>
      </c>
      <c r="N39" s="21"/>
      <c r="O39" s="21"/>
      <c r="P39" s="21"/>
      <c r="Q39" s="19">
        <f t="shared" si="1"/>
        <v>1.1816137628711334</v>
      </c>
      <c r="R39" s="19">
        <f t="shared" si="1"/>
        <v>1.4409308869368375E-3</v>
      </c>
      <c r="S39" s="19">
        <f t="shared" si="1"/>
        <v>0.12469117364052389</v>
      </c>
      <c r="T39" s="19">
        <f t="shared" si="2"/>
        <v>4.1262861841499507E-2</v>
      </c>
      <c r="U39" s="19">
        <f t="shared" si="3"/>
        <v>-0.38384476925209926</v>
      </c>
      <c r="V39" s="19">
        <f t="shared" si="4"/>
        <v>-1.3404154707665653E-2</v>
      </c>
    </row>
    <row r="40" spans="1:22" x14ac:dyDescent="0.25">
      <c r="A40" s="26">
        <f>Wellpath!E40</f>
        <v>3700</v>
      </c>
      <c r="B40" s="22">
        <v>0</v>
      </c>
      <c r="C40" s="22">
        <f>SIN(Wellpath!$L40)^0.25</f>
        <v>0.85320310434498636</v>
      </c>
      <c r="D40" s="22">
        <v>0</v>
      </c>
      <c r="E40" s="20">
        <f>Model!$W$32*((drdp!B40+drdp!K40)*SAGE!$B40+(drdp!E40+drdp!N40)*SAGE!$C40+(drdp!H40+drdp!Q40)*SAGE!$D40)</f>
        <v>7.6936175780617441E-2</v>
      </c>
      <c r="F40" s="20">
        <f>Model!$W$32*((drdp!C40+drdp!L40)*SAGE!$B40+(drdp!F40+drdp!O40)*SAGE!$C40+(drdp!I40+drdp!R40)*SAGE!$D40)</f>
        <v>2.6866704600115262E-3</v>
      </c>
      <c r="G40" s="20">
        <f>Model!$W$32*((drdp!D40+drdp!M40)*SAGE!$B40+(drdp!G40+drdp!P40)*SAGE!$C40+(drdp!J40+drdp!S40)*SAGE!$D40)</f>
        <v>-4.8104362176117847E-2</v>
      </c>
      <c r="H40" s="18">
        <f>Model!$W$32*((drdp!B40)*SAGE!$B40+(drdp!E40)*SAGE!$C40+(drdp!H40)*SAGE!$D40)</f>
        <v>3.8468087890308721E-2</v>
      </c>
      <c r="I40" s="18">
        <f>Model!$W$32*((drdp!C40)*SAGE!$B40+(drdp!F40)*SAGE!$C40+(drdp!I40)*SAGE!$D40)</f>
        <v>1.3433352300057631E-3</v>
      </c>
      <c r="J40" s="18">
        <f>Model!$W$32*((drdp!D40)*SAGE!$B40+(drdp!G40)*SAGE!$C40+(drdp!J40)*SAGE!$D40)</f>
        <v>-2.4052181088058924E-2</v>
      </c>
      <c r="K40" s="21">
        <f>SUM(E$3:E39)+H40</f>
        <v>1.1639567656827285</v>
      </c>
      <c r="L40" s="21">
        <f>SUM(F$3:F39)+I40</f>
        <v>4.064626591276678E-2</v>
      </c>
      <c r="M40" s="21">
        <f>SUM(G$3:G39)+J40</f>
        <v>-0.40122073625203619</v>
      </c>
      <c r="N40" s="21"/>
      <c r="O40" s="21"/>
      <c r="P40" s="21"/>
      <c r="Q40" s="19">
        <f t="shared" si="1"/>
        <v>1.3547953523785983</v>
      </c>
      <c r="R40" s="19">
        <f t="shared" si="1"/>
        <v>1.6521189326513467E-3</v>
      </c>
      <c r="S40" s="19">
        <f t="shared" si="1"/>
        <v>0.160978079198626</v>
      </c>
      <c r="T40" s="19">
        <f t="shared" si="2"/>
        <v>4.7310496208904158E-2</v>
      </c>
      <c r="U40" s="19">
        <f t="shared" si="3"/>
        <v>-0.46700359049276313</v>
      </c>
      <c r="V40" s="19">
        <f t="shared" si="4"/>
        <v>-1.6308124735416329E-2</v>
      </c>
    </row>
    <row r="41" spans="1:22" x14ac:dyDescent="0.25">
      <c r="A41" s="26">
        <f>Wellpath!E41</f>
        <v>3800</v>
      </c>
      <c r="B41" s="22">
        <v>0</v>
      </c>
      <c r="C41" s="22">
        <f>SIN(Wellpath!$L41)^0.25</f>
        <v>0.85320310434498636</v>
      </c>
      <c r="D41" s="22">
        <v>0</v>
      </c>
      <c r="E41" s="20">
        <f>Model!$W$32*((drdp!B41+drdp!K41)*SAGE!$B41+(drdp!E41+drdp!N41)*SAGE!$C41+(drdp!H41+drdp!Q41)*SAGE!$D41)</f>
        <v>7.6936175780617441E-2</v>
      </c>
      <c r="F41" s="20">
        <f>Model!$W$32*((drdp!C41+drdp!L41)*SAGE!$B41+(drdp!F41+drdp!O41)*SAGE!$C41+(drdp!I41+drdp!R41)*SAGE!$D41)</f>
        <v>2.6866704600115262E-3</v>
      </c>
      <c r="G41" s="20">
        <f>Model!$W$32*((drdp!D41+drdp!M41)*SAGE!$B41+(drdp!G41+drdp!P41)*SAGE!$C41+(drdp!J41+drdp!S41)*SAGE!$D41)</f>
        <v>-4.8104362176117847E-2</v>
      </c>
      <c r="H41" s="18">
        <f>Model!$W$32*((drdp!B41)*SAGE!$B41+(drdp!E41)*SAGE!$C41+(drdp!H41)*SAGE!$D41)</f>
        <v>3.8468087890308721E-2</v>
      </c>
      <c r="I41" s="18">
        <f>Model!$W$32*((drdp!C41)*SAGE!$B41+(drdp!F41)*SAGE!$C41+(drdp!I41)*SAGE!$D41)</f>
        <v>1.3433352300057631E-3</v>
      </c>
      <c r="J41" s="18">
        <f>Model!$W$32*((drdp!D41)*SAGE!$B41+(drdp!G41)*SAGE!$C41+(drdp!J41)*SAGE!$D41)</f>
        <v>-2.4052181088058924E-2</v>
      </c>
      <c r="K41" s="21">
        <f>SUM(E$3:E40)+H41</f>
        <v>1.2408929414633461</v>
      </c>
      <c r="L41" s="21">
        <f>SUM(F$3:F40)+I41</f>
        <v>4.3332936372778304E-2</v>
      </c>
      <c r="M41" s="21">
        <f>SUM(G$3:G40)+J41</f>
        <v>-0.44932509842815405</v>
      </c>
      <c r="N41" s="21"/>
      <c r="O41" s="21"/>
      <c r="P41" s="21"/>
      <c r="Q41" s="19">
        <f t="shared" si="1"/>
        <v>1.5398152921735553</v>
      </c>
      <c r="R41" s="19">
        <f t="shared" si="1"/>
        <v>1.8777433746872529E-3</v>
      </c>
      <c r="S41" s="19">
        <f t="shared" si="1"/>
        <v>0.20189304407747033</v>
      </c>
      <c r="T41" s="19">
        <f t="shared" si="2"/>
        <v>5.3771534877860884E-2</v>
      </c>
      <c r="U41" s="19">
        <f t="shared" si="3"/>
        <v>-0.55756434306181957</v>
      </c>
      <c r="V41" s="19">
        <f t="shared" si="4"/>
        <v>-1.9470575900879548E-2</v>
      </c>
    </row>
    <row r="42" spans="1:22" x14ac:dyDescent="0.25">
      <c r="A42" s="26">
        <f>Wellpath!E42</f>
        <v>3900</v>
      </c>
      <c r="B42" s="22">
        <v>0</v>
      </c>
      <c r="C42" s="22">
        <f>SIN(Wellpath!$L42)^0.25</f>
        <v>0.85320310434498636</v>
      </c>
      <c r="D42" s="22">
        <v>0</v>
      </c>
      <c r="E42" s="20">
        <f>Model!$W$32*((drdp!B42+drdp!K42)*SAGE!$B42+(drdp!E42+drdp!N42)*SAGE!$C42+(drdp!H42+drdp!Q42)*SAGE!$D42)</f>
        <v>7.6936175780617441E-2</v>
      </c>
      <c r="F42" s="20">
        <f>Model!$W$32*((drdp!C42+drdp!L42)*SAGE!$B42+(drdp!F42+drdp!O42)*SAGE!$C42+(drdp!I42+drdp!R42)*SAGE!$D42)</f>
        <v>2.6866704600115262E-3</v>
      </c>
      <c r="G42" s="20">
        <f>Model!$W$32*((drdp!D42+drdp!M42)*SAGE!$B42+(drdp!G42+drdp!P42)*SAGE!$C42+(drdp!J42+drdp!S42)*SAGE!$D42)</f>
        <v>-4.8104362176117847E-2</v>
      </c>
      <c r="H42" s="18">
        <f>Model!$W$32*((drdp!B42)*SAGE!$B42+(drdp!E42)*SAGE!$C42+(drdp!H42)*SAGE!$D42)</f>
        <v>3.8468087890308721E-2</v>
      </c>
      <c r="I42" s="18">
        <f>Model!$W$32*((drdp!C42)*SAGE!$B42+(drdp!F42)*SAGE!$C42+(drdp!I42)*SAGE!$D42)</f>
        <v>1.3433352300057631E-3</v>
      </c>
      <c r="J42" s="18">
        <f>Model!$W$32*((drdp!D42)*SAGE!$B42+(drdp!G42)*SAGE!$C42+(drdp!J42)*SAGE!$D42)</f>
        <v>-2.4052181088058924E-2</v>
      </c>
      <c r="K42" s="21">
        <f>SUM(E$3:E41)+H42</f>
        <v>1.3178291172439636</v>
      </c>
      <c r="L42" s="21">
        <f>SUM(F$3:F41)+I42</f>
        <v>4.6019606832789828E-2</v>
      </c>
      <c r="M42" s="21">
        <f>SUM(G$3:G41)+J42</f>
        <v>-0.4974294606042719</v>
      </c>
      <c r="N42" s="21"/>
      <c r="O42" s="21"/>
      <c r="P42" s="21"/>
      <c r="Q42" s="19">
        <f t="shared" si="1"/>
        <v>1.7366735822560042</v>
      </c>
      <c r="R42" s="19">
        <f t="shared" si="1"/>
        <v>2.117804213044556E-3</v>
      </c>
      <c r="S42" s="19">
        <f t="shared" si="1"/>
        <v>0.24743606827705689</v>
      </c>
      <c r="T42" s="19">
        <f t="shared" si="2"/>
        <v>6.0645977848369691E-2</v>
      </c>
      <c r="U42" s="19">
        <f t="shared" si="3"/>
        <v>-0.65552702695926857</v>
      </c>
      <c r="V42" s="19">
        <f t="shared" si="4"/>
        <v>-2.2891508204055309E-2</v>
      </c>
    </row>
    <row r="43" spans="1:22" x14ac:dyDescent="0.25">
      <c r="A43" s="26">
        <f>Wellpath!E43</f>
        <v>4000</v>
      </c>
      <c r="B43" s="22">
        <v>0</v>
      </c>
      <c r="C43" s="22">
        <f>SIN(Wellpath!$L43)^0.25</f>
        <v>0.85320310434498636</v>
      </c>
      <c r="D43" s="22">
        <v>0</v>
      </c>
      <c r="E43" s="20">
        <f>Model!$W$32*((drdp!B43+drdp!K43)*SAGE!$B43+(drdp!E43+drdp!N43)*SAGE!$C43+(drdp!H43+drdp!Q43)*SAGE!$D43)</f>
        <v>7.6936175780617441E-2</v>
      </c>
      <c r="F43" s="20">
        <f>Model!$W$32*((drdp!C43+drdp!L43)*SAGE!$B43+(drdp!F43+drdp!O43)*SAGE!$C43+(drdp!I43+drdp!R43)*SAGE!$D43)</f>
        <v>2.6866704600115262E-3</v>
      </c>
      <c r="G43" s="20">
        <f>Model!$W$32*((drdp!D43+drdp!M43)*SAGE!$B43+(drdp!G43+drdp!P43)*SAGE!$C43+(drdp!J43+drdp!S43)*SAGE!$D43)</f>
        <v>-4.8104362176117847E-2</v>
      </c>
      <c r="H43" s="18">
        <f>Model!$W$32*((drdp!B43)*SAGE!$B43+(drdp!E43)*SAGE!$C43+(drdp!H43)*SAGE!$D43)</f>
        <v>3.8468087890308721E-2</v>
      </c>
      <c r="I43" s="18">
        <f>Model!$W$32*((drdp!C43)*SAGE!$B43+(drdp!F43)*SAGE!$C43+(drdp!I43)*SAGE!$D43)</f>
        <v>1.3433352300057631E-3</v>
      </c>
      <c r="J43" s="18">
        <f>Model!$W$32*((drdp!D43)*SAGE!$B43+(drdp!G43)*SAGE!$C43+(drdp!J43)*SAGE!$D43)</f>
        <v>-2.4052181088058924E-2</v>
      </c>
      <c r="K43" s="21">
        <f>SUM(E$3:E42)+H43</f>
        <v>1.3947652930245811</v>
      </c>
      <c r="L43" s="21">
        <f>SUM(F$3:F42)+I43</f>
        <v>4.8706277292801352E-2</v>
      </c>
      <c r="M43" s="21">
        <f>SUM(G$3:G42)+J43</f>
        <v>-0.54553382278038975</v>
      </c>
      <c r="N43" s="21"/>
      <c r="O43" s="21"/>
      <c r="P43" s="21"/>
      <c r="Q43" s="19">
        <f t="shared" si="1"/>
        <v>1.9453702226259455</v>
      </c>
      <c r="R43" s="19">
        <f t="shared" si="1"/>
        <v>2.3723014477232567E-3</v>
      </c>
      <c r="S43" s="19">
        <f t="shared" si="1"/>
        <v>0.29760715179738567</v>
      </c>
      <c r="T43" s="19">
        <f t="shared" si="2"/>
        <v>6.7933825120430572E-2</v>
      </c>
      <c r="U43" s="19">
        <f t="shared" si="3"/>
        <v>-0.76089164218511018</v>
      </c>
      <c r="V43" s="19">
        <f t="shared" si="4"/>
        <v>-2.6570921644943613E-2</v>
      </c>
    </row>
    <row r="44" spans="1:22" s="36" customFormat="1" x14ac:dyDescent="0.25">
      <c r="A44" s="26">
        <f>Wellpath!E44</f>
        <v>4100</v>
      </c>
      <c r="B44" s="33">
        <v>0</v>
      </c>
      <c r="C44" s="22">
        <f>SIN(Wellpath!$L44)^0.25</f>
        <v>0.85320310434498636</v>
      </c>
      <c r="D44" s="33">
        <v>0</v>
      </c>
      <c r="E44" s="20">
        <f>Model!$W$32*((drdp!B44+drdp!K44)*SAGE!$B44+(drdp!E44+drdp!N44)*SAGE!$C44+(drdp!H44+drdp!Q44)*SAGE!$D44)</f>
        <v>7.6936175780617441E-2</v>
      </c>
      <c r="F44" s="20">
        <f>Model!$W$32*((drdp!C44+drdp!L44)*SAGE!$B44+(drdp!F44+drdp!O44)*SAGE!$C44+(drdp!I44+drdp!R44)*SAGE!$D44)</f>
        <v>2.6866704600115262E-3</v>
      </c>
      <c r="G44" s="20">
        <f>Model!$W$32*((drdp!D44+drdp!M44)*SAGE!$B44+(drdp!G44+drdp!P44)*SAGE!$C44+(drdp!J44+drdp!S44)*SAGE!$D44)</f>
        <v>-4.8104362176117847E-2</v>
      </c>
      <c r="H44" s="32">
        <f>Model!$W$32*((drdp!B44)*SAGE!$B44+(drdp!E44)*SAGE!$C44+(drdp!H44)*SAGE!$D44)</f>
        <v>3.8468087890308721E-2</v>
      </c>
      <c r="I44" s="32">
        <f>Model!$W$32*((drdp!C44)*SAGE!$B44+(drdp!F44)*SAGE!$C44+(drdp!I44)*SAGE!$D44)</f>
        <v>1.3433352300057631E-3</v>
      </c>
      <c r="J44" s="32">
        <f>Model!$W$32*((drdp!D44)*SAGE!$B44+(drdp!G44)*SAGE!$C44+(drdp!J44)*SAGE!$D44)</f>
        <v>-2.4052181088058924E-2</v>
      </c>
      <c r="K44" s="34">
        <f>SUM(E$3:E43)+H44</f>
        <v>1.4717014688051986</v>
      </c>
      <c r="L44" s="34">
        <f>SUM(F$3:F43)+I44</f>
        <v>5.1392947752812876E-2</v>
      </c>
      <c r="M44" s="34">
        <f>SUM(G$3:G43)+J44</f>
        <v>-0.59363818495650755</v>
      </c>
      <c r="N44" s="34"/>
      <c r="O44" s="34"/>
      <c r="P44" s="34"/>
      <c r="Q44" s="35">
        <f t="shared" si="1"/>
        <v>2.1659052132833789</v>
      </c>
      <c r="R44" s="35">
        <f t="shared" si="1"/>
        <v>2.6412350787233538E-3</v>
      </c>
      <c r="S44" s="35">
        <f t="shared" si="1"/>
        <v>0.35240629463845669</v>
      </c>
      <c r="T44" s="35">
        <f t="shared" si="2"/>
        <v>7.563507669404354E-2</v>
      </c>
      <c r="U44" s="35">
        <f t="shared" si="3"/>
        <v>-0.87365818873934431</v>
      </c>
      <c r="V44" s="35">
        <f t="shared" si="4"/>
        <v>-3.0508816223544458E-2</v>
      </c>
    </row>
    <row r="45" spans="1:22" x14ac:dyDescent="0.25">
      <c r="A45" s="26">
        <f>Wellpath!E45</f>
        <v>4200</v>
      </c>
      <c r="B45" s="22">
        <v>0</v>
      </c>
      <c r="C45" s="22">
        <f>SIN(Wellpath!$L45)^0.25</f>
        <v>0.85320310434498636</v>
      </c>
      <c r="D45" s="22">
        <v>0</v>
      </c>
      <c r="E45" s="20">
        <f>Model!$W$32*((drdp!B45+drdp!K45)*SAGE!$B45+(drdp!E45+drdp!N45)*SAGE!$C45+(drdp!H45+drdp!Q45)*SAGE!$D45)</f>
        <v>7.6936175780617441E-2</v>
      </c>
      <c r="F45" s="20">
        <f>Model!$W$32*((drdp!C45+drdp!L45)*SAGE!$B45+(drdp!F45+drdp!O45)*SAGE!$C45+(drdp!I45+drdp!R45)*SAGE!$D45)</f>
        <v>2.6866704600115262E-3</v>
      </c>
      <c r="G45" s="20">
        <f>Model!$W$32*((drdp!D45+drdp!M45)*SAGE!$B45+(drdp!G45+drdp!P45)*SAGE!$C45+(drdp!J45+drdp!S45)*SAGE!$D45)</f>
        <v>-4.8104362176117847E-2</v>
      </c>
      <c r="H45" s="18">
        <f>Model!$W$32*((drdp!B45)*SAGE!$B45+(drdp!E45)*SAGE!$C45+(drdp!H45)*SAGE!$D45)</f>
        <v>3.8468087890308721E-2</v>
      </c>
      <c r="I45" s="18">
        <f>Model!$W$32*((drdp!C45)*SAGE!$B45+(drdp!F45)*SAGE!$C45+(drdp!I45)*SAGE!$D45)</f>
        <v>1.3433352300057631E-3</v>
      </c>
      <c r="J45" s="18">
        <f>Model!$W$32*((drdp!D45)*SAGE!$B45+(drdp!G45)*SAGE!$C45+(drdp!J45)*SAGE!$D45)</f>
        <v>-2.4052181088058924E-2</v>
      </c>
      <c r="K45" s="21">
        <f>SUM(E$3:E44)+H45</f>
        <v>1.5486376445858161</v>
      </c>
      <c r="L45" s="21">
        <f>SUM(F$3:F44)+I45</f>
        <v>5.40796182128244E-2</v>
      </c>
      <c r="M45" s="21">
        <f>SUM(G$3:G44)+J45</f>
        <v>-0.64174254713262535</v>
      </c>
      <c r="N45" s="21"/>
      <c r="O45" s="21"/>
      <c r="P45" s="21"/>
      <c r="Q45" s="19">
        <f t="shared" si="1"/>
        <v>2.3982785542283045</v>
      </c>
      <c r="R45" s="19">
        <f t="shared" si="1"/>
        <v>2.9246051060448485E-3</v>
      </c>
      <c r="S45" s="19">
        <f t="shared" si="1"/>
        <v>0.41183349680026987</v>
      </c>
      <c r="T45" s="19">
        <f t="shared" si="2"/>
        <v>8.3749732569208576E-2</v>
      </c>
      <c r="U45" s="19">
        <f t="shared" si="3"/>
        <v>-0.99382666662197094</v>
      </c>
      <c r="V45" s="19">
        <f t="shared" si="4"/>
        <v>-3.4705191939857848E-2</v>
      </c>
    </row>
    <row r="46" spans="1:22" x14ac:dyDescent="0.25">
      <c r="A46" s="26">
        <f>Wellpath!E46</f>
        <v>4300</v>
      </c>
      <c r="B46" s="22">
        <v>0</v>
      </c>
      <c r="C46" s="22">
        <f>SIN(Wellpath!$L46)^0.25</f>
        <v>0.85320310434498636</v>
      </c>
      <c r="D46" s="22">
        <v>0</v>
      </c>
      <c r="E46" s="20">
        <f>Model!$W$32*((drdp!B46+drdp!K46)*SAGE!$B46+(drdp!E46+drdp!N46)*SAGE!$C46+(drdp!H46+drdp!Q46)*SAGE!$D46)</f>
        <v>7.6936175780617441E-2</v>
      </c>
      <c r="F46" s="20">
        <f>Model!$W$32*((drdp!C46+drdp!L46)*SAGE!$B46+(drdp!F46+drdp!O46)*SAGE!$C46+(drdp!I46+drdp!R46)*SAGE!$D46)</f>
        <v>2.6866704600115262E-3</v>
      </c>
      <c r="G46" s="20">
        <f>Model!$W$32*((drdp!D46+drdp!M46)*SAGE!$B46+(drdp!G46+drdp!P46)*SAGE!$C46+(drdp!J46+drdp!S46)*SAGE!$D46)</f>
        <v>-4.8104362176117847E-2</v>
      </c>
      <c r="H46" s="18">
        <f>Model!$W$32*((drdp!B46)*SAGE!$B46+(drdp!E46)*SAGE!$C46+(drdp!H46)*SAGE!$D46)</f>
        <v>3.8468087890308721E-2</v>
      </c>
      <c r="I46" s="18">
        <f>Model!$W$32*((drdp!C46)*SAGE!$B46+(drdp!F46)*SAGE!$C46+(drdp!I46)*SAGE!$D46)</f>
        <v>1.3433352300057631E-3</v>
      </c>
      <c r="J46" s="18">
        <f>Model!$W$32*((drdp!D46)*SAGE!$B46+(drdp!G46)*SAGE!$C46+(drdp!J46)*SAGE!$D46)</f>
        <v>-2.4052181088058924E-2</v>
      </c>
      <c r="K46" s="21">
        <f>SUM(E$3:E45)+H46</f>
        <v>1.6255738203664336</v>
      </c>
      <c r="L46" s="21">
        <f>SUM(F$3:F45)+I46</f>
        <v>5.6766288672835924E-2</v>
      </c>
      <c r="M46" s="21">
        <f>SUM(G$3:G45)+J46</f>
        <v>-0.68984690930874315</v>
      </c>
      <c r="N46" s="21"/>
      <c r="O46" s="21"/>
      <c r="P46" s="21"/>
      <c r="Q46" s="19">
        <f t="shared" si="1"/>
        <v>2.642490245460722</v>
      </c>
      <c r="R46" s="19">
        <f t="shared" si="1"/>
        <v>3.22241152968774E-3</v>
      </c>
      <c r="S46" s="19">
        <f t="shared" si="1"/>
        <v>0.47588875828282529</v>
      </c>
      <c r="T46" s="19">
        <f t="shared" si="2"/>
        <v>9.2277792745925694E-2</v>
      </c>
      <c r="U46" s="19">
        <f t="shared" si="3"/>
        <v>-1.1213970758329903</v>
      </c>
      <c r="V46" s="19">
        <f t="shared" si="4"/>
        <v>-3.9160048793883774E-2</v>
      </c>
    </row>
    <row r="47" spans="1:22" x14ac:dyDescent="0.25">
      <c r="A47" s="26">
        <f>Wellpath!E47</f>
        <v>4400</v>
      </c>
      <c r="B47" s="22">
        <v>0</v>
      </c>
      <c r="C47" s="22">
        <f>SIN(Wellpath!$L47)^0.25</f>
        <v>0.85320310434498636</v>
      </c>
      <c r="D47" s="22">
        <v>0</v>
      </c>
      <c r="E47" s="20">
        <f>Model!$W$32*((drdp!B47+drdp!K47)*SAGE!$B47+(drdp!E47+drdp!N47)*SAGE!$C47+(drdp!H47+drdp!Q47)*SAGE!$D47)</f>
        <v>7.6936175780617441E-2</v>
      </c>
      <c r="F47" s="20">
        <f>Model!$W$32*((drdp!C47+drdp!L47)*SAGE!$B47+(drdp!F47+drdp!O47)*SAGE!$C47+(drdp!I47+drdp!R47)*SAGE!$D47)</f>
        <v>2.6866704600115262E-3</v>
      </c>
      <c r="G47" s="20">
        <f>Model!$W$32*((drdp!D47+drdp!M47)*SAGE!$B47+(drdp!G47+drdp!P47)*SAGE!$C47+(drdp!J47+drdp!S47)*SAGE!$D47)</f>
        <v>-4.8104362176117847E-2</v>
      </c>
      <c r="H47" s="18">
        <f>Model!$W$32*((drdp!B47)*SAGE!$B47+(drdp!E47)*SAGE!$C47+(drdp!H47)*SAGE!$D47)</f>
        <v>3.8468087890308721E-2</v>
      </c>
      <c r="I47" s="18">
        <f>Model!$W$32*((drdp!C47)*SAGE!$B47+(drdp!F47)*SAGE!$C47+(drdp!I47)*SAGE!$D47)</f>
        <v>1.3433352300057631E-3</v>
      </c>
      <c r="J47" s="18">
        <f>Model!$W$32*((drdp!D47)*SAGE!$B47+(drdp!G47)*SAGE!$C47+(drdp!J47)*SAGE!$D47)</f>
        <v>-2.4052181088058924E-2</v>
      </c>
      <c r="K47" s="21">
        <f>SUM(E$3:E46)+H47</f>
        <v>1.7025099961470511</v>
      </c>
      <c r="L47" s="21">
        <f>SUM(F$3:F46)+I47</f>
        <v>5.9452959132847448E-2</v>
      </c>
      <c r="M47" s="21">
        <f>SUM(G$3:G46)+J47</f>
        <v>-0.73795127148486095</v>
      </c>
      <c r="N47" s="21"/>
      <c r="O47" s="21"/>
      <c r="P47" s="21"/>
      <c r="Q47" s="19">
        <f t="shared" si="1"/>
        <v>2.8985402869806318</v>
      </c>
      <c r="R47" s="19">
        <f t="shared" si="1"/>
        <v>3.5346543496520286E-3</v>
      </c>
      <c r="S47" s="19">
        <f t="shared" si="1"/>
        <v>0.54457207908612293</v>
      </c>
      <c r="T47" s="19">
        <f t="shared" si="2"/>
        <v>0.10121925722419489</v>
      </c>
      <c r="U47" s="19">
        <f t="shared" si="3"/>
        <v>-1.2563694163724022</v>
      </c>
      <c r="V47" s="19">
        <f t="shared" si="4"/>
        <v>-4.3873386785622248E-2</v>
      </c>
    </row>
    <row r="48" spans="1:22" x14ac:dyDescent="0.25">
      <c r="A48" s="26">
        <f>Wellpath!E48</f>
        <v>4500</v>
      </c>
      <c r="B48" s="22">
        <v>0</v>
      </c>
      <c r="C48" s="22">
        <f>SIN(Wellpath!$L48)^0.25</f>
        <v>0.85320310434498636</v>
      </c>
      <c r="D48" s="22">
        <v>0</v>
      </c>
      <c r="E48" s="20">
        <f>Model!$W$32*((drdp!B48+drdp!K48)*SAGE!$B48+(drdp!E48+drdp!N48)*SAGE!$C48+(drdp!H48+drdp!Q48)*SAGE!$D48)</f>
        <v>7.6936175780617441E-2</v>
      </c>
      <c r="F48" s="20">
        <f>Model!$W$32*((drdp!C48+drdp!L48)*SAGE!$B48+(drdp!F48+drdp!O48)*SAGE!$C48+(drdp!I48+drdp!R48)*SAGE!$D48)</f>
        <v>2.6866704600115262E-3</v>
      </c>
      <c r="G48" s="20">
        <f>Model!$W$32*((drdp!D48+drdp!M48)*SAGE!$B48+(drdp!G48+drdp!P48)*SAGE!$C48+(drdp!J48+drdp!S48)*SAGE!$D48)</f>
        <v>-4.8104362176117847E-2</v>
      </c>
      <c r="H48" s="18">
        <f>Model!$W$32*((drdp!B48)*SAGE!$B48+(drdp!E48)*SAGE!$C48+(drdp!H48)*SAGE!$D48)</f>
        <v>3.8468087890308721E-2</v>
      </c>
      <c r="I48" s="18">
        <f>Model!$W$32*((drdp!C48)*SAGE!$B48+(drdp!F48)*SAGE!$C48+(drdp!I48)*SAGE!$D48)</f>
        <v>1.3433352300057631E-3</v>
      </c>
      <c r="J48" s="18">
        <f>Model!$W$32*((drdp!D48)*SAGE!$B48+(drdp!G48)*SAGE!$C48+(drdp!J48)*SAGE!$D48)</f>
        <v>-2.4052181088058924E-2</v>
      </c>
      <c r="K48" s="21">
        <f>SUM(E$3:E47)+H48</f>
        <v>1.7794461719276686</v>
      </c>
      <c r="L48" s="21">
        <f>SUM(F$3:F47)+I48</f>
        <v>6.2139629592858972E-2</v>
      </c>
      <c r="M48" s="21">
        <f>SUM(G$3:G47)+J48</f>
        <v>-0.78605563366097875</v>
      </c>
      <c r="N48" s="21"/>
      <c r="O48" s="21"/>
      <c r="P48" s="21"/>
      <c r="Q48" s="19">
        <f t="shared" si="1"/>
        <v>3.166428678788034</v>
      </c>
      <c r="R48" s="19">
        <f t="shared" si="1"/>
        <v>3.8613335659377144E-3</v>
      </c>
      <c r="S48" s="19">
        <f t="shared" si="1"/>
        <v>0.61788345921016286</v>
      </c>
      <c r="T48" s="19">
        <f t="shared" si="2"/>
        <v>0.11057412600401617</v>
      </c>
      <c r="U48" s="19">
        <f t="shared" si="3"/>
        <v>-1.3987436882402065</v>
      </c>
      <c r="V48" s="19">
        <f t="shared" si="4"/>
        <v>-4.8845205915073263E-2</v>
      </c>
    </row>
    <row r="49" spans="1:22" x14ac:dyDescent="0.25">
      <c r="A49" s="26">
        <f>Wellpath!E49</f>
        <v>4600</v>
      </c>
      <c r="B49" s="22">
        <v>0</v>
      </c>
      <c r="C49" s="22">
        <f>SIN(Wellpath!$L49)^0.25</f>
        <v>0.85320310434498636</v>
      </c>
      <c r="D49" s="22">
        <v>0</v>
      </c>
      <c r="E49" s="20">
        <f>Model!$W$32*((drdp!B49+drdp!K49)*SAGE!$B49+(drdp!E49+drdp!N49)*SAGE!$C49+(drdp!H49+drdp!Q49)*SAGE!$D49)</f>
        <v>7.6936175780617441E-2</v>
      </c>
      <c r="F49" s="20">
        <f>Model!$W$32*((drdp!C49+drdp!L49)*SAGE!$B49+(drdp!F49+drdp!O49)*SAGE!$C49+(drdp!I49+drdp!R49)*SAGE!$D49)</f>
        <v>2.6866704600115262E-3</v>
      </c>
      <c r="G49" s="20">
        <f>Model!$W$32*((drdp!D49+drdp!M49)*SAGE!$B49+(drdp!G49+drdp!P49)*SAGE!$C49+(drdp!J49+drdp!S49)*SAGE!$D49)</f>
        <v>-4.8104362176117847E-2</v>
      </c>
      <c r="H49" s="18">
        <f>Model!$W$32*((drdp!B49)*SAGE!$B49+(drdp!E49)*SAGE!$C49+(drdp!H49)*SAGE!$D49)</f>
        <v>3.8468087890308721E-2</v>
      </c>
      <c r="I49" s="18">
        <f>Model!$W$32*((drdp!C49)*SAGE!$B49+(drdp!F49)*SAGE!$C49+(drdp!I49)*SAGE!$D49)</f>
        <v>1.3433352300057631E-3</v>
      </c>
      <c r="J49" s="18">
        <f>Model!$W$32*((drdp!D49)*SAGE!$B49+(drdp!G49)*SAGE!$C49+(drdp!J49)*SAGE!$D49)</f>
        <v>-2.4052181088058924E-2</v>
      </c>
      <c r="K49" s="21">
        <f>SUM(E$3:E48)+H49</f>
        <v>1.8563823477082861</v>
      </c>
      <c r="L49" s="21">
        <f>SUM(F$3:F48)+I49</f>
        <v>6.4826300052870503E-2</v>
      </c>
      <c r="M49" s="21">
        <f>SUM(G$3:G48)+J49</f>
        <v>-0.83415999583709655</v>
      </c>
      <c r="N49" s="21"/>
      <c r="O49" s="21"/>
      <c r="P49" s="21"/>
      <c r="Q49" s="19">
        <f t="shared" si="1"/>
        <v>3.4461554208829281</v>
      </c>
      <c r="R49" s="19">
        <f t="shared" si="1"/>
        <v>4.2024491785447983E-3</v>
      </c>
      <c r="S49" s="19">
        <f t="shared" si="1"/>
        <v>0.69582289865494495</v>
      </c>
      <c r="T49" s="19">
        <f t="shared" si="2"/>
        <v>0.12034239908538953</v>
      </c>
      <c r="U49" s="19">
        <f t="shared" si="3"/>
        <v>-1.5485198914364036</v>
      </c>
      <c r="V49" s="19">
        <f t="shared" si="4"/>
        <v>-5.4075506182236832E-2</v>
      </c>
    </row>
    <row r="50" spans="1:22" x14ac:dyDescent="0.25">
      <c r="A50" s="26">
        <f>Wellpath!E50</f>
        <v>4700</v>
      </c>
      <c r="B50" s="22">
        <v>0</v>
      </c>
      <c r="C50" s="22">
        <f>SIN(Wellpath!$L50)^0.25</f>
        <v>0.85320310434498636</v>
      </c>
      <c r="D50" s="22">
        <v>0</v>
      </c>
      <c r="E50" s="20">
        <f>Model!$W$32*((drdp!B50+drdp!K50)*SAGE!$B50+(drdp!E50+drdp!N50)*SAGE!$C50+(drdp!H50+drdp!Q50)*SAGE!$D50)</f>
        <v>7.6936175780617164E-2</v>
      </c>
      <c r="F50" s="20">
        <f>Model!$W$32*((drdp!C50+drdp!L50)*SAGE!$B50+(drdp!F50+drdp!O50)*SAGE!$C50+(drdp!I50+drdp!R50)*SAGE!$D50)</f>
        <v>2.6866704600115162E-3</v>
      </c>
      <c r="G50" s="20">
        <f>Model!$W$32*((drdp!D50+drdp!M50)*SAGE!$B50+(drdp!G50+drdp!P50)*SAGE!$C50+(drdp!J50+drdp!S50)*SAGE!$D50)</f>
        <v>-4.8104362176117667E-2</v>
      </c>
      <c r="H50" s="18">
        <f>Model!$W$32*((drdp!B50)*SAGE!$B50+(drdp!E50)*SAGE!$C50+(drdp!H50)*SAGE!$D50)</f>
        <v>3.8468087890308721E-2</v>
      </c>
      <c r="I50" s="18">
        <f>Model!$W$32*((drdp!C50)*SAGE!$B50+(drdp!F50)*SAGE!$C50+(drdp!I50)*SAGE!$D50)</f>
        <v>1.3433352300057631E-3</v>
      </c>
      <c r="J50" s="18">
        <f>Model!$W$32*((drdp!D50)*SAGE!$B50+(drdp!G50)*SAGE!$C50+(drdp!J50)*SAGE!$D50)</f>
        <v>-2.4052181088058924E-2</v>
      </c>
      <c r="K50" s="21">
        <f>SUM(E$3:E49)+H50</f>
        <v>1.9333185234889037</v>
      </c>
      <c r="L50" s="21">
        <f>SUM(F$3:F49)+I50</f>
        <v>6.7512970512882034E-2</v>
      </c>
      <c r="M50" s="21">
        <f>SUM(G$3:G49)+J50</f>
        <v>-0.88226435801321434</v>
      </c>
      <c r="N50" s="21"/>
      <c r="O50" s="21"/>
      <c r="P50" s="21"/>
      <c r="Q50" s="19">
        <f t="shared" si="1"/>
        <v>3.7377205132653146</v>
      </c>
      <c r="R50" s="19">
        <f t="shared" si="1"/>
        <v>4.558001187473279E-3</v>
      </c>
      <c r="S50" s="19">
        <f t="shared" si="1"/>
        <v>0.77839039742046923</v>
      </c>
      <c r="T50" s="19">
        <f t="shared" si="2"/>
        <v>0.13052407646831499</v>
      </c>
      <c r="U50" s="19">
        <f t="shared" si="3"/>
        <v>-1.7056980259609931</v>
      </c>
      <c r="V50" s="19">
        <f t="shared" si="4"/>
        <v>-5.9564287587112935E-2</v>
      </c>
    </row>
    <row r="51" spans="1:22" x14ac:dyDescent="0.25">
      <c r="A51" s="26">
        <f>Wellpath!E51</f>
        <v>4800</v>
      </c>
      <c r="B51" s="22">
        <v>0</v>
      </c>
      <c r="C51" s="22">
        <f>SIN(Wellpath!$L51)^0.25</f>
        <v>0.85320310434498636</v>
      </c>
      <c r="D51" s="22">
        <v>0</v>
      </c>
      <c r="E51" s="20">
        <f>Model!$W$32*((drdp!B51+drdp!K51)*SAGE!$B51+(drdp!E51+drdp!N51)*SAGE!$C51+(drdp!H51+drdp!Q51)*SAGE!$D51)</f>
        <v>7.6936175780617164E-2</v>
      </c>
      <c r="F51" s="20">
        <f>Model!$W$32*((drdp!C51+drdp!L51)*SAGE!$B51+(drdp!F51+drdp!O51)*SAGE!$C51+(drdp!I51+drdp!R51)*SAGE!$D51)</f>
        <v>2.6866704600115162E-3</v>
      </c>
      <c r="G51" s="20">
        <f>Model!$W$32*((drdp!D51+drdp!M51)*SAGE!$B51+(drdp!G51+drdp!P51)*SAGE!$C51+(drdp!J51+drdp!S51)*SAGE!$D51)</f>
        <v>-4.8104362176117667E-2</v>
      </c>
      <c r="H51" s="18">
        <f>Model!$W$32*((drdp!B51)*SAGE!$B51+(drdp!E51)*SAGE!$C51+(drdp!H51)*SAGE!$D51)</f>
        <v>3.8468087890308436E-2</v>
      </c>
      <c r="I51" s="18">
        <f>Model!$W$32*((drdp!C51)*SAGE!$B51+(drdp!F51)*SAGE!$C51+(drdp!I51)*SAGE!$D51)</f>
        <v>1.3433352300057531E-3</v>
      </c>
      <c r="J51" s="18">
        <f>Model!$W$32*((drdp!D51)*SAGE!$B51+(drdp!G51)*SAGE!$C51+(drdp!J51)*SAGE!$D51)</f>
        <v>-2.4052181088058743E-2</v>
      </c>
      <c r="K51" s="21">
        <f>SUM(E$3:E50)+H51</f>
        <v>2.0102546992695203</v>
      </c>
      <c r="L51" s="21">
        <f>SUM(F$3:F50)+I51</f>
        <v>7.0199640972893537E-2</v>
      </c>
      <c r="M51" s="21">
        <f>SUM(G$3:G50)+J51</f>
        <v>-0.93036872018933181</v>
      </c>
      <c r="N51" s="21"/>
      <c r="O51" s="21"/>
      <c r="P51" s="21"/>
      <c r="Q51" s="19">
        <f t="shared" si="1"/>
        <v>4.0411239559351895</v>
      </c>
      <c r="R51" s="19">
        <f t="shared" si="1"/>
        <v>4.9279895927231534E-3</v>
      </c>
      <c r="S51" s="19">
        <f t="shared" si="1"/>
        <v>0.86558595550673523</v>
      </c>
      <c r="T51" s="19">
        <f t="shared" si="2"/>
        <v>0.14111915815279238</v>
      </c>
      <c r="U51" s="19">
        <f t="shared" si="3"/>
        <v>-1.8702780918139736</v>
      </c>
      <c r="V51" s="19">
        <f t="shared" si="4"/>
        <v>-6.5311550129701537E-2</v>
      </c>
    </row>
    <row r="52" spans="1:22" x14ac:dyDescent="0.25">
      <c r="A52" s="26">
        <f>Wellpath!E52</f>
        <v>4900</v>
      </c>
      <c r="B52" s="22">
        <v>0</v>
      </c>
      <c r="C52" s="22">
        <f>SIN(Wellpath!$L52)^0.25</f>
        <v>0.85320310434498636</v>
      </c>
      <c r="D52" s="22">
        <v>0</v>
      </c>
      <c r="E52" s="20">
        <f>Model!$W$32*((drdp!B52+drdp!K52)*SAGE!$B52+(drdp!E52+drdp!N52)*SAGE!$C52+(drdp!H52+drdp!Q52)*SAGE!$D52)</f>
        <v>7.6936175780617441E-2</v>
      </c>
      <c r="F52" s="20">
        <f>Model!$W$32*((drdp!C52+drdp!L52)*SAGE!$B52+(drdp!F52+drdp!O52)*SAGE!$C52+(drdp!I52+drdp!R52)*SAGE!$D52)</f>
        <v>2.6866704600115262E-3</v>
      </c>
      <c r="G52" s="20">
        <f>Model!$W$32*((drdp!D52+drdp!M52)*SAGE!$B52+(drdp!G52+drdp!P52)*SAGE!$C52+(drdp!J52+drdp!S52)*SAGE!$D52)</f>
        <v>-4.8104362176117847E-2</v>
      </c>
      <c r="H52" s="18">
        <f>Model!$W$32*((drdp!B52)*SAGE!$B52+(drdp!E52)*SAGE!$C52+(drdp!H52)*SAGE!$D52)</f>
        <v>3.8468087890308721E-2</v>
      </c>
      <c r="I52" s="18">
        <f>Model!$W$32*((drdp!C52)*SAGE!$B52+(drdp!F52)*SAGE!$C52+(drdp!I52)*SAGE!$D52)</f>
        <v>1.3433352300057631E-3</v>
      </c>
      <c r="J52" s="18">
        <f>Model!$W$32*((drdp!D52)*SAGE!$B52+(drdp!G52)*SAGE!$C52+(drdp!J52)*SAGE!$D52)</f>
        <v>-2.4052181088058924E-2</v>
      </c>
      <c r="K52" s="21">
        <f>SUM(E$3:E51)+H52</f>
        <v>2.0871908750501378</v>
      </c>
      <c r="L52" s="21">
        <f>SUM(F$3:F51)+I52</f>
        <v>7.2886311432905068E-2</v>
      </c>
      <c r="M52" s="21">
        <f>SUM(G$3:G51)+J52</f>
        <v>-0.97847308236544972</v>
      </c>
      <c r="N52" s="21"/>
      <c r="O52" s="21"/>
      <c r="P52" s="21"/>
      <c r="Q52" s="19">
        <f t="shared" si="1"/>
        <v>4.3563657488925598</v>
      </c>
      <c r="R52" s="19">
        <f t="shared" si="1"/>
        <v>5.3124143942944284E-3</v>
      </c>
      <c r="S52" s="19">
        <f t="shared" si="1"/>
        <v>0.95740957291374418</v>
      </c>
      <c r="T52" s="19">
        <f t="shared" si="2"/>
        <v>0.15212764413882199</v>
      </c>
      <c r="U52" s="19">
        <f t="shared" si="3"/>
        <v>-2.0422600889953486</v>
      </c>
      <c r="V52" s="19">
        <f t="shared" si="4"/>
        <v>-7.1317293810002735E-2</v>
      </c>
    </row>
    <row r="53" spans="1:22" x14ac:dyDescent="0.25">
      <c r="A53" s="26">
        <f>Wellpath!E53</f>
        <v>5000</v>
      </c>
      <c r="B53" s="22">
        <v>0</v>
      </c>
      <c r="C53" s="22">
        <f>SIN(Wellpath!$L53)^0.25</f>
        <v>0.85320310434498636</v>
      </c>
      <c r="D53" s="22">
        <v>0</v>
      </c>
      <c r="E53" s="20">
        <f>Model!$W$32*((drdp!B53+drdp!K53)*SAGE!$B53+(drdp!E53+drdp!N53)*SAGE!$C53+(drdp!H53+drdp!Q53)*SAGE!$D53)</f>
        <v>7.6936175780617441E-2</v>
      </c>
      <c r="F53" s="20">
        <f>Model!$W$32*((drdp!C53+drdp!L53)*SAGE!$B53+(drdp!F53+drdp!O53)*SAGE!$C53+(drdp!I53+drdp!R53)*SAGE!$D53)</f>
        <v>2.6866704600115262E-3</v>
      </c>
      <c r="G53" s="20">
        <f>Model!$W$32*((drdp!D53+drdp!M53)*SAGE!$B53+(drdp!G53+drdp!P53)*SAGE!$C53+(drdp!J53+drdp!S53)*SAGE!$D53)</f>
        <v>-4.8104362176117847E-2</v>
      </c>
      <c r="H53" s="18">
        <f>Model!$W$32*((drdp!B53)*SAGE!$B53+(drdp!E53)*SAGE!$C53+(drdp!H53)*SAGE!$D53)</f>
        <v>3.8468087890308721E-2</v>
      </c>
      <c r="I53" s="18">
        <f>Model!$W$32*((drdp!C53)*SAGE!$B53+(drdp!F53)*SAGE!$C53+(drdp!I53)*SAGE!$D53)</f>
        <v>1.3433352300057631E-3</v>
      </c>
      <c r="J53" s="18">
        <f>Model!$W$32*((drdp!D53)*SAGE!$B53+(drdp!G53)*SAGE!$C53+(drdp!J53)*SAGE!$D53)</f>
        <v>-2.4052181088058924E-2</v>
      </c>
      <c r="K53" s="21">
        <f>SUM(E$3:E52)+H53</f>
        <v>2.1641270508307553</v>
      </c>
      <c r="L53" s="21">
        <f>SUM(F$3:F52)+I53</f>
        <v>7.5572981892916599E-2</v>
      </c>
      <c r="M53" s="21">
        <f>SUM(G$3:G52)+J53</f>
        <v>-1.0265774445415676</v>
      </c>
      <c r="N53" s="21"/>
      <c r="O53" s="21"/>
      <c r="P53" s="21"/>
      <c r="Q53" s="19">
        <f t="shared" si="1"/>
        <v>4.6834458921374225</v>
      </c>
      <c r="R53" s="19">
        <f t="shared" si="1"/>
        <v>5.7112755921870997E-3</v>
      </c>
      <c r="S53" s="19">
        <f t="shared" si="1"/>
        <v>1.0538612496414954</v>
      </c>
      <c r="T53" s="19">
        <f t="shared" si="2"/>
        <v>0.16354953442640366</v>
      </c>
      <c r="U53" s="19">
        <f t="shared" si="3"/>
        <v>-2.221644017505116</v>
      </c>
      <c r="V53" s="19">
        <f t="shared" si="4"/>
        <v>-7.7581518628016488E-2</v>
      </c>
    </row>
    <row r="54" spans="1:22" x14ac:dyDescent="0.25">
      <c r="A54" s="26">
        <f>Wellpath!E54</f>
        <v>5100</v>
      </c>
      <c r="B54" s="22">
        <v>0</v>
      </c>
      <c r="C54" s="22">
        <f>SIN(Wellpath!$L54)^0.25</f>
        <v>0.84995803976155093</v>
      </c>
      <c r="D54" s="22">
        <v>0</v>
      </c>
      <c r="E54" s="20">
        <f>Model!$W$32*((drdp!B54+drdp!K54)*SAGE!$B54+(drdp!E54+drdp!N54)*SAGE!$C54+(drdp!H54+drdp!Q54)*SAGE!$D54)</f>
        <v>7.645910905415132E-2</v>
      </c>
      <c r="F54" s="20">
        <f>Model!$W$32*((drdp!C54+drdp!L54)*SAGE!$B54+(drdp!F54+drdp!O54)*SAGE!$C54+(drdp!I54+drdp!R54)*SAGE!$D54)</f>
        <v>1.0215405796707891E-2</v>
      </c>
      <c r="G54" s="20">
        <f>Model!$W$32*((drdp!D54+drdp!M54)*SAGE!$B54+(drdp!G54+drdp!P54)*SAGE!$C54+(drdp!J54+drdp!S54)*SAGE!$D54)</f>
        <v>-4.7196496059686531E-2</v>
      </c>
      <c r="H54" s="18">
        <f>Model!$W$32*((drdp!B54)*SAGE!$B54+(drdp!E54)*SAGE!$C54+(drdp!H54)*SAGE!$D54)</f>
        <v>3.822955452707566E-2</v>
      </c>
      <c r="I54" s="18">
        <f>Model!$W$32*((drdp!C54)*SAGE!$B54+(drdp!F54)*SAGE!$C54+(drdp!I54)*SAGE!$D54)</f>
        <v>5.1077028983539455E-3</v>
      </c>
      <c r="J54" s="18">
        <f>Model!$W$32*((drdp!D54)*SAGE!$B54+(drdp!G54)*SAGE!$C54+(drdp!J54)*SAGE!$D54)</f>
        <v>-2.3598248029843265E-2</v>
      </c>
      <c r="K54" s="21">
        <f>SUM(E$3:E53)+H54</f>
        <v>2.2408246932481397</v>
      </c>
      <c r="L54" s="21">
        <f>SUM(F$3:F53)+I54</f>
        <v>8.2024020021276317E-2</v>
      </c>
      <c r="M54" s="21">
        <f>SUM(G$3:G53)+J54</f>
        <v>-1.0742278736594699</v>
      </c>
      <c r="N54" s="21"/>
      <c r="O54" s="21"/>
      <c r="P54" s="21"/>
      <c r="Q54" s="19">
        <f t="shared" si="1"/>
        <v>5.0212953058706198</v>
      </c>
      <c r="R54" s="19">
        <f t="shared" si="1"/>
        <v>6.7279398604507381E-3</v>
      </c>
      <c r="S54" s="19">
        <f t="shared" si="1"/>
        <v>1.153965524546946</v>
      </c>
      <c r="T54" s="19">
        <f t="shared" si="2"/>
        <v>0.18380144950315577</v>
      </c>
      <c r="U54" s="19">
        <f t="shared" si="3"/>
        <v>-2.407156345471583</v>
      </c>
      <c r="V54" s="19">
        <f t="shared" si="4"/>
        <v>-8.8112488616457443E-2</v>
      </c>
    </row>
    <row r="55" spans="1:22" x14ac:dyDescent="0.25">
      <c r="A55" s="26">
        <f>Wellpath!E55</f>
        <v>5200</v>
      </c>
      <c r="B55" s="22">
        <v>0</v>
      </c>
      <c r="C55" s="22">
        <f>SIN(Wellpath!$L55)^0.25</f>
        <v>0.84819200912076731</v>
      </c>
      <c r="D55" s="22">
        <v>0</v>
      </c>
      <c r="E55" s="20">
        <f>Model!$W$32*((drdp!B55+drdp!K55)*SAGE!$B55+(drdp!E55+drdp!N55)*SAGE!$C55+(drdp!H55+drdp!Q55)*SAGE!$D55)</f>
        <v>7.5125979860696787E-2</v>
      </c>
      <c r="F55" s="20">
        <f>Model!$W$32*((drdp!C55+drdp!L55)*SAGE!$B55+(drdp!F55+drdp!O55)*SAGE!$C55+(drdp!I55+drdp!R55)*SAGE!$D55)</f>
        <v>1.7842117637258553E-2</v>
      </c>
      <c r="G55" s="20">
        <f>Model!$W$32*((drdp!D55+drdp!M55)*SAGE!$B55+(drdp!G55+drdp!P55)*SAGE!$C55+(drdp!J55+drdp!S55)*SAGE!$D55)</f>
        <v>-4.6708208376927858E-2</v>
      </c>
      <c r="H55" s="18">
        <f>Model!$W$32*((drdp!B55)*SAGE!$B55+(drdp!E55)*SAGE!$C55+(drdp!H55)*SAGE!$D55)</f>
        <v>3.7562989930348394E-2</v>
      </c>
      <c r="I55" s="18">
        <f>Model!$W$32*((drdp!C55)*SAGE!$B55+(drdp!F55)*SAGE!$C55+(drdp!I55)*SAGE!$D55)</f>
        <v>8.9210588186292763E-3</v>
      </c>
      <c r="J55" s="18">
        <f>Model!$W$32*((drdp!D55)*SAGE!$B55+(drdp!G55)*SAGE!$C55+(drdp!J55)*SAGE!$D55)</f>
        <v>-2.3354104188463929E-2</v>
      </c>
      <c r="K55" s="21">
        <f>SUM(E$3:E54)+H55</f>
        <v>2.3166172377055636</v>
      </c>
      <c r="L55" s="21">
        <f>SUM(F$3:F54)+I55</f>
        <v>9.6052781738259527E-2</v>
      </c>
      <c r="M55" s="21">
        <f>SUM(G$3:G54)+J55</f>
        <v>-1.121180225877777</v>
      </c>
      <c r="N55" s="21"/>
      <c r="O55" s="21"/>
      <c r="P55" s="21"/>
      <c r="Q55" s="19">
        <f t="shared" si="1"/>
        <v>5.3667154260345562</v>
      </c>
      <c r="R55" s="19">
        <f t="shared" si="1"/>
        <v>9.2261368796577228E-3</v>
      </c>
      <c r="S55" s="19">
        <f t="shared" si="1"/>
        <v>1.2570450988993431</v>
      </c>
      <c r="T55" s="19">
        <f t="shared" si="2"/>
        <v>0.2225175299044222</v>
      </c>
      <c r="U55" s="19">
        <f t="shared" si="3"/>
        <v>-2.5973454378430758</v>
      </c>
      <c r="V55" s="19">
        <f t="shared" si="4"/>
        <v>-0.10769247952549063</v>
      </c>
    </row>
    <row r="56" spans="1:22" x14ac:dyDescent="0.25">
      <c r="A56" s="26">
        <f>Wellpath!E56</f>
        <v>5300</v>
      </c>
      <c r="B56" s="22">
        <v>0</v>
      </c>
      <c r="C56" s="22">
        <f>SIN(Wellpath!$L56)^0.25</f>
        <v>0.84794712348298951</v>
      </c>
      <c r="D56" s="22">
        <v>0</v>
      </c>
      <c r="E56" s="20">
        <f>Model!$W$32*((drdp!B56+drdp!K56)*SAGE!$B56+(drdp!E56+drdp!N56)*SAGE!$C56+(drdp!H56+drdp!Q56)*SAGE!$D56)</f>
        <v>7.2948046866221736E-2</v>
      </c>
      <c r="F56" s="20">
        <f>Model!$W$32*((drdp!C56+drdp!L56)*SAGE!$B56+(drdp!F56+drdp!O56)*SAGE!$C56+(drdp!I56+drdp!R56)*SAGE!$D56)</f>
        <v>2.5346108241141842E-2</v>
      </c>
      <c r="G56" s="20">
        <f>Model!$W$32*((drdp!D56+drdp!M56)*SAGE!$B56+(drdp!G56+drdp!P56)*SAGE!$C56+(drdp!J56+drdp!S56)*SAGE!$D56)</f>
        <v>-4.6640820530528933E-2</v>
      </c>
      <c r="H56" s="18">
        <f>Model!$W$32*((drdp!B56)*SAGE!$B56+(drdp!E56)*SAGE!$C56+(drdp!H56)*SAGE!$D56)</f>
        <v>3.6474023433110868E-2</v>
      </c>
      <c r="I56" s="18">
        <f>Model!$W$32*((drdp!C56)*SAGE!$B56+(drdp!F56)*SAGE!$C56+(drdp!I56)*SAGE!$D56)</f>
        <v>1.2673054120570921E-2</v>
      </c>
      <c r="J56" s="18">
        <f>Model!$W$32*((drdp!D56)*SAGE!$B56+(drdp!G56)*SAGE!$C56+(drdp!J56)*SAGE!$D56)</f>
        <v>-2.3320410265264466E-2</v>
      </c>
      <c r="K56" s="21">
        <f>SUM(E$3:E55)+H56</f>
        <v>2.390654251069023</v>
      </c>
      <c r="L56" s="21">
        <f>SUM(F$3:F55)+I56</f>
        <v>0.11764689467745973</v>
      </c>
      <c r="M56" s="21">
        <f>SUM(G$3:G55)+J56</f>
        <v>-1.1678547403315054</v>
      </c>
      <c r="N56" s="21"/>
      <c r="O56" s="21"/>
      <c r="P56" s="21"/>
      <c r="Q56" s="19">
        <f t="shared" si="1"/>
        <v>5.7152277481543914</v>
      </c>
      <c r="R56" s="19">
        <f t="shared" si="1"/>
        <v>1.3840791827249302E-2</v>
      </c>
      <c r="S56" s="19">
        <f t="shared" si="1"/>
        <v>1.3638846945147678</v>
      </c>
      <c r="T56" s="19">
        <f t="shared" si="2"/>
        <v>0.28125304888573871</v>
      </c>
      <c r="U56" s="19">
        <f t="shared" si="3"/>
        <v>-2.7919368996046234</v>
      </c>
      <c r="V56" s="19">
        <f t="shared" si="4"/>
        <v>-0.13739448363435269</v>
      </c>
    </row>
    <row r="57" spans="1:22" x14ac:dyDescent="0.25">
      <c r="A57" s="26">
        <f>Wellpath!E57</f>
        <v>5400</v>
      </c>
      <c r="B57" s="22">
        <v>0</v>
      </c>
      <c r="C57" s="22">
        <f>SIN(Wellpath!$L57)^0.25</f>
        <v>0.84935092148736935</v>
      </c>
      <c r="D57" s="22">
        <v>0</v>
      </c>
      <c r="E57" s="20">
        <f>Model!$W$32*((drdp!B57+drdp!K57)*SAGE!$B57+(drdp!E57+drdp!N57)*SAGE!$C57+(drdp!H57+drdp!Q57)*SAGE!$D57)</f>
        <v>6.9975582408200065E-2</v>
      </c>
      <c r="F57" s="20">
        <f>Model!$W$32*((drdp!C57+drdp!L57)*SAGE!$B57+(drdp!F57+drdp!O57)*SAGE!$C57+(drdp!I57+drdp!R57)*SAGE!$D57)</f>
        <v>3.2526128397991599E-2</v>
      </c>
      <c r="G57" s="20">
        <f>Model!$W$32*((drdp!D57+drdp!M57)*SAGE!$B57+(drdp!G57+drdp!P57)*SAGE!$C57+(drdp!J57+drdp!S57)*SAGE!$D57)</f>
        <v>-4.7028176279867315E-2</v>
      </c>
      <c r="H57" s="18">
        <f>Model!$W$32*((drdp!B57)*SAGE!$B57+(drdp!E57)*SAGE!$C57+(drdp!H57)*SAGE!$D57)</f>
        <v>3.4987791204100033E-2</v>
      </c>
      <c r="I57" s="18">
        <f>Model!$W$32*((drdp!C57)*SAGE!$B57+(drdp!F57)*SAGE!$C57+(drdp!I57)*SAGE!$D57)</f>
        <v>1.62630641989958E-2</v>
      </c>
      <c r="J57" s="18">
        <f>Model!$W$32*((drdp!D57)*SAGE!$B57+(drdp!G57)*SAGE!$C57+(drdp!J57)*SAGE!$D57)</f>
        <v>-2.3514088139933657E-2</v>
      </c>
      <c r="K57" s="21">
        <f>SUM(E$3:E56)+H57</f>
        <v>2.4621160657062342</v>
      </c>
      <c r="L57" s="21">
        <f>SUM(F$3:F56)+I57</f>
        <v>0.14658301299702647</v>
      </c>
      <c r="M57" s="21">
        <f>SUM(G$3:G56)+J57</f>
        <v>-1.2146892387367034</v>
      </c>
      <c r="N57" s="21"/>
      <c r="O57" s="21"/>
      <c r="P57" s="21"/>
      <c r="Q57" s="19">
        <f t="shared" si="1"/>
        <v>6.0620155210087452</v>
      </c>
      <c r="R57" s="19">
        <f t="shared" si="1"/>
        <v>2.1486579699286433E-2</v>
      </c>
      <c r="S57" s="19">
        <f t="shared" si="1"/>
        <v>1.4754699467027521</v>
      </c>
      <c r="T57" s="19">
        <f t="shared" si="2"/>
        <v>0.36090439125960461</v>
      </c>
      <c r="U57" s="19">
        <f t="shared" si="3"/>
        <v>-2.9907058895341128</v>
      </c>
      <c r="V57" s="19">
        <f t="shared" si="4"/>
        <v>-0.17805280846909038</v>
      </c>
    </row>
    <row r="58" spans="1:22" x14ac:dyDescent="0.25">
      <c r="A58" s="26">
        <f>Wellpath!E58</f>
        <v>5500</v>
      </c>
      <c r="B58" s="22">
        <v>0</v>
      </c>
      <c r="C58" s="22">
        <f>SIN(Wellpath!$L58)^0.25</f>
        <v>0.85224743315660356</v>
      </c>
      <c r="D58" s="22">
        <v>0</v>
      </c>
      <c r="E58" s="20">
        <f>Model!$W$32*((drdp!B58+drdp!K58)*SAGE!$B58+(drdp!E58+drdp!N58)*SAGE!$C58+(drdp!H58+drdp!Q58)*SAGE!$D58)</f>
        <v>4.1627348014577764E-2</v>
      </c>
      <c r="F58" s="20">
        <f>Model!$W$32*((drdp!C58+drdp!L58)*SAGE!$B58+(drdp!F58+drdp!O58)*SAGE!$C58+(drdp!I58+drdp!R58)*SAGE!$D58)</f>
        <v>2.4598736213990495E-2</v>
      </c>
      <c r="G58" s="20">
        <f>Model!$W$32*((drdp!D58+drdp!M58)*SAGE!$B58+(drdp!G58+drdp!P58)*SAGE!$C58+(drdp!J58+drdp!S58)*SAGE!$D58)</f>
        <v>-3.0026379129208657E-2</v>
      </c>
      <c r="H58" s="18">
        <f>Model!$W$32*((drdp!B58)*SAGE!$B58+(drdp!E58)*SAGE!$C58+(drdp!H58)*SAGE!$D58)</f>
        <v>3.3158633116598536E-2</v>
      </c>
      <c r="I58" s="18">
        <f>Model!$W$32*((drdp!C58)*SAGE!$B58+(drdp!F58)*SAGE!$C58+(drdp!I58)*SAGE!$D58)</f>
        <v>1.9594341416274107E-2</v>
      </c>
      <c r="J58" s="18">
        <f>Model!$W$32*((drdp!D58)*SAGE!$B58+(drdp!G58)*SAGE!$C58+(drdp!J58)*SAGE!$D58)</f>
        <v>-2.3917778500245884E-2</v>
      </c>
      <c r="K58" s="21">
        <f>SUM(E$3:E57)+H58</f>
        <v>2.5302624900269328</v>
      </c>
      <c r="L58" s="21">
        <f>SUM(F$3:F57)+I58</f>
        <v>0.18244041861229637</v>
      </c>
      <c r="M58" s="21">
        <f>SUM(G$3:G57)+J58</f>
        <v>-1.2621211053768828</v>
      </c>
      <c r="N58" s="21"/>
      <c r="O58" s="21"/>
      <c r="P58" s="21"/>
      <c r="Q58" s="19">
        <f t="shared" si="1"/>
        <v>6.4022282684372946</v>
      </c>
      <c r="R58" s="19">
        <f t="shared" si="1"/>
        <v>3.3284506343429936E-2</v>
      </c>
      <c r="S58" s="19">
        <f t="shared" si="1"/>
        <v>1.5929496846377647</v>
      </c>
      <c r="T58" s="19">
        <f t="shared" si="2"/>
        <v>0.46162214787950501</v>
      </c>
      <c r="U58" s="19">
        <f t="shared" si="3"/>
        <v>-3.1934976908064563</v>
      </c>
      <c r="V58" s="19">
        <f t="shared" si="4"/>
        <v>-0.23026190280437273</v>
      </c>
    </row>
    <row r="59" spans="1:22" x14ac:dyDescent="0.25">
      <c r="A59" s="26">
        <f>Wellpath!E59</f>
        <v>5525.54</v>
      </c>
      <c r="B59" s="22">
        <v>0</v>
      </c>
      <c r="C59" s="22">
        <f>SIN(Wellpath!$L59)^0.25</f>
        <v>0.85320310434498636</v>
      </c>
      <c r="D59" s="22">
        <v>0</v>
      </c>
      <c r="E59" s="20">
        <f>Model!$W$32*((drdp!B59+drdp!K59)*SAGE!$B59+(drdp!E59+drdp!N59)*SAGE!$C59+(drdp!H59+drdp!Q59)*SAGE!$D59)</f>
        <v>3.2642673733017005E-2</v>
      </c>
      <c r="F59" s="20">
        <f>Model!$W$32*((drdp!C59+drdp!L59)*SAGE!$B59+(drdp!F59+drdp!O59)*SAGE!$C59+(drdp!I59+drdp!R59)*SAGE!$D59)</f>
        <v>2.0397406380137963E-2</v>
      </c>
      <c r="G59" s="20">
        <f>Model!$W$32*((drdp!D59+drdp!M59)*SAGE!$B59+(drdp!G59+drdp!P59)*SAGE!$C59+(drdp!J59+drdp!S59)*SAGE!$D59)</f>
        <v>-2.4052181088058927E-2</v>
      </c>
      <c r="H59" s="18">
        <f>Model!$W$32*((drdp!B59)*SAGE!$B59+(drdp!E59)*SAGE!$C59+(drdp!H59)*SAGE!$D59)</f>
        <v>8.3369388714125119E-3</v>
      </c>
      <c r="I59" s="18">
        <f>Model!$W$32*((drdp!C59)*SAGE!$B59+(drdp!F59)*SAGE!$C59+(drdp!I59)*SAGE!$D59)</f>
        <v>5.2094975894872164E-3</v>
      </c>
      <c r="J59" s="18">
        <f>Model!$W$32*((drdp!D59)*SAGE!$B59+(drdp!G59)*SAGE!$C59+(drdp!J59)*SAGE!$D59)</f>
        <v>-6.1429270498902259E-3</v>
      </c>
      <c r="K59" s="21">
        <f>SUM(E$3:E58)+H59</f>
        <v>2.5470681437963245</v>
      </c>
      <c r="L59" s="21">
        <f>SUM(F$3:F58)+I59</f>
        <v>0.19265431099949998</v>
      </c>
      <c r="M59" s="21">
        <f>SUM(G$3:G58)+J59</f>
        <v>-1.2743726330557359</v>
      </c>
      <c r="N59" s="21"/>
      <c r="O59" s="21"/>
      <c r="P59" s="21"/>
      <c r="Q59" s="19">
        <f t="shared" si="1"/>
        <v>6.487556129142054</v>
      </c>
      <c r="R59" s="19">
        <f t="shared" si="1"/>
        <v>3.7115683546692056E-2</v>
      </c>
      <c r="S59" s="19">
        <f t="shared" si="1"/>
        <v>1.6240256078814093</v>
      </c>
      <c r="T59" s="19">
        <f t="shared" si="2"/>
        <v>0.49070365831185625</v>
      </c>
      <c r="U59" s="19">
        <f t="shared" si="3"/>
        <v>-3.2459139369821077</v>
      </c>
      <c r="V59" s="19">
        <f t="shared" si="4"/>
        <v>-0.2455133815779714</v>
      </c>
    </row>
    <row r="60" spans="1:22" x14ac:dyDescent="0.25">
      <c r="A60" s="26">
        <f>Wellpath!E60</f>
        <v>5600</v>
      </c>
      <c r="B60" s="22">
        <v>0</v>
      </c>
      <c r="C60" s="22">
        <f>SIN(Wellpath!$L60)^0.25</f>
        <v>0.85062362476834597</v>
      </c>
      <c r="D60" s="22">
        <v>0</v>
      </c>
      <c r="E60" s="20">
        <f>Model!$W$32*((drdp!B60+drdp!K60)*SAGE!$B60+(drdp!E60+drdp!N60)*SAGE!$C60+(drdp!H60+drdp!Q60)*SAGE!$D60)</f>
        <v>5.4304991649176418E-2</v>
      </c>
      <c r="F60" s="20">
        <f>Model!$W$32*((drdp!C60+drdp!L60)*SAGE!$B60+(drdp!F60+drdp!O60)*SAGE!$C60+(drdp!I60+drdp!R60)*SAGE!$D60)</f>
        <v>3.9687055313473163E-2</v>
      </c>
      <c r="G60" s="20">
        <f>Model!$W$32*((drdp!D60+drdp!M60)*SAGE!$B60+(drdp!G60+drdp!P60)*SAGE!$C60+(drdp!J60+drdp!S60)*SAGE!$D60)</f>
        <v>-4.1330951209174648E-2</v>
      </c>
      <c r="H60" s="18">
        <f>Model!$W$32*((drdp!B60)*SAGE!$B60+(drdp!E60)*SAGE!$C60+(drdp!H60)*SAGE!$D60)</f>
        <v>2.3177517357547171E-2</v>
      </c>
      <c r="I60" s="18">
        <f>Model!$W$32*((drdp!C60)*SAGE!$B60+(drdp!F60)*SAGE!$C60+(drdp!I60)*SAGE!$D60)</f>
        <v>1.6938542580770457E-2</v>
      </c>
      <c r="J60" s="18">
        <f>Model!$W$32*((drdp!D60)*SAGE!$B60+(drdp!G60)*SAGE!$C60+(drdp!J60)*SAGE!$D60)</f>
        <v>-1.7640161796601779E-2</v>
      </c>
      <c r="K60" s="21">
        <f>SUM(E$3:E59)+H60</f>
        <v>2.594551396015476</v>
      </c>
      <c r="L60" s="21">
        <f>SUM(F$3:F59)+I60</f>
        <v>0.22478076237092118</v>
      </c>
      <c r="M60" s="21">
        <f>SUM(G$3:G59)+J60</f>
        <v>-1.3099220488905063</v>
      </c>
      <c r="N60" s="21"/>
      <c r="O60" s="21"/>
      <c r="P60" s="21"/>
      <c r="Q60" s="19">
        <f t="shared" si="1"/>
        <v>6.7316969465658554</v>
      </c>
      <c r="R60" s="19">
        <f t="shared" si="1"/>
        <v>5.0526391132052532E-2</v>
      </c>
      <c r="S60" s="19">
        <f t="shared" si="1"/>
        <v>1.715895774169502</v>
      </c>
      <c r="T60" s="19">
        <f t="shared" si="2"/>
        <v>0.58320524080689651</v>
      </c>
      <c r="U60" s="19">
        <f t="shared" si="3"/>
        <v>-3.3986600806203158</v>
      </c>
      <c r="V60" s="19">
        <f t="shared" si="4"/>
        <v>-0.29444527679608712</v>
      </c>
    </row>
    <row r="61" spans="1:22" x14ac:dyDescent="0.25">
      <c r="A61" s="26">
        <f>Wellpath!E61</f>
        <v>5700</v>
      </c>
      <c r="B61" s="22">
        <v>0</v>
      </c>
      <c r="C61" s="22">
        <f>SIN(Wellpath!$L61)^0.25</f>
        <v>0.84849767300929624</v>
      </c>
      <c r="D61" s="22">
        <v>0</v>
      </c>
      <c r="E61" s="20">
        <f>Model!$W$32*((drdp!B61+drdp!K61)*SAGE!$B61+(drdp!E61+drdp!N61)*SAGE!$C61+(drdp!H61+drdp!Q61)*SAGE!$D61)</f>
        <v>5.7480821154805135E-2</v>
      </c>
      <c r="F61" s="20">
        <f>Model!$W$32*((drdp!C61+drdp!L61)*SAGE!$B61+(drdp!F61+drdp!O61)*SAGE!$C61+(drdp!I61+drdp!R61)*SAGE!$D61)</f>
        <v>5.1538384789039451E-2</v>
      </c>
      <c r="G61" s="20">
        <f>Model!$W$32*((drdp!D61+drdp!M61)*SAGE!$B61+(drdp!G61+drdp!P61)*SAGE!$C61+(drdp!J61+drdp!S61)*SAGE!$D61)</f>
        <v>-4.6792430499981892E-2</v>
      </c>
      <c r="H61" s="18">
        <f>Model!$W$32*((drdp!B61)*SAGE!$B61+(drdp!E61)*SAGE!$C61+(drdp!H61)*SAGE!$D61)</f>
        <v>2.8740410577402568E-2</v>
      </c>
      <c r="I61" s="18">
        <f>Model!$W$32*((drdp!C61)*SAGE!$B61+(drdp!F61)*SAGE!$C61+(drdp!I61)*SAGE!$D61)</f>
        <v>2.5769192394519726E-2</v>
      </c>
      <c r="J61" s="18">
        <f>Model!$W$32*((drdp!D61)*SAGE!$B61+(drdp!G61)*SAGE!$C61+(drdp!J61)*SAGE!$D61)</f>
        <v>-2.3396215249990946E-2</v>
      </c>
      <c r="K61" s="21">
        <f>SUM(E$3:E60)+H61</f>
        <v>2.654419280884508</v>
      </c>
      <c r="L61" s="21">
        <f>SUM(F$3:F60)+I61</f>
        <v>0.27329846749814363</v>
      </c>
      <c r="M61" s="21">
        <f>SUM(G$3:G60)+J61</f>
        <v>-1.3570090535530701</v>
      </c>
      <c r="N61" s="21"/>
      <c r="O61" s="21"/>
      <c r="P61" s="21"/>
      <c r="Q61" s="19">
        <f t="shared" si="1"/>
        <v>7.0459417187314282</v>
      </c>
      <c r="R61" s="19">
        <f t="shared" si="1"/>
        <v>7.4692052336833875E-2</v>
      </c>
      <c r="S61" s="19">
        <f t="shared" si="1"/>
        <v>1.841473571424999</v>
      </c>
      <c r="T61" s="19">
        <f t="shared" si="2"/>
        <v>0.72544872156326046</v>
      </c>
      <c r="U61" s="19">
        <f t="shared" si="3"/>
        <v>-3.6020709960861073</v>
      </c>
      <c r="V61" s="19">
        <f t="shared" si="4"/>
        <v>-0.37086849471716038</v>
      </c>
    </row>
    <row r="62" spans="1:22" x14ac:dyDescent="0.25">
      <c r="A62" s="26">
        <f>Wellpath!E62</f>
        <v>5800</v>
      </c>
      <c r="B62" s="22">
        <v>0</v>
      </c>
      <c r="C62" s="22">
        <f>SIN(Wellpath!$L62)^0.25</f>
        <v>0.84788585275850004</v>
      </c>
      <c r="D62" s="22">
        <v>0</v>
      </c>
      <c r="E62" s="20">
        <f>Model!$W$32*((drdp!B62+drdp!K62)*SAGE!$B62+(drdp!E62+drdp!N62)*SAGE!$C62+(drdp!H62+drdp!Q62)*SAGE!$D62)</f>
        <v>5.1995668165862222E-2</v>
      </c>
      <c r="F62" s="20">
        <f>Model!$W$32*((drdp!C62+drdp!L62)*SAGE!$B62+(drdp!F62+drdp!O62)*SAGE!$C62+(drdp!I62+drdp!R62)*SAGE!$D62)</f>
        <v>5.7102437747018127E-2</v>
      </c>
      <c r="G62" s="20">
        <f>Model!$W$32*((drdp!D62+drdp!M62)*SAGE!$B62+(drdp!G62+drdp!P62)*SAGE!$C62+(drdp!J62+drdp!S62)*SAGE!$D62)</f>
        <v>-4.6623972169167714E-2</v>
      </c>
      <c r="H62" s="18">
        <f>Model!$W$32*((drdp!B62)*SAGE!$B62+(drdp!E62)*SAGE!$C62+(drdp!H62)*SAGE!$D62)</f>
        <v>2.5997834082931111E-2</v>
      </c>
      <c r="I62" s="18">
        <f>Model!$W$32*((drdp!C62)*SAGE!$B62+(drdp!F62)*SAGE!$C62+(drdp!I62)*SAGE!$D62)</f>
        <v>2.8551218873509063E-2</v>
      </c>
      <c r="J62" s="18">
        <f>Model!$W$32*((drdp!D62)*SAGE!$B62+(drdp!G62)*SAGE!$C62+(drdp!J62)*SAGE!$D62)</f>
        <v>-2.3311986084583857E-2</v>
      </c>
      <c r="K62" s="21">
        <f>SUM(E$3:E61)+H62</f>
        <v>2.7091575255448412</v>
      </c>
      <c r="L62" s="21">
        <f>SUM(F$3:F61)+I62</f>
        <v>0.32761887876617241</v>
      </c>
      <c r="M62" s="21">
        <f>SUM(G$3:G61)+J62</f>
        <v>-1.4037172548876449</v>
      </c>
      <c r="N62" s="21"/>
      <c r="O62" s="21"/>
      <c r="P62" s="21"/>
      <c r="Q62" s="19">
        <f t="shared" si="1"/>
        <v>7.3395344982162474</v>
      </c>
      <c r="R62" s="19">
        <f t="shared" si="1"/>
        <v>0.10733412972400397</v>
      </c>
      <c r="S62" s="19">
        <f t="shared" si="1"/>
        <v>1.9704221316693054</v>
      </c>
      <c r="T62" s="19">
        <f t="shared" si="2"/>
        <v>0.88757115091993899</v>
      </c>
      <c r="U62" s="19">
        <f t="shared" si="3"/>
        <v>-3.8028911648160091</v>
      </c>
      <c r="V62" s="19">
        <f t="shared" si="4"/>
        <v>-0.45988427315101965</v>
      </c>
    </row>
    <row r="63" spans="1:22" x14ac:dyDescent="0.25">
      <c r="A63" s="26">
        <f>Wellpath!E63</f>
        <v>5900</v>
      </c>
      <c r="B63" s="22">
        <v>0</v>
      </c>
      <c r="C63" s="22">
        <f>SIN(Wellpath!$L63)^0.25</f>
        <v>0.84886382119283077</v>
      </c>
      <c r="D63" s="22">
        <v>0</v>
      </c>
      <c r="E63" s="20">
        <f>Model!$W$32*((drdp!B63+drdp!K63)*SAGE!$B63+(drdp!E63+drdp!N63)*SAGE!$C63+(drdp!H63+drdp!Q63)*SAGE!$D63)</f>
        <v>4.5955836044546831E-2</v>
      </c>
      <c r="F63" s="20">
        <f>Model!$W$32*((drdp!C63+drdp!L63)*SAGE!$B63+(drdp!F63+drdp!O63)*SAGE!$C63+(drdp!I63+drdp!R63)*SAGE!$D63)</f>
        <v>6.2015155253526022E-2</v>
      </c>
      <c r="G63" s="20">
        <f>Model!$W$32*((drdp!D63+drdp!M63)*SAGE!$B63+(drdp!G63+drdp!P63)*SAGE!$C63+(drdp!J63+drdp!S63)*SAGE!$D63)</f>
        <v>-4.6893478251623183E-2</v>
      </c>
      <c r="H63" s="18">
        <f>Model!$W$32*((drdp!B63)*SAGE!$B63+(drdp!E63)*SAGE!$C63+(drdp!H63)*SAGE!$D63)</f>
        <v>2.2977918022273416E-2</v>
      </c>
      <c r="I63" s="18">
        <f>Model!$W$32*((drdp!C63)*SAGE!$B63+(drdp!F63)*SAGE!$C63+(drdp!I63)*SAGE!$D63)</f>
        <v>3.1007577626763011E-2</v>
      </c>
      <c r="J63" s="18">
        <f>Model!$W$32*((drdp!D63)*SAGE!$B63+(drdp!G63)*SAGE!$C63+(drdp!J63)*SAGE!$D63)</f>
        <v>-2.3446739125811591E-2</v>
      </c>
      <c r="K63" s="21">
        <f>SUM(E$3:E62)+H63</f>
        <v>2.758133277650046</v>
      </c>
      <c r="L63" s="21">
        <f>SUM(F$3:F62)+I63</f>
        <v>0.38717767526644442</v>
      </c>
      <c r="M63" s="21">
        <f>SUM(G$3:G62)+J63</f>
        <v>-1.4504759800980402</v>
      </c>
      <c r="N63" s="21"/>
      <c r="O63" s="21"/>
      <c r="P63" s="21"/>
      <c r="Q63" s="19">
        <f t="shared" si="1"/>
        <v>7.607299177280586</v>
      </c>
      <c r="R63" s="19">
        <f t="shared" si="1"/>
        <v>0.14990655222472829</v>
      </c>
      <c r="S63" s="19">
        <f t="shared" si="1"/>
        <v>2.1038805688413706</v>
      </c>
      <c r="T63" s="19">
        <f t="shared" si="2"/>
        <v>1.0678876305155636</v>
      </c>
      <c r="U63" s="19">
        <f t="shared" si="3"/>
        <v>-4.0006060691404706</v>
      </c>
      <c r="V63" s="19">
        <f t="shared" si="4"/>
        <v>-0.56159191800417674</v>
      </c>
    </row>
    <row r="64" spans="1:22" x14ac:dyDescent="0.25">
      <c r="A64" s="26">
        <f>Wellpath!E64</f>
        <v>6000</v>
      </c>
      <c r="B64" s="22">
        <v>0</v>
      </c>
      <c r="C64" s="22">
        <f>SIN(Wellpath!$L64)^0.25</f>
        <v>0.85134704831136365</v>
      </c>
      <c r="D64" s="22">
        <v>0</v>
      </c>
      <c r="E64" s="20">
        <f>Model!$W$32*((drdp!B64+drdp!K64)*SAGE!$B64+(drdp!E64+drdp!N64)*SAGE!$C64+(drdp!H64+drdp!Q64)*SAGE!$D64)</f>
        <v>2.9855706606580844E-2</v>
      </c>
      <c r="F64" s="20">
        <f>Model!$W$32*((drdp!C64+drdp!L64)*SAGE!$B64+(drdp!F64+drdp!O64)*SAGE!$C64+(drdp!I64+drdp!R64)*SAGE!$D64)</f>
        <v>4.9984187448011363E-2</v>
      </c>
      <c r="G64" s="20">
        <f>Model!$W$32*((drdp!D64+drdp!M64)*SAGE!$B64+(drdp!G64+drdp!P64)*SAGE!$C64+(drdp!J64+drdp!S64)*SAGE!$D64)</f>
        <v>-3.5944502712878648E-2</v>
      </c>
      <c r="H64" s="18">
        <f>Model!$W$32*((drdp!B64)*SAGE!$B64+(drdp!E64)*SAGE!$C64+(drdp!H64)*SAGE!$D64)</f>
        <v>1.9761521449947635E-2</v>
      </c>
      <c r="I64" s="18">
        <f>Model!$W$32*((drdp!C64)*SAGE!$B64+(drdp!F64)*SAGE!$C64+(drdp!I64)*SAGE!$D64)</f>
        <v>3.3084582637021062E-2</v>
      </c>
      <c r="J64" s="18">
        <f>Model!$W$32*((drdp!D64)*SAGE!$B64+(drdp!G64)*SAGE!$C64+(drdp!J64)*SAGE!$D64)</f>
        <v>-2.3791701557372719E-2</v>
      </c>
      <c r="K64" s="21">
        <f>SUM(E$3:E63)+H64</f>
        <v>2.8008727171222669</v>
      </c>
      <c r="L64" s="21">
        <f>SUM(F$3:F63)+I64</f>
        <v>0.45126983553022854</v>
      </c>
      <c r="M64" s="21">
        <f>SUM(G$3:G63)+J64</f>
        <v>-1.4977144207812247</v>
      </c>
      <c r="N64" s="21"/>
      <c r="O64" s="21"/>
      <c r="P64" s="21"/>
      <c r="Q64" s="19">
        <f t="shared" si="1"/>
        <v>7.8448879775198703</v>
      </c>
      <c r="R64" s="19">
        <f t="shared" si="1"/>
        <v>0.20364446445947951</v>
      </c>
      <c r="S64" s="19">
        <f t="shared" si="1"/>
        <v>2.2431484862160396</v>
      </c>
      <c r="T64" s="19">
        <f t="shared" si="2"/>
        <v>1.2639493703968696</v>
      </c>
      <c r="U64" s="19">
        <f t="shared" si="3"/>
        <v>-4.1949074592067115</v>
      </c>
      <c r="V64" s="19">
        <f t="shared" si="4"/>
        <v>-0.67587334033719482</v>
      </c>
    </row>
    <row r="65" spans="1:22" x14ac:dyDescent="0.25">
      <c r="A65" s="26">
        <f>Wellpath!E65</f>
        <v>6051.08</v>
      </c>
      <c r="B65" s="22">
        <v>0</v>
      </c>
      <c r="C65" s="22">
        <f>SIN(Wellpath!$L65)^0.25</f>
        <v>0.85320310434498636</v>
      </c>
      <c r="D65" s="22">
        <v>0</v>
      </c>
      <c r="E65" s="20">
        <f>Model!$W$32*((drdp!B65+drdp!K65)*SAGE!$B65+(drdp!E65+drdp!N65)*SAGE!$C65+(drdp!H65+drdp!Q65)*SAGE!$D65)</f>
        <v>1.8070681510170761E-2</v>
      </c>
      <c r="F65" s="20">
        <f>Model!$W$32*((drdp!C65+drdp!L65)*SAGE!$B65+(drdp!F65+drdp!O65)*SAGE!$C65+(drdp!I65+drdp!R65)*SAGE!$D65)</f>
        <v>3.3986008963022764E-2</v>
      </c>
      <c r="G65" s="20">
        <f>Model!$W$32*((drdp!D65+drdp!M65)*SAGE!$B65+(drdp!G65+drdp!P65)*SAGE!$C65+(drdp!J65+drdp!S65)*SAGE!$D65)</f>
        <v>-2.4052181088058927E-2</v>
      </c>
      <c r="H65" s="18">
        <f>Model!$W$32*((drdp!B65)*SAGE!$B65+(drdp!E65)*SAGE!$C65+(drdp!H65)*SAGE!$D65)</f>
        <v>9.2305041153951922E-3</v>
      </c>
      <c r="I65" s="18">
        <f>Model!$W$32*((drdp!C65)*SAGE!$B65+(drdp!F65)*SAGE!$C65+(drdp!I65)*SAGE!$D65)</f>
        <v>1.7360053378311965E-2</v>
      </c>
      <c r="J65" s="18">
        <f>Model!$W$32*((drdp!D65)*SAGE!$B65+(drdp!G65)*SAGE!$C65+(drdp!J65)*SAGE!$D65)</f>
        <v>-1.2285854099780452E-2</v>
      </c>
      <c r="K65" s="21">
        <f>SUM(E$3:E64)+H65</f>
        <v>2.8201974063942954</v>
      </c>
      <c r="L65" s="21">
        <f>SUM(F$3:F64)+I65</f>
        <v>0.4855294937195308</v>
      </c>
      <c r="M65" s="21">
        <f>SUM(G$3:G64)+J65</f>
        <v>-1.5221530760365112</v>
      </c>
      <c r="N65" s="21"/>
      <c r="O65" s="21"/>
      <c r="P65" s="21"/>
      <c r="Q65" s="19">
        <f t="shared" si="1"/>
        <v>7.9535134110331107</v>
      </c>
      <c r="R65" s="19">
        <f t="shared" si="1"/>
        <v>0.23573888927154391</v>
      </c>
      <c r="S65" s="19">
        <f t="shared" si="1"/>
        <v>2.3169499868874128</v>
      </c>
      <c r="T65" s="19">
        <f t="shared" si="2"/>
        <v>1.3692890189157561</v>
      </c>
      <c r="U65" s="19">
        <f t="shared" si="3"/>
        <v>-4.2927721571732675</v>
      </c>
      <c r="V65" s="19">
        <f t="shared" si="4"/>
        <v>-0.73905021237163371</v>
      </c>
    </row>
    <row r="66" spans="1:22" x14ac:dyDescent="0.25">
      <c r="A66" s="26">
        <f>Wellpath!E66</f>
        <v>6100</v>
      </c>
      <c r="B66" s="22">
        <v>0</v>
      </c>
      <c r="C66" s="22">
        <f>SIN(Wellpath!$L66)^0.25</f>
        <v>0.85140720833457439</v>
      </c>
      <c r="D66" s="22">
        <v>0</v>
      </c>
      <c r="E66" s="20">
        <f>Model!$W$32*((drdp!B66+drdp!K66)*SAGE!$B66+(drdp!E66+drdp!N66)*SAGE!$C66+(drdp!H66+drdp!Q66)*SAGE!$D66)</f>
        <v>2.4506804165421333E-2</v>
      </c>
      <c r="F66" s="20">
        <f>Model!$W$32*((drdp!C66+drdp!L66)*SAGE!$B66+(drdp!F66+drdp!O66)*SAGE!$C66+(drdp!I66+drdp!R66)*SAGE!$D66)</f>
        <v>5.1891418976775058E-2</v>
      </c>
      <c r="G66" s="20">
        <f>Model!$W$32*((drdp!D66+drdp!M66)*SAGE!$B66+(drdp!G66+drdp!P66)*SAGE!$C66+(drdp!J66+drdp!S66)*SAGE!$D66)</f>
        <v>-3.544312215946431E-2</v>
      </c>
      <c r="H66" s="18">
        <f>Model!$W$32*((drdp!B66)*SAGE!$B66+(drdp!E66)*SAGE!$C66+(drdp!H66)*SAGE!$D66)</f>
        <v>8.0504489643595262E-3</v>
      </c>
      <c r="I66" s="18">
        <f>Model!$W$32*((drdp!C66)*SAGE!$B66+(drdp!F66)*SAGE!$C66+(drdp!I66)*SAGE!$D66)</f>
        <v>1.7046254474508835E-2</v>
      </c>
      <c r="J66" s="18">
        <f>Model!$W$32*((drdp!D66)*SAGE!$B66+(drdp!G66)*SAGE!$C66+(drdp!J66)*SAGE!$D66)</f>
        <v>-1.1643013269144558E-2</v>
      </c>
      <c r="K66" s="21">
        <f>SUM(E$3:E65)+H66</f>
        <v>2.8370880327534302</v>
      </c>
      <c r="L66" s="21">
        <f>SUM(F$3:F65)+I66</f>
        <v>0.51920170377875041</v>
      </c>
      <c r="M66" s="21">
        <f>SUM(G$3:G65)+J66</f>
        <v>-1.5455624162939341</v>
      </c>
      <c r="N66" s="21"/>
      <c r="O66" s="21"/>
      <c r="P66" s="21"/>
      <c r="Q66" s="19">
        <f t="shared" si="1"/>
        <v>8.0490685055927287</v>
      </c>
      <c r="R66" s="19">
        <f t="shared" si="1"/>
        <v>0.26957040920675729</v>
      </c>
      <c r="S66" s="19">
        <f t="shared" si="1"/>
        <v>2.3887631826603442</v>
      </c>
      <c r="T66" s="19">
        <f t="shared" si="2"/>
        <v>1.4730209403758843</v>
      </c>
      <c r="U66" s="19">
        <f t="shared" si="3"/>
        <v>-4.3848966351409953</v>
      </c>
      <c r="V66" s="19">
        <f t="shared" si="4"/>
        <v>-0.80245863983621291</v>
      </c>
    </row>
    <row r="67" spans="1:22" x14ac:dyDescent="0.25">
      <c r="A67" s="26">
        <f>Wellpath!E67</f>
        <v>6200</v>
      </c>
      <c r="B67" s="22">
        <v>0</v>
      </c>
      <c r="C67" s="22">
        <f>SIN(Wellpath!$L67)^0.25</f>
        <v>0.84886382119283077</v>
      </c>
      <c r="D67" s="22">
        <v>0</v>
      </c>
      <c r="E67" s="20">
        <f>Model!$W$32*((drdp!B67+drdp!K67)*SAGE!$B67+(drdp!E67+drdp!N67)*SAGE!$C67+(drdp!H67+drdp!Q67)*SAGE!$D67)</f>
        <v>2.5879777073862666E-2</v>
      </c>
      <c r="F67" s="20">
        <f>Model!$W$32*((drdp!C67+drdp!L67)*SAGE!$B67+(drdp!F67+drdp!O67)*SAGE!$C67+(drdp!I67+drdp!R67)*SAGE!$D67)</f>
        <v>7.2719017363268412E-2</v>
      </c>
      <c r="G67" s="20">
        <f>Model!$W$32*((drdp!D67+drdp!M67)*SAGE!$B67+(drdp!G67+drdp!P67)*SAGE!$C67+(drdp!J67+drdp!S67)*SAGE!$D67)</f>
        <v>-4.6893478251623009E-2</v>
      </c>
      <c r="H67" s="18">
        <f>Model!$W$32*((drdp!B67)*SAGE!$B67+(drdp!E67)*SAGE!$C67+(drdp!H67)*SAGE!$D67)</f>
        <v>1.2939888536931283E-2</v>
      </c>
      <c r="I67" s="18">
        <f>Model!$W$32*((drdp!C67)*SAGE!$B67+(drdp!F67)*SAGE!$C67+(drdp!I67)*SAGE!$D67)</f>
        <v>3.6359508681634067E-2</v>
      </c>
      <c r="J67" s="18">
        <f>Model!$W$32*((drdp!D67)*SAGE!$B67+(drdp!G67)*SAGE!$C67+(drdp!J67)*SAGE!$D67)</f>
        <v>-2.3446739125811415E-2</v>
      </c>
      <c r="K67" s="21">
        <f>SUM(E$3:E66)+H67</f>
        <v>2.8664842764914238</v>
      </c>
      <c r="L67" s="21">
        <f>SUM(F$3:F66)+I67</f>
        <v>0.59040637696265075</v>
      </c>
      <c r="M67" s="21">
        <f>SUM(G$3:G66)+J67</f>
        <v>-1.5928092643100653</v>
      </c>
      <c r="N67" s="21"/>
      <c r="O67" s="21"/>
      <c r="P67" s="21"/>
      <c r="Q67" s="19">
        <f t="shared" si="1"/>
        <v>8.216732107372561</v>
      </c>
      <c r="R67" s="19">
        <f t="shared" si="1"/>
        <v>0.34857968995816363</v>
      </c>
      <c r="S67" s="19">
        <f t="shared" si="1"/>
        <v>2.5370413524719715</v>
      </c>
      <c r="T67" s="19">
        <f t="shared" si="2"/>
        <v>1.6923905963037067</v>
      </c>
      <c r="U67" s="19">
        <f t="shared" si="3"/>
        <v>-4.5657627115946742</v>
      </c>
      <c r="V67" s="19">
        <f t="shared" si="4"/>
        <v>-0.94040474693385079</v>
      </c>
    </row>
    <row r="68" spans="1:22" x14ac:dyDescent="0.25">
      <c r="A68" s="26">
        <f>Wellpath!E68</f>
        <v>6300</v>
      </c>
      <c r="B68" s="22">
        <v>0</v>
      </c>
      <c r="C68" s="22">
        <f>SIN(Wellpath!$L68)^0.25</f>
        <v>0.84788585275850004</v>
      </c>
      <c r="D68" s="22">
        <v>0</v>
      </c>
      <c r="E68" s="20">
        <f>Model!$W$32*((drdp!B68+drdp!K68)*SAGE!$B68+(drdp!E68+drdp!N68)*SAGE!$C68+(drdp!H68+drdp!Q68)*SAGE!$D68)</f>
        <v>1.8421576020587537E-2</v>
      </c>
      <c r="F68" s="20">
        <f>Model!$W$32*((drdp!C68+drdp!L68)*SAGE!$B68+(drdp!F68+drdp!O68)*SAGE!$C68+(drdp!I68+drdp!R68)*SAGE!$D68)</f>
        <v>7.4999222939869548E-2</v>
      </c>
      <c r="G68" s="20">
        <f>Model!$W$32*((drdp!D68+drdp!M68)*SAGE!$B68+(drdp!G68+drdp!P68)*SAGE!$C68+(drdp!J68+drdp!S68)*SAGE!$D68)</f>
        <v>-4.6623972169167714E-2</v>
      </c>
      <c r="H68" s="18">
        <f>Model!$W$32*((drdp!B68)*SAGE!$B68+(drdp!E68)*SAGE!$C68+(drdp!H68)*SAGE!$D68)</f>
        <v>9.2107880102937686E-3</v>
      </c>
      <c r="I68" s="18">
        <f>Model!$W$32*((drdp!C68)*SAGE!$B68+(drdp!F68)*SAGE!$C68+(drdp!I68)*SAGE!$D68)</f>
        <v>3.7499611469934774E-2</v>
      </c>
      <c r="J68" s="18">
        <f>Model!$W$32*((drdp!D68)*SAGE!$B68+(drdp!G68)*SAGE!$C68+(drdp!J68)*SAGE!$D68)</f>
        <v>-2.3311986084583857E-2</v>
      </c>
      <c r="K68" s="21">
        <f>SUM(E$3:E67)+H68</f>
        <v>2.888634953038649</v>
      </c>
      <c r="L68" s="21">
        <f>SUM(F$3:F67)+I68</f>
        <v>0.66426549711421978</v>
      </c>
      <c r="M68" s="21">
        <f>SUM(G$3:G67)+J68</f>
        <v>-1.6395679895204607</v>
      </c>
      <c r="N68" s="21"/>
      <c r="O68" s="21"/>
      <c r="P68" s="21"/>
      <c r="Q68" s="19">
        <f t="shared" ref="Q68:S131" si="5">K68^2</f>
        <v>8.3442118919165988</v>
      </c>
      <c r="R68" s="19">
        <f t="shared" si="5"/>
        <v>0.44124865065640151</v>
      </c>
      <c r="S68" s="19">
        <f t="shared" si="5"/>
        <v>2.6881831922601656</v>
      </c>
      <c r="T68" s="19">
        <f t="shared" ref="T68:T131" si="6">K68*L68</f>
        <v>1.9188205330617292</v>
      </c>
      <c r="U68" s="19">
        <f t="shared" ref="U68:U131" si="7">K68*M68</f>
        <v>-4.7361134024121085</v>
      </c>
      <c r="V68" s="19">
        <f t="shared" ref="V68:V131" si="8">L68*M68</f>
        <v>-1.0891084456113707</v>
      </c>
    </row>
    <row r="69" spans="1:22" x14ac:dyDescent="0.25">
      <c r="A69" s="26">
        <f>Wellpath!E69</f>
        <v>6400</v>
      </c>
      <c r="B69" s="22">
        <v>0</v>
      </c>
      <c r="C69" s="22">
        <f>SIN(Wellpath!$L69)^0.25</f>
        <v>0.8484365795754506</v>
      </c>
      <c r="D69" s="22">
        <v>0</v>
      </c>
      <c r="E69" s="20">
        <f>Model!$W$32*((drdp!B69+drdp!K69)*SAGE!$B69+(drdp!E69+drdp!N69)*SAGE!$C69+(drdp!H69+drdp!Q69)*SAGE!$D69)</f>
        <v>1.0758239159514352E-2</v>
      </c>
      <c r="F69" s="20">
        <f>Model!$W$32*((drdp!C69+drdp!L69)*SAGE!$B69+(drdp!F69+drdp!O69)*SAGE!$C69+(drdp!I69+drdp!R69)*SAGE!$D69)</f>
        <v>7.6452028316957521E-2</v>
      </c>
      <c r="G69" s="20">
        <f>Model!$W$32*((drdp!D69+drdp!M69)*SAGE!$B69+(drdp!G69+drdp!P69)*SAGE!$C69+(drdp!J69+drdp!S69)*SAGE!$D69)</f>
        <v>-4.6775587209111916E-2</v>
      </c>
      <c r="H69" s="18">
        <f>Model!$W$32*((drdp!B69)*SAGE!$B69+(drdp!E69)*SAGE!$C69+(drdp!H69)*SAGE!$D69)</f>
        <v>5.3791195797571762E-3</v>
      </c>
      <c r="I69" s="18">
        <f>Model!$W$32*((drdp!C69)*SAGE!$B69+(drdp!F69)*SAGE!$C69+(drdp!I69)*SAGE!$D69)</f>
        <v>3.822601415847876E-2</v>
      </c>
      <c r="J69" s="18">
        <f>Model!$W$32*((drdp!D69)*SAGE!$B69+(drdp!G69)*SAGE!$C69+(drdp!J69)*SAGE!$D69)</f>
        <v>-2.3387793604555958E-2</v>
      </c>
      <c r="K69" s="21">
        <f>SUM(E$3:E68)+H69</f>
        <v>2.9032248606287001</v>
      </c>
      <c r="L69" s="21">
        <f>SUM(F$3:F68)+I69</f>
        <v>0.73999112274263323</v>
      </c>
      <c r="M69" s="21">
        <f>SUM(G$3:G68)+J69</f>
        <v>-1.6862677692096004</v>
      </c>
      <c r="N69" s="21"/>
      <c r="O69" s="21"/>
      <c r="P69" s="21"/>
      <c r="Q69" s="19">
        <f t="shared" si="5"/>
        <v>8.4287145913725343</v>
      </c>
      <c r="R69" s="19">
        <f t="shared" si="5"/>
        <v>0.54758686173790283</v>
      </c>
      <c r="S69" s="19">
        <f t="shared" si="5"/>
        <v>2.8434989894751221</v>
      </c>
      <c r="T69" s="19">
        <f t="shared" si="6"/>
        <v>2.1483606241909565</v>
      </c>
      <c r="U69" s="19">
        <f t="shared" si="7"/>
        <v>-4.8956145092462116</v>
      </c>
      <c r="V69" s="19">
        <f t="shared" si="8"/>
        <v>-1.2478231797821278</v>
      </c>
    </row>
    <row r="70" spans="1:22" x14ac:dyDescent="0.25">
      <c r="A70" s="26">
        <f>Wellpath!E70</f>
        <v>6500</v>
      </c>
      <c r="B70" s="22">
        <v>0</v>
      </c>
      <c r="C70" s="22">
        <f>SIN(Wellpath!$L70)^0.25</f>
        <v>0.85056321393870216</v>
      </c>
      <c r="D70" s="22">
        <v>0</v>
      </c>
      <c r="E70" s="20">
        <f>Model!$W$32*((drdp!B70+drdp!K70)*SAGE!$B70+(drdp!E70+drdp!N70)*SAGE!$C70+(drdp!H70+drdp!Q70)*SAGE!$D70)</f>
        <v>2.7209639352199296E-3</v>
      </c>
      <c r="F70" s="20">
        <f>Model!$W$32*((drdp!C70+drdp!L70)*SAGE!$B70+(drdp!F70+drdp!O70)*SAGE!$C70+(drdp!I70+drdp!R70)*SAGE!$D70)</f>
        <v>6.8042238923955056E-2</v>
      </c>
      <c r="G70" s="20">
        <f>Model!$W$32*((drdp!D70+drdp!M70)*SAGE!$B70+(drdp!G70+drdp!P70)*SAGE!$C70+(drdp!J70+drdp!S70)*SAGE!$D70)</f>
        <v>-4.1827816151046394E-2</v>
      </c>
      <c r="H70" s="18">
        <f>Model!$W$32*((drdp!B70)*SAGE!$B70+(drdp!E70)*SAGE!$C70+(drdp!H70)*SAGE!$D70)</f>
        <v>1.5405752096138226E-3</v>
      </c>
      <c r="I70" s="18">
        <f>Model!$W$32*((drdp!C70)*SAGE!$B70+(drdp!F70)*SAGE!$C70+(drdp!I70)*SAGE!$D70)</f>
        <v>3.8524651185570816E-2</v>
      </c>
      <c r="J70" s="18">
        <f>Model!$W$32*((drdp!D70)*SAGE!$B70+(drdp!G70)*SAGE!$C70+(drdp!J70)*SAGE!$D70)</f>
        <v>-2.3682378072158564E-2</v>
      </c>
      <c r="K70" s="21">
        <f>SUM(E$3:E69)+H70</f>
        <v>2.9101445554180714</v>
      </c>
      <c r="L70" s="21">
        <f>SUM(F$3:F69)+I70</f>
        <v>0.81674178808668285</v>
      </c>
      <c r="M70" s="21">
        <f>SUM(G$3:G69)+J70</f>
        <v>-1.7333379408863152</v>
      </c>
      <c r="N70" s="21"/>
      <c r="O70" s="21"/>
      <c r="P70" s="21"/>
      <c r="Q70" s="19">
        <f t="shared" si="5"/>
        <v>8.468941333429445</v>
      </c>
      <c r="R70" s="19">
        <f t="shared" si="5"/>
        <v>0.66706714840703196</v>
      </c>
      <c r="S70" s="19">
        <f t="shared" si="5"/>
        <v>3.004460417316011</v>
      </c>
      <c r="T70" s="19">
        <f t="shared" si="6"/>
        <v>2.3768366677828805</v>
      </c>
      <c r="U70" s="19">
        <f t="shared" si="7"/>
        <v>-5.0442639713698814</v>
      </c>
      <c r="V70" s="19">
        <f t="shared" si="8"/>
        <v>-1.4156895291979781</v>
      </c>
    </row>
    <row r="71" spans="1:22" x14ac:dyDescent="0.25">
      <c r="A71" s="26">
        <f>Wellpath!E71</f>
        <v>6576.62</v>
      </c>
      <c r="B71" s="22">
        <v>0</v>
      </c>
      <c r="C71" s="22">
        <f>SIN(Wellpath!$L71)^0.25</f>
        <v>0.85320310434498636</v>
      </c>
      <c r="D71" s="22">
        <v>0</v>
      </c>
      <c r="E71" s="20">
        <f>Model!$W$32*((drdp!B71+drdp!K71)*SAGE!$B71+(drdp!E71+drdp!N71)*SAGE!$C71+(drdp!H71+drdp!Q71)*SAGE!$D71)</f>
        <v>-1.3433352300057627E-3</v>
      </c>
      <c r="F71" s="20">
        <f>Model!$W$32*((drdp!C71+drdp!L71)*SAGE!$B71+(drdp!F71+drdp!O71)*SAGE!$C71+(drdp!I71+drdp!R71)*SAGE!$D71)</f>
        <v>3.8468087890308728E-2</v>
      </c>
      <c r="G71" s="20">
        <f>Model!$W$32*((drdp!D71+drdp!M71)*SAGE!$B71+(drdp!G71+drdp!P71)*SAGE!$C71+(drdp!J71+drdp!S71)*SAGE!$D71)</f>
        <v>-2.4052181088058924E-2</v>
      </c>
      <c r="H71" s="18">
        <f>Model!$W$32*((drdp!B71)*SAGE!$B71+(drdp!E71)*SAGE!$C71+(drdp!H71)*SAGE!$D71)</f>
        <v>-1.0292634532304116E-3</v>
      </c>
      <c r="I71" s="18">
        <f>Model!$W$32*((drdp!C71)*SAGE!$B71+(drdp!F71)*SAGE!$C71+(drdp!I71)*SAGE!$D71)</f>
        <v>2.9474248941554437E-2</v>
      </c>
      <c r="J71" s="18">
        <f>Model!$W$32*((drdp!D71)*SAGE!$B71+(drdp!G71)*SAGE!$C71+(drdp!J71)*SAGE!$D71)</f>
        <v>-1.842878114967068E-2</v>
      </c>
      <c r="K71" s="21">
        <f>SUM(E$3:E70)+H71</f>
        <v>2.9102956806904472</v>
      </c>
      <c r="L71" s="21">
        <f>SUM(F$3:F70)+I71</f>
        <v>0.87573362476662164</v>
      </c>
      <c r="M71" s="21">
        <f>SUM(G$3:G70)+J71</f>
        <v>-1.7699121601148735</v>
      </c>
      <c r="N71" s="21"/>
      <c r="O71" s="21"/>
      <c r="P71" s="21"/>
      <c r="Q71" s="19">
        <f t="shared" si="5"/>
        <v>8.4698209490454737</v>
      </c>
      <c r="R71" s="19">
        <f t="shared" si="5"/>
        <v>0.76690938154688604</v>
      </c>
      <c r="S71" s="19">
        <f t="shared" si="5"/>
        <v>3.1325890545224975</v>
      </c>
      <c r="T71" s="19">
        <f t="shared" si="6"/>
        <v>2.5486437855936876</v>
      </c>
      <c r="U71" s="19">
        <f t="shared" si="7"/>
        <v>-5.1509677147838158</v>
      </c>
      <c r="V71" s="19">
        <f t="shared" si="8"/>
        <v>-1.5499715914959193</v>
      </c>
    </row>
    <row r="72" spans="1:22" x14ac:dyDescent="0.25">
      <c r="A72" s="26">
        <f>Wellpath!E72</f>
        <v>6600</v>
      </c>
      <c r="B72" s="22">
        <v>0</v>
      </c>
      <c r="C72" s="22">
        <f>SIN(Wellpath!$L72)^0.25</f>
        <v>0.85230730559248857</v>
      </c>
      <c r="D72" s="22">
        <v>0</v>
      </c>
      <c r="E72" s="20">
        <f>Model!$W$32*((drdp!B72+drdp!K72)*SAGE!$B72+(drdp!E72+drdp!N72)*SAGE!$C72+(drdp!H72+drdp!Q72)*SAGE!$D72)</f>
        <v>-2.7353528435963268E-3</v>
      </c>
      <c r="F72" s="20">
        <f>Model!$W$32*((drdp!C72+drdp!L72)*SAGE!$B72+(drdp!F72+drdp!O72)*SAGE!$C72+(drdp!I72+drdp!R72)*SAGE!$D72)</f>
        <v>4.7439647140642596E-2</v>
      </c>
      <c r="G72" s="20">
        <f>Model!$W$32*((drdp!D72+drdp!M72)*SAGE!$B72+(drdp!G72+drdp!P72)*SAGE!$C72+(drdp!J72+drdp!S72)*SAGE!$D72)</f>
        <v>-2.9520122227170292E-2</v>
      </c>
      <c r="H72" s="18">
        <f>Model!$W$32*((drdp!B72)*SAGE!$B72+(drdp!E72)*SAGE!$C72+(drdp!H72)*SAGE!$D72)</f>
        <v>-5.1833805708609792E-4</v>
      </c>
      <c r="I72" s="18">
        <f>Model!$W$32*((drdp!C72)*SAGE!$B72+(drdp!F72)*SAGE!$C72+(drdp!I72)*SAGE!$D72)</f>
        <v>8.9896170379983407E-3</v>
      </c>
      <c r="J72" s="18">
        <f>Model!$W$32*((drdp!D72)*SAGE!$B72+(drdp!G72)*SAGE!$C72+(drdp!J72)*SAGE!$D72)</f>
        <v>-5.5939411385252744E-3</v>
      </c>
      <c r="K72" s="21">
        <f>SUM(E$3:E71)+H72</f>
        <v>2.9094632708565857</v>
      </c>
      <c r="L72" s="21">
        <f>SUM(F$3:F71)+I72</f>
        <v>0.8937170807533743</v>
      </c>
      <c r="M72" s="21">
        <f>SUM(G$3:G71)+J72</f>
        <v>-1.7811295011917871</v>
      </c>
      <c r="N72" s="21"/>
      <c r="O72" s="21"/>
      <c r="P72" s="21"/>
      <c r="Q72" s="19">
        <f t="shared" si="5"/>
        <v>8.464976524463502</v>
      </c>
      <c r="R72" s="19">
        <f t="shared" si="5"/>
        <v>0.79873022043033337</v>
      </c>
      <c r="S72" s="19">
        <f t="shared" si="5"/>
        <v>3.1724223000157044</v>
      </c>
      <c r="T72" s="19">
        <f t="shared" si="6"/>
        <v>2.6002370209891117</v>
      </c>
      <c r="U72" s="19">
        <f t="shared" si="7"/>
        <v>-5.1821308643566164</v>
      </c>
      <c r="V72" s="19">
        <f t="shared" si="8"/>
        <v>-1.5918258582488378</v>
      </c>
    </row>
    <row r="73" spans="1:22" x14ac:dyDescent="0.25">
      <c r="A73" s="26">
        <f>Wellpath!E73</f>
        <v>6700</v>
      </c>
      <c r="B73" s="22">
        <v>0</v>
      </c>
      <c r="C73" s="22">
        <f>SIN(Wellpath!$L73)^0.25</f>
        <v>0.849411721049942</v>
      </c>
      <c r="D73" s="22">
        <v>0</v>
      </c>
      <c r="E73" s="20">
        <f>Model!$W$32*((drdp!B73+drdp!K73)*SAGE!$B73+(drdp!E73+drdp!N73)*SAGE!$C73+(drdp!H73+drdp!Q73)*SAGE!$D73)</f>
        <v>-1.2004427632490464E-2</v>
      </c>
      <c r="F73" s="20">
        <f>Model!$W$32*((drdp!C73+drdp!L73)*SAGE!$B73+(drdp!F73+drdp!O73)*SAGE!$C73+(drdp!I73+drdp!R73)*SAGE!$D73)</f>
        <v>7.6223423972616305E-2</v>
      </c>
      <c r="G73" s="20">
        <f>Model!$W$32*((drdp!D73+drdp!M73)*SAGE!$B73+(drdp!G73+drdp!P73)*SAGE!$C73+(drdp!J73+drdp!S73)*SAGE!$D73)</f>
        <v>-4.7045010911231519E-2</v>
      </c>
      <c r="H73" s="18">
        <f>Model!$W$32*((drdp!B73)*SAGE!$B73+(drdp!E73)*SAGE!$C73+(drdp!H73)*SAGE!$D73)</f>
        <v>-6.0022138162452096E-3</v>
      </c>
      <c r="I73" s="18">
        <f>Model!$W$32*((drdp!C73)*SAGE!$B73+(drdp!F73)*SAGE!$C73+(drdp!I73)*SAGE!$D73)</f>
        <v>3.8111711986308014E-2</v>
      </c>
      <c r="J73" s="18">
        <f>Model!$W$32*((drdp!D73)*SAGE!$B73+(drdp!G73)*SAGE!$C73+(drdp!J73)*SAGE!$D73)</f>
        <v>-2.3522505455615669E-2</v>
      </c>
      <c r="K73" s="21">
        <f>SUM(E$3:E72)+H73</f>
        <v>2.9012440422538299</v>
      </c>
      <c r="L73" s="21">
        <f>SUM(F$3:F72)+I73</f>
        <v>0.97027882284232658</v>
      </c>
      <c r="M73" s="21">
        <f>SUM(G$3:G72)+J73</f>
        <v>-1.8285781877360479</v>
      </c>
      <c r="N73" s="21"/>
      <c r="O73" s="21"/>
      <c r="P73" s="21"/>
      <c r="Q73" s="19">
        <f t="shared" si="5"/>
        <v>8.4172169927133424</v>
      </c>
      <c r="R73" s="19">
        <f t="shared" si="5"/>
        <v>0.941440994056291</v>
      </c>
      <c r="S73" s="19">
        <f t="shared" si="5"/>
        <v>3.3436981886640491</v>
      </c>
      <c r="T73" s="19">
        <f t="shared" si="6"/>
        <v>2.8150156540963591</v>
      </c>
      <c r="U73" s="19">
        <f t="shared" si="7"/>
        <v>-5.3051515729645145</v>
      </c>
      <c r="V73" s="19">
        <f t="shared" si="8"/>
        <v>-1.7742306914716874</v>
      </c>
    </row>
    <row r="74" spans="1:22" x14ac:dyDescent="0.25">
      <c r="A74" s="26">
        <f>Wellpath!E74</f>
        <v>6800</v>
      </c>
      <c r="B74" s="22">
        <v>0</v>
      </c>
      <c r="C74" s="22">
        <f>SIN(Wellpath!$L74)^0.25</f>
        <v>0.84794712348298951</v>
      </c>
      <c r="D74" s="22">
        <v>0</v>
      </c>
      <c r="E74" s="20">
        <f>Model!$W$32*((drdp!B74+drdp!K74)*SAGE!$B74+(drdp!E74+drdp!N74)*SAGE!$C74+(drdp!H74+drdp!Q74)*SAGE!$D74)</f>
        <v>-1.9609727755220251E-2</v>
      </c>
      <c r="F74" s="20">
        <f>Model!$W$32*((drdp!C74+drdp!L74)*SAGE!$B74+(drdp!F74+drdp!O74)*SAGE!$C74+(drdp!I74+drdp!R74)*SAGE!$D74)</f>
        <v>7.469472084380703E-2</v>
      </c>
      <c r="G74" s="20">
        <f>Model!$W$32*((drdp!D74+drdp!M74)*SAGE!$B74+(drdp!G74+drdp!P74)*SAGE!$C74+(drdp!J74+drdp!S74)*SAGE!$D74)</f>
        <v>-4.6640820530528759E-2</v>
      </c>
      <c r="H74" s="18">
        <f>Model!$W$32*((drdp!B74)*SAGE!$B74+(drdp!E74)*SAGE!$C74+(drdp!H74)*SAGE!$D74)</f>
        <v>-9.804863877610235E-3</v>
      </c>
      <c r="I74" s="18">
        <f>Model!$W$32*((drdp!C74)*SAGE!$B74+(drdp!F74)*SAGE!$C74+(drdp!I74)*SAGE!$D74)</f>
        <v>3.7347360421903932E-2</v>
      </c>
      <c r="J74" s="18">
        <f>Model!$W$32*((drdp!D74)*SAGE!$B74+(drdp!G74)*SAGE!$C74+(drdp!J74)*SAGE!$D74)</f>
        <v>-2.332041026526464E-2</v>
      </c>
      <c r="K74" s="21">
        <f>SUM(E$3:E73)+H74</f>
        <v>2.8854369645599744</v>
      </c>
      <c r="L74" s="21">
        <f>SUM(F$3:F73)+I74</f>
        <v>1.0457378952505387</v>
      </c>
      <c r="M74" s="21">
        <f>SUM(G$3:G73)+J74</f>
        <v>-1.8754211034569284</v>
      </c>
      <c r="N74" s="21"/>
      <c r="O74" s="21"/>
      <c r="P74" s="21"/>
      <c r="Q74" s="19">
        <f t="shared" si="5"/>
        <v>8.3257464764490798</v>
      </c>
      <c r="R74" s="19">
        <f t="shared" si="5"/>
        <v>1.0935677455630266</v>
      </c>
      <c r="S74" s="19">
        <f t="shared" si="5"/>
        <v>3.5172043152916026</v>
      </c>
      <c r="T74" s="19">
        <f t="shared" si="6"/>
        <v>3.0174107781970512</v>
      </c>
      <c r="U74" s="19">
        <f t="shared" si="7"/>
        <v>-5.4114093760304769</v>
      </c>
      <c r="V74" s="19">
        <f t="shared" si="8"/>
        <v>-1.9611989174374911</v>
      </c>
    </row>
    <row r="75" spans="1:22" x14ac:dyDescent="0.25">
      <c r="A75" s="26">
        <f>Wellpath!E75</f>
        <v>6900</v>
      </c>
      <c r="B75" s="22">
        <v>0</v>
      </c>
      <c r="C75" s="22">
        <f>SIN(Wellpath!$L75)^0.25</f>
        <v>0.84813081728227968</v>
      </c>
      <c r="D75" s="22">
        <v>0</v>
      </c>
      <c r="E75" s="20">
        <f>Model!$W$32*((drdp!B75+drdp!K75)*SAGE!$B75+(drdp!E75+drdp!N75)*SAGE!$C75+(drdp!H75+drdp!Q75)*SAGE!$D75)</f>
        <v>-2.7067633776344451E-2</v>
      </c>
      <c r="F75" s="20">
        <f>Model!$W$32*((drdp!C75+drdp!L75)*SAGE!$B75+(drdp!F75+drdp!O75)*SAGE!$C75+(drdp!I75+drdp!R75)*SAGE!$D75)</f>
        <v>7.2318708575940152E-2</v>
      </c>
      <c r="G75" s="20">
        <f>Model!$W$32*((drdp!D75+drdp!M75)*SAGE!$B75+(drdp!G75+drdp!P75)*SAGE!$C75+(drdp!J75+drdp!S75)*SAGE!$D75)</f>
        <v>-4.6691362257507849E-2</v>
      </c>
      <c r="H75" s="18">
        <f>Model!$W$32*((drdp!B75)*SAGE!$B75+(drdp!E75)*SAGE!$C75+(drdp!H75)*SAGE!$D75)</f>
        <v>-1.3533816888172123E-2</v>
      </c>
      <c r="I75" s="18">
        <f>Model!$W$32*((drdp!C75)*SAGE!$B75+(drdp!F75)*SAGE!$C75+(drdp!I75)*SAGE!$D75)</f>
        <v>3.6159354287969805E-2</v>
      </c>
      <c r="J75" s="18">
        <f>Model!$W$32*((drdp!D75)*SAGE!$B75+(drdp!G75)*SAGE!$C75+(drdp!J75)*SAGE!$D75)</f>
        <v>-2.3345681128753751E-2</v>
      </c>
      <c r="K75" s="21">
        <f>SUM(E$3:E74)+H75</f>
        <v>2.8620982837941926</v>
      </c>
      <c r="L75" s="21">
        <f>SUM(F$3:F74)+I75</f>
        <v>1.1192446099604119</v>
      </c>
      <c r="M75" s="21">
        <f>SUM(G$3:G74)+J75</f>
        <v>-1.9220871948509464</v>
      </c>
      <c r="N75" s="21"/>
      <c r="O75" s="21"/>
      <c r="P75" s="21"/>
      <c r="Q75" s="19">
        <f t="shared" si="5"/>
        <v>8.191606586097663</v>
      </c>
      <c r="R75" s="19">
        <f t="shared" si="5"/>
        <v>1.2527084969254345</v>
      </c>
      <c r="S75" s="19">
        <f t="shared" si="5"/>
        <v>3.6944191846099801</v>
      </c>
      <c r="T75" s="19">
        <f t="shared" si="6"/>
        <v>3.2033880773135954</v>
      </c>
      <c r="U75" s="19">
        <f t="shared" si="7"/>
        <v>-5.5012024616856872</v>
      </c>
      <c r="V75" s="19">
        <f t="shared" si="8"/>
        <v>-2.1512857327108494</v>
      </c>
    </row>
    <row r="76" spans="1:22" x14ac:dyDescent="0.25">
      <c r="A76" s="26">
        <f>Wellpath!E76</f>
        <v>7000</v>
      </c>
      <c r="B76" s="22">
        <v>0</v>
      </c>
      <c r="C76" s="22">
        <f>SIN(Wellpath!$L76)^0.25</f>
        <v>0.84989741556343124</v>
      </c>
      <c r="D76" s="22">
        <v>0</v>
      </c>
      <c r="E76" s="20">
        <f>Model!$W$32*((drdp!B76+drdp!K76)*SAGE!$B76+(drdp!E76+drdp!N76)*SAGE!$C76+(drdp!H76+drdp!Q76)*SAGE!$D76)</f>
        <v>-3.4130774707773905E-2</v>
      </c>
      <c r="F76" s="20">
        <f>Model!$W$32*((drdp!C76+drdp!L76)*SAGE!$B76+(drdp!F76+drdp!O76)*SAGE!$C76+(drdp!I76+drdp!R76)*SAGE!$D76)</f>
        <v>6.9179923593906234E-2</v>
      </c>
      <c r="G76" s="20">
        <f>Model!$W$32*((drdp!D76+drdp!M76)*SAGE!$B76+(drdp!G76+drdp!P76)*SAGE!$C76+(drdp!J76+drdp!S76)*SAGE!$D76)</f>
        <v>-4.7179666748947947E-2</v>
      </c>
      <c r="H76" s="18">
        <f>Model!$W$32*((drdp!B76)*SAGE!$B76+(drdp!E76)*SAGE!$C76+(drdp!H76)*SAGE!$D76)</f>
        <v>-1.7065387353886952E-2</v>
      </c>
      <c r="I76" s="18">
        <f>Model!$W$32*((drdp!C76)*SAGE!$B76+(drdp!F76)*SAGE!$C76+(drdp!I76)*SAGE!$D76)</f>
        <v>3.4589961796953117E-2</v>
      </c>
      <c r="J76" s="18">
        <f>Model!$W$32*((drdp!D76)*SAGE!$B76+(drdp!G76)*SAGE!$C76+(drdp!J76)*SAGE!$D76)</f>
        <v>-2.3589833374473974E-2</v>
      </c>
      <c r="K76" s="21">
        <f>SUM(E$3:E75)+H76</f>
        <v>2.8314990795521333</v>
      </c>
      <c r="L76" s="21">
        <f>SUM(F$3:F75)+I76</f>
        <v>1.1899939260453354</v>
      </c>
      <c r="M76" s="21">
        <f>SUM(G$3:G75)+J76</f>
        <v>-1.9690227093541743</v>
      </c>
      <c r="N76" s="21"/>
      <c r="O76" s="21"/>
      <c r="P76" s="21"/>
      <c r="Q76" s="19">
        <f t="shared" si="5"/>
        <v>8.0173870375045784</v>
      </c>
      <c r="R76" s="19">
        <f t="shared" si="5"/>
        <v>1.416085544024791</v>
      </c>
      <c r="S76" s="19">
        <f t="shared" si="5"/>
        <v>3.8770504299524533</v>
      </c>
      <c r="T76" s="19">
        <f t="shared" si="6"/>
        <v>3.3694667062699963</v>
      </c>
      <c r="U76" s="19">
        <f t="shared" si="7"/>
        <v>-5.575285989153592</v>
      </c>
      <c r="V76" s="19">
        <f t="shared" si="8"/>
        <v>-2.3431250643767974</v>
      </c>
    </row>
    <row r="77" spans="1:22" x14ac:dyDescent="0.25">
      <c r="A77" s="26">
        <f>Wellpath!E77</f>
        <v>7100</v>
      </c>
      <c r="B77" s="22">
        <v>0</v>
      </c>
      <c r="C77" s="22">
        <f>SIN(Wellpath!$L77)^0.25</f>
        <v>0.8531435175873272</v>
      </c>
      <c r="D77" s="22">
        <v>0</v>
      </c>
      <c r="E77" s="20">
        <f>Model!$W$32*((drdp!B77+drdp!K77)*SAGE!$B77+(drdp!E77+drdp!N77)*SAGE!$C77+(drdp!H77+drdp!Q77)*SAGE!$D77)</f>
        <v>-2.0768915409664201E-2</v>
      </c>
      <c r="F77" s="20">
        <f>Model!$W$32*((drdp!C77+drdp!L77)*SAGE!$B77+(drdp!F77+drdp!O77)*SAGE!$C77+(drdp!I77+drdp!R77)*SAGE!$D77)</f>
        <v>3.3392634190073531E-2</v>
      </c>
      <c r="G77" s="20">
        <f>Model!$W$32*((drdp!D77+drdp!M77)*SAGE!$B77+(drdp!G77+drdp!P77)*SAGE!$C77+(drdp!J77+drdp!S77)*SAGE!$D77)</f>
        <v>-2.4563129093838457E-2</v>
      </c>
      <c r="H77" s="18">
        <f>Model!$W$32*((drdp!B77)*SAGE!$B77+(drdp!E77)*SAGE!$C77+(drdp!H77)*SAGE!$D77)</f>
        <v>-2.0329791904526207E-2</v>
      </c>
      <c r="I77" s="18">
        <f>Model!$W$32*((drdp!C77)*SAGE!$B77+(drdp!F77)*SAGE!$C77+(drdp!I77)*SAGE!$D77)</f>
        <v>3.2686603553321425E-2</v>
      </c>
      <c r="J77" s="18">
        <f>Model!$W$32*((drdp!D77)*SAGE!$B77+(drdp!G77)*SAGE!$C77+(drdp!J77)*SAGE!$D77)</f>
        <v>-2.4043783372981787E-2</v>
      </c>
      <c r="K77" s="21">
        <f>SUM(E$3:E76)+H77</f>
        <v>2.7941039002937202</v>
      </c>
      <c r="L77" s="21">
        <f>SUM(F$3:F76)+I77</f>
        <v>1.2572704913956101</v>
      </c>
      <c r="M77" s="21">
        <f>SUM(G$3:G76)+J77</f>
        <v>-2.0166563261016299</v>
      </c>
      <c r="N77" s="21"/>
      <c r="O77" s="21"/>
      <c r="P77" s="21"/>
      <c r="Q77" s="19">
        <f t="shared" si="5"/>
        <v>7.80701660563658</v>
      </c>
      <c r="R77" s="19">
        <f t="shared" si="5"/>
        <v>1.5807290885341589</v>
      </c>
      <c r="S77" s="19">
        <f t="shared" si="5"/>
        <v>4.0669027376057238</v>
      </c>
      <c r="T77" s="19">
        <f t="shared" si="6"/>
        <v>3.5129443837326764</v>
      </c>
      <c r="U77" s="19">
        <f t="shared" si="7"/>
        <v>-5.634747306312569</v>
      </c>
      <c r="V77" s="19">
        <f t="shared" si="8"/>
        <v>-2.535482490093862</v>
      </c>
    </row>
    <row r="78" spans="1:22" x14ac:dyDescent="0.25">
      <c r="A78" s="26">
        <f>Wellpath!E78</f>
        <v>7102.16</v>
      </c>
      <c r="B78" s="22">
        <v>0</v>
      </c>
      <c r="C78" s="22">
        <f>SIN(Wellpath!$L78)^0.25</f>
        <v>0.85320310434498636</v>
      </c>
      <c r="D78" s="22">
        <v>0</v>
      </c>
      <c r="E78" s="20">
        <f>Model!$W$32*((drdp!B78+drdp!K78)*SAGE!$B78+(drdp!E78+drdp!N78)*SAGE!$C78+(drdp!H78+drdp!Q78)*SAGE!$D78)</f>
        <v>-2.0397406380137959E-2</v>
      </c>
      <c r="F78" s="20">
        <f>Model!$W$32*((drdp!C78+drdp!L78)*SAGE!$B78+(drdp!F78+drdp!O78)*SAGE!$C78+(drdp!I78+drdp!R78)*SAGE!$D78)</f>
        <v>3.2642673733017005E-2</v>
      </c>
      <c r="G78" s="20">
        <f>Model!$W$32*((drdp!D78+drdp!M78)*SAGE!$B78+(drdp!G78+drdp!P78)*SAGE!$C78+(drdp!J78+drdp!S78)*SAGE!$D78)</f>
        <v>-2.4052181088058924E-2</v>
      </c>
      <c r="H78" s="18">
        <f>Model!$W$32*((drdp!B78)*SAGE!$B78+(drdp!E78)*SAGE!$C78+(drdp!H78)*SAGE!$D78)</f>
        <v>-4.4058397781120514E-4</v>
      </c>
      <c r="I78" s="18">
        <f>Model!$W$32*((drdp!C78)*SAGE!$B78+(drdp!F78)*SAGE!$C78+(drdp!I78)*SAGE!$D78)</f>
        <v>7.0508175263352786E-4</v>
      </c>
      <c r="J78" s="18">
        <f>Model!$W$32*((drdp!D78)*SAGE!$B78+(drdp!G78)*SAGE!$C78+(drdp!J78)*SAGE!$D78)</f>
        <v>-5.1952711150233827E-4</v>
      </c>
      <c r="K78" s="21">
        <f>SUM(E$3:E77)+H78</f>
        <v>2.7932241928107708</v>
      </c>
      <c r="L78" s="21">
        <f>SUM(F$3:F77)+I78</f>
        <v>1.2586816037849955</v>
      </c>
      <c r="M78" s="21">
        <f>SUM(G$3:G77)+J78</f>
        <v>-2.0176951989339891</v>
      </c>
      <c r="N78" s="21"/>
      <c r="O78" s="21"/>
      <c r="P78" s="21"/>
      <c r="Q78" s="19">
        <f t="shared" si="5"/>
        <v>7.8021013913033821</v>
      </c>
      <c r="R78" s="19">
        <f t="shared" si="5"/>
        <v>1.5842793797067685</v>
      </c>
      <c r="S78" s="19">
        <f t="shared" si="5"/>
        <v>4.0710939158012698</v>
      </c>
      <c r="T78" s="19">
        <f t="shared" si="6"/>
        <v>3.5157799067381106</v>
      </c>
      <c r="U78" s="19">
        <f t="shared" si="7"/>
        <v>-5.6358750433805591</v>
      </c>
      <c r="V78" s="19">
        <f t="shared" si="8"/>
        <v>-2.5396358289435188</v>
      </c>
    </row>
    <row r="79" spans="1:22" x14ac:dyDescent="0.25">
      <c r="A79" s="26">
        <f>Wellpath!E79</f>
        <v>7200</v>
      </c>
      <c r="B79" s="22">
        <v>0</v>
      </c>
      <c r="C79" s="22">
        <f>SIN(Wellpath!$L79)^0.25</f>
        <v>0.84684122217552138</v>
      </c>
      <c r="D79" s="22">
        <v>0</v>
      </c>
      <c r="E79" s="20">
        <f>Model!$W$32*((drdp!B79+drdp!K79)*SAGE!$B79+(drdp!E79+drdp!N79)*SAGE!$C79+(drdp!H79+drdp!Q79)*SAGE!$D79)</f>
        <v>-4.6266631008587245E-2</v>
      </c>
      <c r="F79" s="20">
        <f>Model!$W$32*((drdp!C79+drdp!L79)*SAGE!$B79+(drdp!F79+drdp!O79)*SAGE!$C79+(drdp!I79+drdp!R79)*SAGE!$D79)</f>
        <v>6.0843708447267858E-2</v>
      </c>
      <c r="G79" s="20">
        <f>Model!$W$32*((drdp!D79+drdp!M79)*SAGE!$B79+(drdp!G79+drdp!P79)*SAGE!$C79+(drdp!J79+drdp!S79)*SAGE!$D79)</f>
        <v>-4.5837021036188877E-2</v>
      </c>
      <c r="H79" s="18">
        <f>Model!$W$32*((drdp!B79)*SAGE!$B79+(drdp!E79)*SAGE!$C79+(drdp!H79)*SAGE!$D79)</f>
        <v>-2.2880747967449204E-2</v>
      </c>
      <c r="I79" s="18">
        <f>Model!$W$32*((drdp!C79)*SAGE!$B79+(drdp!F79)*SAGE!$C79+(drdp!I79)*SAGE!$D79)</f>
        <v>3.0089711051762294E-2</v>
      </c>
      <c r="J79" s="18">
        <f>Model!$W$32*((drdp!D79)*SAGE!$B79+(drdp!G79)*SAGE!$C79+(drdp!J79)*SAGE!$D79)</f>
        <v>-2.2668288203501284E-2</v>
      </c>
      <c r="K79" s="21">
        <f>SUM(E$3:E78)+H79</f>
        <v>2.750386622440995</v>
      </c>
      <c r="L79" s="21">
        <f>SUM(F$3:F78)+I79</f>
        <v>1.3207089068171414</v>
      </c>
      <c r="M79" s="21">
        <f>SUM(G$3:G78)+J79</f>
        <v>-2.0638961411140473</v>
      </c>
      <c r="N79" s="21"/>
      <c r="O79" s="21"/>
      <c r="P79" s="21"/>
      <c r="Q79" s="19">
        <f t="shared" si="5"/>
        <v>7.5646265729023838</v>
      </c>
      <c r="R79" s="19">
        <f t="shared" si="5"/>
        <v>1.7442720165461285</v>
      </c>
      <c r="S79" s="19">
        <f t="shared" si="5"/>
        <v>4.2596672813054557</v>
      </c>
      <c r="T79" s="19">
        <f t="shared" si="6"/>
        <v>3.632460109448536</v>
      </c>
      <c r="U79" s="19">
        <f t="shared" si="7"/>
        <v>-5.6765123366276677</v>
      </c>
      <c r="V79" s="19">
        <f t="shared" si="8"/>
        <v>-2.7258060163148499</v>
      </c>
    </row>
    <row r="80" spans="1:22" x14ac:dyDescent="0.25">
      <c r="A80" s="26">
        <f>Wellpath!E80</f>
        <v>7300</v>
      </c>
      <c r="B80" s="22">
        <v>0</v>
      </c>
      <c r="C80" s="22">
        <f>SIN(Wellpath!$L80)^0.25</f>
        <v>0.84159421629739073</v>
      </c>
      <c r="D80" s="22">
        <v>0</v>
      </c>
      <c r="E80" s="20">
        <f>Model!$W$32*((drdp!B80+drdp!K80)*SAGE!$B80+(drdp!E80+drdp!N80)*SAGE!$C80+(drdp!H80+drdp!Q80)*SAGE!$D80)</f>
        <v>-5.2747926421233694E-2</v>
      </c>
      <c r="F80" s="20">
        <f>Model!$W$32*((drdp!C80+drdp!L80)*SAGE!$B80+(drdp!F80+drdp!O80)*SAGE!$C80+(drdp!I80+drdp!R80)*SAGE!$D80)</f>
        <v>5.6723808995135794E-2</v>
      </c>
      <c r="G80" s="20">
        <f>Model!$W$32*((drdp!D80+drdp!M80)*SAGE!$B80+(drdp!G80+drdp!P80)*SAGE!$C80+(drdp!J80+drdp!S80)*SAGE!$D80)</f>
        <v>-4.4919616204838302E-2</v>
      </c>
      <c r="H80" s="18">
        <f>Model!$W$32*((drdp!B80)*SAGE!$B80+(drdp!E80)*SAGE!$C80+(drdp!H80)*SAGE!$D80)</f>
        <v>-2.6373963210616847E-2</v>
      </c>
      <c r="I80" s="18">
        <f>Model!$W$32*((drdp!C80)*SAGE!$B80+(drdp!F80)*SAGE!$C80+(drdp!I80)*SAGE!$D80)</f>
        <v>2.8361904497567897E-2</v>
      </c>
      <c r="J80" s="18">
        <f>Model!$W$32*((drdp!D80)*SAGE!$B80+(drdp!G80)*SAGE!$C80+(drdp!J80)*SAGE!$D80)</f>
        <v>-2.2459808102419151E-2</v>
      </c>
      <c r="K80" s="21">
        <f>SUM(E$3:E79)+H80</f>
        <v>2.7006267761892397</v>
      </c>
      <c r="L80" s="21">
        <f>SUM(F$3:F79)+I80</f>
        <v>1.3798248087102147</v>
      </c>
      <c r="M80" s="21">
        <f>SUM(G$3:G79)+J80</f>
        <v>-2.109524682049154</v>
      </c>
      <c r="N80" s="21"/>
      <c r="O80" s="21"/>
      <c r="P80" s="21"/>
      <c r="Q80" s="19">
        <f t="shared" si="5"/>
        <v>7.2933849842702863</v>
      </c>
      <c r="R80" s="19">
        <f t="shared" si="5"/>
        <v>1.9039165027321807</v>
      </c>
      <c r="S80" s="19">
        <f t="shared" si="5"/>
        <v>4.4500943841745846</v>
      </c>
      <c r="T80" s="19">
        <f t="shared" si="6"/>
        <v>3.7263918248530015</v>
      </c>
      <c r="U80" s="19">
        <f t="shared" si="7"/>
        <v>-5.697038841374038</v>
      </c>
      <c r="V80" s="19">
        <f t="shared" si="8"/>
        <v>-2.9107744908779503</v>
      </c>
    </row>
    <row r="81" spans="1:22" x14ac:dyDescent="0.25">
      <c r="A81" s="26">
        <f>Wellpath!E81</f>
        <v>7400</v>
      </c>
      <c r="B81" s="22">
        <v>0</v>
      </c>
      <c r="C81" s="22">
        <f>SIN(Wellpath!$L81)^0.25</f>
        <v>0.83782181747652607</v>
      </c>
      <c r="D81" s="22">
        <v>0</v>
      </c>
      <c r="E81" s="20">
        <f>Model!$W$32*((drdp!B81+drdp!K81)*SAGE!$B81+(drdp!E81+drdp!N81)*SAGE!$C81+(drdp!H81+drdp!Q81)*SAGE!$D81)</f>
        <v>-5.8399293766696517E-2</v>
      </c>
      <c r="F81" s="20">
        <f>Model!$W$32*((drdp!C81+drdp!L81)*SAGE!$B81+(drdp!F81+drdp!O81)*SAGE!$C81+(drdp!I81+drdp!R81)*SAGE!$D81)</f>
        <v>5.1052744778977241E-2</v>
      </c>
      <c r="G81" s="20">
        <f>Model!$W$32*((drdp!D81+drdp!M81)*SAGE!$B81+(drdp!G81+drdp!P81)*SAGE!$C81+(drdp!J81+drdp!S81)*SAGE!$D81)</f>
        <v>-4.3921852937492067E-2</v>
      </c>
      <c r="H81" s="18">
        <f>Model!$W$32*((drdp!B81)*SAGE!$B81+(drdp!E81)*SAGE!$C81+(drdp!H81)*SAGE!$D81)</f>
        <v>-2.9199646883348258E-2</v>
      </c>
      <c r="I81" s="18">
        <f>Model!$W$32*((drdp!C81)*SAGE!$B81+(drdp!F81)*SAGE!$C81+(drdp!I81)*SAGE!$D81)</f>
        <v>2.552637238948862E-2</v>
      </c>
      <c r="J81" s="18">
        <f>Model!$W$32*((drdp!D81)*SAGE!$B81+(drdp!G81)*SAGE!$C81+(drdp!J81)*SAGE!$D81)</f>
        <v>-2.1960926468746034E-2</v>
      </c>
      <c r="K81" s="21">
        <f>SUM(E$3:E80)+H81</f>
        <v>2.6450531660952747</v>
      </c>
      <c r="L81" s="21">
        <f>SUM(F$3:F80)+I81</f>
        <v>1.4337130855972713</v>
      </c>
      <c r="M81" s="21">
        <f>SUM(G$3:G80)+J81</f>
        <v>-2.1539454166203194</v>
      </c>
      <c r="N81" s="21"/>
      <c r="O81" s="21"/>
      <c r="P81" s="21"/>
      <c r="Q81" s="19">
        <f t="shared" si="5"/>
        <v>6.9963062514706369</v>
      </c>
      <c r="R81" s="19">
        <f t="shared" si="5"/>
        <v>2.0555332118128486</v>
      </c>
      <c r="S81" s="19">
        <f t="shared" si="5"/>
        <v>4.6394808577796809</v>
      </c>
      <c r="T81" s="19">
        <f t="shared" si="6"/>
        <v>3.7922473363312879</v>
      </c>
      <c r="U81" s="19">
        <f t="shared" si="7"/>
        <v>-5.6973001438279809</v>
      </c>
      <c r="V81" s="19">
        <f t="shared" si="8"/>
        <v>-3.0881397294708179</v>
      </c>
    </row>
    <row r="82" spans="1:22" x14ac:dyDescent="0.25">
      <c r="A82" s="26">
        <f>Wellpath!E82</f>
        <v>7500</v>
      </c>
      <c r="B82" s="22">
        <v>0</v>
      </c>
      <c r="C82" s="22">
        <f>SIN(Wellpath!$L82)^0.25</f>
        <v>0.83581012234543339</v>
      </c>
      <c r="D82" s="22">
        <v>0</v>
      </c>
      <c r="E82" s="20">
        <f>Model!$W$32*((drdp!B82+drdp!K82)*SAGE!$B82+(drdp!E82+drdp!N82)*SAGE!$C82+(drdp!H82+drdp!Q82)*SAGE!$D82)</f>
        <v>-6.3526594012234996E-2</v>
      </c>
      <c r="F82" s="20">
        <f>Model!$W$32*((drdp!C82+drdp!L82)*SAGE!$B82+(drdp!F82+drdp!O82)*SAGE!$C82+(drdp!I82+drdp!R82)*SAGE!$D82)</f>
        <v>4.4597564087941147E-2</v>
      </c>
      <c r="G82" s="20">
        <f>Model!$W$32*((drdp!D82+drdp!M82)*SAGE!$B82+(drdp!G82+drdp!P82)*SAGE!$C82+(drdp!J82+drdp!S82)*SAGE!$D82)</f>
        <v>-4.3397074975086519E-2</v>
      </c>
      <c r="H82" s="18">
        <f>Model!$W$32*((drdp!B82)*SAGE!$B82+(drdp!E82)*SAGE!$C82+(drdp!H82)*SAGE!$D82)</f>
        <v>-3.1763297006117498E-2</v>
      </c>
      <c r="I82" s="18">
        <f>Model!$W$32*((drdp!C82)*SAGE!$B82+(drdp!F82)*SAGE!$C82+(drdp!I82)*SAGE!$D82)</f>
        <v>2.2298782043970573E-2</v>
      </c>
      <c r="J82" s="18">
        <f>Model!$W$32*((drdp!D82)*SAGE!$B82+(drdp!G82)*SAGE!$C82+(drdp!J82)*SAGE!$D82)</f>
        <v>-2.169853748754326E-2</v>
      </c>
      <c r="K82" s="21">
        <f>SUM(E$3:E81)+H82</f>
        <v>2.5840902222058091</v>
      </c>
      <c r="L82" s="21">
        <f>SUM(F$3:F81)+I82</f>
        <v>1.4815382400307306</v>
      </c>
      <c r="M82" s="21">
        <f>SUM(G$3:G81)+J82</f>
        <v>-2.1976048805766082</v>
      </c>
      <c r="N82" s="21"/>
      <c r="O82" s="21"/>
      <c r="P82" s="21"/>
      <c r="Q82" s="19">
        <f t="shared" si="5"/>
        <v>6.6775222764996673</v>
      </c>
      <c r="R82" s="19">
        <f t="shared" si="5"/>
        <v>2.1949555566733547</v>
      </c>
      <c r="S82" s="19">
        <f t="shared" si="5"/>
        <v>4.8294672111341281</v>
      </c>
      <c r="T82" s="19">
        <f t="shared" si="6"/>
        <v>3.828428479887414</v>
      </c>
      <c r="U82" s="19">
        <f t="shared" si="7"/>
        <v>-5.6788092841697777</v>
      </c>
      <c r="V82" s="19">
        <f t="shared" si="8"/>
        <v>-3.2558356670524122</v>
      </c>
    </row>
    <row r="83" spans="1:22" x14ac:dyDescent="0.25">
      <c r="A83" s="26">
        <f>Wellpath!E83</f>
        <v>7600</v>
      </c>
      <c r="B83" s="22">
        <v>0</v>
      </c>
      <c r="C83" s="22">
        <f>SIN(Wellpath!$L83)^0.25</f>
        <v>0.8355490410216172</v>
      </c>
      <c r="D83" s="22">
        <v>0</v>
      </c>
      <c r="E83" s="20">
        <f>Model!$W$32*((drdp!B83+drdp!K83)*SAGE!$B83+(drdp!E83+drdp!N83)*SAGE!$C83+(drdp!H83+drdp!Q83)*SAGE!$D83)</f>
        <v>-6.7944075010742538E-2</v>
      </c>
      <c r="F83" s="20">
        <f>Model!$W$32*((drdp!C83+drdp!L83)*SAGE!$B83+(drdp!F83+drdp!O83)*SAGE!$C83+(drdp!I83+drdp!R83)*SAGE!$D83)</f>
        <v>3.7538094827225831E-2</v>
      </c>
      <c r="G83" s="20">
        <f>Model!$W$32*((drdp!D83+drdp!M83)*SAGE!$B83+(drdp!G83+drdp!P83)*SAGE!$C83+(drdp!J83+drdp!S83)*SAGE!$D83)</f>
        <v>-4.3329337762392957E-2</v>
      </c>
      <c r="H83" s="18">
        <f>Model!$W$32*((drdp!B83)*SAGE!$B83+(drdp!E83)*SAGE!$C83+(drdp!H83)*SAGE!$D83)</f>
        <v>-3.3972037505371269E-2</v>
      </c>
      <c r="I83" s="18">
        <f>Model!$W$32*((drdp!C83)*SAGE!$B83+(drdp!F83)*SAGE!$C83+(drdp!I83)*SAGE!$D83)</f>
        <v>1.8769047413612915E-2</v>
      </c>
      <c r="J83" s="18">
        <f>Model!$W$32*((drdp!D83)*SAGE!$B83+(drdp!G83)*SAGE!$C83+(drdp!J83)*SAGE!$D83)</f>
        <v>-2.1664668881196478E-2</v>
      </c>
      <c r="K83" s="21">
        <f>SUM(E$3:E82)+H83</f>
        <v>2.5183548876943207</v>
      </c>
      <c r="L83" s="21">
        <f>SUM(F$3:F82)+I83</f>
        <v>1.5226060694883141</v>
      </c>
      <c r="M83" s="21">
        <f>SUM(G$3:G82)+J83</f>
        <v>-2.2409680869453483</v>
      </c>
      <c r="N83" s="21"/>
      <c r="O83" s="21"/>
      <c r="P83" s="21"/>
      <c r="Q83" s="19">
        <f t="shared" si="5"/>
        <v>6.3421113403738749</v>
      </c>
      <c r="R83" s="19">
        <f t="shared" si="5"/>
        <v>2.318329242842653</v>
      </c>
      <c r="S83" s="19">
        <f t="shared" si="5"/>
        <v>5.0219379667074939</v>
      </c>
      <c r="T83" s="19">
        <f t="shared" si="6"/>
        <v>3.8344624371289342</v>
      </c>
      <c r="U83" s="19">
        <f t="shared" si="7"/>
        <v>-5.6435529349258093</v>
      </c>
      <c r="V83" s="19">
        <f t="shared" si="8"/>
        <v>-3.4121116107126035</v>
      </c>
    </row>
    <row r="84" spans="1:22" x14ac:dyDescent="0.25">
      <c r="A84" s="26">
        <f>Wellpath!E84</f>
        <v>7700</v>
      </c>
      <c r="B84" s="22">
        <v>0</v>
      </c>
      <c r="C84" s="22">
        <f>SIN(Wellpath!$L84)^0.25</f>
        <v>0.83717513583671543</v>
      </c>
      <c r="D84" s="22">
        <v>0</v>
      </c>
      <c r="E84" s="20">
        <f>Model!$W$32*((drdp!B84+drdp!K84)*SAGE!$B84+(drdp!E84+drdp!N84)*SAGE!$C84+(drdp!H84+drdp!Q84)*SAGE!$D84)</f>
        <v>-7.1517533552138135E-2</v>
      </c>
      <c r="F84" s="20">
        <f>Model!$W$32*((drdp!C84+drdp!L84)*SAGE!$B84+(drdp!F84+drdp!O84)*SAGE!$C84+(drdp!I84+drdp!R84)*SAGE!$D84)</f>
        <v>3.0077891768198587E-2</v>
      </c>
      <c r="G84" s="20">
        <f>Model!$W$32*((drdp!D84+drdp!M84)*SAGE!$B84+(drdp!G84+drdp!P84)*SAGE!$C84+(drdp!J84+drdp!S84)*SAGE!$D84)</f>
        <v>-4.3752606672331391E-2</v>
      </c>
      <c r="H84" s="18">
        <f>Model!$W$32*((drdp!B84)*SAGE!$B84+(drdp!E84)*SAGE!$C84+(drdp!H84)*SAGE!$D84)</f>
        <v>-3.5758766776069068E-2</v>
      </c>
      <c r="I84" s="18">
        <f>Model!$W$32*((drdp!C84)*SAGE!$B84+(drdp!F84)*SAGE!$C84+(drdp!I84)*SAGE!$D84)</f>
        <v>1.5038945884099294E-2</v>
      </c>
      <c r="J84" s="18">
        <f>Model!$W$32*((drdp!D84)*SAGE!$B84+(drdp!G84)*SAGE!$C84+(drdp!J84)*SAGE!$D84)</f>
        <v>-2.1876303336165696E-2</v>
      </c>
      <c r="K84" s="21">
        <f>SUM(E$3:E83)+H84</f>
        <v>2.4486240834128798</v>
      </c>
      <c r="L84" s="21">
        <f>SUM(F$3:F83)+I84</f>
        <v>1.5564140627860266</v>
      </c>
      <c r="M84" s="21">
        <f>SUM(G$3:G83)+J84</f>
        <v>-2.2845090591627106</v>
      </c>
      <c r="N84" s="21"/>
      <c r="O84" s="21"/>
      <c r="P84" s="21"/>
      <c r="Q84" s="19">
        <f t="shared" si="5"/>
        <v>5.9957599018695662</v>
      </c>
      <c r="R84" s="19">
        <f t="shared" si="5"/>
        <v>2.4224247348381054</v>
      </c>
      <c r="S84" s="19">
        <f t="shared" si="5"/>
        <v>5.2189816413964936</v>
      </c>
      <c r="T84" s="19">
        <f t="shared" si="6"/>
        <v>3.8110729579003508</v>
      </c>
      <c r="U84" s="19">
        <f t="shared" si="7"/>
        <v>-5.5939039010407132</v>
      </c>
      <c r="V84" s="19">
        <f t="shared" si="8"/>
        <v>-3.5556420262429174</v>
      </c>
    </row>
    <row r="85" spans="1:22" x14ac:dyDescent="0.25">
      <c r="A85" s="26">
        <f>Wellpath!E85</f>
        <v>7800</v>
      </c>
      <c r="B85" s="22">
        <v>0</v>
      </c>
      <c r="C85" s="22">
        <f>SIN(Wellpath!$L85)^0.25</f>
        <v>0.84051473592398207</v>
      </c>
      <c r="D85" s="22">
        <v>0</v>
      </c>
      <c r="E85" s="20">
        <f>Model!$W$32*((drdp!B85+drdp!K85)*SAGE!$B85+(drdp!E85+drdp!N85)*SAGE!$C85+(drdp!H85+drdp!Q85)*SAGE!$D85)</f>
        <v>-7.4173492895207804E-2</v>
      </c>
      <c r="F85" s="20">
        <f>Model!$W$32*((drdp!C85+drdp!L85)*SAGE!$B85+(drdp!F85+drdp!O85)*SAGE!$C85+(drdp!I85+drdp!R85)*SAGE!$D85)</f>
        <v>2.2436681850197922E-2</v>
      </c>
      <c r="G85" s="20">
        <f>Model!$W$32*((drdp!D85+drdp!M85)*SAGE!$B85+(drdp!G85+drdp!P85)*SAGE!$C85+(drdp!J85+drdp!S85)*SAGE!$D85)</f>
        <v>-4.4632271006341713E-2</v>
      </c>
      <c r="H85" s="18">
        <f>Model!$W$32*((drdp!B85)*SAGE!$B85+(drdp!E85)*SAGE!$C85+(drdp!H85)*SAGE!$D85)</f>
        <v>-3.7086746447603902E-2</v>
      </c>
      <c r="I85" s="18">
        <f>Model!$W$32*((drdp!C85)*SAGE!$B85+(drdp!F85)*SAGE!$C85+(drdp!I85)*SAGE!$D85)</f>
        <v>1.1218340925098961E-2</v>
      </c>
      <c r="J85" s="18">
        <f>Model!$W$32*((drdp!D85)*SAGE!$B85+(drdp!G85)*SAGE!$C85+(drdp!J85)*SAGE!$D85)</f>
        <v>-2.2316135503170857E-2</v>
      </c>
      <c r="K85" s="21">
        <f>SUM(E$3:E84)+H85</f>
        <v>2.3757785701892074</v>
      </c>
      <c r="L85" s="21">
        <f>SUM(F$3:F84)+I85</f>
        <v>1.5826713495952247</v>
      </c>
      <c r="M85" s="21">
        <f>SUM(G$3:G84)+J85</f>
        <v>-2.3287014980020473</v>
      </c>
      <c r="N85" s="21"/>
      <c r="O85" s="21"/>
      <c r="P85" s="21"/>
      <c r="Q85" s="19">
        <f t="shared" si="5"/>
        <v>5.6443238145702743</v>
      </c>
      <c r="R85" s="19">
        <f t="shared" si="5"/>
        <v>2.5048486008295701</v>
      </c>
      <c r="S85" s="19">
        <f t="shared" si="5"/>
        <v>5.4228506667969789</v>
      </c>
      <c r="T85" s="19">
        <f t="shared" si="6"/>
        <v>3.7600766760207662</v>
      </c>
      <c r="U85" s="19">
        <f t="shared" si="7"/>
        <v>-5.5324791153207693</v>
      </c>
      <c r="V85" s="19">
        <f t="shared" si="8"/>
        <v>-3.6855691426473216</v>
      </c>
    </row>
    <row r="86" spans="1:22" x14ac:dyDescent="0.25">
      <c r="A86" s="26">
        <f>Wellpath!E86</f>
        <v>7900</v>
      </c>
      <c r="B86" s="22">
        <v>0</v>
      </c>
      <c r="C86" s="22">
        <f>SIN(Wellpath!$L86)^0.25</f>
        <v>0.84535664844119429</v>
      </c>
      <c r="D86" s="22">
        <v>0</v>
      </c>
      <c r="E86" s="20">
        <f>Model!$W$32*((drdp!B86+drdp!K86)*SAGE!$B86+(drdp!E86+drdp!N86)*SAGE!$C86+(drdp!H86+drdp!Q86)*SAGE!$D86)</f>
        <v>-7.5884756152316477E-2</v>
      </c>
      <c r="F86" s="20">
        <f>Model!$W$32*((drdp!C86+drdp!L86)*SAGE!$B86+(drdp!F86+drdp!O86)*SAGE!$C86+(drdp!I86+drdp!R86)*SAGE!$D86)</f>
        <v>1.4874243538402141E-2</v>
      </c>
      <c r="G86" s="20">
        <f>Model!$W$32*((drdp!D86+drdp!M86)*SAGE!$B86+(drdp!G86+drdp!P86)*SAGE!$C86+(drdp!J86+drdp!S86)*SAGE!$D86)</f>
        <v>-4.5932722647507973E-2</v>
      </c>
      <c r="H86" s="18">
        <f>Model!$W$32*((drdp!B86)*SAGE!$B86+(drdp!E86)*SAGE!$C86+(drdp!H86)*SAGE!$D86)</f>
        <v>-3.7942378076158238E-2</v>
      </c>
      <c r="I86" s="18">
        <f>Model!$W$32*((drdp!C86)*SAGE!$B86+(drdp!F86)*SAGE!$C86+(drdp!I86)*SAGE!$D86)</f>
        <v>7.4371217692010706E-3</v>
      </c>
      <c r="J86" s="18">
        <f>Model!$W$32*((drdp!D86)*SAGE!$B86+(drdp!G86)*SAGE!$C86+(drdp!J86)*SAGE!$D86)</f>
        <v>-2.2966361323753987E-2</v>
      </c>
      <c r="K86" s="21">
        <f>SUM(E$3:E85)+H86</f>
        <v>2.3007494456654451</v>
      </c>
      <c r="L86" s="21">
        <f>SUM(F$3:F85)+I86</f>
        <v>1.6013268122895248</v>
      </c>
      <c r="M86" s="21">
        <f>SUM(G$3:G85)+J86</f>
        <v>-2.373983994828972</v>
      </c>
      <c r="N86" s="21"/>
      <c r="O86" s="21"/>
      <c r="P86" s="21"/>
      <c r="Q86" s="19">
        <f t="shared" si="5"/>
        <v>5.2934480117298532</v>
      </c>
      <c r="R86" s="19">
        <f t="shared" si="5"/>
        <v>2.5642475597573311</v>
      </c>
      <c r="S86" s="19">
        <f t="shared" si="5"/>
        <v>5.635800007704125</v>
      </c>
      <c r="T86" s="19">
        <f t="shared" si="6"/>
        <v>3.6842517757043383</v>
      </c>
      <c r="U86" s="19">
        <f t="shared" si="7"/>
        <v>-5.4619423601213963</v>
      </c>
      <c r="V86" s="19">
        <f t="shared" si="8"/>
        <v>-3.8015242228658295</v>
      </c>
    </row>
    <row r="87" spans="1:22" x14ac:dyDescent="0.25">
      <c r="A87" s="26">
        <f>Wellpath!E87</f>
        <v>8000</v>
      </c>
      <c r="B87" s="22">
        <v>0</v>
      </c>
      <c r="C87" s="22">
        <f>SIN(Wellpath!$L87)^0.25</f>
        <v>0.85158757304419386</v>
      </c>
      <c r="D87" s="22">
        <v>0</v>
      </c>
      <c r="E87" s="20">
        <f>Model!$W$32*((drdp!B87+drdp!K87)*SAGE!$B87+(drdp!E87+drdp!N87)*SAGE!$C87+(drdp!H87+drdp!Q87)*SAGE!$D87)</f>
        <v>-7.6688327261264302E-2</v>
      </c>
      <c r="F87" s="20">
        <f>Model!$W$32*((drdp!C87+drdp!L87)*SAGE!$B87+(drdp!F87+drdp!O87)*SAGE!$C87+(drdp!I87+drdp!R87)*SAGE!$D87)</f>
        <v>7.586928618553126E-3</v>
      </c>
      <c r="G87" s="20">
        <f>Model!$W$32*((drdp!D87+drdp!M87)*SAGE!$B87+(drdp!G87+drdp!P87)*SAGE!$C87+(drdp!J87+drdp!S87)*SAGE!$D87)</f>
        <v>-4.7650658026265134E-2</v>
      </c>
      <c r="H87" s="18">
        <f>Model!$W$32*((drdp!B87)*SAGE!$B87+(drdp!E87)*SAGE!$C87+(drdp!H87)*SAGE!$D87)</f>
        <v>-3.8344163630632151E-2</v>
      </c>
      <c r="I87" s="18">
        <f>Model!$W$32*((drdp!C87)*SAGE!$B87+(drdp!F87)*SAGE!$C87+(drdp!I87)*SAGE!$D87)</f>
        <v>3.793464309276563E-3</v>
      </c>
      <c r="J87" s="18">
        <f>Model!$W$32*((drdp!D87)*SAGE!$B87+(drdp!G87)*SAGE!$C87+(drdp!J87)*SAGE!$D87)</f>
        <v>-2.3825329013132567E-2</v>
      </c>
      <c r="K87" s="21">
        <f>SUM(E$3:E86)+H87</f>
        <v>2.2244629039586545</v>
      </c>
      <c r="L87" s="21">
        <f>SUM(F$3:F86)+I87</f>
        <v>1.6125573983680024</v>
      </c>
      <c r="M87" s="21">
        <f>SUM(G$3:G86)+J87</f>
        <v>-2.4207756851658591</v>
      </c>
      <c r="N87" s="21"/>
      <c r="O87" s="21"/>
      <c r="P87" s="21"/>
      <c r="Q87" s="19">
        <f t="shared" si="5"/>
        <v>4.9482352110881704</v>
      </c>
      <c r="R87" s="19">
        <f t="shared" si="5"/>
        <v>2.6003413630313803</v>
      </c>
      <c r="S87" s="19">
        <f t="shared" si="5"/>
        <v>5.8601549178902346</v>
      </c>
      <c r="T87" s="19">
        <f t="shared" si="6"/>
        <v>3.5870741131736996</v>
      </c>
      <c r="U87" s="19">
        <f t="shared" si="7"/>
        <v>-5.3849257104565487</v>
      </c>
      <c r="V87" s="19">
        <f t="shared" si="8"/>
        <v>-3.9036397409035759</v>
      </c>
    </row>
    <row r="88" spans="1:22" x14ac:dyDescent="0.25">
      <c r="A88" s="26">
        <f>Wellpath!E88</f>
        <v>8100</v>
      </c>
      <c r="B88" s="22">
        <v>0</v>
      </c>
      <c r="C88" s="22">
        <f>SIN(Wellpath!$L88)^0.25</f>
        <v>0.85889406378539812</v>
      </c>
      <c r="D88" s="22">
        <v>0</v>
      </c>
      <c r="E88" s="20">
        <f>Model!$W$32*((drdp!B88+drdp!K88)*SAGE!$B88+(drdp!E88+drdp!N88)*SAGE!$C88+(drdp!H88+drdp!Q88)*SAGE!$D88)</f>
        <v>-7.6662261882558647E-2</v>
      </c>
      <c r="F88" s="20">
        <f>Model!$W$32*((drdp!C88+drdp!L88)*SAGE!$B88+(drdp!F88+drdp!O88)*SAGE!$C88+(drdp!I88+drdp!R88)*SAGE!$D88)</f>
        <v>7.2254619007533006E-4</v>
      </c>
      <c r="G88" s="20">
        <f>Model!$W$32*((drdp!D88+drdp!M88)*SAGE!$B88+(drdp!G88+drdp!P88)*SAGE!$C88+(drdp!J88+drdp!S88)*SAGE!$D88)</f>
        <v>-4.9730214404062362E-2</v>
      </c>
      <c r="H88" s="18">
        <f>Model!$W$32*((drdp!B88)*SAGE!$B88+(drdp!E88)*SAGE!$C88+(drdp!H88)*SAGE!$D88)</f>
        <v>-3.8331130941279323E-2</v>
      </c>
      <c r="I88" s="18">
        <f>Model!$W$32*((drdp!C88)*SAGE!$B88+(drdp!F88)*SAGE!$C88+(drdp!I88)*SAGE!$D88)</f>
        <v>3.6127309503766503E-4</v>
      </c>
      <c r="J88" s="18">
        <f>Model!$W$32*((drdp!D88)*SAGE!$B88+(drdp!G88)*SAGE!$C88+(drdp!J88)*SAGE!$D88)</f>
        <v>-2.4865107202031181E-2</v>
      </c>
      <c r="K88" s="21">
        <f>SUM(E$3:E87)+H88</f>
        <v>2.147787609386743</v>
      </c>
      <c r="L88" s="21">
        <f>SUM(F$3:F87)+I88</f>
        <v>1.6167121357723166</v>
      </c>
      <c r="M88" s="21">
        <f>SUM(G$3:G87)+J88</f>
        <v>-2.4694661213810227</v>
      </c>
      <c r="N88" s="21"/>
      <c r="O88" s="21"/>
      <c r="P88" s="21"/>
      <c r="Q88" s="19">
        <f t="shared" si="5"/>
        <v>4.6129916150352201</v>
      </c>
      <c r="R88" s="19">
        <f t="shared" si="5"/>
        <v>2.6137581299534856</v>
      </c>
      <c r="S88" s="19">
        <f t="shared" si="5"/>
        <v>6.0982629246486324</v>
      </c>
      <c r="T88" s="19">
        <f t="shared" si="6"/>
        <v>3.4723542931569593</v>
      </c>
      <c r="U88" s="19">
        <f t="shared" si="7"/>
        <v>-5.3038887373024997</v>
      </c>
      <c r="V88" s="19">
        <f t="shared" si="8"/>
        <v>-3.9924158473152924</v>
      </c>
    </row>
    <row r="89" spans="1:22" x14ac:dyDescent="0.25">
      <c r="A89" s="26">
        <f>Wellpath!E89</f>
        <v>8200</v>
      </c>
      <c r="B89" s="22">
        <v>0</v>
      </c>
      <c r="C89" s="22">
        <f>SIN(Wellpath!$L89)^0.25</f>
        <v>0.86697339613331681</v>
      </c>
      <c r="D89" s="22">
        <v>0</v>
      </c>
      <c r="E89" s="20">
        <f>Model!$W$32*((drdp!B89+drdp!K89)*SAGE!$B89+(drdp!E89+drdp!N89)*SAGE!$C89+(drdp!H89+drdp!Q89)*SAGE!$D89)</f>
        <v>-7.5903666175237333E-2</v>
      </c>
      <c r="F89" s="20">
        <f>Model!$W$32*((drdp!C89+drdp!L89)*SAGE!$B89+(drdp!F89+drdp!O89)*SAGE!$C89+(drdp!I89+drdp!R89)*SAGE!$D89)</f>
        <v>-5.6006557600784684E-3</v>
      </c>
      <c r="G89" s="20">
        <f>Model!$W$32*((drdp!D89+drdp!M89)*SAGE!$B89+(drdp!G89+drdp!P89)*SAGE!$C89+(drdp!J89+drdp!S89)*SAGE!$D89)</f>
        <v>-5.2113612661702807E-2</v>
      </c>
      <c r="H89" s="18">
        <f>Model!$W$32*((drdp!B89)*SAGE!$B89+(drdp!E89)*SAGE!$C89+(drdp!H89)*SAGE!$D89)</f>
        <v>-3.7951833087618667E-2</v>
      </c>
      <c r="I89" s="18">
        <f>Model!$W$32*((drdp!C89)*SAGE!$B89+(drdp!F89)*SAGE!$C89+(drdp!I89)*SAGE!$D89)</f>
        <v>-2.8003278800392342E-3</v>
      </c>
      <c r="J89" s="18">
        <f>Model!$W$32*((drdp!D89)*SAGE!$B89+(drdp!G89)*SAGE!$C89+(drdp!J89)*SAGE!$D89)</f>
        <v>-2.6056806330851404E-2</v>
      </c>
      <c r="K89" s="21">
        <f>SUM(E$3:E88)+H89</f>
        <v>2.0715046453578454</v>
      </c>
      <c r="L89" s="21">
        <f>SUM(F$3:F88)+I89</f>
        <v>1.6142730809873149</v>
      </c>
      <c r="M89" s="21">
        <f>SUM(G$3:G88)+J89</f>
        <v>-2.5203880349139052</v>
      </c>
      <c r="N89" s="21"/>
      <c r="O89" s="21"/>
      <c r="P89" s="21"/>
      <c r="Q89" s="19">
        <f t="shared" si="5"/>
        <v>4.2911314957391324</v>
      </c>
      <c r="R89" s="19">
        <f t="shared" si="5"/>
        <v>2.605877580000278</v>
      </c>
      <c r="S89" s="19">
        <f t="shared" si="5"/>
        <v>6.3523558465371766</v>
      </c>
      <c r="T89" s="19">
        <f t="shared" si="6"/>
        <v>3.3439741861413443</v>
      </c>
      <c r="U89" s="19">
        <f t="shared" si="7"/>
        <v>-5.2209955224284856</v>
      </c>
      <c r="V89" s="19">
        <f t="shared" si="8"/>
        <v>-4.0685945584040342</v>
      </c>
    </row>
    <row r="90" spans="1:22" x14ac:dyDescent="0.25">
      <c r="A90" s="26">
        <f>Wellpath!E90</f>
        <v>8300</v>
      </c>
      <c r="B90" s="22">
        <v>0</v>
      </c>
      <c r="C90" s="22">
        <f>SIN(Wellpath!$L90)^0.25</f>
        <v>0.87559781939807635</v>
      </c>
      <c r="D90" s="22">
        <v>0</v>
      </c>
      <c r="E90" s="20">
        <f>Model!$W$32*((drdp!B90+drdp!K90)*SAGE!$B90+(drdp!E90+drdp!N90)*SAGE!$C90+(drdp!H90+drdp!Q90)*SAGE!$D90)</f>
        <v>-7.45142766356236E-2</v>
      </c>
      <c r="F90" s="20">
        <f>Model!$W$32*((drdp!C90+drdp!L90)*SAGE!$B90+(drdp!F90+drdp!O90)*SAGE!$C90+(drdp!I90+drdp!R90)*SAGE!$D90)</f>
        <v>-1.130913594064854E-2</v>
      </c>
      <c r="G90" s="20">
        <f>Model!$W$32*((drdp!D90+drdp!M90)*SAGE!$B90+(drdp!G90+drdp!P90)*SAGE!$C90+(drdp!J90+drdp!S90)*SAGE!$D90)</f>
        <v>-5.4757761083447799E-2</v>
      </c>
      <c r="H90" s="18">
        <f>Model!$W$32*((drdp!B90)*SAGE!$B90+(drdp!E90)*SAGE!$C90+(drdp!H90)*SAGE!$D90)</f>
        <v>-3.72571383178118E-2</v>
      </c>
      <c r="I90" s="18">
        <f>Model!$W$32*((drdp!C90)*SAGE!$B90+(drdp!F90)*SAGE!$C90+(drdp!I90)*SAGE!$D90)</f>
        <v>-5.6545679703242698E-3</v>
      </c>
      <c r="J90" s="18">
        <f>Model!$W$32*((drdp!D90)*SAGE!$B90+(drdp!G90)*SAGE!$C90+(drdp!J90)*SAGE!$D90)</f>
        <v>-2.73788805417239E-2</v>
      </c>
      <c r="K90" s="21">
        <f>SUM(E$3:E89)+H90</f>
        <v>1.9962956739524147</v>
      </c>
      <c r="L90" s="21">
        <f>SUM(F$3:F89)+I90</f>
        <v>1.6058181851369513</v>
      </c>
      <c r="M90" s="21">
        <f>SUM(G$3:G89)+J90</f>
        <v>-2.5738237217864808</v>
      </c>
      <c r="N90" s="21"/>
      <c r="O90" s="21"/>
      <c r="P90" s="21"/>
      <c r="Q90" s="19">
        <f t="shared" si="5"/>
        <v>3.9851964178411254</v>
      </c>
      <c r="R90" s="19">
        <f t="shared" si="5"/>
        <v>2.5786520437165321</v>
      </c>
      <c r="S90" s="19">
        <f t="shared" si="5"/>
        <v>6.6245685508308112</v>
      </c>
      <c r="T90" s="19">
        <f t="shared" si="6"/>
        <v>3.2056878961430137</v>
      </c>
      <c r="U90" s="19">
        <f t="shared" si="7"/>
        <v>-5.1381131613184552</v>
      </c>
      <c r="V90" s="19">
        <f t="shared" si="8"/>
        <v>-4.1330929377816004</v>
      </c>
    </row>
    <row r="91" spans="1:22" x14ac:dyDescent="0.25">
      <c r="A91" s="26">
        <f>Wellpath!E91</f>
        <v>8400</v>
      </c>
      <c r="B91" s="22">
        <v>0</v>
      </c>
      <c r="C91" s="22">
        <f>SIN(Wellpath!$L91)^0.25</f>
        <v>0.88455816547951993</v>
      </c>
      <c r="D91" s="22">
        <v>0</v>
      </c>
      <c r="E91" s="20">
        <f>Model!$W$32*((drdp!B91+drdp!K91)*SAGE!$B91+(drdp!E91+drdp!N91)*SAGE!$C91+(drdp!H91+drdp!Q91)*SAGE!$D91)</f>
        <v>-7.2596295779695064E-2</v>
      </c>
      <c r="F91" s="20">
        <f>Model!$W$32*((drdp!C91+drdp!L91)*SAGE!$B91+(drdp!F91+drdp!O91)*SAGE!$C91+(drdp!I91+drdp!R91)*SAGE!$D91)</f>
        <v>-1.6346968419178612E-2</v>
      </c>
      <c r="G91" s="20">
        <f>Model!$W$32*((drdp!D91+drdp!M91)*SAGE!$B91+(drdp!G91+drdp!P91)*SAGE!$C91+(drdp!J91+drdp!S91)*SAGE!$D91)</f>
        <v>-5.7617486050483703E-2</v>
      </c>
      <c r="H91" s="18">
        <f>Model!$W$32*((drdp!B91)*SAGE!$B91+(drdp!E91)*SAGE!$C91+(drdp!H91)*SAGE!$D91)</f>
        <v>-3.6298147889847532E-2</v>
      </c>
      <c r="I91" s="18">
        <f>Model!$W$32*((drdp!C91)*SAGE!$B91+(drdp!F91)*SAGE!$C91+(drdp!I91)*SAGE!$D91)</f>
        <v>-8.1734842095893059E-3</v>
      </c>
      <c r="J91" s="18">
        <f>Model!$W$32*((drdp!D91)*SAGE!$B91+(drdp!G91)*SAGE!$C91+(drdp!J91)*SAGE!$D91)</f>
        <v>-2.8808743025241852E-2</v>
      </c>
      <c r="K91" s="21">
        <f>SUM(E$3:E90)+H91</f>
        <v>1.9227403877447555</v>
      </c>
      <c r="L91" s="21">
        <f>SUM(F$3:F90)+I91</f>
        <v>1.5919901329570378</v>
      </c>
      <c r="M91" s="21">
        <f>SUM(G$3:G90)+J91</f>
        <v>-2.6300113453534464</v>
      </c>
      <c r="N91" s="21"/>
      <c r="O91" s="21"/>
      <c r="P91" s="21"/>
      <c r="Q91" s="19">
        <f t="shared" si="5"/>
        <v>3.6969305986648529</v>
      </c>
      <c r="R91" s="19">
        <f t="shared" si="5"/>
        <v>2.5344325834325669</v>
      </c>
      <c r="S91" s="19">
        <f t="shared" si="5"/>
        <v>6.9169596766878447</v>
      </c>
      <c r="T91" s="19">
        <f t="shared" si="6"/>
        <v>3.06098372552764</v>
      </c>
      <c r="U91" s="19">
        <f t="shared" si="7"/>
        <v>-5.0568290339379915</v>
      </c>
      <c r="V91" s="19">
        <f t="shared" si="8"/>
        <v>-4.1869521113677513</v>
      </c>
    </row>
    <row r="92" spans="1:22" x14ac:dyDescent="0.25">
      <c r="A92" s="26">
        <f>Wellpath!E92</f>
        <v>8500</v>
      </c>
      <c r="B92" s="22">
        <v>0</v>
      </c>
      <c r="C92" s="22">
        <f>SIN(Wellpath!$L92)^0.25</f>
        <v>0.89362003525308153</v>
      </c>
      <c r="D92" s="22">
        <v>0</v>
      </c>
      <c r="E92" s="20">
        <f>Model!$W$32*((drdp!B92+drdp!K92)*SAGE!$B92+(drdp!E92+drdp!N92)*SAGE!$C92+(drdp!H92+drdp!Q92)*SAGE!$D92)</f>
        <v>-7.0246332274572887E-2</v>
      </c>
      <c r="F92" s="20">
        <f>Model!$W$32*((drdp!C92+drdp!L92)*SAGE!$B92+(drdp!F92+drdp!O92)*SAGE!$C92+(drdp!I92+drdp!R92)*SAGE!$D92)</f>
        <v>-2.0714592992567067E-2</v>
      </c>
      <c r="G92" s="20">
        <f>Model!$W$32*((drdp!D92+drdp!M92)*SAGE!$B92+(drdp!G92+drdp!P92)*SAGE!$C92+(drdp!J92+drdp!S92)*SAGE!$D92)</f>
        <v>-6.0629894443031143E-2</v>
      </c>
      <c r="H92" s="18">
        <f>Model!$W$32*((drdp!B92)*SAGE!$B92+(drdp!E92)*SAGE!$C92+(drdp!H92)*SAGE!$D92)</f>
        <v>-3.5123166137286443E-2</v>
      </c>
      <c r="I92" s="18">
        <f>Model!$W$32*((drdp!C92)*SAGE!$B92+(drdp!F92)*SAGE!$C92+(drdp!I92)*SAGE!$D92)</f>
        <v>-1.0357296496283534E-2</v>
      </c>
      <c r="J92" s="18">
        <f>Model!$W$32*((drdp!D92)*SAGE!$B92+(drdp!G92)*SAGE!$C92+(drdp!J92)*SAGE!$D92)</f>
        <v>-3.0314947221515572E-2</v>
      </c>
      <c r="K92" s="21">
        <f>SUM(E$3:E91)+H92</f>
        <v>1.8513190737176215</v>
      </c>
      <c r="L92" s="21">
        <f>SUM(F$3:F91)+I92</f>
        <v>1.5734593522511651</v>
      </c>
      <c r="M92" s="21">
        <f>SUM(G$3:G91)+J92</f>
        <v>-2.6891350356002039</v>
      </c>
      <c r="N92" s="21"/>
      <c r="O92" s="21"/>
      <c r="P92" s="21"/>
      <c r="Q92" s="19">
        <f t="shared" si="5"/>
        <v>3.4273823127106722</v>
      </c>
      <c r="R92" s="19">
        <f t="shared" si="5"/>
        <v>2.475774333186656</v>
      </c>
      <c r="S92" s="19">
        <f t="shared" si="5"/>
        <v>7.2314472396925105</v>
      </c>
      <c r="T92" s="19">
        <f t="shared" si="6"/>
        <v>2.9129753105419556</v>
      </c>
      <c r="U92" s="19">
        <f t="shared" si="7"/>
        <v>-4.9784469832089728</v>
      </c>
      <c r="V92" s="19">
        <f t="shared" si="8"/>
        <v>-4.2312446712314102</v>
      </c>
    </row>
    <row r="93" spans="1:22" x14ac:dyDescent="0.25">
      <c r="A93" s="26">
        <f>Wellpath!E93</f>
        <v>8600</v>
      </c>
      <c r="B93" s="22">
        <v>0</v>
      </c>
      <c r="C93" s="22">
        <f>SIN(Wellpath!$L93)^0.25</f>
        <v>0.90271631918611739</v>
      </c>
      <c r="D93" s="22">
        <v>0</v>
      </c>
      <c r="E93" s="20">
        <f>Model!$W$32*((drdp!B93+drdp!K93)*SAGE!$B93+(drdp!E93+drdp!N93)*SAGE!$C93+(drdp!H93+drdp!Q93)*SAGE!$D93)</f>
        <v>-6.7531510252361954E-2</v>
      </c>
      <c r="F93" s="20">
        <f>Model!$W$32*((drdp!C93+drdp!L93)*SAGE!$B93+(drdp!F93+drdp!O93)*SAGE!$C93+(drdp!I93+drdp!R93)*SAGE!$D93)</f>
        <v>-2.441940685633592E-2</v>
      </c>
      <c r="G93" s="20">
        <f>Model!$W$32*((drdp!D93+drdp!M93)*SAGE!$B93+(drdp!G93+drdp!P93)*SAGE!$C93+(drdp!J93+drdp!S93)*SAGE!$D93)</f>
        <v>-6.3779159864041993E-2</v>
      </c>
      <c r="H93" s="18">
        <f>Model!$W$32*((drdp!B93)*SAGE!$B93+(drdp!E93)*SAGE!$C93+(drdp!H93)*SAGE!$D93)</f>
        <v>-3.3765755126180977E-2</v>
      </c>
      <c r="I93" s="18">
        <f>Model!$W$32*((drdp!C93)*SAGE!$B93+(drdp!F93)*SAGE!$C93+(drdp!I93)*SAGE!$D93)</f>
        <v>-1.220970342816796E-2</v>
      </c>
      <c r="J93" s="18">
        <f>Model!$W$32*((drdp!D93)*SAGE!$B93+(drdp!G93)*SAGE!$C93+(drdp!J93)*SAGE!$D93)</f>
        <v>-3.1889579932020996E-2</v>
      </c>
      <c r="K93" s="21">
        <f>SUM(E$3:E92)+H93</f>
        <v>1.7824301524541539</v>
      </c>
      <c r="L93" s="21">
        <f>SUM(F$3:F92)+I93</f>
        <v>1.5508923523267135</v>
      </c>
      <c r="M93" s="21">
        <f>SUM(G$3:G92)+J93</f>
        <v>-2.7513395627537407</v>
      </c>
      <c r="N93" s="21"/>
      <c r="O93" s="21"/>
      <c r="P93" s="21"/>
      <c r="Q93" s="19">
        <f t="shared" si="5"/>
        <v>3.1770572483777384</v>
      </c>
      <c r="R93" s="19">
        <f t="shared" si="5"/>
        <v>2.4052670885054868</v>
      </c>
      <c r="S93" s="19">
        <f t="shared" si="5"/>
        <v>7.5698693895739453</v>
      </c>
      <c r="T93" s="19">
        <f t="shared" si="6"/>
        <v>2.7643572919976855</v>
      </c>
      <c r="U93" s="19">
        <f t="shared" si="7"/>
        <v>-4.9040705962922955</v>
      </c>
      <c r="V93" s="19">
        <f t="shared" si="8"/>
        <v>-4.2670314865287002</v>
      </c>
    </row>
    <row r="94" spans="1:22" x14ac:dyDescent="0.25">
      <c r="A94" s="26">
        <f>Wellpath!E94</f>
        <v>8700</v>
      </c>
      <c r="B94" s="22">
        <v>0</v>
      </c>
      <c r="C94" s="22">
        <f>SIN(Wellpath!$L94)^0.25</f>
        <v>0.91169806714489288</v>
      </c>
      <c r="D94" s="22">
        <v>0</v>
      </c>
      <c r="E94" s="20">
        <f>Model!$W$32*((drdp!B94+drdp!K94)*SAGE!$B94+(drdp!E94+drdp!N94)*SAGE!$C94+(drdp!H94+drdp!Q94)*SAGE!$D94)</f>
        <v>-6.4519708939166837E-2</v>
      </c>
      <c r="F94" s="20">
        <f>Model!$W$32*((drdp!C94+drdp!L94)*SAGE!$B94+(drdp!F94+drdp!O94)*SAGE!$C94+(drdp!I94+drdp!R94)*SAGE!$D94)</f>
        <v>-2.7480068328491317E-2</v>
      </c>
      <c r="G94" s="20">
        <f>Model!$W$32*((drdp!D94+drdp!M94)*SAGE!$B94+(drdp!G94+drdp!P94)*SAGE!$C94+(drdp!J94+drdp!S94)*SAGE!$D94)</f>
        <v>-6.7015844739269761E-2</v>
      </c>
      <c r="H94" s="18">
        <f>Model!$W$32*((drdp!B94)*SAGE!$B94+(drdp!E94)*SAGE!$C94+(drdp!H94)*SAGE!$D94)</f>
        <v>-3.2259854469583418E-2</v>
      </c>
      <c r="I94" s="18">
        <f>Model!$W$32*((drdp!C94)*SAGE!$B94+(drdp!F94)*SAGE!$C94+(drdp!I94)*SAGE!$D94)</f>
        <v>-1.3740034164245659E-2</v>
      </c>
      <c r="J94" s="18">
        <f>Model!$W$32*((drdp!D94)*SAGE!$B94+(drdp!G94)*SAGE!$C94+(drdp!J94)*SAGE!$D94)</f>
        <v>-3.3507922369634881E-2</v>
      </c>
      <c r="K94" s="21">
        <f>SUM(E$3:E93)+H94</f>
        <v>1.7164045428583896</v>
      </c>
      <c r="L94" s="21">
        <f>SUM(F$3:F93)+I94</f>
        <v>1.5249426147342997</v>
      </c>
      <c r="M94" s="21">
        <f>SUM(G$3:G93)+J94</f>
        <v>-2.8167370650553964</v>
      </c>
      <c r="N94" s="21"/>
      <c r="O94" s="21"/>
      <c r="P94" s="21"/>
      <c r="Q94" s="19">
        <f t="shared" si="5"/>
        <v>2.9460445547449172</v>
      </c>
      <c r="R94" s="19">
        <f t="shared" si="5"/>
        <v>2.3254499782326827</v>
      </c>
      <c r="S94" s="19">
        <f t="shared" si="5"/>
        <v>7.9340076936568886</v>
      </c>
      <c r="T94" s="19">
        <f t="shared" si="6"/>
        <v>2.6174184315283031</v>
      </c>
      <c r="U94" s="19">
        <f t="shared" si="7"/>
        <v>-4.8346602944986898</v>
      </c>
      <c r="V94" s="19">
        <f t="shared" si="8"/>
        <v>-4.2953623850045934</v>
      </c>
    </row>
    <row r="95" spans="1:22" x14ac:dyDescent="0.25">
      <c r="A95" s="26">
        <f>Wellpath!E95</f>
        <v>8800</v>
      </c>
      <c r="B95" s="22">
        <v>0</v>
      </c>
      <c r="C95" s="22">
        <f>SIN(Wellpath!$L95)^0.25</f>
        <v>0.92040019572668275</v>
      </c>
      <c r="D95" s="22">
        <v>0</v>
      </c>
      <c r="E95" s="20">
        <f>Model!$W$32*((drdp!B95+drdp!K95)*SAGE!$B95+(drdp!E95+drdp!N95)*SAGE!$C95+(drdp!H95+drdp!Q95)*SAGE!$D95)</f>
        <v>-6.1284792534033093E-2</v>
      </c>
      <c r="F95" s="20">
        <f>Model!$W$32*((drdp!C95+drdp!L95)*SAGE!$B95+(drdp!F95+drdp!O95)*SAGE!$C95+(drdp!I95+drdp!R95)*SAGE!$D95)</f>
        <v>-2.9917076337548632E-2</v>
      </c>
      <c r="G95" s="20">
        <f>Model!$W$32*((drdp!D95+drdp!M95)*SAGE!$B95+(drdp!G95+drdp!P95)*SAGE!$C95+(drdp!J95+drdp!S95)*SAGE!$D95)</f>
        <v>-7.0275806389029402E-2</v>
      </c>
      <c r="H95" s="18">
        <f>Model!$W$32*((drdp!B95)*SAGE!$B95+(drdp!E95)*SAGE!$C95+(drdp!H95)*SAGE!$D95)</f>
        <v>-3.0642396267016547E-2</v>
      </c>
      <c r="I95" s="18">
        <f>Model!$W$32*((drdp!C95)*SAGE!$B95+(drdp!F95)*SAGE!$C95+(drdp!I95)*SAGE!$D95)</f>
        <v>-1.4958538168774316E-2</v>
      </c>
      <c r="J95" s="18">
        <f>Model!$W$32*((drdp!D95)*SAGE!$B95+(drdp!G95)*SAGE!$C95+(drdp!J95)*SAGE!$D95)</f>
        <v>-3.5137903194514701E-2</v>
      </c>
      <c r="K95" s="21">
        <f>SUM(E$3:E94)+H95</f>
        <v>1.6535022921217895</v>
      </c>
      <c r="L95" s="21">
        <f>SUM(F$3:F94)+I95</f>
        <v>1.49624404240128</v>
      </c>
      <c r="M95" s="21">
        <f>SUM(G$3:G94)+J95</f>
        <v>-2.8853828906195456</v>
      </c>
      <c r="N95" s="21"/>
      <c r="O95" s="21"/>
      <c r="P95" s="21"/>
      <c r="Q95" s="19">
        <f t="shared" si="5"/>
        <v>2.7340698300520114</v>
      </c>
      <c r="R95" s="19">
        <f t="shared" si="5"/>
        <v>2.2387462344213231</v>
      </c>
      <c r="S95" s="19">
        <f t="shared" si="5"/>
        <v>8.3254344254800046</v>
      </c>
      <c r="T95" s="19">
        <f t="shared" si="6"/>
        <v>2.4740429536840884</v>
      </c>
      <c r="U95" s="19">
        <f t="shared" si="7"/>
        <v>-4.7709872232884134</v>
      </c>
      <c r="V95" s="19">
        <f t="shared" si="8"/>
        <v>-4.3172369601360794</v>
      </c>
    </row>
    <row r="96" spans="1:22" x14ac:dyDescent="0.25">
      <c r="A96" s="26">
        <f>Wellpath!E96</f>
        <v>8900</v>
      </c>
      <c r="B96" s="22">
        <v>0</v>
      </c>
      <c r="C96" s="22">
        <f>SIN(Wellpath!$L96)^0.25</f>
        <v>0.9288352503773547</v>
      </c>
      <c r="D96" s="22">
        <v>0</v>
      </c>
      <c r="E96" s="20">
        <f>Model!$W$32*((drdp!B96+drdp!K96)*SAGE!$B96+(drdp!E96+drdp!N96)*SAGE!$C96+(drdp!H96+drdp!Q96)*SAGE!$D96)</f>
        <v>-5.7861922808658706E-2</v>
      </c>
      <c r="F96" s="20">
        <f>Model!$W$32*((drdp!C96+drdp!L96)*SAGE!$B96+(drdp!F96+drdp!O96)*SAGE!$C96+(drdp!I96+drdp!R96)*SAGE!$D96)</f>
        <v>-3.1744137883172222E-2</v>
      </c>
      <c r="G96" s="20">
        <f>Model!$W$32*((drdp!D96+drdp!M96)*SAGE!$B96+(drdp!G96+drdp!P96)*SAGE!$C96+(drdp!J96+drdp!S96)*SAGE!$D96)</f>
        <v>-7.3555604848461353E-2</v>
      </c>
      <c r="H96" s="18">
        <f>Model!$W$32*((drdp!B96)*SAGE!$B96+(drdp!E96)*SAGE!$C96+(drdp!H96)*SAGE!$D96)</f>
        <v>-2.8930961404329353E-2</v>
      </c>
      <c r="I96" s="18">
        <f>Model!$W$32*((drdp!C96)*SAGE!$B96+(drdp!F96)*SAGE!$C96+(drdp!I96)*SAGE!$D96)</f>
        <v>-1.5872068941586111E-2</v>
      </c>
      <c r="J96" s="18">
        <f>Model!$W$32*((drdp!D96)*SAGE!$B96+(drdp!G96)*SAGE!$C96+(drdp!J96)*SAGE!$D96)</f>
        <v>-3.6777802424230677E-2</v>
      </c>
      <c r="K96" s="21">
        <f>SUM(E$3:E95)+H96</f>
        <v>1.5939289344504435</v>
      </c>
      <c r="L96" s="21">
        <f>SUM(F$3:F95)+I96</f>
        <v>1.4654134352909194</v>
      </c>
      <c r="M96" s="21">
        <f>SUM(G$3:G95)+J96</f>
        <v>-2.9572985962382914</v>
      </c>
      <c r="N96" s="21"/>
      <c r="O96" s="21"/>
      <c r="P96" s="21"/>
      <c r="Q96" s="19">
        <f t="shared" si="5"/>
        <v>2.5406094480783263</v>
      </c>
      <c r="R96" s="19">
        <f t="shared" si="5"/>
        <v>2.1474365363311336</v>
      </c>
      <c r="S96" s="19">
        <f t="shared" si="5"/>
        <v>8.7456149873129689</v>
      </c>
      <c r="T96" s="19">
        <f t="shared" si="6"/>
        <v>2.335764875442619</v>
      </c>
      <c r="U96" s="19">
        <f t="shared" si="7"/>
        <v>-4.7137238003538924</v>
      </c>
      <c r="V96" s="19">
        <f t="shared" si="8"/>
        <v>-4.3336650950945685</v>
      </c>
    </row>
    <row r="97" spans="1:22" x14ac:dyDescent="0.25">
      <c r="A97" s="26">
        <f>Wellpath!E97</f>
        <v>9000</v>
      </c>
      <c r="B97" s="22">
        <v>0</v>
      </c>
      <c r="C97" s="22">
        <f>SIN(Wellpath!$L97)^0.25</f>
        <v>0.93690385698630063</v>
      </c>
      <c r="D97" s="22">
        <v>0</v>
      </c>
      <c r="E97" s="20">
        <f>Model!$W$32*((drdp!B97+drdp!K97)*SAGE!$B97+(drdp!E97+drdp!N97)*SAGE!$C97+(drdp!H97+drdp!Q97)*SAGE!$D97)</f>
        <v>-5.4292132371159846E-2</v>
      </c>
      <c r="F97" s="20">
        <f>Model!$W$32*((drdp!C97+drdp!L97)*SAGE!$B97+(drdp!F97+drdp!O97)*SAGE!$C97+(drdp!I97+drdp!R97)*SAGE!$D97)</f>
        <v>-3.3010133896241363E-2</v>
      </c>
      <c r="G97" s="20">
        <f>Model!$W$32*((drdp!D97+drdp!M97)*SAGE!$B97+(drdp!G97+drdp!P97)*SAGE!$C97+(drdp!J97+drdp!S97)*SAGE!$D97)</f>
        <v>-7.6806408902677606E-2</v>
      </c>
      <c r="H97" s="18">
        <f>Model!$W$32*((drdp!B97)*SAGE!$B97+(drdp!E97)*SAGE!$C97+(drdp!H97)*SAGE!$D97)</f>
        <v>-2.7146066185579923E-2</v>
      </c>
      <c r="I97" s="18">
        <f>Model!$W$32*((drdp!C97)*SAGE!$B97+(drdp!F97)*SAGE!$C97+(drdp!I97)*SAGE!$D97)</f>
        <v>-1.6505066948120681E-2</v>
      </c>
      <c r="J97" s="18">
        <f>Model!$W$32*((drdp!D97)*SAGE!$B97+(drdp!G97)*SAGE!$C97+(drdp!J97)*SAGE!$D97)</f>
        <v>-3.8403204451338803E-2</v>
      </c>
      <c r="K97" s="21">
        <f>SUM(E$3:E96)+H97</f>
        <v>1.5378519068605341</v>
      </c>
      <c r="L97" s="21">
        <f>SUM(F$3:F96)+I97</f>
        <v>1.4330362994012127</v>
      </c>
      <c r="M97" s="21">
        <f>SUM(G$3:G96)+J97</f>
        <v>-3.0324796031138606</v>
      </c>
      <c r="N97" s="21"/>
      <c r="O97" s="21"/>
      <c r="P97" s="21"/>
      <c r="Q97" s="19">
        <f t="shared" si="5"/>
        <v>2.3649884874345806</v>
      </c>
      <c r="R97" s="19">
        <f t="shared" si="5"/>
        <v>2.0535930354015219</v>
      </c>
      <c r="S97" s="19">
        <f t="shared" si="5"/>
        <v>9.1959325433015966</v>
      </c>
      <c r="T97" s="19">
        <f t="shared" si="6"/>
        <v>2.2037976056345183</v>
      </c>
      <c r="U97" s="19">
        <f t="shared" si="7"/>
        <v>-4.6635045401643263</v>
      </c>
      <c r="V97" s="19">
        <f t="shared" si="8"/>
        <v>-4.3456533484559445</v>
      </c>
    </row>
    <row r="98" spans="1:22" x14ac:dyDescent="0.25">
      <c r="A98" s="26">
        <f>Wellpath!E98</f>
        <v>9100</v>
      </c>
      <c r="B98" s="22">
        <v>0</v>
      </c>
      <c r="C98" s="22">
        <f>SIN(Wellpath!$L98)^0.25</f>
        <v>0.94455780298887171</v>
      </c>
      <c r="D98" s="22">
        <v>0</v>
      </c>
      <c r="E98" s="20">
        <f>Model!$W$32*((drdp!B98+drdp!K98)*SAGE!$B98+(drdp!E98+drdp!N98)*SAGE!$C98+(drdp!H98+drdp!Q98)*SAGE!$D98)</f>
        <v>-5.0619478776491041E-2</v>
      </c>
      <c r="F98" s="20">
        <f>Model!$W$32*((drdp!C98+drdp!L98)*SAGE!$B98+(drdp!F98+drdp!O98)*SAGE!$C98+(drdp!I98+drdp!R98)*SAGE!$D98)</f>
        <v>-3.3733473188630909E-2</v>
      </c>
      <c r="G98" s="20">
        <f>Model!$W$32*((drdp!D98+drdp!M98)*SAGE!$B98+(drdp!G98+drdp!P98)*SAGE!$C98+(drdp!J98+drdp!S98)*SAGE!$D98)</f>
        <v>-7.9995402204880994E-2</v>
      </c>
      <c r="H98" s="18">
        <f>Model!$W$32*((drdp!B98)*SAGE!$B98+(drdp!E98)*SAGE!$C98+(drdp!H98)*SAGE!$D98)</f>
        <v>-2.530973938824552E-2</v>
      </c>
      <c r="I98" s="18">
        <f>Model!$W$32*((drdp!C98)*SAGE!$B98+(drdp!F98)*SAGE!$C98+(drdp!I98)*SAGE!$D98)</f>
        <v>-1.6866736594315455E-2</v>
      </c>
      <c r="J98" s="18">
        <f>Model!$W$32*((drdp!D98)*SAGE!$B98+(drdp!G98)*SAGE!$C98+(drdp!J98)*SAGE!$D98)</f>
        <v>-3.9997701102440497E-2</v>
      </c>
      <c r="K98" s="21">
        <f>SUM(E$3:E97)+H98</f>
        <v>1.4853961012867087</v>
      </c>
      <c r="L98" s="21">
        <f>SUM(F$3:F97)+I98</f>
        <v>1.3996644958587765</v>
      </c>
      <c r="M98" s="21">
        <f>SUM(G$3:G97)+J98</f>
        <v>-3.1108805086676399</v>
      </c>
      <c r="N98" s="21"/>
      <c r="O98" s="21"/>
      <c r="P98" s="21"/>
      <c r="Q98" s="19">
        <f t="shared" si="5"/>
        <v>2.2064015777177541</v>
      </c>
      <c r="R98" s="19">
        <f t="shared" si="5"/>
        <v>1.9590607009676031</v>
      </c>
      <c r="S98" s="19">
        <f t="shared" si="5"/>
        <v>9.677577539208233</v>
      </c>
      <c r="T98" s="19">
        <f t="shared" si="6"/>
        <v>2.0790561852580534</v>
      </c>
      <c r="U98" s="19">
        <f t="shared" si="7"/>
        <v>-4.6208897791437256</v>
      </c>
      <c r="V98" s="19">
        <f t="shared" si="8"/>
        <v>-4.3541889988411864</v>
      </c>
    </row>
    <row r="99" spans="1:22" x14ac:dyDescent="0.25">
      <c r="A99" s="26">
        <f>Wellpath!E99</f>
        <v>9200</v>
      </c>
      <c r="B99" s="22">
        <v>0</v>
      </c>
      <c r="C99" s="22">
        <f>SIN(Wellpath!$L99)^0.25</f>
        <v>0.95175772222921784</v>
      </c>
      <c r="D99" s="22">
        <v>0</v>
      </c>
      <c r="E99" s="20">
        <f>Model!$W$32*((drdp!B99+drdp!K99)*SAGE!$B99+(drdp!E99+drdp!N99)*SAGE!$C99+(drdp!H99+drdp!Q99)*SAGE!$D99)</f>
        <v>-4.6872501115739505E-2</v>
      </c>
      <c r="F99" s="20">
        <f>Model!$W$32*((drdp!C99+drdp!L99)*SAGE!$B99+(drdp!F99+drdp!O99)*SAGE!$C99+(drdp!I99+drdp!R99)*SAGE!$D99)</f>
        <v>-3.3954973587394119E-2</v>
      </c>
      <c r="G99" s="20">
        <f>Model!$W$32*((drdp!D99+drdp!M99)*SAGE!$B99+(drdp!G99+drdp!P99)*SAGE!$C99+(drdp!J99+drdp!S99)*SAGE!$D99)</f>
        <v>-8.309107390087199E-2</v>
      </c>
      <c r="H99" s="18">
        <f>Model!$W$32*((drdp!B99)*SAGE!$B99+(drdp!E99)*SAGE!$C99+(drdp!H99)*SAGE!$D99)</f>
        <v>-2.3436250557869753E-2</v>
      </c>
      <c r="I99" s="18">
        <f>Model!$W$32*((drdp!C99)*SAGE!$B99+(drdp!F99)*SAGE!$C99+(drdp!I99)*SAGE!$D99)</f>
        <v>-1.6977486793697059E-2</v>
      </c>
      <c r="J99" s="18">
        <f>Model!$W$32*((drdp!D99)*SAGE!$B99+(drdp!G99)*SAGE!$C99+(drdp!J99)*SAGE!$D99)</f>
        <v>-4.1545536950435995E-2</v>
      </c>
      <c r="K99" s="21">
        <f>SUM(E$3:E98)+H99</f>
        <v>1.4366501113405934</v>
      </c>
      <c r="L99" s="21">
        <f>SUM(F$3:F98)+I99</f>
        <v>1.3658202724707638</v>
      </c>
      <c r="M99" s="21">
        <f>SUM(G$3:G98)+J99</f>
        <v>-3.1924237467205159</v>
      </c>
      <c r="N99" s="21"/>
      <c r="O99" s="21"/>
      <c r="P99" s="21"/>
      <c r="Q99" s="19">
        <f t="shared" si="5"/>
        <v>2.0639635424149394</v>
      </c>
      <c r="R99" s="19">
        <f t="shared" si="5"/>
        <v>1.8654650166921114</v>
      </c>
      <c r="S99" s="19">
        <f t="shared" si="5"/>
        <v>10.191569378625056</v>
      </c>
      <c r="T99" s="19">
        <f t="shared" si="6"/>
        <v>1.9622058465163623</v>
      </c>
      <c r="U99" s="19">
        <f t="shared" si="7"/>
        <v>-4.5863959311723832</v>
      </c>
      <c r="V99" s="19">
        <f t="shared" si="8"/>
        <v>-4.3602770715879515</v>
      </c>
    </row>
    <row r="100" spans="1:22" x14ac:dyDescent="0.25">
      <c r="A100" s="26">
        <f>Wellpath!E100</f>
        <v>9300</v>
      </c>
      <c r="B100" s="22">
        <v>0</v>
      </c>
      <c r="C100" s="22">
        <f>SIN(Wellpath!$L100)^0.25</f>
        <v>0.95849905713565442</v>
      </c>
      <c r="D100" s="22">
        <v>0</v>
      </c>
      <c r="E100" s="20">
        <f>Model!$W$32*((drdp!B100+drdp!K100)*SAGE!$B100+(drdp!E100+drdp!N100)*SAGE!$C100+(drdp!H100+drdp!Q100)*SAGE!$D100)</f>
        <v>-4.2754463139059069E-2</v>
      </c>
      <c r="F100" s="20">
        <f>Model!$W$32*((drdp!C100+drdp!L100)*SAGE!$B100+(drdp!F100+drdp!O100)*SAGE!$C100+(drdp!I100+drdp!R100)*SAGE!$D100)</f>
        <v>-3.3439513150046389E-2</v>
      </c>
      <c r="G100" s="20">
        <f>Model!$W$32*((drdp!D100+drdp!M100)*SAGE!$B100+(drdp!G100+drdp!P100)*SAGE!$C100+(drdp!J100+drdp!S100)*SAGE!$D100)</f>
        <v>-8.5430174091130004E-2</v>
      </c>
      <c r="H100" s="18">
        <f>Model!$W$32*((drdp!B100)*SAGE!$B100+(drdp!E100)*SAGE!$C100+(drdp!H100)*SAGE!$D100)</f>
        <v>-2.1538772362246484E-2</v>
      </c>
      <c r="I100" s="18">
        <f>Model!$W$32*((drdp!C100)*SAGE!$B100+(drdp!F100)*SAGE!$C100+(drdp!I100)*SAGE!$D100)</f>
        <v>-1.6846102342592716E-2</v>
      </c>
      <c r="J100" s="18">
        <f>Model!$W$32*((drdp!D100)*SAGE!$B100+(drdp!G100)*SAGE!$C100+(drdp!J100)*SAGE!$D100)</f>
        <v>-4.3037871078655116E-2</v>
      </c>
      <c r="K100" s="21">
        <f>SUM(E$3:E99)+H100</f>
        <v>1.3916750884204772</v>
      </c>
      <c r="L100" s="21">
        <f>SUM(F$3:F99)+I100</f>
        <v>1.3319966833344741</v>
      </c>
      <c r="M100" s="21">
        <f>SUM(G$3:G99)+J100</f>
        <v>-3.2770071547496071</v>
      </c>
      <c r="N100" s="21"/>
      <c r="O100" s="21"/>
      <c r="P100" s="21"/>
      <c r="Q100" s="19">
        <f t="shared" si="5"/>
        <v>1.936759551730143</v>
      </c>
      <c r="R100" s="19">
        <f t="shared" si="5"/>
        <v>1.7742151644140391</v>
      </c>
      <c r="S100" s="19">
        <f t="shared" si="5"/>
        <v>10.738775892280115</v>
      </c>
      <c r="T100" s="19">
        <f t="shared" si="6"/>
        <v>1.8537066020552866</v>
      </c>
      <c r="U100" s="19">
        <f t="shared" si="7"/>
        <v>-4.5605292218406959</v>
      </c>
      <c r="V100" s="19">
        <f t="shared" si="8"/>
        <v>-4.3649626613898187</v>
      </c>
    </row>
    <row r="101" spans="1:22" x14ac:dyDescent="0.25">
      <c r="A101" s="26">
        <f>Wellpath!E101</f>
        <v>9398.5</v>
      </c>
      <c r="B101" s="22">
        <v>0</v>
      </c>
      <c r="C101" s="22">
        <f>SIN(Wellpath!$L101)^0.25</f>
        <v>0.9646786299603094</v>
      </c>
      <c r="D101" s="22">
        <v>0</v>
      </c>
      <c r="E101" s="20">
        <f>Model!$W$32*((drdp!B101+drdp!K101)*SAGE!$B101+(drdp!E101+drdp!N101)*SAGE!$C101+(drdp!H101+drdp!Q101)*SAGE!$D101)</f>
        <v>-1.96561726933304E-2</v>
      </c>
      <c r="F101" s="20">
        <f>Model!$W$32*((drdp!C101+drdp!L101)*SAGE!$B101+(drdp!F101+drdp!O101)*SAGE!$C101+(drdp!I101+drdp!R101)*SAGE!$D101)</f>
        <v>-1.6493487257330464E-2</v>
      </c>
      <c r="G101" s="20">
        <f>Model!$W$32*((drdp!D101+drdp!M101)*SAGE!$B101+(drdp!G101+drdp!P101)*SAGE!$C101+(drdp!J101+drdp!S101)*SAGE!$D101)</f>
        <v>-4.4443230537093606E-2</v>
      </c>
      <c r="H101" s="18">
        <f>Model!$W$32*((drdp!B101)*SAGE!$B101+(drdp!E101)*SAGE!$C101+(drdp!H101)*SAGE!$D101)</f>
        <v>-1.9361330102930265E-2</v>
      </c>
      <c r="I101" s="18">
        <f>Model!$W$32*((drdp!C101)*SAGE!$B101+(drdp!F101)*SAGE!$C101+(drdp!I101)*SAGE!$D101)</f>
        <v>-1.6246084948470352E-2</v>
      </c>
      <c r="J101" s="18">
        <f>Model!$W$32*((drdp!D101)*SAGE!$B101+(drdp!G101)*SAGE!$C101+(drdp!J101)*SAGE!$D101)</f>
        <v>-4.3776582079036779E-2</v>
      </c>
      <c r="K101" s="21">
        <f>SUM(E$3:E100)+H101</f>
        <v>1.3510980675407342</v>
      </c>
      <c r="L101" s="21">
        <f>SUM(F$3:F100)+I101</f>
        <v>1.2991571875785501</v>
      </c>
      <c r="M101" s="21">
        <f>SUM(G$3:G100)+J101</f>
        <v>-3.363176039841119</v>
      </c>
      <c r="N101" s="21"/>
      <c r="O101" s="21"/>
      <c r="P101" s="21"/>
      <c r="Q101" s="19">
        <f t="shared" si="5"/>
        <v>1.8254659881123065</v>
      </c>
      <c r="R101" s="19">
        <f t="shared" si="5"/>
        <v>1.6878093980370081</v>
      </c>
      <c r="S101" s="19">
        <f t="shared" si="5"/>
        <v>11.310953074961391</v>
      </c>
      <c r="T101" s="19">
        <f t="shared" si="6"/>
        <v>1.7552887655690343</v>
      </c>
      <c r="U101" s="19">
        <f t="shared" si="7"/>
        <v>-4.5439806482286356</v>
      </c>
      <c r="V101" s="19">
        <f t="shared" si="8"/>
        <v>-4.3692943252515537</v>
      </c>
    </row>
    <row r="102" spans="1:22" x14ac:dyDescent="0.25">
      <c r="A102" s="26">
        <f>Wellpath!E102</f>
        <v>9400</v>
      </c>
      <c r="B102" s="22">
        <v>0</v>
      </c>
      <c r="C102" s="22">
        <f>SIN(Wellpath!$L102)^0.25</f>
        <v>0.9646786299603094</v>
      </c>
      <c r="D102" s="22">
        <v>0</v>
      </c>
      <c r="E102" s="20">
        <f>Model!$W$32*((drdp!B102+drdp!K102)*SAGE!$B102+(drdp!E102+drdp!N102)*SAGE!$C102+(drdp!H102+drdp!Q102)*SAGE!$D102)</f>
        <v>-1.9951015283730538E-2</v>
      </c>
      <c r="F102" s="20">
        <f>Model!$W$32*((drdp!C102+drdp!L102)*SAGE!$B102+(drdp!F102+drdp!O102)*SAGE!$C102+(drdp!I102+drdp!R102)*SAGE!$D102)</f>
        <v>-1.6740889566190569E-2</v>
      </c>
      <c r="G102" s="20">
        <f>Model!$W$32*((drdp!D102+drdp!M102)*SAGE!$B102+(drdp!G102+drdp!P102)*SAGE!$C102+(drdp!J102+drdp!S102)*SAGE!$D102)</f>
        <v>-4.5109878995150419E-2</v>
      </c>
      <c r="H102" s="18">
        <f>Model!$W$32*((drdp!B102)*SAGE!$B102+(drdp!E102)*SAGE!$C102+(drdp!H102)*SAGE!$D102)</f>
        <v>-2.9484259040013928E-4</v>
      </c>
      <c r="I102" s="18">
        <f>Model!$W$32*((drdp!C102)*SAGE!$B102+(drdp!F102)*SAGE!$C102+(drdp!I102)*SAGE!$D102)</f>
        <v>-2.4740230886011069E-4</v>
      </c>
      <c r="J102" s="18">
        <f>Model!$W$32*((drdp!D102)*SAGE!$B102+(drdp!G102)*SAGE!$C102+(drdp!J102)*SAGE!$D102)</f>
        <v>-6.6664845805681843E-4</v>
      </c>
      <c r="K102" s="21">
        <f>SUM(E$3:E101)+H102</f>
        <v>1.350508382359934</v>
      </c>
      <c r="L102" s="21">
        <f>SUM(F$3:F101)+I102</f>
        <v>1.2986623829608297</v>
      </c>
      <c r="M102" s="21">
        <f>SUM(G$3:G101)+J102</f>
        <v>-3.3645093367572327</v>
      </c>
      <c r="N102" s="21"/>
      <c r="O102" s="21"/>
      <c r="P102" s="21"/>
      <c r="Q102" s="19">
        <f t="shared" si="5"/>
        <v>1.8238728908244457</v>
      </c>
      <c r="R102" s="19">
        <f t="shared" si="5"/>
        <v>1.6865239849175007</v>
      </c>
      <c r="S102" s="19">
        <f t="shared" si="5"/>
        <v>11.319923077126594</v>
      </c>
      <c r="T102" s="19">
        <f t="shared" si="6"/>
        <v>1.7538544340441271</v>
      </c>
      <c r="U102" s="19">
        <f t="shared" si="7"/>
        <v>-4.5437980618189044</v>
      </c>
      <c r="V102" s="19">
        <f t="shared" si="8"/>
        <v>-4.3693617127671089</v>
      </c>
    </row>
    <row r="103" spans="1:22" x14ac:dyDescent="0.25">
      <c r="A103" s="26">
        <f>Wellpath!E103</f>
        <v>9500</v>
      </c>
      <c r="B103" s="22">
        <v>0</v>
      </c>
      <c r="C103" s="22">
        <f>SIN(Wellpath!$L103)^0.25</f>
        <v>0.9646786299603094</v>
      </c>
      <c r="D103" s="22">
        <v>0</v>
      </c>
      <c r="E103" s="20">
        <f>Model!$W$32*((drdp!B103+drdp!K103)*SAGE!$B103+(drdp!E103+drdp!N103)*SAGE!$C103+(drdp!H103+drdp!Q103)*SAGE!$D103)</f>
        <v>-3.9312345386660508E-2</v>
      </c>
      <c r="F103" s="20">
        <f>Model!$W$32*((drdp!C103+drdp!L103)*SAGE!$B103+(drdp!F103+drdp!O103)*SAGE!$C103+(drdp!I103+drdp!R103)*SAGE!$D103)</f>
        <v>-3.2986974514660677E-2</v>
      </c>
      <c r="G103" s="20">
        <f>Model!$W$32*((drdp!D103+drdp!M103)*SAGE!$B103+(drdp!G103+drdp!P103)*SAGE!$C103+(drdp!J103+drdp!S103)*SAGE!$D103)</f>
        <v>-8.8886461074186546E-2</v>
      </c>
      <c r="H103" s="18">
        <f>Model!$W$32*((drdp!B103)*SAGE!$B103+(drdp!E103)*SAGE!$C103+(drdp!H103)*SAGE!$D103)</f>
        <v>-1.96561726933304E-2</v>
      </c>
      <c r="I103" s="18">
        <f>Model!$W$32*((drdp!C103)*SAGE!$B103+(drdp!F103)*SAGE!$C103+(drdp!I103)*SAGE!$D103)</f>
        <v>-1.6493487257330464E-2</v>
      </c>
      <c r="J103" s="18">
        <f>Model!$W$32*((drdp!D103)*SAGE!$B103+(drdp!G103)*SAGE!$C103+(drdp!J103)*SAGE!$D103)</f>
        <v>-4.4443230537093599E-2</v>
      </c>
      <c r="K103" s="21">
        <f>SUM(E$3:E102)+H103</f>
        <v>1.3111960369732731</v>
      </c>
      <c r="L103" s="21">
        <f>SUM(F$3:F102)+I103</f>
        <v>1.2656754084461688</v>
      </c>
      <c r="M103" s="21">
        <f>SUM(G$3:G102)+J103</f>
        <v>-3.45339579783142</v>
      </c>
      <c r="N103" s="21"/>
      <c r="O103" s="21"/>
      <c r="P103" s="21"/>
      <c r="Q103" s="19">
        <f t="shared" si="5"/>
        <v>1.7192350473744171</v>
      </c>
      <c r="R103" s="19">
        <f t="shared" si="5"/>
        <v>1.6019342395453762</v>
      </c>
      <c r="S103" s="19">
        <f t="shared" si="5"/>
        <v>11.92594253647971</v>
      </c>
      <c r="T103" s="19">
        <f t="shared" si="6"/>
        <v>1.6595485796491454</v>
      </c>
      <c r="U103" s="19">
        <f t="shared" si="7"/>
        <v>-4.528078884216713</v>
      </c>
      <c r="V103" s="19">
        <f t="shared" si="8"/>
        <v>-4.3708781369465655</v>
      </c>
    </row>
    <row r="104" spans="1:22" x14ac:dyDescent="0.25">
      <c r="A104" s="26">
        <f>Wellpath!E104</f>
        <v>9600</v>
      </c>
      <c r="B104" s="22">
        <v>0</v>
      </c>
      <c r="C104" s="22">
        <f>SIN(Wellpath!$L104)^0.25</f>
        <v>0.9646786299603094</v>
      </c>
      <c r="D104" s="22">
        <v>0</v>
      </c>
      <c r="E104" s="20">
        <f>Model!$W$32*((drdp!B104+drdp!K104)*SAGE!$B104+(drdp!E104+drdp!N104)*SAGE!$C104+(drdp!H104+drdp!Q104)*SAGE!$D104)</f>
        <v>-3.9312345386660508E-2</v>
      </c>
      <c r="F104" s="20">
        <f>Model!$W$32*((drdp!C104+drdp!L104)*SAGE!$B104+(drdp!F104+drdp!O104)*SAGE!$C104+(drdp!I104+drdp!R104)*SAGE!$D104)</f>
        <v>-3.2986974514660677E-2</v>
      </c>
      <c r="G104" s="20">
        <f>Model!$W$32*((drdp!D104+drdp!M104)*SAGE!$B104+(drdp!G104+drdp!P104)*SAGE!$C104+(drdp!J104+drdp!S104)*SAGE!$D104)</f>
        <v>-8.8886461074186546E-2</v>
      </c>
      <c r="H104" s="18">
        <f>Model!$W$32*((drdp!B104)*SAGE!$B104+(drdp!E104)*SAGE!$C104+(drdp!H104)*SAGE!$D104)</f>
        <v>-1.9656172693330108E-2</v>
      </c>
      <c r="I104" s="18">
        <f>Model!$W$32*((drdp!C104)*SAGE!$B104+(drdp!F104)*SAGE!$C104+(drdp!I104)*SAGE!$D104)</f>
        <v>-1.6493487257330217E-2</v>
      </c>
      <c r="J104" s="18">
        <f>Model!$W$32*((drdp!D104)*SAGE!$B104+(drdp!G104)*SAGE!$C104+(drdp!J104)*SAGE!$D104)</f>
        <v>-4.4443230537092933E-2</v>
      </c>
      <c r="K104" s="21">
        <f>SUM(E$3:E103)+H104</f>
        <v>1.2718836915866127</v>
      </c>
      <c r="L104" s="21">
        <f>SUM(F$3:F103)+I104</f>
        <v>1.2326884339315085</v>
      </c>
      <c r="M104" s="21">
        <f>SUM(G$3:G103)+J104</f>
        <v>-3.5422822589056056</v>
      </c>
      <c r="N104" s="21"/>
      <c r="O104" s="21"/>
      <c r="P104" s="21"/>
      <c r="Q104" s="19">
        <f t="shared" si="5"/>
        <v>1.6176881249239898</v>
      </c>
      <c r="R104" s="19">
        <f t="shared" si="5"/>
        <v>1.5195207751485149</v>
      </c>
      <c r="S104" s="19">
        <f t="shared" si="5"/>
        <v>12.547763601757399</v>
      </c>
      <c r="T104" s="19">
        <f t="shared" si="6"/>
        <v>1.5678363159249273</v>
      </c>
      <c r="U104" s="19">
        <f t="shared" si="7"/>
        <v>-4.5053710360986274</v>
      </c>
      <c r="V104" s="19">
        <f t="shared" si="8"/>
        <v>-4.3665303702737175</v>
      </c>
    </row>
    <row r="105" spans="1:22" x14ac:dyDescent="0.25">
      <c r="A105" s="26">
        <f>Wellpath!E105</f>
        <v>9700</v>
      </c>
      <c r="B105" s="22">
        <v>0</v>
      </c>
      <c r="C105" s="22">
        <f>SIN(Wellpath!$L105)^0.25</f>
        <v>0.9646786299603094</v>
      </c>
      <c r="D105" s="22">
        <v>0</v>
      </c>
      <c r="E105" s="20">
        <f>Model!$W$32*((drdp!B105+drdp!K105)*SAGE!$B105+(drdp!E105+drdp!N105)*SAGE!$C105+(drdp!H105+drdp!Q105)*SAGE!$D105)</f>
        <v>-3.9312345386660799E-2</v>
      </c>
      <c r="F105" s="20">
        <f>Model!$W$32*((drdp!C105+drdp!L105)*SAGE!$B105+(drdp!F105+drdp!O105)*SAGE!$C105+(drdp!I105+drdp!R105)*SAGE!$D105)</f>
        <v>-3.2986974514660927E-2</v>
      </c>
      <c r="G105" s="20">
        <f>Model!$W$32*((drdp!D105+drdp!M105)*SAGE!$B105+(drdp!G105+drdp!P105)*SAGE!$C105+(drdp!J105+drdp!S105)*SAGE!$D105)</f>
        <v>-8.8886461074187198E-2</v>
      </c>
      <c r="H105" s="18">
        <f>Model!$W$32*((drdp!B105)*SAGE!$B105+(drdp!E105)*SAGE!$C105+(drdp!H105)*SAGE!$D105)</f>
        <v>-1.96561726933304E-2</v>
      </c>
      <c r="I105" s="18">
        <f>Model!$W$32*((drdp!C105)*SAGE!$B105+(drdp!F105)*SAGE!$C105+(drdp!I105)*SAGE!$D105)</f>
        <v>-1.6493487257330464E-2</v>
      </c>
      <c r="J105" s="18">
        <f>Model!$W$32*((drdp!D105)*SAGE!$B105+(drdp!G105)*SAGE!$C105+(drdp!J105)*SAGE!$D105)</f>
        <v>-4.4443230537093599E-2</v>
      </c>
      <c r="K105" s="21">
        <f>SUM(E$3:E104)+H105</f>
        <v>1.2325713461999521</v>
      </c>
      <c r="L105" s="21">
        <f>SUM(F$3:F104)+I105</f>
        <v>1.1997014594168474</v>
      </c>
      <c r="M105" s="21">
        <f>SUM(G$3:G104)+J105</f>
        <v>-3.6311687199797928</v>
      </c>
      <c r="N105" s="21"/>
      <c r="O105" s="21"/>
      <c r="P105" s="21"/>
      <c r="Q105" s="19">
        <f t="shared" si="5"/>
        <v>1.5192321234731623</v>
      </c>
      <c r="R105" s="19">
        <f t="shared" si="5"/>
        <v>1.4392835917269136</v>
      </c>
      <c r="S105" s="19">
        <f t="shared" si="5"/>
        <v>13.185386272959688</v>
      </c>
      <c r="T105" s="19">
        <f t="shared" si="6"/>
        <v>1.4787176428714708</v>
      </c>
      <c r="U105" s="19">
        <f t="shared" si="7"/>
        <v>-4.4756745174646504</v>
      </c>
      <c r="V105" s="19">
        <f t="shared" si="8"/>
        <v>-4.3563184127485632</v>
      </c>
    </row>
    <row r="106" spans="1:22" x14ac:dyDescent="0.25">
      <c r="A106" s="26">
        <f>Wellpath!E106</f>
        <v>9800</v>
      </c>
      <c r="B106" s="22">
        <v>0</v>
      </c>
      <c r="C106" s="22">
        <f>SIN(Wellpath!$L106)^0.25</f>
        <v>0.9646786299603094</v>
      </c>
      <c r="D106" s="22">
        <v>0</v>
      </c>
      <c r="E106" s="20">
        <f>Model!$W$32*((drdp!B106+drdp!K106)*SAGE!$B106+(drdp!E106+drdp!N106)*SAGE!$C106+(drdp!H106+drdp!Q106)*SAGE!$D106)</f>
        <v>-3.9312345386660799E-2</v>
      </c>
      <c r="F106" s="20">
        <f>Model!$W$32*((drdp!C106+drdp!L106)*SAGE!$B106+(drdp!F106+drdp!O106)*SAGE!$C106+(drdp!I106+drdp!R106)*SAGE!$D106)</f>
        <v>-3.2986974514660927E-2</v>
      </c>
      <c r="G106" s="20">
        <f>Model!$W$32*((drdp!D106+drdp!M106)*SAGE!$B106+(drdp!G106+drdp!P106)*SAGE!$C106+(drdp!J106+drdp!S106)*SAGE!$D106)</f>
        <v>-8.8886461074187198E-2</v>
      </c>
      <c r="H106" s="18">
        <f>Model!$W$32*((drdp!B106)*SAGE!$B106+(drdp!E106)*SAGE!$C106+(drdp!H106)*SAGE!$D106)</f>
        <v>-1.96561726933304E-2</v>
      </c>
      <c r="I106" s="18">
        <f>Model!$W$32*((drdp!C106)*SAGE!$B106+(drdp!F106)*SAGE!$C106+(drdp!I106)*SAGE!$D106)</f>
        <v>-1.6493487257330464E-2</v>
      </c>
      <c r="J106" s="18">
        <f>Model!$W$32*((drdp!D106)*SAGE!$B106+(drdp!G106)*SAGE!$C106+(drdp!J106)*SAGE!$D106)</f>
        <v>-4.4443230537093599E-2</v>
      </c>
      <c r="K106" s="21">
        <f>SUM(E$3:E105)+H106</f>
        <v>1.1932590008132913</v>
      </c>
      <c r="L106" s="21">
        <f>SUM(F$3:F105)+I106</f>
        <v>1.1667144849021867</v>
      </c>
      <c r="M106" s="21">
        <f>SUM(G$3:G105)+J106</f>
        <v>-3.7200551810539801</v>
      </c>
      <c r="N106" s="21"/>
      <c r="O106" s="21"/>
      <c r="P106" s="21"/>
      <c r="Q106" s="19">
        <f t="shared" si="5"/>
        <v>1.4238670430219342</v>
      </c>
      <c r="R106" s="19">
        <f t="shared" si="5"/>
        <v>1.3612226892805748</v>
      </c>
      <c r="S106" s="19">
        <f t="shared" si="5"/>
        <v>13.838810550086562</v>
      </c>
      <c r="T106" s="19">
        <f t="shared" si="6"/>
        <v>1.392192560488777</v>
      </c>
      <c r="U106" s="19">
        <f t="shared" si="7"/>
        <v>-4.4389893283147801</v>
      </c>
      <c r="V106" s="19">
        <f t="shared" si="8"/>
        <v>-4.3402422643711054</v>
      </c>
    </row>
    <row r="107" spans="1:22" x14ac:dyDescent="0.25">
      <c r="A107" s="26">
        <f>Wellpath!E107</f>
        <v>9900</v>
      </c>
      <c r="B107" s="22">
        <v>0</v>
      </c>
      <c r="C107" s="22">
        <f>SIN(Wellpath!$L107)^0.25</f>
        <v>0.9646786299603094</v>
      </c>
      <c r="D107" s="22">
        <v>0</v>
      </c>
      <c r="E107" s="20">
        <f>Model!$W$32*((drdp!B107+drdp!K107)*SAGE!$B107+(drdp!E107+drdp!N107)*SAGE!$C107+(drdp!H107+drdp!Q107)*SAGE!$D107)</f>
        <v>-3.9312345386660799E-2</v>
      </c>
      <c r="F107" s="20">
        <f>Model!$W$32*((drdp!C107+drdp!L107)*SAGE!$B107+(drdp!F107+drdp!O107)*SAGE!$C107+(drdp!I107+drdp!R107)*SAGE!$D107)</f>
        <v>-3.2986974514660927E-2</v>
      </c>
      <c r="G107" s="20">
        <f>Model!$W$32*((drdp!D107+drdp!M107)*SAGE!$B107+(drdp!G107+drdp!P107)*SAGE!$C107+(drdp!J107+drdp!S107)*SAGE!$D107)</f>
        <v>-8.8886461074187198E-2</v>
      </c>
      <c r="H107" s="18">
        <f>Model!$W$32*((drdp!B107)*SAGE!$B107+(drdp!E107)*SAGE!$C107+(drdp!H107)*SAGE!$D107)</f>
        <v>-1.96561726933304E-2</v>
      </c>
      <c r="I107" s="18">
        <f>Model!$W$32*((drdp!C107)*SAGE!$B107+(drdp!F107)*SAGE!$C107+(drdp!I107)*SAGE!$D107)</f>
        <v>-1.6493487257330464E-2</v>
      </c>
      <c r="J107" s="18">
        <f>Model!$W$32*((drdp!D107)*SAGE!$B107+(drdp!G107)*SAGE!$C107+(drdp!J107)*SAGE!$D107)</f>
        <v>-4.4443230537093599E-2</v>
      </c>
      <c r="K107" s="21">
        <f>SUM(E$3:E106)+H107</f>
        <v>1.1539466554266304</v>
      </c>
      <c r="L107" s="21">
        <f>SUM(F$3:F106)+I107</f>
        <v>1.1337275103875255</v>
      </c>
      <c r="M107" s="21">
        <f>SUM(G$3:G106)+J107</f>
        <v>-3.8089416421281674</v>
      </c>
      <c r="N107" s="21"/>
      <c r="O107" s="21"/>
      <c r="P107" s="21"/>
      <c r="Q107" s="19">
        <f t="shared" si="5"/>
        <v>1.3315928835703066</v>
      </c>
      <c r="R107" s="19">
        <f t="shared" si="5"/>
        <v>1.2853380678094968</v>
      </c>
      <c r="S107" s="19">
        <f t="shared" si="5"/>
        <v>14.50803643313802</v>
      </c>
      <c r="T107" s="19">
        <f t="shared" si="6"/>
        <v>1.3082610687768454</v>
      </c>
      <c r="U107" s="19">
        <f t="shared" si="7"/>
        <v>-4.3953154686490166</v>
      </c>
      <c r="V107" s="19">
        <f t="shared" si="8"/>
        <v>-4.3183019251413404</v>
      </c>
    </row>
    <row r="108" spans="1:22" x14ac:dyDescent="0.25">
      <c r="A108" s="26">
        <f>Wellpath!E108</f>
        <v>10000</v>
      </c>
      <c r="B108" s="22">
        <v>0</v>
      </c>
      <c r="C108" s="22">
        <f>SIN(Wellpath!$L108)^0.25</f>
        <v>0.9646786299603094</v>
      </c>
      <c r="D108" s="22">
        <v>0</v>
      </c>
      <c r="E108" s="20">
        <f>Model!$W$32*((drdp!B108+drdp!K108)*SAGE!$B108+(drdp!E108+drdp!N108)*SAGE!$C108+(drdp!H108+drdp!Q108)*SAGE!$D108)</f>
        <v>-3.9312345386660799E-2</v>
      </c>
      <c r="F108" s="20">
        <f>Model!$W$32*((drdp!C108+drdp!L108)*SAGE!$B108+(drdp!F108+drdp!O108)*SAGE!$C108+(drdp!I108+drdp!R108)*SAGE!$D108)</f>
        <v>-3.2986974514660927E-2</v>
      </c>
      <c r="G108" s="20">
        <f>Model!$W$32*((drdp!D108+drdp!M108)*SAGE!$B108+(drdp!G108+drdp!P108)*SAGE!$C108+(drdp!J108+drdp!S108)*SAGE!$D108)</f>
        <v>-8.8886461074187198E-2</v>
      </c>
      <c r="H108" s="18">
        <f>Model!$W$32*((drdp!B108)*SAGE!$B108+(drdp!E108)*SAGE!$C108+(drdp!H108)*SAGE!$D108)</f>
        <v>-1.96561726933304E-2</v>
      </c>
      <c r="I108" s="18">
        <f>Model!$W$32*((drdp!C108)*SAGE!$B108+(drdp!F108)*SAGE!$C108+(drdp!I108)*SAGE!$D108)</f>
        <v>-1.6493487257330464E-2</v>
      </c>
      <c r="J108" s="18">
        <f>Model!$W$32*((drdp!D108)*SAGE!$B108+(drdp!G108)*SAGE!$C108+(drdp!J108)*SAGE!$D108)</f>
        <v>-4.4443230537093599E-2</v>
      </c>
      <c r="K108" s="21">
        <f>SUM(E$3:E107)+H108</f>
        <v>1.1146343100399696</v>
      </c>
      <c r="L108" s="21">
        <f>SUM(F$3:F107)+I108</f>
        <v>1.1007405358728648</v>
      </c>
      <c r="M108" s="21">
        <f>SUM(G$3:G107)+J108</f>
        <v>-3.8978281032023547</v>
      </c>
      <c r="N108" s="21"/>
      <c r="O108" s="21"/>
      <c r="P108" s="21"/>
      <c r="Q108" s="19">
        <f t="shared" si="5"/>
        <v>1.2424096451182791</v>
      </c>
      <c r="R108" s="19">
        <f t="shared" si="5"/>
        <v>1.2116297273136816</v>
      </c>
      <c r="S108" s="19">
        <f t="shared" si="5"/>
        <v>15.193063922114067</v>
      </c>
      <c r="T108" s="19">
        <f t="shared" si="6"/>
        <v>1.2269231677356771</v>
      </c>
      <c r="U108" s="19">
        <f t="shared" si="7"/>
        <v>-4.3446529384673598</v>
      </c>
      <c r="V108" s="19">
        <f t="shared" si="8"/>
        <v>-4.2904973950592717</v>
      </c>
    </row>
    <row r="109" spans="1:22" x14ac:dyDescent="0.25">
      <c r="A109" s="26">
        <f>Wellpath!E109</f>
        <v>10100</v>
      </c>
      <c r="B109" s="22">
        <v>0</v>
      </c>
      <c r="C109" s="22">
        <f>SIN(Wellpath!$L109)^0.25</f>
        <v>0.9646786299603094</v>
      </c>
      <c r="D109" s="22">
        <v>0</v>
      </c>
      <c r="E109" s="20">
        <f>Model!$W$32*((drdp!B109+drdp!K109)*SAGE!$B109+(drdp!E109+drdp!N109)*SAGE!$C109+(drdp!H109+drdp!Q109)*SAGE!$D109)</f>
        <v>-3.9312345386660799E-2</v>
      </c>
      <c r="F109" s="20">
        <f>Model!$W$32*((drdp!C109+drdp!L109)*SAGE!$B109+(drdp!F109+drdp!O109)*SAGE!$C109+(drdp!I109+drdp!R109)*SAGE!$D109)</f>
        <v>-3.2986974514660927E-2</v>
      </c>
      <c r="G109" s="20">
        <f>Model!$W$32*((drdp!D109+drdp!M109)*SAGE!$B109+(drdp!G109+drdp!P109)*SAGE!$C109+(drdp!J109+drdp!S109)*SAGE!$D109)</f>
        <v>-8.8886461074187198E-2</v>
      </c>
      <c r="H109" s="18">
        <f>Model!$W$32*((drdp!B109)*SAGE!$B109+(drdp!E109)*SAGE!$C109+(drdp!H109)*SAGE!$D109)</f>
        <v>-1.96561726933304E-2</v>
      </c>
      <c r="I109" s="18">
        <f>Model!$W$32*((drdp!C109)*SAGE!$B109+(drdp!F109)*SAGE!$C109+(drdp!I109)*SAGE!$D109)</f>
        <v>-1.6493487257330464E-2</v>
      </c>
      <c r="J109" s="18">
        <f>Model!$W$32*((drdp!D109)*SAGE!$B109+(drdp!G109)*SAGE!$C109+(drdp!J109)*SAGE!$D109)</f>
        <v>-4.4443230537093599E-2</v>
      </c>
      <c r="K109" s="21">
        <f>SUM(E$3:E108)+H109</f>
        <v>1.0753219646533088</v>
      </c>
      <c r="L109" s="21">
        <f>SUM(F$3:F108)+I109</f>
        <v>1.0677535613582037</v>
      </c>
      <c r="M109" s="21">
        <f>SUM(G$3:G108)+J109</f>
        <v>-3.986714564276542</v>
      </c>
      <c r="N109" s="21"/>
      <c r="O109" s="21"/>
      <c r="P109" s="21"/>
      <c r="Q109" s="19">
        <f t="shared" si="5"/>
        <v>1.1563173276658518</v>
      </c>
      <c r="R109" s="19">
        <f t="shared" si="5"/>
        <v>1.1400976677931272</v>
      </c>
      <c r="S109" s="19">
        <f t="shared" si="5"/>
        <v>15.893893017014697</v>
      </c>
      <c r="T109" s="19">
        <f t="shared" si="6"/>
        <v>1.1481788573652709</v>
      </c>
      <c r="U109" s="19">
        <f t="shared" si="7"/>
        <v>-4.2870017377698106</v>
      </c>
      <c r="V109" s="19">
        <f t="shared" si="8"/>
        <v>-4.2568286741248968</v>
      </c>
    </row>
    <row r="110" spans="1:22" x14ac:dyDescent="0.25">
      <c r="A110" s="26">
        <f>Wellpath!E110</f>
        <v>10200</v>
      </c>
      <c r="B110" s="22">
        <v>0</v>
      </c>
      <c r="C110" s="22">
        <f>SIN(Wellpath!$L110)^0.25</f>
        <v>0.9646786299603094</v>
      </c>
      <c r="D110" s="22">
        <v>0</v>
      </c>
      <c r="E110" s="20">
        <f>Model!$W$32*((drdp!B110+drdp!K110)*SAGE!$B110+(drdp!E110+drdp!N110)*SAGE!$C110+(drdp!H110+drdp!Q110)*SAGE!$D110)</f>
        <v>-3.9312345386660799E-2</v>
      </c>
      <c r="F110" s="20">
        <f>Model!$W$32*((drdp!C110+drdp!L110)*SAGE!$B110+(drdp!F110+drdp!O110)*SAGE!$C110+(drdp!I110+drdp!R110)*SAGE!$D110)</f>
        <v>-3.2986974514660927E-2</v>
      </c>
      <c r="G110" s="20">
        <f>Model!$W$32*((drdp!D110+drdp!M110)*SAGE!$B110+(drdp!G110+drdp!P110)*SAGE!$C110+(drdp!J110+drdp!S110)*SAGE!$D110)</f>
        <v>-8.8886461074187198E-2</v>
      </c>
      <c r="H110" s="18">
        <f>Model!$W$32*((drdp!B110)*SAGE!$B110+(drdp!E110)*SAGE!$C110+(drdp!H110)*SAGE!$D110)</f>
        <v>-1.96561726933304E-2</v>
      </c>
      <c r="I110" s="18">
        <f>Model!$W$32*((drdp!C110)*SAGE!$B110+(drdp!F110)*SAGE!$C110+(drdp!I110)*SAGE!$D110)</f>
        <v>-1.6493487257330464E-2</v>
      </c>
      <c r="J110" s="18">
        <f>Model!$W$32*((drdp!D110)*SAGE!$B110+(drdp!G110)*SAGE!$C110+(drdp!J110)*SAGE!$D110)</f>
        <v>-4.4443230537093599E-2</v>
      </c>
      <c r="K110" s="21">
        <f>SUM(E$3:E109)+H110</f>
        <v>1.0360096192666479</v>
      </c>
      <c r="L110" s="21">
        <f>SUM(F$3:F109)+I110</f>
        <v>1.0347665868435429</v>
      </c>
      <c r="M110" s="21">
        <f>SUM(G$3:G109)+J110</f>
        <v>-4.0756010253507293</v>
      </c>
      <c r="N110" s="21"/>
      <c r="O110" s="21"/>
      <c r="P110" s="21"/>
      <c r="Q110" s="19">
        <f t="shared" si="5"/>
        <v>1.0733159312130247</v>
      </c>
      <c r="R110" s="19">
        <f t="shared" si="5"/>
        <v>1.0707418892478355</v>
      </c>
      <c r="S110" s="19">
        <f t="shared" si="5"/>
        <v>16.610523717839918</v>
      </c>
      <c r="T110" s="19">
        <f t="shared" si="6"/>
        <v>1.0720281376656278</v>
      </c>
      <c r="U110" s="19">
        <f t="shared" si="7"/>
        <v>-4.2223618665563691</v>
      </c>
      <c r="V110" s="19">
        <f t="shared" si="8"/>
        <v>-4.2172957623382183</v>
      </c>
    </row>
    <row r="111" spans="1:22" x14ac:dyDescent="0.25">
      <c r="A111" s="26">
        <f>Wellpath!E111</f>
        <v>10300</v>
      </c>
      <c r="B111" s="22">
        <v>0</v>
      </c>
      <c r="C111" s="22">
        <f>SIN(Wellpath!$L111)^0.25</f>
        <v>0.9646786299603094</v>
      </c>
      <c r="D111" s="22">
        <v>0</v>
      </c>
      <c r="E111" s="20">
        <f>Model!$W$32*((drdp!B111+drdp!K111)*SAGE!$B111+(drdp!E111+drdp!N111)*SAGE!$C111+(drdp!H111+drdp!Q111)*SAGE!$D111)</f>
        <v>-3.9312345386660799E-2</v>
      </c>
      <c r="F111" s="20">
        <f>Model!$W$32*((drdp!C111+drdp!L111)*SAGE!$B111+(drdp!F111+drdp!O111)*SAGE!$C111+(drdp!I111+drdp!R111)*SAGE!$D111)</f>
        <v>-3.2986974514660927E-2</v>
      </c>
      <c r="G111" s="20">
        <f>Model!$W$32*((drdp!D111+drdp!M111)*SAGE!$B111+(drdp!G111+drdp!P111)*SAGE!$C111+(drdp!J111+drdp!S111)*SAGE!$D111)</f>
        <v>-8.8886461074187198E-2</v>
      </c>
      <c r="H111" s="18">
        <f>Model!$W$32*((drdp!B111)*SAGE!$B111+(drdp!E111)*SAGE!$C111+(drdp!H111)*SAGE!$D111)</f>
        <v>-1.96561726933304E-2</v>
      </c>
      <c r="I111" s="18">
        <f>Model!$W$32*((drdp!C111)*SAGE!$B111+(drdp!F111)*SAGE!$C111+(drdp!I111)*SAGE!$D111)</f>
        <v>-1.6493487257330464E-2</v>
      </c>
      <c r="J111" s="18">
        <f>Model!$W$32*((drdp!D111)*SAGE!$B111+(drdp!G111)*SAGE!$C111+(drdp!J111)*SAGE!$D111)</f>
        <v>-4.4443230537093599E-2</v>
      </c>
      <c r="K111" s="21">
        <f>SUM(E$3:E110)+H111</f>
        <v>0.99669727387998708</v>
      </c>
      <c r="L111" s="21">
        <f>SUM(F$3:F110)+I111</f>
        <v>1.0017796123288818</v>
      </c>
      <c r="M111" s="21">
        <f>SUM(G$3:G110)+J111</f>
        <v>-4.1644874864249166</v>
      </c>
      <c r="N111" s="21"/>
      <c r="O111" s="21"/>
      <c r="P111" s="21"/>
      <c r="Q111" s="19">
        <f t="shared" si="5"/>
        <v>0.993405455759798</v>
      </c>
      <c r="R111" s="19">
        <f t="shared" si="5"/>
        <v>1.0035623916778047</v>
      </c>
      <c r="S111" s="19">
        <f t="shared" si="5"/>
        <v>17.342956024589721</v>
      </c>
      <c r="T111" s="19">
        <f t="shared" si="6"/>
        <v>0.99847100863674676</v>
      </c>
      <c r="U111" s="19">
        <f t="shared" si="7"/>
        <v>-4.1507333248270344</v>
      </c>
      <c r="V111" s="19">
        <f t="shared" si="8"/>
        <v>-4.1718986596992327</v>
      </c>
    </row>
    <row r="112" spans="1:22" x14ac:dyDescent="0.25">
      <c r="A112" s="26">
        <f>Wellpath!E112</f>
        <v>10400</v>
      </c>
      <c r="B112" s="22">
        <v>0</v>
      </c>
      <c r="C112" s="22">
        <f>SIN(Wellpath!$L112)^0.25</f>
        <v>0.9646786299603094</v>
      </c>
      <c r="D112" s="22">
        <v>0</v>
      </c>
      <c r="E112" s="20">
        <f>Model!$W$32*((drdp!B112+drdp!K112)*SAGE!$B112+(drdp!E112+drdp!N112)*SAGE!$C112+(drdp!H112+drdp!Q112)*SAGE!$D112)</f>
        <v>-3.9312345386660799E-2</v>
      </c>
      <c r="F112" s="20">
        <f>Model!$W$32*((drdp!C112+drdp!L112)*SAGE!$B112+(drdp!F112+drdp!O112)*SAGE!$C112+(drdp!I112+drdp!R112)*SAGE!$D112)</f>
        <v>-3.2986974514660927E-2</v>
      </c>
      <c r="G112" s="20">
        <f>Model!$W$32*((drdp!D112+drdp!M112)*SAGE!$B112+(drdp!G112+drdp!P112)*SAGE!$C112+(drdp!J112+drdp!S112)*SAGE!$D112)</f>
        <v>-8.8886461074187198E-2</v>
      </c>
      <c r="H112" s="18">
        <f>Model!$W$32*((drdp!B112)*SAGE!$B112+(drdp!E112)*SAGE!$C112+(drdp!H112)*SAGE!$D112)</f>
        <v>-1.96561726933304E-2</v>
      </c>
      <c r="I112" s="18">
        <f>Model!$W$32*((drdp!C112)*SAGE!$B112+(drdp!F112)*SAGE!$C112+(drdp!I112)*SAGE!$D112)</f>
        <v>-1.6493487257330464E-2</v>
      </c>
      <c r="J112" s="18">
        <f>Model!$W$32*((drdp!D112)*SAGE!$B112+(drdp!G112)*SAGE!$C112+(drdp!J112)*SAGE!$D112)</f>
        <v>-4.4443230537093599E-2</v>
      </c>
      <c r="K112" s="21">
        <f>SUM(E$3:E111)+H112</f>
        <v>0.95738492849332624</v>
      </c>
      <c r="L112" s="21">
        <f>SUM(F$3:F111)+I112</f>
        <v>0.96879263781422098</v>
      </c>
      <c r="M112" s="21">
        <f>SUM(G$3:G111)+J112</f>
        <v>-4.2533739474991039</v>
      </c>
      <c r="N112" s="21"/>
      <c r="O112" s="21"/>
      <c r="P112" s="21"/>
      <c r="Q112" s="19">
        <f t="shared" si="5"/>
        <v>0.91658590130617135</v>
      </c>
      <c r="R112" s="19">
        <f t="shared" si="5"/>
        <v>0.93855917508303632</v>
      </c>
      <c r="S112" s="19">
        <f t="shared" si="5"/>
        <v>18.091189937264112</v>
      </c>
      <c r="T112" s="19">
        <f t="shared" si="6"/>
        <v>0.9275074702786289</v>
      </c>
      <c r="U112" s="19">
        <f t="shared" si="7"/>
        <v>-4.0721161125818064</v>
      </c>
      <c r="V112" s="19">
        <f t="shared" si="8"/>
        <v>-4.1206373662079425</v>
      </c>
    </row>
    <row r="113" spans="1:22" x14ac:dyDescent="0.25">
      <c r="A113" s="26">
        <f>Wellpath!E113</f>
        <v>10500</v>
      </c>
      <c r="B113" s="22">
        <v>0</v>
      </c>
      <c r="C113" s="22">
        <f>SIN(Wellpath!$L113)^0.25</f>
        <v>0.9646786299603094</v>
      </c>
      <c r="D113" s="22">
        <v>0</v>
      </c>
      <c r="E113" s="20">
        <f>Model!$W$32*((drdp!B113+drdp!K113)*SAGE!$B113+(drdp!E113+drdp!N113)*SAGE!$C113+(drdp!H113+drdp!Q113)*SAGE!$D113)</f>
        <v>-3.9312345386660799E-2</v>
      </c>
      <c r="F113" s="20">
        <f>Model!$W$32*((drdp!C113+drdp!L113)*SAGE!$B113+(drdp!F113+drdp!O113)*SAGE!$C113+(drdp!I113+drdp!R113)*SAGE!$D113)</f>
        <v>-3.2986974514660927E-2</v>
      </c>
      <c r="G113" s="20">
        <f>Model!$W$32*((drdp!D113+drdp!M113)*SAGE!$B113+(drdp!G113+drdp!P113)*SAGE!$C113+(drdp!J113+drdp!S113)*SAGE!$D113)</f>
        <v>-8.8886461074187198E-2</v>
      </c>
      <c r="H113" s="18">
        <f>Model!$W$32*((drdp!B113)*SAGE!$B113+(drdp!E113)*SAGE!$C113+(drdp!H113)*SAGE!$D113)</f>
        <v>-1.96561726933304E-2</v>
      </c>
      <c r="I113" s="18">
        <f>Model!$W$32*((drdp!C113)*SAGE!$B113+(drdp!F113)*SAGE!$C113+(drdp!I113)*SAGE!$D113)</f>
        <v>-1.6493487257330464E-2</v>
      </c>
      <c r="J113" s="18">
        <f>Model!$W$32*((drdp!D113)*SAGE!$B113+(drdp!G113)*SAGE!$C113+(drdp!J113)*SAGE!$D113)</f>
        <v>-4.4443230537093599E-2</v>
      </c>
      <c r="K113" s="21">
        <f>SUM(E$3:E112)+H113</f>
        <v>0.9180725831066654</v>
      </c>
      <c r="L113" s="21">
        <f>SUM(F$3:F112)+I113</f>
        <v>0.93580566329956005</v>
      </c>
      <c r="M113" s="21">
        <f>SUM(G$3:G112)+J113</f>
        <v>-4.3422604085732912</v>
      </c>
      <c r="N113" s="21"/>
      <c r="O113" s="21"/>
      <c r="P113" s="21"/>
      <c r="Q113" s="19">
        <f t="shared" si="5"/>
        <v>0.84285726785214499</v>
      </c>
      <c r="R113" s="19">
        <f t="shared" si="5"/>
        <v>0.87573223946352952</v>
      </c>
      <c r="S113" s="19">
        <f t="shared" si="5"/>
        <v>18.855225455863085</v>
      </c>
      <c r="T113" s="19">
        <f t="shared" si="6"/>
        <v>0.85913752259127352</v>
      </c>
      <c r="U113" s="19">
        <f t="shared" si="7"/>
        <v>-3.9865102298206856</v>
      </c>
      <c r="V113" s="19">
        <f t="shared" si="8"/>
        <v>-4.0635118818643479</v>
      </c>
    </row>
    <row r="114" spans="1:22" x14ac:dyDescent="0.25">
      <c r="A114" s="26">
        <f>Wellpath!E114</f>
        <v>10600</v>
      </c>
      <c r="B114" s="22">
        <v>0</v>
      </c>
      <c r="C114" s="22">
        <f>SIN(Wellpath!$L114)^0.25</f>
        <v>0.9646786299603094</v>
      </c>
      <c r="D114" s="22">
        <v>0</v>
      </c>
      <c r="E114" s="20">
        <f>Model!$W$32*((drdp!B114+drdp!K114)*SAGE!$B114+(drdp!E114+drdp!N114)*SAGE!$C114+(drdp!H114+drdp!Q114)*SAGE!$D114)</f>
        <v>-3.9312345386660799E-2</v>
      </c>
      <c r="F114" s="20">
        <f>Model!$W$32*((drdp!C114+drdp!L114)*SAGE!$B114+(drdp!F114+drdp!O114)*SAGE!$C114+(drdp!I114+drdp!R114)*SAGE!$D114)</f>
        <v>-3.2986974514660927E-2</v>
      </c>
      <c r="G114" s="20">
        <f>Model!$W$32*((drdp!D114+drdp!M114)*SAGE!$B114+(drdp!G114+drdp!P114)*SAGE!$C114+(drdp!J114+drdp!S114)*SAGE!$D114)</f>
        <v>-8.8886461074187198E-2</v>
      </c>
      <c r="H114" s="18">
        <f>Model!$W$32*((drdp!B114)*SAGE!$B114+(drdp!E114)*SAGE!$C114+(drdp!H114)*SAGE!$D114)</f>
        <v>-1.96561726933304E-2</v>
      </c>
      <c r="I114" s="18">
        <f>Model!$W$32*((drdp!C114)*SAGE!$B114+(drdp!F114)*SAGE!$C114+(drdp!I114)*SAGE!$D114)</f>
        <v>-1.6493487257330464E-2</v>
      </c>
      <c r="J114" s="18">
        <f>Model!$W$32*((drdp!D114)*SAGE!$B114+(drdp!G114)*SAGE!$C114+(drdp!J114)*SAGE!$D114)</f>
        <v>-4.4443230537093599E-2</v>
      </c>
      <c r="K114" s="21">
        <f>SUM(E$3:E113)+H114</f>
        <v>0.87876023772000456</v>
      </c>
      <c r="L114" s="21">
        <f>SUM(F$3:F113)+I114</f>
        <v>0.90281868878489913</v>
      </c>
      <c r="M114" s="21">
        <f>SUM(G$3:G113)+J114</f>
        <v>-4.4311468696474785</v>
      </c>
      <c r="N114" s="21"/>
      <c r="O114" s="21"/>
      <c r="P114" s="21"/>
      <c r="Q114" s="19">
        <f t="shared" si="5"/>
        <v>0.77221955539771892</v>
      </c>
      <c r="R114" s="19">
        <f t="shared" si="5"/>
        <v>0.8150815848192845</v>
      </c>
      <c r="S114" s="19">
        <f t="shared" si="5"/>
        <v>19.635062580386649</v>
      </c>
      <c r="T114" s="19">
        <f t="shared" si="6"/>
        <v>0.79336116557468073</v>
      </c>
      <c r="U114" s="19">
        <f t="shared" si="7"/>
        <v>-3.8939156765436724</v>
      </c>
      <c r="V114" s="19">
        <f t="shared" si="8"/>
        <v>-4.0005222066684469</v>
      </c>
    </row>
    <row r="115" spans="1:22" x14ac:dyDescent="0.25">
      <c r="A115" s="26">
        <f>Wellpath!E115</f>
        <v>10700</v>
      </c>
      <c r="B115" s="22">
        <v>0</v>
      </c>
      <c r="C115" s="22">
        <f>SIN(Wellpath!$L115)^0.25</f>
        <v>0.9646786299603094</v>
      </c>
      <c r="D115" s="22">
        <v>0</v>
      </c>
      <c r="E115" s="20">
        <f>Model!$W$32*((drdp!B115+drdp!K115)*SAGE!$B115+(drdp!E115+drdp!N115)*SAGE!$C115+(drdp!H115+drdp!Q115)*SAGE!$D115)</f>
        <v>-3.9312345386660799E-2</v>
      </c>
      <c r="F115" s="20">
        <f>Model!$W$32*((drdp!C115+drdp!L115)*SAGE!$B115+(drdp!F115+drdp!O115)*SAGE!$C115+(drdp!I115+drdp!R115)*SAGE!$D115)</f>
        <v>-3.2986974514660927E-2</v>
      </c>
      <c r="G115" s="20">
        <f>Model!$W$32*((drdp!D115+drdp!M115)*SAGE!$B115+(drdp!G115+drdp!P115)*SAGE!$C115+(drdp!J115+drdp!S115)*SAGE!$D115)</f>
        <v>-8.8886461074187198E-2</v>
      </c>
      <c r="H115" s="18">
        <f>Model!$W$32*((drdp!B115)*SAGE!$B115+(drdp!E115)*SAGE!$C115+(drdp!H115)*SAGE!$D115)</f>
        <v>-1.96561726933304E-2</v>
      </c>
      <c r="I115" s="18">
        <f>Model!$W$32*((drdp!C115)*SAGE!$B115+(drdp!F115)*SAGE!$C115+(drdp!I115)*SAGE!$D115)</f>
        <v>-1.6493487257330464E-2</v>
      </c>
      <c r="J115" s="18">
        <f>Model!$W$32*((drdp!D115)*SAGE!$B115+(drdp!G115)*SAGE!$C115+(drdp!J115)*SAGE!$D115)</f>
        <v>-4.4443230537093599E-2</v>
      </c>
      <c r="K115" s="21">
        <f>SUM(E$3:E114)+H115</f>
        <v>0.83944789233334371</v>
      </c>
      <c r="L115" s="21">
        <f>SUM(F$3:F114)+I115</f>
        <v>0.8698317142702382</v>
      </c>
      <c r="M115" s="21">
        <f>SUM(G$3:G114)+J115</f>
        <v>-4.5200333307216658</v>
      </c>
      <c r="N115" s="21"/>
      <c r="O115" s="21"/>
      <c r="P115" s="21"/>
      <c r="Q115" s="19">
        <f t="shared" si="5"/>
        <v>0.70467276394289302</v>
      </c>
      <c r="R115" s="19">
        <f t="shared" si="5"/>
        <v>0.75660721115030127</v>
      </c>
      <c r="S115" s="19">
        <f t="shared" si="5"/>
        <v>20.430701310834795</v>
      </c>
      <c r="T115" s="19">
        <f t="shared" si="6"/>
        <v>0.73017839922885075</v>
      </c>
      <c r="U115" s="19">
        <f t="shared" si="7"/>
        <v>-3.794332452750766</v>
      </c>
      <c r="V115" s="19">
        <f t="shared" si="8"/>
        <v>-3.9316683406202411</v>
      </c>
    </row>
    <row r="116" spans="1:22" x14ac:dyDescent="0.25">
      <c r="A116" s="26">
        <f>Wellpath!E116</f>
        <v>10800</v>
      </c>
      <c r="B116" s="22">
        <v>0</v>
      </c>
      <c r="C116" s="22">
        <f>SIN(Wellpath!$L116)^0.25</f>
        <v>0.9646786299603094</v>
      </c>
      <c r="D116" s="22">
        <v>0</v>
      </c>
      <c r="E116" s="20">
        <f>Model!$W$32*((drdp!B116+drdp!K116)*SAGE!$B116+(drdp!E116+drdp!N116)*SAGE!$C116+(drdp!H116+drdp!Q116)*SAGE!$D116)</f>
        <v>-3.9312345386660799E-2</v>
      </c>
      <c r="F116" s="20">
        <f>Model!$W$32*((drdp!C116+drdp!L116)*SAGE!$B116+(drdp!F116+drdp!O116)*SAGE!$C116+(drdp!I116+drdp!R116)*SAGE!$D116)</f>
        <v>-3.2986974514660927E-2</v>
      </c>
      <c r="G116" s="20">
        <f>Model!$W$32*((drdp!D116+drdp!M116)*SAGE!$B116+(drdp!G116+drdp!P116)*SAGE!$C116+(drdp!J116+drdp!S116)*SAGE!$D116)</f>
        <v>-8.8886461074187198E-2</v>
      </c>
      <c r="H116" s="18">
        <f>Model!$W$32*((drdp!B116)*SAGE!$B116+(drdp!E116)*SAGE!$C116+(drdp!H116)*SAGE!$D116)</f>
        <v>-1.96561726933304E-2</v>
      </c>
      <c r="I116" s="18">
        <f>Model!$W$32*((drdp!C116)*SAGE!$B116+(drdp!F116)*SAGE!$C116+(drdp!I116)*SAGE!$D116)</f>
        <v>-1.6493487257330464E-2</v>
      </c>
      <c r="J116" s="18">
        <f>Model!$W$32*((drdp!D116)*SAGE!$B116+(drdp!G116)*SAGE!$C116+(drdp!J116)*SAGE!$D116)</f>
        <v>-4.4443230537093599E-2</v>
      </c>
      <c r="K116" s="21">
        <f>SUM(E$3:E115)+H116</f>
        <v>0.80013554694668287</v>
      </c>
      <c r="L116" s="21">
        <f>SUM(F$3:F115)+I116</f>
        <v>0.83684473975557727</v>
      </c>
      <c r="M116" s="21">
        <f>SUM(G$3:G115)+J116</f>
        <v>-4.6089197917958531</v>
      </c>
      <c r="N116" s="21"/>
      <c r="O116" s="21"/>
      <c r="P116" s="21"/>
      <c r="Q116" s="19">
        <f t="shared" si="5"/>
        <v>0.6402168934876673</v>
      </c>
      <c r="R116" s="19">
        <f t="shared" si="5"/>
        <v>0.70030911845657984</v>
      </c>
      <c r="S116" s="19">
        <f t="shared" si="5"/>
        <v>21.242141647207529</v>
      </c>
      <c r="T116" s="19">
        <f t="shared" si="6"/>
        <v>0.66958922355378336</v>
      </c>
      <c r="U116" s="19">
        <f t="shared" si="7"/>
        <v>-3.6877605584419668</v>
      </c>
      <c r="V116" s="19">
        <f t="shared" si="8"/>
        <v>-3.8569502837197303</v>
      </c>
    </row>
    <row r="117" spans="1:22" x14ac:dyDescent="0.25">
      <c r="A117" s="26">
        <f>Wellpath!E117</f>
        <v>10900</v>
      </c>
      <c r="B117" s="22">
        <v>0</v>
      </c>
      <c r="C117" s="22">
        <f>SIN(Wellpath!$L117)^0.25</f>
        <v>0.9646786299603094</v>
      </c>
      <c r="D117" s="22">
        <v>0</v>
      </c>
      <c r="E117" s="20">
        <f>Model!$W$32*((drdp!B117+drdp!K117)*SAGE!$B117+(drdp!E117+drdp!N117)*SAGE!$C117+(drdp!H117+drdp!Q117)*SAGE!$D117)</f>
        <v>-3.9312345386660799E-2</v>
      </c>
      <c r="F117" s="20">
        <f>Model!$W$32*((drdp!C117+drdp!L117)*SAGE!$B117+(drdp!F117+drdp!O117)*SAGE!$C117+(drdp!I117+drdp!R117)*SAGE!$D117)</f>
        <v>-3.2986974514660927E-2</v>
      </c>
      <c r="G117" s="20">
        <f>Model!$W$32*((drdp!D117+drdp!M117)*SAGE!$B117+(drdp!G117+drdp!P117)*SAGE!$C117+(drdp!J117+drdp!S117)*SAGE!$D117)</f>
        <v>-8.8886461074187198E-2</v>
      </c>
      <c r="H117" s="18">
        <f>Model!$W$32*((drdp!B117)*SAGE!$B117+(drdp!E117)*SAGE!$C117+(drdp!H117)*SAGE!$D117)</f>
        <v>-1.96561726933304E-2</v>
      </c>
      <c r="I117" s="18">
        <f>Model!$W$32*((drdp!C117)*SAGE!$B117+(drdp!F117)*SAGE!$C117+(drdp!I117)*SAGE!$D117)</f>
        <v>-1.6493487257330464E-2</v>
      </c>
      <c r="J117" s="18">
        <f>Model!$W$32*((drdp!D117)*SAGE!$B117+(drdp!G117)*SAGE!$C117+(drdp!J117)*SAGE!$D117)</f>
        <v>-4.4443230537093599E-2</v>
      </c>
      <c r="K117" s="21">
        <f>SUM(E$3:E116)+H117</f>
        <v>0.76082320156002203</v>
      </c>
      <c r="L117" s="21">
        <f>SUM(F$3:F116)+I117</f>
        <v>0.80385776524091634</v>
      </c>
      <c r="M117" s="21">
        <f>SUM(G$3:G116)+J117</f>
        <v>-4.6978062528700404</v>
      </c>
      <c r="N117" s="21"/>
      <c r="O117" s="21"/>
      <c r="P117" s="21"/>
      <c r="Q117" s="19">
        <f t="shared" si="5"/>
        <v>0.57885194403204188</v>
      </c>
      <c r="R117" s="19">
        <f t="shared" si="5"/>
        <v>0.64618730673812019</v>
      </c>
      <c r="S117" s="19">
        <f t="shared" si="5"/>
        <v>22.069383589504849</v>
      </c>
      <c r="T117" s="19">
        <f t="shared" si="6"/>
        <v>0.61159363854947857</v>
      </c>
      <c r="U117" s="19">
        <f t="shared" si="7"/>
        <v>-3.5741999936172744</v>
      </c>
      <c r="V117" s="19">
        <f t="shared" si="8"/>
        <v>-3.7763680359669136</v>
      </c>
    </row>
    <row r="118" spans="1:22" x14ac:dyDescent="0.25">
      <c r="A118" s="26">
        <f>Wellpath!E118</f>
        <v>11000</v>
      </c>
      <c r="B118" s="22">
        <v>0</v>
      </c>
      <c r="C118" s="22">
        <f>SIN(Wellpath!$L118)^0.25</f>
        <v>0.9646786299603094</v>
      </c>
      <c r="D118" s="22">
        <v>0</v>
      </c>
      <c r="E118" s="20">
        <f>Model!$W$32*((drdp!B118+drdp!K118)*SAGE!$B118+(drdp!E118+drdp!N118)*SAGE!$C118+(drdp!H118+drdp!Q118)*SAGE!$D118)</f>
        <v>-3.9312345386660799E-2</v>
      </c>
      <c r="F118" s="20">
        <f>Model!$W$32*((drdp!C118+drdp!L118)*SAGE!$B118+(drdp!F118+drdp!O118)*SAGE!$C118+(drdp!I118+drdp!R118)*SAGE!$D118)</f>
        <v>-3.2986974514660927E-2</v>
      </c>
      <c r="G118" s="20">
        <f>Model!$W$32*((drdp!D118+drdp!M118)*SAGE!$B118+(drdp!G118+drdp!P118)*SAGE!$C118+(drdp!J118+drdp!S118)*SAGE!$D118)</f>
        <v>-8.8886461074187198E-2</v>
      </c>
      <c r="H118" s="18">
        <f>Model!$W$32*((drdp!B118)*SAGE!$B118+(drdp!E118)*SAGE!$C118+(drdp!H118)*SAGE!$D118)</f>
        <v>-1.96561726933304E-2</v>
      </c>
      <c r="I118" s="18">
        <f>Model!$W$32*((drdp!C118)*SAGE!$B118+(drdp!F118)*SAGE!$C118+(drdp!I118)*SAGE!$D118)</f>
        <v>-1.6493487257330464E-2</v>
      </c>
      <c r="J118" s="18">
        <f>Model!$W$32*((drdp!D118)*SAGE!$B118+(drdp!G118)*SAGE!$C118+(drdp!J118)*SAGE!$D118)</f>
        <v>-4.4443230537093599E-2</v>
      </c>
      <c r="K118" s="21">
        <f>SUM(E$3:E117)+H118</f>
        <v>0.72151085617336119</v>
      </c>
      <c r="L118" s="21">
        <f>SUM(F$3:F117)+I118</f>
        <v>0.77087079072625542</v>
      </c>
      <c r="M118" s="21">
        <f>SUM(G$3:G117)+J118</f>
        <v>-4.7866927139442277</v>
      </c>
      <c r="N118" s="21"/>
      <c r="O118" s="21"/>
      <c r="P118" s="21"/>
      <c r="Q118" s="19">
        <f t="shared" si="5"/>
        <v>0.52057791557601674</v>
      </c>
      <c r="R118" s="19">
        <f t="shared" si="5"/>
        <v>0.59424177599492223</v>
      </c>
      <c r="S118" s="19">
        <f t="shared" si="5"/>
        <v>22.912427137726755</v>
      </c>
      <c r="T118" s="19">
        <f t="shared" si="6"/>
        <v>0.55619164421593648</v>
      </c>
      <c r="U118" s="19">
        <f t="shared" si="7"/>
        <v>-3.4536507582766895</v>
      </c>
      <c r="V118" s="19">
        <f t="shared" si="8"/>
        <v>-3.6899215973617925</v>
      </c>
    </row>
    <row r="119" spans="1:22" x14ac:dyDescent="0.25">
      <c r="A119" s="26">
        <f>Wellpath!E119</f>
        <v>11100</v>
      </c>
      <c r="B119" s="22">
        <v>0</v>
      </c>
      <c r="C119" s="22">
        <f>SIN(Wellpath!$L119)^0.25</f>
        <v>0.9646786299603094</v>
      </c>
      <c r="D119" s="22">
        <v>0</v>
      </c>
      <c r="E119" s="20">
        <f>Model!$W$32*((drdp!B119+drdp!K119)*SAGE!$B119+(drdp!E119+drdp!N119)*SAGE!$C119+(drdp!H119+drdp!Q119)*SAGE!$D119)</f>
        <v>-3.9312345386660799E-2</v>
      </c>
      <c r="F119" s="20">
        <f>Model!$W$32*((drdp!C119+drdp!L119)*SAGE!$B119+(drdp!F119+drdp!O119)*SAGE!$C119+(drdp!I119+drdp!R119)*SAGE!$D119)</f>
        <v>-3.2986974514660927E-2</v>
      </c>
      <c r="G119" s="20">
        <f>Model!$W$32*((drdp!D119+drdp!M119)*SAGE!$B119+(drdp!G119+drdp!P119)*SAGE!$C119+(drdp!J119+drdp!S119)*SAGE!$D119)</f>
        <v>-8.8886461074187198E-2</v>
      </c>
      <c r="H119" s="18">
        <f>Model!$W$32*((drdp!B119)*SAGE!$B119+(drdp!E119)*SAGE!$C119+(drdp!H119)*SAGE!$D119)</f>
        <v>-1.96561726933304E-2</v>
      </c>
      <c r="I119" s="18">
        <f>Model!$W$32*((drdp!C119)*SAGE!$B119+(drdp!F119)*SAGE!$C119+(drdp!I119)*SAGE!$D119)</f>
        <v>-1.6493487257330464E-2</v>
      </c>
      <c r="J119" s="18">
        <f>Model!$W$32*((drdp!D119)*SAGE!$B119+(drdp!G119)*SAGE!$C119+(drdp!J119)*SAGE!$D119)</f>
        <v>-4.4443230537093599E-2</v>
      </c>
      <c r="K119" s="21">
        <f>SUM(E$3:E118)+H119</f>
        <v>0.68219851078670035</v>
      </c>
      <c r="L119" s="21">
        <f>SUM(F$3:F118)+I119</f>
        <v>0.73788381621159449</v>
      </c>
      <c r="M119" s="21">
        <f>SUM(G$3:G118)+J119</f>
        <v>-4.875579175018415</v>
      </c>
      <c r="N119" s="21"/>
      <c r="O119" s="21"/>
      <c r="P119" s="21"/>
      <c r="Q119" s="19">
        <f t="shared" si="5"/>
        <v>0.46539480811959172</v>
      </c>
      <c r="R119" s="19">
        <f t="shared" si="5"/>
        <v>0.54447252622698616</v>
      </c>
      <c r="S119" s="19">
        <f t="shared" si="5"/>
        <v>23.771272291873249</v>
      </c>
      <c r="T119" s="19">
        <f t="shared" si="6"/>
        <v>0.50338324055315709</v>
      </c>
      <c r="U119" s="19">
        <f t="shared" si="7"/>
        <v>-3.3261128524202119</v>
      </c>
      <c r="V119" s="19">
        <f t="shared" si="8"/>
        <v>-3.5976109679043655</v>
      </c>
    </row>
    <row r="120" spans="1:22" x14ac:dyDescent="0.25">
      <c r="A120" s="26">
        <f>Wellpath!E120</f>
        <v>11200</v>
      </c>
      <c r="B120" s="22">
        <v>0</v>
      </c>
      <c r="C120" s="22">
        <f>SIN(Wellpath!$L120)^0.25</f>
        <v>0.9646786299603094</v>
      </c>
      <c r="D120" s="22">
        <v>0</v>
      </c>
      <c r="E120" s="20">
        <f>Model!$W$32*((drdp!B120+drdp!K120)*SAGE!$B120+(drdp!E120+drdp!N120)*SAGE!$C120+(drdp!H120+drdp!Q120)*SAGE!$D120)</f>
        <v>-3.9312345386660799E-2</v>
      </c>
      <c r="F120" s="20">
        <f>Model!$W$32*((drdp!C120+drdp!L120)*SAGE!$B120+(drdp!F120+drdp!O120)*SAGE!$C120+(drdp!I120+drdp!R120)*SAGE!$D120)</f>
        <v>-3.2986974514660927E-2</v>
      </c>
      <c r="G120" s="20">
        <f>Model!$W$32*((drdp!D120+drdp!M120)*SAGE!$B120+(drdp!G120+drdp!P120)*SAGE!$C120+(drdp!J120+drdp!S120)*SAGE!$D120)</f>
        <v>-8.8886461074187198E-2</v>
      </c>
      <c r="H120" s="18">
        <f>Model!$W$32*((drdp!B120)*SAGE!$B120+(drdp!E120)*SAGE!$C120+(drdp!H120)*SAGE!$D120)</f>
        <v>-1.96561726933304E-2</v>
      </c>
      <c r="I120" s="18">
        <f>Model!$W$32*((drdp!C120)*SAGE!$B120+(drdp!F120)*SAGE!$C120+(drdp!I120)*SAGE!$D120)</f>
        <v>-1.6493487257330464E-2</v>
      </c>
      <c r="J120" s="18">
        <f>Model!$W$32*((drdp!D120)*SAGE!$B120+(drdp!G120)*SAGE!$C120+(drdp!J120)*SAGE!$D120)</f>
        <v>-4.4443230537093599E-2</v>
      </c>
      <c r="K120" s="21">
        <f>SUM(E$3:E119)+H120</f>
        <v>0.64288616540003951</v>
      </c>
      <c r="L120" s="21">
        <f>SUM(F$3:F119)+I120</f>
        <v>0.70489684169693356</v>
      </c>
      <c r="M120" s="21">
        <f>SUM(G$3:G119)+J120</f>
        <v>-4.9644656360926023</v>
      </c>
      <c r="N120" s="21"/>
      <c r="O120" s="21"/>
      <c r="P120" s="21"/>
      <c r="Q120" s="19">
        <f t="shared" si="5"/>
        <v>0.41330262166276693</v>
      </c>
      <c r="R120" s="19">
        <f t="shared" si="5"/>
        <v>0.49687955743431184</v>
      </c>
      <c r="S120" s="19">
        <f t="shared" si="5"/>
        <v>24.645919051944325</v>
      </c>
      <c r="T120" s="19">
        <f t="shared" si="6"/>
        <v>0.45316842756114029</v>
      </c>
      <c r="U120" s="19">
        <f t="shared" si="7"/>
        <v>-3.1915862760478411</v>
      </c>
      <c r="V120" s="19">
        <f t="shared" si="8"/>
        <v>-3.4994361475946336</v>
      </c>
    </row>
    <row r="121" spans="1:22" x14ac:dyDescent="0.25">
      <c r="A121" s="26">
        <f>Wellpath!E121</f>
        <v>11300</v>
      </c>
      <c r="B121" s="22">
        <v>0</v>
      </c>
      <c r="C121" s="22">
        <f>SIN(Wellpath!$L121)^0.25</f>
        <v>0.9646786299603094</v>
      </c>
      <c r="D121" s="22">
        <v>0</v>
      </c>
      <c r="E121" s="20">
        <f>Model!$W$32*((drdp!B121+drdp!K121)*SAGE!$B121+(drdp!E121+drdp!N121)*SAGE!$C121+(drdp!H121+drdp!Q121)*SAGE!$D121)</f>
        <v>-3.9312345386660799E-2</v>
      </c>
      <c r="F121" s="20">
        <f>Model!$W$32*((drdp!C121+drdp!L121)*SAGE!$B121+(drdp!F121+drdp!O121)*SAGE!$C121+(drdp!I121+drdp!R121)*SAGE!$D121)</f>
        <v>-3.2986974514660927E-2</v>
      </c>
      <c r="G121" s="20">
        <f>Model!$W$32*((drdp!D121+drdp!M121)*SAGE!$B121+(drdp!G121+drdp!P121)*SAGE!$C121+(drdp!J121+drdp!S121)*SAGE!$D121)</f>
        <v>-8.8886461074187198E-2</v>
      </c>
      <c r="H121" s="18">
        <f>Model!$W$32*((drdp!B121)*SAGE!$B121+(drdp!E121)*SAGE!$C121+(drdp!H121)*SAGE!$D121)</f>
        <v>-1.96561726933304E-2</v>
      </c>
      <c r="I121" s="18">
        <f>Model!$W$32*((drdp!C121)*SAGE!$B121+(drdp!F121)*SAGE!$C121+(drdp!I121)*SAGE!$D121)</f>
        <v>-1.6493487257330464E-2</v>
      </c>
      <c r="J121" s="18">
        <f>Model!$W$32*((drdp!D121)*SAGE!$B121+(drdp!G121)*SAGE!$C121+(drdp!J121)*SAGE!$D121)</f>
        <v>-4.4443230537093599E-2</v>
      </c>
      <c r="K121" s="21">
        <f>SUM(E$3:E120)+H121</f>
        <v>0.60357382001337867</v>
      </c>
      <c r="L121" s="21">
        <f>SUM(F$3:F120)+I121</f>
        <v>0.67190986718227264</v>
      </c>
      <c r="M121" s="21">
        <f>SUM(G$3:G120)+J121</f>
        <v>-5.0533520971667896</v>
      </c>
      <c r="N121" s="21"/>
      <c r="O121" s="21"/>
      <c r="P121" s="21"/>
      <c r="Q121" s="19">
        <f t="shared" si="5"/>
        <v>0.36430135620554244</v>
      </c>
      <c r="R121" s="19">
        <f t="shared" si="5"/>
        <v>0.45146286961689924</v>
      </c>
      <c r="S121" s="19">
        <f t="shared" si="5"/>
        <v>25.536367417939989</v>
      </c>
      <c r="T121" s="19">
        <f t="shared" si="6"/>
        <v>0.40554720523988619</v>
      </c>
      <c r="U121" s="19">
        <f t="shared" si="7"/>
        <v>-3.0500710291595774</v>
      </c>
      <c r="V121" s="19">
        <f t="shared" si="8"/>
        <v>-3.3953971364325963</v>
      </c>
    </row>
    <row r="122" spans="1:22" x14ac:dyDescent="0.25">
      <c r="A122" s="26">
        <f>Wellpath!E122</f>
        <v>11400</v>
      </c>
      <c r="B122" s="22">
        <v>0</v>
      </c>
      <c r="C122" s="22">
        <f>SIN(Wellpath!$L122)^0.25</f>
        <v>0.9646786299603094</v>
      </c>
      <c r="D122" s="22">
        <v>0</v>
      </c>
      <c r="E122" s="20">
        <f>Model!$W$32*((drdp!B122+drdp!K122)*SAGE!$B122+(drdp!E122+drdp!N122)*SAGE!$C122+(drdp!H122+drdp!Q122)*SAGE!$D122)</f>
        <v>-3.9312345386660799E-2</v>
      </c>
      <c r="F122" s="20">
        <f>Model!$W$32*((drdp!C122+drdp!L122)*SAGE!$B122+(drdp!F122+drdp!O122)*SAGE!$C122+(drdp!I122+drdp!R122)*SAGE!$D122)</f>
        <v>-3.2986974514660927E-2</v>
      </c>
      <c r="G122" s="20">
        <f>Model!$W$32*((drdp!D122+drdp!M122)*SAGE!$B122+(drdp!G122+drdp!P122)*SAGE!$C122+(drdp!J122+drdp!S122)*SAGE!$D122)</f>
        <v>-8.8886461074187198E-2</v>
      </c>
      <c r="H122" s="18">
        <f>Model!$W$32*((drdp!B122)*SAGE!$B122+(drdp!E122)*SAGE!$C122+(drdp!H122)*SAGE!$D122)</f>
        <v>-1.96561726933304E-2</v>
      </c>
      <c r="I122" s="18">
        <f>Model!$W$32*((drdp!C122)*SAGE!$B122+(drdp!F122)*SAGE!$C122+(drdp!I122)*SAGE!$D122)</f>
        <v>-1.6493487257330464E-2</v>
      </c>
      <c r="J122" s="18">
        <f>Model!$W$32*((drdp!D122)*SAGE!$B122+(drdp!G122)*SAGE!$C122+(drdp!J122)*SAGE!$D122)</f>
        <v>-4.4443230537093599E-2</v>
      </c>
      <c r="K122" s="21">
        <f>SUM(E$3:E121)+H122</f>
        <v>0.56426147462671783</v>
      </c>
      <c r="L122" s="21">
        <f>SUM(F$3:F121)+I122</f>
        <v>0.63892289266761171</v>
      </c>
      <c r="M122" s="21">
        <f>SUM(G$3:G121)+J122</f>
        <v>-5.1422385582409769</v>
      </c>
      <c r="N122" s="21"/>
      <c r="O122" s="21"/>
      <c r="P122" s="21"/>
      <c r="Q122" s="19">
        <f t="shared" si="5"/>
        <v>0.31839101174791812</v>
      </c>
      <c r="R122" s="19">
        <f t="shared" si="5"/>
        <v>0.4082224627747485</v>
      </c>
      <c r="S122" s="19">
        <f t="shared" si="5"/>
        <v>26.442617389860242</v>
      </c>
      <c r="T122" s="19">
        <f t="shared" si="6"/>
        <v>0.36051957358939474</v>
      </c>
      <c r="U122" s="19">
        <f t="shared" si="7"/>
        <v>-2.9015671117554209</v>
      </c>
      <c r="V122" s="19">
        <f t="shared" si="8"/>
        <v>-3.2854939344182541</v>
      </c>
    </row>
    <row r="123" spans="1:22" x14ac:dyDescent="0.25">
      <c r="A123" s="26">
        <f>Wellpath!E123</f>
        <v>11500</v>
      </c>
      <c r="B123" s="22">
        <v>0</v>
      </c>
      <c r="C123" s="22">
        <f>SIN(Wellpath!$L123)^0.25</f>
        <v>0.9646786299603094</v>
      </c>
      <c r="D123" s="22">
        <v>0</v>
      </c>
      <c r="E123" s="20">
        <f>Model!$W$32*((drdp!B123+drdp!K123)*SAGE!$B123+(drdp!E123+drdp!N123)*SAGE!$C123+(drdp!H123+drdp!Q123)*SAGE!$D123)</f>
        <v>-3.9312345386660799E-2</v>
      </c>
      <c r="F123" s="20">
        <f>Model!$W$32*((drdp!C123+drdp!L123)*SAGE!$B123+(drdp!F123+drdp!O123)*SAGE!$C123+(drdp!I123+drdp!R123)*SAGE!$D123)</f>
        <v>-3.2986974514660927E-2</v>
      </c>
      <c r="G123" s="20">
        <f>Model!$W$32*((drdp!D123+drdp!M123)*SAGE!$B123+(drdp!G123+drdp!P123)*SAGE!$C123+(drdp!J123+drdp!S123)*SAGE!$D123)</f>
        <v>-8.8886461074187198E-2</v>
      </c>
      <c r="H123" s="18">
        <f>Model!$W$32*((drdp!B123)*SAGE!$B123+(drdp!E123)*SAGE!$C123+(drdp!H123)*SAGE!$D123)</f>
        <v>-1.96561726933304E-2</v>
      </c>
      <c r="I123" s="18">
        <f>Model!$W$32*((drdp!C123)*SAGE!$B123+(drdp!F123)*SAGE!$C123+(drdp!I123)*SAGE!$D123)</f>
        <v>-1.6493487257330464E-2</v>
      </c>
      <c r="J123" s="18">
        <f>Model!$W$32*((drdp!D123)*SAGE!$B123+(drdp!G123)*SAGE!$C123+(drdp!J123)*SAGE!$D123)</f>
        <v>-4.4443230537093599E-2</v>
      </c>
      <c r="K123" s="21">
        <f>SUM(E$3:E122)+H123</f>
        <v>0.52494912924005699</v>
      </c>
      <c r="L123" s="21">
        <f>SUM(F$3:F122)+I123</f>
        <v>0.60593591815295078</v>
      </c>
      <c r="M123" s="21">
        <f>SUM(G$3:G122)+J123</f>
        <v>-5.2311250193151642</v>
      </c>
      <c r="N123" s="21"/>
      <c r="O123" s="21"/>
      <c r="P123" s="21"/>
      <c r="Q123" s="19">
        <f t="shared" si="5"/>
        <v>0.27557158828989403</v>
      </c>
      <c r="R123" s="19">
        <f t="shared" si="5"/>
        <v>0.36715833690785948</v>
      </c>
      <c r="S123" s="19">
        <f t="shared" si="5"/>
        <v>27.364668967705075</v>
      </c>
      <c r="T123" s="19">
        <f t="shared" si="6"/>
        <v>0.31808553260966593</v>
      </c>
      <c r="U123" s="19">
        <f t="shared" si="7"/>
        <v>-2.7460745238353717</v>
      </c>
      <c r="V123" s="19">
        <f t="shared" si="8"/>
        <v>-3.1697265415516065</v>
      </c>
    </row>
    <row r="124" spans="1:22" x14ac:dyDescent="0.25">
      <c r="A124" s="26">
        <f>Wellpath!E124</f>
        <v>11600</v>
      </c>
      <c r="B124" s="22">
        <v>0</v>
      </c>
      <c r="C124" s="22">
        <f>SIN(Wellpath!$L124)^0.25</f>
        <v>0.9646786299603094</v>
      </c>
      <c r="D124" s="22">
        <v>0</v>
      </c>
      <c r="E124" s="20">
        <f>Model!$W$32*((drdp!B124+drdp!K124)*SAGE!$B124+(drdp!E124+drdp!N124)*SAGE!$C124+(drdp!H124+drdp!Q124)*SAGE!$D124)</f>
        <v>-3.9312345386660799E-2</v>
      </c>
      <c r="F124" s="20">
        <f>Model!$W$32*((drdp!C124+drdp!L124)*SAGE!$B124+(drdp!F124+drdp!O124)*SAGE!$C124+(drdp!I124+drdp!R124)*SAGE!$D124)</f>
        <v>-3.2986974514660927E-2</v>
      </c>
      <c r="G124" s="20">
        <f>Model!$W$32*((drdp!D124+drdp!M124)*SAGE!$B124+(drdp!G124+drdp!P124)*SAGE!$C124+(drdp!J124+drdp!S124)*SAGE!$D124)</f>
        <v>-8.8886461074187198E-2</v>
      </c>
      <c r="H124" s="18">
        <f>Model!$W$32*((drdp!B124)*SAGE!$B124+(drdp!E124)*SAGE!$C124+(drdp!H124)*SAGE!$D124)</f>
        <v>-1.96561726933304E-2</v>
      </c>
      <c r="I124" s="18">
        <f>Model!$W$32*((drdp!C124)*SAGE!$B124+(drdp!F124)*SAGE!$C124+(drdp!I124)*SAGE!$D124)</f>
        <v>-1.6493487257330464E-2</v>
      </c>
      <c r="J124" s="18">
        <f>Model!$W$32*((drdp!D124)*SAGE!$B124+(drdp!G124)*SAGE!$C124+(drdp!J124)*SAGE!$D124)</f>
        <v>-4.4443230537093599E-2</v>
      </c>
      <c r="K124" s="21">
        <f>SUM(E$3:E123)+H124</f>
        <v>0.48563678385339615</v>
      </c>
      <c r="L124" s="21">
        <f>SUM(F$3:F123)+I124</f>
        <v>0.57294894363828985</v>
      </c>
      <c r="M124" s="21">
        <f>SUM(G$3:G123)+J124</f>
        <v>-5.3200114803893515</v>
      </c>
      <c r="N124" s="21"/>
      <c r="O124" s="21"/>
      <c r="P124" s="21"/>
      <c r="Q124" s="19">
        <f t="shared" si="5"/>
        <v>0.23584308583147021</v>
      </c>
      <c r="R124" s="19">
        <f t="shared" si="5"/>
        <v>0.32827049201623226</v>
      </c>
      <c r="S124" s="19">
        <f t="shared" si="5"/>
        <v>28.302522151474498</v>
      </c>
      <c r="T124" s="19">
        <f t="shared" si="6"/>
        <v>0.27824508230069983</v>
      </c>
      <c r="U124" s="19">
        <f t="shared" si="7"/>
        <v>-2.5835932653994296</v>
      </c>
      <c r="V124" s="19">
        <f t="shared" si="8"/>
        <v>-3.0480949578326535</v>
      </c>
    </row>
    <row r="125" spans="1:22" x14ac:dyDescent="0.25">
      <c r="A125" s="26">
        <f>Wellpath!E125</f>
        <v>11700</v>
      </c>
      <c r="B125" s="22">
        <v>0</v>
      </c>
      <c r="C125" s="22">
        <f>SIN(Wellpath!$L125)^0.25</f>
        <v>0.9646786299603094</v>
      </c>
      <c r="D125" s="22">
        <v>0</v>
      </c>
      <c r="E125" s="20">
        <f>Model!$W$32*((drdp!B125+drdp!K125)*SAGE!$B125+(drdp!E125+drdp!N125)*SAGE!$C125+(drdp!H125+drdp!Q125)*SAGE!$D125)</f>
        <v>-3.9312345386660799E-2</v>
      </c>
      <c r="F125" s="20">
        <f>Model!$W$32*((drdp!C125+drdp!L125)*SAGE!$B125+(drdp!F125+drdp!O125)*SAGE!$C125+(drdp!I125+drdp!R125)*SAGE!$D125)</f>
        <v>-3.2986974514660927E-2</v>
      </c>
      <c r="G125" s="20">
        <f>Model!$W$32*((drdp!D125+drdp!M125)*SAGE!$B125+(drdp!G125+drdp!P125)*SAGE!$C125+(drdp!J125+drdp!S125)*SAGE!$D125)</f>
        <v>-8.8886461074187198E-2</v>
      </c>
      <c r="H125" s="18">
        <f>Model!$W$32*((drdp!B125)*SAGE!$B125+(drdp!E125)*SAGE!$C125+(drdp!H125)*SAGE!$D125)</f>
        <v>-1.96561726933304E-2</v>
      </c>
      <c r="I125" s="18">
        <f>Model!$W$32*((drdp!C125)*SAGE!$B125+(drdp!F125)*SAGE!$C125+(drdp!I125)*SAGE!$D125)</f>
        <v>-1.6493487257330464E-2</v>
      </c>
      <c r="J125" s="18">
        <f>Model!$W$32*((drdp!D125)*SAGE!$B125+(drdp!G125)*SAGE!$C125+(drdp!J125)*SAGE!$D125)</f>
        <v>-4.4443230537093599E-2</v>
      </c>
      <c r="K125" s="21">
        <f>SUM(E$3:E124)+H125</f>
        <v>0.44632443846673536</v>
      </c>
      <c r="L125" s="21">
        <f>SUM(F$3:F124)+I125</f>
        <v>0.53996196912362893</v>
      </c>
      <c r="M125" s="21">
        <f>SUM(G$3:G124)+J125</f>
        <v>-5.4088979414635387</v>
      </c>
      <c r="N125" s="21"/>
      <c r="O125" s="21"/>
      <c r="P125" s="21"/>
      <c r="Q125" s="19">
        <f t="shared" si="5"/>
        <v>0.19920550437264664</v>
      </c>
      <c r="R125" s="19">
        <f t="shared" si="5"/>
        <v>0.29155892809986678</v>
      </c>
      <c r="S125" s="19">
        <f t="shared" si="5"/>
        <v>29.256176941168508</v>
      </c>
      <c r="T125" s="19">
        <f t="shared" si="6"/>
        <v>0.24099822266249638</v>
      </c>
      <c r="U125" s="19">
        <f t="shared" si="7"/>
        <v>-2.4141233364475947</v>
      </c>
      <c r="V125" s="19">
        <f t="shared" si="8"/>
        <v>-2.9205991832613956</v>
      </c>
    </row>
    <row r="126" spans="1:22" x14ac:dyDescent="0.25">
      <c r="A126" s="26">
        <f>Wellpath!E126</f>
        <v>11800</v>
      </c>
      <c r="B126" s="22">
        <v>0</v>
      </c>
      <c r="C126" s="22">
        <f>SIN(Wellpath!$L126)^0.25</f>
        <v>0.9646786299603094</v>
      </c>
      <c r="D126" s="22">
        <v>0</v>
      </c>
      <c r="E126" s="20">
        <f>Model!$W$32*((drdp!B126+drdp!K126)*SAGE!$B126+(drdp!E126+drdp!N126)*SAGE!$C126+(drdp!H126+drdp!Q126)*SAGE!$D126)</f>
        <v>-3.9312345386660799E-2</v>
      </c>
      <c r="F126" s="20">
        <f>Model!$W$32*((drdp!C126+drdp!L126)*SAGE!$B126+(drdp!F126+drdp!O126)*SAGE!$C126+(drdp!I126+drdp!R126)*SAGE!$D126)</f>
        <v>-3.2986974514660927E-2</v>
      </c>
      <c r="G126" s="20">
        <f>Model!$W$32*((drdp!D126+drdp!M126)*SAGE!$B126+(drdp!G126+drdp!P126)*SAGE!$C126+(drdp!J126+drdp!S126)*SAGE!$D126)</f>
        <v>-8.8886461074187198E-2</v>
      </c>
      <c r="H126" s="18">
        <f>Model!$W$32*((drdp!B126)*SAGE!$B126+(drdp!E126)*SAGE!$C126+(drdp!H126)*SAGE!$D126)</f>
        <v>-1.96561726933304E-2</v>
      </c>
      <c r="I126" s="18">
        <f>Model!$W$32*((drdp!C126)*SAGE!$B126+(drdp!F126)*SAGE!$C126+(drdp!I126)*SAGE!$D126)</f>
        <v>-1.6493487257330464E-2</v>
      </c>
      <c r="J126" s="18">
        <f>Model!$W$32*((drdp!D126)*SAGE!$B126+(drdp!G126)*SAGE!$C126+(drdp!J126)*SAGE!$D126)</f>
        <v>-4.4443230537093599E-2</v>
      </c>
      <c r="K126" s="21">
        <f>SUM(E$3:E125)+H126</f>
        <v>0.40701209308007458</v>
      </c>
      <c r="L126" s="21">
        <f>SUM(F$3:F125)+I126</f>
        <v>0.506974994608968</v>
      </c>
      <c r="M126" s="21">
        <f>SUM(G$3:G125)+J126</f>
        <v>-5.497784402537726</v>
      </c>
      <c r="N126" s="21"/>
      <c r="O126" s="21"/>
      <c r="P126" s="21"/>
      <c r="Q126" s="19">
        <f t="shared" si="5"/>
        <v>0.16565884391342328</v>
      </c>
      <c r="R126" s="19">
        <f t="shared" si="5"/>
        <v>0.25702364515876314</v>
      </c>
      <c r="S126" s="19">
        <f t="shared" si="5"/>
        <v>30.225633336787102</v>
      </c>
      <c r="T126" s="19">
        <f t="shared" si="6"/>
        <v>0.20634495369505559</v>
      </c>
      <c r="U126" s="19">
        <f t="shared" si="7"/>
        <v>-2.237664736979867</v>
      </c>
      <c r="V126" s="19">
        <f t="shared" si="8"/>
        <v>-2.7872392178378318</v>
      </c>
    </row>
    <row r="127" spans="1:22" x14ac:dyDescent="0.25">
      <c r="A127" s="26">
        <f>Wellpath!E127</f>
        <v>11900</v>
      </c>
      <c r="B127" s="22">
        <v>0</v>
      </c>
      <c r="C127" s="22">
        <f>SIN(Wellpath!$L127)^0.25</f>
        <v>0.9646786299603094</v>
      </c>
      <c r="D127" s="22">
        <v>0</v>
      </c>
      <c r="E127" s="20">
        <f>Model!$W$32*((drdp!B127+drdp!K127)*SAGE!$B127+(drdp!E127+drdp!N127)*SAGE!$C127+(drdp!H127+drdp!Q127)*SAGE!$D127)</f>
        <v>-3.9312345386660799E-2</v>
      </c>
      <c r="F127" s="20">
        <f>Model!$W$32*((drdp!C127+drdp!L127)*SAGE!$B127+(drdp!F127+drdp!O127)*SAGE!$C127+(drdp!I127+drdp!R127)*SAGE!$D127)</f>
        <v>-3.2986974514660927E-2</v>
      </c>
      <c r="G127" s="20">
        <f>Model!$W$32*((drdp!D127+drdp!M127)*SAGE!$B127+(drdp!G127+drdp!P127)*SAGE!$C127+(drdp!J127+drdp!S127)*SAGE!$D127)</f>
        <v>-8.8886461074187198E-2</v>
      </c>
      <c r="H127" s="18">
        <f>Model!$W$32*((drdp!B127)*SAGE!$B127+(drdp!E127)*SAGE!$C127+(drdp!H127)*SAGE!$D127)</f>
        <v>-1.96561726933304E-2</v>
      </c>
      <c r="I127" s="18">
        <f>Model!$W$32*((drdp!C127)*SAGE!$B127+(drdp!F127)*SAGE!$C127+(drdp!I127)*SAGE!$D127)</f>
        <v>-1.6493487257330464E-2</v>
      </c>
      <c r="J127" s="18">
        <f>Model!$W$32*((drdp!D127)*SAGE!$B127+(drdp!G127)*SAGE!$C127+(drdp!J127)*SAGE!$D127)</f>
        <v>-4.4443230537093599E-2</v>
      </c>
      <c r="K127" s="21">
        <f>SUM(E$3:E126)+H127</f>
        <v>0.36769974769341379</v>
      </c>
      <c r="L127" s="21">
        <f>SUM(F$3:F126)+I127</f>
        <v>0.47398802009430707</v>
      </c>
      <c r="M127" s="21">
        <f>SUM(G$3:G126)+J127</f>
        <v>-5.5866708636119133</v>
      </c>
      <c r="N127" s="21"/>
      <c r="O127" s="21"/>
      <c r="P127" s="21"/>
      <c r="Q127" s="19">
        <f t="shared" si="5"/>
        <v>0.13520310445380015</v>
      </c>
      <c r="R127" s="19">
        <f t="shared" si="5"/>
        <v>0.22466464319292123</v>
      </c>
      <c r="S127" s="19">
        <f t="shared" si="5"/>
        <v>31.210891338330281</v>
      </c>
      <c r="T127" s="19">
        <f t="shared" si="6"/>
        <v>0.17428527539837746</v>
      </c>
      <c r="U127" s="19">
        <f t="shared" si="7"/>
        <v>-2.0542174669962465</v>
      </c>
      <c r="V127" s="19">
        <f t="shared" si="8"/>
        <v>-2.6480150615619635</v>
      </c>
    </row>
    <row r="128" spans="1:22" x14ac:dyDescent="0.25">
      <c r="A128" s="26">
        <f>Wellpath!E128</f>
        <v>12000</v>
      </c>
      <c r="B128" s="22">
        <v>0</v>
      </c>
      <c r="C128" s="22">
        <f>SIN(Wellpath!$L128)^0.25</f>
        <v>0.9646786299603094</v>
      </c>
      <c r="D128" s="22">
        <v>0</v>
      </c>
      <c r="E128" s="20">
        <f>Model!$W$32*((drdp!B128+drdp!K128)*SAGE!$B128+(drdp!E128+drdp!N128)*SAGE!$C128+(drdp!H128+drdp!Q128)*SAGE!$D128)</f>
        <v>-3.9312345386660799E-2</v>
      </c>
      <c r="F128" s="20">
        <f>Model!$W$32*((drdp!C128+drdp!L128)*SAGE!$B128+(drdp!F128+drdp!O128)*SAGE!$C128+(drdp!I128+drdp!R128)*SAGE!$D128)</f>
        <v>-3.2986974514660927E-2</v>
      </c>
      <c r="G128" s="20">
        <f>Model!$W$32*((drdp!D128+drdp!M128)*SAGE!$B128+(drdp!G128+drdp!P128)*SAGE!$C128+(drdp!J128+drdp!S128)*SAGE!$D128)</f>
        <v>-8.8886461074187198E-2</v>
      </c>
      <c r="H128" s="18">
        <f>Model!$W$32*((drdp!B128)*SAGE!$B128+(drdp!E128)*SAGE!$C128+(drdp!H128)*SAGE!$D128)</f>
        <v>-1.96561726933304E-2</v>
      </c>
      <c r="I128" s="18">
        <f>Model!$W$32*((drdp!C128)*SAGE!$B128+(drdp!F128)*SAGE!$C128+(drdp!I128)*SAGE!$D128)</f>
        <v>-1.6493487257330464E-2</v>
      </c>
      <c r="J128" s="18">
        <f>Model!$W$32*((drdp!D128)*SAGE!$B128+(drdp!G128)*SAGE!$C128+(drdp!J128)*SAGE!$D128)</f>
        <v>-4.4443230537093599E-2</v>
      </c>
      <c r="K128" s="21">
        <f>SUM(E$3:E127)+H128</f>
        <v>0.32838740230675301</v>
      </c>
      <c r="L128" s="21">
        <f>SUM(F$3:F127)+I128</f>
        <v>0.44100104557964614</v>
      </c>
      <c r="M128" s="21">
        <f>SUM(G$3:G127)+J128</f>
        <v>-5.6755573246861006</v>
      </c>
      <c r="N128" s="21"/>
      <c r="O128" s="21"/>
      <c r="P128" s="21"/>
      <c r="Q128" s="19">
        <f t="shared" si="5"/>
        <v>0.10783828599377725</v>
      </c>
      <c r="R128" s="19">
        <f t="shared" si="5"/>
        <v>0.19448192220234115</v>
      </c>
      <c r="S128" s="19">
        <f t="shared" si="5"/>
        <v>32.211950945798051</v>
      </c>
      <c r="T128" s="19">
        <f t="shared" si="6"/>
        <v>0.14481918777246197</v>
      </c>
      <c r="U128" s="19">
        <f t="shared" si="7"/>
        <v>-1.8637815264967332</v>
      </c>
      <c r="V128" s="19">
        <f t="shared" si="8"/>
        <v>-2.5029267144337894</v>
      </c>
    </row>
    <row r="129" spans="1:22" x14ac:dyDescent="0.25">
      <c r="A129" s="26">
        <f>Wellpath!E129</f>
        <v>12100</v>
      </c>
      <c r="B129" s="22">
        <v>0</v>
      </c>
      <c r="C129" s="22">
        <f>SIN(Wellpath!$L129)^0.25</f>
        <v>0.9646786299603094</v>
      </c>
      <c r="D129" s="22">
        <v>0</v>
      </c>
      <c r="E129" s="20">
        <f>Model!$W$32*((drdp!B129+drdp!K129)*SAGE!$B129+(drdp!E129+drdp!N129)*SAGE!$C129+(drdp!H129+drdp!Q129)*SAGE!$D129)</f>
        <v>-3.9312345386660799E-2</v>
      </c>
      <c r="F129" s="20">
        <f>Model!$W$32*((drdp!C129+drdp!L129)*SAGE!$B129+(drdp!F129+drdp!O129)*SAGE!$C129+(drdp!I129+drdp!R129)*SAGE!$D129)</f>
        <v>-3.2986974514660927E-2</v>
      </c>
      <c r="G129" s="20">
        <f>Model!$W$32*((drdp!D129+drdp!M129)*SAGE!$B129+(drdp!G129+drdp!P129)*SAGE!$C129+(drdp!J129+drdp!S129)*SAGE!$D129)</f>
        <v>-8.8886461074187198E-2</v>
      </c>
      <c r="H129" s="18">
        <f>Model!$W$32*((drdp!B129)*SAGE!$B129+(drdp!E129)*SAGE!$C129+(drdp!H129)*SAGE!$D129)</f>
        <v>-1.96561726933304E-2</v>
      </c>
      <c r="I129" s="18">
        <f>Model!$W$32*((drdp!C129)*SAGE!$B129+(drdp!F129)*SAGE!$C129+(drdp!I129)*SAGE!$D129)</f>
        <v>-1.6493487257330464E-2</v>
      </c>
      <c r="J129" s="18">
        <f>Model!$W$32*((drdp!D129)*SAGE!$B129+(drdp!G129)*SAGE!$C129+(drdp!J129)*SAGE!$D129)</f>
        <v>-4.4443230537093599E-2</v>
      </c>
      <c r="K129" s="21">
        <f>SUM(E$3:E128)+H129</f>
        <v>0.28907505692009222</v>
      </c>
      <c r="L129" s="21">
        <f>SUM(F$3:F128)+I129</f>
        <v>0.40801407106498522</v>
      </c>
      <c r="M129" s="21">
        <f>SUM(G$3:G128)+J129</f>
        <v>-5.7644437857602879</v>
      </c>
      <c r="N129" s="21"/>
      <c r="O129" s="21"/>
      <c r="P129" s="21"/>
      <c r="Q129" s="19">
        <f t="shared" si="5"/>
        <v>8.3564388533354558E-2</v>
      </c>
      <c r="R129" s="19">
        <f t="shared" si="5"/>
        <v>0.16647548218702279</v>
      </c>
      <c r="S129" s="19">
        <f t="shared" si="5"/>
        <v>33.228812159190397</v>
      </c>
      <c r="T129" s="19">
        <f t="shared" si="6"/>
        <v>0.11794669081730916</v>
      </c>
      <c r="U129" s="19">
        <f t="shared" si="7"/>
        <v>-1.6663569154813271</v>
      </c>
      <c r="V129" s="19">
        <f t="shared" si="8"/>
        <v>-2.3519741764533104</v>
      </c>
    </row>
    <row r="130" spans="1:22" x14ac:dyDescent="0.25">
      <c r="A130" s="26">
        <f>Wellpath!E130</f>
        <v>12200</v>
      </c>
      <c r="B130" s="22">
        <v>0</v>
      </c>
      <c r="C130" s="22">
        <f>SIN(Wellpath!$L130)^0.25</f>
        <v>0.9646786299603094</v>
      </c>
      <c r="D130" s="22">
        <v>0</v>
      </c>
      <c r="E130" s="20">
        <f>Model!$W$32*((drdp!B130+drdp!K130)*SAGE!$B130+(drdp!E130+drdp!N130)*SAGE!$C130+(drdp!H130+drdp!Q130)*SAGE!$D130)</f>
        <v>-3.9312345386660508E-2</v>
      </c>
      <c r="F130" s="20">
        <f>Model!$W$32*((drdp!C130+drdp!L130)*SAGE!$B130+(drdp!F130+drdp!O130)*SAGE!$C130+(drdp!I130+drdp!R130)*SAGE!$D130)</f>
        <v>-3.2986974514660677E-2</v>
      </c>
      <c r="G130" s="20">
        <f>Model!$W$32*((drdp!D130+drdp!M130)*SAGE!$B130+(drdp!G130+drdp!P130)*SAGE!$C130+(drdp!J130+drdp!S130)*SAGE!$D130)</f>
        <v>-8.8886461074186546E-2</v>
      </c>
      <c r="H130" s="18">
        <f>Model!$W$32*((drdp!B130)*SAGE!$B130+(drdp!E130)*SAGE!$C130+(drdp!H130)*SAGE!$D130)</f>
        <v>-1.96561726933304E-2</v>
      </c>
      <c r="I130" s="18">
        <f>Model!$W$32*((drdp!C130)*SAGE!$B130+(drdp!F130)*SAGE!$C130+(drdp!I130)*SAGE!$D130)</f>
        <v>-1.6493487257330464E-2</v>
      </c>
      <c r="J130" s="18">
        <f>Model!$W$32*((drdp!D130)*SAGE!$B130+(drdp!G130)*SAGE!$C130+(drdp!J130)*SAGE!$D130)</f>
        <v>-4.4443230537093599E-2</v>
      </c>
      <c r="K130" s="21">
        <f>SUM(E$3:E129)+H130</f>
        <v>0.24976271153343146</v>
      </c>
      <c r="L130" s="21">
        <f>SUM(F$3:F129)+I130</f>
        <v>0.37502709655032429</v>
      </c>
      <c r="M130" s="21">
        <f>SUM(G$3:G129)+J130</f>
        <v>-5.8533302468344752</v>
      </c>
      <c r="N130" s="21"/>
      <c r="O130" s="21"/>
      <c r="P130" s="21"/>
      <c r="Q130" s="19">
        <f t="shared" si="5"/>
        <v>6.2381412072532096E-2</v>
      </c>
      <c r="R130" s="19">
        <f t="shared" si="5"/>
        <v>0.14064532314696626</v>
      </c>
      <c r="S130" s="19">
        <f t="shared" si="5"/>
        <v>34.261474978507337</v>
      </c>
      <c r="T130" s="19">
        <f t="shared" si="6"/>
        <v>9.3667784532918991E-2</v>
      </c>
      <c r="U130" s="19">
        <f t="shared" si="7"/>
        <v>-1.4619436339500282</v>
      </c>
      <c r="V130" s="19">
        <f t="shared" si="8"/>
        <v>-2.1951574476205264</v>
      </c>
    </row>
    <row r="131" spans="1:22" x14ac:dyDescent="0.25">
      <c r="A131" s="26">
        <f>Wellpath!E131</f>
        <v>12300</v>
      </c>
      <c r="B131" s="22">
        <v>0</v>
      </c>
      <c r="C131" s="22">
        <f>SIN(Wellpath!$L131)^0.25</f>
        <v>0.9646786299603094</v>
      </c>
      <c r="D131" s="22">
        <v>0</v>
      </c>
      <c r="E131" s="20">
        <f>Model!$W$32*((drdp!B131+drdp!K131)*SAGE!$B131+(drdp!E131+drdp!N131)*SAGE!$C131+(drdp!H131+drdp!Q131)*SAGE!$D131)</f>
        <v>-3.9312345386660508E-2</v>
      </c>
      <c r="F131" s="20">
        <f>Model!$W$32*((drdp!C131+drdp!L131)*SAGE!$B131+(drdp!F131+drdp!O131)*SAGE!$C131+(drdp!I131+drdp!R131)*SAGE!$D131)</f>
        <v>-3.2986974514660677E-2</v>
      </c>
      <c r="G131" s="20">
        <f>Model!$W$32*((drdp!D131+drdp!M131)*SAGE!$B131+(drdp!G131+drdp!P131)*SAGE!$C131+(drdp!J131+drdp!S131)*SAGE!$D131)</f>
        <v>-8.8886461074186546E-2</v>
      </c>
      <c r="H131" s="18">
        <f>Model!$W$32*((drdp!B131)*SAGE!$B131+(drdp!E131)*SAGE!$C131+(drdp!H131)*SAGE!$D131)</f>
        <v>-1.9656172693330108E-2</v>
      </c>
      <c r="I131" s="18">
        <f>Model!$W$32*((drdp!C131)*SAGE!$B131+(drdp!F131)*SAGE!$C131+(drdp!I131)*SAGE!$D131)</f>
        <v>-1.6493487257330217E-2</v>
      </c>
      <c r="J131" s="18">
        <f>Model!$W$32*((drdp!D131)*SAGE!$B131+(drdp!G131)*SAGE!$C131+(drdp!J131)*SAGE!$D131)</f>
        <v>-4.4443230537092933E-2</v>
      </c>
      <c r="K131" s="21">
        <f>SUM(E$3:E130)+H131</f>
        <v>0.21045036614677123</v>
      </c>
      <c r="L131" s="21">
        <f>SUM(F$3:F130)+I131</f>
        <v>0.34204012203566381</v>
      </c>
      <c r="M131" s="21">
        <f>SUM(G$3:G130)+J131</f>
        <v>-5.9422167079086607</v>
      </c>
      <c r="N131" s="21"/>
      <c r="O131" s="21"/>
      <c r="P131" s="21"/>
      <c r="Q131" s="19">
        <f t="shared" si="5"/>
        <v>4.4289356611310074E-2</v>
      </c>
      <c r="R131" s="19">
        <f t="shared" si="5"/>
        <v>0.1169914450821718</v>
      </c>
      <c r="S131" s="19">
        <f t="shared" si="5"/>
        <v>35.309939403748842</v>
      </c>
      <c r="T131" s="19">
        <f t="shared" si="6"/>
        <v>7.1982468919291762E-2</v>
      </c>
      <c r="U131" s="19">
        <f t="shared" si="7"/>
        <v>-1.2505416819028392</v>
      </c>
      <c r="V131" s="19">
        <f t="shared" si="8"/>
        <v>-2.0324765279354389</v>
      </c>
    </row>
    <row r="132" spans="1:22" x14ac:dyDescent="0.25">
      <c r="A132" s="26">
        <f>Wellpath!E132</f>
        <v>12400</v>
      </c>
      <c r="B132" s="22">
        <v>0</v>
      </c>
      <c r="C132" s="22">
        <f>SIN(Wellpath!$L132)^0.25</f>
        <v>0.9646786299603094</v>
      </c>
      <c r="D132" s="22">
        <v>0</v>
      </c>
      <c r="E132" s="20">
        <f>Model!$W$32*((drdp!B132+drdp!K132)*SAGE!$B132+(drdp!E132+drdp!N132)*SAGE!$C132+(drdp!H132+drdp!Q132)*SAGE!$D132)</f>
        <v>-3.9312345386660799E-2</v>
      </c>
      <c r="F132" s="20">
        <f>Model!$W$32*((drdp!C132+drdp!L132)*SAGE!$B132+(drdp!F132+drdp!O132)*SAGE!$C132+(drdp!I132+drdp!R132)*SAGE!$D132)</f>
        <v>-3.2986974514660927E-2</v>
      </c>
      <c r="G132" s="20">
        <f>Model!$W$32*((drdp!D132+drdp!M132)*SAGE!$B132+(drdp!G132+drdp!P132)*SAGE!$C132+(drdp!J132+drdp!S132)*SAGE!$D132)</f>
        <v>-8.8886461074187198E-2</v>
      </c>
      <c r="H132" s="18">
        <f>Model!$W$32*((drdp!B132)*SAGE!$B132+(drdp!E132)*SAGE!$C132+(drdp!H132)*SAGE!$D132)</f>
        <v>-1.96561726933304E-2</v>
      </c>
      <c r="I132" s="18">
        <f>Model!$W$32*((drdp!C132)*SAGE!$B132+(drdp!F132)*SAGE!$C132+(drdp!I132)*SAGE!$D132)</f>
        <v>-1.6493487257330464E-2</v>
      </c>
      <c r="J132" s="18">
        <f>Model!$W$32*((drdp!D132)*SAGE!$B132+(drdp!G132)*SAGE!$C132+(drdp!J132)*SAGE!$D132)</f>
        <v>-4.4443230537093599E-2</v>
      </c>
      <c r="K132" s="21">
        <f>SUM(E$3:E131)+H132</f>
        <v>0.17113802076011045</v>
      </c>
      <c r="L132" s="21">
        <f>SUM(F$3:F131)+I132</f>
        <v>0.30905314752100288</v>
      </c>
      <c r="M132" s="21">
        <f>SUM(G$3:G131)+J132</f>
        <v>-6.031103168982848</v>
      </c>
      <c r="N132" s="21"/>
      <c r="O132" s="21"/>
      <c r="P132" s="21"/>
      <c r="Q132" s="19">
        <f t="shared" ref="Q132:S133" si="9">K132^2</f>
        <v>2.9288222149687994E-2</v>
      </c>
      <c r="R132" s="19">
        <f t="shared" si="9"/>
        <v>9.5513847992638762E-2</v>
      </c>
      <c r="S132" s="19">
        <f t="shared" si="9"/>
        <v>36.374205434914956</v>
      </c>
      <c r="T132" s="19">
        <f t="shared" ref="T132:T133" si="10">K132*L132</f>
        <v>5.2890743976426867E-2</v>
      </c>
      <c r="U132" s="19">
        <f t="shared" ref="U132:U133" si="11">K132*M132</f>
        <v>-1.0321510593397545</v>
      </c>
      <c r="V132" s="19">
        <f t="shared" ref="V132:V133" si="12">L132*M132</f>
        <v>-1.8639314173980441</v>
      </c>
    </row>
    <row r="133" spans="1:22" x14ac:dyDescent="0.25">
      <c r="A133" s="26">
        <f>Wellpath!E133</f>
        <v>12500</v>
      </c>
      <c r="B133" s="22">
        <v>0</v>
      </c>
      <c r="C133" s="22">
        <f>SIN(Wellpath!$L133)^0.25</f>
        <v>0.9646786299603094</v>
      </c>
      <c r="D133" s="22">
        <v>0</v>
      </c>
      <c r="E133" s="20">
        <f>Model!$W$32*((drdp!B133+drdp!K133)*SAGE!$B133+(drdp!E133+drdp!N133)*SAGE!$C133+(drdp!H133+drdp!Q133)*SAGE!$D133)</f>
        <v>2.4373654139729681</v>
      </c>
      <c r="F133" s="20">
        <f>Model!$W$32*((drdp!C133+drdp!L133)*SAGE!$B133+(drdp!F133+drdp!O133)*SAGE!$C133+(drdp!I133+drdp!R133)*SAGE!$D133)</f>
        <v>2.0451924199089757</v>
      </c>
      <c r="G133" s="20">
        <f>Model!$W$32*((drdp!D133+drdp!M133)*SAGE!$B133+(drdp!G133+drdp!P133)*SAGE!$C133+(drdp!J133+drdp!S133)*SAGE!$D133)</f>
        <v>5.5109605865996025</v>
      </c>
      <c r="H133" s="18">
        <f>Model!$W$32*((drdp!B133)*SAGE!$B133+(drdp!E133)*SAGE!$C133+(drdp!H133)*SAGE!$D133)</f>
        <v>-1.96561726933304E-2</v>
      </c>
      <c r="I133" s="18">
        <f>Model!$W$32*((drdp!C133)*SAGE!$B133+(drdp!F133)*SAGE!$C133+(drdp!I133)*SAGE!$D133)</f>
        <v>-1.6493487257330464E-2</v>
      </c>
      <c r="J133" s="18">
        <f>Model!$W$32*((drdp!D133)*SAGE!$B133+(drdp!G133)*SAGE!$C133+(drdp!J133)*SAGE!$D133)</f>
        <v>-4.4443230537093599E-2</v>
      </c>
      <c r="K133" s="21">
        <f>SUM(E$3:E132)+H133</f>
        <v>0.13182567537344966</v>
      </c>
      <c r="L133" s="21">
        <f>SUM(F$3:F132)+I133</f>
        <v>0.27606617300634195</v>
      </c>
      <c r="M133" s="21">
        <f>SUM(G$3:G132)+J133</f>
        <v>-6.1199896300570353</v>
      </c>
      <c r="N133" s="21"/>
      <c r="O133" s="21"/>
      <c r="P133" s="21"/>
      <c r="Q133" s="19">
        <f t="shared" si="9"/>
        <v>1.7378008687666133E-2</v>
      </c>
      <c r="R133" s="19">
        <f t="shared" si="9"/>
        <v>7.6212531878367532E-2</v>
      </c>
      <c r="S133" s="19">
        <f t="shared" si="9"/>
        <v>37.454273072005648</v>
      </c>
      <c r="T133" s="19">
        <f t="shared" si="10"/>
        <v>3.6392609704324626E-2</v>
      </c>
      <c r="U133" s="19">
        <f t="shared" si="11"/>
        <v>-0.80677176626077707</v>
      </c>
      <c r="V133" s="19">
        <f t="shared" si="12"/>
        <v>-1.6895221160083442</v>
      </c>
    </row>
    <row r="134" spans="1:22" x14ac:dyDescent="0.25">
      <c r="A134" s="26">
        <f>Wellpath!E134</f>
        <v>0</v>
      </c>
      <c r="B134" s="22">
        <v>0</v>
      </c>
      <c r="C134" s="22">
        <f>SIN(Wellpath!$L134)^0.25</f>
        <v>0</v>
      </c>
      <c r="D134" s="22">
        <v>0</v>
      </c>
      <c r="E134" s="20">
        <f>Model!$W$32*((drdp!B134+drdp!K134)*SAGE!$B134+(drdp!E134+drdp!N134)*SAGE!$C134+(drdp!H134+drdp!Q134)*SAGE!$D134)</f>
        <v>0</v>
      </c>
      <c r="F134" s="20">
        <f>Model!$W$32*((drdp!C134+drdp!L134)*SAGE!$B134+(drdp!F134+drdp!O134)*SAGE!$C134+(drdp!I134+drdp!R134)*SAGE!$D134)</f>
        <v>0</v>
      </c>
      <c r="G134" s="20">
        <f>Model!$W$32*((drdp!D134+drdp!M134)*SAGE!$B134+(drdp!G134+drdp!P134)*SAGE!$C134+(drdp!J134+drdp!S134)*SAGE!$D134)</f>
        <v>0</v>
      </c>
      <c r="H134" s="18">
        <f>Model!$W$32*((drdp!B134)*SAGE!$B134+(drdp!E134)*SAGE!$C134+(drdp!H134)*SAGE!$D134)</f>
        <v>0</v>
      </c>
      <c r="I134" s="18">
        <f>Model!$W$32*((drdp!C134)*SAGE!$B134+(drdp!F134)*SAGE!$C134+(drdp!I134)*SAGE!$D134)</f>
        <v>0</v>
      </c>
      <c r="J134" s="18">
        <f>Model!$W$32*((drdp!D134)*SAGE!$B134+(drdp!G134)*SAGE!$C134+(drdp!J134)*SAGE!$D134)</f>
        <v>0</v>
      </c>
      <c r="K134" s="21">
        <f>SUM(E$3:E133)+H134</f>
        <v>2.588847262039748</v>
      </c>
      <c r="L134" s="21">
        <f>SUM(F$3:F133)+I134</f>
        <v>2.3377520801726481</v>
      </c>
      <c r="M134" s="21">
        <f>SUM(G$3:G133)+J134</f>
        <v>-0.56458581292033916</v>
      </c>
      <c r="N134" s="21"/>
      <c r="O134" s="21"/>
      <c r="P134" s="21"/>
      <c r="Q134" s="19">
        <f t="shared" ref="Q134:Q197" si="13">K134^2</f>
        <v>6.7021301461706999</v>
      </c>
      <c r="R134" s="19">
        <f t="shared" ref="R134:R197" si="14">L134^2</f>
        <v>5.4650847883515432</v>
      </c>
      <c r="S134" s="19">
        <f t="shared" ref="S134:S197" si="15">M134^2</f>
        <v>0.31875714015092022</v>
      </c>
      <c r="T134" s="19">
        <f t="shared" ref="T134:T197" si="16">K134*L134</f>
        <v>6.0520830720826853</v>
      </c>
      <c r="U134" s="19">
        <f t="shared" ref="U134:U197" si="17">K134*M134</f>
        <v>-1.4616264359653055</v>
      </c>
      <c r="V134" s="19">
        <f t="shared" ref="V134:V197" si="18">L134*M134</f>
        <v>-1.3198616585904883</v>
      </c>
    </row>
    <row r="135" spans="1:22" x14ac:dyDescent="0.25">
      <c r="A135" s="26">
        <f>Wellpath!E135</f>
        <v>0</v>
      </c>
      <c r="B135" s="22">
        <v>0</v>
      </c>
      <c r="C135" s="22">
        <f>SIN(Wellpath!$L135)^0.25</f>
        <v>0</v>
      </c>
      <c r="D135" s="22">
        <v>0</v>
      </c>
      <c r="E135" s="20">
        <f>Model!$W$32*((drdp!B135+drdp!K135)*SAGE!$B135+(drdp!E135+drdp!N135)*SAGE!$C135+(drdp!H135+drdp!Q135)*SAGE!$D135)</f>
        <v>0</v>
      </c>
      <c r="F135" s="20">
        <f>Model!$W$32*((drdp!C135+drdp!L135)*SAGE!$B135+(drdp!F135+drdp!O135)*SAGE!$C135+(drdp!I135+drdp!R135)*SAGE!$D135)</f>
        <v>0</v>
      </c>
      <c r="G135" s="20">
        <f>Model!$W$32*((drdp!D135+drdp!M135)*SAGE!$B135+(drdp!G135+drdp!P135)*SAGE!$C135+(drdp!J135+drdp!S135)*SAGE!$D135)</f>
        <v>0</v>
      </c>
      <c r="H135" s="18">
        <f>Model!$W$32*((drdp!B135)*SAGE!$B135+(drdp!E135)*SAGE!$C135+(drdp!H135)*SAGE!$D135)</f>
        <v>0</v>
      </c>
      <c r="I135" s="18">
        <f>Model!$W$32*((drdp!C135)*SAGE!$B135+(drdp!F135)*SAGE!$C135+(drdp!I135)*SAGE!$D135)</f>
        <v>0</v>
      </c>
      <c r="J135" s="18">
        <f>Model!$W$32*((drdp!D135)*SAGE!$B135+(drdp!G135)*SAGE!$C135+(drdp!J135)*SAGE!$D135)</f>
        <v>0</v>
      </c>
      <c r="K135" s="21">
        <f>SUM(E$3:E134)+H135</f>
        <v>2.588847262039748</v>
      </c>
      <c r="L135" s="21">
        <f>SUM(F$3:F134)+I135</f>
        <v>2.3377520801726481</v>
      </c>
      <c r="M135" s="21">
        <f>SUM(G$3:G134)+J135</f>
        <v>-0.56458581292033916</v>
      </c>
      <c r="N135" s="21"/>
      <c r="O135" s="21"/>
      <c r="P135" s="21"/>
      <c r="Q135" s="19">
        <f t="shared" si="13"/>
        <v>6.7021301461706999</v>
      </c>
      <c r="R135" s="19">
        <f t="shared" si="14"/>
        <v>5.4650847883515432</v>
      </c>
      <c r="S135" s="19">
        <f t="shared" si="15"/>
        <v>0.31875714015092022</v>
      </c>
      <c r="T135" s="19">
        <f t="shared" si="16"/>
        <v>6.0520830720826853</v>
      </c>
      <c r="U135" s="19">
        <f t="shared" si="17"/>
        <v>-1.4616264359653055</v>
      </c>
      <c r="V135" s="19">
        <f t="shared" si="18"/>
        <v>-1.3198616585904883</v>
      </c>
    </row>
    <row r="136" spans="1:22" x14ac:dyDescent="0.25">
      <c r="A136" s="26">
        <f>Wellpath!E136</f>
        <v>0</v>
      </c>
      <c r="B136" s="22">
        <v>0</v>
      </c>
      <c r="C136" s="22">
        <f>SIN(Wellpath!$L136)^0.25</f>
        <v>0</v>
      </c>
      <c r="D136" s="22">
        <v>0</v>
      </c>
      <c r="E136" s="20">
        <f>Model!$W$32*((drdp!B136+drdp!K136)*SAGE!$B136+(drdp!E136+drdp!N136)*SAGE!$C136+(drdp!H136+drdp!Q136)*SAGE!$D136)</f>
        <v>0</v>
      </c>
      <c r="F136" s="20">
        <f>Model!$W$32*((drdp!C136+drdp!L136)*SAGE!$B136+(drdp!F136+drdp!O136)*SAGE!$C136+(drdp!I136+drdp!R136)*SAGE!$D136)</f>
        <v>0</v>
      </c>
      <c r="G136" s="20">
        <f>Model!$W$32*((drdp!D136+drdp!M136)*SAGE!$B136+(drdp!G136+drdp!P136)*SAGE!$C136+(drdp!J136+drdp!S136)*SAGE!$D136)</f>
        <v>0</v>
      </c>
      <c r="H136" s="18">
        <f>Model!$W$32*((drdp!B136)*SAGE!$B136+(drdp!E136)*SAGE!$C136+(drdp!H136)*SAGE!$D136)</f>
        <v>0</v>
      </c>
      <c r="I136" s="18">
        <f>Model!$W$32*((drdp!C136)*SAGE!$B136+(drdp!F136)*SAGE!$C136+(drdp!I136)*SAGE!$D136)</f>
        <v>0</v>
      </c>
      <c r="J136" s="18">
        <f>Model!$W$32*((drdp!D136)*SAGE!$B136+(drdp!G136)*SAGE!$C136+(drdp!J136)*SAGE!$D136)</f>
        <v>0</v>
      </c>
      <c r="K136" s="21">
        <f>SUM(E$3:E135)+H136</f>
        <v>2.588847262039748</v>
      </c>
      <c r="L136" s="21">
        <f>SUM(F$3:F135)+I136</f>
        <v>2.3377520801726481</v>
      </c>
      <c r="M136" s="21">
        <f>SUM(G$3:G135)+J136</f>
        <v>-0.56458581292033916</v>
      </c>
      <c r="N136" s="21"/>
      <c r="O136" s="21"/>
      <c r="P136" s="21"/>
      <c r="Q136" s="19">
        <f t="shared" si="13"/>
        <v>6.7021301461706999</v>
      </c>
      <c r="R136" s="19">
        <f t="shared" si="14"/>
        <v>5.4650847883515432</v>
      </c>
      <c r="S136" s="19">
        <f t="shared" si="15"/>
        <v>0.31875714015092022</v>
      </c>
      <c r="T136" s="19">
        <f t="shared" si="16"/>
        <v>6.0520830720826853</v>
      </c>
      <c r="U136" s="19">
        <f t="shared" si="17"/>
        <v>-1.4616264359653055</v>
      </c>
      <c r="V136" s="19">
        <f t="shared" si="18"/>
        <v>-1.3198616585904883</v>
      </c>
    </row>
    <row r="137" spans="1:22" x14ac:dyDescent="0.25">
      <c r="A137" s="26">
        <f>Wellpath!E137</f>
        <v>0</v>
      </c>
      <c r="B137" s="22">
        <v>0</v>
      </c>
      <c r="C137" s="22">
        <f>SIN(Wellpath!$L137)^0.25</f>
        <v>0</v>
      </c>
      <c r="D137" s="22">
        <v>0</v>
      </c>
      <c r="E137" s="20">
        <f>Model!$W$32*((drdp!B137+drdp!K137)*SAGE!$B137+(drdp!E137+drdp!N137)*SAGE!$C137+(drdp!H137+drdp!Q137)*SAGE!$D137)</f>
        <v>0</v>
      </c>
      <c r="F137" s="20">
        <f>Model!$W$32*((drdp!C137+drdp!L137)*SAGE!$B137+(drdp!F137+drdp!O137)*SAGE!$C137+(drdp!I137+drdp!R137)*SAGE!$D137)</f>
        <v>0</v>
      </c>
      <c r="G137" s="20">
        <f>Model!$W$32*((drdp!D137+drdp!M137)*SAGE!$B137+(drdp!G137+drdp!P137)*SAGE!$C137+(drdp!J137+drdp!S137)*SAGE!$D137)</f>
        <v>0</v>
      </c>
      <c r="H137" s="18">
        <f>Model!$W$32*((drdp!B137)*SAGE!$B137+(drdp!E137)*SAGE!$C137+(drdp!H137)*SAGE!$D137)</f>
        <v>0</v>
      </c>
      <c r="I137" s="18">
        <f>Model!$W$32*((drdp!C137)*SAGE!$B137+(drdp!F137)*SAGE!$C137+(drdp!I137)*SAGE!$D137)</f>
        <v>0</v>
      </c>
      <c r="J137" s="18">
        <f>Model!$W$32*((drdp!D137)*SAGE!$B137+(drdp!G137)*SAGE!$C137+(drdp!J137)*SAGE!$D137)</f>
        <v>0</v>
      </c>
      <c r="K137" s="21">
        <f>SUM(E$3:E136)+H137</f>
        <v>2.588847262039748</v>
      </c>
      <c r="L137" s="21">
        <f>SUM(F$3:F136)+I137</f>
        <v>2.3377520801726481</v>
      </c>
      <c r="M137" s="21">
        <f>SUM(G$3:G136)+J137</f>
        <v>-0.56458581292033916</v>
      </c>
      <c r="N137" s="21"/>
      <c r="O137" s="21"/>
      <c r="P137" s="21"/>
      <c r="Q137" s="19">
        <f t="shared" si="13"/>
        <v>6.7021301461706999</v>
      </c>
      <c r="R137" s="19">
        <f t="shared" si="14"/>
        <v>5.4650847883515432</v>
      </c>
      <c r="S137" s="19">
        <f t="shared" si="15"/>
        <v>0.31875714015092022</v>
      </c>
      <c r="T137" s="19">
        <f t="shared" si="16"/>
        <v>6.0520830720826853</v>
      </c>
      <c r="U137" s="19">
        <f t="shared" si="17"/>
        <v>-1.4616264359653055</v>
      </c>
      <c r="V137" s="19">
        <f t="shared" si="18"/>
        <v>-1.3198616585904883</v>
      </c>
    </row>
    <row r="138" spans="1:22" x14ac:dyDescent="0.25">
      <c r="A138" s="26">
        <f>Wellpath!E138</f>
        <v>0</v>
      </c>
      <c r="B138" s="22">
        <v>0</v>
      </c>
      <c r="C138" s="22">
        <f>SIN(Wellpath!$L138)^0.25</f>
        <v>0</v>
      </c>
      <c r="D138" s="22">
        <v>0</v>
      </c>
      <c r="E138" s="20">
        <f>Model!$W$32*((drdp!B138+drdp!K138)*SAGE!$B138+(drdp!E138+drdp!N138)*SAGE!$C138+(drdp!H138+drdp!Q138)*SAGE!$D138)</f>
        <v>0</v>
      </c>
      <c r="F138" s="20">
        <f>Model!$W$32*((drdp!C138+drdp!L138)*SAGE!$B138+(drdp!F138+drdp!O138)*SAGE!$C138+(drdp!I138+drdp!R138)*SAGE!$D138)</f>
        <v>0</v>
      </c>
      <c r="G138" s="20">
        <f>Model!$W$32*((drdp!D138+drdp!M138)*SAGE!$B138+(drdp!G138+drdp!P138)*SAGE!$C138+(drdp!J138+drdp!S138)*SAGE!$D138)</f>
        <v>0</v>
      </c>
      <c r="H138" s="18">
        <f>Model!$W$32*((drdp!B138)*SAGE!$B138+(drdp!E138)*SAGE!$C138+(drdp!H138)*SAGE!$D138)</f>
        <v>0</v>
      </c>
      <c r="I138" s="18">
        <f>Model!$W$32*((drdp!C138)*SAGE!$B138+(drdp!F138)*SAGE!$C138+(drdp!I138)*SAGE!$D138)</f>
        <v>0</v>
      </c>
      <c r="J138" s="18">
        <f>Model!$W$32*((drdp!D138)*SAGE!$B138+(drdp!G138)*SAGE!$C138+(drdp!J138)*SAGE!$D138)</f>
        <v>0</v>
      </c>
      <c r="K138" s="21">
        <f>SUM(E$3:E137)+H138</f>
        <v>2.588847262039748</v>
      </c>
      <c r="L138" s="21">
        <f>SUM(F$3:F137)+I138</f>
        <v>2.3377520801726481</v>
      </c>
      <c r="M138" s="21">
        <f>SUM(G$3:G137)+J138</f>
        <v>-0.56458581292033916</v>
      </c>
      <c r="N138" s="21"/>
      <c r="O138" s="21"/>
      <c r="P138" s="21"/>
      <c r="Q138" s="19">
        <f t="shared" si="13"/>
        <v>6.7021301461706999</v>
      </c>
      <c r="R138" s="19">
        <f t="shared" si="14"/>
        <v>5.4650847883515432</v>
      </c>
      <c r="S138" s="19">
        <f t="shared" si="15"/>
        <v>0.31875714015092022</v>
      </c>
      <c r="T138" s="19">
        <f t="shared" si="16"/>
        <v>6.0520830720826853</v>
      </c>
      <c r="U138" s="19">
        <f t="shared" si="17"/>
        <v>-1.4616264359653055</v>
      </c>
      <c r="V138" s="19">
        <f t="shared" si="18"/>
        <v>-1.3198616585904883</v>
      </c>
    </row>
    <row r="139" spans="1:22" x14ac:dyDescent="0.25">
      <c r="A139" s="26">
        <f>Wellpath!E139</f>
        <v>0</v>
      </c>
      <c r="B139" s="22">
        <v>0</v>
      </c>
      <c r="C139" s="22">
        <f>SIN(Wellpath!$L139)^0.25</f>
        <v>0</v>
      </c>
      <c r="D139" s="22">
        <v>0</v>
      </c>
      <c r="E139" s="20">
        <f>Model!$W$32*((drdp!B139+drdp!K139)*SAGE!$B139+(drdp!E139+drdp!N139)*SAGE!$C139+(drdp!H139+drdp!Q139)*SAGE!$D139)</f>
        <v>0</v>
      </c>
      <c r="F139" s="20">
        <f>Model!$W$32*((drdp!C139+drdp!L139)*SAGE!$B139+(drdp!F139+drdp!O139)*SAGE!$C139+(drdp!I139+drdp!R139)*SAGE!$D139)</f>
        <v>0</v>
      </c>
      <c r="G139" s="20">
        <f>Model!$W$32*((drdp!D139+drdp!M139)*SAGE!$B139+(drdp!G139+drdp!P139)*SAGE!$C139+(drdp!J139+drdp!S139)*SAGE!$D139)</f>
        <v>0</v>
      </c>
      <c r="H139" s="18">
        <f>Model!$W$32*((drdp!B139)*SAGE!$B139+(drdp!E139)*SAGE!$C139+(drdp!H139)*SAGE!$D139)</f>
        <v>0</v>
      </c>
      <c r="I139" s="18">
        <f>Model!$W$32*((drdp!C139)*SAGE!$B139+(drdp!F139)*SAGE!$C139+(drdp!I139)*SAGE!$D139)</f>
        <v>0</v>
      </c>
      <c r="J139" s="18">
        <f>Model!$W$32*((drdp!D139)*SAGE!$B139+(drdp!G139)*SAGE!$C139+(drdp!J139)*SAGE!$D139)</f>
        <v>0</v>
      </c>
      <c r="K139" s="21">
        <f>SUM(E$3:E138)+H139</f>
        <v>2.588847262039748</v>
      </c>
      <c r="L139" s="21">
        <f>SUM(F$3:F138)+I139</f>
        <v>2.3377520801726481</v>
      </c>
      <c r="M139" s="21">
        <f>SUM(G$3:G138)+J139</f>
        <v>-0.56458581292033916</v>
      </c>
      <c r="N139" s="21"/>
      <c r="O139" s="21"/>
      <c r="P139" s="21"/>
      <c r="Q139" s="19">
        <f t="shared" si="13"/>
        <v>6.7021301461706999</v>
      </c>
      <c r="R139" s="19">
        <f t="shared" si="14"/>
        <v>5.4650847883515432</v>
      </c>
      <c r="S139" s="19">
        <f t="shared" si="15"/>
        <v>0.31875714015092022</v>
      </c>
      <c r="T139" s="19">
        <f t="shared" si="16"/>
        <v>6.0520830720826853</v>
      </c>
      <c r="U139" s="19">
        <f t="shared" si="17"/>
        <v>-1.4616264359653055</v>
      </c>
      <c r="V139" s="19">
        <f t="shared" si="18"/>
        <v>-1.3198616585904883</v>
      </c>
    </row>
    <row r="140" spans="1:22" x14ac:dyDescent="0.25">
      <c r="A140" s="26">
        <f>Wellpath!E140</f>
        <v>0</v>
      </c>
      <c r="B140" s="22">
        <v>0</v>
      </c>
      <c r="C140" s="22">
        <f>SIN(Wellpath!$L140)^0.25</f>
        <v>0</v>
      </c>
      <c r="D140" s="22">
        <v>0</v>
      </c>
      <c r="E140" s="20">
        <f>Model!$W$32*((drdp!B140+drdp!K140)*SAGE!$B140+(drdp!E140+drdp!N140)*SAGE!$C140+(drdp!H140+drdp!Q140)*SAGE!$D140)</f>
        <v>0</v>
      </c>
      <c r="F140" s="20">
        <f>Model!$W$32*((drdp!C140+drdp!L140)*SAGE!$B140+(drdp!F140+drdp!O140)*SAGE!$C140+(drdp!I140+drdp!R140)*SAGE!$D140)</f>
        <v>0</v>
      </c>
      <c r="G140" s="20">
        <f>Model!$W$32*((drdp!D140+drdp!M140)*SAGE!$B140+(drdp!G140+drdp!P140)*SAGE!$C140+(drdp!J140+drdp!S140)*SAGE!$D140)</f>
        <v>0</v>
      </c>
      <c r="H140" s="18">
        <f>Model!$W$32*((drdp!B140)*SAGE!$B140+(drdp!E140)*SAGE!$C140+(drdp!H140)*SAGE!$D140)</f>
        <v>0</v>
      </c>
      <c r="I140" s="18">
        <f>Model!$W$32*((drdp!C140)*SAGE!$B140+(drdp!F140)*SAGE!$C140+(drdp!I140)*SAGE!$D140)</f>
        <v>0</v>
      </c>
      <c r="J140" s="18">
        <f>Model!$W$32*((drdp!D140)*SAGE!$B140+(drdp!G140)*SAGE!$C140+(drdp!J140)*SAGE!$D140)</f>
        <v>0</v>
      </c>
      <c r="K140" s="21">
        <f>SUM(E$3:E139)+H140</f>
        <v>2.588847262039748</v>
      </c>
      <c r="L140" s="21">
        <f>SUM(F$3:F139)+I140</f>
        <v>2.3377520801726481</v>
      </c>
      <c r="M140" s="21">
        <f>SUM(G$3:G139)+J140</f>
        <v>-0.56458581292033916</v>
      </c>
      <c r="N140" s="21"/>
      <c r="O140" s="21"/>
      <c r="P140" s="21"/>
      <c r="Q140" s="19">
        <f t="shared" si="13"/>
        <v>6.7021301461706999</v>
      </c>
      <c r="R140" s="19">
        <f t="shared" si="14"/>
        <v>5.4650847883515432</v>
      </c>
      <c r="S140" s="19">
        <f t="shared" si="15"/>
        <v>0.31875714015092022</v>
      </c>
      <c r="T140" s="19">
        <f t="shared" si="16"/>
        <v>6.0520830720826853</v>
      </c>
      <c r="U140" s="19">
        <f t="shared" si="17"/>
        <v>-1.4616264359653055</v>
      </c>
      <c r="V140" s="19">
        <f t="shared" si="18"/>
        <v>-1.3198616585904883</v>
      </c>
    </row>
    <row r="141" spans="1:22" x14ac:dyDescent="0.25">
      <c r="A141" s="26">
        <f>Wellpath!E141</f>
        <v>0</v>
      </c>
      <c r="B141" s="22">
        <v>0</v>
      </c>
      <c r="C141" s="22">
        <f>SIN(Wellpath!$L141)^0.25</f>
        <v>0</v>
      </c>
      <c r="D141" s="22">
        <v>0</v>
      </c>
      <c r="E141" s="20">
        <f>Model!$W$32*((drdp!B141+drdp!K141)*SAGE!$B141+(drdp!E141+drdp!N141)*SAGE!$C141+(drdp!H141+drdp!Q141)*SAGE!$D141)</f>
        <v>0</v>
      </c>
      <c r="F141" s="20">
        <f>Model!$W$32*((drdp!C141+drdp!L141)*SAGE!$B141+(drdp!F141+drdp!O141)*SAGE!$C141+(drdp!I141+drdp!R141)*SAGE!$D141)</f>
        <v>0</v>
      </c>
      <c r="G141" s="20">
        <f>Model!$W$32*((drdp!D141+drdp!M141)*SAGE!$B141+(drdp!G141+drdp!P141)*SAGE!$C141+(drdp!J141+drdp!S141)*SAGE!$D141)</f>
        <v>0</v>
      </c>
      <c r="H141" s="18">
        <f>Model!$W$32*((drdp!B141)*SAGE!$B141+(drdp!E141)*SAGE!$C141+(drdp!H141)*SAGE!$D141)</f>
        <v>0</v>
      </c>
      <c r="I141" s="18">
        <f>Model!$W$32*((drdp!C141)*SAGE!$B141+(drdp!F141)*SAGE!$C141+(drdp!I141)*SAGE!$D141)</f>
        <v>0</v>
      </c>
      <c r="J141" s="18">
        <f>Model!$W$32*((drdp!D141)*SAGE!$B141+(drdp!G141)*SAGE!$C141+(drdp!J141)*SAGE!$D141)</f>
        <v>0</v>
      </c>
      <c r="K141" s="21">
        <f>SUM(E$3:E140)+H141</f>
        <v>2.588847262039748</v>
      </c>
      <c r="L141" s="21">
        <f>SUM(F$3:F140)+I141</f>
        <v>2.3377520801726481</v>
      </c>
      <c r="M141" s="21">
        <f>SUM(G$3:G140)+J141</f>
        <v>-0.56458581292033916</v>
      </c>
      <c r="N141" s="21"/>
      <c r="O141" s="21"/>
      <c r="P141" s="21"/>
      <c r="Q141" s="19">
        <f t="shared" si="13"/>
        <v>6.7021301461706999</v>
      </c>
      <c r="R141" s="19">
        <f t="shared" si="14"/>
        <v>5.4650847883515432</v>
      </c>
      <c r="S141" s="19">
        <f t="shared" si="15"/>
        <v>0.31875714015092022</v>
      </c>
      <c r="T141" s="19">
        <f t="shared" si="16"/>
        <v>6.0520830720826853</v>
      </c>
      <c r="U141" s="19">
        <f t="shared" si="17"/>
        <v>-1.4616264359653055</v>
      </c>
      <c r="V141" s="19">
        <f t="shared" si="18"/>
        <v>-1.3198616585904883</v>
      </c>
    </row>
    <row r="142" spans="1:22" x14ac:dyDescent="0.25">
      <c r="A142" s="26">
        <f>Wellpath!E142</f>
        <v>0</v>
      </c>
      <c r="B142" s="22">
        <v>0</v>
      </c>
      <c r="C142" s="22">
        <f>SIN(Wellpath!$L142)^0.25</f>
        <v>0</v>
      </c>
      <c r="D142" s="22">
        <v>0</v>
      </c>
      <c r="E142" s="20">
        <f>Model!$W$32*((drdp!B142+drdp!K142)*SAGE!$B142+(drdp!E142+drdp!N142)*SAGE!$C142+(drdp!H142+drdp!Q142)*SAGE!$D142)</f>
        <v>0</v>
      </c>
      <c r="F142" s="20">
        <f>Model!$W$32*((drdp!C142+drdp!L142)*SAGE!$B142+(drdp!F142+drdp!O142)*SAGE!$C142+(drdp!I142+drdp!R142)*SAGE!$D142)</f>
        <v>0</v>
      </c>
      <c r="G142" s="20">
        <f>Model!$W$32*((drdp!D142+drdp!M142)*SAGE!$B142+(drdp!G142+drdp!P142)*SAGE!$C142+(drdp!J142+drdp!S142)*SAGE!$D142)</f>
        <v>0</v>
      </c>
      <c r="H142" s="18">
        <f>Model!$W$32*((drdp!B142)*SAGE!$B142+(drdp!E142)*SAGE!$C142+(drdp!H142)*SAGE!$D142)</f>
        <v>0</v>
      </c>
      <c r="I142" s="18">
        <f>Model!$W$32*((drdp!C142)*SAGE!$B142+(drdp!F142)*SAGE!$C142+(drdp!I142)*SAGE!$D142)</f>
        <v>0</v>
      </c>
      <c r="J142" s="18">
        <f>Model!$W$32*((drdp!D142)*SAGE!$B142+(drdp!G142)*SAGE!$C142+(drdp!J142)*SAGE!$D142)</f>
        <v>0</v>
      </c>
      <c r="K142" s="21">
        <f>SUM(E$3:E141)+H142</f>
        <v>2.588847262039748</v>
      </c>
      <c r="L142" s="21">
        <f>SUM(F$3:F141)+I142</f>
        <v>2.3377520801726481</v>
      </c>
      <c r="M142" s="21">
        <f>SUM(G$3:G141)+J142</f>
        <v>-0.56458581292033916</v>
      </c>
      <c r="N142" s="21"/>
      <c r="O142" s="21"/>
      <c r="P142" s="21"/>
      <c r="Q142" s="19">
        <f t="shared" si="13"/>
        <v>6.7021301461706999</v>
      </c>
      <c r="R142" s="19">
        <f t="shared" si="14"/>
        <v>5.4650847883515432</v>
      </c>
      <c r="S142" s="19">
        <f t="shared" si="15"/>
        <v>0.31875714015092022</v>
      </c>
      <c r="T142" s="19">
        <f t="shared" si="16"/>
        <v>6.0520830720826853</v>
      </c>
      <c r="U142" s="19">
        <f t="shared" si="17"/>
        <v>-1.4616264359653055</v>
      </c>
      <c r="V142" s="19">
        <f t="shared" si="18"/>
        <v>-1.3198616585904883</v>
      </c>
    </row>
    <row r="143" spans="1:22" x14ac:dyDescent="0.25">
      <c r="A143" s="26">
        <f>Wellpath!E143</f>
        <v>0</v>
      </c>
      <c r="B143" s="22">
        <v>0</v>
      </c>
      <c r="C143" s="22">
        <f>SIN(Wellpath!$L143)^0.25</f>
        <v>0</v>
      </c>
      <c r="D143" s="22">
        <v>0</v>
      </c>
      <c r="E143" s="20">
        <f>Model!$W$32*((drdp!B143+drdp!K143)*SAGE!$B143+(drdp!E143+drdp!N143)*SAGE!$C143+(drdp!H143+drdp!Q143)*SAGE!$D143)</f>
        <v>0</v>
      </c>
      <c r="F143" s="20">
        <f>Model!$W$32*((drdp!C143+drdp!L143)*SAGE!$B143+(drdp!F143+drdp!O143)*SAGE!$C143+(drdp!I143+drdp!R143)*SAGE!$D143)</f>
        <v>0</v>
      </c>
      <c r="G143" s="20">
        <f>Model!$W$32*((drdp!D143+drdp!M143)*SAGE!$B143+(drdp!G143+drdp!P143)*SAGE!$C143+(drdp!J143+drdp!S143)*SAGE!$D143)</f>
        <v>0</v>
      </c>
      <c r="H143" s="18">
        <f>Model!$W$32*((drdp!B143)*SAGE!$B143+(drdp!E143)*SAGE!$C143+(drdp!H143)*SAGE!$D143)</f>
        <v>0</v>
      </c>
      <c r="I143" s="18">
        <f>Model!$W$32*((drdp!C143)*SAGE!$B143+(drdp!F143)*SAGE!$C143+(drdp!I143)*SAGE!$D143)</f>
        <v>0</v>
      </c>
      <c r="J143" s="18">
        <f>Model!$W$32*((drdp!D143)*SAGE!$B143+(drdp!G143)*SAGE!$C143+(drdp!J143)*SAGE!$D143)</f>
        <v>0</v>
      </c>
      <c r="K143" s="21">
        <f>SUM(E$3:E142)+H143</f>
        <v>2.588847262039748</v>
      </c>
      <c r="L143" s="21">
        <f>SUM(F$3:F142)+I143</f>
        <v>2.3377520801726481</v>
      </c>
      <c r="M143" s="21">
        <f>SUM(G$3:G142)+J143</f>
        <v>-0.56458581292033916</v>
      </c>
      <c r="N143" s="21"/>
      <c r="O143" s="21"/>
      <c r="P143" s="21"/>
      <c r="Q143" s="19">
        <f t="shared" si="13"/>
        <v>6.7021301461706999</v>
      </c>
      <c r="R143" s="19">
        <f t="shared" si="14"/>
        <v>5.4650847883515432</v>
      </c>
      <c r="S143" s="19">
        <f t="shared" si="15"/>
        <v>0.31875714015092022</v>
      </c>
      <c r="T143" s="19">
        <f t="shared" si="16"/>
        <v>6.0520830720826853</v>
      </c>
      <c r="U143" s="19">
        <f t="shared" si="17"/>
        <v>-1.4616264359653055</v>
      </c>
      <c r="V143" s="19">
        <f t="shared" si="18"/>
        <v>-1.3198616585904883</v>
      </c>
    </row>
    <row r="144" spans="1:22" x14ac:dyDescent="0.25">
      <c r="A144" s="26">
        <f>Wellpath!E144</f>
        <v>0</v>
      </c>
      <c r="B144" s="22">
        <v>0</v>
      </c>
      <c r="C144" s="22">
        <f>SIN(Wellpath!$L144)^0.25</f>
        <v>0</v>
      </c>
      <c r="D144" s="22">
        <v>0</v>
      </c>
      <c r="E144" s="20">
        <f>Model!$W$32*((drdp!B144+drdp!K144)*SAGE!$B144+(drdp!E144+drdp!N144)*SAGE!$C144+(drdp!H144+drdp!Q144)*SAGE!$D144)</f>
        <v>0</v>
      </c>
      <c r="F144" s="20">
        <f>Model!$W$32*((drdp!C144+drdp!L144)*SAGE!$B144+(drdp!F144+drdp!O144)*SAGE!$C144+(drdp!I144+drdp!R144)*SAGE!$D144)</f>
        <v>0</v>
      </c>
      <c r="G144" s="20">
        <f>Model!$W$32*((drdp!D144+drdp!M144)*SAGE!$B144+(drdp!G144+drdp!P144)*SAGE!$C144+(drdp!J144+drdp!S144)*SAGE!$D144)</f>
        <v>0</v>
      </c>
      <c r="H144" s="18">
        <f>Model!$W$32*((drdp!B144)*SAGE!$B144+(drdp!E144)*SAGE!$C144+(drdp!H144)*SAGE!$D144)</f>
        <v>0</v>
      </c>
      <c r="I144" s="18">
        <f>Model!$W$32*((drdp!C144)*SAGE!$B144+(drdp!F144)*SAGE!$C144+(drdp!I144)*SAGE!$D144)</f>
        <v>0</v>
      </c>
      <c r="J144" s="18">
        <f>Model!$W$32*((drdp!D144)*SAGE!$B144+(drdp!G144)*SAGE!$C144+(drdp!J144)*SAGE!$D144)</f>
        <v>0</v>
      </c>
      <c r="K144" s="21">
        <f>SUM(E$3:E143)+H144</f>
        <v>2.588847262039748</v>
      </c>
      <c r="L144" s="21">
        <f>SUM(F$3:F143)+I144</f>
        <v>2.3377520801726481</v>
      </c>
      <c r="M144" s="21">
        <f>SUM(G$3:G143)+J144</f>
        <v>-0.56458581292033916</v>
      </c>
      <c r="N144" s="21"/>
      <c r="O144" s="21"/>
      <c r="P144" s="21"/>
      <c r="Q144" s="19">
        <f t="shared" si="13"/>
        <v>6.7021301461706999</v>
      </c>
      <c r="R144" s="19">
        <f t="shared" si="14"/>
        <v>5.4650847883515432</v>
      </c>
      <c r="S144" s="19">
        <f t="shared" si="15"/>
        <v>0.31875714015092022</v>
      </c>
      <c r="T144" s="19">
        <f t="shared" si="16"/>
        <v>6.0520830720826853</v>
      </c>
      <c r="U144" s="19">
        <f t="shared" si="17"/>
        <v>-1.4616264359653055</v>
      </c>
      <c r="V144" s="19">
        <f t="shared" si="18"/>
        <v>-1.3198616585904883</v>
      </c>
    </row>
    <row r="145" spans="1:22" x14ac:dyDescent="0.25">
      <c r="A145" s="26">
        <f>Wellpath!E145</f>
        <v>0</v>
      </c>
      <c r="B145" s="22">
        <v>0</v>
      </c>
      <c r="C145" s="22">
        <f>SIN(Wellpath!$L145)^0.25</f>
        <v>0</v>
      </c>
      <c r="D145" s="22">
        <v>0</v>
      </c>
      <c r="E145" s="20">
        <f>Model!$W$32*((drdp!B145+drdp!K145)*SAGE!$B145+(drdp!E145+drdp!N145)*SAGE!$C145+(drdp!H145+drdp!Q145)*SAGE!$D145)</f>
        <v>0</v>
      </c>
      <c r="F145" s="20">
        <f>Model!$W$32*((drdp!C145+drdp!L145)*SAGE!$B145+(drdp!F145+drdp!O145)*SAGE!$C145+(drdp!I145+drdp!R145)*SAGE!$D145)</f>
        <v>0</v>
      </c>
      <c r="G145" s="20">
        <f>Model!$W$32*((drdp!D145+drdp!M145)*SAGE!$B145+(drdp!G145+drdp!P145)*SAGE!$C145+(drdp!J145+drdp!S145)*SAGE!$D145)</f>
        <v>0</v>
      </c>
      <c r="H145" s="18">
        <f>Model!$W$32*((drdp!B145)*SAGE!$B145+(drdp!E145)*SAGE!$C145+(drdp!H145)*SAGE!$D145)</f>
        <v>0</v>
      </c>
      <c r="I145" s="18">
        <f>Model!$W$32*((drdp!C145)*SAGE!$B145+(drdp!F145)*SAGE!$C145+(drdp!I145)*SAGE!$D145)</f>
        <v>0</v>
      </c>
      <c r="J145" s="18">
        <f>Model!$W$32*((drdp!D145)*SAGE!$B145+(drdp!G145)*SAGE!$C145+(drdp!J145)*SAGE!$D145)</f>
        <v>0</v>
      </c>
      <c r="K145" s="21">
        <f>SUM(E$3:E144)+H145</f>
        <v>2.588847262039748</v>
      </c>
      <c r="L145" s="21">
        <f>SUM(F$3:F144)+I145</f>
        <v>2.3377520801726481</v>
      </c>
      <c r="M145" s="21">
        <f>SUM(G$3:G144)+J145</f>
        <v>-0.56458581292033916</v>
      </c>
      <c r="N145" s="21"/>
      <c r="O145" s="21"/>
      <c r="P145" s="21"/>
      <c r="Q145" s="19">
        <f t="shared" si="13"/>
        <v>6.7021301461706999</v>
      </c>
      <c r="R145" s="19">
        <f t="shared" si="14"/>
        <v>5.4650847883515432</v>
      </c>
      <c r="S145" s="19">
        <f t="shared" si="15"/>
        <v>0.31875714015092022</v>
      </c>
      <c r="T145" s="19">
        <f t="shared" si="16"/>
        <v>6.0520830720826853</v>
      </c>
      <c r="U145" s="19">
        <f t="shared" si="17"/>
        <v>-1.4616264359653055</v>
      </c>
      <c r="V145" s="19">
        <f t="shared" si="18"/>
        <v>-1.3198616585904883</v>
      </c>
    </row>
    <row r="146" spans="1:22" x14ac:dyDescent="0.25">
      <c r="A146" s="26">
        <f>Wellpath!E146</f>
        <v>0</v>
      </c>
      <c r="B146" s="22">
        <v>0</v>
      </c>
      <c r="C146" s="22">
        <f>SIN(Wellpath!$L146)^0.25</f>
        <v>0</v>
      </c>
      <c r="D146" s="22">
        <v>0</v>
      </c>
      <c r="E146" s="20">
        <f>Model!$W$32*((drdp!B146+drdp!K146)*SAGE!$B146+(drdp!E146+drdp!N146)*SAGE!$C146+(drdp!H146+drdp!Q146)*SAGE!$D146)</f>
        <v>0</v>
      </c>
      <c r="F146" s="20">
        <f>Model!$W$32*((drdp!C146+drdp!L146)*SAGE!$B146+(drdp!F146+drdp!O146)*SAGE!$C146+(drdp!I146+drdp!R146)*SAGE!$D146)</f>
        <v>0</v>
      </c>
      <c r="G146" s="20">
        <f>Model!$W$32*((drdp!D146+drdp!M146)*SAGE!$B146+(drdp!G146+drdp!P146)*SAGE!$C146+(drdp!J146+drdp!S146)*SAGE!$D146)</f>
        <v>0</v>
      </c>
      <c r="H146" s="18">
        <f>Model!$W$32*((drdp!B146)*SAGE!$B146+(drdp!E146)*SAGE!$C146+(drdp!H146)*SAGE!$D146)</f>
        <v>0</v>
      </c>
      <c r="I146" s="18">
        <f>Model!$W$32*((drdp!C146)*SAGE!$B146+(drdp!F146)*SAGE!$C146+(drdp!I146)*SAGE!$D146)</f>
        <v>0</v>
      </c>
      <c r="J146" s="18">
        <f>Model!$W$32*((drdp!D146)*SAGE!$B146+(drdp!G146)*SAGE!$C146+(drdp!J146)*SAGE!$D146)</f>
        <v>0</v>
      </c>
      <c r="K146" s="21">
        <f>SUM(E$3:E145)+H146</f>
        <v>2.588847262039748</v>
      </c>
      <c r="L146" s="21">
        <f>SUM(F$3:F145)+I146</f>
        <v>2.3377520801726481</v>
      </c>
      <c r="M146" s="21">
        <f>SUM(G$3:G145)+J146</f>
        <v>-0.56458581292033916</v>
      </c>
      <c r="N146" s="21"/>
      <c r="O146" s="21"/>
      <c r="P146" s="21"/>
      <c r="Q146" s="19">
        <f t="shared" si="13"/>
        <v>6.7021301461706999</v>
      </c>
      <c r="R146" s="19">
        <f t="shared" si="14"/>
        <v>5.4650847883515432</v>
      </c>
      <c r="S146" s="19">
        <f t="shared" si="15"/>
        <v>0.31875714015092022</v>
      </c>
      <c r="T146" s="19">
        <f t="shared" si="16"/>
        <v>6.0520830720826853</v>
      </c>
      <c r="U146" s="19">
        <f t="shared" si="17"/>
        <v>-1.4616264359653055</v>
      </c>
      <c r="V146" s="19">
        <f t="shared" si="18"/>
        <v>-1.3198616585904883</v>
      </c>
    </row>
    <row r="147" spans="1:22" x14ac:dyDescent="0.25">
      <c r="A147" s="26">
        <f>Wellpath!E147</f>
        <v>0</v>
      </c>
      <c r="B147" s="22">
        <v>0</v>
      </c>
      <c r="C147" s="22">
        <f>SIN(Wellpath!$L147)^0.25</f>
        <v>0</v>
      </c>
      <c r="D147" s="22">
        <v>0</v>
      </c>
      <c r="E147" s="20">
        <f>Model!$W$32*((drdp!B147+drdp!K147)*SAGE!$B147+(drdp!E147+drdp!N147)*SAGE!$C147+(drdp!H147+drdp!Q147)*SAGE!$D147)</f>
        <v>0</v>
      </c>
      <c r="F147" s="20">
        <f>Model!$W$32*((drdp!C147+drdp!L147)*SAGE!$B147+(drdp!F147+drdp!O147)*SAGE!$C147+(drdp!I147+drdp!R147)*SAGE!$D147)</f>
        <v>0</v>
      </c>
      <c r="G147" s="20">
        <f>Model!$W$32*((drdp!D147+drdp!M147)*SAGE!$B147+(drdp!G147+drdp!P147)*SAGE!$C147+(drdp!J147+drdp!S147)*SAGE!$D147)</f>
        <v>0</v>
      </c>
      <c r="H147" s="18">
        <f>Model!$W$32*((drdp!B147)*SAGE!$B147+(drdp!E147)*SAGE!$C147+(drdp!H147)*SAGE!$D147)</f>
        <v>0</v>
      </c>
      <c r="I147" s="18">
        <f>Model!$W$32*((drdp!C147)*SAGE!$B147+(drdp!F147)*SAGE!$C147+(drdp!I147)*SAGE!$D147)</f>
        <v>0</v>
      </c>
      <c r="J147" s="18">
        <f>Model!$W$32*((drdp!D147)*SAGE!$B147+(drdp!G147)*SAGE!$C147+(drdp!J147)*SAGE!$D147)</f>
        <v>0</v>
      </c>
      <c r="K147" s="21">
        <f>SUM(E$3:E146)+H147</f>
        <v>2.588847262039748</v>
      </c>
      <c r="L147" s="21">
        <f>SUM(F$3:F146)+I147</f>
        <v>2.3377520801726481</v>
      </c>
      <c r="M147" s="21">
        <f>SUM(G$3:G146)+J147</f>
        <v>-0.56458581292033916</v>
      </c>
      <c r="N147" s="21"/>
      <c r="O147" s="21"/>
      <c r="P147" s="21"/>
      <c r="Q147" s="19">
        <f t="shared" si="13"/>
        <v>6.7021301461706999</v>
      </c>
      <c r="R147" s="19">
        <f t="shared" si="14"/>
        <v>5.4650847883515432</v>
      </c>
      <c r="S147" s="19">
        <f t="shared" si="15"/>
        <v>0.31875714015092022</v>
      </c>
      <c r="T147" s="19">
        <f t="shared" si="16"/>
        <v>6.0520830720826853</v>
      </c>
      <c r="U147" s="19">
        <f t="shared" si="17"/>
        <v>-1.4616264359653055</v>
      </c>
      <c r="V147" s="19">
        <f t="shared" si="18"/>
        <v>-1.3198616585904883</v>
      </c>
    </row>
    <row r="148" spans="1:22" x14ac:dyDescent="0.25">
      <c r="A148" s="26">
        <f>Wellpath!E148</f>
        <v>0</v>
      </c>
      <c r="B148" s="22">
        <v>0</v>
      </c>
      <c r="C148" s="22">
        <f>SIN(Wellpath!$L148)^0.25</f>
        <v>0</v>
      </c>
      <c r="D148" s="22">
        <v>0</v>
      </c>
      <c r="E148" s="20">
        <f>Model!$W$32*((drdp!B148+drdp!K148)*SAGE!$B148+(drdp!E148+drdp!N148)*SAGE!$C148+(drdp!H148+drdp!Q148)*SAGE!$D148)</f>
        <v>0</v>
      </c>
      <c r="F148" s="20">
        <f>Model!$W$32*((drdp!C148+drdp!L148)*SAGE!$B148+(drdp!F148+drdp!O148)*SAGE!$C148+(drdp!I148+drdp!R148)*SAGE!$D148)</f>
        <v>0</v>
      </c>
      <c r="G148" s="20">
        <f>Model!$W$32*((drdp!D148+drdp!M148)*SAGE!$B148+(drdp!G148+drdp!P148)*SAGE!$C148+(drdp!J148+drdp!S148)*SAGE!$D148)</f>
        <v>0</v>
      </c>
      <c r="H148" s="18">
        <f>Model!$W$32*((drdp!B148)*SAGE!$B148+(drdp!E148)*SAGE!$C148+(drdp!H148)*SAGE!$D148)</f>
        <v>0</v>
      </c>
      <c r="I148" s="18">
        <f>Model!$W$32*((drdp!C148)*SAGE!$B148+(drdp!F148)*SAGE!$C148+(drdp!I148)*SAGE!$D148)</f>
        <v>0</v>
      </c>
      <c r="J148" s="18">
        <f>Model!$W$32*((drdp!D148)*SAGE!$B148+(drdp!G148)*SAGE!$C148+(drdp!J148)*SAGE!$D148)</f>
        <v>0</v>
      </c>
      <c r="K148" s="21">
        <f>SUM(E$3:E147)+H148</f>
        <v>2.588847262039748</v>
      </c>
      <c r="L148" s="21">
        <f>SUM(F$3:F147)+I148</f>
        <v>2.3377520801726481</v>
      </c>
      <c r="M148" s="21">
        <f>SUM(G$3:G147)+J148</f>
        <v>-0.56458581292033916</v>
      </c>
      <c r="N148" s="21"/>
      <c r="O148" s="21"/>
      <c r="P148" s="21"/>
      <c r="Q148" s="19">
        <f t="shared" si="13"/>
        <v>6.7021301461706999</v>
      </c>
      <c r="R148" s="19">
        <f t="shared" si="14"/>
        <v>5.4650847883515432</v>
      </c>
      <c r="S148" s="19">
        <f t="shared" si="15"/>
        <v>0.31875714015092022</v>
      </c>
      <c r="T148" s="19">
        <f t="shared" si="16"/>
        <v>6.0520830720826853</v>
      </c>
      <c r="U148" s="19">
        <f t="shared" si="17"/>
        <v>-1.4616264359653055</v>
      </c>
      <c r="V148" s="19">
        <f t="shared" si="18"/>
        <v>-1.3198616585904883</v>
      </c>
    </row>
    <row r="149" spans="1:22" x14ac:dyDescent="0.25">
      <c r="A149" s="26">
        <f>Wellpath!E149</f>
        <v>0</v>
      </c>
      <c r="B149" s="22">
        <v>0</v>
      </c>
      <c r="C149" s="22">
        <f>SIN(Wellpath!$L149)^0.25</f>
        <v>0</v>
      </c>
      <c r="D149" s="22">
        <v>0</v>
      </c>
      <c r="E149" s="20">
        <f>Model!$W$32*((drdp!B149+drdp!K149)*SAGE!$B149+(drdp!E149+drdp!N149)*SAGE!$C149+(drdp!H149+drdp!Q149)*SAGE!$D149)</f>
        <v>0</v>
      </c>
      <c r="F149" s="20">
        <f>Model!$W$32*((drdp!C149+drdp!L149)*SAGE!$B149+(drdp!F149+drdp!O149)*SAGE!$C149+(drdp!I149+drdp!R149)*SAGE!$D149)</f>
        <v>0</v>
      </c>
      <c r="G149" s="20">
        <f>Model!$W$32*((drdp!D149+drdp!M149)*SAGE!$B149+(drdp!G149+drdp!P149)*SAGE!$C149+(drdp!J149+drdp!S149)*SAGE!$D149)</f>
        <v>0</v>
      </c>
      <c r="H149" s="18">
        <f>Model!$W$32*((drdp!B149)*SAGE!$B149+(drdp!E149)*SAGE!$C149+(drdp!H149)*SAGE!$D149)</f>
        <v>0</v>
      </c>
      <c r="I149" s="18">
        <f>Model!$W$32*((drdp!C149)*SAGE!$B149+(drdp!F149)*SAGE!$C149+(drdp!I149)*SAGE!$D149)</f>
        <v>0</v>
      </c>
      <c r="J149" s="18">
        <f>Model!$W$32*((drdp!D149)*SAGE!$B149+(drdp!G149)*SAGE!$C149+(drdp!J149)*SAGE!$D149)</f>
        <v>0</v>
      </c>
      <c r="K149" s="21">
        <f>SUM(E$3:E148)+H149</f>
        <v>2.588847262039748</v>
      </c>
      <c r="L149" s="21">
        <f>SUM(F$3:F148)+I149</f>
        <v>2.3377520801726481</v>
      </c>
      <c r="M149" s="21">
        <f>SUM(G$3:G148)+J149</f>
        <v>-0.56458581292033916</v>
      </c>
      <c r="N149" s="21"/>
      <c r="O149" s="21"/>
      <c r="P149" s="21"/>
      <c r="Q149" s="19">
        <f t="shared" si="13"/>
        <v>6.7021301461706999</v>
      </c>
      <c r="R149" s="19">
        <f t="shared" si="14"/>
        <v>5.4650847883515432</v>
      </c>
      <c r="S149" s="19">
        <f t="shared" si="15"/>
        <v>0.31875714015092022</v>
      </c>
      <c r="T149" s="19">
        <f t="shared" si="16"/>
        <v>6.0520830720826853</v>
      </c>
      <c r="U149" s="19">
        <f t="shared" si="17"/>
        <v>-1.4616264359653055</v>
      </c>
      <c r="V149" s="19">
        <f t="shared" si="18"/>
        <v>-1.3198616585904883</v>
      </c>
    </row>
    <row r="150" spans="1:22" x14ac:dyDescent="0.25">
      <c r="A150" s="26">
        <f>Wellpath!E150</f>
        <v>0</v>
      </c>
      <c r="B150" s="22">
        <v>0</v>
      </c>
      <c r="C150" s="22">
        <f>SIN(Wellpath!$L150)^0.25</f>
        <v>0</v>
      </c>
      <c r="D150" s="22">
        <v>0</v>
      </c>
      <c r="E150" s="20">
        <f>Model!$W$32*((drdp!B150+drdp!K150)*SAGE!$B150+(drdp!E150+drdp!N150)*SAGE!$C150+(drdp!H150+drdp!Q150)*SAGE!$D150)</f>
        <v>0</v>
      </c>
      <c r="F150" s="20">
        <f>Model!$W$32*((drdp!C150+drdp!L150)*SAGE!$B150+(drdp!F150+drdp!O150)*SAGE!$C150+(drdp!I150+drdp!R150)*SAGE!$D150)</f>
        <v>0</v>
      </c>
      <c r="G150" s="20">
        <f>Model!$W$32*((drdp!D150+drdp!M150)*SAGE!$B150+(drdp!G150+drdp!P150)*SAGE!$C150+(drdp!J150+drdp!S150)*SAGE!$D150)</f>
        <v>0</v>
      </c>
      <c r="H150" s="18">
        <f>Model!$W$32*((drdp!B150)*SAGE!$B150+(drdp!E150)*SAGE!$C150+(drdp!H150)*SAGE!$D150)</f>
        <v>0</v>
      </c>
      <c r="I150" s="18">
        <f>Model!$W$32*((drdp!C150)*SAGE!$B150+(drdp!F150)*SAGE!$C150+(drdp!I150)*SAGE!$D150)</f>
        <v>0</v>
      </c>
      <c r="J150" s="18">
        <f>Model!$W$32*((drdp!D150)*SAGE!$B150+(drdp!G150)*SAGE!$C150+(drdp!J150)*SAGE!$D150)</f>
        <v>0</v>
      </c>
      <c r="K150" s="21">
        <f>SUM(E$3:E149)+H150</f>
        <v>2.588847262039748</v>
      </c>
      <c r="L150" s="21">
        <f>SUM(F$3:F149)+I150</f>
        <v>2.3377520801726481</v>
      </c>
      <c r="M150" s="21">
        <f>SUM(G$3:G149)+J150</f>
        <v>-0.56458581292033916</v>
      </c>
      <c r="N150" s="21"/>
      <c r="O150" s="21"/>
      <c r="P150" s="21"/>
      <c r="Q150" s="19">
        <f t="shared" si="13"/>
        <v>6.7021301461706999</v>
      </c>
      <c r="R150" s="19">
        <f t="shared" si="14"/>
        <v>5.4650847883515432</v>
      </c>
      <c r="S150" s="19">
        <f t="shared" si="15"/>
        <v>0.31875714015092022</v>
      </c>
      <c r="T150" s="19">
        <f t="shared" si="16"/>
        <v>6.0520830720826853</v>
      </c>
      <c r="U150" s="19">
        <f t="shared" si="17"/>
        <v>-1.4616264359653055</v>
      </c>
      <c r="V150" s="19">
        <f t="shared" si="18"/>
        <v>-1.3198616585904883</v>
      </c>
    </row>
    <row r="151" spans="1:22" x14ac:dyDescent="0.25">
      <c r="A151" s="26">
        <f>Wellpath!E151</f>
        <v>0</v>
      </c>
      <c r="B151" s="22">
        <v>0</v>
      </c>
      <c r="C151" s="22">
        <f>SIN(Wellpath!$L151)^0.25</f>
        <v>0</v>
      </c>
      <c r="D151" s="22">
        <v>0</v>
      </c>
      <c r="E151" s="20">
        <f>Model!$W$32*((drdp!B151+drdp!K151)*SAGE!$B151+(drdp!E151+drdp!N151)*SAGE!$C151+(drdp!H151+drdp!Q151)*SAGE!$D151)</f>
        <v>0</v>
      </c>
      <c r="F151" s="20">
        <f>Model!$W$32*((drdp!C151+drdp!L151)*SAGE!$B151+(drdp!F151+drdp!O151)*SAGE!$C151+(drdp!I151+drdp!R151)*SAGE!$D151)</f>
        <v>0</v>
      </c>
      <c r="G151" s="20">
        <f>Model!$W$32*((drdp!D151+drdp!M151)*SAGE!$B151+(drdp!G151+drdp!P151)*SAGE!$C151+(drdp!J151+drdp!S151)*SAGE!$D151)</f>
        <v>0</v>
      </c>
      <c r="H151" s="18">
        <f>Model!$W$32*((drdp!B151)*SAGE!$B151+(drdp!E151)*SAGE!$C151+(drdp!H151)*SAGE!$D151)</f>
        <v>0</v>
      </c>
      <c r="I151" s="18">
        <f>Model!$W$32*((drdp!C151)*SAGE!$B151+(drdp!F151)*SAGE!$C151+(drdp!I151)*SAGE!$D151)</f>
        <v>0</v>
      </c>
      <c r="J151" s="18">
        <f>Model!$W$32*((drdp!D151)*SAGE!$B151+(drdp!G151)*SAGE!$C151+(drdp!J151)*SAGE!$D151)</f>
        <v>0</v>
      </c>
      <c r="K151" s="21">
        <f>SUM(E$3:E150)+H151</f>
        <v>2.588847262039748</v>
      </c>
      <c r="L151" s="21">
        <f>SUM(F$3:F150)+I151</f>
        <v>2.3377520801726481</v>
      </c>
      <c r="M151" s="21">
        <f>SUM(G$3:G150)+J151</f>
        <v>-0.56458581292033916</v>
      </c>
      <c r="N151" s="21"/>
      <c r="O151" s="21"/>
      <c r="P151" s="21"/>
      <c r="Q151" s="19">
        <f t="shared" si="13"/>
        <v>6.7021301461706999</v>
      </c>
      <c r="R151" s="19">
        <f t="shared" si="14"/>
        <v>5.4650847883515432</v>
      </c>
      <c r="S151" s="19">
        <f t="shared" si="15"/>
        <v>0.31875714015092022</v>
      </c>
      <c r="T151" s="19">
        <f t="shared" si="16"/>
        <v>6.0520830720826853</v>
      </c>
      <c r="U151" s="19">
        <f t="shared" si="17"/>
        <v>-1.4616264359653055</v>
      </c>
      <c r="V151" s="19">
        <f t="shared" si="18"/>
        <v>-1.3198616585904883</v>
      </c>
    </row>
    <row r="152" spans="1:22" x14ac:dyDescent="0.25">
      <c r="A152" s="26">
        <f>Wellpath!E152</f>
        <v>0</v>
      </c>
      <c r="B152" s="22">
        <v>0</v>
      </c>
      <c r="C152" s="22">
        <f>SIN(Wellpath!$L152)^0.25</f>
        <v>0</v>
      </c>
      <c r="D152" s="22">
        <v>0</v>
      </c>
      <c r="E152" s="20">
        <f>Model!$W$32*((drdp!B152+drdp!K152)*SAGE!$B152+(drdp!E152+drdp!N152)*SAGE!$C152+(drdp!H152+drdp!Q152)*SAGE!$D152)</f>
        <v>0</v>
      </c>
      <c r="F152" s="20">
        <f>Model!$W$32*((drdp!C152+drdp!L152)*SAGE!$B152+(drdp!F152+drdp!O152)*SAGE!$C152+(drdp!I152+drdp!R152)*SAGE!$D152)</f>
        <v>0</v>
      </c>
      <c r="G152" s="20">
        <f>Model!$W$32*((drdp!D152+drdp!M152)*SAGE!$B152+(drdp!G152+drdp!P152)*SAGE!$C152+(drdp!J152+drdp!S152)*SAGE!$D152)</f>
        <v>0</v>
      </c>
      <c r="H152" s="18">
        <f>Model!$W$32*((drdp!B152)*SAGE!$B152+(drdp!E152)*SAGE!$C152+(drdp!H152)*SAGE!$D152)</f>
        <v>0</v>
      </c>
      <c r="I152" s="18">
        <f>Model!$W$32*((drdp!C152)*SAGE!$B152+(drdp!F152)*SAGE!$C152+(drdp!I152)*SAGE!$D152)</f>
        <v>0</v>
      </c>
      <c r="J152" s="18">
        <f>Model!$W$32*((drdp!D152)*SAGE!$B152+(drdp!G152)*SAGE!$C152+(drdp!J152)*SAGE!$D152)</f>
        <v>0</v>
      </c>
      <c r="K152" s="21">
        <f>SUM(E$3:E151)+H152</f>
        <v>2.588847262039748</v>
      </c>
      <c r="L152" s="21">
        <f>SUM(F$3:F151)+I152</f>
        <v>2.3377520801726481</v>
      </c>
      <c r="M152" s="21">
        <f>SUM(G$3:G151)+J152</f>
        <v>-0.56458581292033916</v>
      </c>
      <c r="N152" s="21"/>
      <c r="O152" s="21"/>
      <c r="P152" s="21"/>
      <c r="Q152" s="19">
        <f t="shared" si="13"/>
        <v>6.7021301461706999</v>
      </c>
      <c r="R152" s="19">
        <f t="shared" si="14"/>
        <v>5.4650847883515432</v>
      </c>
      <c r="S152" s="19">
        <f t="shared" si="15"/>
        <v>0.31875714015092022</v>
      </c>
      <c r="T152" s="19">
        <f t="shared" si="16"/>
        <v>6.0520830720826853</v>
      </c>
      <c r="U152" s="19">
        <f t="shared" si="17"/>
        <v>-1.4616264359653055</v>
      </c>
      <c r="V152" s="19">
        <f t="shared" si="18"/>
        <v>-1.3198616585904883</v>
      </c>
    </row>
    <row r="153" spans="1:22" x14ac:dyDescent="0.25">
      <c r="A153" s="26">
        <f>Wellpath!E153</f>
        <v>0</v>
      </c>
      <c r="B153" s="22">
        <v>0</v>
      </c>
      <c r="C153" s="22">
        <f>SIN(Wellpath!$L153)^0.25</f>
        <v>0</v>
      </c>
      <c r="D153" s="22">
        <v>0</v>
      </c>
      <c r="E153" s="20">
        <f>Model!$W$32*((drdp!B153+drdp!K153)*SAGE!$B153+(drdp!E153+drdp!N153)*SAGE!$C153+(drdp!H153+drdp!Q153)*SAGE!$D153)</f>
        <v>0</v>
      </c>
      <c r="F153" s="20">
        <f>Model!$W$32*((drdp!C153+drdp!L153)*SAGE!$B153+(drdp!F153+drdp!O153)*SAGE!$C153+(drdp!I153+drdp!R153)*SAGE!$D153)</f>
        <v>0</v>
      </c>
      <c r="G153" s="20">
        <f>Model!$W$32*((drdp!D153+drdp!M153)*SAGE!$B153+(drdp!G153+drdp!P153)*SAGE!$C153+(drdp!J153+drdp!S153)*SAGE!$D153)</f>
        <v>0</v>
      </c>
      <c r="H153" s="18">
        <f>Model!$W$32*((drdp!B153)*SAGE!$B153+(drdp!E153)*SAGE!$C153+(drdp!H153)*SAGE!$D153)</f>
        <v>0</v>
      </c>
      <c r="I153" s="18">
        <f>Model!$W$32*((drdp!C153)*SAGE!$B153+(drdp!F153)*SAGE!$C153+(drdp!I153)*SAGE!$D153)</f>
        <v>0</v>
      </c>
      <c r="J153" s="18">
        <f>Model!$W$32*((drdp!D153)*SAGE!$B153+(drdp!G153)*SAGE!$C153+(drdp!J153)*SAGE!$D153)</f>
        <v>0</v>
      </c>
      <c r="K153" s="21">
        <f>SUM(E$3:E152)+H153</f>
        <v>2.588847262039748</v>
      </c>
      <c r="L153" s="21">
        <f>SUM(F$3:F152)+I153</f>
        <v>2.3377520801726481</v>
      </c>
      <c r="M153" s="21">
        <f>SUM(G$3:G152)+J153</f>
        <v>-0.56458581292033916</v>
      </c>
      <c r="N153" s="21"/>
      <c r="O153" s="21"/>
      <c r="P153" s="21"/>
      <c r="Q153" s="19">
        <f t="shared" si="13"/>
        <v>6.7021301461706999</v>
      </c>
      <c r="R153" s="19">
        <f t="shared" si="14"/>
        <v>5.4650847883515432</v>
      </c>
      <c r="S153" s="19">
        <f t="shared" si="15"/>
        <v>0.31875714015092022</v>
      </c>
      <c r="T153" s="19">
        <f t="shared" si="16"/>
        <v>6.0520830720826853</v>
      </c>
      <c r="U153" s="19">
        <f t="shared" si="17"/>
        <v>-1.4616264359653055</v>
      </c>
      <c r="V153" s="19">
        <f t="shared" si="18"/>
        <v>-1.3198616585904883</v>
      </c>
    </row>
    <row r="154" spans="1:22" x14ac:dyDescent="0.25">
      <c r="A154" s="26">
        <f>Wellpath!E154</f>
        <v>0</v>
      </c>
      <c r="B154" s="22">
        <v>0</v>
      </c>
      <c r="C154" s="22">
        <f>SIN(Wellpath!$L154)^0.25</f>
        <v>0</v>
      </c>
      <c r="D154" s="22">
        <v>0</v>
      </c>
      <c r="E154" s="20">
        <f>Model!$W$32*((drdp!B154+drdp!K154)*SAGE!$B154+(drdp!E154+drdp!N154)*SAGE!$C154+(drdp!H154+drdp!Q154)*SAGE!$D154)</f>
        <v>0</v>
      </c>
      <c r="F154" s="20">
        <f>Model!$W$32*((drdp!C154+drdp!L154)*SAGE!$B154+(drdp!F154+drdp!O154)*SAGE!$C154+(drdp!I154+drdp!R154)*SAGE!$D154)</f>
        <v>0</v>
      </c>
      <c r="G154" s="20">
        <f>Model!$W$32*((drdp!D154+drdp!M154)*SAGE!$B154+(drdp!G154+drdp!P154)*SAGE!$C154+(drdp!J154+drdp!S154)*SAGE!$D154)</f>
        <v>0</v>
      </c>
      <c r="H154" s="18">
        <f>Model!$W$32*((drdp!B154)*SAGE!$B154+(drdp!E154)*SAGE!$C154+(drdp!H154)*SAGE!$D154)</f>
        <v>0</v>
      </c>
      <c r="I154" s="18">
        <f>Model!$W$32*((drdp!C154)*SAGE!$B154+(drdp!F154)*SAGE!$C154+(drdp!I154)*SAGE!$D154)</f>
        <v>0</v>
      </c>
      <c r="J154" s="18">
        <f>Model!$W$32*((drdp!D154)*SAGE!$B154+(drdp!G154)*SAGE!$C154+(drdp!J154)*SAGE!$D154)</f>
        <v>0</v>
      </c>
      <c r="K154" s="21">
        <f>SUM(E$3:E153)+H154</f>
        <v>2.588847262039748</v>
      </c>
      <c r="L154" s="21">
        <f>SUM(F$3:F153)+I154</f>
        <v>2.3377520801726481</v>
      </c>
      <c r="M154" s="21">
        <f>SUM(G$3:G153)+J154</f>
        <v>-0.56458581292033916</v>
      </c>
      <c r="N154" s="21"/>
      <c r="O154" s="21"/>
      <c r="P154" s="21"/>
      <c r="Q154" s="19">
        <f t="shared" si="13"/>
        <v>6.7021301461706999</v>
      </c>
      <c r="R154" s="19">
        <f t="shared" si="14"/>
        <v>5.4650847883515432</v>
      </c>
      <c r="S154" s="19">
        <f t="shared" si="15"/>
        <v>0.31875714015092022</v>
      </c>
      <c r="T154" s="19">
        <f t="shared" si="16"/>
        <v>6.0520830720826853</v>
      </c>
      <c r="U154" s="19">
        <f t="shared" si="17"/>
        <v>-1.4616264359653055</v>
      </c>
      <c r="V154" s="19">
        <f t="shared" si="18"/>
        <v>-1.3198616585904883</v>
      </c>
    </row>
    <row r="155" spans="1:22" x14ac:dyDescent="0.25">
      <c r="A155" s="26">
        <f>Wellpath!E155</f>
        <v>0</v>
      </c>
      <c r="B155" s="22">
        <v>0</v>
      </c>
      <c r="C155" s="22">
        <f>SIN(Wellpath!$L155)^0.25</f>
        <v>0</v>
      </c>
      <c r="D155" s="22">
        <v>0</v>
      </c>
      <c r="E155" s="20">
        <f>Model!$W$32*((drdp!B155+drdp!K155)*SAGE!$B155+(drdp!E155+drdp!N155)*SAGE!$C155+(drdp!H155+drdp!Q155)*SAGE!$D155)</f>
        <v>0</v>
      </c>
      <c r="F155" s="20">
        <f>Model!$W$32*((drdp!C155+drdp!L155)*SAGE!$B155+(drdp!F155+drdp!O155)*SAGE!$C155+(drdp!I155+drdp!R155)*SAGE!$D155)</f>
        <v>0</v>
      </c>
      <c r="G155" s="20">
        <f>Model!$W$32*((drdp!D155+drdp!M155)*SAGE!$B155+(drdp!G155+drdp!P155)*SAGE!$C155+(drdp!J155+drdp!S155)*SAGE!$D155)</f>
        <v>0</v>
      </c>
      <c r="H155" s="18">
        <f>Model!$W$32*((drdp!B155)*SAGE!$B155+(drdp!E155)*SAGE!$C155+(drdp!H155)*SAGE!$D155)</f>
        <v>0</v>
      </c>
      <c r="I155" s="18">
        <f>Model!$W$32*((drdp!C155)*SAGE!$B155+(drdp!F155)*SAGE!$C155+(drdp!I155)*SAGE!$D155)</f>
        <v>0</v>
      </c>
      <c r="J155" s="18">
        <f>Model!$W$32*((drdp!D155)*SAGE!$B155+(drdp!G155)*SAGE!$C155+(drdp!J155)*SAGE!$D155)</f>
        <v>0</v>
      </c>
      <c r="K155" s="21">
        <f>SUM(E$3:E154)+H155</f>
        <v>2.588847262039748</v>
      </c>
      <c r="L155" s="21">
        <f>SUM(F$3:F154)+I155</f>
        <v>2.3377520801726481</v>
      </c>
      <c r="M155" s="21">
        <f>SUM(G$3:G154)+J155</f>
        <v>-0.56458581292033916</v>
      </c>
      <c r="N155" s="21"/>
      <c r="O155" s="21"/>
      <c r="P155" s="21"/>
      <c r="Q155" s="19">
        <f t="shared" si="13"/>
        <v>6.7021301461706999</v>
      </c>
      <c r="R155" s="19">
        <f t="shared" si="14"/>
        <v>5.4650847883515432</v>
      </c>
      <c r="S155" s="19">
        <f t="shared" si="15"/>
        <v>0.31875714015092022</v>
      </c>
      <c r="T155" s="19">
        <f t="shared" si="16"/>
        <v>6.0520830720826853</v>
      </c>
      <c r="U155" s="19">
        <f t="shared" si="17"/>
        <v>-1.4616264359653055</v>
      </c>
      <c r="V155" s="19">
        <f t="shared" si="18"/>
        <v>-1.3198616585904883</v>
      </c>
    </row>
    <row r="156" spans="1:22" x14ac:dyDescent="0.25">
      <c r="A156" s="26">
        <f>Wellpath!E156</f>
        <v>0</v>
      </c>
      <c r="B156" s="22">
        <v>0</v>
      </c>
      <c r="C156" s="22">
        <f>SIN(Wellpath!$L156)^0.25</f>
        <v>0</v>
      </c>
      <c r="D156" s="22">
        <v>0</v>
      </c>
      <c r="E156" s="20">
        <f>Model!$W$32*((drdp!B156+drdp!K156)*SAGE!$B156+(drdp!E156+drdp!N156)*SAGE!$C156+(drdp!H156+drdp!Q156)*SAGE!$D156)</f>
        <v>0</v>
      </c>
      <c r="F156" s="20">
        <f>Model!$W$32*((drdp!C156+drdp!L156)*SAGE!$B156+(drdp!F156+drdp!O156)*SAGE!$C156+(drdp!I156+drdp!R156)*SAGE!$D156)</f>
        <v>0</v>
      </c>
      <c r="G156" s="20">
        <f>Model!$W$32*((drdp!D156+drdp!M156)*SAGE!$B156+(drdp!G156+drdp!P156)*SAGE!$C156+(drdp!J156+drdp!S156)*SAGE!$D156)</f>
        <v>0</v>
      </c>
      <c r="H156" s="18">
        <f>Model!$W$32*((drdp!B156)*SAGE!$B156+(drdp!E156)*SAGE!$C156+(drdp!H156)*SAGE!$D156)</f>
        <v>0</v>
      </c>
      <c r="I156" s="18">
        <f>Model!$W$32*((drdp!C156)*SAGE!$B156+(drdp!F156)*SAGE!$C156+(drdp!I156)*SAGE!$D156)</f>
        <v>0</v>
      </c>
      <c r="J156" s="18">
        <f>Model!$W$32*((drdp!D156)*SAGE!$B156+(drdp!G156)*SAGE!$C156+(drdp!J156)*SAGE!$D156)</f>
        <v>0</v>
      </c>
      <c r="K156" s="21">
        <f>SUM(E$3:E155)+H156</f>
        <v>2.588847262039748</v>
      </c>
      <c r="L156" s="21">
        <f>SUM(F$3:F155)+I156</f>
        <v>2.3377520801726481</v>
      </c>
      <c r="M156" s="21">
        <f>SUM(G$3:G155)+J156</f>
        <v>-0.56458581292033916</v>
      </c>
      <c r="N156" s="21"/>
      <c r="O156" s="21"/>
      <c r="P156" s="21"/>
      <c r="Q156" s="19">
        <f t="shared" si="13"/>
        <v>6.7021301461706999</v>
      </c>
      <c r="R156" s="19">
        <f t="shared" si="14"/>
        <v>5.4650847883515432</v>
      </c>
      <c r="S156" s="19">
        <f t="shared" si="15"/>
        <v>0.31875714015092022</v>
      </c>
      <c r="T156" s="19">
        <f t="shared" si="16"/>
        <v>6.0520830720826853</v>
      </c>
      <c r="U156" s="19">
        <f t="shared" si="17"/>
        <v>-1.4616264359653055</v>
      </c>
      <c r="V156" s="19">
        <f t="shared" si="18"/>
        <v>-1.3198616585904883</v>
      </c>
    </row>
    <row r="157" spans="1:22" x14ac:dyDescent="0.25">
      <c r="A157" s="26">
        <f>Wellpath!E157</f>
        <v>0</v>
      </c>
      <c r="B157" s="22">
        <v>0</v>
      </c>
      <c r="C157" s="22">
        <f>SIN(Wellpath!$L157)^0.25</f>
        <v>0</v>
      </c>
      <c r="D157" s="22">
        <v>0</v>
      </c>
      <c r="E157" s="20">
        <f>Model!$W$32*((drdp!B157+drdp!K157)*SAGE!$B157+(drdp!E157+drdp!N157)*SAGE!$C157+(drdp!H157+drdp!Q157)*SAGE!$D157)</f>
        <v>0</v>
      </c>
      <c r="F157" s="20">
        <f>Model!$W$32*((drdp!C157+drdp!L157)*SAGE!$B157+(drdp!F157+drdp!O157)*SAGE!$C157+(drdp!I157+drdp!R157)*SAGE!$D157)</f>
        <v>0</v>
      </c>
      <c r="G157" s="20">
        <f>Model!$W$32*((drdp!D157+drdp!M157)*SAGE!$B157+(drdp!G157+drdp!P157)*SAGE!$C157+(drdp!J157+drdp!S157)*SAGE!$D157)</f>
        <v>0</v>
      </c>
      <c r="H157" s="18">
        <f>Model!$W$32*((drdp!B157)*SAGE!$B157+(drdp!E157)*SAGE!$C157+(drdp!H157)*SAGE!$D157)</f>
        <v>0</v>
      </c>
      <c r="I157" s="18">
        <f>Model!$W$32*((drdp!C157)*SAGE!$B157+(drdp!F157)*SAGE!$C157+(drdp!I157)*SAGE!$D157)</f>
        <v>0</v>
      </c>
      <c r="J157" s="18">
        <f>Model!$W$32*((drdp!D157)*SAGE!$B157+(drdp!G157)*SAGE!$C157+(drdp!J157)*SAGE!$D157)</f>
        <v>0</v>
      </c>
      <c r="K157" s="21">
        <f>SUM(E$3:E156)+H157</f>
        <v>2.588847262039748</v>
      </c>
      <c r="L157" s="21">
        <f>SUM(F$3:F156)+I157</f>
        <v>2.3377520801726481</v>
      </c>
      <c r="M157" s="21">
        <f>SUM(G$3:G156)+J157</f>
        <v>-0.56458581292033916</v>
      </c>
      <c r="N157" s="21"/>
      <c r="O157" s="21"/>
      <c r="P157" s="21"/>
      <c r="Q157" s="19">
        <f t="shared" si="13"/>
        <v>6.7021301461706999</v>
      </c>
      <c r="R157" s="19">
        <f t="shared" si="14"/>
        <v>5.4650847883515432</v>
      </c>
      <c r="S157" s="19">
        <f t="shared" si="15"/>
        <v>0.31875714015092022</v>
      </c>
      <c r="T157" s="19">
        <f t="shared" si="16"/>
        <v>6.0520830720826853</v>
      </c>
      <c r="U157" s="19">
        <f t="shared" si="17"/>
        <v>-1.4616264359653055</v>
      </c>
      <c r="V157" s="19">
        <f t="shared" si="18"/>
        <v>-1.3198616585904883</v>
      </c>
    </row>
    <row r="158" spans="1:22" x14ac:dyDescent="0.25">
      <c r="A158" s="26">
        <f>Wellpath!E158</f>
        <v>0</v>
      </c>
      <c r="B158" s="22">
        <v>0</v>
      </c>
      <c r="C158" s="22">
        <f>SIN(Wellpath!$L158)^0.25</f>
        <v>0</v>
      </c>
      <c r="D158" s="22">
        <v>0</v>
      </c>
      <c r="E158" s="20">
        <f>Model!$W$32*((drdp!B158+drdp!K158)*SAGE!$B158+(drdp!E158+drdp!N158)*SAGE!$C158+(drdp!H158+drdp!Q158)*SAGE!$D158)</f>
        <v>0</v>
      </c>
      <c r="F158" s="20">
        <f>Model!$W$32*((drdp!C158+drdp!L158)*SAGE!$B158+(drdp!F158+drdp!O158)*SAGE!$C158+(drdp!I158+drdp!R158)*SAGE!$D158)</f>
        <v>0</v>
      </c>
      <c r="G158" s="20">
        <f>Model!$W$32*((drdp!D158+drdp!M158)*SAGE!$B158+(drdp!G158+drdp!P158)*SAGE!$C158+(drdp!J158+drdp!S158)*SAGE!$D158)</f>
        <v>0</v>
      </c>
      <c r="H158" s="18">
        <f>Model!$W$32*((drdp!B158)*SAGE!$B158+(drdp!E158)*SAGE!$C158+(drdp!H158)*SAGE!$D158)</f>
        <v>0</v>
      </c>
      <c r="I158" s="18">
        <f>Model!$W$32*((drdp!C158)*SAGE!$B158+(drdp!F158)*SAGE!$C158+(drdp!I158)*SAGE!$D158)</f>
        <v>0</v>
      </c>
      <c r="J158" s="18">
        <f>Model!$W$32*((drdp!D158)*SAGE!$B158+(drdp!G158)*SAGE!$C158+(drdp!J158)*SAGE!$D158)</f>
        <v>0</v>
      </c>
      <c r="K158" s="21">
        <f>SUM(E$3:E157)+H158</f>
        <v>2.588847262039748</v>
      </c>
      <c r="L158" s="21">
        <f>SUM(F$3:F157)+I158</f>
        <v>2.3377520801726481</v>
      </c>
      <c r="M158" s="21">
        <f>SUM(G$3:G157)+J158</f>
        <v>-0.56458581292033916</v>
      </c>
      <c r="N158" s="21"/>
      <c r="O158" s="21"/>
      <c r="P158" s="21"/>
      <c r="Q158" s="19">
        <f t="shared" si="13"/>
        <v>6.7021301461706999</v>
      </c>
      <c r="R158" s="19">
        <f t="shared" si="14"/>
        <v>5.4650847883515432</v>
      </c>
      <c r="S158" s="19">
        <f t="shared" si="15"/>
        <v>0.31875714015092022</v>
      </c>
      <c r="T158" s="19">
        <f t="shared" si="16"/>
        <v>6.0520830720826853</v>
      </c>
      <c r="U158" s="19">
        <f t="shared" si="17"/>
        <v>-1.4616264359653055</v>
      </c>
      <c r="V158" s="19">
        <f t="shared" si="18"/>
        <v>-1.3198616585904883</v>
      </c>
    </row>
    <row r="159" spans="1:22" x14ac:dyDescent="0.25">
      <c r="A159" s="26">
        <f>Wellpath!E159</f>
        <v>0</v>
      </c>
      <c r="B159" s="22">
        <v>0</v>
      </c>
      <c r="C159" s="22">
        <f>SIN(Wellpath!$L159)^0.25</f>
        <v>0</v>
      </c>
      <c r="D159" s="22">
        <v>0</v>
      </c>
      <c r="E159" s="20">
        <f>Model!$W$32*((drdp!B159+drdp!K159)*SAGE!$B159+(drdp!E159+drdp!N159)*SAGE!$C159+(drdp!H159+drdp!Q159)*SAGE!$D159)</f>
        <v>0</v>
      </c>
      <c r="F159" s="20">
        <f>Model!$W$32*((drdp!C159+drdp!L159)*SAGE!$B159+(drdp!F159+drdp!O159)*SAGE!$C159+(drdp!I159+drdp!R159)*SAGE!$D159)</f>
        <v>0</v>
      </c>
      <c r="G159" s="20">
        <f>Model!$W$32*((drdp!D159+drdp!M159)*SAGE!$B159+(drdp!G159+drdp!P159)*SAGE!$C159+(drdp!J159+drdp!S159)*SAGE!$D159)</f>
        <v>0</v>
      </c>
      <c r="H159" s="18">
        <f>Model!$W$32*((drdp!B159)*SAGE!$B159+(drdp!E159)*SAGE!$C159+(drdp!H159)*SAGE!$D159)</f>
        <v>0</v>
      </c>
      <c r="I159" s="18">
        <f>Model!$W$32*((drdp!C159)*SAGE!$B159+(drdp!F159)*SAGE!$C159+(drdp!I159)*SAGE!$D159)</f>
        <v>0</v>
      </c>
      <c r="J159" s="18">
        <f>Model!$W$32*((drdp!D159)*SAGE!$B159+(drdp!G159)*SAGE!$C159+(drdp!J159)*SAGE!$D159)</f>
        <v>0</v>
      </c>
      <c r="K159" s="21">
        <f>SUM(E$3:E158)+H159</f>
        <v>2.588847262039748</v>
      </c>
      <c r="L159" s="21">
        <f>SUM(F$3:F158)+I159</f>
        <v>2.3377520801726481</v>
      </c>
      <c r="M159" s="21">
        <f>SUM(G$3:G158)+J159</f>
        <v>-0.56458581292033916</v>
      </c>
      <c r="N159" s="21"/>
      <c r="O159" s="21"/>
      <c r="P159" s="21"/>
      <c r="Q159" s="19">
        <f t="shared" si="13"/>
        <v>6.7021301461706999</v>
      </c>
      <c r="R159" s="19">
        <f t="shared" si="14"/>
        <v>5.4650847883515432</v>
      </c>
      <c r="S159" s="19">
        <f t="shared" si="15"/>
        <v>0.31875714015092022</v>
      </c>
      <c r="T159" s="19">
        <f t="shared" si="16"/>
        <v>6.0520830720826853</v>
      </c>
      <c r="U159" s="19">
        <f t="shared" si="17"/>
        <v>-1.4616264359653055</v>
      </c>
      <c r="V159" s="19">
        <f t="shared" si="18"/>
        <v>-1.3198616585904883</v>
      </c>
    </row>
    <row r="160" spans="1:22" x14ac:dyDescent="0.25">
      <c r="A160" s="26">
        <f>Wellpath!E160</f>
        <v>0</v>
      </c>
      <c r="B160" s="22">
        <v>0</v>
      </c>
      <c r="C160" s="22">
        <f>SIN(Wellpath!$L160)^0.25</f>
        <v>0</v>
      </c>
      <c r="D160" s="22">
        <v>0</v>
      </c>
      <c r="E160" s="20">
        <f>Model!$W$32*((drdp!B160+drdp!K160)*SAGE!$B160+(drdp!E160+drdp!N160)*SAGE!$C160+(drdp!H160+drdp!Q160)*SAGE!$D160)</f>
        <v>0</v>
      </c>
      <c r="F160" s="20">
        <f>Model!$W$32*((drdp!C160+drdp!L160)*SAGE!$B160+(drdp!F160+drdp!O160)*SAGE!$C160+(drdp!I160+drdp!R160)*SAGE!$D160)</f>
        <v>0</v>
      </c>
      <c r="G160" s="20">
        <f>Model!$W$32*((drdp!D160+drdp!M160)*SAGE!$B160+(drdp!G160+drdp!P160)*SAGE!$C160+(drdp!J160+drdp!S160)*SAGE!$D160)</f>
        <v>0</v>
      </c>
      <c r="H160" s="18">
        <f>Model!$W$32*((drdp!B160)*SAGE!$B160+(drdp!E160)*SAGE!$C160+(drdp!H160)*SAGE!$D160)</f>
        <v>0</v>
      </c>
      <c r="I160" s="18">
        <f>Model!$W$32*((drdp!C160)*SAGE!$B160+(drdp!F160)*SAGE!$C160+(drdp!I160)*SAGE!$D160)</f>
        <v>0</v>
      </c>
      <c r="J160" s="18">
        <f>Model!$W$32*((drdp!D160)*SAGE!$B160+(drdp!G160)*SAGE!$C160+(drdp!J160)*SAGE!$D160)</f>
        <v>0</v>
      </c>
      <c r="K160" s="21">
        <f>SUM(E$3:E159)+H160</f>
        <v>2.588847262039748</v>
      </c>
      <c r="L160" s="21">
        <f>SUM(F$3:F159)+I160</f>
        <v>2.3377520801726481</v>
      </c>
      <c r="M160" s="21">
        <f>SUM(G$3:G159)+J160</f>
        <v>-0.56458581292033916</v>
      </c>
      <c r="N160" s="21"/>
      <c r="O160" s="21"/>
      <c r="P160" s="21"/>
      <c r="Q160" s="19">
        <f t="shared" si="13"/>
        <v>6.7021301461706999</v>
      </c>
      <c r="R160" s="19">
        <f t="shared" si="14"/>
        <v>5.4650847883515432</v>
      </c>
      <c r="S160" s="19">
        <f t="shared" si="15"/>
        <v>0.31875714015092022</v>
      </c>
      <c r="T160" s="19">
        <f t="shared" si="16"/>
        <v>6.0520830720826853</v>
      </c>
      <c r="U160" s="19">
        <f t="shared" si="17"/>
        <v>-1.4616264359653055</v>
      </c>
      <c r="V160" s="19">
        <f t="shared" si="18"/>
        <v>-1.3198616585904883</v>
      </c>
    </row>
    <row r="161" spans="1:22" x14ac:dyDescent="0.25">
      <c r="A161" s="26">
        <f>Wellpath!E161</f>
        <v>0</v>
      </c>
      <c r="B161" s="22">
        <v>0</v>
      </c>
      <c r="C161" s="22">
        <f>SIN(Wellpath!$L161)^0.25</f>
        <v>0</v>
      </c>
      <c r="D161" s="22">
        <v>0</v>
      </c>
      <c r="E161" s="20">
        <f>Model!$W$32*((drdp!B161+drdp!K161)*SAGE!$B161+(drdp!E161+drdp!N161)*SAGE!$C161+(drdp!H161+drdp!Q161)*SAGE!$D161)</f>
        <v>0</v>
      </c>
      <c r="F161" s="20">
        <f>Model!$W$32*((drdp!C161+drdp!L161)*SAGE!$B161+(drdp!F161+drdp!O161)*SAGE!$C161+(drdp!I161+drdp!R161)*SAGE!$D161)</f>
        <v>0</v>
      </c>
      <c r="G161" s="20">
        <f>Model!$W$32*((drdp!D161+drdp!M161)*SAGE!$B161+(drdp!G161+drdp!P161)*SAGE!$C161+(drdp!J161+drdp!S161)*SAGE!$D161)</f>
        <v>0</v>
      </c>
      <c r="H161" s="18">
        <f>Model!$W$32*((drdp!B161)*SAGE!$B161+(drdp!E161)*SAGE!$C161+(drdp!H161)*SAGE!$D161)</f>
        <v>0</v>
      </c>
      <c r="I161" s="18">
        <f>Model!$W$32*((drdp!C161)*SAGE!$B161+(drdp!F161)*SAGE!$C161+(drdp!I161)*SAGE!$D161)</f>
        <v>0</v>
      </c>
      <c r="J161" s="18">
        <f>Model!$W$32*((drdp!D161)*SAGE!$B161+(drdp!G161)*SAGE!$C161+(drdp!J161)*SAGE!$D161)</f>
        <v>0</v>
      </c>
      <c r="K161" s="21">
        <f>SUM(E$3:E160)+H161</f>
        <v>2.588847262039748</v>
      </c>
      <c r="L161" s="21">
        <f>SUM(F$3:F160)+I161</f>
        <v>2.3377520801726481</v>
      </c>
      <c r="M161" s="21">
        <f>SUM(G$3:G160)+J161</f>
        <v>-0.56458581292033916</v>
      </c>
      <c r="N161" s="21"/>
      <c r="O161" s="21"/>
      <c r="P161" s="21"/>
      <c r="Q161" s="19">
        <f t="shared" si="13"/>
        <v>6.7021301461706999</v>
      </c>
      <c r="R161" s="19">
        <f t="shared" si="14"/>
        <v>5.4650847883515432</v>
      </c>
      <c r="S161" s="19">
        <f t="shared" si="15"/>
        <v>0.31875714015092022</v>
      </c>
      <c r="T161" s="19">
        <f t="shared" si="16"/>
        <v>6.0520830720826853</v>
      </c>
      <c r="U161" s="19">
        <f t="shared" si="17"/>
        <v>-1.4616264359653055</v>
      </c>
      <c r="V161" s="19">
        <f t="shared" si="18"/>
        <v>-1.3198616585904883</v>
      </c>
    </row>
    <row r="162" spans="1:22" x14ac:dyDescent="0.25">
      <c r="A162" s="26">
        <f>Wellpath!E162</f>
        <v>0</v>
      </c>
      <c r="B162" s="22">
        <v>0</v>
      </c>
      <c r="C162" s="22">
        <f>SIN(Wellpath!$L162)^0.25</f>
        <v>0</v>
      </c>
      <c r="D162" s="22">
        <v>0</v>
      </c>
      <c r="E162" s="20">
        <f>Model!$W$32*((drdp!B162+drdp!K162)*SAGE!$B162+(drdp!E162+drdp!N162)*SAGE!$C162+(drdp!H162+drdp!Q162)*SAGE!$D162)</f>
        <v>0</v>
      </c>
      <c r="F162" s="20">
        <f>Model!$W$32*((drdp!C162+drdp!L162)*SAGE!$B162+(drdp!F162+drdp!O162)*SAGE!$C162+(drdp!I162+drdp!R162)*SAGE!$D162)</f>
        <v>0</v>
      </c>
      <c r="G162" s="20">
        <f>Model!$W$32*((drdp!D162+drdp!M162)*SAGE!$B162+(drdp!G162+drdp!P162)*SAGE!$C162+(drdp!J162+drdp!S162)*SAGE!$D162)</f>
        <v>0</v>
      </c>
      <c r="H162" s="18">
        <f>Model!$W$32*((drdp!B162)*SAGE!$B162+(drdp!E162)*SAGE!$C162+(drdp!H162)*SAGE!$D162)</f>
        <v>0</v>
      </c>
      <c r="I162" s="18">
        <f>Model!$W$32*((drdp!C162)*SAGE!$B162+(drdp!F162)*SAGE!$C162+(drdp!I162)*SAGE!$D162)</f>
        <v>0</v>
      </c>
      <c r="J162" s="18">
        <f>Model!$W$32*((drdp!D162)*SAGE!$B162+(drdp!G162)*SAGE!$C162+(drdp!J162)*SAGE!$D162)</f>
        <v>0</v>
      </c>
      <c r="K162" s="21">
        <f>SUM(E$3:E161)+H162</f>
        <v>2.588847262039748</v>
      </c>
      <c r="L162" s="21">
        <f>SUM(F$3:F161)+I162</f>
        <v>2.3377520801726481</v>
      </c>
      <c r="M162" s="21">
        <f>SUM(G$3:G161)+J162</f>
        <v>-0.56458581292033916</v>
      </c>
      <c r="N162" s="21"/>
      <c r="O162" s="21"/>
      <c r="P162" s="21"/>
      <c r="Q162" s="19">
        <f t="shared" si="13"/>
        <v>6.7021301461706999</v>
      </c>
      <c r="R162" s="19">
        <f t="shared" si="14"/>
        <v>5.4650847883515432</v>
      </c>
      <c r="S162" s="19">
        <f t="shared" si="15"/>
        <v>0.31875714015092022</v>
      </c>
      <c r="T162" s="19">
        <f t="shared" si="16"/>
        <v>6.0520830720826853</v>
      </c>
      <c r="U162" s="19">
        <f t="shared" si="17"/>
        <v>-1.4616264359653055</v>
      </c>
      <c r="V162" s="19">
        <f t="shared" si="18"/>
        <v>-1.3198616585904883</v>
      </c>
    </row>
    <row r="163" spans="1:22" x14ac:dyDescent="0.25">
      <c r="A163" s="26">
        <f>Wellpath!E163</f>
        <v>0</v>
      </c>
      <c r="B163" s="22">
        <v>0</v>
      </c>
      <c r="C163" s="22">
        <f>SIN(Wellpath!$L163)^0.25</f>
        <v>0</v>
      </c>
      <c r="D163" s="22">
        <v>0</v>
      </c>
      <c r="E163" s="20">
        <f>Model!$W$32*((drdp!B163+drdp!K163)*SAGE!$B163+(drdp!E163+drdp!N163)*SAGE!$C163+(drdp!H163+drdp!Q163)*SAGE!$D163)</f>
        <v>0</v>
      </c>
      <c r="F163" s="20">
        <f>Model!$W$32*((drdp!C163+drdp!L163)*SAGE!$B163+(drdp!F163+drdp!O163)*SAGE!$C163+(drdp!I163+drdp!R163)*SAGE!$D163)</f>
        <v>0</v>
      </c>
      <c r="G163" s="20">
        <f>Model!$W$32*((drdp!D163+drdp!M163)*SAGE!$B163+(drdp!G163+drdp!P163)*SAGE!$C163+(drdp!J163+drdp!S163)*SAGE!$D163)</f>
        <v>0</v>
      </c>
      <c r="H163" s="18">
        <f>Model!$W$32*((drdp!B163)*SAGE!$B163+(drdp!E163)*SAGE!$C163+(drdp!H163)*SAGE!$D163)</f>
        <v>0</v>
      </c>
      <c r="I163" s="18">
        <f>Model!$W$32*((drdp!C163)*SAGE!$B163+(drdp!F163)*SAGE!$C163+(drdp!I163)*SAGE!$D163)</f>
        <v>0</v>
      </c>
      <c r="J163" s="18">
        <f>Model!$W$32*((drdp!D163)*SAGE!$B163+(drdp!G163)*SAGE!$C163+(drdp!J163)*SAGE!$D163)</f>
        <v>0</v>
      </c>
      <c r="K163" s="21">
        <f>SUM(E$3:E162)+H163</f>
        <v>2.588847262039748</v>
      </c>
      <c r="L163" s="21">
        <f>SUM(F$3:F162)+I163</f>
        <v>2.3377520801726481</v>
      </c>
      <c r="M163" s="21">
        <f>SUM(G$3:G162)+J163</f>
        <v>-0.56458581292033916</v>
      </c>
      <c r="N163" s="21"/>
      <c r="O163" s="21"/>
      <c r="P163" s="21"/>
      <c r="Q163" s="19">
        <f t="shared" si="13"/>
        <v>6.7021301461706999</v>
      </c>
      <c r="R163" s="19">
        <f t="shared" si="14"/>
        <v>5.4650847883515432</v>
      </c>
      <c r="S163" s="19">
        <f t="shared" si="15"/>
        <v>0.31875714015092022</v>
      </c>
      <c r="T163" s="19">
        <f t="shared" si="16"/>
        <v>6.0520830720826853</v>
      </c>
      <c r="U163" s="19">
        <f t="shared" si="17"/>
        <v>-1.4616264359653055</v>
      </c>
      <c r="V163" s="19">
        <f t="shared" si="18"/>
        <v>-1.3198616585904883</v>
      </c>
    </row>
    <row r="164" spans="1:22" x14ac:dyDescent="0.25">
      <c r="A164" s="26">
        <f>Wellpath!E164</f>
        <v>0</v>
      </c>
      <c r="B164" s="22">
        <v>0</v>
      </c>
      <c r="C164" s="22">
        <f>SIN(Wellpath!$L164)^0.25</f>
        <v>0</v>
      </c>
      <c r="D164" s="22">
        <v>0</v>
      </c>
      <c r="E164" s="20">
        <f>Model!$W$32*((drdp!B164+drdp!K164)*SAGE!$B164+(drdp!E164+drdp!N164)*SAGE!$C164+(drdp!H164+drdp!Q164)*SAGE!$D164)</f>
        <v>0</v>
      </c>
      <c r="F164" s="20">
        <f>Model!$W$32*((drdp!C164+drdp!L164)*SAGE!$B164+(drdp!F164+drdp!O164)*SAGE!$C164+(drdp!I164+drdp!R164)*SAGE!$D164)</f>
        <v>0</v>
      </c>
      <c r="G164" s="20">
        <f>Model!$W$32*((drdp!D164+drdp!M164)*SAGE!$B164+(drdp!G164+drdp!P164)*SAGE!$C164+(drdp!J164+drdp!S164)*SAGE!$D164)</f>
        <v>0</v>
      </c>
      <c r="H164" s="18">
        <f>Model!$W$32*((drdp!B164)*SAGE!$B164+(drdp!E164)*SAGE!$C164+(drdp!H164)*SAGE!$D164)</f>
        <v>0</v>
      </c>
      <c r="I164" s="18">
        <f>Model!$W$32*((drdp!C164)*SAGE!$B164+(drdp!F164)*SAGE!$C164+(drdp!I164)*SAGE!$D164)</f>
        <v>0</v>
      </c>
      <c r="J164" s="18">
        <f>Model!$W$32*((drdp!D164)*SAGE!$B164+(drdp!G164)*SAGE!$C164+(drdp!J164)*SAGE!$D164)</f>
        <v>0</v>
      </c>
      <c r="K164" s="21">
        <f>SUM(E$3:E163)+H164</f>
        <v>2.588847262039748</v>
      </c>
      <c r="L164" s="21">
        <f>SUM(F$3:F163)+I164</f>
        <v>2.3377520801726481</v>
      </c>
      <c r="M164" s="21">
        <f>SUM(G$3:G163)+J164</f>
        <v>-0.56458581292033916</v>
      </c>
      <c r="N164" s="21"/>
      <c r="O164" s="21"/>
      <c r="P164" s="21"/>
      <c r="Q164" s="19">
        <f t="shared" si="13"/>
        <v>6.7021301461706999</v>
      </c>
      <c r="R164" s="19">
        <f t="shared" si="14"/>
        <v>5.4650847883515432</v>
      </c>
      <c r="S164" s="19">
        <f t="shared" si="15"/>
        <v>0.31875714015092022</v>
      </c>
      <c r="T164" s="19">
        <f t="shared" si="16"/>
        <v>6.0520830720826853</v>
      </c>
      <c r="U164" s="19">
        <f t="shared" si="17"/>
        <v>-1.4616264359653055</v>
      </c>
      <c r="V164" s="19">
        <f t="shared" si="18"/>
        <v>-1.3198616585904883</v>
      </c>
    </row>
    <row r="165" spans="1:22" x14ac:dyDescent="0.25">
      <c r="A165" s="26">
        <f>Wellpath!E165</f>
        <v>0</v>
      </c>
      <c r="B165" s="22">
        <v>0</v>
      </c>
      <c r="C165" s="22">
        <f>SIN(Wellpath!$L165)^0.25</f>
        <v>0</v>
      </c>
      <c r="D165" s="22">
        <v>0</v>
      </c>
      <c r="E165" s="20">
        <f>Model!$W$32*((drdp!B165+drdp!K165)*SAGE!$B165+(drdp!E165+drdp!N165)*SAGE!$C165+(drdp!H165+drdp!Q165)*SAGE!$D165)</f>
        <v>0</v>
      </c>
      <c r="F165" s="20">
        <f>Model!$W$32*((drdp!C165+drdp!L165)*SAGE!$B165+(drdp!F165+drdp!O165)*SAGE!$C165+(drdp!I165+drdp!R165)*SAGE!$D165)</f>
        <v>0</v>
      </c>
      <c r="G165" s="20">
        <f>Model!$W$32*((drdp!D165+drdp!M165)*SAGE!$B165+(drdp!G165+drdp!P165)*SAGE!$C165+(drdp!J165+drdp!S165)*SAGE!$D165)</f>
        <v>0</v>
      </c>
      <c r="H165" s="18">
        <f>Model!$W$32*((drdp!B165)*SAGE!$B165+(drdp!E165)*SAGE!$C165+(drdp!H165)*SAGE!$D165)</f>
        <v>0</v>
      </c>
      <c r="I165" s="18">
        <f>Model!$W$32*((drdp!C165)*SAGE!$B165+(drdp!F165)*SAGE!$C165+(drdp!I165)*SAGE!$D165)</f>
        <v>0</v>
      </c>
      <c r="J165" s="18">
        <f>Model!$W$32*((drdp!D165)*SAGE!$B165+(drdp!G165)*SAGE!$C165+(drdp!J165)*SAGE!$D165)</f>
        <v>0</v>
      </c>
      <c r="K165" s="21">
        <f>SUM(E$3:E164)+H165</f>
        <v>2.588847262039748</v>
      </c>
      <c r="L165" s="21">
        <f>SUM(F$3:F164)+I165</f>
        <v>2.3377520801726481</v>
      </c>
      <c r="M165" s="21">
        <f>SUM(G$3:G164)+J165</f>
        <v>-0.56458581292033916</v>
      </c>
      <c r="N165" s="21"/>
      <c r="O165" s="21"/>
      <c r="P165" s="21"/>
      <c r="Q165" s="19">
        <f t="shared" si="13"/>
        <v>6.7021301461706999</v>
      </c>
      <c r="R165" s="19">
        <f t="shared" si="14"/>
        <v>5.4650847883515432</v>
      </c>
      <c r="S165" s="19">
        <f t="shared" si="15"/>
        <v>0.31875714015092022</v>
      </c>
      <c r="T165" s="19">
        <f t="shared" si="16"/>
        <v>6.0520830720826853</v>
      </c>
      <c r="U165" s="19">
        <f t="shared" si="17"/>
        <v>-1.4616264359653055</v>
      </c>
      <c r="V165" s="19">
        <f t="shared" si="18"/>
        <v>-1.3198616585904883</v>
      </c>
    </row>
    <row r="166" spans="1:22" x14ac:dyDescent="0.25">
      <c r="A166" s="26">
        <f>Wellpath!E166</f>
        <v>0</v>
      </c>
      <c r="B166" s="22">
        <v>0</v>
      </c>
      <c r="C166" s="22">
        <f>SIN(Wellpath!$L166)^0.25</f>
        <v>0</v>
      </c>
      <c r="D166" s="22">
        <v>0</v>
      </c>
      <c r="E166" s="20">
        <f>Model!$W$32*((drdp!B166+drdp!K166)*SAGE!$B166+(drdp!E166+drdp!N166)*SAGE!$C166+(drdp!H166+drdp!Q166)*SAGE!$D166)</f>
        <v>0</v>
      </c>
      <c r="F166" s="20">
        <f>Model!$W$32*((drdp!C166+drdp!L166)*SAGE!$B166+(drdp!F166+drdp!O166)*SAGE!$C166+(drdp!I166+drdp!R166)*SAGE!$D166)</f>
        <v>0</v>
      </c>
      <c r="G166" s="20">
        <f>Model!$W$32*((drdp!D166+drdp!M166)*SAGE!$B166+(drdp!G166+drdp!P166)*SAGE!$C166+(drdp!J166+drdp!S166)*SAGE!$D166)</f>
        <v>0</v>
      </c>
      <c r="H166" s="18">
        <f>Model!$W$32*((drdp!B166)*SAGE!$B166+(drdp!E166)*SAGE!$C166+(drdp!H166)*SAGE!$D166)</f>
        <v>0</v>
      </c>
      <c r="I166" s="18">
        <f>Model!$W$32*((drdp!C166)*SAGE!$B166+(drdp!F166)*SAGE!$C166+(drdp!I166)*SAGE!$D166)</f>
        <v>0</v>
      </c>
      <c r="J166" s="18">
        <f>Model!$W$32*((drdp!D166)*SAGE!$B166+(drdp!G166)*SAGE!$C166+(drdp!J166)*SAGE!$D166)</f>
        <v>0</v>
      </c>
      <c r="K166" s="21">
        <f>SUM(E$3:E165)+H166</f>
        <v>2.588847262039748</v>
      </c>
      <c r="L166" s="21">
        <f>SUM(F$3:F165)+I166</f>
        <v>2.3377520801726481</v>
      </c>
      <c r="M166" s="21">
        <f>SUM(G$3:G165)+J166</f>
        <v>-0.56458581292033916</v>
      </c>
      <c r="N166" s="21"/>
      <c r="O166" s="21"/>
      <c r="P166" s="21"/>
      <c r="Q166" s="19">
        <f t="shared" si="13"/>
        <v>6.7021301461706999</v>
      </c>
      <c r="R166" s="19">
        <f t="shared" si="14"/>
        <v>5.4650847883515432</v>
      </c>
      <c r="S166" s="19">
        <f t="shared" si="15"/>
        <v>0.31875714015092022</v>
      </c>
      <c r="T166" s="19">
        <f t="shared" si="16"/>
        <v>6.0520830720826853</v>
      </c>
      <c r="U166" s="19">
        <f t="shared" si="17"/>
        <v>-1.4616264359653055</v>
      </c>
      <c r="V166" s="19">
        <f t="shared" si="18"/>
        <v>-1.3198616585904883</v>
      </c>
    </row>
    <row r="167" spans="1:22" x14ac:dyDescent="0.25">
      <c r="A167" s="26">
        <f>Wellpath!E167</f>
        <v>0</v>
      </c>
      <c r="B167" s="22">
        <v>0</v>
      </c>
      <c r="C167" s="22">
        <f>SIN(Wellpath!$L167)^0.25</f>
        <v>0</v>
      </c>
      <c r="D167" s="22">
        <v>0</v>
      </c>
      <c r="E167" s="20">
        <f>Model!$W$32*((drdp!B167+drdp!K167)*SAGE!$B167+(drdp!E167+drdp!N167)*SAGE!$C167+(drdp!H167+drdp!Q167)*SAGE!$D167)</f>
        <v>0</v>
      </c>
      <c r="F167" s="20">
        <f>Model!$W$32*((drdp!C167+drdp!L167)*SAGE!$B167+(drdp!F167+drdp!O167)*SAGE!$C167+(drdp!I167+drdp!R167)*SAGE!$D167)</f>
        <v>0</v>
      </c>
      <c r="G167" s="20">
        <f>Model!$W$32*((drdp!D167+drdp!M167)*SAGE!$B167+(drdp!G167+drdp!P167)*SAGE!$C167+(drdp!J167+drdp!S167)*SAGE!$D167)</f>
        <v>0</v>
      </c>
      <c r="H167" s="18">
        <f>Model!$W$32*((drdp!B167)*SAGE!$B167+(drdp!E167)*SAGE!$C167+(drdp!H167)*SAGE!$D167)</f>
        <v>0</v>
      </c>
      <c r="I167" s="18">
        <f>Model!$W$32*((drdp!C167)*SAGE!$B167+(drdp!F167)*SAGE!$C167+(drdp!I167)*SAGE!$D167)</f>
        <v>0</v>
      </c>
      <c r="J167" s="18">
        <f>Model!$W$32*((drdp!D167)*SAGE!$B167+(drdp!G167)*SAGE!$C167+(drdp!J167)*SAGE!$D167)</f>
        <v>0</v>
      </c>
      <c r="K167" s="21">
        <f>SUM(E$3:E166)+H167</f>
        <v>2.588847262039748</v>
      </c>
      <c r="L167" s="21">
        <f>SUM(F$3:F166)+I167</f>
        <v>2.3377520801726481</v>
      </c>
      <c r="M167" s="21">
        <f>SUM(G$3:G166)+J167</f>
        <v>-0.56458581292033916</v>
      </c>
      <c r="N167" s="21"/>
      <c r="O167" s="21"/>
      <c r="P167" s="21"/>
      <c r="Q167" s="19">
        <f t="shared" si="13"/>
        <v>6.7021301461706999</v>
      </c>
      <c r="R167" s="19">
        <f t="shared" si="14"/>
        <v>5.4650847883515432</v>
      </c>
      <c r="S167" s="19">
        <f t="shared" si="15"/>
        <v>0.31875714015092022</v>
      </c>
      <c r="T167" s="19">
        <f t="shared" si="16"/>
        <v>6.0520830720826853</v>
      </c>
      <c r="U167" s="19">
        <f t="shared" si="17"/>
        <v>-1.4616264359653055</v>
      </c>
      <c r="V167" s="19">
        <f t="shared" si="18"/>
        <v>-1.3198616585904883</v>
      </c>
    </row>
    <row r="168" spans="1:22" x14ac:dyDescent="0.25">
      <c r="A168" s="26">
        <f>Wellpath!E168</f>
        <v>0</v>
      </c>
      <c r="B168" s="22">
        <v>0</v>
      </c>
      <c r="C168" s="22">
        <f>SIN(Wellpath!$L168)^0.25</f>
        <v>0</v>
      </c>
      <c r="D168" s="22">
        <v>0</v>
      </c>
      <c r="E168" s="20">
        <f>Model!$W$32*((drdp!B168+drdp!K168)*SAGE!$B168+(drdp!E168+drdp!N168)*SAGE!$C168+(drdp!H168+drdp!Q168)*SAGE!$D168)</f>
        <v>0</v>
      </c>
      <c r="F168" s="20">
        <f>Model!$W$32*((drdp!C168+drdp!L168)*SAGE!$B168+(drdp!F168+drdp!O168)*SAGE!$C168+(drdp!I168+drdp!R168)*SAGE!$D168)</f>
        <v>0</v>
      </c>
      <c r="G168" s="20">
        <f>Model!$W$32*((drdp!D168+drdp!M168)*SAGE!$B168+(drdp!G168+drdp!P168)*SAGE!$C168+(drdp!J168+drdp!S168)*SAGE!$D168)</f>
        <v>0</v>
      </c>
      <c r="H168" s="18">
        <f>Model!$W$32*((drdp!B168)*SAGE!$B168+(drdp!E168)*SAGE!$C168+(drdp!H168)*SAGE!$D168)</f>
        <v>0</v>
      </c>
      <c r="I168" s="18">
        <f>Model!$W$32*((drdp!C168)*SAGE!$B168+(drdp!F168)*SAGE!$C168+(drdp!I168)*SAGE!$D168)</f>
        <v>0</v>
      </c>
      <c r="J168" s="18">
        <f>Model!$W$32*((drdp!D168)*SAGE!$B168+(drdp!G168)*SAGE!$C168+(drdp!J168)*SAGE!$D168)</f>
        <v>0</v>
      </c>
      <c r="K168" s="21">
        <f>SUM(E$3:E167)+H168</f>
        <v>2.588847262039748</v>
      </c>
      <c r="L168" s="21">
        <f>SUM(F$3:F167)+I168</f>
        <v>2.3377520801726481</v>
      </c>
      <c r="M168" s="21">
        <f>SUM(G$3:G167)+J168</f>
        <v>-0.56458581292033916</v>
      </c>
      <c r="N168" s="21"/>
      <c r="O168" s="21"/>
      <c r="P168" s="21"/>
      <c r="Q168" s="19">
        <f t="shared" si="13"/>
        <v>6.7021301461706999</v>
      </c>
      <c r="R168" s="19">
        <f t="shared" si="14"/>
        <v>5.4650847883515432</v>
      </c>
      <c r="S168" s="19">
        <f t="shared" si="15"/>
        <v>0.31875714015092022</v>
      </c>
      <c r="T168" s="19">
        <f t="shared" si="16"/>
        <v>6.0520830720826853</v>
      </c>
      <c r="U168" s="19">
        <f t="shared" si="17"/>
        <v>-1.4616264359653055</v>
      </c>
      <c r="V168" s="19">
        <f t="shared" si="18"/>
        <v>-1.3198616585904883</v>
      </c>
    </row>
    <row r="169" spans="1:22" x14ac:dyDescent="0.25">
      <c r="A169" s="26">
        <f>Wellpath!E169</f>
        <v>0</v>
      </c>
      <c r="B169" s="22">
        <v>0</v>
      </c>
      <c r="C169" s="22">
        <f>SIN(Wellpath!$L169)^0.25</f>
        <v>0</v>
      </c>
      <c r="D169" s="22">
        <v>0</v>
      </c>
      <c r="E169" s="20">
        <f>Model!$W$32*((drdp!B169+drdp!K169)*SAGE!$B169+(drdp!E169+drdp!N169)*SAGE!$C169+(drdp!H169+drdp!Q169)*SAGE!$D169)</f>
        <v>0</v>
      </c>
      <c r="F169" s="20">
        <f>Model!$W$32*((drdp!C169+drdp!L169)*SAGE!$B169+(drdp!F169+drdp!O169)*SAGE!$C169+(drdp!I169+drdp!R169)*SAGE!$D169)</f>
        <v>0</v>
      </c>
      <c r="G169" s="20">
        <f>Model!$W$32*((drdp!D169+drdp!M169)*SAGE!$B169+(drdp!G169+drdp!P169)*SAGE!$C169+(drdp!J169+drdp!S169)*SAGE!$D169)</f>
        <v>0</v>
      </c>
      <c r="H169" s="18">
        <f>Model!$W$32*((drdp!B169)*SAGE!$B169+(drdp!E169)*SAGE!$C169+(drdp!H169)*SAGE!$D169)</f>
        <v>0</v>
      </c>
      <c r="I169" s="18">
        <f>Model!$W$32*((drdp!C169)*SAGE!$B169+(drdp!F169)*SAGE!$C169+(drdp!I169)*SAGE!$D169)</f>
        <v>0</v>
      </c>
      <c r="J169" s="18">
        <f>Model!$W$32*((drdp!D169)*SAGE!$B169+(drdp!G169)*SAGE!$C169+(drdp!J169)*SAGE!$D169)</f>
        <v>0</v>
      </c>
      <c r="K169" s="21">
        <f>SUM(E$3:E168)+H169</f>
        <v>2.588847262039748</v>
      </c>
      <c r="L169" s="21">
        <f>SUM(F$3:F168)+I169</f>
        <v>2.3377520801726481</v>
      </c>
      <c r="M169" s="21">
        <f>SUM(G$3:G168)+J169</f>
        <v>-0.56458581292033916</v>
      </c>
      <c r="N169" s="21"/>
      <c r="O169" s="21"/>
      <c r="P169" s="21"/>
      <c r="Q169" s="19">
        <f t="shared" si="13"/>
        <v>6.7021301461706999</v>
      </c>
      <c r="R169" s="19">
        <f t="shared" si="14"/>
        <v>5.4650847883515432</v>
      </c>
      <c r="S169" s="19">
        <f t="shared" si="15"/>
        <v>0.31875714015092022</v>
      </c>
      <c r="T169" s="19">
        <f t="shared" si="16"/>
        <v>6.0520830720826853</v>
      </c>
      <c r="U169" s="19">
        <f t="shared" si="17"/>
        <v>-1.4616264359653055</v>
      </c>
      <c r="V169" s="19">
        <f t="shared" si="18"/>
        <v>-1.3198616585904883</v>
      </c>
    </row>
    <row r="170" spans="1:22" x14ac:dyDescent="0.25">
      <c r="A170" s="26">
        <f>Wellpath!E170</f>
        <v>0</v>
      </c>
      <c r="B170" s="22">
        <v>0</v>
      </c>
      <c r="C170" s="22">
        <f>SIN(Wellpath!$L170)^0.25</f>
        <v>0</v>
      </c>
      <c r="D170" s="22">
        <v>0</v>
      </c>
      <c r="E170" s="20">
        <f>Model!$W$32*((drdp!B170+drdp!K170)*SAGE!$B170+(drdp!E170+drdp!N170)*SAGE!$C170+(drdp!H170+drdp!Q170)*SAGE!$D170)</f>
        <v>0</v>
      </c>
      <c r="F170" s="20">
        <f>Model!$W$32*((drdp!C170+drdp!L170)*SAGE!$B170+(drdp!F170+drdp!O170)*SAGE!$C170+(drdp!I170+drdp!R170)*SAGE!$D170)</f>
        <v>0</v>
      </c>
      <c r="G170" s="20">
        <f>Model!$W$32*((drdp!D170+drdp!M170)*SAGE!$B170+(drdp!G170+drdp!P170)*SAGE!$C170+(drdp!J170+drdp!S170)*SAGE!$D170)</f>
        <v>0</v>
      </c>
      <c r="H170" s="18">
        <f>Model!$W$32*((drdp!B170)*SAGE!$B170+(drdp!E170)*SAGE!$C170+(drdp!H170)*SAGE!$D170)</f>
        <v>0</v>
      </c>
      <c r="I170" s="18">
        <f>Model!$W$32*((drdp!C170)*SAGE!$B170+(drdp!F170)*SAGE!$C170+(drdp!I170)*SAGE!$D170)</f>
        <v>0</v>
      </c>
      <c r="J170" s="18">
        <f>Model!$W$32*((drdp!D170)*SAGE!$B170+(drdp!G170)*SAGE!$C170+(drdp!J170)*SAGE!$D170)</f>
        <v>0</v>
      </c>
      <c r="K170" s="21">
        <f>SUM(E$3:E169)+H170</f>
        <v>2.588847262039748</v>
      </c>
      <c r="L170" s="21">
        <f>SUM(F$3:F169)+I170</f>
        <v>2.3377520801726481</v>
      </c>
      <c r="M170" s="21">
        <f>SUM(G$3:G169)+J170</f>
        <v>-0.56458581292033916</v>
      </c>
      <c r="N170" s="21"/>
      <c r="O170" s="21"/>
      <c r="P170" s="21"/>
      <c r="Q170" s="19">
        <f t="shared" si="13"/>
        <v>6.7021301461706999</v>
      </c>
      <c r="R170" s="19">
        <f t="shared" si="14"/>
        <v>5.4650847883515432</v>
      </c>
      <c r="S170" s="19">
        <f t="shared" si="15"/>
        <v>0.31875714015092022</v>
      </c>
      <c r="T170" s="19">
        <f t="shared" si="16"/>
        <v>6.0520830720826853</v>
      </c>
      <c r="U170" s="19">
        <f t="shared" si="17"/>
        <v>-1.4616264359653055</v>
      </c>
      <c r="V170" s="19">
        <f t="shared" si="18"/>
        <v>-1.3198616585904883</v>
      </c>
    </row>
    <row r="171" spans="1:22" x14ac:dyDescent="0.25">
      <c r="A171" s="26">
        <f>Wellpath!E171</f>
        <v>0</v>
      </c>
      <c r="B171" s="22">
        <v>0</v>
      </c>
      <c r="C171" s="22">
        <f>SIN(Wellpath!$L171)^0.25</f>
        <v>0</v>
      </c>
      <c r="D171" s="22">
        <v>0</v>
      </c>
      <c r="E171" s="20">
        <f>Model!$W$32*((drdp!B171+drdp!K171)*SAGE!$B171+(drdp!E171+drdp!N171)*SAGE!$C171+(drdp!H171+drdp!Q171)*SAGE!$D171)</f>
        <v>0</v>
      </c>
      <c r="F171" s="20">
        <f>Model!$W$32*((drdp!C171+drdp!L171)*SAGE!$B171+(drdp!F171+drdp!O171)*SAGE!$C171+(drdp!I171+drdp!R171)*SAGE!$D171)</f>
        <v>0</v>
      </c>
      <c r="G171" s="20">
        <f>Model!$W$32*((drdp!D171+drdp!M171)*SAGE!$B171+(drdp!G171+drdp!P171)*SAGE!$C171+(drdp!J171+drdp!S171)*SAGE!$D171)</f>
        <v>0</v>
      </c>
      <c r="H171" s="18">
        <f>Model!$W$32*((drdp!B171)*SAGE!$B171+(drdp!E171)*SAGE!$C171+(drdp!H171)*SAGE!$D171)</f>
        <v>0</v>
      </c>
      <c r="I171" s="18">
        <f>Model!$W$32*((drdp!C171)*SAGE!$B171+(drdp!F171)*SAGE!$C171+(drdp!I171)*SAGE!$D171)</f>
        <v>0</v>
      </c>
      <c r="J171" s="18">
        <f>Model!$W$32*((drdp!D171)*SAGE!$B171+(drdp!G171)*SAGE!$C171+(drdp!J171)*SAGE!$D171)</f>
        <v>0</v>
      </c>
      <c r="K171" s="21">
        <f>SUM(E$3:E170)+H171</f>
        <v>2.588847262039748</v>
      </c>
      <c r="L171" s="21">
        <f>SUM(F$3:F170)+I171</f>
        <v>2.3377520801726481</v>
      </c>
      <c r="M171" s="21">
        <f>SUM(G$3:G170)+J171</f>
        <v>-0.56458581292033916</v>
      </c>
      <c r="N171" s="21"/>
      <c r="O171" s="21"/>
      <c r="P171" s="21"/>
      <c r="Q171" s="19">
        <f t="shared" si="13"/>
        <v>6.7021301461706999</v>
      </c>
      <c r="R171" s="19">
        <f t="shared" si="14"/>
        <v>5.4650847883515432</v>
      </c>
      <c r="S171" s="19">
        <f t="shared" si="15"/>
        <v>0.31875714015092022</v>
      </c>
      <c r="T171" s="19">
        <f t="shared" si="16"/>
        <v>6.0520830720826853</v>
      </c>
      <c r="U171" s="19">
        <f t="shared" si="17"/>
        <v>-1.4616264359653055</v>
      </c>
      <c r="V171" s="19">
        <f t="shared" si="18"/>
        <v>-1.3198616585904883</v>
      </c>
    </row>
    <row r="172" spans="1:22" x14ac:dyDescent="0.25">
      <c r="A172" s="26">
        <f>Wellpath!E172</f>
        <v>0</v>
      </c>
      <c r="B172" s="22">
        <v>0</v>
      </c>
      <c r="C172" s="22">
        <f>SIN(Wellpath!$L172)^0.25</f>
        <v>0</v>
      </c>
      <c r="D172" s="22">
        <v>0</v>
      </c>
      <c r="E172" s="20">
        <f>Model!$W$32*((drdp!B172+drdp!K172)*SAGE!$B172+(drdp!E172+drdp!N172)*SAGE!$C172+(drdp!H172+drdp!Q172)*SAGE!$D172)</f>
        <v>0</v>
      </c>
      <c r="F172" s="20">
        <f>Model!$W$32*((drdp!C172+drdp!L172)*SAGE!$B172+(drdp!F172+drdp!O172)*SAGE!$C172+(drdp!I172+drdp!R172)*SAGE!$D172)</f>
        <v>0</v>
      </c>
      <c r="G172" s="20">
        <f>Model!$W$32*((drdp!D172+drdp!M172)*SAGE!$B172+(drdp!G172+drdp!P172)*SAGE!$C172+(drdp!J172+drdp!S172)*SAGE!$D172)</f>
        <v>0</v>
      </c>
      <c r="H172" s="18">
        <f>Model!$W$32*((drdp!B172)*SAGE!$B172+(drdp!E172)*SAGE!$C172+(drdp!H172)*SAGE!$D172)</f>
        <v>0</v>
      </c>
      <c r="I172" s="18">
        <f>Model!$W$32*((drdp!C172)*SAGE!$B172+(drdp!F172)*SAGE!$C172+(drdp!I172)*SAGE!$D172)</f>
        <v>0</v>
      </c>
      <c r="J172" s="18">
        <f>Model!$W$32*((drdp!D172)*SAGE!$B172+(drdp!G172)*SAGE!$C172+(drdp!J172)*SAGE!$D172)</f>
        <v>0</v>
      </c>
      <c r="K172" s="21">
        <f>SUM(E$3:E171)+H172</f>
        <v>2.588847262039748</v>
      </c>
      <c r="L172" s="21">
        <f>SUM(F$3:F171)+I172</f>
        <v>2.3377520801726481</v>
      </c>
      <c r="M172" s="21">
        <f>SUM(G$3:G171)+J172</f>
        <v>-0.56458581292033916</v>
      </c>
      <c r="N172" s="21"/>
      <c r="O172" s="21"/>
      <c r="P172" s="21"/>
      <c r="Q172" s="19">
        <f t="shared" si="13"/>
        <v>6.7021301461706999</v>
      </c>
      <c r="R172" s="19">
        <f t="shared" si="14"/>
        <v>5.4650847883515432</v>
      </c>
      <c r="S172" s="19">
        <f t="shared" si="15"/>
        <v>0.31875714015092022</v>
      </c>
      <c r="T172" s="19">
        <f t="shared" si="16"/>
        <v>6.0520830720826853</v>
      </c>
      <c r="U172" s="19">
        <f t="shared" si="17"/>
        <v>-1.4616264359653055</v>
      </c>
      <c r="V172" s="19">
        <f t="shared" si="18"/>
        <v>-1.3198616585904883</v>
      </c>
    </row>
    <row r="173" spans="1:22" x14ac:dyDescent="0.25">
      <c r="A173" s="26">
        <f>Wellpath!E173</f>
        <v>0</v>
      </c>
      <c r="B173" s="22">
        <v>0</v>
      </c>
      <c r="C173" s="22">
        <f>SIN(Wellpath!$L173)^0.25</f>
        <v>0</v>
      </c>
      <c r="D173" s="22">
        <v>0</v>
      </c>
      <c r="E173" s="20">
        <f>Model!$W$32*((drdp!B173+drdp!K173)*SAGE!$B173+(drdp!E173+drdp!N173)*SAGE!$C173+(drdp!H173+drdp!Q173)*SAGE!$D173)</f>
        <v>0</v>
      </c>
      <c r="F173" s="20">
        <f>Model!$W$32*((drdp!C173+drdp!L173)*SAGE!$B173+(drdp!F173+drdp!O173)*SAGE!$C173+(drdp!I173+drdp!R173)*SAGE!$D173)</f>
        <v>0</v>
      </c>
      <c r="G173" s="20">
        <f>Model!$W$32*((drdp!D173+drdp!M173)*SAGE!$B173+(drdp!G173+drdp!P173)*SAGE!$C173+(drdp!J173+drdp!S173)*SAGE!$D173)</f>
        <v>0</v>
      </c>
      <c r="H173" s="18">
        <f>Model!$W$32*((drdp!B173)*SAGE!$B173+(drdp!E173)*SAGE!$C173+(drdp!H173)*SAGE!$D173)</f>
        <v>0</v>
      </c>
      <c r="I173" s="18">
        <f>Model!$W$32*((drdp!C173)*SAGE!$B173+(drdp!F173)*SAGE!$C173+(drdp!I173)*SAGE!$D173)</f>
        <v>0</v>
      </c>
      <c r="J173" s="18">
        <f>Model!$W$32*((drdp!D173)*SAGE!$B173+(drdp!G173)*SAGE!$C173+(drdp!J173)*SAGE!$D173)</f>
        <v>0</v>
      </c>
      <c r="K173" s="21">
        <f>SUM(E$3:E172)+H173</f>
        <v>2.588847262039748</v>
      </c>
      <c r="L173" s="21">
        <f>SUM(F$3:F172)+I173</f>
        <v>2.3377520801726481</v>
      </c>
      <c r="M173" s="21">
        <f>SUM(G$3:G172)+J173</f>
        <v>-0.56458581292033916</v>
      </c>
      <c r="N173" s="21"/>
      <c r="O173" s="21"/>
      <c r="P173" s="21"/>
      <c r="Q173" s="19">
        <f t="shared" si="13"/>
        <v>6.7021301461706999</v>
      </c>
      <c r="R173" s="19">
        <f t="shared" si="14"/>
        <v>5.4650847883515432</v>
      </c>
      <c r="S173" s="19">
        <f t="shared" si="15"/>
        <v>0.31875714015092022</v>
      </c>
      <c r="T173" s="19">
        <f t="shared" si="16"/>
        <v>6.0520830720826853</v>
      </c>
      <c r="U173" s="19">
        <f t="shared" si="17"/>
        <v>-1.4616264359653055</v>
      </c>
      <c r="V173" s="19">
        <f t="shared" si="18"/>
        <v>-1.3198616585904883</v>
      </c>
    </row>
    <row r="174" spans="1:22" x14ac:dyDescent="0.25">
      <c r="A174" s="26">
        <f>Wellpath!E174</f>
        <v>0</v>
      </c>
      <c r="B174" s="22">
        <v>0</v>
      </c>
      <c r="C174" s="22">
        <f>SIN(Wellpath!$L174)^0.25</f>
        <v>0</v>
      </c>
      <c r="D174" s="22">
        <v>0</v>
      </c>
      <c r="E174" s="20">
        <f>Model!$W$32*((drdp!B174+drdp!K174)*SAGE!$B174+(drdp!E174+drdp!N174)*SAGE!$C174+(drdp!H174+drdp!Q174)*SAGE!$D174)</f>
        <v>0</v>
      </c>
      <c r="F174" s="20">
        <f>Model!$W$32*((drdp!C174+drdp!L174)*SAGE!$B174+(drdp!F174+drdp!O174)*SAGE!$C174+(drdp!I174+drdp!R174)*SAGE!$D174)</f>
        <v>0</v>
      </c>
      <c r="G174" s="20">
        <f>Model!$W$32*((drdp!D174+drdp!M174)*SAGE!$B174+(drdp!G174+drdp!P174)*SAGE!$C174+(drdp!J174+drdp!S174)*SAGE!$D174)</f>
        <v>0</v>
      </c>
      <c r="H174" s="18">
        <f>Model!$W$32*((drdp!B174)*SAGE!$B174+(drdp!E174)*SAGE!$C174+(drdp!H174)*SAGE!$D174)</f>
        <v>0</v>
      </c>
      <c r="I174" s="18">
        <f>Model!$W$32*((drdp!C174)*SAGE!$B174+(drdp!F174)*SAGE!$C174+(drdp!I174)*SAGE!$D174)</f>
        <v>0</v>
      </c>
      <c r="J174" s="18">
        <f>Model!$W$32*((drdp!D174)*SAGE!$B174+(drdp!G174)*SAGE!$C174+(drdp!J174)*SAGE!$D174)</f>
        <v>0</v>
      </c>
      <c r="K174" s="21">
        <f>SUM(E$3:E173)+H174</f>
        <v>2.588847262039748</v>
      </c>
      <c r="L174" s="21">
        <f>SUM(F$3:F173)+I174</f>
        <v>2.3377520801726481</v>
      </c>
      <c r="M174" s="21">
        <f>SUM(G$3:G173)+J174</f>
        <v>-0.56458581292033916</v>
      </c>
      <c r="N174" s="21"/>
      <c r="O174" s="21"/>
      <c r="P174" s="21"/>
      <c r="Q174" s="19">
        <f t="shared" si="13"/>
        <v>6.7021301461706999</v>
      </c>
      <c r="R174" s="19">
        <f t="shared" si="14"/>
        <v>5.4650847883515432</v>
      </c>
      <c r="S174" s="19">
        <f t="shared" si="15"/>
        <v>0.31875714015092022</v>
      </c>
      <c r="T174" s="19">
        <f t="shared" si="16"/>
        <v>6.0520830720826853</v>
      </c>
      <c r="U174" s="19">
        <f t="shared" si="17"/>
        <v>-1.4616264359653055</v>
      </c>
      <c r="V174" s="19">
        <f t="shared" si="18"/>
        <v>-1.3198616585904883</v>
      </c>
    </row>
    <row r="175" spans="1:22" x14ac:dyDescent="0.25">
      <c r="A175" s="26">
        <f>Wellpath!E175</f>
        <v>0</v>
      </c>
      <c r="B175" s="22">
        <v>0</v>
      </c>
      <c r="C175" s="22">
        <f>SIN(Wellpath!$L175)^0.25</f>
        <v>0</v>
      </c>
      <c r="D175" s="22">
        <v>0</v>
      </c>
      <c r="E175" s="20">
        <f>Model!$W$32*((drdp!B175+drdp!K175)*SAGE!$B175+(drdp!E175+drdp!N175)*SAGE!$C175+(drdp!H175+drdp!Q175)*SAGE!$D175)</f>
        <v>0</v>
      </c>
      <c r="F175" s="20">
        <f>Model!$W$32*((drdp!C175+drdp!L175)*SAGE!$B175+(drdp!F175+drdp!O175)*SAGE!$C175+(drdp!I175+drdp!R175)*SAGE!$D175)</f>
        <v>0</v>
      </c>
      <c r="G175" s="20">
        <f>Model!$W$32*((drdp!D175+drdp!M175)*SAGE!$B175+(drdp!G175+drdp!P175)*SAGE!$C175+(drdp!J175+drdp!S175)*SAGE!$D175)</f>
        <v>0</v>
      </c>
      <c r="H175" s="18">
        <f>Model!$W$32*((drdp!B175)*SAGE!$B175+(drdp!E175)*SAGE!$C175+(drdp!H175)*SAGE!$D175)</f>
        <v>0</v>
      </c>
      <c r="I175" s="18">
        <f>Model!$W$32*((drdp!C175)*SAGE!$B175+(drdp!F175)*SAGE!$C175+(drdp!I175)*SAGE!$D175)</f>
        <v>0</v>
      </c>
      <c r="J175" s="18">
        <f>Model!$W$32*((drdp!D175)*SAGE!$B175+(drdp!G175)*SAGE!$C175+(drdp!J175)*SAGE!$D175)</f>
        <v>0</v>
      </c>
      <c r="K175" s="21">
        <f>SUM(E$3:E174)+H175</f>
        <v>2.588847262039748</v>
      </c>
      <c r="L175" s="21">
        <f>SUM(F$3:F174)+I175</f>
        <v>2.3377520801726481</v>
      </c>
      <c r="M175" s="21">
        <f>SUM(G$3:G174)+J175</f>
        <v>-0.56458581292033916</v>
      </c>
      <c r="N175" s="21"/>
      <c r="O175" s="21"/>
      <c r="P175" s="21"/>
      <c r="Q175" s="19">
        <f t="shared" si="13"/>
        <v>6.7021301461706999</v>
      </c>
      <c r="R175" s="19">
        <f t="shared" si="14"/>
        <v>5.4650847883515432</v>
      </c>
      <c r="S175" s="19">
        <f t="shared" si="15"/>
        <v>0.31875714015092022</v>
      </c>
      <c r="T175" s="19">
        <f t="shared" si="16"/>
        <v>6.0520830720826853</v>
      </c>
      <c r="U175" s="19">
        <f t="shared" si="17"/>
        <v>-1.4616264359653055</v>
      </c>
      <c r="V175" s="19">
        <f t="shared" si="18"/>
        <v>-1.3198616585904883</v>
      </c>
    </row>
    <row r="176" spans="1:22" x14ac:dyDescent="0.25">
      <c r="A176" s="26">
        <f>Wellpath!E176</f>
        <v>0</v>
      </c>
      <c r="B176" s="22">
        <v>0</v>
      </c>
      <c r="C176" s="22">
        <f>SIN(Wellpath!$L176)^0.25</f>
        <v>0</v>
      </c>
      <c r="D176" s="22">
        <v>0</v>
      </c>
      <c r="E176" s="20">
        <f>Model!$W$32*((drdp!B176+drdp!K176)*SAGE!$B176+(drdp!E176+drdp!N176)*SAGE!$C176+(drdp!H176+drdp!Q176)*SAGE!$D176)</f>
        <v>0</v>
      </c>
      <c r="F176" s="20">
        <f>Model!$W$32*((drdp!C176+drdp!L176)*SAGE!$B176+(drdp!F176+drdp!O176)*SAGE!$C176+(drdp!I176+drdp!R176)*SAGE!$D176)</f>
        <v>0</v>
      </c>
      <c r="G176" s="20">
        <f>Model!$W$32*((drdp!D176+drdp!M176)*SAGE!$B176+(drdp!G176+drdp!P176)*SAGE!$C176+(drdp!J176+drdp!S176)*SAGE!$D176)</f>
        <v>0</v>
      </c>
      <c r="H176" s="18">
        <f>Model!$W$32*((drdp!B176)*SAGE!$B176+(drdp!E176)*SAGE!$C176+(drdp!H176)*SAGE!$D176)</f>
        <v>0</v>
      </c>
      <c r="I176" s="18">
        <f>Model!$W$32*((drdp!C176)*SAGE!$B176+(drdp!F176)*SAGE!$C176+(drdp!I176)*SAGE!$D176)</f>
        <v>0</v>
      </c>
      <c r="J176" s="18">
        <f>Model!$W$32*((drdp!D176)*SAGE!$B176+(drdp!G176)*SAGE!$C176+(drdp!J176)*SAGE!$D176)</f>
        <v>0</v>
      </c>
      <c r="K176" s="21">
        <f>SUM(E$3:E175)+H176</f>
        <v>2.588847262039748</v>
      </c>
      <c r="L176" s="21">
        <f>SUM(F$3:F175)+I176</f>
        <v>2.3377520801726481</v>
      </c>
      <c r="M176" s="21">
        <f>SUM(G$3:G175)+J176</f>
        <v>-0.56458581292033916</v>
      </c>
      <c r="N176" s="21"/>
      <c r="O176" s="21"/>
      <c r="P176" s="21"/>
      <c r="Q176" s="19">
        <f t="shared" si="13"/>
        <v>6.7021301461706999</v>
      </c>
      <c r="R176" s="19">
        <f t="shared" si="14"/>
        <v>5.4650847883515432</v>
      </c>
      <c r="S176" s="19">
        <f t="shared" si="15"/>
        <v>0.31875714015092022</v>
      </c>
      <c r="T176" s="19">
        <f t="shared" si="16"/>
        <v>6.0520830720826853</v>
      </c>
      <c r="U176" s="19">
        <f t="shared" si="17"/>
        <v>-1.4616264359653055</v>
      </c>
      <c r="V176" s="19">
        <f t="shared" si="18"/>
        <v>-1.3198616585904883</v>
      </c>
    </row>
    <row r="177" spans="1:22" x14ac:dyDescent="0.25">
      <c r="A177" s="26">
        <f>Wellpath!E177</f>
        <v>0</v>
      </c>
      <c r="B177" s="22">
        <v>0</v>
      </c>
      <c r="C177" s="22">
        <f>SIN(Wellpath!$L177)^0.25</f>
        <v>0</v>
      </c>
      <c r="D177" s="22">
        <v>0</v>
      </c>
      <c r="E177" s="20">
        <f>Model!$W$32*((drdp!B177+drdp!K177)*SAGE!$B177+(drdp!E177+drdp!N177)*SAGE!$C177+(drdp!H177+drdp!Q177)*SAGE!$D177)</f>
        <v>0</v>
      </c>
      <c r="F177" s="20">
        <f>Model!$W$32*((drdp!C177+drdp!L177)*SAGE!$B177+(drdp!F177+drdp!O177)*SAGE!$C177+(drdp!I177+drdp!R177)*SAGE!$D177)</f>
        <v>0</v>
      </c>
      <c r="G177" s="20">
        <f>Model!$W$32*((drdp!D177+drdp!M177)*SAGE!$B177+(drdp!G177+drdp!P177)*SAGE!$C177+(drdp!J177+drdp!S177)*SAGE!$D177)</f>
        <v>0</v>
      </c>
      <c r="H177" s="18">
        <f>Model!$W$32*((drdp!B177)*SAGE!$B177+(drdp!E177)*SAGE!$C177+(drdp!H177)*SAGE!$D177)</f>
        <v>0</v>
      </c>
      <c r="I177" s="18">
        <f>Model!$W$32*((drdp!C177)*SAGE!$B177+(drdp!F177)*SAGE!$C177+(drdp!I177)*SAGE!$D177)</f>
        <v>0</v>
      </c>
      <c r="J177" s="18">
        <f>Model!$W$32*((drdp!D177)*SAGE!$B177+(drdp!G177)*SAGE!$C177+(drdp!J177)*SAGE!$D177)</f>
        <v>0</v>
      </c>
      <c r="K177" s="21">
        <f>SUM(E$3:E176)+H177</f>
        <v>2.588847262039748</v>
      </c>
      <c r="L177" s="21">
        <f>SUM(F$3:F176)+I177</f>
        <v>2.3377520801726481</v>
      </c>
      <c r="M177" s="21">
        <f>SUM(G$3:G176)+J177</f>
        <v>-0.56458581292033916</v>
      </c>
      <c r="N177" s="21"/>
      <c r="O177" s="21"/>
      <c r="P177" s="21"/>
      <c r="Q177" s="19">
        <f t="shared" si="13"/>
        <v>6.7021301461706999</v>
      </c>
      <c r="R177" s="19">
        <f t="shared" si="14"/>
        <v>5.4650847883515432</v>
      </c>
      <c r="S177" s="19">
        <f t="shared" si="15"/>
        <v>0.31875714015092022</v>
      </c>
      <c r="T177" s="19">
        <f t="shared" si="16"/>
        <v>6.0520830720826853</v>
      </c>
      <c r="U177" s="19">
        <f t="shared" si="17"/>
        <v>-1.4616264359653055</v>
      </c>
      <c r="V177" s="19">
        <f t="shared" si="18"/>
        <v>-1.3198616585904883</v>
      </c>
    </row>
    <row r="178" spans="1:22" x14ac:dyDescent="0.25">
      <c r="A178" s="26">
        <f>Wellpath!E178</f>
        <v>0</v>
      </c>
      <c r="B178" s="22">
        <v>0</v>
      </c>
      <c r="C178" s="22">
        <f>SIN(Wellpath!$L178)^0.25</f>
        <v>0</v>
      </c>
      <c r="D178" s="22">
        <v>0</v>
      </c>
      <c r="E178" s="20">
        <f>Model!$W$32*((drdp!B178+drdp!K178)*SAGE!$B178+(drdp!E178+drdp!N178)*SAGE!$C178+(drdp!H178+drdp!Q178)*SAGE!$D178)</f>
        <v>0</v>
      </c>
      <c r="F178" s="20">
        <f>Model!$W$32*((drdp!C178+drdp!L178)*SAGE!$B178+(drdp!F178+drdp!O178)*SAGE!$C178+(drdp!I178+drdp!R178)*SAGE!$D178)</f>
        <v>0</v>
      </c>
      <c r="G178" s="20">
        <f>Model!$W$32*((drdp!D178+drdp!M178)*SAGE!$B178+(drdp!G178+drdp!P178)*SAGE!$C178+(drdp!J178+drdp!S178)*SAGE!$D178)</f>
        <v>0</v>
      </c>
      <c r="H178" s="18">
        <f>Model!$W$32*((drdp!B178)*SAGE!$B178+(drdp!E178)*SAGE!$C178+(drdp!H178)*SAGE!$D178)</f>
        <v>0</v>
      </c>
      <c r="I178" s="18">
        <f>Model!$W$32*((drdp!C178)*SAGE!$B178+(drdp!F178)*SAGE!$C178+(drdp!I178)*SAGE!$D178)</f>
        <v>0</v>
      </c>
      <c r="J178" s="18">
        <f>Model!$W$32*((drdp!D178)*SAGE!$B178+(drdp!G178)*SAGE!$C178+(drdp!J178)*SAGE!$D178)</f>
        <v>0</v>
      </c>
      <c r="K178" s="21">
        <f>SUM(E$3:E177)+H178</f>
        <v>2.588847262039748</v>
      </c>
      <c r="L178" s="21">
        <f>SUM(F$3:F177)+I178</f>
        <v>2.3377520801726481</v>
      </c>
      <c r="M178" s="21">
        <f>SUM(G$3:G177)+J178</f>
        <v>-0.56458581292033916</v>
      </c>
      <c r="N178" s="21"/>
      <c r="O178" s="21"/>
      <c r="P178" s="21"/>
      <c r="Q178" s="19">
        <f t="shared" si="13"/>
        <v>6.7021301461706999</v>
      </c>
      <c r="R178" s="19">
        <f t="shared" si="14"/>
        <v>5.4650847883515432</v>
      </c>
      <c r="S178" s="19">
        <f t="shared" si="15"/>
        <v>0.31875714015092022</v>
      </c>
      <c r="T178" s="19">
        <f t="shared" si="16"/>
        <v>6.0520830720826853</v>
      </c>
      <c r="U178" s="19">
        <f t="shared" si="17"/>
        <v>-1.4616264359653055</v>
      </c>
      <c r="V178" s="19">
        <f t="shared" si="18"/>
        <v>-1.3198616585904883</v>
      </c>
    </row>
    <row r="179" spans="1:22" x14ac:dyDescent="0.25">
      <c r="A179" s="26">
        <f>Wellpath!E179</f>
        <v>0</v>
      </c>
      <c r="B179" s="22">
        <v>0</v>
      </c>
      <c r="C179" s="22">
        <f>SIN(Wellpath!$L179)^0.25</f>
        <v>0</v>
      </c>
      <c r="D179" s="22">
        <v>0</v>
      </c>
      <c r="E179" s="20">
        <f>Model!$W$32*((drdp!B179+drdp!K179)*SAGE!$B179+(drdp!E179+drdp!N179)*SAGE!$C179+(drdp!H179+drdp!Q179)*SAGE!$D179)</f>
        <v>0</v>
      </c>
      <c r="F179" s="20">
        <f>Model!$W$32*((drdp!C179+drdp!L179)*SAGE!$B179+(drdp!F179+drdp!O179)*SAGE!$C179+(drdp!I179+drdp!R179)*SAGE!$D179)</f>
        <v>0</v>
      </c>
      <c r="G179" s="20">
        <f>Model!$W$32*((drdp!D179+drdp!M179)*SAGE!$B179+(drdp!G179+drdp!P179)*SAGE!$C179+(drdp!J179+drdp!S179)*SAGE!$D179)</f>
        <v>0</v>
      </c>
      <c r="H179" s="18">
        <f>Model!$W$32*((drdp!B179)*SAGE!$B179+(drdp!E179)*SAGE!$C179+(drdp!H179)*SAGE!$D179)</f>
        <v>0</v>
      </c>
      <c r="I179" s="18">
        <f>Model!$W$32*((drdp!C179)*SAGE!$B179+(drdp!F179)*SAGE!$C179+(drdp!I179)*SAGE!$D179)</f>
        <v>0</v>
      </c>
      <c r="J179" s="18">
        <f>Model!$W$32*((drdp!D179)*SAGE!$B179+(drdp!G179)*SAGE!$C179+(drdp!J179)*SAGE!$D179)</f>
        <v>0</v>
      </c>
      <c r="K179" s="21">
        <f>SUM(E$3:E178)+H179</f>
        <v>2.588847262039748</v>
      </c>
      <c r="L179" s="21">
        <f>SUM(F$3:F178)+I179</f>
        <v>2.3377520801726481</v>
      </c>
      <c r="M179" s="21">
        <f>SUM(G$3:G178)+J179</f>
        <v>-0.56458581292033916</v>
      </c>
      <c r="N179" s="21"/>
      <c r="O179" s="21"/>
      <c r="P179" s="21"/>
      <c r="Q179" s="19">
        <f t="shared" si="13"/>
        <v>6.7021301461706999</v>
      </c>
      <c r="R179" s="19">
        <f t="shared" si="14"/>
        <v>5.4650847883515432</v>
      </c>
      <c r="S179" s="19">
        <f t="shared" si="15"/>
        <v>0.31875714015092022</v>
      </c>
      <c r="T179" s="19">
        <f t="shared" si="16"/>
        <v>6.0520830720826853</v>
      </c>
      <c r="U179" s="19">
        <f t="shared" si="17"/>
        <v>-1.4616264359653055</v>
      </c>
      <c r="V179" s="19">
        <f t="shared" si="18"/>
        <v>-1.3198616585904883</v>
      </c>
    </row>
    <row r="180" spans="1:22" x14ac:dyDescent="0.25">
      <c r="A180" s="26">
        <f>Wellpath!E180</f>
        <v>0</v>
      </c>
      <c r="B180" s="22">
        <v>0</v>
      </c>
      <c r="C180" s="22">
        <f>SIN(Wellpath!$L180)^0.25</f>
        <v>0</v>
      </c>
      <c r="D180" s="22">
        <v>0</v>
      </c>
      <c r="E180" s="20">
        <f>Model!$W$32*((drdp!B180+drdp!K180)*SAGE!$B180+(drdp!E180+drdp!N180)*SAGE!$C180+(drdp!H180+drdp!Q180)*SAGE!$D180)</f>
        <v>0</v>
      </c>
      <c r="F180" s="20">
        <f>Model!$W$32*((drdp!C180+drdp!L180)*SAGE!$B180+(drdp!F180+drdp!O180)*SAGE!$C180+(drdp!I180+drdp!R180)*SAGE!$D180)</f>
        <v>0</v>
      </c>
      <c r="G180" s="20">
        <f>Model!$W$32*((drdp!D180+drdp!M180)*SAGE!$B180+(drdp!G180+drdp!P180)*SAGE!$C180+(drdp!J180+drdp!S180)*SAGE!$D180)</f>
        <v>0</v>
      </c>
      <c r="H180" s="18">
        <f>Model!$W$32*((drdp!B180)*SAGE!$B180+(drdp!E180)*SAGE!$C180+(drdp!H180)*SAGE!$D180)</f>
        <v>0</v>
      </c>
      <c r="I180" s="18">
        <f>Model!$W$32*((drdp!C180)*SAGE!$B180+(drdp!F180)*SAGE!$C180+(drdp!I180)*SAGE!$D180)</f>
        <v>0</v>
      </c>
      <c r="J180" s="18">
        <f>Model!$W$32*((drdp!D180)*SAGE!$B180+(drdp!G180)*SAGE!$C180+(drdp!J180)*SAGE!$D180)</f>
        <v>0</v>
      </c>
      <c r="K180" s="21">
        <f>SUM(E$3:E179)+H180</f>
        <v>2.588847262039748</v>
      </c>
      <c r="L180" s="21">
        <f>SUM(F$3:F179)+I180</f>
        <v>2.3377520801726481</v>
      </c>
      <c r="M180" s="21">
        <f>SUM(G$3:G179)+J180</f>
        <v>-0.56458581292033916</v>
      </c>
      <c r="N180" s="21"/>
      <c r="O180" s="21"/>
      <c r="P180" s="21"/>
      <c r="Q180" s="19">
        <f t="shared" si="13"/>
        <v>6.7021301461706999</v>
      </c>
      <c r="R180" s="19">
        <f t="shared" si="14"/>
        <v>5.4650847883515432</v>
      </c>
      <c r="S180" s="19">
        <f t="shared" si="15"/>
        <v>0.31875714015092022</v>
      </c>
      <c r="T180" s="19">
        <f t="shared" si="16"/>
        <v>6.0520830720826853</v>
      </c>
      <c r="U180" s="19">
        <f t="shared" si="17"/>
        <v>-1.4616264359653055</v>
      </c>
      <c r="V180" s="19">
        <f t="shared" si="18"/>
        <v>-1.3198616585904883</v>
      </c>
    </row>
    <row r="181" spans="1:22" x14ac:dyDescent="0.25">
      <c r="A181" s="26">
        <f>Wellpath!E181</f>
        <v>0</v>
      </c>
      <c r="B181" s="22">
        <v>0</v>
      </c>
      <c r="C181" s="22">
        <f>SIN(Wellpath!$L181)^0.25</f>
        <v>0</v>
      </c>
      <c r="D181" s="22">
        <v>0</v>
      </c>
      <c r="E181" s="20">
        <f>Model!$W$32*((drdp!B181+drdp!K181)*SAGE!$B181+(drdp!E181+drdp!N181)*SAGE!$C181+(drdp!H181+drdp!Q181)*SAGE!$D181)</f>
        <v>0</v>
      </c>
      <c r="F181" s="20">
        <f>Model!$W$32*((drdp!C181+drdp!L181)*SAGE!$B181+(drdp!F181+drdp!O181)*SAGE!$C181+(drdp!I181+drdp!R181)*SAGE!$D181)</f>
        <v>0</v>
      </c>
      <c r="G181" s="20">
        <f>Model!$W$32*((drdp!D181+drdp!M181)*SAGE!$B181+(drdp!G181+drdp!P181)*SAGE!$C181+(drdp!J181+drdp!S181)*SAGE!$D181)</f>
        <v>0</v>
      </c>
      <c r="H181" s="18">
        <f>Model!$W$32*((drdp!B181)*SAGE!$B181+(drdp!E181)*SAGE!$C181+(drdp!H181)*SAGE!$D181)</f>
        <v>0</v>
      </c>
      <c r="I181" s="18">
        <f>Model!$W$32*((drdp!C181)*SAGE!$B181+(drdp!F181)*SAGE!$C181+(drdp!I181)*SAGE!$D181)</f>
        <v>0</v>
      </c>
      <c r="J181" s="18">
        <f>Model!$W$32*((drdp!D181)*SAGE!$B181+(drdp!G181)*SAGE!$C181+(drdp!J181)*SAGE!$D181)</f>
        <v>0</v>
      </c>
      <c r="K181" s="21">
        <f>SUM(E$3:E180)+H181</f>
        <v>2.588847262039748</v>
      </c>
      <c r="L181" s="21">
        <f>SUM(F$3:F180)+I181</f>
        <v>2.3377520801726481</v>
      </c>
      <c r="M181" s="21">
        <f>SUM(G$3:G180)+J181</f>
        <v>-0.56458581292033916</v>
      </c>
      <c r="N181" s="21"/>
      <c r="O181" s="21"/>
      <c r="P181" s="21"/>
      <c r="Q181" s="19">
        <f t="shared" si="13"/>
        <v>6.7021301461706999</v>
      </c>
      <c r="R181" s="19">
        <f t="shared" si="14"/>
        <v>5.4650847883515432</v>
      </c>
      <c r="S181" s="19">
        <f t="shared" si="15"/>
        <v>0.31875714015092022</v>
      </c>
      <c r="T181" s="19">
        <f t="shared" si="16"/>
        <v>6.0520830720826853</v>
      </c>
      <c r="U181" s="19">
        <f t="shared" si="17"/>
        <v>-1.4616264359653055</v>
      </c>
      <c r="V181" s="19">
        <f t="shared" si="18"/>
        <v>-1.3198616585904883</v>
      </c>
    </row>
    <row r="182" spans="1:22" x14ac:dyDescent="0.25">
      <c r="A182" s="26">
        <f>Wellpath!E182</f>
        <v>0</v>
      </c>
      <c r="B182" s="22">
        <v>0</v>
      </c>
      <c r="C182" s="22">
        <f>SIN(Wellpath!$L182)^0.25</f>
        <v>0</v>
      </c>
      <c r="D182" s="22">
        <v>0</v>
      </c>
      <c r="E182" s="20">
        <f>Model!$W$32*((drdp!B182+drdp!K182)*SAGE!$B182+(drdp!E182+drdp!N182)*SAGE!$C182+(drdp!H182+drdp!Q182)*SAGE!$D182)</f>
        <v>0</v>
      </c>
      <c r="F182" s="20">
        <f>Model!$W$32*((drdp!C182+drdp!L182)*SAGE!$B182+(drdp!F182+drdp!O182)*SAGE!$C182+(drdp!I182+drdp!R182)*SAGE!$D182)</f>
        <v>0</v>
      </c>
      <c r="G182" s="20">
        <f>Model!$W$32*((drdp!D182+drdp!M182)*SAGE!$B182+(drdp!G182+drdp!P182)*SAGE!$C182+(drdp!J182+drdp!S182)*SAGE!$D182)</f>
        <v>0</v>
      </c>
      <c r="H182" s="18">
        <f>Model!$W$32*((drdp!B182)*SAGE!$B182+(drdp!E182)*SAGE!$C182+(drdp!H182)*SAGE!$D182)</f>
        <v>0</v>
      </c>
      <c r="I182" s="18">
        <f>Model!$W$32*((drdp!C182)*SAGE!$B182+(drdp!F182)*SAGE!$C182+(drdp!I182)*SAGE!$D182)</f>
        <v>0</v>
      </c>
      <c r="J182" s="18">
        <f>Model!$W$32*((drdp!D182)*SAGE!$B182+(drdp!G182)*SAGE!$C182+(drdp!J182)*SAGE!$D182)</f>
        <v>0</v>
      </c>
      <c r="K182" s="21">
        <f>SUM(E$3:E181)+H182</f>
        <v>2.588847262039748</v>
      </c>
      <c r="L182" s="21">
        <f>SUM(F$3:F181)+I182</f>
        <v>2.3377520801726481</v>
      </c>
      <c r="M182" s="21">
        <f>SUM(G$3:G181)+J182</f>
        <v>-0.56458581292033916</v>
      </c>
      <c r="N182" s="21"/>
      <c r="O182" s="21"/>
      <c r="P182" s="21"/>
      <c r="Q182" s="19">
        <f t="shared" si="13"/>
        <v>6.7021301461706999</v>
      </c>
      <c r="R182" s="19">
        <f t="shared" si="14"/>
        <v>5.4650847883515432</v>
      </c>
      <c r="S182" s="19">
        <f t="shared" si="15"/>
        <v>0.31875714015092022</v>
      </c>
      <c r="T182" s="19">
        <f t="shared" si="16"/>
        <v>6.0520830720826853</v>
      </c>
      <c r="U182" s="19">
        <f t="shared" si="17"/>
        <v>-1.4616264359653055</v>
      </c>
      <c r="V182" s="19">
        <f t="shared" si="18"/>
        <v>-1.3198616585904883</v>
      </c>
    </row>
    <row r="183" spans="1:22" x14ac:dyDescent="0.25">
      <c r="A183" s="26">
        <f>Wellpath!E183</f>
        <v>0</v>
      </c>
      <c r="B183" s="22">
        <v>0</v>
      </c>
      <c r="C183" s="22">
        <f>SIN(Wellpath!$L183)^0.25</f>
        <v>0</v>
      </c>
      <c r="D183" s="22">
        <v>0</v>
      </c>
      <c r="E183" s="20">
        <f>Model!$W$32*((drdp!B183+drdp!K183)*SAGE!$B183+(drdp!E183+drdp!N183)*SAGE!$C183+(drdp!H183+drdp!Q183)*SAGE!$D183)</f>
        <v>0</v>
      </c>
      <c r="F183" s="20">
        <f>Model!$W$32*((drdp!C183+drdp!L183)*SAGE!$B183+(drdp!F183+drdp!O183)*SAGE!$C183+(drdp!I183+drdp!R183)*SAGE!$D183)</f>
        <v>0</v>
      </c>
      <c r="G183" s="20">
        <f>Model!$W$32*((drdp!D183+drdp!M183)*SAGE!$B183+(drdp!G183+drdp!P183)*SAGE!$C183+(drdp!J183+drdp!S183)*SAGE!$D183)</f>
        <v>0</v>
      </c>
      <c r="H183" s="18">
        <f>Model!$W$32*((drdp!B183)*SAGE!$B183+(drdp!E183)*SAGE!$C183+(drdp!H183)*SAGE!$D183)</f>
        <v>0</v>
      </c>
      <c r="I183" s="18">
        <f>Model!$W$32*((drdp!C183)*SAGE!$B183+(drdp!F183)*SAGE!$C183+(drdp!I183)*SAGE!$D183)</f>
        <v>0</v>
      </c>
      <c r="J183" s="18">
        <f>Model!$W$32*((drdp!D183)*SAGE!$B183+(drdp!G183)*SAGE!$C183+(drdp!J183)*SAGE!$D183)</f>
        <v>0</v>
      </c>
      <c r="K183" s="21">
        <f>SUM(E$3:E182)+H183</f>
        <v>2.588847262039748</v>
      </c>
      <c r="L183" s="21">
        <f>SUM(F$3:F182)+I183</f>
        <v>2.3377520801726481</v>
      </c>
      <c r="M183" s="21">
        <f>SUM(G$3:G182)+J183</f>
        <v>-0.56458581292033916</v>
      </c>
      <c r="N183" s="21"/>
      <c r="O183" s="21"/>
      <c r="P183" s="21"/>
      <c r="Q183" s="19">
        <f t="shared" si="13"/>
        <v>6.7021301461706999</v>
      </c>
      <c r="R183" s="19">
        <f t="shared" si="14"/>
        <v>5.4650847883515432</v>
      </c>
      <c r="S183" s="19">
        <f t="shared" si="15"/>
        <v>0.31875714015092022</v>
      </c>
      <c r="T183" s="19">
        <f t="shared" si="16"/>
        <v>6.0520830720826853</v>
      </c>
      <c r="U183" s="19">
        <f t="shared" si="17"/>
        <v>-1.4616264359653055</v>
      </c>
      <c r="V183" s="19">
        <f t="shared" si="18"/>
        <v>-1.3198616585904883</v>
      </c>
    </row>
    <row r="184" spans="1:22" x14ac:dyDescent="0.25">
      <c r="A184" s="26">
        <f>Wellpath!E184</f>
        <v>0</v>
      </c>
      <c r="B184" s="22">
        <v>0</v>
      </c>
      <c r="C184" s="22">
        <f>SIN(Wellpath!$L184)^0.25</f>
        <v>0</v>
      </c>
      <c r="D184" s="22">
        <v>0</v>
      </c>
      <c r="E184" s="20">
        <f>Model!$W$32*((drdp!B184+drdp!K184)*SAGE!$B184+(drdp!E184+drdp!N184)*SAGE!$C184+(drdp!H184+drdp!Q184)*SAGE!$D184)</f>
        <v>0</v>
      </c>
      <c r="F184" s="20">
        <f>Model!$W$32*((drdp!C184+drdp!L184)*SAGE!$B184+(drdp!F184+drdp!O184)*SAGE!$C184+(drdp!I184+drdp!R184)*SAGE!$D184)</f>
        <v>0</v>
      </c>
      <c r="G184" s="20">
        <f>Model!$W$32*((drdp!D184+drdp!M184)*SAGE!$B184+(drdp!G184+drdp!P184)*SAGE!$C184+(drdp!J184+drdp!S184)*SAGE!$D184)</f>
        <v>0</v>
      </c>
      <c r="H184" s="18">
        <f>Model!$W$32*((drdp!B184)*SAGE!$B184+(drdp!E184)*SAGE!$C184+(drdp!H184)*SAGE!$D184)</f>
        <v>0</v>
      </c>
      <c r="I184" s="18">
        <f>Model!$W$32*((drdp!C184)*SAGE!$B184+(drdp!F184)*SAGE!$C184+(drdp!I184)*SAGE!$D184)</f>
        <v>0</v>
      </c>
      <c r="J184" s="18">
        <f>Model!$W$32*((drdp!D184)*SAGE!$B184+(drdp!G184)*SAGE!$C184+(drdp!J184)*SAGE!$D184)</f>
        <v>0</v>
      </c>
      <c r="K184" s="21">
        <f>SUM(E$3:E183)+H184</f>
        <v>2.588847262039748</v>
      </c>
      <c r="L184" s="21">
        <f>SUM(F$3:F183)+I184</f>
        <v>2.3377520801726481</v>
      </c>
      <c r="M184" s="21">
        <f>SUM(G$3:G183)+J184</f>
        <v>-0.56458581292033916</v>
      </c>
      <c r="N184" s="21"/>
      <c r="O184" s="21"/>
      <c r="P184" s="21"/>
      <c r="Q184" s="19">
        <f t="shared" si="13"/>
        <v>6.7021301461706999</v>
      </c>
      <c r="R184" s="19">
        <f t="shared" si="14"/>
        <v>5.4650847883515432</v>
      </c>
      <c r="S184" s="19">
        <f t="shared" si="15"/>
        <v>0.31875714015092022</v>
      </c>
      <c r="T184" s="19">
        <f t="shared" si="16"/>
        <v>6.0520830720826853</v>
      </c>
      <c r="U184" s="19">
        <f t="shared" si="17"/>
        <v>-1.4616264359653055</v>
      </c>
      <c r="V184" s="19">
        <f t="shared" si="18"/>
        <v>-1.3198616585904883</v>
      </c>
    </row>
    <row r="185" spans="1:22" x14ac:dyDescent="0.25">
      <c r="A185" s="26">
        <f>Wellpath!E185</f>
        <v>0</v>
      </c>
      <c r="B185" s="22">
        <v>0</v>
      </c>
      <c r="C185" s="22">
        <f>SIN(Wellpath!$L185)^0.25</f>
        <v>0</v>
      </c>
      <c r="D185" s="22">
        <v>0</v>
      </c>
      <c r="E185" s="20">
        <f>Model!$W$32*((drdp!B185+drdp!K185)*SAGE!$B185+(drdp!E185+drdp!N185)*SAGE!$C185+(drdp!H185+drdp!Q185)*SAGE!$D185)</f>
        <v>0</v>
      </c>
      <c r="F185" s="20">
        <f>Model!$W$32*((drdp!C185+drdp!L185)*SAGE!$B185+(drdp!F185+drdp!O185)*SAGE!$C185+(drdp!I185+drdp!R185)*SAGE!$D185)</f>
        <v>0</v>
      </c>
      <c r="G185" s="20">
        <f>Model!$W$32*((drdp!D185+drdp!M185)*SAGE!$B185+(drdp!G185+drdp!P185)*SAGE!$C185+(drdp!J185+drdp!S185)*SAGE!$D185)</f>
        <v>0</v>
      </c>
      <c r="H185" s="18">
        <f>Model!$W$32*((drdp!B185)*SAGE!$B185+(drdp!E185)*SAGE!$C185+(drdp!H185)*SAGE!$D185)</f>
        <v>0</v>
      </c>
      <c r="I185" s="18">
        <f>Model!$W$32*((drdp!C185)*SAGE!$B185+(drdp!F185)*SAGE!$C185+(drdp!I185)*SAGE!$D185)</f>
        <v>0</v>
      </c>
      <c r="J185" s="18">
        <f>Model!$W$32*((drdp!D185)*SAGE!$B185+(drdp!G185)*SAGE!$C185+(drdp!J185)*SAGE!$D185)</f>
        <v>0</v>
      </c>
      <c r="K185" s="21">
        <f>SUM(E$3:E184)+H185</f>
        <v>2.588847262039748</v>
      </c>
      <c r="L185" s="21">
        <f>SUM(F$3:F184)+I185</f>
        <v>2.3377520801726481</v>
      </c>
      <c r="M185" s="21">
        <f>SUM(G$3:G184)+J185</f>
        <v>-0.56458581292033916</v>
      </c>
      <c r="N185" s="21"/>
      <c r="O185" s="21"/>
      <c r="P185" s="21"/>
      <c r="Q185" s="19">
        <f t="shared" si="13"/>
        <v>6.7021301461706999</v>
      </c>
      <c r="R185" s="19">
        <f t="shared" si="14"/>
        <v>5.4650847883515432</v>
      </c>
      <c r="S185" s="19">
        <f t="shared" si="15"/>
        <v>0.31875714015092022</v>
      </c>
      <c r="T185" s="19">
        <f t="shared" si="16"/>
        <v>6.0520830720826853</v>
      </c>
      <c r="U185" s="19">
        <f t="shared" si="17"/>
        <v>-1.4616264359653055</v>
      </c>
      <c r="V185" s="19">
        <f t="shared" si="18"/>
        <v>-1.3198616585904883</v>
      </c>
    </row>
    <row r="186" spans="1:22" x14ac:dyDescent="0.25">
      <c r="A186" s="26">
        <f>Wellpath!E186</f>
        <v>0</v>
      </c>
      <c r="B186" s="22">
        <v>0</v>
      </c>
      <c r="C186" s="22">
        <f>SIN(Wellpath!$L186)^0.25</f>
        <v>0</v>
      </c>
      <c r="D186" s="22">
        <v>0</v>
      </c>
      <c r="E186" s="20">
        <f>Model!$W$32*((drdp!B186+drdp!K186)*SAGE!$B186+(drdp!E186+drdp!N186)*SAGE!$C186+(drdp!H186+drdp!Q186)*SAGE!$D186)</f>
        <v>0</v>
      </c>
      <c r="F186" s="20">
        <f>Model!$W$32*((drdp!C186+drdp!L186)*SAGE!$B186+(drdp!F186+drdp!O186)*SAGE!$C186+(drdp!I186+drdp!R186)*SAGE!$D186)</f>
        <v>0</v>
      </c>
      <c r="G186" s="20">
        <f>Model!$W$32*((drdp!D186+drdp!M186)*SAGE!$B186+(drdp!G186+drdp!P186)*SAGE!$C186+(drdp!J186+drdp!S186)*SAGE!$D186)</f>
        <v>0</v>
      </c>
      <c r="H186" s="18">
        <f>Model!$W$32*((drdp!B186)*SAGE!$B186+(drdp!E186)*SAGE!$C186+(drdp!H186)*SAGE!$D186)</f>
        <v>0</v>
      </c>
      <c r="I186" s="18">
        <f>Model!$W$32*((drdp!C186)*SAGE!$B186+(drdp!F186)*SAGE!$C186+(drdp!I186)*SAGE!$D186)</f>
        <v>0</v>
      </c>
      <c r="J186" s="18">
        <f>Model!$W$32*((drdp!D186)*SAGE!$B186+(drdp!G186)*SAGE!$C186+(drdp!J186)*SAGE!$D186)</f>
        <v>0</v>
      </c>
      <c r="K186" s="21">
        <f>SUM(E$3:E185)+H186</f>
        <v>2.588847262039748</v>
      </c>
      <c r="L186" s="21">
        <f>SUM(F$3:F185)+I186</f>
        <v>2.3377520801726481</v>
      </c>
      <c r="M186" s="21">
        <f>SUM(G$3:G185)+J186</f>
        <v>-0.56458581292033916</v>
      </c>
      <c r="N186" s="21"/>
      <c r="O186" s="21"/>
      <c r="P186" s="21"/>
      <c r="Q186" s="19">
        <f t="shared" si="13"/>
        <v>6.7021301461706999</v>
      </c>
      <c r="R186" s="19">
        <f t="shared" si="14"/>
        <v>5.4650847883515432</v>
      </c>
      <c r="S186" s="19">
        <f t="shared" si="15"/>
        <v>0.31875714015092022</v>
      </c>
      <c r="T186" s="19">
        <f t="shared" si="16"/>
        <v>6.0520830720826853</v>
      </c>
      <c r="U186" s="19">
        <f t="shared" si="17"/>
        <v>-1.4616264359653055</v>
      </c>
      <c r="V186" s="19">
        <f t="shared" si="18"/>
        <v>-1.3198616585904883</v>
      </c>
    </row>
    <row r="187" spans="1:22" x14ac:dyDescent="0.25">
      <c r="A187" s="26">
        <f>Wellpath!E187</f>
        <v>0</v>
      </c>
      <c r="B187" s="22">
        <v>0</v>
      </c>
      <c r="C187" s="22">
        <f>SIN(Wellpath!$L187)^0.25</f>
        <v>0</v>
      </c>
      <c r="D187" s="22">
        <v>0</v>
      </c>
      <c r="E187" s="20">
        <f>Model!$W$32*((drdp!B187+drdp!K187)*SAGE!$B187+(drdp!E187+drdp!N187)*SAGE!$C187+(drdp!H187+drdp!Q187)*SAGE!$D187)</f>
        <v>0</v>
      </c>
      <c r="F187" s="20">
        <f>Model!$W$32*((drdp!C187+drdp!L187)*SAGE!$B187+(drdp!F187+drdp!O187)*SAGE!$C187+(drdp!I187+drdp!R187)*SAGE!$D187)</f>
        <v>0</v>
      </c>
      <c r="G187" s="20">
        <f>Model!$W$32*((drdp!D187+drdp!M187)*SAGE!$B187+(drdp!G187+drdp!P187)*SAGE!$C187+(drdp!J187+drdp!S187)*SAGE!$D187)</f>
        <v>0</v>
      </c>
      <c r="H187" s="18">
        <f>Model!$W$32*((drdp!B187)*SAGE!$B187+(drdp!E187)*SAGE!$C187+(drdp!H187)*SAGE!$D187)</f>
        <v>0</v>
      </c>
      <c r="I187" s="18">
        <f>Model!$W$32*((drdp!C187)*SAGE!$B187+(drdp!F187)*SAGE!$C187+(drdp!I187)*SAGE!$D187)</f>
        <v>0</v>
      </c>
      <c r="J187" s="18">
        <f>Model!$W$32*((drdp!D187)*SAGE!$B187+(drdp!G187)*SAGE!$C187+(drdp!J187)*SAGE!$D187)</f>
        <v>0</v>
      </c>
      <c r="K187" s="21">
        <f>SUM(E$3:E186)+H187</f>
        <v>2.588847262039748</v>
      </c>
      <c r="L187" s="21">
        <f>SUM(F$3:F186)+I187</f>
        <v>2.3377520801726481</v>
      </c>
      <c r="M187" s="21">
        <f>SUM(G$3:G186)+J187</f>
        <v>-0.56458581292033916</v>
      </c>
      <c r="N187" s="21"/>
      <c r="O187" s="21"/>
      <c r="P187" s="21"/>
      <c r="Q187" s="19">
        <f t="shared" si="13"/>
        <v>6.7021301461706999</v>
      </c>
      <c r="R187" s="19">
        <f t="shared" si="14"/>
        <v>5.4650847883515432</v>
      </c>
      <c r="S187" s="19">
        <f t="shared" si="15"/>
        <v>0.31875714015092022</v>
      </c>
      <c r="T187" s="19">
        <f t="shared" si="16"/>
        <v>6.0520830720826853</v>
      </c>
      <c r="U187" s="19">
        <f t="shared" si="17"/>
        <v>-1.4616264359653055</v>
      </c>
      <c r="V187" s="19">
        <f t="shared" si="18"/>
        <v>-1.3198616585904883</v>
      </c>
    </row>
    <row r="188" spans="1:22" x14ac:dyDescent="0.25">
      <c r="A188" s="26">
        <f>Wellpath!E188</f>
        <v>0</v>
      </c>
      <c r="B188" s="22">
        <v>0</v>
      </c>
      <c r="C188" s="22">
        <f>SIN(Wellpath!$L188)^0.25</f>
        <v>0</v>
      </c>
      <c r="D188" s="22">
        <v>0</v>
      </c>
      <c r="E188" s="20">
        <f>Model!$W$32*((drdp!B188+drdp!K188)*SAGE!$B188+(drdp!E188+drdp!N188)*SAGE!$C188+(drdp!H188+drdp!Q188)*SAGE!$D188)</f>
        <v>0</v>
      </c>
      <c r="F188" s="20">
        <f>Model!$W$32*((drdp!C188+drdp!L188)*SAGE!$B188+(drdp!F188+drdp!O188)*SAGE!$C188+(drdp!I188+drdp!R188)*SAGE!$D188)</f>
        <v>0</v>
      </c>
      <c r="G188" s="20">
        <f>Model!$W$32*((drdp!D188+drdp!M188)*SAGE!$B188+(drdp!G188+drdp!P188)*SAGE!$C188+(drdp!J188+drdp!S188)*SAGE!$D188)</f>
        <v>0</v>
      </c>
      <c r="H188" s="18">
        <f>Model!$W$32*((drdp!B188)*SAGE!$B188+(drdp!E188)*SAGE!$C188+(drdp!H188)*SAGE!$D188)</f>
        <v>0</v>
      </c>
      <c r="I188" s="18">
        <f>Model!$W$32*((drdp!C188)*SAGE!$B188+(drdp!F188)*SAGE!$C188+(drdp!I188)*SAGE!$D188)</f>
        <v>0</v>
      </c>
      <c r="J188" s="18">
        <f>Model!$W$32*((drdp!D188)*SAGE!$B188+(drdp!G188)*SAGE!$C188+(drdp!J188)*SAGE!$D188)</f>
        <v>0</v>
      </c>
      <c r="K188" s="21">
        <f>SUM(E$3:E187)+H188</f>
        <v>2.588847262039748</v>
      </c>
      <c r="L188" s="21">
        <f>SUM(F$3:F187)+I188</f>
        <v>2.3377520801726481</v>
      </c>
      <c r="M188" s="21">
        <f>SUM(G$3:G187)+J188</f>
        <v>-0.56458581292033916</v>
      </c>
      <c r="N188" s="21"/>
      <c r="O188" s="21"/>
      <c r="P188" s="21"/>
      <c r="Q188" s="19">
        <f t="shared" si="13"/>
        <v>6.7021301461706999</v>
      </c>
      <c r="R188" s="19">
        <f t="shared" si="14"/>
        <v>5.4650847883515432</v>
      </c>
      <c r="S188" s="19">
        <f t="shared" si="15"/>
        <v>0.31875714015092022</v>
      </c>
      <c r="T188" s="19">
        <f t="shared" si="16"/>
        <v>6.0520830720826853</v>
      </c>
      <c r="U188" s="19">
        <f t="shared" si="17"/>
        <v>-1.4616264359653055</v>
      </c>
      <c r="V188" s="19">
        <f t="shared" si="18"/>
        <v>-1.3198616585904883</v>
      </c>
    </row>
    <row r="189" spans="1:22" x14ac:dyDescent="0.25">
      <c r="A189" s="26">
        <f>Wellpath!E189</f>
        <v>0</v>
      </c>
      <c r="B189" s="22">
        <v>0</v>
      </c>
      <c r="C189" s="22">
        <f>SIN(Wellpath!$L189)^0.25</f>
        <v>0</v>
      </c>
      <c r="D189" s="22">
        <v>0</v>
      </c>
      <c r="E189" s="20">
        <f>Model!$W$32*((drdp!B189+drdp!K189)*SAGE!$B189+(drdp!E189+drdp!N189)*SAGE!$C189+(drdp!H189+drdp!Q189)*SAGE!$D189)</f>
        <v>0</v>
      </c>
      <c r="F189" s="20">
        <f>Model!$W$32*((drdp!C189+drdp!L189)*SAGE!$B189+(drdp!F189+drdp!O189)*SAGE!$C189+(drdp!I189+drdp!R189)*SAGE!$D189)</f>
        <v>0</v>
      </c>
      <c r="G189" s="20">
        <f>Model!$W$32*((drdp!D189+drdp!M189)*SAGE!$B189+(drdp!G189+drdp!P189)*SAGE!$C189+(drdp!J189+drdp!S189)*SAGE!$D189)</f>
        <v>0</v>
      </c>
      <c r="H189" s="18">
        <f>Model!$W$32*((drdp!B189)*SAGE!$B189+(drdp!E189)*SAGE!$C189+(drdp!H189)*SAGE!$D189)</f>
        <v>0</v>
      </c>
      <c r="I189" s="18">
        <f>Model!$W$32*((drdp!C189)*SAGE!$B189+(drdp!F189)*SAGE!$C189+(drdp!I189)*SAGE!$D189)</f>
        <v>0</v>
      </c>
      <c r="J189" s="18">
        <f>Model!$W$32*((drdp!D189)*SAGE!$B189+(drdp!G189)*SAGE!$C189+(drdp!J189)*SAGE!$D189)</f>
        <v>0</v>
      </c>
      <c r="K189" s="21">
        <f>SUM(E$3:E188)+H189</f>
        <v>2.588847262039748</v>
      </c>
      <c r="L189" s="21">
        <f>SUM(F$3:F188)+I189</f>
        <v>2.3377520801726481</v>
      </c>
      <c r="M189" s="21">
        <f>SUM(G$3:G188)+J189</f>
        <v>-0.56458581292033916</v>
      </c>
      <c r="N189" s="21"/>
      <c r="O189" s="21"/>
      <c r="P189" s="21"/>
      <c r="Q189" s="19">
        <f t="shared" si="13"/>
        <v>6.7021301461706999</v>
      </c>
      <c r="R189" s="19">
        <f t="shared" si="14"/>
        <v>5.4650847883515432</v>
      </c>
      <c r="S189" s="19">
        <f t="shared" si="15"/>
        <v>0.31875714015092022</v>
      </c>
      <c r="T189" s="19">
        <f t="shared" si="16"/>
        <v>6.0520830720826853</v>
      </c>
      <c r="U189" s="19">
        <f t="shared" si="17"/>
        <v>-1.4616264359653055</v>
      </c>
      <c r="V189" s="19">
        <f t="shared" si="18"/>
        <v>-1.3198616585904883</v>
      </c>
    </row>
    <row r="190" spans="1:22" x14ac:dyDescent="0.25">
      <c r="A190" s="26">
        <f>Wellpath!E190</f>
        <v>0</v>
      </c>
      <c r="B190" s="22">
        <v>0</v>
      </c>
      <c r="C190" s="22">
        <f>SIN(Wellpath!$L190)^0.25</f>
        <v>0</v>
      </c>
      <c r="D190" s="22">
        <v>0</v>
      </c>
      <c r="E190" s="20">
        <f>Model!$W$32*((drdp!B190+drdp!K190)*SAGE!$B190+(drdp!E190+drdp!N190)*SAGE!$C190+(drdp!H190+drdp!Q190)*SAGE!$D190)</f>
        <v>0</v>
      </c>
      <c r="F190" s="20">
        <f>Model!$W$32*((drdp!C190+drdp!L190)*SAGE!$B190+(drdp!F190+drdp!O190)*SAGE!$C190+(drdp!I190+drdp!R190)*SAGE!$D190)</f>
        <v>0</v>
      </c>
      <c r="G190" s="20">
        <f>Model!$W$32*((drdp!D190+drdp!M190)*SAGE!$B190+(drdp!G190+drdp!P190)*SAGE!$C190+(drdp!J190+drdp!S190)*SAGE!$D190)</f>
        <v>0</v>
      </c>
      <c r="H190" s="18">
        <f>Model!$W$32*((drdp!B190)*SAGE!$B190+(drdp!E190)*SAGE!$C190+(drdp!H190)*SAGE!$D190)</f>
        <v>0</v>
      </c>
      <c r="I190" s="18">
        <f>Model!$W$32*((drdp!C190)*SAGE!$B190+(drdp!F190)*SAGE!$C190+(drdp!I190)*SAGE!$D190)</f>
        <v>0</v>
      </c>
      <c r="J190" s="18">
        <f>Model!$W$32*((drdp!D190)*SAGE!$B190+(drdp!G190)*SAGE!$C190+(drdp!J190)*SAGE!$D190)</f>
        <v>0</v>
      </c>
      <c r="K190" s="21">
        <f>SUM(E$3:E189)+H190</f>
        <v>2.588847262039748</v>
      </c>
      <c r="L190" s="21">
        <f>SUM(F$3:F189)+I190</f>
        <v>2.3377520801726481</v>
      </c>
      <c r="M190" s="21">
        <f>SUM(G$3:G189)+J190</f>
        <v>-0.56458581292033916</v>
      </c>
      <c r="N190" s="21"/>
      <c r="O190" s="21"/>
      <c r="P190" s="21"/>
      <c r="Q190" s="19">
        <f t="shared" si="13"/>
        <v>6.7021301461706999</v>
      </c>
      <c r="R190" s="19">
        <f t="shared" si="14"/>
        <v>5.4650847883515432</v>
      </c>
      <c r="S190" s="19">
        <f t="shared" si="15"/>
        <v>0.31875714015092022</v>
      </c>
      <c r="T190" s="19">
        <f t="shared" si="16"/>
        <v>6.0520830720826853</v>
      </c>
      <c r="U190" s="19">
        <f t="shared" si="17"/>
        <v>-1.4616264359653055</v>
      </c>
      <c r="V190" s="19">
        <f t="shared" si="18"/>
        <v>-1.3198616585904883</v>
      </c>
    </row>
    <row r="191" spans="1:22" x14ac:dyDescent="0.25">
      <c r="A191" s="26">
        <f>Wellpath!E191</f>
        <v>0</v>
      </c>
      <c r="B191" s="22">
        <v>0</v>
      </c>
      <c r="C191" s="22">
        <f>SIN(Wellpath!$L191)^0.25</f>
        <v>0</v>
      </c>
      <c r="D191" s="22">
        <v>0</v>
      </c>
      <c r="E191" s="20">
        <f>Model!$W$32*((drdp!B191+drdp!K191)*SAGE!$B191+(drdp!E191+drdp!N191)*SAGE!$C191+(drdp!H191+drdp!Q191)*SAGE!$D191)</f>
        <v>0</v>
      </c>
      <c r="F191" s="20">
        <f>Model!$W$32*((drdp!C191+drdp!L191)*SAGE!$B191+(drdp!F191+drdp!O191)*SAGE!$C191+(drdp!I191+drdp!R191)*SAGE!$D191)</f>
        <v>0</v>
      </c>
      <c r="G191" s="20">
        <f>Model!$W$32*((drdp!D191+drdp!M191)*SAGE!$B191+(drdp!G191+drdp!P191)*SAGE!$C191+(drdp!J191+drdp!S191)*SAGE!$D191)</f>
        <v>0</v>
      </c>
      <c r="H191" s="18">
        <f>Model!$W$32*((drdp!B191)*SAGE!$B191+(drdp!E191)*SAGE!$C191+(drdp!H191)*SAGE!$D191)</f>
        <v>0</v>
      </c>
      <c r="I191" s="18">
        <f>Model!$W$32*((drdp!C191)*SAGE!$B191+(drdp!F191)*SAGE!$C191+(drdp!I191)*SAGE!$D191)</f>
        <v>0</v>
      </c>
      <c r="J191" s="18">
        <f>Model!$W$32*((drdp!D191)*SAGE!$B191+(drdp!G191)*SAGE!$C191+(drdp!J191)*SAGE!$D191)</f>
        <v>0</v>
      </c>
      <c r="K191" s="21">
        <f>SUM(E$3:E190)+H191</f>
        <v>2.588847262039748</v>
      </c>
      <c r="L191" s="21">
        <f>SUM(F$3:F190)+I191</f>
        <v>2.3377520801726481</v>
      </c>
      <c r="M191" s="21">
        <f>SUM(G$3:G190)+J191</f>
        <v>-0.56458581292033916</v>
      </c>
      <c r="N191" s="21"/>
      <c r="O191" s="21"/>
      <c r="P191" s="21"/>
      <c r="Q191" s="19">
        <f t="shared" si="13"/>
        <v>6.7021301461706999</v>
      </c>
      <c r="R191" s="19">
        <f t="shared" si="14"/>
        <v>5.4650847883515432</v>
      </c>
      <c r="S191" s="19">
        <f t="shared" si="15"/>
        <v>0.31875714015092022</v>
      </c>
      <c r="T191" s="19">
        <f t="shared" si="16"/>
        <v>6.0520830720826853</v>
      </c>
      <c r="U191" s="19">
        <f t="shared" si="17"/>
        <v>-1.4616264359653055</v>
      </c>
      <c r="V191" s="19">
        <f t="shared" si="18"/>
        <v>-1.3198616585904883</v>
      </c>
    </row>
    <row r="192" spans="1:22" x14ac:dyDescent="0.25">
      <c r="A192" s="26">
        <f>Wellpath!E192</f>
        <v>0</v>
      </c>
      <c r="B192" s="22">
        <v>0</v>
      </c>
      <c r="C192" s="22">
        <f>SIN(Wellpath!$L192)^0.25</f>
        <v>0</v>
      </c>
      <c r="D192" s="22">
        <v>0</v>
      </c>
      <c r="E192" s="20">
        <f>Model!$W$32*((drdp!B192+drdp!K192)*SAGE!$B192+(drdp!E192+drdp!N192)*SAGE!$C192+(drdp!H192+drdp!Q192)*SAGE!$D192)</f>
        <v>0</v>
      </c>
      <c r="F192" s="20">
        <f>Model!$W$32*((drdp!C192+drdp!L192)*SAGE!$B192+(drdp!F192+drdp!O192)*SAGE!$C192+(drdp!I192+drdp!R192)*SAGE!$D192)</f>
        <v>0</v>
      </c>
      <c r="G192" s="20">
        <f>Model!$W$32*((drdp!D192+drdp!M192)*SAGE!$B192+(drdp!G192+drdp!P192)*SAGE!$C192+(drdp!J192+drdp!S192)*SAGE!$D192)</f>
        <v>0</v>
      </c>
      <c r="H192" s="18">
        <f>Model!$W$32*((drdp!B192)*SAGE!$B192+(drdp!E192)*SAGE!$C192+(drdp!H192)*SAGE!$D192)</f>
        <v>0</v>
      </c>
      <c r="I192" s="18">
        <f>Model!$W$32*((drdp!C192)*SAGE!$B192+(drdp!F192)*SAGE!$C192+(drdp!I192)*SAGE!$D192)</f>
        <v>0</v>
      </c>
      <c r="J192" s="18">
        <f>Model!$W$32*((drdp!D192)*SAGE!$B192+(drdp!G192)*SAGE!$C192+(drdp!J192)*SAGE!$D192)</f>
        <v>0</v>
      </c>
      <c r="K192" s="21">
        <f>SUM(E$3:E191)+H192</f>
        <v>2.588847262039748</v>
      </c>
      <c r="L192" s="21">
        <f>SUM(F$3:F191)+I192</f>
        <v>2.3377520801726481</v>
      </c>
      <c r="M192" s="21">
        <f>SUM(G$3:G191)+J192</f>
        <v>-0.56458581292033916</v>
      </c>
      <c r="N192" s="21"/>
      <c r="O192" s="21"/>
      <c r="P192" s="21"/>
      <c r="Q192" s="19">
        <f t="shared" si="13"/>
        <v>6.7021301461706999</v>
      </c>
      <c r="R192" s="19">
        <f t="shared" si="14"/>
        <v>5.4650847883515432</v>
      </c>
      <c r="S192" s="19">
        <f t="shared" si="15"/>
        <v>0.31875714015092022</v>
      </c>
      <c r="T192" s="19">
        <f t="shared" si="16"/>
        <v>6.0520830720826853</v>
      </c>
      <c r="U192" s="19">
        <f t="shared" si="17"/>
        <v>-1.4616264359653055</v>
      </c>
      <c r="V192" s="19">
        <f t="shared" si="18"/>
        <v>-1.3198616585904883</v>
      </c>
    </row>
    <row r="193" spans="1:22" x14ac:dyDescent="0.25">
      <c r="A193" s="26">
        <f>Wellpath!E193</f>
        <v>0</v>
      </c>
      <c r="B193" s="22">
        <v>0</v>
      </c>
      <c r="C193" s="22">
        <f>SIN(Wellpath!$L193)^0.25</f>
        <v>0</v>
      </c>
      <c r="D193" s="22">
        <v>0</v>
      </c>
      <c r="E193" s="20">
        <f>Model!$W$32*((drdp!B193+drdp!K193)*SAGE!$B193+(drdp!E193+drdp!N193)*SAGE!$C193+(drdp!H193+drdp!Q193)*SAGE!$D193)</f>
        <v>0</v>
      </c>
      <c r="F193" s="20">
        <f>Model!$W$32*((drdp!C193+drdp!L193)*SAGE!$B193+(drdp!F193+drdp!O193)*SAGE!$C193+(drdp!I193+drdp!R193)*SAGE!$D193)</f>
        <v>0</v>
      </c>
      <c r="G193" s="20">
        <f>Model!$W$32*((drdp!D193+drdp!M193)*SAGE!$B193+(drdp!G193+drdp!P193)*SAGE!$C193+(drdp!J193+drdp!S193)*SAGE!$D193)</f>
        <v>0</v>
      </c>
      <c r="H193" s="18">
        <f>Model!$W$32*((drdp!B193)*SAGE!$B193+(drdp!E193)*SAGE!$C193+(drdp!H193)*SAGE!$D193)</f>
        <v>0</v>
      </c>
      <c r="I193" s="18">
        <f>Model!$W$32*((drdp!C193)*SAGE!$B193+(drdp!F193)*SAGE!$C193+(drdp!I193)*SAGE!$D193)</f>
        <v>0</v>
      </c>
      <c r="J193" s="18">
        <f>Model!$W$32*((drdp!D193)*SAGE!$B193+(drdp!G193)*SAGE!$C193+(drdp!J193)*SAGE!$D193)</f>
        <v>0</v>
      </c>
      <c r="K193" s="21">
        <f>SUM(E$3:E192)+H193</f>
        <v>2.588847262039748</v>
      </c>
      <c r="L193" s="21">
        <f>SUM(F$3:F192)+I193</f>
        <v>2.3377520801726481</v>
      </c>
      <c r="M193" s="21">
        <f>SUM(G$3:G192)+J193</f>
        <v>-0.56458581292033916</v>
      </c>
      <c r="N193" s="21"/>
      <c r="O193" s="21"/>
      <c r="P193" s="21"/>
      <c r="Q193" s="19">
        <f t="shared" si="13"/>
        <v>6.7021301461706999</v>
      </c>
      <c r="R193" s="19">
        <f t="shared" si="14"/>
        <v>5.4650847883515432</v>
      </c>
      <c r="S193" s="19">
        <f t="shared" si="15"/>
        <v>0.31875714015092022</v>
      </c>
      <c r="T193" s="19">
        <f t="shared" si="16"/>
        <v>6.0520830720826853</v>
      </c>
      <c r="U193" s="19">
        <f t="shared" si="17"/>
        <v>-1.4616264359653055</v>
      </c>
      <c r="V193" s="19">
        <f t="shared" si="18"/>
        <v>-1.3198616585904883</v>
      </c>
    </row>
    <row r="194" spans="1:22" x14ac:dyDescent="0.25">
      <c r="A194" s="26">
        <f>Wellpath!E194</f>
        <v>0</v>
      </c>
      <c r="B194" s="22">
        <v>0</v>
      </c>
      <c r="C194" s="22">
        <f>SIN(Wellpath!$L194)^0.25</f>
        <v>0</v>
      </c>
      <c r="D194" s="22">
        <v>0</v>
      </c>
      <c r="E194" s="20">
        <f>Model!$W$32*((drdp!B194+drdp!K194)*SAGE!$B194+(drdp!E194+drdp!N194)*SAGE!$C194+(drdp!H194+drdp!Q194)*SAGE!$D194)</f>
        <v>0</v>
      </c>
      <c r="F194" s="20">
        <f>Model!$W$32*((drdp!C194+drdp!L194)*SAGE!$B194+(drdp!F194+drdp!O194)*SAGE!$C194+(drdp!I194+drdp!R194)*SAGE!$D194)</f>
        <v>0</v>
      </c>
      <c r="G194" s="20">
        <f>Model!$W$32*((drdp!D194+drdp!M194)*SAGE!$B194+(drdp!G194+drdp!P194)*SAGE!$C194+(drdp!J194+drdp!S194)*SAGE!$D194)</f>
        <v>0</v>
      </c>
      <c r="H194" s="18">
        <f>Model!$W$32*((drdp!B194)*SAGE!$B194+(drdp!E194)*SAGE!$C194+(drdp!H194)*SAGE!$D194)</f>
        <v>0</v>
      </c>
      <c r="I194" s="18">
        <f>Model!$W$32*((drdp!C194)*SAGE!$B194+(drdp!F194)*SAGE!$C194+(drdp!I194)*SAGE!$D194)</f>
        <v>0</v>
      </c>
      <c r="J194" s="18">
        <f>Model!$W$32*((drdp!D194)*SAGE!$B194+(drdp!G194)*SAGE!$C194+(drdp!J194)*SAGE!$D194)</f>
        <v>0</v>
      </c>
      <c r="K194" s="21">
        <f>SUM(E$3:E193)+H194</f>
        <v>2.588847262039748</v>
      </c>
      <c r="L194" s="21">
        <f>SUM(F$3:F193)+I194</f>
        <v>2.3377520801726481</v>
      </c>
      <c r="M194" s="21">
        <f>SUM(G$3:G193)+J194</f>
        <v>-0.56458581292033916</v>
      </c>
      <c r="N194" s="21"/>
      <c r="O194" s="21"/>
      <c r="P194" s="21"/>
      <c r="Q194" s="19">
        <f t="shared" si="13"/>
        <v>6.7021301461706999</v>
      </c>
      <c r="R194" s="19">
        <f t="shared" si="14"/>
        <v>5.4650847883515432</v>
      </c>
      <c r="S194" s="19">
        <f t="shared" si="15"/>
        <v>0.31875714015092022</v>
      </c>
      <c r="T194" s="19">
        <f t="shared" si="16"/>
        <v>6.0520830720826853</v>
      </c>
      <c r="U194" s="19">
        <f t="shared" si="17"/>
        <v>-1.4616264359653055</v>
      </c>
      <c r="V194" s="19">
        <f t="shared" si="18"/>
        <v>-1.3198616585904883</v>
      </c>
    </row>
    <row r="195" spans="1:22" x14ac:dyDescent="0.25">
      <c r="A195" s="26">
        <f>Wellpath!E195</f>
        <v>0</v>
      </c>
      <c r="B195" s="22">
        <v>0</v>
      </c>
      <c r="C195" s="22">
        <f>SIN(Wellpath!$L195)^0.25</f>
        <v>0</v>
      </c>
      <c r="D195" s="22">
        <v>0</v>
      </c>
      <c r="E195" s="20">
        <f>Model!$W$32*((drdp!B195+drdp!K195)*SAGE!$B195+(drdp!E195+drdp!N195)*SAGE!$C195+(drdp!H195+drdp!Q195)*SAGE!$D195)</f>
        <v>0</v>
      </c>
      <c r="F195" s="20">
        <f>Model!$W$32*((drdp!C195+drdp!L195)*SAGE!$B195+(drdp!F195+drdp!O195)*SAGE!$C195+(drdp!I195+drdp!R195)*SAGE!$D195)</f>
        <v>0</v>
      </c>
      <c r="G195" s="20">
        <f>Model!$W$32*((drdp!D195+drdp!M195)*SAGE!$B195+(drdp!G195+drdp!P195)*SAGE!$C195+(drdp!J195+drdp!S195)*SAGE!$D195)</f>
        <v>0</v>
      </c>
      <c r="H195" s="18">
        <f>Model!$W$32*((drdp!B195)*SAGE!$B195+(drdp!E195)*SAGE!$C195+(drdp!H195)*SAGE!$D195)</f>
        <v>0</v>
      </c>
      <c r="I195" s="18">
        <f>Model!$W$32*((drdp!C195)*SAGE!$B195+(drdp!F195)*SAGE!$C195+(drdp!I195)*SAGE!$D195)</f>
        <v>0</v>
      </c>
      <c r="J195" s="18">
        <f>Model!$W$32*((drdp!D195)*SAGE!$B195+(drdp!G195)*SAGE!$C195+(drdp!J195)*SAGE!$D195)</f>
        <v>0</v>
      </c>
      <c r="K195" s="21">
        <f>SUM(E$3:E194)+H195</f>
        <v>2.588847262039748</v>
      </c>
      <c r="L195" s="21">
        <f>SUM(F$3:F194)+I195</f>
        <v>2.3377520801726481</v>
      </c>
      <c r="M195" s="21">
        <f>SUM(G$3:G194)+J195</f>
        <v>-0.56458581292033916</v>
      </c>
      <c r="N195" s="21"/>
      <c r="O195" s="21"/>
      <c r="P195" s="21"/>
      <c r="Q195" s="19">
        <f t="shared" si="13"/>
        <v>6.7021301461706999</v>
      </c>
      <c r="R195" s="19">
        <f t="shared" si="14"/>
        <v>5.4650847883515432</v>
      </c>
      <c r="S195" s="19">
        <f t="shared" si="15"/>
        <v>0.31875714015092022</v>
      </c>
      <c r="T195" s="19">
        <f t="shared" si="16"/>
        <v>6.0520830720826853</v>
      </c>
      <c r="U195" s="19">
        <f t="shared" si="17"/>
        <v>-1.4616264359653055</v>
      </c>
      <c r="V195" s="19">
        <f t="shared" si="18"/>
        <v>-1.3198616585904883</v>
      </c>
    </row>
    <row r="196" spans="1:22" x14ac:dyDescent="0.25">
      <c r="A196" s="26">
        <f>Wellpath!E196</f>
        <v>0</v>
      </c>
      <c r="B196" s="22">
        <v>0</v>
      </c>
      <c r="C196" s="22">
        <f>SIN(Wellpath!$L196)^0.25</f>
        <v>0</v>
      </c>
      <c r="D196" s="22">
        <v>0</v>
      </c>
      <c r="E196" s="20">
        <f>Model!$W$32*((drdp!B196+drdp!K196)*SAGE!$B196+(drdp!E196+drdp!N196)*SAGE!$C196+(drdp!H196+drdp!Q196)*SAGE!$D196)</f>
        <v>0</v>
      </c>
      <c r="F196" s="20">
        <f>Model!$W$32*((drdp!C196+drdp!L196)*SAGE!$B196+(drdp!F196+drdp!O196)*SAGE!$C196+(drdp!I196+drdp!R196)*SAGE!$D196)</f>
        <v>0</v>
      </c>
      <c r="G196" s="20">
        <f>Model!$W$32*((drdp!D196+drdp!M196)*SAGE!$B196+(drdp!G196+drdp!P196)*SAGE!$C196+(drdp!J196+drdp!S196)*SAGE!$D196)</f>
        <v>0</v>
      </c>
      <c r="H196" s="18">
        <f>Model!$W$32*((drdp!B196)*SAGE!$B196+(drdp!E196)*SAGE!$C196+(drdp!H196)*SAGE!$D196)</f>
        <v>0</v>
      </c>
      <c r="I196" s="18">
        <f>Model!$W$32*((drdp!C196)*SAGE!$B196+(drdp!F196)*SAGE!$C196+(drdp!I196)*SAGE!$D196)</f>
        <v>0</v>
      </c>
      <c r="J196" s="18">
        <f>Model!$W$32*((drdp!D196)*SAGE!$B196+(drdp!G196)*SAGE!$C196+(drdp!J196)*SAGE!$D196)</f>
        <v>0</v>
      </c>
      <c r="K196" s="21">
        <f>SUM(E$3:E195)+H196</f>
        <v>2.588847262039748</v>
      </c>
      <c r="L196" s="21">
        <f>SUM(F$3:F195)+I196</f>
        <v>2.3377520801726481</v>
      </c>
      <c r="M196" s="21">
        <f>SUM(G$3:G195)+J196</f>
        <v>-0.56458581292033916</v>
      </c>
      <c r="N196" s="21"/>
      <c r="O196" s="21"/>
      <c r="P196" s="21"/>
      <c r="Q196" s="19">
        <f t="shared" si="13"/>
        <v>6.7021301461706999</v>
      </c>
      <c r="R196" s="19">
        <f t="shared" si="14"/>
        <v>5.4650847883515432</v>
      </c>
      <c r="S196" s="19">
        <f t="shared" si="15"/>
        <v>0.31875714015092022</v>
      </c>
      <c r="T196" s="19">
        <f t="shared" si="16"/>
        <v>6.0520830720826853</v>
      </c>
      <c r="U196" s="19">
        <f t="shared" si="17"/>
        <v>-1.4616264359653055</v>
      </c>
      <c r="V196" s="19">
        <f t="shared" si="18"/>
        <v>-1.3198616585904883</v>
      </c>
    </row>
    <row r="197" spans="1:22" x14ac:dyDescent="0.25">
      <c r="A197" s="26">
        <f>Wellpath!E197</f>
        <v>0</v>
      </c>
      <c r="B197" s="22">
        <v>0</v>
      </c>
      <c r="C197" s="22">
        <f>SIN(Wellpath!$L197)^0.25</f>
        <v>0</v>
      </c>
      <c r="D197" s="22">
        <v>0</v>
      </c>
      <c r="E197" s="20">
        <f>Model!$W$32*((drdp!B197+drdp!K197)*SAGE!$B197+(drdp!E197+drdp!N197)*SAGE!$C197+(drdp!H197+drdp!Q197)*SAGE!$D197)</f>
        <v>0</v>
      </c>
      <c r="F197" s="20">
        <f>Model!$W$32*((drdp!C197+drdp!L197)*SAGE!$B197+(drdp!F197+drdp!O197)*SAGE!$C197+(drdp!I197+drdp!R197)*SAGE!$D197)</f>
        <v>0</v>
      </c>
      <c r="G197" s="20">
        <f>Model!$W$32*((drdp!D197+drdp!M197)*SAGE!$B197+(drdp!G197+drdp!P197)*SAGE!$C197+(drdp!J197+drdp!S197)*SAGE!$D197)</f>
        <v>0</v>
      </c>
      <c r="H197" s="18">
        <f>Model!$W$32*((drdp!B197)*SAGE!$B197+(drdp!E197)*SAGE!$C197+(drdp!H197)*SAGE!$D197)</f>
        <v>0</v>
      </c>
      <c r="I197" s="18">
        <f>Model!$W$32*((drdp!C197)*SAGE!$B197+(drdp!F197)*SAGE!$C197+(drdp!I197)*SAGE!$D197)</f>
        <v>0</v>
      </c>
      <c r="J197" s="18">
        <f>Model!$W$32*((drdp!D197)*SAGE!$B197+(drdp!G197)*SAGE!$C197+(drdp!J197)*SAGE!$D197)</f>
        <v>0</v>
      </c>
      <c r="K197" s="21">
        <f>SUM(E$3:E196)+H197</f>
        <v>2.588847262039748</v>
      </c>
      <c r="L197" s="21">
        <f>SUM(F$3:F196)+I197</f>
        <v>2.3377520801726481</v>
      </c>
      <c r="M197" s="21">
        <f>SUM(G$3:G196)+J197</f>
        <v>-0.56458581292033916</v>
      </c>
      <c r="N197" s="21"/>
      <c r="O197" s="21"/>
      <c r="P197" s="21"/>
      <c r="Q197" s="19">
        <f t="shared" si="13"/>
        <v>6.7021301461706999</v>
      </c>
      <c r="R197" s="19">
        <f t="shared" si="14"/>
        <v>5.4650847883515432</v>
      </c>
      <c r="S197" s="19">
        <f t="shared" si="15"/>
        <v>0.31875714015092022</v>
      </c>
      <c r="T197" s="19">
        <f t="shared" si="16"/>
        <v>6.0520830720826853</v>
      </c>
      <c r="U197" s="19">
        <f t="shared" si="17"/>
        <v>-1.4616264359653055</v>
      </c>
      <c r="V197" s="19">
        <f t="shared" si="18"/>
        <v>-1.3198616585904883</v>
      </c>
    </row>
    <row r="198" spans="1:22" x14ac:dyDescent="0.25">
      <c r="A198" s="26">
        <f>Wellpath!E198</f>
        <v>0</v>
      </c>
      <c r="B198" s="22">
        <v>0</v>
      </c>
      <c r="C198" s="22">
        <f>SIN(Wellpath!$L198)^0.25</f>
        <v>0</v>
      </c>
      <c r="D198" s="22">
        <v>0</v>
      </c>
      <c r="E198" s="20">
        <f>Model!$W$32*((drdp!B198+drdp!K198)*SAGE!$B198+(drdp!E198+drdp!N198)*SAGE!$C198+(drdp!H198+drdp!Q198)*SAGE!$D198)</f>
        <v>0</v>
      </c>
      <c r="F198" s="20">
        <f>Model!$W$32*((drdp!C198+drdp!L198)*SAGE!$B198+(drdp!F198+drdp!O198)*SAGE!$C198+(drdp!I198+drdp!R198)*SAGE!$D198)</f>
        <v>0</v>
      </c>
      <c r="G198" s="20">
        <f>Model!$W$32*((drdp!D198+drdp!M198)*SAGE!$B198+(drdp!G198+drdp!P198)*SAGE!$C198+(drdp!J198+drdp!S198)*SAGE!$D198)</f>
        <v>0</v>
      </c>
      <c r="H198" s="18">
        <f>Model!$W$32*((drdp!B198)*SAGE!$B198+(drdp!E198)*SAGE!$C198+(drdp!H198)*SAGE!$D198)</f>
        <v>0</v>
      </c>
      <c r="I198" s="18">
        <f>Model!$W$32*((drdp!C198)*SAGE!$B198+(drdp!F198)*SAGE!$C198+(drdp!I198)*SAGE!$D198)</f>
        <v>0</v>
      </c>
      <c r="J198" s="18">
        <f>Model!$W$32*((drdp!D198)*SAGE!$B198+(drdp!G198)*SAGE!$C198+(drdp!J198)*SAGE!$D198)</f>
        <v>0</v>
      </c>
      <c r="K198" s="21">
        <f>SUM(E$3:E197)+H198</f>
        <v>2.588847262039748</v>
      </c>
      <c r="L198" s="21">
        <f>SUM(F$3:F197)+I198</f>
        <v>2.3377520801726481</v>
      </c>
      <c r="M198" s="21">
        <f>SUM(G$3:G197)+J198</f>
        <v>-0.56458581292033916</v>
      </c>
      <c r="N198" s="21"/>
      <c r="O198" s="21"/>
      <c r="P198" s="21"/>
      <c r="Q198" s="19">
        <f t="shared" ref="Q198:Q261" si="19">K198^2</f>
        <v>6.7021301461706999</v>
      </c>
      <c r="R198" s="19">
        <f t="shared" ref="R198:R261" si="20">L198^2</f>
        <v>5.4650847883515432</v>
      </c>
      <c r="S198" s="19">
        <f t="shared" ref="S198:S261" si="21">M198^2</f>
        <v>0.31875714015092022</v>
      </c>
      <c r="T198" s="19">
        <f t="shared" ref="T198:T261" si="22">K198*L198</f>
        <v>6.0520830720826853</v>
      </c>
      <c r="U198" s="19">
        <f t="shared" ref="U198:U261" si="23">K198*M198</f>
        <v>-1.4616264359653055</v>
      </c>
      <c r="V198" s="19">
        <f t="shared" ref="V198:V261" si="24">L198*M198</f>
        <v>-1.3198616585904883</v>
      </c>
    </row>
    <row r="199" spans="1:22" x14ac:dyDescent="0.25">
      <c r="A199" s="26">
        <f>Wellpath!E199</f>
        <v>0</v>
      </c>
      <c r="B199" s="22">
        <v>0</v>
      </c>
      <c r="C199" s="22">
        <f>SIN(Wellpath!$L199)^0.25</f>
        <v>0</v>
      </c>
      <c r="D199" s="22">
        <v>0</v>
      </c>
      <c r="E199" s="20">
        <f>Model!$W$32*((drdp!B199+drdp!K199)*SAGE!$B199+(drdp!E199+drdp!N199)*SAGE!$C199+(drdp!H199+drdp!Q199)*SAGE!$D199)</f>
        <v>0</v>
      </c>
      <c r="F199" s="20">
        <f>Model!$W$32*((drdp!C199+drdp!L199)*SAGE!$B199+(drdp!F199+drdp!O199)*SAGE!$C199+(drdp!I199+drdp!R199)*SAGE!$D199)</f>
        <v>0</v>
      </c>
      <c r="G199" s="20">
        <f>Model!$W$32*((drdp!D199+drdp!M199)*SAGE!$B199+(drdp!G199+drdp!P199)*SAGE!$C199+(drdp!J199+drdp!S199)*SAGE!$D199)</f>
        <v>0</v>
      </c>
      <c r="H199" s="18">
        <f>Model!$W$32*((drdp!B199)*SAGE!$B199+(drdp!E199)*SAGE!$C199+(drdp!H199)*SAGE!$D199)</f>
        <v>0</v>
      </c>
      <c r="I199" s="18">
        <f>Model!$W$32*((drdp!C199)*SAGE!$B199+(drdp!F199)*SAGE!$C199+(drdp!I199)*SAGE!$D199)</f>
        <v>0</v>
      </c>
      <c r="J199" s="18">
        <f>Model!$W$32*((drdp!D199)*SAGE!$B199+(drdp!G199)*SAGE!$C199+(drdp!J199)*SAGE!$D199)</f>
        <v>0</v>
      </c>
      <c r="K199" s="21">
        <f>SUM(E$3:E198)+H199</f>
        <v>2.588847262039748</v>
      </c>
      <c r="L199" s="21">
        <f>SUM(F$3:F198)+I199</f>
        <v>2.3377520801726481</v>
      </c>
      <c r="M199" s="21">
        <f>SUM(G$3:G198)+J199</f>
        <v>-0.56458581292033916</v>
      </c>
      <c r="N199" s="21"/>
      <c r="O199" s="21"/>
      <c r="P199" s="21"/>
      <c r="Q199" s="19">
        <f t="shared" si="19"/>
        <v>6.7021301461706999</v>
      </c>
      <c r="R199" s="19">
        <f t="shared" si="20"/>
        <v>5.4650847883515432</v>
      </c>
      <c r="S199" s="19">
        <f t="shared" si="21"/>
        <v>0.31875714015092022</v>
      </c>
      <c r="T199" s="19">
        <f t="shared" si="22"/>
        <v>6.0520830720826853</v>
      </c>
      <c r="U199" s="19">
        <f t="shared" si="23"/>
        <v>-1.4616264359653055</v>
      </c>
      <c r="V199" s="19">
        <f t="shared" si="24"/>
        <v>-1.3198616585904883</v>
      </c>
    </row>
    <row r="200" spans="1:22" x14ac:dyDescent="0.25">
      <c r="A200" s="26">
        <f>Wellpath!E200</f>
        <v>0</v>
      </c>
      <c r="B200" s="22">
        <v>0</v>
      </c>
      <c r="C200" s="22">
        <f>SIN(Wellpath!$L200)^0.25</f>
        <v>0</v>
      </c>
      <c r="D200" s="22">
        <v>0</v>
      </c>
      <c r="E200" s="20">
        <f>Model!$W$32*((drdp!B200+drdp!K200)*SAGE!$B200+(drdp!E200+drdp!N200)*SAGE!$C200+(drdp!H200+drdp!Q200)*SAGE!$D200)</f>
        <v>0</v>
      </c>
      <c r="F200" s="20">
        <f>Model!$W$32*((drdp!C200+drdp!L200)*SAGE!$B200+(drdp!F200+drdp!O200)*SAGE!$C200+(drdp!I200+drdp!R200)*SAGE!$D200)</f>
        <v>0</v>
      </c>
      <c r="G200" s="20">
        <f>Model!$W$32*((drdp!D200+drdp!M200)*SAGE!$B200+(drdp!G200+drdp!P200)*SAGE!$C200+(drdp!J200+drdp!S200)*SAGE!$D200)</f>
        <v>0</v>
      </c>
      <c r="H200" s="18">
        <f>Model!$W$32*((drdp!B200)*SAGE!$B200+(drdp!E200)*SAGE!$C200+(drdp!H200)*SAGE!$D200)</f>
        <v>0</v>
      </c>
      <c r="I200" s="18">
        <f>Model!$W$32*((drdp!C200)*SAGE!$B200+(drdp!F200)*SAGE!$C200+(drdp!I200)*SAGE!$D200)</f>
        <v>0</v>
      </c>
      <c r="J200" s="18">
        <f>Model!$W$32*((drdp!D200)*SAGE!$B200+(drdp!G200)*SAGE!$C200+(drdp!J200)*SAGE!$D200)</f>
        <v>0</v>
      </c>
      <c r="K200" s="21">
        <f>SUM(E$3:E199)+H200</f>
        <v>2.588847262039748</v>
      </c>
      <c r="L200" s="21">
        <f>SUM(F$3:F199)+I200</f>
        <v>2.3377520801726481</v>
      </c>
      <c r="M200" s="21">
        <f>SUM(G$3:G199)+J200</f>
        <v>-0.56458581292033916</v>
      </c>
      <c r="N200" s="21"/>
      <c r="O200" s="21"/>
      <c r="P200" s="21"/>
      <c r="Q200" s="19">
        <f t="shared" si="19"/>
        <v>6.7021301461706999</v>
      </c>
      <c r="R200" s="19">
        <f t="shared" si="20"/>
        <v>5.4650847883515432</v>
      </c>
      <c r="S200" s="19">
        <f t="shared" si="21"/>
        <v>0.31875714015092022</v>
      </c>
      <c r="T200" s="19">
        <f t="shared" si="22"/>
        <v>6.0520830720826853</v>
      </c>
      <c r="U200" s="19">
        <f t="shared" si="23"/>
        <v>-1.4616264359653055</v>
      </c>
      <c r="V200" s="19">
        <f t="shared" si="24"/>
        <v>-1.3198616585904883</v>
      </c>
    </row>
    <row r="201" spans="1:22" x14ac:dyDescent="0.25">
      <c r="A201" s="26">
        <f>Wellpath!E201</f>
        <v>0</v>
      </c>
      <c r="B201" s="22">
        <v>0</v>
      </c>
      <c r="C201" s="22">
        <f>SIN(Wellpath!$L201)^0.25</f>
        <v>0</v>
      </c>
      <c r="D201" s="22">
        <v>0</v>
      </c>
      <c r="E201" s="20">
        <f>Model!$W$32*((drdp!B201+drdp!K201)*SAGE!$B201+(drdp!E201+drdp!N201)*SAGE!$C201+(drdp!H201+drdp!Q201)*SAGE!$D201)</f>
        <v>0</v>
      </c>
      <c r="F201" s="20">
        <f>Model!$W$32*((drdp!C201+drdp!L201)*SAGE!$B201+(drdp!F201+drdp!O201)*SAGE!$C201+(drdp!I201+drdp!R201)*SAGE!$D201)</f>
        <v>0</v>
      </c>
      <c r="G201" s="20">
        <f>Model!$W$32*((drdp!D201+drdp!M201)*SAGE!$B201+(drdp!G201+drdp!P201)*SAGE!$C201+(drdp!J201+drdp!S201)*SAGE!$D201)</f>
        <v>0</v>
      </c>
      <c r="H201" s="18">
        <f>Model!$W$32*((drdp!B201)*SAGE!$B201+(drdp!E201)*SAGE!$C201+(drdp!H201)*SAGE!$D201)</f>
        <v>0</v>
      </c>
      <c r="I201" s="18">
        <f>Model!$W$32*((drdp!C201)*SAGE!$B201+(drdp!F201)*SAGE!$C201+(drdp!I201)*SAGE!$D201)</f>
        <v>0</v>
      </c>
      <c r="J201" s="18">
        <f>Model!$W$32*((drdp!D201)*SAGE!$B201+(drdp!G201)*SAGE!$C201+(drdp!J201)*SAGE!$D201)</f>
        <v>0</v>
      </c>
      <c r="K201" s="21">
        <f>SUM(E$3:E200)+H201</f>
        <v>2.588847262039748</v>
      </c>
      <c r="L201" s="21">
        <f>SUM(F$3:F200)+I201</f>
        <v>2.3377520801726481</v>
      </c>
      <c r="M201" s="21">
        <f>SUM(G$3:G200)+J201</f>
        <v>-0.56458581292033916</v>
      </c>
      <c r="N201" s="21"/>
      <c r="O201" s="21"/>
      <c r="P201" s="21"/>
      <c r="Q201" s="19">
        <f t="shared" si="19"/>
        <v>6.7021301461706999</v>
      </c>
      <c r="R201" s="19">
        <f t="shared" si="20"/>
        <v>5.4650847883515432</v>
      </c>
      <c r="S201" s="19">
        <f t="shared" si="21"/>
        <v>0.31875714015092022</v>
      </c>
      <c r="T201" s="19">
        <f t="shared" si="22"/>
        <v>6.0520830720826853</v>
      </c>
      <c r="U201" s="19">
        <f t="shared" si="23"/>
        <v>-1.4616264359653055</v>
      </c>
      <c r="V201" s="19">
        <f t="shared" si="24"/>
        <v>-1.3198616585904883</v>
      </c>
    </row>
    <row r="202" spans="1:22" x14ac:dyDescent="0.25">
      <c r="A202" s="26">
        <f>Wellpath!E202</f>
        <v>0</v>
      </c>
      <c r="B202" s="22">
        <v>0</v>
      </c>
      <c r="C202" s="22">
        <f>SIN(Wellpath!$L202)^0.25</f>
        <v>0</v>
      </c>
      <c r="D202" s="22">
        <v>0</v>
      </c>
      <c r="E202" s="20">
        <f>Model!$W$32*((drdp!B202+drdp!K202)*SAGE!$B202+(drdp!E202+drdp!N202)*SAGE!$C202+(drdp!H202+drdp!Q202)*SAGE!$D202)</f>
        <v>0</v>
      </c>
      <c r="F202" s="20">
        <f>Model!$W$32*((drdp!C202+drdp!L202)*SAGE!$B202+(drdp!F202+drdp!O202)*SAGE!$C202+(drdp!I202+drdp!R202)*SAGE!$D202)</f>
        <v>0</v>
      </c>
      <c r="G202" s="20">
        <f>Model!$W$32*((drdp!D202+drdp!M202)*SAGE!$B202+(drdp!G202+drdp!P202)*SAGE!$C202+(drdp!J202+drdp!S202)*SAGE!$D202)</f>
        <v>0</v>
      </c>
      <c r="H202" s="18">
        <f>Model!$W$32*((drdp!B202)*SAGE!$B202+(drdp!E202)*SAGE!$C202+(drdp!H202)*SAGE!$D202)</f>
        <v>0</v>
      </c>
      <c r="I202" s="18">
        <f>Model!$W$32*((drdp!C202)*SAGE!$B202+(drdp!F202)*SAGE!$C202+(drdp!I202)*SAGE!$D202)</f>
        <v>0</v>
      </c>
      <c r="J202" s="18">
        <f>Model!$W$32*((drdp!D202)*SAGE!$B202+(drdp!G202)*SAGE!$C202+(drdp!J202)*SAGE!$D202)</f>
        <v>0</v>
      </c>
      <c r="K202" s="21">
        <f>SUM(E$3:E201)+H202</f>
        <v>2.588847262039748</v>
      </c>
      <c r="L202" s="21">
        <f>SUM(F$3:F201)+I202</f>
        <v>2.3377520801726481</v>
      </c>
      <c r="M202" s="21">
        <f>SUM(G$3:G201)+J202</f>
        <v>-0.56458581292033916</v>
      </c>
      <c r="N202" s="21"/>
      <c r="O202" s="21"/>
      <c r="P202" s="21"/>
      <c r="Q202" s="19">
        <f t="shared" si="19"/>
        <v>6.7021301461706999</v>
      </c>
      <c r="R202" s="19">
        <f t="shared" si="20"/>
        <v>5.4650847883515432</v>
      </c>
      <c r="S202" s="19">
        <f t="shared" si="21"/>
        <v>0.31875714015092022</v>
      </c>
      <c r="T202" s="19">
        <f t="shared" si="22"/>
        <v>6.0520830720826853</v>
      </c>
      <c r="U202" s="19">
        <f t="shared" si="23"/>
        <v>-1.4616264359653055</v>
      </c>
      <c r="V202" s="19">
        <f t="shared" si="24"/>
        <v>-1.3198616585904883</v>
      </c>
    </row>
    <row r="203" spans="1:22" x14ac:dyDescent="0.25">
      <c r="A203" s="26">
        <f>Wellpath!E203</f>
        <v>0</v>
      </c>
      <c r="B203" s="22">
        <v>0</v>
      </c>
      <c r="C203" s="22">
        <f>SIN(Wellpath!$L203)^0.25</f>
        <v>0</v>
      </c>
      <c r="D203" s="22">
        <v>0</v>
      </c>
      <c r="E203" s="20">
        <f>Model!$W$32*((drdp!B203+drdp!K203)*SAGE!$B203+(drdp!E203+drdp!N203)*SAGE!$C203+(drdp!H203+drdp!Q203)*SAGE!$D203)</f>
        <v>0</v>
      </c>
      <c r="F203" s="20">
        <f>Model!$W$32*((drdp!C203+drdp!L203)*SAGE!$B203+(drdp!F203+drdp!O203)*SAGE!$C203+(drdp!I203+drdp!R203)*SAGE!$D203)</f>
        <v>0</v>
      </c>
      <c r="G203" s="20">
        <f>Model!$W$32*((drdp!D203+drdp!M203)*SAGE!$B203+(drdp!G203+drdp!P203)*SAGE!$C203+(drdp!J203+drdp!S203)*SAGE!$D203)</f>
        <v>0</v>
      </c>
      <c r="H203" s="18">
        <f>Model!$W$32*((drdp!B203)*SAGE!$B203+(drdp!E203)*SAGE!$C203+(drdp!H203)*SAGE!$D203)</f>
        <v>0</v>
      </c>
      <c r="I203" s="18">
        <f>Model!$W$32*((drdp!C203)*SAGE!$B203+(drdp!F203)*SAGE!$C203+(drdp!I203)*SAGE!$D203)</f>
        <v>0</v>
      </c>
      <c r="J203" s="18">
        <f>Model!$W$32*((drdp!D203)*SAGE!$B203+(drdp!G203)*SAGE!$C203+(drdp!J203)*SAGE!$D203)</f>
        <v>0</v>
      </c>
      <c r="K203" s="21">
        <f>SUM(E$3:E202)+H203</f>
        <v>2.588847262039748</v>
      </c>
      <c r="L203" s="21">
        <f>SUM(F$3:F202)+I203</f>
        <v>2.3377520801726481</v>
      </c>
      <c r="M203" s="21">
        <f>SUM(G$3:G202)+J203</f>
        <v>-0.56458581292033916</v>
      </c>
      <c r="N203" s="21"/>
      <c r="O203" s="21"/>
      <c r="P203" s="21"/>
      <c r="Q203" s="19">
        <f t="shared" si="19"/>
        <v>6.7021301461706999</v>
      </c>
      <c r="R203" s="19">
        <f t="shared" si="20"/>
        <v>5.4650847883515432</v>
      </c>
      <c r="S203" s="19">
        <f t="shared" si="21"/>
        <v>0.31875714015092022</v>
      </c>
      <c r="T203" s="19">
        <f t="shared" si="22"/>
        <v>6.0520830720826853</v>
      </c>
      <c r="U203" s="19">
        <f t="shared" si="23"/>
        <v>-1.4616264359653055</v>
      </c>
      <c r="V203" s="19">
        <f t="shared" si="24"/>
        <v>-1.3198616585904883</v>
      </c>
    </row>
    <row r="204" spans="1:22" x14ac:dyDescent="0.25">
      <c r="A204" s="26">
        <f>Wellpath!E204</f>
        <v>0</v>
      </c>
      <c r="B204" s="22">
        <v>0</v>
      </c>
      <c r="C204" s="22">
        <f>SIN(Wellpath!$L204)^0.25</f>
        <v>0</v>
      </c>
      <c r="D204" s="22">
        <v>0</v>
      </c>
      <c r="E204" s="20">
        <f>Model!$W$32*((drdp!B204+drdp!K204)*SAGE!$B204+(drdp!E204+drdp!N204)*SAGE!$C204+(drdp!H204+drdp!Q204)*SAGE!$D204)</f>
        <v>0</v>
      </c>
      <c r="F204" s="20">
        <f>Model!$W$32*((drdp!C204+drdp!L204)*SAGE!$B204+(drdp!F204+drdp!O204)*SAGE!$C204+(drdp!I204+drdp!R204)*SAGE!$D204)</f>
        <v>0</v>
      </c>
      <c r="G204" s="20">
        <f>Model!$W$32*((drdp!D204+drdp!M204)*SAGE!$B204+(drdp!G204+drdp!P204)*SAGE!$C204+(drdp!J204+drdp!S204)*SAGE!$D204)</f>
        <v>0</v>
      </c>
      <c r="H204" s="18">
        <f>Model!$W$32*((drdp!B204)*SAGE!$B204+(drdp!E204)*SAGE!$C204+(drdp!H204)*SAGE!$D204)</f>
        <v>0</v>
      </c>
      <c r="I204" s="18">
        <f>Model!$W$32*((drdp!C204)*SAGE!$B204+(drdp!F204)*SAGE!$C204+(drdp!I204)*SAGE!$D204)</f>
        <v>0</v>
      </c>
      <c r="J204" s="18">
        <f>Model!$W$32*((drdp!D204)*SAGE!$B204+(drdp!G204)*SAGE!$C204+(drdp!J204)*SAGE!$D204)</f>
        <v>0</v>
      </c>
      <c r="K204" s="21">
        <f>SUM(E$3:E203)+H204</f>
        <v>2.588847262039748</v>
      </c>
      <c r="L204" s="21">
        <f>SUM(F$3:F203)+I204</f>
        <v>2.3377520801726481</v>
      </c>
      <c r="M204" s="21">
        <f>SUM(G$3:G203)+J204</f>
        <v>-0.56458581292033916</v>
      </c>
      <c r="N204" s="21"/>
      <c r="O204" s="21"/>
      <c r="P204" s="21"/>
      <c r="Q204" s="19">
        <f t="shared" si="19"/>
        <v>6.7021301461706999</v>
      </c>
      <c r="R204" s="19">
        <f t="shared" si="20"/>
        <v>5.4650847883515432</v>
      </c>
      <c r="S204" s="19">
        <f t="shared" si="21"/>
        <v>0.31875714015092022</v>
      </c>
      <c r="T204" s="19">
        <f t="shared" si="22"/>
        <v>6.0520830720826853</v>
      </c>
      <c r="U204" s="19">
        <f t="shared" si="23"/>
        <v>-1.4616264359653055</v>
      </c>
      <c r="V204" s="19">
        <f t="shared" si="24"/>
        <v>-1.3198616585904883</v>
      </c>
    </row>
    <row r="205" spans="1:22" x14ac:dyDescent="0.25">
      <c r="A205" s="26">
        <f>Wellpath!E205</f>
        <v>0</v>
      </c>
      <c r="B205" s="22">
        <v>0</v>
      </c>
      <c r="C205" s="22">
        <f>SIN(Wellpath!$L205)^0.25</f>
        <v>0</v>
      </c>
      <c r="D205" s="22">
        <v>0</v>
      </c>
      <c r="E205" s="20">
        <f>Model!$W$32*((drdp!B205+drdp!K205)*SAGE!$B205+(drdp!E205+drdp!N205)*SAGE!$C205+(drdp!H205+drdp!Q205)*SAGE!$D205)</f>
        <v>0</v>
      </c>
      <c r="F205" s="20">
        <f>Model!$W$32*((drdp!C205+drdp!L205)*SAGE!$B205+(drdp!F205+drdp!O205)*SAGE!$C205+(drdp!I205+drdp!R205)*SAGE!$D205)</f>
        <v>0</v>
      </c>
      <c r="G205" s="20">
        <f>Model!$W$32*((drdp!D205+drdp!M205)*SAGE!$B205+(drdp!G205+drdp!P205)*SAGE!$C205+(drdp!J205+drdp!S205)*SAGE!$D205)</f>
        <v>0</v>
      </c>
      <c r="H205" s="18">
        <f>Model!$W$32*((drdp!B205)*SAGE!$B205+(drdp!E205)*SAGE!$C205+(drdp!H205)*SAGE!$D205)</f>
        <v>0</v>
      </c>
      <c r="I205" s="18">
        <f>Model!$W$32*((drdp!C205)*SAGE!$B205+(drdp!F205)*SAGE!$C205+(drdp!I205)*SAGE!$D205)</f>
        <v>0</v>
      </c>
      <c r="J205" s="18">
        <f>Model!$W$32*((drdp!D205)*SAGE!$B205+(drdp!G205)*SAGE!$C205+(drdp!J205)*SAGE!$D205)</f>
        <v>0</v>
      </c>
      <c r="K205" s="21">
        <f>SUM(E$3:E204)+H205</f>
        <v>2.588847262039748</v>
      </c>
      <c r="L205" s="21">
        <f>SUM(F$3:F204)+I205</f>
        <v>2.3377520801726481</v>
      </c>
      <c r="M205" s="21">
        <f>SUM(G$3:G204)+J205</f>
        <v>-0.56458581292033916</v>
      </c>
      <c r="N205" s="21"/>
      <c r="O205" s="21"/>
      <c r="P205" s="21"/>
      <c r="Q205" s="19">
        <f t="shared" si="19"/>
        <v>6.7021301461706999</v>
      </c>
      <c r="R205" s="19">
        <f t="shared" si="20"/>
        <v>5.4650847883515432</v>
      </c>
      <c r="S205" s="19">
        <f t="shared" si="21"/>
        <v>0.31875714015092022</v>
      </c>
      <c r="T205" s="19">
        <f t="shared" si="22"/>
        <v>6.0520830720826853</v>
      </c>
      <c r="U205" s="19">
        <f t="shared" si="23"/>
        <v>-1.4616264359653055</v>
      </c>
      <c r="V205" s="19">
        <f t="shared" si="24"/>
        <v>-1.3198616585904883</v>
      </c>
    </row>
    <row r="206" spans="1:22" x14ac:dyDescent="0.25">
      <c r="A206" s="26">
        <f>Wellpath!E206</f>
        <v>0</v>
      </c>
      <c r="B206" s="22">
        <v>0</v>
      </c>
      <c r="C206" s="22">
        <f>SIN(Wellpath!$L206)^0.25</f>
        <v>0</v>
      </c>
      <c r="D206" s="22">
        <v>0</v>
      </c>
      <c r="E206" s="20">
        <f>Model!$W$32*((drdp!B206+drdp!K206)*SAGE!$B206+(drdp!E206+drdp!N206)*SAGE!$C206+(drdp!H206+drdp!Q206)*SAGE!$D206)</f>
        <v>0</v>
      </c>
      <c r="F206" s="20">
        <f>Model!$W$32*((drdp!C206+drdp!L206)*SAGE!$B206+(drdp!F206+drdp!O206)*SAGE!$C206+(drdp!I206+drdp!R206)*SAGE!$D206)</f>
        <v>0</v>
      </c>
      <c r="G206" s="20">
        <f>Model!$W$32*((drdp!D206+drdp!M206)*SAGE!$B206+(drdp!G206+drdp!P206)*SAGE!$C206+(drdp!J206+drdp!S206)*SAGE!$D206)</f>
        <v>0</v>
      </c>
      <c r="H206" s="18">
        <f>Model!$W$32*((drdp!B206)*SAGE!$B206+(drdp!E206)*SAGE!$C206+(drdp!H206)*SAGE!$D206)</f>
        <v>0</v>
      </c>
      <c r="I206" s="18">
        <f>Model!$W$32*((drdp!C206)*SAGE!$B206+(drdp!F206)*SAGE!$C206+(drdp!I206)*SAGE!$D206)</f>
        <v>0</v>
      </c>
      <c r="J206" s="18">
        <f>Model!$W$32*((drdp!D206)*SAGE!$B206+(drdp!G206)*SAGE!$C206+(drdp!J206)*SAGE!$D206)</f>
        <v>0</v>
      </c>
      <c r="K206" s="21">
        <f>SUM(E$3:E205)+H206</f>
        <v>2.588847262039748</v>
      </c>
      <c r="L206" s="21">
        <f>SUM(F$3:F205)+I206</f>
        <v>2.3377520801726481</v>
      </c>
      <c r="M206" s="21">
        <f>SUM(G$3:G205)+J206</f>
        <v>-0.56458581292033916</v>
      </c>
      <c r="N206" s="21"/>
      <c r="O206" s="21"/>
      <c r="P206" s="21"/>
      <c r="Q206" s="19">
        <f t="shared" si="19"/>
        <v>6.7021301461706999</v>
      </c>
      <c r="R206" s="19">
        <f t="shared" si="20"/>
        <v>5.4650847883515432</v>
      </c>
      <c r="S206" s="19">
        <f t="shared" si="21"/>
        <v>0.31875714015092022</v>
      </c>
      <c r="T206" s="19">
        <f t="shared" si="22"/>
        <v>6.0520830720826853</v>
      </c>
      <c r="U206" s="19">
        <f t="shared" si="23"/>
        <v>-1.4616264359653055</v>
      </c>
      <c r="V206" s="19">
        <f t="shared" si="24"/>
        <v>-1.3198616585904883</v>
      </c>
    </row>
    <row r="207" spans="1:22" x14ac:dyDescent="0.25">
      <c r="A207" s="26">
        <f>Wellpath!E207</f>
        <v>0</v>
      </c>
      <c r="B207" s="22">
        <v>0</v>
      </c>
      <c r="C207" s="22">
        <f>SIN(Wellpath!$L207)^0.25</f>
        <v>0</v>
      </c>
      <c r="D207" s="22">
        <v>0</v>
      </c>
      <c r="E207" s="20">
        <f>Model!$W$32*((drdp!B207+drdp!K207)*SAGE!$B207+(drdp!E207+drdp!N207)*SAGE!$C207+(drdp!H207+drdp!Q207)*SAGE!$D207)</f>
        <v>0</v>
      </c>
      <c r="F207" s="20">
        <f>Model!$W$32*((drdp!C207+drdp!L207)*SAGE!$B207+(drdp!F207+drdp!O207)*SAGE!$C207+(drdp!I207+drdp!R207)*SAGE!$D207)</f>
        <v>0</v>
      </c>
      <c r="G207" s="20">
        <f>Model!$W$32*((drdp!D207+drdp!M207)*SAGE!$B207+(drdp!G207+drdp!P207)*SAGE!$C207+(drdp!J207+drdp!S207)*SAGE!$D207)</f>
        <v>0</v>
      </c>
      <c r="H207" s="18">
        <f>Model!$W$32*((drdp!B207)*SAGE!$B207+(drdp!E207)*SAGE!$C207+(drdp!H207)*SAGE!$D207)</f>
        <v>0</v>
      </c>
      <c r="I207" s="18">
        <f>Model!$W$32*((drdp!C207)*SAGE!$B207+(drdp!F207)*SAGE!$C207+(drdp!I207)*SAGE!$D207)</f>
        <v>0</v>
      </c>
      <c r="J207" s="18">
        <f>Model!$W$32*((drdp!D207)*SAGE!$B207+(drdp!G207)*SAGE!$C207+(drdp!J207)*SAGE!$D207)</f>
        <v>0</v>
      </c>
      <c r="K207" s="21">
        <f>SUM(E$3:E206)+H207</f>
        <v>2.588847262039748</v>
      </c>
      <c r="L207" s="21">
        <f>SUM(F$3:F206)+I207</f>
        <v>2.3377520801726481</v>
      </c>
      <c r="M207" s="21">
        <f>SUM(G$3:G206)+J207</f>
        <v>-0.56458581292033916</v>
      </c>
      <c r="N207" s="21"/>
      <c r="O207" s="21"/>
      <c r="P207" s="21"/>
      <c r="Q207" s="19">
        <f t="shared" si="19"/>
        <v>6.7021301461706999</v>
      </c>
      <c r="R207" s="19">
        <f t="shared" si="20"/>
        <v>5.4650847883515432</v>
      </c>
      <c r="S207" s="19">
        <f t="shared" si="21"/>
        <v>0.31875714015092022</v>
      </c>
      <c r="T207" s="19">
        <f t="shared" si="22"/>
        <v>6.0520830720826853</v>
      </c>
      <c r="U207" s="19">
        <f t="shared" si="23"/>
        <v>-1.4616264359653055</v>
      </c>
      <c r="V207" s="19">
        <f t="shared" si="24"/>
        <v>-1.3198616585904883</v>
      </c>
    </row>
    <row r="208" spans="1:22" x14ac:dyDescent="0.25">
      <c r="A208" s="26">
        <f>Wellpath!E208</f>
        <v>0</v>
      </c>
      <c r="B208" s="22">
        <v>0</v>
      </c>
      <c r="C208" s="22">
        <f>SIN(Wellpath!$L208)^0.25</f>
        <v>0</v>
      </c>
      <c r="D208" s="22">
        <v>0</v>
      </c>
      <c r="E208" s="20">
        <f>Model!$W$32*((drdp!B208+drdp!K208)*SAGE!$B208+(drdp!E208+drdp!N208)*SAGE!$C208+(drdp!H208+drdp!Q208)*SAGE!$D208)</f>
        <v>0</v>
      </c>
      <c r="F208" s="20">
        <f>Model!$W$32*((drdp!C208+drdp!L208)*SAGE!$B208+(drdp!F208+drdp!O208)*SAGE!$C208+(drdp!I208+drdp!R208)*SAGE!$D208)</f>
        <v>0</v>
      </c>
      <c r="G208" s="20">
        <f>Model!$W$32*((drdp!D208+drdp!M208)*SAGE!$B208+(drdp!G208+drdp!P208)*SAGE!$C208+(drdp!J208+drdp!S208)*SAGE!$D208)</f>
        <v>0</v>
      </c>
      <c r="H208" s="18">
        <f>Model!$W$32*((drdp!B208)*SAGE!$B208+(drdp!E208)*SAGE!$C208+(drdp!H208)*SAGE!$D208)</f>
        <v>0</v>
      </c>
      <c r="I208" s="18">
        <f>Model!$W$32*((drdp!C208)*SAGE!$B208+(drdp!F208)*SAGE!$C208+(drdp!I208)*SAGE!$D208)</f>
        <v>0</v>
      </c>
      <c r="J208" s="18">
        <f>Model!$W$32*((drdp!D208)*SAGE!$B208+(drdp!G208)*SAGE!$C208+(drdp!J208)*SAGE!$D208)</f>
        <v>0</v>
      </c>
      <c r="K208" s="21">
        <f>SUM(E$3:E207)+H208</f>
        <v>2.588847262039748</v>
      </c>
      <c r="L208" s="21">
        <f>SUM(F$3:F207)+I208</f>
        <v>2.3377520801726481</v>
      </c>
      <c r="M208" s="21">
        <f>SUM(G$3:G207)+J208</f>
        <v>-0.56458581292033916</v>
      </c>
      <c r="N208" s="21"/>
      <c r="O208" s="21"/>
      <c r="P208" s="21"/>
      <c r="Q208" s="19">
        <f t="shared" si="19"/>
        <v>6.7021301461706999</v>
      </c>
      <c r="R208" s="19">
        <f t="shared" si="20"/>
        <v>5.4650847883515432</v>
      </c>
      <c r="S208" s="19">
        <f t="shared" si="21"/>
        <v>0.31875714015092022</v>
      </c>
      <c r="T208" s="19">
        <f t="shared" si="22"/>
        <v>6.0520830720826853</v>
      </c>
      <c r="U208" s="19">
        <f t="shared" si="23"/>
        <v>-1.4616264359653055</v>
      </c>
      <c r="V208" s="19">
        <f t="shared" si="24"/>
        <v>-1.3198616585904883</v>
      </c>
    </row>
    <row r="209" spans="1:22" x14ac:dyDescent="0.25">
      <c r="A209" s="26">
        <f>Wellpath!E209</f>
        <v>0</v>
      </c>
      <c r="B209" s="22">
        <v>0</v>
      </c>
      <c r="C209" s="22">
        <f>SIN(Wellpath!$L209)^0.25</f>
        <v>0</v>
      </c>
      <c r="D209" s="22">
        <v>0</v>
      </c>
      <c r="E209" s="20">
        <f>Model!$W$32*((drdp!B209+drdp!K209)*SAGE!$B209+(drdp!E209+drdp!N209)*SAGE!$C209+(drdp!H209+drdp!Q209)*SAGE!$D209)</f>
        <v>0</v>
      </c>
      <c r="F209" s="20">
        <f>Model!$W$32*((drdp!C209+drdp!L209)*SAGE!$B209+(drdp!F209+drdp!O209)*SAGE!$C209+(drdp!I209+drdp!R209)*SAGE!$D209)</f>
        <v>0</v>
      </c>
      <c r="G209" s="20">
        <f>Model!$W$32*((drdp!D209+drdp!M209)*SAGE!$B209+(drdp!G209+drdp!P209)*SAGE!$C209+(drdp!J209+drdp!S209)*SAGE!$D209)</f>
        <v>0</v>
      </c>
      <c r="H209" s="18">
        <f>Model!$W$32*((drdp!B209)*SAGE!$B209+(drdp!E209)*SAGE!$C209+(drdp!H209)*SAGE!$D209)</f>
        <v>0</v>
      </c>
      <c r="I209" s="18">
        <f>Model!$W$32*((drdp!C209)*SAGE!$B209+(drdp!F209)*SAGE!$C209+(drdp!I209)*SAGE!$D209)</f>
        <v>0</v>
      </c>
      <c r="J209" s="18">
        <f>Model!$W$32*((drdp!D209)*SAGE!$B209+(drdp!G209)*SAGE!$C209+(drdp!J209)*SAGE!$D209)</f>
        <v>0</v>
      </c>
      <c r="K209" s="21">
        <f>SUM(E$3:E208)+H209</f>
        <v>2.588847262039748</v>
      </c>
      <c r="L209" s="21">
        <f>SUM(F$3:F208)+I209</f>
        <v>2.3377520801726481</v>
      </c>
      <c r="M209" s="21">
        <f>SUM(G$3:G208)+J209</f>
        <v>-0.56458581292033916</v>
      </c>
      <c r="N209" s="21"/>
      <c r="O209" s="21"/>
      <c r="P209" s="21"/>
      <c r="Q209" s="19">
        <f t="shared" si="19"/>
        <v>6.7021301461706999</v>
      </c>
      <c r="R209" s="19">
        <f t="shared" si="20"/>
        <v>5.4650847883515432</v>
      </c>
      <c r="S209" s="19">
        <f t="shared" si="21"/>
        <v>0.31875714015092022</v>
      </c>
      <c r="T209" s="19">
        <f t="shared" si="22"/>
        <v>6.0520830720826853</v>
      </c>
      <c r="U209" s="19">
        <f t="shared" si="23"/>
        <v>-1.4616264359653055</v>
      </c>
      <c r="V209" s="19">
        <f t="shared" si="24"/>
        <v>-1.3198616585904883</v>
      </c>
    </row>
    <row r="210" spans="1:22" x14ac:dyDescent="0.25">
      <c r="A210" s="26">
        <f>Wellpath!E210</f>
        <v>0</v>
      </c>
      <c r="B210" s="22">
        <v>0</v>
      </c>
      <c r="C210" s="22">
        <f>SIN(Wellpath!$L210)^0.25</f>
        <v>0</v>
      </c>
      <c r="D210" s="22">
        <v>0</v>
      </c>
      <c r="E210" s="20">
        <f>Model!$W$32*((drdp!B210+drdp!K210)*SAGE!$B210+(drdp!E210+drdp!N210)*SAGE!$C210+(drdp!H210+drdp!Q210)*SAGE!$D210)</f>
        <v>0</v>
      </c>
      <c r="F210" s="20">
        <f>Model!$W$32*((drdp!C210+drdp!L210)*SAGE!$B210+(drdp!F210+drdp!O210)*SAGE!$C210+(drdp!I210+drdp!R210)*SAGE!$D210)</f>
        <v>0</v>
      </c>
      <c r="G210" s="20">
        <f>Model!$W$32*((drdp!D210+drdp!M210)*SAGE!$B210+(drdp!G210+drdp!P210)*SAGE!$C210+(drdp!J210+drdp!S210)*SAGE!$D210)</f>
        <v>0</v>
      </c>
      <c r="H210" s="18">
        <f>Model!$W$32*((drdp!B210)*SAGE!$B210+(drdp!E210)*SAGE!$C210+(drdp!H210)*SAGE!$D210)</f>
        <v>0</v>
      </c>
      <c r="I210" s="18">
        <f>Model!$W$32*((drdp!C210)*SAGE!$B210+(drdp!F210)*SAGE!$C210+(drdp!I210)*SAGE!$D210)</f>
        <v>0</v>
      </c>
      <c r="J210" s="18">
        <f>Model!$W$32*((drdp!D210)*SAGE!$B210+(drdp!G210)*SAGE!$C210+(drdp!J210)*SAGE!$D210)</f>
        <v>0</v>
      </c>
      <c r="K210" s="21">
        <f>SUM(E$3:E209)+H210</f>
        <v>2.588847262039748</v>
      </c>
      <c r="L210" s="21">
        <f>SUM(F$3:F209)+I210</f>
        <v>2.3377520801726481</v>
      </c>
      <c r="M210" s="21">
        <f>SUM(G$3:G209)+J210</f>
        <v>-0.56458581292033916</v>
      </c>
      <c r="N210" s="21"/>
      <c r="O210" s="21"/>
      <c r="P210" s="21"/>
      <c r="Q210" s="19">
        <f t="shared" si="19"/>
        <v>6.7021301461706999</v>
      </c>
      <c r="R210" s="19">
        <f t="shared" si="20"/>
        <v>5.4650847883515432</v>
      </c>
      <c r="S210" s="19">
        <f t="shared" si="21"/>
        <v>0.31875714015092022</v>
      </c>
      <c r="T210" s="19">
        <f t="shared" si="22"/>
        <v>6.0520830720826853</v>
      </c>
      <c r="U210" s="19">
        <f t="shared" si="23"/>
        <v>-1.4616264359653055</v>
      </c>
      <c r="V210" s="19">
        <f t="shared" si="24"/>
        <v>-1.3198616585904883</v>
      </c>
    </row>
    <row r="211" spans="1:22" x14ac:dyDescent="0.25">
      <c r="A211" s="26">
        <f>Wellpath!E211</f>
        <v>0</v>
      </c>
      <c r="B211" s="22">
        <v>0</v>
      </c>
      <c r="C211" s="22">
        <f>SIN(Wellpath!$L211)^0.25</f>
        <v>0</v>
      </c>
      <c r="D211" s="22">
        <v>0</v>
      </c>
      <c r="E211" s="20">
        <f>Model!$W$32*((drdp!B211+drdp!K211)*SAGE!$B211+(drdp!E211+drdp!N211)*SAGE!$C211+(drdp!H211+drdp!Q211)*SAGE!$D211)</f>
        <v>0</v>
      </c>
      <c r="F211" s="20">
        <f>Model!$W$32*((drdp!C211+drdp!L211)*SAGE!$B211+(drdp!F211+drdp!O211)*SAGE!$C211+(drdp!I211+drdp!R211)*SAGE!$D211)</f>
        <v>0</v>
      </c>
      <c r="G211" s="20">
        <f>Model!$W$32*((drdp!D211+drdp!M211)*SAGE!$B211+(drdp!G211+drdp!P211)*SAGE!$C211+(drdp!J211+drdp!S211)*SAGE!$D211)</f>
        <v>0</v>
      </c>
      <c r="H211" s="18">
        <f>Model!$W$32*((drdp!B211)*SAGE!$B211+(drdp!E211)*SAGE!$C211+(drdp!H211)*SAGE!$D211)</f>
        <v>0</v>
      </c>
      <c r="I211" s="18">
        <f>Model!$W$32*((drdp!C211)*SAGE!$B211+(drdp!F211)*SAGE!$C211+(drdp!I211)*SAGE!$D211)</f>
        <v>0</v>
      </c>
      <c r="J211" s="18">
        <f>Model!$W$32*((drdp!D211)*SAGE!$B211+(drdp!G211)*SAGE!$C211+(drdp!J211)*SAGE!$D211)</f>
        <v>0</v>
      </c>
      <c r="K211" s="21">
        <f>SUM(E$3:E210)+H211</f>
        <v>2.588847262039748</v>
      </c>
      <c r="L211" s="21">
        <f>SUM(F$3:F210)+I211</f>
        <v>2.3377520801726481</v>
      </c>
      <c r="M211" s="21">
        <f>SUM(G$3:G210)+J211</f>
        <v>-0.56458581292033916</v>
      </c>
      <c r="N211" s="21"/>
      <c r="O211" s="21"/>
      <c r="P211" s="21"/>
      <c r="Q211" s="19">
        <f t="shared" si="19"/>
        <v>6.7021301461706999</v>
      </c>
      <c r="R211" s="19">
        <f t="shared" si="20"/>
        <v>5.4650847883515432</v>
      </c>
      <c r="S211" s="19">
        <f t="shared" si="21"/>
        <v>0.31875714015092022</v>
      </c>
      <c r="T211" s="19">
        <f t="shared" si="22"/>
        <v>6.0520830720826853</v>
      </c>
      <c r="U211" s="19">
        <f t="shared" si="23"/>
        <v>-1.4616264359653055</v>
      </c>
      <c r="V211" s="19">
        <f t="shared" si="24"/>
        <v>-1.3198616585904883</v>
      </c>
    </row>
    <row r="212" spans="1:22" x14ac:dyDescent="0.25">
      <c r="A212" s="26">
        <f>Wellpath!E212</f>
        <v>0</v>
      </c>
      <c r="B212" s="22">
        <v>0</v>
      </c>
      <c r="C212" s="22">
        <f>SIN(Wellpath!$L212)^0.25</f>
        <v>0</v>
      </c>
      <c r="D212" s="22">
        <v>0</v>
      </c>
      <c r="E212" s="20">
        <f>Model!$W$32*((drdp!B212+drdp!K212)*SAGE!$B212+(drdp!E212+drdp!N212)*SAGE!$C212+(drdp!H212+drdp!Q212)*SAGE!$D212)</f>
        <v>0</v>
      </c>
      <c r="F212" s="20">
        <f>Model!$W$32*((drdp!C212+drdp!L212)*SAGE!$B212+(drdp!F212+drdp!O212)*SAGE!$C212+(drdp!I212+drdp!R212)*SAGE!$D212)</f>
        <v>0</v>
      </c>
      <c r="G212" s="20">
        <f>Model!$W$32*((drdp!D212+drdp!M212)*SAGE!$B212+(drdp!G212+drdp!P212)*SAGE!$C212+(drdp!J212+drdp!S212)*SAGE!$D212)</f>
        <v>0</v>
      </c>
      <c r="H212" s="18">
        <f>Model!$W$32*((drdp!B212)*SAGE!$B212+(drdp!E212)*SAGE!$C212+(drdp!H212)*SAGE!$D212)</f>
        <v>0</v>
      </c>
      <c r="I212" s="18">
        <f>Model!$W$32*((drdp!C212)*SAGE!$B212+(drdp!F212)*SAGE!$C212+(drdp!I212)*SAGE!$D212)</f>
        <v>0</v>
      </c>
      <c r="J212" s="18">
        <f>Model!$W$32*((drdp!D212)*SAGE!$B212+(drdp!G212)*SAGE!$C212+(drdp!J212)*SAGE!$D212)</f>
        <v>0</v>
      </c>
      <c r="K212" s="21">
        <f>SUM(E$3:E211)+H212</f>
        <v>2.588847262039748</v>
      </c>
      <c r="L212" s="21">
        <f>SUM(F$3:F211)+I212</f>
        <v>2.3377520801726481</v>
      </c>
      <c r="M212" s="21">
        <f>SUM(G$3:G211)+J212</f>
        <v>-0.56458581292033916</v>
      </c>
      <c r="N212" s="21"/>
      <c r="O212" s="21"/>
      <c r="P212" s="21"/>
      <c r="Q212" s="19">
        <f t="shared" si="19"/>
        <v>6.7021301461706999</v>
      </c>
      <c r="R212" s="19">
        <f t="shared" si="20"/>
        <v>5.4650847883515432</v>
      </c>
      <c r="S212" s="19">
        <f t="shared" si="21"/>
        <v>0.31875714015092022</v>
      </c>
      <c r="T212" s="19">
        <f t="shared" si="22"/>
        <v>6.0520830720826853</v>
      </c>
      <c r="U212" s="19">
        <f t="shared" si="23"/>
        <v>-1.4616264359653055</v>
      </c>
      <c r="V212" s="19">
        <f t="shared" si="24"/>
        <v>-1.3198616585904883</v>
      </c>
    </row>
    <row r="213" spans="1:22" x14ac:dyDescent="0.25">
      <c r="A213" s="26">
        <f>Wellpath!E213</f>
        <v>0</v>
      </c>
      <c r="B213" s="22">
        <v>0</v>
      </c>
      <c r="C213" s="22">
        <f>SIN(Wellpath!$L213)^0.25</f>
        <v>0</v>
      </c>
      <c r="D213" s="22">
        <v>0</v>
      </c>
      <c r="E213" s="20">
        <f>Model!$W$32*((drdp!B213+drdp!K213)*SAGE!$B213+(drdp!E213+drdp!N213)*SAGE!$C213+(drdp!H213+drdp!Q213)*SAGE!$D213)</f>
        <v>0</v>
      </c>
      <c r="F213" s="20">
        <f>Model!$W$32*((drdp!C213+drdp!L213)*SAGE!$B213+(drdp!F213+drdp!O213)*SAGE!$C213+(drdp!I213+drdp!R213)*SAGE!$D213)</f>
        <v>0</v>
      </c>
      <c r="G213" s="20">
        <f>Model!$W$32*((drdp!D213+drdp!M213)*SAGE!$B213+(drdp!G213+drdp!P213)*SAGE!$C213+(drdp!J213+drdp!S213)*SAGE!$D213)</f>
        <v>0</v>
      </c>
      <c r="H213" s="18">
        <f>Model!$W$32*((drdp!B213)*SAGE!$B213+(drdp!E213)*SAGE!$C213+(drdp!H213)*SAGE!$D213)</f>
        <v>0</v>
      </c>
      <c r="I213" s="18">
        <f>Model!$W$32*((drdp!C213)*SAGE!$B213+(drdp!F213)*SAGE!$C213+(drdp!I213)*SAGE!$D213)</f>
        <v>0</v>
      </c>
      <c r="J213" s="18">
        <f>Model!$W$32*((drdp!D213)*SAGE!$B213+(drdp!G213)*SAGE!$C213+(drdp!J213)*SAGE!$D213)</f>
        <v>0</v>
      </c>
      <c r="K213" s="21">
        <f>SUM(E$3:E212)+H213</f>
        <v>2.588847262039748</v>
      </c>
      <c r="L213" s="21">
        <f>SUM(F$3:F212)+I213</f>
        <v>2.3377520801726481</v>
      </c>
      <c r="M213" s="21">
        <f>SUM(G$3:G212)+J213</f>
        <v>-0.56458581292033916</v>
      </c>
      <c r="N213" s="21"/>
      <c r="O213" s="21"/>
      <c r="P213" s="21"/>
      <c r="Q213" s="19">
        <f t="shared" si="19"/>
        <v>6.7021301461706999</v>
      </c>
      <c r="R213" s="19">
        <f t="shared" si="20"/>
        <v>5.4650847883515432</v>
      </c>
      <c r="S213" s="19">
        <f t="shared" si="21"/>
        <v>0.31875714015092022</v>
      </c>
      <c r="T213" s="19">
        <f t="shared" si="22"/>
        <v>6.0520830720826853</v>
      </c>
      <c r="U213" s="19">
        <f t="shared" si="23"/>
        <v>-1.4616264359653055</v>
      </c>
      <c r="V213" s="19">
        <f t="shared" si="24"/>
        <v>-1.3198616585904883</v>
      </c>
    </row>
    <row r="214" spans="1:22" x14ac:dyDescent="0.25">
      <c r="A214" s="26">
        <f>Wellpath!E214</f>
        <v>0</v>
      </c>
      <c r="B214" s="22">
        <v>0</v>
      </c>
      <c r="C214" s="22">
        <f>SIN(Wellpath!$L214)^0.25</f>
        <v>0</v>
      </c>
      <c r="D214" s="22">
        <v>0</v>
      </c>
      <c r="E214" s="20">
        <f>Model!$W$32*((drdp!B214+drdp!K214)*SAGE!$B214+(drdp!E214+drdp!N214)*SAGE!$C214+(drdp!H214+drdp!Q214)*SAGE!$D214)</f>
        <v>0</v>
      </c>
      <c r="F214" s="20">
        <f>Model!$W$32*((drdp!C214+drdp!L214)*SAGE!$B214+(drdp!F214+drdp!O214)*SAGE!$C214+(drdp!I214+drdp!R214)*SAGE!$D214)</f>
        <v>0</v>
      </c>
      <c r="G214" s="20">
        <f>Model!$W$32*((drdp!D214+drdp!M214)*SAGE!$B214+(drdp!G214+drdp!P214)*SAGE!$C214+(drdp!J214+drdp!S214)*SAGE!$D214)</f>
        <v>0</v>
      </c>
      <c r="H214" s="18">
        <f>Model!$W$32*((drdp!B214)*SAGE!$B214+(drdp!E214)*SAGE!$C214+(drdp!H214)*SAGE!$D214)</f>
        <v>0</v>
      </c>
      <c r="I214" s="18">
        <f>Model!$W$32*((drdp!C214)*SAGE!$B214+(drdp!F214)*SAGE!$C214+(drdp!I214)*SAGE!$D214)</f>
        <v>0</v>
      </c>
      <c r="J214" s="18">
        <f>Model!$W$32*((drdp!D214)*SAGE!$B214+(drdp!G214)*SAGE!$C214+(drdp!J214)*SAGE!$D214)</f>
        <v>0</v>
      </c>
      <c r="K214" s="21">
        <f>SUM(E$3:E213)+H214</f>
        <v>2.588847262039748</v>
      </c>
      <c r="L214" s="21">
        <f>SUM(F$3:F213)+I214</f>
        <v>2.3377520801726481</v>
      </c>
      <c r="M214" s="21">
        <f>SUM(G$3:G213)+J214</f>
        <v>-0.56458581292033916</v>
      </c>
      <c r="N214" s="21"/>
      <c r="O214" s="21"/>
      <c r="P214" s="21"/>
      <c r="Q214" s="19">
        <f t="shared" si="19"/>
        <v>6.7021301461706999</v>
      </c>
      <c r="R214" s="19">
        <f t="shared" si="20"/>
        <v>5.4650847883515432</v>
      </c>
      <c r="S214" s="19">
        <f t="shared" si="21"/>
        <v>0.31875714015092022</v>
      </c>
      <c r="T214" s="19">
        <f t="shared" si="22"/>
        <v>6.0520830720826853</v>
      </c>
      <c r="U214" s="19">
        <f t="shared" si="23"/>
        <v>-1.4616264359653055</v>
      </c>
      <c r="V214" s="19">
        <f t="shared" si="24"/>
        <v>-1.3198616585904883</v>
      </c>
    </row>
    <row r="215" spans="1:22" x14ac:dyDescent="0.25">
      <c r="A215" s="26">
        <f>Wellpath!E215</f>
        <v>0</v>
      </c>
      <c r="B215" s="22">
        <v>0</v>
      </c>
      <c r="C215" s="22">
        <f>SIN(Wellpath!$L215)^0.25</f>
        <v>0</v>
      </c>
      <c r="D215" s="22">
        <v>0</v>
      </c>
      <c r="E215" s="20">
        <f>Model!$W$32*((drdp!B215+drdp!K215)*SAGE!$B215+(drdp!E215+drdp!N215)*SAGE!$C215+(drdp!H215+drdp!Q215)*SAGE!$D215)</f>
        <v>0</v>
      </c>
      <c r="F215" s="20">
        <f>Model!$W$32*((drdp!C215+drdp!L215)*SAGE!$B215+(drdp!F215+drdp!O215)*SAGE!$C215+(drdp!I215+drdp!R215)*SAGE!$D215)</f>
        <v>0</v>
      </c>
      <c r="G215" s="20">
        <f>Model!$W$32*((drdp!D215+drdp!M215)*SAGE!$B215+(drdp!G215+drdp!P215)*SAGE!$C215+(drdp!J215+drdp!S215)*SAGE!$D215)</f>
        <v>0</v>
      </c>
      <c r="H215" s="18">
        <f>Model!$W$32*((drdp!B215)*SAGE!$B215+(drdp!E215)*SAGE!$C215+(drdp!H215)*SAGE!$D215)</f>
        <v>0</v>
      </c>
      <c r="I215" s="18">
        <f>Model!$W$32*((drdp!C215)*SAGE!$B215+(drdp!F215)*SAGE!$C215+(drdp!I215)*SAGE!$D215)</f>
        <v>0</v>
      </c>
      <c r="J215" s="18">
        <f>Model!$W$32*((drdp!D215)*SAGE!$B215+(drdp!G215)*SAGE!$C215+(drdp!J215)*SAGE!$D215)</f>
        <v>0</v>
      </c>
      <c r="K215" s="21">
        <f>SUM(E$3:E214)+H215</f>
        <v>2.588847262039748</v>
      </c>
      <c r="L215" s="21">
        <f>SUM(F$3:F214)+I215</f>
        <v>2.3377520801726481</v>
      </c>
      <c r="M215" s="21">
        <f>SUM(G$3:G214)+J215</f>
        <v>-0.56458581292033916</v>
      </c>
      <c r="N215" s="21"/>
      <c r="O215" s="21"/>
      <c r="P215" s="21"/>
      <c r="Q215" s="19">
        <f t="shared" si="19"/>
        <v>6.7021301461706999</v>
      </c>
      <c r="R215" s="19">
        <f t="shared" si="20"/>
        <v>5.4650847883515432</v>
      </c>
      <c r="S215" s="19">
        <f t="shared" si="21"/>
        <v>0.31875714015092022</v>
      </c>
      <c r="T215" s="19">
        <f t="shared" si="22"/>
        <v>6.0520830720826853</v>
      </c>
      <c r="U215" s="19">
        <f t="shared" si="23"/>
        <v>-1.4616264359653055</v>
      </c>
      <c r="V215" s="19">
        <f t="shared" si="24"/>
        <v>-1.3198616585904883</v>
      </c>
    </row>
    <row r="216" spans="1:22" x14ac:dyDescent="0.25">
      <c r="A216" s="26">
        <f>Wellpath!E216</f>
        <v>0</v>
      </c>
      <c r="B216" s="22">
        <v>0</v>
      </c>
      <c r="C216" s="22">
        <f>SIN(Wellpath!$L216)^0.25</f>
        <v>0</v>
      </c>
      <c r="D216" s="22">
        <v>0</v>
      </c>
      <c r="E216" s="20">
        <f>Model!$W$32*((drdp!B216+drdp!K216)*SAGE!$B216+(drdp!E216+drdp!N216)*SAGE!$C216+(drdp!H216+drdp!Q216)*SAGE!$D216)</f>
        <v>0</v>
      </c>
      <c r="F216" s="20">
        <f>Model!$W$32*((drdp!C216+drdp!L216)*SAGE!$B216+(drdp!F216+drdp!O216)*SAGE!$C216+(drdp!I216+drdp!R216)*SAGE!$D216)</f>
        <v>0</v>
      </c>
      <c r="G216" s="20">
        <f>Model!$W$32*((drdp!D216+drdp!M216)*SAGE!$B216+(drdp!G216+drdp!P216)*SAGE!$C216+(drdp!J216+drdp!S216)*SAGE!$D216)</f>
        <v>0</v>
      </c>
      <c r="H216" s="18">
        <f>Model!$W$32*((drdp!B216)*SAGE!$B216+(drdp!E216)*SAGE!$C216+(drdp!H216)*SAGE!$D216)</f>
        <v>0</v>
      </c>
      <c r="I216" s="18">
        <f>Model!$W$32*((drdp!C216)*SAGE!$B216+(drdp!F216)*SAGE!$C216+(drdp!I216)*SAGE!$D216)</f>
        <v>0</v>
      </c>
      <c r="J216" s="18">
        <f>Model!$W$32*((drdp!D216)*SAGE!$B216+(drdp!G216)*SAGE!$C216+(drdp!J216)*SAGE!$D216)</f>
        <v>0</v>
      </c>
      <c r="K216" s="21">
        <f>SUM(E$3:E215)+H216</f>
        <v>2.588847262039748</v>
      </c>
      <c r="L216" s="21">
        <f>SUM(F$3:F215)+I216</f>
        <v>2.3377520801726481</v>
      </c>
      <c r="M216" s="21">
        <f>SUM(G$3:G215)+J216</f>
        <v>-0.56458581292033916</v>
      </c>
      <c r="N216" s="21"/>
      <c r="O216" s="21"/>
      <c r="P216" s="21"/>
      <c r="Q216" s="19">
        <f t="shared" si="19"/>
        <v>6.7021301461706999</v>
      </c>
      <c r="R216" s="19">
        <f t="shared" si="20"/>
        <v>5.4650847883515432</v>
      </c>
      <c r="S216" s="19">
        <f t="shared" si="21"/>
        <v>0.31875714015092022</v>
      </c>
      <c r="T216" s="19">
        <f t="shared" si="22"/>
        <v>6.0520830720826853</v>
      </c>
      <c r="U216" s="19">
        <f t="shared" si="23"/>
        <v>-1.4616264359653055</v>
      </c>
      <c r="V216" s="19">
        <f t="shared" si="24"/>
        <v>-1.3198616585904883</v>
      </c>
    </row>
    <row r="217" spans="1:22" x14ac:dyDescent="0.25">
      <c r="A217" s="26">
        <f>Wellpath!E217</f>
        <v>0</v>
      </c>
      <c r="B217" s="22">
        <v>0</v>
      </c>
      <c r="C217" s="22">
        <f>SIN(Wellpath!$L217)^0.25</f>
        <v>0</v>
      </c>
      <c r="D217" s="22">
        <v>0</v>
      </c>
      <c r="E217" s="20">
        <f>Model!$W$32*((drdp!B217+drdp!K217)*SAGE!$B217+(drdp!E217+drdp!N217)*SAGE!$C217+(drdp!H217+drdp!Q217)*SAGE!$D217)</f>
        <v>0</v>
      </c>
      <c r="F217" s="20">
        <f>Model!$W$32*((drdp!C217+drdp!L217)*SAGE!$B217+(drdp!F217+drdp!O217)*SAGE!$C217+(drdp!I217+drdp!R217)*SAGE!$D217)</f>
        <v>0</v>
      </c>
      <c r="G217" s="20">
        <f>Model!$W$32*((drdp!D217+drdp!M217)*SAGE!$B217+(drdp!G217+drdp!P217)*SAGE!$C217+(drdp!J217+drdp!S217)*SAGE!$D217)</f>
        <v>0</v>
      </c>
      <c r="H217" s="18">
        <f>Model!$W$32*((drdp!B217)*SAGE!$B217+(drdp!E217)*SAGE!$C217+(drdp!H217)*SAGE!$D217)</f>
        <v>0</v>
      </c>
      <c r="I217" s="18">
        <f>Model!$W$32*((drdp!C217)*SAGE!$B217+(drdp!F217)*SAGE!$C217+(drdp!I217)*SAGE!$D217)</f>
        <v>0</v>
      </c>
      <c r="J217" s="18">
        <f>Model!$W$32*((drdp!D217)*SAGE!$B217+(drdp!G217)*SAGE!$C217+(drdp!J217)*SAGE!$D217)</f>
        <v>0</v>
      </c>
      <c r="K217" s="21">
        <f>SUM(E$3:E216)+H217</f>
        <v>2.588847262039748</v>
      </c>
      <c r="L217" s="21">
        <f>SUM(F$3:F216)+I217</f>
        <v>2.3377520801726481</v>
      </c>
      <c r="M217" s="21">
        <f>SUM(G$3:G216)+J217</f>
        <v>-0.56458581292033916</v>
      </c>
      <c r="N217" s="21"/>
      <c r="O217" s="21"/>
      <c r="P217" s="21"/>
      <c r="Q217" s="19">
        <f t="shared" si="19"/>
        <v>6.7021301461706999</v>
      </c>
      <c r="R217" s="19">
        <f t="shared" si="20"/>
        <v>5.4650847883515432</v>
      </c>
      <c r="S217" s="19">
        <f t="shared" si="21"/>
        <v>0.31875714015092022</v>
      </c>
      <c r="T217" s="19">
        <f t="shared" si="22"/>
        <v>6.0520830720826853</v>
      </c>
      <c r="U217" s="19">
        <f t="shared" si="23"/>
        <v>-1.4616264359653055</v>
      </c>
      <c r="V217" s="19">
        <f t="shared" si="24"/>
        <v>-1.3198616585904883</v>
      </c>
    </row>
    <row r="218" spans="1:22" x14ac:dyDescent="0.25">
      <c r="A218" s="26">
        <f>Wellpath!E218</f>
        <v>0</v>
      </c>
      <c r="B218" s="22">
        <v>0</v>
      </c>
      <c r="C218" s="22">
        <f>SIN(Wellpath!$L218)^0.25</f>
        <v>0</v>
      </c>
      <c r="D218" s="22">
        <v>0</v>
      </c>
      <c r="E218" s="20">
        <f>Model!$W$32*((drdp!B218+drdp!K218)*SAGE!$B218+(drdp!E218+drdp!N218)*SAGE!$C218+(drdp!H218+drdp!Q218)*SAGE!$D218)</f>
        <v>0</v>
      </c>
      <c r="F218" s="20">
        <f>Model!$W$32*((drdp!C218+drdp!L218)*SAGE!$B218+(drdp!F218+drdp!O218)*SAGE!$C218+(drdp!I218+drdp!R218)*SAGE!$D218)</f>
        <v>0</v>
      </c>
      <c r="G218" s="20">
        <f>Model!$W$32*((drdp!D218+drdp!M218)*SAGE!$B218+(drdp!G218+drdp!P218)*SAGE!$C218+(drdp!J218+drdp!S218)*SAGE!$D218)</f>
        <v>0</v>
      </c>
      <c r="H218" s="18">
        <f>Model!$W$32*((drdp!B218)*SAGE!$B218+(drdp!E218)*SAGE!$C218+(drdp!H218)*SAGE!$D218)</f>
        <v>0</v>
      </c>
      <c r="I218" s="18">
        <f>Model!$W$32*((drdp!C218)*SAGE!$B218+(drdp!F218)*SAGE!$C218+(drdp!I218)*SAGE!$D218)</f>
        <v>0</v>
      </c>
      <c r="J218" s="18">
        <f>Model!$W$32*((drdp!D218)*SAGE!$B218+(drdp!G218)*SAGE!$C218+(drdp!J218)*SAGE!$D218)</f>
        <v>0</v>
      </c>
      <c r="K218" s="21">
        <f>SUM(E$3:E217)+H218</f>
        <v>2.588847262039748</v>
      </c>
      <c r="L218" s="21">
        <f>SUM(F$3:F217)+I218</f>
        <v>2.3377520801726481</v>
      </c>
      <c r="M218" s="21">
        <f>SUM(G$3:G217)+J218</f>
        <v>-0.56458581292033916</v>
      </c>
      <c r="N218" s="21"/>
      <c r="O218" s="21"/>
      <c r="P218" s="21"/>
      <c r="Q218" s="19">
        <f t="shared" si="19"/>
        <v>6.7021301461706999</v>
      </c>
      <c r="R218" s="19">
        <f t="shared" si="20"/>
        <v>5.4650847883515432</v>
      </c>
      <c r="S218" s="19">
        <f t="shared" si="21"/>
        <v>0.31875714015092022</v>
      </c>
      <c r="T218" s="19">
        <f t="shared" si="22"/>
        <v>6.0520830720826853</v>
      </c>
      <c r="U218" s="19">
        <f t="shared" si="23"/>
        <v>-1.4616264359653055</v>
      </c>
      <c r="V218" s="19">
        <f t="shared" si="24"/>
        <v>-1.3198616585904883</v>
      </c>
    </row>
    <row r="219" spans="1:22" x14ac:dyDescent="0.25">
      <c r="A219" s="26">
        <f>Wellpath!E219</f>
        <v>0</v>
      </c>
      <c r="B219" s="22">
        <v>0</v>
      </c>
      <c r="C219" s="22">
        <f>SIN(Wellpath!$L219)^0.25</f>
        <v>0</v>
      </c>
      <c r="D219" s="22">
        <v>0</v>
      </c>
      <c r="E219" s="20">
        <f>Model!$W$32*((drdp!B219+drdp!K219)*SAGE!$B219+(drdp!E219+drdp!N219)*SAGE!$C219+(drdp!H219+drdp!Q219)*SAGE!$D219)</f>
        <v>0</v>
      </c>
      <c r="F219" s="20">
        <f>Model!$W$32*((drdp!C219+drdp!L219)*SAGE!$B219+(drdp!F219+drdp!O219)*SAGE!$C219+(drdp!I219+drdp!R219)*SAGE!$D219)</f>
        <v>0</v>
      </c>
      <c r="G219" s="20">
        <f>Model!$W$32*((drdp!D219+drdp!M219)*SAGE!$B219+(drdp!G219+drdp!P219)*SAGE!$C219+(drdp!J219+drdp!S219)*SAGE!$D219)</f>
        <v>0</v>
      </c>
      <c r="H219" s="18">
        <f>Model!$W$32*((drdp!B219)*SAGE!$B219+(drdp!E219)*SAGE!$C219+(drdp!H219)*SAGE!$D219)</f>
        <v>0</v>
      </c>
      <c r="I219" s="18">
        <f>Model!$W$32*((drdp!C219)*SAGE!$B219+(drdp!F219)*SAGE!$C219+(drdp!I219)*SAGE!$D219)</f>
        <v>0</v>
      </c>
      <c r="J219" s="18">
        <f>Model!$W$32*((drdp!D219)*SAGE!$B219+(drdp!G219)*SAGE!$C219+(drdp!J219)*SAGE!$D219)</f>
        <v>0</v>
      </c>
      <c r="K219" s="21">
        <f>SUM(E$3:E218)+H219</f>
        <v>2.588847262039748</v>
      </c>
      <c r="L219" s="21">
        <f>SUM(F$3:F218)+I219</f>
        <v>2.3377520801726481</v>
      </c>
      <c r="M219" s="21">
        <f>SUM(G$3:G218)+J219</f>
        <v>-0.56458581292033916</v>
      </c>
      <c r="N219" s="21"/>
      <c r="O219" s="21"/>
      <c r="P219" s="21"/>
      <c r="Q219" s="19">
        <f t="shared" si="19"/>
        <v>6.7021301461706999</v>
      </c>
      <c r="R219" s="19">
        <f t="shared" si="20"/>
        <v>5.4650847883515432</v>
      </c>
      <c r="S219" s="19">
        <f t="shared" si="21"/>
        <v>0.31875714015092022</v>
      </c>
      <c r="T219" s="19">
        <f t="shared" si="22"/>
        <v>6.0520830720826853</v>
      </c>
      <c r="U219" s="19">
        <f t="shared" si="23"/>
        <v>-1.4616264359653055</v>
      </c>
      <c r="V219" s="19">
        <f t="shared" si="24"/>
        <v>-1.3198616585904883</v>
      </c>
    </row>
    <row r="220" spans="1:22" x14ac:dyDescent="0.25">
      <c r="A220" s="26">
        <f>Wellpath!E220</f>
        <v>0</v>
      </c>
      <c r="B220" s="22">
        <v>0</v>
      </c>
      <c r="C220" s="22">
        <f>SIN(Wellpath!$L220)^0.25</f>
        <v>0</v>
      </c>
      <c r="D220" s="22">
        <v>0</v>
      </c>
      <c r="E220" s="20">
        <f>Model!$W$32*((drdp!B220+drdp!K220)*SAGE!$B220+(drdp!E220+drdp!N220)*SAGE!$C220+(drdp!H220+drdp!Q220)*SAGE!$D220)</f>
        <v>0</v>
      </c>
      <c r="F220" s="20">
        <f>Model!$W$32*((drdp!C220+drdp!L220)*SAGE!$B220+(drdp!F220+drdp!O220)*SAGE!$C220+(drdp!I220+drdp!R220)*SAGE!$D220)</f>
        <v>0</v>
      </c>
      <c r="G220" s="20">
        <f>Model!$W$32*((drdp!D220+drdp!M220)*SAGE!$B220+(drdp!G220+drdp!P220)*SAGE!$C220+(drdp!J220+drdp!S220)*SAGE!$D220)</f>
        <v>0</v>
      </c>
      <c r="H220" s="18">
        <f>Model!$W$32*((drdp!B220)*SAGE!$B220+(drdp!E220)*SAGE!$C220+(drdp!H220)*SAGE!$D220)</f>
        <v>0</v>
      </c>
      <c r="I220" s="18">
        <f>Model!$W$32*((drdp!C220)*SAGE!$B220+(drdp!F220)*SAGE!$C220+(drdp!I220)*SAGE!$D220)</f>
        <v>0</v>
      </c>
      <c r="J220" s="18">
        <f>Model!$W$32*((drdp!D220)*SAGE!$B220+(drdp!G220)*SAGE!$C220+(drdp!J220)*SAGE!$D220)</f>
        <v>0</v>
      </c>
      <c r="K220" s="21">
        <f>SUM(E$3:E219)+H220</f>
        <v>2.588847262039748</v>
      </c>
      <c r="L220" s="21">
        <f>SUM(F$3:F219)+I220</f>
        <v>2.3377520801726481</v>
      </c>
      <c r="M220" s="21">
        <f>SUM(G$3:G219)+J220</f>
        <v>-0.56458581292033916</v>
      </c>
      <c r="N220" s="21"/>
      <c r="O220" s="21"/>
      <c r="P220" s="21"/>
      <c r="Q220" s="19">
        <f t="shared" si="19"/>
        <v>6.7021301461706999</v>
      </c>
      <c r="R220" s="19">
        <f t="shared" si="20"/>
        <v>5.4650847883515432</v>
      </c>
      <c r="S220" s="19">
        <f t="shared" si="21"/>
        <v>0.31875714015092022</v>
      </c>
      <c r="T220" s="19">
        <f t="shared" si="22"/>
        <v>6.0520830720826853</v>
      </c>
      <c r="U220" s="19">
        <f t="shared" si="23"/>
        <v>-1.4616264359653055</v>
      </c>
      <c r="V220" s="19">
        <f t="shared" si="24"/>
        <v>-1.3198616585904883</v>
      </c>
    </row>
    <row r="221" spans="1:22" x14ac:dyDescent="0.25">
      <c r="A221" s="26">
        <f>Wellpath!E221</f>
        <v>0</v>
      </c>
      <c r="B221" s="22">
        <v>0</v>
      </c>
      <c r="C221" s="22">
        <f>SIN(Wellpath!$L221)^0.25</f>
        <v>0</v>
      </c>
      <c r="D221" s="22">
        <v>0</v>
      </c>
      <c r="E221" s="20">
        <f>Model!$W$32*((drdp!B221+drdp!K221)*SAGE!$B221+(drdp!E221+drdp!N221)*SAGE!$C221+(drdp!H221+drdp!Q221)*SAGE!$D221)</f>
        <v>0</v>
      </c>
      <c r="F221" s="20">
        <f>Model!$W$32*((drdp!C221+drdp!L221)*SAGE!$B221+(drdp!F221+drdp!O221)*SAGE!$C221+(drdp!I221+drdp!R221)*SAGE!$D221)</f>
        <v>0</v>
      </c>
      <c r="G221" s="20">
        <f>Model!$W$32*((drdp!D221+drdp!M221)*SAGE!$B221+(drdp!G221+drdp!P221)*SAGE!$C221+(drdp!J221+drdp!S221)*SAGE!$D221)</f>
        <v>0</v>
      </c>
      <c r="H221" s="18">
        <f>Model!$W$32*((drdp!B221)*SAGE!$B221+(drdp!E221)*SAGE!$C221+(drdp!H221)*SAGE!$D221)</f>
        <v>0</v>
      </c>
      <c r="I221" s="18">
        <f>Model!$W$32*((drdp!C221)*SAGE!$B221+(drdp!F221)*SAGE!$C221+(drdp!I221)*SAGE!$D221)</f>
        <v>0</v>
      </c>
      <c r="J221" s="18">
        <f>Model!$W$32*((drdp!D221)*SAGE!$B221+(drdp!G221)*SAGE!$C221+(drdp!J221)*SAGE!$D221)</f>
        <v>0</v>
      </c>
      <c r="K221" s="21">
        <f>SUM(E$3:E220)+H221</f>
        <v>2.588847262039748</v>
      </c>
      <c r="L221" s="21">
        <f>SUM(F$3:F220)+I221</f>
        <v>2.3377520801726481</v>
      </c>
      <c r="M221" s="21">
        <f>SUM(G$3:G220)+J221</f>
        <v>-0.56458581292033916</v>
      </c>
      <c r="N221" s="21"/>
      <c r="O221" s="21"/>
      <c r="P221" s="21"/>
      <c r="Q221" s="19">
        <f t="shared" si="19"/>
        <v>6.7021301461706999</v>
      </c>
      <c r="R221" s="19">
        <f t="shared" si="20"/>
        <v>5.4650847883515432</v>
      </c>
      <c r="S221" s="19">
        <f t="shared" si="21"/>
        <v>0.31875714015092022</v>
      </c>
      <c r="T221" s="19">
        <f t="shared" si="22"/>
        <v>6.0520830720826853</v>
      </c>
      <c r="U221" s="19">
        <f t="shared" si="23"/>
        <v>-1.4616264359653055</v>
      </c>
      <c r="V221" s="19">
        <f t="shared" si="24"/>
        <v>-1.3198616585904883</v>
      </c>
    </row>
    <row r="222" spans="1:22" x14ac:dyDescent="0.25">
      <c r="A222" s="26">
        <f>Wellpath!E222</f>
        <v>0</v>
      </c>
      <c r="B222" s="22">
        <v>0</v>
      </c>
      <c r="C222" s="22">
        <f>SIN(Wellpath!$L222)^0.25</f>
        <v>0</v>
      </c>
      <c r="D222" s="22">
        <v>0</v>
      </c>
      <c r="E222" s="20">
        <f>Model!$W$32*((drdp!B222+drdp!K222)*SAGE!$B222+(drdp!E222+drdp!N222)*SAGE!$C222+(drdp!H222+drdp!Q222)*SAGE!$D222)</f>
        <v>0</v>
      </c>
      <c r="F222" s="20">
        <f>Model!$W$32*((drdp!C222+drdp!L222)*SAGE!$B222+(drdp!F222+drdp!O222)*SAGE!$C222+(drdp!I222+drdp!R222)*SAGE!$D222)</f>
        <v>0</v>
      </c>
      <c r="G222" s="20">
        <f>Model!$W$32*((drdp!D222+drdp!M222)*SAGE!$B222+(drdp!G222+drdp!P222)*SAGE!$C222+(drdp!J222+drdp!S222)*SAGE!$D222)</f>
        <v>0</v>
      </c>
      <c r="H222" s="18">
        <f>Model!$W$32*((drdp!B222)*SAGE!$B222+(drdp!E222)*SAGE!$C222+(drdp!H222)*SAGE!$D222)</f>
        <v>0</v>
      </c>
      <c r="I222" s="18">
        <f>Model!$W$32*((drdp!C222)*SAGE!$B222+(drdp!F222)*SAGE!$C222+(drdp!I222)*SAGE!$D222)</f>
        <v>0</v>
      </c>
      <c r="J222" s="18">
        <f>Model!$W$32*((drdp!D222)*SAGE!$B222+(drdp!G222)*SAGE!$C222+(drdp!J222)*SAGE!$D222)</f>
        <v>0</v>
      </c>
      <c r="K222" s="21">
        <f>SUM(E$3:E221)+H222</f>
        <v>2.588847262039748</v>
      </c>
      <c r="L222" s="21">
        <f>SUM(F$3:F221)+I222</f>
        <v>2.3377520801726481</v>
      </c>
      <c r="M222" s="21">
        <f>SUM(G$3:G221)+J222</f>
        <v>-0.56458581292033916</v>
      </c>
      <c r="N222" s="21"/>
      <c r="O222" s="21"/>
      <c r="P222" s="21"/>
      <c r="Q222" s="19">
        <f t="shared" si="19"/>
        <v>6.7021301461706999</v>
      </c>
      <c r="R222" s="19">
        <f t="shared" si="20"/>
        <v>5.4650847883515432</v>
      </c>
      <c r="S222" s="19">
        <f t="shared" si="21"/>
        <v>0.31875714015092022</v>
      </c>
      <c r="T222" s="19">
        <f t="shared" si="22"/>
        <v>6.0520830720826853</v>
      </c>
      <c r="U222" s="19">
        <f t="shared" si="23"/>
        <v>-1.4616264359653055</v>
      </c>
      <c r="V222" s="19">
        <f t="shared" si="24"/>
        <v>-1.3198616585904883</v>
      </c>
    </row>
    <row r="223" spans="1:22" x14ac:dyDescent="0.25">
      <c r="A223" s="26">
        <f>Wellpath!E223</f>
        <v>0</v>
      </c>
      <c r="B223" s="22">
        <v>0</v>
      </c>
      <c r="C223" s="22">
        <f>SIN(Wellpath!$L223)^0.25</f>
        <v>0</v>
      </c>
      <c r="D223" s="22">
        <v>0</v>
      </c>
      <c r="E223" s="20">
        <f>Model!$W$32*((drdp!B223+drdp!K223)*SAGE!$B223+(drdp!E223+drdp!N223)*SAGE!$C223+(drdp!H223+drdp!Q223)*SAGE!$D223)</f>
        <v>0</v>
      </c>
      <c r="F223" s="20">
        <f>Model!$W$32*((drdp!C223+drdp!L223)*SAGE!$B223+(drdp!F223+drdp!O223)*SAGE!$C223+(drdp!I223+drdp!R223)*SAGE!$D223)</f>
        <v>0</v>
      </c>
      <c r="G223" s="20">
        <f>Model!$W$32*((drdp!D223+drdp!M223)*SAGE!$B223+(drdp!G223+drdp!P223)*SAGE!$C223+(drdp!J223+drdp!S223)*SAGE!$D223)</f>
        <v>0</v>
      </c>
      <c r="H223" s="18">
        <f>Model!$W$32*((drdp!B223)*SAGE!$B223+(drdp!E223)*SAGE!$C223+(drdp!H223)*SAGE!$D223)</f>
        <v>0</v>
      </c>
      <c r="I223" s="18">
        <f>Model!$W$32*((drdp!C223)*SAGE!$B223+(drdp!F223)*SAGE!$C223+(drdp!I223)*SAGE!$D223)</f>
        <v>0</v>
      </c>
      <c r="J223" s="18">
        <f>Model!$W$32*((drdp!D223)*SAGE!$B223+(drdp!G223)*SAGE!$C223+(drdp!J223)*SAGE!$D223)</f>
        <v>0</v>
      </c>
      <c r="K223" s="21">
        <f>SUM(E$3:E222)+H223</f>
        <v>2.588847262039748</v>
      </c>
      <c r="L223" s="21">
        <f>SUM(F$3:F222)+I223</f>
        <v>2.3377520801726481</v>
      </c>
      <c r="M223" s="21">
        <f>SUM(G$3:G222)+J223</f>
        <v>-0.56458581292033916</v>
      </c>
      <c r="N223" s="21"/>
      <c r="O223" s="21"/>
      <c r="P223" s="21"/>
      <c r="Q223" s="19">
        <f t="shared" si="19"/>
        <v>6.7021301461706999</v>
      </c>
      <c r="R223" s="19">
        <f t="shared" si="20"/>
        <v>5.4650847883515432</v>
      </c>
      <c r="S223" s="19">
        <f t="shared" si="21"/>
        <v>0.31875714015092022</v>
      </c>
      <c r="T223" s="19">
        <f t="shared" si="22"/>
        <v>6.0520830720826853</v>
      </c>
      <c r="U223" s="19">
        <f t="shared" si="23"/>
        <v>-1.4616264359653055</v>
      </c>
      <c r="V223" s="19">
        <f t="shared" si="24"/>
        <v>-1.3198616585904883</v>
      </c>
    </row>
    <row r="224" spans="1:22" x14ac:dyDescent="0.25">
      <c r="A224" s="26">
        <f>Wellpath!E224</f>
        <v>0</v>
      </c>
      <c r="B224" s="22">
        <v>0</v>
      </c>
      <c r="C224" s="22">
        <f>SIN(Wellpath!$L224)^0.25</f>
        <v>0</v>
      </c>
      <c r="D224" s="22">
        <v>0</v>
      </c>
      <c r="E224" s="20">
        <f>Model!$W$32*((drdp!B224+drdp!K224)*SAGE!$B224+(drdp!E224+drdp!N224)*SAGE!$C224+(drdp!H224+drdp!Q224)*SAGE!$D224)</f>
        <v>0</v>
      </c>
      <c r="F224" s="20">
        <f>Model!$W$32*((drdp!C224+drdp!L224)*SAGE!$B224+(drdp!F224+drdp!O224)*SAGE!$C224+(drdp!I224+drdp!R224)*SAGE!$D224)</f>
        <v>0</v>
      </c>
      <c r="G224" s="20">
        <f>Model!$W$32*((drdp!D224+drdp!M224)*SAGE!$B224+(drdp!G224+drdp!P224)*SAGE!$C224+(drdp!J224+drdp!S224)*SAGE!$D224)</f>
        <v>0</v>
      </c>
      <c r="H224" s="18">
        <f>Model!$W$32*((drdp!B224)*SAGE!$B224+(drdp!E224)*SAGE!$C224+(drdp!H224)*SAGE!$D224)</f>
        <v>0</v>
      </c>
      <c r="I224" s="18">
        <f>Model!$W$32*((drdp!C224)*SAGE!$B224+(drdp!F224)*SAGE!$C224+(drdp!I224)*SAGE!$D224)</f>
        <v>0</v>
      </c>
      <c r="J224" s="18">
        <f>Model!$W$32*((drdp!D224)*SAGE!$B224+(drdp!G224)*SAGE!$C224+(drdp!J224)*SAGE!$D224)</f>
        <v>0</v>
      </c>
      <c r="K224" s="21">
        <f>SUM(E$3:E223)+H224</f>
        <v>2.588847262039748</v>
      </c>
      <c r="L224" s="21">
        <f>SUM(F$3:F223)+I224</f>
        <v>2.3377520801726481</v>
      </c>
      <c r="M224" s="21">
        <f>SUM(G$3:G223)+J224</f>
        <v>-0.56458581292033916</v>
      </c>
      <c r="N224" s="21"/>
      <c r="O224" s="21"/>
      <c r="P224" s="21"/>
      <c r="Q224" s="19">
        <f t="shared" si="19"/>
        <v>6.7021301461706999</v>
      </c>
      <c r="R224" s="19">
        <f t="shared" si="20"/>
        <v>5.4650847883515432</v>
      </c>
      <c r="S224" s="19">
        <f t="shared" si="21"/>
        <v>0.31875714015092022</v>
      </c>
      <c r="T224" s="19">
        <f t="shared" si="22"/>
        <v>6.0520830720826853</v>
      </c>
      <c r="U224" s="19">
        <f t="shared" si="23"/>
        <v>-1.4616264359653055</v>
      </c>
      <c r="V224" s="19">
        <f t="shared" si="24"/>
        <v>-1.3198616585904883</v>
      </c>
    </row>
    <row r="225" spans="1:22" x14ac:dyDescent="0.25">
      <c r="A225" s="26">
        <f>Wellpath!E225</f>
        <v>0</v>
      </c>
      <c r="B225" s="22">
        <v>0</v>
      </c>
      <c r="C225" s="22">
        <f>SIN(Wellpath!$L225)^0.25</f>
        <v>0</v>
      </c>
      <c r="D225" s="22">
        <v>0</v>
      </c>
      <c r="E225" s="20">
        <f>Model!$W$32*((drdp!B225+drdp!K225)*SAGE!$B225+(drdp!E225+drdp!N225)*SAGE!$C225+(drdp!H225+drdp!Q225)*SAGE!$D225)</f>
        <v>0</v>
      </c>
      <c r="F225" s="20">
        <f>Model!$W$32*((drdp!C225+drdp!L225)*SAGE!$B225+(drdp!F225+drdp!O225)*SAGE!$C225+(drdp!I225+drdp!R225)*SAGE!$D225)</f>
        <v>0</v>
      </c>
      <c r="G225" s="20">
        <f>Model!$W$32*((drdp!D225+drdp!M225)*SAGE!$B225+(drdp!G225+drdp!P225)*SAGE!$C225+(drdp!J225+drdp!S225)*SAGE!$D225)</f>
        <v>0</v>
      </c>
      <c r="H225" s="18">
        <f>Model!$W$32*((drdp!B225)*SAGE!$B225+(drdp!E225)*SAGE!$C225+(drdp!H225)*SAGE!$D225)</f>
        <v>0</v>
      </c>
      <c r="I225" s="18">
        <f>Model!$W$32*((drdp!C225)*SAGE!$B225+(drdp!F225)*SAGE!$C225+(drdp!I225)*SAGE!$D225)</f>
        <v>0</v>
      </c>
      <c r="J225" s="18">
        <f>Model!$W$32*((drdp!D225)*SAGE!$B225+(drdp!G225)*SAGE!$C225+(drdp!J225)*SAGE!$D225)</f>
        <v>0</v>
      </c>
      <c r="K225" s="21">
        <f>SUM(E$3:E224)+H225</f>
        <v>2.588847262039748</v>
      </c>
      <c r="L225" s="21">
        <f>SUM(F$3:F224)+I225</f>
        <v>2.3377520801726481</v>
      </c>
      <c r="M225" s="21">
        <f>SUM(G$3:G224)+J225</f>
        <v>-0.56458581292033916</v>
      </c>
      <c r="N225" s="21"/>
      <c r="O225" s="21"/>
      <c r="P225" s="21"/>
      <c r="Q225" s="19">
        <f t="shared" si="19"/>
        <v>6.7021301461706999</v>
      </c>
      <c r="R225" s="19">
        <f t="shared" si="20"/>
        <v>5.4650847883515432</v>
      </c>
      <c r="S225" s="19">
        <f t="shared" si="21"/>
        <v>0.31875714015092022</v>
      </c>
      <c r="T225" s="19">
        <f t="shared" si="22"/>
        <v>6.0520830720826853</v>
      </c>
      <c r="U225" s="19">
        <f t="shared" si="23"/>
        <v>-1.4616264359653055</v>
      </c>
      <c r="V225" s="19">
        <f t="shared" si="24"/>
        <v>-1.3198616585904883</v>
      </c>
    </row>
    <row r="226" spans="1:22" x14ac:dyDescent="0.25">
      <c r="A226" s="26">
        <f>Wellpath!E226</f>
        <v>0</v>
      </c>
      <c r="B226" s="22">
        <v>0</v>
      </c>
      <c r="C226" s="22">
        <f>SIN(Wellpath!$L226)^0.25</f>
        <v>0</v>
      </c>
      <c r="D226" s="22">
        <v>0</v>
      </c>
      <c r="E226" s="20">
        <f>Model!$W$32*((drdp!B226+drdp!K226)*SAGE!$B226+(drdp!E226+drdp!N226)*SAGE!$C226+(drdp!H226+drdp!Q226)*SAGE!$D226)</f>
        <v>0</v>
      </c>
      <c r="F226" s="20">
        <f>Model!$W$32*((drdp!C226+drdp!L226)*SAGE!$B226+(drdp!F226+drdp!O226)*SAGE!$C226+(drdp!I226+drdp!R226)*SAGE!$D226)</f>
        <v>0</v>
      </c>
      <c r="G226" s="20">
        <f>Model!$W$32*((drdp!D226+drdp!M226)*SAGE!$B226+(drdp!G226+drdp!P226)*SAGE!$C226+(drdp!J226+drdp!S226)*SAGE!$D226)</f>
        <v>0</v>
      </c>
      <c r="H226" s="18">
        <f>Model!$W$32*((drdp!B226)*SAGE!$B226+(drdp!E226)*SAGE!$C226+(drdp!H226)*SAGE!$D226)</f>
        <v>0</v>
      </c>
      <c r="I226" s="18">
        <f>Model!$W$32*((drdp!C226)*SAGE!$B226+(drdp!F226)*SAGE!$C226+(drdp!I226)*SAGE!$D226)</f>
        <v>0</v>
      </c>
      <c r="J226" s="18">
        <f>Model!$W$32*((drdp!D226)*SAGE!$B226+(drdp!G226)*SAGE!$C226+(drdp!J226)*SAGE!$D226)</f>
        <v>0</v>
      </c>
      <c r="K226" s="21">
        <f>SUM(E$3:E225)+H226</f>
        <v>2.588847262039748</v>
      </c>
      <c r="L226" s="21">
        <f>SUM(F$3:F225)+I226</f>
        <v>2.3377520801726481</v>
      </c>
      <c r="M226" s="21">
        <f>SUM(G$3:G225)+J226</f>
        <v>-0.56458581292033916</v>
      </c>
      <c r="N226" s="21"/>
      <c r="O226" s="21"/>
      <c r="P226" s="21"/>
      <c r="Q226" s="19">
        <f t="shared" si="19"/>
        <v>6.7021301461706999</v>
      </c>
      <c r="R226" s="19">
        <f t="shared" si="20"/>
        <v>5.4650847883515432</v>
      </c>
      <c r="S226" s="19">
        <f t="shared" si="21"/>
        <v>0.31875714015092022</v>
      </c>
      <c r="T226" s="19">
        <f t="shared" si="22"/>
        <v>6.0520830720826853</v>
      </c>
      <c r="U226" s="19">
        <f t="shared" si="23"/>
        <v>-1.4616264359653055</v>
      </c>
      <c r="V226" s="19">
        <f t="shared" si="24"/>
        <v>-1.3198616585904883</v>
      </c>
    </row>
    <row r="227" spans="1:22" x14ac:dyDescent="0.25">
      <c r="A227" s="26">
        <f>Wellpath!E227</f>
        <v>0</v>
      </c>
      <c r="B227" s="22">
        <v>0</v>
      </c>
      <c r="C227" s="22">
        <f>SIN(Wellpath!$L227)^0.25</f>
        <v>0</v>
      </c>
      <c r="D227" s="22">
        <v>0</v>
      </c>
      <c r="E227" s="20">
        <f>Model!$W$32*((drdp!B227+drdp!K227)*SAGE!$B227+(drdp!E227+drdp!N227)*SAGE!$C227+(drdp!H227+drdp!Q227)*SAGE!$D227)</f>
        <v>0</v>
      </c>
      <c r="F227" s="20">
        <f>Model!$W$32*((drdp!C227+drdp!L227)*SAGE!$B227+(drdp!F227+drdp!O227)*SAGE!$C227+(drdp!I227+drdp!R227)*SAGE!$D227)</f>
        <v>0</v>
      </c>
      <c r="G227" s="20">
        <f>Model!$W$32*((drdp!D227+drdp!M227)*SAGE!$B227+(drdp!G227+drdp!P227)*SAGE!$C227+(drdp!J227+drdp!S227)*SAGE!$D227)</f>
        <v>0</v>
      </c>
      <c r="H227" s="18">
        <f>Model!$W$32*((drdp!B227)*SAGE!$B227+(drdp!E227)*SAGE!$C227+(drdp!H227)*SAGE!$D227)</f>
        <v>0</v>
      </c>
      <c r="I227" s="18">
        <f>Model!$W$32*((drdp!C227)*SAGE!$B227+(drdp!F227)*SAGE!$C227+(drdp!I227)*SAGE!$D227)</f>
        <v>0</v>
      </c>
      <c r="J227" s="18">
        <f>Model!$W$32*((drdp!D227)*SAGE!$B227+(drdp!G227)*SAGE!$C227+(drdp!J227)*SAGE!$D227)</f>
        <v>0</v>
      </c>
      <c r="K227" s="21">
        <f>SUM(E$3:E226)+H227</f>
        <v>2.588847262039748</v>
      </c>
      <c r="L227" s="21">
        <f>SUM(F$3:F226)+I227</f>
        <v>2.3377520801726481</v>
      </c>
      <c r="M227" s="21">
        <f>SUM(G$3:G226)+J227</f>
        <v>-0.56458581292033916</v>
      </c>
      <c r="N227" s="21"/>
      <c r="O227" s="21"/>
      <c r="P227" s="21"/>
      <c r="Q227" s="19">
        <f t="shared" si="19"/>
        <v>6.7021301461706999</v>
      </c>
      <c r="R227" s="19">
        <f t="shared" si="20"/>
        <v>5.4650847883515432</v>
      </c>
      <c r="S227" s="19">
        <f t="shared" si="21"/>
        <v>0.31875714015092022</v>
      </c>
      <c r="T227" s="19">
        <f t="shared" si="22"/>
        <v>6.0520830720826853</v>
      </c>
      <c r="U227" s="19">
        <f t="shared" si="23"/>
        <v>-1.4616264359653055</v>
      </c>
      <c r="V227" s="19">
        <f t="shared" si="24"/>
        <v>-1.3198616585904883</v>
      </c>
    </row>
    <row r="228" spans="1:22" x14ac:dyDescent="0.25">
      <c r="A228" s="26">
        <f>Wellpath!E228</f>
        <v>0</v>
      </c>
      <c r="B228" s="22">
        <v>0</v>
      </c>
      <c r="C228" s="22">
        <f>SIN(Wellpath!$L228)^0.25</f>
        <v>0</v>
      </c>
      <c r="D228" s="22">
        <v>0</v>
      </c>
      <c r="E228" s="20">
        <f>Model!$W$32*((drdp!B228+drdp!K228)*SAGE!$B228+(drdp!E228+drdp!N228)*SAGE!$C228+(drdp!H228+drdp!Q228)*SAGE!$D228)</f>
        <v>0</v>
      </c>
      <c r="F228" s="20">
        <f>Model!$W$32*((drdp!C228+drdp!L228)*SAGE!$B228+(drdp!F228+drdp!O228)*SAGE!$C228+(drdp!I228+drdp!R228)*SAGE!$D228)</f>
        <v>0</v>
      </c>
      <c r="G228" s="20">
        <f>Model!$W$32*((drdp!D228+drdp!M228)*SAGE!$B228+(drdp!G228+drdp!P228)*SAGE!$C228+(drdp!J228+drdp!S228)*SAGE!$D228)</f>
        <v>0</v>
      </c>
      <c r="H228" s="18">
        <f>Model!$W$32*((drdp!B228)*SAGE!$B228+(drdp!E228)*SAGE!$C228+(drdp!H228)*SAGE!$D228)</f>
        <v>0</v>
      </c>
      <c r="I228" s="18">
        <f>Model!$W$32*((drdp!C228)*SAGE!$B228+(drdp!F228)*SAGE!$C228+(drdp!I228)*SAGE!$D228)</f>
        <v>0</v>
      </c>
      <c r="J228" s="18">
        <f>Model!$W$32*((drdp!D228)*SAGE!$B228+(drdp!G228)*SAGE!$C228+(drdp!J228)*SAGE!$D228)</f>
        <v>0</v>
      </c>
      <c r="K228" s="21">
        <f>SUM(E$3:E227)+H228</f>
        <v>2.588847262039748</v>
      </c>
      <c r="L228" s="21">
        <f>SUM(F$3:F227)+I228</f>
        <v>2.3377520801726481</v>
      </c>
      <c r="M228" s="21">
        <f>SUM(G$3:G227)+J228</f>
        <v>-0.56458581292033916</v>
      </c>
      <c r="N228" s="21"/>
      <c r="O228" s="21"/>
      <c r="P228" s="21"/>
      <c r="Q228" s="19">
        <f t="shared" si="19"/>
        <v>6.7021301461706999</v>
      </c>
      <c r="R228" s="19">
        <f t="shared" si="20"/>
        <v>5.4650847883515432</v>
      </c>
      <c r="S228" s="19">
        <f t="shared" si="21"/>
        <v>0.31875714015092022</v>
      </c>
      <c r="T228" s="19">
        <f t="shared" si="22"/>
        <v>6.0520830720826853</v>
      </c>
      <c r="U228" s="19">
        <f t="shared" si="23"/>
        <v>-1.4616264359653055</v>
      </c>
      <c r="V228" s="19">
        <f t="shared" si="24"/>
        <v>-1.3198616585904883</v>
      </c>
    </row>
    <row r="229" spans="1:22" x14ac:dyDescent="0.25">
      <c r="A229" s="26">
        <f>Wellpath!E229</f>
        <v>0</v>
      </c>
      <c r="B229" s="22">
        <v>0</v>
      </c>
      <c r="C229" s="22">
        <f>SIN(Wellpath!$L229)^0.25</f>
        <v>0</v>
      </c>
      <c r="D229" s="22">
        <v>0</v>
      </c>
      <c r="E229" s="20">
        <f>Model!$W$32*((drdp!B229+drdp!K229)*SAGE!$B229+(drdp!E229+drdp!N229)*SAGE!$C229+(drdp!H229+drdp!Q229)*SAGE!$D229)</f>
        <v>0</v>
      </c>
      <c r="F229" s="20">
        <f>Model!$W$32*((drdp!C229+drdp!L229)*SAGE!$B229+(drdp!F229+drdp!O229)*SAGE!$C229+(drdp!I229+drdp!R229)*SAGE!$D229)</f>
        <v>0</v>
      </c>
      <c r="G229" s="20">
        <f>Model!$W$32*((drdp!D229+drdp!M229)*SAGE!$B229+(drdp!G229+drdp!P229)*SAGE!$C229+(drdp!J229+drdp!S229)*SAGE!$D229)</f>
        <v>0</v>
      </c>
      <c r="H229" s="18">
        <f>Model!$W$32*((drdp!B229)*SAGE!$B229+(drdp!E229)*SAGE!$C229+(drdp!H229)*SAGE!$D229)</f>
        <v>0</v>
      </c>
      <c r="I229" s="18">
        <f>Model!$W$32*((drdp!C229)*SAGE!$B229+(drdp!F229)*SAGE!$C229+(drdp!I229)*SAGE!$D229)</f>
        <v>0</v>
      </c>
      <c r="J229" s="18">
        <f>Model!$W$32*((drdp!D229)*SAGE!$B229+(drdp!G229)*SAGE!$C229+(drdp!J229)*SAGE!$D229)</f>
        <v>0</v>
      </c>
      <c r="K229" s="21">
        <f>SUM(E$3:E228)+H229</f>
        <v>2.588847262039748</v>
      </c>
      <c r="L229" s="21">
        <f>SUM(F$3:F228)+I229</f>
        <v>2.3377520801726481</v>
      </c>
      <c r="M229" s="21">
        <f>SUM(G$3:G228)+J229</f>
        <v>-0.56458581292033916</v>
      </c>
      <c r="N229" s="21"/>
      <c r="O229" s="21"/>
      <c r="P229" s="21"/>
      <c r="Q229" s="19">
        <f t="shared" si="19"/>
        <v>6.7021301461706999</v>
      </c>
      <c r="R229" s="19">
        <f t="shared" si="20"/>
        <v>5.4650847883515432</v>
      </c>
      <c r="S229" s="19">
        <f t="shared" si="21"/>
        <v>0.31875714015092022</v>
      </c>
      <c r="T229" s="19">
        <f t="shared" si="22"/>
        <v>6.0520830720826853</v>
      </c>
      <c r="U229" s="19">
        <f t="shared" si="23"/>
        <v>-1.4616264359653055</v>
      </c>
      <c r="V229" s="19">
        <f t="shared" si="24"/>
        <v>-1.3198616585904883</v>
      </c>
    </row>
    <row r="230" spans="1:22" x14ac:dyDescent="0.25">
      <c r="A230" s="26">
        <f>Wellpath!E230</f>
        <v>0</v>
      </c>
      <c r="B230" s="22">
        <v>0</v>
      </c>
      <c r="C230" s="22">
        <f>SIN(Wellpath!$L230)^0.25</f>
        <v>0</v>
      </c>
      <c r="D230" s="22">
        <v>0</v>
      </c>
      <c r="E230" s="20">
        <f>Model!$W$32*((drdp!B230+drdp!K230)*SAGE!$B230+(drdp!E230+drdp!N230)*SAGE!$C230+(drdp!H230+drdp!Q230)*SAGE!$D230)</f>
        <v>0</v>
      </c>
      <c r="F230" s="20">
        <f>Model!$W$32*((drdp!C230+drdp!L230)*SAGE!$B230+(drdp!F230+drdp!O230)*SAGE!$C230+(drdp!I230+drdp!R230)*SAGE!$D230)</f>
        <v>0</v>
      </c>
      <c r="G230" s="20">
        <f>Model!$W$32*((drdp!D230+drdp!M230)*SAGE!$B230+(drdp!G230+drdp!P230)*SAGE!$C230+(drdp!J230+drdp!S230)*SAGE!$D230)</f>
        <v>0</v>
      </c>
      <c r="H230" s="18">
        <f>Model!$W$32*((drdp!B230)*SAGE!$B230+(drdp!E230)*SAGE!$C230+(drdp!H230)*SAGE!$D230)</f>
        <v>0</v>
      </c>
      <c r="I230" s="18">
        <f>Model!$W$32*((drdp!C230)*SAGE!$B230+(drdp!F230)*SAGE!$C230+(drdp!I230)*SAGE!$D230)</f>
        <v>0</v>
      </c>
      <c r="J230" s="18">
        <f>Model!$W$32*((drdp!D230)*SAGE!$B230+(drdp!G230)*SAGE!$C230+(drdp!J230)*SAGE!$D230)</f>
        <v>0</v>
      </c>
      <c r="K230" s="21">
        <f>SUM(E$3:E229)+H230</f>
        <v>2.588847262039748</v>
      </c>
      <c r="L230" s="21">
        <f>SUM(F$3:F229)+I230</f>
        <v>2.3377520801726481</v>
      </c>
      <c r="M230" s="21">
        <f>SUM(G$3:G229)+J230</f>
        <v>-0.56458581292033916</v>
      </c>
      <c r="N230" s="21"/>
      <c r="O230" s="21"/>
      <c r="P230" s="21"/>
      <c r="Q230" s="19">
        <f t="shared" si="19"/>
        <v>6.7021301461706999</v>
      </c>
      <c r="R230" s="19">
        <f t="shared" si="20"/>
        <v>5.4650847883515432</v>
      </c>
      <c r="S230" s="19">
        <f t="shared" si="21"/>
        <v>0.31875714015092022</v>
      </c>
      <c r="T230" s="19">
        <f t="shared" si="22"/>
        <v>6.0520830720826853</v>
      </c>
      <c r="U230" s="19">
        <f t="shared" si="23"/>
        <v>-1.4616264359653055</v>
      </c>
      <c r="V230" s="19">
        <f t="shared" si="24"/>
        <v>-1.3198616585904883</v>
      </c>
    </row>
    <row r="231" spans="1:22" x14ac:dyDescent="0.25">
      <c r="A231" s="26">
        <f>Wellpath!E231</f>
        <v>0</v>
      </c>
      <c r="B231" s="22">
        <v>0</v>
      </c>
      <c r="C231" s="22">
        <f>SIN(Wellpath!$L231)^0.25</f>
        <v>0</v>
      </c>
      <c r="D231" s="22">
        <v>0</v>
      </c>
      <c r="E231" s="20">
        <f>Model!$W$32*((drdp!B231+drdp!K231)*SAGE!$B231+(drdp!E231+drdp!N231)*SAGE!$C231+(drdp!H231+drdp!Q231)*SAGE!$D231)</f>
        <v>0</v>
      </c>
      <c r="F231" s="20">
        <f>Model!$W$32*((drdp!C231+drdp!L231)*SAGE!$B231+(drdp!F231+drdp!O231)*SAGE!$C231+(drdp!I231+drdp!R231)*SAGE!$D231)</f>
        <v>0</v>
      </c>
      <c r="G231" s="20">
        <f>Model!$W$32*((drdp!D231+drdp!M231)*SAGE!$B231+(drdp!G231+drdp!P231)*SAGE!$C231+(drdp!J231+drdp!S231)*SAGE!$D231)</f>
        <v>0</v>
      </c>
      <c r="H231" s="18">
        <f>Model!$W$32*((drdp!B231)*SAGE!$B231+(drdp!E231)*SAGE!$C231+(drdp!H231)*SAGE!$D231)</f>
        <v>0</v>
      </c>
      <c r="I231" s="18">
        <f>Model!$W$32*((drdp!C231)*SAGE!$B231+(drdp!F231)*SAGE!$C231+(drdp!I231)*SAGE!$D231)</f>
        <v>0</v>
      </c>
      <c r="J231" s="18">
        <f>Model!$W$32*((drdp!D231)*SAGE!$B231+(drdp!G231)*SAGE!$C231+(drdp!J231)*SAGE!$D231)</f>
        <v>0</v>
      </c>
      <c r="K231" s="21">
        <f>SUM(E$3:E230)+H231</f>
        <v>2.588847262039748</v>
      </c>
      <c r="L231" s="21">
        <f>SUM(F$3:F230)+I231</f>
        <v>2.3377520801726481</v>
      </c>
      <c r="M231" s="21">
        <f>SUM(G$3:G230)+J231</f>
        <v>-0.56458581292033916</v>
      </c>
      <c r="N231" s="21"/>
      <c r="O231" s="21"/>
      <c r="P231" s="21"/>
      <c r="Q231" s="19">
        <f t="shared" si="19"/>
        <v>6.7021301461706999</v>
      </c>
      <c r="R231" s="19">
        <f t="shared" si="20"/>
        <v>5.4650847883515432</v>
      </c>
      <c r="S231" s="19">
        <f t="shared" si="21"/>
        <v>0.31875714015092022</v>
      </c>
      <c r="T231" s="19">
        <f t="shared" si="22"/>
        <v>6.0520830720826853</v>
      </c>
      <c r="U231" s="19">
        <f t="shared" si="23"/>
        <v>-1.4616264359653055</v>
      </c>
      <c r="V231" s="19">
        <f t="shared" si="24"/>
        <v>-1.3198616585904883</v>
      </c>
    </row>
    <row r="232" spans="1:22" x14ac:dyDescent="0.25">
      <c r="A232" s="26">
        <f>Wellpath!E232</f>
        <v>0</v>
      </c>
      <c r="B232" s="22">
        <v>0</v>
      </c>
      <c r="C232" s="22">
        <f>SIN(Wellpath!$L232)^0.25</f>
        <v>0</v>
      </c>
      <c r="D232" s="22">
        <v>0</v>
      </c>
      <c r="E232" s="20">
        <f>Model!$W$32*((drdp!B232+drdp!K232)*SAGE!$B232+(drdp!E232+drdp!N232)*SAGE!$C232+(drdp!H232+drdp!Q232)*SAGE!$D232)</f>
        <v>0</v>
      </c>
      <c r="F232" s="20">
        <f>Model!$W$32*((drdp!C232+drdp!L232)*SAGE!$B232+(drdp!F232+drdp!O232)*SAGE!$C232+(drdp!I232+drdp!R232)*SAGE!$D232)</f>
        <v>0</v>
      </c>
      <c r="G232" s="20">
        <f>Model!$W$32*((drdp!D232+drdp!M232)*SAGE!$B232+(drdp!G232+drdp!P232)*SAGE!$C232+(drdp!J232+drdp!S232)*SAGE!$D232)</f>
        <v>0</v>
      </c>
      <c r="H232" s="18">
        <f>Model!$W$32*((drdp!B232)*SAGE!$B232+(drdp!E232)*SAGE!$C232+(drdp!H232)*SAGE!$D232)</f>
        <v>0</v>
      </c>
      <c r="I232" s="18">
        <f>Model!$W$32*((drdp!C232)*SAGE!$B232+(drdp!F232)*SAGE!$C232+(drdp!I232)*SAGE!$D232)</f>
        <v>0</v>
      </c>
      <c r="J232" s="18">
        <f>Model!$W$32*((drdp!D232)*SAGE!$B232+(drdp!G232)*SAGE!$C232+(drdp!J232)*SAGE!$D232)</f>
        <v>0</v>
      </c>
      <c r="K232" s="21">
        <f>SUM(E$3:E231)+H232</f>
        <v>2.588847262039748</v>
      </c>
      <c r="L232" s="21">
        <f>SUM(F$3:F231)+I232</f>
        <v>2.3377520801726481</v>
      </c>
      <c r="M232" s="21">
        <f>SUM(G$3:G231)+J232</f>
        <v>-0.56458581292033916</v>
      </c>
      <c r="N232" s="21"/>
      <c r="O232" s="21"/>
      <c r="P232" s="21"/>
      <c r="Q232" s="19">
        <f t="shared" si="19"/>
        <v>6.7021301461706999</v>
      </c>
      <c r="R232" s="19">
        <f t="shared" si="20"/>
        <v>5.4650847883515432</v>
      </c>
      <c r="S232" s="19">
        <f t="shared" si="21"/>
        <v>0.31875714015092022</v>
      </c>
      <c r="T232" s="19">
        <f t="shared" si="22"/>
        <v>6.0520830720826853</v>
      </c>
      <c r="U232" s="19">
        <f t="shared" si="23"/>
        <v>-1.4616264359653055</v>
      </c>
      <c r="V232" s="19">
        <f t="shared" si="24"/>
        <v>-1.3198616585904883</v>
      </c>
    </row>
    <row r="233" spans="1:22" x14ac:dyDescent="0.25">
      <c r="A233" s="26">
        <f>Wellpath!E233</f>
        <v>0</v>
      </c>
      <c r="B233" s="22">
        <v>0</v>
      </c>
      <c r="C233" s="22">
        <f>SIN(Wellpath!$L233)^0.25</f>
        <v>0</v>
      </c>
      <c r="D233" s="22">
        <v>0</v>
      </c>
      <c r="E233" s="20">
        <f>Model!$W$32*((drdp!B233+drdp!K233)*SAGE!$B233+(drdp!E233+drdp!N233)*SAGE!$C233+(drdp!H233+drdp!Q233)*SAGE!$D233)</f>
        <v>0</v>
      </c>
      <c r="F233" s="20">
        <f>Model!$W$32*((drdp!C233+drdp!L233)*SAGE!$B233+(drdp!F233+drdp!O233)*SAGE!$C233+(drdp!I233+drdp!R233)*SAGE!$D233)</f>
        <v>0</v>
      </c>
      <c r="G233" s="20">
        <f>Model!$W$32*((drdp!D233+drdp!M233)*SAGE!$B233+(drdp!G233+drdp!P233)*SAGE!$C233+(drdp!J233+drdp!S233)*SAGE!$D233)</f>
        <v>0</v>
      </c>
      <c r="H233" s="18">
        <f>Model!$W$32*((drdp!B233)*SAGE!$B233+(drdp!E233)*SAGE!$C233+(drdp!H233)*SAGE!$D233)</f>
        <v>0</v>
      </c>
      <c r="I233" s="18">
        <f>Model!$W$32*((drdp!C233)*SAGE!$B233+(drdp!F233)*SAGE!$C233+(drdp!I233)*SAGE!$D233)</f>
        <v>0</v>
      </c>
      <c r="J233" s="18">
        <f>Model!$W$32*((drdp!D233)*SAGE!$B233+(drdp!G233)*SAGE!$C233+(drdp!J233)*SAGE!$D233)</f>
        <v>0</v>
      </c>
      <c r="K233" s="21">
        <f>SUM(E$3:E232)+H233</f>
        <v>2.588847262039748</v>
      </c>
      <c r="L233" s="21">
        <f>SUM(F$3:F232)+I233</f>
        <v>2.3377520801726481</v>
      </c>
      <c r="M233" s="21">
        <f>SUM(G$3:G232)+J233</f>
        <v>-0.56458581292033916</v>
      </c>
      <c r="N233" s="21"/>
      <c r="O233" s="21"/>
      <c r="P233" s="21"/>
      <c r="Q233" s="19">
        <f t="shared" si="19"/>
        <v>6.7021301461706999</v>
      </c>
      <c r="R233" s="19">
        <f t="shared" si="20"/>
        <v>5.4650847883515432</v>
      </c>
      <c r="S233" s="19">
        <f t="shared" si="21"/>
        <v>0.31875714015092022</v>
      </c>
      <c r="T233" s="19">
        <f t="shared" si="22"/>
        <v>6.0520830720826853</v>
      </c>
      <c r="U233" s="19">
        <f t="shared" si="23"/>
        <v>-1.4616264359653055</v>
      </c>
      <c r="V233" s="19">
        <f t="shared" si="24"/>
        <v>-1.3198616585904883</v>
      </c>
    </row>
    <row r="234" spans="1:22" x14ac:dyDescent="0.25">
      <c r="A234" s="26">
        <f>Wellpath!E234</f>
        <v>0</v>
      </c>
      <c r="B234" s="22">
        <v>0</v>
      </c>
      <c r="C234" s="22">
        <f>SIN(Wellpath!$L234)^0.25</f>
        <v>0</v>
      </c>
      <c r="D234" s="22">
        <v>0</v>
      </c>
      <c r="E234" s="20">
        <f>Model!$W$32*((drdp!B234+drdp!K234)*SAGE!$B234+(drdp!E234+drdp!N234)*SAGE!$C234+(drdp!H234+drdp!Q234)*SAGE!$D234)</f>
        <v>0</v>
      </c>
      <c r="F234" s="20">
        <f>Model!$W$32*((drdp!C234+drdp!L234)*SAGE!$B234+(drdp!F234+drdp!O234)*SAGE!$C234+(drdp!I234+drdp!R234)*SAGE!$D234)</f>
        <v>0</v>
      </c>
      <c r="G234" s="20">
        <f>Model!$W$32*((drdp!D234+drdp!M234)*SAGE!$B234+(drdp!G234+drdp!P234)*SAGE!$C234+(drdp!J234+drdp!S234)*SAGE!$D234)</f>
        <v>0</v>
      </c>
      <c r="H234" s="18">
        <f>Model!$W$32*((drdp!B234)*SAGE!$B234+(drdp!E234)*SAGE!$C234+(drdp!H234)*SAGE!$D234)</f>
        <v>0</v>
      </c>
      <c r="I234" s="18">
        <f>Model!$W$32*((drdp!C234)*SAGE!$B234+(drdp!F234)*SAGE!$C234+(drdp!I234)*SAGE!$D234)</f>
        <v>0</v>
      </c>
      <c r="J234" s="18">
        <f>Model!$W$32*((drdp!D234)*SAGE!$B234+(drdp!G234)*SAGE!$C234+(drdp!J234)*SAGE!$D234)</f>
        <v>0</v>
      </c>
      <c r="K234" s="21">
        <f>SUM(E$3:E233)+H234</f>
        <v>2.588847262039748</v>
      </c>
      <c r="L234" s="21">
        <f>SUM(F$3:F233)+I234</f>
        <v>2.3377520801726481</v>
      </c>
      <c r="M234" s="21">
        <f>SUM(G$3:G233)+J234</f>
        <v>-0.56458581292033916</v>
      </c>
      <c r="N234" s="21"/>
      <c r="O234" s="21"/>
      <c r="P234" s="21"/>
      <c r="Q234" s="19">
        <f t="shared" si="19"/>
        <v>6.7021301461706999</v>
      </c>
      <c r="R234" s="19">
        <f t="shared" si="20"/>
        <v>5.4650847883515432</v>
      </c>
      <c r="S234" s="19">
        <f t="shared" si="21"/>
        <v>0.31875714015092022</v>
      </c>
      <c r="T234" s="19">
        <f t="shared" si="22"/>
        <v>6.0520830720826853</v>
      </c>
      <c r="U234" s="19">
        <f t="shared" si="23"/>
        <v>-1.4616264359653055</v>
      </c>
      <c r="V234" s="19">
        <f t="shared" si="24"/>
        <v>-1.3198616585904883</v>
      </c>
    </row>
    <row r="235" spans="1:22" x14ac:dyDescent="0.25">
      <c r="A235" s="26">
        <f>Wellpath!E235</f>
        <v>0</v>
      </c>
      <c r="B235" s="22">
        <v>0</v>
      </c>
      <c r="C235" s="22">
        <f>SIN(Wellpath!$L235)^0.25</f>
        <v>0</v>
      </c>
      <c r="D235" s="22">
        <v>0</v>
      </c>
      <c r="E235" s="20">
        <f>Model!$W$32*((drdp!B235+drdp!K235)*SAGE!$B235+(drdp!E235+drdp!N235)*SAGE!$C235+(drdp!H235+drdp!Q235)*SAGE!$D235)</f>
        <v>0</v>
      </c>
      <c r="F235" s="20">
        <f>Model!$W$32*((drdp!C235+drdp!L235)*SAGE!$B235+(drdp!F235+drdp!O235)*SAGE!$C235+(drdp!I235+drdp!R235)*SAGE!$D235)</f>
        <v>0</v>
      </c>
      <c r="G235" s="20">
        <f>Model!$W$32*((drdp!D235+drdp!M235)*SAGE!$B235+(drdp!G235+drdp!P235)*SAGE!$C235+(drdp!J235+drdp!S235)*SAGE!$D235)</f>
        <v>0</v>
      </c>
      <c r="H235" s="18">
        <f>Model!$W$32*((drdp!B235)*SAGE!$B235+(drdp!E235)*SAGE!$C235+(drdp!H235)*SAGE!$D235)</f>
        <v>0</v>
      </c>
      <c r="I235" s="18">
        <f>Model!$W$32*((drdp!C235)*SAGE!$B235+(drdp!F235)*SAGE!$C235+(drdp!I235)*SAGE!$D235)</f>
        <v>0</v>
      </c>
      <c r="J235" s="18">
        <f>Model!$W$32*((drdp!D235)*SAGE!$B235+(drdp!G235)*SAGE!$C235+(drdp!J235)*SAGE!$D235)</f>
        <v>0</v>
      </c>
      <c r="K235" s="21">
        <f>SUM(E$3:E234)+H235</f>
        <v>2.588847262039748</v>
      </c>
      <c r="L235" s="21">
        <f>SUM(F$3:F234)+I235</f>
        <v>2.3377520801726481</v>
      </c>
      <c r="M235" s="21">
        <f>SUM(G$3:G234)+J235</f>
        <v>-0.56458581292033916</v>
      </c>
      <c r="N235" s="21"/>
      <c r="O235" s="21"/>
      <c r="P235" s="21"/>
      <c r="Q235" s="19">
        <f t="shared" si="19"/>
        <v>6.7021301461706999</v>
      </c>
      <c r="R235" s="19">
        <f t="shared" si="20"/>
        <v>5.4650847883515432</v>
      </c>
      <c r="S235" s="19">
        <f t="shared" si="21"/>
        <v>0.31875714015092022</v>
      </c>
      <c r="T235" s="19">
        <f t="shared" si="22"/>
        <v>6.0520830720826853</v>
      </c>
      <c r="U235" s="19">
        <f t="shared" si="23"/>
        <v>-1.4616264359653055</v>
      </c>
      <c r="V235" s="19">
        <f t="shared" si="24"/>
        <v>-1.3198616585904883</v>
      </c>
    </row>
    <row r="236" spans="1:22" x14ac:dyDescent="0.25">
      <c r="A236" s="26">
        <f>Wellpath!E236</f>
        <v>0</v>
      </c>
      <c r="B236" s="22">
        <v>0</v>
      </c>
      <c r="C236" s="22">
        <f>SIN(Wellpath!$L236)^0.25</f>
        <v>0</v>
      </c>
      <c r="D236" s="22">
        <v>0</v>
      </c>
      <c r="E236" s="20">
        <f>Model!$W$32*((drdp!B236+drdp!K236)*SAGE!$B236+(drdp!E236+drdp!N236)*SAGE!$C236+(drdp!H236+drdp!Q236)*SAGE!$D236)</f>
        <v>0</v>
      </c>
      <c r="F236" s="20">
        <f>Model!$W$32*((drdp!C236+drdp!L236)*SAGE!$B236+(drdp!F236+drdp!O236)*SAGE!$C236+(drdp!I236+drdp!R236)*SAGE!$D236)</f>
        <v>0</v>
      </c>
      <c r="G236" s="20">
        <f>Model!$W$32*((drdp!D236+drdp!M236)*SAGE!$B236+(drdp!G236+drdp!P236)*SAGE!$C236+(drdp!J236+drdp!S236)*SAGE!$D236)</f>
        <v>0</v>
      </c>
      <c r="H236" s="18">
        <f>Model!$W$32*((drdp!B236)*SAGE!$B236+(drdp!E236)*SAGE!$C236+(drdp!H236)*SAGE!$D236)</f>
        <v>0</v>
      </c>
      <c r="I236" s="18">
        <f>Model!$W$32*((drdp!C236)*SAGE!$B236+(drdp!F236)*SAGE!$C236+(drdp!I236)*SAGE!$D236)</f>
        <v>0</v>
      </c>
      <c r="J236" s="18">
        <f>Model!$W$32*((drdp!D236)*SAGE!$B236+(drdp!G236)*SAGE!$C236+(drdp!J236)*SAGE!$D236)</f>
        <v>0</v>
      </c>
      <c r="K236" s="21">
        <f>SUM(E$3:E235)+H236</f>
        <v>2.588847262039748</v>
      </c>
      <c r="L236" s="21">
        <f>SUM(F$3:F235)+I236</f>
        <v>2.3377520801726481</v>
      </c>
      <c r="M236" s="21">
        <f>SUM(G$3:G235)+J236</f>
        <v>-0.56458581292033916</v>
      </c>
      <c r="N236" s="21"/>
      <c r="O236" s="21"/>
      <c r="P236" s="21"/>
      <c r="Q236" s="19">
        <f t="shared" si="19"/>
        <v>6.7021301461706999</v>
      </c>
      <c r="R236" s="19">
        <f t="shared" si="20"/>
        <v>5.4650847883515432</v>
      </c>
      <c r="S236" s="19">
        <f t="shared" si="21"/>
        <v>0.31875714015092022</v>
      </c>
      <c r="T236" s="19">
        <f t="shared" si="22"/>
        <v>6.0520830720826853</v>
      </c>
      <c r="U236" s="19">
        <f t="shared" si="23"/>
        <v>-1.4616264359653055</v>
      </c>
      <c r="V236" s="19">
        <f t="shared" si="24"/>
        <v>-1.3198616585904883</v>
      </c>
    </row>
    <row r="237" spans="1:22" x14ac:dyDescent="0.25">
      <c r="A237" s="26">
        <f>Wellpath!E237</f>
        <v>0</v>
      </c>
      <c r="B237" s="22">
        <v>0</v>
      </c>
      <c r="C237" s="22">
        <f>SIN(Wellpath!$L237)^0.25</f>
        <v>0</v>
      </c>
      <c r="D237" s="22">
        <v>0</v>
      </c>
      <c r="E237" s="20">
        <f>Model!$W$32*((drdp!B237+drdp!K237)*SAGE!$B237+(drdp!E237+drdp!N237)*SAGE!$C237+(drdp!H237+drdp!Q237)*SAGE!$D237)</f>
        <v>0</v>
      </c>
      <c r="F237" s="20">
        <f>Model!$W$32*((drdp!C237+drdp!L237)*SAGE!$B237+(drdp!F237+drdp!O237)*SAGE!$C237+(drdp!I237+drdp!R237)*SAGE!$D237)</f>
        <v>0</v>
      </c>
      <c r="G237" s="20">
        <f>Model!$W$32*((drdp!D237+drdp!M237)*SAGE!$B237+(drdp!G237+drdp!P237)*SAGE!$C237+(drdp!J237+drdp!S237)*SAGE!$D237)</f>
        <v>0</v>
      </c>
      <c r="H237" s="18">
        <f>Model!$W$32*((drdp!B237)*SAGE!$B237+(drdp!E237)*SAGE!$C237+(drdp!H237)*SAGE!$D237)</f>
        <v>0</v>
      </c>
      <c r="I237" s="18">
        <f>Model!$W$32*((drdp!C237)*SAGE!$B237+(drdp!F237)*SAGE!$C237+(drdp!I237)*SAGE!$D237)</f>
        <v>0</v>
      </c>
      <c r="J237" s="18">
        <f>Model!$W$32*((drdp!D237)*SAGE!$B237+(drdp!G237)*SAGE!$C237+(drdp!J237)*SAGE!$D237)</f>
        <v>0</v>
      </c>
      <c r="K237" s="21">
        <f>SUM(E$3:E236)+H237</f>
        <v>2.588847262039748</v>
      </c>
      <c r="L237" s="21">
        <f>SUM(F$3:F236)+I237</f>
        <v>2.3377520801726481</v>
      </c>
      <c r="M237" s="21">
        <f>SUM(G$3:G236)+J237</f>
        <v>-0.56458581292033916</v>
      </c>
      <c r="N237" s="21"/>
      <c r="O237" s="21"/>
      <c r="P237" s="21"/>
      <c r="Q237" s="19">
        <f t="shared" si="19"/>
        <v>6.7021301461706999</v>
      </c>
      <c r="R237" s="19">
        <f t="shared" si="20"/>
        <v>5.4650847883515432</v>
      </c>
      <c r="S237" s="19">
        <f t="shared" si="21"/>
        <v>0.31875714015092022</v>
      </c>
      <c r="T237" s="19">
        <f t="shared" si="22"/>
        <v>6.0520830720826853</v>
      </c>
      <c r="U237" s="19">
        <f t="shared" si="23"/>
        <v>-1.4616264359653055</v>
      </c>
      <c r="V237" s="19">
        <f t="shared" si="24"/>
        <v>-1.3198616585904883</v>
      </c>
    </row>
    <row r="238" spans="1:22" x14ac:dyDescent="0.25">
      <c r="A238" s="26">
        <f>Wellpath!E238</f>
        <v>0</v>
      </c>
      <c r="B238" s="22">
        <v>0</v>
      </c>
      <c r="C238" s="22">
        <f>SIN(Wellpath!$L238)^0.25</f>
        <v>0</v>
      </c>
      <c r="D238" s="22">
        <v>0</v>
      </c>
      <c r="E238" s="20">
        <f>Model!$W$32*((drdp!B238+drdp!K238)*SAGE!$B238+(drdp!E238+drdp!N238)*SAGE!$C238+(drdp!H238+drdp!Q238)*SAGE!$D238)</f>
        <v>0</v>
      </c>
      <c r="F238" s="20">
        <f>Model!$W$32*((drdp!C238+drdp!L238)*SAGE!$B238+(drdp!F238+drdp!O238)*SAGE!$C238+(drdp!I238+drdp!R238)*SAGE!$D238)</f>
        <v>0</v>
      </c>
      <c r="G238" s="20">
        <f>Model!$W$32*((drdp!D238+drdp!M238)*SAGE!$B238+(drdp!G238+drdp!P238)*SAGE!$C238+(drdp!J238+drdp!S238)*SAGE!$D238)</f>
        <v>0</v>
      </c>
      <c r="H238" s="18">
        <f>Model!$W$32*((drdp!B238)*SAGE!$B238+(drdp!E238)*SAGE!$C238+(drdp!H238)*SAGE!$D238)</f>
        <v>0</v>
      </c>
      <c r="I238" s="18">
        <f>Model!$W$32*((drdp!C238)*SAGE!$B238+(drdp!F238)*SAGE!$C238+(drdp!I238)*SAGE!$D238)</f>
        <v>0</v>
      </c>
      <c r="J238" s="18">
        <f>Model!$W$32*((drdp!D238)*SAGE!$B238+(drdp!G238)*SAGE!$C238+(drdp!J238)*SAGE!$D238)</f>
        <v>0</v>
      </c>
      <c r="K238" s="21">
        <f>SUM(E$3:E237)+H238</f>
        <v>2.588847262039748</v>
      </c>
      <c r="L238" s="21">
        <f>SUM(F$3:F237)+I238</f>
        <v>2.3377520801726481</v>
      </c>
      <c r="M238" s="21">
        <f>SUM(G$3:G237)+J238</f>
        <v>-0.56458581292033916</v>
      </c>
      <c r="N238" s="21"/>
      <c r="O238" s="21"/>
      <c r="P238" s="21"/>
      <c r="Q238" s="19">
        <f t="shared" si="19"/>
        <v>6.7021301461706999</v>
      </c>
      <c r="R238" s="19">
        <f t="shared" si="20"/>
        <v>5.4650847883515432</v>
      </c>
      <c r="S238" s="19">
        <f t="shared" si="21"/>
        <v>0.31875714015092022</v>
      </c>
      <c r="T238" s="19">
        <f t="shared" si="22"/>
        <v>6.0520830720826853</v>
      </c>
      <c r="U238" s="19">
        <f t="shared" si="23"/>
        <v>-1.4616264359653055</v>
      </c>
      <c r="V238" s="19">
        <f t="shared" si="24"/>
        <v>-1.3198616585904883</v>
      </c>
    </row>
    <row r="239" spans="1:22" x14ac:dyDescent="0.25">
      <c r="A239" s="26">
        <f>Wellpath!E239</f>
        <v>0</v>
      </c>
      <c r="B239" s="22">
        <v>0</v>
      </c>
      <c r="C239" s="22">
        <f>SIN(Wellpath!$L239)^0.25</f>
        <v>0</v>
      </c>
      <c r="D239" s="22">
        <v>0</v>
      </c>
      <c r="E239" s="20">
        <f>Model!$W$32*((drdp!B239+drdp!K239)*SAGE!$B239+(drdp!E239+drdp!N239)*SAGE!$C239+(drdp!H239+drdp!Q239)*SAGE!$D239)</f>
        <v>0</v>
      </c>
      <c r="F239" s="20">
        <f>Model!$W$32*((drdp!C239+drdp!L239)*SAGE!$B239+(drdp!F239+drdp!O239)*SAGE!$C239+(drdp!I239+drdp!R239)*SAGE!$D239)</f>
        <v>0</v>
      </c>
      <c r="G239" s="20">
        <f>Model!$W$32*((drdp!D239+drdp!M239)*SAGE!$B239+(drdp!G239+drdp!P239)*SAGE!$C239+(drdp!J239+drdp!S239)*SAGE!$D239)</f>
        <v>0</v>
      </c>
      <c r="H239" s="18">
        <f>Model!$W$32*((drdp!B239)*SAGE!$B239+(drdp!E239)*SAGE!$C239+(drdp!H239)*SAGE!$D239)</f>
        <v>0</v>
      </c>
      <c r="I239" s="18">
        <f>Model!$W$32*((drdp!C239)*SAGE!$B239+(drdp!F239)*SAGE!$C239+(drdp!I239)*SAGE!$D239)</f>
        <v>0</v>
      </c>
      <c r="J239" s="18">
        <f>Model!$W$32*((drdp!D239)*SAGE!$B239+(drdp!G239)*SAGE!$C239+(drdp!J239)*SAGE!$D239)</f>
        <v>0</v>
      </c>
      <c r="K239" s="21">
        <f>SUM(E$3:E238)+H239</f>
        <v>2.588847262039748</v>
      </c>
      <c r="L239" s="21">
        <f>SUM(F$3:F238)+I239</f>
        <v>2.3377520801726481</v>
      </c>
      <c r="M239" s="21">
        <f>SUM(G$3:G238)+J239</f>
        <v>-0.56458581292033916</v>
      </c>
      <c r="N239" s="21"/>
      <c r="O239" s="21"/>
      <c r="P239" s="21"/>
      <c r="Q239" s="19">
        <f t="shared" si="19"/>
        <v>6.7021301461706999</v>
      </c>
      <c r="R239" s="19">
        <f t="shared" si="20"/>
        <v>5.4650847883515432</v>
      </c>
      <c r="S239" s="19">
        <f t="shared" si="21"/>
        <v>0.31875714015092022</v>
      </c>
      <c r="T239" s="19">
        <f t="shared" si="22"/>
        <v>6.0520830720826853</v>
      </c>
      <c r="U239" s="19">
        <f t="shared" si="23"/>
        <v>-1.4616264359653055</v>
      </c>
      <c r="V239" s="19">
        <f t="shared" si="24"/>
        <v>-1.3198616585904883</v>
      </c>
    </row>
    <row r="240" spans="1:22" x14ac:dyDescent="0.25">
      <c r="A240" s="26">
        <f>Wellpath!E240</f>
        <v>0</v>
      </c>
      <c r="B240" s="22">
        <v>0</v>
      </c>
      <c r="C240" s="22">
        <f>SIN(Wellpath!$L240)^0.25</f>
        <v>0</v>
      </c>
      <c r="D240" s="22">
        <v>0</v>
      </c>
      <c r="E240" s="20">
        <f>Model!$W$32*((drdp!B240+drdp!K240)*SAGE!$B240+(drdp!E240+drdp!N240)*SAGE!$C240+(drdp!H240+drdp!Q240)*SAGE!$D240)</f>
        <v>0</v>
      </c>
      <c r="F240" s="20">
        <f>Model!$W$32*((drdp!C240+drdp!L240)*SAGE!$B240+(drdp!F240+drdp!O240)*SAGE!$C240+(drdp!I240+drdp!R240)*SAGE!$D240)</f>
        <v>0</v>
      </c>
      <c r="G240" s="20">
        <f>Model!$W$32*((drdp!D240+drdp!M240)*SAGE!$B240+(drdp!G240+drdp!P240)*SAGE!$C240+(drdp!J240+drdp!S240)*SAGE!$D240)</f>
        <v>0</v>
      </c>
      <c r="H240" s="18">
        <f>Model!$W$32*((drdp!B240)*SAGE!$B240+(drdp!E240)*SAGE!$C240+(drdp!H240)*SAGE!$D240)</f>
        <v>0</v>
      </c>
      <c r="I240" s="18">
        <f>Model!$W$32*((drdp!C240)*SAGE!$B240+(drdp!F240)*SAGE!$C240+(drdp!I240)*SAGE!$D240)</f>
        <v>0</v>
      </c>
      <c r="J240" s="18">
        <f>Model!$W$32*((drdp!D240)*SAGE!$B240+(drdp!G240)*SAGE!$C240+(drdp!J240)*SAGE!$D240)</f>
        <v>0</v>
      </c>
      <c r="K240" s="21">
        <f>SUM(E$3:E239)+H240</f>
        <v>2.588847262039748</v>
      </c>
      <c r="L240" s="21">
        <f>SUM(F$3:F239)+I240</f>
        <v>2.3377520801726481</v>
      </c>
      <c r="M240" s="21">
        <f>SUM(G$3:G239)+J240</f>
        <v>-0.56458581292033916</v>
      </c>
      <c r="N240" s="21"/>
      <c r="O240" s="21"/>
      <c r="P240" s="21"/>
      <c r="Q240" s="19">
        <f t="shared" si="19"/>
        <v>6.7021301461706999</v>
      </c>
      <c r="R240" s="19">
        <f t="shared" si="20"/>
        <v>5.4650847883515432</v>
      </c>
      <c r="S240" s="19">
        <f t="shared" si="21"/>
        <v>0.31875714015092022</v>
      </c>
      <c r="T240" s="19">
        <f t="shared" si="22"/>
        <v>6.0520830720826853</v>
      </c>
      <c r="U240" s="19">
        <f t="shared" si="23"/>
        <v>-1.4616264359653055</v>
      </c>
      <c r="V240" s="19">
        <f t="shared" si="24"/>
        <v>-1.3198616585904883</v>
      </c>
    </row>
    <row r="241" spans="1:22" x14ac:dyDescent="0.25">
      <c r="A241" s="26">
        <f>Wellpath!E241</f>
        <v>0</v>
      </c>
      <c r="B241" s="22">
        <v>0</v>
      </c>
      <c r="C241" s="22">
        <f>SIN(Wellpath!$L241)^0.25</f>
        <v>0</v>
      </c>
      <c r="D241" s="22">
        <v>0</v>
      </c>
      <c r="E241" s="20">
        <f>Model!$W$32*((drdp!B241+drdp!K241)*SAGE!$B241+(drdp!E241+drdp!N241)*SAGE!$C241+(drdp!H241+drdp!Q241)*SAGE!$D241)</f>
        <v>0</v>
      </c>
      <c r="F241" s="20">
        <f>Model!$W$32*((drdp!C241+drdp!L241)*SAGE!$B241+(drdp!F241+drdp!O241)*SAGE!$C241+(drdp!I241+drdp!R241)*SAGE!$D241)</f>
        <v>0</v>
      </c>
      <c r="G241" s="20">
        <f>Model!$W$32*((drdp!D241+drdp!M241)*SAGE!$B241+(drdp!G241+drdp!P241)*SAGE!$C241+(drdp!J241+drdp!S241)*SAGE!$D241)</f>
        <v>0</v>
      </c>
      <c r="H241" s="18">
        <f>Model!$W$32*((drdp!B241)*SAGE!$B241+(drdp!E241)*SAGE!$C241+(drdp!H241)*SAGE!$D241)</f>
        <v>0</v>
      </c>
      <c r="I241" s="18">
        <f>Model!$W$32*((drdp!C241)*SAGE!$B241+(drdp!F241)*SAGE!$C241+(drdp!I241)*SAGE!$D241)</f>
        <v>0</v>
      </c>
      <c r="J241" s="18">
        <f>Model!$W$32*((drdp!D241)*SAGE!$B241+(drdp!G241)*SAGE!$C241+(drdp!J241)*SAGE!$D241)</f>
        <v>0</v>
      </c>
      <c r="K241" s="21">
        <f>SUM(E$3:E240)+H241</f>
        <v>2.588847262039748</v>
      </c>
      <c r="L241" s="21">
        <f>SUM(F$3:F240)+I241</f>
        <v>2.3377520801726481</v>
      </c>
      <c r="M241" s="21">
        <f>SUM(G$3:G240)+J241</f>
        <v>-0.56458581292033916</v>
      </c>
      <c r="N241" s="21"/>
      <c r="O241" s="21"/>
      <c r="P241" s="21"/>
      <c r="Q241" s="19">
        <f t="shared" si="19"/>
        <v>6.7021301461706999</v>
      </c>
      <c r="R241" s="19">
        <f t="shared" si="20"/>
        <v>5.4650847883515432</v>
      </c>
      <c r="S241" s="19">
        <f t="shared" si="21"/>
        <v>0.31875714015092022</v>
      </c>
      <c r="T241" s="19">
        <f t="shared" si="22"/>
        <v>6.0520830720826853</v>
      </c>
      <c r="U241" s="19">
        <f t="shared" si="23"/>
        <v>-1.4616264359653055</v>
      </c>
      <c r="V241" s="19">
        <f t="shared" si="24"/>
        <v>-1.3198616585904883</v>
      </c>
    </row>
    <row r="242" spans="1:22" x14ac:dyDescent="0.25">
      <c r="A242" s="26">
        <f>Wellpath!E242</f>
        <v>0</v>
      </c>
      <c r="B242" s="22">
        <v>0</v>
      </c>
      <c r="C242" s="22">
        <f>SIN(Wellpath!$L242)^0.25</f>
        <v>0</v>
      </c>
      <c r="D242" s="22">
        <v>0</v>
      </c>
      <c r="E242" s="20">
        <f>Model!$W$32*((drdp!B242+drdp!K242)*SAGE!$B242+(drdp!E242+drdp!N242)*SAGE!$C242+(drdp!H242+drdp!Q242)*SAGE!$D242)</f>
        <v>0</v>
      </c>
      <c r="F242" s="20">
        <f>Model!$W$32*((drdp!C242+drdp!L242)*SAGE!$B242+(drdp!F242+drdp!O242)*SAGE!$C242+(drdp!I242+drdp!R242)*SAGE!$D242)</f>
        <v>0</v>
      </c>
      <c r="G242" s="20">
        <f>Model!$W$32*((drdp!D242+drdp!M242)*SAGE!$B242+(drdp!G242+drdp!P242)*SAGE!$C242+(drdp!J242+drdp!S242)*SAGE!$D242)</f>
        <v>0</v>
      </c>
      <c r="H242" s="18">
        <f>Model!$W$32*((drdp!B242)*SAGE!$B242+(drdp!E242)*SAGE!$C242+(drdp!H242)*SAGE!$D242)</f>
        <v>0</v>
      </c>
      <c r="I242" s="18">
        <f>Model!$W$32*((drdp!C242)*SAGE!$B242+(drdp!F242)*SAGE!$C242+(drdp!I242)*SAGE!$D242)</f>
        <v>0</v>
      </c>
      <c r="J242" s="18">
        <f>Model!$W$32*((drdp!D242)*SAGE!$B242+(drdp!G242)*SAGE!$C242+(drdp!J242)*SAGE!$D242)</f>
        <v>0</v>
      </c>
      <c r="K242" s="21">
        <f>SUM(E$3:E241)+H242</f>
        <v>2.588847262039748</v>
      </c>
      <c r="L242" s="21">
        <f>SUM(F$3:F241)+I242</f>
        <v>2.3377520801726481</v>
      </c>
      <c r="M242" s="21">
        <f>SUM(G$3:G241)+J242</f>
        <v>-0.56458581292033916</v>
      </c>
      <c r="N242" s="21"/>
      <c r="O242" s="21"/>
      <c r="P242" s="21"/>
      <c r="Q242" s="19">
        <f t="shared" si="19"/>
        <v>6.7021301461706999</v>
      </c>
      <c r="R242" s="19">
        <f t="shared" si="20"/>
        <v>5.4650847883515432</v>
      </c>
      <c r="S242" s="19">
        <f t="shared" si="21"/>
        <v>0.31875714015092022</v>
      </c>
      <c r="T242" s="19">
        <f t="shared" si="22"/>
        <v>6.0520830720826853</v>
      </c>
      <c r="U242" s="19">
        <f t="shared" si="23"/>
        <v>-1.4616264359653055</v>
      </c>
      <c r="V242" s="19">
        <f t="shared" si="24"/>
        <v>-1.3198616585904883</v>
      </c>
    </row>
    <row r="243" spans="1:22" x14ac:dyDescent="0.25">
      <c r="A243" s="26">
        <f>Wellpath!E243</f>
        <v>0</v>
      </c>
      <c r="B243" s="22">
        <v>0</v>
      </c>
      <c r="C243" s="22">
        <f>SIN(Wellpath!$L243)^0.25</f>
        <v>0</v>
      </c>
      <c r="D243" s="22">
        <v>0</v>
      </c>
      <c r="E243" s="20">
        <f>Model!$W$32*((drdp!B243+drdp!K243)*SAGE!$B243+(drdp!E243+drdp!N243)*SAGE!$C243+(drdp!H243+drdp!Q243)*SAGE!$D243)</f>
        <v>0</v>
      </c>
      <c r="F243" s="20">
        <f>Model!$W$32*((drdp!C243+drdp!L243)*SAGE!$B243+(drdp!F243+drdp!O243)*SAGE!$C243+(drdp!I243+drdp!R243)*SAGE!$D243)</f>
        <v>0</v>
      </c>
      <c r="G243" s="20">
        <f>Model!$W$32*((drdp!D243+drdp!M243)*SAGE!$B243+(drdp!G243+drdp!P243)*SAGE!$C243+(drdp!J243+drdp!S243)*SAGE!$D243)</f>
        <v>0</v>
      </c>
      <c r="H243" s="18">
        <f>Model!$W$32*((drdp!B243)*SAGE!$B243+(drdp!E243)*SAGE!$C243+(drdp!H243)*SAGE!$D243)</f>
        <v>0</v>
      </c>
      <c r="I243" s="18">
        <f>Model!$W$32*((drdp!C243)*SAGE!$B243+(drdp!F243)*SAGE!$C243+(drdp!I243)*SAGE!$D243)</f>
        <v>0</v>
      </c>
      <c r="J243" s="18">
        <f>Model!$W$32*((drdp!D243)*SAGE!$B243+(drdp!G243)*SAGE!$C243+(drdp!J243)*SAGE!$D243)</f>
        <v>0</v>
      </c>
      <c r="K243" s="21">
        <f>SUM(E$3:E242)+H243</f>
        <v>2.588847262039748</v>
      </c>
      <c r="L243" s="21">
        <f>SUM(F$3:F242)+I243</f>
        <v>2.3377520801726481</v>
      </c>
      <c r="M243" s="21">
        <f>SUM(G$3:G242)+J243</f>
        <v>-0.56458581292033916</v>
      </c>
      <c r="N243" s="21"/>
      <c r="O243" s="21"/>
      <c r="P243" s="21"/>
      <c r="Q243" s="19">
        <f t="shared" si="19"/>
        <v>6.7021301461706999</v>
      </c>
      <c r="R243" s="19">
        <f t="shared" si="20"/>
        <v>5.4650847883515432</v>
      </c>
      <c r="S243" s="19">
        <f t="shared" si="21"/>
        <v>0.31875714015092022</v>
      </c>
      <c r="T243" s="19">
        <f t="shared" si="22"/>
        <v>6.0520830720826853</v>
      </c>
      <c r="U243" s="19">
        <f t="shared" si="23"/>
        <v>-1.4616264359653055</v>
      </c>
      <c r="V243" s="19">
        <f t="shared" si="24"/>
        <v>-1.3198616585904883</v>
      </c>
    </row>
    <row r="244" spans="1:22" x14ac:dyDescent="0.25">
      <c r="A244" s="26">
        <f>Wellpath!E244</f>
        <v>0</v>
      </c>
      <c r="B244" s="22">
        <v>0</v>
      </c>
      <c r="C244" s="22">
        <f>SIN(Wellpath!$L244)^0.25</f>
        <v>0</v>
      </c>
      <c r="D244" s="22">
        <v>0</v>
      </c>
      <c r="E244" s="20">
        <f>Model!$W$32*((drdp!B244+drdp!K244)*SAGE!$B244+(drdp!E244+drdp!N244)*SAGE!$C244+(drdp!H244+drdp!Q244)*SAGE!$D244)</f>
        <v>0</v>
      </c>
      <c r="F244" s="20">
        <f>Model!$W$32*((drdp!C244+drdp!L244)*SAGE!$B244+(drdp!F244+drdp!O244)*SAGE!$C244+(drdp!I244+drdp!R244)*SAGE!$D244)</f>
        <v>0</v>
      </c>
      <c r="G244" s="20">
        <f>Model!$W$32*((drdp!D244+drdp!M244)*SAGE!$B244+(drdp!G244+drdp!P244)*SAGE!$C244+(drdp!J244+drdp!S244)*SAGE!$D244)</f>
        <v>0</v>
      </c>
      <c r="H244" s="18">
        <f>Model!$W$32*((drdp!B244)*SAGE!$B244+(drdp!E244)*SAGE!$C244+(drdp!H244)*SAGE!$D244)</f>
        <v>0</v>
      </c>
      <c r="I244" s="18">
        <f>Model!$W$32*((drdp!C244)*SAGE!$B244+(drdp!F244)*SAGE!$C244+(drdp!I244)*SAGE!$D244)</f>
        <v>0</v>
      </c>
      <c r="J244" s="18">
        <f>Model!$W$32*((drdp!D244)*SAGE!$B244+(drdp!G244)*SAGE!$C244+(drdp!J244)*SAGE!$D244)</f>
        <v>0</v>
      </c>
      <c r="K244" s="21">
        <f>SUM(E$3:E243)+H244</f>
        <v>2.588847262039748</v>
      </c>
      <c r="L244" s="21">
        <f>SUM(F$3:F243)+I244</f>
        <v>2.3377520801726481</v>
      </c>
      <c r="M244" s="21">
        <f>SUM(G$3:G243)+J244</f>
        <v>-0.56458581292033916</v>
      </c>
      <c r="N244" s="21"/>
      <c r="O244" s="21"/>
      <c r="P244" s="21"/>
      <c r="Q244" s="19">
        <f t="shared" si="19"/>
        <v>6.7021301461706999</v>
      </c>
      <c r="R244" s="19">
        <f t="shared" si="20"/>
        <v>5.4650847883515432</v>
      </c>
      <c r="S244" s="19">
        <f t="shared" si="21"/>
        <v>0.31875714015092022</v>
      </c>
      <c r="T244" s="19">
        <f t="shared" si="22"/>
        <v>6.0520830720826853</v>
      </c>
      <c r="U244" s="19">
        <f t="shared" si="23"/>
        <v>-1.4616264359653055</v>
      </c>
      <c r="V244" s="19">
        <f t="shared" si="24"/>
        <v>-1.3198616585904883</v>
      </c>
    </row>
    <row r="245" spans="1:22" x14ac:dyDescent="0.25">
      <c r="A245" s="26">
        <f>Wellpath!E245</f>
        <v>0</v>
      </c>
      <c r="B245" s="22">
        <v>0</v>
      </c>
      <c r="C245" s="22">
        <f>SIN(Wellpath!$L245)^0.25</f>
        <v>0</v>
      </c>
      <c r="D245" s="22">
        <v>0</v>
      </c>
      <c r="E245" s="20">
        <f>Model!$W$32*((drdp!B245+drdp!K245)*SAGE!$B245+(drdp!E245+drdp!N245)*SAGE!$C245+(drdp!H245+drdp!Q245)*SAGE!$D245)</f>
        <v>0</v>
      </c>
      <c r="F245" s="20">
        <f>Model!$W$32*((drdp!C245+drdp!L245)*SAGE!$B245+(drdp!F245+drdp!O245)*SAGE!$C245+(drdp!I245+drdp!R245)*SAGE!$D245)</f>
        <v>0</v>
      </c>
      <c r="G245" s="20">
        <f>Model!$W$32*((drdp!D245+drdp!M245)*SAGE!$B245+(drdp!G245+drdp!P245)*SAGE!$C245+(drdp!J245+drdp!S245)*SAGE!$D245)</f>
        <v>0</v>
      </c>
      <c r="H245" s="18">
        <f>Model!$W$32*((drdp!B245)*SAGE!$B245+(drdp!E245)*SAGE!$C245+(drdp!H245)*SAGE!$D245)</f>
        <v>0</v>
      </c>
      <c r="I245" s="18">
        <f>Model!$W$32*((drdp!C245)*SAGE!$B245+(drdp!F245)*SAGE!$C245+(drdp!I245)*SAGE!$D245)</f>
        <v>0</v>
      </c>
      <c r="J245" s="18">
        <f>Model!$W$32*((drdp!D245)*SAGE!$B245+(drdp!G245)*SAGE!$C245+(drdp!J245)*SAGE!$D245)</f>
        <v>0</v>
      </c>
      <c r="K245" s="21">
        <f>SUM(E$3:E244)+H245</f>
        <v>2.588847262039748</v>
      </c>
      <c r="L245" s="21">
        <f>SUM(F$3:F244)+I245</f>
        <v>2.3377520801726481</v>
      </c>
      <c r="M245" s="21">
        <f>SUM(G$3:G244)+J245</f>
        <v>-0.56458581292033916</v>
      </c>
      <c r="N245" s="21"/>
      <c r="O245" s="21"/>
      <c r="P245" s="21"/>
      <c r="Q245" s="19">
        <f t="shared" si="19"/>
        <v>6.7021301461706999</v>
      </c>
      <c r="R245" s="19">
        <f t="shared" si="20"/>
        <v>5.4650847883515432</v>
      </c>
      <c r="S245" s="19">
        <f t="shared" si="21"/>
        <v>0.31875714015092022</v>
      </c>
      <c r="T245" s="19">
        <f t="shared" si="22"/>
        <v>6.0520830720826853</v>
      </c>
      <c r="U245" s="19">
        <f t="shared" si="23"/>
        <v>-1.4616264359653055</v>
      </c>
      <c r="V245" s="19">
        <f t="shared" si="24"/>
        <v>-1.3198616585904883</v>
      </c>
    </row>
    <row r="246" spans="1:22" x14ac:dyDescent="0.25">
      <c r="A246" s="26">
        <f>Wellpath!E246</f>
        <v>0</v>
      </c>
      <c r="B246" s="22">
        <v>0</v>
      </c>
      <c r="C246" s="22">
        <f>SIN(Wellpath!$L246)^0.25</f>
        <v>0</v>
      </c>
      <c r="D246" s="22">
        <v>0</v>
      </c>
      <c r="E246" s="20">
        <f>Model!$W$32*((drdp!B246+drdp!K246)*SAGE!$B246+(drdp!E246+drdp!N246)*SAGE!$C246+(drdp!H246+drdp!Q246)*SAGE!$D246)</f>
        <v>0</v>
      </c>
      <c r="F246" s="20">
        <f>Model!$W$32*((drdp!C246+drdp!L246)*SAGE!$B246+(drdp!F246+drdp!O246)*SAGE!$C246+(drdp!I246+drdp!R246)*SAGE!$D246)</f>
        <v>0</v>
      </c>
      <c r="G246" s="20">
        <f>Model!$W$32*((drdp!D246+drdp!M246)*SAGE!$B246+(drdp!G246+drdp!P246)*SAGE!$C246+(drdp!J246+drdp!S246)*SAGE!$D246)</f>
        <v>0</v>
      </c>
      <c r="H246" s="18">
        <f>Model!$W$32*((drdp!B246)*SAGE!$B246+(drdp!E246)*SAGE!$C246+(drdp!H246)*SAGE!$D246)</f>
        <v>0</v>
      </c>
      <c r="I246" s="18">
        <f>Model!$W$32*((drdp!C246)*SAGE!$B246+(drdp!F246)*SAGE!$C246+(drdp!I246)*SAGE!$D246)</f>
        <v>0</v>
      </c>
      <c r="J246" s="18">
        <f>Model!$W$32*((drdp!D246)*SAGE!$B246+(drdp!G246)*SAGE!$C246+(drdp!J246)*SAGE!$D246)</f>
        <v>0</v>
      </c>
      <c r="K246" s="21">
        <f>SUM(E$3:E245)+H246</f>
        <v>2.588847262039748</v>
      </c>
      <c r="L246" s="21">
        <f>SUM(F$3:F245)+I246</f>
        <v>2.3377520801726481</v>
      </c>
      <c r="M246" s="21">
        <f>SUM(G$3:G245)+J246</f>
        <v>-0.56458581292033916</v>
      </c>
      <c r="N246" s="21"/>
      <c r="O246" s="21"/>
      <c r="P246" s="21"/>
      <c r="Q246" s="19">
        <f t="shared" si="19"/>
        <v>6.7021301461706999</v>
      </c>
      <c r="R246" s="19">
        <f t="shared" si="20"/>
        <v>5.4650847883515432</v>
      </c>
      <c r="S246" s="19">
        <f t="shared" si="21"/>
        <v>0.31875714015092022</v>
      </c>
      <c r="T246" s="19">
        <f t="shared" si="22"/>
        <v>6.0520830720826853</v>
      </c>
      <c r="U246" s="19">
        <f t="shared" si="23"/>
        <v>-1.4616264359653055</v>
      </c>
      <c r="V246" s="19">
        <f t="shared" si="24"/>
        <v>-1.3198616585904883</v>
      </c>
    </row>
    <row r="247" spans="1:22" x14ac:dyDescent="0.25">
      <c r="A247" s="26">
        <f>Wellpath!E247</f>
        <v>0</v>
      </c>
      <c r="B247" s="22">
        <v>0</v>
      </c>
      <c r="C247" s="22">
        <f>SIN(Wellpath!$L247)^0.25</f>
        <v>0</v>
      </c>
      <c r="D247" s="22">
        <v>0</v>
      </c>
      <c r="E247" s="20">
        <f>Model!$W$32*((drdp!B247+drdp!K247)*SAGE!$B247+(drdp!E247+drdp!N247)*SAGE!$C247+(drdp!H247+drdp!Q247)*SAGE!$D247)</f>
        <v>0</v>
      </c>
      <c r="F247" s="20">
        <f>Model!$W$32*((drdp!C247+drdp!L247)*SAGE!$B247+(drdp!F247+drdp!O247)*SAGE!$C247+(drdp!I247+drdp!R247)*SAGE!$D247)</f>
        <v>0</v>
      </c>
      <c r="G247" s="20">
        <f>Model!$W$32*((drdp!D247+drdp!M247)*SAGE!$B247+(drdp!G247+drdp!P247)*SAGE!$C247+(drdp!J247+drdp!S247)*SAGE!$D247)</f>
        <v>0</v>
      </c>
      <c r="H247" s="18">
        <f>Model!$W$32*((drdp!B247)*SAGE!$B247+(drdp!E247)*SAGE!$C247+(drdp!H247)*SAGE!$D247)</f>
        <v>0</v>
      </c>
      <c r="I247" s="18">
        <f>Model!$W$32*((drdp!C247)*SAGE!$B247+(drdp!F247)*SAGE!$C247+(drdp!I247)*SAGE!$D247)</f>
        <v>0</v>
      </c>
      <c r="J247" s="18">
        <f>Model!$W$32*((drdp!D247)*SAGE!$B247+(drdp!G247)*SAGE!$C247+(drdp!J247)*SAGE!$D247)</f>
        <v>0</v>
      </c>
      <c r="K247" s="21">
        <f>SUM(E$3:E246)+H247</f>
        <v>2.588847262039748</v>
      </c>
      <c r="L247" s="21">
        <f>SUM(F$3:F246)+I247</f>
        <v>2.3377520801726481</v>
      </c>
      <c r="M247" s="21">
        <f>SUM(G$3:G246)+J247</f>
        <v>-0.56458581292033916</v>
      </c>
      <c r="N247" s="21"/>
      <c r="O247" s="21"/>
      <c r="P247" s="21"/>
      <c r="Q247" s="19">
        <f t="shared" si="19"/>
        <v>6.7021301461706999</v>
      </c>
      <c r="R247" s="19">
        <f t="shared" si="20"/>
        <v>5.4650847883515432</v>
      </c>
      <c r="S247" s="19">
        <f t="shared" si="21"/>
        <v>0.31875714015092022</v>
      </c>
      <c r="T247" s="19">
        <f t="shared" si="22"/>
        <v>6.0520830720826853</v>
      </c>
      <c r="U247" s="19">
        <f t="shared" si="23"/>
        <v>-1.4616264359653055</v>
      </c>
      <c r="V247" s="19">
        <f t="shared" si="24"/>
        <v>-1.3198616585904883</v>
      </c>
    </row>
    <row r="248" spans="1:22" x14ac:dyDescent="0.25">
      <c r="A248" s="26">
        <f>Wellpath!E248</f>
        <v>0</v>
      </c>
      <c r="B248" s="22">
        <v>0</v>
      </c>
      <c r="C248" s="22">
        <f>SIN(Wellpath!$L248)^0.25</f>
        <v>0</v>
      </c>
      <c r="D248" s="22">
        <v>0</v>
      </c>
      <c r="E248" s="20">
        <f>Model!$W$32*((drdp!B248+drdp!K248)*SAGE!$B248+(drdp!E248+drdp!N248)*SAGE!$C248+(drdp!H248+drdp!Q248)*SAGE!$D248)</f>
        <v>0</v>
      </c>
      <c r="F248" s="20">
        <f>Model!$W$32*((drdp!C248+drdp!L248)*SAGE!$B248+(drdp!F248+drdp!O248)*SAGE!$C248+(drdp!I248+drdp!R248)*SAGE!$D248)</f>
        <v>0</v>
      </c>
      <c r="G248" s="20">
        <f>Model!$W$32*((drdp!D248+drdp!M248)*SAGE!$B248+(drdp!G248+drdp!P248)*SAGE!$C248+(drdp!J248+drdp!S248)*SAGE!$D248)</f>
        <v>0</v>
      </c>
      <c r="H248" s="18">
        <f>Model!$W$32*((drdp!B248)*SAGE!$B248+(drdp!E248)*SAGE!$C248+(drdp!H248)*SAGE!$D248)</f>
        <v>0</v>
      </c>
      <c r="I248" s="18">
        <f>Model!$W$32*((drdp!C248)*SAGE!$B248+(drdp!F248)*SAGE!$C248+(drdp!I248)*SAGE!$D248)</f>
        <v>0</v>
      </c>
      <c r="J248" s="18">
        <f>Model!$W$32*((drdp!D248)*SAGE!$B248+(drdp!G248)*SAGE!$C248+(drdp!J248)*SAGE!$D248)</f>
        <v>0</v>
      </c>
      <c r="K248" s="21">
        <f>SUM(E$3:E247)+H248</f>
        <v>2.588847262039748</v>
      </c>
      <c r="L248" s="21">
        <f>SUM(F$3:F247)+I248</f>
        <v>2.3377520801726481</v>
      </c>
      <c r="M248" s="21">
        <f>SUM(G$3:G247)+J248</f>
        <v>-0.56458581292033916</v>
      </c>
      <c r="N248" s="21"/>
      <c r="O248" s="21"/>
      <c r="P248" s="21"/>
      <c r="Q248" s="19">
        <f t="shared" si="19"/>
        <v>6.7021301461706999</v>
      </c>
      <c r="R248" s="19">
        <f t="shared" si="20"/>
        <v>5.4650847883515432</v>
      </c>
      <c r="S248" s="19">
        <f t="shared" si="21"/>
        <v>0.31875714015092022</v>
      </c>
      <c r="T248" s="19">
        <f t="shared" si="22"/>
        <v>6.0520830720826853</v>
      </c>
      <c r="U248" s="19">
        <f t="shared" si="23"/>
        <v>-1.4616264359653055</v>
      </c>
      <c r="V248" s="19">
        <f t="shared" si="24"/>
        <v>-1.3198616585904883</v>
      </c>
    </row>
    <row r="249" spans="1:22" x14ac:dyDescent="0.25">
      <c r="A249" s="26">
        <f>Wellpath!E249</f>
        <v>0</v>
      </c>
      <c r="B249" s="22">
        <v>0</v>
      </c>
      <c r="C249" s="22">
        <f>SIN(Wellpath!$L249)^0.25</f>
        <v>0</v>
      </c>
      <c r="D249" s="22">
        <v>0</v>
      </c>
      <c r="E249" s="20">
        <f>Model!$W$32*((drdp!B249+drdp!K249)*SAGE!$B249+(drdp!E249+drdp!N249)*SAGE!$C249+(drdp!H249+drdp!Q249)*SAGE!$D249)</f>
        <v>0</v>
      </c>
      <c r="F249" s="20">
        <f>Model!$W$32*((drdp!C249+drdp!L249)*SAGE!$B249+(drdp!F249+drdp!O249)*SAGE!$C249+(drdp!I249+drdp!R249)*SAGE!$D249)</f>
        <v>0</v>
      </c>
      <c r="G249" s="20">
        <f>Model!$W$32*((drdp!D249+drdp!M249)*SAGE!$B249+(drdp!G249+drdp!P249)*SAGE!$C249+(drdp!J249+drdp!S249)*SAGE!$D249)</f>
        <v>0</v>
      </c>
      <c r="H249" s="18">
        <f>Model!$W$32*((drdp!B249)*SAGE!$B249+(drdp!E249)*SAGE!$C249+(drdp!H249)*SAGE!$D249)</f>
        <v>0</v>
      </c>
      <c r="I249" s="18">
        <f>Model!$W$32*((drdp!C249)*SAGE!$B249+(drdp!F249)*SAGE!$C249+(drdp!I249)*SAGE!$D249)</f>
        <v>0</v>
      </c>
      <c r="J249" s="18">
        <f>Model!$W$32*((drdp!D249)*SAGE!$B249+(drdp!G249)*SAGE!$C249+(drdp!J249)*SAGE!$D249)</f>
        <v>0</v>
      </c>
      <c r="K249" s="21">
        <f>SUM(E$3:E248)+H249</f>
        <v>2.588847262039748</v>
      </c>
      <c r="L249" s="21">
        <f>SUM(F$3:F248)+I249</f>
        <v>2.3377520801726481</v>
      </c>
      <c r="M249" s="21">
        <f>SUM(G$3:G248)+J249</f>
        <v>-0.56458581292033916</v>
      </c>
      <c r="N249" s="21"/>
      <c r="O249" s="21"/>
      <c r="P249" s="21"/>
      <c r="Q249" s="19">
        <f t="shared" si="19"/>
        <v>6.7021301461706999</v>
      </c>
      <c r="R249" s="19">
        <f t="shared" si="20"/>
        <v>5.4650847883515432</v>
      </c>
      <c r="S249" s="19">
        <f t="shared" si="21"/>
        <v>0.31875714015092022</v>
      </c>
      <c r="T249" s="19">
        <f t="shared" si="22"/>
        <v>6.0520830720826853</v>
      </c>
      <c r="U249" s="19">
        <f t="shared" si="23"/>
        <v>-1.4616264359653055</v>
      </c>
      <c r="V249" s="19">
        <f t="shared" si="24"/>
        <v>-1.3198616585904883</v>
      </c>
    </row>
    <row r="250" spans="1:22" x14ac:dyDescent="0.25">
      <c r="A250" s="26">
        <f>Wellpath!E250</f>
        <v>0</v>
      </c>
      <c r="B250" s="22">
        <v>0</v>
      </c>
      <c r="C250" s="22">
        <f>SIN(Wellpath!$L250)^0.25</f>
        <v>0</v>
      </c>
      <c r="D250" s="22">
        <v>0</v>
      </c>
      <c r="E250" s="20">
        <f>Model!$W$32*((drdp!B250+drdp!K250)*SAGE!$B250+(drdp!E250+drdp!N250)*SAGE!$C250+(drdp!H250+drdp!Q250)*SAGE!$D250)</f>
        <v>0</v>
      </c>
      <c r="F250" s="20">
        <f>Model!$W$32*((drdp!C250+drdp!L250)*SAGE!$B250+(drdp!F250+drdp!O250)*SAGE!$C250+(drdp!I250+drdp!R250)*SAGE!$D250)</f>
        <v>0</v>
      </c>
      <c r="G250" s="20">
        <f>Model!$W$32*((drdp!D250+drdp!M250)*SAGE!$B250+(drdp!G250+drdp!P250)*SAGE!$C250+(drdp!J250+drdp!S250)*SAGE!$D250)</f>
        <v>0</v>
      </c>
      <c r="H250" s="18">
        <f>Model!$W$32*((drdp!B250)*SAGE!$B250+(drdp!E250)*SAGE!$C250+(drdp!H250)*SAGE!$D250)</f>
        <v>0</v>
      </c>
      <c r="I250" s="18">
        <f>Model!$W$32*((drdp!C250)*SAGE!$B250+(drdp!F250)*SAGE!$C250+(drdp!I250)*SAGE!$D250)</f>
        <v>0</v>
      </c>
      <c r="J250" s="18">
        <f>Model!$W$32*((drdp!D250)*SAGE!$B250+(drdp!G250)*SAGE!$C250+(drdp!J250)*SAGE!$D250)</f>
        <v>0</v>
      </c>
      <c r="K250" s="21">
        <f>SUM(E$3:E249)+H250</f>
        <v>2.588847262039748</v>
      </c>
      <c r="L250" s="21">
        <f>SUM(F$3:F249)+I250</f>
        <v>2.3377520801726481</v>
      </c>
      <c r="M250" s="21">
        <f>SUM(G$3:G249)+J250</f>
        <v>-0.56458581292033916</v>
      </c>
      <c r="N250" s="21"/>
      <c r="O250" s="21"/>
      <c r="P250" s="21"/>
      <c r="Q250" s="19">
        <f t="shared" si="19"/>
        <v>6.7021301461706999</v>
      </c>
      <c r="R250" s="19">
        <f t="shared" si="20"/>
        <v>5.4650847883515432</v>
      </c>
      <c r="S250" s="19">
        <f t="shared" si="21"/>
        <v>0.31875714015092022</v>
      </c>
      <c r="T250" s="19">
        <f t="shared" si="22"/>
        <v>6.0520830720826853</v>
      </c>
      <c r="U250" s="19">
        <f t="shared" si="23"/>
        <v>-1.4616264359653055</v>
      </c>
      <c r="V250" s="19">
        <f t="shared" si="24"/>
        <v>-1.3198616585904883</v>
      </c>
    </row>
    <row r="251" spans="1:22" x14ac:dyDescent="0.25">
      <c r="A251" s="26">
        <f>Wellpath!E251</f>
        <v>0</v>
      </c>
      <c r="B251" s="22">
        <v>0</v>
      </c>
      <c r="C251" s="22">
        <f>SIN(Wellpath!$L251)^0.25</f>
        <v>0</v>
      </c>
      <c r="D251" s="22">
        <v>0</v>
      </c>
      <c r="E251" s="20">
        <f>Model!$W$32*((drdp!B251+drdp!K251)*SAGE!$B251+(drdp!E251+drdp!N251)*SAGE!$C251+(drdp!H251+drdp!Q251)*SAGE!$D251)</f>
        <v>0</v>
      </c>
      <c r="F251" s="20">
        <f>Model!$W$32*((drdp!C251+drdp!L251)*SAGE!$B251+(drdp!F251+drdp!O251)*SAGE!$C251+(drdp!I251+drdp!R251)*SAGE!$D251)</f>
        <v>0</v>
      </c>
      <c r="G251" s="20">
        <f>Model!$W$32*((drdp!D251+drdp!M251)*SAGE!$B251+(drdp!G251+drdp!P251)*SAGE!$C251+(drdp!J251+drdp!S251)*SAGE!$D251)</f>
        <v>0</v>
      </c>
      <c r="H251" s="18">
        <f>Model!$W$32*((drdp!B251)*SAGE!$B251+(drdp!E251)*SAGE!$C251+(drdp!H251)*SAGE!$D251)</f>
        <v>0</v>
      </c>
      <c r="I251" s="18">
        <f>Model!$W$32*((drdp!C251)*SAGE!$B251+(drdp!F251)*SAGE!$C251+(drdp!I251)*SAGE!$D251)</f>
        <v>0</v>
      </c>
      <c r="J251" s="18">
        <f>Model!$W$32*((drdp!D251)*SAGE!$B251+(drdp!G251)*SAGE!$C251+(drdp!J251)*SAGE!$D251)</f>
        <v>0</v>
      </c>
      <c r="K251" s="21">
        <f>SUM(E$3:E250)+H251</f>
        <v>2.588847262039748</v>
      </c>
      <c r="L251" s="21">
        <f>SUM(F$3:F250)+I251</f>
        <v>2.3377520801726481</v>
      </c>
      <c r="M251" s="21">
        <f>SUM(G$3:G250)+J251</f>
        <v>-0.56458581292033916</v>
      </c>
      <c r="N251" s="21"/>
      <c r="O251" s="21"/>
      <c r="P251" s="21"/>
      <c r="Q251" s="19">
        <f t="shared" si="19"/>
        <v>6.7021301461706999</v>
      </c>
      <c r="R251" s="19">
        <f t="shared" si="20"/>
        <v>5.4650847883515432</v>
      </c>
      <c r="S251" s="19">
        <f t="shared" si="21"/>
        <v>0.31875714015092022</v>
      </c>
      <c r="T251" s="19">
        <f t="shared" si="22"/>
        <v>6.0520830720826853</v>
      </c>
      <c r="U251" s="19">
        <f t="shared" si="23"/>
        <v>-1.4616264359653055</v>
      </c>
      <c r="V251" s="19">
        <f t="shared" si="24"/>
        <v>-1.3198616585904883</v>
      </c>
    </row>
    <row r="252" spans="1:22" x14ac:dyDescent="0.25">
      <c r="A252" s="26">
        <f>Wellpath!E252</f>
        <v>0</v>
      </c>
      <c r="B252" s="22">
        <v>0</v>
      </c>
      <c r="C252" s="22">
        <f>SIN(Wellpath!$L252)^0.25</f>
        <v>0</v>
      </c>
      <c r="D252" s="22">
        <v>0</v>
      </c>
      <c r="E252" s="20">
        <f>Model!$W$32*((drdp!B252+drdp!K252)*SAGE!$B252+(drdp!E252+drdp!N252)*SAGE!$C252+(drdp!H252+drdp!Q252)*SAGE!$D252)</f>
        <v>0</v>
      </c>
      <c r="F252" s="20">
        <f>Model!$W$32*((drdp!C252+drdp!L252)*SAGE!$B252+(drdp!F252+drdp!O252)*SAGE!$C252+(drdp!I252+drdp!R252)*SAGE!$D252)</f>
        <v>0</v>
      </c>
      <c r="G252" s="20">
        <f>Model!$W$32*((drdp!D252+drdp!M252)*SAGE!$B252+(drdp!G252+drdp!P252)*SAGE!$C252+(drdp!J252+drdp!S252)*SAGE!$D252)</f>
        <v>0</v>
      </c>
      <c r="H252" s="18">
        <f>Model!$W$32*((drdp!B252)*SAGE!$B252+(drdp!E252)*SAGE!$C252+(drdp!H252)*SAGE!$D252)</f>
        <v>0</v>
      </c>
      <c r="I252" s="18">
        <f>Model!$W$32*((drdp!C252)*SAGE!$B252+(drdp!F252)*SAGE!$C252+(drdp!I252)*SAGE!$D252)</f>
        <v>0</v>
      </c>
      <c r="J252" s="18">
        <f>Model!$W$32*((drdp!D252)*SAGE!$B252+(drdp!G252)*SAGE!$C252+(drdp!J252)*SAGE!$D252)</f>
        <v>0</v>
      </c>
      <c r="K252" s="21">
        <f>SUM(E$3:E251)+H252</f>
        <v>2.588847262039748</v>
      </c>
      <c r="L252" s="21">
        <f>SUM(F$3:F251)+I252</f>
        <v>2.3377520801726481</v>
      </c>
      <c r="M252" s="21">
        <f>SUM(G$3:G251)+J252</f>
        <v>-0.56458581292033916</v>
      </c>
      <c r="N252" s="21"/>
      <c r="O252" s="21"/>
      <c r="P252" s="21"/>
      <c r="Q252" s="19">
        <f t="shared" si="19"/>
        <v>6.7021301461706999</v>
      </c>
      <c r="R252" s="19">
        <f t="shared" si="20"/>
        <v>5.4650847883515432</v>
      </c>
      <c r="S252" s="19">
        <f t="shared" si="21"/>
        <v>0.31875714015092022</v>
      </c>
      <c r="T252" s="19">
        <f t="shared" si="22"/>
        <v>6.0520830720826853</v>
      </c>
      <c r="U252" s="19">
        <f t="shared" si="23"/>
        <v>-1.4616264359653055</v>
      </c>
      <c r="V252" s="19">
        <f t="shared" si="24"/>
        <v>-1.3198616585904883</v>
      </c>
    </row>
    <row r="253" spans="1:22" x14ac:dyDescent="0.25">
      <c r="A253" s="26">
        <f>Wellpath!E253</f>
        <v>0</v>
      </c>
      <c r="B253" s="22">
        <v>0</v>
      </c>
      <c r="C253" s="22">
        <f>SIN(Wellpath!$L253)^0.25</f>
        <v>0</v>
      </c>
      <c r="D253" s="22">
        <v>0</v>
      </c>
      <c r="E253" s="20">
        <f>Model!$W$32*((drdp!B253+drdp!K253)*SAGE!$B253+(drdp!E253+drdp!N253)*SAGE!$C253+(drdp!H253+drdp!Q253)*SAGE!$D253)</f>
        <v>0</v>
      </c>
      <c r="F253" s="20">
        <f>Model!$W$32*((drdp!C253+drdp!L253)*SAGE!$B253+(drdp!F253+drdp!O253)*SAGE!$C253+(drdp!I253+drdp!R253)*SAGE!$D253)</f>
        <v>0</v>
      </c>
      <c r="G253" s="20">
        <f>Model!$W$32*((drdp!D253+drdp!M253)*SAGE!$B253+(drdp!G253+drdp!P253)*SAGE!$C253+(drdp!J253+drdp!S253)*SAGE!$D253)</f>
        <v>0</v>
      </c>
      <c r="H253" s="18">
        <f>Model!$W$32*((drdp!B253)*SAGE!$B253+(drdp!E253)*SAGE!$C253+(drdp!H253)*SAGE!$D253)</f>
        <v>0</v>
      </c>
      <c r="I253" s="18">
        <f>Model!$W$32*((drdp!C253)*SAGE!$B253+(drdp!F253)*SAGE!$C253+(drdp!I253)*SAGE!$D253)</f>
        <v>0</v>
      </c>
      <c r="J253" s="18">
        <f>Model!$W$32*((drdp!D253)*SAGE!$B253+(drdp!G253)*SAGE!$C253+(drdp!J253)*SAGE!$D253)</f>
        <v>0</v>
      </c>
      <c r="K253" s="21">
        <f>SUM(E$3:E252)+H253</f>
        <v>2.588847262039748</v>
      </c>
      <c r="L253" s="21">
        <f>SUM(F$3:F252)+I253</f>
        <v>2.3377520801726481</v>
      </c>
      <c r="M253" s="21">
        <f>SUM(G$3:G252)+J253</f>
        <v>-0.56458581292033916</v>
      </c>
      <c r="N253" s="21"/>
      <c r="O253" s="21"/>
      <c r="P253" s="21"/>
      <c r="Q253" s="19">
        <f t="shared" si="19"/>
        <v>6.7021301461706999</v>
      </c>
      <c r="R253" s="19">
        <f t="shared" si="20"/>
        <v>5.4650847883515432</v>
      </c>
      <c r="S253" s="19">
        <f t="shared" si="21"/>
        <v>0.31875714015092022</v>
      </c>
      <c r="T253" s="19">
        <f t="shared" si="22"/>
        <v>6.0520830720826853</v>
      </c>
      <c r="U253" s="19">
        <f t="shared" si="23"/>
        <v>-1.4616264359653055</v>
      </c>
      <c r="V253" s="19">
        <f t="shared" si="24"/>
        <v>-1.3198616585904883</v>
      </c>
    </row>
    <row r="254" spans="1:22" x14ac:dyDescent="0.25">
      <c r="A254" s="26">
        <f>Wellpath!E254</f>
        <v>0</v>
      </c>
      <c r="B254" s="22">
        <v>0</v>
      </c>
      <c r="C254" s="22">
        <f>SIN(Wellpath!$L254)^0.25</f>
        <v>0</v>
      </c>
      <c r="D254" s="22">
        <v>0</v>
      </c>
      <c r="E254" s="20">
        <f>Model!$W$32*((drdp!B254+drdp!K254)*SAGE!$B254+(drdp!E254+drdp!N254)*SAGE!$C254+(drdp!H254+drdp!Q254)*SAGE!$D254)</f>
        <v>0</v>
      </c>
      <c r="F254" s="20">
        <f>Model!$W$32*((drdp!C254+drdp!L254)*SAGE!$B254+(drdp!F254+drdp!O254)*SAGE!$C254+(drdp!I254+drdp!R254)*SAGE!$D254)</f>
        <v>0</v>
      </c>
      <c r="G254" s="20">
        <f>Model!$W$32*((drdp!D254+drdp!M254)*SAGE!$B254+(drdp!G254+drdp!P254)*SAGE!$C254+(drdp!J254+drdp!S254)*SAGE!$D254)</f>
        <v>0</v>
      </c>
      <c r="H254" s="18">
        <f>Model!$W$32*((drdp!B254)*SAGE!$B254+(drdp!E254)*SAGE!$C254+(drdp!H254)*SAGE!$D254)</f>
        <v>0</v>
      </c>
      <c r="I254" s="18">
        <f>Model!$W$32*((drdp!C254)*SAGE!$B254+(drdp!F254)*SAGE!$C254+(drdp!I254)*SAGE!$D254)</f>
        <v>0</v>
      </c>
      <c r="J254" s="18">
        <f>Model!$W$32*((drdp!D254)*SAGE!$B254+(drdp!G254)*SAGE!$C254+(drdp!J254)*SAGE!$D254)</f>
        <v>0</v>
      </c>
      <c r="K254" s="21">
        <f>SUM(E$3:E253)+H254</f>
        <v>2.588847262039748</v>
      </c>
      <c r="L254" s="21">
        <f>SUM(F$3:F253)+I254</f>
        <v>2.3377520801726481</v>
      </c>
      <c r="M254" s="21">
        <f>SUM(G$3:G253)+J254</f>
        <v>-0.56458581292033916</v>
      </c>
      <c r="N254" s="21"/>
      <c r="O254" s="21"/>
      <c r="P254" s="21"/>
      <c r="Q254" s="19">
        <f t="shared" si="19"/>
        <v>6.7021301461706999</v>
      </c>
      <c r="R254" s="19">
        <f t="shared" si="20"/>
        <v>5.4650847883515432</v>
      </c>
      <c r="S254" s="19">
        <f t="shared" si="21"/>
        <v>0.31875714015092022</v>
      </c>
      <c r="T254" s="19">
        <f t="shared" si="22"/>
        <v>6.0520830720826853</v>
      </c>
      <c r="U254" s="19">
        <f t="shared" si="23"/>
        <v>-1.4616264359653055</v>
      </c>
      <c r="V254" s="19">
        <f t="shared" si="24"/>
        <v>-1.3198616585904883</v>
      </c>
    </row>
    <row r="255" spans="1:22" x14ac:dyDescent="0.25">
      <c r="A255" s="26">
        <f>Wellpath!E255</f>
        <v>0</v>
      </c>
      <c r="B255" s="22">
        <v>0</v>
      </c>
      <c r="C255" s="22">
        <f>SIN(Wellpath!$L255)^0.25</f>
        <v>0</v>
      </c>
      <c r="D255" s="22">
        <v>0</v>
      </c>
      <c r="E255" s="20">
        <f>Model!$W$32*((drdp!B255+drdp!K255)*SAGE!$B255+(drdp!E255+drdp!N255)*SAGE!$C255+(drdp!H255+drdp!Q255)*SAGE!$D255)</f>
        <v>0</v>
      </c>
      <c r="F255" s="20">
        <f>Model!$W$32*((drdp!C255+drdp!L255)*SAGE!$B255+(drdp!F255+drdp!O255)*SAGE!$C255+(drdp!I255+drdp!R255)*SAGE!$D255)</f>
        <v>0</v>
      </c>
      <c r="G255" s="20">
        <f>Model!$W$32*((drdp!D255+drdp!M255)*SAGE!$B255+(drdp!G255+drdp!P255)*SAGE!$C255+(drdp!J255+drdp!S255)*SAGE!$D255)</f>
        <v>0</v>
      </c>
      <c r="H255" s="18">
        <f>Model!$W$32*((drdp!B255)*SAGE!$B255+(drdp!E255)*SAGE!$C255+(drdp!H255)*SAGE!$D255)</f>
        <v>0</v>
      </c>
      <c r="I255" s="18">
        <f>Model!$W$32*((drdp!C255)*SAGE!$B255+(drdp!F255)*SAGE!$C255+(drdp!I255)*SAGE!$D255)</f>
        <v>0</v>
      </c>
      <c r="J255" s="18">
        <f>Model!$W$32*((drdp!D255)*SAGE!$B255+(drdp!G255)*SAGE!$C255+(drdp!J255)*SAGE!$D255)</f>
        <v>0</v>
      </c>
      <c r="K255" s="21">
        <f>SUM(E$3:E254)+H255</f>
        <v>2.588847262039748</v>
      </c>
      <c r="L255" s="21">
        <f>SUM(F$3:F254)+I255</f>
        <v>2.3377520801726481</v>
      </c>
      <c r="M255" s="21">
        <f>SUM(G$3:G254)+J255</f>
        <v>-0.56458581292033916</v>
      </c>
      <c r="N255" s="21"/>
      <c r="O255" s="21"/>
      <c r="P255" s="21"/>
      <c r="Q255" s="19">
        <f t="shared" si="19"/>
        <v>6.7021301461706999</v>
      </c>
      <c r="R255" s="19">
        <f t="shared" si="20"/>
        <v>5.4650847883515432</v>
      </c>
      <c r="S255" s="19">
        <f t="shared" si="21"/>
        <v>0.31875714015092022</v>
      </c>
      <c r="T255" s="19">
        <f t="shared" si="22"/>
        <v>6.0520830720826853</v>
      </c>
      <c r="U255" s="19">
        <f t="shared" si="23"/>
        <v>-1.4616264359653055</v>
      </c>
      <c r="V255" s="19">
        <f t="shared" si="24"/>
        <v>-1.3198616585904883</v>
      </c>
    </row>
    <row r="256" spans="1:22" x14ac:dyDescent="0.25">
      <c r="A256" s="26">
        <f>Wellpath!E256</f>
        <v>0</v>
      </c>
      <c r="B256" s="22">
        <v>0</v>
      </c>
      <c r="C256" s="22">
        <f>SIN(Wellpath!$L256)^0.25</f>
        <v>0</v>
      </c>
      <c r="D256" s="22">
        <v>0</v>
      </c>
      <c r="E256" s="20">
        <f>Model!$W$32*((drdp!B256+drdp!K256)*SAGE!$B256+(drdp!E256+drdp!N256)*SAGE!$C256+(drdp!H256+drdp!Q256)*SAGE!$D256)</f>
        <v>0</v>
      </c>
      <c r="F256" s="20">
        <f>Model!$W$32*((drdp!C256+drdp!L256)*SAGE!$B256+(drdp!F256+drdp!O256)*SAGE!$C256+(drdp!I256+drdp!R256)*SAGE!$D256)</f>
        <v>0</v>
      </c>
      <c r="G256" s="20">
        <f>Model!$W$32*((drdp!D256+drdp!M256)*SAGE!$B256+(drdp!G256+drdp!P256)*SAGE!$C256+(drdp!J256+drdp!S256)*SAGE!$D256)</f>
        <v>0</v>
      </c>
      <c r="H256" s="18">
        <f>Model!$W$32*((drdp!B256)*SAGE!$B256+(drdp!E256)*SAGE!$C256+(drdp!H256)*SAGE!$D256)</f>
        <v>0</v>
      </c>
      <c r="I256" s="18">
        <f>Model!$W$32*((drdp!C256)*SAGE!$B256+(drdp!F256)*SAGE!$C256+(drdp!I256)*SAGE!$D256)</f>
        <v>0</v>
      </c>
      <c r="J256" s="18">
        <f>Model!$W$32*((drdp!D256)*SAGE!$B256+(drdp!G256)*SAGE!$C256+(drdp!J256)*SAGE!$D256)</f>
        <v>0</v>
      </c>
      <c r="K256" s="21">
        <f>SUM(E$3:E255)+H256</f>
        <v>2.588847262039748</v>
      </c>
      <c r="L256" s="21">
        <f>SUM(F$3:F255)+I256</f>
        <v>2.3377520801726481</v>
      </c>
      <c r="M256" s="21">
        <f>SUM(G$3:G255)+J256</f>
        <v>-0.56458581292033916</v>
      </c>
      <c r="N256" s="21"/>
      <c r="O256" s="21"/>
      <c r="P256" s="21"/>
      <c r="Q256" s="19">
        <f t="shared" si="19"/>
        <v>6.7021301461706999</v>
      </c>
      <c r="R256" s="19">
        <f t="shared" si="20"/>
        <v>5.4650847883515432</v>
      </c>
      <c r="S256" s="19">
        <f t="shared" si="21"/>
        <v>0.31875714015092022</v>
      </c>
      <c r="T256" s="19">
        <f t="shared" si="22"/>
        <v>6.0520830720826853</v>
      </c>
      <c r="U256" s="19">
        <f t="shared" si="23"/>
        <v>-1.4616264359653055</v>
      </c>
      <c r="V256" s="19">
        <f t="shared" si="24"/>
        <v>-1.3198616585904883</v>
      </c>
    </row>
    <row r="257" spans="1:22" x14ac:dyDescent="0.25">
      <c r="A257" s="26">
        <f>Wellpath!E257</f>
        <v>0</v>
      </c>
      <c r="B257" s="22">
        <v>0</v>
      </c>
      <c r="C257" s="22">
        <f>SIN(Wellpath!$L257)^0.25</f>
        <v>0</v>
      </c>
      <c r="D257" s="22">
        <v>0</v>
      </c>
      <c r="E257" s="20">
        <f>Model!$W$32*((drdp!B257+drdp!K257)*SAGE!$B257+(drdp!E257+drdp!N257)*SAGE!$C257+(drdp!H257+drdp!Q257)*SAGE!$D257)</f>
        <v>0</v>
      </c>
      <c r="F257" s="20">
        <f>Model!$W$32*((drdp!C257+drdp!L257)*SAGE!$B257+(drdp!F257+drdp!O257)*SAGE!$C257+(drdp!I257+drdp!R257)*SAGE!$D257)</f>
        <v>0</v>
      </c>
      <c r="G257" s="20">
        <f>Model!$W$32*((drdp!D257+drdp!M257)*SAGE!$B257+(drdp!G257+drdp!P257)*SAGE!$C257+(drdp!J257+drdp!S257)*SAGE!$D257)</f>
        <v>0</v>
      </c>
      <c r="H257" s="18">
        <f>Model!$W$32*((drdp!B257)*SAGE!$B257+(drdp!E257)*SAGE!$C257+(drdp!H257)*SAGE!$D257)</f>
        <v>0</v>
      </c>
      <c r="I257" s="18">
        <f>Model!$W$32*((drdp!C257)*SAGE!$B257+(drdp!F257)*SAGE!$C257+(drdp!I257)*SAGE!$D257)</f>
        <v>0</v>
      </c>
      <c r="J257" s="18">
        <f>Model!$W$32*((drdp!D257)*SAGE!$B257+(drdp!G257)*SAGE!$C257+(drdp!J257)*SAGE!$D257)</f>
        <v>0</v>
      </c>
      <c r="K257" s="21">
        <f>SUM(E$3:E256)+H257</f>
        <v>2.588847262039748</v>
      </c>
      <c r="L257" s="21">
        <f>SUM(F$3:F256)+I257</f>
        <v>2.3377520801726481</v>
      </c>
      <c r="M257" s="21">
        <f>SUM(G$3:G256)+J257</f>
        <v>-0.56458581292033916</v>
      </c>
      <c r="N257" s="21"/>
      <c r="O257" s="21"/>
      <c r="P257" s="21"/>
      <c r="Q257" s="19">
        <f t="shared" si="19"/>
        <v>6.7021301461706999</v>
      </c>
      <c r="R257" s="19">
        <f t="shared" si="20"/>
        <v>5.4650847883515432</v>
      </c>
      <c r="S257" s="19">
        <f t="shared" si="21"/>
        <v>0.31875714015092022</v>
      </c>
      <c r="T257" s="19">
        <f t="shared" si="22"/>
        <v>6.0520830720826853</v>
      </c>
      <c r="U257" s="19">
        <f t="shared" si="23"/>
        <v>-1.4616264359653055</v>
      </c>
      <c r="V257" s="19">
        <f t="shared" si="24"/>
        <v>-1.3198616585904883</v>
      </c>
    </row>
    <row r="258" spans="1:22" x14ac:dyDescent="0.25">
      <c r="A258" s="26">
        <f>Wellpath!E258</f>
        <v>0</v>
      </c>
      <c r="B258" s="22">
        <v>0</v>
      </c>
      <c r="C258" s="22">
        <f>SIN(Wellpath!$L258)^0.25</f>
        <v>0</v>
      </c>
      <c r="D258" s="22">
        <v>0</v>
      </c>
      <c r="E258" s="20">
        <f>Model!$W$32*((drdp!B258+drdp!K258)*SAGE!$B258+(drdp!E258+drdp!N258)*SAGE!$C258+(drdp!H258+drdp!Q258)*SAGE!$D258)</f>
        <v>0</v>
      </c>
      <c r="F258" s="20">
        <f>Model!$W$32*((drdp!C258+drdp!L258)*SAGE!$B258+(drdp!F258+drdp!O258)*SAGE!$C258+(drdp!I258+drdp!R258)*SAGE!$D258)</f>
        <v>0</v>
      </c>
      <c r="G258" s="20">
        <f>Model!$W$32*((drdp!D258+drdp!M258)*SAGE!$B258+(drdp!G258+drdp!P258)*SAGE!$C258+(drdp!J258+drdp!S258)*SAGE!$D258)</f>
        <v>0</v>
      </c>
      <c r="H258" s="18">
        <f>Model!$W$32*((drdp!B258)*SAGE!$B258+(drdp!E258)*SAGE!$C258+(drdp!H258)*SAGE!$D258)</f>
        <v>0</v>
      </c>
      <c r="I258" s="18">
        <f>Model!$W$32*((drdp!C258)*SAGE!$B258+(drdp!F258)*SAGE!$C258+(drdp!I258)*SAGE!$D258)</f>
        <v>0</v>
      </c>
      <c r="J258" s="18">
        <f>Model!$W$32*((drdp!D258)*SAGE!$B258+(drdp!G258)*SAGE!$C258+(drdp!J258)*SAGE!$D258)</f>
        <v>0</v>
      </c>
      <c r="K258" s="21">
        <f>SUM(E$3:E257)+H258</f>
        <v>2.588847262039748</v>
      </c>
      <c r="L258" s="21">
        <f>SUM(F$3:F257)+I258</f>
        <v>2.3377520801726481</v>
      </c>
      <c r="M258" s="21">
        <f>SUM(G$3:G257)+J258</f>
        <v>-0.56458581292033916</v>
      </c>
      <c r="N258" s="21"/>
      <c r="O258" s="21"/>
      <c r="P258" s="21"/>
      <c r="Q258" s="19">
        <f t="shared" si="19"/>
        <v>6.7021301461706999</v>
      </c>
      <c r="R258" s="19">
        <f t="shared" si="20"/>
        <v>5.4650847883515432</v>
      </c>
      <c r="S258" s="19">
        <f t="shared" si="21"/>
        <v>0.31875714015092022</v>
      </c>
      <c r="T258" s="19">
        <f t="shared" si="22"/>
        <v>6.0520830720826853</v>
      </c>
      <c r="U258" s="19">
        <f t="shared" si="23"/>
        <v>-1.4616264359653055</v>
      </c>
      <c r="V258" s="19">
        <f t="shared" si="24"/>
        <v>-1.3198616585904883</v>
      </c>
    </row>
    <row r="259" spans="1:22" x14ac:dyDescent="0.25">
      <c r="A259" s="26">
        <f>Wellpath!E259</f>
        <v>0</v>
      </c>
      <c r="B259" s="22">
        <v>0</v>
      </c>
      <c r="C259" s="22">
        <f>SIN(Wellpath!$L259)^0.25</f>
        <v>0</v>
      </c>
      <c r="D259" s="22">
        <v>0</v>
      </c>
      <c r="E259" s="20">
        <f>Model!$W$32*((drdp!B259+drdp!K259)*SAGE!$B259+(drdp!E259+drdp!N259)*SAGE!$C259+(drdp!H259+drdp!Q259)*SAGE!$D259)</f>
        <v>0</v>
      </c>
      <c r="F259" s="20">
        <f>Model!$W$32*((drdp!C259+drdp!L259)*SAGE!$B259+(drdp!F259+drdp!O259)*SAGE!$C259+(drdp!I259+drdp!R259)*SAGE!$D259)</f>
        <v>0</v>
      </c>
      <c r="G259" s="20">
        <f>Model!$W$32*((drdp!D259+drdp!M259)*SAGE!$B259+(drdp!G259+drdp!P259)*SAGE!$C259+(drdp!J259+drdp!S259)*SAGE!$D259)</f>
        <v>0</v>
      </c>
      <c r="H259" s="18">
        <f>Model!$W$32*((drdp!B259)*SAGE!$B259+(drdp!E259)*SAGE!$C259+(drdp!H259)*SAGE!$D259)</f>
        <v>0</v>
      </c>
      <c r="I259" s="18">
        <f>Model!$W$32*((drdp!C259)*SAGE!$B259+(drdp!F259)*SAGE!$C259+(drdp!I259)*SAGE!$D259)</f>
        <v>0</v>
      </c>
      <c r="J259" s="18">
        <f>Model!$W$32*((drdp!D259)*SAGE!$B259+(drdp!G259)*SAGE!$C259+(drdp!J259)*SAGE!$D259)</f>
        <v>0</v>
      </c>
      <c r="K259" s="21">
        <f>SUM(E$3:E258)+H259</f>
        <v>2.588847262039748</v>
      </c>
      <c r="L259" s="21">
        <f>SUM(F$3:F258)+I259</f>
        <v>2.3377520801726481</v>
      </c>
      <c r="M259" s="21">
        <f>SUM(G$3:G258)+J259</f>
        <v>-0.56458581292033916</v>
      </c>
      <c r="N259" s="21"/>
      <c r="O259" s="21"/>
      <c r="P259" s="21"/>
      <c r="Q259" s="19">
        <f t="shared" si="19"/>
        <v>6.7021301461706999</v>
      </c>
      <c r="R259" s="19">
        <f t="shared" si="20"/>
        <v>5.4650847883515432</v>
      </c>
      <c r="S259" s="19">
        <f t="shared" si="21"/>
        <v>0.31875714015092022</v>
      </c>
      <c r="T259" s="19">
        <f t="shared" si="22"/>
        <v>6.0520830720826853</v>
      </c>
      <c r="U259" s="19">
        <f t="shared" si="23"/>
        <v>-1.4616264359653055</v>
      </c>
      <c r="V259" s="19">
        <f t="shared" si="24"/>
        <v>-1.3198616585904883</v>
      </c>
    </row>
    <row r="260" spans="1:22" x14ac:dyDescent="0.25">
      <c r="A260" s="26">
        <f>Wellpath!E260</f>
        <v>0</v>
      </c>
      <c r="B260" s="22">
        <v>0</v>
      </c>
      <c r="C260" s="22">
        <f>SIN(Wellpath!$L260)^0.25</f>
        <v>0</v>
      </c>
      <c r="D260" s="22">
        <v>0</v>
      </c>
      <c r="E260" s="20">
        <f>Model!$W$32*((drdp!B260+drdp!K260)*SAGE!$B260+(drdp!E260+drdp!N260)*SAGE!$C260+(drdp!H260+drdp!Q260)*SAGE!$D260)</f>
        <v>0</v>
      </c>
      <c r="F260" s="20">
        <f>Model!$W$32*((drdp!C260+drdp!L260)*SAGE!$B260+(drdp!F260+drdp!O260)*SAGE!$C260+(drdp!I260+drdp!R260)*SAGE!$D260)</f>
        <v>0</v>
      </c>
      <c r="G260" s="20">
        <f>Model!$W$32*((drdp!D260+drdp!M260)*SAGE!$B260+(drdp!G260+drdp!P260)*SAGE!$C260+(drdp!J260+drdp!S260)*SAGE!$D260)</f>
        <v>0</v>
      </c>
      <c r="H260" s="18">
        <f>Model!$W$32*((drdp!B260)*SAGE!$B260+(drdp!E260)*SAGE!$C260+(drdp!H260)*SAGE!$D260)</f>
        <v>0</v>
      </c>
      <c r="I260" s="18">
        <f>Model!$W$32*((drdp!C260)*SAGE!$B260+(drdp!F260)*SAGE!$C260+(drdp!I260)*SAGE!$D260)</f>
        <v>0</v>
      </c>
      <c r="J260" s="18">
        <f>Model!$W$32*((drdp!D260)*SAGE!$B260+(drdp!G260)*SAGE!$C260+(drdp!J260)*SAGE!$D260)</f>
        <v>0</v>
      </c>
      <c r="K260" s="21">
        <f>SUM(E$3:E259)+H260</f>
        <v>2.588847262039748</v>
      </c>
      <c r="L260" s="21">
        <f>SUM(F$3:F259)+I260</f>
        <v>2.3377520801726481</v>
      </c>
      <c r="M260" s="21">
        <f>SUM(G$3:G259)+J260</f>
        <v>-0.56458581292033916</v>
      </c>
      <c r="N260" s="21"/>
      <c r="O260" s="21"/>
      <c r="P260" s="21"/>
      <c r="Q260" s="19">
        <f t="shared" si="19"/>
        <v>6.7021301461706999</v>
      </c>
      <c r="R260" s="19">
        <f t="shared" si="20"/>
        <v>5.4650847883515432</v>
      </c>
      <c r="S260" s="19">
        <f t="shared" si="21"/>
        <v>0.31875714015092022</v>
      </c>
      <c r="T260" s="19">
        <f t="shared" si="22"/>
        <v>6.0520830720826853</v>
      </c>
      <c r="U260" s="19">
        <f t="shared" si="23"/>
        <v>-1.4616264359653055</v>
      </c>
      <c r="V260" s="19">
        <f t="shared" si="24"/>
        <v>-1.3198616585904883</v>
      </c>
    </row>
    <row r="261" spans="1:22" x14ac:dyDescent="0.25">
      <c r="A261" s="26">
        <f>Wellpath!E261</f>
        <v>0</v>
      </c>
      <c r="B261" s="22">
        <v>0</v>
      </c>
      <c r="C261" s="22">
        <f>SIN(Wellpath!$L261)^0.25</f>
        <v>0</v>
      </c>
      <c r="D261" s="22">
        <v>0</v>
      </c>
      <c r="E261" s="20">
        <f>Model!$W$32*((drdp!B261+drdp!K261)*SAGE!$B261+(drdp!E261+drdp!N261)*SAGE!$C261+(drdp!H261+drdp!Q261)*SAGE!$D261)</f>
        <v>0</v>
      </c>
      <c r="F261" s="20">
        <f>Model!$W$32*((drdp!C261+drdp!L261)*SAGE!$B261+(drdp!F261+drdp!O261)*SAGE!$C261+(drdp!I261+drdp!R261)*SAGE!$D261)</f>
        <v>0</v>
      </c>
      <c r="G261" s="20">
        <f>Model!$W$32*((drdp!D261+drdp!M261)*SAGE!$B261+(drdp!G261+drdp!P261)*SAGE!$C261+(drdp!J261+drdp!S261)*SAGE!$D261)</f>
        <v>0</v>
      </c>
      <c r="H261" s="18">
        <f>Model!$W$32*((drdp!B261)*SAGE!$B261+(drdp!E261)*SAGE!$C261+(drdp!H261)*SAGE!$D261)</f>
        <v>0</v>
      </c>
      <c r="I261" s="18">
        <f>Model!$W$32*((drdp!C261)*SAGE!$B261+(drdp!F261)*SAGE!$C261+(drdp!I261)*SAGE!$D261)</f>
        <v>0</v>
      </c>
      <c r="J261" s="18">
        <f>Model!$W$32*((drdp!D261)*SAGE!$B261+(drdp!G261)*SAGE!$C261+(drdp!J261)*SAGE!$D261)</f>
        <v>0</v>
      </c>
      <c r="K261" s="21">
        <f>SUM(E$3:E260)+H261</f>
        <v>2.588847262039748</v>
      </c>
      <c r="L261" s="21">
        <f>SUM(F$3:F260)+I261</f>
        <v>2.3377520801726481</v>
      </c>
      <c r="M261" s="21">
        <f>SUM(G$3:G260)+J261</f>
        <v>-0.56458581292033916</v>
      </c>
      <c r="N261" s="21"/>
      <c r="O261" s="21"/>
      <c r="P261" s="21"/>
      <c r="Q261" s="19">
        <f t="shared" si="19"/>
        <v>6.7021301461706999</v>
      </c>
      <c r="R261" s="19">
        <f t="shared" si="20"/>
        <v>5.4650847883515432</v>
      </c>
      <c r="S261" s="19">
        <f t="shared" si="21"/>
        <v>0.31875714015092022</v>
      </c>
      <c r="T261" s="19">
        <f t="shared" si="22"/>
        <v>6.0520830720826853</v>
      </c>
      <c r="U261" s="19">
        <f t="shared" si="23"/>
        <v>-1.4616264359653055</v>
      </c>
      <c r="V261" s="19">
        <f t="shared" si="24"/>
        <v>-1.3198616585904883</v>
      </c>
    </row>
    <row r="262" spans="1:22" x14ac:dyDescent="0.25">
      <c r="A262" s="26">
        <f>Wellpath!E262</f>
        <v>0</v>
      </c>
      <c r="B262" s="22">
        <v>0</v>
      </c>
      <c r="C262" s="22">
        <f>SIN(Wellpath!$L262)^0.25</f>
        <v>0</v>
      </c>
      <c r="D262" s="22">
        <v>0</v>
      </c>
      <c r="E262" s="20">
        <f>Model!$W$32*((drdp!B262+drdp!K262)*SAGE!$B262+(drdp!E262+drdp!N262)*SAGE!$C262+(drdp!H262+drdp!Q262)*SAGE!$D262)</f>
        <v>0</v>
      </c>
      <c r="F262" s="20">
        <f>Model!$W$32*((drdp!C262+drdp!L262)*SAGE!$B262+(drdp!F262+drdp!O262)*SAGE!$C262+(drdp!I262+drdp!R262)*SAGE!$D262)</f>
        <v>0</v>
      </c>
      <c r="G262" s="20">
        <f>Model!$W$32*((drdp!D262+drdp!M262)*SAGE!$B262+(drdp!G262+drdp!P262)*SAGE!$C262+(drdp!J262+drdp!S262)*SAGE!$D262)</f>
        <v>0</v>
      </c>
      <c r="H262" s="18">
        <f>Model!$W$32*((drdp!B262)*SAGE!$B262+(drdp!E262)*SAGE!$C262+(drdp!H262)*SAGE!$D262)</f>
        <v>0</v>
      </c>
      <c r="I262" s="18">
        <f>Model!$W$32*((drdp!C262)*SAGE!$B262+(drdp!F262)*SAGE!$C262+(drdp!I262)*SAGE!$D262)</f>
        <v>0</v>
      </c>
      <c r="J262" s="18">
        <f>Model!$W$32*((drdp!D262)*SAGE!$B262+(drdp!G262)*SAGE!$C262+(drdp!J262)*SAGE!$D262)</f>
        <v>0</v>
      </c>
      <c r="K262" s="21">
        <f>SUM(E$3:E261)+H262</f>
        <v>2.588847262039748</v>
      </c>
      <c r="L262" s="21">
        <f>SUM(F$3:F261)+I262</f>
        <v>2.3377520801726481</v>
      </c>
      <c r="M262" s="21">
        <f>SUM(G$3:G261)+J262</f>
        <v>-0.56458581292033916</v>
      </c>
      <c r="N262" s="21"/>
      <c r="O262" s="21"/>
      <c r="P262" s="21"/>
      <c r="Q262" s="19">
        <f t="shared" ref="Q262:Q270" si="25">K262^2</f>
        <v>6.7021301461706999</v>
      </c>
      <c r="R262" s="19">
        <f t="shared" ref="R262:R270" si="26">L262^2</f>
        <v>5.4650847883515432</v>
      </c>
      <c r="S262" s="19">
        <f t="shared" ref="S262:S270" si="27">M262^2</f>
        <v>0.31875714015092022</v>
      </c>
      <c r="T262" s="19">
        <f t="shared" ref="T262:T270" si="28">K262*L262</f>
        <v>6.0520830720826853</v>
      </c>
      <c r="U262" s="19">
        <f t="shared" ref="U262:U270" si="29">K262*M262</f>
        <v>-1.4616264359653055</v>
      </c>
      <c r="V262" s="19">
        <f t="shared" ref="V262:V270" si="30">L262*M262</f>
        <v>-1.3198616585904883</v>
      </c>
    </row>
    <row r="263" spans="1:22" x14ac:dyDescent="0.25">
      <c r="A263" s="26">
        <f>Wellpath!E263</f>
        <v>0</v>
      </c>
      <c r="B263" s="22">
        <v>0</v>
      </c>
      <c r="C263" s="22">
        <f>SIN(Wellpath!$L263)^0.25</f>
        <v>0</v>
      </c>
      <c r="D263" s="22">
        <v>0</v>
      </c>
      <c r="E263" s="20">
        <f>Model!$W$32*((drdp!B263+drdp!K263)*SAGE!$B263+(drdp!E263+drdp!N263)*SAGE!$C263+(drdp!H263+drdp!Q263)*SAGE!$D263)</f>
        <v>0</v>
      </c>
      <c r="F263" s="20">
        <f>Model!$W$32*((drdp!C263+drdp!L263)*SAGE!$B263+(drdp!F263+drdp!O263)*SAGE!$C263+(drdp!I263+drdp!R263)*SAGE!$D263)</f>
        <v>0</v>
      </c>
      <c r="G263" s="20">
        <f>Model!$W$32*((drdp!D263+drdp!M263)*SAGE!$B263+(drdp!G263+drdp!P263)*SAGE!$C263+(drdp!J263+drdp!S263)*SAGE!$D263)</f>
        <v>0</v>
      </c>
      <c r="H263" s="18">
        <f>Model!$W$32*((drdp!B263)*SAGE!$B263+(drdp!E263)*SAGE!$C263+(drdp!H263)*SAGE!$D263)</f>
        <v>0</v>
      </c>
      <c r="I263" s="18">
        <f>Model!$W$32*((drdp!C263)*SAGE!$B263+(drdp!F263)*SAGE!$C263+(drdp!I263)*SAGE!$D263)</f>
        <v>0</v>
      </c>
      <c r="J263" s="18">
        <f>Model!$W$32*((drdp!D263)*SAGE!$B263+(drdp!G263)*SAGE!$C263+(drdp!J263)*SAGE!$D263)</f>
        <v>0</v>
      </c>
      <c r="K263" s="21">
        <f>SUM(E$3:E262)+H263</f>
        <v>2.588847262039748</v>
      </c>
      <c r="L263" s="21">
        <f>SUM(F$3:F262)+I263</f>
        <v>2.3377520801726481</v>
      </c>
      <c r="M263" s="21">
        <f>SUM(G$3:G262)+J263</f>
        <v>-0.56458581292033916</v>
      </c>
      <c r="N263" s="21"/>
      <c r="O263" s="21"/>
      <c r="P263" s="21"/>
      <c r="Q263" s="19">
        <f t="shared" si="25"/>
        <v>6.7021301461706999</v>
      </c>
      <c r="R263" s="19">
        <f t="shared" si="26"/>
        <v>5.4650847883515432</v>
      </c>
      <c r="S263" s="19">
        <f t="shared" si="27"/>
        <v>0.31875714015092022</v>
      </c>
      <c r="T263" s="19">
        <f t="shared" si="28"/>
        <v>6.0520830720826853</v>
      </c>
      <c r="U263" s="19">
        <f t="shared" si="29"/>
        <v>-1.4616264359653055</v>
      </c>
      <c r="V263" s="19">
        <f t="shared" si="30"/>
        <v>-1.3198616585904883</v>
      </c>
    </row>
    <row r="264" spans="1:22" x14ac:dyDescent="0.25">
      <c r="A264" s="26">
        <f>Wellpath!E264</f>
        <v>0</v>
      </c>
      <c r="B264" s="22">
        <v>0</v>
      </c>
      <c r="C264" s="22">
        <f>SIN(Wellpath!$L264)^0.25</f>
        <v>0</v>
      </c>
      <c r="D264" s="22">
        <v>0</v>
      </c>
      <c r="E264" s="20">
        <f>Model!$W$32*((drdp!B264+drdp!K264)*SAGE!$B264+(drdp!E264+drdp!N264)*SAGE!$C264+(drdp!H264+drdp!Q264)*SAGE!$D264)</f>
        <v>0</v>
      </c>
      <c r="F264" s="20">
        <f>Model!$W$32*((drdp!C264+drdp!L264)*SAGE!$B264+(drdp!F264+drdp!O264)*SAGE!$C264+(drdp!I264+drdp!R264)*SAGE!$D264)</f>
        <v>0</v>
      </c>
      <c r="G264" s="20">
        <f>Model!$W$32*((drdp!D264+drdp!M264)*SAGE!$B264+(drdp!G264+drdp!P264)*SAGE!$C264+(drdp!J264+drdp!S264)*SAGE!$D264)</f>
        <v>0</v>
      </c>
      <c r="H264" s="18">
        <f>Model!$W$32*((drdp!B264)*SAGE!$B264+(drdp!E264)*SAGE!$C264+(drdp!H264)*SAGE!$D264)</f>
        <v>0</v>
      </c>
      <c r="I264" s="18">
        <f>Model!$W$32*((drdp!C264)*SAGE!$B264+(drdp!F264)*SAGE!$C264+(drdp!I264)*SAGE!$D264)</f>
        <v>0</v>
      </c>
      <c r="J264" s="18">
        <f>Model!$W$32*((drdp!D264)*SAGE!$B264+(drdp!G264)*SAGE!$C264+(drdp!J264)*SAGE!$D264)</f>
        <v>0</v>
      </c>
      <c r="K264" s="21">
        <f>SUM(E$3:E263)+H264</f>
        <v>2.588847262039748</v>
      </c>
      <c r="L264" s="21">
        <f>SUM(F$3:F263)+I264</f>
        <v>2.3377520801726481</v>
      </c>
      <c r="M264" s="21">
        <f>SUM(G$3:G263)+J264</f>
        <v>-0.56458581292033916</v>
      </c>
      <c r="N264" s="21"/>
      <c r="O264" s="21"/>
      <c r="P264" s="21"/>
      <c r="Q264" s="19">
        <f t="shared" si="25"/>
        <v>6.7021301461706999</v>
      </c>
      <c r="R264" s="19">
        <f t="shared" si="26"/>
        <v>5.4650847883515432</v>
      </c>
      <c r="S264" s="19">
        <f t="shared" si="27"/>
        <v>0.31875714015092022</v>
      </c>
      <c r="T264" s="19">
        <f t="shared" si="28"/>
        <v>6.0520830720826853</v>
      </c>
      <c r="U264" s="19">
        <f t="shared" si="29"/>
        <v>-1.4616264359653055</v>
      </c>
      <c r="V264" s="19">
        <f t="shared" si="30"/>
        <v>-1.3198616585904883</v>
      </c>
    </row>
    <row r="265" spans="1:22" x14ac:dyDescent="0.25">
      <c r="A265" s="26">
        <f>Wellpath!E265</f>
        <v>0</v>
      </c>
      <c r="B265" s="22">
        <v>0</v>
      </c>
      <c r="C265" s="22">
        <f>SIN(Wellpath!$L265)^0.25</f>
        <v>0</v>
      </c>
      <c r="D265" s="22">
        <v>0</v>
      </c>
      <c r="E265" s="20">
        <f>Model!$W$32*((drdp!B265+drdp!K265)*SAGE!$B265+(drdp!E265+drdp!N265)*SAGE!$C265+(drdp!H265+drdp!Q265)*SAGE!$D265)</f>
        <v>0</v>
      </c>
      <c r="F265" s="20">
        <f>Model!$W$32*((drdp!C265+drdp!L265)*SAGE!$B265+(drdp!F265+drdp!O265)*SAGE!$C265+(drdp!I265+drdp!R265)*SAGE!$D265)</f>
        <v>0</v>
      </c>
      <c r="G265" s="20">
        <f>Model!$W$32*((drdp!D265+drdp!M265)*SAGE!$B265+(drdp!G265+drdp!P265)*SAGE!$C265+(drdp!J265+drdp!S265)*SAGE!$D265)</f>
        <v>0</v>
      </c>
      <c r="H265" s="18">
        <f>Model!$W$32*((drdp!B265)*SAGE!$B265+(drdp!E265)*SAGE!$C265+(drdp!H265)*SAGE!$D265)</f>
        <v>0</v>
      </c>
      <c r="I265" s="18">
        <f>Model!$W$32*((drdp!C265)*SAGE!$B265+(drdp!F265)*SAGE!$C265+(drdp!I265)*SAGE!$D265)</f>
        <v>0</v>
      </c>
      <c r="J265" s="18">
        <f>Model!$W$32*((drdp!D265)*SAGE!$B265+(drdp!G265)*SAGE!$C265+(drdp!J265)*SAGE!$D265)</f>
        <v>0</v>
      </c>
      <c r="K265" s="21">
        <f>SUM(E$3:E264)+H265</f>
        <v>2.588847262039748</v>
      </c>
      <c r="L265" s="21">
        <f>SUM(F$3:F264)+I265</f>
        <v>2.3377520801726481</v>
      </c>
      <c r="M265" s="21">
        <f>SUM(G$3:G264)+J265</f>
        <v>-0.56458581292033916</v>
      </c>
      <c r="N265" s="21"/>
      <c r="O265" s="21"/>
      <c r="P265" s="21"/>
      <c r="Q265" s="19">
        <f t="shared" si="25"/>
        <v>6.7021301461706999</v>
      </c>
      <c r="R265" s="19">
        <f t="shared" si="26"/>
        <v>5.4650847883515432</v>
      </c>
      <c r="S265" s="19">
        <f t="shared" si="27"/>
        <v>0.31875714015092022</v>
      </c>
      <c r="T265" s="19">
        <f t="shared" si="28"/>
        <v>6.0520830720826853</v>
      </c>
      <c r="U265" s="19">
        <f t="shared" si="29"/>
        <v>-1.4616264359653055</v>
      </c>
      <c r="V265" s="19">
        <f t="shared" si="30"/>
        <v>-1.3198616585904883</v>
      </c>
    </row>
    <row r="266" spans="1:22" x14ac:dyDescent="0.25">
      <c r="A266" s="26">
        <f>Wellpath!E266</f>
        <v>0</v>
      </c>
      <c r="B266" s="22">
        <v>0</v>
      </c>
      <c r="C266" s="22">
        <f>SIN(Wellpath!$L266)^0.25</f>
        <v>0</v>
      </c>
      <c r="D266" s="22">
        <v>0</v>
      </c>
      <c r="E266" s="20">
        <f>Model!$W$32*((drdp!B266+drdp!K266)*SAGE!$B266+(drdp!E266+drdp!N266)*SAGE!$C266+(drdp!H266+drdp!Q266)*SAGE!$D266)</f>
        <v>0</v>
      </c>
      <c r="F266" s="20">
        <f>Model!$W$32*((drdp!C266+drdp!L266)*SAGE!$B266+(drdp!F266+drdp!O266)*SAGE!$C266+(drdp!I266+drdp!R266)*SAGE!$D266)</f>
        <v>0</v>
      </c>
      <c r="G266" s="20">
        <f>Model!$W$32*((drdp!D266+drdp!M266)*SAGE!$B266+(drdp!G266+drdp!P266)*SAGE!$C266+(drdp!J266+drdp!S266)*SAGE!$D266)</f>
        <v>0</v>
      </c>
      <c r="H266" s="18">
        <f>Model!$W$32*((drdp!B266)*SAGE!$B266+(drdp!E266)*SAGE!$C266+(drdp!H266)*SAGE!$D266)</f>
        <v>0</v>
      </c>
      <c r="I266" s="18">
        <f>Model!$W$32*((drdp!C266)*SAGE!$B266+(drdp!F266)*SAGE!$C266+(drdp!I266)*SAGE!$D266)</f>
        <v>0</v>
      </c>
      <c r="J266" s="18">
        <f>Model!$W$32*((drdp!D266)*SAGE!$B266+(drdp!G266)*SAGE!$C266+(drdp!J266)*SAGE!$D266)</f>
        <v>0</v>
      </c>
      <c r="K266" s="21">
        <f>SUM(E$3:E265)+H266</f>
        <v>2.588847262039748</v>
      </c>
      <c r="L266" s="21">
        <f>SUM(F$3:F265)+I266</f>
        <v>2.3377520801726481</v>
      </c>
      <c r="M266" s="21">
        <f>SUM(G$3:G265)+J266</f>
        <v>-0.56458581292033916</v>
      </c>
      <c r="N266" s="21"/>
      <c r="O266" s="21"/>
      <c r="P266" s="21"/>
      <c r="Q266" s="19">
        <f t="shared" si="25"/>
        <v>6.7021301461706999</v>
      </c>
      <c r="R266" s="19">
        <f t="shared" si="26"/>
        <v>5.4650847883515432</v>
      </c>
      <c r="S266" s="19">
        <f t="shared" si="27"/>
        <v>0.31875714015092022</v>
      </c>
      <c r="T266" s="19">
        <f t="shared" si="28"/>
        <v>6.0520830720826853</v>
      </c>
      <c r="U266" s="19">
        <f t="shared" si="29"/>
        <v>-1.4616264359653055</v>
      </c>
      <c r="V266" s="19">
        <f t="shared" si="30"/>
        <v>-1.3198616585904883</v>
      </c>
    </row>
    <row r="267" spans="1:22" x14ac:dyDescent="0.25">
      <c r="A267" s="26">
        <f>Wellpath!E267</f>
        <v>0</v>
      </c>
      <c r="B267" s="22">
        <v>0</v>
      </c>
      <c r="C267" s="22">
        <f>SIN(Wellpath!$L267)^0.25</f>
        <v>0</v>
      </c>
      <c r="D267" s="22">
        <v>0</v>
      </c>
      <c r="E267" s="20">
        <f>Model!$W$32*((drdp!B267+drdp!K267)*SAGE!$B267+(drdp!E267+drdp!N267)*SAGE!$C267+(drdp!H267+drdp!Q267)*SAGE!$D267)</f>
        <v>0</v>
      </c>
      <c r="F267" s="20">
        <f>Model!$W$32*((drdp!C267+drdp!L267)*SAGE!$B267+(drdp!F267+drdp!O267)*SAGE!$C267+(drdp!I267+drdp!R267)*SAGE!$D267)</f>
        <v>0</v>
      </c>
      <c r="G267" s="20">
        <f>Model!$W$32*((drdp!D267+drdp!M267)*SAGE!$B267+(drdp!G267+drdp!P267)*SAGE!$C267+(drdp!J267+drdp!S267)*SAGE!$D267)</f>
        <v>0</v>
      </c>
      <c r="H267" s="18">
        <f>Model!$W$32*((drdp!B267)*SAGE!$B267+(drdp!E267)*SAGE!$C267+(drdp!H267)*SAGE!$D267)</f>
        <v>0</v>
      </c>
      <c r="I267" s="18">
        <f>Model!$W$32*((drdp!C267)*SAGE!$B267+(drdp!F267)*SAGE!$C267+(drdp!I267)*SAGE!$D267)</f>
        <v>0</v>
      </c>
      <c r="J267" s="18">
        <f>Model!$W$32*((drdp!D267)*SAGE!$B267+(drdp!G267)*SAGE!$C267+(drdp!J267)*SAGE!$D267)</f>
        <v>0</v>
      </c>
      <c r="K267" s="21">
        <f>SUM(E$3:E266)+H267</f>
        <v>2.588847262039748</v>
      </c>
      <c r="L267" s="21">
        <f>SUM(F$3:F266)+I267</f>
        <v>2.3377520801726481</v>
      </c>
      <c r="M267" s="21">
        <f>SUM(G$3:G266)+J267</f>
        <v>-0.56458581292033916</v>
      </c>
      <c r="N267" s="21"/>
      <c r="O267" s="21"/>
      <c r="P267" s="21"/>
      <c r="Q267" s="19">
        <f t="shared" si="25"/>
        <v>6.7021301461706999</v>
      </c>
      <c r="R267" s="19">
        <f t="shared" si="26"/>
        <v>5.4650847883515432</v>
      </c>
      <c r="S267" s="19">
        <f t="shared" si="27"/>
        <v>0.31875714015092022</v>
      </c>
      <c r="T267" s="19">
        <f t="shared" si="28"/>
        <v>6.0520830720826853</v>
      </c>
      <c r="U267" s="19">
        <f t="shared" si="29"/>
        <v>-1.4616264359653055</v>
      </c>
      <c r="V267" s="19">
        <f t="shared" si="30"/>
        <v>-1.3198616585904883</v>
      </c>
    </row>
    <row r="268" spans="1:22" x14ac:dyDescent="0.25">
      <c r="A268" s="26">
        <f>Wellpath!E268</f>
        <v>0</v>
      </c>
      <c r="B268" s="22">
        <v>0</v>
      </c>
      <c r="C268" s="22">
        <f>SIN(Wellpath!$L268)^0.25</f>
        <v>0</v>
      </c>
      <c r="D268" s="22">
        <v>0</v>
      </c>
      <c r="E268" s="20">
        <f>Model!$W$32*((drdp!B268+drdp!K268)*SAGE!$B268+(drdp!E268+drdp!N268)*SAGE!$C268+(drdp!H268+drdp!Q268)*SAGE!$D268)</f>
        <v>0</v>
      </c>
      <c r="F268" s="20">
        <f>Model!$W$32*((drdp!C268+drdp!L268)*SAGE!$B268+(drdp!F268+drdp!O268)*SAGE!$C268+(drdp!I268+drdp!R268)*SAGE!$D268)</f>
        <v>0</v>
      </c>
      <c r="G268" s="20">
        <f>Model!$W$32*((drdp!D268+drdp!M268)*SAGE!$B268+(drdp!G268+drdp!P268)*SAGE!$C268+(drdp!J268+drdp!S268)*SAGE!$D268)</f>
        <v>0</v>
      </c>
      <c r="H268" s="18">
        <f>Model!$W$32*((drdp!B268)*SAGE!$B268+(drdp!E268)*SAGE!$C268+(drdp!H268)*SAGE!$D268)</f>
        <v>0</v>
      </c>
      <c r="I268" s="18">
        <f>Model!$W$32*((drdp!C268)*SAGE!$B268+(drdp!F268)*SAGE!$C268+(drdp!I268)*SAGE!$D268)</f>
        <v>0</v>
      </c>
      <c r="J268" s="18">
        <f>Model!$W$32*((drdp!D268)*SAGE!$B268+(drdp!G268)*SAGE!$C268+(drdp!J268)*SAGE!$D268)</f>
        <v>0</v>
      </c>
      <c r="K268" s="21">
        <f>SUM(E$3:E267)+H268</f>
        <v>2.588847262039748</v>
      </c>
      <c r="L268" s="21">
        <f>SUM(F$3:F267)+I268</f>
        <v>2.3377520801726481</v>
      </c>
      <c r="M268" s="21">
        <f>SUM(G$3:G267)+J268</f>
        <v>-0.56458581292033916</v>
      </c>
      <c r="N268" s="21"/>
      <c r="O268" s="21"/>
      <c r="P268" s="21"/>
      <c r="Q268" s="19">
        <f t="shared" si="25"/>
        <v>6.7021301461706999</v>
      </c>
      <c r="R268" s="19">
        <f t="shared" si="26"/>
        <v>5.4650847883515432</v>
      </c>
      <c r="S268" s="19">
        <f t="shared" si="27"/>
        <v>0.31875714015092022</v>
      </c>
      <c r="T268" s="19">
        <f t="shared" si="28"/>
        <v>6.0520830720826853</v>
      </c>
      <c r="U268" s="19">
        <f t="shared" si="29"/>
        <v>-1.4616264359653055</v>
      </c>
      <c r="V268" s="19">
        <f t="shared" si="30"/>
        <v>-1.3198616585904883</v>
      </c>
    </row>
    <row r="269" spans="1:22" x14ac:dyDescent="0.25">
      <c r="A269" s="26">
        <f>Wellpath!E269</f>
        <v>0</v>
      </c>
      <c r="B269" s="22">
        <v>0</v>
      </c>
      <c r="C269" s="22">
        <f>SIN(Wellpath!$L269)^0.25</f>
        <v>0</v>
      </c>
      <c r="D269" s="22">
        <v>0</v>
      </c>
      <c r="E269" s="20">
        <f>Model!$W$32*((drdp!B269+drdp!K269)*SAGE!$B269+(drdp!E269+drdp!N269)*SAGE!$C269+(drdp!H269+drdp!Q269)*SAGE!$D269)</f>
        <v>0</v>
      </c>
      <c r="F269" s="20">
        <f>Model!$W$32*((drdp!C269+drdp!L269)*SAGE!$B269+(drdp!F269+drdp!O269)*SAGE!$C269+(drdp!I269+drdp!R269)*SAGE!$D269)</f>
        <v>0</v>
      </c>
      <c r="G269" s="20">
        <f>Model!$W$32*((drdp!D269+drdp!M269)*SAGE!$B269+(drdp!G269+drdp!P269)*SAGE!$C269+(drdp!J269+drdp!S269)*SAGE!$D269)</f>
        <v>0</v>
      </c>
      <c r="H269" s="18">
        <f>Model!$W$32*((drdp!B269)*SAGE!$B269+(drdp!E269)*SAGE!$C269+(drdp!H269)*SAGE!$D269)</f>
        <v>0</v>
      </c>
      <c r="I269" s="18">
        <f>Model!$W$32*((drdp!C269)*SAGE!$B269+(drdp!F269)*SAGE!$C269+(drdp!I269)*SAGE!$D269)</f>
        <v>0</v>
      </c>
      <c r="J269" s="18">
        <f>Model!$W$32*((drdp!D269)*SAGE!$B269+(drdp!G269)*SAGE!$C269+(drdp!J269)*SAGE!$D269)</f>
        <v>0</v>
      </c>
      <c r="K269" s="21">
        <f>SUM(E$3:E268)+H269</f>
        <v>2.588847262039748</v>
      </c>
      <c r="L269" s="21">
        <f>SUM(F$3:F268)+I269</f>
        <v>2.3377520801726481</v>
      </c>
      <c r="M269" s="21">
        <f>SUM(G$3:G268)+J269</f>
        <v>-0.56458581292033916</v>
      </c>
      <c r="N269" s="21"/>
      <c r="O269" s="21"/>
      <c r="P269" s="21"/>
      <c r="Q269" s="19">
        <f t="shared" si="25"/>
        <v>6.7021301461706999</v>
      </c>
      <c r="R269" s="19">
        <f t="shared" si="26"/>
        <v>5.4650847883515432</v>
      </c>
      <c r="S269" s="19">
        <f t="shared" si="27"/>
        <v>0.31875714015092022</v>
      </c>
      <c r="T269" s="19">
        <f t="shared" si="28"/>
        <v>6.0520830720826853</v>
      </c>
      <c r="U269" s="19">
        <f t="shared" si="29"/>
        <v>-1.4616264359653055</v>
      </c>
      <c r="V269" s="19">
        <f t="shared" si="30"/>
        <v>-1.3198616585904883</v>
      </c>
    </row>
    <row r="270" spans="1:22" x14ac:dyDescent="0.25">
      <c r="A270" s="26">
        <f>Wellpath!E270</f>
        <v>0</v>
      </c>
      <c r="B270" s="22">
        <v>0</v>
      </c>
      <c r="C270" s="22">
        <f>SIN(Wellpath!$L270)^0.25</f>
        <v>0</v>
      </c>
      <c r="D270" s="22">
        <v>0</v>
      </c>
      <c r="E270" s="20">
        <f>Model!$W$32*((drdp!B270+drdp!K270)*SAGE!$B270+(drdp!E270+drdp!N270)*SAGE!$C270+(drdp!H270+drdp!Q270)*SAGE!$D270)</f>
        <v>0</v>
      </c>
      <c r="F270" s="20">
        <f>Model!$W$32*((drdp!C270+drdp!L270)*SAGE!$B270+(drdp!F270+drdp!O270)*SAGE!$C270+(drdp!I270+drdp!R270)*SAGE!$D270)</f>
        <v>0</v>
      </c>
      <c r="G270" s="20">
        <f>Model!$W$32*((drdp!D270+drdp!M270)*SAGE!$B270+(drdp!G270+drdp!P270)*SAGE!$C270+(drdp!J270+drdp!S270)*SAGE!$D270)</f>
        <v>0</v>
      </c>
      <c r="H270" s="18">
        <f>Model!$W$32*((drdp!B270)*SAGE!$B270+(drdp!E270)*SAGE!$C270+(drdp!H270)*SAGE!$D270)</f>
        <v>0</v>
      </c>
      <c r="I270" s="18">
        <f>Model!$W$32*((drdp!C270)*SAGE!$B270+(drdp!F270)*SAGE!$C270+(drdp!I270)*SAGE!$D270)</f>
        <v>0</v>
      </c>
      <c r="J270" s="18">
        <f>Model!$W$32*((drdp!D270)*SAGE!$B270+(drdp!G270)*SAGE!$C270+(drdp!J270)*SAGE!$D270)</f>
        <v>0</v>
      </c>
      <c r="K270" s="21">
        <f>SUM(E$3:E269)+H270</f>
        <v>2.588847262039748</v>
      </c>
      <c r="L270" s="21">
        <f>SUM(F$3:F269)+I270</f>
        <v>2.3377520801726481</v>
      </c>
      <c r="M270" s="21">
        <f>SUM(G$3:G269)+J270</f>
        <v>-0.56458581292033916</v>
      </c>
      <c r="N270" s="21"/>
      <c r="O270" s="21"/>
      <c r="P270" s="21"/>
      <c r="Q270" s="19">
        <f t="shared" si="25"/>
        <v>6.7021301461706999</v>
      </c>
      <c r="R270" s="19">
        <f t="shared" si="26"/>
        <v>5.4650847883515432</v>
      </c>
      <c r="S270" s="19">
        <f t="shared" si="27"/>
        <v>0.31875714015092022</v>
      </c>
      <c r="T270" s="19">
        <f t="shared" si="28"/>
        <v>6.0520830720826853</v>
      </c>
      <c r="U270" s="19">
        <f t="shared" si="29"/>
        <v>-1.4616264359653055</v>
      </c>
      <c r="V270" s="19">
        <f t="shared" si="30"/>
        <v>-1.3198616585904883</v>
      </c>
    </row>
    <row r="271" spans="1:22" x14ac:dyDescent="0.25">
      <c r="A271" s="26">
        <f>Wellpath!E271</f>
        <v>0</v>
      </c>
      <c r="B271" s="22">
        <v>0</v>
      </c>
      <c r="C271" s="22">
        <f>SIN(Wellpath!$L271)</f>
        <v>0</v>
      </c>
      <c r="D271" s="22">
        <v>0</v>
      </c>
      <c r="E271" s="20">
        <f>Model!$W$32*((drdp!B271+drdp!K271)*SAGE!$B271+(drdp!E271+drdp!N271)*SAGE!$C271+(drdp!H271+drdp!Q271)*SAGE!$D271)</f>
        <v>0</v>
      </c>
      <c r="F271" s="20">
        <f>Model!$W$32*((drdp!C271+drdp!L271)*SAGE!$B271+(drdp!F271+drdp!O271)*SAGE!$C271+(drdp!I271+drdp!R271)*SAGE!$D271)</f>
        <v>0</v>
      </c>
      <c r="G271" s="20">
        <f>Model!$W$32*((drdp!D271+drdp!M271)*SAGE!$B271+(drdp!G271+drdp!P271)*SAGE!$C271+(drdp!J271+drdp!S271)*SAGE!$D271)</f>
        <v>0</v>
      </c>
      <c r="H271" s="18">
        <f>Model!$W$32*((drdp!B271)*SAGE!$B271+(drdp!E271)*SAGE!$C271+(drdp!H271)*SAGE!$D271)</f>
        <v>0</v>
      </c>
      <c r="I271" s="18">
        <f>Model!$W$32*((drdp!C271)*SAGE!$B271+(drdp!F271)*SAGE!$C271+(drdp!I271)*SAGE!$D271)</f>
        <v>0</v>
      </c>
      <c r="J271" s="18">
        <f>Model!$W$32*((drdp!D271)*SAGE!$B271+(drdp!G271)*SAGE!$C271+(drdp!J271)*SAGE!$D271)</f>
        <v>0</v>
      </c>
      <c r="K271" s="21">
        <f>SUM(E$3:E270)+H271</f>
        <v>2.588847262039748</v>
      </c>
      <c r="L271" s="21">
        <f>SUM(F$3:F270)+I271</f>
        <v>2.3377520801726481</v>
      </c>
      <c r="M271" s="21">
        <f>SUM(G$3:G270)+J271</f>
        <v>-0.56458581292033916</v>
      </c>
      <c r="N271" s="21"/>
      <c r="O271" s="21"/>
      <c r="P271" s="21"/>
      <c r="Q271" s="19">
        <f t="shared" ref="Q271" si="31">K271^2</f>
        <v>6.7021301461706999</v>
      </c>
      <c r="R271" s="19">
        <f t="shared" ref="R271" si="32">L271^2</f>
        <v>5.4650847883515432</v>
      </c>
      <c r="S271" s="19">
        <f t="shared" ref="S271" si="33">M271^2</f>
        <v>0.31875714015092022</v>
      </c>
      <c r="T271" s="19">
        <f t="shared" ref="T271" si="34">K271*L271</f>
        <v>6.0520830720826853</v>
      </c>
      <c r="U271" s="19">
        <f t="shared" ref="U271" si="35">K271*M271</f>
        <v>-1.4616264359653055</v>
      </c>
      <c r="V271" s="19">
        <f t="shared" ref="V271" si="36">L271*M271</f>
        <v>-1.3198616585904883</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sheetPr>
  <dimension ref="A1:Y271"/>
  <sheetViews>
    <sheetView workbookViewId="0">
      <pane ySplit="2" topLeftCell="A236" activePane="bottomLeft" state="frozen"/>
      <selection activeCell="H39" sqref="H39"/>
      <selection pane="bottomLeft" activeCell="N243" sqref="N242:N243"/>
    </sheetView>
  </sheetViews>
  <sheetFormatPr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s>
  <sheetData>
    <row r="1" spans="1:25"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5"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5" x14ac:dyDescent="0.25">
      <c r="A3" s="26">
        <f>Wellpath!E3</f>
        <v>0</v>
      </c>
      <c r="B3" s="22">
        <v>0</v>
      </c>
      <c r="C3" s="22">
        <f>SIN(Wellpath!$L3)</f>
        <v>0</v>
      </c>
      <c r="D3" s="22">
        <v>0</v>
      </c>
      <c r="E3" s="20">
        <f>Model!$W$33*((drdp!B3+drdp!K3)*XYM1!$B3+(drdp!E3+drdp!N3)*XYM1!$C3+(drdp!H3+drdp!Q3)*XYM1!$D3)</f>
        <v>0</v>
      </c>
      <c r="F3" s="20">
        <f>Model!$W$33*((drdp!C3+drdp!L3)*XYM1!$B3+(drdp!F3+drdp!O3)*XYM1!$C3+(drdp!I3+drdp!R3)*XYM1!$D3)</f>
        <v>0</v>
      </c>
      <c r="G3" s="20">
        <f>Model!$W$33*((drdp!D3+drdp!M3)*XYM1!$B3+(drdp!G3+drdp!P3)*XYM1!$C3+(drdp!J3+drdp!S3)*XYM1!$D3)</f>
        <v>0</v>
      </c>
      <c r="H3" s="18">
        <f>Model!$W$33*((drdp!B3)*XYM1!$B3+(drdp!E3)*XYM1!$C3+(drdp!H3)*XYM1!$D3)</f>
        <v>0</v>
      </c>
      <c r="I3" s="18">
        <f>Model!$W$33*((drdp!C3)*XYM1!$B3+(drdp!F3)*XYM1!$C3+(drdp!I3)*XYM1!$D3)</f>
        <v>0</v>
      </c>
      <c r="J3" s="18">
        <f>Model!$W$33*((drdp!D3)*XYM1!$B3+(drdp!G3)*XYM1!$C3+(drdp!J3)*XYM1!$D3)</f>
        <v>0</v>
      </c>
      <c r="K3" s="21">
        <f>SUM(E2:E$3)+H3</f>
        <v>0</v>
      </c>
      <c r="L3" s="21">
        <f>SUM(F2:F$3)+I3</f>
        <v>0</v>
      </c>
      <c r="M3" s="21">
        <f>SUM(G2:G$3)+J3</f>
        <v>0</v>
      </c>
      <c r="N3" s="21"/>
      <c r="O3" s="21"/>
      <c r="P3" s="21"/>
      <c r="Q3" s="19">
        <f>K3^2</f>
        <v>0</v>
      </c>
      <c r="R3" s="19">
        <f t="shared" ref="R3:S3" si="0">L3^2</f>
        <v>0</v>
      </c>
      <c r="S3" s="19">
        <f t="shared" si="0"/>
        <v>0</v>
      </c>
      <c r="T3" s="19">
        <f>K3*L3</f>
        <v>0</v>
      </c>
      <c r="U3" s="19">
        <f>K3*M3</f>
        <v>0</v>
      </c>
      <c r="V3" s="19">
        <f>L3*M3</f>
        <v>0</v>
      </c>
      <c r="Y3" s="69"/>
    </row>
    <row r="4" spans="1:25" x14ac:dyDescent="0.25">
      <c r="A4" s="26">
        <f>Wellpath!E4</f>
        <v>100</v>
      </c>
      <c r="B4" s="22">
        <v>0</v>
      </c>
      <c r="C4" s="22">
        <f>SIN(Wellpath!$L4)</f>
        <v>0</v>
      </c>
      <c r="D4" s="22">
        <v>0</v>
      </c>
      <c r="E4" s="20">
        <f>Model!$W$33*((drdp!B4+drdp!K4)*XYM1!$B4+(drdp!E4+drdp!N4)*XYM1!$C4+(drdp!H4+drdp!Q4)*XYM1!$D4)</f>
        <v>0</v>
      </c>
      <c r="F4" s="20">
        <f>Model!$W$33*((drdp!C4+drdp!L4)*XYM1!$B4+(drdp!F4+drdp!O4)*XYM1!$C4+(drdp!I4+drdp!R4)*XYM1!$D4)</f>
        <v>0</v>
      </c>
      <c r="G4" s="20">
        <f>Model!$W$33*((drdp!D4+drdp!M4)*XYM1!$B4+(drdp!G4+drdp!P4)*XYM1!$C4+(drdp!J4+drdp!S4)*XYM1!$D4)</f>
        <v>0</v>
      </c>
      <c r="H4" s="18">
        <f>Model!$W$33*((drdp!B4)*XYM1!$B4+(drdp!E4)*XYM1!$C4+(drdp!H4)*XYM1!$D4)</f>
        <v>0</v>
      </c>
      <c r="I4" s="18">
        <f>Model!$W$33*((drdp!C4)*XYM1!$B4+(drdp!F4)*XYM1!$C4+(drdp!I4)*XYM1!$D4)</f>
        <v>0</v>
      </c>
      <c r="J4" s="18">
        <f>Model!$W$33*((drdp!D4)*XYM1!$B4+(drdp!G4)*XYM1!$C4+(drdp!J4)*XYM1!$D4)</f>
        <v>0</v>
      </c>
      <c r="K4" s="21">
        <f>SUM(E$3:E3)+H4</f>
        <v>0</v>
      </c>
      <c r="L4" s="21">
        <f>SUM(F$3:F3)+I4</f>
        <v>0</v>
      </c>
      <c r="M4" s="21">
        <f>SUM(G$3:G3)+J4</f>
        <v>0</v>
      </c>
      <c r="N4" s="21"/>
      <c r="O4" s="21"/>
      <c r="P4" s="21"/>
      <c r="Q4" s="19">
        <f t="shared" ref="Q4:Q67" si="1">K4^2</f>
        <v>0</v>
      </c>
      <c r="R4" s="19">
        <f t="shared" ref="R4:R67" si="2">L4^2</f>
        <v>0</v>
      </c>
      <c r="S4" s="19">
        <f t="shared" ref="S4:S67" si="3">M4^2</f>
        <v>0</v>
      </c>
      <c r="T4" s="19">
        <f t="shared" ref="T4:T67" si="4">K4*L4</f>
        <v>0</v>
      </c>
      <c r="U4" s="19">
        <f t="shared" ref="U4:U67" si="5">K4*M4</f>
        <v>0</v>
      </c>
      <c r="V4" s="19">
        <f t="shared" ref="V4:V67" si="6">L4*M4</f>
        <v>0</v>
      </c>
      <c r="Y4" s="69"/>
    </row>
    <row r="5" spans="1:25" x14ac:dyDescent="0.25">
      <c r="A5" s="26">
        <f>Wellpath!E5</f>
        <v>200</v>
      </c>
      <c r="B5" s="22">
        <v>0</v>
      </c>
      <c r="C5" s="22">
        <f>SIN(Wellpath!$L5)</f>
        <v>0</v>
      </c>
      <c r="D5" s="22">
        <v>0</v>
      </c>
      <c r="E5" s="20">
        <f>Model!$W$33*((drdp!B5+drdp!K5)*XYM1!$B5+(drdp!E5+drdp!N5)*XYM1!$C5+(drdp!H5+drdp!Q5)*XYM1!$D5)</f>
        <v>0</v>
      </c>
      <c r="F5" s="20">
        <f>Model!$W$33*((drdp!C5+drdp!L5)*XYM1!$B5+(drdp!F5+drdp!O5)*XYM1!$C5+(drdp!I5+drdp!R5)*XYM1!$D5)</f>
        <v>0</v>
      </c>
      <c r="G5" s="20">
        <f>Model!$W$33*((drdp!D5+drdp!M5)*XYM1!$B5+(drdp!G5+drdp!P5)*XYM1!$C5+(drdp!J5+drdp!S5)*XYM1!$D5)</f>
        <v>0</v>
      </c>
      <c r="H5" s="18">
        <f>Model!$W$33*((drdp!B5)*XYM1!$B5+(drdp!E5)*XYM1!$C5+(drdp!H5)*XYM1!$D5)</f>
        <v>0</v>
      </c>
      <c r="I5" s="18">
        <f>Model!$W$33*((drdp!C5)*XYM1!$B5+(drdp!F5)*XYM1!$C5+(drdp!I5)*XYM1!$D5)</f>
        <v>0</v>
      </c>
      <c r="J5" s="18">
        <f>Model!$W$33*((drdp!D5)*XYM1!$B5+(drdp!G5)*XYM1!$C5+(drdp!J5)*XYM1!$D5)</f>
        <v>0</v>
      </c>
      <c r="K5" s="21">
        <f>SUM(E$3:E4)+H5</f>
        <v>0</v>
      </c>
      <c r="L5" s="21">
        <f>SUM(F$3:F4)+I5</f>
        <v>0</v>
      </c>
      <c r="M5" s="21">
        <f>SUM(G$3:G4)+J5</f>
        <v>0</v>
      </c>
      <c r="N5" s="21"/>
      <c r="O5" s="21"/>
      <c r="P5" s="21"/>
      <c r="Q5" s="19">
        <f t="shared" si="1"/>
        <v>0</v>
      </c>
      <c r="R5" s="19">
        <f t="shared" si="2"/>
        <v>0</v>
      </c>
      <c r="S5" s="19">
        <f t="shared" si="3"/>
        <v>0</v>
      </c>
      <c r="T5" s="19">
        <f t="shared" si="4"/>
        <v>0</v>
      </c>
      <c r="U5" s="19">
        <f t="shared" si="5"/>
        <v>0</v>
      </c>
      <c r="V5" s="19">
        <f t="shared" si="6"/>
        <v>0</v>
      </c>
      <c r="Y5" s="69"/>
    </row>
    <row r="6" spans="1:25" x14ac:dyDescent="0.25">
      <c r="A6" s="26">
        <f>Wellpath!E6</f>
        <v>300</v>
      </c>
      <c r="B6" s="22">
        <v>0</v>
      </c>
      <c r="C6" s="22">
        <f>SIN(Wellpath!$L6)</f>
        <v>0</v>
      </c>
      <c r="D6" s="22">
        <v>0</v>
      </c>
      <c r="E6" s="20">
        <f>Model!$W$33*((drdp!B6+drdp!K6)*XYM1!$B6+(drdp!E6+drdp!N6)*XYM1!$C6+(drdp!H6+drdp!Q6)*XYM1!$D6)</f>
        <v>0</v>
      </c>
      <c r="F6" s="20">
        <f>Model!$W$33*((drdp!C6+drdp!L6)*XYM1!$B6+(drdp!F6+drdp!O6)*XYM1!$C6+(drdp!I6+drdp!R6)*XYM1!$D6)</f>
        <v>0</v>
      </c>
      <c r="G6" s="20">
        <f>Model!$W$33*((drdp!D6+drdp!M6)*XYM1!$B6+(drdp!G6+drdp!P6)*XYM1!$C6+(drdp!J6+drdp!S6)*XYM1!$D6)</f>
        <v>0</v>
      </c>
      <c r="H6" s="18">
        <f>Model!$W$33*((drdp!B6)*XYM1!$B6+(drdp!E6)*XYM1!$C6+(drdp!H6)*XYM1!$D6)</f>
        <v>0</v>
      </c>
      <c r="I6" s="18">
        <f>Model!$W$33*((drdp!C6)*XYM1!$B6+(drdp!F6)*XYM1!$C6+(drdp!I6)*XYM1!$D6)</f>
        <v>0</v>
      </c>
      <c r="J6" s="18">
        <f>Model!$W$33*((drdp!D6)*XYM1!$B6+(drdp!G6)*XYM1!$C6+(drdp!J6)*XYM1!$D6)</f>
        <v>0</v>
      </c>
      <c r="K6" s="21">
        <f>SUM(E$3:E5)+H6</f>
        <v>0</v>
      </c>
      <c r="L6" s="21">
        <f>SUM(F$3:F5)+I6</f>
        <v>0</v>
      </c>
      <c r="M6" s="21">
        <f>SUM(G$3:G5)+J6</f>
        <v>0</v>
      </c>
      <c r="N6" s="21"/>
      <c r="O6" s="21"/>
      <c r="P6" s="21"/>
      <c r="Q6" s="19">
        <f t="shared" si="1"/>
        <v>0</v>
      </c>
      <c r="R6" s="19">
        <f t="shared" si="2"/>
        <v>0</v>
      </c>
      <c r="S6" s="19">
        <f t="shared" si="3"/>
        <v>0</v>
      </c>
      <c r="T6" s="19">
        <f t="shared" si="4"/>
        <v>0</v>
      </c>
      <c r="U6" s="19">
        <f t="shared" si="5"/>
        <v>0</v>
      </c>
      <c r="V6" s="19">
        <f t="shared" si="6"/>
        <v>0</v>
      </c>
      <c r="Y6" s="69"/>
    </row>
    <row r="7" spans="1:25" x14ac:dyDescent="0.25">
      <c r="A7" s="26">
        <f>Wellpath!E7</f>
        <v>400</v>
      </c>
      <c r="B7" s="22">
        <v>0</v>
      </c>
      <c r="C7" s="22">
        <f>SIN(Wellpath!$L7)</f>
        <v>0</v>
      </c>
      <c r="D7" s="22">
        <v>0</v>
      </c>
      <c r="E7" s="20">
        <f>Model!$W$33*((drdp!B7+drdp!K7)*XYM1!$B7+(drdp!E7+drdp!N7)*XYM1!$C7+(drdp!H7+drdp!Q7)*XYM1!$D7)</f>
        <v>0</v>
      </c>
      <c r="F7" s="20">
        <f>Model!$W$33*((drdp!C7+drdp!L7)*XYM1!$B7+(drdp!F7+drdp!O7)*XYM1!$C7+(drdp!I7+drdp!R7)*XYM1!$D7)</f>
        <v>0</v>
      </c>
      <c r="G7" s="20">
        <f>Model!$W$33*((drdp!D7+drdp!M7)*XYM1!$B7+(drdp!G7+drdp!P7)*XYM1!$C7+(drdp!J7+drdp!S7)*XYM1!$D7)</f>
        <v>0</v>
      </c>
      <c r="H7" s="18">
        <f>Model!$W$33*((drdp!B7)*XYM1!$B7+(drdp!E7)*XYM1!$C7+(drdp!H7)*XYM1!$D7)</f>
        <v>0</v>
      </c>
      <c r="I7" s="18">
        <f>Model!$W$33*((drdp!C7)*XYM1!$B7+(drdp!F7)*XYM1!$C7+(drdp!I7)*XYM1!$D7)</f>
        <v>0</v>
      </c>
      <c r="J7" s="18">
        <f>Model!$W$33*((drdp!D7)*XYM1!$B7+(drdp!G7)*XYM1!$C7+(drdp!J7)*XYM1!$D7)</f>
        <v>0</v>
      </c>
      <c r="K7" s="21">
        <f>SUM(E$3:E6)+H7</f>
        <v>0</v>
      </c>
      <c r="L7" s="21">
        <f>SUM(F$3:F6)+I7</f>
        <v>0</v>
      </c>
      <c r="M7" s="21">
        <f>SUM(G$3:G6)+J7</f>
        <v>0</v>
      </c>
      <c r="N7" s="21"/>
      <c r="O7" s="21"/>
      <c r="P7" s="21"/>
      <c r="Q7" s="19">
        <f t="shared" si="1"/>
        <v>0</v>
      </c>
      <c r="R7" s="19">
        <f t="shared" si="2"/>
        <v>0</v>
      </c>
      <c r="S7" s="19">
        <f t="shared" si="3"/>
        <v>0</v>
      </c>
      <c r="T7" s="19">
        <f t="shared" si="4"/>
        <v>0</v>
      </c>
      <c r="U7" s="19">
        <f t="shared" si="5"/>
        <v>0</v>
      </c>
      <c r="V7" s="19">
        <f t="shared" si="6"/>
        <v>0</v>
      </c>
      <c r="Y7" s="69"/>
    </row>
    <row r="8" spans="1:25" x14ac:dyDescent="0.25">
      <c r="A8" s="26">
        <f>Wellpath!E8</f>
        <v>500</v>
      </c>
      <c r="B8" s="22">
        <v>0</v>
      </c>
      <c r="C8" s="22">
        <f>SIN(Wellpath!$L8)</f>
        <v>0</v>
      </c>
      <c r="D8" s="22">
        <v>0</v>
      </c>
      <c r="E8" s="20">
        <f>Model!$W$33*((drdp!B8+drdp!K8)*XYM1!$B8+(drdp!E8+drdp!N8)*XYM1!$C8+(drdp!H8+drdp!Q8)*XYM1!$D8)</f>
        <v>0</v>
      </c>
      <c r="F8" s="20">
        <f>Model!$W$33*((drdp!C8+drdp!L8)*XYM1!$B8+(drdp!F8+drdp!O8)*XYM1!$C8+(drdp!I8+drdp!R8)*XYM1!$D8)</f>
        <v>0</v>
      </c>
      <c r="G8" s="20">
        <f>Model!$W$33*((drdp!D8+drdp!M8)*XYM1!$B8+(drdp!G8+drdp!P8)*XYM1!$C8+(drdp!J8+drdp!S8)*XYM1!$D8)</f>
        <v>0</v>
      </c>
      <c r="H8" s="18">
        <f>Model!$W$33*((drdp!B8)*XYM1!$B8+(drdp!E8)*XYM1!$C8+(drdp!H8)*XYM1!$D8)</f>
        <v>0</v>
      </c>
      <c r="I8" s="18">
        <f>Model!$W$33*((drdp!C8)*XYM1!$B8+(drdp!F8)*XYM1!$C8+(drdp!I8)*XYM1!$D8)</f>
        <v>0</v>
      </c>
      <c r="J8" s="18">
        <f>Model!$W$33*((drdp!D8)*XYM1!$B8+(drdp!G8)*XYM1!$C8+(drdp!J8)*XYM1!$D8)</f>
        <v>0</v>
      </c>
      <c r="K8" s="21">
        <f>SUM(E$3:E7)+H8</f>
        <v>0</v>
      </c>
      <c r="L8" s="21">
        <f>SUM(F$3:F7)+I8</f>
        <v>0</v>
      </c>
      <c r="M8" s="21">
        <f>SUM(G$3:G7)+J8</f>
        <v>0</v>
      </c>
      <c r="N8" s="21"/>
      <c r="O8" s="21"/>
      <c r="P8" s="21"/>
      <c r="Q8" s="19">
        <f t="shared" si="1"/>
        <v>0</v>
      </c>
      <c r="R8" s="19">
        <f t="shared" si="2"/>
        <v>0</v>
      </c>
      <c r="S8" s="19">
        <f t="shared" si="3"/>
        <v>0</v>
      </c>
      <c r="T8" s="19">
        <f t="shared" si="4"/>
        <v>0</v>
      </c>
      <c r="U8" s="19">
        <f t="shared" si="5"/>
        <v>0</v>
      </c>
      <c r="V8" s="19">
        <f t="shared" si="6"/>
        <v>0</v>
      </c>
      <c r="Y8" s="69"/>
    </row>
    <row r="9" spans="1:25" x14ac:dyDescent="0.25">
      <c r="A9" s="26">
        <f>Wellpath!E9</f>
        <v>600</v>
      </c>
      <c r="B9" s="22">
        <v>0</v>
      </c>
      <c r="C9" s="22">
        <f>SIN(Wellpath!$L9)</f>
        <v>0</v>
      </c>
      <c r="D9" s="22">
        <v>0</v>
      </c>
      <c r="E9" s="20">
        <f>Model!$W$33*((drdp!B9+drdp!K9)*XYM1!$B9+(drdp!E9+drdp!N9)*XYM1!$C9+(drdp!H9+drdp!Q9)*XYM1!$D9)</f>
        <v>0</v>
      </c>
      <c r="F9" s="20">
        <f>Model!$W$33*((drdp!C9+drdp!L9)*XYM1!$B9+(drdp!F9+drdp!O9)*XYM1!$C9+(drdp!I9+drdp!R9)*XYM1!$D9)</f>
        <v>0</v>
      </c>
      <c r="G9" s="20">
        <f>Model!$W$33*((drdp!D9+drdp!M9)*XYM1!$B9+(drdp!G9+drdp!P9)*XYM1!$C9+(drdp!J9+drdp!S9)*XYM1!$D9)</f>
        <v>0</v>
      </c>
      <c r="H9" s="18">
        <f>Model!$W$33*((drdp!B9)*XYM1!$B9+(drdp!E9)*XYM1!$C9+(drdp!H9)*XYM1!$D9)</f>
        <v>0</v>
      </c>
      <c r="I9" s="18">
        <f>Model!$W$33*((drdp!C9)*XYM1!$B9+(drdp!F9)*XYM1!$C9+(drdp!I9)*XYM1!$D9)</f>
        <v>0</v>
      </c>
      <c r="J9" s="18">
        <f>Model!$W$33*((drdp!D9)*XYM1!$B9+(drdp!G9)*XYM1!$C9+(drdp!J9)*XYM1!$D9)</f>
        <v>0</v>
      </c>
      <c r="K9" s="21">
        <f>SUM(E$3:E8)+H9</f>
        <v>0</v>
      </c>
      <c r="L9" s="21">
        <f>SUM(F$3:F8)+I9</f>
        <v>0</v>
      </c>
      <c r="M9" s="21">
        <f>SUM(G$3:G8)+J9</f>
        <v>0</v>
      </c>
      <c r="N9" s="21"/>
      <c r="O9" s="21"/>
      <c r="P9" s="21"/>
      <c r="Q9" s="19">
        <f t="shared" si="1"/>
        <v>0</v>
      </c>
      <c r="R9" s="19">
        <f t="shared" si="2"/>
        <v>0</v>
      </c>
      <c r="S9" s="19">
        <f t="shared" si="3"/>
        <v>0</v>
      </c>
      <c r="T9" s="19">
        <f t="shared" si="4"/>
        <v>0</v>
      </c>
      <c r="U9" s="19">
        <f t="shared" si="5"/>
        <v>0</v>
      </c>
      <c r="V9" s="19">
        <f t="shared" si="6"/>
        <v>0</v>
      </c>
      <c r="Y9" s="69"/>
    </row>
    <row r="10" spans="1:25" x14ac:dyDescent="0.25">
      <c r="A10" s="26">
        <f>Wellpath!E10</f>
        <v>700</v>
      </c>
      <c r="B10" s="22">
        <v>0</v>
      </c>
      <c r="C10" s="22">
        <f>SIN(Wellpath!$L10)</f>
        <v>0</v>
      </c>
      <c r="D10" s="22">
        <v>0</v>
      </c>
      <c r="E10" s="20">
        <f>Model!$W$33*((drdp!B10+drdp!K10)*XYM1!$B10+(drdp!E10+drdp!N10)*XYM1!$C10+(drdp!H10+drdp!Q10)*XYM1!$D10)</f>
        <v>0</v>
      </c>
      <c r="F10" s="20">
        <f>Model!$W$33*((drdp!C10+drdp!L10)*XYM1!$B10+(drdp!F10+drdp!O10)*XYM1!$C10+(drdp!I10+drdp!R10)*XYM1!$D10)</f>
        <v>0</v>
      </c>
      <c r="G10" s="20">
        <f>Model!$W$33*((drdp!D10+drdp!M10)*XYM1!$B10+(drdp!G10+drdp!P10)*XYM1!$C10+(drdp!J10+drdp!S10)*XYM1!$D10)</f>
        <v>0</v>
      </c>
      <c r="H10" s="18">
        <f>Model!$W$33*((drdp!B10)*XYM1!$B10+(drdp!E10)*XYM1!$C10+(drdp!H10)*XYM1!$D10)</f>
        <v>0</v>
      </c>
      <c r="I10" s="18">
        <f>Model!$W$33*((drdp!C10)*XYM1!$B10+(drdp!F10)*XYM1!$C10+(drdp!I10)*XYM1!$D10)</f>
        <v>0</v>
      </c>
      <c r="J10" s="18">
        <f>Model!$W$33*((drdp!D10)*XYM1!$B10+(drdp!G10)*XYM1!$C10+(drdp!J10)*XYM1!$D10)</f>
        <v>0</v>
      </c>
      <c r="K10" s="21">
        <f>SUM(E$3:E9)+H10</f>
        <v>0</v>
      </c>
      <c r="L10" s="21">
        <f>SUM(F$3:F9)+I10</f>
        <v>0</v>
      </c>
      <c r="M10" s="21">
        <f>SUM(G$3:G9)+J10</f>
        <v>0</v>
      </c>
      <c r="N10" s="21"/>
      <c r="O10" s="21"/>
      <c r="P10" s="21"/>
      <c r="Q10" s="19">
        <f t="shared" si="1"/>
        <v>0</v>
      </c>
      <c r="R10" s="19">
        <f t="shared" si="2"/>
        <v>0</v>
      </c>
      <c r="S10" s="19">
        <f t="shared" si="3"/>
        <v>0</v>
      </c>
      <c r="T10" s="19">
        <f t="shared" si="4"/>
        <v>0</v>
      </c>
      <c r="U10" s="19">
        <f t="shared" si="5"/>
        <v>0</v>
      </c>
      <c r="V10" s="19">
        <f t="shared" si="6"/>
        <v>0</v>
      </c>
      <c r="Y10" s="69"/>
    </row>
    <row r="11" spans="1:25" x14ac:dyDescent="0.25">
      <c r="A11" s="26">
        <f>Wellpath!E11</f>
        <v>800</v>
      </c>
      <c r="B11" s="22">
        <v>0</v>
      </c>
      <c r="C11" s="22">
        <f>SIN(Wellpath!$L11)</f>
        <v>0</v>
      </c>
      <c r="D11" s="22">
        <v>0</v>
      </c>
      <c r="E11" s="20">
        <f>Model!$W$33*((drdp!B11+drdp!K11)*XYM1!$B11+(drdp!E11+drdp!N11)*XYM1!$C11+(drdp!H11+drdp!Q11)*XYM1!$D11)</f>
        <v>0</v>
      </c>
      <c r="F11" s="20">
        <f>Model!$W$33*((drdp!C11+drdp!L11)*XYM1!$B11+(drdp!F11+drdp!O11)*XYM1!$C11+(drdp!I11+drdp!R11)*XYM1!$D11)</f>
        <v>0</v>
      </c>
      <c r="G11" s="20">
        <f>Model!$W$33*((drdp!D11+drdp!M11)*XYM1!$B11+(drdp!G11+drdp!P11)*XYM1!$C11+(drdp!J11+drdp!S11)*XYM1!$D11)</f>
        <v>0</v>
      </c>
      <c r="H11" s="18">
        <f>Model!$W$33*((drdp!B11)*XYM1!$B11+(drdp!E11)*XYM1!$C11+(drdp!H11)*XYM1!$D11)</f>
        <v>0</v>
      </c>
      <c r="I11" s="18">
        <f>Model!$W$33*((drdp!C11)*XYM1!$B11+(drdp!F11)*XYM1!$C11+(drdp!I11)*XYM1!$D11)</f>
        <v>0</v>
      </c>
      <c r="J11" s="18">
        <f>Model!$W$33*((drdp!D11)*XYM1!$B11+(drdp!G11)*XYM1!$C11+(drdp!J11)*XYM1!$D11)</f>
        <v>0</v>
      </c>
      <c r="K11" s="21">
        <f>SUM(E$3:E10)+H11</f>
        <v>0</v>
      </c>
      <c r="L11" s="21">
        <f>SUM(F$3:F10)+I11</f>
        <v>0</v>
      </c>
      <c r="M11" s="21">
        <f>SUM(G$3:G10)+J11</f>
        <v>0</v>
      </c>
      <c r="N11" s="21"/>
      <c r="O11" s="21"/>
      <c r="P11" s="21"/>
      <c r="Q11" s="19">
        <f t="shared" si="1"/>
        <v>0</v>
      </c>
      <c r="R11" s="19">
        <f t="shared" si="2"/>
        <v>0</v>
      </c>
      <c r="S11" s="19">
        <f t="shared" si="3"/>
        <v>0</v>
      </c>
      <c r="T11" s="19">
        <f t="shared" si="4"/>
        <v>0</v>
      </c>
      <c r="U11" s="19">
        <f t="shared" si="5"/>
        <v>0</v>
      </c>
      <c r="V11" s="19">
        <f t="shared" si="6"/>
        <v>0</v>
      </c>
      <c r="Y11" s="69"/>
    </row>
    <row r="12" spans="1:25" x14ac:dyDescent="0.25">
      <c r="A12" s="26">
        <f>Wellpath!E12</f>
        <v>900</v>
      </c>
      <c r="B12" s="22">
        <v>0</v>
      </c>
      <c r="C12" s="22">
        <f>SIN(Wellpath!$L12)</f>
        <v>0</v>
      </c>
      <c r="D12" s="22">
        <v>0</v>
      </c>
      <c r="E12" s="20">
        <f>Model!$W$33*((drdp!B12+drdp!K12)*XYM1!$B12+(drdp!E12+drdp!N12)*XYM1!$C12+(drdp!H12+drdp!Q12)*XYM1!$D12)</f>
        <v>0</v>
      </c>
      <c r="F12" s="20">
        <f>Model!$W$33*((drdp!C12+drdp!L12)*XYM1!$B12+(drdp!F12+drdp!O12)*XYM1!$C12+(drdp!I12+drdp!R12)*XYM1!$D12)</f>
        <v>0</v>
      </c>
      <c r="G12" s="20">
        <f>Model!$W$33*((drdp!D12+drdp!M12)*XYM1!$B12+(drdp!G12+drdp!P12)*XYM1!$C12+(drdp!J12+drdp!S12)*XYM1!$D12)</f>
        <v>0</v>
      </c>
      <c r="H12" s="18">
        <f>Model!$W$33*((drdp!B12)*XYM1!$B12+(drdp!E12)*XYM1!$C12+(drdp!H12)*XYM1!$D12)</f>
        <v>0</v>
      </c>
      <c r="I12" s="18">
        <f>Model!$W$33*((drdp!C12)*XYM1!$B12+(drdp!F12)*XYM1!$C12+(drdp!I12)*XYM1!$D12)</f>
        <v>0</v>
      </c>
      <c r="J12" s="18">
        <f>Model!$W$33*((drdp!D12)*XYM1!$B12+(drdp!G12)*XYM1!$C12+(drdp!J12)*XYM1!$D12)</f>
        <v>0</v>
      </c>
      <c r="K12" s="21">
        <f>SUM(E$3:E11)+H12</f>
        <v>0</v>
      </c>
      <c r="L12" s="21">
        <f>SUM(F$3:F11)+I12</f>
        <v>0</v>
      </c>
      <c r="M12" s="21">
        <f>SUM(G$3:G11)+J12</f>
        <v>0</v>
      </c>
      <c r="N12" s="21"/>
      <c r="O12" s="21"/>
      <c r="P12" s="21"/>
      <c r="Q12" s="19">
        <f t="shared" si="1"/>
        <v>0</v>
      </c>
      <c r="R12" s="19">
        <f t="shared" si="2"/>
        <v>0</v>
      </c>
      <c r="S12" s="19">
        <f t="shared" si="3"/>
        <v>0</v>
      </c>
      <c r="T12" s="19">
        <f t="shared" si="4"/>
        <v>0</v>
      </c>
      <c r="U12" s="19">
        <f t="shared" si="5"/>
        <v>0</v>
      </c>
      <c r="V12" s="19">
        <f t="shared" si="6"/>
        <v>0</v>
      </c>
      <c r="Y12" s="69"/>
    </row>
    <row r="13" spans="1:25" x14ac:dyDescent="0.25">
      <c r="A13" s="26">
        <f>Wellpath!E13</f>
        <v>1000</v>
      </c>
      <c r="B13" s="22">
        <v>0</v>
      </c>
      <c r="C13" s="22">
        <f>SIN(Wellpath!$L13)</f>
        <v>0</v>
      </c>
      <c r="D13" s="22">
        <v>0</v>
      </c>
      <c r="E13" s="20">
        <f>Model!$W$33*((drdp!B13+drdp!K13)*XYM1!$B13+(drdp!E13+drdp!N13)*XYM1!$C13+(drdp!H13+drdp!Q13)*XYM1!$D13)</f>
        <v>0</v>
      </c>
      <c r="F13" s="20">
        <f>Model!$W$33*((drdp!C13+drdp!L13)*XYM1!$B13+(drdp!F13+drdp!O13)*XYM1!$C13+(drdp!I13+drdp!R13)*XYM1!$D13)</f>
        <v>0</v>
      </c>
      <c r="G13" s="20">
        <f>Model!$W$33*((drdp!D13+drdp!M13)*XYM1!$B13+(drdp!G13+drdp!P13)*XYM1!$C13+(drdp!J13+drdp!S13)*XYM1!$D13)</f>
        <v>0</v>
      </c>
      <c r="H13" s="18">
        <f>Model!$W$33*((drdp!B13)*XYM1!$B13+(drdp!E13)*XYM1!$C13+(drdp!H13)*XYM1!$D13)</f>
        <v>0</v>
      </c>
      <c r="I13" s="18">
        <f>Model!$W$33*((drdp!C13)*XYM1!$B13+(drdp!F13)*XYM1!$C13+(drdp!I13)*XYM1!$D13)</f>
        <v>0</v>
      </c>
      <c r="J13" s="18">
        <f>Model!$W$33*((drdp!D13)*XYM1!$B13+(drdp!G13)*XYM1!$C13+(drdp!J13)*XYM1!$D13)</f>
        <v>0</v>
      </c>
      <c r="K13" s="21">
        <f>SUM(E$3:E12)+H13</f>
        <v>0</v>
      </c>
      <c r="L13" s="21">
        <f>SUM(F$3:F12)+I13</f>
        <v>0</v>
      </c>
      <c r="M13" s="21">
        <f>SUM(G$3:G12)+J13</f>
        <v>0</v>
      </c>
      <c r="N13" s="21"/>
      <c r="O13" s="21"/>
      <c r="P13" s="21"/>
      <c r="Q13" s="19">
        <f t="shared" si="1"/>
        <v>0</v>
      </c>
      <c r="R13" s="19">
        <f t="shared" si="2"/>
        <v>0</v>
      </c>
      <c r="S13" s="19">
        <f t="shared" si="3"/>
        <v>0</v>
      </c>
      <c r="T13" s="19">
        <f t="shared" si="4"/>
        <v>0</v>
      </c>
      <c r="U13" s="19">
        <f t="shared" si="5"/>
        <v>0</v>
      </c>
      <c r="V13" s="19">
        <f t="shared" si="6"/>
        <v>0</v>
      </c>
      <c r="Y13" s="69"/>
    </row>
    <row r="14" spans="1:25" x14ac:dyDescent="0.25">
      <c r="A14" s="26">
        <f>Wellpath!E14</f>
        <v>1100</v>
      </c>
      <c r="B14" s="22">
        <v>0</v>
      </c>
      <c r="C14" s="22">
        <f>SIN(Wellpath!$L14)</f>
        <v>0</v>
      </c>
      <c r="D14" s="22">
        <v>0</v>
      </c>
      <c r="E14" s="20">
        <f>Model!$W$33*((drdp!B14+drdp!K14)*XYM1!$B14+(drdp!E14+drdp!N14)*XYM1!$C14+(drdp!H14+drdp!Q14)*XYM1!$D14)</f>
        <v>0</v>
      </c>
      <c r="F14" s="20">
        <f>Model!$W$33*((drdp!C14+drdp!L14)*XYM1!$B14+(drdp!F14+drdp!O14)*XYM1!$C14+(drdp!I14+drdp!R14)*XYM1!$D14)</f>
        <v>0</v>
      </c>
      <c r="G14" s="20">
        <f>Model!$W$33*((drdp!D14+drdp!M14)*XYM1!$B14+(drdp!G14+drdp!P14)*XYM1!$C14+(drdp!J14+drdp!S14)*XYM1!$D14)</f>
        <v>0</v>
      </c>
      <c r="H14" s="18">
        <f>Model!$W$33*((drdp!B14)*XYM1!$B14+(drdp!E14)*XYM1!$C14+(drdp!H14)*XYM1!$D14)</f>
        <v>0</v>
      </c>
      <c r="I14" s="18">
        <f>Model!$W$33*((drdp!C14)*XYM1!$B14+(drdp!F14)*XYM1!$C14+(drdp!I14)*XYM1!$D14)</f>
        <v>0</v>
      </c>
      <c r="J14" s="18">
        <f>Model!$W$33*((drdp!D14)*XYM1!$B14+(drdp!G14)*XYM1!$C14+(drdp!J14)*XYM1!$D14)</f>
        <v>0</v>
      </c>
      <c r="K14" s="21">
        <f>SUM(E$3:E13)+H14</f>
        <v>0</v>
      </c>
      <c r="L14" s="21">
        <f>SUM(F$3:F13)+I14</f>
        <v>0</v>
      </c>
      <c r="M14" s="21">
        <f>SUM(G$3:G13)+J14</f>
        <v>0</v>
      </c>
      <c r="N14" s="21"/>
      <c r="O14" s="21"/>
      <c r="P14" s="21"/>
      <c r="Q14" s="19">
        <f t="shared" si="1"/>
        <v>0</v>
      </c>
      <c r="R14" s="19">
        <f t="shared" si="2"/>
        <v>0</v>
      </c>
      <c r="S14" s="19">
        <f t="shared" si="3"/>
        <v>0</v>
      </c>
      <c r="T14" s="19">
        <f t="shared" si="4"/>
        <v>0</v>
      </c>
      <c r="U14" s="19">
        <f t="shared" si="5"/>
        <v>0</v>
      </c>
      <c r="V14" s="19">
        <f t="shared" si="6"/>
        <v>0</v>
      </c>
      <c r="Y14" s="69"/>
    </row>
    <row r="15" spans="1:25" x14ac:dyDescent="0.25">
      <c r="A15" s="26">
        <f>Wellpath!E15</f>
        <v>1200</v>
      </c>
      <c r="B15" s="22">
        <v>0</v>
      </c>
      <c r="C15" s="22">
        <f>SIN(Wellpath!$L15)</f>
        <v>0</v>
      </c>
      <c r="D15" s="22">
        <v>0</v>
      </c>
      <c r="E15" s="20">
        <f>Model!$W$33*((drdp!B15+drdp!K15)*XYM1!$B15+(drdp!E15+drdp!N15)*XYM1!$C15+(drdp!H15+drdp!Q15)*XYM1!$D15)</f>
        <v>0</v>
      </c>
      <c r="F15" s="20">
        <f>Model!$W$33*((drdp!C15+drdp!L15)*XYM1!$B15+(drdp!F15+drdp!O15)*XYM1!$C15+(drdp!I15+drdp!R15)*XYM1!$D15)</f>
        <v>0</v>
      </c>
      <c r="G15" s="20">
        <f>Model!$W$33*((drdp!D15+drdp!M15)*XYM1!$B15+(drdp!G15+drdp!P15)*XYM1!$C15+(drdp!J15+drdp!S15)*XYM1!$D15)</f>
        <v>0</v>
      </c>
      <c r="H15" s="18">
        <f>Model!$W$33*((drdp!B15)*XYM1!$B15+(drdp!E15)*XYM1!$C15+(drdp!H15)*XYM1!$D15)</f>
        <v>0</v>
      </c>
      <c r="I15" s="18">
        <f>Model!$W$33*((drdp!C15)*XYM1!$B15+(drdp!F15)*XYM1!$C15+(drdp!I15)*XYM1!$D15)</f>
        <v>0</v>
      </c>
      <c r="J15" s="18">
        <f>Model!$W$33*((drdp!D15)*XYM1!$B15+(drdp!G15)*XYM1!$C15+(drdp!J15)*XYM1!$D15)</f>
        <v>0</v>
      </c>
      <c r="K15" s="21">
        <f>SUM(E$3:E14)+H15</f>
        <v>0</v>
      </c>
      <c r="L15" s="21">
        <f>SUM(F$3:F14)+I15</f>
        <v>0</v>
      </c>
      <c r="M15" s="21">
        <f>SUM(G$3:G14)+J15</f>
        <v>0</v>
      </c>
      <c r="N15" s="21"/>
      <c r="O15" s="21"/>
      <c r="P15" s="21"/>
      <c r="Q15" s="19">
        <f t="shared" si="1"/>
        <v>0</v>
      </c>
      <c r="R15" s="19">
        <f t="shared" si="2"/>
        <v>0</v>
      </c>
      <c r="S15" s="19">
        <f t="shared" si="3"/>
        <v>0</v>
      </c>
      <c r="T15" s="19">
        <f t="shared" si="4"/>
        <v>0</v>
      </c>
      <c r="U15" s="19">
        <f t="shared" si="5"/>
        <v>0</v>
      </c>
      <c r="V15" s="19">
        <f t="shared" si="6"/>
        <v>0</v>
      </c>
      <c r="Y15" s="69"/>
    </row>
    <row r="16" spans="1:25" x14ac:dyDescent="0.25">
      <c r="A16" s="26">
        <f>Wellpath!E16</f>
        <v>1300</v>
      </c>
      <c r="B16" s="22">
        <v>0</v>
      </c>
      <c r="C16" s="22">
        <f>SIN(Wellpath!$L16)</f>
        <v>0</v>
      </c>
      <c r="D16" s="22">
        <v>0</v>
      </c>
      <c r="E16" s="20">
        <f>Model!$W$33*((drdp!B16+drdp!K16)*XYM1!$B16+(drdp!E16+drdp!N16)*XYM1!$C16+(drdp!H16+drdp!Q16)*XYM1!$D16)</f>
        <v>0</v>
      </c>
      <c r="F16" s="20">
        <f>Model!$W$33*((drdp!C16+drdp!L16)*XYM1!$B16+(drdp!F16+drdp!O16)*XYM1!$C16+(drdp!I16+drdp!R16)*XYM1!$D16)</f>
        <v>0</v>
      </c>
      <c r="G16" s="20">
        <f>Model!$W$33*((drdp!D16+drdp!M16)*XYM1!$B16+(drdp!G16+drdp!P16)*XYM1!$C16+(drdp!J16+drdp!S16)*XYM1!$D16)</f>
        <v>0</v>
      </c>
      <c r="H16" s="18">
        <f>Model!$W$33*((drdp!B16)*XYM1!$B16+(drdp!E16)*XYM1!$C16+(drdp!H16)*XYM1!$D16)</f>
        <v>0</v>
      </c>
      <c r="I16" s="18">
        <f>Model!$W$33*((drdp!C16)*XYM1!$B16+(drdp!F16)*XYM1!$C16+(drdp!I16)*XYM1!$D16)</f>
        <v>0</v>
      </c>
      <c r="J16" s="18">
        <f>Model!$W$33*((drdp!D16)*XYM1!$B16+(drdp!G16)*XYM1!$C16+(drdp!J16)*XYM1!$D16)</f>
        <v>0</v>
      </c>
      <c r="K16" s="21">
        <f>SUM(E$3:E15)+H16</f>
        <v>0</v>
      </c>
      <c r="L16" s="21">
        <f>SUM(F$3:F15)+I16</f>
        <v>0</v>
      </c>
      <c r="M16" s="21">
        <f>SUM(G$3:G15)+J16</f>
        <v>0</v>
      </c>
      <c r="N16" s="21"/>
      <c r="O16" s="21"/>
      <c r="P16" s="21"/>
      <c r="Q16" s="19">
        <f t="shared" si="1"/>
        <v>0</v>
      </c>
      <c r="R16" s="19">
        <f t="shared" si="2"/>
        <v>0</v>
      </c>
      <c r="S16" s="19">
        <f t="shared" si="3"/>
        <v>0</v>
      </c>
      <c r="T16" s="19">
        <f t="shared" si="4"/>
        <v>0</v>
      </c>
      <c r="U16" s="19">
        <f t="shared" si="5"/>
        <v>0</v>
      </c>
      <c r="V16" s="19">
        <f t="shared" si="6"/>
        <v>0</v>
      </c>
      <c r="Y16" s="69"/>
    </row>
    <row r="17" spans="1:25" x14ac:dyDescent="0.25">
      <c r="A17" s="26">
        <f>Wellpath!E17</f>
        <v>1400</v>
      </c>
      <c r="B17" s="22">
        <v>0</v>
      </c>
      <c r="C17" s="22">
        <f>SIN(Wellpath!$L17)</f>
        <v>0</v>
      </c>
      <c r="D17" s="22">
        <v>0</v>
      </c>
      <c r="E17" s="20">
        <f>Model!$W$33*((drdp!B17+drdp!K17)*XYM1!$B17+(drdp!E17+drdp!N17)*XYM1!$C17+(drdp!H17+drdp!Q17)*XYM1!$D17)</f>
        <v>0</v>
      </c>
      <c r="F17" s="20">
        <f>Model!$W$33*((drdp!C17+drdp!L17)*XYM1!$B17+(drdp!F17+drdp!O17)*XYM1!$C17+(drdp!I17+drdp!R17)*XYM1!$D17)</f>
        <v>0</v>
      </c>
      <c r="G17" s="20">
        <f>Model!$W$33*((drdp!D17+drdp!M17)*XYM1!$B17+(drdp!G17+drdp!P17)*XYM1!$C17+(drdp!J17+drdp!S17)*XYM1!$D17)</f>
        <v>0</v>
      </c>
      <c r="H17" s="18">
        <f>Model!$W$33*((drdp!B17)*XYM1!$B17+(drdp!E17)*XYM1!$C17+(drdp!H17)*XYM1!$D17)</f>
        <v>0</v>
      </c>
      <c r="I17" s="18">
        <f>Model!$W$33*((drdp!C17)*XYM1!$B17+(drdp!F17)*XYM1!$C17+(drdp!I17)*XYM1!$D17)</f>
        <v>0</v>
      </c>
      <c r="J17" s="18">
        <f>Model!$W$33*((drdp!D17)*XYM1!$B17+(drdp!G17)*XYM1!$C17+(drdp!J17)*XYM1!$D17)</f>
        <v>0</v>
      </c>
      <c r="K17" s="21">
        <f>SUM(E$3:E16)+H17</f>
        <v>0</v>
      </c>
      <c r="L17" s="21">
        <f>SUM(F$3:F16)+I17</f>
        <v>0</v>
      </c>
      <c r="M17" s="21">
        <f>SUM(G$3:G16)+J17</f>
        <v>0</v>
      </c>
      <c r="N17" s="21"/>
      <c r="O17" s="21"/>
      <c r="P17" s="21"/>
      <c r="Q17" s="19">
        <f t="shared" si="1"/>
        <v>0</v>
      </c>
      <c r="R17" s="19">
        <f t="shared" si="2"/>
        <v>0</v>
      </c>
      <c r="S17" s="19">
        <f t="shared" si="3"/>
        <v>0</v>
      </c>
      <c r="T17" s="19">
        <f t="shared" si="4"/>
        <v>0</v>
      </c>
      <c r="U17" s="19">
        <f t="shared" si="5"/>
        <v>0</v>
      </c>
      <c r="V17" s="19">
        <f t="shared" si="6"/>
        <v>0</v>
      </c>
      <c r="Y17" s="69"/>
    </row>
    <row r="18" spans="1:25" x14ac:dyDescent="0.25">
      <c r="A18" s="26">
        <f>Wellpath!E18</f>
        <v>1500</v>
      </c>
      <c r="B18" s="22">
        <v>0</v>
      </c>
      <c r="C18" s="22">
        <f>SIN(Wellpath!$L18)</f>
        <v>0</v>
      </c>
      <c r="D18" s="22">
        <v>0</v>
      </c>
      <c r="E18" s="20">
        <f>Model!$W$33*((drdp!B18+drdp!K18)*XYM1!$B18+(drdp!E18+drdp!N18)*XYM1!$C18+(drdp!H18+drdp!Q18)*XYM1!$D18)</f>
        <v>0</v>
      </c>
      <c r="F18" s="20">
        <f>Model!$W$33*((drdp!C18+drdp!L18)*XYM1!$B18+(drdp!F18+drdp!O18)*XYM1!$C18+(drdp!I18+drdp!R18)*XYM1!$D18)</f>
        <v>0</v>
      </c>
      <c r="G18" s="20">
        <f>Model!$W$33*((drdp!D18+drdp!M18)*XYM1!$B18+(drdp!G18+drdp!P18)*XYM1!$C18+(drdp!J18+drdp!S18)*XYM1!$D18)</f>
        <v>0</v>
      </c>
      <c r="H18" s="18">
        <f>Model!$W$33*((drdp!B18)*XYM1!$B18+(drdp!E18)*XYM1!$C18+(drdp!H18)*XYM1!$D18)</f>
        <v>0</v>
      </c>
      <c r="I18" s="18">
        <f>Model!$W$33*((drdp!C18)*XYM1!$B18+(drdp!F18)*XYM1!$C18+(drdp!I18)*XYM1!$D18)</f>
        <v>0</v>
      </c>
      <c r="J18" s="18">
        <f>Model!$W$33*((drdp!D18)*XYM1!$B18+(drdp!G18)*XYM1!$C18+(drdp!J18)*XYM1!$D18)</f>
        <v>0</v>
      </c>
      <c r="K18" s="21">
        <f>SUM(E$3:E17)+H18</f>
        <v>0</v>
      </c>
      <c r="L18" s="21">
        <f>SUM(F$3:F17)+I18</f>
        <v>0</v>
      </c>
      <c r="M18" s="21">
        <f>SUM(G$3:G17)+J18</f>
        <v>0</v>
      </c>
      <c r="N18" s="21"/>
      <c r="O18" s="21"/>
      <c r="P18" s="21"/>
      <c r="Q18" s="19">
        <f t="shared" si="1"/>
        <v>0</v>
      </c>
      <c r="R18" s="19">
        <f t="shared" si="2"/>
        <v>0</v>
      </c>
      <c r="S18" s="19">
        <f t="shared" si="3"/>
        <v>0</v>
      </c>
      <c r="T18" s="19">
        <f t="shared" si="4"/>
        <v>0</v>
      </c>
      <c r="U18" s="19">
        <f t="shared" si="5"/>
        <v>0</v>
      </c>
      <c r="V18" s="19">
        <f t="shared" si="6"/>
        <v>0</v>
      </c>
      <c r="Y18" s="69"/>
    </row>
    <row r="19" spans="1:25" x14ac:dyDescent="0.25">
      <c r="A19" s="26">
        <f>Wellpath!E19</f>
        <v>1600</v>
      </c>
      <c r="B19" s="22">
        <v>0</v>
      </c>
      <c r="C19" s="22">
        <f>SIN(Wellpath!$L19)</f>
        <v>0</v>
      </c>
      <c r="D19" s="22">
        <v>0</v>
      </c>
      <c r="E19" s="20">
        <f>Model!$W$33*((drdp!B19+drdp!K19)*XYM1!$B19+(drdp!E19+drdp!N19)*XYM1!$C19+(drdp!H19+drdp!Q19)*XYM1!$D19)</f>
        <v>0</v>
      </c>
      <c r="F19" s="20">
        <f>Model!$W$33*((drdp!C19+drdp!L19)*XYM1!$B19+(drdp!F19+drdp!O19)*XYM1!$C19+(drdp!I19+drdp!R19)*XYM1!$D19)</f>
        <v>0</v>
      </c>
      <c r="G19" s="20">
        <f>Model!$W$33*((drdp!D19+drdp!M19)*XYM1!$B19+(drdp!G19+drdp!P19)*XYM1!$C19+(drdp!J19+drdp!S19)*XYM1!$D19)</f>
        <v>0</v>
      </c>
      <c r="H19" s="18">
        <f>Model!$W$33*((drdp!B19)*XYM1!$B19+(drdp!E19)*XYM1!$C19+(drdp!H19)*XYM1!$D19)</f>
        <v>0</v>
      </c>
      <c r="I19" s="18">
        <f>Model!$W$33*((drdp!C19)*XYM1!$B19+(drdp!F19)*XYM1!$C19+(drdp!I19)*XYM1!$D19)</f>
        <v>0</v>
      </c>
      <c r="J19" s="18">
        <f>Model!$W$33*((drdp!D19)*XYM1!$B19+(drdp!G19)*XYM1!$C19+(drdp!J19)*XYM1!$D19)</f>
        <v>0</v>
      </c>
      <c r="K19" s="21">
        <f>SUM(E$3:E18)+H19</f>
        <v>0</v>
      </c>
      <c r="L19" s="21">
        <f>SUM(F$3:F18)+I19</f>
        <v>0</v>
      </c>
      <c r="M19" s="21">
        <f>SUM(G$3:G18)+J19</f>
        <v>0</v>
      </c>
      <c r="N19" s="21"/>
      <c r="O19" s="21"/>
      <c r="P19" s="21"/>
      <c r="Q19" s="19">
        <f t="shared" si="1"/>
        <v>0</v>
      </c>
      <c r="R19" s="19">
        <f t="shared" si="2"/>
        <v>0</v>
      </c>
      <c r="S19" s="19">
        <f t="shared" si="3"/>
        <v>0</v>
      </c>
      <c r="T19" s="19">
        <f t="shared" si="4"/>
        <v>0</v>
      </c>
      <c r="U19" s="19">
        <f t="shared" si="5"/>
        <v>0</v>
      </c>
      <c r="V19" s="19">
        <f t="shared" si="6"/>
        <v>0</v>
      </c>
      <c r="Y19" s="69"/>
    </row>
    <row r="20" spans="1:25" x14ac:dyDescent="0.25">
      <c r="A20" s="26">
        <f>Wellpath!E20</f>
        <v>1700</v>
      </c>
      <c r="B20" s="22">
        <v>0</v>
      </c>
      <c r="C20" s="22">
        <f>SIN(Wellpath!$L20)</f>
        <v>0</v>
      </c>
      <c r="D20" s="22">
        <v>0</v>
      </c>
      <c r="E20" s="20">
        <f>Model!$W$33*((drdp!B20+drdp!K20)*XYM1!$B20+(drdp!E20+drdp!N20)*XYM1!$C20+(drdp!H20+drdp!Q20)*XYM1!$D20)</f>
        <v>0</v>
      </c>
      <c r="F20" s="20">
        <f>Model!$W$33*((drdp!C20+drdp!L20)*XYM1!$B20+(drdp!F20+drdp!O20)*XYM1!$C20+(drdp!I20+drdp!R20)*XYM1!$D20)</f>
        <v>0</v>
      </c>
      <c r="G20" s="20">
        <f>Model!$W$33*((drdp!D20+drdp!M20)*XYM1!$B20+(drdp!G20+drdp!P20)*XYM1!$C20+(drdp!J20+drdp!S20)*XYM1!$D20)</f>
        <v>0</v>
      </c>
      <c r="H20" s="18">
        <f>Model!$W$33*((drdp!B20)*XYM1!$B20+(drdp!E20)*XYM1!$C20+(drdp!H20)*XYM1!$D20)</f>
        <v>0</v>
      </c>
      <c r="I20" s="18">
        <f>Model!$W$33*((drdp!C20)*XYM1!$B20+(drdp!F20)*XYM1!$C20+(drdp!I20)*XYM1!$D20)</f>
        <v>0</v>
      </c>
      <c r="J20" s="18">
        <f>Model!$W$33*((drdp!D20)*XYM1!$B20+(drdp!G20)*XYM1!$C20+(drdp!J20)*XYM1!$D20)</f>
        <v>0</v>
      </c>
      <c r="K20" s="21">
        <f>SUM(E$3:E19)+H20</f>
        <v>0</v>
      </c>
      <c r="L20" s="21">
        <f>SUM(F$3:F19)+I20</f>
        <v>0</v>
      </c>
      <c r="M20" s="21">
        <f>SUM(G$3:G19)+J20</f>
        <v>0</v>
      </c>
      <c r="N20" s="21"/>
      <c r="O20" s="21"/>
      <c r="P20" s="21"/>
      <c r="Q20" s="19">
        <f t="shared" si="1"/>
        <v>0</v>
      </c>
      <c r="R20" s="19">
        <f t="shared" si="2"/>
        <v>0</v>
      </c>
      <c r="S20" s="19">
        <f t="shared" si="3"/>
        <v>0</v>
      </c>
      <c r="T20" s="19">
        <f t="shared" si="4"/>
        <v>0</v>
      </c>
      <c r="U20" s="19">
        <f t="shared" si="5"/>
        <v>0</v>
      </c>
      <c r="V20" s="19">
        <f t="shared" si="6"/>
        <v>0</v>
      </c>
      <c r="Y20" s="69"/>
    </row>
    <row r="21" spans="1:25" x14ac:dyDescent="0.25">
      <c r="A21" s="26">
        <f>Wellpath!E21</f>
        <v>1800</v>
      </c>
      <c r="B21" s="22">
        <v>0</v>
      </c>
      <c r="C21" s="22">
        <f>SIN(Wellpath!$L21)</f>
        <v>0</v>
      </c>
      <c r="D21" s="22">
        <v>0</v>
      </c>
      <c r="E21" s="20">
        <f>Model!$W$33*((drdp!B21+drdp!K21)*XYM1!$B21+(drdp!E21+drdp!N21)*XYM1!$C21+(drdp!H21+drdp!Q21)*XYM1!$D21)</f>
        <v>0</v>
      </c>
      <c r="F21" s="20">
        <f>Model!$W$33*((drdp!C21+drdp!L21)*XYM1!$B21+(drdp!F21+drdp!O21)*XYM1!$C21+(drdp!I21+drdp!R21)*XYM1!$D21)</f>
        <v>0</v>
      </c>
      <c r="G21" s="20">
        <f>Model!$W$33*((drdp!D21+drdp!M21)*XYM1!$B21+(drdp!G21+drdp!P21)*XYM1!$C21+(drdp!J21+drdp!S21)*XYM1!$D21)</f>
        <v>0</v>
      </c>
      <c r="H21" s="18">
        <f>Model!$W$33*((drdp!B21)*XYM1!$B21+(drdp!E21)*XYM1!$C21+(drdp!H21)*XYM1!$D21)</f>
        <v>0</v>
      </c>
      <c r="I21" s="18">
        <f>Model!$W$33*((drdp!C21)*XYM1!$B21+(drdp!F21)*XYM1!$C21+(drdp!I21)*XYM1!$D21)</f>
        <v>0</v>
      </c>
      <c r="J21" s="18">
        <f>Model!$W$33*((drdp!D21)*XYM1!$B21+(drdp!G21)*XYM1!$C21+(drdp!J21)*XYM1!$D21)</f>
        <v>0</v>
      </c>
      <c r="K21" s="21">
        <f>SUM(E$3:E20)+H21</f>
        <v>0</v>
      </c>
      <c r="L21" s="21">
        <f>SUM(F$3:F20)+I21</f>
        <v>0</v>
      </c>
      <c r="M21" s="21">
        <f>SUM(G$3:G20)+J21</f>
        <v>0</v>
      </c>
      <c r="N21" s="21"/>
      <c r="O21" s="21"/>
      <c r="P21" s="21"/>
      <c r="Q21" s="19">
        <f t="shared" si="1"/>
        <v>0</v>
      </c>
      <c r="R21" s="19">
        <f t="shared" si="2"/>
        <v>0</v>
      </c>
      <c r="S21" s="19">
        <f t="shared" si="3"/>
        <v>0</v>
      </c>
      <c r="T21" s="19">
        <f t="shared" si="4"/>
        <v>0</v>
      </c>
      <c r="U21" s="19">
        <f t="shared" si="5"/>
        <v>0</v>
      </c>
      <c r="V21" s="19">
        <f t="shared" si="6"/>
        <v>0</v>
      </c>
      <c r="Y21" s="69"/>
    </row>
    <row r="22" spans="1:25" x14ac:dyDescent="0.25">
      <c r="A22" s="26">
        <f>Wellpath!E22</f>
        <v>1900</v>
      </c>
      <c r="B22" s="22">
        <v>0</v>
      </c>
      <c r="C22" s="22">
        <f>SIN(Wellpath!$L22)</f>
        <v>0</v>
      </c>
      <c r="D22" s="22">
        <v>0</v>
      </c>
      <c r="E22" s="20">
        <f>Model!$W$33*((drdp!B22+drdp!K22)*XYM1!$B22+(drdp!E22+drdp!N22)*XYM1!$C22+(drdp!H22+drdp!Q22)*XYM1!$D22)</f>
        <v>0</v>
      </c>
      <c r="F22" s="20">
        <f>Model!$W$33*((drdp!C22+drdp!L22)*XYM1!$B22+(drdp!F22+drdp!O22)*XYM1!$C22+(drdp!I22+drdp!R22)*XYM1!$D22)</f>
        <v>0</v>
      </c>
      <c r="G22" s="20">
        <f>Model!$W$33*((drdp!D22+drdp!M22)*XYM1!$B22+(drdp!G22+drdp!P22)*XYM1!$C22+(drdp!J22+drdp!S22)*XYM1!$D22)</f>
        <v>0</v>
      </c>
      <c r="H22" s="18">
        <f>Model!$W$33*((drdp!B22)*XYM1!$B22+(drdp!E22)*XYM1!$C22+(drdp!H22)*XYM1!$D22)</f>
        <v>0</v>
      </c>
      <c r="I22" s="18">
        <f>Model!$W$33*((drdp!C22)*XYM1!$B22+(drdp!F22)*XYM1!$C22+(drdp!I22)*XYM1!$D22)</f>
        <v>0</v>
      </c>
      <c r="J22" s="18">
        <f>Model!$W$33*((drdp!D22)*XYM1!$B22+(drdp!G22)*XYM1!$C22+(drdp!J22)*XYM1!$D22)</f>
        <v>0</v>
      </c>
      <c r="K22" s="21">
        <f>SUM(E$3:E21)+H22</f>
        <v>0</v>
      </c>
      <c r="L22" s="21">
        <f>SUM(F$3:F21)+I22</f>
        <v>0</v>
      </c>
      <c r="M22" s="21">
        <f>SUM(G$3:G21)+J22</f>
        <v>0</v>
      </c>
      <c r="N22" s="21"/>
      <c r="O22" s="21"/>
      <c r="P22" s="21"/>
      <c r="Q22" s="19">
        <f t="shared" si="1"/>
        <v>0</v>
      </c>
      <c r="R22" s="19">
        <f t="shared" si="2"/>
        <v>0</v>
      </c>
      <c r="S22" s="19">
        <f t="shared" si="3"/>
        <v>0</v>
      </c>
      <c r="T22" s="19">
        <f t="shared" si="4"/>
        <v>0</v>
      </c>
      <c r="U22" s="19">
        <f t="shared" si="5"/>
        <v>0</v>
      </c>
      <c r="V22" s="19">
        <f t="shared" si="6"/>
        <v>0</v>
      </c>
      <c r="Y22" s="69"/>
    </row>
    <row r="23" spans="1:25" x14ac:dyDescent="0.25">
      <c r="A23" s="26">
        <f>Wellpath!E23</f>
        <v>2000</v>
      </c>
      <c r="B23" s="22">
        <v>0</v>
      </c>
      <c r="C23" s="22">
        <f>SIN(Wellpath!$L23)</f>
        <v>0</v>
      </c>
      <c r="D23" s="22">
        <v>0</v>
      </c>
      <c r="E23" s="20">
        <f>Model!$W$33*((drdp!B23+drdp!K23)*XYM1!$B23+(drdp!E23+drdp!N23)*XYM1!$C23+(drdp!H23+drdp!Q23)*XYM1!$D23)</f>
        <v>0</v>
      </c>
      <c r="F23" s="20">
        <f>Model!$W$33*((drdp!C23+drdp!L23)*XYM1!$B23+(drdp!F23+drdp!O23)*XYM1!$C23+(drdp!I23+drdp!R23)*XYM1!$D23)</f>
        <v>0</v>
      </c>
      <c r="G23" s="20">
        <f>Model!$W$33*((drdp!D23+drdp!M23)*XYM1!$B23+(drdp!G23+drdp!P23)*XYM1!$C23+(drdp!J23+drdp!S23)*XYM1!$D23)</f>
        <v>0</v>
      </c>
      <c r="H23" s="18">
        <f>Model!$W$33*((drdp!B23)*XYM1!$B23+(drdp!E23)*XYM1!$C23+(drdp!H23)*XYM1!$D23)</f>
        <v>0</v>
      </c>
      <c r="I23" s="18">
        <f>Model!$W$33*((drdp!C23)*XYM1!$B23+(drdp!F23)*XYM1!$C23+(drdp!I23)*XYM1!$D23)</f>
        <v>0</v>
      </c>
      <c r="J23" s="18">
        <f>Model!$W$33*((drdp!D23)*XYM1!$B23+(drdp!G23)*XYM1!$C23+(drdp!J23)*XYM1!$D23)</f>
        <v>0</v>
      </c>
      <c r="K23" s="21">
        <f>SUM(E$3:E22)+H23</f>
        <v>0</v>
      </c>
      <c r="L23" s="21">
        <f>SUM(F$3:F22)+I23</f>
        <v>0</v>
      </c>
      <c r="M23" s="21">
        <f>SUM(G$3:G22)+J23</f>
        <v>0</v>
      </c>
      <c r="N23" s="21"/>
      <c r="O23" s="21"/>
      <c r="P23" s="21"/>
      <c r="Q23" s="19">
        <f t="shared" si="1"/>
        <v>0</v>
      </c>
      <c r="R23" s="19">
        <f t="shared" si="2"/>
        <v>0</v>
      </c>
      <c r="S23" s="19">
        <f t="shared" si="3"/>
        <v>0</v>
      </c>
      <c r="T23" s="19">
        <f t="shared" si="4"/>
        <v>0</v>
      </c>
      <c r="U23" s="19">
        <f t="shared" si="5"/>
        <v>0</v>
      </c>
      <c r="V23" s="19">
        <f t="shared" si="6"/>
        <v>0</v>
      </c>
      <c r="Y23" s="69"/>
    </row>
    <row r="24" spans="1:25" x14ac:dyDescent="0.25">
      <c r="A24" s="26">
        <f>Wellpath!E24</f>
        <v>2100</v>
      </c>
      <c r="B24" s="22">
        <v>0</v>
      </c>
      <c r="C24" s="22">
        <f>SIN(Wellpath!$L24)</f>
        <v>3.4899496702500969E-2</v>
      </c>
      <c r="D24" s="22">
        <v>0</v>
      </c>
      <c r="E24" s="20">
        <f>Model!$W$33*((drdp!B24+drdp!K24)*XYM1!$B24+(drdp!E24+drdp!N24)*XYM1!$C24+(drdp!H24+drdp!Q24)*XYM1!$D24)</f>
        <v>1.8543094517633548E-3</v>
      </c>
      <c r="F24" s="20">
        <f>Model!$W$33*((drdp!C24+drdp!L24)*XYM1!$B24+(drdp!F24+drdp!O24)*XYM1!$C24+(drdp!I24+drdp!R24)*XYM1!$D24)</f>
        <v>6.4753912931397208E-5</v>
      </c>
      <c r="G24" s="20">
        <f>Model!$W$33*((drdp!D24+drdp!M24)*XYM1!$B24+(drdp!G24+drdp!P24)*XYM1!$C24+(drdp!J24+drdp!S24)*XYM1!$D24)</f>
        <v>-6.4793383309850956E-5</v>
      </c>
      <c r="H24" s="18">
        <f>Model!$W$33*((drdp!B24)*XYM1!$B24+(drdp!E24)*XYM1!$C24+(drdp!H24)*XYM1!$D24)</f>
        <v>9.2715472588167738E-4</v>
      </c>
      <c r="I24" s="18">
        <f>Model!$W$33*((drdp!C24)*XYM1!$B24+(drdp!F24)*XYM1!$C24+(drdp!I24)*XYM1!$D24)</f>
        <v>3.2376956465698604E-5</v>
      </c>
      <c r="J24" s="18">
        <f>Model!$W$33*((drdp!D24)*XYM1!$B24+(drdp!G24)*XYM1!$C24+(drdp!J24)*XYM1!$D24)</f>
        <v>-3.2396691654925478E-5</v>
      </c>
      <c r="K24" s="21">
        <f>SUM(E$3:E23)+H24</f>
        <v>9.2715472588167738E-4</v>
      </c>
      <c r="L24" s="21">
        <f>SUM(F$3:F23)+I24</f>
        <v>3.2376956465698604E-5</v>
      </c>
      <c r="M24" s="21">
        <f>SUM(G$3:G23)+J24</f>
        <v>-3.2396691654925478E-5</v>
      </c>
      <c r="N24" s="21"/>
      <c r="O24" s="21"/>
      <c r="P24" s="21"/>
      <c r="Q24" s="19">
        <f t="shared" si="1"/>
        <v>8.5961588572472829E-7</v>
      </c>
      <c r="R24" s="19">
        <f t="shared" si="2"/>
        <v>1.0482673099817426E-9</v>
      </c>
      <c r="S24" s="19">
        <f t="shared" si="3"/>
        <v>1.0495456301843181E-9</v>
      </c>
      <c r="T24" s="19">
        <f t="shared" si="4"/>
        <v>3.0018448196837793E-8</v>
      </c>
      <c r="U24" s="19">
        <f t="shared" si="5"/>
        <v>-3.0036745770795655E-8</v>
      </c>
      <c r="V24" s="19">
        <f t="shared" si="6"/>
        <v>-1.0489062753441835E-9</v>
      </c>
      <c r="Y24" s="69"/>
    </row>
    <row r="25" spans="1:25" x14ac:dyDescent="0.25">
      <c r="A25" s="26">
        <f>Wellpath!E25</f>
        <v>2200</v>
      </c>
      <c r="B25" s="22">
        <v>0</v>
      </c>
      <c r="C25" s="22">
        <f>SIN(Wellpath!$L25)</f>
        <v>6.9756473744125302E-2</v>
      </c>
      <c r="D25" s="22">
        <v>0</v>
      </c>
      <c r="E25" s="20">
        <f>Model!$W$33*((drdp!B25+drdp!K25)*XYM1!$B25+(drdp!E25+drdp!N25)*XYM1!$C25+(drdp!H25+drdp!Q25)*XYM1!$D25)</f>
        <v>3.6995848942722536E-3</v>
      </c>
      <c r="F25" s="20">
        <f>Model!$W$33*((drdp!C25+drdp!L25)*XYM1!$B25+(drdp!F25+drdp!O25)*XYM1!$C25+(drdp!I25+drdp!R25)*XYM1!$D25)</f>
        <v>1.2919235130803323E-4</v>
      </c>
      <c r="G25" s="20">
        <f>Model!$W$33*((drdp!D25+drdp!M25)*XYM1!$B25+(drdp!G25+drdp!P25)*XYM1!$C25+(drdp!J25+drdp!S25)*XYM1!$D25)</f>
        <v>-2.588578663889264E-4</v>
      </c>
      <c r="H25" s="18">
        <f>Model!$W$33*((drdp!B25)*XYM1!$B25+(drdp!E25)*XYM1!$C25+(drdp!H25)*XYM1!$D25)</f>
        <v>1.8497924471361268E-3</v>
      </c>
      <c r="I25" s="18">
        <f>Model!$W$33*((drdp!C25)*XYM1!$B25+(drdp!F25)*XYM1!$C25+(drdp!I25)*XYM1!$D25)</f>
        <v>6.4596175654016617E-5</v>
      </c>
      <c r="J25" s="18">
        <f>Model!$W$33*((drdp!D25)*XYM1!$B25+(drdp!G25)*XYM1!$C25+(drdp!J25)*XYM1!$D25)</f>
        <v>-1.294289331944632E-4</v>
      </c>
      <c r="K25" s="21">
        <f>SUM(E$3:E24)+H25</f>
        <v>3.7041018988994813E-3</v>
      </c>
      <c r="L25" s="21">
        <f>SUM(F$3:F24)+I25</f>
        <v>1.2935008858541383E-4</v>
      </c>
      <c r="M25" s="21">
        <f>SUM(G$3:G24)+J25</f>
        <v>-1.9422231650431416E-4</v>
      </c>
      <c r="N25" s="21"/>
      <c r="O25" s="21"/>
      <c r="P25" s="21"/>
      <c r="Q25" s="19">
        <f t="shared" si="1"/>
        <v>1.3720370877430743E-5</v>
      </c>
      <c r="R25" s="19">
        <f t="shared" si="2"/>
        <v>1.6731445417054405E-8</v>
      </c>
      <c r="S25" s="19">
        <f t="shared" si="3"/>
        <v>3.7722308228301986E-8</v>
      </c>
      <c r="T25" s="19">
        <f t="shared" si="4"/>
        <v>4.7912590875204748E-7</v>
      </c>
      <c r="U25" s="19">
        <f t="shared" si="5"/>
        <v>-7.1941925137228612E-7</v>
      </c>
      <c r="V25" s="19">
        <f t="shared" si="6"/>
        <v>-2.5122673845097319E-8</v>
      </c>
      <c r="Y25" s="69"/>
    </row>
    <row r="26" spans="1:25" x14ac:dyDescent="0.25">
      <c r="A26" s="26">
        <f>Wellpath!E26</f>
        <v>2300</v>
      </c>
      <c r="B26" s="22">
        <v>0</v>
      </c>
      <c r="C26" s="22">
        <f>SIN(Wellpath!$L26)</f>
        <v>0.10452846326765347</v>
      </c>
      <c r="D26" s="22">
        <v>0</v>
      </c>
      <c r="E26" s="20">
        <f>Model!$W$33*((drdp!B26+drdp!K26)*XYM1!$B26+(drdp!E26+drdp!N26)*XYM1!$C26+(drdp!H26+drdp!Q26)*XYM1!$D26)</f>
        <v>5.5268363310572192E-3</v>
      </c>
      <c r="F26" s="20">
        <f>Model!$W$33*((drdp!C26+drdp!L26)*XYM1!$B26+(drdp!F26+drdp!O26)*XYM1!$C26+(drdp!I26+drdp!R26)*XYM1!$D26)</f>
        <v>1.9300137753546596E-4</v>
      </c>
      <c r="G26" s="20">
        <f>Model!$W$33*((drdp!D26+drdp!M26)*XYM1!$B26+(drdp!G26+drdp!P26)*XYM1!$C26+(drdp!J26+drdp!S26)*XYM1!$D26)</f>
        <v>-5.8124798658295749E-4</v>
      </c>
      <c r="H26" s="18">
        <f>Model!$W$33*((drdp!B26)*XYM1!$B26+(drdp!E26)*XYM1!$C26+(drdp!H26)*XYM1!$D26)</f>
        <v>2.7634181655286152E-3</v>
      </c>
      <c r="I26" s="18">
        <f>Model!$W$33*((drdp!C26)*XYM1!$B26+(drdp!F26)*XYM1!$C26+(drdp!I26)*XYM1!$D26)</f>
        <v>9.650068876773313E-5</v>
      </c>
      <c r="J26" s="18">
        <f>Model!$W$33*((drdp!D26)*XYM1!$B26+(drdp!G26)*XYM1!$C26+(drdp!J26)*XYM1!$D26)</f>
        <v>-2.9062399329147929E-4</v>
      </c>
      <c r="K26" s="21">
        <f>SUM(E$3:E25)+H26</f>
        <v>8.3173125115642236E-3</v>
      </c>
      <c r="L26" s="21">
        <f>SUM(F$3:F25)+I26</f>
        <v>2.9044695300716356E-4</v>
      </c>
      <c r="M26" s="21">
        <f>SUM(G$3:G25)+J26</f>
        <v>-6.1427524299025667E-4</v>
      </c>
      <c r="N26" s="21"/>
      <c r="O26" s="21"/>
      <c r="P26" s="21"/>
      <c r="Q26" s="19">
        <f t="shared" si="1"/>
        <v>6.9177687415022777E-5</v>
      </c>
      <c r="R26" s="19">
        <f t="shared" si="2"/>
        <v>8.4359432511145473E-8</v>
      </c>
      <c r="S26" s="19">
        <f t="shared" si="3"/>
        <v>3.773340741507389E-7</v>
      </c>
      <c r="T26" s="19">
        <f t="shared" si="4"/>
        <v>2.4157380761921876E-6</v>
      </c>
      <c r="U26" s="19">
        <f t="shared" si="5"/>
        <v>-5.1091191640670151E-6</v>
      </c>
      <c r="V26" s="19">
        <f t="shared" si="6"/>
        <v>-1.7841437263425507E-7</v>
      </c>
      <c r="Y26" s="69"/>
    </row>
    <row r="27" spans="1:25" x14ac:dyDescent="0.25">
      <c r="A27" s="26">
        <f>Wellpath!E27</f>
        <v>2400</v>
      </c>
      <c r="B27" s="22">
        <v>0</v>
      </c>
      <c r="C27" s="22">
        <f>SIN(Wellpath!$L27)</f>
        <v>0.13917310096006544</v>
      </c>
      <c r="D27" s="22">
        <v>0</v>
      </c>
      <c r="E27" s="20">
        <f>Model!$W$33*((drdp!B27+drdp!K27)*XYM1!$B27+(drdp!E27+drdp!N27)*XYM1!$C27+(drdp!H27+drdp!Q27)*XYM1!$D27)</f>
        <v>7.327161576792929E-3</v>
      </c>
      <c r="F27" s="20">
        <f>Model!$W$33*((drdp!C27+drdp!L27)*XYM1!$B27+(drdp!F27+drdp!O27)*XYM1!$C27+(drdp!I27+drdp!R27)*XYM1!$D27)</f>
        <v>2.5587012045197668E-4</v>
      </c>
      <c r="G27" s="20">
        <f>Model!$W$33*((drdp!D27+drdp!M27)*XYM1!$B27+(drdp!G27+drdp!P27)*XYM1!$C27+(drdp!J27+drdp!S27)*XYM1!$D27)</f>
        <v>-1.0303930916329019E-3</v>
      </c>
      <c r="H27" s="18">
        <f>Model!$W$33*((drdp!B27)*XYM1!$B27+(drdp!E27)*XYM1!$C27+(drdp!H27)*XYM1!$D27)</f>
        <v>3.6635807883964575E-3</v>
      </c>
      <c r="I27" s="18">
        <f>Model!$W$33*((drdp!C27)*XYM1!$B27+(drdp!F27)*XYM1!$C27+(drdp!I27)*XYM1!$D27)</f>
        <v>1.279350602259881E-4</v>
      </c>
      <c r="J27" s="18">
        <f>Model!$W$33*((drdp!D27)*XYM1!$B27+(drdp!G27)*XYM1!$C27+(drdp!J27)*XYM1!$D27)</f>
        <v>-5.1519654581644997E-4</v>
      </c>
      <c r="K27" s="21">
        <f>SUM(E$3:E26)+H27</f>
        <v>1.4744311465489284E-2</v>
      </c>
      <c r="L27" s="21">
        <f>SUM(F$3:F26)+I27</f>
        <v>5.1488270200088443E-4</v>
      </c>
      <c r="M27" s="21">
        <f>SUM(G$3:G26)+J27</f>
        <v>-1.420095782098185E-3</v>
      </c>
      <c r="N27" s="21"/>
      <c r="O27" s="21"/>
      <c r="P27" s="21"/>
      <c r="Q27" s="19">
        <f t="shared" si="1"/>
        <v>2.1739472059135876E-4</v>
      </c>
      <c r="R27" s="19">
        <f t="shared" si="2"/>
        <v>2.6510419681973158E-7</v>
      </c>
      <c r="S27" s="19">
        <f t="shared" si="3"/>
        <v>2.0166720303330555E-6</v>
      </c>
      <c r="T27" s="19">
        <f t="shared" si="4"/>
        <v>7.5915909264937429E-6</v>
      </c>
      <c r="U27" s="19">
        <f t="shared" si="5"/>
        <v>-2.093833452208324E-5</v>
      </c>
      <c r="V27" s="19">
        <f t="shared" si="6"/>
        <v>-7.3118275338677271E-7</v>
      </c>
      <c r="Y27" s="69"/>
    </row>
    <row r="28" spans="1:25" x14ac:dyDescent="0.25">
      <c r="A28" s="26">
        <f>Wellpath!E28</f>
        <v>2500</v>
      </c>
      <c r="B28" s="22">
        <v>0</v>
      </c>
      <c r="C28" s="22">
        <f>SIN(Wellpath!$L28)</f>
        <v>0.17364817766693033</v>
      </c>
      <c r="D28" s="22">
        <v>0</v>
      </c>
      <c r="E28" s="20">
        <f>Model!$W$33*((drdp!B28+drdp!K28)*XYM1!$B28+(drdp!E28+drdp!N28)*XYM1!$C28+(drdp!H28+drdp!Q28)*XYM1!$D28)</f>
        <v>9.0917896278502244E-3</v>
      </c>
      <c r="F28" s="20">
        <f>Model!$W$33*((drdp!C28+drdp!L28)*XYM1!$B28+(drdp!F28+drdp!O28)*XYM1!$C28+(drdp!I28+drdp!R28)*XYM1!$D28)</f>
        <v>3.1749228986162049E-4</v>
      </c>
      <c r="G28" s="20">
        <f>Model!$W$33*((drdp!D28+drdp!M28)*XYM1!$B28+(drdp!G28+drdp!P28)*XYM1!$C28+(drdp!J28+drdp!S28)*XYM1!$D28)</f>
        <v>-1.6041049917348666E-3</v>
      </c>
      <c r="H28" s="18">
        <f>Model!$W$33*((drdp!B28)*XYM1!$B28+(drdp!E28)*XYM1!$C28+(drdp!H28)*XYM1!$D28)</f>
        <v>4.5458948139251122E-3</v>
      </c>
      <c r="I28" s="18">
        <f>Model!$W$33*((drdp!C28)*XYM1!$B28+(drdp!F28)*XYM1!$C28+(drdp!I28)*XYM1!$D28)</f>
        <v>1.5874614493081025E-4</v>
      </c>
      <c r="J28" s="18">
        <f>Model!$W$33*((drdp!D28)*XYM1!$B28+(drdp!G28)*XYM1!$C28+(drdp!J28)*XYM1!$D28)</f>
        <v>-8.0205249586743331E-4</v>
      </c>
      <c r="K28" s="21">
        <f>SUM(E$3:E27)+H28</f>
        <v>2.2953787067810868E-2</v>
      </c>
      <c r="L28" s="21">
        <f>SUM(F$3:F27)+I28</f>
        <v>8.0156390715768332E-4</v>
      </c>
      <c r="M28" s="21">
        <f>SUM(G$3:G27)+J28</f>
        <v>-2.73734482378207E-3</v>
      </c>
      <c r="N28" s="21"/>
      <c r="O28" s="21"/>
      <c r="P28" s="21"/>
      <c r="Q28" s="19">
        <f t="shared" si="1"/>
        <v>5.2687634075440149E-4</v>
      </c>
      <c r="R28" s="19">
        <f t="shared" si="2"/>
        <v>6.4250469725789113E-7</v>
      </c>
      <c r="S28" s="19">
        <f t="shared" si="3"/>
        <v>7.4930566842864914E-6</v>
      </c>
      <c r="T28" s="19">
        <f t="shared" si="4"/>
        <v>1.8398927246139983E-5</v>
      </c>
      <c r="U28" s="19">
        <f t="shared" si="5"/>
        <v>-6.2832430216267895E-5</v>
      </c>
      <c r="V28" s="19">
        <f t="shared" si="6"/>
        <v>-2.1941568121886162E-6</v>
      </c>
      <c r="Y28" s="69"/>
    </row>
    <row r="29" spans="1:25" x14ac:dyDescent="0.25">
      <c r="A29" s="26">
        <f>Wellpath!E29</f>
        <v>2600</v>
      </c>
      <c r="B29" s="22">
        <v>0</v>
      </c>
      <c r="C29" s="22">
        <f>SIN(Wellpath!$L29)</f>
        <v>0.20791169081775934</v>
      </c>
      <c r="D29" s="22">
        <v>0</v>
      </c>
      <c r="E29" s="20">
        <f>Model!$W$33*((drdp!B29+drdp!K29)*XYM1!$B29+(drdp!E29+drdp!N29)*XYM1!$C29+(drdp!H29+drdp!Q29)*XYM1!$D29)</f>
        <v>1.0812123393744119E-2</v>
      </c>
      <c r="F29" s="20">
        <f>Model!$W$33*((drdp!C29+drdp!L29)*XYM1!$B29+(drdp!F29+drdp!O29)*XYM1!$C29+(drdp!I29+drdp!R29)*XYM1!$D29)</f>
        <v>3.7756766874927149E-4</v>
      </c>
      <c r="G29" s="20">
        <f>Model!$W$33*((drdp!D29+drdp!M29)*XYM1!$B29+(drdp!G29+drdp!P29)*XYM1!$C29+(drdp!J29+drdp!S29)*XYM1!$D29)</f>
        <v>-2.2995886201808697E-3</v>
      </c>
      <c r="H29" s="18">
        <f>Model!$W$33*((drdp!B29)*XYM1!$B29+(drdp!E29)*XYM1!$C29+(drdp!H29)*XYM1!$D29)</f>
        <v>5.4060616968720594E-3</v>
      </c>
      <c r="I29" s="18">
        <f>Model!$W$33*((drdp!C29)*XYM1!$B29+(drdp!F29)*XYM1!$C29+(drdp!I29)*XYM1!$D29)</f>
        <v>1.8878383437463575E-4</v>
      </c>
      <c r="J29" s="18">
        <f>Model!$W$33*((drdp!D29)*XYM1!$B29+(drdp!G29)*XYM1!$C29+(drdp!J29)*XYM1!$D29)</f>
        <v>-1.1497943100904349E-3</v>
      </c>
      <c r="K29" s="21">
        <f>SUM(E$3:E28)+H29</f>
        <v>3.2905743578608038E-2</v>
      </c>
      <c r="L29" s="21">
        <f>SUM(F$3:F28)+I29</f>
        <v>1.1490938864631291E-3</v>
      </c>
      <c r="M29" s="21">
        <f>SUM(G$3:G28)+J29</f>
        <v>-4.6891916297399387E-3</v>
      </c>
      <c r="N29" s="21"/>
      <c r="O29" s="21"/>
      <c r="P29" s="21"/>
      <c r="Q29" s="19">
        <f t="shared" si="1"/>
        <v>1.0827879604611041E-3</v>
      </c>
      <c r="R29" s="19">
        <f t="shared" si="2"/>
        <v>1.3204167599069387E-6</v>
      </c>
      <c r="S29" s="19">
        <f t="shared" si="3"/>
        <v>2.1988518140423101E-5</v>
      </c>
      <c r="T29" s="19">
        <f t="shared" si="4"/>
        <v>3.7811788775701867E-5</v>
      </c>
      <c r="U29" s="19">
        <f t="shared" si="5"/>
        <v>-1.5430133735917754E-4</v>
      </c>
      <c r="V29" s="19">
        <f t="shared" si="6"/>
        <v>-5.3883214341882406E-6</v>
      </c>
      <c r="Y29" s="69"/>
    </row>
    <row r="30" spans="1:25" x14ac:dyDescent="0.25">
      <c r="A30" s="26">
        <f>Wellpath!E30</f>
        <v>2700</v>
      </c>
      <c r="B30" s="22">
        <v>0</v>
      </c>
      <c r="C30" s="22">
        <f>SIN(Wellpath!$L30)</f>
        <v>0.24192189559966773</v>
      </c>
      <c r="D30" s="22">
        <v>0</v>
      </c>
      <c r="E30" s="20">
        <f>Model!$W$33*((drdp!B30+drdp!K30)*XYM1!$B30+(drdp!E30+drdp!N30)*XYM1!$C30+(drdp!H30+drdp!Q30)*XYM1!$D30)</f>
        <v>1.2479781581294536E-2</v>
      </c>
      <c r="F30" s="20">
        <f>Model!$W$33*((drdp!C30+drdp!L30)*XYM1!$B30+(drdp!F30+drdp!O30)*XYM1!$C30+(drdp!I30+drdp!R30)*XYM1!$D30)</f>
        <v>4.3580357590774539E-4</v>
      </c>
      <c r="G30" s="20">
        <f>Model!$W$33*((drdp!D30+drdp!M30)*XYM1!$B30+(drdp!G30+drdp!P30)*XYM1!$C30+(drdp!J30+drdp!S30)*XYM1!$D30)</f>
        <v>-3.1134556506428926E-3</v>
      </c>
      <c r="H30" s="18">
        <f>Model!$W$33*((drdp!B30)*XYM1!$B30+(drdp!E30)*XYM1!$C30+(drdp!H30)*XYM1!$D30)</f>
        <v>6.2398907906472678E-3</v>
      </c>
      <c r="I30" s="18">
        <f>Model!$W$33*((drdp!C30)*XYM1!$B30+(drdp!F30)*XYM1!$C30+(drdp!I30)*XYM1!$D30)</f>
        <v>2.179017879538727E-4</v>
      </c>
      <c r="J30" s="18">
        <f>Model!$W$33*((drdp!D30)*XYM1!$B30+(drdp!G30)*XYM1!$C30+(drdp!J30)*XYM1!$D30)</f>
        <v>-1.5567278253214463E-3</v>
      </c>
      <c r="K30" s="21">
        <f>SUM(E$3:E29)+H30</f>
        <v>4.4551696066127369E-2</v>
      </c>
      <c r="L30" s="21">
        <f>SUM(F$3:F29)+I30</f>
        <v>1.5557795087916377E-3</v>
      </c>
      <c r="M30" s="21">
        <f>SUM(G$3:G29)+J30</f>
        <v>-7.3957137651518194E-3</v>
      </c>
      <c r="N30" s="21"/>
      <c r="O30" s="21"/>
      <c r="P30" s="21"/>
      <c r="Q30" s="19">
        <f t="shared" si="1"/>
        <v>1.9848536223685889E-3</v>
      </c>
      <c r="R30" s="19">
        <f t="shared" si="2"/>
        <v>2.4204498799759496E-6</v>
      </c>
      <c r="S30" s="19">
        <f t="shared" si="3"/>
        <v>5.4696582096056103E-5</v>
      </c>
      <c r="T30" s="19">
        <f t="shared" si="4"/>
        <v>6.9312615821593972E-5</v>
      </c>
      <c r="U30" s="19">
        <f t="shared" si="5"/>
        <v>-3.2949159185711833E-4</v>
      </c>
      <c r="V30" s="19">
        <f t="shared" si="6"/>
        <v>-1.150609992871145E-5</v>
      </c>
      <c r="Y30" s="69"/>
    </row>
    <row r="31" spans="1:25" x14ac:dyDescent="0.25">
      <c r="A31" s="26">
        <f>Wellpath!E31</f>
        <v>2800</v>
      </c>
      <c r="B31" s="22">
        <v>0</v>
      </c>
      <c r="C31" s="22">
        <f>SIN(Wellpath!$L31)</f>
        <v>0.27563735581699916</v>
      </c>
      <c r="D31" s="22">
        <v>0</v>
      </c>
      <c r="E31" s="20">
        <f>Model!$W$33*((drdp!B31+drdp!K31)*XYM1!$B31+(drdp!E31+drdp!N31)*XYM1!$C31+(drdp!H31+drdp!Q31)*XYM1!$D31)</f>
        <v>1.4086639527444138E-2</v>
      </c>
      <c r="F31" s="20">
        <f>Model!$W$33*((drdp!C31+drdp!L31)*XYM1!$B31+(drdp!F31+drdp!O31)*XYM1!$C31+(drdp!I31+drdp!R31)*XYM1!$D31)</f>
        <v>4.9191629185121888E-4</v>
      </c>
      <c r="G31" s="20">
        <f>Model!$W$33*((drdp!D31+drdp!M31)*XYM1!$B31+(drdp!G31+drdp!P31)*XYM1!$C31+(drdp!J31+drdp!S31)*XYM1!$D31)</f>
        <v>-4.0417410047581528E-3</v>
      </c>
      <c r="H31" s="18">
        <f>Model!$W$33*((drdp!B31)*XYM1!$B31+(drdp!E31)*XYM1!$C31+(drdp!H31)*XYM1!$D31)</f>
        <v>7.0433197637220692E-3</v>
      </c>
      <c r="I31" s="18">
        <f>Model!$W$33*((drdp!C31)*XYM1!$B31+(drdp!F31)*XYM1!$C31+(drdp!I31)*XYM1!$D31)</f>
        <v>2.4595814592560944E-4</v>
      </c>
      <c r="J31" s="18">
        <f>Model!$W$33*((drdp!D31)*XYM1!$B31+(drdp!G31)*XYM1!$C31+(drdp!J31)*XYM1!$D31)</f>
        <v>-2.0208705023790764E-3</v>
      </c>
      <c r="K31" s="21">
        <f>SUM(E$3:E30)+H31</f>
        <v>5.7834906620496708E-2</v>
      </c>
      <c r="L31" s="21">
        <f>SUM(F$3:F30)+I31</f>
        <v>2.01963944267112E-3</v>
      </c>
      <c r="M31" s="21">
        <f>SUM(G$3:G30)+J31</f>
        <v>-1.0973312092852343E-2</v>
      </c>
      <c r="N31" s="21"/>
      <c r="O31" s="21"/>
      <c r="P31" s="21"/>
      <c r="Q31" s="19">
        <f t="shared" si="1"/>
        <v>3.3448764238015738E-3</v>
      </c>
      <c r="R31" s="19">
        <f t="shared" si="2"/>
        <v>4.0789434783929119E-6</v>
      </c>
      <c r="S31" s="19">
        <f t="shared" si="3"/>
        <v>1.2041357828713946E-4</v>
      </c>
      <c r="T31" s="19">
        <f t="shared" si="4"/>
        <v>1.1680565857395624E-4</v>
      </c>
      <c r="U31" s="19">
        <f t="shared" si="5"/>
        <v>-6.3464048020768255E-4</v>
      </c>
      <c r="V31" s="19">
        <f t="shared" si="6"/>
        <v>-2.2162133919464567E-5</v>
      </c>
      <c r="Y31" s="69"/>
    </row>
    <row r="32" spans="1:25" x14ac:dyDescent="0.25">
      <c r="A32" s="26">
        <f>Wellpath!E32</f>
        <v>2900</v>
      </c>
      <c r="B32" s="22">
        <v>0</v>
      </c>
      <c r="C32" s="22">
        <f>SIN(Wellpath!$L32)</f>
        <v>0.3090169943749474</v>
      </c>
      <c r="D32" s="22">
        <v>0</v>
      </c>
      <c r="E32" s="20">
        <f>Model!$W$33*((drdp!B32+drdp!K32)*XYM1!$B32+(drdp!E32+drdp!N32)*XYM1!$C32+(drdp!H32+drdp!Q32)*XYM1!$D32)</f>
        <v>1.562486878180009E-2</v>
      </c>
      <c r="F32" s="20">
        <f>Model!$W$33*((drdp!C32+drdp!L32)*XYM1!$B32+(drdp!F32+drdp!O32)*XYM1!$C32+(drdp!I32+drdp!R32)*XYM1!$D32)</f>
        <v>5.4563244106804612E-4</v>
      </c>
      <c r="G32" s="20">
        <f>Model!$W$33*((drdp!D32+drdp!M32)*XYM1!$B32+(drdp!G32+drdp!P32)*XYM1!$C32+(drdp!J32+drdp!S32)*XYM1!$D32)</f>
        <v>-5.0799221695923182E-3</v>
      </c>
      <c r="H32" s="18">
        <f>Model!$W$33*((drdp!B32)*XYM1!$B32+(drdp!E32)*XYM1!$C32+(drdp!H32)*XYM1!$D32)</f>
        <v>7.812434390900045E-3</v>
      </c>
      <c r="I32" s="18">
        <f>Model!$W$33*((drdp!C32)*XYM1!$B32+(drdp!F32)*XYM1!$C32+(drdp!I32)*XYM1!$D32)</f>
        <v>2.7281622053402306E-4</v>
      </c>
      <c r="J32" s="18">
        <f>Model!$W$33*((drdp!D32)*XYM1!$B32+(drdp!G32)*XYM1!$C32+(drdp!J32)*XYM1!$D32)</f>
        <v>-2.5399610847961591E-3</v>
      </c>
      <c r="K32" s="21">
        <f>SUM(E$3:E31)+H32</f>
        <v>7.2690660775118821E-2</v>
      </c>
      <c r="L32" s="21">
        <f>SUM(F$3:F31)+I32</f>
        <v>2.5384138091307526E-3</v>
      </c>
      <c r="M32" s="21">
        <f>SUM(G$3:G31)+J32</f>
        <v>-1.553414368002758E-2</v>
      </c>
      <c r="N32" s="21"/>
      <c r="O32" s="21"/>
      <c r="P32" s="21"/>
      <c r="Q32" s="19">
        <f t="shared" si="1"/>
        <v>5.2839321639233982E-3</v>
      </c>
      <c r="R32" s="19">
        <f t="shared" si="2"/>
        <v>6.4435446663856967E-6</v>
      </c>
      <c r="S32" s="19">
        <f t="shared" si="3"/>
        <v>2.4130961987174079E-4</v>
      </c>
      <c r="T32" s="19">
        <f t="shared" si="4"/>
        <v>1.8451897710640075E-4</v>
      </c>
      <c r="U32" s="19">
        <f t="shared" si="5"/>
        <v>-1.1291871686768408E-3</v>
      </c>
      <c r="V32" s="19">
        <f t="shared" si="6"/>
        <v>-3.9432084830403218E-5</v>
      </c>
      <c r="Y32" s="69"/>
    </row>
    <row r="33" spans="1:25" x14ac:dyDescent="0.25">
      <c r="A33" s="26">
        <f>Wellpath!E33</f>
        <v>3000</v>
      </c>
      <c r="B33" s="22">
        <v>0</v>
      </c>
      <c r="C33" s="22">
        <f>SIN(Wellpath!$L33)</f>
        <v>0.34202014332566871</v>
      </c>
      <c r="D33" s="22">
        <v>0</v>
      </c>
      <c r="E33" s="20">
        <f>Model!$W$33*((drdp!B33+drdp!K33)*XYM1!$B33+(drdp!E33+drdp!N33)*XYM1!$C33+(drdp!H33+drdp!Q33)*XYM1!$D33)</f>
        <v>1.7086975246057401E-2</v>
      </c>
      <c r="F33" s="20">
        <f>Model!$W$33*((drdp!C33+drdp!L33)*XYM1!$B33+(drdp!F33+drdp!O33)*XYM1!$C33+(drdp!I33+drdp!R33)*XYM1!$D33)</f>
        <v>5.9669032387876992E-4</v>
      </c>
      <c r="G33" s="20">
        <f>Model!$W$33*((drdp!D33+drdp!M33)*XYM1!$B33+(drdp!G33+drdp!P33)*XYM1!$C33+(drdp!J33+drdp!S33)*XYM1!$D33)</f>
        <v>-6.2229412308679117E-3</v>
      </c>
      <c r="H33" s="18">
        <f>Model!$W$33*((drdp!B33)*XYM1!$B33+(drdp!E33)*XYM1!$C33+(drdp!H33)*XYM1!$D33)</f>
        <v>8.5434876230287161E-3</v>
      </c>
      <c r="I33" s="18">
        <f>Model!$W$33*((drdp!C33)*XYM1!$B33+(drdp!F33)*XYM1!$C33+(drdp!I33)*XYM1!$D33)</f>
        <v>2.983451619393855E-4</v>
      </c>
      <c r="J33" s="18">
        <f>Model!$W$33*((drdp!D33)*XYM1!$B33+(drdp!G33)*XYM1!$C33+(drdp!J33)*XYM1!$D33)</f>
        <v>-3.1114706154339615E-3</v>
      </c>
      <c r="K33" s="21">
        <f>SUM(E$3:E32)+H33</f>
        <v>8.9046582789047576E-2</v>
      </c>
      <c r="L33" s="21">
        <f>SUM(F$3:F32)+I33</f>
        <v>3.1095751916041612E-3</v>
      </c>
      <c r="M33" s="21">
        <f>SUM(G$3:G32)+J33</f>
        <v>-2.1185575380257702E-2</v>
      </c>
      <c r="N33" s="21"/>
      <c r="O33" s="21"/>
      <c r="P33" s="21"/>
      <c r="Q33" s="19">
        <f t="shared" si="1"/>
        <v>7.9292939064067036E-3</v>
      </c>
      <c r="R33" s="19">
        <f t="shared" si="2"/>
        <v>9.6694578722400551E-6</v>
      </c>
      <c r="S33" s="19">
        <f t="shared" si="3"/>
        <v>4.4882860419258129E-4</v>
      </c>
      <c r="T33" s="19">
        <f t="shared" si="4"/>
        <v>2.7689704473794844E-4</v>
      </c>
      <c r="U33" s="19">
        <f t="shared" si="5"/>
        <v>-1.8865030920317257E-3</v>
      </c>
      <c r="V33" s="19">
        <f t="shared" si="6"/>
        <v>-6.5878139622309247E-5</v>
      </c>
      <c r="Y33" s="69"/>
    </row>
    <row r="34" spans="1:25" x14ac:dyDescent="0.25">
      <c r="A34" s="26">
        <f>Wellpath!E34</f>
        <v>3100</v>
      </c>
      <c r="B34" s="22">
        <v>0</v>
      </c>
      <c r="C34" s="22">
        <f>SIN(Wellpath!$L34)</f>
        <v>0.37460659341591201</v>
      </c>
      <c r="D34" s="22">
        <v>0</v>
      </c>
      <c r="E34" s="20">
        <f>Model!$W$33*((drdp!B34+drdp!K34)*XYM1!$B34+(drdp!E34+drdp!N34)*XYM1!$C34+(drdp!H34+drdp!Q34)*XYM1!$D34)</f>
        <v>1.8465835684492692E-2</v>
      </c>
      <c r="F34" s="20">
        <f>Model!$W$33*((drdp!C34+drdp!L34)*XYM1!$B34+(drdp!F34+drdp!O34)*XYM1!$C34+(drdp!I34+drdp!R34)*XYM1!$D34)</f>
        <v>6.4484119141065886E-4</v>
      </c>
      <c r="G34" s="20">
        <f>Model!$W$33*((drdp!D34+drdp!M34)*XYM1!$B34+(drdp!G34+drdp!P34)*XYM1!$C34+(drdp!J34+drdp!S34)*XYM1!$D34)</f>
        <v>-7.4652295146142925E-3</v>
      </c>
      <c r="H34" s="18">
        <f>Model!$W$33*((drdp!B34)*XYM1!$B34+(drdp!E34)*XYM1!$C34+(drdp!H34)*XYM1!$D34)</f>
        <v>9.2329178422463284E-3</v>
      </c>
      <c r="I34" s="18">
        <f>Model!$W$33*((drdp!C34)*XYM1!$B34+(drdp!F34)*XYM1!$C34+(drdp!I34)*XYM1!$D34)</f>
        <v>3.2242059570532884E-4</v>
      </c>
      <c r="J34" s="18">
        <f>Model!$W$33*((drdp!D34)*XYM1!$B34+(drdp!G34)*XYM1!$C34+(drdp!J34)*XYM1!$D34)</f>
        <v>-3.7326147573071393E-3</v>
      </c>
      <c r="K34" s="21">
        <f>SUM(E$3:E33)+H34</f>
        <v>0.1068229882543226</v>
      </c>
      <c r="L34" s="21">
        <f>SUM(F$3:F33)+I34</f>
        <v>3.7303409492488739E-3</v>
      </c>
      <c r="M34" s="21">
        <f>SUM(G$3:G33)+J34</f>
        <v>-2.802966075299879E-2</v>
      </c>
      <c r="N34" s="21"/>
      <c r="O34" s="21"/>
      <c r="P34" s="21"/>
      <c r="Q34" s="19">
        <f t="shared" si="1"/>
        <v>1.1411150819583145E-2</v>
      </c>
      <c r="R34" s="19">
        <f t="shared" si="2"/>
        <v>1.391544359764299E-5</v>
      </c>
      <c r="S34" s="19">
        <f t="shared" si="3"/>
        <v>7.8566188192820071E-4</v>
      </c>
      <c r="T34" s="19">
        <f t="shared" si="4"/>
        <v>3.9848616740623105E-4</v>
      </c>
      <c r="U34" s="19">
        <f t="shared" si="5"/>
        <v>-2.9942121213902368E-3</v>
      </c>
      <c r="V34" s="19">
        <f t="shared" si="6"/>
        <v>-1.0456019130046541E-4</v>
      </c>
      <c r="Y34" s="69"/>
    </row>
    <row r="35" spans="1:25" x14ac:dyDescent="0.25">
      <c r="A35" s="26">
        <f>Wellpath!E35</f>
        <v>3200</v>
      </c>
      <c r="B35" s="22">
        <v>0</v>
      </c>
      <c r="C35" s="22">
        <f>SIN(Wellpath!$L35)</f>
        <v>0.40673664307580021</v>
      </c>
      <c r="D35" s="22">
        <v>0</v>
      </c>
      <c r="E35" s="20">
        <f>Model!$W$33*((drdp!B35+drdp!K35)*XYM1!$B35+(drdp!E35+drdp!N35)*XYM1!$C35+(drdp!H35+drdp!Q35)*XYM1!$D35)</f>
        <v>1.9754732427652483E-2</v>
      </c>
      <c r="F35" s="20">
        <f>Model!$W$33*((drdp!C35+drdp!L35)*XYM1!$B35+(drdp!F35+drdp!O35)*XYM1!$C35+(drdp!I35+drdp!R35)*XYM1!$D35)</f>
        <v>6.8985045747720628E-4</v>
      </c>
      <c r="G35" s="20">
        <f>Model!$W$33*((drdp!D35+drdp!M35)*XYM1!$B35+(drdp!G35+drdp!P35)*XYM1!$C35+(drdp!J35+drdp!S35)*XYM1!$D35)</f>
        <v>-8.8007347171874389E-3</v>
      </c>
      <c r="H35" s="18">
        <f>Model!$W$33*((drdp!B35)*XYM1!$B35+(drdp!E35)*XYM1!$C35+(drdp!H35)*XYM1!$D35)</f>
        <v>9.8773662138262417E-3</v>
      </c>
      <c r="I35" s="18">
        <f>Model!$W$33*((drdp!C35)*XYM1!$B35+(drdp!F35)*XYM1!$C35+(drdp!I35)*XYM1!$D35)</f>
        <v>3.4492522873860314E-4</v>
      </c>
      <c r="J35" s="18">
        <f>Model!$W$33*((drdp!D35)*XYM1!$B35+(drdp!G35)*XYM1!$C35+(drdp!J35)*XYM1!$D35)</f>
        <v>-4.4003673585937195E-3</v>
      </c>
      <c r="K35" s="21">
        <f>SUM(E$3:E34)+H35</f>
        <v>0.12593327231039519</v>
      </c>
      <c r="L35" s="21">
        <f>SUM(F$3:F34)+I35</f>
        <v>4.3976867736928073E-3</v>
      </c>
      <c r="M35" s="21">
        <f>SUM(G$3:G34)+J35</f>
        <v>-3.6162642868899662E-2</v>
      </c>
      <c r="N35" s="21"/>
      <c r="O35" s="21"/>
      <c r="P35" s="21"/>
      <c r="Q35" s="19">
        <f t="shared" si="1"/>
        <v>1.5859189074804148E-2</v>
      </c>
      <c r="R35" s="19">
        <f t="shared" si="2"/>
        <v>1.9339648959512653E-5</v>
      </c>
      <c r="S35" s="19">
        <f t="shared" si="3"/>
        <v>1.3077367392635797E-3</v>
      </c>
      <c r="T35" s="19">
        <f t="shared" si="4"/>
        <v>5.5381508600727957E-4</v>
      </c>
      <c r="U35" s="19">
        <f t="shared" si="5"/>
        <v>-4.5540799518727117E-3</v>
      </c>
      <c r="V35" s="19">
        <f t="shared" si="6"/>
        <v>-1.5903197624633655E-4</v>
      </c>
      <c r="Y35" s="69"/>
    </row>
    <row r="36" spans="1:25" x14ac:dyDescent="0.25">
      <c r="A36" s="26">
        <f>Wellpath!E36</f>
        <v>3300</v>
      </c>
      <c r="B36" s="22">
        <v>0</v>
      </c>
      <c r="C36" s="22">
        <f>SIN(Wellpath!$L36)</f>
        <v>0.4383711467890774</v>
      </c>
      <c r="D36" s="22">
        <v>0</v>
      </c>
      <c r="E36" s="20">
        <f>Model!$W$33*((drdp!B36+drdp!K36)*XYM1!$B36+(drdp!E36+drdp!N36)*XYM1!$C36+(drdp!H36+drdp!Q36)*XYM1!$D36)</f>
        <v>2.0947386100163515E-2</v>
      </c>
      <c r="F36" s="20">
        <f>Model!$W$33*((drdp!C36+drdp!L36)*XYM1!$B36+(drdp!F36+drdp!O36)*XYM1!$C36+(drdp!I36+drdp!R36)*XYM1!$D36)</f>
        <v>7.3149884145845047E-4</v>
      </c>
      <c r="G36" s="20">
        <f>Model!$W$33*((drdp!D36+drdp!M36)*XYM1!$B36+(drdp!G36+drdp!P36)*XYM1!$C36+(drdp!J36+drdp!S36)*XYM1!$D36)</f>
        <v>-1.0222950391484914E-2</v>
      </c>
      <c r="H36" s="18">
        <f>Model!$W$33*((drdp!B36)*XYM1!$B36+(drdp!E36)*XYM1!$C36+(drdp!H36)*XYM1!$D36)</f>
        <v>1.0473693050081738E-2</v>
      </c>
      <c r="I36" s="18">
        <f>Model!$W$33*((drdp!C36)*XYM1!$B36+(drdp!F36)*XYM1!$C36+(drdp!I36)*XYM1!$D36)</f>
        <v>3.6574942072922458E-4</v>
      </c>
      <c r="J36" s="18">
        <f>Model!$W$33*((drdp!D36)*XYM1!$B36+(drdp!G36)*XYM1!$C36+(drdp!J36)*XYM1!$D36)</f>
        <v>-5.1114751957424473E-3</v>
      </c>
      <c r="K36" s="21">
        <f>SUM(E$3:E35)+H36</f>
        <v>0.14628433157430321</v>
      </c>
      <c r="L36" s="21">
        <f>SUM(F$3:F35)+I36</f>
        <v>5.1083614231606346E-3</v>
      </c>
      <c r="M36" s="21">
        <f>SUM(G$3:G35)+J36</f>
        <v>-4.5674485423235829E-2</v>
      </c>
      <c r="N36" s="21"/>
      <c r="O36" s="21"/>
      <c r="P36" s="21"/>
      <c r="Q36" s="19">
        <f t="shared" si="1"/>
        <v>2.1399105664140682E-2</v>
      </c>
      <c r="R36" s="19">
        <f t="shared" si="2"/>
        <v>2.6095356429635745E-5</v>
      </c>
      <c r="S36" s="19">
        <f t="shared" si="3"/>
        <v>2.0861586186773822E-3</v>
      </c>
      <c r="T36" s="19">
        <f t="shared" si="4"/>
        <v>7.4727323622700965E-4</v>
      </c>
      <c r="U36" s="19">
        <f t="shared" si="5"/>
        <v>-6.6814615701383086E-3</v>
      </c>
      <c r="V36" s="19">
        <f t="shared" si="6"/>
        <v>-2.3332177935877065E-4</v>
      </c>
      <c r="Y36" s="69"/>
    </row>
    <row r="37" spans="1:25" x14ac:dyDescent="0.25">
      <c r="A37" s="26">
        <f>Wellpath!E37</f>
        <v>3400</v>
      </c>
      <c r="B37" s="22">
        <v>0</v>
      </c>
      <c r="C37" s="22">
        <f>SIN(Wellpath!$L37)</f>
        <v>0.46947156278589081</v>
      </c>
      <c r="D37" s="22">
        <v>0</v>
      </c>
      <c r="E37" s="20">
        <f>Model!$W$33*((drdp!B37+drdp!K37)*XYM1!$B37+(drdp!E37+drdp!N37)*XYM1!$C37+(drdp!H37+drdp!Q37)*XYM1!$D37)</f>
        <v>2.2037986213218324E-2</v>
      </c>
      <c r="F37" s="20">
        <f>Model!$W$33*((drdp!C37+drdp!L37)*XYM1!$B37+(drdp!F37+drdp!O37)*XYM1!$C37+(drdp!I37+drdp!R37)*XYM1!$D37)</f>
        <v>7.6958343661411141E-4</v>
      </c>
      <c r="G37" s="20">
        <f>Model!$W$33*((drdp!D37+drdp!M37)*XYM1!$B37+(drdp!G37+drdp!P37)*XYM1!$C37+(drdp!J37+drdp!S37)*XYM1!$D37)</f>
        <v>-1.1724947645702099E-2</v>
      </c>
      <c r="H37" s="18">
        <f>Model!$W$33*((drdp!B37)*XYM1!$B37+(drdp!E37)*XYM1!$C37+(drdp!H37)*XYM1!$D37)</f>
        <v>1.1018993106609223E-2</v>
      </c>
      <c r="I37" s="18">
        <f>Model!$W$33*((drdp!C37)*XYM1!$B37+(drdp!F37)*XYM1!$C37+(drdp!I37)*XYM1!$D37)</f>
        <v>3.8479171830705787E-4</v>
      </c>
      <c r="J37" s="18">
        <f>Model!$W$33*((drdp!D37)*XYM1!$B37+(drdp!G37)*XYM1!$C37+(drdp!J37)*XYM1!$D37)</f>
        <v>-5.8624738228510815E-3</v>
      </c>
      <c r="K37" s="21">
        <f>SUM(E$3:E36)+H37</f>
        <v>0.16777701773099421</v>
      </c>
      <c r="L37" s="21">
        <f>SUM(F$3:F36)+I37</f>
        <v>5.8589025621969184E-3</v>
      </c>
      <c r="M37" s="21">
        <f>SUM(G$3:G36)+J37</f>
        <v>-5.6648434441829376E-2</v>
      </c>
      <c r="N37" s="21"/>
      <c r="O37" s="21"/>
      <c r="P37" s="21"/>
      <c r="Q37" s="19">
        <f t="shared" si="1"/>
        <v>2.8149127678706344E-2</v>
      </c>
      <c r="R37" s="19">
        <f t="shared" si="2"/>
        <v>3.4326739233317615E-5</v>
      </c>
      <c r="S37" s="19">
        <f t="shared" si="3"/>
        <v>3.2090451247102406E-3</v>
      </c>
      <c r="T37" s="19">
        <f t="shared" si="4"/>
        <v>9.829891990618797E-4</v>
      </c>
      <c r="U37" s="19">
        <f t="shared" si="5"/>
        <v>-9.5043053897798709E-3</v>
      </c>
      <c r="V37" s="19">
        <f t="shared" si="6"/>
        <v>-3.318976576956783E-4</v>
      </c>
      <c r="Y37" s="69"/>
    </row>
    <row r="38" spans="1:25" x14ac:dyDescent="0.25">
      <c r="A38" s="26">
        <f>Wellpath!E38</f>
        <v>3500</v>
      </c>
      <c r="B38" s="22">
        <v>0</v>
      </c>
      <c r="C38" s="22">
        <f>SIN(Wellpath!$L38)</f>
        <v>0.49999999999999994</v>
      </c>
      <c r="D38" s="22">
        <v>0</v>
      </c>
      <c r="E38" s="20">
        <f>Model!$W$33*((drdp!B38+drdp!K38)*XYM1!$B38+(drdp!E38+drdp!N38)*XYM1!$C38+(drdp!H38+drdp!Q38)*XYM1!$D38)</f>
        <v>2.3021219472692991E-2</v>
      </c>
      <c r="F38" s="20">
        <f>Model!$W$33*((drdp!C38+drdp!L38)*XYM1!$B38+(drdp!F38+drdp!O38)*XYM1!$C38+(drdp!I38+drdp!R38)*XYM1!$D38)</f>
        <v>8.0391869862484595E-4</v>
      </c>
      <c r="G38" s="20">
        <f>Model!$W$33*((drdp!D38+drdp!M38)*XYM1!$B38+(drdp!G38+drdp!P38)*XYM1!$C38+(drdp!J38+drdp!S38)*XYM1!$D38)</f>
        <v>-1.3299408900196747E-2</v>
      </c>
      <c r="H38" s="18">
        <f>Model!$W$33*((drdp!B38)*XYM1!$B38+(drdp!E38)*XYM1!$C38+(drdp!H38)*XYM1!$D38)</f>
        <v>1.1510609736346452E-2</v>
      </c>
      <c r="I38" s="18">
        <f>Model!$W$33*((drdp!C38)*XYM1!$B38+(drdp!F38)*XYM1!$C38+(drdp!I38)*XYM1!$D38)</f>
        <v>4.0195934931242151E-4</v>
      </c>
      <c r="J38" s="18">
        <f>Model!$W$33*((drdp!D38)*XYM1!$B38+(drdp!G38)*XYM1!$C38+(drdp!J38)*XYM1!$D38)</f>
        <v>-6.6497044500983486E-3</v>
      </c>
      <c r="K38" s="21">
        <f>SUM(E$3:E37)+H38</f>
        <v>0.19030662057394976</v>
      </c>
      <c r="L38" s="21">
        <f>SUM(F$3:F37)+I38</f>
        <v>6.6456536298163931E-3</v>
      </c>
      <c r="M38" s="21">
        <f>SUM(G$3:G37)+J38</f>
        <v>-6.9160612714778746E-2</v>
      </c>
      <c r="N38" s="21"/>
      <c r="O38" s="21"/>
      <c r="P38" s="21"/>
      <c r="Q38" s="19">
        <f t="shared" si="1"/>
        <v>3.6216609834277276E-2</v>
      </c>
      <c r="R38" s="19">
        <f t="shared" si="2"/>
        <v>4.4164712167491801E-5</v>
      </c>
      <c r="S38" s="19">
        <f t="shared" si="3"/>
        <v>4.7831903510836158E-3</v>
      </c>
      <c r="T38" s="19">
        <f t="shared" si="4"/>
        <v>1.2647118837953602E-3</v>
      </c>
      <c r="U38" s="19">
        <f t="shared" si="5"/>
        <v>-1.3161722482573284E-2</v>
      </c>
      <c r="V38" s="19">
        <f t="shared" si="6"/>
        <v>-4.5961747692829514E-4</v>
      </c>
      <c r="Y38" s="69"/>
    </row>
    <row r="39" spans="1:25" x14ac:dyDescent="0.25">
      <c r="A39" s="26">
        <f>Wellpath!E39</f>
        <v>3600</v>
      </c>
      <c r="B39" s="22">
        <v>0</v>
      </c>
      <c r="C39" s="22">
        <f>SIN(Wellpath!$L39)</f>
        <v>0.5299192642332049</v>
      </c>
      <c r="D39" s="22">
        <v>0</v>
      </c>
      <c r="E39" s="20">
        <f>Model!$W$33*((drdp!B39+drdp!K39)*XYM1!$B39+(drdp!E39+drdp!N39)*XYM1!$C39+(drdp!H39+drdp!Q39)*XYM1!$D39)</f>
        <v>2.3892295664981713E-2</v>
      </c>
      <c r="F39" s="20">
        <f>Model!$W$33*((drdp!C39+drdp!L39)*XYM1!$B39+(drdp!F39+drdp!O39)*XYM1!$C39+(drdp!I39+drdp!R39)*XYM1!$D39)</f>
        <v>8.3433734954550993E-4</v>
      </c>
      <c r="G39" s="20">
        <f>Model!$W$33*((drdp!D39+drdp!M39)*XYM1!$B39+(drdp!G39+drdp!P39)*XYM1!$C39+(drdp!J39+drdp!S39)*XYM1!$D39)</f>
        <v>-1.4938663538001329E-2</v>
      </c>
      <c r="H39" s="18">
        <f>Model!$W$33*((drdp!B39)*XYM1!$B39+(drdp!E39)*XYM1!$C39+(drdp!H39)*XYM1!$D39)</f>
        <v>1.1946147832490856E-2</v>
      </c>
      <c r="I39" s="18">
        <f>Model!$W$33*((drdp!C39)*XYM1!$B39+(drdp!F39)*XYM1!$C39+(drdp!I39)*XYM1!$D39)</f>
        <v>4.1716867477275497E-4</v>
      </c>
      <c r="J39" s="18">
        <f>Model!$W$33*((drdp!D39)*XYM1!$B39+(drdp!G39)*XYM1!$C39+(drdp!J39)*XYM1!$D39)</f>
        <v>-7.4693317690006644E-3</v>
      </c>
      <c r="K39" s="21">
        <f>SUM(E$3:E38)+H39</f>
        <v>0.21376337814278715</v>
      </c>
      <c r="L39" s="21">
        <f>SUM(F$3:F38)+I39</f>
        <v>7.4647816539015728E-3</v>
      </c>
      <c r="M39" s="21">
        <f>SUM(G$3:G38)+J39</f>
        <v>-8.3279648933877806E-2</v>
      </c>
      <c r="N39" s="21"/>
      <c r="O39" s="21"/>
      <c r="P39" s="21"/>
      <c r="Q39" s="19">
        <f t="shared" si="1"/>
        <v>4.5694781835016213E-2</v>
      </c>
      <c r="R39" s="19">
        <f t="shared" si="2"/>
        <v>5.5722965140425499E-5</v>
      </c>
      <c r="S39" s="19">
        <f t="shared" si="3"/>
        <v>6.9354999265499352E-3</v>
      </c>
      <c r="T39" s="19">
        <f t="shared" si="4"/>
        <v>1.5956969434363019E-3</v>
      </c>
      <c r="U39" s="19">
        <f t="shared" si="5"/>
        <v>-1.7802139086651084E-2</v>
      </c>
      <c r="V39" s="19">
        <f t="shared" si="6"/>
        <v>-6.2166439550497476E-4</v>
      </c>
      <c r="Y39" s="69"/>
    </row>
    <row r="40" spans="1:25" x14ac:dyDescent="0.25">
      <c r="A40" s="26">
        <f>Wellpath!E40</f>
        <v>3700</v>
      </c>
      <c r="B40" s="22">
        <v>0</v>
      </c>
      <c r="C40" s="22">
        <f>SIN(Wellpath!$L40)</f>
        <v>0.5299192642332049</v>
      </c>
      <c r="D40" s="22">
        <v>0</v>
      </c>
      <c r="E40" s="20">
        <f>Model!$W$33*((drdp!B40+drdp!K40)*XYM1!$B40+(drdp!E40+drdp!N40)*XYM1!$C40+(drdp!H40+drdp!Q40)*XYM1!$D40)</f>
        <v>2.3892295664981713E-2</v>
      </c>
      <c r="F40" s="20">
        <f>Model!$W$33*((drdp!C40+drdp!L40)*XYM1!$B40+(drdp!F40+drdp!O40)*XYM1!$C40+(drdp!I40+drdp!R40)*XYM1!$D40)</f>
        <v>8.3433734954550993E-4</v>
      </c>
      <c r="G40" s="20">
        <f>Model!$W$33*((drdp!D40+drdp!M40)*XYM1!$B40+(drdp!G40+drdp!P40)*XYM1!$C40+(drdp!J40+drdp!S40)*XYM1!$D40)</f>
        <v>-1.4938663538001329E-2</v>
      </c>
      <c r="H40" s="18">
        <f>Model!$W$33*((drdp!B40)*XYM1!$B40+(drdp!E40)*XYM1!$C40+(drdp!H40)*XYM1!$D40)</f>
        <v>1.1946147832490856E-2</v>
      </c>
      <c r="I40" s="18">
        <f>Model!$W$33*((drdp!C40)*XYM1!$B40+(drdp!F40)*XYM1!$C40+(drdp!I40)*XYM1!$D40)</f>
        <v>4.1716867477275497E-4</v>
      </c>
      <c r="J40" s="18">
        <f>Model!$W$33*((drdp!D40)*XYM1!$B40+(drdp!G40)*XYM1!$C40+(drdp!J40)*XYM1!$D40)</f>
        <v>-7.4693317690006644E-3</v>
      </c>
      <c r="K40" s="21">
        <f>SUM(E$3:E39)+H40</f>
        <v>0.23765567380776886</v>
      </c>
      <c r="L40" s="21">
        <f>SUM(F$3:F39)+I40</f>
        <v>8.2991190034470835E-3</v>
      </c>
      <c r="M40" s="21">
        <f>SUM(G$3:G39)+J40</f>
        <v>-9.8218312471879135E-2</v>
      </c>
      <c r="N40" s="21"/>
      <c r="O40" s="21"/>
      <c r="P40" s="21"/>
      <c r="Q40" s="19">
        <f t="shared" si="1"/>
        <v>5.6480219293024637E-2</v>
      </c>
      <c r="R40" s="19">
        <f t="shared" si="2"/>
        <v>6.8875376233376519E-5</v>
      </c>
      <c r="S40" s="19">
        <f t="shared" si="3"/>
        <v>9.6468369048236888E-3</v>
      </c>
      <c r="T40" s="19">
        <f t="shared" si="4"/>
        <v>1.9723327187750757E-3</v>
      </c>
      <c r="U40" s="19">
        <f t="shared" si="5"/>
        <v>-2.3342139230766425E-2</v>
      </c>
      <c r="V40" s="19">
        <f t="shared" si="6"/>
        <v>-8.1512546352187582E-4</v>
      </c>
      <c r="Y40" s="69"/>
    </row>
    <row r="41" spans="1:25" x14ac:dyDescent="0.25">
      <c r="A41" s="26">
        <f>Wellpath!E41</f>
        <v>3800</v>
      </c>
      <c r="B41" s="22">
        <v>0</v>
      </c>
      <c r="C41" s="22">
        <f>SIN(Wellpath!$L41)</f>
        <v>0.5299192642332049</v>
      </c>
      <c r="D41" s="22">
        <v>0</v>
      </c>
      <c r="E41" s="20">
        <f>Model!$W$33*((drdp!B41+drdp!K41)*XYM1!$B41+(drdp!E41+drdp!N41)*XYM1!$C41+(drdp!H41+drdp!Q41)*XYM1!$D41)</f>
        <v>2.3892295664981713E-2</v>
      </c>
      <c r="F41" s="20">
        <f>Model!$W$33*((drdp!C41+drdp!L41)*XYM1!$B41+(drdp!F41+drdp!O41)*XYM1!$C41+(drdp!I41+drdp!R41)*XYM1!$D41)</f>
        <v>8.3433734954550993E-4</v>
      </c>
      <c r="G41" s="20">
        <f>Model!$W$33*((drdp!D41+drdp!M41)*XYM1!$B41+(drdp!G41+drdp!P41)*XYM1!$C41+(drdp!J41+drdp!S41)*XYM1!$D41)</f>
        <v>-1.4938663538001329E-2</v>
      </c>
      <c r="H41" s="18">
        <f>Model!$W$33*((drdp!B41)*XYM1!$B41+(drdp!E41)*XYM1!$C41+(drdp!H41)*XYM1!$D41)</f>
        <v>1.1946147832490856E-2</v>
      </c>
      <c r="I41" s="18">
        <f>Model!$W$33*((drdp!C41)*XYM1!$B41+(drdp!F41)*XYM1!$C41+(drdp!I41)*XYM1!$D41)</f>
        <v>4.1716867477275497E-4</v>
      </c>
      <c r="J41" s="18">
        <f>Model!$W$33*((drdp!D41)*XYM1!$B41+(drdp!G41)*XYM1!$C41+(drdp!J41)*XYM1!$D41)</f>
        <v>-7.4693317690006644E-3</v>
      </c>
      <c r="K41" s="21">
        <f>SUM(E$3:E40)+H41</f>
        <v>0.26154796947275061</v>
      </c>
      <c r="L41" s="21">
        <f>SUM(F$3:F40)+I41</f>
        <v>9.1334563529925934E-3</v>
      </c>
      <c r="M41" s="21">
        <f>SUM(G$3:G40)+J41</f>
        <v>-0.11315697600988046</v>
      </c>
      <c r="N41" s="21"/>
      <c r="O41" s="21"/>
      <c r="P41" s="21"/>
      <c r="Q41" s="19">
        <f t="shared" si="1"/>
        <v>6.8407340335318881E-2</v>
      </c>
      <c r="R41" s="19">
        <f t="shared" si="2"/>
        <v>8.3420024952020767E-5</v>
      </c>
      <c r="S41" s="19">
        <f t="shared" si="3"/>
        <v>1.2804501219700663E-2</v>
      </c>
      <c r="T41" s="19">
        <f t="shared" si="4"/>
        <v>2.3888369633932069E-3</v>
      </c>
      <c r="U41" s="19">
        <f t="shared" si="5"/>
        <v>-2.9595977307060987E-2</v>
      </c>
      <c r="V41" s="19">
        <f t="shared" si="6"/>
        <v>-1.0335143014228731E-3</v>
      </c>
      <c r="Y41" s="69"/>
    </row>
    <row r="42" spans="1:25" x14ac:dyDescent="0.25">
      <c r="A42" s="26">
        <f>Wellpath!E42</f>
        <v>3900</v>
      </c>
      <c r="B42" s="22">
        <v>0</v>
      </c>
      <c r="C42" s="22">
        <f>SIN(Wellpath!$L42)</f>
        <v>0.5299192642332049</v>
      </c>
      <c r="D42" s="22">
        <v>0</v>
      </c>
      <c r="E42" s="20">
        <f>Model!$W$33*((drdp!B42+drdp!K42)*XYM1!$B42+(drdp!E42+drdp!N42)*XYM1!$C42+(drdp!H42+drdp!Q42)*XYM1!$D42)</f>
        <v>2.3892295664981713E-2</v>
      </c>
      <c r="F42" s="20">
        <f>Model!$W$33*((drdp!C42+drdp!L42)*XYM1!$B42+(drdp!F42+drdp!O42)*XYM1!$C42+(drdp!I42+drdp!R42)*XYM1!$D42)</f>
        <v>8.3433734954550993E-4</v>
      </c>
      <c r="G42" s="20">
        <f>Model!$W$33*((drdp!D42+drdp!M42)*XYM1!$B42+(drdp!G42+drdp!P42)*XYM1!$C42+(drdp!J42+drdp!S42)*XYM1!$D42)</f>
        <v>-1.4938663538001329E-2</v>
      </c>
      <c r="H42" s="18">
        <f>Model!$W$33*((drdp!B42)*XYM1!$B42+(drdp!E42)*XYM1!$C42+(drdp!H42)*XYM1!$D42)</f>
        <v>1.1946147832490856E-2</v>
      </c>
      <c r="I42" s="18">
        <f>Model!$W$33*((drdp!C42)*XYM1!$B42+(drdp!F42)*XYM1!$C42+(drdp!I42)*XYM1!$D42)</f>
        <v>4.1716867477275497E-4</v>
      </c>
      <c r="J42" s="18">
        <f>Model!$W$33*((drdp!D42)*XYM1!$B42+(drdp!G42)*XYM1!$C42+(drdp!J42)*XYM1!$D42)</f>
        <v>-7.4693317690006644E-3</v>
      </c>
      <c r="K42" s="21">
        <f>SUM(E$3:E41)+H42</f>
        <v>0.2854402651377323</v>
      </c>
      <c r="L42" s="21">
        <f>SUM(F$3:F41)+I42</f>
        <v>9.9677937025381032E-3</v>
      </c>
      <c r="M42" s="21">
        <f>SUM(G$3:G41)+J42</f>
        <v>-0.12809563954788178</v>
      </c>
      <c r="N42" s="21"/>
      <c r="O42" s="21"/>
      <c r="P42" s="21"/>
      <c r="Q42" s="19">
        <f t="shared" si="1"/>
        <v>8.1476144961898908E-2</v>
      </c>
      <c r="R42" s="19">
        <f t="shared" si="2"/>
        <v>9.9356911296358269E-5</v>
      </c>
      <c r="S42" s="19">
        <f t="shared" si="3"/>
        <v>1.6408492871180853E-2</v>
      </c>
      <c r="T42" s="19">
        <f t="shared" si="4"/>
        <v>2.8452096772906945E-3</v>
      </c>
      <c r="U42" s="19">
        <f t="shared" si="5"/>
        <v>-3.656365331553476E-2</v>
      </c>
      <c r="V42" s="19">
        <f t="shared" si="6"/>
        <v>-1.2768309092079668E-3</v>
      </c>
      <c r="Y42" s="69"/>
    </row>
    <row r="43" spans="1:25" x14ac:dyDescent="0.25">
      <c r="A43" s="26">
        <f>Wellpath!E43</f>
        <v>4000</v>
      </c>
      <c r="B43" s="22">
        <v>0</v>
      </c>
      <c r="C43" s="22">
        <f>SIN(Wellpath!$L43)</f>
        <v>0.5299192642332049</v>
      </c>
      <c r="D43" s="22">
        <v>0</v>
      </c>
      <c r="E43" s="20">
        <f>Model!$W$33*((drdp!B43+drdp!K43)*XYM1!$B43+(drdp!E43+drdp!N43)*XYM1!$C43+(drdp!H43+drdp!Q43)*XYM1!$D43)</f>
        <v>2.3892295664981713E-2</v>
      </c>
      <c r="F43" s="20">
        <f>Model!$W$33*((drdp!C43+drdp!L43)*XYM1!$B43+(drdp!F43+drdp!O43)*XYM1!$C43+(drdp!I43+drdp!R43)*XYM1!$D43)</f>
        <v>8.3433734954550993E-4</v>
      </c>
      <c r="G43" s="20">
        <f>Model!$W$33*((drdp!D43+drdp!M43)*XYM1!$B43+(drdp!G43+drdp!P43)*XYM1!$C43+(drdp!J43+drdp!S43)*XYM1!$D43)</f>
        <v>-1.4938663538001329E-2</v>
      </c>
      <c r="H43" s="18">
        <f>Model!$W$33*((drdp!B43)*XYM1!$B43+(drdp!E43)*XYM1!$C43+(drdp!H43)*XYM1!$D43)</f>
        <v>1.1946147832490856E-2</v>
      </c>
      <c r="I43" s="18">
        <f>Model!$W$33*((drdp!C43)*XYM1!$B43+(drdp!F43)*XYM1!$C43+(drdp!I43)*XYM1!$D43)</f>
        <v>4.1716867477275497E-4</v>
      </c>
      <c r="J43" s="18">
        <f>Model!$W$33*((drdp!D43)*XYM1!$B43+(drdp!G43)*XYM1!$C43+(drdp!J43)*XYM1!$D43)</f>
        <v>-7.4693317690006644E-3</v>
      </c>
      <c r="K43" s="21">
        <f>SUM(E$3:E42)+H43</f>
        <v>0.30933256080271399</v>
      </c>
      <c r="L43" s="21">
        <f>SUM(F$3:F42)+I43</f>
        <v>1.0802131052083613E-2</v>
      </c>
      <c r="M43" s="21">
        <f>SUM(G$3:G42)+J43</f>
        <v>-0.14303430308588311</v>
      </c>
      <c r="N43" s="21"/>
      <c r="O43" s="21"/>
      <c r="P43" s="21"/>
      <c r="Q43" s="19">
        <f t="shared" si="1"/>
        <v>9.568663317276474E-2</v>
      </c>
      <c r="R43" s="19">
        <f t="shared" si="2"/>
        <v>1.1668603526638903E-4</v>
      </c>
      <c r="S43" s="19">
        <f t="shared" si="3"/>
        <v>2.0458811859264271E-2</v>
      </c>
      <c r="T43" s="19">
        <f t="shared" si="4"/>
        <v>3.341450860467539E-3</v>
      </c>
      <c r="U43" s="19">
        <f t="shared" si="5"/>
        <v>-4.424516725618776E-2</v>
      </c>
      <c r="V43" s="19">
        <f t="shared" si="6"/>
        <v>-1.5450752868771569E-3</v>
      </c>
      <c r="Y43" s="69"/>
    </row>
    <row r="44" spans="1:25" s="36" customFormat="1" x14ac:dyDescent="0.25">
      <c r="A44" s="26">
        <f>Wellpath!E44</f>
        <v>4100</v>
      </c>
      <c r="B44" s="33">
        <v>0</v>
      </c>
      <c r="C44" s="33">
        <f>SIN(Wellpath!$L44)</f>
        <v>0.5299192642332049</v>
      </c>
      <c r="D44" s="33">
        <v>0</v>
      </c>
      <c r="E44" s="20">
        <f>Model!$W$33*((drdp!B44+drdp!K44)*XYM1!$B44+(drdp!E44+drdp!N44)*XYM1!$C44+(drdp!H44+drdp!Q44)*XYM1!$D44)</f>
        <v>2.3892295664981713E-2</v>
      </c>
      <c r="F44" s="20">
        <f>Model!$W$33*((drdp!C44+drdp!L44)*XYM1!$B44+(drdp!F44+drdp!O44)*XYM1!$C44+(drdp!I44+drdp!R44)*XYM1!$D44)</f>
        <v>8.3433734954550993E-4</v>
      </c>
      <c r="G44" s="20">
        <f>Model!$W$33*((drdp!D44+drdp!M44)*XYM1!$B44+(drdp!G44+drdp!P44)*XYM1!$C44+(drdp!J44+drdp!S44)*XYM1!$D44)</f>
        <v>-1.4938663538001329E-2</v>
      </c>
      <c r="H44" s="32">
        <f>Model!$W$33*((drdp!B44)*XYM1!$B44+(drdp!E44)*XYM1!$C44+(drdp!H44)*XYM1!$D44)</f>
        <v>1.1946147832490856E-2</v>
      </c>
      <c r="I44" s="32">
        <f>Model!$W$33*((drdp!C44)*XYM1!$B44+(drdp!F44)*XYM1!$C44+(drdp!I44)*XYM1!$D44)</f>
        <v>4.1716867477275497E-4</v>
      </c>
      <c r="J44" s="32">
        <f>Model!$W$33*((drdp!D44)*XYM1!$B44+(drdp!G44)*XYM1!$C44+(drdp!J44)*XYM1!$D44)</f>
        <v>-7.4693317690006644E-3</v>
      </c>
      <c r="K44" s="34">
        <f>SUM(E$3:E43)+H44</f>
        <v>0.33322485646769567</v>
      </c>
      <c r="L44" s="34">
        <f>SUM(F$3:F43)+I44</f>
        <v>1.1636468401629123E-2</v>
      </c>
      <c r="M44" s="34">
        <f>SUM(G$3:G43)+J44</f>
        <v>-0.15797296662388444</v>
      </c>
      <c r="N44" s="34"/>
      <c r="O44" s="34"/>
      <c r="P44" s="34"/>
      <c r="Q44" s="35">
        <f t="shared" si="1"/>
        <v>0.11103880496791638</v>
      </c>
      <c r="R44" s="35">
        <f t="shared" si="2"/>
        <v>1.3540739686211304E-4</v>
      </c>
      <c r="S44" s="35">
        <f t="shared" si="3"/>
        <v>2.4955458183950906E-2</v>
      </c>
      <c r="T44" s="35">
        <f t="shared" si="4"/>
        <v>3.8775605129237408E-3</v>
      </c>
      <c r="U44" s="35">
        <f t="shared" si="5"/>
        <v>-5.2640519129019972E-2</v>
      </c>
      <c r="V44" s="35">
        <f t="shared" si="6"/>
        <v>-1.8382474344304433E-3</v>
      </c>
      <c r="Y44" s="69"/>
    </row>
    <row r="45" spans="1:25" x14ac:dyDescent="0.25">
      <c r="A45" s="26">
        <f>Wellpath!E45</f>
        <v>4200</v>
      </c>
      <c r="B45" s="22">
        <v>0</v>
      </c>
      <c r="C45" s="22">
        <f>SIN(Wellpath!$L45)</f>
        <v>0.5299192642332049</v>
      </c>
      <c r="D45" s="22">
        <v>0</v>
      </c>
      <c r="E45" s="20">
        <f>Model!$W$33*((drdp!B45+drdp!K45)*XYM1!$B45+(drdp!E45+drdp!N45)*XYM1!$C45+(drdp!H45+drdp!Q45)*XYM1!$D45)</f>
        <v>2.3892295664981713E-2</v>
      </c>
      <c r="F45" s="20">
        <f>Model!$W$33*((drdp!C45+drdp!L45)*XYM1!$B45+(drdp!F45+drdp!O45)*XYM1!$C45+(drdp!I45+drdp!R45)*XYM1!$D45)</f>
        <v>8.3433734954550993E-4</v>
      </c>
      <c r="G45" s="20">
        <f>Model!$W$33*((drdp!D45+drdp!M45)*XYM1!$B45+(drdp!G45+drdp!P45)*XYM1!$C45+(drdp!J45+drdp!S45)*XYM1!$D45)</f>
        <v>-1.4938663538001329E-2</v>
      </c>
      <c r="H45" s="18">
        <f>Model!$W$33*((drdp!B45)*XYM1!$B45+(drdp!E45)*XYM1!$C45+(drdp!H45)*XYM1!$D45)</f>
        <v>1.1946147832490856E-2</v>
      </c>
      <c r="I45" s="18">
        <f>Model!$W$33*((drdp!C45)*XYM1!$B45+(drdp!F45)*XYM1!$C45+(drdp!I45)*XYM1!$D45)</f>
        <v>4.1716867477275497E-4</v>
      </c>
      <c r="J45" s="18">
        <f>Model!$W$33*((drdp!D45)*XYM1!$B45+(drdp!G45)*XYM1!$C45+(drdp!J45)*XYM1!$D45)</f>
        <v>-7.4693317690006644E-3</v>
      </c>
      <c r="K45" s="21">
        <f>SUM(E$3:E44)+H45</f>
        <v>0.35711715213267736</v>
      </c>
      <c r="L45" s="21">
        <f>SUM(F$3:F44)+I45</f>
        <v>1.2470805751174633E-2</v>
      </c>
      <c r="M45" s="21">
        <f>SUM(G$3:G44)+J45</f>
        <v>-0.17291163016188577</v>
      </c>
      <c r="N45" s="21"/>
      <c r="O45" s="21"/>
      <c r="P45" s="21"/>
      <c r="Q45" s="19">
        <f t="shared" si="1"/>
        <v>0.12753266034735383</v>
      </c>
      <c r="R45" s="19">
        <f t="shared" si="2"/>
        <v>1.555209960835303E-4</v>
      </c>
      <c r="S45" s="19">
        <f t="shared" si="3"/>
        <v>2.9898431845240762E-2</v>
      </c>
      <c r="T45" s="19">
        <f t="shared" si="4"/>
        <v>4.453538634659299E-3</v>
      </c>
      <c r="U45" s="19">
        <f t="shared" si="5"/>
        <v>-6.1749708934031401E-2</v>
      </c>
      <c r="V45" s="19">
        <f t="shared" si="6"/>
        <v>-2.156347351867826E-3</v>
      </c>
      <c r="Y45" s="69"/>
    </row>
    <row r="46" spans="1:25" x14ac:dyDescent="0.25">
      <c r="A46" s="26">
        <f>Wellpath!E46</f>
        <v>4300</v>
      </c>
      <c r="B46" s="22">
        <v>0</v>
      </c>
      <c r="C46" s="22">
        <f>SIN(Wellpath!$L46)</f>
        <v>0.5299192642332049</v>
      </c>
      <c r="D46" s="22">
        <v>0</v>
      </c>
      <c r="E46" s="20">
        <f>Model!$W$33*((drdp!B46+drdp!K46)*XYM1!$B46+(drdp!E46+drdp!N46)*XYM1!$C46+(drdp!H46+drdp!Q46)*XYM1!$D46)</f>
        <v>2.3892295664981713E-2</v>
      </c>
      <c r="F46" s="20">
        <f>Model!$W$33*((drdp!C46+drdp!L46)*XYM1!$B46+(drdp!F46+drdp!O46)*XYM1!$C46+(drdp!I46+drdp!R46)*XYM1!$D46)</f>
        <v>8.3433734954550993E-4</v>
      </c>
      <c r="G46" s="20">
        <f>Model!$W$33*((drdp!D46+drdp!M46)*XYM1!$B46+(drdp!G46+drdp!P46)*XYM1!$C46+(drdp!J46+drdp!S46)*XYM1!$D46)</f>
        <v>-1.4938663538001329E-2</v>
      </c>
      <c r="H46" s="18">
        <f>Model!$W$33*((drdp!B46)*XYM1!$B46+(drdp!E46)*XYM1!$C46+(drdp!H46)*XYM1!$D46)</f>
        <v>1.1946147832490856E-2</v>
      </c>
      <c r="I46" s="18">
        <f>Model!$W$33*((drdp!C46)*XYM1!$B46+(drdp!F46)*XYM1!$C46+(drdp!I46)*XYM1!$D46)</f>
        <v>4.1716867477275497E-4</v>
      </c>
      <c r="J46" s="18">
        <f>Model!$W$33*((drdp!D46)*XYM1!$B46+(drdp!G46)*XYM1!$C46+(drdp!J46)*XYM1!$D46)</f>
        <v>-7.4693317690006644E-3</v>
      </c>
      <c r="K46" s="21">
        <f>SUM(E$3:E45)+H46</f>
        <v>0.38100944779765905</v>
      </c>
      <c r="L46" s="21">
        <f>SUM(F$3:F45)+I46</f>
        <v>1.3305143100720142E-2</v>
      </c>
      <c r="M46" s="21">
        <f>SUM(G$3:G45)+J46</f>
        <v>-0.18785029369988709</v>
      </c>
      <c r="N46" s="21"/>
      <c r="O46" s="21"/>
      <c r="P46" s="21"/>
      <c r="Q46" s="19">
        <f t="shared" si="1"/>
        <v>0.14516819931107708</v>
      </c>
      <c r="R46" s="19">
        <f t="shared" si="2"/>
        <v>1.770268329306408E-4</v>
      </c>
      <c r="S46" s="19">
        <f t="shared" si="3"/>
        <v>3.5287732843133843E-2</v>
      </c>
      <c r="T46" s="19">
        <f t="shared" si="4"/>
        <v>5.0693852256742146E-3</v>
      </c>
      <c r="U46" s="19">
        <f t="shared" si="5"/>
        <v>-7.1572736671222048E-2</v>
      </c>
      <c r="V46" s="19">
        <f t="shared" si="6"/>
        <v>-2.4993750391893053E-3</v>
      </c>
      <c r="Y46" s="69"/>
    </row>
    <row r="47" spans="1:25" x14ac:dyDescent="0.25">
      <c r="A47" s="26">
        <f>Wellpath!E47</f>
        <v>4400</v>
      </c>
      <c r="B47" s="22">
        <v>0</v>
      </c>
      <c r="C47" s="22">
        <f>SIN(Wellpath!$L47)</f>
        <v>0.5299192642332049</v>
      </c>
      <c r="D47" s="22">
        <v>0</v>
      </c>
      <c r="E47" s="20">
        <f>Model!$W$33*((drdp!B47+drdp!K47)*XYM1!$B47+(drdp!E47+drdp!N47)*XYM1!$C47+(drdp!H47+drdp!Q47)*XYM1!$D47)</f>
        <v>2.3892295664981713E-2</v>
      </c>
      <c r="F47" s="20">
        <f>Model!$W$33*((drdp!C47+drdp!L47)*XYM1!$B47+(drdp!F47+drdp!O47)*XYM1!$C47+(drdp!I47+drdp!R47)*XYM1!$D47)</f>
        <v>8.3433734954550993E-4</v>
      </c>
      <c r="G47" s="20">
        <f>Model!$W$33*((drdp!D47+drdp!M47)*XYM1!$B47+(drdp!G47+drdp!P47)*XYM1!$C47+(drdp!J47+drdp!S47)*XYM1!$D47)</f>
        <v>-1.4938663538001329E-2</v>
      </c>
      <c r="H47" s="18">
        <f>Model!$W$33*((drdp!B47)*XYM1!$B47+(drdp!E47)*XYM1!$C47+(drdp!H47)*XYM1!$D47)</f>
        <v>1.1946147832490856E-2</v>
      </c>
      <c r="I47" s="18">
        <f>Model!$W$33*((drdp!C47)*XYM1!$B47+(drdp!F47)*XYM1!$C47+(drdp!I47)*XYM1!$D47)</f>
        <v>4.1716867477275497E-4</v>
      </c>
      <c r="J47" s="18">
        <f>Model!$W$33*((drdp!D47)*XYM1!$B47+(drdp!G47)*XYM1!$C47+(drdp!J47)*XYM1!$D47)</f>
        <v>-7.4693317690006644E-3</v>
      </c>
      <c r="K47" s="21">
        <f>SUM(E$3:E46)+H47</f>
        <v>0.40490174346264074</v>
      </c>
      <c r="L47" s="21">
        <f>SUM(F$3:F46)+I47</f>
        <v>1.4139480450265652E-2</v>
      </c>
      <c r="M47" s="21">
        <f>SUM(G$3:G46)+J47</f>
        <v>-0.20278895723788842</v>
      </c>
      <c r="N47" s="21"/>
      <c r="O47" s="21"/>
      <c r="P47" s="21"/>
      <c r="Q47" s="19">
        <f t="shared" si="1"/>
        <v>0.16394542185908614</v>
      </c>
      <c r="R47" s="19">
        <f t="shared" si="2"/>
        <v>1.9992490740344457E-4</v>
      </c>
      <c r="S47" s="19">
        <f t="shared" si="3"/>
        <v>4.1123361177630137E-2</v>
      </c>
      <c r="T47" s="19">
        <f t="shared" si="4"/>
        <v>5.7251002859684871E-3</v>
      </c>
      <c r="U47" s="19">
        <f t="shared" si="5"/>
        <v>-8.210960234059192E-2</v>
      </c>
      <c r="V47" s="19">
        <f t="shared" si="6"/>
        <v>-2.8673304963948809E-3</v>
      </c>
      <c r="Y47" s="69"/>
    </row>
    <row r="48" spans="1:25" x14ac:dyDescent="0.25">
      <c r="A48" s="26">
        <f>Wellpath!E48</f>
        <v>4500</v>
      </c>
      <c r="B48" s="22">
        <v>0</v>
      </c>
      <c r="C48" s="22">
        <f>SIN(Wellpath!$L48)</f>
        <v>0.5299192642332049</v>
      </c>
      <c r="D48" s="22">
        <v>0</v>
      </c>
      <c r="E48" s="20">
        <f>Model!$W$33*((drdp!B48+drdp!K48)*XYM1!$B48+(drdp!E48+drdp!N48)*XYM1!$C48+(drdp!H48+drdp!Q48)*XYM1!$D48)</f>
        <v>2.3892295664981713E-2</v>
      </c>
      <c r="F48" s="20">
        <f>Model!$W$33*((drdp!C48+drdp!L48)*XYM1!$B48+(drdp!F48+drdp!O48)*XYM1!$C48+(drdp!I48+drdp!R48)*XYM1!$D48)</f>
        <v>8.3433734954550993E-4</v>
      </c>
      <c r="G48" s="20">
        <f>Model!$W$33*((drdp!D48+drdp!M48)*XYM1!$B48+(drdp!G48+drdp!P48)*XYM1!$C48+(drdp!J48+drdp!S48)*XYM1!$D48)</f>
        <v>-1.4938663538001329E-2</v>
      </c>
      <c r="H48" s="18">
        <f>Model!$W$33*((drdp!B48)*XYM1!$B48+(drdp!E48)*XYM1!$C48+(drdp!H48)*XYM1!$D48)</f>
        <v>1.1946147832490856E-2</v>
      </c>
      <c r="I48" s="18">
        <f>Model!$W$33*((drdp!C48)*XYM1!$B48+(drdp!F48)*XYM1!$C48+(drdp!I48)*XYM1!$D48)</f>
        <v>4.1716867477275497E-4</v>
      </c>
      <c r="J48" s="18">
        <f>Model!$W$33*((drdp!D48)*XYM1!$B48+(drdp!G48)*XYM1!$C48+(drdp!J48)*XYM1!$D48)</f>
        <v>-7.4693317690006644E-3</v>
      </c>
      <c r="K48" s="21">
        <f>SUM(E$3:E47)+H48</f>
        <v>0.42879403912762243</v>
      </c>
      <c r="L48" s="21">
        <f>SUM(F$3:F47)+I48</f>
        <v>1.4973817799811162E-2</v>
      </c>
      <c r="M48" s="21">
        <f>SUM(G$3:G47)+J48</f>
        <v>-0.21772762077588975</v>
      </c>
      <c r="N48" s="21"/>
      <c r="O48" s="21"/>
      <c r="P48" s="21"/>
      <c r="Q48" s="19">
        <f t="shared" si="1"/>
        <v>0.183864327991381</v>
      </c>
      <c r="R48" s="19">
        <f t="shared" si="2"/>
        <v>2.242152195019416E-4</v>
      </c>
      <c r="S48" s="19">
        <f t="shared" si="3"/>
        <v>4.7405316848729659E-2</v>
      </c>
      <c r="T48" s="19">
        <f t="shared" si="4"/>
        <v>6.4206838155421164E-3</v>
      </c>
      <c r="U48" s="19">
        <f t="shared" si="5"/>
        <v>-9.3360305942141009E-2</v>
      </c>
      <c r="V48" s="19">
        <f t="shared" si="6"/>
        <v>-3.2602137234845527E-3</v>
      </c>
      <c r="Y48" s="69"/>
    </row>
    <row r="49" spans="1:25" x14ac:dyDescent="0.25">
      <c r="A49" s="26">
        <f>Wellpath!E49</f>
        <v>4600</v>
      </c>
      <c r="B49" s="22">
        <v>0</v>
      </c>
      <c r="C49" s="22">
        <f>SIN(Wellpath!$L49)</f>
        <v>0.5299192642332049</v>
      </c>
      <c r="D49" s="22">
        <v>0</v>
      </c>
      <c r="E49" s="20">
        <f>Model!$W$33*((drdp!B49+drdp!K49)*XYM1!$B49+(drdp!E49+drdp!N49)*XYM1!$C49+(drdp!H49+drdp!Q49)*XYM1!$D49)</f>
        <v>2.3892295664981713E-2</v>
      </c>
      <c r="F49" s="20">
        <f>Model!$W$33*((drdp!C49+drdp!L49)*XYM1!$B49+(drdp!F49+drdp!O49)*XYM1!$C49+(drdp!I49+drdp!R49)*XYM1!$D49)</f>
        <v>8.3433734954550993E-4</v>
      </c>
      <c r="G49" s="20">
        <f>Model!$W$33*((drdp!D49+drdp!M49)*XYM1!$B49+(drdp!G49+drdp!P49)*XYM1!$C49+(drdp!J49+drdp!S49)*XYM1!$D49)</f>
        <v>-1.4938663538001329E-2</v>
      </c>
      <c r="H49" s="18">
        <f>Model!$W$33*((drdp!B49)*XYM1!$B49+(drdp!E49)*XYM1!$C49+(drdp!H49)*XYM1!$D49)</f>
        <v>1.1946147832490856E-2</v>
      </c>
      <c r="I49" s="18">
        <f>Model!$W$33*((drdp!C49)*XYM1!$B49+(drdp!F49)*XYM1!$C49+(drdp!I49)*XYM1!$D49)</f>
        <v>4.1716867477275497E-4</v>
      </c>
      <c r="J49" s="18">
        <f>Model!$W$33*((drdp!D49)*XYM1!$B49+(drdp!G49)*XYM1!$C49+(drdp!J49)*XYM1!$D49)</f>
        <v>-7.4693317690006644E-3</v>
      </c>
      <c r="K49" s="21">
        <f>SUM(E$3:E48)+H49</f>
        <v>0.45268633479260412</v>
      </c>
      <c r="L49" s="21">
        <f>SUM(F$3:F48)+I49</f>
        <v>1.580815514935667E-2</v>
      </c>
      <c r="M49" s="21">
        <f>SUM(G$3:G48)+J49</f>
        <v>-0.23266628431389108</v>
      </c>
      <c r="N49" s="21"/>
      <c r="O49" s="21"/>
      <c r="P49" s="21"/>
      <c r="Q49" s="19">
        <f t="shared" si="1"/>
        <v>0.20492491770796167</v>
      </c>
      <c r="R49" s="19">
        <f t="shared" si="2"/>
        <v>2.498977692261318E-4</v>
      </c>
      <c r="S49" s="19">
        <f t="shared" si="3"/>
        <v>5.4133599856432402E-2</v>
      </c>
      <c r="T49" s="19">
        <f t="shared" si="4"/>
        <v>7.1561358143951027E-3</v>
      </c>
      <c r="U49" s="19">
        <f t="shared" si="5"/>
        <v>-0.10532484747586932</v>
      </c>
      <c r="V49" s="19">
        <f t="shared" si="6"/>
        <v>-3.6780247204583204E-3</v>
      </c>
      <c r="Y49" s="69"/>
    </row>
    <row r="50" spans="1:25" x14ac:dyDescent="0.25">
      <c r="A50" s="26">
        <f>Wellpath!E50</f>
        <v>4700</v>
      </c>
      <c r="B50" s="22">
        <v>0</v>
      </c>
      <c r="C50" s="22">
        <f>SIN(Wellpath!$L50)</f>
        <v>0.5299192642332049</v>
      </c>
      <c r="D50" s="22">
        <v>0</v>
      </c>
      <c r="E50" s="20">
        <f>Model!$W$33*((drdp!B50+drdp!K50)*XYM1!$B50+(drdp!E50+drdp!N50)*XYM1!$C50+(drdp!H50+drdp!Q50)*XYM1!$D50)</f>
        <v>2.3892295664981626E-2</v>
      </c>
      <c r="F50" s="20">
        <f>Model!$W$33*((drdp!C50+drdp!L50)*XYM1!$B50+(drdp!F50+drdp!O50)*XYM1!$C50+(drdp!I50+drdp!R50)*XYM1!$D50)</f>
        <v>8.3433734954550679E-4</v>
      </c>
      <c r="G50" s="20">
        <f>Model!$W$33*((drdp!D50+drdp!M50)*XYM1!$B50+(drdp!G50+drdp!P50)*XYM1!$C50+(drdp!J50+drdp!S50)*XYM1!$D50)</f>
        <v>-1.4938663538001273E-2</v>
      </c>
      <c r="H50" s="18">
        <f>Model!$W$33*((drdp!B50)*XYM1!$B50+(drdp!E50)*XYM1!$C50+(drdp!H50)*XYM1!$D50)</f>
        <v>1.1946147832490856E-2</v>
      </c>
      <c r="I50" s="18">
        <f>Model!$W$33*((drdp!C50)*XYM1!$B50+(drdp!F50)*XYM1!$C50+(drdp!I50)*XYM1!$D50)</f>
        <v>4.1716867477275497E-4</v>
      </c>
      <c r="J50" s="18">
        <f>Model!$W$33*((drdp!D50)*XYM1!$B50+(drdp!G50)*XYM1!$C50+(drdp!J50)*XYM1!$D50)</f>
        <v>-7.4693317690006644E-3</v>
      </c>
      <c r="K50" s="21">
        <f>SUM(E$3:E49)+H50</f>
        <v>0.47657863045758581</v>
      </c>
      <c r="L50" s="21">
        <f>SUM(F$3:F49)+I50</f>
        <v>1.6642492498902182E-2</v>
      </c>
      <c r="M50" s="21">
        <f>SUM(G$3:G49)+J50</f>
        <v>-0.24760494785189241</v>
      </c>
      <c r="N50" s="21"/>
      <c r="O50" s="21"/>
      <c r="P50" s="21"/>
      <c r="Q50" s="19">
        <f t="shared" si="1"/>
        <v>0.22712719100882814</v>
      </c>
      <c r="R50" s="19">
        <f t="shared" si="2"/>
        <v>2.7697255657601537E-4</v>
      </c>
      <c r="S50" s="19">
        <f t="shared" si="3"/>
        <v>6.1308210200738358E-2</v>
      </c>
      <c r="T50" s="19">
        <f t="shared" si="4"/>
        <v>7.9314562825274458E-3</v>
      </c>
      <c r="U50" s="19">
        <f t="shared" si="5"/>
        <v>-0.11800322694177684</v>
      </c>
      <c r="V50" s="19">
        <f t="shared" si="6"/>
        <v>-4.1207634873161852E-3</v>
      </c>
      <c r="Y50" s="69"/>
    </row>
    <row r="51" spans="1:25" x14ac:dyDescent="0.25">
      <c r="A51" s="26">
        <f>Wellpath!E51</f>
        <v>4800</v>
      </c>
      <c r="B51" s="22">
        <v>0</v>
      </c>
      <c r="C51" s="22">
        <f>SIN(Wellpath!$L51)</f>
        <v>0.5299192642332049</v>
      </c>
      <c r="D51" s="22">
        <v>0</v>
      </c>
      <c r="E51" s="20">
        <f>Model!$W$33*((drdp!B51+drdp!K51)*XYM1!$B51+(drdp!E51+drdp!N51)*XYM1!$C51+(drdp!H51+drdp!Q51)*XYM1!$D51)</f>
        <v>2.3892295664981626E-2</v>
      </c>
      <c r="F51" s="20">
        <f>Model!$W$33*((drdp!C51+drdp!L51)*XYM1!$B51+(drdp!F51+drdp!O51)*XYM1!$C51+(drdp!I51+drdp!R51)*XYM1!$D51)</f>
        <v>8.3433734954550679E-4</v>
      </c>
      <c r="G51" s="20">
        <f>Model!$W$33*((drdp!D51+drdp!M51)*XYM1!$B51+(drdp!G51+drdp!P51)*XYM1!$C51+(drdp!J51+drdp!S51)*XYM1!$D51)</f>
        <v>-1.4938663538001273E-2</v>
      </c>
      <c r="H51" s="18">
        <f>Model!$W$33*((drdp!B51)*XYM1!$B51+(drdp!E51)*XYM1!$C51+(drdp!H51)*XYM1!$D51)</f>
        <v>1.1946147832490768E-2</v>
      </c>
      <c r="I51" s="18">
        <f>Model!$W$33*((drdp!C51)*XYM1!$B51+(drdp!F51)*XYM1!$C51+(drdp!I51)*XYM1!$D51)</f>
        <v>4.1716867477275182E-4</v>
      </c>
      <c r="J51" s="18">
        <f>Model!$W$33*((drdp!D51)*XYM1!$B51+(drdp!G51)*XYM1!$C51+(drdp!J51)*XYM1!$D51)</f>
        <v>-7.469331769000608E-3</v>
      </c>
      <c r="K51" s="21">
        <f>SUM(E$3:E50)+H51</f>
        <v>0.50047092612256738</v>
      </c>
      <c r="L51" s="21">
        <f>SUM(F$3:F50)+I51</f>
        <v>1.7476829848447686E-2</v>
      </c>
      <c r="M51" s="21">
        <f>SUM(G$3:G50)+J51</f>
        <v>-0.26254361138989363</v>
      </c>
      <c r="N51" s="21"/>
      <c r="O51" s="21"/>
      <c r="P51" s="21"/>
      <c r="Q51" s="19">
        <f t="shared" si="1"/>
        <v>0.25047114789398028</v>
      </c>
      <c r="R51" s="19">
        <f t="shared" si="2"/>
        <v>3.05439581551592E-4</v>
      </c>
      <c r="S51" s="19">
        <f t="shared" si="3"/>
        <v>6.8929147881647487E-2</v>
      </c>
      <c r="T51" s="19">
        <f t="shared" si="4"/>
        <v>8.7466452199391424E-3</v>
      </c>
      <c r="U51" s="19">
        <f t="shared" si="5"/>
        <v>-0.1313954443398635</v>
      </c>
      <c r="V51" s="19">
        <f t="shared" si="6"/>
        <v>-4.5884300240581427E-3</v>
      </c>
      <c r="Y51" s="69"/>
    </row>
    <row r="52" spans="1:25" x14ac:dyDescent="0.25">
      <c r="A52" s="26">
        <f>Wellpath!E52</f>
        <v>4900</v>
      </c>
      <c r="B52" s="22">
        <v>0</v>
      </c>
      <c r="C52" s="22">
        <f>SIN(Wellpath!$L52)</f>
        <v>0.5299192642332049</v>
      </c>
      <c r="D52" s="22">
        <v>0</v>
      </c>
      <c r="E52" s="20">
        <f>Model!$W$33*((drdp!B52+drdp!K52)*XYM1!$B52+(drdp!E52+drdp!N52)*XYM1!$C52+(drdp!H52+drdp!Q52)*XYM1!$D52)</f>
        <v>2.3892295664981713E-2</v>
      </c>
      <c r="F52" s="20">
        <f>Model!$W$33*((drdp!C52+drdp!L52)*XYM1!$B52+(drdp!F52+drdp!O52)*XYM1!$C52+(drdp!I52+drdp!R52)*XYM1!$D52)</f>
        <v>8.3433734954550993E-4</v>
      </c>
      <c r="G52" s="20">
        <f>Model!$W$33*((drdp!D52+drdp!M52)*XYM1!$B52+(drdp!G52+drdp!P52)*XYM1!$C52+(drdp!J52+drdp!S52)*XYM1!$D52)</f>
        <v>-1.4938663538001329E-2</v>
      </c>
      <c r="H52" s="18">
        <f>Model!$W$33*((drdp!B52)*XYM1!$B52+(drdp!E52)*XYM1!$C52+(drdp!H52)*XYM1!$D52)</f>
        <v>1.1946147832490856E-2</v>
      </c>
      <c r="I52" s="18">
        <f>Model!$W$33*((drdp!C52)*XYM1!$B52+(drdp!F52)*XYM1!$C52+(drdp!I52)*XYM1!$D52)</f>
        <v>4.1716867477275497E-4</v>
      </c>
      <c r="J52" s="18">
        <f>Model!$W$33*((drdp!D52)*XYM1!$B52+(drdp!G52)*XYM1!$C52+(drdp!J52)*XYM1!$D52)</f>
        <v>-7.4693317690006644E-3</v>
      </c>
      <c r="K52" s="21">
        <f>SUM(E$3:E51)+H52</f>
        <v>0.52436322178754902</v>
      </c>
      <c r="L52" s="21">
        <f>SUM(F$3:F51)+I52</f>
        <v>1.8311167197993198E-2</v>
      </c>
      <c r="M52" s="21">
        <f>SUM(G$3:G51)+J52</f>
        <v>-0.27748227492789496</v>
      </c>
      <c r="N52" s="21"/>
      <c r="O52" s="21"/>
      <c r="P52" s="21"/>
      <c r="Q52" s="19">
        <f t="shared" si="1"/>
        <v>0.2749567883634183</v>
      </c>
      <c r="R52" s="19">
        <f t="shared" si="2"/>
        <v>3.3529884415286207E-4</v>
      </c>
      <c r="S52" s="19">
        <f t="shared" si="3"/>
        <v>7.6996412899159886E-2</v>
      </c>
      <c r="T52" s="19">
        <f t="shared" si="4"/>
        <v>9.6017026266301993E-3</v>
      </c>
      <c r="U52" s="19">
        <f t="shared" si="5"/>
        <v>-0.14550149967012943</v>
      </c>
      <c r="V52" s="19">
        <f t="shared" si="6"/>
        <v>-5.0810243306842005E-3</v>
      </c>
      <c r="Y52" s="69"/>
    </row>
    <row r="53" spans="1:25" x14ac:dyDescent="0.25">
      <c r="A53" s="26">
        <f>Wellpath!E53</f>
        <v>5000</v>
      </c>
      <c r="B53" s="22">
        <v>0</v>
      </c>
      <c r="C53" s="22">
        <f>SIN(Wellpath!$L53)</f>
        <v>0.5299192642332049</v>
      </c>
      <c r="D53" s="22">
        <v>0</v>
      </c>
      <c r="E53" s="20">
        <f>Model!$W$33*((drdp!B53+drdp!K53)*XYM1!$B53+(drdp!E53+drdp!N53)*XYM1!$C53+(drdp!H53+drdp!Q53)*XYM1!$D53)</f>
        <v>2.3892295664981713E-2</v>
      </c>
      <c r="F53" s="20">
        <f>Model!$W$33*((drdp!C53+drdp!L53)*XYM1!$B53+(drdp!F53+drdp!O53)*XYM1!$C53+(drdp!I53+drdp!R53)*XYM1!$D53)</f>
        <v>8.3433734954550993E-4</v>
      </c>
      <c r="G53" s="20">
        <f>Model!$W$33*((drdp!D53+drdp!M53)*XYM1!$B53+(drdp!G53+drdp!P53)*XYM1!$C53+(drdp!J53+drdp!S53)*XYM1!$D53)</f>
        <v>-1.4938663538001329E-2</v>
      </c>
      <c r="H53" s="18">
        <f>Model!$W$33*((drdp!B53)*XYM1!$B53+(drdp!E53)*XYM1!$C53+(drdp!H53)*XYM1!$D53)</f>
        <v>1.1946147832490856E-2</v>
      </c>
      <c r="I53" s="18">
        <f>Model!$W$33*((drdp!C53)*XYM1!$B53+(drdp!F53)*XYM1!$C53+(drdp!I53)*XYM1!$D53)</f>
        <v>4.1716867477275497E-4</v>
      </c>
      <c r="J53" s="18">
        <f>Model!$W$33*((drdp!D53)*XYM1!$B53+(drdp!G53)*XYM1!$C53+(drdp!J53)*XYM1!$D53)</f>
        <v>-7.4693317690006644E-3</v>
      </c>
      <c r="K53" s="21">
        <f>SUM(E$3:E52)+H53</f>
        <v>0.54825551745253076</v>
      </c>
      <c r="L53" s="21">
        <f>SUM(F$3:F52)+I53</f>
        <v>1.914550454753871E-2</v>
      </c>
      <c r="M53" s="21">
        <f>SUM(G$3:G52)+J53</f>
        <v>-0.29242093846589629</v>
      </c>
      <c r="N53" s="21"/>
      <c r="O53" s="21"/>
      <c r="P53" s="21"/>
      <c r="Q53" s="19">
        <f t="shared" si="1"/>
        <v>0.30058411241714228</v>
      </c>
      <c r="R53" s="19">
        <f t="shared" si="2"/>
        <v>3.6655034437982543E-4</v>
      </c>
      <c r="S53" s="19">
        <f t="shared" si="3"/>
        <v>8.5510005253275498E-2</v>
      </c>
      <c r="T53" s="19">
        <f t="shared" si="4"/>
        <v>1.0496628502600617E-2</v>
      </c>
      <c r="U53" s="19">
        <f t="shared" si="5"/>
        <v>-0.16032139293257464</v>
      </c>
      <c r="V53" s="19">
        <f t="shared" si="6"/>
        <v>-5.5985464071943549E-3</v>
      </c>
      <c r="Y53" s="69"/>
    </row>
    <row r="54" spans="1:25" x14ac:dyDescent="0.25">
      <c r="A54" s="26">
        <f>Wellpath!E54</f>
        <v>5100</v>
      </c>
      <c r="B54" s="22">
        <v>0</v>
      </c>
      <c r="C54" s="22">
        <f>SIN(Wellpath!$L54)</f>
        <v>0.52190318230646671</v>
      </c>
      <c r="D54" s="22">
        <v>0</v>
      </c>
      <c r="E54" s="20">
        <f>Model!$W$33*((drdp!B54+drdp!K54)*XYM1!$B54+(drdp!E54+drdp!N54)*XYM1!$C54+(drdp!H54+drdp!Q54)*XYM1!$D54)</f>
        <v>2.3474248412823757E-2</v>
      </c>
      <c r="F54" s="20">
        <f>Model!$W$33*((drdp!C54+drdp!L54)*XYM1!$B54+(drdp!F54+drdp!O54)*XYM1!$C54+(drdp!I54+drdp!R54)*XYM1!$D54)</f>
        <v>3.1363035258478592E-3</v>
      </c>
      <c r="G54" s="20">
        <f>Model!$W$33*((drdp!D54+drdp!M54)*XYM1!$B54+(drdp!G54+drdp!P54)*XYM1!$C54+(drdp!J54+drdp!S54)*XYM1!$D54)</f>
        <v>-1.4490127944536729E-2</v>
      </c>
      <c r="H54" s="18">
        <f>Model!$W$33*((drdp!B54)*XYM1!$B54+(drdp!E54)*XYM1!$C54+(drdp!H54)*XYM1!$D54)</f>
        <v>1.1737124206411879E-2</v>
      </c>
      <c r="I54" s="18">
        <f>Model!$W$33*((drdp!C54)*XYM1!$B54+(drdp!F54)*XYM1!$C54+(drdp!I54)*XYM1!$D54)</f>
        <v>1.5681517629239296E-3</v>
      </c>
      <c r="J54" s="18">
        <f>Model!$W$33*((drdp!D54)*XYM1!$B54+(drdp!G54)*XYM1!$C54+(drdp!J54)*XYM1!$D54)</f>
        <v>-7.2450639722683643E-3</v>
      </c>
      <c r="K54" s="21">
        <f>SUM(E$3:E53)+H54</f>
        <v>0.57193878949143362</v>
      </c>
      <c r="L54" s="21">
        <f>SUM(F$3:F53)+I54</f>
        <v>2.1130824985235396E-2</v>
      </c>
      <c r="M54" s="21">
        <f>SUM(G$3:G53)+J54</f>
        <v>-0.30713533420716532</v>
      </c>
      <c r="N54" s="21"/>
      <c r="O54" s="21"/>
      <c r="P54" s="21"/>
      <c r="Q54" s="19">
        <f t="shared" si="1"/>
        <v>0.32711397892492644</v>
      </c>
      <c r="R54" s="19">
        <f t="shared" si="2"/>
        <v>4.4651176455664848E-4</v>
      </c>
      <c r="S54" s="19">
        <f t="shared" si="3"/>
        <v>9.4332113518547131E-2</v>
      </c>
      <c r="T54" s="19">
        <f t="shared" si="4"/>
        <v>1.2085538463010873E-2</v>
      </c>
      <c r="U54" s="19">
        <f t="shared" si="5"/>
        <v>-0.17566261125649305</v>
      </c>
      <c r="V54" s="19">
        <f t="shared" si="6"/>
        <v>-6.4900229939133924E-3</v>
      </c>
      <c r="Y54" s="69"/>
    </row>
    <row r="55" spans="1:25" x14ac:dyDescent="0.25">
      <c r="A55" s="26">
        <f>Wellpath!E55</f>
        <v>5200</v>
      </c>
      <c r="B55" s="22">
        <v>0</v>
      </c>
      <c r="C55" s="22">
        <f>SIN(Wellpath!$L55)</f>
        <v>0.51757907070426257</v>
      </c>
      <c r="D55" s="22">
        <v>0</v>
      </c>
      <c r="E55" s="20">
        <f>Model!$W$33*((drdp!B55+drdp!K55)*XYM1!$B55+(drdp!E55+drdp!N55)*XYM1!$C55+(drdp!H55+drdp!Q55)*XYM1!$D55)</f>
        <v>2.2921481471131294E-2</v>
      </c>
      <c r="F55" s="20">
        <f>Model!$W$33*((drdp!C55+drdp!L55)*XYM1!$B55+(drdp!F55+drdp!O55)*XYM1!$C55+(drdp!I55+drdp!R55)*XYM1!$D55)</f>
        <v>5.4437595301452301E-3</v>
      </c>
      <c r="G55" s="20">
        <f>Model!$W$33*((drdp!D55+drdp!M55)*XYM1!$B55+(drdp!G55+drdp!P55)*XYM1!$C55+(drdp!J55+drdp!S55)*XYM1!$D55)</f>
        <v>-1.4251013229334291E-2</v>
      </c>
      <c r="H55" s="18">
        <f>Model!$W$33*((drdp!B55)*XYM1!$B55+(drdp!E55)*XYM1!$C55+(drdp!H55)*XYM1!$D55)</f>
        <v>1.1460740735565647E-2</v>
      </c>
      <c r="I55" s="18">
        <f>Model!$W$33*((drdp!C55)*XYM1!$B55+(drdp!F55)*XYM1!$C55+(drdp!I55)*XYM1!$D55)</f>
        <v>2.721879765072615E-3</v>
      </c>
      <c r="J55" s="18">
        <f>Model!$W$33*((drdp!D55)*XYM1!$B55+(drdp!G55)*XYM1!$C55+(drdp!J55)*XYM1!$D55)</f>
        <v>-7.1255066146671455E-3</v>
      </c>
      <c r="K55" s="21">
        <f>SUM(E$3:E54)+H55</f>
        <v>0.59513665443341113</v>
      </c>
      <c r="L55" s="21">
        <f>SUM(F$3:F54)+I55</f>
        <v>2.5420856513231942E-2</v>
      </c>
      <c r="M55" s="21">
        <f>SUM(G$3:G54)+J55</f>
        <v>-0.32150590479410085</v>
      </c>
      <c r="N55" s="21"/>
      <c r="O55" s="21"/>
      <c r="P55" s="21"/>
      <c r="Q55" s="19">
        <f t="shared" si="1"/>
        <v>0.35418763745019344</v>
      </c>
      <c r="R55" s="19">
        <f t="shared" si="2"/>
        <v>6.4621994586632685E-4</v>
      </c>
      <c r="S55" s="19">
        <f t="shared" si="3"/>
        <v>0.10336604681747344</v>
      </c>
      <c r="T55" s="19">
        <f t="shared" si="4"/>
        <v>1.5128883498116646E-2</v>
      </c>
      <c r="U55" s="19">
        <f t="shared" si="5"/>
        <v>-0.19133994855974798</v>
      </c>
      <c r="V55" s="19">
        <f t="shared" si="6"/>
        <v>-8.172955473927648E-3</v>
      </c>
      <c r="Y55" s="69"/>
    </row>
    <row r="56" spans="1:25" x14ac:dyDescent="0.25">
      <c r="A56" s="26">
        <f>Wellpath!E56</f>
        <v>5300</v>
      </c>
      <c r="B56" s="22">
        <v>0</v>
      </c>
      <c r="C56" s="22">
        <f>SIN(Wellpath!$L56)</f>
        <v>0.51698159843796698</v>
      </c>
      <c r="D56" s="22">
        <v>0</v>
      </c>
      <c r="E56" s="20">
        <f>Model!$W$33*((drdp!B56+drdp!K56)*XYM1!$B56+(drdp!E56+drdp!N56)*XYM1!$C56+(drdp!H56+drdp!Q56)*XYM1!$D56)</f>
        <v>2.2237706118348303E-2</v>
      </c>
      <c r="F56" s="20">
        <f>Model!$W$33*((drdp!C56+drdp!L56)*XYM1!$B56+(drdp!F56+drdp!O56)*XYM1!$C56+(drdp!I56+drdp!R56)*XYM1!$D56)</f>
        <v>7.7265852963000837E-3</v>
      </c>
      <c r="G56" s="20">
        <f>Model!$W$33*((drdp!D56+drdp!M56)*XYM1!$B56+(drdp!G56+drdp!P56)*XYM1!$C56+(drdp!J56+drdp!S56)*XYM1!$D56)</f>
        <v>-1.4218130637254829E-2</v>
      </c>
      <c r="H56" s="18">
        <f>Model!$W$33*((drdp!B56)*XYM1!$B56+(drdp!E56)*XYM1!$C56+(drdp!H56)*XYM1!$D56)</f>
        <v>1.1118853059174151E-2</v>
      </c>
      <c r="I56" s="18">
        <f>Model!$W$33*((drdp!C56)*XYM1!$B56+(drdp!F56)*XYM1!$C56+(drdp!I56)*XYM1!$D56)</f>
        <v>3.8632926481500418E-3</v>
      </c>
      <c r="J56" s="18">
        <f>Model!$W$33*((drdp!D56)*XYM1!$B56+(drdp!G56)*XYM1!$C56+(drdp!J56)*XYM1!$D56)</f>
        <v>-7.1090653186274147E-3</v>
      </c>
      <c r="K56" s="21">
        <f>SUM(E$3:E55)+H56</f>
        <v>0.61771624822815085</v>
      </c>
      <c r="L56" s="21">
        <f>SUM(F$3:F55)+I56</f>
        <v>3.2006028926454599E-2</v>
      </c>
      <c r="M56" s="21">
        <f>SUM(G$3:G55)+J56</f>
        <v>-0.33574047672739543</v>
      </c>
      <c r="N56" s="21"/>
      <c r="O56" s="21"/>
      <c r="P56" s="21"/>
      <c r="Q56" s="19">
        <f t="shared" si="1"/>
        <v>0.38157336332506248</v>
      </c>
      <c r="R56" s="19">
        <f t="shared" si="2"/>
        <v>1.0243858876410486E-3</v>
      </c>
      <c r="S56" s="19">
        <f t="shared" si="3"/>
        <v>0.11272166771313875</v>
      </c>
      <c r="T56" s="19">
        <f t="shared" si="4"/>
        <v>1.9770644109131204E-2</v>
      </c>
      <c r="U56" s="19">
        <f t="shared" si="5"/>
        <v>-0.20739234766237749</v>
      </c>
      <c r="V56" s="19">
        <f t="shared" si="6"/>
        <v>-1.0745719409918676E-2</v>
      </c>
      <c r="Y56" s="69"/>
    </row>
    <row r="57" spans="1:25" x14ac:dyDescent="0.25">
      <c r="A57" s="26">
        <f>Wellpath!E57</f>
        <v>5400</v>
      </c>
      <c r="B57" s="22">
        <v>0</v>
      </c>
      <c r="C57" s="22">
        <f>SIN(Wellpath!$L57)</f>
        <v>0.5204136140522797</v>
      </c>
      <c r="D57" s="22">
        <v>0</v>
      </c>
      <c r="E57" s="20">
        <f>Model!$W$33*((drdp!B57+drdp!K57)*XYM1!$B57+(drdp!E57+drdp!N57)*XYM1!$C57+(drdp!H57+drdp!Q57)*XYM1!$D57)</f>
        <v>2.1437691309437207E-2</v>
      </c>
      <c r="F57" s="20">
        <f>Model!$W$33*((drdp!C57+drdp!L57)*XYM1!$B57+(drdp!F57+drdp!O57)*XYM1!$C57+(drdp!I57+drdp!R57)*XYM1!$D57)</f>
        <v>9.9646916265687582E-3</v>
      </c>
      <c r="G57" s="20">
        <f>Model!$W$33*((drdp!D57+drdp!M57)*XYM1!$B57+(drdp!G57+drdp!P57)*XYM1!$C57+(drdp!J57+drdp!S57)*XYM1!$D57)</f>
        <v>-1.4407533188540491E-2</v>
      </c>
      <c r="H57" s="18">
        <f>Model!$W$33*((drdp!B57)*XYM1!$B57+(drdp!E57)*XYM1!$C57+(drdp!H57)*XYM1!$D57)</f>
        <v>1.0718845654718603E-2</v>
      </c>
      <c r="I57" s="18">
        <f>Model!$W$33*((drdp!C57)*XYM1!$B57+(drdp!F57)*XYM1!$C57+(drdp!I57)*XYM1!$D57)</f>
        <v>4.9823458132843791E-3</v>
      </c>
      <c r="J57" s="18">
        <f>Model!$W$33*((drdp!D57)*XYM1!$B57+(drdp!G57)*XYM1!$C57+(drdp!J57)*XYM1!$D57)</f>
        <v>-7.2037665942702453E-3</v>
      </c>
      <c r="K57" s="21">
        <f>SUM(E$3:E56)+H57</f>
        <v>0.63955394694204359</v>
      </c>
      <c r="L57" s="21">
        <f>SUM(F$3:F56)+I57</f>
        <v>4.0851667387889014E-2</v>
      </c>
      <c r="M57" s="21">
        <f>SUM(G$3:G56)+J57</f>
        <v>-0.3500533086402931</v>
      </c>
      <c r="N57" s="21"/>
      <c r="O57" s="21"/>
      <c r="P57" s="21"/>
      <c r="Q57" s="19">
        <f t="shared" si="1"/>
        <v>0.40902925104914634</v>
      </c>
      <c r="R57" s="19">
        <f t="shared" si="2"/>
        <v>1.6688587283707147E-3</v>
      </c>
      <c r="S57" s="19">
        <f t="shared" si="3"/>
        <v>0.1225373188900163</v>
      </c>
      <c r="T57" s="19">
        <f t="shared" si="4"/>
        <v>2.6126845117087984E-2</v>
      </c>
      <c r="U57" s="19">
        <f t="shared" si="5"/>
        <v>-0.22387797518102082</v>
      </c>
      <c r="V57" s="19">
        <f t="shared" si="6"/>
        <v>-1.4300261332603309E-2</v>
      </c>
      <c r="Y57" s="69"/>
    </row>
    <row r="58" spans="1:25" x14ac:dyDescent="0.25">
      <c r="A58" s="26">
        <f>Wellpath!E58</f>
        <v>5500</v>
      </c>
      <c r="B58" s="22">
        <v>0</v>
      </c>
      <c r="C58" s="22">
        <f>SIN(Wellpath!$L58)</f>
        <v>0.52754900406380389</v>
      </c>
      <c r="D58" s="22">
        <v>0</v>
      </c>
      <c r="E58" s="20">
        <f>Model!$W$33*((drdp!B58+drdp!K58)*XYM1!$B58+(drdp!E58+drdp!N58)*XYM1!$C58+(drdp!H58+drdp!Q58)*XYM1!$D58)</f>
        <v>1.2883855751591657E-2</v>
      </c>
      <c r="F58" s="20">
        <f>Model!$W$33*((drdp!C58+drdp!L58)*XYM1!$B58+(drdp!F58+drdp!O58)*XYM1!$C58+(drdp!I58+drdp!R58)*XYM1!$D58)</f>
        <v>7.6134220450824941E-3</v>
      </c>
      <c r="G58" s="20">
        <f>Model!$W$33*((drdp!D58+drdp!M58)*XYM1!$B58+(drdp!G58+drdp!P58)*XYM1!$C58+(drdp!J58+drdp!S58)*XYM1!$D58)</f>
        <v>-9.2933025017075555E-3</v>
      </c>
      <c r="H58" s="18">
        <f>Model!$W$33*((drdp!B58)*XYM1!$B58+(drdp!E58)*XYM1!$C58+(drdp!H58)*XYM1!$D58)</f>
        <v>1.0262749523332537E-2</v>
      </c>
      <c r="I58" s="18">
        <f>Model!$W$33*((drdp!C58)*XYM1!$B58+(drdp!F58)*XYM1!$C58+(drdp!I58)*XYM1!$D58)</f>
        <v>6.0645388283276248E-3</v>
      </c>
      <c r="J58" s="18">
        <f>Model!$W$33*((drdp!D58)*XYM1!$B58+(drdp!G58)*XYM1!$C58+(drdp!J58)*XYM1!$D58)</f>
        <v>-7.4026624993687781E-3</v>
      </c>
      <c r="K58" s="21">
        <f>SUM(E$3:E57)+H58</f>
        <v>0.66053554212009469</v>
      </c>
      <c r="L58" s="21">
        <f>SUM(F$3:F57)+I58</f>
        <v>5.189855202950102E-2</v>
      </c>
      <c r="M58" s="21">
        <f>SUM(G$3:G57)+J58</f>
        <v>-0.36465973773393212</v>
      </c>
      <c r="N58" s="21"/>
      <c r="O58" s="21"/>
      <c r="P58" s="21"/>
      <c r="Q58" s="19">
        <f t="shared" si="1"/>
        <v>0.43630720240388737</v>
      </c>
      <c r="R58" s="19">
        <f t="shared" si="2"/>
        <v>2.6934597027588243E-3</v>
      </c>
      <c r="S58" s="19">
        <f t="shared" si="3"/>
        <v>0.13297672432418015</v>
      </c>
      <c r="T58" s="19">
        <f t="shared" si="4"/>
        <v>3.4280838200054398E-2</v>
      </c>
      <c r="U58" s="19">
        <f t="shared" si="5"/>
        <v>-0.24087071755345441</v>
      </c>
      <c r="V58" s="19">
        <f t="shared" si="6"/>
        <v>-1.8925312371848673E-2</v>
      </c>
      <c r="Y58" s="69"/>
    </row>
    <row r="59" spans="1:25" x14ac:dyDescent="0.25">
      <c r="A59" s="26">
        <f>Wellpath!E59</f>
        <v>5525.54</v>
      </c>
      <c r="B59" s="22">
        <v>0</v>
      </c>
      <c r="C59" s="22">
        <f>SIN(Wellpath!$L59)</f>
        <v>0.5299192642332049</v>
      </c>
      <c r="D59" s="22">
        <v>0</v>
      </c>
      <c r="E59" s="20">
        <f>Model!$W$33*((drdp!B59+drdp!K59)*XYM1!$B59+(drdp!E59+drdp!N59)*XYM1!$C59+(drdp!H59+drdp!Q59)*XYM1!$D59)</f>
        <v>1.0137083162915114E-2</v>
      </c>
      <c r="F59" s="20">
        <f>Model!$W$33*((drdp!C59+drdp!L59)*XYM1!$B59+(drdp!F59+drdp!O59)*XYM1!$C59+(drdp!I59+drdp!R59)*XYM1!$D59)</f>
        <v>6.334352586261722E-3</v>
      </c>
      <c r="G59" s="20">
        <f>Model!$W$33*((drdp!D59+drdp!M59)*XYM1!$B59+(drdp!G59+drdp!P59)*XYM1!$C59+(drdp!J59+drdp!S59)*XYM1!$D59)</f>
        <v>-7.4693317690006662E-3</v>
      </c>
      <c r="H59" s="18">
        <f>Model!$W$33*((drdp!B59)*XYM1!$B59+(drdp!E59)*XYM1!$C59+(drdp!H59)*XYM1!$D59)</f>
        <v>2.5890110398085102E-3</v>
      </c>
      <c r="I59" s="18">
        <f>Model!$W$33*((drdp!C59)*XYM1!$B59+(drdp!F59)*XYM1!$C59+(drdp!I59)*XYM1!$D59)</f>
        <v>1.6177936505312378E-3</v>
      </c>
      <c r="J59" s="18">
        <f>Model!$W$33*((drdp!D59)*XYM1!$B59+(drdp!G59)*XYM1!$C59+(drdp!J59)*XYM1!$D59)</f>
        <v>-1.9076673338027624E-3</v>
      </c>
      <c r="K59" s="21">
        <f>SUM(E$3:E58)+H59</f>
        <v>0.66574565938816233</v>
      </c>
      <c r="L59" s="21">
        <f>SUM(F$3:F58)+I59</f>
        <v>5.5065228896787131E-2</v>
      </c>
      <c r="M59" s="21">
        <f>SUM(G$3:G58)+J59</f>
        <v>-0.36845804507007368</v>
      </c>
      <c r="N59" s="21"/>
      <c r="O59" s="21"/>
      <c r="P59" s="21"/>
      <c r="Q59" s="19">
        <f t="shared" si="1"/>
        <v>0.44321728299417906</v>
      </c>
      <c r="R59" s="19">
        <f t="shared" si="2"/>
        <v>3.0321794334555604E-3</v>
      </c>
      <c r="S59" s="19">
        <f t="shared" si="3"/>
        <v>0.13576133097686044</v>
      </c>
      <c r="T59" s="19">
        <f t="shared" si="4"/>
        <v>3.6659437121251637E-2</v>
      </c>
      <c r="U59" s="19">
        <f t="shared" si="5"/>
        <v>-0.24529934417204943</v>
      </c>
      <c r="V59" s="19">
        <f t="shared" si="6"/>
        <v>-2.0289226590646317E-2</v>
      </c>
      <c r="Y59" s="69"/>
    </row>
    <row r="60" spans="1:25" x14ac:dyDescent="0.25">
      <c r="A60" s="26">
        <f>Wellpath!E60</f>
        <v>5600</v>
      </c>
      <c r="B60" s="22">
        <v>0</v>
      </c>
      <c r="C60" s="22">
        <f>SIN(Wellpath!$L60)</f>
        <v>0.523539870983741</v>
      </c>
      <c r="D60" s="22">
        <v>0</v>
      </c>
      <c r="E60" s="20">
        <f>Model!$W$33*((drdp!B60+drdp!K60)*XYM1!$B60+(drdp!E60+drdp!N60)*XYM1!$C60+(drdp!H60+drdp!Q60)*XYM1!$D60)</f>
        <v>1.6711755642529705E-2</v>
      </c>
      <c r="F60" s="20">
        <f>Model!$W$33*((drdp!C60+drdp!L60)*XYM1!$B60+(drdp!F60+drdp!O60)*XYM1!$C60+(drdp!I60+drdp!R60)*XYM1!$D60)</f>
        <v>1.2213248735125849E-2</v>
      </c>
      <c r="G60" s="20">
        <f>Model!$W$33*((drdp!D60+drdp!M60)*XYM1!$B60+(drdp!G60+drdp!P60)*XYM1!$C60+(drdp!J60+drdp!S60)*XYM1!$D60)</f>
        <v>-1.2719139366473314E-2</v>
      </c>
      <c r="H60" s="18">
        <f>Model!$W$33*((drdp!B60)*XYM1!$B60+(drdp!E60)*XYM1!$C60+(drdp!H60)*XYM1!$D60)</f>
        <v>7.132622521740014E-3</v>
      </c>
      <c r="I60" s="18">
        <f>Model!$W$33*((drdp!C60)*XYM1!$B60+(drdp!F60)*XYM1!$C60+(drdp!I60)*XYM1!$D60)</f>
        <v>5.2126476029890597E-3</v>
      </c>
      <c r="J60" s="18">
        <f>Model!$W$33*((drdp!D60)*XYM1!$B60+(drdp!G60)*XYM1!$C60+(drdp!J60)*XYM1!$D60)</f>
        <v>-5.4285630931308251E-3</v>
      </c>
      <c r="K60" s="21">
        <f>SUM(E$3:E59)+H60</f>
        <v>0.68042635403300888</v>
      </c>
      <c r="L60" s="21">
        <f>SUM(F$3:F59)+I60</f>
        <v>6.4994435435506676E-2</v>
      </c>
      <c r="M60" s="21">
        <f>SUM(G$3:G59)+J60</f>
        <v>-0.37944827259840241</v>
      </c>
      <c r="N60" s="21"/>
      <c r="O60" s="21"/>
      <c r="P60" s="21"/>
      <c r="Q60" s="19">
        <f t="shared" si="1"/>
        <v>0.46298002326265353</v>
      </c>
      <c r="R60" s="19">
        <f t="shared" si="2"/>
        <v>4.2242766375802454E-3</v>
      </c>
      <c r="S60" s="19">
        <f t="shared" si="3"/>
        <v>0.1439809915779115</v>
      </c>
      <c r="T60" s="19">
        <f t="shared" si="4"/>
        <v>4.4223926735815607E-2</v>
      </c>
      <c r="U60" s="19">
        <f t="shared" si="5"/>
        <v>-0.25818660466825422</v>
      </c>
      <c r="V60" s="19">
        <f t="shared" si="6"/>
        <v>-2.4662026254511402E-2</v>
      </c>
      <c r="Y60" s="69"/>
    </row>
    <row r="61" spans="1:25" x14ac:dyDescent="0.25">
      <c r="A61" s="26">
        <f>Wellpath!E61</f>
        <v>5700</v>
      </c>
      <c r="B61" s="22">
        <v>0</v>
      </c>
      <c r="C61" s="22">
        <f>SIN(Wellpath!$L61)</f>
        <v>0.51832555625993049</v>
      </c>
      <c r="D61" s="22">
        <v>0</v>
      </c>
      <c r="E61" s="20">
        <f>Model!$W$33*((drdp!B61+drdp!K61)*XYM1!$B61+(drdp!E61+drdp!N61)*XYM1!$C61+(drdp!H61+drdp!Q61)*XYM1!$D61)</f>
        <v>1.75567827391175E-2</v>
      </c>
      <c r="F61" s="20">
        <f>Model!$W$33*((drdp!C61+drdp!L61)*XYM1!$B61+(drdp!F61+drdp!O61)*XYM1!$C61+(drdp!I61+drdp!R61)*XYM1!$D61)</f>
        <v>1.5741741441537539E-2</v>
      </c>
      <c r="G61" s="20">
        <f>Model!$W$33*((drdp!D61+drdp!M61)*XYM1!$B61+(drdp!G61+drdp!P61)*XYM1!$C61+(drdp!J61+drdp!S61)*XYM1!$D61)</f>
        <v>-1.4292150314118497E-2</v>
      </c>
      <c r="H61" s="18">
        <f>Model!$W$33*((drdp!B61)*XYM1!$B61+(drdp!E61)*XYM1!$C61+(drdp!H61)*XYM1!$D61)</f>
        <v>8.7783913695587499E-3</v>
      </c>
      <c r="I61" s="18">
        <f>Model!$W$33*((drdp!C61)*XYM1!$B61+(drdp!F61)*XYM1!$C61+(drdp!I61)*XYM1!$D61)</f>
        <v>7.8708707207687696E-3</v>
      </c>
      <c r="J61" s="18">
        <f>Model!$W$33*((drdp!D61)*XYM1!$B61+(drdp!G61)*XYM1!$C61+(drdp!J61)*XYM1!$D61)</f>
        <v>-7.1460751570592484E-3</v>
      </c>
      <c r="K61" s="21">
        <f>SUM(E$3:E60)+H61</f>
        <v>0.69878387852335733</v>
      </c>
      <c r="L61" s="21">
        <f>SUM(F$3:F60)+I61</f>
        <v>7.9865907288412225E-2</v>
      </c>
      <c r="M61" s="21">
        <f>SUM(G$3:G60)+J61</f>
        <v>-0.39388492402880415</v>
      </c>
      <c r="N61" s="21"/>
      <c r="O61" s="21"/>
      <c r="P61" s="21"/>
      <c r="Q61" s="19">
        <f t="shared" si="1"/>
        <v>0.48829890888414623</v>
      </c>
      <c r="R61" s="19">
        <f t="shared" si="2"/>
        <v>6.3785631470012569E-3</v>
      </c>
      <c r="S61" s="19">
        <f t="shared" si="3"/>
        <v>0.15514533337717681</v>
      </c>
      <c r="T61" s="19">
        <f t="shared" si="4"/>
        <v>5.580900845678357E-2</v>
      </c>
      <c r="U61" s="19">
        <f t="shared" si="5"/>
        <v>-0.27524043490472572</v>
      </c>
      <c r="V61" s="19">
        <f t="shared" si="6"/>
        <v>-3.1457976824787764E-2</v>
      </c>
      <c r="Y61" s="69"/>
    </row>
    <row r="62" spans="1:25" x14ac:dyDescent="0.25">
      <c r="A62" s="26">
        <f>Wellpath!E62</f>
        <v>5800</v>
      </c>
      <c r="B62" s="22">
        <v>0</v>
      </c>
      <c r="C62" s="22">
        <f>SIN(Wellpath!$L62)</f>
        <v>0.51683219098961697</v>
      </c>
      <c r="D62" s="22">
        <v>0</v>
      </c>
      <c r="E62" s="20">
        <f>Model!$W$33*((drdp!B62+drdp!K62)*XYM1!$B62+(drdp!E62+drdp!N62)*XYM1!$C62+(drdp!H62+drdp!Q62)*XYM1!$D62)</f>
        <v>1.5847083078873937E-2</v>
      </c>
      <c r="F62" s="20">
        <f>Model!$W$33*((drdp!C62+drdp!L62)*XYM1!$B62+(drdp!F62+drdp!O62)*XYM1!$C62+(drdp!I62+drdp!R62)*XYM1!$D62)</f>
        <v>1.7403508924948109E-2</v>
      </c>
      <c r="G62" s="20">
        <f>Model!$W$33*((drdp!D62+drdp!M62)*XYM1!$B62+(drdp!G62+drdp!P62)*XYM1!$C62+(drdp!J62+drdp!S62)*XYM1!$D62)</f>
        <v>-1.4209913758104218E-2</v>
      </c>
      <c r="H62" s="18">
        <f>Model!$W$33*((drdp!B62)*XYM1!$B62+(drdp!E62)*XYM1!$C62+(drdp!H62)*XYM1!$D62)</f>
        <v>7.9235415394369683E-3</v>
      </c>
      <c r="I62" s="18">
        <f>Model!$W$33*((drdp!C62)*XYM1!$B62+(drdp!F62)*XYM1!$C62+(drdp!I62)*XYM1!$D62)</f>
        <v>8.7017544624740546E-3</v>
      </c>
      <c r="J62" s="18">
        <f>Model!$W$33*((drdp!D62)*XYM1!$B62+(drdp!G62)*XYM1!$C62+(drdp!J62)*XYM1!$D62)</f>
        <v>-7.1049568790521088E-3</v>
      </c>
      <c r="K62" s="21">
        <f>SUM(E$3:E61)+H62</f>
        <v>0.71548581143235312</v>
      </c>
      <c r="L62" s="21">
        <f>SUM(F$3:F61)+I62</f>
        <v>9.6438532471655056E-2</v>
      </c>
      <c r="M62" s="21">
        <f>SUM(G$3:G61)+J62</f>
        <v>-0.40813595606491554</v>
      </c>
      <c r="N62" s="21"/>
      <c r="O62" s="21"/>
      <c r="P62" s="21"/>
      <c r="Q62" s="19">
        <f t="shared" si="1"/>
        <v>0.51191994636101279</v>
      </c>
      <c r="R62" s="19">
        <f t="shared" si="2"/>
        <v>9.3003905452864674E-3</v>
      </c>
      <c r="S62" s="19">
        <f t="shared" si="3"/>
        <v>0.16657495863302266</v>
      </c>
      <c r="T62" s="19">
        <f t="shared" si="4"/>
        <v>6.9000401658827454E-2</v>
      </c>
      <c r="U62" s="19">
        <f t="shared" si="5"/>
        <v>-0.29201548569982533</v>
      </c>
      <c r="V62" s="19">
        <f t="shared" si="6"/>
        <v>-3.936003265181634E-2</v>
      </c>
      <c r="Y62" s="69"/>
    </row>
    <row r="63" spans="1:25" x14ac:dyDescent="0.25">
      <c r="A63" s="26">
        <f>Wellpath!E63</f>
        <v>5900</v>
      </c>
      <c r="B63" s="22">
        <v>0</v>
      </c>
      <c r="C63" s="22">
        <f>SIN(Wellpath!$L63)</f>
        <v>0.51922081783648133</v>
      </c>
      <c r="D63" s="22">
        <v>0</v>
      </c>
      <c r="E63" s="20">
        <f>Model!$W$33*((drdp!B63+drdp!K63)*XYM1!$B63+(drdp!E63+drdp!N63)*XYM1!$C63+(drdp!H63+drdp!Q63)*XYM1!$D63)</f>
        <v>1.4054802537042308E-2</v>
      </c>
      <c r="F63" s="20">
        <f>Model!$W$33*((drdp!C63+drdp!L63)*XYM1!$B63+(drdp!F63+drdp!O63)*XYM1!$C63+(drdp!I63+drdp!R63)*XYM1!$D63)</f>
        <v>1.8966269279650207E-2</v>
      </c>
      <c r="G63" s="20">
        <f>Model!$W$33*((drdp!D63+drdp!M63)*XYM1!$B63+(drdp!G63+drdp!P63)*XYM1!$C63+(drdp!J63+drdp!S63)*XYM1!$D63)</f>
        <v>-1.4341564289305513E-2</v>
      </c>
      <c r="H63" s="18">
        <f>Model!$W$33*((drdp!B63)*XYM1!$B63+(drdp!E63)*XYM1!$C63+(drdp!H63)*XYM1!$D63)</f>
        <v>7.0274012685211541E-3</v>
      </c>
      <c r="I63" s="18">
        <f>Model!$W$33*((drdp!C63)*XYM1!$B63+(drdp!F63)*XYM1!$C63+(drdp!I63)*XYM1!$D63)</f>
        <v>9.4831346398251033E-3</v>
      </c>
      <c r="J63" s="18">
        <f>Model!$W$33*((drdp!D63)*XYM1!$B63+(drdp!G63)*XYM1!$C63+(drdp!J63)*XYM1!$D63)</f>
        <v>-7.1707821446527565E-3</v>
      </c>
      <c r="K63" s="21">
        <f>SUM(E$3:E62)+H63</f>
        <v>0.73043675424031129</v>
      </c>
      <c r="L63" s="21">
        <f>SUM(F$3:F62)+I63</f>
        <v>0.11462342157395421</v>
      </c>
      <c r="M63" s="21">
        <f>SUM(G$3:G62)+J63</f>
        <v>-0.42241169508862042</v>
      </c>
      <c r="N63" s="21"/>
      <c r="O63" s="21"/>
      <c r="P63" s="21"/>
      <c r="Q63" s="19">
        <f t="shared" si="1"/>
        <v>0.53353785194512093</v>
      </c>
      <c r="R63" s="19">
        <f t="shared" si="2"/>
        <v>1.313852877332043E-2</v>
      </c>
      <c r="S63" s="19">
        <f t="shared" si="3"/>
        <v>0.17843164014764162</v>
      </c>
      <c r="T63" s="19">
        <f t="shared" si="4"/>
        <v>8.372516001439799E-2</v>
      </c>
      <c r="U63" s="19">
        <f t="shared" si="5"/>
        <v>-0.30854502751367996</v>
      </c>
      <c r="V63" s="19">
        <f t="shared" si="6"/>
        <v>-4.8418273803911539E-2</v>
      </c>
      <c r="Y63" s="69"/>
    </row>
    <row r="64" spans="1:25" x14ac:dyDescent="0.25">
      <c r="A64" s="26">
        <f>Wellpath!E64</f>
        <v>6000</v>
      </c>
      <c r="B64" s="22">
        <v>0</v>
      </c>
      <c r="C64" s="22">
        <f>SIN(Wellpath!$L64)</f>
        <v>0.52532314851791084</v>
      </c>
      <c r="D64" s="22">
        <v>0</v>
      </c>
      <c r="E64" s="20">
        <f>Model!$W$33*((drdp!B64+drdp!K64)*XYM1!$B64+(drdp!E64+drdp!N64)*XYM1!$C64+(drdp!H64+drdp!Q64)*XYM1!$D64)</f>
        <v>9.2112222782147722E-3</v>
      </c>
      <c r="F64" s="20">
        <f>Model!$W$33*((drdp!C64+drdp!L64)*XYM1!$B64+(drdp!F64+drdp!O64)*XYM1!$C64+(drdp!I64+drdp!R64)*XYM1!$D64)</f>
        <v>1.5421355355833378E-2</v>
      </c>
      <c r="G64" s="20">
        <f>Model!$W$33*((drdp!D64+drdp!M64)*XYM1!$B64+(drdp!G64+drdp!P64)*XYM1!$C64+(drdp!J64+drdp!S64)*XYM1!$D64)</f>
        <v>-1.1089766138552525E-2</v>
      </c>
      <c r="H64" s="18">
        <f>Model!$W$33*((drdp!B64)*XYM1!$B64+(drdp!E64)*XYM1!$C64+(drdp!H64)*XYM1!$D64)</f>
        <v>6.0969170493875985E-3</v>
      </c>
      <c r="I64" s="18">
        <f>Model!$W$33*((drdp!C64)*XYM1!$B64+(drdp!F64)*XYM1!$C64+(drdp!I64)*XYM1!$D64)</f>
        <v>1.0207410216993246E-2</v>
      </c>
      <c r="J64" s="18">
        <f>Model!$W$33*((drdp!D64)*XYM1!$B64+(drdp!G64)*XYM1!$C64+(drdp!J64)*XYM1!$D64)</f>
        <v>-7.3403270707919901E-3</v>
      </c>
      <c r="K64" s="21">
        <f>SUM(E$3:E63)+H64</f>
        <v>0.74356107255822002</v>
      </c>
      <c r="L64" s="21">
        <f>SUM(F$3:F63)+I64</f>
        <v>0.13431396643077256</v>
      </c>
      <c r="M64" s="21">
        <f>SUM(G$3:G63)+J64</f>
        <v>-0.4369228043040651</v>
      </c>
      <c r="N64" s="21"/>
      <c r="O64" s="21"/>
      <c r="P64" s="21"/>
      <c r="Q64" s="19">
        <f t="shared" si="1"/>
        <v>0.55288306862393055</v>
      </c>
      <c r="R64" s="19">
        <f t="shared" si="2"/>
        <v>1.80402415783667E-2</v>
      </c>
      <c r="S64" s="19">
        <f t="shared" si="3"/>
        <v>0.19090153692092837</v>
      </c>
      <c r="T64" s="19">
        <f t="shared" si="4"/>
        <v>9.9870636938814011E-2</v>
      </c>
      <c r="U64" s="19">
        <f t="shared" si="5"/>
        <v>-0.32487878899347594</v>
      </c>
      <c r="V64" s="19">
        <f t="shared" si="6"/>
        <v>-5.8684834870135212E-2</v>
      </c>
      <c r="Y64" s="69"/>
    </row>
    <row r="65" spans="1:25" x14ac:dyDescent="0.25">
      <c r="A65" s="26">
        <f>Wellpath!E65</f>
        <v>6051.08</v>
      </c>
      <c r="B65" s="22">
        <v>0</v>
      </c>
      <c r="C65" s="22">
        <f>SIN(Wellpath!$L65)</f>
        <v>0.5299192642332049</v>
      </c>
      <c r="D65" s="22">
        <v>0</v>
      </c>
      <c r="E65" s="20">
        <f>Model!$W$33*((drdp!B65+drdp!K65)*XYM1!$B65+(drdp!E65+drdp!N65)*XYM1!$C65+(drdp!H65+drdp!Q65)*XYM1!$D65)</f>
        <v>5.6117952462291353E-3</v>
      </c>
      <c r="F65" s="20">
        <f>Model!$W$33*((drdp!C65+drdp!L65)*XYM1!$B65+(drdp!F65+drdp!O65)*XYM1!$C65+(drdp!I65+drdp!R65)*XYM1!$D65)</f>
        <v>1.0554251837687868E-2</v>
      </c>
      <c r="G65" s="20">
        <f>Model!$W$33*((drdp!D65+drdp!M65)*XYM1!$B65+(drdp!G65+drdp!P65)*XYM1!$C65+(drdp!J65+drdp!S65)*XYM1!$D65)</f>
        <v>-7.4693317690006662E-3</v>
      </c>
      <c r="H65" s="18">
        <f>Model!$W$33*((drdp!B65)*XYM1!$B65+(drdp!E65)*XYM1!$C65+(drdp!H65)*XYM1!$D65)</f>
        <v>2.8665050117738316E-3</v>
      </c>
      <c r="I65" s="18">
        <f>Model!$W$33*((drdp!C65)*XYM1!$B65+(drdp!F65)*XYM1!$C65+(drdp!I65)*XYM1!$D65)</f>
        <v>5.3911118386909427E-3</v>
      </c>
      <c r="J65" s="18">
        <f>Model!$W$33*((drdp!D65)*XYM1!$B65+(drdp!G65)*XYM1!$C65+(drdp!J65)*XYM1!$D65)</f>
        <v>-3.8153346676055248E-3</v>
      </c>
      <c r="K65" s="21">
        <f>SUM(E$3:E64)+H65</f>
        <v>0.74954188279882106</v>
      </c>
      <c r="L65" s="21">
        <f>SUM(F$3:F64)+I65</f>
        <v>0.14491902340830365</v>
      </c>
      <c r="M65" s="21">
        <f>SUM(G$3:G64)+J65</f>
        <v>-0.44448757803943117</v>
      </c>
      <c r="N65" s="21"/>
      <c r="O65" s="21"/>
      <c r="P65" s="21"/>
      <c r="Q65" s="19">
        <f t="shared" si="1"/>
        <v>0.56181303406960159</v>
      </c>
      <c r="R65" s="19">
        <f t="shared" si="2"/>
        <v>2.100152334561646E-2</v>
      </c>
      <c r="S65" s="19">
        <f t="shared" si="3"/>
        <v>0.19756920703135941</v>
      </c>
      <c r="T65" s="19">
        <f t="shared" si="4"/>
        <v>0.10862287765882633</v>
      </c>
      <c r="U65" s="19">
        <f t="shared" si="5"/>
        <v>-0.33316205612436317</v>
      </c>
      <c r="V65" s="19">
        <f t="shared" si="6"/>
        <v>-6.4414705726596522E-2</v>
      </c>
      <c r="Y65" s="69"/>
    </row>
    <row r="66" spans="1:25" x14ac:dyDescent="0.25">
      <c r="A66" s="26">
        <f>Wellpath!E66</f>
        <v>6100</v>
      </c>
      <c r="B66" s="22">
        <v>0</v>
      </c>
      <c r="C66" s="22">
        <f>SIN(Wellpath!$L66)</f>
        <v>0.52547165107226779</v>
      </c>
      <c r="D66" s="22">
        <v>0</v>
      </c>
      <c r="E66" s="20">
        <f>Model!$W$33*((drdp!B66+drdp!K66)*XYM1!$B66+(drdp!E66+drdp!N66)*XYM1!$C66+(drdp!H66+drdp!Q66)*XYM1!$D66)</f>
        <v>7.5625568595422341E-3</v>
      </c>
      <c r="F66" s="20">
        <f>Model!$W$33*((drdp!C66+drdp!L66)*XYM1!$B66+(drdp!F66+drdp!O66)*XYM1!$C66+(drdp!I66+drdp!R66)*XYM1!$D66)</f>
        <v>1.601317756021018E-2</v>
      </c>
      <c r="G66" s="20">
        <f>Model!$W$33*((drdp!D66+drdp!M66)*XYM1!$B66+(drdp!G66+drdp!P66)*XYM1!$C66+(drdp!J66+drdp!S66)*XYM1!$D66)</f>
        <v>-1.0937396194190459E-2</v>
      </c>
      <c r="H66" s="18">
        <f>Model!$W$33*((drdp!B66)*XYM1!$B66+(drdp!E66)*XYM1!$C66+(drdp!H66)*XYM1!$D66)</f>
        <v>2.484288756169815E-3</v>
      </c>
      <c r="I66" s="18">
        <f>Model!$W$33*((drdp!C66)*XYM1!$B66+(drdp!F66)*XYM1!$C66+(drdp!I66)*XYM1!$D66)</f>
        <v>5.2603051722098313E-3</v>
      </c>
      <c r="J66" s="18">
        <f>Model!$W$33*((drdp!D66)*XYM1!$B66+(drdp!G66)*XYM1!$C66+(drdp!J66)*XYM1!$D66)</f>
        <v>-3.592918491940648E-3</v>
      </c>
      <c r="K66" s="21">
        <f>SUM(E$3:E65)+H66</f>
        <v>0.7547714617894461</v>
      </c>
      <c r="L66" s="21">
        <f>SUM(F$3:F65)+I66</f>
        <v>0.1553424685795104</v>
      </c>
      <c r="M66" s="21">
        <f>SUM(G$3:G65)+J66</f>
        <v>-0.45173449363276696</v>
      </c>
      <c r="N66" s="21"/>
      <c r="O66" s="21"/>
      <c r="P66" s="21"/>
      <c r="Q66" s="19">
        <f t="shared" si="1"/>
        <v>0.5696799595317773</v>
      </c>
      <c r="R66" s="19">
        <f t="shared" si="2"/>
        <v>2.4131282544376173E-2</v>
      </c>
      <c r="S66" s="19">
        <f t="shared" si="3"/>
        <v>0.20406405273765238</v>
      </c>
      <c r="T66" s="19">
        <f t="shared" si="4"/>
        <v>0.11724806208773816</v>
      </c>
      <c r="U66" s="19">
        <f t="shared" si="5"/>
        <v>-0.34095630409991873</v>
      </c>
      <c r="V66" s="19">
        <f t="shared" si="6"/>
        <v>-7.0173551383429136E-2</v>
      </c>
      <c r="Y66" s="69"/>
    </row>
    <row r="67" spans="1:25" x14ac:dyDescent="0.25">
      <c r="A67" s="26">
        <f>Wellpath!E67</f>
        <v>6200</v>
      </c>
      <c r="B67" s="22">
        <v>0</v>
      </c>
      <c r="C67" s="22">
        <f>SIN(Wellpath!$L67)</f>
        <v>0.51922081783648133</v>
      </c>
      <c r="D67" s="22">
        <v>0</v>
      </c>
      <c r="E67" s="20">
        <f>Model!$W$33*((drdp!B67+drdp!K67)*XYM1!$B67+(drdp!E67+drdp!N67)*XYM1!$C67+(drdp!H67+drdp!Q67)*XYM1!$D67)</f>
        <v>7.9148849805110999E-3</v>
      </c>
      <c r="F67" s="20">
        <f>Model!$W$33*((drdp!C67+drdp!L67)*XYM1!$B67+(drdp!F67+drdp!O67)*XYM1!$C67+(drdp!I67+drdp!R67)*XYM1!$D67)</f>
        <v>2.2239861521347871E-2</v>
      </c>
      <c r="G67" s="20">
        <f>Model!$W$33*((drdp!D67+drdp!M67)*XYM1!$B67+(drdp!G67+drdp!P67)*XYM1!$C67+(drdp!J67+drdp!S67)*XYM1!$D67)</f>
        <v>-1.4341564289305459E-2</v>
      </c>
      <c r="H67" s="18">
        <f>Model!$W$33*((drdp!B67)*XYM1!$B67+(drdp!E67)*XYM1!$C67+(drdp!H67)*XYM1!$D67)</f>
        <v>3.9574424902555343E-3</v>
      </c>
      <c r="I67" s="18">
        <f>Model!$W$33*((drdp!C67)*XYM1!$B67+(drdp!F67)*XYM1!$C67+(drdp!I67)*XYM1!$D67)</f>
        <v>1.1119930760673894E-2</v>
      </c>
      <c r="J67" s="18">
        <f>Model!$W$33*((drdp!D67)*XYM1!$B67+(drdp!G67)*XYM1!$C67+(drdp!J67)*XYM1!$D67)</f>
        <v>-7.1707821446527018E-3</v>
      </c>
      <c r="K67" s="21">
        <f>SUM(E$3:E66)+H67</f>
        <v>0.76380717238307405</v>
      </c>
      <c r="L67" s="21">
        <f>SUM(F$3:F66)+I67</f>
        <v>0.17721527172818463</v>
      </c>
      <c r="M67" s="21">
        <f>SUM(G$3:G66)+J67</f>
        <v>-0.46624975347966952</v>
      </c>
      <c r="N67" s="21"/>
      <c r="O67" s="21"/>
      <c r="P67" s="21"/>
      <c r="Q67" s="19">
        <f t="shared" si="1"/>
        <v>0.58340139658382695</v>
      </c>
      <c r="R67" s="19">
        <f t="shared" si="2"/>
        <v>3.1405252533694313E-2</v>
      </c>
      <c r="S67" s="19">
        <f t="shared" si="3"/>
        <v>0.21738883261985259</v>
      </c>
      <c r="T67" s="19">
        <f t="shared" si="4"/>
        <v>0.13535829560180282</v>
      </c>
      <c r="U67" s="19">
        <f t="shared" si="5"/>
        <v>-0.3561249058296117</v>
      </c>
      <c r="V67" s="19">
        <f t="shared" si="6"/>
        <v>-8.2626576756098732E-2</v>
      </c>
      <c r="Y67" s="69"/>
    </row>
    <row r="68" spans="1:25" x14ac:dyDescent="0.25">
      <c r="A68" s="26">
        <f>Wellpath!E68</f>
        <v>6300</v>
      </c>
      <c r="B68" s="22">
        <v>0</v>
      </c>
      <c r="C68" s="22">
        <f>SIN(Wellpath!$L68)</f>
        <v>0.51683219098961697</v>
      </c>
      <c r="D68" s="22">
        <v>0</v>
      </c>
      <c r="E68" s="20">
        <f>Model!$W$33*((drdp!B68+drdp!K68)*XYM1!$B68+(drdp!E68+drdp!N68)*XYM1!$C68+(drdp!H68+drdp!Q68)*XYM1!$D68)</f>
        <v>5.6144724347192499E-3</v>
      </c>
      <c r="F68" s="20">
        <f>Model!$W$33*((drdp!C68+drdp!L68)*XYM1!$B68+(drdp!F68+drdp!O68)*XYM1!$C68+(drdp!I68+drdp!R68)*XYM1!$D68)</f>
        <v>2.2858037192402564E-2</v>
      </c>
      <c r="G68" s="20">
        <f>Model!$W$33*((drdp!D68+drdp!M68)*XYM1!$B68+(drdp!G68+drdp!P68)*XYM1!$C68+(drdp!J68+drdp!S68)*XYM1!$D68)</f>
        <v>-1.4209913758104218E-2</v>
      </c>
      <c r="H68" s="18">
        <f>Model!$W$33*((drdp!B68)*XYM1!$B68+(drdp!E68)*XYM1!$C68+(drdp!H68)*XYM1!$D68)</f>
        <v>2.8072362173596249E-3</v>
      </c>
      <c r="I68" s="18">
        <f>Model!$W$33*((drdp!C68)*XYM1!$B68+(drdp!F68)*XYM1!$C68+(drdp!I68)*XYM1!$D68)</f>
        <v>1.1429018596201282E-2</v>
      </c>
      <c r="J68" s="18">
        <f>Model!$W$33*((drdp!D68)*XYM1!$B68+(drdp!G68)*XYM1!$C68+(drdp!J68)*XYM1!$D68)</f>
        <v>-7.1049568790521088E-3</v>
      </c>
      <c r="K68" s="21">
        <f>SUM(E$3:E67)+H68</f>
        <v>0.77057185109068926</v>
      </c>
      <c r="L68" s="21">
        <f>SUM(F$3:F67)+I68</f>
        <v>0.19976422108505992</v>
      </c>
      <c r="M68" s="21">
        <f>SUM(G$3:G67)+J68</f>
        <v>-0.48052549250337434</v>
      </c>
      <c r="N68" s="21"/>
      <c r="O68" s="21"/>
      <c r="P68" s="21"/>
      <c r="Q68" s="19">
        <f t="shared" ref="Q68:Q131" si="7">K68^2</f>
        <v>0.59378097769333138</v>
      </c>
      <c r="R68" s="19">
        <f t="shared" ref="R68:R131" si="8">L68^2</f>
        <v>3.9905744025720696E-2</v>
      </c>
      <c r="S68" s="19">
        <f t="shared" ref="S68:S131" si="9">M68^2</f>
        <v>0.23090474894561047</v>
      </c>
      <c r="T68" s="19">
        <f t="shared" ref="T68:T131" si="10">K68*L68</f>
        <v>0.15393268562320434</v>
      </c>
      <c r="U68" s="19">
        <f t="shared" ref="U68:U131" si="11">K68*M68</f>
        <v>-0.37027941825459032</v>
      </c>
      <c r="V68" s="19">
        <f t="shared" ref="V68:V131" si="12">L68*M68</f>
        <v>-9.5991800721451373E-2</v>
      </c>
      <c r="Y68" s="69"/>
    </row>
    <row r="69" spans="1:25" x14ac:dyDescent="0.25">
      <c r="A69" s="26">
        <f>Wellpath!E69</f>
        <v>6400</v>
      </c>
      <c r="B69" s="22">
        <v>0</v>
      </c>
      <c r="C69" s="22">
        <f>SIN(Wellpath!$L69)</f>
        <v>0.51817629070880655</v>
      </c>
      <c r="D69" s="22">
        <v>0</v>
      </c>
      <c r="E69" s="20">
        <f>Model!$W$33*((drdp!B69+drdp!K69)*XYM1!$B69+(drdp!E69+drdp!N69)*XYM1!$C69+(drdp!H69+drdp!Q69)*XYM1!$D69)</f>
        <v>3.2852570224075465E-3</v>
      </c>
      <c r="F69" s="20">
        <f>Model!$W$33*((drdp!C69+drdp!L69)*XYM1!$B69+(drdp!F69+drdp!O69)*XYM1!$C69+(drdp!I69+drdp!R69)*XYM1!$D69)</f>
        <v>2.3346252038230701E-2</v>
      </c>
      <c r="G69" s="20">
        <f>Model!$W$33*((drdp!D69+drdp!M69)*XYM1!$B69+(drdp!G69+drdp!P69)*XYM1!$C69+(drdp!J69+drdp!S69)*XYM1!$D69)</f>
        <v>-1.4283919894090591E-2</v>
      </c>
      <c r="H69" s="18">
        <f>Model!$W$33*((drdp!B69)*XYM1!$B69+(drdp!E69)*XYM1!$C69+(drdp!H69)*XYM1!$D69)</f>
        <v>1.6426285112037732E-3</v>
      </c>
      <c r="I69" s="18">
        <f>Model!$W$33*((drdp!C69)*XYM1!$B69+(drdp!F69)*XYM1!$C69+(drdp!I69)*XYM1!$D69)</f>
        <v>1.1673126019115351E-2</v>
      </c>
      <c r="J69" s="18">
        <f>Model!$W$33*((drdp!D69)*XYM1!$B69+(drdp!G69)*XYM1!$C69+(drdp!J69)*XYM1!$D69)</f>
        <v>-7.1419599470452953E-3</v>
      </c>
      <c r="K69" s="21">
        <f>SUM(E$3:E68)+H69</f>
        <v>0.77502171581925261</v>
      </c>
      <c r="L69" s="21">
        <f>SUM(F$3:F68)+I69</f>
        <v>0.22286636570037655</v>
      </c>
      <c r="M69" s="21">
        <f>SUM(G$3:G68)+J69</f>
        <v>-0.49477240932947175</v>
      </c>
      <c r="N69" s="21"/>
      <c r="O69" s="21"/>
      <c r="P69" s="21"/>
      <c r="Q69" s="19">
        <f t="shared" si="7"/>
        <v>0.60065865999141832</v>
      </c>
      <c r="R69" s="19">
        <f t="shared" si="8"/>
        <v>4.9669416960493977E-2</v>
      </c>
      <c r="S69" s="19">
        <f t="shared" si="9"/>
        <v>0.24479973703369035</v>
      </c>
      <c r="T69" s="19">
        <f t="shared" si="10"/>
        <v>0.17272627314350686</v>
      </c>
      <c r="U69" s="19">
        <f t="shared" si="11"/>
        <v>-0.38345936161855276</v>
      </c>
      <c r="V69" s="19">
        <f t="shared" si="12"/>
        <v>-0.11026812871607845</v>
      </c>
      <c r="Y69" s="69"/>
    </row>
    <row r="70" spans="1:25" x14ac:dyDescent="0.25">
      <c r="A70" s="26">
        <f>Wellpath!E70</f>
        <v>6500</v>
      </c>
      <c r="B70" s="22">
        <v>0</v>
      </c>
      <c r="C70" s="22">
        <f>SIN(Wellpath!$L70)</f>
        <v>0.52339116075304959</v>
      </c>
      <c r="D70" s="22">
        <v>0</v>
      </c>
      <c r="E70" s="20">
        <f>Model!$W$33*((drdp!B70+drdp!K70)*XYM1!$B70+(drdp!E70+drdp!N70)*XYM1!$C70+(drdp!H70+drdp!Q70)*XYM1!$D70)</f>
        <v>8.3716791949374014E-4</v>
      </c>
      <c r="F70" s="20">
        <f>Model!$W$33*((drdp!C70+drdp!L70)*XYM1!$B70+(drdp!F70+drdp!O70)*XYM1!$C70+(drdp!I70+drdp!R70)*XYM1!$D70)</f>
        <v>2.093477934798841E-2</v>
      </c>
      <c r="G70" s="20">
        <f>Model!$W$33*((drdp!D70+drdp!M70)*XYM1!$B70+(drdp!G70+drdp!P70)*XYM1!$C70+(drdp!J70+drdp!S70)*XYM1!$D70)</f>
        <v>-1.2869301709913267E-2</v>
      </c>
      <c r="H70" s="18">
        <f>Model!$W$33*((drdp!B70)*XYM1!$B70+(drdp!E70)*XYM1!$C70+(drdp!H70)*XYM1!$D70)</f>
        <v>4.7399383959559582E-4</v>
      </c>
      <c r="I70" s="18">
        <f>Model!$W$33*((drdp!C70)*XYM1!$B70+(drdp!F70)*XYM1!$C70+(drdp!I70)*XYM1!$D70)</f>
        <v>1.1853006085374498E-2</v>
      </c>
      <c r="J70" s="18">
        <f>Model!$W$33*((drdp!D70)*XYM1!$B70+(drdp!G70)*XYM1!$C70+(drdp!J70)*XYM1!$D70)</f>
        <v>-7.2864351205487983E-3</v>
      </c>
      <c r="K70" s="21">
        <f>SUM(E$3:E69)+H70</f>
        <v>0.77713833817005196</v>
      </c>
      <c r="L70" s="21">
        <f>SUM(F$3:F69)+I70</f>
        <v>0.24639249780486638</v>
      </c>
      <c r="M70" s="21">
        <f>SUM(G$3:G69)+J70</f>
        <v>-0.50920080439706583</v>
      </c>
      <c r="N70" s="21"/>
      <c r="O70" s="21"/>
      <c r="P70" s="21"/>
      <c r="Q70" s="19">
        <f t="shared" si="7"/>
        <v>0.60394399665371001</v>
      </c>
      <c r="R70" s="19">
        <f t="shared" si="8"/>
        <v>6.0709262974521089E-2</v>
      </c>
      <c r="S70" s="19">
        <f t="shared" si="9"/>
        <v>0.2592854591986189</v>
      </c>
      <c r="T70" s="19">
        <f t="shared" si="10"/>
        <v>0.19148105628164203</v>
      </c>
      <c r="U70" s="19">
        <f t="shared" si="11"/>
        <v>-0.3957194669239894</v>
      </c>
      <c r="V70" s="19">
        <f t="shared" si="12"/>
        <v>-0.12546325807964023</v>
      </c>
      <c r="Y70" s="69"/>
    </row>
    <row r="71" spans="1:25" x14ac:dyDescent="0.25">
      <c r="A71" s="26">
        <f>Wellpath!E71</f>
        <v>6576.62</v>
      </c>
      <c r="B71" s="22">
        <v>0</v>
      </c>
      <c r="C71" s="22">
        <f>SIN(Wellpath!$L71)</f>
        <v>0.5299192642332049</v>
      </c>
      <c r="D71" s="22">
        <v>0</v>
      </c>
      <c r="E71" s="20">
        <f>Model!$W$33*((drdp!B71+drdp!K71)*XYM1!$B71+(drdp!E71+drdp!N71)*XYM1!$C71+(drdp!H71+drdp!Q71)*XYM1!$D71)</f>
        <v>-4.1716867477275486E-4</v>
      </c>
      <c r="F71" s="20">
        <f>Model!$W$33*((drdp!C71+drdp!L71)*XYM1!$B71+(drdp!F71+drdp!O71)*XYM1!$C71+(drdp!I71+drdp!R71)*XYM1!$D71)</f>
        <v>1.1946147832490858E-2</v>
      </c>
      <c r="G71" s="20">
        <f>Model!$W$33*((drdp!D71+drdp!M71)*XYM1!$B71+(drdp!G71+drdp!P71)*XYM1!$C71+(drdp!J71+drdp!S71)*XYM1!$D71)</f>
        <v>-7.4693317690006644E-3</v>
      </c>
      <c r="H71" s="18">
        <f>Model!$W$33*((drdp!B71)*XYM1!$B71+(drdp!E71)*XYM1!$C71+(drdp!H71)*XYM1!$D71)</f>
        <v>-3.1963463861088353E-4</v>
      </c>
      <c r="I71" s="18">
        <f>Model!$W$33*((drdp!C71)*XYM1!$B71+(drdp!F71)*XYM1!$C71+(drdp!I71)*XYM1!$D71)</f>
        <v>9.1531384692544598E-3</v>
      </c>
      <c r="J71" s="18">
        <f>Model!$W$33*((drdp!D71)*XYM1!$B71+(drdp!G71)*XYM1!$C71+(drdp!J71)*XYM1!$D71)</f>
        <v>-5.7230020014082872E-3</v>
      </c>
      <c r="K71" s="21">
        <f>SUM(E$3:E70)+H71</f>
        <v>0.77718187761133928</v>
      </c>
      <c r="L71" s="21">
        <f>SUM(F$3:F70)+I71</f>
        <v>0.2646274095367348</v>
      </c>
      <c r="M71" s="21">
        <f>SUM(G$3:G70)+J71</f>
        <v>-0.52050667298783859</v>
      </c>
      <c r="N71" s="21"/>
      <c r="O71" s="21"/>
      <c r="P71" s="21"/>
      <c r="Q71" s="19">
        <f t="shared" si="7"/>
        <v>0.60401167088748675</v>
      </c>
      <c r="R71" s="19">
        <f t="shared" si="8"/>
        <v>7.0027665878122758E-2</v>
      </c>
      <c r="S71" s="19">
        <f t="shared" si="9"/>
        <v>0.27092719662486875</v>
      </c>
      <c r="T71" s="19">
        <f t="shared" si="10"/>
        <v>0.20566362701118437</v>
      </c>
      <c r="U71" s="19">
        <f t="shared" si="11"/>
        <v>-0.40452835342191978</v>
      </c>
      <c r="V71" s="19">
        <f t="shared" si="12"/>
        <v>-0.13774033251935605</v>
      </c>
      <c r="Y71" s="69"/>
    </row>
    <row r="72" spans="1:25" x14ac:dyDescent="0.25">
      <c r="A72" s="26">
        <f>Wellpath!E72</f>
        <v>6600</v>
      </c>
      <c r="B72" s="22">
        <v>0</v>
      </c>
      <c r="C72" s="22">
        <f>SIN(Wellpath!$L72)</f>
        <v>0.52769726604172418</v>
      </c>
      <c r="D72" s="22">
        <v>0</v>
      </c>
      <c r="E72" s="20">
        <f>Model!$W$33*((drdp!B72+drdp!K72)*XYM1!$B72+(drdp!E72+drdp!N72)*XYM1!$C72+(drdp!H72+drdp!Q72)*XYM1!$D72)</f>
        <v>-8.4678273185856325E-4</v>
      </c>
      <c r="F72" s="20">
        <f>Model!$W$33*((drdp!C72+drdp!L72)*XYM1!$B72+(drdp!F72+drdp!O72)*XYM1!$C72+(drdp!I72+drdp!R72)*XYM1!$D72)</f>
        <v>1.4685883796747909E-2</v>
      </c>
      <c r="G72" s="20">
        <f>Model!$W$33*((drdp!D72+drdp!M72)*XYM1!$B72+(drdp!G72+drdp!P72)*XYM1!$C72+(drdp!J72+drdp!S72)*XYM1!$D72)</f>
        <v>-9.1385394037343942E-3</v>
      </c>
      <c r="H72" s="18">
        <f>Model!$W$33*((drdp!B72)*XYM1!$B72+(drdp!E72)*XYM1!$C72+(drdp!H72)*XYM1!$D72)</f>
        <v>-1.6046182745058687E-4</v>
      </c>
      <c r="I72" s="18">
        <f>Model!$W$33*((drdp!C72)*XYM1!$B72+(drdp!F72)*XYM1!$C72+(drdp!I72)*XYM1!$D72)</f>
        <v>2.7829142743391929E-3</v>
      </c>
      <c r="J72" s="18">
        <f>Model!$W$33*((drdp!D72)*XYM1!$B72+(drdp!G72)*XYM1!$C72+(drdp!J72)*XYM1!$D72)</f>
        <v>-1.731715442205481E-3</v>
      </c>
      <c r="K72" s="21">
        <f>SUM(E$3:E71)+H72</f>
        <v>0.77692388174772686</v>
      </c>
      <c r="L72" s="21">
        <f>SUM(F$3:F71)+I72</f>
        <v>0.27020333317431039</v>
      </c>
      <c r="M72" s="21">
        <f>SUM(G$3:G71)+J72</f>
        <v>-0.52398471819763648</v>
      </c>
      <c r="N72" s="21"/>
      <c r="O72" s="21"/>
      <c r="P72" s="21"/>
      <c r="Q72" s="19">
        <f t="shared" si="7"/>
        <v>0.60361071802995592</v>
      </c>
      <c r="R72" s="19">
        <f t="shared" si="8"/>
        <v>7.3009841258507388E-2</v>
      </c>
      <c r="S72" s="19">
        <f t="shared" si="9"/>
        <v>0.2745599849046565</v>
      </c>
      <c r="T72" s="19">
        <f t="shared" si="10"/>
        <v>0.20992742247095958</v>
      </c>
      <c r="U72" s="19">
        <f t="shared" si="11"/>
        <v>-0.4070962412385965</v>
      </c>
      <c r="V72" s="19">
        <f t="shared" si="12"/>
        <v>-0.14158241738940311</v>
      </c>
      <c r="Y72" s="69"/>
    </row>
    <row r="73" spans="1:25" x14ac:dyDescent="0.25">
      <c r="A73" s="26">
        <f>Wellpath!E73</f>
        <v>6700</v>
      </c>
      <c r="B73" s="22">
        <v>0</v>
      </c>
      <c r="C73" s="22">
        <f>SIN(Wellpath!$L73)</f>
        <v>0.52056264228976012</v>
      </c>
      <c r="D73" s="22">
        <v>0</v>
      </c>
      <c r="E73" s="20">
        <f>Model!$W$33*((drdp!B73+drdp!K73)*XYM1!$B73+(drdp!E73+drdp!N73)*XYM1!$C73+(drdp!H73+drdp!Q73)*XYM1!$D73)</f>
        <v>-3.6784614649660731E-3</v>
      </c>
      <c r="F73" s="20">
        <f>Model!$W$33*((drdp!C73+drdp!L73)*XYM1!$B73+(drdp!F73+drdp!O73)*XYM1!$C73+(drdp!I73+drdp!R73)*XYM1!$D73)</f>
        <v>2.3356792709730467E-2</v>
      </c>
      <c r="G73" s="20">
        <f>Model!$W$33*((drdp!D73+drdp!M73)*XYM1!$B73+(drdp!G73+drdp!P73)*XYM1!$C73+(drdp!J73+drdp!S73)*XYM1!$D73)</f>
        <v>-1.4415785996118466E-2</v>
      </c>
      <c r="H73" s="18">
        <f>Model!$W$33*((drdp!B73)*XYM1!$B73+(drdp!E73)*XYM1!$C73+(drdp!H73)*XYM1!$D73)</f>
        <v>-1.8392307324830296E-3</v>
      </c>
      <c r="I73" s="18">
        <f>Model!$W$33*((drdp!C73)*XYM1!$B73+(drdp!F73)*XYM1!$C73+(drdp!I73)*XYM1!$D73)</f>
        <v>1.167839635486519E-2</v>
      </c>
      <c r="J73" s="18">
        <f>Model!$W$33*((drdp!D73)*XYM1!$B73+(drdp!G73)*XYM1!$C73+(drdp!J73)*XYM1!$D73)</f>
        <v>-7.2078929980592052E-3</v>
      </c>
      <c r="K73" s="21">
        <f>SUM(E$3:E72)+H73</f>
        <v>0.77439833011083581</v>
      </c>
      <c r="L73" s="21">
        <f>SUM(F$3:F72)+I73</f>
        <v>0.29378469905158427</v>
      </c>
      <c r="M73" s="21">
        <f>SUM(G$3:G72)+J73</f>
        <v>-0.53859943515722464</v>
      </c>
      <c r="N73" s="21"/>
      <c r="O73" s="21"/>
      <c r="P73" s="21"/>
      <c r="Q73" s="19">
        <f t="shared" si="7"/>
        <v>0.59969277367845109</v>
      </c>
      <c r="R73" s="19">
        <f t="shared" si="8"/>
        <v>8.630944939682994E-2</v>
      </c>
      <c r="S73" s="19">
        <f t="shared" si="9"/>
        <v>0.29008935155168142</v>
      </c>
      <c r="T73" s="19">
        <f t="shared" si="10"/>
        <v>0.2275063803576613</v>
      </c>
      <c r="U73" s="19">
        <f t="shared" si="11"/>
        <v>-0.41709050318439417</v>
      </c>
      <c r="V73" s="19">
        <f t="shared" si="12"/>
        <v>-0.15823227296701853</v>
      </c>
      <c r="Y73" s="69"/>
    </row>
    <row r="74" spans="1:25" x14ac:dyDescent="0.25">
      <c r="A74" s="26">
        <f>Wellpath!E74</f>
        <v>6800</v>
      </c>
      <c r="B74" s="22">
        <v>0</v>
      </c>
      <c r="C74" s="22">
        <f>SIN(Wellpath!$L74)</f>
        <v>0.51698159843796698</v>
      </c>
      <c r="D74" s="22">
        <v>0</v>
      </c>
      <c r="E74" s="20">
        <f>Model!$W$33*((drdp!B74+drdp!K74)*XYM1!$B74+(drdp!E74+drdp!N74)*XYM1!$C74+(drdp!H74+drdp!Q74)*XYM1!$D74)</f>
        <v>-5.9778894927936532E-3</v>
      </c>
      <c r="F74" s="20">
        <f>Model!$W$33*((drdp!C74+drdp!L74)*XYM1!$B74+(drdp!F74+drdp!O74)*XYM1!$C74+(drdp!I74+drdp!R74)*XYM1!$D74)</f>
        <v>2.2770167565456547E-2</v>
      </c>
      <c r="G74" s="20">
        <f>Model!$W$33*((drdp!D74+drdp!M74)*XYM1!$B74+(drdp!G74+drdp!P74)*XYM1!$C74+(drdp!J74+drdp!S74)*XYM1!$D74)</f>
        <v>-1.4218130637254777E-2</v>
      </c>
      <c r="H74" s="18">
        <f>Model!$W$33*((drdp!B74)*XYM1!$B74+(drdp!E74)*XYM1!$C74+(drdp!H74)*XYM1!$D74)</f>
        <v>-2.98894474639686E-3</v>
      </c>
      <c r="I74" s="18">
        <f>Model!$W$33*((drdp!C74)*XYM1!$B74+(drdp!F74)*XYM1!$C74+(drdp!I74)*XYM1!$D74)</f>
        <v>1.1385083782728402E-2</v>
      </c>
      <c r="J74" s="18">
        <f>Model!$W$33*((drdp!D74)*XYM1!$B74+(drdp!G74)*XYM1!$C74+(drdp!J74)*XYM1!$D74)</f>
        <v>-7.1090653186274676E-3</v>
      </c>
      <c r="K74" s="21">
        <f>SUM(E$3:E73)+H74</f>
        <v>0.76957015463195588</v>
      </c>
      <c r="L74" s="21">
        <f>SUM(F$3:F73)+I74</f>
        <v>0.31684817918917796</v>
      </c>
      <c r="M74" s="21">
        <f>SUM(G$3:G73)+J74</f>
        <v>-0.55291639347391131</v>
      </c>
      <c r="N74" s="21"/>
      <c r="O74" s="21"/>
      <c r="P74" s="21"/>
      <c r="Q74" s="19">
        <f t="shared" si="7"/>
        <v>0.59223822290025252</v>
      </c>
      <c r="R74" s="19">
        <f t="shared" si="8"/>
        <v>0.10039276865549743</v>
      </c>
      <c r="S74" s="19">
        <f t="shared" si="9"/>
        <v>0.30571653817219713</v>
      </c>
      <c r="T74" s="19">
        <f t="shared" si="10"/>
        <v>0.24383690225346935</v>
      </c>
      <c r="U74" s="19">
        <f t="shared" si="11"/>
        <v>-0.42550795442426126</v>
      </c>
      <c r="V74" s="19">
        <f t="shared" si="12"/>
        <v>-0.17519055251605586</v>
      </c>
      <c r="Y74" s="69"/>
    </row>
    <row r="75" spans="1:25" x14ac:dyDescent="0.25">
      <c r="A75" s="26">
        <f>Wellpath!E75</f>
        <v>6900</v>
      </c>
      <c r="B75" s="22">
        <v>0</v>
      </c>
      <c r="C75" s="22">
        <f>SIN(Wellpath!$L75)</f>
        <v>0.51742972627585493</v>
      </c>
      <c r="D75" s="22">
        <v>0</v>
      </c>
      <c r="E75" s="20">
        <f>Model!$W$33*((drdp!B75+drdp!K75)*XYM1!$B75+(drdp!E75+drdp!N75)*XYM1!$C75+(drdp!H75+drdp!Q75)*XYM1!$D75)</f>
        <v>-8.256744154579854E-3</v>
      </c>
      <c r="F75" s="20">
        <f>Model!$W$33*((drdp!C75+drdp!L75)*XYM1!$B75+(drdp!F75+drdp!O75)*XYM1!$C75+(drdp!I75+drdp!R75)*XYM1!$D75)</f>
        <v>2.2060187426615904E-2</v>
      </c>
      <c r="G75" s="20">
        <f>Model!$W$33*((drdp!D75+drdp!M75)*XYM1!$B75+(drdp!G75+drdp!P75)*XYM1!$C75+(drdp!J75+drdp!S75)*XYM1!$D75)</f>
        <v>-1.4242790321995907E-2</v>
      </c>
      <c r="H75" s="18">
        <f>Model!$W$33*((drdp!B75)*XYM1!$B75+(drdp!E75)*XYM1!$C75+(drdp!H75)*XYM1!$D75)</f>
        <v>-4.1283720772898958E-3</v>
      </c>
      <c r="I75" s="18">
        <f>Model!$W$33*((drdp!C75)*XYM1!$B75+(drdp!F75)*XYM1!$C75+(drdp!I75)*XYM1!$D75)</f>
        <v>1.1030093713307871E-2</v>
      </c>
      <c r="J75" s="18">
        <f>Model!$W$33*((drdp!D75)*XYM1!$B75+(drdp!G75)*XYM1!$C75+(drdp!J75)*XYM1!$D75)</f>
        <v>-7.1213951609979008E-3</v>
      </c>
      <c r="K75" s="21">
        <f>SUM(E$3:E74)+H75</f>
        <v>0.76245283780826922</v>
      </c>
      <c r="L75" s="21">
        <f>SUM(F$3:F74)+I75</f>
        <v>0.33926335668521396</v>
      </c>
      <c r="M75" s="21">
        <f>SUM(G$3:G74)+J75</f>
        <v>-0.56714685395353648</v>
      </c>
      <c r="N75" s="21"/>
      <c r="O75" s="21"/>
      <c r="P75" s="21"/>
      <c r="Q75" s="19">
        <f t="shared" si="7"/>
        <v>0.58133432988188294</v>
      </c>
      <c r="R75" s="19">
        <f t="shared" si="8"/>
        <v>0.11509962518931871</v>
      </c>
      <c r="S75" s="19">
        <f t="shared" si="9"/>
        <v>0.32165555394939405</v>
      </c>
      <c r="T75" s="19">
        <f t="shared" si="10"/>
        <v>0.25867230906900041</v>
      </c>
      <c r="U75" s="19">
        <f t="shared" si="11"/>
        <v>-0.43242272825090589</v>
      </c>
      <c r="V75" s="19">
        <f t="shared" si="12"/>
        <v>-0.19241214540573559</v>
      </c>
      <c r="Y75" s="69"/>
    </row>
    <row r="76" spans="1:25" x14ac:dyDescent="0.25">
      <c r="A76" s="26">
        <f>Wellpath!E76</f>
        <v>7000</v>
      </c>
      <c r="B76" s="22">
        <v>0</v>
      </c>
      <c r="C76" s="22">
        <f>SIN(Wellpath!$L76)</f>
        <v>0.5217542969475597</v>
      </c>
      <c r="D76" s="22">
        <v>0</v>
      </c>
      <c r="E76" s="20">
        <f>Model!$W$33*((drdp!B76+drdp!K76)*XYM1!$B76+(drdp!E76+drdp!N76)*XYM1!$C76+(drdp!H76+drdp!Q76)*XYM1!$D76)</f>
        <v>-1.0476486947618593E-2</v>
      </c>
      <c r="F76" s="20">
        <f>Model!$W$33*((drdp!C76+drdp!L76)*XYM1!$B76+(drdp!F76+drdp!O76)*XYM1!$C76+(drdp!I76+drdp!R76)*XYM1!$D76)</f>
        <v>2.1234870077640886E-2</v>
      </c>
      <c r="G76" s="20">
        <f>Model!$W$33*((drdp!D76+drdp!M76)*XYM1!$B76+(drdp!G76+drdp!P76)*XYM1!$C76+(drdp!J76+drdp!S76)*XYM1!$D76)</f>
        <v>-1.4481861812992118E-2</v>
      </c>
      <c r="H76" s="18">
        <f>Model!$W$33*((drdp!B76)*XYM1!$B76+(drdp!E76)*XYM1!$C76+(drdp!H76)*XYM1!$D76)</f>
        <v>-5.2382434738092966E-3</v>
      </c>
      <c r="I76" s="18">
        <f>Model!$W$33*((drdp!C76)*XYM1!$B76+(drdp!F76)*XYM1!$C76+(drdp!I76)*XYM1!$D76)</f>
        <v>1.0617435038820443E-2</v>
      </c>
      <c r="J76" s="18">
        <f>Model!$W$33*((drdp!D76)*XYM1!$B76+(drdp!G76)*XYM1!$C76+(drdp!J76)*XYM1!$D76)</f>
        <v>-7.2409309064960592E-3</v>
      </c>
      <c r="K76" s="21">
        <f>SUM(E$3:E75)+H76</f>
        <v>0.75308622225716992</v>
      </c>
      <c r="L76" s="21">
        <f>SUM(F$3:F75)+I76</f>
        <v>0.36091088543734245</v>
      </c>
      <c r="M76" s="21">
        <f>SUM(G$3:G75)+J76</f>
        <v>-0.58150918002103058</v>
      </c>
      <c r="N76" s="21"/>
      <c r="O76" s="21"/>
      <c r="P76" s="21"/>
      <c r="Q76" s="19">
        <f t="shared" si="7"/>
        <v>0.56713885815357556</v>
      </c>
      <c r="R76" s="19">
        <f t="shared" si="8"/>
        <v>0.13025666722716653</v>
      </c>
      <c r="S76" s="19">
        <f t="shared" si="9"/>
        <v>0.33815292644873135</v>
      </c>
      <c r="T76" s="19">
        <f t="shared" si="10"/>
        <v>0.27179701528549849</v>
      </c>
      <c r="U76" s="19">
        <f t="shared" si="11"/>
        <v>-0.43792655158990246</v>
      </c>
      <c r="V76" s="19">
        <f t="shared" si="12"/>
        <v>-0.20987299305133311</v>
      </c>
      <c r="Y76" s="69"/>
    </row>
    <row r="77" spans="1:25" x14ac:dyDescent="0.25">
      <c r="A77" s="26">
        <f>Wellpath!E77</f>
        <v>7100</v>
      </c>
      <c r="B77" s="22">
        <v>0</v>
      </c>
      <c r="C77" s="22">
        <f>SIN(Wellpath!$L77)</f>
        <v>0.52977124384789254</v>
      </c>
      <c r="D77" s="22">
        <v>0</v>
      </c>
      <c r="E77" s="20">
        <f>Model!$W$33*((drdp!B77+drdp!K77)*XYM1!$B77+(drdp!E77+drdp!N77)*XYM1!$C77+(drdp!H77+drdp!Q77)*XYM1!$D77)</f>
        <v>-6.4483723565438855E-3</v>
      </c>
      <c r="F77" s="20">
        <f>Model!$W$33*((drdp!C77+drdp!L77)*XYM1!$B77+(drdp!F77+drdp!O77)*XYM1!$C77+(drdp!I77+drdp!R77)*XYM1!$D77)</f>
        <v>1.0367808572384854E-2</v>
      </c>
      <c r="G77" s="20">
        <f>Model!$W$33*((drdp!D77+drdp!M77)*XYM1!$B77+(drdp!G77+drdp!P77)*XYM1!$C77+(drdp!J77+drdp!S77)*XYM1!$D77)</f>
        <v>-7.6264070373758489E-3</v>
      </c>
      <c r="H77" s="18">
        <f>Model!$W$33*((drdp!B77)*XYM1!$B77+(drdp!E77)*XYM1!$C77+(drdp!H77)*XYM1!$D77)</f>
        <v>-6.3120324555049094E-3</v>
      </c>
      <c r="I77" s="18">
        <f>Model!$W$33*((drdp!C77)*XYM1!$B77+(drdp!F77)*XYM1!$C77+(drdp!I77)*XYM1!$D77)</f>
        <v>1.0148598837494853E-2</v>
      </c>
      <c r="J77" s="18">
        <f>Model!$W$33*((drdp!D77)*XYM1!$B77+(drdp!G77)*XYM1!$C77+(drdp!J77)*XYM1!$D77)</f>
        <v>-7.4651595902268655E-3</v>
      </c>
      <c r="K77" s="21">
        <f>SUM(E$3:E76)+H77</f>
        <v>0.74153594632785569</v>
      </c>
      <c r="L77" s="21">
        <f>SUM(F$3:F76)+I77</f>
        <v>0.38167691931365777</v>
      </c>
      <c r="M77" s="21">
        <f>SUM(G$3:G76)+J77</f>
        <v>-0.59621527051775358</v>
      </c>
      <c r="N77" s="21"/>
      <c r="O77" s="21"/>
      <c r="P77" s="21"/>
      <c r="Q77" s="19">
        <f t="shared" si="7"/>
        <v>0.54987555969634849</v>
      </c>
      <c r="R77" s="19">
        <f t="shared" si="8"/>
        <v>0.14567727073676442</v>
      </c>
      <c r="S77" s="19">
        <f t="shared" si="9"/>
        <v>0.35547264879855811</v>
      </c>
      <c r="T77" s="19">
        <f t="shared" si="10"/>
        <v>0.28302715555475383</v>
      </c>
      <c r="U77" s="19">
        <f t="shared" si="11"/>
        <v>-0.44211505483850089</v>
      </c>
      <c r="V77" s="19">
        <f t="shared" si="12"/>
        <v>-0.22756160769897527</v>
      </c>
      <c r="Y77" s="69"/>
    </row>
    <row r="78" spans="1:25" x14ac:dyDescent="0.25">
      <c r="A78" s="26">
        <f>Wellpath!E78</f>
        <v>7102.16</v>
      </c>
      <c r="B78" s="22">
        <v>0</v>
      </c>
      <c r="C78" s="22">
        <f>SIN(Wellpath!$L78)</f>
        <v>0.5299192642332049</v>
      </c>
      <c r="D78" s="22">
        <v>0</v>
      </c>
      <c r="E78" s="20">
        <f>Model!$W$33*((drdp!B78+drdp!K78)*XYM1!$B78+(drdp!E78+drdp!N78)*XYM1!$C78+(drdp!H78+drdp!Q78)*XYM1!$D78)</f>
        <v>-6.3343525862617203E-3</v>
      </c>
      <c r="F78" s="20">
        <f>Model!$W$33*((drdp!C78+drdp!L78)*XYM1!$B78+(drdp!F78+drdp!O78)*XYM1!$C78+(drdp!I78+drdp!R78)*XYM1!$D78)</f>
        <v>1.0137083162915114E-2</v>
      </c>
      <c r="G78" s="20">
        <f>Model!$W$33*((drdp!D78+drdp!M78)*XYM1!$B78+(drdp!G78+drdp!P78)*XYM1!$C78+(drdp!J78+drdp!S78)*XYM1!$D78)</f>
        <v>-7.4693317690006644E-3</v>
      </c>
      <c r="H78" s="18">
        <f>Model!$W$33*((drdp!B78)*XYM1!$B78+(drdp!E78)*XYM1!$C78+(drdp!H78)*XYM1!$D78)</f>
        <v>-1.3682201586332309E-4</v>
      </c>
      <c r="I78" s="18">
        <f>Model!$W$33*((drdp!C78)*XYM1!$B78+(drdp!F78)*XYM1!$C78+(drdp!I78)*XYM1!$D78)</f>
        <v>2.189609963190784E-4</v>
      </c>
      <c r="J78" s="18">
        <f>Model!$W$33*((drdp!D78)*XYM1!$B78+(drdp!G78)*XYM1!$C78+(drdp!J78)*XYM1!$D78)</f>
        <v>-1.6133756621049681E-4</v>
      </c>
      <c r="K78" s="21">
        <f>SUM(E$3:E77)+H78</f>
        <v>0.74126278441095339</v>
      </c>
      <c r="L78" s="21">
        <f>SUM(F$3:F77)+I78</f>
        <v>0.38211509004486682</v>
      </c>
      <c r="M78" s="21">
        <f>SUM(G$3:G77)+J78</f>
        <v>-0.59653785553111305</v>
      </c>
      <c r="N78" s="21"/>
      <c r="O78" s="21"/>
      <c r="P78" s="21"/>
      <c r="Q78" s="19">
        <f t="shared" si="7"/>
        <v>0.54947051555267956</v>
      </c>
      <c r="R78" s="19">
        <f t="shared" si="8"/>
        <v>0.14601194203999668</v>
      </c>
      <c r="S78" s="19">
        <f t="shared" si="9"/>
        <v>0.35585741308165908</v>
      </c>
      <c r="T78" s="19">
        <f t="shared" si="10"/>
        <v>0.28324769561210017</v>
      </c>
      <c r="U78" s="19">
        <f t="shared" si="11"/>
        <v>-0.44219131179753191</v>
      </c>
      <c r="V78" s="19">
        <f t="shared" si="12"/>
        <v>-0.22794611638144302</v>
      </c>
      <c r="Y78" s="69"/>
    </row>
    <row r="79" spans="1:25" x14ac:dyDescent="0.25">
      <c r="A79" s="26">
        <f>Wellpath!E79</f>
        <v>7200</v>
      </c>
      <c r="B79" s="22">
        <v>0</v>
      </c>
      <c r="C79" s="22">
        <f>SIN(Wellpath!$L79)</f>
        <v>0.51428985931116222</v>
      </c>
      <c r="D79" s="22">
        <v>0</v>
      </c>
      <c r="E79" s="20">
        <f>Model!$W$33*((drdp!B79+drdp!K79)*XYM1!$B79+(drdp!E79+drdp!N79)*XYM1!$C79+(drdp!H79+drdp!Q79)*XYM1!$D79)</f>
        <v>-1.4048949513274881E-2</v>
      </c>
      <c r="F79" s="20">
        <f>Model!$W$33*((drdp!C79+drdp!L79)*XYM1!$B79+(drdp!F79+drdp!O79)*XYM1!$C79+(drdp!I79+drdp!R79)*XYM1!$D79)</f>
        <v>1.847530649070667E-2</v>
      </c>
      <c r="G79" s="20">
        <f>Model!$W$33*((drdp!D79+drdp!M79)*XYM1!$B79+(drdp!G79+drdp!P79)*XYM1!$C79+(drdp!J79+drdp!S79)*XYM1!$D79)</f>
        <v>-1.3918497637245612E-2</v>
      </c>
      <c r="H79" s="18">
        <f>Model!$W$33*((drdp!B79)*XYM1!$B79+(drdp!E79)*XYM1!$C79+(drdp!H79)*XYM1!$D79)</f>
        <v>-6.9477821491043586E-3</v>
      </c>
      <c r="I79" s="18">
        <f>Model!$W$33*((drdp!C79)*XYM1!$B79+(drdp!F79)*XYM1!$C79+(drdp!I79)*XYM1!$D79)</f>
        <v>9.1367973465968973E-3</v>
      </c>
      <c r="J79" s="18">
        <f>Model!$W$33*((drdp!D79)*XYM1!$B79+(drdp!G79)*XYM1!$C79+(drdp!J79)*XYM1!$D79)</f>
        <v>-6.883268342236671E-3</v>
      </c>
      <c r="K79" s="21">
        <f>SUM(E$3:E78)+H79</f>
        <v>0.72811747169145058</v>
      </c>
      <c r="L79" s="21">
        <f>SUM(F$3:F78)+I79</f>
        <v>0.40117000955805976</v>
      </c>
      <c r="M79" s="21">
        <f>SUM(G$3:G78)+J79</f>
        <v>-0.61072911807613983</v>
      </c>
      <c r="N79" s="21"/>
      <c r="O79" s="21"/>
      <c r="P79" s="21"/>
      <c r="Q79" s="19">
        <f t="shared" si="7"/>
        <v>0.53015505258235029</v>
      </c>
      <c r="R79" s="19">
        <f t="shared" si="8"/>
        <v>0.16093737656881377</v>
      </c>
      <c r="S79" s="19">
        <f t="shared" si="9"/>
        <v>0.37299005566605953</v>
      </c>
      <c r="T79" s="19">
        <f t="shared" si="10"/>
        <v>0.29209889307784953</v>
      </c>
      <c r="U79" s="19">
        <f t="shared" si="11"/>
        <v>-0.44468254134194835</v>
      </c>
      <c r="V79" s="19">
        <f t="shared" si="12"/>
        <v>-0.24500620613599042</v>
      </c>
      <c r="Y79" s="69"/>
    </row>
    <row r="80" spans="1:25" x14ac:dyDescent="0.25">
      <c r="A80" s="26">
        <f>Wellpath!E80</f>
        <v>7300</v>
      </c>
      <c r="B80" s="22">
        <v>0</v>
      </c>
      <c r="C80" s="22">
        <f>SIN(Wellpath!$L80)</f>
        <v>0.50166172692841782</v>
      </c>
      <c r="D80" s="22">
        <v>0</v>
      </c>
      <c r="E80" s="20">
        <f>Model!$W$33*((drdp!B80+drdp!K80)*XYM1!$B80+(drdp!E80+drdp!N80)*XYM1!$C80+(drdp!H80+drdp!Q80)*XYM1!$D80)</f>
        <v>-1.5721125067130082E-2</v>
      </c>
      <c r="F80" s="20">
        <f>Model!$W$33*((drdp!C80+drdp!L80)*XYM1!$B80+(drdp!F80+drdp!O80)*XYM1!$C80+(drdp!I80+drdp!R80)*XYM1!$D80)</f>
        <v>1.6906107140119711E-2</v>
      </c>
      <c r="G80" s="20">
        <f>Model!$W$33*((drdp!D80+drdp!M80)*XYM1!$B80+(drdp!G80+drdp!P80)*XYM1!$C80+(drdp!J80+drdp!S80)*XYM1!$D80)</f>
        <v>-1.3387955740369545E-2</v>
      </c>
      <c r="H80" s="18">
        <f>Model!$W$33*((drdp!B80)*XYM1!$B80+(drdp!E80)*XYM1!$C80+(drdp!H80)*XYM1!$D80)</f>
        <v>-7.8605625335650409E-3</v>
      </c>
      <c r="I80" s="18">
        <f>Model!$W$33*((drdp!C80)*XYM1!$B80+(drdp!F80)*XYM1!$C80+(drdp!I80)*XYM1!$D80)</f>
        <v>8.4530535700598555E-3</v>
      </c>
      <c r="J80" s="18">
        <f>Model!$W$33*((drdp!D80)*XYM1!$B80+(drdp!G80)*XYM1!$C80+(drdp!J80)*XYM1!$D80)</f>
        <v>-6.6939778701847726E-3</v>
      </c>
      <c r="K80" s="21">
        <f>SUM(E$3:E79)+H80</f>
        <v>0.7131557417937151</v>
      </c>
      <c r="L80" s="21">
        <f>SUM(F$3:F79)+I80</f>
        <v>0.41896157227222941</v>
      </c>
      <c r="M80" s="21">
        <f>SUM(G$3:G79)+J80</f>
        <v>-0.6244583252413336</v>
      </c>
      <c r="N80" s="21"/>
      <c r="O80" s="21"/>
      <c r="P80" s="21"/>
      <c r="Q80" s="19">
        <f t="shared" si="7"/>
        <v>0.50859111205334406</v>
      </c>
      <c r="R80" s="19">
        <f t="shared" si="8"/>
        <v>0.1755287990408185</v>
      </c>
      <c r="S80" s="19">
        <f t="shared" si="9"/>
        <v>0.38994819996321117</v>
      </c>
      <c r="T80" s="19">
        <f t="shared" si="10"/>
        <v>0.29878485085686296</v>
      </c>
      <c r="U80" s="19">
        <f t="shared" si="11"/>
        <v>-0.44533604015674427</v>
      </c>
      <c r="V80" s="19">
        <f t="shared" si="12"/>
        <v>-0.26162404176159232</v>
      </c>
      <c r="Y80" s="69"/>
    </row>
    <row r="81" spans="1:25" x14ac:dyDescent="0.25">
      <c r="A81" s="26">
        <f>Wellpath!E81</f>
        <v>7400</v>
      </c>
      <c r="B81" s="22">
        <v>0</v>
      </c>
      <c r="C81" s="22">
        <f>SIN(Wellpath!$L81)</f>
        <v>0.49272734154829156</v>
      </c>
      <c r="D81" s="22">
        <v>0</v>
      </c>
      <c r="E81" s="20">
        <f>Model!$W$33*((drdp!B81+drdp!K81)*XYM1!$B81+(drdp!E81+drdp!N81)*XYM1!$C81+(drdp!H81+drdp!Q81)*XYM1!$D81)</f>
        <v>-1.7172463264701451E-2</v>
      </c>
      <c r="F81" s="20">
        <f>Model!$W$33*((drdp!C81+drdp!L81)*XYM1!$B81+(drdp!F81+drdp!O81)*XYM1!$C81+(drdp!I81+drdp!R81)*XYM1!$D81)</f>
        <v>1.5012191547753332E-2</v>
      </c>
      <c r="G81" s="20">
        <f>Model!$W$33*((drdp!D81+drdp!M81)*XYM1!$B81+(drdp!G81+drdp!P81)*XYM1!$C81+(drdp!J81+drdp!S81)*XYM1!$D81)</f>
        <v>-1.2915334372019881E-2</v>
      </c>
      <c r="H81" s="18">
        <f>Model!$W$33*((drdp!B81)*XYM1!$B81+(drdp!E81)*XYM1!$C81+(drdp!H81)*XYM1!$D81)</f>
        <v>-8.5862316323507253E-3</v>
      </c>
      <c r="I81" s="18">
        <f>Model!$W$33*((drdp!C81)*XYM1!$B81+(drdp!F81)*XYM1!$C81+(drdp!I81)*XYM1!$D81)</f>
        <v>7.5060957738766658E-3</v>
      </c>
      <c r="J81" s="18">
        <f>Model!$W$33*((drdp!D81)*XYM1!$B81+(drdp!G81)*XYM1!$C81+(drdp!J81)*XYM1!$D81)</f>
        <v>-6.4576671860099404E-3</v>
      </c>
      <c r="K81" s="21">
        <f>SUM(E$3:E80)+H81</f>
        <v>0.69670894762779934</v>
      </c>
      <c r="L81" s="21">
        <f>SUM(F$3:F80)+I81</f>
        <v>0.43492072161616591</v>
      </c>
      <c r="M81" s="21">
        <f>SUM(G$3:G80)+J81</f>
        <v>-0.63760997029752831</v>
      </c>
      <c r="N81" s="21"/>
      <c r="O81" s="21"/>
      <c r="P81" s="21"/>
      <c r="Q81" s="19">
        <f t="shared" si="7"/>
        <v>0.48540335770463566</v>
      </c>
      <c r="R81" s="19">
        <f t="shared" si="8"/>
        <v>0.18915603409112647</v>
      </c>
      <c r="S81" s="19">
        <f t="shared" si="9"/>
        <v>0.40654647422281492</v>
      </c>
      <c r="T81" s="19">
        <f t="shared" si="10"/>
        <v>0.30301315825872205</v>
      </c>
      <c r="U81" s="19">
        <f t="shared" si="11"/>
        <v>-0.44422857140298333</v>
      </c>
      <c r="V81" s="19">
        <f t="shared" si="12"/>
        <v>-0.27730978839146314</v>
      </c>
      <c r="Y81" s="69"/>
    </row>
    <row r="82" spans="1:25" x14ac:dyDescent="0.25">
      <c r="A82" s="26">
        <f>Wellpath!E82</f>
        <v>7500</v>
      </c>
      <c r="B82" s="22">
        <v>0</v>
      </c>
      <c r="C82" s="22">
        <f>SIN(Wellpath!$L82)</f>
        <v>0.48801200535104877</v>
      </c>
      <c r="D82" s="22">
        <v>0</v>
      </c>
      <c r="E82" s="20">
        <f>Model!$W$33*((drdp!B82+drdp!K82)*XYM1!$B82+(drdp!E82+drdp!N82)*XYM1!$C82+(drdp!H82+drdp!Q82)*XYM1!$D82)</f>
        <v>-1.8545923115908358E-2</v>
      </c>
      <c r="F82" s="20">
        <f>Model!$W$33*((drdp!C82+drdp!L82)*XYM1!$B82+(drdp!F82+drdp!O82)*XYM1!$C82+(drdp!I82+drdp!R82)*XYM1!$D82)</f>
        <v>1.3019791279420002E-2</v>
      </c>
      <c r="G82" s="20">
        <f>Model!$W$33*((drdp!D82+drdp!M82)*XYM1!$B82+(drdp!G82+drdp!P82)*XYM1!$C82+(drdp!J82+drdp!S82)*XYM1!$D82)</f>
        <v>-1.2669321068720544E-2</v>
      </c>
      <c r="H82" s="18">
        <f>Model!$W$33*((drdp!B82)*XYM1!$B82+(drdp!E82)*XYM1!$C82+(drdp!H82)*XYM1!$D82)</f>
        <v>-9.2729615579541791E-3</v>
      </c>
      <c r="I82" s="18">
        <f>Model!$W$33*((drdp!C82)*XYM1!$B82+(drdp!F82)*XYM1!$C82+(drdp!I82)*XYM1!$D82)</f>
        <v>6.509895639710001E-3</v>
      </c>
      <c r="J82" s="18">
        <f>Model!$W$33*((drdp!D82)*XYM1!$B82+(drdp!G82)*XYM1!$C82+(drdp!J82)*XYM1!$D82)</f>
        <v>-6.3346605343602719E-3</v>
      </c>
      <c r="K82" s="21">
        <f>SUM(E$3:E81)+H82</f>
        <v>0.6788497544374944</v>
      </c>
      <c r="L82" s="21">
        <f>SUM(F$3:F81)+I82</f>
        <v>0.44893671302975258</v>
      </c>
      <c r="M82" s="21">
        <f>SUM(G$3:G81)+J82</f>
        <v>-0.65040229801789851</v>
      </c>
      <c r="N82" s="21"/>
      <c r="O82" s="21"/>
      <c r="P82" s="21"/>
      <c r="Q82" s="19">
        <f t="shared" si="7"/>
        <v>0.46083698909984644</v>
      </c>
      <c r="R82" s="19">
        <f t="shared" si="8"/>
        <v>0.20154417230595842</v>
      </c>
      <c r="S82" s="19">
        <f t="shared" si="9"/>
        <v>0.42302314926696327</v>
      </c>
      <c r="T82" s="19">
        <f t="shared" si="10"/>
        <v>0.30476057739822343</v>
      </c>
      <c r="U82" s="19">
        <f t="shared" si="11"/>
        <v>-0.44152544029503243</v>
      </c>
      <c r="V82" s="19">
        <f t="shared" si="12"/>
        <v>-0.29198946981915291</v>
      </c>
      <c r="Y82" s="69"/>
    </row>
    <row r="83" spans="1:25" x14ac:dyDescent="0.25">
      <c r="A83" s="26">
        <f>Wellpath!E83</f>
        <v>7600</v>
      </c>
      <c r="B83" s="22">
        <v>0</v>
      </c>
      <c r="C83" s="22">
        <f>SIN(Wellpath!$L83)</f>
        <v>0.48740253135401962</v>
      </c>
      <c r="D83" s="22">
        <v>0</v>
      </c>
      <c r="E83" s="20">
        <f>Model!$W$33*((drdp!B83+drdp!K83)*XYM1!$B83+(drdp!E83+drdp!N83)*XYM1!$C83+(drdp!H83+drdp!Q83)*XYM1!$D83)</f>
        <v>-1.9816978133475306E-2</v>
      </c>
      <c r="F83" s="20">
        <f>Model!$W$33*((drdp!C83+drdp!L83)*XYM1!$B83+(drdp!F83+drdp!O83)*XYM1!$C83+(drdp!I83+drdp!R83)*XYM1!$D83)</f>
        <v>1.0948586822998785E-2</v>
      </c>
      <c r="G83" s="20">
        <f>Model!$W$33*((drdp!D83+drdp!M83)*XYM1!$B83+(drdp!G83+drdp!P83)*XYM1!$C83+(drdp!J83+drdp!S83)*XYM1!$D83)</f>
        <v>-1.2637695617160823E-2</v>
      </c>
      <c r="H83" s="18">
        <f>Model!$W$33*((drdp!B83)*XYM1!$B83+(drdp!E83)*XYM1!$C83+(drdp!H83)*XYM1!$D83)</f>
        <v>-9.9084890667376531E-3</v>
      </c>
      <c r="I83" s="18">
        <f>Model!$W$33*((drdp!C83)*XYM1!$B83+(drdp!F83)*XYM1!$C83+(drdp!I83)*XYM1!$D83)</f>
        <v>5.4742934114993926E-3</v>
      </c>
      <c r="J83" s="18">
        <f>Model!$W$33*((drdp!D83)*XYM1!$B83+(drdp!G83)*XYM1!$C83+(drdp!J83)*XYM1!$D83)</f>
        <v>-6.3188478085804117E-3</v>
      </c>
      <c r="K83" s="21">
        <f>SUM(E$3:E82)+H83</f>
        <v>0.6596683038128025</v>
      </c>
      <c r="L83" s="21">
        <f>SUM(F$3:F82)+I83</f>
        <v>0.46092090208096198</v>
      </c>
      <c r="M83" s="21">
        <f>SUM(G$3:G82)+J83</f>
        <v>-0.66305580636083916</v>
      </c>
      <c r="N83" s="21"/>
      <c r="O83" s="21"/>
      <c r="P83" s="21"/>
      <c r="Q83" s="19">
        <f t="shared" si="7"/>
        <v>0.4351622710552599</v>
      </c>
      <c r="R83" s="19">
        <f t="shared" si="8"/>
        <v>0.21244807797512774</v>
      </c>
      <c r="S83" s="19">
        <f t="shared" si="9"/>
        <v>0.43964300234882264</v>
      </c>
      <c r="T83" s="19">
        <f t="shared" si="10"/>
        <v>0.304054909667615</v>
      </c>
      <c r="U83" s="19">
        <f t="shared" si="11"/>
        <v>-0.43739689911528479</v>
      </c>
      <c r="V83" s="19">
        <f t="shared" si="12"/>
        <v>-0.30561628039785765</v>
      </c>
      <c r="Y83" s="69"/>
    </row>
    <row r="84" spans="1:25" x14ac:dyDescent="0.25">
      <c r="A84" s="26">
        <f>Wellpath!E84</f>
        <v>7700</v>
      </c>
      <c r="B84" s="22">
        <v>0</v>
      </c>
      <c r="C84" s="22">
        <f>SIN(Wellpath!$L84)</f>
        <v>0.49120783469125628</v>
      </c>
      <c r="D84" s="22">
        <v>0</v>
      </c>
      <c r="E84" s="20">
        <f>Model!$W$33*((drdp!B84+drdp!K84)*XYM1!$B84+(drdp!E84+drdp!N84)*XYM1!$C84+(drdp!H84+drdp!Q84)*XYM1!$D84)</f>
        <v>-2.0981256665903225E-2</v>
      </c>
      <c r="F84" s="20">
        <f>Model!$W$33*((drdp!C84+drdp!L84)*XYM1!$B84+(drdp!F84+drdp!O84)*XYM1!$C84+(drdp!I84+drdp!R84)*XYM1!$D84)</f>
        <v>8.8240174935250593E-3</v>
      </c>
      <c r="G84" s="20">
        <f>Model!$W$33*((drdp!D84+drdp!M84)*XYM1!$B84+(drdp!G84+drdp!P84)*XYM1!$C84+(drdp!J84+drdp!S84)*XYM1!$D84)</f>
        <v>-1.2835798786674601E-2</v>
      </c>
      <c r="H84" s="18">
        <f>Model!$W$33*((drdp!B84)*XYM1!$B84+(drdp!E84)*XYM1!$C84+(drdp!H84)*XYM1!$D84)</f>
        <v>-1.0490628332951613E-2</v>
      </c>
      <c r="I84" s="18">
        <f>Model!$W$33*((drdp!C84)*XYM1!$B84+(drdp!F84)*XYM1!$C84+(drdp!I84)*XYM1!$D84)</f>
        <v>4.4120087467625297E-3</v>
      </c>
      <c r="J84" s="18">
        <f>Model!$W$33*((drdp!D84)*XYM1!$B84+(drdp!G84)*XYM1!$C84+(drdp!J84)*XYM1!$D84)</f>
        <v>-6.4178993933373006E-3</v>
      </c>
      <c r="K84" s="21">
        <f>SUM(E$3:E83)+H84</f>
        <v>0.63926918641311326</v>
      </c>
      <c r="L84" s="21">
        <f>SUM(F$3:F83)+I84</f>
        <v>0.47080720423922384</v>
      </c>
      <c r="M84" s="21">
        <f>SUM(G$3:G83)+J84</f>
        <v>-0.6757925535627568</v>
      </c>
      <c r="N84" s="21"/>
      <c r="O84" s="21"/>
      <c r="P84" s="21"/>
      <c r="Q84" s="19">
        <f t="shared" si="7"/>
        <v>0.40866509269728374</v>
      </c>
      <c r="R84" s="19">
        <f t="shared" si="8"/>
        <v>0.22165942356355423</v>
      </c>
      <c r="S84" s="19">
        <f t="shared" si="9"/>
        <v>0.45669557545087153</v>
      </c>
      <c r="T84" s="19">
        <f t="shared" si="10"/>
        <v>0.30097253841144106</v>
      </c>
      <c r="U84" s="19">
        <f t="shared" si="11"/>
        <v>-0.43201335590010381</v>
      </c>
      <c r="V84" s="19">
        <f t="shared" si="12"/>
        <v>-0.31816800278856744</v>
      </c>
      <c r="Y84" s="69"/>
    </row>
    <row r="85" spans="1:25" x14ac:dyDescent="0.25">
      <c r="A85" s="26">
        <f>Wellpath!E85</f>
        <v>7800</v>
      </c>
      <c r="B85" s="22">
        <v>0</v>
      </c>
      <c r="C85" s="22">
        <f>SIN(Wellpath!$L85)</f>
        <v>0.49909282632798457</v>
      </c>
      <c r="D85" s="22">
        <v>0</v>
      </c>
      <c r="E85" s="20">
        <f>Model!$W$33*((drdp!B85+drdp!K85)*XYM1!$B85+(drdp!E85+drdp!N85)*XYM1!$C85+(drdp!H85+drdp!Q85)*XYM1!$D85)</f>
        <v>-2.2021897193148121E-2</v>
      </c>
      <c r="F85" s="20">
        <f>Model!$W$33*((drdp!C85+drdp!L85)*XYM1!$B85+(drdp!F85+drdp!O85)*XYM1!$C85+(drdp!I85+drdp!R85)*XYM1!$D85)</f>
        <v>6.6613864572683968E-3</v>
      </c>
      <c r="G85" s="20">
        <f>Model!$W$33*((drdp!D85+drdp!M85)*XYM1!$B85+(drdp!G85+drdp!P85)*XYM1!$C85+(drdp!J85+drdp!S85)*XYM1!$D85)</f>
        <v>-1.3251193185509066E-2</v>
      </c>
      <c r="H85" s="18">
        <f>Model!$W$33*((drdp!B85)*XYM1!$B85+(drdp!E85)*XYM1!$C85+(drdp!H85)*XYM1!$D85)</f>
        <v>-1.1010948596574061E-2</v>
      </c>
      <c r="I85" s="18">
        <f>Model!$W$33*((drdp!C85)*XYM1!$B85+(drdp!F85)*XYM1!$C85+(drdp!I85)*XYM1!$D85)</f>
        <v>3.3306932286341984E-3</v>
      </c>
      <c r="J85" s="18">
        <f>Model!$W$33*((drdp!D85)*XYM1!$B85+(drdp!G85)*XYM1!$C85+(drdp!J85)*XYM1!$D85)</f>
        <v>-6.625596592754533E-3</v>
      </c>
      <c r="K85" s="21">
        <f>SUM(E$3:E84)+H85</f>
        <v>0.61776760948358767</v>
      </c>
      <c r="L85" s="21">
        <f>SUM(F$3:F84)+I85</f>
        <v>0.47854990621462062</v>
      </c>
      <c r="M85" s="21">
        <f>SUM(G$3:G84)+J85</f>
        <v>-0.68883604954884869</v>
      </c>
      <c r="N85" s="21"/>
      <c r="O85" s="21"/>
      <c r="P85" s="21"/>
      <c r="Q85" s="19">
        <f t="shared" si="7"/>
        <v>0.38163681932706645</v>
      </c>
      <c r="R85" s="19">
        <f t="shared" si="8"/>
        <v>0.22901001273802218</v>
      </c>
      <c r="S85" s="19">
        <f t="shared" si="9"/>
        <v>0.47449510315806392</v>
      </c>
      <c r="T85" s="19">
        <f t="shared" si="10"/>
        <v>0.29563263158080128</v>
      </c>
      <c r="U85" s="19">
        <f t="shared" si="11"/>
        <v>-0.4255405996559104</v>
      </c>
      <c r="V85" s="19">
        <f t="shared" si="12"/>
        <v>-0.32964242690885132</v>
      </c>
      <c r="Y85" s="69"/>
    </row>
    <row r="86" spans="1:25" x14ac:dyDescent="0.25">
      <c r="A86" s="26">
        <f>Wellpath!E86</f>
        <v>7900</v>
      </c>
      <c r="B86" s="22">
        <v>0</v>
      </c>
      <c r="C86" s="22">
        <f>SIN(Wellpath!$L86)</f>
        <v>0.51069298266703178</v>
      </c>
      <c r="D86" s="22">
        <v>0</v>
      </c>
      <c r="E86" s="20">
        <f>Model!$W$33*((drdp!B86+drdp!K86)*XYM1!$B86+(drdp!E86+drdp!N86)*XYM1!$C86+(drdp!H86+drdp!Q86)*XYM1!$D86)</f>
        <v>-2.2921575485238956E-2</v>
      </c>
      <c r="F86" s="20">
        <f>Model!$W$33*((drdp!C86+drdp!L86)*XYM1!$B86+(drdp!F86+drdp!O86)*XYM1!$C86+(drdp!I86+drdp!R86)*XYM1!$D86)</f>
        <v>4.4928799055105719E-3</v>
      </c>
      <c r="G86" s="20">
        <f>Model!$W$33*((drdp!D86+drdp!M86)*XYM1!$B86+(drdp!G86+drdp!P86)*XYM1!$C86+(drdp!J86+drdp!S86)*XYM1!$D86)</f>
        <v>-1.387433290678446E-2</v>
      </c>
      <c r="H86" s="18">
        <f>Model!$W$33*((drdp!B86)*XYM1!$B86+(drdp!E86)*XYM1!$C86+(drdp!H86)*XYM1!$D86)</f>
        <v>-1.1460787742619478E-2</v>
      </c>
      <c r="I86" s="18">
        <f>Model!$W$33*((drdp!C86)*XYM1!$B86+(drdp!F86)*XYM1!$C86+(drdp!I86)*XYM1!$D86)</f>
        <v>2.2464399527552859E-3</v>
      </c>
      <c r="J86" s="18">
        <f>Model!$W$33*((drdp!D86)*XYM1!$B86+(drdp!G86)*XYM1!$C86+(drdp!J86)*XYM1!$D86)</f>
        <v>-6.9371664533922298E-3</v>
      </c>
      <c r="K86" s="21">
        <f>SUM(E$3:E85)+H86</f>
        <v>0.59529587314439414</v>
      </c>
      <c r="L86" s="21">
        <f>SUM(F$3:F85)+I86</f>
        <v>0.48412703939601009</v>
      </c>
      <c r="M86" s="21">
        <f>SUM(G$3:G85)+J86</f>
        <v>-0.70239881259499548</v>
      </c>
      <c r="N86" s="21"/>
      <c r="O86" s="21"/>
      <c r="P86" s="21"/>
      <c r="Q86" s="19">
        <f t="shared" si="7"/>
        <v>0.35437717658274659</v>
      </c>
      <c r="R86" s="19">
        <f t="shared" si="8"/>
        <v>0.23437899027434592</v>
      </c>
      <c r="S86" s="19">
        <f t="shared" si="9"/>
        <v>0.49336409193485958</v>
      </c>
      <c r="T86" s="19">
        <f t="shared" si="10"/>
        <v>0.2881988286300583</v>
      </c>
      <c r="U86" s="19">
        <f t="shared" si="11"/>
        <v>-0.4181351144393235</v>
      </c>
      <c r="V86" s="19">
        <f t="shared" si="12"/>
        <v>-0.34005025761688806</v>
      </c>
      <c r="Y86" s="69"/>
    </row>
    <row r="87" spans="1:25" x14ac:dyDescent="0.25">
      <c r="A87" s="26">
        <f>Wellpath!E87</f>
        <v>8000</v>
      </c>
      <c r="B87" s="22">
        <v>0</v>
      </c>
      <c r="C87" s="22">
        <f>SIN(Wellpath!$L87)</f>
        <v>0.52591706267655558</v>
      </c>
      <c r="D87" s="22">
        <v>0</v>
      </c>
      <c r="E87" s="20">
        <f>Model!$W$33*((drdp!B87+drdp!K87)*XYM1!$B87+(drdp!E87+drdp!N87)*XYM1!$C87+(drdp!H87+drdp!Q87)*XYM1!$D87)</f>
        <v>-2.3680300823700189E-2</v>
      </c>
      <c r="F87" s="20">
        <f>Model!$W$33*((drdp!C87+drdp!L87)*XYM1!$B87+(drdp!F87+drdp!O87)*XYM1!$C87+(drdp!I87+drdp!R87)*XYM1!$D87)</f>
        <v>2.3427392203145079E-3</v>
      </c>
      <c r="G87" s="20">
        <f>Model!$W$33*((drdp!D87+drdp!M87)*XYM1!$B87+(drdp!G87+drdp!P87)*XYM1!$C87+(drdp!J87+drdp!S87)*XYM1!$D87)</f>
        <v>-1.4713867896283797E-2</v>
      </c>
      <c r="H87" s="18">
        <f>Model!$W$33*((drdp!B87)*XYM1!$B87+(drdp!E87)*XYM1!$C87+(drdp!H87)*XYM1!$D87)</f>
        <v>-1.1840150411850095E-2</v>
      </c>
      <c r="I87" s="18">
        <f>Model!$W$33*((drdp!C87)*XYM1!$B87+(drdp!F87)*XYM1!$C87+(drdp!I87)*XYM1!$D87)</f>
        <v>1.1713696101572539E-3</v>
      </c>
      <c r="J87" s="18">
        <f>Model!$W$33*((drdp!D87)*XYM1!$B87+(drdp!G87)*XYM1!$C87+(drdp!J87)*XYM1!$D87)</f>
        <v>-7.3569339481418987E-3</v>
      </c>
      <c r="K87" s="21">
        <f>SUM(E$3:E86)+H87</f>
        <v>0.5719949349899246</v>
      </c>
      <c r="L87" s="21">
        <f>SUM(F$3:F86)+I87</f>
        <v>0.48754484895892258</v>
      </c>
      <c r="M87" s="21">
        <f>SUM(G$3:G86)+J87</f>
        <v>-0.71669291299652949</v>
      </c>
      <c r="N87" s="21"/>
      <c r="O87" s="21"/>
      <c r="P87" s="21"/>
      <c r="Q87" s="19">
        <f t="shared" si="7"/>
        <v>0.32717820565412808</v>
      </c>
      <c r="R87" s="19">
        <f t="shared" si="8"/>
        <v>0.23769997974637863</v>
      </c>
      <c r="S87" s="19">
        <f t="shared" si="9"/>
        <v>0.51364873153945101</v>
      </c>
      <c r="T87" s="19">
        <f t="shared" si="10"/>
        <v>0.27887318418493151</v>
      </c>
      <c r="U87" s="19">
        <f t="shared" si="11"/>
        <v>-0.40994471617718958</v>
      </c>
      <c r="V87" s="19">
        <f t="shared" si="12"/>
        <v>-0.34941993801682319</v>
      </c>
      <c r="Y87" s="69"/>
    </row>
    <row r="88" spans="1:25" x14ac:dyDescent="0.25">
      <c r="A88" s="26">
        <f>Wellpath!E88</f>
        <v>8100</v>
      </c>
      <c r="B88" s="22">
        <v>0</v>
      </c>
      <c r="C88" s="22">
        <f>SIN(Wellpath!$L88)</f>
        <v>0.54419983349464518</v>
      </c>
      <c r="D88" s="22">
        <v>0</v>
      </c>
      <c r="E88" s="20">
        <f>Model!$W$33*((drdp!B88+drdp!K88)*XYM1!$B88+(drdp!E88+drdp!N88)*XYM1!$C88+(drdp!H88+drdp!Q88)*XYM1!$D88)</f>
        <v>-2.4286807832819814E-2</v>
      </c>
      <c r="F88" s="20">
        <f>Model!$W$33*((drdp!C88+drdp!L88)*XYM1!$B88+(drdp!F88+drdp!O88)*XYM1!$C88+(drdp!I88+drdp!R88)*XYM1!$D88)</f>
        <v>2.2890454883236423E-4</v>
      </c>
      <c r="G88" s="20">
        <f>Model!$W$33*((drdp!D88+drdp!M88)*XYM1!$B88+(drdp!G88+drdp!P88)*XYM1!$C88+(drdp!J88+drdp!S88)*XYM1!$D88)</f>
        <v>-1.5754663781857099E-2</v>
      </c>
      <c r="H88" s="18">
        <f>Model!$W$33*((drdp!B88)*XYM1!$B88+(drdp!E88)*XYM1!$C88+(drdp!H88)*XYM1!$D88)</f>
        <v>-1.2143403916409907E-2</v>
      </c>
      <c r="I88" s="18">
        <f>Model!$W$33*((drdp!C88)*XYM1!$B88+(drdp!F88)*XYM1!$C88+(drdp!I88)*XYM1!$D88)</f>
        <v>1.1445227441618211E-4</v>
      </c>
      <c r="J88" s="18">
        <f>Model!$W$33*((drdp!D88)*XYM1!$B88+(drdp!G88)*XYM1!$C88+(drdp!J88)*XYM1!$D88)</f>
        <v>-7.8773318909285493E-3</v>
      </c>
      <c r="K88" s="21">
        <f>SUM(E$3:E87)+H88</f>
        <v>0.54801138066166455</v>
      </c>
      <c r="L88" s="21">
        <f>SUM(F$3:F87)+I88</f>
        <v>0.48883067084349607</v>
      </c>
      <c r="M88" s="21">
        <f>SUM(G$3:G87)+J88</f>
        <v>-0.73192717883559999</v>
      </c>
      <c r="N88" s="21"/>
      <c r="O88" s="21"/>
      <c r="P88" s="21"/>
      <c r="Q88" s="19">
        <f t="shared" si="7"/>
        <v>0.30031647333470379</v>
      </c>
      <c r="R88" s="19">
        <f t="shared" si="8"/>
        <v>0.23895542475730241</v>
      </c>
      <c r="S88" s="19">
        <f t="shared" si="9"/>
        <v>0.53571739511824035</v>
      </c>
      <c r="T88" s="19">
        <f t="shared" si="10"/>
        <v>0.26788477083871198</v>
      </c>
      <c r="U88" s="19">
        <f t="shared" si="11"/>
        <v>-0.40110442381749423</v>
      </c>
      <c r="V88" s="19">
        <f t="shared" si="12"/>
        <v>-0.35778845383879387</v>
      </c>
      <c r="Y88" s="69"/>
    </row>
    <row r="89" spans="1:25" x14ac:dyDescent="0.25">
      <c r="A89" s="26">
        <f>Wellpath!E89</f>
        <v>8200</v>
      </c>
      <c r="B89" s="22">
        <v>0</v>
      </c>
      <c r="C89" s="22">
        <f>SIN(Wellpath!$L89)</f>
        <v>0.56496700342493789</v>
      </c>
      <c r="D89" s="22">
        <v>0</v>
      </c>
      <c r="E89" s="20">
        <f>Model!$W$33*((drdp!B89+drdp!K89)*XYM1!$B89+(drdp!E89+drdp!N89)*XYM1!$C89+(drdp!H89+drdp!Q89)*XYM1!$D89)</f>
        <v>-2.4731477931876709E-2</v>
      </c>
      <c r="F89" s="20">
        <f>Model!$W$33*((drdp!C89+drdp!L89)*XYM1!$B89+(drdp!F89+drdp!O89)*XYM1!$C89+(drdp!I89+drdp!R89)*XYM1!$D89)</f>
        <v>-1.8248459042101825E-3</v>
      </c>
      <c r="G89" s="20">
        <f>Model!$W$33*((drdp!D89+drdp!M89)*XYM1!$B89+(drdp!G89+drdp!P89)*XYM1!$C89+(drdp!J89+drdp!S89)*XYM1!$D89)</f>
        <v>-1.6980031748634355E-2</v>
      </c>
      <c r="H89" s="18">
        <f>Model!$W$33*((drdp!B89)*XYM1!$B89+(drdp!E89)*XYM1!$C89+(drdp!H89)*XYM1!$D89)</f>
        <v>-1.2365738965938355E-2</v>
      </c>
      <c r="I89" s="18">
        <f>Model!$W$33*((drdp!C89)*XYM1!$B89+(drdp!F89)*XYM1!$C89+(drdp!I89)*XYM1!$D89)</f>
        <v>-9.1242295210509125E-4</v>
      </c>
      <c r="J89" s="18">
        <f>Model!$W$33*((drdp!D89)*XYM1!$B89+(drdp!G89)*XYM1!$C89+(drdp!J89)*XYM1!$D89)</f>
        <v>-8.4900158743171777E-3</v>
      </c>
      <c r="K89" s="21">
        <f>SUM(E$3:E88)+H89</f>
        <v>0.52350223777931626</v>
      </c>
      <c r="L89" s="21">
        <f>SUM(F$3:F88)+I89</f>
        <v>0.48803270016580713</v>
      </c>
      <c r="M89" s="21">
        <f>SUM(G$3:G88)+J89</f>
        <v>-0.74829452660084572</v>
      </c>
      <c r="N89" s="21"/>
      <c r="O89" s="21"/>
      <c r="P89" s="21"/>
      <c r="Q89" s="19">
        <f t="shared" si="7"/>
        <v>0.27405459295995177</v>
      </c>
      <c r="R89" s="19">
        <f t="shared" si="8"/>
        <v>0.23817591643112859</v>
      </c>
      <c r="S89" s="19">
        <f t="shared" si="9"/>
        <v>0.55994469854078377</v>
      </c>
      <c r="T89" s="19">
        <f t="shared" si="10"/>
        <v>0.25548621064628213</v>
      </c>
      <c r="U89" s="19">
        <f t="shared" si="11"/>
        <v>-0.39173385919355685</v>
      </c>
      <c r="V89" s="19">
        <f t="shared" si="12"/>
        <v>-0.36519219833630512</v>
      </c>
      <c r="Y89" s="69"/>
    </row>
    <row r="90" spans="1:25" x14ac:dyDescent="0.25">
      <c r="A90" s="26">
        <f>Wellpath!E90</f>
        <v>8300</v>
      </c>
      <c r="B90" s="22">
        <v>0</v>
      </c>
      <c r="C90" s="22">
        <f>SIN(Wellpath!$L90)</f>
        <v>0.58778525229247314</v>
      </c>
      <c r="D90" s="22">
        <v>0</v>
      </c>
      <c r="E90" s="20">
        <f>Model!$W$33*((drdp!B90+drdp!K90)*XYM1!$B90+(drdp!E90+drdp!N90)*XYM1!$C90+(drdp!H90+drdp!Q90)*XYM1!$D90)</f>
        <v>-2.5010565308265641E-2</v>
      </c>
      <c r="F90" s="20">
        <f>Model!$W$33*((drdp!C90+drdp!L90)*XYM1!$B90+(drdp!F90+drdp!O90)*XYM1!$C90+(drdp!I90+drdp!R90)*XYM1!$D90)</f>
        <v>-3.7958884631837295E-3</v>
      </c>
      <c r="G90" s="20">
        <f>Model!$W$33*((drdp!D90+drdp!M90)*XYM1!$B90+(drdp!G90+drdp!P90)*XYM1!$C90+(drdp!J90+drdp!S90)*XYM1!$D90)</f>
        <v>-1.8379331069789121E-2</v>
      </c>
      <c r="H90" s="18">
        <f>Model!$W$33*((drdp!B90)*XYM1!$B90+(drdp!E90)*XYM1!$C90+(drdp!H90)*XYM1!$D90)</f>
        <v>-1.250528265413282E-2</v>
      </c>
      <c r="I90" s="18">
        <f>Model!$W$33*((drdp!C90)*XYM1!$B90+(drdp!F90)*XYM1!$C90+(drdp!I90)*XYM1!$D90)</f>
        <v>-1.8979442315918648E-3</v>
      </c>
      <c r="J90" s="18">
        <f>Model!$W$33*((drdp!D90)*XYM1!$B90+(drdp!G90)*XYM1!$C90+(drdp!J90)*XYM1!$D90)</f>
        <v>-9.1896655348945606E-3</v>
      </c>
      <c r="K90" s="21">
        <f>SUM(E$3:E89)+H90</f>
        <v>0.49863121615924516</v>
      </c>
      <c r="L90" s="21">
        <f>SUM(F$3:F89)+I90</f>
        <v>0.4852223329821102</v>
      </c>
      <c r="M90" s="21">
        <f>SUM(G$3:G89)+J90</f>
        <v>-0.76597420801005744</v>
      </c>
      <c r="N90" s="21"/>
      <c r="O90" s="21"/>
      <c r="P90" s="21"/>
      <c r="Q90" s="19">
        <f t="shared" si="7"/>
        <v>0.24863308972844786</v>
      </c>
      <c r="R90" s="19">
        <f t="shared" si="8"/>
        <v>0.23544071242460182</v>
      </c>
      <c r="S90" s="19">
        <f t="shared" si="9"/>
        <v>0.58671648733663473</v>
      </c>
      <c r="T90" s="19">
        <f t="shared" si="10"/>
        <v>0.24194700200249583</v>
      </c>
      <c r="U90" s="19">
        <f t="shared" si="11"/>
        <v>-0.38193865088666956</v>
      </c>
      <c r="V90" s="19">
        <f t="shared" si="12"/>
        <v>-0.37166779221476426</v>
      </c>
      <c r="Y90" s="69"/>
    </row>
    <row r="91" spans="1:25" x14ac:dyDescent="0.25">
      <c r="A91" s="26">
        <f>Wellpath!E91</f>
        <v>8400</v>
      </c>
      <c r="B91" s="22">
        <v>0</v>
      </c>
      <c r="C91" s="22">
        <f>SIN(Wellpath!$L91)</f>
        <v>0.61221728003444931</v>
      </c>
      <c r="D91" s="22">
        <v>0</v>
      </c>
      <c r="E91" s="20">
        <f>Model!$W$33*((drdp!B91+drdp!K91)*XYM1!$B91+(drdp!E91+drdp!N91)*XYM1!$C91+(drdp!H91+drdp!Q91)*XYM1!$D91)</f>
        <v>-2.5122546191593723E-2</v>
      </c>
      <c r="F91" s="20">
        <f>Model!$W$33*((drdp!C91+drdp!L91)*XYM1!$B91+(drdp!F91+drdp!O91)*XYM1!$C91+(drdp!I91+drdp!R91)*XYM1!$D91)</f>
        <v>-5.6570030852483733E-3</v>
      </c>
      <c r="G91" s="20">
        <f>Model!$W$33*((drdp!D91+drdp!M91)*XYM1!$B91+(drdp!G91+drdp!P91)*XYM1!$C91+(drdp!J91+drdp!S91)*XYM1!$D91)</f>
        <v>-1.9939005691687699E-2</v>
      </c>
      <c r="H91" s="18">
        <f>Model!$W$33*((drdp!B91)*XYM1!$B91+(drdp!E91)*XYM1!$C91+(drdp!H91)*XYM1!$D91)</f>
        <v>-1.2561273095796861E-2</v>
      </c>
      <c r="I91" s="18">
        <f>Model!$W$33*((drdp!C91)*XYM1!$B91+(drdp!F91)*XYM1!$C91+(drdp!I91)*XYM1!$D91)</f>
        <v>-2.8285015426241867E-3</v>
      </c>
      <c r="J91" s="18">
        <f>Model!$W$33*((drdp!D91)*XYM1!$B91+(drdp!G91)*XYM1!$C91+(drdp!J91)*XYM1!$D91)</f>
        <v>-9.9695028458438497E-3</v>
      </c>
      <c r="K91" s="21">
        <f>SUM(E$3:E90)+H91</f>
        <v>0.4735646604093155</v>
      </c>
      <c r="L91" s="21">
        <f>SUM(F$3:F90)+I91</f>
        <v>0.4804958872078941</v>
      </c>
      <c r="M91" s="21">
        <f>SUM(G$3:G90)+J91</f>
        <v>-0.78513337639079595</v>
      </c>
      <c r="N91" s="21"/>
      <c r="O91" s="21"/>
      <c r="P91" s="21"/>
      <c r="Q91" s="19">
        <f t="shared" si="7"/>
        <v>0.2242634875885903</v>
      </c>
      <c r="R91" s="19">
        <f t="shared" si="8"/>
        <v>0.23087629762370129</v>
      </c>
      <c r="S91" s="19">
        <f t="shared" si="9"/>
        <v>0.61643441872281124</v>
      </c>
      <c r="T91" s="19">
        <f t="shared" si="10"/>
        <v>0.22754587165367912</v>
      </c>
      <c r="U91" s="19">
        <f t="shared" si="11"/>
        <v>-0.37181142076652657</v>
      </c>
      <c r="V91" s="19">
        <f t="shared" si="12"/>
        <v>-0.37725335826542494</v>
      </c>
      <c r="Y91" s="69"/>
    </row>
    <row r="92" spans="1:25" x14ac:dyDescent="0.25">
      <c r="A92" s="26">
        <f>Wellpath!E92</f>
        <v>8500</v>
      </c>
      <c r="B92" s="22">
        <v>0</v>
      </c>
      <c r="C92" s="22">
        <f>SIN(Wellpath!$L92)</f>
        <v>0.63769291076947099</v>
      </c>
      <c r="D92" s="22">
        <v>0</v>
      </c>
      <c r="E92" s="20">
        <f>Model!$W$33*((drdp!B92+drdp!K92)*XYM1!$B92+(drdp!E92+drdp!N92)*XYM1!$C92+(drdp!H92+drdp!Q92)*XYM1!$D92)</f>
        <v>-2.5064113567219482E-2</v>
      </c>
      <c r="F92" s="20">
        <f>Model!$W$33*((drdp!C92+drdp!L92)*XYM1!$B92+(drdp!F92+drdp!O92)*XYM1!$C92+(drdp!I92+drdp!R92)*XYM1!$D92)</f>
        <v>-7.3910323066413292E-3</v>
      </c>
      <c r="G92" s="20">
        <f>Model!$W$33*((drdp!D92+drdp!M92)*XYM1!$B92+(drdp!G92+drdp!P92)*XYM1!$C92+(drdp!J92+drdp!S92)*XYM1!$D92)</f>
        <v>-2.1632938129051968E-2</v>
      </c>
      <c r="H92" s="18">
        <f>Model!$W$33*((drdp!B92)*XYM1!$B92+(drdp!E92)*XYM1!$C92+(drdp!H92)*XYM1!$D92)</f>
        <v>-1.2532056783609741E-2</v>
      </c>
      <c r="I92" s="18">
        <f>Model!$W$33*((drdp!C92)*XYM1!$B92+(drdp!F92)*XYM1!$C92+(drdp!I92)*XYM1!$D92)</f>
        <v>-3.6955161533206646E-3</v>
      </c>
      <c r="J92" s="18">
        <f>Model!$W$33*((drdp!D92)*XYM1!$B92+(drdp!G92)*XYM1!$C92+(drdp!J92)*XYM1!$D92)</f>
        <v>-1.0816469064525984E-2</v>
      </c>
      <c r="K92" s="21">
        <f>SUM(E$3:E91)+H92</f>
        <v>0.4484713305299089</v>
      </c>
      <c r="L92" s="21">
        <f>SUM(F$3:F91)+I92</f>
        <v>0.47397186951194931</v>
      </c>
      <c r="M92" s="21">
        <f>SUM(G$3:G91)+J92</f>
        <v>-0.80591934830116574</v>
      </c>
      <c r="N92" s="21"/>
      <c r="O92" s="21"/>
      <c r="P92" s="21"/>
      <c r="Q92" s="19">
        <f t="shared" si="7"/>
        <v>0.20112653430726679</v>
      </c>
      <c r="R92" s="19">
        <f t="shared" si="8"/>
        <v>0.22464933308865229</v>
      </c>
      <c r="S92" s="19">
        <f t="shared" si="9"/>
        <v>0.64950599596617564</v>
      </c>
      <c r="T92" s="19">
        <f t="shared" si="10"/>
        <v>0.21256279495377225</v>
      </c>
      <c r="U92" s="19">
        <f t="shared" si="11"/>
        <v>-0.36143172243242089</v>
      </c>
      <c r="V92" s="19">
        <f t="shared" si="12"/>
        <v>-0.38198310019015536</v>
      </c>
      <c r="Y92" s="69"/>
    </row>
    <row r="93" spans="1:25" x14ac:dyDescent="0.25">
      <c r="A93" s="26">
        <f>Wellpath!E93</f>
        <v>8600</v>
      </c>
      <c r="B93" s="22">
        <v>0</v>
      </c>
      <c r="C93" s="22">
        <f>SIN(Wellpath!$L93)</f>
        <v>0.66405671792759779</v>
      </c>
      <c r="D93" s="22">
        <v>0</v>
      </c>
      <c r="E93" s="20">
        <f>Model!$W$33*((drdp!B93+drdp!K93)*XYM1!$B93+(drdp!E93+drdp!N93)*XYM1!$C93+(drdp!H93+drdp!Q93)*XYM1!$D93)</f>
        <v>-2.4838784954784636E-2</v>
      </c>
      <c r="F93" s="20">
        <f>Model!$W$33*((drdp!C93+drdp!L93)*XYM1!$B93+(drdp!F93+drdp!O93)*XYM1!$C93+(drdp!I93+drdp!R93)*XYM1!$D93)</f>
        <v>-8.9817093288937239E-3</v>
      </c>
      <c r="G93" s="20">
        <f>Model!$W$33*((drdp!D93+drdp!M93)*XYM1!$B93+(drdp!G93+drdp!P93)*XYM1!$C93+(drdp!J93+drdp!S93)*XYM1!$D93)</f>
        <v>-2.3458631837785123E-2</v>
      </c>
      <c r="H93" s="18">
        <f>Model!$W$33*((drdp!B93)*XYM1!$B93+(drdp!E93)*XYM1!$C93+(drdp!H93)*XYM1!$D93)</f>
        <v>-1.2419392477392318E-2</v>
      </c>
      <c r="I93" s="18">
        <f>Model!$W$33*((drdp!C93)*XYM1!$B93+(drdp!F93)*XYM1!$C93+(drdp!I93)*XYM1!$D93)</f>
        <v>-4.490854664446862E-3</v>
      </c>
      <c r="J93" s="18">
        <f>Model!$W$33*((drdp!D93)*XYM1!$B93+(drdp!G93)*XYM1!$C93+(drdp!J93)*XYM1!$D93)</f>
        <v>-1.1729315918892562E-2</v>
      </c>
      <c r="K93" s="21">
        <f>SUM(E$3:E92)+H93</f>
        <v>0.42351988126890683</v>
      </c>
      <c r="L93" s="21">
        <f>SUM(F$3:F92)+I93</f>
        <v>0.46578549869418173</v>
      </c>
      <c r="M93" s="21">
        <f>SUM(G$3:G92)+J93</f>
        <v>-0.82846513328458438</v>
      </c>
      <c r="N93" s="21"/>
      <c r="O93" s="21"/>
      <c r="P93" s="21"/>
      <c r="Q93" s="19">
        <f t="shared" si="7"/>
        <v>0.17936908983002894</v>
      </c>
      <c r="R93" s="19">
        <f t="shared" si="8"/>
        <v>0.21695613079378756</v>
      </c>
      <c r="S93" s="19">
        <f t="shared" si="9"/>
        <v>0.68635447706824415</v>
      </c>
      <c r="T93" s="19">
        <f t="shared" si="10"/>
        <v>0.19726941910373841</v>
      </c>
      <c r="U93" s="19">
        <f t="shared" si="11"/>
        <v>-0.35087145488411625</v>
      </c>
      <c r="V93" s="19">
        <f t="shared" si="12"/>
        <v>-0.38588704525770184</v>
      </c>
      <c r="Y93" s="69"/>
    </row>
    <row r="94" spans="1:25" x14ac:dyDescent="0.25">
      <c r="A94" s="26">
        <f>Wellpath!E94</f>
        <v>8700</v>
      </c>
      <c r="B94" s="22">
        <v>0</v>
      </c>
      <c r="C94" s="22">
        <f>SIN(Wellpath!$L94)</f>
        <v>0.69088241107685844</v>
      </c>
      <c r="D94" s="22">
        <v>0</v>
      </c>
      <c r="E94" s="20">
        <f>Model!$W$33*((drdp!B94+drdp!K94)*XYM1!$B94+(drdp!E94+drdp!N94)*XYM1!$C94+(drdp!H94+drdp!Q94)*XYM1!$D94)</f>
        <v>-2.4446433353458287E-2</v>
      </c>
      <c r="F94" s="20">
        <f>Model!$W$33*((drdp!C94+drdp!L94)*XYM1!$B94+(drdp!F94+drdp!O94)*XYM1!$C94+(drdp!I94+drdp!R94)*XYM1!$D94)</f>
        <v>-1.0412161957741433E-2</v>
      </c>
      <c r="G94" s="20">
        <f>Model!$W$33*((drdp!D94+drdp!M94)*XYM1!$B94+(drdp!G94+drdp!P94)*XYM1!$C94+(drdp!J94+drdp!S94)*XYM1!$D94)</f>
        <v>-2.5392215944262164E-2</v>
      </c>
      <c r="H94" s="18">
        <f>Model!$W$33*((drdp!B94)*XYM1!$B94+(drdp!E94)*XYM1!$C94+(drdp!H94)*XYM1!$D94)</f>
        <v>-1.2223216676729143E-2</v>
      </c>
      <c r="I94" s="18">
        <f>Model!$W$33*((drdp!C94)*XYM1!$B94+(drdp!F94)*XYM1!$C94+(drdp!I94)*XYM1!$D94)</f>
        <v>-5.2060809788707163E-3</v>
      </c>
      <c r="J94" s="18">
        <f>Model!$W$33*((drdp!D94)*XYM1!$B94+(drdp!G94)*XYM1!$C94+(drdp!J94)*XYM1!$D94)</f>
        <v>-1.2696107972131082E-2</v>
      </c>
      <c r="K94" s="21">
        <f>SUM(E$3:E93)+H94</f>
        <v>0.39887727211478535</v>
      </c>
      <c r="L94" s="21">
        <f>SUM(F$3:F93)+I94</f>
        <v>0.45608856305086415</v>
      </c>
      <c r="M94" s="21">
        <f>SUM(G$3:G93)+J94</f>
        <v>-0.85289055717560791</v>
      </c>
      <c r="N94" s="21"/>
      <c r="O94" s="21"/>
      <c r="P94" s="21"/>
      <c r="Q94" s="19">
        <f t="shared" si="7"/>
        <v>0.15910307820973252</v>
      </c>
      <c r="R94" s="19">
        <f t="shared" si="8"/>
        <v>0.2080167773458021</v>
      </c>
      <c r="S94" s="19">
        <f t="shared" si="9"/>
        <v>0.72742230251931894</v>
      </c>
      <c r="T94" s="19">
        <f t="shared" si="10"/>
        <v>0.18192336187248098</v>
      </c>
      <c r="U94" s="19">
        <f t="shared" si="11"/>
        <v>-0.34019865885866585</v>
      </c>
      <c r="V94" s="19">
        <f t="shared" si="12"/>
        <v>-0.38899362866187392</v>
      </c>
      <c r="Y94" s="69"/>
    </row>
    <row r="95" spans="1:25" x14ac:dyDescent="0.25">
      <c r="A95" s="26">
        <f>Wellpath!E95</f>
        <v>8800</v>
      </c>
      <c r="B95" s="22">
        <v>0</v>
      </c>
      <c r="C95" s="22">
        <f>SIN(Wellpath!$L95)</f>
        <v>0.71764028401534541</v>
      </c>
      <c r="D95" s="22">
        <v>0</v>
      </c>
      <c r="E95" s="20">
        <f>Model!$W$33*((drdp!B95+drdp!K95)*XYM1!$B95+(drdp!E95+drdp!N95)*XYM1!$C95+(drdp!H95+drdp!Q95)*XYM1!$D95)</f>
        <v>-2.3892017909242832E-2</v>
      </c>
      <c r="F95" s="20">
        <f>Model!$W$33*((drdp!C95+drdp!L95)*XYM1!$B95+(drdp!F95+drdp!O95)*XYM1!$C95+(drdp!I95+drdp!R95)*XYM1!$D95)</f>
        <v>-1.1663241304960945E-2</v>
      </c>
      <c r="G95" s="20">
        <f>Model!$W$33*((drdp!D95+drdp!M95)*XYM1!$B95+(drdp!G95+drdp!P95)*XYM1!$C95+(drdp!J95+drdp!S95)*XYM1!$D95)</f>
        <v>-2.7397185425744267E-2</v>
      </c>
      <c r="H95" s="18">
        <f>Model!$W$33*((drdp!B95)*XYM1!$B95+(drdp!E95)*XYM1!$C95+(drdp!H95)*XYM1!$D95)</f>
        <v>-1.1946008954621416E-2</v>
      </c>
      <c r="I95" s="18">
        <f>Model!$W$33*((drdp!C95)*XYM1!$B95+(drdp!F95)*XYM1!$C95+(drdp!I95)*XYM1!$D95)</f>
        <v>-5.8316206524804725E-3</v>
      </c>
      <c r="J95" s="18">
        <f>Model!$W$33*((drdp!D95)*XYM1!$B95+(drdp!G95)*XYM1!$C95+(drdp!J95)*XYM1!$D95)</f>
        <v>-1.3698592712872134E-2</v>
      </c>
      <c r="K95" s="21">
        <f>SUM(E$3:E94)+H95</f>
        <v>0.37470804648343481</v>
      </c>
      <c r="L95" s="21">
        <f>SUM(F$3:F94)+I95</f>
        <v>0.44505086141951294</v>
      </c>
      <c r="M95" s="21">
        <f>SUM(G$3:G94)+J95</f>
        <v>-0.87928525786061118</v>
      </c>
      <c r="N95" s="21"/>
      <c r="O95" s="21"/>
      <c r="P95" s="21"/>
      <c r="Q95" s="19">
        <f t="shared" si="7"/>
        <v>0.14040612009943193</v>
      </c>
      <c r="R95" s="19">
        <f t="shared" si="8"/>
        <v>0.19807026925025051</v>
      </c>
      <c r="S95" s="19">
        <f t="shared" si="9"/>
        <v>0.77314256469100151</v>
      </c>
      <c r="T95" s="19">
        <f t="shared" si="10"/>
        <v>0.16676413886827557</v>
      </c>
      <c r="U95" s="19">
        <f t="shared" si="11"/>
        <v>-0.32947526127463284</v>
      </c>
      <c r="V95" s="19">
        <f t="shared" si="12"/>
        <v>-0.39132666144434358</v>
      </c>
      <c r="Y95" s="69"/>
    </row>
    <row r="96" spans="1:25" x14ac:dyDescent="0.25">
      <c r="A96" s="26">
        <f>Wellpath!E96</f>
        <v>8900</v>
      </c>
      <c r="B96" s="22">
        <v>0</v>
      </c>
      <c r="C96" s="22">
        <f>SIN(Wellpath!$L96)</f>
        <v>0.74431154623115414</v>
      </c>
      <c r="D96" s="22">
        <v>0</v>
      </c>
      <c r="E96" s="20">
        <f>Model!$W$33*((drdp!B96+drdp!K96)*XYM1!$B96+(drdp!E96+drdp!N96)*XYM1!$C96+(drdp!H96+drdp!Q96)*XYM1!$D96)</f>
        <v>-2.3183496328398199E-2</v>
      </c>
      <c r="F96" s="20">
        <f>Model!$W$33*((drdp!C96+drdp!L96)*XYM1!$B96+(drdp!F96+drdp!O96)*XYM1!$C96+(drdp!I96+drdp!R96)*XYM1!$D96)</f>
        <v>-1.2718901625449613E-2</v>
      </c>
      <c r="G96" s="20">
        <f>Model!$W$33*((drdp!D96+drdp!M96)*XYM1!$B96+(drdp!G96+drdp!P96)*XYM1!$C96+(drdp!J96+drdp!S96)*XYM1!$D96)</f>
        <v>-2.9471472985378003E-2</v>
      </c>
      <c r="H96" s="18">
        <f>Model!$W$33*((drdp!B96)*XYM1!$B96+(drdp!E96)*XYM1!$C96+(drdp!H96)*XYM1!$D96)</f>
        <v>-1.1591748164199099E-2</v>
      </c>
      <c r="I96" s="18">
        <f>Model!$W$33*((drdp!C96)*XYM1!$B96+(drdp!F96)*XYM1!$C96+(drdp!I96)*XYM1!$D96)</f>
        <v>-6.3594508127248067E-3</v>
      </c>
      <c r="J96" s="18">
        <f>Model!$W$33*((drdp!D96)*XYM1!$B96+(drdp!G96)*XYM1!$C96+(drdp!J96)*XYM1!$D96)</f>
        <v>-1.4735736492689002E-2</v>
      </c>
      <c r="K96" s="21">
        <f>SUM(E$3:E95)+H96</f>
        <v>0.35117028936461425</v>
      </c>
      <c r="L96" s="21">
        <f>SUM(F$3:F95)+I96</f>
        <v>0.43285978995430768</v>
      </c>
      <c r="M96" s="21">
        <f>SUM(G$3:G95)+J96</f>
        <v>-0.9077195870661724</v>
      </c>
      <c r="N96" s="21"/>
      <c r="O96" s="21"/>
      <c r="P96" s="21"/>
      <c r="Q96" s="19">
        <f t="shared" si="7"/>
        <v>0.12332057213242691</v>
      </c>
      <c r="R96" s="19">
        <f t="shared" si="8"/>
        <v>0.18736759775928738</v>
      </c>
      <c r="S96" s="19">
        <f t="shared" si="9"/>
        <v>0.82395484874358249</v>
      </c>
      <c r="T96" s="19">
        <f t="shared" si="10"/>
        <v>0.15200749769256036</v>
      </c>
      <c r="U96" s="19">
        <f t="shared" si="11"/>
        <v>-0.31876415005195591</v>
      </c>
      <c r="V96" s="19">
        <f t="shared" si="12"/>
        <v>-0.39291530979487427</v>
      </c>
      <c r="Y96" s="69"/>
    </row>
    <row r="97" spans="1:25" x14ac:dyDescent="0.25">
      <c r="A97" s="26">
        <f>Wellpath!E97</f>
        <v>9000</v>
      </c>
      <c r="B97" s="22">
        <v>0</v>
      </c>
      <c r="C97" s="22">
        <f>SIN(Wellpath!$L97)</f>
        <v>0.77051324277578925</v>
      </c>
      <c r="D97" s="22">
        <v>0</v>
      </c>
      <c r="E97" s="20">
        <f>Model!$W$33*((drdp!B97+drdp!K97)*XYM1!$B97+(drdp!E97+drdp!N97)*XYM1!$C97+(drdp!H97+drdp!Q97)*XYM1!$D97)</f>
        <v>-2.2325026553459078E-2</v>
      </c>
      <c r="F97" s="20">
        <f>Model!$W$33*((drdp!C97+drdp!L97)*XYM1!$B97+(drdp!F97+drdp!O97)*XYM1!$C97+(drdp!I97+drdp!R97)*XYM1!$D97)</f>
        <v>-1.3573828906346277E-2</v>
      </c>
      <c r="G97" s="20">
        <f>Model!$W$33*((drdp!D97+drdp!M97)*XYM1!$B97+(drdp!G97+drdp!P97)*XYM1!$C97+(drdp!J97+drdp!S97)*XYM1!$D97)</f>
        <v>-3.1582939246257526E-2</v>
      </c>
      <c r="H97" s="18">
        <f>Model!$W$33*((drdp!B97)*XYM1!$B97+(drdp!E97)*XYM1!$C97+(drdp!H97)*XYM1!$D97)</f>
        <v>-1.1162513276729539E-2</v>
      </c>
      <c r="I97" s="18">
        <f>Model!$W$33*((drdp!C97)*XYM1!$B97+(drdp!F97)*XYM1!$C97+(drdp!I97)*XYM1!$D97)</f>
        <v>-6.7869144531731386E-3</v>
      </c>
      <c r="J97" s="18">
        <f>Model!$W$33*((drdp!D97)*XYM1!$B97+(drdp!G97)*XYM1!$C97+(drdp!J97)*XYM1!$D97)</f>
        <v>-1.5791469623128763E-2</v>
      </c>
      <c r="K97" s="21">
        <f>SUM(E$3:E96)+H97</f>
        <v>0.32841602792368563</v>
      </c>
      <c r="L97" s="21">
        <f>SUM(F$3:F96)+I97</f>
        <v>0.41971342468840978</v>
      </c>
      <c r="M97" s="21">
        <f>SUM(G$3:G96)+J97</f>
        <v>-0.93824679318199011</v>
      </c>
      <c r="N97" s="21"/>
      <c r="O97" s="21"/>
      <c r="P97" s="21"/>
      <c r="Q97" s="19">
        <f t="shared" si="7"/>
        <v>0.10785708739717106</v>
      </c>
      <c r="R97" s="19">
        <f t="shared" si="8"/>
        <v>0.17615935886367343</v>
      </c>
      <c r="S97" s="19">
        <f t="shared" si="9"/>
        <v>0.88030704491628808</v>
      </c>
      <c r="T97" s="19">
        <f t="shared" si="10"/>
        <v>0.1378406158024145</v>
      </c>
      <c r="U97" s="19">
        <f t="shared" si="11"/>
        <v>-0.30813528502896498</v>
      </c>
      <c r="V97" s="19">
        <f t="shared" si="12"/>
        <v>-0.39379477476933117</v>
      </c>
      <c r="Y97" s="69"/>
    </row>
    <row r="98" spans="1:25" x14ac:dyDescent="0.25">
      <c r="A98" s="26">
        <f>Wellpath!E98</f>
        <v>9100</v>
      </c>
      <c r="B98" s="22">
        <v>0</v>
      </c>
      <c r="C98" s="22">
        <f>SIN(Wellpath!$L98)</f>
        <v>0.79600200253462206</v>
      </c>
      <c r="D98" s="22">
        <v>0</v>
      </c>
      <c r="E98" s="20">
        <f>Model!$W$33*((drdp!B98+drdp!K98)*XYM1!$B98+(drdp!E98+drdp!N98)*XYM1!$C98+(drdp!H98+drdp!Q98)*XYM1!$D98)</f>
        <v>-2.1329137478852834E-2</v>
      </c>
      <c r="F98" s="20">
        <f>Model!$W$33*((drdp!C98+drdp!L98)*XYM1!$B98+(drdp!F98+drdp!O98)*XYM1!$C98+(drdp!I98+drdp!R98)*XYM1!$D98)</f>
        <v>-1.4214012168249772E-2</v>
      </c>
      <c r="G98" s="20">
        <f>Model!$W$33*((drdp!D98+drdp!M98)*XYM1!$B98+(drdp!G98+drdp!P98)*XYM1!$C98+(drdp!J98+drdp!S98)*XYM1!$D98)</f>
        <v>-3.3707042674972217E-2</v>
      </c>
      <c r="H98" s="18">
        <f>Model!$W$33*((drdp!B98)*XYM1!$B98+(drdp!E98)*XYM1!$C98+(drdp!H98)*XYM1!$D98)</f>
        <v>-1.0664568739426417E-2</v>
      </c>
      <c r="I98" s="18">
        <f>Model!$W$33*((drdp!C98)*XYM1!$B98+(drdp!F98)*XYM1!$C98+(drdp!I98)*XYM1!$D98)</f>
        <v>-7.1070060841248858E-3</v>
      </c>
      <c r="J98" s="18">
        <f>Model!$W$33*((drdp!D98)*XYM1!$B98+(drdp!G98)*XYM1!$C98+(drdp!J98)*XYM1!$D98)</f>
        <v>-1.6853521337486108E-2</v>
      </c>
      <c r="K98" s="21">
        <f>SUM(E$3:E97)+H98</f>
        <v>0.30658894590752966</v>
      </c>
      <c r="L98" s="21">
        <f>SUM(F$3:F97)+I98</f>
        <v>0.40581950415111173</v>
      </c>
      <c r="M98" s="21">
        <f>SUM(G$3:G97)+J98</f>
        <v>-0.97089178414260502</v>
      </c>
      <c r="N98" s="21"/>
      <c r="O98" s="21"/>
      <c r="P98" s="21"/>
      <c r="Q98" s="19">
        <f t="shared" si="7"/>
        <v>9.3996781752690148E-2</v>
      </c>
      <c r="R98" s="19">
        <f t="shared" si="8"/>
        <v>0.16468946994945419</v>
      </c>
      <c r="S98" s="19">
        <f t="shared" si="9"/>
        <v>0.94263085651561074</v>
      </c>
      <c r="T98" s="19">
        <f t="shared" si="10"/>
        <v>0.12441977400640571</v>
      </c>
      <c r="U98" s="19">
        <f t="shared" si="11"/>
        <v>-0.29766468869056212</v>
      </c>
      <c r="V98" s="19">
        <f t="shared" si="12"/>
        <v>-0.39400682242514018</v>
      </c>
      <c r="Y98" s="69"/>
    </row>
    <row r="99" spans="1:25" x14ac:dyDescent="0.25">
      <c r="A99" s="26">
        <f>Wellpath!E99</f>
        <v>9200</v>
      </c>
      <c r="B99" s="22">
        <v>0</v>
      </c>
      <c r="C99" s="22">
        <f>SIN(Wellpath!$L99)</f>
        <v>0.820551109147028</v>
      </c>
      <c r="D99" s="22">
        <v>0</v>
      </c>
      <c r="E99" s="20">
        <f>Model!$W$33*((drdp!B99+drdp!K99)*XYM1!$B99+(drdp!E99+drdp!N99)*XYM1!$C99+(drdp!H99+drdp!Q99)*XYM1!$D99)</f>
        <v>-2.020539570140335E-2</v>
      </c>
      <c r="F99" s="20">
        <f>Model!$W$33*((drdp!C99+drdp!L99)*XYM1!$B99+(drdp!F99+drdp!O99)*XYM1!$C99+(drdp!I99+drdp!R99)*XYM1!$D99)</f>
        <v>-1.4637018743034769E-2</v>
      </c>
      <c r="G99" s="20">
        <f>Model!$W$33*((drdp!D99+drdp!M99)*XYM1!$B99+(drdp!G99+drdp!P99)*XYM1!$C99+(drdp!J99+drdp!S99)*XYM1!$D99)</f>
        <v>-3.5818187369094895E-2</v>
      </c>
      <c r="H99" s="18">
        <f>Model!$W$33*((drdp!B99)*XYM1!$B99+(drdp!E99)*XYM1!$C99+(drdp!H99)*XYM1!$D99)</f>
        <v>-1.0102697850701675E-2</v>
      </c>
      <c r="I99" s="18">
        <f>Model!$W$33*((drdp!C99)*XYM1!$B99+(drdp!F99)*XYM1!$C99+(drdp!I99)*XYM1!$D99)</f>
        <v>-7.3185093715173845E-3</v>
      </c>
      <c r="J99" s="18">
        <f>Model!$W$33*((drdp!D99)*XYM1!$B99+(drdp!G99)*XYM1!$C99+(drdp!J99)*XYM1!$D99)</f>
        <v>-1.7909093684547447E-2</v>
      </c>
      <c r="K99" s="21">
        <f>SUM(E$3:E98)+H99</f>
        <v>0.28582167931740154</v>
      </c>
      <c r="L99" s="21">
        <f>SUM(F$3:F98)+I99</f>
        <v>0.39139398869546949</v>
      </c>
      <c r="M99" s="21">
        <f>SUM(G$3:G98)+J99</f>
        <v>-1.0056543991646387</v>
      </c>
      <c r="N99" s="21"/>
      <c r="O99" s="21"/>
      <c r="P99" s="21"/>
      <c r="Q99" s="19">
        <f t="shared" si="7"/>
        <v>8.1694032367819525E-2</v>
      </c>
      <c r="R99" s="19">
        <f t="shared" si="8"/>
        <v>0.1531892543869493</v>
      </c>
      <c r="S99" s="19">
        <f t="shared" si="9"/>
        <v>1.0113407705591906</v>
      </c>
      <c r="T99" s="19">
        <f t="shared" si="10"/>
        <v>0.11186888712367517</v>
      </c>
      <c r="U99" s="19">
        <f t="shared" si="11"/>
        <v>-0.28743782918216948</v>
      </c>
      <c r="V99" s="19">
        <f t="shared" si="12"/>
        <v>-0.39360708653819376</v>
      </c>
      <c r="Y99" s="69"/>
    </row>
    <row r="100" spans="1:25" x14ac:dyDescent="0.25">
      <c r="A100" s="26">
        <f>Wellpath!E100</f>
        <v>9300</v>
      </c>
      <c r="B100" s="22">
        <v>0</v>
      </c>
      <c r="C100" s="22">
        <f>SIN(Wellpath!$L100)</f>
        <v>0.84404725152240612</v>
      </c>
      <c r="D100" s="22">
        <v>0</v>
      </c>
      <c r="E100" s="20">
        <f>Model!$W$33*((drdp!B100+drdp!K100)*XYM1!$B100+(drdp!E100+drdp!N100)*XYM1!$C100+(drdp!H100+drdp!Q100)*XYM1!$D100)</f>
        <v>-1.8824633594674234E-2</v>
      </c>
      <c r="F100" s="20">
        <f>Model!$W$33*((drdp!C100+drdp!L100)*XYM1!$B100+(drdp!F100+drdp!O100)*XYM1!$C100+(drdp!I100+drdp!R100)*XYM1!$D100)</f>
        <v>-1.4723295216841016E-2</v>
      </c>
      <c r="G100" s="20">
        <f>Model!$W$33*((drdp!D100+drdp!M100)*XYM1!$B100+(drdp!G100+drdp!P100)*XYM1!$C100+(drdp!J100+drdp!S100)*XYM1!$D100)</f>
        <v>-3.7614592889731853E-2</v>
      </c>
      <c r="H100" s="18">
        <f>Model!$W$33*((drdp!B100)*XYM1!$B100+(drdp!E100)*XYM1!$C100+(drdp!H100)*XYM1!$D100)</f>
        <v>-9.4834426169643927E-3</v>
      </c>
      <c r="I100" s="18">
        <f>Model!$W$33*((drdp!C100)*XYM1!$B100+(drdp!F100)*XYM1!$C100+(drdp!I100)*XYM1!$D100)</f>
        <v>-7.417277187325484E-3</v>
      </c>
      <c r="J100" s="18">
        <f>Model!$W$33*((drdp!D100)*XYM1!$B100+(drdp!G100)*XYM1!$C100+(drdp!J100)*XYM1!$D100)</f>
        <v>-1.8949417072912859E-2</v>
      </c>
      <c r="K100" s="21">
        <f>SUM(E$3:E99)+H100</f>
        <v>0.2662355388497355</v>
      </c>
      <c r="L100" s="21">
        <f>SUM(F$3:F99)+I100</f>
        <v>0.37665820213662665</v>
      </c>
      <c r="M100" s="21">
        <f>SUM(G$3:G99)+J100</f>
        <v>-1.0425129099220989</v>
      </c>
      <c r="N100" s="21"/>
      <c r="O100" s="21"/>
      <c r="P100" s="21"/>
      <c r="Q100" s="19">
        <f t="shared" si="7"/>
        <v>7.088136214660902E-2</v>
      </c>
      <c r="R100" s="19">
        <f t="shared" si="8"/>
        <v>0.1418714012367959</v>
      </c>
      <c r="S100" s="19">
        <f t="shared" si="9"/>
        <v>1.0868331673542422</v>
      </c>
      <c r="T100" s="19">
        <f t="shared" si="10"/>
        <v>0.10027979940801739</v>
      </c>
      <c r="U100" s="19">
        <f t="shared" si="11"/>
        <v>-0.27755398633091577</v>
      </c>
      <c r="V100" s="19">
        <f t="shared" si="12"/>
        <v>-0.39267103835548078</v>
      </c>
      <c r="Y100" s="69"/>
    </row>
    <row r="101" spans="1:25" x14ac:dyDescent="0.25">
      <c r="A101" s="26">
        <f>Wellpath!E101</f>
        <v>9398.5</v>
      </c>
      <c r="B101" s="22">
        <v>0</v>
      </c>
      <c r="C101" s="22">
        <f>SIN(Wellpath!$L101)</f>
        <v>0.8660254037844386</v>
      </c>
      <c r="D101" s="22">
        <v>0</v>
      </c>
      <c r="E101" s="20">
        <f>Model!$W$33*((drdp!B101+drdp!K101)*XYM1!$B101+(drdp!E101+drdp!N101)*XYM1!$C101+(drdp!H101+drdp!Q101)*XYM1!$D101)</f>
        <v>-8.8230133667926789E-3</v>
      </c>
      <c r="F101" s="20">
        <f>Model!$W$33*((drdp!C101+drdp!L101)*XYM1!$B101+(drdp!F101+drdp!O101)*XYM1!$C101+(drdp!I101+drdp!R101)*XYM1!$D101)</f>
        <v>-7.4033872619479477E-3</v>
      </c>
      <c r="G101" s="20">
        <f>Model!$W$33*((drdp!D101+drdp!M101)*XYM1!$B101+(drdp!G101+drdp!P101)*XYM1!$C101+(drdp!J101+drdp!S101)*XYM1!$D101)</f>
        <v>-1.99491133502952E-2</v>
      </c>
      <c r="H101" s="18">
        <f>Model!$W$33*((drdp!B101)*XYM1!$B101+(drdp!E101)*XYM1!$C101+(drdp!H101)*XYM1!$D101)</f>
        <v>-8.6906681662907055E-3</v>
      </c>
      <c r="I101" s="18">
        <f>Model!$W$33*((drdp!C101)*XYM1!$B101+(drdp!F101)*XYM1!$C101+(drdp!I101)*XYM1!$D101)</f>
        <v>-7.2923364530186599E-3</v>
      </c>
      <c r="J101" s="18">
        <f>Model!$W$33*((drdp!D101)*XYM1!$B101+(drdp!G101)*XYM1!$C101+(drdp!J101)*XYM1!$D101)</f>
        <v>-1.9649876650040584E-2</v>
      </c>
      <c r="K101" s="21">
        <f>SUM(E$3:E100)+H101</f>
        <v>0.24820367970573493</v>
      </c>
      <c r="L101" s="21">
        <f>SUM(F$3:F100)+I101</f>
        <v>0.36205984765409249</v>
      </c>
      <c r="M101" s="21">
        <f>SUM(G$3:G100)+J101</f>
        <v>-1.0808279623889585</v>
      </c>
      <c r="N101" s="21"/>
      <c r="O101" s="21"/>
      <c r="P101" s="21"/>
      <c r="Q101" s="19">
        <f t="shared" si="7"/>
        <v>6.1605066619467054E-2</v>
      </c>
      <c r="R101" s="19">
        <f t="shared" si="8"/>
        <v>0.13108733328330466</v>
      </c>
      <c r="S101" s="19">
        <f t="shared" si="9"/>
        <v>1.1681890842818679</v>
      </c>
      <c r="T101" s="19">
        <f t="shared" si="10"/>
        <v>8.986458646144356E-2</v>
      </c>
      <c r="U101" s="19">
        <f t="shared" si="11"/>
        <v>-0.2682654773937912</v>
      </c>
      <c r="V101" s="19">
        <f t="shared" si="12"/>
        <v>-0.39132440740282953</v>
      </c>
      <c r="Y101" s="69"/>
    </row>
    <row r="102" spans="1:25" x14ac:dyDescent="0.25">
      <c r="A102" s="26">
        <f>Wellpath!E102</f>
        <v>9400</v>
      </c>
      <c r="B102" s="22">
        <v>0</v>
      </c>
      <c r="C102" s="22">
        <f>SIN(Wellpath!$L102)</f>
        <v>0.8660254037844386</v>
      </c>
      <c r="D102" s="22">
        <v>0</v>
      </c>
      <c r="E102" s="20">
        <f>Model!$W$33*((drdp!B102+drdp!K102)*XYM1!$B102+(drdp!E102+drdp!N102)*XYM1!$C102+(drdp!H102+drdp!Q102)*XYM1!$D102)</f>
        <v>-8.9553585672946506E-3</v>
      </c>
      <c r="F102" s="20">
        <f>Model!$W$33*((drdp!C102+drdp!L102)*XYM1!$B102+(drdp!F102+drdp!O102)*XYM1!$C102+(drdp!I102+drdp!R102)*XYM1!$D102)</f>
        <v>-7.5144380708772364E-3</v>
      </c>
      <c r="G102" s="20">
        <f>Model!$W$33*((drdp!D102+drdp!M102)*XYM1!$B102+(drdp!G102+drdp!P102)*XYM1!$C102+(drdp!J102+drdp!S102)*XYM1!$D102)</f>
        <v>-2.0248350050549809E-2</v>
      </c>
      <c r="H102" s="18">
        <f>Model!$W$33*((drdp!B102)*XYM1!$B102+(drdp!E102)*XYM1!$C102+(drdp!H102)*XYM1!$D102)</f>
        <v>-1.3234520050197244E-4</v>
      </c>
      <c r="I102" s="18">
        <f>Model!$W$33*((drdp!C102)*XYM1!$B102+(drdp!F102)*XYM1!$C102+(drdp!I102)*XYM1!$D102)</f>
        <v>-1.1105080892928825E-4</v>
      </c>
      <c r="J102" s="18">
        <f>Model!$W$33*((drdp!D102)*XYM1!$B102+(drdp!G102)*XYM1!$C102+(drdp!J102)*XYM1!$D102)</f>
        <v>-2.9923670025461398E-4</v>
      </c>
      <c r="K102" s="21">
        <f>SUM(E$3:E101)+H102</f>
        <v>0.24793898930473099</v>
      </c>
      <c r="L102" s="21">
        <f>SUM(F$3:F101)+I102</f>
        <v>0.36183774603623386</v>
      </c>
      <c r="M102" s="21">
        <f>SUM(G$3:G101)+J102</f>
        <v>-1.0814264357894676</v>
      </c>
      <c r="N102" s="21"/>
      <c r="O102" s="21"/>
      <c r="P102" s="21"/>
      <c r="Q102" s="19">
        <f t="shared" si="7"/>
        <v>6.1473742417451509E-2</v>
      </c>
      <c r="R102" s="19">
        <f t="shared" si="8"/>
        <v>0.13092655445658208</v>
      </c>
      <c r="S102" s="19">
        <f t="shared" si="9"/>
        <v>1.1694831360243116</v>
      </c>
      <c r="T102" s="19">
        <f t="shared" si="10"/>
        <v>8.9713685044525759E-2</v>
      </c>
      <c r="U102" s="19">
        <f t="shared" si="11"/>
        <v>-0.26812777749705818</v>
      </c>
      <c r="V102" s="19">
        <f t="shared" si="12"/>
        <v>-0.39130090403005896</v>
      </c>
      <c r="Y102" s="69"/>
    </row>
    <row r="103" spans="1:25" x14ac:dyDescent="0.25">
      <c r="A103" s="26">
        <f>Wellpath!E103</f>
        <v>9500</v>
      </c>
      <c r="B103" s="22">
        <v>0</v>
      </c>
      <c r="C103" s="22">
        <f>SIN(Wellpath!$L103)</f>
        <v>0.8660254037844386</v>
      </c>
      <c r="D103" s="22">
        <v>0</v>
      </c>
      <c r="E103" s="20">
        <f>Model!$W$33*((drdp!B103+drdp!K103)*XYM1!$B103+(drdp!E103+drdp!N103)*XYM1!$C103+(drdp!H103+drdp!Q103)*XYM1!$D103)</f>
        <v>-1.7646026733585226E-2</v>
      </c>
      <c r="F103" s="20">
        <f>Model!$W$33*((drdp!C103+drdp!L103)*XYM1!$B103+(drdp!F103+drdp!O103)*XYM1!$C103+(drdp!I103+drdp!R103)*XYM1!$D103)</f>
        <v>-1.4806774523895784E-2</v>
      </c>
      <c r="G103" s="20">
        <f>Model!$W$33*((drdp!D103+drdp!M103)*XYM1!$B103+(drdp!G103+drdp!P103)*XYM1!$C103+(drdp!J103+drdp!S103)*XYM1!$D103)</f>
        <v>-3.9898226700590095E-2</v>
      </c>
      <c r="H103" s="18">
        <f>Model!$W$33*((drdp!B103)*XYM1!$B103+(drdp!E103)*XYM1!$C103+(drdp!H103)*XYM1!$D103)</f>
        <v>-8.8230133667926789E-3</v>
      </c>
      <c r="I103" s="18">
        <f>Model!$W$33*((drdp!C103)*XYM1!$B103+(drdp!F103)*XYM1!$C103+(drdp!I103)*XYM1!$D103)</f>
        <v>-7.4033872619479477E-3</v>
      </c>
      <c r="J103" s="18">
        <f>Model!$W$33*((drdp!D103)*XYM1!$B103+(drdp!G103)*XYM1!$C103+(drdp!J103)*XYM1!$D103)</f>
        <v>-1.9949113350295197E-2</v>
      </c>
      <c r="K103" s="21">
        <f>SUM(E$3:E102)+H103</f>
        <v>0.23029296257114565</v>
      </c>
      <c r="L103" s="21">
        <f>SUM(F$3:F102)+I103</f>
        <v>0.34703097151233797</v>
      </c>
      <c r="M103" s="21">
        <f>SUM(G$3:G102)+J103</f>
        <v>-1.1213246624900579</v>
      </c>
      <c r="N103" s="21"/>
      <c r="O103" s="21"/>
      <c r="P103" s="21"/>
      <c r="Q103" s="19">
        <f t="shared" si="7"/>
        <v>5.3034848609795092E-2</v>
      </c>
      <c r="R103" s="19">
        <f t="shared" si="8"/>
        <v>0.12043049518879713</v>
      </c>
      <c r="S103" s="19">
        <f t="shared" si="9"/>
        <v>1.2573689987084422</v>
      </c>
      <c r="T103" s="19">
        <f t="shared" si="10"/>
        <v>7.9918790533519163E-2</v>
      </c>
      <c r="U103" s="19">
        <f t="shared" si="11"/>
        <v>-0.25823317852892541</v>
      </c>
      <c r="V103" s="19">
        <f t="shared" si="12"/>
        <v>-0.38913438700466929</v>
      </c>
      <c r="Y103" s="69"/>
    </row>
    <row r="104" spans="1:25" x14ac:dyDescent="0.25">
      <c r="A104" s="26">
        <f>Wellpath!E104</f>
        <v>9600</v>
      </c>
      <c r="B104" s="22">
        <v>0</v>
      </c>
      <c r="C104" s="22">
        <f>SIN(Wellpath!$L104)</f>
        <v>0.8660254037844386</v>
      </c>
      <c r="D104" s="22">
        <v>0</v>
      </c>
      <c r="E104" s="20">
        <f>Model!$W$33*((drdp!B104+drdp!K104)*XYM1!$B104+(drdp!E104+drdp!N104)*XYM1!$C104+(drdp!H104+drdp!Q104)*XYM1!$D104)</f>
        <v>-1.7646026733585226E-2</v>
      </c>
      <c r="F104" s="20">
        <f>Model!$W$33*((drdp!C104+drdp!L104)*XYM1!$B104+(drdp!F104+drdp!O104)*XYM1!$C104+(drdp!I104+drdp!R104)*XYM1!$D104)</f>
        <v>-1.4806774523895784E-2</v>
      </c>
      <c r="G104" s="20">
        <f>Model!$W$33*((drdp!D104+drdp!M104)*XYM1!$B104+(drdp!G104+drdp!P104)*XYM1!$C104+(drdp!J104+drdp!S104)*XYM1!$D104)</f>
        <v>-3.9898226700590095E-2</v>
      </c>
      <c r="H104" s="18">
        <f>Model!$W$33*((drdp!B104)*XYM1!$B104+(drdp!E104)*XYM1!$C104+(drdp!H104)*XYM1!$D104)</f>
        <v>-8.8230133667925471E-3</v>
      </c>
      <c r="I104" s="18">
        <f>Model!$W$33*((drdp!C104)*XYM1!$B104+(drdp!F104)*XYM1!$C104+(drdp!I104)*XYM1!$D104)</f>
        <v>-7.4033872619478375E-3</v>
      </c>
      <c r="J104" s="18">
        <f>Model!$W$33*((drdp!D104)*XYM1!$B104+(drdp!G104)*XYM1!$C104+(drdp!J104)*XYM1!$D104)</f>
        <v>-1.9949113350294898E-2</v>
      </c>
      <c r="K104" s="21">
        <f>SUM(E$3:E103)+H104</f>
        <v>0.21264693583756053</v>
      </c>
      <c r="L104" s="21">
        <f>SUM(F$3:F103)+I104</f>
        <v>0.3322241969884423</v>
      </c>
      <c r="M104" s="21">
        <f>SUM(G$3:G103)+J104</f>
        <v>-1.1612228891906478</v>
      </c>
      <c r="N104" s="21"/>
      <c r="O104" s="21"/>
      <c r="P104" s="21"/>
      <c r="Q104" s="19">
        <f t="shared" si="7"/>
        <v>4.5218719321103586E-2</v>
      </c>
      <c r="R104" s="19">
        <f t="shared" si="8"/>
        <v>0.11037291706461531</v>
      </c>
      <c r="S104" s="19">
        <f t="shared" si="9"/>
        <v>1.3484385983802754</v>
      </c>
      <c r="T104" s="19">
        <f t="shared" si="10"/>
        <v>7.0646457500686363E-2</v>
      </c>
      <c r="U104" s="19">
        <f t="shared" si="11"/>
        <v>-0.24693048921083033</v>
      </c>
      <c r="V104" s="19">
        <f t="shared" si="12"/>
        <v>-0.38578634188596189</v>
      </c>
      <c r="Y104" s="69"/>
    </row>
    <row r="105" spans="1:25" x14ac:dyDescent="0.25">
      <c r="A105" s="26">
        <f>Wellpath!E105</f>
        <v>9700</v>
      </c>
      <c r="B105" s="22">
        <v>0</v>
      </c>
      <c r="C105" s="22">
        <f>SIN(Wellpath!$L105)</f>
        <v>0.8660254037844386</v>
      </c>
      <c r="D105" s="22">
        <v>0</v>
      </c>
      <c r="E105" s="20">
        <f>Model!$W$33*((drdp!B105+drdp!K105)*XYM1!$B105+(drdp!E105+drdp!N105)*XYM1!$C105+(drdp!H105+drdp!Q105)*XYM1!$D105)</f>
        <v>-1.7646026733585358E-2</v>
      </c>
      <c r="F105" s="20">
        <f>Model!$W$33*((drdp!C105+drdp!L105)*XYM1!$B105+(drdp!F105+drdp!O105)*XYM1!$C105+(drdp!I105+drdp!R105)*XYM1!$D105)</f>
        <v>-1.4806774523895895E-2</v>
      </c>
      <c r="G105" s="20">
        <f>Model!$W$33*((drdp!D105+drdp!M105)*XYM1!$B105+(drdp!G105+drdp!P105)*XYM1!$C105+(drdp!J105+drdp!S105)*XYM1!$D105)</f>
        <v>-3.9898226700590393E-2</v>
      </c>
      <c r="H105" s="18">
        <f>Model!$W$33*((drdp!B105)*XYM1!$B105+(drdp!E105)*XYM1!$C105+(drdp!H105)*XYM1!$D105)</f>
        <v>-8.8230133667926789E-3</v>
      </c>
      <c r="I105" s="18">
        <f>Model!$W$33*((drdp!C105)*XYM1!$B105+(drdp!F105)*XYM1!$C105+(drdp!I105)*XYM1!$D105)</f>
        <v>-7.4033872619479477E-3</v>
      </c>
      <c r="J105" s="18">
        <f>Model!$W$33*((drdp!D105)*XYM1!$B105+(drdp!G105)*XYM1!$C105+(drdp!J105)*XYM1!$D105)</f>
        <v>-1.9949113350295197E-2</v>
      </c>
      <c r="K105" s="21">
        <f>SUM(E$3:E104)+H105</f>
        <v>0.19500090910397519</v>
      </c>
      <c r="L105" s="21">
        <f>SUM(F$3:F104)+I105</f>
        <v>0.31741742246454641</v>
      </c>
      <c r="M105" s="21">
        <f>SUM(G$3:G104)+J105</f>
        <v>-1.201121115891238</v>
      </c>
      <c r="N105" s="21"/>
      <c r="O105" s="21"/>
      <c r="P105" s="21"/>
      <c r="Q105" s="19">
        <f t="shared" si="7"/>
        <v>3.8025354551376796E-2</v>
      </c>
      <c r="R105" s="19">
        <f t="shared" si="8"/>
        <v>0.10075382008403633</v>
      </c>
      <c r="S105" s="19">
        <f t="shared" si="9"/>
        <v>1.4426919350398129</v>
      </c>
      <c r="T105" s="19">
        <f t="shared" si="10"/>
        <v>6.1896685946027104E-2</v>
      </c>
      <c r="U105" s="19">
        <f t="shared" si="11"/>
        <v>-0.23421970954277255</v>
      </c>
      <c r="V105" s="19">
        <f t="shared" si="12"/>
        <v>-0.38125676867393649</v>
      </c>
      <c r="Y105" s="69"/>
    </row>
    <row r="106" spans="1:25" x14ac:dyDescent="0.25">
      <c r="A106" s="26">
        <f>Wellpath!E106</f>
        <v>9800</v>
      </c>
      <c r="B106" s="22">
        <v>0</v>
      </c>
      <c r="C106" s="22">
        <f>SIN(Wellpath!$L106)</f>
        <v>0.8660254037844386</v>
      </c>
      <c r="D106" s="22">
        <v>0</v>
      </c>
      <c r="E106" s="20">
        <f>Model!$W$33*((drdp!B106+drdp!K106)*XYM1!$B106+(drdp!E106+drdp!N106)*XYM1!$C106+(drdp!H106+drdp!Q106)*XYM1!$D106)</f>
        <v>-1.7646026733585358E-2</v>
      </c>
      <c r="F106" s="20">
        <f>Model!$W$33*((drdp!C106+drdp!L106)*XYM1!$B106+(drdp!F106+drdp!O106)*XYM1!$C106+(drdp!I106+drdp!R106)*XYM1!$D106)</f>
        <v>-1.4806774523895895E-2</v>
      </c>
      <c r="G106" s="20">
        <f>Model!$W$33*((drdp!D106+drdp!M106)*XYM1!$B106+(drdp!G106+drdp!P106)*XYM1!$C106+(drdp!J106+drdp!S106)*XYM1!$D106)</f>
        <v>-3.9898226700590393E-2</v>
      </c>
      <c r="H106" s="18">
        <f>Model!$W$33*((drdp!B106)*XYM1!$B106+(drdp!E106)*XYM1!$C106+(drdp!H106)*XYM1!$D106)</f>
        <v>-8.8230133667926789E-3</v>
      </c>
      <c r="I106" s="18">
        <f>Model!$W$33*((drdp!C106)*XYM1!$B106+(drdp!F106)*XYM1!$C106+(drdp!I106)*XYM1!$D106)</f>
        <v>-7.4033872619479477E-3</v>
      </c>
      <c r="J106" s="18">
        <f>Model!$W$33*((drdp!D106)*XYM1!$B106+(drdp!G106)*XYM1!$C106+(drdp!J106)*XYM1!$D106)</f>
        <v>-1.9949113350295197E-2</v>
      </c>
      <c r="K106" s="21">
        <f>SUM(E$3:E105)+H106</f>
        <v>0.17735488237038982</v>
      </c>
      <c r="L106" s="21">
        <f>SUM(F$3:F105)+I106</f>
        <v>0.30261064794065051</v>
      </c>
      <c r="M106" s="21">
        <f>SUM(G$3:G105)+J106</f>
        <v>-1.2410193425918283</v>
      </c>
      <c r="N106" s="21"/>
      <c r="O106" s="21"/>
      <c r="P106" s="21"/>
      <c r="Q106" s="19">
        <f t="shared" si="7"/>
        <v>3.1454754300614812E-2</v>
      </c>
      <c r="R106" s="19">
        <f t="shared" si="8"/>
        <v>9.1573204247060336E-2</v>
      </c>
      <c r="S106" s="19">
        <f t="shared" si="9"/>
        <v>1.5401290086870538</v>
      </c>
      <c r="T106" s="19">
        <f t="shared" si="10"/>
        <v>5.3669475869541516E-2</v>
      </c>
      <c r="U106" s="19">
        <f t="shared" si="11"/>
        <v>-0.22010083952475223</v>
      </c>
      <c r="V106" s="19">
        <f t="shared" si="12"/>
        <v>-0.37554566736859329</v>
      </c>
      <c r="Y106" s="69"/>
    </row>
    <row r="107" spans="1:25" x14ac:dyDescent="0.25">
      <c r="A107" s="26">
        <f>Wellpath!E107</f>
        <v>9900</v>
      </c>
      <c r="B107" s="22">
        <v>0</v>
      </c>
      <c r="C107" s="22">
        <f>SIN(Wellpath!$L107)</f>
        <v>0.8660254037844386</v>
      </c>
      <c r="D107" s="22">
        <v>0</v>
      </c>
      <c r="E107" s="20">
        <f>Model!$W$33*((drdp!B107+drdp!K107)*XYM1!$B107+(drdp!E107+drdp!N107)*XYM1!$C107+(drdp!H107+drdp!Q107)*XYM1!$D107)</f>
        <v>-1.7646026733585358E-2</v>
      </c>
      <c r="F107" s="20">
        <f>Model!$W$33*((drdp!C107+drdp!L107)*XYM1!$B107+(drdp!F107+drdp!O107)*XYM1!$C107+(drdp!I107+drdp!R107)*XYM1!$D107)</f>
        <v>-1.4806774523895895E-2</v>
      </c>
      <c r="G107" s="20">
        <f>Model!$W$33*((drdp!D107+drdp!M107)*XYM1!$B107+(drdp!G107+drdp!P107)*XYM1!$C107+(drdp!J107+drdp!S107)*XYM1!$D107)</f>
        <v>-3.9898226700590393E-2</v>
      </c>
      <c r="H107" s="18">
        <f>Model!$W$33*((drdp!B107)*XYM1!$B107+(drdp!E107)*XYM1!$C107+(drdp!H107)*XYM1!$D107)</f>
        <v>-8.8230133667926789E-3</v>
      </c>
      <c r="I107" s="18">
        <f>Model!$W$33*((drdp!C107)*XYM1!$B107+(drdp!F107)*XYM1!$C107+(drdp!I107)*XYM1!$D107)</f>
        <v>-7.4033872619479477E-3</v>
      </c>
      <c r="J107" s="18">
        <f>Model!$W$33*((drdp!D107)*XYM1!$B107+(drdp!G107)*XYM1!$C107+(drdp!J107)*XYM1!$D107)</f>
        <v>-1.9949113350295197E-2</v>
      </c>
      <c r="K107" s="21">
        <f>SUM(E$3:E106)+H107</f>
        <v>0.15970885563680445</v>
      </c>
      <c r="L107" s="21">
        <f>SUM(F$3:F106)+I107</f>
        <v>0.28780387341675462</v>
      </c>
      <c r="M107" s="21">
        <f>SUM(G$3:G106)+J107</f>
        <v>-1.2809175692924186</v>
      </c>
      <c r="N107" s="21"/>
      <c r="O107" s="21"/>
      <c r="P107" s="21"/>
      <c r="Q107" s="19">
        <f t="shared" si="7"/>
        <v>2.5506918568817646E-2</v>
      </c>
      <c r="R107" s="19">
        <f t="shared" si="8"/>
        <v>8.2831069553687312E-2</v>
      </c>
      <c r="S107" s="19">
        <f t="shared" si="9"/>
        <v>1.640749819321998</v>
      </c>
      <c r="T107" s="19">
        <f t="shared" si="10"/>
        <v>4.5964827271229608E-2</v>
      </c>
      <c r="U107" s="19">
        <f t="shared" si="11"/>
        <v>-0.20457387915676936</v>
      </c>
      <c r="V107" s="19">
        <f t="shared" si="12"/>
        <v>-0.36865303796993226</v>
      </c>
      <c r="Y107" s="69"/>
    </row>
    <row r="108" spans="1:25" x14ac:dyDescent="0.25">
      <c r="A108" s="26">
        <f>Wellpath!E108</f>
        <v>10000</v>
      </c>
      <c r="B108" s="22">
        <v>0</v>
      </c>
      <c r="C108" s="22">
        <f>SIN(Wellpath!$L108)</f>
        <v>0.8660254037844386</v>
      </c>
      <c r="D108" s="22">
        <v>0</v>
      </c>
      <c r="E108" s="20">
        <f>Model!$W$33*((drdp!B108+drdp!K108)*XYM1!$B108+(drdp!E108+drdp!N108)*XYM1!$C108+(drdp!H108+drdp!Q108)*XYM1!$D108)</f>
        <v>-1.7646026733585358E-2</v>
      </c>
      <c r="F108" s="20">
        <f>Model!$W$33*((drdp!C108+drdp!L108)*XYM1!$B108+(drdp!F108+drdp!O108)*XYM1!$C108+(drdp!I108+drdp!R108)*XYM1!$D108)</f>
        <v>-1.4806774523895895E-2</v>
      </c>
      <c r="G108" s="20">
        <f>Model!$W$33*((drdp!D108+drdp!M108)*XYM1!$B108+(drdp!G108+drdp!P108)*XYM1!$C108+(drdp!J108+drdp!S108)*XYM1!$D108)</f>
        <v>-3.9898226700590393E-2</v>
      </c>
      <c r="H108" s="18">
        <f>Model!$W$33*((drdp!B108)*XYM1!$B108+(drdp!E108)*XYM1!$C108+(drdp!H108)*XYM1!$D108)</f>
        <v>-8.8230133667926789E-3</v>
      </c>
      <c r="I108" s="18">
        <f>Model!$W$33*((drdp!C108)*XYM1!$B108+(drdp!F108)*XYM1!$C108+(drdp!I108)*XYM1!$D108)</f>
        <v>-7.4033872619479477E-3</v>
      </c>
      <c r="J108" s="18">
        <f>Model!$W$33*((drdp!D108)*XYM1!$B108+(drdp!G108)*XYM1!$C108+(drdp!J108)*XYM1!$D108)</f>
        <v>-1.9949113350295197E-2</v>
      </c>
      <c r="K108" s="21">
        <f>SUM(E$3:E107)+H108</f>
        <v>0.14206282890321908</v>
      </c>
      <c r="L108" s="21">
        <f>SUM(F$3:F107)+I108</f>
        <v>0.27299709889285872</v>
      </c>
      <c r="M108" s="21">
        <f>SUM(G$3:G107)+J108</f>
        <v>-1.3208157959930089</v>
      </c>
      <c r="N108" s="21"/>
      <c r="O108" s="21"/>
      <c r="P108" s="21"/>
      <c r="Q108" s="19">
        <f t="shared" si="7"/>
        <v>2.01818473559853E-2</v>
      </c>
      <c r="R108" s="19">
        <f t="shared" si="8"/>
        <v>7.4527416003917282E-2</v>
      </c>
      <c r="S108" s="19">
        <f t="shared" si="9"/>
        <v>1.7445543669446457</v>
      </c>
      <c r="T108" s="19">
        <f t="shared" si="10"/>
        <v>3.8782740151091372E-2</v>
      </c>
      <c r="U108" s="19">
        <f t="shared" si="11"/>
        <v>-0.18763882843882396</v>
      </c>
      <c r="V108" s="19">
        <f t="shared" si="12"/>
        <v>-0.36057888047795339</v>
      </c>
      <c r="Y108" s="69"/>
    </row>
    <row r="109" spans="1:25" x14ac:dyDescent="0.25">
      <c r="A109" s="26">
        <f>Wellpath!E109</f>
        <v>10100</v>
      </c>
      <c r="B109" s="22">
        <v>0</v>
      </c>
      <c r="C109" s="22">
        <f>SIN(Wellpath!$L109)</f>
        <v>0.8660254037844386</v>
      </c>
      <c r="D109" s="22">
        <v>0</v>
      </c>
      <c r="E109" s="20">
        <f>Model!$W$33*((drdp!B109+drdp!K109)*XYM1!$B109+(drdp!E109+drdp!N109)*XYM1!$C109+(drdp!H109+drdp!Q109)*XYM1!$D109)</f>
        <v>-1.7646026733585358E-2</v>
      </c>
      <c r="F109" s="20">
        <f>Model!$W$33*((drdp!C109+drdp!L109)*XYM1!$B109+(drdp!F109+drdp!O109)*XYM1!$C109+(drdp!I109+drdp!R109)*XYM1!$D109)</f>
        <v>-1.4806774523895895E-2</v>
      </c>
      <c r="G109" s="20">
        <f>Model!$W$33*((drdp!D109+drdp!M109)*XYM1!$B109+(drdp!G109+drdp!P109)*XYM1!$C109+(drdp!J109+drdp!S109)*XYM1!$D109)</f>
        <v>-3.9898226700590393E-2</v>
      </c>
      <c r="H109" s="18">
        <f>Model!$W$33*((drdp!B109)*XYM1!$B109+(drdp!E109)*XYM1!$C109+(drdp!H109)*XYM1!$D109)</f>
        <v>-8.8230133667926789E-3</v>
      </c>
      <c r="I109" s="18">
        <f>Model!$W$33*((drdp!C109)*XYM1!$B109+(drdp!F109)*XYM1!$C109+(drdp!I109)*XYM1!$D109)</f>
        <v>-7.4033872619479477E-3</v>
      </c>
      <c r="J109" s="18">
        <f>Model!$W$33*((drdp!D109)*XYM1!$B109+(drdp!G109)*XYM1!$C109+(drdp!J109)*XYM1!$D109)</f>
        <v>-1.9949113350295197E-2</v>
      </c>
      <c r="K109" s="21">
        <f>SUM(E$3:E108)+H109</f>
        <v>0.1244168021696337</v>
      </c>
      <c r="L109" s="21">
        <f>SUM(F$3:F108)+I109</f>
        <v>0.25819032436896283</v>
      </c>
      <c r="M109" s="21">
        <f>SUM(G$3:G108)+J109</f>
        <v>-1.3607140226935992</v>
      </c>
      <c r="N109" s="21"/>
      <c r="O109" s="21"/>
      <c r="P109" s="21"/>
      <c r="Q109" s="19">
        <f t="shared" si="7"/>
        <v>1.547954066211777E-2</v>
      </c>
      <c r="R109" s="19">
        <f t="shared" si="8"/>
        <v>6.6662243597750248E-2</v>
      </c>
      <c r="S109" s="19">
        <f t="shared" si="9"/>
        <v>1.8515426515549969</v>
      </c>
      <c r="T109" s="19">
        <f t="shared" si="10"/>
        <v>3.2123214509126807E-2</v>
      </c>
      <c r="U109" s="19">
        <f t="shared" si="11"/>
        <v>-0.16929568737091599</v>
      </c>
      <c r="V109" s="19">
        <f t="shared" si="12"/>
        <v>-0.35132319489265662</v>
      </c>
      <c r="Y109" s="69"/>
    </row>
    <row r="110" spans="1:25" x14ac:dyDescent="0.25">
      <c r="A110" s="26">
        <f>Wellpath!E110</f>
        <v>10200</v>
      </c>
      <c r="B110" s="22">
        <v>0</v>
      </c>
      <c r="C110" s="22">
        <f>SIN(Wellpath!$L110)</f>
        <v>0.8660254037844386</v>
      </c>
      <c r="D110" s="22">
        <v>0</v>
      </c>
      <c r="E110" s="20">
        <f>Model!$W$33*((drdp!B110+drdp!K110)*XYM1!$B110+(drdp!E110+drdp!N110)*XYM1!$C110+(drdp!H110+drdp!Q110)*XYM1!$D110)</f>
        <v>-1.7646026733585358E-2</v>
      </c>
      <c r="F110" s="20">
        <f>Model!$W$33*((drdp!C110+drdp!L110)*XYM1!$B110+(drdp!F110+drdp!O110)*XYM1!$C110+(drdp!I110+drdp!R110)*XYM1!$D110)</f>
        <v>-1.4806774523895895E-2</v>
      </c>
      <c r="G110" s="20">
        <f>Model!$W$33*((drdp!D110+drdp!M110)*XYM1!$B110+(drdp!G110+drdp!P110)*XYM1!$C110+(drdp!J110+drdp!S110)*XYM1!$D110)</f>
        <v>-3.9898226700590393E-2</v>
      </c>
      <c r="H110" s="18">
        <f>Model!$W$33*((drdp!B110)*XYM1!$B110+(drdp!E110)*XYM1!$C110+(drdp!H110)*XYM1!$D110)</f>
        <v>-8.8230133667926789E-3</v>
      </c>
      <c r="I110" s="18">
        <f>Model!$W$33*((drdp!C110)*XYM1!$B110+(drdp!F110)*XYM1!$C110+(drdp!I110)*XYM1!$D110)</f>
        <v>-7.4033872619479477E-3</v>
      </c>
      <c r="J110" s="18">
        <f>Model!$W$33*((drdp!D110)*XYM1!$B110+(drdp!G110)*XYM1!$C110+(drdp!J110)*XYM1!$D110)</f>
        <v>-1.9949113350295197E-2</v>
      </c>
      <c r="K110" s="21">
        <f>SUM(E$3:E109)+H110</f>
        <v>0.10677077543604835</v>
      </c>
      <c r="L110" s="21">
        <f>SUM(F$3:F109)+I110</f>
        <v>0.24338354984506694</v>
      </c>
      <c r="M110" s="21">
        <f>SUM(G$3:G109)+J110</f>
        <v>-1.4006122493941895</v>
      </c>
      <c r="N110" s="21"/>
      <c r="O110" s="21"/>
      <c r="P110" s="21"/>
      <c r="Q110" s="19">
        <f t="shared" si="7"/>
        <v>1.1399998487215065E-2</v>
      </c>
      <c r="R110" s="19">
        <f t="shared" si="8"/>
        <v>5.9235552335186181E-2</v>
      </c>
      <c r="S110" s="19">
        <f t="shared" si="9"/>
        <v>1.9617146731530513</v>
      </c>
      <c r="T110" s="19">
        <f t="shared" si="10"/>
        <v>2.5986250345335922E-2</v>
      </c>
      <c r="U110" s="19">
        <f t="shared" si="11"/>
        <v>-0.14954445595304555</v>
      </c>
      <c r="V110" s="19">
        <f t="shared" si="12"/>
        <v>-0.34088598121404207</v>
      </c>
      <c r="Y110" s="69"/>
    </row>
    <row r="111" spans="1:25" x14ac:dyDescent="0.25">
      <c r="A111" s="26">
        <f>Wellpath!E111</f>
        <v>10300</v>
      </c>
      <c r="B111" s="22">
        <v>0</v>
      </c>
      <c r="C111" s="22">
        <f>SIN(Wellpath!$L111)</f>
        <v>0.8660254037844386</v>
      </c>
      <c r="D111" s="22">
        <v>0</v>
      </c>
      <c r="E111" s="20">
        <f>Model!$W$33*((drdp!B111+drdp!K111)*XYM1!$B111+(drdp!E111+drdp!N111)*XYM1!$C111+(drdp!H111+drdp!Q111)*XYM1!$D111)</f>
        <v>-1.7646026733585358E-2</v>
      </c>
      <c r="F111" s="20">
        <f>Model!$W$33*((drdp!C111+drdp!L111)*XYM1!$B111+(drdp!F111+drdp!O111)*XYM1!$C111+(drdp!I111+drdp!R111)*XYM1!$D111)</f>
        <v>-1.4806774523895895E-2</v>
      </c>
      <c r="G111" s="20">
        <f>Model!$W$33*((drdp!D111+drdp!M111)*XYM1!$B111+(drdp!G111+drdp!P111)*XYM1!$C111+(drdp!J111+drdp!S111)*XYM1!$D111)</f>
        <v>-3.9898226700590393E-2</v>
      </c>
      <c r="H111" s="18">
        <f>Model!$W$33*((drdp!B111)*XYM1!$B111+(drdp!E111)*XYM1!$C111+(drdp!H111)*XYM1!$D111)</f>
        <v>-8.8230133667926789E-3</v>
      </c>
      <c r="I111" s="18">
        <f>Model!$W$33*((drdp!C111)*XYM1!$B111+(drdp!F111)*XYM1!$C111+(drdp!I111)*XYM1!$D111)</f>
        <v>-7.4033872619479477E-3</v>
      </c>
      <c r="J111" s="18">
        <f>Model!$W$33*((drdp!D111)*XYM1!$B111+(drdp!G111)*XYM1!$C111+(drdp!J111)*XYM1!$D111)</f>
        <v>-1.9949113350295197E-2</v>
      </c>
      <c r="K111" s="21">
        <f>SUM(E$3:E110)+H111</f>
        <v>8.9124748702462994E-2</v>
      </c>
      <c r="L111" s="21">
        <f>SUM(F$3:F110)+I111</f>
        <v>0.22857677532117104</v>
      </c>
      <c r="M111" s="21">
        <f>SUM(G$3:G110)+J111</f>
        <v>-1.4405104760947798</v>
      </c>
      <c r="N111" s="21"/>
      <c r="O111" s="21"/>
      <c r="P111" s="21"/>
      <c r="Q111" s="19">
        <f t="shared" si="7"/>
        <v>7.9432208312771799E-3</v>
      </c>
      <c r="R111" s="19">
        <f t="shared" si="8"/>
        <v>5.2247342216225109E-2</v>
      </c>
      <c r="S111" s="19">
        <f t="shared" si="9"/>
        <v>2.0750704317388089</v>
      </c>
      <c r="T111" s="19">
        <f t="shared" si="10"/>
        <v>2.0371847659718716E-2</v>
      </c>
      <c r="U111" s="19">
        <f t="shared" si="11"/>
        <v>-0.12838513418521258</v>
      </c>
      <c r="V111" s="19">
        <f t="shared" si="12"/>
        <v>-0.32926723944210962</v>
      </c>
      <c r="Y111" s="69"/>
    </row>
    <row r="112" spans="1:25" x14ac:dyDescent="0.25">
      <c r="A112" s="26">
        <f>Wellpath!E112</f>
        <v>10400</v>
      </c>
      <c r="B112" s="22">
        <v>0</v>
      </c>
      <c r="C112" s="22">
        <f>SIN(Wellpath!$L112)</f>
        <v>0.8660254037844386</v>
      </c>
      <c r="D112" s="22">
        <v>0</v>
      </c>
      <c r="E112" s="20">
        <f>Model!$W$33*((drdp!B112+drdp!K112)*XYM1!$B112+(drdp!E112+drdp!N112)*XYM1!$C112+(drdp!H112+drdp!Q112)*XYM1!$D112)</f>
        <v>-1.7646026733585358E-2</v>
      </c>
      <c r="F112" s="20">
        <f>Model!$W$33*((drdp!C112+drdp!L112)*XYM1!$B112+(drdp!F112+drdp!O112)*XYM1!$C112+(drdp!I112+drdp!R112)*XYM1!$D112)</f>
        <v>-1.4806774523895895E-2</v>
      </c>
      <c r="G112" s="20">
        <f>Model!$W$33*((drdp!D112+drdp!M112)*XYM1!$B112+(drdp!G112+drdp!P112)*XYM1!$C112+(drdp!J112+drdp!S112)*XYM1!$D112)</f>
        <v>-3.9898226700590393E-2</v>
      </c>
      <c r="H112" s="18">
        <f>Model!$W$33*((drdp!B112)*XYM1!$B112+(drdp!E112)*XYM1!$C112+(drdp!H112)*XYM1!$D112)</f>
        <v>-8.8230133667926789E-3</v>
      </c>
      <c r="I112" s="18">
        <f>Model!$W$33*((drdp!C112)*XYM1!$B112+(drdp!F112)*XYM1!$C112+(drdp!I112)*XYM1!$D112)</f>
        <v>-7.4033872619479477E-3</v>
      </c>
      <c r="J112" s="18">
        <f>Model!$W$33*((drdp!D112)*XYM1!$B112+(drdp!G112)*XYM1!$C112+(drdp!J112)*XYM1!$D112)</f>
        <v>-1.9949113350295197E-2</v>
      </c>
      <c r="K112" s="21">
        <f>SUM(E$3:E111)+H112</f>
        <v>7.147872196887764E-2</v>
      </c>
      <c r="L112" s="21">
        <f>SUM(F$3:F111)+I112</f>
        <v>0.21377000079727515</v>
      </c>
      <c r="M112" s="21">
        <f>SUM(G$3:G111)+J112</f>
        <v>-1.4804087027953701</v>
      </c>
      <c r="N112" s="21"/>
      <c r="O112" s="21"/>
      <c r="P112" s="21"/>
      <c r="Q112" s="19">
        <f t="shared" si="7"/>
        <v>5.1092076943041109E-3</v>
      </c>
      <c r="R112" s="19">
        <f t="shared" si="8"/>
        <v>4.5697613240867019E-2</v>
      </c>
      <c r="S112" s="19">
        <f t="shared" si="9"/>
        <v>2.1916099273122702</v>
      </c>
      <c r="T112" s="19">
        <f t="shared" si="10"/>
        <v>1.5280006452275181E-2</v>
      </c>
      <c r="U112" s="19">
        <f t="shared" si="11"/>
        <v>-0.10581772206741706</v>
      </c>
      <c r="V112" s="19">
        <f t="shared" si="12"/>
        <v>-0.31646696957685932</v>
      </c>
      <c r="Y112" s="69"/>
    </row>
    <row r="113" spans="1:25" x14ac:dyDescent="0.25">
      <c r="A113" s="26">
        <f>Wellpath!E113</f>
        <v>10500</v>
      </c>
      <c r="B113" s="22">
        <v>0</v>
      </c>
      <c r="C113" s="22">
        <f>SIN(Wellpath!$L113)</f>
        <v>0.8660254037844386</v>
      </c>
      <c r="D113" s="22">
        <v>0</v>
      </c>
      <c r="E113" s="20">
        <f>Model!$W$33*((drdp!B113+drdp!K113)*XYM1!$B113+(drdp!E113+drdp!N113)*XYM1!$C113+(drdp!H113+drdp!Q113)*XYM1!$D113)</f>
        <v>-1.7646026733585358E-2</v>
      </c>
      <c r="F113" s="20">
        <f>Model!$W$33*((drdp!C113+drdp!L113)*XYM1!$B113+(drdp!F113+drdp!O113)*XYM1!$C113+(drdp!I113+drdp!R113)*XYM1!$D113)</f>
        <v>-1.4806774523895895E-2</v>
      </c>
      <c r="G113" s="20">
        <f>Model!$W$33*((drdp!D113+drdp!M113)*XYM1!$B113+(drdp!G113+drdp!P113)*XYM1!$C113+(drdp!J113+drdp!S113)*XYM1!$D113)</f>
        <v>-3.9898226700590393E-2</v>
      </c>
      <c r="H113" s="18">
        <f>Model!$W$33*((drdp!B113)*XYM1!$B113+(drdp!E113)*XYM1!$C113+(drdp!H113)*XYM1!$D113)</f>
        <v>-8.8230133667926789E-3</v>
      </c>
      <c r="I113" s="18">
        <f>Model!$W$33*((drdp!C113)*XYM1!$B113+(drdp!F113)*XYM1!$C113+(drdp!I113)*XYM1!$D113)</f>
        <v>-7.4033872619479477E-3</v>
      </c>
      <c r="J113" s="18">
        <f>Model!$W$33*((drdp!D113)*XYM1!$B113+(drdp!G113)*XYM1!$C113+(drdp!J113)*XYM1!$D113)</f>
        <v>-1.9949113350295197E-2</v>
      </c>
      <c r="K113" s="21">
        <f>SUM(E$3:E112)+H113</f>
        <v>5.3832695235292292E-2</v>
      </c>
      <c r="L113" s="21">
        <f>SUM(F$3:F112)+I113</f>
        <v>0.19896322627337926</v>
      </c>
      <c r="M113" s="21">
        <f>SUM(G$3:G112)+J113</f>
        <v>-1.5203069294959604</v>
      </c>
      <c r="N113" s="21"/>
      <c r="O113" s="21"/>
      <c r="P113" s="21"/>
      <c r="Q113" s="19">
        <f t="shared" si="7"/>
        <v>2.8979590762958614E-3</v>
      </c>
      <c r="R113" s="19">
        <f t="shared" si="8"/>
        <v>3.9586365409111916E-2</v>
      </c>
      <c r="S113" s="19">
        <f t="shared" si="9"/>
        <v>2.3113331598734348</v>
      </c>
      <c r="T113" s="19">
        <f t="shared" si="10"/>
        <v>1.0710726723005326E-2</v>
      </c>
      <c r="U113" s="19">
        <f t="shared" si="11"/>
        <v>-8.1842219599659038E-2</v>
      </c>
      <c r="V113" s="19">
        <f t="shared" si="12"/>
        <v>-0.30248517161829119</v>
      </c>
      <c r="Y113" s="69"/>
    </row>
    <row r="114" spans="1:25" x14ac:dyDescent="0.25">
      <c r="A114" s="26">
        <f>Wellpath!E114</f>
        <v>10600</v>
      </c>
      <c r="B114" s="22">
        <v>0</v>
      </c>
      <c r="C114" s="22">
        <f>SIN(Wellpath!$L114)</f>
        <v>0.8660254037844386</v>
      </c>
      <c r="D114" s="22">
        <v>0</v>
      </c>
      <c r="E114" s="20">
        <f>Model!$W$33*((drdp!B114+drdp!K114)*XYM1!$B114+(drdp!E114+drdp!N114)*XYM1!$C114+(drdp!H114+drdp!Q114)*XYM1!$D114)</f>
        <v>-1.7646026733585358E-2</v>
      </c>
      <c r="F114" s="20">
        <f>Model!$W$33*((drdp!C114+drdp!L114)*XYM1!$B114+(drdp!F114+drdp!O114)*XYM1!$C114+(drdp!I114+drdp!R114)*XYM1!$D114)</f>
        <v>-1.4806774523895895E-2</v>
      </c>
      <c r="G114" s="20">
        <f>Model!$W$33*((drdp!D114+drdp!M114)*XYM1!$B114+(drdp!G114+drdp!P114)*XYM1!$C114+(drdp!J114+drdp!S114)*XYM1!$D114)</f>
        <v>-3.9898226700590393E-2</v>
      </c>
      <c r="H114" s="18">
        <f>Model!$W$33*((drdp!B114)*XYM1!$B114+(drdp!E114)*XYM1!$C114+(drdp!H114)*XYM1!$D114)</f>
        <v>-8.8230133667926789E-3</v>
      </c>
      <c r="I114" s="18">
        <f>Model!$W$33*((drdp!C114)*XYM1!$B114+(drdp!F114)*XYM1!$C114+(drdp!I114)*XYM1!$D114)</f>
        <v>-7.4033872619479477E-3</v>
      </c>
      <c r="J114" s="18">
        <f>Model!$W$33*((drdp!D114)*XYM1!$B114+(drdp!G114)*XYM1!$C114+(drdp!J114)*XYM1!$D114)</f>
        <v>-1.9949113350295197E-2</v>
      </c>
      <c r="K114" s="21">
        <f>SUM(E$3:E113)+H114</f>
        <v>3.6186668501706938E-2</v>
      </c>
      <c r="L114" s="21">
        <f>SUM(F$3:F113)+I114</f>
        <v>0.18415645174948336</v>
      </c>
      <c r="M114" s="21">
        <f>SUM(G$3:G113)+J114</f>
        <v>-1.5602051561965506</v>
      </c>
      <c r="N114" s="21"/>
      <c r="O114" s="21"/>
      <c r="P114" s="21"/>
      <c r="Q114" s="19">
        <f t="shared" si="7"/>
        <v>1.3094749772524291E-3</v>
      </c>
      <c r="R114" s="19">
        <f t="shared" si="8"/>
        <v>3.3913598720959795E-2</v>
      </c>
      <c r="S114" s="19">
        <f t="shared" si="9"/>
        <v>2.4342401294223031</v>
      </c>
      <c r="T114" s="19">
        <f t="shared" si="10"/>
        <v>6.6640084719091428E-3</v>
      </c>
      <c r="U114" s="19">
        <f t="shared" si="11"/>
        <v>-5.645862678193847E-2</v>
      </c>
      <c r="V114" s="19">
        <f t="shared" si="12"/>
        <v>-0.28732184556640522</v>
      </c>
      <c r="Y114" s="69"/>
    </row>
    <row r="115" spans="1:25" x14ac:dyDescent="0.25">
      <c r="A115" s="26">
        <f>Wellpath!E115</f>
        <v>10700</v>
      </c>
      <c r="B115" s="22">
        <v>0</v>
      </c>
      <c r="C115" s="22">
        <f>SIN(Wellpath!$L115)</f>
        <v>0.8660254037844386</v>
      </c>
      <c r="D115" s="22">
        <v>0</v>
      </c>
      <c r="E115" s="20">
        <f>Model!$W$33*((drdp!B115+drdp!K115)*XYM1!$B115+(drdp!E115+drdp!N115)*XYM1!$C115+(drdp!H115+drdp!Q115)*XYM1!$D115)</f>
        <v>-1.7646026733585358E-2</v>
      </c>
      <c r="F115" s="20">
        <f>Model!$W$33*((drdp!C115+drdp!L115)*XYM1!$B115+(drdp!F115+drdp!O115)*XYM1!$C115+(drdp!I115+drdp!R115)*XYM1!$D115)</f>
        <v>-1.4806774523895895E-2</v>
      </c>
      <c r="G115" s="20">
        <f>Model!$W$33*((drdp!D115+drdp!M115)*XYM1!$B115+(drdp!G115+drdp!P115)*XYM1!$C115+(drdp!J115+drdp!S115)*XYM1!$D115)</f>
        <v>-3.9898226700590393E-2</v>
      </c>
      <c r="H115" s="18">
        <f>Model!$W$33*((drdp!B115)*XYM1!$B115+(drdp!E115)*XYM1!$C115+(drdp!H115)*XYM1!$D115)</f>
        <v>-8.8230133667926789E-3</v>
      </c>
      <c r="I115" s="18">
        <f>Model!$W$33*((drdp!C115)*XYM1!$B115+(drdp!F115)*XYM1!$C115+(drdp!I115)*XYM1!$D115)</f>
        <v>-7.4033872619479477E-3</v>
      </c>
      <c r="J115" s="18">
        <f>Model!$W$33*((drdp!D115)*XYM1!$B115+(drdp!G115)*XYM1!$C115+(drdp!J115)*XYM1!$D115)</f>
        <v>-1.9949113350295197E-2</v>
      </c>
      <c r="K115" s="21">
        <f>SUM(E$3:E114)+H115</f>
        <v>1.8540641768121577E-2</v>
      </c>
      <c r="L115" s="21">
        <f>SUM(F$3:F114)+I115</f>
        <v>0.16934967722558747</v>
      </c>
      <c r="M115" s="21">
        <f>SUM(G$3:G114)+J115</f>
        <v>-1.6001033828971409</v>
      </c>
      <c r="N115" s="21"/>
      <c r="O115" s="21"/>
      <c r="P115" s="21"/>
      <c r="Q115" s="19">
        <f t="shared" si="7"/>
        <v>3.437553971738144E-4</v>
      </c>
      <c r="R115" s="19">
        <f t="shared" si="8"/>
        <v>2.8679313176410658E-2</v>
      </c>
      <c r="S115" s="19">
        <f t="shared" si="9"/>
        <v>2.5603308359588746</v>
      </c>
      <c r="T115" s="19">
        <f t="shared" si="10"/>
        <v>3.1398516989866346E-3</v>
      </c>
      <c r="U115" s="19">
        <f t="shared" si="11"/>
        <v>-2.9666943614255363E-2</v>
      </c>
      <c r="V115" s="19">
        <f t="shared" si="12"/>
        <v>-0.27097699142120141</v>
      </c>
      <c r="Y115" s="69"/>
    </row>
    <row r="116" spans="1:25" x14ac:dyDescent="0.25">
      <c r="A116" s="26">
        <f>Wellpath!E116</f>
        <v>10800</v>
      </c>
      <c r="B116" s="22">
        <v>0</v>
      </c>
      <c r="C116" s="22">
        <f>SIN(Wellpath!$L116)</f>
        <v>0.8660254037844386</v>
      </c>
      <c r="D116" s="22">
        <v>0</v>
      </c>
      <c r="E116" s="20">
        <f>Model!$W$33*((drdp!B116+drdp!K116)*XYM1!$B116+(drdp!E116+drdp!N116)*XYM1!$C116+(drdp!H116+drdp!Q116)*XYM1!$D116)</f>
        <v>-1.7646026733585358E-2</v>
      </c>
      <c r="F116" s="20">
        <f>Model!$W$33*((drdp!C116+drdp!L116)*XYM1!$B116+(drdp!F116+drdp!O116)*XYM1!$C116+(drdp!I116+drdp!R116)*XYM1!$D116)</f>
        <v>-1.4806774523895895E-2</v>
      </c>
      <c r="G116" s="20">
        <f>Model!$W$33*((drdp!D116+drdp!M116)*XYM1!$B116+(drdp!G116+drdp!P116)*XYM1!$C116+(drdp!J116+drdp!S116)*XYM1!$D116)</f>
        <v>-3.9898226700590393E-2</v>
      </c>
      <c r="H116" s="18">
        <f>Model!$W$33*((drdp!B116)*XYM1!$B116+(drdp!E116)*XYM1!$C116+(drdp!H116)*XYM1!$D116)</f>
        <v>-8.8230133667926789E-3</v>
      </c>
      <c r="I116" s="18">
        <f>Model!$W$33*((drdp!C116)*XYM1!$B116+(drdp!F116)*XYM1!$C116+(drdp!I116)*XYM1!$D116)</f>
        <v>-7.4033872619479477E-3</v>
      </c>
      <c r="J116" s="18">
        <f>Model!$W$33*((drdp!D116)*XYM1!$B116+(drdp!G116)*XYM1!$C116+(drdp!J116)*XYM1!$D116)</f>
        <v>-1.9949113350295197E-2</v>
      </c>
      <c r="K116" s="21">
        <f>SUM(E$3:E115)+H116</f>
        <v>8.9461503453622075E-4</v>
      </c>
      <c r="L116" s="21">
        <f>SUM(F$3:F115)+I116</f>
        <v>0.15454290270169158</v>
      </c>
      <c r="M116" s="21">
        <f>SUM(G$3:G115)+J116</f>
        <v>-1.6400016095977312</v>
      </c>
      <c r="N116" s="21"/>
      <c r="O116" s="21"/>
      <c r="P116" s="21"/>
      <c r="Q116" s="19">
        <f t="shared" si="7"/>
        <v>8.0033606001824343E-7</v>
      </c>
      <c r="R116" s="19">
        <f t="shared" si="8"/>
        <v>2.388350877546451E-2</v>
      </c>
      <c r="S116" s="19">
        <f t="shared" si="9"/>
        <v>2.6896052794831493</v>
      </c>
      <c r="T116" s="19">
        <f t="shared" si="10"/>
        <v>1.3825640423780161E-4</v>
      </c>
      <c r="U116" s="19">
        <f t="shared" si="11"/>
        <v>-1.467170096609732E-3</v>
      </c>
      <c r="V116" s="19">
        <f t="shared" si="12"/>
        <v>-0.25345060918267975</v>
      </c>
      <c r="Y116" s="69"/>
    </row>
    <row r="117" spans="1:25" x14ac:dyDescent="0.25">
      <c r="A117" s="26">
        <f>Wellpath!E117</f>
        <v>10900</v>
      </c>
      <c r="B117" s="22">
        <v>0</v>
      </c>
      <c r="C117" s="22">
        <f>SIN(Wellpath!$L117)</f>
        <v>0.8660254037844386</v>
      </c>
      <c r="D117" s="22">
        <v>0</v>
      </c>
      <c r="E117" s="20">
        <f>Model!$W$33*((drdp!B117+drdp!K117)*XYM1!$B117+(drdp!E117+drdp!N117)*XYM1!$C117+(drdp!H117+drdp!Q117)*XYM1!$D117)</f>
        <v>-1.7646026733585358E-2</v>
      </c>
      <c r="F117" s="20">
        <f>Model!$W$33*((drdp!C117+drdp!L117)*XYM1!$B117+(drdp!F117+drdp!O117)*XYM1!$C117+(drdp!I117+drdp!R117)*XYM1!$D117)</f>
        <v>-1.4806774523895895E-2</v>
      </c>
      <c r="G117" s="20">
        <f>Model!$W$33*((drdp!D117+drdp!M117)*XYM1!$B117+(drdp!G117+drdp!P117)*XYM1!$C117+(drdp!J117+drdp!S117)*XYM1!$D117)</f>
        <v>-3.9898226700590393E-2</v>
      </c>
      <c r="H117" s="18">
        <f>Model!$W$33*((drdp!B117)*XYM1!$B117+(drdp!E117)*XYM1!$C117+(drdp!H117)*XYM1!$D117)</f>
        <v>-8.8230133667926789E-3</v>
      </c>
      <c r="I117" s="18">
        <f>Model!$W$33*((drdp!C117)*XYM1!$B117+(drdp!F117)*XYM1!$C117+(drdp!I117)*XYM1!$D117)</f>
        <v>-7.4033872619479477E-3</v>
      </c>
      <c r="J117" s="18">
        <f>Model!$W$33*((drdp!D117)*XYM1!$B117+(drdp!G117)*XYM1!$C117+(drdp!J117)*XYM1!$D117)</f>
        <v>-1.9949113350295197E-2</v>
      </c>
      <c r="K117" s="21">
        <f>SUM(E$3:E116)+H117</f>
        <v>-1.6751411699049139E-2</v>
      </c>
      <c r="L117" s="21">
        <f>SUM(F$3:F116)+I117</f>
        <v>0.13973612817779568</v>
      </c>
      <c r="M117" s="21">
        <f>SUM(G$3:G116)+J117</f>
        <v>-1.6798998362983215</v>
      </c>
      <c r="N117" s="21"/>
      <c r="O117" s="21"/>
      <c r="P117" s="21"/>
      <c r="Q117" s="19">
        <f t="shared" si="7"/>
        <v>2.8060979391104034E-4</v>
      </c>
      <c r="R117" s="19">
        <f t="shared" si="8"/>
        <v>1.9526185518121346E-2</v>
      </c>
      <c r="S117" s="19">
        <f t="shared" si="9"/>
        <v>2.8220634599951273</v>
      </c>
      <c r="T117" s="19">
        <f t="shared" si="10"/>
        <v>-2.3407774123373566E-3</v>
      </c>
      <c r="U117" s="19">
        <f t="shared" si="11"/>
        <v>2.8140693770998437E-2</v>
      </c>
      <c r="V117" s="19">
        <f t="shared" si="12"/>
        <v>-0.23474269885084023</v>
      </c>
      <c r="Y117" s="69"/>
    </row>
    <row r="118" spans="1:25" x14ac:dyDescent="0.25">
      <c r="A118" s="26">
        <f>Wellpath!E118</f>
        <v>11000</v>
      </c>
      <c r="B118" s="22">
        <v>0</v>
      </c>
      <c r="C118" s="22">
        <f>SIN(Wellpath!$L118)</f>
        <v>0.8660254037844386</v>
      </c>
      <c r="D118" s="22">
        <v>0</v>
      </c>
      <c r="E118" s="20">
        <f>Model!$W$33*((drdp!B118+drdp!K118)*XYM1!$B118+(drdp!E118+drdp!N118)*XYM1!$C118+(drdp!H118+drdp!Q118)*XYM1!$D118)</f>
        <v>-1.7646026733585358E-2</v>
      </c>
      <c r="F118" s="20">
        <f>Model!$W$33*((drdp!C118+drdp!L118)*XYM1!$B118+(drdp!F118+drdp!O118)*XYM1!$C118+(drdp!I118+drdp!R118)*XYM1!$D118)</f>
        <v>-1.4806774523895895E-2</v>
      </c>
      <c r="G118" s="20">
        <f>Model!$W$33*((drdp!D118+drdp!M118)*XYM1!$B118+(drdp!G118+drdp!P118)*XYM1!$C118+(drdp!J118+drdp!S118)*XYM1!$D118)</f>
        <v>-3.9898226700590393E-2</v>
      </c>
      <c r="H118" s="18">
        <f>Model!$W$33*((drdp!B118)*XYM1!$B118+(drdp!E118)*XYM1!$C118+(drdp!H118)*XYM1!$D118)</f>
        <v>-8.8230133667926789E-3</v>
      </c>
      <c r="I118" s="18">
        <f>Model!$W$33*((drdp!C118)*XYM1!$B118+(drdp!F118)*XYM1!$C118+(drdp!I118)*XYM1!$D118)</f>
        <v>-7.4033872619479477E-3</v>
      </c>
      <c r="J118" s="18">
        <f>Model!$W$33*((drdp!D118)*XYM1!$B118+(drdp!G118)*XYM1!$C118+(drdp!J118)*XYM1!$D118)</f>
        <v>-1.9949113350295197E-2</v>
      </c>
      <c r="K118" s="21">
        <f>SUM(E$3:E117)+H118</f>
        <v>-3.4397438432634493E-2</v>
      </c>
      <c r="L118" s="21">
        <f>SUM(F$3:F117)+I118</f>
        <v>0.12492935365389979</v>
      </c>
      <c r="M118" s="21">
        <f>SUM(G$3:G117)+J118</f>
        <v>-1.7197980629989118</v>
      </c>
      <c r="N118" s="21"/>
      <c r="O118" s="21"/>
      <c r="P118" s="21"/>
      <c r="Q118" s="19">
        <f t="shared" si="7"/>
        <v>1.1831837707268805E-3</v>
      </c>
      <c r="R118" s="19">
        <f t="shared" si="8"/>
        <v>1.5607343404381165E-2</v>
      </c>
      <c r="S118" s="19">
        <f t="shared" si="9"/>
        <v>2.957705377494809</v>
      </c>
      <c r="T118" s="19">
        <f t="shared" si="10"/>
        <v>-4.2972497507388387E-3</v>
      </c>
      <c r="U118" s="19">
        <f t="shared" si="11"/>
        <v>5.9156647988569129E-2</v>
      </c>
      <c r="V118" s="19">
        <f t="shared" si="12"/>
        <v>-0.21485326042568287</v>
      </c>
      <c r="Y118" s="69"/>
    </row>
    <row r="119" spans="1:25" x14ac:dyDescent="0.25">
      <c r="A119" s="26">
        <f>Wellpath!E119</f>
        <v>11100</v>
      </c>
      <c r="B119" s="22">
        <v>0</v>
      </c>
      <c r="C119" s="22">
        <f>SIN(Wellpath!$L119)</f>
        <v>0.8660254037844386</v>
      </c>
      <c r="D119" s="22">
        <v>0</v>
      </c>
      <c r="E119" s="20">
        <f>Model!$W$33*((drdp!B119+drdp!K119)*XYM1!$B119+(drdp!E119+drdp!N119)*XYM1!$C119+(drdp!H119+drdp!Q119)*XYM1!$D119)</f>
        <v>-1.7646026733585358E-2</v>
      </c>
      <c r="F119" s="20">
        <f>Model!$W$33*((drdp!C119+drdp!L119)*XYM1!$B119+(drdp!F119+drdp!O119)*XYM1!$C119+(drdp!I119+drdp!R119)*XYM1!$D119)</f>
        <v>-1.4806774523895895E-2</v>
      </c>
      <c r="G119" s="20">
        <f>Model!$W$33*((drdp!D119+drdp!M119)*XYM1!$B119+(drdp!G119+drdp!P119)*XYM1!$C119+(drdp!J119+drdp!S119)*XYM1!$D119)</f>
        <v>-3.9898226700590393E-2</v>
      </c>
      <c r="H119" s="18">
        <f>Model!$W$33*((drdp!B119)*XYM1!$B119+(drdp!E119)*XYM1!$C119+(drdp!H119)*XYM1!$D119)</f>
        <v>-8.8230133667926789E-3</v>
      </c>
      <c r="I119" s="18">
        <f>Model!$W$33*((drdp!C119)*XYM1!$B119+(drdp!F119)*XYM1!$C119+(drdp!I119)*XYM1!$D119)</f>
        <v>-7.4033872619479477E-3</v>
      </c>
      <c r="J119" s="18">
        <f>Model!$W$33*((drdp!D119)*XYM1!$B119+(drdp!G119)*XYM1!$C119+(drdp!J119)*XYM1!$D119)</f>
        <v>-1.9949113350295197E-2</v>
      </c>
      <c r="K119" s="21">
        <f>SUM(E$3:E118)+H119</f>
        <v>-5.2043465166219847E-2</v>
      </c>
      <c r="L119" s="21">
        <f>SUM(F$3:F118)+I119</f>
        <v>0.11012257913000389</v>
      </c>
      <c r="M119" s="21">
        <f>SUM(G$3:G118)+J119</f>
        <v>-1.7596962896995021</v>
      </c>
      <c r="N119" s="21"/>
      <c r="O119" s="21"/>
      <c r="P119" s="21"/>
      <c r="Q119" s="19">
        <f t="shared" si="7"/>
        <v>2.7085222665075388E-3</v>
      </c>
      <c r="R119" s="19">
        <f t="shared" si="8"/>
        <v>1.2126982434243969E-2</v>
      </c>
      <c r="S119" s="19">
        <f t="shared" si="9"/>
        <v>3.0965310319821939</v>
      </c>
      <c r="T119" s="19">
        <f t="shared" si="10"/>
        <v>-5.7311606109666461E-3</v>
      </c>
      <c r="U119" s="19">
        <f t="shared" si="11"/>
        <v>9.158069255610235E-2</v>
      </c>
      <c r="V119" s="19">
        <f t="shared" si="12"/>
        <v>-0.19378229390720766</v>
      </c>
      <c r="Y119" s="69"/>
    </row>
    <row r="120" spans="1:25" x14ac:dyDescent="0.25">
      <c r="A120" s="26">
        <f>Wellpath!E120</f>
        <v>11200</v>
      </c>
      <c r="B120" s="22">
        <v>0</v>
      </c>
      <c r="C120" s="22">
        <f>SIN(Wellpath!$L120)</f>
        <v>0.8660254037844386</v>
      </c>
      <c r="D120" s="22">
        <v>0</v>
      </c>
      <c r="E120" s="20">
        <f>Model!$W$33*((drdp!B120+drdp!K120)*XYM1!$B120+(drdp!E120+drdp!N120)*XYM1!$C120+(drdp!H120+drdp!Q120)*XYM1!$D120)</f>
        <v>-1.7646026733585358E-2</v>
      </c>
      <c r="F120" s="20">
        <f>Model!$W$33*((drdp!C120+drdp!L120)*XYM1!$B120+(drdp!F120+drdp!O120)*XYM1!$C120+(drdp!I120+drdp!R120)*XYM1!$D120)</f>
        <v>-1.4806774523895895E-2</v>
      </c>
      <c r="G120" s="20">
        <f>Model!$W$33*((drdp!D120+drdp!M120)*XYM1!$B120+(drdp!G120+drdp!P120)*XYM1!$C120+(drdp!J120+drdp!S120)*XYM1!$D120)</f>
        <v>-3.9898226700590393E-2</v>
      </c>
      <c r="H120" s="18">
        <f>Model!$W$33*((drdp!B120)*XYM1!$B120+(drdp!E120)*XYM1!$C120+(drdp!H120)*XYM1!$D120)</f>
        <v>-8.8230133667926789E-3</v>
      </c>
      <c r="I120" s="18">
        <f>Model!$W$33*((drdp!C120)*XYM1!$B120+(drdp!F120)*XYM1!$C120+(drdp!I120)*XYM1!$D120)</f>
        <v>-7.4033872619479477E-3</v>
      </c>
      <c r="J120" s="18">
        <f>Model!$W$33*((drdp!D120)*XYM1!$B120+(drdp!G120)*XYM1!$C120+(drdp!J120)*XYM1!$D120)</f>
        <v>-1.9949113350295197E-2</v>
      </c>
      <c r="K120" s="21">
        <f>SUM(E$3:E119)+H120</f>
        <v>-6.9689491899805209E-2</v>
      </c>
      <c r="L120" s="21">
        <f>SUM(F$3:F119)+I120</f>
        <v>9.5315804606108001E-2</v>
      </c>
      <c r="M120" s="21">
        <f>SUM(G$3:G119)+J120</f>
        <v>-1.7995945164000924</v>
      </c>
      <c r="N120" s="21"/>
      <c r="O120" s="21"/>
      <c r="P120" s="21"/>
      <c r="Q120" s="19">
        <f t="shared" si="7"/>
        <v>4.8566252812530155E-3</v>
      </c>
      <c r="R120" s="19">
        <f t="shared" si="8"/>
        <v>9.0851026077097587E-3</v>
      </c>
      <c r="S120" s="19">
        <f t="shared" si="9"/>
        <v>3.2385404234572825</v>
      </c>
      <c r="T120" s="19">
        <f t="shared" si="10"/>
        <v>-6.6425099930207798E-3</v>
      </c>
      <c r="U120" s="19">
        <f t="shared" si="11"/>
        <v>0.12541282747359811</v>
      </c>
      <c r="V120" s="19">
        <f t="shared" si="12"/>
        <v>-0.17152979929541462</v>
      </c>
      <c r="Y120" s="69"/>
    </row>
    <row r="121" spans="1:25" x14ac:dyDescent="0.25">
      <c r="A121" s="26">
        <f>Wellpath!E121</f>
        <v>11300</v>
      </c>
      <c r="B121" s="22">
        <v>0</v>
      </c>
      <c r="C121" s="22">
        <f>SIN(Wellpath!$L121)</f>
        <v>0.8660254037844386</v>
      </c>
      <c r="D121" s="22">
        <v>0</v>
      </c>
      <c r="E121" s="20">
        <f>Model!$W$33*((drdp!B121+drdp!K121)*XYM1!$B121+(drdp!E121+drdp!N121)*XYM1!$C121+(drdp!H121+drdp!Q121)*XYM1!$D121)</f>
        <v>-1.7646026733585358E-2</v>
      </c>
      <c r="F121" s="20">
        <f>Model!$W$33*((drdp!C121+drdp!L121)*XYM1!$B121+(drdp!F121+drdp!O121)*XYM1!$C121+(drdp!I121+drdp!R121)*XYM1!$D121)</f>
        <v>-1.4806774523895895E-2</v>
      </c>
      <c r="G121" s="20">
        <f>Model!$W$33*((drdp!D121+drdp!M121)*XYM1!$B121+(drdp!G121+drdp!P121)*XYM1!$C121+(drdp!J121+drdp!S121)*XYM1!$D121)</f>
        <v>-3.9898226700590393E-2</v>
      </c>
      <c r="H121" s="18">
        <f>Model!$W$33*((drdp!B121)*XYM1!$B121+(drdp!E121)*XYM1!$C121+(drdp!H121)*XYM1!$D121)</f>
        <v>-8.8230133667926789E-3</v>
      </c>
      <c r="I121" s="18">
        <f>Model!$W$33*((drdp!C121)*XYM1!$B121+(drdp!F121)*XYM1!$C121+(drdp!I121)*XYM1!$D121)</f>
        <v>-7.4033872619479477E-3</v>
      </c>
      <c r="J121" s="18">
        <f>Model!$W$33*((drdp!D121)*XYM1!$B121+(drdp!G121)*XYM1!$C121+(drdp!J121)*XYM1!$D121)</f>
        <v>-1.9949113350295197E-2</v>
      </c>
      <c r="K121" s="21">
        <f>SUM(E$3:E120)+H121</f>
        <v>-8.7335518633390563E-2</v>
      </c>
      <c r="L121" s="21">
        <f>SUM(F$3:F120)+I121</f>
        <v>8.0509030082212107E-2</v>
      </c>
      <c r="M121" s="21">
        <f>SUM(G$3:G120)+J121</f>
        <v>-1.8394927431006827</v>
      </c>
      <c r="N121" s="21"/>
      <c r="O121" s="21"/>
      <c r="P121" s="21"/>
      <c r="Q121" s="19">
        <f t="shared" si="7"/>
        <v>7.62749281496331E-3</v>
      </c>
      <c r="R121" s="19">
        <f t="shared" si="8"/>
        <v>6.4817039247785342E-3</v>
      </c>
      <c r="S121" s="19">
        <f t="shared" si="9"/>
        <v>3.383733551920074</v>
      </c>
      <c r="T121" s="19">
        <f t="shared" si="10"/>
        <v>-7.031297896901237E-3</v>
      </c>
      <c r="U121" s="19">
        <f t="shared" si="11"/>
        <v>0.1606530527410564</v>
      </c>
      <c r="V121" s="19">
        <f t="shared" si="12"/>
        <v>-0.14809577659030373</v>
      </c>
      <c r="Y121" s="69"/>
    </row>
    <row r="122" spans="1:25" x14ac:dyDescent="0.25">
      <c r="A122" s="26">
        <f>Wellpath!E122</f>
        <v>11400</v>
      </c>
      <c r="B122" s="22">
        <v>0</v>
      </c>
      <c r="C122" s="22">
        <f>SIN(Wellpath!$L122)</f>
        <v>0.8660254037844386</v>
      </c>
      <c r="D122" s="22">
        <v>0</v>
      </c>
      <c r="E122" s="20">
        <f>Model!$W$33*((drdp!B122+drdp!K122)*XYM1!$B122+(drdp!E122+drdp!N122)*XYM1!$C122+(drdp!H122+drdp!Q122)*XYM1!$D122)</f>
        <v>-1.7646026733585358E-2</v>
      </c>
      <c r="F122" s="20">
        <f>Model!$W$33*((drdp!C122+drdp!L122)*XYM1!$B122+(drdp!F122+drdp!O122)*XYM1!$C122+(drdp!I122+drdp!R122)*XYM1!$D122)</f>
        <v>-1.4806774523895895E-2</v>
      </c>
      <c r="G122" s="20">
        <f>Model!$W$33*((drdp!D122+drdp!M122)*XYM1!$B122+(drdp!G122+drdp!P122)*XYM1!$C122+(drdp!J122+drdp!S122)*XYM1!$D122)</f>
        <v>-3.9898226700590393E-2</v>
      </c>
      <c r="H122" s="18">
        <f>Model!$W$33*((drdp!B122)*XYM1!$B122+(drdp!E122)*XYM1!$C122+(drdp!H122)*XYM1!$D122)</f>
        <v>-8.8230133667926789E-3</v>
      </c>
      <c r="I122" s="18">
        <f>Model!$W$33*((drdp!C122)*XYM1!$B122+(drdp!F122)*XYM1!$C122+(drdp!I122)*XYM1!$D122)</f>
        <v>-7.4033872619479477E-3</v>
      </c>
      <c r="J122" s="18">
        <f>Model!$W$33*((drdp!D122)*XYM1!$B122+(drdp!G122)*XYM1!$C122+(drdp!J122)*XYM1!$D122)</f>
        <v>-1.9949113350295197E-2</v>
      </c>
      <c r="K122" s="21">
        <f>SUM(E$3:E121)+H122</f>
        <v>-0.10498154536697592</v>
      </c>
      <c r="L122" s="21">
        <f>SUM(F$3:F121)+I122</f>
        <v>6.5702255558316214E-2</v>
      </c>
      <c r="M122" s="21">
        <f>SUM(G$3:G121)+J122</f>
        <v>-1.879390969801273</v>
      </c>
      <c r="N122" s="21"/>
      <c r="O122" s="21"/>
      <c r="P122" s="21"/>
      <c r="Q122" s="19">
        <f t="shared" si="7"/>
        <v>1.1021124867638423E-2</v>
      </c>
      <c r="R122" s="19">
        <f t="shared" si="8"/>
        <v>4.3167863854502936E-3</v>
      </c>
      <c r="S122" s="19">
        <f t="shared" si="9"/>
        <v>3.5321104173705691</v>
      </c>
      <c r="T122" s="19">
        <f t="shared" si="10"/>
        <v>-6.8975243226080197E-3</v>
      </c>
      <c r="U122" s="19">
        <f t="shared" si="11"/>
        <v>0.1973013683584772</v>
      </c>
      <c r="V122" s="19">
        <f t="shared" si="12"/>
        <v>-0.12348022579187498</v>
      </c>
      <c r="Y122" s="69"/>
    </row>
    <row r="123" spans="1:25" x14ac:dyDescent="0.25">
      <c r="A123" s="26">
        <f>Wellpath!E123</f>
        <v>11500</v>
      </c>
      <c r="B123" s="22">
        <v>0</v>
      </c>
      <c r="C123" s="22">
        <f>SIN(Wellpath!$L123)</f>
        <v>0.8660254037844386</v>
      </c>
      <c r="D123" s="22">
        <v>0</v>
      </c>
      <c r="E123" s="20">
        <f>Model!$W$33*((drdp!B123+drdp!K123)*XYM1!$B123+(drdp!E123+drdp!N123)*XYM1!$C123+(drdp!H123+drdp!Q123)*XYM1!$D123)</f>
        <v>-1.7646026733585358E-2</v>
      </c>
      <c r="F123" s="20">
        <f>Model!$W$33*((drdp!C123+drdp!L123)*XYM1!$B123+(drdp!F123+drdp!O123)*XYM1!$C123+(drdp!I123+drdp!R123)*XYM1!$D123)</f>
        <v>-1.4806774523895895E-2</v>
      </c>
      <c r="G123" s="20">
        <f>Model!$W$33*((drdp!D123+drdp!M123)*XYM1!$B123+(drdp!G123+drdp!P123)*XYM1!$C123+(drdp!J123+drdp!S123)*XYM1!$D123)</f>
        <v>-3.9898226700590393E-2</v>
      </c>
      <c r="H123" s="18">
        <f>Model!$W$33*((drdp!B123)*XYM1!$B123+(drdp!E123)*XYM1!$C123+(drdp!H123)*XYM1!$D123)</f>
        <v>-8.8230133667926789E-3</v>
      </c>
      <c r="I123" s="18">
        <f>Model!$W$33*((drdp!C123)*XYM1!$B123+(drdp!F123)*XYM1!$C123+(drdp!I123)*XYM1!$D123)</f>
        <v>-7.4033872619479477E-3</v>
      </c>
      <c r="J123" s="18">
        <f>Model!$W$33*((drdp!D123)*XYM1!$B123+(drdp!G123)*XYM1!$C123+(drdp!J123)*XYM1!$D123)</f>
        <v>-1.9949113350295197E-2</v>
      </c>
      <c r="K123" s="21">
        <f>SUM(E$3:E122)+H123</f>
        <v>-0.12262757210056127</v>
      </c>
      <c r="L123" s="21">
        <f>SUM(F$3:F122)+I123</f>
        <v>5.089548103442032E-2</v>
      </c>
      <c r="M123" s="21">
        <f>SUM(G$3:G122)+J123</f>
        <v>-1.9192891965018632</v>
      </c>
      <c r="N123" s="21"/>
      <c r="O123" s="21"/>
      <c r="P123" s="21"/>
      <c r="Q123" s="19">
        <f t="shared" si="7"/>
        <v>1.5037521439278353E-2</v>
      </c>
      <c r="R123" s="19">
        <f t="shared" si="8"/>
        <v>2.5903499897250385E-3</v>
      </c>
      <c r="S123" s="19">
        <f t="shared" si="9"/>
        <v>3.6836710198087679</v>
      </c>
      <c r="T123" s="19">
        <f t="shared" si="10"/>
        <v>-6.2411892701411268E-3</v>
      </c>
      <c r="U123" s="19">
        <f t="shared" si="11"/>
        <v>0.23535777432586055</v>
      </c>
      <c r="V123" s="19">
        <f t="shared" si="12"/>
        <v>-9.7683146900128401E-2</v>
      </c>
      <c r="Y123" s="69"/>
    </row>
    <row r="124" spans="1:25" x14ac:dyDescent="0.25">
      <c r="A124" s="26">
        <f>Wellpath!E124</f>
        <v>11600</v>
      </c>
      <c r="B124" s="22">
        <v>0</v>
      </c>
      <c r="C124" s="22">
        <f>SIN(Wellpath!$L124)</f>
        <v>0.8660254037844386</v>
      </c>
      <c r="D124" s="22">
        <v>0</v>
      </c>
      <c r="E124" s="20">
        <f>Model!$W$33*((drdp!B124+drdp!K124)*XYM1!$B124+(drdp!E124+drdp!N124)*XYM1!$C124+(drdp!H124+drdp!Q124)*XYM1!$D124)</f>
        <v>-1.7646026733585358E-2</v>
      </c>
      <c r="F124" s="20">
        <f>Model!$W$33*((drdp!C124+drdp!L124)*XYM1!$B124+(drdp!F124+drdp!O124)*XYM1!$C124+(drdp!I124+drdp!R124)*XYM1!$D124)</f>
        <v>-1.4806774523895895E-2</v>
      </c>
      <c r="G124" s="20">
        <f>Model!$W$33*((drdp!D124+drdp!M124)*XYM1!$B124+(drdp!G124+drdp!P124)*XYM1!$C124+(drdp!J124+drdp!S124)*XYM1!$D124)</f>
        <v>-3.9898226700590393E-2</v>
      </c>
      <c r="H124" s="18">
        <f>Model!$W$33*((drdp!B124)*XYM1!$B124+(drdp!E124)*XYM1!$C124+(drdp!H124)*XYM1!$D124)</f>
        <v>-8.8230133667926789E-3</v>
      </c>
      <c r="I124" s="18">
        <f>Model!$W$33*((drdp!C124)*XYM1!$B124+(drdp!F124)*XYM1!$C124+(drdp!I124)*XYM1!$D124)</f>
        <v>-7.4033872619479477E-3</v>
      </c>
      <c r="J124" s="18">
        <f>Model!$W$33*((drdp!D124)*XYM1!$B124+(drdp!G124)*XYM1!$C124+(drdp!J124)*XYM1!$D124)</f>
        <v>-1.9949113350295197E-2</v>
      </c>
      <c r="K124" s="21">
        <f>SUM(E$3:E123)+H124</f>
        <v>-0.14027359883414661</v>
      </c>
      <c r="L124" s="21">
        <f>SUM(F$3:F123)+I124</f>
        <v>3.6088706510524426E-2</v>
      </c>
      <c r="M124" s="21">
        <f>SUM(G$3:G123)+J124</f>
        <v>-1.9591874232024535</v>
      </c>
      <c r="N124" s="21"/>
      <c r="O124" s="21"/>
      <c r="P124" s="21"/>
      <c r="Q124" s="19">
        <f t="shared" si="7"/>
        <v>1.9676682529883097E-2</v>
      </c>
      <c r="R124" s="19">
        <f t="shared" si="8"/>
        <v>1.302394737602768E-3</v>
      </c>
      <c r="S124" s="19">
        <f t="shared" si="9"/>
        <v>3.8384153592346699</v>
      </c>
      <c r="T124" s="19">
        <f t="shared" si="10"/>
        <v>-5.0622927395005584E-3</v>
      </c>
      <c r="U124" s="19">
        <f t="shared" si="11"/>
        <v>0.27482227064320641</v>
      </c>
      <c r="V124" s="19">
        <f t="shared" si="12"/>
        <v>-7.0704539915063966E-2</v>
      </c>
      <c r="Y124" s="69"/>
    </row>
    <row r="125" spans="1:25" x14ac:dyDescent="0.25">
      <c r="A125" s="26">
        <f>Wellpath!E125</f>
        <v>11700</v>
      </c>
      <c r="B125" s="22">
        <v>0</v>
      </c>
      <c r="C125" s="22">
        <f>SIN(Wellpath!$L125)</f>
        <v>0.8660254037844386</v>
      </c>
      <c r="D125" s="22">
        <v>0</v>
      </c>
      <c r="E125" s="20">
        <f>Model!$W$33*((drdp!B125+drdp!K125)*XYM1!$B125+(drdp!E125+drdp!N125)*XYM1!$C125+(drdp!H125+drdp!Q125)*XYM1!$D125)</f>
        <v>-1.7646026733585358E-2</v>
      </c>
      <c r="F125" s="20">
        <f>Model!$W$33*((drdp!C125+drdp!L125)*XYM1!$B125+(drdp!F125+drdp!O125)*XYM1!$C125+(drdp!I125+drdp!R125)*XYM1!$D125)</f>
        <v>-1.4806774523895895E-2</v>
      </c>
      <c r="G125" s="20">
        <f>Model!$W$33*((drdp!D125+drdp!M125)*XYM1!$B125+(drdp!G125+drdp!P125)*XYM1!$C125+(drdp!J125+drdp!S125)*XYM1!$D125)</f>
        <v>-3.9898226700590393E-2</v>
      </c>
      <c r="H125" s="18">
        <f>Model!$W$33*((drdp!B125)*XYM1!$B125+(drdp!E125)*XYM1!$C125+(drdp!H125)*XYM1!$D125)</f>
        <v>-8.8230133667926789E-3</v>
      </c>
      <c r="I125" s="18">
        <f>Model!$W$33*((drdp!C125)*XYM1!$B125+(drdp!F125)*XYM1!$C125+(drdp!I125)*XYM1!$D125)</f>
        <v>-7.4033872619479477E-3</v>
      </c>
      <c r="J125" s="18">
        <f>Model!$W$33*((drdp!D125)*XYM1!$B125+(drdp!G125)*XYM1!$C125+(drdp!J125)*XYM1!$D125)</f>
        <v>-1.9949113350295197E-2</v>
      </c>
      <c r="K125" s="21">
        <f>SUM(E$3:E124)+H125</f>
        <v>-0.15791962556773198</v>
      </c>
      <c r="L125" s="21">
        <f>SUM(F$3:F124)+I125</f>
        <v>2.1281931986628533E-2</v>
      </c>
      <c r="M125" s="21">
        <f>SUM(G$3:G124)+J125</f>
        <v>-1.9990856499030438</v>
      </c>
      <c r="N125" s="21"/>
      <c r="O125" s="21"/>
      <c r="P125" s="21"/>
      <c r="Q125" s="19">
        <f t="shared" si="7"/>
        <v>2.4938608139452669E-2</v>
      </c>
      <c r="R125" s="19">
        <f t="shared" si="8"/>
        <v>4.5292062908348267E-4</v>
      </c>
      <c r="S125" s="19">
        <f t="shared" si="9"/>
        <v>3.9963434356482752</v>
      </c>
      <c r="T125" s="19">
        <f t="shared" si="10"/>
        <v>-3.3608347306863162E-3</v>
      </c>
      <c r="U125" s="19">
        <f t="shared" si="11"/>
        <v>0.31569485731051483</v>
      </c>
      <c r="V125" s="19">
        <f t="shared" si="12"/>
        <v>-4.2544404836681676E-2</v>
      </c>
      <c r="Y125" s="69"/>
    </row>
    <row r="126" spans="1:25" x14ac:dyDescent="0.25">
      <c r="A126" s="26">
        <f>Wellpath!E126</f>
        <v>11800</v>
      </c>
      <c r="B126" s="22">
        <v>0</v>
      </c>
      <c r="C126" s="22">
        <f>SIN(Wellpath!$L126)</f>
        <v>0.8660254037844386</v>
      </c>
      <c r="D126" s="22">
        <v>0</v>
      </c>
      <c r="E126" s="20">
        <f>Model!$W$33*((drdp!B126+drdp!K126)*XYM1!$B126+(drdp!E126+drdp!N126)*XYM1!$C126+(drdp!H126+drdp!Q126)*XYM1!$D126)</f>
        <v>-1.7646026733585358E-2</v>
      </c>
      <c r="F126" s="20">
        <f>Model!$W$33*((drdp!C126+drdp!L126)*XYM1!$B126+(drdp!F126+drdp!O126)*XYM1!$C126+(drdp!I126+drdp!R126)*XYM1!$D126)</f>
        <v>-1.4806774523895895E-2</v>
      </c>
      <c r="G126" s="20">
        <f>Model!$W$33*((drdp!D126+drdp!M126)*XYM1!$B126+(drdp!G126+drdp!P126)*XYM1!$C126+(drdp!J126+drdp!S126)*XYM1!$D126)</f>
        <v>-3.9898226700590393E-2</v>
      </c>
      <c r="H126" s="18">
        <f>Model!$W$33*((drdp!B126)*XYM1!$B126+(drdp!E126)*XYM1!$C126+(drdp!H126)*XYM1!$D126)</f>
        <v>-8.8230133667926789E-3</v>
      </c>
      <c r="I126" s="18">
        <f>Model!$W$33*((drdp!C126)*XYM1!$B126+(drdp!F126)*XYM1!$C126+(drdp!I126)*XYM1!$D126)</f>
        <v>-7.4033872619479477E-3</v>
      </c>
      <c r="J126" s="18">
        <f>Model!$W$33*((drdp!D126)*XYM1!$B126+(drdp!G126)*XYM1!$C126+(drdp!J126)*XYM1!$D126)</f>
        <v>-1.9949113350295197E-2</v>
      </c>
      <c r="K126" s="21">
        <f>SUM(E$3:E125)+H126</f>
        <v>-0.17556565230131735</v>
      </c>
      <c r="L126" s="21">
        <f>SUM(F$3:F125)+I126</f>
        <v>6.4751574627326365E-3</v>
      </c>
      <c r="M126" s="21">
        <f>SUM(G$3:G125)+J126</f>
        <v>-2.0389838766036346</v>
      </c>
      <c r="N126" s="21"/>
      <c r="O126" s="21"/>
      <c r="P126" s="21"/>
      <c r="Q126" s="19">
        <f t="shared" si="7"/>
        <v>3.0823298267987059E-2</v>
      </c>
      <c r="R126" s="19">
        <f t="shared" si="8"/>
        <v>4.1927664167182156E-5</v>
      </c>
      <c r="S126" s="19">
        <f t="shared" si="9"/>
        <v>4.157455249049586</v>
      </c>
      <c r="T126" s="19">
        <f t="shared" si="10"/>
        <v>-1.1368152436983983E-3</v>
      </c>
      <c r="U126" s="19">
        <f t="shared" si="11"/>
        <v>0.35797553432778584</v>
      </c>
      <c r="V126" s="19">
        <f t="shared" si="12"/>
        <v>-1.3202741664981546E-2</v>
      </c>
      <c r="Y126" s="69"/>
    </row>
    <row r="127" spans="1:25" x14ac:dyDescent="0.25">
      <c r="A127" s="26">
        <f>Wellpath!E127</f>
        <v>11900</v>
      </c>
      <c r="B127" s="22">
        <v>0</v>
      </c>
      <c r="C127" s="22">
        <f>SIN(Wellpath!$L127)</f>
        <v>0.8660254037844386</v>
      </c>
      <c r="D127" s="22">
        <v>0</v>
      </c>
      <c r="E127" s="20">
        <f>Model!$W$33*((drdp!B127+drdp!K127)*XYM1!$B127+(drdp!E127+drdp!N127)*XYM1!$C127+(drdp!H127+drdp!Q127)*XYM1!$D127)</f>
        <v>-1.7646026733585358E-2</v>
      </c>
      <c r="F127" s="20">
        <f>Model!$W$33*((drdp!C127+drdp!L127)*XYM1!$B127+(drdp!F127+drdp!O127)*XYM1!$C127+(drdp!I127+drdp!R127)*XYM1!$D127)</f>
        <v>-1.4806774523895895E-2</v>
      </c>
      <c r="G127" s="20">
        <f>Model!$W$33*((drdp!D127+drdp!M127)*XYM1!$B127+(drdp!G127+drdp!P127)*XYM1!$C127+(drdp!J127+drdp!S127)*XYM1!$D127)</f>
        <v>-3.9898226700590393E-2</v>
      </c>
      <c r="H127" s="18">
        <f>Model!$W$33*((drdp!B127)*XYM1!$B127+(drdp!E127)*XYM1!$C127+(drdp!H127)*XYM1!$D127)</f>
        <v>-8.8230133667926789E-3</v>
      </c>
      <c r="I127" s="18">
        <f>Model!$W$33*((drdp!C127)*XYM1!$B127+(drdp!F127)*XYM1!$C127+(drdp!I127)*XYM1!$D127)</f>
        <v>-7.4033872619479477E-3</v>
      </c>
      <c r="J127" s="18">
        <f>Model!$W$33*((drdp!D127)*XYM1!$B127+(drdp!G127)*XYM1!$C127+(drdp!J127)*XYM1!$D127)</f>
        <v>-1.9949113350295197E-2</v>
      </c>
      <c r="K127" s="21">
        <f>SUM(E$3:E126)+H127</f>
        <v>-0.19321167903490272</v>
      </c>
      <c r="L127" s="21">
        <f>SUM(F$3:F126)+I127</f>
        <v>-8.331617061163258E-3</v>
      </c>
      <c r="M127" s="21">
        <f>SUM(G$3:G126)+J127</f>
        <v>-2.0788821033042248</v>
      </c>
      <c r="N127" s="21"/>
      <c r="O127" s="21"/>
      <c r="P127" s="21"/>
      <c r="Q127" s="19">
        <f t="shared" si="7"/>
        <v>3.7330752915486265E-2</v>
      </c>
      <c r="R127" s="19">
        <f t="shared" si="8"/>
        <v>6.9415842853866682E-5</v>
      </c>
      <c r="S127" s="19">
        <f t="shared" si="9"/>
        <v>4.3217507994385977</v>
      </c>
      <c r="T127" s="19">
        <f t="shared" si="10"/>
        <v>1.6097657214631949E-3</v>
      </c>
      <c r="U127" s="19">
        <f t="shared" si="11"/>
        <v>0.40166430169501938</v>
      </c>
      <c r="V127" s="19">
        <f t="shared" si="12"/>
        <v>1.7320449600036439E-2</v>
      </c>
      <c r="Y127" s="69"/>
    </row>
    <row r="128" spans="1:25" x14ac:dyDescent="0.25">
      <c r="A128" s="26">
        <f>Wellpath!E128</f>
        <v>12000</v>
      </c>
      <c r="B128" s="22">
        <v>0</v>
      </c>
      <c r="C128" s="22">
        <f>SIN(Wellpath!$L128)</f>
        <v>0.8660254037844386</v>
      </c>
      <c r="D128" s="22">
        <v>0</v>
      </c>
      <c r="E128" s="20">
        <f>Model!$W$33*((drdp!B128+drdp!K128)*XYM1!$B128+(drdp!E128+drdp!N128)*XYM1!$C128+(drdp!H128+drdp!Q128)*XYM1!$D128)</f>
        <v>-1.7646026733585358E-2</v>
      </c>
      <c r="F128" s="20">
        <f>Model!$W$33*((drdp!C128+drdp!L128)*XYM1!$B128+(drdp!F128+drdp!O128)*XYM1!$C128+(drdp!I128+drdp!R128)*XYM1!$D128)</f>
        <v>-1.4806774523895895E-2</v>
      </c>
      <c r="G128" s="20">
        <f>Model!$W$33*((drdp!D128+drdp!M128)*XYM1!$B128+(drdp!G128+drdp!P128)*XYM1!$C128+(drdp!J128+drdp!S128)*XYM1!$D128)</f>
        <v>-3.9898226700590393E-2</v>
      </c>
      <c r="H128" s="18">
        <f>Model!$W$33*((drdp!B128)*XYM1!$B128+(drdp!E128)*XYM1!$C128+(drdp!H128)*XYM1!$D128)</f>
        <v>-8.8230133667926789E-3</v>
      </c>
      <c r="I128" s="18">
        <f>Model!$W$33*((drdp!C128)*XYM1!$B128+(drdp!F128)*XYM1!$C128+(drdp!I128)*XYM1!$D128)</f>
        <v>-7.4033872619479477E-3</v>
      </c>
      <c r="J128" s="18">
        <f>Model!$W$33*((drdp!D128)*XYM1!$B128+(drdp!G128)*XYM1!$C128+(drdp!J128)*XYM1!$D128)</f>
        <v>-1.9949113350295197E-2</v>
      </c>
      <c r="K128" s="21">
        <f>SUM(E$3:E127)+H128</f>
        <v>-0.21085770576848809</v>
      </c>
      <c r="L128" s="21">
        <f>SUM(F$3:F127)+I128</f>
        <v>-2.3138391585059155E-2</v>
      </c>
      <c r="M128" s="21">
        <f>SUM(G$3:G127)+J128</f>
        <v>-2.1187803300048151</v>
      </c>
      <c r="N128" s="21"/>
      <c r="O128" s="21"/>
      <c r="P128" s="21"/>
      <c r="Q128" s="19">
        <f t="shared" si="7"/>
        <v>4.4460972081950295E-2</v>
      </c>
      <c r="R128" s="19">
        <f t="shared" si="8"/>
        <v>5.3538516514353631E-4</v>
      </c>
      <c r="S128" s="19">
        <f t="shared" si="9"/>
        <v>4.4892300868153132</v>
      </c>
      <c r="T128" s="19">
        <f t="shared" si="10"/>
        <v>4.8789081647984643E-3</v>
      </c>
      <c r="U128" s="19">
        <f t="shared" si="11"/>
        <v>0.44676115941221539</v>
      </c>
      <c r="V128" s="19">
        <f t="shared" si="12"/>
        <v>4.9025168958372271E-2</v>
      </c>
      <c r="Y128" s="69"/>
    </row>
    <row r="129" spans="1:25" x14ac:dyDescent="0.25">
      <c r="A129" s="26">
        <f>Wellpath!E129</f>
        <v>12100</v>
      </c>
      <c r="B129" s="22">
        <v>0</v>
      </c>
      <c r="C129" s="22">
        <f>SIN(Wellpath!$L129)</f>
        <v>0.8660254037844386</v>
      </c>
      <c r="D129" s="22">
        <v>0</v>
      </c>
      <c r="E129" s="20">
        <f>Model!$W$33*((drdp!B129+drdp!K129)*XYM1!$B129+(drdp!E129+drdp!N129)*XYM1!$C129+(drdp!H129+drdp!Q129)*XYM1!$D129)</f>
        <v>-1.7646026733585358E-2</v>
      </c>
      <c r="F129" s="20">
        <f>Model!$W$33*((drdp!C129+drdp!L129)*XYM1!$B129+(drdp!F129+drdp!O129)*XYM1!$C129+(drdp!I129+drdp!R129)*XYM1!$D129)</f>
        <v>-1.4806774523895895E-2</v>
      </c>
      <c r="G129" s="20">
        <f>Model!$W$33*((drdp!D129+drdp!M129)*XYM1!$B129+(drdp!G129+drdp!P129)*XYM1!$C129+(drdp!J129+drdp!S129)*XYM1!$D129)</f>
        <v>-3.9898226700590393E-2</v>
      </c>
      <c r="H129" s="18">
        <f>Model!$W$33*((drdp!B129)*XYM1!$B129+(drdp!E129)*XYM1!$C129+(drdp!H129)*XYM1!$D129)</f>
        <v>-8.8230133667926789E-3</v>
      </c>
      <c r="I129" s="18">
        <f>Model!$W$33*((drdp!C129)*XYM1!$B129+(drdp!F129)*XYM1!$C129+(drdp!I129)*XYM1!$D129)</f>
        <v>-7.4033872619479477E-3</v>
      </c>
      <c r="J129" s="18">
        <f>Model!$W$33*((drdp!D129)*XYM1!$B129+(drdp!G129)*XYM1!$C129+(drdp!J129)*XYM1!$D129)</f>
        <v>-1.9949113350295197E-2</v>
      </c>
      <c r="K129" s="21">
        <f>SUM(E$3:E128)+H129</f>
        <v>-0.22850373250207345</v>
      </c>
      <c r="L129" s="21">
        <f>SUM(F$3:F128)+I129</f>
        <v>-3.7945166108955049E-2</v>
      </c>
      <c r="M129" s="21">
        <f>SUM(G$3:G128)+J129</f>
        <v>-2.1586785567054054</v>
      </c>
      <c r="N129" s="21"/>
      <c r="O129" s="21"/>
      <c r="P129" s="21"/>
      <c r="Q129" s="19">
        <f t="shared" si="7"/>
        <v>5.2213955767379139E-2</v>
      </c>
      <c r="R129" s="19">
        <f t="shared" si="8"/>
        <v>1.4398356310361907E-3</v>
      </c>
      <c r="S129" s="19">
        <f t="shared" si="9"/>
        <v>4.6598931111797324</v>
      </c>
      <c r="T129" s="19">
        <f t="shared" si="10"/>
        <v>8.6706120863074086E-3</v>
      </c>
      <c r="U129" s="19">
        <f t="shared" si="11"/>
        <v>0.49326610747937394</v>
      </c>
      <c r="V129" s="19">
        <f t="shared" si="12"/>
        <v>8.1911416410025945E-2</v>
      </c>
      <c r="Y129" s="69"/>
    </row>
    <row r="130" spans="1:25" x14ac:dyDescent="0.25">
      <c r="A130" s="26">
        <f>Wellpath!E130</f>
        <v>12200</v>
      </c>
      <c r="B130" s="22">
        <v>0</v>
      </c>
      <c r="C130" s="22">
        <f>SIN(Wellpath!$L130)</f>
        <v>0.8660254037844386</v>
      </c>
      <c r="D130" s="22">
        <v>0</v>
      </c>
      <c r="E130" s="20">
        <f>Model!$W$33*((drdp!B130+drdp!K130)*XYM1!$B130+(drdp!E130+drdp!N130)*XYM1!$C130+(drdp!H130+drdp!Q130)*XYM1!$D130)</f>
        <v>-1.7646026733585226E-2</v>
      </c>
      <c r="F130" s="20">
        <f>Model!$W$33*((drdp!C130+drdp!L130)*XYM1!$B130+(drdp!F130+drdp!O130)*XYM1!$C130+(drdp!I130+drdp!R130)*XYM1!$D130)</f>
        <v>-1.4806774523895784E-2</v>
      </c>
      <c r="G130" s="20">
        <f>Model!$W$33*((drdp!D130+drdp!M130)*XYM1!$B130+(drdp!G130+drdp!P130)*XYM1!$C130+(drdp!J130+drdp!S130)*XYM1!$D130)</f>
        <v>-3.9898226700590095E-2</v>
      </c>
      <c r="H130" s="18">
        <f>Model!$W$33*((drdp!B130)*XYM1!$B130+(drdp!E130)*XYM1!$C130+(drdp!H130)*XYM1!$D130)</f>
        <v>-8.8230133667926789E-3</v>
      </c>
      <c r="I130" s="18">
        <f>Model!$W$33*((drdp!C130)*XYM1!$B130+(drdp!F130)*XYM1!$C130+(drdp!I130)*XYM1!$D130)</f>
        <v>-7.4033872619479477E-3</v>
      </c>
      <c r="J130" s="18">
        <f>Model!$W$33*((drdp!D130)*XYM1!$B130+(drdp!G130)*XYM1!$C130+(drdp!J130)*XYM1!$D130)</f>
        <v>-1.9949113350295197E-2</v>
      </c>
      <c r="K130" s="21">
        <f>SUM(E$3:E129)+H130</f>
        <v>-0.24614975923565882</v>
      </c>
      <c r="L130" s="21">
        <f>SUM(F$3:F129)+I130</f>
        <v>-5.2751940632850942E-2</v>
      </c>
      <c r="M130" s="21">
        <f>SUM(G$3:G129)+J130</f>
        <v>-2.1985767834059957</v>
      </c>
      <c r="N130" s="21"/>
      <c r="O130" s="21"/>
      <c r="P130" s="21"/>
      <c r="Q130" s="19">
        <f t="shared" si="7"/>
        <v>6.0589703971772803E-2</v>
      </c>
      <c r="R130" s="19">
        <f t="shared" si="8"/>
        <v>2.7827672405318304E-3</v>
      </c>
      <c r="S130" s="19">
        <f t="shared" si="9"/>
        <v>4.8337398725318543</v>
      </c>
      <c r="T130" s="19">
        <f t="shared" si="10"/>
        <v>1.2984877485990027E-2</v>
      </c>
      <c r="U130" s="19">
        <f t="shared" si="11"/>
        <v>0.54117914589649507</v>
      </c>
      <c r="V130" s="19">
        <f t="shared" si="12"/>
        <v>0.11597919195499747</v>
      </c>
      <c r="Y130" s="69"/>
    </row>
    <row r="131" spans="1:25" x14ac:dyDescent="0.25">
      <c r="A131" s="26">
        <f>Wellpath!E131</f>
        <v>12300</v>
      </c>
      <c r="B131" s="22">
        <v>0</v>
      </c>
      <c r="C131" s="22">
        <f>SIN(Wellpath!$L131)</f>
        <v>0.8660254037844386</v>
      </c>
      <c r="D131" s="22">
        <v>0</v>
      </c>
      <c r="E131" s="20">
        <f>Model!$W$33*((drdp!B131+drdp!K131)*XYM1!$B131+(drdp!E131+drdp!N131)*XYM1!$C131+(drdp!H131+drdp!Q131)*XYM1!$D131)</f>
        <v>-1.7646026733585226E-2</v>
      </c>
      <c r="F131" s="20">
        <f>Model!$W$33*((drdp!C131+drdp!L131)*XYM1!$B131+(drdp!F131+drdp!O131)*XYM1!$C131+(drdp!I131+drdp!R131)*XYM1!$D131)</f>
        <v>-1.4806774523895784E-2</v>
      </c>
      <c r="G131" s="20">
        <f>Model!$W$33*((drdp!D131+drdp!M131)*XYM1!$B131+(drdp!G131+drdp!P131)*XYM1!$C131+(drdp!J131+drdp!S131)*XYM1!$D131)</f>
        <v>-3.9898226700590095E-2</v>
      </c>
      <c r="H131" s="18">
        <f>Model!$W$33*((drdp!B131)*XYM1!$B131+(drdp!E131)*XYM1!$C131+(drdp!H131)*XYM1!$D131)</f>
        <v>-8.8230133667925471E-3</v>
      </c>
      <c r="I131" s="18">
        <f>Model!$W$33*((drdp!C131)*XYM1!$B131+(drdp!F131)*XYM1!$C131+(drdp!I131)*XYM1!$D131)</f>
        <v>-7.4033872619478375E-3</v>
      </c>
      <c r="J131" s="18">
        <f>Model!$W$33*((drdp!D131)*XYM1!$B131+(drdp!G131)*XYM1!$C131+(drdp!J131)*XYM1!$D131)</f>
        <v>-1.9949113350294898E-2</v>
      </c>
      <c r="K131" s="21">
        <f>SUM(E$3:E130)+H131</f>
        <v>-0.26379578596924391</v>
      </c>
      <c r="L131" s="21">
        <f>SUM(F$3:F130)+I131</f>
        <v>-6.7558715156746621E-2</v>
      </c>
      <c r="M131" s="21">
        <f>SUM(G$3:G130)+J131</f>
        <v>-2.2384750101065856</v>
      </c>
      <c r="N131" s="21"/>
      <c r="O131" s="21"/>
      <c r="P131" s="21"/>
      <c r="Q131" s="19">
        <f t="shared" si="7"/>
        <v>6.9588216695131141E-2</v>
      </c>
      <c r="R131" s="19">
        <f t="shared" si="8"/>
        <v>4.564179993630426E-3</v>
      </c>
      <c r="S131" s="19">
        <f t="shared" si="9"/>
        <v>5.0107703708716782</v>
      </c>
      <c r="T131" s="19">
        <f t="shared" si="10"/>
        <v>1.7821704363846246E-2</v>
      </c>
      <c r="U131" s="19">
        <f t="shared" si="11"/>
        <v>0.59050027466357791</v>
      </c>
      <c r="V131" s="19">
        <f t="shared" si="12"/>
        <v>0.15122849559328633</v>
      </c>
      <c r="Y131" s="69"/>
    </row>
    <row r="132" spans="1:25" x14ac:dyDescent="0.25">
      <c r="A132" s="26">
        <f>Wellpath!E132</f>
        <v>12400</v>
      </c>
      <c r="B132" s="22">
        <v>0</v>
      </c>
      <c r="C132" s="22">
        <f>SIN(Wellpath!$L132)</f>
        <v>0.8660254037844386</v>
      </c>
      <c r="D132" s="22">
        <v>0</v>
      </c>
      <c r="E132" s="20">
        <f>Model!$W$33*((drdp!B132+drdp!K132)*XYM1!$B132+(drdp!E132+drdp!N132)*XYM1!$C132+(drdp!H132+drdp!Q132)*XYM1!$D132)</f>
        <v>-1.7646026733585358E-2</v>
      </c>
      <c r="F132" s="20">
        <f>Model!$W$33*((drdp!C132+drdp!L132)*XYM1!$B132+(drdp!F132+drdp!O132)*XYM1!$C132+(drdp!I132+drdp!R132)*XYM1!$D132)</f>
        <v>-1.4806774523895895E-2</v>
      </c>
      <c r="G132" s="20">
        <f>Model!$W$33*((drdp!D132+drdp!M132)*XYM1!$B132+(drdp!G132+drdp!P132)*XYM1!$C132+(drdp!J132+drdp!S132)*XYM1!$D132)</f>
        <v>-3.9898226700590393E-2</v>
      </c>
      <c r="H132" s="18">
        <f>Model!$W$33*((drdp!B132)*XYM1!$B132+(drdp!E132)*XYM1!$C132+(drdp!H132)*XYM1!$D132)</f>
        <v>-8.8230133667926789E-3</v>
      </c>
      <c r="I132" s="18">
        <f>Model!$W$33*((drdp!C132)*XYM1!$B132+(drdp!F132)*XYM1!$C132+(drdp!I132)*XYM1!$D132)</f>
        <v>-7.4033872619479477E-3</v>
      </c>
      <c r="J132" s="18">
        <f>Model!$W$33*((drdp!D132)*XYM1!$B132+(drdp!G132)*XYM1!$C132+(drdp!J132)*XYM1!$D132)</f>
        <v>-1.9949113350295197E-2</v>
      </c>
      <c r="K132" s="21">
        <f>SUM(E$3:E131)+H132</f>
        <v>-0.28144181270282931</v>
      </c>
      <c r="L132" s="21">
        <f>SUM(F$3:F131)+I132</f>
        <v>-8.2365489680642515E-2</v>
      </c>
      <c r="M132" s="21">
        <f>SUM(G$3:G131)+J132</f>
        <v>-2.2783732368071763</v>
      </c>
      <c r="N132" s="21"/>
      <c r="O132" s="21"/>
      <c r="P132" s="21"/>
      <c r="Q132" s="19">
        <f t="shared" ref="Q132:Q133" si="13">K132^2</f>
        <v>7.9209493937454453E-2</v>
      </c>
      <c r="R132" s="19">
        <f t="shared" ref="R132:R133" si="14">L132^2</f>
        <v>6.7840738903320284E-3</v>
      </c>
      <c r="S132" s="19">
        <f t="shared" ref="S132:S133" si="15">M132^2</f>
        <v>5.1909846061992093</v>
      </c>
      <c r="T132" s="19">
        <f t="shared" ref="T132:T133" si="16">K132*L132</f>
        <v>2.3181092719876211E-2</v>
      </c>
      <c r="U132" s="19">
        <f t="shared" ref="U132:U133" si="17">K132*M132</f>
        <v>0.64122949378062433</v>
      </c>
      <c r="V132" s="19">
        <f t="shared" ref="V132:V133" si="18">L132*M132</f>
        <v>0.18765932732489357</v>
      </c>
      <c r="Y132" s="69"/>
    </row>
    <row r="133" spans="1:25" x14ac:dyDescent="0.25">
      <c r="A133" s="26">
        <f>Wellpath!E133</f>
        <v>12500</v>
      </c>
      <c r="B133" s="22">
        <v>0</v>
      </c>
      <c r="C133" s="22">
        <f>SIN(Wellpath!$L133)</f>
        <v>0.8660254037844386</v>
      </c>
      <c r="D133" s="22">
        <v>0</v>
      </c>
      <c r="E133" s="20">
        <f>Model!$W$33*((drdp!B133+drdp!K133)*XYM1!$B133+(drdp!E133+drdp!N133)*XYM1!$C133+(drdp!H133+drdp!Q133)*XYM1!$D133)</f>
        <v>1.0940536574822917</v>
      </c>
      <c r="F133" s="20">
        <f>Model!$W$33*((drdp!C133+drdp!L133)*XYM1!$B133+(drdp!F133+drdp!O133)*XYM1!$C133+(drdp!I133+drdp!R133)*XYM1!$D133)</f>
        <v>0.91802002048154496</v>
      </c>
      <c r="G133" s="20">
        <f>Model!$W$33*((drdp!D133+drdp!M133)*XYM1!$B133+(drdp!G133+drdp!P133)*XYM1!$C133+(drdp!J133+drdp!S133)*XYM1!$D133)</f>
        <v>2.4736900554366033</v>
      </c>
      <c r="H133" s="18">
        <f>Model!$W$33*((drdp!B133)*XYM1!$B133+(drdp!E133)*XYM1!$C133+(drdp!H133)*XYM1!$D133)</f>
        <v>-8.8230133667926789E-3</v>
      </c>
      <c r="I133" s="18">
        <f>Model!$W$33*((drdp!C133)*XYM1!$B133+(drdp!F133)*XYM1!$C133+(drdp!I133)*XYM1!$D133)</f>
        <v>-7.4033872619479477E-3</v>
      </c>
      <c r="J133" s="18">
        <f>Model!$W$33*((drdp!D133)*XYM1!$B133+(drdp!G133)*XYM1!$C133+(drdp!J133)*XYM1!$D133)</f>
        <v>-1.9949113350295197E-2</v>
      </c>
      <c r="K133" s="21">
        <f>SUM(E$3:E132)+H133</f>
        <v>-0.29908783943641465</v>
      </c>
      <c r="L133" s="21">
        <f>SUM(F$3:F132)+I133</f>
        <v>-9.7172264204538408E-2</v>
      </c>
      <c r="M133" s="21">
        <f>SUM(G$3:G132)+J133</f>
        <v>-2.3182714635077666</v>
      </c>
      <c r="N133" s="21"/>
      <c r="O133" s="21"/>
      <c r="P133" s="21"/>
      <c r="Q133" s="19">
        <f t="shared" si="13"/>
        <v>8.9453535698742551E-2</v>
      </c>
      <c r="R133" s="19">
        <f t="shared" si="14"/>
        <v>9.4424489306366172E-3</v>
      </c>
      <c r="S133" s="19">
        <f t="shared" si="15"/>
        <v>5.3743825785144423</v>
      </c>
      <c r="T133" s="19">
        <f t="shared" si="16"/>
        <v>2.9063042554079845E-2</v>
      </c>
      <c r="U133" s="19">
        <f t="shared" si="17"/>
        <v>0.69336680324763289</v>
      </c>
      <c r="V133" s="19">
        <f t="shared" si="18"/>
        <v>0.22527168714981863</v>
      </c>
      <c r="Y133" s="69"/>
    </row>
    <row r="134" spans="1:25" x14ac:dyDescent="0.25">
      <c r="A134" s="26">
        <f>Wellpath!E134</f>
        <v>0</v>
      </c>
      <c r="B134" s="22">
        <v>0</v>
      </c>
      <c r="C134" s="22">
        <f>SIN(Wellpath!$L134)</f>
        <v>0</v>
      </c>
      <c r="D134" s="22">
        <v>0</v>
      </c>
      <c r="E134" s="20">
        <f>Model!$W$33*((drdp!B134+drdp!K134)*XYM1!$B134+(drdp!E134+drdp!N134)*XYM1!$C134+(drdp!H134+drdp!Q134)*XYM1!$D134)</f>
        <v>0</v>
      </c>
      <c r="F134" s="20">
        <f>Model!$W$33*((drdp!C134+drdp!L134)*XYM1!$B134+(drdp!F134+drdp!O134)*XYM1!$C134+(drdp!I134+drdp!R134)*XYM1!$D134)</f>
        <v>0</v>
      </c>
      <c r="G134" s="20">
        <f>Model!$W$33*((drdp!D134+drdp!M134)*XYM1!$B134+(drdp!G134+drdp!P134)*XYM1!$C134+(drdp!J134+drdp!S134)*XYM1!$D134)</f>
        <v>0</v>
      </c>
      <c r="H134" s="18">
        <f>Model!$W$33*((drdp!B134)*XYM1!$B134+(drdp!E134)*XYM1!$C134+(drdp!H134)*XYM1!$D134)</f>
        <v>0</v>
      </c>
      <c r="I134" s="18">
        <f>Model!$W$33*((drdp!C134)*XYM1!$B134+(drdp!F134)*XYM1!$C134+(drdp!I134)*XYM1!$D134)</f>
        <v>0</v>
      </c>
      <c r="J134" s="18">
        <f>Model!$W$33*((drdp!D134)*XYM1!$B134+(drdp!G134)*XYM1!$C134+(drdp!J134)*XYM1!$D134)</f>
        <v>0</v>
      </c>
      <c r="K134" s="21">
        <f>SUM(E$3:E133)+H134</f>
        <v>0.80378883141266977</v>
      </c>
      <c r="L134" s="21">
        <f>SUM(F$3:F133)+I134</f>
        <v>0.82825114353895446</v>
      </c>
      <c r="M134" s="21">
        <f>SUM(G$3:G133)+J134</f>
        <v>0.17536770527913204</v>
      </c>
      <c r="N134" s="21"/>
      <c r="O134" s="21"/>
      <c r="P134" s="21"/>
      <c r="Q134" s="19">
        <f t="shared" ref="Q134:Q197" si="19">K134^2</f>
        <v>0.6460764855037453</v>
      </c>
      <c r="R134" s="19">
        <f t="shared" ref="R134:R197" si="20">L134^2</f>
        <v>0.68599995677358572</v>
      </c>
      <c r="S134" s="19">
        <f t="shared" ref="S134:S197" si="21">M134^2</f>
        <v>3.0753832054868514E-2</v>
      </c>
      <c r="T134" s="19">
        <f t="shared" ref="T134:T197" si="22">K134*L134</f>
        <v>0.66573901878138364</v>
      </c>
      <c r="U134" s="19">
        <f t="shared" ref="U134:U197" si="23">K134*M134</f>
        <v>0.14095860289383502</v>
      </c>
      <c r="V134" s="19">
        <f t="shared" ref="V134:V197" si="24">L134*M134</f>
        <v>0.14524850243724344</v>
      </c>
      <c r="Y134" s="69"/>
    </row>
    <row r="135" spans="1:25" x14ac:dyDescent="0.25">
      <c r="A135" s="26">
        <f>Wellpath!E135</f>
        <v>0</v>
      </c>
      <c r="B135" s="22">
        <v>0</v>
      </c>
      <c r="C135" s="22">
        <f>SIN(Wellpath!$L135)</f>
        <v>0</v>
      </c>
      <c r="D135" s="22">
        <v>0</v>
      </c>
      <c r="E135" s="20">
        <f>Model!$W$33*((drdp!B135+drdp!K135)*XYM1!$B135+(drdp!E135+drdp!N135)*XYM1!$C135+(drdp!H135+drdp!Q135)*XYM1!$D135)</f>
        <v>0</v>
      </c>
      <c r="F135" s="20">
        <f>Model!$W$33*((drdp!C135+drdp!L135)*XYM1!$B135+(drdp!F135+drdp!O135)*XYM1!$C135+(drdp!I135+drdp!R135)*XYM1!$D135)</f>
        <v>0</v>
      </c>
      <c r="G135" s="20">
        <f>Model!$W$33*((drdp!D135+drdp!M135)*XYM1!$B135+(drdp!G135+drdp!P135)*XYM1!$C135+(drdp!J135+drdp!S135)*XYM1!$D135)</f>
        <v>0</v>
      </c>
      <c r="H135" s="18">
        <f>Model!$W$33*((drdp!B135)*XYM1!$B135+(drdp!E135)*XYM1!$C135+(drdp!H135)*XYM1!$D135)</f>
        <v>0</v>
      </c>
      <c r="I135" s="18">
        <f>Model!$W$33*((drdp!C135)*XYM1!$B135+(drdp!F135)*XYM1!$C135+(drdp!I135)*XYM1!$D135)</f>
        <v>0</v>
      </c>
      <c r="J135" s="18">
        <f>Model!$W$33*((drdp!D135)*XYM1!$B135+(drdp!G135)*XYM1!$C135+(drdp!J135)*XYM1!$D135)</f>
        <v>0</v>
      </c>
      <c r="K135" s="21">
        <f>SUM(E$3:E134)+H135</f>
        <v>0.80378883141266977</v>
      </c>
      <c r="L135" s="21">
        <f>SUM(F$3:F134)+I135</f>
        <v>0.82825114353895446</v>
      </c>
      <c r="M135" s="21">
        <f>SUM(G$3:G134)+J135</f>
        <v>0.17536770527913204</v>
      </c>
      <c r="N135" s="21"/>
      <c r="O135" s="21"/>
      <c r="P135" s="21"/>
      <c r="Q135" s="19">
        <f t="shared" si="19"/>
        <v>0.6460764855037453</v>
      </c>
      <c r="R135" s="19">
        <f t="shared" si="20"/>
        <v>0.68599995677358572</v>
      </c>
      <c r="S135" s="19">
        <f t="shared" si="21"/>
        <v>3.0753832054868514E-2</v>
      </c>
      <c r="T135" s="19">
        <f t="shared" si="22"/>
        <v>0.66573901878138364</v>
      </c>
      <c r="U135" s="19">
        <f t="shared" si="23"/>
        <v>0.14095860289383502</v>
      </c>
      <c r="V135" s="19">
        <f t="shared" si="24"/>
        <v>0.14524850243724344</v>
      </c>
      <c r="Y135" s="69"/>
    </row>
    <row r="136" spans="1:25" x14ac:dyDescent="0.25">
      <c r="A136" s="26">
        <f>Wellpath!E136</f>
        <v>0</v>
      </c>
      <c r="B136" s="22">
        <v>0</v>
      </c>
      <c r="C136" s="22">
        <f>SIN(Wellpath!$L136)</f>
        <v>0</v>
      </c>
      <c r="D136" s="22">
        <v>0</v>
      </c>
      <c r="E136" s="20">
        <f>Model!$W$33*((drdp!B136+drdp!K136)*XYM1!$B136+(drdp!E136+drdp!N136)*XYM1!$C136+(drdp!H136+drdp!Q136)*XYM1!$D136)</f>
        <v>0</v>
      </c>
      <c r="F136" s="20">
        <f>Model!$W$33*((drdp!C136+drdp!L136)*XYM1!$B136+(drdp!F136+drdp!O136)*XYM1!$C136+(drdp!I136+drdp!R136)*XYM1!$D136)</f>
        <v>0</v>
      </c>
      <c r="G136" s="20">
        <f>Model!$W$33*((drdp!D136+drdp!M136)*XYM1!$B136+(drdp!G136+drdp!P136)*XYM1!$C136+(drdp!J136+drdp!S136)*XYM1!$D136)</f>
        <v>0</v>
      </c>
      <c r="H136" s="18">
        <f>Model!$W$33*((drdp!B136)*XYM1!$B136+(drdp!E136)*XYM1!$C136+(drdp!H136)*XYM1!$D136)</f>
        <v>0</v>
      </c>
      <c r="I136" s="18">
        <f>Model!$W$33*((drdp!C136)*XYM1!$B136+(drdp!F136)*XYM1!$C136+(drdp!I136)*XYM1!$D136)</f>
        <v>0</v>
      </c>
      <c r="J136" s="18">
        <f>Model!$W$33*((drdp!D136)*XYM1!$B136+(drdp!G136)*XYM1!$C136+(drdp!J136)*XYM1!$D136)</f>
        <v>0</v>
      </c>
      <c r="K136" s="21">
        <f>SUM(E$3:E135)+H136</f>
        <v>0.80378883141266977</v>
      </c>
      <c r="L136" s="21">
        <f>SUM(F$3:F135)+I136</f>
        <v>0.82825114353895446</v>
      </c>
      <c r="M136" s="21">
        <f>SUM(G$3:G135)+J136</f>
        <v>0.17536770527913204</v>
      </c>
      <c r="N136" s="21"/>
      <c r="O136" s="21"/>
      <c r="P136" s="21"/>
      <c r="Q136" s="19">
        <f t="shared" si="19"/>
        <v>0.6460764855037453</v>
      </c>
      <c r="R136" s="19">
        <f t="shared" si="20"/>
        <v>0.68599995677358572</v>
      </c>
      <c r="S136" s="19">
        <f t="shared" si="21"/>
        <v>3.0753832054868514E-2</v>
      </c>
      <c r="T136" s="19">
        <f t="shared" si="22"/>
        <v>0.66573901878138364</v>
      </c>
      <c r="U136" s="19">
        <f t="shared" si="23"/>
        <v>0.14095860289383502</v>
      </c>
      <c r="V136" s="19">
        <f t="shared" si="24"/>
        <v>0.14524850243724344</v>
      </c>
      <c r="Y136" s="69"/>
    </row>
    <row r="137" spans="1:25" x14ac:dyDescent="0.25">
      <c r="A137" s="26">
        <f>Wellpath!E137</f>
        <v>0</v>
      </c>
      <c r="B137" s="22">
        <v>0</v>
      </c>
      <c r="C137" s="22">
        <f>SIN(Wellpath!$L137)</f>
        <v>0</v>
      </c>
      <c r="D137" s="22">
        <v>0</v>
      </c>
      <c r="E137" s="20">
        <f>Model!$W$33*((drdp!B137+drdp!K137)*XYM1!$B137+(drdp!E137+drdp!N137)*XYM1!$C137+(drdp!H137+drdp!Q137)*XYM1!$D137)</f>
        <v>0</v>
      </c>
      <c r="F137" s="20">
        <f>Model!$W$33*((drdp!C137+drdp!L137)*XYM1!$B137+(drdp!F137+drdp!O137)*XYM1!$C137+(drdp!I137+drdp!R137)*XYM1!$D137)</f>
        <v>0</v>
      </c>
      <c r="G137" s="20">
        <f>Model!$W$33*((drdp!D137+drdp!M137)*XYM1!$B137+(drdp!G137+drdp!P137)*XYM1!$C137+(drdp!J137+drdp!S137)*XYM1!$D137)</f>
        <v>0</v>
      </c>
      <c r="H137" s="18">
        <f>Model!$W$33*((drdp!B137)*XYM1!$B137+(drdp!E137)*XYM1!$C137+(drdp!H137)*XYM1!$D137)</f>
        <v>0</v>
      </c>
      <c r="I137" s="18">
        <f>Model!$W$33*((drdp!C137)*XYM1!$B137+(drdp!F137)*XYM1!$C137+(drdp!I137)*XYM1!$D137)</f>
        <v>0</v>
      </c>
      <c r="J137" s="18">
        <f>Model!$W$33*((drdp!D137)*XYM1!$B137+(drdp!G137)*XYM1!$C137+(drdp!J137)*XYM1!$D137)</f>
        <v>0</v>
      </c>
      <c r="K137" s="21">
        <f>SUM(E$3:E136)+H137</f>
        <v>0.80378883141266977</v>
      </c>
      <c r="L137" s="21">
        <f>SUM(F$3:F136)+I137</f>
        <v>0.82825114353895446</v>
      </c>
      <c r="M137" s="21">
        <f>SUM(G$3:G136)+J137</f>
        <v>0.17536770527913204</v>
      </c>
      <c r="N137" s="21"/>
      <c r="O137" s="21"/>
      <c r="P137" s="21"/>
      <c r="Q137" s="19">
        <f t="shared" si="19"/>
        <v>0.6460764855037453</v>
      </c>
      <c r="R137" s="19">
        <f t="shared" si="20"/>
        <v>0.68599995677358572</v>
      </c>
      <c r="S137" s="19">
        <f t="shared" si="21"/>
        <v>3.0753832054868514E-2</v>
      </c>
      <c r="T137" s="19">
        <f t="shared" si="22"/>
        <v>0.66573901878138364</v>
      </c>
      <c r="U137" s="19">
        <f t="shared" si="23"/>
        <v>0.14095860289383502</v>
      </c>
      <c r="V137" s="19">
        <f t="shared" si="24"/>
        <v>0.14524850243724344</v>
      </c>
      <c r="Y137" s="69"/>
    </row>
    <row r="138" spans="1:25" x14ac:dyDescent="0.25">
      <c r="A138" s="26">
        <f>Wellpath!E138</f>
        <v>0</v>
      </c>
      <c r="B138" s="22">
        <v>0</v>
      </c>
      <c r="C138" s="22">
        <f>SIN(Wellpath!$L138)</f>
        <v>0</v>
      </c>
      <c r="D138" s="22">
        <v>0</v>
      </c>
      <c r="E138" s="20">
        <f>Model!$W$33*((drdp!B138+drdp!K138)*XYM1!$B138+(drdp!E138+drdp!N138)*XYM1!$C138+(drdp!H138+drdp!Q138)*XYM1!$D138)</f>
        <v>0</v>
      </c>
      <c r="F138" s="20">
        <f>Model!$W$33*((drdp!C138+drdp!L138)*XYM1!$B138+(drdp!F138+drdp!O138)*XYM1!$C138+(drdp!I138+drdp!R138)*XYM1!$D138)</f>
        <v>0</v>
      </c>
      <c r="G138" s="20">
        <f>Model!$W$33*((drdp!D138+drdp!M138)*XYM1!$B138+(drdp!G138+drdp!P138)*XYM1!$C138+(drdp!J138+drdp!S138)*XYM1!$D138)</f>
        <v>0</v>
      </c>
      <c r="H138" s="18">
        <f>Model!$W$33*((drdp!B138)*XYM1!$B138+(drdp!E138)*XYM1!$C138+(drdp!H138)*XYM1!$D138)</f>
        <v>0</v>
      </c>
      <c r="I138" s="18">
        <f>Model!$W$33*((drdp!C138)*XYM1!$B138+(drdp!F138)*XYM1!$C138+(drdp!I138)*XYM1!$D138)</f>
        <v>0</v>
      </c>
      <c r="J138" s="18">
        <f>Model!$W$33*((drdp!D138)*XYM1!$B138+(drdp!G138)*XYM1!$C138+(drdp!J138)*XYM1!$D138)</f>
        <v>0</v>
      </c>
      <c r="K138" s="21">
        <f>SUM(E$3:E137)+H138</f>
        <v>0.80378883141266977</v>
      </c>
      <c r="L138" s="21">
        <f>SUM(F$3:F137)+I138</f>
        <v>0.82825114353895446</v>
      </c>
      <c r="M138" s="21">
        <f>SUM(G$3:G137)+J138</f>
        <v>0.17536770527913204</v>
      </c>
      <c r="N138" s="21"/>
      <c r="O138" s="21"/>
      <c r="P138" s="21"/>
      <c r="Q138" s="19">
        <f t="shared" si="19"/>
        <v>0.6460764855037453</v>
      </c>
      <c r="R138" s="19">
        <f t="shared" si="20"/>
        <v>0.68599995677358572</v>
      </c>
      <c r="S138" s="19">
        <f t="shared" si="21"/>
        <v>3.0753832054868514E-2</v>
      </c>
      <c r="T138" s="19">
        <f t="shared" si="22"/>
        <v>0.66573901878138364</v>
      </c>
      <c r="U138" s="19">
        <f t="shared" si="23"/>
        <v>0.14095860289383502</v>
      </c>
      <c r="V138" s="19">
        <f t="shared" si="24"/>
        <v>0.14524850243724344</v>
      </c>
      <c r="Y138" s="69"/>
    </row>
    <row r="139" spans="1:25" x14ac:dyDescent="0.25">
      <c r="A139" s="26">
        <f>Wellpath!E139</f>
        <v>0</v>
      </c>
      <c r="B139" s="22">
        <v>0</v>
      </c>
      <c r="C139" s="22">
        <f>SIN(Wellpath!$L139)</f>
        <v>0</v>
      </c>
      <c r="D139" s="22">
        <v>0</v>
      </c>
      <c r="E139" s="20">
        <f>Model!$W$33*((drdp!B139+drdp!K139)*XYM1!$B139+(drdp!E139+drdp!N139)*XYM1!$C139+(drdp!H139+drdp!Q139)*XYM1!$D139)</f>
        <v>0</v>
      </c>
      <c r="F139" s="20">
        <f>Model!$W$33*((drdp!C139+drdp!L139)*XYM1!$B139+(drdp!F139+drdp!O139)*XYM1!$C139+(drdp!I139+drdp!R139)*XYM1!$D139)</f>
        <v>0</v>
      </c>
      <c r="G139" s="20">
        <f>Model!$W$33*((drdp!D139+drdp!M139)*XYM1!$B139+(drdp!G139+drdp!P139)*XYM1!$C139+(drdp!J139+drdp!S139)*XYM1!$D139)</f>
        <v>0</v>
      </c>
      <c r="H139" s="18">
        <f>Model!$W$33*((drdp!B139)*XYM1!$B139+(drdp!E139)*XYM1!$C139+(drdp!H139)*XYM1!$D139)</f>
        <v>0</v>
      </c>
      <c r="I139" s="18">
        <f>Model!$W$33*((drdp!C139)*XYM1!$B139+(drdp!F139)*XYM1!$C139+(drdp!I139)*XYM1!$D139)</f>
        <v>0</v>
      </c>
      <c r="J139" s="18">
        <f>Model!$W$33*((drdp!D139)*XYM1!$B139+(drdp!G139)*XYM1!$C139+(drdp!J139)*XYM1!$D139)</f>
        <v>0</v>
      </c>
      <c r="K139" s="21">
        <f>SUM(E$3:E138)+H139</f>
        <v>0.80378883141266977</v>
      </c>
      <c r="L139" s="21">
        <f>SUM(F$3:F138)+I139</f>
        <v>0.82825114353895446</v>
      </c>
      <c r="M139" s="21">
        <f>SUM(G$3:G138)+J139</f>
        <v>0.17536770527913204</v>
      </c>
      <c r="N139" s="21"/>
      <c r="O139" s="21"/>
      <c r="P139" s="21"/>
      <c r="Q139" s="19">
        <f t="shared" si="19"/>
        <v>0.6460764855037453</v>
      </c>
      <c r="R139" s="19">
        <f t="shared" si="20"/>
        <v>0.68599995677358572</v>
      </c>
      <c r="S139" s="19">
        <f t="shared" si="21"/>
        <v>3.0753832054868514E-2</v>
      </c>
      <c r="T139" s="19">
        <f t="shared" si="22"/>
        <v>0.66573901878138364</v>
      </c>
      <c r="U139" s="19">
        <f t="shared" si="23"/>
        <v>0.14095860289383502</v>
      </c>
      <c r="V139" s="19">
        <f t="shared" si="24"/>
        <v>0.14524850243724344</v>
      </c>
      <c r="Y139" s="69"/>
    </row>
    <row r="140" spans="1:25" x14ac:dyDescent="0.25">
      <c r="A140" s="26">
        <f>Wellpath!E140</f>
        <v>0</v>
      </c>
      <c r="B140" s="22">
        <v>0</v>
      </c>
      <c r="C140" s="22">
        <f>SIN(Wellpath!$L140)</f>
        <v>0</v>
      </c>
      <c r="D140" s="22">
        <v>0</v>
      </c>
      <c r="E140" s="20">
        <f>Model!$W$33*((drdp!B140+drdp!K140)*XYM1!$B140+(drdp!E140+drdp!N140)*XYM1!$C140+(drdp!H140+drdp!Q140)*XYM1!$D140)</f>
        <v>0</v>
      </c>
      <c r="F140" s="20">
        <f>Model!$W$33*((drdp!C140+drdp!L140)*XYM1!$B140+(drdp!F140+drdp!O140)*XYM1!$C140+(drdp!I140+drdp!R140)*XYM1!$D140)</f>
        <v>0</v>
      </c>
      <c r="G140" s="20">
        <f>Model!$W$33*((drdp!D140+drdp!M140)*XYM1!$B140+(drdp!G140+drdp!P140)*XYM1!$C140+(drdp!J140+drdp!S140)*XYM1!$D140)</f>
        <v>0</v>
      </c>
      <c r="H140" s="18">
        <f>Model!$W$33*((drdp!B140)*XYM1!$B140+(drdp!E140)*XYM1!$C140+(drdp!H140)*XYM1!$D140)</f>
        <v>0</v>
      </c>
      <c r="I140" s="18">
        <f>Model!$W$33*((drdp!C140)*XYM1!$B140+(drdp!F140)*XYM1!$C140+(drdp!I140)*XYM1!$D140)</f>
        <v>0</v>
      </c>
      <c r="J140" s="18">
        <f>Model!$W$33*((drdp!D140)*XYM1!$B140+(drdp!G140)*XYM1!$C140+(drdp!J140)*XYM1!$D140)</f>
        <v>0</v>
      </c>
      <c r="K140" s="21">
        <f>SUM(E$3:E139)+H140</f>
        <v>0.80378883141266977</v>
      </c>
      <c r="L140" s="21">
        <f>SUM(F$3:F139)+I140</f>
        <v>0.82825114353895446</v>
      </c>
      <c r="M140" s="21">
        <f>SUM(G$3:G139)+J140</f>
        <v>0.17536770527913204</v>
      </c>
      <c r="N140" s="21"/>
      <c r="O140" s="21"/>
      <c r="P140" s="21"/>
      <c r="Q140" s="19">
        <f t="shared" si="19"/>
        <v>0.6460764855037453</v>
      </c>
      <c r="R140" s="19">
        <f t="shared" si="20"/>
        <v>0.68599995677358572</v>
      </c>
      <c r="S140" s="19">
        <f t="shared" si="21"/>
        <v>3.0753832054868514E-2</v>
      </c>
      <c r="T140" s="19">
        <f t="shared" si="22"/>
        <v>0.66573901878138364</v>
      </c>
      <c r="U140" s="19">
        <f t="shared" si="23"/>
        <v>0.14095860289383502</v>
      </c>
      <c r="V140" s="19">
        <f t="shared" si="24"/>
        <v>0.14524850243724344</v>
      </c>
      <c r="Y140" s="69"/>
    </row>
    <row r="141" spans="1:25" x14ac:dyDescent="0.25">
      <c r="A141" s="26">
        <f>Wellpath!E141</f>
        <v>0</v>
      </c>
      <c r="B141" s="22">
        <v>0</v>
      </c>
      <c r="C141" s="22">
        <f>SIN(Wellpath!$L141)</f>
        <v>0</v>
      </c>
      <c r="D141" s="22">
        <v>0</v>
      </c>
      <c r="E141" s="20">
        <f>Model!$W$33*((drdp!B141+drdp!K141)*XYM1!$B141+(drdp!E141+drdp!N141)*XYM1!$C141+(drdp!H141+drdp!Q141)*XYM1!$D141)</f>
        <v>0</v>
      </c>
      <c r="F141" s="20">
        <f>Model!$W$33*((drdp!C141+drdp!L141)*XYM1!$B141+(drdp!F141+drdp!O141)*XYM1!$C141+(drdp!I141+drdp!R141)*XYM1!$D141)</f>
        <v>0</v>
      </c>
      <c r="G141" s="20">
        <f>Model!$W$33*((drdp!D141+drdp!M141)*XYM1!$B141+(drdp!G141+drdp!P141)*XYM1!$C141+(drdp!J141+drdp!S141)*XYM1!$D141)</f>
        <v>0</v>
      </c>
      <c r="H141" s="18">
        <f>Model!$W$33*((drdp!B141)*XYM1!$B141+(drdp!E141)*XYM1!$C141+(drdp!H141)*XYM1!$D141)</f>
        <v>0</v>
      </c>
      <c r="I141" s="18">
        <f>Model!$W$33*((drdp!C141)*XYM1!$B141+(drdp!F141)*XYM1!$C141+(drdp!I141)*XYM1!$D141)</f>
        <v>0</v>
      </c>
      <c r="J141" s="18">
        <f>Model!$W$33*((drdp!D141)*XYM1!$B141+(drdp!G141)*XYM1!$C141+(drdp!J141)*XYM1!$D141)</f>
        <v>0</v>
      </c>
      <c r="K141" s="21">
        <f>SUM(E$3:E140)+H141</f>
        <v>0.80378883141266977</v>
      </c>
      <c r="L141" s="21">
        <f>SUM(F$3:F140)+I141</f>
        <v>0.82825114353895446</v>
      </c>
      <c r="M141" s="21">
        <f>SUM(G$3:G140)+J141</f>
        <v>0.17536770527913204</v>
      </c>
      <c r="N141" s="21"/>
      <c r="O141" s="21"/>
      <c r="P141" s="21"/>
      <c r="Q141" s="19">
        <f t="shared" si="19"/>
        <v>0.6460764855037453</v>
      </c>
      <c r="R141" s="19">
        <f t="shared" si="20"/>
        <v>0.68599995677358572</v>
      </c>
      <c r="S141" s="19">
        <f t="shared" si="21"/>
        <v>3.0753832054868514E-2</v>
      </c>
      <c r="T141" s="19">
        <f t="shared" si="22"/>
        <v>0.66573901878138364</v>
      </c>
      <c r="U141" s="19">
        <f t="shared" si="23"/>
        <v>0.14095860289383502</v>
      </c>
      <c r="V141" s="19">
        <f t="shared" si="24"/>
        <v>0.14524850243724344</v>
      </c>
      <c r="Y141" s="69"/>
    </row>
    <row r="142" spans="1:25" x14ac:dyDescent="0.25">
      <c r="A142" s="26">
        <f>Wellpath!E142</f>
        <v>0</v>
      </c>
      <c r="B142" s="22">
        <v>0</v>
      </c>
      <c r="C142" s="22">
        <f>SIN(Wellpath!$L142)</f>
        <v>0</v>
      </c>
      <c r="D142" s="22">
        <v>0</v>
      </c>
      <c r="E142" s="20">
        <f>Model!$W$33*((drdp!B142+drdp!K142)*XYM1!$B142+(drdp!E142+drdp!N142)*XYM1!$C142+(drdp!H142+drdp!Q142)*XYM1!$D142)</f>
        <v>0</v>
      </c>
      <c r="F142" s="20">
        <f>Model!$W$33*((drdp!C142+drdp!L142)*XYM1!$B142+(drdp!F142+drdp!O142)*XYM1!$C142+(drdp!I142+drdp!R142)*XYM1!$D142)</f>
        <v>0</v>
      </c>
      <c r="G142" s="20">
        <f>Model!$W$33*((drdp!D142+drdp!M142)*XYM1!$B142+(drdp!G142+drdp!P142)*XYM1!$C142+(drdp!J142+drdp!S142)*XYM1!$D142)</f>
        <v>0</v>
      </c>
      <c r="H142" s="18">
        <f>Model!$W$33*((drdp!B142)*XYM1!$B142+(drdp!E142)*XYM1!$C142+(drdp!H142)*XYM1!$D142)</f>
        <v>0</v>
      </c>
      <c r="I142" s="18">
        <f>Model!$W$33*((drdp!C142)*XYM1!$B142+(drdp!F142)*XYM1!$C142+(drdp!I142)*XYM1!$D142)</f>
        <v>0</v>
      </c>
      <c r="J142" s="18">
        <f>Model!$W$33*((drdp!D142)*XYM1!$B142+(drdp!G142)*XYM1!$C142+(drdp!J142)*XYM1!$D142)</f>
        <v>0</v>
      </c>
      <c r="K142" s="21">
        <f>SUM(E$3:E141)+H142</f>
        <v>0.80378883141266977</v>
      </c>
      <c r="L142" s="21">
        <f>SUM(F$3:F141)+I142</f>
        <v>0.82825114353895446</v>
      </c>
      <c r="M142" s="21">
        <f>SUM(G$3:G141)+J142</f>
        <v>0.17536770527913204</v>
      </c>
      <c r="N142" s="21"/>
      <c r="O142" s="21"/>
      <c r="P142" s="21"/>
      <c r="Q142" s="19">
        <f t="shared" si="19"/>
        <v>0.6460764855037453</v>
      </c>
      <c r="R142" s="19">
        <f t="shared" si="20"/>
        <v>0.68599995677358572</v>
      </c>
      <c r="S142" s="19">
        <f t="shared" si="21"/>
        <v>3.0753832054868514E-2</v>
      </c>
      <c r="T142" s="19">
        <f t="shared" si="22"/>
        <v>0.66573901878138364</v>
      </c>
      <c r="U142" s="19">
        <f t="shared" si="23"/>
        <v>0.14095860289383502</v>
      </c>
      <c r="V142" s="19">
        <f t="shared" si="24"/>
        <v>0.14524850243724344</v>
      </c>
      <c r="Y142" s="69"/>
    </row>
    <row r="143" spans="1:25" x14ac:dyDescent="0.25">
      <c r="A143" s="26">
        <f>Wellpath!E143</f>
        <v>0</v>
      </c>
      <c r="B143" s="22">
        <v>0</v>
      </c>
      <c r="C143" s="22">
        <f>SIN(Wellpath!$L143)</f>
        <v>0</v>
      </c>
      <c r="D143" s="22">
        <v>0</v>
      </c>
      <c r="E143" s="20">
        <f>Model!$W$33*((drdp!B143+drdp!K143)*XYM1!$B143+(drdp!E143+drdp!N143)*XYM1!$C143+(drdp!H143+drdp!Q143)*XYM1!$D143)</f>
        <v>0</v>
      </c>
      <c r="F143" s="20">
        <f>Model!$W$33*((drdp!C143+drdp!L143)*XYM1!$B143+(drdp!F143+drdp!O143)*XYM1!$C143+(drdp!I143+drdp!R143)*XYM1!$D143)</f>
        <v>0</v>
      </c>
      <c r="G143" s="20">
        <f>Model!$W$33*((drdp!D143+drdp!M143)*XYM1!$B143+(drdp!G143+drdp!P143)*XYM1!$C143+(drdp!J143+drdp!S143)*XYM1!$D143)</f>
        <v>0</v>
      </c>
      <c r="H143" s="18">
        <f>Model!$W$33*((drdp!B143)*XYM1!$B143+(drdp!E143)*XYM1!$C143+(drdp!H143)*XYM1!$D143)</f>
        <v>0</v>
      </c>
      <c r="I143" s="18">
        <f>Model!$W$33*((drdp!C143)*XYM1!$B143+(drdp!F143)*XYM1!$C143+(drdp!I143)*XYM1!$D143)</f>
        <v>0</v>
      </c>
      <c r="J143" s="18">
        <f>Model!$W$33*((drdp!D143)*XYM1!$B143+(drdp!G143)*XYM1!$C143+(drdp!J143)*XYM1!$D143)</f>
        <v>0</v>
      </c>
      <c r="K143" s="21">
        <f>SUM(E$3:E142)+H143</f>
        <v>0.80378883141266977</v>
      </c>
      <c r="L143" s="21">
        <f>SUM(F$3:F142)+I143</f>
        <v>0.82825114353895446</v>
      </c>
      <c r="M143" s="21">
        <f>SUM(G$3:G142)+J143</f>
        <v>0.17536770527913204</v>
      </c>
      <c r="N143" s="21"/>
      <c r="O143" s="21"/>
      <c r="P143" s="21"/>
      <c r="Q143" s="19">
        <f t="shared" si="19"/>
        <v>0.6460764855037453</v>
      </c>
      <c r="R143" s="19">
        <f t="shared" si="20"/>
        <v>0.68599995677358572</v>
      </c>
      <c r="S143" s="19">
        <f t="shared" si="21"/>
        <v>3.0753832054868514E-2</v>
      </c>
      <c r="T143" s="19">
        <f t="shared" si="22"/>
        <v>0.66573901878138364</v>
      </c>
      <c r="U143" s="19">
        <f t="shared" si="23"/>
        <v>0.14095860289383502</v>
      </c>
      <c r="V143" s="19">
        <f t="shared" si="24"/>
        <v>0.14524850243724344</v>
      </c>
      <c r="Y143" s="69"/>
    </row>
    <row r="144" spans="1:25" x14ac:dyDescent="0.25">
      <c r="A144" s="26">
        <f>Wellpath!E144</f>
        <v>0</v>
      </c>
      <c r="B144" s="22">
        <v>0</v>
      </c>
      <c r="C144" s="22">
        <f>SIN(Wellpath!$L144)</f>
        <v>0</v>
      </c>
      <c r="D144" s="22">
        <v>0</v>
      </c>
      <c r="E144" s="20">
        <f>Model!$W$33*((drdp!B144+drdp!K144)*XYM1!$B144+(drdp!E144+drdp!N144)*XYM1!$C144+(drdp!H144+drdp!Q144)*XYM1!$D144)</f>
        <v>0</v>
      </c>
      <c r="F144" s="20">
        <f>Model!$W$33*((drdp!C144+drdp!L144)*XYM1!$B144+(drdp!F144+drdp!O144)*XYM1!$C144+(drdp!I144+drdp!R144)*XYM1!$D144)</f>
        <v>0</v>
      </c>
      <c r="G144" s="20">
        <f>Model!$W$33*((drdp!D144+drdp!M144)*XYM1!$B144+(drdp!G144+drdp!P144)*XYM1!$C144+(drdp!J144+drdp!S144)*XYM1!$D144)</f>
        <v>0</v>
      </c>
      <c r="H144" s="18">
        <f>Model!$W$33*((drdp!B144)*XYM1!$B144+(drdp!E144)*XYM1!$C144+(drdp!H144)*XYM1!$D144)</f>
        <v>0</v>
      </c>
      <c r="I144" s="18">
        <f>Model!$W$33*((drdp!C144)*XYM1!$B144+(drdp!F144)*XYM1!$C144+(drdp!I144)*XYM1!$D144)</f>
        <v>0</v>
      </c>
      <c r="J144" s="18">
        <f>Model!$W$33*((drdp!D144)*XYM1!$B144+(drdp!G144)*XYM1!$C144+(drdp!J144)*XYM1!$D144)</f>
        <v>0</v>
      </c>
      <c r="K144" s="21">
        <f>SUM(E$3:E143)+H144</f>
        <v>0.80378883141266977</v>
      </c>
      <c r="L144" s="21">
        <f>SUM(F$3:F143)+I144</f>
        <v>0.82825114353895446</v>
      </c>
      <c r="M144" s="21">
        <f>SUM(G$3:G143)+J144</f>
        <v>0.17536770527913204</v>
      </c>
      <c r="N144" s="21"/>
      <c r="O144" s="21"/>
      <c r="P144" s="21"/>
      <c r="Q144" s="19">
        <f t="shared" si="19"/>
        <v>0.6460764855037453</v>
      </c>
      <c r="R144" s="19">
        <f t="shared" si="20"/>
        <v>0.68599995677358572</v>
      </c>
      <c r="S144" s="19">
        <f t="shared" si="21"/>
        <v>3.0753832054868514E-2</v>
      </c>
      <c r="T144" s="19">
        <f t="shared" si="22"/>
        <v>0.66573901878138364</v>
      </c>
      <c r="U144" s="19">
        <f t="shared" si="23"/>
        <v>0.14095860289383502</v>
      </c>
      <c r="V144" s="19">
        <f t="shared" si="24"/>
        <v>0.14524850243724344</v>
      </c>
      <c r="Y144" s="69"/>
    </row>
    <row r="145" spans="1:25" x14ac:dyDescent="0.25">
      <c r="A145" s="26">
        <f>Wellpath!E145</f>
        <v>0</v>
      </c>
      <c r="B145" s="22">
        <v>0</v>
      </c>
      <c r="C145" s="22">
        <f>SIN(Wellpath!$L145)</f>
        <v>0</v>
      </c>
      <c r="D145" s="22">
        <v>0</v>
      </c>
      <c r="E145" s="20">
        <f>Model!$W$33*((drdp!B145+drdp!K145)*XYM1!$B145+(drdp!E145+drdp!N145)*XYM1!$C145+(drdp!H145+drdp!Q145)*XYM1!$D145)</f>
        <v>0</v>
      </c>
      <c r="F145" s="20">
        <f>Model!$W$33*((drdp!C145+drdp!L145)*XYM1!$B145+(drdp!F145+drdp!O145)*XYM1!$C145+(drdp!I145+drdp!R145)*XYM1!$D145)</f>
        <v>0</v>
      </c>
      <c r="G145" s="20">
        <f>Model!$W$33*((drdp!D145+drdp!M145)*XYM1!$B145+(drdp!G145+drdp!P145)*XYM1!$C145+(drdp!J145+drdp!S145)*XYM1!$D145)</f>
        <v>0</v>
      </c>
      <c r="H145" s="18">
        <f>Model!$W$33*((drdp!B145)*XYM1!$B145+(drdp!E145)*XYM1!$C145+(drdp!H145)*XYM1!$D145)</f>
        <v>0</v>
      </c>
      <c r="I145" s="18">
        <f>Model!$W$33*((drdp!C145)*XYM1!$B145+(drdp!F145)*XYM1!$C145+(drdp!I145)*XYM1!$D145)</f>
        <v>0</v>
      </c>
      <c r="J145" s="18">
        <f>Model!$W$33*((drdp!D145)*XYM1!$B145+(drdp!G145)*XYM1!$C145+(drdp!J145)*XYM1!$D145)</f>
        <v>0</v>
      </c>
      <c r="K145" s="21">
        <f>SUM(E$3:E144)+H145</f>
        <v>0.80378883141266977</v>
      </c>
      <c r="L145" s="21">
        <f>SUM(F$3:F144)+I145</f>
        <v>0.82825114353895446</v>
      </c>
      <c r="M145" s="21">
        <f>SUM(G$3:G144)+J145</f>
        <v>0.17536770527913204</v>
      </c>
      <c r="N145" s="21"/>
      <c r="O145" s="21"/>
      <c r="P145" s="21"/>
      <c r="Q145" s="19">
        <f t="shared" si="19"/>
        <v>0.6460764855037453</v>
      </c>
      <c r="R145" s="19">
        <f t="shared" si="20"/>
        <v>0.68599995677358572</v>
      </c>
      <c r="S145" s="19">
        <f t="shared" si="21"/>
        <v>3.0753832054868514E-2</v>
      </c>
      <c r="T145" s="19">
        <f t="shared" si="22"/>
        <v>0.66573901878138364</v>
      </c>
      <c r="U145" s="19">
        <f t="shared" si="23"/>
        <v>0.14095860289383502</v>
      </c>
      <c r="V145" s="19">
        <f t="shared" si="24"/>
        <v>0.14524850243724344</v>
      </c>
      <c r="Y145" s="69"/>
    </row>
    <row r="146" spans="1:25" x14ac:dyDescent="0.25">
      <c r="A146" s="26">
        <f>Wellpath!E146</f>
        <v>0</v>
      </c>
      <c r="B146" s="22">
        <v>0</v>
      </c>
      <c r="C146" s="22">
        <f>SIN(Wellpath!$L146)</f>
        <v>0</v>
      </c>
      <c r="D146" s="22">
        <v>0</v>
      </c>
      <c r="E146" s="20">
        <f>Model!$W$33*((drdp!B146+drdp!K146)*XYM1!$B146+(drdp!E146+drdp!N146)*XYM1!$C146+(drdp!H146+drdp!Q146)*XYM1!$D146)</f>
        <v>0</v>
      </c>
      <c r="F146" s="20">
        <f>Model!$W$33*((drdp!C146+drdp!L146)*XYM1!$B146+(drdp!F146+drdp!O146)*XYM1!$C146+(drdp!I146+drdp!R146)*XYM1!$D146)</f>
        <v>0</v>
      </c>
      <c r="G146" s="20">
        <f>Model!$W$33*((drdp!D146+drdp!M146)*XYM1!$B146+(drdp!G146+drdp!P146)*XYM1!$C146+(drdp!J146+drdp!S146)*XYM1!$D146)</f>
        <v>0</v>
      </c>
      <c r="H146" s="18">
        <f>Model!$W$33*((drdp!B146)*XYM1!$B146+(drdp!E146)*XYM1!$C146+(drdp!H146)*XYM1!$D146)</f>
        <v>0</v>
      </c>
      <c r="I146" s="18">
        <f>Model!$W$33*((drdp!C146)*XYM1!$B146+(drdp!F146)*XYM1!$C146+(drdp!I146)*XYM1!$D146)</f>
        <v>0</v>
      </c>
      <c r="J146" s="18">
        <f>Model!$W$33*((drdp!D146)*XYM1!$B146+(drdp!G146)*XYM1!$C146+(drdp!J146)*XYM1!$D146)</f>
        <v>0</v>
      </c>
      <c r="K146" s="21">
        <f>SUM(E$3:E145)+H146</f>
        <v>0.80378883141266977</v>
      </c>
      <c r="L146" s="21">
        <f>SUM(F$3:F145)+I146</f>
        <v>0.82825114353895446</v>
      </c>
      <c r="M146" s="21">
        <f>SUM(G$3:G145)+J146</f>
        <v>0.17536770527913204</v>
      </c>
      <c r="N146" s="21"/>
      <c r="O146" s="21"/>
      <c r="P146" s="21"/>
      <c r="Q146" s="19">
        <f t="shared" si="19"/>
        <v>0.6460764855037453</v>
      </c>
      <c r="R146" s="19">
        <f t="shared" si="20"/>
        <v>0.68599995677358572</v>
      </c>
      <c r="S146" s="19">
        <f t="shared" si="21"/>
        <v>3.0753832054868514E-2</v>
      </c>
      <c r="T146" s="19">
        <f t="shared" si="22"/>
        <v>0.66573901878138364</v>
      </c>
      <c r="U146" s="19">
        <f t="shared" si="23"/>
        <v>0.14095860289383502</v>
      </c>
      <c r="V146" s="19">
        <f t="shared" si="24"/>
        <v>0.14524850243724344</v>
      </c>
      <c r="Y146" s="69"/>
    </row>
    <row r="147" spans="1:25" x14ac:dyDescent="0.25">
      <c r="A147" s="26">
        <f>Wellpath!E147</f>
        <v>0</v>
      </c>
      <c r="B147" s="22">
        <v>0</v>
      </c>
      <c r="C147" s="22">
        <f>SIN(Wellpath!$L147)</f>
        <v>0</v>
      </c>
      <c r="D147" s="22">
        <v>0</v>
      </c>
      <c r="E147" s="20">
        <f>Model!$W$33*((drdp!B147+drdp!K147)*XYM1!$B147+(drdp!E147+drdp!N147)*XYM1!$C147+(drdp!H147+drdp!Q147)*XYM1!$D147)</f>
        <v>0</v>
      </c>
      <c r="F147" s="20">
        <f>Model!$W$33*((drdp!C147+drdp!L147)*XYM1!$B147+(drdp!F147+drdp!O147)*XYM1!$C147+(drdp!I147+drdp!R147)*XYM1!$D147)</f>
        <v>0</v>
      </c>
      <c r="G147" s="20">
        <f>Model!$W$33*((drdp!D147+drdp!M147)*XYM1!$B147+(drdp!G147+drdp!P147)*XYM1!$C147+(drdp!J147+drdp!S147)*XYM1!$D147)</f>
        <v>0</v>
      </c>
      <c r="H147" s="18">
        <f>Model!$W$33*((drdp!B147)*XYM1!$B147+(drdp!E147)*XYM1!$C147+(drdp!H147)*XYM1!$D147)</f>
        <v>0</v>
      </c>
      <c r="I147" s="18">
        <f>Model!$W$33*((drdp!C147)*XYM1!$B147+(drdp!F147)*XYM1!$C147+(drdp!I147)*XYM1!$D147)</f>
        <v>0</v>
      </c>
      <c r="J147" s="18">
        <f>Model!$W$33*((drdp!D147)*XYM1!$B147+(drdp!G147)*XYM1!$C147+(drdp!J147)*XYM1!$D147)</f>
        <v>0</v>
      </c>
      <c r="K147" s="21">
        <f>SUM(E$3:E146)+H147</f>
        <v>0.80378883141266977</v>
      </c>
      <c r="L147" s="21">
        <f>SUM(F$3:F146)+I147</f>
        <v>0.82825114353895446</v>
      </c>
      <c r="M147" s="21">
        <f>SUM(G$3:G146)+J147</f>
        <v>0.17536770527913204</v>
      </c>
      <c r="N147" s="21"/>
      <c r="O147" s="21"/>
      <c r="P147" s="21"/>
      <c r="Q147" s="19">
        <f t="shared" si="19"/>
        <v>0.6460764855037453</v>
      </c>
      <c r="R147" s="19">
        <f t="shared" si="20"/>
        <v>0.68599995677358572</v>
      </c>
      <c r="S147" s="19">
        <f t="shared" si="21"/>
        <v>3.0753832054868514E-2</v>
      </c>
      <c r="T147" s="19">
        <f t="shared" si="22"/>
        <v>0.66573901878138364</v>
      </c>
      <c r="U147" s="19">
        <f t="shared" si="23"/>
        <v>0.14095860289383502</v>
      </c>
      <c r="V147" s="19">
        <f t="shared" si="24"/>
        <v>0.14524850243724344</v>
      </c>
      <c r="Y147" s="69"/>
    </row>
    <row r="148" spans="1:25" x14ac:dyDescent="0.25">
      <c r="A148" s="26">
        <f>Wellpath!E148</f>
        <v>0</v>
      </c>
      <c r="B148" s="22">
        <v>0</v>
      </c>
      <c r="C148" s="22">
        <f>SIN(Wellpath!$L148)</f>
        <v>0</v>
      </c>
      <c r="D148" s="22">
        <v>0</v>
      </c>
      <c r="E148" s="20">
        <f>Model!$W$33*((drdp!B148+drdp!K148)*XYM1!$B148+(drdp!E148+drdp!N148)*XYM1!$C148+(drdp!H148+drdp!Q148)*XYM1!$D148)</f>
        <v>0</v>
      </c>
      <c r="F148" s="20">
        <f>Model!$W$33*((drdp!C148+drdp!L148)*XYM1!$B148+(drdp!F148+drdp!O148)*XYM1!$C148+(drdp!I148+drdp!R148)*XYM1!$D148)</f>
        <v>0</v>
      </c>
      <c r="G148" s="20">
        <f>Model!$W$33*((drdp!D148+drdp!M148)*XYM1!$B148+(drdp!G148+drdp!P148)*XYM1!$C148+(drdp!J148+drdp!S148)*XYM1!$D148)</f>
        <v>0</v>
      </c>
      <c r="H148" s="18">
        <f>Model!$W$33*((drdp!B148)*XYM1!$B148+(drdp!E148)*XYM1!$C148+(drdp!H148)*XYM1!$D148)</f>
        <v>0</v>
      </c>
      <c r="I148" s="18">
        <f>Model!$W$33*((drdp!C148)*XYM1!$B148+(drdp!F148)*XYM1!$C148+(drdp!I148)*XYM1!$D148)</f>
        <v>0</v>
      </c>
      <c r="J148" s="18">
        <f>Model!$W$33*((drdp!D148)*XYM1!$B148+(drdp!G148)*XYM1!$C148+(drdp!J148)*XYM1!$D148)</f>
        <v>0</v>
      </c>
      <c r="K148" s="21">
        <f>SUM(E$3:E147)+H148</f>
        <v>0.80378883141266977</v>
      </c>
      <c r="L148" s="21">
        <f>SUM(F$3:F147)+I148</f>
        <v>0.82825114353895446</v>
      </c>
      <c r="M148" s="21">
        <f>SUM(G$3:G147)+J148</f>
        <v>0.17536770527913204</v>
      </c>
      <c r="N148" s="21"/>
      <c r="O148" s="21"/>
      <c r="P148" s="21"/>
      <c r="Q148" s="19">
        <f t="shared" si="19"/>
        <v>0.6460764855037453</v>
      </c>
      <c r="R148" s="19">
        <f t="shared" si="20"/>
        <v>0.68599995677358572</v>
      </c>
      <c r="S148" s="19">
        <f t="shared" si="21"/>
        <v>3.0753832054868514E-2</v>
      </c>
      <c r="T148" s="19">
        <f t="shared" si="22"/>
        <v>0.66573901878138364</v>
      </c>
      <c r="U148" s="19">
        <f t="shared" si="23"/>
        <v>0.14095860289383502</v>
      </c>
      <c r="V148" s="19">
        <f t="shared" si="24"/>
        <v>0.14524850243724344</v>
      </c>
      <c r="Y148" s="69"/>
    </row>
    <row r="149" spans="1:25" x14ac:dyDescent="0.25">
      <c r="A149" s="26">
        <f>Wellpath!E149</f>
        <v>0</v>
      </c>
      <c r="B149" s="22">
        <v>0</v>
      </c>
      <c r="C149" s="22">
        <f>SIN(Wellpath!$L149)</f>
        <v>0</v>
      </c>
      <c r="D149" s="22">
        <v>0</v>
      </c>
      <c r="E149" s="20">
        <f>Model!$W$33*((drdp!B149+drdp!K149)*XYM1!$B149+(drdp!E149+drdp!N149)*XYM1!$C149+(drdp!H149+drdp!Q149)*XYM1!$D149)</f>
        <v>0</v>
      </c>
      <c r="F149" s="20">
        <f>Model!$W$33*((drdp!C149+drdp!L149)*XYM1!$B149+(drdp!F149+drdp!O149)*XYM1!$C149+(drdp!I149+drdp!R149)*XYM1!$D149)</f>
        <v>0</v>
      </c>
      <c r="G149" s="20">
        <f>Model!$W$33*((drdp!D149+drdp!M149)*XYM1!$B149+(drdp!G149+drdp!P149)*XYM1!$C149+(drdp!J149+drdp!S149)*XYM1!$D149)</f>
        <v>0</v>
      </c>
      <c r="H149" s="18">
        <f>Model!$W$33*((drdp!B149)*XYM1!$B149+(drdp!E149)*XYM1!$C149+(drdp!H149)*XYM1!$D149)</f>
        <v>0</v>
      </c>
      <c r="I149" s="18">
        <f>Model!$W$33*((drdp!C149)*XYM1!$B149+(drdp!F149)*XYM1!$C149+(drdp!I149)*XYM1!$D149)</f>
        <v>0</v>
      </c>
      <c r="J149" s="18">
        <f>Model!$W$33*((drdp!D149)*XYM1!$B149+(drdp!G149)*XYM1!$C149+(drdp!J149)*XYM1!$D149)</f>
        <v>0</v>
      </c>
      <c r="K149" s="21">
        <f>SUM(E$3:E148)+H149</f>
        <v>0.80378883141266977</v>
      </c>
      <c r="L149" s="21">
        <f>SUM(F$3:F148)+I149</f>
        <v>0.82825114353895446</v>
      </c>
      <c r="M149" s="21">
        <f>SUM(G$3:G148)+J149</f>
        <v>0.17536770527913204</v>
      </c>
      <c r="N149" s="21"/>
      <c r="O149" s="21"/>
      <c r="P149" s="21"/>
      <c r="Q149" s="19">
        <f t="shared" si="19"/>
        <v>0.6460764855037453</v>
      </c>
      <c r="R149" s="19">
        <f t="shared" si="20"/>
        <v>0.68599995677358572</v>
      </c>
      <c r="S149" s="19">
        <f t="shared" si="21"/>
        <v>3.0753832054868514E-2</v>
      </c>
      <c r="T149" s="19">
        <f t="shared" si="22"/>
        <v>0.66573901878138364</v>
      </c>
      <c r="U149" s="19">
        <f t="shared" si="23"/>
        <v>0.14095860289383502</v>
      </c>
      <c r="V149" s="19">
        <f t="shared" si="24"/>
        <v>0.14524850243724344</v>
      </c>
      <c r="Y149" s="69"/>
    </row>
    <row r="150" spans="1:25" x14ac:dyDescent="0.25">
      <c r="A150" s="26">
        <f>Wellpath!E150</f>
        <v>0</v>
      </c>
      <c r="B150" s="22">
        <v>0</v>
      </c>
      <c r="C150" s="22">
        <f>SIN(Wellpath!$L150)</f>
        <v>0</v>
      </c>
      <c r="D150" s="22">
        <v>0</v>
      </c>
      <c r="E150" s="20">
        <f>Model!$W$33*((drdp!B150+drdp!K150)*XYM1!$B150+(drdp!E150+drdp!N150)*XYM1!$C150+(drdp!H150+drdp!Q150)*XYM1!$D150)</f>
        <v>0</v>
      </c>
      <c r="F150" s="20">
        <f>Model!$W$33*((drdp!C150+drdp!L150)*XYM1!$B150+(drdp!F150+drdp!O150)*XYM1!$C150+(drdp!I150+drdp!R150)*XYM1!$D150)</f>
        <v>0</v>
      </c>
      <c r="G150" s="20">
        <f>Model!$W$33*((drdp!D150+drdp!M150)*XYM1!$B150+(drdp!G150+drdp!P150)*XYM1!$C150+(drdp!J150+drdp!S150)*XYM1!$D150)</f>
        <v>0</v>
      </c>
      <c r="H150" s="18">
        <f>Model!$W$33*((drdp!B150)*XYM1!$B150+(drdp!E150)*XYM1!$C150+(drdp!H150)*XYM1!$D150)</f>
        <v>0</v>
      </c>
      <c r="I150" s="18">
        <f>Model!$W$33*((drdp!C150)*XYM1!$B150+(drdp!F150)*XYM1!$C150+(drdp!I150)*XYM1!$D150)</f>
        <v>0</v>
      </c>
      <c r="J150" s="18">
        <f>Model!$W$33*((drdp!D150)*XYM1!$B150+(drdp!G150)*XYM1!$C150+(drdp!J150)*XYM1!$D150)</f>
        <v>0</v>
      </c>
      <c r="K150" s="21">
        <f>SUM(E$3:E149)+H150</f>
        <v>0.80378883141266977</v>
      </c>
      <c r="L150" s="21">
        <f>SUM(F$3:F149)+I150</f>
        <v>0.82825114353895446</v>
      </c>
      <c r="M150" s="21">
        <f>SUM(G$3:G149)+J150</f>
        <v>0.17536770527913204</v>
      </c>
      <c r="N150" s="21"/>
      <c r="O150" s="21"/>
      <c r="P150" s="21"/>
      <c r="Q150" s="19">
        <f t="shared" si="19"/>
        <v>0.6460764855037453</v>
      </c>
      <c r="R150" s="19">
        <f t="shared" si="20"/>
        <v>0.68599995677358572</v>
      </c>
      <c r="S150" s="19">
        <f t="shared" si="21"/>
        <v>3.0753832054868514E-2</v>
      </c>
      <c r="T150" s="19">
        <f t="shared" si="22"/>
        <v>0.66573901878138364</v>
      </c>
      <c r="U150" s="19">
        <f t="shared" si="23"/>
        <v>0.14095860289383502</v>
      </c>
      <c r="V150" s="19">
        <f t="shared" si="24"/>
        <v>0.14524850243724344</v>
      </c>
      <c r="Y150" s="69"/>
    </row>
    <row r="151" spans="1:25" x14ac:dyDescent="0.25">
      <c r="A151" s="26">
        <f>Wellpath!E151</f>
        <v>0</v>
      </c>
      <c r="B151" s="22">
        <v>0</v>
      </c>
      <c r="C151" s="22">
        <f>SIN(Wellpath!$L151)</f>
        <v>0</v>
      </c>
      <c r="D151" s="22">
        <v>0</v>
      </c>
      <c r="E151" s="20">
        <f>Model!$W$33*((drdp!B151+drdp!K151)*XYM1!$B151+(drdp!E151+drdp!N151)*XYM1!$C151+(drdp!H151+drdp!Q151)*XYM1!$D151)</f>
        <v>0</v>
      </c>
      <c r="F151" s="20">
        <f>Model!$W$33*((drdp!C151+drdp!L151)*XYM1!$B151+(drdp!F151+drdp!O151)*XYM1!$C151+(drdp!I151+drdp!R151)*XYM1!$D151)</f>
        <v>0</v>
      </c>
      <c r="G151" s="20">
        <f>Model!$W$33*((drdp!D151+drdp!M151)*XYM1!$B151+(drdp!G151+drdp!P151)*XYM1!$C151+(drdp!J151+drdp!S151)*XYM1!$D151)</f>
        <v>0</v>
      </c>
      <c r="H151" s="18">
        <f>Model!$W$33*((drdp!B151)*XYM1!$B151+(drdp!E151)*XYM1!$C151+(drdp!H151)*XYM1!$D151)</f>
        <v>0</v>
      </c>
      <c r="I151" s="18">
        <f>Model!$W$33*((drdp!C151)*XYM1!$B151+(drdp!F151)*XYM1!$C151+(drdp!I151)*XYM1!$D151)</f>
        <v>0</v>
      </c>
      <c r="J151" s="18">
        <f>Model!$W$33*((drdp!D151)*XYM1!$B151+(drdp!G151)*XYM1!$C151+(drdp!J151)*XYM1!$D151)</f>
        <v>0</v>
      </c>
      <c r="K151" s="21">
        <f>SUM(E$3:E150)+H151</f>
        <v>0.80378883141266977</v>
      </c>
      <c r="L151" s="21">
        <f>SUM(F$3:F150)+I151</f>
        <v>0.82825114353895446</v>
      </c>
      <c r="M151" s="21">
        <f>SUM(G$3:G150)+J151</f>
        <v>0.17536770527913204</v>
      </c>
      <c r="N151" s="21"/>
      <c r="O151" s="21"/>
      <c r="P151" s="21"/>
      <c r="Q151" s="19">
        <f t="shared" si="19"/>
        <v>0.6460764855037453</v>
      </c>
      <c r="R151" s="19">
        <f t="shared" si="20"/>
        <v>0.68599995677358572</v>
      </c>
      <c r="S151" s="19">
        <f t="shared" si="21"/>
        <v>3.0753832054868514E-2</v>
      </c>
      <c r="T151" s="19">
        <f t="shared" si="22"/>
        <v>0.66573901878138364</v>
      </c>
      <c r="U151" s="19">
        <f t="shared" si="23"/>
        <v>0.14095860289383502</v>
      </c>
      <c r="V151" s="19">
        <f t="shared" si="24"/>
        <v>0.14524850243724344</v>
      </c>
      <c r="Y151" s="69"/>
    </row>
    <row r="152" spans="1:25" x14ac:dyDescent="0.25">
      <c r="A152" s="26">
        <f>Wellpath!E152</f>
        <v>0</v>
      </c>
      <c r="B152" s="22">
        <v>0</v>
      </c>
      <c r="C152" s="22">
        <f>SIN(Wellpath!$L152)</f>
        <v>0</v>
      </c>
      <c r="D152" s="22">
        <v>0</v>
      </c>
      <c r="E152" s="20">
        <f>Model!$W$33*((drdp!B152+drdp!K152)*XYM1!$B152+(drdp!E152+drdp!N152)*XYM1!$C152+(drdp!H152+drdp!Q152)*XYM1!$D152)</f>
        <v>0</v>
      </c>
      <c r="F152" s="20">
        <f>Model!$W$33*((drdp!C152+drdp!L152)*XYM1!$B152+(drdp!F152+drdp!O152)*XYM1!$C152+(drdp!I152+drdp!R152)*XYM1!$D152)</f>
        <v>0</v>
      </c>
      <c r="G152" s="20">
        <f>Model!$W$33*((drdp!D152+drdp!M152)*XYM1!$B152+(drdp!G152+drdp!P152)*XYM1!$C152+(drdp!J152+drdp!S152)*XYM1!$D152)</f>
        <v>0</v>
      </c>
      <c r="H152" s="18">
        <f>Model!$W$33*((drdp!B152)*XYM1!$B152+(drdp!E152)*XYM1!$C152+(drdp!H152)*XYM1!$D152)</f>
        <v>0</v>
      </c>
      <c r="I152" s="18">
        <f>Model!$W$33*((drdp!C152)*XYM1!$B152+(drdp!F152)*XYM1!$C152+(drdp!I152)*XYM1!$D152)</f>
        <v>0</v>
      </c>
      <c r="J152" s="18">
        <f>Model!$W$33*((drdp!D152)*XYM1!$B152+(drdp!G152)*XYM1!$C152+(drdp!J152)*XYM1!$D152)</f>
        <v>0</v>
      </c>
      <c r="K152" s="21">
        <f>SUM(E$3:E151)+H152</f>
        <v>0.80378883141266977</v>
      </c>
      <c r="L152" s="21">
        <f>SUM(F$3:F151)+I152</f>
        <v>0.82825114353895446</v>
      </c>
      <c r="M152" s="21">
        <f>SUM(G$3:G151)+J152</f>
        <v>0.17536770527913204</v>
      </c>
      <c r="N152" s="21"/>
      <c r="O152" s="21"/>
      <c r="P152" s="21"/>
      <c r="Q152" s="19">
        <f t="shared" si="19"/>
        <v>0.6460764855037453</v>
      </c>
      <c r="R152" s="19">
        <f t="shared" si="20"/>
        <v>0.68599995677358572</v>
      </c>
      <c r="S152" s="19">
        <f t="shared" si="21"/>
        <v>3.0753832054868514E-2</v>
      </c>
      <c r="T152" s="19">
        <f t="shared" si="22"/>
        <v>0.66573901878138364</v>
      </c>
      <c r="U152" s="19">
        <f t="shared" si="23"/>
        <v>0.14095860289383502</v>
      </c>
      <c r="V152" s="19">
        <f t="shared" si="24"/>
        <v>0.14524850243724344</v>
      </c>
      <c r="Y152" s="69"/>
    </row>
    <row r="153" spans="1:25" x14ac:dyDescent="0.25">
      <c r="A153" s="26">
        <f>Wellpath!E153</f>
        <v>0</v>
      </c>
      <c r="B153" s="22">
        <v>0</v>
      </c>
      <c r="C153" s="22">
        <f>SIN(Wellpath!$L153)</f>
        <v>0</v>
      </c>
      <c r="D153" s="22">
        <v>0</v>
      </c>
      <c r="E153" s="20">
        <f>Model!$W$33*((drdp!B153+drdp!K153)*XYM1!$B153+(drdp!E153+drdp!N153)*XYM1!$C153+(drdp!H153+drdp!Q153)*XYM1!$D153)</f>
        <v>0</v>
      </c>
      <c r="F153" s="20">
        <f>Model!$W$33*((drdp!C153+drdp!L153)*XYM1!$B153+(drdp!F153+drdp!O153)*XYM1!$C153+(drdp!I153+drdp!R153)*XYM1!$D153)</f>
        <v>0</v>
      </c>
      <c r="G153" s="20">
        <f>Model!$W$33*((drdp!D153+drdp!M153)*XYM1!$B153+(drdp!G153+drdp!P153)*XYM1!$C153+(drdp!J153+drdp!S153)*XYM1!$D153)</f>
        <v>0</v>
      </c>
      <c r="H153" s="18">
        <f>Model!$W$33*((drdp!B153)*XYM1!$B153+(drdp!E153)*XYM1!$C153+(drdp!H153)*XYM1!$D153)</f>
        <v>0</v>
      </c>
      <c r="I153" s="18">
        <f>Model!$W$33*((drdp!C153)*XYM1!$B153+(drdp!F153)*XYM1!$C153+(drdp!I153)*XYM1!$D153)</f>
        <v>0</v>
      </c>
      <c r="J153" s="18">
        <f>Model!$W$33*((drdp!D153)*XYM1!$B153+(drdp!G153)*XYM1!$C153+(drdp!J153)*XYM1!$D153)</f>
        <v>0</v>
      </c>
      <c r="K153" s="21">
        <f>SUM(E$3:E152)+H153</f>
        <v>0.80378883141266977</v>
      </c>
      <c r="L153" s="21">
        <f>SUM(F$3:F152)+I153</f>
        <v>0.82825114353895446</v>
      </c>
      <c r="M153" s="21">
        <f>SUM(G$3:G152)+J153</f>
        <v>0.17536770527913204</v>
      </c>
      <c r="N153" s="21"/>
      <c r="O153" s="21"/>
      <c r="P153" s="21"/>
      <c r="Q153" s="19">
        <f t="shared" si="19"/>
        <v>0.6460764855037453</v>
      </c>
      <c r="R153" s="19">
        <f t="shared" si="20"/>
        <v>0.68599995677358572</v>
      </c>
      <c r="S153" s="19">
        <f t="shared" si="21"/>
        <v>3.0753832054868514E-2</v>
      </c>
      <c r="T153" s="19">
        <f t="shared" si="22"/>
        <v>0.66573901878138364</v>
      </c>
      <c r="U153" s="19">
        <f t="shared" si="23"/>
        <v>0.14095860289383502</v>
      </c>
      <c r="V153" s="19">
        <f t="shared" si="24"/>
        <v>0.14524850243724344</v>
      </c>
      <c r="Y153" s="69"/>
    </row>
    <row r="154" spans="1:25" x14ac:dyDescent="0.25">
      <c r="A154" s="26">
        <f>Wellpath!E154</f>
        <v>0</v>
      </c>
      <c r="B154" s="22">
        <v>0</v>
      </c>
      <c r="C154" s="22">
        <f>SIN(Wellpath!$L154)</f>
        <v>0</v>
      </c>
      <c r="D154" s="22">
        <v>0</v>
      </c>
      <c r="E154" s="20">
        <f>Model!$W$33*((drdp!B154+drdp!K154)*XYM1!$B154+(drdp!E154+drdp!N154)*XYM1!$C154+(drdp!H154+drdp!Q154)*XYM1!$D154)</f>
        <v>0</v>
      </c>
      <c r="F154" s="20">
        <f>Model!$W$33*((drdp!C154+drdp!L154)*XYM1!$B154+(drdp!F154+drdp!O154)*XYM1!$C154+(drdp!I154+drdp!R154)*XYM1!$D154)</f>
        <v>0</v>
      </c>
      <c r="G154" s="20">
        <f>Model!$W$33*((drdp!D154+drdp!M154)*XYM1!$B154+(drdp!G154+drdp!P154)*XYM1!$C154+(drdp!J154+drdp!S154)*XYM1!$D154)</f>
        <v>0</v>
      </c>
      <c r="H154" s="18">
        <f>Model!$W$33*((drdp!B154)*XYM1!$B154+(drdp!E154)*XYM1!$C154+(drdp!H154)*XYM1!$D154)</f>
        <v>0</v>
      </c>
      <c r="I154" s="18">
        <f>Model!$W$33*((drdp!C154)*XYM1!$B154+(drdp!F154)*XYM1!$C154+(drdp!I154)*XYM1!$D154)</f>
        <v>0</v>
      </c>
      <c r="J154" s="18">
        <f>Model!$W$33*((drdp!D154)*XYM1!$B154+(drdp!G154)*XYM1!$C154+(drdp!J154)*XYM1!$D154)</f>
        <v>0</v>
      </c>
      <c r="K154" s="21">
        <f>SUM(E$3:E153)+H154</f>
        <v>0.80378883141266977</v>
      </c>
      <c r="L154" s="21">
        <f>SUM(F$3:F153)+I154</f>
        <v>0.82825114353895446</v>
      </c>
      <c r="M154" s="21">
        <f>SUM(G$3:G153)+J154</f>
        <v>0.17536770527913204</v>
      </c>
      <c r="N154" s="21"/>
      <c r="O154" s="21"/>
      <c r="P154" s="21"/>
      <c r="Q154" s="19">
        <f t="shared" si="19"/>
        <v>0.6460764855037453</v>
      </c>
      <c r="R154" s="19">
        <f t="shared" si="20"/>
        <v>0.68599995677358572</v>
      </c>
      <c r="S154" s="19">
        <f t="shared" si="21"/>
        <v>3.0753832054868514E-2</v>
      </c>
      <c r="T154" s="19">
        <f t="shared" si="22"/>
        <v>0.66573901878138364</v>
      </c>
      <c r="U154" s="19">
        <f t="shared" si="23"/>
        <v>0.14095860289383502</v>
      </c>
      <c r="V154" s="19">
        <f t="shared" si="24"/>
        <v>0.14524850243724344</v>
      </c>
      <c r="Y154" s="69"/>
    </row>
    <row r="155" spans="1:25" x14ac:dyDescent="0.25">
      <c r="A155" s="26">
        <f>Wellpath!E155</f>
        <v>0</v>
      </c>
      <c r="B155" s="22">
        <v>0</v>
      </c>
      <c r="C155" s="22">
        <f>SIN(Wellpath!$L155)</f>
        <v>0</v>
      </c>
      <c r="D155" s="22">
        <v>0</v>
      </c>
      <c r="E155" s="20">
        <f>Model!$W$33*((drdp!B155+drdp!K155)*XYM1!$B155+(drdp!E155+drdp!N155)*XYM1!$C155+(drdp!H155+drdp!Q155)*XYM1!$D155)</f>
        <v>0</v>
      </c>
      <c r="F155" s="20">
        <f>Model!$W$33*((drdp!C155+drdp!L155)*XYM1!$B155+(drdp!F155+drdp!O155)*XYM1!$C155+(drdp!I155+drdp!R155)*XYM1!$D155)</f>
        <v>0</v>
      </c>
      <c r="G155" s="20">
        <f>Model!$W$33*((drdp!D155+drdp!M155)*XYM1!$B155+(drdp!G155+drdp!P155)*XYM1!$C155+(drdp!J155+drdp!S155)*XYM1!$D155)</f>
        <v>0</v>
      </c>
      <c r="H155" s="18">
        <f>Model!$W$33*((drdp!B155)*XYM1!$B155+(drdp!E155)*XYM1!$C155+(drdp!H155)*XYM1!$D155)</f>
        <v>0</v>
      </c>
      <c r="I155" s="18">
        <f>Model!$W$33*((drdp!C155)*XYM1!$B155+(drdp!F155)*XYM1!$C155+(drdp!I155)*XYM1!$D155)</f>
        <v>0</v>
      </c>
      <c r="J155" s="18">
        <f>Model!$W$33*((drdp!D155)*XYM1!$B155+(drdp!G155)*XYM1!$C155+(drdp!J155)*XYM1!$D155)</f>
        <v>0</v>
      </c>
      <c r="K155" s="21">
        <f>SUM(E$3:E154)+H155</f>
        <v>0.80378883141266977</v>
      </c>
      <c r="L155" s="21">
        <f>SUM(F$3:F154)+I155</f>
        <v>0.82825114353895446</v>
      </c>
      <c r="M155" s="21">
        <f>SUM(G$3:G154)+J155</f>
        <v>0.17536770527913204</v>
      </c>
      <c r="N155" s="21"/>
      <c r="O155" s="21"/>
      <c r="P155" s="21"/>
      <c r="Q155" s="19">
        <f t="shared" si="19"/>
        <v>0.6460764855037453</v>
      </c>
      <c r="R155" s="19">
        <f t="shared" si="20"/>
        <v>0.68599995677358572</v>
      </c>
      <c r="S155" s="19">
        <f t="shared" si="21"/>
        <v>3.0753832054868514E-2</v>
      </c>
      <c r="T155" s="19">
        <f t="shared" si="22"/>
        <v>0.66573901878138364</v>
      </c>
      <c r="U155" s="19">
        <f t="shared" si="23"/>
        <v>0.14095860289383502</v>
      </c>
      <c r="V155" s="19">
        <f t="shared" si="24"/>
        <v>0.14524850243724344</v>
      </c>
      <c r="Y155" s="69"/>
    </row>
    <row r="156" spans="1:25" x14ac:dyDescent="0.25">
      <c r="A156" s="26">
        <f>Wellpath!E156</f>
        <v>0</v>
      </c>
      <c r="B156" s="22">
        <v>0</v>
      </c>
      <c r="C156" s="22">
        <f>SIN(Wellpath!$L156)</f>
        <v>0</v>
      </c>
      <c r="D156" s="22">
        <v>0</v>
      </c>
      <c r="E156" s="20">
        <f>Model!$W$33*((drdp!B156+drdp!K156)*XYM1!$B156+(drdp!E156+drdp!N156)*XYM1!$C156+(drdp!H156+drdp!Q156)*XYM1!$D156)</f>
        <v>0</v>
      </c>
      <c r="F156" s="20">
        <f>Model!$W$33*((drdp!C156+drdp!L156)*XYM1!$B156+(drdp!F156+drdp!O156)*XYM1!$C156+(drdp!I156+drdp!R156)*XYM1!$D156)</f>
        <v>0</v>
      </c>
      <c r="G156" s="20">
        <f>Model!$W$33*((drdp!D156+drdp!M156)*XYM1!$B156+(drdp!G156+drdp!P156)*XYM1!$C156+(drdp!J156+drdp!S156)*XYM1!$D156)</f>
        <v>0</v>
      </c>
      <c r="H156" s="18">
        <f>Model!$W$33*((drdp!B156)*XYM1!$B156+(drdp!E156)*XYM1!$C156+(drdp!H156)*XYM1!$D156)</f>
        <v>0</v>
      </c>
      <c r="I156" s="18">
        <f>Model!$W$33*((drdp!C156)*XYM1!$B156+(drdp!F156)*XYM1!$C156+(drdp!I156)*XYM1!$D156)</f>
        <v>0</v>
      </c>
      <c r="J156" s="18">
        <f>Model!$W$33*((drdp!D156)*XYM1!$B156+(drdp!G156)*XYM1!$C156+(drdp!J156)*XYM1!$D156)</f>
        <v>0</v>
      </c>
      <c r="K156" s="21">
        <f>SUM(E$3:E155)+H156</f>
        <v>0.80378883141266977</v>
      </c>
      <c r="L156" s="21">
        <f>SUM(F$3:F155)+I156</f>
        <v>0.82825114353895446</v>
      </c>
      <c r="M156" s="21">
        <f>SUM(G$3:G155)+J156</f>
        <v>0.17536770527913204</v>
      </c>
      <c r="N156" s="21"/>
      <c r="O156" s="21"/>
      <c r="P156" s="21"/>
      <c r="Q156" s="19">
        <f t="shared" si="19"/>
        <v>0.6460764855037453</v>
      </c>
      <c r="R156" s="19">
        <f t="shared" si="20"/>
        <v>0.68599995677358572</v>
      </c>
      <c r="S156" s="19">
        <f t="shared" si="21"/>
        <v>3.0753832054868514E-2</v>
      </c>
      <c r="T156" s="19">
        <f t="shared" si="22"/>
        <v>0.66573901878138364</v>
      </c>
      <c r="U156" s="19">
        <f t="shared" si="23"/>
        <v>0.14095860289383502</v>
      </c>
      <c r="V156" s="19">
        <f t="shared" si="24"/>
        <v>0.14524850243724344</v>
      </c>
      <c r="Y156" s="69"/>
    </row>
    <row r="157" spans="1:25" x14ac:dyDescent="0.25">
      <c r="A157" s="26">
        <f>Wellpath!E157</f>
        <v>0</v>
      </c>
      <c r="B157" s="22">
        <v>0</v>
      </c>
      <c r="C157" s="22">
        <f>SIN(Wellpath!$L157)</f>
        <v>0</v>
      </c>
      <c r="D157" s="22">
        <v>0</v>
      </c>
      <c r="E157" s="20">
        <f>Model!$W$33*((drdp!B157+drdp!K157)*XYM1!$B157+(drdp!E157+drdp!N157)*XYM1!$C157+(drdp!H157+drdp!Q157)*XYM1!$D157)</f>
        <v>0</v>
      </c>
      <c r="F157" s="20">
        <f>Model!$W$33*((drdp!C157+drdp!L157)*XYM1!$B157+(drdp!F157+drdp!O157)*XYM1!$C157+(drdp!I157+drdp!R157)*XYM1!$D157)</f>
        <v>0</v>
      </c>
      <c r="G157" s="20">
        <f>Model!$W$33*((drdp!D157+drdp!M157)*XYM1!$B157+(drdp!G157+drdp!P157)*XYM1!$C157+(drdp!J157+drdp!S157)*XYM1!$D157)</f>
        <v>0</v>
      </c>
      <c r="H157" s="18">
        <f>Model!$W$33*((drdp!B157)*XYM1!$B157+(drdp!E157)*XYM1!$C157+(drdp!H157)*XYM1!$D157)</f>
        <v>0</v>
      </c>
      <c r="I157" s="18">
        <f>Model!$W$33*((drdp!C157)*XYM1!$B157+(drdp!F157)*XYM1!$C157+(drdp!I157)*XYM1!$D157)</f>
        <v>0</v>
      </c>
      <c r="J157" s="18">
        <f>Model!$W$33*((drdp!D157)*XYM1!$B157+(drdp!G157)*XYM1!$C157+(drdp!J157)*XYM1!$D157)</f>
        <v>0</v>
      </c>
      <c r="K157" s="21">
        <f>SUM(E$3:E156)+H157</f>
        <v>0.80378883141266977</v>
      </c>
      <c r="L157" s="21">
        <f>SUM(F$3:F156)+I157</f>
        <v>0.82825114353895446</v>
      </c>
      <c r="M157" s="21">
        <f>SUM(G$3:G156)+J157</f>
        <v>0.17536770527913204</v>
      </c>
      <c r="N157" s="21"/>
      <c r="O157" s="21"/>
      <c r="P157" s="21"/>
      <c r="Q157" s="19">
        <f t="shared" si="19"/>
        <v>0.6460764855037453</v>
      </c>
      <c r="R157" s="19">
        <f t="shared" si="20"/>
        <v>0.68599995677358572</v>
      </c>
      <c r="S157" s="19">
        <f t="shared" si="21"/>
        <v>3.0753832054868514E-2</v>
      </c>
      <c r="T157" s="19">
        <f t="shared" si="22"/>
        <v>0.66573901878138364</v>
      </c>
      <c r="U157" s="19">
        <f t="shared" si="23"/>
        <v>0.14095860289383502</v>
      </c>
      <c r="V157" s="19">
        <f t="shared" si="24"/>
        <v>0.14524850243724344</v>
      </c>
      <c r="Y157" s="69"/>
    </row>
    <row r="158" spans="1:25" x14ac:dyDescent="0.25">
      <c r="A158" s="26">
        <f>Wellpath!E158</f>
        <v>0</v>
      </c>
      <c r="B158" s="22">
        <v>0</v>
      </c>
      <c r="C158" s="22">
        <f>SIN(Wellpath!$L158)</f>
        <v>0</v>
      </c>
      <c r="D158" s="22">
        <v>0</v>
      </c>
      <c r="E158" s="20">
        <f>Model!$W$33*((drdp!B158+drdp!K158)*XYM1!$B158+(drdp!E158+drdp!N158)*XYM1!$C158+(drdp!H158+drdp!Q158)*XYM1!$D158)</f>
        <v>0</v>
      </c>
      <c r="F158" s="20">
        <f>Model!$W$33*((drdp!C158+drdp!L158)*XYM1!$B158+(drdp!F158+drdp!O158)*XYM1!$C158+(drdp!I158+drdp!R158)*XYM1!$D158)</f>
        <v>0</v>
      </c>
      <c r="G158" s="20">
        <f>Model!$W$33*((drdp!D158+drdp!M158)*XYM1!$B158+(drdp!G158+drdp!P158)*XYM1!$C158+(drdp!J158+drdp!S158)*XYM1!$D158)</f>
        <v>0</v>
      </c>
      <c r="H158" s="18">
        <f>Model!$W$33*((drdp!B158)*XYM1!$B158+(drdp!E158)*XYM1!$C158+(drdp!H158)*XYM1!$D158)</f>
        <v>0</v>
      </c>
      <c r="I158" s="18">
        <f>Model!$W$33*((drdp!C158)*XYM1!$B158+(drdp!F158)*XYM1!$C158+(drdp!I158)*XYM1!$D158)</f>
        <v>0</v>
      </c>
      <c r="J158" s="18">
        <f>Model!$W$33*((drdp!D158)*XYM1!$B158+(drdp!G158)*XYM1!$C158+(drdp!J158)*XYM1!$D158)</f>
        <v>0</v>
      </c>
      <c r="K158" s="21">
        <f>SUM(E$3:E157)+H158</f>
        <v>0.80378883141266977</v>
      </c>
      <c r="L158" s="21">
        <f>SUM(F$3:F157)+I158</f>
        <v>0.82825114353895446</v>
      </c>
      <c r="M158" s="21">
        <f>SUM(G$3:G157)+J158</f>
        <v>0.17536770527913204</v>
      </c>
      <c r="N158" s="21"/>
      <c r="O158" s="21"/>
      <c r="P158" s="21"/>
      <c r="Q158" s="19">
        <f t="shared" si="19"/>
        <v>0.6460764855037453</v>
      </c>
      <c r="R158" s="19">
        <f t="shared" si="20"/>
        <v>0.68599995677358572</v>
      </c>
      <c r="S158" s="19">
        <f t="shared" si="21"/>
        <v>3.0753832054868514E-2</v>
      </c>
      <c r="T158" s="19">
        <f t="shared" si="22"/>
        <v>0.66573901878138364</v>
      </c>
      <c r="U158" s="19">
        <f t="shared" si="23"/>
        <v>0.14095860289383502</v>
      </c>
      <c r="V158" s="19">
        <f t="shared" si="24"/>
        <v>0.14524850243724344</v>
      </c>
      <c r="Y158" s="69"/>
    </row>
    <row r="159" spans="1:25" x14ac:dyDescent="0.25">
      <c r="A159" s="26">
        <f>Wellpath!E159</f>
        <v>0</v>
      </c>
      <c r="B159" s="22">
        <v>0</v>
      </c>
      <c r="C159" s="22">
        <f>SIN(Wellpath!$L159)</f>
        <v>0</v>
      </c>
      <c r="D159" s="22">
        <v>0</v>
      </c>
      <c r="E159" s="20">
        <f>Model!$W$33*((drdp!B159+drdp!K159)*XYM1!$B159+(drdp!E159+drdp!N159)*XYM1!$C159+(drdp!H159+drdp!Q159)*XYM1!$D159)</f>
        <v>0</v>
      </c>
      <c r="F159" s="20">
        <f>Model!$W$33*((drdp!C159+drdp!L159)*XYM1!$B159+(drdp!F159+drdp!O159)*XYM1!$C159+(drdp!I159+drdp!R159)*XYM1!$D159)</f>
        <v>0</v>
      </c>
      <c r="G159" s="20">
        <f>Model!$W$33*((drdp!D159+drdp!M159)*XYM1!$B159+(drdp!G159+drdp!P159)*XYM1!$C159+(drdp!J159+drdp!S159)*XYM1!$D159)</f>
        <v>0</v>
      </c>
      <c r="H159" s="18">
        <f>Model!$W$33*((drdp!B159)*XYM1!$B159+(drdp!E159)*XYM1!$C159+(drdp!H159)*XYM1!$D159)</f>
        <v>0</v>
      </c>
      <c r="I159" s="18">
        <f>Model!$W$33*((drdp!C159)*XYM1!$B159+(drdp!F159)*XYM1!$C159+(drdp!I159)*XYM1!$D159)</f>
        <v>0</v>
      </c>
      <c r="J159" s="18">
        <f>Model!$W$33*((drdp!D159)*XYM1!$B159+(drdp!G159)*XYM1!$C159+(drdp!J159)*XYM1!$D159)</f>
        <v>0</v>
      </c>
      <c r="K159" s="21">
        <f>SUM(E$3:E158)+H159</f>
        <v>0.80378883141266977</v>
      </c>
      <c r="L159" s="21">
        <f>SUM(F$3:F158)+I159</f>
        <v>0.82825114353895446</v>
      </c>
      <c r="M159" s="21">
        <f>SUM(G$3:G158)+J159</f>
        <v>0.17536770527913204</v>
      </c>
      <c r="N159" s="21"/>
      <c r="O159" s="21"/>
      <c r="P159" s="21"/>
      <c r="Q159" s="19">
        <f t="shared" si="19"/>
        <v>0.6460764855037453</v>
      </c>
      <c r="R159" s="19">
        <f t="shared" si="20"/>
        <v>0.68599995677358572</v>
      </c>
      <c r="S159" s="19">
        <f t="shared" si="21"/>
        <v>3.0753832054868514E-2</v>
      </c>
      <c r="T159" s="19">
        <f t="shared" si="22"/>
        <v>0.66573901878138364</v>
      </c>
      <c r="U159" s="19">
        <f t="shared" si="23"/>
        <v>0.14095860289383502</v>
      </c>
      <c r="V159" s="19">
        <f t="shared" si="24"/>
        <v>0.14524850243724344</v>
      </c>
      <c r="Y159" s="69"/>
    </row>
    <row r="160" spans="1:25" x14ac:dyDescent="0.25">
      <c r="A160" s="26">
        <f>Wellpath!E160</f>
        <v>0</v>
      </c>
      <c r="B160" s="22">
        <v>0</v>
      </c>
      <c r="C160" s="22">
        <f>SIN(Wellpath!$L160)</f>
        <v>0</v>
      </c>
      <c r="D160" s="22">
        <v>0</v>
      </c>
      <c r="E160" s="20">
        <f>Model!$W$33*((drdp!B160+drdp!K160)*XYM1!$B160+(drdp!E160+drdp!N160)*XYM1!$C160+(drdp!H160+drdp!Q160)*XYM1!$D160)</f>
        <v>0</v>
      </c>
      <c r="F160" s="20">
        <f>Model!$W$33*((drdp!C160+drdp!L160)*XYM1!$B160+(drdp!F160+drdp!O160)*XYM1!$C160+(drdp!I160+drdp!R160)*XYM1!$D160)</f>
        <v>0</v>
      </c>
      <c r="G160" s="20">
        <f>Model!$W$33*((drdp!D160+drdp!M160)*XYM1!$B160+(drdp!G160+drdp!P160)*XYM1!$C160+(drdp!J160+drdp!S160)*XYM1!$D160)</f>
        <v>0</v>
      </c>
      <c r="H160" s="18">
        <f>Model!$W$33*((drdp!B160)*XYM1!$B160+(drdp!E160)*XYM1!$C160+(drdp!H160)*XYM1!$D160)</f>
        <v>0</v>
      </c>
      <c r="I160" s="18">
        <f>Model!$W$33*((drdp!C160)*XYM1!$B160+(drdp!F160)*XYM1!$C160+(drdp!I160)*XYM1!$D160)</f>
        <v>0</v>
      </c>
      <c r="J160" s="18">
        <f>Model!$W$33*((drdp!D160)*XYM1!$B160+(drdp!G160)*XYM1!$C160+(drdp!J160)*XYM1!$D160)</f>
        <v>0</v>
      </c>
      <c r="K160" s="21">
        <f>SUM(E$3:E159)+H160</f>
        <v>0.80378883141266977</v>
      </c>
      <c r="L160" s="21">
        <f>SUM(F$3:F159)+I160</f>
        <v>0.82825114353895446</v>
      </c>
      <c r="M160" s="21">
        <f>SUM(G$3:G159)+J160</f>
        <v>0.17536770527913204</v>
      </c>
      <c r="N160" s="21"/>
      <c r="O160" s="21"/>
      <c r="P160" s="21"/>
      <c r="Q160" s="19">
        <f t="shared" si="19"/>
        <v>0.6460764855037453</v>
      </c>
      <c r="R160" s="19">
        <f t="shared" si="20"/>
        <v>0.68599995677358572</v>
      </c>
      <c r="S160" s="19">
        <f t="shared" si="21"/>
        <v>3.0753832054868514E-2</v>
      </c>
      <c r="T160" s="19">
        <f t="shared" si="22"/>
        <v>0.66573901878138364</v>
      </c>
      <c r="U160" s="19">
        <f t="shared" si="23"/>
        <v>0.14095860289383502</v>
      </c>
      <c r="V160" s="19">
        <f t="shared" si="24"/>
        <v>0.14524850243724344</v>
      </c>
      <c r="Y160" s="69"/>
    </row>
    <row r="161" spans="1:25" x14ac:dyDescent="0.25">
      <c r="A161" s="26">
        <f>Wellpath!E161</f>
        <v>0</v>
      </c>
      <c r="B161" s="22">
        <v>0</v>
      </c>
      <c r="C161" s="22">
        <f>SIN(Wellpath!$L161)</f>
        <v>0</v>
      </c>
      <c r="D161" s="22">
        <v>0</v>
      </c>
      <c r="E161" s="20">
        <f>Model!$W$33*((drdp!B161+drdp!K161)*XYM1!$B161+(drdp!E161+drdp!N161)*XYM1!$C161+(drdp!H161+drdp!Q161)*XYM1!$D161)</f>
        <v>0</v>
      </c>
      <c r="F161" s="20">
        <f>Model!$W$33*((drdp!C161+drdp!L161)*XYM1!$B161+(drdp!F161+drdp!O161)*XYM1!$C161+(drdp!I161+drdp!R161)*XYM1!$D161)</f>
        <v>0</v>
      </c>
      <c r="G161" s="20">
        <f>Model!$W$33*((drdp!D161+drdp!M161)*XYM1!$B161+(drdp!G161+drdp!P161)*XYM1!$C161+(drdp!J161+drdp!S161)*XYM1!$D161)</f>
        <v>0</v>
      </c>
      <c r="H161" s="18">
        <f>Model!$W$33*((drdp!B161)*XYM1!$B161+(drdp!E161)*XYM1!$C161+(drdp!H161)*XYM1!$D161)</f>
        <v>0</v>
      </c>
      <c r="I161" s="18">
        <f>Model!$W$33*((drdp!C161)*XYM1!$B161+(drdp!F161)*XYM1!$C161+(drdp!I161)*XYM1!$D161)</f>
        <v>0</v>
      </c>
      <c r="J161" s="18">
        <f>Model!$W$33*((drdp!D161)*XYM1!$B161+(drdp!G161)*XYM1!$C161+(drdp!J161)*XYM1!$D161)</f>
        <v>0</v>
      </c>
      <c r="K161" s="21">
        <f>SUM(E$3:E160)+H161</f>
        <v>0.80378883141266977</v>
      </c>
      <c r="L161" s="21">
        <f>SUM(F$3:F160)+I161</f>
        <v>0.82825114353895446</v>
      </c>
      <c r="M161" s="21">
        <f>SUM(G$3:G160)+J161</f>
        <v>0.17536770527913204</v>
      </c>
      <c r="N161" s="21"/>
      <c r="O161" s="21"/>
      <c r="P161" s="21"/>
      <c r="Q161" s="19">
        <f t="shared" si="19"/>
        <v>0.6460764855037453</v>
      </c>
      <c r="R161" s="19">
        <f t="shared" si="20"/>
        <v>0.68599995677358572</v>
      </c>
      <c r="S161" s="19">
        <f t="shared" si="21"/>
        <v>3.0753832054868514E-2</v>
      </c>
      <c r="T161" s="19">
        <f t="shared" si="22"/>
        <v>0.66573901878138364</v>
      </c>
      <c r="U161" s="19">
        <f t="shared" si="23"/>
        <v>0.14095860289383502</v>
      </c>
      <c r="V161" s="19">
        <f t="shared" si="24"/>
        <v>0.14524850243724344</v>
      </c>
      <c r="Y161" s="69"/>
    </row>
    <row r="162" spans="1:25" x14ac:dyDescent="0.25">
      <c r="A162" s="26">
        <f>Wellpath!E162</f>
        <v>0</v>
      </c>
      <c r="B162" s="22">
        <v>0</v>
      </c>
      <c r="C162" s="22">
        <f>SIN(Wellpath!$L162)</f>
        <v>0</v>
      </c>
      <c r="D162" s="22">
        <v>0</v>
      </c>
      <c r="E162" s="20">
        <f>Model!$W$33*((drdp!B162+drdp!K162)*XYM1!$B162+(drdp!E162+drdp!N162)*XYM1!$C162+(drdp!H162+drdp!Q162)*XYM1!$D162)</f>
        <v>0</v>
      </c>
      <c r="F162" s="20">
        <f>Model!$W$33*((drdp!C162+drdp!L162)*XYM1!$B162+(drdp!F162+drdp!O162)*XYM1!$C162+(drdp!I162+drdp!R162)*XYM1!$D162)</f>
        <v>0</v>
      </c>
      <c r="G162" s="20">
        <f>Model!$W$33*((drdp!D162+drdp!M162)*XYM1!$B162+(drdp!G162+drdp!P162)*XYM1!$C162+(drdp!J162+drdp!S162)*XYM1!$D162)</f>
        <v>0</v>
      </c>
      <c r="H162" s="18">
        <f>Model!$W$33*((drdp!B162)*XYM1!$B162+(drdp!E162)*XYM1!$C162+(drdp!H162)*XYM1!$D162)</f>
        <v>0</v>
      </c>
      <c r="I162" s="18">
        <f>Model!$W$33*((drdp!C162)*XYM1!$B162+(drdp!F162)*XYM1!$C162+(drdp!I162)*XYM1!$D162)</f>
        <v>0</v>
      </c>
      <c r="J162" s="18">
        <f>Model!$W$33*((drdp!D162)*XYM1!$B162+(drdp!G162)*XYM1!$C162+(drdp!J162)*XYM1!$D162)</f>
        <v>0</v>
      </c>
      <c r="K162" s="21">
        <f>SUM(E$3:E161)+H162</f>
        <v>0.80378883141266977</v>
      </c>
      <c r="L162" s="21">
        <f>SUM(F$3:F161)+I162</f>
        <v>0.82825114353895446</v>
      </c>
      <c r="M162" s="21">
        <f>SUM(G$3:G161)+J162</f>
        <v>0.17536770527913204</v>
      </c>
      <c r="N162" s="21"/>
      <c r="O162" s="21"/>
      <c r="P162" s="21"/>
      <c r="Q162" s="19">
        <f t="shared" si="19"/>
        <v>0.6460764855037453</v>
      </c>
      <c r="R162" s="19">
        <f t="shared" si="20"/>
        <v>0.68599995677358572</v>
      </c>
      <c r="S162" s="19">
        <f t="shared" si="21"/>
        <v>3.0753832054868514E-2</v>
      </c>
      <c r="T162" s="19">
        <f t="shared" si="22"/>
        <v>0.66573901878138364</v>
      </c>
      <c r="U162" s="19">
        <f t="shared" si="23"/>
        <v>0.14095860289383502</v>
      </c>
      <c r="V162" s="19">
        <f t="shared" si="24"/>
        <v>0.14524850243724344</v>
      </c>
      <c r="Y162" s="69"/>
    </row>
    <row r="163" spans="1:25" x14ac:dyDescent="0.25">
      <c r="A163" s="26">
        <f>Wellpath!E163</f>
        <v>0</v>
      </c>
      <c r="B163" s="22">
        <v>0</v>
      </c>
      <c r="C163" s="22">
        <f>SIN(Wellpath!$L163)</f>
        <v>0</v>
      </c>
      <c r="D163" s="22">
        <v>0</v>
      </c>
      <c r="E163" s="20">
        <f>Model!$W$33*((drdp!B163+drdp!K163)*XYM1!$B163+(drdp!E163+drdp!N163)*XYM1!$C163+(drdp!H163+drdp!Q163)*XYM1!$D163)</f>
        <v>0</v>
      </c>
      <c r="F163" s="20">
        <f>Model!$W$33*((drdp!C163+drdp!L163)*XYM1!$B163+(drdp!F163+drdp!O163)*XYM1!$C163+(drdp!I163+drdp!R163)*XYM1!$D163)</f>
        <v>0</v>
      </c>
      <c r="G163" s="20">
        <f>Model!$W$33*((drdp!D163+drdp!M163)*XYM1!$B163+(drdp!G163+drdp!P163)*XYM1!$C163+(drdp!J163+drdp!S163)*XYM1!$D163)</f>
        <v>0</v>
      </c>
      <c r="H163" s="18">
        <f>Model!$W$33*((drdp!B163)*XYM1!$B163+(drdp!E163)*XYM1!$C163+(drdp!H163)*XYM1!$D163)</f>
        <v>0</v>
      </c>
      <c r="I163" s="18">
        <f>Model!$W$33*((drdp!C163)*XYM1!$B163+(drdp!F163)*XYM1!$C163+(drdp!I163)*XYM1!$D163)</f>
        <v>0</v>
      </c>
      <c r="J163" s="18">
        <f>Model!$W$33*((drdp!D163)*XYM1!$B163+(drdp!G163)*XYM1!$C163+(drdp!J163)*XYM1!$D163)</f>
        <v>0</v>
      </c>
      <c r="K163" s="21">
        <f>SUM(E$3:E162)+H163</f>
        <v>0.80378883141266977</v>
      </c>
      <c r="L163" s="21">
        <f>SUM(F$3:F162)+I163</f>
        <v>0.82825114353895446</v>
      </c>
      <c r="M163" s="21">
        <f>SUM(G$3:G162)+J163</f>
        <v>0.17536770527913204</v>
      </c>
      <c r="N163" s="21"/>
      <c r="O163" s="21"/>
      <c r="P163" s="21"/>
      <c r="Q163" s="19">
        <f t="shared" si="19"/>
        <v>0.6460764855037453</v>
      </c>
      <c r="R163" s="19">
        <f t="shared" si="20"/>
        <v>0.68599995677358572</v>
      </c>
      <c r="S163" s="19">
        <f t="shared" si="21"/>
        <v>3.0753832054868514E-2</v>
      </c>
      <c r="T163" s="19">
        <f t="shared" si="22"/>
        <v>0.66573901878138364</v>
      </c>
      <c r="U163" s="19">
        <f t="shared" si="23"/>
        <v>0.14095860289383502</v>
      </c>
      <c r="V163" s="19">
        <f t="shared" si="24"/>
        <v>0.14524850243724344</v>
      </c>
      <c r="Y163" s="69"/>
    </row>
    <row r="164" spans="1:25" x14ac:dyDescent="0.25">
      <c r="A164" s="26">
        <f>Wellpath!E164</f>
        <v>0</v>
      </c>
      <c r="B164" s="22">
        <v>0</v>
      </c>
      <c r="C164" s="22">
        <f>SIN(Wellpath!$L164)</f>
        <v>0</v>
      </c>
      <c r="D164" s="22">
        <v>0</v>
      </c>
      <c r="E164" s="20">
        <f>Model!$W$33*((drdp!B164+drdp!K164)*XYM1!$B164+(drdp!E164+drdp!N164)*XYM1!$C164+(drdp!H164+drdp!Q164)*XYM1!$D164)</f>
        <v>0</v>
      </c>
      <c r="F164" s="20">
        <f>Model!$W$33*((drdp!C164+drdp!L164)*XYM1!$B164+(drdp!F164+drdp!O164)*XYM1!$C164+(drdp!I164+drdp!R164)*XYM1!$D164)</f>
        <v>0</v>
      </c>
      <c r="G164" s="20">
        <f>Model!$W$33*((drdp!D164+drdp!M164)*XYM1!$B164+(drdp!G164+drdp!P164)*XYM1!$C164+(drdp!J164+drdp!S164)*XYM1!$D164)</f>
        <v>0</v>
      </c>
      <c r="H164" s="18">
        <f>Model!$W$33*((drdp!B164)*XYM1!$B164+(drdp!E164)*XYM1!$C164+(drdp!H164)*XYM1!$D164)</f>
        <v>0</v>
      </c>
      <c r="I164" s="18">
        <f>Model!$W$33*((drdp!C164)*XYM1!$B164+(drdp!F164)*XYM1!$C164+(drdp!I164)*XYM1!$D164)</f>
        <v>0</v>
      </c>
      <c r="J164" s="18">
        <f>Model!$W$33*((drdp!D164)*XYM1!$B164+(drdp!G164)*XYM1!$C164+(drdp!J164)*XYM1!$D164)</f>
        <v>0</v>
      </c>
      <c r="K164" s="21">
        <f>SUM(E$3:E163)+H164</f>
        <v>0.80378883141266977</v>
      </c>
      <c r="L164" s="21">
        <f>SUM(F$3:F163)+I164</f>
        <v>0.82825114353895446</v>
      </c>
      <c r="M164" s="21">
        <f>SUM(G$3:G163)+J164</f>
        <v>0.17536770527913204</v>
      </c>
      <c r="N164" s="21"/>
      <c r="O164" s="21"/>
      <c r="P164" s="21"/>
      <c r="Q164" s="19">
        <f t="shared" si="19"/>
        <v>0.6460764855037453</v>
      </c>
      <c r="R164" s="19">
        <f t="shared" si="20"/>
        <v>0.68599995677358572</v>
      </c>
      <c r="S164" s="19">
        <f t="shared" si="21"/>
        <v>3.0753832054868514E-2</v>
      </c>
      <c r="T164" s="19">
        <f t="shared" si="22"/>
        <v>0.66573901878138364</v>
      </c>
      <c r="U164" s="19">
        <f t="shared" si="23"/>
        <v>0.14095860289383502</v>
      </c>
      <c r="V164" s="19">
        <f t="shared" si="24"/>
        <v>0.14524850243724344</v>
      </c>
      <c r="Y164" s="69"/>
    </row>
    <row r="165" spans="1:25" x14ac:dyDescent="0.25">
      <c r="A165" s="26">
        <f>Wellpath!E165</f>
        <v>0</v>
      </c>
      <c r="B165" s="22">
        <v>0</v>
      </c>
      <c r="C165" s="22">
        <f>SIN(Wellpath!$L165)</f>
        <v>0</v>
      </c>
      <c r="D165" s="22">
        <v>0</v>
      </c>
      <c r="E165" s="20">
        <f>Model!$W$33*((drdp!B165+drdp!K165)*XYM1!$B165+(drdp!E165+drdp!N165)*XYM1!$C165+(drdp!H165+drdp!Q165)*XYM1!$D165)</f>
        <v>0</v>
      </c>
      <c r="F165" s="20">
        <f>Model!$W$33*((drdp!C165+drdp!L165)*XYM1!$B165+(drdp!F165+drdp!O165)*XYM1!$C165+(drdp!I165+drdp!R165)*XYM1!$D165)</f>
        <v>0</v>
      </c>
      <c r="G165" s="20">
        <f>Model!$W$33*((drdp!D165+drdp!M165)*XYM1!$B165+(drdp!G165+drdp!P165)*XYM1!$C165+(drdp!J165+drdp!S165)*XYM1!$D165)</f>
        <v>0</v>
      </c>
      <c r="H165" s="18">
        <f>Model!$W$33*((drdp!B165)*XYM1!$B165+(drdp!E165)*XYM1!$C165+(drdp!H165)*XYM1!$D165)</f>
        <v>0</v>
      </c>
      <c r="I165" s="18">
        <f>Model!$W$33*((drdp!C165)*XYM1!$B165+(drdp!F165)*XYM1!$C165+(drdp!I165)*XYM1!$D165)</f>
        <v>0</v>
      </c>
      <c r="J165" s="18">
        <f>Model!$W$33*((drdp!D165)*XYM1!$B165+(drdp!G165)*XYM1!$C165+(drdp!J165)*XYM1!$D165)</f>
        <v>0</v>
      </c>
      <c r="K165" s="21">
        <f>SUM(E$3:E164)+H165</f>
        <v>0.80378883141266977</v>
      </c>
      <c r="L165" s="21">
        <f>SUM(F$3:F164)+I165</f>
        <v>0.82825114353895446</v>
      </c>
      <c r="M165" s="21">
        <f>SUM(G$3:G164)+J165</f>
        <v>0.17536770527913204</v>
      </c>
      <c r="N165" s="21"/>
      <c r="O165" s="21"/>
      <c r="P165" s="21"/>
      <c r="Q165" s="19">
        <f t="shared" si="19"/>
        <v>0.6460764855037453</v>
      </c>
      <c r="R165" s="19">
        <f t="shared" si="20"/>
        <v>0.68599995677358572</v>
      </c>
      <c r="S165" s="19">
        <f t="shared" si="21"/>
        <v>3.0753832054868514E-2</v>
      </c>
      <c r="T165" s="19">
        <f t="shared" si="22"/>
        <v>0.66573901878138364</v>
      </c>
      <c r="U165" s="19">
        <f t="shared" si="23"/>
        <v>0.14095860289383502</v>
      </c>
      <c r="V165" s="19">
        <f t="shared" si="24"/>
        <v>0.14524850243724344</v>
      </c>
      <c r="Y165" s="69"/>
    </row>
    <row r="166" spans="1:25" x14ac:dyDescent="0.25">
      <c r="A166" s="26">
        <f>Wellpath!E166</f>
        <v>0</v>
      </c>
      <c r="B166" s="22">
        <v>0</v>
      </c>
      <c r="C166" s="22">
        <f>SIN(Wellpath!$L166)</f>
        <v>0</v>
      </c>
      <c r="D166" s="22">
        <v>0</v>
      </c>
      <c r="E166" s="20">
        <f>Model!$W$33*((drdp!B166+drdp!K166)*XYM1!$B166+(drdp!E166+drdp!N166)*XYM1!$C166+(drdp!H166+drdp!Q166)*XYM1!$D166)</f>
        <v>0</v>
      </c>
      <c r="F166" s="20">
        <f>Model!$W$33*((drdp!C166+drdp!L166)*XYM1!$B166+(drdp!F166+drdp!O166)*XYM1!$C166+(drdp!I166+drdp!R166)*XYM1!$D166)</f>
        <v>0</v>
      </c>
      <c r="G166" s="20">
        <f>Model!$W$33*((drdp!D166+drdp!M166)*XYM1!$B166+(drdp!G166+drdp!P166)*XYM1!$C166+(drdp!J166+drdp!S166)*XYM1!$D166)</f>
        <v>0</v>
      </c>
      <c r="H166" s="18">
        <f>Model!$W$33*((drdp!B166)*XYM1!$B166+(drdp!E166)*XYM1!$C166+(drdp!H166)*XYM1!$D166)</f>
        <v>0</v>
      </c>
      <c r="I166" s="18">
        <f>Model!$W$33*((drdp!C166)*XYM1!$B166+(drdp!F166)*XYM1!$C166+(drdp!I166)*XYM1!$D166)</f>
        <v>0</v>
      </c>
      <c r="J166" s="18">
        <f>Model!$W$33*((drdp!D166)*XYM1!$B166+(drdp!G166)*XYM1!$C166+(drdp!J166)*XYM1!$D166)</f>
        <v>0</v>
      </c>
      <c r="K166" s="21">
        <f>SUM(E$3:E165)+H166</f>
        <v>0.80378883141266977</v>
      </c>
      <c r="L166" s="21">
        <f>SUM(F$3:F165)+I166</f>
        <v>0.82825114353895446</v>
      </c>
      <c r="M166" s="21">
        <f>SUM(G$3:G165)+J166</f>
        <v>0.17536770527913204</v>
      </c>
      <c r="N166" s="21"/>
      <c r="O166" s="21"/>
      <c r="P166" s="21"/>
      <c r="Q166" s="19">
        <f t="shared" si="19"/>
        <v>0.6460764855037453</v>
      </c>
      <c r="R166" s="19">
        <f t="shared" si="20"/>
        <v>0.68599995677358572</v>
      </c>
      <c r="S166" s="19">
        <f t="shared" si="21"/>
        <v>3.0753832054868514E-2</v>
      </c>
      <c r="T166" s="19">
        <f t="shared" si="22"/>
        <v>0.66573901878138364</v>
      </c>
      <c r="U166" s="19">
        <f t="shared" si="23"/>
        <v>0.14095860289383502</v>
      </c>
      <c r="V166" s="19">
        <f t="shared" si="24"/>
        <v>0.14524850243724344</v>
      </c>
      <c r="Y166" s="69"/>
    </row>
    <row r="167" spans="1:25" x14ac:dyDescent="0.25">
      <c r="A167" s="26">
        <f>Wellpath!E167</f>
        <v>0</v>
      </c>
      <c r="B167" s="22">
        <v>0</v>
      </c>
      <c r="C167" s="22">
        <f>SIN(Wellpath!$L167)</f>
        <v>0</v>
      </c>
      <c r="D167" s="22">
        <v>0</v>
      </c>
      <c r="E167" s="20">
        <f>Model!$W$33*((drdp!B167+drdp!K167)*XYM1!$B167+(drdp!E167+drdp!N167)*XYM1!$C167+(drdp!H167+drdp!Q167)*XYM1!$D167)</f>
        <v>0</v>
      </c>
      <c r="F167" s="20">
        <f>Model!$W$33*((drdp!C167+drdp!L167)*XYM1!$B167+(drdp!F167+drdp!O167)*XYM1!$C167+(drdp!I167+drdp!R167)*XYM1!$D167)</f>
        <v>0</v>
      </c>
      <c r="G167" s="20">
        <f>Model!$W$33*((drdp!D167+drdp!M167)*XYM1!$B167+(drdp!G167+drdp!P167)*XYM1!$C167+(drdp!J167+drdp!S167)*XYM1!$D167)</f>
        <v>0</v>
      </c>
      <c r="H167" s="18">
        <f>Model!$W$33*((drdp!B167)*XYM1!$B167+(drdp!E167)*XYM1!$C167+(drdp!H167)*XYM1!$D167)</f>
        <v>0</v>
      </c>
      <c r="I167" s="18">
        <f>Model!$W$33*((drdp!C167)*XYM1!$B167+(drdp!F167)*XYM1!$C167+(drdp!I167)*XYM1!$D167)</f>
        <v>0</v>
      </c>
      <c r="J167" s="18">
        <f>Model!$W$33*((drdp!D167)*XYM1!$B167+(drdp!G167)*XYM1!$C167+(drdp!J167)*XYM1!$D167)</f>
        <v>0</v>
      </c>
      <c r="K167" s="21">
        <f>SUM(E$3:E166)+H167</f>
        <v>0.80378883141266977</v>
      </c>
      <c r="L167" s="21">
        <f>SUM(F$3:F166)+I167</f>
        <v>0.82825114353895446</v>
      </c>
      <c r="M167" s="21">
        <f>SUM(G$3:G166)+J167</f>
        <v>0.17536770527913204</v>
      </c>
      <c r="N167" s="21"/>
      <c r="O167" s="21"/>
      <c r="P167" s="21"/>
      <c r="Q167" s="19">
        <f t="shared" si="19"/>
        <v>0.6460764855037453</v>
      </c>
      <c r="R167" s="19">
        <f t="shared" si="20"/>
        <v>0.68599995677358572</v>
      </c>
      <c r="S167" s="19">
        <f t="shared" si="21"/>
        <v>3.0753832054868514E-2</v>
      </c>
      <c r="T167" s="19">
        <f t="shared" si="22"/>
        <v>0.66573901878138364</v>
      </c>
      <c r="U167" s="19">
        <f t="shared" si="23"/>
        <v>0.14095860289383502</v>
      </c>
      <c r="V167" s="19">
        <f t="shared" si="24"/>
        <v>0.14524850243724344</v>
      </c>
      <c r="Y167" s="69"/>
    </row>
    <row r="168" spans="1:25" x14ac:dyDescent="0.25">
      <c r="A168" s="26">
        <f>Wellpath!E168</f>
        <v>0</v>
      </c>
      <c r="B168" s="22">
        <v>0</v>
      </c>
      <c r="C168" s="22">
        <f>SIN(Wellpath!$L168)</f>
        <v>0</v>
      </c>
      <c r="D168" s="22">
        <v>0</v>
      </c>
      <c r="E168" s="20">
        <f>Model!$W$33*((drdp!B168+drdp!K168)*XYM1!$B168+(drdp!E168+drdp!N168)*XYM1!$C168+(drdp!H168+drdp!Q168)*XYM1!$D168)</f>
        <v>0</v>
      </c>
      <c r="F168" s="20">
        <f>Model!$W$33*((drdp!C168+drdp!L168)*XYM1!$B168+(drdp!F168+drdp!O168)*XYM1!$C168+(drdp!I168+drdp!R168)*XYM1!$D168)</f>
        <v>0</v>
      </c>
      <c r="G168" s="20">
        <f>Model!$W$33*((drdp!D168+drdp!M168)*XYM1!$B168+(drdp!G168+drdp!P168)*XYM1!$C168+(drdp!J168+drdp!S168)*XYM1!$D168)</f>
        <v>0</v>
      </c>
      <c r="H168" s="18">
        <f>Model!$W$33*((drdp!B168)*XYM1!$B168+(drdp!E168)*XYM1!$C168+(drdp!H168)*XYM1!$D168)</f>
        <v>0</v>
      </c>
      <c r="I168" s="18">
        <f>Model!$W$33*((drdp!C168)*XYM1!$B168+(drdp!F168)*XYM1!$C168+(drdp!I168)*XYM1!$D168)</f>
        <v>0</v>
      </c>
      <c r="J168" s="18">
        <f>Model!$W$33*((drdp!D168)*XYM1!$B168+(drdp!G168)*XYM1!$C168+(drdp!J168)*XYM1!$D168)</f>
        <v>0</v>
      </c>
      <c r="K168" s="21">
        <f>SUM(E$3:E167)+H168</f>
        <v>0.80378883141266977</v>
      </c>
      <c r="L168" s="21">
        <f>SUM(F$3:F167)+I168</f>
        <v>0.82825114353895446</v>
      </c>
      <c r="M168" s="21">
        <f>SUM(G$3:G167)+J168</f>
        <v>0.17536770527913204</v>
      </c>
      <c r="N168" s="21"/>
      <c r="O168" s="21"/>
      <c r="P168" s="21"/>
      <c r="Q168" s="19">
        <f t="shared" si="19"/>
        <v>0.6460764855037453</v>
      </c>
      <c r="R168" s="19">
        <f t="shared" si="20"/>
        <v>0.68599995677358572</v>
      </c>
      <c r="S168" s="19">
        <f t="shared" si="21"/>
        <v>3.0753832054868514E-2</v>
      </c>
      <c r="T168" s="19">
        <f t="shared" si="22"/>
        <v>0.66573901878138364</v>
      </c>
      <c r="U168" s="19">
        <f t="shared" si="23"/>
        <v>0.14095860289383502</v>
      </c>
      <c r="V168" s="19">
        <f t="shared" si="24"/>
        <v>0.14524850243724344</v>
      </c>
      <c r="Y168" s="69"/>
    </row>
    <row r="169" spans="1:25" x14ac:dyDescent="0.25">
      <c r="A169" s="26">
        <f>Wellpath!E169</f>
        <v>0</v>
      </c>
      <c r="B169" s="22">
        <v>0</v>
      </c>
      <c r="C169" s="22">
        <f>SIN(Wellpath!$L169)</f>
        <v>0</v>
      </c>
      <c r="D169" s="22">
        <v>0</v>
      </c>
      <c r="E169" s="20">
        <f>Model!$W$33*((drdp!B169+drdp!K169)*XYM1!$B169+(drdp!E169+drdp!N169)*XYM1!$C169+(drdp!H169+drdp!Q169)*XYM1!$D169)</f>
        <v>0</v>
      </c>
      <c r="F169" s="20">
        <f>Model!$W$33*((drdp!C169+drdp!L169)*XYM1!$B169+(drdp!F169+drdp!O169)*XYM1!$C169+(drdp!I169+drdp!R169)*XYM1!$D169)</f>
        <v>0</v>
      </c>
      <c r="G169" s="20">
        <f>Model!$W$33*((drdp!D169+drdp!M169)*XYM1!$B169+(drdp!G169+drdp!P169)*XYM1!$C169+(drdp!J169+drdp!S169)*XYM1!$D169)</f>
        <v>0</v>
      </c>
      <c r="H169" s="18">
        <f>Model!$W$33*((drdp!B169)*XYM1!$B169+(drdp!E169)*XYM1!$C169+(drdp!H169)*XYM1!$D169)</f>
        <v>0</v>
      </c>
      <c r="I169" s="18">
        <f>Model!$W$33*((drdp!C169)*XYM1!$B169+(drdp!F169)*XYM1!$C169+(drdp!I169)*XYM1!$D169)</f>
        <v>0</v>
      </c>
      <c r="J169" s="18">
        <f>Model!$W$33*((drdp!D169)*XYM1!$B169+(drdp!G169)*XYM1!$C169+(drdp!J169)*XYM1!$D169)</f>
        <v>0</v>
      </c>
      <c r="K169" s="21">
        <f>SUM(E$3:E168)+H169</f>
        <v>0.80378883141266977</v>
      </c>
      <c r="L169" s="21">
        <f>SUM(F$3:F168)+I169</f>
        <v>0.82825114353895446</v>
      </c>
      <c r="M169" s="21">
        <f>SUM(G$3:G168)+J169</f>
        <v>0.17536770527913204</v>
      </c>
      <c r="N169" s="21"/>
      <c r="O169" s="21"/>
      <c r="P169" s="21"/>
      <c r="Q169" s="19">
        <f t="shared" si="19"/>
        <v>0.6460764855037453</v>
      </c>
      <c r="R169" s="19">
        <f t="shared" si="20"/>
        <v>0.68599995677358572</v>
      </c>
      <c r="S169" s="19">
        <f t="shared" si="21"/>
        <v>3.0753832054868514E-2</v>
      </c>
      <c r="T169" s="19">
        <f t="shared" si="22"/>
        <v>0.66573901878138364</v>
      </c>
      <c r="U169" s="19">
        <f t="shared" si="23"/>
        <v>0.14095860289383502</v>
      </c>
      <c r="V169" s="19">
        <f t="shared" si="24"/>
        <v>0.14524850243724344</v>
      </c>
      <c r="Y169" s="69"/>
    </row>
    <row r="170" spans="1:25" x14ac:dyDescent="0.25">
      <c r="A170" s="26">
        <f>Wellpath!E170</f>
        <v>0</v>
      </c>
      <c r="B170" s="22">
        <v>0</v>
      </c>
      <c r="C170" s="22">
        <f>SIN(Wellpath!$L170)</f>
        <v>0</v>
      </c>
      <c r="D170" s="22">
        <v>0</v>
      </c>
      <c r="E170" s="20">
        <f>Model!$W$33*((drdp!B170+drdp!K170)*XYM1!$B170+(drdp!E170+drdp!N170)*XYM1!$C170+(drdp!H170+drdp!Q170)*XYM1!$D170)</f>
        <v>0</v>
      </c>
      <c r="F170" s="20">
        <f>Model!$W$33*((drdp!C170+drdp!L170)*XYM1!$B170+(drdp!F170+drdp!O170)*XYM1!$C170+(drdp!I170+drdp!R170)*XYM1!$D170)</f>
        <v>0</v>
      </c>
      <c r="G170" s="20">
        <f>Model!$W$33*((drdp!D170+drdp!M170)*XYM1!$B170+(drdp!G170+drdp!P170)*XYM1!$C170+(drdp!J170+drdp!S170)*XYM1!$D170)</f>
        <v>0</v>
      </c>
      <c r="H170" s="18">
        <f>Model!$W$33*((drdp!B170)*XYM1!$B170+(drdp!E170)*XYM1!$C170+(drdp!H170)*XYM1!$D170)</f>
        <v>0</v>
      </c>
      <c r="I170" s="18">
        <f>Model!$W$33*((drdp!C170)*XYM1!$B170+(drdp!F170)*XYM1!$C170+(drdp!I170)*XYM1!$D170)</f>
        <v>0</v>
      </c>
      <c r="J170" s="18">
        <f>Model!$W$33*((drdp!D170)*XYM1!$B170+(drdp!G170)*XYM1!$C170+(drdp!J170)*XYM1!$D170)</f>
        <v>0</v>
      </c>
      <c r="K170" s="21">
        <f>SUM(E$3:E169)+H170</f>
        <v>0.80378883141266977</v>
      </c>
      <c r="L170" s="21">
        <f>SUM(F$3:F169)+I170</f>
        <v>0.82825114353895446</v>
      </c>
      <c r="M170" s="21">
        <f>SUM(G$3:G169)+J170</f>
        <v>0.17536770527913204</v>
      </c>
      <c r="N170" s="21"/>
      <c r="O170" s="21"/>
      <c r="P170" s="21"/>
      <c r="Q170" s="19">
        <f t="shared" si="19"/>
        <v>0.6460764855037453</v>
      </c>
      <c r="R170" s="19">
        <f t="shared" si="20"/>
        <v>0.68599995677358572</v>
      </c>
      <c r="S170" s="19">
        <f t="shared" si="21"/>
        <v>3.0753832054868514E-2</v>
      </c>
      <c r="T170" s="19">
        <f t="shared" si="22"/>
        <v>0.66573901878138364</v>
      </c>
      <c r="U170" s="19">
        <f t="shared" si="23"/>
        <v>0.14095860289383502</v>
      </c>
      <c r="V170" s="19">
        <f t="shared" si="24"/>
        <v>0.14524850243724344</v>
      </c>
      <c r="Y170" s="69"/>
    </row>
    <row r="171" spans="1:25" x14ac:dyDescent="0.25">
      <c r="A171" s="26">
        <f>Wellpath!E171</f>
        <v>0</v>
      </c>
      <c r="B171" s="22">
        <v>0</v>
      </c>
      <c r="C171" s="22">
        <f>SIN(Wellpath!$L171)</f>
        <v>0</v>
      </c>
      <c r="D171" s="22">
        <v>0</v>
      </c>
      <c r="E171" s="20">
        <f>Model!$W$33*((drdp!B171+drdp!K171)*XYM1!$B171+(drdp!E171+drdp!N171)*XYM1!$C171+(drdp!H171+drdp!Q171)*XYM1!$D171)</f>
        <v>0</v>
      </c>
      <c r="F171" s="20">
        <f>Model!$W$33*((drdp!C171+drdp!L171)*XYM1!$B171+(drdp!F171+drdp!O171)*XYM1!$C171+(drdp!I171+drdp!R171)*XYM1!$D171)</f>
        <v>0</v>
      </c>
      <c r="G171" s="20">
        <f>Model!$W$33*((drdp!D171+drdp!M171)*XYM1!$B171+(drdp!G171+drdp!P171)*XYM1!$C171+(drdp!J171+drdp!S171)*XYM1!$D171)</f>
        <v>0</v>
      </c>
      <c r="H171" s="18">
        <f>Model!$W$33*((drdp!B171)*XYM1!$B171+(drdp!E171)*XYM1!$C171+(drdp!H171)*XYM1!$D171)</f>
        <v>0</v>
      </c>
      <c r="I171" s="18">
        <f>Model!$W$33*((drdp!C171)*XYM1!$B171+(drdp!F171)*XYM1!$C171+(drdp!I171)*XYM1!$D171)</f>
        <v>0</v>
      </c>
      <c r="J171" s="18">
        <f>Model!$W$33*((drdp!D171)*XYM1!$B171+(drdp!G171)*XYM1!$C171+(drdp!J171)*XYM1!$D171)</f>
        <v>0</v>
      </c>
      <c r="K171" s="21">
        <f>SUM(E$3:E170)+H171</f>
        <v>0.80378883141266977</v>
      </c>
      <c r="L171" s="21">
        <f>SUM(F$3:F170)+I171</f>
        <v>0.82825114353895446</v>
      </c>
      <c r="M171" s="21">
        <f>SUM(G$3:G170)+J171</f>
        <v>0.17536770527913204</v>
      </c>
      <c r="N171" s="21"/>
      <c r="O171" s="21"/>
      <c r="P171" s="21"/>
      <c r="Q171" s="19">
        <f t="shared" si="19"/>
        <v>0.6460764855037453</v>
      </c>
      <c r="R171" s="19">
        <f t="shared" si="20"/>
        <v>0.68599995677358572</v>
      </c>
      <c r="S171" s="19">
        <f t="shared" si="21"/>
        <v>3.0753832054868514E-2</v>
      </c>
      <c r="T171" s="19">
        <f t="shared" si="22"/>
        <v>0.66573901878138364</v>
      </c>
      <c r="U171" s="19">
        <f t="shared" si="23"/>
        <v>0.14095860289383502</v>
      </c>
      <c r="V171" s="19">
        <f t="shared" si="24"/>
        <v>0.14524850243724344</v>
      </c>
      <c r="Y171" s="69"/>
    </row>
    <row r="172" spans="1:25" x14ac:dyDescent="0.25">
      <c r="A172" s="26">
        <f>Wellpath!E172</f>
        <v>0</v>
      </c>
      <c r="B172" s="22">
        <v>0</v>
      </c>
      <c r="C172" s="22">
        <f>SIN(Wellpath!$L172)</f>
        <v>0</v>
      </c>
      <c r="D172" s="22">
        <v>0</v>
      </c>
      <c r="E172" s="20">
        <f>Model!$W$33*((drdp!B172+drdp!K172)*XYM1!$B172+(drdp!E172+drdp!N172)*XYM1!$C172+(drdp!H172+drdp!Q172)*XYM1!$D172)</f>
        <v>0</v>
      </c>
      <c r="F172" s="20">
        <f>Model!$W$33*((drdp!C172+drdp!L172)*XYM1!$B172+(drdp!F172+drdp!O172)*XYM1!$C172+(drdp!I172+drdp!R172)*XYM1!$D172)</f>
        <v>0</v>
      </c>
      <c r="G172" s="20">
        <f>Model!$W$33*((drdp!D172+drdp!M172)*XYM1!$B172+(drdp!G172+drdp!P172)*XYM1!$C172+(drdp!J172+drdp!S172)*XYM1!$D172)</f>
        <v>0</v>
      </c>
      <c r="H172" s="18">
        <f>Model!$W$33*((drdp!B172)*XYM1!$B172+(drdp!E172)*XYM1!$C172+(drdp!H172)*XYM1!$D172)</f>
        <v>0</v>
      </c>
      <c r="I172" s="18">
        <f>Model!$W$33*((drdp!C172)*XYM1!$B172+(drdp!F172)*XYM1!$C172+(drdp!I172)*XYM1!$D172)</f>
        <v>0</v>
      </c>
      <c r="J172" s="18">
        <f>Model!$W$33*((drdp!D172)*XYM1!$B172+(drdp!G172)*XYM1!$C172+(drdp!J172)*XYM1!$D172)</f>
        <v>0</v>
      </c>
      <c r="K172" s="21">
        <f>SUM(E$3:E171)+H172</f>
        <v>0.80378883141266977</v>
      </c>
      <c r="L172" s="21">
        <f>SUM(F$3:F171)+I172</f>
        <v>0.82825114353895446</v>
      </c>
      <c r="M172" s="21">
        <f>SUM(G$3:G171)+J172</f>
        <v>0.17536770527913204</v>
      </c>
      <c r="N172" s="21"/>
      <c r="O172" s="21"/>
      <c r="P172" s="21"/>
      <c r="Q172" s="19">
        <f t="shared" si="19"/>
        <v>0.6460764855037453</v>
      </c>
      <c r="R172" s="19">
        <f t="shared" si="20"/>
        <v>0.68599995677358572</v>
      </c>
      <c r="S172" s="19">
        <f t="shared" si="21"/>
        <v>3.0753832054868514E-2</v>
      </c>
      <c r="T172" s="19">
        <f t="shared" si="22"/>
        <v>0.66573901878138364</v>
      </c>
      <c r="U172" s="19">
        <f t="shared" si="23"/>
        <v>0.14095860289383502</v>
      </c>
      <c r="V172" s="19">
        <f t="shared" si="24"/>
        <v>0.14524850243724344</v>
      </c>
      <c r="Y172" s="69"/>
    </row>
    <row r="173" spans="1:25" x14ac:dyDescent="0.25">
      <c r="A173" s="26">
        <f>Wellpath!E173</f>
        <v>0</v>
      </c>
      <c r="B173" s="22">
        <v>0</v>
      </c>
      <c r="C173" s="22">
        <f>SIN(Wellpath!$L173)</f>
        <v>0</v>
      </c>
      <c r="D173" s="22">
        <v>0</v>
      </c>
      <c r="E173" s="20">
        <f>Model!$W$33*((drdp!B173+drdp!K173)*XYM1!$B173+(drdp!E173+drdp!N173)*XYM1!$C173+(drdp!H173+drdp!Q173)*XYM1!$D173)</f>
        <v>0</v>
      </c>
      <c r="F173" s="20">
        <f>Model!$W$33*((drdp!C173+drdp!L173)*XYM1!$B173+(drdp!F173+drdp!O173)*XYM1!$C173+(drdp!I173+drdp!R173)*XYM1!$D173)</f>
        <v>0</v>
      </c>
      <c r="G173" s="20">
        <f>Model!$W$33*((drdp!D173+drdp!M173)*XYM1!$B173+(drdp!G173+drdp!P173)*XYM1!$C173+(drdp!J173+drdp!S173)*XYM1!$D173)</f>
        <v>0</v>
      </c>
      <c r="H173" s="18">
        <f>Model!$W$33*((drdp!B173)*XYM1!$B173+(drdp!E173)*XYM1!$C173+(drdp!H173)*XYM1!$D173)</f>
        <v>0</v>
      </c>
      <c r="I173" s="18">
        <f>Model!$W$33*((drdp!C173)*XYM1!$B173+(drdp!F173)*XYM1!$C173+(drdp!I173)*XYM1!$D173)</f>
        <v>0</v>
      </c>
      <c r="J173" s="18">
        <f>Model!$W$33*((drdp!D173)*XYM1!$B173+(drdp!G173)*XYM1!$C173+(drdp!J173)*XYM1!$D173)</f>
        <v>0</v>
      </c>
      <c r="K173" s="21">
        <f>SUM(E$3:E172)+H173</f>
        <v>0.80378883141266977</v>
      </c>
      <c r="L173" s="21">
        <f>SUM(F$3:F172)+I173</f>
        <v>0.82825114353895446</v>
      </c>
      <c r="M173" s="21">
        <f>SUM(G$3:G172)+J173</f>
        <v>0.17536770527913204</v>
      </c>
      <c r="N173" s="21"/>
      <c r="O173" s="21"/>
      <c r="P173" s="21"/>
      <c r="Q173" s="19">
        <f t="shared" si="19"/>
        <v>0.6460764855037453</v>
      </c>
      <c r="R173" s="19">
        <f t="shared" si="20"/>
        <v>0.68599995677358572</v>
      </c>
      <c r="S173" s="19">
        <f t="shared" si="21"/>
        <v>3.0753832054868514E-2</v>
      </c>
      <c r="T173" s="19">
        <f t="shared" si="22"/>
        <v>0.66573901878138364</v>
      </c>
      <c r="U173" s="19">
        <f t="shared" si="23"/>
        <v>0.14095860289383502</v>
      </c>
      <c r="V173" s="19">
        <f t="shared" si="24"/>
        <v>0.14524850243724344</v>
      </c>
      <c r="Y173" s="69"/>
    </row>
    <row r="174" spans="1:25" x14ac:dyDescent="0.25">
      <c r="A174" s="26">
        <f>Wellpath!E174</f>
        <v>0</v>
      </c>
      <c r="B174" s="22">
        <v>0</v>
      </c>
      <c r="C174" s="22">
        <f>SIN(Wellpath!$L174)</f>
        <v>0</v>
      </c>
      <c r="D174" s="22">
        <v>0</v>
      </c>
      <c r="E174" s="20">
        <f>Model!$W$33*((drdp!B174+drdp!K174)*XYM1!$B174+(drdp!E174+drdp!N174)*XYM1!$C174+(drdp!H174+drdp!Q174)*XYM1!$D174)</f>
        <v>0</v>
      </c>
      <c r="F174" s="20">
        <f>Model!$W$33*((drdp!C174+drdp!L174)*XYM1!$B174+(drdp!F174+drdp!O174)*XYM1!$C174+(drdp!I174+drdp!R174)*XYM1!$D174)</f>
        <v>0</v>
      </c>
      <c r="G174" s="20">
        <f>Model!$W$33*((drdp!D174+drdp!M174)*XYM1!$B174+(drdp!G174+drdp!P174)*XYM1!$C174+(drdp!J174+drdp!S174)*XYM1!$D174)</f>
        <v>0</v>
      </c>
      <c r="H174" s="18">
        <f>Model!$W$33*((drdp!B174)*XYM1!$B174+(drdp!E174)*XYM1!$C174+(drdp!H174)*XYM1!$D174)</f>
        <v>0</v>
      </c>
      <c r="I174" s="18">
        <f>Model!$W$33*((drdp!C174)*XYM1!$B174+(drdp!F174)*XYM1!$C174+(drdp!I174)*XYM1!$D174)</f>
        <v>0</v>
      </c>
      <c r="J174" s="18">
        <f>Model!$W$33*((drdp!D174)*XYM1!$B174+(drdp!G174)*XYM1!$C174+(drdp!J174)*XYM1!$D174)</f>
        <v>0</v>
      </c>
      <c r="K174" s="21">
        <f>SUM(E$3:E173)+H174</f>
        <v>0.80378883141266977</v>
      </c>
      <c r="L174" s="21">
        <f>SUM(F$3:F173)+I174</f>
        <v>0.82825114353895446</v>
      </c>
      <c r="M174" s="21">
        <f>SUM(G$3:G173)+J174</f>
        <v>0.17536770527913204</v>
      </c>
      <c r="N174" s="21"/>
      <c r="O174" s="21"/>
      <c r="P174" s="21"/>
      <c r="Q174" s="19">
        <f t="shared" si="19"/>
        <v>0.6460764855037453</v>
      </c>
      <c r="R174" s="19">
        <f t="shared" si="20"/>
        <v>0.68599995677358572</v>
      </c>
      <c r="S174" s="19">
        <f t="shared" si="21"/>
        <v>3.0753832054868514E-2</v>
      </c>
      <c r="T174" s="19">
        <f t="shared" si="22"/>
        <v>0.66573901878138364</v>
      </c>
      <c r="U174" s="19">
        <f t="shared" si="23"/>
        <v>0.14095860289383502</v>
      </c>
      <c r="V174" s="19">
        <f t="shared" si="24"/>
        <v>0.14524850243724344</v>
      </c>
      <c r="Y174" s="69"/>
    </row>
    <row r="175" spans="1:25" x14ac:dyDescent="0.25">
      <c r="A175" s="26">
        <f>Wellpath!E175</f>
        <v>0</v>
      </c>
      <c r="B175" s="22">
        <v>0</v>
      </c>
      <c r="C175" s="22">
        <f>SIN(Wellpath!$L175)</f>
        <v>0</v>
      </c>
      <c r="D175" s="22">
        <v>0</v>
      </c>
      <c r="E175" s="20">
        <f>Model!$W$33*((drdp!B175+drdp!K175)*XYM1!$B175+(drdp!E175+drdp!N175)*XYM1!$C175+(drdp!H175+drdp!Q175)*XYM1!$D175)</f>
        <v>0</v>
      </c>
      <c r="F175" s="20">
        <f>Model!$W$33*((drdp!C175+drdp!L175)*XYM1!$B175+(drdp!F175+drdp!O175)*XYM1!$C175+(drdp!I175+drdp!R175)*XYM1!$D175)</f>
        <v>0</v>
      </c>
      <c r="G175" s="20">
        <f>Model!$W$33*((drdp!D175+drdp!M175)*XYM1!$B175+(drdp!G175+drdp!P175)*XYM1!$C175+(drdp!J175+drdp!S175)*XYM1!$D175)</f>
        <v>0</v>
      </c>
      <c r="H175" s="18">
        <f>Model!$W$33*((drdp!B175)*XYM1!$B175+(drdp!E175)*XYM1!$C175+(drdp!H175)*XYM1!$D175)</f>
        <v>0</v>
      </c>
      <c r="I175" s="18">
        <f>Model!$W$33*((drdp!C175)*XYM1!$B175+(drdp!F175)*XYM1!$C175+(drdp!I175)*XYM1!$D175)</f>
        <v>0</v>
      </c>
      <c r="J175" s="18">
        <f>Model!$W$33*((drdp!D175)*XYM1!$B175+(drdp!G175)*XYM1!$C175+(drdp!J175)*XYM1!$D175)</f>
        <v>0</v>
      </c>
      <c r="K175" s="21">
        <f>SUM(E$3:E174)+H175</f>
        <v>0.80378883141266977</v>
      </c>
      <c r="L175" s="21">
        <f>SUM(F$3:F174)+I175</f>
        <v>0.82825114353895446</v>
      </c>
      <c r="M175" s="21">
        <f>SUM(G$3:G174)+J175</f>
        <v>0.17536770527913204</v>
      </c>
      <c r="N175" s="21"/>
      <c r="O175" s="21"/>
      <c r="P175" s="21"/>
      <c r="Q175" s="19">
        <f t="shared" si="19"/>
        <v>0.6460764855037453</v>
      </c>
      <c r="R175" s="19">
        <f t="shared" si="20"/>
        <v>0.68599995677358572</v>
      </c>
      <c r="S175" s="19">
        <f t="shared" si="21"/>
        <v>3.0753832054868514E-2</v>
      </c>
      <c r="T175" s="19">
        <f t="shared" si="22"/>
        <v>0.66573901878138364</v>
      </c>
      <c r="U175" s="19">
        <f t="shared" si="23"/>
        <v>0.14095860289383502</v>
      </c>
      <c r="V175" s="19">
        <f t="shared" si="24"/>
        <v>0.14524850243724344</v>
      </c>
      <c r="Y175" s="69"/>
    </row>
    <row r="176" spans="1:25" x14ac:dyDescent="0.25">
      <c r="A176" s="26">
        <f>Wellpath!E176</f>
        <v>0</v>
      </c>
      <c r="B176" s="22">
        <v>0</v>
      </c>
      <c r="C176" s="22">
        <f>SIN(Wellpath!$L176)</f>
        <v>0</v>
      </c>
      <c r="D176" s="22">
        <v>0</v>
      </c>
      <c r="E176" s="20">
        <f>Model!$W$33*((drdp!B176+drdp!K176)*XYM1!$B176+(drdp!E176+drdp!N176)*XYM1!$C176+(drdp!H176+drdp!Q176)*XYM1!$D176)</f>
        <v>0</v>
      </c>
      <c r="F176" s="20">
        <f>Model!$W$33*((drdp!C176+drdp!L176)*XYM1!$B176+(drdp!F176+drdp!O176)*XYM1!$C176+(drdp!I176+drdp!R176)*XYM1!$D176)</f>
        <v>0</v>
      </c>
      <c r="G176" s="20">
        <f>Model!$W$33*((drdp!D176+drdp!M176)*XYM1!$B176+(drdp!G176+drdp!P176)*XYM1!$C176+(drdp!J176+drdp!S176)*XYM1!$D176)</f>
        <v>0</v>
      </c>
      <c r="H176" s="18">
        <f>Model!$W$33*((drdp!B176)*XYM1!$B176+(drdp!E176)*XYM1!$C176+(drdp!H176)*XYM1!$D176)</f>
        <v>0</v>
      </c>
      <c r="I176" s="18">
        <f>Model!$W$33*((drdp!C176)*XYM1!$B176+(drdp!F176)*XYM1!$C176+(drdp!I176)*XYM1!$D176)</f>
        <v>0</v>
      </c>
      <c r="J176" s="18">
        <f>Model!$W$33*((drdp!D176)*XYM1!$B176+(drdp!G176)*XYM1!$C176+(drdp!J176)*XYM1!$D176)</f>
        <v>0</v>
      </c>
      <c r="K176" s="21">
        <f>SUM(E$3:E175)+H176</f>
        <v>0.80378883141266977</v>
      </c>
      <c r="L176" s="21">
        <f>SUM(F$3:F175)+I176</f>
        <v>0.82825114353895446</v>
      </c>
      <c r="M176" s="21">
        <f>SUM(G$3:G175)+J176</f>
        <v>0.17536770527913204</v>
      </c>
      <c r="N176" s="21"/>
      <c r="O176" s="21"/>
      <c r="P176" s="21"/>
      <c r="Q176" s="19">
        <f t="shared" si="19"/>
        <v>0.6460764855037453</v>
      </c>
      <c r="R176" s="19">
        <f t="shared" si="20"/>
        <v>0.68599995677358572</v>
      </c>
      <c r="S176" s="19">
        <f t="shared" si="21"/>
        <v>3.0753832054868514E-2</v>
      </c>
      <c r="T176" s="19">
        <f t="shared" si="22"/>
        <v>0.66573901878138364</v>
      </c>
      <c r="U176" s="19">
        <f t="shared" si="23"/>
        <v>0.14095860289383502</v>
      </c>
      <c r="V176" s="19">
        <f t="shared" si="24"/>
        <v>0.14524850243724344</v>
      </c>
      <c r="Y176" s="69"/>
    </row>
    <row r="177" spans="1:25" x14ac:dyDescent="0.25">
      <c r="A177" s="26">
        <f>Wellpath!E177</f>
        <v>0</v>
      </c>
      <c r="B177" s="22">
        <v>0</v>
      </c>
      <c r="C177" s="22">
        <f>SIN(Wellpath!$L177)</f>
        <v>0</v>
      </c>
      <c r="D177" s="22">
        <v>0</v>
      </c>
      <c r="E177" s="20">
        <f>Model!$W$33*((drdp!B177+drdp!K177)*XYM1!$B177+(drdp!E177+drdp!N177)*XYM1!$C177+(drdp!H177+drdp!Q177)*XYM1!$D177)</f>
        <v>0</v>
      </c>
      <c r="F177" s="20">
        <f>Model!$W$33*((drdp!C177+drdp!L177)*XYM1!$B177+(drdp!F177+drdp!O177)*XYM1!$C177+(drdp!I177+drdp!R177)*XYM1!$D177)</f>
        <v>0</v>
      </c>
      <c r="G177" s="20">
        <f>Model!$W$33*((drdp!D177+drdp!M177)*XYM1!$B177+(drdp!G177+drdp!P177)*XYM1!$C177+(drdp!J177+drdp!S177)*XYM1!$D177)</f>
        <v>0</v>
      </c>
      <c r="H177" s="18">
        <f>Model!$W$33*((drdp!B177)*XYM1!$B177+(drdp!E177)*XYM1!$C177+(drdp!H177)*XYM1!$D177)</f>
        <v>0</v>
      </c>
      <c r="I177" s="18">
        <f>Model!$W$33*((drdp!C177)*XYM1!$B177+(drdp!F177)*XYM1!$C177+(drdp!I177)*XYM1!$D177)</f>
        <v>0</v>
      </c>
      <c r="J177" s="18">
        <f>Model!$W$33*((drdp!D177)*XYM1!$B177+(drdp!G177)*XYM1!$C177+(drdp!J177)*XYM1!$D177)</f>
        <v>0</v>
      </c>
      <c r="K177" s="21">
        <f>SUM(E$3:E176)+H177</f>
        <v>0.80378883141266977</v>
      </c>
      <c r="L177" s="21">
        <f>SUM(F$3:F176)+I177</f>
        <v>0.82825114353895446</v>
      </c>
      <c r="M177" s="21">
        <f>SUM(G$3:G176)+J177</f>
        <v>0.17536770527913204</v>
      </c>
      <c r="N177" s="21"/>
      <c r="O177" s="21"/>
      <c r="P177" s="21"/>
      <c r="Q177" s="19">
        <f t="shared" si="19"/>
        <v>0.6460764855037453</v>
      </c>
      <c r="R177" s="19">
        <f t="shared" si="20"/>
        <v>0.68599995677358572</v>
      </c>
      <c r="S177" s="19">
        <f t="shared" si="21"/>
        <v>3.0753832054868514E-2</v>
      </c>
      <c r="T177" s="19">
        <f t="shared" si="22"/>
        <v>0.66573901878138364</v>
      </c>
      <c r="U177" s="19">
        <f t="shared" si="23"/>
        <v>0.14095860289383502</v>
      </c>
      <c r="V177" s="19">
        <f t="shared" si="24"/>
        <v>0.14524850243724344</v>
      </c>
      <c r="Y177" s="69"/>
    </row>
    <row r="178" spans="1:25" x14ac:dyDescent="0.25">
      <c r="A178" s="26">
        <f>Wellpath!E178</f>
        <v>0</v>
      </c>
      <c r="B178" s="22">
        <v>0</v>
      </c>
      <c r="C178" s="22">
        <f>SIN(Wellpath!$L178)</f>
        <v>0</v>
      </c>
      <c r="D178" s="22">
        <v>0</v>
      </c>
      <c r="E178" s="20">
        <f>Model!$W$33*((drdp!B178+drdp!K178)*XYM1!$B178+(drdp!E178+drdp!N178)*XYM1!$C178+(drdp!H178+drdp!Q178)*XYM1!$D178)</f>
        <v>0</v>
      </c>
      <c r="F178" s="20">
        <f>Model!$W$33*((drdp!C178+drdp!L178)*XYM1!$B178+(drdp!F178+drdp!O178)*XYM1!$C178+(drdp!I178+drdp!R178)*XYM1!$D178)</f>
        <v>0</v>
      </c>
      <c r="G178" s="20">
        <f>Model!$W$33*((drdp!D178+drdp!M178)*XYM1!$B178+(drdp!G178+drdp!P178)*XYM1!$C178+(drdp!J178+drdp!S178)*XYM1!$D178)</f>
        <v>0</v>
      </c>
      <c r="H178" s="18">
        <f>Model!$W$33*((drdp!B178)*XYM1!$B178+(drdp!E178)*XYM1!$C178+(drdp!H178)*XYM1!$D178)</f>
        <v>0</v>
      </c>
      <c r="I178" s="18">
        <f>Model!$W$33*((drdp!C178)*XYM1!$B178+(drdp!F178)*XYM1!$C178+(drdp!I178)*XYM1!$D178)</f>
        <v>0</v>
      </c>
      <c r="J178" s="18">
        <f>Model!$W$33*((drdp!D178)*XYM1!$B178+(drdp!G178)*XYM1!$C178+(drdp!J178)*XYM1!$D178)</f>
        <v>0</v>
      </c>
      <c r="K178" s="21">
        <f>SUM(E$3:E177)+H178</f>
        <v>0.80378883141266977</v>
      </c>
      <c r="L178" s="21">
        <f>SUM(F$3:F177)+I178</f>
        <v>0.82825114353895446</v>
      </c>
      <c r="M178" s="21">
        <f>SUM(G$3:G177)+J178</f>
        <v>0.17536770527913204</v>
      </c>
      <c r="N178" s="21"/>
      <c r="O178" s="21"/>
      <c r="P178" s="21"/>
      <c r="Q178" s="19">
        <f t="shared" si="19"/>
        <v>0.6460764855037453</v>
      </c>
      <c r="R178" s="19">
        <f t="shared" si="20"/>
        <v>0.68599995677358572</v>
      </c>
      <c r="S178" s="19">
        <f t="shared" si="21"/>
        <v>3.0753832054868514E-2</v>
      </c>
      <c r="T178" s="19">
        <f t="shared" si="22"/>
        <v>0.66573901878138364</v>
      </c>
      <c r="U178" s="19">
        <f t="shared" si="23"/>
        <v>0.14095860289383502</v>
      </c>
      <c r="V178" s="19">
        <f t="shared" si="24"/>
        <v>0.14524850243724344</v>
      </c>
      <c r="Y178" s="69"/>
    </row>
    <row r="179" spans="1:25" x14ac:dyDescent="0.25">
      <c r="A179" s="26">
        <f>Wellpath!E179</f>
        <v>0</v>
      </c>
      <c r="B179" s="22">
        <v>0</v>
      </c>
      <c r="C179" s="22">
        <f>SIN(Wellpath!$L179)</f>
        <v>0</v>
      </c>
      <c r="D179" s="22">
        <v>0</v>
      </c>
      <c r="E179" s="20">
        <f>Model!$W$33*((drdp!B179+drdp!K179)*XYM1!$B179+(drdp!E179+drdp!N179)*XYM1!$C179+(drdp!H179+drdp!Q179)*XYM1!$D179)</f>
        <v>0</v>
      </c>
      <c r="F179" s="20">
        <f>Model!$W$33*((drdp!C179+drdp!L179)*XYM1!$B179+(drdp!F179+drdp!O179)*XYM1!$C179+(drdp!I179+drdp!R179)*XYM1!$D179)</f>
        <v>0</v>
      </c>
      <c r="G179" s="20">
        <f>Model!$W$33*((drdp!D179+drdp!M179)*XYM1!$B179+(drdp!G179+drdp!P179)*XYM1!$C179+(drdp!J179+drdp!S179)*XYM1!$D179)</f>
        <v>0</v>
      </c>
      <c r="H179" s="18">
        <f>Model!$W$33*((drdp!B179)*XYM1!$B179+(drdp!E179)*XYM1!$C179+(drdp!H179)*XYM1!$D179)</f>
        <v>0</v>
      </c>
      <c r="I179" s="18">
        <f>Model!$W$33*((drdp!C179)*XYM1!$B179+(drdp!F179)*XYM1!$C179+(drdp!I179)*XYM1!$D179)</f>
        <v>0</v>
      </c>
      <c r="J179" s="18">
        <f>Model!$W$33*((drdp!D179)*XYM1!$B179+(drdp!G179)*XYM1!$C179+(drdp!J179)*XYM1!$D179)</f>
        <v>0</v>
      </c>
      <c r="K179" s="21">
        <f>SUM(E$3:E178)+H179</f>
        <v>0.80378883141266977</v>
      </c>
      <c r="L179" s="21">
        <f>SUM(F$3:F178)+I179</f>
        <v>0.82825114353895446</v>
      </c>
      <c r="M179" s="21">
        <f>SUM(G$3:G178)+J179</f>
        <v>0.17536770527913204</v>
      </c>
      <c r="N179" s="21"/>
      <c r="O179" s="21"/>
      <c r="P179" s="21"/>
      <c r="Q179" s="19">
        <f t="shared" si="19"/>
        <v>0.6460764855037453</v>
      </c>
      <c r="R179" s="19">
        <f t="shared" si="20"/>
        <v>0.68599995677358572</v>
      </c>
      <c r="S179" s="19">
        <f t="shared" si="21"/>
        <v>3.0753832054868514E-2</v>
      </c>
      <c r="T179" s="19">
        <f t="shared" si="22"/>
        <v>0.66573901878138364</v>
      </c>
      <c r="U179" s="19">
        <f t="shared" si="23"/>
        <v>0.14095860289383502</v>
      </c>
      <c r="V179" s="19">
        <f t="shared" si="24"/>
        <v>0.14524850243724344</v>
      </c>
      <c r="Y179" s="69"/>
    </row>
    <row r="180" spans="1:25" x14ac:dyDescent="0.25">
      <c r="A180" s="26">
        <f>Wellpath!E180</f>
        <v>0</v>
      </c>
      <c r="B180" s="22">
        <v>0</v>
      </c>
      <c r="C180" s="22">
        <f>SIN(Wellpath!$L180)</f>
        <v>0</v>
      </c>
      <c r="D180" s="22">
        <v>0</v>
      </c>
      <c r="E180" s="20">
        <f>Model!$W$33*((drdp!B180+drdp!K180)*XYM1!$B180+(drdp!E180+drdp!N180)*XYM1!$C180+(drdp!H180+drdp!Q180)*XYM1!$D180)</f>
        <v>0</v>
      </c>
      <c r="F180" s="20">
        <f>Model!$W$33*((drdp!C180+drdp!L180)*XYM1!$B180+(drdp!F180+drdp!O180)*XYM1!$C180+(drdp!I180+drdp!R180)*XYM1!$D180)</f>
        <v>0</v>
      </c>
      <c r="G180" s="20">
        <f>Model!$W$33*((drdp!D180+drdp!M180)*XYM1!$B180+(drdp!G180+drdp!P180)*XYM1!$C180+(drdp!J180+drdp!S180)*XYM1!$D180)</f>
        <v>0</v>
      </c>
      <c r="H180" s="18">
        <f>Model!$W$33*((drdp!B180)*XYM1!$B180+(drdp!E180)*XYM1!$C180+(drdp!H180)*XYM1!$D180)</f>
        <v>0</v>
      </c>
      <c r="I180" s="18">
        <f>Model!$W$33*((drdp!C180)*XYM1!$B180+(drdp!F180)*XYM1!$C180+(drdp!I180)*XYM1!$D180)</f>
        <v>0</v>
      </c>
      <c r="J180" s="18">
        <f>Model!$W$33*((drdp!D180)*XYM1!$B180+(drdp!G180)*XYM1!$C180+(drdp!J180)*XYM1!$D180)</f>
        <v>0</v>
      </c>
      <c r="K180" s="21">
        <f>SUM(E$3:E179)+H180</f>
        <v>0.80378883141266977</v>
      </c>
      <c r="L180" s="21">
        <f>SUM(F$3:F179)+I180</f>
        <v>0.82825114353895446</v>
      </c>
      <c r="M180" s="21">
        <f>SUM(G$3:G179)+J180</f>
        <v>0.17536770527913204</v>
      </c>
      <c r="N180" s="21"/>
      <c r="O180" s="21"/>
      <c r="P180" s="21"/>
      <c r="Q180" s="19">
        <f t="shared" si="19"/>
        <v>0.6460764855037453</v>
      </c>
      <c r="R180" s="19">
        <f t="shared" si="20"/>
        <v>0.68599995677358572</v>
      </c>
      <c r="S180" s="19">
        <f t="shared" si="21"/>
        <v>3.0753832054868514E-2</v>
      </c>
      <c r="T180" s="19">
        <f t="shared" si="22"/>
        <v>0.66573901878138364</v>
      </c>
      <c r="U180" s="19">
        <f t="shared" si="23"/>
        <v>0.14095860289383502</v>
      </c>
      <c r="V180" s="19">
        <f t="shared" si="24"/>
        <v>0.14524850243724344</v>
      </c>
      <c r="Y180" s="69"/>
    </row>
    <row r="181" spans="1:25" x14ac:dyDescent="0.25">
      <c r="A181" s="26">
        <f>Wellpath!E181</f>
        <v>0</v>
      </c>
      <c r="B181" s="22">
        <v>0</v>
      </c>
      <c r="C181" s="22">
        <f>SIN(Wellpath!$L181)</f>
        <v>0</v>
      </c>
      <c r="D181" s="22">
        <v>0</v>
      </c>
      <c r="E181" s="20">
        <f>Model!$W$33*((drdp!B181+drdp!K181)*XYM1!$B181+(drdp!E181+drdp!N181)*XYM1!$C181+(drdp!H181+drdp!Q181)*XYM1!$D181)</f>
        <v>0</v>
      </c>
      <c r="F181" s="20">
        <f>Model!$W$33*((drdp!C181+drdp!L181)*XYM1!$B181+(drdp!F181+drdp!O181)*XYM1!$C181+(drdp!I181+drdp!R181)*XYM1!$D181)</f>
        <v>0</v>
      </c>
      <c r="G181" s="20">
        <f>Model!$W$33*((drdp!D181+drdp!M181)*XYM1!$B181+(drdp!G181+drdp!P181)*XYM1!$C181+(drdp!J181+drdp!S181)*XYM1!$D181)</f>
        <v>0</v>
      </c>
      <c r="H181" s="18">
        <f>Model!$W$33*((drdp!B181)*XYM1!$B181+(drdp!E181)*XYM1!$C181+(drdp!H181)*XYM1!$D181)</f>
        <v>0</v>
      </c>
      <c r="I181" s="18">
        <f>Model!$W$33*((drdp!C181)*XYM1!$B181+(drdp!F181)*XYM1!$C181+(drdp!I181)*XYM1!$D181)</f>
        <v>0</v>
      </c>
      <c r="J181" s="18">
        <f>Model!$W$33*((drdp!D181)*XYM1!$B181+(drdp!G181)*XYM1!$C181+(drdp!J181)*XYM1!$D181)</f>
        <v>0</v>
      </c>
      <c r="K181" s="21">
        <f>SUM(E$3:E180)+H181</f>
        <v>0.80378883141266977</v>
      </c>
      <c r="L181" s="21">
        <f>SUM(F$3:F180)+I181</f>
        <v>0.82825114353895446</v>
      </c>
      <c r="M181" s="21">
        <f>SUM(G$3:G180)+J181</f>
        <v>0.17536770527913204</v>
      </c>
      <c r="N181" s="21"/>
      <c r="O181" s="21"/>
      <c r="P181" s="21"/>
      <c r="Q181" s="19">
        <f t="shared" si="19"/>
        <v>0.6460764855037453</v>
      </c>
      <c r="R181" s="19">
        <f t="shared" si="20"/>
        <v>0.68599995677358572</v>
      </c>
      <c r="S181" s="19">
        <f t="shared" si="21"/>
        <v>3.0753832054868514E-2</v>
      </c>
      <c r="T181" s="19">
        <f t="shared" si="22"/>
        <v>0.66573901878138364</v>
      </c>
      <c r="U181" s="19">
        <f t="shared" si="23"/>
        <v>0.14095860289383502</v>
      </c>
      <c r="V181" s="19">
        <f t="shared" si="24"/>
        <v>0.14524850243724344</v>
      </c>
      <c r="Y181" s="69"/>
    </row>
    <row r="182" spans="1:25" x14ac:dyDescent="0.25">
      <c r="A182" s="26">
        <f>Wellpath!E182</f>
        <v>0</v>
      </c>
      <c r="B182" s="22">
        <v>0</v>
      </c>
      <c r="C182" s="22">
        <f>SIN(Wellpath!$L182)</f>
        <v>0</v>
      </c>
      <c r="D182" s="22">
        <v>0</v>
      </c>
      <c r="E182" s="20">
        <f>Model!$W$33*((drdp!B182+drdp!K182)*XYM1!$B182+(drdp!E182+drdp!N182)*XYM1!$C182+(drdp!H182+drdp!Q182)*XYM1!$D182)</f>
        <v>0</v>
      </c>
      <c r="F182" s="20">
        <f>Model!$W$33*((drdp!C182+drdp!L182)*XYM1!$B182+(drdp!F182+drdp!O182)*XYM1!$C182+(drdp!I182+drdp!R182)*XYM1!$D182)</f>
        <v>0</v>
      </c>
      <c r="G182" s="20">
        <f>Model!$W$33*((drdp!D182+drdp!M182)*XYM1!$B182+(drdp!G182+drdp!P182)*XYM1!$C182+(drdp!J182+drdp!S182)*XYM1!$D182)</f>
        <v>0</v>
      </c>
      <c r="H182" s="18">
        <f>Model!$W$33*((drdp!B182)*XYM1!$B182+(drdp!E182)*XYM1!$C182+(drdp!H182)*XYM1!$D182)</f>
        <v>0</v>
      </c>
      <c r="I182" s="18">
        <f>Model!$W$33*((drdp!C182)*XYM1!$B182+(drdp!F182)*XYM1!$C182+(drdp!I182)*XYM1!$D182)</f>
        <v>0</v>
      </c>
      <c r="J182" s="18">
        <f>Model!$W$33*((drdp!D182)*XYM1!$B182+(drdp!G182)*XYM1!$C182+(drdp!J182)*XYM1!$D182)</f>
        <v>0</v>
      </c>
      <c r="K182" s="21">
        <f>SUM(E$3:E181)+H182</f>
        <v>0.80378883141266977</v>
      </c>
      <c r="L182" s="21">
        <f>SUM(F$3:F181)+I182</f>
        <v>0.82825114353895446</v>
      </c>
      <c r="M182" s="21">
        <f>SUM(G$3:G181)+J182</f>
        <v>0.17536770527913204</v>
      </c>
      <c r="N182" s="21"/>
      <c r="O182" s="21"/>
      <c r="P182" s="21"/>
      <c r="Q182" s="19">
        <f t="shared" si="19"/>
        <v>0.6460764855037453</v>
      </c>
      <c r="R182" s="19">
        <f t="shared" si="20"/>
        <v>0.68599995677358572</v>
      </c>
      <c r="S182" s="19">
        <f t="shared" si="21"/>
        <v>3.0753832054868514E-2</v>
      </c>
      <c r="T182" s="19">
        <f t="shared" si="22"/>
        <v>0.66573901878138364</v>
      </c>
      <c r="U182" s="19">
        <f t="shared" si="23"/>
        <v>0.14095860289383502</v>
      </c>
      <c r="V182" s="19">
        <f t="shared" si="24"/>
        <v>0.14524850243724344</v>
      </c>
      <c r="Y182" s="69"/>
    </row>
    <row r="183" spans="1:25" x14ac:dyDescent="0.25">
      <c r="A183" s="26">
        <f>Wellpath!E183</f>
        <v>0</v>
      </c>
      <c r="B183" s="22">
        <v>0</v>
      </c>
      <c r="C183" s="22">
        <f>SIN(Wellpath!$L183)</f>
        <v>0</v>
      </c>
      <c r="D183" s="22">
        <v>0</v>
      </c>
      <c r="E183" s="20">
        <f>Model!$W$33*((drdp!B183+drdp!K183)*XYM1!$B183+(drdp!E183+drdp!N183)*XYM1!$C183+(drdp!H183+drdp!Q183)*XYM1!$D183)</f>
        <v>0</v>
      </c>
      <c r="F183" s="20">
        <f>Model!$W$33*((drdp!C183+drdp!L183)*XYM1!$B183+(drdp!F183+drdp!O183)*XYM1!$C183+(drdp!I183+drdp!R183)*XYM1!$D183)</f>
        <v>0</v>
      </c>
      <c r="G183" s="20">
        <f>Model!$W$33*((drdp!D183+drdp!M183)*XYM1!$B183+(drdp!G183+drdp!P183)*XYM1!$C183+(drdp!J183+drdp!S183)*XYM1!$D183)</f>
        <v>0</v>
      </c>
      <c r="H183" s="18">
        <f>Model!$W$33*((drdp!B183)*XYM1!$B183+(drdp!E183)*XYM1!$C183+(drdp!H183)*XYM1!$D183)</f>
        <v>0</v>
      </c>
      <c r="I183" s="18">
        <f>Model!$W$33*((drdp!C183)*XYM1!$B183+(drdp!F183)*XYM1!$C183+(drdp!I183)*XYM1!$D183)</f>
        <v>0</v>
      </c>
      <c r="J183" s="18">
        <f>Model!$W$33*((drdp!D183)*XYM1!$B183+(drdp!G183)*XYM1!$C183+(drdp!J183)*XYM1!$D183)</f>
        <v>0</v>
      </c>
      <c r="K183" s="21">
        <f>SUM(E$3:E182)+H183</f>
        <v>0.80378883141266977</v>
      </c>
      <c r="L183" s="21">
        <f>SUM(F$3:F182)+I183</f>
        <v>0.82825114353895446</v>
      </c>
      <c r="M183" s="21">
        <f>SUM(G$3:G182)+J183</f>
        <v>0.17536770527913204</v>
      </c>
      <c r="N183" s="21"/>
      <c r="O183" s="21"/>
      <c r="P183" s="21"/>
      <c r="Q183" s="19">
        <f t="shared" si="19"/>
        <v>0.6460764855037453</v>
      </c>
      <c r="R183" s="19">
        <f t="shared" si="20"/>
        <v>0.68599995677358572</v>
      </c>
      <c r="S183" s="19">
        <f t="shared" si="21"/>
        <v>3.0753832054868514E-2</v>
      </c>
      <c r="T183" s="19">
        <f t="shared" si="22"/>
        <v>0.66573901878138364</v>
      </c>
      <c r="U183" s="19">
        <f t="shared" si="23"/>
        <v>0.14095860289383502</v>
      </c>
      <c r="V183" s="19">
        <f t="shared" si="24"/>
        <v>0.14524850243724344</v>
      </c>
      <c r="Y183" s="69"/>
    </row>
    <row r="184" spans="1:25" x14ac:dyDescent="0.25">
      <c r="A184" s="26">
        <f>Wellpath!E184</f>
        <v>0</v>
      </c>
      <c r="B184" s="22">
        <v>0</v>
      </c>
      <c r="C184" s="22">
        <f>SIN(Wellpath!$L184)</f>
        <v>0</v>
      </c>
      <c r="D184" s="22">
        <v>0</v>
      </c>
      <c r="E184" s="20">
        <f>Model!$W$33*((drdp!B184+drdp!K184)*XYM1!$B184+(drdp!E184+drdp!N184)*XYM1!$C184+(drdp!H184+drdp!Q184)*XYM1!$D184)</f>
        <v>0</v>
      </c>
      <c r="F184" s="20">
        <f>Model!$W$33*((drdp!C184+drdp!L184)*XYM1!$B184+(drdp!F184+drdp!O184)*XYM1!$C184+(drdp!I184+drdp!R184)*XYM1!$D184)</f>
        <v>0</v>
      </c>
      <c r="G184" s="20">
        <f>Model!$W$33*((drdp!D184+drdp!M184)*XYM1!$B184+(drdp!G184+drdp!P184)*XYM1!$C184+(drdp!J184+drdp!S184)*XYM1!$D184)</f>
        <v>0</v>
      </c>
      <c r="H184" s="18">
        <f>Model!$W$33*((drdp!B184)*XYM1!$B184+(drdp!E184)*XYM1!$C184+(drdp!H184)*XYM1!$D184)</f>
        <v>0</v>
      </c>
      <c r="I184" s="18">
        <f>Model!$W$33*((drdp!C184)*XYM1!$B184+(drdp!F184)*XYM1!$C184+(drdp!I184)*XYM1!$D184)</f>
        <v>0</v>
      </c>
      <c r="J184" s="18">
        <f>Model!$W$33*((drdp!D184)*XYM1!$B184+(drdp!G184)*XYM1!$C184+(drdp!J184)*XYM1!$D184)</f>
        <v>0</v>
      </c>
      <c r="K184" s="21">
        <f>SUM(E$3:E183)+H184</f>
        <v>0.80378883141266977</v>
      </c>
      <c r="L184" s="21">
        <f>SUM(F$3:F183)+I184</f>
        <v>0.82825114353895446</v>
      </c>
      <c r="M184" s="21">
        <f>SUM(G$3:G183)+J184</f>
        <v>0.17536770527913204</v>
      </c>
      <c r="N184" s="21"/>
      <c r="O184" s="21"/>
      <c r="P184" s="21"/>
      <c r="Q184" s="19">
        <f t="shared" si="19"/>
        <v>0.6460764855037453</v>
      </c>
      <c r="R184" s="19">
        <f t="shared" si="20"/>
        <v>0.68599995677358572</v>
      </c>
      <c r="S184" s="19">
        <f t="shared" si="21"/>
        <v>3.0753832054868514E-2</v>
      </c>
      <c r="T184" s="19">
        <f t="shared" si="22"/>
        <v>0.66573901878138364</v>
      </c>
      <c r="U184" s="19">
        <f t="shared" si="23"/>
        <v>0.14095860289383502</v>
      </c>
      <c r="V184" s="19">
        <f t="shared" si="24"/>
        <v>0.14524850243724344</v>
      </c>
      <c r="Y184" s="69"/>
    </row>
    <row r="185" spans="1:25" x14ac:dyDescent="0.25">
      <c r="A185" s="26">
        <f>Wellpath!E185</f>
        <v>0</v>
      </c>
      <c r="B185" s="22">
        <v>0</v>
      </c>
      <c r="C185" s="22">
        <f>SIN(Wellpath!$L185)</f>
        <v>0</v>
      </c>
      <c r="D185" s="22">
        <v>0</v>
      </c>
      <c r="E185" s="20">
        <f>Model!$W$33*((drdp!B185+drdp!K185)*XYM1!$B185+(drdp!E185+drdp!N185)*XYM1!$C185+(drdp!H185+drdp!Q185)*XYM1!$D185)</f>
        <v>0</v>
      </c>
      <c r="F185" s="20">
        <f>Model!$W$33*((drdp!C185+drdp!L185)*XYM1!$B185+(drdp!F185+drdp!O185)*XYM1!$C185+(drdp!I185+drdp!R185)*XYM1!$D185)</f>
        <v>0</v>
      </c>
      <c r="G185" s="20">
        <f>Model!$W$33*((drdp!D185+drdp!M185)*XYM1!$B185+(drdp!G185+drdp!P185)*XYM1!$C185+(drdp!J185+drdp!S185)*XYM1!$D185)</f>
        <v>0</v>
      </c>
      <c r="H185" s="18">
        <f>Model!$W$33*((drdp!B185)*XYM1!$B185+(drdp!E185)*XYM1!$C185+(drdp!H185)*XYM1!$D185)</f>
        <v>0</v>
      </c>
      <c r="I185" s="18">
        <f>Model!$W$33*((drdp!C185)*XYM1!$B185+(drdp!F185)*XYM1!$C185+(drdp!I185)*XYM1!$D185)</f>
        <v>0</v>
      </c>
      <c r="J185" s="18">
        <f>Model!$W$33*((drdp!D185)*XYM1!$B185+(drdp!G185)*XYM1!$C185+(drdp!J185)*XYM1!$D185)</f>
        <v>0</v>
      </c>
      <c r="K185" s="21">
        <f>SUM(E$3:E184)+H185</f>
        <v>0.80378883141266977</v>
      </c>
      <c r="L185" s="21">
        <f>SUM(F$3:F184)+I185</f>
        <v>0.82825114353895446</v>
      </c>
      <c r="M185" s="21">
        <f>SUM(G$3:G184)+J185</f>
        <v>0.17536770527913204</v>
      </c>
      <c r="N185" s="21"/>
      <c r="O185" s="21"/>
      <c r="P185" s="21"/>
      <c r="Q185" s="19">
        <f t="shared" si="19"/>
        <v>0.6460764855037453</v>
      </c>
      <c r="R185" s="19">
        <f t="shared" si="20"/>
        <v>0.68599995677358572</v>
      </c>
      <c r="S185" s="19">
        <f t="shared" si="21"/>
        <v>3.0753832054868514E-2</v>
      </c>
      <c r="T185" s="19">
        <f t="shared" si="22"/>
        <v>0.66573901878138364</v>
      </c>
      <c r="U185" s="19">
        <f t="shared" si="23"/>
        <v>0.14095860289383502</v>
      </c>
      <c r="V185" s="19">
        <f t="shared" si="24"/>
        <v>0.14524850243724344</v>
      </c>
      <c r="Y185" s="69"/>
    </row>
    <row r="186" spans="1:25" x14ac:dyDescent="0.25">
      <c r="A186" s="26">
        <f>Wellpath!E186</f>
        <v>0</v>
      </c>
      <c r="B186" s="22">
        <v>0</v>
      </c>
      <c r="C186" s="22">
        <f>SIN(Wellpath!$L186)</f>
        <v>0</v>
      </c>
      <c r="D186" s="22">
        <v>0</v>
      </c>
      <c r="E186" s="20">
        <f>Model!$W$33*((drdp!B186+drdp!K186)*XYM1!$B186+(drdp!E186+drdp!N186)*XYM1!$C186+(drdp!H186+drdp!Q186)*XYM1!$D186)</f>
        <v>0</v>
      </c>
      <c r="F186" s="20">
        <f>Model!$W$33*((drdp!C186+drdp!L186)*XYM1!$B186+(drdp!F186+drdp!O186)*XYM1!$C186+(drdp!I186+drdp!R186)*XYM1!$D186)</f>
        <v>0</v>
      </c>
      <c r="G186" s="20">
        <f>Model!$W$33*((drdp!D186+drdp!M186)*XYM1!$B186+(drdp!G186+drdp!P186)*XYM1!$C186+(drdp!J186+drdp!S186)*XYM1!$D186)</f>
        <v>0</v>
      </c>
      <c r="H186" s="18">
        <f>Model!$W$33*((drdp!B186)*XYM1!$B186+(drdp!E186)*XYM1!$C186+(drdp!H186)*XYM1!$D186)</f>
        <v>0</v>
      </c>
      <c r="I186" s="18">
        <f>Model!$W$33*((drdp!C186)*XYM1!$B186+(drdp!F186)*XYM1!$C186+(drdp!I186)*XYM1!$D186)</f>
        <v>0</v>
      </c>
      <c r="J186" s="18">
        <f>Model!$W$33*((drdp!D186)*XYM1!$B186+(drdp!G186)*XYM1!$C186+(drdp!J186)*XYM1!$D186)</f>
        <v>0</v>
      </c>
      <c r="K186" s="21">
        <f>SUM(E$3:E185)+H186</f>
        <v>0.80378883141266977</v>
      </c>
      <c r="L186" s="21">
        <f>SUM(F$3:F185)+I186</f>
        <v>0.82825114353895446</v>
      </c>
      <c r="M186" s="21">
        <f>SUM(G$3:G185)+J186</f>
        <v>0.17536770527913204</v>
      </c>
      <c r="N186" s="21"/>
      <c r="O186" s="21"/>
      <c r="P186" s="21"/>
      <c r="Q186" s="19">
        <f t="shared" si="19"/>
        <v>0.6460764855037453</v>
      </c>
      <c r="R186" s="19">
        <f t="shared" si="20"/>
        <v>0.68599995677358572</v>
      </c>
      <c r="S186" s="19">
        <f t="shared" si="21"/>
        <v>3.0753832054868514E-2</v>
      </c>
      <c r="T186" s="19">
        <f t="shared" si="22"/>
        <v>0.66573901878138364</v>
      </c>
      <c r="U186" s="19">
        <f t="shared" si="23"/>
        <v>0.14095860289383502</v>
      </c>
      <c r="V186" s="19">
        <f t="shared" si="24"/>
        <v>0.14524850243724344</v>
      </c>
      <c r="Y186" s="69"/>
    </row>
    <row r="187" spans="1:25" x14ac:dyDescent="0.25">
      <c r="A187" s="26">
        <f>Wellpath!E187</f>
        <v>0</v>
      </c>
      <c r="B187" s="22">
        <v>0</v>
      </c>
      <c r="C187" s="22">
        <f>SIN(Wellpath!$L187)</f>
        <v>0</v>
      </c>
      <c r="D187" s="22">
        <v>0</v>
      </c>
      <c r="E187" s="20">
        <f>Model!$W$33*((drdp!B187+drdp!K187)*XYM1!$B187+(drdp!E187+drdp!N187)*XYM1!$C187+(drdp!H187+drdp!Q187)*XYM1!$D187)</f>
        <v>0</v>
      </c>
      <c r="F187" s="20">
        <f>Model!$W$33*((drdp!C187+drdp!L187)*XYM1!$B187+(drdp!F187+drdp!O187)*XYM1!$C187+(drdp!I187+drdp!R187)*XYM1!$D187)</f>
        <v>0</v>
      </c>
      <c r="G187" s="20">
        <f>Model!$W$33*((drdp!D187+drdp!M187)*XYM1!$B187+(drdp!G187+drdp!P187)*XYM1!$C187+(drdp!J187+drdp!S187)*XYM1!$D187)</f>
        <v>0</v>
      </c>
      <c r="H187" s="18">
        <f>Model!$W$33*((drdp!B187)*XYM1!$B187+(drdp!E187)*XYM1!$C187+(drdp!H187)*XYM1!$D187)</f>
        <v>0</v>
      </c>
      <c r="I187" s="18">
        <f>Model!$W$33*((drdp!C187)*XYM1!$B187+(drdp!F187)*XYM1!$C187+(drdp!I187)*XYM1!$D187)</f>
        <v>0</v>
      </c>
      <c r="J187" s="18">
        <f>Model!$W$33*((drdp!D187)*XYM1!$B187+(drdp!G187)*XYM1!$C187+(drdp!J187)*XYM1!$D187)</f>
        <v>0</v>
      </c>
      <c r="K187" s="21">
        <f>SUM(E$3:E186)+H187</f>
        <v>0.80378883141266977</v>
      </c>
      <c r="L187" s="21">
        <f>SUM(F$3:F186)+I187</f>
        <v>0.82825114353895446</v>
      </c>
      <c r="M187" s="21">
        <f>SUM(G$3:G186)+J187</f>
        <v>0.17536770527913204</v>
      </c>
      <c r="N187" s="21"/>
      <c r="O187" s="21"/>
      <c r="P187" s="21"/>
      <c r="Q187" s="19">
        <f t="shared" si="19"/>
        <v>0.6460764855037453</v>
      </c>
      <c r="R187" s="19">
        <f t="shared" si="20"/>
        <v>0.68599995677358572</v>
      </c>
      <c r="S187" s="19">
        <f t="shared" si="21"/>
        <v>3.0753832054868514E-2</v>
      </c>
      <c r="T187" s="19">
        <f t="shared" si="22"/>
        <v>0.66573901878138364</v>
      </c>
      <c r="U187" s="19">
        <f t="shared" si="23"/>
        <v>0.14095860289383502</v>
      </c>
      <c r="V187" s="19">
        <f t="shared" si="24"/>
        <v>0.14524850243724344</v>
      </c>
      <c r="Y187" s="69"/>
    </row>
    <row r="188" spans="1:25" x14ac:dyDescent="0.25">
      <c r="A188" s="26">
        <f>Wellpath!E188</f>
        <v>0</v>
      </c>
      <c r="B188" s="22">
        <v>0</v>
      </c>
      <c r="C188" s="22">
        <f>SIN(Wellpath!$L188)</f>
        <v>0</v>
      </c>
      <c r="D188" s="22">
        <v>0</v>
      </c>
      <c r="E188" s="20">
        <f>Model!$W$33*((drdp!B188+drdp!K188)*XYM1!$B188+(drdp!E188+drdp!N188)*XYM1!$C188+(drdp!H188+drdp!Q188)*XYM1!$D188)</f>
        <v>0</v>
      </c>
      <c r="F188" s="20">
        <f>Model!$W$33*((drdp!C188+drdp!L188)*XYM1!$B188+(drdp!F188+drdp!O188)*XYM1!$C188+(drdp!I188+drdp!R188)*XYM1!$D188)</f>
        <v>0</v>
      </c>
      <c r="G188" s="20">
        <f>Model!$W$33*((drdp!D188+drdp!M188)*XYM1!$B188+(drdp!G188+drdp!P188)*XYM1!$C188+(drdp!J188+drdp!S188)*XYM1!$D188)</f>
        <v>0</v>
      </c>
      <c r="H188" s="18">
        <f>Model!$W$33*((drdp!B188)*XYM1!$B188+(drdp!E188)*XYM1!$C188+(drdp!H188)*XYM1!$D188)</f>
        <v>0</v>
      </c>
      <c r="I188" s="18">
        <f>Model!$W$33*((drdp!C188)*XYM1!$B188+(drdp!F188)*XYM1!$C188+(drdp!I188)*XYM1!$D188)</f>
        <v>0</v>
      </c>
      <c r="J188" s="18">
        <f>Model!$W$33*((drdp!D188)*XYM1!$B188+(drdp!G188)*XYM1!$C188+(drdp!J188)*XYM1!$D188)</f>
        <v>0</v>
      </c>
      <c r="K188" s="21">
        <f>SUM(E$3:E187)+H188</f>
        <v>0.80378883141266977</v>
      </c>
      <c r="L188" s="21">
        <f>SUM(F$3:F187)+I188</f>
        <v>0.82825114353895446</v>
      </c>
      <c r="M188" s="21">
        <f>SUM(G$3:G187)+J188</f>
        <v>0.17536770527913204</v>
      </c>
      <c r="N188" s="21"/>
      <c r="O188" s="21"/>
      <c r="P188" s="21"/>
      <c r="Q188" s="19">
        <f t="shared" si="19"/>
        <v>0.6460764855037453</v>
      </c>
      <c r="R188" s="19">
        <f t="shared" si="20"/>
        <v>0.68599995677358572</v>
      </c>
      <c r="S188" s="19">
        <f t="shared" si="21"/>
        <v>3.0753832054868514E-2</v>
      </c>
      <c r="T188" s="19">
        <f t="shared" si="22"/>
        <v>0.66573901878138364</v>
      </c>
      <c r="U188" s="19">
        <f t="shared" si="23"/>
        <v>0.14095860289383502</v>
      </c>
      <c r="V188" s="19">
        <f t="shared" si="24"/>
        <v>0.14524850243724344</v>
      </c>
      <c r="Y188" s="69"/>
    </row>
    <row r="189" spans="1:25" x14ac:dyDescent="0.25">
      <c r="A189" s="26">
        <f>Wellpath!E189</f>
        <v>0</v>
      </c>
      <c r="B189" s="22">
        <v>0</v>
      </c>
      <c r="C189" s="22">
        <f>SIN(Wellpath!$L189)</f>
        <v>0</v>
      </c>
      <c r="D189" s="22">
        <v>0</v>
      </c>
      <c r="E189" s="20">
        <f>Model!$W$33*((drdp!B189+drdp!K189)*XYM1!$B189+(drdp!E189+drdp!N189)*XYM1!$C189+(drdp!H189+drdp!Q189)*XYM1!$D189)</f>
        <v>0</v>
      </c>
      <c r="F189" s="20">
        <f>Model!$W$33*((drdp!C189+drdp!L189)*XYM1!$B189+(drdp!F189+drdp!O189)*XYM1!$C189+(drdp!I189+drdp!R189)*XYM1!$D189)</f>
        <v>0</v>
      </c>
      <c r="G189" s="20">
        <f>Model!$W$33*((drdp!D189+drdp!M189)*XYM1!$B189+(drdp!G189+drdp!P189)*XYM1!$C189+(drdp!J189+drdp!S189)*XYM1!$D189)</f>
        <v>0</v>
      </c>
      <c r="H189" s="18">
        <f>Model!$W$33*((drdp!B189)*XYM1!$B189+(drdp!E189)*XYM1!$C189+(drdp!H189)*XYM1!$D189)</f>
        <v>0</v>
      </c>
      <c r="I189" s="18">
        <f>Model!$W$33*((drdp!C189)*XYM1!$B189+(drdp!F189)*XYM1!$C189+(drdp!I189)*XYM1!$D189)</f>
        <v>0</v>
      </c>
      <c r="J189" s="18">
        <f>Model!$W$33*((drdp!D189)*XYM1!$B189+(drdp!G189)*XYM1!$C189+(drdp!J189)*XYM1!$D189)</f>
        <v>0</v>
      </c>
      <c r="K189" s="21">
        <f>SUM(E$3:E188)+H189</f>
        <v>0.80378883141266977</v>
      </c>
      <c r="L189" s="21">
        <f>SUM(F$3:F188)+I189</f>
        <v>0.82825114353895446</v>
      </c>
      <c r="M189" s="21">
        <f>SUM(G$3:G188)+J189</f>
        <v>0.17536770527913204</v>
      </c>
      <c r="N189" s="21"/>
      <c r="O189" s="21"/>
      <c r="P189" s="21"/>
      <c r="Q189" s="19">
        <f t="shared" si="19"/>
        <v>0.6460764855037453</v>
      </c>
      <c r="R189" s="19">
        <f t="shared" si="20"/>
        <v>0.68599995677358572</v>
      </c>
      <c r="S189" s="19">
        <f t="shared" si="21"/>
        <v>3.0753832054868514E-2</v>
      </c>
      <c r="T189" s="19">
        <f t="shared" si="22"/>
        <v>0.66573901878138364</v>
      </c>
      <c r="U189" s="19">
        <f t="shared" si="23"/>
        <v>0.14095860289383502</v>
      </c>
      <c r="V189" s="19">
        <f t="shared" si="24"/>
        <v>0.14524850243724344</v>
      </c>
      <c r="Y189" s="69"/>
    </row>
    <row r="190" spans="1:25" x14ac:dyDescent="0.25">
      <c r="A190" s="26">
        <f>Wellpath!E190</f>
        <v>0</v>
      </c>
      <c r="B190" s="22">
        <v>0</v>
      </c>
      <c r="C190" s="22">
        <f>SIN(Wellpath!$L190)</f>
        <v>0</v>
      </c>
      <c r="D190" s="22">
        <v>0</v>
      </c>
      <c r="E190" s="20">
        <f>Model!$W$33*((drdp!B190+drdp!K190)*XYM1!$B190+(drdp!E190+drdp!N190)*XYM1!$C190+(drdp!H190+drdp!Q190)*XYM1!$D190)</f>
        <v>0</v>
      </c>
      <c r="F190" s="20">
        <f>Model!$W$33*((drdp!C190+drdp!L190)*XYM1!$B190+(drdp!F190+drdp!O190)*XYM1!$C190+(drdp!I190+drdp!R190)*XYM1!$D190)</f>
        <v>0</v>
      </c>
      <c r="G190" s="20">
        <f>Model!$W$33*((drdp!D190+drdp!M190)*XYM1!$B190+(drdp!G190+drdp!P190)*XYM1!$C190+(drdp!J190+drdp!S190)*XYM1!$D190)</f>
        <v>0</v>
      </c>
      <c r="H190" s="18">
        <f>Model!$W$33*((drdp!B190)*XYM1!$B190+(drdp!E190)*XYM1!$C190+(drdp!H190)*XYM1!$D190)</f>
        <v>0</v>
      </c>
      <c r="I190" s="18">
        <f>Model!$W$33*((drdp!C190)*XYM1!$B190+(drdp!F190)*XYM1!$C190+(drdp!I190)*XYM1!$D190)</f>
        <v>0</v>
      </c>
      <c r="J190" s="18">
        <f>Model!$W$33*((drdp!D190)*XYM1!$B190+(drdp!G190)*XYM1!$C190+(drdp!J190)*XYM1!$D190)</f>
        <v>0</v>
      </c>
      <c r="K190" s="21">
        <f>SUM(E$3:E189)+H190</f>
        <v>0.80378883141266977</v>
      </c>
      <c r="L190" s="21">
        <f>SUM(F$3:F189)+I190</f>
        <v>0.82825114353895446</v>
      </c>
      <c r="M190" s="21">
        <f>SUM(G$3:G189)+J190</f>
        <v>0.17536770527913204</v>
      </c>
      <c r="N190" s="21"/>
      <c r="O190" s="21"/>
      <c r="P190" s="21"/>
      <c r="Q190" s="19">
        <f t="shared" si="19"/>
        <v>0.6460764855037453</v>
      </c>
      <c r="R190" s="19">
        <f t="shared" si="20"/>
        <v>0.68599995677358572</v>
      </c>
      <c r="S190" s="19">
        <f t="shared" si="21"/>
        <v>3.0753832054868514E-2</v>
      </c>
      <c r="T190" s="19">
        <f t="shared" si="22"/>
        <v>0.66573901878138364</v>
      </c>
      <c r="U190" s="19">
        <f t="shared" si="23"/>
        <v>0.14095860289383502</v>
      </c>
      <c r="V190" s="19">
        <f t="shared" si="24"/>
        <v>0.14524850243724344</v>
      </c>
      <c r="Y190" s="69"/>
    </row>
    <row r="191" spans="1:25" x14ac:dyDescent="0.25">
      <c r="A191" s="26">
        <f>Wellpath!E191</f>
        <v>0</v>
      </c>
      <c r="B191" s="22">
        <v>0</v>
      </c>
      <c r="C191" s="22">
        <f>SIN(Wellpath!$L191)</f>
        <v>0</v>
      </c>
      <c r="D191" s="22">
        <v>0</v>
      </c>
      <c r="E191" s="20">
        <f>Model!$W$33*((drdp!B191+drdp!K191)*XYM1!$B191+(drdp!E191+drdp!N191)*XYM1!$C191+(drdp!H191+drdp!Q191)*XYM1!$D191)</f>
        <v>0</v>
      </c>
      <c r="F191" s="20">
        <f>Model!$W$33*((drdp!C191+drdp!L191)*XYM1!$B191+(drdp!F191+drdp!O191)*XYM1!$C191+(drdp!I191+drdp!R191)*XYM1!$D191)</f>
        <v>0</v>
      </c>
      <c r="G191" s="20">
        <f>Model!$W$33*((drdp!D191+drdp!M191)*XYM1!$B191+(drdp!G191+drdp!P191)*XYM1!$C191+(drdp!J191+drdp!S191)*XYM1!$D191)</f>
        <v>0</v>
      </c>
      <c r="H191" s="18">
        <f>Model!$W$33*((drdp!B191)*XYM1!$B191+(drdp!E191)*XYM1!$C191+(drdp!H191)*XYM1!$D191)</f>
        <v>0</v>
      </c>
      <c r="I191" s="18">
        <f>Model!$W$33*((drdp!C191)*XYM1!$B191+(drdp!F191)*XYM1!$C191+(drdp!I191)*XYM1!$D191)</f>
        <v>0</v>
      </c>
      <c r="J191" s="18">
        <f>Model!$W$33*((drdp!D191)*XYM1!$B191+(drdp!G191)*XYM1!$C191+(drdp!J191)*XYM1!$D191)</f>
        <v>0</v>
      </c>
      <c r="K191" s="21">
        <f>SUM(E$3:E190)+H191</f>
        <v>0.80378883141266977</v>
      </c>
      <c r="L191" s="21">
        <f>SUM(F$3:F190)+I191</f>
        <v>0.82825114353895446</v>
      </c>
      <c r="M191" s="21">
        <f>SUM(G$3:G190)+J191</f>
        <v>0.17536770527913204</v>
      </c>
      <c r="N191" s="21"/>
      <c r="O191" s="21"/>
      <c r="P191" s="21"/>
      <c r="Q191" s="19">
        <f t="shared" si="19"/>
        <v>0.6460764855037453</v>
      </c>
      <c r="R191" s="19">
        <f t="shared" si="20"/>
        <v>0.68599995677358572</v>
      </c>
      <c r="S191" s="19">
        <f t="shared" si="21"/>
        <v>3.0753832054868514E-2</v>
      </c>
      <c r="T191" s="19">
        <f t="shared" si="22"/>
        <v>0.66573901878138364</v>
      </c>
      <c r="U191" s="19">
        <f t="shared" si="23"/>
        <v>0.14095860289383502</v>
      </c>
      <c r="V191" s="19">
        <f t="shared" si="24"/>
        <v>0.14524850243724344</v>
      </c>
      <c r="Y191" s="69"/>
    </row>
    <row r="192" spans="1:25" x14ac:dyDescent="0.25">
      <c r="A192" s="26">
        <f>Wellpath!E192</f>
        <v>0</v>
      </c>
      <c r="B192" s="22">
        <v>0</v>
      </c>
      <c r="C192" s="22">
        <f>SIN(Wellpath!$L192)</f>
        <v>0</v>
      </c>
      <c r="D192" s="22">
        <v>0</v>
      </c>
      <c r="E192" s="20">
        <f>Model!$W$33*((drdp!B192+drdp!K192)*XYM1!$B192+(drdp!E192+drdp!N192)*XYM1!$C192+(drdp!H192+drdp!Q192)*XYM1!$D192)</f>
        <v>0</v>
      </c>
      <c r="F192" s="20">
        <f>Model!$W$33*((drdp!C192+drdp!L192)*XYM1!$B192+(drdp!F192+drdp!O192)*XYM1!$C192+(drdp!I192+drdp!R192)*XYM1!$D192)</f>
        <v>0</v>
      </c>
      <c r="G192" s="20">
        <f>Model!$W$33*((drdp!D192+drdp!M192)*XYM1!$B192+(drdp!G192+drdp!P192)*XYM1!$C192+(drdp!J192+drdp!S192)*XYM1!$D192)</f>
        <v>0</v>
      </c>
      <c r="H192" s="18">
        <f>Model!$W$33*((drdp!B192)*XYM1!$B192+(drdp!E192)*XYM1!$C192+(drdp!H192)*XYM1!$D192)</f>
        <v>0</v>
      </c>
      <c r="I192" s="18">
        <f>Model!$W$33*((drdp!C192)*XYM1!$B192+(drdp!F192)*XYM1!$C192+(drdp!I192)*XYM1!$D192)</f>
        <v>0</v>
      </c>
      <c r="J192" s="18">
        <f>Model!$W$33*((drdp!D192)*XYM1!$B192+(drdp!G192)*XYM1!$C192+(drdp!J192)*XYM1!$D192)</f>
        <v>0</v>
      </c>
      <c r="K192" s="21">
        <f>SUM(E$3:E191)+H192</f>
        <v>0.80378883141266977</v>
      </c>
      <c r="L192" s="21">
        <f>SUM(F$3:F191)+I192</f>
        <v>0.82825114353895446</v>
      </c>
      <c r="M192" s="21">
        <f>SUM(G$3:G191)+J192</f>
        <v>0.17536770527913204</v>
      </c>
      <c r="N192" s="21"/>
      <c r="O192" s="21"/>
      <c r="P192" s="21"/>
      <c r="Q192" s="19">
        <f t="shared" si="19"/>
        <v>0.6460764855037453</v>
      </c>
      <c r="R192" s="19">
        <f t="shared" si="20"/>
        <v>0.68599995677358572</v>
      </c>
      <c r="S192" s="19">
        <f t="shared" si="21"/>
        <v>3.0753832054868514E-2</v>
      </c>
      <c r="T192" s="19">
        <f t="shared" si="22"/>
        <v>0.66573901878138364</v>
      </c>
      <c r="U192" s="19">
        <f t="shared" si="23"/>
        <v>0.14095860289383502</v>
      </c>
      <c r="V192" s="19">
        <f t="shared" si="24"/>
        <v>0.14524850243724344</v>
      </c>
      <c r="Y192" s="69"/>
    </row>
    <row r="193" spans="1:25" x14ac:dyDescent="0.25">
      <c r="A193" s="26">
        <f>Wellpath!E193</f>
        <v>0</v>
      </c>
      <c r="B193" s="22">
        <v>0</v>
      </c>
      <c r="C193" s="22">
        <f>SIN(Wellpath!$L193)</f>
        <v>0</v>
      </c>
      <c r="D193" s="22">
        <v>0</v>
      </c>
      <c r="E193" s="20">
        <f>Model!$W$33*((drdp!B193+drdp!K193)*XYM1!$B193+(drdp!E193+drdp!N193)*XYM1!$C193+(drdp!H193+drdp!Q193)*XYM1!$D193)</f>
        <v>0</v>
      </c>
      <c r="F193" s="20">
        <f>Model!$W$33*((drdp!C193+drdp!L193)*XYM1!$B193+(drdp!F193+drdp!O193)*XYM1!$C193+(drdp!I193+drdp!R193)*XYM1!$D193)</f>
        <v>0</v>
      </c>
      <c r="G193" s="20">
        <f>Model!$W$33*((drdp!D193+drdp!M193)*XYM1!$B193+(drdp!G193+drdp!P193)*XYM1!$C193+(drdp!J193+drdp!S193)*XYM1!$D193)</f>
        <v>0</v>
      </c>
      <c r="H193" s="18">
        <f>Model!$W$33*((drdp!B193)*XYM1!$B193+(drdp!E193)*XYM1!$C193+(drdp!H193)*XYM1!$D193)</f>
        <v>0</v>
      </c>
      <c r="I193" s="18">
        <f>Model!$W$33*((drdp!C193)*XYM1!$B193+(drdp!F193)*XYM1!$C193+(drdp!I193)*XYM1!$D193)</f>
        <v>0</v>
      </c>
      <c r="J193" s="18">
        <f>Model!$W$33*((drdp!D193)*XYM1!$B193+(drdp!G193)*XYM1!$C193+(drdp!J193)*XYM1!$D193)</f>
        <v>0</v>
      </c>
      <c r="K193" s="21">
        <f>SUM(E$3:E192)+H193</f>
        <v>0.80378883141266977</v>
      </c>
      <c r="L193" s="21">
        <f>SUM(F$3:F192)+I193</f>
        <v>0.82825114353895446</v>
      </c>
      <c r="M193" s="21">
        <f>SUM(G$3:G192)+J193</f>
        <v>0.17536770527913204</v>
      </c>
      <c r="N193" s="21"/>
      <c r="O193" s="21"/>
      <c r="P193" s="21"/>
      <c r="Q193" s="19">
        <f t="shared" si="19"/>
        <v>0.6460764855037453</v>
      </c>
      <c r="R193" s="19">
        <f t="shared" si="20"/>
        <v>0.68599995677358572</v>
      </c>
      <c r="S193" s="19">
        <f t="shared" si="21"/>
        <v>3.0753832054868514E-2</v>
      </c>
      <c r="T193" s="19">
        <f t="shared" si="22"/>
        <v>0.66573901878138364</v>
      </c>
      <c r="U193" s="19">
        <f t="shared" si="23"/>
        <v>0.14095860289383502</v>
      </c>
      <c r="V193" s="19">
        <f t="shared" si="24"/>
        <v>0.14524850243724344</v>
      </c>
      <c r="Y193" s="69"/>
    </row>
    <row r="194" spans="1:25" x14ac:dyDescent="0.25">
      <c r="A194" s="26">
        <f>Wellpath!E194</f>
        <v>0</v>
      </c>
      <c r="B194" s="22">
        <v>0</v>
      </c>
      <c r="C194" s="22">
        <f>SIN(Wellpath!$L194)</f>
        <v>0</v>
      </c>
      <c r="D194" s="22">
        <v>0</v>
      </c>
      <c r="E194" s="20">
        <f>Model!$W$33*((drdp!B194+drdp!K194)*XYM1!$B194+(drdp!E194+drdp!N194)*XYM1!$C194+(drdp!H194+drdp!Q194)*XYM1!$D194)</f>
        <v>0</v>
      </c>
      <c r="F194" s="20">
        <f>Model!$W$33*((drdp!C194+drdp!L194)*XYM1!$B194+(drdp!F194+drdp!O194)*XYM1!$C194+(drdp!I194+drdp!R194)*XYM1!$D194)</f>
        <v>0</v>
      </c>
      <c r="G194" s="20">
        <f>Model!$W$33*((drdp!D194+drdp!M194)*XYM1!$B194+(drdp!G194+drdp!P194)*XYM1!$C194+(drdp!J194+drdp!S194)*XYM1!$D194)</f>
        <v>0</v>
      </c>
      <c r="H194" s="18">
        <f>Model!$W$33*((drdp!B194)*XYM1!$B194+(drdp!E194)*XYM1!$C194+(drdp!H194)*XYM1!$D194)</f>
        <v>0</v>
      </c>
      <c r="I194" s="18">
        <f>Model!$W$33*((drdp!C194)*XYM1!$B194+(drdp!F194)*XYM1!$C194+(drdp!I194)*XYM1!$D194)</f>
        <v>0</v>
      </c>
      <c r="J194" s="18">
        <f>Model!$W$33*((drdp!D194)*XYM1!$B194+(drdp!G194)*XYM1!$C194+(drdp!J194)*XYM1!$D194)</f>
        <v>0</v>
      </c>
      <c r="K194" s="21">
        <f>SUM(E$3:E193)+H194</f>
        <v>0.80378883141266977</v>
      </c>
      <c r="L194" s="21">
        <f>SUM(F$3:F193)+I194</f>
        <v>0.82825114353895446</v>
      </c>
      <c r="M194" s="21">
        <f>SUM(G$3:G193)+J194</f>
        <v>0.17536770527913204</v>
      </c>
      <c r="N194" s="21"/>
      <c r="O194" s="21"/>
      <c r="P194" s="21"/>
      <c r="Q194" s="19">
        <f t="shared" si="19"/>
        <v>0.6460764855037453</v>
      </c>
      <c r="R194" s="19">
        <f t="shared" si="20"/>
        <v>0.68599995677358572</v>
      </c>
      <c r="S194" s="19">
        <f t="shared" si="21"/>
        <v>3.0753832054868514E-2</v>
      </c>
      <c r="T194" s="19">
        <f t="shared" si="22"/>
        <v>0.66573901878138364</v>
      </c>
      <c r="U194" s="19">
        <f t="shared" si="23"/>
        <v>0.14095860289383502</v>
      </c>
      <c r="V194" s="19">
        <f t="shared" si="24"/>
        <v>0.14524850243724344</v>
      </c>
      <c r="Y194" s="69"/>
    </row>
    <row r="195" spans="1:25" x14ac:dyDescent="0.25">
      <c r="A195" s="26">
        <f>Wellpath!E195</f>
        <v>0</v>
      </c>
      <c r="B195" s="22">
        <v>0</v>
      </c>
      <c r="C195" s="22">
        <f>SIN(Wellpath!$L195)</f>
        <v>0</v>
      </c>
      <c r="D195" s="22">
        <v>0</v>
      </c>
      <c r="E195" s="20">
        <f>Model!$W$33*((drdp!B195+drdp!K195)*XYM1!$B195+(drdp!E195+drdp!N195)*XYM1!$C195+(drdp!H195+drdp!Q195)*XYM1!$D195)</f>
        <v>0</v>
      </c>
      <c r="F195" s="20">
        <f>Model!$W$33*((drdp!C195+drdp!L195)*XYM1!$B195+(drdp!F195+drdp!O195)*XYM1!$C195+(drdp!I195+drdp!R195)*XYM1!$D195)</f>
        <v>0</v>
      </c>
      <c r="G195" s="20">
        <f>Model!$W$33*((drdp!D195+drdp!M195)*XYM1!$B195+(drdp!G195+drdp!P195)*XYM1!$C195+(drdp!J195+drdp!S195)*XYM1!$D195)</f>
        <v>0</v>
      </c>
      <c r="H195" s="18">
        <f>Model!$W$33*((drdp!B195)*XYM1!$B195+(drdp!E195)*XYM1!$C195+(drdp!H195)*XYM1!$D195)</f>
        <v>0</v>
      </c>
      <c r="I195" s="18">
        <f>Model!$W$33*((drdp!C195)*XYM1!$B195+(drdp!F195)*XYM1!$C195+(drdp!I195)*XYM1!$D195)</f>
        <v>0</v>
      </c>
      <c r="J195" s="18">
        <f>Model!$W$33*((drdp!D195)*XYM1!$B195+(drdp!G195)*XYM1!$C195+(drdp!J195)*XYM1!$D195)</f>
        <v>0</v>
      </c>
      <c r="K195" s="21">
        <f>SUM(E$3:E194)+H195</f>
        <v>0.80378883141266977</v>
      </c>
      <c r="L195" s="21">
        <f>SUM(F$3:F194)+I195</f>
        <v>0.82825114353895446</v>
      </c>
      <c r="M195" s="21">
        <f>SUM(G$3:G194)+J195</f>
        <v>0.17536770527913204</v>
      </c>
      <c r="N195" s="21"/>
      <c r="O195" s="21"/>
      <c r="P195" s="21"/>
      <c r="Q195" s="19">
        <f t="shared" si="19"/>
        <v>0.6460764855037453</v>
      </c>
      <c r="R195" s="19">
        <f t="shared" si="20"/>
        <v>0.68599995677358572</v>
      </c>
      <c r="S195" s="19">
        <f t="shared" si="21"/>
        <v>3.0753832054868514E-2</v>
      </c>
      <c r="T195" s="19">
        <f t="shared" si="22"/>
        <v>0.66573901878138364</v>
      </c>
      <c r="U195" s="19">
        <f t="shared" si="23"/>
        <v>0.14095860289383502</v>
      </c>
      <c r="V195" s="19">
        <f t="shared" si="24"/>
        <v>0.14524850243724344</v>
      </c>
      <c r="Y195" s="69"/>
    </row>
    <row r="196" spans="1:25" x14ac:dyDescent="0.25">
      <c r="A196" s="26">
        <f>Wellpath!E196</f>
        <v>0</v>
      </c>
      <c r="B196" s="22">
        <v>0</v>
      </c>
      <c r="C196" s="22">
        <f>SIN(Wellpath!$L196)</f>
        <v>0</v>
      </c>
      <c r="D196" s="22">
        <v>0</v>
      </c>
      <c r="E196" s="20">
        <f>Model!$W$33*((drdp!B196+drdp!K196)*XYM1!$B196+(drdp!E196+drdp!N196)*XYM1!$C196+(drdp!H196+drdp!Q196)*XYM1!$D196)</f>
        <v>0</v>
      </c>
      <c r="F196" s="20">
        <f>Model!$W$33*((drdp!C196+drdp!L196)*XYM1!$B196+(drdp!F196+drdp!O196)*XYM1!$C196+(drdp!I196+drdp!R196)*XYM1!$D196)</f>
        <v>0</v>
      </c>
      <c r="G196" s="20">
        <f>Model!$W$33*((drdp!D196+drdp!M196)*XYM1!$B196+(drdp!G196+drdp!P196)*XYM1!$C196+(drdp!J196+drdp!S196)*XYM1!$D196)</f>
        <v>0</v>
      </c>
      <c r="H196" s="18">
        <f>Model!$W$33*((drdp!B196)*XYM1!$B196+(drdp!E196)*XYM1!$C196+(drdp!H196)*XYM1!$D196)</f>
        <v>0</v>
      </c>
      <c r="I196" s="18">
        <f>Model!$W$33*((drdp!C196)*XYM1!$B196+(drdp!F196)*XYM1!$C196+(drdp!I196)*XYM1!$D196)</f>
        <v>0</v>
      </c>
      <c r="J196" s="18">
        <f>Model!$W$33*((drdp!D196)*XYM1!$B196+(drdp!G196)*XYM1!$C196+(drdp!J196)*XYM1!$D196)</f>
        <v>0</v>
      </c>
      <c r="K196" s="21">
        <f>SUM(E$3:E195)+H196</f>
        <v>0.80378883141266977</v>
      </c>
      <c r="L196" s="21">
        <f>SUM(F$3:F195)+I196</f>
        <v>0.82825114353895446</v>
      </c>
      <c r="M196" s="21">
        <f>SUM(G$3:G195)+J196</f>
        <v>0.17536770527913204</v>
      </c>
      <c r="N196" s="21"/>
      <c r="O196" s="21"/>
      <c r="P196" s="21"/>
      <c r="Q196" s="19">
        <f t="shared" si="19"/>
        <v>0.6460764855037453</v>
      </c>
      <c r="R196" s="19">
        <f t="shared" si="20"/>
        <v>0.68599995677358572</v>
      </c>
      <c r="S196" s="19">
        <f t="shared" si="21"/>
        <v>3.0753832054868514E-2</v>
      </c>
      <c r="T196" s="19">
        <f t="shared" si="22"/>
        <v>0.66573901878138364</v>
      </c>
      <c r="U196" s="19">
        <f t="shared" si="23"/>
        <v>0.14095860289383502</v>
      </c>
      <c r="V196" s="19">
        <f t="shared" si="24"/>
        <v>0.14524850243724344</v>
      </c>
      <c r="Y196" s="69"/>
    </row>
    <row r="197" spans="1:25" x14ac:dyDescent="0.25">
      <c r="A197" s="26">
        <f>Wellpath!E197</f>
        <v>0</v>
      </c>
      <c r="B197" s="22">
        <v>0</v>
      </c>
      <c r="C197" s="22">
        <f>SIN(Wellpath!$L197)</f>
        <v>0</v>
      </c>
      <c r="D197" s="22">
        <v>0</v>
      </c>
      <c r="E197" s="20">
        <f>Model!$W$33*((drdp!B197+drdp!K197)*XYM1!$B197+(drdp!E197+drdp!N197)*XYM1!$C197+(drdp!H197+drdp!Q197)*XYM1!$D197)</f>
        <v>0</v>
      </c>
      <c r="F197" s="20">
        <f>Model!$W$33*((drdp!C197+drdp!L197)*XYM1!$B197+(drdp!F197+drdp!O197)*XYM1!$C197+(drdp!I197+drdp!R197)*XYM1!$D197)</f>
        <v>0</v>
      </c>
      <c r="G197" s="20">
        <f>Model!$W$33*((drdp!D197+drdp!M197)*XYM1!$B197+(drdp!G197+drdp!P197)*XYM1!$C197+(drdp!J197+drdp!S197)*XYM1!$D197)</f>
        <v>0</v>
      </c>
      <c r="H197" s="18">
        <f>Model!$W$33*((drdp!B197)*XYM1!$B197+(drdp!E197)*XYM1!$C197+(drdp!H197)*XYM1!$D197)</f>
        <v>0</v>
      </c>
      <c r="I197" s="18">
        <f>Model!$W$33*((drdp!C197)*XYM1!$B197+(drdp!F197)*XYM1!$C197+(drdp!I197)*XYM1!$D197)</f>
        <v>0</v>
      </c>
      <c r="J197" s="18">
        <f>Model!$W$33*((drdp!D197)*XYM1!$B197+(drdp!G197)*XYM1!$C197+(drdp!J197)*XYM1!$D197)</f>
        <v>0</v>
      </c>
      <c r="K197" s="21">
        <f>SUM(E$3:E196)+H197</f>
        <v>0.80378883141266977</v>
      </c>
      <c r="L197" s="21">
        <f>SUM(F$3:F196)+I197</f>
        <v>0.82825114353895446</v>
      </c>
      <c r="M197" s="21">
        <f>SUM(G$3:G196)+J197</f>
        <v>0.17536770527913204</v>
      </c>
      <c r="N197" s="21"/>
      <c r="O197" s="21"/>
      <c r="P197" s="21"/>
      <c r="Q197" s="19">
        <f t="shared" si="19"/>
        <v>0.6460764855037453</v>
      </c>
      <c r="R197" s="19">
        <f t="shared" si="20"/>
        <v>0.68599995677358572</v>
      </c>
      <c r="S197" s="19">
        <f t="shared" si="21"/>
        <v>3.0753832054868514E-2</v>
      </c>
      <c r="T197" s="19">
        <f t="shared" si="22"/>
        <v>0.66573901878138364</v>
      </c>
      <c r="U197" s="19">
        <f t="shared" si="23"/>
        <v>0.14095860289383502</v>
      </c>
      <c r="V197" s="19">
        <f t="shared" si="24"/>
        <v>0.14524850243724344</v>
      </c>
      <c r="Y197" s="69"/>
    </row>
    <row r="198" spans="1:25" x14ac:dyDescent="0.25">
      <c r="A198" s="26">
        <f>Wellpath!E198</f>
        <v>0</v>
      </c>
      <c r="B198" s="22">
        <v>0</v>
      </c>
      <c r="C198" s="22">
        <f>SIN(Wellpath!$L198)</f>
        <v>0</v>
      </c>
      <c r="D198" s="22">
        <v>0</v>
      </c>
      <c r="E198" s="20">
        <f>Model!$W$33*((drdp!B198+drdp!K198)*XYM1!$B198+(drdp!E198+drdp!N198)*XYM1!$C198+(drdp!H198+drdp!Q198)*XYM1!$D198)</f>
        <v>0</v>
      </c>
      <c r="F198" s="20">
        <f>Model!$W$33*((drdp!C198+drdp!L198)*XYM1!$B198+(drdp!F198+drdp!O198)*XYM1!$C198+(drdp!I198+drdp!R198)*XYM1!$D198)</f>
        <v>0</v>
      </c>
      <c r="G198" s="20">
        <f>Model!$W$33*((drdp!D198+drdp!M198)*XYM1!$B198+(drdp!G198+drdp!P198)*XYM1!$C198+(drdp!J198+drdp!S198)*XYM1!$D198)</f>
        <v>0</v>
      </c>
      <c r="H198" s="18">
        <f>Model!$W$33*((drdp!B198)*XYM1!$B198+(drdp!E198)*XYM1!$C198+(drdp!H198)*XYM1!$D198)</f>
        <v>0</v>
      </c>
      <c r="I198" s="18">
        <f>Model!$W$33*((drdp!C198)*XYM1!$B198+(drdp!F198)*XYM1!$C198+(drdp!I198)*XYM1!$D198)</f>
        <v>0</v>
      </c>
      <c r="J198" s="18">
        <f>Model!$W$33*((drdp!D198)*XYM1!$B198+(drdp!G198)*XYM1!$C198+(drdp!J198)*XYM1!$D198)</f>
        <v>0</v>
      </c>
      <c r="K198" s="21">
        <f>SUM(E$3:E197)+H198</f>
        <v>0.80378883141266977</v>
      </c>
      <c r="L198" s="21">
        <f>SUM(F$3:F197)+I198</f>
        <v>0.82825114353895446</v>
      </c>
      <c r="M198" s="21">
        <f>SUM(G$3:G197)+J198</f>
        <v>0.17536770527913204</v>
      </c>
      <c r="N198" s="21"/>
      <c r="O198" s="21"/>
      <c r="P198" s="21"/>
      <c r="Q198" s="19">
        <f t="shared" ref="Q198:Q261" si="25">K198^2</f>
        <v>0.6460764855037453</v>
      </c>
      <c r="R198" s="19">
        <f t="shared" ref="R198:R261" si="26">L198^2</f>
        <v>0.68599995677358572</v>
      </c>
      <c r="S198" s="19">
        <f t="shared" ref="S198:S261" si="27">M198^2</f>
        <v>3.0753832054868514E-2</v>
      </c>
      <c r="T198" s="19">
        <f t="shared" ref="T198:T261" si="28">K198*L198</f>
        <v>0.66573901878138364</v>
      </c>
      <c r="U198" s="19">
        <f t="shared" ref="U198:U261" si="29">K198*M198</f>
        <v>0.14095860289383502</v>
      </c>
      <c r="V198" s="19">
        <f t="shared" ref="V198:V261" si="30">L198*M198</f>
        <v>0.14524850243724344</v>
      </c>
      <c r="Y198" s="69"/>
    </row>
    <row r="199" spans="1:25" x14ac:dyDescent="0.25">
      <c r="A199" s="26">
        <f>Wellpath!E199</f>
        <v>0</v>
      </c>
      <c r="B199" s="22">
        <v>0</v>
      </c>
      <c r="C199" s="22">
        <f>SIN(Wellpath!$L199)</f>
        <v>0</v>
      </c>
      <c r="D199" s="22">
        <v>0</v>
      </c>
      <c r="E199" s="20">
        <f>Model!$W$33*((drdp!B199+drdp!K199)*XYM1!$B199+(drdp!E199+drdp!N199)*XYM1!$C199+(drdp!H199+drdp!Q199)*XYM1!$D199)</f>
        <v>0</v>
      </c>
      <c r="F199" s="20">
        <f>Model!$W$33*((drdp!C199+drdp!L199)*XYM1!$B199+(drdp!F199+drdp!O199)*XYM1!$C199+(drdp!I199+drdp!R199)*XYM1!$D199)</f>
        <v>0</v>
      </c>
      <c r="G199" s="20">
        <f>Model!$W$33*((drdp!D199+drdp!M199)*XYM1!$B199+(drdp!G199+drdp!P199)*XYM1!$C199+(drdp!J199+drdp!S199)*XYM1!$D199)</f>
        <v>0</v>
      </c>
      <c r="H199" s="18">
        <f>Model!$W$33*((drdp!B199)*XYM1!$B199+(drdp!E199)*XYM1!$C199+(drdp!H199)*XYM1!$D199)</f>
        <v>0</v>
      </c>
      <c r="I199" s="18">
        <f>Model!$W$33*((drdp!C199)*XYM1!$B199+(drdp!F199)*XYM1!$C199+(drdp!I199)*XYM1!$D199)</f>
        <v>0</v>
      </c>
      <c r="J199" s="18">
        <f>Model!$W$33*((drdp!D199)*XYM1!$B199+(drdp!G199)*XYM1!$C199+(drdp!J199)*XYM1!$D199)</f>
        <v>0</v>
      </c>
      <c r="K199" s="21">
        <f>SUM(E$3:E198)+H199</f>
        <v>0.80378883141266977</v>
      </c>
      <c r="L199" s="21">
        <f>SUM(F$3:F198)+I199</f>
        <v>0.82825114353895446</v>
      </c>
      <c r="M199" s="21">
        <f>SUM(G$3:G198)+J199</f>
        <v>0.17536770527913204</v>
      </c>
      <c r="N199" s="21"/>
      <c r="O199" s="21"/>
      <c r="P199" s="21"/>
      <c r="Q199" s="19">
        <f t="shared" si="25"/>
        <v>0.6460764855037453</v>
      </c>
      <c r="R199" s="19">
        <f t="shared" si="26"/>
        <v>0.68599995677358572</v>
      </c>
      <c r="S199" s="19">
        <f t="shared" si="27"/>
        <v>3.0753832054868514E-2</v>
      </c>
      <c r="T199" s="19">
        <f t="shared" si="28"/>
        <v>0.66573901878138364</v>
      </c>
      <c r="U199" s="19">
        <f t="shared" si="29"/>
        <v>0.14095860289383502</v>
      </c>
      <c r="V199" s="19">
        <f t="shared" si="30"/>
        <v>0.14524850243724344</v>
      </c>
      <c r="Y199" s="69"/>
    </row>
    <row r="200" spans="1:25" x14ac:dyDescent="0.25">
      <c r="A200" s="26">
        <f>Wellpath!E200</f>
        <v>0</v>
      </c>
      <c r="B200" s="22">
        <v>0</v>
      </c>
      <c r="C200" s="22">
        <f>SIN(Wellpath!$L200)</f>
        <v>0</v>
      </c>
      <c r="D200" s="22">
        <v>0</v>
      </c>
      <c r="E200" s="20">
        <f>Model!$W$33*((drdp!B200+drdp!K200)*XYM1!$B200+(drdp!E200+drdp!N200)*XYM1!$C200+(drdp!H200+drdp!Q200)*XYM1!$D200)</f>
        <v>0</v>
      </c>
      <c r="F200" s="20">
        <f>Model!$W$33*((drdp!C200+drdp!L200)*XYM1!$B200+(drdp!F200+drdp!O200)*XYM1!$C200+(drdp!I200+drdp!R200)*XYM1!$D200)</f>
        <v>0</v>
      </c>
      <c r="G200" s="20">
        <f>Model!$W$33*((drdp!D200+drdp!M200)*XYM1!$B200+(drdp!G200+drdp!P200)*XYM1!$C200+(drdp!J200+drdp!S200)*XYM1!$D200)</f>
        <v>0</v>
      </c>
      <c r="H200" s="18">
        <f>Model!$W$33*((drdp!B200)*XYM1!$B200+(drdp!E200)*XYM1!$C200+(drdp!H200)*XYM1!$D200)</f>
        <v>0</v>
      </c>
      <c r="I200" s="18">
        <f>Model!$W$33*((drdp!C200)*XYM1!$B200+(drdp!F200)*XYM1!$C200+(drdp!I200)*XYM1!$D200)</f>
        <v>0</v>
      </c>
      <c r="J200" s="18">
        <f>Model!$W$33*((drdp!D200)*XYM1!$B200+(drdp!G200)*XYM1!$C200+(drdp!J200)*XYM1!$D200)</f>
        <v>0</v>
      </c>
      <c r="K200" s="21">
        <f>SUM(E$3:E199)+H200</f>
        <v>0.80378883141266977</v>
      </c>
      <c r="L200" s="21">
        <f>SUM(F$3:F199)+I200</f>
        <v>0.82825114353895446</v>
      </c>
      <c r="M200" s="21">
        <f>SUM(G$3:G199)+J200</f>
        <v>0.17536770527913204</v>
      </c>
      <c r="N200" s="21"/>
      <c r="O200" s="21"/>
      <c r="P200" s="21"/>
      <c r="Q200" s="19">
        <f t="shared" si="25"/>
        <v>0.6460764855037453</v>
      </c>
      <c r="R200" s="19">
        <f t="shared" si="26"/>
        <v>0.68599995677358572</v>
      </c>
      <c r="S200" s="19">
        <f t="shared" si="27"/>
        <v>3.0753832054868514E-2</v>
      </c>
      <c r="T200" s="19">
        <f t="shared" si="28"/>
        <v>0.66573901878138364</v>
      </c>
      <c r="U200" s="19">
        <f t="shared" si="29"/>
        <v>0.14095860289383502</v>
      </c>
      <c r="V200" s="19">
        <f t="shared" si="30"/>
        <v>0.14524850243724344</v>
      </c>
      <c r="Y200" s="69"/>
    </row>
    <row r="201" spans="1:25" x14ac:dyDescent="0.25">
      <c r="A201" s="26">
        <f>Wellpath!E201</f>
        <v>0</v>
      </c>
      <c r="B201" s="22">
        <v>0</v>
      </c>
      <c r="C201" s="22">
        <f>SIN(Wellpath!$L201)</f>
        <v>0</v>
      </c>
      <c r="D201" s="22">
        <v>0</v>
      </c>
      <c r="E201" s="20">
        <f>Model!$W$33*((drdp!B201+drdp!K201)*XYM1!$B201+(drdp!E201+drdp!N201)*XYM1!$C201+(drdp!H201+drdp!Q201)*XYM1!$D201)</f>
        <v>0</v>
      </c>
      <c r="F201" s="20">
        <f>Model!$W$33*((drdp!C201+drdp!L201)*XYM1!$B201+(drdp!F201+drdp!O201)*XYM1!$C201+(drdp!I201+drdp!R201)*XYM1!$D201)</f>
        <v>0</v>
      </c>
      <c r="G201" s="20">
        <f>Model!$W$33*((drdp!D201+drdp!M201)*XYM1!$B201+(drdp!G201+drdp!P201)*XYM1!$C201+(drdp!J201+drdp!S201)*XYM1!$D201)</f>
        <v>0</v>
      </c>
      <c r="H201" s="18">
        <f>Model!$W$33*((drdp!B201)*XYM1!$B201+(drdp!E201)*XYM1!$C201+(drdp!H201)*XYM1!$D201)</f>
        <v>0</v>
      </c>
      <c r="I201" s="18">
        <f>Model!$W$33*((drdp!C201)*XYM1!$B201+(drdp!F201)*XYM1!$C201+(drdp!I201)*XYM1!$D201)</f>
        <v>0</v>
      </c>
      <c r="J201" s="18">
        <f>Model!$W$33*((drdp!D201)*XYM1!$B201+(drdp!G201)*XYM1!$C201+(drdp!J201)*XYM1!$D201)</f>
        <v>0</v>
      </c>
      <c r="K201" s="21">
        <f>SUM(E$3:E200)+H201</f>
        <v>0.80378883141266977</v>
      </c>
      <c r="L201" s="21">
        <f>SUM(F$3:F200)+I201</f>
        <v>0.82825114353895446</v>
      </c>
      <c r="M201" s="21">
        <f>SUM(G$3:G200)+J201</f>
        <v>0.17536770527913204</v>
      </c>
      <c r="N201" s="21"/>
      <c r="O201" s="21"/>
      <c r="P201" s="21"/>
      <c r="Q201" s="19">
        <f t="shared" si="25"/>
        <v>0.6460764855037453</v>
      </c>
      <c r="R201" s="19">
        <f t="shared" si="26"/>
        <v>0.68599995677358572</v>
      </c>
      <c r="S201" s="19">
        <f t="shared" si="27"/>
        <v>3.0753832054868514E-2</v>
      </c>
      <c r="T201" s="19">
        <f t="shared" si="28"/>
        <v>0.66573901878138364</v>
      </c>
      <c r="U201" s="19">
        <f t="shared" si="29"/>
        <v>0.14095860289383502</v>
      </c>
      <c r="V201" s="19">
        <f t="shared" si="30"/>
        <v>0.14524850243724344</v>
      </c>
      <c r="Y201" s="69"/>
    </row>
    <row r="202" spans="1:25" x14ac:dyDescent="0.25">
      <c r="A202" s="26">
        <f>Wellpath!E202</f>
        <v>0</v>
      </c>
      <c r="B202" s="22">
        <v>0</v>
      </c>
      <c r="C202" s="22">
        <f>SIN(Wellpath!$L202)</f>
        <v>0</v>
      </c>
      <c r="D202" s="22">
        <v>0</v>
      </c>
      <c r="E202" s="20">
        <f>Model!$W$33*((drdp!B202+drdp!K202)*XYM1!$B202+(drdp!E202+drdp!N202)*XYM1!$C202+(drdp!H202+drdp!Q202)*XYM1!$D202)</f>
        <v>0</v>
      </c>
      <c r="F202" s="20">
        <f>Model!$W$33*((drdp!C202+drdp!L202)*XYM1!$B202+(drdp!F202+drdp!O202)*XYM1!$C202+(drdp!I202+drdp!R202)*XYM1!$D202)</f>
        <v>0</v>
      </c>
      <c r="G202" s="20">
        <f>Model!$W$33*((drdp!D202+drdp!M202)*XYM1!$B202+(drdp!G202+drdp!P202)*XYM1!$C202+(drdp!J202+drdp!S202)*XYM1!$D202)</f>
        <v>0</v>
      </c>
      <c r="H202" s="18">
        <f>Model!$W$33*((drdp!B202)*XYM1!$B202+(drdp!E202)*XYM1!$C202+(drdp!H202)*XYM1!$D202)</f>
        <v>0</v>
      </c>
      <c r="I202" s="18">
        <f>Model!$W$33*((drdp!C202)*XYM1!$B202+(drdp!F202)*XYM1!$C202+(drdp!I202)*XYM1!$D202)</f>
        <v>0</v>
      </c>
      <c r="J202" s="18">
        <f>Model!$W$33*((drdp!D202)*XYM1!$B202+(drdp!G202)*XYM1!$C202+(drdp!J202)*XYM1!$D202)</f>
        <v>0</v>
      </c>
      <c r="K202" s="21">
        <f>SUM(E$3:E201)+H202</f>
        <v>0.80378883141266977</v>
      </c>
      <c r="L202" s="21">
        <f>SUM(F$3:F201)+I202</f>
        <v>0.82825114353895446</v>
      </c>
      <c r="M202" s="21">
        <f>SUM(G$3:G201)+J202</f>
        <v>0.17536770527913204</v>
      </c>
      <c r="N202" s="21"/>
      <c r="O202" s="21"/>
      <c r="P202" s="21"/>
      <c r="Q202" s="19">
        <f t="shared" si="25"/>
        <v>0.6460764855037453</v>
      </c>
      <c r="R202" s="19">
        <f t="shared" si="26"/>
        <v>0.68599995677358572</v>
      </c>
      <c r="S202" s="19">
        <f t="shared" si="27"/>
        <v>3.0753832054868514E-2</v>
      </c>
      <c r="T202" s="19">
        <f t="shared" si="28"/>
        <v>0.66573901878138364</v>
      </c>
      <c r="U202" s="19">
        <f t="shared" si="29"/>
        <v>0.14095860289383502</v>
      </c>
      <c r="V202" s="19">
        <f t="shared" si="30"/>
        <v>0.14524850243724344</v>
      </c>
      <c r="Y202" s="69"/>
    </row>
    <row r="203" spans="1:25" x14ac:dyDescent="0.25">
      <c r="A203" s="26">
        <f>Wellpath!E203</f>
        <v>0</v>
      </c>
      <c r="B203" s="22">
        <v>0</v>
      </c>
      <c r="C203" s="22">
        <f>SIN(Wellpath!$L203)</f>
        <v>0</v>
      </c>
      <c r="D203" s="22">
        <v>0</v>
      </c>
      <c r="E203" s="20">
        <f>Model!$W$33*((drdp!B203+drdp!K203)*XYM1!$B203+(drdp!E203+drdp!N203)*XYM1!$C203+(drdp!H203+drdp!Q203)*XYM1!$D203)</f>
        <v>0</v>
      </c>
      <c r="F203" s="20">
        <f>Model!$W$33*((drdp!C203+drdp!L203)*XYM1!$B203+(drdp!F203+drdp!O203)*XYM1!$C203+(drdp!I203+drdp!R203)*XYM1!$D203)</f>
        <v>0</v>
      </c>
      <c r="G203" s="20">
        <f>Model!$W$33*((drdp!D203+drdp!M203)*XYM1!$B203+(drdp!G203+drdp!P203)*XYM1!$C203+(drdp!J203+drdp!S203)*XYM1!$D203)</f>
        <v>0</v>
      </c>
      <c r="H203" s="18">
        <f>Model!$W$33*((drdp!B203)*XYM1!$B203+(drdp!E203)*XYM1!$C203+(drdp!H203)*XYM1!$D203)</f>
        <v>0</v>
      </c>
      <c r="I203" s="18">
        <f>Model!$W$33*((drdp!C203)*XYM1!$B203+(drdp!F203)*XYM1!$C203+(drdp!I203)*XYM1!$D203)</f>
        <v>0</v>
      </c>
      <c r="J203" s="18">
        <f>Model!$W$33*((drdp!D203)*XYM1!$B203+(drdp!G203)*XYM1!$C203+(drdp!J203)*XYM1!$D203)</f>
        <v>0</v>
      </c>
      <c r="K203" s="21">
        <f>SUM(E$3:E202)+H203</f>
        <v>0.80378883141266977</v>
      </c>
      <c r="L203" s="21">
        <f>SUM(F$3:F202)+I203</f>
        <v>0.82825114353895446</v>
      </c>
      <c r="M203" s="21">
        <f>SUM(G$3:G202)+J203</f>
        <v>0.17536770527913204</v>
      </c>
      <c r="N203" s="21"/>
      <c r="O203" s="21"/>
      <c r="P203" s="21"/>
      <c r="Q203" s="19">
        <f t="shared" si="25"/>
        <v>0.6460764855037453</v>
      </c>
      <c r="R203" s="19">
        <f t="shared" si="26"/>
        <v>0.68599995677358572</v>
      </c>
      <c r="S203" s="19">
        <f t="shared" si="27"/>
        <v>3.0753832054868514E-2</v>
      </c>
      <c r="T203" s="19">
        <f t="shared" si="28"/>
        <v>0.66573901878138364</v>
      </c>
      <c r="U203" s="19">
        <f t="shared" si="29"/>
        <v>0.14095860289383502</v>
      </c>
      <c r="V203" s="19">
        <f t="shared" si="30"/>
        <v>0.14524850243724344</v>
      </c>
      <c r="Y203" s="69"/>
    </row>
    <row r="204" spans="1:25" x14ac:dyDescent="0.25">
      <c r="A204" s="26">
        <f>Wellpath!E204</f>
        <v>0</v>
      </c>
      <c r="B204" s="22">
        <v>0</v>
      </c>
      <c r="C204" s="22">
        <f>SIN(Wellpath!$L204)</f>
        <v>0</v>
      </c>
      <c r="D204" s="22">
        <v>0</v>
      </c>
      <c r="E204" s="20">
        <f>Model!$W$33*((drdp!B204+drdp!K204)*XYM1!$B204+(drdp!E204+drdp!N204)*XYM1!$C204+(drdp!H204+drdp!Q204)*XYM1!$D204)</f>
        <v>0</v>
      </c>
      <c r="F204" s="20">
        <f>Model!$W$33*((drdp!C204+drdp!L204)*XYM1!$B204+(drdp!F204+drdp!O204)*XYM1!$C204+(drdp!I204+drdp!R204)*XYM1!$D204)</f>
        <v>0</v>
      </c>
      <c r="G204" s="20">
        <f>Model!$W$33*((drdp!D204+drdp!M204)*XYM1!$B204+(drdp!G204+drdp!P204)*XYM1!$C204+(drdp!J204+drdp!S204)*XYM1!$D204)</f>
        <v>0</v>
      </c>
      <c r="H204" s="18">
        <f>Model!$W$33*((drdp!B204)*XYM1!$B204+(drdp!E204)*XYM1!$C204+(drdp!H204)*XYM1!$D204)</f>
        <v>0</v>
      </c>
      <c r="I204" s="18">
        <f>Model!$W$33*((drdp!C204)*XYM1!$B204+(drdp!F204)*XYM1!$C204+(drdp!I204)*XYM1!$D204)</f>
        <v>0</v>
      </c>
      <c r="J204" s="18">
        <f>Model!$W$33*((drdp!D204)*XYM1!$B204+(drdp!G204)*XYM1!$C204+(drdp!J204)*XYM1!$D204)</f>
        <v>0</v>
      </c>
      <c r="K204" s="21">
        <f>SUM(E$3:E203)+H204</f>
        <v>0.80378883141266977</v>
      </c>
      <c r="L204" s="21">
        <f>SUM(F$3:F203)+I204</f>
        <v>0.82825114353895446</v>
      </c>
      <c r="M204" s="21">
        <f>SUM(G$3:G203)+J204</f>
        <v>0.17536770527913204</v>
      </c>
      <c r="N204" s="21"/>
      <c r="O204" s="21"/>
      <c r="P204" s="21"/>
      <c r="Q204" s="19">
        <f t="shared" si="25"/>
        <v>0.6460764855037453</v>
      </c>
      <c r="R204" s="19">
        <f t="shared" si="26"/>
        <v>0.68599995677358572</v>
      </c>
      <c r="S204" s="19">
        <f t="shared" si="27"/>
        <v>3.0753832054868514E-2</v>
      </c>
      <c r="T204" s="19">
        <f t="shared" si="28"/>
        <v>0.66573901878138364</v>
      </c>
      <c r="U204" s="19">
        <f t="shared" si="29"/>
        <v>0.14095860289383502</v>
      </c>
      <c r="V204" s="19">
        <f t="shared" si="30"/>
        <v>0.14524850243724344</v>
      </c>
      <c r="Y204" s="69"/>
    </row>
    <row r="205" spans="1:25" x14ac:dyDescent="0.25">
      <c r="A205" s="26">
        <f>Wellpath!E205</f>
        <v>0</v>
      </c>
      <c r="B205" s="22">
        <v>0</v>
      </c>
      <c r="C205" s="22">
        <f>SIN(Wellpath!$L205)</f>
        <v>0</v>
      </c>
      <c r="D205" s="22">
        <v>0</v>
      </c>
      <c r="E205" s="20">
        <f>Model!$W$33*((drdp!B205+drdp!K205)*XYM1!$B205+(drdp!E205+drdp!N205)*XYM1!$C205+(drdp!H205+drdp!Q205)*XYM1!$D205)</f>
        <v>0</v>
      </c>
      <c r="F205" s="20">
        <f>Model!$W$33*((drdp!C205+drdp!L205)*XYM1!$B205+(drdp!F205+drdp!O205)*XYM1!$C205+(drdp!I205+drdp!R205)*XYM1!$D205)</f>
        <v>0</v>
      </c>
      <c r="G205" s="20">
        <f>Model!$W$33*((drdp!D205+drdp!M205)*XYM1!$B205+(drdp!G205+drdp!P205)*XYM1!$C205+(drdp!J205+drdp!S205)*XYM1!$D205)</f>
        <v>0</v>
      </c>
      <c r="H205" s="18">
        <f>Model!$W$33*((drdp!B205)*XYM1!$B205+(drdp!E205)*XYM1!$C205+(drdp!H205)*XYM1!$D205)</f>
        <v>0</v>
      </c>
      <c r="I205" s="18">
        <f>Model!$W$33*((drdp!C205)*XYM1!$B205+(drdp!F205)*XYM1!$C205+(drdp!I205)*XYM1!$D205)</f>
        <v>0</v>
      </c>
      <c r="J205" s="18">
        <f>Model!$W$33*((drdp!D205)*XYM1!$B205+(drdp!G205)*XYM1!$C205+(drdp!J205)*XYM1!$D205)</f>
        <v>0</v>
      </c>
      <c r="K205" s="21">
        <f>SUM(E$3:E204)+H205</f>
        <v>0.80378883141266977</v>
      </c>
      <c r="L205" s="21">
        <f>SUM(F$3:F204)+I205</f>
        <v>0.82825114353895446</v>
      </c>
      <c r="M205" s="21">
        <f>SUM(G$3:G204)+J205</f>
        <v>0.17536770527913204</v>
      </c>
      <c r="N205" s="21"/>
      <c r="O205" s="21"/>
      <c r="P205" s="21"/>
      <c r="Q205" s="19">
        <f t="shared" si="25"/>
        <v>0.6460764855037453</v>
      </c>
      <c r="R205" s="19">
        <f t="shared" si="26"/>
        <v>0.68599995677358572</v>
      </c>
      <c r="S205" s="19">
        <f t="shared" si="27"/>
        <v>3.0753832054868514E-2</v>
      </c>
      <c r="T205" s="19">
        <f t="shared" si="28"/>
        <v>0.66573901878138364</v>
      </c>
      <c r="U205" s="19">
        <f t="shared" si="29"/>
        <v>0.14095860289383502</v>
      </c>
      <c r="V205" s="19">
        <f t="shared" si="30"/>
        <v>0.14524850243724344</v>
      </c>
      <c r="Y205" s="69"/>
    </row>
    <row r="206" spans="1:25" x14ac:dyDescent="0.25">
      <c r="A206" s="26">
        <f>Wellpath!E206</f>
        <v>0</v>
      </c>
      <c r="B206" s="22">
        <v>0</v>
      </c>
      <c r="C206" s="22">
        <f>SIN(Wellpath!$L206)</f>
        <v>0</v>
      </c>
      <c r="D206" s="22">
        <v>0</v>
      </c>
      <c r="E206" s="20">
        <f>Model!$W$33*((drdp!B206+drdp!K206)*XYM1!$B206+(drdp!E206+drdp!N206)*XYM1!$C206+(drdp!H206+drdp!Q206)*XYM1!$D206)</f>
        <v>0</v>
      </c>
      <c r="F206" s="20">
        <f>Model!$W$33*((drdp!C206+drdp!L206)*XYM1!$B206+(drdp!F206+drdp!O206)*XYM1!$C206+(drdp!I206+drdp!R206)*XYM1!$D206)</f>
        <v>0</v>
      </c>
      <c r="G206" s="20">
        <f>Model!$W$33*((drdp!D206+drdp!M206)*XYM1!$B206+(drdp!G206+drdp!P206)*XYM1!$C206+(drdp!J206+drdp!S206)*XYM1!$D206)</f>
        <v>0</v>
      </c>
      <c r="H206" s="18">
        <f>Model!$W$33*((drdp!B206)*XYM1!$B206+(drdp!E206)*XYM1!$C206+(drdp!H206)*XYM1!$D206)</f>
        <v>0</v>
      </c>
      <c r="I206" s="18">
        <f>Model!$W$33*((drdp!C206)*XYM1!$B206+(drdp!F206)*XYM1!$C206+(drdp!I206)*XYM1!$D206)</f>
        <v>0</v>
      </c>
      <c r="J206" s="18">
        <f>Model!$W$33*((drdp!D206)*XYM1!$B206+(drdp!G206)*XYM1!$C206+(drdp!J206)*XYM1!$D206)</f>
        <v>0</v>
      </c>
      <c r="K206" s="21">
        <f>SUM(E$3:E205)+H206</f>
        <v>0.80378883141266977</v>
      </c>
      <c r="L206" s="21">
        <f>SUM(F$3:F205)+I206</f>
        <v>0.82825114353895446</v>
      </c>
      <c r="M206" s="21">
        <f>SUM(G$3:G205)+J206</f>
        <v>0.17536770527913204</v>
      </c>
      <c r="N206" s="21"/>
      <c r="O206" s="21"/>
      <c r="P206" s="21"/>
      <c r="Q206" s="19">
        <f t="shared" si="25"/>
        <v>0.6460764855037453</v>
      </c>
      <c r="R206" s="19">
        <f t="shared" si="26"/>
        <v>0.68599995677358572</v>
      </c>
      <c r="S206" s="19">
        <f t="shared" si="27"/>
        <v>3.0753832054868514E-2</v>
      </c>
      <c r="T206" s="19">
        <f t="shared" si="28"/>
        <v>0.66573901878138364</v>
      </c>
      <c r="U206" s="19">
        <f t="shared" si="29"/>
        <v>0.14095860289383502</v>
      </c>
      <c r="V206" s="19">
        <f t="shared" si="30"/>
        <v>0.14524850243724344</v>
      </c>
      <c r="Y206" s="69"/>
    </row>
    <row r="207" spans="1:25" x14ac:dyDescent="0.25">
      <c r="A207" s="26">
        <f>Wellpath!E207</f>
        <v>0</v>
      </c>
      <c r="B207" s="22">
        <v>0</v>
      </c>
      <c r="C207" s="22">
        <f>SIN(Wellpath!$L207)</f>
        <v>0</v>
      </c>
      <c r="D207" s="22">
        <v>0</v>
      </c>
      <c r="E207" s="20">
        <f>Model!$W$33*((drdp!B207+drdp!K207)*XYM1!$B207+(drdp!E207+drdp!N207)*XYM1!$C207+(drdp!H207+drdp!Q207)*XYM1!$D207)</f>
        <v>0</v>
      </c>
      <c r="F207" s="20">
        <f>Model!$W$33*((drdp!C207+drdp!L207)*XYM1!$B207+(drdp!F207+drdp!O207)*XYM1!$C207+(drdp!I207+drdp!R207)*XYM1!$D207)</f>
        <v>0</v>
      </c>
      <c r="G207" s="20">
        <f>Model!$W$33*((drdp!D207+drdp!M207)*XYM1!$B207+(drdp!G207+drdp!P207)*XYM1!$C207+(drdp!J207+drdp!S207)*XYM1!$D207)</f>
        <v>0</v>
      </c>
      <c r="H207" s="18">
        <f>Model!$W$33*((drdp!B207)*XYM1!$B207+(drdp!E207)*XYM1!$C207+(drdp!H207)*XYM1!$D207)</f>
        <v>0</v>
      </c>
      <c r="I207" s="18">
        <f>Model!$W$33*((drdp!C207)*XYM1!$B207+(drdp!F207)*XYM1!$C207+(drdp!I207)*XYM1!$D207)</f>
        <v>0</v>
      </c>
      <c r="J207" s="18">
        <f>Model!$W$33*((drdp!D207)*XYM1!$B207+(drdp!G207)*XYM1!$C207+(drdp!J207)*XYM1!$D207)</f>
        <v>0</v>
      </c>
      <c r="K207" s="21">
        <f>SUM(E$3:E206)+H207</f>
        <v>0.80378883141266977</v>
      </c>
      <c r="L207" s="21">
        <f>SUM(F$3:F206)+I207</f>
        <v>0.82825114353895446</v>
      </c>
      <c r="M207" s="21">
        <f>SUM(G$3:G206)+J207</f>
        <v>0.17536770527913204</v>
      </c>
      <c r="N207" s="21"/>
      <c r="O207" s="21"/>
      <c r="P207" s="21"/>
      <c r="Q207" s="19">
        <f t="shared" si="25"/>
        <v>0.6460764855037453</v>
      </c>
      <c r="R207" s="19">
        <f t="shared" si="26"/>
        <v>0.68599995677358572</v>
      </c>
      <c r="S207" s="19">
        <f t="shared" si="27"/>
        <v>3.0753832054868514E-2</v>
      </c>
      <c r="T207" s="19">
        <f t="shared" si="28"/>
        <v>0.66573901878138364</v>
      </c>
      <c r="U207" s="19">
        <f t="shared" si="29"/>
        <v>0.14095860289383502</v>
      </c>
      <c r="V207" s="19">
        <f t="shared" si="30"/>
        <v>0.14524850243724344</v>
      </c>
      <c r="Y207" s="69"/>
    </row>
    <row r="208" spans="1:25" x14ac:dyDescent="0.25">
      <c r="A208" s="26">
        <f>Wellpath!E208</f>
        <v>0</v>
      </c>
      <c r="B208" s="22">
        <v>0</v>
      </c>
      <c r="C208" s="22">
        <f>SIN(Wellpath!$L208)</f>
        <v>0</v>
      </c>
      <c r="D208" s="22">
        <v>0</v>
      </c>
      <c r="E208" s="20">
        <f>Model!$W$33*((drdp!B208+drdp!K208)*XYM1!$B208+(drdp!E208+drdp!N208)*XYM1!$C208+(drdp!H208+drdp!Q208)*XYM1!$D208)</f>
        <v>0</v>
      </c>
      <c r="F208" s="20">
        <f>Model!$W$33*((drdp!C208+drdp!L208)*XYM1!$B208+(drdp!F208+drdp!O208)*XYM1!$C208+(drdp!I208+drdp!R208)*XYM1!$D208)</f>
        <v>0</v>
      </c>
      <c r="G208" s="20">
        <f>Model!$W$33*((drdp!D208+drdp!M208)*XYM1!$B208+(drdp!G208+drdp!P208)*XYM1!$C208+(drdp!J208+drdp!S208)*XYM1!$D208)</f>
        <v>0</v>
      </c>
      <c r="H208" s="18">
        <f>Model!$W$33*((drdp!B208)*XYM1!$B208+(drdp!E208)*XYM1!$C208+(drdp!H208)*XYM1!$D208)</f>
        <v>0</v>
      </c>
      <c r="I208" s="18">
        <f>Model!$W$33*((drdp!C208)*XYM1!$B208+(drdp!F208)*XYM1!$C208+(drdp!I208)*XYM1!$D208)</f>
        <v>0</v>
      </c>
      <c r="J208" s="18">
        <f>Model!$W$33*((drdp!D208)*XYM1!$B208+(drdp!G208)*XYM1!$C208+(drdp!J208)*XYM1!$D208)</f>
        <v>0</v>
      </c>
      <c r="K208" s="21">
        <f>SUM(E$3:E207)+H208</f>
        <v>0.80378883141266977</v>
      </c>
      <c r="L208" s="21">
        <f>SUM(F$3:F207)+I208</f>
        <v>0.82825114353895446</v>
      </c>
      <c r="M208" s="21">
        <f>SUM(G$3:G207)+J208</f>
        <v>0.17536770527913204</v>
      </c>
      <c r="N208" s="21"/>
      <c r="O208" s="21"/>
      <c r="P208" s="21"/>
      <c r="Q208" s="19">
        <f t="shared" si="25"/>
        <v>0.6460764855037453</v>
      </c>
      <c r="R208" s="19">
        <f t="shared" si="26"/>
        <v>0.68599995677358572</v>
      </c>
      <c r="S208" s="19">
        <f t="shared" si="27"/>
        <v>3.0753832054868514E-2</v>
      </c>
      <c r="T208" s="19">
        <f t="shared" si="28"/>
        <v>0.66573901878138364</v>
      </c>
      <c r="U208" s="19">
        <f t="shared" si="29"/>
        <v>0.14095860289383502</v>
      </c>
      <c r="V208" s="19">
        <f t="shared" si="30"/>
        <v>0.14524850243724344</v>
      </c>
      <c r="Y208" s="69"/>
    </row>
    <row r="209" spans="1:25" x14ac:dyDescent="0.25">
      <c r="A209" s="26">
        <f>Wellpath!E209</f>
        <v>0</v>
      </c>
      <c r="B209" s="22">
        <v>0</v>
      </c>
      <c r="C209" s="22">
        <f>SIN(Wellpath!$L209)</f>
        <v>0</v>
      </c>
      <c r="D209" s="22">
        <v>0</v>
      </c>
      <c r="E209" s="20">
        <f>Model!$W$33*((drdp!B209+drdp!K209)*XYM1!$B209+(drdp!E209+drdp!N209)*XYM1!$C209+(drdp!H209+drdp!Q209)*XYM1!$D209)</f>
        <v>0</v>
      </c>
      <c r="F209" s="20">
        <f>Model!$W$33*((drdp!C209+drdp!L209)*XYM1!$B209+(drdp!F209+drdp!O209)*XYM1!$C209+(drdp!I209+drdp!R209)*XYM1!$D209)</f>
        <v>0</v>
      </c>
      <c r="G209" s="20">
        <f>Model!$W$33*((drdp!D209+drdp!M209)*XYM1!$B209+(drdp!G209+drdp!P209)*XYM1!$C209+(drdp!J209+drdp!S209)*XYM1!$D209)</f>
        <v>0</v>
      </c>
      <c r="H209" s="18">
        <f>Model!$W$33*((drdp!B209)*XYM1!$B209+(drdp!E209)*XYM1!$C209+(drdp!H209)*XYM1!$D209)</f>
        <v>0</v>
      </c>
      <c r="I209" s="18">
        <f>Model!$W$33*((drdp!C209)*XYM1!$B209+(drdp!F209)*XYM1!$C209+(drdp!I209)*XYM1!$D209)</f>
        <v>0</v>
      </c>
      <c r="J209" s="18">
        <f>Model!$W$33*((drdp!D209)*XYM1!$B209+(drdp!G209)*XYM1!$C209+(drdp!J209)*XYM1!$D209)</f>
        <v>0</v>
      </c>
      <c r="K209" s="21">
        <f>SUM(E$3:E208)+H209</f>
        <v>0.80378883141266977</v>
      </c>
      <c r="L209" s="21">
        <f>SUM(F$3:F208)+I209</f>
        <v>0.82825114353895446</v>
      </c>
      <c r="M209" s="21">
        <f>SUM(G$3:G208)+J209</f>
        <v>0.17536770527913204</v>
      </c>
      <c r="N209" s="21"/>
      <c r="O209" s="21"/>
      <c r="P209" s="21"/>
      <c r="Q209" s="19">
        <f t="shared" si="25"/>
        <v>0.6460764855037453</v>
      </c>
      <c r="R209" s="19">
        <f t="shared" si="26"/>
        <v>0.68599995677358572</v>
      </c>
      <c r="S209" s="19">
        <f t="shared" si="27"/>
        <v>3.0753832054868514E-2</v>
      </c>
      <c r="T209" s="19">
        <f t="shared" si="28"/>
        <v>0.66573901878138364</v>
      </c>
      <c r="U209" s="19">
        <f t="shared" si="29"/>
        <v>0.14095860289383502</v>
      </c>
      <c r="V209" s="19">
        <f t="shared" si="30"/>
        <v>0.14524850243724344</v>
      </c>
      <c r="Y209" s="69"/>
    </row>
    <row r="210" spans="1:25" x14ac:dyDescent="0.25">
      <c r="A210" s="26">
        <f>Wellpath!E210</f>
        <v>0</v>
      </c>
      <c r="B210" s="22">
        <v>0</v>
      </c>
      <c r="C210" s="22">
        <f>SIN(Wellpath!$L210)</f>
        <v>0</v>
      </c>
      <c r="D210" s="22">
        <v>0</v>
      </c>
      <c r="E210" s="20">
        <f>Model!$W$33*((drdp!B210+drdp!K210)*XYM1!$B210+(drdp!E210+drdp!N210)*XYM1!$C210+(drdp!H210+drdp!Q210)*XYM1!$D210)</f>
        <v>0</v>
      </c>
      <c r="F210" s="20">
        <f>Model!$W$33*((drdp!C210+drdp!L210)*XYM1!$B210+(drdp!F210+drdp!O210)*XYM1!$C210+(drdp!I210+drdp!R210)*XYM1!$D210)</f>
        <v>0</v>
      </c>
      <c r="G210" s="20">
        <f>Model!$W$33*((drdp!D210+drdp!M210)*XYM1!$B210+(drdp!G210+drdp!P210)*XYM1!$C210+(drdp!J210+drdp!S210)*XYM1!$D210)</f>
        <v>0</v>
      </c>
      <c r="H210" s="18">
        <f>Model!$W$33*((drdp!B210)*XYM1!$B210+(drdp!E210)*XYM1!$C210+(drdp!H210)*XYM1!$D210)</f>
        <v>0</v>
      </c>
      <c r="I210" s="18">
        <f>Model!$W$33*((drdp!C210)*XYM1!$B210+(drdp!F210)*XYM1!$C210+(drdp!I210)*XYM1!$D210)</f>
        <v>0</v>
      </c>
      <c r="J210" s="18">
        <f>Model!$W$33*((drdp!D210)*XYM1!$B210+(drdp!G210)*XYM1!$C210+(drdp!J210)*XYM1!$D210)</f>
        <v>0</v>
      </c>
      <c r="K210" s="21">
        <f>SUM(E$3:E209)+H210</f>
        <v>0.80378883141266977</v>
      </c>
      <c r="L210" s="21">
        <f>SUM(F$3:F209)+I210</f>
        <v>0.82825114353895446</v>
      </c>
      <c r="M210" s="21">
        <f>SUM(G$3:G209)+J210</f>
        <v>0.17536770527913204</v>
      </c>
      <c r="N210" s="21"/>
      <c r="O210" s="21"/>
      <c r="P210" s="21"/>
      <c r="Q210" s="19">
        <f t="shared" si="25"/>
        <v>0.6460764855037453</v>
      </c>
      <c r="R210" s="19">
        <f t="shared" si="26"/>
        <v>0.68599995677358572</v>
      </c>
      <c r="S210" s="19">
        <f t="shared" si="27"/>
        <v>3.0753832054868514E-2</v>
      </c>
      <c r="T210" s="19">
        <f t="shared" si="28"/>
        <v>0.66573901878138364</v>
      </c>
      <c r="U210" s="19">
        <f t="shared" si="29"/>
        <v>0.14095860289383502</v>
      </c>
      <c r="V210" s="19">
        <f t="shared" si="30"/>
        <v>0.14524850243724344</v>
      </c>
      <c r="Y210" s="69"/>
    </row>
    <row r="211" spans="1:25" x14ac:dyDescent="0.25">
      <c r="A211" s="26">
        <f>Wellpath!E211</f>
        <v>0</v>
      </c>
      <c r="B211" s="22">
        <v>0</v>
      </c>
      <c r="C211" s="22">
        <f>SIN(Wellpath!$L211)</f>
        <v>0</v>
      </c>
      <c r="D211" s="22">
        <v>0</v>
      </c>
      <c r="E211" s="20">
        <f>Model!$W$33*((drdp!B211+drdp!K211)*XYM1!$B211+(drdp!E211+drdp!N211)*XYM1!$C211+(drdp!H211+drdp!Q211)*XYM1!$D211)</f>
        <v>0</v>
      </c>
      <c r="F211" s="20">
        <f>Model!$W$33*((drdp!C211+drdp!L211)*XYM1!$B211+(drdp!F211+drdp!O211)*XYM1!$C211+(drdp!I211+drdp!R211)*XYM1!$D211)</f>
        <v>0</v>
      </c>
      <c r="G211" s="20">
        <f>Model!$W$33*((drdp!D211+drdp!M211)*XYM1!$B211+(drdp!G211+drdp!P211)*XYM1!$C211+(drdp!J211+drdp!S211)*XYM1!$D211)</f>
        <v>0</v>
      </c>
      <c r="H211" s="18">
        <f>Model!$W$33*((drdp!B211)*XYM1!$B211+(drdp!E211)*XYM1!$C211+(drdp!H211)*XYM1!$D211)</f>
        <v>0</v>
      </c>
      <c r="I211" s="18">
        <f>Model!$W$33*((drdp!C211)*XYM1!$B211+(drdp!F211)*XYM1!$C211+(drdp!I211)*XYM1!$D211)</f>
        <v>0</v>
      </c>
      <c r="J211" s="18">
        <f>Model!$W$33*((drdp!D211)*XYM1!$B211+(drdp!G211)*XYM1!$C211+(drdp!J211)*XYM1!$D211)</f>
        <v>0</v>
      </c>
      <c r="K211" s="21">
        <f>SUM(E$3:E210)+H211</f>
        <v>0.80378883141266977</v>
      </c>
      <c r="L211" s="21">
        <f>SUM(F$3:F210)+I211</f>
        <v>0.82825114353895446</v>
      </c>
      <c r="M211" s="21">
        <f>SUM(G$3:G210)+J211</f>
        <v>0.17536770527913204</v>
      </c>
      <c r="N211" s="21"/>
      <c r="O211" s="21"/>
      <c r="P211" s="21"/>
      <c r="Q211" s="19">
        <f t="shared" si="25"/>
        <v>0.6460764855037453</v>
      </c>
      <c r="R211" s="19">
        <f t="shared" si="26"/>
        <v>0.68599995677358572</v>
      </c>
      <c r="S211" s="19">
        <f t="shared" si="27"/>
        <v>3.0753832054868514E-2</v>
      </c>
      <c r="T211" s="19">
        <f t="shared" si="28"/>
        <v>0.66573901878138364</v>
      </c>
      <c r="U211" s="19">
        <f t="shared" si="29"/>
        <v>0.14095860289383502</v>
      </c>
      <c r="V211" s="19">
        <f t="shared" si="30"/>
        <v>0.14524850243724344</v>
      </c>
      <c r="Y211" s="69"/>
    </row>
    <row r="212" spans="1:25" x14ac:dyDescent="0.25">
      <c r="A212" s="26">
        <f>Wellpath!E212</f>
        <v>0</v>
      </c>
      <c r="B212" s="22">
        <v>0</v>
      </c>
      <c r="C212" s="22">
        <f>SIN(Wellpath!$L212)</f>
        <v>0</v>
      </c>
      <c r="D212" s="22">
        <v>0</v>
      </c>
      <c r="E212" s="20">
        <f>Model!$W$33*((drdp!B212+drdp!K212)*XYM1!$B212+(drdp!E212+drdp!N212)*XYM1!$C212+(drdp!H212+drdp!Q212)*XYM1!$D212)</f>
        <v>0</v>
      </c>
      <c r="F212" s="20">
        <f>Model!$W$33*((drdp!C212+drdp!L212)*XYM1!$B212+(drdp!F212+drdp!O212)*XYM1!$C212+(drdp!I212+drdp!R212)*XYM1!$D212)</f>
        <v>0</v>
      </c>
      <c r="G212" s="20">
        <f>Model!$W$33*((drdp!D212+drdp!M212)*XYM1!$B212+(drdp!G212+drdp!P212)*XYM1!$C212+(drdp!J212+drdp!S212)*XYM1!$D212)</f>
        <v>0</v>
      </c>
      <c r="H212" s="18">
        <f>Model!$W$33*((drdp!B212)*XYM1!$B212+(drdp!E212)*XYM1!$C212+(drdp!H212)*XYM1!$D212)</f>
        <v>0</v>
      </c>
      <c r="I212" s="18">
        <f>Model!$W$33*((drdp!C212)*XYM1!$B212+(drdp!F212)*XYM1!$C212+(drdp!I212)*XYM1!$D212)</f>
        <v>0</v>
      </c>
      <c r="J212" s="18">
        <f>Model!$W$33*((drdp!D212)*XYM1!$B212+(drdp!G212)*XYM1!$C212+(drdp!J212)*XYM1!$D212)</f>
        <v>0</v>
      </c>
      <c r="K212" s="21">
        <f>SUM(E$3:E211)+H212</f>
        <v>0.80378883141266977</v>
      </c>
      <c r="L212" s="21">
        <f>SUM(F$3:F211)+I212</f>
        <v>0.82825114353895446</v>
      </c>
      <c r="M212" s="21">
        <f>SUM(G$3:G211)+J212</f>
        <v>0.17536770527913204</v>
      </c>
      <c r="N212" s="21"/>
      <c r="O212" s="21"/>
      <c r="P212" s="21"/>
      <c r="Q212" s="19">
        <f t="shared" si="25"/>
        <v>0.6460764855037453</v>
      </c>
      <c r="R212" s="19">
        <f t="shared" si="26"/>
        <v>0.68599995677358572</v>
      </c>
      <c r="S212" s="19">
        <f t="shared" si="27"/>
        <v>3.0753832054868514E-2</v>
      </c>
      <c r="T212" s="19">
        <f t="shared" si="28"/>
        <v>0.66573901878138364</v>
      </c>
      <c r="U212" s="19">
        <f t="shared" si="29"/>
        <v>0.14095860289383502</v>
      </c>
      <c r="V212" s="19">
        <f t="shared" si="30"/>
        <v>0.14524850243724344</v>
      </c>
      <c r="Y212" s="69"/>
    </row>
    <row r="213" spans="1:25" x14ac:dyDescent="0.25">
      <c r="A213" s="26">
        <f>Wellpath!E213</f>
        <v>0</v>
      </c>
      <c r="B213" s="22">
        <v>0</v>
      </c>
      <c r="C213" s="22">
        <f>SIN(Wellpath!$L213)</f>
        <v>0</v>
      </c>
      <c r="D213" s="22">
        <v>0</v>
      </c>
      <c r="E213" s="20">
        <f>Model!$W$33*((drdp!B213+drdp!K213)*XYM1!$B213+(drdp!E213+drdp!N213)*XYM1!$C213+(drdp!H213+drdp!Q213)*XYM1!$D213)</f>
        <v>0</v>
      </c>
      <c r="F213" s="20">
        <f>Model!$W$33*((drdp!C213+drdp!L213)*XYM1!$B213+(drdp!F213+drdp!O213)*XYM1!$C213+(drdp!I213+drdp!R213)*XYM1!$D213)</f>
        <v>0</v>
      </c>
      <c r="G213" s="20">
        <f>Model!$W$33*((drdp!D213+drdp!M213)*XYM1!$B213+(drdp!G213+drdp!P213)*XYM1!$C213+(drdp!J213+drdp!S213)*XYM1!$D213)</f>
        <v>0</v>
      </c>
      <c r="H213" s="18">
        <f>Model!$W$33*((drdp!B213)*XYM1!$B213+(drdp!E213)*XYM1!$C213+(drdp!H213)*XYM1!$D213)</f>
        <v>0</v>
      </c>
      <c r="I213" s="18">
        <f>Model!$W$33*((drdp!C213)*XYM1!$B213+(drdp!F213)*XYM1!$C213+(drdp!I213)*XYM1!$D213)</f>
        <v>0</v>
      </c>
      <c r="J213" s="18">
        <f>Model!$W$33*((drdp!D213)*XYM1!$B213+(drdp!G213)*XYM1!$C213+(drdp!J213)*XYM1!$D213)</f>
        <v>0</v>
      </c>
      <c r="K213" s="21">
        <f>SUM(E$3:E212)+H213</f>
        <v>0.80378883141266977</v>
      </c>
      <c r="L213" s="21">
        <f>SUM(F$3:F212)+I213</f>
        <v>0.82825114353895446</v>
      </c>
      <c r="M213" s="21">
        <f>SUM(G$3:G212)+J213</f>
        <v>0.17536770527913204</v>
      </c>
      <c r="N213" s="21"/>
      <c r="O213" s="21"/>
      <c r="P213" s="21"/>
      <c r="Q213" s="19">
        <f t="shared" si="25"/>
        <v>0.6460764855037453</v>
      </c>
      <c r="R213" s="19">
        <f t="shared" si="26"/>
        <v>0.68599995677358572</v>
      </c>
      <c r="S213" s="19">
        <f t="shared" si="27"/>
        <v>3.0753832054868514E-2</v>
      </c>
      <c r="T213" s="19">
        <f t="shared" si="28"/>
        <v>0.66573901878138364</v>
      </c>
      <c r="U213" s="19">
        <f t="shared" si="29"/>
        <v>0.14095860289383502</v>
      </c>
      <c r="V213" s="19">
        <f t="shared" si="30"/>
        <v>0.14524850243724344</v>
      </c>
      <c r="Y213" s="69"/>
    </row>
    <row r="214" spans="1:25" x14ac:dyDescent="0.25">
      <c r="A214" s="26">
        <f>Wellpath!E214</f>
        <v>0</v>
      </c>
      <c r="B214" s="22">
        <v>0</v>
      </c>
      <c r="C214" s="22">
        <f>SIN(Wellpath!$L214)</f>
        <v>0</v>
      </c>
      <c r="D214" s="22">
        <v>0</v>
      </c>
      <c r="E214" s="20">
        <f>Model!$W$33*((drdp!B214+drdp!K214)*XYM1!$B214+(drdp!E214+drdp!N214)*XYM1!$C214+(drdp!H214+drdp!Q214)*XYM1!$D214)</f>
        <v>0</v>
      </c>
      <c r="F214" s="20">
        <f>Model!$W$33*((drdp!C214+drdp!L214)*XYM1!$B214+(drdp!F214+drdp!O214)*XYM1!$C214+(drdp!I214+drdp!R214)*XYM1!$D214)</f>
        <v>0</v>
      </c>
      <c r="G214" s="20">
        <f>Model!$W$33*((drdp!D214+drdp!M214)*XYM1!$B214+(drdp!G214+drdp!P214)*XYM1!$C214+(drdp!J214+drdp!S214)*XYM1!$D214)</f>
        <v>0</v>
      </c>
      <c r="H214" s="18">
        <f>Model!$W$33*((drdp!B214)*XYM1!$B214+(drdp!E214)*XYM1!$C214+(drdp!H214)*XYM1!$D214)</f>
        <v>0</v>
      </c>
      <c r="I214" s="18">
        <f>Model!$W$33*((drdp!C214)*XYM1!$B214+(drdp!F214)*XYM1!$C214+(drdp!I214)*XYM1!$D214)</f>
        <v>0</v>
      </c>
      <c r="J214" s="18">
        <f>Model!$W$33*((drdp!D214)*XYM1!$B214+(drdp!G214)*XYM1!$C214+(drdp!J214)*XYM1!$D214)</f>
        <v>0</v>
      </c>
      <c r="K214" s="21">
        <f>SUM(E$3:E213)+H214</f>
        <v>0.80378883141266977</v>
      </c>
      <c r="L214" s="21">
        <f>SUM(F$3:F213)+I214</f>
        <v>0.82825114353895446</v>
      </c>
      <c r="M214" s="21">
        <f>SUM(G$3:G213)+J214</f>
        <v>0.17536770527913204</v>
      </c>
      <c r="N214" s="21"/>
      <c r="O214" s="21"/>
      <c r="P214" s="21"/>
      <c r="Q214" s="19">
        <f t="shared" si="25"/>
        <v>0.6460764855037453</v>
      </c>
      <c r="R214" s="19">
        <f t="shared" si="26"/>
        <v>0.68599995677358572</v>
      </c>
      <c r="S214" s="19">
        <f t="shared" si="27"/>
        <v>3.0753832054868514E-2</v>
      </c>
      <c r="T214" s="19">
        <f t="shared" si="28"/>
        <v>0.66573901878138364</v>
      </c>
      <c r="U214" s="19">
        <f t="shared" si="29"/>
        <v>0.14095860289383502</v>
      </c>
      <c r="V214" s="19">
        <f t="shared" si="30"/>
        <v>0.14524850243724344</v>
      </c>
      <c r="Y214" s="69"/>
    </row>
    <row r="215" spans="1:25" x14ac:dyDescent="0.25">
      <c r="A215" s="26">
        <f>Wellpath!E215</f>
        <v>0</v>
      </c>
      <c r="B215" s="22">
        <v>0</v>
      </c>
      <c r="C215" s="22">
        <f>SIN(Wellpath!$L215)</f>
        <v>0</v>
      </c>
      <c r="D215" s="22">
        <v>0</v>
      </c>
      <c r="E215" s="20">
        <f>Model!$W$33*((drdp!B215+drdp!K215)*XYM1!$B215+(drdp!E215+drdp!N215)*XYM1!$C215+(drdp!H215+drdp!Q215)*XYM1!$D215)</f>
        <v>0</v>
      </c>
      <c r="F215" s="20">
        <f>Model!$W$33*((drdp!C215+drdp!L215)*XYM1!$B215+(drdp!F215+drdp!O215)*XYM1!$C215+(drdp!I215+drdp!R215)*XYM1!$D215)</f>
        <v>0</v>
      </c>
      <c r="G215" s="20">
        <f>Model!$W$33*((drdp!D215+drdp!M215)*XYM1!$B215+(drdp!G215+drdp!P215)*XYM1!$C215+(drdp!J215+drdp!S215)*XYM1!$D215)</f>
        <v>0</v>
      </c>
      <c r="H215" s="18">
        <f>Model!$W$33*((drdp!B215)*XYM1!$B215+(drdp!E215)*XYM1!$C215+(drdp!H215)*XYM1!$D215)</f>
        <v>0</v>
      </c>
      <c r="I215" s="18">
        <f>Model!$W$33*((drdp!C215)*XYM1!$B215+(drdp!F215)*XYM1!$C215+(drdp!I215)*XYM1!$D215)</f>
        <v>0</v>
      </c>
      <c r="J215" s="18">
        <f>Model!$W$33*((drdp!D215)*XYM1!$B215+(drdp!G215)*XYM1!$C215+(drdp!J215)*XYM1!$D215)</f>
        <v>0</v>
      </c>
      <c r="K215" s="21">
        <f>SUM(E$3:E214)+H215</f>
        <v>0.80378883141266977</v>
      </c>
      <c r="L215" s="21">
        <f>SUM(F$3:F214)+I215</f>
        <v>0.82825114353895446</v>
      </c>
      <c r="M215" s="21">
        <f>SUM(G$3:G214)+J215</f>
        <v>0.17536770527913204</v>
      </c>
      <c r="N215" s="21"/>
      <c r="O215" s="21"/>
      <c r="P215" s="21"/>
      <c r="Q215" s="19">
        <f t="shared" si="25"/>
        <v>0.6460764855037453</v>
      </c>
      <c r="R215" s="19">
        <f t="shared" si="26"/>
        <v>0.68599995677358572</v>
      </c>
      <c r="S215" s="19">
        <f t="shared" si="27"/>
        <v>3.0753832054868514E-2</v>
      </c>
      <c r="T215" s="19">
        <f t="shared" si="28"/>
        <v>0.66573901878138364</v>
      </c>
      <c r="U215" s="19">
        <f t="shared" si="29"/>
        <v>0.14095860289383502</v>
      </c>
      <c r="V215" s="19">
        <f t="shared" si="30"/>
        <v>0.14524850243724344</v>
      </c>
      <c r="Y215" s="69"/>
    </row>
    <row r="216" spans="1:25" x14ac:dyDescent="0.25">
      <c r="A216" s="26">
        <f>Wellpath!E216</f>
        <v>0</v>
      </c>
      <c r="B216" s="22">
        <v>0</v>
      </c>
      <c r="C216" s="22">
        <f>SIN(Wellpath!$L216)</f>
        <v>0</v>
      </c>
      <c r="D216" s="22">
        <v>0</v>
      </c>
      <c r="E216" s="20">
        <f>Model!$W$33*((drdp!B216+drdp!K216)*XYM1!$B216+(drdp!E216+drdp!N216)*XYM1!$C216+(drdp!H216+drdp!Q216)*XYM1!$D216)</f>
        <v>0</v>
      </c>
      <c r="F216" s="20">
        <f>Model!$W$33*((drdp!C216+drdp!L216)*XYM1!$B216+(drdp!F216+drdp!O216)*XYM1!$C216+(drdp!I216+drdp!R216)*XYM1!$D216)</f>
        <v>0</v>
      </c>
      <c r="G216" s="20">
        <f>Model!$W$33*((drdp!D216+drdp!M216)*XYM1!$B216+(drdp!G216+drdp!P216)*XYM1!$C216+(drdp!J216+drdp!S216)*XYM1!$D216)</f>
        <v>0</v>
      </c>
      <c r="H216" s="18">
        <f>Model!$W$33*((drdp!B216)*XYM1!$B216+(drdp!E216)*XYM1!$C216+(drdp!H216)*XYM1!$D216)</f>
        <v>0</v>
      </c>
      <c r="I216" s="18">
        <f>Model!$W$33*((drdp!C216)*XYM1!$B216+(drdp!F216)*XYM1!$C216+(drdp!I216)*XYM1!$D216)</f>
        <v>0</v>
      </c>
      <c r="J216" s="18">
        <f>Model!$W$33*((drdp!D216)*XYM1!$B216+(drdp!G216)*XYM1!$C216+(drdp!J216)*XYM1!$D216)</f>
        <v>0</v>
      </c>
      <c r="K216" s="21">
        <f>SUM(E$3:E215)+H216</f>
        <v>0.80378883141266977</v>
      </c>
      <c r="L216" s="21">
        <f>SUM(F$3:F215)+I216</f>
        <v>0.82825114353895446</v>
      </c>
      <c r="M216" s="21">
        <f>SUM(G$3:G215)+J216</f>
        <v>0.17536770527913204</v>
      </c>
      <c r="N216" s="21"/>
      <c r="O216" s="21"/>
      <c r="P216" s="21"/>
      <c r="Q216" s="19">
        <f t="shared" si="25"/>
        <v>0.6460764855037453</v>
      </c>
      <c r="R216" s="19">
        <f t="shared" si="26"/>
        <v>0.68599995677358572</v>
      </c>
      <c r="S216" s="19">
        <f t="shared" si="27"/>
        <v>3.0753832054868514E-2</v>
      </c>
      <c r="T216" s="19">
        <f t="shared" si="28"/>
        <v>0.66573901878138364</v>
      </c>
      <c r="U216" s="19">
        <f t="shared" si="29"/>
        <v>0.14095860289383502</v>
      </c>
      <c r="V216" s="19">
        <f t="shared" si="30"/>
        <v>0.14524850243724344</v>
      </c>
      <c r="Y216" s="69"/>
    </row>
    <row r="217" spans="1:25" x14ac:dyDescent="0.25">
      <c r="A217" s="26">
        <f>Wellpath!E217</f>
        <v>0</v>
      </c>
      <c r="B217" s="22">
        <v>0</v>
      </c>
      <c r="C217" s="22">
        <f>SIN(Wellpath!$L217)</f>
        <v>0</v>
      </c>
      <c r="D217" s="22">
        <v>0</v>
      </c>
      <c r="E217" s="20">
        <f>Model!$W$33*((drdp!B217+drdp!K217)*XYM1!$B217+(drdp!E217+drdp!N217)*XYM1!$C217+(drdp!H217+drdp!Q217)*XYM1!$D217)</f>
        <v>0</v>
      </c>
      <c r="F217" s="20">
        <f>Model!$W$33*((drdp!C217+drdp!L217)*XYM1!$B217+(drdp!F217+drdp!O217)*XYM1!$C217+(drdp!I217+drdp!R217)*XYM1!$D217)</f>
        <v>0</v>
      </c>
      <c r="G217" s="20">
        <f>Model!$W$33*((drdp!D217+drdp!M217)*XYM1!$B217+(drdp!G217+drdp!P217)*XYM1!$C217+(drdp!J217+drdp!S217)*XYM1!$D217)</f>
        <v>0</v>
      </c>
      <c r="H217" s="18">
        <f>Model!$W$33*((drdp!B217)*XYM1!$B217+(drdp!E217)*XYM1!$C217+(drdp!H217)*XYM1!$D217)</f>
        <v>0</v>
      </c>
      <c r="I217" s="18">
        <f>Model!$W$33*((drdp!C217)*XYM1!$B217+(drdp!F217)*XYM1!$C217+(drdp!I217)*XYM1!$D217)</f>
        <v>0</v>
      </c>
      <c r="J217" s="18">
        <f>Model!$W$33*((drdp!D217)*XYM1!$B217+(drdp!G217)*XYM1!$C217+(drdp!J217)*XYM1!$D217)</f>
        <v>0</v>
      </c>
      <c r="K217" s="21">
        <f>SUM(E$3:E216)+H217</f>
        <v>0.80378883141266977</v>
      </c>
      <c r="L217" s="21">
        <f>SUM(F$3:F216)+I217</f>
        <v>0.82825114353895446</v>
      </c>
      <c r="M217" s="21">
        <f>SUM(G$3:G216)+J217</f>
        <v>0.17536770527913204</v>
      </c>
      <c r="N217" s="21"/>
      <c r="O217" s="21"/>
      <c r="P217" s="21"/>
      <c r="Q217" s="19">
        <f t="shared" si="25"/>
        <v>0.6460764855037453</v>
      </c>
      <c r="R217" s="19">
        <f t="shared" si="26"/>
        <v>0.68599995677358572</v>
      </c>
      <c r="S217" s="19">
        <f t="shared" si="27"/>
        <v>3.0753832054868514E-2</v>
      </c>
      <c r="T217" s="19">
        <f t="shared" si="28"/>
        <v>0.66573901878138364</v>
      </c>
      <c r="U217" s="19">
        <f t="shared" si="29"/>
        <v>0.14095860289383502</v>
      </c>
      <c r="V217" s="19">
        <f t="shared" si="30"/>
        <v>0.14524850243724344</v>
      </c>
      <c r="Y217" s="69"/>
    </row>
    <row r="218" spans="1:25" x14ac:dyDescent="0.25">
      <c r="A218" s="26">
        <f>Wellpath!E218</f>
        <v>0</v>
      </c>
      <c r="B218" s="22">
        <v>0</v>
      </c>
      <c r="C218" s="22">
        <f>SIN(Wellpath!$L218)</f>
        <v>0</v>
      </c>
      <c r="D218" s="22">
        <v>0</v>
      </c>
      <c r="E218" s="20">
        <f>Model!$W$33*((drdp!B218+drdp!K218)*XYM1!$B218+(drdp!E218+drdp!N218)*XYM1!$C218+(drdp!H218+drdp!Q218)*XYM1!$D218)</f>
        <v>0</v>
      </c>
      <c r="F218" s="20">
        <f>Model!$W$33*((drdp!C218+drdp!L218)*XYM1!$B218+(drdp!F218+drdp!O218)*XYM1!$C218+(drdp!I218+drdp!R218)*XYM1!$D218)</f>
        <v>0</v>
      </c>
      <c r="G218" s="20">
        <f>Model!$W$33*((drdp!D218+drdp!M218)*XYM1!$B218+(drdp!G218+drdp!P218)*XYM1!$C218+(drdp!J218+drdp!S218)*XYM1!$D218)</f>
        <v>0</v>
      </c>
      <c r="H218" s="18">
        <f>Model!$W$33*((drdp!B218)*XYM1!$B218+(drdp!E218)*XYM1!$C218+(drdp!H218)*XYM1!$D218)</f>
        <v>0</v>
      </c>
      <c r="I218" s="18">
        <f>Model!$W$33*((drdp!C218)*XYM1!$B218+(drdp!F218)*XYM1!$C218+(drdp!I218)*XYM1!$D218)</f>
        <v>0</v>
      </c>
      <c r="J218" s="18">
        <f>Model!$W$33*((drdp!D218)*XYM1!$B218+(drdp!G218)*XYM1!$C218+(drdp!J218)*XYM1!$D218)</f>
        <v>0</v>
      </c>
      <c r="K218" s="21">
        <f>SUM(E$3:E217)+H218</f>
        <v>0.80378883141266977</v>
      </c>
      <c r="L218" s="21">
        <f>SUM(F$3:F217)+I218</f>
        <v>0.82825114353895446</v>
      </c>
      <c r="M218" s="21">
        <f>SUM(G$3:G217)+J218</f>
        <v>0.17536770527913204</v>
      </c>
      <c r="N218" s="21"/>
      <c r="O218" s="21"/>
      <c r="P218" s="21"/>
      <c r="Q218" s="19">
        <f t="shared" si="25"/>
        <v>0.6460764855037453</v>
      </c>
      <c r="R218" s="19">
        <f t="shared" si="26"/>
        <v>0.68599995677358572</v>
      </c>
      <c r="S218" s="19">
        <f t="shared" si="27"/>
        <v>3.0753832054868514E-2</v>
      </c>
      <c r="T218" s="19">
        <f t="shared" si="28"/>
        <v>0.66573901878138364</v>
      </c>
      <c r="U218" s="19">
        <f t="shared" si="29"/>
        <v>0.14095860289383502</v>
      </c>
      <c r="V218" s="19">
        <f t="shared" si="30"/>
        <v>0.14524850243724344</v>
      </c>
      <c r="Y218" s="69"/>
    </row>
    <row r="219" spans="1:25" x14ac:dyDescent="0.25">
      <c r="A219" s="26">
        <f>Wellpath!E219</f>
        <v>0</v>
      </c>
      <c r="B219" s="22">
        <v>0</v>
      </c>
      <c r="C219" s="22">
        <f>SIN(Wellpath!$L219)</f>
        <v>0</v>
      </c>
      <c r="D219" s="22">
        <v>0</v>
      </c>
      <c r="E219" s="20">
        <f>Model!$W$33*((drdp!B219+drdp!K219)*XYM1!$B219+(drdp!E219+drdp!N219)*XYM1!$C219+(drdp!H219+drdp!Q219)*XYM1!$D219)</f>
        <v>0</v>
      </c>
      <c r="F219" s="20">
        <f>Model!$W$33*((drdp!C219+drdp!L219)*XYM1!$B219+(drdp!F219+drdp!O219)*XYM1!$C219+(drdp!I219+drdp!R219)*XYM1!$D219)</f>
        <v>0</v>
      </c>
      <c r="G219" s="20">
        <f>Model!$W$33*((drdp!D219+drdp!M219)*XYM1!$B219+(drdp!G219+drdp!P219)*XYM1!$C219+(drdp!J219+drdp!S219)*XYM1!$D219)</f>
        <v>0</v>
      </c>
      <c r="H219" s="18">
        <f>Model!$W$33*((drdp!B219)*XYM1!$B219+(drdp!E219)*XYM1!$C219+(drdp!H219)*XYM1!$D219)</f>
        <v>0</v>
      </c>
      <c r="I219" s="18">
        <f>Model!$W$33*((drdp!C219)*XYM1!$B219+(drdp!F219)*XYM1!$C219+(drdp!I219)*XYM1!$D219)</f>
        <v>0</v>
      </c>
      <c r="J219" s="18">
        <f>Model!$W$33*((drdp!D219)*XYM1!$B219+(drdp!G219)*XYM1!$C219+(drdp!J219)*XYM1!$D219)</f>
        <v>0</v>
      </c>
      <c r="K219" s="21">
        <f>SUM(E$3:E218)+H219</f>
        <v>0.80378883141266977</v>
      </c>
      <c r="L219" s="21">
        <f>SUM(F$3:F218)+I219</f>
        <v>0.82825114353895446</v>
      </c>
      <c r="M219" s="21">
        <f>SUM(G$3:G218)+J219</f>
        <v>0.17536770527913204</v>
      </c>
      <c r="N219" s="21"/>
      <c r="O219" s="21"/>
      <c r="P219" s="21"/>
      <c r="Q219" s="19">
        <f t="shared" si="25"/>
        <v>0.6460764855037453</v>
      </c>
      <c r="R219" s="19">
        <f t="shared" si="26"/>
        <v>0.68599995677358572</v>
      </c>
      <c r="S219" s="19">
        <f t="shared" si="27"/>
        <v>3.0753832054868514E-2</v>
      </c>
      <c r="T219" s="19">
        <f t="shared" si="28"/>
        <v>0.66573901878138364</v>
      </c>
      <c r="U219" s="19">
        <f t="shared" si="29"/>
        <v>0.14095860289383502</v>
      </c>
      <c r="V219" s="19">
        <f t="shared" si="30"/>
        <v>0.14524850243724344</v>
      </c>
      <c r="Y219" s="69"/>
    </row>
    <row r="220" spans="1:25" x14ac:dyDescent="0.25">
      <c r="A220" s="26">
        <f>Wellpath!E220</f>
        <v>0</v>
      </c>
      <c r="B220" s="22">
        <v>0</v>
      </c>
      <c r="C220" s="22">
        <f>SIN(Wellpath!$L220)</f>
        <v>0</v>
      </c>
      <c r="D220" s="22">
        <v>0</v>
      </c>
      <c r="E220" s="20">
        <f>Model!$W$33*((drdp!B220+drdp!K220)*XYM1!$B220+(drdp!E220+drdp!N220)*XYM1!$C220+(drdp!H220+drdp!Q220)*XYM1!$D220)</f>
        <v>0</v>
      </c>
      <c r="F220" s="20">
        <f>Model!$W$33*((drdp!C220+drdp!L220)*XYM1!$B220+(drdp!F220+drdp!O220)*XYM1!$C220+(drdp!I220+drdp!R220)*XYM1!$D220)</f>
        <v>0</v>
      </c>
      <c r="G220" s="20">
        <f>Model!$W$33*((drdp!D220+drdp!M220)*XYM1!$B220+(drdp!G220+drdp!P220)*XYM1!$C220+(drdp!J220+drdp!S220)*XYM1!$D220)</f>
        <v>0</v>
      </c>
      <c r="H220" s="18">
        <f>Model!$W$33*((drdp!B220)*XYM1!$B220+(drdp!E220)*XYM1!$C220+(drdp!H220)*XYM1!$D220)</f>
        <v>0</v>
      </c>
      <c r="I220" s="18">
        <f>Model!$W$33*((drdp!C220)*XYM1!$B220+(drdp!F220)*XYM1!$C220+(drdp!I220)*XYM1!$D220)</f>
        <v>0</v>
      </c>
      <c r="J220" s="18">
        <f>Model!$W$33*((drdp!D220)*XYM1!$B220+(drdp!G220)*XYM1!$C220+(drdp!J220)*XYM1!$D220)</f>
        <v>0</v>
      </c>
      <c r="K220" s="21">
        <f>SUM(E$3:E219)+H220</f>
        <v>0.80378883141266977</v>
      </c>
      <c r="L220" s="21">
        <f>SUM(F$3:F219)+I220</f>
        <v>0.82825114353895446</v>
      </c>
      <c r="M220" s="21">
        <f>SUM(G$3:G219)+J220</f>
        <v>0.17536770527913204</v>
      </c>
      <c r="N220" s="21"/>
      <c r="O220" s="21"/>
      <c r="P220" s="21"/>
      <c r="Q220" s="19">
        <f t="shared" si="25"/>
        <v>0.6460764855037453</v>
      </c>
      <c r="R220" s="19">
        <f t="shared" si="26"/>
        <v>0.68599995677358572</v>
      </c>
      <c r="S220" s="19">
        <f t="shared" si="27"/>
        <v>3.0753832054868514E-2</v>
      </c>
      <c r="T220" s="19">
        <f t="shared" si="28"/>
        <v>0.66573901878138364</v>
      </c>
      <c r="U220" s="19">
        <f t="shared" si="29"/>
        <v>0.14095860289383502</v>
      </c>
      <c r="V220" s="19">
        <f t="shared" si="30"/>
        <v>0.14524850243724344</v>
      </c>
      <c r="Y220" s="69"/>
    </row>
    <row r="221" spans="1:25" x14ac:dyDescent="0.25">
      <c r="A221" s="26">
        <f>Wellpath!E221</f>
        <v>0</v>
      </c>
      <c r="B221" s="22">
        <v>0</v>
      </c>
      <c r="C221" s="22">
        <f>SIN(Wellpath!$L221)</f>
        <v>0</v>
      </c>
      <c r="D221" s="22">
        <v>0</v>
      </c>
      <c r="E221" s="20">
        <f>Model!$W$33*((drdp!B221+drdp!K221)*XYM1!$B221+(drdp!E221+drdp!N221)*XYM1!$C221+(drdp!H221+drdp!Q221)*XYM1!$D221)</f>
        <v>0</v>
      </c>
      <c r="F221" s="20">
        <f>Model!$W$33*((drdp!C221+drdp!L221)*XYM1!$B221+(drdp!F221+drdp!O221)*XYM1!$C221+(drdp!I221+drdp!R221)*XYM1!$D221)</f>
        <v>0</v>
      </c>
      <c r="G221" s="20">
        <f>Model!$W$33*((drdp!D221+drdp!M221)*XYM1!$B221+(drdp!G221+drdp!P221)*XYM1!$C221+(drdp!J221+drdp!S221)*XYM1!$D221)</f>
        <v>0</v>
      </c>
      <c r="H221" s="18">
        <f>Model!$W$33*((drdp!B221)*XYM1!$B221+(drdp!E221)*XYM1!$C221+(drdp!H221)*XYM1!$D221)</f>
        <v>0</v>
      </c>
      <c r="I221" s="18">
        <f>Model!$W$33*((drdp!C221)*XYM1!$B221+(drdp!F221)*XYM1!$C221+(drdp!I221)*XYM1!$D221)</f>
        <v>0</v>
      </c>
      <c r="J221" s="18">
        <f>Model!$W$33*((drdp!D221)*XYM1!$B221+(drdp!G221)*XYM1!$C221+(drdp!J221)*XYM1!$D221)</f>
        <v>0</v>
      </c>
      <c r="K221" s="21">
        <f>SUM(E$3:E220)+H221</f>
        <v>0.80378883141266977</v>
      </c>
      <c r="L221" s="21">
        <f>SUM(F$3:F220)+I221</f>
        <v>0.82825114353895446</v>
      </c>
      <c r="M221" s="21">
        <f>SUM(G$3:G220)+J221</f>
        <v>0.17536770527913204</v>
      </c>
      <c r="N221" s="21"/>
      <c r="O221" s="21"/>
      <c r="P221" s="21"/>
      <c r="Q221" s="19">
        <f t="shared" si="25"/>
        <v>0.6460764855037453</v>
      </c>
      <c r="R221" s="19">
        <f t="shared" si="26"/>
        <v>0.68599995677358572</v>
      </c>
      <c r="S221" s="19">
        <f t="shared" si="27"/>
        <v>3.0753832054868514E-2</v>
      </c>
      <c r="T221" s="19">
        <f t="shared" si="28"/>
        <v>0.66573901878138364</v>
      </c>
      <c r="U221" s="19">
        <f t="shared" si="29"/>
        <v>0.14095860289383502</v>
      </c>
      <c r="V221" s="19">
        <f t="shared" si="30"/>
        <v>0.14524850243724344</v>
      </c>
      <c r="Y221" s="69"/>
    </row>
    <row r="222" spans="1:25" x14ac:dyDescent="0.25">
      <c r="A222" s="26">
        <f>Wellpath!E222</f>
        <v>0</v>
      </c>
      <c r="B222" s="22">
        <v>0</v>
      </c>
      <c r="C222" s="22">
        <f>SIN(Wellpath!$L222)</f>
        <v>0</v>
      </c>
      <c r="D222" s="22">
        <v>0</v>
      </c>
      <c r="E222" s="20">
        <f>Model!$W$33*((drdp!B222+drdp!K222)*XYM1!$B222+(drdp!E222+drdp!N222)*XYM1!$C222+(drdp!H222+drdp!Q222)*XYM1!$D222)</f>
        <v>0</v>
      </c>
      <c r="F222" s="20">
        <f>Model!$W$33*((drdp!C222+drdp!L222)*XYM1!$B222+(drdp!F222+drdp!O222)*XYM1!$C222+(drdp!I222+drdp!R222)*XYM1!$D222)</f>
        <v>0</v>
      </c>
      <c r="G222" s="20">
        <f>Model!$W$33*((drdp!D222+drdp!M222)*XYM1!$B222+(drdp!G222+drdp!P222)*XYM1!$C222+(drdp!J222+drdp!S222)*XYM1!$D222)</f>
        <v>0</v>
      </c>
      <c r="H222" s="18">
        <f>Model!$W$33*((drdp!B222)*XYM1!$B222+(drdp!E222)*XYM1!$C222+(drdp!H222)*XYM1!$D222)</f>
        <v>0</v>
      </c>
      <c r="I222" s="18">
        <f>Model!$W$33*((drdp!C222)*XYM1!$B222+(drdp!F222)*XYM1!$C222+(drdp!I222)*XYM1!$D222)</f>
        <v>0</v>
      </c>
      <c r="J222" s="18">
        <f>Model!$W$33*((drdp!D222)*XYM1!$B222+(drdp!G222)*XYM1!$C222+(drdp!J222)*XYM1!$D222)</f>
        <v>0</v>
      </c>
      <c r="K222" s="21">
        <f>SUM(E$3:E221)+H222</f>
        <v>0.80378883141266977</v>
      </c>
      <c r="L222" s="21">
        <f>SUM(F$3:F221)+I222</f>
        <v>0.82825114353895446</v>
      </c>
      <c r="M222" s="21">
        <f>SUM(G$3:G221)+J222</f>
        <v>0.17536770527913204</v>
      </c>
      <c r="N222" s="21"/>
      <c r="O222" s="21"/>
      <c r="P222" s="21"/>
      <c r="Q222" s="19">
        <f t="shared" si="25"/>
        <v>0.6460764855037453</v>
      </c>
      <c r="R222" s="19">
        <f t="shared" si="26"/>
        <v>0.68599995677358572</v>
      </c>
      <c r="S222" s="19">
        <f t="shared" si="27"/>
        <v>3.0753832054868514E-2</v>
      </c>
      <c r="T222" s="19">
        <f t="shared" si="28"/>
        <v>0.66573901878138364</v>
      </c>
      <c r="U222" s="19">
        <f t="shared" si="29"/>
        <v>0.14095860289383502</v>
      </c>
      <c r="V222" s="19">
        <f t="shared" si="30"/>
        <v>0.14524850243724344</v>
      </c>
      <c r="Y222" s="69"/>
    </row>
    <row r="223" spans="1:25" x14ac:dyDescent="0.25">
      <c r="A223" s="26">
        <f>Wellpath!E223</f>
        <v>0</v>
      </c>
      <c r="B223" s="22">
        <v>0</v>
      </c>
      <c r="C223" s="22">
        <f>SIN(Wellpath!$L223)</f>
        <v>0</v>
      </c>
      <c r="D223" s="22">
        <v>0</v>
      </c>
      <c r="E223" s="20">
        <f>Model!$W$33*((drdp!B223+drdp!K223)*XYM1!$B223+(drdp!E223+drdp!N223)*XYM1!$C223+(drdp!H223+drdp!Q223)*XYM1!$D223)</f>
        <v>0</v>
      </c>
      <c r="F223" s="20">
        <f>Model!$W$33*((drdp!C223+drdp!L223)*XYM1!$B223+(drdp!F223+drdp!O223)*XYM1!$C223+(drdp!I223+drdp!R223)*XYM1!$D223)</f>
        <v>0</v>
      </c>
      <c r="G223" s="20">
        <f>Model!$W$33*((drdp!D223+drdp!M223)*XYM1!$B223+(drdp!G223+drdp!P223)*XYM1!$C223+(drdp!J223+drdp!S223)*XYM1!$D223)</f>
        <v>0</v>
      </c>
      <c r="H223" s="18">
        <f>Model!$W$33*((drdp!B223)*XYM1!$B223+(drdp!E223)*XYM1!$C223+(drdp!H223)*XYM1!$D223)</f>
        <v>0</v>
      </c>
      <c r="I223" s="18">
        <f>Model!$W$33*((drdp!C223)*XYM1!$B223+(drdp!F223)*XYM1!$C223+(drdp!I223)*XYM1!$D223)</f>
        <v>0</v>
      </c>
      <c r="J223" s="18">
        <f>Model!$W$33*((drdp!D223)*XYM1!$B223+(drdp!G223)*XYM1!$C223+(drdp!J223)*XYM1!$D223)</f>
        <v>0</v>
      </c>
      <c r="K223" s="21">
        <f>SUM(E$3:E222)+H223</f>
        <v>0.80378883141266977</v>
      </c>
      <c r="L223" s="21">
        <f>SUM(F$3:F222)+I223</f>
        <v>0.82825114353895446</v>
      </c>
      <c r="M223" s="21">
        <f>SUM(G$3:G222)+J223</f>
        <v>0.17536770527913204</v>
      </c>
      <c r="N223" s="21"/>
      <c r="O223" s="21"/>
      <c r="P223" s="21"/>
      <c r="Q223" s="19">
        <f t="shared" si="25"/>
        <v>0.6460764855037453</v>
      </c>
      <c r="R223" s="19">
        <f t="shared" si="26"/>
        <v>0.68599995677358572</v>
      </c>
      <c r="S223" s="19">
        <f t="shared" si="27"/>
        <v>3.0753832054868514E-2</v>
      </c>
      <c r="T223" s="19">
        <f t="shared" si="28"/>
        <v>0.66573901878138364</v>
      </c>
      <c r="U223" s="19">
        <f t="shared" si="29"/>
        <v>0.14095860289383502</v>
      </c>
      <c r="V223" s="19">
        <f t="shared" si="30"/>
        <v>0.14524850243724344</v>
      </c>
      <c r="Y223" s="69"/>
    </row>
    <row r="224" spans="1:25" x14ac:dyDescent="0.25">
      <c r="A224" s="26">
        <f>Wellpath!E224</f>
        <v>0</v>
      </c>
      <c r="B224" s="22">
        <v>0</v>
      </c>
      <c r="C224" s="22">
        <f>SIN(Wellpath!$L224)</f>
        <v>0</v>
      </c>
      <c r="D224" s="22">
        <v>0</v>
      </c>
      <c r="E224" s="20">
        <f>Model!$W$33*((drdp!B224+drdp!K224)*XYM1!$B224+(drdp!E224+drdp!N224)*XYM1!$C224+(drdp!H224+drdp!Q224)*XYM1!$D224)</f>
        <v>0</v>
      </c>
      <c r="F224" s="20">
        <f>Model!$W$33*((drdp!C224+drdp!L224)*XYM1!$B224+(drdp!F224+drdp!O224)*XYM1!$C224+(drdp!I224+drdp!R224)*XYM1!$D224)</f>
        <v>0</v>
      </c>
      <c r="G224" s="20">
        <f>Model!$W$33*((drdp!D224+drdp!M224)*XYM1!$B224+(drdp!G224+drdp!P224)*XYM1!$C224+(drdp!J224+drdp!S224)*XYM1!$D224)</f>
        <v>0</v>
      </c>
      <c r="H224" s="18">
        <f>Model!$W$33*((drdp!B224)*XYM1!$B224+(drdp!E224)*XYM1!$C224+(drdp!H224)*XYM1!$D224)</f>
        <v>0</v>
      </c>
      <c r="I224" s="18">
        <f>Model!$W$33*((drdp!C224)*XYM1!$B224+(drdp!F224)*XYM1!$C224+(drdp!I224)*XYM1!$D224)</f>
        <v>0</v>
      </c>
      <c r="J224" s="18">
        <f>Model!$W$33*((drdp!D224)*XYM1!$B224+(drdp!G224)*XYM1!$C224+(drdp!J224)*XYM1!$D224)</f>
        <v>0</v>
      </c>
      <c r="K224" s="21">
        <f>SUM(E$3:E223)+H224</f>
        <v>0.80378883141266977</v>
      </c>
      <c r="L224" s="21">
        <f>SUM(F$3:F223)+I224</f>
        <v>0.82825114353895446</v>
      </c>
      <c r="M224" s="21">
        <f>SUM(G$3:G223)+J224</f>
        <v>0.17536770527913204</v>
      </c>
      <c r="N224" s="21"/>
      <c r="O224" s="21"/>
      <c r="P224" s="21"/>
      <c r="Q224" s="19">
        <f t="shared" si="25"/>
        <v>0.6460764855037453</v>
      </c>
      <c r="R224" s="19">
        <f t="shared" si="26"/>
        <v>0.68599995677358572</v>
      </c>
      <c r="S224" s="19">
        <f t="shared" si="27"/>
        <v>3.0753832054868514E-2</v>
      </c>
      <c r="T224" s="19">
        <f t="shared" si="28"/>
        <v>0.66573901878138364</v>
      </c>
      <c r="U224" s="19">
        <f t="shared" si="29"/>
        <v>0.14095860289383502</v>
      </c>
      <c r="V224" s="19">
        <f t="shared" si="30"/>
        <v>0.14524850243724344</v>
      </c>
      <c r="Y224" s="69"/>
    </row>
    <row r="225" spans="1:25" x14ac:dyDescent="0.25">
      <c r="A225" s="26">
        <f>Wellpath!E225</f>
        <v>0</v>
      </c>
      <c r="B225" s="22">
        <v>0</v>
      </c>
      <c r="C225" s="22">
        <f>SIN(Wellpath!$L225)</f>
        <v>0</v>
      </c>
      <c r="D225" s="22">
        <v>0</v>
      </c>
      <c r="E225" s="20">
        <f>Model!$W$33*((drdp!B225+drdp!K225)*XYM1!$B225+(drdp!E225+drdp!N225)*XYM1!$C225+(drdp!H225+drdp!Q225)*XYM1!$D225)</f>
        <v>0</v>
      </c>
      <c r="F225" s="20">
        <f>Model!$W$33*((drdp!C225+drdp!L225)*XYM1!$B225+(drdp!F225+drdp!O225)*XYM1!$C225+(drdp!I225+drdp!R225)*XYM1!$D225)</f>
        <v>0</v>
      </c>
      <c r="G225" s="20">
        <f>Model!$W$33*((drdp!D225+drdp!M225)*XYM1!$B225+(drdp!G225+drdp!P225)*XYM1!$C225+(drdp!J225+drdp!S225)*XYM1!$D225)</f>
        <v>0</v>
      </c>
      <c r="H225" s="18">
        <f>Model!$W$33*((drdp!B225)*XYM1!$B225+(drdp!E225)*XYM1!$C225+(drdp!H225)*XYM1!$D225)</f>
        <v>0</v>
      </c>
      <c r="I225" s="18">
        <f>Model!$W$33*((drdp!C225)*XYM1!$B225+(drdp!F225)*XYM1!$C225+(drdp!I225)*XYM1!$D225)</f>
        <v>0</v>
      </c>
      <c r="J225" s="18">
        <f>Model!$W$33*((drdp!D225)*XYM1!$B225+(drdp!G225)*XYM1!$C225+(drdp!J225)*XYM1!$D225)</f>
        <v>0</v>
      </c>
      <c r="K225" s="21">
        <f>SUM(E$3:E224)+H225</f>
        <v>0.80378883141266977</v>
      </c>
      <c r="L225" s="21">
        <f>SUM(F$3:F224)+I225</f>
        <v>0.82825114353895446</v>
      </c>
      <c r="M225" s="21">
        <f>SUM(G$3:G224)+J225</f>
        <v>0.17536770527913204</v>
      </c>
      <c r="N225" s="21"/>
      <c r="O225" s="21"/>
      <c r="P225" s="21"/>
      <c r="Q225" s="19">
        <f t="shared" si="25"/>
        <v>0.6460764855037453</v>
      </c>
      <c r="R225" s="19">
        <f t="shared" si="26"/>
        <v>0.68599995677358572</v>
      </c>
      <c r="S225" s="19">
        <f t="shared" si="27"/>
        <v>3.0753832054868514E-2</v>
      </c>
      <c r="T225" s="19">
        <f t="shared" si="28"/>
        <v>0.66573901878138364</v>
      </c>
      <c r="U225" s="19">
        <f t="shared" si="29"/>
        <v>0.14095860289383502</v>
      </c>
      <c r="V225" s="19">
        <f t="shared" si="30"/>
        <v>0.14524850243724344</v>
      </c>
      <c r="Y225" s="69"/>
    </row>
    <row r="226" spans="1:25" x14ac:dyDescent="0.25">
      <c r="A226" s="26">
        <f>Wellpath!E226</f>
        <v>0</v>
      </c>
      <c r="B226" s="22">
        <v>0</v>
      </c>
      <c r="C226" s="22">
        <f>SIN(Wellpath!$L226)</f>
        <v>0</v>
      </c>
      <c r="D226" s="22">
        <v>0</v>
      </c>
      <c r="E226" s="20">
        <f>Model!$W$33*((drdp!B226+drdp!K226)*XYM1!$B226+(drdp!E226+drdp!N226)*XYM1!$C226+(drdp!H226+drdp!Q226)*XYM1!$D226)</f>
        <v>0</v>
      </c>
      <c r="F226" s="20">
        <f>Model!$W$33*((drdp!C226+drdp!L226)*XYM1!$B226+(drdp!F226+drdp!O226)*XYM1!$C226+(drdp!I226+drdp!R226)*XYM1!$D226)</f>
        <v>0</v>
      </c>
      <c r="G226" s="20">
        <f>Model!$W$33*((drdp!D226+drdp!M226)*XYM1!$B226+(drdp!G226+drdp!P226)*XYM1!$C226+(drdp!J226+drdp!S226)*XYM1!$D226)</f>
        <v>0</v>
      </c>
      <c r="H226" s="18">
        <f>Model!$W$33*((drdp!B226)*XYM1!$B226+(drdp!E226)*XYM1!$C226+(drdp!H226)*XYM1!$D226)</f>
        <v>0</v>
      </c>
      <c r="I226" s="18">
        <f>Model!$W$33*((drdp!C226)*XYM1!$B226+(drdp!F226)*XYM1!$C226+(drdp!I226)*XYM1!$D226)</f>
        <v>0</v>
      </c>
      <c r="J226" s="18">
        <f>Model!$W$33*((drdp!D226)*XYM1!$B226+(drdp!G226)*XYM1!$C226+(drdp!J226)*XYM1!$D226)</f>
        <v>0</v>
      </c>
      <c r="K226" s="21">
        <f>SUM(E$3:E225)+H226</f>
        <v>0.80378883141266977</v>
      </c>
      <c r="L226" s="21">
        <f>SUM(F$3:F225)+I226</f>
        <v>0.82825114353895446</v>
      </c>
      <c r="M226" s="21">
        <f>SUM(G$3:G225)+J226</f>
        <v>0.17536770527913204</v>
      </c>
      <c r="N226" s="21"/>
      <c r="O226" s="21"/>
      <c r="P226" s="21"/>
      <c r="Q226" s="19">
        <f t="shared" si="25"/>
        <v>0.6460764855037453</v>
      </c>
      <c r="R226" s="19">
        <f t="shared" si="26"/>
        <v>0.68599995677358572</v>
      </c>
      <c r="S226" s="19">
        <f t="shared" si="27"/>
        <v>3.0753832054868514E-2</v>
      </c>
      <c r="T226" s="19">
        <f t="shared" si="28"/>
        <v>0.66573901878138364</v>
      </c>
      <c r="U226" s="19">
        <f t="shared" si="29"/>
        <v>0.14095860289383502</v>
      </c>
      <c r="V226" s="19">
        <f t="shared" si="30"/>
        <v>0.14524850243724344</v>
      </c>
      <c r="Y226" s="69"/>
    </row>
    <row r="227" spans="1:25" x14ac:dyDescent="0.25">
      <c r="A227" s="26">
        <f>Wellpath!E227</f>
        <v>0</v>
      </c>
      <c r="B227" s="22">
        <v>0</v>
      </c>
      <c r="C227" s="22">
        <f>SIN(Wellpath!$L227)</f>
        <v>0</v>
      </c>
      <c r="D227" s="22">
        <v>0</v>
      </c>
      <c r="E227" s="20">
        <f>Model!$W$33*((drdp!B227+drdp!K227)*XYM1!$B227+(drdp!E227+drdp!N227)*XYM1!$C227+(drdp!H227+drdp!Q227)*XYM1!$D227)</f>
        <v>0</v>
      </c>
      <c r="F227" s="20">
        <f>Model!$W$33*((drdp!C227+drdp!L227)*XYM1!$B227+(drdp!F227+drdp!O227)*XYM1!$C227+(drdp!I227+drdp!R227)*XYM1!$D227)</f>
        <v>0</v>
      </c>
      <c r="G227" s="20">
        <f>Model!$W$33*((drdp!D227+drdp!M227)*XYM1!$B227+(drdp!G227+drdp!P227)*XYM1!$C227+(drdp!J227+drdp!S227)*XYM1!$D227)</f>
        <v>0</v>
      </c>
      <c r="H227" s="18">
        <f>Model!$W$33*((drdp!B227)*XYM1!$B227+(drdp!E227)*XYM1!$C227+(drdp!H227)*XYM1!$D227)</f>
        <v>0</v>
      </c>
      <c r="I227" s="18">
        <f>Model!$W$33*((drdp!C227)*XYM1!$B227+(drdp!F227)*XYM1!$C227+(drdp!I227)*XYM1!$D227)</f>
        <v>0</v>
      </c>
      <c r="J227" s="18">
        <f>Model!$W$33*((drdp!D227)*XYM1!$B227+(drdp!G227)*XYM1!$C227+(drdp!J227)*XYM1!$D227)</f>
        <v>0</v>
      </c>
      <c r="K227" s="21">
        <f>SUM(E$3:E226)+H227</f>
        <v>0.80378883141266977</v>
      </c>
      <c r="L227" s="21">
        <f>SUM(F$3:F226)+I227</f>
        <v>0.82825114353895446</v>
      </c>
      <c r="M227" s="21">
        <f>SUM(G$3:G226)+J227</f>
        <v>0.17536770527913204</v>
      </c>
      <c r="N227" s="21"/>
      <c r="O227" s="21"/>
      <c r="P227" s="21"/>
      <c r="Q227" s="19">
        <f t="shared" si="25"/>
        <v>0.6460764855037453</v>
      </c>
      <c r="R227" s="19">
        <f t="shared" si="26"/>
        <v>0.68599995677358572</v>
      </c>
      <c r="S227" s="19">
        <f t="shared" si="27"/>
        <v>3.0753832054868514E-2</v>
      </c>
      <c r="T227" s="19">
        <f t="shared" si="28"/>
        <v>0.66573901878138364</v>
      </c>
      <c r="U227" s="19">
        <f t="shared" si="29"/>
        <v>0.14095860289383502</v>
      </c>
      <c r="V227" s="19">
        <f t="shared" si="30"/>
        <v>0.14524850243724344</v>
      </c>
      <c r="Y227" s="69"/>
    </row>
    <row r="228" spans="1:25" x14ac:dyDescent="0.25">
      <c r="A228" s="26">
        <f>Wellpath!E228</f>
        <v>0</v>
      </c>
      <c r="B228" s="22">
        <v>0</v>
      </c>
      <c r="C228" s="22">
        <f>SIN(Wellpath!$L228)</f>
        <v>0</v>
      </c>
      <c r="D228" s="22">
        <v>0</v>
      </c>
      <c r="E228" s="20">
        <f>Model!$W$33*((drdp!B228+drdp!K228)*XYM1!$B228+(drdp!E228+drdp!N228)*XYM1!$C228+(drdp!H228+drdp!Q228)*XYM1!$D228)</f>
        <v>0</v>
      </c>
      <c r="F228" s="20">
        <f>Model!$W$33*((drdp!C228+drdp!L228)*XYM1!$B228+(drdp!F228+drdp!O228)*XYM1!$C228+(drdp!I228+drdp!R228)*XYM1!$D228)</f>
        <v>0</v>
      </c>
      <c r="G228" s="20">
        <f>Model!$W$33*((drdp!D228+drdp!M228)*XYM1!$B228+(drdp!G228+drdp!P228)*XYM1!$C228+(drdp!J228+drdp!S228)*XYM1!$D228)</f>
        <v>0</v>
      </c>
      <c r="H228" s="18">
        <f>Model!$W$33*((drdp!B228)*XYM1!$B228+(drdp!E228)*XYM1!$C228+(drdp!H228)*XYM1!$D228)</f>
        <v>0</v>
      </c>
      <c r="I228" s="18">
        <f>Model!$W$33*((drdp!C228)*XYM1!$B228+(drdp!F228)*XYM1!$C228+(drdp!I228)*XYM1!$D228)</f>
        <v>0</v>
      </c>
      <c r="J228" s="18">
        <f>Model!$W$33*((drdp!D228)*XYM1!$B228+(drdp!G228)*XYM1!$C228+(drdp!J228)*XYM1!$D228)</f>
        <v>0</v>
      </c>
      <c r="K228" s="21">
        <f>SUM(E$3:E227)+H228</f>
        <v>0.80378883141266977</v>
      </c>
      <c r="L228" s="21">
        <f>SUM(F$3:F227)+I228</f>
        <v>0.82825114353895446</v>
      </c>
      <c r="M228" s="21">
        <f>SUM(G$3:G227)+J228</f>
        <v>0.17536770527913204</v>
      </c>
      <c r="N228" s="21"/>
      <c r="O228" s="21"/>
      <c r="P228" s="21"/>
      <c r="Q228" s="19">
        <f t="shared" si="25"/>
        <v>0.6460764855037453</v>
      </c>
      <c r="R228" s="19">
        <f t="shared" si="26"/>
        <v>0.68599995677358572</v>
      </c>
      <c r="S228" s="19">
        <f t="shared" si="27"/>
        <v>3.0753832054868514E-2</v>
      </c>
      <c r="T228" s="19">
        <f t="shared" si="28"/>
        <v>0.66573901878138364</v>
      </c>
      <c r="U228" s="19">
        <f t="shared" si="29"/>
        <v>0.14095860289383502</v>
      </c>
      <c r="V228" s="19">
        <f t="shared" si="30"/>
        <v>0.14524850243724344</v>
      </c>
      <c r="Y228" s="69"/>
    </row>
    <row r="229" spans="1:25" x14ac:dyDescent="0.25">
      <c r="A229" s="26">
        <f>Wellpath!E229</f>
        <v>0</v>
      </c>
      <c r="B229" s="22">
        <v>0</v>
      </c>
      <c r="C229" s="22">
        <f>SIN(Wellpath!$L229)</f>
        <v>0</v>
      </c>
      <c r="D229" s="22">
        <v>0</v>
      </c>
      <c r="E229" s="20">
        <f>Model!$W$33*((drdp!B229+drdp!K229)*XYM1!$B229+(drdp!E229+drdp!N229)*XYM1!$C229+(drdp!H229+drdp!Q229)*XYM1!$D229)</f>
        <v>0</v>
      </c>
      <c r="F229" s="20">
        <f>Model!$W$33*((drdp!C229+drdp!L229)*XYM1!$B229+(drdp!F229+drdp!O229)*XYM1!$C229+(drdp!I229+drdp!R229)*XYM1!$D229)</f>
        <v>0</v>
      </c>
      <c r="G229" s="20">
        <f>Model!$W$33*((drdp!D229+drdp!M229)*XYM1!$B229+(drdp!G229+drdp!P229)*XYM1!$C229+(drdp!J229+drdp!S229)*XYM1!$D229)</f>
        <v>0</v>
      </c>
      <c r="H229" s="18">
        <f>Model!$W$33*((drdp!B229)*XYM1!$B229+(drdp!E229)*XYM1!$C229+(drdp!H229)*XYM1!$D229)</f>
        <v>0</v>
      </c>
      <c r="I229" s="18">
        <f>Model!$W$33*((drdp!C229)*XYM1!$B229+(drdp!F229)*XYM1!$C229+(drdp!I229)*XYM1!$D229)</f>
        <v>0</v>
      </c>
      <c r="J229" s="18">
        <f>Model!$W$33*((drdp!D229)*XYM1!$B229+(drdp!G229)*XYM1!$C229+(drdp!J229)*XYM1!$D229)</f>
        <v>0</v>
      </c>
      <c r="K229" s="21">
        <f>SUM(E$3:E228)+H229</f>
        <v>0.80378883141266977</v>
      </c>
      <c r="L229" s="21">
        <f>SUM(F$3:F228)+I229</f>
        <v>0.82825114353895446</v>
      </c>
      <c r="M229" s="21">
        <f>SUM(G$3:G228)+J229</f>
        <v>0.17536770527913204</v>
      </c>
      <c r="N229" s="21"/>
      <c r="O229" s="21"/>
      <c r="P229" s="21"/>
      <c r="Q229" s="19">
        <f t="shared" si="25"/>
        <v>0.6460764855037453</v>
      </c>
      <c r="R229" s="19">
        <f t="shared" si="26"/>
        <v>0.68599995677358572</v>
      </c>
      <c r="S229" s="19">
        <f t="shared" si="27"/>
        <v>3.0753832054868514E-2</v>
      </c>
      <c r="T229" s="19">
        <f t="shared" si="28"/>
        <v>0.66573901878138364</v>
      </c>
      <c r="U229" s="19">
        <f t="shared" si="29"/>
        <v>0.14095860289383502</v>
      </c>
      <c r="V229" s="19">
        <f t="shared" si="30"/>
        <v>0.14524850243724344</v>
      </c>
      <c r="Y229" s="69"/>
    </row>
    <row r="230" spans="1:25" x14ac:dyDescent="0.25">
      <c r="A230" s="26">
        <f>Wellpath!E230</f>
        <v>0</v>
      </c>
      <c r="B230" s="22">
        <v>0</v>
      </c>
      <c r="C230" s="22">
        <f>SIN(Wellpath!$L230)</f>
        <v>0</v>
      </c>
      <c r="D230" s="22">
        <v>0</v>
      </c>
      <c r="E230" s="20">
        <f>Model!$W$33*((drdp!B230+drdp!K230)*XYM1!$B230+(drdp!E230+drdp!N230)*XYM1!$C230+(drdp!H230+drdp!Q230)*XYM1!$D230)</f>
        <v>0</v>
      </c>
      <c r="F230" s="20">
        <f>Model!$W$33*((drdp!C230+drdp!L230)*XYM1!$B230+(drdp!F230+drdp!O230)*XYM1!$C230+(drdp!I230+drdp!R230)*XYM1!$D230)</f>
        <v>0</v>
      </c>
      <c r="G230" s="20">
        <f>Model!$W$33*((drdp!D230+drdp!M230)*XYM1!$B230+(drdp!G230+drdp!P230)*XYM1!$C230+(drdp!J230+drdp!S230)*XYM1!$D230)</f>
        <v>0</v>
      </c>
      <c r="H230" s="18">
        <f>Model!$W$33*((drdp!B230)*XYM1!$B230+(drdp!E230)*XYM1!$C230+(drdp!H230)*XYM1!$D230)</f>
        <v>0</v>
      </c>
      <c r="I230" s="18">
        <f>Model!$W$33*((drdp!C230)*XYM1!$B230+(drdp!F230)*XYM1!$C230+(drdp!I230)*XYM1!$D230)</f>
        <v>0</v>
      </c>
      <c r="J230" s="18">
        <f>Model!$W$33*((drdp!D230)*XYM1!$B230+(drdp!G230)*XYM1!$C230+(drdp!J230)*XYM1!$D230)</f>
        <v>0</v>
      </c>
      <c r="K230" s="21">
        <f>SUM(E$3:E229)+H230</f>
        <v>0.80378883141266977</v>
      </c>
      <c r="L230" s="21">
        <f>SUM(F$3:F229)+I230</f>
        <v>0.82825114353895446</v>
      </c>
      <c r="M230" s="21">
        <f>SUM(G$3:G229)+J230</f>
        <v>0.17536770527913204</v>
      </c>
      <c r="N230" s="21"/>
      <c r="O230" s="21"/>
      <c r="P230" s="21"/>
      <c r="Q230" s="19">
        <f t="shared" si="25"/>
        <v>0.6460764855037453</v>
      </c>
      <c r="R230" s="19">
        <f t="shared" si="26"/>
        <v>0.68599995677358572</v>
      </c>
      <c r="S230" s="19">
        <f t="shared" si="27"/>
        <v>3.0753832054868514E-2</v>
      </c>
      <c r="T230" s="19">
        <f t="shared" si="28"/>
        <v>0.66573901878138364</v>
      </c>
      <c r="U230" s="19">
        <f t="shared" si="29"/>
        <v>0.14095860289383502</v>
      </c>
      <c r="V230" s="19">
        <f t="shared" si="30"/>
        <v>0.14524850243724344</v>
      </c>
      <c r="Y230" s="69"/>
    </row>
    <row r="231" spans="1:25" x14ac:dyDescent="0.25">
      <c r="A231" s="26">
        <f>Wellpath!E231</f>
        <v>0</v>
      </c>
      <c r="B231" s="22">
        <v>0</v>
      </c>
      <c r="C231" s="22">
        <f>SIN(Wellpath!$L231)</f>
        <v>0</v>
      </c>
      <c r="D231" s="22">
        <v>0</v>
      </c>
      <c r="E231" s="20">
        <f>Model!$W$33*((drdp!B231+drdp!K231)*XYM1!$B231+(drdp!E231+drdp!N231)*XYM1!$C231+(drdp!H231+drdp!Q231)*XYM1!$D231)</f>
        <v>0</v>
      </c>
      <c r="F231" s="20">
        <f>Model!$W$33*((drdp!C231+drdp!L231)*XYM1!$B231+(drdp!F231+drdp!O231)*XYM1!$C231+(drdp!I231+drdp!R231)*XYM1!$D231)</f>
        <v>0</v>
      </c>
      <c r="G231" s="20">
        <f>Model!$W$33*((drdp!D231+drdp!M231)*XYM1!$B231+(drdp!G231+drdp!P231)*XYM1!$C231+(drdp!J231+drdp!S231)*XYM1!$D231)</f>
        <v>0</v>
      </c>
      <c r="H231" s="18">
        <f>Model!$W$33*((drdp!B231)*XYM1!$B231+(drdp!E231)*XYM1!$C231+(drdp!H231)*XYM1!$D231)</f>
        <v>0</v>
      </c>
      <c r="I231" s="18">
        <f>Model!$W$33*((drdp!C231)*XYM1!$B231+(drdp!F231)*XYM1!$C231+(drdp!I231)*XYM1!$D231)</f>
        <v>0</v>
      </c>
      <c r="J231" s="18">
        <f>Model!$W$33*((drdp!D231)*XYM1!$B231+(drdp!G231)*XYM1!$C231+(drdp!J231)*XYM1!$D231)</f>
        <v>0</v>
      </c>
      <c r="K231" s="21">
        <f>SUM(E$3:E230)+H231</f>
        <v>0.80378883141266977</v>
      </c>
      <c r="L231" s="21">
        <f>SUM(F$3:F230)+I231</f>
        <v>0.82825114353895446</v>
      </c>
      <c r="M231" s="21">
        <f>SUM(G$3:G230)+J231</f>
        <v>0.17536770527913204</v>
      </c>
      <c r="N231" s="21"/>
      <c r="O231" s="21"/>
      <c r="P231" s="21"/>
      <c r="Q231" s="19">
        <f t="shared" si="25"/>
        <v>0.6460764855037453</v>
      </c>
      <c r="R231" s="19">
        <f t="shared" si="26"/>
        <v>0.68599995677358572</v>
      </c>
      <c r="S231" s="19">
        <f t="shared" si="27"/>
        <v>3.0753832054868514E-2</v>
      </c>
      <c r="T231" s="19">
        <f t="shared" si="28"/>
        <v>0.66573901878138364</v>
      </c>
      <c r="U231" s="19">
        <f t="shared" si="29"/>
        <v>0.14095860289383502</v>
      </c>
      <c r="V231" s="19">
        <f t="shared" si="30"/>
        <v>0.14524850243724344</v>
      </c>
      <c r="Y231" s="69"/>
    </row>
    <row r="232" spans="1:25" x14ac:dyDescent="0.25">
      <c r="A232" s="26">
        <f>Wellpath!E232</f>
        <v>0</v>
      </c>
      <c r="B232" s="22">
        <v>0</v>
      </c>
      <c r="C232" s="22">
        <f>SIN(Wellpath!$L232)</f>
        <v>0</v>
      </c>
      <c r="D232" s="22">
        <v>0</v>
      </c>
      <c r="E232" s="20">
        <f>Model!$W$33*((drdp!B232+drdp!K232)*XYM1!$B232+(drdp!E232+drdp!N232)*XYM1!$C232+(drdp!H232+drdp!Q232)*XYM1!$D232)</f>
        <v>0</v>
      </c>
      <c r="F232" s="20">
        <f>Model!$W$33*((drdp!C232+drdp!L232)*XYM1!$B232+(drdp!F232+drdp!O232)*XYM1!$C232+(drdp!I232+drdp!R232)*XYM1!$D232)</f>
        <v>0</v>
      </c>
      <c r="G232" s="20">
        <f>Model!$W$33*((drdp!D232+drdp!M232)*XYM1!$B232+(drdp!G232+drdp!P232)*XYM1!$C232+(drdp!J232+drdp!S232)*XYM1!$D232)</f>
        <v>0</v>
      </c>
      <c r="H232" s="18">
        <f>Model!$W$33*((drdp!B232)*XYM1!$B232+(drdp!E232)*XYM1!$C232+(drdp!H232)*XYM1!$D232)</f>
        <v>0</v>
      </c>
      <c r="I232" s="18">
        <f>Model!$W$33*((drdp!C232)*XYM1!$B232+(drdp!F232)*XYM1!$C232+(drdp!I232)*XYM1!$D232)</f>
        <v>0</v>
      </c>
      <c r="J232" s="18">
        <f>Model!$W$33*((drdp!D232)*XYM1!$B232+(drdp!G232)*XYM1!$C232+(drdp!J232)*XYM1!$D232)</f>
        <v>0</v>
      </c>
      <c r="K232" s="21">
        <f>SUM(E$3:E231)+H232</f>
        <v>0.80378883141266977</v>
      </c>
      <c r="L232" s="21">
        <f>SUM(F$3:F231)+I232</f>
        <v>0.82825114353895446</v>
      </c>
      <c r="M232" s="21">
        <f>SUM(G$3:G231)+J232</f>
        <v>0.17536770527913204</v>
      </c>
      <c r="N232" s="21"/>
      <c r="O232" s="21"/>
      <c r="P232" s="21"/>
      <c r="Q232" s="19">
        <f t="shared" si="25"/>
        <v>0.6460764855037453</v>
      </c>
      <c r="R232" s="19">
        <f t="shared" si="26"/>
        <v>0.68599995677358572</v>
      </c>
      <c r="S232" s="19">
        <f t="shared" si="27"/>
        <v>3.0753832054868514E-2</v>
      </c>
      <c r="T232" s="19">
        <f t="shared" si="28"/>
        <v>0.66573901878138364</v>
      </c>
      <c r="U232" s="19">
        <f t="shared" si="29"/>
        <v>0.14095860289383502</v>
      </c>
      <c r="V232" s="19">
        <f t="shared" si="30"/>
        <v>0.14524850243724344</v>
      </c>
      <c r="Y232" s="69"/>
    </row>
    <row r="233" spans="1:25" x14ac:dyDescent="0.25">
      <c r="A233" s="26">
        <f>Wellpath!E233</f>
        <v>0</v>
      </c>
      <c r="B233" s="22">
        <v>0</v>
      </c>
      <c r="C233" s="22">
        <f>SIN(Wellpath!$L233)</f>
        <v>0</v>
      </c>
      <c r="D233" s="22">
        <v>0</v>
      </c>
      <c r="E233" s="20">
        <f>Model!$W$33*((drdp!B233+drdp!K233)*XYM1!$B233+(drdp!E233+drdp!N233)*XYM1!$C233+(drdp!H233+drdp!Q233)*XYM1!$D233)</f>
        <v>0</v>
      </c>
      <c r="F233" s="20">
        <f>Model!$W$33*((drdp!C233+drdp!L233)*XYM1!$B233+(drdp!F233+drdp!O233)*XYM1!$C233+(drdp!I233+drdp!R233)*XYM1!$D233)</f>
        <v>0</v>
      </c>
      <c r="G233" s="20">
        <f>Model!$W$33*((drdp!D233+drdp!M233)*XYM1!$B233+(drdp!G233+drdp!P233)*XYM1!$C233+(drdp!J233+drdp!S233)*XYM1!$D233)</f>
        <v>0</v>
      </c>
      <c r="H233" s="18">
        <f>Model!$W$33*((drdp!B233)*XYM1!$B233+(drdp!E233)*XYM1!$C233+(drdp!H233)*XYM1!$D233)</f>
        <v>0</v>
      </c>
      <c r="I233" s="18">
        <f>Model!$W$33*((drdp!C233)*XYM1!$B233+(drdp!F233)*XYM1!$C233+(drdp!I233)*XYM1!$D233)</f>
        <v>0</v>
      </c>
      <c r="J233" s="18">
        <f>Model!$W$33*((drdp!D233)*XYM1!$B233+(drdp!G233)*XYM1!$C233+(drdp!J233)*XYM1!$D233)</f>
        <v>0</v>
      </c>
      <c r="K233" s="21">
        <f>SUM(E$3:E232)+H233</f>
        <v>0.80378883141266977</v>
      </c>
      <c r="L233" s="21">
        <f>SUM(F$3:F232)+I233</f>
        <v>0.82825114353895446</v>
      </c>
      <c r="M233" s="21">
        <f>SUM(G$3:G232)+J233</f>
        <v>0.17536770527913204</v>
      </c>
      <c r="N233" s="21"/>
      <c r="O233" s="21"/>
      <c r="P233" s="21"/>
      <c r="Q233" s="19">
        <f t="shared" si="25"/>
        <v>0.6460764855037453</v>
      </c>
      <c r="R233" s="19">
        <f t="shared" si="26"/>
        <v>0.68599995677358572</v>
      </c>
      <c r="S233" s="19">
        <f t="shared" si="27"/>
        <v>3.0753832054868514E-2</v>
      </c>
      <c r="T233" s="19">
        <f t="shared" si="28"/>
        <v>0.66573901878138364</v>
      </c>
      <c r="U233" s="19">
        <f t="shared" si="29"/>
        <v>0.14095860289383502</v>
      </c>
      <c r="V233" s="19">
        <f t="shared" si="30"/>
        <v>0.14524850243724344</v>
      </c>
      <c r="Y233" s="69"/>
    </row>
    <row r="234" spans="1:25" x14ac:dyDescent="0.25">
      <c r="A234" s="26">
        <f>Wellpath!E234</f>
        <v>0</v>
      </c>
      <c r="B234" s="22">
        <v>0</v>
      </c>
      <c r="C234" s="22">
        <f>SIN(Wellpath!$L234)</f>
        <v>0</v>
      </c>
      <c r="D234" s="22">
        <v>0</v>
      </c>
      <c r="E234" s="20">
        <f>Model!$W$33*((drdp!B234+drdp!K234)*XYM1!$B234+(drdp!E234+drdp!N234)*XYM1!$C234+(drdp!H234+drdp!Q234)*XYM1!$D234)</f>
        <v>0</v>
      </c>
      <c r="F234" s="20">
        <f>Model!$W$33*((drdp!C234+drdp!L234)*XYM1!$B234+(drdp!F234+drdp!O234)*XYM1!$C234+(drdp!I234+drdp!R234)*XYM1!$D234)</f>
        <v>0</v>
      </c>
      <c r="G234" s="20">
        <f>Model!$W$33*((drdp!D234+drdp!M234)*XYM1!$B234+(drdp!G234+drdp!P234)*XYM1!$C234+(drdp!J234+drdp!S234)*XYM1!$D234)</f>
        <v>0</v>
      </c>
      <c r="H234" s="18">
        <f>Model!$W$33*((drdp!B234)*XYM1!$B234+(drdp!E234)*XYM1!$C234+(drdp!H234)*XYM1!$D234)</f>
        <v>0</v>
      </c>
      <c r="I234" s="18">
        <f>Model!$W$33*((drdp!C234)*XYM1!$B234+(drdp!F234)*XYM1!$C234+(drdp!I234)*XYM1!$D234)</f>
        <v>0</v>
      </c>
      <c r="J234" s="18">
        <f>Model!$W$33*((drdp!D234)*XYM1!$B234+(drdp!G234)*XYM1!$C234+(drdp!J234)*XYM1!$D234)</f>
        <v>0</v>
      </c>
      <c r="K234" s="21">
        <f>SUM(E$3:E233)+H234</f>
        <v>0.80378883141266977</v>
      </c>
      <c r="L234" s="21">
        <f>SUM(F$3:F233)+I234</f>
        <v>0.82825114353895446</v>
      </c>
      <c r="M234" s="21">
        <f>SUM(G$3:G233)+J234</f>
        <v>0.17536770527913204</v>
      </c>
      <c r="N234" s="21"/>
      <c r="O234" s="21"/>
      <c r="P234" s="21"/>
      <c r="Q234" s="19">
        <f t="shared" si="25"/>
        <v>0.6460764855037453</v>
      </c>
      <c r="R234" s="19">
        <f t="shared" si="26"/>
        <v>0.68599995677358572</v>
      </c>
      <c r="S234" s="19">
        <f t="shared" si="27"/>
        <v>3.0753832054868514E-2</v>
      </c>
      <c r="T234" s="19">
        <f t="shared" si="28"/>
        <v>0.66573901878138364</v>
      </c>
      <c r="U234" s="19">
        <f t="shared" si="29"/>
        <v>0.14095860289383502</v>
      </c>
      <c r="V234" s="19">
        <f t="shared" si="30"/>
        <v>0.14524850243724344</v>
      </c>
      <c r="Y234" s="69"/>
    </row>
    <row r="235" spans="1:25" x14ac:dyDescent="0.25">
      <c r="A235" s="26">
        <f>Wellpath!E235</f>
        <v>0</v>
      </c>
      <c r="B235" s="22">
        <v>0</v>
      </c>
      <c r="C235" s="22">
        <f>SIN(Wellpath!$L235)</f>
        <v>0</v>
      </c>
      <c r="D235" s="22">
        <v>0</v>
      </c>
      <c r="E235" s="20">
        <f>Model!$W$33*((drdp!B235+drdp!K235)*XYM1!$B235+(drdp!E235+drdp!N235)*XYM1!$C235+(drdp!H235+drdp!Q235)*XYM1!$D235)</f>
        <v>0</v>
      </c>
      <c r="F235" s="20">
        <f>Model!$W$33*((drdp!C235+drdp!L235)*XYM1!$B235+(drdp!F235+drdp!O235)*XYM1!$C235+(drdp!I235+drdp!R235)*XYM1!$D235)</f>
        <v>0</v>
      </c>
      <c r="G235" s="20">
        <f>Model!$W$33*((drdp!D235+drdp!M235)*XYM1!$B235+(drdp!G235+drdp!P235)*XYM1!$C235+(drdp!J235+drdp!S235)*XYM1!$D235)</f>
        <v>0</v>
      </c>
      <c r="H235" s="18">
        <f>Model!$W$33*((drdp!B235)*XYM1!$B235+(drdp!E235)*XYM1!$C235+(drdp!H235)*XYM1!$D235)</f>
        <v>0</v>
      </c>
      <c r="I235" s="18">
        <f>Model!$W$33*((drdp!C235)*XYM1!$B235+(drdp!F235)*XYM1!$C235+(drdp!I235)*XYM1!$D235)</f>
        <v>0</v>
      </c>
      <c r="J235" s="18">
        <f>Model!$W$33*((drdp!D235)*XYM1!$B235+(drdp!G235)*XYM1!$C235+(drdp!J235)*XYM1!$D235)</f>
        <v>0</v>
      </c>
      <c r="K235" s="21">
        <f>SUM(E$3:E234)+H235</f>
        <v>0.80378883141266977</v>
      </c>
      <c r="L235" s="21">
        <f>SUM(F$3:F234)+I235</f>
        <v>0.82825114353895446</v>
      </c>
      <c r="M235" s="21">
        <f>SUM(G$3:G234)+J235</f>
        <v>0.17536770527913204</v>
      </c>
      <c r="N235" s="21"/>
      <c r="O235" s="21"/>
      <c r="P235" s="21"/>
      <c r="Q235" s="19">
        <f t="shared" si="25"/>
        <v>0.6460764855037453</v>
      </c>
      <c r="R235" s="19">
        <f t="shared" si="26"/>
        <v>0.68599995677358572</v>
      </c>
      <c r="S235" s="19">
        <f t="shared" si="27"/>
        <v>3.0753832054868514E-2</v>
      </c>
      <c r="T235" s="19">
        <f t="shared" si="28"/>
        <v>0.66573901878138364</v>
      </c>
      <c r="U235" s="19">
        <f t="shared" si="29"/>
        <v>0.14095860289383502</v>
      </c>
      <c r="V235" s="19">
        <f t="shared" si="30"/>
        <v>0.14524850243724344</v>
      </c>
      <c r="Y235" s="69"/>
    </row>
    <row r="236" spans="1:25" x14ac:dyDescent="0.25">
      <c r="A236" s="26">
        <f>Wellpath!E236</f>
        <v>0</v>
      </c>
      <c r="B236" s="22">
        <v>0</v>
      </c>
      <c r="C236" s="22">
        <f>SIN(Wellpath!$L236)</f>
        <v>0</v>
      </c>
      <c r="D236" s="22">
        <v>0</v>
      </c>
      <c r="E236" s="20">
        <f>Model!$W$33*((drdp!B236+drdp!K236)*XYM1!$B236+(drdp!E236+drdp!N236)*XYM1!$C236+(drdp!H236+drdp!Q236)*XYM1!$D236)</f>
        <v>0</v>
      </c>
      <c r="F236" s="20">
        <f>Model!$W$33*((drdp!C236+drdp!L236)*XYM1!$B236+(drdp!F236+drdp!O236)*XYM1!$C236+(drdp!I236+drdp!R236)*XYM1!$D236)</f>
        <v>0</v>
      </c>
      <c r="G236" s="20">
        <f>Model!$W$33*((drdp!D236+drdp!M236)*XYM1!$B236+(drdp!G236+drdp!P236)*XYM1!$C236+(drdp!J236+drdp!S236)*XYM1!$D236)</f>
        <v>0</v>
      </c>
      <c r="H236" s="18">
        <f>Model!$W$33*((drdp!B236)*XYM1!$B236+(drdp!E236)*XYM1!$C236+(drdp!H236)*XYM1!$D236)</f>
        <v>0</v>
      </c>
      <c r="I236" s="18">
        <f>Model!$W$33*((drdp!C236)*XYM1!$B236+(drdp!F236)*XYM1!$C236+(drdp!I236)*XYM1!$D236)</f>
        <v>0</v>
      </c>
      <c r="J236" s="18">
        <f>Model!$W$33*((drdp!D236)*XYM1!$B236+(drdp!G236)*XYM1!$C236+(drdp!J236)*XYM1!$D236)</f>
        <v>0</v>
      </c>
      <c r="K236" s="21">
        <f>SUM(E$3:E235)+H236</f>
        <v>0.80378883141266977</v>
      </c>
      <c r="L236" s="21">
        <f>SUM(F$3:F235)+I236</f>
        <v>0.82825114353895446</v>
      </c>
      <c r="M236" s="21">
        <f>SUM(G$3:G235)+J236</f>
        <v>0.17536770527913204</v>
      </c>
      <c r="N236" s="21"/>
      <c r="O236" s="21"/>
      <c r="P236" s="21"/>
      <c r="Q236" s="19">
        <f t="shared" si="25"/>
        <v>0.6460764855037453</v>
      </c>
      <c r="R236" s="19">
        <f t="shared" si="26"/>
        <v>0.68599995677358572</v>
      </c>
      <c r="S236" s="19">
        <f t="shared" si="27"/>
        <v>3.0753832054868514E-2</v>
      </c>
      <c r="T236" s="19">
        <f t="shared" si="28"/>
        <v>0.66573901878138364</v>
      </c>
      <c r="U236" s="19">
        <f t="shared" si="29"/>
        <v>0.14095860289383502</v>
      </c>
      <c r="V236" s="19">
        <f t="shared" si="30"/>
        <v>0.14524850243724344</v>
      </c>
      <c r="Y236" s="69"/>
    </row>
    <row r="237" spans="1:25" x14ac:dyDescent="0.25">
      <c r="A237" s="26">
        <f>Wellpath!E237</f>
        <v>0</v>
      </c>
      <c r="B237" s="22">
        <v>0</v>
      </c>
      <c r="C237" s="22">
        <f>SIN(Wellpath!$L237)</f>
        <v>0</v>
      </c>
      <c r="D237" s="22">
        <v>0</v>
      </c>
      <c r="E237" s="20">
        <f>Model!$W$33*((drdp!B237+drdp!K237)*XYM1!$B237+(drdp!E237+drdp!N237)*XYM1!$C237+(drdp!H237+drdp!Q237)*XYM1!$D237)</f>
        <v>0</v>
      </c>
      <c r="F237" s="20">
        <f>Model!$W$33*((drdp!C237+drdp!L237)*XYM1!$B237+(drdp!F237+drdp!O237)*XYM1!$C237+(drdp!I237+drdp!R237)*XYM1!$D237)</f>
        <v>0</v>
      </c>
      <c r="G237" s="20">
        <f>Model!$W$33*((drdp!D237+drdp!M237)*XYM1!$B237+(drdp!G237+drdp!P237)*XYM1!$C237+(drdp!J237+drdp!S237)*XYM1!$D237)</f>
        <v>0</v>
      </c>
      <c r="H237" s="18">
        <f>Model!$W$33*((drdp!B237)*XYM1!$B237+(drdp!E237)*XYM1!$C237+(drdp!H237)*XYM1!$D237)</f>
        <v>0</v>
      </c>
      <c r="I237" s="18">
        <f>Model!$W$33*((drdp!C237)*XYM1!$B237+(drdp!F237)*XYM1!$C237+(drdp!I237)*XYM1!$D237)</f>
        <v>0</v>
      </c>
      <c r="J237" s="18">
        <f>Model!$W$33*((drdp!D237)*XYM1!$B237+(drdp!G237)*XYM1!$C237+(drdp!J237)*XYM1!$D237)</f>
        <v>0</v>
      </c>
      <c r="K237" s="21">
        <f>SUM(E$3:E236)+H237</f>
        <v>0.80378883141266977</v>
      </c>
      <c r="L237" s="21">
        <f>SUM(F$3:F236)+I237</f>
        <v>0.82825114353895446</v>
      </c>
      <c r="M237" s="21">
        <f>SUM(G$3:G236)+J237</f>
        <v>0.17536770527913204</v>
      </c>
      <c r="N237" s="21"/>
      <c r="O237" s="21"/>
      <c r="P237" s="21"/>
      <c r="Q237" s="19">
        <f t="shared" si="25"/>
        <v>0.6460764855037453</v>
      </c>
      <c r="R237" s="19">
        <f t="shared" si="26"/>
        <v>0.68599995677358572</v>
      </c>
      <c r="S237" s="19">
        <f t="shared" si="27"/>
        <v>3.0753832054868514E-2</v>
      </c>
      <c r="T237" s="19">
        <f t="shared" si="28"/>
        <v>0.66573901878138364</v>
      </c>
      <c r="U237" s="19">
        <f t="shared" si="29"/>
        <v>0.14095860289383502</v>
      </c>
      <c r="V237" s="19">
        <f t="shared" si="30"/>
        <v>0.14524850243724344</v>
      </c>
      <c r="Y237" s="69"/>
    </row>
    <row r="238" spans="1:25" x14ac:dyDescent="0.25">
      <c r="A238" s="26">
        <f>Wellpath!E238</f>
        <v>0</v>
      </c>
      <c r="B238" s="22">
        <v>0</v>
      </c>
      <c r="C238" s="22">
        <f>SIN(Wellpath!$L238)</f>
        <v>0</v>
      </c>
      <c r="D238" s="22">
        <v>0</v>
      </c>
      <c r="E238" s="20">
        <f>Model!$W$33*((drdp!B238+drdp!K238)*XYM1!$B238+(drdp!E238+drdp!N238)*XYM1!$C238+(drdp!H238+drdp!Q238)*XYM1!$D238)</f>
        <v>0</v>
      </c>
      <c r="F238" s="20">
        <f>Model!$W$33*((drdp!C238+drdp!L238)*XYM1!$B238+(drdp!F238+drdp!O238)*XYM1!$C238+(drdp!I238+drdp!R238)*XYM1!$D238)</f>
        <v>0</v>
      </c>
      <c r="G238" s="20">
        <f>Model!$W$33*((drdp!D238+drdp!M238)*XYM1!$B238+(drdp!G238+drdp!P238)*XYM1!$C238+(drdp!J238+drdp!S238)*XYM1!$D238)</f>
        <v>0</v>
      </c>
      <c r="H238" s="18">
        <f>Model!$W$33*((drdp!B238)*XYM1!$B238+(drdp!E238)*XYM1!$C238+(drdp!H238)*XYM1!$D238)</f>
        <v>0</v>
      </c>
      <c r="I238" s="18">
        <f>Model!$W$33*((drdp!C238)*XYM1!$B238+(drdp!F238)*XYM1!$C238+(drdp!I238)*XYM1!$D238)</f>
        <v>0</v>
      </c>
      <c r="J238" s="18">
        <f>Model!$W$33*((drdp!D238)*XYM1!$B238+(drdp!G238)*XYM1!$C238+(drdp!J238)*XYM1!$D238)</f>
        <v>0</v>
      </c>
      <c r="K238" s="21">
        <f>SUM(E$3:E237)+H238</f>
        <v>0.80378883141266977</v>
      </c>
      <c r="L238" s="21">
        <f>SUM(F$3:F237)+I238</f>
        <v>0.82825114353895446</v>
      </c>
      <c r="M238" s="21">
        <f>SUM(G$3:G237)+J238</f>
        <v>0.17536770527913204</v>
      </c>
      <c r="N238" s="21"/>
      <c r="O238" s="21"/>
      <c r="P238" s="21"/>
      <c r="Q238" s="19">
        <f t="shared" si="25"/>
        <v>0.6460764855037453</v>
      </c>
      <c r="R238" s="19">
        <f t="shared" si="26"/>
        <v>0.68599995677358572</v>
      </c>
      <c r="S238" s="19">
        <f t="shared" si="27"/>
        <v>3.0753832054868514E-2</v>
      </c>
      <c r="T238" s="19">
        <f t="shared" si="28"/>
        <v>0.66573901878138364</v>
      </c>
      <c r="U238" s="19">
        <f t="shared" si="29"/>
        <v>0.14095860289383502</v>
      </c>
      <c r="V238" s="19">
        <f t="shared" si="30"/>
        <v>0.14524850243724344</v>
      </c>
      <c r="Y238" s="69"/>
    </row>
    <row r="239" spans="1:25" x14ac:dyDescent="0.25">
      <c r="A239" s="26">
        <f>Wellpath!E239</f>
        <v>0</v>
      </c>
      <c r="B239" s="22">
        <v>0</v>
      </c>
      <c r="C239" s="22">
        <f>SIN(Wellpath!$L239)</f>
        <v>0</v>
      </c>
      <c r="D239" s="22">
        <v>0</v>
      </c>
      <c r="E239" s="20">
        <f>Model!$W$33*((drdp!B239+drdp!K239)*XYM1!$B239+(drdp!E239+drdp!N239)*XYM1!$C239+(drdp!H239+drdp!Q239)*XYM1!$D239)</f>
        <v>0</v>
      </c>
      <c r="F239" s="20">
        <f>Model!$W$33*((drdp!C239+drdp!L239)*XYM1!$B239+(drdp!F239+drdp!O239)*XYM1!$C239+(drdp!I239+drdp!R239)*XYM1!$D239)</f>
        <v>0</v>
      </c>
      <c r="G239" s="20">
        <f>Model!$W$33*((drdp!D239+drdp!M239)*XYM1!$B239+(drdp!G239+drdp!P239)*XYM1!$C239+(drdp!J239+drdp!S239)*XYM1!$D239)</f>
        <v>0</v>
      </c>
      <c r="H239" s="18">
        <f>Model!$W$33*((drdp!B239)*XYM1!$B239+(drdp!E239)*XYM1!$C239+(drdp!H239)*XYM1!$D239)</f>
        <v>0</v>
      </c>
      <c r="I239" s="18">
        <f>Model!$W$33*((drdp!C239)*XYM1!$B239+(drdp!F239)*XYM1!$C239+(drdp!I239)*XYM1!$D239)</f>
        <v>0</v>
      </c>
      <c r="J239" s="18">
        <f>Model!$W$33*((drdp!D239)*XYM1!$B239+(drdp!G239)*XYM1!$C239+(drdp!J239)*XYM1!$D239)</f>
        <v>0</v>
      </c>
      <c r="K239" s="21">
        <f>SUM(E$3:E238)+H239</f>
        <v>0.80378883141266977</v>
      </c>
      <c r="L239" s="21">
        <f>SUM(F$3:F238)+I239</f>
        <v>0.82825114353895446</v>
      </c>
      <c r="M239" s="21">
        <f>SUM(G$3:G238)+J239</f>
        <v>0.17536770527913204</v>
      </c>
      <c r="N239" s="21"/>
      <c r="O239" s="21"/>
      <c r="P239" s="21"/>
      <c r="Q239" s="19">
        <f t="shared" si="25"/>
        <v>0.6460764855037453</v>
      </c>
      <c r="R239" s="19">
        <f t="shared" si="26"/>
        <v>0.68599995677358572</v>
      </c>
      <c r="S239" s="19">
        <f t="shared" si="27"/>
        <v>3.0753832054868514E-2</v>
      </c>
      <c r="T239" s="19">
        <f t="shared" si="28"/>
        <v>0.66573901878138364</v>
      </c>
      <c r="U239" s="19">
        <f t="shared" si="29"/>
        <v>0.14095860289383502</v>
      </c>
      <c r="V239" s="19">
        <f t="shared" si="30"/>
        <v>0.14524850243724344</v>
      </c>
      <c r="Y239" s="69"/>
    </row>
    <row r="240" spans="1:25" x14ac:dyDescent="0.25">
      <c r="A240" s="26">
        <f>Wellpath!E240</f>
        <v>0</v>
      </c>
      <c r="B240" s="22">
        <v>0</v>
      </c>
      <c r="C240" s="22">
        <f>SIN(Wellpath!$L240)</f>
        <v>0</v>
      </c>
      <c r="D240" s="22">
        <v>0</v>
      </c>
      <c r="E240" s="20">
        <f>Model!$W$33*((drdp!B240+drdp!K240)*XYM1!$B240+(drdp!E240+drdp!N240)*XYM1!$C240+(drdp!H240+drdp!Q240)*XYM1!$D240)</f>
        <v>0</v>
      </c>
      <c r="F240" s="20">
        <f>Model!$W$33*((drdp!C240+drdp!L240)*XYM1!$B240+(drdp!F240+drdp!O240)*XYM1!$C240+(drdp!I240+drdp!R240)*XYM1!$D240)</f>
        <v>0</v>
      </c>
      <c r="G240" s="20">
        <f>Model!$W$33*((drdp!D240+drdp!M240)*XYM1!$B240+(drdp!G240+drdp!P240)*XYM1!$C240+(drdp!J240+drdp!S240)*XYM1!$D240)</f>
        <v>0</v>
      </c>
      <c r="H240" s="18">
        <f>Model!$W$33*((drdp!B240)*XYM1!$B240+(drdp!E240)*XYM1!$C240+(drdp!H240)*XYM1!$D240)</f>
        <v>0</v>
      </c>
      <c r="I240" s="18">
        <f>Model!$W$33*((drdp!C240)*XYM1!$B240+(drdp!F240)*XYM1!$C240+(drdp!I240)*XYM1!$D240)</f>
        <v>0</v>
      </c>
      <c r="J240" s="18">
        <f>Model!$W$33*((drdp!D240)*XYM1!$B240+(drdp!G240)*XYM1!$C240+(drdp!J240)*XYM1!$D240)</f>
        <v>0</v>
      </c>
      <c r="K240" s="21">
        <f>SUM(E$3:E239)+H240</f>
        <v>0.80378883141266977</v>
      </c>
      <c r="L240" s="21">
        <f>SUM(F$3:F239)+I240</f>
        <v>0.82825114353895446</v>
      </c>
      <c r="M240" s="21">
        <f>SUM(G$3:G239)+J240</f>
        <v>0.17536770527913204</v>
      </c>
      <c r="N240" s="21"/>
      <c r="O240" s="21"/>
      <c r="P240" s="21"/>
      <c r="Q240" s="19">
        <f t="shared" si="25"/>
        <v>0.6460764855037453</v>
      </c>
      <c r="R240" s="19">
        <f t="shared" si="26"/>
        <v>0.68599995677358572</v>
      </c>
      <c r="S240" s="19">
        <f t="shared" si="27"/>
        <v>3.0753832054868514E-2</v>
      </c>
      <c r="T240" s="19">
        <f t="shared" si="28"/>
        <v>0.66573901878138364</v>
      </c>
      <c r="U240" s="19">
        <f t="shared" si="29"/>
        <v>0.14095860289383502</v>
      </c>
      <c r="V240" s="19">
        <f t="shared" si="30"/>
        <v>0.14524850243724344</v>
      </c>
      <c r="Y240" s="69"/>
    </row>
    <row r="241" spans="1:25" x14ac:dyDescent="0.25">
      <c r="A241" s="26">
        <f>Wellpath!E241</f>
        <v>0</v>
      </c>
      <c r="B241" s="22">
        <v>0</v>
      </c>
      <c r="C241" s="22">
        <f>SIN(Wellpath!$L241)</f>
        <v>0</v>
      </c>
      <c r="D241" s="22">
        <v>0</v>
      </c>
      <c r="E241" s="20">
        <f>Model!$W$33*((drdp!B241+drdp!K241)*XYM1!$B241+(drdp!E241+drdp!N241)*XYM1!$C241+(drdp!H241+drdp!Q241)*XYM1!$D241)</f>
        <v>0</v>
      </c>
      <c r="F241" s="20">
        <f>Model!$W$33*((drdp!C241+drdp!L241)*XYM1!$B241+(drdp!F241+drdp!O241)*XYM1!$C241+(drdp!I241+drdp!R241)*XYM1!$D241)</f>
        <v>0</v>
      </c>
      <c r="G241" s="20">
        <f>Model!$W$33*((drdp!D241+drdp!M241)*XYM1!$B241+(drdp!G241+drdp!P241)*XYM1!$C241+(drdp!J241+drdp!S241)*XYM1!$D241)</f>
        <v>0</v>
      </c>
      <c r="H241" s="18">
        <f>Model!$W$33*((drdp!B241)*XYM1!$B241+(drdp!E241)*XYM1!$C241+(drdp!H241)*XYM1!$D241)</f>
        <v>0</v>
      </c>
      <c r="I241" s="18">
        <f>Model!$W$33*((drdp!C241)*XYM1!$B241+(drdp!F241)*XYM1!$C241+(drdp!I241)*XYM1!$D241)</f>
        <v>0</v>
      </c>
      <c r="J241" s="18">
        <f>Model!$W$33*((drdp!D241)*XYM1!$B241+(drdp!G241)*XYM1!$C241+(drdp!J241)*XYM1!$D241)</f>
        <v>0</v>
      </c>
      <c r="K241" s="21">
        <f>SUM(E$3:E240)+H241</f>
        <v>0.80378883141266977</v>
      </c>
      <c r="L241" s="21">
        <f>SUM(F$3:F240)+I241</f>
        <v>0.82825114353895446</v>
      </c>
      <c r="M241" s="21">
        <f>SUM(G$3:G240)+J241</f>
        <v>0.17536770527913204</v>
      </c>
      <c r="N241" s="21"/>
      <c r="O241" s="21"/>
      <c r="P241" s="21"/>
      <c r="Q241" s="19">
        <f t="shared" si="25"/>
        <v>0.6460764855037453</v>
      </c>
      <c r="R241" s="19">
        <f t="shared" si="26"/>
        <v>0.68599995677358572</v>
      </c>
      <c r="S241" s="19">
        <f t="shared" si="27"/>
        <v>3.0753832054868514E-2</v>
      </c>
      <c r="T241" s="19">
        <f t="shared" si="28"/>
        <v>0.66573901878138364</v>
      </c>
      <c r="U241" s="19">
        <f t="shared" si="29"/>
        <v>0.14095860289383502</v>
      </c>
      <c r="V241" s="19">
        <f t="shared" si="30"/>
        <v>0.14524850243724344</v>
      </c>
      <c r="Y241" s="69"/>
    </row>
    <row r="242" spans="1:25" x14ac:dyDescent="0.25">
      <c r="A242" s="26">
        <f>Wellpath!E242</f>
        <v>0</v>
      </c>
      <c r="B242" s="22">
        <v>0</v>
      </c>
      <c r="C242" s="22">
        <f>SIN(Wellpath!$L242)</f>
        <v>0</v>
      </c>
      <c r="D242" s="22">
        <v>0</v>
      </c>
      <c r="E242" s="20">
        <f>Model!$W$33*((drdp!B242+drdp!K242)*XYM1!$B242+(drdp!E242+drdp!N242)*XYM1!$C242+(drdp!H242+drdp!Q242)*XYM1!$D242)</f>
        <v>0</v>
      </c>
      <c r="F242" s="20">
        <f>Model!$W$33*((drdp!C242+drdp!L242)*XYM1!$B242+(drdp!F242+drdp!O242)*XYM1!$C242+(drdp!I242+drdp!R242)*XYM1!$D242)</f>
        <v>0</v>
      </c>
      <c r="G242" s="20">
        <f>Model!$W$33*((drdp!D242+drdp!M242)*XYM1!$B242+(drdp!G242+drdp!P242)*XYM1!$C242+(drdp!J242+drdp!S242)*XYM1!$D242)</f>
        <v>0</v>
      </c>
      <c r="H242" s="18">
        <f>Model!$W$33*((drdp!B242)*XYM1!$B242+(drdp!E242)*XYM1!$C242+(drdp!H242)*XYM1!$D242)</f>
        <v>0</v>
      </c>
      <c r="I242" s="18">
        <f>Model!$W$33*((drdp!C242)*XYM1!$B242+(drdp!F242)*XYM1!$C242+(drdp!I242)*XYM1!$D242)</f>
        <v>0</v>
      </c>
      <c r="J242" s="18">
        <f>Model!$W$33*((drdp!D242)*XYM1!$B242+(drdp!G242)*XYM1!$C242+(drdp!J242)*XYM1!$D242)</f>
        <v>0</v>
      </c>
      <c r="K242" s="21">
        <f>SUM(E$3:E241)+H242</f>
        <v>0.80378883141266977</v>
      </c>
      <c r="L242" s="21">
        <f>SUM(F$3:F241)+I242</f>
        <v>0.82825114353895446</v>
      </c>
      <c r="M242" s="21">
        <f>SUM(G$3:G241)+J242</f>
        <v>0.17536770527913204</v>
      </c>
      <c r="N242" s="21"/>
      <c r="O242" s="21"/>
      <c r="P242" s="21"/>
      <c r="Q242" s="19">
        <f t="shared" si="25"/>
        <v>0.6460764855037453</v>
      </c>
      <c r="R242" s="19">
        <f t="shared" si="26"/>
        <v>0.68599995677358572</v>
      </c>
      <c r="S242" s="19">
        <f t="shared" si="27"/>
        <v>3.0753832054868514E-2</v>
      </c>
      <c r="T242" s="19">
        <f t="shared" si="28"/>
        <v>0.66573901878138364</v>
      </c>
      <c r="U242" s="19">
        <f t="shared" si="29"/>
        <v>0.14095860289383502</v>
      </c>
      <c r="V242" s="19">
        <f t="shared" si="30"/>
        <v>0.14524850243724344</v>
      </c>
      <c r="Y242" s="69"/>
    </row>
    <row r="243" spans="1:25" x14ac:dyDescent="0.25">
      <c r="A243" s="26">
        <f>Wellpath!E243</f>
        <v>0</v>
      </c>
      <c r="B243" s="22">
        <v>0</v>
      </c>
      <c r="C243" s="22">
        <f>SIN(Wellpath!$L243)</f>
        <v>0</v>
      </c>
      <c r="D243" s="22">
        <v>0</v>
      </c>
      <c r="E243" s="20">
        <f>Model!$W$33*((drdp!B243+drdp!K243)*XYM1!$B243+(drdp!E243+drdp!N243)*XYM1!$C243+(drdp!H243+drdp!Q243)*XYM1!$D243)</f>
        <v>0</v>
      </c>
      <c r="F243" s="20">
        <f>Model!$W$33*((drdp!C243+drdp!L243)*XYM1!$B243+(drdp!F243+drdp!O243)*XYM1!$C243+(drdp!I243+drdp!R243)*XYM1!$D243)</f>
        <v>0</v>
      </c>
      <c r="G243" s="20">
        <f>Model!$W$33*((drdp!D243+drdp!M243)*XYM1!$B243+(drdp!G243+drdp!P243)*XYM1!$C243+(drdp!J243+drdp!S243)*XYM1!$D243)</f>
        <v>0</v>
      </c>
      <c r="H243" s="18">
        <f>Model!$W$33*((drdp!B243)*XYM1!$B243+(drdp!E243)*XYM1!$C243+(drdp!H243)*XYM1!$D243)</f>
        <v>0</v>
      </c>
      <c r="I243" s="18">
        <f>Model!$W$33*((drdp!C243)*XYM1!$B243+(drdp!F243)*XYM1!$C243+(drdp!I243)*XYM1!$D243)</f>
        <v>0</v>
      </c>
      <c r="J243" s="18">
        <f>Model!$W$33*((drdp!D243)*XYM1!$B243+(drdp!G243)*XYM1!$C243+(drdp!J243)*XYM1!$D243)</f>
        <v>0</v>
      </c>
      <c r="K243" s="21">
        <f>SUM(E$3:E242)+H243</f>
        <v>0.80378883141266977</v>
      </c>
      <c r="L243" s="21">
        <f>SUM(F$3:F242)+I243</f>
        <v>0.82825114353895446</v>
      </c>
      <c r="M243" s="21">
        <f>SUM(G$3:G242)+J243</f>
        <v>0.17536770527913204</v>
      </c>
      <c r="N243" s="21"/>
      <c r="O243" s="21"/>
      <c r="P243" s="21"/>
      <c r="Q243" s="19">
        <f t="shared" si="25"/>
        <v>0.6460764855037453</v>
      </c>
      <c r="R243" s="19">
        <f t="shared" si="26"/>
        <v>0.68599995677358572</v>
      </c>
      <c r="S243" s="19">
        <f t="shared" si="27"/>
        <v>3.0753832054868514E-2</v>
      </c>
      <c r="T243" s="19">
        <f t="shared" si="28"/>
        <v>0.66573901878138364</v>
      </c>
      <c r="U243" s="19">
        <f t="shared" si="29"/>
        <v>0.14095860289383502</v>
      </c>
      <c r="V243" s="19">
        <f t="shared" si="30"/>
        <v>0.14524850243724344</v>
      </c>
      <c r="Y243" s="69"/>
    </row>
    <row r="244" spans="1:25" x14ac:dyDescent="0.25">
      <c r="A244" s="26">
        <f>Wellpath!E244</f>
        <v>0</v>
      </c>
      <c r="B244" s="22">
        <v>0</v>
      </c>
      <c r="C244" s="22">
        <f>SIN(Wellpath!$L244)</f>
        <v>0</v>
      </c>
      <c r="D244" s="22">
        <v>0</v>
      </c>
      <c r="E244" s="20">
        <f>Model!$W$33*((drdp!B244+drdp!K244)*XYM1!$B244+(drdp!E244+drdp!N244)*XYM1!$C244+(drdp!H244+drdp!Q244)*XYM1!$D244)</f>
        <v>0</v>
      </c>
      <c r="F244" s="20">
        <f>Model!$W$33*((drdp!C244+drdp!L244)*XYM1!$B244+(drdp!F244+drdp!O244)*XYM1!$C244+(drdp!I244+drdp!R244)*XYM1!$D244)</f>
        <v>0</v>
      </c>
      <c r="G244" s="20">
        <f>Model!$W$33*((drdp!D244+drdp!M244)*XYM1!$B244+(drdp!G244+drdp!P244)*XYM1!$C244+(drdp!J244+drdp!S244)*XYM1!$D244)</f>
        <v>0</v>
      </c>
      <c r="H244" s="18">
        <f>Model!$W$33*((drdp!B244)*XYM1!$B244+(drdp!E244)*XYM1!$C244+(drdp!H244)*XYM1!$D244)</f>
        <v>0</v>
      </c>
      <c r="I244" s="18">
        <f>Model!$W$33*((drdp!C244)*XYM1!$B244+(drdp!F244)*XYM1!$C244+(drdp!I244)*XYM1!$D244)</f>
        <v>0</v>
      </c>
      <c r="J244" s="18">
        <f>Model!$W$33*((drdp!D244)*XYM1!$B244+(drdp!G244)*XYM1!$C244+(drdp!J244)*XYM1!$D244)</f>
        <v>0</v>
      </c>
      <c r="K244" s="21">
        <f>SUM(E$3:E243)+H244</f>
        <v>0.80378883141266977</v>
      </c>
      <c r="L244" s="21">
        <f>SUM(F$3:F243)+I244</f>
        <v>0.82825114353895446</v>
      </c>
      <c r="M244" s="21">
        <f>SUM(G$3:G243)+J244</f>
        <v>0.17536770527913204</v>
      </c>
      <c r="N244" s="21"/>
      <c r="O244" s="21"/>
      <c r="P244" s="21"/>
      <c r="Q244" s="19">
        <f t="shared" si="25"/>
        <v>0.6460764855037453</v>
      </c>
      <c r="R244" s="19">
        <f t="shared" si="26"/>
        <v>0.68599995677358572</v>
      </c>
      <c r="S244" s="19">
        <f t="shared" si="27"/>
        <v>3.0753832054868514E-2</v>
      </c>
      <c r="T244" s="19">
        <f t="shared" si="28"/>
        <v>0.66573901878138364</v>
      </c>
      <c r="U244" s="19">
        <f t="shared" si="29"/>
        <v>0.14095860289383502</v>
      </c>
      <c r="V244" s="19">
        <f t="shared" si="30"/>
        <v>0.14524850243724344</v>
      </c>
      <c r="Y244" s="69"/>
    </row>
    <row r="245" spans="1:25" x14ac:dyDescent="0.25">
      <c r="A245" s="26">
        <f>Wellpath!E245</f>
        <v>0</v>
      </c>
      <c r="B245" s="22">
        <v>0</v>
      </c>
      <c r="C245" s="22">
        <f>SIN(Wellpath!$L245)</f>
        <v>0</v>
      </c>
      <c r="D245" s="22">
        <v>0</v>
      </c>
      <c r="E245" s="20">
        <f>Model!$W$33*((drdp!B245+drdp!K245)*XYM1!$B245+(drdp!E245+drdp!N245)*XYM1!$C245+(drdp!H245+drdp!Q245)*XYM1!$D245)</f>
        <v>0</v>
      </c>
      <c r="F245" s="20">
        <f>Model!$W$33*((drdp!C245+drdp!L245)*XYM1!$B245+(drdp!F245+drdp!O245)*XYM1!$C245+(drdp!I245+drdp!R245)*XYM1!$D245)</f>
        <v>0</v>
      </c>
      <c r="G245" s="20">
        <f>Model!$W$33*((drdp!D245+drdp!M245)*XYM1!$B245+(drdp!G245+drdp!P245)*XYM1!$C245+(drdp!J245+drdp!S245)*XYM1!$D245)</f>
        <v>0</v>
      </c>
      <c r="H245" s="18">
        <f>Model!$W$33*((drdp!B245)*XYM1!$B245+(drdp!E245)*XYM1!$C245+(drdp!H245)*XYM1!$D245)</f>
        <v>0</v>
      </c>
      <c r="I245" s="18">
        <f>Model!$W$33*((drdp!C245)*XYM1!$B245+(drdp!F245)*XYM1!$C245+(drdp!I245)*XYM1!$D245)</f>
        <v>0</v>
      </c>
      <c r="J245" s="18">
        <f>Model!$W$33*((drdp!D245)*XYM1!$B245+(drdp!G245)*XYM1!$C245+(drdp!J245)*XYM1!$D245)</f>
        <v>0</v>
      </c>
      <c r="K245" s="21">
        <f>SUM(E$3:E244)+H245</f>
        <v>0.80378883141266977</v>
      </c>
      <c r="L245" s="21">
        <f>SUM(F$3:F244)+I245</f>
        <v>0.82825114353895446</v>
      </c>
      <c r="M245" s="21">
        <f>SUM(G$3:G244)+J245</f>
        <v>0.17536770527913204</v>
      </c>
      <c r="N245" s="21"/>
      <c r="O245" s="21"/>
      <c r="P245" s="21"/>
      <c r="Q245" s="19">
        <f t="shared" si="25"/>
        <v>0.6460764855037453</v>
      </c>
      <c r="R245" s="19">
        <f t="shared" si="26"/>
        <v>0.68599995677358572</v>
      </c>
      <c r="S245" s="19">
        <f t="shared" si="27"/>
        <v>3.0753832054868514E-2</v>
      </c>
      <c r="T245" s="19">
        <f t="shared" si="28"/>
        <v>0.66573901878138364</v>
      </c>
      <c r="U245" s="19">
        <f t="shared" si="29"/>
        <v>0.14095860289383502</v>
      </c>
      <c r="V245" s="19">
        <f t="shared" si="30"/>
        <v>0.14524850243724344</v>
      </c>
      <c r="Y245" s="69"/>
    </row>
    <row r="246" spans="1:25" x14ac:dyDescent="0.25">
      <c r="A246" s="26">
        <f>Wellpath!E246</f>
        <v>0</v>
      </c>
      <c r="B246" s="22">
        <v>0</v>
      </c>
      <c r="C246" s="22">
        <f>SIN(Wellpath!$L246)</f>
        <v>0</v>
      </c>
      <c r="D246" s="22">
        <v>0</v>
      </c>
      <c r="E246" s="20">
        <f>Model!$W$33*((drdp!B246+drdp!K246)*XYM1!$B246+(drdp!E246+drdp!N246)*XYM1!$C246+(drdp!H246+drdp!Q246)*XYM1!$D246)</f>
        <v>0</v>
      </c>
      <c r="F246" s="20">
        <f>Model!$W$33*((drdp!C246+drdp!L246)*XYM1!$B246+(drdp!F246+drdp!O246)*XYM1!$C246+(drdp!I246+drdp!R246)*XYM1!$D246)</f>
        <v>0</v>
      </c>
      <c r="G246" s="20">
        <f>Model!$W$33*((drdp!D246+drdp!M246)*XYM1!$B246+(drdp!G246+drdp!P246)*XYM1!$C246+(drdp!J246+drdp!S246)*XYM1!$D246)</f>
        <v>0</v>
      </c>
      <c r="H246" s="18">
        <f>Model!$W$33*((drdp!B246)*XYM1!$B246+(drdp!E246)*XYM1!$C246+(drdp!H246)*XYM1!$D246)</f>
        <v>0</v>
      </c>
      <c r="I246" s="18">
        <f>Model!$W$33*((drdp!C246)*XYM1!$B246+(drdp!F246)*XYM1!$C246+(drdp!I246)*XYM1!$D246)</f>
        <v>0</v>
      </c>
      <c r="J246" s="18">
        <f>Model!$W$33*((drdp!D246)*XYM1!$B246+(drdp!G246)*XYM1!$C246+(drdp!J246)*XYM1!$D246)</f>
        <v>0</v>
      </c>
      <c r="K246" s="21">
        <f>SUM(E$3:E245)+H246</f>
        <v>0.80378883141266977</v>
      </c>
      <c r="L246" s="21">
        <f>SUM(F$3:F245)+I246</f>
        <v>0.82825114353895446</v>
      </c>
      <c r="M246" s="21">
        <f>SUM(G$3:G245)+J246</f>
        <v>0.17536770527913204</v>
      </c>
      <c r="N246" s="21"/>
      <c r="O246" s="21"/>
      <c r="P246" s="21"/>
      <c r="Q246" s="19">
        <f t="shared" si="25"/>
        <v>0.6460764855037453</v>
      </c>
      <c r="R246" s="19">
        <f t="shared" si="26"/>
        <v>0.68599995677358572</v>
      </c>
      <c r="S246" s="19">
        <f t="shared" si="27"/>
        <v>3.0753832054868514E-2</v>
      </c>
      <c r="T246" s="19">
        <f t="shared" si="28"/>
        <v>0.66573901878138364</v>
      </c>
      <c r="U246" s="19">
        <f t="shared" si="29"/>
        <v>0.14095860289383502</v>
      </c>
      <c r="V246" s="19">
        <f t="shared" si="30"/>
        <v>0.14524850243724344</v>
      </c>
      <c r="Y246" s="69"/>
    </row>
    <row r="247" spans="1:25" x14ac:dyDescent="0.25">
      <c r="A247" s="26">
        <f>Wellpath!E247</f>
        <v>0</v>
      </c>
      <c r="B247" s="22">
        <v>0</v>
      </c>
      <c r="C247" s="22">
        <f>SIN(Wellpath!$L247)</f>
        <v>0</v>
      </c>
      <c r="D247" s="22">
        <v>0</v>
      </c>
      <c r="E247" s="20">
        <f>Model!$W$33*((drdp!B247+drdp!K247)*XYM1!$B247+(drdp!E247+drdp!N247)*XYM1!$C247+(drdp!H247+drdp!Q247)*XYM1!$D247)</f>
        <v>0</v>
      </c>
      <c r="F247" s="20">
        <f>Model!$W$33*((drdp!C247+drdp!L247)*XYM1!$B247+(drdp!F247+drdp!O247)*XYM1!$C247+(drdp!I247+drdp!R247)*XYM1!$D247)</f>
        <v>0</v>
      </c>
      <c r="G247" s="20">
        <f>Model!$W$33*((drdp!D247+drdp!M247)*XYM1!$B247+(drdp!G247+drdp!P247)*XYM1!$C247+(drdp!J247+drdp!S247)*XYM1!$D247)</f>
        <v>0</v>
      </c>
      <c r="H247" s="18">
        <f>Model!$W$33*((drdp!B247)*XYM1!$B247+(drdp!E247)*XYM1!$C247+(drdp!H247)*XYM1!$D247)</f>
        <v>0</v>
      </c>
      <c r="I247" s="18">
        <f>Model!$W$33*((drdp!C247)*XYM1!$B247+(drdp!F247)*XYM1!$C247+(drdp!I247)*XYM1!$D247)</f>
        <v>0</v>
      </c>
      <c r="J247" s="18">
        <f>Model!$W$33*((drdp!D247)*XYM1!$B247+(drdp!G247)*XYM1!$C247+(drdp!J247)*XYM1!$D247)</f>
        <v>0</v>
      </c>
      <c r="K247" s="21">
        <f>SUM(E$3:E246)+H247</f>
        <v>0.80378883141266977</v>
      </c>
      <c r="L247" s="21">
        <f>SUM(F$3:F246)+I247</f>
        <v>0.82825114353895446</v>
      </c>
      <c r="M247" s="21">
        <f>SUM(G$3:G246)+J247</f>
        <v>0.17536770527913204</v>
      </c>
      <c r="N247" s="21"/>
      <c r="O247" s="21"/>
      <c r="P247" s="21"/>
      <c r="Q247" s="19">
        <f t="shared" si="25"/>
        <v>0.6460764855037453</v>
      </c>
      <c r="R247" s="19">
        <f t="shared" si="26"/>
        <v>0.68599995677358572</v>
      </c>
      <c r="S247" s="19">
        <f t="shared" si="27"/>
        <v>3.0753832054868514E-2</v>
      </c>
      <c r="T247" s="19">
        <f t="shared" si="28"/>
        <v>0.66573901878138364</v>
      </c>
      <c r="U247" s="19">
        <f t="shared" si="29"/>
        <v>0.14095860289383502</v>
      </c>
      <c r="V247" s="19">
        <f t="shared" si="30"/>
        <v>0.14524850243724344</v>
      </c>
      <c r="Y247" s="69"/>
    </row>
    <row r="248" spans="1:25" x14ac:dyDescent="0.25">
      <c r="A248" s="26">
        <f>Wellpath!E248</f>
        <v>0</v>
      </c>
      <c r="B248" s="22">
        <v>0</v>
      </c>
      <c r="C248" s="22">
        <f>SIN(Wellpath!$L248)</f>
        <v>0</v>
      </c>
      <c r="D248" s="22">
        <v>0</v>
      </c>
      <c r="E248" s="20">
        <f>Model!$W$33*((drdp!B248+drdp!K248)*XYM1!$B248+(drdp!E248+drdp!N248)*XYM1!$C248+(drdp!H248+drdp!Q248)*XYM1!$D248)</f>
        <v>0</v>
      </c>
      <c r="F248" s="20">
        <f>Model!$W$33*((drdp!C248+drdp!L248)*XYM1!$B248+(drdp!F248+drdp!O248)*XYM1!$C248+(drdp!I248+drdp!R248)*XYM1!$D248)</f>
        <v>0</v>
      </c>
      <c r="G248" s="20">
        <f>Model!$W$33*((drdp!D248+drdp!M248)*XYM1!$B248+(drdp!G248+drdp!P248)*XYM1!$C248+(drdp!J248+drdp!S248)*XYM1!$D248)</f>
        <v>0</v>
      </c>
      <c r="H248" s="18">
        <f>Model!$W$33*((drdp!B248)*XYM1!$B248+(drdp!E248)*XYM1!$C248+(drdp!H248)*XYM1!$D248)</f>
        <v>0</v>
      </c>
      <c r="I248" s="18">
        <f>Model!$W$33*((drdp!C248)*XYM1!$B248+(drdp!F248)*XYM1!$C248+(drdp!I248)*XYM1!$D248)</f>
        <v>0</v>
      </c>
      <c r="J248" s="18">
        <f>Model!$W$33*((drdp!D248)*XYM1!$B248+(drdp!G248)*XYM1!$C248+(drdp!J248)*XYM1!$D248)</f>
        <v>0</v>
      </c>
      <c r="K248" s="21">
        <f>SUM(E$3:E247)+H248</f>
        <v>0.80378883141266977</v>
      </c>
      <c r="L248" s="21">
        <f>SUM(F$3:F247)+I248</f>
        <v>0.82825114353895446</v>
      </c>
      <c r="M248" s="21">
        <f>SUM(G$3:G247)+J248</f>
        <v>0.17536770527913204</v>
      </c>
      <c r="N248" s="21"/>
      <c r="O248" s="21"/>
      <c r="P248" s="21"/>
      <c r="Q248" s="19">
        <f t="shared" si="25"/>
        <v>0.6460764855037453</v>
      </c>
      <c r="R248" s="19">
        <f t="shared" si="26"/>
        <v>0.68599995677358572</v>
      </c>
      <c r="S248" s="19">
        <f t="shared" si="27"/>
        <v>3.0753832054868514E-2</v>
      </c>
      <c r="T248" s="19">
        <f t="shared" si="28"/>
        <v>0.66573901878138364</v>
      </c>
      <c r="U248" s="19">
        <f t="shared" si="29"/>
        <v>0.14095860289383502</v>
      </c>
      <c r="V248" s="19">
        <f t="shared" si="30"/>
        <v>0.14524850243724344</v>
      </c>
      <c r="Y248" s="69"/>
    </row>
    <row r="249" spans="1:25" x14ac:dyDescent="0.25">
      <c r="A249" s="26">
        <f>Wellpath!E249</f>
        <v>0</v>
      </c>
      <c r="B249" s="22">
        <v>0</v>
      </c>
      <c r="C249" s="22">
        <f>SIN(Wellpath!$L249)</f>
        <v>0</v>
      </c>
      <c r="D249" s="22">
        <v>0</v>
      </c>
      <c r="E249" s="20">
        <f>Model!$W$33*((drdp!B249+drdp!K249)*XYM1!$B249+(drdp!E249+drdp!N249)*XYM1!$C249+(drdp!H249+drdp!Q249)*XYM1!$D249)</f>
        <v>0</v>
      </c>
      <c r="F249" s="20">
        <f>Model!$W$33*((drdp!C249+drdp!L249)*XYM1!$B249+(drdp!F249+drdp!O249)*XYM1!$C249+(drdp!I249+drdp!R249)*XYM1!$D249)</f>
        <v>0</v>
      </c>
      <c r="G249" s="20">
        <f>Model!$W$33*((drdp!D249+drdp!M249)*XYM1!$B249+(drdp!G249+drdp!P249)*XYM1!$C249+(drdp!J249+drdp!S249)*XYM1!$D249)</f>
        <v>0</v>
      </c>
      <c r="H249" s="18">
        <f>Model!$W$33*((drdp!B249)*XYM1!$B249+(drdp!E249)*XYM1!$C249+(drdp!H249)*XYM1!$D249)</f>
        <v>0</v>
      </c>
      <c r="I249" s="18">
        <f>Model!$W$33*((drdp!C249)*XYM1!$B249+(drdp!F249)*XYM1!$C249+(drdp!I249)*XYM1!$D249)</f>
        <v>0</v>
      </c>
      <c r="J249" s="18">
        <f>Model!$W$33*((drdp!D249)*XYM1!$B249+(drdp!G249)*XYM1!$C249+(drdp!J249)*XYM1!$D249)</f>
        <v>0</v>
      </c>
      <c r="K249" s="21">
        <f>SUM(E$3:E248)+H249</f>
        <v>0.80378883141266977</v>
      </c>
      <c r="L249" s="21">
        <f>SUM(F$3:F248)+I249</f>
        <v>0.82825114353895446</v>
      </c>
      <c r="M249" s="21">
        <f>SUM(G$3:G248)+J249</f>
        <v>0.17536770527913204</v>
      </c>
      <c r="N249" s="21"/>
      <c r="O249" s="21"/>
      <c r="P249" s="21"/>
      <c r="Q249" s="19">
        <f t="shared" si="25"/>
        <v>0.6460764855037453</v>
      </c>
      <c r="R249" s="19">
        <f t="shared" si="26"/>
        <v>0.68599995677358572</v>
      </c>
      <c r="S249" s="19">
        <f t="shared" si="27"/>
        <v>3.0753832054868514E-2</v>
      </c>
      <c r="T249" s="19">
        <f t="shared" si="28"/>
        <v>0.66573901878138364</v>
      </c>
      <c r="U249" s="19">
        <f t="shared" si="29"/>
        <v>0.14095860289383502</v>
      </c>
      <c r="V249" s="19">
        <f t="shared" si="30"/>
        <v>0.14524850243724344</v>
      </c>
      <c r="Y249" s="69"/>
    </row>
    <row r="250" spans="1:25" x14ac:dyDescent="0.25">
      <c r="A250" s="26">
        <f>Wellpath!E250</f>
        <v>0</v>
      </c>
      <c r="B250" s="22">
        <v>0</v>
      </c>
      <c r="C250" s="22">
        <f>SIN(Wellpath!$L250)</f>
        <v>0</v>
      </c>
      <c r="D250" s="22">
        <v>0</v>
      </c>
      <c r="E250" s="20">
        <f>Model!$W$33*((drdp!B250+drdp!K250)*XYM1!$B250+(drdp!E250+drdp!N250)*XYM1!$C250+(drdp!H250+drdp!Q250)*XYM1!$D250)</f>
        <v>0</v>
      </c>
      <c r="F250" s="20">
        <f>Model!$W$33*((drdp!C250+drdp!L250)*XYM1!$B250+(drdp!F250+drdp!O250)*XYM1!$C250+(drdp!I250+drdp!R250)*XYM1!$D250)</f>
        <v>0</v>
      </c>
      <c r="G250" s="20">
        <f>Model!$W$33*((drdp!D250+drdp!M250)*XYM1!$B250+(drdp!G250+drdp!P250)*XYM1!$C250+(drdp!J250+drdp!S250)*XYM1!$D250)</f>
        <v>0</v>
      </c>
      <c r="H250" s="18">
        <f>Model!$W$33*((drdp!B250)*XYM1!$B250+(drdp!E250)*XYM1!$C250+(drdp!H250)*XYM1!$D250)</f>
        <v>0</v>
      </c>
      <c r="I250" s="18">
        <f>Model!$W$33*((drdp!C250)*XYM1!$B250+(drdp!F250)*XYM1!$C250+(drdp!I250)*XYM1!$D250)</f>
        <v>0</v>
      </c>
      <c r="J250" s="18">
        <f>Model!$W$33*((drdp!D250)*XYM1!$B250+(drdp!G250)*XYM1!$C250+(drdp!J250)*XYM1!$D250)</f>
        <v>0</v>
      </c>
      <c r="K250" s="21">
        <f>SUM(E$3:E249)+H250</f>
        <v>0.80378883141266977</v>
      </c>
      <c r="L250" s="21">
        <f>SUM(F$3:F249)+I250</f>
        <v>0.82825114353895446</v>
      </c>
      <c r="M250" s="21">
        <f>SUM(G$3:G249)+J250</f>
        <v>0.17536770527913204</v>
      </c>
      <c r="N250" s="21"/>
      <c r="O250" s="21"/>
      <c r="P250" s="21"/>
      <c r="Q250" s="19">
        <f t="shared" si="25"/>
        <v>0.6460764855037453</v>
      </c>
      <c r="R250" s="19">
        <f t="shared" si="26"/>
        <v>0.68599995677358572</v>
      </c>
      <c r="S250" s="19">
        <f t="shared" si="27"/>
        <v>3.0753832054868514E-2</v>
      </c>
      <c r="T250" s="19">
        <f t="shared" si="28"/>
        <v>0.66573901878138364</v>
      </c>
      <c r="U250" s="19">
        <f t="shared" si="29"/>
        <v>0.14095860289383502</v>
      </c>
      <c r="V250" s="19">
        <f t="shared" si="30"/>
        <v>0.14524850243724344</v>
      </c>
      <c r="Y250" s="69"/>
    </row>
    <row r="251" spans="1:25" x14ac:dyDescent="0.25">
      <c r="A251" s="26">
        <f>Wellpath!E251</f>
        <v>0</v>
      </c>
      <c r="B251" s="22">
        <v>0</v>
      </c>
      <c r="C251" s="22">
        <f>SIN(Wellpath!$L251)</f>
        <v>0</v>
      </c>
      <c r="D251" s="22">
        <v>0</v>
      </c>
      <c r="E251" s="20">
        <f>Model!$W$33*((drdp!B251+drdp!K251)*XYM1!$B251+(drdp!E251+drdp!N251)*XYM1!$C251+(drdp!H251+drdp!Q251)*XYM1!$D251)</f>
        <v>0</v>
      </c>
      <c r="F251" s="20">
        <f>Model!$W$33*((drdp!C251+drdp!L251)*XYM1!$B251+(drdp!F251+drdp!O251)*XYM1!$C251+(drdp!I251+drdp!R251)*XYM1!$D251)</f>
        <v>0</v>
      </c>
      <c r="G251" s="20">
        <f>Model!$W$33*((drdp!D251+drdp!M251)*XYM1!$B251+(drdp!G251+drdp!P251)*XYM1!$C251+(drdp!J251+drdp!S251)*XYM1!$D251)</f>
        <v>0</v>
      </c>
      <c r="H251" s="18">
        <f>Model!$W$33*((drdp!B251)*XYM1!$B251+(drdp!E251)*XYM1!$C251+(drdp!H251)*XYM1!$D251)</f>
        <v>0</v>
      </c>
      <c r="I251" s="18">
        <f>Model!$W$33*((drdp!C251)*XYM1!$B251+(drdp!F251)*XYM1!$C251+(drdp!I251)*XYM1!$D251)</f>
        <v>0</v>
      </c>
      <c r="J251" s="18">
        <f>Model!$W$33*((drdp!D251)*XYM1!$B251+(drdp!G251)*XYM1!$C251+(drdp!J251)*XYM1!$D251)</f>
        <v>0</v>
      </c>
      <c r="K251" s="21">
        <f>SUM(E$3:E250)+H251</f>
        <v>0.80378883141266977</v>
      </c>
      <c r="L251" s="21">
        <f>SUM(F$3:F250)+I251</f>
        <v>0.82825114353895446</v>
      </c>
      <c r="M251" s="21">
        <f>SUM(G$3:G250)+J251</f>
        <v>0.17536770527913204</v>
      </c>
      <c r="N251" s="21"/>
      <c r="O251" s="21"/>
      <c r="P251" s="21"/>
      <c r="Q251" s="19">
        <f t="shared" si="25"/>
        <v>0.6460764855037453</v>
      </c>
      <c r="R251" s="19">
        <f t="shared" si="26"/>
        <v>0.68599995677358572</v>
      </c>
      <c r="S251" s="19">
        <f t="shared" si="27"/>
        <v>3.0753832054868514E-2</v>
      </c>
      <c r="T251" s="19">
        <f t="shared" si="28"/>
        <v>0.66573901878138364</v>
      </c>
      <c r="U251" s="19">
        <f t="shared" si="29"/>
        <v>0.14095860289383502</v>
      </c>
      <c r="V251" s="19">
        <f t="shared" si="30"/>
        <v>0.14524850243724344</v>
      </c>
      <c r="Y251" s="69"/>
    </row>
    <row r="252" spans="1:25" x14ac:dyDescent="0.25">
      <c r="A252" s="26">
        <f>Wellpath!E252</f>
        <v>0</v>
      </c>
      <c r="B252" s="22">
        <v>0</v>
      </c>
      <c r="C252" s="22">
        <f>SIN(Wellpath!$L252)</f>
        <v>0</v>
      </c>
      <c r="D252" s="22">
        <v>0</v>
      </c>
      <c r="E252" s="20">
        <f>Model!$W$33*((drdp!B252+drdp!K252)*XYM1!$B252+(drdp!E252+drdp!N252)*XYM1!$C252+(drdp!H252+drdp!Q252)*XYM1!$D252)</f>
        <v>0</v>
      </c>
      <c r="F252" s="20">
        <f>Model!$W$33*((drdp!C252+drdp!L252)*XYM1!$B252+(drdp!F252+drdp!O252)*XYM1!$C252+(drdp!I252+drdp!R252)*XYM1!$D252)</f>
        <v>0</v>
      </c>
      <c r="G252" s="20">
        <f>Model!$W$33*((drdp!D252+drdp!M252)*XYM1!$B252+(drdp!G252+drdp!P252)*XYM1!$C252+(drdp!J252+drdp!S252)*XYM1!$D252)</f>
        <v>0</v>
      </c>
      <c r="H252" s="18">
        <f>Model!$W$33*((drdp!B252)*XYM1!$B252+(drdp!E252)*XYM1!$C252+(drdp!H252)*XYM1!$D252)</f>
        <v>0</v>
      </c>
      <c r="I252" s="18">
        <f>Model!$W$33*((drdp!C252)*XYM1!$B252+(drdp!F252)*XYM1!$C252+(drdp!I252)*XYM1!$D252)</f>
        <v>0</v>
      </c>
      <c r="J252" s="18">
        <f>Model!$W$33*((drdp!D252)*XYM1!$B252+(drdp!G252)*XYM1!$C252+(drdp!J252)*XYM1!$D252)</f>
        <v>0</v>
      </c>
      <c r="K252" s="21">
        <f>SUM(E$3:E251)+H252</f>
        <v>0.80378883141266977</v>
      </c>
      <c r="L252" s="21">
        <f>SUM(F$3:F251)+I252</f>
        <v>0.82825114353895446</v>
      </c>
      <c r="M252" s="21">
        <f>SUM(G$3:G251)+J252</f>
        <v>0.17536770527913204</v>
      </c>
      <c r="N252" s="21"/>
      <c r="O252" s="21"/>
      <c r="P252" s="21"/>
      <c r="Q252" s="19">
        <f t="shared" si="25"/>
        <v>0.6460764855037453</v>
      </c>
      <c r="R252" s="19">
        <f t="shared" si="26"/>
        <v>0.68599995677358572</v>
      </c>
      <c r="S252" s="19">
        <f t="shared" si="27"/>
        <v>3.0753832054868514E-2</v>
      </c>
      <c r="T252" s="19">
        <f t="shared" si="28"/>
        <v>0.66573901878138364</v>
      </c>
      <c r="U252" s="19">
        <f t="shared" si="29"/>
        <v>0.14095860289383502</v>
      </c>
      <c r="V252" s="19">
        <f t="shared" si="30"/>
        <v>0.14524850243724344</v>
      </c>
      <c r="Y252" s="69"/>
    </row>
    <row r="253" spans="1:25" x14ac:dyDescent="0.25">
      <c r="A253" s="26">
        <f>Wellpath!E253</f>
        <v>0</v>
      </c>
      <c r="B253" s="22">
        <v>0</v>
      </c>
      <c r="C253" s="22">
        <f>SIN(Wellpath!$L253)</f>
        <v>0</v>
      </c>
      <c r="D253" s="22">
        <v>0</v>
      </c>
      <c r="E253" s="20">
        <f>Model!$W$33*((drdp!B253+drdp!K253)*XYM1!$B253+(drdp!E253+drdp!N253)*XYM1!$C253+(drdp!H253+drdp!Q253)*XYM1!$D253)</f>
        <v>0</v>
      </c>
      <c r="F253" s="20">
        <f>Model!$W$33*((drdp!C253+drdp!L253)*XYM1!$B253+(drdp!F253+drdp!O253)*XYM1!$C253+(drdp!I253+drdp!R253)*XYM1!$D253)</f>
        <v>0</v>
      </c>
      <c r="G253" s="20">
        <f>Model!$W$33*((drdp!D253+drdp!M253)*XYM1!$B253+(drdp!G253+drdp!P253)*XYM1!$C253+(drdp!J253+drdp!S253)*XYM1!$D253)</f>
        <v>0</v>
      </c>
      <c r="H253" s="18">
        <f>Model!$W$33*((drdp!B253)*XYM1!$B253+(drdp!E253)*XYM1!$C253+(drdp!H253)*XYM1!$D253)</f>
        <v>0</v>
      </c>
      <c r="I253" s="18">
        <f>Model!$W$33*((drdp!C253)*XYM1!$B253+(drdp!F253)*XYM1!$C253+(drdp!I253)*XYM1!$D253)</f>
        <v>0</v>
      </c>
      <c r="J253" s="18">
        <f>Model!$W$33*((drdp!D253)*XYM1!$B253+(drdp!G253)*XYM1!$C253+(drdp!J253)*XYM1!$D253)</f>
        <v>0</v>
      </c>
      <c r="K253" s="21">
        <f>SUM(E$3:E252)+H253</f>
        <v>0.80378883141266977</v>
      </c>
      <c r="L253" s="21">
        <f>SUM(F$3:F252)+I253</f>
        <v>0.82825114353895446</v>
      </c>
      <c r="M253" s="21">
        <f>SUM(G$3:G252)+J253</f>
        <v>0.17536770527913204</v>
      </c>
      <c r="N253" s="21"/>
      <c r="O253" s="21"/>
      <c r="P253" s="21"/>
      <c r="Q253" s="19">
        <f t="shared" si="25"/>
        <v>0.6460764855037453</v>
      </c>
      <c r="R253" s="19">
        <f t="shared" si="26"/>
        <v>0.68599995677358572</v>
      </c>
      <c r="S253" s="19">
        <f t="shared" si="27"/>
        <v>3.0753832054868514E-2</v>
      </c>
      <c r="T253" s="19">
        <f t="shared" si="28"/>
        <v>0.66573901878138364</v>
      </c>
      <c r="U253" s="19">
        <f t="shared" si="29"/>
        <v>0.14095860289383502</v>
      </c>
      <c r="V253" s="19">
        <f t="shared" si="30"/>
        <v>0.14524850243724344</v>
      </c>
      <c r="Y253" s="69"/>
    </row>
    <row r="254" spans="1:25" x14ac:dyDescent="0.25">
      <c r="A254" s="26">
        <f>Wellpath!E254</f>
        <v>0</v>
      </c>
      <c r="B254" s="22">
        <v>0</v>
      </c>
      <c r="C254" s="22">
        <f>SIN(Wellpath!$L254)</f>
        <v>0</v>
      </c>
      <c r="D254" s="22">
        <v>0</v>
      </c>
      <c r="E254" s="20">
        <f>Model!$W$33*((drdp!B254+drdp!K254)*XYM1!$B254+(drdp!E254+drdp!N254)*XYM1!$C254+(drdp!H254+drdp!Q254)*XYM1!$D254)</f>
        <v>0</v>
      </c>
      <c r="F254" s="20">
        <f>Model!$W$33*((drdp!C254+drdp!L254)*XYM1!$B254+(drdp!F254+drdp!O254)*XYM1!$C254+(drdp!I254+drdp!R254)*XYM1!$D254)</f>
        <v>0</v>
      </c>
      <c r="G254" s="20">
        <f>Model!$W$33*((drdp!D254+drdp!M254)*XYM1!$B254+(drdp!G254+drdp!P254)*XYM1!$C254+(drdp!J254+drdp!S254)*XYM1!$D254)</f>
        <v>0</v>
      </c>
      <c r="H254" s="18">
        <f>Model!$W$33*((drdp!B254)*XYM1!$B254+(drdp!E254)*XYM1!$C254+(drdp!H254)*XYM1!$D254)</f>
        <v>0</v>
      </c>
      <c r="I254" s="18">
        <f>Model!$W$33*((drdp!C254)*XYM1!$B254+(drdp!F254)*XYM1!$C254+(drdp!I254)*XYM1!$D254)</f>
        <v>0</v>
      </c>
      <c r="J254" s="18">
        <f>Model!$W$33*((drdp!D254)*XYM1!$B254+(drdp!G254)*XYM1!$C254+(drdp!J254)*XYM1!$D254)</f>
        <v>0</v>
      </c>
      <c r="K254" s="21">
        <f>SUM(E$3:E253)+H254</f>
        <v>0.80378883141266977</v>
      </c>
      <c r="L254" s="21">
        <f>SUM(F$3:F253)+I254</f>
        <v>0.82825114353895446</v>
      </c>
      <c r="M254" s="21">
        <f>SUM(G$3:G253)+J254</f>
        <v>0.17536770527913204</v>
      </c>
      <c r="N254" s="21"/>
      <c r="O254" s="21"/>
      <c r="P254" s="21"/>
      <c r="Q254" s="19">
        <f t="shared" si="25"/>
        <v>0.6460764855037453</v>
      </c>
      <c r="R254" s="19">
        <f t="shared" si="26"/>
        <v>0.68599995677358572</v>
      </c>
      <c r="S254" s="19">
        <f t="shared" si="27"/>
        <v>3.0753832054868514E-2</v>
      </c>
      <c r="T254" s="19">
        <f t="shared" si="28"/>
        <v>0.66573901878138364</v>
      </c>
      <c r="U254" s="19">
        <f t="shared" si="29"/>
        <v>0.14095860289383502</v>
      </c>
      <c r="V254" s="19">
        <f t="shared" si="30"/>
        <v>0.14524850243724344</v>
      </c>
      <c r="Y254" s="69"/>
    </row>
    <row r="255" spans="1:25" x14ac:dyDescent="0.25">
      <c r="A255" s="26">
        <f>Wellpath!E255</f>
        <v>0</v>
      </c>
      <c r="B255" s="22">
        <v>0</v>
      </c>
      <c r="C255" s="22">
        <f>SIN(Wellpath!$L255)</f>
        <v>0</v>
      </c>
      <c r="D255" s="22">
        <v>0</v>
      </c>
      <c r="E255" s="20">
        <f>Model!$W$33*((drdp!B255+drdp!K255)*XYM1!$B255+(drdp!E255+drdp!N255)*XYM1!$C255+(drdp!H255+drdp!Q255)*XYM1!$D255)</f>
        <v>0</v>
      </c>
      <c r="F255" s="20">
        <f>Model!$W$33*((drdp!C255+drdp!L255)*XYM1!$B255+(drdp!F255+drdp!O255)*XYM1!$C255+(drdp!I255+drdp!R255)*XYM1!$D255)</f>
        <v>0</v>
      </c>
      <c r="G255" s="20">
        <f>Model!$W$33*((drdp!D255+drdp!M255)*XYM1!$B255+(drdp!G255+drdp!P255)*XYM1!$C255+(drdp!J255+drdp!S255)*XYM1!$D255)</f>
        <v>0</v>
      </c>
      <c r="H255" s="18">
        <f>Model!$W$33*((drdp!B255)*XYM1!$B255+(drdp!E255)*XYM1!$C255+(drdp!H255)*XYM1!$D255)</f>
        <v>0</v>
      </c>
      <c r="I255" s="18">
        <f>Model!$W$33*((drdp!C255)*XYM1!$B255+(drdp!F255)*XYM1!$C255+(drdp!I255)*XYM1!$D255)</f>
        <v>0</v>
      </c>
      <c r="J255" s="18">
        <f>Model!$W$33*((drdp!D255)*XYM1!$B255+(drdp!G255)*XYM1!$C255+(drdp!J255)*XYM1!$D255)</f>
        <v>0</v>
      </c>
      <c r="K255" s="21">
        <f>SUM(E$3:E254)+H255</f>
        <v>0.80378883141266977</v>
      </c>
      <c r="L255" s="21">
        <f>SUM(F$3:F254)+I255</f>
        <v>0.82825114353895446</v>
      </c>
      <c r="M255" s="21">
        <f>SUM(G$3:G254)+J255</f>
        <v>0.17536770527913204</v>
      </c>
      <c r="N255" s="21"/>
      <c r="O255" s="21"/>
      <c r="P255" s="21"/>
      <c r="Q255" s="19">
        <f t="shared" si="25"/>
        <v>0.6460764855037453</v>
      </c>
      <c r="R255" s="19">
        <f t="shared" si="26"/>
        <v>0.68599995677358572</v>
      </c>
      <c r="S255" s="19">
        <f t="shared" si="27"/>
        <v>3.0753832054868514E-2</v>
      </c>
      <c r="T255" s="19">
        <f t="shared" si="28"/>
        <v>0.66573901878138364</v>
      </c>
      <c r="U255" s="19">
        <f t="shared" si="29"/>
        <v>0.14095860289383502</v>
      </c>
      <c r="V255" s="19">
        <f t="shared" si="30"/>
        <v>0.14524850243724344</v>
      </c>
      <c r="Y255" s="69"/>
    </row>
    <row r="256" spans="1:25" x14ac:dyDescent="0.25">
      <c r="A256" s="26">
        <f>Wellpath!E256</f>
        <v>0</v>
      </c>
      <c r="B256" s="22">
        <v>0</v>
      </c>
      <c r="C256" s="22">
        <f>SIN(Wellpath!$L256)</f>
        <v>0</v>
      </c>
      <c r="D256" s="22">
        <v>0</v>
      </c>
      <c r="E256" s="20">
        <f>Model!$W$33*((drdp!B256+drdp!K256)*XYM1!$B256+(drdp!E256+drdp!N256)*XYM1!$C256+(drdp!H256+drdp!Q256)*XYM1!$D256)</f>
        <v>0</v>
      </c>
      <c r="F256" s="20">
        <f>Model!$W$33*((drdp!C256+drdp!L256)*XYM1!$B256+(drdp!F256+drdp!O256)*XYM1!$C256+(drdp!I256+drdp!R256)*XYM1!$D256)</f>
        <v>0</v>
      </c>
      <c r="G256" s="20">
        <f>Model!$W$33*((drdp!D256+drdp!M256)*XYM1!$B256+(drdp!G256+drdp!P256)*XYM1!$C256+(drdp!J256+drdp!S256)*XYM1!$D256)</f>
        <v>0</v>
      </c>
      <c r="H256" s="18">
        <f>Model!$W$33*((drdp!B256)*XYM1!$B256+(drdp!E256)*XYM1!$C256+(drdp!H256)*XYM1!$D256)</f>
        <v>0</v>
      </c>
      <c r="I256" s="18">
        <f>Model!$W$33*((drdp!C256)*XYM1!$B256+(drdp!F256)*XYM1!$C256+(drdp!I256)*XYM1!$D256)</f>
        <v>0</v>
      </c>
      <c r="J256" s="18">
        <f>Model!$W$33*((drdp!D256)*XYM1!$B256+(drdp!G256)*XYM1!$C256+(drdp!J256)*XYM1!$D256)</f>
        <v>0</v>
      </c>
      <c r="K256" s="21">
        <f>SUM(E$3:E255)+H256</f>
        <v>0.80378883141266977</v>
      </c>
      <c r="L256" s="21">
        <f>SUM(F$3:F255)+I256</f>
        <v>0.82825114353895446</v>
      </c>
      <c r="M256" s="21">
        <f>SUM(G$3:G255)+J256</f>
        <v>0.17536770527913204</v>
      </c>
      <c r="N256" s="21"/>
      <c r="O256" s="21"/>
      <c r="P256" s="21"/>
      <c r="Q256" s="19">
        <f t="shared" si="25"/>
        <v>0.6460764855037453</v>
      </c>
      <c r="R256" s="19">
        <f t="shared" si="26"/>
        <v>0.68599995677358572</v>
      </c>
      <c r="S256" s="19">
        <f t="shared" si="27"/>
        <v>3.0753832054868514E-2</v>
      </c>
      <c r="T256" s="19">
        <f t="shared" si="28"/>
        <v>0.66573901878138364</v>
      </c>
      <c r="U256" s="19">
        <f t="shared" si="29"/>
        <v>0.14095860289383502</v>
      </c>
      <c r="V256" s="19">
        <f t="shared" si="30"/>
        <v>0.14524850243724344</v>
      </c>
      <c r="Y256" s="69"/>
    </row>
    <row r="257" spans="1:25" x14ac:dyDescent="0.25">
      <c r="A257" s="26">
        <f>Wellpath!E257</f>
        <v>0</v>
      </c>
      <c r="B257" s="22">
        <v>0</v>
      </c>
      <c r="C257" s="22">
        <f>SIN(Wellpath!$L257)</f>
        <v>0</v>
      </c>
      <c r="D257" s="22">
        <v>0</v>
      </c>
      <c r="E257" s="20">
        <f>Model!$W$33*((drdp!B257+drdp!K257)*XYM1!$B257+(drdp!E257+drdp!N257)*XYM1!$C257+(drdp!H257+drdp!Q257)*XYM1!$D257)</f>
        <v>0</v>
      </c>
      <c r="F257" s="20">
        <f>Model!$W$33*((drdp!C257+drdp!L257)*XYM1!$B257+(drdp!F257+drdp!O257)*XYM1!$C257+(drdp!I257+drdp!R257)*XYM1!$D257)</f>
        <v>0</v>
      </c>
      <c r="G257" s="20">
        <f>Model!$W$33*((drdp!D257+drdp!M257)*XYM1!$B257+(drdp!G257+drdp!P257)*XYM1!$C257+(drdp!J257+drdp!S257)*XYM1!$D257)</f>
        <v>0</v>
      </c>
      <c r="H257" s="18">
        <f>Model!$W$33*((drdp!B257)*XYM1!$B257+(drdp!E257)*XYM1!$C257+(drdp!H257)*XYM1!$D257)</f>
        <v>0</v>
      </c>
      <c r="I257" s="18">
        <f>Model!$W$33*((drdp!C257)*XYM1!$B257+(drdp!F257)*XYM1!$C257+(drdp!I257)*XYM1!$D257)</f>
        <v>0</v>
      </c>
      <c r="J257" s="18">
        <f>Model!$W$33*((drdp!D257)*XYM1!$B257+(drdp!G257)*XYM1!$C257+(drdp!J257)*XYM1!$D257)</f>
        <v>0</v>
      </c>
      <c r="K257" s="21">
        <f>SUM(E$3:E256)+H257</f>
        <v>0.80378883141266977</v>
      </c>
      <c r="L257" s="21">
        <f>SUM(F$3:F256)+I257</f>
        <v>0.82825114353895446</v>
      </c>
      <c r="M257" s="21">
        <f>SUM(G$3:G256)+J257</f>
        <v>0.17536770527913204</v>
      </c>
      <c r="N257" s="21"/>
      <c r="O257" s="21"/>
      <c r="P257" s="21"/>
      <c r="Q257" s="19">
        <f t="shared" si="25"/>
        <v>0.6460764855037453</v>
      </c>
      <c r="R257" s="19">
        <f t="shared" si="26"/>
        <v>0.68599995677358572</v>
      </c>
      <c r="S257" s="19">
        <f t="shared" si="27"/>
        <v>3.0753832054868514E-2</v>
      </c>
      <c r="T257" s="19">
        <f t="shared" si="28"/>
        <v>0.66573901878138364</v>
      </c>
      <c r="U257" s="19">
        <f t="shared" si="29"/>
        <v>0.14095860289383502</v>
      </c>
      <c r="V257" s="19">
        <f t="shared" si="30"/>
        <v>0.14524850243724344</v>
      </c>
      <c r="Y257" s="69"/>
    </row>
    <row r="258" spans="1:25" x14ac:dyDescent="0.25">
      <c r="A258" s="26">
        <f>Wellpath!E258</f>
        <v>0</v>
      </c>
      <c r="B258" s="22">
        <v>0</v>
      </c>
      <c r="C258" s="22">
        <f>SIN(Wellpath!$L258)</f>
        <v>0</v>
      </c>
      <c r="D258" s="22">
        <v>0</v>
      </c>
      <c r="E258" s="20">
        <f>Model!$W$33*((drdp!B258+drdp!K258)*XYM1!$B258+(drdp!E258+drdp!N258)*XYM1!$C258+(drdp!H258+drdp!Q258)*XYM1!$D258)</f>
        <v>0</v>
      </c>
      <c r="F258" s="20">
        <f>Model!$W$33*((drdp!C258+drdp!L258)*XYM1!$B258+(drdp!F258+drdp!O258)*XYM1!$C258+(drdp!I258+drdp!R258)*XYM1!$D258)</f>
        <v>0</v>
      </c>
      <c r="G258" s="20">
        <f>Model!$W$33*((drdp!D258+drdp!M258)*XYM1!$B258+(drdp!G258+drdp!P258)*XYM1!$C258+(drdp!J258+drdp!S258)*XYM1!$D258)</f>
        <v>0</v>
      </c>
      <c r="H258" s="18">
        <f>Model!$W$33*((drdp!B258)*XYM1!$B258+(drdp!E258)*XYM1!$C258+(drdp!H258)*XYM1!$D258)</f>
        <v>0</v>
      </c>
      <c r="I258" s="18">
        <f>Model!$W$33*((drdp!C258)*XYM1!$B258+(drdp!F258)*XYM1!$C258+(drdp!I258)*XYM1!$D258)</f>
        <v>0</v>
      </c>
      <c r="J258" s="18">
        <f>Model!$W$33*((drdp!D258)*XYM1!$B258+(drdp!G258)*XYM1!$C258+(drdp!J258)*XYM1!$D258)</f>
        <v>0</v>
      </c>
      <c r="K258" s="21">
        <f>SUM(E$3:E257)+H258</f>
        <v>0.80378883141266977</v>
      </c>
      <c r="L258" s="21">
        <f>SUM(F$3:F257)+I258</f>
        <v>0.82825114353895446</v>
      </c>
      <c r="M258" s="21">
        <f>SUM(G$3:G257)+J258</f>
        <v>0.17536770527913204</v>
      </c>
      <c r="N258" s="21"/>
      <c r="O258" s="21"/>
      <c r="P258" s="21"/>
      <c r="Q258" s="19">
        <f t="shared" si="25"/>
        <v>0.6460764855037453</v>
      </c>
      <c r="R258" s="19">
        <f t="shared" si="26"/>
        <v>0.68599995677358572</v>
      </c>
      <c r="S258" s="19">
        <f t="shared" si="27"/>
        <v>3.0753832054868514E-2</v>
      </c>
      <c r="T258" s="19">
        <f t="shared" si="28"/>
        <v>0.66573901878138364</v>
      </c>
      <c r="U258" s="19">
        <f t="shared" si="29"/>
        <v>0.14095860289383502</v>
      </c>
      <c r="V258" s="19">
        <f t="shared" si="30"/>
        <v>0.14524850243724344</v>
      </c>
      <c r="Y258" s="69"/>
    </row>
    <row r="259" spans="1:25" x14ac:dyDescent="0.25">
      <c r="A259" s="26">
        <f>Wellpath!E259</f>
        <v>0</v>
      </c>
      <c r="B259" s="22">
        <v>0</v>
      </c>
      <c r="C259" s="22">
        <f>SIN(Wellpath!$L259)</f>
        <v>0</v>
      </c>
      <c r="D259" s="22">
        <v>0</v>
      </c>
      <c r="E259" s="20">
        <f>Model!$W$33*((drdp!B259+drdp!K259)*XYM1!$B259+(drdp!E259+drdp!N259)*XYM1!$C259+(drdp!H259+drdp!Q259)*XYM1!$D259)</f>
        <v>0</v>
      </c>
      <c r="F259" s="20">
        <f>Model!$W$33*((drdp!C259+drdp!L259)*XYM1!$B259+(drdp!F259+drdp!O259)*XYM1!$C259+(drdp!I259+drdp!R259)*XYM1!$D259)</f>
        <v>0</v>
      </c>
      <c r="G259" s="20">
        <f>Model!$W$33*((drdp!D259+drdp!M259)*XYM1!$B259+(drdp!G259+drdp!P259)*XYM1!$C259+(drdp!J259+drdp!S259)*XYM1!$D259)</f>
        <v>0</v>
      </c>
      <c r="H259" s="18">
        <f>Model!$W$33*((drdp!B259)*XYM1!$B259+(drdp!E259)*XYM1!$C259+(drdp!H259)*XYM1!$D259)</f>
        <v>0</v>
      </c>
      <c r="I259" s="18">
        <f>Model!$W$33*((drdp!C259)*XYM1!$B259+(drdp!F259)*XYM1!$C259+(drdp!I259)*XYM1!$D259)</f>
        <v>0</v>
      </c>
      <c r="J259" s="18">
        <f>Model!$W$33*((drdp!D259)*XYM1!$B259+(drdp!G259)*XYM1!$C259+(drdp!J259)*XYM1!$D259)</f>
        <v>0</v>
      </c>
      <c r="K259" s="21">
        <f>SUM(E$3:E258)+H259</f>
        <v>0.80378883141266977</v>
      </c>
      <c r="L259" s="21">
        <f>SUM(F$3:F258)+I259</f>
        <v>0.82825114353895446</v>
      </c>
      <c r="M259" s="21">
        <f>SUM(G$3:G258)+J259</f>
        <v>0.17536770527913204</v>
      </c>
      <c r="N259" s="21"/>
      <c r="O259" s="21"/>
      <c r="P259" s="21"/>
      <c r="Q259" s="19">
        <f t="shared" si="25"/>
        <v>0.6460764855037453</v>
      </c>
      <c r="R259" s="19">
        <f t="shared" si="26"/>
        <v>0.68599995677358572</v>
      </c>
      <c r="S259" s="19">
        <f t="shared" si="27"/>
        <v>3.0753832054868514E-2</v>
      </c>
      <c r="T259" s="19">
        <f t="shared" si="28"/>
        <v>0.66573901878138364</v>
      </c>
      <c r="U259" s="19">
        <f t="shared" si="29"/>
        <v>0.14095860289383502</v>
      </c>
      <c r="V259" s="19">
        <f t="shared" si="30"/>
        <v>0.14524850243724344</v>
      </c>
      <c r="Y259" s="69"/>
    </row>
    <row r="260" spans="1:25" x14ac:dyDescent="0.25">
      <c r="A260" s="26">
        <f>Wellpath!E260</f>
        <v>0</v>
      </c>
      <c r="B260" s="22">
        <v>0</v>
      </c>
      <c r="C260" s="22">
        <f>SIN(Wellpath!$L260)</f>
        <v>0</v>
      </c>
      <c r="D260" s="22">
        <v>0</v>
      </c>
      <c r="E260" s="20">
        <f>Model!$W$33*((drdp!B260+drdp!K260)*XYM1!$B260+(drdp!E260+drdp!N260)*XYM1!$C260+(drdp!H260+drdp!Q260)*XYM1!$D260)</f>
        <v>0</v>
      </c>
      <c r="F260" s="20">
        <f>Model!$W$33*((drdp!C260+drdp!L260)*XYM1!$B260+(drdp!F260+drdp!O260)*XYM1!$C260+(drdp!I260+drdp!R260)*XYM1!$D260)</f>
        <v>0</v>
      </c>
      <c r="G260" s="20">
        <f>Model!$W$33*((drdp!D260+drdp!M260)*XYM1!$B260+(drdp!G260+drdp!P260)*XYM1!$C260+(drdp!J260+drdp!S260)*XYM1!$D260)</f>
        <v>0</v>
      </c>
      <c r="H260" s="18">
        <f>Model!$W$33*((drdp!B260)*XYM1!$B260+(drdp!E260)*XYM1!$C260+(drdp!H260)*XYM1!$D260)</f>
        <v>0</v>
      </c>
      <c r="I260" s="18">
        <f>Model!$W$33*((drdp!C260)*XYM1!$B260+(drdp!F260)*XYM1!$C260+(drdp!I260)*XYM1!$D260)</f>
        <v>0</v>
      </c>
      <c r="J260" s="18">
        <f>Model!$W$33*((drdp!D260)*XYM1!$B260+(drdp!G260)*XYM1!$C260+(drdp!J260)*XYM1!$D260)</f>
        <v>0</v>
      </c>
      <c r="K260" s="21">
        <f>SUM(E$3:E259)+H260</f>
        <v>0.80378883141266977</v>
      </c>
      <c r="L260" s="21">
        <f>SUM(F$3:F259)+I260</f>
        <v>0.82825114353895446</v>
      </c>
      <c r="M260" s="21">
        <f>SUM(G$3:G259)+J260</f>
        <v>0.17536770527913204</v>
      </c>
      <c r="N260" s="21"/>
      <c r="O260" s="21"/>
      <c r="P260" s="21"/>
      <c r="Q260" s="19">
        <f t="shared" si="25"/>
        <v>0.6460764855037453</v>
      </c>
      <c r="R260" s="19">
        <f t="shared" si="26"/>
        <v>0.68599995677358572</v>
      </c>
      <c r="S260" s="19">
        <f t="shared" si="27"/>
        <v>3.0753832054868514E-2</v>
      </c>
      <c r="T260" s="19">
        <f t="shared" si="28"/>
        <v>0.66573901878138364</v>
      </c>
      <c r="U260" s="19">
        <f t="shared" si="29"/>
        <v>0.14095860289383502</v>
      </c>
      <c r="V260" s="19">
        <f t="shared" si="30"/>
        <v>0.14524850243724344</v>
      </c>
      <c r="Y260" s="69"/>
    </row>
    <row r="261" spans="1:25" x14ac:dyDescent="0.25">
      <c r="A261" s="26">
        <f>Wellpath!E261</f>
        <v>0</v>
      </c>
      <c r="B261" s="22">
        <v>0</v>
      </c>
      <c r="C261" s="22">
        <f>SIN(Wellpath!$L261)</f>
        <v>0</v>
      </c>
      <c r="D261" s="22">
        <v>0</v>
      </c>
      <c r="E261" s="20">
        <f>Model!$W$33*((drdp!B261+drdp!K261)*XYM1!$B261+(drdp!E261+drdp!N261)*XYM1!$C261+(drdp!H261+drdp!Q261)*XYM1!$D261)</f>
        <v>0</v>
      </c>
      <c r="F261" s="20">
        <f>Model!$W$33*((drdp!C261+drdp!L261)*XYM1!$B261+(drdp!F261+drdp!O261)*XYM1!$C261+(drdp!I261+drdp!R261)*XYM1!$D261)</f>
        <v>0</v>
      </c>
      <c r="G261" s="20">
        <f>Model!$W$33*((drdp!D261+drdp!M261)*XYM1!$B261+(drdp!G261+drdp!P261)*XYM1!$C261+(drdp!J261+drdp!S261)*XYM1!$D261)</f>
        <v>0</v>
      </c>
      <c r="H261" s="18">
        <f>Model!$W$33*((drdp!B261)*XYM1!$B261+(drdp!E261)*XYM1!$C261+(drdp!H261)*XYM1!$D261)</f>
        <v>0</v>
      </c>
      <c r="I261" s="18">
        <f>Model!$W$33*((drdp!C261)*XYM1!$B261+(drdp!F261)*XYM1!$C261+(drdp!I261)*XYM1!$D261)</f>
        <v>0</v>
      </c>
      <c r="J261" s="18">
        <f>Model!$W$33*((drdp!D261)*XYM1!$B261+(drdp!G261)*XYM1!$C261+(drdp!J261)*XYM1!$D261)</f>
        <v>0</v>
      </c>
      <c r="K261" s="21">
        <f>SUM(E$3:E260)+H261</f>
        <v>0.80378883141266977</v>
      </c>
      <c r="L261" s="21">
        <f>SUM(F$3:F260)+I261</f>
        <v>0.82825114353895446</v>
      </c>
      <c r="M261" s="21">
        <f>SUM(G$3:G260)+J261</f>
        <v>0.17536770527913204</v>
      </c>
      <c r="N261" s="21"/>
      <c r="O261" s="21"/>
      <c r="P261" s="21"/>
      <c r="Q261" s="19">
        <f t="shared" si="25"/>
        <v>0.6460764855037453</v>
      </c>
      <c r="R261" s="19">
        <f t="shared" si="26"/>
        <v>0.68599995677358572</v>
      </c>
      <c r="S261" s="19">
        <f t="shared" si="27"/>
        <v>3.0753832054868514E-2</v>
      </c>
      <c r="T261" s="19">
        <f t="shared" si="28"/>
        <v>0.66573901878138364</v>
      </c>
      <c r="U261" s="19">
        <f t="shared" si="29"/>
        <v>0.14095860289383502</v>
      </c>
      <c r="V261" s="19">
        <f t="shared" si="30"/>
        <v>0.14524850243724344</v>
      </c>
      <c r="Y261" s="69"/>
    </row>
    <row r="262" spans="1:25" x14ac:dyDescent="0.25">
      <c r="A262" s="26">
        <f>Wellpath!E262</f>
        <v>0</v>
      </c>
      <c r="B262" s="22">
        <v>0</v>
      </c>
      <c r="C262" s="22">
        <f>SIN(Wellpath!$L262)</f>
        <v>0</v>
      </c>
      <c r="D262" s="22">
        <v>0</v>
      </c>
      <c r="E262" s="20">
        <f>Model!$W$33*((drdp!B262+drdp!K262)*XYM1!$B262+(drdp!E262+drdp!N262)*XYM1!$C262+(drdp!H262+drdp!Q262)*XYM1!$D262)</f>
        <v>0</v>
      </c>
      <c r="F262" s="20">
        <f>Model!$W$33*((drdp!C262+drdp!L262)*XYM1!$B262+(drdp!F262+drdp!O262)*XYM1!$C262+(drdp!I262+drdp!R262)*XYM1!$D262)</f>
        <v>0</v>
      </c>
      <c r="G262" s="20">
        <f>Model!$W$33*((drdp!D262+drdp!M262)*XYM1!$B262+(drdp!G262+drdp!P262)*XYM1!$C262+(drdp!J262+drdp!S262)*XYM1!$D262)</f>
        <v>0</v>
      </c>
      <c r="H262" s="18">
        <f>Model!$W$33*((drdp!B262)*XYM1!$B262+(drdp!E262)*XYM1!$C262+(drdp!H262)*XYM1!$D262)</f>
        <v>0</v>
      </c>
      <c r="I262" s="18">
        <f>Model!$W$33*((drdp!C262)*XYM1!$B262+(drdp!F262)*XYM1!$C262+(drdp!I262)*XYM1!$D262)</f>
        <v>0</v>
      </c>
      <c r="J262" s="18">
        <f>Model!$W$33*((drdp!D262)*XYM1!$B262+(drdp!G262)*XYM1!$C262+(drdp!J262)*XYM1!$D262)</f>
        <v>0</v>
      </c>
      <c r="K262" s="21">
        <f>SUM(E$3:E261)+H262</f>
        <v>0.80378883141266977</v>
      </c>
      <c r="L262" s="21">
        <f>SUM(F$3:F261)+I262</f>
        <v>0.82825114353895446</v>
      </c>
      <c r="M262" s="21">
        <f>SUM(G$3:G261)+J262</f>
        <v>0.17536770527913204</v>
      </c>
      <c r="N262" s="21"/>
      <c r="O262" s="21"/>
      <c r="P262" s="21"/>
      <c r="Q262" s="19">
        <f t="shared" ref="Q262:Q271" si="31">K262^2</f>
        <v>0.6460764855037453</v>
      </c>
      <c r="R262" s="19">
        <f t="shared" ref="R262:R271" si="32">L262^2</f>
        <v>0.68599995677358572</v>
      </c>
      <c r="S262" s="19">
        <f t="shared" ref="S262:S271" si="33">M262^2</f>
        <v>3.0753832054868514E-2</v>
      </c>
      <c r="T262" s="19">
        <f t="shared" ref="T262:T271" si="34">K262*L262</f>
        <v>0.66573901878138364</v>
      </c>
      <c r="U262" s="19">
        <f t="shared" ref="U262:U271" si="35">K262*M262</f>
        <v>0.14095860289383502</v>
      </c>
      <c r="V262" s="19">
        <f t="shared" ref="V262:V271" si="36">L262*M262</f>
        <v>0.14524850243724344</v>
      </c>
      <c r="Y262" s="69"/>
    </row>
    <row r="263" spans="1:25" x14ac:dyDescent="0.25">
      <c r="A263" s="26">
        <f>Wellpath!E263</f>
        <v>0</v>
      </c>
      <c r="B263" s="22">
        <v>0</v>
      </c>
      <c r="C263" s="22">
        <f>SIN(Wellpath!$L263)</f>
        <v>0</v>
      </c>
      <c r="D263" s="22">
        <v>0</v>
      </c>
      <c r="E263" s="20">
        <f>Model!$W$33*((drdp!B263+drdp!K263)*XYM1!$B263+(drdp!E263+drdp!N263)*XYM1!$C263+(drdp!H263+drdp!Q263)*XYM1!$D263)</f>
        <v>0</v>
      </c>
      <c r="F263" s="20">
        <f>Model!$W$33*((drdp!C263+drdp!L263)*XYM1!$B263+(drdp!F263+drdp!O263)*XYM1!$C263+(drdp!I263+drdp!R263)*XYM1!$D263)</f>
        <v>0</v>
      </c>
      <c r="G263" s="20">
        <f>Model!$W$33*((drdp!D263+drdp!M263)*XYM1!$B263+(drdp!G263+drdp!P263)*XYM1!$C263+(drdp!J263+drdp!S263)*XYM1!$D263)</f>
        <v>0</v>
      </c>
      <c r="H263" s="18">
        <f>Model!$W$33*((drdp!B263)*XYM1!$B263+(drdp!E263)*XYM1!$C263+(drdp!H263)*XYM1!$D263)</f>
        <v>0</v>
      </c>
      <c r="I263" s="18">
        <f>Model!$W$33*((drdp!C263)*XYM1!$B263+(drdp!F263)*XYM1!$C263+(drdp!I263)*XYM1!$D263)</f>
        <v>0</v>
      </c>
      <c r="J263" s="18">
        <f>Model!$W$33*((drdp!D263)*XYM1!$B263+(drdp!G263)*XYM1!$C263+(drdp!J263)*XYM1!$D263)</f>
        <v>0</v>
      </c>
      <c r="K263" s="21">
        <f>SUM(E$3:E262)+H263</f>
        <v>0.80378883141266977</v>
      </c>
      <c r="L263" s="21">
        <f>SUM(F$3:F262)+I263</f>
        <v>0.82825114353895446</v>
      </c>
      <c r="M263" s="21">
        <f>SUM(G$3:G262)+J263</f>
        <v>0.17536770527913204</v>
      </c>
      <c r="N263" s="21"/>
      <c r="O263" s="21"/>
      <c r="P263" s="21"/>
      <c r="Q263" s="19">
        <f t="shared" si="31"/>
        <v>0.6460764855037453</v>
      </c>
      <c r="R263" s="19">
        <f t="shared" si="32"/>
        <v>0.68599995677358572</v>
      </c>
      <c r="S263" s="19">
        <f t="shared" si="33"/>
        <v>3.0753832054868514E-2</v>
      </c>
      <c r="T263" s="19">
        <f t="shared" si="34"/>
        <v>0.66573901878138364</v>
      </c>
      <c r="U263" s="19">
        <f t="shared" si="35"/>
        <v>0.14095860289383502</v>
      </c>
      <c r="V263" s="19">
        <f t="shared" si="36"/>
        <v>0.14524850243724344</v>
      </c>
      <c r="Y263" s="69"/>
    </row>
    <row r="264" spans="1:25" x14ac:dyDescent="0.25">
      <c r="A264" s="26">
        <f>Wellpath!E264</f>
        <v>0</v>
      </c>
      <c r="B264" s="22">
        <v>0</v>
      </c>
      <c r="C264" s="22">
        <f>SIN(Wellpath!$L264)</f>
        <v>0</v>
      </c>
      <c r="D264" s="22">
        <v>0</v>
      </c>
      <c r="E264" s="20">
        <f>Model!$W$33*((drdp!B264+drdp!K264)*XYM1!$B264+(drdp!E264+drdp!N264)*XYM1!$C264+(drdp!H264+drdp!Q264)*XYM1!$D264)</f>
        <v>0</v>
      </c>
      <c r="F264" s="20">
        <f>Model!$W$33*((drdp!C264+drdp!L264)*XYM1!$B264+(drdp!F264+drdp!O264)*XYM1!$C264+(drdp!I264+drdp!R264)*XYM1!$D264)</f>
        <v>0</v>
      </c>
      <c r="G264" s="20">
        <f>Model!$W$33*((drdp!D264+drdp!M264)*XYM1!$B264+(drdp!G264+drdp!P264)*XYM1!$C264+(drdp!J264+drdp!S264)*XYM1!$D264)</f>
        <v>0</v>
      </c>
      <c r="H264" s="18">
        <f>Model!$W$33*((drdp!B264)*XYM1!$B264+(drdp!E264)*XYM1!$C264+(drdp!H264)*XYM1!$D264)</f>
        <v>0</v>
      </c>
      <c r="I264" s="18">
        <f>Model!$W$33*((drdp!C264)*XYM1!$B264+(drdp!F264)*XYM1!$C264+(drdp!I264)*XYM1!$D264)</f>
        <v>0</v>
      </c>
      <c r="J264" s="18">
        <f>Model!$W$33*((drdp!D264)*XYM1!$B264+(drdp!G264)*XYM1!$C264+(drdp!J264)*XYM1!$D264)</f>
        <v>0</v>
      </c>
      <c r="K264" s="21">
        <f>SUM(E$3:E263)+H264</f>
        <v>0.80378883141266977</v>
      </c>
      <c r="L264" s="21">
        <f>SUM(F$3:F263)+I264</f>
        <v>0.82825114353895446</v>
      </c>
      <c r="M264" s="21">
        <f>SUM(G$3:G263)+J264</f>
        <v>0.17536770527913204</v>
      </c>
      <c r="N264" s="21"/>
      <c r="O264" s="21"/>
      <c r="P264" s="21"/>
      <c r="Q264" s="19">
        <f t="shared" si="31"/>
        <v>0.6460764855037453</v>
      </c>
      <c r="R264" s="19">
        <f t="shared" si="32"/>
        <v>0.68599995677358572</v>
      </c>
      <c r="S264" s="19">
        <f t="shared" si="33"/>
        <v>3.0753832054868514E-2</v>
      </c>
      <c r="T264" s="19">
        <f t="shared" si="34"/>
        <v>0.66573901878138364</v>
      </c>
      <c r="U264" s="19">
        <f t="shared" si="35"/>
        <v>0.14095860289383502</v>
      </c>
      <c r="V264" s="19">
        <f t="shared" si="36"/>
        <v>0.14524850243724344</v>
      </c>
      <c r="Y264" s="69"/>
    </row>
    <row r="265" spans="1:25" x14ac:dyDescent="0.25">
      <c r="A265" s="26">
        <f>Wellpath!E265</f>
        <v>0</v>
      </c>
      <c r="B265" s="22">
        <v>0</v>
      </c>
      <c r="C265" s="22">
        <f>SIN(Wellpath!$L265)</f>
        <v>0</v>
      </c>
      <c r="D265" s="22">
        <v>0</v>
      </c>
      <c r="E265" s="20">
        <f>Model!$W$33*((drdp!B265+drdp!K265)*XYM1!$B265+(drdp!E265+drdp!N265)*XYM1!$C265+(drdp!H265+drdp!Q265)*XYM1!$D265)</f>
        <v>0</v>
      </c>
      <c r="F265" s="20">
        <f>Model!$W$33*((drdp!C265+drdp!L265)*XYM1!$B265+(drdp!F265+drdp!O265)*XYM1!$C265+(drdp!I265+drdp!R265)*XYM1!$D265)</f>
        <v>0</v>
      </c>
      <c r="G265" s="20">
        <f>Model!$W$33*((drdp!D265+drdp!M265)*XYM1!$B265+(drdp!G265+drdp!P265)*XYM1!$C265+(drdp!J265+drdp!S265)*XYM1!$D265)</f>
        <v>0</v>
      </c>
      <c r="H265" s="18">
        <f>Model!$W$33*((drdp!B265)*XYM1!$B265+(drdp!E265)*XYM1!$C265+(drdp!H265)*XYM1!$D265)</f>
        <v>0</v>
      </c>
      <c r="I265" s="18">
        <f>Model!$W$33*((drdp!C265)*XYM1!$B265+(drdp!F265)*XYM1!$C265+(drdp!I265)*XYM1!$D265)</f>
        <v>0</v>
      </c>
      <c r="J265" s="18">
        <f>Model!$W$33*((drdp!D265)*XYM1!$B265+(drdp!G265)*XYM1!$C265+(drdp!J265)*XYM1!$D265)</f>
        <v>0</v>
      </c>
      <c r="K265" s="21">
        <f>SUM(E$3:E264)+H265</f>
        <v>0.80378883141266977</v>
      </c>
      <c r="L265" s="21">
        <f>SUM(F$3:F264)+I265</f>
        <v>0.82825114353895446</v>
      </c>
      <c r="M265" s="21">
        <f>SUM(G$3:G264)+J265</f>
        <v>0.17536770527913204</v>
      </c>
      <c r="N265" s="21"/>
      <c r="O265" s="21"/>
      <c r="P265" s="21"/>
      <c r="Q265" s="19">
        <f t="shared" si="31"/>
        <v>0.6460764855037453</v>
      </c>
      <c r="R265" s="19">
        <f t="shared" si="32"/>
        <v>0.68599995677358572</v>
      </c>
      <c r="S265" s="19">
        <f t="shared" si="33"/>
        <v>3.0753832054868514E-2</v>
      </c>
      <c r="T265" s="19">
        <f t="shared" si="34"/>
        <v>0.66573901878138364</v>
      </c>
      <c r="U265" s="19">
        <f t="shared" si="35"/>
        <v>0.14095860289383502</v>
      </c>
      <c r="V265" s="19">
        <f t="shared" si="36"/>
        <v>0.14524850243724344</v>
      </c>
      <c r="Y265" s="69"/>
    </row>
    <row r="266" spans="1:25" x14ac:dyDescent="0.25">
      <c r="A266" s="26">
        <f>Wellpath!E266</f>
        <v>0</v>
      </c>
      <c r="B266" s="22">
        <v>0</v>
      </c>
      <c r="C266" s="22">
        <f>SIN(Wellpath!$L266)</f>
        <v>0</v>
      </c>
      <c r="D266" s="22">
        <v>0</v>
      </c>
      <c r="E266" s="20">
        <f>Model!$W$33*((drdp!B266+drdp!K266)*XYM1!$B266+(drdp!E266+drdp!N266)*XYM1!$C266+(drdp!H266+drdp!Q266)*XYM1!$D266)</f>
        <v>0</v>
      </c>
      <c r="F266" s="20">
        <f>Model!$W$33*((drdp!C266+drdp!L266)*XYM1!$B266+(drdp!F266+drdp!O266)*XYM1!$C266+(drdp!I266+drdp!R266)*XYM1!$D266)</f>
        <v>0</v>
      </c>
      <c r="G266" s="20">
        <f>Model!$W$33*((drdp!D266+drdp!M266)*XYM1!$B266+(drdp!G266+drdp!P266)*XYM1!$C266+(drdp!J266+drdp!S266)*XYM1!$D266)</f>
        <v>0</v>
      </c>
      <c r="H266" s="18">
        <f>Model!$W$33*((drdp!B266)*XYM1!$B266+(drdp!E266)*XYM1!$C266+(drdp!H266)*XYM1!$D266)</f>
        <v>0</v>
      </c>
      <c r="I266" s="18">
        <f>Model!$W$33*((drdp!C266)*XYM1!$B266+(drdp!F266)*XYM1!$C266+(drdp!I266)*XYM1!$D266)</f>
        <v>0</v>
      </c>
      <c r="J266" s="18">
        <f>Model!$W$33*((drdp!D266)*XYM1!$B266+(drdp!G266)*XYM1!$C266+(drdp!J266)*XYM1!$D266)</f>
        <v>0</v>
      </c>
      <c r="K266" s="21">
        <f>SUM(E$3:E265)+H266</f>
        <v>0.80378883141266977</v>
      </c>
      <c r="L266" s="21">
        <f>SUM(F$3:F265)+I266</f>
        <v>0.82825114353895446</v>
      </c>
      <c r="M266" s="21">
        <f>SUM(G$3:G265)+J266</f>
        <v>0.17536770527913204</v>
      </c>
      <c r="N266" s="21"/>
      <c r="O266" s="21"/>
      <c r="P266" s="21"/>
      <c r="Q266" s="19">
        <f t="shared" si="31"/>
        <v>0.6460764855037453</v>
      </c>
      <c r="R266" s="19">
        <f t="shared" si="32"/>
        <v>0.68599995677358572</v>
      </c>
      <c r="S266" s="19">
        <f t="shared" si="33"/>
        <v>3.0753832054868514E-2</v>
      </c>
      <c r="T266" s="19">
        <f t="shared" si="34"/>
        <v>0.66573901878138364</v>
      </c>
      <c r="U266" s="19">
        <f t="shared" si="35"/>
        <v>0.14095860289383502</v>
      </c>
      <c r="V266" s="19">
        <f t="shared" si="36"/>
        <v>0.14524850243724344</v>
      </c>
      <c r="Y266" s="69"/>
    </row>
    <row r="267" spans="1:25" x14ac:dyDescent="0.25">
      <c r="A267" s="26">
        <f>Wellpath!E267</f>
        <v>0</v>
      </c>
      <c r="B267" s="22">
        <v>0</v>
      </c>
      <c r="C267" s="22">
        <f>SIN(Wellpath!$L267)</f>
        <v>0</v>
      </c>
      <c r="D267" s="22">
        <v>0</v>
      </c>
      <c r="E267" s="20">
        <f>Model!$W$33*((drdp!B267+drdp!K267)*XYM1!$B267+(drdp!E267+drdp!N267)*XYM1!$C267+(drdp!H267+drdp!Q267)*XYM1!$D267)</f>
        <v>0</v>
      </c>
      <c r="F267" s="20">
        <f>Model!$W$33*((drdp!C267+drdp!L267)*XYM1!$B267+(drdp!F267+drdp!O267)*XYM1!$C267+(drdp!I267+drdp!R267)*XYM1!$D267)</f>
        <v>0</v>
      </c>
      <c r="G267" s="20">
        <f>Model!$W$33*((drdp!D267+drdp!M267)*XYM1!$B267+(drdp!G267+drdp!P267)*XYM1!$C267+(drdp!J267+drdp!S267)*XYM1!$D267)</f>
        <v>0</v>
      </c>
      <c r="H267" s="18">
        <f>Model!$W$33*((drdp!B267)*XYM1!$B267+(drdp!E267)*XYM1!$C267+(drdp!H267)*XYM1!$D267)</f>
        <v>0</v>
      </c>
      <c r="I267" s="18">
        <f>Model!$W$33*((drdp!C267)*XYM1!$B267+(drdp!F267)*XYM1!$C267+(drdp!I267)*XYM1!$D267)</f>
        <v>0</v>
      </c>
      <c r="J267" s="18">
        <f>Model!$W$33*((drdp!D267)*XYM1!$B267+(drdp!G267)*XYM1!$C267+(drdp!J267)*XYM1!$D267)</f>
        <v>0</v>
      </c>
      <c r="K267" s="21">
        <f>SUM(E$3:E266)+H267</f>
        <v>0.80378883141266977</v>
      </c>
      <c r="L267" s="21">
        <f>SUM(F$3:F266)+I267</f>
        <v>0.82825114353895446</v>
      </c>
      <c r="M267" s="21">
        <f>SUM(G$3:G266)+J267</f>
        <v>0.17536770527913204</v>
      </c>
      <c r="N267" s="21"/>
      <c r="O267" s="21"/>
      <c r="P267" s="21"/>
      <c r="Q267" s="19">
        <f t="shared" si="31"/>
        <v>0.6460764855037453</v>
      </c>
      <c r="R267" s="19">
        <f t="shared" si="32"/>
        <v>0.68599995677358572</v>
      </c>
      <c r="S267" s="19">
        <f t="shared" si="33"/>
        <v>3.0753832054868514E-2</v>
      </c>
      <c r="T267" s="19">
        <f t="shared" si="34"/>
        <v>0.66573901878138364</v>
      </c>
      <c r="U267" s="19">
        <f t="shared" si="35"/>
        <v>0.14095860289383502</v>
      </c>
      <c r="V267" s="19">
        <f t="shared" si="36"/>
        <v>0.14524850243724344</v>
      </c>
      <c r="Y267" s="69"/>
    </row>
    <row r="268" spans="1:25" x14ac:dyDescent="0.25">
      <c r="A268" s="26">
        <f>Wellpath!E268</f>
        <v>0</v>
      </c>
      <c r="B268" s="22">
        <v>0</v>
      </c>
      <c r="C268" s="22">
        <f>SIN(Wellpath!$L268)</f>
        <v>0</v>
      </c>
      <c r="D268" s="22">
        <v>0</v>
      </c>
      <c r="E268" s="20">
        <f>Model!$W$33*((drdp!B268+drdp!K268)*XYM1!$B268+(drdp!E268+drdp!N268)*XYM1!$C268+(drdp!H268+drdp!Q268)*XYM1!$D268)</f>
        <v>0</v>
      </c>
      <c r="F268" s="20">
        <f>Model!$W$33*((drdp!C268+drdp!L268)*XYM1!$B268+(drdp!F268+drdp!O268)*XYM1!$C268+(drdp!I268+drdp!R268)*XYM1!$D268)</f>
        <v>0</v>
      </c>
      <c r="G268" s="20">
        <f>Model!$W$33*((drdp!D268+drdp!M268)*XYM1!$B268+(drdp!G268+drdp!P268)*XYM1!$C268+(drdp!J268+drdp!S268)*XYM1!$D268)</f>
        <v>0</v>
      </c>
      <c r="H268" s="18">
        <f>Model!$W$33*((drdp!B268)*XYM1!$B268+(drdp!E268)*XYM1!$C268+(drdp!H268)*XYM1!$D268)</f>
        <v>0</v>
      </c>
      <c r="I268" s="18">
        <f>Model!$W$33*((drdp!C268)*XYM1!$B268+(drdp!F268)*XYM1!$C268+(drdp!I268)*XYM1!$D268)</f>
        <v>0</v>
      </c>
      <c r="J268" s="18">
        <f>Model!$W$33*((drdp!D268)*XYM1!$B268+(drdp!G268)*XYM1!$C268+(drdp!J268)*XYM1!$D268)</f>
        <v>0</v>
      </c>
      <c r="K268" s="21">
        <f>SUM(E$3:E267)+H268</f>
        <v>0.80378883141266977</v>
      </c>
      <c r="L268" s="21">
        <f>SUM(F$3:F267)+I268</f>
        <v>0.82825114353895446</v>
      </c>
      <c r="M268" s="21">
        <f>SUM(G$3:G267)+J268</f>
        <v>0.17536770527913204</v>
      </c>
      <c r="N268" s="21"/>
      <c r="O268" s="21"/>
      <c r="P268" s="21"/>
      <c r="Q268" s="19">
        <f t="shared" si="31"/>
        <v>0.6460764855037453</v>
      </c>
      <c r="R268" s="19">
        <f t="shared" si="32"/>
        <v>0.68599995677358572</v>
      </c>
      <c r="S268" s="19">
        <f t="shared" si="33"/>
        <v>3.0753832054868514E-2</v>
      </c>
      <c r="T268" s="19">
        <f t="shared" si="34"/>
        <v>0.66573901878138364</v>
      </c>
      <c r="U268" s="19">
        <f t="shared" si="35"/>
        <v>0.14095860289383502</v>
      </c>
      <c r="V268" s="19">
        <f t="shared" si="36"/>
        <v>0.14524850243724344</v>
      </c>
      <c r="Y268" s="69"/>
    </row>
    <row r="269" spans="1:25" x14ac:dyDescent="0.25">
      <c r="A269" s="26">
        <f>Wellpath!E269</f>
        <v>0</v>
      </c>
      <c r="B269" s="22">
        <v>0</v>
      </c>
      <c r="C269" s="22">
        <f>SIN(Wellpath!$L269)</f>
        <v>0</v>
      </c>
      <c r="D269" s="22">
        <v>0</v>
      </c>
      <c r="E269" s="20">
        <f>Model!$W$33*((drdp!B269+drdp!K269)*XYM1!$B269+(drdp!E269+drdp!N269)*XYM1!$C269+(drdp!H269+drdp!Q269)*XYM1!$D269)</f>
        <v>0</v>
      </c>
      <c r="F269" s="20">
        <f>Model!$W$33*((drdp!C269+drdp!L269)*XYM1!$B269+(drdp!F269+drdp!O269)*XYM1!$C269+(drdp!I269+drdp!R269)*XYM1!$D269)</f>
        <v>0</v>
      </c>
      <c r="G269" s="20">
        <f>Model!$W$33*((drdp!D269+drdp!M269)*XYM1!$B269+(drdp!G269+drdp!P269)*XYM1!$C269+(drdp!J269+drdp!S269)*XYM1!$D269)</f>
        <v>0</v>
      </c>
      <c r="H269" s="18">
        <f>Model!$W$33*((drdp!B269)*XYM1!$B269+(drdp!E269)*XYM1!$C269+(drdp!H269)*XYM1!$D269)</f>
        <v>0</v>
      </c>
      <c r="I269" s="18">
        <f>Model!$W$33*((drdp!C269)*XYM1!$B269+(drdp!F269)*XYM1!$C269+(drdp!I269)*XYM1!$D269)</f>
        <v>0</v>
      </c>
      <c r="J269" s="18">
        <f>Model!$W$33*((drdp!D269)*XYM1!$B269+(drdp!G269)*XYM1!$C269+(drdp!J269)*XYM1!$D269)</f>
        <v>0</v>
      </c>
      <c r="K269" s="21">
        <f>SUM(E$3:E268)+H269</f>
        <v>0.80378883141266977</v>
      </c>
      <c r="L269" s="21">
        <f>SUM(F$3:F268)+I269</f>
        <v>0.82825114353895446</v>
      </c>
      <c r="M269" s="21">
        <f>SUM(G$3:G268)+J269</f>
        <v>0.17536770527913204</v>
      </c>
      <c r="N269" s="21"/>
      <c r="O269" s="21"/>
      <c r="P269" s="21"/>
      <c r="Q269" s="19">
        <f t="shared" si="31"/>
        <v>0.6460764855037453</v>
      </c>
      <c r="R269" s="19">
        <f t="shared" si="32"/>
        <v>0.68599995677358572</v>
      </c>
      <c r="S269" s="19">
        <f t="shared" si="33"/>
        <v>3.0753832054868514E-2</v>
      </c>
      <c r="T269" s="19">
        <f t="shared" si="34"/>
        <v>0.66573901878138364</v>
      </c>
      <c r="U269" s="19">
        <f t="shared" si="35"/>
        <v>0.14095860289383502</v>
      </c>
      <c r="V269" s="19">
        <f t="shared" si="36"/>
        <v>0.14524850243724344</v>
      </c>
      <c r="Y269" s="69"/>
    </row>
    <row r="270" spans="1:25" x14ac:dyDescent="0.25">
      <c r="A270" s="26">
        <f>Wellpath!E270</f>
        <v>0</v>
      </c>
      <c r="B270" s="22">
        <v>0</v>
      </c>
      <c r="C270" s="22">
        <f>SIN(Wellpath!$L270)</f>
        <v>0</v>
      </c>
      <c r="D270" s="22">
        <v>0</v>
      </c>
      <c r="E270" s="20">
        <f>Model!$W$33*((drdp!B270+drdp!K270)*XYM1!$B270+(drdp!E270+drdp!N270)*XYM1!$C270+(drdp!H270+drdp!Q270)*XYM1!$D270)</f>
        <v>0</v>
      </c>
      <c r="F270" s="20">
        <f>Model!$W$33*((drdp!C270+drdp!L270)*XYM1!$B270+(drdp!F270+drdp!O270)*XYM1!$C270+(drdp!I270+drdp!R270)*XYM1!$D270)</f>
        <v>0</v>
      </c>
      <c r="G270" s="20">
        <f>Model!$W$33*((drdp!D270+drdp!M270)*XYM1!$B270+(drdp!G270+drdp!P270)*XYM1!$C270+(drdp!J270+drdp!S270)*XYM1!$D270)</f>
        <v>0</v>
      </c>
      <c r="H270" s="18">
        <f>Model!$W$33*((drdp!B270)*XYM1!$B270+(drdp!E270)*XYM1!$C270+(drdp!H270)*XYM1!$D270)</f>
        <v>0</v>
      </c>
      <c r="I270" s="18">
        <f>Model!$W$33*((drdp!C270)*XYM1!$B270+(drdp!F270)*XYM1!$C270+(drdp!I270)*XYM1!$D270)</f>
        <v>0</v>
      </c>
      <c r="J270" s="18">
        <f>Model!$W$33*((drdp!D270)*XYM1!$B270+(drdp!G270)*XYM1!$C270+(drdp!J270)*XYM1!$D270)</f>
        <v>0</v>
      </c>
      <c r="K270" s="21">
        <f>SUM(E$3:E269)+H270</f>
        <v>0.80378883141266977</v>
      </c>
      <c r="L270" s="21">
        <f>SUM(F$3:F269)+I270</f>
        <v>0.82825114353895446</v>
      </c>
      <c r="M270" s="21">
        <f>SUM(G$3:G269)+J270</f>
        <v>0.17536770527913204</v>
      </c>
      <c r="N270" s="21"/>
      <c r="O270" s="21"/>
      <c r="P270" s="21"/>
      <c r="Q270" s="19">
        <f t="shared" si="31"/>
        <v>0.6460764855037453</v>
      </c>
      <c r="R270" s="19">
        <f t="shared" si="32"/>
        <v>0.68599995677358572</v>
      </c>
      <c r="S270" s="19">
        <f t="shared" si="33"/>
        <v>3.0753832054868514E-2</v>
      </c>
      <c r="T270" s="19">
        <f t="shared" si="34"/>
        <v>0.66573901878138364</v>
      </c>
      <c r="U270" s="19">
        <f t="shared" si="35"/>
        <v>0.14095860289383502</v>
      </c>
      <c r="V270" s="19">
        <f t="shared" si="36"/>
        <v>0.14524850243724344</v>
      </c>
      <c r="Y270" s="69"/>
    </row>
    <row r="271" spans="1:25" x14ac:dyDescent="0.25">
      <c r="A271" s="26">
        <f>Wellpath!E271</f>
        <v>0</v>
      </c>
      <c r="B271" s="22">
        <v>0</v>
      </c>
      <c r="C271" s="22">
        <f>SIN(Wellpath!$L271)</f>
        <v>0</v>
      </c>
      <c r="D271" s="22">
        <v>0</v>
      </c>
      <c r="E271" s="20">
        <f>Model!$W$33*((drdp!B271+drdp!K271)*XYM1!$B271+(drdp!E271+drdp!N271)*XYM1!$C271+(drdp!H271+drdp!Q271)*XYM1!$D271)</f>
        <v>0</v>
      </c>
      <c r="F271" s="20">
        <f>Model!$W$33*((drdp!C271+drdp!L271)*XYM1!$B271+(drdp!F271+drdp!O271)*XYM1!$C271+(drdp!I271+drdp!R271)*XYM1!$D271)</f>
        <v>0</v>
      </c>
      <c r="G271" s="20">
        <f>Model!$W$33*((drdp!D271+drdp!M271)*XYM1!$B271+(drdp!G271+drdp!P271)*XYM1!$C271+(drdp!J271+drdp!S271)*XYM1!$D271)</f>
        <v>0</v>
      </c>
      <c r="H271" s="18">
        <f>Model!$W$33*((drdp!B271)*XYM1!$B271+(drdp!E271)*XYM1!$C271+(drdp!H271)*XYM1!$D271)</f>
        <v>0</v>
      </c>
      <c r="I271" s="18">
        <f>Model!$W$33*((drdp!C271)*XYM1!$B271+(drdp!F271)*XYM1!$C271+(drdp!I271)*XYM1!$D271)</f>
        <v>0</v>
      </c>
      <c r="J271" s="18">
        <f>Model!$W$33*((drdp!D271)*XYM1!$B271+(drdp!G271)*XYM1!$C271+(drdp!J271)*XYM1!$D271)</f>
        <v>0</v>
      </c>
      <c r="K271" s="21">
        <f>SUM(E$3:E270)+H271</f>
        <v>0.80378883141266977</v>
      </c>
      <c r="L271" s="21">
        <f>SUM(F$3:F270)+I271</f>
        <v>0.82825114353895446</v>
      </c>
      <c r="M271" s="21">
        <f>SUM(G$3:G270)+J271</f>
        <v>0.17536770527913204</v>
      </c>
      <c r="N271" s="21"/>
      <c r="O271" s="21"/>
      <c r="P271" s="21"/>
      <c r="Q271" s="19">
        <f t="shared" si="31"/>
        <v>0.6460764855037453</v>
      </c>
      <c r="R271" s="19">
        <f t="shared" si="32"/>
        <v>0.68599995677358572</v>
      </c>
      <c r="S271" s="19">
        <f t="shared" si="33"/>
        <v>3.0753832054868514E-2</v>
      </c>
      <c r="T271" s="19">
        <f t="shared" si="34"/>
        <v>0.66573901878138364</v>
      </c>
      <c r="U271" s="19">
        <f t="shared" si="35"/>
        <v>0.14095860289383502</v>
      </c>
      <c r="V271" s="19">
        <f t="shared" si="36"/>
        <v>0.14524850243724344</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sheetPr>
  <dimension ref="A1:V271"/>
  <sheetViews>
    <sheetView workbookViewId="0">
      <pane ySplit="2" topLeftCell="A237" activePane="bottomLeft" state="frozen"/>
      <selection activeCell="H39" sqref="H39"/>
      <selection pane="bottomLeft" activeCell="N244" sqref="N244"/>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33" t="s">
        <v>59</v>
      </c>
      <c r="L1" s="133"/>
      <c r="M1" s="133"/>
      <c r="N1" s="111"/>
      <c r="O1" s="111"/>
      <c r="P1" s="111"/>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1"/>
      <c r="O2" s="111"/>
      <c r="P2" s="111"/>
      <c r="Q2" s="31" t="s">
        <v>50</v>
      </c>
      <c r="R2" s="31" t="s">
        <v>51</v>
      </c>
      <c r="S2" s="31" t="s">
        <v>52</v>
      </c>
      <c r="T2" s="31" t="s">
        <v>53</v>
      </c>
      <c r="U2" s="31" t="s">
        <v>54</v>
      </c>
      <c r="V2" s="31" t="s">
        <v>55</v>
      </c>
    </row>
    <row r="3" spans="1:22" x14ac:dyDescent="0.25">
      <c r="A3" s="26">
        <f>Wellpath!E3</f>
        <v>0</v>
      </c>
      <c r="B3" s="22">
        <v>0</v>
      </c>
      <c r="C3" s="22">
        <v>0</v>
      </c>
      <c r="D3" s="22">
        <v>-1</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100</v>
      </c>
      <c r="B4" s="22">
        <v>0</v>
      </c>
      <c r="C4" s="22">
        <v>0</v>
      </c>
      <c r="D4" s="22">
        <v>-1</v>
      </c>
      <c r="E4" s="20">
        <f>Model!$W$34*((drdp!B4+drdp!K4)*XYM2!$B4+(drdp!E4+drdp!N4)*XYM2!$C4+(drdp!H4+drdp!Q4)*XYM2!$D4)</f>
        <v>0</v>
      </c>
      <c r="F4" s="20">
        <f>Model!$W$34*((drdp!C4+drdp!L4)*XYM2!$B4+(drdp!F4+drdp!O4)*XYM2!$C4+(drdp!I4+drdp!R4)*XYM2!$D4)</f>
        <v>0</v>
      </c>
      <c r="G4" s="20">
        <f>Model!$W$34*((drdp!D4+drdp!M4)*XYM2!$B4+(drdp!G4+drdp!P4)*XYM2!$C4+(drdp!J4+drdp!S4)*XYM2!$D4)</f>
        <v>0</v>
      </c>
      <c r="H4" s="18">
        <f>Model!$W$34*((drdp!B4)*XYM2!$B4+(drdp!E4)*XYM2!$C4+(drdp!H4)*XYM2!$D4)</f>
        <v>0</v>
      </c>
      <c r="I4" s="18">
        <f>Model!$W$34*((drdp!C4)*XYM2!$B4+(drdp!F4)*XYM2!$C4+(drdp!I4)*XYM2!$D4)</f>
        <v>0</v>
      </c>
      <c r="J4" s="18">
        <f>Model!$W$34*((drdp!D4)*XYM2!$B4+(drdp!G4)*XYM2!$C4+(drdp!J4)*XYM2!$D4)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200</v>
      </c>
      <c r="B5" s="22">
        <v>0</v>
      </c>
      <c r="C5" s="22">
        <v>0</v>
      </c>
      <c r="D5" s="22">
        <v>-1</v>
      </c>
      <c r="E5" s="20">
        <f>Model!$W$34*((drdp!B5+drdp!K5)*XYM2!$B5+(drdp!E5+drdp!N5)*XYM2!$C5+(drdp!H5+drdp!Q5)*XYM2!$D5)</f>
        <v>0</v>
      </c>
      <c r="F5" s="20">
        <f>Model!$W$34*((drdp!C5+drdp!L5)*XYM2!$B5+(drdp!F5+drdp!O5)*XYM2!$C5+(drdp!I5+drdp!R5)*XYM2!$D5)</f>
        <v>0</v>
      </c>
      <c r="G5" s="20">
        <f>Model!$W$34*((drdp!D5+drdp!M5)*XYM2!$B5+(drdp!G5+drdp!P5)*XYM2!$C5+(drdp!J5+drdp!S5)*XYM2!$D5)</f>
        <v>0</v>
      </c>
      <c r="H5" s="18">
        <f>Model!$W$34*((drdp!B5)*XYM2!$B5+(drdp!E5)*XYM2!$C5+(drdp!H5)*XYM2!$D5)</f>
        <v>0</v>
      </c>
      <c r="I5" s="18">
        <f>Model!$W$34*((drdp!C5)*XYM2!$B5+(drdp!F5)*XYM2!$C5+(drdp!I5)*XYM2!$D5)</f>
        <v>0</v>
      </c>
      <c r="J5" s="18">
        <f>Model!$W$34*((drdp!D5)*XYM2!$B5+(drdp!G5)*XYM2!$C5+(drdp!J5)*XYM2!$D5)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300</v>
      </c>
      <c r="B6" s="22">
        <v>0</v>
      </c>
      <c r="C6" s="22">
        <v>0</v>
      </c>
      <c r="D6" s="22">
        <v>-1</v>
      </c>
      <c r="E6" s="20">
        <f>Model!$W$34*((drdp!B6+drdp!K6)*XYM2!$B6+(drdp!E6+drdp!N6)*XYM2!$C6+(drdp!H6+drdp!Q6)*XYM2!$D6)</f>
        <v>0</v>
      </c>
      <c r="F6" s="20">
        <f>Model!$W$34*((drdp!C6+drdp!L6)*XYM2!$B6+(drdp!F6+drdp!O6)*XYM2!$C6+(drdp!I6+drdp!R6)*XYM2!$D6)</f>
        <v>0</v>
      </c>
      <c r="G6" s="20">
        <f>Model!$W$34*((drdp!D6+drdp!M6)*XYM2!$B6+(drdp!G6+drdp!P6)*XYM2!$C6+(drdp!J6+drdp!S6)*XYM2!$D6)</f>
        <v>0</v>
      </c>
      <c r="H6" s="18">
        <f>Model!$W$34*((drdp!B6)*XYM2!$B6+(drdp!E6)*XYM2!$C6+(drdp!H6)*XYM2!$D6)</f>
        <v>0</v>
      </c>
      <c r="I6" s="18">
        <f>Model!$W$34*((drdp!C6)*XYM2!$B6+(drdp!F6)*XYM2!$C6+(drdp!I6)*XYM2!$D6)</f>
        <v>0</v>
      </c>
      <c r="J6" s="18">
        <f>Model!$W$34*((drdp!D6)*XYM2!$B6+(drdp!G6)*XYM2!$C6+(drdp!J6)*XYM2!$D6)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400</v>
      </c>
      <c r="B7" s="22">
        <v>0</v>
      </c>
      <c r="C7" s="22">
        <v>0</v>
      </c>
      <c r="D7" s="22">
        <v>-1</v>
      </c>
      <c r="E7" s="20">
        <f>Model!$W$34*((drdp!B7+drdp!K7)*XYM2!$B7+(drdp!E7+drdp!N7)*XYM2!$C7+(drdp!H7+drdp!Q7)*XYM2!$D7)</f>
        <v>0</v>
      </c>
      <c r="F7" s="20">
        <f>Model!$W$34*((drdp!C7+drdp!L7)*XYM2!$B7+(drdp!F7+drdp!O7)*XYM2!$C7+(drdp!I7+drdp!R7)*XYM2!$D7)</f>
        <v>0</v>
      </c>
      <c r="G7" s="20">
        <f>Model!$W$34*((drdp!D7+drdp!M7)*XYM2!$B7+(drdp!G7+drdp!P7)*XYM2!$C7+(drdp!J7+drdp!S7)*XYM2!$D7)</f>
        <v>0</v>
      </c>
      <c r="H7" s="18">
        <f>Model!$W$34*((drdp!B7)*XYM2!$B7+(drdp!E7)*XYM2!$C7+(drdp!H7)*XYM2!$D7)</f>
        <v>0</v>
      </c>
      <c r="I7" s="18">
        <f>Model!$W$34*((drdp!C7)*XYM2!$B7+(drdp!F7)*XYM2!$C7+(drdp!I7)*XYM2!$D7)</f>
        <v>0</v>
      </c>
      <c r="J7" s="18">
        <f>Model!$W$34*((drdp!D7)*XYM2!$B7+(drdp!G7)*XYM2!$C7+(drdp!J7)*XYM2!$D7)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500</v>
      </c>
      <c r="B8" s="22">
        <v>0</v>
      </c>
      <c r="C8" s="22">
        <v>0</v>
      </c>
      <c r="D8" s="22">
        <v>-1</v>
      </c>
      <c r="E8" s="20">
        <f>Model!$W$34*((drdp!B8+drdp!K8)*XYM2!$B8+(drdp!E8+drdp!N8)*XYM2!$C8+(drdp!H8+drdp!Q8)*XYM2!$D8)</f>
        <v>0</v>
      </c>
      <c r="F8" s="20">
        <f>Model!$W$34*((drdp!C8+drdp!L8)*XYM2!$B8+(drdp!F8+drdp!O8)*XYM2!$C8+(drdp!I8+drdp!R8)*XYM2!$D8)</f>
        <v>0</v>
      </c>
      <c r="G8" s="20">
        <f>Model!$W$34*((drdp!D8+drdp!M8)*XYM2!$B8+(drdp!G8+drdp!P8)*XYM2!$C8+(drdp!J8+drdp!S8)*XYM2!$D8)</f>
        <v>0</v>
      </c>
      <c r="H8" s="18">
        <f>Model!$W$34*((drdp!B8)*XYM2!$B8+(drdp!E8)*XYM2!$C8+(drdp!H8)*XYM2!$D8)</f>
        <v>0</v>
      </c>
      <c r="I8" s="18">
        <f>Model!$W$34*((drdp!C8)*XYM2!$B8+(drdp!F8)*XYM2!$C8+(drdp!I8)*XYM2!$D8)</f>
        <v>0</v>
      </c>
      <c r="J8" s="18">
        <f>Model!$W$34*((drdp!D8)*XYM2!$B8+(drdp!G8)*XYM2!$C8+(drdp!J8)*XYM2!$D8)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600</v>
      </c>
      <c r="B9" s="22">
        <v>0</v>
      </c>
      <c r="C9" s="22">
        <v>0</v>
      </c>
      <c r="D9" s="22">
        <v>-1</v>
      </c>
      <c r="E9" s="20">
        <f>Model!$W$34*((drdp!B9+drdp!K9)*XYM2!$B9+(drdp!E9+drdp!N9)*XYM2!$C9+(drdp!H9+drdp!Q9)*XYM2!$D9)</f>
        <v>0</v>
      </c>
      <c r="F9" s="20">
        <f>Model!$W$34*((drdp!C9+drdp!L9)*XYM2!$B9+(drdp!F9+drdp!O9)*XYM2!$C9+(drdp!I9+drdp!R9)*XYM2!$D9)</f>
        <v>0</v>
      </c>
      <c r="G9" s="20">
        <f>Model!$W$34*((drdp!D9+drdp!M9)*XYM2!$B9+(drdp!G9+drdp!P9)*XYM2!$C9+(drdp!J9+drdp!S9)*XYM2!$D9)</f>
        <v>0</v>
      </c>
      <c r="H9" s="18">
        <f>Model!$W$34*((drdp!B9)*XYM2!$B9+(drdp!E9)*XYM2!$C9+(drdp!H9)*XYM2!$D9)</f>
        <v>0</v>
      </c>
      <c r="I9" s="18">
        <f>Model!$W$34*((drdp!C9)*XYM2!$B9+(drdp!F9)*XYM2!$C9+(drdp!I9)*XYM2!$D9)</f>
        <v>0</v>
      </c>
      <c r="J9" s="18">
        <f>Model!$W$34*((drdp!D9)*XYM2!$B9+(drdp!G9)*XYM2!$C9+(drdp!J9)*XYM2!$D9)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700</v>
      </c>
      <c r="B10" s="22">
        <v>0</v>
      </c>
      <c r="C10" s="22">
        <v>0</v>
      </c>
      <c r="D10" s="22">
        <v>-1</v>
      </c>
      <c r="E10" s="20">
        <f>Model!$W$34*((drdp!B10+drdp!K10)*XYM2!$B10+(drdp!E10+drdp!N10)*XYM2!$C10+(drdp!H10+drdp!Q10)*XYM2!$D10)</f>
        <v>0</v>
      </c>
      <c r="F10" s="20">
        <f>Model!$W$34*((drdp!C10+drdp!L10)*XYM2!$B10+(drdp!F10+drdp!O10)*XYM2!$C10+(drdp!I10+drdp!R10)*XYM2!$D10)</f>
        <v>0</v>
      </c>
      <c r="G10" s="20">
        <f>Model!$W$34*((drdp!D10+drdp!M10)*XYM2!$B10+(drdp!G10+drdp!P10)*XYM2!$C10+(drdp!J10+drdp!S10)*XYM2!$D10)</f>
        <v>0</v>
      </c>
      <c r="H10" s="18">
        <f>Model!$W$34*((drdp!B10)*XYM2!$B10+(drdp!E10)*XYM2!$C10+(drdp!H10)*XYM2!$D10)</f>
        <v>0</v>
      </c>
      <c r="I10" s="18">
        <f>Model!$W$34*((drdp!C10)*XYM2!$B10+(drdp!F10)*XYM2!$C10+(drdp!I10)*XYM2!$D10)</f>
        <v>0</v>
      </c>
      <c r="J10" s="18">
        <f>Model!$W$34*((drdp!D10)*XYM2!$B10+(drdp!G10)*XYM2!$C10+(drdp!J10)*XYM2!$D10)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800</v>
      </c>
      <c r="B11" s="22">
        <v>0</v>
      </c>
      <c r="C11" s="22">
        <v>0</v>
      </c>
      <c r="D11" s="22">
        <v>-1</v>
      </c>
      <c r="E11" s="20">
        <f>Model!$W$34*((drdp!B11+drdp!K11)*XYM2!$B11+(drdp!E11+drdp!N11)*XYM2!$C11+(drdp!H11+drdp!Q11)*XYM2!$D11)</f>
        <v>0</v>
      </c>
      <c r="F11" s="20">
        <f>Model!$W$34*((drdp!C11+drdp!L11)*XYM2!$B11+(drdp!F11+drdp!O11)*XYM2!$C11+(drdp!I11+drdp!R11)*XYM2!$D11)</f>
        <v>0</v>
      </c>
      <c r="G11" s="20">
        <f>Model!$W$34*((drdp!D11+drdp!M11)*XYM2!$B11+(drdp!G11+drdp!P11)*XYM2!$C11+(drdp!J11+drdp!S11)*XYM2!$D11)</f>
        <v>0</v>
      </c>
      <c r="H11" s="18">
        <f>Model!$W$34*((drdp!B11)*XYM2!$B11+(drdp!E11)*XYM2!$C11+(drdp!H11)*XYM2!$D11)</f>
        <v>0</v>
      </c>
      <c r="I11" s="18">
        <f>Model!$W$34*((drdp!C11)*XYM2!$B11+(drdp!F11)*XYM2!$C11+(drdp!I11)*XYM2!$D11)</f>
        <v>0</v>
      </c>
      <c r="J11" s="18">
        <f>Model!$W$34*((drdp!D11)*XYM2!$B11+(drdp!G11)*XYM2!$C11+(drdp!J11)*XYM2!$D11)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900</v>
      </c>
      <c r="B12" s="22">
        <v>0</v>
      </c>
      <c r="C12" s="22">
        <v>0</v>
      </c>
      <c r="D12" s="22">
        <v>-1</v>
      </c>
      <c r="E12" s="20">
        <f>Model!$W$34*((drdp!B12+drdp!K12)*XYM2!$B12+(drdp!E12+drdp!N12)*XYM2!$C12+(drdp!H12+drdp!Q12)*XYM2!$D12)</f>
        <v>0</v>
      </c>
      <c r="F12" s="20">
        <f>Model!$W$34*((drdp!C12+drdp!L12)*XYM2!$B12+(drdp!F12+drdp!O12)*XYM2!$C12+(drdp!I12+drdp!R12)*XYM2!$D12)</f>
        <v>0</v>
      </c>
      <c r="G12" s="20">
        <f>Model!$W$34*((drdp!D12+drdp!M12)*XYM2!$B12+(drdp!G12+drdp!P12)*XYM2!$C12+(drdp!J12+drdp!S12)*XYM2!$D12)</f>
        <v>0</v>
      </c>
      <c r="H12" s="18">
        <f>Model!$W$34*((drdp!B12)*XYM2!$B12+(drdp!E12)*XYM2!$C12+(drdp!H12)*XYM2!$D12)</f>
        <v>0</v>
      </c>
      <c r="I12" s="18">
        <f>Model!$W$34*((drdp!C12)*XYM2!$B12+(drdp!F12)*XYM2!$C12+(drdp!I12)*XYM2!$D12)</f>
        <v>0</v>
      </c>
      <c r="J12" s="18">
        <f>Model!$W$34*((drdp!D12)*XYM2!$B12+(drdp!G12)*XYM2!$C12+(drdp!J12)*XYM2!$D12)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1000</v>
      </c>
      <c r="B13" s="22">
        <v>0</v>
      </c>
      <c r="C13" s="22">
        <v>0</v>
      </c>
      <c r="D13" s="22">
        <v>-1</v>
      </c>
      <c r="E13" s="20">
        <f>Model!$W$34*((drdp!B13+drdp!K13)*XYM2!$B13+(drdp!E13+drdp!N13)*XYM2!$C13+(drdp!H13+drdp!Q13)*XYM2!$D13)</f>
        <v>0</v>
      </c>
      <c r="F13" s="20">
        <f>Model!$W$34*((drdp!C13+drdp!L13)*XYM2!$B13+(drdp!F13+drdp!O13)*XYM2!$C13+(drdp!I13+drdp!R13)*XYM2!$D13)</f>
        <v>0</v>
      </c>
      <c r="G13" s="20">
        <f>Model!$W$34*((drdp!D13+drdp!M13)*XYM2!$B13+(drdp!G13+drdp!P13)*XYM2!$C13+(drdp!J13+drdp!S13)*XYM2!$D13)</f>
        <v>0</v>
      </c>
      <c r="H13" s="18">
        <f>Model!$W$34*((drdp!B13)*XYM2!$B13+(drdp!E13)*XYM2!$C13+(drdp!H13)*XYM2!$D13)</f>
        <v>0</v>
      </c>
      <c r="I13" s="18">
        <f>Model!$W$34*((drdp!C13)*XYM2!$B13+(drdp!F13)*XYM2!$C13+(drdp!I13)*XYM2!$D13)</f>
        <v>0</v>
      </c>
      <c r="J13" s="18">
        <f>Model!$W$34*((drdp!D13)*XYM2!$B13+(drdp!G13)*XYM2!$C13+(drdp!J13)*XYM2!$D13)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1100</v>
      </c>
      <c r="B14" s="22">
        <v>0</v>
      </c>
      <c r="C14" s="22">
        <v>0</v>
      </c>
      <c r="D14" s="22">
        <v>-1</v>
      </c>
      <c r="E14" s="20">
        <f>Model!$W$34*((drdp!B14+drdp!K14)*XYM2!$B14+(drdp!E14+drdp!N14)*XYM2!$C14+(drdp!H14+drdp!Q14)*XYM2!$D14)</f>
        <v>0</v>
      </c>
      <c r="F14" s="20">
        <f>Model!$W$34*((drdp!C14+drdp!L14)*XYM2!$B14+(drdp!F14+drdp!O14)*XYM2!$C14+(drdp!I14+drdp!R14)*XYM2!$D14)</f>
        <v>0</v>
      </c>
      <c r="G14" s="20">
        <f>Model!$W$34*((drdp!D14+drdp!M14)*XYM2!$B14+(drdp!G14+drdp!P14)*XYM2!$C14+(drdp!J14+drdp!S14)*XYM2!$D14)</f>
        <v>0</v>
      </c>
      <c r="H14" s="18">
        <f>Model!$W$34*((drdp!B14)*XYM2!$B14+(drdp!E14)*XYM2!$C14+(drdp!H14)*XYM2!$D14)</f>
        <v>0</v>
      </c>
      <c r="I14" s="18">
        <f>Model!$W$34*((drdp!C14)*XYM2!$B14+(drdp!F14)*XYM2!$C14+(drdp!I14)*XYM2!$D14)</f>
        <v>0</v>
      </c>
      <c r="J14" s="18">
        <f>Model!$W$34*((drdp!D14)*XYM2!$B14+(drdp!G14)*XYM2!$C14+(drdp!J14)*XYM2!$D14)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1200</v>
      </c>
      <c r="B15" s="22">
        <v>0</v>
      </c>
      <c r="C15" s="22">
        <v>0</v>
      </c>
      <c r="D15" s="22">
        <v>-1</v>
      </c>
      <c r="E15" s="20">
        <f>Model!$W$34*((drdp!B15+drdp!K15)*XYM2!$B15+(drdp!E15+drdp!N15)*XYM2!$C15+(drdp!H15+drdp!Q15)*XYM2!$D15)</f>
        <v>0</v>
      </c>
      <c r="F15" s="20">
        <f>Model!$W$34*((drdp!C15+drdp!L15)*XYM2!$B15+(drdp!F15+drdp!O15)*XYM2!$C15+(drdp!I15+drdp!R15)*XYM2!$D15)</f>
        <v>0</v>
      </c>
      <c r="G15" s="20">
        <f>Model!$W$34*((drdp!D15+drdp!M15)*XYM2!$B15+(drdp!G15+drdp!P15)*XYM2!$C15+(drdp!J15+drdp!S15)*XYM2!$D15)</f>
        <v>0</v>
      </c>
      <c r="H15" s="18">
        <f>Model!$W$34*((drdp!B15)*XYM2!$B15+(drdp!E15)*XYM2!$C15+(drdp!H15)*XYM2!$D15)</f>
        <v>0</v>
      </c>
      <c r="I15" s="18">
        <f>Model!$W$34*((drdp!C15)*XYM2!$B15+(drdp!F15)*XYM2!$C15+(drdp!I15)*XYM2!$D15)</f>
        <v>0</v>
      </c>
      <c r="J15" s="18">
        <f>Model!$W$34*((drdp!D15)*XYM2!$B15+(drdp!G15)*XYM2!$C15+(drdp!J15)*XYM2!$D15)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1300</v>
      </c>
      <c r="B16" s="22">
        <v>0</v>
      </c>
      <c r="C16" s="22">
        <v>0</v>
      </c>
      <c r="D16" s="22">
        <v>-1</v>
      </c>
      <c r="E16" s="20">
        <f>Model!$W$34*((drdp!B16+drdp!K16)*XYM2!$B16+(drdp!E16+drdp!N16)*XYM2!$C16+(drdp!H16+drdp!Q16)*XYM2!$D16)</f>
        <v>0</v>
      </c>
      <c r="F16" s="20">
        <f>Model!$W$34*((drdp!C16+drdp!L16)*XYM2!$B16+(drdp!F16+drdp!O16)*XYM2!$C16+(drdp!I16+drdp!R16)*XYM2!$D16)</f>
        <v>0</v>
      </c>
      <c r="G16" s="20">
        <f>Model!$W$34*((drdp!D16+drdp!M16)*XYM2!$B16+(drdp!G16+drdp!P16)*XYM2!$C16+(drdp!J16+drdp!S16)*XYM2!$D16)</f>
        <v>0</v>
      </c>
      <c r="H16" s="18">
        <f>Model!$W$34*((drdp!B16)*XYM2!$B16+(drdp!E16)*XYM2!$C16+(drdp!H16)*XYM2!$D16)</f>
        <v>0</v>
      </c>
      <c r="I16" s="18">
        <f>Model!$W$34*((drdp!C16)*XYM2!$B16+(drdp!F16)*XYM2!$C16+(drdp!I16)*XYM2!$D16)</f>
        <v>0</v>
      </c>
      <c r="J16" s="18">
        <f>Model!$W$34*((drdp!D16)*XYM2!$B16+(drdp!G16)*XYM2!$C16+(drdp!J16)*XYM2!$D16)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1400</v>
      </c>
      <c r="B17" s="22">
        <v>0</v>
      </c>
      <c r="C17" s="22">
        <v>0</v>
      </c>
      <c r="D17" s="22">
        <v>-1</v>
      </c>
      <c r="E17" s="20">
        <f>Model!$W$34*((drdp!B17+drdp!K17)*XYM2!$B17+(drdp!E17+drdp!N17)*XYM2!$C17+(drdp!H17+drdp!Q17)*XYM2!$D17)</f>
        <v>0</v>
      </c>
      <c r="F17" s="20">
        <f>Model!$W$34*((drdp!C17+drdp!L17)*XYM2!$B17+(drdp!F17+drdp!O17)*XYM2!$C17+(drdp!I17+drdp!R17)*XYM2!$D17)</f>
        <v>0</v>
      </c>
      <c r="G17" s="20">
        <f>Model!$W$34*((drdp!D17+drdp!M17)*XYM2!$B17+(drdp!G17+drdp!P17)*XYM2!$C17+(drdp!J17+drdp!S17)*XYM2!$D17)</f>
        <v>0</v>
      </c>
      <c r="H17" s="18">
        <f>Model!$W$34*((drdp!B17)*XYM2!$B17+(drdp!E17)*XYM2!$C17+(drdp!H17)*XYM2!$D17)</f>
        <v>0</v>
      </c>
      <c r="I17" s="18">
        <f>Model!$W$34*((drdp!C17)*XYM2!$B17+(drdp!F17)*XYM2!$C17+(drdp!I17)*XYM2!$D17)</f>
        <v>0</v>
      </c>
      <c r="J17" s="18">
        <f>Model!$W$34*((drdp!D17)*XYM2!$B17+(drdp!G17)*XYM2!$C17+(drdp!J17)*XYM2!$D17)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1500</v>
      </c>
      <c r="B18" s="22">
        <v>0</v>
      </c>
      <c r="C18" s="22">
        <v>0</v>
      </c>
      <c r="D18" s="22">
        <v>-1</v>
      </c>
      <c r="E18" s="20">
        <f>Model!$W$34*((drdp!B18+drdp!K18)*XYM2!$B18+(drdp!E18+drdp!N18)*XYM2!$C18+(drdp!H18+drdp!Q18)*XYM2!$D18)</f>
        <v>0</v>
      </c>
      <c r="F18" s="20">
        <f>Model!$W$34*((drdp!C18+drdp!L18)*XYM2!$B18+(drdp!F18+drdp!O18)*XYM2!$C18+(drdp!I18+drdp!R18)*XYM2!$D18)</f>
        <v>0</v>
      </c>
      <c r="G18" s="20">
        <f>Model!$W$34*((drdp!D18+drdp!M18)*XYM2!$B18+(drdp!G18+drdp!P18)*XYM2!$C18+(drdp!J18+drdp!S18)*XYM2!$D18)</f>
        <v>0</v>
      </c>
      <c r="H18" s="18">
        <f>Model!$W$34*((drdp!B18)*XYM2!$B18+(drdp!E18)*XYM2!$C18+(drdp!H18)*XYM2!$D18)</f>
        <v>0</v>
      </c>
      <c r="I18" s="18">
        <f>Model!$W$34*((drdp!C18)*XYM2!$B18+(drdp!F18)*XYM2!$C18+(drdp!I18)*XYM2!$D18)</f>
        <v>0</v>
      </c>
      <c r="J18" s="18">
        <f>Model!$W$34*((drdp!D18)*XYM2!$B18+(drdp!G18)*XYM2!$C18+(drdp!J18)*XYM2!$D18)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1600</v>
      </c>
      <c r="B19" s="22">
        <v>0</v>
      </c>
      <c r="C19" s="22">
        <v>0</v>
      </c>
      <c r="D19" s="22">
        <v>-1</v>
      </c>
      <c r="E19" s="20">
        <f>Model!$W$34*((drdp!B19+drdp!K19)*XYM2!$B19+(drdp!E19+drdp!N19)*XYM2!$C19+(drdp!H19+drdp!Q19)*XYM2!$D19)</f>
        <v>0</v>
      </c>
      <c r="F19" s="20">
        <f>Model!$W$34*((drdp!C19+drdp!L19)*XYM2!$B19+(drdp!F19+drdp!O19)*XYM2!$C19+(drdp!I19+drdp!R19)*XYM2!$D19)</f>
        <v>0</v>
      </c>
      <c r="G19" s="20">
        <f>Model!$W$34*((drdp!D19+drdp!M19)*XYM2!$B19+(drdp!G19+drdp!P19)*XYM2!$C19+(drdp!J19+drdp!S19)*XYM2!$D19)</f>
        <v>0</v>
      </c>
      <c r="H19" s="18">
        <f>Model!$W$34*((drdp!B19)*XYM2!$B19+(drdp!E19)*XYM2!$C19+(drdp!H19)*XYM2!$D19)</f>
        <v>0</v>
      </c>
      <c r="I19" s="18">
        <f>Model!$W$34*((drdp!C19)*XYM2!$B19+(drdp!F19)*XYM2!$C19+(drdp!I19)*XYM2!$D19)</f>
        <v>0</v>
      </c>
      <c r="J19" s="18">
        <f>Model!$W$34*((drdp!D19)*XYM2!$B19+(drdp!G19)*XYM2!$C19+(drdp!J19)*XYM2!$D19)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1700</v>
      </c>
      <c r="B20" s="22">
        <v>0</v>
      </c>
      <c r="C20" s="22">
        <v>0</v>
      </c>
      <c r="D20" s="22">
        <v>-1</v>
      </c>
      <c r="E20" s="20">
        <f>Model!$W$34*((drdp!B20+drdp!K20)*XYM2!$B20+(drdp!E20+drdp!N20)*XYM2!$C20+(drdp!H20+drdp!Q20)*XYM2!$D20)</f>
        <v>0</v>
      </c>
      <c r="F20" s="20">
        <f>Model!$W$34*((drdp!C20+drdp!L20)*XYM2!$B20+(drdp!F20+drdp!O20)*XYM2!$C20+(drdp!I20+drdp!R20)*XYM2!$D20)</f>
        <v>0</v>
      </c>
      <c r="G20" s="20">
        <f>Model!$W$34*((drdp!D20+drdp!M20)*XYM2!$B20+(drdp!G20+drdp!P20)*XYM2!$C20+(drdp!J20+drdp!S20)*XYM2!$D20)</f>
        <v>0</v>
      </c>
      <c r="H20" s="18">
        <f>Model!$W$34*((drdp!B20)*XYM2!$B20+(drdp!E20)*XYM2!$C20+(drdp!H20)*XYM2!$D20)</f>
        <v>0</v>
      </c>
      <c r="I20" s="18">
        <f>Model!$W$34*((drdp!C20)*XYM2!$B20+(drdp!F20)*XYM2!$C20+(drdp!I20)*XYM2!$D20)</f>
        <v>0</v>
      </c>
      <c r="J20" s="18">
        <f>Model!$W$34*((drdp!D20)*XYM2!$B20+(drdp!G20)*XYM2!$C20+(drdp!J20)*XYM2!$D20)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1800</v>
      </c>
      <c r="B21" s="22">
        <v>0</v>
      </c>
      <c r="C21" s="22">
        <v>0</v>
      </c>
      <c r="D21" s="22">
        <v>-1</v>
      </c>
      <c r="E21" s="20">
        <f>Model!$W$34*((drdp!B21+drdp!K21)*XYM2!$B21+(drdp!E21+drdp!N21)*XYM2!$C21+(drdp!H21+drdp!Q21)*XYM2!$D21)</f>
        <v>0</v>
      </c>
      <c r="F21" s="20">
        <f>Model!$W$34*((drdp!C21+drdp!L21)*XYM2!$B21+(drdp!F21+drdp!O21)*XYM2!$C21+(drdp!I21+drdp!R21)*XYM2!$D21)</f>
        <v>0</v>
      </c>
      <c r="G21" s="20">
        <f>Model!$W$34*((drdp!D21+drdp!M21)*XYM2!$B21+(drdp!G21+drdp!P21)*XYM2!$C21+(drdp!J21+drdp!S21)*XYM2!$D21)</f>
        <v>0</v>
      </c>
      <c r="H21" s="18">
        <f>Model!$W$34*((drdp!B21)*XYM2!$B21+(drdp!E21)*XYM2!$C21+(drdp!H21)*XYM2!$D21)</f>
        <v>0</v>
      </c>
      <c r="I21" s="18">
        <f>Model!$W$34*((drdp!C21)*XYM2!$B21+(drdp!F21)*XYM2!$C21+(drdp!I21)*XYM2!$D21)</f>
        <v>0</v>
      </c>
      <c r="J21" s="18">
        <f>Model!$W$34*((drdp!D21)*XYM2!$B21+(drdp!G21)*XYM2!$C21+(drdp!J21)*XYM2!$D21)</f>
        <v>0</v>
      </c>
      <c r="K21" s="21">
        <f>SUM(E$3:E20)+H21</f>
        <v>0</v>
      </c>
      <c r="L21" s="21">
        <f>SUM(F$3:F20)+I21</f>
        <v>0</v>
      </c>
      <c r="M21" s="21">
        <f>SUM(G$3:G20)+J21</f>
        <v>0</v>
      </c>
      <c r="N21" s="21"/>
      <c r="O21" s="21"/>
      <c r="P21" s="21"/>
      <c r="Q21" s="19">
        <f t="shared" si="1"/>
        <v>0</v>
      </c>
      <c r="R21" s="19">
        <f t="shared" si="1"/>
        <v>0</v>
      </c>
      <c r="S21" s="19">
        <f t="shared" si="1"/>
        <v>0</v>
      </c>
      <c r="T21" s="19">
        <f t="shared" si="2"/>
        <v>0</v>
      </c>
      <c r="U21" s="19">
        <f t="shared" si="3"/>
        <v>0</v>
      </c>
      <c r="V21" s="19">
        <f t="shared" si="4"/>
        <v>0</v>
      </c>
    </row>
    <row r="22" spans="1:22" x14ac:dyDescent="0.25">
      <c r="A22" s="26">
        <f>Wellpath!E22</f>
        <v>1900</v>
      </c>
      <c r="B22" s="22">
        <v>0</v>
      </c>
      <c r="C22" s="22">
        <v>0</v>
      </c>
      <c r="D22" s="22">
        <v>-1</v>
      </c>
      <c r="E22" s="20">
        <f>Model!$W$34*((drdp!B22+drdp!K22)*XYM2!$B22+(drdp!E22+drdp!N22)*XYM2!$C22+(drdp!H22+drdp!Q22)*XYM2!$D22)</f>
        <v>0</v>
      </c>
      <c r="F22" s="20">
        <f>Model!$W$34*((drdp!C22+drdp!L22)*XYM2!$B22+(drdp!F22+drdp!O22)*XYM2!$C22+(drdp!I22+drdp!R22)*XYM2!$D22)</f>
        <v>0</v>
      </c>
      <c r="G22" s="20">
        <f>Model!$W$34*((drdp!D22+drdp!M22)*XYM2!$B22+(drdp!G22+drdp!P22)*XYM2!$C22+(drdp!J22+drdp!S22)*XYM2!$D22)</f>
        <v>0</v>
      </c>
      <c r="H22" s="18">
        <f>Model!$W$34*((drdp!B22)*XYM2!$B22+(drdp!E22)*XYM2!$C22+(drdp!H22)*XYM2!$D22)</f>
        <v>0</v>
      </c>
      <c r="I22" s="18">
        <f>Model!$W$34*((drdp!C22)*XYM2!$B22+(drdp!F22)*XYM2!$C22+(drdp!I22)*XYM2!$D22)</f>
        <v>0</v>
      </c>
      <c r="J22" s="18">
        <f>Model!$W$34*((drdp!D22)*XYM2!$B22+(drdp!G22)*XYM2!$C22+(drdp!J22)*XYM2!$D22)</f>
        <v>0</v>
      </c>
      <c r="K22" s="21">
        <f>SUM(E$3:E21)+H22</f>
        <v>0</v>
      </c>
      <c r="L22" s="21">
        <f>SUM(F$3:F21)+I22</f>
        <v>0</v>
      </c>
      <c r="M22" s="21">
        <f>SUM(G$3:G21)+J22</f>
        <v>0</v>
      </c>
      <c r="N22" s="21"/>
      <c r="O22" s="21"/>
      <c r="P22" s="21"/>
      <c r="Q22" s="19">
        <f t="shared" si="1"/>
        <v>0</v>
      </c>
      <c r="R22" s="19">
        <f t="shared" si="1"/>
        <v>0</v>
      </c>
      <c r="S22" s="19">
        <f t="shared" si="1"/>
        <v>0</v>
      </c>
      <c r="T22" s="19">
        <f t="shared" si="2"/>
        <v>0</v>
      </c>
      <c r="U22" s="19">
        <f t="shared" si="3"/>
        <v>0</v>
      </c>
      <c r="V22" s="19">
        <f t="shared" si="4"/>
        <v>0</v>
      </c>
    </row>
    <row r="23" spans="1:22" x14ac:dyDescent="0.25">
      <c r="A23" s="26">
        <f>Wellpath!E23</f>
        <v>2000</v>
      </c>
      <c r="B23" s="22">
        <v>0</v>
      </c>
      <c r="C23" s="22">
        <v>0</v>
      </c>
      <c r="D23" s="22">
        <v>-1</v>
      </c>
      <c r="E23" s="20">
        <f>Model!$W$34*((drdp!B23+drdp!K23)*XYM2!$B23+(drdp!E23+drdp!N23)*XYM2!$C23+(drdp!H23+drdp!Q23)*XYM2!$D23)</f>
        <v>0</v>
      </c>
      <c r="F23" s="20">
        <f>Model!$W$34*((drdp!C23+drdp!L23)*XYM2!$B23+(drdp!F23+drdp!O23)*XYM2!$C23+(drdp!I23+drdp!R23)*XYM2!$D23)</f>
        <v>0</v>
      </c>
      <c r="G23" s="20">
        <f>Model!$W$34*((drdp!D23+drdp!M23)*XYM2!$B23+(drdp!G23+drdp!P23)*XYM2!$C23+(drdp!J23+drdp!S23)*XYM2!$D23)</f>
        <v>0</v>
      </c>
      <c r="H23" s="18">
        <f>Model!$W$34*((drdp!B23)*XYM2!$B23+(drdp!E23)*XYM2!$C23+(drdp!H23)*XYM2!$D23)</f>
        <v>0</v>
      </c>
      <c r="I23" s="18">
        <f>Model!$W$34*((drdp!C23)*XYM2!$B23+(drdp!F23)*XYM2!$C23+(drdp!I23)*XYM2!$D23)</f>
        <v>0</v>
      </c>
      <c r="J23" s="18">
        <f>Model!$W$34*((drdp!D23)*XYM2!$B23+(drdp!G23)*XYM2!$C23+(drdp!J23)*XYM2!$D23)</f>
        <v>0</v>
      </c>
      <c r="K23" s="21">
        <f>SUM(E$3:E22)+H23</f>
        <v>0</v>
      </c>
      <c r="L23" s="21">
        <f>SUM(F$3:F22)+I23</f>
        <v>0</v>
      </c>
      <c r="M23" s="21">
        <f>SUM(G$3:G22)+J23</f>
        <v>0</v>
      </c>
      <c r="N23" s="21"/>
      <c r="O23" s="21"/>
      <c r="P23" s="21"/>
      <c r="Q23" s="19">
        <f t="shared" si="1"/>
        <v>0</v>
      </c>
      <c r="R23" s="19">
        <f t="shared" si="1"/>
        <v>0</v>
      </c>
      <c r="S23" s="19">
        <f t="shared" si="1"/>
        <v>0</v>
      </c>
      <c r="T23" s="19">
        <f t="shared" si="2"/>
        <v>0</v>
      </c>
      <c r="U23" s="19">
        <f t="shared" si="3"/>
        <v>0</v>
      </c>
      <c r="V23" s="19">
        <f t="shared" si="4"/>
        <v>0</v>
      </c>
    </row>
    <row r="24" spans="1:22" x14ac:dyDescent="0.25">
      <c r="A24" s="26">
        <f>Wellpath!E24</f>
        <v>2100</v>
      </c>
      <c r="B24" s="22">
        <v>0</v>
      </c>
      <c r="C24" s="22">
        <v>0</v>
      </c>
      <c r="D24" s="22">
        <v>-1</v>
      </c>
      <c r="E24" s="20">
        <f>Model!$W$34*((drdp!B24+drdp!K24)*XYM2!$B24+(drdp!E24+drdp!N24)*XYM2!$C24+(drdp!H24+drdp!Q24)*XYM2!$D24)</f>
        <v>6.4793383309850956E-5</v>
      </c>
      <c r="F24" s="20">
        <f>Model!$W$34*((drdp!C24+drdp!L24)*XYM2!$B24+(drdp!F24+drdp!O24)*XYM2!$C24+(drdp!I24+drdp!R24)*XYM2!$D24)</f>
        <v>-1.8554397355179284E-3</v>
      </c>
      <c r="G24" s="20">
        <f>Model!$W$34*((drdp!D24+drdp!M24)*XYM2!$B24+(drdp!G24+drdp!P24)*XYM2!$C24+(drdp!J24+drdp!S24)*XYM2!$D24)</f>
        <v>0</v>
      </c>
      <c r="H24" s="18">
        <f>Model!$W$34*((drdp!B24)*XYM2!$B24+(drdp!E24)*XYM2!$C24+(drdp!H24)*XYM2!$D24)</f>
        <v>3.2396691654925478E-5</v>
      </c>
      <c r="I24" s="18">
        <f>Model!$W$34*((drdp!C24)*XYM2!$B24+(drdp!F24)*XYM2!$C24+(drdp!I24)*XYM2!$D24)</f>
        <v>-9.2771986775896421E-4</v>
      </c>
      <c r="J24" s="18">
        <f>Model!$W$34*((drdp!D24)*XYM2!$B24+(drdp!G24)*XYM2!$C24+(drdp!J24)*XYM2!$D24)</f>
        <v>0</v>
      </c>
      <c r="K24" s="21">
        <f>SUM(E$3:E23)+H24</f>
        <v>3.2396691654925478E-5</v>
      </c>
      <c r="L24" s="21">
        <f>SUM(F$3:F23)+I24</f>
        <v>-9.2771986775896421E-4</v>
      </c>
      <c r="M24" s="21">
        <f>SUM(G$3:G23)+J24</f>
        <v>0</v>
      </c>
      <c r="N24" s="21"/>
      <c r="O24" s="21"/>
      <c r="P24" s="21"/>
      <c r="Q24" s="19">
        <f t="shared" si="1"/>
        <v>1.0495456301843181E-9</v>
      </c>
      <c r="R24" s="19">
        <f t="shared" si="1"/>
        <v>8.606641530347101E-7</v>
      </c>
      <c r="S24" s="19">
        <f t="shared" si="1"/>
        <v>0</v>
      </c>
      <c r="T24" s="19">
        <f t="shared" si="2"/>
        <v>-3.0055054497935403E-8</v>
      </c>
      <c r="U24" s="19">
        <f t="shared" si="3"/>
        <v>0</v>
      </c>
      <c r="V24" s="19">
        <f t="shared" si="4"/>
        <v>0</v>
      </c>
    </row>
    <row r="25" spans="1:22" x14ac:dyDescent="0.25">
      <c r="A25" s="26">
        <f>Wellpath!E25</f>
        <v>2200</v>
      </c>
      <c r="B25" s="22">
        <v>0</v>
      </c>
      <c r="C25" s="22">
        <v>0</v>
      </c>
      <c r="D25" s="22">
        <v>-1</v>
      </c>
      <c r="E25" s="20">
        <f>Model!$W$34*((drdp!B25+drdp!K25)*XYM2!$B25+(drdp!E25+drdp!N25)*XYM2!$C25+(drdp!H25+drdp!Q25)*XYM2!$D25)</f>
        <v>1.2950782586279444E-4</v>
      </c>
      <c r="F25" s="20">
        <f>Model!$W$34*((drdp!C25+drdp!L25)*XYM2!$B25+(drdp!F25+drdp!O25)*XYM2!$C25+(drdp!I25+drdp!R25)*XYM2!$D25)</f>
        <v>-3.7086189035267104E-3</v>
      </c>
      <c r="G25" s="20">
        <f>Model!$W$34*((drdp!D25+drdp!M25)*XYM2!$B25+(drdp!G25+drdp!P25)*XYM2!$C25+(drdp!J25+drdp!S25)*XYM2!$D25)</f>
        <v>0</v>
      </c>
      <c r="H25" s="18">
        <f>Model!$W$34*((drdp!B25)*XYM2!$B25+(drdp!E25)*XYM2!$C25+(drdp!H25)*XYM2!$D25)</f>
        <v>6.4753912931397222E-5</v>
      </c>
      <c r="I25" s="18">
        <f>Model!$W$34*((drdp!C25)*XYM2!$B25+(drdp!F25)*XYM2!$C25+(drdp!I25)*XYM2!$D25)</f>
        <v>-1.8543094517633552E-3</v>
      </c>
      <c r="J25" s="18">
        <f>Model!$W$34*((drdp!D25)*XYM2!$B25+(drdp!G25)*XYM2!$C25+(drdp!J25)*XYM2!$D25)</f>
        <v>0</v>
      </c>
      <c r="K25" s="21">
        <f>SUM(E$3:E24)+H25</f>
        <v>1.2954729624124818E-4</v>
      </c>
      <c r="L25" s="21">
        <f>SUM(F$3:F24)+I25</f>
        <v>-3.7097491872812834E-3</v>
      </c>
      <c r="M25" s="21">
        <f>SUM(G$3:G24)+J25</f>
        <v>0</v>
      </c>
      <c r="N25" s="21"/>
      <c r="O25" s="21"/>
      <c r="P25" s="21"/>
      <c r="Q25" s="19">
        <f t="shared" si="1"/>
        <v>1.6782501963417715E-8</v>
      </c>
      <c r="R25" s="19">
        <f t="shared" si="1"/>
        <v>1.3762239032534143E-5</v>
      </c>
      <c r="S25" s="19">
        <f t="shared" si="1"/>
        <v>0</v>
      </c>
      <c r="T25" s="19">
        <f t="shared" si="2"/>
        <v>-4.8058797694545808E-7</v>
      </c>
      <c r="U25" s="19">
        <f t="shared" si="3"/>
        <v>0</v>
      </c>
      <c r="V25" s="19">
        <f t="shared" si="4"/>
        <v>0</v>
      </c>
    </row>
    <row r="26" spans="1:22" x14ac:dyDescent="0.25">
      <c r="A26" s="26">
        <f>Wellpath!E26</f>
        <v>2300</v>
      </c>
      <c r="B26" s="22">
        <v>0</v>
      </c>
      <c r="C26" s="22">
        <v>0</v>
      </c>
      <c r="D26" s="22">
        <v>-1</v>
      </c>
      <c r="E26" s="20">
        <f>Model!$W$34*((drdp!B26+drdp!K26)*XYM2!$B26+(drdp!E26+drdp!N26)*XYM2!$C26+(drdp!H26+drdp!Q26)*XYM2!$D26)</f>
        <v>1.9406448307907504E-4</v>
      </c>
      <c r="F26" s="20">
        <f>Model!$W$34*((drdp!C26+drdp!L26)*XYM2!$B26+(drdp!F26+drdp!O26)*XYM2!$C26+(drdp!I26+drdp!R26)*XYM2!$D26)</f>
        <v>-5.5572796906704826E-3</v>
      </c>
      <c r="G26" s="20">
        <f>Model!$W$34*((drdp!D26+drdp!M26)*XYM2!$B26+(drdp!G26+drdp!P26)*XYM2!$C26+(drdp!J26+drdp!S26)*XYM2!$D26)</f>
        <v>0</v>
      </c>
      <c r="H26" s="18">
        <f>Model!$W$34*((drdp!B26)*XYM2!$B26+(drdp!E26)*XYM2!$C26+(drdp!H26)*XYM2!$D26)</f>
        <v>9.7032241539537695E-5</v>
      </c>
      <c r="I26" s="18">
        <f>Model!$W$34*((drdp!C26)*XYM2!$B26+(drdp!F26)*XYM2!$C26+(drdp!I26)*XYM2!$D26)</f>
        <v>-2.7786398453352465E-3</v>
      </c>
      <c r="J26" s="18">
        <f>Model!$W$34*((drdp!D26)*XYM2!$B26+(drdp!G26)*XYM2!$C26+(drdp!J26)*XYM2!$D26)</f>
        <v>0</v>
      </c>
      <c r="K26" s="21">
        <f>SUM(E$3:E25)+H26</f>
        <v>2.9133345071218308E-4</v>
      </c>
      <c r="L26" s="21">
        <f>SUM(F$3:F25)+I26</f>
        <v>-8.342698484379886E-3</v>
      </c>
      <c r="M26" s="21">
        <f>SUM(G$3:G25)+J26</f>
        <v>0</v>
      </c>
      <c r="N26" s="21"/>
      <c r="O26" s="21"/>
      <c r="P26" s="21"/>
      <c r="Q26" s="19">
        <f t="shared" si="1"/>
        <v>8.4875179503868002E-8</v>
      </c>
      <c r="R26" s="19">
        <f t="shared" si="1"/>
        <v>6.9600618001274447E-5</v>
      </c>
      <c r="S26" s="19">
        <f t="shared" si="1"/>
        <v>0</v>
      </c>
      <c r="T26" s="19">
        <f t="shared" si="2"/>
        <v>-2.4305071377056922E-6</v>
      </c>
      <c r="U26" s="19">
        <f t="shared" si="3"/>
        <v>0</v>
      </c>
      <c r="V26" s="19">
        <f t="shared" si="4"/>
        <v>0</v>
      </c>
    </row>
    <row r="27" spans="1:22" x14ac:dyDescent="0.25">
      <c r="A27" s="26">
        <f>Wellpath!E27</f>
        <v>2400</v>
      </c>
      <c r="B27" s="22">
        <v>0</v>
      </c>
      <c r="C27" s="22">
        <v>0</v>
      </c>
      <c r="D27" s="22">
        <v>-1</v>
      </c>
      <c r="E27" s="20">
        <f>Model!$W$34*((drdp!B27+drdp!K27)*XYM2!$B27+(drdp!E27+drdp!N27)*XYM2!$C27+(drdp!H27+drdp!Q27)*XYM2!$D27)</f>
        <v>2.5838470261606598E-4</v>
      </c>
      <c r="F27" s="20">
        <f>Model!$W$34*((drdp!C27+drdp!L27)*XYM2!$B27+(drdp!F27+drdp!O27)*XYM2!$C27+(drdp!I27+drdp!R27)*XYM2!$D27)</f>
        <v>-7.3991697885444933E-3</v>
      </c>
      <c r="G27" s="20">
        <f>Model!$W$34*((drdp!D27+drdp!M27)*XYM2!$B27+(drdp!G27+drdp!P27)*XYM2!$C27+(drdp!J27+drdp!S27)*XYM2!$D27)</f>
        <v>0</v>
      </c>
      <c r="H27" s="18">
        <f>Model!$W$34*((drdp!B27)*XYM2!$B27+(drdp!E27)*XYM2!$C27+(drdp!H27)*XYM2!$D27)</f>
        <v>1.2919235130803275E-4</v>
      </c>
      <c r="I27" s="18">
        <f>Model!$W$34*((drdp!C27)*XYM2!$B27+(drdp!F27)*XYM2!$C27+(drdp!I27)*XYM2!$D27)</f>
        <v>-3.6995848942722397E-3</v>
      </c>
      <c r="J27" s="18">
        <f>Model!$W$34*((drdp!D27)*XYM2!$B27+(drdp!G27)*XYM2!$C27+(drdp!J27)*XYM2!$D27)</f>
        <v>0</v>
      </c>
      <c r="K27" s="21">
        <f>SUM(E$3:E26)+H27</f>
        <v>5.1755804355975324E-4</v>
      </c>
      <c r="L27" s="21">
        <f>SUM(F$3:F26)+I27</f>
        <v>-1.4820923223987361E-2</v>
      </c>
      <c r="M27" s="21">
        <f>SUM(G$3:G26)+J27</f>
        <v>0</v>
      </c>
      <c r="N27" s="21"/>
      <c r="O27" s="21"/>
      <c r="P27" s="21"/>
      <c r="Q27" s="19">
        <f t="shared" si="1"/>
        <v>2.6786632845339942E-7</v>
      </c>
      <c r="R27" s="19">
        <f t="shared" si="1"/>
        <v>2.1965976521132793E-4</v>
      </c>
      <c r="S27" s="19">
        <f t="shared" si="1"/>
        <v>0</v>
      </c>
      <c r="T27" s="19">
        <f t="shared" si="2"/>
        <v>-7.6706880275562092E-6</v>
      </c>
      <c r="U27" s="19">
        <f t="shared" si="3"/>
        <v>0</v>
      </c>
      <c r="V27" s="19">
        <f t="shared" si="4"/>
        <v>0</v>
      </c>
    </row>
    <row r="28" spans="1:22" x14ac:dyDescent="0.25">
      <c r="A28" s="26">
        <f>Wellpath!E28</f>
        <v>2500</v>
      </c>
      <c r="B28" s="22">
        <v>0</v>
      </c>
      <c r="C28" s="22">
        <v>0</v>
      </c>
      <c r="D28" s="22">
        <v>-1</v>
      </c>
      <c r="E28" s="20">
        <f>Model!$W$34*((drdp!B28+drdp!K28)*XYM2!$B28+(drdp!E28+drdp!N28)*XYM2!$C28+(drdp!H28+drdp!Q28)*XYM2!$D28)</f>
        <v>3.2239012019403217E-4</v>
      </c>
      <c r="F28" s="20">
        <f>Model!$W$34*((drdp!C28+drdp!L28)*XYM2!$B28+(drdp!F28+drdp!O28)*XYM2!$C28+(drdp!I28+drdp!R28)*XYM2!$D28)</f>
        <v>-9.2320451377859089E-3</v>
      </c>
      <c r="G28" s="20">
        <f>Model!$W$34*((drdp!D28+drdp!M28)*XYM2!$B28+(drdp!G28+drdp!P28)*XYM2!$C28+(drdp!J28+drdp!S28)*XYM2!$D28)</f>
        <v>0</v>
      </c>
      <c r="H28" s="18">
        <f>Model!$W$34*((drdp!B28)*XYM2!$B28+(drdp!E28)*XYM2!$C28+(drdp!H28)*XYM2!$D28)</f>
        <v>1.6119506009701609E-4</v>
      </c>
      <c r="I28" s="18">
        <f>Model!$W$34*((drdp!C28)*XYM2!$B28+(drdp!F28)*XYM2!$C28+(drdp!I28)*XYM2!$D28)</f>
        <v>-4.6160225688929545E-3</v>
      </c>
      <c r="J28" s="18">
        <f>Model!$W$34*((drdp!D28)*XYM2!$B28+(drdp!G28)*XYM2!$C28+(drdp!J28)*XYM2!$D28)</f>
        <v>0</v>
      </c>
      <c r="K28" s="21">
        <f>SUM(E$3:E27)+H28</f>
        <v>8.079454549648025E-4</v>
      </c>
      <c r="L28" s="21">
        <f>SUM(F$3:F27)+I28</f>
        <v>-2.313653068715257E-2</v>
      </c>
      <c r="M28" s="21">
        <f>SUM(G$3:G27)+J28</f>
        <v>0</v>
      </c>
      <c r="N28" s="21"/>
      <c r="O28" s="21"/>
      <c r="P28" s="21"/>
      <c r="Q28" s="19">
        <f t="shared" si="1"/>
        <v>6.5277585819828174E-7</v>
      </c>
      <c r="R28" s="19">
        <f t="shared" si="1"/>
        <v>5.3529905223755254E-4</v>
      </c>
      <c r="S28" s="19">
        <f t="shared" si="1"/>
        <v>0</v>
      </c>
      <c r="T28" s="19">
        <f t="shared" si="2"/>
        <v>-1.8693054812338596E-5</v>
      </c>
      <c r="U28" s="19">
        <f t="shared" si="3"/>
        <v>0</v>
      </c>
      <c r="V28" s="19">
        <f t="shared" si="4"/>
        <v>0</v>
      </c>
    </row>
    <row r="29" spans="1:22" x14ac:dyDescent="0.25">
      <c r="A29" s="26">
        <f>Wellpath!E29</f>
        <v>2600</v>
      </c>
      <c r="B29" s="22">
        <v>0</v>
      </c>
      <c r="C29" s="22">
        <v>0</v>
      </c>
      <c r="D29" s="22">
        <v>-1</v>
      </c>
      <c r="E29" s="20">
        <f>Model!$W$34*((drdp!B29+drdp!K29)*XYM2!$B29+(drdp!E29+drdp!N29)*XYM2!$C29+(drdp!H29+drdp!Q29)*XYM2!$D29)</f>
        <v>3.8600275507093257E-4</v>
      </c>
      <c r="F29" s="20">
        <f>Model!$W$34*((drdp!C29+drdp!L29)*XYM2!$B29+(drdp!F29+drdp!O29)*XYM2!$C29+(drdp!I29+drdp!R29)*XYM2!$D29)</f>
        <v>-1.1053672662114463E-2</v>
      </c>
      <c r="G29" s="20">
        <f>Model!$W$34*((drdp!D29+drdp!M29)*XYM2!$B29+(drdp!G29+drdp!P29)*XYM2!$C29+(drdp!J29+drdp!S29)*XYM2!$D29)</f>
        <v>0</v>
      </c>
      <c r="H29" s="18">
        <f>Model!$W$34*((drdp!B29)*XYM2!$B29+(drdp!E29)*XYM2!$C29+(drdp!H29)*XYM2!$D29)</f>
        <v>1.9300137753546629E-4</v>
      </c>
      <c r="I29" s="18">
        <f>Model!$W$34*((drdp!C29)*XYM2!$B29+(drdp!F29)*XYM2!$C29+(drdp!I29)*XYM2!$D29)</f>
        <v>-5.5268363310572314E-3</v>
      </c>
      <c r="J29" s="18">
        <f>Model!$W$34*((drdp!D29)*XYM2!$B29+(drdp!G29)*XYM2!$C29+(drdp!J29)*XYM2!$D29)</f>
        <v>0</v>
      </c>
      <c r="K29" s="21">
        <f>SUM(E$3:E28)+H29</f>
        <v>1.1621418925972849E-3</v>
      </c>
      <c r="L29" s="21">
        <f>SUM(F$3:F28)+I29</f>
        <v>-3.3279389587102755E-2</v>
      </c>
      <c r="M29" s="21">
        <f>SUM(G$3:G28)+J29</f>
        <v>0</v>
      </c>
      <c r="N29" s="21"/>
      <c r="O29" s="21"/>
      <c r="P29" s="21"/>
      <c r="Q29" s="19">
        <f t="shared" si="1"/>
        <v>1.3505737785295993E-6</v>
      </c>
      <c r="R29" s="19">
        <f t="shared" si="1"/>
        <v>1.1075177712901632E-3</v>
      </c>
      <c r="S29" s="19">
        <f t="shared" si="1"/>
        <v>0</v>
      </c>
      <c r="T29" s="19">
        <f t="shared" si="2"/>
        <v>-3.8675372799237971E-5</v>
      </c>
      <c r="U29" s="19">
        <f t="shared" si="3"/>
        <v>0</v>
      </c>
      <c r="V29" s="19">
        <f t="shared" si="4"/>
        <v>0</v>
      </c>
    </row>
    <row r="30" spans="1:22" x14ac:dyDescent="0.25">
      <c r="A30" s="26">
        <f>Wellpath!E30</f>
        <v>2700</v>
      </c>
      <c r="B30" s="22">
        <v>0</v>
      </c>
      <c r="C30" s="22">
        <v>0</v>
      </c>
      <c r="D30" s="22">
        <v>-1</v>
      </c>
      <c r="E30" s="20">
        <f>Model!$W$34*((drdp!B30+drdp!K30)*XYM2!$B30+(drdp!E30+drdp!N30)*XYM2!$C30+(drdp!H30+drdp!Q30)*XYM2!$D30)</f>
        <v>4.4914510504994522E-4</v>
      </c>
      <c r="F30" s="20">
        <f>Model!$W$34*((drdp!C30+drdp!L30)*XYM2!$B30+(drdp!F30+drdp!O30)*XYM2!$C30+(drdp!I30+drdp!R30)*XYM2!$D30)</f>
        <v>-1.2861832988991968E-2</v>
      </c>
      <c r="G30" s="20">
        <f>Model!$W$34*((drdp!D30+drdp!M30)*XYM2!$B30+(drdp!G30+drdp!P30)*XYM2!$C30+(drdp!J30+drdp!S30)*XYM2!$D30)</f>
        <v>0</v>
      </c>
      <c r="H30" s="18">
        <f>Model!$W$34*((drdp!B30)*XYM2!$B30+(drdp!E30)*XYM2!$C30+(drdp!H30)*XYM2!$D30)</f>
        <v>2.2457255252497261E-4</v>
      </c>
      <c r="I30" s="18">
        <f>Model!$W$34*((drdp!C30)*XYM2!$B30+(drdp!F30)*XYM2!$C30+(drdp!I30)*XYM2!$D30)</f>
        <v>-6.4309164944959842E-3</v>
      </c>
      <c r="J30" s="18">
        <f>Model!$W$34*((drdp!D30)*XYM2!$B30+(drdp!G30)*XYM2!$C30+(drdp!J30)*XYM2!$D30)</f>
        <v>0</v>
      </c>
      <c r="K30" s="21">
        <f>SUM(E$3:E29)+H30</f>
        <v>1.5797158226577236E-3</v>
      </c>
      <c r="L30" s="21">
        <f>SUM(F$3:F29)+I30</f>
        <v>-4.5237142412655973E-2</v>
      </c>
      <c r="M30" s="21">
        <f>SUM(G$3:G29)+J30</f>
        <v>0</v>
      </c>
      <c r="N30" s="21"/>
      <c r="O30" s="21"/>
      <c r="P30" s="21"/>
      <c r="Q30" s="19">
        <f t="shared" si="1"/>
        <v>2.4955020803551685E-6</v>
      </c>
      <c r="R30" s="19">
        <f t="shared" si="1"/>
        <v>2.0463990536629178E-3</v>
      </c>
      <c r="S30" s="19">
        <f t="shared" si="1"/>
        <v>0</v>
      </c>
      <c r="T30" s="19">
        <f t="shared" si="2"/>
        <v>-7.1461829641093427E-5</v>
      </c>
      <c r="U30" s="19">
        <f t="shared" si="3"/>
        <v>0</v>
      </c>
      <c r="V30" s="19">
        <f t="shared" si="4"/>
        <v>0</v>
      </c>
    </row>
    <row r="31" spans="1:22" x14ac:dyDescent="0.25">
      <c r="A31" s="26">
        <f>Wellpath!E31</f>
        <v>2800</v>
      </c>
      <c r="B31" s="22">
        <v>0</v>
      </c>
      <c r="C31" s="22">
        <v>0</v>
      </c>
      <c r="D31" s="22">
        <v>-1</v>
      </c>
      <c r="E31" s="20">
        <f>Model!$W$34*((drdp!B31+drdp!K31)*XYM2!$B31+(drdp!E31+drdp!N31)*XYM2!$C31+(drdp!H31+drdp!Q31)*XYM2!$D31)</f>
        <v>5.1174024090395423E-4</v>
      </c>
      <c r="F31" s="20">
        <f>Model!$W$34*((drdp!C31+drdp!L31)*XYM2!$B31+(drdp!F31+drdp!O31)*XYM2!$C31+(drdp!I31+drdp!R31)*XYM2!$D31)</f>
        <v>-1.4654323153585886E-2</v>
      </c>
      <c r="G31" s="20">
        <f>Model!$W$34*((drdp!D31+drdp!M31)*XYM2!$B31+(drdp!G31+drdp!P31)*XYM2!$C31+(drdp!J31+drdp!S31)*XYM2!$D31)</f>
        <v>0</v>
      </c>
      <c r="H31" s="18">
        <f>Model!$W$34*((drdp!B31)*XYM2!$B31+(drdp!E31)*XYM2!$C31+(drdp!H31)*XYM2!$D31)</f>
        <v>2.5587012045197712E-4</v>
      </c>
      <c r="I31" s="18">
        <f>Model!$W$34*((drdp!C31)*XYM2!$B31+(drdp!F31)*XYM2!$C31+(drdp!I31)*XYM2!$D31)</f>
        <v>-7.3271615767929428E-3</v>
      </c>
      <c r="J31" s="18">
        <f>Model!$W$34*((drdp!D31)*XYM2!$B31+(drdp!G31)*XYM2!$C31+(drdp!J31)*XYM2!$D31)</f>
        <v>0</v>
      </c>
      <c r="K31" s="21">
        <f>SUM(E$3:E30)+H31</f>
        <v>2.0601584956346734E-3</v>
      </c>
      <c r="L31" s="21">
        <f>SUM(F$3:F30)+I31</f>
        <v>-5.8995220483944899E-2</v>
      </c>
      <c r="M31" s="21">
        <f>SUM(G$3:G30)+J31</f>
        <v>0</v>
      </c>
      <c r="N31" s="21"/>
      <c r="O31" s="21"/>
      <c r="P31" s="21"/>
      <c r="Q31" s="19">
        <f t="shared" si="1"/>
        <v>4.2442530271357202E-6</v>
      </c>
      <c r="R31" s="19">
        <f t="shared" si="1"/>
        <v>3.4804360399492717E-3</v>
      </c>
      <c r="S31" s="19">
        <f t="shared" si="1"/>
        <v>0</v>
      </c>
      <c r="T31" s="19">
        <f t="shared" si="2"/>
        <v>-1.2153950468183979E-4</v>
      </c>
      <c r="U31" s="19">
        <f t="shared" si="3"/>
        <v>0</v>
      </c>
      <c r="V31" s="19">
        <f t="shared" si="4"/>
        <v>0</v>
      </c>
    </row>
    <row r="32" spans="1:22" x14ac:dyDescent="0.25">
      <c r="A32" s="26">
        <f>Wellpath!E32</f>
        <v>2900</v>
      </c>
      <c r="B32" s="22">
        <v>0</v>
      </c>
      <c r="C32" s="22">
        <v>0</v>
      </c>
      <c r="D32" s="22">
        <v>-1</v>
      </c>
      <c r="E32" s="20">
        <f>Model!$W$34*((drdp!B32+drdp!K32)*XYM2!$B32+(drdp!E32+drdp!N32)*XYM2!$C32+(drdp!H32+drdp!Q32)*XYM2!$D32)</f>
        <v>5.7371190010196299E-4</v>
      </c>
      <c r="F32" s="20">
        <f>Model!$W$34*((drdp!C32+drdp!L32)*XYM2!$B32+(drdp!F32+drdp!O32)*XYM2!$C32+(drdp!I32+drdp!R32)*XYM2!$D32)</f>
        <v>-1.642895928274259E-2</v>
      </c>
      <c r="G32" s="20">
        <f>Model!$W$34*((drdp!D32+drdp!M32)*XYM2!$B32+(drdp!G32+drdp!P32)*XYM2!$C32+(drdp!J32+drdp!S32)*XYM2!$D32)</f>
        <v>0</v>
      </c>
      <c r="H32" s="18">
        <f>Model!$W$34*((drdp!B32)*XYM2!$B32+(drdp!E32)*XYM2!$C32+(drdp!H32)*XYM2!$D32)</f>
        <v>2.8685595005098149E-4</v>
      </c>
      <c r="I32" s="18">
        <f>Model!$W$34*((drdp!C32)*XYM2!$B32+(drdp!F32)*XYM2!$C32+(drdp!I32)*XYM2!$D32)</f>
        <v>-8.2144796413712948E-3</v>
      </c>
      <c r="J32" s="18">
        <f>Model!$W$34*((drdp!D32)*XYM2!$B32+(drdp!G32)*XYM2!$C32+(drdp!J32)*XYM2!$D32)</f>
        <v>0</v>
      </c>
      <c r="K32" s="21">
        <f>SUM(E$3:E31)+H32</f>
        <v>2.6028845661376322E-3</v>
      </c>
      <c r="L32" s="21">
        <f>SUM(F$3:F31)+I32</f>
        <v>-7.4536861702109145E-2</v>
      </c>
      <c r="M32" s="21">
        <f>SUM(G$3:G31)+J32</f>
        <v>0</v>
      </c>
      <c r="N32" s="21"/>
      <c r="O32" s="21"/>
      <c r="P32" s="21"/>
      <c r="Q32" s="19">
        <f t="shared" si="1"/>
        <v>6.7750080646374897E-6</v>
      </c>
      <c r="R32" s="19">
        <f t="shared" si="1"/>
        <v>5.5557437523993452E-3</v>
      </c>
      <c r="S32" s="19">
        <f t="shared" si="1"/>
        <v>0</v>
      </c>
      <c r="T32" s="19">
        <f t="shared" si="2"/>
        <v>-1.9401084693275504E-4</v>
      </c>
      <c r="U32" s="19">
        <f t="shared" si="3"/>
        <v>0</v>
      </c>
      <c r="V32" s="19">
        <f t="shared" si="4"/>
        <v>0</v>
      </c>
    </row>
    <row r="33" spans="1:22" x14ac:dyDescent="0.25">
      <c r="A33" s="26">
        <f>Wellpath!E33</f>
        <v>3000</v>
      </c>
      <c r="B33" s="22">
        <v>0</v>
      </c>
      <c r="C33" s="22">
        <v>0</v>
      </c>
      <c r="D33" s="22">
        <v>-1</v>
      </c>
      <c r="E33" s="20">
        <f>Model!$W$34*((drdp!B33+drdp!K33)*XYM2!$B33+(drdp!E33+drdp!N33)*XYM2!$C33+(drdp!H33+drdp!Q33)*XYM2!$D33)</f>
        <v>6.3498457972323979E-4</v>
      </c>
      <c r="F33" s="20">
        <f>Model!$W$34*((drdp!C33+drdp!L33)*XYM2!$B33+(drdp!F33+drdp!O33)*XYM2!$C33+(drdp!I33+drdp!R33)*XYM2!$D33)</f>
        <v>-1.8183579255700414E-2</v>
      </c>
      <c r="G33" s="20">
        <f>Model!$W$34*((drdp!D33+drdp!M33)*XYM2!$B33+(drdp!G33+drdp!P33)*XYM2!$C33+(drdp!J33+drdp!S33)*XYM2!$D33)</f>
        <v>0</v>
      </c>
      <c r="H33" s="18">
        <f>Model!$W$34*((drdp!B33)*XYM2!$B33+(drdp!E33)*XYM2!$C33+(drdp!H33)*XYM2!$D33)</f>
        <v>3.1749228986162049E-4</v>
      </c>
      <c r="I33" s="18">
        <f>Model!$W$34*((drdp!C33)*XYM2!$B33+(drdp!F33)*XYM2!$C33+(drdp!I33)*XYM2!$D33)</f>
        <v>-9.0917896278502244E-3</v>
      </c>
      <c r="J33" s="18">
        <f>Model!$W$34*((drdp!D33)*XYM2!$B33+(drdp!G33)*XYM2!$C33+(drdp!J33)*XYM2!$D33)</f>
        <v>0</v>
      </c>
      <c r="K33" s="21">
        <f>SUM(E$3:E32)+H33</f>
        <v>3.2072328060502339E-3</v>
      </c>
      <c r="L33" s="21">
        <f>SUM(F$3:F32)+I33</f>
        <v>-9.184313097133065E-2</v>
      </c>
      <c r="M33" s="21">
        <f>SUM(G$3:G32)+J33</f>
        <v>0</v>
      </c>
      <c r="N33" s="21"/>
      <c r="O33" s="21"/>
      <c r="P33" s="21"/>
      <c r="Q33" s="19">
        <f t="shared" si="1"/>
        <v>1.0286342272204858E-5</v>
      </c>
      <c r="R33" s="19">
        <f t="shared" si="1"/>
        <v>8.4351607066169947E-3</v>
      </c>
      <c r="S33" s="19">
        <f t="shared" si="1"/>
        <v>0</v>
      </c>
      <c r="T33" s="19">
        <f t="shared" si="2"/>
        <v>-2.9456230266161994E-4</v>
      </c>
      <c r="U33" s="19">
        <f t="shared" si="3"/>
        <v>0</v>
      </c>
      <c r="V33" s="19">
        <f t="shared" si="4"/>
        <v>0</v>
      </c>
    </row>
    <row r="34" spans="1:22" x14ac:dyDescent="0.25">
      <c r="A34" s="26">
        <f>Wellpath!E34</f>
        <v>3100</v>
      </c>
      <c r="B34" s="22">
        <v>0</v>
      </c>
      <c r="C34" s="22">
        <v>0</v>
      </c>
      <c r="D34" s="22">
        <v>-1</v>
      </c>
      <c r="E34" s="20">
        <f>Model!$W$34*((drdp!B34+drdp!K34)*XYM2!$B34+(drdp!E34+drdp!N34)*XYM2!$C34+(drdp!H34+drdp!Q34)*XYM2!$D34)</f>
        <v>6.9548362844600129E-4</v>
      </c>
      <c r="F34" s="20">
        <f>Model!$W$34*((drdp!C34+drdp!L34)*XYM2!$B34+(drdp!F34+drdp!O34)*XYM2!$C34+(drdp!I34+drdp!R34)*XYM2!$D34)</f>
        <v>-1.9916045338300863E-2</v>
      </c>
      <c r="G34" s="20">
        <f>Model!$W$34*((drdp!D34+drdp!M34)*XYM2!$B34+(drdp!G34+drdp!P34)*XYM2!$C34+(drdp!J34+drdp!S34)*XYM2!$D34)</f>
        <v>0</v>
      </c>
      <c r="H34" s="18">
        <f>Model!$W$34*((drdp!B34)*XYM2!$B34+(drdp!E34)*XYM2!$C34+(drdp!H34)*XYM2!$D34)</f>
        <v>3.4774181422300005E-4</v>
      </c>
      <c r="I34" s="18">
        <f>Model!$W$34*((drdp!C34)*XYM2!$B34+(drdp!F34)*XYM2!$C34+(drdp!I34)*XYM2!$D34)</f>
        <v>-9.9580226691504143E-3</v>
      </c>
      <c r="J34" s="18">
        <f>Model!$W$34*((drdp!D34)*XYM2!$B34+(drdp!G34)*XYM2!$C34+(drdp!J34)*XYM2!$D34)</f>
        <v>0</v>
      </c>
      <c r="K34" s="21">
        <f>SUM(E$3:E33)+H34</f>
        <v>3.8724669101348535E-3</v>
      </c>
      <c r="L34" s="21">
        <f>SUM(F$3:F33)+I34</f>
        <v>-0.11089294326833125</v>
      </c>
      <c r="M34" s="21">
        <f>SUM(G$3:G33)+J34</f>
        <v>0</v>
      </c>
      <c r="N34" s="21"/>
      <c r="O34" s="21"/>
      <c r="P34" s="21"/>
      <c r="Q34" s="19">
        <f t="shared" si="1"/>
        <v>1.499599997008938E-5</v>
      </c>
      <c r="R34" s="19">
        <f t="shared" si="1"/>
        <v>1.2297244866713334E-2</v>
      </c>
      <c r="S34" s="19">
        <f t="shared" si="1"/>
        <v>0</v>
      </c>
      <c r="T34" s="19">
        <f t="shared" si="2"/>
        <v>-4.2942925337407432E-4</v>
      </c>
      <c r="U34" s="19">
        <f t="shared" si="3"/>
        <v>0</v>
      </c>
      <c r="V34" s="19">
        <f t="shared" si="4"/>
        <v>0</v>
      </c>
    </row>
    <row r="35" spans="1:22" x14ac:dyDescent="0.25">
      <c r="A35" s="26">
        <f>Wellpath!E35</f>
        <v>3200</v>
      </c>
      <c r="B35" s="22">
        <v>0</v>
      </c>
      <c r="C35" s="22">
        <v>0</v>
      </c>
      <c r="D35" s="22">
        <v>-1</v>
      </c>
      <c r="E35" s="20">
        <f>Model!$W$34*((drdp!B35+drdp!K35)*XYM2!$B35+(drdp!E35+drdp!N35)*XYM2!$C35+(drdp!H35+drdp!Q35)*XYM2!$D35)</f>
        <v>7.5513533749854299E-4</v>
      </c>
      <c r="F35" s="20">
        <f>Model!$W$34*((drdp!C35+drdp!L35)*XYM2!$B35+(drdp!F35+drdp!O35)*XYM2!$C35+(drdp!I35+drdp!R35)*XYM2!$D35)</f>
        <v>-2.1624246787488238E-2</v>
      </c>
      <c r="G35" s="20">
        <f>Model!$W$34*((drdp!D35+drdp!M35)*XYM2!$B35+(drdp!G35+drdp!P35)*XYM2!$C35+(drdp!J35+drdp!S35)*XYM2!$D35)</f>
        <v>0</v>
      </c>
      <c r="H35" s="18">
        <f>Model!$W$34*((drdp!B35)*XYM2!$B35+(drdp!E35)*XYM2!$C35+(drdp!H35)*XYM2!$D35)</f>
        <v>3.7756766874927149E-4</v>
      </c>
      <c r="I35" s="18">
        <f>Model!$W$34*((drdp!C35)*XYM2!$B35+(drdp!F35)*XYM2!$C35+(drdp!I35)*XYM2!$D35)</f>
        <v>-1.0812123393744119E-2</v>
      </c>
      <c r="J35" s="18">
        <f>Model!$W$34*((drdp!D35)*XYM2!$B35+(drdp!G35)*XYM2!$C35+(drdp!J35)*XYM2!$D35)</f>
        <v>0</v>
      </c>
      <c r="K35" s="21">
        <f>SUM(E$3:E34)+H35</f>
        <v>4.5977763931071263E-3</v>
      </c>
      <c r="L35" s="21">
        <f>SUM(F$3:F34)+I35</f>
        <v>-0.13166308933122584</v>
      </c>
      <c r="M35" s="21">
        <f>SUM(G$3:G34)+J35</f>
        <v>0</v>
      </c>
      <c r="N35" s="21"/>
      <c r="O35" s="21"/>
      <c r="P35" s="21"/>
      <c r="Q35" s="19">
        <f t="shared" si="1"/>
        <v>2.1139547761013175E-5</v>
      </c>
      <c r="R35" s="19">
        <f t="shared" si="1"/>
        <v>1.7335169092242354E-2</v>
      </c>
      <c r="S35" s="19">
        <f t="shared" si="1"/>
        <v>0</v>
      </c>
      <c r="T35" s="19">
        <f t="shared" si="2"/>
        <v>-6.0535744397066486E-4</v>
      </c>
      <c r="U35" s="19">
        <f t="shared" si="3"/>
        <v>0</v>
      </c>
      <c r="V35" s="19">
        <f t="shared" si="4"/>
        <v>0</v>
      </c>
    </row>
    <row r="36" spans="1:22" x14ac:dyDescent="0.25">
      <c r="A36" s="26">
        <f>Wellpath!E36</f>
        <v>3300</v>
      </c>
      <c r="B36" s="22">
        <v>0</v>
      </c>
      <c r="C36" s="22">
        <v>0</v>
      </c>
      <c r="D36" s="22">
        <v>-1</v>
      </c>
      <c r="E36" s="20">
        <f>Model!$W$34*((drdp!B36+drdp!K36)*XYM2!$B36+(drdp!E36+drdp!N36)*XYM2!$C36+(drdp!H36+drdp!Q36)*XYM2!$D36)</f>
        <v>8.1386703046202463E-4</v>
      </c>
      <c r="F36" s="20">
        <f>Model!$W$34*((drdp!C36+drdp!L36)*XYM2!$B36+(drdp!F36+drdp!O36)*XYM2!$C36+(drdp!I36+drdp!R36)*XYM2!$D36)</f>
        <v>-2.3306102422924926E-2</v>
      </c>
      <c r="G36" s="20">
        <f>Model!$W$34*((drdp!D36+drdp!M36)*XYM2!$B36+(drdp!G36+drdp!P36)*XYM2!$C36+(drdp!J36+drdp!S36)*XYM2!$D36)</f>
        <v>0</v>
      </c>
      <c r="H36" s="18">
        <f>Model!$W$34*((drdp!B36)*XYM2!$B36+(drdp!E36)*XYM2!$C36+(drdp!H36)*XYM2!$D36)</f>
        <v>4.0693351523101156E-4</v>
      </c>
      <c r="I36" s="18">
        <f>Model!$W$34*((drdp!C36)*XYM2!$B36+(drdp!F36)*XYM2!$C36+(drdp!I36)*XYM2!$D36)</f>
        <v>-1.1653051211462442E-2</v>
      </c>
      <c r="J36" s="18">
        <f>Model!$W$34*((drdp!D36)*XYM2!$B36+(drdp!G36)*XYM2!$C36+(drdp!J36)*XYM2!$D36)</f>
        <v>0</v>
      </c>
      <c r="K36" s="21">
        <f>SUM(E$3:E35)+H36</f>
        <v>5.3822775770874087E-3</v>
      </c>
      <c r="L36" s="21">
        <f>SUM(F$3:F35)+I36</f>
        <v>-0.15412826393643236</v>
      </c>
      <c r="M36" s="21">
        <f>SUM(G$3:G35)+J36</f>
        <v>0</v>
      </c>
      <c r="N36" s="21"/>
      <c r="O36" s="21"/>
      <c r="P36" s="21"/>
      <c r="Q36" s="19">
        <f t="shared" si="1"/>
        <v>2.8968911916817908E-5</v>
      </c>
      <c r="R36" s="19">
        <f t="shared" si="1"/>
        <v>2.3755521744058556E-2</v>
      </c>
      <c r="S36" s="19">
        <f t="shared" si="1"/>
        <v>0</v>
      </c>
      <c r="T36" s="19">
        <f t="shared" si="2"/>
        <v>-8.295610989804698E-4</v>
      </c>
      <c r="U36" s="19">
        <f t="shared" si="3"/>
        <v>0</v>
      </c>
      <c r="V36" s="19">
        <f t="shared" si="4"/>
        <v>0</v>
      </c>
    </row>
    <row r="37" spans="1:22" x14ac:dyDescent="0.25">
      <c r="A37" s="26">
        <f>Wellpath!E37</f>
        <v>3400</v>
      </c>
      <c r="B37" s="22">
        <v>0</v>
      </c>
      <c r="C37" s="22">
        <v>0</v>
      </c>
      <c r="D37" s="22">
        <v>-1</v>
      </c>
      <c r="E37" s="20">
        <f>Model!$W$34*((drdp!B37+drdp!K37)*XYM2!$B37+(drdp!E37+drdp!N37)*XYM2!$C37+(drdp!H37+drdp!Q37)*XYM2!$D37)</f>
        <v>8.7160715181548915E-4</v>
      </c>
      <c r="F37" s="20">
        <f>Model!$W$34*((drdp!C37+drdp!L37)*XYM2!$B37+(drdp!F37+drdp!O37)*XYM2!$C37+(drdp!I37+drdp!R37)*XYM2!$D37)</f>
        <v>-2.4959563162589023E-2</v>
      </c>
      <c r="G37" s="20">
        <f>Model!$W$34*((drdp!D37+drdp!M37)*XYM2!$B37+(drdp!G37+drdp!P37)*XYM2!$C37+(drdp!J37+drdp!S37)*XYM2!$D37)</f>
        <v>0</v>
      </c>
      <c r="H37" s="18">
        <f>Model!$W$34*((drdp!B37)*XYM2!$B37+(drdp!E37)*XYM2!$C37+(drdp!H37)*XYM2!$D37)</f>
        <v>4.3580357590774702E-4</v>
      </c>
      <c r="I37" s="18">
        <f>Model!$W$34*((drdp!C37)*XYM2!$B37+(drdp!F37)*XYM2!$C37+(drdp!I37)*XYM2!$D37)</f>
        <v>-1.2479781581294581E-2</v>
      </c>
      <c r="J37" s="18">
        <f>Model!$W$34*((drdp!D37)*XYM2!$B37+(drdp!G37)*XYM2!$C37+(drdp!J37)*XYM2!$D37)</f>
        <v>0</v>
      </c>
      <c r="K37" s="21">
        <f>SUM(E$3:E36)+H37</f>
        <v>6.2250146682261689E-3</v>
      </c>
      <c r="L37" s="21">
        <f>SUM(F$3:F36)+I37</f>
        <v>-0.17826109672918944</v>
      </c>
      <c r="M37" s="21">
        <f>SUM(G$3:G36)+J37</f>
        <v>0</v>
      </c>
      <c r="N37" s="21"/>
      <c r="O37" s="21"/>
      <c r="P37" s="21"/>
      <c r="Q37" s="19">
        <f t="shared" si="1"/>
        <v>3.8750807619630961E-5</v>
      </c>
      <c r="R37" s="19">
        <f t="shared" si="1"/>
        <v>3.1777018607093435E-2</v>
      </c>
      <c r="S37" s="19">
        <f t="shared" si="1"/>
        <v>0</v>
      </c>
      <c r="T37" s="19">
        <f t="shared" si="2"/>
        <v>-1.1096779419132881E-3</v>
      </c>
      <c r="U37" s="19">
        <f t="shared" si="3"/>
        <v>0</v>
      </c>
      <c r="V37" s="19">
        <f t="shared" si="4"/>
        <v>0</v>
      </c>
    </row>
    <row r="38" spans="1:22" x14ac:dyDescent="0.25">
      <c r="A38" s="26">
        <f>Wellpath!E38</f>
        <v>3500</v>
      </c>
      <c r="B38" s="22">
        <v>0</v>
      </c>
      <c r="C38" s="22">
        <v>0</v>
      </c>
      <c r="D38" s="22">
        <v>-1</v>
      </c>
      <c r="E38" s="20">
        <f>Model!$W$34*((drdp!B38+drdp!K38)*XYM2!$B38+(drdp!E38+drdp!N38)*XYM2!$C38+(drdp!H38+drdp!Q38)*XYM2!$D38)</f>
        <v>9.2828535411525702E-4</v>
      </c>
      <c r="F38" s="20">
        <f>Model!$W$34*((drdp!C38+drdp!L38)*XYM2!$B38+(drdp!F38+drdp!O38)*XYM2!$C38+(drdp!I38+drdp!R38)*XYM2!$D38)</f>
        <v>-2.65826145192655E-2</v>
      </c>
      <c r="G38" s="20">
        <f>Model!$W$34*((drdp!D38+drdp!M38)*XYM2!$B38+(drdp!G38+drdp!P38)*XYM2!$C38+(drdp!J38+drdp!S38)*XYM2!$D38)</f>
        <v>0</v>
      </c>
      <c r="H38" s="18">
        <f>Model!$W$34*((drdp!B38)*XYM2!$B38+(drdp!E38)*XYM2!$C38+(drdp!H38)*XYM2!$D38)</f>
        <v>4.6414267705762678E-4</v>
      </c>
      <c r="I38" s="18">
        <f>Model!$W$34*((drdp!C38)*XYM2!$B38+(drdp!F38)*XYM2!$C38+(drdp!I38)*XYM2!$D38)</f>
        <v>-1.3291307259632701E-2</v>
      </c>
      <c r="J38" s="18">
        <f>Model!$W$34*((drdp!D38)*XYM2!$B38+(drdp!G38)*XYM2!$C38+(drdp!J38)*XYM2!$D38)</f>
        <v>0</v>
      </c>
      <c r="K38" s="21">
        <f>SUM(E$3:E37)+H38</f>
        <v>7.1249609211915376E-3</v>
      </c>
      <c r="L38" s="21">
        <f>SUM(F$3:F37)+I38</f>
        <v>-0.20403218557011657</v>
      </c>
      <c r="M38" s="21">
        <f>SUM(G$3:G37)+J38</f>
        <v>0</v>
      </c>
      <c r="N38" s="21"/>
      <c r="O38" s="21"/>
      <c r="P38" s="21"/>
      <c r="Q38" s="19">
        <f t="shared" si="1"/>
        <v>5.0765068128506565E-5</v>
      </c>
      <c r="R38" s="19">
        <f t="shared" si="1"/>
        <v>4.1629132748518483E-2</v>
      </c>
      <c r="S38" s="19">
        <f t="shared" si="1"/>
        <v>0</v>
      </c>
      <c r="T38" s="19">
        <f t="shared" si="2"/>
        <v>-1.4537213488523804E-3</v>
      </c>
      <c r="U38" s="19">
        <f t="shared" si="3"/>
        <v>0</v>
      </c>
      <c r="V38" s="19">
        <f t="shared" si="4"/>
        <v>0</v>
      </c>
    </row>
    <row r="39" spans="1:22" x14ac:dyDescent="0.25">
      <c r="A39" s="26">
        <f>Wellpath!E39</f>
        <v>3600</v>
      </c>
      <c r="B39" s="22">
        <v>0</v>
      </c>
      <c r="C39" s="22">
        <v>0</v>
      </c>
      <c r="D39" s="22">
        <v>-1</v>
      </c>
      <c r="E39" s="20">
        <f>Model!$W$34*((drdp!B39+drdp!K39)*XYM2!$B39+(drdp!E39+drdp!N39)*XYM2!$C39+(drdp!H39+drdp!Q39)*XYM2!$D39)</f>
        <v>9.8383258370243775E-4</v>
      </c>
      <c r="F39" s="20">
        <f>Model!$W$34*((drdp!C39+drdp!L39)*XYM2!$B39+(drdp!F39+drdp!O39)*XYM2!$C39+(drdp!I39+drdp!R39)*XYM2!$D39)</f>
        <v>-2.8173279054888277E-2</v>
      </c>
      <c r="G39" s="20">
        <f>Model!$W$34*((drdp!D39+drdp!M39)*XYM2!$B39+(drdp!G39+drdp!P39)*XYM2!$C39+(drdp!J39+drdp!S39)*XYM2!$D39)</f>
        <v>0</v>
      </c>
      <c r="H39" s="18">
        <f>Model!$W$34*((drdp!B39)*XYM2!$B39+(drdp!E39)*XYM2!$C39+(drdp!H39)*XYM2!$D39)</f>
        <v>4.9191629185121888E-4</v>
      </c>
      <c r="I39" s="18">
        <f>Model!$W$34*((drdp!C39)*XYM2!$B39+(drdp!F39)*XYM2!$C39+(drdp!I39)*XYM2!$D39)</f>
        <v>-1.4086639527444138E-2</v>
      </c>
      <c r="J39" s="18">
        <f>Model!$W$34*((drdp!D39)*XYM2!$B39+(drdp!G39)*XYM2!$C39+(drdp!J39)*XYM2!$D39)</f>
        <v>0</v>
      </c>
      <c r="K39" s="21">
        <f>SUM(E$3:E38)+H39</f>
        <v>8.0810198901003875E-3</v>
      </c>
      <c r="L39" s="21">
        <f>SUM(F$3:F38)+I39</f>
        <v>-0.23141013235719349</v>
      </c>
      <c r="M39" s="21">
        <f>SUM(G$3:G38)+J39</f>
        <v>0</v>
      </c>
      <c r="N39" s="21"/>
      <c r="O39" s="21"/>
      <c r="P39" s="21"/>
      <c r="Q39" s="19">
        <f t="shared" si="1"/>
        <v>6.5302882464198076E-5</v>
      </c>
      <c r="R39" s="19">
        <f t="shared" si="1"/>
        <v>5.355064935757381E-2</v>
      </c>
      <c r="S39" s="19">
        <f t="shared" si="1"/>
        <v>0</v>
      </c>
      <c r="T39" s="19">
        <f t="shared" si="2"/>
        <v>-1.8700298823492438E-3</v>
      </c>
      <c r="U39" s="19">
        <f t="shared" si="3"/>
        <v>0</v>
      </c>
      <c r="V39" s="19">
        <f t="shared" si="4"/>
        <v>0</v>
      </c>
    </row>
    <row r="40" spans="1:22" x14ac:dyDescent="0.25">
      <c r="A40" s="26">
        <f>Wellpath!E40</f>
        <v>3700</v>
      </c>
      <c r="B40" s="22">
        <v>0</v>
      </c>
      <c r="C40" s="22">
        <v>0</v>
      </c>
      <c r="D40" s="22">
        <v>-1</v>
      </c>
      <c r="E40" s="20">
        <f>Model!$W$34*((drdp!B40+drdp!K40)*XYM2!$B40+(drdp!E40+drdp!N40)*XYM2!$C40+(drdp!H40+drdp!Q40)*XYM2!$D40)</f>
        <v>9.8383258370243775E-4</v>
      </c>
      <c r="F40" s="20">
        <f>Model!$W$34*((drdp!C40+drdp!L40)*XYM2!$B40+(drdp!F40+drdp!O40)*XYM2!$C40+(drdp!I40+drdp!R40)*XYM2!$D40)</f>
        <v>-2.8173279054888277E-2</v>
      </c>
      <c r="G40" s="20">
        <f>Model!$W$34*((drdp!D40+drdp!M40)*XYM2!$B40+(drdp!G40+drdp!P40)*XYM2!$C40+(drdp!J40+drdp!S40)*XYM2!$D40)</f>
        <v>0</v>
      </c>
      <c r="H40" s="18">
        <f>Model!$W$34*((drdp!B40)*XYM2!$B40+(drdp!E40)*XYM2!$C40+(drdp!H40)*XYM2!$D40)</f>
        <v>4.9191629185121888E-4</v>
      </c>
      <c r="I40" s="18">
        <f>Model!$W$34*((drdp!C40)*XYM2!$B40+(drdp!F40)*XYM2!$C40+(drdp!I40)*XYM2!$D40)</f>
        <v>-1.4086639527444138E-2</v>
      </c>
      <c r="J40" s="18">
        <f>Model!$W$34*((drdp!D40)*XYM2!$B40+(drdp!G40)*XYM2!$C40+(drdp!J40)*XYM2!$D40)</f>
        <v>0</v>
      </c>
      <c r="K40" s="21">
        <f>SUM(E$3:E39)+H40</f>
        <v>9.0648524738028251E-3</v>
      </c>
      <c r="L40" s="21">
        <f>SUM(F$3:F39)+I40</f>
        <v>-0.2595834114120818</v>
      </c>
      <c r="M40" s="21">
        <f>SUM(G$3:G39)+J40</f>
        <v>0</v>
      </c>
      <c r="N40" s="21"/>
      <c r="O40" s="21"/>
      <c r="P40" s="21"/>
      <c r="Q40" s="19">
        <f t="shared" si="1"/>
        <v>8.2171550371809199E-5</v>
      </c>
      <c r="R40" s="19">
        <f t="shared" si="1"/>
        <v>6.7383547480334122E-2</v>
      </c>
      <c r="S40" s="19">
        <f t="shared" si="1"/>
        <v>0</v>
      </c>
      <c r="T40" s="19">
        <f t="shared" si="2"/>
        <v>-2.3530853290969862E-3</v>
      </c>
      <c r="U40" s="19">
        <f t="shared" si="3"/>
        <v>0</v>
      </c>
      <c r="V40" s="19">
        <f t="shared" si="4"/>
        <v>0</v>
      </c>
    </row>
    <row r="41" spans="1:22" x14ac:dyDescent="0.25">
      <c r="A41" s="26">
        <f>Wellpath!E41</f>
        <v>3800</v>
      </c>
      <c r="B41" s="22">
        <v>0</v>
      </c>
      <c r="C41" s="22">
        <v>0</v>
      </c>
      <c r="D41" s="22">
        <v>-1</v>
      </c>
      <c r="E41" s="20">
        <f>Model!$W$34*((drdp!B41+drdp!K41)*XYM2!$B41+(drdp!E41+drdp!N41)*XYM2!$C41+(drdp!H41+drdp!Q41)*XYM2!$D41)</f>
        <v>9.8383258370243775E-4</v>
      </c>
      <c r="F41" s="20">
        <f>Model!$W$34*((drdp!C41+drdp!L41)*XYM2!$B41+(drdp!F41+drdp!O41)*XYM2!$C41+(drdp!I41+drdp!R41)*XYM2!$D41)</f>
        <v>-2.8173279054888277E-2</v>
      </c>
      <c r="G41" s="20">
        <f>Model!$W$34*((drdp!D41+drdp!M41)*XYM2!$B41+(drdp!G41+drdp!P41)*XYM2!$C41+(drdp!J41+drdp!S41)*XYM2!$D41)</f>
        <v>0</v>
      </c>
      <c r="H41" s="18">
        <f>Model!$W$34*((drdp!B41)*XYM2!$B41+(drdp!E41)*XYM2!$C41+(drdp!H41)*XYM2!$D41)</f>
        <v>4.9191629185121888E-4</v>
      </c>
      <c r="I41" s="18">
        <f>Model!$W$34*((drdp!C41)*XYM2!$B41+(drdp!F41)*XYM2!$C41+(drdp!I41)*XYM2!$D41)</f>
        <v>-1.4086639527444138E-2</v>
      </c>
      <c r="J41" s="18">
        <f>Model!$W$34*((drdp!D41)*XYM2!$B41+(drdp!G41)*XYM2!$C41+(drdp!J41)*XYM2!$D41)</f>
        <v>0</v>
      </c>
      <c r="K41" s="21">
        <f>SUM(E$3:E40)+H41</f>
        <v>1.0048685057505263E-2</v>
      </c>
      <c r="L41" s="21">
        <f>SUM(F$3:F40)+I41</f>
        <v>-0.28775669046697006</v>
      </c>
      <c r="M41" s="21">
        <f>SUM(G$3:G40)+J41</f>
        <v>0</v>
      </c>
      <c r="N41" s="21"/>
      <c r="O41" s="21"/>
      <c r="P41" s="21"/>
      <c r="Q41" s="19">
        <f t="shared" si="1"/>
        <v>1.0097607138492955E-4</v>
      </c>
      <c r="R41" s="19">
        <f t="shared" si="1"/>
        <v>8.2803912908503613E-2</v>
      </c>
      <c r="S41" s="19">
        <f t="shared" si="1"/>
        <v>0</v>
      </c>
      <c r="T41" s="19">
        <f t="shared" si="2"/>
        <v>-2.8915763556926089E-3</v>
      </c>
      <c r="U41" s="19">
        <f t="shared" si="3"/>
        <v>0</v>
      </c>
      <c r="V41" s="19">
        <f t="shared" si="4"/>
        <v>0</v>
      </c>
    </row>
    <row r="42" spans="1:22" x14ac:dyDescent="0.25">
      <c r="A42" s="26">
        <f>Wellpath!E42</f>
        <v>3900</v>
      </c>
      <c r="B42" s="22">
        <v>0</v>
      </c>
      <c r="C42" s="22">
        <v>0</v>
      </c>
      <c r="D42" s="22">
        <v>-1</v>
      </c>
      <c r="E42" s="20">
        <f>Model!$W$34*((drdp!B42+drdp!K42)*XYM2!$B42+(drdp!E42+drdp!N42)*XYM2!$C42+(drdp!H42+drdp!Q42)*XYM2!$D42)</f>
        <v>9.8383258370243775E-4</v>
      </c>
      <c r="F42" s="20">
        <f>Model!$W$34*((drdp!C42+drdp!L42)*XYM2!$B42+(drdp!F42+drdp!O42)*XYM2!$C42+(drdp!I42+drdp!R42)*XYM2!$D42)</f>
        <v>-2.8173279054888277E-2</v>
      </c>
      <c r="G42" s="20">
        <f>Model!$W$34*((drdp!D42+drdp!M42)*XYM2!$B42+(drdp!G42+drdp!P42)*XYM2!$C42+(drdp!J42+drdp!S42)*XYM2!$D42)</f>
        <v>0</v>
      </c>
      <c r="H42" s="18">
        <f>Model!$W$34*((drdp!B42)*XYM2!$B42+(drdp!E42)*XYM2!$C42+(drdp!H42)*XYM2!$D42)</f>
        <v>4.9191629185121888E-4</v>
      </c>
      <c r="I42" s="18">
        <f>Model!$W$34*((drdp!C42)*XYM2!$B42+(drdp!F42)*XYM2!$C42+(drdp!I42)*XYM2!$D42)</f>
        <v>-1.4086639527444138E-2</v>
      </c>
      <c r="J42" s="18">
        <f>Model!$W$34*((drdp!D42)*XYM2!$B42+(drdp!G42)*XYM2!$C42+(drdp!J42)*XYM2!$D42)</f>
        <v>0</v>
      </c>
      <c r="K42" s="21">
        <f>SUM(E$3:E41)+H42</f>
        <v>1.10325176412077E-2</v>
      </c>
      <c r="L42" s="21">
        <f>SUM(F$3:F41)+I42</f>
        <v>-0.31592996952185831</v>
      </c>
      <c r="M42" s="21">
        <f>SUM(G$3:G41)+J42</f>
        <v>0</v>
      </c>
      <c r="N42" s="21"/>
      <c r="O42" s="21"/>
      <c r="P42" s="21"/>
      <c r="Q42" s="19">
        <f t="shared" si="1"/>
        <v>1.2171644550355912E-4</v>
      </c>
      <c r="R42" s="19">
        <f t="shared" si="1"/>
        <v>9.9811745642082325E-2</v>
      </c>
      <c r="S42" s="19">
        <f t="shared" si="1"/>
        <v>0</v>
      </c>
      <c r="T42" s="19">
        <f t="shared" si="2"/>
        <v>-3.4855029621361127E-3</v>
      </c>
      <c r="U42" s="19">
        <f t="shared" si="3"/>
        <v>0</v>
      </c>
      <c r="V42" s="19">
        <f t="shared" si="4"/>
        <v>0</v>
      </c>
    </row>
    <row r="43" spans="1:22" x14ac:dyDescent="0.25">
      <c r="A43" s="26">
        <f>Wellpath!E43</f>
        <v>4000</v>
      </c>
      <c r="B43" s="22">
        <v>0</v>
      </c>
      <c r="C43" s="22">
        <v>0</v>
      </c>
      <c r="D43" s="22">
        <v>-1</v>
      </c>
      <c r="E43" s="20">
        <f>Model!$W$34*((drdp!B43+drdp!K43)*XYM2!$B43+(drdp!E43+drdp!N43)*XYM2!$C43+(drdp!H43+drdp!Q43)*XYM2!$D43)</f>
        <v>9.8383258370243775E-4</v>
      </c>
      <c r="F43" s="20">
        <f>Model!$W$34*((drdp!C43+drdp!L43)*XYM2!$B43+(drdp!F43+drdp!O43)*XYM2!$C43+(drdp!I43+drdp!R43)*XYM2!$D43)</f>
        <v>-2.8173279054888277E-2</v>
      </c>
      <c r="G43" s="20">
        <f>Model!$W$34*((drdp!D43+drdp!M43)*XYM2!$B43+(drdp!G43+drdp!P43)*XYM2!$C43+(drdp!J43+drdp!S43)*XYM2!$D43)</f>
        <v>0</v>
      </c>
      <c r="H43" s="18">
        <f>Model!$W$34*((drdp!B43)*XYM2!$B43+(drdp!E43)*XYM2!$C43+(drdp!H43)*XYM2!$D43)</f>
        <v>4.9191629185121888E-4</v>
      </c>
      <c r="I43" s="18">
        <f>Model!$W$34*((drdp!C43)*XYM2!$B43+(drdp!F43)*XYM2!$C43+(drdp!I43)*XYM2!$D43)</f>
        <v>-1.4086639527444138E-2</v>
      </c>
      <c r="J43" s="18">
        <f>Model!$W$34*((drdp!D43)*XYM2!$B43+(drdp!G43)*XYM2!$C43+(drdp!J43)*XYM2!$D43)</f>
        <v>0</v>
      </c>
      <c r="K43" s="21">
        <f>SUM(E$3:E42)+H43</f>
        <v>1.2016350224910138E-2</v>
      </c>
      <c r="L43" s="21">
        <f>SUM(F$3:F42)+I43</f>
        <v>-0.34410324857674657</v>
      </c>
      <c r="M43" s="21">
        <f>SUM(G$3:G42)+J43</f>
        <v>0</v>
      </c>
      <c r="N43" s="21"/>
      <c r="O43" s="21"/>
      <c r="P43" s="21"/>
      <c r="Q43" s="19">
        <f t="shared" si="1"/>
        <v>1.4439267272769793E-4</v>
      </c>
      <c r="R43" s="19">
        <f t="shared" si="1"/>
        <v>0.11840704568107024</v>
      </c>
      <c r="S43" s="19">
        <f t="shared" si="1"/>
        <v>0</v>
      </c>
      <c r="T43" s="19">
        <f t="shared" si="2"/>
        <v>-4.1348651484274974E-3</v>
      </c>
      <c r="U43" s="19">
        <f t="shared" si="3"/>
        <v>0</v>
      </c>
      <c r="V43" s="19">
        <f t="shared" si="4"/>
        <v>0</v>
      </c>
    </row>
    <row r="44" spans="1:22" s="36" customFormat="1" x14ac:dyDescent="0.25">
      <c r="A44" s="26">
        <f>Wellpath!E44</f>
        <v>4100</v>
      </c>
      <c r="B44" s="33">
        <v>0</v>
      </c>
      <c r="C44" s="33">
        <v>0</v>
      </c>
      <c r="D44" s="33">
        <v>-1</v>
      </c>
      <c r="E44" s="20">
        <f>Model!$W$34*((drdp!B44+drdp!K44)*XYM2!$B44+(drdp!E44+drdp!N44)*XYM2!$C44+(drdp!H44+drdp!Q44)*XYM2!$D44)</f>
        <v>9.8383258370243775E-4</v>
      </c>
      <c r="F44" s="20">
        <f>Model!$W$34*((drdp!C44+drdp!L44)*XYM2!$B44+(drdp!F44+drdp!O44)*XYM2!$C44+(drdp!I44+drdp!R44)*XYM2!$D44)</f>
        <v>-2.8173279054888277E-2</v>
      </c>
      <c r="G44" s="20">
        <f>Model!$W$34*((drdp!D44+drdp!M44)*XYM2!$B44+(drdp!G44+drdp!P44)*XYM2!$C44+(drdp!J44+drdp!S44)*XYM2!$D44)</f>
        <v>0</v>
      </c>
      <c r="H44" s="32">
        <f>Model!$W$34*((drdp!B44)*XYM2!$B44+(drdp!E44)*XYM2!$C44+(drdp!H44)*XYM2!$D44)</f>
        <v>4.9191629185121888E-4</v>
      </c>
      <c r="I44" s="32">
        <f>Model!$W$34*((drdp!C44)*XYM2!$B44+(drdp!F44)*XYM2!$C44+(drdp!I44)*XYM2!$D44)</f>
        <v>-1.4086639527444138E-2</v>
      </c>
      <c r="J44" s="32">
        <f>Model!$W$34*((drdp!D44)*XYM2!$B44+(drdp!G44)*XYM2!$C44+(drdp!J44)*XYM2!$D44)</f>
        <v>0</v>
      </c>
      <c r="K44" s="34">
        <f>SUM(E$3:E43)+H44</f>
        <v>1.3000182808612575E-2</v>
      </c>
      <c r="L44" s="34">
        <f>SUM(F$3:F43)+I44</f>
        <v>-0.37227652763163482</v>
      </c>
      <c r="M44" s="34">
        <f>SUM(G$3:G43)+J44</f>
        <v>0</v>
      </c>
      <c r="N44" s="34"/>
      <c r="O44" s="34"/>
      <c r="P44" s="34"/>
      <c r="Q44" s="35">
        <f t="shared" si="1"/>
        <v>1.6900475305734594E-4</v>
      </c>
      <c r="R44" s="35">
        <f t="shared" si="1"/>
        <v>0.13858981302546736</v>
      </c>
      <c r="S44" s="35">
        <f t="shared" si="1"/>
        <v>0</v>
      </c>
      <c r="T44" s="35">
        <f t="shared" si="2"/>
        <v>-4.8396629145667633E-3</v>
      </c>
      <c r="U44" s="35">
        <f t="shared" si="3"/>
        <v>0</v>
      </c>
      <c r="V44" s="35">
        <f t="shared" si="4"/>
        <v>0</v>
      </c>
    </row>
    <row r="45" spans="1:22" x14ac:dyDescent="0.25">
      <c r="A45" s="26">
        <f>Wellpath!E45</f>
        <v>4200</v>
      </c>
      <c r="B45" s="22">
        <v>0</v>
      </c>
      <c r="C45" s="22">
        <v>0</v>
      </c>
      <c r="D45" s="22">
        <v>-1</v>
      </c>
      <c r="E45" s="20">
        <f>Model!$W$34*((drdp!B45+drdp!K45)*XYM2!$B45+(drdp!E45+drdp!N45)*XYM2!$C45+(drdp!H45+drdp!Q45)*XYM2!$D45)</f>
        <v>9.8383258370243775E-4</v>
      </c>
      <c r="F45" s="20">
        <f>Model!$W$34*((drdp!C45+drdp!L45)*XYM2!$B45+(drdp!F45+drdp!O45)*XYM2!$C45+(drdp!I45+drdp!R45)*XYM2!$D45)</f>
        <v>-2.8173279054888277E-2</v>
      </c>
      <c r="G45" s="20">
        <f>Model!$W$34*((drdp!D45+drdp!M45)*XYM2!$B45+(drdp!G45+drdp!P45)*XYM2!$C45+(drdp!J45+drdp!S45)*XYM2!$D45)</f>
        <v>0</v>
      </c>
      <c r="H45" s="18">
        <f>Model!$W$34*((drdp!B45)*XYM2!$B45+(drdp!E45)*XYM2!$C45+(drdp!H45)*XYM2!$D45)</f>
        <v>4.9191629185121888E-4</v>
      </c>
      <c r="I45" s="18">
        <f>Model!$W$34*((drdp!C45)*XYM2!$B45+(drdp!F45)*XYM2!$C45+(drdp!I45)*XYM2!$D45)</f>
        <v>-1.4086639527444138E-2</v>
      </c>
      <c r="J45" s="18">
        <f>Model!$W$34*((drdp!D45)*XYM2!$B45+(drdp!G45)*XYM2!$C45+(drdp!J45)*XYM2!$D45)</f>
        <v>0</v>
      </c>
      <c r="K45" s="21">
        <f>SUM(E$3:E44)+H45</f>
        <v>1.3984015392315013E-2</v>
      </c>
      <c r="L45" s="21">
        <f>SUM(F$3:F44)+I45</f>
        <v>-0.40044980668652308</v>
      </c>
      <c r="M45" s="21">
        <f>SUM(G$3:G44)+J45</f>
        <v>0</v>
      </c>
      <c r="N45" s="21"/>
      <c r="O45" s="21"/>
      <c r="P45" s="21"/>
      <c r="Q45" s="19">
        <f t="shared" si="1"/>
        <v>1.9555268649250321E-4</v>
      </c>
      <c r="R45" s="19">
        <f t="shared" si="1"/>
        <v>0.1603600476752737</v>
      </c>
      <c r="S45" s="19">
        <f t="shared" si="1"/>
        <v>0</v>
      </c>
      <c r="T45" s="19">
        <f t="shared" si="2"/>
        <v>-5.5998962605539101E-3</v>
      </c>
      <c r="U45" s="19">
        <f t="shared" si="3"/>
        <v>0</v>
      </c>
      <c r="V45" s="19">
        <f t="shared" si="4"/>
        <v>0</v>
      </c>
    </row>
    <row r="46" spans="1:22" x14ac:dyDescent="0.25">
      <c r="A46" s="26">
        <f>Wellpath!E46</f>
        <v>4300</v>
      </c>
      <c r="B46" s="22">
        <v>0</v>
      </c>
      <c r="C46" s="22">
        <v>0</v>
      </c>
      <c r="D46" s="22">
        <v>-1</v>
      </c>
      <c r="E46" s="20">
        <f>Model!$W$34*((drdp!B46+drdp!K46)*XYM2!$B46+(drdp!E46+drdp!N46)*XYM2!$C46+(drdp!H46+drdp!Q46)*XYM2!$D46)</f>
        <v>9.8383258370243775E-4</v>
      </c>
      <c r="F46" s="20">
        <f>Model!$W$34*((drdp!C46+drdp!L46)*XYM2!$B46+(drdp!F46+drdp!O46)*XYM2!$C46+(drdp!I46+drdp!R46)*XYM2!$D46)</f>
        <v>-2.8173279054888277E-2</v>
      </c>
      <c r="G46" s="20">
        <f>Model!$W$34*((drdp!D46+drdp!M46)*XYM2!$B46+(drdp!G46+drdp!P46)*XYM2!$C46+(drdp!J46+drdp!S46)*XYM2!$D46)</f>
        <v>0</v>
      </c>
      <c r="H46" s="18">
        <f>Model!$W$34*((drdp!B46)*XYM2!$B46+(drdp!E46)*XYM2!$C46+(drdp!H46)*XYM2!$D46)</f>
        <v>4.9191629185121888E-4</v>
      </c>
      <c r="I46" s="18">
        <f>Model!$W$34*((drdp!C46)*XYM2!$B46+(drdp!F46)*XYM2!$C46+(drdp!I46)*XYM2!$D46)</f>
        <v>-1.4086639527444138E-2</v>
      </c>
      <c r="J46" s="18">
        <f>Model!$W$34*((drdp!D46)*XYM2!$B46+(drdp!G46)*XYM2!$C46+(drdp!J46)*XYM2!$D46)</f>
        <v>0</v>
      </c>
      <c r="K46" s="21">
        <f>SUM(E$3:E45)+H46</f>
        <v>1.496784797601745E-2</v>
      </c>
      <c r="L46" s="21">
        <f>SUM(F$3:F45)+I46</f>
        <v>-0.42862308574141134</v>
      </c>
      <c r="M46" s="21">
        <f>SUM(G$3:G45)+J46</f>
        <v>0</v>
      </c>
      <c r="N46" s="21"/>
      <c r="O46" s="21"/>
      <c r="P46" s="21"/>
      <c r="Q46" s="19">
        <f t="shared" si="1"/>
        <v>2.2403647303316968E-4</v>
      </c>
      <c r="R46" s="19">
        <f t="shared" si="1"/>
        <v>0.18371774963048926</v>
      </c>
      <c r="S46" s="19">
        <f t="shared" si="1"/>
        <v>0</v>
      </c>
      <c r="T46" s="19">
        <f t="shared" si="2"/>
        <v>-6.4155651863889379E-3</v>
      </c>
      <c r="U46" s="19">
        <f t="shared" si="3"/>
        <v>0</v>
      </c>
      <c r="V46" s="19">
        <f t="shared" si="4"/>
        <v>0</v>
      </c>
    </row>
    <row r="47" spans="1:22" x14ac:dyDescent="0.25">
      <c r="A47" s="26">
        <f>Wellpath!E47</f>
        <v>4400</v>
      </c>
      <c r="B47" s="22">
        <v>0</v>
      </c>
      <c r="C47" s="22">
        <v>0</v>
      </c>
      <c r="D47" s="22">
        <v>-1</v>
      </c>
      <c r="E47" s="20">
        <f>Model!$W$34*((drdp!B47+drdp!K47)*XYM2!$B47+(drdp!E47+drdp!N47)*XYM2!$C47+(drdp!H47+drdp!Q47)*XYM2!$D47)</f>
        <v>9.8383258370243775E-4</v>
      </c>
      <c r="F47" s="20">
        <f>Model!$W$34*((drdp!C47+drdp!L47)*XYM2!$B47+(drdp!F47+drdp!O47)*XYM2!$C47+(drdp!I47+drdp!R47)*XYM2!$D47)</f>
        <v>-2.8173279054888277E-2</v>
      </c>
      <c r="G47" s="20">
        <f>Model!$W$34*((drdp!D47+drdp!M47)*XYM2!$B47+(drdp!G47+drdp!P47)*XYM2!$C47+(drdp!J47+drdp!S47)*XYM2!$D47)</f>
        <v>0</v>
      </c>
      <c r="H47" s="18">
        <f>Model!$W$34*((drdp!B47)*XYM2!$B47+(drdp!E47)*XYM2!$C47+(drdp!H47)*XYM2!$D47)</f>
        <v>4.9191629185121888E-4</v>
      </c>
      <c r="I47" s="18">
        <f>Model!$W$34*((drdp!C47)*XYM2!$B47+(drdp!F47)*XYM2!$C47+(drdp!I47)*XYM2!$D47)</f>
        <v>-1.4086639527444138E-2</v>
      </c>
      <c r="J47" s="18">
        <f>Model!$W$34*((drdp!D47)*XYM2!$B47+(drdp!G47)*XYM2!$C47+(drdp!J47)*XYM2!$D47)</f>
        <v>0</v>
      </c>
      <c r="K47" s="21">
        <f>SUM(E$3:E46)+H47</f>
        <v>1.5951680559719888E-2</v>
      </c>
      <c r="L47" s="21">
        <f>SUM(F$3:F46)+I47</f>
        <v>-0.45679636479629959</v>
      </c>
      <c r="M47" s="21">
        <f>SUM(G$3:G46)+J47</f>
        <v>0</v>
      </c>
      <c r="N47" s="21"/>
      <c r="O47" s="21"/>
      <c r="P47" s="21"/>
      <c r="Q47" s="19">
        <f t="shared" si="1"/>
        <v>2.5445611267934542E-4</v>
      </c>
      <c r="R47" s="19">
        <f t="shared" si="1"/>
        <v>0.20866291889111402</v>
      </c>
      <c r="S47" s="19">
        <f t="shared" si="1"/>
        <v>0</v>
      </c>
      <c r="T47" s="19">
        <f t="shared" si="2"/>
        <v>-7.286669692071846E-3</v>
      </c>
      <c r="U47" s="19">
        <f t="shared" si="3"/>
        <v>0</v>
      </c>
      <c r="V47" s="19">
        <f t="shared" si="4"/>
        <v>0</v>
      </c>
    </row>
    <row r="48" spans="1:22" x14ac:dyDescent="0.25">
      <c r="A48" s="26">
        <f>Wellpath!E48</f>
        <v>4500</v>
      </c>
      <c r="B48" s="22">
        <v>0</v>
      </c>
      <c r="C48" s="22">
        <v>0</v>
      </c>
      <c r="D48" s="22">
        <v>-1</v>
      </c>
      <c r="E48" s="20">
        <f>Model!$W$34*((drdp!B48+drdp!K48)*XYM2!$B48+(drdp!E48+drdp!N48)*XYM2!$C48+(drdp!H48+drdp!Q48)*XYM2!$D48)</f>
        <v>9.8383258370243775E-4</v>
      </c>
      <c r="F48" s="20">
        <f>Model!$W$34*((drdp!C48+drdp!L48)*XYM2!$B48+(drdp!F48+drdp!O48)*XYM2!$C48+(drdp!I48+drdp!R48)*XYM2!$D48)</f>
        <v>-2.8173279054888277E-2</v>
      </c>
      <c r="G48" s="20">
        <f>Model!$W$34*((drdp!D48+drdp!M48)*XYM2!$B48+(drdp!G48+drdp!P48)*XYM2!$C48+(drdp!J48+drdp!S48)*XYM2!$D48)</f>
        <v>0</v>
      </c>
      <c r="H48" s="18">
        <f>Model!$W$34*((drdp!B48)*XYM2!$B48+(drdp!E48)*XYM2!$C48+(drdp!H48)*XYM2!$D48)</f>
        <v>4.9191629185121888E-4</v>
      </c>
      <c r="I48" s="18">
        <f>Model!$W$34*((drdp!C48)*XYM2!$B48+(drdp!F48)*XYM2!$C48+(drdp!I48)*XYM2!$D48)</f>
        <v>-1.4086639527444138E-2</v>
      </c>
      <c r="J48" s="18">
        <f>Model!$W$34*((drdp!D48)*XYM2!$B48+(drdp!G48)*XYM2!$C48+(drdp!J48)*XYM2!$D48)</f>
        <v>0</v>
      </c>
      <c r="K48" s="21">
        <f>SUM(E$3:E47)+H48</f>
        <v>1.6935513143422325E-2</v>
      </c>
      <c r="L48" s="21">
        <f>SUM(F$3:F47)+I48</f>
        <v>-0.48496964385118785</v>
      </c>
      <c r="M48" s="21">
        <f>SUM(G$3:G47)+J48</f>
        <v>0</v>
      </c>
      <c r="N48" s="21"/>
      <c r="O48" s="21"/>
      <c r="P48" s="21"/>
      <c r="Q48" s="19">
        <f t="shared" si="1"/>
        <v>2.8681160543103033E-4</v>
      </c>
      <c r="R48" s="19">
        <f t="shared" si="1"/>
        <v>0.23519555545714799</v>
      </c>
      <c r="S48" s="19">
        <f t="shared" si="1"/>
        <v>0</v>
      </c>
      <c r="T48" s="19">
        <f t="shared" si="2"/>
        <v>-8.2132097776026359E-3</v>
      </c>
      <c r="U48" s="19">
        <f t="shared" si="3"/>
        <v>0</v>
      </c>
      <c r="V48" s="19">
        <f t="shared" si="4"/>
        <v>0</v>
      </c>
    </row>
    <row r="49" spans="1:22" x14ac:dyDescent="0.25">
      <c r="A49" s="26">
        <f>Wellpath!E49</f>
        <v>4600</v>
      </c>
      <c r="B49" s="22">
        <v>0</v>
      </c>
      <c r="C49" s="22">
        <v>0</v>
      </c>
      <c r="D49" s="22">
        <v>-1</v>
      </c>
      <c r="E49" s="20">
        <f>Model!$W$34*((drdp!B49+drdp!K49)*XYM2!$B49+(drdp!E49+drdp!N49)*XYM2!$C49+(drdp!H49+drdp!Q49)*XYM2!$D49)</f>
        <v>9.8383258370243775E-4</v>
      </c>
      <c r="F49" s="20">
        <f>Model!$W$34*((drdp!C49+drdp!L49)*XYM2!$B49+(drdp!F49+drdp!O49)*XYM2!$C49+(drdp!I49+drdp!R49)*XYM2!$D49)</f>
        <v>-2.8173279054888277E-2</v>
      </c>
      <c r="G49" s="20">
        <f>Model!$W$34*((drdp!D49+drdp!M49)*XYM2!$B49+(drdp!G49+drdp!P49)*XYM2!$C49+(drdp!J49+drdp!S49)*XYM2!$D49)</f>
        <v>0</v>
      </c>
      <c r="H49" s="18">
        <f>Model!$W$34*((drdp!B49)*XYM2!$B49+(drdp!E49)*XYM2!$C49+(drdp!H49)*XYM2!$D49)</f>
        <v>4.9191629185121888E-4</v>
      </c>
      <c r="I49" s="18">
        <f>Model!$W$34*((drdp!C49)*XYM2!$B49+(drdp!F49)*XYM2!$C49+(drdp!I49)*XYM2!$D49)</f>
        <v>-1.4086639527444138E-2</v>
      </c>
      <c r="J49" s="18">
        <f>Model!$W$34*((drdp!D49)*XYM2!$B49+(drdp!G49)*XYM2!$C49+(drdp!J49)*XYM2!$D49)</f>
        <v>0</v>
      </c>
      <c r="K49" s="21">
        <f>SUM(E$3:E48)+H49</f>
        <v>1.7919345727124763E-2</v>
      </c>
      <c r="L49" s="21">
        <f>SUM(F$3:F48)+I49</f>
        <v>-0.5131429229060761</v>
      </c>
      <c r="M49" s="21">
        <f>SUM(G$3:G48)+J49</f>
        <v>0</v>
      </c>
      <c r="N49" s="21"/>
      <c r="O49" s="21"/>
      <c r="P49" s="21"/>
      <c r="Q49" s="19">
        <f t="shared" si="1"/>
        <v>3.2110295128822449E-4</v>
      </c>
      <c r="R49" s="19">
        <f t="shared" si="1"/>
        <v>0.26331565932859119</v>
      </c>
      <c r="S49" s="19">
        <f t="shared" si="1"/>
        <v>0</v>
      </c>
      <c r="T49" s="19">
        <f t="shared" si="2"/>
        <v>-9.195185442981306E-3</v>
      </c>
      <c r="U49" s="19">
        <f t="shared" si="3"/>
        <v>0</v>
      </c>
      <c r="V49" s="19">
        <f t="shared" si="4"/>
        <v>0</v>
      </c>
    </row>
    <row r="50" spans="1:22" x14ac:dyDescent="0.25">
      <c r="A50" s="26">
        <f>Wellpath!E50</f>
        <v>4700</v>
      </c>
      <c r="B50" s="22">
        <v>0</v>
      </c>
      <c r="C50" s="22">
        <v>0</v>
      </c>
      <c r="D50" s="22">
        <v>-1</v>
      </c>
      <c r="E50" s="20">
        <f>Model!$W$34*((drdp!B50+drdp!K50)*XYM2!$B50+(drdp!E50+drdp!N50)*XYM2!$C50+(drdp!H50+drdp!Q50)*XYM2!$D50)</f>
        <v>9.8383258370243407E-4</v>
      </c>
      <c r="F50" s="20">
        <f>Model!$W$34*((drdp!C50+drdp!L50)*XYM2!$B50+(drdp!F50+drdp!O50)*XYM2!$C50+(drdp!I50+drdp!R50)*XYM2!$D50)</f>
        <v>-2.8173279054888173E-2</v>
      </c>
      <c r="G50" s="20">
        <f>Model!$W$34*((drdp!D50+drdp!M50)*XYM2!$B50+(drdp!G50+drdp!P50)*XYM2!$C50+(drdp!J50+drdp!S50)*XYM2!$D50)</f>
        <v>0</v>
      </c>
      <c r="H50" s="18">
        <f>Model!$W$34*((drdp!B50)*XYM2!$B50+(drdp!E50)*XYM2!$C50+(drdp!H50)*XYM2!$D50)</f>
        <v>4.9191629185121888E-4</v>
      </c>
      <c r="I50" s="18">
        <f>Model!$W$34*((drdp!C50)*XYM2!$B50+(drdp!F50)*XYM2!$C50+(drdp!I50)*XYM2!$D50)</f>
        <v>-1.4086639527444138E-2</v>
      </c>
      <c r="J50" s="18">
        <f>Model!$W$34*((drdp!D50)*XYM2!$B50+(drdp!G50)*XYM2!$C50+(drdp!J50)*XYM2!$D50)</f>
        <v>0</v>
      </c>
      <c r="K50" s="21">
        <f>SUM(E$3:E49)+H50</f>
        <v>1.89031783108272E-2</v>
      </c>
      <c r="L50" s="21">
        <f>SUM(F$3:F49)+I50</f>
        <v>-0.54131620196096442</v>
      </c>
      <c r="M50" s="21">
        <f>SUM(G$3:G49)+J50</f>
        <v>0</v>
      </c>
      <c r="N50" s="21"/>
      <c r="O50" s="21"/>
      <c r="P50" s="21"/>
      <c r="Q50" s="19">
        <f t="shared" si="1"/>
        <v>3.5733015025092791E-4</v>
      </c>
      <c r="R50" s="19">
        <f t="shared" si="1"/>
        <v>0.2930232305054436</v>
      </c>
      <c r="S50" s="19">
        <f t="shared" si="1"/>
        <v>0</v>
      </c>
      <c r="T50" s="19">
        <f t="shared" si="2"/>
        <v>-1.0232596688207859E-2</v>
      </c>
      <c r="U50" s="19">
        <f t="shared" si="3"/>
        <v>0</v>
      </c>
      <c r="V50" s="19">
        <f t="shared" si="4"/>
        <v>0</v>
      </c>
    </row>
    <row r="51" spans="1:22" x14ac:dyDescent="0.25">
      <c r="A51" s="26">
        <f>Wellpath!E51</f>
        <v>4800</v>
      </c>
      <c r="B51" s="22">
        <v>0</v>
      </c>
      <c r="C51" s="22">
        <v>0</v>
      </c>
      <c r="D51" s="22">
        <v>-1</v>
      </c>
      <c r="E51" s="20">
        <f>Model!$W$34*((drdp!B51+drdp!K51)*XYM2!$B51+(drdp!E51+drdp!N51)*XYM2!$C51+(drdp!H51+drdp!Q51)*XYM2!$D51)</f>
        <v>9.8383258370243407E-4</v>
      </c>
      <c r="F51" s="20">
        <f>Model!$W$34*((drdp!C51+drdp!L51)*XYM2!$B51+(drdp!F51+drdp!O51)*XYM2!$C51+(drdp!I51+drdp!R51)*XYM2!$D51)</f>
        <v>-2.8173279054888173E-2</v>
      </c>
      <c r="G51" s="20">
        <f>Model!$W$34*((drdp!D51+drdp!M51)*XYM2!$B51+(drdp!G51+drdp!P51)*XYM2!$C51+(drdp!J51+drdp!S51)*XYM2!$D51)</f>
        <v>0</v>
      </c>
      <c r="H51" s="18">
        <f>Model!$W$34*((drdp!B51)*XYM2!$B51+(drdp!E51)*XYM2!$C51+(drdp!H51)*XYM2!$D51)</f>
        <v>4.9191629185121519E-4</v>
      </c>
      <c r="I51" s="18">
        <f>Model!$W$34*((drdp!C51)*XYM2!$B51+(drdp!F51)*XYM2!$C51+(drdp!I51)*XYM2!$D51)</f>
        <v>-1.4086639527444034E-2</v>
      </c>
      <c r="J51" s="18">
        <f>Model!$W$34*((drdp!D51)*XYM2!$B51+(drdp!G51)*XYM2!$C51+(drdp!J51)*XYM2!$D51)</f>
        <v>0</v>
      </c>
      <c r="K51" s="21">
        <f>SUM(E$3:E50)+H51</f>
        <v>1.9887010894529631E-2</v>
      </c>
      <c r="L51" s="21">
        <f>SUM(F$3:F50)+I51</f>
        <v>-0.56948948101585251</v>
      </c>
      <c r="M51" s="21">
        <f>SUM(G$3:G50)+J51</f>
        <v>0</v>
      </c>
      <c r="N51" s="21"/>
      <c r="O51" s="21"/>
      <c r="P51" s="21"/>
      <c r="Q51" s="19">
        <f t="shared" si="1"/>
        <v>3.9549320231914024E-4</v>
      </c>
      <c r="R51" s="19">
        <f t="shared" si="1"/>
        <v>0.32431826898770505</v>
      </c>
      <c r="S51" s="19">
        <f t="shared" si="1"/>
        <v>0</v>
      </c>
      <c r="T51" s="19">
        <f t="shared" si="2"/>
        <v>-1.1325443513282284E-2</v>
      </c>
      <c r="U51" s="19">
        <f t="shared" si="3"/>
        <v>0</v>
      </c>
      <c r="V51" s="19">
        <f t="shared" si="4"/>
        <v>0</v>
      </c>
    </row>
    <row r="52" spans="1:22" x14ac:dyDescent="0.25">
      <c r="A52" s="26">
        <f>Wellpath!E52</f>
        <v>4900</v>
      </c>
      <c r="B52" s="22">
        <v>0</v>
      </c>
      <c r="C52" s="22">
        <v>0</v>
      </c>
      <c r="D52" s="22">
        <v>-1</v>
      </c>
      <c r="E52" s="20">
        <f>Model!$W$34*((drdp!B52+drdp!K52)*XYM2!$B52+(drdp!E52+drdp!N52)*XYM2!$C52+(drdp!H52+drdp!Q52)*XYM2!$D52)</f>
        <v>9.8383258370243775E-4</v>
      </c>
      <c r="F52" s="20">
        <f>Model!$W$34*((drdp!C52+drdp!L52)*XYM2!$B52+(drdp!F52+drdp!O52)*XYM2!$C52+(drdp!I52+drdp!R52)*XYM2!$D52)</f>
        <v>-2.8173279054888277E-2</v>
      </c>
      <c r="G52" s="20">
        <f>Model!$W$34*((drdp!D52+drdp!M52)*XYM2!$B52+(drdp!G52+drdp!P52)*XYM2!$C52+(drdp!J52+drdp!S52)*XYM2!$D52)</f>
        <v>0</v>
      </c>
      <c r="H52" s="18">
        <f>Model!$W$34*((drdp!B52)*XYM2!$B52+(drdp!E52)*XYM2!$C52+(drdp!H52)*XYM2!$D52)</f>
        <v>4.9191629185121888E-4</v>
      </c>
      <c r="I52" s="18">
        <f>Model!$W$34*((drdp!C52)*XYM2!$B52+(drdp!F52)*XYM2!$C52+(drdp!I52)*XYM2!$D52)</f>
        <v>-1.4086639527444138E-2</v>
      </c>
      <c r="J52" s="18">
        <f>Model!$W$34*((drdp!D52)*XYM2!$B52+(drdp!G52)*XYM2!$C52+(drdp!J52)*XYM2!$D52)</f>
        <v>0</v>
      </c>
      <c r="K52" s="21">
        <f>SUM(E$3:E51)+H52</f>
        <v>2.0870843478232069E-2</v>
      </c>
      <c r="L52" s="21">
        <f>SUM(F$3:F51)+I52</f>
        <v>-0.59766276007074082</v>
      </c>
      <c r="M52" s="21">
        <f>SUM(G$3:G51)+J52</f>
        <v>0</v>
      </c>
      <c r="N52" s="21"/>
      <c r="O52" s="21"/>
      <c r="P52" s="21"/>
      <c r="Q52" s="19">
        <f t="shared" si="1"/>
        <v>4.3559210749286205E-4</v>
      </c>
      <c r="R52" s="19">
        <f t="shared" si="1"/>
        <v>0.35720077477537593</v>
      </c>
      <c r="S52" s="19">
        <f t="shared" si="1"/>
        <v>0</v>
      </c>
      <c r="T52" s="19">
        <f t="shared" si="2"/>
        <v>-1.2473725918204599E-2</v>
      </c>
      <c r="U52" s="19">
        <f t="shared" si="3"/>
        <v>0</v>
      </c>
      <c r="V52" s="19">
        <f t="shared" si="4"/>
        <v>0</v>
      </c>
    </row>
    <row r="53" spans="1:22" x14ac:dyDescent="0.25">
      <c r="A53" s="26">
        <f>Wellpath!E53</f>
        <v>5000</v>
      </c>
      <c r="B53" s="22">
        <v>0</v>
      </c>
      <c r="C53" s="22">
        <v>0</v>
      </c>
      <c r="D53" s="22">
        <v>-1</v>
      </c>
      <c r="E53" s="20">
        <f>Model!$W$34*((drdp!B53+drdp!K53)*XYM2!$B53+(drdp!E53+drdp!N53)*XYM2!$C53+(drdp!H53+drdp!Q53)*XYM2!$D53)</f>
        <v>9.8383258370243775E-4</v>
      </c>
      <c r="F53" s="20">
        <f>Model!$W$34*((drdp!C53+drdp!L53)*XYM2!$B53+(drdp!F53+drdp!O53)*XYM2!$C53+(drdp!I53+drdp!R53)*XYM2!$D53)</f>
        <v>-2.8173279054888277E-2</v>
      </c>
      <c r="G53" s="20">
        <f>Model!$W$34*((drdp!D53+drdp!M53)*XYM2!$B53+(drdp!G53+drdp!P53)*XYM2!$C53+(drdp!J53+drdp!S53)*XYM2!$D53)</f>
        <v>0</v>
      </c>
      <c r="H53" s="18">
        <f>Model!$W$34*((drdp!B53)*XYM2!$B53+(drdp!E53)*XYM2!$C53+(drdp!H53)*XYM2!$D53)</f>
        <v>4.9191629185121888E-4</v>
      </c>
      <c r="I53" s="18">
        <f>Model!$W$34*((drdp!C53)*XYM2!$B53+(drdp!F53)*XYM2!$C53+(drdp!I53)*XYM2!$D53)</f>
        <v>-1.4086639527444138E-2</v>
      </c>
      <c r="J53" s="18">
        <f>Model!$W$34*((drdp!D53)*XYM2!$B53+(drdp!G53)*XYM2!$C53+(drdp!J53)*XYM2!$D53)</f>
        <v>0</v>
      </c>
      <c r="K53" s="21">
        <f>SUM(E$3:E52)+H53</f>
        <v>2.1854676061934506E-2</v>
      </c>
      <c r="L53" s="21">
        <f>SUM(F$3:F52)+I53</f>
        <v>-0.62583603912562913</v>
      </c>
      <c r="M53" s="21">
        <f>SUM(G$3:G52)+J53</f>
        <v>0</v>
      </c>
      <c r="N53" s="21"/>
      <c r="O53" s="21"/>
      <c r="P53" s="21"/>
      <c r="Q53" s="19">
        <f t="shared" si="1"/>
        <v>4.7762686577209311E-4</v>
      </c>
      <c r="R53" s="19">
        <f t="shared" si="1"/>
        <v>0.39167074786845602</v>
      </c>
      <c r="S53" s="19">
        <f t="shared" si="1"/>
        <v>0</v>
      </c>
      <c r="T53" s="19">
        <f t="shared" si="2"/>
        <v>-1.3677443902974793E-2</v>
      </c>
      <c r="U53" s="19">
        <f t="shared" si="3"/>
        <v>0</v>
      </c>
      <c r="V53" s="19">
        <f t="shared" si="4"/>
        <v>0</v>
      </c>
    </row>
    <row r="54" spans="1:22" x14ac:dyDescent="0.25">
      <c r="A54" s="26">
        <f>Wellpath!E54</f>
        <v>5100</v>
      </c>
      <c r="B54" s="22">
        <v>0</v>
      </c>
      <c r="C54" s="22">
        <v>0</v>
      </c>
      <c r="D54" s="22">
        <v>-1</v>
      </c>
      <c r="E54" s="20">
        <f>Model!$W$34*((drdp!B54+drdp!K54)*XYM2!$B54+(drdp!E54+drdp!N54)*XYM2!$C54+(drdp!H54+drdp!Q54)*XYM2!$D54)</f>
        <v>3.676771555800359E-3</v>
      </c>
      <c r="F54" s="20">
        <f>Model!$W$34*((drdp!C54+drdp!L54)*XYM2!$B54+(drdp!F54+drdp!O54)*XYM2!$C54+(drdp!I54+drdp!R54)*XYM2!$D54)</f>
        <v>-2.7519482137727556E-2</v>
      </c>
      <c r="G54" s="20">
        <f>Model!$W$34*((drdp!D54+drdp!M54)*XYM2!$B54+(drdp!G54+drdp!P54)*XYM2!$C54+(drdp!J54+drdp!S54)*XYM2!$D54)</f>
        <v>0</v>
      </c>
      <c r="H54" s="18">
        <f>Model!$W$34*((drdp!B54)*XYM2!$B54+(drdp!E54)*XYM2!$C54+(drdp!H54)*XYM2!$D54)</f>
        <v>1.8383857779001795E-3</v>
      </c>
      <c r="I54" s="18">
        <f>Model!$W$34*((drdp!C54)*XYM2!$B54+(drdp!F54)*XYM2!$C54+(drdp!I54)*XYM2!$D54)</f>
        <v>-1.3759741068863778E-2</v>
      </c>
      <c r="J54" s="18">
        <f>Model!$W$34*((drdp!D54)*XYM2!$B54+(drdp!G54)*XYM2!$C54+(drdp!J54)*XYM2!$D54)</f>
        <v>0</v>
      </c>
      <c r="K54" s="21">
        <f>SUM(E$3:E53)+H54</f>
        <v>2.4184978131685905E-2</v>
      </c>
      <c r="L54" s="21">
        <f>SUM(F$3:F53)+I54</f>
        <v>-0.65368241972193708</v>
      </c>
      <c r="M54" s="21">
        <f>SUM(G$3:G53)+J54</f>
        <v>0</v>
      </c>
      <c r="N54" s="21"/>
      <c r="O54" s="21"/>
      <c r="P54" s="21"/>
      <c r="Q54" s="19">
        <f t="shared" si="1"/>
        <v>5.8491316723012542E-4</v>
      </c>
      <c r="R54" s="19">
        <f t="shared" si="1"/>
        <v>0.4273007058535267</v>
      </c>
      <c r="S54" s="19">
        <f t="shared" si="1"/>
        <v>0</v>
      </c>
      <c r="T54" s="19">
        <f t="shared" si="2"/>
        <v>-1.5809295026042575E-2</v>
      </c>
      <c r="U54" s="19">
        <f t="shared" si="3"/>
        <v>0</v>
      </c>
      <c r="V54" s="19">
        <f t="shared" si="4"/>
        <v>0</v>
      </c>
    </row>
    <row r="55" spans="1:22" x14ac:dyDescent="0.25">
      <c r="A55" s="26">
        <f>Wellpath!E55</f>
        <v>5200</v>
      </c>
      <c r="B55" s="22">
        <v>0</v>
      </c>
      <c r="C55" s="22">
        <v>0</v>
      </c>
      <c r="D55" s="22">
        <v>-1</v>
      </c>
      <c r="E55" s="20">
        <f>Model!$W$34*((drdp!B55+drdp!K55)*XYM2!$B55+(drdp!E55+drdp!N55)*XYM2!$C55+(drdp!H55+drdp!Q55)*XYM2!$D55)</f>
        <v>6.3622422000386711E-3</v>
      </c>
      <c r="F55" s="20">
        <f>Model!$W$34*((drdp!C55+drdp!L55)*XYM2!$B55+(drdp!F55+drdp!O55)*XYM2!$C55+(drdp!I55+drdp!R55)*XYM2!$D55)</f>
        <v>-2.6788842507733893E-2</v>
      </c>
      <c r="G55" s="20">
        <f>Model!$W$34*((drdp!D55+drdp!M55)*XYM2!$B55+(drdp!G55+drdp!P55)*XYM2!$C55+(drdp!J55+drdp!S55)*XYM2!$D55)</f>
        <v>0</v>
      </c>
      <c r="H55" s="18">
        <f>Model!$W$34*((drdp!B55)*XYM2!$B55+(drdp!E55)*XYM2!$C55+(drdp!H55)*XYM2!$D55)</f>
        <v>3.1811211000193356E-3</v>
      </c>
      <c r="I55" s="18">
        <f>Model!$W$34*((drdp!C55)*XYM2!$B55+(drdp!F55)*XYM2!$C55+(drdp!I55)*XYM2!$D55)</f>
        <v>-1.3394421253866947E-2</v>
      </c>
      <c r="J55" s="18">
        <f>Model!$W$34*((drdp!D55)*XYM2!$B55+(drdp!G55)*XYM2!$C55+(drdp!J55)*XYM2!$D55)</f>
        <v>0</v>
      </c>
      <c r="K55" s="21">
        <f>SUM(E$3:E54)+H55</f>
        <v>2.9204485009605419E-2</v>
      </c>
      <c r="L55" s="21">
        <f>SUM(F$3:F54)+I55</f>
        <v>-0.68083658204466779</v>
      </c>
      <c r="M55" s="21">
        <f>SUM(G$3:G54)+J55</f>
        <v>0</v>
      </c>
      <c r="N55" s="21"/>
      <c r="O55" s="21"/>
      <c r="P55" s="21"/>
      <c r="Q55" s="19">
        <f t="shared" si="1"/>
        <v>8.5290194467626764E-4</v>
      </c>
      <c r="R55" s="19">
        <f t="shared" si="1"/>
        <v>0.46353845145026568</v>
      </c>
      <c r="S55" s="19">
        <f t="shared" si="1"/>
        <v>0</v>
      </c>
      <c r="T55" s="19">
        <f t="shared" si="2"/>
        <v>-1.9883481754314491E-2</v>
      </c>
      <c r="U55" s="19">
        <f t="shared" si="3"/>
        <v>0</v>
      </c>
      <c r="V55" s="19">
        <f t="shared" si="4"/>
        <v>0</v>
      </c>
    </row>
    <row r="56" spans="1:22" x14ac:dyDescent="0.25">
      <c r="A56" s="26">
        <f>Wellpath!E56</f>
        <v>5300</v>
      </c>
      <c r="B56" s="22">
        <v>0</v>
      </c>
      <c r="C56" s="22">
        <v>0</v>
      </c>
      <c r="D56" s="22">
        <v>-1</v>
      </c>
      <c r="E56" s="20">
        <f>Model!$W$34*((drdp!B56+drdp!K56)*XYM2!$B56+(drdp!E56+drdp!N56)*XYM2!$C56+(drdp!H56+drdp!Q56)*XYM2!$D56)</f>
        <v>9.026421482843534E-3</v>
      </c>
      <c r="F56" s="20">
        <f>Model!$W$34*((drdp!C56+drdp!L56)*XYM2!$B56+(drdp!F56+drdp!O56)*XYM2!$C56+(drdp!I56+drdp!R56)*XYM2!$D56)</f>
        <v>-2.5978734529979158E-2</v>
      </c>
      <c r="G56" s="20">
        <f>Model!$W$34*((drdp!D56+drdp!M56)*XYM2!$B56+(drdp!G56+drdp!P56)*XYM2!$C56+(drdp!J56+drdp!S56)*XYM2!$D56)</f>
        <v>0</v>
      </c>
      <c r="H56" s="18">
        <f>Model!$W$34*((drdp!B56)*XYM2!$B56+(drdp!E56)*XYM2!$C56+(drdp!H56)*XYM2!$D56)</f>
        <v>4.513210741421767E-3</v>
      </c>
      <c r="I56" s="18">
        <f>Model!$W$34*((drdp!C56)*XYM2!$B56+(drdp!F56)*XYM2!$C56+(drdp!I56)*XYM2!$D56)</f>
        <v>-1.2989367264989579E-2</v>
      </c>
      <c r="J56" s="18">
        <f>Model!$W$34*((drdp!D56)*XYM2!$B56+(drdp!G56)*XYM2!$C56+(drdp!J56)*XYM2!$D56)</f>
        <v>0</v>
      </c>
      <c r="K56" s="21">
        <f>SUM(E$3:E55)+H56</f>
        <v>3.6898816851046526E-2</v>
      </c>
      <c r="L56" s="21">
        <f>SUM(F$3:F55)+I56</f>
        <v>-0.70722037056352438</v>
      </c>
      <c r="M56" s="21">
        <f>SUM(G$3:G55)+J56</f>
        <v>0</v>
      </c>
      <c r="N56" s="21"/>
      <c r="O56" s="21"/>
      <c r="P56" s="21"/>
      <c r="Q56" s="19">
        <f t="shared" si="1"/>
        <v>1.3615226850070751E-3</v>
      </c>
      <c r="R56" s="19">
        <f t="shared" si="1"/>
        <v>0.50016065254000874</v>
      </c>
      <c r="S56" s="19">
        <f t="shared" si="1"/>
        <v>0</v>
      </c>
      <c r="T56" s="19">
        <f t="shared" si="2"/>
        <v>-2.609559492675274E-2</v>
      </c>
      <c r="U56" s="19">
        <f t="shared" si="3"/>
        <v>0</v>
      </c>
      <c r="V56" s="19">
        <f t="shared" si="4"/>
        <v>0</v>
      </c>
    </row>
    <row r="57" spans="1:22" x14ac:dyDescent="0.25">
      <c r="A57" s="26">
        <f>Wellpath!E57</f>
        <v>5400</v>
      </c>
      <c r="B57" s="22">
        <v>0</v>
      </c>
      <c r="C57" s="22">
        <v>0</v>
      </c>
      <c r="D57" s="22">
        <v>-1</v>
      </c>
      <c r="E57" s="20">
        <f>Model!$W$34*((drdp!B57+drdp!K57)*XYM2!$B57+(drdp!E57+drdp!N57)*XYM2!$C57+(drdp!H57+drdp!Q57)*XYM2!$D57)</f>
        <v>1.1669427907532269E-2</v>
      </c>
      <c r="F57" s="20">
        <f>Model!$W$34*((drdp!C57+drdp!L57)*XYM2!$B57+(drdp!F57+drdp!O57)*XYM2!$C57+(drdp!I57+drdp!R57)*XYM2!$D57)</f>
        <v>-2.5105201707636839E-2</v>
      </c>
      <c r="G57" s="20">
        <f>Model!$W$34*((drdp!D57+drdp!M57)*XYM2!$B57+(drdp!G57+drdp!P57)*XYM2!$C57+(drdp!J57+drdp!S57)*XYM2!$D57)</f>
        <v>0</v>
      </c>
      <c r="H57" s="18">
        <f>Model!$W$34*((drdp!B57)*XYM2!$B57+(drdp!E57)*XYM2!$C57+(drdp!H57)*XYM2!$D57)</f>
        <v>5.8347139537661347E-3</v>
      </c>
      <c r="I57" s="18">
        <f>Model!$W$34*((drdp!C57)*XYM2!$B57+(drdp!F57)*XYM2!$C57+(drdp!I57)*XYM2!$D57)</f>
        <v>-1.2552600853818419E-2</v>
      </c>
      <c r="J57" s="18">
        <f>Model!$W$34*((drdp!D57)*XYM2!$B57+(drdp!G57)*XYM2!$C57+(drdp!J57)*XYM2!$D57)</f>
        <v>0</v>
      </c>
      <c r="K57" s="21">
        <f>SUM(E$3:E56)+H57</f>
        <v>4.7246741546234428E-2</v>
      </c>
      <c r="L57" s="21">
        <f>SUM(F$3:F56)+I57</f>
        <v>-0.73276233868233231</v>
      </c>
      <c r="M57" s="21">
        <f>SUM(G$3:G56)+J57</f>
        <v>0</v>
      </c>
      <c r="N57" s="21"/>
      <c r="O57" s="21"/>
      <c r="P57" s="21"/>
      <c r="Q57" s="19">
        <f t="shared" si="1"/>
        <v>2.2322545867366744E-3</v>
      </c>
      <c r="R57" s="19">
        <f t="shared" si="1"/>
        <v>0.53694064499120109</v>
      </c>
      <c r="S57" s="19">
        <f t="shared" si="1"/>
        <v>0</v>
      </c>
      <c r="T57" s="19">
        <f t="shared" si="2"/>
        <v>-3.4620632830538456E-2</v>
      </c>
      <c r="U57" s="19">
        <f t="shared" si="3"/>
        <v>0</v>
      </c>
      <c r="V57" s="19">
        <f t="shared" si="4"/>
        <v>0</v>
      </c>
    </row>
    <row r="58" spans="1:22" x14ac:dyDescent="0.25">
      <c r="A58" s="26">
        <f>Wellpath!E58</f>
        <v>5500</v>
      </c>
      <c r="B58" s="22">
        <v>0</v>
      </c>
      <c r="C58" s="22">
        <v>0</v>
      </c>
      <c r="D58" s="22">
        <v>-1</v>
      </c>
      <c r="E58" s="20">
        <f>Model!$W$34*((drdp!B58+drdp!K58)*XYM2!$B58+(drdp!E58+drdp!N58)*XYM2!$C58+(drdp!H58+drdp!Q58)*XYM2!$D58)</f>
        <v>8.9619794799566145E-3</v>
      </c>
      <c r="F58" s="20">
        <f>Model!$W$34*((drdp!C58+drdp!L58)*XYM2!$B58+(drdp!F58+drdp!O58)*XYM2!$C58+(drdp!I58+drdp!R58)*XYM2!$D58)</f>
        <v>-1.5165959562568072E-2</v>
      </c>
      <c r="G58" s="20">
        <f>Model!$W$34*((drdp!D58+drdp!M58)*XYM2!$B58+(drdp!G58+drdp!P58)*XYM2!$C58+(drdp!J58+drdp!S58)*XYM2!$D58)</f>
        <v>0</v>
      </c>
      <c r="H58" s="18">
        <f>Model!$W$34*((drdp!B58)*XYM2!$B58+(drdp!E58)*XYM2!$C58+(drdp!H58)*XYM2!$D58)</f>
        <v>7.1387442089824926E-3</v>
      </c>
      <c r="I58" s="18">
        <f>Model!$W$34*((drdp!C58)*XYM2!$B58+(drdp!F58)*XYM2!$C58+(drdp!I58)*XYM2!$D58)</f>
        <v>-1.2080579546413958E-2</v>
      </c>
      <c r="J58" s="18">
        <f>Model!$W$34*((drdp!D58)*XYM2!$B58+(drdp!G58)*XYM2!$C58+(drdp!J58)*XYM2!$D58)</f>
        <v>0</v>
      </c>
      <c r="K58" s="21">
        <f>SUM(E$3:E57)+H58</f>
        <v>6.0220199708983055E-2</v>
      </c>
      <c r="L58" s="21">
        <f>SUM(F$3:F57)+I58</f>
        <v>-0.75739551908256475</v>
      </c>
      <c r="M58" s="21">
        <f>SUM(G$3:G57)+J58</f>
        <v>0</v>
      </c>
      <c r="N58" s="21"/>
      <c r="O58" s="21"/>
      <c r="P58" s="21"/>
      <c r="Q58" s="19">
        <f t="shared" si="1"/>
        <v>3.6264724529898027E-3</v>
      </c>
      <c r="R58" s="19">
        <f t="shared" si="1"/>
        <v>0.57364797232634768</v>
      </c>
      <c r="S58" s="19">
        <f t="shared" si="1"/>
        <v>0</v>
      </c>
      <c r="T58" s="19">
        <f t="shared" si="2"/>
        <v>-4.5610509417840936E-2</v>
      </c>
      <c r="U58" s="19">
        <f t="shared" si="3"/>
        <v>0</v>
      </c>
      <c r="V58" s="19">
        <f t="shared" si="4"/>
        <v>0</v>
      </c>
    </row>
    <row r="59" spans="1:22" x14ac:dyDescent="0.25">
      <c r="A59" s="26">
        <f>Wellpath!E59</f>
        <v>5525.54</v>
      </c>
      <c r="B59" s="22">
        <v>0</v>
      </c>
      <c r="C59" s="22">
        <v>0</v>
      </c>
      <c r="D59" s="22">
        <v>-1</v>
      </c>
      <c r="E59" s="20">
        <f>Model!$W$34*((drdp!B59+drdp!K59)*XYM2!$B59+(drdp!E59+drdp!N59)*XYM2!$C59+(drdp!H59+drdp!Q59)*XYM2!$D59)</f>
        <v>7.4693317690006644E-3</v>
      </c>
      <c r="F59" s="20">
        <f>Model!$W$34*((drdp!C59+drdp!L59)*XYM2!$B59+(drdp!F59+drdp!O59)*XYM2!$C59+(drdp!I59+drdp!R59)*XYM2!$D59)</f>
        <v>-1.1953429538795034E-2</v>
      </c>
      <c r="G59" s="20">
        <f>Model!$W$34*((drdp!D59+drdp!M59)*XYM2!$B59+(drdp!G59+drdp!P59)*XYM2!$C59+(drdp!J59+drdp!S59)*XYM2!$D59)</f>
        <v>0</v>
      </c>
      <c r="H59" s="18">
        <f>Model!$W$34*((drdp!B59)*XYM2!$B59+(drdp!E59)*XYM2!$C59+(drdp!H59)*XYM2!$D59)</f>
        <v>1.9076673338027624E-3</v>
      </c>
      <c r="I59" s="18">
        <f>Model!$W$34*((drdp!C59)*XYM2!$B59+(drdp!F59)*XYM2!$C59+(drdp!I59)*XYM2!$D59)</f>
        <v>-3.0529059042082403E-3</v>
      </c>
      <c r="J59" s="18">
        <f>Model!$W$34*((drdp!D59)*XYM2!$B59+(drdp!G59)*XYM2!$C59+(drdp!J59)*XYM2!$D59)</f>
        <v>0</v>
      </c>
      <c r="K59" s="21">
        <f>SUM(E$3:E58)+H59</f>
        <v>6.3951102313759944E-2</v>
      </c>
      <c r="L59" s="21">
        <f>SUM(F$3:F58)+I59</f>
        <v>-0.76353380500292711</v>
      </c>
      <c r="M59" s="21">
        <f>SUM(G$3:G58)+J59</f>
        <v>0</v>
      </c>
      <c r="N59" s="21"/>
      <c r="O59" s="21"/>
      <c r="P59" s="21"/>
      <c r="Q59" s="19">
        <f t="shared" si="1"/>
        <v>4.0897434871449926E-3</v>
      </c>
      <c r="R59" s="19">
        <f t="shared" si="1"/>
        <v>0.58298387138224794</v>
      </c>
      <c r="S59" s="19">
        <f t="shared" si="1"/>
        <v>0</v>
      </c>
      <c r="T59" s="19">
        <f t="shared" si="2"/>
        <v>-4.882882848375663E-2</v>
      </c>
      <c r="U59" s="19">
        <f t="shared" si="3"/>
        <v>0</v>
      </c>
      <c r="V59" s="19">
        <f t="shared" si="4"/>
        <v>0</v>
      </c>
    </row>
    <row r="60" spans="1:22" x14ac:dyDescent="0.25">
      <c r="A60" s="26">
        <f>Wellpath!E60</f>
        <v>5600</v>
      </c>
      <c r="B60" s="22">
        <v>0</v>
      </c>
      <c r="C60" s="22">
        <v>0</v>
      </c>
      <c r="D60" s="22">
        <v>-1</v>
      </c>
      <c r="E60" s="20">
        <f>Model!$W$34*((drdp!B60+drdp!K60)*XYM2!$B60+(drdp!E60+drdp!N60)*XYM2!$C60+(drdp!H60+drdp!Q60)*XYM2!$D60)</f>
        <v>1.4334779202954373E-2</v>
      </c>
      <c r="F60" s="20">
        <f>Model!$W$34*((drdp!C60+drdp!L60)*XYM2!$B60+(drdp!F60+drdp!O60)*XYM2!$C60+(drdp!I60+drdp!R60)*XYM2!$D60)</f>
        <v>-1.9614709601418898E-2</v>
      </c>
      <c r="G60" s="20">
        <f>Model!$W$34*((drdp!D60+drdp!M60)*XYM2!$B60+(drdp!G60+drdp!P60)*XYM2!$C60+(drdp!J60+drdp!S60)*XYM2!$D60)</f>
        <v>0</v>
      </c>
      <c r="H60" s="18">
        <f>Model!$W$34*((drdp!B60)*XYM2!$B60+(drdp!E60)*XYM2!$C60+(drdp!H60)*XYM2!$D60)</f>
        <v>6.1181225464403497E-3</v>
      </c>
      <c r="I60" s="18">
        <f>Model!$W$34*((drdp!C60)*XYM2!$B60+(drdp!F60)*XYM2!$C60+(drdp!I60)*XYM2!$D60)</f>
        <v>-8.3716111253103985E-3</v>
      </c>
      <c r="J60" s="18">
        <f>Model!$W$34*((drdp!D60)*XYM2!$B60+(drdp!G60)*XYM2!$C60+(drdp!J60)*XYM2!$D60)</f>
        <v>0</v>
      </c>
      <c r="K60" s="21">
        <f>SUM(E$3:E59)+H60</f>
        <v>7.5630889295398199E-2</v>
      </c>
      <c r="L60" s="21">
        <f>SUM(F$3:F59)+I60</f>
        <v>-0.78080593976282431</v>
      </c>
      <c r="M60" s="21">
        <f>SUM(G$3:G59)+J60</f>
        <v>0</v>
      </c>
      <c r="N60" s="21"/>
      <c r="O60" s="21"/>
      <c r="P60" s="21"/>
      <c r="Q60" s="19">
        <f t="shared" si="1"/>
        <v>5.7200314156127781E-3</v>
      </c>
      <c r="R60" s="19">
        <f t="shared" si="1"/>
        <v>0.60965791556890725</v>
      </c>
      <c r="S60" s="19">
        <f t="shared" si="1"/>
        <v>0</v>
      </c>
      <c r="T60" s="19">
        <f t="shared" si="2"/>
        <v>-5.9053047591391516E-2</v>
      </c>
      <c r="U60" s="19">
        <f t="shared" si="3"/>
        <v>0</v>
      </c>
      <c r="V60" s="19">
        <f t="shared" si="4"/>
        <v>0</v>
      </c>
    </row>
    <row r="61" spans="1:22" x14ac:dyDescent="0.25">
      <c r="A61" s="26">
        <f>Wellpath!E61</f>
        <v>5700</v>
      </c>
      <c r="B61" s="22">
        <v>0</v>
      </c>
      <c r="C61" s="22">
        <v>0</v>
      </c>
      <c r="D61" s="22">
        <v>-1</v>
      </c>
      <c r="E61" s="20">
        <f>Model!$W$34*((drdp!B61+drdp!K61)*XYM2!$B61+(drdp!E61+drdp!N61)*XYM2!$C61+(drdp!H61+drdp!Q61)*XYM2!$D61)</f>
        <v>1.8407445424470179E-2</v>
      </c>
      <c r="F61" s="20">
        <f>Model!$W$34*((drdp!C61+drdp!L61)*XYM2!$B61+(drdp!F61+drdp!O61)*XYM2!$C61+(drdp!I61+drdp!R61)*XYM2!$D61)</f>
        <v>-2.0529845525656152E-2</v>
      </c>
      <c r="G61" s="20">
        <f>Model!$W$34*((drdp!D61+drdp!M61)*XYM2!$B61+(drdp!G61+drdp!P61)*XYM2!$C61+(drdp!J61+drdp!S61)*XYM2!$D61)</f>
        <v>0</v>
      </c>
      <c r="H61" s="18">
        <f>Model!$W$34*((drdp!B61)*XYM2!$B61+(drdp!E61)*XYM2!$C61+(drdp!H61)*XYM2!$D61)</f>
        <v>9.2037227122350896E-3</v>
      </c>
      <c r="I61" s="18">
        <f>Model!$W$34*((drdp!C61)*XYM2!$B61+(drdp!F61)*XYM2!$C61+(drdp!I61)*XYM2!$D61)</f>
        <v>-1.0264922762828076E-2</v>
      </c>
      <c r="J61" s="18">
        <f>Model!$W$34*((drdp!D61)*XYM2!$B61+(drdp!G61)*XYM2!$C61+(drdp!J61)*XYM2!$D61)</f>
        <v>0</v>
      </c>
      <c r="K61" s="21">
        <f>SUM(E$3:E60)+H61</f>
        <v>9.3051268664147299E-2</v>
      </c>
      <c r="L61" s="21">
        <f>SUM(F$3:F60)+I61</f>
        <v>-0.80231396100176089</v>
      </c>
      <c r="M61" s="21">
        <f>SUM(G$3:G60)+J61</f>
        <v>0</v>
      </c>
      <c r="N61" s="21"/>
      <c r="O61" s="21"/>
      <c r="P61" s="21"/>
      <c r="Q61" s="19">
        <f t="shared" si="1"/>
        <v>8.658538600007322E-3</v>
      </c>
      <c r="R61" s="19">
        <f t="shared" si="1"/>
        <v>0.64370769201833511</v>
      </c>
      <c r="S61" s="19">
        <f t="shared" si="1"/>
        <v>0</v>
      </c>
      <c r="T61" s="19">
        <f t="shared" si="2"/>
        <v>-7.4656331938171047E-2</v>
      </c>
      <c r="U61" s="19">
        <f t="shared" si="3"/>
        <v>0</v>
      </c>
      <c r="V61" s="19">
        <f t="shared" si="4"/>
        <v>0</v>
      </c>
    </row>
    <row r="62" spans="1:22" x14ac:dyDescent="0.25">
      <c r="A62" s="26">
        <f>Wellpath!E62</f>
        <v>5800</v>
      </c>
      <c r="B62" s="22">
        <v>0</v>
      </c>
      <c r="C62" s="22">
        <v>0</v>
      </c>
      <c r="D62" s="22">
        <v>-1</v>
      </c>
      <c r="E62" s="20">
        <f>Model!$W$34*((drdp!B62+drdp!K62)*XYM2!$B62+(drdp!E62+drdp!N62)*XYM2!$C62+(drdp!H62+drdp!Q62)*XYM2!$D62)</f>
        <v>2.0329142305102806E-2</v>
      </c>
      <c r="F62" s="20">
        <f>Model!$W$34*((drdp!C62+drdp!L62)*XYM2!$B62+(drdp!F62+drdp!O62)*XYM2!$C62+(drdp!I62+drdp!R62)*XYM2!$D62)</f>
        <v>-1.851107201544849E-2</v>
      </c>
      <c r="G62" s="20">
        <f>Model!$W$34*((drdp!D62+drdp!M62)*XYM2!$B62+(drdp!G62+drdp!P62)*XYM2!$C62+(drdp!J62+drdp!S62)*XYM2!$D62)</f>
        <v>0</v>
      </c>
      <c r="H62" s="18">
        <f>Model!$W$34*((drdp!B62)*XYM2!$B62+(drdp!E62)*XYM2!$C62+(drdp!H62)*XYM2!$D62)</f>
        <v>1.0164571152551403E-2</v>
      </c>
      <c r="I62" s="18">
        <f>Model!$W$34*((drdp!C62)*XYM2!$B62+(drdp!F62)*XYM2!$C62+(drdp!I62)*XYM2!$D62)</f>
        <v>-9.2555360077242448E-3</v>
      </c>
      <c r="J62" s="18">
        <f>Model!$W$34*((drdp!D62)*XYM2!$B62+(drdp!G62)*XYM2!$C62+(drdp!J62)*XYM2!$D62)</f>
        <v>0</v>
      </c>
      <c r="K62" s="21">
        <f>SUM(E$3:E61)+H62</f>
        <v>0.11241956252893379</v>
      </c>
      <c r="L62" s="21">
        <f>SUM(F$3:F61)+I62</f>
        <v>-0.8218344197723132</v>
      </c>
      <c r="M62" s="21">
        <f>SUM(G$3:G61)+J62</f>
        <v>0</v>
      </c>
      <c r="N62" s="21"/>
      <c r="O62" s="21"/>
      <c r="P62" s="21"/>
      <c r="Q62" s="19">
        <f t="shared" si="1"/>
        <v>1.2638158039196854E-2</v>
      </c>
      <c r="R62" s="19">
        <f t="shared" si="1"/>
        <v>0.67541181352249469</v>
      </c>
      <c r="S62" s="19">
        <f t="shared" si="1"/>
        <v>0</v>
      </c>
      <c r="T62" s="19">
        <f t="shared" si="2"/>
        <v>-9.2390265942023583E-2</v>
      </c>
      <c r="U62" s="19">
        <f t="shared" si="3"/>
        <v>0</v>
      </c>
      <c r="V62" s="19">
        <f t="shared" si="4"/>
        <v>0</v>
      </c>
    </row>
    <row r="63" spans="1:22" x14ac:dyDescent="0.25">
      <c r="A63" s="26">
        <f>Wellpath!E63</f>
        <v>5900</v>
      </c>
      <c r="B63" s="22">
        <v>0</v>
      </c>
      <c r="C63" s="22">
        <v>0</v>
      </c>
      <c r="D63" s="22">
        <v>-1</v>
      </c>
      <c r="E63" s="20">
        <f>Model!$W$34*((drdp!B63+drdp!K63)*XYM2!$B63+(drdp!E63+drdp!N63)*XYM2!$C63+(drdp!H63+drdp!Q63)*XYM2!$D63)</f>
        <v>2.219211190416201E-2</v>
      </c>
      <c r="F63" s="20">
        <f>Model!$W$34*((drdp!C63+drdp!L63)*XYM2!$B63+(drdp!F63+drdp!O63)*XYM2!$C63+(drdp!I63+drdp!R63)*XYM2!$D63)</f>
        <v>-1.6445287478207494E-2</v>
      </c>
      <c r="G63" s="20">
        <f>Model!$W$34*((drdp!D63+drdp!M63)*XYM2!$B63+(drdp!G63+drdp!P63)*XYM2!$C63+(drdp!J63+drdp!S63)*XYM2!$D63)</f>
        <v>0</v>
      </c>
      <c r="H63" s="18">
        <f>Model!$W$34*((drdp!B63)*XYM2!$B63+(drdp!E63)*XYM2!$C63+(drdp!H63)*XYM2!$D63)</f>
        <v>1.1096055952081005E-2</v>
      </c>
      <c r="I63" s="18">
        <f>Model!$W$34*((drdp!C63)*XYM2!$B63+(drdp!F63)*XYM2!$C63+(drdp!I63)*XYM2!$D63)</f>
        <v>-8.2226437391037469E-3</v>
      </c>
      <c r="J63" s="18">
        <f>Model!$W$34*((drdp!D63)*XYM2!$B63+(drdp!G63)*XYM2!$C63+(drdp!J63)*XYM2!$D63)</f>
        <v>0</v>
      </c>
      <c r="K63" s="21">
        <f>SUM(E$3:E62)+H63</f>
        <v>0.1336801896335662</v>
      </c>
      <c r="L63" s="21">
        <f>SUM(F$3:F62)+I63</f>
        <v>-0.83931259951914117</v>
      </c>
      <c r="M63" s="21">
        <f>SUM(G$3:G62)+J63</f>
        <v>0</v>
      </c>
      <c r="N63" s="21"/>
      <c r="O63" s="21"/>
      <c r="P63" s="21"/>
      <c r="Q63" s="19">
        <f t="shared" si="1"/>
        <v>1.787039310046622E-2</v>
      </c>
      <c r="R63" s="19">
        <f t="shared" si="1"/>
        <v>0.70444563971157825</v>
      </c>
      <c r="S63" s="19">
        <f t="shared" si="1"/>
        <v>0</v>
      </c>
      <c r="T63" s="19">
        <f t="shared" si="2"/>
        <v>-0.1121994674655602</v>
      </c>
      <c r="U63" s="19">
        <f t="shared" si="3"/>
        <v>0</v>
      </c>
      <c r="V63" s="19">
        <f t="shared" si="4"/>
        <v>0</v>
      </c>
    </row>
    <row r="64" spans="1:22" x14ac:dyDescent="0.25">
      <c r="A64" s="26">
        <f>Wellpath!E64</f>
        <v>6000</v>
      </c>
      <c r="B64" s="22">
        <v>0</v>
      </c>
      <c r="C64" s="22">
        <v>0</v>
      </c>
      <c r="D64" s="22">
        <v>-1</v>
      </c>
      <c r="E64" s="20">
        <f>Model!$W$34*((drdp!B64+drdp!K64)*XYM2!$B64+(drdp!E64+drdp!N64)*XYM2!$C64+(drdp!H64+drdp!Q64)*XYM2!$D64)</f>
        <v>1.8123521512123771E-2</v>
      </c>
      <c r="F64" s="20">
        <f>Model!$W$34*((drdp!C64+drdp!L64)*XYM2!$B64+(drdp!F64+drdp!O64)*XYM2!$C64+(drdp!I64+drdp!R64)*XYM2!$D64)</f>
        <v>-1.0825234310486952E-2</v>
      </c>
      <c r="G64" s="20">
        <f>Model!$W$34*((drdp!D64+drdp!M64)*XYM2!$B64+(drdp!G64+drdp!P64)*XYM2!$C64+(drdp!J64+drdp!S64)*XYM2!$D64)</f>
        <v>0</v>
      </c>
      <c r="H64" s="18">
        <f>Model!$W$34*((drdp!B64)*XYM2!$B64+(drdp!E64)*XYM2!$C64+(drdp!H64)*XYM2!$D64)</f>
        <v>1.1995976642920172E-2</v>
      </c>
      <c r="I64" s="18">
        <f>Model!$W$34*((drdp!C64)*XYM2!$B64+(drdp!F64)*XYM2!$C64+(drdp!I64)*XYM2!$D64)</f>
        <v>-7.1652331946564507E-3</v>
      </c>
      <c r="J64" s="18">
        <f>Model!$W$34*((drdp!D64)*XYM2!$B64+(drdp!G64)*XYM2!$C64+(drdp!J64)*XYM2!$D64)</f>
        <v>0</v>
      </c>
      <c r="K64" s="21">
        <f>SUM(E$3:E63)+H64</f>
        <v>0.15677222222856738</v>
      </c>
      <c r="L64" s="21">
        <f>SUM(F$3:F63)+I64</f>
        <v>-0.85470047645290137</v>
      </c>
      <c r="M64" s="21">
        <f>SUM(G$3:G63)+J64</f>
        <v>0</v>
      </c>
      <c r="N64" s="21"/>
      <c r="O64" s="21"/>
      <c r="P64" s="21"/>
      <c r="Q64" s="19">
        <f t="shared" si="1"/>
        <v>2.4577529662483315E-2</v>
      </c>
      <c r="R64" s="19">
        <f t="shared" si="1"/>
        <v>0.73051290444881656</v>
      </c>
      <c r="S64" s="19">
        <f t="shared" si="1"/>
        <v>0</v>
      </c>
      <c r="T64" s="19">
        <f t="shared" si="2"/>
        <v>-0.13399329303333668</v>
      </c>
      <c r="U64" s="19">
        <f t="shared" si="3"/>
        <v>0</v>
      </c>
      <c r="V64" s="19">
        <f t="shared" si="4"/>
        <v>0</v>
      </c>
    </row>
    <row r="65" spans="1:22" x14ac:dyDescent="0.25">
      <c r="A65" s="26">
        <f>Wellpath!E65</f>
        <v>6051.08</v>
      </c>
      <c r="B65" s="22">
        <v>0</v>
      </c>
      <c r="C65" s="22">
        <v>0</v>
      </c>
      <c r="D65" s="22">
        <v>-1</v>
      </c>
      <c r="E65" s="20">
        <f>Model!$W$34*((drdp!B65+drdp!K65)*XYM2!$B65+(drdp!E65+drdp!N65)*XYM2!$C65+(drdp!H65+drdp!Q65)*XYM2!$D65)</f>
        <v>1.2445345830646255E-2</v>
      </c>
      <c r="F65" s="20">
        <f>Model!$W$34*((drdp!C65+drdp!L65)*XYM2!$B65+(drdp!F65+drdp!O65)*XYM2!$C65+(drdp!I65+drdp!R65)*XYM2!$D65)</f>
        <v>-6.6173077584434749E-3</v>
      </c>
      <c r="G65" s="20">
        <f>Model!$W$34*((drdp!D65+drdp!M65)*XYM2!$B65+(drdp!G65+drdp!P65)*XYM2!$C65+(drdp!J65+drdp!S65)*XYM2!$D65)</f>
        <v>0</v>
      </c>
      <c r="H65" s="18">
        <f>Model!$W$34*((drdp!B65)*XYM2!$B65+(drdp!E65)*XYM2!$C65+(drdp!H65)*XYM2!$D65)</f>
        <v>6.3570826502940816E-3</v>
      </c>
      <c r="I65" s="18">
        <f>Model!$W$34*((drdp!C65)*XYM2!$B65+(drdp!F65)*XYM2!$C65+(drdp!I65)*XYM2!$D65)</f>
        <v>-3.3801208030129143E-3</v>
      </c>
      <c r="J65" s="18">
        <f>Model!$W$34*((drdp!D65)*XYM2!$B65+(drdp!G65)*XYM2!$C65+(drdp!J65)*XYM2!$D65)</f>
        <v>0</v>
      </c>
      <c r="K65" s="21">
        <f>SUM(E$3:E64)+H65</f>
        <v>0.16925684974806504</v>
      </c>
      <c r="L65" s="21">
        <f>SUM(F$3:F64)+I65</f>
        <v>-0.86174059837174477</v>
      </c>
      <c r="M65" s="21">
        <f>SUM(G$3:G64)+J65</f>
        <v>0</v>
      </c>
      <c r="N65" s="21"/>
      <c r="O65" s="21"/>
      <c r="P65" s="21"/>
      <c r="Q65" s="19">
        <f t="shared" si="1"/>
        <v>2.8647881186639065E-2</v>
      </c>
      <c r="R65" s="19">
        <f t="shared" si="1"/>
        <v>0.7425968588820927</v>
      </c>
      <c r="S65" s="19">
        <f t="shared" si="1"/>
        <v>0</v>
      </c>
      <c r="T65" s="19">
        <f t="shared" si="2"/>
        <v>-0.14585549898041406</v>
      </c>
      <c r="U65" s="19">
        <f t="shared" si="3"/>
        <v>0</v>
      </c>
      <c r="V65" s="19">
        <f t="shared" si="4"/>
        <v>0</v>
      </c>
    </row>
    <row r="66" spans="1:22" x14ac:dyDescent="0.25">
      <c r="A66" s="26">
        <f>Wellpath!E66</f>
        <v>6100</v>
      </c>
      <c r="B66" s="22">
        <v>0</v>
      </c>
      <c r="C66" s="22">
        <v>0</v>
      </c>
      <c r="D66" s="22">
        <v>-1</v>
      </c>
      <c r="E66" s="20">
        <f>Model!$W$34*((drdp!B66+drdp!K66)*XYM2!$B66+(drdp!E66+drdp!N66)*XYM2!$C66+(drdp!H66+drdp!Q66)*XYM2!$D66)</f>
        <v>1.8821072483468339E-2</v>
      </c>
      <c r="F66" s="20">
        <f>Model!$W$34*((drdp!C66+drdp!L66)*XYM2!$B66+(drdp!F66+drdp!O66)*XYM2!$C66+(drdp!I66+drdp!R66)*XYM2!$D66)</f>
        <v>-8.8886437609655075E-3</v>
      </c>
      <c r="G66" s="20">
        <f>Model!$W$34*((drdp!D66+drdp!M66)*XYM2!$B66+(drdp!G66+drdp!P66)*XYM2!$C66+(drdp!J66+drdp!S66)*XYM2!$D66)</f>
        <v>0</v>
      </c>
      <c r="H66" s="18">
        <f>Model!$W$34*((drdp!B66)*XYM2!$B66+(drdp!E66)*XYM2!$C66+(drdp!H66)*XYM2!$D66)</f>
        <v>6.1826945063878464E-3</v>
      </c>
      <c r="I66" s="18">
        <f>Model!$W$34*((drdp!C66)*XYM2!$B66+(drdp!F66)*XYM2!$C66+(drdp!I66)*XYM2!$D66)</f>
        <v>-2.9199063442548745E-3</v>
      </c>
      <c r="J66" s="18">
        <f>Model!$W$34*((drdp!D66)*XYM2!$B66+(drdp!G66)*XYM2!$C66+(drdp!J66)*XYM2!$D66)</f>
        <v>0</v>
      </c>
      <c r="K66" s="21">
        <f>SUM(E$3:E65)+H66</f>
        <v>0.18152780743480504</v>
      </c>
      <c r="L66" s="21">
        <f>SUM(F$3:F65)+I66</f>
        <v>-0.86789769167143027</v>
      </c>
      <c r="M66" s="21">
        <f>SUM(G$3:G65)+J66</f>
        <v>0</v>
      </c>
      <c r="N66" s="21"/>
      <c r="O66" s="21"/>
      <c r="P66" s="21"/>
      <c r="Q66" s="19">
        <f t="shared" si="1"/>
        <v>3.295234487208766E-2</v>
      </c>
      <c r="R66" s="19">
        <f t="shared" si="1"/>
        <v>0.75324640320859704</v>
      </c>
      <c r="S66" s="19">
        <f t="shared" si="1"/>
        <v>0</v>
      </c>
      <c r="T66" s="19">
        <f t="shared" si="2"/>
        <v>-0.1575475650468432</v>
      </c>
      <c r="U66" s="19">
        <f t="shared" si="3"/>
        <v>0</v>
      </c>
      <c r="V66" s="19">
        <f t="shared" si="4"/>
        <v>0</v>
      </c>
    </row>
    <row r="67" spans="1:22" x14ac:dyDescent="0.25">
      <c r="A67" s="26">
        <f>Wellpath!E67</f>
        <v>6200</v>
      </c>
      <c r="B67" s="22">
        <v>0</v>
      </c>
      <c r="C67" s="22">
        <v>0</v>
      </c>
      <c r="D67" s="22">
        <v>-1</v>
      </c>
      <c r="E67" s="20">
        <f>Model!$W$34*((drdp!B67+drdp!K67)*XYM2!$B67+(drdp!E67+drdp!N67)*XYM2!$C67+(drdp!H67+drdp!Q67)*XYM2!$D67)</f>
        <v>2.6022486991913105E-2</v>
      </c>
      <c r="F67" s="20">
        <f>Model!$W$34*((drdp!C67+drdp!L67)*XYM2!$B67+(drdp!F67+drdp!O67)*XYM2!$C67+(drdp!I67+drdp!R67)*XYM2!$D67)</f>
        <v>-9.2610734671227293E-3</v>
      </c>
      <c r="G67" s="20">
        <f>Model!$W$34*((drdp!D67+drdp!M67)*XYM2!$B67+(drdp!G67+drdp!P67)*XYM2!$C67+(drdp!J67+drdp!S67)*XYM2!$D67)</f>
        <v>0</v>
      </c>
      <c r="H67" s="18">
        <f>Model!$W$34*((drdp!B67)*XYM2!$B67+(drdp!E67)*XYM2!$C67+(drdp!H67)*XYM2!$D67)</f>
        <v>1.3011243495956505E-2</v>
      </c>
      <c r="I67" s="18">
        <f>Model!$W$34*((drdp!C67)*XYM2!$B67+(drdp!F67)*XYM2!$C67+(drdp!I67)*XYM2!$D67)</f>
        <v>-4.6305367335613473E-3</v>
      </c>
      <c r="J67" s="18">
        <f>Model!$W$34*((drdp!D67)*XYM2!$B67+(drdp!G67)*XYM2!$C67+(drdp!J67)*XYM2!$D67)</f>
        <v>0</v>
      </c>
      <c r="K67" s="21">
        <f>SUM(E$3:E66)+H67</f>
        <v>0.20717742890784205</v>
      </c>
      <c r="L67" s="21">
        <f>SUM(F$3:F66)+I67</f>
        <v>-0.87849696582170234</v>
      </c>
      <c r="M67" s="21">
        <f>SUM(G$3:G66)+J67</f>
        <v>0</v>
      </c>
      <c r="N67" s="21"/>
      <c r="O67" s="21"/>
      <c r="P67" s="21"/>
      <c r="Q67" s="19">
        <f t="shared" si="1"/>
        <v>4.2922487048863943E-2</v>
      </c>
      <c r="R67" s="19">
        <f t="shared" si="1"/>
        <v>0.77175691895793719</v>
      </c>
      <c r="S67" s="19">
        <f t="shared" si="1"/>
        <v>0</v>
      </c>
      <c r="T67" s="19">
        <f t="shared" si="2"/>
        <v>-0.18200474268228067</v>
      </c>
      <c r="U67" s="19">
        <f t="shared" si="3"/>
        <v>0</v>
      </c>
      <c r="V67" s="19">
        <f t="shared" si="4"/>
        <v>0</v>
      </c>
    </row>
    <row r="68" spans="1:22" x14ac:dyDescent="0.25">
      <c r="A68" s="26">
        <f>Wellpath!E68</f>
        <v>6300</v>
      </c>
      <c r="B68" s="22">
        <v>0</v>
      </c>
      <c r="C68" s="22">
        <v>0</v>
      </c>
      <c r="D68" s="22">
        <v>-1</v>
      </c>
      <c r="E68" s="20">
        <f>Model!$W$34*((drdp!B68+drdp!K68)*XYM2!$B68+(drdp!E68+drdp!N68)*XYM2!$C68+(drdp!H68+drdp!Q68)*XYM2!$D68)</f>
        <v>2.670060922217557E-2</v>
      </c>
      <c r="F68" s="20">
        <f>Model!$W$34*((drdp!C68+drdp!L68)*XYM2!$B68+(drdp!F68+drdp!O68)*XYM2!$C68+(drdp!I68+drdp!R68)*XYM2!$D68)</f>
        <v>-6.5582986503295035E-3</v>
      </c>
      <c r="G68" s="20">
        <f>Model!$W$34*((drdp!D68+drdp!M68)*XYM2!$B68+(drdp!G68+drdp!P68)*XYM2!$C68+(drdp!J68+drdp!S68)*XYM2!$D68)</f>
        <v>0</v>
      </c>
      <c r="H68" s="18">
        <f>Model!$W$34*((drdp!B68)*XYM2!$B68+(drdp!E68)*XYM2!$C68+(drdp!H68)*XYM2!$D68)</f>
        <v>1.3350304611087785E-2</v>
      </c>
      <c r="I68" s="18">
        <f>Model!$W$34*((drdp!C68)*XYM2!$B68+(drdp!F68)*XYM2!$C68+(drdp!I68)*XYM2!$D68)</f>
        <v>-3.2791493251647518E-3</v>
      </c>
      <c r="J68" s="18">
        <f>Model!$W$34*((drdp!D68)*XYM2!$B68+(drdp!G68)*XYM2!$C68+(drdp!J68)*XYM2!$D68)</f>
        <v>0</v>
      </c>
      <c r="K68" s="21">
        <f>SUM(E$3:E67)+H68</f>
        <v>0.23353897701488641</v>
      </c>
      <c r="L68" s="21">
        <f>SUM(F$3:F67)+I68</f>
        <v>-0.88640665188042833</v>
      </c>
      <c r="M68" s="21">
        <f>SUM(G$3:G67)+J68</f>
        <v>0</v>
      </c>
      <c r="N68" s="21"/>
      <c r="O68" s="21"/>
      <c r="P68" s="21"/>
      <c r="Q68" s="19">
        <f t="shared" ref="Q68:S131" si="5">K68^2</f>
        <v>5.4540453785159641E-2</v>
      </c>
      <c r="R68" s="19">
        <f t="shared" si="5"/>
        <v>0.78571675249787087</v>
      </c>
      <c r="S68" s="19">
        <f t="shared" si="5"/>
        <v>0</v>
      </c>
      <c r="T68" s="19">
        <f t="shared" ref="T68:T131" si="6">K68*L68</f>
        <v>-0.20701050269934576</v>
      </c>
      <c r="U68" s="19">
        <f t="shared" ref="U68:U131" si="7">K68*M68</f>
        <v>0</v>
      </c>
      <c r="V68" s="19">
        <f t="shared" ref="V68:V131" si="8">L68*M68</f>
        <v>0</v>
      </c>
    </row>
    <row r="69" spans="1:22" x14ac:dyDescent="0.25">
      <c r="A69" s="26">
        <f>Wellpath!E69</f>
        <v>6400</v>
      </c>
      <c r="B69" s="22">
        <v>0</v>
      </c>
      <c r="C69" s="22">
        <v>0</v>
      </c>
      <c r="D69" s="22">
        <v>-1</v>
      </c>
      <c r="E69" s="20">
        <f>Model!$W$34*((drdp!B69+drdp!K69)*XYM2!$B69+(drdp!E69+drdp!N69)*XYM2!$C69+(drdp!H69+drdp!Q69)*XYM2!$D69)</f>
        <v>2.7296815476178383E-2</v>
      </c>
      <c r="F69" s="20">
        <f>Model!$W$34*((drdp!C69+drdp!L69)*XYM2!$B69+(drdp!F69+drdp!O69)*XYM2!$C69+(drdp!I69+drdp!R69)*XYM2!$D69)</f>
        <v>-3.8411756450511714E-3</v>
      </c>
      <c r="G69" s="20">
        <f>Model!$W$34*((drdp!D69+drdp!M69)*XYM2!$B69+(drdp!G69+drdp!P69)*XYM2!$C69+(drdp!J69+drdp!S69)*XYM2!$D69)</f>
        <v>0</v>
      </c>
      <c r="H69" s="18">
        <f>Model!$W$34*((drdp!B69)*XYM2!$B69+(drdp!E69)*XYM2!$C69+(drdp!H69)*XYM2!$D69)</f>
        <v>1.3648407738089192E-2</v>
      </c>
      <c r="I69" s="18">
        <f>Model!$W$34*((drdp!C69)*XYM2!$B69+(drdp!F69)*XYM2!$C69+(drdp!I69)*XYM2!$D69)</f>
        <v>-1.9205878225255857E-3</v>
      </c>
      <c r="J69" s="18">
        <f>Model!$W$34*((drdp!D69)*XYM2!$B69+(drdp!G69)*XYM2!$C69+(drdp!J69)*XYM2!$D69)</f>
        <v>0</v>
      </c>
      <c r="K69" s="21">
        <f>SUM(E$3:E68)+H69</f>
        <v>0.26053768936406341</v>
      </c>
      <c r="L69" s="21">
        <f>SUM(F$3:F68)+I69</f>
        <v>-0.89160638902811873</v>
      </c>
      <c r="M69" s="21">
        <f>SUM(G$3:G68)+J69</f>
        <v>0</v>
      </c>
      <c r="N69" s="21"/>
      <c r="O69" s="21"/>
      <c r="P69" s="21"/>
      <c r="Q69" s="19">
        <f t="shared" si="5"/>
        <v>6.7879887579165202E-2</v>
      </c>
      <c r="R69" s="19">
        <f t="shared" si="5"/>
        <v>0.794961952955761</v>
      </c>
      <c r="S69" s="19">
        <f t="shared" si="5"/>
        <v>0</v>
      </c>
      <c r="T69" s="19">
        <f t="shared" si="6"/>
        <v>-0.23229706841962228</v>
      </c>
      <c r="U69" s="19">
        <f t="shared" si="7"/>
        <v>0</v>
      </c>
      <c r="V69" s="19">
        <f t="shared" si="8"/>
        <v>0</v>
      </c>
    </row>
    <row r="70" spans="1:22" x14ac:dyDescent="0.25">
      <c r="A70" s="26">
        <f>Wellpath!E70</f>
        <v>6500</v>
      </c>
      <c r="B70" s="22">
        <v>0</v>
      </c>
      <c r="C70" s="22">
        <v>0</v>
      </c>
      <c r="D70" s="22">
        <v>-1</v>
      </c>
      <c r="E70" s="20">
        <f>Model!$W$34*((drdp!B70+drdp!K70)*XYM2!$B70+(drdp!E70+drdp!N70)*XYM2!$C70+(drdp!H70+drdp!Q70)*XYM2!$D70)</f>
        <v>2.4568668801979346E-2</v>
      </c>
      <c r="F70" s="20">
        <f>Model!$W$34*((drdp!C70+drdp!L70)*XYM2!$B70+(drdp!F70+drdp!O70)*XYM2!$C70+(drdp!I70+drdp!R70)*XYM2!$D70)</f>
        <v>-9.8248474482536983E-4</v>
      </c>
      <c r="G70" s="20">
        <f>Model!$W$34*((drdp!D70+drdp!M70)*XYM2!$B70+(drdp!G70+drdp!P70)*XYM2!$C70+(drdp!J70+drdp!S70)*XYM2!$D70)</f>
        <v>0</v>
      </c>
      <c r="H70" s="18">
        <f>Model!$W$34*((drdp!B70)*XYM2!$B70+(drdp!E70)*XYM2!$C70+(drdp!H70)*XYM2!$D70)</f>
        <v>1.3910468124776009E-2</v>
      </c>
      <c r="I70" s="18">
        <f>Model!$W$34*((drdp!C70)*XYM2!$B70+(drdp!F70)*XYM2!$C70+(drdp!I70)*XYM2!$D70)</f>
        <v>-5.5627037981280229E-4</v>
      </c>
      <c r="J70" s="18">
        <f>Model!$W$34*((drdp!D70)*XYM2!$B70+(drdp!G70)*XYM2!$C70+(drdp!J70)*XYM2!$D70)</f>
        <v>0</v>
      </c>
      <c r="K70" s="21">
        <f>SUM(E$3:E69)+H70</f>
        <v>0.28809656522692861</v>
      </c>
      <c r="L70" s="21">
        <f>SUM(F$3:F69)+I70</f>
        <v>-0.89408324723045707</v>
      </c>
      <c r="M70" s="21">
        <f>SUM(G$3:G69)+J70</f>
        <v>0</v>
      </c>
      <c r="N70" s="21"/>
      <c r="O70" s="21"/>
      <c r="P70" s="21"/>
      <c r="Q70" s="19">
        <f t="shared" si="5"/>
        <v>8.2999630895553927E-2</v>
      </c>
      <c r="R70" s="19">
        <f t="shared" si="5"/>
        <v>0.79938485297815864</v>
      </c>
      <c r="S70" s="19">
        <f t="shared" si="5"/>
        <v>0</v>
      </c>
      <c r="T70" s="19">
        <f t="shared" si="6"/>
        <v>-0.25758231255403352</v>
      </c>
      <c r="U70" s="19">
        <f t="shared" si="7"/>
        <v>0</v>
      </c>
      <c r="V70" s="19">
        <f t="shared" si="8"/>
        <v>0</v>
      </c>
    </row>
    <row r="71" spans="1:22" x14ac:dyDescent="0.25">
      <c r="A71" s="26">
        <f>Wellpath!E71</f>
        <v>6576.62</v>
      </c>
      <c r="B71" s="22">
        <v>0</v>
      </c>
      <c r="C71" s="22">
        <v>0</v>
      </c>
      <c r="D71" s="22">
        <v>-1</v>
      </c>
      <c r="E71" s="20">
        <f>Model!$W$34*((drdp!B71+drdp!K71)*XYM2!$B71+(drdp!E71+drdp!N71)*XYM2!$C71+(drdp!H71+drdp!Q71)*XYM2!$D71)</f>
        <v>1.4086639527444138E-2</v>
      </c>
      <c r="F71" s="20">
        <f>Model!$W$34*((drdp!C71+drdp!L71)*XYM2!$B71+(drdp!F71+drdp!O71)*XYM2!$C71+(drdp!I71+drdp!R71)*XYM2!$D71)</f>
        <v>4.9191629185121866E-4</v>
      </c>
      <c r="G71" s="20">
        <f>Model!$W$34*((drdp!D71+drdp!M71)*XYM2!$B71+(drdp!G71+drdp!P71)*XYM2!$C71+(drdp!J71+drdp!S71)*XYM2!$D71)</f>
        <v>0</v>
      </c>
      <c r="H71" s="18">
        <f>Model!$W$34*((drdp!B71)*XYM2!$B71+(drdp!E71)*XYM2!$C71+(drdp!H71)*XYM2!$D71)</f>
        <v>1.0793183205927658E-2</v>
      </c>
      <c r="I71" s="18">
        <f>Model!$W$34*((drdp!C71)*XYM2!$B71+(drdp!F71)*XYM2!$C71+(drdp!I71)*XYM2!$D71)</f>
        <v>3.7690626281640236E-4</v>
      </c>
      <c r="J71" s="18">
        <f>Model!$W$34*((drdp!D71)*XYM2!$B71+(drdp!G71)*XYM2!$C71+(drdp!J71)*XYM2!$D71)</f>
        <v>0</v>
      </c>
      <c r="K71" s="21">
        <f>SUM(E$3:E70)+H71</f>
        <v>0.30954794911005956</v>
      </c>
      <c r="L71" s="21">
        <f>SUM(F$3:F70)+I71</f>
        <v>-0.89413255533265323</v>
      </c>
      <c r="M71" s="21">
        <f>SUM(G$3:G70)+J71</f>
        <v>0</v>
      </c>
      <c r="N71" s="21"/>
      <c r="O71" s="21"/>
      <c r="P71" s="21"/>
      <c r="Q71" s="19">
        <f t="shared" si="5"/>
        <v>9.5819932798244023E-2</v>
      </c>
      <c r="R71" s="19">
        <f t="shared" si="5"/>
        <v>0.79947302650570018</v>
      </c>
      <c r="S71" s="19">
        <f t="shared" si="5"/>
        <v>0</v>
      </c>
      <c r="T71" s="19">
        <f t="shared" si="6"/>
        <v>-0.27677689873575967</v>
      </c>
      <c r="U71" s="19">
        <f t="shared" si="7"/>
        <v>0</v>
      </c>
      <c r="V71" s="19">
        <f t="shared" si="8"/>
        <v>0</v>
      </c>
    </row>
    <row r="72" spans="1:22" x14ac:dyDescent="0.25">
      <c r="A72" s="26">
        <f>Wellpath!E72</f>
        <v>6600</v>
      </c>
      <c r="B72" s="22">
        <v>0</v>
      </c>
      <c r="C72" s="22">
        <v>0</v>
      </c>
      <c r="D72" s="22">
        <v>-1</v>
      </c>
      <c r="E72" s="20">
        <f>Model!$W$34*((drdp!B72+drdp!K72)*XYM2!$B72+(drdp!E72+drdp!N72)*XYM2!$C72+(drdp!H72+drdp!Q72)*XYM2!$D72)</f>
        <v>1.7289053054903834E-2</v>
      </c>
      <c r="F72" s="20">
        <f>Model!$W$34*((drdp!C72+drdp!L72)*XYM2!$B72+(drdp!F72+drdp!O72)*XYM2!$C72+(drdp!I72+drdp!R72)*XYM2!$D72)</f>
        <v>9.9688052688535187E-4</v>
      </c>
      <c r="G72" s="20">
        <f>Model!$W$34*((drdp!D72+drdp!M72)*XYM2!$B72+(drdp!G72+drdp!P72)*XYM2!$C72+(drdp!J72+drdp!S72)*XYM2!$D72)</f>
        <v>0</v>
      </c>
      <c r="H72" s="18">
        <f>Model!$W$34*((drdp!B72)*XYM2!$B72+(drdp!E72)*XYM2!$C72+(drdp!H72)*XYM2!$D72)</f>
        <v>3.2762040883745802E-3</v>
      </c>
      <c r="I72" s="18">
        <f>Model!$W$34*((drdp!C72)*XYM2!$B72+(drdp!F72)*XYM2!$C72+(drdp!I72)*XYM2!$D72)</f>
        <v>1.8890473916825874E-4</v>
      </c>
      <c r="J72" s="18">
        <f>Model!$W$34*((drdp!D72)*XYM2!$B72+(drdp!G72)*XYM2!$C72+(drdp!J72)*XYM2!$D72)</f>
        <v>0</v>
      </c>
      <c r="K72" s="21">
        <f>SUM(E$3:E71)+H72</f>
        <v>0.31611760951995066</v>
      </c>
      <c r="L72" s="21">
        <f>SUM(F$3:F71)+I72</f>
        <v>-0.89382864056445022</v>
      </c>
      <c r="M72" s="21">
        <f>SUM(G$3:G71)+J72</f>
        <v>0</v>
      </c>
      <c r="N72" s="21"/>
      <c r="O72" s="21"/>
      <c r="P72" s="21"/>
      <c r="Q72" s="19">
        <f t="shared" si="5"/>
        <v>9.9930343048607997E-2</v>
      </c>
      <c r="R72" s="19">
        <f t="shared" si="5"/>
        <v>0.79892963869329314</v>
      </c>
      <c r="S72" s="19">
        <f t="shared" si="5"/>
        <v>0</v>
      </c>
      <c r="T72" s="19">
        <f t="shared" si="6"/>
        <v>-0.28255497317570122</v>
      </c>
      <c r="U72" s="19">
        <f t="shared" si="7"/>
        <v>0</v>
      </c>
      <c r="V72" s="19">
        <f t="shared" si="8"/>
        <v>0</v>
      </c>
    </row>
    <row r="73" spans="1:22" x14ac:dyDescent="0.25">
      <c r="A73" s="26">
        <f>Wellpath!E73</f>
        <v>6700</v>
      </c>
      <c r="B73" s="22">
        <v>0</v>
      </c>
      <c r="C73" s="22">
        <v>0</v>
      </c>
      <c r="D73" s="22">
        <v>-1</v>
      </c>
      <c r="E73" s="20">
        <f>Model!$W$34*((drdp!B73+drdp!K73)*XYM2!$B73+(drdp!E73+drdp!N73)*XYM2!$C73+(drdp!H73+drdp!Q73)*XYM2!$D73)</f>
        <v>2.7355528688990587E-2</v>
      </c>
      <c r="F73" s="20">
        <f>Model!$W$34*((drdp!C73+drdp!L73)*XYM2!$B73+(drdp!F73+drdp!O73)*XYM2!$C73+(drdp!I73+drdp!R73)*XYM2!$D73)</f>
        <v>4.3082224253462986E-3</v>
      </c>
      <c r="G73" s="20">
        <f>Model!$W$34*((drdp!D73+drdp!M73)*XYM2!$B73+(drdp!G73+drdp!P73)*XYM2!$C73+(drdp!J73+drdp!S73)*XYM2!$D73)</f>
        <v>0</v>
      </c>
      <c r="H73" s="18">
        <f>Model!$W$34*((drdp!B73)*XYM2!$B73+(drdp!E73)*XYM2!$C73+(drdp!H73)*XYM2!$D73)</f>
        <v>1.3677764344495243E-2</v>
      </c>
      <c r="I73" s="18">
        <f>Model!$W$34*((drdp!C73)*XYM2!$B73+(drdp!F73)*XYM2!$C73+(drdp!I73)*XYM2!$D73)</f>
        <v>2.154111212673141E-3</v>
      </c>
      <c r="J73" s="18">
        <f>Model!$W$34*((drdp!D73)*XYM2!$B73+(drdp!G73)*XYM2!$C73+(drdp!J73)*XYM2!$D73)</f>
        <v>0</v>
      </c>
      <c r="K73" s="21">
        <f>SUM(E$3:E72)+H73</f>
        <v>0.34380822283097517</v>
      </c>
      <c r="L73" s="21">
        <f>SUM(F$3:F72)+I73</f>
        <v>-0.89086655356405986</v>
      </c>
      <c r="M73" s="21">
        <f>SUM(G$3:G72)+J73</f>
        <v>0</v>
      </c>
      <c r="N73" s="21"/>
      <c r="O73" s="21"/>
      <c r="P73" s="21"/>
      <c r="Q73" s="19">
        <f t="shared" si="5"/>
        <v>0.11820409408619348</v>
      </c>
      <c r="R73" s="19">
        <f t="shared" si="5"/>
        <v>0.79364321625910594</v>
      </c>
      <c r="S73" s="19">
        <f t="shared" si="5"/>
        <v>0</v>
      </c>
      <c r="T73" s="19">
        <f t="shared" si="6"/>
        <v>-0.30628724656041517</v>
      </c>
      <c r="U73" s="19">
        <f t="shared" si="7"/>
        <v>0</v>
      </c>
      <c r="V73" s="19">
        <f t="shared" si="8"/>
        <v>0</v>
      </c>
    </row>
    <row r="74" spans="1:22" x14ac:dyDescent="0.25">
      <c r="A74" s="26">
        <f>Wellpath!E74</f>
        <v>6800</v>
      </c>
      <c r="B74" s="22">
        <v>0</v>
      </c>
      <c r="C74" s="22">
        <v>0</v>
      </c>
      <c r="D74" s="22">
        <v>-1</v>
      </c>
      <c r="E74" s="20">
        <f>Model!$W$34*((drdp!B74+drdp!K74)*XYM2!$B74+(drdp!E74+drdp!N74)*XYM2!$C74+(drdp!H74+drdp!Q74)*XYM2!$D74)</f>
        <v>2.6600771466174671E-2</v>
      </c>
      <c r="F74" s="20">
        <f>Model!$W$34*((drdp!C74+drdp!L74)*XYM2!$B74+(drdp!F74+drdp!O74)*XYM2!$C74+(drdp!I74+drdp!R74)*XYM2!$D74)</f>
        <v>6.9835442269246418E-3</v>
      </c>
      <c r="G74" s="20">
        <f>Model!$W$34*((drdp!D74+drdp!M74)*XYM2!$B74+(drdp!G74+drdp!P74)*XYM2!$C74+(drdp!J74+drdp!S74)*XYM2!$D74)</f>
        <v>0</v>
      </c>
      <c r="H74" s="18">
        <f>Model!$W$34*((drdp!B74)*XYM2!$B74+(drdp!E74)*XYM2!$C74+(drdp!H74)*XYM2!$D74)</f>
        <v>1.3300385733087484E-2</v>
      </c>
      <c r="I74" s="18">
        <f>Model!$W$34*((drdp!C74)*XYM2!$B74+(drdp!F74)*XYM2!$C74+(drdp!I74)*XYM2!$D74)</f>
        <v>3.4917721134623599E-3</v>
      </c>
      <c r="J74" s="18">
        <f>Model!$W$34*((drdp!D74)*XYM2!$B74+(drdp!G74)*XYM2!$C74+(drdp!J74)*XYM2!$D74)</f>
        <v>0</v>
      </c>
      <c r="K74" s="21">
        <f>SUM(E$3:E73)+H74</f>
        <v>0.37078637290855804</v>
      </c>
      <c r="L74" s="21">
        <f>SUM(F$3:F73)+I74</f>
        <v>-0.88522067023792428</v>
      </c>
      <c r="M74" s="21">
        <f>SUM(G$3:G73)+J74</f>
        <v>0</v>
      </c>
      <c r="N74" s="21"/>
      <c r="O74" s="21"/>
      <c r="P74" s="21"/>
      <c r="Q74" s="19">
        <f t="shared" si="5"/>
        <v>0.13748253433468427</v>
      </c>
      <c r="R74" s="19">
        <f t="shared" si="5"/>
        <v>0.78361563501647991</v>
      </c>
      <c r="S74" s="19">
        <f t="shared" si="5"/>
        <v>0</v>
      </c>
      <c r="T74" s="19">
        <f t="shared" si="6"/>
        <v>-0.3282277615412027</v>
      </c>
      <c r="U74" s="19">
        <f t="shared" si="7"/>
        <v>0</v>
      </c>
      <c r="V74" s="19">
        <f t="shared" si="8"/>
        <v>0</v>
      </c>
    </row>
    <row r="75" spans="1:22" x14ac:dyDescent="0.25">
      <c r="A75" s="26">
        <f>Wellpath!E75</f>
        <v>6900</v>
      </c>
      <c r="B75" s="22">
        <v>0</v>
      </c>
      <c r="C75" s="22">
        <v>0</v>
      </c>
      <c r="D75" s="22">
        <v>-1</v>
      </c>
      <c r="E75" s="20">
        <f>Model!$W$34*((drdp!B75+drdp!K75)*XYM2!$B75+(drdp!E75+drdp!N75)*XYM2!$C75+(drdp!H75+drdp!Q75)*XYM2!$D75)</f>
        <v>2.5779507797223301E-2</v>
      </c>
      <c r="F75" s="20">
        <f>Model!$W$34*((drdp!C75+drdp!L75)*XYM2!$B75+(drdp!F75+drdp!O75)*XYM2!$C75+(drdp!I75+drdp!R75)*XYM2!$D75)</f>
        <v>9.6488210275066447E-3</v>
      </c>
      <c r="G75" s="20">
        <f>Model!$W$34*((drdp!D75+drdp!M75)*XYM2!$B75+(drdp!G75+drdp!P75)*XYM2!$C75+(drdp!J75+drdp!S75)*XYM2!$D75)</f>
        <v>0</v>
      </c>
      <c r="H75" s="18">
        <f>Model!$W$34*((drdp!B75)*XYM2!$B75+(drdp!E75)*XYM2!$C75+(drdp!H75)*XYM2!$D75)</f>
        <v>1.2889753898611554E-2</v>
      </c>
      <c r="I75" s="18">
        <f>Model!$W$34*((drdp!C75)*XYM2!$B75+(drdp!F75)*XYM2!$C75+(drdp!I75)*XYM2!$D75)</f>
        <v>4.8244105137532868E-3</v>
      </c>
      <c r="J75" s="18">
        <f>Model!$W$34*((drdp!D75)*XYM2!$B75+(drdp!G75)*XYM2!$C75+(drdp!J75)*XYM2!$D75)</f>
        <v>0</v>
      </c>
      <c r="K75" s="21">
        <f>SUM(E$3:E74)+H75</f>
        <v>0.39697651254025679</v>
      </c>
      <c r="L75" s="21">
        <f>SUM(F$3:F74)+I75</f>
        <v>-0.87690448761070883</v>
      </c>
      <c r="M75" s="21">
        <f>SUM(G$3:G74)+J75</f>
        <v>0</v>
      </c>
      <c r="N75" s="21"/>
      <c r="O75" s="21"/>
      <c r="P75" s="21"/>
      <c r="Q75" s="19">
        <f t="shared" si="5"/>
        <v>0.15759035150862466</v>
      </c>
      <c r="R75" s="19">
        <f t="shared" si="5"/>
        <v>0.76896148039179979</v>
      </c>
      <c r="S75" s="19">
        <f t="shared" si="5"/>
        <v>0</v>
      </c>
      <c r="T75" s="19">
        <f t="shared" si="6"/>
        <v>-0.34811048532260003</v>
      </c>
      <c r="U75" s="19">
        <f t="shared" si="7"/>
        <v>0</v>
      </c>
      <c r="V75" s="19">
        <f t="shared" si="8"/>
        <v>0</v>
      </c>
    </row>
    <row r="76" spans="1:22" x14ac:dyDescent="0.25">
      <c r="A76" s="26">
        <f>Wellpath!E76</f>
        <v>7000</v>
      </c>
      <c r="B76" s="22">
        <v>0</v>
      </c>
      <c r="C76" s="22">
        <v>0</v>
      </c>
      <c r="D76" s="22">
        <v>-1</v>
      </c>
      <c r="E76" s="20">
        <f>Model!$W$34*((drdp!B76+drdp!K76)*XYM2!$B76+(drdp!E76+drdp!N76)*XYM2!$C76+(drdp!H76+drdp!Q76)*XYM2!$D76)</f>
        <v>2.4891542001515291E-2</v>
      </c>
      <c r="F76" s="20">
        <f>Model!$W$34*((drdp!C76+drdp!L76)*XYM2!$B76+(drdp!F76+drdp!O76)*XYM2!$C76+(drdp!I76+drdp!R76)*XYM2!$D76)</f>
        <v>1.2280551467068178E-2</v>
      </c>
      <c r="G76" s="20">
        <f>Model!$W$34*((drdp!D76+drdp!M76)*XYM2!$B76+(drdp!G76+drdp!P76)*XYM2!$C76+(drdp!J76+drdp!S76)*XYM2!$D76)</f>
        <v>0</v>
      </c>
      <c r="H76" s="18">
        <f>Model!$W$34*((drdp!B76)*XYM2!$B76+(drdp!E76)*XYM2!$C76+(drdp!H76)*XYM2!$D76)</f>
        <v>1.2445771000757645E-2</v>
      </c>
      <c r="I76" s="18">
        <f>Model!$W$34*((drdp!C76)*XYM2!$B76+(drdp!F76)*XYM2!$C76+(drdp!I76)*XYM2!$D76)</f>
        <v>6.1402757335340891E-3</v>
      </c>
      <c r="J76" s="18">
        <f>Model!$W$34*((drdp!D76)*XYM2!$B76+(drdp!G76)*XYM2!$C76+(drdp!J76)*XYM2!$D76)</f>
        <v>0</v>
      </c>
      <c r="K76" s="21">
        <f>SUM(E$3:E75)+H76</f>
        <v>0.4223120374396262</v>
      </c>
      <c r="L76" s="21">
        <f>SUM(F$3:F75)+I76</f>
        <v>-0.86593980136342141</v>
      </c>
      <c r="M76" s="21">
        <f>SUM(G$3:G75)+J76</f>
        <v>0</v>
      </c>
      <c r="N76" s="21"/>
      <c r="O76" s="21"/>
      <c r="P76" s="21"/>
      <c r="Q76" s="19">
        <f t="shared" si="5"/>
        <v>0.17834745696640825</v>
      </c>
      <c r="R76" s="19">
        <f t="shared" si="5"/>
        <v>0.7498517395853217</v>
      </c>
      <c r="S76" s="19">
        <f t="shared" si="5"/>
        <v>0</v>
      </c>
      <c r="T76" s="19">
        <f t="shared" si="6"/>
        <v>-0.36569680181385172</v>
      </c>
      <c r="U76" s="19">
        <f t="shared" si="7"/>
        <v>0</v>
      </c>
      <c r="V76" s="19">
        <f t="shared" si="8"/>
        <v>0</v>
      </c>
    </row>
    <row r="77" spans="1:22" x14ac:dyDescent="0.25">
      <c r="A77" s="26">
        <f>Wellpath!E77</f>
        <v>7100</v>
      </c>
      <c r="B77" s="22">
        <v>0</v>
      </c>
      <c r="C77" s="22">
        <v>0</v>
      </c>
      <c r="D77" s="22">
        <v>-1</v>
      </c>
      <c r="E77" s="20">
        <f>Model!$W$34*((drdp!B77+drdp!K77)*XYM2!$B77+(drdp!E77+drdp!N77)*XYM2!$C77+(drdp!H77+drdp!Q77)*XYM2!$D77)</f>
        <v>1.222416297435395E-2</v>
      </c>
      <c r="F77" s="20">
        <f>Model!$W$34*((drdp!C77+drdp!L77)*XYM2!$B77+(drdp!F77+drdp!O77)*XYM2!$C77+(drdp!I77+drdp!R77)*XYM2!$D77)</f>
        <v>7.6029523553962928E-3</v>
      </c>
      <c r="G77" s="20">
        <f>Model!$W$34*((drdp!D77+drdp!M77)*XYM2!$B77+(drdp!G77+drdp!P77)*XYM2!$C77+(drdp!J77+drdp!S77)*XYM2!$D77)</f>
        <v>0</v>
      </c>
      <c r="H77" s="18">
        <f>Model!$W$34*((drdp!B77)*XYM2!$B77+(drdp!E77)*XYM2!$C77+(drdp!H77)*XYM2!$D77)</f>
        <v>1.1965703772860041E-2</v>
      </c>
      <c r="I77" s="18">
        <f>Model!$W$34*((drdp!C77)*XYM2!$B77+(drdp!F77)*XYM2!$C77+(drdp!I77)*XYM2!$D77)</f>
        <v>7.4422008177331741E-3</v>
      </c>
      <c r="J77" s="18">
        <f>Model!$W$34*((drdp!D77)*XYM2!$B77+(drdp!G77)*XYM2!$C77+(drdp!J77)*XYM2!$D77)</f>
        <v>0</v>
      </c>
      <c r="K77" s="21">
        <f>SUM(E$3:E76)+H77</f>
        <v>0.44672351221324386</v>
      </c>
      <c r="L77" s="21">
        <f>SUM(F$3:F76)+I77</f>
        <v>-0.85235732481215409</v>
      </c>
      <c r="M77" s="21">
        <f>SUM(G$3:G76)+J77</f>
        <v>0</v>
      </c>
      <c r="N77" s="21"/>
      <c r="O77" s="21"/>
      <c r="P77" s="21"/>
      <c r="Q77" s="19">
        <f t="shared" si="5"/>
        <v>0.19956189636413624</v>
      </c>
      <c r="R77" s="19">
        <f t="shared" si="5"/>
        <v>0.72651300916093198</v>
      </c>
      <c r="S77" s="19">
        <f t="shared" si="5"/>
        <v>0</v>
      </c>
      <c r="T77" s="19">
        <f t="shared" si="6"/>
        <v>-0.38076805780077017</v>
      </c>
      <c r="U77" s="19">
        <f t="shared" si="7"/>
        <v>0</v>
      </c>
      <c r="V77" s="19">
        <f t="shared" si="8"/>
        <v>0</v>
      </c>
    </row>
    <row r="78" spans="1:22" x14ac:dyDescent="0.25">
      <c r="A78" s="26">
        <f>Wellpath!E78</f>
        <v>7102.16</v>
      </c>
      <c r="B78" s="22">
        <v>0</v>
      </c>
      <c r="C78" s="22">
        <v>0</v>
      </c>
      <c r="D78" s="22">
        <v>-1</v>
      </c>
      <c r="E78" s="20">
        <f>Model!$W$34*((drdp!B78+drdp!K78)*XYM2!$B78+(drdp!E78+drdp!N78)*XYM2!$C78+(drdp!H78+drdp!Q78)*XYM2!$D78)</f>
        <v>1.1953429538795036E-2</v>
      </c>
      <c r="F78" s="20">
        <f>Model!$W$34*((drdp!C78+drdp!L78)*XYM2!$B78+(drdp!F78+drdp!O78)*XYM2!$C78+(drdp!I78+drdp!R78)*XYM2!$D78)</f>
        <v>7.4693317690006627E-3</v>
      </c>
      <c r="G78" s="20">
        <f>Model!$W$34*((drdp!D78+drdp!M78)*XYM2!$B78+(drdp!G78+drdp!P78)*XYM2!$C78+(drdp!J78+drdp!S78)*XYM2!$D78)</f>
        <v>0</v>
      </c>
      <c r="H78" s="18">
        <f>Model!$W$34*((drdp!B78)*XYM2!$B78+(drdp!E78)*XYM2!$C78+(drdp!H78)*XYM2!$D78)</f>
        <v>2.5819407803810468E-4</v>
      </c>
      <c r="I78" s="18">
        <f>Model!$W$34*((drdp!C78)*XYM2!$B78+(drdp!F78)*XYM2!$C78+(drdp!I78)*XYM2!$D78)</f>
        <v>1.6133756621049676E-4</v>
      </c>
      <c r="J78" s="18">
        <f>Model!$W$34*((drdp!D78)*XYM2!$B78+(drdp!G78)*XYM2!$C78+(drdp!J78)*XYM2!$D78)</f>
        <v>0</v>
      </c>
      <c r="K78" s="21">
        <f>SUM(E$3:E77)+H78</f>
        <v>0.4472401654927759</v>
      </c>
      <c r="L78" s="21">
        <f>SUM(F$3:F77)+I78</f>
        <v>-0.85203523570828044</v>
      </c>
      <c r="M78" s="21">
        <f>SUM(G$3:G77)+J78</f>
        <v>0</v>
      </c>
      <c r="N78" s="21"/>
      <c r="O78" s="21"/>
      <c r="P78" s="21"/>
      <c r="Q78" s="19">
        <f t="shared" si="5"/>
        <v>0.20002376563000557</v>
      </c>
      <c r="R78" s="19">
        <f t="shared" si="5"/>
        <v>0.72596404288846506</v>
      </c>
      <c r="S78" s="19">
        <f t="shared" si="5"/>
        <v>0</v>
      </c>
      <c r="T78" s="19">
        <f t="shared" si="6"/>
        <v>-0.38106437982384767</v>
      </c>
      <c r="U78" s="19">
        <f t="shared" si="7"/>
        <v>0</v>
      </c>
      <c r="V78" s="19">
        <f t="shared" si="8"/>
        <v>0</v>
      </c>
    </row>
    <row r="79" spans="1:22" x14ac:dyDescent="0.25">
      <c r="A79" s="26">
        <f>Wellpath!E79</f>
        <v>7200</v>
      </c>
      <c r="B79" s="22">
        <v>0</v>
      </c>
      <c r="C79" s="22">
        <v>0</v>
      </c>
      <c r="D79" s="22">
        <v>-1</v>
      </c>
      <c r="E79" s="20">
        <f>Model!$W$34*((drdp!B79+drdp!K79)*XYM2!$B79+(drdp!E79+drdp!N79)*XYM2!$C79+(drdp!H79+drdp!Q79)*XYM2!$D79)</f>
        <v>2.1542621910453932E-2</v>
      </c>
      <c r="F79" s="20">
        <f>Model!$W$34*((drdp!C79+drdp!L79)*XYM2!$B79+(drdp!F79+drdp!O79)*XYM2!$C79+(drdp!I79+drdp!R79)*XYM2!$D79)</f>
        <v>1.6381390357760737E-2</v>
      </c>
      <c r="G79" s="20">
        <f>Model!$W$34*((drdp!D79+drdp!M79)*XYM2!$B79+(drdp!G79+drdp!P79)*XYM2!$C79+(drdp!J79+drdp!S79)*XYM2!$D79)</f>
        <v>0</v>
      </c>
      <c r="H79" s="18">
        <f>Model!$W$34*((drdp!B79)*XYM2!$B79+(drdp!E79)*XYM2!$C79+(drdp!H79)*XYM2!$D79)</f>
        <v>1.0653710714308534E-2</v>
      </c>
      <c r="I79" s="18">
        <f>Model!$W$34*((drdp!C79)*XYM2!$B79+(drdp!F79)*XYM2!$C79+(drdp!I79)*XYM2!$D79)</f>
        <v>8.1012698776956188E-3</v>
      </c>
      <c r="J79" s="18">
        <f>Model!$W$34*((drdp!D79)*XYM2!$B79+(drdp!G79)*XYM2!$C79+(drdp!J79)*XYM2!$D79)</f>
        <v>0</v>
      </c>
      <c r="K79" s="21">
        <f>SUM(E$3:E78)+H79</f>
        <v>0.46958911166784134</v>
      </c>
      <c r="L79" s="21">
        <f>SUM(F$3:F78)+I79</f>
        <v>-0.83662597162779462</v>
      </c>
      <c r="M79" s="21">
        <f>SUM(G$3:G78)+J79</f>
        <v>0</v>
      </c>
      <c r="N79" s="21"/>
      <c r="O79" s="21"/>
      <c r="P79" s="21"/>
      <c r="Q79" s="19">
        <f t="shared" si="5"/>
        <v>0.22051393379699236</v>
      </c>
      <c r="R79" s="19">
        <f t="shared" si="5"/>
        <v>0.6999430164021514</v>
      </c>
      <c r="S79" s="19">
        <f t="shared" si="5"/>
        <v>0</v>
      </c>
      <c r="T79" s="19">
        <f t="shared" si="6"/>
        <v>-0.39287044681494071</v>
      </c>
      <c r="U79" s="19">
        <f t="shared" si="7"/>
        <v>0</v>
      </c>
      <c r="V79" s="19">
        <f t="shared" si="8"/>
        <v>0</v>
      </c>
    </row>
    <row r="80" spans="1:22" x14ac:dyDescent="0.25">
      <c r="A80" s="26">
        <f>Wellpath!E80</f>
        <v>7300</v>
      </c>
      <c r="B80" s="22">
        <v>0</v>
      </c>
      <c r="C80" s="22">
        <v>0</v>
      </c>
      <c r="D80" s="22">
        <v>-1</v>
      </c>
      <c r="E80" s="20">
        <f>Model!$W$34*((drdp!B80+drdp!K80)*XYM2!$B80+(drdp!E80+drdp!N80)*XYM2!$C80+(drdp!H80+drdp!Q80)*XYM2!$D80)</f>
        <v>1.9543189335015899E-2</v>
      </c>
      <c r="F80" s="20">
        <f>Model!$W$34*((drdp!C80+drdp!L80)*XYM2!$B80+(drdp!F80+drdp!O80)*XYM2!$C80+(drdp!I80+drdp!R80)*XYM2!$D80)</f>
        <v>1.8173369019842386E-2</v>
      </c>
      <c r="G80" s="20">
        <f>Model!$W$34*((drdp!D80+drdp!M80)*XYM2!$B80+(drdp!G80+drdp!P80)*XYM2!$C80+(drdp!J80+drdp!S80)*XYM2!$D80)</f>
        <v>0</v>
      </c>
      <c r="H80" s="18">
        <f>Model!$W$34*((drdp!B80)*XYM2!$B80+(drdp!E80)*XYM2!$C80+(drdp!H80)*XYM2!$D80)</f>
        <v>9.7715946675079497E-3</v>
      </c>
      <c r="I80" s="18">
        <f>Model!$W$34*((drdp!C80)*XYM2!$B80+(drdp!F80)*XYM2!$C80+(drdp!I80)*XYM2!$D80)</f>
        <v>9.0866845099211932E-3</v>
      </c>
      <c r="J80" s="18">
        <f>Model!$W$34*((drdp!D80)*XYM2!$B80+(drdp!G80)*XYM2!$C80+(drdp!J80)*XYM2!$D80)</f>
        <v>0</v>
      </c>
      <c r="K80" s="21">
        <f>SUM(E$3:E79)+H80</f>
        <v>0.49024961753149465</v>
      </c>
      <c r="L80" s="21">
        <f>SUM(F$3:F79)+I80</f>
        <v>-0.81925916663780829</v>
      </c>
      <c r="M80" s="21">
        <f>SUM(G$3:G79)+J80</f>
        <v>0</v>
      </c>
      <c r="N80" s="21"/>
      <c r="O80" s="21"/>
      <c r="P80" s="21"/>
      <c r="Q80" s="19">
        <f t="shared" si="5"/>
        <v>0.24034468748977678</v>
      </c>
      <c r="R80" s="19">
        <f t="shared" si="5"/>
        <v>0.67118558212007617</v>
      </c>
      <c r="S80" s="19">
        <f t="shared" si="5"/>
        <v>0</v>
      </c>
      <c r="T80" s="19">
        <f t="shared" si="6"/>
        <v>-0.40164149310335656</v>
      </c>
      <c r="U80" s="19">
        <f t="shared" si="7"/>
        <v>0</v>
      </c>
      <c r="V80" s="19">
        <f t="shared" si="8"/>
        <v>0</v>
      </c>
    </row>
    <row r="81" spans="1:22" x14ac:dyDescent="0.25">
      <c r="A81" s="26">
        <f>Wellpath!E81</f>
        <v>7400</v>
      </c>
      <c r="B81" s="22">
        <v>0</v>
      </c>
      <c r="C81" s="22">
        <v>0</v>
      </c>
      <c r="D81" s="22">
        <v>-1</v>
      </c>
      <c r="E81" s="20">
        <f>Model!$W$34*((drdp!B81+drdp!K81)*XYM2!$B81+(drdp!E81+drdp!N81)*XYM2!$C81+(drdp!H81+drdp!Q81)*XYM2!$D81)</f>
        <v>1.7251748802704997E-2</v>
      </c>
      <c r="F81" s="20">
        <f>Model!$W$34*((drdp!C81+drdp!L81)*XYM2!$B81+(drdp!F81+drdp!O81)*XYM2!$C81+(drdp!I81+drdp!R81)*XYM2!$D81)</f>
        <v>1.9734295397439504E-2</v>
      </c>
      <c r="G81" s="20">
        <f>Model!$W$34*((drdp!D81+drdp!M81)*XYM2!$B81+(drdp!G81+drdp!P81)*XYM2!$C81+(drdp!J81+drdp!S81)*XYM2!$D81)</f>
        <v>0</v>
      </c>
      <c r="H81" s="18">
        <f>Model!$W$34*((drdp!B81)*XYM2!$B81+(drdp!E81)*XYM2!$C81+(drdp!H81)*XYM2!$D81)</f>
        <v>8.6258744013524985E-3</v>
      </c>
      <c r="I81" s="18">
        <f>Model!$W$34*((drdp!C81)*XYM2!$B81+(drdp!F81)*XYM2!$C81+(drdp!I81)*XYM2!$D81)</f>
        <v>9.8671476987197519E-3</v>
      </c>
      <c r="J81" s="18">
        <f>Model!$W$34*((drdp!D81)*XYM2!$B81+(drdp!G81)*XYM2!$C81+(drdp!J81)*XYM2!$D81)</f>
        <v>0</v>
      </c>
      <c r="K81" s="21">
        <f>SUM(E$3:E80)+H81</f>
        <v>0.50864708660035518</v>
      </c>
      <c r="L81" s="21">
        <f>SUM(F$3:F80)+I81</f>
        <v>-0.8003053344291674</v>
      </c>
      <c r="M81" s="21">
        <f>SUM(G$3:G80)+J81</f>
        <v>0</v>
      </c>
      <c r="N81" s="21"/>
      <c r="O81" s="21"/>
      <c r="P81" s="21"/>
      <c r="Q81" s="19">
        <f t="shared" si="5"/>
        <v>0.25872185870702924</v>
      </c>
      <c r="R81" s="19">
        <f t="shared" si="5"/>
        <v>0.64048862831578146</v>
      </c>
      <c r="S81" s="19">
        <f t="shared" si="5"/>
        <v>0</v>
      </c>
      <c r="T81" s="19">
        <f t="shared" si="6"/>
        <v>-0.40707297674811893</v>
      </c>
      <c r="U81" s="19">
        <f t="shared" si="7"/>
        <v>0</v>
      </c>
      <c r="V81" s="19">
        <f t="shared" si="8"/>
        <v>0</v>
      </c>
    </row>
    <row r="82" spans="1:22" x14ac:dyDescent="0.25">
      <c r="A82" s="26">
        <f>Wellpath!E82</f>
        <v>7500</v>
      </c>
      <c r="B82" s="22">
        <v>0</v>
      </c>
      <c r="C82" s="22">
        <v>0</v>
      </c>
      <c r="D82" s="22">
        <v>-1</v>
      </c>
      <c r="E82" s="20">
        <f>Model!$W$34*((drdp!B82+drdp!K82)*XYM2!$B82+(drdp!E82+drdp!N82)*XYM2!$C82+(drdp!H82+drdp!Q82)*XYM2!$D82)</f>
        <v>1.4916636813550217E-2</v>
      </c>
      <c r="F82" s="20">
        <f>Model!$W$34*((drdp!C82+drdp!L82)*XYM2!$B82+(drdp!F82+drdp!O82)*XYM2!$C82+(drdp!I82+drdp!R82)*XYM2!$D82)</f>
        <v>2.1247867462308064E-2</v>
      </c>
      <c r="G82" s="20">
        <f>Model!$W$34*((drdp!D82+drdp!M82)*XYM2!$B82+(drdp!G82+drdp!P82)*XYM2!$C82+(drdp!J82+drdp!S82)*XYM2!$D82)</f>
        <v>0</v>
      </c>
      <c r="H82" s="18">
        <f>Model!$W$34*((drdp!B82)*XYM2!$B82+(drdp!E82)*XYM2!$C82+(drdp!H82)*XYM2!$D82)</f>
        <v>7.4583184067751086E-3</v>
      </c>
      <c r="I82" s="18">
        <f>Model!$W$34*((drdp!C82)*XYM2!$B82+(drdp!F82)*XYM2!$C82+(drdp!I82)*XYM2!$D82)</f>
        <v>1.0623933731154032E-2</v>
      </c>
      <c r="J82" s="18">
        <f>Model!$W$34*((drdp!D82)*XYM2!$B82+(drdp!G82)*XYM2!$C82+(drdp!J82)*XYM2!$D82)</f>
        <v>0</v>
      </c>
      <c r="K82" s="21">
        <f>SUM(E$3:E81)+H82</f>
        <v>0.52473127940848274</v>
      </c>
      <c r="L82" s="21">
        <f>SUM(F$3:F81)+I82</f>
        <v>-0.77981425299929363</v>
      </c>
      <c r="M82" s="21">
        <f>SUM(G$3:G81)+J82</f>
        <v>0</v>
      </c>
      <c r="N82" s="21"/>
      <c r="O82" s="21"/>
      <c r="P82" s="21"/>
      <c r="Q82" s="19">
        <f t="shared" si="5"/>
        <v>0.27534291558966317</v>
      </c>
      <c r="R82" s="19">
        <f t="shared" si="5"/>
        <v>0.60811026918084632</v>
      </c>
      <c r="S82" s="19">
        <f t="shared" si="5"/>
        <v>0</v>
      </c>
      <c r="T82" s="19">
        <f t="shared" si="6"/>
        <v>-0.40919293067728962</v>
      </c>
      <c r="U82" s="19">
        <f t="shared" si="7"/>
        <v>0</v>
      </c>
      <c r="V82" s="19">
        <f t="shared" si="8"/>
        <v>0</v>
      </c>
    </row>
    <row r="83" spans="1:22" x14ac:dyDescent="0.25">
      <c r="A83" s="26">
        <f>Wellpath!E83</f>
        <v>7600</v>
      </c>
      <c r="B83" s="22">
        <v>0</v>
      </c>
      <c r="C83" s="22">
        <v>0</v>
      </c>
      <c r="D83" s="22">
        <v>-1</v>
      </c>
      <c r="E83" s="20">
        <f>Model!$W$34*((drdp!B83+drdp!K83)*XYM2!$B83+(drdp!E83+drdp!N83)*XYM2!$C83+(drdp!H83+drdp!Q83)*XYM2!$D83)</f>
        <v>1.2538788588648368E-2</v>
      </c>
      <c r="F83" s="20">
        <f>Model!$W$34*((drdp!C83+drdp!L83)*XYM2!$B83+(drdp!F83+drdp!O83)*XYM2!$C83+(drdp!I83+drdp!R83)*XYM2!$D83)</f>
        <v>2.2695248555690429E-2</v>
      </c>
      <c r="G83" s="20">
        <f>Model!$W$34*((drdp!D83+drdp!M83)*XYM2!$B83+(drdp!G83+drdp!P83)*XYM2!$C83+(drdp!J83+drdp!S83)*XYM2!$D83)</f>
        <v>0</v>
      </c>
      <c r="H83" s="18">
        <f>Model!$W$34*((drdp!B83)*XYM2!$B83+(drdp!E83)*XYM2!$C83+(drdp!H83)*XYM2!$D83)</f>
        <v>6.2693942943241841E-3</v>
      </c>
      <c r="I83" s="18">
        <f>Model!$W$34*((drdp!C83)*XYM2!$B83+(drdp!F83)*XYM2!$C83+(drdp!I83)*XYM2!$D83)</f>
        <v>1.1347624277845214E-2</v>
      </c>
      <c r="J83" s="18">
        <f>Model!$W$34*((drdp!D83)*XYM2!$B83+(drdp!G83)*XYM2!$C83+(drdp!J83)*XYM2!$D83)</f>
        <v>0</v>
      </c>
      <c r="K83" s="21">
        <f>SUM(E$3:E82)+H83</f>
        <v>0.53845899210958204</v>
      </c>
      <c r="L83" s="21">
        <f>SUM(F$3:F82)+I83</f>
        <v>-0.75784269499029433</v>
      </c>
      <c r="M83" s="21">
        <f>SUM(G$3:G82)+J83</f>
        <v>0</v>
      </c>
      <c r="N83" s="21"/>
      <c r="O83" s="21"/>
      <c r="P83" s="21"/>
      <c r="Q83" s="19">
        <f t="shared" si="5"/>
        <v>0.28993808618366695</v>
      </c>
      <c r="R83" s="19">
        <f t="shared" si="5"/>
        <v>0.57432555035015231</v>
      </c>
      <c r="S83" s="19">
        <f t="shared" si="5"/>
        <v>0</v>
      </c>
      <c r="T83" s="19">
        <f t="shared" si="6"/>
        <v>-0.40806721372208327</v>
      </c>
      <c r="U83" s="19">
        <f t="shared" si="7"/>
        <v>0</v>
      </c>
      <c r="V83" s="19">
        <f t="shared" si="8"/>
        <v>0</v>
      </c>
    </row>
    <row r="84" spans="1:22" x14ac:dyDescent="0.25">
      <c r="A84" s="26">
        <f>Wellpath!E84</f>
        <v>7700</v>
      </c>
      <c r="B84" s="22">
        <v>0</v>
      </c>
      <c r="C84" s="22">
        <v>0</v>
      </c>
      <c r="D84" s="22">
        <v>-1</v>
      </c>
      <c r="E84" s="20">
        <f>Model!$W$34*((drdp!B84+drdp!K84)*XYM2!$B84+(drdp!E84+drdp!N84)*XYM2!$C84+(drdp!H84+drdp!Q84)*XYM2!$D84)</f>
        <v>1.0130410976990245E-2</v>
      </c>
      <c r="F84" s="20">
        <f>Model!$W$34*((drdp!C84+drdp!L84)*XYM2!$B84+(drdp!F84+drdp!O84)*XYM2!$C84+(drdp!I84+drdp!R84)*XYM2!$D84)</f>
        <v>2.4087526231139168E-2</v>
      </c>
      <c r="G84" s="20">
        <f>Model!$W$34*((drdp!D84+drdp!M84)*XYM2!$B84+(drdp!G84+drdp!P84)*XYM2!$C84+(drdp!J84+drdp!S84)*XYM2!$D84)</f>
        <v>0</v>
      </c>
      <c r="H84" s="18">
        <f>Model!$W$34*((drdp!B84)*XYM2!$B84+(drdp!E84)*XYM2!$C84+(drdp!H84)*XYM2!$D84)</f>
        <v>5.0652054884951225E-3</v>
      </c>
      <c r="I84" s="18">
        <f>Model!$W$34*((drdp!C84)*XYM2!$B84+(drdp!F84)*XYM2!$C84+(drdp!I84)*XYM2!$D84)</f>
        <v>1.2043763115569584E-2</v>
      </c>
      <c r="J84" s="18">
        <f>Model!$W$34*((drdp!D84)*XYM2!$B84+(drdp!G84)*XYM2!$C84+(drdp!J84)*XYM2!$D84)</f>
        <v>0</v>
      </c>
      <c r="K84" s="21">
        <f>SUM(E$3:E83)+H84</f>
        <v>0.54979359189240129</v>
      </c>
      <c r="L84" s="21">
        <f>SUM(F$3:F83)+I84</f>
        <v>-0.7344513075968796</v>
      </c>
      <c r="M84" s="21">
        <f>SUM(G$3:G83)+J84</f>
        <v>0</v>
      </c>
      <c r="N84" s="21"/>
      <c r="O84" s="21"/>
      <c r="P84" s="21"/>
      <c r="Q84" s="19">
        <f t="shared" si="5"/>
        <v>0.30227299368594829</v>
      </c>
      <c r="R84" s="19">
        <f t="shared" si="5"/>
        <v>0.53941872323076623</v>
      </c>
      <c r="S84" s="19">
        <f t="shared" si="5"/>
        <v>0</v>
      </c>
      <c r="T84" s="19">
        <f t="shared" si="6"/>
        <v>-0.4037966224737593</v>
      </c>
      <c r="U84" s="19">
        <f t="shared" si="7"/>
        <v>0</v>
      </c>
      <c r="V84" s="19">
        <f t="shared" si="8"/>
        <v>0</v>
      </c>
    </row>
    <row r="85" spans="1:22" x14ac:dyDescent="0.25">
      <c r="A85" s="26">
        <f>Wellpath!E85</f>
        <v>7800</v>
      </c>
      <c r="B85" s="22">
        <v>0</v>
      </c>
      <c r="C85" s="22">
        <v>0</v>
      </c>
      <c r="D85" s="22">
        <v>-1</v>
      </c>
      <c r="E85" s="20">
        <f>Model!$W$34*((drdp!B85+drdp!K85)*XYM2!$B85+(drdp!E85+drdp!N85)*XYM2!$C85+(drdp!H85+drdp!Q85)*XYM2!$D85)</f>
        <v>7.6872630268258451E-3</v>
      </c>
      <c r="F85" s="20">
        <f>Model!$W$34*((drdp!C85+drdp!L85)*XYM2!$B85+(drdp!F85+drdp!O85)*XYM2!$C85+(drdp!I85+drdp!R85)*XYM2!$D85)</f>
        <v>2.5413345578942221E-2</v>
      </c>
      <c r="G85" s="20">
        <f>Model!$W$34*((drdp!D85+drdp!M85)*XYM2!$B85+(drdp!G85+drdp!P85)*XYM2!$C85+(drdp!J85+drdp!S85)*XYM2!$D85)</f>
        <v>0</v>
      </c>
      <c r="H85" s="18">
        <f>Model!$W$34*((drdp!B85)*XYM2!$B85+(drdp!E85)*XYM2!$C85+(drdp!H85)*XYM2!$D85)</f>
        <v>3.8436315134129225E-3</v>
      </c>
      <c r="I85" s="18">
        <f>Model!$W$34*((drdp!C85)*XYM2!$B85+(drdp!F85)*XYM2!$C85+(drdp!I85)*XYM2!$D85)</f>
        <v>1.270667278947111E-2</v>
      </c>
      <c r="J85" s="18">
        <f>Model!$W$34*((drdp!D85)*XYM2!$B85+(drdp!G85)*XYM2!$C85+(drdp!J85)*XYM2!$D85)</f>
        <v>0</v>
      </c>
      <c r="K85" s="21">
        <f>SUM(E$3:E84)+H85</f>
        <v>0.55870242889430943</v>
      </c>
      <c r="L85" s="21">
        <f>SUM(F$3:F84)+I85</f>
        <v>-0.70970087169183882</v>
      </c>
      <c r="M85" s="21">
        <f>SUM(G$3:G84)+J85</f>
        <v>0</v>
      </c>
      <c r="N85" s="21"/>
      <c r="O85" s="21"/>
      <c r="P85" s="21"/>
      <c r="Q85" s="19">
        <f t="shared" si="5"/>
        <v>0.31214840405240091</v>
      </c>
      <c r="R85" s="19">
        <f t="shared" si="5"/>
        <v>0.50367532728015585</v>
      </c>
      <c r="S85" s="19">
        <f t="shared" si="5"/>
        <v>0</v>
      </c>
      <c r="T85" s="19">
        <f t="shared" si="6"/>
        <v>-0.39651160080263897</v>
      </c>
      <c r="U85" s="19">
        <f t="shared" si="7"/>
        <v>0</v>
      </c>
      <c r="V85" s="19">
        <f t="shared" si="8"/>
        <v>0</v>
      </c>
    </row>
    <row r="86" spans="1:22" x14ac:dyDescent="0.25">
      <c r="A86" s="26">
        <f>Wellpath!E86</f>
        <v>7900</v>
      </c>
      <c r="B86" s="22">
        <v>0</v>
      </c>
      <c r="C86" s="22">
        <v>0</v>
      </c>
      <c r="D86" s="22">
        <v>-1</v>
      </c>
      <c r="E86" s="20">
        <f>Model!$W$34*((drdp!B86+drdp!K86)*XYM2!$B86+(drdp!E86+drdp!N86)*XYM2!$C86+(drdp!H86+drdp!Q86)*XYM2!$D86)</f>
        <v>5.2257181472703546E-3</v>
      </c>
      <c r="F86" s="20">
        <f>Model!$W$34*((drdp!C86+drdp!L86)*XYM2!$B86+(drdp!F86+drdp!O86)*XYM2!$C86+(drdp!I86+drdp!R86)*XYM2!$D86)</f>
        <v>2.6660337132609922E-2</v>
      </c>
      <c r="G86" s="20">
        <f>Model!$W$34*((drdp!D86+drdp!M86)*XYM2!$B86+(drdp!G86+drdp!P86)*XYM2!$C86+(drdp!J86+drdp!S86)*XYM2!$D86)</f>
        <v>0</v>
      </c>
      <c r="H86" s="18">
        <f>Model!$W$34*((drdp!B86)*XYM2!$B86+(drdp!E86)*XYM2!$C86+(drdp!H86)*XYM2!$D86)</f>
        <v>2.6128590736351773E-3</v>
      </c>
      <c r="I86" s="18">
        <f>Model!$W$34*((drdp!C86)*XYM2!$B86+(drdp!F86)*XYM2!$C86+(drdp!I86)*XYM2!$D86)</f>
        <v>1.3330168566304961E-2</v>
      </c>
      <c r="J86" s="18">
        <f>Model!$W$34*((drdp!D86)*XYM2!$B86+(drdp!G86)*XYM2!$C86+(drdp!J86)*XYM2!$D86)</f>
        <v>0</v>
      </c>
      <c r="K86" s="21">
        <f>SUM(E$3:E85)+H86</f>
        <v>0.56515891948135755</v>
      </c>
      <c r="L86" s="21">
        <f>SUM(F$3:F85)+I86</f>
        <v>-0.68366403033606271</v>
      </c>
      <c r="M86" s="21">
        <f>SUM(G$3:G85)+J86</f>
        <v>0</v>
      </c>
      <c r="N86" s="21"/>
      <c r="O86" s="21"/>
      <c r="P86" s="21"/>
      <c r="Q86" s="19">
        <f t="shared" si="5"/>
        <v>0.31940460426933559</v>
      </c>
      <c r="R86" s="19">
        <f t="shared" si="5"/>
        <v>0.46739650637534885</v>
      </c>
      <c r="S86" s="19">
        <f t="shared" si="5"/>
        <v>0</v>
      </c>
      <c r="T86" s="19">
        <f t="shared" si="6"/>
        <v>-0.38637882467299922</v>
      </c>
      <c r="U86" s="19">
        <f t="shared" si="7"/>
        <v>0</v>
      </c>
      <c r="V86" s="19">
        <f t="shared" si="8"/>
        <v>0</v>
      </c>
    </row>
    <row r="87" spans="1:22" x14ac:dyDescent="0.25">
      <c r="A87" s="26">
        <f>Wellpath!E87</f>
        <v>8000</v>
      </c>
      <c r="B87" s="22">
        <v>0</v>
      </c>
      <c r="C87" s="22">
        <v>0</v>
      </c>
      <c r="D87" s="22">
        <v>-1</v>
      </c>
      <c r="E87" s="20">
        <f>Model!$W$34*((drdp!B87+drdp!K87)*XYM2!$B87+(drdp!E87+drdp!N87)*XYM2!$C87+(drdp!H87+drdp!Q87)*XYM2!$D87)</f>
        <v>2.754427344151684E-3</v>
      </c>
      <c r="F87" s="20">
        <f>Model!$W$34*((drdp!C87+drdp!L87)*XYM2!$B87+(drdp!F87+drdp!O87)*XYM2!$C87+(drdp!I87+drdp!R87)*XYM2!$D87)</f>
        <v>2.7841625538578312E-2</v>
      </c>
      <c r="G87" s="20">
        <f>Model!$W$34*((drdp!D87+drdp!M87)*XYM2!$B87+(drdp!G87+drdp!P87)*XYM2!$C87+(drdp!J87+drdp!S87)*XYM2!$D87)</f>
        <v>0</v>
      </c>
      <c r="H87" s="18">
        <f>Model!$W$34*((drdp!B87)*XYM2!$B87+(drdp!E87)*XYM2!$C87+(drdp!H87)*XYM2!$D87)</f>
        <v>1.377213672075842E-3</v>
      </c>
      <c r="I87" s="18">
        <f>Model!$W$34*((drdp!C87)*XYM2!$B87+(drdp!F87)*XYM2!$C87+(drdp!I87)*XYM2!$D87)</f>
        <v>1.3920812769289156E-2</v>
      </c>
      <c r="J87" s="18">
        <f>Model!$W$34*((drdp!D87)*XYM2!$B87+(drdp!G87)*XYM2!$C87+(drdp!J87)*XYM2!$D87)</f>
        <v>0</v>
      </c>
      <c r="K87" s="21">
        <f>SUM(E$3:E86)+H87</f>
        <v>0.56914899222706861</v>
      </c>
      <c r="L87" s="21">
        <f>SUM(F$3:F86)+I87</f>
        <v>-0.6564130490004686</v>
      </c>
      <c r="M87" s="21">
        <f>SUM(G$3:G86)+J87</f>
        <v>0</v>
      </c>
      <c r="N87" s="21"/>
      <c r="O87" s="21"/>
      <c r="P87" s="21"/>
      <c r="Q87" s="19">
        <f t="shared" si="5"/>
        <v>0.32393057535308778</v>
      </c>
      <c r="R87" s="19">
        <f t="shared" si="5"/>
        <v>0.43087809089809159</v>
      </c>
      <c r="S87" s="19">
        <f t="shared" si="5"/>
        <v>0</v>
      </c>
      <c r="T87" s="19">
        <f t="shared" si="6"/>
        <v>-0.37359682532331412</v>
      </c>
      <c r="U87" s="19">
        <f t="shared" si="7"/>
        <v>0</v>
      </c>
      <c r="V87" s="19">
        <f t="shared" si="8"/>
        <v>0</v>
      </c>
    </row>
    <row r="88" spans="1:22" x14ac:dyDescent="0.25">
      <c r="A88" s="26">
        <f>Wellpath!E88</f>
        <v>8100</v>
      </c>
      <c r="B88" s="22">
        <v>0</v>
      </c>
      <c r="C88" s="22">
        <v>0</v>
      </c>
      <c r="D88" s="22">
        <v>-1</v>
      </c>
      <c r="E88" s="20">
        <f>Model!$W$34*((drdp!B88+drdp!K88)*XYM2!$B88+(drdp!E88+drdp!N88)*XYM2!$C88+(drdp!H88+drdp!Q88)*XYM2!$D88)</f>
        <v>2.7284464389901918E-4</v>
      </c>
      <c r="F88" s="20">
        <f>Model!$W$34*((drdp!C88+drdp!L88)*XYM2!$B88+(drdp!F88+drdp!O88)*XYM2!$C88+(drdp!I88+drdp!R88)*XYM2!$D88)</f>
        <v>2.8948858676646472E-2</v>
      </c>
      <c r="G88" s="20">
        <f>Model!$W$34*((drdp!D88+drdp!M88)*XYM2!$B88+(drdp!G88+drdp!P88)*XYM2!$C88+(drdp!J88+drdp!S88)*XYM2!$D88)</f>
        <v>0</v>
      </c>
      <c r="H88" s="18">
        <f>Model!$W$34*((drdp!B88)*XYM2!$B88+(drdp!E88)*XYM2!$C88+(drdp!H88)*XYM2!$D88)</f>
        <v>1.3642232194950959E-4</v>
      </c>
      <c r="I88" s="18">
        <f>Model!$W$34*((drdp!C88)*XYM2!$B88+(drdp!F88)*XYM2!$C88+(drdp!I88)*XYM2!$D88)</f>
        <v>1.4474429338323236E-2</v>
      </c>
      <c r="J88" s="18">
        <f>Model!$W$34*((drdp!D88)*XYM2!$B88+(drdp!G88)*XYM2!$C88+(drdp!J88)*XYM2!$D88)</f>
        <v>0</v>
      </c>
      <c r="K88" s="21">
        <f>SUM(E$3:E87)+H88</f>
        <v>0.57066262822109393</v>
      </c>
      <c r="L88" s="21">
        <f>SUM(F$3:F87)+I88</f>
        <v>-0.62801780689285625</v>
      </c>
      <c r="M88" s="21">
        <f>SUM(G$3:G87)+J88</f>
        <v>0</v>
      </c>
      <c r="N88" s="21"/>
      <c r="O88" s="21"/>
      <c r="P88" s="21"/>
      <c r="Q88" s="19">
        <f t="shared" si="5"/>
        <v>0.32565583524820646</v>
      </c>
      <c r="R88" s="19">
        <f t="shared" si="5"/>
        <v>0.39440636577451288</v>
      </c>
      <c r="S88" s="19">
        <f t="shared" si="5"/>
        <v>0</v>
      </c>
      <c r="T88" s="19">
        <f t="shared" si="6"/>
        <v>-0.35838629225112478</v>
      </c>
      <c r="U88" s="19">
        <f t="shared" si="7"/>
        <v>0</v>
      </c>
      <c r="V88" s="19">
        <f t="shared" si="8"/>
        <v>0</v>
      </c>
    </row>
    <row r="89" spans="1:22" x14ac:dyDescent="0.25">
      <c r="A89" s="26">
        <f>Wellpath!E89</f>
        <v>8200</v>
      </c>
      <c r="B89" s="22">
        <v>0</v>
      </c>
      <c r="C89" s="22">
        <v>0</v>
      </c>
      <c r="D89" s="22">
        <v>-1</v>
      </c>
      <c r="E89" s="20">
        <f>Model!$W$34*((drdp!B89+drdp!K89)*XYM2!$B89+(drdp!E89+drdp!N89)*XYM2!$C89+(drdp!H89+drdp!Q89)*XYM2!$D89)</f>
        <v>-2.2116301672654207E-3</v>
      </c>
      <c r="F89" s="20">
        <f>Model!$W$34*((drdp!C89+drdp!L89)*XYM2!$B89+(drdp!F89+drdp!O89)*XYM2!$C89+(drdp!I89+drdp!R89)*XYM2!$D89)</f>
        <v>2.9973425454173395E-2</v>
      </c>
      <c r="G89" s="20">
        <f>Model!$W$34*((drdp!D89+drdp!M89)*XYM2!$B89+(drdp!G89+drdp!P89)*XYM2!$C89+(drdp!J89+drdp!S89)*XYM2!$D89)</f>
        <v>0</v>
      </c>
      <c r="H89" s="18">
        <f>Model!$W$34*((drdp!B89)*XYM2!$B89+(drdp!E89)*XYM2!$C89+(drdp!H89)*XYM2!$D89)</f>
        <v>-1.1058150836327104E-3</v>
      </c>
      <c r="I89" s="18">
        <f>Model!$W$34*((drdp!C89)*XYM2!$B89+(drdp!F89)*XYM2!$C89+(drdp!I89)*XYM2!$D89)</f>
        <v>1.4986712727086697E-2</v>
      </c>
      <c r="J89" s="18">
        <f>Model!$W$34*((drdp!D89)*XYM2!$B89+(drdp!G89)*XYM2!$C89+(drdp!J89)*XYM2!$D89)</f>
        <v>0</v>
      </c>
      <c r="K89" s="21">
        <f>SUM(E$3:E88)+H89</f>
        <v>0.56969323545941064</v>
      </c>
      <c r="L89" s="21">
        <f>SUM(F$3:F88)+I89</f>
        <v>-0.59855666482744629</v>
      </c>
      <c r="M89" s="21">
        <f>SUM(G$3:G88)+J89</f>
        <v>0</v>
      </c>
      <c r="N89" s="21"/>
      <c r="O89" s="21"/>
      <c r="P89" s="21"/>
      <c r="Q89" s="19">
        <f t="shared" si="5"/>
        <v>0.3245503825282115</v>
      </c>
      <c r="R89" s="19">
        <f t="shared" si="5"/>
        <v>0.35827008100935587</v>
      </c>
      <c r="S89" s="19">
        <f t="shared" si="5"/>
        <v>0</v>
      </c>
      <c r="T89" s="19">
        <f t="shared" si="6"/>
        <v>-0.34099368299134192</v>
      </c>
      <c r="U89" s="19">
        <f t="shared" si="7"/>
        <v>0</v>
      </c>
      <c r="V89" s="19">
        <f t="shared" si="8"/>
        <v>0</v>
      </c>
    </row>
    <row r="90" spans="1:22" x14ac:dyDescent="0.25">
      <c r="A90" s="26">
        <f>Wellpath!E90</f>
        <v>8300</v>
      </c>
      <c r="B90" s="22">
        <v>0</v>
      </c>
      <c r="C90" s="22">
        <v>0</v>
      </c>
      <c r="D90" s="22">
        <v>-1</v>
      </c>
      <c r="E90" s="20">
        <f>Model!$W$34*((drdp!B90+drdp!K90)*XYM2!$B90+(drdp!E90+drdp!N90)*XYM2!$C90+(drdp!H90+drdp!Q90)*XYM2!$D90)</f>
        <v>-4.6919761755022972E-3</v>
      </c>
      <c r="F90" s="20">
        <f>Model!$W$34*((drdp!C90+drdp!L90)*XYM2!$B90+(drdp!F90+drdp!O90)*XYM2!$C90+(drdp!I90+drdp!R90)*XYM2!$D90)</f>
        <v>3.091475887671432E-2</v>
      </c>
      <c r="G90" s="20">
        <f>Model!$W$34*((drdp!D90+drdp!M90)*XYM2!$B90+(drdp!G90+drdp!P90)*XYM2!$C90+(drdp!J90+drdp!S90)*XYM2!$D90)</f>
        <v>0</v>
      </c>
      <c r="H90" s="18">
        <f>Model!$W$34*((drdp!B90)*XYM2!$B90+(drdp!E90)*XYM2!$C90+(drdp!H90)*XYM2!$D90)</f>
        <v>-2.3459880877511486E-3</v>
      </c>
      <c r="I90" s="18">
        <f>Model!$W$34*((drdp!C90)*XYM2!$B90+(drdp!F90)*XYM2!$C90+(drdp!I90)*XYM2!$D90)</f>
        <v>1.545737943835716E-2</v>
      </c>
      <c r="J90" s="18">
        <f>Model!$W$34*((drdp!D90)*XYM2!$B90+(drdp!G90)*XYM2!$C90+(drdp!J90)*XYM2!$D90)</f>
        <v>0</v>
      </c>
      <c r="K90" s="21">
        <f>SUM(E$3:E89)+H90</f>
        <v>0.56624143228802681</v>
      </c>
      <c r="L90" s="21">
        <f>SUM(F$3:F89)+I90</f>
        <v>-0.56811257266200255</v>
      </c>
      <c r="M90" s="21">
        <f>SUM(G$3:G89)+J90</f>
        <v>0</v>
      </c>
      <c r="N90" s="21"/>
      <c r="O90" s="21"/>
      <c r="P90" s="21"/>
      <c r="Q90" s="19">
        <f t="shared" si="5"/>
        <v>0.32062935963959605</v>
      </c>
      <c r="R90" s="19">
        <f t="shared" si="5"/>
        <v>0.32275189521663911</v>
      </c>
      <c r="S90" s="19">
        <f t="shared" si="5"/>
        <v>0</v>
      </c>
      <c r="T90" s="19">
        <f t="shared" si="6"/>
        <v>-0.32168887684496805</v>
      </c>
      <c r="U90" s="19">
        <f t="shared" si="7"/>
        <v>0</v>
      </c>
      <c r="V90" s="19">
        <f t="shared" si="8"/>
        <v>0</v>
      </c>
    </row>
    <row r="91" spans="1:22" x14ac:dyDescent="0.25">
      <c r="A91" s="26">
        <f>Wellpath!E91</f>
        <v>8400</v>
      </c>
      <c r="B91" s="22">
        <v>0</v>
      </c>
      <c r="C91" s="22">
        <v>0</v>
      </c>
      <c r="D91" s="22">
        <v>-1</v>
      </c>
      <c r="E91" s="20">
        <f>Model!$W$34*((drdp!B91+drdp!K91)*XYM2!$B91+(drdp!E91+drdp!N91)*XYM2!$C91+(drdp!H91+drdp!Q91)*XYM2!$D91)</f>
        <v>-7.1545183762357911E-3</v>
      </c>
      <c r="F91" s="20">
        <f>Model!$W$34*((drdp!C91+drdp!L91)*XYM2!$B91+(drdp!F91+drdp!O91)*XYM2!$C91+(drdp!I91+drdp!R91)*XYM2!$D91)</f>
        <v>3.1772957461220518E-2</v>
      </c>
      <c r="G91" s="20">
        <f>Model!$W$34*((drdp!D91+drdp!M91)*XYM2!$B91+(drdp!G91+drdp!P91)*XYM2!$C91+(drdp!J91+drdp!S91)*XYM2!$D91)</f>
        <v>0</v>
      </c>
      <c r="H91" s="18">
        <f>Model!$W$34*((drdp!B91)*XYM2!$B91+(drdp!E91)*XYM2!$C91+(drdp!H91)*XYM2!$D91)</f>
        <v>-3.5772591881178956E-3</v>
      </c>
      <c r="I91" s="18">
        <f>Model!$W$34*((drdp!C91)*XYM2!$B91+(drdp!F91)*XYM2!$C91+(drdp!I91)*XYM2!$D91)</f>
        <v>1.5886478730610259E-2</v>
      </c>
      <c r="J91" s="18">
        <f>Model!$W$34*((drdp!D91)*XYM2!$B91+(drdp!G91)*XYM2!$C91+(drdp!J91)*XYM2!$D91)</f>
        <v>0</v>
      </c>
      <c r="K91" s="21">
        <f>SUM(E$3:E90)+H91</f>
        <v>0.56031818501215769</v>
      </c>
      <c r="L91" s="21">
        <f>SUM(F$3:F90)+I91</f>
        <v>-0.53676871449303509</v>
      </c>
      <c r="M91" s="21">
        <f>SUM(G$3:G90)+J91</f>
        <v>0</v>
      </c>
      <c r="N91" s="21"/>
      <c r="O91" s="21"/>
      <c r="P91" s="21"/>
      <c r="Q91" s="19">
        <f t="shared" si="5"/>
        <v>0.31395646845531855</v>
      </c>
      <c r="R91" s="19">
        <f t="shared" si="5"/>
        <v>0.28812065285850541</v>
      </c>
      <c r="S91" s="19">
        <f t="shared" si="5"/>
        <v>0</v>
      </c>
      <c r="T91" s="19">
        <f t="shared" si="6"/>
        <v>-0.30076127187604651</v>
      </c>
      <c r="U91" s="19">
        <f t="shared" si="7"/>
        <v>0</v>
      </c>
      <c r="V91" s="19">
        <f t="shared" si="8"/>
        <v>0</v>
      </c>
    </row>
    <row r="92" spans="1:22" x14ac:dyDescent="0.25">
      <c r="A92" s="26">
        <f>Wellpath!E92</f>
        <v>8500</v>
      </c>
      <c r="B92" s="22">
        <v>0</v>
      </c>
      <c r="C92" s="22">
        <v>0</v>
      </c>
      <c r="D92" s="22">
        <v>-1</v>
      </c>
      <c r="E92" s="20">
        <f>Model!$W$34*((drdp!B92+drdp!K92)*XYM2!$B92+(drdp!E92+drdp!N92)*XYM2!$C92+(drdp!H92+drdp!Q92)*XYM2!$D92)</f>
        <v>-9.5951208743061539E-3</v>
      </c>
      <c r="F92" s="20">
        <f>Model!$W$34*((drdp!C92+drdp!L92)*XYM2!$B92+(drdp!F92+drdp!O92)*XYM2!$C92+(drdp!I92+drdp!R92)*XYM2!$D92)</f>
        <v>3.2538512795933623E-2</v>
      </c>
      <c r="G92" s="20">
        <f>Model!$W$34*((drdp!D92+drdp!M92)*XYM2!$B92+(drdp!G92+drdp!P92)*XYM2!$C92+(drdp!J92+drdp!S92)*XYM2!$D92)</f>
        <v>0</v>
      </c>
      <c r="H92" s="18">
        <f>Model!$W$34*((drdp!B92)*XYM2!$B92+(drdp!E92)*XYM2!$C92+(drdp!H92)*XYM2!$D92)</f>
        <v>-4.797560437153077E-3</v>
      </c>
      <c r="I92" s="18">
        <f>Model!$W$34*((drdp!C92)*XYM2!$B92+(drdp!F92)*XYM2!$C92+(drdp!I92)*XYM2!$D92)</f>
        <v>1.6269256397966812E-2</v>
      </c>
      <c r="J92" s="18">
        <f>Model!$W$34*((drdp!D92)*XYM2!$B92+(drdp!G92)*XYM2!$C92+(drdp!J92)*XYM2!$D92)</f>
        <v>0</v>
      </c>
      <c r="K92" s="21">
        <f>SUM(E$3:E91)+H92</f>
        <v>0.55194336538688671</v>
      </c>
      <c r="L92" s="21">
        <f>SUM(F$3:F91)+I92</f>
        <v>-0.50461297936445793</v>
      </c>
      <c r="M92" s="21">
        <f>SUM(G$3:G91)+J92</f>
        <v>0</v>
      </c>
      <c r="N92" s="21"/>
      <c r="O92" s="21"/>
      <c r="P92" s="21"/>
      <c r="Q92" s="19">
        <f t="shared" si="5"/>
        <v>0.30464147859460233</v>
      </c>
      <c r="R92" s="19">
        <f t="shared" si="5"/>
        <v>0.25463425894307484</v>
      </c>
      <c r="S92" s="19">
        <f t="shared" si="5"/>
        <v>0</v>
      </c>
      <c r="T92" s="19">
        <f t="shared" si="6"/>
        <v>-0.2785177860483225</v>
      </c>
      <c r="U92" s="19">
        <f t="shared" si="7"/>
        <v>0</v>
      </c>
      <c r="V92" s="19">
        <f t="shared" si="8"/>
        <v>0</v>
      </c>
    </row>
    <row r="93" spans="1:22" x14ac:dyDescent="0.25">
      <c r="A93" s="26">
        <f>Wellpath!E93</f>
        <v>8600</v>
      </c>
      <c r="B93" s="22">
        <v>0</v>
      </c>
      <c r="C93" s="22">
        <v>0</v>
      </c>
      <c r="D93" s="22">
        <v>-1</v>
      </c>
      <c r="E93" s="20">
        <f>Model!$W$34*((drdp!B93+drdp!K93)*XYM2!$B93+(drdp!E93+drdp!N93)*XYM2!$C93+(drdp!H93+drdp!Q93)*XYM2!$D93)</f>
        <v>-1.2012736565563197E-2</v>
      </c>
      <c r="F93" s="20">
        <f>Model!$W$34*((drdp!C93+drdp!L93)*XYM2!$B93+(drdp!F93+drdp!O93)*XYM2!$C93+(drdp!I93+drdp!R93)*XYM2!$D93)</f>
        <v>3.3221046166638082E-2</v>
      </c>
      <c r="G93" s="20">
        <f>Model!$W$34*((drdp!D93+drdp!M93)*XYM2!$B93+(drdp!G93+drdp!P93)*XYM2!$C93+(drdp!J93+drdp!S93)*XYM2!$D93)</f>
        <v>0</v>
      </c>
      <c r="H93" s="18">
        <f>Model!$W$34*((drdp!B93)*XYM2!$B93+(drdp!E93)*XYM2!$C93+(drdp!H93)*XYM2!$D93)</f>
        <v>-6.0063682827815983E-3</v>
      </c>
      <c r="I93" s="18">
        <f>Model!$W$34*((drdp!C93)*XYM2!$B93+(drdp!F93)*XYM2!$C93+(drdp!I93)*XYM2!$D93)</f>
        <v>1.6610523083319041E-2</v>
      </c>
      <c r="J93" s="18">
        <f>Model!$W$34*((drdp!D93)*XYM2!$B93+(drdp!G93)*XYM2!$C93+(drdp!J93)*XYM2!$D93)</f>
        <v>0</v>
      </c>
      <c r="K93" s="21">
        <f>SUM(E$3:E92)+H93</f>
        <v>0.54113943666695208</v>
      </c>
      <c r="L93" s="21">
        <f>SUM(F$3:F92)+I93</f>
        <v>-0.47173319988317208</v>
      </c>
      <c r="M93" s="21">
        <f>SUM(G$3:G92)+J93</f>
        <v>0</v>
      </c>
      <c r="N93" s="21"/>
      <c r="O93" s="21"/>
      <c r="P93" s="21"/>
      <c r="Q93" s="19">
        <f t="shared" si="5"/>
        <v>0.29283188991622622</v>
      </c>
      <c r="R93" s="19">
        <f t="shared" si="5"/>
        <v>0.22253221187201677</v>
      </c>
      <c r="S93" s="19">
        <f t="shared" si="5"/>
        <v>0</v>
      </c>
      <c r="T93" s="19">
        <f t="shared" si="6"/>
        <v>-0.25527343804187846</v>
      </c>
      <c r="U93" s="19">
        <f t="shared" si="7"/>
        <v>0</v>
      </c>
      <c r="V93" s="19">
        <f t="shared" si="8"/>
        <v>0</v>
      </c>
    </row>
    <row r="94" spans="1:22" x14ac:dyDescent="0.25">
      <c r="A94" s="26">
        <f>Wellpath!E94</f>
        <v>8700</v>
      </c>
      <c r="B94" s="22">
        <v>0</v>
      </c>
      <c r="C94" s="22">
        <v>0</v>
      </c>
      <c r="D94" s="22">
        <v>-1</v>
      </c>
      <c r="E94" s="20">
        <f>Model!$W$34*((drdp!B94+drdp!K94)*XYM2!$B94+(drdp!E94+drdp!N94)*XYM2!$C94+(drdp!H94+drdp!Q94)*XYM2!$D94)</f>
        <v>-1.440198495415977E-2</v>
      </c>
      <c r="F94" s="20">
        <f>Model!$W$34*((drdp!C94+drdp!L94)*XYM2!$B94+(drdp!F94+drdp!O94)*XYM2!$C94+(drdp!I94+drdp!R94)*XYM2!$D94)</f>
        <v>3.3814030819757541E-2</v>
      </c>
      <c r="G94" s="20">
        <f>Model!$W$34*((drdp!D94+drdp!M94)*XYM2!$B94+(drdp!G94+drdp!P94)*XYM2!$C94+(drdp!J94+drdp!S94)*XYM2!$D94)</f>
        <v>0</v>
      </c>
      <c r="H94" s="18">
        <f>Model!$W$34*((drdp!B94)*XYM2!$B94+(drdp!E94)*XYM2!$C94+(drdp!H94)*XYM2!$D94)</f>
        <v>-7.200992477079885E-3</v>
      </c>
      <c r="I94" s="18">
        <f>Model!$W$34*((drdp!C94)*XYM2!$B94+(drdp!F94)*XYM2!$C94+(drdp!I94)*XYM2!$D94)</f>
        <v>1.6907015409878771E-2</v>
      </c>
      <c r="J94" s="18">
        <f>Model!$W$34*((drdp!D94)*XYM2!$B94+(drdp!G94)*XYM2!$C94+(drdp!J94)*XYM2!$D94)</f>
        <v>0</v>
      </c>
      <c r="K94" s="21">
        <f>SUM(E$3:E93)+H94</f>
        <v>0.52793207590709057</v>
      </c>
      <c r="L94" s="21">
        <f>SUM(F$3:F93)+I94</f>
        <v>-0.43821566138997431</v>
      </c>
      <c r="M94" s="21">
        <f>SUM(G$3:G93)+J94</f>
        <v>0</v>
      </c>
      <c r="N94" s="21"/>
      <c r="O94" s="21"/>
      <c r="P94" s="21"/>
      <c r="Q94" s="19">
        <f t="shared" si="5"/>
        <v>0.27871227677157007</v>
      </c>
      <c r="R94" s="19">
        <f t="shared" si="5"/>
        <v>0.19203296588745261</v>
      </c>
      <c r="S94" s="19">
        <f t="shared" si="5"/>
        <v>0</v>
      </c>
      <c r="T94" s="19">
        <f t="shared" si="6"/>
        <v>-0.23134810381260781</v>
      </c>
      <c r="U94" s="19">
        <f t="shared" si="7"/>
        <v>0</v>
      </c>
      <c r="V94" s="19">
        <f t="shared" si="8"/>
        <v>0</v>
      </c>
    </row>
    <row r="95" spans="1:22" x14ac:dyDescent="0.25">
      <c r="A95" s="26">
        <f>Wellpath!E95</f>
        <v>8800</v>
      </c>
      <c r="B95" s="22">
        <v>0</v>
      </c>
      <c r="C95" s="22">
        <v>0</v>
      </c>
      <c r="D95" s="22">
        <v>-1</v>
      </c>
      <c r="E95" s="20">
        <f>Model!$W$34*((drdp!B95+drdp!K95)*XYM2!$B95+(drdp!E95+drdp!N95)*XYM2!$C95+(drdp!H95+drdp!Q95)*XYM2!$D95)</f>
        <v>-1.6747569327292627E-2</v>
      </c>
      <c r="F95" s="20">
        <f>Model!$W$34*((drdp!C95+drdp!L95)*XYM2!$B95+(drdp!F95+drdp!O95)*XYM2!$C95+(drdp!I95+drdp!R95)*XYM2!$D95)</f>
        <v>3.4307206362417041E-2</v>
      </c>
      <c r="G95" s="20">
        <f>Model!$W$34*((drdp!D95+drdp!M95)*XYM2!$B95+(drdp!G95+drdp!P95)*XYM2!$C95+(drdp!J95+drdp!S95)*XYM2!$D95)</f>
        <v>0</v>
      </c>
      <c r="H95" s="18">
        <f>Model!$W$34*((drdp!B95)*XYM2!$B95+(drdp!E95)*XYM2!$C95+(drdp!H95)*XYM2!$D95)</f>
        <v>-8.3737846636463137E-3</v>
      </c>
      <c r="I95" s="18">
        <f>Model!$W$34*((drdp!C95)*XYM2!$B95+(drdp!F95)*XYM2!$C95+(drdp!I95)*XYM2!$D95)</f>
        <v>1.715360318120852E-2</v>
      </c>
      <c r="J95" s="18">
        <f>Model!$W$34*((drdp!D95)*XYM2!$B95+(drdp!G95)*XYM2!$C95+(drdp!J95)*XYM2!$D95)</f>
        <v>0</v>
      </c>
      <c r="K95" s="21">
        <f>SUM(E$3:E94)+H95</f>
        <v>0.51235729876636427</v>
      </c>
      <c r="L95" s="21">
        <f>SUM(F$3:F94)+I95</f>
        <v>-0.40415504279888703</v>
      </c>
      <c r="M95" s="21">
        <f>SUM(G$3:G94)+J95</f>
        <v>0</v>
      </c>
      <c r="N95" s="21"/>
      <c r="O95" s="21"/>
      <c r="P95" s="21"/>
      <c r="Q95" s="19">
        <f t="shared" si="5"/>
        <v>0.26251000159916543</v>
      </c>
      <c r="R95" s="19">
        <f t="shared" si="5"/>
        <v>0.1633412986197702</v>
      </c>
      <c r="S95" s="19">
        <f t="shared" si="5"/>
        <v>0</v>
      </c>
      <c r="T95" s="19">
        <f t="shared" si="6"/>
        <v>-0.2070717860112421</v>
      </c>
      <c r="U95" s="19">
        <f t="shared" si="7"/>
        <v>0</v>
      </c>
      <c r="V95" s="19">
        <f t="shared" si="8"/>
        <v>0</v>
      </c>
    </row>
    <row r="96" spans="1:22" x14ac:dyDescent="0.25">
      <c r="A96" s="26">
        <f>Wellpath!E96</f>
        <v>8900</v>
      </c>
      <c r="B96" s="22">
        <v>0</v>
      </c>
      <c r="C96" s="22">
        <v>0</v>
      </c>
      <c r="D96" s="22">
        <v>-1</v>
      </c>
      <c r="E96" s="20">
        <f>Model!$W$34*((drdp!B96+drdp!K96)*XYM2!$B96+(drdp!E96+drdp!N96)*XYM2!$C96+(drdp!H96+drdp!Q96)*XYM2!$D96)</f>
        <v>-1.9045045829606956E-2</v>
      </c>
      <c r="F96" s="20">
        <f>Model!$W$34*((drdp!C96+drdp!L96)*XYM2!$B96+(drdp!F96+drdp!O96)*XYM2!$C96+(drdp!I96+drdp!R96)*XYM2!$D96)</f>
        <v>3.471453456180499E-2</v>
      </c>
      <c r="G96" s="20">
        <f>Model!$W$34*((drdp!D96+drdp!M96)*XYM2!$B96+(drdp!G96+drdp!P96)*XYM2!$C96+(drdp!J96+drdp!S96)*XYM2!$D96)</f>
        <v>0</v>
      </c>
      <c r="H96" s="18">
        <f>Model!$W$34*((drdp!B96)*XYM2!$B96+(drdp!E96)*XYM2!$C96+(drdp!H96)*XYM2!$D96)</f>
        <v>-9.522522914803478E-3</v>
      </c>
      <c r="I96" s="18">
        <f>Model!$W$34*((drdp!C96)*XYM2!$B96+(drdp!F96)*XYM2!$C96+(drdp!I96)*XYM2!$D96)</f>
        <v>1.7357267280902495E-2</v>
      </c>
      <c r="J96" s="18">
        <f>Model!$W$34*((drdp!D96)*XYM2!$B96+(drdp!G96)*XYM2!$C96+(drdp!J96)*XYM2!$D96)</f>
        <v>0</v>
      </c>
      <c r="K96" s="21">
        <f>SUM(E$3:E95)+H96</f>
        <v>0.49446099118791453</v>
      </c>
      <c r="L96" s="21">
        <f>SUM(F$3:F95)+I96</f>
        <v>-0.36964417233677604</v>
      </c>
      <c r="M96" s="21">
        <f>SUM(G$3:G95)+J96</f>
        <v>0</v>
      </c>
      <c r="N96" s="21"/>
      <c r="O96" s="21"/>
      <c r="P96" s="21"/>
      <c r="Q96" s="19">
        <f t="shared" si="5"/>
        <v>0.24449167180653489</v>
      </c>
      <c r="R96" s="19">
        <f t="shared" si="5"/>
        <v>0.1366368141425402</v>
      </c>
      <c r="S96" s="19">
        <f t="shared" si="5"/>
        <v>0</v>
      </c>
      <c r="T96" s="19">
        <f t="shared" si="6"/>
        <v>-0.18277462384047857</v>
      </c>
      <c r="U96" s="19">
        <f t="shared" si="7"/>
        <v>0</v>
      </c>
      <c r="V96" s="19">
        <f t="shared" si="8"/>
        <v>0</v>
      </c>
    </row>
    <row r="97" spans="1:22" x14ac:dyDescent="0.25">
      <c r="A97" s="26">
        <f>Wellpath!E97</f>
        <v>9000</v>
      </c>
      <c r="B97" s="22">
        <v>0</v>
      </c>
      <c r="C97" s="22">
        <v>0</v>
      </c>
      <c r="D97" s="22">
        <v>-1</v>
      </c>
      <c r="E97" s="20">
        <f>Model!$W$34*((drdp!B97+drdp!K97)*XYM2!$B97+(drdp!E97+drdp!N97)*XYM2!$C97+(drdp!H97+drdp!Q97)*XYM2!$D97)</f>
        <v>-2.1294819656376418E-2</v>
      </c>
      <c r="F97" s="20">
        <f>Model!$W$34*((drdp!C97+drdp!L97)*XYM2!$B97+(drdp!F97+drdp!O97)*XYM2!$C97+(drdp!I97+drdp!R97)*XYM2!$D97)</f>
        <v>3.5023825448209013E-2</v>
      </c>
      <c r="G97" s="20">
        <f>Model!$W$34*((drdp!D97+drdp!M97)*XYM2!$B97+(drdp!G97+drdp!P97)*XYM2!$C97+(drdp!J97+drdp!S97)*XYM2!$D97)</f>
        <v>0</v>
      </c>
      <c r="H97" s="18">
        <f>Model!$W$34*((drdp!B97)*XYM2!$B97+(drdp!E97)*XYM2!$C97+(drdp!H97)*XYM2!$D97)</f>
        <v>-1.0647409828188209E-2</v>
      </c>
      <c r="I97" s="18">
        <f>Model!$W$34*((drdp!C97)*XYM2!$B97+(drdp!F97)*XYM2!$C97+(drdp!I97)*XYM2!$D97)</f>
        <v>1.7511912724104507E-2</v>
      </c>
      <c r="J97" s="18">
        <f>Model!$W$34*((drdp!D97)*XYM2!$B97+(drdp!G97)*XYM2!$C97+(drdp!J97)*XYM2!$D97)</f>
        <v>0</v>
      </c>
      <c r="K97" s="21">
        <f>SUM(E$3:E96)+H97</f>
        <v>0.47429105844492281</v>
      </c>
      <c r="L97" s="21">
        <f>SUM(F$3:F96)+I97</f>
        <v>-0.33477499233176899</v>
      </c>
      <c r="M97" s="21">
        <f>SUM(G$3:G96)+J97</f>
        <v>0</v>
      </c>
      <c r="N97" s="21"/>
      <c r="O97" s="21"/>
      <c r="P97" s="21"/>
      <c r="Q97" s="19">
        <f t="shared" si="5"/>
        <v>0.22495200812080518</v>
      </c>
      <c r="R97" s="19">
        <f t="shared" si="5"/>
        <v>0.11207429549073598</v>
      </c>
      <c r="S97" s="19">
        <f t="shared" si="5"/>
        <v>0</v>
      </c>
      <c r="T97" s="19">
        <f t="shared" si="6"/>
        <v>-0.15878078545392563</v>
      </c>
      <c r="U97" s="19">
        <f t="shared" si="7"/>
        <v>0</v>
      </c>
      <c r="V97" s="19">
        <f t="shared" si="8"/>
        <v>0</v>
      </c>
    </row>
    <row r="98" spans="1:22" x14ac:dyDescent="0.25">
      <c r="A98" s="26">
        <f>Wellpath!E98</f>
        <v>9100</v>
      </c>
      <c r="B98" s="22">
        <v>0</v>
      </c>
      <c r="C98" s="22">
        <v>0</v>
      </c>
      <c r="D98" s="22">
        <v>-1</v>
      </c>
      <c r="E98" s="20">
        <f>Model!$W$34*((drdp!B98+drdp!K98)*XYM2!$B98+(drdp!E98+drdp!N98)*XYM2!$C98+(drdp!H98+drdp!Q98)*XYM2!$D98)</f>
        <v>-2.3482823964943281E-2</v>
      </c>
      <c r="F98" s="20">
        <f>Model!$W$34*((drdp!C98+drdp!L98)*XYM2!$B98+(drdp!F98+drdp!O98)*XYM2!$C98+(drdp!I98+drdp!R98)*XYM2!$D98)</f>
        <v>3.5237649638346205E-2</v>
      </c>
      <c r="G98" s="20">
        <f>Model!$W$34*((drdp!D98+drdp!M98)*XYM2!$B98+(drdp!G98+drdp!P98)*XYM2!$C98+(drdp!J98+drdp!S98)*XYM2!$D98)</f>
        <v>0</v>
      </c>
      <c r="H98" s="18">
        <f>Model!$W$34*((drdp!B98)*XYM2!$B98+(drdp!E98)*XYM2!$C98+(drdp!H98)*XYM2!$D98)</f>
        <v>-1.1741411982471641E-2</v>
      </c>
      <c r="I98" s="18">
        <f>Model!$W$34*((drdp!C98)*XYM2!$B98+(drdp!F98)*XYM2!$C98+(drdp!I98)*XYM2!$D98)</f>
        <v>1.7618824819173103E-2</v>
      </c>
      <c r="J98" s="18">
        <f>Model!$W$34*((drdp!D98)*XYM2!$B98+(drdp!G98)*XYM2!$C98+(drdp!J98)*XYM2!$D98)</f>
        <v>0</v>
      </c>
      <c r="K98" s="21">
        <f>SUM(E$3:E97)+H98</f>
        <v>0.45190223663426299</v>
      </c>
      <c r="L98" s="21">
        <f>SUM(F$3:F97)+I98</f>
        <v>-0.29964425478849138</v>
      </c>
      <c r="M98" s="21">
        <f>SUM(G$3:G97)+J98</f>
        <v>0</v>
      </c>
      <c r="N98" s="21"/>
      <c r="O98" s="21"/>
      <c r="P98" s="21"/>
      <c r="Q98" s="19">
        <f t="shared" si="5"/>
        <v>0.20421563147504943</v>
      </c>
      <c r="R98" s="19">
        <f t="shared" si="5"/>
        <v>8.9786679427750343E-2</v>
      </c>
      <c r="S98" s="19">
        <f t="shared" si="5"/>
        <v>0</v>
      </c>
      <c r="T98" s="19">
        <f t="shared" si="6"/>
        <v>-0.13540990893352622</v>
      </c>
      <c r="U98" s="19">
        <f t="shared" si="7"/>
        <v>0</v>
      </c>
      <c r="V98" s="19">
        <f t="shared" si="8"/>
        <v>0</v>
      </c>
    </row>
    <row r="99" spans="1:22" x14ac:dyDescent="0.25">
      <c r="A99" s="26">
        <f>Wellpath!E99</f>
        <v>9200</v>
      </c>
      <c r="B99" s="22">
        <v>0</v>
      </c>
      <c r="C99" s="22">
        <v>0</v>
      </c>
      <c r="D99" s="22">
        <v>-1</v>
      </c>
      <c r="E99" s="20">
        <f>Model!$W$34*((drdp!B99+drdp!K99)*XYM2!$B99+(drdp!E99+drdp!N99)*XYM2!$C99+(drdp!H99+drdp!Q99)*XYM2!$D99)</f>
        <v>-2.560830312959813E-2</v>
      </c>
      <c r="F99" s="20">
        <f>Model!$W$34*((drdp!C99+drdp!L99)*XYM2!$B99+(drdp!F99+drdp!O99)*XYM2!$C99+(drdp!I99+drdp!R99)*XYM2!$D99)</f>
        <v>3.5350497738567181E-2</v>
      </c>
      <c r="G99" s="20">
        <f>Model!$W$34*((drdp!D99+drdp!M99)*XYM2!$B99+(drdp!G99+drdp!P99)*XYM2!$C99+(drdp!J99+drdp!S99)*XYM2!$D99)</f>
        <v>0</v>
      </c>
      <c r="H99" s="18">
        <f>Model!$W$34*((drdp!B99)*XYM2!$B99+(drdp!E99)*XYM2!$C99+(drdp!H99)*XYM2!$D99)</f>
        <v>-1.2804151564799065E-2</v>
      </c>
      <c r="I99" s="18">
        <f>Model!$W$34*((drdp!C99)*XYM2!$B99+(drdp!F99)*XYM2!$C99+(drdp!I99)*XYM2!$D99)</f>
        <v>1.7675248869283591E-2</v>
      </c>
      <c r="J99" s="18">
        <f>Model!$W$34*((drdp!D99)*XYM2!$B99+(drdp!G99)*XYM2!$C99+(drdp!J99)*XYM2!$D99)</f>
        <v>0</v>
      </c>
      <c r="K99" s="21">
        <f>SUM(E$3:E98)+H99</f>
        <v>0.42735667308699227</v>
      </c>
      <c r="L99" s="21">
        <f>SUM(F$3:F98)+I99</f>
        <v>-0.26435018110003472</v>
      </c>
      <c r="M99" s="21">
        <f>SUM(G$3:G98)+J99</f>
        <v>0</v>
      </c>
      <c r="N99" s="21"/>
      <c r="O99" s="21"/>
      <c r="P99" s="21"/>
      <c r="Q99" s="19">
        <f t="shared" si="5"/>
        <v>0.18263372603198239</v>
      </c>
      <c r="R99" s="19">
        <f t="shared" si="5"/>
        <v>6.9881018247621149E-2</v>
      </c>
      <c r="S99" s="19">
        <f t="shared" si="5"/>
        <v>0</v>
      </c>
      <c r="T99" s="19">
        <f t="shared" si="6"/>
        <v>-0.11297181392485474</v>
      </c>
      <c r="U99" s="19">
        <f t="shared" si="7"/>
        <v>0</v>
      </c>
      <c r="V99" s="19">
        <f t="shared" si="8"/>
        <v>0</v>
      </c>
    </row>
    <row r="100" spans="1:22" x14ac:dyDescent="0.25">
      <c r="A100" s="26">
        <f>Wellpath!E100</f>
        <v>9300</v>
      </c>
      <c r="B100" s="22">
        <v>0</v>
      </c>
      <c r="C100" s="22">
        <v>0</v>
      </c>
      <c r="D100" s="22">
        <v>-1</v>
      </c>
      <c r="E100" s="20">
        <f>Model!$W$34*((drdp!B100+drdp!K100)*XYM2!$B100+(drdp!E100+drdp!N100)*XYM2!$C100+(drdp!H100+drdp!Q100)*XYM2!$D100)</f>
        <v>-2.7455065307647703E-2</v>
      </c>
      <c r="F100" s="20">
        <f>Model!$W$34*((drdp!C100+drdp!L100)*XYM2!$B100+(drdp!F100+drdp!O100)*XYM2!$C100+(drdp!I100+drdp!R100)*XYM2!$D100)</f>
        <v>3.5102980489255566E-2</v>
      </c>
      <c r="G100" s="20">
        <f>Model!$W$34*((drdp!D100+drdp!M100)*XYM2!$B100+(drdp!G100+drdp!P100)*XYM2!$C100+(drdp!J100+drdp!S100)*XYM2!$D100)</f>
        <v>0</v>
      </c>
      <c r="H100" s="18">
        <f>Model!$W$34*((drdp!B100)*XYM2!$B100+(drdp!E100)*XYM2!$C100+(drdp!H100)*XYM2!$D100)</f>
        <v>-1.3831267157505205E-2</v>
      </c>
      <c r="I100" s="18">
        <f>Model!$W$34*((drdp!C100)*XYM2!$B100+(drdp!F100)*XYM2!$C100+(drdp!I100)*XYM2!$D100)</f>
        <v>1.7684121153277447E-2</v>
      </c>
      <c r="J100" s="18">
        <f>Model!$W$34*((drdp!D100)*XYM2!$B100+(drdp!G100)*XYM2!$C100+(drdp!J100)*XYM2!$D100)</f>
        <v>0</v>
      </c>
      <c r="K100" s="21">
        <f>SUM(E$3:E99)+H100</f>
        <v>0.40072125436468803</v>
      </c>
      <c r="L100" s="21">
        <f>SUM(F$3:F99)+I100</f>
        <v>-0.22899081107747365</v>
      </c>
      <c r="M100" s="21">
        <f>SUM(G$3:G99)+J100</f>
        <v>0</v>
      </c>
      <c r="N100" s="21"/>
      <c r="O100" s="21"/>
      <c r="P100" s="21"/>
      <c r="Q100" s="19">
        <f t="shared" si="5"/>
        <v>0.16057752369960901</v>
      </c>
      <c r="R100" s="19">
        <f t="shared" si="5"/>
        <v>5.2436791557919228E-2</v>
      </c>
      <c r="S100" s="19">
        <f t="shared" si="5"/>
        <v>0</v>
      </c>
      <c r="T100" s="19">
        <f t="shared" si="6"/>
        <v>-9.1761485052952535E-2</v>
      </c>
      <c r="U100" s="19">
        <f t="shared" si="7"/>
        <v>0</v>
      </c>
      <c r="V100" s="19">
        <f t="shared" si="8"/>
        <v>0</v>
      </c>
    </row>
    <row r="101" spans="1:22" x14ac:dyDescent="0.25">
      <c r="A101" s="26">
        <f>Wellpath!E101</f>
        <v>9398.5</v>
      </c>
      <c r="B101" s="22">
        <v>0</v>
      </c>
      <c r="C101" s="22">
        <v>0</v>
      </c>
      <c r="D101" s="22">
        <v>-1</v>
      </c>
      <c r="E101" s="20">
        <f>Model!$W$34*((drdp!B101+drdp!K101)*XYM2!$B101+(drdp!E101+drdp!N101)*XYM2!$C101+(drdp!H101+drdp!Q101)*XYM2!$D101)</f>
        <v>-1.4806774523895894E-2</v>
      </c>
      <c r="F101" s="20">
        <f>Model!$W$34*((drdp!C101+drdp!L101)*XYM2!$B101+(drdp!F101+drdp!O101)*XYM2!$C101+(drdp!I101+drdp!R101)*XYM2!$D101)</f>
        <v>1.7646026733585354E-2</v>
      </c>
      <c r="G101" s="20">
        <f>Model!$W$34*((drdp!D101+drdp!M101)*XYM2!$B101+(drdp!G101+drdp!P101)*XYM2!$C101+(drdp!J101+drdp!S101)*XYM2!$D101)</f>
        <v>0</v>
      </c>
      <c r="H101" s="18">
        <f>Model!$W$34*((drdp!B101)*XYM2!$B101+(drdp!E101)*XYM2!$C101+(drdp!H101)*XYM2!$D101)</f>
        <v>-1.4584672906037316E-2</v>
      </c>
      <c r="I101" s="18">
        <f>Model!$W$34*((drdp!C101)*XYM2!$B101+(drdp!F101)*XYM2!$C101+(drdp!I101)*XYM2!$D101)</f>
        <v>1.7381336332581408E-2</v>
      </c>
      <c r="J101" s="18">
        <f>Model!$W$34*((drdp!D101)*XYM2!$B101+(drdp!G101)*XYM2!$C101+(drdp!J101)*XYM2!$D101)</f>
        <v>0</v>
      </c>
      <c r="K101" s="21">
        <f>SUM(E$3:E100)+H101</f>
        <v>0.37251278330850823</v>
      </c>
      <c r="L101" s="21">
        <f>SUM(F$3:F100)+I101</f>
        <v>-0.19419061540891414</v>
      </c>
      <c r="M101" s="21">
        <f>SUM(G$3:G100)+J101</f>
        <v>0</v>
      </c>
      <c r="N101" s="21"/>
      <c r="O101" s="21"/>
      <c r="P101" s="21"/>
      <c r="Q101" s="19">
        <f t="shared" si="5"/>
        <v>0.13876577372825161</v>
      </c>
      <c r="R101" s="19">
        <f t="shared" si="5"/>
        <v>3.7709995112892802E-2</v>
      </c>
      <c r="S101" s="19">
        <f t="shared" si="5"/>
        <v>0</v>
      </c>
      <c r="T101" s="19">
        <f t="shared" si="6"/>
        <v>-7.2338486638366686E-2</v>
      </c>
      <c r="U101" s="19">
        <f t="shared" si="7"/>
        <v>0</v>
      </c>
      <c r="V101" s="19">
        <f t="shared" si="8"/>
        <v>0</v>
      </c>
    </row>
    <row r="102" spans="1:22" x14ac:dyDescent="0.25">
      <c r="A102" s="26">
        <f>Wellpath!E102</f>
        <v>9400</v>
      </c>
      <c r="B102" s="22">
        <v>0</v>
      </c>
      <c r="C102" s="22">
        <v>0</v>
      </c>
      <c r="D102" s="22">
        <v>-1</v>
      </c>
      <c r="E102" s="20">
        <f>Model!$W$34*((drdp!B102+drdp!K102)*XYM2!$B102+(drdp!E102+drdp!N102)*XYM2!$C102+(drdp!H102+drdp!Q102)*XYM2!$D102)</f>
        <v>-1.5028876141754469E-2</v>
      </c>
      <c r="F102" s="20">
        <f>Model!$W$34*((drdp!C102+drdp!L102)*XYM2!$B102+(drdp!F102+drdp!O102)*XYM2!$C102+(drdp!I102+drdp!R102)*XYM2!$D102)</f>
        <v>1.7910717134589298E-2</v>
      </c>
      <c r="G102" s="20">
        <f>Model!$W$34*((drdp!D102+drdp!M102)*XYM2!$B102+(drdp!G102+drdp!P102)*XYM2!$C102+(drdp!J102+drdp!S102)*XYM2!$D102)</f>
        <v>0</v>
      </c>
      <c r="H102" s="18">
        <f>Model!$W$34*((drdp!B102)*XYM2!$B102+(drdp!E102)*XYM2!$C102+(drdp!H102)*XYM2!$D102)</f>
        <v>-2.2210161785857644E-4</v>
      </c>
      <c r="I102" s="18">
        <f>Model!$W$34*((drdp!C102)*XYM2!$B102+(drdp!F102)*XYM2!$C102+(drdp!I102)*XYM2!$D102)</f>
        <v>2.6469040100394488E-4</v>
      </c>
      <c r="J102" s="18">
        <f>Model!$W$34*((drdp!D102)*XYM2!$B102+(drdp!G102)*XYM2!$C102+(drdp!J102)*XYM2!$D102)</f>
        <v>0</v>
      </c>
      <c r="K102" s="21">
        <f>SUM(E$3:E101)+H102</f>
        <v>0.37206858007279109</v>
      </c>
      <c r="L102" s="21">
        <f>SUM(F$3:F101)+I102</f>
        <v>-0.19366123460690624</v>
      </c>
      <c r="M102" s="21">
        <f>SUM(G$3:G101)+J102</f>
        <v>0</v>
      </c>
      <c r="N102" s="21"/>
      <c r="O102" s="21"/>
      <c r="P102" s="21"/>
      <c r="Q102" s="19">
        <f t="shared" si="5"/>
        <v>0.13843502827738297</v>
      </c>
      <c r="R102" s="19">
        <f t="shared" si="5"/>
        <v>3.7504673789471178E-2</v>
      </c>
      <c r="S102" s="19">
        <f t="shared" si="5"/>
        <v>0</v>
      </c>
      <c r="T102" s="19">
        <f t="shared" si="6"/>
        <v>-7.2055260575335275E-2</v>
      </c>
      <c r="U102" s="19">
        <f t="shared" si="7"/>
        <v>0</v>
      </c>
      <c r="V102" s="19">
        <f t="shared" si="8"/>
        <v>0</v>
      </c>
    </row>
    <row r="103" spans="1:22" x14ac:dyDescent="0.25">
      <c r="A103" s="26">
        <f>Wellpath!E103</f>
        <v>9500</v>
      </c>
      <c r="B103" s="22">
        <v>0</v>
      </c>
      <c r="C103" s="22">
        <v>0</v>
      </c>
      <c r="D103" s="22">
        <v>-1</v>
      </c>
      <c r="E103" s="20">
        <f>Model!$W$34*((drdp!B103+drdp!K103)*XYM2!$B103+(drdp!E103+drdp!N103)*XYM2!$C103+(drdp!H103+drdp!Q103)*XYM2!$D103)</f>
        <v>-2.9613549047791562E-2</v>
      </c>
      <c r="F103" s="20">
        <f>Model!$W$34*((drdp!C103+drdp!L103)*XYM2!$B103+(drdp!F103+drdp!O103)*XYM2!$C103+(drdp!I103+drdp!R103)*XYM2!$D103)</f>
        <v>3.5292053467170445E-2</v>
      </c>
      <c r="G103" s="20">
        <f>Model!$W$34*((drdp!D103+drdp!M103)*XYM2!$B103+(drdp!G103+drdp!P103)*XYM2!$C103+(drdp!J103+drdp!S103)*XYM2!$D103)</f>
        <v>0</v>
      </c>
      <c r="H103" s="18">
        <f>Model!$W$34*((drdp!B103)*XYM2!$B103+(drdp!E103)*XYM2!$C103+(drdp!H103)*XYM2!$D103)</f>
        <v>-1.4806774523895894E-2</v>
      </c>
      <c r="I103" s="18">
        <f>Model!$W$34*((drdp!C103)*XYM2!$B103+(drdp!F103)*XYM2!$C103+(drdp!I103)*XYM2!$D103)</f>
        <v>1.7646026733585354E-2</v>
      </c>
      <c r="J103" s="18">
        <f>Model!$W$34*((drdp!D103)*XYM2!$B103+(drdp!G103)*XYM2!$C103+(drdp!J103)*XYM2!$D103)</f>
        <v>0</v>
      </c>
      <c r="K103" s="21">
        <f>SUM(E$3:E102)+H103</f>
        <v>0.3424550310249993</v>
      </c>
      <c r="L103" s="21">
        <f>SUM(F$3:F102)+I103</f>
        <v>-0.15836918113973553</v>
      </c>
      <c r="M103" s="21">
        <f>SUM(G$3:G102)+J103</f>
        <v>0</v>
      </c>
      <c r="N103" s="21"/>
      <c r="O103" s="21"/>
      <c r="P103" s="21"/>
      <c r="Q103" s="19">
        <f t="shared" si="5"/>
        <v>0.11727544827433323</v>
      </c>
      <c r="R103" s="19">
        <f t="shared" si="5"/>
        <v>2.5080797534870362E-2</v>
      </c>
      <c r="S103" s="19">
        <f t="shared" si="5"/>
        <v>0</v>
      </c>
      <c r="T103" s="19">
        <f t="shared" si="6"/>
        <v>-5.4234322840611866E-2</v>
      </c>
      <c r="U103" s="19">
        <f t="shared" si="7"/>
        <v>0</v>
      </c>
      <c r="V103" s="19">
        <f t="shared" si="8"/>
        <v>0</v>
      </c>
    </row>
    <row r="104" spans="1:22" x14ac:dyDescent="0.25">
      <c r="A104" s="26">
        <f>Wellpath!E104</f>
        <v>9600</v>
      </c>
      <c r="B104" s="22">
        <v>0</v>
      </c>
      <c r="C104" s="22">
        <v>0</v>
      </c>
      <c r="D104" s="22">
        <v>-1</v>
      </c>
      <c r="E104" s="20">
        <f>Model!$W$34*((drdp!B104+drdp!K104)*XYM2!$B104+(drdp!E104+drdp!N104)*XYM2!$C104+(drdp!H104+drdp!Q104)*XYM2!$D104)</f>
        <v>-2.9613549047791562E-2</v>
      </c>
      <c r="F104" s="20">
        <f>Model!$W$34*((drdp!C104+drdp!L104)*XYM2!$B104+(drdp!F104+drdp!O104)*XYM2!$C104+(drdp!I104+drdp!R104)*XYM2!$D104)</f>
        <v>3.5292053467170445E-2</v>
      </c>
      <c r="G104" s="20">
        <f>Model!$W$34*((drdp!D104+drdp!M104)*XYM2!$B104+(drdp!G104+drdp!P104)*XYM2!$C104+(drdp!J104+drdp!S104)*XYM2!$D104)</f>
        <v>0</v>
      </c>
      <c r="H104" s="18">
        <f>Model!$W$34*((drdp!B104)*XYM2!$B104+(drdp!E104)*XYM2!$C104+(drdp!H104)*XYM2!$D104)</f>
        <v>-1.480677452389567E-2</v>
      </c>
      <c r="I104" s="18">
        <f>Model!$W$34*((drdp!C104)*XYM2!$B104+(drdp!F104)*XYM2!$C104+(drdp!I104)*XYM2!$D104)</f>
        <v>1.7646026733585091E-2</v>
      </c>
      <c r="J104" s="18">
        <f>Model!$W$34*((drdp!D104)*XYM2!$B104+(drdp!G104)*XYM2!$C104+(drdp!J104)*XYM2!$D104)</f>
        <v>0</v>
      </c>
      <c r="K104" s="21">
        <f>SUM(E$3:E103)+H104</f>
        <v>0.31284148197720796</v>
      </c>
      <c r="L104" s="21">
        <f>SUM(F$3:F103)+I104</f>
        <v>-0.12307712767256532</v>
      </c>
      <c r="M104" s="21">
        <f>SUM(G$3:G103)+J104</f>
        <v>0</v>
      </c>
      <c r="N104" s="21"/>
      <c r="O104" s="21"/>
      <c r="P104" s="21"/>
      <c r="Q104" s="19">
        <f t="shared" si="5"/>
        <v>9.7869792845695733E-2</v>
      </c>
      <c r="R104" s="19">
        <f t="shared" si="5"/>
        <v>1.5147979356128943E-2</v>
      </c>
      <c r="S104" s="19">
        <f t="shared" si="5"/>
        <v>0</v>
      </c>
      <c r="T104" s="19">
        <f t="shared" si="6"/>
        <v>-3.8503631018583367E-2</v>
      </c>
      <c r="U104" s="19">
        <f t="shared" si="7"/>
        <v>0</v>
      </c>
      <c r="V104" s="19">
        <f t="shared" si="8"/>
        <v>0</v>
      </c>
    </row>
    <row r="105" spans="1:22" x14ac:dyDescent="0.25">
      <c r="A105" s="26">
        <f>Wellpath!E105</f>
        <v>9700</v>
      </c>
      <c r="B105" s="22">
        <v>0</v>
      </c>
      <c r="C105" s="22">
        <v>0</v>
      </c>
      <c r="D105" s="22">
        <v>-1</v>
      </c>
      <c r="E105" s="20">
        <f>Model!$W$34*((drdp!B105+drdp!K105)*XYM2!$B105+(drdp!E105+drdp!N105)*XYM2!$C105+(drdp!H105+drdp!Q105)*XYM2!$D105)</f>
        <v>-2.9613549047791787E-2</v>
      </c>
      <c r="F105" s="20">
        <f>Model!$W$34*((drdp!C105+drdp!L105)*XYM2!$B105+(drdp!F105+drdp!O105)*XYM2!$C105+(drdp!I105+drdp!R105)*XYM2!$D105)</f>
        <v>3.5292053467170709E-2</v>
      </c>
      <c r="G105" s="20">
        <f>Model!$W$34*((drdp!D105+drdp!M105)*XYM2!$B105+(drdp!G105+drdp!P105)*XYM2!$C105+(drdp!J105+drdp!S105)*XYM2!$D105)</f>
        <v>0</v>
      </c>
      <c r="H105" s="18">
        <f>Model!$W$34*((drdp!B105)*XYM2!$B105+(drdp!E105)*XYM2!$C105+(drdp!H105)*XYM2!$D105)</f>
        <v>-1.4806774523895894E-2</v>
      </c>
      <c r="I105" s="18">
        <f>Model!$W$34*((drdp!C105)*XYM2!$B105+(drdp!F105)*XYM2!$C105+(drdp!I105)*XYM2!$D105)</f>
        <v>1.7646026733585354E-2</v>
      </c>
      <c r="J105" s="18">
        <f>Model!$W$34*((drdp!D105)*XYM2!$B105+(drdp!G105)*XYM2!$C105+(drdp!J105)*XYM2!$D105)</f>
        <v>0</v>
      </c>
      <c r="K105" s="21">
        <f>SUM(E$3:E104)+H105</f>
        <v>0.28322793292941617</v>
      </c>
      <c r="L105" s="21">
        <f>SUM(F$3:F104)+I105</f>
        <v>-8.7785074205394609E-2</v>
      </c>
      <c r="M105" s="21">
        <f>SUM(G$3:G104)+J105</f>
        <v>0</v>
      </c>
      <c r="N105" s="21"/>
      <c r="O105" s="21"/>
      <c r="P105" s="21"/>
      <c r="Q105" s="19">
        <f t="shared" si="5"/>
        <v>8.0218061991469872E-2</v>
      </c>
      <c r="R105" s="19">
        <f t="shared" si="5"/>
        <v>7.7062192532466375E-3</v>
      </c>
      <c r="S105" s="19">
        <f t="shared" si="5"/>
        <v>0</v>
      </c>
      <c r="T105" s="19">
        <f t="shared" si="6"/>
        <v>-2.4863185109249324E-2</v>
      </c>
      <c r="U105" s="19">
        <f t="shared" si="7"/>
        <v>0</v>
      </c>
      <c r="V105" s="19">
        <f t="shared" si="8"/>
        <v>0</v>
      </c>
    </row>
    <row r="106" spans="1:22" x14ac:dyDescent="0.25">
      <c r="A106" s="26">
        <f>Wellpath!E106</f>
        <v>9800</v>
      </c>
      <c r="B106" s="22">
        <v>0</v>
      </c>
      <c r="C106" s="22">
        <v>0</v>
      </c>
      <c r="D106" s="22">
        <v>-1</v>
      </c>
      <c r="E106" s="20">
        <f>Model!$W$34*((drdp!B106+drdp!K106)*XYM2!$B106+(drdp!E106+drdp!N106)*XYM2!$C106+(drdp!H106+drdp!Q106)*XYM2!$D106)</f>
        <v>-2.9613549047791787E-2</v>
      </c>
      <c r="F106" s="20">
        <f>Model!$W$34*((drdp!C106+drdp!L106)*XYM2!$B106+(drdp!F106+drdp!O106)*XYM2!$C106+(drdp!I106+drdp!R106)*XYM2!$D106)</f>
        <v>3.5292053467170709E-2</v>
      </c>
      <c r="G106" s="20">
        <f>Model!$W$34*((drdp!D106+drdp!M106)*XYM2!$B106+(drdp!G106+drdp!P106)*XYM2!$C106+(drdp!J106+drdp!S106)*XYM2!$D106)</f>
        <v>0</v>
      </c>
      <c r="H106" s="18">
        <f>Model!$W$34*((drdp!B106)*XYM2!$B106+(drdp!E106)*XYM2!$C106+(drdp!H106)*XYM2!$D106)</f>
        <v>-1.4806774523895894E-2</v>
      </c>
      <c r="I106" s="18">
        <f>Model!$W$34*((drdp!C106)*XYM2!$B106+(drdp!F106)*XYM2!$C106+(drdp!I106)*XYM2!$D106)</f>
        <v>1.7646026733585354E-2</v>
      </c>
      <c r="J106" s="18">
        <f>Model!$W$34*((drdp!D106)*XYM2!$B106+(drdp!G106)*XYM2!$C106+(drdp!J106)*XYM2!$D106)</f>
        <v>0</v>
      </c>
      <c r="K106" s="21">
        <f>SUM(E$3:E105)+H106</f>
        <v>0.25361438388162438</v>
      </c>
      <c r="L106" s="21">
        <f>SUM(F$3:F105)+I106</f>
        <v>-5.24930207382239E-2</v>
      </c>
      <c r="M106" s="21">
        <f>SUM(G$3:G105)+J106</f>
        <v>0</v>
      </c>
      <c r="N106" s="21"/>
      <c r="O106" s="21"/>
      <c r="P106" s="21"/>
      <c r="Q106" s="19">
        <f t="shared" si="5"/>
        <v>6.4320255711655935E-2</v>
      </c>
      <c r="R106" s="19">
        <f t="shared" si="5"/>
        <v>2.7555172262236044E-3</v>
      </c>
      <c r="S106" s="19">
        <f t="shared" si="5"/>
        <v>0</v>
      </c>
      <c r="T106" s="19">
        <f t="shared" si="6"/>
        <v>-1.3312985112609987E-2</v>
      </c>
      <c r="U106" s="19">
        <f t="shared" si="7"/>
        <v>0</v>
      </c>
      <c r="V106" s="19">
        <f t="shared" si="8"/>
        <v>0</v>
      </c>
    </row>
    <row r="107" spans="1:22" x14ac:dyDescent="0.25">
      <c r="A107" s="26">
        <f>Wellpath!E107</f>
        <v>9900</v>
      </c>
      <c r="B107" s="22">
        <v>0</v>
      </c>
      <c r="C107" s="22">
        <v>0</v>
      </c>
      <c r="D107" s="22">
        <v>-1</v>
      </c>
      <c r="E107" s="20">
        <f>Model!$W$34*((drdp!B107+drdp!K107)*XYM2!$B107+(drdp!E107+drdp!N107)*XYM2!$C107+(drdp!H107+drdp!Q107)*XYM2!$D107)</f>
        <v>-2.9613549047791787E-2</v>
      </c>
      <c r="F107" s="20">
        <f>Model!$W$34*((drdp!C107+drdp!L107)*XYM2!$B107+(drdp!F107+drdp!O107)*XYM2!$C107+(drdp!I107+drdp!R107)*XYM2!$D107)</f>
        <v>3.5292053467170709E-2</v>
      </c>
      <c r="G107" s="20">
        <f>Model!$W$34*((drdp!D107+drdp!M107)*XYM2!$B107+(drdp!G107+drdp!P107)*XYM2!$C107+(drdp!J107+drdp!S107)*XYM2!$D107)</f>
        <v>0</v>
      </c>
      <c r="H107" s="18">
        <f>Model!$W$34*((drdp!B107)*XYM2!$B107+(drdp!E107)*XYM2!$C107+(drdp!H107)*XYM2!$D107)</f>
        <v>-1.4806774523895894E-2</v>
      </c>
      <c r="I107" s="18">
        <f>Model!$W$34*((drdp!C107)*XYM2!$B107+(drdp!F107)*XYM2!$C107+(drdp!I107)*XYM2!$D107)</f>
        <v>1.7646026733585354E-2</v>
      </c>
      <c r="J107" s="18">
        <f>Model!$W$34*((drdp!D107)*XYM2!$B107+(drdp!G107)*XYM2!$C107+(drdp!J107)*XYM2!$D107)</f>
        <v>0</v>
      </c>
      <c r="K107" s="21">
        <f>SUM(E$3:E106)+H107</f>
        <v>0.2240008348338326</v>
      </c>
      <c r="L107" s="21">
        <f>SUM(F$3:F106)+I107</f>
        <v>-1.7200967271053191E-2</v>
      </c>
      <c r="M107" s="21">
        <f>SUM(G$3:G106)+J107</f>
        <v>0</v>
      </c>
      <c r="N107" s="21"/>
      <c r="O107" s="21"/>
      <c r="P107" s="21"/>
      <c r="Q107" s="19">
        <f t="shared" si="5"/>
        <v>5.0176374006253951E-2</v>
      </c>
      <c r="R107" s="19">
        <f t="shared" si="5"/>
        <v>2.9587327505984306E-4</v>
      </c>
      <c r="S107" s="19">
        <f t="shared" si="5"/>
        <v>0</v>
      </c>
      <c r="T107" s="19">
        <f t="shared" si="6"/>
        <v>-3.853031028665346E-3</v>
      </c>
      <c r="U107" s="19">
        <f t="shared" si="7"/>
        <v>0</v>
      </c>
      <c r="V107" s="19">
        <f t="shared" si="8"/>
        <v>0</v>
      </c>
    </row>
    <row r="108" spans="1:22" x14ac:dyDescent="0.25">
      <c r="A108" s="26">
        <f>Wellpath!E108</f>
        <v>10000</v>
      </c>
      <c r="B108" s="22">
        <v>0</v>
      </c>
      <c r="C108" s="22">
        <v>0</v>
      </c>
      <c r="D108" s="22">
        <v>-1</v>
      </c>
      <c r="E108" s="20">
        <f>Model!$W$34*((drdp!B108+drdp!K108)*XYM2!$B108+(drdp!E108+drdp!N108)*XYM2!$C108+(drdp!H108+drdp!Q108)*XYM2!$D108)</f>
        <v>-2.9613549047791787E-2</v>
      </c>
      <c r="F108" s="20">
        <f>Model!$W$34*((drdp!C108+drdp!L108)*XYM2!$B108+(drdp!F108+drdp!O108)*XYM2!$C108+(drdp!I108+drdp!R108)*XYM2!$D108)</f>
        <v>3.5292053467170709E-2</v>
      </c>
      <c r="G108" s="20">
        <f>Model!$W$34*((drdp!D108+drdp!M108)*XYM2!$B108+(drdp!G108+drdp!P108)*XYM2!$C108+(drdp!J108+drdp!S108)*XYM2!$D108)</f>
        <v>0</v>
      </c>
      <c r="H108" s="18">
        <f>Model!$W$34*((drdp!B108)*XYM2!$B108+(drdp!E108)*XYM2!$C108+(drdp!H108)*XYM2!$D108)</f>
        <v>-1.4806774523895894E-2</v>
      </c>
      <c r="I108" s="18">
        <f>Model!$W$34*((drdp!C108)*XYM2!$B108+(drdp!F108)*XYM2!$C108+(drdp!I108)*XYM2!$D108)</f>
        <v>1.7646026733585354E-2</v>
      </c>
      <c r="J108" s="18">
        <f>Model!$W$34*((drdp!D108)*XYM2!$B108+(drdp!G108)*XYM2!$C108+(drdp!J108)*XYM2!$D108)</f>
        <v>0</v>
      </c>
      <c r="K108" s="21">
        <f>SUM(E$3:E107)+H108</f>
        <v>0.19438728578604081</v>
      </c>
      <c r="L108" s="21">
        <f>SUM(F$3:F107)+I108</f>
        <v>1.8091086196117517E-2</v>
      </c>
      <c r="M108" s="21">
        <f>SUM(G$3:G107)+J108</f>
        <v>0</v>
      </c>
      <c r="N108" s="21"/>
      <c r="O108" s="21"/>
      <c r="P108" s="21"/>
      <c r="Q108" s="19">
        <f t="shared" si="5"/>
        <v>3.7786416875263906E-2</v>
      </c>
      <c r="R108" s="19">
        <f t="shared" si="5"/>
        <v>3.2728739975535376E-4</v>
      </c>
      <c r="S108" s="19">
        <f t="shared" si="5"/>
        <v>0</v>
      </c>
      <c r="T108" s="19">
        <f t="shared" si="6"/>
        <v>3.5166771425845936E-3</v>
      </c>
      <c r="U108" s="19">
        <f t="shared" si="7"/>
        <v>0</v>
      </c>
      <c r="V108" s="19">
        <f t="shared" si="8"/>
        <v>0</v>
      </c>
    </row>
    <row r="109" spans="1:22" x14ac:dyDescent="0.25">
      <c r="A109" s="26">
        <f>Wellpath!E109</f>
        <v>10100</v>
      </c>
      <c r="B109" s="22">
        <v>0</v>
      </c>
      <c r="C109" s="22">
        <v>0</v>
      </c>
      <c r="D109" s="22">
        <v>-1</v>
      </c>
      <c r="E109" s="20">
        <f>Model!$W$34*((drdp!B109+drdp!K109)*XYM2!$B109+(drdp!E109+drdp!N109)*XYM2!$C109+(drdp!H109+drdp!Q109)*XYM2!$D109)</f>
        <v>-2.9613549047791787E-2</v>
      </c>
      <c r="F109" s="20">
        <f>Model!$W$34*((drdp!C109+drdp!L109)*XYM2!$B109+(drdp!F109+drdp!O109)*XYM2!$C109+(drdp!I109+drdp!R109)*XYM2!$D109)</f>
        <v>3.5292053467170709E-2</v>
      </c>
      <c r="G109" s="20">
        <f>Model!$W$34*((drdp!D109+drdp!M109)*XYM2!$B109+(drdp!G109+drdp!P109)*XYM2!$C109+(drdp!J109+drdp!S109)*XYM2!$D109)</f>
        <v>0</v>
      </c>
      <c r="H109" s="18">
        <f>Model!$W$34*((drdp!B109)*XYM2!$B109+(drdp!E109)*XYM2!$C109+(drdp!H109)*XYM2!$D109)</f>
        <v>-1.4806774523895894E-2</v>
      </c>
      <c r="I109" s="18">
        <f>Model!$W$34*((drdp!C109)*XYM2!$B109+(drdp!F109)*XYM2!$C109+(drdp!I109)*XYM2!$D109)</f>
        <v>1.7646026733585354E-2</v>
      </c>
      <c r="J109" s="18">
        <f>Model!$W$34*((drdp!D109)*XYM2!$B109+(drdp!G109)*XYM2!$C109+(drdp!J109)*XYM2!$D109)</f>
        <v>0</v>
      </c>
      <c r="K109" s="21">
        <f>SUM(E$3:E108)+H109</f>
        <v>0.16477373673824902</v>
      </c>
      <c r="L109" s="21">
        <f>SUM(F$3:F108)+I109</f>
        <v>5.3383139663288226E-2</v>
      </c>
      <c r="M109" s="21">
        <f>SUM(G$3:G108)+J109</f>
        <v>0</v>
      </c>
      <c r="N109" s="21"/>
      <c r="O109" s="21"/>
      <c r="P109" s="21"/>
      <c r="Q109" s="19">
        <f t="shared" si="5"/>
        <v>2.7150384318685796E-2</v>
      </c>
      <c r="R109" s="19">
        <f t="shared" si="5"/>
        <v>2.8497596003101366E-3</v>
      </c>
      <c r="S109" s="19">
        <f t="shared" si="5"/>
        <v>0</v>
      </c>
      <c r="T109" s="19">
        <f t="shared" si="6"/>
        <v>8.7961394011398329E-3</v>
      </c>
      <c r="U109" s="19">
        <f t="shared" si="7"/>
        <v>0</v>
      </c>
      <c r="V109" s="19">
        <f t="shared" si="8"/>
        <v>0</v>
      </c>
    </row>
    <row r="110" spans="1:22" x14ac:dyDescent="0.25">
      <c r="A110" s="26">
        <f>Wellpath!E110</f>
        <v>10200</v>
      </c>
      <c r="B110" s="22">
        <v>0</v>
      </c>
      <c r="C110" s="22">
        <v>0</v>
      </c>
      <c r="D110" s="22">
        <v>-1</v>
      </c>
      <c r="E110" s="20">
        <f>Model!$W$34*((drdp!B110+drdp!K110)*XYM2!$B110+(drdp!E110+drdp!N110)*XYM2!$C110+(drdp!H110+drdp!Q110)*XYM2!$D110)</f>
        <v>-2.9613549047791787E-2</v>
      </c>
      <c r="F110" s="20">
        <f>Model!$W$34*((drdp!C110+drdp!L110)*XYM2!$B110+(drdp!F110+drdp!O110)*XYM2!$C110+(drdp!I110+drdp!R110)*XYM2!$D110)</f>
        <v>3.5292053467170709E-2</v>
      </c>
      <c r="G110" s="20">
        <f>Model!$W$34*((drdp!D110+drdp!M110)*XYM2!$B110+(drdp!G110+drdp!P110)*XYM2!$C110+(drdp!J110+drdp!S110)*XYM2!$D110)</f>
        <v>0</v>
      </c>
      <c r="H110" s="18">
        <f>Model!$W$34*((drdp!B110)*XYM2!$B110+(drdp!E110)*XYM2!$C110+(drdp!H110)*XYM2!$D110)</f>
        <v>-1.4806774523895894E-2</v>
      </c>
      <c r="I110" s="18">
        <f>Model!$W$34*((drdp!C110)*XYM2!$B110+(drdp!F110)*XYM2!$C110+(drdp!I110)*XYM2!$D110)</f>
        <v>1.7646026733585354E-2</v>
      </c>
      <c r="J110" s="18">
        <f>Model!$W$34*((drdp!D110)*XYM2!$B110+(drdp!G110)*XYM2!$C110+(drdp!J110)*XYM2!$D110)</f>
        <v>0</v>
      </c>
      <c r="K110" s="21">
        <f>SUM(E$3:E109)+H110</f>
        <v>0.13516018769045723</v>
      </c>
      <c r="L110" s="21">
        <f>SUM(F$3:F109)+I110</f>
        <v>8.8675193130458935E-2</v>
      </c>
      <c r="M110" s="21">
        <f>SUM(G$3:G109)+J110</f>
        <v>0</v>
      </c>
      <c r="N110" s="21"/>
      <c r="O110" s="21"/>
      <c r="P110" s="21"/>
      <c r="Q110" s="19">
        <f t="shared" si="5"/>
        <v>1.8268276336519628E-2</v>
      </c>
      <c r="R110" s="19">
        <f t="shared" si="5"/>
        <v>7.8632898767241922E-3</v>
      </c>
      <c r="S110" s="19">
        <f t="shared" si="5"/>
        <v>0</v>
      </c>
      <c r="T110" s="19">
        <f t="shared" si="6"/>
        <v>1.1985355747000374E-2</v>
      </c>
      <c r="U110" s="19">
        <f t="shared" si="7"/>
        <v>0</v>
      </c>
      <c r="V110" s="19">
        <f t="shared" si="8"/>
        <v>0</v>
      </c>
    </row>
    <row r="111" spans="1:22" x14ac:dyDescent="0.25">
      <c r="A111" s="26">
        <f>Wellpath!E111</f>
        <v>10300</v>
      </c>
      <c r="B111" s="22">
        <v>0</v>
      </c>
      <c r="C111" s="22">
        <v>0</v>
      </c>
      <c r="D111" s="22">
        <v>-1</v>
      </c>
      <c r="E111" s="20">
        <f>Model!$W$34*((drdp!B111+drdp!K111)*XYM2!$B111+(drdp!E111+drdp!N111)*XYM2!$C111+(drdp!H111+drdp!Q111)*XYM2!$D111)</f>
        <v>-2.9613549047791787E-2</v>
      </c>
      <c r="F111" s="20">
        <f>Model!$W$34*((drdp!C111+drdp!L111)*XYM2!$B111+(drdp!F111+drdp!O111)*XYM2!$C111+(drdp!I111+drdp!R111)*XYM2!$D111)</f>
        <v>3.5292053467170709E-2</v>
      </c>
      <c r="G111" s="20">
        <f>Model!$W$34*((drdp!D111+drdp!M111)*XYM2!$B111+(drdp!G111+drdp!P111)*XYM2!$C111+(drdp!J111+drdp!S111)*XYM2!$D111)</f>
        <v>0</v>
      </c>
      <c r="H111" s="18">
        <f>Model!$W$34*((drdp!B111)*XYM2!$B111+(drdp!E111)*XYM2!$C111+(drdp!H111)*XYM2!$D111)</f>
        <v>-1.4806774523895894E-2</v>
      </c>
      <c r="I111" s="18">
        <f>Model!$W$34*((drdp!C111)*XYM2!$B111+(drdp!F111)*XYM2!$C111+(drdp!I111)*XYM2!$D111)</f>
        <v>1.7646026733585354E-2</v>
      </c>
      <c r="J111" s="18">
        <f>Model!$W$34*((drdp!D111)*XYM2!$B111+(drdp!G111)*XYM2!$C111+(drdp!J111)*XYM2!$D111)</f>
        <v>0</v>
      </c>
      <c r="K111" s="21">
        <f>SUM(E$3:E110)+H111</f>
        <v>0.10554663864266545</v>
      </c>
      <c r="L111" s="21">
        <f>SUM(F$3:F110)+I111</f>
        <v>0.12396724659762964</v>
      </c>
      <c r="M111" s="21">
        <f>SUM(G$3:G110)+J111</f>
        <v>0</v>
      </c>
      <c r="N111" s="21"/>
      <c r="O111" s="21"/>
      <c r="P111" s="21"/>
      <c r="Q111" s="19">
        <f t="shared" si="5"/>
        <v>1.1140092928765399E-2</v>
      </c>
      <c r="R111" s="19">
        <f t="shared" si="5"/>
        <v>1.5367878228997519E-2</v>
      </c>
      <c r="S111" s="19">
        <f t="shared" si="5"/>
        <v>0</v>
      </c>
      <c r="T111" s="19">
        <f t="shared" si="6"/>
        <v>1.3084326180166214E-2</v>
      </c>
      <c r="U111" s="19">
        <f t="shared" si="7"/>
        <v>0</v>
      </c>
      <c r="V111" s="19">
        <f t="shared" si="8"/>
        <v>0</v>
      </c>
    </row>
    <row r="112" spans="1:22" x14ac:dyDescent="0.25">
      <c r="A112" s="26">
        <f>Wellpath!E112</f>
        <v>10400</v>
      </c>
      <c r="B112" s="22">
        <v>0</v>
      </c>
      <c r="C112" s="22">
        <v>0</v>
      </c>
      <c r="D112" s="22">
        <v>-1</v>
      </c>
      <c r="E112" s="20">
        <f>Model!$W$34*((drdp!B112+drdp!K112)*XYM2!$B112+(drdp!E112+drdp!N112)*XYM2!$C112+(drdp!H112+drdp!Q112)*XYM2!$D112)</f>
        <v>-2.9613549047791787E-2</v>
      </c>
      <c r="F112" s="20">
        <f>Model!$W$34*((drdp!C112+drdp!L112)*XYM2!$B112+(drdp!F112+drdp!O112)*XYM2!$C112+(drdp!I112+drdp!R112)*XYM2!$D112)</f>
        <v>3.5292053467170709E-2</v>
      </c>
      <c r="G112" s="20">
        <f>Model!$W$34*((drdp!D112+drdp!M112)*XYM2!$B112+(drdp!G112+drdp!P112)*XYM2!$C112+(drdp!J112+drdp!S112)*XYM2!$D112)</f>
        <v>0</v>
      </c>
      <c r="H112" s="18">
        <f>Model!$W$34*((drdp!B112)*XYM2!$B112+(drdp!E112)*XYM2!$C112+(drdp!H112)*XYM2!$D112)</f>
        <v>-1.4806774523895894E-2</v>
      </c>
      <c r="I112" s="18">
        <f>Model!$W$34*((drdp!C112)*XYM2!$B112+(drdp!F112)*XYM2!$C112+(drdp!I112)*XYM2!$D112)</f>
        <v>1.7646026733585354E-2</v>
      </c>
      <c r="J112" s="18">
        <f>Model!$W$34*((drdp!D112)*XYM2!$B112+(drdp!G112)*XYM2!$C112+(drdp!J112)*XYM2!$D112)</f>
        <v>0</v>
      </c>
      <c r="K112" s="21">
        <f>SUM(E$3:E111)+H112</f>
        <v>7.593308959487366E-2</v>
      </c>
      <c r="L112" s="21">
        <f>SUM(F$3:F111)+I112</f>
        <v>0.15925930006480032</v>
      </c>
      <c r="M112" s="21">
        <f>SUM(G$3:G111)+J112</f>
        <v>0</v>
      </c>
      <c r="N112" s="21"/>
      <c r="O112" s="21"/>
      <c r="P112" s="21"/>
      <c r="Q112" s="19">
        <f t="shared" si="5"/>
        <v>5.7658340954231104E-3</v>
      </c>
      <c r="R112" s="19">
        <f t="shared" si="5"/>
        <v>2.5363524657130109E-2</v>
      </c>
      <c r="S112" s="19">
        <f t="shared" si="5"/>
        <v>0</v>
      </c>
      <c r="T112" s="19">
        <f t="shared" si="6"/>
        <v>1.2093050700637351E-2</v>
      </c>
      <c r="U112" s="19">
        <f t="shared" si="7"/>
        <v>0</v>
      </c>
      <c r="V112" s="19">
        <f t="shared" si="8"/>
        <v>0</v>
      </c>
    </row>
    <row r="113" spans="1:22" x14ac:dyDescent="0.25">
      <c r="A113" s="26">
        <f>Wellpath!E113</f>
        <v>10500</v>
      </c>
      <c r="B113" s="22">
        <v>0</v>
      </c>
      <c r="C113" s="22">
        <v>0</v>
      </c>
      <c r="D113" s="22">
        <v>-1</v>
      </c>
      <c r="E113" s="20">
        <f>Model!$W$34*((drdp!B113+drdp!K113)*XYM2!$B113+(drdp!E113+drdp!N113)*XYM2!$C113+(drdp!H113+drdp!Q113)*XYM2!$D113)</f>
        <v>-2.9613549047791787E-2</v>
      </c>
      <c r="F113" s="20">
        <f>Model!$W$34*((drdp!C113+drdp!L113)*XYM2!$B113+(drdp!F113+drdp!O113)*XYM2!$C113+(drdp!I113+drdp!R113)*XYM2!$D113)</f>
        <v>3.5292053467170709E-2</v>
      </c>
      <c r="G113" s="20">
        <f>Model!$W$34*((drdp!D113+drdp!M113)*XYM2!$B113+(drdp!G113+drdp!P113)*XYM2!$C113+(drdp!J113+drdp!S113)*XYM2!$D113)</f>
        <v>0</v>
      </c>
      <c r="H113" s="18">
        <f>Model!$W$34*((drdp!B113)*XYM2!$B113+(drdp!E113)*XYM2!$C113+(drdp!H113)*XYM2!$D113)</f>
        <v>-1.4806774523895894E-2</v>
      </c>
      <c r="I113" s="18">
        <f>Model!$W$34*((drdp!C113)*XYM2!$B113+(drdp!F113)*XYM2!$C113+(drdp!I113)*XYM2!$D113)</f>
        <v>1.7646026733585354E-2</v>
      </c>
      <c r="J113" s="18">
        <f>Model!$W$34*((drdp!D113)*XYM2!$B113+(drdp!G113)*XYM2!$C113+(drdp!J113)*XYM2!$D113)</f>
        <v>0</v>
      </c>
      <c r="K113" s="21">
        <f>SUM(E$3:E112)+H113</f>
        <v>4.6319540547081872E-2</v>
      </c>
      <c r="L113" s="21">
        <f>SUM(F$3:F112)+I113</f>
        <v>0.19455135353197106</v>
      </c>
      <c r="M113" s="21">
        <f>SUM(G$3:G112)+J113</f>
        <v>0</v>
      </c>
      <c r="N113" s="21"/>
      <c r="O113" s="21"/>
      <c r="P113" s="21"/>
      <c r="Q113" s="19">
        <f t="shared" si="5"/>
        <v>2.1454998364927617E-3</v>
      </c>
      <c r="R113" s="19">
        <f t="shared" si="5"/>
        <v>3.785022916112199E-2</v>
      </c>
      <c r="S113" s="19">
        <f t="shared" si="5"/>
        <v>0</v>
      </c>
      <c r="T113" s="19">
        <f t="shared" si="6"/>
        <v>9.0115293084137935E-3</v>
      </c>
      <c r="U113" s="19">
        <f t="shared" si="7"/>
        <v>0</v>
      </c>
      <c r="V113" s="19">
        <f t="shared" si="8"/>
        <v>0</v>
      </c>
    </row>
    <row r="114" spans="1:22" x14ac:dyDescent="0.25">
      <c r="A114" s="26">
        <f>Wellpath!E114</f>
        <v>10600</v>
      </c>
      <c r="B114" s="22">
        <v>0</v>
      </c>
      <c r="C114" s="22">
        <v>0</v>
      </c>
      <c r="D114" s="22">
        <v>-1</v>
      </c>
      <c r="E114" s="20">
        <f>Model!$W$34*((drdp!B114+drdp!K114)*XYM2!$B114+(drdp!E114+drdp!N114)*XYM2!$C114+(drdp!H114+drdp!Q114)*XYM2!$D114)</f>
        <v>-2.9613549047791787E-2</v>
      </c>
      <c r="F114" s="20">
        <f>Model!$W$34*((drdp!C114+drdp!L114)*XYM2!$B114+(drdp!F114+drdp!O114)*XYM2!$C114+(drdp!I114+drdp!R114)*XYM2!$D114)</f>
        <v>3.5292053467170709E-2</v>
      </c>
      <c r="G114" s="20">
        <f>Model!$W$34*((drdp!D114+drdp!M114)*XYM2!$B114+(drdp!G114+drdp!P114)*XYM2!$C114+(drdp!J114+drdp!S114)*XYM2!$D114)</f>
        <v>0</v>
      </c>
      <c r="H114" s="18">
        <f>Model!$W$34*((drdp!B114)*XYM2!$B114+(drdp!E114)*XYM2!$C114+(drdp!H114)*XYM2!$D114)</f>
        <v>-1.4806774523895894E-2</v>
      </c>
      <c r="I114" s="18">
        <f>Model!$W$34*((drdp!C114)*XYM2!$B114+(drdp!F114)*XYM2!$C114+(drdp!I114)*XYM2!$D114)</f>
        <v>1.7646026733585354E-2</v>
      </c>
      <c r="J114" s="18">
        <f>Model!$W$34*((drdp!D114)*XYM2!$B114+(drdp!G114)*XYM2!$C114+(drdp!J114)*XYM2!$D114)</f>
        <v>0</v>
      </c>
      <c r="K114" s="21">
        <f>SUM(E$3:E113)+H114</f>
        <v>1.6705991499290085E-2</v>
      </c>
      <c r="L114" s="21">
        <f>SUM(F$3:F113)+I114</f>
        <v>0.22984340699914174</v>
      </c>
      <c r="M114" s="21">
        <f>SUM(G$3:G113)+J114</f>
        <v>0</v>
      </c>
      <c r="N114" s="21"/>
      <c r="O114" s="21"/>
      <c r="P114" s="21"/>
      <c r="Q114" s="19">
        <f t="shared" si="5"/>
        <v>2.790901519743526E-4</v>
      </c>
      <c r="R114" s="19">
        <f t="shared" si="5"/>
        <v>5.2827991740973121E-2</v>
      </c>
      <c r="S114" s="19">
        <f t="shared" si="5"/>
        <v>0</v>
      </c>
      <c r="T114" s="19">
        <f t="shared" si="6"/>
        <v>3.8397620034955333E-3</v>
      </c>
      <c r="U114" s="19">
        <f t="shared" si="7"/>
        <v>0</v>
      </c>
      <c r="V114" s="19">
        <f t="shared" si="8"/>
        <v>0</v>
      </c>
    </row>
    <row r="115" spans="1:22" x14ac:dyDescent="0.25">
      <c r="A115" s="26">
        <f>Wellpath!E115</f>
        <v>10700</v>
      </c>
      <c r="B115" s="22">
        <v>0</v>
      </c>
      <c r="C115" s="22">
        <v>0</v>
      </c>
      <c r="D115" s="22">
        <v>-1</v>
      </c>
      <c r="E115" s="20">
        <f>Model!$W$34*((drdp!B115+drdp!K115)*XYM2!$B115+(drdp!E115+drdp!N115)*XYM2!$C115+(drdp!H115+drdp!Q115)*XYM2!$D115)</f>
        <v>-2.9613549047791787E-2</v>
      </c>
      <c r="F115" s="20">
        <f>Model!$W$34*((drdp!C115+drdp!L115)*XYM2!$B115+(drdp!F115+drdp!O115)*XYM2!$C115+(drdp!I115+drdp!R115)*XYM2!$D115)</f>
        <v>3.5292053467170709E-2</v>
      </c>
      <c r="G115" s="20">
        <f>Model!$W$34*((drdp!D115+drdp!M115)*XYM2!$B115+(drdp!G115+drdp!P115)*XYM2!$C115+(drdp!J115+drdp!S115)*XYM2!$D115)</f>
        <v>0</v>
      </c>
      <c r="H115" s="18">
        <f>Model!$W$34*((drdp!B115)*XYM2!$B115+(drdp!E115)*XYM2!$C115+(drdp!H115)*XYM2!$D115)</f>
        <v>-1.4806774523895894E-2</v>
      </c>
      <c r="I115" s="18">
        <f>Model!$W$34*((drdp!C115)*XYM2!$B115+(drdp!F115)*XYM2!$C115+(drdp!I115)*XYM2!$D115)</f>
        <v>1.7646026733585354E-2</v>
      </c>
      <c r="J115" s="18">
        <f>Model!$W$34*((drdp!D115)*XYM2!$B115+(drdp!G115)*XYM2!$C115+(drdp!J115)*XYM2!$D115)</f>
        <v>0</v>
      </c>
      <c r="K115" s="21">
        <f>SUM(E$3:E114)+H115</f>
        <v>-1.2907557548501702E-2</v>
      </c>
      <c r="L115" s="21">
        <f>SUM(F$3:F114)+I115</f>
        <v>0.26513546046631248</v>
      </c>
      <c r="M115" s="21">
        <f>SUM(G$3:G114)+J115</f>
        <v>0</v>
      </c>
      <c r="N115" s="21"/>
      <c r="O115" s="21"/>
      <c r="P115" s="21"/>
      <c r="Q115" s="19">
        <f t="shared" si="5"/>
        <v>1.6660504186788327E-4</v>
      </c>
      <c r="R115" s="19">
        <f t="shared" si="5"/>
        <v>7.0296812396683547E-2</v>
      </c>
      <c r="S115" s="19">
        <f t="shared" si="5"/>
        <v>0</v>
      </c>
      <c r="T115" s="19">
        <f t="shared" si="6"/>
        <v>-3.4222512141174263E-3</v>
      </c>
      <c r="U115" s="19">
        <f t="shared" si="7"/>
        <v>0</v>
      </c>
      <c r="V115" s="19">
        <f t="shared" si="8"/>
        <v>0</v>
      </c>
    </row>
    <row r="116" spans="1:22" x14ac:dyDescent="0.25">
      <c r="A116" s="26">
        <f>Wellpath!E116</f>
        <v>10800</v>
      </c>
      <c r="B116" s="22">
        <v>0</v>
      </c>
      <c r="C116" s="22">
        <v>0</v>
      </c>
      <c r="D116" s="22">
        <v>-1</v>
      </c>
      <c r="E116" s="20">
        <f>Model!$W$34*((drdp!B116+drdp!K116)*XYM2!$B116+(drdp!E116+drdp!N116)*XYM2!$C116+(drdp!H116+drdp!Q116)*XYM2!$D116)</f>
        <v>-2.9613549047791787E-2</v>
      </c>
      <c r="F116" s="20">
        <f>Model!$W$34*((drdp!C116+drdp!L116)*XYM2!$B116+(drdp!F116+drdp!O116)*XYM2!$C116+(drdp!I116+drdp!R116)*XYM2!$D116)</f>
        <v>3.5292053467170709E-2</v>
      </c>
      <c r="G116" s="20">
        <f>Model!$W$34*((drdp!D116+drdp!M116)*XYM2!$B116+(drdp!G116+drdp!P116)*XYM2!$C116+(drdp!J116+drdp!S116)*XYM2!$D116)</f>
        <v>0</v>
      </c>
      <c r="H116" s="18">
        <f>Model!$W$34*((drdp!B116)*XYM2!$B116+(drdp!E116)*XYM2!$C116+(drdp!H116)*XYM2!$D116)</f>
        <v>-1.4806774523895894E-2</v>
      </c>
      <c r="I116" s="18">
        <f>Model!$W$34*((drdp!C116)*XYM2!$B116+(drdp!F116)*XYM2!$C116+(drdp!I116)*XYM2!$D116)</f>
        <v>1.7646026733585354E-2</v>
      </c>
      <c r="J116" s="18">
        <f>Model!$W$34*((drdp!D116)*XYM2!$B116+(drdp!G116)*XYM2!$C116+(drdp!J116)*XYM2!$D116)</f>
        <v>0</v>
      </c>
      <c r="K116" s="21">
        <f>SUM(E$3:E115)+H116</f>
        <v>-4.252110659629349E-2</v>
      </c>
      <c r="L116" s="21">
        <f>SUM(F$3:F115)+I116</f>
        <v>0.30042751393348316</v>
      </c>
      <c r="M116" s="21">
        <f>SUM(G$3:G115)+J116</f>
        <v>0</v>
      </c>
      <c r="N116" s="21"/>
      <c r="O116" s="21"/>
      <c r="P116" s="21"/>
      <c r="Q116" s="19">
        <f t="shared" si="5"/>
        <v>1.8080445061733536E-3</v>
      </c>
      <c r="R116" s="19">
        <f t="shared" si="5"/>
        <v>9.0256691128253214E-2</v>
      </c>
      <c r="S116" s="19">
        <f t="shared" si="5"/>
        <v>0</v>
      </c>
      <c r="T116" s="19">
        <f t="shared" si="6"/>
        <v>-1.2774510344425085E-2</v>
      </c>
      <c r="U116" s="19">
        <f t="shared" si="7"/>
        <v>0</v>
      </c>
      <c r="V116" s="19">
        <f t="shared" si="8"/>
        <v>0</v>
      </c>
    </row>
    <row r="117" spans="1:22" x14ac:dyDescent="0.25">
      <c r="A117" s="26">
        <f>Wellpath!E117</f>
        <v>10900</v>
      </c>
      <c r="B117" s="22">
        <v>0</v>
      </c>
      <c r="C117" s="22">
        <v>0</v>
      </c>
      <c r="D117" s="22">
        <v>-1</v>
      </c>
      <c r="E117" s="20">
        <f>Model!$W$34*((drdp!B117+drdp!K117)*XYM2!$B117+(drdp!E117+drdp!N117)*XYM2!$C117+(drdp!H117+drdp!Q117)*XYM2!$D117)</f>
        <v>-2.9613549047791787E-2</v>
      </c>
      <c r="F117" s="20">
        <f>Model!$W$34*((drdp!C117+drdp!L117)*XYM2!$B117+(drdp!F117+drdp!O117)*XYM2!$C117+(drdp!I117+drdp!R117)*XYM2!$D117)</f>
        <v>3.5292053467170709E-2</v>
      </c>
      <c r="G117" s="20">
        <f>Model!$W$34*((drdp!D117+drdp!M117)*XYM2!$B117+(drdp!G117+drdp!P117)*XYM2!$C117+(drdp!J117+drdp!S117)*XYM2!$D117)</f>
        <v>0</v>
      </c>
      <c r="H117" s="18">
        <f>Model!$W$34*((drdp!B117)*XYM2!$B117+(drdp!E117)*XYM2!$C117+(drdp!H117)*XYM2!$D117)</f>
        <v>-1.4806774523895894E-2</v>
      </c>
      <c r="I117" s="18">
        <f>Model!$W$34*((drdp!C117)*XYM2!$B117+(drdp!F117)*XYM2!$C117+(drdp!I117)*XYM2!$D117)</f>
        <v>1.7646026733585354E-2</v>
      </c>
      <c r="J117" s="18">
        <f>Model!$W$34*((drdp!D117)*XYM2!$B117+(drdp!G117)*XYM2!$C117+(drdp!J117)*XYM2!$D117)</f>
        <v>0</v>
      </c>
      <c r="K117" s="21">
        <f>SUM(E$3:E116)+H117</f>
        <v>-7.2134655644085277E-2</v>
      </c>
      <c r="L117" s="21">
        <f>SUM(F$3:F116)+I117</f>
        <v>0.33571956740065384</v>
      </c>
      <c r="M117" s="21">
        <f>SUM(G$3:G116)+J117</f>
        <v>0</v>
      </c>
      <c r="N117" s="21"/>
      <c r="O117" s="21"/>
      <c r="P117" s="21"/>
      <c r="Q117" s="19">
        <f t="shared" si="5"/>
        <v>5.2034085448907641E-3</v>
      </c>
      <c r="R117" s="19">
        <f t="shared" si="5"/>
        <v>0.11270762793568216</v>
      </c>
      <c r="S117" s="19">
        <f t="shared" si="5"/>
        <v>0</v>
      </c>
      <c r="T117" s="19">
        <f t="shared" si="6"/>
        <v>-2.4217015387427442E-2</v>
      </c>
      <c r="U117" s="19">
        <f t="shared" si="7"/>
        <v>0</v>
      </c>
      <c r="V117" s="19">
        <f t="shared" si="8"/>
        <v>0</v>
      </c>
    </row>
    <row r="118" spans="1:22" x14ac:dyDescent="0.25">
      <c r="A118" s="26">
        <f>Wellpath!E118</f>
        <v>11000</v>
      </c>
      <c r="B118" s="22">
        <v>0</v>
      </c>
      <c r="C118" s="22">
        <v>0</v>
      </c>
      <c r="D118" s="22">
        <v>-1</v>
      </c>
      <c r="E118" s="20">
        <f>Model!$W$34*((drdp!B118+drdp!K118)*XYM2!$B118+(drdp!E118+drdp!N118)*XYM2!$C118+(drdp!H118+drdp!Q118)*XYM2!$D118)</f>
        <v>-2.9613549047791787E-2</v>
      </c>
      <c r="F118" s="20">
        <f>Model!$W$34*((drdp!C118+drdp!L118)*XYM2!$B118+(drdp!F118+drdp!O118)*XYM2!$C118+(drdp!I118+drdp!R118)*XYM2!$D118)</f>
        <v>3.5292053467170709E-2</v>
      </c>
      <c r="G118" s="20">
        <f>Model!$W$34*((drdp!D118+drdp!M118)*XYM2!$B118+(drdp!G118+drdp!P118)*XYM2!$C118+(drdp!J118+drdp!S118)*XYM2!$D118)</f>
        <v>0</v>
      </c>
      <c r="H118" s="18">
        <f>Model!$W$34*((drdp!B118)*XYM2!$B118+(drdp!E118)*XYM2!$C118+(drdp!H118)*XYM2!$D118)</f>
        <v>-1.4806774523895894E-2</v>
      </c>
      <c r="I118" s="18">
        <f>Model!$W$34*((drdp!C118)*XYM2!$B118+(drdp!F118)*XYM2!$C118+(drdp!I118)*XYM2!$D118)</f>
        <v>1.7646026733585354E-2</v>
      </c>
      <c r="J118" s="18">
        <f>Model!$W$34*((drdp!D118)*XYM2!$B118+(drdp!G118)*XYM2!$C118+(drdp!J118)*XYM2!$D118)</f>
        <v>0</v>
      </c>
      <c r="K118" s="21">
        <f>SUM(E$3:E117)+H118</f>
        <v>-0.10174820469187706</v>
      </c>
      <c r="L118" s="21">
        <f>SUM(F$3:F117)+I118</f>
        <v>0.37101162086782452</v>
      </c>
      <c r="M118" s="21">
        <f>SUM(G$3:G117)+J118</f>
        <v>0</v>
      </c>
      <c r="N118" s="21"/>
      <c r="O118" s="21"/>
      <c r="P118" s="21"/>
      <c r="Q118" s="19">
        <f t="shared" si="5"/>
        <v>1.0352697158020114E-2</v>
      </c>
      <c r="R118" s="19">
        <f t="shared" si="5"/>
        <v>0.13764962281897036</v>
      </c>
      <c r="S118" s="19">
        <f t="shared" si="5"/>
        <v>0</v>
      </c>
      <c r="T118" s="19">
        <f t="shared" si="6"/>
        <v>-3.7749766343124498E-2</v>
      </c>
      <c r="U118" s="19">
        <f t="shared" si="7"/>
        <v>0</v>
      </c>
      <c r="V118" s="19">
        <f t="shared" si="8"/>
        <v>0</v>
      </c>
    </row>
    <row r="119" spans="1:22" x14ac:dyDescent="0.25">
      <c r="A119" s="26">
        <f>Wellpath!E119</f>
        <v>11100</v>
      </c>
      <c r="B119" s="22">
        <v>0</v>
      </c>
      <c r="C119" s="22">
        <v>0</v>
      </c>
      <c r="D119" s="22">
        <v>-1</v>
      </c>
      <c r="E119" s="20">
        <f>Model!$W$34*((drdp!B119+drdp!K119)*XYM2!$B119+(drdp!E119+drdp!N119)*XYM2!$C119+(drdp!H119+drdp!Q119)*XYM2!$D119)</f>
        <v>-2.9613549047791787E-2</v>
      </c>
      <c r="F119" s="20">
        <f>Model!$W$34*((drdp!C119+drdp!L119)*XYM2!$B119+(drdp!F119+drdp!O119)*XYM2!$C119+(drdp!I119+drdp!R119)*XYM2!$D119)</f>
        <v>3.5292053467170709E-2</v>
      </c>
      <c r="G119" s="20">
        <f>Model!$W$34*((drdp!D119+drdp!M119)*XYM2!$B119+(drdp!G119+drdp!P119)*XYM2!$C119+(drdp!J119+drdp!S119)*XYM2!$D119)</f>
        <v>0</v>
      </c>
      <c r="H119" s="18">
        <f>Model!$W$34*((drdp!B119)*XYM2!$B119+(drdp!E119)*XYM2!$C119+(drdp!H119)*XYM2!$D119)</f>
        <v>-1.4806774523895894E-2</v>
      </c>
      <c r="I119" s="18">
        <f>Model!$W$34*((drdp!C119)*XYM2!$B119+(drdp!F119)*XYM2!$C119+(drdp!I119)*XYM2!$D119)</f>
        <v>1.7646026733585354E-2</v>
      </c>
      <c r="J119" s="18">
        <f>Model!$W$34*((drdp!D119)*XYM2!$B119+(drdp!G119)*XYM2!$C119+(drdp!J119)*XYM2!$D119)</f>
        <v>0</v>
      </c>
      <c r="K119" s="21">
        <f>SUM(E$3:E118)+H119</f>
        <v>-0.13136175373966885</v>
      </c>
      <c r="L119" s="21">
        <f>SUM(F$3:F118)+I119</f>
        <v>0.4063036743349952</v>
      </c>
      <c r="M119" s="21">
        <f>SUM(G$3:G118)+J119</f>
        <v>0</v>
      </c>
      <c r="N119" s="21"/>
      <c r="O119" s="21"/>
      <c r="P119" s="21"/>
      <c r="Q119" s="19">
        <f t="shared" si="5"/>
        <v>1.7255910345561405E-2</v>
      </c>
      <c r="R119" s="19">
        <f t="shared" si="5"/>
        <v>0.16508267577811783</v>
      </c>
      <c r="S119" s="19">
        <f t="shared" si="5"/>
        <v>0</v>
      </c>
      <c r="T119" s="19">
        <f t="shared" si="6"/>
        <v>-5.3372763211516253E-2</v>
      </c>
      <c r="U119" s="19">
        <f t="shared" si="7"/>
        <v>0</v>
      </c>
      <c r="V119" s="19">
        <f t="shared" si="8"/>
        <v>0</v>
      </c>
    </row>
    <row r="120" spans="1:22" x14ac:dyDescent="0.25">
      <c r="A120" s="26">
        <f>Wellpath!E120</f>
        <v>11200</v>
      </c>
      <c r="B120" s="22">
        <v>0</v>
      </c>
      <c r="C120" s="22">
        <v>0</v>
      </c>
      <c r="D120" s="22">
        <v>-1</v>
      </c>
      <c r="E120" s="20">
        <f>Model!$W$34*((drdp!B120+drdp!K120)*XYM2!$B120+(drdp!E120+drdp!N120)*XYM2!$C120+(drdp!H120+drdp!Q120)*XYM2!$D120)</f>
        <v>-2.9613549047791787E-2</v>
      </c>
      <c r="F120" s="20">
        <f>Model!$W$34*((drdp!C120+drdp!L120)*XYM2!$B120+(drdp!F120+drdp!O120)*XYM2!$C120+(drdp!I120+drdp!R120)*XYM2!$D120)</f>
        <v>3.5292053467170709E-2</v>
      </c>
      <c r="G120" s="20">
        <f>Model!$W$34*((drdp!D120+drdp!M120)*XYM2!$B120+(drdp!G120+drdp!P120)*XYM2!$C120+(drdp!J120+drdp!S120)*XYM2!$D120)</f>
        <v>0</v>
      </c>
      <c r="H120" s="18">
        <f>Model!$W$34*((drdp!B120)*XYM2!$B120+(drdp!E120)*XYM2!$C120+(drdp!H120)*XYM2!$D120)</f>
        <v>-1.4806774523895894E-2</v>
      </c>
      <c r="I120" s="18">
        <f>Model!$W$34*((drdp!C120)*XYM2!$B120+(drdp!F120)*XYM2!$C120+(drdp!I120)*XYM2!$D120)</f>
        <v>1.7646026733585354E-2</v>
      </c>
      <c r="J120" s="18">
        <f>Model!$W$34*((drdp!D120)*XYM2!$B120+(drdp!G120)*XYM2!$C120+(drdp!J120)*XYM2!$D120)</f>
        <v>0</v>
      </c>
      <c r="K120" s="21">
        <f>SUM(E$3:E119)+H120</f>
        <v>-0.16097530278746064</v>
      </c>
      <c r="L120" s="21">
        <f>SUM(F$3:F119)+I120</f>
        <v>0.44159572780216588</v>
      </c>
      <c r="M120" s="21">
        <f>SUM(G$3:G119)+J120</f>
        <v>0</v>
      </c>
      <c r="N120" s="21"/>
      <c r="O120" s="21"/>
      <c r="P120" s="21"/>
      <c r="Q120" s="19">
        <f t="shared" si="5"/>
        <v>2.5913048107514634E-2</v>
      </c>
      <c r="R120" s="19">
        <f t="shared" si="5"/>
        <v>0.19500678681312458</v>
      </c>
      <c r="S120" s="19">
        <f t="shared" si="5"/>
        <v>0</v>
      </c>
      <c r="T120" s="19">
        <f t="shared" si="6"/>
        <v>-7.1086005992602702E-2</v>
      </c>
      <c r="U120" s="19">
        <f t="shared" si="7"/>
        <v>0</v>
      </c>
      <c r="V120" s="19">
        <f t="shared" si="8"/>
        <v>0</v>
      </c>
    </row>
    <row r="121" spans="1:22" x14ac:dyDescent="0.25">
      <c r="A121" s="26">
        <f>Wellpath!E121</f>
        <v>11300</v>
      </c>
      <c r="B121" s="22">
        <v>0</v>
      </c>
      <c r="C121" s="22">
        <v>0</v>
      </c>
      <c r="D121" s="22">
        <v>-1</v>
      </c>
      <c r="E121" s="20">
        <f>Model!$W$34*((drdp!B121+drdp!K121)*XYM2!$B121+(drdp!E121+drdp!N121)*XYM2!$C121+(drdp!H121+drdp!Q121)*XYM2!$D121)</f>
        <v>-2.9613549047791787E-2</v>
      </c>
      <c r="F121" s="20">
        <f>Model!$W$34*((drdp!C121+drdp!L121)*XYM2!$B121+(drdp!F121+drdp!O121)*XYM2!$C121+(drdp!I121+drdp!R121)*XYM2!$D121)</f>
        <v>3.5292053467170709E-2</v>
      </c>
      <c r="G121" s="20">
        <f>Model!$W$34*((drdp!D121+drdp!M121)*XYM2!$B121+(drdp!G121+drdp!P121)*XYM2!$C121+(drdp!J121+drdp!S121)*XYM2!$D121)</f>
        <v>0</v>
      </c>
      <c r="H121" s="18">
        <f>Model!$W$34*((drdp!B121)*XYM2!$B121+(drdp!E121)*XYM2!$C121+(drdp!H121)*XYM2!$D121)</f>
        <v>-1.4806774523895894E-2</v>
      </c>
      <c r="I121" s="18">
        <f>Model!$W$34*((drdp!C121)*XYM2!$B121+(drdp!F121)*XYM2!$C121+(drdp!I121)*XYM2!$D121)</f>
        <v>1.7646026733585354E-2</v>
      </c>
      <c r="J121" s="18">
        <f>Model!$W$34*((drdp!D121)*XYM2!$B121+(drdp!G121)*XYM2!$C121+(drdp!J121)*XYM2!$D121)</f>
        <v>0</v>
      </c>
      <c r="K121" s="21">
        <f>SUM(E$3:E120)+H121</f>
        <v>-0.19058885183525243</v>
      </c>
      <c r="L121" s="21">
        <f>SUM(F$3:F120)+I121</f>
        <v>0.47688778126933656</v>
      </c>
      <c r="M121" s="21">
        <f>SUM(G$3:G120)+J121</f>
        <v>0</v>
      </c>
      <c r="N121" s="21"/>
      <c r="O121" s="21"/>
      <c r="P121" s="21"/>
      <c r="Q121" s="19">
        <f t="shared" si="5"/>
        <v>3.6324110443879801E-2</v>
      </c>
      <c r="R121" s="19">
        <f t="shared" si="5"/>
        <v>0.22742195592399059</v>
      </c>
      <c r="S121" s="19">
        <f t="shared" si="5"/>
        <v>0</v>
      </c>
      <c r="T121" s="19">
        <f t="shared" si="6"/>
        <v>-9.0889494686383854E-2</v>
      </c>
      <c r="U121" s="19">
        <f t="shared" si="7"/>
        <v>0</v>
      </c>
      <c r="V121" s="19">
        <f t="shared" si="8"/>
        <v>0</v>
      </c>
    </row>
    <row r="122" spans="1:22" x14ac:dyDescent="0.25">
      <c r="A122" s="26">
        <f>Wellpath!E122</f>
        <v>11400</v>
      </c>
      <c r="B122" s="22">
        <v>0</v>
      </c>
      <c r="C122" s="22">
        <v>0</v>
      </c>
      <c r="D122" s="22">
        <v>-1</v>
      </c>
      <c r="E122" s="20">
        <f>Model!$W$34*((drdp!B122+drdp!K122)*XYM2!$B122+(drdp!E122+drdp!N122)*XYM2!$C122+(drdp!H122+drdp!Q122)*XYM2!$D122)</f>
        <v>-2.9613549047791787E-2</v>
      </c>
      <c r="F122" s="20">
        <f>Model!$W$34*((drdp!C122+drdp!L122)*XYM2!$B122+(drdp!F122+drdp!O122)*XYM2!$C122+(drdp!I122+drdp!R122)*XYM2!$D122)</f>
        <v>3.5292053467170709E-2</v>
      </c>
      <c r="G122" s="20">
        <f>Model!$W$34*((drdp!D122+drdp!M122)*XYM2!$B122+(drdp!G122+drdp!P122)*XYM2!$C122+(drdp!J122+drdp!S122)*XYM2!$D122)</f>
        <v>0</v>
      </c>
      <c r="H122" s="18">
        <f>Model!$W$34*((drdp!B122)*XYM2!$B122+(drdp!E122)*XYM2!$C122+(drdp!H122)*XYM2!$D122)</f>
        <v>-1.4806774523895894E-2</v>
      </c>
      <c r="I122" s="18">
        <f>Model!$W$34*((drdp!C122)*XYM2!$B122+(drdp!F122)*XYM2!$C122+(drdp!I122)*XYM2!$D122)</f>
        <v>1.7646026733585354E-2</v>
      </c>
      <c r="J122" s="18">
        <f>Model!$W$34*((drdp!D122)*XYM2!$B122+(drdp!G122)*XYM2!$C122+(drdp!J122)*XYM2!$D122)</f>
        <v>0</v>
      </c>
      <c r="K122" s="21">
        <f>SUM(E$3:E121)+H122</f>
        <v>-0.22020240088304421</v>
      </c>
      <c r="L122" s="21">
        <f>SUM(F$3:F121)+I122</f>
        <v>0.5121798347365073</v>
      </c>
      <c r="M122" s="21">
        <f>SUM(G$3:G121)+J122</f>
        <v>0</v>
      </c>
      <c r="N122" s="21"/>
      <c r="O122" s="21"/>
      <c r="P122" s="21"/>
      <c r="Q122" s="19">
        <f t="shared" si="5"/>
        <v>4.848909735465691E-2</v>
      </c>
      <c r="R122" s="19">
        <f t="shared" si="5"/>
        <v>0.26232818311071593</v>
      </c>
      <c r="S122" s="19">
        <f t="shared" si="5"/>
        <v>0</v>
      </c>
      <c r="T122" s="19">
        <f t="shared" si="6"/>
        <v>-0.11278322929285972</v>
      </c>
      <c r="U122" s="19">
        <f t="shared" si="7"/>
        <v>0</v>
      </c>
      <c r="V122" s="19">
        <f t="shared" si="8"/>
        <v>0</v>
      </c>
    </row>
    <row r="123" spans="1:22" x14ac:dyDescent="0.25">
      <c r="A123" s="26">
        <f>Wellpath!E123</f>
        <v>11500</v>
      </c>
      <c r="B123" s="22">
        <v>0</v>
      </c>
      <c r="C123" s="22">
        <v>0</v>
      </c>
      <c r="D123" s="22">
        <v>-1</v>
      </c>
      <c r="E123" s="20">
        <f>Model!$W$34*((drdp!B123+drdp!K123)*XYM2!$B123+(drdp!E123+drdp!N123)*XYM2!$C123+(drdp!H123+drdp!Q123)*XYM2!$D123)</f>
        <v>-2.9613549047791787E-2</v>
      </c>
      <c r="F123" s="20">
        <f>Model!$W$34*((drdp!C123+drdp!L123)*XYM2!$B123+(drdp!F123+drdp!O123)*XYM2!$C123+(drdp!I123+drdp!R123)*XYM2!$D123)</f>
        <v>3.5292053467170709E-2</v>
      </c>
      <c r="G123" s="20">
        <f>Model!$W$34*((drdp!D123+drdp!M123)*XYM2!$B123+(drdp!G123+drdp!P123)*XYM2!$C123+(drdp!J123+drdp!S123)*XYM2!$D123)</f>
        <v>0</v>
      </c>
      <c r="H123" s="18">
        <f>Model!$W$34*((drdp!B123)*XYM2!$B123+(drdp!E123)*XYM2!$C123+(drdp!H123)*XYM2!$D123)</f>
        <v>-1.4806774523895894E-2</v>
      </c>
      <c r="I123" s="18">
        <f>Model!$W$34*((drdp!C123)*XYM2!$B123+(drdp!F123)*XYM2!$C123+(drdp!I123)*XYM2!$D123)</f>
        <v>1.7646026733585354E-2</v>
      </c>
      <c r="J123" s="18">
        <f>Model!$W$34*((drdp!D123)*XYM2!$B123+(drdp!G123)*XYM2!$C123+(drdp!J123)*XYM2!$D123)</f>
        <v>0</v>
      </c>
      <c r="K123" s="21">
        <f>SUM(E$3:E122)+H123</f>
        <v>-0.249815949930836</v>
      </c>
      <c r="L123" s="21">
        <f>SUM(F$3:F122)+I123</f>
        <v>0.54747188820367798</v>
      </c>
      <c r="M123" s="21">
        <f>SUM(G$3:G122)+J123</f>
        <v>0</v>
      </c>
      <c r="N123" s="21"/>
      <c r="O123" s="21"/>
      <c r="P123" s="21"/>
      <c r="Q123" s="19">
        <f t="shared" si="5"/>
        <v>6.2408008839845958E-2</v>
      </c>
      <c r="R123" s="19">
        <f t="shared" si="5"/>
        <v>0.2997254683733005</v>
      </c>
      <c r="S123" s="19">
        <f t="shared" si="5"/>
        <v>0</v>
      </c>
      <c r="T123" s="19">
        <f t="shared" si="6"/>
        <v>-0.13676720981203028</v>
      </c>
      <c r="U123" s="19">
        <f t="shared" si="7"/>
        <v>0</v>
      </c>
      <c r="V123" s="19">
        <f t="shared" si="8"/>
        <v>0</v>
      </c>
    </row>
    <row r="124" spans="1:22" x14ac:dyDescent="0.25">
      <c r="A124" s="26">
        <f>Wellpath!E124</f>
        <v>11600</v>
      </c>
      <c r="B124" s="22">
        <v>0</v>
      </c>
      <c r="C124" s="22">
        <v>0</v>
      </c>
      <c r="D124" s="22">
        <v>-1</v>
      </c>
      <c r="E124" s="20">
        <f>Model!$W$34*((drdp!B124+drdp!K124)*XYM2!$B124+(drdp!E124+drdp!N124)*XYM2!$C124+(drdp!H124+drdp!Q124)*XYM2!$D124)</f>
        <v>-2.9613549047791787E-2</v>
      </c>
      <c r="F124" s="20">
        <f>Model!$W$34*((drdp!C124+drdp!L124)*XYM2!$B124+(drdp!F124+drdp!O124)*XYM2!$C124+(drdp!I124+drdp!R124)*XYM2!$D124)</f>
        <v>3.5292053467170709E-2</v>
      </c>
      <c r="G124" s="20">
        <f>Model!$W$34*((drdp!D124+drdp!M124)*XYM2!$B124+(drdp!G124+drdp!P124)*XYM2!$C124+(drdp!J124+drdp!S124)*XYM2!$D124)</f>
        <v>0</v>
      </c>
      <c r="H124" s="18">
        <f>Model!$W$34*((drdp!B124)*XYM2!$B124+(drdp!E124)*XYM2!$C124+(drdp!H124)*XYM2!$D124)</f>
        <v>-1.4806774523895894E-2</v>
      </c>
      <c r="I124" s="18">
        <f>Model!$W$34*((drdp!C124)*XYM2!$B124+(drdp!F124)*XYM2!$C124+(drdp!I124)*XYM2!$D124)</f>
        <v>1.7646026733585354E-2</v>
      </c>
      <c r="J124" s="18">
        <f>Model!$W$34*((drdp!D124)*XYM2!$B124+(drdp!G124)*XYM2!$C124+(drdp!J124)*XYM2!$D124)</f>
        <v>0</v>
      </c>
      <c r="K124" s="21">
        <f>SUM(E$3:E123)+H124</f>
        <v>-0.27942949897862779</v>
      </c>
      <c r="L124" s="21">
        <f>SUM(F$3:F123)+I124</f>
        <v>0.58276394167084866</v>
      </c>
      <c r="M124" s="21">
        <f>SUM(G$3:G123)+J124</f>
        <v>0</v>
      </c>
      <c r="N124" s="21"/>
      <c r="O124" s="21"/>
      <c r="P124" s="21"/>
      <c r="Q124" s="19">
        <f t="shared" si="5"/>
        <v>7.8080844899446944E-2</v>
      </c>
      <c r="R124" s="19">
        <f t="shared" si="5"/>
        <v>0.33961381171174432</v>
      </c>
      <c r="S124" s="19">
        <f t="shared" si="5"/>
        <v>0</v>
      </c>
      <c r="T124" s="19">
        <f t="shared" si="6"/>
        <v>-0.16284143624389552</v>
      </c>
      <c r="U124" s="19">
        <f t="shared" si="7"/>
        <v>0</v>
      </c>
      <c r="V124" s="19">
        <f t="shared" si="8"/>
        <v>0</v>
      </c>
    </row>
    <row r="125" spans="1:22" x14ac:dyDescent="0.25">
      <c r="A125" s="26">
        <f>Wellpath!E125</f>
        <v>11700</v>
      </c>
      <c r="B125" s="22">
        <v>0</v>
      </c>
      <c r="C125" s="22">
        <v>0</v>
      </c>
      <c r="D125" s="22">
        <v>-1</v>
      </c>
      <c r="E125" s="20">
        <f>Model!$W$34*((drdp!B125+drdp!K125)*XYM2!$B125+(drdp!E125+drdp!N125)*XYM2!$C125+(drdp!H125+drdp!Q125)*XYM2!$D125)</f>
        <v>-2.9613549047791787E-2</v>
      </c>
      <c r="F125" s="20">
        <f>Model!$W$34*((drdp!C125+drdp!L125)*XYM2!$B125+(drdp!F125+drdp!O125)*XYM2!$C125+(drdp!I125+drdp!R125)*XYM2!$D125)</f>
        <v>3.5292053467170709E-2</v>
      </c>
      <c r="G125" s="20">
        <f>Model!$W$34*((drdp!D125+drdp!M125)*XYM2!$B125+(drdp!G125+drdp!P125)*XYM2!$C125+(drdp!J125+drdp!S125)*XYM2!$D125)</f>
        <v>0</v>
      </c>
      <c r="H125" s="18">
        <f>Model!$W$34*((drdp!B125)*XYM2!$B125+(drdp!E125)*XYM2!$C125+(drdp!H125)*XYM2!$D125)</f>
        <v>-1.4806774523895894E-2</v>
      </c>
      <c r="I125" s="18">
        <f>Model!$W$34*((drdp!C125)*XYM2!$B125+(drdp!F125)*XYM2!$C125+(drdp!I125)*XYM2!$D125)</f>
        <v>1.7646026733585354E-2</v>
      </c>
      <c r="J125" s="18">
        <f>Model!$W$34*((drdp!D125)*XYM2!$B125+(drdp!G125)*XYM2!$C125+(drdp!J125)*XYM2!$D125)</f>
        <v>0</v>
      </c>
      <c r="K125" s="21">
        <f>SUM(E$3:E124)+H125</f>
        <v>-0.30904304802641958</v>
      </c>
      <c r="L125" s="21">
        <f>SUM(F$3:F124)+I125</f>
        <v>0.61805599513801934</v>
      </c>
      <c r="M125" s="21">
        <f>SUM(G$3:G124)+J125</f>
        <v>0</v>
      </c>
      <c r="N125" s="21"/>
      <c r="O125" s="21"/>
      <c r="P125" s="21"/>
      <c r="Q125" s="19">
        <f t="shared" si="5"/>
        <v>9.5507605533459883E-2</v>
      </c>
      <c r="R125" s="19">
        <f t="shared" si="5"/>
        <v>0.38199321312604739</v>
      </c>
      <c r="S125" s="19">
        <f t="shared" si="5"/>
        <v>0</v>
      </c>
      <c r="T125" s="19">
        <f t="shared" si="6"/>
        <v>-0.19100590858845545</v>
      </c>
      <c r="U125" s="19">
        <f t="shared" si="7"/>
        <v>0</v>
      </c>
      <c r="V125" s="19">
        <f t="shared" si="8"/>
        <v>0</v>
      </c>
    </row>
    <row r="126" spans="1:22" x14ac:dyDescent="0.25">
      <c r="A126" s="26">
        <f>Wellpath!E126</f>
        <v>11800</v>
      </c>
      <c r="B126" s="22">
        <v>0</v>
      </c>
      <c r="C126" s="22">
        <v>0</v>
      </c>
      <c r="D126" s="22">
        <v>-1</v>
      </c>
      <c r="E126" s="20">
        <f>Model!$W$34*((drdp!B126+drdp!K126)*XYM2!$B126+(drdp!E126+drdp!N126)*XYM2!$C126+(drdp!H126+drdp!Q126)*XYM2!$D126)</f>
        <v>-2.9613549047791787E-2</v>
      </c>
      <c r="F126" s="20">
        <f>Model!$W$34*((drdp!C126+drdp!L126)*XYM2!$B126+(drdp!F126+drdp!O126)*XYM2!$C126+(drdp!I126+drdp!R126)*XYM2!$D126)</f>
        <v>3.5292053467170709E-2</v>
      </c>
      <c r="G126" s="20">
        <f>Model!$W$34*((drdp!D126+drdp!M126)*XYM2!$B126+(drdp!G126+drdp!P126)*XYM2!$C126+(drdp!J126+drdp!S126)*XYM2!$D126)</f>
        <v>0</v>
      </c>
      <c r="H126" s="18">
        <f>Model!$W$34*((drdp!B126)*XYM2!$B126+(drdp!E126)*XYM2!$C126+(drdp!H126)*XYM2!$D126)</f>
        <v>-1.4806774523895894E-2</v>
      </c>
      <c r="I126" s="18">
        <f>Model!$W$34*((drdp!C126)*XYM2!$B126+(drdp!F126)*XYM2!$C126+(drdp!I126)*XYM2!$D126)</f>
        <v>1.7646026733585354E-2</v>
      </c>
      <c r="J126" s="18">
        <f>Model!$W$34*((drdp!D126)*XYM2!$B126+(drdp!G126)*XYM2!$C126+(drdp!J126)*XYM2!$D126)</f>
        <v>0</v>
      </c>
      <c r="K126" s="21">
        <f>SUM(E$3:E125)+H126</f>
        <v>-0.33865659707421136</v>
      </c>
      <c r="L126" s="21">
        <f>SUM(F$3:F125)+I126</f>
        <v>0.65334804860519002</v>
      </c>
      <c r="M126" s="21">
        <f>SUM(G$3:G125)+J126</f>
        <v>0</v>
      </c>
      <c r="N126" s="21"/>
      <c r="O126" s="21"/>
      <c r="P126" s="21"/>
      <c r="Q126" s="19">
        <f t="shared" si="5"/>
        <v>0.11468829074188475</v>
      </c>
      <c r="R126" s="19">
        <f t="shared" si="5"/>
        <v>0.42686367261620972</v>
      </c>
      <c r="S126" s="19">
        <f t="shared" si="5"/>
        <v>0</v>
      </c>
      <c r="T126" s="19">
        <f t="shared" si="6"/>
        <v>-0.2212606268457101</v>
      </c>
      <c r="U126" s="19">
        <f t="shared" si="7"/>
        <v>0</v>
      </c>
      <c r="V126" s="19">
        <f t="shared" si="8"/>
        <v>0</v>
      </c>
    </row>
    <row r="127" spans="1:22" x14ac:dyDescent="0.25">
      <c r="A127" s="26">
        <f>Wellpath!E127</f>
        <v>11900</v>
      </c>
      <c r="B127" s="22">
        <v>0</v>
      </c>
      <c r="C127" s="22">
        <v>0</v>
      </c>
      <c r="D127" s="22">
        <v>-1</v>
      </c>
      <c r="E127" s="20">
        <f>Model!$W$34*((drdp!B127+drdp!K127)*XYM2!$B127+(drdp!E127+drdp!N127)*XYM2!$C127+(drdp!H127+drdp!Q127)*XYM2!$D127)</f>
        <v>-2.9613549047791787E-2</v>
      </c>
      <c r="F127" s="20">
        <f>Model!$W$34*((drdp!C127+drdp!L127)*XYM2!$B127+(drdp!F127+drdp!O127)*XYM2!$C127+(drdp!I127+drdp!R127)*XYM2!$D127)</f>
        <v>3.5292053467170709E-2</v>
      </c>
      <c r="G127" s="20">
        <f>Model!$W$34*((drdp!D127+drdp!M127)*XYM2!$B127+(drdp!G127+drdp!P127)*XYM2!$C127+(drdp!J127+drdp!S127)*XYM2!$D127)</f>
        <v>0</v>
      </c>
      <c r="H127" s="18">
        <f>Model!$W$34*((drdp!B127)*XYM2!$B127+(drdp!E127)*XYM2!$C127+(drdp!H127)*XYM2!$D127)</f>
        <v>-1.4806774523895894E-2</v>
      </c>
      <c r="I127" s="18">
        <f>Model!$W$34*((drdp!C127)*XYM2!$B127+(drdp!F127)*XYM2!$C127+(drdp!I127)*XYM2!$D127)</f>
        <v>1.7646026733585354E-2</v>
      </c>
      <c r="J127" s="18">
        <f>Model!$W$34*((drdp!D127)*XYM2!$B127+(drdp!G127)*XYM2!$C127+(drdp!J127)*XYM2!$D127)</f>
        <v>0</v>
      </c>
      <c r="K127" s="21">
        <f>SUM(E$3:E126)+H127</f>
        <v>-0.36827014612200315</v>
      </c>
      <c r="L127" s="21">
        <f>SUM(F$3:F126)+I127</f>
        <v>0.6886401020723607</v>
      </c>
      <c r="M127" s="21">
        <f>SUM(G$3:G126)+J127</f>
        <v>0</v>
      </c>
      <c r="N127" s="21"/>
      <c r="O127" s="21"/>
      <c r="P127" s="21"/>
      <c r="Q127" s="19">
        <f t="shared" si="5"/>
        <v>0.13562290052472156</v>
      </c>
      <c r="R127" s="19">
        <f t="shared" si="5"/>
        <v>0.47422519018223136</v>
      </c>
      <c r="S127" s="19">
        <f t="shared" si="5"/>
        <v>0</v>
      </c>
      <c r="T127" s="19">
        <f t="shared" si="6"/>
        <v>-0.25360559101565944</v>
      </c>
      <c r="U127" s="19">
        <f t="shared" si="7"/>
        <v>0</v>
      </c>
      <c r="V127" s="19">
        <f t="shared" si="8"/>
        <v>0</v>
      </c>
    </row>
    <row r="128" spans="1:22" x14ac:dyDescent="0.25">
      <c r="A128" s="26">
        <f>Wellpath!E128</f>
        <v>12000</v>
      </c>
      <c r="B128" s="22">
        <v>0</v>
      </c>
      <c r="C128" s="22">
        <v>0</v>
      </c>
      <c r="D128" s="22">
        <v>-1</v>
      </c>
      <c r="E128" s="20">
        <f>Model!$W$34*((drdp!B128+drdp!K128)*XYM2!$B128+(drdp!E128+drdp!N128)*XYM2!$C128+(drdp!H128+drdp!Q128)*XYM2!$D128)</f>
        <v>-2.9613549047791787E-2</v>
      </c>
      <c r="F128" s="20">
        <f>Model!$W$34*((drdp!C128+drdp!L128)*XYM2!$B128+(drdp!F128+drdp!O128)*XYM2!$C128+(drdp!I128+drdp!R128)*XYM2!$D128)</f>
        <v>3.5292053467170709E-2</v>
      </c>
      <c r="G128" s="20">
        <f>Model!$W$34*((drdp!D128+drdp!M128)*XYM2!$B128+(drdp!G128+drdp!P128)*XYM2!$C128+(drdp!J128+drdp!S128)*XYM2!$D128)</f>
        <v>0</v>
      </c>
      <c r="H128" s="18">
        <f>Model!$W$34*((drdp!B128)*XYM2!$B128+(drdp!E128)*XYM2!$C128+(drdp!H128)*XYM2!$D128)</f>
        <v>-1.4806774523895894E-2</v>
      </c>
      <c r="I128" s="18">
        <f>Model!$W$34*((drdp!C128)*XYM2!$B128+(drdp!F128)*XYM2!$C128+(drdp!I128)*XYM2!$D128)</f>
        <v>1.7646026733585354E-2</v>
      </c>
      <c r="J128" s="18">
        <f>Model!$W$34*((drdp!D128)*XYM2!$B128+(drdp!G128)*XYM2!$C128+(drdp!J128)*XYM2!$D128)</f>
        <v>0</v>
      </c>
      <c r="K128" s="21">
        <f>SUM(E$3:E127)+H128</f>
        <v>-0.39788369516979494</v>
      </c>
      <c r="L128" s="21">
        <f>SUM(F$3:F127)+I128</f>
        <v>0.72393215553953139</v>
      </c>
      <c r="M128" s="21">
        <f>SUM(G$3:G127)+J128</f>
        <v>0</v>
      </c>
      <c r="N128" s="21"/>
      <c r="O128" s="21"/>
      <c r="P128" s="21"/>
      <c r="Q128" s="19">
        <f t="shared" si="5"/>
        <v>0.1583114348819703</v>
      </c>
      <c r="R128" s="19">
        <f t="shared" si="5"/>
        <v>0.52407776582411225</v>
      </c>
      <c r="S128" s="19">
        <f t="shared" si="5"/>
        <v>0</v>
      </c>
      <c r="T128" s="19">
        <f t="shared" si="6"/>
        <v>-0.28804080109830349</v>
      </c>
      <c r="U128" s="19">
        <f t="shared" si="7"/>
        <v>0</v>
      </c>
      <c r="V128" s="19">
        <f t="shared" si="8"/>
        <v>0</v>
      </c>
    </row>
    <row r="129" spans="1:22" x14ac:dyDescent="0.25">
      <c r="A129" s="26">
        <f>Wellpath!E129</f>
        <v>12100</v>
      </c>
      <c r="B129" s="22">
        <v>0</v>
      </c>
      <c r="C129" s="22">
        <v>0</v>
      </c>
      <c r="D129" s="22">
        <v>-1</v>
      </c>
      <c r="E129" s="20">
        <f>Model!$W$34*((drdp!B129+drdp!K129)*XYM2!$B129+(drdp!E129+drdp!N129)*XYM2!$C129+(drdp!H129+drdp!Q129)*XYM2!$D129)</f>
        <v>-2.9613549047791787E-2</v>
      </c>
      <c r="F129" s="20">
        <f>Model!$W$34*((drdp!C129+drdp!L129)*XYM2!$B129+(drdp!F129+drdp!O129)*XYM2!$C129+(drdp!I129+drdp!R129)*XYM2!$D129)</f>
        <v>3.5292053467170709E-2</v>
      </c>
      <c r="G129" s="20">
        <f>Model!$W$34*((drdp!D129+drdp!M129)*XYM2!$B129+(drdp!G129+drdp!P129)*XYM2!$C129+(drdp!J129+drdp!S129)*XYM2!$D129)</f>
        <v>0</v>
      </c>
      <c r="H129" s="18">
        <f>Model!$W$34*((drdp!B129)*XYM2!$B129+(drdp!E129)*XYM2!$C129+(drdp!H129)*XYM2!$D129)</f>
        <v>-1.4806774523895894E-2</v>
      </c>
      <c r="I129" s="18">
        <f>Model!$W$34*((drdp!C129)*XYM2!$B129+(drdp!F129)*XYM2!$C129+(drdp!I129)*XYM2!$D129)</f>
        <v>1.7646026733585354E-2</v>
      </c>
      <c r="J129" s="18">
        <f>Model!$W$34*((drdp!D129)*XYM2!$B129+(drdp!G129)*XYM2!$C129+(drdp!J129)*XYM2!$D129)</f>
        <v>0</v>
      </c>
      <c r="K129" s="21">
        <f>SUM(E$3:E128)+H129</f>
        <v>-0.42749724421758672</v>
      </c>
      <c r="L129" s="21">
        <f>SUM(F$3:F128)+I129</f>
        <v>0.75922420900670207</v>
      </c>
      <c r="M129" s="21">
        <f>SUM(G$3:G128)+J129</f>
        <v>0</v>
      </c>
      <c r="N129" s="21"/>
      <c r="O129" s="21"/>
      <c r="P129" s="21"/>
      <c r="Q129" s="19">
        <f t="shared" si="5"/>
        <v>0.182753893813631</v>
      </c>
      <c r="R129" s="19">
        <f t="shared" si="5"/>
        <v>0.57642139954185245</v>
      </c>
      <c r="S129" s="19">
        <f t="shared" si="5"/>
        <v>0</v>
      </c>
      <c r="T129" s="19">
        <f t="shared" si="6"/>
        <v>-0.32456625709364223</v>
      </c>
      <c r="U129" s="19">
        <f t="shared" si="7"/>
        <v>0</v>
      </c>
      <c r="V129" s="19">
        <f t="shared" si="8"/>
        <v>0</v>
      </c>
    </row>
    <row r="130" spans="1:22" x14ac:dyDescent="0.25">
      <c r="A130" s="26">
        <f>Wellpath!E130</f>
        <v>12200</v>
      </c>
      <c r="B130" s="22">
        <v>0</v>
      </c>
      <c r="C130" s="22">
        <v>0</v>
      </c>
      <c r="D130" s="22">
        <v>-1</v>
      </c>
      <c r="E130" s="20">
        <f>Model!$W$34*((drdp!B130+drdp!K130)*XYM2!$B130+(drdp!E130+drdp!N130)*XYM2!$C130+(drdp!H130+drdp!Q130)*XYM2!$D130)</f>
        <v>-2.9613549047791562E-2</v>
      </c>
      <c r="F130" s="20">
        <f>Model!$W$34*((drdp!C130+drdp!L130)*XYM2!$B130+(drdp!F130+drdp!O130)*XYM2!$C130+(drdp!I130+drdp!R130)*XYM2!$D130)</f>
        <v>3.5292053467170445E-2</v>
      </c>
      <c r="G130" s="20">
        <f>Model!$W$34*((drdp!D130+drdp!M130)*XYM2!$B130+(drdp!G130+drdp!P130)*XYM2!$C130+(drdp!J130+drdp!S130)*XYM2!$D130)</f>
        <v>0</v>
      </c>
      <c r="H130" s="18">
        <f>Model!$W$34*((drdp!B130)*XYM2!$B130+(drdp!E130)*XYM2!$C130+(drdp!H130)*XYM2!$D130)</f>
        <v>-1.4806774523895894E-2</v>
      </c>
      <c r="I130" s="18">
        <f>Model!$W$34*((drdp!C130)*XYM2!$B130+(drdp!F130)*XYM2!$C130+(drdp!I130)*XYM2!$D130)</f>
        <v>1.7646026733585354E-2</v>
      </c>
      <c r="J130" s="18">
        <f>Model!$W$34*((drdp!D130)*XYM2!$B130+(drdp!G130)*XYM2!$C130+(drdp!J130)*XYM2!$D130)</f>
        <v>0</v>
      </c>
      <c r="K130" s="21">
        <f>SUM(E$3:E129)+H130</f>
        <v>-0.45711079326537851</v>
      </c>
      <c r="L130" s="21">
        <f>SUM(F$3:F129)+I130</f>
        <v>0.79451626247387275</v>
      </c>
      <c r="M130" s="21">
        <f>SUM(G$3:G129)+J130</f>
        <v>0</v>
      </c>
      <c r="N130" s="21"/>
      <c r="O130" s="21"/>
      <c r="P130" s="21"/>
      <c r="Q130" s="19">
        <f t="shared" si="5"/>
        <v>0.20895027731970361</v>
      </c>
      <c r="R130" s="19">
        <f t="shared" si="5"/>
        <v>0.63125609133545191</v>
      </c>
      <c r="S130" s="19">
        <f t="shared" si="5"/>
        <v>0</v>
      </c>
      <c r="T130" s="19">
        <f t="shared" si="6"/>
        <v>-0.36318195900167566</v>
      </c>
      <c r="U130" s="19">
        <f t="shared" si="7"/>
        <v>0</v>
      </c>
      <c r="V130" s="19">
        <f t="shared" si="8"/>
        <v>0</v>
      </c>
    </row>
    <row r="131" spans="1:22" x14ac:dyDescent="0.25">
      <c r="A131" s="26">
        <f>Wellpath!E131</f>
        <v>12300</v>
      </c>
      <c r="B131" s="22">
        <v>0</v>
      </c>
      <c r="C131" s="22">
        <v>0</v>
      </c>
      <c r="D131" s="22">
        <v>-1</v>
      </c>
      <c r="E131" s="20">
        <f>Model!$W$34*((drdp!B131+drdp!K131)*XYM2!$B131+(drdp!E131+drdp!N131)*XYM2!$C131+(drdp!H131+drdp!Q131)*XYM2!$D131)</f>
        <v>-2.9613549047791562E-2</v>
      </c>
      <c r="F131" s="20">
        <f>Model!$W$34*((drdp!C131+drdp!L131)*XYM2!$B131+(drdp!F131+drdp!O131)*XYM2!$C131+(drdp!I131+drdp!R131)*XYM2!$D131)</f>
        <v>3.5292053467170445E-2</v>
      </c>
      <c r="G131" s="20">
        <f>Model!$W$34*((drdp!D131+drdp!M131)*XYM2!$B131+(drdp!G131+drdp!P131)*XYM2!$C131+(drdp!J131+drdp!S131)*XYM2!$D131)</f>
        <v>0</v>
      </c>
      <c r="H131" s="18">
        <f>Model!$W$34*((drdp!B131)*XYM2!$B131+(drdp!E131)*XYM2!$C131+(drdp!H131)*XYM2!$D131)</f>
        <v>-1.480677452389567E-2</v>
      </c>
      <c r="I131" s="18">
        <f>Model!$W$34*((drdp!C131)*XYM2!$B131+(drdp!F131)*XYM2!$C131+(drdp!I131)*XYM2!$D131)</f>
        <v>1.7646026733585091E-2</v>
      </c>
      <c r="J131" s="18">
        <f>Model!$W$34*((drdp!D131)*XYM2!$B131+(drdp!G131)*XYM2!$C131+(drdp!J131)*XYM2!$D131)</f>
        <v>0</v>
      </c>
      <c r="K131" s="21">
        <f>SUM(E$3:E130)+H131</f>
        <v>-0.48672434231316986</v>
      </c>
      <c r="L131" s="21">
        <f>SUM(F$3:F130)+I131</f>
        <v>0.82980831594104287</v>
      </c>
      <c r="M131" s="21">
        <f>SUM(G$3:G130)+J131</f>
        <v>0</v>
      </c>
      <c r="N131" s="21"/>
      <c r="O131" s="21"/>
      <c r="P131" s="21"/>
      <c r="Q131" s="19">
        <f t="shared" si="5"/>
        <v>0.23690058540018774</v>
      </c>
      <c r="R131" s="19">
        <f t="shared" si="5"/>
        <v>0.68858184120490962</v>
      </c>
      <c r="S131" s="19">
        <f t="shared" si="5"/>
        <v>0</v>
      </c>
      <c r="T131" s="19">
        <f t="shared" si="6"/>
        <v>-0.40388790682240316</v>
      </c>
      <c r="U131" s="19">
        <f t="shared" si="7"/>
        <v>0</v>
      </c>
      <c r="V131" s="19">
        <f t="shared" si="8"/>
        <v>0</v>
      </c>
    </row>
    <row r="132" spans="1:22" x14ac:dyDescent="0.25">
      <c r="A132" s="26">
        <f>Wellpath!E132</f>
        <v>12400</v>
      </c>
      <c r="B132" s="22">
        <v>0</v>
      </c>
      <c r="C132" s="22">
        <v>0</v>
      </c>
      <c r="D132" s="22">
        <v>-1</v>
      </c>
      <c r="E132" s="20">
        <f>Model!$W$34*((drdp!B132+drdp!K132)*XYM2!$B132+(drdp!E132+drdp!N132)*XYM2!$C132+(drdp!H132+drdp!Q132)*XYM2!$D132)</f>
        <v>-2.9613549047791787E-2</v>
      </c>
      <c r="F132" s="20">
        <f>Model!$W$34*((drdp!C132+drdp!L132)*XYM2!$B132+(drdp!F132+drdp!O132)*XYM2!$C132+(drdp!I132+drdp!R132)*XYM2!$D132)</f>
        <v>3.5292053467170709E-2</v>
      </c>
      <c r="G132" s="20">
        <f>Model!$W$34*((drdp!D132+drdp!M132)*XYM2!$B132+(drdp!G132+drdp!P132)*XYM2!$C132+(drdp!J132+drdp!S132)*XYM2!$D132)</f>
        <v>0</v>
      </c>
      <c r="H132" s="18">
        <f>Model!$W$34*((drdp!B132)*XYM2!$B132+(drdp!E132)*XYM2!$C132+(drdp!H132)*XYM2!$D132)</f>
        <v>-1.4806774523895894E-2</v>
      </c>
      <c r="I132" s="18">
        <f>Model!$W$34*((drdp!C132)*XYM2!$B132+(drdp!F132)*XYM2!$C132+(drdp!I132)*XYM2!$D132)</f>
        <v>1.7646026733585354E-2</v>
      </c>
      <c r="J132" s="18">
        <f>Model!$W$34*((drdp!D132)*XYM2!$B132+(drdp!G132)*XYM2!$C132+(drdp!J132)*XYM2!$D132)</f>
        <v>0</v>
      </c>
      <c r="K132" s="21">
        <f>SUM(E$3:E131)+H132</f>
        <v>-0.51633789136096164</v>
      </c>
      <c r="L132" s="21">
        <f>SUM(F$3:F131)+I132</f>
        <v>0.86510036940821367</v>
      </c>
      <c r="M132" s="21">
        <f>SUM(G$3:G131)+J132</f>
        <v>0</v>
      </c>
      <c r="N132" s="21"/>
      <c r="O132" s="21"/>
      <c r="P132" s="21"/>
      <c r="Q132" s="19">
        <f t="shared" ref="Q132:S133" si="9">K132^2</f>
        <v>0.26660481805508424</v>
      </c>
      <c r="R132" s="19">
        <f t="shared" si="9"/>
        <v>0.74839864915022769</v>
      </c>
      <c r="S132" s="19">
        <f t="shared" si="9"/>
        <v>0</v>
      </c>
      <c r="T132" s="19">
        <f t="shared" ref="T132:T133" si="10">K132*L132</f>
        <v>-0.44668410055582602</v>
      </c>
      <c r="U132" s="19">
        <f t="shared" ref="U132:U133" si="11">K132*M132</f>
        <v>0</v>
      </c>
      <c r="V132" s="19">
        <f t="shared" ref="V132:V133" si="12">L132*M132</f>
        <v>0</v>
      </c>
    </row>
    <row r="133" spans="1:22" x14ac:dyDescent="0.25">
      <c r="A133" s="26">
        <f>Wellpath!E133</f>
        <v>12500</v>
      </c>
      <c r="B133" s="22">
        <v>0</v>
      </c>
      <c r="C133" s="22">
        <v>0</v>
      </c>
      <c r="D133" s="22">
        <v>-1</v>
      </c>
      <c r="E133" s="20">
        <f>Model!$W$34*((drdp!B133+drdp!K133)*XYM2!$B133+(drdp!E133+drdp!N133)*XYM2!$C133+(drdp!H133+drdp!Q133)*XYM2!$D133)</f>
        <v>1.8360400409630895</v>
      </c>
      <c r="F133" s="20">
        <f>Model!$W$34*((drdp!C133+drdp!L133)*XYM2!$B133+(drdp!F133+drdp!O133)*XYM2!$C133+(drdp!I133+drdp!R133)*XYM2!$D133)</f>
        <v>-2.1881073149645824</v>
      </c>
      <c r="G133" s="20">
        <f>Model!$W$34*((drdp!D133+drdp!M133)*XYM2!$B133+(drdp!G133+drdp!P133)*XYM2!$C133+(drdp!J133+drdp!S133)*XYM2!$D133)</f>
        <v>0</v>
      </c>
      <c r="H133" s="18">
        <f>Model!$W$34*((drdp!B133)*XYM2!$B133+(drdp!E133)*XYM2!$C133+(drdp!H133)*XYM2!$D133)</f>
        <v>-1.4806774523895894E-2</v>
      </c>
      <c r="I133" s="18">
        <f>Model!$W$34*((drdp!C133)*XYM2!$B133+(drdp!F133)*XYM2!$C133+(drdp!I133)*XYM2!$D133)</f>
        <v>1.7646026733585354E-2</v>
      </c>
      <c r="J133" s="18">
        <f>Model!$W$34*((drdp!D133)*XYM2!$B133+(drdp!G133)*XYM2!$C133+(drdp!J133)*XYM2!$D133)</f>
        <v>0</v>
      </c>
      <c r="K133" s="21">
        <f>SUM(E$3:E132)+H133</f>
        <v>-0.54595144040875343</v>
      </c>
      <c r="L133" s="21">
        <f>SUM(F$3:F132)+I133</f>
        <v>0.90039242287538435</v>
      </c>
      <c r="M133" s="21">
        <f>SUM(G$3:G132)+J133</f>
        <v>0</v>
      </c>
      <c r="N133" s="21"/>
      <c r="O133" s="21"/>
      <c r="P133" s="21"/>
      <c r="Q133" s="19">
        <f t="shared" si="9"/>
        <v>0.29806297528439263</v>
      </c>
      <c r="R133" s="19">
        <f t="shared" si="9"/>
        <v>0.81070651517140491</v>
      </c>
      <c r="S133" s="19">
        <f t="shared" si="9"/>
        <v>0</v>
      </c>
      <c r="T133" s="19">
        <f t="shared" si="10"/>
        <v>-0.49157054020194352</v>
      </c>
      <c r="U133" s="19">
        <f t="shared" si="11"/>
        <v>0</v>
      </c>
      <c r="V133" s="19">
        <f t="shared" si="12"/>
        <v>0</v>
      </c>
    </row>
    <row r="134" spans="1:22" x14ac:dyDescent="0.25">
      <c r="A134" s="26">
        <f>Wellpath!E134</f>
        <v>0</v>
      </c>
      <c r="B134" s="22">
        <v>0</v>
      </c>
      <c r="C134" s="22">
        <v>0</v>
      </c>
      <c r="D134" s="22">
        <v>-1</v>
      </c>
      <c r="E134" s="20">
        <f>Model!$W$34*((drdp!B134+drdp!K134)*XYM2!$B134+(drdp!E134+drdp!N134)*XYM2!$C134+(drdp!H134+drdp!Q134)*XYM2!$D134)</f>
        <v>0</v>
      </c>
      <c r="F134" s="20">
        <f>Model!$W$34*((drdp!C134+drdp!L134)*XYM2!$B134+(drdp!F134+drdp!O134)*XYM2!$C134+(drdp!I134+drdp!R134)*XYM2!$D134)</f>
        <v>0</v>
      </c>
      <c r="G134" s="20">
        <f>Model!$W$34*((drdp!D134+drdp!M134)*XYM2!$B134+(drdp!G134+drdp!P134)*XYM2!$C134+(drdp!J134+drdp!S134)*XYM2!$D134)</f>
        <v>0</v>
      </c>
      <c r="H134" s="18">
        <f>Model!$W$34*((drdp!B134)*XYM2!$B134+(drdp!E134)*XYM2!$C134+(drdp!H134)*XYM2!$D134)</f>
        <v>0</v>
      </c>
      <c r="I134" s="18">
        <f>Model!$W$34*((drdp!C134)*XYM2!$B134+(drdp!F134)*XYM2!$C134+(drdp!I134)*XYM2!$D134)</f>
        <v>0</v>
      </c>
      <c r="J134" s="18">
        <f>Model!$W$34*((drdp!D134)*XYM2!$B134+(drdp!G134)*XYM2!$C134+(drdp!J134)*XYM2!$D134)</f>
        <v>0</v>
      </c>
      <c r="K134" s="21">
        <f>SUM(E$3:E133)+H134</f>
        <v>1.3048953750782319</v>
      </c>
      <c r="L134" s="21">
        <f>SUM(F$3:F133)+I134</f>
        <v>-1.3053609188227835</v>
      </c>
      <c r="M134" s="21">
        <f>SUM(G$3:G133)+J134</f>
        <v>0</v>
      </c>
      <c r="N134" s="21"/>
      <c r="O134" s="21"/>
      <c r="P134" s="21"/>
      <c r="Q134" s="19">
        <f t="shared" ref="Q134:Q197" si="13">K134^2</f>
        <v>1.7027519399005597</v>
      </c>
      <c r="R134" s="19">
        <f t="shared" ref="R134:R197" si="14">L134^2</f>
        <v>1.7039671283898616</v>
      </c>
      <c r="S134" s="19">
        <f t="shared" ref="S134:S197" si="15">M134^2</f>
        <v>0</v>
      </c>
      <c r="T134" s="19">
        <f t="shared" ref="T134:T197" si="16">K134*L134</f>
        <v>-1.7033594257797215</v>
      </c>
      <c r="U134" s="19">
        <f t="shared" ref="U134:U197" si="17">K134*M134</f>
        <v>0</v>
      </c>
      <c r="V134" s="19">
        <f t="shared" ref="V134:V197" si="18">L134*M134</f>
        <v>0</v>
      </c>
    </row>
    <row r="135" spans="1:22" x14ac:dyDescent="0.25">
      <c r="A135" s="26">
        <f>Wellpath!E135</f>
        <v>0</v>
      </c>
      <c r="B135" s="22">
        <v>0</v>
      </c>
      <c r="C135" s="22">
        <v>0</v>
      </c>
      <c r="D135" s="22">
        <v>-1</v>
      </c>
      <c r="E135" s="20">
        <f>Model!$W$34*((drdp!B135+drdp!K135)*XYM2!$B135+(drdp!E135+drdp!N135)*XYM2!$C135+(drdp!H135+drdp!Q135)*XYM2!$D135)</f>
        <v>0</v>
      </c>
      <c r="F135" s="20">
        <f>Model!$W$34*((drdp!C135+drdp!L135)*XYM2!$B135+(drdp!F135+drdp!O135)*XYM2!$C135+(drdp!I135+drdp!R135)*XYM2!$D135)</f>
        <v>0</v>
      </c>
      <c r="G135" s="20">
        <f>Model!$W$34*((drdp!D135+drdp!M135)*XYM2!$B135+(drdp!G135+drdp!P135)*XYM2!$C135+(drdp!J135+drdp!S135)*XYM2!$D135)</f>
        <v>0</v>
      </c>
      <c r="H135" s="18">
        <f>Model!$W$34*((drdp!B135)*XYM2!$B135+(drdp!E135)*XYM2!$C135+(drdp!H135)*XYM2!$D135)</f>
        <v>0</v>
      </c>
      <c r="I135" s="18">
        <f>Model!$W$34*((drdp!C135)*XYM2!$B135+(drdp!F135)*XYM2!$C135+(drdp!I135)*XYM2!$D135)</f>
        <v>0</v>
      </c>
      <c r="J135" s="18">
        <f>Model!$W$34*((drdp!D135)*XYM2!$B135+(drdp!G135)*XYM2!$C135+(drdp!J135)*XYM2!$D135)</f>
        <v>0</v>
      </c>
      <c r="K135" s="21">
        <f>SUM(E$3:E134)+H135</f>
        <v>1.3048953750782319</v>
      </c>
      <c r="L135" s="21">
        <f>SUM(F$3:F134)+I135</f>
        <v>-1.3053609188227835</v>
      </c>
      <c r="M135" s="21">
        <f>SUM(G$3:G134)+J135</f>
        <v>0</v>
      </c>
      <c r="N135" s="21"/>
      <c r="O135" s="21"/>
      <c r="P135" s="21"/>
      <c r="Q135" s="19">
        <f t="shared" si="13"/>
        <v>1.7027519399005597</v>
      </c>
      <c r="R135" s="19">
        <f t="shared" si="14"/>
        <v>1.7039671283898616</v>
      </c>
      <c r="S135" s="19">
        <f t="shared" si="15"/>
        <v>0</v>
      </c>
      <c r="T135" s="19">
        <f t="shared" si="16"/>
        <v>-1.7033594257797215</v>
      </c>
      <c r="U135" s="19">
        <f t="shared" si="17"/>
        <v>0</v>
      </c>
      <c r="V135" s="19">
        <f t="shared" si="18"/>
        <v>0</v>
      </c>
    </row>
    <row r="136" spans="1:22" x14ac:dyDescent="0.25">
      <c r="A136" s="26">
        <f>Wellpath!E136</f>
        <v>0</v>
      </c>
      <c r="B136" s="22">
        <v>0</v>
      </c>
      <c r="C136" s="22">
        <v>0</v>
      </c>
      <c r="D136" s="22">
        <v>-1</v>
      </c>
      <c r="E136" s="20">
        <f>Model!$W$34*((drdp!B136+drdp!K136)*XYM2!$B136+(drdp!E136+drdp!N136)*XYM2!$C136+(drdp!H136+drdp!Q136)*XYM2!$D136)</f>
        <v>0</v>
      </c>
      <c r="F136" s="20">
        <f>Model!$W$34*((drdp!C136+drdp!L136)*XYM2!$B136+(drdp!F136+drdp!O136)*XYM2!$C136+(drdp!I136+drdp!R136)*XYM2!$D136)</f>
        <v>0</v>
      </c>
      <c r="G136" s="20">
        <f>Model!$W$34*((drdp!D136+drdp!M136)*XYM2!$B136+(drdp!G136+drdp!P136)*XYM2!$C136+(drdp!J136+drdp!S136)*XYM2!$D136)</f>
        <v>0</v>
      </c>
      <c r="H136" s="18">
        <f>Model!$W$34*((drdp!B136)*XYM2!$B136+(drdp!E136)*XYM2!$C136+(drdp!H136)*XYM2!$D136)</f>
        <v>0</v>
      </c>
      <c r="I136" s="18">
        <f>Model!$W$34*((drdp!C136)*XYM2!$B136+(drdp!F136)*XYM2!$C136+(drdp!I136)*XYM2!$D136)</f>
        <v>0</v>
      </c>
      <c r="J136" s="18">
        <f>Model!$W$34*((drdp!D136)*XYM2!$B136+(drdp!G136)*XYM2!$C136+(drdp!J136)*XYM2!$D136)</f>
        <v>0</v>
      </c>
      <c r="K136" s="21">
        <f>SUM(E$3:E135)+H136</f>
        <v>1.3048953750782319</v>
      </c>
      <c r="L136" s="21">
        <f>SUM(F$3:F135)+I136</f>
        <v>-1.3053609188227835</v>
      </c>
      <c r="M136" s="21">
        <f>SUM(G$3:G135)+J136</f>
        <v>0</v>
      </c>
      <c r="N136" s="21"/>
      <c r="O136" s="21"/>
      <c r="P136" s="21"/>
      <c r="Q136" s="19">
        <f t="shared" si="13"/>
        <v>1.7027519399005597</v>
      </c>
      <c r="R136" s="19">
        <f t="shared" si="14"/>
        <v>1.7039671283898616</v>
      </c>
      <c r="S136" s="19">
        <f t="shared" si="15"/>
        <v>0</v>
      </c>
      <c r="T136" s="19">
        <f t="shared" si="16"/>
        <v>-1.7033594257797215</v>
      </c>
      <c r="U136" s="19">
        <f t="shared" si="17"/>
        <v>0</v>
      </c>
      <c r="V136" s="19">
        <f t="shared" si="18"/>
        <v>0</v>
      </c>
    </row>
    <row r="137" spans="1:22" x14ac:dyDescent="0.25">
      <c r="A137" s="26">
        <f>Wellpath!E137</f>
        <v>0</v>
      </c>
      <c r="B137" s="22">
        <v>0</v>
      </c>
      <c r="C137" s="22">
        <v>0</v>
      </c>
      <c r="D137" s="22">
        <v>-1</v>
      </c>
      <c r="E137" s="20">
        <f>Model!$W$34*((drdp!B137+drdp!K137)*XYM2!$B137+(drdp!E137+drdp!N137)*XYM2!$C137+(drdp!H137+drdp!Q137)*XYM2!$D137)</f>
        <v>0</v>
      </c>
      <c r="F137" s="20">
        <f>Model!$W$34*((drdp!C137+drdp!L137)*XYM2!$B137+(drdp!F137+drdp!O137)*XYM2!$C137+(drdp!I137+drdp!R137)*XYM2!$D137)</f>
        <v>0</v>
      </c>
      <c r="G137" s="20">
        <f>Model!$W$34*((drdp!D137+drdp!M137)*XYM2!$B137+(drdp!G137+drdp!P137)*XYM2!$C137+(drdp!J137+drdp!S137)*XYM2!$D137)</f>
        <v>0</v>
      </c>
      <c r="H137" s="18">
        <f>Model!$W$34*((drdp!B137)*XYM2!$B137+(drdp!E137)*XYM2!$C137+(drdp!H137)*XYM2!$D137)</f>
        <v>0</v>
      </c>
      <c r="I137" s="18">
        <f>Model!$W$34*((drdp!C137)*XYM2!$B137+(drdp!F137)*XYM2!$C137+(drdp!I137)*XYM2!$D137)</f>
        <v>0</v>
      </c>
      <c r="J137" s="18">
        <f>Model!$W$34*((drdp!D137)*XYM2!$B137+(drdp!G137)*XYM2!$C137+(drdp!J137)*XYM2!$D137)</f>
        <v>0</v>
      </c>
      <c r="K137" s="21">
        <f>SUM(E$3:E136)+H137</f>
        <v>1.3048953750782319</v>
      </c>
      <c r="L137" s="21">
        <f>SUM(F$3:F136)+I137</f>
        <v>-1.3053609188227835</v>
      </c>
      <c r="M137" s="21">
        <f>SUM(G$3:G136)+J137</f>
        <v>0</v>
      </c>
      <c r="N137" s="21"/>
      <c r="O137" s="21"/>
      <c r="P137" s="21"/>
      <c r="Q137" s="19">
        <f t="shared" si="13"/>
        <v>1.7027519399005597</v>
      </c>
      <c r="R137" s="19">
        <f t="shared" si="14"/>
        <v>1.7039671283898616</v>
      </c>
      <c r="S137" s="19">
        <f t="shared" si="15"/>
        <v>0</v>
      </c>
      <c r="T137" s="19">
        <f t="shared" si="16"/>
        <v>-1.7033594257797215</v>
      </c>
      <c r="U137" s="19">
        <f t="shared" si="17"/>
        <v>0</v>
      </c>
      <c r="V137" s="19">
        <f t="shared" si="18"/>
        <v>0</v>
      </c>
    </row>
    <row r="138" spans="1:22" x14ac:dyDescent="0.25">
      <c r="A138" s="26">
        <f>Wellpath!E138</f>
        <v>0</v>
      </c>
      <c r="B138" s="22">
        <v>0</v>
      </c>
      <c r="C138" s="22">
        <v>0</v>
      </c>
      <c r="D138" s="22">
        <v>-1</v>
      </c>
      <c r="E138" s="20">
        <f>Model!$W$34*((drdp!B138+drdp!K138)*XYM2!$B138+(drdp!E138+drdp!N138)*XYM2!$C138+(drdp!H138+drdp!Q138)*XYM2!$D138)</f>
        <v>0</v>
      </c>
      <c r="F138" s="20">
        <f>Model!$W$34*((drdp!C138+drdp!L138)*XYM2!$B138+(drdp!F138+drdp!O138)*XYM2!$C138+(drdp!I138+drdp!R138)*XYM2!$D138)</f>
        <v>0</v>
      </c>
      <c r="G138" s="20">
        <f>Model!$W$34*((drdp!D138+drdp!M138)*XYM2!$B138+(drdp!G138+drdp!P138)*XYM2!$C138+(drdp!J138+drdp!S138)*XYM2!$D138)</f>
        <v>0</v>
      </c>
      <c r="H138" s="18">
        <f>Model!$W$34*((drdp!B138)*XYM2!$B138+(drdp!E138)*XYM2!$C138+(drdp!H138)*XYM2!$D138)</f>
        <v>0</v>
      </c>
      <c r="I138" s="18">
        <f>Model!$W$34*((drdp!C138)*XYM2!$B138+(drdp!F138)*XYM2!$C138+(drdp!I138)*XYM2!$D138)</f>
        <v>0</v>
      </c>
      <c r="J138" s="18">
        <f>Model!$W$34*((drdp!D138)*XYM2!$B138+(drdp!G138)*XYM2!$C138+(drdp!J138)*XYM2!$D138)</f>
        <v>0</v>
      </c>
      <c r="K138" s="21">
        <f>SUM(E$3:E137)+H138</f>
        <v>1.3048953750782319</v>
      </c>
      <c r="L138" s="21">
        <f>SUM(F$3:F137)+I138</f>
        <v>-1.3053609188227835</v>
      </c>
      <c r="M138" s="21">
        <f>SUM(G$3:G137)+J138</f>
        <v>0</v>
      </c>
      <c r="N138" s="21"/>
      <c r="O138" s="21"/>
      <c r="P138" s="21"/>
      <c r="Q138" s="19">
        <f t="shared" si="13"/>
        <v>1.7027519399005597</v>
      </c>
      <c r="R138" s="19">
        <f t="shared" si="14"/>
        <v>1.7039671283898616</v>
      </c>
      <c r="S138" s="19">
        <f t="shared" si="15"/>
        <v>0</v>
      </c>
      <c r="T138" s="19">
        <f t="shared" si="16"/>
        <v>-1.7033594257797215</v>
      </c>
      <c r="U138" s="19">
        <f t="shared" si="17"/>
        <v>0</v>
      </c>
      <c r="V138" s="19">
        <f t="shared" si="18"/>
        <v>0</v>
      </c>
    </row>
    <row r="139" spans="1:22" x14ac:dyDescent="0.25">
      <c r="A139" s="26">
        <f>Wellpath!E139</f>
        <v>0</v>
      </c>
      <c r="B139" s="22">
        <v>0</v>
      </c>
      <c r="C139" s="22">
        <v>0</v>
      </c>
      <c r="D139" s="22">
        <v>-1</v>
      </c>
      <c r="E139" s="20">
        <f>Model!$W$34*((drdp!B139+drdp!K139)*XYM2!$B139+(drdp!E139+drdp!N139)*XYM2!$C139+(drdp!H139+drdp!Q139)*XYM2!$D139)</f>
        <v>0</v>
      </c>
      <c r="F139" s="20">
        <f>Model!$W$34*((drdp!C139+drdp!L139)*XYM2!$B139+(drdp!F139+drdp!O139)*XYM2!$C139+(drdp!I139+drdp!R139)*XYM2!$D139)</f>
        <v>0</v>
      </c>
      <c r="G139" s="20">
        <f>Model!$W$34*((drdp!D139+drdp!M139)*XYM2!$B139+(drdp!G139+drdp!P139)*XYM2!$C139+(drdp!J139+drdp!S139)*XYM2!$D139)</f>
        <v>0</v>
      </c>
      <c r="H139" s="18">
        <f>Model!$W$34*((drdp!B139)*XYM2!$B139+(drdp!E139)*XYM2!$C139+(drdp!H139)*XYM2!$D139)</f>
        <v>0</v>
      </c>
      <c r="I139" s="18">
        <f>Model!$W$34*((drdp!C139)*XYM2!$B139+(drdp!F139)*XYM2!$C139+(drdp!I139)*XYM2!$D139)</f>
        <v>0</v>
      </c>
      <c r="J139" s="18">
        <f>Model!$W$34*((drdp!D139)*XYM2!$B139+(drdp!G139)*XYM2!$C139+(drdp!J139)*XYM2!$D139)</f>
        <v>0</v>
      </c>
      <c r="K139" s="21">
        <f>SUM(E$3:E138)+H139</f>
        <v>1.3048953750782319</v>
      </c>
      <c r="L139" s="21">
        <f>SUM(F$3:F138)+I139</f>
        <v>-1.3053609188227835</v>
      </c>
      <c r="M139" s="21">
        <f>SUM(G$3:G138)+J139</f>
        <v>0</v>
      </c>
      <c r="N139" s="21"/>
      <c r="O139" s="21"/>
      <c r="P139" s="21"/>
      <c r="Q139" s="19">
        <f t="shared" si="13"/>
        <v>1.7027519399005597</v>
      </c>
      <c r="R139" s="19">
        <f t="shared" si="14"/>
        <v>1.7039671283898616</v>
      </c>
      <c r="S139" s="19">
        <f t="shared" si="15"/>
        <v>0</v>
      </c>
      <c r="T139" s="19">
        <f t="shared" si="16"/>
        <v>-1.7033594257797215</v>
      </c>
      <c r="U139" s="19">
        <f t="shared" si="17"/>
        <v>0</v>
      </c>
      <c r="V139" s="19">
        <f t="shared" si="18"/>
        <v>0</v>
      </c>
    </row>
    <row r="140" spans="1:22" x14ac:dyDescent="0.25">
      <c r="A140" s="26">
        <f>Wellpath!E140</f>
        <v>0</v>
      </c>
      <c r="B140" s="22">
        <v>0</v>
      </c>
      <c r="C140" s="22">
        <v>0</v>
      </c>
      <c r="D140" s="22">
        <v>-1</v>
      </c>
      <c r="E140" s="20">
        <f>Model!$W$34*((drdp!B140+drdp!K140)*XYM2!$B140+(drdp!E140+drdp!N140)*XYM2!$C140+(drdp!H140+drdp!Q140)*XYM2!$D140)</f>
        <v>0</v>
      </c>
      <c r="F140" s="20">
        <f>Model!$W$34*((drdp!C140+drdp!L140)*XYM2!$B140+(drdp!F140+drdp!O140)*XYM2!$C140+(drdp!I140+drdp!R140)*XYM2!$D140)</f>
        <v>0</v>
      </c>
      <c r="G140" s="20">
        <f>Model!$W$34*((drdp!D140+drdp!M140)*XYM2!$B140+(drdp!G140+drdp!P140)*XYM2!$C140+(drdp!J140+drdp!S140)*XYM2!$D140)</f>
        <v>0</v>
      </c>
      <c r="H140" s="18">
        <f>Model!$W$34*((drdp!B140)*XYM2!$B140+(drdp!E140)*XYM2!$C140+(drdp!H140)*XYM2!$D140)</f>
        <v>0</v>
      </c>
      <c r="I140" s="18">
        <f>Model!$W$34*((drdp!C140)*XYM2!$B140+(drdp!F140)*XYM2!$C140+(drdp!I140)*XYM2!$D140)</f>
        <v>0</v>
      </c>
      <c r="J140" s="18">
        <f>Model!$W$34*((drdp!D140)*XYM2!$B140+(drdp!G140)*XYM2!$C140+(drdp!J140)*XYM2!$D140)</f>
        <v>0</v>
      </c>
      <c r="K140" s="21">
        <f>SUM(E$3:E139)+H140</f>
        <v>1.3048953750782319</v>
      </c>
      <c r="L140" s="21">
        <f>SUM(F$3:F139)+I140</f>
        <v>-1.3053609188227835</v>
      </c>
      <c r="M140" s="21">
        <f>SUM(G$3:G139)+J140</f>
        <v>0</v>
      </c>
      <c r="N140" s="21"/>
      <c r="O140" s="21"/>
      <c r="P140" s="21"/>
      <c r="Q140" s="19">
        <f t="shared" si="13"/>
        <v>1.7027519399005597</v>
      </c>
      <c r="R140" s="19">
        <f t="shared" si="14"/>
        <v>1.7039671283898616</v>
      </c>
      <c r="S140" s="19">
        <f t="shared" si="15"/>
        <v>0</v>
      </c>
      <c r="T140" s="19">
        <f t="shared" si="16"/>
        <v>-1.7033594257797215</v>
      </c>
      <c r="U140" s="19">
        <f t="shared" si="17"/>
        <v>0</v>
      </c>
      <c r="V140" s="19">
        <f t="shared" si="18"/>
        <v>0</v>
      </c>
    </row>
    <row r="141" spans="1:22" x14ac:dyDescent="0.25">
      <c r="A141" s="26">
        <f>Wellpath!E141</f>
        <v>0</v>
      </c>
      <c r="B141" s="22">
        <v>0</v>
      </c>
      <c r="C141" s="22">
        <v>0</v>
      </c>
      <c r="D141" s="22">
        <v>-1</v>
      </c>
      <c r="E141" s="20">
        <f>Model!$W$34*((drdp!B141+drdp!K141)*XYM2!$B141+(drdp!E141+drdp!N141)*XYM2!$C141+(drdp!H141+drdp!Q141)*XYM2!$D141)</f>
        <v>0</v>
      </c>
      <c r="F141" s="20">
        <f>Model!$W$34*((drdp!C141+drdp!L141)*XYM2!$B141+(drdp!F141+drdp!O141)*XYM2!$C141+(drdp!I141+drdp!R141)*XYM2!$D141)</f>
        <v>0</v>
      </c>
      <c r="G141" s="20">
        <f>Model!$W$34*((drdp!D141+drdp!M141)*XYM2!$B141+(drdp!G141+drdp!P141)*XYM2!$C141+(drdp!J141+drdp!S141)*XYM2!$D141)</f>
        <v>0</v>
      </c>
      <c r="H141" s="18">
        <f>Model!$W$34*((drdp!B141)*XYM2!$B141+(drdp!E141)*XYM2!$C141+(drdp!H141)*XYM2!$D141)</f>
        <v>0</v>
      </c>
      <c r="I141" s="18">
        <f>Model!$W$34*((drdp!C141)*XYM2!$B141+(drdp!F141)*XYM2!$C141+(drdp!I141)*XYM2!$D141)</f>
        <v>0</v>
      </c>
      <c r="J141" s="18">
        <f>Model!$W$34*((drdp!D141)*XYM2!$B141+(drdp!G141)*XYM2!$C141+(drdp!J141)*XYM2!$D141)</f>
        <v>0</v>
      </c>
      <c r="K141" s="21">
        <f>SUM(E$3:E140)+H141</f>
        <v>1.3048953750782319</v>
      </c>
      <c r="L141" s="21">
        <f>SUM(F$3:F140)+I141</f>
        <v>-1.3053609188227835</v>
      </c>
      <c r="M141" s="21">
        <f>SUM(G$3:G140)+J141</f>
        <v>0</v>
      </c>
      <c r="N141" s="21"/>
      <c r="O141" s="21"/>
      <c r="P141" s="21"/>
      <c r="Q141" s="19">
        <f t="shared" si="13"/>
        <v>1.7027519399005597</v>
      </c>
      <c r="R141" s="19">
        <f t="shared" si="14"/>
        <v>1.7039671283898616</v>
      </c>
      <c r="S141" s="19">
        <f t="shared" si="15"/>
        <v>0</v>
      </c>
      <c r="T141" s="19">
        <f t="shared" si="16"/>
        <v>-1.7033594257797215</v>
      </c>
      <c r="U141" s="19">
        <f t="shared" si="17"/>
        <v>0</v>
      </c>
      <c r="V141" s="19">
        <f t="shared" si="18"/>
        <v>0</v>
      </c>
    </row>
    <row r="142" spans="1:22" x14ac:dyDescent="0.25">
      <c r="A142" s="26">
        <f>Wellpath!E142</f>
        <v>0</v>
      </c>
      <c r="B142" s="22">
        <v>0</v>
      </c>
      <c r="C142" s="22">
        <v>0</v>
      </c>
      <c r="D142" s="22">
        <v>-1</v>
      </c>
      <c r="E142" s="20">
        <f>Model!$W$34*((drdp!B142+drdp!K142)*XYM2!$B142+(drdp!E142+drdp!N142)*XYM2!$C142+(drdp!H142+drdp!Q142)*XYM2!$D142)</f>
        <v>0</v>
      </c>
      <c r="F142" s="20">
        <f>Model!$W$34*((drdp!C142+drdp!L142)*XYM2!$B142+(drdp!F142+drdp!O142)*XYM2!$C142+(drdp!I142+drdp!R142)*XYM2!$D142)</f>
        <v>0</v>
      </c>
      <c r="G142" s="20">
        <f>Model!$W$34*((drdp!D142+drdp!M142)*XYM2!$B142+(drdp!G142+drdp!P142)*XYM2!$C142+(drdp!J142+drdp!S142)*XYM2!$D142)</f>
        <v>0</v>
      </c>
      <c r="H142" s="18">
        <f>Model!$W$34*((drdp!B142)*XYM2!$B142+(drdp!E142)*XYM2!$C142+(drdp!H142)*XYM2!$D142)</f>
        <v>0</v>
      </c>
      <c r="I142" s="18">
        <f>Model!$W$34*((drdp!C142)*XYM2!$B142+(drdp!F142)*XYM2!$C142+(drdp!I142)*XYM2!$D142)</f>
        <v>0</v>
      </c>
      <c r="J142" s="18">
        <f>Model!$W$34*((drdp!D142)*XYM2!$B142+(drdp!G142)*XYM2!$C142+(drdp!J142)*XYM2!$D142)</f>
        <v>0</v>
      </c>
      <c r="K142" s="21">
        <f>SUM(E$3:E141)+H142</f>
        <v>1.3048953750782319</v>
      </c>
      <c r="L142" s="21">
        <f>SUM(F$3:F141)+I142</f>
        <v>-1.3053609188227835</v>
      </c>
      <c r="M142" s="21">
        <f>SUM(G$3:G141)+J142</f>
        <v>0</v>
      </c>
      <c r="N142" s="21"/>
      <c r="O142" s="21"/>
      <c r="P142" s="21"/>
      <c r="Q142" s="19">
        <f t="shared" si="13"/>
        <v>1.7027519399005597</v>
      </c>
      <c r="R142" s="19">
        <f t="shared" si="14"/>
        <v>1.7039671283898616</v>
      </c>
      <c r="S142" s="19">
        <f t="shared" si="15"/>
        <v>0</v>
      </c>
      <c r="T142" s="19">
        <f t="shared" si="16"/>
        <v>-1.7033594257797215</v>
      </c>
      <c r="U142" s="19">
        <f t="shared" si="17"/>
        <v>0</v>
      </c>
      <c r="V142" s="19">
        <f t="shared" si="18"/>
        <v>0</v>
      </c>
    </row>
    <row r="143" spans="1:22" x14ac:dyDescent="0.25">
      <c r="A143" s="26">
        <f>Wellpath!E143</f>
        <v>0</v>
      </c>
      <c r="B143" s="22">
        <v>0</v>
      </c>
      <c r="C143" s="22">
        <v>0</v>
      </c>
      <c r="D143" s="22">
        <v>-1</v>
      </c>
      <c r="E143" s="20">
        <f>Model!$W$34*((drdp!B143+drdp!K143)*XYM2!$B143+(drdp!E143+drdp!N143)*XYM2!$C143+(drdp!H143+drdp!Q143)*XYM2!$D143)</f>
        <v>0</v>
      </c>
      <c r="F143" s="20">
        <f>Model!$W$34*((drdp!C143+drdp!L143)*XYM2!$B143+(drdp!F143+drdp!O143)*XYM2!$C143+(drdp!I143+drdp!R143)*XYM2!$D143)</f>
        <v>0</v>
      </c>
      <c r="G143" s="20">
        <f>Model!$W$34*((drdp!D143+drdp!M143)*XYM2!$B143+(drdp!G143+drdp!P143)*XYM2!$C143+(drdp!J143+drdp!S143)*XYM2!$D143)</f>
        <v>0</v>
      </c>
      <c r="H143" s="18">
        <f>Model!$W$34*((drdp!B143)*XYM2!$B143+(drdp!E143)*XYM2!$C143+(drdp!H143)*XYM2!$D143)</f>
        <v>0</v>
      </c>
      <c r="I143" s="18">
        <f>Model!$W$34*((drdp!C143)*XYM2!$B143+(drdp!F143)*XYM2!$C143+(drdp!I143)*XYM2!$D143)</f>
        <v>0</v>
      </c>
      <c r="J143" s="18">
        <f>Model!$W$34*((drdp!D143)*XYM2!$B143+(drdp!G143)*XYM2!$C143+(drdp!J143)*XYM2!$D143)</f>
        <v>0</v>
      </c>
      <c r="K143" s="21">
        <f>SUM(E$3:E142)+H143</f>
        <v>1.3048953750782319</v>
      </c>
      <c r="L143" s="21">
        <f>SUM(F$3:F142)+I143</f>
        <v>-1.3053609188227835</v>
      </c>
      <c r="M143" s="21">
        <f>SUM(G$3:G142)+J143</f>
        <v>0</v>
      </c>
      <c r="N143" s="21"/>
      <c r="O143" s="21"/>
      <c r="P143" s="21"/>
      <c r="Q143" s="19">
        <f t="shared" si="13"/>
        <v>1.7027519399005597</v>
      </c>
      <c r="R143" s="19">
        <f t="shared" si="14"/>
        <v>1.7039671283898616</v>
      </c>
      <c r="S143" s="19">
        <f t="shared" si="15"/>
        <v>0</v>
      </c>
      <c r="T143" s="19">
        <f t="shared" si="16"/>
        <v>-1.7033594257797215</v>
      </c>
      <c r="U143" s="19">
        <f t="shared" si="17"/>
        <v>0</v>
      </c>
      <c r="V143" s="19">
        <f t="shared" si="18"/>
        <v>0</v>
      </c>
    </row>
    <row r="144" spans="1:22" x14ac:dyDescent="0.25">
      <c r="A144" s="26">
        <f>Wellpath!E144</f>
        <v>0</v>
      </c>
      <c r="B144" s="22">
        <v>0</v>
      </c>
      <c r="C144" s="22">
        <v>0</v>
      </c>
      <c r="D144" s="22">
        <v>-1</v>
      </c>
      <c r="E144" s="20">
        <f>Model!$W$34*((drdp!B144+drdp!K144)*XYM2!$B144+(drdp!E144+drdp!N144)*XYM2!$C144+(drdp!H144+drdp!Q144)*XYM2!$D144)</f>
        <v>0</v>
      </c>
      <c r="F144" s="20">
        <f>Model!$W$34*((drdp!C144+drdp!L144)*XYM2!$B144+(drdp!F144+drdp!O144)*XYM2!$C144+(drdp!I144+drdp!R144)*XYM2!$D144)</f>
        <v>0</v>
      </c>
      <c r="G144" s="20">
        <f>Model!$W$34*((drdp!D144+drdp!M144)*XYM2!$B144+(drdp!G144+drdp!P144)*XYM2!$C144+(drdp!J144+drdp!S144)*XYM2!$D144)</f>
        <v>0</v>
      </c>
      <c r="H144" s="18">
        <f>Model!$W$34*((drdp!B144)*XYM2!$B144+(drdp!E144)*XYM2!$C144+(drdp!H144)*XYM2!$D144)</f>
        <v>0</v>
      </c>
      <c r="I144" s="18">
        <f>Model!$W$34*((drdp!C144)*XYM2!$B144+(drdp!F144)*XYM2!$C144+(drdp!I144)*XYM2!$D144)</f>
        <v>0</v>
      </c>
      <c r="J144" s="18">
        <f>Model!$W$34*((drdp!D144)*XYM2!$B144+(drdp!G144)*XYM2!$C144+(drdp!J144)*XYM2!$D144)</f>
        <v>0</v>
      </c>
      <c r="K144" s="21">
        <f>SUM(E$3:E143)+H144</f>
        <v>1.3048953750782319</v>
      </c>
      <c r="L144" s="21">
        <f>SUM(F$3:F143)+I144</f>
        <v>-1.3053609188227835</v>
      </c>
      <c r="M144" s="21">
        <f>SUM(G$3:G143)+J144</f>
        <v>0</v>
      </c>
      <c r="N144" s="21"/>
      <c r="O144" s="21"/>
      <c r="P144" s="21"/>
      <c r="Q144" s="19">
        <f t="shared" si="13"/>
        <v>1.7027519399005597</v>
      </c>
      <c r="R144" s="19">
        <f t="shared" si="14"/>
        <v>1.7039671283898616</v>
      </c>
      <c r="S144" s="19">
        <f t="shared" si="15"/>
        <v>0</v>
      </c>
      <c r="T144" s="19">
        <f t="shared" si="16"/>
        <v>-1.7033594257797215</v>
      </c>
      <c r="U144" s="19">
        <f t="shared" si="17"/>
        <v>0</v>
      </c>
      <c r="V144" s="19">
        <f t="shared" si="18"/>
        <v>0</v>
      </c>
    </row>
    <row r="145" spans="1:22" x14ac:dyDescent="0.25">
      <c r="A145" s="26">
        <f>Wellpath!E145</f>
        <v>0</v>
      </c>
      <c r="B145" s="22">
        <v>0</v>
      </c>
      <c r="C145" s="22">
        <v>0</v>
      </c>
      <c r="D145" s="22">
        <v>-1</v>
      </c>
      <c r="E145" s="20">
        <f>Model!$W$34*((drdp!B145+drdp!K145)*XYM2!$B145+(drdp!E145+drdp!N145)*XYM2!$C145+(drdp!H145+drdp!Q145)*XYM2!$D145)</f>
        <v>0</v>
      </c>
      <c r="F145" s="20">
        <f>Model!$W$34*((drdp!C145+drdp!L145)*XYM2!$B145+(drdp!F145+drdp!O145)*XYM2!$C145+(drdp!I145+drdp!R145)*XYM2!$D145)</f>
        <v>0</v>
      </c>
      <c r="G145" s="20">
        <f>Model!$W$34*((drdp!D145+drdp!M145)*XYM2!$B145+(drdp!G145+drdp!P145)*XYM2!$C145+(drdp!J145+drdp!S145)*XYM2!$D145)</f>
        <v>0</v>
      </c>
      <c r="H145" s="18">
        <f>Model!$W$34*((drdp!B145)*XYM2!$B145+(drdp!E145)*XYM2!$C145+(drdp!H145)*XYM2!$D145)</f>
        <v>0</v>
      </c>
      <c r="I145" s="18">
        <f>Model!$W$34*((drdp!C145)*XYM2!$B145+(drdp!F145)*XYM2!$C145+(drdp!I145)*XYM2!$D145)</f>
        <v>0</v>
      </c>
      <c r="J145" s="18">
        <f>Model!$W$34*((drdp!D145)*XYM2!$B145+(drdp!G145)*XYM2!$C145+(drdp!J145)*XYM2!$D145)</f>
        <v>0</v>
      </c>
      <c r="K145" s="21">
        <f>SUM(E$3:E144)+H145</f>
        <v>1.3048953750782319</v>
      </c>
      <c r="L145" s="21">
        <f>SUM(F$3:F144)+I145</f>
        <v>-1.3053609188227835</v>
      </c>
      <c r="M145" s="21">
        <f>SUM(G$3:G144)+J145</f>
        <v>0</v>
      </c>
      <c r="N145" s="21"/>
      <c r="O145" s="21"/>
      <c r="P145" s="21"/>
      <c r="Q145" s="19">
        <f t="shared" si="13"/>
        <v>1.7027519399005597</v>
      </c>
      <c r="R145" s="19">
        <f t="shared" si="14"/>
        <v>1.7039671283898616</v>
      </c>
      <c r="S145" s="19">
        <f t="shared" si="15"/>
        <v>0</v>
      </c>
      <c r="T145" s="19">
        <f t="shared" si="16"/>
        <v>-1.7033594257797215</v>
      </c>
      <c r="U145" s="19">
        <f t="shared" si="17"/>
        <v>0</v>
      </c>
      <c r="V145" s="19">
        <f t="shared" si="18"/>
        <v>0</v>
      </c>
    </row>
    <row r="146" spans="1:22" x14ac:dyDescent="0.25">
      <c r="A146" s="26">
        <f>Wellpath!E146</f>
        <v>0</v>
      </c>
      <c r="B146" s="22">
        <v>0</v>
      </c>
      <c r="C146" s="22">
        <v>0</v>
      </c>
      <c r="D146" s="22">
        <v>-1</v>
      </c>
      <c r="E146" s="20">
        <f>Model!$W$34*((drdp!B146+drdp!K146)*XYM2!$B146+(drdp!E146+drdp!N146)*XYM2!$C146+(drdp!H146+drdp!Q146)*XYM2!$D146)</f>
        <v>0</v>
      </c>
      <c r="F146" s="20">
        <f>Model!$W$34*((drdp!C146+drdp!L146)*XYM2!$B146+(drdp!F146+drdp!O146)*XYM2!$C146+(drdp!I146+drdp!R146)*XYM2!$D146)</f>
        <v>0</v>
      </c>
      <c r="G146" s="20">
        <f>Model!$W$34*((drdp!D146+drdp!M146)*XYM2!$B146+(drdp!G146+drdp!P146)*XYM2!$C146+(drdp!J146+drdp!S146)*XYM2!$D146)</f>
        <v>0</v>
      </c>
      <c r="H146" s="18">
        <f>Model!$W$34*((drdp!B146)*XYM2!$B146+(drdp!E146)*XYM2!$C146+(drdp!H146)*XYM2!$D146)</f>
        <v>0</v>
      </c>
      <c r="I146" s="18">
        <f>Model!$W$34*((drdp!C146)*XYM2!$B146+(drdp!F146)*XYM2!$C146+(drdp!I146)*XYM2!$D146)</f>
        <v>0</v>
      </c>
      <c r="J146" s="18">
        <f>Model!$W$34*((drdp!D146)*XYM2!$B146+(drdp!G146)*XYM2!$C146+(drdp!J146)*XYM2!$D146)</f>
        <v>0</v>
      </c>
      <c r="K146" s="21">
        <f>SUM(E$3:E145)+H146</f>
        <v>1.3048953750782319</v>
      </c>
      <c r="L146" s="21">
        <f>SUM(F$3:F145)+I146</f>
        <v>-1.3053609188227835</v>
      </c>
      <c r="M146" s="21">
        <f>SUM(G$3:G145)+J146</f>
        <v>0</v>
      </c>
      <c r="N146" s="21"/>
      <c r="O146" s="21"/>
      <c r="P146" s="21"/>
      <c r="Q146" s="19">
        <f t="shared" si="13"/>
        <v>1.7027519399005597</v>
      </c>
      <c r="R146" s="19">
        <f t="shared" si="14"/>
        <v>1.7039671283898616</v>
      </c>
      <c r="S146" s="19">
        <f t="shared" si="15"/>
        <v>0</v>
      </c>
      <c r="T146" s="19">
        <f t="shared" si="16"/>
        <v>-1.7033594257797215</v>
      </c>
      <c r="U146" s="19">
        <f t="shared" si="17"/>
        <v>0</v>
      </c>
      <c r="V146" s="19">
        <f t="shared" si="18"/>
        <v>0</v>
      </c>
    </row>
    <row r="147" spans="1:22" x14ac:dyDescent="0.25">
      <c r="A147" s="26">
        <f>Wellpath!E147</f>
        <v>0</v>
      </c>
      <c r="B147" s="22">
        <v>0</v>
      </c>
      <c r="C147" s="22">
        <v>0</v>
      </c>
      <c r="D147" s="22">
        <v>-1</v>
      </c>
      <c r="E147" s="20">
        <f>Model!$W$34*((drdp!B147+drdp!K147)*XYM2!$B147+(drdp!E147+drdp!N147)*XYM2!$C147+(drdp!H147+drdp!Q147)*XYM2!$D147)</f>
        <v>0</v>
      </c>
      <c r="F147" s="20">
        <f>Model!$W$34*((drdp!C147+drdp!L147)*XYM2!$B147+(drdp!F147+drdp!O147)*XYM2!$C147+(drdp!I147+drdp!R147)*XYM2!$D147)</f>
        <v>0</v>
      </c>
      <c r="G147" s="20">
        <f>Model!$W$34*((drdp!D147+drdp!M147)*XYM2!$B147+(drdp!G147+drdp!P147)*XYM2!$C147+(drdp!J147+drdp!S147)*XYM2!$D147)</f>
        <v>0</v>
      </c>
      <c r="H147" s="18">
        <f>Model!$W$34*((drdp!B147)*XYM2!$B147+(drdp!E147)*XYM2!$C147+(drdp!H147)*XYM2!$D147)</f>
        <v>0</v>
      </c>
      <c r="I147" s="18">
        <f>Model!$W$34*((drdp!C147)*XYM2!$B147+(drdp!F147)*XYM2!$C147+(drdp!I147)*XYM2!$D147)</f>
        <v>0</v>
      </c>
      <c r="J147" s="18">
        <f>Model!$W$34*((drdp!D147)*XYM2!$B147+(drdp!G147)*XYM2!$C147+(drdp!J147)*XYM2!$D147)</f>
        <v>0</v>
      </c>
      <c r="K147" s="21">
        <f>SUM(E$3:E146)+H147</f>
        <v>1.3048953750782319</v>
      </c>
      <c r="L147" s="21">
        <f>SUM(F$3:F146)+I147</f>
        <v>-1.3053609188227835</v>
      </c>
      <c r="M147" s="21">
        <f>SUM(G$3:G146)+J147</f>
        <v>0</v>
      </c>
      <c r="N147" s="21"/>
      <c r="O147" s="21"/>
      <c r="P147" s="21"/>
      <c r="Q147" s="19">
        <f t="shared" si="13"/>
        <v>1.7027519399005597</v>
      </c>
      <c r="R147" s="19">
        <f t="shared" si="14"/>
        <v>1.7039671283898616</v>
      </c>
      <c r="S147" s="19">
        <f t="shared" si="15"/>
        <v>0</v>
      </c>
      <c r="T147" s="19">
        <f t="shared" si="16"/>
        <v>-1.7033594257797215</v>
      </c>
      <c r="U147" s="19">
        <f t="shared" si="17"/>
        <v>0</v>
      </c>
      <c r="V147" s="19">
        <f t="shared" si="18"/>
        <v>0</v>
      </c>
    </row>
    <row r="148" spans="1:22" x14ac:dyDescent="0.25">
      <c r="A148" s="26">
        <f>Wellpath!E148</f>
        <v>0</v>
      </c>
      <c r="B148" s="22">
        <v>0</v>
      </c>
      <c r="C148" s="22">
        <v>0</v>
      </c>
      <c r="D148" s="22">
        <v>-1</v>
      </c>
      <c r="E148" s="20">
        <f>Model!$W$34*((drdp!B148+drdp!K148)*XYM2!$B148+(drdp!E148+drdp!N148)*XYM2!$C148+(drdp!H148+drdp!Q148)*XYM2!$D148)</f>
        <v>0</v>
      </c>
      <c r="F148" s="20">
        <f>Model!$W$34*((drdp!C148+drdp!L148)*XYM2!$B148+(drdp!F148+drdp!O148)*XYM2!$C148+(drdp!I148+drdp!R148)*XYM2!$D148)</f>
        <v>0</v>
      </c>
      <c r="G148" s="20">
        <f>Model!$W$34*((drdp!D148+drdp!M148)*XYM2!$B148+(drdp!G148+drdp!P148)*XYM2!$C148+(drdp!J148+drdp!S148)*XYM2!$D148)</f>
        <v>0</v>
      </c>
      <c r="H148" s="18">
        <f>Model!$W$34*((drdp!B148)*XYM2!$B148+(drdp!E148)*XYM2!$C148+(drdp!H148)*XYM2!$D148)</f>
        <v>0</v>
      </c>
      <c r="I148" s="18">
        <f>Model!$W$34*((drdp!C148)*XYM2!$B148+(drdp!F148)*XYM2!$C148+(drdp!I148)*XYM2!$D148)</f>
        <v>0</v>
      </c>
      <c r="J148" s="18">
        <f>Model!$W$34*((drdp!D148)*XYM2!$B148+(drdp!G148)*XYM2!$C148+(drdp!J148)*XYM2!$D148)</f>
        <v>0</v>
      </c>
      <c r="K148" s="21">
        <f>SUM(E$3:E147)+H148</f>
        <v>1.3048953750782319</v>
      </c>
      <c r="L148" s="21">
        <f>SUM(F$3:F147)+I148</f>
        <v>-1.3053609188227835</v>
      </c>
      <c r="M148" s="21">
        <f>SUM(G$3:G147)+J148</f>
        <v>0</v>
      </c>
      <c r="N148" s="21"/>
      <c r="O148" s="21"/>
      <c r="P148" s="21"/>
      <c r="Q148" s="19">
        <f t="shared" si="13"/>
        <v>1.7027519399005597</v>
      </c>
      <c r="R148" s="19">
        <f t="shared" si="14"/>
        <v>1.7039671283898616</v>
      </c>
      <c r="S148" s="19">
        <f t="shared" si="15"/>
        <v>0</v>
      </c>
      <c r="T148" s="19">
        <f t="shared" si="16"/>
        <v>-1.7033594257797215</v>
      </c>
      <c r="U148" s="19">
        <f t="shared" si="17"/>
        <v>0</v>
      </c>
      <c r="V148" s="19">
        <f t="shared" si="18"/>
        <v>0</v>
      </c>
    </row>
    <row r="149" spans="1:22" x14ac:dyDescent="0.25">
      <c r="A149" s="26">
        <f>Wellpath!E149</f>
        <v>0</v>
      </c>
      <c r="B149" s="22">
        <v>0</v>
      </c>
      <c r="C149" s="22">
        <v>0</v>
      </c>
      <c r="D149" s="22">
        <v>-1</v>
      </c>
      <c r="E149" s="20">
        <f>Model!$W$34*((drdp!B149+drdp!K149)*XYM2!$B149+(drdp!E149+drdp!N149)*XYM2!$C149+(drdp!H149+drdp!Q149)*XYM2!$D149)</f>
        <v>0</v>
      </c>
      <c r="F149" s="20">
        <f>Model!$W$34*((drdp!C149+drdp!L149)*XYM2!$B149+(drdp!F149+drdp!O149)*XYM2!$C149+(drdp!I149+drdp!R149)*XYM2!$D149)</f>
        <v>0</v>
      </c>
      <c r="G149" s="20">
        <f>Model!$W$34*((drdp!D149+drdp!M149)*XYM2!$B149+(drdp!G149+drdp!P149)*XYM2!$C149+(drdp!J149+drdp!S149)*XYM2!$D149)</f>
        <v>0</v>
      </c>
      <c r="H149" s="18">
        <f>Model!$W$34*((drdp!B149)*XYM2!$B149+(drdp!E149)*XYM2!$C149+(drdp!H149)*XYM2!$D149)</f>
        <v>0</v>
      </c>
      <c r="I149" s="18">
        <f>Model!$W$34*((drdp!C149)*XYM2!$B149+(drdp!F149)*XYM2!$C149+(drdp!I149)*XYM2!$D149)</f>
        <v>0</v>
      </c>
      <c r="J149" s="18">
        <f>Model!$W$34*((drdp!D149)*XYM2!$B149+(drdp!G149)*XYM2!$C149+(drdp!J149)*XYM2!$D149)</f>
        <v>0</v>
      </c>
      <c r="K149" s="21">
        <f>SUM(E$3:E148)+H149</f>
        <v>1.3048953750782319</v>
      </c>
      <c r="L149" s="21">
        <f>SUM(F$3:F148)+I149</f>
        <v>-1.3053609188227835</v>
      </c>
      <c r="M149" s="21">
        <f>SUM(G$3:G148)+J149</f>
        <v>0</v>
      </c>
      <c r="N149" s="21"/>
      <c r="O149" s="21"/>
      <c r="P149" s="21"/>
      <c r="Q149" s="19">
        <f t="shared" si="13"/>
        <v>1.7027519399005597</v>
      </c>
      <c r="R149" s="19">
        <f t="shared" si="14"/>
        <v>1.7039671283898616</v>
      </c>
      <c r="S149" s="19">
        <f t="shared" si="15"/>
        <v>0</v>
      </c>
      <c r="T149" s="19">
        <f t="shared" si="16"/>
        <v>-1.7033594257797215</v>
      </c>
      <c r="U149" s="19">
        <f t="shared" si="17"/>
        <v>0</v>
      </c>
      <c r="V149" s="19">
        <f t="shared" si="18"/>
        <v>0</v>
      </c>
    </row>
    <row r="150" spans="1:22" x14ac:dyDescent="0.25">
      <c r="A150" s="26">
        <f>Wellpath!E150</f>
        <v>0</v>
      </c>
      <c r="B150" s="22">
        <v>0</v>
      </c>
      <c r="C150" s="22">
        <v>0</v>
      </c>
      <c r="D150" s="22">
        <v>-1</v>
      </c>
      <c r="E150" s="20">
        <f>Model!$W$34*((drdp!B150+drdp!K150)*XYM2!$B150+(drdp!E150+drdp!N150)*XYM2!$C150+(drdp!H150+drdp!Q150)*XYM2!$D150)</f>
        <v>0</v>
      </c>
      <c r="F150" s="20">
        <f>Model!$W$34*((drdp!C150+drdp!L150)*XYM2!$B150+(drdp!F150+drdp!O150)*XYM2!$C150+(drdp!I150+drdp!R150)*XYM2!$D150)</f>
        <v>0</v>
      </c>
      <c r="G150" s="20">
        <f>Model!$W$34*((drdp!D150+drdp!M150)*XYM2!$B150+(drdp!G150+drdp!P150)*XYM2!$C150+(drdp!J150+drdp!S150)*XYM2!$D150)</f>
        <v>0</v>
      </c>
      <c r="H150" s="18">
        <f>Model!$W$34*((drdp!B150)*XYM2!$B150+(drdp!E150)*XYM2!$C150+(drdp!H150)*XYM2!$D150)</f>
        <v>0</v>
      </c>
      <c r="I150" s="18">
        <f>Model!$W$34*((drdp!C150)*XYM2!$B150+(drdp!F150)*XYM2!$C150+(drdp!I150)*XYM2!$D150)</f>
        <v>0</v>
      </c>
      <c r="J150" s="18">
        <f>Model!$W$34*((drdp!D150)*XYM2!$B150+(drdp!G150)*XYM2!$C150+(drdp!J150)*XYM2!$D150)</f>
        <v>0</v>
      </c>
      <c r="K150" s="21">
        <f>SUM(E$3:E149)+H150</f>
        <v>1.3048953750782319</v>
      </c>
      <c r="L150" s="21">
        <f>SUM(F$3:F149)+I150</f>
        <v>-1.3053609188227835</v>
      </c>
      <c r="M150" s="21">
        <f>SUM(G$3:G149)+J150</f>
        <v>0</v>
      </c>
      <c r="N150" s="21"/>
      <c r="O150" s="21"/>
      <c r="P150" s="21"/>
      <c r="Q150" s="19">
        <f t="shared" si="13"/>
        <v>1.7027519399005597</v>
      </c>
      <c r="R150" s="19">
        <f t="shared" si="14"/>
        <v>1.7039671283898616</v>
      </c>
      <c r="S150" s="19">
        <f t="shared" si="15"/>
        <v>0</v>
      </c>
      <c r="T150" s="19">
        <f t="shared" si="16"/>
        <v>-1.7033594257797215</v>
      </c>
      <c r="U150" s="19">
        <f t="shared" si="17"/>
        <v>0</v>
      </c>
      <c r="V150" s="19">
        <f t="shared" si="18"/>
        <v>0</v>
      </c>
    </row>
    <row r="151" spans="1:22" x14ac:dyDescent="0.25">
      <c r="A151" s="26">
        <f>Wellpath!E151</f>
        <v>0</v>
      </c>
      <c r="B151" s="22">
        <v>0</v>
      </c>
      <c r="C151" s="22">
        <v>0</v>
      </c>
      <c r="D151" s="22">
        <v>-1</v>
      </c>
      <c r="E151" s="20">
        <f>Model!$W$34*((drdp!B151+drdp!K151)*XYM2!$B151+(drdp!E151+drdp!N151)*XYM2!$C151+(drdp!H151+drdp!Q151)*XYM2!$D151)</f>
        <v>0</v>
      </c>
      <c r="F151" s="20">
        <f>Model!$W$34*((drdp!C151+drdp!L151)*XYM2!$B151+(drdp!F151+drdp!O151)*XYM2!$C151+(drdp!I151+drdp!R151)*XYM2!$D151)</f>
        <v>0</v>
      </c>
      <c r="G151" s="20">
        <f>Model!$W$34*((drdp!D151+drdp!M151)*XYM2!$B151+(drdp!G151+drdp!P151)*XYM2!$C151+(drdp!J151+drdp!S151)*XYM2!$D151)</f>
        <v>0</v>
      </c>
      <c r="H151" s="18">
        <f>Model!$W$34*((drdp!B151)*XYM2!$B151+(drdp!E151)*XYM2!$C151+(drdp!H151)*XYM2!$D151)</f>
        <v>0</v>
      </c>
      <c r="I151" s="18">
        <f>Model!$W$34*((drdp!C151)*XYM2!$B151+(drdp!F151)*XYM2!$C151+(drdp!I151)*XYM2!$D151)</f>
        <v>0</v>
      </c>
      <c r="J151" s="18">
        <f>Model!$W$34*((drdp!D151)*XYM2!$B151+(drdp!G151)*XYM2!$C151+(drdp!J151)*XYM2!$D151)</f>
        <v>0</v>
      </c>
      <c r="K151" s="21">
        <f>SUM(E$3:E150)+H151</f>
        <v>1.3048953750782319</v>
      </c>
      <c r="L151" s="21">
        <f>SUM(F$3:F150)+I151</f>
        <v>-1.3053609188227835</v>
      </c>
      <c r="M151" s="21">
        <f>SUM(G$3:G150)+J151</f>
        <v>0</v>
      </c>
      <c r="N151" s="21"/>
      <c r="O151" s="21"/>
      <c r="P151" s="21"/>
      <c r="Q151" s="19">
        <f t="shared" si="13"/>
        <v>1.7027519399005597</v>
      </c>
      <c r="R151" s="19">
        <f t="shared" si="14"/>
        <v>1.7039671283898616</v>
      </c>
      <c r="S151" s="19">
        <f t="shared" si="15"/>
        <v>0</v>
      </c>
      <c r="T151" s="19">
        <f t="shared" si="16"/>
        <v>-1.7033594257797215</v>
      </c>
      <c r="U151" s="19">
        <f t="shared" si="17"/>
        <v>0</v>
      </c>
      <c r="V151" s="19">
        <f t="shared" si="18"/>
        <v>0</v>
      </c>
    </row>
    <row r="152" spans="1:22" x14ac:dyDescent="0.25">
      <c r="A152" s="26">
        <f>Wellpath!E152</f>
        <v>0</v>
      </c>
      <c r="B152" s="22">
        <v>0</v>
      </c>
      <c r="C152" s="22">
        <v>0</v>
      </c>
      <c r="D152" s="22">
        <v>-1</v>
      </c>
      <c r="E152" s="20">
        <f>Model!$W$34*((drdp!B152+drdp!K152)*XYM2!$B152+(drdp!E152+drdp!N152)*XYM2!$C152+(drdp!H152+drdp!Q152)*XYM2!$D152)</f>
        <v>0</v>
      </c>
      <c r="F152" s="20">
        <f>Model!$W$34*((drdp!C152+drdp!L152)*XYM2!$B152+(drdp!F152+drdp!O152)*XYM2!$C152+(drdp!I152+drdp!R152)*XYM2!$D152)</f>
        <v>0</v>
      </c>
      <c r="G152" s="20">
        <f>Model!$W$34*((drdp!D152+drdp!M152)*XYM2!$B152+(drdp!G152+drdp!P152)*XYM2!$C152+(drdp!J152+drdp!S152)*XYM2!$D152)</f>
        <v>0</v>
      </c>
      <c r="H152" s="18">
        <f>Model!$W$34*((drdp!B152)*XYM2!$B152+(drdp!E152)*XYM2!$C152+(drdp!H152)*XYM2!$D152)</f>
        <v>0</v>
      </c>
      <c r="I152" s="18">
        <f>Model!$W$34*((drdp!C152)*XYM2!$B152+(drdp!F152)*XYM2!$C152+(drdp!I152)*XYM2!$D152)</f>
        <v>0</v>
      </c>
      <c r="J152" s="18">
        <f>Model!$W$34*((drdp!D152)*XYM2!$B152+(drdp!G152)*XYM2!$C152+(drdp!J152)*XYM2!$D152)</f>
        <v>0</v>
      </c>
      <c r="K152" s="21">
        <f>SUM(E$3:E151)+H152</f>
        <v>1.3048953750782319</v>
      </c>
      <c r="L152" s="21">
        <f>SUM(F$3:F151)+I152</f>
        <v>-1.3053609188227835</v>
      </c>
      <c r="M152" s="21">
        <f>SUM(G$3:G151)+J152</f>
        <v>0</v>
      </c>
      <c r="N152" s="21"/>
      <c r="O152" s="21"/>
      <c r="P152" s="21"/>
      <c r="Q152" s="19">
        <f t="shared" si="13"/>
        <v>1.7027519399005597</v>
      </c>
      <c r="R152" s="19">
        <f t="shared" si="14"/>
        <v>1.7039671283898616</v>
      </c>
      <c r="S152" s="19">
        <f t="shared" si="15"/>
        <v>0</v>
      </c>
      <c r="T152" s="19">
        <f t="shared" si="16"/>
        <v>-1.7033594257797215</v>
      </c>
      <c r="U152" s="19">
        <f t="shared" si="17"/>
        <v>0</v>
      </c>
      <c r="V152" s="19">
        <f t="shared" si="18"/>
        <v>0</v>
      </c>
    </row>
    <row r="153" spans="1:22" x14ac:dyDescent="0.25">
      <c r="A153" s="26">
        <f>Wellpath!E153</f>
        <v>0</v>
      </c>
      <c r="B153" s="22">
        <v>0</v>
      </c>
      <c r="C153" s="22">
        <v>0</v>
      </c>
      <c r="D153" s="22">
        <v>-1</v>
      </c>
      <c r="E153" s="20">
        <f>Model!$W$34*((drdp!B153+drdp!K153)*XYM2!$B153+(drdp!E153+drdp!N153)*XYM2!$C153+(drdp!H153+drdp!Q153)*XYM2!$D153)</f>
        <v>0</v>
      </c>
      <c r="F153" s="20">
        <f>Model!$W$34*((drdp!C153+drdp!L153)*XYM2!$B153+(drdp!F153+drdp!O153)*XYM2!$C153+(drdp!I153+drdp!R153)*XYM2!$D153)</f>
        <v>0</v>
      </c>
      <c r="G153" s="20">
        <f>Model!$W$34*((drdp!D153+drdp!M153)*XYM2!$B153+(drdp!G153+drdp!P153)*XYM2!$C153+(drdp!J153+drdp!S153)*XYM2!$D153)</f>
        <v>0</v>
      </c>
      <c r="H153" s="18">
        <f>Model!$W$34*((drdp!B153)*XYM2!$B153+(drdp!E153)*XYM2!$C153+(drdp!H153)*XYM2!$D153)</f>
        <v>0</v>
      </c>
      <c r="I153" s="18">
        <f>Model!$W$34*((drdp!C153)*XYM2!$B153+(drdp!F153)*XYM2!$C153+(drdp!I153)*XYM2!$D153)</f>
        <v>0</v>
      </c>
      <c r="J153" s="18">
        <f>Model!$W$34*((drdp!D153)*XYM2!$B153+(drdp!G153)*XYM2!$C153+(drdp!J153)*XYM2!$D153)</f>
        <v>0</v>
      </c>
      <c r="K153" s="21">
        <f>SUM(E$3:E152)+H153</f>
        <v>1.3048953750782319</v>
      </c>
      <c r="L153" s="21">
        <f>SUM(F$3:F152)+I153</f>
        <v>-1.3053609188227835</v>
      </c>
      <c r="M153" s="21">
        <f>SUM(G$3:G152)+J153</f>
        <v>0</v>
      </c>
      <c r="N153" s="21"/>
      <c r="O153" s="21"/>
      <c r="P153" s="21"/>
      <c r="Q153" s="19">
        <f t="shared" si="13"/>
        <v>1.7027519399005597</v>
      </c>
      <c r="R153" s="19">
        <f t="shared" si="14"/>
        <v>1.7039671283898616</v>
      </c>
      <c r="S153" s="19">
        <f t="shared" si="15"/>
        <v>0</v>
      </c>
      <c r="T153" s="19">
        <f t="shared" si="16"/>
        <v>-1.7033594257797215</v>
      </c>
      <c r="U153" s="19">
        <f t="shared" si="17"/>
        <v>0</v>
      </c>
      <c r="V153" s="19">
        <f t="shared" si="18"/>
        <v>0</v>
      </c>
    </row>
    <row r="154" spans="1:22" x14ac:dyDescent="0.25">
      <c r="A154" s="26">
        <f>Wellpath!E154</f>
        <v>0</v>
      </c>
      <c r="B154" s="22">
        <v>0</v>
      </c>
      <c r="C154" s="22">
        <v>0</v>
      </c>
      <c r="D154" s="22">
        <v>-1</v>
      </c>
      <c r="E154" s="20">
        <f>Model!$W$34*((drdp!B154+drdp!K154)*XYM2!$B154+(drdp!E154+drdp!N154)*XYM2!$C154+(drdp!H154+drdp!Q154)*XYM2!$D154)</f>
        <v>0</v>
      </c>
      <c r="F154" s="20">
        <f>Model!$W$34*((drdp!C154+drdp!L154)*XYM2!$B154+(drdp!F154+drdp!O154)*XYM2!$C154+(drdp!I154+drdp!R154)*XYM2!$D154)</f>
        <v>0</v>
      </c>
      <c r="G154" s="20">
        <f>Model!$W$34*((drdp!D154+drdp!M154)*XYM2!$B154+(drdp!G154+drdp!P154)*XYM2!$C154+(drdp!J154+drdp!S154)*XYM2!$D154)</f>
        <v>0</v>
      </c>
      <c r="H154" s="18">
        <f>Model!$W$34*((drdp!B154)*XYM2!$B154+(drdp!E154)*XYM2!$C154+(drdp!H154)*XYM2!$D154)</f>
        <v>0</v>
      </c>
      <c r="I154" s="18">
        <f>Model!$W$34*((drdp!C154)*XYM2!$B154+(drdp!F154)*XYM2!$C154+(drdp!I154)*XYM2!$D154)</f>
        <v>0</v>
      </c>
      <c r="J154" s="18">
        <f>Model!$W$34*((drdp!D154)*XYM2!$B154+(drdp!G154)*XYM2!$C154+(drdp!J154)*XYM2!$D154)</f>
        <v>0</v>
      </c>
      <c r="K154" s="21">
        <f>SUM(E$3:E153)+H154</f>
        <v>1.3048953750782319</v>
      </c>
      <c r="L154" s="21">
        <f>SUM(F$3:F153)+I154</f>
        <v>-1.3053609188227835</v>
      </c>
      <c r="M154" s="21">
        <f>SUM(G$3:G153)+J154</f>
        <v>0</v>
      </c>
      <c r="N154" s="21"/>
      <c r="O154" s="21"/>
      <c r="P154" s="21"/>
      <c r="Q154" s="19">
        <f t="shared" si="13"/>
        <v>1.7027519399005597</v>
      </c>
      <c r="R154" s="19">
        <f t="shared" si="14"/>
        <v>1.7039671283898616</v>
      </c>
      <c r="S154" s="19">
        <f t="shared" si="15"/>
        <v>0</v>
      </c>
      <c r="T154" s="19">
        <f t="shared" si="16"/>
        <v>-1.7033594257797215</v>
      </c>
      <c r="U154" s="19">
        <f t="shared" si="17"/>
        <v>0</v>
      </c>
      <c r="V154" s="19">
        <f t="shared" si="18"/>
        <v>0</v>
      </c>
    </row>
    <row r="155" spans="1:22" x14ac:dyDescent="0.25">
      <c r="A155" s="26">
        <f>Wellpath!E155</f>
        <v>0</v>
      </c>
      <c r="B155" s="22">
        <v>0</v>
      </c>
      <c r="C155" s="22">
        <v>0</v>
      </c>
      <c r="D155" s="22">
        <v>-1</v>
      </c>
      <c r="E155" s="20">
        <f>Model!$W$34*((drdp!B155+drdp!K155)*XYM2!$B155+(drdp!E155+drdp!N155)*XYM2!$C155+(drdp!H155+drdp!Q155)*XYM2!$D155)</f>
        <v>0</v>
      </c>
      <c r="F155" s="20">
        <f>Model!$W$34*((drdp!C155+drdp!L155)*XYM2!$B155+(drdp!F155+drdp!O155)*XYM2!$C155+(drdp!I155+drdp!R155)*XYM2!$D155)</f>
        <v>0</v>
      </c>
      <c r="G155" s="20">
        <f>Model!$W$34*((drdp!D155+drdp!M155)*XYM2!$B155+(drdp!G155+drdp!P155)*XYM2!$C155+(drdp!J155+drdp!S155)*XYM2!$D155)</f>
        <v>0</v>
      </c>
      <c r="H155" s="18">
        <f>Model!$W$34*((drdp!B155)*XYM2!$B155+(drdp!E155)*XYM2!$C155+(drdp!H155)*XYM2!$D155)</f>
        <v>0</v>
      </c>
      <c r="I155" s="18">
        <f>Model!$W$34*((drdp!C155)*XYM2!$B155+(drdp!F155)*XYM2!$C155+(drdp!I155)*XYM2!$D155)</f>
        <v>0</v>
      </c>
      <c r="J155" s="18">
        <f>Model!$W$34*((drdp!D155)*XYM2!$B155+(drdp!G155)*XYM2!$C155+(drdp!J155)*XYM2!$D155)</f>
        <v>0</v>
      </c>
      <c r="K155" s="21">
        <f>SUM(E$3:E154)+H155</f>
        <v>1.3048953750782319</v>
      </c>
      <c r="L155" s="21">
        <f>SUM(F$3:F154)+I155</f>
        <v>-1.3053609188227835</v>
      </c>
      <c r="M155" s="21">
        <f>SUM(G$3:G154)+J155</f>
        <v>0</v>
      </c>
      <c r="N155" s="21"/>
      <c r="O155" s="21"/>
      <c r="P155" s="21"/>
      <c r="Q155" s="19">
        <f t="shared" si="13"/>
        <v>1.7027519399005597</v>
      </c>
      <c r="R155" s="19">
        <f t="shared" si="14"/>
        <v>1.7039671283898616</v>
      </c>
      <c r="S155" s="19">
        <f t="shared" si="15"/>
        <v>0</v>
      </c>
      <c r="T155" s="19">
        <f t="shared" si="16"/>
        <v>-1.7033594257797215</v>
      </c>
      <c r="U155" s="19">
        <f t="shared" si="17"/>
        <v>0</v>
      </c>
      <c r="V155" s="19">
        <f t="shared" si="18"/>
        <v>0</v>
      </c>
    </row>
    <row r="156" spans="1:22" x14ac:dyDescent="0.25">
      <c r="A156" s="26">
        <f>Wellpath!E156</f>
        <v>0</v>
      </c>
      <c r="B156" s="22">
        <v>0</v>
      </c>
      <c r="C156" s="22">
        <v>0</v>
      </c>
      <c r="D156" s="22">
        <v>-1</v>
      </c>
      <c r="E156" s="20">
        <f>Model!$W$34*((drdp!B156+drdp!K156)*XYM2!$B156+(drdp!E156+drdp!N156)*XYM2!$C156+(drdp!H156+drdp!Q156)*XYM2!$D156)</f>
        <v>0</v>
      </c>
      <c r="F156" s="20">
        <f>Model!$W$34*((drdp!C156+drdp!L156)*XYM2!$B156+(drdp!F156+drdp!O156)*XYM2!$C156+(drdp!I156+drdp!R156)*XYM2!$D156)</f>
        <v>0</v>
      </c>
      <c r="G156" s="20">
        <f>Model!$W$34*((drdp!D156+drdp!M156)*XYM2!$B156+(drdp!G156+drdp!P156)*XYM2!$C156+(drdp!J156+drdp!S156)*XYM2!$D156)</f>
        <v>0</v>
      </c>
      <c r="H156" s="18">
        <f>Model!$W$34*((drdp!B156)*XYM2!$B156+(drdp!E156)*XYM2!$C156+(drdp!H156)*XYM2!$D156)</f>
        <v>0</v>
      </c>
      <c r="I156" s="18">
        <f>Model!$W$34*((drdp!C156)*XYM2!$B156+(drdp!F156)*XYM2!$C156+(drdp!I156)*XYM2!$D156)</f>
        <v>0</v>
      </c>
      <c r="J156" s="18">
        <f>Model!$W$34*((drdp!D156)*XYM2!$B156+(drdp!G156)*XYM2!$C156+(drdp!J156)*XYM2!$D156)</f>
        <v>0</v>
      </c>
      <c r="K156" s="21">
        <f>SUM(E$3:E155)+H156</f>
        <v>1.3048953750782319</v>
      </c>
      <c r="L156" s="21">
        <f>SUM(F$3:F155)+I156</f>
        <v>-1.3053609188227835</v>
      </c>
      <c r="M156" s="21">
        <f>SUM(G$3:G155)+J156</f>
        <v>0</v>
      </c>
      <c r="N156" s="21"/>
      <c r="O156" s="21"/>
      <c r="P156" s="21"/>
      <c r="Q156" s="19">
        <f t="shared" si="13"/>
        <v>1.7027519399005597</v>
      </c>
      <c r="R156" s="19">
        <f t="shared" si="14"/>
        <v>1.7039671283898616</v>
      </c>
      <c r="S156" s="19">
        <f t="shared" si="15"/>
        <v>0</v>
      </c>
      <c r="T156" s="19">
        <f t="shared" si="16"/>
        <v>-1.7033594257797215</v>
      </c>
      <c r="U156" s="19">
        <f t="shared" si="17"/>
        <v>0</v>
      </c>
      <c r="V156" s="19">
        <f t="shared" si="18"/>
        <v>0</v>
      </c>
    </row>
    <row r="157" spans="1:22" x14ac:dyDescent="0.25">
      <c r="A157" s="26">
        <f>Wellpath!E157</f>
        <v>0</v>
      </c>
      <c r="B157" s="22">
        <v>0</v>
      </c>
      <c r="C157" s="22">
        <v>0</v>
      </c>
      <c r="D157" s="22">
        <v>-1</v>
      </c>
      <c r="E157" s="20">
        <f>Model!$W$34*((drdp!B157+drdp!K157)*XYM2!$B157+(drdp!E157+drdp!N157)*XYM2!$C157+(drdp!H157+drdp!Q157)*XYM2!$D157)</f>
        <v>0</v>
      </c>
      <c r="F157" s="20">
        <f>Model!$W$34*((drdp!C157+drdp!L157)*XYM2!$B157+(drdp!F157+drdp!O157)*XYM2!$C157+(drdp!I157+drdp!R157)*XYM2!$D157)</f>
        <v>0</v>
      </c>
      <c r="G157" s="20">
        <f>Model!$W$34*((drdp!D157+drdp!M157)*XYM2!$B157+(drdp!G157+drdp!P157)*XYM2!$C157+(drdp!J157+drdp!S157)*XYM2!$D157)</f>
        <v>0</v>
      </c>
      <c r="H157" s="18">
        <f>Model!$W$34*((drdp!B157)*XYM2!$B157+(drdp!E157)*XYM2!$C157+(drdp!H157)*XYM2!$D157)</f>
        <v>0</v>
      </c>
      <c r="I157" s="18">
        <f>Model!$W$34*((drdp!C157)*XYM2!$B157+(drdp!F157)*XYM2!$C157+(drdp!I157)*XYM2!$D157)</f>
        <v>0</v>
      </c>
      <c r="J157" s="18">
        <f>Model!$W$34*((drdp!D157)*XYM2!$B157+(drdp!G157)*XYM2!$C157+(drdp!J157)*XYM2!$D157)</f>
        <v>0</v>
      </c>
      <c r="K157" s="21">
        <f>SUM(E$3:E156)+H157</f>
        <v>1.3048953750782319</v>
      </c>
      <c r="L157" s="21">
        <f>SUM(F$3:F156)+I157</f>
        <v>-1.3053609188227835</v>
      </c>
      <c r="M157" s="21">
        <f>SUM(G$3:G156)+J157</f>
        <v>0</v>
      </c>
      <c r="N157" s="21"/>
      <c r="O157" s="21"/>
      <c r="P157" s="21"/>
      <c r="Q157" s="19">
        <f t="shared" si="13"/>
        <v>1.7027519399005597</v>
      </c>
      <c r="R157" s="19">
        <f t="shared" si="14"/>
        <v>1.7039671283898616</v>
      </c>
      <c r="S157" s="19">
        <f t="shared" si="15"/>
        <v>0</v>
      </c>
      <c r="T157" s="19">
        <f t="shared" si="16"/>
        <v>-1.7033594257797215</v>
      </c>
      <c r="U157" s="19">
        <f t="shared" si="17"/>
        <v>0</v>
      </c>
      <c r="V157" s="19">
        <f t="shared" si="18"/>
        <v>0</v>
      </c>
    </row>
    <row r="158" spans="1:22" x14ac:dyDescent="0.25">
      <c r="A158" s="26">
        <f>Wellpath!E158</f>
        <v>0</v>
      </c>
      <c r="B158" s="22">
        <v>0</v>
      </c>
      <c r="C158" s="22">
        <v>0</v>
      </c>
      <c r="D158" s="22">
        <v>-1</v>
      </c>
      <c r="E158" s="20">
        <f>Model!$W$34*((drdp!B158+drdp!K158)*XYM2!$B158+(drdp!E158+drdp!N158)*XYM2!$C158+(drdp!H158+drdp!Q158)*XYM2!$D158)</f>
        <v>0</v>
      </c>
      <c r="F158" s="20">
        <f>Model!$W$34*((drdp!C158+drdp!L158)*XYM2!$B158+(drdp!F158+drdp!O158)*XYM2!$C158+(drdp!I158+drdp!R158)*XYM2!$D158)</f>
        <v>0</v>
      </c>
      <c r="G158" s="20">
        <f>Model!$W$34*((drdp!D158+drdp!M158)*XYM2!$B158+(drdp!G158+drdp!P158)*XYM2!$C158+(drdp!J158+drdp!S158)*XYM2!$D158)</f>
        <v>0</v>
      </c>
      <c r="H158" s="18">
        <f>Model!$W$34*((drdp!B158)*XYM2!$B158+(drdp!E158)*XYM2!$C158+(drdp!H158)*XYM2!$D158)</f>
        <v>0</v>
      </c>
      <c r="I158" s="18">
        <f>Model!$W$34*((drdp!C158)*XYM2!$B158+(drdp!F158)*XYM2!$C158+(drdp!I158)*XYM2!$D158)</f>
        <v>0</v>
      </c>
      <c r="J158" s="18">
        <f>Model!$W$34*((drdp!D158)*XYM2!$B158+(drdp!G158)*XYM2!$C158+(drdp!J158)*XYM2!$D158)</f>
        <v>0</v>
      </c>
      <c r="K158" s="21">
        <f>SUM(E$3:E157)+H158</f>
        <v>1.3048953750782319</v>
      </c>
      <c r="L158" s="21">
        <f>SUM(F$3:F157)+I158</f>
        <v>-1.3053609188227835</v>
      </c>
      <c r="M158" s="21">
        <f>SUM(G$3:G157)+J158</f>
        <v>0</v>
      </c>
      <c r="N158" s="21"/>
      <c r="O158" s="21"/>
      <c r="P158" s="21"/>
      <c r="Q158" s="19">
        <f t="shared" si="13"/>
        <v>1.7027519399005597</v>
      </c>
      <c r="R158" s="19">
        <f t="shared" si="14"/>
        <v>1.7039671283898616</v>
      </c>
      <c r="S158" s="19">
        <f t="shared" si="15"/>
        <v>0</v>
      </c>
      <c r="T158" s="19">
        <f t="shared" si="16"/>
        <v>-1.7033594257797215</v>
      </c>
      <c r="U158" s="19">
        <f t="shared" si="17"/>
        <v>0</v>
      </c>
      <c r="V158" s="19">
        <f t="shared" si="18"/>
        <v>0</v>
      </c>
    </row>
    <row r="159" spans="1:22" x14ac:dyDescent="0.25">
      <c r="A159" s="26">
        <f>Wellpath!E159</f>
        <v>0</v>
      </c>
      <c r="B159" s="22">
        <v>0</v>
      </c>
      <c r="C159" s="22">
        <v>0</v>
      </c>
      <c r="D159" s="22">
        <v>-1</v>
      </c>
      <c r="E159" s="20">
        <f>Model!$W$34*((drdp!B159+drdp!K159)*XYM2!$B159+(drdp!E159+drdp!N159)*XYM2!$C159+(drdp!H159+drdp!Q159)*XYM2!$D159)</f>
        <v>0</v>
      </c>
      <c r="F159" s="20">
        <f>Model!$W$34*((drdp!C159+drdp!L159)*XYM2!$B159+(drdp!F159+drdp!O159)*XYM2!$C159+(drdp!I159+drdp!R159)*XYM2!$D159)</f>
        <v>0</v>
      </c>
      <c r="G159" s="20">
        <f>Model!$W$34*((drdp!D159+drdp!M159)*XYM2!$B159+(drdp!G159+drdp!P159)*XYM2!$C159+(drdp!J159+drdp!S159)*XYM2!$D159)</f>
        <v>0</v>
      </c>
      <c r="H159" s="18">
        <f>Model!$W$34*((drdp!B159)*XYM2!$B159+(drdp!E159)*XYM2!$C159+(drdp!H159)*XYM2!$D159)</f>
        <v>0</v>
      </c>
      <c r="I159" s="18">
        <f>Model!$W$34*((drdp!C159)*XYM2!$B159+(drdp!F159)*XYM2!$C159+(drdp!I159)*XYM2!$D159)</f>
        <v>0</v>
      </c>
      <c r="J159" s="18">
        <f>Model!$W$34*((drdp!D159)*XYM2!$B159+(drdp!G159)*XYM2!$C159+(drdp!J159)*XYM2!$D159)</f>
        <v>0</v>
      </c>
      <c r="K159" s="21">
        <f>SUM(E$3:E158)+H159</f>
        <v>1.3048953750782319</v>
      </c>
      <c r="L159" s="21">
        <f>SUM(F$3:F158)+I159</f>
        <v>-1.3053609188227835</v>
      </c>
      <c r="M159" s="21">
        <f>SUM(G$3:G158)+J159</f>
        <v>0</v>
      </c>
      <c r="N159" s="21"/>
      <c r="O159" s="21"/>
      <c r="P159" s="21"/>
      <c r="Q159" s="19">
        <f t="shared" si="13"/>
        <v>1.7027519399005597</v>
      </c>
      <c r="R159" s="19">
        <f t="shared" si="14"/>
        <v>1.7039671283898616</v>
      </c>
      <c r="S159" s="19">
        <f t="shared" si="15"/>
        <v>0</v>
      </c>
      <c r="T159" s="19">
        <f t="shared" si="16"/>
        <v>-1.7033594257797215</v>
      </c>
      <c r="U159" s="19">
        <f t="shared" si="17"/>
        <v>0</v>
      </c>
      <c r="V159" s="19">
        <f t="shared" si="18"/>
        <v>0</v>
      </c>
    </row>
    <row r="160" spans="1:22" x14ac:dyDescent="0.25">
      <c r="A160" s="26">
        <f>Wellpath!E160</f>
        <v>0</v>
      </c>
      <c r="B160" s="22">
        <v>0</v>
      </c>
      <c r="C160" s="22">
        <v>0</v>
      </c>
      <c r="D160" s="22">
        <v>-1</v>
      </c>
      <c r="E160" s="20">
        <f>Model!$W$34*((drdp!B160+drdp!K160)*XYM2!$B160+(drdp!E160+drdp!N160)*XYM2!$C160+(drdp!H160+drdp!Q160)*XYM2!$D160)</f>
        <v>0</v>
      </c>
      <c r="F160" s="20">
        <f>Model!$W$34*((drdp!C160+drdp!L160)*XYM2!$B160+(drdp!F160+drdp!O160)*XYM2!$C160+(drdp!I160+drdp!R160)*XYM2!$D160)</f>
        <v>0</v>
      </c>
      <c r="G160" s="20">
        <f>Model!$W$34*((drdp!D160+drdp!M160)*XYM2!$B160+(drdp!G160+drdp!P160)*XYM2!$C160+(drdp!J160+drdp!S160)*XYM2!$D160)</f>
        <v>0</v>
      </c>
      <c r="H160" s="18">
        <f>Model!$W$34*((drdp!B160)*XYM2!$B160+(drdp!E160)*XYM2!$C160+(drdp!H160)*XYM2!$D160)</f>
        <v>0</v>
      </c>
      <c r="I160" s="18">
        <f>Model!$W$34*((drdp!C160)*XYM2!$B160+(drdp!F160)*XYM2!$C160+(drdp!I160)*XYM2!$D160)</f>
        <v>0</v>
      </c>
      <c r="J160" s="18">
        <f>Model!$W$34*((drdp!D160)*XYM2!$B160+(drdp!G160)*XYM2!$C160+(drdp!J160)*XYM2!$D160)</f>
        <v>0</v>
      </c>
      <c r="K160" s="21">
        <f>SUM(E$3:E159)+H160</f>
        <v>1.3048953750782319</v>
      </c>
      <c r="L160" s="21">
        <f>SUM(F$3:F159)+I160</f>
        <v>-1.3053609188227835</v>
      </c>
      <c r="M160" s="21">
        <f>SUM(G$3:G159)+J160</f>
        <v>0</v>
      </c>
      <c r="N160" s="21"/>
      <c r="O160" s="21"/>
      <c r="P160" s="21"/>
      <c r="Q160" s="19">
        <f t="shared" si="13"/>
        <v>1.7027519399005597</v>
      </c>
      <c r="R160" s="19">
        <f t="shared" si="14"/>
        <v>1.7039671283898616</v>
      </c>
      <c r="S160" s="19">
        <f t="shared" si="15"/>
        <v>0</v>
      </c>
      <c r="T160" s="19">
        <f t="shared" si="16"/>
        <v>-1.7033594257797215</v>
      </c>
      <c r="U160" s="19">
        <f t="shared" si="17"/>
        <v>0</v>
      </c>
      <c r="V160" s="19">
        <f t="shared" si="18"/>
        <v>0</v>
      </c>
    </row>
    <row r="161" spans="1:22" x14ac:dyDescent="0.25">
      <c r="A161" s="26">
        <f>Wellpath!E161</f>
        <v>0</v>
      </c>
      <c r="B161" s="22">
        <v>0</v>
      </c>
      <c r="C161" s="22">
        <v>0</v>
      </c>
      <c r="D161" s="22">
        <v>-1</v>
      </c>
      <c r="E161" s="20">
        <f>Model!$W$34*((drdp!B161+drdp!K161)*XYM2!$B161+(drdp!E161+drdp!N161)*XYM2!$C161+(drdp!H161+drdp!Q161)*XYM2!$D161)</f>
        <v>0</v>
      </c>
      <c r="F161" s="20">
        <f>Model!$W$34*((drdp!C161+drdp!L161)*XYM2!$B161+(drdp!F161+drdp!O161)*XYM2!$C161+(drdp!I161+drdp!R161)*XYM2!$D161)</f>
        <v>0</v>
      </c>
      <c r="G161" s="20">
        <f>Model!$W$34*((drdp!D161+drdp!M161)*XYM2!$B161+(drdp!G161+drdp!P161)*XYM2!$C161+(drdp!J161+drdp!S161)*XYM2!$D161)</f>
        <v>0</v>
      </c>
      <c r="H161" s="18">
        <f>Model!$W$34*((drdp!B161)*XYM2!$B161+(drdp!E161)*XYM2!$C161+(drdp!H161)*XYM2!$D161)</f>
        <v>0</v>
      </c>
      <c r="I161" s="18">
        <f>Model!$W$34*((drdp!C161)*XYM2!$B161+(drdp!F161)*XYM2!$C161+(drdp!I161)*XYM2!$D161)</f>
        <v>0</v>
      </c>
      <c r="J161" s="18">
        <f>Model!$W$34*((drdp!D161)*XYM2!$B161+(drdp!G161)*XYM2!$C161+(drdp!J161)*XYM2!$D161)</f>
        <v>0</v>
      </c>
      <c r="K161" s="21">
        <f>SUM(E$3:E160)+H161</f>
        <v>1.3048953750782319</v>
      </c>
      <c r="L161" s="21">
        <f>SUM(F$3:F160)+I161</f>
        <v>-1.3053609188227835</v>
      </c>
      <c r="M161" s="21">
        <f>SUM(G$3:G160)+J161</f>
        <v>0</v>
      </c>
      <c r="N161" s="21"/>
      <c r="O161" s="21"/>
      <c r="P161" s="21"/>
      <c r="Q161" s="19">
        <f t="shared" si="13"/>
        <v>1.7027519399005597</v>
      </c>
      <c r="R161" s="19">
        <f t="shared" si="14"/>
        <v>1.7039671283898616</v>
      </c>
      <c r="S161" s="19">
        <f t="shared" si="15"/>
        <v>0</v>
      </c>
      <c r="T161" s="19">
        <f t="shared" si="16"/>
        <v>-1.7033594257797215</v>
      </c>
      <c r="U161" s="19">
        <f t="shared" si="17"/>
        <v>0</v>
      </c>
      <c r="V161" s="19">
        <f t="shared" si="18"/>
        <v>0</v>
      </c>
    </row>
    <row r="162" spans="1:22" x14ac:dyDescent="0.25">
      <c r="A162" s="26">
        <f>Wellpath!E162</f>
        <v>0</v>
      </c>
      <c r="B162" s="22">
        <v>0</v>
      </c>
      <c r="C162" s="22">
        <v>0</v>
      </c>
      <c r="D162" s="22">
        <v>-1</v>
      </c>
      <c r="E162" s="20">
        <f>Model!$W$34*((drdp!B162+drdp!K162)*XYM2!$B162+(drdp!E162+drdp!N162)*XYM2!$C162+(drdp!H162+drdp!Q162)*XYM2!$D162)</f>
        <v>0</v>
      </c>
      <c r="F162" s="20">
        <f>Model!$W$34*((drdp!C162+drdp!L162)*XYM2!$B162+(drdp!F162+drdp!O162)*XYM2!$C162+(drdp!I162+drdp!R162)*XYM2!$D162)</f>
        <v>0</v>
      </c>
      <c r="G162" s="20">
        <f>Model!$W$34*((drdp!D162+drdp!M162)*XYM2!$B162+(drdp!G162+drdp!P162)*XYM2!$C162+(drdp!J162+drdp!S162)*XYM2!$D162)</f>
        <v>0</v>
      </c>
      <c r="H162" s="18">
        <f>Model!$W$34*((drdp!B162)*XYM2!$B162+(drdp!E162)*XYM2!$C162+(drdp!H162)*XYM2!$D162)</f>
        <v>0</v>
      </c>
      <c r="I162" s="18">
        <f>Model!$W$34*((drdp!C162)*XYM2!$B162+(drdp!F162)*XYM2!$C162+(drdp!I162)*XYM2!$D162)</f>
        <v>0</v>
      </c>
      <c r="J162" s="18">
        <f>Model!$W$34*((drdp!D162)*XYM2!$B162+(drdp!G162)*XYM2!$C162+(drdp!J162)*XYM2!$D162)</f>
        <v>0</v>
      </c>
      <c r="K162" s="21">
        <f>SUM(E$3:E161)+H162</f>
        <v>1.3048953750782319</v>
      </c>
      <c r="L162" s="21">
        <f>SUM(F$3:F161)+I162</f>
        <v>-1.3053609188227835</v>
      </c>
      <c r="M162" s="21">
        <f>SUM(G$3:G161)+J162</f>
        <v>0</v>
      </c>
      <c r="N162" s="21"/>
      <c r="O162" s="21"/>
      <c r="P162" s="21"/>
      <c r="Q162" s="19">
        <f t="shared" si="13"/>
        <v>1.7027519399005597</v>
      </c>
      <c r="R162" s="19">
        <f t="shared" si="14"/>
        <v>1.7039671283898616</v>
      </c>
      <c r="S162" s="19">
        <f t="shared" si="15"/>
        <v>0</v>
      </c>
      <c r="T162" s="19">
        <f t="shared" si="16"/>
        <v>-1.7033594257797215</v>
      </c>
      <c r="U162" s="19">
        <f t="shared" si="17"/>
        <v>0</v>
      </c>
      <c r="V162" s="19">
        <f t="shared" si="18"/>
        <v>0</v>
      </c>
    </row>
    <row r="163" spans="1:22" x14ac:dyDescent="0.25">
      <c r="A163" s="26">
        <f>Wellpath!E163</f>
        <v>0</v>
      </c>
      <c r="B163" s="22">
        <v>0</v>
      </c>
      <c r="C163" s="22">
        <v>0</v>
      </c>
      <c r="D163" s="22">
        <v>-1</v>
      </c>
      <c r="E163" s="20">
        <f>Model!$W$34*((drdp!B163+drdp!K163)*XYM2!$B163+(drdp!E163+drdp!N163)*XYM2!$C163+(drdp!H163+drdp!Q163)*XYM2!$D163)</f>
        <v>0</v>
      </c>
      <c r="F163" s="20">
        <f>Model!$W$34*((drdp!C163+drdp!L163)*XYM2!$B163+(drdp!F163+drdp!O163)*XYM2!$C163+(drdp!I163+drdp!R163)*XYM2!$D163)</f>
        <v>0</v>
      </c>
      <c r="G163" s="20">
        <f>Model!$W$34*((drdp!D163+drdp!M163)*XYM2!$B163+(drdp!G163+drdp!P163)*XYM2!$C163+(drdp!J163+drdp!S163)*XYM2!$D163)</f>
        <v>0</v>
      </c>
      <c r="H163" s="18">
        <f>Model!$W$34*((drdp!B163)*XYM2!$B163+(drdp!E163)*XYM2!$C163+(drdp!H163)*XYM2!$D163)</f>
        <v>0</v>
      </c>
      <c r="I163" s="18">
        <f>Model!$W$34*((drdp!C163)*XYM2!$B163+(drdp!F163)*XYM2!$C163+(drdp!I163)*XYM2!$D163)</f>
        <v>0</v>
      </c>
      <c r="J163" s="18">
        <f>Model!$W$34*((drdp!D163)*XYM2!$B163+(drdp!G163)*XYM2!$C163+(drdp!J163)*XYM2!$D163)</f>
        <v>0</v>
      </c>
      <c r="K163" s="21">
        <f>SUM(E$3:E162)+H163</f>
        <v>1.3048953750782319</v>
      </c>
      <c r="L163" s="21">
        <f>SUM(F$3:F162)+I163</f>
        <v>-1.3053609188227835</v>
      </c>
      <c r="M163" s="21">
        <f>SUM(G$3:G162)+J163</f>
        <v>0</v>
      </c>
      <c r="N163" s="21"/>
      <c r="O163" s="21"/>
      <c r="P163" s="21"/>
      <c r="Q163" s="19">
        <f t="shared" si="13"/>
        <v>1.7027519399005597</v>
      </c>
      <c r="R163" s="19">
        <f t="shared" si="14"/>
        <v>1.7039671283898616</v>
      </c>
      <c r="S163" s="19">
        <f t="shared" si="15"/>
        <v>0</v>
      </c>
      <c r="T163" s="19">
        <f t="shared" si="16"/>
        <v>-1.7033594257797215</v>
      </c>
      <c r="U163" s="19">
        <f t="shared" si="17"/>
        <v>0</v>
      </c>
      <c r="V163" s="19">
        <f t="shared" si="18"/>
        <v>0</v>
      </c>
    </row>
    <row r="164" spans="1:22" x14ac:dyDescent="0.25">
      <c r="A164" s="26">
        <f>Wellpath!E164</f>
        <v>0</v>
      </c>
      <c r="B164" s="22">
        <v>0</v>
      </c>
      <c r="C164" s="22">
        <v>0</v>
      </c>
      <c r="D164" s="22">
        <v>-1</v>
      </c>
      <c r="E164" s="20">
        <f>Model!$W$34*((drdp!B164+drdp!K164)*XYM2!$B164+(drdp!E164+drdp!N164)*XYM2!$C164+(drdp!H164+drdp!Q164)*XYM2!$D164)</f>
        <v>0</v>
      </c>
      <c r="F164" s="20">
        <f>Model!$W$34*((drdp!C164+drdp!L164)*XYM2!$B164+(drdp!F164+drdp!O164)*XYM2!$C164+(drdp!I164+drdp!R164)*XYM2!$D164)</f>
        <v>0</v>
      </c>
      <c r="G164" s="20">
        <f>Model!$W$34*((drdp!D164+drdp!M164)*XYM2!$B164+(drdp!G164+drdp!P164)*XYM2!$C164+(drdp!J164+drdp!S164)*XYM2!$D164)</f>
        <v>0</v>
      </c>
      <c r="H164" s="18">
        <f>Model!$W$34*((drdp!B164)*XYM2!$B164+(drdp!E164)*XYM2!$C164+(drdp!H164)*XYM2!$D164)</f>
        <v>0</v>
      </c>
      <c r="I164" s="18">
        <f>Model!$W$34*((drdp!C164)*XYM2!$B164+(drdp!F164)*XYM2!$C164+(drdp!I164)*XYM2!$D164)</f>
        <v>0</v>
      </c>
      <c r="J164" s="18">
        <f>Model!$W$34*((drdp!D164)*XYM2!$B164+(drdp!G164)*XYM2!$C164+(drdp!J164)*XYM2!$D164)</f>
        <v>0</v>
      </c>
      <c r="K164" s="21">
        <f>SUM(E$3:E163)+H164</f>
        <v>1.3048953750782319</v>
      </c>
      <c r="L164" s="21">
        <f>SUM(F$3:F163)+I164</f>
        <v>-1.3053609188227835</v>
      </c>
      <c r="M164" s="21">
        <f>SUM(G$3:G163)+J164</f>
        <v>0</v>
      </c>
      <c r="N164" s="21"/>
      <c r="O164" s="21"/>
      <c r="P164" s="21"/>
      <c r="Q164" s="19">
        <f t="shared" si="13"/>
        <v>1.7027519399005597</v>
      </c>
      <c r="R164" s="19">
        <f t="shared" si="14"/>
        <v>1.7039671283898616</v>
      </c>
      <c r="S164" s="19">
        <f t="shared" si="15"/>
        <v>0</v>
      </c>
      <c r="T164" s="19">
        <f t="shared" si="16"/>
        <v>-1.7033594257797215</v>
      </c>
      <c r="U164" s="19">
        <f t="shared" si="17"/>
        <v>0</v>
      </c>
      <c r="V164" s="19">
        <f t="shared" si="18"/>
        <v>0</v>
      </c>
    </row>
    <row r="165" spans="1:22" x14ac:dyDescent="0.25">
      <c r="A165" s="26">
        <f>Wellpath!E165</f>
        <v>0</v>
      </c>
      <c r="B165" s="22">
        <v>0</v>
      </c>
      <c r="C165" s="22">
        <v>0</v>
      </c>
      <c r="D165" s="22">
        <v>-1</v>
      </c>
      <c r="E165" s="20">
        <f>Model!$W$34*((drdp!B165+drdp!K165)*XYM2!$B165+(drdp!E165+drdp!N165)*XYM2!$C165+(drdp!H165+drdp!Q165)*XYM2!$D165)</f>
        <v>0</v>
      </c>
      <c r="F165" s="20">
        <f>Model!$W$34*((drdp!C165+drdp!L165)*XYM2!$B165+(drdp!F165+drdp!O165)*XYM2!$C165+(drdp!I165+drdp!R165)*XYM2!$D165)</f>
        <v>0</v>
      </c>
      <c r="G165" s="20">
        <f>Model!$W$34*((drdp!D165+drdp!M165)*XYM2!$B165+(drdp!G165+drdp!P165)*XYM2!$C165+(drdp!J165+drdp!S165)*XYM2!$D165)</f>
        <v>0</v>
      </c>
      <c r="H165" s="18">
        <f>Model!$W$34*((drdp!B165)*XYM2!$B165+(drdp!E165)*XYM2!$C165+(drdp!H165)*XYM2!$D165)</f>
        <v>0</v>
      </c>
      <c r="I165" s="18">
        <f>Model!$W$34*((drdp!C165)*XYM2!$B165+(drdp!F165)*XYM2!$C165+(drdp!I165)*XYM2!$D165)</f>
        <v>0</v>
      </c>
      <c r="J165" s="18">
        <f>Model!$W$34*((drdp!D165)*XYM2!$B165+(drdp!G165)*XYM2!$C165+(drdp!J165)*XYM2!$D165)</f>
        <v>0</v>
      </c>
      <c r="K165" s="21">
        <f>SUM(E$3:E164)+H165</f>
        <v>1.3048953750782319</v>
      </c>
      <c r="L165" s="21">
        <f>SUM(F$3:F164)+I165</f>
        <v>-1.3053609188227835</v>
      </c>
      <c r="M165" s="21">
        <f>SUM(G$3:G164)+J165</f>
        <v>0</v>
      </c>
      <c r="N165" s="21"/>
      <c r="O165" s="21"/>
      <c r="P165" s="21"/>
      <c r="Q165" s="19">
        <f t="shared" si="13"/>
        <v>1.7027519399005597</v>
      </c>
      <c r="R165" s="19">
        <f t="shared" si="14"/>
        <v>1.7039671283898616</v>
      </c>
      <c r="S165" s="19">
        <f t="shared" si="15"/>
        <v>0</v>
      </c>
      <c r="T165" s="19">
        <f t="shared" si="16"/>
        <v>-1.7033594257797215</v>
      </c>
      <c r="U165" s="19">
        <f t="shared" si="17"/>
        <v>0</v>
      </c>
      <c r="V165" s="19">
        <f t="shared" si="18"/>
        <v>0</v>
      </c>
    </row>
    <row r="166" spans="1:22" x14ac:dyDescent="0.25">
      <c r="A166" s="26">
        <f>Wellpath!E166</f>
        <v>0</v>
      </c>
      <c r="B166" s="22">
        <v>0</v>
      </c>
      <c r="C166" s="22">
        <v>0</v>
      </c>
      <c r="D166" s="22">
        <v>-1</v>
      </c>
      <c r="E166" s="20">
        <f>Model!$W$34*((drdp!B166+drdp!K166)*XYM2!$B166+(drdp!E166+drdp!N166)*XYM2!$C166+(drdp!H166+drdp!Q166)*XYM2!$D166)</f>
        <v>0</v>
      </c>
      <c r="F166" s="20">
        <f>Model!$W$34*((drdp!C166+drdp!L166)*XYM2!$B166+(drdp!F166+drdp!O166)*XYM2!$C166+(drdp!I166+drdp!R166)*XYM2!$D166)</f>
        <v>0</v>
      </c>
      <c r="G166" s="20">
        <f>Model!$W$34*((drdp!D166+drdp!M166)*XYM2!$B166+(drdp!G166+drdp!P166)*XYM2!$C166+(drdp!J166+drdp!S166)*XYM2!$D166)</f>
        <v>0</v>
      </c>
      <c r="H166" s="18">
        <f>Model!$W$34*((drdp!B166)*XYM2!$B166+(drdp!E166)*XYM2!$C166+(drdp!H166)*XYM2!$D166)</f>
        <v>0</v>
      </c>
      <c r="I166" s="18">
        <f>Model!$W$34*((drdp!C166)*XYM2!$B166+(drdp!F166)*XYM2!$C166+(drdp!I166)*XYM2!$D166)</f>
        <v>0</v>
      </c>
      <c r="J166" s="18">
        <f>Model!$W$34*((drdp!D166)*XYM2!$B166+(drdp!G166)*XYM2!$C166+(drdp!J166)*XYM2!$D166)</f>
        <v>0</v>
      </c>
      <c r="K166" s="21">
        <f>SUM(E$3:E165)+H166</f>
        <v>1.3048953750782319</v>
      </c>
      <c r="L166" s="21">
        <f>SUM(F$3:F165)+I166</f>
        <v>-1.3053609188227835</v>
      </c>
      <c r="M166" s="21">
        <f>SUM(G$3:G165)+J166</f>
        <v>0</v>
      </c>
      <c r="N166" s="21"/>
      <c r="O166" s="21"/>
      <c r="P166" s="21"/>
      <c r="Q166" s="19">
        <f t="shared" si="13"/>
        <v>1.7027519399005597</v>
      </c>
      <c r="R166" s="19">
        <f t="shared" si="14"/>
        <v>1.7039671283898616</v>
      </c>
      <c r="S166" s="19">
        <f t="shared" si="15"/>
        <v>0</v>
      </c>
      <c r="T166" s="19">
        <f t="shared" si="16"/>
        <v>-1.7033594257797215</v>
      </c>
      <c r="U166" s="19">
        <f t="shared" si="17"/>
        <v>0</v>
      </c>
      <c r="V166" s="19">
        <f t="shared" si="18"/>
        <v>0</v>
      </c>
    </row>
    <row r="167" spans="1:22" x14ac:dyDescent="0.25">
      <c r="A167" s="26">
        <f>Wellpath!E167</f>
        <v>0</v>
      </c>
      <c r="B167" s="22">
        <v>0</v>
      </c>
      <c r="C167" s="22">
        <v>0</v>
      </c>
      <c r="D167" s="22">
        <v>-1</v>
      </c>
      <c r="E167" s="20">
        <f>Model!$W$34*((drdp!B167+drdp!K167)*XYM2!$B167+(drdp!E167+drdp!N167)*XYM2!$C167+(drdp!H167+drdp!Q167)*XYM2!$D167)</f>
        <v>0</v>
      </c>
      <c r="F167" s="20">
        <f>Model!$W$34*((drdp!C167+drdp!L167)*XYM2!$B167+(drdp!F167+drdp!O167)*XYM2!$C167+(drdp!I167+drdp!R167)*XYM2!$D167)</f>
        <v>0</v>
      </c>
      <c r="G167" s="20">
        <f>Model!$W$34*((drdp!D167+drdp!M167)*XYM2!$B167+(drdp!G167+drdp!P167)*XYM2!$C167+(drdp!J167+drdp!S167)*XYM2!$D167)</f>
        <v>0</v>
      </c>
      <c r="H167" s="18">
        <f>Model!$W$34*((drdp!B167)*XYM2!$B167+(drdp!E167)*XYM2!$C167+(drdp!H167)*XYM2!$D167)</f>
        <v>0</v>
      </c>
      <c r="I167" s="18">
        <f>Model!$W$34*((drdp!C167)*XYM2!$B167+(drdp!F167)*XYM2!$C167+(drdp!I167)*XYM2!$D167)</f>
        <v>0</v>
      </c>
      <c r="J167" s="18">
        <f>Model!$W$34*((drdp!D167)*XYM2!$B167+(drdp!G167)*XYM2!$C167+(drdp!J167)*XYM2!$D167)</f>
        <v>0</v>
      </c>
      <c r="K167" s="21">
        <f>SUM(E$3:E166)+H167</f>
        <v>1.3048953750782319</v>
      </c>
      <c r="L167" s="21">
        <f>SUM(F$3:F166)+I167</f>
        <v>-1.3053609188227835</v>
      </c>
      <c r="M167" s="21">
        <f>SUM(G$3:G166)+J167</f>
        <v>0</v>
      </c>
      <c r="N167" s="21"/>
      <c r="O167" s="21"/>
      <c r="P167" s="21"/>
      <c r="Q167" s="19">
        <f t="shared" si="13"/>
        <v>1.7027519399005597</v>
      </c>
      <c r="R167" s="19">
        <f t="shared" si="14"/>
        <v>1.7039671283898616</v>
      </c>
      <c r="S167" s="19">
        <f t="shared" si="15"/>
        <v>0</v>
      </c>
      <c r="T167" s="19">
        <f t="shared" si="16"/>
        <v>-1.7033594257797215</v>
      </c>
      <c r="U167" s="19">
        <f t="shared" si="17"/>
        <v>0</v>
      </c>
      <c r="V167" s="19">
        <f t="shared" si="18"/>
        <v>0</v>
      </c>
    </row>
    <row r="168" spans="1:22" x14ac:dyDescent="0.25">
      <c r="A168" s="26">
        <f>Wellpath!E168</f>
        <v>0</v>
      </c>
      <c r="B168" s="22">
        <v>0</v>
      </c>
      <c r="C168" s="22">
        <v>0</v>
      </c>
      <c r="D168" s="22">
        <v>-1</v>
      </c>
      <c r="E168" s="20">
        <f>Model!$W$34*((drdp!B168+drdp!K168)*XYM2!$B168+(drdp!E168+drdp!N168)*XYM2!$C168+(drdp!H168+drdp!Q168)*XYM2!$D168)</f>
        <v>0</v>
      </c>
      <c r="F168" s="20">
        <f>Model!$W$34*((drdp!C168+drdp!L168)*XYM2!$B168+(drdp!F168+drdp!O168)*XYM2!$C168+(drdp!I168+drdp!R168)*XYM2!$D168)</f>
        <v>0</v>
      </c>
      <c r="G168" s="20">
        <f>Model!$W$34*((drdp!D168+drdp!M168)*XYM2!$B168+(drdp!G168+drdp!P168)*XYM2!$C168+(drdp!J168+drdp!S168)*XYM2!$D168)</f>
        <v>0</v>
      </c>
      <c r="H168" s="18">
        <f>Model!$W$34*((drdp!B168)*XYM2!$B168+(drdp!E168)*XYM2!$C168+(drdp!H168)*XYM2!$D168)</f>
        <v>0</v>
      </c>
      <c r="I168" s="18">
        <f>Model!$W$34*((drdp!C168)*XYM2!$B168+(drdp!F168)*XYM2!$C168+(drdp!I168)*XYM2!$D168)</f>
        <v>0</v>
      </c>
      <c r="J168" s="18">
        <f>Model!$W$34*((drdp!D168)*XYM2!$B168+(drdp!G168)*XYM2!$C168+(drdp!J168)*XYM2!$D168)</f>
        <v>0</v>
      </c>
      <c r="K168" s="21">
        <f>SUM(E$3:E167)+H168</f>
        <v>1.3048953750782319</v>
      </c>
      <c r="L168" s="21">
        <f>SUM(F$3:F167)+I168</f>
        <v>-1.3053609188227835</v>
      </c>
      <c r="M168" s="21">
        <f>SUM(G$3:G167)+J168</f>
        <v>0</v>
      </c>
      <c r="N168" s="21"/>
      <c r="O168" s="21"/>
      <c r="P168" s="21"/>
      <c r="Q168" s="19">
        <f t="shared" si="13"/>
        <v>1.7027519399005597</v>
      </c>
      <c r="R168" s="19">
        <f t="shared" si="14"/>
        <v>1.7039671283898616</v>
      </c>
      <c r="S168" s="19">
        <f t="shared" si="15"/>
        <v>0</v>
      </c>
      <c r="T168" s="19">
        <f t="shared" si="16"/>
        <v>-1.7033594257797215</v>
      </c>
      <c r="U168" s="19">
        <f t="shared" si="17"/>
        <v>0</v>
      </c>
      <c r="V168" s="19">
        <f t="shared" si="18"/>
        <v>0</v>
      </c>
    </row>
    <row r="169" spans="1:22" x14ac:dyDescent="0.25">
      <c r="A169" s="26">
        <f>Wellpath!E169</f>
        <v>0</v>
      </c>
      <c r="B169" s="22">
        <v>0</v>
      </c>
      <c r="C169" s="22">
        <v>0</v>
      </c>
      <c r="D169" s="22">
        <v>-1</v>
      </c>
      <c r="E169" s="20">
        <f>Model!$W$34*((drdp!B169+drdp!K169)*XYM2!$B169+(drdp!E169+drdp!N169)*XYM2!$C169+(drdp!H169+drdp!Q169)*XYM2!$D169)</f>
        <v>0</v>
      </c>
      <c r="F169" s="20">
        <f>Model!$W$34*((drdp!C169+drdp!L169)*XYM2!$B169+(drdp!F169+drdp!O169)*XYM2!$C169+(drdp!I169+drdp!R169)*XYM2!$D169)</f>
        <v>0</v>
      </c>
      <c r="G169" s="20">
        <f>Model!$W$34*((drdp!D169+drdp!M169)*XYM2!$B169+(drdp!G169+drdp!P169)*XYM2!$C169+(drdp!J169+drdp!S169)*XYM2!$D169)</f>
        <v>0</v>
      </c>
      <c r="H169" s="18">
        <f>Model!$W$34*((drdp!B169)*XYM2!$B169+(drdp!E169)*XYM2!$C169+(drdp!H169)*XYM2!$D169)</f>
        <v>0</v>
      </c>
      <c r="I169" s="18">
        <f>Model!$W$34*((drdp!C169)*XYM2!$B169+(drdp!F169)*XYM2!$C169+(drdp!I169)*XYM2!$D169)</f>
        <v>0</v>
      </c>
      <c r="J169" s="18">
        <f>Model!$W$34*((drdp!D169)*XYM2!$B169+(drdp!G169)*XYM2!$C169+(drdp!J169)*XYM2!$D169)</f>
        <v>0</v>
      </c>
      <c r="K169" s="21">
        <f>SUM(E$3:E168)+H169</f>
        <v>1.3048953750782319</v>
      </c>
      <c r="L169" s="21">
        <f>SUM(F$3:F168)+I169</f>
        <v>-1.3053609188227835</v>
      </c>
      <c r="M169" s="21">
        <f>SUM(G$3:G168)+J169</f>
        <v>0</v>
      </c>
      <c r="N169" s="21"/>
      <c r="O169" s="21"/>
      <c r="P169" s="21"/>
      <c r="Q169" s="19">
        <f t="shared" si="13"/>
        <v>1.7027519399005597</v>
      </c>
      <c r="R169" s="19">
        <f t="shared" si="14"/>
        <v>1.7039671283898616</v>
      </c>
      <c r="S169" s="19">
        <f t="shared" si="15"/>
        <v>0</v>
      </c>
      <c r="T169" s="19">
        <f t="shared" si="16"/>
        <v>-1.7033594257797215</v>
      </c>
      <c r="U169" s="19">
        <f t="shared" si="17"/>
        <v>0</v>
      </c>
      <c r="V169" s="19">
        <f t="shared" si="18"/>
        <v>0</v>
      </c>
    </row>
    <row r="170" spans="1:22" x14ac:dyDescent="0.25">
      <c r="A170" s="26">
        <f>Wellpath!E170</f>
        <v>0</v>
      </c>
      <c r="B170" s="22">
        <v>0</v>
      </c>
      <c r="C170" s="22">
        <v>0</v>
      </c>
      <c r="D170" s="22">
        <v>-1</v>
      </c>
      <c r="E170" s="20">
        <f>Model!$W$34*((drdp!B170+drdp!K170)*XYM2!$B170+(drdp!E170+drdp!N170)*XYM2!$C170+(drdp!H170+drdp!Q170)*XYM2!$D170)</f>
        <v>0</v>
      </c>
      <c r="F170" s="20">
        <f>Model!$W$34*((drdp!C170+drdp!L170)*XYM2!$B170+(drdp!F170+drdp!O170)*XYM2!$C170+(drdp!I170+drdp!R170)*XYM2!$D170)</f>
        <v>0</v>
      </c>
      <c r="G170" s="20">
        <f>Model!$W$34*((drdp!D170+drdp!M170)*XYM2!$B170+(drdp!G170+drdp!P170)*XYM2!$C170+(drdp!J170+drdp!S170)*XYM2!$D170)</f>
        <v>0</v>
      </c>
      <c r="H170" s="18">
        <f>Model!$W$34*((drdp!B170)*XYM2!$B170+(drdp!E170)*XYM2!$C170+(drdp!H170)*XYM2!$D170)</f>
        <v>0</v>
      </c>
      <c r="I170" s="18">
        <f>Model!$W$34*((drdp!C170)*XYM2!$B170+(drdp!F170)*XYM2!$C170+(drdp!I170)*XYM2!$D170)</f>
        <v>0</v>
      </c>
      <c r="J170" s="18">
        <f>Model!$W$34*((drdp!D170)*XYM2!$B170+(drdp!G170)*XYM2!$C170+(drdp!J170)*XYM2!$D170)</f>
        <v>0</v>
      </c>
      <c r="K170" s="21">
        <f>SUM(E$3:E169)+H170</f>
        <v>1.3048953750782319</v>
      </c>
      <c r="L170" s="21">
        <f>SUM(F$3:F169)+I170</f>
        <v>-1.3053609188227835</v>
      </c>
      <c r="M170" s="21">
        <f>SUM(G$3:G169)+J170</f>
        <v>0</v>
      </c>
      <c r="N170" s="21"/>
      <c r="O170" s="21"/>
      <c r="P170" s="21"/>
      <c r="Q170" s="19">
        <f t="shared" si="13"/>
        <v>1.7027519399005597</v>
      </c>
      <c r="R170" s="19">
        <f t="shared" si="14"/>
        <v>1.7039671283898616</v>
      </c>
      <c r="S170" s="19">
        <f t="shared" si="15"/>
        <v>0</v>
      </c>
      <c r="T170" s="19">
        <f t="shared" si="16"/>
        <v>-1.7033594257797215</v>
      </c>
      <c r="U170" s="19">
        <f t="shared" si="17"/>
        <v>0</v>
      </c>
      <c r="V170" s="19">
        <f t="shared" si="18"/>
        <v>0</v>
      </c>
    </row>
    <row r="171" spans="1:22" x14ac:dyDescent="0.25">
      <c r="A171" s="26">
        <f>Wellpath!E171</f>
        <v>0</v>
      </c>
      <c r="B171" s="22">
        <v>0</v>
      </c>
      <c r="C171" s="22">
        <v>0</v>
      </c>
      <c r="D171" s="22">
        <v>-1</v>
      </c>
      <c r="E171" s="20">
        <f>Model!$W$34*((drdp!B171+drdp!K171)*XYM2!$B171+(drdp!E171+drdp!N171)*XYM2!$C171+(drdp!H171+drdp!Q171)*XYM2!$D171)</f>
        <v>0</v>
      </c>
      <c r="F171" s="20">
        <f>Model!$W$34*((drdp!C171+drdp!L171)*XYM2!$B171+(drdp!F171+drdp!O171)*XYM2!$C171+(drdp!I171+drdp!R171)*XYM2!$D171)</f>
        <v>0</v>
      </c>
      <c r="G171" s="20">
        <f>Model!$W$34*((drdp!D171+drdp!M171)*XYM2!$B171+(drdp!G171+drdp!P171)*XYM2!$C171+(drdp!J171+drdp!S171)*XYM2!$D171)</f>
        <v>0</v>
      </c>
      <c r="H171" s="18">
        <f>Model!$W$34*((drdp!B171)*XYM2!$B171+(drdp!E171)*XYM2!$C171+(drdp!H171)*XYM2!$D171)</f>
        <v>0</v>
      </c>
      <c r="I171" s="18">
        <f>Model!$W$34*((drdp!C171)*XYM2!$B171+(drdp!F171)*XYM2!$C171+(drdp!I171)*XYM2!$D171)</f>
        <v>0</v>
      </c>
      <c r="J171" s="18">
        <f>Model!$W$34*((drdp!D171)*XYM2!$B171+(drdp!G171)*XYM2!$C171+(drdp!J171)*XYM2!$D171)</f>
        <v>0</v>
      </c>
      <c r="K171" s="21">
        <f>SUM(E$3:E170)+H171</f>
        <v>1.3048953750782319</v>
      </c>
      <c r="L171" s="21">
        <f>SUM(F$3:F170)+I171</f>
        <v>-1.3053609188227835</v>
      </c>
      <c r="M171" s="21">
        <f>SUM(G$3:G170)+J171</f>
        <v>0</v>
      </c>
      <c r="N171" s="21"/>
      <c r="O171" s="21"/>
      <c r="P171" s="21"/>
      <c r="Q171" s="19">
        <f t="shared" si="13"/>
        <v>1.7027519399005597</v>
      </c>
      <c r="R171" s="19">
        <f t="shared" si="14"/>
        <v>1.7039671283898616</v>
      </c>
      <c r="S171" s="19">
        <f t="shared" si="15"/>
        <v>0</v>
      </c>
      <c r="T171" s="19">
        <f t="shared" si="16"/>
        <v>-1.7033594257797215</v>
      </c>
      <c r="U171" s="19">
        <f t="shared" si="17"/>
        <v>0</v>
      </c>
      <c r="V171" s="19">
        <f t="shared" si="18"/>
        <v>0</v>
      </c>
    </row>
    <row r="172" spans="1:22" x14ac:dyDescent="0.25">
      <c r="A172" s="26">
        <f>Wellpath!E172</f>
        <v>0</v>
      </c>
      <c r="B172" s="22">
        <v>0</v>
      </c>
      <c r="C172" s="22">
        <v>0</v>
      </c>
      <c r="D172" s="22">
        <v>-1</v>
      </c>
      <c r="E172" s="20">
        <f>Model!$W$34*((drdp!B172+drdp!K172)*XYM2!$B172+(drdp!E172+drdp!N172)*XYM2!$C172+(drdp!H172+drdp!Q172)*XYM2!$D172)</f>
        <v>0</v>
      </c>
      <c r="F172" s="20">
        <f>Model!$W$34*((drdp!C172+drdp!L172)*XYM2!$B172+(drdp!F172+drdp!O172)*XYM2!$C172+(drdp!I172+drdp!R172)*XYM2!$D172)</f>
        <v>0</v>
      </c>
      <c r="G172" s="20">
        <f>Model!$W$34*((drdp!D172+drdp!M172)*XYM2!$B172+(drdp!G172+drdp!P172)*XYM2!$C172+(drdp!J172+drdp!S172)*XYM2!$D172)</f>
        <v>0</v>
      </c>
      <c r="H172" s="18">
        <f>Model!$W$34*((drdp!B172)*XYM2!$B172+(drdp!E172)*XYM2!$C172+(drdp!H172)*XYM2!$D172)</f>
        <v>0</v>
      </c>
      <c r="I172" s="18">
        <f>Model!$W$34*((drdp!C172)*XYM2!$B172+(drdp!F172)*XYM2!$C172+(drdp!I172)*XYM2!$D172)</f>
        <v>0</v>
      </c>
      <c r="J172" s="18">
        <f>Model!$W$34*((drdp!D172)*XYM2!$B172+(drdp!G172)*XYM2!$C172+(drdp!J172)*XYM2!$D172)</f>
        <v>0</v>
      </c>
      <c r="K172" s="21">
        <f>SUM(E$3:E171)+H172</f>
        <v>1.3048953750782319</v>
      </c>
      <c r="L172" s="21">
        <f>SUM(F$3:F171)+I172</f>
        <v>-1.3053609188227835</v>
      </c>
      <c r="M172" s="21">
        <f>SUM(G$3:G171)+J172</f>
        <v>0</v>
      </c>
      <c r="N172" s="21"/>
      <c r="O172" s="21"/>
      <c r="P172" s="21"/>
      <c r="Q172" s="19">
        <f t="shared" si="13"/>
        <v>1.7027519399005597</v>
      </c>
      <c r="R172" s="19">
        <f t="shared" si="14"/>
        <v>1.7039671283898616</v>
      </c>
      <c r="S172" s="19">
        <f t="shared" si="15"/>
        <v>0</v>
      </c>
      <c r="T172" s="19">
        <f t="shared" si="16"/>
        <v>-1.7033594257797215</v>
      </c>
      <c r="U172" s="19">
        <f t="shared" si="17"/>
        <v>0</v>
      </c>
      <c r="V172" s="19">
        <f t="shared" si="18"/>
        <v>0</v>
      </c>
    </row>
    <row r="173" spans="1:22" x14ac:dyDescent="0.25">
      <c r="A173" s="26">
        <f>Wellpath!E173</f>
        <v>0</v>
      </c>
      <c r="B173" s="22">
        <v>0</v>
      </c>
      <c r="C173" s="22">
        <v>0</v>
      </c>
      <c r="D173" s="22">
        <v>-1</v>
      </c>
      <c r="E173" s="20">
        <f>Model!$W$34*((drdp!B173+drdp!K173)*XYM2!$B173+(drdp!E173+drdp!N173)*XYM2!$C173+(drdp!H173+drdp!Q173)*XYM2!$D173)</f>
        <v>0</v>
      </c>
      <c r="F173" s="20">
        <f>Model!$W$34*((drdp!C173+drdp!L173)*XYM2!$B173+(drdp!F173+drdp!O173)*XYM2!$C173+(drdp!I173+drdp!R173)*XYM2!$D173)</f>
        <v>0</v>
      </c>
      <c r="G173" s="20">
        <f>Model!$W$34*((drdp!D173+drdp!M173)*XYM2!$B173+(drdp!G173+drdp!P173)*XYM2!$C173+(drdp!J173+drdp!S173)*XYM2!$D173)</f>
        <v>0</v>
      </c>
      <c r="H173" s="18">
        <f>Model!$W$34*((drdp!B173)*XYM2!$B173+(drdp!E173)*XYM2!$C173+(drdp!H173)*XYM2!$D173)</f>
        <v>0</v>
      </c>
      <c r="I173" s="18">
        <f>Model!$W$34*((drdp!C173)*XYM2!$B173+(drdp!F173)*XYM2!$C173+(drdp!I173)*XYM2!$D173)</f>
        <v>0</v>
      </c>
      <c r="J173" s="18">
        <f>Model!$W$34*((drdp!D173)*XYM2!$B173+(drdp!G173)*XYM2!$C173+(drdp!J173)*XYM2!$D173)</f>
        <v>0</v>
      </c>
      <c r="K173" s="21">
        <f>SUM(E$3:E172)+H173</f>
        <v>1.3048953750782319</v>
      </c>
      <c r="L173" s="21">
        <f>SUM(F$3:F172)+I173</f>
        <v>-1.3053609188227835</v>
      </c>
      <c r="M173" s="21">
        <f>SUM(G$3:G172)+J173</f>
        <v>0</v>
      </c>
      <c r="N173" s="21"/>
      <c r="O173" s="21"/>
      <c r="P173" s="21"/>
      <c r="Q173" s="19">
        <f t="shared" si="13"/>
        <v>1.7027519399005597</v>
      </c>
      <c r="R173" s="19">
        <f t="shared" si="14"/>
        <v>1.7039671283898616</v>
      </c>
      <c r="S173" s="19">
        <f t="shared" si="15"/>
        <v>0</v>
      </c>
      <c r="T173" s="19">
        <f t="shared" si="16"/>
        <v>-1.7033594257797215</v>
      </c>
      <c r="U173" s="19">
        <f t="shared" si="17"/>
        <v>0</v>
      </c>
      <c r="V173" s="19">
        <f t="shared" si="18"/>
        <v>0</v>
      </c>
    </row>
    <row r="174" spans="1:22" x14ac:dyDescent="0.25">
      <c r="A174" s="26">
        <f>Wellpath!E174</f>
        <v>0</v>
      </c>
      <c r="B174" s="22">
        <v>0</v>
      </c>
      <c r="C174" s="22">
        <v>0</v>
      </c>
      <c r="D174" s="22">
        <v>-1</v>
      </c>
      <c r="E174" s="20">
        <f>Model!$W$34*((drdp!B174+drdp!K174)*XYM2!$B174+(drdp!E174+drdp!N174)*XYM2!$C174+(drdp!H174+drdp!Q174)*XYM2!$D174)</f>
        <v>0</v>
      </c>
      <c r="F174" s="20">
        <f>Model!$W$34*((drdp!C174+drdp!L174)*XYM2!$B174+(drdp!F174+drdp!O174)*XYM2!$C174+(drdp!I174+drdp!R174)*XYM2!$D174)</f>
        <v>0</v>
      </c>
      <c r="G174" s="20">
        <f>Model!$W$34*((drdp!D174+drdp!M174)*XYM2!$B174+(drdp!G174+drdp!P174)*XYM2!$C174+(drdp!J174+drdp!S174)*XYM2!$D174)</f>
        <v>0</v>
      </c>
      <c r="H174" s="18">
        <f>Model!$W$34*((drdp!B174)*XYM2!$B174+(drdp!E174)*XYM2!$C174+(drdp!H174)*XYM2!$D174)</f>
        <v>0</v>
      </c>
      <c r="I174" s="18">
        <f>Model!$W$34*((drdp!C174)*XYM2!$B174+(drdp!F174)*XYM2!$C174+(drdp!I174)*XYM2!$D174)</f>
        <v>0</v>
      </c>
      <c r="J174" s="18">
        <f>Model!$W$34*((drdp!D174)*XYM2!$B174+(drdp!G174)*XYM2!$C174+(drdp!J174)*XYM2!$D174)</f>
        <v>0</v>
      </c>
      <c r="K174" s="21">
        <f>SUM(E$3:E173)+H174</f>
        <v>1.3048953750782319</v>
      </c>
      <c r="L174" s="21">
        <f>SUM(F$3:F173)+I174</f>
        <v>-1.3053609188227835</v>
      </c>
      <c r="M174" s="21">
        <f>SUM(G$3:G173)+J174</f>
        <v>0</v>
      </c>
      <c r="N174" s="21"/>
      <c r="O174" s="21"/>
      <c r="P174" s="21"/>
      <c r="Q174" s="19">
        <f t="shared" si="13"/>
        <v>1.7027519399005597</v>
      </c>
      <c r="R174" s="19">
        <f t="shared" si="14"/>
        <v>1.7039671283898616</v>
      </c>
      <c r="S174" s="19">
        <f t="shared" si="15"/>
        <v>0</v>
      </c>
      <c r="T174" s="19">
        <f t="shared" si="16"/>
        <v>-1.7033594257797215</v>
      </c>
      <c r="U174" s="19">
        <f t="shared" si="17"/>
        <v>0</v>
      </c>
      <c r="V174" s="19">
        <f t="shared" si="18"/>
        <v>0</v>
      </c>
    </row>
    <row r="175" spans="1:22" x14ac:dyDescent="0.25">
      <c r="A175" s="26">
        <f>Wellpath!E175</f>
        <v>0</v>
      </c>
      <c r="B175" s="22">
        <v>0</v>
      </c>
      <c r="C175" s="22">
        <v>0</v>
      </c>
      <c r="D175" s="22">
        <v>-1</v>
      </c>
      <c r="E175" s="20">
        <f>Model!$W$34*((drdp!B175+drdp!K175)*XYM2!$B175+(drdp!E175+drdp!N175)*XYM2!$C175+(drdp!H175+drdp!Q175)*XYM2!$D175)</f>
        <v>0</v>
      </c>
      <c r="F175" s="20">
        <f>Model!$W$34*((drdp!C175+drdp!L175)*XYM2!$B175+(drdp!F175+drdp!O175)*XYM2!$C175+(drdp!I175+drdp!R175)*XYM2!$D175)</f>
        <v>0</v>
      </c>
      <c r="G175" s="20">
        <f>Model!$W$34*((drdp!D175+drdp!M175)*XYM2!$B175+(drdp!G175+drdp!P175)*XYM2!$C175+(drdp!J175+drdp!S175)*XYM2!$D175)</f>
        <v>0</v>
      </c>
      <c r="H175" s="18">
        <f>Model!$W$34*((drdp!B175)*XYM2!$B175+(drdp!E175)*XYM2!$C175+(drdp!H175)*XYM2!$D175)</f>
        <v>0</v>
      </c>
      <c r="I175" s="18">
        <f>Model!$W$34*((drdp!C175)*XYM2!$B175+(drdp!F175)*XYM2!$C175+(drdp!I175)*XYM2!$D175)</f>
        <v>0</v>
      </c>
      <c r="J175" s="18">
        <f>Model!$W$34*((drdp!D175)*XYM2!$B175+(drdp!G175)*XYM2!$C175+(drdp!J175)*XYM2!$D175)</f>
        <v>0</v>
      </c>
      <c r="K175" s="21">
        <f>SUM(E$3:E174)+H175</f>
        <v>1.3048953750782319</v>
      </c>
      <c r="L175" s="21">
        <f>SUM(F$3:F174)+I175</f>
        <v>-1.3053609188227835</v>
      </c>
      <c r="M175" s="21">
        <f>SUM(G$3:G174)+J175</f>
        <v>0</v>
      </c>
      <c r="N175" s="21"/>
      <c r="O175" s="21"/>
      <c r="P175" s="21"/>
      <c r="Q175" s="19">
        <f t="shared" si="13"/>
        <v>1.7027519399005597</v>
      </c>
      <c r="R175" s="19">
        <f t="shared" si="14"/>
        <v>1.7039671283898616</v>
      </c>
      <c r="S175" s="19">
        <f t="shared" si="15"/>
        <v>0</v>
      </c>
      <c r="T175" s="19">
        <f t="shared" si="16"/>
        <v>-1.7033594257797215</v>
      </c>
      <c r="U175" s="19">
        <f t="shared" si="17"/>
        <v>0</v>
      </c>
      <c r="V175" s="19">
        <f t="shared" si="18"/>
        <v>0</v>
      </c>
    </row>
    <row r="176" spans="1:22" x14ac:dyDescent="0.25">
      <c r="A176" s="26">
        <f>Wellpath!E176</f>
        <v>0</v>
      </c>
      <c r="B176" s="22">
        <v>0</v>
      </c>
      <c r="C176" s="22">
        <v>0</v>
      </c>
      <c r="D176" s="22">
        <v>-1</v>
      </c>
      <c r="E176" s="20">
        <f>Model!$W$34*((drdp!B176+drdp!K176)*XYM2!$B176+(drdp!E176+drdp!N176)*XYM2!$C176+(drdp!H176+drdp!Q176)*XYM2!$D176)</f>
        <v>0</v>
      </c>
      <c r="F176" s="20">
        <f>Model!$W$34*((drdp!C176+drdp!L176)*XYM2!$B176+(drdp!F176+drdp!O176)*XYM2!$C176+(drdp!I176+drdp!R176)*XYM2!$D176)</f>
        <v>0</v>
      </c>
      <c r="G176" s="20">
        <f>Model!$W$34*((drdp!D176+drdp!M176)*XYM2!$B176+(drdp!G176+drdp!P176)*XYM2!$C176+(drdp!J176+drdp!S176)*XYM2!$D176)</f>
        <v>0</v>
      </c>
      <c r="H176" s="18">
        <f>Model!$W$34*((drdp!B176)*XYM2!$B176+(drdp!E176)*XYM2!$C176+(drdp!H176)*XYM2!$D176)</f>
        <v>0</v>
      </c>
      <c r="I176" s="18">
        <f>Model!$W$34*((drdp!C176)*XYM2!$B176+(drdp!F176)*XYM2!$C176+(drdp!I176)*XYM2!$D176)</f>
        <v>0</v>
      </c>
      <c r="J176" s="18">
        <f>Model!$W$34*((drdp!D176)*XYM2!$B176+(drdp!G176)*XYM2!$C176+(drdp!J176)*XYM2!$D176)</f>
        <v>0</v>
      </c>
      <c r="K176" s="21">
        <f>SUM(E$3:E175)+H176</f>
        <v>1.3048953750782319</v>
      </c>
      <c r="L176" s="21">
        <f>SUM(F$3:F175)+I176</f>
        <v>-1.3053609188227835</v>
      </c>
      <c r="M176" s="21">
        <f>SUM(G$3:G175)+J176</f>
        <v>0</v>
      </c>
      <c r="N176" s="21"/>
      <c r="O176" s="21"/>
      <c r="P176" s="21"/>
      <c r="Q176" s="19">
        <f t="shared" si="13"/>
        <v>1.7027519399005597</v>
      </c>
      <c r="R176" s="19">
        <f t="shared" si="14"/>
        <v>1.7039671283898616</v>
      </c>
      <c r="S176" s="19">
        <f t="shared" si="15"/>
        <v>0</v>
      </c>
      <c r="T176" s="19">
        <f t="shared" si="16"/>
        <v>-1.7033594257797215</v>
      </c>
      <c r="U176" s="19">
        <f t="shared" si="17"/>
        <v>0</v>
      </c>
      <c r="V176" s="19">
        <f t="shared" si="18"/>
        <v>0</v>
      </c>
    </row>
    <row r="177" spans="1:22" x14ac:dyDescent="0.25">
      <c r="A177" s="26">
        <f>Wellpath!E177</f>
        <v>0</v>
      </c>
      <c r="B177" s="22">
        <v>0</v>
      </c>
      <c r="C177" s="22">
        <v>0</v>
      </c>
      <c r="D177" s="22">
        <v>-1</v>
      </c>
      <c r="E177" s="20">
        <f>Model!$W$34*((drdp!B177+drdp!K177)*XYM2!$B177+(drdp!E177+drdp!N177)*XYM2!$C177+(drdp!H177+drdp!Q177)*XYM2!$D177)</f>
        <v>0</v>
      </c>
      <c r="F177" s="20">
        <f>Model!$W$34*((drdp!C177+drdp!L177)*XYM2!$B177+(drdp!F177+drdp!O177)*XYM2!$C177+(drdp!I177+drdp!R177)*XYM2!$D177)</f>
        <v>0</v>
      </c>
      <c r="G177" s="20">
        <f>Model!$W$34*((drdp!D177+drdp!M177)*XYM2!$B177+(drdp!G177+drdp!P177)*XYM2!$C177+(drdp!J177+drdp!S177)*XYM2!$D177)</f>
        <v>0</v>
      </c>
      <c r="H177" s="18">
        <f>Model!$W$34*((drdp!B177)*XYM2!$B177+(drdp!E177)*XYM2!$C177+(drdp!H177)*XYM2!$D177)</f>
        <v>0</v>
      </c>
      <c r="I177" s="18">
        <f>Model!$W$34*((drdp!C177)*XYM2!$B177+(drdp!F177)*XYM2!$C177+(drdp!I177)*XYM2!$D177)</f>
        <v>0</v>
      </c>
      <c r="J177" s="18">
        <f>Model!$W$34*((drdp!D177)*XYM2!$B177+(drdp!G177)*XYM2!$C177+(drdp!J177)*XYM2!$D177)</f>
        <v>0</v>
      </c>
      <c r="K177" s="21">
        <f>SUM(E$3:E176)+H177</f>
        <v>1.3048953750782319</v>
      </c>
      <c r="L177" s="21">
        <f>SUM(F$3:F176)+I177</f>
        <v>-1.3053609188227835</v>
      </c>
      <c r="M177" s="21">
        <f>SUM(G$3:G176)+J177</f>
        <v>0</v>
      </c>
      <c r="N177" s="21"/>
      <c r="O177" s="21"/>
      <c r="P177" s="21"/>
      <c r="Q177" s="19">
        <f t="shared" si="13"/>
        <v>1.7027519399005597</v>
      </c>
      <c r="R177" s="19">
        <f t="shared" si="14"/>
        <v>1.7039671283898616</v>
      </c>
      <c r="S177" s="19">
        <f t="shared" si="15"/>
        <v>0</v>
      </c>
      <c r="T177" s="19">
        <f t="shared" si="16"/>
        <v>-1.7033594257797215</v>
      </c>
      <c r="U177" s="19">
        <f t="shared" si="17"/>
        <v>0</v>
      </c>
      <c r="V177" s="19">
        <f t="shared" si="18"/>
        <v>0</v>
      </c>
    </row>
    <row r="178" spans="1:22" x14ac:dyDescent="0.25">
      <c r="A178" s="26">
        <f>Wellpath!E178</f>
        <v>0</v>
      </c>
      <c r="B178" s="22">
        <v>0</v>
      </c>
      <c r="C178" s="22">
        <v>0</v>
      </c>
      <c r="D178" s="22">
        <v>-1</v>
      </c>
      <c r="E178" s="20">
        <f>Model!$W$34*((drdp!B178+drdp!K178)*XYM2!$B178+(drdp!E178+drdp!N178)*XYM2!$C178+(drdp!H178+drdp!Q178)*XYM2!$D178)</f>
        <v>0</v>
      </c>
      <c r="F178" s="20">
        <f>Model!$W$34*((drdp!C178+drdp!L178)*XYM2!$B178+(drdp!F178+drdp!O178)*XYM2!$C178+(drdp!I178+drdp!R178)*XYM2!$D178)</f>
        <v>0</v>
      </c>
      <c r="G178" s="20">
        <f>Model!$W$34*((drdp!D178+drdp!M178)*XYM2!$B178+(drdp!G178+drdp!P178)*XYM2!$C178+(drdp!J178+drdp!S178)*XYM2!$D178)</f>
        <v>0</v>
      </c>
      <c r="H178" s="18">
        <f>Model!$W$34*((drdp!B178)*XYM2!$B178+(drdp!E178)*XYM2!$C178+(drdp!H178)*XYM2!$D178)</f>
        <v>0</v>
      </c>
      <c r="I178" s="18">
        <f>Model!$W$34*((drdp!C178)*XYM2!$B178+(drdp!F178)*XYM2!$C178+(drdp!I178)*XYM2!$D178)</f>
        <v>0</v>
      </c>
      <c r="J178" s="18">
        <f>Model!$W$34*((drdp!D178)*XYM2!$B178+(drdp!G178)*XYM2!$C178+(drdp!J178)*XYM2!$D178)</f>
        <v>0</v>
      </c>
      <c r="K178" s="21">
        <f>SUM(E$3:E177)+H178</f>
        <v>1.3048953750782319</v>
      </c>
      <c r="L178" s="21">
        <f>SUM(F$3:F177)+I178</f>
        <v>-1.3053609188227835</v>
      </c>
      <c r="M178" s="21">
        <f>SUM(G$3:G177)+J178</f>
        <v>0</v>
      </c>
      <c r="N178" s="21"/>
      <c r="O178" s="21"/>
      <c r="P178" s="21"/>
      <c r="Q178" s="19">
        <f t="shared" si="13"/>
        <v>1.7027519399005597</v>
      </c>
      <c r="R178" s="19">
        <f t="shared" si="14"/>
        <v>1.7039671283898616</v>
      </c>
      <c r="S178" s="19">
        <f t="shared" si="15"/>
        <v>0</v>
      </c>
      <c r="T178" s="19">
        <f t="shared" si="16"/>
        <v>-1.7033594257797215</v>
      </c>
      <c r="U178" s="19">
        <f t="shared" si="17"/>
        <v>0</v>
      </c>
      <c r="V178" s="19">
        <f t="shared" si="18"/>
        <v>0</v>
      </c>
    </row>
    <row r="179" spans="1:22" x14ac:dyDescent="0.25">
      <c r="A179" s="26">
        <f>Wellpath!E179</f>
        <v>0</v>
      </c>
      <c r="B179" s="22">
        <v>0</v>
      </c>
      <c r="C179" s="22">
        <v>0</v>
      </c>
      <c r="D179" s="22">
        <v>-1</v>
      </c>
      <c r="E179" s="20">
        <f>Model!$W$34*((drdp!B179+drdp!K179)*XYM2!$B179+(drdp!E179+drdp!N179)*XYM2!$C179+(drdp!H179+drdp!Q179)*XYM2!$D179)</f>
        <v>0</v>
      </c>
      <c r="F179" s="20">
        <f>Model!$W$34*((drdp!C179+drdp!L179)*XYM2!$B179+(drdp!F179+drdp!O179)*XYM2!$C179+(drdp!I179+drdp!R179)*XYM2!$D179)</f>
        <v>0</v>
      </c>
      <c r="G179" s="20">
        <f>Model!$W$34*((drdp!D179+drdp!M179)*XYM2!$B179+(drdp!G179+drdp!P179)*XYM2!$C179+(drdp!J179+drdp!S179)*XYM2!$D179)</f>
        <v>0</v>
      </c>
      <c r="H179" s="18">
        <f>Model!$W$34*((drdp!B179)*XYM2!$B179+(drdp!E179)*XYM2!$C179+(drdp!H179)*XYM2!$D179)</f>
        <v>0</v>
      </c>
      <c r="I179" s="18">
        <f>Model!$W$34*((drdp!C179)*XYM2!$B179+(drdp!F179)*XYM2!$C179+(drdp!I179)*XYM2!$D179)</f>
        <v>0</v>
      </c>
      <c r="J179" s="18">
        <f>Model!$W$34*((drdp!D179)*XYM2!$B179+(drdp!G179)*XYM2!$C179+(drdp!J179)*XYM2!$D179)</f>
        <v>0</v>
      </c>
      <c r="K179" s="21">
        <f>SUM(E$3:E178)+H179</f>
        <v>1.3048953750782319</v>
      </c>
      <c r="L179" s="21">
        <f>SUM(F$3:F178)+I179</f>
        <v>-1.3053609188227835</v>
      </c>
      <c r="M179" s="21">
        <f>SUM(G$3:G178)+J179</f>
        <v>0</v>
      </c>
      <c r="N179" s="21"/>
      <c r="O179" s="21"/>
      <c r="P179" s="21"/>
      <c r="Q179" s="19">
        <f t="shared" si="13"/>
        <v>1.7027519399005597</v>
      </c>
      <c r="R179" s="19">
        <f t="shared" si="14"/>
        <v>1.7039671283898616</v>
      </c>
      <c r="S179" s="19">
        <f t="shared" si="15"/>
        <v>0</v>
      </c>
      <c r="T179" s="19">
        <f t="shared" si="16"/>
        <v>-1.7033594257797215</v>
      </c>
      <c r="U179" s="19">
        <f t="shared" si="17"/>
        <v>0</v>
      </c>
      <c r="V179" s="19">
        <f t="shared" si="18"/>
        <v>0</v>
      </c>
    </row>
    <row r="180" spans="1:22" x14ac:dyDescent="0.25">
      <c r="A180" s="26">
        <f>Wellpath!E180</f>
        <v>0</v>
      </c>
      <c r="B180" s="22">
        <v>0</v>
      </c>
      <c r="C180" s="22">
        <v>0</v>
      </c>
      <c r="D180" s="22">
        <v>-1</v>
      </c>
      <c r="E180" s="20">
        <f>Model!$W$34*((drdp!B180+drdp!K180)*XYM2!$B180+(drdp!E180+drdp!N180)*XYM2!$C180+(drdp!H180+drdp!Q180)*XYM2!$D180)</f>
        <v>0</v>
      </c>
      <c r="F180" s="20">
        <f>Model!$W$34*((drdp!C180+drdp!L180)*XYM2!$B180+(drdp!F180+drdp!O180)*XYM2!$C180+(drdp!I180+drdp!R180)*XYM2!$D180)</f>
        <v>0</v>
      </c>
      <c r="G180" s="20">
        <f>Model!$W$34*((drdp!D180+drdp!M180)*XYM2!$B180+(drdp!G180+drdp!P180)*XYM2!$C180+(drdp!J180+drdp!S180)*XYM2!$D180)</f>
        <v>0</v>
      </c>
      <c r="H180" s="18">
        <f>Model!$W$34*((drdp!B180)*XYM2!$B180+(drdp!E180)*XYM2!$C180+(drdp!H180)*XYM2!$D180)</f>
        <v>0</v>
      </c>
      <c r="I180" s="18">
        <f>Model!$W$34*((drdp!C180)*XYM2!$B180+(drdp!F180)*XYM2!$C180+(drdp!I180)*XYM2!$D180)</f>
        <v>0</v>
      </c>
      <c r="J180" s="18">
        <f>Model!$W$34*((drdp!D180)*XYM2!$B180+(drdp!G180)*XYM2!$C180+(drdp!J180)*XYM2!$D180)</f>
        <v>0</v>
      </c>
      <c r="K180" s="21">
        <f>SUM(E$3:E179)+H180</f>
        <v>1.3048953750782319</v>
      </c>
      <c r="L180" s="21">
        <f>SUM(F$3:F179)+I180</f>
        <v>-1.3053609188227835</v>
      </c>
      <c r="M180" s="21">
        <f>SUM(G$3:G179)+J180</f>
        <v>0</v>
      </c>
      <c r="N180" s="21"/>
      <c r="O180" s="21"/>
      <c r="P180" s="21"/>
      <c r="Q180" s="19">
        <f t="shared" si="13"/>
        <v>1.7027519399005597</v>
      </c>
      <c r="R180" s="19">
        <f t="shared" si="14"/>
        <v>1.7039671283898616</v>
      </c>
      <c r="S180" s="19">
        <f t="shared" si="15"/>
        <v>0</v>
      </c>
      <c r="T180" s="19">
        <f t="shared" si="16"/>
        <v>-1.7033594257797215</v>
      </c>
      <c r="U180" s="19">
        <f t="shared" si="17"/>
        <v>0</v>
      </c>
      <c r="V180" s="19">
        <f t="shared" si="18"/>
        <v>0</v>
      </c>
    </row>
    <row r="181" spans="1:22" x14ac:dyDescent="0.25">
      <c r="A181" s="26">
        <f>Wellpath!E181</f>
        <v>0</v>
      </c>
      <c r="B181" s="22">
        <v>0</v>
      </c>
      <c r="C181" s="22">
        <v>0</v>
      </c>
      <c r="D181" s="22">
        <v>-1</v>
      </c>
      <c r="E181" s="20">
        <f>Model!$W$34*((drdp!B181+drdp!K181)*XYM2!$B181+(drdp!E181+drdp!N181)*XYM2!$C181+(drdp!H181+drdp!Q181)*XYM2!$D181)</f>
        <v>0</v>
      </c>
      <c r="F181" s="20">
        <f>Model!$W$34*((drdp!C181+drdp!L181)*XYM2!$B181+(drdp!F181+drdp!O181)*XYM2!$C181+(drdp!I181+drdp!R181)*XYM2!$D181)</f>
        <v>0</v>
      </c>
      <c r="G181" s="20">
        <f>Model!$W$34*((drdp!D181+drdp!M181)*XYM2!$B181+(drdp!G181+drdp!P181)*XYM2!$C181+(drdp!J181+drdp!S181)*XYM2!$D181)</f>
        <v>0</v>
      </c>
      <c r="H181" s="18">
        <f>Model!$W$34*((drdp!B181)*XYM2!$B181+(drdp!E181)*XYM2!$C181+(drdp!H181)*XYM2!$D181)</f>
        <v>0</v>
      </c>
      <c r="I181" s="18">
        <f>Model!$W$34*((drdp!C181)*XYM2!$B181+(drdp!F181)*XYM2!$C181+(drdp!I181)*XYM2!$D181)</f>
        <v>0</v>
      </c>
      <c r="J181" s="18">
        <f>Model!$W$34*((drdp!D181)*XYM2!$B181+(drdp!G181)*XYM2!$C181+(drdp!J181)*XYM2!$D181)</f>
        <v>0</v>
      </c>
      <c r="K181" s="21">
        <f>SUM(E$3:E180)+H181</f>
        <v>1.3048953750782319</v>
      </c>
      <c r="L181" s="21">
        <f>SUM(F$3:F180)+I181</f>
        <v>-1.3053609188227835</v>
      </c>
      <c r="M181" s="21">
        <f>SUM(G$3:G180)+J181</f>
        <v>0</v>
      </c>
      <c r="N181" s="21"/>
      <c r="O181" s="21"/>
      <c r="P181" s="21"/>
      <c r="Q181" s="19">
        <f t="shared" si="13"/>
        <v>1.7027519399005597</v>
      </c>
      <c r="R181" s="19">
        <f t="shared" si="14"/>
        <v>1.7039671283898616</v>
      </c>
      <c r="S181" s="19">
        <f t="shared" si="15"/>
        <v>0</v>
      </c>
      <c r="T181" s="19">
        <f t="shared" si="16"/>
        <v>-1.7033594257797215</v>
      </c>
      <c r="U181" s="19">
        <f t="shared" si="17"/>
        <v>0</v>
      </c>
      <c r="V181" s="19">
        <f t="shared" si="18"/>
        <v>0</v>
      </c>
    </row>
    <row r="182" spans="1:22" x14ac:dyDescent="0.25">
      <c r="A182" s="26">
        <f>Wellpath!E182</f>
        <v>0</v>
      </c>
      <c r="B182" s="22">
        <v>0</v>
      </c>
      <c r="C182" s="22">
        <v>0</v>
      </c>
      <c r="D182" s="22">
        <v>-1</v>
      </c>
      <c r="E182" s="20">
        <f>Model!$W$34*((drdp!B182+drdp!K182)*XYM2!$B182+(drdp!E182+drdp!N182)*XYM2!$C182+(drdp!H182+drdp!Q182)*XYM2!$D182)</f>
        <v>0</v>
      </c>
      <c r="F182" s="20">
        <f>Model!$W$34*((drdp!C182+drdp!L182)*XYM2!$B182+(drdp!F182+drdp!O182)*XYM2!$C182+(drdp!I182+drdp!R182)*XYM2!$D182)</f>
        <v>0</v>
      </c>
      <c r="G182" s="20">
        <f>Model!$W$34*((drdp!D182+drdp!M182)*XYM2!$B182+(drdp!G182+drdp!P182)*XYM2!$C182+(drdp!J182+drdp!S182)*XYM2!$D182)</f>
        <v>0</v>
      </c>
      <c r="H182" s="18">
        <f>Model!$W$34*((drdp!B182)*XYM2!$B182+(drdp!E182)*XYM2!$C182+(drdp!H182)*XYM2!$D182)</f>
        <v>0</v>
      </c>
      <c r="I182" s="18">
        <f>Model!$W$34*((drdp!C182)*XYM2!$B182+(drdp!F182)*XYM2!$C182+(drdp!I182)*XYM2!$D182)</f>
        <v>0</v>
      </c>
      <c r="J182" s="18">
        <f>Model!$W$34*((drdp!D182)*XYM2!$B182+(drdp!G182)*XYM2!$C182+(drdp!J182)*XYM2!$D182)</f>
        <v>0</v>
      </c>
      <c r="K182" s="21">
        <f>SUM(E$3:E181)+H182</f>
        <v>1.3048953750782319</v>
      </c>
      <c r="L182" s="21">
        <f>SUM(F$3:F181)+I182</f>
        <v>-1.3053609188227835</v>
      </c>
      <c r="M182" s="21">
        <f>SUM(G$3:G181)+J182</f>
        <v>0</v>
      </c>
      <c r="N182" s="21"/>
      <c r="O182" s="21"/>
      <c r="P182" s="21"/>
      <c r="Q182" s="19">
        <f t="shared" si="13"/>
        <v>1.7027519399005597</v>
      </c>
      <c r="R182" s="19">
        <f t="shared" si="14"/>
        <v>1.7039671283898616</v>
      </c>
      <c r="S182" s="19">
        <f t="shared" si="15"/>
        <v>0</v>
      </c>
      <c r="T182" s="19">
        <f t="shared" si="16"/>
        <v>-1.7033594257797215</v>
      </c>
      <c r="U182" s="19">
        <f t="shared" si="17"/>
        <v>0</v>
      </c>
      <c r="V182" s="19">
        <f t="shared" si="18"/>
        <v>0</v>
      </c>
    </row>
    <row r="183" spans="1:22" x14ac:dyDescent="0.25">
      <c r="A183" s="26">
        <f>Wellpath!E183</f>
        <v>0</v>
      </c>
      <c r="B183" s="22">
        <v>0</v>
      </c>
      <c r="C183" s="22">
        <v>0</v>
      </c>
      <c r="D183" s="22">
        <v>-1</v>
      </c>
      <c r="E183" s="20">
        <f>Model!$W$34*((drdp!B183+drdp!K183)*XYM2!$B183+(drdp!E183+drdp!N183)*XYM2!$C183+(drdp!H183+drdp!Q183)*XYM2!$D183)</f>
        <v>0</v>
      </c>
      <c r="F183" s="20">
        <f>Model!$W$34*((drdp!C183+drdp!L183)*XYM2!$B183+(drdp!F183+drdp!O183)*XYM2!$C183+(drdp!I183+drdp!R183)*XYM2!$D183)</f>
        <v>0</v>
      </c>
      <c r="G183" s="20">
        <f>Model!$W$34*((drdp!D183+drdp!M183)*XYM2!$B183+(drdp!G183+drdp!P183)*XYM2!$C183+(drdp!J183+drdp!S183)*XYM2!$D183)</f>
        <v>0</v>
      </c>
      <c r="H183" s="18">
        <f>Model!$W$34*((drdp!B183)*XYM2!$B183+(drdp!E183)*XYM2!$C183+(drdp!H183)*XYM2!$D183)</f>
        <v>0</v>
      </c>
      <c r="I183" s="18">
        <f>Model!$W$34*((drdp!C183)*XYM2!$B183+(drdp!F183)*XYM2!$C183+(drdp!I183)*XYM2!$D183)</f>
        <v>0</v>
      </c>
      <c r="J183" s="18">
        <f>Model!$W$34*((drdp!D183)*XYM2!$B183+(drdp!G183)*XYM2!$C183+(drdp!J183)*XYM2!$D183)</f>
        <v>0</v>
      </c>
      <c r="K183" s="21">
        <f>SUM(E$3:E182)+H183</f>
        <v>1.3048953750782319</v>
      </c>
      <c r="L183" s="21">
        <f>SUM(F$3:F182)+I183</f>
        <v>-1.3053609188227835</v>
      </c>
      <c r="M183" s="21">
        <f>SUM(G$3:G182)+J183</f>
        <v>0</v>
      </c>
      <c r="N183" s="21"/>
      <c r="O183" s="21"/>
      <c r="P183" s="21"/>
      <c r="Q183" s="19">
        <f t="shared" si="13"/>
        <v>1.7027519399005597</v>
      </c>
      <c r="R183" s="19">
        <f t="shared" si="14"/>
        <v>1.7039671283898616</v>
      </c>
      <c r="S183" s="19">
        <f t="shared" si="15"/>
        <v>0</v>
      </c>
      <c r="T183" s="19">
        <f t="shared" si="16"/>
        <v>-1.7033594257797215</v>
      </c>
      <c r="U183" s="19">
        <f t="shared" si="17"/>
        <v>0</v>
      </c>
      <c r="V183" s="19">
        <f t="shared" si="18"/>
        <v>0</v>
      </c>
    </row>
    <row r="184" spans="1:22" x14ac:dyDescent="0.25">
      <c r="A184" s="26">
        <f>Wellpath!E184</f>
        <v>0</v>
      </c>
      <c r="B184" s="22">
        <v>0</v>
      </c>
      <c r="C184" s="22">
        <v>0</v>
      </c>
      <c r="D184" s="22">
        <v>-1</v>
      </c>
      <c r="E184" s="20">
        <f>Model!$W$34*((drdp!B184+drdp!K184)*XYM2!$B184+(drdp!E184+drdp!N184)*XYM2!$C184+(drdp!H184+drdp!Q184)*XYM2!$D184)</f>
        <v>0</v>
      </c>
      <c r="F184" s="20">
        <f>Model!$W$34*((drdp!C184+drdp!L184)*XYM2!$B184+(drdp!F184+drdp!O184)*XYM2!$C184+(drdp!I184+drdp!R184)*XYM2!$D184)</f>
        <v>0</v>
      </c>
      <c r="G184" s="20">
        <f>Model!$W$34*((drdp!D184+drdp!M184)*XYM2!$B184+(drdp!G184+drdp!P184)*XYM2!$C184+(drdp!J184+drdp!S184)*XYM2!$D184)</f>
        <v>0</v>
      </c>
      <c r="H184" s="18">
        <f>Model!$W$34*((drdp!B184)*XYM2!$B184+(drdp!E184)*XYM2!$C184+(drdp!H184)*XYM2!$D184)</f>
        <v>0</v>
      </c>
      <c r="I184" s="18">
        <f>Model!$W$34*((drdp!C184)*XYM2!$B184+(drdp!F184)*XYM2!$C184+(drdp!I184)*XYM2!$D184)</f>
        <v>0</v>
      </c>
      <c r="J184" s="18">
        <f>Model!$W$34*((drdp!D184)*XYM2!$B184+(drdp!G184)*XYM2!$C184+(drdp!J184)*XYM2!$D184)</f>
        <v>0</v>
      </c>
      <c r="K184" s="21">
        <f>SUM(E$3:E183)+H184</f>
        <v>1.3048953750782319</v>
      </c>
      <c r="L184" s="21">
        <f>SUM(F$3:F183)+I184</f>
        <v>-1.3053609188227835</v>
      </c>
      <c r="M184" s="21">
        <f>SUM(G$3:G183)+J184</f>
        <v>0</v>
      </c>
      <c r="N184" s="21"/>
      <c r="O184" s="21"/>
      <c r="P184" s="21"/>
      <c r="Q184" s="19">
        <f t="shared" si="13"/>
        <v>1.7027519399005597</v>
      </c>
      <c r="R184" s="19">
        <f t="shared" si="14"/>
        <v>1.7039671283898616</v>
      </c>
      <c r="S184" s="19">
        <f t="shared" si="15"/>
        <v>0</v>
      </c>
      <c r="T184" s="19">
        <f t="shared" si="16"/>
        <v>-1.7033594257797215</v>
      </c>
      <c r="U184" s="19">
        <f t="shared" si="17"/>
        <v>0</v>
      </c>
      <c r="V184" s="19">
        <f t="shared" si="18"/>
        <v>0</v>
      </c>
    </row>
    <row r="185" spans="1:22" x14ac:dyDescent="0.25">
      <c r="A185" s="26">
        <f>Wellpath!E185</f>
        <v>0</v>
      </c>
      <c r="B185" s="22">
        <v>0</v>
      </c>
      <c r="C185" s="22">
        <v>0</v>
      </c>
      <c r="D185" s="22">
        <v>-1</v>
      </c>
      <c r="E185" s="20">
        <f>Model!$W$34*((drdp!B185+drdp!K185)*XYM2!$B185+(drdp!E185+drdp!N185)*XYM2!$C185+(drdp!H185+drdp!Q185)*XYM2!$D185)</f>
        <v>0</v>
      </c>
      <c r="F185" s="20">
        <f>Model!$W$34*((drdp!C185+drdp!L185)*XYM2!$B185+(drdp!F185+drdp!O185)*XYM2!$C185+(drdp!I185+drdp!R185)*XYM2!$D185)</f>
        <v>0</v>
      </c>
      <c r="G185" s="20">
        <f>Model!$W$34*((drdp!D185+drdp!M185)*XYM2!$B185+(drdp!G185+drdp!P185)*XYM2!$C185+(drdp!J185+drdp!S185)*XYM2!$D185)</f>
        <v>0</v>
      </c>
      <c r="H185" s="18">
        <f>Model!$W$34*((drdp!B185)*XYM2!$B185+(drdp!E185)*XYM2!$C185+(drdp!H185)*XYM2!$D185)</f>
        <v>0</v>
      </c>
      <c r="I185" s="18">
        <f>Model!$W$34*((drdp!C185)*XYM2!$B185+(drdp!F185)*XYM2!$C185+(drdp!I185)*XYM2!$D185)</f>
        <v>0</v>
      </c>
      <c r="J185" s="18">
        <f>Model!$W$34*((drdp!D185)*XYM2!$B185+(drdp!G185)*XYM2!$C185+(drdp!J185)*XYM2!$D185)</f>
        <v>0</v>
      </c>
      <c r="K185" s="21">
        <f>SUM(E$3:E184)+H185</f>
        <v>1.3048953750782319</v>
      </c>
      <c r="L185" s="21">
        <f>SUM(F$3:F184)+I185</f>
        <v>-1.3053609188227835</v>
      </c>
      <c r="M185" s="21">
        <f>SUM(G$3:G184)+J185</f>
        <v>0</v>
      </c>
      <c r="N185" s="21"/>
      <c r="O185" s="21"/>
      <c r="P185" s="21"/>
      <c r="Q185" s="19">
        <f t="shared" si="13"/>
        <v>1.7027519399005597</v>
      </c>
      <c r="R185" s="19">
        <f t="shared" si="14"/>
        <v>1.7039671283898616</v>
      </c>
      <c r="S185" s="19">
        <f t="shared" si="15"/>
        <v>0</v>
      </c>
      <c r="T185" s="19">
        <f t="shared" si="16"/>
        <v>-1.7033594257797215</v>
      </c>
      <c r="U185" s="19">
        <f t="shared" si="17"/>
        <v>0</v>
      </c>
      <c r="V185" s="19">
        <f t="shared" si="18"/>
        <v>0</v>
      </c>
    </row>
    <row r="186" spans="1:22" x14ac:dyDescent="0.25">
      <c r="A186" s="26">
        <f>Wellpath!E186</f>
        <v>0</v>
      </c>
      <c r="B186" s="22">
        <v>0</v>
      </c>
      <c r="C186" s="22">
        <v>0</v>
      </c>
      <c r="D186" s="22">
        <v>-1</v>
      </c>
      <c r="E186" s="20">
        <f>Model!$W$34*((drdp!B186+drdp!K186)*XYM2!$B186+(drdp!E186+drdp!N186)*XYM2!$C186+(drdp!H186+drdp!Q186)*XYM2!$D186)</f>
        <v>0</v>
      </c>
      <c r="F186" s="20">
        <f>Model!$W$34*((drdp!C186+drdp!L186)*XYM2!$B186+(drdp!F186+drdp!O186)*XYM2!$C186+(drdp!I186+drdp!R186)*XYM2!$D186)</f>
        <v>0</v>
      </c>
      <c r="G186" s="20">
        <f>Model!$W$34*((drdp!D186+drdp!M186)*XYM2!$B186+(drdp!G186+drdp!P186)*XYM2!$C186+(drdp!J186+drdp!S186)*XYM2!$D186)</f>
        <v>0</v>
      </c>
      <c r="H186" s="18">
        <f>Model!$W$34*((drdp!B186)*XYM2!$B186+(drdp!E186)*XYM2!$C186+(drdp!H186)*XYM2!$D186)</f>
        <v>0</v>
      </c>
      <c r="I186" s="18">
        <f>Model!$W$34*((drdp!C186)*XYM2!$B186+(drdp!F186)*XYM2!$C186+(drdp!I186)*XYM2!$D186)</f>
        <v>0</v>
      </c>
      <c r="J186" s="18">
        <f>Model!$W$34*((drdp!D186)*XYM2!$B186+(drdp!G186)*XYM2!$C186+(drdp!J186)*XYM2!$D186)</f>
        <v>0</v>
      </c>
      <c r="K186" s="21">
        <f>SUM(E$3:E185)+H186</f>
        <v>1.3048953750782319</v>
      </c>
      <c r="L186" s="21">
        <f>SUM(F$3:F185)+I186</f>
        <v>-1.3053609188227835</v>
      </c>
      <c r="M186" s="21">
        <f>SUM(G$3:G185)+J186</f>
        <v>0</v>
      </c>
      <c r="N186" s="21"/>
      <c r="O186" s="21"/>
      <c r="P186" s="21"/>
      <c r="Q186" s="19">
        <f t="shared" si="13"/>
        <v>1.7027519399005597</v>
      </c>
      <c r="R186" s="19">
        <f t="shared" si="14"/>
        <v>1.7039671283898616</v>
      </c>
      <c r="S186" s="19">
        <f t="shared" si="15"/>
        <v>0</v>
      </c>
      <c r="T186" s="19">
        <f t="shared" si="16"/>
        <v>-1.7033594257797215</v>
      </c>
      <c r="U186" s="19">
        <f t="shared" si="17"/>
        <v>0</v>
      </c>
      <c r="V186" s="19">
        <f t="shared" si="18"/>
        <v>0</v>
      </c>
    </row>
    <row r="187" spans="1:22" x14ac:dyDescent="0.25">
      <c r="A187" s="26">
        <f>Wellpath!E187</f>
        <v>0</v>
      </c>
      <c r="B187" s="22">
        <v>0</v>
      </c>
      <c r="C187" s="22">
        <v>0</v>
      </c>
      <c r="D187" s="22">
        <v>-1</v>
      </c>
      <c r="E187" s="20">
        <f>Model!$W$34*((drdp!B187+drdp!K187)*XYM2!$B187+(drdp!E187+drdp!N187)*XYM2!$C187+(drdp!H187+drdp!Q187)*XYM2!$D187)</f>
        <v>0</v>
      </c>
      <c r="F187" s="20">
        <f>Model!$W$34*((drdp!C187+drdp!L187)*XYM2!$B187+(drdp!F187+drdp!O187)*XYM2!$C187+(drdp!I187+drdp!R187)*XYM2!$D187)</f>
        <v>0</v>
      </c>
      <c r="G187" s="20">
        <f>Model!$W$34*((drdp!D187+drdp!M187)*XYM2!$B187+(drdp!G187+drdp!P187)*XYM2!$C187+(drdp!J187+drdp!S187)*XYM2!$D187)</f>
        <v>0</v>
      </c>
      <c r="H187" s="18">
        <f>Model!$W$34*((drdp!B187)*XYM2!$B187+(drdp!E187)*XYM2!$C187+(drdp!H187)*XYM2!$D187)</f>
        <v>0</v>
      </c>
      <c r="I187" s="18">
        <f>Model!$W$34*((drdp!C187)*XYM2!$B187+(drdp!F187)*XYM2!$C187+(drdp!I187)*XYM2!$D187)</f>
        <v>0</v>
      </c>
      <c r="J187" s="18">
        <f>Model!$W$34*((drdp!D187)*XYM2!$B187+(drdp!G187)*XYM2!$C187+(drdp!J187)*XYM2!$D187)</f>
        <v>0</v>
      </c>
      <c r="K187" s="21">
        <f>SUM(E$3:E186)+H187</f>
        <v>1.3048953750782319</v>
      </c>
      <c r="L187" s="21">
        <f>SUM(F$3:F186)+I187</f>
        <v>-1.3053609188227835</v>
      </c>
      <c r="M187" s="21">
        <f>SUM(G$3:G186)+J187</f>
        <v>0</v>
      </c>
      <c r="N187" s="21"/>
      <c r="O187" s="21"/>
      <c r="P187" s="21"/>
      <c r="Q187" s="19">
        <f t="shared" si="13"/>
        <v>1.7027519399005597</v>
      </c>
      <c r="R187" s="19">
        <f t="shared" si="14"/>
        <v>1.7039671283898616</v>
      </c>
      <c r="S187" s="19">
        <f t="shared" si="15"/>
        <v>0</v>
      </c>
      <c r="T187" s="19">
        <f t="shared" si="16"/>
        <v>-1.7033594257797215</v>
      </c>
      <c r="U187" s="19">
        <f t="shared" si="17"/>
        <v>0</v>
      </c>
      <c r="V187" s="19">
        <f t="shared" si="18"/>
        <v>0</v>
      </c>
    </row>
    <row r="188" spans="1:22" x14ac:dyDescent="0.25">
      <c r="A188" s="26">
        <f>Wellpath!E188</f>
        <v>0</v>
      </c>
      <c r="B188" s="22">
        <v>0</v>
      </c>
      <c r="C188" s="22">
        <v>0</v>
      </c>
      <c r="D188" s="22">
        <v>-1</v>
      </c>
      <c r="E188" s="20">
        <f>Model!$W$34*((drdp!B188+drdp!K188)*XYM2!$B188+(drdp!E188+drdp!N188)*XYM2!$C188+(drdp!H188+drdp!Q188)*XYM2!$D188)</f>
        <v>0</v>
      </c>
      <c r="F188" s="20">
        <f>Model!$W$34*((drdp!C188+drdp!L188)*XYM2!$B188+(drdp!F188+drdp!O188)*XYM2!$C188+(drdp!I188+drdp!R188)*XYM2!$D188)</f>
        <v>0</v>
      </c>
      <c r="G188" s="20">
        <f>Model!$W$34*((drdp!D188+drdp!M188)*XYM2!$B188+(drdp!G188+drdp!P188)*XYM2!$C188+(drdp!J188+drdp!S188)*XYM2!$D188)</f>
        <v>0</v>
      </c>
      <c r="H188" s="18">
        <f>Model!$W$34*((drdp!B188)*XYM2!$B188+(drdp!E188)*XYM2!$C188+(drdp!H188)*XYM2!$D188)</f>
        <v>0</v>
      </c>
      <c r="I188" s="18">
        <f>Model!$W$34*((drdp!C188)*XYM2!$B188+(drdp!F188)*XYM2!$C188+(drdp!I188)*XYM2!$D188)</f>
        <v>0</v>
      </c>
      <c r="J188" s="18">
        <f>Model!$W$34*((drdp!D188)*XYM2!$B188+(drdp!G188)*XYM2!$C188+(drdp!J188)*XYM2!$D188)</f>
        <v>0</v>
      </c>
      <c r="K188" s="21">
        <f>SUM(E$3:E187)+H188</f>
        <v>1.3048953750782319</v>
      </c>
      <c r="L188" s="21">
        <f>SUM(F$3:F187)+I188</f>
        <v>-1.3053609188227835</v>
      </c>
      <c r="M188" s="21">
        <f>SUM(G$3:G187)+J188</f>
        <v>0</v>
      </c>
      <c r="N188" s="21"/>
      <c r="O188" s="21"/>
      <c r="P188" s="21"/>
      <c r="Q188" s="19">
        <f t="shared" si="13"/>
        <v>1.7027519399005597</v>
      </c>
      <c r="R188" s="19">
        <f t="shared" si="14"/>
        <v>1.7039671283898616</v>
      </c>
      <c r="S188" s="19">
        <f t="shared" si="15"/>
        <v>0</v>
      </c>
      <c r="T188" s="19">
        <f t="shared" si="16"/>
        <v>-1.7033594257797215</v>
      </c>
      <c r="U188" s="19">
        <f t="shared" si="17"/>
        <v>0</v>
      </c>
      <c r="V188" s="19">
        <f t="shared" si="18"/>
        <v>0</v>
      </c>
    </row>
    <row r="189" spans="1:22" x14ac:dyDescent="0.25">
      <c r="A189" s="26">
        <f>Wellpath!E189</f>
        <v>0</v>
      </c>
      <c r="B189" s="22">
        <v>0</v>
      </c>
      <c r="C189" s="22">
        <v>0</v>
      </c>
      <c r="D189" s="22">
        <v>-1</v>
      </c>
      <c r="E189" s="20">
        <f>Model!$W$34*((drdp!B189+drdp!K189)*XYM2!$B189+(drdp!E189+drdp!N189)*XYM2!$C189+(drdp!H189+drdp!Q189)*XYM2!$D189)</f>
        <v>0</v>
      </c>
      <c r="F189" s="20">
        <f>Model!$W$34*((drdp!C189+drdp!L189)*XYM2!$B189+(drdp!F189+drdp!O189)*XYM2!$C189+(drdp!I189+drdp!R189)*XYM2!$D189)</f>
        <v>0</v>
      </c>
      <c r="G189" s="20">
        <f>Model!$W$34*((drdp!D189+drdp!M189)*XYM2!$B189+(drdp!G189+drdp!P189)*XYM2!$C189+(drdp!J189+drdp!S189)*XYM2!$D189)</f>
        <v>0</v>
      </c>
      <c r="H189" s="18">
        <f>Model!$W$34*((drdp!B189)*XYM2!$B189+(drdp!E189)*XYM2!$C189+(drdp!H189)*XYM2!$D189)</f>
        <v>0</v>
      </c>
      <c r="I189" s="18">
        <f>Model!$W$34*((drdp!C189)*XYM2!$B189+(drdp!F189)*XYM2!$C189+(drdp!I189)*XYM2!$D189)</f>
        <v>0</v>
      </c>
      <c r="J189" s="18">
        <f>Model!$W$34*((drdp!D189)*XYM2!$B189+(drdp!G189)*XYM2!$C189+(drdp!J189)*XYM2!$D189)</f>
        <v>0</v>
      </c>
      <c r="K189" s="21">
        <f>SUM(E$3:E188)+H189</f>
        <v>1.3048953750782319</v>
      </c>
      <c r="L189" s="21">
        <f>SUM(F$3:F188)+I189</f>
        <v>-1.3053609188227835</v>
      </c>
      <c r="M189" s="21">
        <f>SUM(G$3:G188)+J189</f>
        <v>0</v>
      </c>
      <c r="N189" s="21"/>
      <c r="O189" s="21"/>
      <c r="P189" s="21"/>
      <c r="Q189" s="19">
        <f t="shared" si="13"/>
        <v>1.7027519399005597</v>
      </c>
      <c r="R189" s="19">
        <f t="shared" si="14"/>
        <v>1.7039671283898616</v>
      </c>
      <c r="S189" s="19">
        <f t="shared" si="15"/>
        <v>0</v>
      </c>
      <c r="T189" s="19">
        <f t="shared" si="16"/>
        <v>-1.7033594257797215</v>
      </c>
      <c r="U189" s="19">
        <f t="shared" si="17"/>
        <v>0</v>
      </c>
      <c r="V189" s="19">
        <f t="shared" si="18"/>
        <v>0</v>
      </c>
    </row>
    <row r="190" spans="1:22" x14ac:dyDescent="0.25">
      <c r="A190" s="26">
        <f>Wellpath!E190</f>
        <v>0</v>
      </c>
      <c r="B190" s="22">
        <v>0</v>
      </c>
      <c r="C190" s="22">
        <v>0</v>
      </c>
      <c r="D190" s="22">
        <v>-1</v>
      </c>
      <c r="E190" s="20">
        <f>Model!$W$34*((drdp!B190+drdp!K190)*XYM2!$B190+(drdp!E190+drdp!N190)*XYM2!$C190+(drdp!H190+drdp!Q190)*XYM2!$D190)</f>
        <v>0</v>
      </c>
      <c r="F190" s="20">
        <f>Model!$W$34*((drdp!C190+drdp!L190)*XYM2!$B190+(drdp!F190+drdp!O190)*XYM2!$C190+(drdp!I190+drdp!R190)*XYM2!$D190)</f>
        <v>0</v>
      </c>
      <c r="G190" s="20">
        <f>Model!$W$34*((drdp!D190+drdp!M190)*XYM2!$B190+(drdp!G190+drdp!P190)*XYM2!$C190+(drdp!J190+drdp!S190)*XYM2!$D190)</f>
        <v>0</v>
      </c>
      <c r="H190" s="18">
        <f>Model!$W$34*((drdp!B190)*XYM2!$B190+(drdp!E190)*XYM2!$C190+(drdp!H190)*XYM2!$D190)</f>
        <v>0</v>
      </c>
      <c r="I190" s="18">
        <f>Model!$W$34*((drdp!C190)*XYM2!$B190+(drdp!F190)*XYM2!$C190+(drdp!I190)*XYM2!$D190)</f>
        <v>0</v>
      </c>
      <c r="J190" s="18">
        <f>Model!$W$34*((drdp!D190)*XYM2!$B190+(drdp!G190)*XYM2!$C190+(drdp!J190)*XYM2!$D190)</f>
        <v>0</v>
      </c>
      <c r="K190" s="21">
        <f>SUM(E$3:E189)+H190</f>
        <v>1.3048953750782319</v>
      </c>
      <c r="L190" s="21">
        <f>SUM(F$3:F189)+I190</f>
        <v>-1.3053609188227835</v>
      </c>
      <c r="M190" s="21">
        <f>SUM(G$3:G189)+J190</f>
        <v>0</v>
      </c>
      <c r="N190" s="21"/>
      <c r="O190" s="21"/>
      <c r="P190" s="21"/>
      <c r="Q190" s="19">
        <f t="shared" si="13"/>
        <v>1.7027519399005597</v>
      </c>
      <c r="R190" s="19">
        <f t="shared" si="14"/>
        <v>1.7039671283898616</v>
      </c>
      <c r="S190" s="19">
        <f t="shared" si="15"/>
        <v>0</v>
      </c>
      <c r="T190" s="19">
        <f t="shared" si="16"/>
        <v>-1.7033594257797215</v>
      </c>
      <c r="U190" s="19">
        <f t="shared" si="17"/>
        <v>0</v>
      </c>
      <c r="V190" s="19">
        <f t="shared" si="18"/>
        <v>0</v>
      </c>
    </row>
    <row r="191" spans="1:22" x14ac:dyDescent="0.25">
      <c r="A191" s="26">
        <f>Wellpath!E191</f>
        <v>0</v>
      </c>
      <c r="B191" s="22">
        <v>0</v>
      </c>
      <c r="C191" s="22">
        <v>0</v>
      </c>
      <c r="D191" s="22">
        <v>-1</v>
      </c>
      <c r="E191" s="20">
        <f>Model!$W$34*((drdp!B191+drdp!K191)*XYM2!$B191+(drdp!E191+drdp!N191)*XYM2!$C191+(drdp!H191+drdp!Q191)*XYM2!$D191)</f>
        <v>0</v>
      </c>
      <c r="F191" s="20">
        <f>Model!$W$34*((drdp!C191+drdp!L191)*XYM2!$B191+(drdp!F191+drdp!O191)*XYM2!$C191+(drdp!I191+drdp!R191)*XYM2!$D191)</f>
        <v>0</v>
      </c>
      <c r="G191" s="20">
        <f>Model!$W$34*((drdp!D191+drdp!M191)*XYM2!$B191+(drdp!G191+drdp!P191)*XYM2!$C191+(drdp!J191+drdp!S191)*XYM2!$D191)</f>
        <v>0</v>
      </c>
      <c r="H191" s="18">
        <f>Model!$W$34*((drdp!B191)*XYM2!$B191+(drdp!E191)*XYM2!$C191+(drdp!H191)*XYM2!$D191)</f>
        <v>0</v>
      </c>
      <c r="I191" s="18">
        <f>Model!$W$34*((drdp!C191)*XYM2!$B191+(drdp!F191)*XYM2!$C191+(drdp!I191)*XYM2!$D191)</f>
        <v>0</v>
      </c>
      <c r="J191" s="18">
        <f>Model!$W$34*((drdp!D191)*XYM2!$B191+(drdp!G191)*XYM2!$C191+(drdp!J191)*XYM2!$D191)</f>
        <v>0</v>
      </c>
      <c r="K191" s="21">
        <f>SUM(E$3:E190)+H191</f>
        <v>1.3048953750782319</v>
      </c>
      <c r="L191" s="21">
        <f>SUM(F$3:F190)+I191</f>
        <v>-1.3053609188227835</v>
      </c>
      <c r="M191" s="21">
        <f>SUM(G$3:G190)+J191</f>
        <v>0</v>
      </c>
      <c r="N191" s="21"/>
      <c r="O191" s="21"/>
      <c r="P191" s="21"/>
      <c r="Q191" s="19">
        <f t="shared" si="13"/>
        <v>1.7027519399005597</v>
      </c>
      <c r="R191" s="19">
        <f t="shared" si="14"/>
        <v>1.7039671283898616</v>
      </c>
      <c r="S191" s="19">
        <f t="shared" si="15"/>
        <v>0</v>
      </c>
      <c r="T191" s="19">
        <f t="shared" si="16"/>
        <v>-1.7033594257797215</v>
      </c>
      <c r="U191" s="19">
        <f t="shared" si="17"/>
        <v>0</v>
      </c>
      <c r="V191" s="19">
        <f t="shared" si="18"/>
        <v>0</v>
      </c>
    </row>
    <row r="192" spans="1:22" x14ac:dyDescent="0.25">
      <c r="A192" s="26">
        <f>Wellpath!E192</f>
        <v>0</v>
      </c>
      <c r="B192" s="22">
        <v>0</v>
      </c>
      <c r="C192" s="22">
        <v>0</v>
      </c>
      <c r="D192" s="22">
        <v>-1</v>
      </c>
      <c r="E192" s="20">
        <f>Model!$W$34*((drdp!B192+drdp!K192)*XYM2!$B192+(drdp!E192+drdp!N192)*XYM2!$C192+(drdp!H192+drdp!Q192)*XYM2!$D192)</f>
        <v>0</v>
      </c>
      <c r="F192" s="20">
        <f>Model!$W$34*((drdp!C192+drdp!L192)*XYM2!$B192+(drdp!F192+drdp!O192)*XYM2!$C192+(drdp!I192+drdp!R192)*XYM2!$D192)</f>
        <v>0</v>
      </c>
      <c r="G192" s="20">
        <f>Model!$W$34*((drdp!D192+drdp!M192)*XYM2!$B192+(drdp!G192+drdp!P192)*XYM2!$C192+(drdp!J192+drdp!S192)*XYM2!$D192)</f>
        <v>0</v>
      </c>
      <c r="H192" s="18">
        <f>Model!$W$34*((drdp!B192)*XYM2!$B192+(drdp!E192)*XYM2!$C192+(drdp!H192)*XYM2!$D192)</f>
        <v>0</v>
      </c>
      <c r="I192" s="18">
        <f>Model!$W$34*((drdp!C192)*XYM2!$B192+(drdp!F192)*XYM2!$C192+(drdp!I192)*XYM2!$D192)</f>
        <v>0</v>
      </c>
      <c r="J192" s="18">
        <f>Model!$W$34*((drdp!D192)*XYM2!$B192+(drdp!G192)*XYM2!$C192+(drdp!J192)*XYM2!$D192)</f>
        <v>0</v>
      </c>
      <c r="K192" s="21">
        <f>SUM(E$3:E191)+H192</f>
        <v>1.3048953750782319</v>
      </c>
      <c r="L192" s="21">
        <f>SUM(F$3:F191)+I192</f>
        <v>-1.3053609188227835</v>
      </c>
      <c r="M192" s="21">
        <f>SUM(G$3:G191)+J192</f>
        <v>0</v>
      </c>
      <c r="N192" s="21"/>
      <c r="O192" s="21"/>
      <c r="P192" s="21"/>
      <c r="Q192" s="19">
        <f t="shared" si="13"/>
        <v>1.7027519399005597</v>
      </c>
      <c r="R192" s="19">
        <f t="shared" si="14"/>
        <v>1.7039671283898616</v>
      </c>
      <c r="S192" s="19">
        <f t="shared" si="15"/>
        <v>0</v>
      </c>
      <c r="T192" s="19">
        <f t="shared" si="16"/>
        <v>-1.7033594257797215</v>
      </c>
      <c r="U192" s="19">
        <f t="shared" si="17"/>
        <v>0</v>
      </c>
      <c r="V192" s="19">
        <f t="shared" si="18"/>
        <v>0</v>
      </c>
    </row>
    <row r="193" spans="1:22" x14ac:dyDescent="0.25">
      <c r="A193" s="26">
        <f>Wellpath!E193</f>
        <v>0</v>
      </c>
      <c r="B193" s="22">
        <v>0</v>
      </c>
      <c r="C193" s="22">
        <v>0</v>
      </c>
      <c r="D193" s="22">
        <v>-1</v>
      </c>
      <c r="E193" s="20">
        <f>Model!$W$34*((drdp!B193+drdp!K193)*XYM2!$B193+(drdp!E193+drdp!N193)*XYM2!$C193+(drdp!H193+drdp!Q193)*XYM2!$D193)</f>
        <v>0</v>
      </c>
      <c r="F193" s="20">
        <f>Model!$W$34*((drdp!C193+drdp!L193)*XYM2!$B193+(drdp!F193+drdp!O193)*XYM2!$C193+(drdp!I193+drdp!R193)*XYM2!$D193)</f>
        <v>0</v>
      </c>
      <c r="G193" s="20">
        <f>Model!$W$34*((drdp!D193+drdp!M193)*XYM2!$B193+(drdp!G193+drdp!P193)*XYM2!$C193+(drdp!J193+drdp!S193)*XYM2!$D193)</f>
        <v>0</v>
      </c>
      <c r="H193" s="18">
        <f>Model!$W$34*((drdp!B193)*XYM2!$B193+(drdp!E193)*XYM2!$C193+(drdp!H193)*XYM2!$D193)</f>
        <v>0</v>
      </c>
      <c r="I193" s="18">
        <f>Model!$W$34*((drdp!C193)*XYM2!$B193+(drdp!F193)*XYM2!$C193+(drdp!I193)*XYM2!$D193)</f>
        <v>0</v>
      </c>
      <c r="J193" s="18">
        <f>Model!$W$34*((drdp!D193)*XYM2!$B193+(drdp!G193)*XYM2!$C193+(drdp!J193)*XYM2!$D193)</f>
        <v>0</v>
      </c>
      <c r="K193" s="21">
        <f>SUM(E$3:E192)+H193</f>
        <v>1.3048953750782319</v>
      </c>
      <c r="L193" s="21">
        <f>SUM(F$3:F192)+I193</f>
        <v>-1.3053609188227835</v>
      </c>
      <c r="M193" s="21">
        <f>SUM(G$3:G192)+J193</f>
        <v>0</v>
      </c>
      <c r="N193" s="21"/>
      <c r="O193" s="21"/>
      <c r="P193" s="21"/>
      <c r="Q193" s="19">
        <f t="shared" si="13"/>
        <v>1.7027519399005597</v>
      </c>
      <c r="R193" s="19">
        <f t="shared" si="14"/>
        <v>1.7039671283898616</v>
      </c>
      <c r="S193" s="19">
        <f t="shared" si="15"/>
        <v>0</v>
      </c>
      <c r="T193" s="19">
        <f t="shared" si="16"/>
        <v>-1.7033594257797215</v>
      </c>
      <c r="U193" s="19">
        <f t="shared" si="17"/>
        <v>0</v>
      </c>
      <c r="V193" s="19">
        <f t="shared" si="18"/>
        <v>0</v>
      </c>
    </row>
    <row r="194" spans="1:22" x14ac:dyDescent="0.25">
      <c r="A194" s="26">
        <f>Wellpath!E194</f>
        <v>0</v>
      </c>
      <c r="B194" s="22">
        <v>0</v>
      </c>
      <c r="C194" s="22">
        <v>0</v>
      </c>
      <c r="D194" s="22">
        <v>-1</v>
      </c>
      <c r="E194" s="20">
        <f>Model!$W$34*((drdp!B194+drdp!K194)*XYM2!$B194+(drdp!E194+drdp!N194)*XYM2!$C194+(drdp!H194+drdp!Q194)*XYM2!$D194)</f>
        <v>0</v>
      </c>
      <c r="F194" s="20">
        <f>Model!$W$34*((drdp!C194+drdp!L194)*XYM2!$B194+(drdp!F194+drdp!O194)*XYM2!$C194+(drdp!I194+drdp!R194)*XYM2!$D194)</f>
        <v>0</v>
      </c>
      <c r="G194" s="20">
        <f>Model!$W$34*((drdp!D194+drdp!M194)*XYM2!$B194+(drdp!G194+drdp!P194)*XYM2!$C194+(drdp!J194+drdp!S194)*XYM2!$D194)</f>
        <v>0</v>
      </c>
      <c r="H194" s="18">
        <f>Model!$W$34*((drdp!B194)*XYM2!$B194+(drdp!E194)*XYM2!$C194+(drdp!H194)*XYM2!$D194)</f>
        <v>0</v>
      </c>
      <c r="I194" s="18">
        <f>Model!$W$34*((drdp!C194)*XYM2!$B194+(drdp!F194)*XYM2!$C194+(drdp!I194)*XYM2!$D194)</f>
        <v>0</v>
      </c>
      <c r="J194" s="18">
        <f>Model!$W$34*((drdp!D194)*XYM2!$B194+(drdp!G194)*XYM2!$C194+(drdp!J194)*XYM2!$D194)</f>
        <v>0</v>
      </c>
      <c r="K194" s="21">
        <f>SUM(E$3:E193)+H194</f>
        <v>1.3048953750782319</v>
      </c>
      <c r="L194" s="21">
        <f>SUM(F$3:F193)+I194</f>
        <v>-1.3053609188227835</v>
      </c>
      <c r="M194" s="21">
        <f>SUM(G$3:G193)+J194</f>
        <v>0</v>
      </c>
      <c r="N194" s="21"/>
      <c r="O194" s="21"/>
      <c r="P194" s="21"/>
      <c r="Q194" s="19">
        <f t="shared" si="13"/>
        <v>1.7027519399005597</v>
      </c>
      <c r="R194" s="19">
        <f t="shared" si="14"/>
        <v>1.7039671283898616</v>
      </c>
      <c r="S194" s="19">
        <f t="shared" si="15"/>
        <v>0</v>
      </c>
      <c r="T194" s="19">
        <f t="shared" si="16"/>
        <v>-1.7033594257797215</v>
      </c>
      <c r="U194" s="19">
        <f t="shared" si="17"/>
        <v>0</v>
      </c>
      <c r="V194" s="19">
        <f t="shared" si="18"/>
        <v>0</v>
      </c>
    </row>
    <row r="195" spans="1:22" x14ac:dyDescent="0.25">
      <c r="A195" s="26">
        <f>Wellpath!E195</f>
        <v>0</v>
      </c>
      <c r="B195" s="22">
        <v>0</v>
      </c>
      <c r="C195" s="22">
        <v>0</v>
      </c>
      <c r="D195" s="22">
        <v>-1</v>
      </c>
      <c r="E195" s="20">
        <f>Model!$W$34*((drdp!B195+drdp!K195)*XYM2!$B195+(drdp!E195+drdp!N195)*XYM2!$C195+(drdp!H195+drdp!Q195)*XYM2!$D195)</f>
        <v>0</v>
      </c>
      <c r="F195" s="20">
        <f>Model!$W$34*((drdp!C195+drdp!L195)*XYM2!$B195+(drdp!F195+drdp!O195)*XYM2!$C195+(drdp!I195+drdp!R195)*XYM2!$D195)</f>
        <v>0</v>
      </c>
      <c r="G195" s="20">
        <f>Model!$W$34*((drdp!D195+drdp!M195)*XYM2!$B195+(drdp!G195+drdp!P195)*XYM2!$C195+(drdp!J195+drdp!S195)*XYM2!$D195)</f>
        <v>0</v>
      </c>
      <c r="H195" s="18">
        <f>Model!$W$34*((drdp!B195)*XYM2!$B195+(drdp!E195)*XYM2!$C195+(drdp!H195)*XYM2!$D195)</f>
        <v>0</v>
      </c>
      <c r="I195" s="18">
        <f>Model!$W$34*((drdp!C195)*XYM2!$B195+(drdp!F195)*XYM2!$C195+(drdp!I195)*XYM2!$D195)</f>
        <v>0</v>
      </c>
      <c r="J195" s="18">
        <f>Model!$W$34*((drdp!D195)*XYM2!$B195+(drdp!G195)*XYM2!$C195+(drdp!J195)*XYM2!$D195)</f>
        <v>0</v>
      </c>
      <c r="K195" s="21">
        <f>SUM(E$3:E194)+H195</f>
        <v>1.3048953750782319</v>
      </c>
      <c r="L195" s="21">
        <f>SUM(F$3:F194)+I195</f>
        <v>-1.3053609188227835</v>
      </c>
      <c r="M195" s="21">
        <f>SUM(G$3:G194)+J195</f>
        <v>0</v>
      </c>
      <c r="N195" s="21"/>
      <c r="O195" s="21"/>
      <c r="P195" s="21"/>
      <c r="Q195" s="19">
        <f t="shared" si="13"/>
        <v>1.7027519399005597</v>
      </c>
      <c r="R195" s="19">
        <f t="shared" si="14"/>
        <v>1.7039671283898616</v>
      </c>
      <c r="S195" s="19">
        <f t="shared" si="15"/>
        <v>0</v>
      </c>
      <c r="T195" s="19">
        <f t="shared" si="16"/>
        <v>-1.7033594257797215</v>
      </c>
      <c r="U195" s="19">
        <f t="shared" si="17"/>
        <v>0</v>
      </c>
      <c r="V195" s="19">
        <f t="shared" si="18"/>
        <v>0</v>
      </c>
    </row>
    <row r="196" spans="1:22" x14ac:dyDescent="0.25">
      <c r="A196" s="26">
        <f>Wellpath!E196</f>
        <v>0</v>
      </c>
      <c r="B196" s="22">
        <v>0</v>
      </c>
      <c r="C196" s="22">
        <v>0</v>
      </c>
      <c r="D196" s="22">
        <v>-1</v>
      </c>
      <c r="E196" s="20">
        <f>Model!$W$34*((drdp!B196+drdp!K196)*XYM2!$B196+(drdp!E196+drdp!N196)*XYM2!$C196+(drdp!H196+drdp!Q196)*XYM2!$D196)</f>
        <v>0</v>
      </c>
      <c r="F196" s="20">
        <f>Model!$W$34*((drdp!C196+drdp!L196)*XYM2!$B196+(drdp!F196+drdp!O196)*XYM2!$C196+(drdp!I196+drdp!R196)*XYM2!$D196)</f>
        <v>0</v>
      </c>
      <c r="G196" s="20">
        <f>Model!$W$34*((drdp!D196+drdp!M196)*XYM2!$B196+(drdp!G196+drdp!P196)*XYM2!$C196+(drdp!J196+drdp!S196)*XYM2!$D196)</f>
        <v>0</v>
      </c>
      <c r="H196" s="18">
        <f>Model!$W$34*((drdp!B196)*XYM2!$B196+(drdp!E196)*XYM2!$C196+(drdp!H196)*XYM2!$D196)</f>
        <v>0</v>
      </c>
      <c r="I196" s="18">
        <f>Model!$W$34*((drdp!C196)*XYM2!$B196+(drdp!F196)*XYM2!$C196+(drdp!I196)*XYM2!$D196)</f>
        <v>0</v>
      </c>
      <c r="J196" s="18">
        <f>Model!$W$34*((drdp!D196)*XYM2!$B196+(drdp!G196)*XYM2!$C196+(drdp!J196)*XYM2!$D196)</f>
        <v>0</v>
      </c>
      <c r="K196" s="21">
        <f>SUM(E$3:E195)+H196</f>
        <v>1.3048953750782319</v>
      </c>
      <c r="L196" s="21">
        <f>SUM(F$3:F195)+I196</f>
        <v>-1.3053609188227835</v>
      </c>
      <c r="M196" s="21">
        <f>SUM(G$3:G195)+J196</f>
        <v>0</v>
      </c>
      <c r="N196" s="21"/>
      <c r="O196" s="21"/>
      <c r="P196" s="21"/>
      <c r="Q196" s="19">
        <f t="shared" si="13"/>
        <v>1.7027519399005597</v>
      </c>
      <c r="R196" s="19">
        <f t="shared" si="14"/>
        <v>1.7039671283898616</v>
      </c>
      <c r="S196" s="19">
        <f t="shared" si="15"/>
        <v>0</v>
      </c>
      <c r="T196" s="19">
        <f t="shared" si="16"/>
        <v>-1.7033594257797215</v>
      </c>
      <c r="U196" s="19">
        <f t="shared" si="17"/>
        <v>0</v>
      </c>
      <c r="V196" s="19">
        <f t="shared" si="18"/>
        <v>0</v>
      </c>
    </row>
    <row r="197" spans="1:22" x14ac:dyDescent="0.25">
      <c r="A197" s="26">
        <f>Wellpath!E197</f>
        <v>0</v>
      </c>
      <c r="B197" s="22">
        <v>0</v>
      </c>
      <c r="C197" s="22">
        <v>0</v>
      </c>
      <c r="D197" s="22">
        <v>-1</v>
      </c>
      <c r="E197" s="20">
        <f>Model!$W$34*((drdp!B197+drdp!K197)*XYM2!$B197+(drdp!E197+drdp!N197)*XYM2!$C197+(drdp!H197+drdp!Q197)*XYM2!$D197)</f>
        <v>0</v>
      </c>
      <c r="F197" s="20">
        <f>Model!$W$34*((drdp!C197+drdp!L197)*XYM2!$B197+(drdp!F197+drdp!O197)*XYM2!$C197+(drdp!I197+drdp!R197)*XYM2!$D197)</f>
        <v>0</v>
      </c>
      <c r="G197" s="20">
        <f>Model!$W$34*((drdp!D197+drdp!M197)*XYM2!$B197+(drdp!G197+drdp!P197)*XYM2!$C197+(drdp!J197+drdp!S197)*XYM2!$D197)</f>
        <v>0</v>
      </c>
      <c r="H197" s="18">
        <f>Model!$W$34*((drdp!B197)*XYM2!$B197+(drdp!E197)*XYM2!$C197+(drdp!H197)*XYM2!$D197)</f>
        <v>0</v>
      </c>
      <c r="I197" s="18">
        <f>Model!$W$34*((drdp!C197)*XYM2!$B197+(drdp!F197)*XYM2!$C197+(drdp!I197)*XYM2!$D197)</f>
        <v>0</v>
      </c>
      <c r="J197" s="18">
        <f>Model!$W$34*((drdp!D197)*XYM2!$B197+(drdp!G197)*XYM2!$C197+(drdp!J197)*XYM2!$D197)</f>
        <v>0</v>
      </c>
      <c r="K197" s="21">
        <f>SUM(E$3:E196)+H197</f>
        <v>1.3048953750782319</v>
      </c>
      <c r="L197" s="21">
        <f>SUM(F$3:F196)+I197</f>
        <v>-1.3053609188227835</v>
      </c>
      <c r="M197" s="21">
        <f>SUM(G$3:G196)+J197</f>
        <v>0</v>
      </c>
      <c r="N197" s="21"/>
      <c r="O197" s="21"/>
      <c r="P197" s="21"/>
      <c r="Q197" s="19">
        <f t="shared" si="13"/>
        <v>1.7027519399005597</v>
      </c>
      <c r="R197" s="19">
        <f t="shared" si="14"/>
        <v>1.7039671283898616</v>
      </c>
      <c r="S197" s="19">
        <f t="shared" si="15"/>
        <v>0</v>
      </c>
      <c r="T197" s="19">
        <f t="shared" si="16"/>
        <v>-1.7033594257797215</v>
      </c>
      <c r="U197" s="19">
        <f t="shared" si="17"/>
        <v>0</v>
      </c>
      <c r="V197" s="19">
        <f t="shared" si="18"/>
        <v>0</v>
      </c>
    </row>
    <row r="198" spans="1:22" x14ac:dyDescent="0.25">
      <c r="A198" s="26">
        <f>Wellpath!E198</f>
        <v>0</v>
      </c>
      <c r="B198" s="22">
        <v>0</v>
      </c>
      <c r="C198" s="22">
        <v>0</v>
      </c>
      <c r="D198" s="22">
        <v>-1</v>
      </c>
      <c r="E198" s="20">
        <f>Model!$W$34*((drdp!B198+drdp!K198)*XYM2!$B198+(drdp!E198+drdp!N198)*XYM2!$C198+(drdp!H198+drdp!Q198)*XYM2!$D198)</f>
        <v>0</v>
      </c>
      <c r="F198" s="20">
        <f>Model!$W$34*((drdp!C198+drdp!L198)*XYM2!$B198+(drdp!F198+drdp!O198)*XYM2!$C198+(drdp!I198+drdp!R198)*XYM2!$D198)</f>
        <v>0</v>
      </c>
      <c r="G198" s="20">
        <f>Model!$W$34*((drdp!D198+drdp!M198)*XYM2!$B198+(drdp!G198+drdp!P198)*XYM2!$C198+(drdp!J198+drdp!S198)*XYM2!$D198)</f>
        <v>0</v>
      </c>
      <c r="H198" s="18">
        <f>Model!$W$34*((drdp!B198)*XYM2!$B198+(drdp!E198)*XYM2!$C198+(drdp!H198)*XYM2!$D198)</f>
        <v>0</v>
      </c>
      <c r="I198" s="18">
        <f>Model!$W$34*((drdp!C198)*XYM2!$B198+(drdp!F198)*XYM2!$C198+(drdp!I198)*XYM2!$D198)</f>
        <v>0</v>
      </c>
      <c r="J198" s="18">
        <f>Model!$W$34*((drdp!D198)*XYM2!$B198+(drdp!G198)*XYM2!$C198+(drdp!J198)*XYM2!$D198)</f>
        <v>0</v>
      </c>
      <c r="K198" s="21">
        <f>SUM(E$3:E197)+H198</f>
        <v>1.3048953750782319</v>
      </c>
      <c r="L198" s="21">
        <f>SUM(F$3:F197)+I198</f>
        <v>-1.3053609188227835</v>
      </c>
      <c r="M198" s="21">
        <f>SUM(G$3:G197)+J198</f>
        <v>0</v>
      </c>
      <c r="N198" s="21"/>
      <c r="O198" s="21"/>
      <c r="P198" s="21"/>
      <c r="Q198" s="19">
        <f t="shared" ref="Q198:Q261" si="19">K198^2</f>
        <v>1.7027519399005597</v>
      </c>
      <c r="R198" s="19">
        <f t="shared" ref="R198:R261" si="20">L198^2</f>
        <v>1.7039671283898616</v>
      </c>
      <c r="S198" s="19">
        <f t="shared" ref="S198:S261" si="21">M198^2</f>
        <v>0</v>
      </c>
      <c r="T198" s="19">
        <f t="shared" ref="T198:T261" si="22">K198*L198</f>
        <v>-1.7033594257797215</v>
      </c>
      <c r="U198" s="19">
        <f t="shared" ref="U198:U261" si="23">K198*M198</f>
        <v>0</v>
      </c>
      <c r="V198" s="19">
        <f t="shared" ref="V198:V261" si="24">L198*M198</f>
        <v>0</v>
      </c>
    </row>
    <row r="199" spans="1:22" x14ac:dyDescent="0.25">
      <c r="A199" s="26">
        <f>Wellpath!E199</f>
        <v>0</v>
      </c>
      <c r="B199" s="22">
        <v>0</v>
      </c>
      <c r="C199" s="22">
        <v>0</v>
      </c>
      <c r="D199" s="22">
        <v>-1</v>
      </c>
      <c r="E199" s="20">
        <f>Model!$W$34*((drdp!B199+drdp!K199)*XYM2!$B199+(drdp!E199+drdp!N199)*XYM2!$C199+(drdp!H199+drdp!Q199)*XYM2!$D199)</f>
        <v>0</v>
      </c>
      <c r="F199" s="20">
        <f>Model!$W$34*((drdp!C199+drdp!L199)*XYM2!$B199+(drdp!F199+drdp!O199)*XYM2!$C199+(drdp!I199+drdp!R199)*XYM2!$D199)</f>
        <v>0</v>
      </c>
      <c r="G199" s="20">
        <f>Model!$W$34*((drdp!D199+drdp!M199)*XYM2!$B199+(drdp!G199+drdp!P199)*XYM2!$C199+(drdp!J199+drdp!S199)*XYM2!$D199)</f>
        <v>0</v>
      </c>
      <c r="H199" s="18">
        <f>Model!$W$34*((drdp!B199)*XYM2!$B199+(drdp!E199)*XYM2!$C199+(drdp!H199)*XYM2!$D199)</f>
        <v>0</v>
      </c>
      <c r="I199" s="18">
        <f>Model!$W$34*((drdp!C199)*XYM2!$B199+(drdp!F199)*XYM2!$C199+(drdp!I199)*XYM2!$D199)</f>
        <v>0</v>
      </c>
      <c r="J199" s="18">
        <f>Model!$W$34*((drdp!D199)*XYM2!$B199+(drdp!G199)*XYM2!$C199+(drdp!J199)*XYM2!$D199)</f>
        <v>0</v>
      </c>
      <c r="K199" s="21">
        <f>SUM(E$3:E198)+H199</f>
        <v>1.3048953750782319</v>
      </c>
      <c r="L199" s="21">
        <f>SUM(F$3:F198)+I199</f>
        <v>-1.3053609188227835</v>
      </c>
      <c r="M199" s="21">
        <f>SUM(G$3:G198)+J199</f>
        <v>0</v>
      </c>
      <c r="N199" s="21"/>
      <c r="O199" s="21"/>
      <c r="P199" s="21"/>
      <c r="Q199" s="19">
        <f t="shared" si="19"/>
        <v>1.7027519399005597</v>
      </c>
      <c r="R199" s="19">
        <f t="shared" si="20"/>
        <v>1.7039671283898616</v>
      </c>
      <c r="S199" s="19">
        <f t="shared" si="21"/>
        <v>0</v>
      </c>
      <c r="T199" s="19">
        <f t="shared" si="22"/>
        <v>-1.7033594257797215</v>
      </c>
      <c r="U199" s="19">
        <f t="shared" si="23"/>
        <v>0</v>
      </c>
      <c r="V199" s="19">
        <f t="shared" si="24"/>
        <v>0</v>
      </c>
    </row>
    <row r="200" spans="1:22" x14ac:dyDescent="0.25">
      <c r="A200" s="26">
        <f>Wellpath!E200</f>
        <v>0</v>
      </c>
      <c r="B200" s="22">
        <v>0</v>
      </c>
      <c r="C200" s="22">
        <v>0</v>
      </c>
      <c r="D200" s="22">
        <v>-1</v>
      </c>
      <c r="E200" s="20">
        <f>Model!$W$34*((drdp!B200+drdp!K200)*XYM2!$B200+(drdp!E200+drdp!N200)*XYM2!$C200+(drdp!H200+drdp!Q200)*XYM2!$D200)</f>
        <v>0</v>
      </c>
      <c r="F200" s="20">
        <f>Model!$W$34*((drdp!C200+drdp!L200)*XYM2!$B200+(drdp!F200+drdp!O200)*XYM2!$C200+(drdp!I200+drdp!R200)*XYM2!$D200)</f>
        <v>0</v>
      </c>
      <c r="G200" s="20">
        <f>Model!$W$34*((drdp!D200+drdp!M200)*XYM2!$B200+(drdp!G200+drdp!P200)*XYM2!$C200+(drdp!J200+drdp!S200)*XYM2!$D200)</f>
        <v>0</v>
      </c>
      <c r="H200" s="18">
        <f>Model!$W$34*((drdp!B200)*XYM2!$B200+(drdp!E200)*XYM2!$C200+(drdp!H200)*XYM2!$D200)</f>
        <v>0</v>
      </c>
      <c r="I200" s="18">
        <f>Model!$W$34*((drdp!C200)*XYM2!$B200+(drdp!F200)*XYM2!$C200+(drdp!I200)*XYM2!$D200)</f>
        <v>0</v>
      </c>
      <c r="J200" s="18">
        <f>Model!$W$34*((drdp!D200)*XYM2!$B200+(drdp!G200)*XYM2!$C200+(drdp!J200)*XYM2!$D200)</f>
        <v>0</v>
      </c>
      <c r="K200" s="21">
        <f>SUM(E$3:E199)+H200</f>
        <v>1.3048953750782319</v>
      </c>
      <c r="L200" s="21">
        <f>SUM(F$3:F199)+I200</f>
        <v>-1.3053609188227835</v>
      </c>
      <c r="M200" s="21">
        <f>SUM(G$3:G199)+J200</f>
        <v>0</v>
      </c>
      <c r="N200" s="21"/>
      <c r="O200" s="21"/>
      <c r="P200" s="21"/>
      <c r="Q200" s="19">
        <f t="shared" si="19"/>
        <v>1.7027519399005597</v>
      </c>
      <c r="R200" s="19">
        <f t="shared" si="20"/>
        <v>1.7039671283898616</v>
      </c>
      <c r="S200" s="19">
        <f t="shared" si="21"/>
        <v>0</v>
      </c>
      <c r="T200" s="19">
        <f t="shared" si="22"/>
        <v>-1.7033594257797215</v>
      </c>
      <c r="U200" s="19">
        <f t="shared" si="23"/>
        <v>0</v>
      </c>
      <c r="V200" s="19">
        <f t="shared" si="24"/>
        <v>0</v>
      </c>
    </row>
    <row r="201" spans="1:22" x14ac:dyDescent="0.25">
      <c r="A201" s="26">
        <f>Wellpath!E201</f>
        <v>0</v>
      </c>
      <c r="B201" s="22">
        <v>0</v>
      </c>
      <c r="C201" s="22">
        <v>0</v>
      </c>
      <c r="D201" s="22">
        <v>-1</v>
      </c>
      <c r="E201" s="20">
        <f>Model!$W$34*((drdp!B201+drdp!K201)*XYM2!$B201+(drdp!E201+drdp!N201)*XYM2!$C201+(drdp!H201+drdp!Q201)*XYM2!$D201)</f>
        <v>0</v>
      </c>
      <c r="F201" s="20">
        <f>Model!$W$34*((drdp!C201+drdp!L201)*XYM2!$B201+(drdp!F201+drdp!O201)*XYM2!$C201+(drdp!I201+drdp!R201)*XYM2!$D201)</f>
        <v>0</v>
      </c>
      <c r="G201" s="20">
        <f>Model!$W$34*((drdp!D201+drdp!M201)*XYM2!$B201+(drdp!G201+drdp!P201)*XYM2!$C201+(drdp!J201+drdp!S201)*XYM2!$D201)</f>
        <v>0</v>
      </c>
      <c r="H201" s="18">
        <f>Model!$W$34*((drdp!B201)*XYM2!$B201+(drdp!E201)*XYM2!$C201+(drdp!H201)*XYM2!$D201)</f>
        <v>0</v>
      </c>
      <c r="I201" s="18">
        <f>Model!$W$34*((drdp!C201)*XYM2!$B201+(drdp!F201)*XYM2!$C201+(drdp!I201)*XYM2!$D201)</f>
        <v>0</v>
      </c>
      <c r="J201" s="18">
        <f>Model!$W$34*((drdp!D201)*XYM2!$B201+(drdp!G201)*XYM2!$C201+(drdp!J201)*XYM2!$D201)</f>
        <v>0</v>
      </c>
      <c r="K201" s="21">
        <f>SUM(E$3:E200)+H201</f>
        <v>1.3048953750782319</v>
      </c>
      <c r="L201" s="21">
        <f>SUM(F$3:F200)+I201</f>
        <v>-1.3053609188227835</v>
      </c>
      <c r="M201" s="21">
        <f>SUM(G$3:G200)+J201</f>
        <v>0</v>
      </c>
      <c r="N201" s="21"/>
      <c r="O201" s="21"/>
      <c r="P201" s="21"/>
      <c r="Q201" s="19">
        <f t="shared" si="19"/>
        <v>1.7027519399005597</v>
      </c>
      <c r="R201" s="19">
        <f t="shared" si="20"/>
        <v>1.7039671283898616</v>
      </c>
      <c r="S201" s="19">
        <f t="shared" si="21"/>
        <v>0</v>
      </c>
      <c r="T201" s="19">
        <f t="shared" si="22"/>
        <v>-1.7033594257797215</v>
      </c>
      <c r="U201" s="19">
        <f t="shared" si="23"/>
        <v>0</v>
      </c>
      <c r="V201" s="19">
        <f t="shared" si="24"/>
        <v>0</v>
      </c>
    </row>
    <row r="202" spans="1:22" x14ac:dyDescent="0.25">
      <c r="A202" s="26">
        <f>Wellpath!E202</f>
        <v>0</v>
      </c>
      <c r="B202" s="22">
        <v>0</v>
      </c>
      <c r="C202" s="22">
        <v>0</v>
      </c>
      <c r="D202" s="22">
        <v>-1</v>
      </c>
      <c r="E202" s="20">
        <f>Model!$W$34*((drdp!B202+drdp!K202)*XYM2!$B202+(drdp!E202+drdp!N202)*XYM2!$C202+(drdp!H202+drdp!Q202)*XYM2!$D202)</f>
        <v>0</v>
      </c>
      <c r="F202" s="20">
        <f>Model!$W$34*((drdp!C202+drdp!L202)*XYM2!$B202+(drdp!F202+drdp!O202)*XYM2!$C202+(drdp!I202+drdp!R202)*XYM2!$D202)</f>
        <v>0</v>
      </c>
      <c r="G202" s="20">
        <f>Model!$W$34*((drdp!D202+drdp!M202)*XYM2!$B202+(drdp!G202+drdp!P202)*XYM2!$C202+(drdp!J202+drdp!S202)*XYM2!$D202)</f>
        <v>0</v>
      </c>
      <c r="H202" s="18">
        <f>Model!$W$34*((drdp!B202)*XYM2!$B202+(drdp!E202)*XYM2!$C202+(drdp!H202)*XYM2!$D202)</f>
        <v>0</v>
      </c>
      <c r="I202" s="18">
        <f>Model!$W$34*((drdp!C202)*XYM2!$B202+(drdp!F202)*XYM2!$C202+(drdp!I202)*XYM2!$D202)</f>
        <v>0</v>
      </c>
      <c r="J202" s="18">
        <f>Model!$W$34*((drdp!D202)*XYM2!$B202+(drdp!G202)*XYM2!$C202+(drdp!J202)*XYM2!$D202)</f>
        <v>0</v>
      </c>
      <c r="K202" s="21">
        <f>SUM(E$3:E201)+H202</f>
        <v>1.3048953750782319</v>
      </c>
      <c r="L202" s="21">
        <f>SUM(F$3:F201)+I202</f>
        <v>-1.3053609188227835</v>
      </c>
      <c r="M202" s="21">
        <f>SUM(G$3:G201)+J202</f>
        <v>0</v>
      </c>
      <c r="N202" s="21"/>
      <c r="O202" s="21"/>
      <c r="P202" s="21"/>
      <c r="Q202" s="19">
        <f t="shared" si="19"/>
        <v>1.7027519399005597</v>
      </c>
      <c r="R202" s="19">
        <f t="shared" si="20"/>
        <v>1.7039671283898616</v>
      </c>
      <c r="S202" s="19">
        <f t="shared" si="21"/>
        <v>0</v>
      </c>
      <c r="T202" s="19">
        <f t="shared" si="22"/>
        <v>-1.7033594257797215</v>
      </c>
      <c r="U202" s="19">
        <f t="shared" si="23"/>
        <v>0</v>
      </c>
      <c r="V202" s="19">
        <f t="shared" si="24"/>
        <v>0</v>
      </c>
    </row>
    <row r="203" spans="1:22" x14ac:dyDescent="0.25">
      <c r="A203" s="26">
        <f>Wellpath!E203</f>
        <v>0</v>
      </c>
      <c r="B203" s="22">
        <v>0</v>
      </c>
      <c r="C203" s="22">
        <v>0</v>
      </c>
      <c r="D203" s="22">
        <v>-1</v>
      </c>
      <c r="E203" s="20">
        <f>Model!$W$34*((drdp!B203+drdp!K203)*XYM2!$B203+(drdp!E203+drdp!N203)*XYM2!$C203+(drdp!H203+drdp!Q203)*XYM2!$D203)</f>
        <v>0</v>
      </c>
      <c r="F203" s="20">
        <f>Model!$W$34*((drdp!C203+drdp!L203)*XYM2!$B203+(drdp!F203+drdp!O203)*XYM2!$C203+(drdp!I203+drdp!R203)*XYM2!$D203)</f>
        <v>0</v>
      </c>
      <c r="G203" s="20">
        <f>Model!$W$34*((drdp!D203+drdp!M203)*XYM2!$B203+(drdp!G203+drdp!P203)*XYM2!$C203+(drdp!J203+drdp!S203)*XYM2!$D203)</f>
        <v>0</v>
      </c>
      <c r="H203" s="18">
        <f>Model!$W$34*((drdp!B203)*XYM2!$B203+(drdp!E203)*XYM2!$C203+(drdp!H203)*XYM2!$D203)</f>
        <v>0</v>
      </c>
      <c r="I203" s="18">
        <f>Model!$W$34*((drdp!C203)*XYM2!$B203+(drdp!F203)*XYM2!$C203+(drdp!I203)*XYM2!$D203)</f>
        <v>0</v>
      </c>
      <c r="J203" s="18">
        <f>Model!$W$34*((drdp!D203)*XYM2!$B203+(drdp!G203)*XYM2!$C203+(drdp!J203)*XYM2!$D203)</f>
        <v>0</v>
      </c>
      <c r="K203" s="21">
        <f>SUM(E$3:E202)+H203</f>
        <v>1.3048953750782319</v>
      </c>
      <c r="L203" s="21">
        <f>SUM(F$3:F202)+I203</f>
        <v>-1.3053609188227835</v>
      </c>
      <c r="M203" s="21">
        <f>SUM(G$3:G202)+J203</f>
        <v>0</v>
      </c>
      <c r="N203" s="21"/>
      <c r="O203" s="21"/>
      <c r="P203" s="21"/>
      <c r="Q203" s="19">
        <f t="shared" si="19"/>
        <v>1.7027519399005597</v>
      </c>
      <c r="R203" s="19">
        <f t="shared" si="20"/>
        <v>1.7039671283898616</v>
      </c>
      <c r="S203" s="19">
        <f t="shared" si="21"/>
        <v>0</v>
      </c>
      <c r="T203" s="19">
        <f t="shared" si="22"/>
        <v>-1.7033594257797215</v>
      </c>
      <c r="U203" s="19">
        <f t="shared" si="23"/>
        <v>0</v>
      </c>
      <c r="V203" s="19">
        <f t="shared" si="24"/>
        <v>0</v>
      </c>
    </row>
    <row r="204" spans="1:22" x14ac:dyDescent="0.25">
      <c r="A204" s="26">
        <f>Wellpath!E204</f>
        <v>0</v>
      </c>
      <c r="B204" s="22">
        <v>0</v>
      </c>
      <c r="C204" s="22">
        <v>0</v>
      </c>
      <c r="D204" s="22">
        <v>-1</v>
      </c>
      <c r="E204" s="20">
        <f>Model!$W$34*((drdp!B204+drdp!K204)*XYM2!$B204+(drdp!E204+drdp!N204)*XYM2!$C204+(drdp!H204+drdp!Q204)*XYM2!$D204)</f>
        <v>0</v>
      </c>
      <c r="F204" s="20">
        <f>Model!$W$34*((drdp!C204+drdp!L204)*XYM2!$B204+(drdp!F204+drdp!O204)*XYM2!$C204+(drdp!I204+drdp!R204)*XYM2!$D204)</f>
        <v>0</v>
      </c>
      <c r="G204" s="20">
        <f>Model!$W$34*((drdp!D204+drdp!M204)*XYM2!$B204+(drdp!G204+drdp!P204)*XYM2!$C204+(drdp!J204+drdp!S204)*XYM2!$D204)</f>
        <v>0</v>
      </c>
      <c r="H204" s="18">
        <f>Model!$W$34*((drdp!B204)*XYM2!$B204+(drdp!E204)*XYM2!$C204+(drdp!H204)*XYM2!$D204)</f>
        <v>0</v>
      </c>
      <c r="I204" s="18">
        <f>Model!$W$34*((drdp!C204)*XYM2!$B204+(drdp!F204)*XYM2!$C204+(drdp!I204)*XYM2!$D204)</f>
        <v>0</v>
      </c>
      <c r="J204" s="18">
        <f>Model!$W$34*((drdp!D204)*XYM2!$B204+(drdp!G204)*XYM2!$C204+(drdp!J204)*XYM2!$D204)</f>
        <v>0</v>
      </c>
      <c r="K204" s="21">
        <f>SUM(E$3:E203)+H204</f>
        <v>1.3048953750782319</v>
      </c>
      <c r="L204" s="21">
        <f>SUM(F$3:F203)+I204</f>
        <v>-1.3053609188227835</v>
      </c>
      <c r="M204" s="21">
        <f>SUM(G$3:G203)+J204</f>
        <v>0</v>
      </c>
      <c r="N204" s="21"/>
      <c r="O204" s="21"/>
      <c r="P204" s="21"/>
      <c r="Q204" s="19">
        <f t="shared" si="19"/>
        <v>1.7027519399005597</v>
      </c>
      <c r="R204" s="19">
        <f t="shared" si="20"/>
        <v>1.7039671283898616</v>
      </c>
      <c r="S204" s="19">
        <f t="shared" si="21"/>
        <v>0</v>
      </c>
      <c r="T204" s="19">
        <f t="shared" si="22"/>
        <v>-1.7033594257797215</v>
      </c>
      <c r="U204" s="19">
        <f t="shared" si="23"/>
        <v>0</v>
      </c>
      <c r="V204" s="19">
        <f t="shared" si="24"/>
        <v>0</v>
      </c>
    </row>
    <row r="205" spans="1:22" x14ac:dyDescent="0.25">
      <c r="A205" s="26">
        <f>Wellpath!E205</f>
        <v>0</v>
      </c>
      <c r="B205" s="22">
        <v>0</v>
      </c>
      <c r="C205" s="22">
        <v>0</v>
      </c>
      <c r="D205" s="22">
        <v>-1</v>
      </c>
      <c r="E205" s="20">
        <f>Model!$W$34*((drdp!B205+drdp!K205)*XYM2!$B205+(drdp!E205+drdp!N205)*XYM2!$C205+(drdp!H205+drdp!Q205)*XYM2!$D205)</f>
        <v>0</v>
      </c>
      <c r="F205" s="20">
        <f>Model!$W$34*((drdp!C205+drdp!L205)*XYM2!$B205+(drdp!F205+drdp!O205)*XYM2!$C205+(drdp!I205+drdp!R205)*XYM2!$D205)</f>
        <v>0</v>
      </c>
      <c r="G205" s="20">
        <f>Model!$W$34*((drdp!D205+drdp!M205)*XYM2!$B205+(drdp!G205+drdp!P205)*XYM2!$C205+(drdp!J205+drdp!S205)*XYM2!$D205)</f>
        <v>0</v>
      </c>
      <c r="H205" s="18">
        <f>Model!$W$34*((drdp!B205)*XYM2!$B205+(drdp!E205)*XYM2!$C205+(drdp!H205)*XYM2!$D205)</f>
        <v>0</v>
      </c>
      <c r="I205" s="18">
        <f>Model!$W$34*((drdp!C205)*XYM2!$B205+(drdp!F205)*XYM2!$C205+(drdp!I205)*XYM2!$D205)</f>
        <v>0</v>
      </c>
      <c r="J205" s="18">
        <f>Model!$W$34*((drdp!D205)*XYM2!$B205+(drdp!G205)*XYM2!$C205+(drdp!J205)*XYM2!$D205)</f>
        <v>0</v>
      </c>
      <c r="K205" s="21">
        <f>SUM(E$3:E204)+H205</f>
        <v>1.3048953750782319</v>
      </c>
      <c r="L205" s="21">
        <f>SUM(F$3:F204)+I205</f>
        <v>-1.3053609188227835</v>
      </c>
      <c r="M205" s="21">
        <f>SUM(G$3:G204)+J205</f>
        <v>0</v>
      </c>
      <c r="N205" s="21"/>
      <c r="O205" s="21"/>
      <c r="P205" s="21"/>
      <c r="Q205" s="19">
        <f t="shared" si="19"/>
        <v>1.7027519399005597</v>
      </c>
      <c r="R205" s="19">
        <f t="shared" si="20"/>
        <v>1.7039671283898616</v>
      </c>
      <c r="S205" s="19">
        <f t="shared" si="21"/>
        <v>0</v>
      </c>
      <c r="T205" s="19">
        <f t="shared" si="22"/>
        <v>-1.7033594257797215</v>
      </c>
      <c r="U205" s="19">
        <f t="shared" si="23"/>
        <v>0</v>
      </c>
      <c r="V205" s="19">
        <f t="shared" si="24"/>
        <v>0</v>
      </c>
    </row>
    <row r="206" spans="1:22" x14ac:dyDescent="0.25">
      <c r="A206" s="26">
        <f>Wellpath!E206</f>
        <v>0</v>
      </c>
      <c r="B206" s="22">
        <v>0</v>
      </c>
      <c r="C206" s="22">
        <v>0</v>
      </c>
      <c r="D206" s="22">
        <v>-1</v>
      </c>
      <c r="E206" s="20">
        <f>Model!$W$34*((drdp!B206+drdp!K206)*XYM2!$B206+(drdp!E206+drdp!N206)*XYM2!$C206+(drdp!H206+drdp!Q206)*XYM2!$D206)</f>
        <v>0</v>
      </c>
      <c r="F206" s="20">
        <f>Model!$W$34*((drdp!C206+drdp!L206)*XYM2!$B206+(drdp!F206+drdp!O206)*XYM2!$C206+(drdp!I206+drdp!R206)*XYM2!$D206)</f>
        <v>0</v>
      </c>
      <c r="G206" s="20">
        <f>Model!$W$34*((drdp!D206+drdp!M206)*XYM2!$B206+(drdp!G206+drdp!P206)*XYM2!$C206+(drdp!J206+drdp!S206)*XYM2!$D206)</f>
        <v>0</v>
      </c>
      <c r="H206" s="18">
        <f>Model!$W$34*((drdp!B206)*XYM2!$B206+(drdp!E206)*XYM2!$C206+(drdp!H206)*XYM2!$D206)</f>
        <v>0</v>
      </c>
      <c r="I206" s="18">
        <f>Model!$W$34*((drdp!C206)*XYM2!$B206+(drdp!F206)*XYM2!$C206+(drdp!I206)*XYM2!$D206)</f>
        <v>0</v>
      </c>
      <c r="J206" s="18">
        <f>Model!$W$34*((drdp!D206)*XYM2!$B206+(drdp!G206)*XYM2!$C206+(drdp!J206)*XYM2!$D206)</f>
        <v>0</v>
      </c>
      <c r="K206" s="21">
        <f>SUM(E$3:E205)+H206</f>
        <v>1.3048953750782319</v>
      </c>
      <c r="L206" s="21">
        <f>SUM(F$3:F205)+I206</f>
        <v>-1.3053609188227835</v>
      </c>
      <c r="M206" s="21">
        <f>SUM(G$3:G205)+J206</f>
        <v>0</v>
      </c>
      <c r="N206" s="21"/>
      <c r="O206" s="21"/>
      <c r="P206" s="21"/>
      <c r="Q206" s="19">
        <f t="shared" si="19"/>
        <v>1.7027519399005597</v>
      </c>
      <c r="R206" s="19">
        <f t="shared" si="20"/>
        <v>1.7039671283898616</v>
      </c>
      <c r="S206" s="19">
        <f t="shared" si="21"/>
        <v>0</v>
      </c>
      <c r="T206" s="19">
        <f t="shared" si="22"/>
        <v>-1.7033594257797215</v>
      </c>
      <c r="U206" s="19">
        <f t="shared" si="23"/>
        <v>0</v>
      </c>
      <c r="V206" s="19">
        <f t="shared" si="24"/>
        <v>0</v>
      </c>
    </row>
    <row r="207" spans="1:22" x14ac:dyDescent="0.25">
      <c r="A207" s="26">
        <f>Wellpath!E207</f>
        <v>0</v>
      </c>
      <c r="B207" s="22">
        <v>0</v>
      </c>
      <c r="C207" s="22">
        <v>0</v>
      </c>
      <c r="D207" s="22">
        <v>-1</v>
      </c>
      <c r="E207" s="20">
        <f>Model!$W$34*((drdp!B207+drdp!K207)*XYM2!$B207+(drdp!E207+drdp!N207)*XYM2!$C207+(drdp!H207+drdp!Q207)*XYM2!$D207)</f>
        <v>0</v>
      </c>
      <c r="F207" s="20">
        <f>Model!$W$34*((drdp!C207+drdp!L207)*XYM2!$B207+(drdp!F207+drdp!O207)*XYM2!$C207+(drdp!I207+drdp!R207)*XYM2!$D207)</f>
        <v>0</v>
      </c>
      <c r="G207" s="20">
        <f>Model!$W$34*((drdp!D207+drdp!M207)*XYM2!$B207+(drdp!G207+drdp!P207)*XYM2!$C207+(drdp!J207+drdp!S207)*XYM2!$D207)</f>
        <v>0</v>
      </c>
      <c r="H207" s="18">
        <f>Model!$W$34*((drdp!B207)*XYM2!$B207+(drdp!E207)*XYM2!$C207+(drdp!H207)*XYM2!$D207)</f>
        <v>0</v>
      </c>
      <c r="I207" s="18">
        <f>Model!$W$34*((drdp!C207)*XYM2!$B207+(drdp!F207)*XYM2!$C207+(drdp!I207)*XYM2!$D207)</f>
        <v>0</v>
      </c>
      <c r="J207" s="18">
        <f>Model!$W$34*((drdp!D207)*XYM2!$B207+(drdp!G207)*XYM2!$C207+(drdp!J207)*XYM2!$D207)</f>
        <v>0</v>
      </c>
      <c r="K207" s="21">
        <f>SUM(E$3:E206)+H207</f>
        <v>1.3048953750782319</v>
      </c>
      <c r="L207" s="21">
        <f>SUM(F$3:F206)+I207</f>
        <v>-1.3053609188227835</v>
      </c>
      <c r="M207" s="21">
        <f>SUM(G$3:G206)+J207</f>
        <v>0</v>
      </c>
      <c r="N207" s="21"/>
      <c r="O207" s="21"/>
      <c r="P207" s="21"/>
      <c r="Q207" s="19">
        <f t="shared" si="19"/>
        <v>1.7027519399005597</v>
      </c>
      <c r="R207" s="19">
        <f t="shared" si="20"/>
        <v>1.7039671283898616</v>
      </c>
      <c r="S207" s="19">
        <f t="shared" si="21"/>
        <v>0</v>
      </c>
      <c r="T207" s="19">
        <f t="shared" si="22"/>
        <v>-1.7033594257797215</v>
      </c>
      <c r="U207" s="19">
        <f t="shared" si="23"/>
        <v>0</v>
      </c>
      <c r="V207" s="19">
        <f t="shared" si="24"/>
        <v>0</v>
      </c>
    </row>
    <row r="208" spans="1:22" x14ac:dyDescent="0.25">
      <c r="A208" s="26">
        <f>Wellpath!E208</f>
        <v>0</v>
      </c>
      <c r="B208" s="22">
        <v>0</v>
      </c>
      <c r="C208" s="22">
        <v>0</v>
      </c>
      <c r="D208" s="22">
        <v>-1</v>
      </c>
      <c r="E208" s="20">
        <f>Model!$W$34*((drdp!B208+drdp!K208)*XYM2!$B208+(drdp!E208+drdp!N208)*XYM2!$C208+(drdp!H208+drdp!Q208)*XYM2!$D208)</f>
        <v>0</v>
      </c>
      <c r="F208" s="20">
        <f>Model!$W$34*((drdp!C208+drdp!L208)*XYM2!$B208+(drdp!F208+drdp!O208)*XYM2!$C208+(drdp!I208+drdp!R208)*XYM2!$D208)</f>
        <v>0</v>
      </c>
      <c r="G208" s="20">
        <f>Model!$W$34*((drdp!D208+drdp!M208)*XYM2!$B208+(drdp!G208+drdp!P208)*XYM2!$C208+(drdp!J208+drdp!S208)*XYM2!$D208)</f>
        <v>0</v>
      </c>
      <c r="H208" s="18">
        <f>Model!$W$34*((drdp!B208)*XYM2!$B208+(drdp!E208)*XYM2!$C208+(drdp!H208)*XYM2!$D208)</f>
        <v>0</v>
      </c>
      <c r="I208" s="18">
        <f>Model!$W$34*((drdp!C208)*XYM2!$B208+(drdp!F208)*XYM2!$C208+(drdp!I208)*XYM2!$D208)</f>
        <v>0</v>
      </c>
      <c r="J208" s="18">
        <f>Model!$W$34*((drdp!D208)*XYM2!$B208+(drdp!G208)*XYM2!$C208+(drdp!J208)*XYM2!$D208)</f>
        <v>0</v>
      </c>
      <c r="K208" s="21">
        <f>SUM(E$3:E207)+H208</f>
        <v>1.3048953750782319</v>
      </c>
      <c r="L208" s="21">
        <f>SUM(F$3:F207)+I208</f>
        <v>-1.3053609188227835</v>
      </c>
      <c r="M208" s="21">
        <f>SUM(G$3:G207)+J208</f>
        <v>0</v>
      </c>
      <c r="N208" s="21"/>
      <c r="O208" s="21"/>
      <c r="P208" s="21"/>
      <c r="Q208" s="19">
        <f t="shared" si="19"/>
        <v>1.7027519399005597</v>
      </c>
      <c r="R208" s="19">
        <f t="shared" si="20"/>
        <v>1.7039671283898616</v>
      </c>
      <c r="S208" s="19">
        <f t="shared" si="21"/>
        <v>0</v>
      </c>
      <c r="T208" s="19">
        <f t="shared" si="22"/>
        <v>-1.7033594257797215</v>
      </c>
      <c r="U208" s="19">
        <f t="shared" si="23"/>
        <v>0</v>
      </c>
      <c r="V208" s="19">
        <f t="shared" si="24"/>
        <v>0</v>
      </c>
    </row>
    <row r="209" spans="1:22" x14ac:dyDescent="0.25">
      <c r="A209" s="26">
        <f>Wellpath!E209</f>
        <v>0</v>
      </c>
      <c r="B209" s="22">
        <v>0</v>
      </c>
      <c r="C209" s="22">
        <v>0</v>
      </c>
      <c r="D209" s="22">
        <v>-1</v>
      </c>
      <c r="E209" s="20">
        <f>Model!$W$34*((drdp!B209+drdp!K209)*XYM2!$B209+(drdp!E209+drdp!N209)*XYM2!$C209+(drdp!H209+drdp!Q209)*XYM2!$D209)</f>
        <v>0</v>
      </c>
      <c r="F209" s="20">
        <f>Model!$W$34*((drdp!C209+drdp!L209)*XYM2!$B209+(drdp!F209+drdp!O209)*XYM2!$C209+(drdp!I209+drdp!R209)*XYM2!$D209)</f>
        <v>0</v>
      </c>
      <c r="G209" s="20">
        <f>Model!$W$34*((drdp!D209+drdp!M209)*XYM2!$B209+(drdp!G209+drdp!P209)*XYM2!$C209+(drdp!J209+drdp!S209)*XYM2!$D209)</f>
        <v>0</v>
      </c>
      <c r="H209" s="18">
        <f>Model!$W$34*((drdp!B209)*XYM2!$B209+(drdp!E209)*XYM2!$C209+(drdp!H209)*XYM2!$D209)</f>
        <v>0</v>
      </c>
      <c r="I209" s="18">
        <f>Model!$W$34*((drdp!C209)*XYM2!$B209+(drdp!F209)*XYM2!$C209+(drdp!I209)*XYM2!$D209)</f>
        <v>0</v>
      </c>
      <c r="J209" s="18">
        <f>Model!$W$34*((drdp!D209)*XYM2!$B209+(drdp!G209)*XYM2!$C209+(drdp!J209)*XYM2!$D209)</f>
        <v>0</v>
      </c>
      <c r="K209" s="21">
        <f>SUM(E$3:E208)+H209</f>
        <v>1.3048953750782319</v>
      </c>
      <c r="L209" s="21">
        <f>SUM(F$3:F208)+I209</f>
        <v>-1.3053609188227835</v>
      </c>
      <c r="M209" s="21">
        <f>SUM(G$3:G208)+J209</f>
        <v>0</v>
      </c>
      <c r="N209" s="21"/>
      <c r="O209" s="21"/>
      <c r="P209" s="21"/>
      <c r="Q209" s="19">
        <f t="shared" si="19"/>
        <v>1.7027519399005597</v>
      </c>
      <c r="R209" s="19">
        <f t="shared" si="20"/>
        <v>1.7039671283898616</v>
      </c>
      <c r="S209" s="19">
        <f t="shared" si="21"/>
        <v>0</v>
      </c>
      <c r="T209" s="19">
        <f t="shared" si="22"/>
        <v>-1.7033594257797215</v>
      </c>
      <c r="U209" s="19">
        <f t="shared" si="23"/>
        <v>0</v>
      </c>
      <c r="V209" s="19">
        <f t="shared" si="24"/>
        <v>0</v>
      </c>
    </row>
    <row r="210" spans="1:22" x14ac:dyDescent="0.25">
      <c r="A210" s="26">
        <f>Wellpath!E210</f>
        <v>0</v>
      </c>
      <c r="B210" s="22">
        <v>0</v>
      </c>
      <c r="C210" s="22">
        <v>0</v>
      </c>
      <c r="D210" s="22">
        <v>-1</v>
      </c>
      <c r="E210" s="20">
        <f>Model!$W$34*((drdp!B210+drdp!K210)*XYM2!$B210+(drdp!E210+drdp!N210)*XYM2!$C210+(drdp!H210+drdp!Q210)*XYM2!$D210)</f>
        <v>0</v>
      </c>
      <c r="F210" s="20">
        <f>Model!$W$34*((drdp!C210+drdp!L210)*XYM2!$B210+(drdp!F210+drdp!O210)*XYM2!$C210+(drdp!I210+drdp!R210)*XYM2!$D210)</f>
        <v>0</v>
      </c>
      <c r="G210" s="20">
        <f>Model!$W$34*((drdp!D210+drdp!M210)*XYM2!$B210+(drdp!G210+drdp!P210)*XYM2!$C210+(drdp!J210+drdp!S210)*XYM2!$D210)</f>
        <v>0</v>
      </c>
      <c r="H210" s="18">
        <f>Model!$W$34*((drdp!B210)*XYM2!$B210+(drdp!E210)*XYM2!$C210+(drdp!H210)*XYM2!$D210)</f>
        <v>0</v>
      </c>
      <c r="I210" s="18">
        <f>Model!$W$34*((drdp!C210)*XYM2!$B210+(drdp!F210)*XYM2!$C210+(drdp!I210)*XYM2!$D210)</f>
        <v>0</v>
      </c>
      <c r="J210" s="18">
        <f>Model!$W$34*((drdp!D210)*XYM2!$B210+(drdp!G210)*XYM2!$C210+(drdp!J210)*XYM2!$D210)</f>
        <v>0</v>
      </c>
      <c r="K210" s="21">
        <f>SUM(E$3:E209)+H210</f>
        <v>1.3048953750782319</v>
      </c>
      <c r="L210" s="21">
        <f>SUM(F$3:F209)+I210</f>
        <v>-1.3053609188227835</v>
      </c>
      <c r="M210" s="21">
        <f>SUM(G$3:G209)+J210</f>
        <v>0</v>
      </c>
      <c r="N210" s="21"/>
      <c r="O210" s="21"/>
      <c r="P210" s="21"/>
      <c r="Q210" s="19">
        <f t="shared" si="19"/>
        <v>1.7027519399005597</v>
      </c>
      <c r="R210" s="19">
        <f t="shared" si="20"/>
        <v>1.7039671283898616</v>
      </c>
      <c r="S210" s="19">
        <f t="shared" si="21"/>
        <v>0</v>
      </c>
      <c r="T210" s="19">
        <f t="shared" si="22"/>
        <v>-1.7033594257797215</v>
      </c>
      <c r="U210" s="19">
        <f t="shared" si="23"/>
        <v>0</v>
      </c>
      <c r="V210" s="19">
        <f t="shared" si="24"/>
        <v>0</v>
      </c>
    </row>
    <row r="211" spans="1:22" x14ac:dyDescent="0.25">
      <c r="A211" s="26">
        <f>Wellpath!E211</f>
        <v>0</v>
      </c>
      <c r="B211" s="22">
        <v>0</v>
      </c>
      <c r="C211" s="22">
        <v>0</v>
      </c>
      <c r="D211" s="22">
        <v>-1</v>
      </c>
      <c r="E211" s="20">
        <f>Model!$W$34*((drdp!B211+drdp!K211)*XYM2!$B211+(drdp!E211+drdp!N211)*XYM2!$C211+(drdp!H211+drdp!Q211)*XYM2!$D211)</f>
        <v>0</v>
      </c>
      <c r="F211" s="20">
        <f>Model!$W$34*((drdp!C211+drdp!L211)*XYM2!$B211+(drdp!F211+drdp!O211)*XYM2!$C211+(drdp!I211+drdp!R211)*XYM2!$D211)</f>
        <v>0</v>
      </c>
      <c r="G211" s="20">
        <f>Model!$W$34*((drdp!D211+drdp!M211)*XYM2!$B211+(drdp!G211+drdp!P211)*XYM2!$C211+(drdp!J211+drdp!S211)*XYM2!$D211)</f>
        <v>0</v>
      </c>
      <c r="H211" s="18">
        <f>Model!$W$34*((drdp!B211)*XYM2!$B211+(drdp!E211)*XYM2!$C211+(drdp!H211)*XYM2!$D211)</f>
        <v>0</v>
      </c>
      <c r="I211" s="18">
        <f>Model!$W$34*((drdp!C211)*XYM2!$B211+(drdp!F211)*XYM2!$C211+(drdp!I211)*XYM2!$D211)</f>
        <v>0</v>
      </c>
      <c r="J211" s="18">
        <f>Model!$W$34*((drdp!D211)*XYM2!$B211+(drdp!G211)*XYM2!$C211+(drdp!J211)*XYM2!$D211)</f>
        <v>0</v>
      </c>
      <c r="K211" s="21">
        <f>SUM(E$3:E210)+H211</f>
        <v>1.3048953750782319</v>
      </c>
      <c r="L211" s="21">
        <f>SUM(F$3:F210)+I211</f>
        <v>-1.3053609188227835</v>
      </c>
      <c r="M211" s="21">
        <f>SUM(G$3:G210)+J211</f>
        <v>0</v>
      </c>
      <c r="N211" s="21"/>
      <c r="O211" s="21"/>
      <c r="P211" s="21"/>
      <c r="Q211" s="19">
        <f t="shared" si="19"/>
        <v>1.7027519399005597</v>
      </c>
      <c r="R211" s="19">
        <f t="shared" si="20"/>
        <v>1.7039671283898616</v>
      </c>
      <c r="S211" s="19">
        <f t="shared" si="21"/>
        <v>0</v>
      </c>
      <c r="T211" s="19">
        <f t="shared" si="22"/>
        <v>-1.7033594257797215</v>
      </c>
      <c r="U211" s="19">
        <f t="shared" si="23"/>
        <v>0</v>
      </c>
      <c r="V211" s="19">
        <f t="shared" si="24"/>
        <v>0</v>
      </c>
    </row>
    <row r="212" spans="1:22" x14ac:dyDescent="0.25">
      <c r="A212" s="26">
        <f>Wellpath!E212</f>
        <v>0</v>
      </c>
      <c r="B212" s="22">
        <v>0</v>
      </c>
      <c r="C212" s="22">
        <v>0</v>
      </c>
      <c r="D212" s="22">
        <v>-1</v>
      </c>
      <c r="E212" s="20">
        <f>Model!$W$34*((drdp!B212+drdp!K212)*XYM2!$B212+(drdp!E212+drdp!N212)*XYM2!$C212+(drdp!H212+drdp!Q212)*XYM2!$D212)</f>
        <v>0</v>
      </c>
      <c r="F212" s="20">
        <f>Model!$W$34*((drdp!C212+drdp!L212)*XYM2!$B212+(drdp!F212+drdp!O212)*XYM2!$C212+(drdp!I212+drdp!R212)*XYM2!$D212)</f>
        <v>0</v>
      </c>
      <c r="G212" s="20">
        <f>Model!$W$34*((drdp!D212+drdp!M212)*XYM2!$B212+(drdp!G212+drdp!P212)*XYM2!$C212+(drdp!J212+drdp!S212)*XYM2!$D212)</f>
        <v>0</v>
      </c>
      <c r="H212" s="18">
        <f>Model!$W$34*((drdp!B212)*XYM2!$B212+(drdp!E212)*XYM2!$C212+(drdp!H212)*XYM2!$D212)</f>
        <v>0</v>
      </c>
      <c r="I212" s="18">
        <f>Model!$W$34*((drdp!C212)*XYM2!$B212+(drdp!F212)*XYM2!$C212+(drdp!I212)*XYM2!$D212)</f>
        <v>0</v>
      </c>
      <c r="J212" s="18">
        <f>Model!$W$34*((drdp!D212)*XYM2!$B212+(drdp!G212)*XYM2!$C212+(drdp!J212)*XYM2!$D212)</f>
        <v>0</v>
      </c>
      <c r="K212" s="21">
        <f>SUM(E$3:E211)+H212</f>
        <v>1.3048953750782319</v>
      </c>
      <c r="L212" s="21">
        <f>SUM(F$3:F211)+I212</f>
        <v>-1.3053609188227835</v>
      </c>
      <c r="M212" s="21">
        <f>SUM(G$3:G211)+J212</f>
        <v>0</v>
      </c>
      <c r="N212" s="21"/>
      <c r="O212" s="21"/>
      <c r="P212" s="21"/>
      <c r="Q212" s="19">
        <f t="shared" si="19"/>
        <v>1.7027519399005597</v>
      </c>
      <c r="R212" s="19">
        <f t="shared" si="20"/>
        <v>1.7039671283898616</v>
      </c>
      <c r="S212" s="19">
        <f t="shared" si="21"/>
        <v>0</v>
      </c>
      <c r="T212" s="19">
        <f t="shared" si="22"/>
        <v>-1.7033594257797215</v>
      </c>
      <c r="U212" s="19">
        <f t="shared" si="23"/>
        <v>0</v>
      </c>
      <c r="V212" s="19">
        <f t="shared" si="24"/>
        <v>0</v>
      </c>
    </row>
    <row r="213" spans="1:22" x14ac:dyDescent="0.25">
      <c r="A213" s="26">
        <f>Wellpath!E213</f>
        <v>0</v>
      </c>
      <c r="B213" s="22">
        <v>0</v>
      </c>
      <c r="C213" s="22">
        <v>0</v>
      </c>
      <c r="D213" s="22">
        <v>-1</v>
      </c>
      <c r="E213" s="20">
        <f>Model!$W$34*((drdp!B213+drdp!K213)*XYM2!$B213+(drdp!E213+drdp!N213)*XYM2!$C213+(drdp!H213+drdp!Q213)*XYM2!$D213)</f>
        <v>0</v>
      </c>
      <c r="F213" s="20">
        <f>Model!$W$34*((drdp!C213+drdp!L213)*XYM2!$B213+(drdp!F213+drdp!O213)*XYM2!$C213+(drdp!I213+drdp!R213)*XYM2!$D213)</f>
        <v>0</v>
      </c>
      <c r="G213" s="20">
        <f>Model!$W$34*((drdp!D213+drdp!M213)*XYM2!$B213+(drdp!G213+drdp!P213)*XYM2!$C213+(drdp!J213+drdp!S213)*XYM2!$D213)</f>
        <v>0</v>
      </c>
      <c r="H213" s="18">
        <f>Model!$W$34*((drdp!B213)*XYM2!$B213+(drdp!E213)*XYM2!$C213+(drdp!H213)*XYM2!$D213)</f>
        <v>0</v>
      </c>
      <c r="I213" s="18">
        <f>Model!$W$34*((drdp!C213)*XYM2!$B213+(drdp!F213)*XYM2!$C213+(drdp!I213)*XYM2!$D213)</f>
        <v>0</v>
      </c>
      <c r="J213" s="18">
        <f>Model!$W$34*((drdp!D213)*XYM2!$B213+(drdp!G213)*XYM2!$C213+(drdp!J213)*XYM2!$D213)</f>
        <v>0</v>
      </c>
      <c r="K213" s="21">
        <f>SUM(E$3:E212)+H213</f>
        <v>1.3048953750782319</v>
      </c>
      <c r="L213" s="21">
        <f>SUM(F$3:F212)+I213</f>
        <v>-1.3053609188227835</v>
      </c>
      <c r="M213" s="21">
        <f>SUM(G$3:G212)+J213</f>
        <v>0</v>
      </c>
      <c r="N213" s="21"/>
      <c r="O213" s="21"/>
      <c r="P213" s="21"/>
      <c r="Q213" s="19">
        <f t="shared" si="19"/>
        <v>1.7027519399005597</v>
      </c>
      <c r="R213" s="19">
        <f t="shared" si="20"/>
        <v>1.7039671283898616</v>
      </c>
      <c r="S213" s="19">
        <f t="shared" si="21"/>
        <v>0</v>
      </c>
      <c r="T213" s="19">
        <f t="shared" si="22"/>
        <v>-1.7033594257797215</v>
      </c>
      <c r="U213" s="19">
        <f t="shared" si="23"/>
        <v>0</v>
      </c>
      <c r="V213" s="19">
        <f t="shared" si="24"/>
        <v>0</v>
      </c>
    </row>
    <row r="214" spans="1:22" x14ac:dyDescent="0.25">
      <c r="A214" s="26">
        <f>Wellpath!E214</f>
        <v>0</v>
      </c>
      <c r="B214" s="22">
        <v>0</v>
      </c>
      <c r="C214" s="22">
        <v>0</v>
      </c>
      <c r="D214" s="22">
        <v>-1</v>
      </c>
      <c r="E214" s="20">
        <f>Model!$W$34*((drdp!B214+drdp!K214)*XYM2!$B214+(drdp!E214+drdp!N214)*XYM2!$C214+(drdp!H214+drdp!Q214)*XYM2!$D214)</f>
        <v>0</v>
      </c>
      <c r="F214" s="20">
        <f>Model!$W$34*((drdp!C214+drdp!L214)*XYM2!$B214+(drdp!F214+drdp!O214)*XYM2!$C214+(drdp!I214+drdp!R214)*XYM2!$D214)</f>
        <v>0</v>
      </c>
      <c r="G214" s="20">
        <f>Model!$W$34*((drdp!D214+drdp!M214)*XYM2!$B214+(drdp!G214+drdp!P214)*XYM2!$C214+(drdp!J214+drdp!S214)*XYM2!$D214)</f>
        <v>0</v>
      </c>
      <c r="H214" s="18">
        <f>Model!$W$34*((drdp!B214)*XYM2!$B214+(drdp!E214)*XYM2!$C214+(drdp!H214)*XYM2!$D214)</f>
        <v>0</v>
      </c>
      <c r="I214" s="18">
        <f>Model!$W$34*((drdp!C214)*XYM2!$B214+(drdp!F214)*XYM2!$C214+(drdp!I214)*XYM2!$D214)</f>
        <v>0</v>
      </c>
      <c r="J214" s="18">
        <f>Model!$W$34*((drdp!D214)*XYM2!$B214+(drdp!G214)*XYM2!$C214+(drdp!J214)*XYM2!$D214)</f>
        <v>0</v>
      </c>
      <c r="K214" s="21">
        <f>SUM(E$3:E213)+H214</f>
        <v>1.3048953750782319</v>
      </c>
      <c r="L214" s="21">
        <f>SUM(F$3:F213)+I214</f>
        <v>-1.3053609188227835</v>
      </c>
      <c r="M214" s="21">
        <f>SUM(G$3:G213)+J214</f>
        <v>0</v>
      </c>
      <c r="N214" s="21"/>
      <c r="O214" s="21"/>
      <c r="P214" s="21"/>
      <c r="Q214" s="19">
        <f t="shared" si="19"/>
        <v>1.7027519399005597</v>
      </c>
      <c r="R214" s="19">
        <f t="shared" si="20"/>
        <v>1.7039671283898616</v>
      </c>
      <c r="S214" s="19">
        <f t="shared" si="21"/>
        <v>0</v>
      </c>
      <c r="T214" s="19">
        <f t="shared" si="22"/>
        <v>-1.7033594257797215</v>
      </c>
      <c r="U214" s="19">
        <f t="shared" si="23"/>
        <v>0</v>
      </c>
      <c r="V214" s="19">
        <f t="shared" si="24"/>
        <v>0</v>
      </c>
    </row>
    <row r="215" spans="1:22" x14ac:dyDescent="0.25">
      <c r="A215" s="26">
        <f>Wellpath!E215</f>
        <v>0</v>
      </c>
      <c r="B215" s="22">
        <v>0</v>
      </c>
      <c r="C215" s="22">
        <v>0</v>
      </c>
      <c r="D215" s="22">
        <v>-1</v>
      </c>
      <c r="E215" s="20">
        <f>Model!$W$34*((drdp!B215+drdp!K215)*XYM2!$B215+(drdp!E215+drdp!N215)*XYM2!$C215+(drdp!H215+drdp!Q215)*XYM2!$D215)</f>
        <v>0</v>
      </c>
      <c r="F215" s="20">
        <f>Model!$W$34*((drdp!C215+drdp!L215)*XYM2!$B215+(drdp!F215+drdp!O215)*XYM2!$C215+(drdp!I215+drdp!R215)*XYM2!$D215)</f>
        <v>0</v>
      </c>
      <c r="G215" s="20">
        <f>Model!$W$34*((drdp!D215+drdp!M215)*XYM2!$B215+(drdp!G215+drdp!P215)*XYM2!$C215+(drdp!J215+drdp!S215)*XYM2!$D215)</f>
        <v>0</v>
      </c>
      <c r="H215" s="18">
        <f>Model!$W$34*((drdp!B215)*XYM2!$B215+(drdp!E215)*XYM2!$C215+(drdp!H215)*XYM2!$D215)</f>
        <v>0</v>
      </c>
      <c r="I215" s="18">
        <f>Model!$W$34*((drdp!C215)*XYM2!$B215+(drdp!F215)*XYM2!$C215+(drdp!I215)*XYM2!$D215)</f>
        <v>0</v>
      </c>
      <c r="J215" s="18">
        <f>Model!$W$34*((drdp!D215)*XYM2!$B215+(drdp!G215)*XYM2!$C215+(drdp!J215)*XYM2!$D215)</f>
        <v>0</v>
      </c>
      <c r="K215" s="21">
        <f>SUM(E$3:E214)+H215</f>
        <v>1.3048953750782319</v>
      </c>
      <c r="L215" s="21">
        <f>SUM(F$3:F214)+I215</f>
        <v>-1.3053609188227835</v>
      </c>
      <c r="M215" s="21">
        <f>SUM(G$3:G214)+J215</f>
        <v>0</v>
      </c>
      <c r="N215" s="21"/>
      <c r="O215" s="21"/>
      <c r="P215" s="21"/>
      <c r="Q215" s="19">
        <f t="shared" si="19"/>
        <v>1.7027519399005597</v>
      </c>
      <c r="R215" s="19">
        <f t="shared" si="20"/>
        <v>1.7039671283898616</v>
      </c>
      <c r="S215" s="19">
        <f t="shared" si="21"/>
        <v>0</v>
      </c>
      <c r="T215" s="19">
        <f t="shared" si="22"/>
        <v>-1.7033594257797215</v>
      </c>
      <c r="U215" s="19">
        <f t="shared" si="23"/>
        <v>0</v>
      </c>
      <c r="V215" s="19">
        <f t="shared" si="24"/>
        <v>0</v>
      </c>
    </row>
    <row r="216" spans="1:22" x14ac:dyDescent="0.25">
      <c r="A216" s="26">
        <f>Wellpath!E216</f>
        <v>0</v>
      </c>
      <c r="B216" s="22">
        <v>0</v>
      </c>
      <c r="C216" s="22">
        <v>0</v>
      </c>
      <c r="D216" s="22">
        <v>-1</v>
      </c>
      <c r="E216" s="20">
        <f>Model!$W$34*((drdp!B216+drdp!K216)*XYM2!$B216+(drdp!E216+drdp!N216)*XYM2!$C216+(drdp!H216+drdp!Q216)*XYM2!$D216)</f>
        <v>0</v>
      </c>
      <c r="F216" s="20">
        <f>Model!$W$34*((drdp!C216+drdp!L216)*XYM2!$B216+(drdp!F216+drdp!O216)*XYM2!$C216+(drdp!I216+drdp!R216)*XYM2!$D216)</f>
        <v>0</v>
      </c>
      <c r="G216" s="20">
        <f>Model!$W$34*((drdp!D216+drdp!M216)*XYM2!$B216+(drdp!G216+drdp!P216)*XYM2!$C216+(drdp!J216+drdp!S216)*XYM2!$D216)</f>
        <v>0</v>
      </c>
      <c r="H216" s="18">
        <f>Model!$W$34*((drdp!B216)*XYM2!$B216+(drdp!E216)*XYM2!$C216+(drdp!H216)*XYM2!$D216)</f>
        <v>0</v>
      </c>
      <c r="I216" s="18">
        <f>Model!$W$34*((drdp!C216)*XYM2!$B216+(drdp!F216)*XYM2!$C216+(drdp!I216)*XYM2!$D216)</f>
        <v>0</v>
      </c>
      <c r="J216" s="18">
        <f>Model!$W$34*((drdp!D216)*XYM2!$B216+(drdp!G216)*XYM2!$C216+(drdp!J216)*XYM2!$D216)</f>
        <v>0</v>
      </c>
      <c r="K216" s="21">
        <f>SUM(E$3:E215)+H216</f>
        <v>1.3048953750782319</v>
      </c>
      <c r="L216" s="21">
        <f>SUM(F$3:F215)+I216</f>
        <v>-1.3053609188227835</v>
      </c>
      <c r="M216" s="21">
        <f>SUM(G$3:G215)+J216</f>
        <v>0</v>
      </c>
      <c r="N216" s="21"/>
      <c r="O216" s="21"/>
      <c r="P216" s="21"/>
      <c r="Q216" s="19">
        <f t="shared" si="19"/>
        <v>1.7027519399005597</v>
      </c>
      <c r="R216" s="19">
        <f t="shared" si="20"/>
        <v>1.7039671283898616</v>
      </c>
      <c r="S216" s="19">
        <f t="shared" si="21"/>
        <v>0</v>
      </c>
      <c r="T216" s="19">
        <f t="shared" si="22"/>
        <v>-1.7033594257797215</v>
      </c>
      <c r="U216" s="19">
        <f t="shared" si="23"/>
        <v>0</v>
      </c>
      <c r="V216" s="19">
        <f t="shared" si="24"/>
        <v>0</v>
      </c>
    </row>
    <row r="217" spans="1:22" x14ac:dyDescent="0.25">
      <c r="A217" s="26">
        <f>Wellpath!E217</f>
        <v>0</v>
      </c>
      <c r="B217" s="22">
        <v>0</v>
      </c>
      <c r="C217" s="22">
        <v>0</v>
      </c>
      <c r="D217" s="22">
        <v>-1</v>
      </c>
      <c r="E217" s="20">
        <f>Model!$W$34*((drdp!B217+drdp!K217)*XYM2!$B217+(drdp!E217+drdp!N217)*XYM2!$C217+(drdp!H217+drdp!Q217)*XYM2!$D217)</f>
        <v>0</v>
      </c>
      <c r="F217" s="20">
        <f>Model!$W$34*((drdp!C217+drdp!L217)*XYM2!$B217+(drdp!F217+drdp!O217)*XYM2!$C217+(drdp!I217+drdp!R217)*XYM2!$D217)</f>
        <v>0</v>
      </c>
      <c r="G217" s="20">
        <f>Model!$W$34*((drdp!D217+drdp!M217)*XYM2!$B217+(drdp!G217+drdp!P217)*XYM2!$C217+(drdp!J217+drdp!S217)*XYM2!$D217)</f>
        <v>0</v>
      </c>
      <c r="H217" s="18">
        <f>Model!$W$34*((drdp!B217)*XYM2!$B217+(drdp!E217)*XYM2!$C217+(drdp!H217)*XYM2!$D217)</f>
        <v>0</v>
      </c>
      <c r="I217" s="18">
        <f>Model!$W$34*((drdp!C217)*XYM2!$B217+(drdp!F217)*XYM2!$C217+(drdp!I217)*XYM2!$D217)</f>
        <v>0</v>
      </c>
      <c r="J217" s="18">
        <f>Model!$W$34*((drdp!D217)*XYM2!$B217+(drdp!G217)*XYM2!$C217+(drdp!J217)*XYM2!$D217)</f>
        <v>0</v>
      </c>
      <c r="K217" s="21">
        <f>SUM(E$3:E216)+H217</f>
        <v>1.3048953750782319</v>
      </c>
      <c r="L217" s="21">
        <f>SUM(F$3:F216)+I217</f>
        <v>-1.3053609188227835</v>
      </c>
      <c r="M217" s="21">
        <f>SUM(G$3:G216)+J217</f>
        <v>0</v>
      </c>
      <c r="N217" s="21"/>
      <c r="O217" s="21"/>
      <c r="P217" s="21"/>
      <c r="Q217" s="19">
        <f t="shared" si="19"/>
        <v>1.7027519399005597</v>
      </c>
      <c r="R217" s="19">
        <f t="shared" si="20"/>
        <v>1.7039671283898616</v>
      </c>
      <c r="S217" s="19">
        <f t="shared" si="21"/>
        <v>0</v>
      </c>
      <c r="T217" s="19">
        <f t="shared" si="22"/>
        <v>-1.7033594257797215</v>
      </c>
      <c r="U217" s="19">
        <f t="shared" si="23"/>
        <v>0</v>
      </c>
      <c r="V217" s="19">
        <f t="shared" si="24"/>
        <v>0</v>
      </c>
    </row>
    <row r="218" spans="1:22" x14ac:dyDescent="0.25">
      <c r="A218" s="26">
        <f>Wellpath!E218</f>
        <v>0</v>
      </c>
      <c r="B218" s="22">
        <v>0</v>
      </c>
      <c r="C218" s="22">
        <v>0</v>
      </c>
      <c r="D218" s="22">
        <v>-1</v>
      </c>
      <c r="E218" s="20">
        <f>Model!$W$34*((drdp!B218+drdp!K218)*XYM2!$B218+(drdp!E218+drdp!N218)*XYM2!$C218+(drdp!H218+drdp!Q218)*XYM2!$D218)</f>
        <v>0</v>
      </c>
      <c r="F218" s="20">
        <f>Model!$W$34*((drdp!C218+drdp!L218)*XYM2!$B218+(drdp!F218+drdp!O218)*XYM2!$C218+(drdp!I218+drdp!R218)*XYM2!$D218)</f>
        <v>0</v>
      </c>
      <c r="G218" s="20">
        <f>Model!$W$34*((drdp!D218+drdp!M218)*XYM2!$B218+(drdp!G218+drdp!P218)*XYM2!$C218+(drdp!J218+drdp!S218)*XYM2!$D218)</f>
        <v>0</v>
      </c>
      <c r="H218" s="18">
        <f>Model!$W$34*((drdp!B218)*XYM2!$B218+(drdp!E218)*XYM2!$C218+(drdp!H218)*XYM2!$D218)</f>
        <v>0</v>
      </c>
      <c r="I218" s="18">
        <f>Model!$W$34*((drdp!C218)*XYM2!$B218+(drdp!F218)*XYM2!$C218+(drdp!I218)*XYM2!$D218)</f>
        <v>0</v>
      </c>
      <c r="J218" s="18">
        <f>Model!$W$34*((drdp!D218)*XYM2!$B218+(drdp!G218)*XYM2!$C218+(drdp!J218)*XYM2!$D218)</f>
        <v>0</v>
      </c>
      <c r="K218" s="21">
        <f>SUM(E$3:E217)+H218</f>
        <v>1.3048953750782319</v>
      </c>
      <c r="L218" s="21">
        <f>SUM(F$3:F217)+I218</f>
        <v>-1.3053609188227835</v>
      </c>
      <c r="M218" s="21">
        <f>SUM(G$3:G217)+J218</f>
        <v>0</v>
      </c>
      <c r="N218" s="21"/>
      <c r="O218" s="21"/>
      <c r="P218" s="21"/>
      <c r="Q218" s="19">
        <f t="shared" si="19"/>
        <v>1.7027519399005597</v>
      </c>
      <c r="R218" s="19">
        <f t="shared" si="20"/>
        <v>1.7039671283898616</v>
      </c>
      <c r="S218" s="19">
        <f t="shared" si="21"/>
        <v>0</v>
      </c>
      <c r="T218" s="19">
        <f t="shared" si="22"/>
        <v>-1.7033594257797215</v>
      </c>
      <c r="U218" s="19">
        <f t="shared" si="23"/>
        <v>0</v>
      </c>
      <c r="V218" s="19">
        <f t="shared" si="24"/>
        <v>0</v>
      </c>
    </row>
    <row r="219" spans="1:22" x14ac:dyDescent="0.25">
      <c r="A219" s="26">
        <f>Wellpath!E219</f>
        <v>0</v>
      </c>
      <c r="B219" s="22">
        <v>0</v>
      </c>
      <c r="C219" s="22">
        <v>0</v>
      </c>
      <c r="D219" s="22">
        <v>-1</v>
      </c>
      <c r="E219" s="20">
        <f>Model!$W$34*((drdp!B219+drdp!K219)*XYM2!$B219+(drdp!E219+drdp!N219)*XYM2!$C219+(drdp!H219+drdp!Q219)*XYM2!$D219)</f>
        <v>0</v>
      </c>
      <c r="F219" s="20">
        <f>Model!$W$34*((drdp!C219+drdp!L219)*XYM2!$B219+(drdp!F219+drdp!O219)*XYM2!$C219+(drdp!I219+drdp!R219)*XYM2!$D219)</f>
        <v>0</v>
      </c>
      <c r="G219" s="20">
        <f>Model!$W$34*((drdp!D219+drdp!M219)*XYM2!$B219+(drdp!G219+drdp!P219)*XYM2!$C219+(drdp!J219+drdp!S219)*XYM2!$D219)</f>
        <v>0</v>
      </c>
      <c r="H219" s="18">
        <f>Model!$W$34*((drdp!B219)*XYM2!$B219+(drdp!E219)*XYM2!$C219+(drdp!H219)*XYM2!$D219)</f>
        <v>0</v>
      </c>
      <c r="I219" s="18">
        <f>Model!$W$34*((drdp!C219)*XYM2!$B219+(drdp!F219)*XYM2!$C219+(drdp!I219)*XYM2!$D219)</f>
        <v>0</v>
      </c>
      <c r="J219" s="18">
        <f>Model!$W$34*((drdp!D219)*XYM2!$B219+(drdp!G219)*XYM2!$C219+(drdp!J219)*XYM2!$D219)</f>
        <v>0</v>
      </c>
      <c r="K219" s="21">
        <f>SUM(E$3:E218)+H219</f>
        <v>1.3048953750782319</v>
      </c>
      <c r="L219" s="21">
        <f>SUM(F$3:F218)+I219</f>
        <v>-1.3053609188227835</v>
      </c>
      <c r="M219" s="21">
        <f>SUM(G$3:G218)+J219</f>
        <v>0</v>
      </c>
      <c r="N219" s="21"/>
      <c r="O219" s="21"/>
      <c r="P219" s="21"/>
      <c r="Q219" s="19">
        <f t="shared" si="19"/>
        <v>1.7027519399005597</v>
      </c>
      <c r="R219" s="19">
        <f t="shared" si="20"/>
        <v>1.7039671283898616</v>
      </c>
      <c r="S219" s="19">
        <f t="shared" si="21"/>
        <v>0</v>
      </c>
      <c r="T219" s="19">
        <f t="shared" si="22"/>
        <v>-1.7033594257797215</v>
      </c>
      <c r="U219" s="19">
        <f t="shared" si="23"/>
        <v>0</v>
      </c>
      <c r="V219" s="19">
        <f t="shared" si="24"/>
        <v>0</v>
      </c>
    </row>
    <row r="220" spans="1:22" x14ac:dyDescent="0.25">
      <c r="A220" s="26">
        <f>Wellpath!E220</f>
        <v>0</v>
      </c>
      <c r="B220" s="22">
        <v>0</v>
      </c>
      <c r="C220" s="22">
        <v>0</v>
      </c>
      <c r="D220" s="22">
        <v>-1</v>
      </c>
      <c r="E220" s="20">
        <f>Model!$W$34*((drdp!B220+drdp!K220)*XYM2!$B220+(drdp!E220+drdp!N220)*XYM2!$C220+(drdp!H220+drdp!Q220)*XYM2!$D220)</f>
        <v>0</v>
      </c>
      <c r="F220" s="20">
        <f>Model!$W$34*((drdp!C220+drdp!L220)*XYM2!$B220+(drdp!F220+drdp!O220)*XYM2!$C220+(drdp!I220+drdp!R220)*XYM2!$D220)</f>
        <v>0</v>
      </c>
      <c r="G220" s="20">
        <f>Model!$W$34*((drdp!D220+drdp!M220)*XYM2!$B220+(drdp!G220+drdp!P220)*XYM2!$C220+(drdp!J220+drdp!S220)*XYM2!$D220)</f>
        <v>0</v>
      </c>
      <c r="H220" s="18">
        <f>Model!$W$34*((drdp!B220)*XYM2!$B220+(drdp!E220)*XYM2!$C220+(drdp!H220)*XYM2!$D220)</f>
        <v>0</v>
      </c>
      <c r="I220" s="18">
        <f>Model!$W$34*((drdp!C220)*XYM2!$B220+(drdp!F220)*XYM2!$C220+(drdp!I220)*XYM2!$D220)</f>
        <v>0</v>
      </c>
      <c r="J220" s="18">
        <f>Model!$W$34*((drdp!D220)*XYM2!$B220+(drdp!G220)*XYM2!$C220+(drdp!J220)*XYM2!$D220)</f>
        <v>0</v>
      </c>
      <c r="K220" s="21">
        <f>SUM(E$3:E219)+H220</f>
        <v>1.3048953750782319</v>
      </c>
      <c r="L220" s="21">
        <f>SUM(F$3:F219)+I220</f>
        <v>-1.3053609188227835</v>
      </c>
      <c r="M220" s="21">
        <f>SUM(G$3:G219)+J220</f>
        <v>0</v>
      </c>
      <c r="N220" s="21"/>
      <c r="O220" s="21"/>
      <c r="P220" s="21"/>
      <c r="Q220" s="19">
        <f t="shared" si="19"/>
        <v>1.7027519399005597</v>
      </c>
      <c r="R220" s="19">
        <f t="shared" si="20"/>
        <v>1.7039671283898616</v>
      </c>
      <c r="S220" s="19">
        <f t="shared" si="21"/>
        <v>0</v>
      </c>
      <c r="T220" s="19">
        <f t="shared" si="22"/>
        <v>-1.7033594257797215</v>
      </c>
      <c r="U220" s="19">
        <f t="shared" si="23"/>
        <v>0</v>
      </c>
      <c r="V220" s="19">
        <f t="shared" si="24"/>
        <v>0</v>
      </c>
    </row>
    <row r="221" spans="1:22" x14ac:dyDescent="0.25">
      <c r="A221" s="26">
        <f>Wellpath!E221</f>
        <v>0</v>
      </c>
      <c r="B221" s="22">
        <v>0</v>
      </c>
      <c r="C221" s="22">
        <v>0</v>
      </c>
      <c r="D221" s="22">
        <v>-1</v>
      </c>
      <c r="E221" s="20">
        <f>Model!$W$34*((drdp!B221+drdp!K221)*XYM2!$B221+(drdp!E221+drdp!N221)*XYM2!$C221+(drdp!H221+drdp!Q221)*XYM2!$D221)</f>
        <v>0</v>
      </c>
      <c r="F221" s="20">
        <f>Model!$W$34*((drdp!C221+drdp!L221)*XYM2!$B221+(drdp!F221+drdp!O221)*XYM2!$C221+(drdp!I221+drdp!R221)*XYM2!$D221)</f>
        <v>0</v>
      </c>
      <c r="G221" s="20">
        <f>Model!$W$34*((drdp!D221+drdp!M221)*XYM2!$B221+(drdp!G221+drdp!P221)*XYM2!$C221+(drdp!J221+drdp!S221)*XYM2!$D221)</f>
        <v>0</v>
      </c>
      <c r="H221" s="18">
        <f>Model!$W$34*((drdp!B221)*XYM2!$B221+(drdp!E221)*XYM2!$C221+(drdp!H221)*XYM2!$D221)</f>
        <v>0</v>
      </c>
      <c r="I221" s="18">
        <f>Model!$W$34*((drdp!C221)*XYM2!$B221+(drdp!F221)*XYM2!$C221+(drdp!I221)*XYM2!$D221)</f>
        <v>0</v>
      </c>
      <c r="J221" s="18">
        <f>Model!$W$34*((drdp!D221)*XYM2!$B221+(drdp!G221)*XYM2!$C221+(drdp!J221)*XYM2!$D221)</f>
        <v>0</v>
      </c>
      <c r="K221" s="21">
        <f>SUM(E$3:E220)+H221</f>
        <v>1.3048953750782319</v>
      </c>
      <c r="L221" s="21">
        <f>SUM(F$3:F220)+I221</f>
        <v>-1.3053609188227835</v>
      </c>
      <c r="M221" s="21">
        <f>SUM(G$3:G220)+J221</f>
        <v>0</v>
      </c>
      <c r="N221" s="21"/>
      <c r="O221" s="21"/>
      <c r="P221" s="21"/>
      <c r="Q221" s="19">
        <f t="shared" si="19"/>
        <v>1.7027519399005597</v>
      </c>
      <c r="R221" s="19">
        <f t="shared" si="20"/>
        <v>1.7039671283898616</v>
      </c>
      <c r="S221" s="19">
        <f t="shared" si="21"/>
        <v>0</v>
      </c>
      <c r="T221" s="19">
        <f t="shared" si="22"/>
        <v>-1.7033594257797215</v>
      </c>
      <c r="U221" s="19">
        <f t="shared" si="23"/>
        <v>0</v>
      </c>
      <c r="V221" s="19">
        <f t="shared" si="24"/>
        <v>0</v>
      </c>
    </row>
    <row r="222" spans="1:22" x14ac:dyDescent="0.25">
      <c r="A222" s="26">
        <f>Wellpath!E222</f>
        <v>0</v>
      </c>
      <c r="B222" s="22">
        <v>0</v>
      </c>
      <c r="C222" s="22">
        <v>0</v>
      </c>
      <c r="D222" s="22">
        <v>-1</v>
      </c>
      <c r="E222" s="20">
        <f>Model!$W$34*((drdp!B222+drdp!K222)*XYM2!$B222+(drdp!E222+drdp!N222)*XYM2!$C222+(drdp!H222+drdp!Q222)*XYM2!$D222)</f>
        <v>0</v>
      </c>
      <c r="F222" s="20">
        <f>Model!$W$34*((drdp!C222+drdp!L222)*XYM2!$B222+(drdp!F222+drdp!O222)*XYM2!$C222+(drdp!I222+drdp!R222)*XYM2!$D222)</f>
        <v>0</v>
      </c>
      <c r="G222" s="20">
        <f>Model!$W$34*((drdp!D222+drdp!M222)*XYM2!$B222+(drdp!G222+drdp!P222)*XYM2!$C222+(drdp!J222+drdp!S222)*XYM2!$D222)</f>
        <v>0</v>
      </c>
      <c r="H222" s="18">
        <f>Model!$W$34*((drdp!B222)*XYM2!$B222+(drdp!E222)*XYM2!$C222+(drdp!H222)*XYM2!$D222)</f>
        <v>0</v>
      </c>
      <c r="I222" s="18">
        <f>Model!$W$34*((drdp!C222)*XYM2!$B222+(drdp!F222)*XYM2!$C222+(drdp!I222)*XYM2!$D222)</f>
        <v>0</v>
      </c>
      <c r="J222" s="18">
        <f>Model!$W$34*((drdp!D222)*XYM2!$B222+(drdp!G222)*XYM2!$C222+(drdp!J222)*XYM2!$D222)</f>
        <v>0</v>
      </c>
      <c r="K222" s="21">
        <f>SUM(E$3:E221)+H222</f>
        <v>1.3048953750782319</v>
      </c>
      <c r="L222" s="21">
        <f>SUM(F$3:F221)+I222</f>
        <v>-1.3053609188227835</v>
      </c>
      <c r="M222" s="21">
        <f>SUM(G$3:G221)+J222</f>
        <v>0</v>
      </c>
      <c r="N222" s="21"/>
      <c r="O222" s="21"/>
      <c r="P222" s="21"/>
      <c r="Q222" s="19">
        <f t="shared" si="19"/>
        <v>1.7027519399005597</v>
      </c>
      <c r="R222" s="19">
        <f t="shared" si="20"/>
        <v>1.7039671283898616</v>
      </c>
      <c r="S222" s="19">
        <f t="shared" si="21"/>
        <v>0</v>
      </c>
      <c r="T222" s="19">
        <f t="shared" si="22"/>
        <v>-1.7033594257797215</v>
      </c>
      <c r="U222" s="19">
        <f t="shared" si="23"/>
        <v>0</v>
      </c>
      <c r="V222" s="19">
        <f t="shared" si="24"/>
        <v>0</v>
      </c>
    </row>
    <row r="223" spans="1:22" x14ac:dyDescent="0.25">
      <c r="A223" s="26">
        <f>Wellpath!E223</f>
        <v>0</v>
      </c>
      <c r="B223" s="22">
        <v>0</v>
      </c>
      <c r="C223" s="22">
        <v>0</v>
      </c>
      <c r="D223" s="22">
        <v>-1</v>
      </c>
      <c r="E223" s="20">
        <f>Model!$W$34*((drdp!B223+drdp!K223)*XYM2!$B223+(drdp!E223+drdp!N223)*XYM2!$C223+(drdp!H223+drdp!Q223)*XYM2!$D223)</f>
        <v>0</v>
      </c>
      <c r="F223" s="20">
        <f>Model!$W$34*((drdp!C223+drdp!L223)*XYM2!$B223+(drdp!F223+drdp!O223)*XYM2!$C223+(drdp!I223+drdp!R223)*XYM2!$D223)</f>
        <v>0</v>
      </c>
      <c r="G223" s="20">
        <f>Model!$W$34*((drdp!D223+drdp!M223)*XYM2!$B223+(drdp!G223+drdp!P223)*XYM2!$C223+(drdp!J223+drdp!S223)*XYM2!$D223)</f>
        <v>0</v>
      </c>
      <c r="H223" s="18">
        <f>Model!$W$34*((drdp!B223)*XYM2!$B223+(drdp!E223)*XYM2!$C223+(drdp!H223)*XYM2!$D223)</f>
        <v>0</v>
      </c>
      <c r="I223" s="18">
        <f>Model!$W$34*((drdp!C223)*XYM2!$B223+(drdp!F223)*XYM2!$C223+(drdp!I223)*XYM2!$D223)</f>
        <v>0</v>
      </c>
      <c r="J223" s="18">
        <f>Model!$W$34*((drdp!D223)*XYM2!$B223+(drdp!G223)*XYM2!$C223+(drdp!J223)*XYM2!$D223)</f>
        <v>0</v>
      </c>
      <c r="K223" s="21">
        <f>SUM(E$3:E222)+H223</f>
        <v>1.3048953750782319</v>
      </c>
      <c r="L223" s="21">
        <f>SUM(F$3:F222)+I223</f>
        <v>-1.3053609188227835</v>
      </c>
      <c r="M223" s="21">
        <f>SUM(G$3:G222)+J223</f>
        <v>0</v>
      </c>
      <c r="N223" s="21"/>
      <c r="O223" s="21"/>
      <c r="P223" s="21"/>
      <c r="Q223" s="19">
        <f t="shared" si="19"/>
        <v>1.7027519399005597</v>
      </c>
      <c r="R223" s="19">
        <f t="shared" si="20"/>
        <v>1.7039671283898616</v>
      </c>
      <c r="S223" s="19">
        <f t="shared" si="21"/>
        <v>0</v>
      </c>
      <c r="T223" s="19">
        <f t="shared" si="22"/>
        <v>-1.7033594257797215</v>
      </c>
      <c r="U223" s="19">
        <f t="shared" si="23"/>
        <v>0</v>
      </c>
      <c r="V223" s="19">
        <f t="shared" si="24"/>
        <v>0</v>
      </c>
    </row>
    <row r="224" spans="1:22" x14ac:dyDescent="0.25">
      <c r="A224" s="26">
        <f>Wellpath!E224</f>
        <v>0</v>
      </c>
      <c r="B224" s="22">
        <v>0</v>
      </c>
      <c r="C224" s="22">
        <v>0</v>
      </c>
      <c r="D224" s="22">
        <v>-1</v>
      </c>
      <c r="E224" s="20">
        <f>Model!$W$34*((drdp!B224+drdp!K224)*XYM2!$B224+(drdp!E224+drdp!N224)*XYM2!$C224+(drdp!H224+drdp!Q224)*XYM2!$D224)</f>
        <v>0</v>
      </c>
      <c r="F224" s="20">
        <f>Model!$W$34*((drdp!C224+drdp!L224)*XYM2!$B224+(drdp!F224+drdp!O224)*XYM2!$C224+(drdp!I224+drdp!R224)*XYM2!$D224)</f>
        <v>0</v>
      </c>
      <c r="G224" s="20">
        <f>Model!$W$34*((drdp!D224+drdp!M224)*XYM2!$B224+(drdp!G224+drdp!P224)*XYM2!$C224+(drdp!J224+drdp!S224)*XYM2!$D224)</f>
        <v>0</v>
      </c>
      <c r="H224" s="18">
        <f>Model!$W$34*((drdp!B224)*XYM2!$B224+(drdp!E224)*XYM2!$C224+(drdp!H224)*XYM2!$D224)</f>
        <v>0</v>
      </c>
      <c r="I224" s="18">
        <f>Model!$W$34*((drdp!C224)*XYM2!$B224+(drdp!F224)*XYM2!$C224+(drdp!I224)*XYM2!$D224)</f>
        <v>0</v>
      </c>
      <c r="J224" s="18">
        <f>Model!$W$34*((drdp!D224)*XYM2!$B224+(drdp!G224)*XYM2!$C224+(drdp!J224)*XYM2!$D224)</f>
        <v>0</v>
      </c>
      <c r="K224" s="21">
        <f>SUM(E$3:E223)+H224</f>
        <v>1.3048953750782319</v>
      </c>
      <c r="L224" s="21">
        <f>SUM(F$3:F223)+I224</f>
        <v>-1.3053609188227835</v>
      </c>
      <c r="M224" s="21">
        <f>SUM(G$3:G223)+J224</f>
        <v>0</v>
      </c>
      <c r="N224" s="21"/>
      <c r="O224" s="21"/>
      <c r="P224" s="21"/>
      <c r="Q224" s="19">
        <f t="shared" si="19"/>
        <v>1.7027519399005597</v>
      </c>
      <c r="R224" s="19">
        <f t="shared" si="20"/>
        <v>1.7039671283898616</v>
      </c>
      <c r="S224" s="19">
        <f t="shared" si="21"/>
        <v>0</v>
      </c>
      <c r="T224" s="19">
        <f t="shared" si="22"/>
        <v>-1.7033594257797215</v>
      </c>
      <c r="U224" s="19">
        <f t="shared" si="23"/>
        <v>0</v>
      </c>
      <c r="V224" s="19">
        <f t="shared" si="24"/>
        <v>0</v>
      </c>
    </row>
    <row r="225" spans="1:22" x14ac:dyDescent="0.25">
      <c r="A225" s="26">
        <f>Wellpath!E225</f>
        <v>0</v>
      </c>
      <c r="B225" s="22">
        <v>0</v>
      </c>
      <c r="C225" s="22">
        <v>0</v>
      </c>
      <c r="D225" s="22">
        <v>-1</v>
      </c>
      <c r="E225" s="20">
        <f>Model!$W$34*((drdp!B225+drdp!K225)*XYM2!$B225+(drdp!E225+drdp!N225)*XYM2!$C225+(drdp!H225+drdp!Q225)*XYM2!$D225)</f>
        <v>0</v>
      </c>
      <c r="F225" s="20">
        <f>Model!$W$34*((drdp!C225+drdp!L225)*XYM2!$B225+(drdp!F225+drdp!O225)*XYM2!$C225+(drdp!I225+drdp!R225)*XYM2!$D225)</f>
        <v>0</v>
      </c>
      <c r="G225" s="20">
        <f>Model!$W$34*((drdp!D225+drdp!M225)*XYM2!$B225+(drdp!G225+drdp!P225)*XYM2!$C225+(drdp!J225+drdp!S225)*XYM2!$D225)</f>
        <v>0</v>
      </c>
      <c r="H225" s="18">
        <f>Model!$W$34*((drdp!B225)*XYM2!$B225+(drdp!E225)*XYM2!$C225+(drdp!H225)*XYM2!$D225)</f>
        <v>0</v>
      </c>
      <c r="I225" s="18">
        <f>Model!$W$34*((drdp!C225)*XYM2!$B225+(drdp!F225)*XYM2!$C225+(drdp!I225)*XYM2!$D225)</f>
        <v>0</v>
      </c>
      <c r="J225" s="18">
        <f>Model!$W$34*((drdp!D225)*XYM2!$B225+(drdp!G225)*XYM2!$C225+(drdp!J225)*XYM2!$D225)</f>
        <v>0</v>
      </c>
      <c r="K225" s="21">
        <f>SUM(E$3:E224)+H225</f>
        <v>1.3048953750782319</v>
      </c>
      <c r="L225" s="21">
        <f>SUM(F$3:F224)+I225</f>
        <v>-1.3053609188227835</v>
      </c>
      <c r="M225" s="21">
        <f>SUM(G$3:G224)+J225</f>
        <v>0</v>
      </c>
      <c r="N225" s="21"/>
      <c r="O225" s="21"/>
      <c r="P225" s="21"/>
      <c r="Q225" s="19">
        <f t="shared" si="19"/>
        <v>1.7027519399005597</v>
      </c>
      <c r="R225" s="19">
        <f t="shared" si="20"/>
        <v>1.7039671283898616</v>
      </c>
      <c r="S225" s="19">
        <f t="shared" si="21"/>
        <v>0</v>
      </c>
      <c r="T225" s="19">
        <f t="shared" si="22"/>
        <v>-1.7033594257797215</v>
      </c>
      <c r="U225" s="19">
        <f t="shared" si="23"/>
        <v>0</v>
      </c>
      <c r="V225" s="19">
        <f t="shared" si="24"/>
        <v>0</v>
      </c>
    </row>
    <row r="226" spans="1:22" x14ac:dyDescent="0.25">
      <c r="A226" s="26">
        <f>Wellpath!E226</f>
        <v>0</v>
      </c>
      <c r="B226" s="22">
        <v>0</v>
      </c>
      <c r="C226" s="22">
        <v>0</v>
      </c>
      <c r="D226" s="22">
        <v>-1</v>
      </c>
      <c r="E226" s="20">
        <f>Model!$W$34*((drdp!B226+drdp!K226)*XYM2!$B226+(drdp!E226+drdp!N226)*XYM2!$C226+(drdp!H226+drdp!Q226)*XYM2!$D226)</f>
        <v>0</v>
      </c>
      <c r="F226" s="20">
        <f>Model!$W$34*((drdp!C226+drdp!L226)*XYM2!$B226+(drdp!F226+drdp!O226)*XYM2!$C226+(drdp!I226+drdp!R226)*XYM2!$D226)</f>
        <v>0</v>
      </c>
      <c r="G226" s="20">
        <f>Model!$W$34*((drdp!D226+drdp!M226)*XYM2!$B226+(drdp!G226+drdp!P226)*XYM2!$C226+(drdp!J226+drdp!S226)*XYM2!$D226)</f>
        <v>0</v>
      </c>
      <c r="H226" s="18">
        <f>Model!$W$34*((drdp!B226)*XYM2!$B226+(drdp!E226)*XYM2!$C226+(drdp!H226)*XYM2!$D226)</f>
        <v>0</v>
      </c>
      <c r="I226" s="18">
        <f>Model!$W$34*((drdp!C226)*XYM2!$B226+(drdp!F226)*XYM2!$C226+(drdp!I226)*XYM2!$D226)</f>
        <v>0</v>
      </c>
      <c r="J226" s="18">
        <f>Model!$W$34*((drdp!D226)*XYM2!$B226+(drdp!G226)*XYM2!$C226+(drdp!J226)*XYM2!$D226)</f>
        <v>0</v>
      </c>
      <c r="K226" s="21">
        <f>SUM(E$3:E225)+H226</f>
        <v>1.3048953750782319</v>
      </c>
      <c r="L226" s="21">
        <f>SUM(F$3:F225)+I226</f>
        <v>-1.3053609188227835</v>
      </c>
      <c r="M226" s="21">
        <f>SUM(G$3:G225)+J226</f>
        <v>0</v>
      </c>
      <c r="N226" s="21"/>
      <c r="O226" s="21"/>
      <c r="P226" s="21"/>
      <c r="Q226" s="19">
        <f t="shared" si="19"/>
        <v>1.7027519399005597</v>
      </c>
      <c r="R226" s="19">
        <f t="shared" si="20"/>
        <v>1.7039671283898616</v>
      </c>
      <c r="S226" s="19">
        <f t="shared" si="21"/>
        <v>0</v>
      </c>
      <c r="T226" s="19">
        <f t="shared" si="22"/>
        <v>-1.7033594257797215</v>
      </c>
      <c r="U226" s="19">
        <f t="shared" si="23"/>
        <v>0</v>
      </c>
      <c r="V226" s="19">
        <f t="shared" si="24"/>
        <v>0</v>
      </c>
    </row>
    <row r="227" spans="1:22" x14ac:dyDescent="0.25">
      <c r="A227" s="26">
        <f>Wellpath!E227</f>
        <v>0</v>
      </c>
      <c r="B227" s="22">
        <v>0</v>
      </c>
      <c r="C227" s="22">
        <v>0</v>
      </c>
      <c r="D227" s="22">
        <v>-1</v>
      </c>
      <c r="E227" s="20">
        <f>Model!$W$34*((drdp!B227+drdp!K227)*XYM2!$B227+(drdp!E227+drdp!N227)*XYM2!$C227+(drdp!H227+drdp!Q227)*XYM2!$D227)</f>
        <v>0</v>
      </c>
      <c r="F227" s="20">
        <f>Model!$W$34*((drdp!C227+drdp!L227)*XYM2!$B227+(drdp!F227+drdp!O227)*XYM2!$C227+(drdp!I227+drdp!R227)*XYM2!$D227)</f>
        <v>0</v>
      </c>
      <c r="G227" s="20">
        <f>Model!$W$34*((drdp!D227+drdp!M227)*XYM2!$B227+(drdp!G227+drdp!P227)*XYM2!$C227+(drdp!J227+drdp!S227)*XYM2!$D227)</f>
        <v>0</v>
      </c>
      <c r="H227" s="18">
        <f>Model!$W$34*((drdp!B227)*XYM2!$B227+(drdp!E227)*XYM2!$C227+(drdp!H227)*XYM2!$D227)</f>
        <v>0</v>
      </c>
      <c r="I227" s="18">
        <f>Model!$W$34*((drdp!C227)*XYM2!$B227+(drdp!F227)*XYM2!$C227+(drdp!I227)*XYM2!$D227)</f>
        <v>0</v>
      </c>
      <c r="J227" s="18">
        <f>Model!$W$34*((drdp!D227)*XYM2!$B227+(drdp!G227)*XYM2!$C227+(drdp!J227)*XYM2!$D227)</f>
        <v>0</v>
      </c>
      <c r="K227" s="21">
        <f>SUM(E$3:E226)+H227</f>
        <v>1.3048953750782319</v>
      </c>
      <c r="L227" s="21">
        <f>SUM(F$3:F226)+I227</f>
        <v>-1.3053609188227835</v>
      </c>
      <c r="M227" s="21">
        <f>SUM(G$3:G226)+J227</f>
        <v>0</v>
      </c>
      <c r="N227" s="21"/>
      <c r="O227" s="21"/>
      <c r="P227" s="21"/>
      <c r="Q227" s="19">
        <f t="shared" si="19"/>
        <v>1.7027519399005597</v>
      </c>
      <c r="R227" s="19">
        <f t="shared" si="20"/>
        <v>1.7039671283898616</v>
      </c>
      <c r="S227" s="19">
        <f t="shared" si="21"/>
        <v>0</v>
      </c>
      <c r="T227" s="19">
        <f t="shared" si="22"/>
        <v>-1.7033594257797215</v>
      </c>
      <c r="U227" s="19">
        <f t="shared" si="23"/>
        <v>0</v>
      </c>
      <c r="V227" s="19">
        <f t="shared" si="24"/>
        <v>0</v>
      </c>
    </row>
    <row r="228" spans="1:22" x14ac:dyDescent="0.25">
      <c r="A228" s="26">
        <f>Wellpath!E228</f>
        <v>0</v>
      </c>
      <c r="B228" s="22">
        <v>0</v>
      </c>
      <c r="C228" s="22">
        <v>0</v>
      </c>
      <c r="D228" s="22">
        <v>-1</v>
      </c>
      <c r="E228" s="20">
        <f>Model!$W$34*((drdp!B228+drdp!K228)*XYM2!$B228+(drdp!E228+drdp!N228)*XYM2!$C228+(drdp!H228+drdp!Q228)*XYM2!$D228)</f>
        <v>0</v>
      </c>
      <c r="F228" s="20">
        <f>Model!$W$34*((drdp!C228+drdp!L228)*XYM2!$B228+(drdp!F228+drdp!O228)*XYM2!$C228+(drdp!I228+drdp!R228)*XYM2!$D228)</f>
        <v>0</v>
      </c>
      <c r="G228" s="20">
        <f>Model!$W$34*((drdp!D228+drdp!M228)*XYM2!$B228+(drdp!G228+drdp!P228)*XYM2!$C228+(drdp!J228+drdp!S228)*XYM2!$D228)</f>
        <v>0</v>
      </c>
      <c r="H228" s="18">
        <f>Model!$W$34*((drdp!B228)*XYM2!$B228+(drdp!E228)*XYM2!$C228+(drdp!H228)*XYM2!$D228)</f>
        <v>0</v>
      </c>
      <c r="I228" s="18">
        <f>Model!$W$34*((drdp!C228)*XYM2!$B228+(drdp!F228)*XYM2!$C228+(drdp!I228)*XYM2!$D228)</f>
        <v>0</v>
      </c>
      <c r="J228" s="18">
        <f>Model!$W$34*((drdp!D228)*XYM2!$B228+(drdp!G228)*XYM2!$C228+(drdp!J228)*XYM2!$D228)</f>
        <v>0</v>
      </c>
      <c r="K228" s="21">
        <f>SUM(E$3:E227)+H228</f>
        <v>1.3048953750782319</v>
      </c>
      <c r="L228" s="21">
        <f>SUM(F$3:F227)+I228</f>
        <v>-1.3053609188227835</v>
      </c>
      <c r="M228" s="21">
        <f>SUM(G$3:G227)+J228</f>
        <v>0</v>
      </c>
      <c r="N228" s="21"/>
      <c r="O228" s="21"/>
      <c r="P228" s="21"/>
      <c r="Q228" s="19">
        <f t="shared" si="19"/>
        <v>1.7027519399005597</v>
      </c>
      <c r="R228" s="19">
        <f t="shared" si="20"/>
        <v>1.7039671283898616</v>
      </c>
      <c r="S228" s="19">
        <f t="shared" si="21"/>
        <v>0</v>
      </c>
      <c r="T228" s="19">
        <f t="shared" si="22"/>
        <v>-1.7033594257797215</v>
      </c>
      <c r="U228" s="19">
        <f t="shared" si="23"/>
        <v>0</v>
      </c>
      <c r="V228" s="19">
        <f t="shared" si="24"/>
        <v>0</v>
      </c>
    </row>
    <row r="229" spans="1:22" x14ac:dyDescent="0.25">
      <c r="A229" s="26">
        <f>Wellpath!E229</f>
        <v>0</v>
      </c>
      <c r="B229" s="22">
        <v>0</v>
      </c>
      <c r="C229" s="22">
        <v>0</v>
      </c>
      <c r="D229" s="22">
        <v>-1</v>
      </c>
      <c r="E229" s="20">
        <f>Model!$W$34*((drdp!B229+drdp!K229)*XYM2!$B229+(drdp!E229+drdp!N229)*XYM2!$C229+(drdp!H229+drdp!Q229)*XYM2!$D229)</f>
        <v>0</v>
      </c>
      <c r="F229" s="20">
        <f>Model!$W$34*((drdp!C229+drdp!L229)*XYM2!$B229+(drdp!F229+drdp!O229)*XYM2!$C229+(drdp!I229+drdp!R229)*XYM2!$D229)</f>
        <v>0</v>
      </c>
      <c r="G229" s="20">
        <f>Model!$W$34*((drdp!D229+drdp!M229)*XYM2!$B229+(drdp!G229+drdp!P229)*XYM2!$C229+(drdp!J229+drdp!S229)*XYM2!$D229)</f>
        <v>0</v>
      </c>
      <c r="H229" s="18">
        <f>Model!$W$34*((drdp!B229)*XYM2!$B229+(drdp!E229)*XYM2!$C229+(drdp!H229)*XYM2!$D229)</f>
        <v>0</v>
      </c>
      <c r="I229" s="18">
        <f>Model!$W$34*((drdp!C229)*XYM2!$B229+(drdp!F229)*XYM2!$C229+(drdp!I229)*XYM2!$D229)</f>
        <v>0</v>
      </c>
      <c r="J229" s="18">
        <f>Model!$W$34*((drdp!D229)*XYM2!$B229+(drdp!G229)*XYM2!$C229+(drdp!J229)*XYM2!$D229)</f>
        <v>0</v>
      </c>
      <c r="K229" s="21">
        <f>SUM(E$3:E228)+H229</f>
        <v>1.3048953750782319</v>
      </c>
      <c r="L229" s="21">
        <f>SUM(F$3:F228)+I229</f>
        <v>-1.3053609188227835</v>
      </c>
      <c r="M229" s="21">
        <f>SUM(G$3:G228)+J229</f>
        <v>0</v>
      </c>
      <c r="N229" s="21"/>
      <c r="O229" s="21"/>
      <c r="P229" s="21"/>
      <c r="Q229" s="19">
        <f t="shared" si="19"/>
        <v>1.7027519399005597</v>
      </c>
      <c r="R229" s="19">
        <f t="shared" si="20"/>
        <v>1.7039671283898616</v>
      </c>
      <c r="S229" s="19">
        <f t="shared" si="21"/>
        <v>0</v>
      </c>
      <c r="T229" s="19">
        <f t="shared" si="22"/>
        <v>-1.7033594257797215</v>
      </c>
      <c r="U229" s="19">
        <f t="shared" si="23"/>
        <v>0</v>
      </c>
      <c r="V229" s="19">
        <f t="shared" si="24"/>
        <v>0</v>
      </c>
    </row>
    <row r="230" spans="1:22" x14ac:dyDescent="0.25">
      <c r="A230" s="26">
        <f>Wellpath!E230</f>
        <v>0</v>
      </c>
      <c r="B230" s="22">
        <v>0</v>
      </c>
      <c r="C230" s="22">
        <v>0</v>
      </c>
      <c r="D230" s="22">
        <v>-1</v>
      </c>
      <c r="E230" s="20">
        <f>Model!$W$34*((drdp!B230+drdp!K230)*XYM2!$B230+(drdp!E230+drdp!N230)*XYM2!$C230+(drdp!H230+drdp!Q230)*XYM2!$D230)</f>
        <v>0</v>
      </c>
      <c r="F230" s="20">
        <f>Model!$W$34*((drdp!C230+drdp!L230)*XYM2!$B230+(drdp!F230+drdp!O230)*XYM2!$C230+(drdp!I230+drdp!R230)*XYM2!$D230)</f>
        <v>0</v>
      </c>
      <c r="G230" s="20">
        <f>Model!$W$34*((drdp!D230+drdp!M230)*XYM2!$B230+(drdp!G230+drdp!P230)*XYM2!$C230+(drdp!J230+drdp!S230)*XYM2!$D230)</f>
        <v>0</v>
      </c>
      <c r="H230" s="18">
        <f>Model!$W$34*((drdp!B230)*XYM2!$B230+(drdp!E230)*XYM2!$C230+(drdp!H230)*XYM2!$D230)</f>
        <v>0</v>
      </c>
      <c r="I230" s="18">
        <f>Model!$W$34*((drdp!C230)*XYM2!$B230+(drdp!F230)*XYM2!$C230+(drdp!I230)*XYM2!$D230)</f>
        <v>0</v>
      </c>
      <c r="J230" s="18">
        <f>Model!$W$34*((drdp!D230)*XYM2!$B230+(drdp!G230)*XYM2!$C230+(drdp!J230)*XYM2!$D230)</f>
        <v>0</v>
      </c>
      <c r="K230" s="21">
        <f>SUM(E$3:E229)+H230</f>
        <v>1.3048953750782319</v>
      </c>
      <c r="L230" s="21">
        <f>SUM(F$3:F229)+I230</f>
        <v>-1.3053609188227835</v>
      </c>
      <c r="M230" s="21">
        <f>SUM(G$3:G229)+J230</f>
        <v>0</v>
      </c>
      <c r="N230" s="21"/>
      <c r="O230" s="21"/>
      <c r="P230" s="21"/>
      <c r="Q230" s="19">
        <f t="shared" si="19"/>
        <v>1.7027519399005597</v>
      </c>
      <c r="R230" s="19">
        <f t="shared" si="20"/>
        <v>1.7039671283898616</v>
      </c>
      <c r="S230" s="19">
        <f t="shared" si="21"/>
        <v>0</v>
      </c>
      <c r="T230" s="19">
        <f t="shared" si="22"/>
        <v>-1.7033594257797215</v>
      </c>
      <c r="U230" s="19">
        <f t="shared" si="23"/>
        <v>0</v>
      </c>
      <c r="V230" s="19">
        <f t="shared" si="24"/>
        <v>0</v>
      </c>
    </row>
    <row r="231" spans="1:22" x14ac:dyDescent="0.25">
      <c r="A231" s="26">
        <f>Wellpath!E231</f>
        <v>0</v>
      </c>
      <c r="B231" s="22">
        <v>0</v>
      </c>
      <c r="C231" s="22">
        <v>0</v>
      </c>
      <c r="D231" s="22">
        <v>-1</v>
      </c>
      <c r="E231" s="20">
        <f>Model!$W$34*((drdp!B231+drdp!K231)*XYM2!$B231+(drdp!E231+drdp!N231)*XYM2!$C231+(drdp!H231+drdp!Q231)*XYM2!$D231)</f>
        <v>0</v>
      </c>
      <c r="F231" s="20">
        <f>Model!$W$34*((drdp!C231+drdp!L231)*XYM2!$B231+(drdp!F231+drdp!O231)*XYM2!$C231+(drdp!I231+drdp!R231)*XYM2!$D231)</f>
        <v>0</v>
      </c>
      <c r="G231" s="20">
        <f>Model!$W$34*((drdp!D231+drdp!M231)*XYM2!$B231+(drdp!G231+drdp!P231)*XYM2!$C231+(drdp!J231+drdp!S231)*XYM2!$D231)</f>
        <v>0</v>
      </c>
      <c r="H231" s="18">
        <f>Model!$W$34*((drdp!B231)*XYM2!$B231+(drdp!E231)*XYM2!$C231+(drdp!H231)*XYM2!$D231)</f>
        <v>0</v>
      </c>
      <c r="I231" s="18">
        <f>Model!$W$34*((drdp!C231)*XYM2!$B231+(drdp!F231)*XYM2!$C231+(drdp!I231)*XYM2!$D231)</f>
        <v>0</v>
      </c>
      <c r="J231" s="18">
        <f>Model!$W$34*((drdp!D231)*XYM2!$B231+(drdp!G231)*XYM2!$C231+(drdp!J231)*XYM2!$D231)</f>
        <v>0</v>
      </c>
      <c r="K231" s="21">
        <f>SUM(E$3:E230)+H231</f>
        <v>1.3048953750782319</v>
      </c>
      <c r="L231" s="21">
        <f>SUM(F$3:F230)+I231</f>
        <v>-1.3053609188227835</v>
      </c>
      <c r="M231" s="21">
        <f>SUM(G$3:G230)+J231</f>
        <v>0</v>
      </c>
      <c r="N231" s="21"/>
      <c r="O231" s="21"/>
      <c r="P231" s="21"/>
      <c r="Q231" s="19">
        <f t="shared" si="19"/>
        <v>1.7027519399005597</v>
      </c>
      <c r="R231" s="19">
        <f t="shared" si="20"/>
        <v>1.7039671283898616</v>
      </c>
      <c r="S231" s="19">
        <f t="shared" si="21"/>
        <v>0</v>
      </c>
      <c r="T231" s="19">
        <f t="shared" si="22"/>
        <v>-1.7033594257797215</v>
      </c>
      <c r="U231" s="19">
        <f t="shared" si="23"/>
        <v>0</v>
      </c>
      <c r="V231" s="19">
        <f t="shared" si="24"/>
        <v>0</v>
      </c>
    </row>
    <row r="232" spans="1:22" x14ac:dyDescent="0.25">
      <c r="A232" s="26">
        <f>Wellpath!E232</f>
        <v>0</v>
      </c>
      <c r="B232" s="22">
        <v>0</v>
      </c>
      <c r="C232" s="22">
        <v>0</v>
      </c>
      <c r="D232" s="22">
        <v>-1</v>
      </c>
      <c r="E232" s="20">
        <f>Model!$W$34*((drdp!B232+drdp!K232)*XYM2!$B232+(drdp!E232+drdp!N232)*XYM2!$C232+(drdp!H232+drdp!Q232)*XYM2!$D232)</f>
        <v>0</v>
      </c>
      <c r="F232" s="20">
        <f>Model!$W$34*((drdp!C232+drdp!L232)*XYM2!$B232+(drdp!F232+drdp!O232)*XYM2!$C232+(drdp!I232+drdp!R232)*XYM2!$D232)</f>
        <v>0</v>
      </c>
      <c r="G232" s="20">
        <f>Model!$W$34*((drdp!D232+drdp!M232)*XYM2!$B232+(drdp!G232+drdp!P232)*XYM2!$C232+(drdp!J232+drdp!S232)*XYM2!$D232)</f>
        <v>0</v>
      </c>
      <c r="H232" s="18">
        <f>Model!$W$34*((drdp!B232)*XYM2!$B232+(drdp!E232)*XYM2!$C232+(drdp!H232)*XYM2!$D232)</f>
        <v>0</v>
      </c>
      <c r="I232" s="18">
        <f>Model!$W$34*((drdp!C232)*XYM2!$B232+(drdp!F232)*XYM2!$C232+(drdp!I232)*XYM2!$D232)</f>
        <v>0</v>
      </c>
      <c r="J232" s="18">
        <f>Model!$W$34*((drdp!D232)*XYM2!$B232+(drdp!G232)*XYM2!$C232+(drdp!J232)*XYM2!$D232)</f>
        <v>0</v>
      </c>
      <c r="K232" s="21">
        <f>SUM(E$3:E231)+H232</f>
        <v>1.3048953750782319</v>
      </c>
      <c r="L232" s="21">
        <f>SUM(F$3:F231)+I232</f>
        <v>-1.3053609188227835</v>
      </c>
      <c r="M232" s="21">
        <f>SUM(G$3:G231)+J232</f>
        <v>0</v>
      </c>
      <c r="N232" s="21"/>
      <c r="O232" s="21"/>
      <c r="P232" s="21"/>
      <c r="Q232" s="19">
        <f t="shared" si="19"/>
        <v>1.7027519399005597</v>
      </c>
      <c r="R232" s="19">
        <f t="shared" si="20"/>
        <v>1.7039671283898616</v>
      </c>
      <c r="S232" s="19">
        <f t="shared" si="21"/>
        <v>0</v>
      </c>
      <c r="T232" s="19">
        <f t="shared" si="22"/>
        <v>-1.7033594257797215</v>
      </c>
      <c r="U232" s="19">
        <f t="shared" si="23"/>
        <v>0</v>
      </c>
      <c r="V232" s="19">
        <f t="shared" si="24"/>
        <v>0</v>
      </c>
    </row>
    <row r="233" spans="1:22" x14ac:dyDescent="0.25">
      <c r="A233" s="26">
        <f>Wellpath!E233</f>
        <v>0</v>
      </c>
      <c r="B233" s="22">
        <v>0</v>
      </c>
      <c r="C233" s="22">
        <v>0</v>
      </c>
      <c r="D233" s="22">
        <v>-1</v>
      </c>
      <c r="E233" s="20">
        <f>Model!$W$34*((drdp!B233+drdp!K233)*XYM2!$B233+(drdp!E233+drdp!N233)*XYM2!$C233+(drdp!H233+drdp!Q233)*XYM2!$D233)</f>
        <v>0</v>
      </c>
      <c r="F233" s="20">
        <f>Model!$W$34*((drdp!C233+drdp!L233)*XYM2!$B233+(drdp!F233+drdp!O233)*XYM2!$C233+(drdp!I233+drdp!R233)*XYM2!$D233)</f>
        <v>0</v>
      </c>
      <c r="G233" s="20">
        <f>Model!$W$34*((drdp!D233+drdp!M233)*XYM2!$B233+(drdp!G233+drdp!P233)*XYM2!$C233+(drdp!J233+drdp!S233)*XYM2!$D233)</f>
        <v>0</v>
      </c>
      <c r="H233" s="18">
        <f>Model!$W$34*((drdp!B233)*XYM2!$B233+(drdp!E233)*XYM2!$C233+(drdp!H233)*XYM2!$D233)</f>
        <v>0</v>
      </c>
      <c r="I233" s="18">
        <f>Model!$W$34*((drdp!C233)*XYM2!$B233+(drdp!F233)*XYM2!$C233+(drdp!I233)*XYM2!$D233)</f>
        <v>0</v>
      </c>
      <c r="J233" s="18">
        <f>Model!$W$34*((drdp!D233)*XYM2!$B233+(drdp!G233)*XYM2!$C233+(drdp!J233)*XYM2!$D233)</f>
        <v>0</v>
      </c>
      <c r="K233" s="21">
        <f>SUM(E$3:E232)+H233</f>
        <v>1.3048953750782319</v>
      </c>
      <c r="L233" s="21">
        <f>SUM(F$3:F232)+I233</f>
        <v>-1.3053609188227835</v>
      </c>
      <c r="M233" s="21">
        <f>SUM(G$3:G232)+J233</f>
        <v>0</v>
      </c>
      <c r="N233" s="21"/>
      <c r="O233" s="21"/>
      <c r="P233" s="21"/>
      <c r="Q233" s="19">
        <f t="shared" si="19"/>
        <v>1.7027519399005597</v>
      </c>
      <c r="R233" s="19">
        <f t="shared" si="20"/>
        <v>1.7039671283898616</v>
      </c>
      <c r="S233" s="19">
        <f t="shared" si="21"/>
        <v>0</v>
      </c>
      <c r="T233" s="19">
        <f t="shared" si="22"/>
        <v>-1.7033594257797215</v>
      </c>
      <c r="U233" s="19">
        <f t="shared" si="23"/>
        <v>0</v>
      </c>
      <c r="V233" s="19">
        <f t="shared" si="24"/>
        <v>0</v>
      </c>
    </row>
    <row r="234" spans="1:22" x14ac:dyDescent="0.25">
      <c r="A234" s="26">
        <f>Wellpath!E234</f>
        <v>0</v>
      </c>
      <c r="B234" s="22">
        <v>0</v>
      </c>
      <c r="C234" s="22">
        <v>0</v>
      </c>
      <c r="D234" s="22">
        <v>-1</v>
      </c>
      <c r="E234" s="20">
        <f>Model!$W$34*((drdp!B234+drdp!K234)*XYM2!$B234+(drdp!E234+drdp!N234)*XYM2!$C234+(drdp!H234+drdp!Q234)*XYM2!$D234)</f>
        <v>0</v>
      </c>
      <c r="F234" s="20">
        <f>Model!$W$34*((drdp!C234+drdp!L234)*XYM2!$B234+(drdp!F234+drdp!O234)*XYM2!$C234+(drdp!I234+drdp!R234)*XYM2!$D234)</f>
        <v>0</v>
      </c>
      <c r="G234" s="20">
        <f>Model!$W$34*((drdp!D234+drdp!M234)*XYM2!$B234+(drdp!G234+drdp!P234)*XYM2!$C234+(drdp!J234+drdp!S234)*XYM2!$D234)</f>
        <v>0</v>
      </c>
      <c r="H234" s="18">
        <f>Model!$W$34*((drdp!B234)*XYM2!$B234+(drdp!E234)*XYM2!$C234+(drdp!H234)*XYM2!$D234)</f>
        <v>0</v>
      </c>
      <c r="I234" s="18">
        <f>Model!$W$34*((drdp!C234)*XYM2!$B234+(drdp!F234)*XYM2!$C234+(drdp!I234)*XYM2!$D234)</f>
        <v>0</v>
      </c>
      <c r="J234" s="18">
        <f>Model!$W$34*((drdp!D234)*XYM2!$B234+(drdp!G234)*XYM2!$C234+(drdp!J234)*XYM2!$D234)</f>
        <v>0</v>
      </c>
      <c r="K234" s="21">
        <f>SUM(E$3:E233)+H234</f>
        <v>1.3048953750782319</v>
      </c>
      <c r="L234" s="21">
        <f>SUM(F$3:F233)+I234</f>
        <v>-1.3053609188227835</v>
      </c>
      <c r="M234" s="21">
        <f>SUM(G$3:G233)+J234</f>
        <v>0</v>
      </c>
      <c r="N234" s="21"/>
      <c r="O234" s="21"/>
      <c r="P234" s="21"/>
      <c r="Q234" s="19">
        <f t="shared" si="19"/>
        <v>1.7027519399005597</v>
      </c>
      <c r="R234" s="19">
        <f t="shared" si="20"/>
        <v>1.7039671283898616</v>
      </c>
      <c r="S234" s="19">
        <f t="shared" si="21"/>
        <v>0</v>
      </c>
      <c r="T234" s="19">
        <f t="shared" si="22"/>
        <v>-1.7033594257797215</v>
      </c>
      <c r="U234" s="19">
        <f t="shared" si="23"/>
        <v>0</v>
      </c>
      <c r="V234" s="19">
        <f t="shared" si="24"/>
        <v>0</v>
      </c>
    </row>
    <row r="235" spans="1:22" x14ac:dyDescent="0.25">
      <c r="A235" s="26">
        <f>Wellpath!E235</f>
        <v>0</v>
      </c>
      <c r="B235" s="22">
        <v>0</v>
      </c>
      <c r="C235" s="22">
        <v>0</v>
      </c>
      <c r="D235" s="22">
        <v>-1</v>
      </c>
      <c r="E235" s="20">
        <f>Model!$W$34*((drdp!B235+drdp!K235)*XYM2!$B235+(drdp!E235+drdp!N235)*XYM2!$C235+(drdp!H235+drdp!Q235)*XYM2!$D235)</f>
        <v>0</v>
      </c>
      <c r="F235" s="20">
        <f>Model!$W$34*((drdp!C235+drdp!L235)*XYM2!$B235+(drdp!F235+drdp!O235)*XYM2!$C235+(drdp!I235+drdp!R235)*XYM2!$D235)</f>
        <v>0</v>
      </c>
      <c r="G235" s="20">
        <f>Model!$W$34*((drdp!D235+drdp!M235)*XYM2!$B235+(drdp!G235+drdp!P235)*XYM2!$C235+(drdp!J235+drdp!S235)*XYM2!$D235)</f>
        <v>0</v>
      </c>
      <c r="H235" s="18">
        <f>Model!$W$34*((drdp!B235)*XYM2!$B235+(drdp!E235)*XYM2!$C235+(drdp!H235)*XYM2!$D235)</f>
        <v>0</v>
      </c>
      <c r="I235" s="18">
        <f>Model!$W$34*((drdp!C235)*XYM2!$B235+(drdp!F235)*XYM2!$C235+(drdp!I235)*XYM2!$D235)</f>
        <v>0</v>
      </c>
      <c r="J235" s="18">
        <f>Model!$W$34*((drdp!D235)*XYM2!$B235+(drdp!G235)*XYM2!$C235+(drdp!J235)*XYM2!$D235)</f>
        <v>0</v>
      </c>
      <c r="K235" s="21">
        <f>SUM(E$3:E234)+H235</f>
        <v>1.3048953750782319</v>
      </c>
      <c r="L235" s="21">
        <f>SUM(F$3:F234)+I235</f>
        <v>-1.3053609188227835</v>
      </c>
      <c r="M235" s="21">
        <f>SUM(G$3:G234)+J235</f>
        <v>0</v>
      </c>
      <c r="N235" s="21"/>
      <c r="O235" s="21"/>
      <c r="P235" s="21"/>
      <c r="Q235" s="19">
        <f t="shared" si="19"/>
        <v>1.7027519399005597</v>
      </c>
      <c r="R235" s="19">
        <f t="shared" si="20"/>
        <v>1.7039671283898616</v>
      </c>
      <c r="S235" s="19">
        <f t="shared" si="21"/>
        <v>0</v>
      </c>
      <c r="T235" s="19">
        <f t="shared" si="22"/>
        <v>-1.7033594257797215</v>
      </c>
      <c r="U235" s="19">
        <f t="shared" si="23"/>
        <v>0</v>
      </c>
      <c r="V235" s="19">
        <f t="shared" si="24"/>
        <v>0</v>
      </c>
    </row>
    <row r="236" spans="1:22" x14ac:dyDescent="0.25">
      <c r="A236" s="26">
        <f>Wellpath!E236</f>
        <v>0</v>
      </c>
      <c r="B236" s="22">
        <v>0</v>
      </c>
      <c r="C236" s="22">
        <v>0</v>
      </c>
      <c r="D236" s="22">
        <v>-1</v>
      </c>
      <c r="E236" s="20">
        <f>Model!$W$34*((drdp!B236+drdp!K236)*XYM2!$B236+(drdp!E236+drdp!N236)*XYM2!$C236+(drdp!H236+drdp!Q236)*XYM2!$D236)</f>
        <v>0</v>
      </c>
      <c r="F236" s="20">
        <f>Model!$W$34*((drdp!C236+drdp!L236)*XYM2!$B236+(drdp!F236+drdp!O236)*XYM2!$C236+(drdp!I236+drdp!R236)*XYM2!$D236)</f>
        <v>0</v>
      </c>
      <c r="G236" s="20">
        <f>Model!$W$34*((drdp!D236+drdp!M236)*XYM2!$B236+(drdp!G236+drdp!P236)*XYM2!$C236+(drdp!J236+drdp!S236)*XYM2!$D236)</f>
        <v>0</v>
      </c>
      <c r="H236" s="18">
        <f>Model!$W$34*((drdp!B236)*XYM2!$B236+(drdp!E236)*XYM2!$C236+(drdp!H236)*XYM2!$D236)</f>
        <v>0</v>
      </c>
      <c r="I236" s="18">
        <f>Model!$W$34*((drdp!C236)*XYM2!$B236+(drdp!F236)*XYM2!$C236+(drdp!I236)*XYM2!$D236)</f>
        <v>0</v>
      </c>
      <c r="J236" s="18">
        <f>Model!$W$34*((drdp!D236)*XYM2!$B236+(drdp!G236)*XYM2!$C236+(drdp!J236)*XYM2!$D236)</f>
        <v>0</v>
      </c>
      <c r="K236" s="21">
        <f>SUM(E$3:E235)+H236</f>
        <v>1.3048953750782319</v>
      </c>
      <c r="L236" s="21">
        <f>SUM(F$3:F235)+I236</f>
        <v>-1.3053609188227835</v>
      </c>
      <c r="M236" s="21">
        <f>SUM(G$3:G235)+J236</f>
        <v>0</v>
      </c>
      <c r="N236" s="21"/>
      <c r="O236" s="21"/>
      <c r="P236" s="21"/>
      <c r="Q236" s="19">
        <f t="shared" si="19"/>
        <v>1.7027519399005597</v>
      </c>
      <c r="R236" s="19">
        <f t="shared" si="20"/>
        <v>1.7039671283898616</v>
      </c>
      <c r="S236" s="19">
        <f t="shared" si="21"/>
        <v>0</v>
      </c>
      <c r="T236" s="19">
        <f t="shared" si="22"/>
        <v>-1.7033594257797215</v>
      </c>
      <c r="U236" s="19">
        <f t="shared" si="23"/>
        <v>0</v>
      </c>
      <c r="V236" s="19">
        <f t="shared" si="24"/>
        <v>0</v>
      </c>
    </row>
    <row r="237" spans="1:22" x14ac:dyDescent="0.25">
      <c r="A237" s="26">
        <f>Wellpath!E237</f>
        <v>0</v>
      </c>
      <c r="B237" s="22">
        <v>0</v>
      </c>
      <c r="C237" s="22">
        <v>0</v>
      </c>
      <c r="D237" s="22">
        <v>-1</v>
      </c>
      <c r="E237" s="20">
        <f>Model!$W$34*((drdp!B237+drdp!K237)*XYM2!$B237+(drdp!E237+drdp!N237)*XYM2!$C237+(drdp!H237+drdp!Q237)*XYM2!$D237)</f>
        <v>0</v>
      </c>
      <c r="F237" s="20">
        <f>Model!$W$34*((drdp!C237+drdp!L237)*XYM2!$B237+(drdp!F237+drdp!O237)*XYM2!$C237+(drdp!I237+drdp!R237)*XYM2!$D237)</f>
        <v>0</v>
      </c>
      <c r="G237" s="20">
        <f>Model!$W$34*((drdp!D237+drdp!M237)*XYM2!$B237+(drdp!G237+drdp!P237)*XYM2!$C237+(drdp!J237+drdp!S237)*XYM2!$D237)</f>
        <v>0</v>
      </c>
      <c r="H237" s="18">
        <f>Model!$W$34*((drdp!B237)*XYM2!$B237+(drdp!E237)*XYM2!$C237+(drdp!H237)*XYM2!$D237)</f>
        <v>0</v>
      </c>
      <c r="I237" s="18">
        <f>Model!$W$34*((drdp!C237)*XYM2!$B237+(drdp!F237)*XYM2!$C237+(drdp!I237)*XYM2!$D237)</f>
        <v>0</v>
      </c>
      <c r="J237" s="18">
        <f>Model!$W$34*((drdp!D237)*XYM2!$B237+(drdp!G237)*XYM2!$C237+(drdp!J237)*XYM2!$D237)</f>
        <v>0</v>
      </c>
      <c r="K237" s="21">
        <f>SUM(E$3:E236)+H237</f>
        <v>1.3048953750782319</v>
      </c>
      <c r="L237" s="21">
        <f>SUM(F$3:F236)+I237</f>
        <v>-1.3053609188227835</v>
      </c>
      <c r="M237" s="21">
        <f>SUM(G$3:G236)+J237</f>
        <v>0</v>
      </c>
      <c r="N237" s="21"/>
      <c r="O237" s="21"/>
      <c r="P237" s="21"/>
      <c r="Q237" s="19">
        <f t="shared" si="19"/>
        <v>1.7027519399005597</v>
      </c>
      <c r="R237" s="19">
        <f t="shared" si="20"/>
        <v>1.7039671283898616</v>
      </c>
      <c r="S237" s="19">
        <f t="shared" si="21"/>
        <v>0</v>
      </c>
      <c r="T237" s="19">
        <f t="shared" si="22"/>
        <v>-1.7033594257797215</v>
      </c>
      <c r="U237" s="19">
        <f t="shared" si="23"/>
        <v>0</v>
      </c>
      <c r="V237" s="19">
        <f t="shared" si="24"/>
        <v>0</v>
      </c>
    </row>
    <row r="238" spans="1:22" x14ac:dyDescent="0.25">
      <c r="A238" s="26">
        <f>Wellpath!E238</f>
        <v>0</v>
      </c>
      <c r="B238" s="22">
        <v>0</v>
      </c>
      <c r="C238" s="22">
        <v>0</v>
      </c>
      <c r="D238" s="22">
        <v>-1</v>
      </c>
      <c r="E238" s="20">
        <f>Model!$W$34*((drdp!B238+drdp!K238)*XYM2!$B238+(drdp!E238+drdp!N238)*XYM2!$C238+(drdp!H238+drdp!Q238)*XYM2!$D238)</f>
        <v>0</v>
      </c>
      <c r="F238" s="20">
        <f>Model!$W$34*((drdp!C238+drdp!L238)*XYM2!$B238+(drdp!F238+drdp!O238)*XYM2!$C238+(drdp!I238+drdp!R238)*XYM2!$D238)</f>
        <v>0</v>
      </c>
      <c r="G238" s="20">
        <f>Model!$W$34*((drdp!D238+drdp!M238)*XYM2!$B238+(drdp!G238+drdp!P238)*XYM2!$C238+(drdp!J238+drdp!S238)*XYM2!$D238)</f>
        <v>0</v>
      </c>
      <c r="H238" s="18">
        <f>Model!$W$34*((drdp!B238)*XYM2!$B238+(drdp!E238)*XYM2!$C238+(drdp!H238)*XYM2!$D238)</f>
        <v>0</v>
      </c>
      <c r="I238" s="18">
        <f>Model!$W$34*((drdp!C238)*XYM2!$B238+(drdp!F238)*XYM2!$C238+(drdp!I238)*XYM2!$D238)</f>
        <v>0</v>
      </c>
      <c r="J238" s="18">
        <f>Model!$W$34*((drdp!D238)*XYM2!$B238+(drdp!G238)*XYM2!$C238+(drdp!J238)*XYM2!$D238)</f>
        <v>0</v>
      </c>
      <c r="K238" s="21">
        <f>SUM(E$3:E237)+H238</f>
        <v>1.3048953750782319</v>
      </c>
      <c r="L238" s="21">
        <f>SUM(F$3:F237)+I238</f>
        <v>-1.3053609188227835</v>
      </c>
      <c r="M238" s="21">
        <f>SUM(G$3:G237)+J238</f>
        <v>0</v>
      </c>
      <c r="N238" s="21"/>
      <c r="O238" s="21"/>
      <c r="P238" s="21"/>
      <c r="Q238" s="19">
        <f t="shared" si="19"/>
        <v>1.7027519399005597</v>
      </c>
      <c r="R238" s="19">
        <f t="shared" si="20"/>
        <v>1.7039671283898616</v>
      </c>
      <c r="S238" s="19">
        <f t="shared" si="21"/>
        <v>0</v>
      </c>
      <c r="T238" s="19">
        <f t="shared" si="22"/>
        <v>-1.7033594257797215</v>
      </c>
      <c r="U238" s="19">
        <f t="shared" si="23"/>
        <v>0</v>
      </c>
      <c r="V238" s="19">
        <f t="shared" si="24"/>
        <v>0</v>
      </c>
    </row>
    <row r="239" spans="1:22" x14ac:dyDescent="0.25">
      <c r="A239" s="26">
        <f>Wellpath!E239</f>
        <v>0</v>
      </c>
      <c r="B239" s="22">
        <v>0</v>
      </c>
      <c r="C239" s="22">
        <v>0</v>
      </c>
      <c r="D239" s="22">
        <v>-1</v>
      </c>
      <c r="E239" s="20">
        <f>Model!$W$34*((drdp!B239+drdp!K239)*XYM2!$B239+(drdp!E239+drdp!N239)*XYM2!$C239+(drdp!H239+drdp!Q239)*XYM2!$D239)</f>
        <v>0</v>
      </c>
      <c r="F239" s="20">
        <f>Model!$W$34*((drdp!C239+drdp!L239)*XYM2!$B239+(drdp!F239+drdp!O239)*XYM2!$C239+(drdp!I239+drdp!R239)*XYM2!$D239)</f>
        <v>0</v>
      </c>
      <c r="G239" s="20">
        <f>Model!$W$34*((drdp!D239+drdp!M239)*XYM2!$B239+(drdp!G239+drdp!P239)*XYM2!$C239+(drdp!J239+drdp!S239)*XYM2!$D239)</f>
        <v>0</v>
      </c>
      <c r="H239" s="18">
        <f>Model!$W$34*((drdp!B239)*XYM2!$B239+(drdp!E239)*XYM2!$C239+(drdp!H239)*XYM2!$D239)</f>
        <v>0</v>
      </c>
      <c r="I239" s="18">
        <f>Model!$W$34*((drdp!C239)*XYM2!$B239+(drdp!F239)*XYM2!$C239+(drdp!I239)*XYM2!$D239)</f>
        <v>0</v>
      </c>
      <c r="J239" s="18">
        <f>Model!$W$34*((drdp!D239)*XYM2!$B239+(drdp!G239)*XYM2!$C239+(drdp!J239)*XYM2!$D239)</f>
        <v>0</v>
      </c>
      <c r="K239" s="21">
        <f>SUM(E$3:E238)+H239</f>
        <v>1.3048953750782319</v>
      </c>
      <c r="L239" s="21">
        <f>SUM(F$3:F238)+I239</f>
        <v>-1.3053609188227835</v>
      </c>
      <c r="M239" s="21">
        <f>SUM(G$3:G238)+J239</f>
        <v>0</v>
      </c>
      <c r="N239" s="21"/>
      <c r="O239" s="21"/>
      <c r="P239" s="21"/>
      <c r="Q239" s="19">
        <f t="shared" si="19"/>
        <v>1.7027519399005597</v>
      </c>
      <c r="R239" s="19">
        <f t="shared" si="20"/>
        <v>1.7039671283898616</v>
      </c>
      <c r="S239" s="19">
        <f t="shared" si="21"/>
        <v>0</v>
      </c>
      <c r="T239" s="19">
        <f t="shared" si="22"/>
        <v>-1.7033594257797215</v>
      </c>
      <c r="U239" s="19">
        <f t="shared" si="23"/>
        <v>0</v>
      </c>
      <c r="V239" s="19">
        <f t="shared" si="24"/>
        <v>0</v>
      </c>
    </row>
    <row r="240" spans="1:22" x14ac:dyDescent="0.25">
      <c r="A240" s="26">
        <f>Wellpath!E240</f>
        <v>0</v>
      </c>
      <c r="B240" s="22">
        <v>0</v>
      </c>
      <c r="C240" s="22">
        <v>0</v>
      </c>
      <c r="D240" s="22">
        <v>-1</v>
      </c>
      <c r="E240" s="20">
        <f>Model!$W$34*((drdp!B240+drdp!K240)*XYM2!$B240+(drdp!E240+drdp!N240)*XYM2!$C240+(drdp!H240+drdp!Q240)*XYM2!$D240)</f>
        <v>0</v>
      </c>
      <c r="F240" s="20">
        <f>Model!$W$34*((drdp!C240+drdp!L240)*XYM2!$B240+(drdp!F240+drdp!O240)*XYM2!$C240+(drdp!I240+drdp!R240)*XYM2!$D240)</f>
        <v>0</v>
      </c>
      <c r="G240" s="20">
        <f>Model!$W$34*((drdp!D240+drdp!M240)*XYM2!$B240+(drdp!G240+drdp!P240)*XYM2!$C240+(drdp!J240+drdp!S240)*XYM2!$D240)</f>
        <v>0</v>
      </c>
      <c r="H240" s="18">
        <f>Model!$W$34*((drdp!B240)*XYM2!$B240+(drdp!E240)*XYM2!$C240+(drdp!H240)*XYM2!$D240)</f>
        <v>0</v>
      </c>
      <c r="I240" s="18">
        <f>Model!$W$34*((drdp!C240)*XYM2!$B240+(drdp!F240)*XYM2!$C240+(drdp!I240)*XYM2!$D240)</f>
        <v>0</v>
      </c>
      <c r="J240" s="18">
        <f>Model!$W$34*((drdp!D240)*XYM2!$B240+(drdp!G240)*XYM2!$C240+(drdp!J240)*XYM2!$D240)</f>
        <v>0</v>
      </c>
      <c r="K240" s="21">
        <f>SUM(E$3:E239)+H240</f>
        <v>1.3048953750782319</v>
      </c>
      <c r="L240" s="21">
        <f>SUM(F$3:F239)+I240</f>
        <v>-1.3053609188227835</v>
      </c>
      <c r="M240" s="21">
        <f>SUM(G$3:G239)+J240</f>
        <v>0</v>
      </c>
      <c r="N240" s="21"/>
      <c r="O240" s="21"/>
      <c r="P240" s="21"/>
      <c r="Q240" s="19">
        <f t="shared" si="19"/>
        <v>1.7027519399005597</v>
      </c>
      <c r="R240" s="19">
        <f t="shared" si="20"/>
        <v>1.7039671283898616</v>
      </c>
      <c r="S240" s="19">
        <f t="shared" si="21"/>
        <v>0</v>
      </c>
      <c r="T240" s="19">
        <f t="shared" si="22"/>
        <v>-1.7033594257797215</v>
      </c>
      <c r="U240" s="19">
        <f t="shared" si="23"/>
        <v>0</v>
      </c>
      <c r="V240" s="19">
        <f t="shared" si="24"/>
        <v>0</v>
      </c>
    </row>
    <row r="241" spans="1:22" x14ac:dyDescent="0.25">
      <c r="A241" s="26">
        <f>Wellpath!E241</f>
        <v>0</v>
      </c>
      <c r="B241" s="22">
        <v>0</v>
      </c>
      <c r="C241" s="22">
        <v>0</v>
      </c>
      <c r="D241" s="22">
        <v>-1</v>
      </c>
      <c r="E241" s="20">
        <f>Model!$W$34*((drdp!B241+drdp!K241)*XYM2!$B241+(drdp!E241+drdp!N241)*XYM2!$C241+(drdp!H241+drdp!Q241)*XYM2!$D241)</f>
        <v>0</v>
      </c>
      <c r="F241" s="20">
        <f>Model!$W$34*((drdp!C241+drdp!L241)*XYM2!$B241+(drdp!F241+drdp!O241)*XYM2!$C241+(drdp!I241+drdp!R241)*XYM2!$D241)</f>
        <v>0</v>
      </c>
      <c r="G241" s="20">
        <f>Model!$W$34*((drdp!D241+drdp!M241)*XYM2!$B241+(drdp!G241+drdp!P241)*XYM2!$C241+(drdp!J241+drdp!S241)*XYM2!$D241)</f>
        <v>0</v>
      </c>
      <c r="H241" s="18">
        <f>Model!$W$34*((drdp!B241)*XYM2!$B241+(drdp!E241)*XYM2!$C241+(drdp!H241)*XYM2!$D241)</f>
        <v>0</v>
      </c>
      <c r="I241" s="18">
        <f>Model!$W$34*((drdp!C241)*XYM2!$B241+(drdp!F241)*XYM2!$C241+(drdp!I241)*XYM2!$D241)</f>
        <v>0</v>
      </c>
      <c r="J241" s="18">
        <f>Model!$W$34*((drdp!D241)*XYM2!$B241+(drdp!G241)*XYM2!$C241+(drdp!J241)*XYM2!$D241)</f>
        <v>0</v>
      </c>
      <c r="K241" s="21">
        <f>SUM(E$3:E240)+H241</f>
        <v>1.3048953750782319</v>
      </c>
      <c r="L241" s="21">
        <f>SUM(F$3:F240)+I241</f>
        <v>-1.3053609188227835</v>
      </c>
      <c r="M241" s="21">
        <f>SUM(G$3:G240)+J241</f>
        <v>0</v>
      </c>
      <c r="N241" s="21"/>
      <c r="O241" s="21"/>
      <c r="P241" s="21"/>
      <c r="Q241" s="19">
        <f t="shared" si="19"/>
        <v>1.7027519399005597</v>
      </c>
      <c r="R241" s="19">
        <f t="shared" si="20"/>
        <v>1.7039671283898616</v>
      </c>
      <c r="S241" s="19">
        <f t="shared" si="21"/>
        <v>0</v>
      </c>
      <c r="T241" s="19">
        <f t="shared" si="22"/>
        <v>-1.7033594257797215</v>
      </c>
      <c r="U241" s="19">
        <f t="shared" si="23"/>
        <v>0</v>
      </c>
      <c r="V241" s="19">
        <f t="shared" si="24"/>
        <v>0</v>
      </c>
    </row>
    <row r="242" spans="1:22" x14ac:dyDescent="0.25">
      <c r="A242" s="26">
        <f>Wellpath!E242</f>
        <v>0</v>
      </c>
      <c r="B242" s="22">
        <v>0</v>
      </c>
      <c r="C242" s="22">
        <v>0</v>
      </c>
      <c r="D242" s="22">
        <v>-1</v>
      </c>
      <c r="E242" s="20">
        <f>Model!$W$34*((drdp!B242+drdp!K242)*XYM2!$B242+(drdp!E242+drdp!N242)*XYM2!$C242+(drdp!H242+drdp!Q242)*XYM2!$D242)</f>
        <v>0</v>
      </c>
      <c r="F242" s="20">
        <f>Model!$W$34*((drdp!C242+drdp!L242)*XYM2!$B242+(drdp!F242+drdp!O242)*XYM2!$C242+(drdp!I242+drdp!R242)*XYM2!$D242)</f>
        <v>0</v>
      </c>
      <c r="G242" s="20">
        <f>Model!$W$34*((drdp!D242+drdp!M242)*XYM2!$B242+(drdp!G242+drdp!P242)*XYM2!$C242+(drdp!J242+drdp!S242)*XYM2!$D242)</f>
        <v>0</v>
      </c>
      <c r="H242" s="18">
        <f>Model!$W$34*((drdp!B242)*XYM2!$B242+(drdp!E242)*XYM2!$C242+(drdp!H242)*XYM2!$D242)</f>
        <v>0</v>
      </c>
      <c r="I242" s="18">
        <f>Model!$W$34*((drdp!C242)*XYM2!$B242+(drdp!F242)*XYM2!$C242+(drdp!I242)*XYM2!$D242)</f>
        <v>0</v>
      </c>
      <c r="J242" s="18">
        <f>Model!$W$34*((drdp!D242)*XYM2!$B242+(drdp!G242)*XYM2!$C242+(drdp!J242)*XYM2!$D242)</f>
        <v>0</v>
      </c>
      <c r="K242" s="21">
        <f>SUM(E$3:E241)+H242</f>
        <v>1.3048953750782319</v>
      </c>
      <c r="L242" s="21">
        <f>SUM(F$3:F241)+I242</f>
        <v>-1.3053609188227835</v>
      </c>
      <c r="M242" s="21">
        <f>SUM(G$3:G241)+J242</f>
        <v>0</v>
      </c>
      <c r="N242" s="21"/>
      <c r="O242" s="21"/>
      <c r="P242" s="21"/>
      <c r="Q242" s="19">
        <f t="shared" si="19"/>
        <v>1.7027519399005597</v>
      </c>
      <c r="R242" s="19">
        <f t="shared" si="20"/>
        <v>1.7039671283898616</v>
      </c>
      <c r="S242" s="19">
        <f t="shared" si="21"/>
        <v>0</v>
      </c>
      <c r="T242" s="19">
        <f t="shared" si="22"/>
        <v>-1.7033594257797215</v>
      </c>
      <c r="U242" s="19">
        <f t="shared" si="23"/>
        <v>0</v>
      </c>
      <c r="V242" s="19">
        <f t="shared" si="24"/>
        <v>0</v>
      </c>
    </row>
    <row r="243" spans="1:22" x14ac:dyDescent="0.25">
      <c r="A243" s="26">
        <f>Wellpath!E243</f>
        <v>0</v>
      </c>
      <c r="B243" s="22">
        <v>0</v>
      </c>
      <c r="C243" s="22">
        <v>0</v>
      </c>
      <c r="D243" s="22">
        <v>-1</v>
      </c>
      <c r="E243" s="20">
        <f>Model!$W$34*((drdp!B243+drdp!K243)*XYM2!$B243+(drdp!E243+drdp!N243)*XYM2!$C243+(drdp!H243+drdp!Q243)*XYM2!$D243)</f>
        <v>0</v>
      </c>
      <c r="F243" s="20">
        <f>Model!$W$34*((drdp!C243+drdp!L243)*XYM2!$B243+(drdp!F243+drdp!O243)*XYM2!$C243+(drdp!I243+drdp!R243)*XYM2!$D243)</f>
        <v>0</v>
      </c>
      <c r="G243" s="20">
        <f>Model!$W$34*((drdp!D243+drdp!M243)*XYM2!$B243+(drdp!G243+drdp!P243)*XYM2!$C243+(drdp!J243+drdp!S243)*XYM2!$D243)</f>
        <v>0</v>
      </c>
      <c r="H243" s="18">
        <f>Model!$W$34*((drdp!B243)*XYM2!$B243+(drdp!E243)*XYM2!$C243+(drdp!H243)*XYM2!$D243)</f>
        <v>0</v>
      </c>
      <c r="I243" s="18">
        <f>Model!$W$34*((drdp!C243)*XYM2!$B243+(drdp!F243)*XYM2!$C243+(drdp!I243)*XYM2!$D243)</f>
        <v>0</v>
      </c>
      <c r="J243" s="18">
        <f>Model!$W$34*((drdp!D243)*XYM2!$B243+(drdp!G243)*XYM2!$C243+(drdp!J243)*XYM2!$D243)</f>
        <v>0</v>
      </c>
      <c r="K243" s="21">
        <f>SUM(E$3:E242)+H243</f>
        <v>1.3048953750782319</v>
      </c>
      <c r="L243" s="21">
        <f>SUM(F$3:F242)+I243</f>
        <v>-1.3053609188227835</v>
      </c>
      <c r="M243" s="21">
        <f>SUM(G$3:G242)+J243</f>
        <v>0</v>
      </c>
      <c r="N243" s="21"/>
      <c r="O243" s="21"/>
      <c r="P243" s="21"/>
      <c r="Q243" s="19">
        <f t="shared" si="19"/>
        <v>1.7027519399005597</v>
      </c>
      <c r="R243" s="19">
        <f t="shared" si="20"/>
        <v>1.7039671283898616</v>
      </c>
      <c r="S243" s="19">
        <f t="shared" si="21"/>
        <v>0</v>
      </c>
      <c r="T243" s="19">
        <f t="shared" si="22"/>
        <v>-1.7033594257797215</v>
      </c>
      <c r="U243" s="19">
        <f t="shared" si="23"/>
        <v>0</v>
      </c>
      <c r="V243" s="19">
        <f t="shared" si="24"/>
        <v>0</v>
      </c>
    </row>
    <row r="244" spans="1:22" x14ac:dyDescent="0.25">
      <c r="A244" s="26">
        <f>Wellpath!E244</f>
        <v>0</v>
      </c>
      <c r="B244" s="22">
        <v>0</v>
      </c>
      <c r="C244" s="22">
        <v>0</v>
      </c>
      <c r="D244" s="22">
        <v>-1</v>
      </c>
      <c r="E244" s="20">
        <f>Model!$W$34*((drdp!B244+drdp!K244)*XYM2!$B244+(drdp!E244+drdp!N244)*XYM2!$C244+(drdp!H244+drdp!Q244)*XYM2!$D244)</f>
        <v>0</v>
      </c>
      <c r="F244" s="20">
        <f>Model!$W$34*((drdp!C244+drdp!L244)*XYM2!$B244+(drdp!F244+drdp!O244)*XYM2!$C244+(drdp!I244+drdp!R244)*XYM2!$D244)</f>
        <v>0</v>
      </c>
      <c r="G244" s="20">
        <f>Model!$W$34*((drdp!D244+drdp!M244)*XYM2!$B244+(drdp!G244+drdp!P244)*XYM2!$C244+(drdp!J244+drdp!S244)*XYM2!$D244)</f>
        <v>0</v>
      </c>
      <c r="H244" s="18">
        <f>Model!$W$34*((drdp!B244)*XYM2!$B244+(drdp!E244)*XYM2!$C244+(drdp!H244)*XYM2!$D244)</f>
        <v>0</v>
      </c>
      <c r="I244" s="18">
        <f>Model!$W$34*((drdp!C244)*XYM2!$B244+(drdp!F244)*XYM2!$C244+(drdp!I244)*XYM2!$D244)</f>
        <v>0</v>
      </c>
      <c r="J244" s="18">
        <f>Model!$W$34*((drdp!D244)*XYM2!$B244+(drdp!G244)*XYM2!$C244+(drdp!J244)*XYM2!$D244)</f>
        <v>0</v>
      </c>
      <c r="K244" s="21">
        <f>SUM(E$3:E243)+H244</f>
        <v>1.3048953750782319</v>
      </c>
      <c r="L244" s="21">
        <f>SUM(F$3:F243)+I244</f>
        <v>-1.3053609188227835</v>
      </c>
      <c r="M244" s="21">
        <f>SUM(G$3:G243)+J244</f>
        <v>0</v>
      </c>
      <c r="N244" s="21"/>
      <c r="O244" s="21"/>
      <c r="P244" s="21"/>
      <c r="Q244" s="19">
        <f t="shared" si="19"/>
        <v>1.7027519399005597</v>
      </c>
      <c r="R244" s="19">
        <f t="shared" si="20"/>
        <v>1.7039671283898616</v>
      </c>
      <c r="S244" s="19">
        <f t="shared" si="21"/>
        <v>0</v>
      </c>
      <c r="T244" s="19">
        <f t="shared" si="22"/>
        <v>-1.7033594257797215</v>
      </c>
      <c r="U244" s="19">
        <f t="shared" si="23"/>
        <v>0</v>
      </c>
      <c r="V244" s="19">
        <f t="shared" si="24"/>
        <v>0</v>
      </c>
    </row>
    <row r="245" spans="1:22" x14ac:dyDescent="0.25">
      <c r="A245" s="26">
        <f>Wellpath!E245</f>
        <v>0</v>
      </c>
      <c r="B245" s="22">
        <v>0</v>
      </c>
      <c r="C245" s="22">
        <v>0</v>
      </c>
      <c r="D245" s="22">
        <v>-1</v>
      </c>
      <c r="E245" s="20">
        <f>Model!$W$34*((drdp!B245+drdp!K245)*XYM2!$B245+(drdp!E245+drdp!N245)*XYM2!$C245+(drdp!H245+drdp!Q245)*XYM2!$D245)</f>
        <v>0</v>
      </c>
      <c r="F245" s="20">
        <f>Model!$W$34*((drdp!C245+drdp!L245)*XYM2!$B245+(drdp!F245+drdp!O245)*XYM2!$C245+(drdp!I245+drdp!R245)*XYM2!$D245)</f>
        <v>0</v>
      </c>
      <c r="G245" s="20">
        <f>Model!$W$34*((drdp!D245+drdp!M245)*XYM2!$B245+(drdp!G245+drdp!P245)*XYM2!$C245+(drdp!J245+drdp!S245)*XYM2!$D245)</f>
        <v>0</v>
      </c>
      <c r="H245" s="18">
        <f>Model!$W$34*((drdp!B245)*XYM2!$B245+(drdp!E245)*XYM2!$C245+(drdp!H245)*XYM2!$D245)</f>
        <v>0</v>
      </c>
      <c r="I245" s="18">
        <f>Model!$W$34*((drdp!C245)*XYM2!$B245+(drdp!F245)*XYM2!$C245+(drdp!I245)*XYM2!$D245)</f>
        <v>0</v>
      </c>
      <c r="J245" s="18">
        <f>Model!$W$34*((drdp!D245)*XYM2!$B245+(drdp!G245)*XYM2!$C245+(drdp!J245)*XYM2!$D245)</f>
        <v>0</v>
      </c>
      <c r="K245" s="21">
        <f>SUM(E$3:E244)+H245</f>
        <v>1.3048953750782319</v>
      </c>
      <c r="L245" s="21">
        <f>SUM(F$3:F244)+I245</f>
        <v>-1.3053609188227835</v>
      </c>
      <c r="M245" s="21">
        <f>SUM(G$3:G244)+J245</f>
        <v>0</v>
      </c>
      <c r="N245" s="21"/>
      <c r="O245" s="21"/>
      <c r="P245" s="21"/>
      <c r="Q245" s="19">
        <f t="shared" si="19"/>
        <v>1.7027519399005597</v>
      </c>
      <c r="R245" s="19">
        <f t="shared" si="20"/>
        <v>1.7039671283898616</v>
      </c>
      <c r="S245" s="19">
        <f t="shared" si="21"/>
        <v>0</v>
      </c>
      <c r="T245" s="19">
        <f t="shared" si="22"/>
        <v>-1.7033594257797215</v>
      </c>
      <c r="U245" s="19">
        <f t="shared" si="23"/>
        <v>0</v>
      </c>
      <c r="V245" s="19">
        <f t="shared" si="24"/>
        <v>0</v>
      </c>
    </row>
    <row r="246" spans="1:22" x14ac:dyDescent="0.25">
      <c r="A246" s="26">
        <f>Wellpath!E246</f>
        <v>0</v>
      </c>
      <c r="B246" s="22">
        <v>0</v>
      </c>
      <c r="C246" s="22">
        <v>0</v>
      </c>
      <c r="D246" s="22">
        <v>-1</v>
      </c>
      <c r="E246" s="20">
        <f>Model!$W$34*((drdp!B246+drdp!K246)*XYM2!$B246+(drdp!E246+drdp!N246)*XYM2!$C246+(drdp!H246+drdp!Q246)*XYM2!$D246)</f>
        <v>0</v>
      </c>
      <c r="F246" s="20">
        <f>Model!$W$34*((drdp!C246+drdp!L246)*XYM2!$B246+(drdp!F246+drdp!O246)*XYM2!$C246+(drdp!I246+drdp!R246)*XYM2!$D246)</f>
        <v>0</v>
      </c>
      <c r="G246" s="20">
        <f>Model!$W$34*((drdp!D246+drdp!M246)*XYM2!$B246+(drdp!G246+drdp!P246)*XYM2!$C246+(drdp!J246+drdp!S246)*XYM2!$D246)</f>
        <v>0</v>
      </c>
      <c r="H246" s="18">
        <f>Model!$W$34*((drdp!B246)*XYM2!$B246+(drdp!E246)*XYM2!$C246+(drdp!H246)*XYM2!$D246)</f>
        <v>0</v>
      </c>
      <c r="I246" s="18">
        <f>Model!$W$34*((drdp!C246)*XYM2!$B246+(drdp!F246)*XYM2!$C246+(drdp!I246)*XYM2!$D246)</f>
        <v>0</v>
      </c>
      <c r="J246" s="18">
        <f>Model!$W$34*((drdp!D246)*XYM2!$B246+(drdp!G246)*XYM2!$C246+(drdp!J246)*XYM2!$D246)</f>
        <v>0</v>
      </c>
      <c r="K246" s="21">
        <f>SUM(E$3:E245)+H246</f>
        <v>1.3048953750782319</v>
      </c>
      <c r="L246" s="21">
        <f>SUM(F$3:F245)+I246</f>
        <v>-1.3053609188227835</v>
      </c>
      <c r="M246" s="21">
        <f>SUM(G$3:G245)+J246</f>
        <v>0</v>
      </c>
      <c r="N246" s="21"/>
      <c r="O246" s="21"/>
      <c r="P246" s="21"/>
      <c r="Q246" s="19">
        <f t="shared" si="19"/>
        <v>1.7027519399005597</v>
      </c>
      <c r="R246" s="19">
        <f t="shared" si="20"/>
        <v>1.7039671283898616</v>
      </c>
      <c r="S246" s="19">
        <f t="shared" si="21"/>
        <v>0</v>
      </c>
      <c r="T246" s="19">
        <f t="shared" si="22"/>
        <v>-1.7033594257797215</v>
      </c>
      <c r="U246" s="19">
        <f t="shared" si="23"/>
        <v>0</v>
      </c>
      <c r="V246" s="19">
        <f t="shared" si="24"/>
        <v>0</v>
      </c>
    </row>
    <row r="247" spans="1:22" x14ac:dyDescent="0.25">
      <c r="A247" s="26">
        <f>Wellpath!E247</f>
        <v>0</v>
      </c>
      <c r="B247" s="22">
        <v>0</v>
      </c>
      <c r="C247" s="22">
        <v>0</v>
      </c>
      <c r="D247" s="22">
        <v>-1</v>
      </c>
      <c r="E247" s="20">
        <f>Model!$W$34*((drdp!B247+drdp!K247)*XYM2!$B247+(drdp!E247+drdp!N247)*XYM2!$C247+(drdp!H247+drdp!Q247)*XYM2!$D247)</f>
        <v>0</v>
      </c>
      <c r="F247" s="20">
        <f>Model!$W$34*((drdp!C247+drdp!L247)*XYM2!$B247+(drdp!F247+drdp!O247)*XYM2!$C247+(drdp!I247+drdp!R247)*XYM2!$D247)</f>
        <v>0</v>
      </c>
      <c r="G247" s="20">
        <f>Model!$W$34*((drdp!D247+drdp!M247)*XYM2!$B247+(drdp!G247+drdp!P247)*XYM2!$C247+(drdp!J247+drdp!S247)*XYM2!$D247)</f>
        <v>0</v>
      </c>
      <c r="H247" s="18">
        <f>Model!$W$34*((drdp!B247)*XYM2!$B247+(drdp!E247)*XYM2!$C247+(drdp!H247)*XYM2!$D247)</f>
        <v>0</v>
      </c>
      <c r="I247" s="18">
        <f>Model!$W$34*((drdp!C247)*XYM2!$B247+(drdp!F247)*XYM2!$C247+(drdp!I247)*XYM2!$D247)</f>
        <v>0</v>
      </c>
      <c r="J247" s="18">
        <f>Model!$W$34*((drdp!D247)*XYM2!$B247+(drdp!G247)*XYM2!$C247+(drdp!J247)*XYM2!$D247)</f>
        <v>0</v>
      </c>
      <c r="K247" s="21">
        <f>SUM(E$3:E246)+H247</f>
        <v>1.3048953750782319</v>
      </c>
      <c r="L247" s="21">
        <f>SUM(F$3:F246)+I247</f>
        <v>-1.3053609188227835</v>
      </c>
      <c r="M247" s="21">
        <f>SUM(G$3:G246)+J247</f>
        <v>0</v>
      </c>
      <c r="N247" s="21"/>
      <c r="O247" s="21"/>
      <c r="P247" s="21"/>
      <c r="Q247" s="19">
        <f t="shared" si="19"/>
        <v>1.7027519399005597</v>
      </c>
      <c r="R247" s="19">
        <f t="shared" si="20"/>
        <v>1.7039671283898616</v>
      </c>
      <c r="S247" s="19">
        <f t="shared" si="21"/>
        <v>0</v>
      </c>
      <c r="T247" s="19">
        <f t="shared" si="22"/>
        <v>-1.7033594257797215</v>
      </c>
      <c r="U247" s="19">
        <f t="shared" si="23"/>
        <v>0</v>
      </c>
      <c r="V247" s="19">
        <f t="shared" si="24"/>
        <v>0</v>
      </c>
    </row>
    <row r="248" spans="1:22" x14ac:dyDescent="0.25">
      <c r="A248" s="26">
        <f>Wellpath!E248</f>
        <v>0</v>
      </c>
      <c r="B248" s="22">
        <v>0</v>
      </c>
      <c r="C248" s="22">
        <v>0</v>
      </c>
      <c r="D248" s="22">
        <v>-1</v>
      </c>
      <c r="E248" s="20">
        <f>Model!$W$34*((drdp!B248+drdp!K248)*XYM2!$B248+(drdp!E248+drdp!N248)*XYM2!$C248+(drdp!H248+drdp!Q248)*XYM2!$D248)</f>
        <v>0</v>
      </c>
      <c r="F248" s="20">
        <f>Model!$W$34*((drdp!C248+drdp!L248)*XYM2!$B248+(drdp!F248+drdp!O248)*XYM2!$C248+(drdp!I248+drdp!R248)*XYM2!$D248)</f>
        <v>0</v>
      </c>
      <c r="G248" s="20">
        <f>Model!$W$34*((drdp!D248+drdp!M248)*XYM2!$B248+(drdp!G248+drdp!P248)*XYM2!$C248+(drdp!J248+drdp!S248)*XYM2!$D248)</f>
        <v>0</v>
      </c>
      <c r="H248" s="18">
        <f>Model!$W$34*((drdp!B248)*XYM2!$B248+(drdp!E248)*XYM2!$C248+(drdp!H248)*XYM2!$D248)</f>
        <v>0</v>
      </c>
      <c r="I248" s="18">
        <f>Model!$W$34*((drdp!C248)*XYM2!$B248+(drdp!F248)*XYM2!$C248+(drdp!I248)*XYM2!$D248)</f>
        <v>0</v>
      </c>
      <c r="J248" s="18">
        <f>Model!$W$34*((drdp!D248)*XYM2!$B248+(drdp!G248)*XYM2!$C248+(drdp!J248)*XYM2!$D248)</f>
        <v>0</v>
      </c>
      <c r="K248" s="21">
        <f>SUM(E$3:E247)+H248</f>
        <v>1.3048953750782319</v>
      </c>
      <c r="L248" s="21">
        <f>SUM(F$3:F247)+I248</f>
        <v>-1.3053609188227835</v>
      </c>
      <c r="M248" s="21">
        <f>SUM(G$3:G247)+J248</f>
        <v>0</v>
      </c>
      <c r="N248" s="21"/>
      <c r="O248" s="21"/>
      <c r="P248" s="21"/>
      <c r="Q248" s="19">
        <f t="shared" si="19"/>
        <v>1.7027519399005597</v>
      </c>
      <c r="R248" s="19">
        <f t="shared" si="20"/>
        <v>1.7039671283898616</v>
      </c>
      <c r="S248" s="19">
        <f t="shared" si="21"/>
        <v>0</v>
      </c>
      <c r="T248" s="19">
        <f t="shared" si="22"/>
        <v>-1.7033594257797215</v>
      </c>
      <c r="U248" s="19">
        <f t="shared" si="23"/>
        <v>0</v>
      </c>
      <c r="V248" s="19">
        <f t="shared" si="24"/>
        <v>0</v>
      </c>
    </row>
    <row r="249" spans="1:22" x14ac:dyDescent="0.25">
      <c r="A249" s="26">
        <f>Wellpath!E249</f>
        <v>0</v>
      </c>
      <c r="B249" s="22">
        <v>0</v>
      </c>
      <c r="C249" s="22">
        <v>0</v>
      </c>
      <c r="D249" s="22">
        <v>-1</v>
      </c>
      <c r="E249" s="20">
        <f>Model!$W$34*((drdp!B249+drdp!K249)*XYM2!$B249+(drdp!E249+drdp!N249)*XYM2!$C249+(drdp!H249+drdp!Q249)*XYM2!$D249)</f>
        <v>0</v>
      </c>
      <c r="F249" s="20">
        <f>Model!$W$34*((drdp!C249+drdp!L249)*XYM2!$B249+(drdp!F249+drdp!O249)*XYM2!$C249+(drdp!I249+drdp!R249)*XYM2!$D249)</f>
        <v>0</v>
      </c>
      <c r="G249" s="20">
        <f>Model!$W$34*((drdp!D249+drdp!M249)*XYM2!$B249+(drdp!G249+drdp!P249)*XYM2!$C249+(drdp!J249+drdp!S249)*XYM2!$D249)</f>
        <v>0</v>
      </c>
      <c r="H249" s="18">
        <f>Model!$W$34*((drdp!B249)*XYM2!$B249+(drdp!E249)*XYM2!$C249+(drdp!H249)*XYM2!$D249)</f>
        <v>0</v>
      </c>
      <c r="I249" s="18">
        <f>Model!$W$34*((drdp!C249)*XYM2!$B249+(drdp!F249)*XYM2!$C249+(drdp!I249)*XYM2!$D249)</f>
        <v>0</v>
      </c>
      <c r="J249" s="18">
        <f>Model!$W$34*((drdp!D249)*XYM2!$B249+(drdp!G249)*XYM2!$C249+(drdp!J249)*XYM2!$D249)</f>
        <v>0</v>
      </c>
      <c r="K249" s="21">
        <f>SUM(E$3:E248)+H249</f>
        <v>1.3048953750782319</v>
      </c>
      <c r="L249" s="21">
        <f>SUM(F$3:F248)+I249</f>
        <v>-1.3053609188227835</v>
      </c>
      <c r="M249" s="21">
        <f>SUM(G$3:G248)+J249</f>
        <v>0</v>
      </c>
      <c r="N249" s="21"/>
      <c r="O249" s="21"/>
      <c r="P249" s="21"/>
      <c r="Q249" s="19">
        <f t="shared" si="19"/>
        <v>1.7027519399005597</v>
      </c>
      <c r="R249" s="19">
        <f t="shared" si="20"/>
        <v>1.7039671283898616</v>
      </c>
      <c r="S249" s="19">
        <f t="shared" si="21"/>
        <v>0</v>
      </c>
      <c r="T249" s="19">
        <f t="shared" si="22"/>
        <v>-1.7033594257797215</v>
      </c>
      <c r="U249" s="19">
        <f t="shared" si="23"/>
        <v>0</v>
      </c>
      <c r="V249" s="19">
        <f t="shared" si="24"/>
        <v>0</v>
      </c>
    </row>
    <row r="250" spans="1:22" x14ac:dyDescent="0.25">
      <c r="A250" s="26">
        <f>Wellpath!E250</f>
        <v>0</v>
      </c>
      <c r="B250" s="22">
        <v>0</v>
      </c>
      <c r="C250" s="22">
        <v>0</v>
      </c>
      <c r="D250" s="22">
        <v>-1</v>
      </c>
      <c r="E250" s="20">
        <f>Model!$W$34*((drdp!B250+drdp!K250)*XYM2!$B250+(drdp!E250+drdp!N250)*XYM2!$C250+(drdp!H250+drdp!Q250)*XYM2!$D250)</f>
        <v>0</v>
      </c>
      <c r="F250" s="20">
        <f>Model!$W$34*((drdp!C250+drdp!L250)*XYM2!$B250+(drdp!F250+drdp!O250)*XYM2!$C250+(drdp!I250+drdp!R250)*XYM2!$D250)</f>
        <v>0</v>
      </c>
      <c r="G250" s="20">
        <f>Model!$W$34*((drdp!D250+drdp!M250)*XYM2!$B250+(drdp!G250+drdp!P250)*XYM2!$C250+(drdp!J250+drdp!S250)*XYM2!$D250)</f>
        <v>0</v>
      </c>
      <c r="H250" s="18">
        <f>Model!$W$34*((drdp!B250)*XYM2!$B250+(drdp!E250)*XYM2!$C250+(drdp!H250)*XYM2!$D250)</f>
        <v>0</v>
      </c>
      <c r="I250" s="18">
        <f>Model!$W$34*((drdp!C250)*XYM2!$B250+(drdp!F250)*XYM2!$C250+(drdp!I250)*XYM2!$D250)</f>
        <v>0</v>
      </c>
      <c r="J250" s="18">
        <f>Model!$W$34*((drdp!D250)*XYM2!$B250+(drdp!G250)*XYM2!$C250+(drdp!J250)*XYM2!$D250)</f>
        <v>0</v>
      </c>
      <c r="K250" s="21">
        <f>SUM(E$3:E249)+H250</f>
        <v>1.3048953750782319</v>
      </c>
      <c r="L250" s="21">
        <f>SUM(F$3:F249)+I250</f>
        <v>-1.3053609188227835</v>
      </c>
      <c r="M250" s="21">
        <f>SUM(G$3:G249)+J250</f>
        <v>0</v>
      </c>
      <c r="N250" s="21"/>
      <c r="O250" s="21"/>
      <c r="P250" s="21"/>
      <c r="Q250" s="19">
        <f t="shared" si="19"/>
        <v>1.7027519399005597</v>
      </c>
      <c r="R250" s="19">
        <f t="shared" si="20"/>
        <v>1.7039671283898616</v>
      </c>
      <c r="S250" s="19">
        <f t="shared" si="21"/>
        <v>0</v>
      </c>
      <c r="T250" s="19">
        <f t="shared" si="22"/>
        <v>-1.7033594257797215</v>
      </c>
      <c r="U250" s="19">
        <f t="shared" si="23"/>
        <v>0</v>
      </c>
      <c r="V250" s="19">
        <f t="shared" si="24"/>
        <v>0</v>
      </c>
    </row>
    <row r="251" spans="1:22" x14ac:dyDescent="0.25">
      <c r="A251" s="26">
        <f>Wellpath!E251</f>
        <v>0</v>
      </c>
      <c r="B251" s="22">
        <v>0</v>
      </c>
      <c r="C251" s="22">
        <v>0</v>
      </c>
      <c r="D251" s="22">
        <v>-1</v>
      </c>
      <c r="E251" s="20">
        <f>Model!$W$34*((drdp!B251+drdp!K251)*XYM2!$B251+(drdp!E251+drdp!N251)*XYM2!$C251+(drdp!H251+drdp!Q251)*XYM2!$D251)</f>
        <v>0</v>
      </c>
      <c r="F251" s="20">
        <f>Model!$W$34*((drdp!C251+drdp!L251)*XYM2!$B251+(drdp!F251+drdp!O251)*XYM2!$C251+(drdp!I251+drdp!R251)*XYM2!$D251)</f>
        <v>0</v>
      </c>
      <c r="G251" s="20">
        <f>Model!$W$34*((drdp!D251+drdp!M251)*XYM2!$B251+(drdp!G251+drdp!P251)*XYM2!$C251+(drdp!J251+drdp!S251)*XYM2!$D251)</f>
        <v>0</v>
      </c>
      <c r="H251" s="18">
        <f>Model!$W$34*((drdp!B251)*XYM2!$B251+(drdp!E251)*XYM2!$C251+(drdp!H251)*XYM2!$D251)</f>
        <v>0</v>
      </c>
      <c r="I251" s="18">
        <f>Model!$W$34*((drdp!C251)*XYM2!$B251+(drdp!F251)*XYM2!$C251+(drdp!I251)*XYM2!$D251)</f>
        <v>0</v>
      </c>
      <c r="J251" s="18">
        <f>Model!$W$34*((drdp!D251)*XYM2!$B251+(drdp!G251)*XYM2!$C251+(drdp!J251)*XYM2!$D251)</f>
        <v>0</v>
      </c>
      <c r="K251" s="21">
        <f>SUM(E$3:E250)+H251</f>
        <v>1.3048953750782319</v>
      </c>
      <c r="L251" s="21">
        <f>SUM(F$3:F250)+I251</f>
        <v>-1.3053609188227835</v>
      </c>
      <c r="M251" s="21">
        <f>SUM(G$3:G250)+J251</f>
        <v>0</v>
      </c>
      <c r="N251" s="21"/>
      <c r="O251" s="21"/>
      <c r="P251" s="21"/>
      <c r="Q251" s="19">
        <f t="shared" si="19"/>
        <v>1.7027519399005597</v>
      </c>
      <c r="R251" s="19">
        <f t="shared" si="20"/>
        <v>1.7039671283898616</v>
      </c>
      <c r="S251" s="19">
        <f t="shared" si="21"/>
        <v>0</v>
      </c>
      <c r="T251" s="19">
        <f t="shared" si="22"/>
        <v>-1.7033594257797215</v>
      </c>
      <c r="U251" s="19">
        <f t="shared" si="23"/>
        <v>0</v>
      </c>
      <c r="V251" s="19">
        <f t="shared" si="24"/>
        <v>0</v>
      </c>
    </row>
    <row r="252" spans="1:22" x14ac:dyDescent="0.25">
      <c r="A252" s="26">
        <f>Wellpath!E252</f>
        <v>0</v>
      </c>
      <c r="B252" s="22">
        <v>0</v>
      </c>
      <c r="C252" s="22">
        <v>0</v>
      </c>
      <c r="D252" s="22">
        <v>-1</v>
      </c>
      <c r="E252" s="20">
        <f>Model!$W$34*((drdp!B252+drdp!K252)*XYM2!$B252+(drdp!E252+drdp!N252)*XYM2!$C252+(drdp!H252+drdp!Q252)*XYM2!$D252)</f>
        <v>0</v>
      </c>
      <c r="F252" s="20">
        <f>Model!$W$34*((drdp!C252+drdp!L252)*XYM2!$B252+(drdp!F252+drdp!O252)*XYM2!$C252+(drdp!I252+drdp!R252)*XYM2!$D252)</f>
        <v>0</v>
      </c>
      <c r="G252" s="20">
        <f>Model!$W$34*((drdp!D252+drdp!M252)*XYM2!$B252+(drdp!G252+drdp!P252)*XYM2!$C252+(drdp!J252+drdp!S252)*XYM2!$D252)</f>
        <v>0</v>
      </c>
      <c r="H252" s="18">
        <f>Model!$W$34*((drdp!B252)*XYM2!$B252+(drdp!E252)*XYM2!$C252+(drdp!H252)*XYM2!$D252)</f>
        <v>0</v>
      </c>
      <c r="I252" s="18">
        <f>Model!$W$34*((drdp!C252)*XYM2!$B252+(drdp!F252)*XYM2!$C252+(drdp!I252)*XYM2!$D252)</f>
        <v>0</v>
      </c>
      <c r="J252" s="18">
        <f>Model!$W$34*((drdp!D252)*XYM2!$B252+(drdp!G252)*XYM2!$C252+(drdp!J252)*XYM2!$D252)</f>
        <v>0</v>
      </c>
      <c r="K252" s="21">
        <f>SUM(E$3:E251)+H252</f>
        <v>1.3048953750782319</v>
      </c>
      <c r="L252" s="21">
        <f>SUM(F$3:F251)+I252</f>
        <v>-1.3053609188227835</v>
      </c>
      <c r="M252" s="21">
        <f>SUM(G$3:G251)+J252</f>
        <v>0</v>
      </c>
      <c r="N252" s="21"/>
      <c r="O252" s="21"/>
      <c r="P252" s="21"/>
      <c r="Q252" s="19">
        <f t="shared" si="19"/>
        <v>1.7027519399005597</v>
      </c>
      <c r="R252" s="19">
        <f t="shared" si="20"/>
        <v>1.7039671283898616</v>
      </c>
      <c r="S252" s="19">
        <f t="shared" si="21"/>
        <v>0</v>
      </c>
      <c r="T252" s="19">
        <f t="shared" si="22"/>
        <v>-1.7033594257797215</v>
      </c>
      <c r="U252" s="19">
        <f t="shared" si="23"/>
        <v>0</v>
      </c>
      <c r="V252" s="19">
        <f t="shared" si="24"/>
        <v>0</v>
      </c>
    </row>
    <row r="253" spans="1:22" x14ac:dyDescent="0.25">
      <c r="A253" s="26">
        <f>Wellpath!E253</f>
        <v>0</v>
      </c>
      <c r="B253" s="22">
        <v>0</v>
      </c>
      <c r="C253" s="22">
        <v>0</v>
      </c>
      <c r="D253" s="22">
        <v>-1</v>
      </c>
      <c r="E253" s="20">
        <f>Model!$W$34*((drdp!B253+drdp!K253)*XYM2!$B253+(drdp!E253+drdp!N253)*XYM2!$C253+(drdp!H253+drdp!Q253)*XYM2!$D253)</f>
        <v>0</v>
      </c>
      <c r="F253" s="20">
        <f>Model!$W$34*((drdp!C253+drdp!L253)*XYM2!$B253+(drdp!F253+drdp!O253)*XYM2!$C253+(drdp!I253+drdp!R253)*XYM2!$D253)</f>
        <v>0</v>
      </c>
      <c r="G253" s="20">
        <f>Model!$W$34*((drdp!D253+drdp!M253)*XYM2!$B253+(drdp!G253+drdp!P253)*XYM2!$C253+(drdp!J253+drdp!S253)*XYM2!$D253)</f>
        <v>0</v>
      </c>
      <c r="H253" s="18">
        <f>Model!$W$34*((drdp!B253)*XYM2!$B253+(drdp!E253)*XYM2!$C253+(drdp!H253)*XYM2!$D253)</f>
        <v>0</v>
      </c>
      <c r="I253" s="18">
        <f>Model!$W$34*((drdp!C253)*XYM2!$B253+(drdp!F253)*XYM2!$C253+(drdp!I253)*XYM2!$D253)</f>
        <v>0</v>
      </c>
      <c r="J253" s="18">
        <f>Model!$W$34*((drdp!D253)*XYM2!$B253+(drdp!G253)*XYM2!$C253+(drdp!J253)*XYM2!$D253)</f>
        <v>0</v>
      </c>
      <c r="K253" s="21">
        <f>SUM(E$3:E252)+H253</f>
        <v>1.3048953750782319</v>
      </c>
      <c r="L253" s="21">
        <f>SUM(F$3:F252)+I253</f>
        <v>-1.3053609188227835</v>
      </c>
      <c r="M253" s="21">
        <f>SUM(G$3:G252)+J253</f>
        <v>0</v>
      </c>
      <c r="N253" s="21"/>
      <c r="O253" s="21"/>
      <c r="P253" s="21"/>
      <c r="Q253" s="19">
        <f t="shared" si="19"/>
        <v>1.7027519399005597</v>
      </c>
      <c r="R253" s="19">
        <f t="shared" si="20"/>
        <v>1.7039671283898616</v>
      </c>
      <c r="S253" s="19">
        <f t="shared" si="21"/>
        <v>0</v>
      </c>
      <c r="T253" s="19">
        <f t="shared" si="22"/>
        <v>-1.7033594257797215</v>
      </c>
      <c r="U253" s="19">
        <f t="shared" si="23"/>
        <v>0</v>
      </c>
      <c r="V253" s="19">
        <f t="shared" si="24"/>
        <v>0</v>
      </c>
    </row>
    <row r="254" spans="1:22" x14ac:dyDescent="0.25">
      <c r="A254" s="26">
        <f>Wellpath!E254</f>
        <v>0</v>
      </c>
      <c r="B254" s="22">
        <v>0</v>
      </c>
      <c r="C254" s="22">
        <v>0</v>
      </c>
      <c r="D254" s="22">
        <v>-1</v>
      </c>
      <c r="E254" s="20">
        <f>Model!$W$34*((drdp!B254+drdp!K254)*XYM2!$B254+(drdp!E254+drdp!N254)*XYM2!$C254+(drdp!H254+drdp!Q254)*XYM2!$D254)</f>
        <v>0</v>
      </c>
      <c r="F254" s="20">
        <f>Model!$W$34*((drdp!C254+drdp!L254)*XYM2!$B254+(drdp!F254+drdp!O254)*XYM2!$C254+(drdp!I254+drdp!R254)*XYM2!$D254)</f>
        <v>0</v>
      </c>
      <c r="G254" s="20">
        <f>Model!$W$34*((drdp!D254+drdp!M254)*XYM2!$B254+(drdp!G254+drdp!P254)*XYM2!$C254+(drdp!J254+drdp!S254)*XYM2!$D254)</f>
        <v>0</v>
      </c>
      <c r="H254" s="18">
        <f>Model!$W$34*((drdp!B254)*XYM2!$B254+(drdp!E254)*XYM2!$C254+(drdp!H254)*XYM2!$D254)</f>
        <v>0</v>
      </c>
      <c r="I254" s="18">
        <f>Model!$W$34*((drdp!C254)*XYM2!$B254+(drdp!F254)*XYM2!$C254+(drdp!I254)*XYM2!$D254)</f>
        <v>0</v>
      </c>
      <c r="J254" s="18">
        <f>Model!$W$34*((drdp!D254)*XYM2!$B254+(drdp!G254)*XYM2!$C254+(drdp!J254)*XYM2!$D254)</f>
        <v>0</v>
      </c>
      <c r="K254" s="21">
        <f>SUM(E$3:E253)+H254</f>
        <v>1.3048953750782319</v>
      </c>
      <c r="L254" s="21">
        <f>SUM(F$3:F253)+I254</f>
        <v>-1.3053609188227835</v>
      </c>
      <c r="M254" s="21">
        <f>SUM(G$3:G253)+J254</f>
        <v>0</v>
      </c>
      <c r="N254" s="21"/>
      <c r="O254" s="21"/>
      <c r="P254" s="21"/>
      <c r="Q254" s="19">
        <f t="shared" si="19"/>
        <v>1.7027519399005597</v>
      </c>
      <c r="R254" s="19">
        <f t="shared" si="20"/>
        <v>1.7039671283898616</v>
      </c>
      <c r="S254" s="19">
        <f t="shared" si="21"/>
        <v>0</v>
      </c>
      <c r="T254" s="19">
        <f t="shared" si="22"/>
        <v>-1.7033594257797215</v>
      </c>
      <c r="U254" s="19">
        <f t="shared" si="23"/>
        <v>0</v>
      </c>
      <c r="V254" s="19">
        <f t="shared" si="24"/>
        <v>0</v>
      </c>
    </row>
    <row r="255" spans="1:22" x14ac:dyDescent="0.25">
      <c r="A255" s="26">
        <f>Wellpath!E255</f>
        <v>0</v>
      </c>
      <c r="B255" s="22">
        <v>0</v>
      </c>
      <c r="C255" s="22">
        <v>0</v>
      </c>
      <c r="D255" s="22">
        <v>-1</v>
      </c>
      <c r="E255" s="20">
        <f>Model!$W$34*((drdp!B255+drdp!K255)*XYM2!$B255+(drdp!E255+drdp!N255)*XYM2!$C255+(drdp!H255+drdp!Q255)*XYM2!$D255)</f>
        <v>0</v>
      </c>
      <c r="F255" s="20">
        <f>Model!$W$34*((drdp!C255+drdp!L255)*XYM2!$B255+(drdp!F255+drdp!O255)*XYM2!$C255+(drdp!I255+drdp!R255)*XYM2!$D255)</f>
        <v>0</v>
      </c>
      <c r="G255" s="20">
        <f>Model!$W$34*((drdp!D255+drdp!M255)*XYM2!$B255+(drdp!G255+drdp!P255)*XYM2!$C255+(drdp!J255+drdp!S255)*XYM2!$D255)</f>
        <v>0</v>
      </c>
      <c r="H255" s="18">
        <f>Model!$W$34*((drdp!B255)*XYM2!$B255+(drdp!E255)*XYM2!$C255+(drdp!H255)*XYM2!$D255)</f>
        <v>0</v>
      </c>
      <c r="I255" s="18">
        <f>Model!$W$34*((drdp!C255)*XYM2!$B255+(drdp!F255)*XYM2!$C255+(drdp!I255)*XYM2!$D255)</f>
        <v>0</v>
      </c>
      <c r="J255" s="18">
        <f>Model!$W$34*((drdp!D255)*XYM2!$B255+(drdp!G255)*XYM2!$C255+(drdp!J255)*XYM2!$D255)</f>
        <v>0</v>
      </c>
      <c r="K255" s="21">
        <f>SUM(E$3:E254)+H255</f>
        <v>1.3048953750782319</v>
      </c>
      <c r="L255" s="21">
        <f>SUM(F$3:F254)+I255</f>
        <v>-1.3053609188227835</v>
      </c>
      <c r="M255" s="21">
        <f>SUM(G$3:G254)+J255</f>
        <v>0</v>
      </c>
      <c r="N255" s="21"/>
      <c r="O255" s="21"/>
      <c r="P255" s="21"/>
      <c r="Q255" s="19">
        <f t="shared" si="19"/>
        <v>1.7027519399005597</v>
      </c>
      <c r="R255" s="19">
        <f t="shared" si="20"/>
        <v>1.7039671283898616</v>
      </c>
      <c r="S255" s="19">
        <f t="shared" si="21"/>
        <v>0</v>
      </c>
      <c r="T255" s="19">
        <f t="shared" si="22"/>
        <v>-1.7033594257797215</v>
      </c>
      <c r="U255" s="19">
        <f t="shared" si="23"/>
        <v>0</v>
      </c>
      <c r="V255" s="19">
        <f t="shared" si="24"/>
        <v>0</v>
      </c>
    </row>
    <row r="256" spans="1:22" x14ac:dyDescent="0.25">
      <c r="A256" s="26">
        <f>Wellpath!E256</f>
        <v>0</v>
      </c>
      <c r="B256" s="22">
        <v>0</v>
      </c>
      <c r="C256" s="22">
        <v>0</v>
      </c>
      <c r="D256" s="22">
        <v>-1</v>
      </c>
      <c r="E256" s="20">
        <f>Model!$W$34*((drdp!B256+drdp!K256)*XYM2!$B256+(drdp!E256+drdp!N256)*XYM2!$C256+(drdp!H256+drdp!Q256)*XYM2!$D256)</f>
        <v>0</v>
      </c>
      <c r="F256" s="20">
        <f>Model!$W$34*((drdp!C256+drdp!L256)*XYM2!$B256+(drdp!F256+drdp!O256)*XYM2!$C256+(drdp!I256+drdp!R256)*XYM2!$D256)</f>
        <v>0</v>
      </c>
      <c r="G256" s="20">
        <f>Model!$W$34*((drdp!D256+drdp!M256)*XYM2!$B256+(drdp!G256+drdp!P256)*XYM2!$C256+(drdp!J256+drdp!S256)*XYM2!$D256)</f>
        <v>0</v>
      </c>
      <c r="H256" s="18">
        <f>Model!$W$34*((drdp!B256)*XYM2!$B256+(drdp!E256)*XYM2!$C256+(drdp!H256)*XYM2!$D256)</f>
        <v>0</v>
      </c>
      <c r="I256" s="18">
        <f>Model!$W$34*((drdp!C256)*XYM2!$B256+(drdp!F256)*XYM2!$C256+(drdp!I256)*XYM2!$D256)</f>
        <v>0</v>
      </c>
      <c r="J256" s="18">
        <f>Model!$W$34*((drdp!D256)*XYM2!$B256+(drdp!G256)*XYM2!$C256+(drdp!J256)*XYM2!$D256)</f>
        <v>0</v>
      </c>
      <c r="K256" s="21">
        <f>SUM(E$3:E255)+H256</f>
        <v>1.3048953750782319</v>
      </c>
      <c r="L256" s="21">
        <f>SUM(F$3:F255)+I256</f>
        <v>-1.3053609188227835</v>
      </c>
      <c r="M256" s="21">
        <f>SUM(G$3:G255)+J256</f>
        <v>0</v>
      </c>
      <c r="N256" s="21"/>
      <c r="O256" s="21"/>
      <c r="P256" s="21"/>
      <c r="Q256" s="19">
        <f t="shared" si="19"/>
        <v>1.7027519399005597</v>
      </c>
      <c r="R256" s="19">
        <f t="shared" si="20"/>
        <v>1.7039671283898616</v>
      </c>
      <c r="S256" s="19">
        <f t="shared" si="21"/>
        <v>0</v>
      </c>
      <c r="T256" s="19">
        <f t="shared" si="22"/>
        <v>-1.7033594257797215</v>
      </c>
      <c r="U256" s="19">
        <f t="shared" si="23"/>
        <v>0</v>
      </c>
      <c r="V256" s="19">
        <f t="shared" si="24"/>
        <v>0</v>
      </c>
    </row>
    <row r="257" spans="1:22" x14ac:dyDescent="0.25">
      <c r="A257" s="26">
        <f>Wellpath!E257</f>
        <v>0</v>
      </c>
      <c r="B257" s="22">
        <v>0</v>
      </c>
      <c r="C257" s="22">
        <v>0</v>
      </c>
      <c r="D257" s="22">
        <v>-1</v>
      </c>
      <c r="E257" s="20">
        <f>Model!$W$34*((drdp!B257+drdp!K257)*XYM2!$B257+(drdp!E257+drdp!N257)*XYM2!$C257+(drdp!H257+drdp!Q257)*XYM2!$D257)</f>
        <v>0</v>
      </c>
      <c r="F257" s="20">
        <f>Model!$W$34*((drdp!C257+drdp!L257)*XYM2!$B257+(drdp!F257+drdp!O257)*XYM2!$C257+(drdp!I257+drdp!R257)*XYM2!$D257)</f>
        <v>0</v>
      </c>
      <c r="G257" s="20">
        <f>Model!$W$34*((drdp!D257+drdp!M257)*XYM2!$B257+(drdp!G257+drdp!P257)*XYM2!$C257+(drdp!J257+drdp!S257)*XYM2!$D257)</f>
        <v>0</v>
      </c>
      <c r="H257" s="18">
        <f>Model!$W$34*((drdp!B257)*XYM2!$B257+(drdp!E257)*XYM2!$C257+(drdp!H257)*XYM2!$D257)</f>
        <v>0</v>
      </c>
      <c r="I257" s="18">
        <f>Model!$W$34*((drdp!C257)*XYM2!$B257+(drdp!F257)*XYM2!$C257+(drdp!I257)*XYM2!$D257)</f>
        <v>0</v>
      </c>
      <c r="J257" s="18">
        <f>Model!$W$34*((drdp!D257)*XYM2!$B257+(drdp!G257)*XYM2!$C257+(drdp!J257)*XYM2!$D257)</f>
        <v>0</v>
      </c>
      <c r="K257" s="21">
        <f>SUM(E$3:E256)+H257</f>
        <v>1.3048953750782319</v>
      </c>
      <c r="L257" s="21">
        <f>SUM(F$3:F256)+I257</f>
        <v>-1.3053609188227835</v>
      </c>
      <c r="M257" s="21">
        <f>SUM(G$3:G256)+J257</f>
        <v>0</v>
      </c>
      <c r="N257" s="21"/>
      <c r="O257" s="21"/>
      <c r="P257" s="21"/>
      <c r="Q257" s="19">
        <f t="shared" si="19"/>
        <v>1.7027519399005597</v>
      </c>
      <c r="R257" s="19">
        <f t="shared" si="20"/>
        <v>1.7039671283898616</v>
      </c>
      <c r="S257" s="19">
        <f t="shared" si="21"/>
        <v>0</v>
      </c>
      <c r="T257" s="19">
        <f t="shared" si="22"/>
        <v>-1.7033594257797215</v>
      </c>
      <c r="U257" s="19">
        <f t="shared" si="23"/>
        <v>0</v>
      </c>
      <c r="V257" s="19">
        <f t="shared" si="24"/>
        <v>0</v>
      </c>
    </row>
    <row r="258" spans="1:22" x14ac:dyDescent="0.25">
      <c r="A258" s="26">
        <f>Wellpath!E258</f>
        <v>0</v>
      </c>
      <c r="B258" s="22">
        <v>0</v>
      </c>
      <c r="C258" s="22">
        <v>0</v>
      </c>
      <c r="D258" s="22">
        <v>-1</v>
      </c>
      <c r="E258" s="20">
        <f>Model!$W$34*((drdp!B258+drdp!K258)*XYM2!$B258+(drdp!E258+drdp!N258)*XYM2!$C258+(drdp!H258+drdp!Q258)*XYM2!$D258)</f>
        <v>0</v>
      </c>
      <c r="F258" s="20">
        <f>Model!$W$34*((drdp!C258+drdp!L258)*XYM2!$B258+(drdp!F258+drdp!O258)*XYM2!$C258+(drdp!I258+drdp!R258)*XYM2!$D258)</f>
        <v>0</v>
      </c>
      <c r="G258" s="20">
        <f>Model!$W$34*((drdp!D258+drdp!M258)*XYM2!$B258+(drdp!G258+drdp!P258)*XYM2!$C258+(drdp!J258+drdp!S258)*XYM2!$D258)</f>
        <v>0</v>
      </c>
      <c r="H258" s="18">
        <f>Model!$W$34*((drdp!B258)*XYM2!$B258+(drdp!E258)*XYM2!$C258+(drdp!H258)*XYM2!$D258)</f>
        <v>0</v>
      </c>
      <c r="I258" s="18">
        <f>Model!$W$34*((drdp!C258)*XYM2!$B258+(drdp!F258)*XYM2!$C258+(drdp!I258)*XYM2!$D258)</f>
        <v>0</v>
      </c>
      <c r="J258" s="18">
        <f>Model!$W$34*((drdp!D258)*XYM2!$B258+(drdp!G258)*XYM2!$C258+(drdp!J258)*XYM2!$D258)</f>
        <v>0</v>
      </c>
      <c r="K258" s="21">
        <f>SUM(E$3:E257)+H258</f>
        <v>1.3048953750782319</v>
      </c>
      <c r="L258" s="21">
        <f>SUM(F$3:F257)+I258</f>
        <v>-1.3053609188227835</v>
      </c>
      <c r="M258" s="21">
        <f>SUM(G$3:G257)+J258</f>
        <v>0</v>
      </c>
      <c r="N258" s="21"/>
      <c r="O258" s="21"/>
      <c r="P258" s="21"/>
      <c r="Q258" s="19">
        <f t="shared" si="19"/>
        <v>1.7027519399005597</v>
      </c>
      <c r="R258" s="19">
        <f t="shared" si="20"/>
        <v>1.7039671283898616</v>
      </c>
      <c r="S258" s="19">
        <f t="shared" si="21"/>
        <v>0</v>
      </c>
      <c r="T258" s="19">
        <f t="shared" si="22"/>
        <v>-1.7033594257797215</v>
      </c>
      <c r="U258" s="19">
        <f t="shared" si="23"/>
        <v>0</v>
      </c>
      <c r="V258" s="19">
        <f t="shared" si="24"/>
        <v>0</v>
      </c>
    </row>
    <row r="259" spans="1:22" x14ac:dyDescent="0.25">
      <c r="A259" s="26">
        <f>Wellpath!E259</f>
        <v>0</v>
      </c>
      <c r="B259" s="22">
        <v>0</v>
      </c>
      <c r="C259" s="22">
        <v>0</v>
      </c>
      <c r="D259" s="22">
        <v>-1</v>
      </c>
      <c r="E259" s="20">
        <f>Model!$W$34*((drdp!B259+drdp!K259)*XYM2!$B259+(drdp!E259+drdp!N259)*XYM2!$C259+(drdp!H259+drdp!Q259)*XYM2!$D259)</f>
        <v>0</v>
      </c>
      <c r="F259" s="20">
        <f>Model!$W$34*((drdp!C259+drdp!L259)*XYM2!$B259+(drdp!F259+drdp!O259)*XYM2!$C259+(drdp!I259+drdp!R259)*XYM2!$D259)</f>
        <v>0</v>
      </c>
      <c r="G259" s="20">
        <f>Model!$W$34*((drdp!D259+drdp!M259)*XYM2!$B259+(drdp!G259+drdp!P259)*XYM2!$C259+(drdp!J259+drdp!S259)*XYM2!$D259)</f>
        <v>0</v>
      </c>
      <c r="H259" s="18">
        <f>Model!$W$34*((drdp!B259)*XYM2!$B259+(drdp!E259)*XYM2!$C259+(drdp!H259)*XYM2!$D259)</f>
        <v>0</v>
      </c>
      <c r="I259" s="18">
        <f>Model!$W$34*((drdp!C259)*XYM2!$B259+(drdp!F259)*XYM2!$C259+(drdp!I259)*XYM2!$D259)</f>
        <v>0</v>
      </c>
      <c r="J259" s="18">
        <f>Model!$W$34*((drdp!D259)*XYM2!$B259+(drdp!G259)*XYM2!$C259+(drdp!J259)*XYM2!$D259)</f>
        <v>0</v>
      </c>
      <c r="K259" s="21">
        <f>SUM(E$3:E258)+H259</f>
        <v>1.3048953750782319</v>
      </c>
      <c r="L259" s="21">
        <f>SUM(F$3:F258)+I259</f>
        <v>-1.3053609188227835</v>
      </c>
      <c r="M259" s="21">
        <f>SUM(G$3:G258)+J259</f>
        <v>0</v>
      </c>
      <c r="N259" s="21"/>
      <c r="O259" s="21"/>
      <c r="P259" s="21"/>
      <c r="Q259" s="19">
        <f t="shared" si="19"/>
        <v>1.7027519399005597</v>
      </c>
      <c r="R259" s="19">
        <f t="shared" si="20"/>
        <v>1.7039671283898616</v>
      </c>
      <c r="S259" s="19">
        <f t="shared" si="21"/>
        <v>0</v>
      </c>
      <c r="T259" s="19">
        <f t="shared" si="22"/>
        <v>-1.7033594257797215</v>
      </c>
      <c r="U259" s="19">
        <f t="shared" si="23"/>
        <v>0</v>
      </c>
      <c r="V259" s="19">
        <f t="shared" si="24"/>
        <v>0</v>
      </c>
    </row>
    <row r="260" spans="1:22" x14ac:dyDescent="0.25">
      <c r="A260" s="26">
        <f>Wellpath!E260</f>
        <v>0</v>
      </c>
      <c r="B260" s="22">
        <v>0</v>
      </c>
      <c r="C260" s="22">
        <v>0</v>
      </c>
      <c r="D260" s="22">
        <v>-1</v>
      </c>
      <c r="E260" s="20">
        <f>Model!$W$34*((drdp!B260+drdp!K260)*XYM2!$B260+(drdp!E260+drdp!N260)*XYM2!$C260+(drdp!H260+drdp!Q260)*XYM2!$D260)</f>
        <v>0</v>
      </c>
      <c r="F260" s="20">
        <f>Model!$W$34*((drdp!C260+drdp!L260)*XYM2!$B260+(drdp!F260+drdp!O260)*XYM2!$C260+(drdp!I260+drdp!R260)*XYM2!$D260)</f>
        <v>0</v>
      </c>
      <c r="G260" s="20">
        <f>Model!$W$34*((drdp!D260+drdp!M260)*XYM2!$B260+(drdp!G260+drdp!P260)*XYM2!$C260+(drdp!J260+drdp!S260)*XYM2!$D260)</f>
        <v>0</v>
      </c>
      <c r="H260" s="18">
        <f>Model!$W$34*((drdp!B260)*XYM2!$B260+(drdp!E260)*XYM2!$C260+(drdp!H260)*XYM2!$D260)</f>
        <v>0</v>
      </c>
      <c r="I260" s="18">
        <f>Model!$W$34*((drdp!C260)*XYM2!$B260+(drdp!F260)*XYM2!$C260+(drdp!I260)*XYM2!$D260)</f>
        <v>0</v>
      </c>
      <c r="J260" s="18">
        <f>Model!$W$34*((drdp!D260)*XYM2!$B260+(drdp!G260)*XYM2!$C260+(drdp!J260)*XYM2!$D260)</f>
        <v>0</v>
      </c>
      <c r="K260" s="21">
        <f>SUM(E$3:E259)+H260</f>
        <v>1.3048953750782319</v>
      </c>
      <c r="L260" s="21">
        <f>SUM(F$3:F259)+I260</f>
        <v>-1.3053609188227835</v>
      </c>
      <c r="M260" s="21">
        <f>SUM(G$3:G259)+J260</f>
        <v>0</v>
      </c>
      <c r="N260" s="21"/>
      <c r="O260" s="21"/>
      <c r="P260" s="21"/>
      <c r="Q260" s="19">
        <f t="shared" si="19"/>
        <v>1.7027519399005597</v>
      </c>
      <c r="R260" s="19">
        <f t="shared" si="20"/>
        <v>1.7039671283898616</v>
      </c>
      <c r="S260" s="19">
        <f t="shared" si="21"/>
        <v>0</v>
      </c>
      <c r="T260" s="19">
        <f t="shared" si="22"/>
        <v>-1.7033594257797215</v>
      </c>
      <c r="U260" s="19">
        <f t="shared" si="23"/>
        <v>0</v>
      </c>
      <c r="V260" s="19">
        <f t="shared" si="24"/>
        <v>0</v>
      </c>
    </row>
    <row r="261" spans="1:22" x14ac:dyDescent="0.25">
      <c r="A261" s="26">
        <f>Wellpath!E261</f>
        <v>0</v>
      </c>
      <c r="B261" s="22">
        <v>0</v>
      </c>
      <c r="C261" s="22">
        <v>0</v>
      </c>
      <c r="D261" s="22">
        <v>-1</v>
      </c>
      <c r="E261" s="20">
        <f>Model!$W$34*((drdp!B261+drdp!K261)*XYM2!$B261+(drdp!E261+drdp!N261)*XYM2!$C261+(drdp!H261+drdp!Q261)*XYM2!$D261)</f>
        <v>0</v>
      </c>
      <c r="F261" s="20">
        <f>Model!$W$34*((drdp!C261+drdp!L261)*XYM2!$B261+(drdp!F261+drdp!O261)*XYM2!$C261+(drdp!I261+drdp!R261)*XYM2!$D261)</f>
        <v>0</v>
      </c>
      <c r="G261" s="20">
        <f>Model!$W$34*((drdp!D261+drdp!M261)*XYM2!$B261+(drdp!G261+drdp!P261)*XYM2!$C261+(drdp!J261+drdp!S261)*XYM2!$D261)</f>
        <v>0</v>
      </c>
      <c r="H261" s="18">
        <f>Model!$W$34*((drdp!B261)*XYM2!$B261+(drdp!E261)*XYM2!$C261+(drdp!H261)*XYM2!$D261)</f>
        <v>0</v>
      </c>
      <c r="I261" s="18">
        <f>Model!$W$34*((drdp!C261)*XYM2!$B261+(drdp!F261)*XYM2!$C261+(drdp!I261)*XYM2!$D261)</f>
        <v>0</v>
      </c>
      <c r="J261" s="18">
        <f>Model!$W$34*((drdp!D261)*XYM2!$B261+(drdp!G261)*XYM2!$C261+(drdp!J261)*XYM2!$D261)</f>
        <v>0</v>
      </c>
      <c r="K261" s="21">
        <f>SUM(E$3:E260)+H261</f>
        <v>1.3048953750782319</v>
      </c>
      <c r="L261" s="21">
        <f>SUM(F$3:F260)+I261</f>
        <v>-1.3053609188227835</v>
      </c>
      <c r="M261" s="21">
        <f>SUM(G$3:G260)+J261</f>
        <v>0</v>
      </c>
      <c r="N261" s="21"/>
      <c r="O261" s="21"/>
      <c r="P261" s="21"/>
      <c r="Q261" s="19">
        <f t="shared" si="19"/>
        <v>1.7027519399005597</v>
      </c>
      <c r="R261" s="19">
        <f t="shared" si="20"/>
        <v>1.7039671283898616</v>
      </c>
      <c r="S261" s="19">
        <f t="shared" si="21"/>
        <v>0</v>
      </c>
      <c r="T261" s="19">
        <f t="shared" si="22"/>
        <v>-1.7033594257797215</v>
      </c>
      <c r="U261" s="19">
        <f t="shared" si="23"/>
        <v>0</v>
      </c>
      <c r="V261" s="19">
        <f t="shared" si="24"/>
        <v>0</v>
      </c>
    </row>
    <row r="262" spans="1:22" x14ac:dyDescent="0.25">
      <c r="A262" s="26">
        <f>Wellpath!E262</f>
        <v>0</v>
      </c>
      <c r="B262" s="22">
        <v>0</v>
      </c>
      <c r="C262" s="22">
        <v>0</v>
      </c>
      <c r="D262" s="22">
        <v>-1</v>
      </c>
      <c r="E262" s="20">
        <f>Model!$W$34*((drdp!B262+drdp!K262)*XYM2!$B262+(drdp!E262+drdp!N262)*XYM2!$C262+(drdp!H262+drdp!Q262)*XYM2!$D262)</f>
        <v>0</v>
      </c>
      <c r="F262" s="20">
        <f>Model!$W$34*((drdp!C262+drdp!L262)*XYM2!$B262+(drdp!F262+drdp!O262)*XYM2!$C262+(drdp!I262+drdp!R262)*XYM2!$D262)</f>
        <v>0</v>
      </c>
      <c r="G262" s="20">
        <f>Model!$W$34*((drdp!D262+drdp!M262)*XYM2!$B262+(drdp!G262+drdp!P262)*XYM2!$C262+(drdp!J262+drdp!S262)*XYM2!$D262)</f>
        <v>0</v>
      </c>
      <c r="H262" s="18">
        <f>Model!$W$34*((drdp!B262)*XYM2!$B262+(drdp!E262)*XYM2!$C262+(drdp!H262)*XYM2!$D262)</f>
        <v>0</v>
      </c>
      <c r="I262" s="18">
        <f>Model!$W$34*((drdp!C262)*XYM2!$B262+(drdp!F262)*XYM2!$C262+(drdp!I262)*XYM2!$D262)</f>
        <v>0</v>
      </c>
      <c r="J262" s="18">
        <f>Model!$W$34*((drdp!D262)*XYM2!$B262+(drdp!G262)*XYM2!$C262+(drdp!J262)*XYM2!$D262)</f>
        <v>0</v>
      </c>
      <c r="K262" s="21">
        <f>SUM(E$3:E261)+H262</f>
        <v>1.3048953750782319</v>
      </c>
      <c r="L262" s="21">
        <f>SUM(F$3:F261)+I262</f>
        <v>-1.3053609188227835</v>
      </c>
      <c r="M262" s="21">
        <f>SUM(G$3:G261)+J262</f>
        <v>0</v>
      </c>
      <c r="N262" s="21"/>
      <c r="O262" s="21"/>
      <c r="P262" s="21"/>
      <c r="Q262" s="19">
        <f t="shared" ref="Q262:Q271" si="25">K262^2</f>
        <v>1.7027519399005597</v>
      </c>
      <c r="R262" s="19">
        <f t="shared" ref="R262:R271" si="26">L262^2</f>
        <v>1.7039671283898616</v>
      </c>
      <c r="S262" s="19">
        <f t="shared" ref="S262:S271" si="27">M262^2</f>
        <v>0</v>
      </c>
      <c r="T262" s="19">
        <f t="shared" ref="T262:T271" si="28">K262*L262</f>
        <v>-1.7033594257797215</v>
      </c>
      <c r="U262" s="19">
        <f t="shared" ref="U262:U271" si="29">K262*M262</f>
        <v>0</v>
      </c>
      <c r="V262" s="19">
        <f t="shared" ref="V262:V271" si="30">L262*M262</f>
        <v>0</v>
      </c>
    </row>
    <row r="263" spans="1:22" x14ac:dyDescent="0.25">
      <c r="A263" s="26">
        <f>Wellpath!E263</f>
        <v>0</v>
      </c>
      <c r="B263" s="22">
        <v>0</v>
      </c>
      <c r="C263" s="22">
        <v>0</v>
      </c>
      <c r="D263" s="22">
        <v>-1</v>
      </c>
      <c r="E263" s="20">
        <f>Model!$W$34*((drdp!B263+drdp!K263)*XYM2!$B263+(drdp!E263+drdp!N263)*XYM2!$C263+(drdp!H263+drdp!Q263)*XYM2!$D263)</f>
        <v>0</v>
      </c>
      <c r="F263" s="20">
        <f>Model!$W$34*((drdp!C263+drdp!L263)*XYM2!$B263+(drdp!F263+drdp!O263)*XYM2!$C263+(drdp!I263+drdp!R263)*XYM2!$D263)</f>
        <v>0</v>
      </c>
      <c r="G263" s="20">
        <f>Model!$W$34*((drdp!D263+drdp!M263)*XYM2!$B263+(drdp!G263+drdp!P263)*XYM2!$C263+(drdp!J263+drdp!S263)*XYM2!$D263)</f>
        <v>0</v>
      </c>
      <c r="H263" s="18">
        <f>Model!$W$34*((drdp!B263)*XYM2!$B263+(drdp!E263)*XYM2!$C263+(drdp!H263)*XYM2!$D263)</f>
        <v>0</v>
      </c>
      <c r="I263" s="18">
        <f>Model!$W$34*((drdp!C263)*XYM2!$B263+(drdp!F263)*XYM2!$C263+(drdp!I263)*XYM2!$D263)</f>
        <v>0</v>
      </c>
      <c r="J263" s="18">
        <f>Model!$W$34*((drdp!D263)*XYM2!$B263+(drdp!G263)*XYM2!$C263+(drdp!J263)*XYM2!$D263)</f>
        <v>0</v>
      </c>
      <c r="K263" s="21">
        <f>SUM(E$3:E262)+H263</f>
        <v>1.3048953750782319</v>
      </c>
      <c r="L263" s="21">
        <f>SUM(F$3:F262)+I263</f>
        <v>-1.3053609188227835</v>
      </c>
      <c r="M263" s="21">
        <f>SUM(G$3:G262)+J263</f>
        <v>0</v>
      </c>
      <c r="N263" s="21"/>
      <c r="O263" s="21"/>
      <c r="P263" s="21"/>
      <c r="Q263" s="19">
        <f t="shared" si="25"/>
        <v>1.7027519399005597</v>
      </c>
      <c r="R263" s="19">
        <f t="shared" si="26"/>
        <v>1.7039671283898616</v>
      </c>
      <c r="S263" s="19">
        <f t="shared" si="27"/>
        <v>0</v>
      </c>
      <c r="T263" s="19">
        <f t="shared" si="28"/>
        <v>-1.7033594257797215</v>
      </c>
      <c r="U263" s="19">
        <f t="shared" si="29"/>
        <v>0</v>
      </c>
      <c r="V263" s="19">
        <f t="shared" si="30"/>
        <v>0</v>
      </c>
    </row>
    <row r="264" spans="1:22" x14ac:dyDescent="0.25">
      <c r="A264" s="26">
        <f>Wellpath!E264</f>
        <v>0</v>
      </c>
      <c r="B264" s="22">
        <v>0</v>
      </c>
      <c r="C264" s="22">
        <v>0</v>
      </c>
      <c r="D264" s="22">
        <v>-1</v>
      </c>
      <c r="E264" s="20">
        <f>Model!$W$34*((drdp!B264+drdp!K264)*XYM2!$B264+(drdp!E264+drdp!N264)*XYM2!$C264+(drdp!H264+drdp!Q264)*XYM2!$D264)</f>
        <v>0</v>
      </c>
      <c r="F264" s="20">
        <f>Model!$W$34*((drdp!C264+drdp!L264)*XYM2!$B264+(drdp!F264+drdp!O264)*XYM2!$C264+(drdp!I264+drdp!R264)*XYM2!$D264)</f>
        <v>0</v>
      </c>
      <c r="G264" s="20">
        <f>Model!$W$34*((drdp!D264+drdp!M264)*XYM2!$B264+(drdp!G264+drdp!P264)*XYM2!$C264+(drdp!J264+drdp!S264)*XYM2!$D264)</f>
        <v>0</v>
      </c>
      <c r="H264" s="18">
        <f>Model!$W$34*((drdp!B264)*XYM2!$B264+(drdp!E264)*XYM2!$C264+(drdp!H264)*XYM2!$D264)</f>
        <v>0</v>
      </c>
      <c r="I264" s="18">
        <f>Model!$W$34*((drdp!C264)*XYM2!$B264+(drdp!F264)*XYM2!$C264+(drdp!I264)*XYM2!$D264)</f>
        <v>0</v>
      </c>
      <c r="J264" s="18">
        <f>Model!$W$34*((drdp!D264)*XYM2!$B264+(drdp!G264)*XYM2!$C264+(drdp!J264)*XYM2!$D264)</f>
        <v>0</v>
      </c>
      <c r="K264" s="21">
        <f>SUM(E$3:E263)+H264</f>
        <v>1.3048953750782319</v>
      </c>
      <c r="L264" s="21">
        <f>SUM(F$3:F263)+I264</f>
        <v>-1.3053609188227835</v>
      </c>
      <c r="M264" s="21">
        <f>SUM(G$3:G263)+J264</f>
        <v>0</v>
      </c>
      <c r="N264" s="21"/>
      <c r="O264" s="21"/>
      <c r="P264" s="21"/>
      <c r="Q264" s="19">
        <f t="shared" si="25"/>
        <v>1.7027519399005597</v>
      </c>
      <c r="R264" s="19">
        <f t="shared" si="26"/>
        <v>1.7039671283898616</v>
      </c>
      <c r="S264" s="19">
        <f t="shared" si="27"/>
        <v>0</v>
      </c>
      <c r="T264" s="19">
        <f t="shared" si="28"/>
        <v>-1.7033594257797215</v>
      </c>
      <c r="U264" s="19">
        <f t="shared" si="29"/>
        <v>0</v>
      </c>
      <c r="V264" s="19">
        <f t="shared" si="30"/>
        <v>0</v>
      </c>
    </row>
    <row r="265" spans="1:22" x14ac:dyDescent="0.25">
      <c r="A265" s="26">
        <f>Wellpath!E265</f>
        <v>0</v>
      </c>
      <c r="B265" s="22">
        <v>0</v>
      </c>
      <c r="C265" s="22">
        <v>0</v>
      </c>
      <c r="D265" s="22">
        <v>-1</v>
      </c>
      <c r="E265" s="20">
        <f>Model!$W$34*((drdp!B265+drdp!K265)*XYM2!$B265+(drdp!E265+drdp!N265)*XYM2!$C265+(drdp!H265+drdp!Q265)*XYM2!$D265)</f>
        <v>0</v>
      </c>
      <c r="F265" s="20">
        <f>Model!$W$34*((drdp!C265+drdp!L265)*XYM2!$B265+(drdp!F265+drdp!O265)*XYM2!$C265+(drdp!I265+drdp!R265)*XYM2!$D265)</f>
        <v>0</v>
      </c>
      <c r="G265" s="20">
        <f>Model!$W$34*((drdp!D265+drdp!M265)*XYM2!$B265+(drdp!G265+drdp!P265)*XYM2!$C265+(drdp!J265+drdp!S265)*XYM2!$D265)</f>
        <v>0</v>
      </c>
      <c r="H265" s="18">
        <f>Model!$W$34*((drdp!B265)*XYM2!$B265+(drdp!E265)*XYM2!$C265+(drdp!H265)*XYM2!$D265)</f>
        <v>0</v>
      </c>
      <c r="I265" s="18">
        <f>Model!$W$34*((drdp!C265)*XYM2!$B265+(drdp!F265)*XYM2!$C265+(drdp!I265)*XYM2!$D265)</f>
        <v>0</v>
      </c>
      <c r="J265" s="18">
        <f>Model!$W$34*((drdp!D265)*XYM2!$B265+(drdp!G265)*XYM2!$C265+(drdp!J265)*XYM2!$D265)</f>
        <v>0</v>
      </c>
      <c r="K265" s="21">
        <f>SUM(E$3:E264)+H265</f>
        <v>1.3048953750782319</v>
      </c>
      <c r="L265" s="21">
        <f>SUM(F$3:F264)+I265</f>
        <v>-1.3053609188227835</v>
      </c>
      <c r="M265" s="21">
        <f>SUM(G$3:G264)+J265</f>
        <v>0</v>
      </c>
      <c r="N265" s="21"/>
      <c r="O265" s="21"/>
      <c r="P265" s="21"/>
      <c r="Q265" s="19">
        <f t="shared" si="25"/>
        <v>1.7027519399005597</v>
      </c>
      <c r="R265" s="19">
        <f t="shared" si="26"/>
        <v>1.7039671283898616</v>
      </c>
      <c r="S265" s="19">
        <f t="shared" si="27"/>
        <v>0</v>
      </c>
      <c r="T265" s="19">
        <f t="shared" si="28"/>
        <v>-1.7033594257797215</v>
      </c>
      <c r="U265" s="19">
        <f t="shared" si="29"/>
        <v>0</v>
      </c>
      <c r="V265" s="19">
        <f t="shared" si="30"/>
        <v>0</v>
      </c>
    </row>
    <row r="266" spans="1:22" x14ac:dyDescent="0.25">
      <c r="A266" s="26">
        <f>Wellpath!E266</f>
        <v>0</v>
      </c>
      <c r="B266" s="22">
        <v>0</v>
      </c>
      <c r="C266" s="22">
        <v>0</v>
      </c>
      <c r="D266" s="22">
        <v>-1</v>
      </c>
      <c r="E266" s="20">
        <f>Model!$W$34*((drdp!B266+drdp!K266)*XYM2!$B266+(drdp!E266+drdp!N266)*XYM2!$C266+(drdp!H266+drdp!Q266)*XYM2!$D266)</f>
        <v>0</v>
      </c>
      <c r="F266" s="20">
        <f>Model!$W$34*((drdp!C266+drdp!L266)*XYM2!$B266+(drdp!F266+drdp!O266)*XYM2!$C266+(drdp!I266+drdp!R266)*XYM2!$D266)</f>
        <v>0</v>
      </c>
      <c r="G266" s="20">
        <f>Model!$W$34*((drdp!D266+drdp!M266)*XYM2!$B266+(drdp!G266+drdp!P266)*XYM2!$C266+(drdp!J266+drdp!S266)*XYM2!$D266)</f>
        <v>0</v>
      </c>
      <c r="H266" s="18">
        <f>Model!$W$34*((drdp!B266)*XYM2!$B266+(drdp!E266)*XYM2!$C266+(drdp!H266)*XYM2!$D266)</f>
        <v>0</v>
      </c>
      <c r="I266" s="18">
        <f>Model!$W$34*((drdp!C266)*XYM2!$B266+(drdp!F266)*XYM2!$C266+(drdp!I266)*XYM2!$D266)</f>
        <v>0</v>
      </c>
      <c r="J266" s="18">
        <f>Model!$W$34*((drdp!D266)*XYM2!$B266+(drdp!G266)*XYM2!$C266+(drdp!J266)*XYM2!$D266)</f>
        <v>0</v>
      </c>
      <c r="K266" s="21">
        <f>SUM(E$3:E265)+H266</f>
        <v>1.3048953750782319</v>
      </c>
      <c r="L266" s="21">
        <f>SUM(F$3:F265)+I266</f>
        <v>-1.3053609188227835</v>
      </c>
      <c r="M266" s="21">
        <f>SUM(G$3:G265)+J266</f>
        <v>0</v>
      </c>
      <c r="N266" s="21"/>
      <c r="O266" s="21"/>
      <c r="P266" s="21"/>
      <c r="Q266" s="19">
        <f t="shared" si="25"/>
        <v>1.7027519399005597</v>
      </c>
      <c r="R266" s="19">
        <f t="shared" si="26"/>
        <v>1.7039671283898616</v>
      </c>
      <c r="S266" s="19">
        <f t="shared" si="27"/>
        <v>0</v>
      </c>
      <c r="T266" s="19">
        <f t="shared" si="28"/>
        <v>-1.7033594257797215</v>
      </c>
      <c r="U266" s="19">
        <f t="shared" si="29"/>
        <v>0</v>
      </c>
      <c r="V266" s="19">
        <f t="shared" si="30"/>
        <v>0</v>
      </c>
    </row>
    <row r="267" spans="1:22" x14ac:dyDescent="0.25">
      <c r="A267" s="26">
        <f>Wellpath!E267</f>
        <v>0</v>
      </c>
      <c r="B267" s="22">
        <v>0</v>
      </c>
      <c r="C267" s="22">
        <v>0</v>
      </c>
      <c r="D267" s="22">
        <v>-1</v>
      </c>
      <c r="E267" s="20">
        <f>Model!$W$34*((drdp!B267+drdp!K267)*XYM2!$B267+(drdp!E267+drdp!N267)*XYM2!$C267+(drdp!H267+drdp!Q267)*XYM2!$D267)</f>
        <v>0</v>
      </c>
      <c r="F267" s="20">
        <f>Model!$W$34*((drdp!C267+drdp!L267)*XYM2!$B267+(drdp!F267+drdp!O267)*XYM2!$C267+(drdp!I267+drdp!R267)*XYM2!$D267)</f>
        <v>0</v>
      </c>
      <c r="G267" s="20">
        <f>Model!$W$34*((drdp!D267+drdp!M267)*XYM2!$B267+(drdp!G267+drdp!P267)*XYM2!$C267+(drdp!J267+drdp!S267)*XYM2!$D267)</f>
        <v>0</v>
      </c>
      <c r="H267" s="18">
        <f>Model!$W$34*((drdp!B267)*XYM2!$B267+(drdp!E267)*XYM2!$C267+(drdp!H267)*XYM2!$D267)</f>
        <v>0</v>
      </c>
      <c r="I267" s="18">
        <f>Model!$W$34*((drdp!C267)*XYM2!$B267+(drdp!F267)*XYM2!$C267+(drdp!I267)*XYM2!$D267)</f>
        <v>0</v>
      </c>
      <c r="J267" s="18">
        <f>Model!$W$34*((drdp!D267)*XYM2!$B267+(drdp!G267)*XYM2!$C267+(drdp!J267)*XYM2!$D267)</f>
        <v>0</v>
      </c>
      <c r="K267" s="21">
        <f>SUM(E$3:E266)+H267</f>
        <v>1.3048953750782319</v>
      </c>
      <c r="L267" s="21">
        <f>SUM(F$3:F266)+I267</f>
        <v>-1.3053609188227835</v>
      </c>
      <c r="M267" s="21">
        <f>SUM(G$3:G266)+J267</f>
        <v>0</v>
      </c>
      <c r="N267" s="21"/>
      <c r="O267" s="21"/>
      <c r="P267" s="21"/>
      <c r="Q267" s="19">
        <f t="shared" si="25"/>
        <v>1.7027519399005597</v>
      </c>
      <c r="R267" s="19">
        <f t="shared" si="26"/>
        <v>1.7039671283898616</v>
      </c>
      <c r="S267" s="19">
        <f t="shared" si="27"/>
        <v>0</v>
      </c>
      <c r="T267" s="19">
        <f t="shared" si="28"/>
        <v>-1.7033594257797215</v>
      </c>
      <c r="U267" s="19">
        <f t="shared" si="29"/>
        <v>0</v>
      </c>
      <c r="V267" s="19">
        <f t="shared" si="30"/>
        <v>0</v>
      </c>
    </row>
    <row r="268" spans="1:22" x14ac:dyDescent="0.25">
      <c r="A268" s="26">
        <f>Wellpath!E268</f>
        <v>0</v>
      </c>
      <c r="B268" s="22">
        <v>0</v>
      </c>
      <c r="C268" s="22">
        <v>0</v>
      </c>
      <c r="D268" s="22">
        <v>-1</v>
      </c>
      <c r="E268" s="20">
        <f>Model!$W$34*((drdp!B268+drdp!K268)*XYM2!$B268+(drdp!E268+drdp!N268)*XYM2!$C268+(drdp!H268+drdp!Q268)*XYM2!$D268)</f>
        <v>0</v>
      </c>
      <c r="F268" s="20">
        <f>Model!$W$34*((drdp!C268+drdp!L268)*XYM2!$B268+(drdp!F268+drdp!O268)*XYM2!$C268+(drdp!I268+drdp!R268)*XYM2!$D268)</f>
        <v>0</v>
      </c>
      <c r="G268" s="20">
        <f>Model!$W$34*((drdp!D268+drdp!M268)*XYM2!$B268+(drdp!G268+drdp!P268)*XYM2!$C268+(drdp!J268+drdp!S268)*XYM2!$D268)</f>
        <v>0</v>
      </c>
      <c r="H268" s="18">
        <f>Model!$W$34*((drdp!B268)*XYM2!$B268+(drdp!E268)*XYM2!$C268+(drdp!H268)*XYM2!$D268)</f>
        <v>0</v>
      </c>
      <c r="I268" s="18">
        <f>Model!$W$34*((drdp!C268)*XYM2!$B268+(drdp!F268)*XYM2!$C268+(drdp!I268)*XYM2!$D268)</f>
        <v>0</v>
      </c>
      <c r="J268" s="18">
        <f>Model!$W$34*((drdp!D268)*XYM2!$B268+(drdp!G268)*XYM2!$C268+(drdp!J268)*XYM2!$D268)</f>
        <v>0</v>
      </c>
      <c r="K268" s="21">
        <f>SUM(E$3:E267)+H268</f>
        <v>1.3048953750782319</v>
      </c>
      <c r="L268" s="21">
        <f>SUM(F$3:F267)+I268</f>
        <v>-1.3053609188227835</v>
      </c>
      <c r="M268" s="21">
        <f>SUM(G$3:G267)+J268</f>
        <v>0</v>
      </c>
      <c r="N268" s="21"/>
      <c r="O268" s="21"/>
      <c r="P268" s="21"/>
      <c r="Q268" s="19">
        <f t="shared" si="25"/>
        <v>1.7027519399005597</v>
      </c>
      <c r="R268" s="19">
        <f t="shared" si="26"/>
        <v>1.7039671283898616</v>
      </c>
      <c r="S268" s="19">
        <f t="shared" si="27"/>
        <v>0</v>
      </c>
      <c r="T268" s="19">
        <f t="shared" si="28"/>
        <v>-1.7033594257797215</v>
      </c>
      <c r="U268" s="19">
        <f t="shared" si="29"/>
        <v>0</v>
      </c>
      <c r="V268" s="19">
        <f t="shared" si="30"/>
        <v>0</v>
      </c>
    </row>
    <row r="269" spans="1:22" x14ac:dyDescent="0.25">
      <c r="A269" s="26">
        <f>Wellpath!E269</f>
        <v>0</v>
      </c>
      <c r="B269" s="22">
        <v>0</v>
      </c>
      <c r="C269" s="22">
        <v>0</v>
      </c>
      <c r="D269" s="22">
        <v>-1</v>
      </c>
      <c r="E269" s="20">
        <f>Model!$W$34*((drdp!B269+drdp!K269)*XYM2!$B269+(drdp!E269+drdp!N269)*XYM2!$C269+(drdp!H269+drdp!Q269)*XYM2!$D269)</f>
        <v>0</v>
      </c>
      <c r="F269" s="20">
        <f>Model!$W$34*((drdp!C269+drdp!L269)*XYM2!$B269+(drdp!F269+drdp!O269)*XYM2!$C269+(drdp!I269+drdp!R269)*XYM2!$D269)</f>
        <v>0</v>
      </c>
      <c r="G269" s="20">
        <f>Model!$W$34*((drdp!D269+drdp!M269)*XYM2!$B269+(drdp!G269+drdp!P269)*XYM2!$C269+(drdp!J269+drdp!S269)*XYM2!$D269)</f>
        <v>0</v>
      </c>
      <c r="H269" s="18">
        <f>Model!$W$34*((drdp!B269)*XYM2!$B269+(drdp!E269)*XYM2!$C269+(drdp!H269)*XYM2!$D269)</f>
        <v>0</v>
      </c>
      <c r="I269" s="18">
        <f>Model!$W$34*((drdp!C269)*XYM2!$B269+(drdp!F269)*XYM2!$C269+(drdp!I269)*XYM2!$D269)</f>
        <v>0</v>
      </c>
      <c r="J269" s="18">
        <f>Model!$W$34*((drdp!D269)*XYM2!$B269+(drdp!G269)*XYM2!$C269+(drdp!J269)*XYM2!$D269)</f>
        <v>0</v>
      </c>
      <c r="K269" s="21">
        <f>SUM(E$3:E268)+H269</f>
        <v>1.3048953750782319</v>
      </c>
      <c r="L269" s="21">
        <f>SUM(F$3:F268)+I269</f>
        <v>-1.3053609188227835</v>
      </c>
      <c r="M269" s="21">
        <f>SUM(G$3:G268)+J269</f>
        <v>0</v>
      </c>
      <c r="N269" s="21"/>
      <c r="O269" s="21"/>
      <c r="P269" s="21"/>
      <c r="Q269" s="19">
        <f t="shared" si="25"/>
        <v>1.7027519399005597</v>
      </c>
      <c r="R269" s="19">
        <f t="shared" si="26"/>
        <v>1.7039671283898616</v>
      </c>
      <c r="S269" s="19">
        <f t="shared" si="27"/>
        <v>0</v>
      </c>
      <c r="T269" s="19">
        <f t="shared" si="28"/>
        <v>-1.7033594257797215</v>
      </c>
      <c r="U269" s="19">
        <f t="shared" si="29"/>
        <v>0</v>
      </c>
      <c r="V269" s="19">
        <f t="shared" si="30"/>
        <v>0</v>
      </c>
    </row>
    <row r="270" spans="1:22" x14ac:dyDescent="0.25">
      <c r="A270" s="26">
        <f>Wellpath!E270</f>
        <v>0</v>
      </c>
      <c r="B270" s="22">
        <v>0</v>
      </c>
      <c r="C270" s="22">
        <v>0</v>
      </c>
      <c r="D270" s="22">
        <v>-1</v>
      </c>
      <c r="E270" s="20">
        <f>Model!$W$34*((drdp!B270+drdp!K270)*XYM2!$B270+(drdp!E270+drdp!N270)*XYM2!$C270+(drdp!H270+drdp!Q270)*XYM2!$D270)</f>
        <v>0</v>
      </c>
      <c r="F270" s="20">
        <f>Model!$W$34*((drdp!C270+drdp!L270)*XYM2!$B270+(drdp!F270+drdp!O270)*XYM2!$C270+(drdp!I270+drdp!R270)*XYM2!$D270)</f>
        <v>0</v>
      </c>
      <c r="G270" s="20">
        <f>Model!$W$34*((drdp!D270+drdp!M270)*XYM2!$B270+(drdp!G270+drdp!P270)*XYM2!$C270+(drdp!J270+drdp!S270)*XYM2!$D270)</f>
        <v>0</v>
      </c>
      <c r="H270" s="18">
        <f>Model!$W$34*((drdp!B270)*XYM2!$B270+(drdp!E270)*XYM2!$C270+(drdp!H270)*XYM2!$D270)</f>
        <v>0</v>
      </c>
      <c r="I270" s="18">
        <f>Model!$W$34*((drdp!C270)*XYM2!$B270+(drdp!F270)*XYM2!$C270+(drdp!I270)*XYM2!$D270)</f>
        <v>0</v>
      </c>
      <c r="J270" s="18">
        <f>Model!$W$34*((drdp!D270)*XYM2!$B270+(drdp!G270)*XYM2!$C270+(drdp!J270)*XYM2!$D270)</f>
        <v>0</v>
      </c>
      <c r="K270" s="21">
        <f>SUM(E$3:E269)+H270</f>
        <v>1.3048953750782319</v>
      </c>
      <c r="L270" s="21">
        <f>SUM(F$3:F269)+I270</f>
        <v>-1.3053609188227835</v>
      </c>
      <c r="M270" s="21">
        <f>SUM(G$3:G269)+J270</f>
        <v>0</v>
      </c>
      <c r="N270" s="21"/>
      <c r="O270" s="21"/>
      <c r="P270" s="21"/>
      <c r="Q270" s="19">
        <f t="shared" si="25"/>
        <v>1.7027519399005597</v>
      </c>
      <c r="R270" s="19">
        <f t="shared" si="26"/>
        <v>1.7039671283898616</v>
      </c>
      <c r="S270" s="19">
        <f t="shared" si="27"/>
        <v>0</v>
      </c>
      <c r="T270" s="19">
        <f t="shared" si="28"/>
        <v>-1.7033594257797215</v>
      </c>
      <c r="U270" s="19">
        <f t="shared" si="29"/>
        <v>0</v>
      </c>
      <c r="V270" s="19">
        <f t="shared" si="30"/>
        <v>0</v>
      </c>
    </row>
    <row r="271" spans="1:22" x14ac:dyDescent="0.25">
      <c r="A271" s="26">
        <f>Wellpath!E271</f>
        <v>0</v>
      </c>
      <c r="B271" s="22">
        <v>0</v>
      </c>
      <c r="C271" s="22">
        <v>0</v>
      </c>
      <c r="D271" s="22">
        <v>-1</v>
      </c>
      <c r="E271" s="20">
        <f>Model!$W$34*((drdp!B271+drdp!K271)*XYM2!$B271+(drdp!E271+drdp!N271)*XYM2!$C271+(drdp!H271+drdp!Q271)*XYM2!$D271)</f>
        <v>0</v>
      </c>
      <c r="F271" s="20">
        <f>Model!$W$34*((drdp!C271+drdp!L271)*XYM2!$B271+(drdp!F271+drdp!O271)*XYM2!$C271+(drdp!I271+drdp!R271)*XYM2!$D271)</f>
        <v>0</v>
      </c>
      <c r="G271" s="20">
        <f>Model!$W$34*((drdp!D271+drdp!M271)*XYM2!$B271+(drdp!G271+drdp!P271)*XYM2!$C271+(drdp!J271+drdp!S271)*XYM2!$D271)</f>
        <v>0</v>
      </c>
      <c r="H271" s="18">
        <f>Model!$W$34*((drdp!B271)*XYM2!$B271+(drdp!E271)*XYM2!$C271+(drdp!H271)*XYM2!$D271)</f>
        <v>0</v>
      </c>
      <c r="I271" s="18">
        <f>Model!$W$34*((drdp!C271)*XYM2!$B271+(drdp!F271)*XYM2!$C271+(drdp!I271)*XYM2!$D271)</f>
        <v>0</v>
      </c>
      <c r="J271" s="18">
        <f>Model!$W$34*((drdp!D271)*XYM2!$B271+(drdp!G271)*XYM2!$C271+(drdp!J271)*XYM2!$D271)</f>
        <v>0</v>
      </c>
      <c r="K271" s="21">
        <f>SUM(E$3:E270)+H271</f>
        <v>1.3048953750782319</v>
      </c>
      <c r="L271" s="21">
        <f>SUM(F$3:F270)+I271</f>
        <v>-1.3053609188227835</v>
      </c>
      <c r="M271" s="21">
        <f>SUM(G$3:G270)+J271</f>
        <v>0</v>
      </c>
      <c r="N271" s="21"/>
      <c r="O271" s="21"/>
      <c r="P271" s="21"/>
      <c r="Q271" s="19">
        <f t="shared" si="25"/>
        <v>1.7027519399005597</v>
      </c>
      <c r="R271" s="19">
        <f t="shared" si="26"/>
        <v>1.7039671283898616</v>
      </c>
      <c r="S271" s="19">
        <f t="shared" si="27"/>
        <v>0</v>
      </c>
      <c r="T271" s="19">
        <f t="shared" si="28"/>
        <v>-1.7033594257797215</v>
      </c>
      <c r="U271" s="19">
        <f t="shared" si="29"/>
        <v>0</v>
      </c>
      <c r="V271" s="19">
        <f t="shared" si="30"/>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AC260"/>
  <sheetViews>
    <sheetView zoomScale="70" zoomScaleNormal="70" workbookViewId="0">
      <pane xSplit="2" ySplit="2" topLeftCell="C219" activePane="bottomRight" state="frozen"/>
      <selection pane="topRight" activeCell="C1" sqref="C1"/>
      <selection pane="bottomLeft" activeCell="A3" sqref="A3"/>
      <selection pane="bottomRight" activeCell="I244" sqref="I244:N244"/>
    </sheetView>
  </sheetViews>
  <sheetFormatPr defaultRowHeight="15" x14ac:dyDescent="0.25"/>
  <cols>
    <col min="1" max="1" width="13.42578125" style="81" customWidth="1"/>
    <col min="2" max="2" width="15.28515625" style="38" customWidth="1"/>
    <col min="3" max="5" width="11.7109375" style="19" customWidth="1"/>
    <col min="6" max="6" width="13.140625" style="19" customWidth="1"/>
    <col min="7" max="8" width="11.7109375" style="19" customWidth="1"/>
    <col min="9" max="11" width="11.7109375" style="21" customWidth="1"/>
    <col min="12" max="12" width="13" style="21" customWidth="1"/>
    <col min="13" max="14" width="11.7109375" style="21" customWidth="1"/>
    <col min="15" max="15" width="11.7109375" style="105" customWidth="1"/>
    <col min="16" max="16" width="11.42578125" style="105" customWidth="1"/>
    <col min="17" max="17" width="9.140625" style="105"/>
    <col min="18" max="18" width="10.42578125" style="105" customWidth="1"/>
    <col min="19" max="20" width="9.140625" style="105"/>
  </cols>
  <sheetData>
    <row r="1" spans="1:20" s="10" customFormat="1" x14ac:dyDescent="0.25">
      <c r="A1" s="81"/>
      <c r="B1" s="38"/>
      <c r="C1" s="138" t="s">
        <v>305</v>
      </c>
      <c r="D1" s="138"/>
      <c r="E1" s="138"/>
      <c r="F1" s="138"/>
      <c r="G1" s="138"/>
      <c r="H1" s="138"/>
      <c r="I1" s="139" t="s">
        <v>66</v>
      </c>
      <c r="J1" s="139"/>
      <c r="K1" s="139"/>
      <c r="L1" s="139"/>
      <c r="M1" s="139"/>
      <c r="N1" s="139"/>
      <c r="O1" s="140" t="s">
        <v>157</v>
      </c>
      <c r="P1" s="140"/>
      <c r="Q1" s="140"/>
      <c r="R1" s="140"/>
      <c r="S1" s="140"/>
      <c r="T1" s="140"/>
    </row>
    <row r="2" spans="1:20" s="10" customFormat="1" x14ac:dyDescent="0.25">
      <c r="A2" s="81" t="s">
        <v>64</v>
      </c>
      <c r="B2" s="38" t="s">
        <v>65</v>
      </c>
      <c r="C2" s="112" t="s">
        <v>50</v>
      </c>
      <c r="D2" s="112" t="s">
        <v>51</v>
      </c>
      <c r="E2" s="112" t="s">
        <v>52</v>
      </c>
      <c r="F2" s="112" t="s">
        <v>53</v>
      </c>
      <c r="G2" s="112" t="s">
        <v>54</v>
      </c>
      <c r="H2" s="112" t="s">
        <v>55</v>
      </c>
      <c r="I2" s="39" t="s">
        <v>50</v>
      </c>
      <c r="J2" s="39" t="s">
        <v>51</v>
      </c>
      <c r="K2" s="39" t="s">
        <v>52</v>
      </c>
      <c r="L2" s="39" t="s">
        <v>53</v>
      </c>
      <c r="M2" s="39" t="s">
        <v>54</v>
      </c>
      <c r="N2" s="39" t="s">
        <v>55</v>
      </c>
      <c r="O2" s="103" t="s">
        <v>50</v>
      </c>
      <c r="P2" s="103" t="s">
        <v>51</v>
      </c>
      <c r="Q2" s="103" t="s">
        <v>52</v>
      </c>
      <c r="R2" s="103" t="s">
        <v>53</v>
      </c>
      <c r="S2" s="103" t="s">
        <v>54</v>
      </c>
      <c r="T2" s="103" t="s">
        <v>55</v>
      </c>
    </row>
    <row r="3" spans="1:20" s="10" customFormat="1" x14ac:dyDescent="0.25">
      <c r="A3" s="93">
        <v>2000</v>
      </c>
      <c r="B3" s="106" t="s">
        <v>0</v>
      </c>
      <c r="C3" s="106">
        <v>0</v>
      </c>
      <c r="D3" s="106">
        <v>0</v>
      </c>
      <c r="E3" s="106">
        <v>0.1225</v>
      </c>
      <c r="F3" s="106">
        <v>0</v>
      </c>
      <c r="G3" s="106">
        <v>0</v>
      </c>
      <c r="H3" s="106">
        <v>0</v>
      </c>
      <c r="I3" s="21">
        <f t="shared" ref="I3:I37" ca="1" si="0">VLOOKUP($A3,INDIRECT("'"&amp;$B3&amp;"'!$A$3:$v$133"),17)</f>
        <v>0</v>
      </c>
      <c r="J3" s="21">
        <f t="shared" ref="J3:J37" ca="1" si="1">VLOOKUP($A3,INDIRECT("'"&amp;$B3&amp;"'!$A$3:$v$133"),18)</f>
        <v>0</v>
      </c>
      <c r="K3" s="21">
        <f t="shared" ref="K3:K37" ca="1" si="2">VLOOKUP($A3,INDIRECT("'"&amp;$B3&amp;"'!$A$3:$v$133"),19)</f>
        <v>0.12249999999999998</v>
      </c>
      <c r="L3" s="21">
        <f t="shared" ref="L3:L37" ca="1" si="3">VLOOKUP($A3,INDIRECT("'"&amp;$B3&amp;"'!$A$3:$v$133"),20)</f>
        <v>0</v>
      </c>
      <c r="M3" s="21">
        <f t="shared" ref="M3:M37" ca="1" si="4">VLOOKUP($A3,INDIRECT("'"&amp;$B3&amp;"'!$A$3:$v$133"),21)</f>
        <v>0</v>
      </c>
      <c r="N3" s="21">
        <f t="shared" ref="N3:N37" ca="1" si="5">VLOOKUP($A3,INDIRECT("'"&amp;$B3&amp;"'!$A$3:$v$133"),22)</f>
        <v>0</v>
      </c>
      <c r="O3" s="104">
        <f t="shared" ref="O3" ca="1" si="6">C3-I3</f>
        <v>0</v>
      </c>
      <c r="P3" s="104">
        <f t="shared" ref="P3" ca="1" si="7">D3-J3</f>
        <v>0</v>
      </c>
      <c r="Q3" s="104">
        <f t="shared" ref="Q3" ca="1" si="8">E3-K3</f>
        <v>0</v>
      </c>
      <c r="R3" s="104">
        <f t="shared" ref="R3" ca="1" si="9">F3-L3</f>
        <v>0</v>
      </c>
      <c r="S3" s="104">
        <f t="shared" ref="S3" ca="1" si="10">G3-M3</f>
        <v>0</v>
      </c>
      <c r="T3" s="104">
        <f t="shared" ref="T3" ca="1" si="11">H3-N3</f>
        <v>0</v>
      </c>
    </row>
    <row r="4" spans="1:20" s="10" customFormat="1" x14ac:dyDescent="0.25">
      <c r="A4" s="93">
        <f>A3</f>
        <v>2000</v>
      </c>
      <c r="B4" s="106" t="s">
        <v>2</v>
      </c>
      <c r="C4" s="106">
        <v>0</v>
      </c>
      <c r="D4" s="106">
        <v>0</v>
      </c>
      <c r="E4" s="106">
        <v>0.11650000000000001</v>
      </c>
      <c r="F4" s="106">
        <v>0</v>
      </c>
      <c r="G4" s="106">
        <v>0</v>
      </c>
      <c r="H4" s="106">
        <v>0</v>
      </c>
      <c r="I4" s="21">
        <f t="shared" ca="1" si="0"/>
        <v>0</v>
      </c>
      <c r="J4" s="21">
        <f t="shared" ca="1" si="1"/>
        <v>0</v>
      </c>
      <c r="K4" s="21">
        <f t="shared" ca="1" si="2"/>
        <v>0.11653757337599997</v>
      </c>
      <c r="L4" s="21">
        <f t="shared" ca="1" si="3"/>
        <v>0</v>
      </c>
      <c r="M4" s="21">
        <f t="shared" ca="1" si="4"/>
        <v>0</v>
      </c>
      <c r="N4" s="21">
        <f t="shared" ca="1" si="5"/>
        <v>0</v>
      </c>
      <c r="O4" s="104">
        <f t="shared" ref="O4:O38" ca="1" si="12">C4-I4</f>
        <v>0</v>
      </c>
      <c r="P4" s="104">
        <f t="shared" ref="P4:P38" ca="1" si="13">D4-J4</f>
        <v>0</v>
      </c>
      <c r="Q4" s="104">
        <f t="shared" ref="Q4:Q38" ca="1" si="14">E4-K4</f>
        <v>-3.7573375999966352E-5</v>
      </c>
      <c r="R4" s="104">
        <f t="shared" ref="R4:R38" ca="1" si="15">F4-L4</f>
        <v>0</v>
      </c>
      <c r="S4" s="104">
        <f t="shared" ref="S4:S38" ca="1" si="16">G4-M4</f>
        <v>0</v>
      </c>
      <c r="T4" s="104">
        <f t="shared" ref="T4:T38" ca="1" si="17">H4-N4</f>
        <v>0</v>
      </c>
    </row>
    <row r="5" spans="1:20" s="10" customFormat="1" x14ac:dyDescent="0.25">
      <c r="A5" s="93">
        <f t="shared" ref="A5:A38" si="18">A4</f>
        <v>2000</v>
      </c>
      <c r="B5" s="106" t="s">
        <v>4</v>
      </c>
      <c r="C5" s="106">
        <v>0</v>
      </c>
      <c r="D5" s="106">
        <v>0</v>
      </c>
      <c r="E5" s="106">
        <v>8.6E-3</v>
      </c>
      <c r="F5" s="106">
        <v>0</v>
      </c>
      <c r="G5" s="106">
        <v>0</v>
      </c>
      <c r="H5" s="106">
        <v>0</v>
      </c>
      <c r="I5" s="21">
        <f t="shared" ca="1" si="0"/>
        <v>0</v>
      </c>
      <c r="J5" s="21">
        <f t="shared" ca="1" si="1"/>
        <v>0</v>
      </c>
      <c r="K5" s="21">
        <f t="shared" ca="1" si="2"/>
        <v>8.630974841241602E-3</v>
      </c>
      <c r="L5" s="21">
        <f t="shared" ca="1" si="3"/>
        <v>0</v>
      </c>
      <c r="M5" s="21">
        <f t="shared" ca="1" si="4"/>
        <v>0</v>
      </c>
      <c r="N5" s="21">
        <f t="shared" ca="1" si="5"/>
        <v>0</v>
      </c>
      <c r="O5" s="104">
        <f t="shared" ca="1" si="12"/>
        <v>0</v>
      </c>
      <c r="P5" s="104">
        <f t="shared" ca="1" si="13"/>
        <v>0</v>
      </c>
      <c r="Q5" s="104">
        <f t="shared" ca="1" si="14"/>
        <v>-3.0974841241602005E-5</v>
      </c>
      <c r="R5" s="104">
        <f t="shared" ca="1" si="15"/>
        <v>0</v>
      </c>
      <c r="S5" s="104">
        <f t="shared" ca="1" si="16"/>
        <v>0</v>
      </c>
      <c r="T5" s="104">
        <f t="shared" ca="1" si="17"/>
        <v>0</v>
      </c>
    </row>
    <row r="6" spans="1:20" s="10" customFormat="1" x14ac:dyDescent="0.25">
      <c r="A6" s="93">
        <f t="shared" si="18"/>
        <v>2000</v>
      </c>
      <c r="B6" s="106" t="s">
        <v>182</v>
      </c>
      <c r="C6" s="106">
        <v>6.1800000000000001E-2</v>
      </c>
      <c r="D6" s="106">
        <v>0</v>
      </c>
      <c r="E6" s="106">
        <v>0</v>
      </c>
      <c r="F6" s="106">
        <v>0</v>
      </c>
      <c r="G6" s="106">
        <v>0</v>
      </c>
      <c r="H6" s="106">
        <v>0</v>
      </c>
      <c r="I6" s="21">
        <f t="shared" ca="1" si="0"/>
        <v>6.1825629668316576E-2</v>
      </c>
      <c r="J6" s="21">
        <f t="shared" ca="1" si="1"/>
        <v>0</v>
      </c>
      <c r="K6" s="21">
        <f t="shared" ca="1" si="2"/>
        <v>0</v>
      </c>
      <c r="L6" s="21">
        <f t="shared" ca="1" si="3"/>
        <v>0</v>
      </c>
      <c r="M6" s="21">
        <f t="shared" ca="1" si="4"/>
        <v>0</v>
      </c>
      <c r="N6" s="21">
        <f t="shared" ca="1" si="5"/>
        <v>0</v>
      </c>
      <c r="O6" s="104">
        <f t="shared" ca="1" si="12"/>
        <v>-2.5629668316574927E-5</v>
      </c>
      <c r="P6" s="104">
        <f t="shared" ca="1" si="13"/>
        <v>0</v>
      </c>
      <c r="Q6" s="104">
        <f t="shared" ca="1" si="14"/>
        <v>0</v>
      </c>
      <c r="R6" s="104">
        <f t="shared" ca="1" si="15"/>
        <v>0</v>
      </c>
      <c r="S6" s="104">
        <f t="shared" ca="1" si="16"/>
        <v>0</v>
      </c>
      <c r="T6" s="104">
        <f t="shared" ca="1" si="17"/>
        <v>0</v>
      </c>
    </row>
    <row r="7" spans="1:20" s="10" customFormat="1" x14ac:dyDescent="0.25">
      <c r="A7" s="93">
        <f t="shared" si="18"/>
        <v>2000</v>
      </c>
      <c r="B7" s="106" t="s">
        <v>189</v>
      </c>
      <c r="C7" s="106">
        <v>0</v>
      </c>
      <c r="D7" s="106">
        <v>6.1800000000000001E-2</v>
      </c>
      <c r="E7" s="106">
        <v>0</v>
      </c>
      <c r="F7" s="106">
        <v>0</v>
      </c>
      <c r="G7" s="106">
        <v>0</v>
      </c>
      <c r="H7" s="106">
        <v>0</v>
      </c>
      <c r="I7" s="21">
        <f t="shared" ca="1" si="0"/>
        <v>0</v>
      </c>
      <c r="J7" s="21">
        <f t="shared" ca="1" si="1"/>
        <v>6.1825629668316576E-2</v>
      </c>
      <c r="K7" s="21">
        <f t="shared" ca="1" si="2"/>
        <v>0</v>
      </c>
      <c r="L7" s="21">
        <f t="shared" ca="1" si="3"/>
        <v>0</v>
      </c>
      <c r="M7" s="21">
        <f t="shared" ca="1" si="4"/>
        <v>0</v>
      </c>
      <c r="N7" s="21">
        <f t="shared" ca="1" si="5"/>
        <v>0</v>
      </c>
      <c r="O7" s="104">
        <f t="shared" ca="1" si="12"/>
        <v>0</v>
      </c>
      <c r="P7" s="104">
        <f t="shared" ca="1" si="13"/>
        <v>-2.5629668316574927E-5</v>
      </c>
      <c r="Q7" s="104">
        <f t="shared" ca="1" si="14"/>
        <v>0</v>
      </c>
      <c r="R7" s="104">
        <f t="shared" ca="1" si="15"/>
        <v>0</v>
      </c>
      <c r="S7" s="104">
        <f t="shared" ca="1" si="16"/>
        <v>0</v>
      </c>
      <c r="T7" s="104">
        <f t="shared" ca="1" si="17"/>
        <v>0</v>
      </c>
    </row>
    <row r="8" spans="1:20" s="10" customFormat="1" x14ac:dyDescent="0.25">
      <c r="A8" s="93">
        <f t="shared" si="18"/>
        <v>2000</v>
      </c>
      <c r="B8" s="106" t="s">
        <v>7</v>
      </c>
      <c r="C8" s="106">
        <v>0</v>
      </c>
      <c r="D8" s="106">
        <v>0</v>
      </c>
      <c r="E8" s="106">
        <v>0</v>
      </c>
      <c r="F8" s="106">
        <v>0</v>
      </c>
      <c r="G8" s="106">
        <v>0</v>
      </c>
      <c r="H8" s="106">
        <v>0</v>
      </c>
      <c r="I8" s="21">
        <f t="shared" ca="1" si="0"/>
        <v>0</v>
      </c>
      <c r="J8" s="21">
        <f t="shared" ca="1" si="1"/>
        <v>0</v>
      </c>
      <c r="K8" s="21">
        <f t="shared" ca="1" si="2"/>
        <v>0</v>
      </c>
      <c r="L8" s="21">
        <f t="shared" ca="1" si="3"/>
        <v>0</v>
      </c>
      <c r="M8" s="21">
        <f t="shared" ca="1" si="4"/>
        <v>0</v>
      </c>
      <c r="N8" s="21">
        <f t="shared" ca="1" si="5"/>
        <v>0</v>
      </c>
      <c r="O8" s="104">
        <f t="shared" ca="1" si="12"/>
        <v>0</v>
      </c>
      <c r="P8" s="104">
        <f t="shared" ca="1" si="13"/>
        <v>0</v>
      </c>
      <c r="Q8" s="104">
        <f t="shared" ca="1" si="14"/>
        <v>0</v>
      </c>
      <c r="R8" s="104">
        <f t="shared" ca="1" si="15"/>
        <v>0</v>
      </c>
      <c r="S8" s="104">
        <f t="shared" ca="1" si="16"/>
        <v>0</v>
      </c>
      <c r="T8" s="104">
        <f t="shared" ca="1" si="17"/>
        <v>0</v>
      </c>
    </row>
    <row r="9" spans="1:20" s="10" customFormat="1" x14ac:dyDescent="0.25">
      <c r="A9" s="93">
        <f t="shared" si="18"/>
        <v>2000</v>
      </c>
      <c r="B9" s="106" t="s">
        <v>195</v>
      </c>
      <c r="C9" s="106">
        <v>0</v>
      </c>
      <c r="D9" s="106">
        <v>0</v>
      </c>
      <c r="E9" s="106">
        <v>0</v>
      </c>
      <c r="F9" s="106">
        <v>0</v>
      </c>
      <c r="G9" s="106">
        <v>0</v>
      </c>
      <c r="H9" s="106">
        <v>0</v>
      </c>
      <c r="I9" s="21">
        <f t="shared" ca="1" si="0"/>
        <v>0</v>
      </c>
      <c r="J9" s="21">
        <f t="shared" ca="1" si="1"/>
        <v>0</v>
      </c>
      <c r="K9" s="21">
        <f t="shared" ca="1" si="2"/>
        <v>0</v>
      </c>
      <c r="L9" s="21">
        <f t="shared" ca="1" si="3"/>
        <v>0</v>
      </c>
      <c r="M9" s="21">
        <f t="shared" ca="1" si="4"/>
        <v>0</v>
      </c>
      <c r="N9" s="21">
        <f t="shared" ca="1" si="5"/>
        <v>0</v>
      </c>
      <c r="O9" s="104">
        <f t="shared" ca="1" si="12"/>
        <v>0</v>
      </c>
      <c r="P9" s="104">
        <f t="shared" ca="1" si="13"/>
        <v>0</v>
      </c>
      <c r="Q9" s="104">
        <f t="shared" ca="1" si="14"/>
        <v>0</v>
      </c>
      <c r="R9" s="104">
        <f t="shared" ca="1" si="15"/>
        <v>0</v>
      </c>
      <c r="S9" s="104">
        <f t="shared" ca="1" si="16"/>
        <v>0</v>
      </c>
      <c r="T9" s="104">
        <f t="shared" ca="1" si="17"/>
        <v>0</v>
      </c>
    </row>
    <row r="10" spans="1:20" s="10" customFormat="1" x14ac:dyDescent="0.25">
      <c r="A10" s="93">
        <f t="shared" si="18"/>
        <v>2000</v>
      </c>
      <c r="B10" s="106" t="s">
        <v>200</v>
      </c>
      <c r="C10" s="106">
        <v>0</v>
      </c>
      <c r="D10" s="106">
        <v>0</v>
      </c>
      <c r="E10" s="106">
        <v>0</v>
      </c>
      <c r="F10" s="106">
        <v>0</v>
      </c>
      <c r="G10" s="106">
        <v>0</v>
      </c>
      <c r="H10" s="106">
        <v>0</v>
      </c>
      <c r="I10" s="21">
        <f t="shared" ca="1" si="0"/>
        <v>0</v>
      </c>
      <c r="J10" s="21">
        <f t="shared" ca="1" si="1"/>
        <v>0</v>
      </c>
      <c r="K10" s="21">
        <f t="shared" ca="1" si="2"/>
        <v>0</v>
      </c>
      <c r="L10" s="21">
        <f t="shared" ca="1" si="3"/>
        <v>0</v>
      </c>
      <c r="M10" s="21">
        <f t="shared" ca="1" si="4"/>
        <v>0</v>
      </c>
      <c r="N10" s="21">
        <f t="shared" ca="1" si="5"/>
        <v>0</v>
      </c>
      <c r="O10" s="104">
        <f t="shared" ca="1" si="12"/>
        <v>0</v>
      </c>
      <c r="P10" s="104">
        <f t="shared" ca="1" si="13"/>
        <v>0</v>
      </c>
      <c r="Q10" s="104">
        <f t="shared" ca="1" si="14"/>
        <v>0</v>
      </c>
      <c r="R10" s="104">
        <f t="shared" ca="1" si="15"/>
        <v>0</v>
      </c>
      <c r="S10" s="104">
        <f t="shared" ca="1" si="16"/>
        <v>0</v>
      </c>
      <c r="T10" s="104">
        <f t="shared" ca="1" si="17"/>
        <v>0</v>
      </c>
    </row>
    <row r="11" spans="1:20" s="10" customFormat="1" x14ac:dyDescent="0.25">
      <c r="A11" s="93">
        <f t="shared" si="18"/>
        <v>2000</v>
      </c>
      <c r="B11" s="106" t="s">
        <v>205</v>
      </c>
      <c r="C11" s="106">
        <v>0</v>
      </c>
      <c r="D11" s="106">
        <v>0</v>
      </c>
      <c r="E11" s="106">
        <v>0</v>
      </c>
      <c r="F11" s="106">
        <v>0</v>
      </c>
      <c r="G11" s="106">
        <v>0</v>
      </c>
      <c r="H11" s="106">
        <v>0</v>
      </c>
      <c r="I11" s="21">
        <f t="shared" ca="1" si="0"/>
        <v>0</v>
      </c>
      <c r="J11" s="21">
        <f t="shared" ca="1" si="1"/>
        <v>0</v>
      </c>
      <c r="K11" s="21">
        <f t="shared" ca="1" si="2"/>
        <v>0</v>
      </c>
      <c r="L11" s="21">
        <f t="shared" ca="1" si="3"/>
        <v>0</v>
      </c>
      <c r="M11" s="21">
        <f t="shared" ca="1" si="4"/>
        <v>0</v>
      </c>
      <c r="N11" s="21">
        <f t="shared" ca="1" si="5"/>
        <v>0</v>
      </c>
      <c r="O11" s="104">
        <f t="shared" ca="1" si="12"/>
        <v>0</v>
      </c>
      <c r="P11" s="104">
        <f t="shared" ca="1" si="13"/>
        <v>0</v>
      </c>
      <c r="Q11" s="104">
        <f t="shared" ca="1" si="14"/>
        <v>0</v>
      </c>
      <c r="R11" s="104">
        <f t="shared" ca="1" si="15"/>
        <v>0</v>
      </c>
      <c r="S11" s="104">
        <f t="shared" ca="1" si="16"/>
        <v>0</v>
      </c>
      <c r="T11" s="104">
        <f t="shared" ca="1" si="17"/>
        <v>0</v>
      </c>
    </row>
    <row r="12" spans="1:20" s="10" customFormat="1" x14ac:dyDescent="0.25">
      <c r="A12" s="93">
        <f t="shared" si="18"/>
        <v>2000</v>
      </c>
      <c r="B12" s="106" t="s">
        <v>8</v>
      </c>
      <c r="C12" s="106">
        <v>0</v>
      </c>
      <c r="D12" s="106">
        <v>0</v>
      </c>
      <c r="E12" s="106">
        <v>0</v>
      </c>
      <c r="F12" s="106">
        <v>0</v>
      </c>
      <c r="G12" s="106">
        <v>0</v>
      </c>
      <c r="H12" s="106">
        <v>0</v>
      </c>
      <c r="I12" s="21">
        <f t="shared" ca="1" si="0"/>
        <v>0</v>
      </c>
      <c r="J12" s="21">
        <f t="shared" ca="1" si="1"/>
        <v>0</v>
      </c>
      <c r="K12" s="21">
        <f t="shared" ca="1" si="2"/>
        <v>0</v>
      </c>
      <c r="L12" s="21">
        <f t="shared" ca="1" si="3"/>
        <v>0</v>
      </c>
      <c r="M12" s="21">
        <f t="shared" ca="1" si="4"/>
        <v>0</v>
      </c>
      <c r="N12" s="21">
        <f t="shared" ca="1" si="5"/>
        <v>0</v>
      </c>
      <c r="O12" s="104">
        <f t="shared" ca="1" si="12"/>
        <v>0</v>
      </c>
      <c r="P12" s="104">
        <f t="shared" ca="1" si="13"/>
        <v>0</v>
      </c>
      <c r="Q12" s="104">
        <f t="shared" ca="1" si="14"/>
        <v>0</v>
      </c>
      <c r="R12" s="104">
        <f t="shared" ca="1" si="15"/>
        <v>0</v>
      </c>
      <c r="S12" s="104">
        <f t="shared" ca="1" si="16"/>
        <v>0</v>
      </c>
      <c r="T12" s="104">
        <f t="shared" ca="1" si="17"/>
        <v>0</v>
      </c>
    </row>
    <row r="13" spans="1:20" s="10" customFormat="1" x14ac:dyDescent="0.25">
      <c r="A13" s="93">
        <f t="shared" si="18"/>
        <v>2000</v>
      </c>
      <c r="B13" s="106" t="s">
        <v>208</v>
      </c>
      <c r="C13" s="106">
        <v>0</v>
      </c>
      <c r="D13" s="106">
        <v>0</v>
      </c>
      <c r="E13" s="106">
        <v>0</v>
      </c>
      <c r="F13" s="106">
        <v>0</v>
      </c>
      <c r="G13" s="106">
        <v>0</v>
      </c>
      <c r="H13" s="106">
        <v>0</v>
      </c>
      <c r="I13" s="21">
        <f t="shared" ca="1" si="0"/>
        <v>0</v>
      </c>
      <c r="J13" s="21">
        <f t="shared" ca="1" si="1"/>
        <v>0</v>
      </c>
      <c r="K13" s="21">
        <f t="shared" ca="1" si="2"/>
        <v>0</v>
      </c>
      <c r="L13" s="21">
        <f t="shared" ca="1" si="3"/>
        <v>0</v>
      </c>
      <c r="M13" s="21">
        <f t="shared" ca="1" si="4"/>
        <v>0</v>
      </c>
      <c r="N13" s="21">
        <f t="shared" ca="1" si="5"/>
        <v>0</v>
      </c>
      <c r="O13" s="104">
        <f t="shared" ca="1" si="12"/>
        <v>0</v>
      </c>
      <c r="P13" s="104">
        <f t="shared" ca="1" si="13"/>
        <v>0</v>
      </c>
      <c r="Q13" s="104">
        <f t="shared" ca="1" si="14"/>
        <v>0</v>
      </c>
      <c r="R13" s="104">
        <f t="shared" ca="1" si="15"/>
        <v>0</v>
      </c>
      <c r="S13" s="104">
        <f t="shared" ca="1" si="16"/>
        <v>0</v>
      </c>
      <c r="T13" s="104">
        <f t="shared" ca="1" si="17"/>
        <v>0</v>
      </c>
    </row>
    <row r="14" spans="1:20" s="10" customFormat="1" x14ac:dyDescent="0.25">
      <c r="A14" s="93">
        <f t="shared" si="18"/>
        <v>2000</v>
      </c>
      <c r="B14" s="106" t="s">
        <v>213</v>
      </c>
      <c r="C14" s="106">
        <v>0</v>
      </c>
      <c r="D14" s="106">
        <v>0</v>
      </c>
      <c r="E14" s="106">
        <v>0</v>
      </c>
      <c r="F14" s="106">
        <v>0</v>
      </c>
      <c r="G14" s="106">
        <v>0</v>
      </c>
      <c r="H14" s="106">
        <v>0</v>
      </c>
      <c r="I14" s="21">
        <f t="shared" ca="1" si="0"/>
        <v>0</v>
      </c>
      <c r="J14" s="21">
        <f t="shared" ca="1" si="1"/>
        <v>0</v>
      </c>
      <c r="K14" s="21">
        <f t="shared" ca="1" si="2"/>
        <v>0</v>
      </c>
      <c r="L14" s="21">
        <f t="shared" ca="1" si="3"/>
        <v>0</v>
      </c>
      <c r="M14" s="21">
        <f t="shared" ca="1" si="4"/>
        <v>0</v>
      </c>
      <c r="N14" s="21">
        <f t="shared" ca="1" si="5"/>
        <v>0</v>
      </c>
      <c r="O14" s="104">
        <f t="shared" ca="1" si="12"/>
        <v>0</v>
      </c>
      <c r="P14" s="104">
        <f t="shared" ca="1" si="13"/>
        <v>0</v>
      </c>
      <c r="Q14" s="104">
        <f t="shared" ca="1" si="14"/>
        <v>0</v>
      </c>
      <c r="R14" s="104">
        <f t="shared" ca="1" si="15"/>
        <v>0</v>
      </c>
      <c r="S14" s="104">
        <f t="shared" ca="1" si="16"/>
        <v>0</v>
      </c>
      <c r="T14" s="104">
        <f t="shared" ca="1" si="17"/>
        <v>0</v>
      </c>
    </row>
    <row r="15" spans="1:20" s="10" customFormat="1" x14ac:dyDescent="0.25">
      <c r="A15" s="93">
        <f t="shared" si="18"/>
        <v>2000</v>
      </c>
      <c r="B15" s="106" t="s">
        <v>10</v>
      </c>
      <c r="C15" s="106">
        <v>0</v>
      </c>
      <c r="D15" s="106">
        <v>0</v>
      </c>
      <c r="E15" s="106">
        <v>0</v>
      </c>
      <c r="F15" s="106">
        <v>0</v>
      </c>
      <c r="G15" s="106">
        <v>0</v>
      </c>
      <c r="H15" s="106">
        <v>0</v>
      </c>
      <c r="I15" s="21">
        <f t="shared" ca="1" si="0"/>
        <v>0</v>
      </c>
      <c r="J15" s="21">
        <f t="shared" ca="1" si="1"/>
        <v>0</v>
      </c>
      <c r="K15" s="21">
        <f t="shared" ca="1" si="2"/>
        <v>0</v>
      </c>
      <c r="L15" s="21">
        <f t="shared" ca="1" si="3"/>
        <v>0</v>
      </c>
      <c r="M15" s="21">
        <f t="shared" ca="1" si="4"/>
        <v>0</v>
      </c>
      <c r="N15" s="21">
        <f t="shared" ca="1" si="5"/>
        <v>0</v>
      </c>
      <c r="O15" s="104">
        <f t="shared" ca="1" si="12"/>
        <v>0</v>
      </c>
      <c r="P15" s="104">
        <f t="shared" ca="1" si="13"/>
        <v>0</v>
      </c>
      <c r="Q15" s="104">
        <f t="shared" ca="1" si="14"/>
        <v>0</v>
      </c>
      <c r="R15" s="104">
        <f t="shared" ca="1" si="15"/>
        <v>0</v>
      </c>
      <c r="S15" s="104">
        <f t="shared" ca="1" si="16"/>
        <v>0</v>
      </c>
      <c r="T15" s="104">
        <f t="shared" ca="1" si="17"/>
        <v>0</v>
      </c>
    </row>
    <row r="16" spans="1:20" s="10" customFormat="1" x14ac:dyDescent="0.25">
      <c r="A16" s="93">
        <f t="shared" si="18"/>
        <v>2000</v>
      </c>
      <c r="B16" s="106" t="s">
        <v>217</v>
      </c>
      <c r="C16" s="106">
        <v>0</v>
      </c>
      <c r="D16" s="106">
        <v>0</v>
      </c>
      <c r="E16" s="106">
        <v>0</v>
      </c>
      <c r="F16" s="106">
        <v>0</v>
      </c>
      <c r="G16" s="106">
        <v>0</v>
      </c>
      <c r="H16" s="106">
        <v>0</v>
      </c>
      <c r="I16" s="21">
        <f t="shared" ca="1" si="0"/>
        <v>0</v>
      </c>
      <c r="J16" s="21">
        <f t="shared" ca="1" si="1"/>
        <v>0</v>
      </c>
      <c r="K16" s="21">
        <f t="shared" ca="1" si="2"/>
        <v>0</v>
      </c>
      <c r="L16" s="21">
        <f t="shared" ca="1" si="3"/>
        <v>0</v>
      </c>
      <c r="M16" s="21">
        <f t="shared" ca="1" si="4"/>
        <v>0</v>
      </c>
      <c r="N16" s="21">
        <f t="shared" ca="1" si="5"/>
        <v>0</v>
      </c>
      <c r="O16" s="104">
        <f t="shared" ca="1" si="12"/>
        <v>0</v>
      </c>
      <c r="P16" s="104">
        <f t="shared" ca="1" si="13"/>
        <v>0</v>
      </c>
      <c r="Q16" s="104">
        <f t="shared" ca="1" si="14"/>
        <v>0</v>
      </c>
      <c r="R16" s="104">
        <f t="shared" ca="1" si="15"/>
        <v>0</v>
      </c>
      <c r="S16" s="104">
        <f t="shared" ca="1" si="16"/>
        <v>0</v>
      </c>
      <c r="T16" s="104">
        <f t="shared" ca="1" si="17"/>
        <v>0</v>
      </c>
    </row>
    <row r="17" spans="1:20" s="10" customFormat="1" x14ac:dyDescent="0.25">
      <c r="A17" s="93">
        <f t="shared" si="18"/>
        <v>2000</v>
      </c>
      <c r="B17" s="106" t="s">
        <v>221</v>
      </c>
      <c r="C17" s="106">
        <v>0</v>
      </c>
      <c r="D17" s="106">
        <v>0</v>
      </c>
      <c r="E17" s="106">
        <v>0</v>
      </c>
      <c r="F17" s="106">
        <v>0</v>
      </c>
      <c r="G17" s="106">
        <v>0</v>
      </c>
      <c r="H17" s="106">
        <v>0</v>
      </c>
      <c r="I17" s="21">
        <f t="shared" ca="1" si="0"/>
        <v>0</v>
      </c>
      <c r="J17" s="21">
        <f t="shared" ca="1" si="1"/>
        <v>0</v>
      </c>
      <c r="K17" s="21">
        <f t="shared" ca="1" si="2"/>
        <v>0</v>
      </c>
      <c r="L17" s="21">
        <f t="shared" ca="1" si="3"/>
        <v>0</v>
      </c>
      <c r="M17" s="21">
        <f t="shared" ca="1" si="4"/>
        <v>0</v>
      </c>
      <c r="N17" s="21">
        <f t="shared" ca="1" si="5"/>
        <v>0</v>
      </c>
      <c r="O17" s="104">
        <f t="shared" ca="1" si="12"/>
        <v>0</v>
      </c>
      <c r="P17" s="104">
        <f t="shared" ca="1" si="13"/>
        <v>0</v>
      </c>
      <c r="Q17" s="104">
        <f t="shared" ca="1" si="14"/>
        <v>0</v>
      </c>
      <c r="R17" s="104">
        <f t="shared" ca="1" si="15"/>
        <v>0</v>
      </c>
      <c r="S17" s="104">
        <f t="shared" ca="1" si="16"/>
        <v>0</v>
      </c>
      <c r="T17" s="104">
        <f t="shared" ca="1" si="17"/>
        <v>0</v>
      </c>
    </row>
    <row r="18" spans="1:20" s="10" customFormat="1" x14ac:dyDescent="0.25">
      <c r="A18" s="93">
        <f t="shared" si="18"/>
        <v>2000</v>
      </c>
      <c r="B18" s="106" t="s">
        <v>224</v>
      </c>
      <c r="C18" s="106">
        <v>0</v>
      </c>
      <c r="D18" s="106">
        <v>0</v>
      </c>
      <c r="E18" s="106">
        <v>0</v>
      </c>
      <c r="F18" s="106">
        <v>0</v>
      </c>
      <c r="G18" s="106">
        <v>0</v>
      </c>
      <c r="H18" s="106">
        <v>0</v>
      </c>
      <c r="I18" s="21">
        <f t="shared" ca="1" si="0"/>
        <v>0</v>
      </c>
      <c r="J18" s="21">
        <f t="shared" ca="1" si="1"/>
        <v>0</v>
      </c>
      <c r="K18" s="21">
        <f t="shared" ca="1" si="2"/>
        <v>0</v>
      </c>
      <c r="L18" s="21">
        <f t="shared" ca="1" si="3"/>
        <v>0</v>
      </c>
      <c r="M18" s="21">
        <f t="shared" ca="1" si="4"/>
        <v>0</v>
      </c>
      <c r="N18" s="21">
        <f t="shared" ca="1" si="5"/>
        <v>0</v>
      </c>
      <c r="O18" s="104">
        <f t="shared" ca="1" si="12"/>
        <v>0</v>
      </c>
      <c r="P18" s="104">
        <f t="shared" ca="1" si="13"/>
        <v>0</v>
      </c>
      <c r="Q18" s="104">
        <f t="shared" ca="1" si="14"/>
        <v>0</v>
      </c>
      <c r="R18" s="104">
        <f t="shared" ca="1" si="15"/>
        <v>0</v>
      </c>
      <c r="S18" s="104">
        <f t="shared" ca="1" si="16"/>
        <v>0</v>
      </c>
      <c r="T18" s="104">
        <f t="shared" ca="1" si="17"/>
        <v>0</v>
      </c>
    </row>
    <row r="19" spans="1:20" s="10" customFormat="1" x14ac:dyDescent="0.25">
      <c r="A19" s="93">
        <f t="shared" si="18"/>
        <v>2000</v>
      </c>
      <c r="B19" s="106" t="s">
        <v>11</v>
      </c>
      <c r="C19" s="106">
        <v>0</v>
      </c>
      <c r="D19" s="106">
        <v>0</v>
      </c>
      <c r="E19" s="106">
        <v>0</v>
      </c>
      <c r="F19" s="106">
        <v>0</v>
      </c>
      <c r="G19" s="106">
        <v>0</v>
      </c>
      <c r="H19" s="106">
        <v>0</v>
      </c>
      <c r="I19" s="21">
        <f t="shared" ca="1" si="0"/>
        <v>0</v>
      </c>
      <c r="J19" s="21">
        <f t="shared" ca="1" si="1"/>
        <v>0</v>
      </c>
      <c r="K19" s="21">
        <f t="shared" ca="1" si="2"/>
        <v>0</v>
      </c>
      <c r="L19" s="21">
        <f t="shared" ca="1" si="3"/>
        <v>0</v>
      </c>
      <c r="M19" s="21">
        <f t="shared" ca="1" si="4"/>
        <v>0</v>
      </c>
      <c r="N19" s="21">
        <f t="shared" ca="1" si="5"/>
        <v>0</v>
      </c>
      <c r="O19" s="104">
        <f t="shared" ca="1" si="12"/>
        <v>0</v>
      </c>
      <c r="P19" s="104">
        <f t="shared" ca="1" si="13"/>
        <v>0</v>
      </c>
      <c r="Q19" s="104">
        <f t="shared" ca="1" si="14"/>
        <v>0</v>
      </c>
      <c r="R19" s="104">
        <f t="shared" ca="1" si="15"/>
        <v>0</v>
      </c>
      <c r="S19" s="104">
        <f t="shared" ca="1" si="16"/>
        <v>0</v>
      </c>
      <c r="T19" s="104">
        <f t="shared" ca="1" si="17"/>
        <v>0</v>
      </c>
    </row>
    <row r="20" spans="1:20" s="10" customFormat="1" x14ac:dyDescent="0.25">
      <c r="A20" s="93">
        <f t="shared" si="18"/>
        <v>2000</v>
      </c>
      <c r="B20" s="106" t="s">
        <v>268</v>
      </c>
      <c r="C20" s="106">
        <v>0</v>
      </c>
      <c r="D20" s="106">
        <v>0</v>
      </c>
      <c r="E20" s="106">
        <v>0</v>
      </c>
      <c r="F20" s="106">
        <v>0</v>
      </c>
      <c r="G20" s="106">
        <v>0</v>
      </c>
      <c r="H20" s="106">
        <v>0</v>
      </c>
      <c r="I20" s="21">
        <f t="shared" ca="1" si="0"/>
        <v>0</v>
      </c>
      <c r="J20" s="21">
        <f t="shared" ca="1" si="1"/>
        <v>0</v>
      </c>
      <c r="K20" s="21">
        <f t="shared" ca="1" si="2"/>
        <v>0</v>
      </c>
      <c r="L20" s="21">
        <f t="shared" ca="1" si="3"/>
        <v>0</v>
      </c>
      <c r="M20" s="21">
        <f t="shared" ca="1" si="4"/>
        <v>0</v>
      </c>
      <c r="N20" s="21">
        <f t="shared" ca="1" si="5"/>
        <v>0</v>
      </c>
      <c r="O20" s="104">
        <f t="shared" ca="1" si="12"/>
        <v>0</v>
      </c>
      <c r="P20" s="104">
        <f t="shared" ca="1" si="13"/>
        <v>0</v>
      </c>
      <c r="Q20" s="104">
        <f t="shared" ca="1" si="14"/>
        <v>0</v>
      </c>
      <c r="R20" s="104">
        <f t="shared" ca="1" si="15"/>
        <v>0</v>
      </c>
      <c r="S20" s="104">
        <f t="shared" ca="1" si="16"/>
        <v>0</v>
      </c>
      <c r="T20" s="104">
        <f t="shared" ca="1" si="17"/>
        <v>0</v>
      </c>
    </row>
    <row r="21" spans="1:20" s="10" customFormat="1" x14ac:dyDescent="0.25">
      <c r="A21" s="93">
        <f t="shared" si="18"/>
        <v>2000</v>
      </c>
      <c r="B21" s="106" t="s">
        <v>270</v>
      </c>
      <c r="C21" s="106">
        <v>0</v>
      </c>
      <c r="D21" s="106">
        <v>0</v>
      </c>
      <c r="E21" s="106">
        <v>0</v>
      </c>
      <c r="F21" s="106">
        <v>0</v>
      </c>
      <c r="G21" s="106">
        <v>0</v>
      </c>
      <c r="H21" s="106">
        <v>0</v>
      </c>
      <c r="I21" s="21">
        <f t="shared" ca="1" si="0"/>
        <v>0</v>
      </c>
      <c r="J21" s="21">
        <f t="shared" ca="1" si="1"/>
        <v>0</v>
      </c>
      <c r="K21" s="21">
        <f t="shared" ca="1" si="2"/>
        <v>0</v>
      </c>
      <c r="L21" s="21">
        <f t="shared" ca="1" si="3"/>
        <v>0</v>
      </c>
      <c r="M21" s="21">
        <f t="shared" ca="1" si="4"/>
        <v>0</v>
      </c>
      <c r="N21" s="21">
        <f t="shared" ca="1" si="5"/>
        <v>0</v>
      </c>
      <c r="O21" s="104">
        <f t="shared" ca="1" si="12"/>
        <v>0</v>
      </c>
      <c r="P21" s="104">
        <f t="shared" ca="1" si="13"/>
        <v>0</v>
      </c>
      <c r="Q21" s="104">
        <f t="shared" ca="1" si="14"/>
        <v>0</v>
      </c>
      <c r="R21" s="104">
        <f t="shared" ca="1" si="15"/>
        <v>0</v>
      </c>
      <c r="S21" s="104">
        <f t="shared" ca="1" si="16"/>
        <v>0</v>
      </c>
      <c r="T21" s="104">
        <f t="shared" ca="1" si="17"/>
        <v>0</v>
      </c>
    </row>
    <row r="22" spans="1:20" s="10" customFormat="1" x14ac:dyDescent="0.25">
      <c r="A22" s="93">
        <f t="shared" si="18"/>
        <v>2000</v>
      </c>
      <c r="B22" s="106" t="s">
        <v>272</v>
      </c>
      <c r="C22" s="106">
        <v>0</v>
      </c>
      <c r="D22" s="106">
        <v>0</v>
      </c>
      <c r="E22" s="106">
        <v>0</v>
      </c>
      <c r="F22" s="106">
        <v>0</v>
      </c>
      <c r="G22" s="106">
        <v>0</v>
      </c>
      <c r="H22" s="106">
        <v>0</v>
      </c>
      <c r="I22" s="21">
        <f t="shared" ca="1" si="0"/>
        <v>0</v>
      </c>
      <c r="J22" s="21">
        <f t="shared" ca="1" si="1"/>
        <v>0</v>
      </c>
      <c r="K22" s="21">
        <f t="shared" ca="1" si="2"/>
        <v>0</v>
      </c>
      <c r="L22" s="21">
        <f t="shared" ca="1" si="3"/>
        <v>0</v>
      </c>
      <c r="M22" s="21">
        <f t="shared" ca="1" si="4"/>
        <v>0</v>
      </c>
      <c r="N22" s="21">
        <f t="shared" ca="1" si="5"/>
        <v>0</v>
      </c>
      <c r="O22" s="104">
        <f t="shared" ca="1" si="12"/>
        <v>0</v>
      </c>
      <c r="P22" s="104">
        <f t="shared" ca="1" si="13"/>
        <v>0</v>
      </c>
      <c r="Q22" s="104">
        <f t="shared" ca="1" si="14"/>
        <v>0</v>
      </c>
      <c r="R22" s="104">
        <f t="shared" ca="1" si="15"/>
        <v>0</v>
      </c>
      <c r="S22" s="104">
        <f t="shared" ca="1" si="16"/>
        <v>0</v>
      </c>
      <c r="T22" s="104">
        <f t="shared" ca="1" si="17"/>
        <v>0</v>
      </c>
    </row>
    <row r="23" spans="1:20" s="10" customFormat="1" x14ac:dyDescent="0.25">
      <c r="A23" s="93">
        <f t="shared" si="18"/>
        <v>2000</v>
      </c>
      <c r="B23" s="106" t="s">
        <v>274</v>
      </c>
      <c r="C23" s="106">
        <v>0</v>
      </c>
      <c r="D23" s="106">
        <v>0</v>
      </c>
      <c r="E23" s="106">
        <v>0</v>
      </c>
      <c r="F23" s="106">
        <v>0</v>
      </c>
      <c r="G23" s="106">
        <v>0</v>
      </c>
      <c r="H23" s="106">
        <v>0</v>
      </c>
      <c r="I23" s="21">
        <f t="shared" ca="1" si="0"/>
        <v>0</v>
      </c>
      <c r="J23" s="21">
        <f t="shared" ca="1" si="1"/>
        <v>0</v>
      </c>
      <c r="K23" s="21">
        <f t="shared" ca="1" si="2"/>
        <v>0</v>
      </c>
      <c r="L23" s="21">
        <f t="shared" ca="1" si="3"/>
        <v>0</v>
      </c>
      <c r="M23" s="21">
        <f t="shared" ca="1" si="4"/>
        <v>0</v>
      </c>
      <c r="N23" s="21">
        <f t="shared" ca="1" si="5"/>
        <v>0</v>
      </c>
      <c r="O23" s="104">
        <f t="shared" ca="1" si="12"/>
        <v>0</v>
      </c>
      <c r="P23" s="104">
        <f t="shared" ca="1" si="13"/>
        <v>0</v>
      </c>
      <c r="Q23" s="104">
        <f t="shared" ca="1" si="14"/>
        <v>0</v>
      </c>
      <c r="R23" s="104">
        <f t="shared" ca="1" si="15"/>
        <v>0</v>
      </c>
      <c r="S23" s="104">
        <f t="shared" ca="1" si="16"/>
        <v>0</v>
      </c>
      <c r="T23" s="104">
        <f t="shared" ca="1" si="17"/>
        <v>0</v>
      </c>
    </row>
    <row r="24" spans="1:20" s="10" customFormat="1" x14ac:dyDescent="0.25">
      <c r="A24" s="93">
        <f t="shared" si="18"/>
        <v>2000</v>
      </c>
      <c r="B24" s="106" t="s">
        <v>227</v>
      </c>
      <c r="C24" s="106">
        <v>0</v>
      </c>
      <c r="D24" s="106">
        <v>0</v>
      </c>
      <c r="E24" s="106">
        <v>0</v>
      </c>
      <c r="F24" s="106">
        <v>0</v>
      </c>
      <c r="G24" s="106">
        <v>0</v>
      </c>
      <c r="H24" s="106">
        <v>0</v>
      </c>
      <c r="I24" s="21">
        <f t="shared" ca="1" si="0"/>
        <v>0</v>
      </c>
      <c r="J24" s="21">
        <f t="shared" ca="1" si="1"/>
        <v>0</v>
      </c>
      <c r="K24" s="21">
        <f t="shared" ca="1" si="2"/>
        <v>0</v>
      </c>
      <c r="L24" s="21">
        <f t="shared" ca="1" si="3"/>
        <v>0</v>
      </c>
      <c r="M24" s="21">
        <f t="shared" ca="1" si="4"/>
        <v>0</v>
      </c>
      <c r="N24" s="21">
        <f t="shared" ca="1" si="5"/>
        <v>0</v>
      </c>
      <c r="O24" s="104">
        <f t="shared" ca="1" si="12"/>
        <v>0</v>
      </c>
      <c r="P24" s="104">
        <f t="shared" ca="1" si="13"/>
        <v>0</v>
      </c>
      <c r="Q24" s="104">
        <f t="shared" ca="1" si="14"/>
        <v>0</v>
      </c>
      <c r="R24" s="104">
        <f t="shared" ca="1" si="15"/>
        <v>0</v>
      </c>
      <c r="S24" s="104">
        <f t="shared" ca="1" si="16"/>
        <v>0</v>
      </c>
      <c r="T24" s="104">
        <f t="shared" ca="1" si="17"/>
        <v>0</v>
      </c>
    </row>
    <row r="25" spans="1:20" s="10" customFormat="1" x14ac:dyDescent="0.25">
      <c r="A25" s="93">
        <f t="shared" si="18"/>
        <v>2000</v>
      </c>
      <c r="B25" s="106" t="s">
        <v>276</v>
      </c>
      <c r="C25" s="106">
        <v>0</v>
      </c>
      <c r="D25" s="106">
        <v>0</v>
      </c>
      <c r="E25" s="106">
        <v>0</v>
      </c>
      <c r="F25" s="106">
        <v>0</v>
      </c>
      <c r="G25" s="106">
        <v>0</v>
      </c>
      <c r="H25" s="106">
        <v>0</v>
      </c>
      <c r="I25" s="21">
        <f t="shared" ca="1" si="0"/>
        <v>0</v>
      </c>
      <c r="J25" s="21">
        <f t="shared" ca="1" si="1"/>
        <v>0</v>
      </c>
      <c r="K25" s="21">
        <f t="shared" ca="1" si="2"/>
        <v>0</v>
      </c>
      <c r="L25" s="21">
        <f t="shared" ca="1" si="3"/>
        <v>0</v>
      </c>
      <c r="M25" s="21">
        <f t="shared" ca="1" si="4"/>
        <v>0</v>
      </c>
      <c r="N25" s="21">
        <f t="shared" ca="1" si="5"/>
        <v>0</v>
      </c>
      <c r="O25" s="104">
        <f t="shared" ca="1" si="12"/>
        <v>0</v>
      </c>
      <c r="P25" s="104">
        <f t="shared" ca="1" si="13"/>
        <v>0</v>
      </c>
      <c r="Q25" s="104">
        <f t="shared" ca="1" si="14"/>
        <v>0</v>
      </c>
      <c r="R25" s="104">
        <f t="shared" ca="1" si="15"/>
        <v>0</v>
      </c>
      <c r="S25" s="104">
        <f t="shared" ca="1" si="16"/>
        <v>0</v>
      </c>
      <c r="T25" s="104">
        <f t="shared" ca="1" si="17"/>
        <v>0</v>
      </c>
    </row>
    <row r="26" spans="1:20" s="10" customFormat="1" x14ac:dyDescent="0.25">
      <c r="A26" s="93">
        <f t="shared" si="18"/>
        <v>2000</v>
      </c>
      <c r="B26" s="106" t="s">
        <v>278</v>
      </c>
      <c r="C26" s="106">
        <v>0</v>
      </c>
      <c r="D26" s="106">
        <v>0</v>
      </c>
      <c r="E26" s="106">
        <v>0</v>
      </c>
      <c r="F26" s="106">
        <v>0</v>
      </c>
      <c r="G26" s="106">
        <v>0</v>
      </c>
      <c r="H26" s="106">
        <v>0</v>
      </c>
      <c r="I26" s="21">
        <f t="shared" ca="1" si="0"/>
        <v>0</v>
      </c>
      <c r="J26" s="21">
        <f t="shared" ca="1" si="1"/>
        <v>0</v>
      </c>
      <c r="K26" s="21">
        <f t="shared" ca="1" si="2"/>
        <v>0</v>
      </c>
      <c r="L26" s="21">
        <f t="shared" ca="1" si="3"/>
        <v>0</v>
      </c>
      <c r="M26" s="21">
        <f t="shared" ca="1" si="4"/>
        <v>0</v>
      </c>
      <c r="N26" s="21">
        <f t="shared" ca="1" si="5"/>
        <v>0</v>
      </c>
      <c r="O26" s="104">
        <f t="shared" ca="1" si="12"/>
        <v>0</v>
      </c>
      <c r="P26" s="104">
        <f t="shared" ca="1" si="13"/>
        <v>0</v>
      </c>
      <c r="Q26" s="104">
        <f t="shared" ca="1" si="14"/>
        <v>0</v>
      </c>
      <c r="R26" s="104">
        <f t="shared" ca="1" si="15"/>
        <v>0</v>
      </c>
      <c r="S26" s="104">
        <f t="shared" ca="1" si="16"/>
        <v>0</v>
      </c>
      <c r="T26" s="104">
        <f t="shared" ca="1" si="17"/>
        <v>0</v>
      </c>
    </row>
    <row r="27" spans="1:20" s="10" customFormat="1" x14ac:dyDescent="0.25">
      <c r="A27" s="93">
        <f t="shared" si="18"/>
        <v>2000</v>
      </c>
      <c r="B27" s="106" t="s">
        <v>280</v>
      </c>
      <c r="C27" s="106">
        <v>0</v>
      </c>
      <c r="D27" s="106">
        <v>0</v>
      </c>
      <c r="E27" s="106">
        <v>0</v>
      </c>
      <c r="F27" s="106">
        <v>0</v>
      </c>
      <c r="G27" s="106">
        <v>0</v>
      </c>
      <c r="H27" s="106">
        <v>0</v>
      </c>
      <c r="I27" s="21">
        <f t="shared" ca="1" si="0"/>
        <v>0</v>
      </c>
      <c r="J27" s="21">
        <f t="shared" ca="1" si="1"/>
        <v>0</v>
      </c>
      <c r="K27" s="21">
        <f t="shared" ca="1" si="2"/>
        <v>0</v>
      </c>
      <c r="L27" s="21">
        <f t="shared" ca="1" si="3"/>
        <v>0</v>
      </c>
      <c r="M27" s="21">
        <f t="shared" ca="1" si="4"/>
        <v>0</v>
      </c>
      <c r="N27" s="21">
        <f t="shared" ca="1" si="5"/>
        <v>0</v>
      </c>
      <c r="O27" s="104">
        <f t="shared" ca="1" si="12"/>
        <v>0</v>
      </c>
      <c r="P27" s="104">
        <f t="shared" ca="1" si="13"/>
        <v>0</v>
      </c>
      <c r="Q27" s="104">
        <f t="shared" ca="1" si="14"/>
        <v>0</v>
      </c>
      <c r="R27" s="104">
        <f t="shared" ca="1" si="15"/>
        <v>0</v>
      </c>
      <c r="S27" s="104">
        <f t="shared" ca="1" si="16"/>
        <v>0</v>
      </c>
      <c r="T27" s="104">
        <f t="shared" ca="1" si="17"/>
        <v>0</v>
      </c>
    </row>
    <row r="28" spans="1:20" s="10" customFormat="1" x14ac:dyDescent="0.25">
      <c r="A28" s="93">
        <f t="shared" si="18"/>
        <v>2000</v>
      </c>
      <c r="B28" s="106" t="s">
        <v>282</v>
      </c>
      <c r="C28" s="106">
        <v>0</v>
      </c>
      <c r="D28" s="106">
        <v>0</v>
      </c>
      <c r="E28" s="106">
        <v>0</v>
      </c>
      <c r="F28" s="106">
        <v>0</v>
      </c>
      <c r="G28" s="106">
        <v>0</v>
      </c>
      <c r="H28" s="106">
        <v>0</v>
      </c>
      <c r="I28" s="21">
        <f t="shared" ca="1" si="0"/>
        <v>0</v>
      </c>
      <c r="J28" s="21">
        <f t="shared" ca="1" si="1"/>
        <v>0</v>
      </c>
      <c r="K28" s="21">
        <f t="shared" ca="1" si="2"/>
        <v>0</v>
      </c>
      <c r="L28" s="21">
        <f t="shared" ca="1" si="3"/>
        <v>0</v>
      </c>
      <c r="M28" s="21">
        <f t="shared" ca="1" si="4"/>
        <v>0</v>
      </c>
      <c r="N28" s="21">
        <f t="shared" ca="1" si="5"/>
        <v>0</v>
      </c>
      <c r="O28" s="104">
        <f t="shared" ca="1" si="12"/>
        <v>0</v>
      </c>
      <c r="P28" s="104">
        <f t="shared" ca="1" si="13"/>
        <v>0</v>
      </c>
      <c r="Q28" s="104">
        <f t="shared" ca="1" si="14"/>
        <v>0</v>
      </c>
      <c r="R28" s="104">
        <f t="shared" ca="1" si="15"/>
        <v>0</v>
      </c>
      <c r="S28" s="104">
        <f t="shared" ca="1" si="16"/>
        <v>0</v>
      </c>
      <c r="T28" s="104">
        <f t="shared" ca="1" si="17"/>
        <v>0</v>
      </c>
    </row>
    <row r="29" spans="1:20" s="10" customFormat="1" x14ac:dyDescent="0.25">
      <c r="A29" s="93">
        <f t="shared" si="18"/>
        <v>2000</v>
      </c>
      <c r="B29" s="106" t="s">
        <v>229</v>
      </c>
      <c r="C29" s="106">
        <v>0</v>
      </c>
      <c r="D29" s="106">
        <v>0</v>
      </c>
      <c r="E29" s="106">
        <v>0</v>
      </c>
      <c r="F29" s="106">
        <v>0</v>
      </c>
      <c r="G29" s="106">
        <v>0</v>
      </c>
      <c r="H29" s="106">
        <v>0</v>
      </c>
      <c r="I29" s="21">
        <f t="shared" ca="1" si="0"/>
        <v>0</v>
      </c>
      <c r="J29" s="21">
        <f t="shared" ca="1" si="1"/>
        <v>0</v>
      </c>
      <c r="K29" s="21">
        <f t="shared" ca="1" si="2"/>
        <v>0</v>
      </c>
      <c r="L29" s="21">
        <f t="shared" ca="1" si="3"/>
        <v>0</v>
      </c>
      <c r="M29" s="21">
        <f t="shared" ca="1" si="4"/>
        <v>0</v>
      </c>
      <c r="N29" s="21">
        <f t="shared" ca="1" si="5"/>
        <v>0</v>
      </c>
      <c r="O29" s="104">
        <f t="shared" ca="1" si="12"/>
        <v>0</v>
      </c>
      <c r="P29" s="104">
        <f t="shared" ca="1" si="13"/>
        <v>0</v>
      </c>
      <c r="Q29" s="104">
        <f t="shared" ca="1" si="14"/>
        <v>0</v>
      </c>
      <c r="R29" s="104">
        <f t="shared" ca="1" si="15"/>
        <v>0</v>
      </c>
      <c r="S29" s="104">
        <f t="shared" ca="1" si="16"/>
        <v>0</v>
      </c>
      <c r="T29" s="104">
        <f t="shared" ca="1" si="17"/>
        <v>0</v>
      </c>
    </row>
    <row r="30" spans="1:20" s="10" customFormat="1" x14ac:dyDescent="0.25">
      <c r="A30" s="93">
        <f t="shared" si="18"/>
        <v>2000</v>
      </c>
      <c r="B30" s="106" t="s">
        <v>231</v>
      </c>
      <c r="C30" s="106">
        <v>0</v>
      </c>
      <c r="D30" s="106">
        <v>0</v>
      </c>
      <c r="E30" s="106">
        <v>0</v>
      </c>
      <c r="F30" s="106">
        <v>0</v>
      </c>
      <c r="G30" s="106">
        <v>0</v>
      </c>
      <c r="H30" s="106">
        <v>0</v>
      </c>
      <c r="I30" s="21">
        <f t="shared" ca="1" si="0"/>
        <v>0</v>
      </c>
      <c r="J30" s="21">
        <f t="shared" ca="1" si="1"/>
        <v>0</v>
      </c>
      <c r="K30" s="21">
        <f t="shared" ca="1" si="2"/>
        <v>0</v>
      </c>
      <c r="L30" s="21">
        <f t="shared" ca="1" si="3"/>
        <v>0</v>
      </c>
      <c r="M30" s="21">
        <f t="shared" ca="1" si="4"/>
        <v>0</v>
      </c>
      <c r="N30" s="21">
        <f t="shared" ca="1" si="5"/>
        <v>0</v>
      </c>
      <c r="O30" s="104">
        <f t="shared" ca="1" si="12"/>
        <v>0</v>
      </c>
      <c r="P30" s="104">
        <f t="shared" ca="1" si="13"/>
        <v>0</v>
      </c>
      <c r="Q30" s="104">
        <f t="shared" ca="1" si="14"/>
        <v>0</v>
      </c>
      <c r="R30" s="104">
        <f t="shared" ca="1" si="15"/>
        <v>0</v>
      </c>
      <c r="S30" s="104">
        <f t="shared" ca="1" si="16"/>
        <v>0</v>
      </c>
      <c r="T30" s="104">
        <f t="shared" ca="1" si="17"/>
        <v>0</v>
      </c>
    </row>
    <row r="31" spans="1:20" s="10" customFormat="1" x14ac:dyDescent="0.25">
      <c r="A31" s="93">
        <f t="shared" si="18"/>
        <v>2000</v>
      </c>
      <c r="B31" s="106" t="s">
        <v>262</v>
      </c>
      <c r="C31" s="106">
        <v>0</v>
      </c>
      <c r="D31" s="106">
        <v>0</v>
      </c>
      <c r="E31" s="106">
        <v>0</v>
      </c>
      <c r="F31" s="106">
        <v>0</v>
      </c>
      <c r="G31" s="106">
        <v>0</v>
      </c>
      <c r="H31" s="106">
        <v>0</v>
      </c>
      <c r="I31" s="21">
        <f t="shared" ca="1" si="0"/>
        <v>0</v>
      </c>
      <c r="J31" s="21">
        <f t="shared" ca="1" si="1"/>
        <v>0</v>
      </c>
      <c r="K31" s="21">
        <f t="shared" ca="1" si="2"/>
        <v>0</v>
      </c>
      <c r="L31" s="21">
        <f t="shared" ca="1" si="3"/>
        <v>0</v>
      </c>
      <c r="M31" s="21">
        <f t="shared" ca="1" si="4"/>
        <v>0</v>
      </c>
      <c r="N31" s="21">
        <f t="shared" ca="1" si="5"/>
        <v>0</v>
      </c>
      <c r="O31" s="104">
        <f t="shared" ca="1" si="12"/>
        <v>0</v>
      </c>
      <c r="P31" s="104">
        <f t="shared" ca="1" si="13"/>
        <v>0</v>
      </c>
      <c r="Q31" s="104">
        <f t="shared" ca="1" si="14"/>
        <v>0</v>
      </c>
      <c r="R31" s="104">
        <f t="shared" ca="1" si="15"/>
        <v>0</v>
      </c>
      <c r="S31" s="104">
        <f t="shared" ca="1" si="16"/>
        <v>0</v>
      </c>
      <c r="T31" s="104">
        <f t="shared" ca="1" si="17"/>
        <v>0</v>
      </c>
    </row>
    <row r="32" spans="1:20" s="10" customFormat="1" x14ac:dyDescent="0.25">
      <c r="A32" s="93">
        <f t="shared" si="18"/>
        <v>2000</v>
      </c>
      <c r="B32" s="106" t="s">
        <v>14</v>
      </c>
      <c r="C32" s="106">
        <v>0</v>
      </c>
      <c r="D32" s="106">
        <v>0</v>
      </c>
      <c r="E32" s="106">
        <v>0</v>
      </c>
      <c r="F32" s="106">
        <v>0</v>
      </c>
      <c r="G32" s="106">
        <v>0</v>
      </c>
      <c r="H32" s="106">
        <v>0</v>
      </c>
      <c r="I32" s="21">
        <f t="shared" ca="1" si="0"/>
        <v>0</v>
      </c>
      <c r="J32" s="21">
        <f t="shared" ca="1" si="1"/>
        <v>0</v>
      </c>
      <c r="K32" s="21">
        <f t="shared" ca="1" si="2"/>
        <v>0</v>
      </c>
      <c r="L32" s="21">
        <f t="shared" ca="1" si="3"/>
        <v>0</v>
      </c>
      <c r="M32" s="21">
        <f t="shared" ca="1" si="4"/>
        <v>0</v>
      </c>
      <c r="N32" s="21">
        <f t="shared" ca="1" si="5"/>
        <v>0</v>
      </c>
      <c r="O32" s="104">
        <f t="shared" ca="1" si="12"/>
        <v>0</v>
      </c>
      <c r="P32" s="104">
        <f t="shared" ca="1" si="13"/>
        <v>0</v>
      </c>
      <c r="Q32" s="104">
        <f t="shared" ca="1" si="14"/>
        <v>0</v>
      </c>
      <c r="R32" s="104">
        <f t="shared" ca="1" si="15"/>
        <v>0</v>
      </c>
      <c r="S32" s="104">
        <f t="shared" ca="1" si="16"/>
        <v>0</v>
      </c>
      <c r="T32" s="104">
        <f t="shared" ca="1" si="17"/>
        <v>0</v>
      </c>
    </row>
    <row r="33" spans="1:22" s="10" customFormat="1" x14ac:dyDescent="0.25">
      <c r="A33" s="93">
        <f t="shared" si="18"/>
        <v>2000</v>
      </c>
      <c r="B33" s="106" t="s">
        <v>15</v>
      </c>
      <c r="C33" s="106">
        <v>0</v>
      </c>
      <c r="D33" s="106">
        <v>0</v>
      </c>
      <c r="E33" s="106">
        <v>0</v>
      </c>
      <c r="F33" s="106">
        <v>0</v>
      </c>
      <c r="G33" s="106">
        <v>0</v>
      </c>
      <c r="H33" s="106">
        <v>0</v>
      </c>
      <c r="I33" s="21">
        <f t="shared" ca="1" si="0"/>
        <v>0</v>
      </c>
      <c r="J33" s="21">
        <f t="shared" ca="1" si="1"/>
        <v>0</v>
      </c>
      <c r="K33" s="21">
        <f t="shared" ca="1" si="2"/>
        <v>0</v>
      </c>
      <c r="L33" s="21">
        <f t="shared" ca="1" si="3"/>
        <v>0</v>
      </c>
      <c r="M33" s="21">
        <f t="shared" ca="1" si="4"/>
        <v>0</v>
      </c>
      <c r="N33" s="21">
        <f t="shared" ca="1" si="5"/>
        <v>0</v>
      </c>
      <c r="O33" s="104">
        <f t="shared" ca="1" si="12"/>
        <v>0</v>
      </c>
      <c r="P33" s="104">
        <f t="shared" ca="1" si="13"/>
        <v>0</v>
      </c>
      <c r="Q33" s="104">
        <f t="shared" ca="1" si="14"/>
        <v>0</v>
      </c>
      <c r="R33" s="104">
        <f t="shared" ca="1" si="15"/>
        <v>0</v>
      </c>
      <c r="S33" s="104">
        <f t="shared" ca="1" si="16"/>
        <v>0</v>
      </c>
      <c r="T33" s="104">
        <f t="shared" ca="1" si="17"/>
        <v>0</v>
      </c>
    </row>
    <row r="34" spans="1:22" s="10" customFormat="1" x14ac:dyDescent="0.25">
      <c r="A34" s="93">
        <f t="shared" si="18"/>
        <v>2000</v>
      </c>
      <c r="B34" s="106" t="s">
        <v>287</v>
      </c>
      <c r="C34" s="106">
        <v>0.52210000000000001</v>
      </c>
      <c r="D34" s="106">
        <v>0</v>
      </c>
      <c r="E34" s="106">
        <v>0</v>
      </c>
      <c r="F34" s="106">
        <v>0</v>
      </c>
      <c r="G34" s="106">
        <v>0</v>
      </c>
      <c r="H34" s="106">
        <v>0</v>
      </c>
      <c r="I34" s="21">
        <f t="shared" ca="1" si="0"/>
        <v>0.5221328659833584</v>
      </c>
      <c r="J34" s="21">
        <f t="shared" ca="1" si="1"/>
        <v>0</v>
      </c>
      <c r="K34" s="21">
        <f t="shared" ca="1" si="2"/>
        <v>0</v>
      </c>
      <c r="L34" s="21">
        <f t="shared" ca="1" si="3"/>
        <v>0</v>
      </c>
      <c r="M34" s="21">
        <f t="shared" ca="1" si="4"/>
        <v>0</v>
      </c>
      <c r="N34" s="21">
        <f t="shared" ca="1" si="5"/>
        <v>0</v>
      </c>
      <c r="O34" s="104">
        <f t="shared" ca="1" si="12"/>
        <v>-3.2865983358387751E-5</v>
      </c>
      <c r="P34" s="104">
        <f t="shared" ca="1" si="13"/>
        <v>0</v>
      </c>
      <c r="Q34" s="104">
        <f t="shared" ca="1" si="14"/>
        <v>0</v>
      </c>
      <c r="R34" s="104">
        <f t="shared" ca="1" si="15"/>
        <v>0</v>
      </c>
      <c r="S34" s="104">
        <f t="shared" ca="1" si="16"/>
        <v>0</v>
      </c>
      <c r="T34" s="104">
        <f t="shared" ca="1" si="17"/>
        <v>0</v>
      </c>
    </row>
    <row r="35" spans="1:22" s="10" customFormat="1" x14ac:dyDescent="0.25">
      <c r="A35" s="93">
        <f t="shared" si="18"/>
        <v>2000</v>
      </c>
      <c r="B35" s="106" t="s">
        <v>288</v>
      </c>
      <c r="C35" s="106">
        <v>0</v>
      </c>
      <c r="D35" s="106">
        <v>0.52210000000000001</v>
      </c>
      <c r="E35" s="106">
        <v>0</v>
      </c>
      <c r="F35" s="106">
        <v>0</v>
      </c>
      <c r="G35" s="106">
        <v>0</v>
      </c>
      <c r="H35" s="106">
        <v>0</v>
      </c>
      <c r="I35" s="21">
        <f t="shared" ca="1" si="0"/>
        <v>0</v>
      </c>
      <c r="J35" s="21">
        <f t="shared" ca="1" si="1"/>
        <v>0.5221328659833584</v>
      </c>
      <c r="K35" s="21">
        <f t="shared" ca="1" si="2"/>
        <v>0</v>
      </c>
      <c r="L35" s="21">
        <f t="shared" ca="1" si="3"/>
        <v>0</v>
      </c>
      <c r="M35" s="21">
        <f t="shared" ca="1" si="4"/>
        <v>0</v>
      </c>
      <c r="N35" s="21">
        <f t="shared" ca="1" si="5"/>
        <v>0</v>
      </c>
      <c r="O35" s="104">
        <f t="shared" ca="1" si="12"/>
        <v>0</v>
      </c>
      <c r="P35" s="104">
        <f t="shared" ca="1" si="13"/>
        <v>-3.2865983358387751E-5</v>
      </c>
      <c r="Q35" s="104">
        <f t="shared" ca="1" si="14"/>
        <v>0</v>
      </c>
      <c r="R35" s="104">
        <f t="shared" ca="1" si="15"/>
        <v>0</v>
      </c>
      <c r="S35" s="104">
        <f t="shared" ca="1" si="16"/>
        <v>0</v>
      </c>
      <c r="T35" s="104">
        <f t="shared" ca="1" si="17"/>
        <v>0</v>
      </c>
    </row>
    <row r="36" spans="1:22" s="10" customFormat="1" x14ac:dyDescent="0.25">
      <c r="A36" s="93">
        <f t="shared" si="18"/>
        <v>2000</v>
      </c>
      <c r="B36" s="106" t="s">
        <v>286</v>
      </c>
      <c r="C36" s="106">
        <v>0</v>
      </c>
      <c r="D36" s="106">
        <v>0.15790000000000001</v>
      </c>
      <c r="E36" s="106">
        <v>0</v>
      </c>
      <c r="F36" s="106">
        <v>0</v>
      </c>
      <c r="G36" s="106">
        <v>0</v>
      </c>
      <c r="H36" s="106">
        <v>0</v>
      </c>
      <c r="I36" s="21">
        <f t="shared" ca="1" si="0"/>
        <v>0</v>
      </c>
      <c r="J36" s="21">
        <f t="shared" ca="1" si="1"/>
        <v>0.15785132420661124</v>
      </c>
      <c r="K36" s="21">
        <f t="shared" ca="1" si="2"/>
        <v>0</v>
      </c>
      <c r="L36" s="21">
        <f t="shared" ca="1" si="3"/>
        <v>0</v>
      </c>
      <c r="M36" s="21">
        <f t="shared" ca="1" si="4"/>
        <v>0</v>
      </c>
      <c r="N36" s="21">
        <f t="shared" ca="1" si="5"/>
        <v>0</v>
      </c>
      <c r="O36" s="104">
        <f t="shared" ca="1" si="12"/>
        <v>0</v>
      </c>
      <c r="P36" s="104">
        <f t="shared" ca="1" si="13"/>
        <v>4.8675793388769373E-5</v>
      </c>
      <c r="Q36" s="104">
        <f t="shared" ca="1" si="14"/>
        <v>0</v>
      </c>
      <c r="R36" s="104">
        <f t="shared" ca="1" si="15"/>
        <v>0</v>
      </c>
      <c r="S36" s="104">
        <f t="shared" ca="1" si="16"/>
        <v>0</v>
      </c>
      <c r="T36" s="104">
        <f t="shared" ca="1" si="17"/>
        <v>0</v>
      </c>
    </row>
    <row r="37" spans="1:22" s="10" customFormat="1" x14ac:dyDescent="0.25">
      <c r="A37" s="93">
        <f t="shared" si="18"/>
        <v>2000</v>
      </c>
      <c r="B37" s="106" t="s">
        <v>284</v>
      </c>
      <c r="C37" s="106">
        <v>0.15790000000000001</v>
      </c>
      <c r="D37" s="106">
        <v>0</v>
      </c>
      <c r="E37" s="106">
        <v>0</v>
      </c>
      <c r="F37" s="106">
        <v>0</v>
      </c>
      <c r="G37" s="106">
        <v>0</v>
      </c>
      <c r="H37" s="106">
        <v>0</v>
      </c>
      <c r="I37" s="21">
        <f t="shared" ca="1" si="0"/>
        <v>0.15785132420661124</v>
      </c>
      <c r="J37" s="21">
        <f t="shared" ca="1" si="1"/>
        <v>0</v>
      </c>
      <c r="K37" s="21">
        <f t="shared" ca="1" si="2"/>
        <v>0</v>
      </c>
      <c r="L37" s="21">
        <f t="shared" ca="1" si="3"/>
        <v>0</v>
      </c>
      <c r="M37" s="21">
        <f t="shared" ca="1" si="4"/>
        <v>0</v>
      </c>
      <c r="N37" s="21">
        <f t="shared" ca="1" si="5"/>
        <v>0</v>
      </c>
      <c r="O37" s="104">
        <f t="shared" ca="1" si="12"/>
        <v>4.8675793388769373E-5</v>
      </c>
      <c r="P37" s="104">
        <f t="shared" ca="1" si="13"/>
        <v>0</v>
      </c>
      <c r="Q37" s="104">
        <f t="shared" ca="1" si="14"/>
        <v>0</v>
      </c>
      <c r="R37" s="104">
        <f t="shared" ca="1" si="15"/>
        <v>0</v>
      </c>
      <c r="S37" s="104">
        <f t="shared" ca="1" si="16"/>
        <v>0</v>
      </c>
      <c r="T37" s="104">
        <f t="shared" ca="1" si="17"/>
        <v>0</v>
      </c>
    </row>
    <row r="38" spans="1:22" s="10" customFormat="1" x14ac:dyDescent="0.25">
      <c r="A38" s="93">
        <f t="shared" si="18"/>
        <v>2000</v>
      </c>
      <c r="B38" s="106" t="s">
        <v>304</v>
      </c>
      <c r="C38" s="106">
        <v>0.74180000000000001</v>
      </c>
      <c r="D38" s="106">
        <v>0.74180000000000001</v>
      </c>
      <c r="E38" s="106">
        <v>0.2477</v>
      </c>
      <c r="F38" s="106">
        <v>0</v>
      </c>
      <c r="G38" s="106">
        <v>0</v>
      </c>
      <c r="H38" s="106">
        <v>0</v>
      </c>
      <c r="I38" s="21">
        <f>VLOOKUP($A38,TOTALS!$A$3:$G$133,2)</f>
        <v>0.74180981985828631</v>
      </c>
      <c r="J38" s="21">
        <f>VLOOKUP($A38,TOTALS!$A$3:$G$133,3)</f>
        <v>0.74180981985828631</v>
      </c>
      <c r="K38" s="21">
        <f>VLOOKUP($A38,TOTALS!$A$3:$G$133,4)</f>
        <v>0.24766854821724155</v>
      </c>
      <c r="L38" s="21">
        <f>VLOOKUP($A38,TOTALS!$A$3:$G$133,5)</f>
        <v>0</v>
      </c>
      <c r="M38" s="21">
        <f>VLOOKUP($A38,TOTALS!$A$3:$G$133,6)</f>
        <v>0</v>
      </c>
      <c r="N38" s="21">
        <f>VLOOKUP($A38,TOTALS!$A$3:$G$133,7)</f>
        <v>0</v>
      </c>
      <c r="O38" s="104">
        <f t="shared" si="12"/>
        <v>-9.8198582862973893E-6</v>
      </c>
      <c r="P38" s="104">
        <f t="shared" si="13"/>
        <v>-9.8198582862973893E-6</v>
      </c>
      <c r="Q38" s="104">
        <f t="shared" si="14"/>
        <v>3.1451782758457059E-5</v>
      </c>
      <c r="R38" s="104">
        <f t="shared" si="15"/>
        <v>0</v>
      </c>
      <c r="S38" s="104">
        <f t="shared" si="16"/>
        <v>0</v>
      </c>
      <c r="T38" s="104">
        <f t="shared" si="17"/>
        <v>0</v>
      </c>
    </row>
    <row r="39" spans="1:22" s="10" customFormat="1" x14ac:dyDescent="0.25">
      <c r="A39" s="93"/>
      <c r="B39" s="38"/>
      <c r="C39" s="79"/>
      <c r="D39" s="79"/>
      <c r="E39" s="79"/>
      <c r="F39" s="79"/>
      <c r="G39" s="79"/>
      <c r="H39" s="79"/>
      <c r="I39" s="21"/>
      <c r="J39" s="21"/>
      <c r="K39" s="21"/>
      <c r="L39" s="21"/>
      <c r="M39" s="21"/>
      <c r="N39" s="21"/>
      <c r="O39" s="105"/>
      <c r="P39" s="105"/>
      <c r="Q39" s="105"/>
      <c r="R39" s="105"/>
      <c r="S39" s="105"/>
      <c r="T39" s="105"/>
    </row>
    <row r="40" spans="1:22" s="10" customFormat="1" x14ac:dyDescent="0.25">
      <c r="A40" s="93">
        <v>3600</v>
      </c>
      <c r="B40" s="106" t="s">
        <v>0</v>
      </c>
      <c r="C40" s="106">
        <v>3.4500000000000003E-2</v>
      </c>
      <c r="D40" s="106">
        <v>0</v>
      </c>
      <c r="E40" s="106">
        <v>9.0200000000000002E-2</v>
      </c>
      <c r="F40" s="106">
        <v>1.1999999999999999E-3</v>
      </c>
      <c r="G40" s="106">
        <v>5.3499999999999999E-2</v>
      </c>
      <c r="H40" s="106">
        <v>1.9E-3</v>
      </c>
      <c r="I40" s="21">
        <f t="shared" ref="I40:I74" ca="1" si="19">VLOOKUP($A40,INDIRECT("'"&amp;$B40&amp;"'!$A$3:$v$133"),17)</f>
        <v>3.4505597308030191E-2</v>
      </c>
      <c r="J40" s="21">
        <f t="shared" ref="J40:J74" ca="1" si="20">VLOOKUP($A40,INDIRECT("'"&amp;$B40&amp;"'!$A$3:$v$133"),18)</f>
        <v>4.2078200589449103E-5</v>
      </c>
      <c r="K40" s="21">
        <f t="shared" ref="K40:K74" ca="1" si="21">VLOOKUP($A40,INDIRECT("'"&amp;$B40&amp;"'!$A$3:$v$133"),19)</f>
        <v>9.0190353315166824E-2</v>
      </c>
      <c r="L40" s="21">
        <f t="shared" ref="L40:L74" ca="1" si="22">VLOOKUP($A40,INDIRECT("'"&amp;$B40&amp;"'!$A$3:$v$133"),20)</f>
        <v>1.2049620097687932E-3</v>
      </c>
      <c r="M40" s="21">
        <f t="shared" ref="M40:M74" ca="1" si="23">VLOOKUP($A40,INDIRECT("'"&amp;$B40&amp;"'!$A$3:$v$133"),21)</f>
        <v>5.3464451661002936E-2</v>
      </c>
      <c r="N40" s="21">
        <f t="shared" ref="N40:N74" ca="1" si="24">VLOOKUP($A40,INDIRECT("'"&amp;$B40&amp;"'!$A$3:$v$133"),22)</f>
        <v>1.8670197924565725E-3</v>
      </c>
      <c r="O40" s="104">
        <f t="shared" ref="O40:O75" ca="1" si="25">C40-I40</f>
        <v>-5.5973080301877087E-6</v>
      </c>
      <c r="P40" s="104">
        <f t="shared" ref="P40:P75" ca="1" si="26">D40-J40</f>
        <v>-4.2078200589449103E-5</v>
      </c>
      <c r="Q40" s="104">
        <f t="shared" ref="Q40:Q75" ca="1" si="27">E40-K40</f>
        <v>9.6466848331783206E-6</v>
      </c>
      <c r="R40" s="104">
        <f t="shared" ref="R40:R75" ca="1" si="28">F40-L40</f>
        <v>-4.9620097687932616E-6</v>
      </c>
      <c r="S40" s="104">
        <f t="shared" ref="S40:S75" ca="1" si="29">G40-M40</f>
        <v>3.5548338997062889E-5</v>
      </c>
      <c r="T40" s="104">
        <f t="shared" ref="T40:T75" ca="1" si="30">H40-N40</f>
        <v>3.2980207543427485E-5</v>
      </c>
    </row>
    <row r="41" spans="1:22" s="10" customFormat="1" x14ac:dyDescent="0.25">
      <c r="A41" s="93">
        <f t="shared" ref="A41:A75" si="31">A40</f>
        <v>3600</v>
      </c>
      <c r="B41" s="106" t="s">
        <v>2</v>
      </c>
      <c r="C41" s="106">
        <v>5.4999999999999997E-3</v>
      </c>
      <c r="D41" s="106">
        <v>0</v>
      </c>
      <c r="E41" s="106">
        <v>0.36059999999999998</v>
      </c>
      <c r="F41" s="106">
        <v>2.0000000000000001E-4</v>
      </c>
      <c r="G41" s="106">
        <v>4.4600000000000001E-2</v>
      </c>
      <c r="H41" s="106">
        <v>1.6000000000000001E-3</v>
      </c>
      <c r="I41" s="21">
        <f t="shared" ca="1" si="19"/>
        <v>5.5129754727401602E-3</v>
      </c>
      <c r="J41" s="21">
        <f t="shared" ca="1" si="20"/>
        <v>6.7228538522556417E-6</v>
      </c>
      <c r="K41" s="21">
        <f t="shared" ca="1" si="21"/>
        <v>0.36056699885811666</v>
      </c>
      <c r="L41" s="21">
        <f t="shared" ca="1" si="22"/>
        <v>1.9251734569721777E-4</v>
      </c>
      <c r="M41" s="21">
        <f t="shared" ca="1" si="23"/>
        <v>4.4584717347812428E-2</v>
      </c>
      <c r="N41" s="21">
        <f t="shared" ca="1" si="24"/>
        <v>1.5569326373576814E-3</v>
      </c>
      <c r="O41" s="104">
        <f t="shared" ca="1" si="25"/>
        <v>-1.2975472740160525E-5</v>
      </c>
      <c r="P41" s="104">
        <f t="shared" ca="1" si="26"/>
        <v>-6.7228538522556417E-6</v>
      </c>
      <c r="Q41" s="104">
        <f t="shared" ca="1" si="27"/>
        <v>3.3001141883315377E-5</v>
      </c>
      <c r="R41" s="104">
        <f t="shared" ca="1" si="28"/>
        <v>7.4826543027822366E-6</v>
      </c>
      <c r="S41" s="104">
        <f t="shared" ca="1" si="29"/>
        <v>1.5282652187573187E-5</v>
      </c>
      <c r="T41" s="104">
        <f t="shared" ca="1" si="30"/>
        <v>4.3067362642318667E-5</v>
      </c>
    </row>
    <row r="42" spans="1:22" s="10" customFormat="1" x14ac:dyDescent="0.25">
      <c r="A42" s="93">
        <f t="shared" si="31"/>
        <v>3600</v>
      </c>
      <c r="B42" s="106" t="s">
        <v>4</v>
      </c>
      <c r="C42" s="106">
        <v>3.5000000000000001E-3</v>
      </c>
      <c r="D42" s="106">
        <v>0</v>
      </c>
      <c r="E42" s="106">
        <v>7.9899999999999999E-2</v>
      </c>
      <c r="F42" s="106">
        <v>1E-4</v>
      </c>
      <c r="G42" s="106">
        <v>1.67E-2</v>
      </c>
      <c r="H42" s="106">
        <v>5.9999999999999995E-4</v>
      </c>
      <c r="I42" s="21">
        <f t="shared" ca="1" si="19"/>
        <v>3.4802815340822107E-3</v>
      </c>
      <c r="J42" s="21">
        <f t="shared" ca="1" si="20"/>
        <v>4.2440646133891524E-6</v>
      </c>
      <c r="K42" s="21">
        <f t="shared" ca="1" si="21"/>
        <v>7.9883564053616962E-2</v>
      </c>
      <c r="L42" s="21">
        <f t="shared" ca="1" si="22"/>
        <v>1.2153410921807105E-4</v>
      </c>
      <c r="M42" s="21">
        <f t="shared" ca="1" si="23"/>
        <v>1.6673850570653338E-2</v>
      </c>
      <c r="N42" s="21">
        <f t="shared" ca="1" si="24"/>
        <v>5.8226369231763146E-4</v>
      </c>
      <c r="O42" s="104">
        <f t="shared" ca="1" si="25"/>
        <v>1.9718465917789325E-5</v>
      </c>
      <c r="P42" s="104">
        <f t="shared" ca="1" si="26"/>
        <v>-4.2440646133891524E-6</v>
      </c>
      <c r="Q42" s="104">
        <f t="shared" ca="1" si="27"/>
        <v>1.6435946383036582E-5</v>
      </c>
      <c r="R42" s="104">
        <f t="shared" ca="1" si="28"/>
        <v>-2.1534109218071044E-5</v>
      </c>
      <c r="S42" s="104">
        <f t="shared" ca="1" si="29"/>
        <v>2.6149429346662006E-5</v>
      </c>
      <c r="T42" s="104">
        <f t="shared" ca="1" si="30"/>
        <v>1.7736307682368483E-5</v>
      </c>
      <c r="U42" s="1"/>
      <c r="V42" s="1"/>
    </row>
    <row r="43" spans="1:22" s="10" customFormat="1" x14ac:dyDescent="0.25">
      <c r="A43" s="93">
        <f t="shared" si="31"/>
        <v>3600</v>
      </c>
      <c r="B43" s="106" t="s">
        <v>182</v>
      </c>
      <c r="C43" s="106">
        <v>0.1832</v>
      </c>
      <c r="D43" s="106">
        <v>0</v>
      </c>
      <c r="E43" s="106">
        <v>2.5000000000000001E-3</v>
      </c>
      <c r="F43" s="106">
        <v>2.5999999999999999E-3</v>
      </c>
      <c r="G43" s="106">
        <v>-2.1399999999999999E-2</v>
      </c>
      <c r="H43" s="106">
        <v>-2.9999999999999997E-4</v>
      </c>
      <c r="I43" s="21">
        <f t="shared" ca="1" si="19"/>
        <v>0.18318190349991767</v>
      </c>
      <c r="J43" s="21">
        <f t="shared" ca="1" si="20"/>
        <v>3.6553681939357909E-5</v>
      </c>
      <c r="K43" s="21">
        <f t="shared" ca="1" si="21"/>
        <v>2.4987326214975609E-3</v>
      </c>
      <c r="L43" s="21">
        <f t="shared" ca="1" si="22"/>
        <v>2.5876578285357098E-3</v>
      </c>
      <c r="M43" s="21">
        <f t="shared" ca="1" si="23"/>
        <v>-2.1394452503938084E-2</v>
      </c>
      <c r="N43" s="21">
        <f t="shared" ca="1" si="24"/>
        <v>-3.0222157020590016E-4</v>
      </c>
      <c r="O43" s="104">
        <f t="shared" ca="1" si="25"/>
        <v>1.8096500082331879E-5</v>
      </c>
      <c r="P43" s="104">
        <f t="shared" ca="1" si="26"/>
        <v>-3.6553681939357909E-5</v>
      </c>
      <c r="Q43" s="104">
        <f t="shared" ca="1" si="27"/>
        <v>1.267378502439135E-6</v>
      </c>
      <c r="R43" s="104">
        <f t="shared" ca="1" si="28"/>
        <v>1.2342171464290071E-5</v>
      </c>
      <c r="S43" s="104">
        <f t="shared" ca="1" si="29"/>
        <v>-5.5474960619153468E-6</v>
      </c>
      <c r="T43" s="104">
        <f t="shared" ca="1" si="30"/>
        <v>2.2215702059001879E-6</v>
      </c>
    </row>
    <row r="44" spans="1:22" s="10" customFormat="1" x14ac:dyDescent="0.25">
      <c r="A44" s="93">
        <f t="shared" si="31"/>
        <v>3600</v>
      </c>
      <c r="B44" s="106" t="s">
        <v>189</v>
      </c>
      <c r="C44" s="106">
        <v>0</v>
      </c>
      <c r="D44" s="106">
        <v>0.123</v>
      </c>
      <c r="E44" s="106">
        <v>0</v>
      </c>
      <c r="F44" s="106">
        <v>-1.1999999999999999E-3</v>
      </c>
      <c r="G44" s="106">
        <v>0</v>
      </c>
      <c r="H44" s="106">
        <v>0</v>
      </c>
      <c r="I44" s="21">
        <f t="shared" ca="1" si="19"/>
        <v>1.1201738848793133E-5</v>
      </c>
      <c r="J44" s="21">
        <f t="shared" ca="1" si="20"/>
        <v>0.12299502407583983</v>
      </c>
      <c r="K44" s="21">
        <f t="shared" ca="1" si="21"/>
        <v>0</v>
      </c>
      <c r="L44" s="21">
        <f t="shared" ca="1" si="22"/>
        <v>-1.1737794253600553E-3</v>
      </c>
      <c r="M44" s="21">
        <f t="shared" ca="1" si="23"/>
        <v>0</v>
      </c>
      <c r="N44" s="21">
        <f t="shared" ca="1" si="24"/>
        <v>0</v>
      </c>
      <c r="O44" s="104">
        <f t="shared" ca="1" si="25"/>
        <v>-1.1201738848793133E-5</v>
      </c>
      <c r="P44" s="104">
        <f t="shared" ca="1" si="26"/>
        <v>4.9759241601693427E-6</v>
      </c>
      <c r="Q44" s="104">
        <f t="shared" ca="1" si="27"/>
        <v>0</v>
      </c>
      <c r="R44" s="104">
        <f t="shared" ca="1" si="28"/>
        <v>-2.6220574639944545E-5</v>
      </c>
      <c r="S44" s="104">
        <f t="shared" ca="1" si="29"/>
        <v>0</v>
      </c>
      <c r="T44" s="104">
        <f t="shared" ca="1" si="30"/>
        <v>0</v>
      </c>
    </row>
    <row r="45" spans="1:22" s="10" customFormat="1" x14ac:dyDescent="0.25">
      <c r="A45" s="93">
        <f t="shared" si="31"/>
        <v>3600</v>
      </c>
      <c r="B45" s="106" t="s">
        <v>7</v>
      </c>
      <c r="C45" s="106">
        <v>2.5000000000000001E-3</v>
      </c>
      <c r="D45" s="106">
        <v>0</v>
      </c>
      <c r="E45" s="106">
        <v>4.0000000000000002E-4</v>
      </c>
      <c r="F45" s="106">
        <v>1E-4</v>
      </c>
      <c r="G45" s="106">
        <v>-1E-3</v>
      </c>
      <c r="H45" s="106">
        <v>0</v>
      </c>
      <c r="I45" s="21">
        <f t="shared" ca="1" si="19"/>
        <v>2.4956892279575081E-3</v>
      </c>
      <c r="J45" s="21">
        <f t="shared" ca="1" si="20"/>
        <v>3.0433935400528301E-6</v>
      </c>
      <c r="K45" s="21">
        <f t="shared" ca="1" si="21"/>
        <v>3.7879275843104862E-4</v>
      </c>
      <c r="L45" s="21">
        <f t="shared" ca="1" si="22"/>
        <v>8.7151388252541993E-5</v>
      </c>
      <c r="M45" s="21">
        <f t="shared" ca="1" si="23"/>
        <v>-9.7229059794110863E-4</v>
      </c>
      <c r="N45" s="21">
        <f t="shared" ca="1" si="24"/>
        <v>-3.395313584969503E-5</v>
      </c>
      <c r="O45" s="104">
        <f t="shared" ca="1" si="25"/>
        <v>4.3107720424919935E-6</v>
      </c>
      <c r="P45" s="104">
        <f t="shared" ca="1" si="26"/>
        <v>-3.0433935400528301E-6</v>
      </c>
      <c r="Q45" s="104">
        <f t="shared" ca="1" si="27"/>
        <v>2.1207241568951395E-5</v>
      </c>
      <c r="R45" s="104">
        <f t="shared" ca="1" si="28"/>
        <v>1.2848611747458012E-5</v>
      </c>
      <c r="S45" s="104">
        <f t="shared" ca="1" si="29"/>
        <v>-2.770940205889139E-5</v>
      </c>
      <c r="T45" s="104">
        <f t="shared" ca="1" si="30"/>
        <v>3.395313584969503E-5</v>
      </c>
      <c r="V45" s="94"/>
    </row>
    <row r="46" spans="1:22" s="10" customFormat="1" x14ac:dyDescent="0.25">
      <c r="A46" s="93">
        <f t="shared" si="31"/>
        <v>3600</v>
      </c>
      <c r="B46" s="106" t="s">
        <v>195</v>
      </c>
      <c r="C46" s="106">
        <v>1.6000000000000001E-3</v>
      </c>
      <c r="D46" s="106">
        <v>0</v>
      </c>
      <c r="E46" s="106">
        <v>2.0000000000000001E-4</v>
      </c>
      <c r="F46" s="106">
        <v>1E-4</v>
      </c>
      <c r="G46" s="106">
        <v>-5.9999999999999995E-4</v>
      </c>
      <c r="H46" s="106">
        <v>0</v>
      </c>
      <c r="I46" s="21">
        <f t="shared" ca="1" si="19"/>
        <v>1.6073430400836751E-3</v>
      </c>
      <c r="J46" s="21">
        <f t="shared" ca="1" si="20"/>
        <v>1.9600907717356309E-6</v>
      </c>
      <c r="K46" s="21">
        <f t="shared" ca="1" si="21"/>
        <v>2.3508838286705392E-4</v>
      </c>
      <c r="L46" s="21">
        <f t="shared" ca="1" si="22"/>
        <v>5.6129655796927041E-5</v>
      </c>
      <c r="M46" s="21">
        <f t="shared" ca="1" si="23"/>
        <v>-6.147094240418682E-4</v>
      </c>
      <c r="N46" s="21">
        <f t="shared" ca="1" si="24"/>
        <v>-2.1466126101371089E-5</v>
      </c>
      <c r="O46" s="104">
        <f t="shared" ca="1" si="25"/>
        <v>-7.3430400836750273E-6</v>
      </c>
      <c r="P46" s="104">
        <f t="shared" ca="1" si="26"/>
        <v>-1.9600907717356309E-6</v>
      </c>
      <c r="Q46" s="104">
        <f t="shared" ca="1" si="27"/>
        <v>-3.5088382867053911E-5</v>
      </c>
      <c r="R46" s="104">
        <f t="shared" ca="1" si="28"/>
        <v>4.3870344203072964E-5</v>
      </c>
      <c r="S46" s="104">
        <f t="shared" ca="1" si="29"/>
        <v>1.4709424041868253E-5</v>
      </c>
      <c r="T46" s="104">
        <f t="shared" ca="1" si="30"/>
        <v>2.1466126101371089E-5</v>
      </c>
    </row>
    <row r="47" spans="1:22" s="10" customFormat="1" x14ac:dyDescent="0.25">
      <c r="A47" s="93">
        <f t="shared" si="31"/>
        <v>3600</v>
      </c>
      <c r="B47" s="106" t="s">
        <v>200</v>
      </c>
      <c r="C47" s="106">
        <v>8.0000000000000004E-4</v>
      </c>
      <c r="D47" s="106">
        <v>0</v>
      </c>
      <c r="E47" s="106">
        <v>1E-4</v>
      </c>
      <c r="F47" s="106">
        <v>0</v>
      </c>
      <c r="G47" s="106">
        <v>-2.9999999999999997E-4</v>
      </c>
      <c r="H47" s="106">
        <v>0</v>
      </c>
      <c r="I47" s="21">
        <f t="shared" ca="1" si="19"/>
        <v>8.0367152004183766E-4</v>
      </c>
      <c r="J47" s="21">
        <f t="shared" ca="1" si="20"/>
        <v>9.8004538586781567E-7</v>
      </c>
      <c r="K47" s="21">
        <f t="shared" ca="1" si="21"/>
        <v>1.17544191433527E-4</v>
      </c>
      <c r="L47" s="21">
        <f t="shared" ca="1" si="22"/>
        <v>2.8064827898463527E-5</v>
      </c>
      <c r="M47" s="21">
        <f t="shared" ca="1" si="23"/>
        <v>-3.0735471202093421E-4</v>
      </c>
      <c r="N47" s="21">
        <f t="shared" ca="1" si="24"/>
        <v>-1.0733063050685548E-5</v>
      </c>
      <c r="O47" s="104">
        <f t="shared" ca="1" si="25"/>
        <v>-3.6715200418376221E-6</v>
      </c>
      <c r="P47" s="104">
        <f t="shared" ca="1" si="26"/>
        <v>-9.8004538586781567E-7</v>
      </c>
      <c r="Q47" s="104">
        <f t="shared" ca="1" si="27"/>
        <v>-1.7544191433526996E-5</v>
      </c>
      <c r="R47" s="104">
        <f t="shared" ca="1" si="28"/>
        <v>-2.8064827898463527E-5</v>
      </c>
      <c r="S47" s="104">
        <f t="shared" ca="1" si="29"/>
        <v>7.354712020934235E-6</v>
      </c>
      <c r="T47" s="104">
        <f t="shared" ca="1" si="30"/>
        <v>1.0733063050685548E-5</v>
      </c>
    </row>
    <row r="48" spans="1:22" s="10" customFormat="1" x14ac:dyDescent="0.25">
      <c r="A48" s="93">
        <f t="shared" si="31"/>
        <v>3600</v>
      </c>
      <c r="B48" s="106" t="s">
        <v>205</v>
      </c>
      <c r="C48" s="106">
        <v>0</v>
      </c>
      <c r="D48" s="106">
        <v>1E-4</v>
      </c>
      <c r="E48" s="106">
        <v>0</v>
      </c>
      <c r="F48" s="106">
        <v>0</v>
      </c>
      <c r="G48" s="106">
        <v>0</v>
      </c>
      <c r="H48" s="106">
        <v>0</v>
      </c>
      <c r="I48" s="21">
        <f t="shared" ca="1" si="19"/>
        <v>1.6241709150121862E-7</v>
      </c>
      <c r="J48" s="21">
        <f t="shared" ca="1" si="20"/>
        <v>1.3318769996756451E-4</v>
      </c>
      <c r="K48" s="21">
        <f t="shared" ca="1" si="21"/>
        <v>0</v>
      </c>
      <c r="L48" s="21">
        <f t="shared" ca="1" si="22"/>
        <v>-4.6510169697033771E-6</v>
      </c>
      <c r="M48" s="21">
        <f t="shared" ca="1" si="23"/>
        <v>0</v>
      </c>
      <c r="N48" s="21">
        <f t="shared" ca="1" si="24"/>
        <v>0</v>
      </c>
      <c r="O48" s="104">
        <f t="shared" ca="1" si="25"/>
        <v>-1.6241709150121862E-7</v>
      </c>
      <c r="P48" s="104">
        <f t="shared" ca="1" si="26"/>
        <v>-3.3187699967564507E-5</v>
      </c>
      <c r="Q48" s="104">
        <f t="shared" ca="1" si="27"/>
        <v>0</v>
      </c>
      <c r="R48" s="104">
        <f t="shared" ca="1" si="28"/>
        <v>4.6510169697033771E-6</v>
      </c>
      <c r="S48" s="104">
        <f t="shared" ca="1" si="29"/>
        <v>0</v>
      </c>
      <c r="T48" s="104">
        <f t="shared" ca="1" si="30"/>
        <v>0</v>
      </c>
    </row>
    <row r="49" spans="1:29" s="10" customFormat="1" x14ac:dyDescent="0.25">
      <c r="A49" s="93">
        <f t="shared" si="31"/>
        <v>3600</v>
      </c>
      <c r="B49" s="106" t="s">
        <v>8</v>
      </c>
      <c r="C49" s="106">
        <v>3.2000000000000002E-3</v>
      </c>
      <c r="D49" s="106">
        <v>0</v>
      </c>
      <c r="E49" s="106">
        <v>5.0000000000000001E-4</v>
      </c>
      <c r="F49" s="106">
        <v>1E-4</v>
      </c>
      <c r="G49" s="106">
        <v>-1.1999999999999999E-3</v>
      </c>
      <c r="H49" s="106">
        <v>0</v>
      </c>
      <c r="I49" s="21">
        <f t="shared" ca="1" si="19"/>
        <v>3.2146860801673506E-3</v>
      </c>
      <c r="J49" s="21">
        <f t="shared" ca="1" si="20"/>
        <v>3.9201815434712627E-6</v>
      </c>
      <c r="K49" s="21">
        <f t="shared" ca="1" si="21"/>
        <v>4.70176765734108E-4</v>
      </c>
      <c r="L49" s="21">
        <f t="shared" ca="1" si="22"/>
        <v>1.1225931159385411E-4</v>
      </c>
      <c r="M49" s="21">
        <f t="shared" ca="1" si="23"/>
        <v>-1.2294188480837368E-3</v>
      </c>
      <c r="N49" s="21">
        <f t="shared" ca="1" si="24"/>
        <v>-4.2932252202742192E-5</v>
      </c>
      <c r="O49" s="104">
        <f t="shared" ca="1" si="25"/>
        <v>-1.4686080167350488E-5</v>
      </c>
      <c r="P49" s="104">
        <f t="shared" ca="1" si="26"/>
        <v>-3.9201815434712627E-6</v>
      </c>
      <c r="Q49" s="104">
        <f t="shared" ca="1" si="27"/>
        <v>2.9823234265892006E-5</v>
      </c>
      <c r="R49" s="104">
        <f t="shared" ca="1" si="28"/>
        <v>-1.2259311593854105E-5</v>
      </c>
      <c r="S49" s="104">
        <f t="shared" ca="1" si="29"/>
        <v>2.941884808373694E-5</v>
      </c>
      <c r="T49" s="104">
        <f t="shared" ca="1" si="30"/>
        <v>4.2932252202742192E-5</v>
      </c>
    </row>
    <row r="50" spans="1:29" s="10" customFormat="1" x14ac:dyDescent="0.25">
      <c r="A50" s="93">
        <f t="shared" si="31"/>
        <v>3600</v>
      </c>
      <c r="B50" s="106" t="s">
        <v>208</v>
      </c>
      <c r="C50" s="106">
        <v>0</v>
      </c>
      <c r="D50" s="106">
        <v>0</v>
      </c>
      <c r="E50" s="106">
        <v>0</v>
      </c>
      <c r="F50" s="106">
        <v>0</v>
      </c>
      <c r="G50" s="106">
        <v>0</v>
      </c>
      <c r="H50" s="106">
        <v>0</v>
      </c>
      <c r="I50" s="21">
        <f t="shared" ca="1" si="19"/>
        <v>0</v>
      </c>
      <c r="J50" s="21">
        <f t="shared" ca="1" si="20"/>
        <v>0</v>
      </c>
      <c r="K50" s="21">
        <f t="shared" ca="1" si="21"/>
        <v>0</v>
      </c>
      <c r="L50" s="21">
        <f t="shared" ca="1" si="22"/>
        <v>0</v>
      </c>
      <c r="M50" s="21">
        <f t="shared" ca="1" si="23"/>
        <v>0</v>
      </c>
      <c r="N50" s="21">
        <f t="shared" ca="1" si="24"/>
        <v>0</v>
      </c>
      <c r="O50" s="104">
        <f t="shared" ca="1" si="25"/>
        <v>0</v>
      </c>
      <c r="P50" s="104">
        <f t="shared" ca="1" si="26"/>
        <v>0</v>
      </c>
      <c r="Q50" s="104">
        <f t="shared" ca="1" si="27"/>
        <v>0</v>
      </c>
      <c r="R50" s="104">
        <f t="shared" ca="1" si="28"/>
        <v>0</v>
      </c>
      <c r="S50" s="104">
        <f t="shared" ca="1" si="29"/>
        <v>0</v>
      </c>
      <c r="T50" s="104">
        <f t="shared" ca="1" si="30"/>
        <v>0</v>
      </c>
    </row>
    <row r="51" spans="1:29" s="10" customFormat="1" x14ac:dyDescent="0.25">
      <c r="A51" s="93">
        <f t="shared" si="31"/>
        <v>3600</v>
      </c>
      <c r="B51" s="106" t="s">
        <v>213</v>
      </c>
      <c r="C51" s="106">
        <v>2.0000000000000001E-4</v>
      </c>
      <c r="D51" s="106">
        <v>0.1331</v>
      </c>
      <c r="E51" s="106">
        <v>0</v>
      </c>
      <c r="F51" s="106">
        <v>-4.5999999999999999E-3</v>
      </c>
      <c r="G51" s="106">
        <v>0</v>
      </c>
      <c r="H51" s="106">
        <v>0</v>
      </c>
      <c r="I51" s="21">
        <f t="shared" ca="1" si="19"/>
        <v>1.6235729460930694E-4</v>
      </c>
      <c r="J51" s="21">
        <f t="shared" ca="1" si="20"/>
        <v>0.13313866442318115</v>
      </c>
      <c r="K51" s="21">
        <f t="shared" ca="1" si="21"/>
        <v>0</v>
      </c>
      <c r="L51" s="21">
        <f t="shared" ca="1" si="22"/>
        <v>-4.6493046107610623E-3</v>
      </c>
      <c r="M51" s="21">
        <f t="shared" ca="1" si="23"/>
        <v>0</v>
      </c>
      <c r="N51" s="21">
        <f t="shared" ca="1" si="24"/>
        <v>0</v>
      </c>
      <c r="O51" s="104">
        <f t="shared" ca="1" si="25"/>
        <v>3.7642705390693071E-5</v>
      </c>
      <c r="P51" s="104">
        <f t="shared" ca="1" si="26"/>
        <v>-3.8664423181150598E-5</v>
      </c>
      <c r="Q51" s="104">
        <f t="shared" ca="1" si="27"/>
        <v>0</v>
      </c>
      <c r="R51" s="104">
        <f t="shared" ca="1" si="28"/>
        <v>4.9304610761062399E-5</v>
      </c>
      <c r="S51" s="104">
        <f t="shared" ca="1" si="29"/>
        <v>0</v>
      </c>
      <c r="T51" s="104">
        <f t="shared" ca="1" si="30"/>
        <v>0</v>
      </c>
    </row>
    <row r="52" spans="1:29" s="10" customFormat="1" x14ac:dyDescent="0.25">
      <c r="A52" s="93">
        <f t="shared" si="31"/>
        <v>3600</v>
      </c>
      <c r="B52" s="106" t="s">
        <v>10</v>
      </c>
      <c r="C52" s="106">
        <v>0</v>
      </c>
      <c r="D52" s="106">
        <v>0</v>
      </c>
      <c r="E52" s="106">
        <v>0</v>
      </c>
      <c r="F52" s="106">
        <v>0</v>
      </c>
      <c r="G52" s="106">
        <v>0</v>
      </c>
      <c r="H52" s="106">
        <v>0</v>
      </c>
      <c r="I52" s="21">
        <f t="shared" ca="1" si="19"/>
        <v>0</v>
      </c>
      <c r="J52" s="21">
        <f t="shared" ca="1" si="20"/>
        <v>0</v>
      </c>
      <c r="K52" s="21">
        <f t="shared" ca="1" si="21"/>
        <v>0</v>
      </c>
      <c r="L52" s="21">
        <f t="shared" ca="1" si="22"/>
        <v>0</v>
      </c>
      <c r="M52" s="21">
        <f t="shared" ca="1" si="23"/>
        <v>0</v>
      </c>
      <c r="N52" s="21">
        <f t="shared" ca="1" si="24"/>
        <v>0</v>
      </c>
      <c r="O52" s="104">
        <f t="shared" ca="1" si="25"/>
        <v>0</v>
      </c>
      <c r="P52" s="104">
        <f t="shared" ca="1" si="26"/>
        <v>0</v>
      </c>
      <c r="Q52" s="104">
        <f t="shared" ca="1" si="27"/>
        <v>0</v>
      </c>
      <c r="R52" s="104">
        <f t="shared" ca="1" si="28"/>
        <v>0</v>
      </c>
      <c r="S52" s="104">
        <f t="shared" ca="1" si="29"/>
        <v>0</v>
      </c>
      <c r="T52" s="104">
        <f t="shared" ca="1" si="30"/>
        <v>0</v>
      </c>
    </row>
    <row r="53" spans="1:29" s="10" customFormat="1" x14ac:dyDescent="0.25">
      <c r="A53" s="93">
        <f t="shared" si="31"/>
        <v>3600</v>
      </c>
      <c r="B53" s="106" t="s">
        <v>217</v>
      </c>
      <c r="C53" s="106">
        <v>0</v>
      </c>
      <c r="D53" s="106">
        <v>0</v>
      </c>
      <c r="E53" s="106">
        <v>0</v>
      </c>
      <c r="F53" s="106">
        <v>0</v>
      </c>
      <c r="G53" s="106">
        <v>0</v>
      </c>
      <c r="H53" s="106">
        <v>0</v>
      </c>
      <c r="I53" s="21">
        <f t="shared" ca="1" si="19"/>
        <v>0</v>
      </c>
      <c r="J53" s="21">
        <f t="shared" ca="1" si="20"/>
        <v>0</v>
      </c>
      <c r="K53" s="21">
        <f t="shared" ca="1" si="21"/>
        <v>0</v>
      </c>
      <c r="L53" s="21">
        <f t="shared" ca="1" si="22"/>
        <v>0</v>
      </c>
      <c r="M53" s="21">
        <f t="shared" ca="1" si="23"/>
        <v>0</v>
      </c>
      <c r="N53" s="21">
        <f t="shared" ca="1" si="24"/>
        <v>0</v>
      </c>
      <c r="O53" s="104">
        <f t="shared" ca="1" si="25"/>
        <v>0</v>
      </c>
      <c r="P53" s="104">
        <f t="shared" ca="1" si="26"/>
        <v>0</v>
      </c>
      <c r="Q53" s="104">
        <f t="shared" ca="1" si="27"/>
        <v>0</v>
      </c>
      <c r="R53" s="104">
        <f t="shared" ca="1" si="28"/>
        <v>0</v>
      </c>
      <c r="S53" s="104">
        <f t="shared" ca="1" si="29"/>
        <v>0</v>
      </c>
      <c r="T53" s="104">
        <f t="shared" ca="1" si="30"/>
        <v>0</v>
      </c>
    </row>
    <row r="54" spans="1:29" s="10" customFormat="1" x14ac:dyDescent="0.25">
      <c r="A54" s="93">
        <f t="shared" si="31"/>
        <v>3600</v>
      </c>
      <c r="B54" s="106" t="s">
        <v>221</v>
      </c>
      <c r="C54" s="106">
        <v>0</v>
      </c>
      <c r="D54" s="106">
        <v>0</v>
      </c>
      <c r="E54" s="106">
        <v>0</v>
      </c>
      <c r="F54" s="106">
        <v>0</v>
      </c>
      <c r="G54" s="106">
        <v>0</v>
      </c>
      <c r="H54" s="106">
        <v>0</v>
      </c>
      <c r="I54" s="21">
        <f t="shared" ca="1" si="19"/>
        <v>0</v>
      </c>
      <c r="J54" s="21">
        <f t="shared" ca="1" si="20"/>
        <v>0</v>
      </c>
      <c r="K54" s="21">
        <f t="shared" ca="1" si="21"/>
        <v>0</v>
      </c>
      <c r="L54" s="21">
        <f t="shared" ca="1" si="22"/>
        <v>0</v>
      </c>
      <c r="M54" s="21">
        <f t="shared" ca="1" si="23"/>
        <v>0</v>
      </c>
      <c r="N54" s="21">
        <f t="shared" ca="1" si="24"/>
        <v>0</v>
      </c>
      <c r="O54" s="104">
        <f t="shared" ca="1" si="25"/>
        <v>0</v>
      </c>
      <c r="P54" s="104">
        <f t="shared" ca="1" si="26"/>
        <v>0</v>
      </c>
      <c r="Q54" s="104">
        <f t="shared" ca="1" si="27"/>
        <v>0</v>
      </c>
      <c r="R54" s="104">
        <f t="shared" ca="1" si="28"/>
        <v>0</v>
      </c>
      <c r="S54" s="104">
        <f t="shared" ca="1" si="29"/>
        <v>0</v>
      </c>
      <c r="T54" s="104">
        <f t="shared" ca="1" si="30"/>
        <v>0</v>
      </c>
    </row>
    <row r="55" spans="1:29" s="10" customFormat="1" x14ac:dyDescent="0.25">
      <c r="A55" s="93">
        <f t="shared" si="31"/>
        <v>3600</v>
      </c>
      <c r="B55" s="106" t="s">
        <v>224</v>
      </c>
      <c r="C55" s="106">
        <v>0</v>
      </c>
      <c r="D55" s="106">
        <v>1.4E-3</v>
      </c>
      <c r="E55" s="106">
        <v>0</v>
      </c>
      <c r="F55" s="106">
        <v>0</v>
      </c>
      <c r="G55" s="106">
        <v>0</v>
      </c>
      <c r="H55" s="106">
        <v>0</v>
      </c>
      <c r="I55" s="21">
        <f t="shared" ca="1" si="19"/>
        <v>1.6631510169724792E-6</v>
      </c>
      <c r="J55" s="21">
        <f t="shared" ca="1" si="20"/>
        <v>1.3638420476678611E-3</v>
      </c>
      <c r="K55" s="21">
        <f t="shared" ca="1" si="21"/>
        <v>0</v>
      </c>
      <c r="L55" s="21">
        <f t="shared" ca="1" si="22"/>
        <v>-4.7626413769762588E-5</v>
      </c>
      <c r="M55" s="21">
        <f t="shared" ca="1" si="23"/>
        <v>0</v>
      </c>
      <c r="N55" s="21">
        <f t="shared" ca="1" si="24"/>
        <v>0</v>
      </c>
      <c r="O55" s="104">
        <f t="shared" ca="1" si="25"/>
        <v>-1.6631510169724792E-6</v>
      </c>
      <c r="P55" s="104">
        <f t="shared" ca="1" si="26"/>
        <v>3.6157952332138915E-5</v>
      </c>
      <c r="Q55" s="104">
        <f t="shared" ca="1" si="27"/>
        <v>0</v>
      </c>
      <c r="R55" s="104">
        <f t="shared" ca="1" si="28"/>
        <v>4.7626413769762588E-5</v>
      </c>
      <c r="S55" s="104">
        <f t="shared" ca="1" si="29"/>
        <v>0</v>
      </c>
      <c r="T55" s="104">
        <f t="shared" ca="1" si="30"/>
        <v>0</v>
      </c>
    </row>
    <row r="56" spans="1:29" s="10" customFormat="1" x14ac:dyDescent="0.25">
      <c r="A56" s="93">
        <f t="shared" si="31"/>
        <v>3600</v>
      </c>
      <c r="B56" s="106" t="s">
        <v>11</v>
      </c>
      <c r="C56" s="106">
        <v>0</v>
      </c>
      <c r="D56" s="106">
        <v>0</v>
      </c>
      <c r="E56" s="106">
        <v>0</v>
      </c>
      <c r="F56" s="106">
        <v>0</v>
      </c>
      <c r="G56" s="106">
        <v>0</v>
      </c>
      <c r="H56" s="106">
        <v>0</v>
      </c>
      <c r="I56" s="21">
        <f t="shared" ca="1" si="19"/>
        <v>0</v>
      </c>
      <c r="J56" s="21">
        <f t="shared" ca="1" si="20"/>
        <v>0</v>
      </c>
      <c r="K56" s="21">
        <f t="shared" ca="1" si="21"/>
        <v>0</v>
      </c>
      <c r="L56" s="21">
        <f t="shared" ca="1" si="22"/>
        <v>0</v>
      </c>
      <c r="M56" s="21">
        <f t="shared" ca="1" si="23"/>
        <v>0</v>
      </c>
      <c r="N56" s="21">
        <f t="shared" ca="1" si="24"/>
        <v>0</v>
      </c>
      <c r="O56" s="104">
        <f t="shared" ca="1" si="25"/>
        <v>0</v>
      </c>
      <c r="P56" s="104">
        <f t="shared" ca="1" si="26"/>
        <v>0</v>
      </c>
      <c r="Q56" s="104">
        <f t="shared" ca="1" si="27"/>
        <v>0</v>
      </c>
      <c r="R56" s="104">
        <f t="shared" ca="1" si="28"/>
        <v>0</v>
      </c>
      <c r="S56" s="104">
        <f t="shared" ca="1" si="29"/>
        <v>0</v>
      </c>
      <c r="T56" s="104">
        <f t="shared" ca="1" si="30"/>
        <v>0</v>
      </c>
    </row>
    <row r="57" spans="1:29" s="10" customFormat="1" x14ac:dyDescent="0.25">
      <c r="A57" s="93">
        <f t="shared" si="31"/>
        <v>3600</v>
      </c>
      <c r="B57" s="106" t="s">
        <v>268</v>
      </c>
      <c r="C57" s="106">
        <v>2.0000000000000001E-4</v>
      </c>
      <c r="D57" s="106">
        <v>0.1371</v>
      </c>
      <c r="E57" s="106">
        <v>0</v>
      </c>
      <c r="F57" s="106">
        <v>-4.7999999999999996E-3</v>
      </c>
      <c r="G57" s="106">
        <v>0</v>
      </c>
      <c r="H57" s="106">
        <v>0</v>
      </c>
      <c r="I57" s="21">
        <f t="shared" ca="1" si="19"/>
        <v>1.6717537910834705E-4</v>
      </c>
      <c r="J57" s="21">
        <f t="shared" ca="1" si="20"/>
        <v>0.13708966235538902</v>
      </c>
      <c r="K57" s="21">
        <f t="shared" ca="1" si="21"/>
        <v>0</v>
      </c>
      <c r="L57" s="21">
        <f t="shared" ca="1" si="22"/>
        <v>-4.7872764988140656E-3</v>
      </c>
      <c r="M57" s="21">
        <f t="shared" ca="1" si="23"/>
        <v>0</v>
      </c>
      <c r="N57" s="21">
        <f t="shared" ca="1" si="24"/>
        <v>0</v>
      </c>
      <c r="O57" s="104">
        <f t="shared" ca="1" si="25"/>
        <v>3.2824620891652961E-5</v>
      </c>
      <c r="P57" s="104">
        <f t="shared" ca="1" si="26"/>
        <v>1.0337644610974861E-5</v>
      </c>
      <c r="Q57" s="104">
        <f t="shared" ca="1" si="27"/>
        <v>0</v>
      </c>
      <c r="R57" s="104">
        <f t="shared" ca="1" si="28"/>
        <v>-1.2723501185933975E-5</v>
      </c>
      <c r="S57" s="104">
        <f t="shared" ca="1" si="29"/>
        <v>0</v>
      </c>
      <c r="T57" s="104">
        <f t="shared" ca="1" si="30"/>
        <v>0</v>
      </c>
    </row>
    <row r="58" spans="1:29" x14ac:dyDescent="0.25">
      <c r="A58" s="93">
        <f t="shared" si="31"/>
        <v>3600</v>
      </c>
      <c r="B58" s="106" t="s">
        <v>270</v>
      </c>
      <c r="C58" s="106">
        <v>4.0000000000000002E-4</v>
      </c>
      <c r="D58" s="106">
        <v>0.3085</v>
      </c>
      <c r="E58" s="106">
        <v>0</v>
      </c>
      <c r="F58" s="106">
        <v>-1.0800000000000001E-2</v>
      </c>
      <c r="G58" s="106">
        <v>0</v>
      </c>
      <c r="H58" s="106">
        <v>0</v>
      </c>
      <c r="I58" s="21">
        <f t="shared" ca="1" si="19"/>
        <v>3.7614460299378085E-4</v>
      </c>
      <c r="J58" s="21">
        <f t="shared" ca="1" si="20"/>
        <v>0.30845174029962524</v>
      </c>
      <c r="K58" s="21">
        <f t="shared" ca="1" si="21"/>
        <v>0</v>
      </c>
      <c r="L58" s="21">
        <f t="shared" ca="1" si="22"/>
        <v>-1.0771372122331646E-2</v>
      </c>
      <c r="M58" s="21">
        <f t="shared" ca="1" si="23"/>
        <v>0</v>
      </c>
      <c r="N58" s="21">
        <f t="shared" ca="1" si="24"/>
        <v>0</v>
      </c>
      <c r="O58" s="104">
        <f t="shared" ca="1" si="25"/>
        <v>2.3855397006219167E-5</v>
      </c>
      <c r="P58" s="104">
        <f t="shared" ca="1" si="26"/>
        <v>4.8259700374753134E-5</v>
      </c>
      <c r="Q58" s="104">
        <f t="shared" ca="1" si="27"/>
        <v>0</v>
      </c>
      <c r="R58" s="104">
        <f t="shared" ca="1" si="28"/>
        <v>-2.8627877668354479E-5</v>
      </c>
      <c r="S58" s="104">
        <f t="shared" ca="1" si="29"/>
        <v>0</v>
      </c>
      <c r="T58" s="104">
        <f t="shared" ca="1" si="30"/>
        <v>0</v>
      </c>
      <c r="V58" s="10"/>
      <c r="W58" s="10"/>
      <c r="X58" s="10"/>
      <c r="Y58" s="10"/>
      <c r="Z58" s="10"/>
      <c r="AA58" s="10"/>
      <c r="AB58" s="10"/>
      <c r="AC58" s="10"/>
    </row>
    <row r="59" spans="1:29" s="10" customFormat="1" x14ac:dyDescent="0.25">
      <c r="A59" s="93">
        <f t="shared" si="31"/>
        <v>3600</v>
      </c>
      <c r="B59" s="106" t="s">
        <v>272</v>
      </c>
      <c r="C59" s="106">
        <v>2.9999999999999997E-4</v>
      </c>
      <c r="D59" s="106">
        <v>0.2142</v>
      </c>
      <c r="E59" s="106">
        <v>0</v>
      </c>
      <c r="F59" s="106">
        <v>-7.4999999999999997E-3</v>
      </c>
      <c r="G59" s="106">
        <v>0</v>
      </c>
      <c r="H59" s="106">
        <v>0</v>
      </c>
      <c r="I59" s="21">
        <f t="shared" ca="1" si="19"/>
        <v>2.8798571166711341E-4</v>
      </c>
      <c r="J59" s="21">
        <f t="shared" ca="1" si="20"/>
        <v>0.23615836366690057</v>
      </c>
      <c r="K59" s="21">
        <f t="shared" ca="1" si="21"/>
        <v>0</v>
      </c>
      <c r="L59" s="21">
        <f t="shared" ca="1" si="22"/>
        <v>-8.2468317811601657E-3</v>
      </c>
      <c r="M59" s="21">
        <f t="shared" ca="1" si="23"/>
        <v>0</v>
      </c>
      <c r="N59" s="21">
        <f t="shared" ca="1" si="24"/>
        <v>0</v>
      </c>
      <c r="O59" s="104">
        <f t="shared" ca="1" si="25"/>
        <v>1.2014288332886562E-5</v>
      </c>
      <c r="P59" s="104">
        <f t="shared" ca="1" si="26"/>
        <v>-2.1958363666900571E-2</v>
      </c>
      <c r="Q59" s="104">
        <f t="shared" ca="1" si="27"/>
        <v>0</v>
      </c>
      <c r="R59" s="104">
        <f t="shared" ca="1" si="28"/>
        <v>7.4683178116016595E-4</v>
      </c>
      <c r="S59" s="104">
        <f t="shared" ca="1" si="29"/>
        <v>0</v>
      </c>
      <c r="T59" s="104">
        <f t="shared" ca="1" si="30"/>
        <v>0</v>
      </c>
    </row>
    <row r="60" spans="1:29" s="10" customFormat="1" x14ac:dyDescent="0.25">
      <c r="A60" s="93">
        <f t="shared" si="31"/>
        <v>3600</v>
      </c>
      <c r="B60" s="106" t="s">
        <v>274</v>
      </c>
      <c r="C60" s="106">
        <v>0</v>
      </c>
      <c r="D60" s="106">
        <v>1.34E-2</v>
      </c>
      <c r="E60" s="106">
        <v>0</v>
      </c>
      <c r="F60" s="106">
        <v>-5.0000000000000001E-4</v>
      </c>
      <c r="G60" s="106">
        <v>0</v>
      </c>
      <c r="H60" s="106">
        <v>0</v>
      </c>
      <c r="I60" s="21">
        <f t="shared" ca="1" si="19"/>
        <v>1.6325720616049519E-5</v>
      </c>
      <c r="J60" s="21">
        <f t="shared" ca="1" si="20"/>
        <v>1.3387662339393452E-2</v>
      </c>
      <c r="K60" s="21">
        <f t="shared" ca="1" si="21"/>
        <v>0</v>
      </c>
      <c r="L60" s="21">
        <f t="shared" ca="1" si="22"/>
        <v>-4.6750747058731096E-4</v>
      </c>
      <c r="M60" s="21">
        <f t="shared" ca="1" si="23"/>
        <v>0</v>
      </c>
      <c r="N60" s="21">
        <f t="shared" ca="1" si="24"/>
        <v>0</v>
      </c>
      <c r="O60" s="104">
        <f t="shared" ca="1" si="25"/>
        <v>-1.6325720616049519E-5</v>
      </c>
      <c r="P60" s="104">
        <f t="shared" ca="1" si="26"/>
        <v>1.2337660606548048E-5</v>
      </c>
      <c r="Q60" s="104">
        <f t="shared" ca="1" si="27"/>
        <v>0</v>
      </c>
      <c r="R60" s="104">
        <f t="shared" ca="1" si="28"/>
        <v>-3.2492529412689048E-5</v>
      </c>
      <c r="S60" s="104">
        <f t="shared" ca="1" si="29"/>
        <v>0</v>
      </c>
      <c r="T60" s="104">
        <f t="shared" ca="1" si="30"/>
        <v>0</v>
      </c>
    </row>
    <row r="61" spans="1:29" s="10" customFormat="1" x14ac:dyDescent="0.25">
      <c r="A61" s="93">
        <f t="shared" si="31"/>
        <v>3600</v>
      </c>
      <c r="B61" s="106" t="s">
        <v>227</v>
      </c>
      <c r="C61" s="106">
        <v>0</v>
      </c>
      <c r="D61" s="106">
        <v>4.1999999999999997E-3</v>
      </c>
      <c r="E61" s="106">
        <v>0</v>
      </c>
      <c r="F61" s="106">
        <v>-1E-4</v>
      </c>
      <c r="G61" s="106">
        <v>0</v>
      </c>
      <c r="H61" s="106">
        <v>0</v>
      </c>
      <c r="I61" s="21">
        <f t="shared" ca="1" si="19"/>
        <v>5.153988577093906E-6</v>
      </c>
      <c r="J61" s="21">
        <f t="shared" ca="1" si="20"/>
        <v>4.2264510335544786E-3</v>
      </c>
      <c r="K61" s="21">
        <f t="shared" ca="1" si="21"/>
        <v>0</v>
      </c>
      <c r="L61" s="21">
        <f t="shared" ca="1" si="22"/>
        <v>-1.4759092231091491E-4</v>
      </c>
      <c r="M61" s="21">
        <f t="shared" ca="1" si="23"/>
        <v>0</v>
      </c>
      <c r="N61" s="21">
        <f t="shared" ca="1" si="24"/>
        <v>0</v>
      </c>
      <c r="O61" s="104">
        <f t="shared" ca="1" si="25"/>
        <v>-5.153988577093906E-6</v>
      </c>
      <c r="P61" s="104">
        <f t="shared" ca="1" si="26"/>
        <v>-2.6451033554478892E-5</v>
      </c>
      <c r="Q61" s="104">
        <f t="shared" ca="1" si="27"/>
        <v>0</v>
      </c>
      <c r="R61" s="104">
        <f t="shared" ca="1" si="28"/>
        <v>4.7590922310914908E-5</v>
      </c>
      <c r="S61" s="104">
        <f t="shared" ca="1" si="29"/>
        <v>0</v>
      </c>
      <c r="T61" s="104">
        <f t="shared" ca="1" si="30"/>
        <v>0</v>
      </c>
    </row>
    <row r="62" spans="1:29" s="10" customFormat="1" x14ac:dyDescent="0.25">
      <c r="A62" s="93">
        <f t="shared" si="31"/>
        <v>3600</v>
      </c>
      <c r="B62" s="106" t="s">
        <v>276</v>
      </c>
      <c r="C62" s="106">
        <v>1E-4</v>
      </c>
      <c r="D62" s="106">
        <v>4.5699999999999998E-2</v>
      </c>
      <c r="E62" s="106">
        <v>0</v>
      </c>
      <c r="F62" s="106">
        <v>-1.6000000000000001E-3</v>
      </c>
      <c r="G62" s="106">
        <v>0</v>
      </c>
      <c r="H62" s="106">
        <v>0</v>
      </c>
      <c r="I62" s="21">
        <f t="shared" ca="1" si="19"/>
        <v>5.5739900056055927E-5</v>
      </c>
      <c r="J62" s="21">
        <f t="shared" ca="1" si="20"/>
        <v>4.5708669058590459E-2</v>
      </c>
      <c r="K62" s="21">
        <f t="shared" ca="1" si="21"/>
        <v>0</v>
      </c>
      <c r="L62" s="21">
        <f t="shared" ca="1" si="22"/>
        <v>-1.5961818959696191E-3</v>
      </c>
      <c r="M62" s="21">
        <f t="shared" ca="1" si="23"/>
        <v>0</v>
      </c>
      <c r="N62" s="21">
        <f t="shared" ca="1" si="24"/>
        <v>0</v>
      </c>
      <c r="O62" s="104">
        <f t="shared" ca="1" si="25"/>
        <v>4.4260099943944078E-5</v>
      </c>
      <c r="P62" s="104">
        <f t="shared" ca="1" si="26"/>
        <v>-8.6690585904616868E-6</v>
      </c>
      <c r="Q62" s="104">
        <f t="shared" ca="1" si="27"/>
        <v>0</v>
      </c>
      <c r="R62" s="104">
        <f t="shared" ca="1" si="28"/>
        <v>-3.8181040303809314E-6</v>
      </c>
      <c r="S62" s="104">
        <f t="shared" ca="1" si="29"/>
        <v>0</v>
      </c>
      <c r="T62" s="104">
        <f t="shared" ca="1" si="30"/>
        <v>0</v>
      </c>
    </row>
    <row r="63" spans="1:29" s="10" customFormat="1" x14ac:dyDescent="0.25">
      <c r="A63" s="93">
        <f t="shared" si="31"/>
        <v>3600</v>
      </c>
      <c r="B63" s="106" t="s">
        <v>278</v>
      </c>
      <c r="C63" s="106">
        <v>1E-4</v>
      </c>
      <c r="D63" s="106">
        <v>9.3399999999999997E-2</v>
      </c>
      <c r="E63" s="106">
        <v>0</v>
      </c>
      <c r="F63" s="106">
        <v>-3.3E-3</v>
      </c>
      <c r="G63" s="106">
        <v>0</v>
      </c>
      <c r="H63" s="106">
        <v>0</v>
      </c>
      <c r="I63" s="21">
        <f t="shared" ca="1" si="19"/>
        <v>1.1388078936792615E-4</v>
      </c>
      <c r="J63" s="21">
        <f t="shared" ca="1" si="20"/>
        <v>9.3386233346574574E-2</v>
      </c>
      <c r="K63" s="21">
        <f t="shared" ca="1" si="21"/>
        <v>0</v>
      </c>
      <c r="L63" s="21">
        <f t="shared" ca="1" si="22"/>
        <v>-3.2611191283982957E-3</v>
      </c>
      <c r="M63" s="21">
        <f t="shared" ca="1" si="23"/>
        <v>0</v>
      </c>
      <c r="N63" s="21">
        <f t="shared" ca="1" si="24"/>
        <v>0</v>
      </c>
      <c r="O63" s="104">
        <f t="shared" ca="1" si="25"/>
        <v>-1.3880789367926149E-5</v>
      </c>
      <c r="P63" s="104">
        <f t="shared" ca="1" si="26"/>
        <v>1.376665342542327E-5</v>
      </c>
      <c r="Q63" s="104">
        <f t="shared" ca="1" si="27"/>
        <v>0</v>
      </c>
      <c r="R63" s="104">
        <f t="shared" ca="1" si="28"/>
        <v>-3.8880871601704257E-5</v>
      </c>
      <c r="S63" s="104">
        <f t="shared" ca="1" si="29"/>
        <v>0</v>
      </c>
      <c r="T63" s="104">
        <f t="shared" ca="1" si="30"/>
        <v>0</v>
      </c>
    </row>
    <row r="64" spans="1:29" s="10" customFormat="1" x14ac:dyDescent="0.25">
      <c r="A64" s="93">
        <f t="shared" si="31"/>
        <v>3600</v>
      </c>
      <c r="B64" s="106" t="s">
        <v>280</v>
      </c>
      <c r="C64" s="106">
        <v>1E-4</v>
      </c>
      <c r="D64" s="106">
        <v>6.6799999999999998E-2</v>
      </c>
      <c r="E64" s="106">
        <v>0</v>
      </c>
      <c r="F64" s="106">
        <v>-2.3E-3</v>
      </c>
      <c r="G64" s="106">
        <v>0</v>
      </c>
      <c r="H64" s="106">
        <v>0</v>
      </c>
      <c r="I64" s="21">
        <f t="shared" ca="1" si="19"/>
        <v>8.1408010482956006E-5</v>
      </c>
      <c r="J64" s="21">
        <f t="shared" ca="1" si="20"/>
        <v>6.675741804598774E-2</v>
      </c>
      <c r="K64" s="21">
        <f t="shared" ca="1" si="21"/>
        <v>0</v>
      </c>
      <c r="L64" s="21">
        <f t="shared" ca="1" si="22"/>
        <v>-2.3312204074481774E-3</v>
      </c>
      <c r="M64" s="21">
        <f t="shared" ca="1" si="23"/>
        <v>0</v>
      </c>
      <c r="N64" s="21">
        <f t="shared" ca="1" si="24"/>
        <v>0</v>
      </c>
      <c r="O64" s="104">
        <f t="shared" ca="1" si="25"/>
        <v>1.8591989517043999E-5</v>
      </c>
      <c r="P64" s="104">
        <f t="shared" ca="1" si="26"/>
        <v>4.258195401225795E-5</v>
      </c>
      <c r="Q64" s="104">
        <f t="shared" ca="1" si="27"/>
        <v>0</v>
      </c>
      <c r="R64" s="104">
        <f t="shared" ca="1" si="28"/>
        <v>3.12204074481774E-5</v>
      </c>
      <c r="S64" s="104">
        <f t="shared" ca="1" si="29"/>
        <v>0</v>
      </c>
      <c r="T64" s="104">
        <f t="shared" ca="1" si="30"/>
        <v>0</v>
      </c>
    </row>
    <row r="65" spans="1:22" s="10" customFormat="1" x14ac:dyDescent="0.25">
      <c r="A65" s="93">
        <f t="shared" si="31"/>
        <v>3600</v>
      </c>
      <c r="B65" s="106" t="s">
        <v>282</v>
      </c>
      <c r="C65" s="106">
        <v>0</v>
      </c>
      <c r="D65" s="106">
        <v>1E-3</v>
      </c>
      <c r="E65" s="106">
        <v>0</v>
      </c>
      <c r="F65" s="106">
        <v>0</v>
      </c>
      <c r="G65" s="106">
        <v>0</v>
      </c>
      <c r="H65" s="106">
        <v>0</v>
      </c>
      <c r="I65" s="21">
        <f t="shared" ca="1" si="19"/>
        <v>1.2791764551388507E-6</v>
      </c>
      <c r="J65" s="21">
        <f t="shared" ca="1" si="20"/>
        <v>1.0489694670546888E-3</v>
      </c>
      <c r="K65" s="21">
        <f t="shared" ca="1" si="21"/>
        <v>0</v>
      </c>
      <c r="L65" s="21">
        <f t="shared" ca="1" si="22"/>
        <v>-3.6630820962898255E-5</v>
      </c>
      <c r="M65" s="21">
        <f t="shared" ca="1" si="23"/>
        <v>0</v>
      </c>
      <c r="N65" s="21">
        <f t="shared" ca="1" si="24"/>
        <v>0</v>
      </c>
      <c r="O65" s="104">
        <f t="shared" ca="1" si="25"/>
        <v>-1.2791764551388507E-6</v>
      </c>
      <c r="P65" s="104">
        <f t="shared" ca="1" si="26"/>
        <v>-4.8969467054688813E-5</v>
      </c>
      <c r="Q65" s="104">
        <f t="shared" ca="1" si="27"/>
        <v>0</v>
      </c>
      <c r="R65" s="104">
        <f t="shared" ca="1" si="28"/>
        <v>3.6630820962898255E-5</v>
      </c>
      <c r="S65" s="104">
        <f t="shared" ca="1" si="29"/>
        <v>0</v>
      </c>
      <c r="T65" s="104">
        <f t="shared" ca="1" si="30"/>
        <v>0</v>
      </c>
    </row>
    <row r="66" spans="1:22" s="10" customFormat="1" x14ac:dyDescent="0.25">
      <c r="A66" s="93">
        <f t="shared" si="31"/>
        <v>3600</v>
      </c>
      <c r="B66" s="106" t="s">
        <v>229</v>
      </c>
      <c r="C66" s="106">
        <v>0</v>
      </c>
      <c r="D66" s="106">
        <v>5.8999999999999999E-3</v>
      </c>
      <c r="E66" s="106">
        <v>0</v>
      </c>
      <c r="F66" s="106">
        <v>-2.0000000000000001E-4</v>
      </c>
      <c r="G66" s="106">
        <v>0</v>
      </c>
      <c r="H66" s="106">
        <v>0</v>
      </c>
      <c r="I66" s="21">
        <f t="shared" ca="1" si="19"/>
        <v>7.1694207888967215E-6</v>
      </c>
      <c r="J66" s="21">
        <f t="shared" ca="1" si="20"/>
        <v>5.8791759915589404E-3</v>
      </c>
      <c r="K66" s="21">
        <f t="shared" ca="1" si="21"/>
        <v>0</v>
      </c>
      <c r="L66" s="21">
        <f t="shared" ca="1" si="22"/>
        <v>-2.0530534960264718E-4</v>
      </c>
      <c r="M66" s="21">
        <f t="shared" ca="1" si="23"/>
        <v>0</v>
      </c>
      <c r="N66" s="21">
        <f t="shared" ca="1" si="24"/>
        <v>0</v>
      </c>
      <c r="O66" s="104">
        <f t="shared" ca="1" si="25"/>
        <v>-7.1694207888967215E-6</v>
      </c>
      <c r="P66" s="104">
        <f t="shared" ca="1" si="26"/>
        <v>2.0824008441059499E-5</v>
      </c>
      <c r="Q66" s="104">
        <f t="shared" ca="1" si="27"/>
        <v>0</v>
      </c>
      <c r="R66" s="104">
        <f t="shared" ca="1" si="28"/>
        <v>5.3053496026471696E-6</v>
      </c>
      <c r="S66" s="104">
        <f t="shared" ca="1" si="29"/>
        <v>0</v>
      </c>
      <c r="T66" s="104">
        <f t="shared" ca="1" si="30"/>
        <v>0</v>
      </c>
    </row>
    <row r="67" spans="1:22" s="10" customFormat="1" x14ac:dyDescent="0.25">
      <c r="A67" s="93">
        <f t="shared" si="31"/>
        <v>3600</v>
      </c>
      <c r="B67" s="106" t="s">
        <v>231</v>
      </c>
      <c r="C67" s="106">
        <v>0</v>
      </c>
      <c r="D67" s="106">
        <v>0</v>
      </c>
      <c r="E67" s="106">
        <v>0</v>
      </c>
      <c r="F67" s="106">
        <v>0</v>
      </c>
      <c r="G67" s="106">
        <v>0</v>
      </c>
      <c r="H67" s="106">
        <v>0</v>
      </c>
      <c r="I67" s="21">
        <f t="shared" ca="1" si="19"/>
        <v>0</v>
      </c>
      <c r="J67" s="21">
        <f t="shared" ca="1" si="20"/>
        <v>0</v>
      </c>
      <c r="K67" s="21">
        <f t="shared" ca="1" si="21"/>
        <v>0</v>
      </c>
      <c r="L67" s="21">
        <f t="shared" ca="1" si="22"/>
        <v>0</v>
      </c>
      <c r="M67" s="21">
        <f t="shared" ca="1" si="23"/>
        <v>0</v>
      </c>
      <c r="N67" s="21">
        <f t="shared" ca="1" si="24"/>
        <v>0</v>
      </c>
      <c r="O67" s="104">
        <f t="shared" ca="1" si="25"/>
        <v>0</v>
      </c>
      <c r="P67" s="104">
        <f t="shared" ca="1" si="26"/>
        <v>0</v>
      </c>
      <c r="Q67" s="104">
        <f t="shared" ca="1" si="27"/>
        <v>0</v>
      </c>
      <c r="R67" s="104">
        <f t="shared" ca="1" si="28"/>
        <v>0</v>
      </c>
      <c r="S67" s="104">
        <f t="shared" ca="1" si="29"/>
        <v>0</v>
      </c>
      <c r="T67" s="104">
        <f t="shared" ca="1" si="30"/>
        <v>0</v>
      </c>
    </row>
    <row r="68" spans="1:22" s="10" customFormat="1" x14ac:dyDescent="0.25">
      <c r="A68" s="93">
        <f t="shared" si="31"/>
        <v>3600</v>
      </c>
      <c r="B68" s="106" t="s">
        <v>262</v>
      </c>
      <c r="C68" s="106">
        <v>1.1816</v>
      </c>
      <c r="D68" s="106">
        <v>1.4E-3</v>
      </c>
      <c r="E68" s="106">
        <v>0.12470000000000001</v>
      </c>
      <c r="F68" s="106">
        <v>4.1300000000000003E-2</v>
      </c>
      <c r="G68" s="106">
        <v>-0.38379999999999997</v>
      </c>
      <c r="H68" s="106">
        <v>-1.34E-2</v>
      </c>
      <c r="I68" s="21">
        <f t="shared" ca="1" si="19"/>
        <v>1.1816137628711334</v>
      </c>
      <c r="J68" s="21">
        <f t="shared" ca="1" si="20"/>
        <v>1.4409308869368375E-3</v>
      </c>
      <c r="K68" s="21">
        <f t="shared" ca="1" si="21"/>
        <v>0.12469117364052389</v>
      </c>
      <c r="L68" s="21">
        <f t="shared" ca="1" si="22"/>
        <v>4.1262861841499507E-2</v>
      </c>
      <c r="M68" s="21">
        <f t="shared" ca="1" si="23"/>
        <v>-0.38384476925209926</v>
      </c>
      <c r="N68" s="21">
        <f t="shared" ca="1" si="24"/>
        <v>-1.3404154707665653E-2</v>
      </c>
      <c r="O68" s="104">
        <f t="shared" ca="1" si="25"/>
        <v>-1.3762871133415899E-5</v>
      </c>
      <c r="P68" s="104">
        <f t="shared" ca="1" si="26"/>
        <v>-4.0930886936837562E-5</v>
      </c>
      <c r="Q68" s="104">
        <f t="shared" ca="1" si="27"/>
        <v>8.8263594761189834E-6</v>
      </c>
      <c r="R68" s="104">
        <f t="shared" ca="1" si="28"/>
        <v>3.713815850049651E-5</v>
      </c>
      <c r="S68" s="104">
        <f t="shared" ca="1" si="29"/>
        <v>4.476925209928595E-5</v>
      </c>
      <c r="T68" s="104">
        <f t="shared" ca="1" si="30"/>
        <v>4.1547076656527765E-6</v>
      </c>
    </row>
    <row r="69" spans="1:22" s="10" customFormat="1" x14ac:dyDescent="0.25">
      <c r="A69" s="93">
        <f t="shared" si="31"/>
        <v>3600</v>
      </c>
      <c r="B69" s="106" t="s">
        <v>14</v>
      </c>
      <c r="C69" s="106">
        <v>4.5699999999999998E-2</v>
      </c>
      <c r="D69" s="106">
        <v>1E-4</v>
      </c>
      <c r="E69" s="106">
        <v>6.8999999999999999E-3</v>
      </c>
      <c r="F69" s="106">
        <v>1.6000000000000001E-3</v>
      </c>
      <c r="G69" s="106">
        <v>-1.78E-2</v>
      </c>
      <c r="H69" s="106">
        <v>-5.9999999999999995E-4</v>
      </c>
      <c r="I69" s="21">
        <f t="shared" ca="1" si="19"/>
        <v>4.5694781835016213E-2</v>
      </c>
      <c r="J69" s="21">
        <f t="shared" ca="1" si="20"/>
        <v>5.5722965140425499E-5</v>
      </c>
      <c r="K69" s="21">
        <f t="shared" ca="1" si="21"/>
        <v>6.9354999265499352E-3</v>
      </c>
      <c r="L69" s="21">
        <f t="shared" ca="1" si="22"/>
        <v>1.5956969434363019E-3</v>
      </c>
      <c r="M69" s="21">
        <f t="shared" ca="1" si="23"/>
        <v>-1.7802139086651084E-2</v>
      </c>
      <c r="N69" s="21">
        <f t="shared" ca="1" si="24"/>
        <v>-6.2166439550497476E-4</v>
      </c>
      <c r="O69" s="104">
        <f t="shared" ca="1" si="25"/>
        <v>5.2181649837848565E-6</v>
      </c>
      <c r="P69" s="104">
        <f t="shared" ca="1" si="26"/>
        <v>4.4277034859574506E-5</v>
      </c>
      <c r="Q69" s="104">
        <f t="shared" ca="1" si="27"/>
        <v>-3.5499926549935334E-5</v>
      </c>
      <c r="R69" s="104">
        <f t="shared" ca="1" si="28"/>
        <v>4.3030565636981589E-6</v>
      </c>
      <c r="S69" s="104">
        <f t="shared" ca="1" si="29"/>
        <v>2.139086651083838E-6</v>
      </c>
      <c r="T69" s="104">
        <f t="shared" ca="1" si="30"/>
        <v>2.1664395504974814E-5</v>
      </c>
    </row>
    <row r="70" spans="1:22" s="10" customFormat="1" x14ac:dyDescent="0.25">
      <c r="A70" s="93">
        <f t="shared" si="31"/>
        <v>3600</v>
      </c>
      <c r="B70" s="106" t="s">
        <v>15</v>
      </c>
      <c r="C70" s="106">
        <v>1E-4</v>
      </c>
      <c r="D70" s="106">
        <v>5.3600000000000002E-2</v>
      </c>
      <c r="E70" s="106">
        <v>0</v>
      </c>
      <c r="F70" s="106">
        <v>-1.9E-3</v>
      </c>
      <c r="G70" s="106">
        <v>0</v>
      </c>
      <c r="H70" s="106">
        <v>0</v>
      </c>
      <c r="I70" s="21">
        <f t="shared" ca="1" si="19"/>
        <v>6.5302882464198076E-5</v>
      </c>
      <c r="J70" s="21">
        <f t="shared" ca="1" si="20"/>
        <v>5.355064935757381E-2</v>
      </c>
      <c r="K70" s="21">
        <f t="shared" ca="1" si="21"/>
        <v>0</v>
      </c>
      <c r="L70" s="21">
        <f t="shared" ca="1" si="22"/>
        <v>-1.8700298823492438E-3</v>
      </c>
      <c r="M70" s="21">
        <f t="shared" ca="1" si="23"/>
        <v>0</v>
      </c>
      <c r="N70" s="21">
        <f t="shared" ca="1" si="24"/>
        <v>0</v>
      </c>
      <c r="O70" s="104">
        <f t="shared" ca="1" si="25"/>
        <v>3.4697117535801929E-5</v>
      </c>
      <c r="P70" s="104">
        <f t="shared" ca="1" si="26"/>
        <v>4.9350642426192193E-5</v>
      </c>
      <c r="Q70" s="104">
        <f t="shared" ca="1" si="27"/>
        <v>0</v>
      </c>
      <c r="R70" s="104">
        <f t="shared" ca="1" si="28"/>
        <v>-2.9970117650756148E-5</v>
      </c>
      <c r="S70" s="104">
        <f t="shared" ca="1" si="29"/>
        <v>0</v>
      </c>
      <c r="T70" s="104">
        <f t="shared" ca="1" si="30"/>
        <v>0</v>
      </c>
    </row>
    <row r="71" spans="1:22" s="10" customFormat="1" x14ac:dyDescent="0.25">
      <c r="A71" s="93">
        <f t="shared" si="31"/>
        <v>3600</v>
      </c>
      <c r="B71" s="106" t="s">
        <v>287</v>
      </c>
      <c r="C71" s="106">
        <v>0.8599</v>
      </c>
      <c r="D71" s="106">
        <v>0</v>
      </c>
      <c r="E71" s="106">
        <v>3.1699999999999999E-2</v>
      </c>
      <c r="F71" s="106">
        <v>-5.0000000000000001E-4</v>
      </c>
      <c r="G71" s="106">
        <v>-8.5900000000000004E-2</v>
      </c>
      <c r="H71" s="106">
        <v>2.0000000000000001E-4</v>
      </c>
      <c r="I71" s="21">
        <f t="shared" ca="1" si="19"/>
        <v>0.85988871521392474</v>
      </c>
      <c r="J71" s="21">
        <f t="shared" ca="1" si="20"/>
        <v>1.7279795761405281E-6</v>
      </c>
      <c r="K71" s="21">
        <f t="shared" ca="1" si="21"/>
        <v>3.1676312016709028E-2</v>
      </c>
      <c r="L71" s="21">
        <f t="shared" ca="1" si="22"/>
        <v>-5.2836933592528769E-4</v>
      </c>
      <c r="M71" s="21">
        <f t="shared" ca="1" si="23"/>
        <v>-8.5881603722416933E-2</v>
      </c>
      <c r="N71" s="21">
        <f t="shared" ca="1" si="24"/>
        <v>2.2524612664562077E-4</v>
      </c>
      <c r="O71" s="104">
        <f t="shared" ca="1" si="25"/>
        <v>1.1284786075260733E-5</v>
      </c>
      <c r="P71" s="104">
        <f t="shared" ca="1" si="26"/>
        <v>-1.7279795761405281E-6</v>
      </c>
      <c r="Q71" s="104">
        <f t="shared" ca="1" si="27"/>
        <v>2.3687983290970882E-5</v>
      </c>
      <c r="R71" s="104">
        <f t="shared" ca="1" si="28"/>
        <v>2.8369335925287681E-5</v>
      </c>
      <c r="S71" s="104">
        <f t="shared" ca="1" si="29"/>
        <v>-1.8396277583071496E-5</v>
      </c>
      <c r="T71" s="104">
        <f t="shared" ca="1" si="30"/>
        <v>-2.5246126645620757E-5</v>
      </c>
    </row>
    <row r="72" spans="1:22" s="10" customFormat="1" x14ac:dyDescent="0.25">
      <c r="A72" s="93">
        <f t="shared" si="31"/>
        <v>3600</v>
      </c>
      <c r="B72" s="106" t="s">
        <v>288</v>
      </c>
      <c r="C72" s="106">
        <v>0</v>
      </c>
      <c r="D72" s="106">
        <v>0.89149999999999996</v>
      </c>
      <c r="E72" s="106">
        <v>0</v>
      </c>
      <c r="F72" s="106">
        <v>-5.9999999999999995E-4</v>
      </c>
      <c r="G72" s="106">
        <v>0</v>
      </c>
      <c r="H72" s="106">
        <v>-3.2000000000000002E-3</v>
      </c>
      <c r="I72" s="21">
        <f t="shared" ca="1" si="19"/>
        <v>1.7279795761405281E-6</v>
      </c>
      <c r="J72" s="21">
        <f t="shared" ca="1" si="20"/>
        <v>0.89152639923068755</v>
      </c>
      <c r="K72" s="21">
        <f t="shared" ca="1" si="21"/>
        <v>3.8627999946630958E-5</v>
      </c>
      <c r="L72" s="21">
        <f t="shared" ca="1" si="22"/>
        <v>-5.7779185435888726E-4</v>
      </c>
      <c r="M72" s="21">
        <f t="shared" ca="1" si="23"/>
        <v>7.8657680675007341E-6</v>
      </c>
      <c r="N72" s="21">
        <f t="shared" ca="1" si="24"/>
        <v>-3.2240231351442056E-3</v>
      </c>
      <c r="O72" s="104">
        <f t="shared" ca="1" si="25"/>
        <v>-1.7279795761405281E-6</v>
      </c>
      <c r="P72" s="104">
        <f t="shared" ca="1" si="26"/>
        <v>-2.6399230687590425E-5</v>
      </c>
      <c r="Q72" s="104">
        <f t="shared" ca="1" si="27"/>
        <v>-3.8627999946630958E-5</v>
      </c>
      <c r="R72" s="104">
        <f t="shared" ca="1" si="28"/>
        <v>-2.2208145641112683E-5</v>
      </c>
      <c r="S72" s="104">
        <f t="shared" ca="1" si="29"/>
        <v>-7.8657680675007341E-6</v>
      </c>
      <c r="T72" s="104">
        <f t="shared" ca="1" si="30"/>
        <v>2.4023135144205475E-5</v>
      </c>
    </row>
    <row r="73" spans="1:22" s="10" customFormat="1" x14ac:dyDescent="0.25">
      <c r="A73" s="93">
        <f t="shared" si="31"/>
        <v>3600</v>
      </c>
      <c r="B73" s="106" t="s">
        <v>286</v>
      </c>
      <c r="C73" s="106">
        <v>2.0000000000000001E-4</v>
      </c>
      <c r="D73" s="106">
        <v>0.28399999999999997</v>
      </c>
      <c r="E73" s="106">
        <v>0</v>
      </c>
      <c r="F73" s="106">
        <v>-4.4000000000000003E-3</v>
      </c>
      <c r="G73" s="106">
        <v>0</v>
      </c>
      <c r="H73" s="106">
        <v>0</v>
      </c>
      <c r="I73" s="21">
        <f t="shared" ca="1" si="19"/>
        <v>1.5380715687499715E-4</v>
      </c>
      <c r="J73" s="21">
        <f t="shared" ca="1" si="20"/>
        <v>0.28397857641502533</v>
      </c>
      <c r="K73" s="21">
        <f t="shared" ca="1" si="21"/>
        <v>0</v>
      </c>
      <c r="L73" s="21">
        <f t="shared" ca="1" si="22"/>
        <v>-4.4044607009975532E-3</v>
      </c>
      <c r="M73" s="21">
        <f t="shared" ca="1" si="23"/>
        <v>0</v>
      </c>
      <c r="N73" s="21">
        <f t="shared" ca="1" si="24"/>
        <v>0</v>
      </c>
      <c r="O73" s="104">
        <f t="shared" ca="1" si="25"/>
        <v>4.6192843125002859E-5</v>
      </c>
      <c r="P73" s="104">
        <f t="shared" ca="1" si="26"/>
        <v>2.1423584974644694E-5</v>
      </c>
      <c r="Q73" s="104">
        <f t="shared" ca="1" si="27"/>
        <v>0</v>
      </c>
      <c r="R73" s="104">
        <f t="shared" ca="1" si="28"/>
        <v>4.460700997552941E-6</v>
      </c>
      <c r="S73" s="104">
        <f t="shared" ca="1" si="29"/>
        <v>0</v>
      </c>
      <c r="T73" s="104">
        <f t="shared" ca="1" si="30"/>
        <v>0</v>
      </c>
    </row>
    <row r="74" spans="1:22" s="10" customFormat="1" x14ac:dyDescent="0.25">
      <c r="A74" s="93">
        <f t="shared" si="31"/>
        <v>3600</v>
      </c>
      <c r="B74" s="106" t="s">
        <v>284</v>
      </c>
      <c r="C74" s="106">
        <v>0.60860000000000003</v>
      </c>
      <c r="D74" s="106">
        <v>5.0000000000000001E-4</v>
      </c>
      <c r="E74" s="106">
        <v>5.3900000000000003E-2</v>
      </c>
      <c r="F74" s="106">
        <v>1.5699999999999999E-2</v>
      </c>
      <c r="G74" s="106">
        <v>-0.13389999999999999</v>
      </c>
      <c r="H74" s="106">
        <v>-4.7000000000000002E-3</v>
      </c>
      <c r="I74" s="21">
        <f t="shared" ca="1" si="19"/>
        <v>0.60857007147361553</v>
      </c>
      <c r="J74" s="21">
        <f t="shared" ca="1" si="20"/>
        <v>5.4963354749730867E-4</v>
      </c>
      <c r="K74" s="21">
        <f t="shared" ca="1" si="21"/>
        <v>5.3855122688063528E-2</v>
      </c>
      <c r="L74" s="21">
        <f t="shared" ca="1" si="22"/>
        <v>1.5739445478920359E-2</v>
      </c>
      <c r="M74" s="21">
        <f t="shared" ca="1" si="23"/>
        <v>-0.13394766661966151</v>
      </c>
      <c r="N74" s="21">
        <f t="shared" ca="1" si="24"/>
        <v>-4.677555589982672E-3</v>
      </c>
      <c r="O74" s="104">
        <f t="shared" ca="1" si="25"/>
        <v>2.992852638450394E-5</v>
      </c>
      <c r="P74" s="104">
        <f t="shared" ca="1" si="26"/>
        <v>-4.9633547497308656E-5</v>
      </c>
      <c r="Q74" s="104">
        <f t="shared" ca="1" si="27"/>
        <v>4.4877311936475373E-5</v>
      </c>
      <c r="R74" s="104">
        <f t="shared" ca="1" si="28"/>
        <v>-3.9445478920360766E-5</v>
      </c>
      <c r="S74" s="104">
        <f t="shared" ca="1" si="29"/>
        <v>4.7666619661518306E-5</v>
      </c>
      <c r="T74" s="104">
        <f t="shared" ca="1" si="30"/>
        <v>-2.2444410017328185E-5</v>
      </c>
    </row>
    <row r="75" spans="1:22" s="10" customFormat="1" x14ac:dyDescent="0.25">
      <c r="A75" s="93">
        <f t="shared" si="31"/>
        <v>3600</v>
      </c>
      <c r="B75" s="106" t="s">
        <v>304</v>
      </c>
      <c r="C75" s="106">
        <v>2.9321000000000002</v>
      </c>
      <c r="D75" s="106">
        <v>2.379</v>
      </c>
      <c r="E75" s="106">
        <v>0.75149999999999995</v>
      </c>
      <c r="F75" s="106">
        <v>1.8599999999999998E-2</v>
      </c>
      <c r="G75" s="106">
        <v>-0.53129999999999999</v>
      </c>
      <c r="H75" s="106">
        <v>-1.8100000000000002E-2</v>
      </c>
      <c r="I75" s="21">
        <f>VLOOKUP($A75,TOTALS!$A$3:$G$133,2)</f>
        <v>2.9320779643973061</v>
      </c>
      <c r="J75" s="21">
        <f>VLOOKUP($A75,TOTALS!$A$3:$G$133,3)</f>
        <v>2.400928206745959</v>
      </c>
      <c r="K75" s="21">
        <f>VLOOKUP($A75,TOTALS!$A$3:$G$133,4)</f>
        <v>0.75153798721865661</v>
      </c>
      <c r="L75" s="21">
        <f>VLOOKUP($A75,TOTALS!$A$3:$G$133,5)</f>
        <v>1.7881231102540439E-2</v>
      </c>
      <c r="M75" s="21">
        <f>VLOOKUP($A75,TOTALS!$A$3:$G$133,6)</f>
        <v>-0.53126351941931826</v>
      </c>
      <c r="N75" s="21">
        <f>VLOOKUP($A75,TOTALS!$A$3:$G$133,7)</f>
        <v>-1.8107241726930394E-2</v>
      </c>
      <c r="O75" s="104">
        <f t="shared" si="25"/>
        <v>2.203560269409266E-5</v>
      </c>
      <c r="P75" s="104">
        <f t="shared" si="26"/>
        <v>-2.1928206745958967E-2</v>
      </c>
      <c r="Q75" s="104">
        <f t="shared" si="27"/>
        <v>-3.7987218656665434E-5</v>
      </c>
      <c r="R75" s="104">
        <f t="shared" si="28"/>
        <v>7.1876889745955963E-4</v>
      </c>
      <c r="S75" s="104">
        <f t="shared" si="29"/>
        <v>-3.6480580681730324E-5</v>
      </c>
      <c r="T75" s="104">
        <f t="shared" si="30"/>
        <v>7.2417269303924614E-6</v>
      </c>
    </row>
    <row r="76" spans="1:22" s="10" customFormat="1" x14ac:dyDescent="0.25">
      <c r="A76" s="93"/>
      <c r="B76" s="38"/>
      <c r="C76" s="79"/>
      <c r="D76" s="79"/>
      <c r="E76" s="79"/>
      <c r="F76" s="79"/>
      <c r="G76" s="79"/>
      <c r="H76" s="79"/>
      <c r="I76" s="21"/>
      <c r="J76" s="21"/>
      <c r="K76" s="21"/>
      <c r="L76" s="21"/>
      <c r="M76" s="21"/>
      <c r="N76" s="21"/>
      <c r="O76" s="105"/>
      <c r="P76" s="105"/>
      <c r="Q76" s="105"/>
      <c r="R76" s="105"/>
      <c r="S76" s="105"/>
      <c r="T76" s="105"/>
      <c r="U76" s="1"/>
      <c r="V76" s="1"/>
    </row>
    <row r="77" spans="1:22" s="10" customFormat="1" x14ac:dyDescent="0.25">
      <c r="A77" s="93">
        <v>5000</v>
      </c>
      <c r="B77" s="106" t="s">
        <v>0</v>
      </c>
      <c r="C77" s="106">
        <v>3.6400000000000002E-2</v>
      </c>
      <c r="D77" s="106">
        <v>0</v>
      </c>
      <c r="E77" s="106">
        <v>8.8300000000000003E-2</v>
      </c>
      <c r="F77" s="106">
        <v>1.2999999999999999E-3</v>
      </c>
      <c r="G77" s="106">
        <v>5.4399999999999997E-2</v>
      </c>
      <c r="H77" s="106">
        <v>1.9E-3</v>
      </c>
      <c r="I77" s="21">
        <f t="shared" ref="I77:I111" ca="1" si="32">VLOOKUP($A77,INDIRECT("'"&amp;$B77&amp;"'!$A$3:$v$133"),17)</f>
        <v>3.6445444067111303E-2</v>
      </c>
      <c r="J77" s="21">
        <f t="shared" ref="J77:J111" ca="1" si="33">VLOOKUP($A77,INDIRECT("'"&amp;$B77&amp;"'!$A$3:$v$133"),18)</f>
        <v>4.4443766393534221E-5</v>
      </c>
      <c r="K77" s="21">
        <f t="shared" ref="K77:K111" ca="1" si="34">VLOOKUP($A77,INDIRECT("'"&amp;$B77&amp;"'!$A$3:$v$133"),19)</f>
        <v>8.8322764680442395E-2</v>
      </c>
      <c r="L77" s="21">
        <f t="shared" ref="L77:L111" ca="1" si="35">VLOOKUP($A77,INDIRECT("'"&amp;$B77&amp;"'!$A$3:$v$133"),20)</f>
        <v>1.2727029512919787E-3</v>
      </c>
      <c r="M77" s="21">
        <f t="shared" ref="M77:M111" ca="1" si="36">VLOOKUP($A77,INDIRECT("'"&amp;$B77&amp;"'!$A$3:$v$133"),21)</f>
        <v>5.4434455673801799E-2</v>
      </c>
      <c r="N77" s="21">
        <f t="shared" ref="N77:N111" ca="1" si="37">VLOOKUP($A77,INDIRECT("'"&amp;$B77&amp;"'!$A$3:$v$133"),22)</f>
        <v>1.9008930789935919E-3</v>
      </c>
      <c r="O77" s="104">
        <f t="shared" ref="O77:O112" ca="1" si="38">C77-I77</f>
        <v>-4.5444067111301278E-5</v>
      </c>
      <c r="P77" s="104">
        <f t="shared" ref="P77:P112" ca="1" si="39">D77-J77</f>
        <v>-4.4443766393534221E-5</v>
      </c>
      <c r="Q77" s="104">
        <f t="shared" ref="Q77:Q112" ca="1" si="40">E77-K77</f>
        <v>-2.2764680442391438E-5</v>
      </c>
      <c r="R77" s="104">
        <f t="shared" ref="R77:R112" ca="1" si="41">F77-L77</f>
        <v>2.7297048708021252E-5</v>
      </c>
      <c r="S77" s="104">
        <f t="shared" ref="S77:S112" ca="1" si="42">G77-M77</f>
        <v>-3.4455673801801756E-5</v>
      </c>
      <c r="T77" s="104">
        <f t="shared" ref="T77:T112" ca="1" si="43">H77-N77</f>
        <v>-8.9307899359190694E-7</v>
      </c>
    </row>
    <row r="78" spans="1:22" s="10" customFormat="1" x14ac:dyDescent="0.25">
      <c r="A78" s="93">
        <f t="shared" ref="A78:A112" si="44">A77</f>
        <v>5000</v>
      </c>
      <c r="B78" s="106" t="s">
        <v>2</v>
      </c>
      <c r="C78" s="106">
        <v>4.0300000000000002E-2</v>
      </c>
      <c r="D78" s="106">
        <v>0</v>
      </c>
      <c r="E78" s="106">
        <v>0.64500000000000002</v>
      </c>
      <c r="F78" s="106">
        <v>1.4E-3</v>
      </c>
      <c r="G78" s="106">
        <v>0.1613</v>
      </c>
      <c r="H78" s="106">
        <v>5.5999999999999999E-3</v>
      </c>
      <c r="I78" s="21">
        <f t="shared" ca="1" si="32"/>
        <v>4.0322036283266811E-2</v>
      </c>
      <c r="J78" s="21">
        <f t="shared" ca="1" si="33"/>
        <v>4.917111608751923E-5</v>
      </c>
      <c r="K78" s="21">
        <f t="shared" ca="1" si="34"/>
        <v>0.64500912306110136</v>
      </c>
      <c r="L78" s="21">
        <f t="shared" ca="1" si="35"/>
        <v>1.4080765344858478E-3</v>
      </c>
      <c r="M78" s="21">
        <f t="shared" ca="1" si="36"/>
        <v>0.16127021195220101</v>
      </c>
      <c r="N78" s="21">
        <f t="shared" ca="1" si="37"/>
        <v>5.6316798974681073E-3</v>
      </c>
      <c r="O78" s="104">
        <f t="shared" ca="1" si="38"/>
        <v>-2.2036283266808898E-5</v>
      </c>
      <c r="P78" s="104">
        <f t="shared" ca="1" si="39"/>
        <v>-4.917111608751923E-5</v>
      </c>
      <c r="Q78" s="104">
        <f t="shared" ca="1" si="40"/>
        <v>-9.123061101345975E-6</v>
      </c>
      <c r="R78" s="104">
        <f t="shared" ca="1" si="41"/>
        <v>-8.0765344858478149E-6</v>
      </c>
      <c r="S78" s="104">
        <f t="shared" ca="1" si="42"/>
        <v>2.9788047798989803E-5</v>
      </c>
      <c r="T78" s="104">
        <f t="shared" ca="1" si="43"/>
        <v>-3.1679897468107378E-5</v>
      </c>
    </row>
    <row r="79" spans="1:22" s="10" customFormat="1" x14ac:dyDescent="0.25">
      <c r="A79" s="93">
        <f t="shared" si="44"/>
        <v>5000</v>
      </c>
      <c r="B79" s="106" t="s">
        <v>4</v>
      </c>
      <c r="C79" s="106">
        <v>3.7100000000000001E-2</v>
      </c>
      <c r="D79" s="106">
        <v>0</v>
      </c>
      <c r="E79" s="106">
        <v>0.24660000000000001</v>
      </c>
      <c r="F79" s="106">
        <v>1.2999999999999999E-3</v>
      </c>
      <c r="G79" s="106">
        <v>9.5600000000000004E-2</v>
      </c>
      <c r="H79" s="106">
        <v>3.3E-3</v>
      </c>
      <c r="I79" s="21">
        <f t="shared" ca="1" si="32"/>
        <v>3.7092948571499786E-2</v>
      </c>
      <c r="J79" s="21">
        <f t="shared" ca="1" si="33"/>
        <v>4.5233372328333982E-5</v>
      </c>
      <c r="K79" s="21">
        <f t="shared" ca="1" si="34"/>
        <v>0.24658577963614839</v>
      </c>
      <c r="L79" s="21">
        <f t="shared" ca="1" si="35"/>
        <v>1.2953143068345975E-3</v>
      </c>
      <c r="M79" s="21">
        <f t="shared" ca="1" si="36"/>
        <v>9.5637825375250105E-2</v>
      </c>
      <c r="N79" s="21">
        <f t="shared" ca="1" si="37"/>
        <v>3.3397464546211313E-3</v>
      </c>
      <c r="O79" s="104">
        <f t="shared" ca="1" si="38"/>
        <v>7.0514285002154509E-6</v>
      </c>
      <c r="P79" s="104">
        <f t="shared" ca="1" si="39"/>
        <v>-4.5233372328333982E-5</v>
      </c>
      <c r="Q79" s="104">
        <f t="shared" ca="1" si="40"/>
        <v>1.4220363851624729E-5</v>
      </c>
      <c r="R79" s="104">
        <f t="shared" ca="1" si="41"/>
        <v>4.6856931654023961E-6</v>
      </c>
      <c r="S79" s="104">
        <f t="shared" ca="1" si="42"/>
        <v>-3.7825375250100102E-5</v>
      </c>
      <c r="T79" s="104">
        <f t="shared" ca="1" si="43"/>
        <v>-3.9746454621131331E-5</v>
      </c>
    </row>
    <row r="80" spans="1:22" s="10" customFormat="1" x14ac:dyDescent="0.25">
      <c r="A80" s="93">
        <f t="shared" si="44"/>
        <v>5000</v>
      </c>
      <c r="B80" s="106" t="s">
        <v>182</v>
      </c>
      <c r="C80" s="106">
        <v>0.30590000000000001</v>
      </c>
      <c r="D80" s="106">
        <v>1E-4</v>
      </c>
      <c r="E80" s="106">
        <v>1.6400000000000001E-2</v>
      </c>
      <c r="F80" s="106">
        <v>5.7999999999999996E-3</v>
      </c>
      <c r="G80" s="106">
        <v>-7.0900000000000005E-2</v>
      </c>
      <c r="H80" s="106">
        <v>-1.2999999999999999E-3</v>
      </c>
      <c r="I80" s="21">
        <f t="shared" ca="1" si="32"/>
        <v>0.30591732461905763</v>
      </c>
      <c r="J80" s="21">
        <f t="shared" ca="1" si="33"/>
        <v>1.084631797365293E-4</v>
      </c>
      <c r="K80" s="21">
        <f t="shared" ca="1" si="34"/>
        <v>1.643687303098244E-2</v>
      </c>
      <c r="L80" s="21">
        <f t="shared" ca="1" si="35"/>
        <v>5.7602747994062774E-3</v>
      </c>
      <c r="M80" s="21">
        <f t="shared" ca="1" si="36"/>
        <v>-7.0910677776631709E-2</v>
      </c>
      <c r="N80" s="21">
        <f t="shared" ca="1" si="37"/>
        <v>-1.3352136585078659E-3</v>
      </c>
      <c r="O80" s="104">
        <f t="shared" ca="1" si="38"/>
        <v>-1.7324619057623725E-5</v>
      </c>
      <c r="P80" s="104">
        <f t="shared" ca="1" si="39"/>
        <v>-8.463179736529293E-6</v>
      </c>
      <c r="Q80" s="104">
        <f t="shared" ca="1" si="40"/>
        <v>-3.6873030982438604E-5</v>
      </c>
      <c r="R80" s="104">
        <f t="shared" ca="1" si="41"/>
        <v>3.9725200593722192E-5</v>
      </c>
      <c r="S80" s="104">
        <f t="shared" ca="1" si="42"/>
        <v>1.0677776631703995E-5</v>
      </c>
      <c r="T80" s="104">
        <f t="shared" ca="1" si="43"/>
        <v>3.5213658507865942E-5</v>
      </c>
    </row>
    <row r="81" spans="1:20" s="10" customFormat="1" x14ac:dyDescent="0.25">
      <c r="A81" s="93">
        <f t="shared" si="44"/>
        <v>5000</v>
      </c>
      <c r="B81" s="106" t="s">
        <v>189</v>
      </c>
      <c r="C81" s="106">
        <v>0</v>
      </c>
      <c r="D81" s="106">
        <v>0.123</v>
      </c>
      <c r="E81" s="106">
        <v>0</v>
      </c>
      <c r="F81" s="106">
        <v>-1.1999999999999999E-3</v>
      </c>
      <c r="G81" s="106">
        <v>0</v>
      </c>
      <c r="H81" s="106">
        <v>0</v>
      </c>
      <c r="I81" s="21">
        <f t="shared" ca="1" si="32"/>
        <v>1.1201738848793133E-5</v>
      </c>
      <c r="J81" s="21">
        <f t="shared" ca="1" si="33"/>
        <v>0.12299502407583983</v>
      </c>
      <c r="K81" s="21">
        <f t="shared" ca="1" si="34"/>
        <v>0</v>
      </c>
      <c r="L81" s="21">
        <f t="shared" ca="1" si="35"/>
        <v>-1.1737794253600553E-3</v>
      </c>
      <c r="M81" s="21">
        <f t="shared" ca="1" si="36"/>
        <v>0</v>
      </c>
      <c r="N81" s="21">
        <f t="shared" ca="1" si="37"/>
        <v>0</v>
      </c>
      <c r="O81" s="104">
        <f t="shared" ca="1" si="38"/>
        <v>-1.1201738848793133E-5</v>
      </c>
      <c r="P81" s="104">
        <f t="shared" ca="1" si="39"/>
        <v>4.9759241601693427E-6</v>
      </c>
      <c r="Q81" s="104">
        <f t="shared" ca="1" si="40"/>
        <v>0</v>
      </c>
      <c r="R81" s="104">
        <f t="shared" ca="1" si="41"/>
        <v>-2.6220574639944545E-5</v>
      </c>
      <c r="S81" s="104">
        <f t="shared" ca="1" si="42"/>
        <v>0</v>
      </c>
      <c r="T81" s="104">
        <f t="shared" ca="1" si="43"/>
        <v>0</v>
      </c>
    </row>
    <row r="82" spans="1:20" s="10" customFormat="1" x14ac:dyDescent="0.25">
      <c r="A82" s="93">
        <f t="shared" si="44"/>
        <v>5000</v>
      </c>
      <c r="B82" s="106" t="s">
        <v>7</v>
      </c>
      <c r="C82" s="106">
        <v>1.6400000000000001E-2</v>
      </c>
      <c r="D82" s="106">
        <v>0</v>
      </c>
      <c r="E82" s="106">
        <v>4.7000000000000002E-3</v>
      </c>
      <c r="F82" s="106">
        <v>5.9999999999999995E-4</v>
      </c>
      <c r="G82" s="106">
        <v>-8.8000000000000005E-3</v>
      </c>
      <c r="H82" s="106">
        <v>-2.9999999999999997E-4</v>
      </c>
      <c r="I82" s="21">
        <f t="shared" ca="1" si="32"/>
        <v>1.6416853332687876E-2</v>
      </c>
      <c r="J82" s="21">
        <f t="shared" ca="1" si="33"/>
        <v>2.0019698294561744E-5</v>
      </c>
      <c r="K82" s="21">
        <f t="shared" ca="1" si="34"/>
        <v>4.6702575310175768E-3</v>
      </c>
      <c r="L82" s="21">
        <f t="shared" ca="1" si="35"/>
        <v>5.7328915101062376E-4</v>
      </c>
      <c r="M82" s="21">
        <f t="shared" ca="1" si="36"/>
        <v>-8.7561939741303448E-3</v>
      </c>
      <c r="N82" s="21">
        <f t="shared" ca="1" si="37"/>
        <v>-3.0577303139563621E-4</v>
      </c>
      <c r="O82" s="104">
        <f t="shared" ca="1" si="38"/>
        <v>-1.6853332687874478E-5</v>
      </c>
      <c r="P82" s="104">
        <f t="shared" ca="1" si="39"/>
        <v>-2.0019698294561744E-5</v>
      </c>
      <c r="Q82" s="104">
        <f t="shared" ca="1" si="40"/>
        <v>2.9742468982423345E-5</v>
      </c>
      <c r="R82" s="104">
        <f t="shared" ca="1" si="41"/>
        <v>2.671084898937619E-5</v>
      </c>
      <c r="S82" s="104">
        <f t="shared" ca="1" si="42"/>
        <v>-4.3806025869655776E-5</v>
      </c>
      <c r="T82" s="104">
        <f t="shared" ca="1" si="43"/>
        <v>5.7730313956362404E-6</v>
      </c>
    </row>
    <row r="83" spans="1:20" s="10" customFormat="1" x14ac:dyDescent="0.25">
      <c r="A83" s="93">
        <f t="shared" si="44"/>
        <v>5000</v>
      </c>
      <c r="B83" s="106" t="s">
        <v>195</v>
      </c>
      <c r="C83" s="106">
        <v>9.4999999999999998E-3</v>
      </c>
      <c r="D83" s="106">
        <v>0</v>
      </c>
      <c r="E83" s="106">
        <v>2.5999999999999999E-3</v>
      </c>
      <c r="F83" s="106">
        <v>2.9999999999999997E-4</v>
      </c>
      <c r="G83" s="106">
        <v>-5.0000000000000001E-3</v>
      </c>
      <c r="H83" s="106">
        <v>-2.0000000000000001E-4</v>
      </c>
      <c r="I83" s="21">
        <f t="shared" ca="1" si="32"/>
        <v>9.5168062622816608E-3</v>
      </c>
      <c r="J83" s="21">
        <f t="shared" ca="1" si="33"/>
        <v>1.1605365914996636E-5</v>
      </c>
      <c r="K83" s="21">
        <f t="shared" ca="1" si="34"/>
        <v>2.6276895455398545E-3</v>
      </c>
      <c r="L83" s="21">
        <f t="shared" ca="1" si="35"/>
        <v>3.3233419778275924E-4</v>
      </c>
      <c r="M83" s="21">
        <f t="shared" ca="1" si="36"/>
        <v>-5.0007211802224824E-3</v>
      </c>
      <c r="N83" s="21">
        <f t="shared" ca="1" si="37"/>
        <v>-1.7462903162705E-4</v>
      </c>
      <c r="O83" s="104">
        <f t="shared" ca="1" si="38"/>
        <v>-1.6806262281661086E-5</v>
      </c>
      <c r="P83" s="104">
        <f t="shared" ca="1" si="39"/>
        <v>-1.1605365914996636E-5</v>
      </c>
      <c r="Q83" s="104">
        <f t="shared" ca="1" si="40"/>
        <v>-2.7689545539854622E-5</v>
      </c>
      <c r="R83" s="104">
        <f t="shared" ca="1" si="41"/>
        <v>-3.2334197782759265E-5</v>
      </c>
      <c r="S83" s="104">
        <f t="shared" ca="1" si="42"/>
        <v>7.2118022248230523E-7</v>
      </c>
      <c r="T83" s="104">
        <f t="shared" ca="1" si="43"/>
        <v>-2.5370968372950007E-5</v>
      </c>
    </row>
    <row r="84" spans="1:20" s="10" customFormat="1" x14ac:dyDescent="0.25">
      <c r="A84" s="93">
        <f t="shared" si="44"/>
        <v>5000</v>
      </c>
      <c r="B84" s="106" t="s">
        <v>200</v>
      </c>
      <c r="C84" s="106">
        <v>4.7999999999999996E-3</v>
      </c>
      <c r="D84" s="106">
        <v>0</v>
      </c>
      <c r="E84" s="106">
        <v>1.2999999999999999E-3</v>
      </c>
      <c r="F84" s="106">
        <v>2.0000000000000001E-4</v>
      </c>
      <c r="G84" s="106">
        <v>-2.5000000000000001E-3</v>
      </c>
      <c r="H84" s="106">
        <v>-1E-4</v>
      </c>
      <c r="I84" s="21">
        <f t="shared" ca="1" si="32"/>
        <v>4.7584031311408348E-3</v>
      </c>
      <c r="J84" s="21">
        <f t="shared" ca="1" si="33"/>
        <v>5.8026829574983216E-6</v>
      </c>
      <c r="K84" s="21">
        <f t="shared" ca="1" si="34"/>
        <v>1.313844772769929E-3</v>
      </c>
      <c r="L84" s="21">
        <f t="shared" ca="1" si="35"/>
        <v>1.6616709889137973E-4</v>
      </c>
      <c r="M84" s="21">
        <f t="shared" ca="1" si="36"/>
        <v>-2.5003605901112438E-3</v>
      </c>
      <c r="N84" s="21">
        <f t="shared" ca="1" si="37"/>
        <v>-8.7314515813525083E-5</v>
      </c>
      <c r="O84" s="104">
        <f t="shared" ca="1" si="38"/>
        <v>4.1596868859164818E-5</v>
      </c>
      <c r="P84" s="104">
        <f t="shared" ca="1" si="39"/>
        <v>-5.8026829574983216E-6</v>
      </c>
      <c r="Q84" s="104">
        <f t="shared" ca="1" si="40"/>
        <v>-1.3844772769929046E-5</v>
      </c>
      <c r="R84" s="104">
        <f t="shared" ca="1" si="41"/>
        <v>3.3832901108620282E-5</v>
      </c>
      <c r="S84" s="104">
        <f t="shared" ca="1" si="42"/>
        <v>3.605901112437547E-7</v>
      </c>
      <c r="T84" s="104">
        <f t="shared" ca="1" si="43"/>
        <v>-1.2685484186474922E-5</v>
      </c>
    </row>
    <row r="85" spans="1:20" s="10" customFormat="1" x14ac:dyDescent="0.25">
      <c r="A85" s="93">
        <f t="shared" si="44"/>
        <v>5000</v>
      </c>
      <c r="B85" s="106" t="s">
        <v>205</v>
      </c>
      <c r="C85" s="106">
        <v>0</v>
      </c>
      <c r="D85" s="106">
        <v>1E-4</v>
      </c>
      <c r="E85" s="106">
        <v>0</v>
      </c>
      <c r="F85" s="106">
        <v>0</v>
      </c>
      <c r="G85" s="106">
        <v>0</v>
      </c>
      <c r="H85" s="106">
        <v>0</v>
      </c>
      <c r="I85" s="21">
        <f t="shared" ca="1" si="32"/>
        <v>1.6241709150121862E-7</v>
      </c>
      <c r="J85" s="21">
        <f t="shared" ca="1" si="33"/>
        <v>1.3318769996756451E-4</v>
      </c>
      <c r="K85" s="21">
        <f t="shared" ca="1" si="34"/>
        <v>0</v>
      </c>
      <c r="L85" s="21">
        <f t="shared" ca="1" si="35"/>
        <v>-4.6510169697033771E-6</v>
      </c>
      <c r="M85" s="21">
        <f t="shared" ca="1" si="36"/>
        <v>0</v>
      </c>
      <c r="N85" s="21">
        <f t="shared" ca="1" si="37"/>
        <v>0</v>
      </c>
      <c r="O85" s="104">
        <f t="shared" ca="1" si="38"/>
        <v>-1.6241709150121862E-7</v>
      </c>
      <c r="P85" s="104">
        <f t="shared" ca="1" si="39"/>
        <v>-3.3187699967564507E-5</v>
      </c>
      <c r="Q85" s="104">
        <f t="shared" ca="1" si="40"/>
        <v>0</v>
      </c>
      <c r="R85" s="104">
        <f t="shared" ca="1" si="41"/>
        <v>4.6510169697033771E-6</v>
      </c>
      <c r="S85" s="104">
        <f t="shared" ca="1" si="42"/>
        <v>0</v>
      </c>
      <c r="T85" s="104">
        <f t="shared" ca="1" si="43"/>
        <v>0</v>
      </c>
    </row>
    <row r="86" spans="1:20" s="10" customFormat="1" x14ac:dyDescent="0.25">
      <c r="A86" s="93">
        <f t="shared" si="44"/>
        <v>5000</v>
      </c>
      <c r="B86" s="106" t="s">
        <v>8</v>
      </c>
      <c r="C86" s="106">
        <v>1.9E-2</v>
      </c>
      <c r="D86" s="106">
        <v>0</v>
      </c>
      <c r="E86" s="106">
        <v>5.3E-3</v>
      </c>
      <c r="F86" s="106">
        <v>6.9999999999999999E-4</v>
      </c>
      <c r="G86" s="106">
        <v>-0.01</v>
      </c>
      <c r="H86" s="106">
        <v>-2.9999999999999997E-4</v>
      </c>
      <c r="I86" s="21">
        <f t="shared" ca="1" si="32"/>
        <v>1.9033612524563339E-2</v>
      </c>
      <c r="J86" s="21">
        <f t="shared" ca="1" si="33"/>
        <v>2.3210731829993286E-5</v>
      </c>
      <c r="K86" s="21">
        <f t="shared" ca="1" si="34"/>
        <v>5.2553790910797159E-3</v>
      </c>
      <c r="L86" s="21">
        <f t="shared" ca="1" si="35"/>
        <v>6.6466839556551891E-4</v>
      </c>
      <c r="M86" s="21">
        <f t="shared" ca="1" si="36"/>
        <v>-1.0001442360444975E-2</v>
      </c>
      <c r="N86" s="21">
        <f t="shared" ca="1" si="37"/>
        <v>-3.4925806325410033E-4</v>
      </c>
      <c r="O86" s="104">
        <f t="shared" ca="1" si="38"/>
        <v>-3.3612524563339519E-5</v>
      </c>
      <c r="P86" s="104">
        <f t="shared" ca="1" si="39"/>
        <v>-2.3210731829993286E-5</v>
      </c>
      <c r="Q86" s="104">
        <f t="shared" ca="1" si="40"/>
        <v>4.4620908920284079E-5</v>
      </c>
      <c r="R86" s="104">
        <f t="shared" ca="1" si="41"/>
        <v>3.5331604434481081E-5</v>
      </c>
      <c r="S86" s="104">
        <f t="shared" ca="1" si="42"/>
        <v>1.4423604449750188E-6</v>
      </c>
      <c r="T86" s="104">
        <f t="shared" ca="1" si="43"/>
        <v>4.9258063254100357E-5</v>
      </c>
    </row>
    <row r="87" spans="1:20" s="10" customFormat="1" x14ac:dyDescent="0.25">
      <c r="A87" s="93">
        <f t="shared" si="44"/>
        <v>5000</v>
      </c>
      <c r="B87" s="106" t="s">
        <v>208</v>
      </c>
      <c r="C87" s="106">
        <v>0</v>
      </c>
      <c r="D87" s="106">
        <v>0</v>
      </c>
      <c r="E87" s="106">
        <v>0</v>
      </c>
      <c r="F87" s="106">
        <v>0</v>
      </c>
      <c r="G87" s="106">
        <v>0</v>
      </c>
      <c r="H87" s="106">
        <v>0</v>
      </c>
      <c r="I87" s="21">
        <f t="shared" ca="1" si="32"/>
        <v>0</v>
      </c>
      <c r="J87" s="21">
        <f t="shared" ca="1" si="33"/>
        <v>0</v>
      </c>
      <c r="K87" s="21">
        <f t="shared" ca="1" si="34"/>
        <v>0</v>
      </c>
      <c r="L87" s="21">
        <f t="shared" ca="1" si="35"/>
        <v>0</v>
      </c>
      <c r="M87" s="21">
        <f t="shared" ca="1" si="36"/>
        <v>0</v>
      </c>
      <c r="N87" s="21">
        <f t="shared" ca="1" si="37"/>
        <v>0</v>
      </c>
      <c r="O87" s="104">
        <f t="shared" ca="1" si="38"/>
        <v>0</v>
      </c>
      <c r="P87" s="104">
        <f t="shared" ca="1" si="39"/>
        <v>0</v>
      </c>
      <c r="Q87" s="104">
        <f t="shared" ca="1" si="40"/>
        <v>0</v>
      </c>
      <c r="R87" s="104">
        <f t="shared" ca="1" si="41"/>
        <v>0</v>
      </c>
      <c r="S87" s="104">
        <f t="shared" ca="1" si="42"/>
        <v>0</v>
      </c>
      <c r="T87" s="104">
        <f t="shared" ca="1" si="43"/>
        <v>0</v>
      </c>
    </row>
    <row r="88" spans="1:20" s="10" customFormat="1" x14ac:dyDescent="0.25">
      <c r="A88" s="93">
        <f t="shared" si="44"/>
        <v>5000</v>
      </c>
      <c r="B88" s="106" t="s">
        <v>213</v>
      </c>
      <c r="C88" s="106">
        <v>1.1999999999999999E-3</v>
      </c>
      <c r="D88" s="106">
        <v>0.9738</v>
      </c>
      <c r="E88" s="106">
        <v>0</v>
      </c>
      <c r="F88" s="106">
        <v>-3.4000000000000002E-2</v>
      </c>
      <c r="G88" s="106">
        <v>0</v>
      </c>
      <c r="H88" s="106">
        <v>0</v>
      </c>
      <c r="I88" s="21">
        <f t="shared" ca="1" si="32"/>
        <v>1.1874851895242748E-3</v>
      </c>
      <c r="J88" s="21">
        <f t="shared" ca="1" si="33"/>
        <v>0.97377941986542027</v>
      </c>
      <c r="K88" s="21">
        <f t="shared" ca="1" si="34"/>
        <v>0</v>
      </c>
      <c r="L88" s="21">
        <f t="shared" ca="1" si="35"/>
        <v>-3.4005126656928175E-2</v>
      </c>
      <c r="M88" s="21">
        <f t="shared" ca="1" si="36"/>
        <v>0</v>
      </c>
      <c r="N88" s="21">
        <f t="shared" ca="1" si="37"/>
        <v>0</v>
      </c>
      <c r="O88" s="104">
        <f t="shared" ca="1" si="38"/>
        <v>1.2514810475725089E-5</v>
      </c>
      <c r="P88" s="104">
        <f t="shared" ca="1" si="39"/>
        <v>2.0580134579728515E-5</v>
      </c>
      <c r="Q88" s="104">
        <f t="shared" ca="1" si="40"/>
        <v>0</v>
      </c>
      <c r="R88" s="104">
        <f t="shared" ca="1" si="41"/>
        <v>5.1266569281727126E-6</v>
      </c>
      <c r="S88" s="104">
        <f t="shared" ca="1" si="42"/>
        <v>0</v>
      </c>
      <c r="T88" s="104">
        <f t="shared" ca="1" si="43"/>
        <v>0</v>
      </c>
    </row>
    <row r="89" spans="1:20" s="10" customFormat="1" x14ac:dyDescent="0.25">
      <c r="A89" s="93">
        <f t="shared" si="44"/>
        <v>5000</v>
      </c>
      <c r="B89" s="106" t="s">
        <v>10</v>
      </c>
      <c r="C89" s="106">
        <v>0</v>
      </c>
      <c r="D89" s="106">
        <v>0</v>
      </c>
      <c r="E89" s="106">
        <v>0</v>
      </c>
      <c r="F89" s="106">
        <v>0</v>
      </c>
      <c r="G89" s="106">
        <v>0</v>
      </c>
      <c r="H89" s="106">
        <v>0</v>
      </c>
      <c r="I89" s="21">
        <f t="shared" ca="1" si="32"/>
        <v>0</v>
      </c>
      <c r="J89" s="21">
        <f t="shared" ca="1" si="33"/>
        <v>0</v>
      </c>
      <c r="K89" s="21">
        <f t="shared" ca="1" si="34"/>
        <v>0</v>
      </c>
      <c r="L89" s="21">
        <f t="shared" ca="1" si="35"/>
        <v>0</v>
      </c>
      <c r="M89" s="21">
        <f t="shared" ca="1" si="36"/>
        <v>0</v>
      </c>
      <c r="N89" s="21">
        <f t="shared" ca="1" si="37"/>
        <v>0</v>
      </c>
      <c r="O89" s="104">
        <f t="shared" ca="1" si="38"/>
        <v>0</v>
      </c>
      <c r="P89" s="104">
        <f t="shared" ca="1" si="39"/>
        <v>0</v>
      </c>
      <c r="Q89" s="104">
        <f t="shared" ca="1" si="40"/>
        <v>0</v>
      </c>
      <c r="R89" s="104">
        <f t="shared" ca="1" si="41"/>
        <v>0</v>
      </c>
      <c r="S89" s="104">
        <f t="shared" ca="1" si="42"/>
        <v>0</v>
      </c>
      <c r="T89" s="104">
        <f t="shared" ca="1" si="43"/>
        <v>0</v>
      </c>
    </row>
    <row r="90" spans="1:20" s="10" customFormat="1" x14ac:dyDescent="0.25">
      <c r="A90" s="93">
        <f t="shared" si="44"/>
        <v>5000</v>
      </c>
      <c r="B90" s="106" t="s">
        <v>217</v>
      </c>
      <c r="C90" s="106">
        <v>0</v>
      </c>
      <c r="D90" s="106">
        <v>0</v>
      </c>
      <c r="E90" s="106">
        <v>0</v>
      </c>
      <c r="F90" s="106">
        <v>0</v>
      </c>
      <c r="G90" s="106">
        <v>0</v>
      </c>
      <c r="H90" s="106">
        <v>0</v>
      </c>
      <c r="I90" s="21">
        <f t="shared" ca="1" si="32"/>
        <v>0</v>
      </c>
      <c r="J90" s="21">
        <f t="shared" ca="1" si="33"/>
        <v>0</v>
      </c>
      <c r="K90" s="21">
        <f t="shared" ca="1" si="34"/>
        <v>0</v>
      </c>
      <c r="L90" s="21">
        <f t="shared" ca="1" si="35"/>
        <v>0</v>
      </c>
      <c r="M90" s="21">
        <f t="shared" ca="1" si="36"/>
        <v>0</v>
      </c>
      <c r="N90" s="21">
        <f t="shared" ca="1" si="37"/>
        <v>0</v>
      </c>
      <c r="O90" s="104">
        <f t="shared" ca="1" si="38"/>
        <v>0</v>
      </c>
      <c r="P90" s="104">
        <f t="shared" ca="1" si="39"/>
        <v>0</v>
      </c>
      <c r="Q90" s="104">
        <f t="shared" ca="1" si="40"/>
        <v>0</v>
      </c>
      <c r="R90" s="104">
        <f t="shared" ca="1" si="41"/>
        <v>0</v>
      </c>
      <c r="S90" s="104">
        <f t="shared" ca="1" si="42"/>
        <v>0</v>
      </c>
      <c r="T90" s="104">
        <f t="shared" ca="1" si="43"/>
        <v>0</v>
      </c>
    </row>
    <row r="91" spans="1:20" s="10" customFormat="1" x14ac:dyDescent="0.25">
      <c r="A91" s="93">
        <f t="shared" si="44"/>
        <v>5000</v>
      </c>
      <c r="B91" s="106" t="s">
        <v>221</v>
      </c>
      <c r="C91" s="106">
        <v>0</v>
      </c>
      <c r="D91" s="106">
        <v>0</v>
      </c>
      <c r="E91" s="106">
        <v>0</v>
      </c>
      <c r="F91" s="106">
        <v>0</v>
      </c>
      <c r="G91" s="106">
        <v>0</v>
      </c>
      <c r="H91" s="106">
        <v>0</v>
      </c>
      <c r="I91" s="21">
        <f t="shared" ca="1" si="32"/>
        <v>0</v>
      </c>
      <c r="J91" s="21">
        <f t="shared" ca="1" si="33"/>
        <v>0</v>
      </c>
      <c r="K91" s="21">
        <f t="shared" ca="1" si="34"/>
        <v>0</v>
      </c>
      <c r="L91" s="21">
        <f t="shared" ca="1" si="35"/>
        <v>0</v>
      </c>
      <c r="M91" s="21">
        <f t="shared" ca="1" si="36"/>
        <v>0</v>
      </c>
      <c r="N91" s="21">
        <f t="shared" ca="1" si="37"/>
        <v>0</v>
      </c>
      <c r="O91" s="104">
        <f t="shared" ca="1" si="38"/>
        <v>0</v>
      </c>
      <c r="P91" s="104">
        <f t="shared" ca="1" si="39"/>
        <v>0</v>
      </c>
      <c r="Q91" s="104">
        <f t="shared" ca="1" si="40"/>
        <v>0</v>
      </c>
      <c r="R91" s="104">
        <f t="shared" ca="1" si="41"/>
        <v>0</v>
      </c>
      <c r="S91" s="104">
        <f t="shared" ca="1" si="42"/>
        <v>0</v>
      </c>
      <c r="T91" s="104">
        <f t="shared" ca="1" si="43"/>
        <v>0</v>
      </c>
    </row>
    <row r="92" spans="1:20" s="10" customFormat="1" x14ac:dyDescent="0.25">
      <c r="A92" s="93">
        <f t="shared" si="44"/>
        <v>5000</v>
      </c>
      <c r="B92" s="106" t="s">
        <v>224</v>
      </c>
      <c r="C92" s="106">
        <v>0</v>
      </c>
      <c r="D92" s="106">
        <v>1.4E-3</v>
      </c>
      <c r="E92" s="106">
        <v>0</v>
      </c>
      <c r="F92" s="106">
        <v>0</v>
      </c>
      <c r="G92" s="106">
        <v>0</v>
      </c>
      <c r="H92" s="106">
        <v>0</v>
      </c>
      <c r="I92" s="21">
        <f t="shared" ca="1" si="32"/>
        <v>1.6631510169724792E-6</v>
      </c>
      <c r="J92" s="21">
        <f t="shared" ca="1" si="33"/>
        <v>1.3638420476678611E-3</v>
      </c>
      <c r="K92" s="21">
        <f t="shared" ca="1" si="34"/>
        <v>0</v>
      </c>
      <c r="L92" s="21">
        <f t="shared" ca="1" si="35"/>
        <v>-4.7626413769762588E-5</v>
      </c>
      <c r="M92" s="21">
        <f t="shared" ca="1" si="36"/>
        <v>0</v>
      </c>
      <c r="N92" s="21">
        <f t="shared" ca="1" si="37"/>
        <v>0</v>
      </c>
      <c r="O92" s="104">
        <f t="shared" ca="1" si="38"/>
        <v>-1.6631510169724792E-6</v>
      </c>
      <c r="P92" s="104">
        <f t="shared" ca="1" si="39"/>
        <v>3.6157952332138915E-5</v>
      </c>
      <c r="Q92" s="104">
        <f t="shared" ca="1" si="40"/>
        <v>0</v>
      </c>
      <c r="R92" s="104">
        <f t="shared" ca="1" si="41"/>
        <v>4.7626413769762588E-5</v>
      </c>
      <c r="S92" s="104">
        <f t="shared" ca="1" si="42"/>
        <v>0</v>
      </c>
      <c r="T92" s="104">
        <f t="shared" ca="1" si="43"/>
        <v>0</v>
      </c>
    </row>
    <row r="93" spans="1:20" s="10" customFormat="1" x14ac:dyDescent="0.25">
      <c r="A93" s="93">
        <f t="shared" si="44"/>
        <v>5000</v>
      </c>
      <c r="B93" s="106" t="s">
        <v>11</v>
      </c>
      <c r="C93" s="106">
        <v>0</v>
      </c>
      <c r="D93" s="106">
        <v>0</v>
      </c>
      <c r="E93" s="106">
        <v>0</v>
      </c>
      <c r="F93" s="106">
        <v>0</v>
      </c>
      <c r="G93" s="106">
        <v>0</v>
      </c>
      <c r="H93" s="106">
        <v>0</v>
      </c>
      <c r="I93" s="21">
        <f t="shared" ca="1" si="32"/>
        <v>0</v>
      </c>
      <c r="J93" s="21">
        <f t="shared" ca="1" si="33"/>
        <v>0</v>
      </c>
      <c r="K93" s="21">
        <f t="shared" ca="1" si="34"/>
        <v>0</v>
      </c>
      <c r="L93" s="21">
        <f t="shared" ca="1" si="35"/>
        <v>0</v>
      </c>
      <c r="M93" s="21">
        <f t="shared" ca="1" si="36"/>
        <v>0</v>
      </c>
      <c r="N93" s="21">
        <f t="shared" ca="1" si="37"/>
        <v>0</v>
      </c>
      <c r="O93" s="104">
        <f t="shared" ca="1" si="38"/>
        <v>0</v>
      </c>
      <c r="P93" s="104">
        <f t="shared" ca="1" si="39"/>
        <v>0</v>
      </c>
      <c r="Q93" s="104">
        <f t="shared" ca="1" si="40"/>
        <v>0</v>
      </c>
      <c r="R93" s="104">
        <f t="shared" ca="1" si="41"/>
        <v>0</v>
      </c>
      <c r="S93" s="104">
        <f t="shared" ca="1" si="42"/>
        <v>0</v>
      </c>
      <c r="T93" s="104">
        <f t="shared" ca="1" si="43"/>
        <v>0</v>
      </c>
    </row>
    <row r="94" spans="1:20" s="10" customFormat="1" x14ac:dyDescent="0.25">
      <c r="A94" s="93">
        <f t="shared" si="44"/>
        <v>5000</v>
      </c>
      <c r="B94" s="106" t="s">
        <v>268</v>
      </c>
      <c r="C94" s="106">
        <v>1.1999999999999999E-3</v>
      </c>
      <c r="D94" s="106">
        <v>1.0026999999999999</v>
      </c>
      <c r="E94" s="106">
        <v>0</v>
      </c>
      <c r="F94" s="106">
        <v>-3.5000000000000003E-2</v>
      </c>
      <c r="G94" s="106">
        <v>0</v>
      </c>
      <c r="H94" s="106">
        <v>0</v>
      </c>
      <c r="I94" s="21">
        <f t="shared" ca="1" si="32"/>
        <v>1.2227247763765578E-3</v>
      </c>
      <c r="J94" s="21">
        <f t="shared" ca="1" si="33"/>
        <v>1.0026771145432483</v>
      </c>
      <c r="K94" s="21">
        <f t="shared" ca="1" si="34"/>
        <v>0</v>
      </c>
      <c r="L94" s="21">
        <f t="shared" ca="1" si="35"/>
        <v>-3.5014256391615477E-2</v>
      </c>
      <c r="M94" s="21">
        <f t="shared" ca="1" si="36"/>
        <v>0</v>
      </c>
      <c r="N94" s="21">
        <f t="shared" ca="1" si="37"/>
        <v>0</v>
      </c>
      <c r="O94" s="104">
        <f t="shared" ca="1" si="38"/>
        <v>-2.2724776376557886E-5</v>
      </c>
      <c r="P94" s="104">
        <f t="shared" ca="1" si="39"/>
        <v>2.2885456751664535E-5</v>
      </c>
      <c r="Q94" s="104">
        <f t="shared" ca="1" si="40"/>
        <v>0</v>
      </c>
      <c r="R94" s="104">
        <f t="shared" ca="1" si="41"/>
        <v>1.4256391615473374E-5</v>
      </c>
      <c r="S94" s="104">
        <f t="shared" ca="1" si="42"/>
        <v>0</v>
      </c>
      <c r="T94" s="104">
        <f t="shared" ca="1" si="43"/>
        <v>0</v>
      </c>
    </row>
    <row r="95" spans="1:20" s="10" customFormat="1" x14ac:dyDescent="0.25">
      <c r="A95" s="93">
        <f t="shared" si="44"/>
        <v>5000</v>
      </c>
      <c r="B95" s="106" t="s">
        <v>270</v>
      </c>
      <c r="C95" s="106">
        <v>2.8E-3</v>
      </c>
      <c r="D95" s="106">
        <v>2.2559999999999998</v>
      </c>
      <c r="E95" s="106">
        <v>0</v>
      </c>
      <c r="F95" s="106">
        <v>-7.8799999999999995E-2</v>
      </c>
      <c r="G95" s="106">
        <v>0</v>
      </c>
      <c r="H95" s="106">
        <v>0</v>
      </c>
      <c r="I95" s="21">
        <f t="shared" ca="1" si="32"/>
        <v>2.7511307468472582E-3</v>
      </c>
      <c r="J95" s="21">
        <f t="shared" ca="1" si="33"/>
        <v>2.2560235077223072</v>
      </c>
      <c r="K95" s="21">
        <f t="shared" ca="1" si="34"/>
        <v>0</v>
      </c>
      <c r="L95" s="21">
        <f t="shared" ca="1" si="35"/>
        <v>-7.8782076881134852E-2</v>
      </c>
      <c r="M95" s="21">
        <f t="shared" ca="1" si="36"/>
        <v>0</v>
      </c>
      <c r="N95" s="21">
        <f t="shared" ca="1" si="37"/>
        <v>0</v>
      </c>
      <c r="O95" s="104">
        <f t="shared" ca="1" si="38"/>
        <v>4.8869253152741821E-5</v>
      </c>
      <c r="P95" s="104">
        <f t="shared" ca="1" si="39"/>
        <v>-2.3507722307414269E-5</v>
      </c>
      <c r="Q95" s="104">
        <f t="shared" ca="1" si="40"/>
        <v>0</v>
      </c>
      <c r="R95" s="104">
        <f t="shared" ca="1" si="41"/>
        <v>-1.7923118865142973E-5</v>
      </c>
      <c r="S95" s="104">
        <f t="shared" ca="1" si="42"/>
        <v>0</v>
      </c>
      <c r="T95" s="104">
        <f t="shared" ca="1" si="43"/>
        <v>0</v>
      </c>
    </row>
    <row r="96" spans="1:20" s="10" customFormat="1" x14ac:dyDescent="0.25">
      <c r="A96" s="93">
        <f t="shared" si="44"/>
        <v>5000</v>
      </c>
      <c r="B96" s="106" t="s">
        <v>272</v>
      </c>
      <c r="C96" s="106">
        <v>1.9E-3</v>
      </c>
      <c r="D96" s="106">
        <v>1.5667</v>
      </c>
      <c r="E96" s="106">
        <v>0</v>
      </c>
      <c r="F96" s="106">
        <v>-5.4699999999999999E-2</v>
      </c>
      <c r="G96" s="106">
        <v>0</v>
      </c>
      <c r="H96" s="106">
        <v>0</v>
      </c>
      <c r="I96" s="21">
        <f t="shared" ca="1" si="32"/>
        <v>2.106334478054929E-3</v>
      </c>
      <c r="J96" s="21">
        <f t="shared" ca="1" si="33"/>
        <v>1.7272679980998915</v>
      </c>
      <c r="K96" s="21">
        <f t="shared" ca="1" si="34"/>
        <v>0</v>
      </c>
      <c r="L96" s="21">
        <f t="shared" ca="1" si="35"/>
        <v>-6.0317527612118824E-2</v>
      </c>
      <c r="M96" s="21">
        <f t="shared" ca="1" si="36"/>
        <v>0</v>
      </c>
      <c r="N96" s="21">
        <f t="shared" ca="1" si="37"/>
        <v>0</v>
      </c>
      <c r="O96" s="104">
        <f t="shared" ca="1" si="38"/>
        <v>-2.0633447805492905E-4</v>
      </c>
      <c r="P96" s="104">
        <f t="shared" ca="1" si="39"/>
        <v>-0.16056799809989153</v>
      </c>
      <c r="Q96" s="104">
        <f t="shared" ca="1" si="40"/>
        <v>0</v>
      </c>
      <c r="R96" s="104">
        <f t="shared" ca="1" si="41"/>
        <v>5.617527612118825E-3</v>
      </c>
      <c r="S96" s="104">
        <f t="shared" ca="1" si="42"/>
        <v>0</v>
      </c>
      <c r="T96" s="104">
        <f t="shared" ca="1" si="43"/>
        <v>0</v>
      </c>
    </row>
    <row r="97" spans="1:23" s="10" customFormat="1" x14ac:dyDescent="0.25">
      <c r="A97" s="93">
        <f t="shared" si="44"/>
        <v>5000</v>
      </c>
      <c r="B97" s="106" t="s">
        <v>274</v>
      </c>
      <c r="C97" s="106">
        <v>1E-4</v>
      </c>
      <c r="D97" s="106">
        <v>9.7900000000000001E-2</v>
      </c>
      <c r="E97" s="106">
        <v>0</v>
      </c>
      <c r="F97" s="106">
        <v>-3.3999999999999998E-3</v>
      </c>
      <c r="G97" s="106">
        <v>0</v>
      </c>
      <c r="H97" s="106">
        <v>0</v>
      </c>
      <c r="I97" s="21">
        <f t="shared" ca="1" si="32"/>
        <v>1.1940671644302328E-4</v>
      </c>
      <c r="J97" s="21">
        <f t="shared" ca="1" si="33"/>
        <v>9.7917686967114004E-2</v>
      </c>
      <c r="K97" s="21">
        <f t="shared" ca="1" si="34"/>
        <v>0</v>
      </c>
      <c r="L97" s="21">
        <f t="shared" ca="1" si="35"/>
        <v>-3.4193609757436983E-3</v>
      </c>
      <c r="M97" s="21">
        <f t="shared" ca="1" si="36"/>
        <v>0</v>
      </c>
      <c r="N97" s="21">
        <f t="shared" ca="1" si="37"/>
        <v>0</v>
      </c>
      <c r="O97" s="104">
        <f t="shared" ca="1" si="38"/>
        <v>-1.9406716443023272E-5</v>
      </c>
      <c r="P97" s="104">
        <f t="shared" ca="1" si="39"/>
        <v>-1.7686967114002861E-5</v>
      </c>
      <c r="Q97" s="104">
        <f t="shared" ca="1" si="40"/>
        <v>0</v>
      </c>
      <c r="R97" s="104">
        <f t="shared" ca="1" si="41"/>
        <v>1.9360975743698463E-5</v>
      </c>
      <c r="S97" s="104">
        <f t="shared" ca="1" si="42"/>
        <v>0</v>
      </c>
      <c r="T97" s="104">
        <f t="shared" ca="1" si="43"/>
        <v>0</v>
      </c>
    </row>
    <row r="98" spans="1:23" s="10" customFormat="1" x14ac:dyDescent="0.25">
      <c r="A98" s="93">
        <f t="shared" si="44"/>
        <v>5000</v>
      </c>
      <c r="B98" s="106" t="s">
        <v>227</v>
      </c>
      <c r="C98" s="106">
        <v>0</v>
      </c>
      <c r="D98" s="106">
        <v>1.5299999999999999E-2</v>
      </c>
      <c r="E98" s="106">
        <v>0</v>
      </c>
      <c r="F98" s="106">
        <v>-5.0000000000000001E-4</v>
      </c>
      <c r="G98" s="106">
        <v>0</v>
      </c>
      <c r="H98" s="106">
        <v>0</v>
      </c>
      <c r="I98" s="21">
        <f t="shared" ca="1" si="32"/>
        <v>1.8704960315658488E-5</v>
      </c>
      <c r="J98" s="21">
        <f t="shared" ca="1" si="33"/>
        <v>1.5338722171418961E-2</v>
      </c>
      <c r="K98" s="21">
        <f t="shared" ca="1" si="34"/>
        <v>0</v>
      </c>
      <c r="L98" s="21">
        <f t="shared" ca="1" si="35"/>
        <v>-5.3563998124608165E-4</v>
      </c>
      <c r="M98" s="21">
        <f t="shared" ca="1" si="36"/>
        <v>0</v>
      </c>
      <c r="N98" s="21">
        <f t="shared" ca="1" si="37"/>
        <v>0</v>
      </c>
      <c r="O98" s="104">
        <f t="shared" ca="1" si="38"/>
        <v>-1.8704960315658488E-5</v>
      </c>
      <c r="P98" s="104">
        <f t="shared" ca="1" si="39"/>
        <v>-3.8722171418962073E-5</v>
      </c>
      <c r="Q98" s="104">
        <f t="shared" ca="1" si="40"/>
        <v>0</v>
      </c>
      <c r="R98" s="104">
        <f t="shared" ca="1" si="41"/>
        <v>3.5639981246081637E-5</v>
      </c>
      <c r="S98" s="104">
        <f t="shared" ca="1" si="42"/>
        <v>0</v>
      </c>
      <c r="T98" s="104">
        <f t="shared" ca="1" si="43"/>
        <v>0</v>
      </c>
    </row>
    <row r="99" spans="1:23" s="10" customFormat="1" x14ac:dyDescent="0.25">
      <c r="A99" s="93">
        <f t="shared" si="44"/>
        <v>5000</v>
      </c>
      <c r="B99" s="106" t="s">
        <v>276</v>
      </c>
      <c r="C99" s="106">
        <v>4.0000000000000002E-4</v>
      </c>
      <c r="D99" s="106">
        <v>0.33429999999999999</v>
      </c>
      <c r="E99" s="106">
        <v>0</v>
      </c>
      <c r="F99" s="106">
        <v>-1.17E-2</v>
      </c>
      <c r="G99" s="106">
        <v>0</v>
      </c>
      <c r="H99" s="106">
        <v>0</v>
      </c>
      <c r="I99" s="21">
        <f t="shared" ca="1" si="32"/>
        <v>4.0768298056092042E-4</v>
      </c>
      <c r="J99" s="21">
        <f t="shared" ca="1" si="33"/>
        <v>0.33431431381359822</v>
      </c>
      <c r="K99" s="21">
        <f t="shared" ca="1" si="34"/>
        <v>0</v>
      </c>
      <c r="L99" s="21">
        <f t="shared" ca="1" si="35"/>
        <v>-1.1674513090476476E-2</v>
      </c>
      <c r="M99" s="21">
        <f t="shared" ca="1" si="36"/>
        <v>0</v>
      </c>
      <c r="N99" s="21">
        <f t="shared" ca="1" si="37"/>
        <v>0</v>
      </c>
      <c r="O99" s="104">
        <f t="shared" ca="1" si="38"/>
        <v>-7.6829805609203959E-6</v>
      </c>
      <c r="P99" s="104">
        <f t="shared" ca="1" si="39"/>
        <v>-1.4313813598232361E-5</v>
      </c>
      <c r="Q99" s="104">
        <f t="shared" ca="1" si="40"/>
        <v>0</v>
      </c>
      <c r="R99" s="104">
        <f t="shared" ca="1" si="41"/>
        <v>-2.5486909523524115E-5</v>
      </c>
      <c r="S99" s="104">
        <f t="shared" ca="1" si="42"/>
        <v>0</v>
      </c>
      <c r="T99" s="104">
        <f t="shared" ca="1" si="43"/>
        <v>0</v>
      </c>
    </row>
    <row r="100" spans="1:23" s="10" customFormat="1" x14ac:dyDescent="0.25">
      <c r="A100" s="93">
        <f t="shared" si="44"/>
        <v>5000</v>
      </c>
      <c r="B100" s="106" t="s">
        <v>278</v>
      </c>
      <c r="C100" s="106">
        <v>8.0000000000000004E-4</v>
      </c>
      <c r="D100" s="106">
        <v>0.68300000000000005</v>
      </c>
      <c r="E100" s="106">
        <v>0</v>
      </c>
      <c r="F100" s="106">
        <v>-2.3900000000000001E-2</v>
      </c>
      <c r="G100" s="106">
        <v>0</v>
      </c>
      <c r="H100" s="106">
        <v>0</v>
      </c>
      <c r="I100" s="21">
        <f t="shared" ca="1" si="32"/>
        <v>8.3292685475675366E-4</v>
      </c>
      <c r="J100" s="21">
        <f t="shared" ca="1" si="33"/>
        <v>0.6830291750756865</v>
      </c>
      <c r="K100" s="21">
        <f t="shared" ca="1" si="34"/>
        <v>0</v>
      </c>
      <c r="L100" s="21">
        <f t="shared" ca="1" si="35"/>
        <v>-2.3851904378956654E-2</v>
      </c>
      <c r="M100" s="21">
        <f t="shared" ca="1" si="36"/>
        <v>0</v>
      </c>
      <c r="N100" s="21">
        <f t="shared" ca="1" si="37"/>
        <v>0</v>
      </c>
      <c r="O100" s="104">
        <f t="shared" ca="1" si="38"/>
        <v>-3.292685475675362E-5</v>
      </c>
      <c r="P100" s="104">
        <f t="shared" ca="1" si="39"/>
        <v>-2.9175075686449503E-5</v>
      </c>
      <c r="Q100" s="104">
        <f t="shared" ca="1" si="40"/>
        <v>0</v>
      </c>
      <c r="R100" s="104">
        <f t="shared" ca="1" si="41"/>
        <v>-4.8095621043346692E-5</v>
      </c>
      <c r="S100" s="104">
        <f t="shared" ca="1" si="42"/>
        <v>0</v>
      </c>
      <c r="T100" s="104">
        <f t="shared" ca="1" si="43"/>
        <v>0</v>
      </c>
    </row>
    <row r="101" spans="1:23" s="10" customFormat="1" x14ac:dyDescent="0.25">
      <c r="A101" s="93">
        <f t="shared" si="44"/>
        <v>5000</v>
      </c>
      <c r="B101" s="106" t="s">
        <v>280</v>
      </c>
      <c r="C101" s="106">
        <v>5.9999999999999995E-4</v>
      </c>
      <c r="D101" s="106">
        <v>0.48830000000000001</v>
      </c>
      <c r="E101" s="106">
        <v>0</v>
      </c>
      <c r="F101" s="106">
        <v>-1.7100000000000001E-2</v>
      </c>
      <c r="G101" s="106">
        <v>0</v>
      </c>
      <c r="H101" s="106">
        <v>0</v>
      </c>
      <c r="I101" s="21">
        <f t="shared" ca="1" si="32"/>
        <v>5.954201626097161E-4</v>
      </c>
      <c r="J101" s="21">
        <f t="shared" ca="1" si="33"/>
        <v>0.48826537428609429</v>
      </c>
      <c r="K101" s="21">
        <f t="shared" ca="1" si="34"/>
        <v>0</v>
      </c>
      <c r="L101" s="21">
        <f t="shared" ca="1" si="35"/>
        <v>-1.7050602586246626E-2</v>
      </c>
      <c r="M101" s="21">
        <f t="shared" ca="1" si="36"/>
        <v>0</v>
      </c>
      <c r="N101" s="21">
        <f t="shared" ca="1" si="37"/>
        <v>0</v>
      </c>
      <c r="O101" s="104">
        <f t="shared" ca="1" si="38"/>
        <v>4.5798373902838484E-6</v>
      </c>
      <c r="P101" s="104">
        <f t="shared" ca="1" si="39"/>
        <v>3.4625713905722666E-5</v>
      </c>
      <c r="Q101" s="104">
        <f t="shared" ca="1" si="40"/>
        <v>0</v>
      </c>
      <c r="R101" s="104">
        <f t="shared" ca="1" si="41"/>
        <v>-4.9397413753374947E-5</v>
      </c>
      <c r="S101" s="104">
        <f t="shared" ca="1" si="42"/>
        <v>0</v>
      </c>
      <c r="T101" s="104">
        <f t="shared" ca="1" si="43"/>
        <v>0</v>
      </c>
    </row>
    <row r="102" spans="1:23" x14ac:dyDescent="0.25">
      <c r="A102" s="93">
        <f t="shared" si="44"/>
        <v>5000</v>
      </c>
      <c r="B102" s="106" t="s">
        <v>282</v>
      </c>
      <c r="C102" s="106">
        <v>0</v>
      </c>
      <c r="D102" s="106">
        <v>7.7000000000000002E-3</v>
      </c>
      <c r="E102" s="106">
        <v>0</v>
      </c>
      <c r="F102" s="106">
        <v>-2.9999999999999997E-4</v>
      </c>
      <c r="G102" s="106">
        <v>0</v>
      </c>
      <c r="H102" s="106">
        <v>0</v>
      </c>
      <c r="I102" s="21">
        <f t="shared" ca="1" si="32"/>
        <v>9.3559276096638834E-6</v>
      </c>
      <c r="J102" s="21">
        <f t="shared" ca="1" si="33"/>
        <v>7.6721881168818739E-3</v>
      </c>
      <c r="K102" s="21">
        <f t="shared" ca="1" si="34"/>
        <v>0</v>
      </c>
      <c r="L102" s="21">
        <f t="shared" ca="1" si="35"/>
        <v>-2.6791871272695804E-4</v>
      </c>
      <c r="M102" s="21">
        <f t="shared" ca="1" si="36"/>
        <v>0</v>
      </c>
      <c r="N102" s="21">
        <f t="shared" ca="1" si="37"/>
        <v>0</v>
      </c>
      <c r="O102" s="104">
        <f t="shared" ca="1" si="38"/>
        <v>-9.3559276096638834E-6</v>
      </c>
      <c r="P102" s="104">
        <f t="shared" ca="1" si="39"/>
        <v>2.7811883118126351E-5</v>
      </c>
      <c r="Q102" s="104">
        <f t="shared" ca="1" si="40"/>
        <v>0</v>
      </c>
      <c r="R102" s="104">
        <f t="shared" ca="1" si="41"/>
        <v>-3.2081287273041936E-5</v>
      </c>
      <c r="S102" s="104">
        <f t="shared" ca="1" si="42"/>
        <v>0</v>
      </c>
      <c r="T102" s="104">
        <f t="shared" ca="1" si="43"/>
        <v>0</v>
      </c>
      <c r="V102" s="10"/>
      <c r="W102" s="10"/>
    </row>
    <row r="103" spans="1:23" x14ac:dyDescent="0.25">
      <c r="A103" s="93">
        <f t="shared" si="44"/>
        <v>5000</v>
      </c>
      <c r="B103" s="106" t="s">
        <v>229</v>
      </c>
      <c r="C103" s="106">
        <v>0</v>
      </c>
      <c r="D103" s="106">
        <v>2.1299999999999999E-2</v>
      </c>
      <c r="E103" s="106">
        <v>0</v>
      </c>
      <c r="F103" s="106">
        <v>-6.9999999999999999E-4</v>
      </c>
      <c r="G103" s="106">
        <v>0</v>
      </c>
      <c r="H103" s="106">
        <v>0</v>
      </c>
      <c r="I103" s="21">
        <f t="shared" ca="1" si="32"/>
        <v>2.6019407947191262E-5</v>
      </c>
      <c r="J103" s="21">
        <f t="shared" ca="1" si="33"/>
        <v>2.1336825250181095E-2</v>
      </c>
      <c r="K103" s="21">
        <f t="shared" ca="1" si="34"/>
        <v>0</v>
      </c>
      <c r="L103" s="21">
        <f t="shared" ca="1" si="35"/>
        <v>-7.450983562472765E-4</v>
      </c>
      <c r="M103" s="21">
        <f t="shared" ca="1" si="36"/>
        <v>0</v>
      </c>
      <c r="N103" s="21">
        <f t="shared" ca="1" si="37"/>
        <v>0</v>
      </c>
      <c r="O103" s="104">
        <f t="shared" ca="1" si="38"/>
        <v>-2.6019407947191262E-5</v>
      </c>
      <c r="P103" s="104">
        <f t="shared" ca="1" si="39"/>
        <v>-3.6825250181095337E-5</v>
      </c>
      <c r="Q103" s="104">
        <f t="shared" ca="1" si="40"/>
        <v>0</v>
      </c>
      <c r="R103" s="104">
        <f t="shared" ca="1" si="41"/>
        <v>4.5098356247276505E-5</v>
      </c>
      <c r="S103" s="104">
        <f t="shared" ca="1" si="42"/>
        <v>0</v>
      </c>
      <c r="T103" s="104">
        <f t="shared" ca="1" si="43"/>
        <v>0</v>
      </c>
      <c r="V103" s="10"/>
      <c r="W103" s="10"/>
    </row>
    <row r="104" spans="1:23" x14ac:dyDescent="0.25">
      <c r="A104" s="93">
        <f t="shared" si="44"/>
        <v>5000</v>
      </c>
      <c r="B104" s="106" t="s">
        <v>231</v>
      </c>
      <c r="C104" s="106">
        <v>0</v>
      </c>
      <c r="D104" s="106">
        <v>0</v>
      </c>
      <c r="E104" s="106">
        <v>0</v>
      </c>
      <c r="F104" s="106">
        <v>0</v>
      </c>
      <c r="G104" s="106">
        <v>0</v>
      </c>
      <c r="H104" s="106">
        <v>0</v>
      </c>
      <c r="I104" s="21">
        <f t="shared" ca="1" si="32"/>
        <v>0</v>
      </c>
      <c r="J104" s="21">
        <f t="shared" ca="1" si="33"/>
        <v>0</v>
      </c>
      <c r="K104" s="21">
        <f t="shared" ca="1" si="34"/>
        <v>0</v>
      </c>
      <c r="L104" s="21">
        <f t="shared" ca="1" si="35"/>
        <v>0</v>
      </c>
      <c r="M104" s="21">
        <f t="shared" ca="1" si="36"/>
        <v>0</v>
      </c>
      <c r="N104" s="21">
        <f t="shared" ca="1" si="37"/>
        <v>0</v>
      </c>
      <c r="O104" s="104">
        <f t="shared" ca="1" si="38"/>
        <v>0</v>
      </c>
      <c r="P104" s="104">
        <f t="shared" ca="1" si="39"/>
        <v>0</v>
      </c>
      <c r="Q104" s="104">
        <f t="shared" ca="1" si="40"/>
        <v>0</v>
      </c>
      <c r="R104" s="104">
        <f t="shared" ca="1" si="41"/>
        <v>0</v>
      </c>
      <c r="S104" s="104">
        <f t="shared" ca="1" si="42"/>
        <v>0</v>
      </c>
      <c r="T104" s="104">
        <f t="shared" ca="1" si="43"/>
        <v>0</v>
      </c>
      <c r="V104" s="10"/>
      <c r="W104" s="10"/>
    </row>
    <row r="105" spans="1:23" x14ac:dyDescent="0.25">
      <c r="A105" s="93">
        <f t="shared" si="44"/>
        <v>5000</v>
      </c>
      <c r="B105" s="106" t="s">
        <v>262</v>
      </c>
      <c r="C105" s="106">
        <v>4.6833999999999998</v>
      </c>
      <c r="D105" s="106">
        <v>5.7000000000000002E-3</v>
      </c>
      <c r="E105" s="106">
        <v>1.0539000000000001</v>
      </c>
      <c r="F105" s="106">
        <v>0.16350000000000001</v>
      </c>
      <c r="G105" s="106">
        <v>-2.2216</v>
      </c>
      <c r="H105" s="106">
        <v>-7.7600000000000002E-2</v>
      </c>
      <c r="I105" s="21">
        <f t="shared" ca="1" si="32"/>
        <v>4.6834458921374225</v>
      </c>
      <c r="J105" s="21">
        <f t="shared" ca="1" si="33"/>
        <v>5.7112755921870997E-3</v>
      </c>
      <c r="K105" s="21">
        <f t="shared" ca="1" si="34"/>
        <v>1.0538612496414954</v>
      </c>
      <c r="L105" s="21">
        <f t="shared" ca="1" si="35"/>
        <v>0.16354953442640366</v>
      </c>
      <c r="M105" s="21">
        <f t="shared" ca="1" si="36"/>
        <v>-2.221644017505116</v>
      </c>
      <c r="N105" s="21">
        <f t="shared" ca="1" si="37"/>
        <v>-7.7581518628016488E-2</v>
      </c>
      <c r="O105" s="104">
        <f t="shared" ca="1" si="38"/>
        <v>-4.5892137422676171E-5</v>
      </c>
      <c r="P105" s="104">
        <f t="shared" ca="1" si="39"/>
        <v>-1.1275592187099531E-5</v>
      </c>
      <c r="Q105" s="104">
        <f t="shared" ca="1" si="40"/>
        <v>3.8750358504646698E-5</v>
      </c>
      <c r="R105" s="104">
        <f t="shared" ca="1" si="41"/>
        <v>-4.9534426403652354E-5</v>
      </c>
      <c r="S105" s="104">
        <f t="shared" ca="1" si="42"/>
        <v>4.4017505115956368E-5</v>
      </c>
      <c r="T105" s="104">
        <f t="shared" ca="1" si="43"/>
        <v>-1.8481371983514183E-5</v>
      </c>
      <c r="V105" s="10"/>
      <c r="W105" s="10"/>
    </row>
    <row r="106" spans="1:23" x14ac:dyDescent="0.25">
      <c r="A106" s="93">
        <f t="shared" si="44"/>
        <v>5000</v>
      </c>
      <c r="B106" s="106" t="s">
        <v>14</v>
      </c>
      <c r="C106" s="106">
        <v>0.30059999999999998</v>
      </c>
      <c r="D106" s="106">
        <v>4.0000000000000002E-4</v>
      </c>
      <c r="E106" s="106">
        <v>8.5500000000000007E-2</v>
      </c>
      <c r="F106" s="106">
        <v>1.0500000000000001E-2</v>
      </c>
      <c r="G106" s="106">
        <v>-0.1603</v>
      </c>
      <c r="H106" s="106">
        <v>-5.5999999999999999E-3</v>
      </c>
      <c r="I106" s="21">
        <f t="shared" ca="1" si="32"/>
        <v>0.30058411241714228</v>
      </c>
      <c r="J106" s="21">
        <f t="shared" ca="1" si="33"/>
        <v>3.6655034437982543E-4</v>
      </c>
      <c r="K106" s="21">
        <f t="shared" ca="1" si="34"/>
        <v>8.5510005253275498E-2</v>
      </c>
      <c r="L106" s="21">
        <f t="shared" ca="1" si="35"/>
        <v>1.0496628502600617E-2</v>
      </c>
      <c r="M106" s="21">
        <f t="shared" ca="1" si="36"/>
        <v>-0.16032139293257464</v>
      </c>
      <c r="N106" s="21">
        <f t="shared" ca="1" si="37"/>
        <v>-5.5985464071943549E-3</v>
      </c>
      <c r="O106" s="104">
        <f t="shared" ca="1" si="38"/>
        <v>1.5887582857698757E-5</v>
      </c>
      <c r="P106" s="104">
        <f t="shared" ca="1" si="39"/>
        <v>3.3449655620174589E-5</v>
      </c>
      <c r="Q106" s="104">
        <f t="shared" ca="1" si="40"/>
        <v>-1.0005253275491288E-5</v>
      </c>
      <c r="R106" s="104">
        <f t="shared" ca="1" si="41"/>
        <v>3.3714973993841102E-6</v>
      </c>
      <c r="S106" s="104">
        <f t="shared" ca="1" si="42"/>
        <v>2.1392932574637591E-5</v>
      </c>
      <c r="T106" s="104">
        <f t="shared" ca="1" si="43"/>
        <v>-1.4535928056450681E-6</v>
      </c>
      <c r="V106" s="10"/>
      <c r="W106" s="10"/>
    </row>
    <row r="107" spans="1:23" x14ac:dyDescent="0.25">
      <c r="A107" s="93">
        <f t="shared" si="44"/>
        <v>5000</v>
      </c>
      <c r="B107" s="106" t="s">
        <v>15</v>
      </c>
      <c r="C107" s="106">
        <v>5.0000000000000001E-4</v>
      </c>
      <c r="D107" s="106">
        <v>0.39169999999999999</v>
      </c>
      <c r="E107" s="106">
        <v>0</v>
      </c>
      <c r="F107" s="106">
        <v>-1.37E-2</v>
      </c>
      <c r="G107" s="106">
        <v>0</v>
      </c>
      <c r="H107" s="106">
        <v>0</v>
      </c>
      <c r="I107" s="21">
        <f t="shared" ca="1" si="32"/>
        <v>4.7762686577209311E-4</v>
      </c>
      <c r="J107" s="21">
        <f t="shared" ca="1" si="33"/>
        <v>0.39167074786845602</v>
      </c>
      <c r="K107" s="21">
        <f t="shared" ca="1" si="34"/>
        <v>0</v>
      </c>
      <c r="L107" s="21">
        <f t="shared" ca="1" si="35"/>
        <v>-1.3677443902974793E-2</v>
      </c>
      <c r="M107" s="21">
        <f t="shared" ca="1" si="36"/>
        <v>0</v>
      </c>
      <c r="N107" s="21">
        <f t="shared" ca="1" si="37"/>
        <v>0</v>
      </c>
      <c r="O107" s="104">
        <f t="shared" ca="1" si="38"/>
        <v>2.2373134227906904E-5</v>
      </c>
      <c r="P107" s="104">
        <f t="shared" ca="1" si="39"/>
        <v>2.9252131543977544E-5</v>
      </c>
      <c r="Q107" s="104">
        <f t="shared" ca="1" si="40"/>
        <v>0</v>
      </c>
      <c r="R107" s="104">
        <f t="shared" ca="1" si="41"/>
        <v>-2.2556097025207278E-5</v>
      </c>
      <c r="S107" s="104">
        <f t="shared" ca="1" si="42"/>
        <v>0</v>
      </c>
      <c r="T107" s="104">
        <f t="shared" ca="1" si="43"/>
        <v>0</v>
      </c>
      <c r="V107" s="10"/>
      <c r="W107" s="10"/>
    </row>
    <row r="108" spans="1:23" x14ac:dyDescent="0.25">
      <c r="A108" s="93">
        <f t="shared" si="44"/>
        <v>5000</v>
      </c>
      <c r="B108" s="106" t="s">
        <v>287</v>
      </c>
      <c r="C108" s="106">
        <v>1.0444</v>
      </c>
      <c r="D108" s="106">
        <v>0</v>
      </c>
      <c r="E108" s="106">
        <v>0.1036</v>
      </c>
      <c r="F108" s="106">
        <v>-1.6999999999999999E-3</v>
      </c>
      <c r="G108" s="106">
        <v>-0.2011</v>
      </c>
      <c r="H108" s="106">
        <v>8.9999999999999998E-4</v>
      </c>
      <c r="I108" s="21">
        <f t="shared" ca="1" si="32"/>
        <v>1.044401589972352</v>
      </c>
      <c r="J108" s="21">
        <f t="shared" ca="1" si="33"/>
        <v>8.9310474972003575E-6</v>
      </c>
      <c r="K108" s="21">
        <f t="shared" ca="1" si="34"/>
        <v>0.10360237782671489</v>
      </c>
      <c r="L108" s="21">
        <f t="shared" ca="1" si="35"/>
        <v>-1.6812174478615283E-3</v>
      </c>
      <c r="M108" s="21">
        <f t="shared" ca="1" si="36"/>
        <v>-0.20108266783498485</v>
      </c>
      <c r="N108" s="21">
        <f t="shared" ca="1" si="37"/>
        <v>9.4502966169215908E-4</v>
      </c>
      <c r="O108" s="104">
        <f t="shared" ca="1" si="38"/>
        <v>-1.5899723520007569E-6</v>
      </c>
      <c r="P108" s="104">
        <f t="shared" ca="1" si="39"/>
        <v>-8.9310474972003575E-6</v>
      </c>
      <c r="Q108" s="104">
        <f t="shared" ca="1" si="40"/>
        <v>-2.3778267148888421E-6</v>
      </c>
      <c r="R108" s="104">
        <f t="shared" ca="1" si="41"/>
        <v>-1.8782552138471619E-5</v>
      </c>
      <c r="S108" s="104">
        <f t="shared" ca="1" si="42"/>
        <v>-1.7332165015149226E-5</v>
      </c>
      <c r="T108" s="104">
        <f t="shared" ca="1" si="43"/>
        <v>-4.5029661692159106E-5</v>
      </c>
      <c r="V108" s="10"/>
      <c r="W108" s="10"/>
    </row>
    <row r="109" spans="1:23" x14ac:dyDescent="0.25">
      <c r="A109" s="93">
        <f t="shared" si="44"/>
        <v>5000</v>
      </c>
      <c r="B109" s="106" t="s">
        <v>288</v>
      </c>
      <c r="C109" s="106">
        <v>0</v>
      </c>
      <c r="D109" s="106">
        <v>1.1478999999999999</v>
      </c>
      <c r="E109" s="106">
        <v>1E-4</v>
      </c>
      <c r="F109" s="106">
        <v>-1.9E-3</v>
      </c>
      <c r="G109" s="106">
        <v>0</v>
      </c>
      <c r="H109" s="106">
        <v>-8.0000000000000002E-3</v>
      </c>
      <c r="I109" s="21">
        <f t="shared" ca="1" si="32"/>
        <v>8.9310474972003575E-6</v>
      </c>
      <c r="J109" s="21">
        <f t="shared" ca="1" si="33"/>
        <v>1.1478776288287016</v>
      </c>
      <c r="K109" s="21">
        <f t="shared" ca="1" si="34"/>
        <v>1.2633897036530575E-4</v>
      </c>
      <c r="L109" s="21">
        <f t="shared" ca="1" si="35"/>
        <v>-1.9366573070221374E-3</v>
      </c>
      <c r="M109" s="21">
        <f t="shared" ca="1" si="36"/>
        <v>3.3001162978816218E-5</v>
      </c>
      <c r="N109" s="21">
        <f t="shared" ca="1" si="37"/>
        <v>-7.9658387279380009E-3</v>
      </c>
      <c r="O109" s="104">
        <f t="shared" ca="1" si="38"/>
        <v>-8.9310474972003575E-6</v>
      </c>
      <c r="P109" s="104">
        <f t="shared" ca="1" si="39"/>
        <v>2.2371171298329884E-5</v>
      </c>
      <c r="Q109" s="104">
        <f t="shared" ca="1" si="40"/>
        <v>-2.6338970365305745E-5</v>
      </c>
      <c r="R109" s="104">
        <f t="shared" ca="1" si="41"/>
        <v>3.6657307022137367E-5</v>
      </c>
      <c r="S109" s="104">
        <f t="shared" ca="1" si="42"/>
        <v>-3.3001162978816218E-5</v>
      </c>
      <c r="T109" s="104">
        <f t="shared" ca="1" si="43"/>
        <v>-3.4161272061999232E-5</v>
      </c>
      <c r="U109" s="1"/>
      <c r="V109" s="10"/>
      <c r="W109" s="10"/>
    </row>
    <row r="110" spans="1:23" s="10" customFormat="1" x14ac:dyDescent="0.25">
      <c r="A110" s="93">
        <f t="shared" si="44"/>
        <v>5000</v>
      </c>
      <c r="B110" s="106" t="s">
        <v>286</v>
      </c>
      <c r="C110" s="106">
        <v>2.9999999999999997E-4</v>
      </c>
      <c r="D110" s="106">
        <v>0.39429999999999998</v>
      </c>
      <c r="E110" s="106">
        <v>0</v>
      </c>
      <c r="F110" s="106">
        <v>-8.3000000000000001E-3</v>
      </c>
      <c r="G110" s="106">
        <v>0</v>
      </c>
      <c r="H110" s="106">
        <v>0</v>
      </c>
      <c r="I110" s="21">
        <f t="shared" ca="1" si="32"/>
        <v>2.8838841914061977E-4</v>
      </c>
      <c r="J110" s="21">
        <f t="shared" ca="1" si="33"/>
        <v>0.39433992209738777</v>
      </c>
      <c r="K110" s="21">
        <f t="shared" ca="1" si="34"/>
        <v>0</v>
      </c>
      <c r="L110" s="21">
        <f t="shared" ca="1" si="35"/>
        <v>-8.2583638143704143E-3</v>
      </c>
      <c r="M110" s="21">
        <f t="shared" ca="1" si="36"/>
        <v>0</v>
      </c>
      <c r="N110" s="21">
        <f t="shared" ca="1" si="37"/>
        <v>0</v>
      </c>
      <c r="O110" s="104">
        <f t="shared" ca="1" si="38"/>
        <v>1.1611580859380202E-5</v>
      </c>
      <c r="P110" s="104">
        <f t="shared" ca="1" si="39"/>
        <v>-3.9922097387790068E-5</v>
      </c>
      <c r="Q110" s="104">
        <f t="shared" ca="1" si="40"/>
        <v>0</v>
      </c>
      <c r="R110" s="104">
        <f t="shared" ca="1" si="41"/>
        <v>-4.1636185629585765E-5</v>
      </c>
      <c r="S110" s="104">
        <f t="shared" ca="1" si="42"/>
        <v>0</v>
      </c>
      <c r="T110" s="104">
        <f t="shared" ca="1" si="43"/>
        <v>0</v>
      </c>
      <c r="U110" s="1"/>
    </row>
    <row r="111" spans="1:23" s="10" customFormat="1" x14ac:dyDescent="0.25">
      <c r="A111" s="93">
        <f t="shared" si="44"/>
        <v>5000</v>
      </c>
      <c r="B111" s="106" t="s">
        <v>284</v>
      </c>
      <c r="C111" s="106">
        <v>0.68789999999999996</v>
      </c>
      <c r="D111" s="106">
        <v>5.9999999999999995E-4</v>
      </c>
      <c r="E111" s="106">
        <v>8.4900000000000003E-2</v>
      </c>
      <c r="F111" s="106">
        <v>1.8499999999999999E-2</v>
      </c>
      <c r="G111" s="106">
        <v>-0.18360000000000001</v>
      </c>
      <c r="H111" s="106">
        <v>-6.4000000000000003E-3</v>
      </c>
      <c r="I111" s="21">
        <f t="shared" ca="1" si="32"/>
        <v>0.68794035914877794</v>
      </c>
      <c r="J111" s="21">
        <f t="shared" ca="1" si="33"/>
        <v>6.4642244976797093E-4</v>
      </c>
      <c r="K111" s="21">
        <f t="shared" ca="1" si="34"/>
        <v>8.4883973055258174E-2</v>
      </c>
      <c r="L111" s="21">
        <f t="shared" ca="1" si="35"/>
        <v>1.8511116999318403E-2</v>
      </c>
      <c r="M111" s="21">
        <f t="shared" ca="1" si="36"/>
        <v>-0.18357395783584848</v>
      </c>
      <c r="N111" s="21">
        <f t="shared" ca="1" si="37"/>
        <v>-6.4105438662734899E-3</v>
      </c>
      <c r="O111" s="104">
        <f t="shared" ca="1" si="38"/>
        <v>-4.0359148777979748E-5</v>
      </c>
      <c r="P111" s="104">
        <f t="shared" ca="1" si="39"/>
        <v>-4.6422449767970979E-5</v>
      </c>
      <c r="Q111" s="104">
        <f t="shared" ca="1" si="40"/>
        <v>1.6026944741828753E-5</v>
      </c>
      <c r="R111" s="104">
        <f t="shared" ca="1" si="41"/>
        <v>-1.1116999318404319E-5</v>
      </c>
      <c r="S111" s="104">
        <f t="shared" ca="1" si="42"/>
        <v>-2.6042164151529601E-5</v>
      </c>
      <c r="T111" s="104">
        <f t="shared" ca="1" si="43"/>
        <v>1.0543866273489584E-5</v>
      </c>
      <c r="U111" s="1"/>
    </row>
    <row r="112" spans="1:23" x14ac:dyDescent="0.25">
      <c r="A112" s="93">
        <f t="shared" si="44"/>
        <v>5000</v>
      </c>
      <c r="B112" s="106" t="s">
        <v>304</v>
      </c>
      <c r="C112" s="106">
        <v>7.1957000000000004</v>
      </c>
      <c r="D112" s="106">
        <v>9.5124999999999993</v>
      </c>
      <c r="E112" s="106">
        <v>2.3382000000000001</v>
      </c>
      <c r="F112" s="106">
        <v>-8.2799999999999999E-2</v>
      </c>
      <c r="G112" s="106">
        <v>-2.5524</v>
      </c>
      <c r="H112" s="106">
        <v>-8.7999999999999995E-2</v>
      </c>
      <c r="I112" s="21">
        <f>VLOOKUP($A112,TOTALS!$A$3:$G$133,2)</f>
        <v>7.1959405483077159</v>
      </c>
      <c r="J112" s="21">
        <f>VLOOKUP($A112,TOTALS!$A$3:$G$133,3)</f>
        <v>9.6730438078772369</v>
      </c>
      <c r="K112" s="21">
        <f>VLOOKUP($A112,TOTALS!$A$3:$G$133,4)</f>
        <v>2.3382056560961915</v>
      </c>
      <c r="L112" s="21">
        <f>VLOOKUP($A112,TOTALS!$A$3:$G$133,5)</f>
        <v>-8.8413657588177846E-2</v>
      </c>
      <c r="M112" s="21">
        <f>VLOOKUP($A112,TOTALS!$A$3:$G$133,6)</f>
        <v>-2.5524159378258333</v>
      </c>
      <c r="N112" s="21">
        <f>VLOOKUP($A112,TOTALS!$A$3:$G$133,7)</f>
        <v>-8.7991286837245511E-2</v>
      </c>
      <c r="O112" s="104">
        <f t="shared" si="38"/>
        <v>-2.4054830771547131E-4</v>
      </c>
      <c r="P112" s="104">
        <f t="shared" si="39"/>
        <v>-0.16054380787723765</v>
      </c>
      <c r="Q112" s="104">
        <f t="shared" si="40"/>
        <v>-5.6560961914087216E-6</v>
      </c>
      <c r="R112" s="104">
        <f t="shared" si="41"/>
        <v>5.6136575881778478E-3</v>
      </c>
      <c r="S112" s="104">
        <f t="shared" si="42"/>
        <v>1.5937825833312047E-5</v>
      </c>
      <c r="T112" s="104">
        <f t="shared" si="43"/>
        <v>-8.7131627544839718E-6</v>
      </c>
      <c r="V112" s="10"/>
      <c r="W112" s="10"/>
    </row>
    <row r="113" spans="1:23" x14ac:dyDescent="0.25">
      <c r="A113" s="93"/>
      <c r="C113" s="79"/>
      <c r="D113" s="79"/>
      <c r="E113" s="79"/>
      <c r="F113" s="79"/>
      <c r="G113" s="79"/>
      <c r="H113" s="79"/>
      <c r="V113" s="10"/>
      <c r="W113" s="10"/>
    </row>
    <row r="114" spans="1:23" x14ac:dyDescent="0.25">
      <c r="A114" s="93">
        <f>5525.54</f>
        <v>5525.54</v>
      </c>
      <c r="B114" s="106" t="s">
        <v>0</v>
      </c>
      <c r="C114" s="106">
        <v>2.7199999999999998E-2</v>
      </c>
      <c r="D114" s="106">
        <v>1.0699999999999999E-2</v>
      </c>
      <c r="E114" s="106">
        <v>8.8499999999999995E-2</v>
      </c>
      <c r="F114" s="106">
        <v>1.4800000000000001E-2</v>
      </c>
      <c r="G114" s="106">
        <v>4.6399999999999997E-2</v>
      </c>
      <c r="H114" s="106">
        <v>2.8500000000000001E-2</v>
      </c>
      <c r="I114" s="21">
        <f t="shared" ref="I114:I148" ca="1" si="45">VLOOKUP($A114,INDIRECT("'"&amp;$B114&amp;"'!$A$3:$v$133"),17)</f>
        <v>2.7224273312124167E-2</v>
      </c>
      <c r="J114" s="21">
        <f t="shared" ref="J114:J148" ca="1" si="46">VLOOKUP($A114,INDIRECT("'"&amp;$B114&amp;"'!$A$3:$v$133"),18)</f>
        <v>1.0659757325215992E-2</v>
      </c>
      <c r="K114" s="21">
        <f t="shared" ref="K114:K148" ca="1" si="47">VLOOKUP($A114,INDIRECT("'"&amp;$B114&amp;"'!$A$3:$v$133"),19)</f>
        <v>8.8481436354891849E-2</v>
      </c>
      <c r="L114" s="21">
        <f t="shared" ref="L114:L148" ca="1" si="48">VLOOKUP($A114,INDIRECT("'"&amp;$B114&amp;"'!$A$3:$v$133"),20)</f>
        <v>1.4839145692130495E-2</v>
      </c>
      <c r="M114" s="21">
        <f t="shared" ref="M114:M148" ca="1" si="49">VLOOKUP($A114,INDIRECT("'"&amp;$B114&amp;"'!$A$3:$v$133"),21)</f>
        <v>4.639394717552791E-2</v>
      </c>
      <c r="N114" s="21">
        <f t="shared" ref="N114:N148" ca="1" si="50">VLOOKUP($A114,INDIRECT("'"&amp;$B114&amp;"'!$A$3:$v$133"),22)</f>
        <v>2.8536073139884648E-2</v>
      </c>
      <c r="O114" s="104">
        <f t="shared" ref="O114:O149" ca="1" si="51">C114-I114</f>
        <v>-2.4273312124168528E-5</v>
      </c>
      <c r="P114" s="104">
        <f t="shared" ref="P114:P149" ca="1" si="52">D114-J114</f>
        <v>4.0242674784007545E-5</v>
      </c>
      <c r="Q114" s="104">
        <f t="shared" ref="Q114:Q149" ca="1" si="53">E114-K114</f>
        <v>1.8563645108146676E-5</v>
      </c>
      <c r="R114" s="104">
        <f t="shared" ref="R114:R149" ca="1" si="54">F114-L114</f>
        <v>-3.9145692130494389E-5</v>
      </c>
      <c r="S114" s="104">
        <f t="shared" ref="S114:S149" ca="1" si="55">G114-M114</f>
        <v>6.0528244720872704E-6</v>
      </c>
      <c r="T114" s="104">
        <f t="shared" ref="T114:T149" ca="1" si="56">H114-N114</f>
        <v>-3.6073139884646582E-5</v>
      </c>
      <c r="V114" s="10"/>
      <c r="W114" s="10"/>
    </row>
    <row r="115" spans="1:23" x14ac:dyDescent="0.25">
      <c r="A115" s="93">
        <f t="shared" ref="A115:A149" si="57">A114</f>
        <v>5525.54</v>
      </c>
      <c r="B115" s="106" t="s">
        <v>2</v>
      </c>
      <c r="C115" s="106">
        <v>0.06</v>
      </c>
      <c r="D115" s="106">
        <v>4.0000000000000002E-4</v>
      </c>
      <c r="E115" s="106">
        <v>0.77380000000000004</v>
      </c>
      <c r="F115" s="106">
        <v>5.0000000000000001E-3</v>
      </c>
      <c r="G115" s="106">
        <v>0.2155</v>
      </c>
      <c r="H115" s="106">
        <v>1.7999999999999999E-2</v>
      </c>
      <c r="I115" s="21">
        <f t="shared" ca="1" si="45"/>
        <v>6.0017494138544361E-2</v>
      </c>
      <c r="J115" s="21">
        <f t="shared" ca="1" si="46"/>
        <v>4.2103421349530665E-4</v>
      </c>
      <c r="K115" s="21">
        <f t="shared" ca="1" si="47"/>
        <v>0.77380717263452625</v>
      </c>
      <c r="L115" s="21">
        <f t="shared" ca="1" si="48"/>
        <v>5.026869646269058E-3</v>
      </c>
      <c r="M115" s="21">
        <f t="shared" ca="1" si="49"/>
        <v>0.21550398476120172</v>
      </c>
      <c r="N115" s="21">
        <f t="shared" ca="1" si="50"/>
        <v>1.8049911199981145E-2</v>
      </c>
      <c r="O115" s="104">
        <f t="shared" ca="1" si="51"/>
        <v>-1.7494138544363325E-5</v>
      </c>
      <c r="P115" s="104">
        <f t="shared" ca="1" si="52"/>
        <v>-2.1034213495306627E-5</v>
      </c>
      <c r="Q115" s="104">
        <f t="shared" ca="1" si="53"/>
        <v>-7.1726345262090874E-6</v>
      </c>
      <c r="R115" s="104">
        <f t="shared" ca="1" si="54"/>
        <v>-2.6869646269057912E-5</v>
      </c>
      <c r="S115" s="104">
        <f t="shared" ca="1" si="55"/>
        <v>-3.9847612017251954E-6</v>
      </c>
      <c r="T115" s="104">
        <f t="shared" ca="1" si="56"/>
        <v>-4.9911199981145932E-5</v>
      </c>
      <c r="V115" s="10"/>
      <c r="W115" s="10"/>
    </row>
    <row r="116" spans="1:23" x14ac:dyDescent="0.25">
      <c r="A116" s="93">
        <f t="shared" si="57"/>
        <v>5525.54</v>
      </c>
      <c r="B116" s="106" t="s">
        <v>4</v>
      </c>
      <c r="C116" s="106">
        <v>6.2100000000000002E-2</v>
      </c>
      <c r="D116" s="106">
        <v>5.9999999999999995E-4</v>
      </c>
      <c r="E116" s="106">
        <v>0.35370000000000001</v>
      </c>
      <c r="F116" s="106">
        <v>6.0000000000000001E-3</v>
      </c>
      <c r="G116" s="106">
        <v>0.1482</v>
      </c>
      <c r="H116" s="106">
        <v>1.44E-2</v>
      </c>
      <c r="I116" s="21">
        <f t="shared" ca="1" si="45"/>
        <v>6.2082046179822908E-2</v>
      </c>
      <c r="J116" s="21">
        <f t="shared" ca="1" si="46"/>
        <v>5.8912251564898659E-4</v>
      </c>
      <c r="K116" s="21">
        <f t="shared" ca="1" si="47"/>
        <v>0.35365921191433541</v>
      </c>
      <c r="L116" s="21">
        <f t="shared" ca="1" si="48"/>
        <v>6.0476384830852638E-3</v>
      </c>
      <c r="M116" s="21">
        <f t="shared" ca="1" si="49"/>
        <v>0.14817519200590074</v>
      </c>
      <c r="N116" s="21">
        <f t="shared" ca="1" si="50"/>
        <v>1.4434285732429273E-2</v>
      </c>
      <c r="O116" s="104">
        <f t="shared" ca="1" si="51"/>
        <v>1.7953820177094015E-5</v>
      </c>
      <c r="P116" s="104">
        <f t="shared" ca="1" si="52"/>
        <v>1.0877484351013355E-5</v>
      </c>
      <c r="Q116" s="104">
        <f t="shared" ca="1" si="53"/>
        <v>4.0788085664600349E-5</v>
      </c>
      <c r="R116" s="104">
        <f t="shared" ca="1" si="54"/>
        <v>-4.7638483085263653E-5</v>
      </c>
      <c r="S116" s="104">
        <f t="shared" ca="1" si="55"/>
        <v>2.4807994099262931E-5</v>
      </c>
      <c r="T116" s="104">
        <f t="shared" ca="1" si="56"/>
        <v>-3.4285732429273699E-5</v>
      </c>
      <c r="V116" s="10"/>
      <c r="W116" s="10"/>
    </row>
    <row r="117" spans="1:23" x14ac:dyDescent="0.25">
      <c r="A117" s="93">
        <f t="shared" si="57"/>
        <v>5525.54</v>
      </c>
      <c r="B117" s="106" t="s">
        <v>182</v>
      </c>
      <c r="C117" s="106">
        <v>0.36299999999999999</v>
      </c>
      <c r="D117" s="106">
        <v>2.0000000000000001E-4</v>
      </c>
      <c r="E117" s="106">
        <v>2.47E-2</v>
      </c>
      <c r="F117" s="106">
        <v>8.0000000000000002E-3</v>
      </c>
      <c r="G117" s="106">
        <v>-9.4799999999999995E-2</v>
      </c>
      <c r="H117" s="106">
        <v>-2.0999999999999999E-3</v>
      </c>
      <c r="I117" s="21">
        <f t="shared" ca="1" si="45"/>
        <v>0.36302460769460071</v>
      </c>
      <c r="J117" s="21">
        <f t="shared" ca="1" si="46"/>
        <v>1.752771668361393E-4</v>
      </c>
      <c r="K117" s="21">
        <f t="shared" ca="1" si="47"/>
        <v>2.4736322263592344E-2</v>
      </c>
      <c r="L117" s="21">
        <f t="shared" ca="1" si="48"/>
        <v>7.9768367620574095E-3</v>
      </c>
      <c r="M117" s="21">
        <f t="shared" ca="1" si="49"/>
        <v>-9.4762300972210611E-2</v>
      </c>
      <c r="N117" s="21">
        <f t="shared" ca="1" si="50"/>
        <v>-2.0822373746305156E-3</v>
      </c>
      <c r="O117" s="104">
        <f t="shared" ca="1" si="51"/>
        <v>-2.4607694600720098E-5</v>
      </c>
      <c r="P117" s="104">
        <f t="shared" ca="1" si="52"/>
        <v>2.4722833163860709E-5</v>
      </c>
      <c r="Q117" s="104">
        <f t="shared" ca="1" si="53"/>
        <v>-3.6322263592344223E-5</v>
      </c>
      <c r="R117" s="104">
        <f t="shared" ca="1" si="54"/>
        <v>2.3163237942590634E-5</v>
      </c>
      <c r="S117" s="104">
        <f t="shared" ca="1" si="55"/>
        <v>-3.7699027789384054E-5</v>
      </c>
      <c r="T117" s="104">
        <f t="shared" ca="1" si="56"/>
        <v>-1.7762625369484222E-5</v>
      </c>
      <c r="V117" s="10"/>
      <c r="W117" s="10"/>
    </row>
    <row r="118" spans="1:23" x14ac:dyDescent="0.25">
      <c r="A118" s="93">
        <f t="shared" si="57"/>
        <v>5525.54</v>
      </c>
      <c r="B118" s="106" t="s">
        <v>189</v>
      </c>
      <c r="C118" s="106">
        <v>0</v>
      </c>
      <c r="D118" s="106">
        <v>0.12540000000000001</v>
      </c>
      <c r="E118" s="106">
        <v>0</v>
      </c>
      <c r="F118" s="106">
        <v>-1.6999999999999999E-3</v>
      </c>
      <c r="G118" s="106">
        <v>0</v>
      </c>
      <c r="H118" s="106">
        <v>0</v>
      </c>
      <c r="I118" s="21">
        <f t="shared" ca="1" si="45"/>
        <v>2.2613416285447406E-5</v>
      </c>
      <c r="J118" s="21">
        <f t="shared" ca="1" si="46"/>
        <v>0.12540802569792192</v>
      </c>
      <c r="K118" s="21">
        <f t="shared" ca="1" si="47"/>
        <v>0</v>
      </c>
      <c r="L118" s="21">
        <f t="shared" ca="1" si="48"/>
        <v>-1.6840142192520804E-3</v>
      </c>
      <c r="M118" s="21">
        <f t="shared" ca="1" si="49"/>
        <v>0</v>
      </c>
      <c r="N118" s="21">
        <f t="shared" ca="1" si="50"/>
        <v>0</v>
      </c>
      <c r="O118" s="104">
        <f t="shared" ca="1" si="51"/>
        <v>-2.2613416285447406E-5</v>
      </c>
      <c r="P118" s="104">
        <f t="shared" ca="1" si="52"/>
        <v>-8.025697921909547E-6</v>
      </c>
      <c r="Q118" s="104">
        <f t="shared" ca="1" si="53"/>
        <v>0</v>
      </c>
      <c r="R118" s="104">
        <f t="shared" ca="1" si="54"/>
        <v>-1.5985780747919485E-5</v>
      </c>
      <c r="S118" s="104">
        <f t="shared" ca="1" si="55"/>
        <v>0</v>
      </c>
      <c r="T118" s="104">
        <f t="shared" ca="1" si="56"/>
        <v>0</v>
      </c>
      <c r="V118" s="10"/>
      <c r="W118" s="10"/>
    </row>
    <row r="119" spans="1:23" x14ac:dyDescent="0.25">
      <c r="A119" s="93">
        <f t="shared" si="57"/>
        <v>5525.54</v>
      </c>
      <c r="B119" s="106" t="s">
        <v>7</v>
      </c>
      <c r="C119" s="106">
        <v>2.5100000000000001E-2</v>
      </c>
      <c r="D119" s="106">
        <v>0</v>
      </c>
      <c r="E119" s="106">
        <v>7.4000000000000003E-3</v>
      </c>
      <c r="F119" s="106">
        <v>1E-3</v>
      </c>
      <c r="G119" s="106">
        <v>-1.3599999999999999E-2</v>
      </c>
      <c r="H119" s="106">
        <v>-5.0000000000000001E-4</v>
      </c>
      <c r="I119" s="21">
        <f t="shared" ca="1" si="45"/>
        <v>2.506947623981368E-2</v>
      </c>
      <c r="J119" s="21">
        <f t="shared" ca="1" si="46"/>
        <v>3.8471524312409906E-5</v>
      </c>
      <c r="K119" s="21">
        <f t="shared" ca="1" si="47"/>
        <v>7.4148092558018533E-3</v>
      </c>
      <c r="L119" s="21">
        <f t="shared" ca="1" si="48"/>
        <v>9.8206973513054272E-4</v>
      </c>
      <c r="M119" s="21">
        <f t="shared" ca="1" si="49"/>
        <v>-1.3633979039923565E-2</v>
      </c>
      <c r="N119" s="21">
        <f t="shared" ca="1" si="50"/>
        <v>-5.3409644686747636E-4</v>
      </c>
      <c r="O119" s="104">
        <f t="shared" ca="1" si="51"/>
        <v>3.0523760186321192E-5</v>
      </c>
      <c r="P119" s="104">
        <f t="shared" ca="1" si="52"/>
        <v>-3.8471524312409906E-5</v>
      </c>
      <c r="Q119" s="104">
        <f t="shared" ca="1" si="53"/>
        <v>-1.4809255801852966E-5</v>
      </c>
      <c r="R119" s="104">
        <f t="shared" ca="1" si="54"/>
        <v>1.7930264869457299E-5</v>
      </c>
      <c r="S119" s="104">
        <f t="shared" ca="1" si="55"/>
        <v>3.3979039923566143E-5</v>
      </c>
      <c r="T119" s="104">
        <f t="shared" ca="1" si="56"/>
        <v>3.4096446867476352E-5</v>
      </c>
      <c r="V119" s="10"/>
      <c r="W119" s="10"/>
    </row>
    <row r="120" spans="1:23" x14ac:dyDescent="0.25">
      <c r="A120" s="93">
        <f t="shared" si="57"/>
        <v>5525.54</v>
      </c>
      <c r="B120" s="106" t="s">
        <v>195</v>
      </c>
      <c r="C120" s="106">
        <v>1.44E-2</v>
      </c>
      <c r="D120" s="106">
        <v>0</v>
      </c>
      <c r="E120" s="106">
        <v>4.1000000000000003E-3</v>
      </c>
      <c r="F120" s="106">
        <v>5.9999999999999995E-4</v>
      </c>
      <c r="G120" s="106">
        <v>-7.7000000000000002E-3</v>
      </c>
      <c r="H120" s="106">
        <v>-2.9999999999999997E-4</v>
      </c>
      <c r="I120" s="21">
        <f t="shared" ca="1" si="45"/>
        <v>1.437418090013714E-2</v>
      </c>
      <c r="J120" s="21">
        <f t="shared" ca="1" si="46"/>
        <v>2.1943758233326521E-5</v>
      </c>
      <c r="K120" s="21">
        <f t="shared" ca="1" si="47"/>
        <v>4.1477028772272393E-3</v>
      </c>
      <c r="L120" s="21">
        <f t="shared" ca="1" si="48"/>
        <v>5.6162581001473677E-4</v>
      </c>
      <c r="M120" s="21">
        <f t="shared" ca="1" si="49"/>
        <v>-7.7213879242843154E-3</v>
      </c>
      <c r="N120" s="21">
        <f t="shared" ca="1" si="50"/>
        <v>-3.0168889466062107E-4</v>
      </c>
      <c r="O120" s="104">
        <f t="shared" ca="1" si="51"/>
        <v>2.5819099862859143E-5</v>
      </c>
      <c r="P120" s="104">
        <f t="shared" ca="1" si="52"/>
        <v>-2.1943758233326521E-5</v>
      </c>
      <c r="Q120" s="104">
        <f t="shared" ca="1" si="53"/>
        <v>-4.7702877227238927E-5</v>
      </c>
      <c r="R120" s="104">
        <f t="shared" ca="1" si="54"/>
        <v>3.837418998526318E-5</v>
      </c>
      <c r="S120" s="104">
        <f t="shared" ca="1" si="55"/>
        <v>2.1387924284315199E-5</v>
      </c>
      <c r="T120" s="104">
        <f t="shared" ca="1" si="56"/>
        <v>1.688894660621101E-6</v>
      </c>
    </row>
    <row r="121" spans="1:23" x14ac:dyDescent="0.25">
      <c r="A121" s="93">
        <f t="shared" si="57"/>
        <v>5525.54</v>
      </c>
      <c r="B121" s="106" t="s">
        <v>200</v>
      </c>
      <c r="C121" s="106">
        <v>7.1999999999999998E-3</v>
      </c>
      <c r="D121" s="106">
        <v>0</v>
      </c>
      <c r="E121" s="106">
        <v>2.0999999999999999E-3</v>
      </c>
      <c r="F121" s="106">
        <v>2.9999999999999997E-4</v>
      </c>
      <c r="G121" s="106">
        <v>-3.8999999999999998E-3</v>
      </c>
      <c r="H121" s="106">
        <v>-2.0000000000000001E-4</v>
      </c>
      <c r="I121" s="21">
        <f t="shared" ca="1" si="45"/>
        <v>7.1870904500685728E-3</v>
      </c>
      <c r="J121" s="21">
        <f t="shared" ca="1" si="46"/>
        <v>1.0971879116663262E-5</v>
      </c>
      <c r="K121" s="21">
        <f t="shared" ca="1" si="47"/>
        <v>2.0738514386136235E-3</v>
      </c>
      <c r="L121" s="21">
        <f t="shared" ca="1" si="48"/>
        <v>2.8081290500736844E-4</v>
      </c>
      <c r="M121" s="21">
        <f t="shared" ca="1" si="49"/>
        <v>-3.8606939621421616E-3</v>
      </c>
      <c r="N121" s="21">
        <f t="shared" ca="1" si="50"/>
        <v>-1.508444473303107E-4</v>
      </c>
      <c r="O121" s="104">
        <f t="shared" ca="1" si="51"/>
        <v>1.290954993142697E-5</v>
      </c>
      <c r="P121" s="104">
        <f t="shared" ca="1" si="52"/>
        <v>-1.0971879116663262E-5</v>
      </c>
      <c r="Q121" s="104">
        <f t="shared" ca="1" si="53"/>
        <v>2.6148561386376331E-5</v>
      </c>
      <c r="R121" s="104">
        <f t="shared" ca="1" si="54"/>
        <v>1.9187094992631536E-5</v>
      </c>
      <c r="S121" s="104">
        <f t="shared" ca="1" si="55"/>
        <v>-3.9306037857838195E-5</v>
      </c>
      <c r="T121" s="104">
        <f t="shared" ca="1" si="56"/>
        <v>-4.915555266968931E-5</v>
      </c>
    </row>
    <row r="122" spans="1:23" x14ac:dyDescent="0.25">
      <c r="A122" s="93">
        <f t="shared" si="57"/>
        <v>5525.54</v>
      </c>
      <c r="B122" s="106" t="s">
        <v>205</v>
      </c>
      <c r="C122" s="106">
        <v>0</v>
      </c>
      <c r="D122" s="106">
        <v>2.0000000000000001E-4</v>
      </c>
      <c r="E122" s="106">
        <v>0</v>
      </c>
      <c r="F122" s="106">
        <v>0</v>
      </c>
      <c r="G122" s="106">
        <v>0</v>
      </c>
      <c r="H122" s="106">
        <v>0</v>
      </c>
      <c r="I122" s="21">
        <f t="shared" ca="1" si="45"/>
        <v>7.2923537769722273E-7</v>
      </c>
      <c r="J122" s="21">
        <f t="shared" ca="1" si="46"/>
        <v>1.5962978558366287E-4</v>
      </c>
      <c r="K122" s="21">
        <f t="shared" ca="1" si="47"/>
        <v>0</v>
      </c>
      <c r="L122" s="21">
        <f t="shared" ca="1" si="48"/>
        <v>-1.0789239407012391E-5</v>
      </c>
      <c r="M122" s="21">
        <f t="shared" ca="1" si="49"/>
        <v>0</v>
      </c>
      <c r="N122" s="21">
        <f t="shared" ca="1" si="50"/>
        <v>0</v>
      </c>
      <c r="O122" s="104">
        <f t="shared" ca="1" si="51"/>
        <v>-7.2923537769722273E-7</v>
      </c>
      <c r="P122" s="104">
        <f t="shared" ca="1" si="52"/>
        <v>4.0370214416337138E-5</v>
      </c>
      <c r="Q122" s="104">
        <f t="shared" ca="1" si="53"/>
        <v>0</v>
      </c>
      <c r="R122" s="104">
        <f t="shared" ca="1" si="54"/>
        <v>1.0789239407012391E-5</v>
      </c>
      <c r="S122" s="104">
        <f t="shared" ca="1" si="55"/>
        <v>0</v>
      </c>
      <c r="T122" s="104">
        <f t="shared" ca="1" si="56"/>
        <v>0</v>
      </c>
    </row>
    <row r="123" spans="1:23" x14ac:dyDescent="0.25">
      <c r="A123" s="93">
        <f t="shared" si="57"/>
        <v>5525.54</v>
      </c>
      <c r="B123" s="106" t="s">
        <v>8</v>
      </c>
      <c r="C123" s="106">
        <v>2.87E-2</v>
      </c>
      <c r="D123" s="106">
        <v>0</v>
      </c>
      <c r="E123" s="106">
        <v>8.3000000000000001E-3</v>
      </c>
      <c r="F123" s="106">
        <v>1.1000000000000001E-3</v>
      </c>
      <c r="G123" s="106">
        <v>-1.54E-2</v>
      </c>
      <c r="H123" s="106">
        <v>-5.9999999999999995E-4</v>
      </c>
      <c r="I123" s="21">
        <f t="shared" ca="1" si="45"/>
        <v>2.8748361800274291E-2</v>
      </c>
      <c r="J123" s="21">
        <f t="shared" ca="1" si="46"/>
        <v>4.3887516466653049E-5</v>
      </c>
      <c r="K123" s="21">
        <f t="shared" ca="1" si="47"/>
        <v>8.2954057544544942E-3</v>
      </c>
      <c r="L123" s="21">
        <f t="shared" ca="1" si="48"/>
        <v>1.1232516200294738E-3</v>
      </c>
      <c r="M123" s="21">
        <f t="shared" ca="1" si="49"/>
        <v>-1.5442775848568647E-2</v>
      </c>
      <c r="N123" s="21">
        <f t="shared" ca="1" si="50"/>
        <v>-6.033777893212428E-4</v>
      </c>
      <c r="O123" s="104">
        <f t="shared" ca="1" si="51"/>
        <v>-4.8361800274291517E-5</v>
      </c>
      <c r="P123" s="104">
        <f t="shared" ca="1" si="52"/>
        <v>-4.3887516466653049E-5</v>
      </c>
      <c r="Q123" s="104">
        <f t="shared" ca="1" si="53"/>
        <v>4.5942455455059289E-6</v>
      </c>
      <c r="R123" s="104">
        <f t="shared" ca="1" si="54"/>
        <v>-2.3251620029473685E-5</v>
      </c>
      <c r="S123" s="104">
        <f t="shared" ca="1" si="55"/>
        <v>4.277584856864601E-5</v>
      </c>
      <c r="T123" s="104">
        <f t="shared" ca="1" si="56"/>
        <v>3.3777893212428526E-6</v>
      </c>
    </row>
    <row r="124" spans="1:23" x14ac:dyDescent="0.25">
      <c r="A124" s="93">
        <f t="shared" si="57"/>
        <v>5525.54</v>
      </c>
      <c r="B124" s="106" t="s">
        <v>208</v>
      </c>
      <c r="C124" s="106">
        <v>4.0000000000000002E-4</v>
      </c>
      <c r="D124" s="106">
        <v>2.0999999999999999E-3</v>
      </c>
      <c r="E124" s="106">
        <v>0</v>
      </c>
      <c r="F124" s="106">
        <v>-8.9999999999999998E-4</v>
      </c>
      <c r="G124" s="106">
        <v>0</v>
      </c>
      <c r="H124" s="106">
        <v>0</v>
      </c>
      <c r="I124" s="21">
        <f t="shared" ca="1" si="45"/>
        <v>3.5753124489738364E-4</v>
      </c>
      <c r="J124" s="21">
        <f t="shared" ca="1" si="46"/>
        <v>2.1170810218138101E-3</v>
      </c>
      <c r="K124" s="21">
        <f t="shared" ca="1" si="47"/>
        <v>0</v>
      </c>
      <c r="L124" s="21">
        <f t="shared" ca="1" si="48"/>
        <v>-8.7001299603955138E-4</v>
      </c>
      <c r="M124" s="21">
        <f t="shared" ca="1" si="49"/>
        <v>0</v>
      </c>
      <c r="N124" s="21">
        <f t="shared" ca="1" si="50"/>
        <v>0</v>
      </c>
      <c r="O124" s="104">
        <f t="shared" ca="1" si="51"/>
        <v>4.2468755102616381E-5</v>
      </c>
      <c r="P124" s="104">
        <f t="shared" ca="1" si="52"/>
        <v>-1.7081021813810261E-5</v>
      </c>
      <c r="Q124" s="104">
        <f t="shared" ca="1" si="53"/>
        <v>0</v>
      </c>
      <c r="R124" s="104">
        <f t="shared" ca="1" si="54"/>
        <v>-2.9987003960448596E-5</v>
      </c>
      <c r="S124" s="104">
        <f t="shared" ca="1" si="55"/>
        <v>0</v>
      </c>
      <c r="T124" s="104">
        <f t="shared" ca="1" si="56"/>
        <v>0</v>
      </c>
    </row>
    <row r="125" spans="1:23" x14ac:dyDescent="0.25">
      <c r="A125" s="93">
        <f t="shared" si="57"/>
        <v>5525.54</v>
      </c>
      <c r="B125" s="106" t="s">
        <v>213</v>
      </c>
      <c r="C125" s="106">
        <v>9.2999999999999992E-3</v>
      </c>
      <c r="D125" s="106">
        <v>1.4265000000000001</v>
      </c>
      <c r="E125" s="106">
        <v>0</v>
      </c>
      <c r="F125" s="106">
        <v>-0.11509999999999999</v>
      </c>
      <c r="G125" s="106">
        <v>0</v>
      </c>
      <c r="H125" s="106">
        <v>0</v>
      </c>
      <c r="I125" s="21">
        <f t="shared" ca="1" si="45"/>
        <v>9.2929263744848858E-3</v>
      </c>
      <c r="J125" s="21">
        <f t="shared" ca="1" si="46"/>
        <v>1.426532765945747</v>
      </c>
      <c r="K125" s="21">
        <f t="shared" ca="1" si="47"/>
        <v>0</v>
      </c>
      <c r="L125" s="21">
        <f t="shared" ca="1" si="48"/>
        <v>-0.11513758710657482</v>
      </c>
      <c r="M125" s="21">
        <f t="shared" ca="1" si="49"/>
        <v>0</v>
      </c>
      <c r="N125" s="21">
        <f t="shared" ca="1" si="50"/>
        <v>0</v>
      </c>
      <c r="O125" s="104">
        <f t="shared" ca="1" si="51"/>
        <v>7.0736255151134658E-6</v>
      </c>
      <c r="P125" s="104">
        <f t="shared" ca="1" si="52"/>
        <v>-3.276594574685987E-5</v>
      </c>
      <c r="Q125" s="104">
        <f t="shared" ca="1" si="53"/>
        <v>0</v>
      </c>
      <c r="R125" s="104">
        <f t="shared" ca="1" si="54"/>
        <v>3.7587106574824003E-5</v>
      </c>
      <c r="S125" s="104">
        <f t="shared" ca="1" si="55"/>
        <v>0</v>
      </c>
      <c r="T125" s="104">
        <f t="shared" ca="1" si="56"/>
        <v>0</v>
      </c>
    </row>
    <row r="126" spans="1:23" x14ac:dyDescent="0.25">
      <c r="A126" s="93">
        <f t="shared" si="57"/>
        <v>5525.54</v>
      </c>
      <c r="B126" s="106" t="s">
        <v>10</v>
      </c>
      <c r="C126" s="106">
        <v>1E-4</v>
      </c>
      <c r="D126" s="106">
        <v>8.0000000000000004E-4</v>
      </c>
      <c r="E126" s="106">
        <v>0</v>
      </c>
      <c r="F126" s="106">
        <v>-2.9999999999999997E-4</v>
      </c>
      <c r="G126" s="106">
        <v>0</v>
      </c>
      <c r="H126" s="106">
        <v>0</v>
      </c>
      <c r="I126" s="21">
        <f t="shared" ca="1" si="45"/>
        <v>1.3417568258406527E-4</v>
      </c>
      <c r="J126" s="21">
        <f t="shared" ca="1" si="46"/>
        <v>7.8988427662564267E-4</v>
      </c>
      <c r="K126" s="21">
        <f t="shared" ca="1" si="47"/>
        <v>0</v>
      </c>
      <c r="L126" s="21">
        <f t="shared" ca="1" si="48"/>
        <v>-3.2555070569523611E-4</v>
      </c>
      <c r="M126" s="21">
        <f t="shared" ca="1" si="49"/>
        <v>0</v>
      </c>
      <c r="N126" s="21">
        <f t="shared" ca="1" si="50"/>
        <v>0</v>
      </c>
      <c r="O126" s="104">
        <f t="shared" ca="1" si="51"/>
        <v>-3.417568258406527E-5</v>
      </c>
      <c r="P126" s="104">
        <f t="shared" ca="1" si="52"/>
        <v>1.011572337435737E-5</v>
      </c>
      <c r="Q126" s="104">
        <f t="shared" ca="1" si="53"/>
        <v>0</v>
      </c>
      <c r="R126" s="104">
        <f t="shared" ca="1" si="54"/>
        <v>2.5550705695236132E-5</v>
      </c>
      <c r="S126" s="104">
        <f t="shared" ca="1" si="55"/>
        <v>0</v>
      </c>
      <c r="T126" s="104">
        <f t="shared" ca="1" si="56"/>
        <v>0</v>
      </c>
    </row>
    <row r="127" spans="1:23" x14ac:dyDescent="0.25">
      <c r="A127" s="93">
        <f t="shared" si="57"/>
        <v>5525.54</v>
      </c>
      <c r="B127" s="106" t="s">
        <v>217</v>
      </c>
      <c r="C127" s="106">
        <v>1E-4</v>
      </c>
      <c r="D127" s="106">
        <v>5.0000000000000001E-4</v>
      </c>
      <c r="E127" s="106">
        <v>0</v>
      </c>
      <c r="F127" s="106">
        <v>-2.0000000000000001E-4</v>
      </c>
      <c r="G127" s="106">
        <v>0</v>
      </c>
      <c r="H127" s="106">
        <v>0</v>
      </c>
      <c r="I127" s="21">
        <f t="shared" ca="1" si="45"/>
        <v>7.7092309853376735E-5</v>
      </c>
      <c r="J127" s="21">
        <f t="shared" ca="1" si="46"/>
        <v>4.5755566015630289E-4</v>
      </c>
      <c r="K127" s="21">
        <f t="shared" ca="1" si="47"/>
        <v>0</v>
      </c>
      <c r="L127" s="21">
        <f t="shared" ca="1" si="48"/>
        <v>-1.8781379802329764E-4</v>
      </c>
      <c r="M127" s="21">
        <f t="shared" ca="1" si="49"/>
        <v>0</v>
      </c>
      <c r="N127" s="21">
        <f t="shared" ca="1" si="50"/>
        <v>0</v>
      </c>
      <c r="O127" s="104">
        <f t="shared" ca="1" si="51"/>
        <v>2.290769014662327E-5</v>
      </c>
      <c r="P127" s="104">
        <f t="shared" ca="1" si="52"/>
        <v>4.2444339843697118E-5</v>
      </c>
      <c r="Q127" s="104">
        <f t="shared" ca="1" si="53"/>
        <v>0</v>
      </c>
      <c r="R127" s="104">
        <f t="shared" ca="1" si="54"/>
        <v>-1.2186201976702366E-5</v>
      </c>
      <c r="S127" s="104">
        <f t="shared" ca="1" si="55"/>
        <v>0</v>
      </c>
      <c r="T127" s="104">
        <f t="shared" ca="1" si="56"/>
        <v>0</v>
      </c>
    </row>
    <row r="128" spans="1:23" x14ac:dyDescent="0.25">
      <c r="A128" s="93">
        <f t="shared" si="57"/>
        <v>5525.54</v>
      </c>
      <c r="B128" s="106" t="s">
        <v>221</v>
      </c>
      <c r="C128" s="106">
        <v>0</v>
      </c>
      <c r="D128" s="106">
        <v>2.0000000000000001E-4</v>
      </c>
      <c r="E128" s="106">
        <v>0</v>
      </c>
      <c r="F128" s="106">
        <v>-1E-4</v>
      </c>
      <c r="G128" s="106">
        <v>0</v>
      </c>
      <c r="H128" s="106">
        <v>0</v>
      </c>
      <c r="I128" s="21">
        <f t="shared" ca="1" si="45"/>
        <v>3.1647815086220534E-5</v>
      </c>
      <c r="J128" s="21">
        <f t="shared" ca="1" si="46"/>
        <v>1.9869571356744551E-4</v>
      </c>
      <c r="K128" s="21">
        <f t="shared" ca="1" si="47"/>
        <v>0</v>
      </c>
      <c r="L128" s="21">
        <f t="shared" ca="1" si="48"/>
        <v>-7.9298708699493688E-5</v>
      </c>
      <c r="M128" s="21">
        <f t="shared" ca="1" si="49"/>
        <v>0</v>
      </c>
      <c r="N128" s="21">
        <f t="shared" ca="1" si="50"/>
        <v>0</v>
      </c>
      <c r="O128" s="104">
        <f t="shared" ca="1" si="51"/>
        <v>-3.1647815086220534E-5</v>
      </c>
      <c r="P128" s="104">
        <f t="shared" ca="1" si="52"/>
        <v>1.3042864325545002E-6</v>
      </c>
      <c r="Q128" s="104">
        <f t="shared" ca="1" si="53"/>
        <v>0</v>
      </c>
      <c r="R128" s="104">
        <f t="shared" ca="1" si="54"/>
        <v>-2.0701291300506317E-5</v>
      </c>
      <c r="S128" s="104">
        <f t="shared" ca="1" si="55"/>
        <v>0</v>
      </c>
      <c r="T128" s="104">
        <f t="shared" ca="1" si="56"/>
        <v>0</v>
      </c>
    </row>
    <row r="129" spans="1:20" s="10" customFormat="1" x14ac:dyDescent="0.25">
      <c r="A129" s="93">
        <f t="shared" si="57"/>
        <v>5525.54</v>
      </c>
      <c r="B129" s="106" t="s">
        <v>224</v>
      </c>
      <c r="C129" s="106">
        <v>0</v>
      </c>
      <c r="D129" s="106">
        <v>1E-3</v>
      </c>
      <c r="E129" s="106">
        <v>0</v>
      </c>
      <c r="F129" s="106">
        <v>0</v>
      </c>
      <c r="G129" s="106">
        <v>0</v>
      </c>
      <c r="H129" s="106">
        <v>0</v>
      </c>
      <c r="I129" s="21">
        <f t="shared" ca="1" si="45"/>
        <v>2.130725377642213E-6</v>
      </c>
      <c r="J129" s="21">
        <f t="shared" ca="1" si="46"/>
        <v>9.8315603172839227E-4</v>
      </c>
      <c r="K129" s="21">
        <f t="shared" ca="1" si="47"/>
        <v>0</v>
      </c>
      <c r="L129" s="21">
        <f t="shared" ca="1" si="48"/>
        <v>4.5769373023733879E-5</v>
      </c>
      <c r="M129" s="21">
        <f t="shared" ca="1" si="49"/>
        <v>0</v>
      </c>
      <c r="N129" s="21">
        <f t="shared" ca="1" si="50"/>
        <v>0</v>
      </c>
      <c r="O129" s="104">
        <f t="shared" ca="1" si="51"/>
        <v>-2.130725377642213E-6</v>
      </c>
      <c r="P129" s="104">
        <f t="shared" ca="1" si="52"/>
        <v>1.6843968271607751E-5</v>
      </c>
      <c r="Q129" s="104">
        <f t="shared" ca="1" si="53"/>
        <v>0</v>
      </c>
      <c r="R129" s="104">
        <f t="shared" ca="1" si="54"/>
        <v>-4.5769373023733879E-5</v>
      </c>
      <c r="S129" s="104">
        <f t="shared" ca="1" si="55"/>
        <v>0</v>
      </c>
      <c r="T129" s="104">
        <f t="shared" ca="1" si="56"/>
        <v>0</v>
      </c>
    </row>
    <row r="130" spans="1:20" s="10" customFormat="1" x14ac:dyDescent="0.25">
      <c r="A130" s="93">
        <f t="shared" si="57"/>
        <v>5525.54</v>
      </c>
      <c r="B130" s="106" t="s">
        <v>11</v>
      </c>
      <c r="C130" s="106">
        <v>2.0000000000000001E-4</v>
      </c>
      <c r="D130" s="106">
        <v>8.9999999999999998E-4</v>
      </c>
      <c r="E130" s="106">
        <v>0</v>
      </c>
      <c r="F130" s="106">
        <v>-4.0000000000000002E-4</v>
      </c>
      <c r="G130" s="106">
        <v>0</v>
      </c>
      <c r="H130" s="106">
        <v>0</v>
      </c>
      <c r="I130" s="21">
        <f t="shared" ca="1" si="45"/>
        <v>1.541846197067535E-4</v>
      </c>
      <c r="J130" s="21">
        <f t="shared" ca="1" si="46"/>
        <v>9.1511132031260579E-4</v>
      </c>
      <c r="K130" s="21">
        <f t="shared" ca="1" si="47"/>
        <v>0</v>
      </c>
      <c r="L130" s="21">
        <f t="shared" ca="1" si="48"/>
        <v>-3.7562759604659534E-4</v>
      </c>
      <c r="M130" s="21">
        <f t="shared" ca="1" si="49"/>
        <v>0</v>
      </c>
      <c r="N130" s="21">
        <f t="shared" ca="1" si="50"/>
        <v>0</v>
      </c>
      <c r="O130" s="104">
        <f t="shared" ca="1" si="51"/>
        <v>4.5815380293246513E-5</v>
      </c>
      <c r="P130" s="104">
        <f t="shared" ca="1" si="52"/>
        <v>-1.511132031260581E-5</v>
      </c>
      <c r="Q130" s="104">
        <f t="shared" ca="1" si="53"/>
        <v>0</v>
      </c>
      <c r="R130" s="104">
        <f t="shared" ca="1" si="54"/>
        <v>-2.4372403953404679E-5</v>
      </c>
      <c r="S130" s="104">
        <f t="shared" ca="1" si="55"/>
        <v>0</v>
      </c>
      <c r="T130" s="104">
        <f t="shared" ca="1" si="56"/>
        <v>0</v>
      </c>
    </row>
    <row r="131" spans="1:20" s="10" customFormat="1" x14ac:dyDescent="0.25">
      <c r="A131" s="93">
        <f t="shared" si="57"/>
        <v>5525.54</v>
      </c>
      <c r="B131" s="106" t="s">
        <v>268</v>
      </c>
      <c r="C131" s="106">
        <v>1.0500000000000001E-2</v>
      </c>
      <c r="D131" s="106">
        <v>1.4923999999999999</v>
      </c>
      <c r="E131" s="106">
        <v>0</v>
      </c>
      <c r="F131" s="106">
        <v>-0.125</v>
      </c>
      <c r="G131" s="106">
        <v>0</v>
      </c>
      <c r="H131" s="106">
        <v>0</v>
      </c>
      <c r="I131" s="21">
        <f t="shared" ca="1" si="45"/>
        <v>1.0469743327091174E-2</v>
      </c>
      <c r="J131" s="21">
        <f t="shared" ca="1" si="46"/>
        <v>1.4924387107385557</v>
      </c>
      <c r="K131" s="21">
        <f t="shared" ca="1" si="47"/>
        <v>0</v>
      </c>
      <c r="L131" s="21">
        <f t="shared" ca="1" si="48"/>
        <v>-0.12500180091841695</v>
      </c>
      <c r="M131" s="21">
        <f t="shared" ca="1" si="49"/>
        <v>0</v>
      </c>
      <c r="N131" s="21">
        <f t="shared" ca="1" si="50"/>
        <v>0</v>
      </c>
      <c r="O131" s="104">
        <f t="shared" ca="1" si="51"/>
        <v>3.0256672908826956E-5</v>
      </c>
      <c r="P131" s="104">
        <f t="shared" ca="1" si="52"/>
        <v>-3.8710738555769453E-5</v>
      </c>
      <c r="Q131" s="104">
        <f t="shared" ca="1" si="53"/>
        <v>0</v>
      </c>
      <c r="R131" s="104">
        <f t="shared" ca="1" si="54"/>
        <v>1.8009184169498482E-6</v>
      </c>
      <c r="S131" s="104">
        <f t="shared" ca="1" si="55"/>
        <v>0</v>
      </c>
      <c r="T131" s="104">
        <f t="shared" ca="1" si="56"/>
        <v>0</v>
      </c>
    </row>
    <row r="132" spans="1:20" x14ac:dyDescent="0.25">
      <c r="A132" s="93">
        <f t="shared" si="57"/>
        <v>5525.54</v>
      </c>
      <c r="B132" s="106" t="s">
        <v>270</v>
      </c>
      <c r="C132" s="106">
        <v>2.3599999999999999E-2</v>
      </c>
      <c r="D132" s="106">
        <v>3.3578999999999999</v>
      </c>
      <c r="E132" s="106">
        <v>0</v>
      </c>
      <c r="F132" s="106">
        <v>-0.28120000000000001</v>
      </c>
      <c r="G132" s="106">
        <v>0</v>
      </c>
      <c r="H132" s="106">
        <v>0</v>
      </c>
      <c r="I132" s="21">
        <f t="shared" ca="1" si="45"/>
        <v>2.3556922485955152E-2</v>
      </c>
      <c r="J132" s="21">
        <f t="shared" ca="1" si="46"/>
        <v>3.3579870991617482</v>
      </c>
      <c r="K132" s="21">
        <f t="shared" ca="1" si="47"/>
        <v>0</v>
      </c>
      <c r="L132" s="21">
        <f t="shared" ca="1" si="48"/>
        <v>-0.28125405206643816</v>
      </c>
      <c r="M132" s="21">
        <f t="shared" ca="1" si="49"/>
        <v>0</v>
      </c>
      <c r="N132" s="21">
        <f t="shared" ca="1" si="50"/>
        <v>0</v>
      </c>
      <c r="O132" s="104">
        <f t="shared" ca="1" si="51"/>
        <v>4.3077514044847359E-5</v>
      </c>
      <c r="P132" s="104">
        <f t="shared" ca="1" si="52"/>
        <v>-8.7099161748316334E-5</v>
      </c>
      <c r="Q132" s="104">
        <f t="shared" ca="1" si="53"/>
        <v>0</v>
      </c>
      <c r="R132" s="104">
        <f t="shared" ca="1" si="54"/>
        <v>5.4052066438159407E-5</v>
      </c>
      <c r="S132" s="104">
        <f t="shared" ca="1" si="55"/>
        <v>0</v>
      </c>
      <c r="T132" s="104">
        <f t="shared" ca="1" si="56"/>
        <v>0</v>
      </c>
    </row>
    <row r="133" spans="1:20" x14ac:dyDescent="0.25">
      <c r="A133" s="93">
        <f t="shared" si="57"/>
        <v>5525.54</v>
      </c>
      <c r="B133" s="106" t="s">
        <v>272</v>
      </c>
      <c r="C133" s="106">
        <v>1.6400000000000001E-2</v>
      </c>
      <c r="D133" s="106">
        <v>2.3319000000000001</v>
      </c>
      <c r="E133" s="106">
        <v>0</v>
      </c>
      <c r="F133" s="106">
        <v>-0.1953</v>
      </c>
      <c r="G133" s="106">
        <v>0</v>
      </c>
      <c r="H133" s="106">
        <v>0</v>
      </c>
      <c r="I133" s="21">
        <f t="shared" ca="1" si="45"/>
        <v>1.8035768778309407E-2</v>
      </c>
      <c r="J133" s="21">
        <f t="shared" ca="1" si="46"/>
        <v>2.5709588727957136</v>
      </c>
      <c r="K133" s="21">
        <f t="shared" ca="1" si="47"/>
        <v>0</v>
      </c>
      <c r="L133" s="21">
        <f t="shared" ca="1" si="48"/>
        <v>-0.21533513361336665</v>
      </c>
      <c r="M133" s="21">
        <f t="shared" ca="1" si="49"/>
        <v>0</v>
      </c>
      <c r="N133" s="21">
        <f t="shared" ca="1" si="50"/>
        <v>0</v>
      </c>
      <c r="O133" s="104">
        <f t="shared" ca="1" si="51"/>
        <v>-1.6357687783094058E-3</v>
      </c>
      <c r="P133" s="104">
        <f t="shared" ca="1" si="52"/>
        <v>-0.23905887279571347</v>
      </c>
      <c r="Q133" s="104">
        <f t="shared" ca="1" si="53"/>
        <v>0</v>
      </c>
      <c r="R133" s="104">
        <f t="shared" ca="1" si="54"/>
        <v>2.0035133613366646E-2</v>
      </c>
      <c r="S133" s="104">
        <f t="shared" ca="1" si="55"/>
        <v>0</v>
      </c>
      <c r="T133" s="104">
        <f t="shared" ca="1" si="56"/>
        <v>0</v>
      </c>
    </row>
    <row r="134" spans="1:20" s="10" customFormat="1" x14ac:dyDescent="0.25">
      <c r="A134" s="93">
        <f t="shared" si="57"/>
        <v>5525.54</v>
      </c>
      <c r="B134" s="106" t="s">
        <v>274</v>
      </c>
      <c r="C134" s="106">
        <v>1E-3</v>
      </c>
      <c r="D134" s="106">
        <v>0.1457</v>
      </c>
      <c r="E134" s="106">
        <v>0</v>
      </c>
      <c r="F134" s="106">
        <v>-1.2200000000000001E-2</v>
      </c>
      <c r="G134" s="106">
        <v>0</v>
      </c>
      <c r="H134" s="106">
        <v>0</v>
      </c>
      <c r="I134" s="21">
        <f t="shared" ca="1" si="45"/>
        <v>1.0224358717862481E-3</v>
      </c>
      <c r="J134" s="21">
        <f t="shared" ca="1" si="46"/>
        <v>0.14574596784556199</v>
      </c>
      <c r="K134" s="21">
        <f t="shared" ca="1" si="47"/>
        <v>0</v>
      </c>
      <c r="L134" s="21">
        <f t="shared" ca="1" si="48"/>
        <v>-1.2207207120939157E-2</v>
      </c>
      <c r="M134" s="21">
        <f t="shared" ca="1" si="49"/>
        <v>0</v>
      </c>
      <c r="N134" s="21">
        <f t="shared" ca="1" si="50"/>
        <v>0</v>
      </c>
      <c r="O134" s="104">
        <f t="shared" ca="1" si="51"/>
        <v>-2.2435871786248129E-5</v>
      </c>
      <c r="P134" s="104">
        <f t="shared" ca="1" si="52"/>
        <v>-4.5967845561989407E-5</v>
      </c>
      <c r="Q134" s="104">
        <f t="shared" ca="1" si="53"/>
        <v>0</v>
      </c>
      <c r="R134" s="104">
        <f t="shared" ca="1" si="54"/>
        <v>7.2071209391566526E-6</v>
      </c>
      <c r="S134" s="104">
        <f t="shared" ca="1" si="55"/>
        <v>0</v>
      </c>
      <c r="T134" s="104">
        <f t="shared" ca="1" si="56"/>
        <v>0</v>
      </c>
    </row>
    <row r="135" spans="1:20" s="10" customFormat="1" x14ac:dyDescent="0.25">
      <c r="A135" s="93">
        <f t="shared" si="57"/>
        <v>5525.54</v>
      </c>
      <c r="B135" s="106" t="s">
        <v>227</v>
      </c>
      <c r="C135" s="106">
        <v>4.0000000000000002E-4</v>
      </c>
      <c r="D135" s="106">
        <v>1.9E-2</v>
      </c>
      <c r="E135" s="106">
        <v>0</v>
      </c>
      <c r="F135" s="106">
        <v>-1.5E-3</v>
      </c>
      <c r="G135" s="106">
        <v>0</v>
      </c>
      <c r="H135" s="106">
        <v>0</v>
      </c>
      <c r="I135" s="21">
        <f t="shared" ca="1" si="45"/>
        <v>3.7503578344637371E-4</v>
      </c>
      <c r="J135" s="21">
        <f t="shared" ca="1" si="46"/>
        <v>1.8953478755453956E-2</v>
      </c>
      <c r="K135" s="21">
        <f t="shared" ca="1" si="47"/>
        <v>0</v>
      </c>
      <c r="L135" s="21">
        <f t="shared" ca="1" si="48"/>
        <v>-1.4972475732863201E-3</v>
      </c>
      <c r="M135" s="21">
        <f t="shared" ca="1" si="49"/>
        <v>0</v>
      </c>
      <c r="N135" s="21">
        <f t="shared" ca="1" si="50"/>
        <v>0</v>
      </c>
      <c r="O135" s="104">
        <f t="shared" ca="1" si="51"/>
        <v>2.4964216553626309E-5</v>
      </c>
      <c r="P135" s="104">
        <f t="shared" ca="1" si="52"/>
        <v>4.6521244546043894E-5</v>
      </c>
      <c r="Q135" s="104">
        <f t="shared" ca="1" si="53"/>
        <v>0</v>
      </c>
      <c r="R135" s="104">
        <f t="shared" ca="1" si="54"/>
        <v>-2.7524267136799785E-6</v>
      </c>
      <c r="S135" s="104">
        <f t="shared" ca="1" si="55"/>
        <v>0</v>
      </c>
      <c r="T135" s="104">
        <f t="shared" ca="1" si="56"/>
        <v>0</v>
      </c>
    </row>
    <row r="136" spans="1:20" s="10" customFormat="1" x14ac:dyDescent="0.25">
      <c r="A136" s="93">
        <f t="shared" si="57"/>
        <v>5525.54</v>
      </c>
      <c r="B136" s="106" t="s">
        <v>276</v>
      </c>
      <c r="C136" s="106">
        <v>3.5000000000000001E-3</v>
      </c>
      <c r="D136" s="106">
        <v>0.49759999999999999</v>
      </c>
      <c r="E136" s="106">
        <v>0</v>
      </c>
      <c r="F136" s="106">
        <v>-4.1700000000000001E-2</v>
      </c>
      <c r="G136" s="106">
        <v>0</v>
      </c>
      <c r="H136" s="106">
        <v>0</v>
      </c>
      <c r="I136" s="21">
        <f t="shared" ca="1" si="45"/>
        <v>3.4908396785294465E-3</v>
      </c>
      <c r="J136" s="21">
        <f t="shared" ca="1" si="46"/>
        <v>0.49761146061132167</v>
      </c>
      <c r="K136" s="21">
        <f t="shared" ca="1" si="47"/>
        <v>0</v>
      </c>
      <c r="L136" s="21">
        <f t="shared" ca="1" si="48"/>
        <v>-4.1678313679814283E-2</v>
      </c>
      <c r="M136" s="21">
        <f t="shared" ca="1" si="49"/>
        <v>0</v>
      </c>
      <c r="N136" s="21">
        <f t="shared" ca="1" si="50"/>
        <v>0</v>
      </c>
      <c r="O136" s="104">
        <f t="shared" ca="1" si="51"/>
        <v>9.1603214705535466E-6</v>
      </c>
      <c r="P136" s="104">
        <f t="shared" ca="1" si="52"/>
        <v>-1.1460611321678638E-5</v>
      </c>
      <c r="Q136" s="104">
        <f t="shared" ca="1" si="53"/>
        <v>0</v>
      </c>
      <c r="R136" s="104">
        <f t="shared" ca="1" si="54"/>
        <v>-2.1686320185718144E-5</v>
      </c>
      <c r="S136" s="104">
        <f t="shared" ca="1" si="55"/>
        <v>0</v>
      </c>
      <c r="T136" s="104">
        <f t="shared" ca="1" si="56"/>
        <v>0</v>
      </c>
    </row>
    <row r="137" spans="1:20" x14ac:dyDescent="0.25">
      <c r="A137" s="93">
        <f t="shared" si="57"/>
        <v>5525.54</v>
      </c>
      <c r="B137" s="106" t="s">
        <v>278</v>
      </c>
      <c r="C137" s="106">
        <v>7.1000000000000004E-3</v>
      </c>
      <c r="D137" s="106">
        <v>1.0165999999999999</v>
      </c>
      <c r="E137" s="106">
        <v>0</v>
      </c>
      <c r="F137" s="106">
        <v>-8.5099999999999995E-2</v>
      </c>
      <c r="G137" s="106">
        <v>0</v>
      </c>
      <c r="H137" s="106">
        <v>0</v>
      </c>
      <c r="I137" s="21">
        <f t="shared" ca="1" si="45"/>
        <v>7.1320468416344023E-3</v>
      </c>
      <c r="J137" s="21">
        <f t="shared" ca="1" si="46"/>
        <v>1.016657472940466</v>
      </c>
      <c r="K137" s="21">
        <f t="shared" ca="1" si="47"/>
        <v>0</v>
      </c>
      <c r="L137" s="21">
        <f t="shared" ca="1" si="48"/>
        <v>-8.5151915532823239E-2</v>
      </c>
      <c r="M137" s="21">
        <f t="shared" ca="1" si="49"/>
        <v>0</v>
      </c>
      <c r="N137" s="21">
        <f t="shared" ca="1" si="50"/>
        <v>0</v>
      </c>
      <c r="O137" s="104">
        <f t="shared" ca="1" si="51"/>
        <v>-3.2046841634401912E-5</v>
      </c>
      <c r="P137" s="104">
        <f t="shared" ca="1" si="52"/>
        <v>-5.7472940466096745E-5</v>
      </c>
      <c r="Q137" s="104">
        <f t="shared" ca="1" si="53"/>
        <v>0</v>
      </c>
      <c r="R137" s="104">
        <f t="shared" ca="1" si="54"/>
        <v>5.191553282324346E-5</v>
      </c>
      <c r="S137" s="104">
        <f t="shared" ca="1" si="55"/>
        <v>0</v>
      </c>
      <c r="T137" s="104">
        <f t="shared" ca="1" si="56"/>
        <v>0</v>
      </c>
    </row>
    <row r="138" spans="1:20" x14ac:dyDescent="0.25">
      <c r="A138" s="93">
        <f t="shared" si="57"/>
        <v>5525.54</v>
      </c>
      <c r="B138" s="106" t="s">
        <v>280</v>
      </c>
      <c r="C138" s="106">
        <v>5.1000000000000004E-3</v>
      </c>
      <c r="D138" s="106">
        <v>0.7268</v>
      </c>
      <c r="E138" s="106">
        <v>0</v>
      </c>
      <c r="F138" s="106">
        <v>-6.0900000000000003E-2</v>
      </c>
      <c r="G138" s="106">
        <v>0</v>
      </c>
      <c r="H138" s="106">
        <v>0</v>
      </c>
      <c r="I138" s="21">
        <f t="shared" ca="1" si="45"/>
        <v>5.0983642392298956E-3</v>
      </c>
      <c r="J138" s="21">
        <f t="shared" ca="1" si="46"/>
        <v>0.7267605245281441</v>
      </c>
      <c r="K138" s="21">
        <f t="shared" ca="1" si="47"/>
        <v>0</v>
      </c>
      <c r="L138" s="21">
        <f t="shared" ca="1" si="48"/>
        <v>-6.0871092225606167E-2</v>
      </c>
      <c r="M138" s="21">
        <f t="shared" ca="1" si="49"/>
        <v>0</v>
      </c>
      <c r="N138" s="21">
        <f t="shared" ca="1" si="50"/>
        <v>0</v>
      </c>
      <c r="O138" s="104">
        <f t="shared" ca="1" si="51"/>
        <v>1.63576077010473E-6</v>
      </c>
      <c r="P138" s="104">
        <f t="shared" ca="1" si="52"/>
        <v>3.9475471855898725E-5</v>
      </c>
      <c r="Q138" s="104">
        <f t="shared" ca="1" si="53"/>
        <v>0</v>
      </c>
      <c r="R138" s="104">
        <f t="shared" ca="1" si="54"/>
        <v>-2.8907774393835406E-5</v>
      </c>
      <c r="S138" s="104">
        <f t="shared" ca="1" si="55"/>
        <v>0</v>
      </c>
      <c r="T138" s="104">
        <f t="shared" ca="1" si="56"/>
        <v>0</v>
      </c>
    </row>
    <row r="139" spans="1:20" x14ac:dyDescent="0.25">
      <c r="A139" s="93">
        <f t="shared" si="57"/>
        <v>5525.54</v>
      </c>
      <c r="B139" s="106" t="s">
        <v>282</v>
      </c>
      <c r="C139" s="106">
        <v>1E-4</v>
      </c>
      <c r="D139" s="106">
        <v>1.14E-2</v>
      </c>
      <c r="E139" s="106">
        <v>0</v>
      </c>
      <c r="F139" s="106">
        <v>-1E-3</v>
      </c>
      <c r="G139" s="106">
        <v>0</v>
      </c>
      <c r="H139" s="106">
        <v>0</v>
      </c>
      <c r="I139" s="21">
        <f t="shared" ca="1" si="45"/>
        <v>8.0111373019123205E-5</v>
      </c>
      <c r="J139" s="21">
        <f t="shared" ca="1" si="46"/>
        <v>1.1419698700232942E-2</v>
      </c>
      <c r="K139" s="21">
        <f t="shared" ca="1" si="47"/>
        <v>0</v>
      </c>
      <c r="L139" s="21">
        <f t="shared" ca="1" si="48"/>
        <v>-9.5647673382072277E-4</v>
      </c>
      <c r="M139" s="21">
        <f t="shared" ca="1" si="49"/>
        <v>0</v>
      </c>
      <c r="N139" s="21">
        <f t="shared" ca="1" si="50"/>
        <v>0</v>
      </c>
      <c r="O139" s="104">
        <f t="shared" ca="1" si="51"/>
        <v>1.98886269808768E-5</v>
      </c>
      <c r="P139" s="104">
        <f t="shared" ca="1" si="52"/>
        <v>-1.969870023294136E-5</v>
      </c>
      <c r="Q139" s="104">
        <f t="shared" ca="1" si="53"/>
        <v>0</v>
      </c>
      <c r="R139" s="104">
        <f t="shared" ca="1" si="54"/>
        <v>-4.3523266179277252E-5</v>
      </c>
      <c r="S139" s="104">
        <f t="shared" ca="1" si="55"/>
        <v>0</v>
      </c>
      <c r="T139" s="104">
        <f t="shared" ca="1" si="56"/>
        <v>0</v>
      </c>
    </row>
    <row r="140" spans="1:20" x14ac:dyDescent="0.25">
      <c r="A140" s="93">
        <f t="shared" si="57"/>
        <v>5525.54</v>
      </c>
      <c r="B140" s="106" t="s">
        <v>229</v>
      </c>
      <c r="C140" s="106">
        <v>5.0000000000000001E-4</v>
      </c>
      <c r="D140" s="106">
        <v>2.64E-2</v>
      </c>
      <c r="E140" s="106">
        <v>0</v>
      </c>
      <c r="F140" s="106">
        <v>-2.0999999999999999E-3</v>
      </c>
      <c r="G140" s="106">
        <v>0</v>
      </c>
      <c r="H140" s="106">
        <v>0</v>
      </c>
      <c r="I140" s="21">
        <f t="shared" ca="1" si="45"/>
        <v>5.2169097820094191E-4</v>
      </c>
      <c r="J140" s="21">
        <f t="shared" ca="1" si="46"/>
        <v>2.6365107834189931E-2</v>
      </c>
      <c r="K140" s="21">
        <f t="shared" ca="1" si="47"/>
        <v>0</v>
      </c>
      <c r="L140" s="21">
        <f t="shared" ca="1" si="48"/>
        <v>-2.0827360630466772E-3</v>
      </c>
      <c r="M140" s="21">
        <f t="shared" ca="1" si="49"/>
        <v>0</v>
      </c>
      <c r="N140" s="21">
        <f t="shared" ca="1" si="50"/>
        <v>0</v>
      </c>
      <c r="O140" s="104">
        <f t="shared" ca="1" si="51"/>
        <v>-2.1690978200941896E-5</v>
      </c>
      <c r="P140" s="104">
        <f t="shared" ca="1" si="52"/>
        <v>3.4892165810068709E-5</v>
      </c>
      <c r="Q140" s="104">
        <f t="shared" ca="1" si="53"/>
        <v>0</v>
      </c>
      <c r="R140" s="104">
        <f t="shared" ca="1" si="54"/>
        <v>-1.7263936953322654E-5</v>
      </c>
      <c r="S140" s="104">
        <f t="shared" ca="1" si="55"/>
        <v>0</v>
      </c>
      <c r="T140" s="104">
        <f t="shared" ca="1" si="56"/>
        <v>0</v>
      </c>
    </row>
    <row r="141" spans="1:20" x14ac:dyDescent="0.25">
      <c r="A141" s="93">
        <f t="shared" si="57"/>
        <v>5525.54</v>
      </c>
      <c r="B141" s="106" t="s">
        <v>231</v>
      </c>
      <c r="C141" s="106">
        <v>1.2999999999999999E-3</v>
      </c>
      <c r="D141" s="106">
        <v>7.7999999999999996E-3</v>
      </c>
      <c r="E141" s="106">
        <v>0</v>
      </c>
      <c r="F141" s="106">
        <v>-3.2000000000000002E-3</v>
      </c>
      <c r="G141" s="106">
        <v>0</v>
      </c>
      <c r="H141" s="106">
        <v>0</v>
      </c>
      <c r="I141" s="21">
        <f t="shared" ca="1" si="45"/>
        <v>1.325327150422196E-3</v>
      </c>
      <c r="J141" s="21">
        <f t="shared" ca="1" si="46"/>
        <v>7.8021222425879808E-3</v>
      </c>
      <c r="K141" s="21">
        <f t="shared" ca="1" si="47"/>
        <v>0</v>
      </c>
      <c r="L141" s="21">
        <f t="shared" ca="1" si="48"/>
        <v>-3.2156437052345776E-3</v>
      </c>
      <c r="M141" s="21">
        <f t="shared" ca="1" si="49"/>
        <v>0</v>
      </c>
      <c r="N141" s="21">
        <f t="shared" ca="1" si="50"/>
        <v>0</v>
      </c>
      <c r="O141" s="104">
        <f t="shared" ca="1" si="51"/>
        <v>-2.5327150422196085E-5</v>
      </c>
      <c r="P141" s="104">
        <f t="shared" ca="1" si="52"/>
        <v>-2.1222425879811879E-6</v>
      </c>
      <c r="Q141" s="104">
        <f t="shared" ca="1" si="53"/>
        <v>0</v>
      </c>
      <c r="R141" s="104">
        <f t="shared" ca="1" si="54"/>
        <v>1.5643705234577414E-5</v>
      </c>
      <c r="S141" s="104">
        <f t="shared" ca="1" si="55"/>
        <v>0</v>
      </c>
      <c r="T141" s="104">
        <f t="shared" ca="1" si="56"/>
        <v>0</v>
      </c>
    </row>
    <row r="142" spans="1:20" x14ac:dyDescent="0.25">
      <c r="A142" s="93">
        <f t="shared" si="57"/>
        <v>5525.54</v>
      </c>
      <c r="B142" s="106" t="s">
        <v>262</v>
      </c>
      <c r="C142" s="106">
        <v>6.4874999999999998</v>
      </c>
      <c r="D142" s="106">
        <v>3.7100000000000001E-2</v>
      </c>
      <c r="E142" s="106">
        <v>1.6240000000000001</v>
      </c>
      <c r="F142" s="106">
        <v>0.49070000000000003</v>
      </c>
      <c r="G142" s="106">
        <v>-3.2458999999999998</v>
      </c>
      <c r="H142" s="106">
        <v>-0.2455</v>
      </c>
      <c r="I142" s="21">
        <f t="shared" ca="1" si="45"/>
        <v>6.487556129142054</v>
      </c>
      <c r="J142" s="21">
        <f t="shared" ca="1" si="46"/>
        <v>3.7115683546692056E-2</v>
      </c>
      <c r="K142" s="21">
        <f t="shared" ca="1" si="47"/>
        <v>1.6240256078814093</v>
      </c>
      <c r="L142" s="21">
        <f t="shared" ca="1" si="48"/>
        <v>0.49070365831185625</v>
      </c>
      <c r="M142" s="21">
        <f t="shared" ca="1" si="49"/>
        <v>-3.2459139369821077</v>
      </c>
      <c r="N142" s="21">
        <f t="shared" ca="1" si="50"/>
        <v>-0.2455133815779714</v>
      </c>
      <c r="O142" s="104">
        <f t="shared" ca="1" si="51"/>
        <v>-5.6129142054217596E-5</v>
      </c>
      <c r="P142" s="104">
        <f t="shared" ca="1" si="52"/>
        <v>-1.5683546692055184E-5</v>
      </c>
      <c r="Q142" s="104">
        <f t="shared" ca="1" si="53"/>
        <v>-2.5607881409150934E-5</v>
      </c>
      <c r="R142" s="104">
        <f t="shared" ca="1" si="54"/>
        <v>-3.658311856225005E-6</v>
      </c>
      <c r="S142" s="104">
        <f t="shared" ca="1" si="55"/>
        <v>1.3936982107942697E-5</v>
      </c>
      <c r="T142" s="104">
        <f t="shared" ca="1" si="56"/>
        <v>1.3381577971399716E-5</v>
      </c>
    </row>
    <row r="143" spans="1:20" x14ac:dyDescent="0.25">
      <c r="A143" s="93">
        <f t="shared" si="57"/>
        <v>5525.54</v>
      </c>
      <c r="B143" s="106" t="s">
        <v>14</v>
      </c>
      <c r="C143" s="106">
        <v>0.44319999999999998</v>
      </c>
      <c r="D143" s="106">
        <v>3.0000000000000001E-3</v>
      </c>
      <c r="E143" s="106">
        <v>0.1358</v>
      </c>
      <c r="F143" s="106">
        <v>3.6700000000000003E-2</v>
      </c>
      <c r="G143" s="106">
        <v>-0.24529999999999999</v>
      </c>
      <c r="H143" s="106">
        <v>-2.0299999999999999E-2</v>
      </c>
      <c r="I143" s="21">
        <f t="shared" ca="1" si="45"/>
        <v>0.44321728299417906</v>
      </c>
      <c r="J143" s="21">
        <f t="shared" ca="1" si="46"/>
        <v>3.0321794334555604E-3</v>
      </c>
      <c r="K143" s="21">
        <f t="shared" ca="1" si="47"/>
        <v>0.13576133097686044</v>
      </c>
      <c r="L143" s="21">
        <f t="shared" ca="1" si="48"/>
        <v>3.6659437121251637E-2</v>
      </c>
      <c r="M143" s="21">
        <f t="shared" ca="1" si="49"/>
        <v>-0.24529934417204943</v>
      </c>
      <c r="N143" s="21">
        <f t="shared" ca="1" si="50"/>
        <v>-2.0289226590646317E-2</v>
      </c>
      <c r="O143" s="104">
        <f t="shared" ca="1" si="51"/>
        <v>-1.7282994179079747E-5</v>
      </c>
      <c r="P143" s="104">
        <f t="shared" ca="1" si="52"/>
        <v>-3.2179433455560309E-5</v>
      </c>
      <c r="Q143" s="104">
        <f t="shared" ca="1" si="53"/>
        <v>3.8669023139564773E-5</v>
      </c>
      <c r="R143" s="104">
        <f t="shared" ca="1" si="54"/>
        <v>4.0562878748366671E-5</v>
      </c>
      <c r="S143" s="104">
        <f t="shared" ca="1" si="55"/>
        <v>-6.558279505575193E-7</v>
      </c>
      <c r="T143" s="104">
        <f t="shared" ca="1" si="56"/>
        <v>-1.077340935368154E-5</v>
      </c>
    </row>
    <row r="144" spans="1:20" x14ac:dyDescent="0.25">
      <c r="A144" s="93">
        <f t="shared" si="57"/>
        <v>5525.54</v>
      </c>
      <c r="B144" s="106" t="s">
        <v>15</v>
      </c>
      <c r="C144" s="106">
        <v>4.1000000000000003E-3</v>
      </c>
      <c r="D144" s="106">
        <v>0.58299999999999996</v>
      </c>
      <c r="E144" s="106">
        <v>0</v>
      </c>
      <c r="F144" s="106">
        <v>-4.8800000000000003E-2</v>
      </c>
      <c r="G144" s="106">
        <v>0</v>
      </c>
      <c r="H144" s="106">
        <v>0</v>
      </c>
      <c r="I144" s="21">
        <f t="shared" ca="1" si="45"/>
        <v>4.0897434871449926E-3</v>
      </c>
      <c r="J144" s="21">
        <f t="shared" ca="1" si="46"/>
        <v>0.58298387138224794</v>
      </c>
      <c r="K144" s="21">
        <f t="shared" ca="1" si="47"/>
        <v>0</v>
      </c>
      <c r="L144" s="21">
        <f t="shared" ca="1" si="48"/>
        <v>-4.882882848375663E-2</v>
      </c>
      <c r="M144" s="21">
        <f t="shared" ca="1" si="49"/>
        <v>0</v>
      </c>
      <c r="N144" s="21">
        <f t="shared" ca="1" si="50"/>
        <v>0</v>
      </c>
      <c r="O144" s="104">
        <f t="shared" ca="1" si="51"/>
        <v>1.0256512855007748E-5</v>
      </c>
      <c r="P144" s="104">
        <f t="shared" ca="1" si="52"/>
        <v>1.6128617752020347E-5</v>
      </c>
      <c r="Q144" s="104">
        <f t="shared" ca="1" si="53"/>
        <v>0</v>
      </c>
      <c r="R144" s="104">
        <f t="shared" ca="1" si="54"/>
        <v>2.8828483756626611E-5</v>
      </c>
      <c r="S144" s="104">
        <f t="shared" ca="1" si="55"/>
        <v>0</v>
      </c>
      <c r="T144" s="104">
        <f t="shared" ca="1" si="56"/>
        <v>0</v>
      </c>
    </row>
    <row r="145" spans="1:20" x14ac:dyDescent="0.25">
      <c r="A145" s="93">
        <f t="shared" si="57"/>
        <v>5525.54</v>
      </c>
      <c r="B145" s="106" t="s">
        <v>287</v>
      </c>
      <c r="C145" s="106">
        <v>1.1163000000000001</v>
      </c>
      <c r="D145" s="106">
        <v>2.0000000000000001E-4</v>
      </c>
      <c r="E145" s="106">
        <v>0.1273</v>
      </c>
      <c r="F145" s="106">
        <v>-4.7000000000000002E-3</v>
      </c>
      <c r="G145" s="106">
        <v>-0.24229999999999999</v>
      </c>
      <c r="H145" s="106">
        <v>2.5999999999999999E-3</v>
      </c>
      <c r="I145" s="21">
        <f t="shared" ca="1" si="45"/>
        <v>1.116324864169302</v>
      </c>
      <c r="J145" s="21">
        <f t="shared" ca="1" si="46"/>
        <v>1.6421053580696374E-4</v>
      </c>
      <c r="K145" s="21">
        <f t="shared" ca="1" si="47"/>
        <v>0.12730172221454356</v>
      </c>
      <c r="L145" s="21">
        <f t="shared" ca="1" si="48"/>
        <v>-4.6574159766860348E-3</v>
      </c>
      <c r="M145" s="21">
        <f t="shared" ca="1" si="49"/>
        <v>-0.24229374283196262</v>
      </c>
      <c r="N145" s="21">
        <f t="shared" ca="1" si="50"/>
        <v>2.5981728675863415E-3</v>
      </c>
      <c r="O145" s="104">
        <f t="shared" ca="1" si="51"/>
        <v>-2.4864169301919148E-5</v>
      </c>
      <c r="P145" s="104">
        <f t="shared" ca="1" si="52"/>
        <v>3.5789464193036269E-5</v>
      </c>
      <c r="Q145" s="104">
        <f t="shared" ca="1" si="53"/>
        <v>-1.7222145435591418E-6</v>
      </c>
      <c r="R145" s="104">
        <f t="shared" ca="1" si="54"/>
        <v>-4.2584023313965366E-5</v>
      </c>
      <c r="S145" s="104">
        <f t="shared" ca="1" si="55"/>
        <v>-6.2571680373713079E-6</v>
      </c>
      <c r="T145" s="104">
        <f t="shared" ca="1" si="56"/>
        <v>1.8271324136584152E-6</v>
      </c>
    </row>
    <row r="146" spans="1:20" x14ac:dyDescent="0.25">
      <c r="A146" s="93">
        <f t="shared" si="57"/>
        <v>5525.54</v>
      </c>
      <c r="B146" s="106" t="s">
        <v>288</v>
      </c>
      <c r="C146" s="106">
        <v>2.0000000000000001E-4</v>
      </c>
      <c r="D146" s="106">
        <v>1.2412000000000001</v>
      </c>
      <c r="E146" s="106">
        <v>2.5000000000000001E-3</v>
      </c>
      <c r="F146" s="106">
        <v>-5.3E-3</v>
      </c>
      <c r="G146" s="106">
        <v>5.9999999999999995E-4</v>
      </c>
      <c r="H146" s="106">
        <v>-2.0799999999999999E-2</v>
      </c>
      <c r="I146" s="21">
        <f t="shared" ca="1" si="45"/>
        <v>1.6421053580696379E-4</v>
      </c>
      <c r="J146" s="21">
        <f t="shared" ca="1" si="46"/>
        <v>1.2411574169156894</v>
      </c>
      <c r="K146" s="21">
        <f t="shared" ca="1" si="47"/>
        <v>2.4691694681563086E-3</v>
      </c>
      <c r="L146" s="21">
        <f t="shared" ca="1" si="48"/>
        <v>-5.2808375388154177E-3</v>
      </c>
      <c r="M146" s="21">
        <f t="shared" ca="1" si="49"/>
        <v>6.3576169199845776E-4</v>
      </c>
      <c r="N146" s="21">
        <f t="shared" ca="1" si="50"/>
        <v>-2.0767220966222615E-2</v>
      </c>
      <c r="O146" s="104">
        <f t="shared" ca="1" si="51"/>
        <v>3.5789464193036215E-5</v>
      </c>
      <c r="P146" s="104">
        <f t="shared" ca="1" si="52"/>
        <v>4.2583084310710007E-5</v>
      </c>
      <c r="Q146" s="104">
        <f t="shared" ca="1" si="53"/>
        <v>3.0830531843691403E-5</v>
      </c>
      <c r="R146" s="104">
        <f t="shared" ca="1" si="54"/>
        <v>-1.9162461184582362E-5</v>
      </c>
      <c r="S146" s="104">
        <f t="shared" ca="1" si="55"/>
        <v>-3.5761691998457816E-5</v>
      </c>
      <c r="T146" s="104">
        <f t="shared" ca="1" si="56"/>
        <v>-3.2779033777383809E-5</v>
      </c>
    </row>
    <row r="147" spans="1:20" s="10" customFormat="1" x14ac:dyDescent="0.25">
      <c r="A147" s="93">
        <f t="shared" si="57"/>
        <v>5525.54</v>
      </c>
      <c r="B147" s="106" t="s">
        <v>286</v>
      </c>
      <c r="C147" s="106">
        <v>4.3700000000000003E-2</v>
      </c>
      <c r="D147" s="106">
        <v>0.70099999999999996</v>
      </c>
      <c r="E147" s="106">
        <v>0</v>
      </c>
      <c r="F147" s="106">
        <v>-0.1129</v>
      </c>
      <c r="G147" s="106">
        <v>0</v>
      </c>
      <c r="H147" s="106">
        <v>0</v>
      </c>
      <c r="I147" s="21">
        <f t="shared" ca="1" si="45"/>
        <v>4.3581560248468008E-2</v>
      </c>
      <c r="J147" s="21">
        <f t="shared" ca="1" si="46"/>
        <v>0.69998836746884685</v>
      </c>
      <c r="K147" s="21">
        <f t="shared" ca="1" si="47"/>
        <v>0</v>
      </c>
      <c r="L147" s="21">
        <f t="shared" ca="1" si="48"/>
        <v>-0.11255194540391231</v>
      </c>
      <c r="M147" s="21">
        <f t="shared" ca="1" si="49"/>
        <v>0</v>
      </c>
      <c r="N147" s="21">
        <f t="shared" ca="1" si="50"/>
        <v>0</v>
      </c>
      <c r="O147" s="104">
        <f t="shared" ca="1" si="51"/>
        <v>1.1843975153199432E-4</v>
      </c>
      <c r="P147" s="104">
        <f t="shared" ca="1" si="52"/>
        <v>1.011632531153106E-3</v>
      </c>
      <c r="Q147" s="104">
        <f t="shared" ca="1" si="53"/>
        <v>0</v>
      </c>
      <c r="R147" s="104">
        <f t="shared" ca="1" si="54"/>
        <v>-3.4805459608769351E-4</v>
      </c>
      <c r="S147" s="104">
        <f t="shared" ca="1" si="55"/>
        <v>0</v>
      </c>
      <c r="T147" s="104">
        <f t="shared" ca="1" si="56"/>
        <v>0</v>
      </c>
    </row>
    <row r="148" spans="1:20" s="10" customFormat="1" x14ac:dyDescent="0.25">
      <c r="A148" s="93">
        <f t="shared" si="57"/>
        <v>5525.54</v>
      </c>
      <c r="B148" s="106" t="s">
        <v>284</v>
      </c>
      <c r="C148" s="106">
        <v>0.71319999999999995</v>
      </c>
      <c r="D148" s="106">
        <v>4.1999999999999997E-3</v>
      </c>
      <c r="E148" s="106">
        <v>9.5600000000000004E-2</v>
      </c>
      <c r="F148" s="106">
        <v>2.7099999999999999E-2</v>
      </c>
      <c r="G148" s="106">
        <v>-0.2</v>
      </c>
      <c r="H148" s="106">
        <v>-1.21E-2</v>
      </c>
      <c r="I148" s="21">
        <f t="shared" ca="1" si="45"/>
        <v>0.71318396476547641</v>
      </c>
      <c r="J148" s="21">
        <f t="shared" ca="1" si="46"/>
        <v>4.1821182617975605E-3</v>
      </c>
      <c r="K148" s="21">
        <f t="shared" ca="1" si="47"/>
        <v>9.5601084310755646E-2</v>
      </c>
      <c r="L148" s="21">
        <f t="shared" ca="1" si="48"/>
        <v>2.7062279796938128E-2</v>
      </c>
      <c r="M148" s="21">
        <f t="shared" ca="1" si="49"/>
        <v>-0.19999521464381562</v>
      </c>
      <c r="N148" s="21">
        <f t="shared" ca="1" si="50"/>
        <v>-1.2115746194672655E-2</v>
      </c>
      <c r="O148" s="104">
        <f t="shared" ca="1" si="51"/>
        <v>1.6035234523537056E-5</v>
      </c>
      <c r="P148" s="104">
        <f t="shared" ca="1" si="52"/>
        <v>1.7881738202439254E-5</v>
      </c>
      <c r="Q148" s="104">
        <f t="shared" ca="1" si="53"/>
        <v>-1.0843107556418596E-6</v>
      </c>
      <c r="R148" s="104">
        <f t="shared" ca="1" si="54"/>
        <v>3.7720203061870905E-5</v>
      </c>
      <c r="S148" s="104">
        <f t="shared" ca="1" si="55"/>
        <v>-4.7853561843946846E-6</v>
      </c>
      <c r="T148" s="104">
        <f t="shared" ca="1" si="56"/>
        <v>1.5746194672655242E-5</v>
      </c>
    </row>
    <row r="149" spans="1:20" x14ac:dyDescent="0.25">
      <c r="A149" s="93">
        <f t="shared" si="57"/>
        <v>5525.54</v>
      </c>
      <c r="B149" s="106" t="s">
        <v>304</v>
      </c>
      <c r="C149" s="106">
        <v>9.4754000000000005</v>
      </c>
      <c r="D149" s="106">
        <v>13.7727</v>
      </c>
      <c r="E149" s="106">
        <v>3.2477</v>
      </c>
      <c r="F149" s="106">
        <v>-0.50819999999999999</v>
      </c>
      <c r="G149" s="106">
        <v>-3.6581999999999999</v>
      </c>
      <c r="H149" s="106">
        <v>-0.2387</v>
      </c>
      <c r="I149" s="21">
        <f>VLOOKUP($A149,TOTALS!$A$3:$G$133,2)</f>
        <v>9.4770266039890974</v>
      </c>
      <c r="J149" s="21">
        <f>VLOOKUP($A149,TOTALS!$A$3:$G$133,3)</f>
        <v>14.010846735051297</v>
      </c>
      <c r="K149" s="21">
        <f>VLOOKUP($A149,TOTALS!$A$3:$G$133,4)</f>
        <v>3.2477748273451676</v>
      </c>
      <c r="L149" s="21">
        <f>VLOOKUP($A149,TOTALS!$A$3:$G$133,5)</f>
        <v>-0.52793194574890701</v>
      </c>
      <c r="M149" s="21">
        <f>VLOOKUP($A149,TOTALS!$A$3:$G$133,6)</f>
        <v>-3.6582144907424352</v>
      </c>
      <c r="N149" s="21">
        <f>VLOOKUP($A149,TOTALS!$A$3:$G$133,7)</f>
        <v>-0.23873937734244172</v>
      </c>
      <c r="O149" s="104">
        <f t="shared" si="51"/>
        <v>-1.6266039890968642E-3</v>
      </c>
      <c r="P149" s="104">
        <f t="shared" si="52"/>
        <v>-0.23814673505129669</v>
      </c>
      <c r="Q149" s="104">
        <f t="shared" si="53"/>
        <v>-7.4827345167616244E-5</v>
      </c>
      <c r="R149" s="104">
        <f t="shared" si="54"/>
        <v>1.973194574890702E-2</v>
      </c>
      <c r="S149" s="104">
        <f t="shared" si="55"/>
        <v>1.4490742435313564E-5</v>
      </c>
      <c r="T149" s="104">
        <f t="shared" si="56"/>
        <v>3.9377342441720975E-5</v>
      </c>
    </row>
    <row r="151" spans="1:20" x14ac:dyDescent="0.25">
      <c r="A151" s="93">
        <v>6051.08</v>
      </c>
      <c r="B151" s="106" t="s">
        <v>0</v>
      </c>
      <c r="C151" s="106">
        <v>1.12E-2</v>
      </c>
      <c r="D151" s="106">
        <v>2.8000000000000001E-2</v>
      </c>
      <c r="E151" s="106">
        <v>8.8599999999999998E-2</v>
      </c>
      <c r="F151" s="106">
        <v>1.35E-2</v>
      </c>
      <c r="G151" s="106">
        <v>2.64E-2</v>
      </c>
      <c r="H151" s="106">
        <v>4.7800000000000002E-2</v>
      </c>
      <c r="I151" s="21">
        <f t="shared" ref="I151:I185" ca="1" si="58">VLOOKUP($A151,INDIRECT("'"&amp;$B151&amp;"'!$A$3:$v$133"),17)</f>
        <v>1.1249214590050863E-2</v>
      </c>
      <c r="J151" s="21">
        <f t="shared" ref="J151:J185" ca="1" si="59">VLOOKUP($A151,INDIRECT("'"&amp;$B151&amp;"'!$A$3:$v$133"),18)</f>
        <v>2.8004715452064326E-2</v>
      </c>
      <c r="K151" s="21">
        <f t="shared" ref="K151:K185" ca="1" si="60">VLOOKUP($A151,INDIRECT("'"&amp;$B151&amp;"'!$A$3:$v$133"),19)</f>
        <v>8.8629216489596471E-2</v>
      </c>
      <c r="L151" s="21">
        <f t="shared" ref="L151:L185" ca="1" si="61">VLOOKUP($A151,INDIRECT("'"&amp;$B151&amp;"'!$A$3:$v$133"),20)</f>
        <v>1.3463119002347987E-2</v>
      </c>
      <c r="M151" s="21">
        <f t="shared" ref="M151:M185" ca="1" si="62">VLOOKUP($A151,INDIRECT("'"&amp;$B151&amp;"'!$A$3:$v$133"),21)</f>
        <v>2.6379353394194935E-2</v>
      </c>
      <c r="N151" s="21">
        <f t="shared" ref="N151:N185" ca="1" si="63">VLOOKUP($A151,INDIRECT("'"&amp;$B151&amp;"'!$A$3:$v$133"),22)</f>
        <v>4.7798353452536989E-2</v>
      </c>
      <c r="O151" s="104">
        <f t="shared" ref="O151:O186" ca="1" si="64">C151-I151</f>
        <v>-4.9214590050862886E-5</v>
      </c>
      <c r="P151" s="104">
        <f t="shared" ref="P151:P186" ca="1" si="65">D151-J151</f>
        <v>-4.7154520643258313E-6</v>
      </c>
      <c r="Q151" s="104">
        <f t="shared" ref="Q151:Q186" ca="1" si="66">E151-K151</f>
        <v>-2.921648959647305E-5</v>
      </c>
      <c r="R151" s="104">
        <f t="shared" ref="R151:R186" ca="1" si="67">F151-L151</f>
        <v>3.6880997652012637E-5</v>
      </c>
      <c r="S151" s="104">
        <f t="shared" ref="S151:S186" ca="1" si="68">G151-M151</f>
        <v>2.0646605805064999E-5</v>
      </c>
      <c r="T151" s="104">
        <f t="shared" ref="T151:T186" ca="1" si="69">H151-N151</f>
        <v>1.6465474630134036E-6</v>
      </c>
    </row>
    <row r="152" spans="1:20" x14ac:dyDescent="0.25">
      <c r="A152" s="93">
        <f t="shared" ref="A152:A186" si="70">A151</f>
        <v>6051.08</v>
      </c>
      <c r="B152" s="106" t="s">
        <v>2</v>
      </c>
      <c r="C152" s="106">
        <v>7.6399999999999996E-2</v>
      </c>
      <c r="D152" s="106">
        <v>2.8999999999999998E-3</v>
      </c>
      <c r="E152" s="106">
        <v>0.9143</v>
      </c>
      <c r="F152" s="106">
        <v>1.4999999999999999E-2</v>
      </c>
      <c r="G152" s="106">
        <v>0.26440000000000002</v>
      </c>
      <c r="H152" s="106">
        <v>5.1900000000000002E-2</v>
      </c>
      <c r="I152" s="21">
        <f t="shared" ca="1" si="58"/>
        <v>7.6449460805125477E-2</v>
      </c>
      <c r="J152" s="21">
        <f t="shared" ca="1" si="59"/>
        <v>2.9492651951488875E-3</v>
      </c>
      <c r="K152" s="21">
        <f t="shared" ca="1" si="60"/>
        <v>0.91432429132805182</v>
      </c>
      <c r="L152" s="21">
        <f t="shared" ca="1" si="61"/>
        <v>1.5015649634313382E-2</v>
      </c>
      <c r="M152" s="21">
        <f t="shared" ca="1" si="62"/>
        <v>0.26438532310447571</v>
      </c>
      <c r="N152" s="21">
        <f t="shared" ca="1" si="63"/>
        <v>5.1928651142630261E-2</v>
      </c>
      <c r="O152" s="104">
        <f t="shared" ca="1" si="64"/>
        <v>-4.9460805125481344E-5</v>
      </c>
      <c r="P152" s="104">
        <f t="shared" ca="1" si="65"/>
        <v>-4.926519514888766E-5</v>
      </c>
      <c r="Q152" s="104">
        <f t="shared" ca="1" si="66"/>
        <v>-2.4291328051817551E-5</v>
      </c>
      <c r="R152" s="104">
        <f t="shared" ca="1" si="67"/>
        <v>-1.5649634313382593E-5</v>
      </c>
      <c r="S152" s="104">
        <f t="shared" ca="1" si="68"/>
        <v>1.4676895524312616E-5</v>
      </c>
      <c r="T152" s="104">
        <f t="shared" ca="1" si="69"/>
        <v>-2.8651142630259363E-5</v>
      </c>
    </row>
    <row r="153" spans="1:20" x14ac:dyDescent="0.25">
      <c r="A153" s="93">
        <f t="shared" si="70"/>
        <v>6051.08</v>
      </c>
      <c r="B153" s="106" t="s">
        <v>4</v>
      </c>
      <c r="C153" s="106">
        <v>8.5999999999999993E-2</v>
      </c>
      <c r="D153" s="106">
        <v>5.1999999999999998E-3</v>
      </c>
      <c r="E153" s="106">
        <v>0.49299999999999999</v>
      </c>
      <c r="F153" s="106">
        <v>2.1100000000000001E-2</v>
      </c>
      <c r="G153" s="106">
        <v>0.2059</v>
      </c>
      <c r="H153" s="106">
        <v>5.0500000000000003E-2</v>
      </c>
      <c r="I153" s="21">
        <f t="shared" ca="1" si="58"/>
        <v>8.5981541098934522E-2</v>
      </c>
      <c r="J153" s="21">
        <f t="shared" ca="1" si="59"/>
        <v>5.1661673337088272E-3</v>
      </c>
      <c r="K153" s="21">
        <f t="shared" ca="1" si="60"/>
        <v>0.49302234464181705</v>
      </c>
      <c r="L153" s="21">
        <f t="shared" ca="1" si="61"/>
        <v>2.1075934829261036E-2</v>
      </c>
      <c r="M153" s="21">
        <f t="shared" ca="1" si="62"/>
        <v>0.20589031300309749</v>
      </c>
      <c r="N153" s="21">
        <f t="shared" ca="1" si="63"/>
        <v>5.0468167508609725E-2</v>
      </c>
      <c r="O153" s="104">
        <f t="shared" ca="1" si="64"/>
        <v>1.8458901065471212E-5</v>
      </c>
      <c r="P153" s="104">
        <f t="shared" ca="1" si="65"/>
        <v>3.3832666291172542E-5</v>
      </c>
      <c r="Q153" s="104">
        <f t="shared" ca="1" si="66"/>
        <v>-2.2344641817051425E-5</v>
      </c>
      <c r="R153" s="104">
        <f t="shared" ca="1" si="67"/>
        <v>2.4065170738964831E-5</v>
      </c>
      <c r="S153" s="104">
        <f t="shared" ca="1" si="68"/>
        <v>9.6869969025137337E-6</v>
      </c>
      <c r="T153" s="104">
        <f t="shared" ca="1" si="69"/>
        <v>3.1832491390278161E-5</v>
      </c>
    </row>
    <row r="154" spans="1:20" x14ac:dyDescent="0.25">
      <c r="A154" s="93">
        <f t="shared" si="70"/>
        <v>6051.08</v>
      </c>
      <c r="B154" s="106" t="s">
        <v>182</v>
      </c>
      <c r="C154" s="106">
        <v>0.43369999999999997</v>
      </c>
      <c r="D154" s="106">
        <v>6.9999999999999999E-4</v>
      </c>
      <c r="E154" s="106">
        <v>3.4700000000000002E-2</v>
      </c>
      <c r="F154" s="106">
        <v>1.7299999999999999E-2</v>
      </c>
      <c r="G154" s="106">
        <v>-0.1227</v>
      </c>
      <c r="H154" s="106">
        <v>-4.8999999999999998E-3</v>
      </c>
      <c r="I154" s="21">
        <f t="shared" ca="1" si="58"/>
        <v>0.433730153851209</v>
      </c>
      <c r="J154" s="21">
        <f t="shared" ca="1" si="59"/>
        <v>6.9164433469149928E-4</v>
      </c>
      <c r="K154" s="21">
        <f t="shared" ca="1" si="60"/>
        <v>3.472579578727978E-2</v>
      </c>
      <c r="L154" s="21">
        <f t="shared" ca="1" si="61"/>
        <v>1.7320132900646608E-2</v>
      </c>
      <c r="M154" s="21">
        <f t="shared" ca="1" si="62"/>
        <v>-0.12272581125998933</v>
      </c>
      <c r="N154" s="21">
        <f t="shared" ca="1" si="63"/>
        <v>-4.9008060483889783E-3</v>
      </c>
      <c r="O154" s="104">
        <f t="shared" ca="1" si="64"/>
        <v>-3.0153851209024918E-5</v>
      </c>
      <c r="P154" s="104">
        <f t="shared" ca="1" si="65"/>
        <v>8.3556653085007119E-6</v>
      </c>
      <c r="Q154" s="104">
        <f t="shared" ca="1" si="66"/>
        <v>-2.579578727977816E-5</v>
      </c>
      <c r="R154" s="104">
        <f t="shared" ca="1" si="67"/>
        <v>-2.013290064660847E-5</v>
      </c>
      <c r="S154" s="104">
        <f t="shared" ca="1" si="68"/>
        <v>2.5811259989322322E-5</v>
      </c>
      <c r="T154" s="104">
        <f t="shared" ca="1" si="69"/>
        <v>8.0604838897848502E-7</v>
      </c>
    </row>
    <row r="155" spans="1:20" x14ac:dyDescent="0.25">
      <c r="A155" s="93">
        <f t="shared" si="70"/>
        <v>6051.08</v>
      </c>
      <c r="B155" s="106" t="s">
        <v>189</v>
      </c>
      <c r="C155" s="106">
        <v>2.9999999999999997E-4</v>
      </c>
      <c r="D155" s="106">
        <v>0.13350000000000001</v>
      </c>
      <c r="E155" s="106">
        <v>0</v>
      </c>
      <c r="F155" s="106">
        <v>-6.6E-3</v>
      </c>
      <c r="G155" s="106">
        <v>0</v>
      </c>
      <c r="H155" s="106">
        <v>0</v>
      </c>
      <c r="I155" s="21">
        <f t="shared" ca="1" si="58"/>
        <v>3.2977277547101914E-4</v>
      </c>
      <c r="J155" s="21">
        <f t="shared" ca="1" si="59"/>
        <v>0.13347758079177224</v>
      </c>
      <c r="K155" s="21">
        <f t="shared" ca="1" si="60"/>
        <v>0</v>
      </c>
      <c r="L155" s="21">
        <f t="shared" ca="1" si="61"/>
        <v>-6.6345514001219345E-3</v>
      </c>
      <c r="M155" s="21">
        <f t="shared" ca="1" si="62"/>
        <v>0</v>
      </c>
      <c r="N155" s="21">
        <f t="shared" ca="1" si="63"/>
        <v>0</v>
      </c>
      <c r="O155" s="104">
        <f t="shared" ca="1" si="64"/>
        <v>-2.9772775471019171E-5</v>
      </c>
      <c r="P155" s="104">
        <f t="shared" ca="1" si="65"/>
        <v>2.2419208227764109E-5</v>
      </c>
      <c r="Q155" s="104">
        <f t="shared" ca="1" si="66"/>
        <v>0</v>
      </c>
      <c r="R155" s="104">
        <f t="shared" ca="1" si="67"/>
        <v>3.455140012193457E-5</v>
      </c>
      <c r="S155" s="104">
        <f t="shared" ca="1" si="68"/>
        <v>0</v>
      </c>
      <c r="T155" s="104">
        <f t="shared" ca="1" si="69"/>
        <v>0</v>
      </c>
    </row>
    <row r="156" spans="1:20" x14ac:dyDescent="0.25">
      <c r="A156" s="93">
        <f t="shared" si="70"/>
        <v>6051.08</v>
      </c>
      <c r="B156" s="106" t="s">
        <v>7</v>
      </c>
      <c r="C156" s="106">
        <v>3.7100000000000001E-2</v>
      </c>
      <c r="D156" s="106">
        <v>2.0000000000000001E-4</v>
      </c>
      <c r="E156" s="106">
        <v>1.0800000000000001E-2</v>
      </c>
      <c r="F156" s="106">
        <v>2.7000000000000001E-3</v>
      </c>
      <c r="G156" s="106">
        <v>-0.02</v>
      </c>
      <c r="H156" s="106">
        <v>-1.5E-3</v>
      </c>
      <c r="I156" s="21">
        <f t="shared" ca="1" si="58"/>
        <v>3.7093417716044415E-2</v>
      </c>
      <c r="J156" s="21">
        <f t="shared" ca="1" si="59"/>
        <v>2.0125622387378634E-4</v>
      </c>
      <c r="K156" s="21">
        <f t="shared" ca="1" si="60"/>
        <v>1.0790539356212152E-2</v>
      </c>
      <c r="L156" s="21">
        <f t="shared" ca="1" si="61"/>
        <v>2.7322666744123108E-3</v>
      </c>
      <c r="M156" s="21">
        <f t="shared" ca="1" si="62"/>
        <v>-2.0006448553438822E-2</v>
      </c>
      <c r="N156" s="21">
        <f t="shared" ca="1" si="63"/>
        <v>-1.4736564064912604E-3</v>
      </c>
      <c r="O156" s="104">
        <f t="shared" ca="1" si="64"/>
        <v>6.5822839555862434E-6</v>
      </c>
      <c r="P156" s="104">
        <f t="shared" ca="1" si="65"/>
        <v>-1.2562238737863333E-6</v>
      </c>
      <c r="Q156" s="104">
        <f t="shared" ca="1" si="66"/>
        <v>9.4606437878487493E-6</v>
      </c>
      <c r="R156" s="104">
        <f t="shared" ca="1" si="67"/>
        <v>-3.2266674412310698E-5</v>
      </c>
      <c r="S156" s="104">
        <f t="shared" ca="1" si="68"/>
        <v>6.4485534388217247E-6</v>
      </c>
      <c r="T156" s="104">
        <f t="shared" ca="1" si="69"/>
        <v>-2.634359350873962E-5</v>
      </c>
    </row>
    <row r="157" spans="1:20" x14ac:dyDescent="0.25">
      <c r="A157" s="93">
        <f t="shared" si="70"/>
        <v>6051.08</v>
      </c>
      <c r="B157" s="106" t="s">
        <v>195</v>
      </c>
      <c r="C157" s="106">
        <v>2.1100000000000001E-2</v>
      </c>
      <c r="D157" s="106">
        <v>1E-4</v>
      </c>
      <c r="E157" s="106">
        <v>6.0000000000000001E-3</v>
      </c>
      <c r="F157" s="106">
        <v>1.5E-3</v>
      </c>
      <c r="G157" s="106">
        <v>-1.1299999999999999E-2</v>
      </c>
      <c r="H157" s="106">
        <v>-8.0000000000000004E-4</v>
      </c>
      <c r="I157" s="21">
        <f t="shared" ca="1" si="58"/>
        <v>2.1092633214574975E-2</v>
      </c>
      <c r="J157" s="21">
        <f t="shared" ca="1" si="59"/>
        <v>1.1212027267130812E-4</v>
      </c>
      <c r="K157" s="21">
        <f t="shared" ca="1" si="60"/>
        <v>6.0129679355137551E-3</v>
      </c>
      <c r="L157" s="21">
        <f t="shared" ca="1" si="61"/>
        <v>1.5378269692569565E-3</v>
      </c>
      <c r="M157" s="21">
        <f t="shared" ca="1" si="62"/>
        <v>-1.126185274254604E-2</v>
      </c>
      <c r="N157" s="21">
        <f t="shared" ca="1" si="63"/>
        <v>-8.2108197184789955E-4</v>
      </c>
      <c r="O157" s="104">
        <f t="shared" ca="1" si="64"/>
        <v>7.3667854250253351E-6</v>
      </c>
      <c r="P157" s="104">
        <f t="shared" ca="1" si="65"/>
        <v>-1.2120272671308112E-5</v>
      </c>
      <c r="Q157" s="104">
        <f t="shared" ca="1" si="66"/>
        <v>-1.2967935513755018E-5</v>
      </c>
      <c r="R157" s="104">
        <f t="shared" ca="1" si="67"/>
        <v>-3.7826969256956515E-5</v>
      </c>
      <c r="S157" s="104">
        <f t="shared" ca="1" si="68"/>
        <v>-3.8147257453959721E-5</v>
      </c>
      <c r="T157" s="104">
        <f t="shared" ca="1" si="69"/>
        <v>2.1081971847899516E-5</v>
      </c>
    </row>
    <row r="158" spans="1:20" x14ac:dyDescent="0.25">
      <c r="A158" s="93">
        <f t="shared" si="70"/>
        <v>6051.08</v>
      </c>
      <c r="B158" s="106" t="s">
        <v>200</v>
      </c>
      <c r="C158" s="106">
        <v>1.0500000000000001E-2</v>
      </c>
      <c r="D158" s="106">
        <v>1E-4</v>
      </c>
      <c r="E158" s="106">
        <v>3.0000000000000001E-3</v>
      </c>
      <c r="F158" s="106">
        <v>8.0000000000000004E-4</v>
      </c>
      <c r="G158" s="106">
        <v>-5.5999999999999999E-3</v>
      </c>
      <c r="H158" s="106">
        <v>-4.0000000000000002E-4</v>
      </c>
      <c r="I158" s="21">
        <f t="shared" ca="1" si="58"/>
        <v>1.0546316607287496E-2</v>
      </c>
      <c r="J158" s="21">
        <f t="shared" ca="1" si="59"/>
        <v>5.6060136335654058E-5</v>
      </c>
      <c r="K158" s="21">
        <f t="shared" ca="1" si="60"/>
        <v>3.0064839677568789E-3</v>
      </c>
      <c r="L158" s="21">
        <f t="shared" ca="1" si="61"/>
        <v>7.689134846284786E-4</v>
      </c>
      <c r="M158" s="21">
        <f t="shared" ca="1" si="62"/>
        <v>-5.6309263712730232E-3</v>
      </c>
      <c r="N158" s="21">
        <f t="shared" ca="1" si="63"/>
        <v>-4.1054098592394989E-4</v>
      </c>
      <c r="O158" s="104">
        <f t="shared" ca="1" si="64"/>
        <v>-4.6316607287495704E-5</v>
      </c>
      <c r="P158" s="104">
        <f t="shared" ca="1" si="65"/>
        <v>4.3939863664345946E-5</v>
      </c>
      <c r="Q158" s="104">
        <f t="shared" ca="1" si="66"/>
        <v>-6.4839677568788098E-6</v>
      </c>
      <c r="R158" s="104">
        <f t="shared" ca="1" si="67"/>
        <v>3.108651537152144E-5</v>
      </c>
      <c r="S158" s="104">
        <f t="shared" ca="1" si="68"/>
        <v>3.0926371273023306E-5</v>
      </c>
      <c r="T158" s="104">
        <f t="shared" ca="1" si="69"/>
        <v>1.0540985923949866E-5</v>
      </c>
    </row>
    <row r="159" spans="1:20" x14ac:dyDescent="0.25">
      <c r="A159" s="93">
        <f t="shared" si="70"/>
        <v>6051.08</v>
      </c>
      <c r="B159" s="106" t="s">
        <v>205</v>
      </c>
      <c r="C159" s="106">
        <v>0</v>
      </c>
      <c r="D159" s="106">
        <v>2.9999999999999997E-4</v>
      </c>
      <c r="E159" s="106">
        <v>0</v>
      </c>
      <c r="F159" s="106">
        <v>-1E-4</v>
      </c>
      <c r="G159" s="106">
        <v>0</v>
      </c>
      <c r="H159" s="106">
        <v>0</v>
      </c>
      <c r="I159" s="21">
        <f t="shared" ca="1" si="58"/>
        <v>2.6411310763729859E-5</v>
      </c>
      <c r="J159" s="21">
        <f t="shared" ca="1" si="59"/>
        <v>2.629954511859943E-4</v>
      </c>
      <c r="K159" s="21">
        <f t="shared" ca="1" si="60"/>
        <v>0</v>
      </c>
      <c r="L159" s="21">
        <f t="shared" ca="1" si="61"/>
        <v>-8.3342993651060076E-5</v>
      </c>
      <c r="M159" s="21">
        <f t="shared" ca="1" si="62"/>
        <v>0</v>
      </c>
      <c r="N159" s="21">
        <f t="shared" ca="1" si="63"/>
        <v>0</v>
      </c>
      <c r="O159" s="104">
        <f t="shared" ca="1" si="64"/>
        <v>-2.6411310763729859E-5</v>
      </c>
      <c r="P159" s="104">
        <f t="shared" ca="1" si="65"/>
        <v>3.7004548814005675E-5</v>
      </c>
      <c r="Q159" s="104">
        <f t="shared" ca="1" si="66"/>
        <v>0</v>
      </c>
      <c r="R159" s="104">
        <f t="shared" ca="1" si="67"/>
        <v>-1.6657006348939928E-5</v>
      </c>
      <c r="S159" s="104">
        <f t="shared" ca="1" si="68"/>
        <v>0</v>
      </c>
      <c r="T159" s="104">
        <f t="shared" ca="1" si="69"/>
        <v>0</v>
      </c>
    </row>
    <row r="160" spans="1:20" x14ac:dyDescent="0.25">
      <c r="A160" s="93">
        <f t="shared" si="70"/>
        <v>6051.08</v>
      </c>
      <c r="B160" s="106" t="s">
        <v>8</v>
      </c>
      <c r="C160" s="106">
        <v>4.2200000000000001E-2</v>
      </c>
      <c r="D160" s="106">
        <v>2.0000000000000001E-4</v>
      </c>
      <c r="E160" s="106">
        <v>1.2E-2</v>
      </c>
      <c r="F160" s="106">
        <v>3.0999999999999999E-3</v>
      </c>
      <c r="G160" s="106">
        <v>-2.2499999999999999E-2</v>
      </c>
      <c r="H160" s="106">
        <v>-1.6000000000000001E-3</v>
      </c>
      <c r="I160" s="21">
        <f t="shared" ca="1" si="58"/>
        <v>4.2185266429149985E-2</v>
      </c>
      <c r="J160" s="21">
        <f t="shared" ca="1" si="59"/>
        <v>2.2424054534261623E-4</v>
      </c>
      <c r="K160" s="21">
        <f t="shared" ca="1" si="60"/>
        <v>1.2025935871027515E-2</v>
      </c>
      <c r="L160" s="21">
        <f t="shared" ca="1" si="61"/>
        <v>3.0756539385139144E-3</v>
      </c>
      <c r="M160" s="21">
        <f t="shared" ca="1" si="62"/>
        <v>-2.2523705485092093E-2</v>
      </c>
      <c r="N160" s="21">
        <f t="shared" ca="1" si="63"/>
        <v>-1.6421639436957995E-3</v>
      </c>
      <c r="O160" s="104">
        <f t="shared" ca="1" si="64"/>
        <v>1.4733570850015976E-5</v>
      </c>
      <c r="P160" s="104">
        <f t="shared" ca="1" si="65"/>
        <v>-2.4240545342616224E-5</v>
      </c>
      <c r="Q160" s="104">
        <f t="shared" ca="1" si="66"/>
        <v>-2.5935871027515239E-5</v>
      </c>
      <c r="R160" s="104">
        <f t="shared" ca="1" si="67"/>
        <v>2.4346061486085497E-5</v>
      </c>
      <c r="S160" s="104">
        <f t="shared" ca="1" si="68"/>
        <v>2.3705485092093831E-5</v>
      </c>
      <c r="T160" s="104">
        <f t="shared" ca="1" si="69"/>
        <v>4.2163943695799466E-5</v>
      </c>
    </row>
    <row r="161" spans="1:20" x14ac:dyDescent="0.25">
      <c r="A161" s="93">
        <f t="shared" si="70"/>
        <v>6051.08</v>
      </c>
      <c r="B161" s="106" t="s">
        <v>208</v>
      </c>
      <c r="C161" s="106">
        <v>1.44E-2</v>
      </c>
      <c r="D161" s="106">
        <v>1.8499999999999999E-2</v>
      </c>
      <c r="E161" s="106">
        <v>0</v>
      </c>
      <c r="F161" s="106">
        <v>-1.6299999999999999E-2</v>
      </c>
      <c r="G161" s="106">
        <v>0</v>
      </c>
      <c r="H161" s="106">
        <v>0</v>
      </c>
      <c r="I161" s="21">
        <f t="shared" ca="1" si="58"/>
        <v>1.4440532894031894E-2</v>
      </c>
      <c r="J161" s="21">
        <f t="shared" ca="1" si="59"/>
        <v>1.8451260150493844E-2</v>
      </c>
      <c r="K161" s="21">
        <f t="shared" ca="1" si="60"/>
        <v>0</v>
      </c>
      <c r="L161" s="21">
        <f t="shared" ca="1" si="61"/>
        <v>-1.6323174603597983E-2</v>
      </c>
      <c r="M161" s="21">
        <f t="shared" ca="1" si="62"/>
        <v>0</v>
      </c>
      <c r="N161" s="21">
        <f t="shared" ca="1" si="63"/>
        <v>0</v>
      </c>
      <c r="O161" s="104">
        <f t="shared" ca="1" si="64"/>
        <v>-4.0532894031894764E-5</v>
      </c>
      <c r="P161" s="104">
        <f t="shared" ca="1" si="65"/>
        <v>4.8739849506155425E-5</v>
      </c>
      <c r="Q161" s="104">
        <f t="shared" ca="1" si="66"/>
        <v>0</v>
      </c>
      <c r="R161" s="104">
        <f t="shared" ca="1" si="67"/>
        <v>2.31746035979849E-5</v>
      </c>
      <c r="S161" s="104">
        <f t="shared" ca="1" si="68"/>
        <v>0</v>
      </c>
      <c r="T161" s="104">
        <f t="shared" ca="1" si="69"/>
        <v>0</v>
      </c>
    </row>
    <row r="162" spans="1:20" x14ac:dyDescent="0.25">
      <c r="A162" s="93">
        <f t="shared" si="70"/>
        <v>6051.08</v>
      </c>
      <c r="B162" s="106" t="s">
        <v>213</v>
      </c>
      <c r="C162" s="106">
        <v>4.3999999999999997E-2</v>
      </c>
      <c r="D162" s="106">
        <v>1.7041999999999999</v>
      </c>
      <c r="E162" s="106">
        <v>0</v>
      </c>
      <c r="F162" s="106">
        <v>-0.2737</v>
      </c>
      <c r="G162" s="106">
        <v>0</v>
      </c>
      <c r="H162" s="106">
        <v>0</v>
      </c>
      <c r="I162" s="21">
        <f t="shared" ca="1" si="58"/>
        <v>4.3966158259137786E-2</v>
      </c>
      <c r="J162" s="21">
        <f t="shared" ca="1" si="59"/>
        <v>1.7041607837865573</v>
      </c>
      <c r="K162" s="21">
        <f t="shared" ca="1" si="60"/>
        <v>0</v>
      </c>
      <c r="L162" s="21">
        <f t="shared" ca="1" si="61"/>
        <v>-0.27372504949122956</v>
      </c>
      <c r="M162" s="21">
        <f t="shared" ca="1" si="62"/>
        <v>0</v>
      </c>
      <c r="N162" s="21">
        <f t="shared" ca="1" si="63"/>
        <v>0</v>
      </c>
      <c r="O162" s="104">
        <f t="shared" ca="1" si="64"/>
        <v>3.3841740862211589E-5</v>
      </c>
      <c r="P162" s="104">
        <f t="shared" ca="1" si="65"/>
        <v>3.9216213442605508E-5</v>
      </c>
      <c r="Q162" s="104">
        <f t="shared" ca="1" si="66"/>
        <v>0</v>
      </c>
      <c r="R162" s="104">
        <f t="shared" ca="1" si="67"/>
        <v>2.5049491229556242E-5</v>
      </c>
      <c r="S162" s="104">
        <f t="shared" ca="1" si="68"/>
        <v>0</v>
      </c>
      <c r="T162" s="104">
        <f t="shared" ca="1" si="69"/>
        <v>0</v>
      </c>
    </row>
    <row r="163" spans="1:20" x14ac:dyDescent="0.25">
      <c r="A163" s="93">
        <f t="shared" si="70"/>
        <v>6051.08</v>
      </c>
      <c r="B163" s="106" t="s">
        <v>10</v>
      </c>
      <c r="C163" s="106">
        <v>5.4000000000000003E-3</v>
      </c>
      <c r="D163" s="106">
        <v>6.8999999999999999E-3</v>
      </c>
      <c r="E163" s="106">
        <v>0</v>
      </c>
      <c r="F163" s="106">
        <v>-6.1000000000000004E-3</v>
      </c>
      <c r="G163" s="106">
        <v>0</v>
      </c>
      <c r="H163" s="106">
        <v>0</v>
      </c>
      <c r="I163" s="21">
        <f t="shared" ca="1" si="58"/>
        <v>5.3982480423178476E-3</v>
      </c>
      <c r="J163" s="21">
        <f t="shared" ca="1" si="59"/>
        <v>6.8849957780951435E-3</v>
      </c>
      <c r="K163" s="21">
        <f t="shared" ca="1" si="60"/>
        <v>0</v>
      </c>
      <c r="L163" s="21">
        <f t="shared" ca="1" si="61"/>
        <v>-6.0964674181421454E-3</v>
      </c>
      <c r="M163" s="21">
        <f t="shared" ca="1" si="62"/>
        <v>0</v>
      </c>
      <c r="N163" s="21">
        <f t="shared" ca="1" si="63"/>
        <v>0</v>
      </c>
      <c r="O163" s="104">
        <f t="shared" ca="1" si="64"/>
        <v>1.7519576821526869E-6</v>
      </c>
      <c r="P163" s="104">
        <f t="shared" ca="1" si="65"/>
        <v>1.5004221904856355E-5</v>
      </c>
      <c r="Q163" s="104">
        <f t="shared" ca="1" si="66"/>
        <v>0</v>
      </c>
      <c r="R163" s="104">
        <f t="shared" ca="1" si="67"/>
        <v>-3.5325818578549675E-6</v>
      </c>
      <c r="S163" s="104">
        <f t="shared" ca="1" si="68"/>
        <v>0</v>
      </c>
      <c r="T163" s="104">
        <f t="shared" ca="1" si="69"/>
        <v>0</v>
      </c>
    </row>
    <row r="164" spans="1:20" x14ac:dyDescent="0.25">
      <c r="A164" s="93">
        <f t="shared" si="70"/>
        <v>6051.08</v>
      </c>
      <c r="B164" s="106" t="s">
        <v>217</v>
      </c>
      <c r="C164" s="106">
        <v>2.7000000000000001E-3</v>
      </c>
      <c r="D164" s="106">
        <v>3.7000000000000002E-3</v>
      </c>
      <c r="E164" s="106">
        <v>0</v>
      </c>
      <c r="F164" s="106">
        <v>-3.2000000000000002E-3</v>
      </c>
      <c r="G164" s="106">
        <v>0</v>
      </c>
      <c r="H164" s="106">
        <v>0</v>
      </c>
      <c r="I164" s="21">
        <f t="shared" ca="1" si="58"/>
        <v>2.7403746235671084E-3</v>
      </c>
      <c r="J164" s="21">
        <f t="shared" ca="1" si="59"/>
        <v>3.6515540929907661E-3</v>
      </c>
      <c r="K164" s="21">
        <f t="shared" ca="1" si="60"/>
        <v>0</v>
      </c>
      <c r="L164" s="21">
        <f t="shared" ca="1" si="61"/>
        <v>-3.1633251766162935E-3</v>
      </c>
      <c r="M164" s="21">
        <f t="shared" ca="1" si="62"/>
        <v>0</v>
      </c>
      <c r="N164" s="21">
        <f t="shared" ca="1" si="63"/>
        <v>0</v>
      </c>
      <c r="O164" s="104">
        <f t="shared" ca="1" si="64"/>
        <v>-4.0374623567108244E-5</v>
      </c>
      <c r="P164" s="104">
        <f t="shared" ca="1" si="65"/>
        <v>4.8445907009234037E-5</v>
      </c>
      <c r="Q164" s="104">
        <f t="shared" ca="1" si="66"/>
        <v>0</v>
      </c>
      <c r="R164" s="104">
        <f t="shared" ca="1" si="67"/>
        <v>-3.6674823383706697E-5</v>
      </c>
      <c r="S164" s="104">
        <f t="shared" ca="1" si="68"/>
        <v>0</v>
      </c>
      <c r="T164" s="104">
        <f t="shared" ca="1" si="69"/>
        <v>0</v>
      </c>
    </row>
    <row r="165" spans="1:20" x14ac:dyDescent="0.25">
      <c r="A165" s="93">
        <f t="shared" si="70"/>
        <v>6051.08</v>
      </c>
      <c r="B165" s="106" t="s">
        <v>221</v>
      </c>
      <c r="C165" s="106">
        <v>4.0000000000000002E-4</v>
      </c>
      <c r="D165" s="106">
        <v>8.9999999999999998E-4</v>
      </c>
      <c r="E165" s="106">
        <v>0</v>
      </c>
      <c r="F165" s="106">
        <v>-5.9999999999999995E-4</v>
      </c>
      <c r="G165" s="106">
        <v>0</v>
      </c>
      <c r="H165" s="106">
        <v>0</v>
      </c>
      <c r="I165" s="21">
        <f t="shared" ca="1" si="58"/>
        <v>4.3095691698375284E-4</v>
      </c>
      <c r="J165" s="21">
        <f t="shared" ca="1" si="59"/>
        <v>8.6048672740073019E-4</v>
      </c>
      <c r="K165" s="21">
        <f t="shared" ca="1" si="60"/>
        <v>0</v>
      </c>
      <c r="L165" s="21">
        <f t="shared" ca="1" si="61"/>
        <v>-6.0896034940384881E-4</v>
      </c>
      <c r="M165" s="21">
        <f t="shared" ca="1" si="62"/>
        <v>0</v>
      </c>
      <c r="N165" s="21">
        <f t="shared" ca="1" si="63"/>
        <v>0</v>
      </c>
      <c r="O165" s="104">
        <f t="shared" ca="1" si="64"/>
        <v>-3.0956916983752825E-5</v>
      </c>
      <c r="P165" s="104">
        <f t="shared" ca="1" si="65"/>
        <v>3.9513272599269789E-5</v>
      </c>
      <c r="Q165" s="104">
        <f t="shared" ca="1" si="66"/>
        <v>0</v>
      </c>
      <c r="R165" s="104">
        <f t="shared" ca="1" si="67"/>
        <v>8.9603494038488669E-6</v>
      </c>
      <c r="S165" s="104">
        <f t="shared" ca="1" si="68"/>
        <v>0</v>
      </c>
      <c r="T165" s="104">
        <f t="shared" ca="1" si="69"/>
        <v>0</v>
      </c>
    </row>
    <row r="166" spans="1:20" x14ac:dyDescent="0.25">
      <c r="A166" s="93">
        <f t="shared" si="70"/>
        <v>6051.08</v>
      </c>
      <c r="B166" s="106" t="s">
        <v>224</v>
      </c>
      <c r="C166" s="106">
        <v>8.9999999999999998E-4</v>
      </c>
      <c r="D166" s="106">
        <v>0</v>
      </c>
      <c r="E166" s="106">
        <v>0</v>
      </c>
      <c r="F166" s="106">
        <v>2.0000000000000001E-4</v>
      </c>
      <c r="G166" s="106">
        <v>0</v>
      </c>
      <c r="H166" s="106">
        <v>0</v>
      </c>
      <c r="I166" s="21">
        <f t="shared" ca="1" si="58"/>
        <v>9.4732470558160067E-4</v>
      </c>
      <c r="J166" s="21">
        <f t="shared" ca="1" si="59"/>
        <v>4.0877670747572497E-5</v>
      </c>
      <c r="K166" s="21">
        <f t="shared" ca="1" si="60"/>
        <v>0</v>
      </c>
      <c r="L166" s="21">
        <f t="shared" ca="1" si="61"/>
        <v>1.9678523167607299E-4</v>
      </c>
      <c r="M166" s="21">
        <f t="shared" ca="1" si="62"/>
        <v>0</v>
      </c>
      <c r="N166" s="21">
        <f t="shared" ca="1" si="63"/>
        <v>0</v>
      </c>
      <c r="O166" s="104">
        <f t="shared" ca="1" si="64"/>
        <v>-4.7324705581600697E-5</v>
      </c>
      <c r="P166" s="104">
        <f t="shared" ca="1" si="65"/>
        <v>-4.0877670747572497E-5</v>
      </c>
      <c r="Q166" s="104">
        <f t="shared" ca="1" si="66"/>
        <v>0</v>
      </c>
      <c r="R166" s="104">
        <f t="shared" ca="1" si="67"/>
        <v>3.214768323927023E-6</v>
      </c>
      <c r="S166" s="104">
        <f t="shared" ca="1" si="68"/>
        <v>0</v>
      </c>
      <c r="T166" s="104">
        <f t="shared" ca="1" si="69"/>
        <v>0</v>
      </c>
    </row>
    <row r="167" spans="1:20" x14ac:dyDescent="0.25">
      <c r="A167" s="93">
        <f t="shared" si="70"/>
        <v>6051.08</v>
      </c>
      <c r="B167" s="106" t="s">
        <v>11</v>
      </c>
      <c r="C167" s="106">
        <v>5.4999999999999997E-3</v>
      </c>
      <c r="D167" s="106">
        <v>7.3000000000000001E-3</v>
      </c>
      <c r="E167" s="106">
        <v>0</v>
      </c>
      <c r="F167" s="106">
        <v>-6.3E-3</v>
      </c>
      <c r="G167" s="106">
        <v>0</v>
      </c>
      <c r="H167" s="106">
        <v>0</v>
      </c>
      <c r="I167" s="21">
        <f t="shared" ca="1" si="58"/>
        <v>5.4807492471342202E-3</v>
      </c>
      <c r="J167" s="21">
        <f t="shared" ca="1" si="59"/>
        <v>7.3031081859815331E-3</v>
      </c>
      <c r="K167" s="21">
        <f t="shared" ca="1" si="60"/>
        <v>0</v>
      </c>
      <c r="L167" s="21">
        <f t="shared" ca="1" si="61"/>
        <v>-6.3266503532325895E-3</v>
      </c>
      <c r="M167" s="21">
        <f t="shared" ca="1" si="62"/>
        <v>0</v>
      </c>
      <c r="N167" s="21">
        <f t="shared" ca="1" si="63"/>
        <v>0</v>
      </c>
      <c r="O167" s="104">
        <f t="shared" ca="1" si="64"/>
        <v>1.9250752865779437E-5</v>
      </c>
      <c r="P167" s="104">
        <f t="shared" ca="1" si="65"/>
        <v>-3.1081859815330556E-6</v>
      </c>
      <c r="Q167" s="104">
        <f t="shared" ca="1" si="66"/>
        <v>0</v>
      </c>
      <c r="R167" s="104">
        <f t="shared" ca="1" si="67"/>
        <v>2.665035323258947E-5</v>
      </c>
      <c r="S167" s="104">
        <f t="shared" ca="1" si="68"/>
        <v>0</v>
      </c>
      <c r="T167" s="104">
        <f t="shared" ca="1" si="69"/>
        <v>0</v>
      </c>
    </row>
    <row r="168" spans="1:20" x14ac:dyDescent="0.25">
      <c r="A168" s="93">
        <f t="shared" si="70"/>
        <v>6051.08</v>
      </c>
      <c r="B168" s="106" t="s">
        <v>268</v>
      </c>
      <c r="C168" s="106">
        <v>7.3300000000000004E-2</v>
      </c>
      <c r="D168" s="106">
        <v>1.901</v>
      </c>
      <c r="E168" s="106">
        <v>0</v>
      </c>
      <c r="F168" s="106">
        <v>-0.37340000000000001</v>
      </c>
      <c r="G168" s="106">
        <v>0</v>
      </c>
      <c r="H168" s="106">
        <v>0</v>
      </c>
      <c r="I168" s="21">
        <f t="shared" ca="1" si="58"/>
        <v>7.3338575837795988E-2</v>
      </c>
      <c r="J168" s="21">
        <f t="shared" ca="1" si="59"/>
        <v>1.9010479587381592</v>
      </c>
      <c r="K168" s="21">
        <f t="shared" ca="1" si="60"/>
        <v>0</v>
      </c>
      <c r="L168" s="21">
        <f t="shared" ca="1" si="61"/>
        <v>-0.37339007738986019</v>
      </c>
      <c r="M168" s="21">
        <f t="shared" ca="1" si="62"/>
        <v>0</v>
      </c>
      <c r="N168" s="21">
        <f t="shared" ca="1" si="63"/>
        <v>0</v>
      </c>
      <c r="O168" s="104">
        <f t="shared" ca="1" si="64"/>
        <v>-3.8575837795984391E-5</v>
      </c>
      <c r="P168" s="104">
        <f t="shared" ca="1" si="65"/>
        <v>-4.7958738159215031E-5</v>
      </c>
      <c r="Q168" s="104">
        <f t="shared" ca="1" si="66"/>
        <v>0</v>
      </c>
      <c r="R168" s="104">
        <f t="shared" ca="1" si="67"/>
        <v>-9.9226101398230959E-6</v>
      </c>
      <c r="S168" s="104">
        <f t="shared" ca="1" si="68"/>
        <v>0</v>
      </c>
      <c r="T168" s="104">
        <f t="shared" ca="1" si="69"/>
        <v>0</v>
      </c>
    </row>
    <row r="169" spans="1:20" x14ac:dyDescent="0.25">
      <c r="A169" s="93">
        <f t="shared" si="70"/>
        <v>6051.08</v>
      </c>
      <c r="B169" s="106" t="s">
        <v>270</v>
      </c>
      <c r="C169" s="106">
        <v>0.16500000000000001</v>
      </c>
      <c r="D169" s="106">
        <v>4.2774000000000001</v>
      </c>
      <c r="E169" s="106">
        <v>0</v>
      </c>
      <c r="F169" s="106">
        <v>-0.84009999999999996</v>
      </c>
      <c r="G169" s="106">
        <v>0</v>
      </c>
      <c r="H169" s="106">
        <v>0</v>
      </c>
      <c r="I169" s="21">
        <f t="shared" ca="1" si="58"/>
        <v>0.16501179563504106</v>
      </c>
      <c r="J169" s="21">
        <f t="shared" ca="1" si="59"/>
        <v>4.2773579071608534</v>
      </c>
      <c r="K169" s="21">
        <f t="shared" ca="1" si="60"/>
        <v>0</v>
      </c>
      <c r="L169" s="21">
        <f t="shared" ca="1" si="61"/>
        <v>-0.84012767412718503</v>
      </c>
      <c r="M169" s="21">
        <f t="shared" ca="1" si="62"/>
        <v>0</v>
      </c>
      <c r="N169" s="21">
        <f t="shared" ca="1" si="63"/>
        <v>0</v>
      </c>
      <c r="O169" s="104">
        <f t="shared" ca="1" si="64"/>
        <v>-1.1795635041056407E-5</v>
      </c>
      <c r="P169" s="104">
        <f t="shared" ca="1" si="65"/>
        <v>4.2092839146690153E-5</v>
      </c>
      <c r="Q169" s="104">
        <f t="shared" ca="1" si="66"/>
        <v>0</v>
      </c>
      <c r="R169" s="104">
        <f t="shared" ca="1" si="67"/>
        <v>2.7674127185073338E-5</v>
      </c>
      <c r="S169" s="104">
        <f t="shared" ca="1" si="68"/>
        <v>0</v>
      </c>
      <c r="T169" s="104">
        <f t="shared" ca="1" si="69"/>
        <v>0</v>
      </c>
    </row>
    <row r="170" spans="1:20" x14ac:dyDescent="0.25">
      <c r="A170" s="93">
        <f t="shared" si="70"/>
        <v>6051.08</v>
      </c>
      <c r="B170" s="106" t="s">
        <v>272</v>
      </c>
      <c r="C170" s="106">
        <v>0.11459999999999999</v>
      </c>
      <c r="D170" s="106">
        <v>2.9704000000000002</v>
      </c>
      <c r="E170" s="106">
        <v>0</v>
      </c>
      <c r="F170" s="106">
        <v>-0.58340000000000003</v>
      </c>
      <c r="G170" s="106">
        <v>0</v>
      </c>
      <c r="H170" s="106">
        <v>0</v>
      </c>
      <c r="I170" s="21">
        <f t="shared" ca="1" si="58"/>
        <v>0.12633715603307824</v>
      </c>
      <c r="J170" s="21">
        <f t="shared" ca="1" si="59"/>
        <v>3.2748521476700283</v>
      </c>
      <c r="K170" s="21">
        <f t="shared" ca="1" si="60"/>
        <v>0</v>
      </c>
      <c r="L170" s="21">
        <f t="shared" ca="1" si="61"/>
        <v>-0.64322275050362587</v>
      </c>
      <c r="M170" s="21">
        <f t="shared" ca="1" si="62"/>
        <v>0</v>
      </c>
      <c r="N170" s="21">
        <f t="shared" ca="1" si="63"/>
        <v>0</v>
      </c>
      <c r="O170" s="104">
        <f t="shared" ca="1" si="64"/>
        <v>-1.1737156033078247E-2</v>
      </c>
      <c r="P170" s="104">
        <f t="shared" ca="1" si="65"/>
        <v>-0.30445214767002815</v>
      </c>
      <c r="Q170" s="104">
        <f t="shared" ca="1" si="66"/>
        <v>0</v>
      </c>
      <c r="R170" s="104">
        <f t="shared" ca="1" si="67"/>
        <v>5.9822750503625843E-2</v>
      </c>
      <c r="S170" s="104">
        <f t="shared" ca="1" si="68"/>
        <v>0</v>
      </c>
      <c r="T170" s="104">
        <f t="shared" ca="1" si="69"/>
        <v>0</v>
      </c>
    </row>
    <row r="171" spans="1:20" x14ac:dyDescent="0.25">
      <c r="A171" s="93">
        <f t="shared" si="70"/>
        <v>6051.08</v>
      </c>
      <c r="B171" s="106" t="s">
        <v>274</v>
      </c>
      <c r="C171" s="106">
        <v>7.1999999999999998E-3</v>
      </c>
      <c r="D171" s="106">
        <v>0.18559999999999999</v>
      </c>
      <c r="E171" s="106">
        <v>0</v>
      </c>
      <c r="F171" s="106">
        <v>-3.6499999999999998E-2</v>
      </c>
      <c r="G171" s="106">
        <v>0</v>
      </c>
      <c r="H171" s="106">
        <v>0</v>
      </c>
      <c r="I171" s="21">
        <f t="shared" ca="1" si="58"/>
        <v>7.1619702966597663E-3</v>
      </c>
      <c r="J171" s="21">
        <f t="shared" ca="1" si="59"/>
        <v>0.18564921472052318</v>
      </c>
      <c r="K171" s="21">
        <f t="shared" ca="1" si="60"/>
        <v>0</v>
      </c>
      <c r="L171" s="21">
        <f t="shared" ca="1" si="61"/>
        <v>-3.6463874745103514E-2</v>
      </c>
      <c r="M171" s="21">
        <f t="shared" ca="1" si="62"/>
        <v>0</v>
      </c>
      <c r="N171" s="21">
        <f t="shared" ca="1" si="63"/>
        <v>0</v>
      </c>
      <c r="O171" s="104">
        <f t="shared" ca="1" si="64"/>
        <v>3.8029703340233464E-5</v>
      </c>
      <c r="P171" s="104">
        <f t="shared" ca="1" si="65"/>
        <v>-4.9214720523188538E-5</v>
      </c>
      <c r="Q171" s="104">
        <f t="shared" ca="1" si="66"/>
        <v>0</v>
      </c>
      <c r="R171" s="104">
        <f t="shared" ca="1" si="67"/>
        <v>-3.6125254896483827E-5</v>
      </c>
      <c r="S171" s="104">
        <f t="shared" ca="1" si="68"/>
        <v>0</v>
      </c>
      <c r="T171" s="104">
        <f t="shared" ca="1" si="69"/>
        <v>0</v>
      </c>
    </row>
    <row r="172" spans="1:20" x14ac:dyDescent="0.25">
      <c r="A172" s="93">
        <f t="shared" si="70"/>
        <v>6051.08</v>
      </c>
      <c r="B172" s="106" t="s">
        <v>227</v>
      </c>
      <c r="C172" s="106">
        <v>2.2000000000000001E-3</v>
      </c>
      <c r="D172" s="106">
        <v>2.06E-2</v>
      </c>
      <c r="E172" s="106">
        <v>0</v>
      </c>
      <c r="F172" s="106">
        <v>-3.2000000000000002E-3</v>
      </c>
      <c r="G172" s="106">
        <v>0</v>
      </c>
      <c r="H172" s="106">
        <v>0</v>
      </c>
      <c r="I172" s="21">
        <f t="shared" ca="1" si="58"/>
        <v>2.2461458371686722E-3</v>
      </c>
      <c r="J172" s="21">
        <f t="shared" ca="1" si="59"/>
        <v>2.0634972570710154E-2</v>
      </c>
      <c r="K172" s="21">
        <f t="shared" ca="1" si="60"/>
        <v>0</v>
      </c>
      <c r="L172" s="21">
        <f t="shared" ca="1" si="61"/>
        <v>-3.1987312692222246E-3</v>
      </c>
      <c r="M172" s="21">
        <f t="shared" ca="1" si="62"/>
        <v>0</v>
      </c>
      <c r="N172" s="21">
        <f t="shared" ca="1" si="63"/>
        <v>0</v>
      </c>
      <c r="O172" s="104">
        <f t="shared" ca="1" si="64"/>
        <v>-4.6145837168672099E-5</v>
      </c>
      <c r="P172" s="104">
        <f t="shared" ca="1" si="65"/>
        <v>-3.4972570710153916E-5</v>
      </c>
      <c r="Q172" s="104">
        <f t="shared" ca="1" si="66"/>
        <v>0</v>
      </c>
      <c r="R172" s="104">
        <f t="shared" ca="1" si="67"/>
        <v>-1.268730777775548E-6</v>
      </c>
      <c r="S172" s="104">
        <f t="shared" ca="1" si="68"/>
        <v>0</v>
      </c>
      <c r="T172" s="104">
        <f t="shared" ca="1" si="69"/>
        <v>0</v>
      </c>
    </row>
    <row r="173" spans="1:20" x14ac:dyDescent="0.25">
      <c r="A173" s="93">
        <f t="shared" si="70"/>
        <v>6051.08</v>
      </c>
      <c r="B173" s="106" t="s">
        <v>276</v>
      </c>
      <c r="C173" s="106">
        <v>2.4500000000000001E-2</v>
      </c>
      <c r="D173" s="106">
        <v>0.63390000000000002</v>
      </c>
      <c r="E173" s="106">
        <v>0</v>
      </c>
      <c r="F173" s="106">
        <v>-0.1245</v>
      </c>
      <c r="G173" s="106">
        <v>0</v>
      </c>
      <c r="H173" s="106">
        <v>0</v>
      </c>
      <c r="I173" s="21">
        <f t="shared" ca="1" si="58"/>
        <v>2.4452673050634154E-2</v>
      </c>
      <c r="J173" s="21">
        <f t="shared" ca="1" si="59"/>
        <v>0.63385065305075905</v>
      </c>
      <c r="K173" s="21">
        <f t="shared" ca="1" si="60"/>
        <v>0</v>
      </c>
      <c r="L173" s="21">
        <f t="shared" ca="1" si="61"/>
        <v>-0.12449635650082759</v>
      </c>
      <c r="M173" s="21">
        <f t="shared" ca="1" si="62"/>
        <v>0</v>
      </c>
      <c r="N173" s="21">
        <f t="shared" ca="1" si="63"/>
        <v>0</v>
      </c>
      <c r="O173" s="104">
        <f t="shared" ca="1" si="64"/>
        <v>4.7326949365846666E-5</v>
      </c>
      <c r="P173" s="104">
        <f t="shared" ca="1" si="65"/>
        <v>4.9346949240969273E-5</v>
      </c>
      <c r="Q173" s="104">
        <f t="shared" ca="1" si="66"/>
        <v>0</v>
      </c>
      <c r="R173" s="104">
        <f t="shared" ca="1" si="67"/>
        <v>-3.6434991724093591E-6</v>
      </c>
      <c r="S173" s="104">
        <f t="shared" ca="1" si="68"/>
        <v>0</v>
      </c>
      <c r="T173" s="104">
        <f t="shared" ca="1" si="69"/>
        <v>0</v>
      </c>
    </row>
    <row r="174" spans="1:20" x14ac:dyDescent="0.25">
      <c r="A174" s="93">
        <f t="shared" si="70"/>
        <v>6051.08</v>
      </c>
      <c r="B174" s="106" t="s">
        <v>278</v>
      </c>
      <c r="C174" s="106">
        <v>0.05</v>
      </c>
      <c r="D174" s="106">
        <v>1.2949999999999999</v>
      </c>
      <c r="E174" s="106">
        <v>0</v>
      </c>
      <c r="F174" s="106">
        <v>-0.25440000000000002</v>
      </c>
      <c r="G174" s="106">
        <v>0</v>
      </c>
      <c r="H174" s="106">
        <v>0</v>
      </c>
      <c r="I174" s="21">
        <f t="shared" ca="1" si="58"/>
        <v>4.9958641948793521E-2</v>
      </c>
      <c r="J174" s="21">
        <f t="shared" ca="1" si="59"/>
        <v>1.2950043440731545</v>
      </c>
      <c r="K174" s="21">
        <f t="shared" ca="1" si="60"/>
        <v>0</v>
      </c>
      <c r="L174" s="21">
        <f t="shared" ca="1" si="61"/>
        <v>-0.25435537805928721</v>
      </c>
      <c r="M174" s="21">
        <f t="shared" ca="1" si="62"/>
        <v>0</v>
      </c>
      <c r="N174" s="21">
        <f t="shared" ca="1" si="63"/>
        <v>0</v>
      </c>
      <c r="O174" s="104">
        <f t="shared" ca="1" si="64"/>
        <v>4.1358051206481783E-5</v>
      </c>
      <c r="P174" s="104">
        <f t="shared" ca="1" si="65"/>
        <v>-4.3440731545274502E-6</v>
      </c>
      <c r="Q174" s="104">
        <f t="shared" ca="1" si="66"/>
        <v>0</v>
      </c>
      <c r="R174" s="104">
        <f t="shared" ca="1" si="67"/>
        <v>-4.4621940712807895E-5</v>
      </c>
      <c r="S174" s="104">
        <f t="shared" ca="1" si="68"/>
        <v>0</v>
      </c>
      <c r="T174" s="104">
        <f t="shared" ca="1" si="69"/>
        <v>0</v>
      </c>
    </row>
    <row r="175" spans="1:20" x14ac:dyDescent="0.25">
      <c r="A175" s="93">
        <f t="shared" si="70"/>
        <v>6051.08</v>
      </c>
      <c r="B175" s="106" t="s">
        <v>280</v>
      </c>
      <c r="C175" s="106">
        <v>3.5700000000000003E-2</v>
      </c>
      <c r="D175" s="106">
        <v>0.92569999999999997</v>
      </c>
      <c r="E175" s="106">
        <v>0</v>
      </c>
      <c r="F175" s="106">
        <v>-0.18179999999999999</v>
      </c>
      <c r="G175" s="106">
        <v>0</v>
      </c>
      <c r="H175" s="106">
        <v>0</v>
      </c>
      <c r="I175" s="21">
        <f t="shared" ca="1" si="58"/>
        <v>3.5713079177400617E-2</v>
      </c>
      <c r="J175" s="21">
        <f t="shared" ca="1" si="59"/>
        <v>0.92573758755024049</v>
      </c>
      <c r="K175" s="21">
        <f t="shared" ca="1" si="60"/>
        <v>0</v>
      </c>
      <c r="L175" s="21">
        <f t="shared" ca="1" si="61"/>
        <v>-0.18182667505533279</v>
      </c>
      <c r="M175" s="21">
        <f t="shared" ca="1" si="62"/>
        <v>0</v>
      </c>
      <c r="N175" s="21">
        <f t="shared" ca="1" si="63"/>
        <v>0</v>
      </c>
      <c r="O175" s="104">
        <f t="shared" ca="1" si="64"/>
        <v>-1.3079177400614206E-5</v>
      </c>
      <c r="P175" s="104">
        <f t="shared" ca="1" si="65"/>
        <v>-3.7587550240525403E-5</v>
      </c>
      <c r="Q175" s="104">
        <f t="shared" ca="1" si="66"/>
        <v>0</v>
      </c>
      <c r="R175" s="104">
        <f t="shared" ca="1" si="67"/>
        <v>2.6675055332797681E-5</v>
      </c>
      <c r="S175" s="104">
        <f t="shared" ca="1" si="68"/>
        <v>0</v>
      </c>
      <c r="T175" s="104">
        <f t="shared" ca="1" si="69"/>
        <v>0</v>
      </c>
    </row>
    <row r="176" spans="1:20" x14ac:dyDescent="0.25">
      <c r="A176" s="93">
        <f t="shared" si="70"/>
        <v>6051.08</v>
      </c>
      <c r="B176" s="106" t="s">
        <v>282</v>
      </c>
      <c r="C176" s="106">
        <v>5.9999999999999995E-4</v>
      </c>
      <c r="D176" s="106">
        <v>1.4500000000000001E-2</v>
      </c>
      <c r="E176" s="106">
        <v>0</v>
      </c>
      <c r="F176" s="106">
        <v>-2.8999999999999998E-3</v>
      </c>
      <c r="G176" s="106">
        <v>0</v>
      </c>
      <c r="H176" s="106">
        <v>0</v>
      </c>
      <c r="I176" s="21">
        <f t="shared" ca="1" si="58"/>
        <v>5.6116504694344422E-4</v>
      </c>
      <c r="J176" s="21">
        <f t="shared" ca="1" si="59"/>
        <v>1.4546255566327028E-2</v>
      </c>
      <c r="K176" s="21">
        <f t="shared" ca="1" si="60"/>
        <v>0</v>
      </c>
      <c r="L176" s="21">
        <f t="shared" ca="1" si="61"/>
        <v>-2.8570702105004779E-3</v>
      </c>
      <c r="M176" s="21">
        <f t="shared" ca="1" si="62"/>
        <v>0</v>
      </c>
      <c r="N176" s="21">
        <f t="shared" ca="1" si="63"/>
        <v>0</v>
      </c>
      <c r="O176" s="104">
        <f t="shared" ca="1" si="64"/>
        <v>3.8834953056555727E-5</v>
      </c>
      <c r="P176" s="104">
        <f t="shared" ca="1" si="65"/>
        <v>-4.6255566327027195E-5</v>
      </c>
      <c r="Q176" s="104">
        <f t="shared" ca="1" si="66"/>
        <v>0</v>
      </c>
      <c r="R176" s="104">
        <f t="shared" ca="1" si="67"/>
        <v>-4.2929789499521892E-5</v>
      </c>
      <c r="S176" s="104">
        <f t="shared" ca="1" si="68"/>
        <v>0</v>
      </c>
      <c r="T176" s="104">
        <f t="shared" ca="1" si="69"/>
        <v>0</v>
      </c>
    </row>
    <row r="177" spans="1:20" x14ac:dyDescent="0.25">
      <c r="A177" s="93">
        <f t="shared" si="70"/>
        <v>6051.08</v>
      </c>
      <c r="B177" s="106" t="s">
        <v>229</v>
      </c>
      <c r="C177" s="106">
        <v>3.0999999999999999E-3</v>
      </c>
      <c r="D177" s="106">
        <v>2.87E-2</v>
      </c>
      <c r="E177" s="106">
        <v>0</v>
      </c>
      <c r="F177" s="106">
        <v>-4.4000000000000003E-3</v>
      </c>
      <c r="G177" s="106">
        <v>0</v>
      </c>
      <c r="H177" s="106">
        <v>0</v>
      </c>
      <c r="I177" s="21">
        <f t="shared" ca="1" si="58"/>
        <v>3.1244859042685266E-3</v>
      </c>
      <c r="J177" s="21">
        <f t="shared" ca="1" si="59"/>
        <v>2.8704138380178549E-2</v>
      </c>
      <c r="K177" s="21">
        <f t="shared" ca="1" si="60"/>
        <v>0</v>
      </c>
      <c r="L177" s="21">
        <f t="shared" ca="1" si="61"/>
        <v>-4.4495733967238804E-3</v>
      </c>
      <c r="M177" s="21">
        <f t="shared" ca="1" si="62"/>
        <v>0</v>
      </c>
      <c r="N177" s="21">
        <f t="shared" ca="1" si="63"/>
        <v>0</v>
      </c>
      <c r="O177" s="104">
        <f t="shared" ca="1" si="64"/>
        <v>-2.4485904268526683E-5</v>
      </c>
      <c r="P177" s="104">
        <f t="shared" ca="1" si="65"/>
        <v>-4.138380178549117E-6</v>
      </c>
      <c r="Q177" s="104">
        <f t="shared" ca="1" si="66"/>
        <v>0</v>
      </c>
      <c r="R177" s="104">
        <f t="shared" ca="1" si="67"/>
        <v>4.9573396723880114E-5</v>
      </c>
      <c r="S177" s="104">
        <f t="shared" ca="1" si="68"/>
        <v>0</v>
      </c>
      <c r="T177" s="104">
        <f t="shared" ca="1" si="69"/>
        <v>0</v>
      </c>
    </row>
    <row r="178" spans="1:20" x14ac:dyDescent="0.25">
      <c r="A178" s="93">
        <f t="shared" si="70"/>
        <v>6051.08</v>
      </c>
      <c r="B178" s="106" t="s">
        <v>231</v>
      </c>
      <c r="C178" s="106">
        <v>5.33E-2</v>
      </c>
      <c r="D178" s="106">
        <v>6.8000000000000005E-2</v>
      </c>
      <c r="E178" s="106">
        <v>0</v>
      </c>
      <c r="F178" s="106">
        <v>-6.0199999999999997E-2</v>
      </c>
      <c r="G178" s="106">
        <v>0</v>
      </c>
      <c r="H178" s="106">
        <v>0</v>
      </c>
      <c r="I178" s="21">
        <f t="shared" ca="1" si="58"/>
        <v>5.3321470458813011E-2</v>
      </c>
      <c r="J178" s="21">
        <f t="shared" ca="1" si="59"/>
        <v>6.8006897073429565E-2</v>
      </c>
      <c r="K178" s="21">
        <f t="shared" ca="1" si="60"/>
        <v>0</v>
      </c>
      <c r="L178" s="21">
        <f t="shared" ca="1" si="61"/>
        <v>-6.0218167966955047E-2</v>
      </c>
      <c r="M178" s="21">
        <f t="shared" ca="1" si="62"/>
        <v>0</v>
      </c>
      <c r="N178" s="21">
        <f t="shared" ca="1" si="63"/>
        <v>0</v>
      </c>
      <c r="O178" s="104">
        <f t="shared" ca="1" si="64"/>
        <v>-2.1470458813011017E-5</v>
      </c>
      <c r="P178" s="104">
        <f t="shared" ca="1" si="65"/>
        <v>-6.897073429559808E-6</v>
      </c>
      <c r="Q178" s="104">
        <f t="shared" ca="1" si="66"/>
        <v>0</v>
      </c>
      <c r="R178" s="104">
        <f t="shared" ca="1" si="67"/>
        <v>1.8167966955050241E-5</v>
      </c>
      <c r="S178" s="104">
        <f t="shared" ca="1" si="68"/>
        <v>0</v>
      </c>
      <c r="T178" s="104">
        <f t="shared" ca="1" si="69"/>
        <v>0</v>
      </c>
    </row>
    <row r="179" spans="1:20" x14ac:dyDescent="0.25">
      <c r="A179" s="93">
        <f t="shared" si="70"/>
        <v>6051.08</v>
      </c>
      <c r="B179" s="106" t="s">
        <v>262</v>
      </c>
      <c r="C179" s="106">
        <v>7.9535</v>
      </c>
      <c r="D179" s="106">
        <v>0.23569999999999999</v>
      </c>
      <c r="E179" s="106">
        <v>2.3169</v>
      </c>
      <c r="F179" s="106">
        <v>1.3693</v>
      </c>
      <c r="G179" s="106">
        <v>-4.2927999999999997</v>
      </c>
      <c r="H179" s="106">
        <v>-0.73909999999999998</v>
      </c>
      <c r="I179" s="21">
        <f t="shared" ca="1" si="58"/>
        <v>7.9535134110331107</v>
      </c>
      <c r="J179" s="21">
        <f t="shared" ca="1" si="59"/>
        <v>0.23573888927154391</v>
      </c>
      <c r="K179" s="21">
        <f t="shared" ca="1" si="60"/>
        <v>2.3169499868874128</v>
      </c>
      <c r="L179" s="21">
        <f t="shared" ca="1" si="61"/>
        <v>1.3692890189157561</v>
      </c>
      <c r="M179" s="21">
        <f t="shared" ca="1" si="62"/>
        <v>-4.2927721571732675</v>
      </c>
      <c r="N179" s="21">
        <f t="shared" ca="1" si="63"/>
        <v>-0.73905021237163371</v>
      </c>
      <c r="O179" s="104">
        <f t="shared" ca="1" si="64"/>
        <v>-1.3411033110699577E-5</v>
      </c>
      <c r="P179" s="104">
        <f t="shared" ca="1" si="65"/>
        <v>-3.888927154391264E-5</v>
      </c>
      <c r="Q179" s="104">
        <f t="shared" ca="1" si="66"/>
        <v>-4.9986887412867276E-5</v>
      </c>
      <c r="R179" s="104">
        <f t="shared" ca="1" si="67"/>
        <v>1.0981084243910644E-5</v>
      </c>
      <c r="S179" s="104">
        <f t="shared" ca="1" si="68"/>
        <v>-2.7842826732182857E-5</v>
      </c>
      <c r="T179" s="104">
        <f t="shared" ca="1" si="69"/>
        <v>-4.9787628366271264E-5</v>
      </c>
    </row>
    <row r="180" spans="1:20" x14ac:dyDescent="0.25">
      <c r="A180" s="93">
        <f t="shared" si="70"/>
        <v>6051.08</v>
      </c>
      <c r="B180" s="106" t="s">
        <v>14</v>
      </c>
      <c r="C180" s="106">
        <v>0.56179999999999997</v>
      </c>
      <c r="D180" s="106">
        <v>2.1000000000000001E-2</v>
      </c>
      <c r="E180" s="106">
        <v>0.1976</v>
      </c>
      <c r="F180" s="106">
        <v>0.1086</v>
      </c>
      <c r="G180" s="106">
        <v>-0.3332</v>
      </c>
      <c r="H180" s="106">
        <v>-6.4399999999999999E-2</v>
      </c>
      <c r="I180" s="21">
        <f t="shared" ca="1" si="58"/>
        <v>0.56181303406960159</v>
      </c>
      <c r="J180" s="21">
        <f t="shared" ca="1" si="59"/>
        <v>2.100152334561646E-2</v>
      </c>
      <c r="K180" s="21">
        <f t="shared" ca="1" si="60"/>
        <v>0.19756920703135941</v>
      </c>
      <c r="L180" s="21">
        <f t="shared" ca="1" si="61"/>
        <v>0.10862287765882633</v>
      </c>
      <c r="M180" s="21">
        <f t="shared" ca="1" si="62"/>
        <v>-0.33316205612436317</v>
      </c>
      <c r="N180" s="21">
        <f t="shared" ca="1" si="63"/>
        <v>-6.4414705726596522E-2</v>
      </c>
      <c r="O180" s="104">
        <f t="shared" ca="1" si="64"/>
        <v>-1.303406960162512E-5</v>
      </c>
      <c r="P180" s="104">
        <f t="shared" ca="1" si="65"/>
        <v>-1.5233456164588655E-6</v>
      </c>
      <c r="Q180" s="104">
        <f t="shared" ca="1" si="66"/>
        <v>3.0792968640586116E-5</v>
      </c>
      <c r="R180" s="104">
        <f t="shared" ca="1" si="67"/>
        <v>-2.2877658826331304E-5</v>
      </c>
      <c r="S180" s="104">
        <f t="shared" ca="1" si="68"/>
        <v>-3.7943875636825553E-5</v>
      </c>
      <c r="T180" s="104">
        <f t="shared" ca="1" si="69"/>
        <v>1.4705726596522806E-5</v>
      </c>
    </row>
    <row r="181" spans="1:20" x14ac:dyDescent="0.25">
      <c r="A181" s="93">
        <f t="shared" si="70"/>
        <v>6051.08</v>
      </c>
      <c r="B181" s="106" t="s">
        <v>15</v>
      </c>
      <c r="C181" s="106">
        <v>2.86E-2</v>
      </c>
      <c r="D181" s="106">
        <v>0.74260000000000004</v>
      </c>
      <c r="E181" s="106">
        <v>0</v>
      </c>
      <c r="F181" s="106">
        <v>-0.1459</v>
      </c>
      <c r="G181" s="106">
        <v>0</v>
      </c>
      <c r="H181" s="106">
        <v>0</v>
      </c>
      <c r="I181" s="21">
        <f t="shared" ca="1" si="58"/>
        <v>2.8647881186639065E-2</v>
      </c>
      <c r="J181" s="21">
        <f t="shared" ca="1" si="59"/>
        <v>0.7425968588820927</v>
      </c>
      <c r="K181" s="21">
        <f t="shared" ca="1" si="60"/>
        <v>0</v>
      </c>
      <c r="L181" s="21">
        <f t="shared" ca="1" si="61"/>
        <v>-0.14585549898041406</v>
      </c>
      <c r="M181" s="21">
        <f t="shared" ca="1" si="62"/>
        <v>0</v>
      </c>
      <c r="N181" s="21">
        <f t="shared" ca="1" si="63"/>
        <v>0</v>
      </c>
      <c r="O181" s="104">
        <f t="shared" ca="1" si="64"/>
        <v>-4.7881186639064932E-5</v>
      </c>
      <c r="P181" s="104">
        <f t="shared" ca="1" si="65"/>
        <v>3.141117907334845E-6</v>
      </c>
      <c r="Q181" s="104">
        <f t="shared" ca="1" si="66"/>
        <v>0</v>
      </c>
      <c r="R181" s="104">
        <f t="shared" ca="1" si="67"/>
        <v>-4.4501019585946322E-5</v>
      </c>
      <c r="S181" s="104">
        <f t="shared" ca="1" si="68"/>
        <v>0</v>
      </c>
      <c r="T181" s="104">
        <f t="shared" ca="1" si="69"/>
        <v>0</v>
      </c>
    </row>
    <row r="182" spans="1:20" x14ac:dyDescent="0.25">
      <c r="A182" s="93">
        <f t="shared" si="70"/>
        <v>6051.08</v>
      </c>
      <c r="B182" s="106" t="s">
        <v>287</v>
      </c>
      <c r="C182" s="106">
        <v>1.1918</v>
      </c>
      <c r="D182" s="106">
        <v>5.9999999999999995E-4</v>
      </c>
      <c r="E182" s="106">
        <v>0.1386</v>
      </c>
      <c r="F182" s="106">
        <v>-1.03E-2</v>
      </c>
      <c r="G182" s="106">
        <v>-0.27100000000000002</v>
      </c>
      <c r="H182" s="106">
        <v>4.7999999999999996E-3</v>
      </c>
      <c r="I182" s="21">
        <f t="shared" ca="1" si="58"/>
        <v>1.1918052052809918</v>
      </c>
      <c r="J182" s="21">
        <f t="shared" ca="1" si="59"/>
        <v>5.921225666011996E-4</v>
      </c>
      <c r="K182" s="21">
        <f t="shared" ca="1" si="60"/>
        <v>0.13857556090000905</v>
      </c>
      <c r="L182" s="21">
        <f t="shared" ca="1" si="61"/>
        <v>-1.033455038788101E-2</v>
      </c>
      <c r="M182" s="21">
        <f t="shared" ca="1" si="62"/>
        <v>-0.27101630707058494</v>
      </c>
      <c r="N182" s="21">
        <f t="shared" ca="1" si="63"/>
        <v>4.7736185803187369E-3</v>
      </c>
      <c r="O182" s="104">
        <f t="shared" ca="1" si="64"/>
        <v>-5.205280991793515E-6</v>
      </c>
      <c r="P182" s="104">
        <f t="shared" ca="1" si="65"/>
        <v>7.8774333988003474E-6</v>
      </c>
      <c r="Q182" s="104">
        <f t="shared" ca="1" si="66"/>
        <v>2.4439099990947177E-5</v>
      </c>
      <c r="R182" s="104">
        <f t="shared" ca="1" si="67"/>
        <v>3.4550387881009809E-5</v>
      </c>
      <c r="S182" s="104">
        <f t="shared" ca="1" si="68"/>
        <v>1.630707058491998E-5</v>
      </c>
      <c r="T182" s="104">
        <f t="shared" ca="1" si="69"/>
        <v>2.6381419681262633E-5</v>
      </c>
    </row>
    <row r="183" spans="1:20" x14ac:dyDescent="0.25">
      <c r="A183" s="93">
        <f t="shared" si="70"/>
        <v>6051.08</v>
      </c>
      <c r="B183" s="106" t="s">
        <v>288</v>
      </c>
      <c r="C183" s="106">
        <v>5.9999999999999995E-4</v>
      </c>
      <c r="D183" s="106">
        <v>1.3154999999999999</v>
      </c>
      <c r="E183" s="106">
        <v>1.4800000000000001E-2</v>
      </c>
      <c r="F183" s="106">
        <v>-1.09E-2</v>
      </c>
      <c r="G183" s="106">
        <v>2.8999999999999998E-3</v>
      </c>
      <c r="H183" s="106">
        <v>-5.0700000000000002E-2</v>
      </c>
      <c r="I183" s="21">
        <f t="shared" ca="1" si="58"/>
        <v>5.9212256660119971E-4</v>
      </c>
      <c r="J183" s="21">
        <f t="shared" ca="1" si="59"/>
        <v>1.3155399229064582</v>
      </c>
      <c r="K183" s="21">
        <f t="shared" ca="1" si="60"/>
        <v>1.4840843274542328E-2</v>
      </c>
      <c r="L183" s="21">
        <f t="shared" ca="1" si="61"/>
        <v>-1.0920750615319648E-2</v>
      </c>
      <c r="M183" s="21">
        <f t="shared" ca="1" si="62"/>
        <v>2.9089351288463326E-3</v>
      </c>
      <c r="N183" s="21">
        <f t="shared" ca="1" si="63"/>
        <v>-5.0718476597351132E-2</v>
      </c>
      <c r="O183" s="104">
        <f t="shared" ca="1" si="64"/>
        <v>7.877433398800239E-6</v>
      </c>
      <c r="P183" s="104">
        <f t="shared" ca="1" si="65"/>
        <v>-3.9922906458267349E-5</v>
      </c>
      <c r="Q183" s="104">
        <f t="shared" ca="1" si="66"/>
        <v>-4.0843274542326849E-5</v>
      </c>
      <c r="R183" s="104">
        <f t="shared" ca="1" si="67"/>
        <v>2.07506153196476E-5</v>
      </c>
      <c r="S183" s="104">
        <f t="shared" ca="1" si="68"/>
        <v>-8.9351288463327544E-6</v>
      </c>
      <c r="T183" s="104">
        <f t="shared" ca="1" si="69"/>
        <v>1.8476597351130275E-5</v>
      </c>
    </row>
    <row r="184" spans="1:20" x14ac:dyDescent="0.25">
      <c r="A184" s="93">
        <f t="shared" si="70"/>
        <v>6051.08</v>
      </c>
      <c r="B184" s="106" t="s">
        <v>286</v>
      </c>
      <c r="C184" s="106">
        <v>0.22220000000000001</v>
      </c>
      <c r="D184" s="106">
        <v>0.82989999999999997</v>
      </c>
      <c r="E184" s="106">
        <v>0</v>
      </c>
      <c r="F184" s="106">
        <v>-0.2596</v>
      </c>
      <c r="G184" s="106">
        <v>0</v>
      </c>
      <c r="H184" s="106">
        <v>0</v>
      </c>
      <c r="I184" s="21">
        <f t="shared" ca="1" si="58"/>
        <v>0.22144479963169664</v>
      </c>
      <c r="J184" s="21">
        <f t="shared" ca="1" si="59"/>
        <v>0.82849346118665879</v>
      </c>
      <c r="K184" s="21">
        <f t="shared" ca="1" si="60"/>
        <v>0</v>
      </c>
      <c r="L184" s="21">
        <f t="shared" ca="1" si="61"/>
        <v>-0.25875253070962917</v>
      </c>
      <c r="M184" s="21">
        <f t="shared" ca="1" si="62"/>
        <v>0</v>
      </c>
      <c r="N184" s="21">
        <f t="shared" ca="1" si="63"/>
        <v>0</v>
      </c>
      <c r="O184" s="104">
        <f t="shared" ca="1" si="64"/>
        <v>7.5520036830337145E-4</v>
      </c>
      <c r="P184" s="104">
        <f t="shared" ca="1" si="65"/>
        <v>1.4065388133411849E-3</v>
      </c>
      <c r="Q184" s="104">
        <f t="shared" ca="1" si="66"/>
        <v>0</v>
      </c>
      <c r="R184" s="104">
        <f t="shared" ca="1" si="67"/>
        <v>-8.4746929037082808E-4</v>
      </c>
      <c r="S184" s="104">
        <f t="shared" ca="1" si="68"/>
        <v>0</v>
      </c>
      <c r="T184" s="104">
        <f t="shared" ca="1" si="69"/>
        <v>0</v>
      </c>
    </row>
    <row r="185" spans="1:20" x14ac:dyDescent="0.25">
      <c r="A185" s="93">
        <f t="shared" si="70"/>
        <v>6051.08</v>
      </c>
      <c r="B185" s="106" t="s">
        <v>284</v>
      </c>
      <c r="C185" s="106">
        <v>0.7238</v>
      </c>
      <c r="D185" s="106">
        <v>1.8800000000000001E-2</v>
      </c>
      <c r="E185" s="106">
        <v>0.105</v>
      </c>
      <c r="F185" s="106">
        <v>3.9100000000000003E-2</v>
      </c>
      <c r="G185" s="106">
        <v>-0.20979999999999999</v>
      </c>
      <c r="H185" s="106">
        <v>-2.3699999999999999E-2</v>
      </c>
      <c r="I185" s="21">
        <f t="shared" ca="1" si="58"/>
        <v>0.72378507459880959</v>
      </c>
      <c r="J185" s="21">
        <f t="shared" ca="1" si="59"/>
        <v>1.8764342417762016E-2</v>
      </c>
      <c r="K185" s="21">
        <f t="shared" ca="1" si="60"/>
        <v>0.10495143057706939</v>
      </c>
      <c r="L185" s="21">
        <f t="shared" ca="1" si="61"/>
        <v>3.9083299108688234E-2</v>
      </c>
      <c r="M185" s="21">
        <f t="shared" ca="1" si="62"/>
        <v>-0.20983252923421727</v>
      </c>
      <c r="N185" s="21">
        <f t="shared" ca="1" si="63"/>
        <v>-2.3727711825488156E-2</v>
      </c>
      <c r="O185" s="104">
        <f t="shared" ca="1" si="64"/>
        <v>1.492540119041319E-5</v>
      </c>
      <c r="P185" s="104">
        <f t="shared" ca="1" si="65"/>
        <v>3.5657582237984958E-5</v>
      </c>
      <c r="Q185" s="104">
        <f t="shared" ca="1" si="66"/>
        <v>4.856942293060551E-5</v>
      </c>
      <c r="R185" s="104">
        <f t="shared" ca="1" si="67"/>
        <v>1.6700891311768884E-5</v>
      </c>
      <c r="S185" s="104">
        <f t="shared" ca="1" si="68"/>
        <v>3.2529234217287817E-5</v>
      </c>
      <c r="T185" s="104">
        <f t="shared" ca="1" si="69"/>
        <v>2.7711825488156705E-5</v>
      </c>
    </row>
    <row r="186" spans="1:20" x14ac:dyDescent="0.25">
      <c r="A186" s="93">
        <f t="shared" si="70"/>
        <v>6051.08</v>
      </c>
      <c r="B186" s="106" t="s">
        <v>304</v>
      </c>
      <c r="C186" s="106">
        <v>12.0039</v>
      </c>
      <c r="D186" s="106">
        <v>17.397600000000001</v>
      </c>
      <c r="E186" s="106">
        <v>4.3353999999999999</v>
      </c>
      <c r="F186" s="106">
        <v>-1.6123000000000001</v>
      </c>
      <c r="G186" s="106">
        <v>-4.7893999999999997</v>
      </c>
      <c r="H186" s="106">
        <v>-0.73219999999999996</v>
      </c>
      <c r="I186" s="21">
        <f>VLOOKUP($A186,TOTALS!$A$3:$G$133,2)</f>
        <v>12.014917220681419</v>
      </c>
      <c r="J186" s="21">
        <f>VLOOKUP($A186,TOTALS!$A$3:$G$133,3)</f>
        <v>17.700618309260165</v>
      </c>
      <c r="K186" s="21">
        <f>VLOOKUP($A186,TOTALS!$A$3:$G$133,4)</f>
        <v>4.3354246040476481</v>
      </c>
      <c r="L186" s="21">
        <f>VLOOKUP($A186,TOTALS!$A$3:$G$133,5)</f>
        <v>-1.6712497033555356</v>
      </c>
      <c r="M186" s="21">
        <f>VLOOKUP($A186,TOTALS!$A$3:$G$133,6)</f>
        <v>-4.7893678693841579</v>
      </c>
      <c r="N186" s="21">
        <f>VLOOKUP($A186,TOTALS!$A$3:$G$133,7)</f>
        <v>-0.7321905651933216</v>
      </c>
      <c r="O186" s="104">
        <f t="shared" si="64"/>
        <v>-1.1017220681418749E-2</v>
      </c>
      <c r="P186" s="104">
        <f t="shared" si="65"/>
        <v>-0.30301830926016393</v>
      </c>
      <c r="Q186" s="104">
        <f t="shared" si="66"/>
        <v>-2.4604047648146832E-5</v>
      </c>
      <c r="R186" s="104">
        <f t="shared" si="67"/>
        <v>5.894970335553551E-2</v>
      </c>
      <c r="S186" s="104">
        <f t="shared" si="68"/>
        <v>-3.2130615841730048E-5</v>
      </c>
      <c r="T186" s="104">
        <f t="shared" si="69"/>
        <v>-9.4348066783656037E-6</v>
      </c>
    </row>
    <row r="188" spans="1:20" x14ac:dyDescent="0.25">
      <c r="A188" s="93">
        <v>9398.5</v>
      </c>
      <c r="B188" s="106" t="s">
        <v>0</v>
      </c>
      <c r="C188" s="106">
        <v>6.0999999999999999E-2</v>
      </c>
      <c r="D188" s="106">
        <v>4.3200000000000002E-2</v>
      </c>
      <c r="E188" s="106">
        <v>3.4299999999999997E-2</v>
      </c>
      <c r="F188" s="106">
        <v>4.48E-2</v>
      </c>
      <c r="G188" s="106">
        <v>-4.24E-2</v>
      </c>
      <c r="H188" s="106">
        <v>-3.2399999999999998E-2</v>
      </c>
      <c r="I188" s="21">
        <f t="shared" ref="I188:I222" ca="1" si="71">VLOOKUP($A188,INDIRECT("'"&amp;$B188&amp;"'!$A$3:$v$133"),17)</f>
        <v>6.1027007526315451E-2</v>
      </c>
      <c r="J188" s="21">
        <f t="shared" ref="J188:J222" ca="1" si="72">VLOOKUP($A188,INDIRECT("'"&amp;$B188&amp;"'!$A$3:$v$133"),18)</f>
        <v>4.3157983238540788E-2</v>
      </c>
      <c r="K188" s="21">
        <f t="shared" ref="K188:K222" ca="1" si="73">VLOOKUP($A188,INDIRECT("'"&amp;$B188&amp;"'!$A$3:$v$133"),19)</f>
        <v>3.4263926543891203E-2</v>
      </c>
      <c r="L188" s="21">
        <f t="shared" ref="L188:L222" ca="1" si="74">VLOOKUP($A188,INDIRECT("'"&amp;$B188&amp;"'!$A$3:$v$133"),20)</f>
        <v>4.4810797867930768E-2</v>
      </c>
      <c r="M188" s="21">
        <f t="shared" ref="M188:M222" ca="1" si="75">VLOOKUP($A188,INDIRECT("'"&amp;$B188&amp;"'!$A$3:$v$133"),21)</f>
        <v>-4.2404772850079812E-2</v>
      </c>
      <c r="N188" s="21">
        <f t="shared" ref="N188:N222" ca="1" si="76">VLOOKUP($A188,INDIRECT("'"&amp;$B188&amp;"'!$A$3:$v$133"),22)</f>
        <v>-3.2417308535662402E-2</v>
      </c>
      <c r="O188" s="104">
        <f t="shared" ref="O188:O223" ca="1" si="77">C188-I188</f>
        <v>-2.7007526315452057E-5</v>
      </c>
      <c r="P188" s="104">
        <f t="shared" ref="P188:P223" ca="1" si="78">D188-J188</f>
        <v>4.2016761459214014E-5</v>
      </c>
      <c r="Q188" s="104">
        <f t="shared" ref="Q188:Q223" ca="1" si="79">E188-K188</f>
        <v>3.6073456108794144E-5</v>
      </c>
      <c r="R188" s="104">
        <f t="shared" ref="R188:R223" ca="1" si="80">F188-L188</f>
        <v>-1.0797867930768812E-5</v>
      </c>
      <c r="S188" s="104">
        <f t="shared" ref="S188:S223" ca="1" si="81">G188-M188</f>
        <v>4.7728500798122075E-6</v>
      </c>
      <c r="T188" s="104">
        <f t="shared" ref="T188:T223" ca="1" si="82">H188-N188</f>
        <v>1.7308535662403923E-5</v>
      </c>
    </row>
    <row r="189" spans="1:20" x14ac:dyDescent="0.25">
      <c r="A189" s="93">
        <f t="shared" ref="A189:A223" si="83">A188</f>
        <v>9398.5</v>
      </c>
      <c r="B189" s="106" t="s">
        <v>2</v>
      </c>
      <c r="C189" s="106">
        <v>3.8999999999999998E-3</v>
      </c>
      <c r="D189" s="106">
        <v>1.43E-2</v>
      </c>
      <c r="E189" s="106">
        <v>1.9898</v>
      </c>
      <c r="F189" s="106">
        <v>7.4000000000000003E-3</v>
      </c>
      <c r="G189" s="106">
        <v>8.7900000000000006E-2</v>
      </c>
      <c r="H189" s="106">
        <v>0.1686</v>
      </c>
      <c r="I189" s="21">
        <f t="shared" ca="1" si="71"/>
        <v>3.882199013990588E-3</v>
      </c>
      <c r="J189" s="21">
        <f t="shared" ca="1" si="72"/>
        <v>1.428577087667865E-2</v>
      </c>
      <c r="K189" s="21">
        <f t="shared" ca="1" si="73"/>
        <v>1.9898466813868716</v>
      </c>
      <c r="L189" s="21">
        <f t="shared" ca="1" si="74"/>
        <v>7.4471609094699511E-3</v>
      </c>
      <c r="M189" s="21">
        <f t="shared" ca="1" si="75"/>
        <v>8.7891870070402736E-2</v>
      </c>
      <c r="N189" s="21">
        <f t="shared" ca="1" si="76"/>
        <v>0.16860158294041083</v>
      </c>
      <c r="O189" s="104">
        <f t="shared" ca="1" si="77"/>
        <v>1.7800986009411813E-5</v>
      </c>
      <c r="P189" s="104">
        <f t="shared" ca="1" si="78"/>
        <v>1.4229123321350678E-5</v>
      </c>
      <c r="Q189" s="104">
        <f t="shared" ca="1" si="79"/>
        <v>-4.6681386871583186E-5</v>
      </c>
      <c r="R189" s="104">
        <f t="shared" ca="1" si="80"/>
        <v>-4.7160909469950822E-5</v>
      </c>
      <c r="S189" s="104">
        <f t="shared" ca="1" si="81"/>
        <v>8.1299295972697694E-6</v>
      </c>
      <c r="T189" s="104">
        <f t="shared" ca="1" si="82"/>
        <v>-1.5829404108325118E-6</v>
      </c>
    </row>
    <row r="190" spans="1:20" x14ac:dyDescent="0.25">
      <c r="A190" s="93">
        <f t="shared" si="83"/>
        <v>9398.5</v>
      </c>
      <c r="B190" s="106" t="s">
        <v>4</v>
      </c>
      <c r="C190" s="106">
        <v>1.2E-2</v>
      </c>
      <c r="D190" s="106">
        <v>2.76E-2</v>
      </c>
      <c r="E190" s="106">
        <v>2.2743000000000002</v>
      </c>
      <c r="F190" s="106">
        <v>-1.8200000000000001E-2</v>
      </c>
      <c r="G190" s="106">
        <v>-0.16520000000000001</v>
      </c>
      <c r="H190" s="106">
        <v>0.25040000000000001</v>
      </c>
      <c r="I190" s="21">
        <f t="shared" ca="1" si="71"/>
        <v>1.1999593777537383E-2</v>
      </c>
      <c r="J190" s="21">
        <f t="shared" ca="1" si="72"/>
        <v>2.755842086433969E-2</v>
      </c>
      <c r="K190" s="21">
        <f t="shared" ca="1" si="73"/>
        <v>2.2743371373108903</v>
      </c>
      <c r="L190" s="21">
        <f t="shared" ca="1" si="74"/>
        <v>-1.8184879859995968E-2</v>
      </c>
      <c r="M190" s="21">
        <f t="shared" ca="1" si="75"/>
        <v>-0.16520024746015952</v>
      </c>
      <c r="N190" s="21">
        <f t="shared" ca="1" si="76"/>
        <v>0.25035402936124485</v>
      </c>
      <c r="O190" s="104">
        <f t="shared" ca="1" si="77"/>
        <v>4.062224626174421E-7</v>
      </c>
      <c r="P190" s="104">
        <f t="shared" ca="1" si="78"/>
        <v>4.1579135660309297E-5</v>
      </c>
      <c r="Q190" s="104">
        <f t="shared" ca="1" si="79"/>
        <v>-3.7137310890056341E-5</v>
      </c>
      <c r="R190" s="104">
        <f t="shared" ca="1" si="80"/>
        <v>-1.5120140004033084E-5</v>
      </c>
      <c r="S190" s="104">
        <f t="shared" ca="1" si="81"/>
        <v>2.4746015950261047E-7</v>
      </c>
      <c r="T190" s="104">
        <f t="shared" ca="1" si="82"/>
        <v>4.597063875516616E-5</v>
      </c>
    </row>
    <row r="191" spans="1:20" x14ac:dyDescent="0.25">
      <c r="A191" s="93">
        <f t="shared" si="83"/>
        <v>9398.5</v>
      </c>
      <c r="B191" s="106" t="s">
        <v>182</v>
      </c>
      <c r="C191" s="106">
        <v>0.4037</v>
      </c>
      <c r="D191" s="106">
        <v>1.72E-2</v>
      </c>
      <c r="E191" s="106">
        <v>0.14149999999999999</v>
      </c>
      <c r="F191" s="106">
        <v>8.3400000000000002E-2</v>
      </c>
      <c r="G191" s="106">
        <v>-0.23899999999999999</v>
      </c>
      <c r="H191" s="106">
        <v>-4.9399999999999999E-2</v>
      </c>
      <c r="I191" s="21">
        <f t="shared" ca="1" si="71"/>
        <v>0.40369451876146528</v>
      </c>
      <c r="J191" s="21">
        <f t="shared" ca="1" si="72"/>
        <v>1.7219286208624982E-2</v>
      </c>
      <c r="K191" s="21">
        <f t="shared" ca="1" si="73"/>
        <v>0.1414683381331972</v>
      </c>
      <c r="L191" s="21">
        <f t="shared" ca="1" si="74"/>
        <v>8.3374645183093871E-2</v>
      </c>
      <c r="M191" s="21">
        <f t="shared" ca="1" si="75"/>
        <v>-0.23897697102998292</v>
      </c>
      <c r="N191" s="21">
        <f t="shared" ca="1" si="76"/>
        <v>-4.9355686640690739E-2</v>
      </c>
      <c r="O191" s="104">
        <f t="shared" ca="1" si="77"/>
        <v>5.4812385347213777E-6</v>
      </c>
      <c r="P191" s="104">
        <f t="shared" ca="1" si="78"/>
        <v>-1.9286208624982176E-5</v>
      </c>
      <c r="Q191" s="104">
        <f t="shared" ca="1" si="79"/>
        <v>3.16618668027846E-5</v>
      </c>
      <c r="R191" s="104">
        <f t="shared" ca="1" si="80"/>
        <v>2.5354816906131283E-5</v>
      </c>
      <c r="S191" s="104">
        <f t="shared" ca="1" si="81"/>
        <v>-2.3028970017074935E-5</v>
      </c>
      <c r="T191" s="104">
        <f t="shared" ca="1" si="82"/>
        <v>-4.4313359309260114E-5</v>
      </c>
    </row>
    <row r="192" spans="1:20" x14ac:dyDescent="0.25">
      <c r="A192" s="93">
        <f t="shared" si="83"/>
        <v>9398.5</v>
      </c>
      <c r="B192" s="106" t="s">
        <v>189</v>
      </c>
      <c r="C192" s="106">
        <v>1.06E-2</v>
      </c>
      <c r="D192" s="106">
        <v>3.5000000000000001E-3</v>
      </c>
      <c r="E192" s="106">
        <v>0</v>
      </c>
      <c r="F192" s="106">
        <v>6.0000000000000001E-3</v>
      </c>
      <c r="G192" s="106">
        <v>0</v>
      </c>
      <c r="H192" s="106">
        <v>0</v>
      </c>
      <c r="I192" s="21">
        <f t="shared" ca="1" si="71"/>
        <v>1.0558831726261372E-2</v>
      </c>
      <c r="J192" s="21">
        <f t="shared" ca="1" si="72"/>
        <v>3.4645714025222205E-3</v>
      </c>
      <c r="K192" s="21">
        <f t="shared" ca="1" si="73"/>
        <v>0</v>
      </c>
      <c r="L192" s="21">
        <f t="shared" ca="1" si="74"/>
        <v>6.0482912002357723E-3</v>
      </c>
      <c r="M192" s="21">
        <f t="shared" ca="1" si="75"/>
        <v>0</v>
      </c>
      <c r="N192" s="21">
        <f t="shared" ca="1" si="76"/>
        <v>0</v>
      </c>
      <c r="O192" s="104">
        <f t="shared" ca="1" si="77"/>
        <v>4.11682737386284E-5</v>
      </c>
      <c r="P192" s="104">
        <f t="shared" ca="1" si="78"/>
        <v>3.54285974777796E-5</v>
      </c>
      <c r="Q192" s="104">
        <f t="shared" ca="1" si="79"/>
        <v>0</v>
      </c>
      <c r="R192" s="104">
        <f t="shared" ca="1" si="80"/>
        <v>-4.8291200235772193E-5</v>
      </c>
      <c r="S192" s="104">
        <f t="shared" ca="1" si="81"/>
        <v>0</v>
      </c>
      <c r="T192" s="104">
        <f t="shared" ca="1" si="82"/>
        <v>0</v>
      </c>
    </row>
    <row r="193" spans="1:20" x14ac:dyDescent="0.25">
      <c r="A193" s="93">
        <f t="shared" si="83"/>
        <v>9398.5</v>
      </c>
      <c r="B193" s="106" t="s">
        <v>7</v>
      </c>
      <c r="C193" s="106">
        <v>2.8400000000000002E-2</v>
      </c>
      <c r="D193" s="106">
        <v>1.6999999999999999E-3</v>
      </c>
      <c r="E193" s="106">
        <v>6.3799999999999996E-2</v>
      </c>
      <c r="F193" s="106">
        <v>6.8999999999999999E-3</v>
      </c>
      <c r="G193" s="106">
        <v>-4.2599999999999999E-2</v>
      </c>
      <c r="H193" s="106">
        <v>-1.04E-2</v>
      </c>
      <c r="I193" s="21">
        <f t="shared" ca="1" si="71"/>
        <v>2.8388951813999509E-2</v>
      </c>
      <c r="J193" s="21">
        <f t="shared" ca="1" si="72"/>
        <v>1.6855313302059321E-3</v>
      </c>
      <c r="K193" s="21">
        <f t="shared" ca="1" si="73"/>
        <v>6.3802403617685827E-2</v>
      </c>
      <c r="L193" s="21">
        <f t="shared" ca="1" si="74"/>
        <v>6.9174032493561268E-3</v>
      </c>
      <c r="M193" s="21">
        <f t="shared" ca="1" si="75"/>
        <v>-4.2559174826585056E-2</v>
      </c>
      <c r="N193" s="21">
        <f t="shared" ca="1" si="76"/>
        <v>-1.037019528456691E-2</v>
      </c>
      <c r="O193" s="104">
        <f t="shared" ca="1" si="77"/>
        <v>1.1048186000492399E-5</v>
      </c>
      <c r="P193" s="104">
        <f t="shared" ca="1" si="78"/>
        <v>1.4468669794067768E-5</v>
      </c>
      <c r="Q193" s="104">
        <f t="shared" ca="1" si="79"/>
        <v>-2.4036176858310832E-6</v>
      </c>
      <c r="R193" s="104">
        <f t="shared" ca="1" si="80"/>
        <v>-1.7403249356126929E-5</v>
      </c>
      <c r="S193" s="104">
        <f t="shared" ca="1" si="81"/>
        <v>-4.0825173414943405E-5</v>
      </c>
      <c r="T193" s="104">
        <f t="shared" ca="1" si="82"/>
        <v>-2.9804715433089102E-5</v>
      </c>
    </row>
    <row r="194" spans="1:20" x14ac:dyDescent="0.25">
      <c r="A194" s="93">
        <f t="shared" si="83"/>
        <v>9398.5</v>
      </c>
      <c r="B194" s="106" t="s">
        <v>195</v>
      </c>
      <c r="C194" s="106">
        <v>1.7000000000000001E-2</v>
      </c>
      <c r="D194" s="106">
        <v>2E-3</v>
      </c>
      <c r="E194" s="106">
        <v>3.0599999999999999E-2</v>
      </c>
      <c r="F194" s="106">
        <v>5.7999999999999996E-3</v>
      </c>
      <c r="G194" s="106">
        <v>-2.2800000000000001E-2</v>
      </c>
      <c r="H194" s="106">
        <v>-7.7999999999999996E-3</v>
      </c>
      <c r="I194" s="21">
        <f t="shared" ca="1" si="71"/>
        <v>1.7029702258995746E-2</v>
      </c>
      <c r="J194" s="21">
        <f t="shared" ca="1" si="72"/>
        <v>1.9844897111795856E-3</v>
      </c>
      <c r="K194" s="21">
        <f t="shared" ca="1" si="73"/>
        <v>3.0552522315701453E-2</v>
      </c>
      <c r="L194" s="21">
        <f t="shared" ca="1" si="74"/>
        <v>5.8133698417895969E-3</v>
      </c>
      <c r="M194" s="21">
        <f t="shared" ca="1" si="75"/>
        <v>-2.2810093342591105E-2</v>
      </c>
      <c r="N194" s="21">
        <f t="shared" ca="1" si="76"/>
        <v>-7.7866017097379661E-3</v>
      </c>
      <c r="O194" s="104">
        <f t="shared" ca="1" si="77"/>
        <v>-2.9702258995744496E-5</v>
      </c>
      <c r="P194" s="104">
        <f t="shared" ca="1" si="78"/>
        <v>1.5510288820414463E-5</v>
      </c>
      <c r="Q194" s="104">
        <f t="shared" ca="1" si="79"/>
        <v>4.7477684298545542E-5</v>
      </c>
      <c r="R194" s="104">
        <f t="shared" ca="1" si="80"/>
        <v>-1.3369841789597284E-5</v>
      </c>
      <c r="S194" s="104">
        <f t="shared" ca="1" si="81"/>
        <v>1.0093342591104004E-5</v>
      </c>
      <c r="T194" s="104">
        <f t="shared" ca="1" si="82"/>
        <v>-1.3398290262033562E-5</v>
      </c>
    </row>
    <row r="195" spans="1:20" x14ac:dyDescent="0.25">
      <c r="A195" s="93">
        <f t="shared" si="83"/>
        <v>9398.5</v>
      </c>
      <c r="B195" s="106" t="s">
        <v>200</v>
      </c>
      <c r="C195" s="106">
        <v>8.5000000000000006E-3</v>
      </c>
      <c r="D195" s="106">
        <v>1E-3</v>
      </c>
      <c r="E195" s="106">
        <v>1.5299999999999999E-2</v>
      </c>
      <c r="F195" s="106">
        <v>2.8999999999999998E-3</v>
      </c>
      <c r="G195" s="106">
        <v>-1.14E-2</v>
      </c>
      <c r="H195" s="106">
        <v>-3.8999999999999998E-3</v>
      </c>
      <c r="I195" s="21">
        <f t="shared" ca="1" si="71"/>
        <v>8.5148511294978711E-3</v>
      </c>
      <c r="J195" s="21">
        <f t="shared" ca="1" si="72"/>
        <v>9.9224485558979322E-4</v>
      </c>
      <c r="K195" s="21">
        <f t="shared" ca="1" si="73"/>
        <v>1.5276261157850734E-2</v>
      </c>
      <c r="L195" s="21">
        <f t="shared" ca="1" si="74"/>
        <v>2.9066849208947989E-3</v>
      </c>
      <c r="M195" s="21">
        <f t="shared" ca="1" si="75"/>
        <v>-1.1405046671295552E-2</v>
      </c>
      <c r="N195" s="21">
        <f t="shared" ca="1" si="76"/>
        <v>-3.8933008548689852E-3</v>
      </c>
      <c r="O195" s="104">
        <f t="shared" ca="1" si="77"/>
        <v>-1.4851129497870513E-5</v>
      </c>
      <c r="P195" s="104">
        <f t="shared" ca="1" si="78"/>
        <v>7.7551444102067976E-6</v>
      </c>
      <c r="Q195" s="104">
        <f t="shared" ca="1" si="79"/>
        <v>2.3738842149265832E-5</v>
      </c>
      <c r="R195" s="104">
        <f t="shared" ca="1" si="80"/>
        <v>-6.6849208947990756E-6</v>
      </c>
      <c r="S195" s="104">
        <f t="shared" ca="1" si="81"/>
        <v>5.0466712955520021E-6</v>
      </c>
      <c r="T195" s="104">
        <f t="shared" ca="1" si="82"/>
        <v>-6.6991451310146125E-6</v>
      </c>
    </row>
    <row r="196" spans="1:20" x14ac:dyDescent="0.25">
      <c r="A196" s="93">
        <f t="shared" si="83"/>
        <v>9398.5</v>
      </c>
      <c r="B196" s="106" t="s">
        <v>205</v>
      </c>
      <c r="C196" s="106">
        <v>2.9999999999999997E-4</v>
      </c>
      <c r="D196" s="106">
        <v>2.0799999999999999E-2</v>
      </c>
      <c r="E196" s="106">
        <v>0</v>
      </c>
      <c r="F196" s="106">
        <v>2.3999999999999998E-3</v>
      </c>
      <c r="G196" s="106">
        <v>0</v>
      </c>
      <c r="H196" s="106">
        <v>0</v>
      </c>
      <c r="I196" s="21">
        <f t="shared" ca="1" si="71"/>
        <v>2.7280178471304441E-4</v>
      </c>
      <c r="J196" s="21">
        <f t="shared" ca="1" si="72"/>
        <v>2.083348739332452E-2</v>
      </c>
      <c r="K196" s="21">
        <f t="shared" ca="1" si="73"/>
        <v>0</v>
      </c>
      <c r="L196" s="21">
        <f t="shared" ca="1" si="74"/>
        <v>2.3839908856150521E-3</v>
      </c>
      <c r="M196" s="21">
        <f t="shared" ca="1" si="75"/>
        <v>0</v>
      </c>
      <c r="N196" s="21">
        <f t="shared" ca="1" si="76"/>
        <v>0</v>
      </c>
      <c r="O196" s="104">
        <f t="shared" ca="1" si="77"/>
        <v>2.719821528695556E-5</v>
      </c>
      <c r="P196" s="104">
        <f t="shared" ca="1" si="78"/>
        <v>-3.348739332452097E-5</v>
      </c>
      <c r="Q196" s="104">
        <f t="shared" ca="1" si="79"/>
        <v>0</v>
      </c>
      <c r="R196" s="104">
        <f t="shared" ca="1" si="80"/>
        <v>1.6009114384947683E-5</v>
      </c>
      <c r="S196" s="104">
        <f t="shared" ca="1" si="81"/>
        <v>0</v>
      </c>
      <c r="T196" s="104">
        <f t="shared" ca="1" si="82"/>
        <v>0</v>
      </c>
    </row>
    <row r="197" spans="1:20" x14ac:dyDescent="0.25">
      <c r="A197" s="93">
        <f t="shared" si="83"/>
        <v>9398.5</v>
      </c>
      <c r="B197" s="106" t="s">
        <v>8</v>
      </c>
      <c r="C197" s="106">
        <v>3.4099999999999998E-2</v>
      </c>
      <c r="D197" s="106">
        <v>4.0000000000000001E-3</v>
      </c>
      <c r="E197" s="106">
        <v>6.1100000000000002E-2</v>
      </c>
      <c r="F197" s="106">
        <v>1.1599999999999999E-2</v>
      </c>
      <c r="G197" s="106">
        <v>-4.5600000000000002E-2</v>
      </c>
      <c r="H197" s="106">
        <v>-1.5599999999999999E-2</v>
      </c>
      <c r="I197" s="21">
        <f t="shared" ca="1" si="71"/>
        <v>3.4059404517991484E-2</v>
      </c>
      <c r="J197" s="21">
        <f t="shared" ca="1" si="72"/>
        <v>3.9689794223591729E-3</v>
      </c>
      <c r="K197" s="21">
        <f t="shared" ca="1" si="73"/>
        <v>6.1105044631402934E-2</v>
      </c>
      <c r="L197" s="21">
        <f t="shared" ca="1" si="74"/>
        <v>1.1626739683579196E-2</v>
      </c>
      <c r="M197" s="21">
        <f t="shared" ca="1" si="75"/>
        <v>-4.562018668518221E-2</v>
      </c>
      <c r="N197" s="21">
        <f t="shared" ca="1" si="76"/>
        <v>-1.5573203419475941E-2</v>
      </c>
      <c r="O197" s="104">
        <f t="shared" ca="1" si="77"/>
        <v>4.0595482008513872E-5</v>
      </c>
      <c r="P197" s="104">
        <f t="shared" ca="1" si="78"/>
        <v>3.102057764082719E-5</v>
      </c>
      <c r="Q197" s="104">
        <f t="shared" ca="1" si="79"/>
        <v>-5.0446314029325978E-6</v>
      </c>
      <c r="R197" s="104">
        <f t="shared" ca="1" si="80"/>
        <v>-2.6739683579196302E-5</v>
      </c>
      <c r="S197" s="104">
        <f t="shared" ca="1" si="81"/>
        <v>2.0186685182208008E-5</v>
      </c>
      <c r="T197" s="104">
        <f t="shared" ca="1" si="82"/>
        <v>-2.679658052405845E-5</v>
      </c>
    </row>
    <row r="198" spans="1:20" x14ac:dyDescent="0.25">
      <c r="A198" s="93">
        <f t="shared" si="83"/>
        <v>9398.5</v>
      </c>
      <c r="B198" s="106" t="s">
        <v>208</v>
      </c>
      <c r="C198" s="106">
        <v>0.45150000000000001</v>
      </c>
      <c r="D198" s="106">
        <v>2.12E-2</v>
      </c>
      <c r="E198" s="106">
        <v>0</v>
      </c>
      <c r="F198" s="106">
        <v>-9.7699999999999995E-2</v>
      </c>
      <c r="G198" s="106">
        <v>0</v>
      </c>
      <c r="H198" s="106">
        <v>0</v>
      </c>
      <c r="I198" s="21">
        <f t="shared" ca="1" si="71"/>
        <v>0.45145253587011114</v>
      </c>
      <c r="J198" s="21">
        <f t="shared" ca="1" si="72"/>
        <v>2.1150673512820416E-2</v>
      </c>
      <c r="K198" s="21">
        <f t="shared" ca="1" si="73"/>
        <v>0</v>
      </c>
      <c r="L198" s="21">
        <f t="shared" ca="1" si="74"/>
        <v>-9.7716555366649971E-2</v>
      </c>
      <c r="M198" s="21">
        <f t="shared" ca="1" si="75"/>
        <v>0</v>
      </c>
      <c r="N198" s="21">
        <f t="shared" ca="1" si="76"/>
        <v>0</v>
      </c>
      <c r="O198" s="104">
        <f t="shared" ca="1" si="77"/>
        <v>4.7464129888874496E-5</v>
      </c>
      <c r="P198" s="104">
        <f t="shared" ca="1" si="78"/>
        <v>4.9326487179583711E-5</v>
      </c>
      <c r="Q198" s="104">
        <f t="shared" ca="1" si="79"/>
        <v>0</v>
      </c>
      <c r="R198" s="104">
        <f t="shared" ca="1" si="80"/>
        <v>1.65553666499757E-5</v>
      </c>
      <c r="S198" s="104">
        <f t="shared" ca="1" si="81"/>
        <v>0</v>
      </c>
      <c r="T198" s="104">
        <f t="shared" ca="1" si="82"/>
        <v>0</v>
      </c>
    </row>
    <row r="199" spans="1:20" x14ac:dyDescent="0.25">
      <c r="A199" s="93">
        <f t="shared" si="83"/>
        <v>9398.5</v>
      </c>
      <c r="B199" s="106" t="s">
        <v>213</v>
      </c>
      <c r="C199" s="106">
        <v>0.1169</v>
      </c>
      <c r="D199" s="106">
        <v>5.1459000000000001</v>
      </c>
      <c r="E199" s="106">
        <v>0</v>
      </c>
      <c r="F199" s="106">
        <v>-0.77569999999999995</v>
      </c>
      <c r="G199" s="106">
        <v>0</v>
      </c>
      <c r="H199" s="106">
        <v>0</v>
      </c>
      <c r="I199" s="21">
        <f t="shared" ca="1" si="71"/>
        <v>0.11693429120967866</v>
      </c>
      <c r="J199" s="21">
        <f t="shared" ca="1" si="72"/>
        <v>5.1459692652675804</v>
      </c>
      <c r="K199" s="21">
        <f t="shared" ca="1" si="73"/>
        <v>0</v>
      </c>
      <c r="L199" s="21">
        <f t="shared" ca="1" si="74"/>
        <v>-0.77571919443884807</v>
      </c>
      <c r="M199" s="21">
        <f t="shared" ca="1" si="75"/>
        <v>0</v>
      </c>
      <c r="N199" s="21">
        <f t="shared" ca="1" si="76"/>
        <v>0</v>
      </c>
      <c r="O199" s="104">
        <f t="shared" ca="1" si="77"/>
        <v>-3.4291209678655177E-5</v>
      </c>
      <c r="P199" s="104">
        <f t="shared" ca="1" si="78"/>
        <v>-6.926526758022078E-5</v>
      </c>
      <c r="Q199" s="104">
        <f t="shared" ca="1" si="79"/>
        <v>0</v>
      </c>
      <c r="R199" s="104">
        <f t="shared" ca="1" si="80"/>
        <v>1.9194438848124662E-5</v>
      </c>
      <c r="S199" s="104">
        <f t="shared" ca="1" si="81"/>
        <v>0</v>
      </c>
      <c r="T199" s="104">
        <f t="shared" ca="1" si="82"/>
        <v>0</v>
      </c>
    </row>
    <row r="200" spans="1:20" x14ac:dyDescent="0.25">
      <c r="A200" s="93">
        <f t="shared" si="83"/>
        <v>9398.5</v>
      </c>
      <c r="B200" s="106" t="s">
        <v>10</v>
      </c>
      <c r="C200" s="106">
        <v>0.217</v>
      </c>
      <c r="D200" s="106">
        <v>3.3700000000000001E-2</v>
      </c>
      <c r="E200" s="106">
        <v>0</v>
      </c>
      <c r="F200" s="106">
        <v>-8.5500000000000007E-2</v>
      </c>
      <c r="G200" s="106">
        <v>0</v>
      </c>
      <c r="H200" s="106">
        <v>0</v>
      </c>
      <c r="I200" s="21">
        <f t="shared" ca="1" si="71"/>
        <v>0.21696883163069311</v>
      </c>
      <c r="J200" s="21">
        <f t="shared" ca="1" si="72"/>
        <v>3.3724513908033181E-2</v>
      </c>
      <c r="K200" s="21">
        <f t="shared" ca="1" si="73"/>
        <v>0</v>
      </c>
      <c r="L200" s="21">
        <f t="shared" ca="1" si="74"/>
        <v>-8.5540448794351201E-2</v>
      </c>
      <c r="M200" s="21">
        <f t="shared" ca="1" si="75"/>
        <v>0</v>
      </c>
      <c r="N200" s="21">
        <f t="shared" ca="1" si="76"/>
        <v>0</v>
      </c>
      <c r="O200" s="104">
        <f t="shared" ca="1" si="77"/>
        <v>3.116836930688871E-5</v>
      </c>
      <c r="P200" s="104">
        <f t="shared" ca="1" si="78"/>
        <v>-2.451390803318021E-5</v>
      </c>
      <c r="Q200" s="104">
        <f t="shared" ca="1" si="79"/>
        <v>0</v>
      </c>
      <c r="R200" s="104">
        <f t="shared" ca="1" si="80"/>
        <v>4.0448794351194417E-5</v>
      </c>
      <c r="S200" s="104">
        <f t="shared" ca="1" si="81"/>
        <v>0</v>
      </c>
      <c r="T200" s="104">
        <f t="shared" ca="1" si="82"/>
        <v>0</v>
      </c>
    </row>
    <row r="201" spans="1:20" x14ac:dyDescent="0.25">
      <c r="A201" s="93">
        <f t="shared" si="83"/>
        <v>9398.5</v>
      </c>
      <c r="B201" s="106" t="s">
        <v>217</v>
      </c>
      <c r="C201" s="106">
        <v>4.6399999999999997E-2</v>
      </c>
      <c r="D201" s="106">
        <v>3.0000000000000001E-3</v>
      </c>
      <c r="E201" s="106">
        <v>0</v>
      </c>
      <c r="F201" s="106">
        <v>-1.18E-2</v>
      </c>
      <c r="G201" s="106">
        <v>0</v>
      </c>
      <c r="H201" s="106">
        <v>0</v>
      </c>
      <c r="I201" s="21">
        <f t="shared" ca="1" si="71"/>
        <v>4.6420547270906914E-2</v>
      </c>
      <c r="J201" s="21">
        <f t="shared" ca="1" si="72"/>
        <v>2.9953961243284043E-3</v>
      </c>
      <c r="K201" s="21">
        <f t="shared" ca="1" si="73"/>
        <v>0</v>
      </c>
      <c r="L201" s="21">
        <f t="shared" ca="1" si="74"/>
        <v>-1.1791858521220396E-2</v>
      </c>
      <c r="M201" s="21">
        <f t="shared" ca="1" si="75"/>
        <v>0</v>
      </c>
      <c r="N201" s="21">
        <f t="shared" ca="1" si="76"/>
        <v>0</v>
      </c>
      <c r="O201" s="104">
        <f t="shared" ca="1" si="77"/>
        <v>-2.0547270906917658E-5</v>
      </c>
      <c r="P201" s="104">
        <f t="shared" ca="1" si="78"/>
        <v>4.6038756715957238E-6</v>
      </c>
      <c r="Q201" s="104">
        <f t="shared" ca="1" si="79"/>
        <v>0</v>
      </c>
      <c r="R201" s="104">
        <f t="shared" ca="1" si="80"/>
        <v>-8.1414787796042082E-6</v>
      </c>
      <c r="S201" s="104">
        <f t="shared" ca="1" si="81"/>
        <v>0</v>
      </c>
      <c r="T201" s="104">
        <f t="shared" ca="1" si="82"/>
        <v>0</v>
      </c>
    </row>
    <row r="202" spans="1:20" x14ac:dyDescent="0.25">
      <c r="A202" s="93">
        <f t="shared" si="83"/>
        <v>9398.5</v>
      </c>
      <c r="B202" s="106" t="s">
        <v>221</v>
      </c>
      <c r="C202" s="106">
        <v>4.6100000000000002E-2</v>
      </c>
      <c r="D202" s="106">
        <v>0</v>
      </c>
      <c r="E202" s="106">
        <v>0</v>
      </c>
      <c r="F202" s="106">
        <v>-1E-4</v>
      </c>
      <c r="G202" s="106">
        <v>0</v>
      </c>
      <c r="H202" s="106">
        <v>0</v>
      </c>
      <c r="I202" s="21">
        <f t="shared" ca="1" si="71"/>
        <v>4.6136292692077349E-2</v>
      </c>
      <c r="J202" s="21">
        <f t="shared" ca="1" si="72"/>
        <v>3.5178763982193765E-7</v>
      </c>
      <c r="K202" s="21">
        <f t="shared" ca="1" si="73"/>
        <v>0</v>
      </c>
      <c r="L202" s="21">
        <f t="shared" ca="1" si="74"/>
        <v>-1.2739771393663232E-4</v>
      </c>
      <c r="M202" s="21">
        <f t="shared" ca="1" si="75"/>
        <v>0</v>
      </c>
      <c r="N202" s="21">
        <f t="shared" ca="1" si="76"/>
        <v>0</v>
      </c>
      <c r="O202" s="104">
        <f t="shared" ca="1" si="77"/>
        <v>-3.6292692077347088E-5</v>
      </c>
      <c r="P202" s="104">
        <f t="shared" ca="1" si="78"/>
        <v>-3.5178763982193765E-7</v>
      </c>
      <c r="Q202" s="104">
        <f t="shared" ca="1" si="79"/>
        <v>0</v>
      </c>
      <c r="R202" s="104">
        <f t="shared" ca="1" si="80"/>
        <v>2.7397713936632315E-5</v>
      </c>
      <c r="S202" s="104">
        <f t="shared" ca="1" si="81"/>
        <v>0</v>
      </c>
      <c r="T202" s="104">
        <f t="shared" ca="1" si="82"/>
        <v>0</v>
      </c>
    </row>
    <row r="203" spans="1:20" x14ac:dyDescent="0.25">
      <c r="A203" s="93">
        <f t="shared" si="83"/>
        <v>9398.5</v>
      </c>
      <c r="B203" s="106" t="s">
        <v>224</v>
      </c>
      <c r="C203" s="106">
        <v>4.4699999999999997E-2</v>
      </c>
      <c r="D203" s="106">
        <v>0.1709</v>
      </c>
      <c r="E203" s="106">
        <v>0</v>
      </c>
      <c r="F203" s="106">
        <v>-8.7400000000000005E-2</v>
      </c>
      <c r="G203" s="106">
        <v>0</v>
      </c>
      <c r="H203" s="106">
        <v>0</v>
      </c>
      <c r="I203" s="21">
        <f t="shared" ca="1" si="71"/>
        <v>4.467562391268947E-2</v>
      </c>
      <c r="J203" s="21">
        <f t="shared" ca="1" si="72"/>
        <v>0.17093425030632961</v>
      </c>
      <c r="K203" s="21">
        <f t="shared" ca="1" si="73"/>
        <v>0</v>
      </c>
      <c r="L203" s="21">
        <f t="shared" ca="1" si="74"/>
        <v>-8.7387609421948981E-2</v>
      </c>
      <c r="M203" s="21">
        <f t="shared" ca="1" si="75"/>
        <v>0</v>
      </c>
      <c r="N203" s="21">
        <f t="shared" ca="1" si="76"/>
        <v>0</v>
      </c>
      <c r="O203" s="104">
        <f t="shared" ca="1" si="77"/>
        <v>2.4376087310526429E-5</v>
      </c>
      <c r="P203" s="104">
        <f t="shared" ca="1" si="78"/>
        <v>-3.4250306329614011E-5</v>
      </c>
      <c r="Q203" s="104">
        <f t="shared" ca="1" si="79"/>
        <v>0</v>
      </c>
      <c r="R203" s="104">
        <f t="shared" ca="1" si="80"/>
        <v>-1.2390578051024725E-5</v>
      </c>
      <c r="S203" s="104">
        <f t="shared" ca="1" si="81"/>
        <v>0</v>
      </c>
      <c r="T203" s="104">
        <f t="shared" ca="1" si="82"/>
        <v>0</v>
      </c>
    </row>
    <row r="204" spans="1:20" x14ac:dyDescent="0.25">
      <c r="A204" s="93">
        <f t="shared" si="83"/>
        <v>9398.5</v>
      </c>
      <c r="B204" s="106" t="s">
        <v>11</v>
      </c>
      <c r="C204" s="106">
        <v>9.2799999999999994E-2</v>
      </c>
      <c r="D204" s="106">
        <v>6.0000000000000001E-3</v>
      </c>
      <c r="E204" s="106">
        <v>0</v>
      </c>
      <c r="F204" s="106">
        <v>-2.3599999999999999E-2</v>
      </c>
      <c r="G204" s="106">
        <v>0</v>
      </c>
      <c r="H204" s="106">
        <v>0</v>
      </c>
      <c r="I204" s="21">
        <f t="shared" ca="1" si="71"/>
        <v>9.2841094541813787E-2</v>
      </c>
      <c r="J204" s="21">
        <f t="shared" ca="1" si="72"/>
        <v>5.9907922486568121E-3</v>
      </c>
      <c r="K204" s="21">
        <f t="shared" ca="1" si="73"/>
        <v>0</v>
      </c>
      <c r="L204" s="21">
        <f t="shared" ca="1" si="74"/>
        <v>-2.3583717042440791E-2</v>
      </c>
      <c r="M204" s="21">
        <f t="shared" ca="1" si="75"/>
        <v>0</v>
      </c>
      <c r="N204" s="21">
        <f t="shared" ca="1" si="76"/>
        <v>0</v>
      </c>
      <c r="O204" s="104">
        <f t="shared" ca="1" si="77"/>
        <v>-4.1094541813793684E-5</v>
      </c>
      <c r="P204" s="104">
        <f t="shared" ca="1" si="78"/>
        <v>9.2077513431879782E-6</v>
      </c>
      <c r="Q204" s="104">
        <f t="shared" ca="1" si="79"/>
        <v>0</v>
      </c>
      <c r="R204" s="104">
        <f t="shared" ca="1" si="80"/>
        <v>-1.6282957559208416E-5</v>
      </c>
      <c r="S204" s="104">
        <f t="shared" ca="1" si="81"/>
        <v>0</v>
      </c>
      <c r="T204" s="104">
        <f t="shared" ca="1" si="82"/>
        <v>0</v>
      </c>
    </row>
    <row r="205" spans="1:20" x14ac:dyDescent="0.25">
      <c r="A205" s="93">
        <f t="shared" si="83"/>
        <v>9398.5</v>
      </c>
      <c r="B205" s="106" t="s">
        <v>268</v>
      </c>
      <c r="C205" s="106">
        <v>0.35520000000000002</v>
      </c>
      <c r="D205" s="106">
        <v>9.6500000000000002E-2</v>
      </c>
      <c r="E205" s="106">
        <v>0</v>
      </c>
      <c r="F205" s="106">
        <v>-0.1852</v>
      </c>
      <c r="G205" s="106">
        <v>0</v>
      </c>
      <c r="H205" s="106">
        <v>0</v>
      </c>
      <c r="I205" s="21">
        <f t="shared" ca="1" si="71"/>
        <v>0.3552403807443244</v>
      </c>
      <c r="J205" s="21">
        <f t="shared" ca="1" si="72"/>
        <v>9.6537587489005913E-2</v>
      </c>
      <c r="K205" s="21">
        <f t="shared" ca="1" si="73"/>
        <v>0</v>
      </c>
      <c r="L205" s="21">
        <f t="shared" ca="1" si="74"/>
        <v>-0.18518652579421913</v>
      </c>
      <c r="M205" s="21">
        <f t="shared" ca="1" si="75"/>
        <v>0</v>
      </c>
      <c r="N205" s="21">
        <f t="shared" ca="1" si="76"/>
        <v>0</v>
      </c>
      <c r="O205" s="104">
        <f t="shared" ca="1" si="77"/>
        <v>-4.0380744324386431E-5</v>
      </c>
      <c r="P205" s="104">
        <f t="shared" ca="1" si="78"/>
        <v>-3.7587489005910801E-5</v>
      </c>
      <c r="Q205" s="104">
        <f t="shared" ca="1" si="79"/>
        <v>0</v>
      </c>
      <c r="R205" s="104">
        <f t="shared" ca="1" si="80"/>
        <v>-1.3474205780877879E-5</v>
      </c>
      <c r="S205" s="104">
        <f t="shared" ca="1" si="81"/>
        <v>0</v>
      </c>
      <c r="T205" s="104">
        <f t="shared" ca="1" si="82"/>
        <v>0</v>
      </c>
    </row>
    <row r="206" spans="1:20" x14ac:dyDescent="0.25">
      <c r="A206" s="93">
        <f t="shared" si="83"/>
        <v>9398.5</v>
      </c>
      <c r="B206" s="106" t="s">
        <v>270</v>
      </c>
      <c r="C206" s="106">
        <v>0.79930000000000001</v>
      </c>
      <c r="D206" s="106">
        <v>0.2172</v>
      </c>
      <c r="E206" s="106">
        <v>0</v>
      </c>
      <c r="F206" s="106">
        <v>-0.41670000000000001</v>
      </c>
      <c r="G206" s="106">
        <v>0</v>
      </c>
      <c r="H206" s="106">
        <v>0</v>
      </c>
      <c r="I206" s="21">
        <f t="shared" ca="1" si="71"/>
        <v>0.79929085667472943</v>
      </c>
      <c r="J206" s="21">
        <f t="shared" ca="1" si="72"/>
        <v>0.21720957185026232</v>
      </c>
      <c r="K206" s="21">
        <f t="shared" ca="1" si="73"/>
        <v>0</v>
      </c>
      <c r="L206" s="21">
        <f t="shared" ca="1" si="74"/>
        <v>-0.41666968303699198</v>
      </c>
      <c r="M206" s="21">
        <f t="shared" ca="1" si="75"/>
        <v>0</v>
      </c>
      <c r="N206" s="21">
        <f t="shared" ca="1" si="76"/>
        <v>0</v>
      </c>
      <c r="O206" s="104">
        <f t="shared" ca="1" si="77"/>
        <v>9.1433252705774848E-6</v>
      </c>
      <c r="P206" s="104">
        <f t="shared" ca="1" si="78"/>
        <v>-9.5718502623187707E-6</v>
      </c>
      <c r="Q206" s="104">
        <f t="shared" ca="1" si="79"/>
        <v>0</v>
      </c>
      <c r="R206" s="104">
        <f t="shared" ca="1" si="80"/>
        <v>-3.0316963008036879E-5</v>
      </c>
      <c r="S206" s="104">
        <f t="shared" ca="1" si="81"/>
        <v>0</v>
      </c>
      <c r="T206" s="104">
        <f t="shared" ca="1" si="82"/>
        <v>0</v>
      </c>
    </row>
    <row r="207" spans="1:20" x14ac:dyDescent="0.25">
      <c r="A207" s="93">
        <f t="shared" si="83"/>
        <v>9398.5</v>
      </c>
      <c r="B207" s="106" t="s">
        <v>272</v>
      </c>
      <c r="C207" s="106">
        <v>0.55510000000000004</v>
      </c>
      <c r="D207" s="106">
        <v>0.15079999999999999</v>
      </c>
      <c r="E207" s="106">
        <v>0</v>
      </c>
      <c r="F207" s="106">
        <v>-0.28939999999999999</v>
      </c>
      <c r="G207" s="106">
        <v>0</v>
      </c>
      <c r="H207" s="106">
        <v>0</v>
      </c>
      <c r="I207" s="21">
        <f t="shared" ca="1" si="71"/>
        <v>0.61195706214158907</v>
      </c>
      <c r="J207" s="21">
        <f t="shared" ca="1" si="72"/>
        <v>0.16630107844785774</v>
      </c>
      <c r="K207" s="21">
        <f t="shared" ca="1" si="73"/>
        <v>0</v>
      </c>
      <c r="L207" s="21">
        <f t="shared" ca="1" si="74"/>
        <v>-0.31901272607519743</v>
      </c>
      <c r="M207" s="21">
        <f t="shared" ca="1" si="75"/>
        <v>0</v>
      </c>
      <c r="N207" s="21">
        <f t="shared" ca="1" si="76"/>
        <v>0</v>
      </c>
      <c r="O207" s="104">
        <f t="shared" ca="1" si="77"/>
        <v>-5.6857062141589032E-2</v>
      </c>
      <c r="P207" s="104">
        <f t="shared" ca="1" si="78"/>
        <v>-1.5501078447857752E-2</v>
      </c>
      <c r="Q207" s="104">
        <f t="shared" ca="1" si="79"/>
        <v>0</v>
      </c>
      <c r="R207" s="104">
        <f t="shared" ca="1" si="80"/>
        <v>2.9612726075197437E-2</v>
      </c>
      <c r="S207" s="104">
        <f t="shared" ca="1" si="81"/>
        <v>0</v>
      </c>
      <c r="T207" s="104">
        <f t="shared" ca="1" si="82"/>
        <v>0</v>
      </c>
    </row>
    <row r="208" spans="1:20" x14ac:dyDescent="0.25">
      <c r="A208" s="93">
        <f t="shared" si="83"/>
        <v>9398.5</v>
      </c>
      <c r="B208" s="106" t="s">
        <v>274</v>
      </c>
      <c r="C208" s="106">
        <v>3.4700000000000002E-2</v>
      </c>
      <c r="D208" s="106">
        <v>9.4000000000000004E-3</v>
      </c>
      <c r="E208" s="106">
        <v>0</v>
      </c>
      <c r="F208" s="106">
        <v>-1.8100000000000002E-2</v>
      </c>
      <c r="G208" s="106">
        <v>0</v>
      </c>
      <c r="H208" s="106">
        <v>0</v>
      </c>
      <c r="I208" s="21">
        <f t="shared" ca="1" si="71"/>
        <v>3.4691443432062902E-2</v>
      </c>
      <c r="J208" s="21">
        <f t="shared" ca="1" si="72"/>
        <v>9.4274987782232006E-3</v>
      </c>
      <c r="K208" s="21">
        <f t="shared" ca="1" si="73"/>
        <v>0</v>
      </c>
      <c r="L208" s="21">
        <f t="shared" ca="1" si="74"/>
        <v>-1.8084621659591672E-2</v>
      </c>
      <c r="M208" s="21">
        <f t="shared" ca="1" si="75"/>
        <v>0</v>
      </c>
      <c r="N208" s="21">
        <f t="shared" ca="1" si="76"/>
        <v>0</v>
      </c>
      <c r="O208" s="104">
        <f t="shared" ca="1" si="77"/>
        <v>8.5565679370999681E-6</v>
      </c>
      <c r="P208" s="104">
        <f t="shared" ca="1" si="78"/>
        <v>-2.7498778223200224E-5</v>
      </c>
      <c r="Q208" s="104">
        <f t="shared" ca="1" si="79"/>
        <v>0</v>
      </c>
      <c r="R208" s="104">
        <f t="shared" ca="1" si="80"/>
        <v>-1.5378340408329916E-5</v>
      </c>
      <c r="S208" s="104">
        <f t="shared" ca="1" si="81"/>
        <v>0</v>
      </c>
      <c r="T208" s="104">
        <f t="shared" ca="1" si="82"/>
        <v>0</v>
      </c>
    </row>
    <row r="209" spans="1:20" x14ac:dyDescent="0.25">
      <c r="A209" s="93">
        <f t="shared" si="83"/>
        <v>9398.5</v>
      </c>
      <c r="B209" s="106" t="s">
        <v>227</v>
      </c>
      <c r="C209" s="106">
        <v>1.4500000000000001E-2</v>
      </c>
      <c r="D209" s="106">
        <v>4.0599999999999997E-2</v>
      </c>
      <c r="E209" s="106">
        <v>0</v>
      </c>
      <c r="F209" s="106">
        <v>-7.1999999999999998E-3</v>
      </c>
      <c r="G209" s="106">
        <v>0</v>
      </c>
      <c r="H209" s="106">
        <v>0</v>
      </c>
      <c r="I209" s="21">
        <f t="shared" ca="1" si="71"/>
        <v>1.4495765745330983E-2</v>
      </c>
      <c r="J209" s="21">
        <f t="shared" ca="1" si="72"/>
        <v>4.0625401916368716E-2</v>
      </c>
      <c r="K209" s="21">
        <f t="shared" ca="1" si="73"/>
        <v>0</v>
      </c>
      <c r="L209" s="21">
        <f t="shared" ca="1" si="74"/>
        <v>-7.162708972755171E-3</v>
      </c>
      <c r="M209" s="21">
        <f t="shared" ca="1" si="75"/>
        <v>0</v>
      </c>
      <c r="N209" s="21">
        <f t="shared" ca="1" si="76"/>
        <v>0</v>
      </c>
      <c r="O209" s="104">
        <f t="shared" ca="1" si="77"/>
        <v>4.2342546690173066E-6</v>
      </c>
      <c r="P209" s="104">
        <f t="shared" ca="1" si="78"/>
        <v>-2.5401916368718302E-5</v>
      </c>
      <c r="Q209" s="104">
        <f t="shared" ca="1" si="79"/>
        <v>0</v>
      </c>
      <c r="R209" s="104">
        <f t="shared" ca="1" si="80"/>
        <v>-3.7291027244828849E-5</v>
      </c>
      <c r="S209" s="104">
        <f t="shared" ca="1" si="81"/>
        <v>0</v>
      </c>
      <c r="T209" s="104">
        <f t="shared" ca="1" si="82"/>
        <v>0</v>
      </c>
    </row>
    <row r="210" spans="1:20" x14ac:dyDescent="0.25">
      <c r="A210" s="93">
        <f t="shared" si="83"/>
        <v>9398.5</v>
      </c>
      <c r="B210" s="106" t="s">
        <v>276</v>
      </c>
      <c r="C210" s="106">
        <v>0.11840000000000001</v>
      </c>
      <c r="D210" s="106">
        <v>3.2199999999999999E-2</v>
      </c>
      <c r="E210" s="106">
        <v>0</v>
      </c>
      <c r="F210" s="106">
        <v>-6.1699999999999998E-2</v>
      </c>
      <c r="G210" s="106">
        <v>0</v>
      </c>
      <c r="H210" s="106">
        <v>0</v>
      </c>
      <c r="I210" s="21">
        <f t="shared" ca="1" si="71"/>
        <v>0.11844485368704161</v>
      </c>
      <c r="J210" s="21">
        <f t="shared" ca="1" si="72"/>
        <v>3.2187727086310271E-2</v>
      </c>
      <c r="K210" s="21">
        <f t="shared" ca="1" si="73"/>
        <v>0</v>
      </c>
      <c r="L210" s="21">
        <f t="shared" ca="1" si="74"/>
        <v>-6.1745207305963806E-2</v>
      </c>
      <c r="M210" s="21">
        <f t="shared" ca="1" si="75"/>
        <v>0</v>
      </c>
      <c r="N210" s="21">
        <f t="shared" ca="1" si="76"/>
        <v>0</v>
      </c>
      <c r="O210" s="104">
        <f t="shared" ca="1" si="77"/>
        <v>-4.4853687041601642E-5</v>
      </c>
      <c r="P210" s="104">
        <f t="shared" ca="1" si="78"/>
        <v>1.2272913689728715E-5</v>
      </c>
      <c r="Q210" s="104">
        <f t="shared" ca="1" si="79"/>
        <v>0</v>
      </c>
      <c r="R210" s="104">
        <f t="shared" ca="1" si="80"/>
        <v>4.5207305963808342E-5</v>
      </c>
      <c r="S210" s="104">
        <f t="shared" ca="1" si="81"/>
        <v>0</v>
      </c>
      <c r="T210" s="104">
        <f t="shared" ca="1" si="82"/>
        <v>0</v>
      </c>
    </row>
    <row r="211" spans="1:20" x14ac:dyDescent="0.25">
      <c r="A211" s="93">
        <f t="shared" si="83"/>
        <v>9398.5</v>
      </c>
      <c r="B211" s="106" t="s">
        <v>278</v>
      </c>
      <c r="C211" s="106">
        <v>0.24199999999999999</v>
      </c>
      <c r="D211" s="106">
        <v>6.5799999999999997E-2</v>
      </c>
      <c r="E211" s="106">
        <v>0</v>
      </c>
      <c r="F211" s="106">
        <v>-0.12620000000000001</v>
      </c>
      <c r="G211" s="106">
        <v>0</v>
      </c>
      <c r="H211" s="106">
        <v>0</v>
      </c>
      <c r="I211" s="21">
        <f t="shared" ca="1" si="71"/>
        <v>0.24199170470136738</v>
      </c>
      <c r="J211" s="21">
        <f t="shared" ca="1" si="72"/>
        <v>6.5761936509789912E-2</v>
      </c>
      <c r="K211" s="21">
        <f t="shared" ca="1" si="73"/>
        <v>0</v>
      </c>
      <c r="L211" s="21">
        <f t="shared" ca="1" si="74"/>
        <v>-0.12615008172992656</v>
      </c>
      <c r="M211" s="21">
        <f t="shared" ca="1" si="75"/>
        <v>0</v>
      </c>
      <c r="N211" s="21">
        <f t="shared" ca="1" si="76"/>
        <v>0</v>
      </c>
      <c r="O211" s="104">
        <f t="shared" ca="1" si="77"/>
        <v>8.2952986326101374E-6</v>
      </c>
      <c r="P211" s="104">
        <f t="shared" ca="1" si="78"/>
        <v>3.8063490210085704E-5</v>
      </c>
      <c r="Q211" s="104">
        <f t="shared" ca="1" si="79"/>
        <v>0</v>
      </c>
      <c r="R211" s="104">
        <f t="shared" ca="1" si="80"/>
        <v>-4.9918270073445736E-5</v>
      </c>
      <c r="S211" s="104">
        <f t="shared" ca="1" si="81"/>
        <v>0</v>
      </c>
      <c r="T211" s="104">
        <f t="shared" ca="1" si="82"/>
        <v>0</v>
      </c>
    </row>
    <row r="212" spans="1:20" x14ac:dyDescent="0.25">
      <c r="A212" s="93">
        <f t="shared" si="83"/>
        <v>9398.5</v>
      </c>
      <c r="B212" s="106" t="s">
        <v>280</v>
      </c>
      <c r="C212" s="106">
        <v>0.17299999999999999</v>
      </c>
      <c r="D212" s="106">
        <v>4.7E-2</v>
      </c>
      <c r="E212" s="106">
        <v>0</v>
      </c>
      <c r="F212" s="106">
        <v>-9.0200000000000002E-2</v>
      </c>
      <c r="G212" s="106">
        <v>0</v>
      </c>
      <c r="H212" s="106">
        <v>0</v>
      </c>
      <c r="I212" s="21">
        <f t="shared" ca="1" si="71"/>
        <v>0.17298846752344119</v>
      </c>
      <c r="J212" s="21">
        <f t="shared" ca="1" si="72"/>
        <v>4.7010109839265693E-2</v>
      </c>
      <c r="K212" s="21">
        <f t="shared" ca="1" si="73"/>
        <v>0</v>
      </c>
      <c r="L212" s="21">
        <f t="shared" ca="1" si="74"/>
        <v>-9.0178749487909937E-2</v>
      </c>
      <c r="M212" s="21">
        <f t="shared" ca="1" si="75"/>
        <v>0</v>
      </c>
      <c r="N212" s="21">
        <f t="shared" ca="1" si="76"/>
        <v>0</v>
      </c>
      <c r="O212" s="104">
        <f t="shared" ca="1" si="77"/>
        <v>1.1532476558800964E-5</v>
      </c>
      <c r="P212" s="104">
        <f t="shared" ca="1" si="78"/>
        <v>-1.0109839265692866E-5</v>
      </c>
      <c r="Q212" s="104">
        <f t="shared" ca="1" si="79"/>
        <v>0</v>
      </c>
      <c r="R212" s="104">
        <f t="shared" ca="1" si="80"/>
        <v>-2.1250512090065232E-5</v>
      </c>
      <c r="S212" s="104">
        <f t="shared" ca="1" si="81"/>
        <v>0</v>
      </c>
      <c r="T212" s="104">
        <f t="shared" ca="1" si="82"/>
        <v>0</v>
      </c>
    </row>
    <row r="213" spans="1:20" x14ac:dyDescent="0.25">
      <c r="A213" s="93">
        <f t="shared" si="83"/>
        <v>9398.5</v>
      </c>
      <c r="B213" s="106" t="s">
        <v>282</v>
      </c>
      <c r="C213" s="106">
        <v>2.7000000000000001E-3</v>
      </c>
      <c r="D213" s="106">
        <v>6.9999999999999999E-4</v>
      </c>
      <c r="E213" s="106">
        <v>0</v>
      </c>
      <c r="F213" s="106">
        <v>-1.4E-3</v>
      </c>
      <c r="G213" s="106">
        <v>0</v>
      </c>
      <c r="H213" s="106">
        <v>0</v>
      </c>
      <c r="I213" s="21">
        <f t="shared" ca="1" si="71"/>
        <v>2.7181941107978138E-3</v>
      </c>
      <c r="J213" s="21">
        <f t="shared" ca="1" si="72"/>
        <v>7.3867700860309933E-4</v>
      </c>
      <c r="K213" s="21">
        <f t="shared" ca="1" si="73"/>
        <v>0</v>
      </c>
      <c r="L213" s="21">
        <f t="shared" ca="1" si="74"/>
        <v>-1.4169924116122466E-3</v>
      </c>
      <c r="M213" s="21">
        <f t="shared" ca="1" si="75"/>
        <v>0</v>
      </c>
      <c r="N213" s="21">
        <f t="shared" ca="1" si="76"/>
        <v>0</v>
      </c>
      <c r="O213" s="104">
        <f t="shared" ca="1" si="77"/>
        <v>-1.8194110797813655E-5</v>
      </c>
      <c r="P213" s="104">
        <f t="shared" ca="1" si="78"/>
        <v>-3.8677008603099335E-5</v>
      </c>
      <c r="Q213" s="104">
        <f t="shared" ca="1" si="79"/>
        <v>0</v>
      </c>
      <c r="R213" s="104">
        <f t="shared" ca="1" si="80"/>
        <v>1.6992411612246636E-5</v>
      </c>
      <c r="S213" s="104">
        <f t="shared" ca="1" si="81"/>
        <v>0</v>
      </c>
      <c r="T213" s="104">
        <f t="shared" ca="1" si="82"/>
        <v>0</v>
      </c>
    </row>
    <row r="214" spans="1:20" x14ac:dyDescent="0.25">
      <c r="A214" s="93">
        <f t="shared" si="83"/>
        <v>9398.5</v>
      </c>
      <c r="B214" s="106" t="s">
        <v>229</v>
      </c>
      <c r="C214" s="106">
        <v>2.0199999999999999E-2</v>
      </c>
      <c r="D214" s="106">
        <v>5.6500000000000002E-2</v>
      </c>
      <c r="E214" s="106">
        <v>0</v>
      </c>
      <c r="F214" s="106">
        <v>-0.01</v>
      </c>
      <c r="G214" s="106">
        <v>0</v>
      </c>
      <c r="H214" s="106">
        <v>0</v>
      </c>
      <c r="I214" s="21">
        <f t="shared" ca="1" si="71"/>
        <v>2.0164236441546812E-2</v>
      </c>
      <c r="J214" s="21">
        <f t="shared" ca="1" si="72"/>
        <v>5.6511689286809955E-2</v>
      </c>
      <c r="K214" s="21">
        <f t="shared" ca="1" si="73"/>
        <v>0</v>
      </c>
      <c r="L214" s="21">
        <f t="shared" ca="1" si="74"/>
        <v>-9.9636376460584351E-3</v>
      </c>
      <c r="M214" s="21">
        <f t="shared" ca="1" si="75"/>
        <v>0</v>
      </c>
      <c r="N214" s="21">
        <f t="shared" ca="1" si="76"/>
        <v>0</v>
      </c>
      <c r="O214" s="104">
        <f t="shared" ca="1" si="77"/>
        <v>3.5763558453187627E-5</v>
      </c>
      <c r="P214" s="104">
        <f t="shared" ca="1" si="78"/>
        <v>-1.1689286809953015E-5</v>
      </c>
      <c r="Q214" s="104">
        <f t="shared" ca="1" si="79"/>
        <v>0</v>
      </c>
      <c r="R214" s="104">
        <f t="shared" ca="1" si="80"/>
        <v>-3.6362353941565145E-5</v>
      </c>
      <c r="S214" s="104">
        <f t="shared" ca="1" si="81"/>
        <v>0</v>
      </c>
      <c r="T214" s="104">
        <f t="shared" ca="1" si="82"/>
        <v>0</v>
      </c>
    </row>
    <row r="215" spans="1:20" x14ac:dyDescent="0.25">
      <c r="A215" s="93">
        <f t="shared" si="83"/>
        <v>9398.5</v>
      </c>
      <c r="B215" s="106" t="s">
        <v>231</v>
      </c>
      <c r="C215" s="106">
        <v>2.1431</v>
      </c>
      <c r="D215" s="106">
        <v>0.33310000000000001</v>
      </c>
      <c r="E215" s="106">
        <v>0</v>
      </c>
      <c r="F215" s="106">
        <v>-0.84489999999999998</v>
      </c>
      <c r="G215" s="106">
        <v>0</v>
      </c>
      <c r="H215" s="106">
        <v>0</v>
      </c>
      <c r="I215" s="21">
        <f t="shared" ca="1" si="71"/>
        <v>2.1431207042705198</v>
      </c>
      <c r="J215" s="21">
        <f t="shared" ca="1" si="72"/>
        <v>0.33311560676506241</v>
      </c>
      <c r="K215" s="21">
        <f t="shared" ca="1" si="73"/>
        <v>0</v>
      </c>
      <c r="L215" s="21">
        <f t="shared" ca="1" si="74"/>
        <v>-0.84493014727481586</v>
      </c>
      <c r="M215" s="21">
        <f t="shared" ca="1" si="75"/>
        <v>0</v>
      </c>
      <c r="N215" s="21">
        <f t="shared" ca="1" si="76"/>
        <v>0</v>
      </c>
      <c r="O215" s="104">
        <f t="shared" ca="1" si="77"/>
        <v>-2.0704270519811274E-5</v>
      </c>
      <c r="P215" s="104">
        <f t="shared" ca="1" si="78"/>
        <v>-1.560676506240366E-5</v>
      </c>
      <c r="Q215" s="104">
        <f t="shared" ca="1" si="79"/>
        <v>0</v>
      </c>
      <c r="R215" s="104">
        <f t="shared" ca="1" si="80"/>
        <v>3.0147274815872649E-5</v>
      </c>
      <c r="S215" s="104">
        <f t="shared" ca="1" si="81"/>
        <v>0</v>
      </c>
      <c r="T215" s="104">
        <f t="shared" ca="1" si="82"/>
        <v>0</v>
      </c>
    </row>
    <row r="216" spans="1:20" x14ac:dyDescent="0.25">
      <c r="A216" s="93">
        <f t="shared" si="83"/>
        <v>9398.5</v>
      </c>
      <c r="B216" s="106" t="s">
        <v>262</v>
      </c>
      <c r="C216" s="106">
        <v>1.8254999999999999</v>
      </c>
      <c r="D216" s="106">
        <v>1.6878</v>
      </c>
      <c r="E216" s="106">
        <v>11.3109</v>
      </c>
      <c r="F216" s="106">
        <v>1.7553000000000001</v>
      </c>
      <c r="G216" s="106">
        <v>-4.5439999999999996</v>
      </c>
      <c r="H216" s="106">
        <v>-4.3693</v>
      </c>
      <c r="I216" s="21">
        <f t="shared" ca="1" si="71"/>
        <v>1.8254659881123065</v>
      </c>
      <c r="J216" s="21">
        <f t="shared" ca="1" si="72"/>
        <v>1.6878093980370081</v>
      </c>
      <c r="K216" s="21">
        <f t="shared" ca="1" si="73"/>
        <v>11.310953074961391</v>
      </c>
      <c r="L216" s="21">
        <f t="shared" ca="1" si="74"/>
        <v>1.7552887655690343</v>
      </c>
      <c r="M216" s="21">
        <f t="shared" ca="1" si="75"/>
        <v>-4.5439806482286356</v>
      </c>
      <c r="N216" s="21">
        <f t="shared" ca="1" si="76"/>
        <v>-4.3692943252515537</v>
      </c>
      <c r="O216" s="104">
        <f t="shared" ca="1" si="77"/>
        <v>3.4011887693363718E-5</v>
      </c>
      <c r="P216" s="104">
        <f t="shared" ca="1" si="78"/>
        <v>-9.3980370081681031E-6</v>
      </c>
      <c r="Q216" s="104">
        <f t="shared" ca="1" si="79"/>
        <v>-5.3074961391175179E-5</v>
      </c>
      <c r="R216" s="104">
        <f t="shared" ca="1" si="80"/>
        <v>1.1234430965734177E-5</v>
      </c>
      <c r="S216" s="104">
        <f t="shared" ca="1" si="81"/>
        <v>-1.9351771364028991E-5</v>
      </c>
      <c r="T216" s="104">
        <f t="shared" ca="1" si="82"/>
        <v>-5.6747484462604803E-6</v>
      </c>
    </row>
    <row r="217" spans="1:20" x14ac:dyDescent="0.25">
      <c r="A217" s="93">
        <f t="shared" si="83"/>
        <v>9398.5</v>
      </c>
      <c r="B217" s="106" t="s">
        <v>14</v>
      </c>
      <c r="C217" s="106">
        <v>6.1600000000000002E-2</v>
      </c>
      <c r="D217" s="106">
        <v>0.13109999999999999</v>
      </c>
      <c r="E217" s="106">
        <v>1.1681999999999999</v>
      </c>
      <c r="F217" s="106">
        <v>8.9899999999999994E-2</v>
      </c>
      <c r="G217" s="106">
        <v>-0.26829999999999998</v>
      </c>
      <c r="H217" s="106">
        <v>-0.39129999999999998</v>
      </c>
      <c r="I217" s="21">
        <f t="shared" ca="1" si="71"/>
        <v>6.1605066619467054E-2</v>
      </c>
      <c r="J217" s="21">
        <f t="shared" ca="1" si="72"/>
        <v>0.13108733328330466</v>
      </c>
      <c r="K217" s="21">
        <f t="shared" ca="1" si="73"/>
        <v>1.1681890842818679</v>
      </c>
      <c r="L217" s="21">
        <f t="shared" ca="1" si="74"/>
        <v>8.986458646144356E-2</v>
      </c>
      <c r="M217" s="21">
        <f t="shared" ca="1" si="75"/>
        <v>-0.2682654773937912</v>
      </c>
      <c r="N217" s="21">
        <f t="shared" ca="1" si="76"/>
        <v>-0.39132440740282953</v>
      </c>
      <c r="O217" s="104">
        <f t="shared" ca="1" si="77"/>
        <v>-5.0666194670520581E-6</v>
      </c>
      <c r="P217" s="104">
        <f t="shared" ca="1" si="78"/>
        <v>1.2666716695336477E-5</v>
      </c>
      <c r="Q217" s="104">
        <f t="shared" ca="1" si="79"/>
        <v>1.0915718132054053E-5</v>
      </c>
      <c r="R217" s="104">
        <f t="shared" ca="1" si="80"/>
        <v>3.5413538556433588E-5</v>
      </c>
      <c r="S217" s="104">
        <f t="shared" ca="1" si="81"/>
        <v>-3.4522606208786666E-5</v>
      </c>
      <c r="T217" s="104">
        <f t="shared" ca="1" si="82"/>
        <v>2.4407402829551561E-5</v>
      </c>
    </row>
    <row r="218" spans="1:20" x14ac:dyDescent="0.25">
      <c r="A218" s="93">
        <f t="shared" si="83"/>
        <v>9398.5</v>
      </c>
      <c r="B218" s="106" t="s">
        <v>15</v>
      </c>
      <c r="C218" s="106">
        <v>0.13880000000000001</v>
      </c>
      <c r="D218" s="106">
        <v>3.7699999999999997E-2</v>
      </c>
      <c r="E218" s="106">
        <v>0</v>
      </c>
      <c r="F218" s="106">
        <v>-7.2300000000000003E-2</v>
      </c>
      <c r="G218" s="106">
        <v>0</v>
      </c>
      <c r="H218" s="106">
        <v>0</v>
      </c>
      <c r="I218" s="21">
        <f t="shared" ca="1" si="71"/>
        <v>0.13876577372825161</v>
      </c>
      <c r="J218" s="21">
        <f t="shared" ca="1" si="72"/>
        <v>3.7709995112892802E-2</v>
      </c>
      <c r="K218" s="21">
        <f t="shared" ca="1" si="73"/>
        <v>0</v>
      </c>
      <c r="L218" s="21">
        <f t="shared" ca="1" si="74"/>
        <v>-7.2338486638366686E-2</v>
      </c>
      <c r="M218" s="21">
        <f t="shared" ca="1" si="75"/>
        <v>0</v>
      </c>
      <c r="N218" s="21">
        <f t="shared" ca="1" si="76"/>
        <v>0</v>
      </c>
      <c r="O218" s="104">
        <f t="shared" ca="1" si="77"/>
        <v>3.4226271748399872E-5</v>
      </c>
      <c r="P218" s="104">
        <f t="shared" ca="1" si="78"/>
        <v>-9.9951128928049693E-6</v>
      </c>
      <c r="Q218" s="104">
        <f t="shared" ca="1" si="79"/>
        <v>0</v>
      </c>
      <c r="R218" s="104">
        <f t="shared" ca="1" si="80"/>
        <v>3.8486638366683201E-5</v>
      </c>
      <c r="S218" s="104">
        <f t="shared" ca="1" si="81"/>
        <v>0</v>
      </c>
      <c r="T218" s="104">
        <f t="shared" ca="1" si="82"/>
        <v>0</v>
      </c>
    </row>
    <row r="219" spans="1:20" x14ac:dyDescent="0.25">
      <c r="A219" s="93">
        <f t="shared" si="83"/>
        <v>9398.5</v>
      </c>
      <c r="B219" s="106" t="s">
        <v>287</v>
      </c>
      <c r="C219" s="106">
        <v>1.6718</v>
      </c>
      <c r="D219" s="106">
        <v>3.8E-3</v>
      </c>
      <c r="E219" s="106">
        <v>0.24429999999999999</v>
      </c>
      <c r="F219" s="106">
        <v>-8.6E-3</v>
      </c>
      <c r="G219" s="106">
        <v>-0.10299999999999999</v>
      </c>
      <c r="H219" s="106">
        <v>8.9999999999999998E-4</v>
      </c>
      <c r="I219" s="21">
        <f t="shared" ca="1" si="71"/>
        <v>1.6721240526674326</v>
      </c>
      <c r="J219" s="21">
        <f t="shared" ca="1" si="72"/>
        <v>3.7681095846852954E-3</v>
      </c>
      <c r="K219" s="21">
        <f t="shared" ca="1" si="73"/>
        <v>0.2443589896416184</v>
      </c>
      <c r="L219" s="21">
        <f t="shared" ca="1" si="74"/>
        <v>-8.6252473827082669E-3</v>
      </c>
      <c r="M219" s="21">
        <f t="shared" ca="1" si="75"/>
        <v>-0.10293092885359993</v>
      </c>
      <c r="N219" s="21">
        <f t="shared" ca="1" si="76"/>
        <v>8.7924727720199735E-4</v>
      </c>
      <c r="O219" s="104">
        <f t="shared" ca="1" si="77"/>
        <v>-3.2405266743262828E-4</v>
      </c>
      <c r="P219" s="104">
        <f t="shared" ca="1" si="78"/>
        <v>3.1890415314704632E-5</v>
      </c>
      <c r="Q219" s="104">
        <f t="shared" ca="1" si="79"/>
        <v>-5.8989641618406585E-5</v>
      </c>
      <c r="R219" s="104">
        <f t="shared" ca="1" si="80"/>
        <v>2.524738270826693E-5</v>
      </c>
      <c r="S219" s="104">
        <f t="shared" ca="1" si="81"/>
        <v>-6.9071146400062622E-5</v>
      </c>
      <c r="T219" s="104">
        <f t="shared" ca="1" si="82"/>
        <v>2.0752722798002624E-5</v>
      </c>
    </row>
    <row r="220" spans="1:20" x14ac:dyDescent="0.25">
      <c r="A220" s="93">
        <f t="shared" si="83"/>
        <v>9398.5</v>
      </c>
      <c r="B220" s="106" t="s">
        <v>288</v>
      </c>
      <c r="C220" s="106">
        <v>3.8E-3</v>
      </c>
      <c r="D220" s="106">
        <v>1.8185</v>
      </c>
      <c r="E220" s="106">
        <v>9.7600000000000006E-2</v>
      </c>
      <c r="F220" s="106">
        <v>-1.17E-2</v>
      </c>
      <c r="G220" s="106">
        <v>-7.1000000000000004E-3</v>
      </c>
      <c r="H220" s="106">
        <v>-0.1575</v>
      </c>
      <c r="I220" s="21">
        <f t="shared" ca="1" si="71"/>
        <v>3.7681095846852945E-3</v>
      </c>
      <c r="J220" s="21">
        <f t="shared" ca="1" si="72"/>
        <v>1.8187877464397015</v>
      </c>
      <c r="K220" s="21">
        <f t="shared" ca="1" si="73"/>
        <v>9.7695295869349288E-2</v>
      </c>
      <c r="L220" s="21">
        <f t="shared" ca="1" si="74"/>
        <v>-1.1692889637875984E-2</v>
      </c>
      <c r="M220" s="21">
        <f t="shared" ca="1" si="75"/>
        <v>-7.1165352662082198E-3</v>
      </c>
      <c r="N220" s="21">
        <f t="shared" ca="1" si="76"/>
        <v>-0.15763942006090592</v>
      </c>
      <c r="O220" s="104">
        <f t="shared" ca="1" si="77"/>
        <v>3.18904153147055E-5</v>
      </c>
      <c r="P220" s="104">
        <f t="shared" ca="1" si="78"/>
        <v>-2.8774643970153058E-4</v>
      </c>
      <c r="Q220" s="104">
        <f t="shared" ca="1" si="79"/>
        <v>-9.5295869349282247E-5</v>
      </c>
      <c r="R220" s="104">
        <f t="shared" ca="1" si="80"/>
        <v>-7.1103621240159454E-6</v>
      </c>
      <c r="S220" s="104">
        <f t="shared" ca="1" si="81"/>
        <v>1.6535266208219344E-5</v>
      </c>
      <c r="T220" s="104">
        <f t="shared" ca="1" si="82"/>
        <v>1.3942006090592041E-4</v>
      </c>
    </row>
    <row r="221" spans="1:20" x14ac:dyDescent="0.25">
      <c r="A221" s="93">
        <f t="shared" si="83"/>
        <v>9398.5</v>
      </c>
      <c r="B221" s="106" t="s">
        <v>286</v>
      </c>
      <c r="C221" s="106">
        <v>1.0544</v>
      </c>
      <c r="D221" s="106">
        <v>1.8031999999999999</v>
      </c>
      <c r="E221" s="106">
        <v>0</v>
      </c>
      <c r="F221" s="106">
        <v>-0.13320000000000001</v>
      </c>
      <c r="G221" s="106">
        <v>0</v>
      </c>
      <c r="H221" s="106">
        <v>0</v>
      </c>
      <c r="I221" s="21">
        <f t="shared" ca="1" si="71"/>
        <v>1.0511555271819593</v>
      </c>
      <c r="J221" s="21">
        <f t="shared" ca="1" si="72"/>
        <v>1.7993384673433408</v>
      </c>
      <c r="K221" s="21">
        <f t="shared" ca="1" si="73"/>
        <v>0</v>
      </c>
      <c r="L221" s="21">
        <f t="shared" ca="1" si="74"/>
        <v>-0.13318288101453951</v>
      </c>
      <c r="M221" s="21">
        <f t="shared" ca="1" si="75"/>
        <v>0</v>
      </c>
      <c r="N221" s="21">
        <f t="shared" ca="1" si="76"/>
        <v>0</v>
      </c>
      <c r="O221" s="104">
        <f t="shared" ca="1" si="77"/>
        <v>3.2444728180407445E-3</v>
      </c>
      <c r="P221" s="104">
        <f t="shared" ca="1" si="78"/>
        <v>3.8615326566591168E-3</v>
      </c>
      <c r="Q221" s="104">
        <f t="shared" ca="1" si="79"/>
        <v>0</v>
      </c>
      <c r="R221" s="104">
        <f t="shared" ca="1" si="80"/>
        <v>-1.711898546050139E-5</v>
      </c>
      <c r="S221" s="104">
        <f t="shared" ca="1" si="81"/>
        <v>0</v>
      </c>
      <c r="T221" s="104">
        <f t="shared" ca="1" si="82"/>
        <v>0</v>
      </c>
    </row>
    <row r="222" spans="1:20" x14ac:dyDescent="0.25">
      <c r="A222" s="93">
        <f t="shared" si="83"/>
        <v>9398.5</v>
      </c>
      <c r="B222" s="106" t="s">
        <v>284</v>
      </c>
      <c r="C222" s="106">
        <v>0.9365</v>
      </c>
      <c r="D222" s="106">
        <v>0.1215</v>
      </c>
      <c r="E222" s="106">
        <v>0.4002</v>
      </c>
      <c r="F222" s="106">
        <v>8.5500000000000007E-2</v>
      </c>
      <c r="G222" s="106">
        <v>1.47E-2</v>
      </c>
      <c r="H222" s="106">
        <v>2.86E-2</v>
      </c>
      <c r="I222" s="21">
        <f t="shared" ca="1" si="71"/>
        <v>0.93650410052344901</v>
      </c>
      <c r="J222" s="21">
        <f t="shared" ca="1" si="72"/>
        <v>0.12148957381280018</v>
      </c>
      <c r="K222" s="21">
        <f t="shared" ca="1" si="73"/>
        <v>0.40017461314104841</v>
      </c>
      <c r="L222" s="21">
        <f t="shared" ca="1" si="74"/>
        <v>8.5509582764408759E-2</v>
      </c>
      <c r="M222" s="21">
        <f t="shared" ca="1" si="75"/>
        <v>1.4735359863667535E-2</v>
      </c>
      <c r="N222" s="21">
        <f t="shared" ca="1" si="76"/>
        <v>2.8565342397078732E-2</v>
      </c>
      <c r="O222" s="104">
        <f t="shared" ca="1" si="77"/>
        <v>-4.1005234490132381E-6</v>
      </c>
      <c r="P222" s="104">
        <f t="shared" ca="1" si="78"/>
        <v>1.0426187199819026E-5</v>
      </c>
      <c r="Q222" s="104">
        <f t="shared" ca="1" si="79"/>
        <v>2.538685895159265E-5</v>
      </c>
      <c r="R222" s="104">
        <f t="shared" ca="1" si="80"/>
        <v>-9.5827644087526087E-6</v>
      </c>
      <c r="S222" s="104">
        <f t="shared" ca="1" si="81"/>
        <v>-3.535986366753549E-5</v>
      </c>
      <c r="T222" s="104">
        <f t="shared" ca="1" si="82"/>
        <v>3.4657602921268904E-5</v>
      </c>
    </row>
    <row r="223" spans="1:20" x14ac:dyDescent="0.25">
      <c r="A223" s="93">
        <f t="shared" si="83"/>
        <v>9398.5</v>
      </c>
      <c r="B223" s="106" t="s">
        <v>304</v>
      </c>
      <c r="C223" s="106">
        <v>11.7454</v>
      </c>
      <c r="D223" s="106">
        <v>12.169499999999999</v>
      </c>
      <c r="E223" s="106">
        <v>17.831800000000001</v>
      </c>
      <c r="F223" s="106">
        <v>-1.2747999999999999</v>
      </c>
      <c r="G223" s="106">
        <v>-5.3887</v>
      </c>
      <c r="H223" s="106">
        <v>-4.5891000000000002</v>
      </c>
      <c r="I223" s="21">
        <f>VLOOKUP($A223,TOTALS!$A$3:$G$133,2)</f>
        <v>11.799349367329039</v>
      </c>
      <c r="J223" s="21">
        <f>VLOOKUP($A223,TOTALS!$A$3:$G$133,3)</f>
        <v>12.181333517050044</v>
      </c>
      <c r="K223" s="21">
        <f>VLOOKUP($A223,TOTALS!$A$3:$G$133,4)</f>
        <v>17.832023372992769</v>
      </c>
      <c r="L223" s="21">
        <f>VLOOKUP($A223,TOTALS!$A$3:$G$133,5)</f>
        <v>-1.304400228691073</v>
      </c>
      <c r="M223" s="21">
        <f>VLOOKUP($A223,TOTALS!$A$3:$G$133,6)</f>
        <v>-5.3886428526740406</v>
      </c>
      <c r="N223" s="21">
        <f>VLOOKUP($A223,TOTALS!$A$3:$G$133,7)</f>
        <v>-4.5892542471843552</v>
      </c>
      <c r="O223" s="104">
        <f t="shared" si="77"/>
        <v>-5.3949367329039433E-2</v>
      </c>
      <c r="P223" s="104">
        <f t="shared" si="78"/>
        <v>-1.1833517050044762E-2</v>
      </c>
      <c r="Q223" s="104">
        <f t="shared" si="79"/>
        <v>-2.2337299276742328E-4</v>
      </c>
      <c r="R223" s="104">
        <f t="shared" si="80"/>
        <v>2.9600228691073038E-2</v>
      </c>
      <c r="S223" s="104">
        <f t="shared" si="81"/>
        <v>-5.7147325959405748E-5</v>
      </c>
      <c r="T223" s="104">
        <f t="shared" si="82"/>
        <v>1.5424718435497198E-4</v>
      </c>
    </row>
    <row r="225" spans="1:20" x14ac:dyDescent="0.25">
      <c r="A225" s="93">
        <v>12500</v>
      </c>
      <c r="B225" s="106" t="s">
        <v>0</v>
      </c>
      <c r="C225" s="106">
        <v>6.0900000000000003E-2</v>
      </c>
      <c r="D225" s="106">
        <v>4.5699999999999998E-2</v>
      </c>
      <c r="E225" s="106">
        <v>3.2000000000000001E-2</v>
      </c>
      <c r="F225" s="106">
        <v>4.6300000000000001E-2</v>
      </c>
      <c r="G225" s="106">
        <v>-4.0899999999999999E-2</v>
      </c>
      <c r="H225" s="106">
        <v>-3.2300000000000002E-2</v>
      </c>
      <c r="I225" s="21">
        <f t="shared" ref="I225:I259" ca="1" si="84">VLOOKUP($A225,INDIRECT("'"&amp;$B225&amp;"'!$A$3:$v$133"),17)</f>
        <v>6.0910616441899733E-2</v>
      </c>
      <c r="J225" s="21">
        <f t="shared" ref="J225:J259" ca="1" si="85">VLOOKUP($A225,INDIRECT("'"&amp;$B225&amp;"'!$A$3:$v$133"),18)</f>
        <v>4.5658918419141194E-2</v>
      </c>
      <c r="K225" s="21">
        <f t="shared" ref="K225:K259" ca="1" si="86">VLOOKUP($A225,INDIRECT("'"&amp;$B225&amp;"'!$A$3:$v$133"),19)</f>
        <v>3.2042461896061289E-2</v>
      </c>
      <c r="L225" s="21">
        <f t="shared" ref="L225:L259" ca="1" si="87">VLOOKUP($A225,INDIRECT("'"&amp;$B225&amp;"'!$A$3:$v$133"),20)</f>
        <v>4.6252215253090881E-2</v>
      </c>
      <c r="M225" s="21">
        <f t="shared" ref="M225:M259" ca="1" si="88">VLOOKUP($A225,INDIRECT("'"&amp;$B225&amp;"'!$A$3:$v$133"),21)</f>
        <v>-4.088716156113769E-2</v>
      </c>
      <c r="N225" s="21">
        <f t="shared" ref="N225:N259" ca="1" si="89">VLOOKUP($A225,INDIRECT("'"&amp;$B225&amp;"'!$A$3:$v$133"),22)</f>
        <v>-3.2303851874537264E-2</v>
      </c>
      <c r="O225" s="104">
        <f t="shared" ref="O225:O260" ca="1" si="90">C225-I225</f>
        <v>-1.06164418997301E-5</v>
      </c>
      <c r="P225" s="104">
        <f t="shared" ref="P225:P260" ca="1" si="91">D225-J225</f>
        <v>4.1081580858803868E-5</v>
      </c>
      <c r="Q225" s="104">
        <f t="shared" ref="Q225:Q260" ca="1" si="92">E225-K225</f>
        <v>-4.2461896061288251E-5</v>
      </c>
      <c r="R225" s="104">
        <f t="shared" ref="R225:R260" ca="1" si="93">F225-L225</f>
        <v>4.7784746909119991E-5</v>
      </c>
      <c r="S225" s="104">
        <f t="shared" ref="S225:S260" ca="1" si="94">G225-M225</f>
        <v>-1.2838438862308732E-5</v>
      </c>
      <c r="T225" s="104">
        <f t="shared" ref="T225:T260" ca="1" si="95">H225-N225</f>
        <v>3.8518745372612129E-6</v>
      </c>
    </row>
    <row r="226" spans="1:20" x14ac:dyDescent="0.25">
      <c r="A226" s="93">
        <f t="shared" ref="A226:A260" si="96">A225</f>
        <v>12500</v>
      </c>
      <c r="B226" s="106" t="s">
        <v>2</v>
      </c>
      <c r="C226" s="106">
        <v>8.3500000000000005E-2</v>
      </c>
      <c r="D226" s="106">
        <v>3.0700000000000002E-2</v>
      </c>
      <c r="E226" s="106">
        <v>2.8067000000000002</v>
      </c>
      <c r="F226" s="106">
        <v>5.0599999999999999E-2</v>
      </c>
      <c r="G226" s="106">
        <v>-0.48399999999999999</v>
      </c>
      <c r="H226" s="106">
        <v>-0.29349999999999998</v>
      </c>
      <c r="I226" s="21">
        <f t="shared" ca="1" si="84"/>
        <v>8.346126867457819E-2</v>
      </c>
      <c r="J226" s="21">
        <f t="shared" ca="1" si="85"/>
        <v>3.0685227757045103E-2</v>
      </c>
      <c r="K226" s="21">
        <f t="shared" ca="1" si="86"/>
        <v>2.8066758948263382</v>
      </c>
      <c r="L226" s="21">
        <f t="shared" ca="1" si="87"/>
        <v>5.0606600737170299E-2</v>
      </c>
      <c r="M226" s="21">
        <f t="shared" ca="1" si="88"/>
        <v>-0.48399249058282212</v>
      </c>
      <c r="N226" s="21">
        <f t="shared" ca="1" si="89"/>
        <v>-0.29346803756619655</v>
      </c>
      <c r="O226" s="104">
        <f t="shared" ca="1" si="90"/>
        <v>3.8731325421814677E-5</v>
      </c>
      <c r="P226" s="104">
        <f t="shared" ca="1" si="91"/>
        <v>1.4772242954898956E-5</v>
      </c>
      <c r="Q226" s="104">
        <f t="shared" ca="1" si="92"/>
        <v>2.4105173662025692E-5</v>
      </c>
      <c r="R226" s="104">
        <f t="shared" ca="1" si="93"/>
        <v>-6.6007371702994644E-6</v>
      </c>
      <c r="S226" s="104">
        <f t="shared" ca="1" si="94"/>
        <v>-7.5094171778644636E-6</v>
      </c>
      <c r="T226" s="104">
        <f t="shared" ca="1" si="95"/>
        <v>-3.1962433803434109E-5</v>
      </c>
    </row>
    <row r="227" spans="1:20" x14ac:dyDescent="0.25">
      <c r="A227" s="93">
        <f t="shared" si="96"/>
        <v>12500</v>
      </c>
      <c r="B227" s="106" t="s">
        <v>4</v>
      </c>
      <c r="C227" s="106">
        <v>0.64510000000000001</v>
      </c>
      <c r="D227" s="106">
        <v>0.1731</v>
      </c>
      <c r="E227" s="106">
        <v>4.1245000000000003</v>
      </c>
      <c r="F227" s="106">
        <v>0.3342</v>
      </c>
      <c r="G227" s="106">
        <v>-1.6312</v>
      </c>
      <c r="H227" s="106">
        <v>-0.84489999999999998</v>
      </c>
      <c r="I227" s="21">
        <f t="shared" ca="1" si="84"/>
        <v>0.64514678553963223</v>
      </c>
      <c r="J227" s="21">
        <f t="shared" ca="1" si="85"/>
        <v>0.17309674648647433</v>
      </c>
      <c r="K227" s="21">
        <f t="shared" ca="1" si="86"/>
        <v>4.1245226450065893</v>
      </c>
      <c r="L227" s="21">
        <f t="shared" ca="1" si="87"/>
        <v>0.33417481889441869</v>
      </c>
      <c r="M227" s="21">
        <f t="shared" ca="1" si="88"/>
        <v>-1.6312334370994921</v>
      </c>
      <c r="N227" s="21">
        <f t="shared" ca="1" si="89"/>
        <v>-0.84495056107468691</v>
      </c>
      <c r="O227" s="104">
        <f t="shared" ca="1" si="90"/>
        <v>-4.6785539632221429E-5</v>
      </c>
      <c r="P227" s="104">
        <f t="shared" ca="1" si="91"/>
        <v>3.2535135256750447E-6</v>
      </c>
      <c r="Q227" s="104">
        <f t="shared" ca="1" si="92"/>
        <v>-2.2645006588994931E-5</v>
      </c>
      <c r="R227" s="104">
        <f t="shared" ca="1" si="93"/>
        <v>2.5181105581306706E-5</v>
      </c>
      <c r="S227" s="104">
        <f t="shared" ca="1" si="94"/>
        <v>3.343709949210627E-5</v>
      </c>
      <c r="T227" s="104">
        <f t="shared" ca="1" si="95"/>
        <v>5.0561074686927832E-5</v>
      </c>
    </row>
    <row r="228" spans="1:20" x14ac:dyDescent="0.25">
      <c r="A228" s="93">
        <f t="shared" si="96"/>
        <v>12500</v>
      </c>
      <c r="B228" s="106" t="s">
        <v>182</v>
      </c>
      <c r="C228" s="106">
        <v>0.44519999999999998</v>
      </c>
      <c r="D228" s="106">
        <v>3.2000000000000002E-3</v>
      </c>
      <c r="E228" s="106">
        <v>0.2949</v>
      </c>
      <c r="F228" s="106">
        <v>-3.7900000000000003E-2</v>
      </c>
      <c r="G228" s="106">
        <v>-0.3624</v>
      </c>
      <c r="H228" s="106">
        <v>3.0800000000000001E-2</v>
      </c>
      <c r="I228" s="21">
        <f t="shared" ca="1" si="84"/>
        <v>0.44524475973014838</v>
      </c>
      <c r="J228" s="21">
        <f t="shared" ca="1" si="85"/>
        <v>3.2215984970320067E-3</v>
      </c>
      <c r="K228" s="21">
        <f t="shared" ca="1" si="86"/>
        <v>0.29494485133222098</v>
      </c>
      <c r="L228" s="21">
        <f t="shared" ca="1" si="87"/>
        <v>-3.7873471569926397E-2</v>
      </c>
      <c r="M228" s="21">
        <f t="shared" ca="1" si="88"/>
        <v>-0.36238467057128543</v>
      </c>
      <c r="N228" s="21">
        <f t="shared" ca="1" si="89"/>
        <v>3.0825215161604497E-2</v>
      </c>
      <c r="O228" s="104">
        <f t="shared" ca="1" si="90"/>
        <v>-4.4759730148391519E-5</v>
      </c>
      <c r="P228" s="104">
        <f t="shared" ca="1" si="91"/>
        <v>-2.1598497032006541E-5</v>
      </c>
      <c r="Q228" s="104">
        <f t="shared" ca="1" si="92"/>
        <v>-4.4851332220985363E-5</v>
      </c>
      <c r="R228" s="104">
        <f t="shared" ca="1" si="93"/>
        <v>-2.6528430073606557E-5</v>
      </c>
      <c r="S228" s="104">
        <f t="shared" ca="1" si="94"/>
        <v>-1.5329428714572213E-5</v>
      </c>
      <c r="T228" s="104">
        <f t="shared" ca="1" si="95"/>
        <v>-2.5215161604495717E-5</v>
      </c>
    </row>
    <row r="229" spans="1:20" x14ac:dyDescent="0.25">
      <c r="A229" s="93">
        <f t="shared" si="96"/>
        <v>12500</v>
      </c>
      <c r="B229" s="106" t="s">
        <v>189</v>
      </c>
      <c r="C229" s="106">
        <v>8.5199999999999998E-2</v>
      </c>
      <c r="D229" s="106">
        <v>0.28000000000000003</v>
      </c>
      <c r="E229" s="106">
        <v>0</v>
      </c>
      <c r="F229" s="106">
        <v>-0.15440000000000001</v>
      </c>
      <c r="G229" s="106">
        <v>0</v>
      </c>
      <c r="H229" s="106">
        <v>0</v>
      </c>
      <c r="I229" s="21">
        <f t="shared" ca="1" si="84"/>
        <v>8.5180490087857427E-2</v>
      </c>
      <c r="J229" s="21">
        <f t="shared" ca="1" si="85"/>
        <v>0.27999151306495973</v>
      </c>
      <c r="K229" s="21">
        <f t="shared" ca="1" si="86"/>
        <v>0</v>
      </c>
      <c r="L229" s="21">
        <f t="shared" ca="1" si="87"/>
        <v>-0.15443385089841544</v>
      </c>
      <c r="M229" s="21">
        <f t="shared" ca="1" si="88"/>
        <v>0</v>
      </c>
      <c r="N229" s="21">
        <f t="shared" ca="1" si="89"/>
        <v>0</v>
      </c>
      <c r="O229" s="104">
        <f t="shared" ca="1" si="90"/>
        <v>1.9509912142570696E-5</v>
      </c>
      <c r="P229" s="104">
        <f t="shared" ca="1" si="91"/>
        <v>8.4869350402971833E-6</v>
      </c>
      <c r="Q229" s="104">
        <f t="shared" ca="1" si="92"/>
        <v>0</v>
      </c>
      <c r="R229" s="104">
        <f t="shared" ca="1" si="93"/>
        <v>3.3850898415427322E-5</v>
      </c>
      <c r="S229" s="104">
        <f t="shared" ca="1" si="94"/>
        <v>0</v>
      </c>
      <c r="T229" s="104">
        <f t="shared" ca="1" si="95"/>
        <v>0</v>
      </c>
    </row>
    <row r="230" spans="1:20" x14ac:dyDescent="0.25">
      <c r="A230" s="93">
        <f t="shared" si="96"/>
        <v>12500</v>
      </c>
      <c r="B230" s="106" t="s">
        <v>7</v>
      </c>
      <c r="C230" s="106">
        <v>5.0099999999999999E-2</v>
      </c>
      <c r="D230" s="106">
        <v>8.1000000000000003E-2</v>
      </c>
      <c r="E230" s="106">
        <v>0.29349999999999998</v>
      </c>
      <c r="F230" s="106">
        <v>-6.3700000000000007E-2</v>
      </c>
      <c r="G230" s="106">
        <v>-0.1212</v>
      </c>
      <c r="H230" s="106">
        <v>0.1542</v>
      </c>
      <c r="I230" s="21">
        <f t="shared" ca="1" si="84"/>
        <v>5.0058472609224948E-2</v>
      </c>
      <c r="J230" s="21">
        <f t="shared" ca="1" si="85"/>
        <v>8.096194239420311E-2</v>
      </c>
      <c r="K230" s="21">
        <f t="shared" ca="1" si="86"/>
        <v>0.29352998678380238</v>
      </c>
      <c r="L230" s="21">
        <f t="shared" ca="1" si="87"/>
        <v>-6.366185023803396E-2</v>
      </c>
      <c r="M230" s="21">
        <f t="shared" ca="1" si="88"/>
        <v>-0.12121741955429975</v>
      </c>
      <c r="N230" s="21">
        <f t="shared" ca="1" si="89"/>
        <v>0.15415822352687322</v>
      </c>
      <c r="O230" s="104">
        <f t="shared" ca="1" si="90"/>
        <v>4.1527390775050743E-5</v>
      </c>
      <c r="P230" s="104">
        <f t="shared" ca="1" si="91"/>
        <v>3.8057605796892879E-5</v>
      </c>
      <c r="Q230" s="104">
        <f t="shared" ca="1" si="92"/>
        <v>-2.9986783802393724E-5</v>
      </c>
      <c r="R230" s="104">
        <f t="shared" ca="1" si="93"/>
        <v>-3.8149761966047024E-5</v>
      </c>
      <c r="S230" s="104">
        <f t="shared" ca="1" si="94"/>
        <v>1.7419554299749618E-5</v>
      </c>
      <c r="T230" s="104">
        <f t="shared" ca="1" si="95"/>
        <v>4.1776473126781122E-5</v>
      </c>
    </row>
    <row r="231" spans="1:20" x14ac:dyDescent="0.25">
      <c r="A231" s="93">
        <f t="shared" si="96"/>
        <v>12500</v>
      </c>
      <c r="B231" s="106" t="s">
        <v>195</v>
      </c>
      <c r="C231" s="106">
        <v>2.3900000000000001E-2</v>
      </c>
      <c r="D231" s="106">
        <v>9.2999999999999992E-3</v>
      </c>
      <c r="E231" s="106">
        <v>9.01E-2</v>
      </c>
      <c r="F231" s="106">
        <v>-1.49E-2</v>
      </c>
      <c r="G231" s="106">
        <v>-4.6399999999999997E-2</v>
      </c>
      <c r="H231" s="106">
        <v>2.9000000000000001E-2</v>
      </c>
      <c r="I231" s="21">
        <f t="shared" ca="1" si="84"/>
        <v>2.3852301133312964E-2</v>
      </c>
      <c r="J231" s="21">
        <f t="shared" ca="1" si="85"/>
        <v>9.3245095291327722E-3</v>
      </c>
      <c r="K231" s="21">
        <f t="shared" ca="1" si="86"/>
        <v>9.00768090940407E-2</v>
      </c>
      <c r="L231" s="21">
        <f t="shared" ca="1" si="87"/>
        <v>-1.4913450613768807E-2</v>
      </c>
      <c r="M231" s="21">
        <f t="shared" ca="1" si="88"/>
        <v>-4.6352337326600941E-2</v>
      </c>
      <c r="N231" s="21">
        <f t="shared" ca="1" si="89"/>
        <v>2.8981408950416062E-2</v>
      </c>
      <c r="O231" s="104">
        <f t="shared" ca="1" si="90"/>
        <v>4.7698866687036906E-5</v>
      </c>
      <c r="P231" s="104">
        <f t="shared" ca="1" si="91"/>
        <v>-2.4509529132773003E-5</v>
      </c>
      <c r="Q231" s="104">
        <f t="shared" ca="1" si="92"/>
        <v>2.3190905959299957E-5</v>
      </c>
      <c r="R231" s="104">
        <f t="shared" ca="1" si="93"/>
        <v>1.3450613768806532E-5</v>
      </c>
      <c r="S231" s="104">
        <f t="shared" ca="1" si="94"/>
        <v>-4.7662673399055666E-5</v>
      </c>
      <c r="T231" s="104">
        <f t="shared" ca="1" si="95"/>
        <v>1.8591049583939478E-5</v>
      </c>
    </row>
    <row r="232" spans="1:20" x14ac:dyDescent="0.25">
      <c r="A232" s="93">
        <f t="shared" si="96"/>
        <v>12500</v>
      </c>
      <c r="B232" s="106" t="s">
        <v>200</v>
      </c>
      <c r="C232" s="106">
        <v>1.1900000000000001E-2</v>
      </c>
      <c r="D232" s="106">
        <v>4.7000000000000002E-3</v>
      </c>
      <c r="E232" s="106">
        <v>4.4999999999999998E-2</v>
      </c>
      <c r="F232" s="106">
        <v>-7.4999999999999997E-3</v>
      </c>
      <c r="G232" s="106">
        <v>-2.3199999999999998E-2</v>
      </c>
      <c r="H232" s="106">
        <v>1.4500000000000001E-2</v>
      </c>
      <c r="I232" s="21">
        <f t="shared" ca="1" si="84"/>
        <v>1.1926150566656416E-2</v>
      </c>
      <c r="J232" s="21">
        <f t="shared" ca="1" si="85"/>
        <v>4.6622547645663879E-3</v>
      </c>
      <c r="K232" s="21">
        <f t="shared" ca="1" si="86"/>
        <v>4.5038404547020475E-2</v>
      </c>
      <c r="L232" s="21">
        <f t="shared" ca="1" si="87"/>
        <v>-7.4567253068843833E-3</v>
      </c>
      <c r="M232" s="21">
        <f t="shared" ca="1" si="88"/>
        <v>-2.3176168663300436E-2</v>
      </c>
      <c r="N232" s="21">
        <f t="shared" ca="1" si="89"/>
        <v>1.4490704475208054E-2</v>
      </c>
      <c r="O232" s="104">
        <f t="shared" ca="1" si="90"/>
        <v>-2.6150566656415325E-5</v>
      </c>
      <c r="P232" s="104">
        <f t="shared" ca="1" si="91"/>
        <v>3.7745235433612329E-5</v>
      </c>
      <c r="Q232" s="104">
        <f t="shared" ca="1" si="92"/>
        <v>-3.8404547020476354E-5</v>
      </c>
      <c r="R232" s="104">
        <f t="shared" ca="1" si="93"/>
        <v>-4.3274693115616381E-5</v>
      </c>
      <c r="S232" s="104">
        <f t="shared" ca="1" si="94"/>
        <v>-2.3831336699562528E-5</v>
      </c>
      <c r="T232" s="104">
        <f t="shared" ca="1" si="95"/>
        <v>9.2955247919471878E-6</v>
      </c>
    </row>
    <row r="233" spans="1:20" x14ac:dyDescent="0.25">
      <c r="A233" s="93">
        <f t="shared" si="96"/>
        <v>12500</v>
      </c>
      <c r="B233" s="106" t="s">
        <v>205</v>
      </c>
      <c r="C233" s="106">
        <v>3.7199999999999997E-2</v>
      </c>
      <c r="D233" s="106">
        <v>0.1552</v>
      </c>
      <c r="E233" s="106">
        <v>0</v>
      </c>
      <c r="F233" s="106">
        <v>-7.5999999999999998E-2</v>
      </c>
      <c r="G233" s="106">
        <v>0</v>
      </c>
      <c r="H233" s="106">
        <v>0</v>
      </c>
      <c r="I233" s="21">
        <f t="shared" ca="1" si="84"/>
        <v>3.7227442255959302E-2</v>
      </c>
      <c r="J233" s="21">
        <f t="shared" ca="1" si="85"/>
        <v>0.15520749744014148</v>
      </c>
      <c r="K233" s="21">
        <f t="shared" ca="1" si="86"/>
        <v>0</v>
      </c>
      <c r="L233" s="21">
        <f t="shared" ca="1" si="87"/>
        <v>-7.601301302175055E-2</v>
      </c>
      <c r="M233" s="21">
        <f t="shared" ca="1" si="88"/>
        <v>0</v>
      </c>
      <c r="N233" s="21">
        <f t="shared" ca="1" si="89"/>
        <v>0</v>
      </c>
      <c r="O233" s="104">
        <f t="shared" ca="1" si="90"/>
        <v>-2.7442255959304884E-5</v>
      </c>
      <c r="P233" s="104">
        <f t="shared" ca="1" si="91"/>
        <v>-7.497440141474021E-6</v>
      </c>
      <c r="Q233" s="104">
        <f t="shared" ca="1" si="92"/>
        <v>0</v>
      </c>
      <c r="R233" s="104">
        <f t="shared" ca="1" si="93"/>
        <v>1.3013021750551967E-5</v>
      </c>
      <c r="S233" s="104">
        <f t="shared" ca="1" si="94"/>
        <v>0</v>
      </c>
      <c r="T233" s="104">
        <f t="shared" ca="1" si="95"/>
        <v>0</v>
      </c>
    </row>
    <row r="234" spans="1:20" x14ac:dyDescent="0.25">
      <c r="A234" s="93">
        <f t="shared" si="96"/>
        <v>12500</v>
      </c>
      <c r="B234" s="106" t="s">
        <v>8</v>
      </c>
      <c r="C234" s="106">
        <v>4.7699999999999999E-2</v>
      </c>
      <c r="D234" s="106">
        <v>1.8599999999999998E-2</v>
      </c>
      <c r="E234" s="106">
        <v>0.1802</v>
      </c>
      <c r="F234" s="106">
        <v>-2.98E-2</v>
      </c>
      <c r="G234" s="106">
        <v>-9.2700000000000005E-2</v>
      </c>
      <c r="H234" s="106">
        <v>5.8000000000000003E-2</v>
      </c>
      <c r="I234" s="21">
        <f t="shared" ca="1" si="84"/>
        <v>4.7704602266625665E-2</v>
      </c>
      <c r="J234" s="21">
        <f t="shared" ca="1" si="85"/>
        <v>1.8649019058265551E-2</v>
      </c>
      <c r="K234" s="21">
        <f t="shared" ca="1" si="86"/>
        <v>0.1801536181880819</v>
      </c>
      <c r="L234" s="21">
        <f t="shared" ca="1" si="87"/>
        <v>-2.9826901227537533E-2</v>
      </c>
      <c r="M234" s="21">
        <f t="shared" ca="1" si="88"/>
        <v>-9.2704674653201743E-2</v>
      </c>
      <c r="N234" s="21">
        <f t="shared" ca="1" si="89"/>
        <v>5.7962817900832214E-2</v>
      </c>
      <c r="O234" s="104">
        <f t="shared" ca="1" si="90"/>
        <v>-4.6022666256653744E-6</v>
      </c>
      <c r="P234" s="104">
        <f t="shared" ca="1" si="91"/>
        <v>-4.9019058265552945E-5</v>
      </c>
      <c r="Q234" s="104">
        <f t="shared" ca="1" si="92"/>
        <v>4.6381811918100313E-5</v>
      </c>
      <c r="R234" s="104">
        <f t="shared" ca="1" si="93"/>
        <v>2.6901227537533268E-5</v>
      </c>
      <c r="S234" s="104">
        <f t="shared" ca="1" si="94"/>
        <v>4.6746532017388764E-6</v>
      </c>
      <c r="T234" s="104">
        <f t="shared" ca="1" si="95"/>
        <v>3.7182099167788751E-5</v>
      </c>
    </row>
    <row r="235" spans="1:20" x14ac:dyDescent="0.25">
      <c r="A235" s="93">
        <f t="shared" si="96"/>
        <v>12500</v>
      </c>
      <c r="B235" s="106" t="s">
        <v>208</v>
      </c>
      <c r="C235" s="106">
        <v>1.2493000000000001</v>
      </c>
      <c r="D235" s="106">
        <v>0.45800000000000002</v>
      </c>
      <c r="E235" s="106">
        <v>0</v>
      </c>
      <c r="F235" s="106">
        <v>-0.75639999999999996</v>
      </c>
      <c r="G235" s="106">
        <v>0</v>
      </c>
      <c r="H235" s="106">
        <v>0</v>
      </c>
      <c r="I235" s="21">
        <f t="shared" ca="1" si="84"/>
        <v>1.2492670841804725</v>
      </c>
      <c r="J235" s="21">
        <f t="shared" ca="1" si="85"/>
        <v>0.45795161243060828</v>
      </c>
      <c r="K235" s="21">
        <f t="shared" ca="1" si="86"/>
        <v>0</v>
      </c>
      <c r="L235" s="21">
        <f t="shared" ca="1" si="87"/>
        <v>-0.75637548582495173</v>
      </c>
      <c r="M235" s="21">
        <f t="shared" ca="1" si="88"/>
        <v>0</v>
      </c>
      <c r="N235" s="21">
        <f t="shared" ca="1" si="89"/>
        <v>0</v>
      </c>
      <c r="O235" s="104">
        <f t="shared" ca="1" si="90"/>
        <v>3.291581952757916E-5</v>
      </c>
      <c r="P235" s="104">
        <f t="shared" ca="1" si="91"/>
        <v>4.8387569391739049E-5</v>
      </c>
      <c r="Q235" s="104">
        <f t="shared" ca="1" si="92"/>
        <v>0</v>
      </c>
      <c r="R235" s="104">
        <f t="shared" ca="1" si="93"/>
        <v>-2.451417504822917E-5</v>
      </c>
      <c r="S235" s="104">
        <f t="shared" ca="1" si="94"/>
        <v>0</v>
      </c>
      <c r="T235" s="104">
        <f t="shared" ca="1" si="95"/>
        <v>0</v>
      </c>
    </row>
    <row r="236" spans="1:20" x14ac:dyDescent="0.25">
      <c r="A236" s="93">
        <f t="shared" si="96"/>
        <v>12500</v>
      </c>
      <c r="B236" s="106" t="s">
        <v>213</v>
      </c>
      <c r="C236" s="106">
        <v>2.1998000000000002</v>
      </c>
      <c r="D236" s="106">
        <v>13.1661</v>
      </c>
      <c r="E236" s="106">
        <v>0</v>
      </c>
      <c r="F236" s="106">
        <v>-5.3817000000000004</v>
      </c>
      <c r="G236" s="106">
        <v>0</v>
      </c>
      <c r="H236" s="106">
        <v>0</v>
      </c>
      <c r="I236" s="21">
        <f t="shared" ca="1" si="84"/>
        <v>2.199771729352066</v>
      </c>
      <c r="J236" s="21">
        <f t="shared" ca="1" si="85"/>
        <v>13.166080902363143</v>
      </c>
      <c r="K236" s="21">
        <f t="shared" ca="1" si="86"/>
        <v>0</v>
      </c>
      <c r="L236" s="21">
        <f t="shared" ca="1" si="87"/>
        <v>-5.3816700526305565</v>
      </c>
      <c r="M236" s="21">
        <f t="shared" ca="1" si="88"/>
        <v>0</v>
      </c>
      <c r="N236" s="21">
        <f t="shared" ca="1" si="89"/>
        <v>0</v>
      </c>
      <c r="O236" s="104">
        <f t="shared" ca="1" si="90"/>
        <v>2.8270647934203197E-5</v>
      </c>
      <c r="P236" s="104">
        <f t="shared" ca="1" si="91"/>
        <v>1.9097636856812983E-5</v>
      </c>
      <c r="Q236" s="104">
        <f t="shared" ca="1" si="92"/>
        <v>0</v>
      </c>
      <c r="R236" s="104">
        <f t="shared" ca="1" si="93"/>
        <v>-2.9947369443839023E-5</v>
      </c>
      <c r="S236" s="104">
        <f t="shared" ca="1" si="94"/>
        <v>0</v>
      </c>
      <c r="T236" s="104">
        <f t="shared" ca="1" si="95"/>
        <v>0</v>
      </c>
    </row>
    <row r="237" spans="1:20" x14ac:dyDescent="0.25">
      <c r="A237" s="93">
        <f t="shared" si="96"/>
        <v>12500</v>
      </c>
      <c r="B237" s="106" t="s">
        <v>10</v>
      </c>
      <c r="C237" s="106">
        <v>1.5325</v>
      </c>
      <c r="D237" s="106">
        <v>1.2184999999999999</v>
      </c>
      <c r="E237" s="106">
        <v>0</v>
      </c>
      <c r="F237" s="106">
        <v>-1.3665</v>
      </c>
      <c r="G237" s="106">
        <v>0</v>
      </c>
      <c r="H237" s="106">
        <v>0</v>
      </c>
      <c r="I237" s="21">
        <f t="shared" ca="1" si="84"/>
        <v>1.5325308468456074</v>
      </c>
      <c r="J237" s="21">
        <f t="shared" ca="1" si="85"/>
        <v>1.2185092120600702</v>
      </c>
      <c r="K237" s="21">
        <f t="shared" ca="1" si="86"/>
        <v>0</v>
      </c>
      <c r="L237" s="21">
        <f t="shared" ca="1" si="87"/>
        <v>-1.3665295293727073</v>
      </c>
      <c r="M237" s="21">
        <f t="shared" ca="1" si="88"/>
        <v>0</v>
      </c>
      <c r="N237" s="21">
        <f t="shared" ca="1" si="89"/>
        <v>0</v>
      </c>
      <c r="O237" s="104">
        <f t="shared" ca="1" si="90"/>
        <v>-3.0846845607390705E-5</v>
      </c>
      <c r="P237" s="104">
        <f t="shared" ca="1" si="91"/>
        <v>-9.2120600703182731E-6</v>
      </c>
      <c r="Q237" s="104">
        <f t="shared" ca="1" si="92"/>
        <v>0</v>
      </c>
      <c r="R237" s="104">
        <f t="shared" ca="1" si="93"/>
        <v>2.9529372707282064E-5</v>
      </c>
      <c r="S237" s="104">
        <f t="shared" ca="1" si="94"/>
        <v>0</v>
      </c>
      <c r="T237" s="104">
        <f t="shared" ca="1" si="95"/>
        <v>0</v>
      </c>
    </row>
    <row r="238" spans="1:20" x14ac:dyDescent="0.25">
      <c r="A238" s="93">
        <f t="shared" si="96"/>
        <v>12500</v>
      </c>
      <c r="B238" s="106" t="s">
        <v>217</v>
      </c>
      <c r="C238" s="106">
        <v>6.3899999999999998E-2</v>
      </c>
      <c r="D238" s="106">
        <v>9.9000000000000008E-3</v>
      </c>
      <c r="E238" s="106">
        <v>0</v>
      </c>
      <c r="F238" s="106">
        <v>-2.5100000000000001E-2</v>
      </c>
      <c r="G238" s="106">
        <v>0</v>
      </c>
      <c r="H238" s="106">
        <v>0</v>
      </c>
      <c r="I238" s="21">
        <f t="shared" ca="1" si="84"/>
        <v>6.3921260296432206E-2</v>
      </c>
      <c r="J238" s="21">
        <f t="shared" ca="1" si="85"/>
        <v>9.8542823812192964E-3</v>
      </c>
      <c r="K238" s="21">
        <f t="shared" ca="1" si="86"/>
        <v>0</v>
      </c>
      <c r="L238" s="21">
        <f t="shared" ca="1" si="87"/>
        <v>-2.50977717960074E-2</v>
      </c>
      <c r="M238" s="21">
        <f t="shared" ca="1" si="88"/>
        <v>0</v>
      </c>
      <c r="N238" s="21">
        <f t="shared" ca="1" si="89"/>
        <v>0</v>
      </c>
      <c r="O238" s="104">
        <f t="shared" ca="1" si="90"/>
        <v>-2.1260296432207282E-5</v>
      </c>
      <c r="P238" s="104">
        <f t="shared" ca="1" si="91"/>
        <v>4.5717618780704433E-5</v>
      </c>
      <c r="Q238" s="104">
        <f t="shared" ca="1" si="92"/>
        <v>0</v>
      </c>
      <c r="R238" s="104">
        <f t="shared" ca="1" si="93"/>
        <v>-2.2282039926005415E-6</v>
      </c>
      <c r="S238" s="104">
        <f t="shared" ca="1" si="94"/>
        <v>0</v>
      </c>
      <c r="T238" s="104">
        <f t="shared" ca="1" si="95"/>
        <v>0</v>
      </c>
    </row>
    <row r="239" spans="1:20" x14ac:dyDescent="0.25">
      <c r="A239" s="93">
        <f t="shared" si="96"/>
        <v>12500</v>
      </c>
      <c r="B239" s="106" t="s">
        <v>221</v>
      </c>
      <c r="C239" s="106">
        <v>0.42209999999999998</v>
      </c>
      <c r="D239" s="106">
        <v>0.26929999999999998</v>
      </c>
      <c r="E239" s="106">
        <v>0</v>
      </c>
      <c r="F239" s="106">
        <v>-0.33710000000000001</v>
      </c>
      <c r="G239" s="106">
        <v>0</v>
      </c>
      <c r="H239" s="106">
        <v>0</v>
      </c>
      <c r="I239" s="21">
        <f t="shared" ca="1" si="84"/>
        <v>0.42211981230792617</v>
      </c>
      <c r="J239" s="21">
        <f t="shared" ca="1" si="85"/>
        <v>0.2692606270258377</v>
      </c>
      <c r="K239" s="21">
        <f t="shared" ca="1" si="86"/>
        <v>0</v>
      </c>
      <c r="L239" s="21">
        <f t="shared" ca="1" si="87"/>
        <v>-0.33713535166467062</v>
      </c>
      <c r="M239" s="21">
        <f t="shared" ca="1" si="88"/>
        <v>0</v>
      </c>
      <c r="N239" s="21">
        <f t="shared" ca="1" si="89"/>
        <v>0</v>
      </c>
      <c r="O239" s="104">
        <f t="shared" ca="1" si="90"/>
        <v>-1.9812307926192485E-5</v>
      </c>
      <c r="P239" s="104">
        <f t="shared" ca="1" si="91"/>
        <v>3.9372974162288354E-5</v>
      </c>
      <c r="Q239" s="104">
        <f t="shared" ca="1" si="92"/>
        <v>0</v>
      </c>
      <c r="R239" s="104">
        <f t="shared" ca="1" si="93"/>
        <v>3.5351664670613125E-5</v>
      </c>
      <c r="S239" s="104">
        <f t="shared" ca="1" si="94"/>
        <v>0</v>
      </c>
      <c r="T239" s="104">
        <f t="shared" ca="1" si="95"/>
        <v>0</v>
      </c>
    </row>
    <row r="240" spans="1:20" x14ac:dyDescent="0.25">
      <c r="A240" s="93">
        <f t="shared" si="96"/>
        <v>12500</v>
      </c>
      <c r="B240" s="106" t="s">
        <v>224</v>
      </c>
      <c r="C240" s="106">
        <v>0.52139999999999997</v>
      </c>
      <c r="D240" s="106">
        <v>1.0446</v>
      </c>
      <c r="E240" s="106">
        <v>0</v>
      </c>
      <c r="F240" s="106">
        <v>-0.73799999999999999</v>
      </c>
      <c r="G240" s="106">
        <v>0</v>
      </c>
      <c r="H240" s="106">
        <v>0</v>
      </c>
      <c r="I240" s="21">
        <f t="shared" ca="1" si="84"/>
        <v>0.52138225810024874</v>
      </c>
      <c r="J240" s="21">
        <f t="shared" ca="1" si="85"/>
        <v>1.0446328946709635</v>
      </c>
      <c r="K240" s="21">
        <f t="shared" ca="1" si="86"/>
        <v>0</v>
      </c>
      <c r="L240" s="21">
        <f t="shared" ca="1" si="87"/>
        <v>-0.73800613649843472</v>
      </c>
      <c r="M240" s="21">
        <f t="shared" ca="1" si="88"/>
        <v>0</v>
      </c>
      <c r="N240" s="21">
        <f t="shared" ca="1" si="89"/>
        <v>0</v>
      </c>
      <c r="O240" s="104">
        <f t="shared" ca="1" si="90"/>
        <v>1.7741899751233525E-5</v>
      </c>
      <c r="P240" s="104">
        <f t="shared" ca="1" si="91"/>
        <v>-3.2894670963568018E-5</v>
      </c>
      <c r="Q240" s="104">
        <f t="shared" ca="1" si="92"/>
        <v>0</v>
      </c>
      <c r="R240" s="104">
        <f t="shared" ca="1" si="93"/>
        <v>6.1364984347278551E-6</v>
      </c>
      <c r="S240" s="104">
        <f t="shared" ca="1" si="94"/>
        <v>0</v>
      </c>
      <c r="T240" s="104">
        <f t="shared" ca="1" si="95"/>
        <v>0</v>
      </c>
    </row>
    <row r="241" spans="1:20" x14ac:dyDescent="0.25">
      <c r="A241" s="93">
        <f t="shared" si="96"/>
        <v>12500</v>
      </c>
      <c r="B241" s="106" t="s">
        <v>11</v>
      </c>
      <c r="C241" s="106">
        <v>0.1278</v>
      </c>
      <c r="D241" s="106">
        <v>1.9699999999999999E-2</v>
      </c>
      <c r="E241" s="106">
        <v>0</v>
      </c>
      <c r="F241" s="106">
        <v>-5.0200000000000002E-2</v>
      </c>
      <c r="G241" s="106">
        <v>0</v>
      </c>
      <c r="H241" s="106">
        <v>0</v>
      </c>
      <c r="I241" s="21">
        <f t="shared" ca="1" si="84"/>
        <v>0.12784252059286391</v>
      </c>
      <c r="J241" s="21">
        <f t="shared" ca="1" si="85"/>
        <v>1.97085647624386E-2</v>
      </c>
      <c r="K241" s="21">
        <f t="shared" ca="1" si="86"/>
        <v>0</v>
      </c>
      <c r="L241" s="21">
        <f t="shared" ca="1" si="87"/>
        <v>-5.0195543592014703E-2</v>
      </c>
      <c r="M241" s="21">
        <f t="shared" ca="1" si="88"/>
        <v>0</v>
      </c>
      <c r="N241" s="21">
        <f t="shared" ca="1" si="89"/>
        <v>0</v>
      </c>
      <c r="O241" s="104">
        <f t="shared" ca="1" si="90"/>
        <v>-4.2520592863914963E-5</v>
      </c>
      <c r="P241" s="104">
        <f t="shared" ca="1" si="91"/>
        <v>-8.5647624386009369E-6</v>
      </c>
      <c r="Q241" s="104">
        <f t="shared" ca="1" si="92"/>
        <v>0</v>
      </c>
      <c r="R241" s="104">
        <f t="shared" ca="1" si="93"/>
        <v>-4.4564079852982275E-6</v>
      </c>
      <c r="S241" s="104">
        <f t="shared" ca="1" si="94"/>
        <v>0</v>
      </c>
      <c r="T241" s="104">
        <f t="shared" ca="1" si="95"/>
        <v>0</v>
      </c>
    </row>
    <row r="242" spans="1:20" x14ac:dyDescent="0.25">
      <c r="A242" s="93">
        <f t="shared" si="96"/>
        <v>12500</v>
      </c>
      <c r="B242" s="106" t="s">
        <v>268</v>
      </c>
      <c r="C242" s="106">
        <v>0.76300000000000001</v>
      </c>
      <c r="D242" s="106">
        <v>2.0754000000000001</v>
      </c>
      <c r="E242" s="106">
        <v>0</v>
      </c>
      <c r="F242" s="106">
        <v>-1.2584</v>
      </c>
      <c r="G242" s="106">
        <v>0</v>
      </c>
      <c r="H242" s="106">
        <v>0</v>
      </c>
      <c r="I242" s="21">
        <f t="shared" ca="1" si="84"/>
        <v>0.76304121672804481</v>
      </c>
      <c r="J242" s="21">
        <f t="shared" ca="1" si="85"/>
        <v>2.0754086788387971</v>
      </c>
      <c r="K242" s="21">
        <f t="shared" ca="1" si="86"/>
        <v>0</v>
      </c>
      <c r="L242" s="21">
        <f t="shared" ca="1" si="87"/>
        <v>-1.2584205829169752</v>
      </c>
      <c r="M242" s="21">
        <f t="shared" ca="1" si="88"/>
        <v>0</v>
      </c>
      <c r="N242" s="21">
        <f t="shared" ca="1" si="89"/>
        <v>0</v>
      </c>
      <c r="O242" s="104">
        <f t="shared" ca="1" si="90"/>
        <v>-4.1216728044801698E-5</v>
      </c>
      <c r="P242" s="104">
        <f t="shared" ca="1" si="91"/>
        <v>-8.6788387969605196E-6</v>
      </c>
      <c r="Q242" s="104">
        <f t="shared" ca="1" si="92"/>
        <v>0</v>
      </c>
      <c r="R242" s="104">
        <f t="shared" ca="1" si="93"/>
        <v>2.0582916975264709E-5</v>
      </c>
      <c r="S242" s="104">
        <f t="shared" ca="1" si="94"/>
        <v>0</v>
      </c>
      <c r="T242" s="104">
        <f t="shared" ca="1" si="95"/>
        <v>0</v>
      </c>
    </row>
    <row r="243" spans="1:20" x14ac:dyDescent="0.25">
      <c r="A243" s="93">
        <f t="shared" si="96"/>
        <v>12500</v>
      </c>
      <c r="B243" s="106" t="s">
        <v>270</v>
      </c>
      <c r="C243" s="106">
        <v>1.7168000000000001</v>
      </c>
      <c r="D243" s="106">
        <v>4.6696999999999997</v>
      </c>
      <c r="E243" s="106">
        <v>0</v>
      </c>
      <c r="F243" s="106">
        <v>-2.8313999999999999</v>
      </c>
      <c r="G243" s="106">
        <v>0</v>
      </c>
      <c r="H243" s="106">
        <v>0</v>
      </c>
      <c r="I243" s="21">
        <f t="shared" ca="1" si="84"/>
        <v>1.7168427376380992</v>
      </c>
      <c r="J243" s="21">
        <f t="shared" ca="1" si="85"/>
        <v>4.6696695273872963</v>
      </c>
      <c r="K243" s="21">
        <f t="shared" ca="1" si="86"/>
        <v>0</v>
      </c>
      <c r="L243" s="21">
        <f t="shared" ca="1" si="87"/>
        <v>-2.831446311563194</v>
      </c>
      <c r="M243" s="21">
        <f t="shared" ca="1" si="88"/>
        <v>0</v>
      </c>
      <c r="N243" s="21">
        <f t="shared" ca="1" si="89"/>
        <v>0</v>
      </c>
      <c r="O243" s="104">
        <f t="shared" ca="1" si="90"/>
        <v>-4.2737638099143993E-5</v>
      </c>
      <c r="P243" s="104">
        <f t="shared" ca="1" si="91"/>
        <v>3.0472612703391633E-5</v>
      </c>
      <c r="Q243" s="104">
        <f t="shared" ca="1" si="92"/>
        <v>0</v>
      </c>
      <c r="R243" s="104">
        <f t="shared" ca="1" si="93"/>
        <v>4.6311563194123551E-5</v>
      </c>
      <c r="S243" s="104">
        <f t="shared" ca="1" si="94"/>
        <v>0</v>
      </c>
      <c r="T243" s="104">
        <f t="shared" ca="1" si="95"/>
        <v>0</v>
      </c>
    </row>
    <row r="244" spans="1:20" x14ac:dyDescent="0.25">
      <c r="A244" s="93">
        <f t="shared" si="96"/>
        <v>12500</v>
      </c>
      <c r="B244" s="106" t="s">
        <v>272</v>
      </c>
      <c r="C244" s="106">
        <v>1.1922999999999999</v>
      </c>
      <c r="D244" s="106">
        <v>3.2427999999999999</v>
      </c>
      <c r="E244" s="106">
        <v>0</v>
      </c>
      <c r="F244" s="106">
        <v>-1.9662999999999999</v>
      </c>
      <c r="G244" s="106">
        <v>0</v>
      </c>
      <c r="H244" s="106">
        <v>0</v>
      </c>
      <c r="I244" s="21">
        <f t="shared" ca="1" si="84"/>
        <v>1.3144577210041728</v>
      </c>
      <c r="J244" s="21">
        <f t="shared" ca="1" si="85"/>
        <v>3.5752157319058941</v>
      </c>
      <c r="K244" s="21">
        <f t="shared" ca="1" si="86"/>
        <v>0</v>
      </c>
      <c r="L244" s="21">
        <f t="shared" ca="1" si="87"/>
        <v>-2.1678260822905715</v>
      </c>
      <c r="M244" s="21">
        <f t="shared" ca="1" si="88"/>
        <v>0</v>
      </c>
      <c r="N244" s="21">
        <f t="shared" ca="1" si="89"/>
        <v>0</v>
      </c>
      <c r="O244" s="104">
        <f t="shared" ca="1" si="90"/>
        <v>-0.12215772100417288</v>
      </c>
      <c r="P244" s="104">
        <f t="shared" ca="1" si="91"/>
        <v>-0.33241573190589424</v>
      </c>
      <c r="Q244" s="104">
        <f t="shared" ca="1" si="92"/>
        <v>0</v>
      </c>
      <c r="R244" s="104">
        <f t="shared" ca="1" si="93"/>
        <v>0.20152608229057156</v>
      </c>
      <c r="S244" s="104">
        <f t="shared" ca="1" si="94"/>
        <v>0</v>
      </c>
      <c r="T244" s="104">
        <f t="shared" ca="1" si="95"/>
        <v>0</v>
      </c>
    </row>
    <row r="245" spans="1:20" x14ac:dyDescent="0.25">
      <c r="A245" s="93">
        <f t="shared" si="96"/>
        <v>12500</v>
      </c>
      <c r="B245" s="106" t="s">
        <v>274</v>
      </c>
      <c r="C245" s="106">
        <v>7.4499999999999997E-2</v>
      </c>
      <c r="D245" s="106">
        <v>0.20269999999999999</v>
      </c>
      <c r="E245" s="106">
        <v>0</v>
      </c>
      <c r="F245" s="106">
        <v>-0.1229</v>
      </c>
      <c r="G245" s="106">
        <v>0</v>
      </c>
      <c r="H245" s="106">
        <v>0</v>
      </c>
      <c r="I245" s="21">
        <f t="shared" ca="1" si="84"/>
        <v>7.4515743821098157E-2</v>
      </c>
      <c r="J245" s="21">
        <f t="shared" ca="1" si="85"/>
        <v>0.20267662879285123</v>
      </c>
      <c r="K245" s="21">
        <f t="shared" ca="1" si="86"/>
        <v>0</v>
      </c>
      <c r="L245" s="21">
        <f t="shared" ca="1" si="87"/>
        <v>-0.12289263505048588</v>
      </c>
      <c r="M245" s="21">
        <f t="shared" ca="1" si="88"/>
        <v>0</v>
      </c>
      <c r="N245" s="21">
        <f t="shared" ca="1" si="89"/>
        <v>0</v>
      </c>
      <c r="O245" s="104">
        <f t="shared" ca="1" si="90"/>
        <v>-1.5743821098160304E-5</v>
      </c>
      <c r="P245" s="104">
        <f t="shared" ca="1" si="91"/>
        <v>2.3371207148764617E-5</v>
      </c>
      <c r="Q245" s="104">
        <f t="shared" ca="1" si="92"/>
        <v>0</v>
      </c>
      <c r="R245" s="104">
        <f t="shared" ca="1" si="93"/>
        <v>-7.364949514115926E-6</v>
      </c>
      <c r="S245" s="104">
        <f t="shared" ca="1" si="94"/>
        <v>0</v>
      </c>
      <c r="T245" s="104">
        <f t="shared" ca="1" si="95"/>
        <v>0</v>
      </c>
    </row>
    <row r="246" spans="1:20" x14ac:dyDescent="0.25">
      <c r="A246" s="93">
        <f t="shared" si="96"/>
        <v>12500</v>
      </c>
      <c r="B246" s="106" t="s">
        <v>227</v>
      </c>
      <c r="C246" s="106">
        <v>4.1300000000000003E-2</v>
      </c>
      <c r="D246" s="106">
        <v>7.8600000000000003E-2</v>
      </c>
      <c r="E246" s="106">
        <v>0</v>
      </c>
      <c r="F246" s="106">
        <v>-3.9100000000000003E-2</v>
      </c>
      <c r="G246" s="106">
        <v>0</v>
      </c>
      <c r="H246" s="106">
        <v>0</v>
      </c>
      <c r="I246" s="21">
        <f t="shared" ca="1" si="84"/>
        <v>4.1256269939421095E-2</v>
      </c>
      <c r="J246" s="21">
        <f t="shared" ca="1" si="85"/>
        <v>7.8632720508791498E-2</v>
      </c>
      <c r="K246" s="21">
        <f t="shared" ca="1" si="86"/>
        <v>0</v>
      </c>
      <c r="L246" s="21">
        <f t="shared" ca="1" si="87"/>
        <v>-3.9054635985694523E-2</v>
      </c>
      <c r="M246" s="21">
        <f t="shared" ca="1" si="88"/>
        <v>0</v>
      </c>
      <c r="N246" s="21">
        <f t="shared" ca="1" si="89"/>
        <v>0</v>
      </c>
      <c r="O246" s="104">
        <f t="shared" ca="1" si="90"/>
        <v>4.3730060578908714E-5</v>
      </c>
      <c r="P246" s="104">
        <f t="shared" ca="1" si="91"/>
        <v>-3.2720508791495018E-5</v>
      </c>
      <c r="Q246" s="104">
        <f t="shared" ca="1" si="92"/>
        <v>0</v>
      </c>
      <c r="R246" s="104">
        <f t="shared" ca="1" si="93"/>
        <v>-4.5364014305479539E-5</v>
      </c>
      <c r="S246" s="104">
        <f t="shared" ca="1" si="94"/>
        <v>0</v>
      </c>
      <c r="T246" s="104">
        <f t="shared" ca="1" si="95"/>
        <v>0</v>
      </c>
    </row>
    <row r="247" spans="1:20" x14ac:dyDescent="0.25">
      <c r="A247" s="93">
        <f t="shared" si="96"/>
        <v>12500</v>
      </c>
      <c r="B247" s="106" t="s">
        <v>276</v>
      </c>
      <c r="C247" s="106">
        <v>0.25440000000000002</v>
      </c>
      <c r="D247" s="106">
        <v>0.69199999999999995</v>
      </c>
      <c r="E247" s="106">
        <v>0</v>
      </c>
      <c r="F247" s="106">
        <v>-0.41959999999999997</v>
      </c>
      <c r="G247" s="106">
        <v>0</v>
      </c>
      <c r="H247" s="106">
        <v>0</v>
      </c>
      <c r="I247" s="21">
        <f t="shared" ca="1" si="84"/>
        <v>0.25441450401322241</v>
      </c>
      <c r="J247" s="21">
        <f t="shared" ca="1" si="85"/>
        <v>0.69198630175661713</v>
      </c>
      <c r="K247" s="21">
        <f t="shared" ca="1" si="86"/>
        <v>0</v>
      </c>
      <c r="L247" s="21">
        <f t="shared" ca="1" si="87"/>
        <v>-0.41958473726454087</v>
      </c>
      <c r="M247" s="21">
        <f t="shared" ca="1" si="88"/>
        <v>0</v>
      </c>
      <c r="N247" s="21">
        <f t="shared" ca="1" si="89"/>
        <v>0</v>
      </c>
      <c r="O247" s="104">
        <f t="shared" ca="1" si="90"/>
        <v>-1.4504013222393919E-5</v>
      </c>
      <c r="P247" s="104">
        <f t="shared" ca="1" si="91"/>
        <v>1.369824338282033E-5</v>
      </c>
      <c r="Q247" s="104">
        <f t="shared" ca="1" si="92"/>
        <v>0</v>
      </c>
      <c r="R247" s="104">
        <f t="shared" ca="1" si="93"/>
        <v>-1.5262735459098398E-5</v>
      </c>
      <c r="S247" s="104">
        <f t="shared" ca="1" si="94"/>
        <v>0</v>
      </c>
      <c r="T247" s="104">
        <f t="shared" ca="1" si="95"/>
        <v>0</v>
      </c>
    </row>
    <row r="248" spans="1:20" x14ac:dyDescent="0.25">
      <c r="A248" s="93">
        <f t="shared" si="96"/>
        <v>12500</v>
      </c>
      <c r="B248" s="106" t="s">
        <v>278</v>
      </c>
      <c r="C248" s="106">
        <v>0.51980000000000004</v>
      </c>
      <c r="D248" s="106">
        <v>1.4137999999999999</v>
      </c>
      <c r="E248" s="106">
        <v>0</v>
      </c>
      <c r="F248" s="106">
        <v>-0.85719999999999996</v>
      </c>
      <c r="G248" s="106">
        <v>0</v>
      </c>
      <c r="H248" s="106">
        <v>0</v>
      </c>
      <c r="I248" s="21">
        <f t="shared" ca="1" si="84"/>
        <v>0.51978788111456953</v>
      </c>
      <c r="J248" s="21">
        <f t="shared" ca="1" si="85"/>
        <v>1.4137798273155302</v>
      </c>
      <c r="K248" s="21">
        <f t="shared" ca="1" si="86"/>
        <v>0</v>
      </c>
      <c r="L248" s="21">
        <f t="shared" ca="1" si="87"/>
        <v>-0.85724303485234654</v>
      </c>
      <c r="M248" s="21">
        <f t="shared" ca="1" si="88"/>
        <v>0</v>
      </c>
      <c r="N248" s="21">
        <f t="shared" ca="1" si="89"/>
        <v>0</v>
      </c>
      <c r="O248" s="104">
        <f t="shared" ca="1" si="90"/>
        <v>1.2118885430512094E-5</v>
      </c>
      <c r="P248" s="104">
        <f t="shared" ca="1" si="91"/>
        <v>2.0172684469743629E-5</v>
      </c>
      <c r="Q248" s="104">
        <f t="shared" ca="1" si="92"/>
        <v>0</v>
      </c>
      <c r="R248" s="104">
        <f t="shared" ca="1" si="93"/>
        <v>4.3034852346579555E-5</v>
      </c>
      <c r="S248" s="104">
        <f t="shared" ca="1" si="94"/>
        <v>0</v>
      </c>
      <c r="T248" s="104">
        <f t="shared" ca="1" si="95"/>
        <v>0</v>
      </c>
    </row>
    <row r="249" spans="1:20" x14ac:dyDescent="0.25">
      <c r="A249" s="93">
        <f t="shared" si="96"/>
        <v>12500</v>
      </c>
      <c r="B249" s="106" t="s">
        <v>280</v>
      </c>
      <c r="C249" s="106">
        <v>0.37159999999999999</v>
      </c>
      <c r="D249" s="106">
        <v>1.0105999999999999</v>
      </c>
      <c r="E249" s="106">
        <v>0</v>
      </c>
      <c r="F249" s="106">
        <v>-0.61280000000000001</v>
      </c>
      <c r="G249" s="106">
        <v>0</v>
      </c>
      <c r="H249" s="106">
        <v>0</v>
      </c>
      <c r="I249" s="21">
        <f t="shared" ca="1" si="84"/>
        <v>0.37157186483821508</v>
      </c>
      <c r="J249" s="21">
        <f t="shared" ca="1" si="85"/>
        <v>1.0106445840558032</v>
      </c>
      <c r="K249" s="21">
        <f t="shared" ca="1" si="86"/>
        <v>0</v>
      </c>
      <c r="L249" s="21">
        <f t="shared" ca="1" si="87"/>
        <v>-0.61280265403003686</v>
      </c>
      <c r="M249" s="21">
        <f t="shared" ca="1" si="88"/>
        <v>0</v>
      </c>
      <c r="N249" s="21">
        <f t="shared" ca="1" si="89"/>
        <v>0</v>
      </c>
      <c r="O249" s="104">
        <f t="shared" ca="1" si="90"/>
        <v>2.8135161784903495E-5</v>
      </c>
      <c r="P249" s="104">
        <f t="shared" ca="1" si="91"/>
        <v>-4.4584055803209566E-5</v>
      </c>
      <c r="Q249" s="104">
        <f t="shared" ca="1" si="92"/>
        <v>0</v>
      </c>
      <c r="R249" s="104">
        <f t="shared" ca="1" si="93"/>
        <v>2.654030036852717E-6</v>
      </c>
      <c r="S249" s="104">
        <f t="shared" ca="1" si="94"/>
        <v>0</v>
      </c>
      <c r="T249" s="104">
        <f t="shared" ca="1" si="95"/>
        <v>0</v>
      </c>
    </row>
    <row r="250" spans="1:20" x14ac:dyDescent="0.25">
      <c r="A250" s="93">
        <f t="shared" si="96"/>
        <v>12500</v>
      </c>
      <c r="B250" s="106" t="s">
        <v>282</v>
      </c>
      <c r="C250" s="106">
        <v>5.7999999999999996E-3</v>
      </c>
      <c r="D250" s="106">
        <v>1.5900000000000001E-2</v>
      </c>
      <c r="E250" s="106">
        <v>0</v>
      </c>
      <c r="F250" s="106">
        <v>-9.5999999999999992E-3</v>
      </c>
      <c r="G250" s="106">
        <v>0</v>
      </c>
      <c r="H250" s="106">
        <v>0</v>
      </c>
      <c r="I250" s="21">
        <f t="shared" ca="1" si="84"/>
        <v>5.8385652477355712E-3</v>
      </c>
      <c r="J250" s="21">
        <f t="shared" ca="1" si="85"/>
        <v>1.5880412121218039E-2</v>
      </c>
      <c r="K250" s="21">
        <f t="shared" ca="1" si="86"/>
        <v>0</v>
      </c>
      <c r="L250" s="21">
        <f t="shared" ca="1" si="87"/>
        <v>-9.6290613421383068E-3</v>
      </c>
      <c r="M250" s="21">
        <f t="shared" ca="1" si="88"/>
        <v>0</v>
      </c>
      <c r="N250" s="21">
        <f t="shared" ca="1" si="89"/>
        <v>0</v>
      </c>
      <c r="O250" s="104">
        <f t="shared" ca="1" si="90"/>
        <v>-3.8565247735571594E-5</v>
      </c>
      <c r="P250" s="104">
        <f t="shared" ca="1" si="91"/>
        <v>1.9587878781961859E-5</v>
      </c>
      <c r="Q250" s="104">
        <f t="shared" ca="1" si="92"/>
        <v>0</v>
      </c>
      <c r="R250" s="104">
        <f t="shared" ca="1" si="93"/>
        <v>2.9061342138307633E-5</v>
      </c>
      <c r="S250" s="104">
        <f t="shared" ca="1" si="94"/>
        <v>0</v>
      </c>
      <c r="T250" s="104">
        <f t="shared" ca="1" si="95"/>
        <v>0</v>
      </c>
    </row>
    <row r="251" spans="1:20" x14ac:dyDescent="0.25">
      <c r="A251" s="93">
        <f t="shared" si="96"/>
        <v>12500</v>
      </c>
      <c r="B251" s="106" t="s">
        <v>229</v>
      </c>
      <c r="C251" s="106">
        <v>5.74E-2</v>
      </c>
      <c r="D251" s="106">
        <v>0.1094</v>
      </c>
      <c r="E251" s="106">
        <v>0</v>
      </c>
      <c r="F251" s="106">
        <v>-5.4300000000000001E-2</v>
      </c>
      <c r="G251" s="106">
        <v>0</v>
      </c>
      <c r="H251" s="106">
        <v>0</v>
      </c>
      <c r="I251" s="21">
        <f t="shared" ca="1" si="84"/>
        <v>5.7389253963538951E-2</v>
      </c>
      <c r="J251" s="21">
        <f t="shared" ca="1" si="85"/>
        <v>0.1093815115556792</v>
      </c>
      <c r="K251" s="21">
        <f t="shared" ca="1" si="86"/>
        <v>0</v>
      </c>
      <c r="L251" s="21">
        <f t="shared" ca="1" si="87"/>
        <v>-5.4326686012274923E-2</v>
      </c>
      <c r="M251" s="21">
        <f t="shared" ca="1" si="88"/>
        <v>0</v>
      </c>
      <c r="N251" s="21">
        <f t="shared" ca="1" si="89"/>
        <v>0</v>
      </c>
      <c r="O251" s="104">
        <f t="shared" ca="1" si="90"/>
        <v>1.0746036461048436E-5</v>
      </c>
      <c r="P251" s="104">
        <f t="shared" ca="1" si="91"/>
        <v>1.8488444320799435E-5</v>
      </c>
      <c r="Q251" s="104">
        <f t="shared" ca="1" si="92"/>
        <v>0</v>
      </c>
      <c r="R251" s="104">
        <f t="shared" ca="1" si="93"/>
        <v>2.6686012274922122E-5</v>
      </c>
      <c r="S251" s="104">
        <f t="shared" ca="1" si="94"/>
        <v>0</v>
      </c>
      <c r="T251" s="104">
        <f t="shared" ca="1" si="95"/>
        <v>0</v>
      </c>
    </row>
    <row r="252" spans="1:20" x14ac:dyDescent="0.25">
      <c r="A252" s="93">
        <f t="shared" si="96"/>
        <v>12500</v>
      </c>
      <c r="B252" s="106" t="s">
        <v>231</v>
      </c>
      <c r="C252" s="106">
        <v>15.137700000000001</v>
      </c>
      <c r="D252" s="106">
        <v>12.0359</v>
      </c>
      <c r="E252" s="106">
        <v>0</v>
      </c>
      <c r="F252" s="106">
        <v>-13.497999999999999</v>
      </c>
      <c r="G252" s="106">
        <v>0</v>
      </c>
      <c r="H252" s="106">
        <v>0</v>
      </c>
      <c r="I252" s="21">
        <f t="shared" ca="1" si="84"/>
        <v>15.137651630066795</v>
      </c>
      <c r="J252" s="21">
        <f t="shared" ca="1" si="85"/>
        <v>12.035886910960711</v>
      </c>
      <c r="K252" s="21">
        <f t="shared" ca="1" si="86"/>
        <v>0</v>
      </c>
      <c r="L252" s="21">
        <f t="shared" ca="1" si="87"/>
        <v>-13.497965147273273</v>
      </c>
      <c r="M252" s="21">
        <f t="shared" ca="1" si="88"/>
        <v>0</v>
      </c>
      <c r="N252" s="21">
        <f t="shared" ca="1" si="89"/>
        <v>0</v>
      </c>
      <c r="O252" s="104">
        <f t="shared" ca="1" si="90"/>
        <v>4.8369933205449911E-5</v>
      </c>
      <c r="P252" s="104">
        <f t="shared" ca="1" si="91"/>
        <v>1.3089039288871618E-5</v>
      </c>
      <c r="Q252" s="104">
        <f t="shared" ca="1" si="92"/>
        <v>0</v>
      </c>
      <c r="R252" s="104">
        <f t="shared" ca="1" si="93"/>
        <v>-3.4852726725986827E-5</v>
      </c>
      <c r="S252" s="104">
        <f t="shared" ca="1" si="94"/>
        <v>0</v>
      </c>
      <c r="T252" s="104">
        <f t="shared" ca="1" si="95"/>
        <v>0</v>
      </c>
    </row>
    <row r="253" spans="1:20" x14ac:dyDescent="0.25">
      <c r="A253" s="93">
        <f t="shared" si="96"/>
        <v>12500</v>
      </c>
      <c r="B253" s="106" t="s">
        <v>262</v>
      </c>
      <c r="C253" s="106">
        <v>1.7399999999999999E-2</v>
      </c>
      <c r="D253" s="106">
        <v>7.6200000000000004E-2</v>
      </c>
      <c r="E253" s="106">
        <v>37.454300000000003</v>
      </c>
      <c r="F253" s="106">
        <v>3.6400000000000002E-2</v>
      </c>
      <c r="G253" s="106">
        <v>-0.80679999999999996</v>
      </c>
      <c r="H253" s="106">
        <v>-1.6895</v>
      </c>
      <c r="I253" s="21">
        <f t="shared" ca="1" si="84"/>
        <v>1.7378008687666133E-2</v>
      </c>
      <c r="J253" s="21">
        <f t="shared" ca="1" si="85"/>
        <v>7.6212531878367532E-2</v>
      </c>
      <c r="K253" s="21">
        <f t="shared" ca="1" si="86"/>
        <v>37.454273072005648</v>
      </c>
      <c r="L253" s="21">
        <f t="shared" ca="1" si="87"/>
        <v>3.6392609704324626E-2</v>
      </c>
      <c r="M253" s="21">
        <f t="shared" ca="1" si="88"/>
        <v>-0.80677176626077707</v>
      </c>
      <c r="N253" s="21">
        <f t="shared" ca="1" si="89"/>
        <v>-1.6895221160083442</v>
      </c>
      <c r="O253" s="104">
        <f t="shared" ca="1" si="90"/>
        <v>2.1991312333866087E-5</v>
      </c>
      <c r="P253" s="104">
        <f t="shared" ca="1" si="91"/>
        <v>-1.2531878367527671E-5</v>
      </c>
      <c r="Q253" s="104">
        <f t="shared" ca="1" si="92"/>
        <v>2.6927994355219198E-5</v>
      </c>
      <c r="R253" s="104">
        <f t="shared" ca="1" si="93"/>
        <v>7.3902956753760241E-6</v>
      </c>
      <c r="S253" s="104">
        <f t="shared" ca="1" si="94"/>
        <v>-2.8233739222893739E-5</v>
      </c>
      <c r="T253" s="104">
        <f t="shared" ca="1" si="95"/>
        <v>2.2116008344230664E-5</v>
      </c>
    </row>
    <row r="254" spans="1:20" x14ac:dyDescent="0.25">
      <c r="A254" s="93">
        <f t="shared" si="96"/>
        <v>12500</v>
      </c>
      <c r="B254" s="106" t="s">
        <v>14</v>
      </c>
      <c r="C254" s="106">
        <v>8.9499999999999996E-2</v>
      </c>
      <c r="D254" s="106">
        <v>9.4000000000000004E-3</v>
      </c>
      <c r="E254" s="106">
        <v>5.3743999999999996</v>
      </c>
      <c r="F254" s="106">
        <v>2.9100000000000001E-2</v>
      </c>
      <c r="G254" s="106">
        <v>0.69340000000000002</v>
      </c>
      <c r="H254" s="106">
        <v>0.2253</v>
      </c>
      <c r="I254" s="21">
        <f t="shared" ca="1" si="84"/>
        <v>8.9453535698742551E-2</v>
      </c>
      <c r="J254" s="21">
        <f t="shared" ca="1" si="85"/>
        <v>9.4424489306366172E-3</v>
      </c>
      <c r="K254" s="21">
        <f t="shared" ca="1" si="86"/>
        <v>5.3743825785144423</v>
      </c>
      <c r="L254" s="21">
        <f t="shared" ca="1" si="87"/>
        <v>2.9063042554079845E-2</v>
      </c>
      <c r="M254" s="21">
        <f t="shared" ca="1" si="88"/>
        <v>0.69336680324763289</v>
      </c>
      <c r="N254" s="21">
        <f t="shared" ca="1" si="89"/>
        <v>0.22527168714981863</v>
      </c>
      <c r="O254" s="104">
        <f t="shared" ca="1" si="90"/>
        <v>4.6464301257445606E-5</v>
      </c>
      <c r="P254" s="104">
        <f t="shared" ca="1" si="91"/>
        <v>-4.2448930636616866E-5</v>
      </c>
      <c r="Q254" s="104">
        <f t="shared" ca="1" si="92"/>
        <v>1.7421485557278515E-5</v>
      </c>
      <c r="R254" s="104">
        <f t="shared" ca="1" si="93"/>
        <v>3.6957445920155624E-5</v>
      </c>
      <c r="S254" s="104">
        <f t="shared" ca="1" si="94"/>
        <v>3.3196752367126159E-5</v>
      </c>
      <c r="T254" s="104">
        <f t="shared" ca="1" si="95"/>
        <v>2.8312850181372307E-5</v>
      </c>
    </row>
    <row r="255" spans="1:20" x14ac:dyDescent="0.25">
      <c r="A255" s="93">
        <f t="shared" si="96"/>
        <v>12500</v>
      </c>
      <c r="B255" s="106" t="s">
        <v>15</v>
      </c>
      <c r="C255" s="106">
        <v>0.29809999999999998</v>
      </c>
      <c r="D255" s="106">
        <v>0.81069999999999998</v>
      </c>
      <c r="E255" s="106">
        <v>0</v>
      </c>
      <c r="F255" s="106">
        <v>-0.49159999999999998</v>
      </c>
      <c r="G255" s="106">
        <v>0</v>
      </c>
      <c r="H255" s="106">
        <v>0</v>
      </c>
      <c r="I255" s="21">
        <f t="shared" ca="1" si="84"/>
        <v>0.29806297528439263</v>
      </c>
      <c r="J255" s="21">
        <f t="shared" ca="1" si="85"/>
        <v>0.81070651517140491</v>
      </c>
      <c r="K255" s="21">
        <f t="shared" ca="1" si="86"/>
        <v>0</v>
      </c>
      <c r="L255" s="21">
        <f t="shared" ca="1" si="87"/>
        <v>-0.49157054020194352</v>
      </c>
      <c r="M255" s="21">
        <f t="shared" ca="1" si="88"/>
        <v>0</v>
      </c>
      <c r="N255" s="21">
        <f t="shared" ca="1" si="89"/>
        <v>0</v>
      </c>
      <c r="O255" s="104">
        <f t="shared" ca="1" si="90"/>
        <v>3.7024715607347769E-5</v>
      </c>
      <c r="P255" s="104">
        <f t="shared" ca="1" si="91"/>
        <v>-6.5151714049305198E-6</v>
      </c>
      <c r="Q255" s="104">
        <f t="shared" ca="1" si="92"/>
        <v>0</v>
      </c>
      <c r="R255" s="104">
        <f t="shared" ca="1" si="93"/>
        <v>-2.9459798056463704E-5</v>
      </c>
      <c r="S255" s="104">
        <f t="shared" ca="1" si="94"/>
        <v>0</v>
      </c>
      <c r="T255" s="104">
        <f t="shared" ca="1" si="95"/>
        <v>0</v>
      </c>
    </row>
    <row r="256" spans="1:20" x14ac:dyDescent="0.25">
      <c r="A256" s="93">
        <f t="shared" si="96"/>
        <v>12500</v>
      </c>
      <c r="B256" s="106" t="s">
        <v>287</v>
      </c>
      <c r="C256" s="106">
        <v>1.7858000000000001</v>
      </c>
      <c r="D256" s="106">
        <v>1.7600000000000001E-2</v>
      </c>
      <c r="E256" s="106">
        <v>0.3448</v>
      </c>
      <c r="F256" s="106">
        <v>-4.8399999999999999E-2</v>
      </c>
      <c r="G256" s="106">
        <v>4.0000000000000001E-3</v>
      </c>
      <c r="H256" s="106">
        <v>-3.6400000000000002E-2</v>
      </c>
      <c r="I256" s="21">
        <f t="shared" ca="1" si="84"/>
        <v>1.7862232440880101</v>
      </c>
      <c r="J256" s="21">
        <f t="shared" ca="1" si="85"/>
        <v>1.7620765328095592E-2</v>
      </c>
      <c r="K256" s="21">
        <f t="shared" ca="1" si="86"/>
        <v>0.34494076633062859</v>
      </c>
      <c r="L256" s="21">
        <f t="shared" ca="1" si="87"/>
        <v>-4.8381716282131108E-2</v>
      </c>
      <c r="M256" s="21">
        <f t="shared" ca="1" si="88"/>
        <v>4.1965624446728949E-3</v>
      </c>
      <c r="N256" s="21">
        <f t="shared" ca="1" si="89"/>
        <v>-3.6448017912380733E-2</v>
      </c>
      <c r="O256" s="104">
        <f t="shared" ca="1" si="90"/>
        <v>-4.232440880100885E-4</v>
      </c>
      <c r="P256" s="104">
        <f t="shared" ca="1" si="91"/>
        <v>-2.076532809559134E-5</v>
      </c>
      <c r="Q256" s="104">
        <f t="shared" ca="1" si="92"/>
        <v>-1.4076633062859445E-4</v>
      </c>
      <c r="R256" s="104">
        <f t="shared" ca="1" si="93"/>
        <v>-1.8283717868890215E-5</v>
      </c>
      <c r="S256" s="104">
        <f t="shared" ca="1" si="94"/>
        <v>-1.9656244467289481E-4</v>
      </c>
      <c r="T256" s="104">
        <f t="shared" ca="1" si="95"/>
        <v>4.8017912380730887E-5</v>
      </c>
    </row>
    <row r="257" spans="1:20" x14ac:dyDescent="0.25">
      <c r="A257" s="93">
        <f t="shared" si="96"/>
        <v>12500</v>
      </c>
      <c r="B257" s="106" t="s">
        <v>288</v>
      </c>
      <c r="C257" s="106">
        <v>1.7600000000000001E-2</v>
      </c>
      <c r="D257" s="106">
        <v>1.9622999999999999</v>
      </c>
      <c r="E257" s="106">
        <v>0.16839999999999999</v>
      </c>
      <c r="F257" s="106">
        <v>-5.6300000000000003E-2</v>
      </c>
      <c r="G257" s="106">
        <v>-3.8399999999999997E-2</v>
      </c>
      <c r="H257" s="106">
        <v>-5.67E-2</v>
      </c>
      <c r="I257" s="21">
        <f t="shared" ca="1" si="84"/>
        <v>1.7620765328095596E-2</v>
      </c>
      <c r="J257" s="21">
        <f t="shared" ca="1" si="85"/>
        <v>1.9626502733485522</v>
      </c>
      <c r="K257" s="21">
        <f t="shared" ca="1" si="86"/>
        <v>0.16851373707008974</v>
      </c>
      <c r="L257" s="21">
        <f t="shared" ca="1" si="87"/>
        <v>-5.6334552461357483E-2</v>
      </c>
      <c r="M257" s="21">
        <f t="shared" ca="1" si="88"/>
        <v>-3.8437829719643588E-2</v>
      </c>
      <c r="N257" s="21">
        <f t="shared" ca="1" si="89"/>
        <v>-5.6703203057867947E-2</v>
      </c>
      <c r="O257" s="104">
        <f t="shared" ca="1" si="90"/>
        <v>-2.0765328095594809E-5</v>
      </c>
      <c r="P257" s="104">
        <f t="shared" ca="1" si="91"/>
        <v>-3.5027334855231018E-4</v>
      </c>
      <c r="Q257" s="104">
        <f t="shared" ca="1" si="92"/>
        <v>-1.1373707008974221E-4</v>
      </c>
      <c r="R257" s="104">
        <f t="shared" ca="1" si="93"/>
        <v>3.4552461357480191E-5</v>
      </c>
      <c r="S257" s="104">
        <f t="shared" ca="1" si="94"/>
        <v>3.7829719643590887E-5</v>
      </c>
      <c r="T257" s="104">
        <f t="shared" ca="1" si="95"/>
        <v>3.2030578679467792E-6</v>
      </c>
    </row>
    <row r="258" spans="1:20" x14ac:dyDescent="0.25">
      <c r="A258" s="93">
        <f t="shared" si="96"/>
        <v>12500</v>
      </c>
      <c r="B258" s="106" t="s">
        <v>286</v>
      </c>
      <c r="C258" s="106">
        <v>1.1555</v>
      </c>
      <c r="D258" s="106">
        <v>1.9468000000000001</v>
      </c>
      <c r="E258" s="106">
        <v>0</v>
      </c>
      <c r="F258" s="106">
        <v>-0.25369999999999998</v>
      </c>
      <c r="G258" s="106">
        <v>0</v>
      </c>
      <c r="H258" s="106">
        <v>0</v>
      </c>
      <c r="I258" s="21">
        <f t="shared" ca="1" si="84"/>
        <v>1.1522470926443114</v>
      </c>
      <c r="J258" s="21">
        <f t="shared" ca="1" si="85"/>
        <v>1.9429164548007987</v>
      </c>
      <c r="K258" s="21">
        <f t="shared" ca="1" si="86"/>
        <v>0</v>
      </c>
      <c r="L258" s="21">
        <f t="shared" ca="1" si="87"/>
        <v>-0.25365911733526819</v>
      </c>
      <c r="M258" s="21">
        <f t="shared" ca="1" si="88"/>
        <v>0</v>
      </c>
      <c r="N258" s="21">
        <f t="shared" ca="1" si="89"/>
        <v>0</v>
      </c>
      <c r="O258" s="104">
        <f t="shared" ca="1" si="90"/>
        <v>3.2529073556886168E-3</v>
      </c>
      <c r="P258" s="104">
        <f t="shared" ca="1" si="91"/>
        <v>3.8835451992014214E-3</v>
      </c>
      <c r="Q258" s="104">
        <f t="shared" ca="1" si="92"/>
        <v>0</v>
      </c>
      <c r="R258" s="104">
        <f t="shared" ca="1" si="93"/>
        <v>-4.0882664731789475E-5</v>
      </c>
      <c r="S258" s="104">
        <f t="shared" ca="1" si="94"/>
        <v>0</v>
      </c>
      <c r="T258" s="104">
        <f t="shared" ca="1" si="95"/>
        <v>0</v>
      </c>
    </row>
    <row r="259" spans="1:20" x14ac:dyDescent="0.25">
      <c r="A259" s="93">
        <f t="shared" si="96"/>
        <v>12500</v>
      </c>
      <c r="B259" s="106" t="s">
        <v>284</v>
      </c>
      <c r="C259" s="106">
        <v>0.97240000000000004</v>
      </c>
      <c r="D259" s="106">
        <v>0.14680000000000001</v>
      </c>
      <c r="E259" s="106">
        <v>0.5837</v>
      </c>
      <c r="F259" s="106">
        <v>0.11559999999999999</v>
      </c>
      <c r="G259" s="106">
        <v>9.5899999999999999E-2</v>
      </c>
      <c r="H259" s="106">
        <v>9.6699999999999994E-2</v>
      </c>
      <c r="I259" s="21">
        <f t="shared" ca="1" si="84"/>
        <v>0.97239859738781331</v>
      </c>
      <c r="J259" s="21">
        <f t="shared" ca="1" si="85"/>
        <v>0.14676246517838815</v>
      </c>
      <c r="K259" s="21">
        <f t="shared" ca="1" si="86"/>
        <v>0.58367677783090477</v>
      </c>
      <c r="L259" s="21">
        <f t="shared" ca="1" si="87"/>
        <v>0.11562864184459093</v>
      </c>
      <c r="M259" s="21">
        <f t="shared" ca="1" si="88"/>
        <v>9.5893956913297038E-2</v>
      </c>
      <c r="N259" s="21">
        <f t="shared" ca="1" si="89"/>
        <v>9.6665491248288243E-2</v>
      </c>
      <c r="O259" s="104">
        <f t="shared" ca="1" si="90"/>
        <v>1.402612186729435E-6</v>
      </c>
      <c r="P259" s="104">
        <f t="shared" ca="1" si="91"/>
        <v>3.7534821611867608E-5</v>
      </c>
      <c r="Q259" s="104">
        <f t="shared" ca="1" si="92"/>
        <v>2.322216909522723E-5</v>
      </c>
      <c r="R259" s="104">
        <f t="shared" ca="1" si="93"/>
        <v>-2.8641844590934773E-5</v>
      </c>
      <c r="S259" s="104">
        <f t="shared" ca="1" si="94"/>
        <v>6.0430867029614976E-6</v>
      </c>
      <c r="T259" s="104">
        <f t="shared" ca="1" si="95"/>
        <v>3.450875171175094E-5</v>
      </c>
    </row>
    <row r="260" spans="1:20" x14ac:dyDescent="0.25">
      <c r="A260" s="93">
        <f t="shared" si="96"/>
        <v>12500</v>
      </c>
      <c r="B260" s="106" t="s">
        <v>304</v>
      </c>
      <c r="C260" s="106">
        <v>32.078299999999999</v>
      </c>
      <c r="D260" s="106">
        <v>47.503999999999998</v>
      </c>
      <c r="E260" s="106">
        <v>51.792499999999997</v>
      </c>
      <c r="F260" s="106">
        <v>-30.9466</v>
      </c>
      <c r="G260" s="106">
        <v>-2.8538000000000001</v>
      </c>
      <c r="H260" s="106">
        <v>-2.3450000000000002</v>
      </c>
      <c r="I260" s="21">
        <f>VLOOKUP($A260,TOTALS!$A$3:$G$133,2)</f>
        <v>32.197700008475458</v>
      </c>
      <c r="J260" s="21">
        <f>VLOOKUP($A260,TOTALS!$A$3:$G$133,3)</f>
        <v>47.832931612940676</v>
      </c>
      <c r="K260" s="21">
        <f>VLOOKUP($A260,TOTALS!$A$3:$G$133,4)</f>
        <v>51.792771603425869</v>
      </c>
      <c r="L260" s="21">
        <f>VLOOKUP($A260,TOTALS!$A$3:$G$133,5)</f>
        <v>-31.148208700130215</v>
      </c>
      <c r="M260" s="21">
        <f>VLOOKUP($A260,TOTALS!$A$3:$G$133,6)</f>
        <v>-2.8537006333869579</v>
      </c>
      <c r="N260" s="21">
        <f>VLOOKUP($A260,TOTALS!$A$3:$G$133,7)</f>
        <v>-2.3450402390809728</v>
      </c>
      <c r="O260" s="104">
        <f t="shared" si="90"/>
        <v>-0.11940000847545917</v>
      </c>
      <c r="P260" s="104">
        <f t="shared" si="91"/>
        <v>-0.32893161294067852</v>
      </c>
      <c r="Q260" s="104">
        <f t="shared" si="92"/>
        <v>-2.7160342587251307E-4</v>
      </c>
      <c r="R260" s="104">
        <f t="shared" si="93"/>
        <v>0.20160870013021537</v>
      </c>
      <c r="S260" s="104">
        <f t="shared" si="94"/>
        <v>-9.9366613042217722E-5</v>
      </c>
      <c r="T260" s="104">
        <f t="shared" si="95"/>
        <v>4.0239080972614971E-5</v>
      </c>
    </row>
  </sheetData>
  <autoFilter ref="A1:T149" xr:uid="{00000000-0009-0000-0000-000003000000}">
    <filterColumn colId="2" showButton="0"/>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filterColumn colId="14" showButton="0"/>
    <filterColumn colId="15" showButton="0"/>
    <filterColumn colId="16" showButton="0"/>
    <filterColumn colId="17" showButton="0"/>
    <filterColumn colId="18" showButton="0"/>
  </autoFilter>
  <mergeCells count="3">
    <mergeCell ref="C1:H1"/>
    <mergeCell ref="I1:N1"/>
    <mergeCell ref="O1:T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sheetPr>
  <dimension ref="A1:V271"/>
  <sheetViews>
    <sheetView workbookViewId="0">
      <pane ySplit="2" topLeftCell="A3" activePane="bottomLeft" state="frozen"/>
      <selection activeCell="H39" sqref="H39"/>
      <selection pane="bottomLeft" activeCell="D2" sqref="D2"/>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3" width="11.28515625" style="17" customWidth="1"/>
    <col min="14" max="15" width="9.5703125" style="19" customWidth="1"/>
    <col min="16" max="16" width="11.5703125" style="19" customWidth="1"/>
    <col min="17" max="17" width="9.5703125" style="19" customWidth="1"/>
    <col min="18" max="18" width="10.28515625" style="19" customWidth="1"/>
    <col min="19" max="19" width="11.28515625" style="19" customWidth="1"/>
    <col min="20" max="16384" width="9.140625" style="10"/>
  </cols>
  <sheetData>
    <row r="1" spans="1:22" s="25" customFormat="1" x14ac:dyDescent="0.25">
      <c r="A1" s="14"/>
      <c r="B1" s="131" t="s">
        <v>43</v>
      </c>
      <c r="C1" s="131"/>
      <c r="D1" s="131"/>
      <c r="E1" s="122" t="s">
        <v>47</v>
      </c>
      <c r="F1" s="122"/>
      <c r="G1" s="122"/>
      <c r="H1" s="132" t="s">
        <v>48</v>
      </c>
      <c r="I1" s="132"/>
      <c r="J1" s="132"/>
      <c r="K1" s="141" t="s">
        <v>155</v>
      </c>
      <c r="L1" s="142"/>
      <c r="M1" s="142"/>
      <c r="N1" s="142"/>
      <c r="O1" s="142"/>
      <c r="P1" s="143"/>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101" t="s">
        <v>50</v>
      </c>
      <c r="L2" s="101" t="s">
        <v>51</v>
      </c>
      <c r="M2" s="101" t="s">
        <v>52</v>
      </c>
      <c r="N2" s="101" t="s">
        <v>53</v>
      </c>
      <c r="O2" s="101" t="s">
        <v>54</v>
      </c>
      <c r="P2" s="101" t="s">
        <v>55</v>
      </c>
      <c r="Q2" s="102" t="s">
        <v>50</v>
      </c>
      <c r="R2" s="102" t="s">
        <v>51</v>
      </c>
      <c r="S2" s="102" t="s">
        <v>52</v>
      </c>
      <c r="T2" s="102" t="s">
        <v>53</v>
      </c>
      <c r="U2" s="102" t="s">
        <v>54</v>
      </c>
      <c r="V2" s="102" t="s">
        <v>55</v>
      </c>
    </row>
    <row r="3" spans="1:22" x14ac:dyDescent="0.25">
      <c r="A3" s="26">
        <f>Wellpath!E3</f>
        <v>0</v>
      </c>
      <c r="B3" s="22">
        <v>0</v>
      </c>
      <c r="C3" s="22">
        <f>ABS(COS(Wellpath!$L3))*COS(Wellpath!$M3)*MAX(1,SQRT(10/(Wellpath!K4-Wellpath!K3)))</f>
        <v>1</v>
      </c>
      <c r="D3" s="22" t="str">
        <f>IF(ABS(Wellpath!$L3)&lt;VerticalInc,"SING",-ABS(COS(Wellpath!$L3))*SIN(Wellpath!$M3)/SIN(Wellpath!$L3))</f>
        <v>SING</v>
      </c>
      <c r="E3" s="20">
        <v>0</v>
      </c>
      <c r="F3" s="20">
        <v>0</v>
      </c>
      <c r="G3" s="20">
        <v>0</v>
      </c>
      <c r="H3" s="18">
        <v>0</v>
      </c>
      <c r="I3" s="18">
        <v>0</v>
      </c>
      <c r="J3" s="18">
        <v>0</v>
      </c>
      <c r="K3" s="21">
        <v>0</v>
      </c>
      <c r="L3" s="21">
        <f>I3</f>
        <v>0</v>
      </c>
      <c r="M3" s="21">
        <f>J3</f>
        <v>0</v>
      </c>
      <c r="N3" s="21">
        <f>E3*F3</f>
        <v>0</v>
      </c>
      <c r="O3" s="21">
        <f>E3*G3</f>
        <v>0</v>
      </c>
      <c r="P3" s="21">
        <f>F3*G3</f>
        <v>0</v>
      </c>
      <c r="Q3" s="19">
        <f>K3^2</f>
        <v>0</v>
      </c>
      <c r="R3" s="19">
        <f t="shared" ref="R3:S3" si="0">L3^2</f>
        <v>0</v>
      </c>
      <c r="S3" s="19">
        <f t="shared" si="0"/>
        <v>0</v>
      </c>
      <c r="T3" s="19">
        <f>K3*L3</f>
        <v>0</v>
      </c>
      <c r="U3" s="19">
        <f>K3*M3</f>
        <v>0</v>
      </c>
      <c r="V3" s="19">
        <f>L3*M3</f>
        <v>0</v>
      </c>
    </row>
    <row r="4" spans="1:22" x14ac:dyDescent="0.25">
      <c r="A4" s="26">
        <f>Wellpath!E4</f>
        <v>100</v>
      </c>
      <c r="B4" s="22">
        <v>0</v>
      </c>
      <c r="C4" s="22">
        <f>ABS(COS(Wellpath!$L4))*COS(Wellpath!$M4)*MAX(1,SQRT(10/(Wellpath!K4-Wellpath!K3)))</f>
        <v>1</v>
      </c>
      <c r="D4" s="22" t="str">
        <f>IF(ABS(Wellpath!$L4)&lt;VerticalInc,"SING",-ABS(COS(Wellpath!$L4))*SIN(Wellpath!$M4)/SIN(Wellpath!$L4)*MAX(1,SQRT(10/(Wellpath!$K4-Wellpath!$K3))))</f>
        <v>SING</v>
      </c>
      <c r="E4" s="20">
        <f>IF(D4="SING",(Wellpath!K5+Wellpath!K4-2*Wellpath!K3)/2*Model!$W$35,Model!$W$35*((drdp!B4+drdp!K4)*XYM3E!$B4+(drdp!E4+drdp!N4)*XYM3E!$C4+(drdp!H4+drdp!Q4)*XYM3E!$D4))</f>
        <v>0.23938936020354221</v>
      </c>
      <c r="F4" s="20">
        <f>IF(D4="SING",0,Model!$W$35*((drdp!C4+drdp!L4)*XYM3E!$B4+(drdp!F4+drdp!O4)*XYM3E!$C4+(drdp!I4+drdp!R4)*XYM3E!$D4))</f>
        <v>0</v>
      </c>
      <c r="G4" s="20">
        <f>IF(D4="SING",0,Model!$W$35*((drdp!D4+drdp!M4)*XYM3E!$B4+(drdp!G4+drdp!P4)*XYM3E!$C4+(drdp!J4+drdp!S4)*XYM3E!$D4))</f>
        <v>0</v>
      </c>
      <c r="H4" s="18">
        <f>IF(D4="SING",(Wellpath!K4-Wellpath!K3)*Model!$W$35,Model!$W$35*((drdp!B4)*XYM3E!$B4+(drdp!E4)*XYM3E!$C4+(drdp!H4)*XYM3E!$D4))</f>
        <v>0.15959290680236149</v>
      </c>
      <c r="I4" s="18">
        <f>IF(D4="SING",0,Model!$W$35*((drdp!C4)*XYM3E!$B4+(drdp!F4)*XYM3E!$C4+(drdp!I4)*XYM3E!$D4))</f>
        <v>0</v>
      </c>
      <c r="J4" s="18">
        <f>IF(D4="SING",0,Model!$W$35*((drdp!D4)*XYM3E!$B4+(drdp!G4)*XYM3E!$C4+(drdp!J4)*XYM3E!$D4))</f>
        <v>0</v>
      </c>
      <c r="K4" s="21">
        <f t="shared" ref="K4:M6" si="1">K3+E4^2</f>
        <v>5.7307265778661277E-2</v>
      </c>
      <c r="L4" s="21">
        <f t="shared" si="1"/>
        <v>0</v>
      </c>
      <c r="M4" s="21">
        <f t="shared" si="1"/>
        <v>0</v>
      </c>
      <c r="N4" s="21">
        <f t="shared" ref="N4:N6" si="2">N3+E4*F4</f>
        <v>0</v>
      </c>
      <c r="O4" s="21">
        <f t="shared" ref="O4:O6" si="3">O3+E4*G4</f>
        <v>0</v>
      </c>
      <c r="P4" s="21">
        <f t="shared" ref="P4:P6" si="4">P3+F4*G4</f>
        <v>0</v>
      </c>
      <c r="Q4" s="19">
        <f>H4^2</f>
        <v>2.5469895901627241E-2</v>
      </c>
      <c r="R4" s="19">
        <f t="shared" ref="R4:S4" si="5">I4^2</f>
        <v>0</v>
      </c>
      <c r="S4" s="19">
        <f t="shared" si="5"/>
        <v>0</v>
      </c>
      <c r="T4" s="19">
        <f>H4*I4</f>
        <v>0</v>
      </c>
      <c r="U4" s="19">
        <f>H4*J4</f>
        <v>0</v>
      </c>
      <c r="V4" s="19">
        <f>I4*J4</f>
        <v>0</v>
      </c>
    </row>
    <row r="5" spans="1:22" x14ac:dyDescent="0.25">
      <c r="A5" s="26">
        <f>Wellpath!E5</f>
        <v>200</v>
      </c>
      <c r="B5" s="22">
        <v>0</v>
      </c>
      <c r="C5" s="22">
        <f>ABS(COS(Wellpath!$L5))*COS(Wellpath!$M5)*MAX(1,SQRT(10/(Wellpath!K5-Wellpath!K4)))</f>
        <v>1</v>
      </c>
      <c r="D5" s="22" t="str">
        <f>IF(ABS(Wellpath!$L5)&lt;VerticalInc,"SING",-ABS(COS(Wellpath!$L5))*SIN(Wellpath!$M5)/SIN(Wellpath!$L5)*MAX(1,SQRT(10/(Wellpath!$K5-Wellpath!$K4))))</f>
        <v>SING</v>
      </c>
      <c r="E5" s="20">
        <f>IF(D5="SING",(Wellpath!K6-Wellpath!K4)/2*Model!$W$35,Model!$W$35*((drdp!B5+drdp!K5)*XYM3E!$B5+(drdp!E5+drdp!N5)*XYM3E!$C5+(drdp!H5+drdp!Q5)*XYM3E!$D5))</f>
        <v>0.15959290680236146</v>
      </c>
      <c r="F5" s="20">
        <f>IF(D5="SING",0,Model!$W$35*((drdp!C5+drdp!L5)*XYM3E!$B5+(drdp!F5+drdp!O5)*XYM3E!$C5+(drdp!I5+drdp!R5)*XYM3E!$D5))</f>
        <v>0</v>
      </c>
      <c r="G5" s="20">
        <f>IF(D5="SING",0,Model!$W$35*((drdp!D5+drdp!M5)*XYM3E!$B5+(drdp!G5+drdp!P5)*XYM3E!$C5+(drdp!J5+drdp!S5)*XYM3E!$D5))</f>
        <v>0</v>
      </c>
      <c r="H5" s="18">
        <f>IF(D5="SING",(Wellpath!K5-Wellpath!K4)/2*Model!$W$35,Model!$W$35*((drdp!B5)*XYM3E!$B5+(drdp!E5)*XYM3E!$C5+(drdp!H5)*XYM3E!$D5))</f>
        <v>7.9796453401180745E-2</v>
      </c>
      <c r="I5" s="18">
        <f>IF(D5="SING",0,Model!$W$35*((drdp!C5)*XYM3E!$B5+(drdp!F5)*XYM3E!$C5+(drdp!I5)*XYM3E!$D5))</f>
        <v>0</v>
      </c>
      <c r="J5" s="18">
        <f>IF(D5="SING",0,Model!$W$35*((drdp!D5)*XYM3E!$B5+(drdp!G5)*XYM3E!$C5+(drdp!J5)*XYM3E!$D5))</f>
        <v>0</v>
      </c>
      <c r="K5" s="21">
        <f t="shared" si="1"/>
        <v>8.2777161680288508E-2</v>
      </c>
      <c r="L5" s="21">
        <f t="shared" si="1"/>
        <v>0</v>
      </c>
      <c r="M5" s="21">
        <f t="shared" si="1"/>
        <v>0</v>
      </c>
      <c r="N5" s="21">
        <f t="shared" si="2"/>
        <v>0</v>
      </c>
      <c r="O5" s="21">
        <f t="shared" si="3"/>
        <v>0</v>
      </c>
      <c r="P5" s="21">
        <f t="shared" si="4"/>
        <v>0</v>
      </c>
      <c r="Q5" s="19">
        <f>K4+H5^2</f>
        <v>6.3674739754068094E-2</v>
      </c>
      <c r="R5" s="19">
        <f t="shared" ref="R5:S6" si="6">L4+I5^2</f>
        <v>0</v>
      </c>
      <c r="S5" s="19">
        <f t="shared" si="6"/>
        <v>0</v>
      </c>
      <c r="T5" s="19">
        <f>N4+H5*I5</f>
        <v>0</v>
      </c>
      <c r="U5" s="19">
        <f>O4+H5*J5</f>
        <v>0</v>
      </c>
      <c r="V5" s="19">
        <f>P4+I5*J5</f>
        <v>0</v>
      </c>
    </row>
    <row r="6" spans="1:22" x14ac:dyDescent="0.25">
      <c r="A6" s="26">
        <f>Wellpath!E6</f>
        <v>300</v>
      </c>
      <c r="B6" s="22">
        <v>0</v>
      </c>
      <c r="C6" s="22">
        <f>ABS(COS(Wellpath!$L6))*COS(Wellpath!$M6)*MAX(1,SQRT(10/(Wellpath!K6-Wellpath!K5)))</f>
        <v>1</v>
      </c>
      <c r="D6" s="22" t="str">
        <f>IF(ABS(Wellpath!$L6)&lt;VerticalInc,"SING",-ABS(COS(Wellpath!$L6))*SIN(Wellpath!$M6)/SIN(Wellpath!$L6)*MAX(1,SQRT(10/(Wellpath!$K6-Wellpath!$K5))))</f>
        <v>SING</v>
      </c>
      <c r="E6" s="20">
        <f>IF(D6="SING",(Wellpath!K7-Wellpath!K5)/2*Model!$W$35,Model!$W$35*((drdp!B6+drdp!K6)*XYM3E!$B6+(drdp!E6+drdp!N6)*XYM3E!$C6+(drdp!H6+drdp!Q6)*XYM3E!$D6))</f>
        <v>0.15959290680236149</v>
      </c>
      <c r="F6" s="20">
        <f>IF(D6="SING",0,Model!$W$35*((drdp!C6+drdp!L6)*XYM3E!$B6+(drdp!F6+drdp!O6)*XYM3E!$C6+(drdp!I6+drdp!R6)*XYM3E!$D6))</f>
        <v>0</v>
      </c>
      <c r="G6" s="20">
        <f>IF(D6="SING",0,Model!$W$35*((drdp!D6+drdp!M6)*XYM3E!$B6+(drdp!G6+drdp!P6)*XYM3E!$C6+(drdp!J6+drdp!S6)*XYM3E!$D6))</f>
        <v>0</v>
      </c>
      <c r="H6" s="18">
        <f>IF(D6="SING",(Wellpath!K6-Wellpath!K5)/2*Model!$W$35,Model!$W$35*((drdp!B6)*XYM3E!$B6+(drdp!E6)*XYM3E!$C6+(drdp!H6)*XYM3E!$D6))</f>
        <v>7.9796453401180731E-2</v>
      </c>
      <c r="I6" s="18">
        <f>IF(D6="SING",0,Model!$W$35*((drdp!C6)*XYM3E!$B6+(drdp!F6)*XYM3E!$C6+(drdp!I6)*XYM3E!$D6))</f>
        <v>0</v>
      </c>
      <c r="J6" s="18">
        <f>IF(D6="SING",0,Model!$W$35*((drdp!D6)*XYM3E!$B6+(drdp!G6)*XYM3E!$C6+(drdp!J6)*XYM3E!$D6))</f>
        <v>0</v>
      </c>
      <c r="K6" s="21">
        <f t="shared" si="1"/>
        <v>0.10824705758191575</v>
      </c>
      <c r="L6" s="21">
        <f t="shared" si="1"/>
        <v>0</v>
      </c>
      <c r="M6" s="21">
        <f t="shared" si="1"/>
        <v>0</v>
      </c>
      <c r="N6" s="21">
        <f t="shared" si="2"/>
        <v>0</v>
      </c>
      <c r="O6" s="21">
        <f t="shared" si="3"/>
        <v>0</v>
      </c>
      <c r="P6" s="21">
        <f t="shared" si="4"/>
        <v>0</v>
      </c>
      <c r="Q6" s="19">
        <f t="shared" ref="Q6" si="7">K5+H6^2</f>
        <v>8.9144635655695317E-2</v>
      </c>
      <c r="R6" s="19">
        <f t="shared" si="6"/>
        <v>0</v>
      </c>
      <c r="S6" s="19">
        <f t="shared" si="6"/>
        <v>0</v>
      </c>
      <c r="T6" s="19">
        <f t="shared" ref="T6" si="8">N5+H6*I6</f>
        <v>0</v>
      </c>
      <c r="U6" s="19">
        <f t="shared" ref="U6" si="9">O5+H6*J6</f>
        <v>0</v>
      </c>
      <c r="V6" s="19">
        <f t="shared" ref="V6" si="10">P5+I6*J6</f>
        <v>0</v>
      </c>
    </row>
    <row r="7" spans="1:22" x14ac:dyDescent="0.25">
      <c r="A7" s="26">
        <f>Wellpath!E7</f>
        <v>400</v>
      </c>
      <c r="B7" s="22">
        <v>0</v>
      </c>
      <c r="C7" s="22">
        <f>ABS(COS(Wellpath!$L7))*COS(Wellpath!$M7)*MAX(1,SQRT(10/(Wellpath!K7-Wellpath!K6)))</f>
        <v>1</v>
      </c>
      <c r="D7" s="22" t="str">
        <f>IF(ABS(Wellpath!$L7)&lt;VerticalInc,"SING",-ABS(COS(Wellpath!$L7))*SIN(Wellpath!$M7)/SIN(Wellpath!$L7)*MAX(1,SQRT(10/(Wellpath!$K7-Wellpath!$K6))))</f>
        <v>SING</v>
      </c>
      <c r="E7" s="20">
        <f>IF(D7="SING",(Wellpath!K8-Wellpath!K6)/2*Model!$W$35,Model!$W$35*((drdp!B7+drdp!K7)*XYM3E!$B7+(drdp!E7+drdp!N7)*XYM3E!$C7+(drdp!H7+drdp!Q7)*XYM3E!$D7))</f>
        <v>0.15959290680236149</v>
      </c>
      <c r="F7" s="20">
        <f>IF(D7="SING",0,Model!$W$35*((drdp!C7+drdp!L7)*XYM3E!$B7+(drdp!F7+drdp!O7)*XYM3E!$C7+(drdp!I7+drdp!R7)*XYM3E!$D7))</f>
        <v>0</v>
      </c>
      <c r="G7" s="20">
        <f>IF(D7="SING",0,Model!$W$35*((drdp!D7+drdp!M7)*XYM3E!$B7+(drdp!G7+drdp!P7)*XYM3E!$C7+(drdp!J7+drdp!S7)*XYM3E!$D7))</f>
        <v>0</v>
      </c>
      <c r="H7" s="18">
        <f>IF(D7="SING",(Wellpath!K7-Wellpath!K6)/2*Model!$W$35,Model!$W$35*((drdp!B7)*XYM3E!$B7+(drdp!E7)*XYM3E!$C7+(drdp!H7)*XYM3E!$D7))</f>
        <v>7.9796453401180745E-2</v>
      </c>
      <c r="I7" s="18">
        <f>IF(D7="SING",0,Model!$W$35*((drdp!C7)*XYM3E!$B7+(drdp!F7)*XYM3E!$C7+(drdp!I7)*XYM3E!$D7))</f>
        <v>0</v>
      </c>
      <c r="J7" s="18">
        <f>IF(D7="SING",0,Model!$W$35*((drdp!D7)*XYM3E!$B7+(drdp!G7)*XYM3E!$C7+(drdp!J7)*XYM3E!$D7))</f>
        <v>0</v>
      </c>
      <c r="K7" s="21">
        <f t="shared" ref="K7:K70" si="11">K6+E7^2</f>
        <v>0.13371695348354298</v>
      </c>
      <c r="L7" s="21">
        <f t="shared" ref="L7:L70" si="12">L6+F7^2</f>
        <v>0</v>
      </c>
      <c r="M7" s="21">
        <f t="shared" ref="M7:M70" si="13">M6+G7^2</f>
        <v>0</v>
      </c>
      <c r="N7" s="21">
        <f t="shared" ref="N7:N70" si="14">N6+E7*F7</f>
        <v>0</v>
      </c>
      <c r="O7" s="21">
        <f t="shared" ref="O7:O70" si="15">O6+E7*G7</f>
        <v>0</v>
      </c>
      <c r="P7" s="21">
        <f t="shared" ref="P7:P70" si="16">P6+F7*G7</f>
        <v>0</v>
      </c>
      <c r="Q7" s="19">
        <f t="shared" ref="Q7:Q70" si="17">K6+H7^2</f>
        <v>0.11461453155732255</v>
      </c>
      <c r="R7" s="19">
        <f t="shared" ref="R7:R70" si="18">L6+I7^2</f>
        <v>0</v>
      </c>
      <c r="S7" s="19">
        <f t="shared" ref="S7:S70" si="19">M6+J7^2</f>
        <v>0</v>
      </c>
      <c r="T7" s="19">
        <f t="shared" ref="T7:T70" si="20">N6+H7*I7</f>
        <v>0</v>
      </c>
      <c r="U7" s="19">
        <f t="shared" ref="U7:U70" si="21">O6+H7*J7</f>
        <v>0</v>
      </c>
      <c r="V7" s="19">
        <f t="shared" ref="V7:V70" si="22">P6+I7*J7</f>
        <v>0</v>
      </c>
    </row>
    <row r="8" spans="1:22" x14ac:dyDescent="0.25">
      <c r="A8" s="26">
        <f>Wellpath!E8</f>
        <v>500</v>
      </c>
      <c r="B8" s="22">
        <v>0</v>
      </c>
      <c r="C8" s="22">
        <f>ABS(COS(Wellpath!$L8))*COS(Wellpath!$M8)*MAX(1,SQRT(10/(Wellpath!K8-Wellpath!K7)))</f>
        <v>1</v>
      </c>
      <c r="D8" s="22" t="str">
        <f>IF(ABS(Wellpath!$L8)&lt;VerticalInc,"SING",-ABS(COS(Wellpath!$L8))*SIN(Wellpath!$M8)/SIN(Wellpath!$L8)*MAX(1,SQRT(10/(Wellpath!$K8-Wellpath!$K7))))</f>
        <v>SING</v>
      </c>
      <c r="E8" s="20">
        <f>IF(D8="SING",(Wellpath!K9-Wellpath!K7)/2*Model!$W$35,Model!$W$35*((drdp!B8+drdp!K8)*XYM3E!$B8+(drdp!E8+drdp!N8)*XYM3E!$C8+(drdp!H8+drdp!Q8)*XYM3E!$D8))</f>
        <v>0.15959290680236146</v>
      </c>
      <c r="F8" s="20">
        <f>IF(D8="SING",0,Model!$W$35*((drdp!C8+drdp!L8)*XYM3E!$B8+(drdp!F8+drdp!O8)*XYM3E!$C8+(drdp!I8+drdp!R8)*XYM3E!$D8))</f>
        <v>0</v>
      </c>
      <c r="G8" s="20">
        <f>IF(D8="SING",0,Model!$W$35*((drdp!D8+drdp!M8)*XYM3E!$B8+(drdp!G8+drdp!P8)*XYM3E!$C8+(drdp!J8+drdp!S8)*XYM3E!$D8))</f>
        <v>0</v>
      </c>
      <c r="H8" s="18">
        <f>IF(D8="SING",(Wellpath!K8-Wellpath!K7)/2*Model!$W$35,Model!$W$35*((drdp!B8)*XYM3E!$B8+(drdp!E8)*XYM3E!$C8+(drdp!H8)*XYM3E!$D8))</f>
        <v>7.9796453401180745E-2</v>
      </c>
      <c r="I8" s="18">
        <f>IF(D8="SING",0,Model!$W$35*((drdp!C8)*XYM3E!$B8+(drdp!F8)*XYM3E!$C8+(drdp!I8)*XYM3E!$D8))</f>
        <v>0</v>
      </c>
      <c r="J8" s="18">
        <f>IF(D8="SING",0,Model!$W$35*((drdp!D8)*XYM3E!$B8+(drdp!G8)*XYM3E!$C8+(drdp!J8)*XYM3E!$D8))</f>
        <v>0</v>
      </c>
      <c r="K8" s="21">
        <f t="shared" si="11"/>
        <v>0.15918684938517022</v>
      </c>
      <c r="L8" s="21">
        <f t="shared" si="12"/>
        <v>0</v>
      </c>
      <c r="M8" s="21">
        <f t="shared" si="13"/>
        <v>0</v>
      </c>
      <c r="N8" s="21">
        <f t="shared" si="14"/>
        <v>0</v>
      </c>
      <c r="O8" s="21">
        <f t="shared" si="15"/>
        <v>0</v>
      </c>
      <c r="P8" s="21">
        <f t="shared" si="16"/>
        <v>0</v>
      </c>
      <c r="Q8" s="19">
        <f t="shared" si="17"/>
        <v>0.14008442745894981</v>
      </c>
      <c r="R8" s="19">
        <f t="shared" si="18"/>
        <v>0</v>
      </c>
      <c r="S8" s="19">
        <f t="shared" si="19"/>
        <v>0</v>
      </c>
      <c r="T8" s="19">
        <f t="shared" si="20"/>
        <v>0</v>
      </c>
      <c r="U8" s="19">
        <f t="shared" si="21"/>
        <v>0</v>
      </c>
      <c r="V8" s="19">
        <f t="shared" si="22"/>
        <v>0</v>
      </c>
    </row>
    <row r="9" spans="1:22" x14ac:dyDescent="0.25">
      <c r="A9" s="26">
        <f>Wellpath!E9</f>
        <v>600</v>
      </c>
      <c r="B9" s="22">
        <v>0</v>
      </c>
      <c r="C9" s="22">
        <f>ABS(COS(Wellpath!$L9))*COS(Wellpath!$M9)*MAX(1,SQRT(10/(Wellpath!K9-Wellpath!K8)))</f>
        <v>1</v>
      </c>
      <c r="D9" s="22" t="str">
        <f>IF(ABS(Wellpath!$L9)&lt;VerticalInc,"SING",-ABS(COS(Wellpath!$L9))*SIN(Wellpath!$M9)/SIN(Wellpath!$L9)*MAX(1,SQRT(10/(Wellpath!$K9-Wellpath!$K8))))</f>
        <v>SING</v>
      </c>
      <c r="E9" s="20">
        <f>IF(D9="SING",(Wellpath!K10-Wellpath!K8)/2*Model!$W$35,Model!$W$35*((drdp!B9+drdp!K9)*XYM3E!$B9+(drdp!E9+drdp!N9)*XYM3E!$C9+(drdp!H9+drdp!Q9)*XYM3E!$D9))</f>
        <v>0.15959290680236149</v>
      </c>
      <c r="F9" s="20">
        <f>IF(D9="SING",0,Model!$W$35*((drdp!C9+drdp!L9)*XYM3E!$B9+(drdp!F9+drdp!O9)*XYM3E!$C9+(drdp!I9+drdp!R9)*XYM3E!$D9))</f>
        <v>0</v>
      </c>
      <c r="G9" s="20">
        <f>IF(D9="SING",0,Model!$W$35*((drdp!D9+drdp!M9)*XYM3E!$B9+(drdp!G9+drdp!P9)*XYM3E!$C9+(drdp!J9+drdp!S9)*XYM3E!$D9))</f>
        <v>0</v>
      </c>
      <c r="H9" s="18">
        <f>IF(D9="SING",(Wellpath!K9-Wellpath!K8)/2*Model!$W$35,Model!$W$35*((drdp!B9)*XYM3E!$B9+(drdp!E9)*XYM3E!$C9+(drdp!H9)*XYM3E!$D9))</f>
        <v>7.9796453401180717E-2</v>
      </c>
      <c r="I9" s="18">
        <f>IF(D9="SING",0,Model!$W$35*((drdp!C9)*XYM3E!$B9+(drdp!F9)*XYM3E!$C9+(drdp!I9)*XYM3E!$D9))</f>
        <v>0</v>
      </c>
      <c r="J9" s="18">
        <f>IF(D9="SING",0,Model!$W$35*((drdp!D9)*XYM3E!$B9+(drdp!G9)*XYM3E!$C9+(drdp!J9)*XYM3E!$D9))</f>
        <v>0</v>
      </c>
      <c r="K9" s="21">
        <f t="shared" si="11"/>
        <v>0.18465674528679746</v>
      </c>
      <c r="L9" s="21">
        <f t="shared" si="12"/>
        <v>0</v>
      </c>
      <c r="M9" s="21">
        <f t="shared" si="13"/>
        <v>0</v>
      </c>
      <c r="N9" s="21">
        <f t="shared" si="14"/>
        <v>0</v>
      </c>
      <c r="O9" s="21">
        <f t="shared" si="15"/>
        <v>0</v>
      </c>
      <c r="P9" s="21">
        <f t="shared" si="16"/>
        <v>0</v>
      </c>
      <c r="Q9" s="19">
        <f t="shared" si="17"/>
        <v>0.16555432336057702</v>
      </c>
      <c r="R9" s="19">
        <f t="shared" si="18"/>
        <v>0</v>
      </c>
      <c r="S9" s="19">
        <f t="shared" si="19"/>
        <v>0</v>
      </c>
      <c r="T9" s="19">
        <f t="shared" si="20"/>
        <v>0</v>
      </c>
      <c r="U9" s="19">
        <f t="shared" si="21"/>
        <v>0</v>
      </c>
      <c r="V9" s="19">
        <f t="shared" si="22"/>
        <v>0</v>
      </c>
    </row>
    <row r="10" spans="1:22" x14ac:dyDescent="0.25">
      <c r="A10" s="26">
        <f>Wellpath!E10</f>
        <v>700</v>
      </c>
      <c r="B10" s="22">
        <v>0</v>
      </c>
      <c r="C10" s="22">
        <f>ABS(COS(Wellpath!$L10))*COS(Wellpath!$M10)*MAX(1,SQRT(10/(Wellpath!K10-Wellpath!K9)))</f>
        <v>1</v>
      </c>
      <c r="D10" s="22" t="str">
        <f>IF(ABS(Wellpath!$L10)&lt;VerticalInc,"SING",-ABS(COS(Wellpath!$L10))*SIN(Wellpath!$M10)/SIN(Wellpath!$L10)*MAX(1,SQRT(10/(Wellpath!$K10-Wellpath!$K9))))</f>
        <v>SING</v>
      </c>
      <c r="E10" s="20">
        <f>IF(D10="SING",(Wellpath!K11-Wellpath!K9)/2*Model!$W$35,Model!$W$35*((drdp!B10+drdp!K10)*XYM3E!$B10+(drdp!E10+drdp!N10)*XYM3E!$C10+(drdp!H10+drdp!Q10)*XYM3E!$D10))</f>
        <v>0.15959290680236149</v>
      </c>
      <c r="F10" s="20">
        <f>IF(D10="SING",0,Model!$W$35*((drdp!C10+drdp!L10)*XYM3E!$B10+(drdp!F10+drdp!O10)*XYM3E!$C10+(drdp!I10+drdp!R10)*XYM3E!$D10))</f>
        <v>0</v>
      </c>
      <c r="G10" s="20">
        <f>IF(D10="SING",0,Model!$W$35*((drdp!D10+drdp!M10)*XYM3E!$B10+(drdp!G10+drdp!P10)*XYM3E!$C10+(drdp!J10+drdp!S10)*XYM3E!$D10))</f>
        <v>0</v>
      </c>
      <c r="H10" s="18">
        <f>IF(D10="SING",(Wellpath!K10-Wellpath!K9)/2*Model!$W$35,Model!$W$35*((drdp!B10)*XYM3E!$B10+(drdp!E10)*XYM3E!$C10+(drdp!H10)*XYM3E!$D10))</f>
        <v>7.9796453401180786E-2</v>
      </c>
      <c r="I10" s="18">
        <f>IF(D10="SING",0,Model!$W$35*((drdp!C10)*XYM3E!$B10+(drdp!F10)*XYM3E!$C10+(drdp!I10)*XYM3E!$D10))</f>
        <v>0</v>
      </c>
      <c r="J10" s="18">
        <f>IF(D10="SING",0,Model!$W$35*((drdp!D10)*XYM3E!$B10+(drdp!G10)*XYM3E!$C10+(drdp!J10)*XYM3E!$D10))</f>
        <v>0</v>
      </c>
      <c r="K10" s="21">
        <f t="shared" si="11"/>
        <v>0.2101266411884247</v>
      </c>
      <c r="L10" s="21">
        <f t="shared" si="12"/>
        <v>0</v>
      </c>
      <c r="M10" s="21">
        <f t="shared" si="13"/>
        <v>0</v>
      </c>
      <c r="N10" s="21">
        <f t="shared" si="14"/>
        <v>0</v>
      </c>
      <c r="O10" s="21">
        <f t="shared" si="15"/>
        <v>0</v>
      </c>
      <c r="P10" s="21">
        <f t="shared" si="16"/>
        <v>0</v>
      </c>
      <c r="Q10" s="19">
        <f t="shared" si="17"/>
        <v>0.19102421926220428</v>
      </c>
      <c r="R10" s="19">
        <f t="shared" si="18"/>
        <v>0</v>
      </c>
      <c r="S10" s="19">
        <f t="shared" si="19"/>
        <v>0</v>
      </c>
      <c r="T10" s="19">
        <f t="shared" si="20"/>
        <v>0</v>
      </c>
      <c r="U10" s="19">
        <f t="shared" si="21"/>
        <v>0</v>
      </c>
      <c r="V10" s="19">
        <f t="shared" si="22"/>
        <v>0</v>
      </c>
    </row>
    <row r="11" spans="1:22" x14ac:dyDescent="0.25">
      <c r="A11" s="26">
        <f>Wellpath!E11</f>
        <v>800</v>
      </c>
      <c r="B11" s="22">
        <v>0</v>
      </c>
      <c r="C11" s="22">
        <f>ABS(COS(Wellpath!$L11))*COS(Wellpath!$M11)*MAX(1,SQRT(10/(Wellpath!K11-Wellpath!K10)))</f>
        <v>1</v>
      </c>
      <c r="D11" s="22" t="str">
        <f>IF(ABS(Wellpath!$L11)&lt;VerticalInc,"SING",-ABS(COS(Wellpath!$L11))*SIN(Wellpath!$M11)/SIN(Wellpath!$L11)*MAX(1,SQRT(10/(Wellpath!$K11-Wellpath!$K10))))</f>
        <v>SING</v>
      </c>
      <c r="E11" s="20">
        <f>IF(D11="SING",(Wellpath!K12-Wellpath!K10)/2*Model!$W$35,Model!$W$35*((drdp!B11+drdp!K11)*XYM3E!$B11+(drdp!E11+drdp!N11)*XYM3E!$C11+(drdp!H11+drdp!Q11)*XYM3E!$D11))</f>
        <v>0.15959290680236143</v>
      </c>
      <c r="F11" s="20">
        <f>IF(D11="SING",0,Model!$W$35*((drdp!C11+drdp!L11)*XYM3E!$B11+(drdp!F11+drdp!O11)*XYM3E!$C11+(drdp!I11+drdp!R11)*XYM3E!$D11))</f>
        <v>0</v>
      </c>
      <c r="G11" s="20">
        <f>IF(D11="SING",0,Model!$W$35*((drdp!D11+drdp!M11)*XYM3E!$B11+(drdp!G11+drdp!P11)*XYM3E!$C11+(drdp!J11+drdp!S11)*XYM3E!$D11))</f>
        <v>0</v>
      </c>
      <c r="H11" s="18">
        <f>IF(D11="SING",(Wellpath!K11-Wellpath!K10)/2*Model!$W$35,Model!$W$35*((drdp!B11)*XYM3E!$B11+(drdp!E11)*XYM3E!$C11+(drdp!H11)*XYM3E!$D11))</f>
        <v>7.9796453401180717E-2</v>
      </c>
      <c r="I11" s="18">
        <f>IF(D11="SING",0,Model!$W$35*((drdp!C11)*XYM3E!$B11+(drdp!F11)*XYM3E!$C11+(drdp!I11)*XYM3E!$D11))</f>
        <v>0</v>
      </c>
      <c r="J11" s="18">
        <f>IF(D11="SING",0,Model!$W$35*((drdp!D11)*XYM3E!$B11+(drdp!G11)*XYM3E!$C11+(drdp!J11)*XYM3E!$D11))</f>
        <v>0</v>
      </c>
      <c r="K11" s="21">
        <f t="shared" si="11"/>
        <v>0.23559653709005191</v>
      </c>
      <c r="L11" s="21">
        <f t="shared" si="12"/>
        <v>0</v>
      </c>
      <c r="M11" s="21">
        <f t="shared" si="13"/>
        <v>0</v>
      </c>
      <c r="N11" s="21">
        <f t="shared" si="14"/>
        <v>0</v>
      </c>
      <c r="O11" s="21">
        <f t="shared" si="15"/>
        <v>0</v>
      </c>
      <c r="P11" s="21">
        <f t="shared" si="16"/>
        <v>0</v>
      </c>
      <c r="Q11" s="19">
        <f t="shared" si="17"/>
        <v>0.21649411516383149</v>
      </c>
      <c r="R11" s="19">
        <f t="shared" si="18"/>
        <v>0</v>
      </c>
      <c r="S11" s="19">
        <f t="shared" si="19"/>
        <v>0</v>
      </c>
      <c r="T11" s="19">
        <f t="shared" si="20"/>
        <v>0</v>
      </c>
      <c r="U11" s="19">
        <f t="shared" si="21"/>
        <v>0</v>
      </c>
      <c r="V11" s="19">
        <f t="shared" si="22"/>
        <v>0</v>
      </c>
    </row>
    <row r="12" spans="1:22" x14ac:dyDescent="0.25">
      <c r="A12" s="26">
        <f>Wellpath!E12</f>
        <v>900</v>
      </c>
      <c r="B12" s="22">
        <v>0</v>
      </c>
      <c r="C12" s="22">
        <f>ABS(COS(Wellpath!$L12))*COS(Wellpath!$M12)*MAX(1,SQRT(10/(Wellpath!K12-Wellpath!K11)))</f>
        <v>1</v>
      </c>
      <c r="D12" s="22" t="str">
        <f>IF(ABS(Wellpath!$L12)&lt;VerticalInc,"SING",-ABS(COS(Wellpath!$L12))*SIN(Wellpath!$M12)/SIN(Wellpath!$L12)*MAX(1,SQRT(10/(Wellpath!$K12-Wellpath!$K11))))</f>
        <v>SING</v>
      </c>
      <c r="E12" s="20">
        <f>IF(D12="SING",(Wellpath!K13-Wellpath!K11)/2*Model!$W$35,Model!$W$35*((drdp!B12+drdp!K12)*XYM3E!$B12+(drdp!E12+drdp!N12)*XYM3E!$C12+(drdp!H12+drdp!Q12)*XYM3E!$D12))</f>
        <v>0.15959290680236149</v>
      </c>
      <c r="F12" s="20">
        <f>IF(D12="SING",0,Model!$W$35*((drdp!C12+drdp!L12)*XYM3E!$B12+(drdp!F12+drdp!O12)*XYM3E!$C12+(drdp!I12+drdp!R12)*XYM3E!$D12))</f>
        <v>0</v>
      </c>
      <c r="G12" s="20">
        <f>IF(D12="SING",0,Model!$W$35*((drdp!D12+drdp!M12)*XYM3E!$B12+(drdp!G12+drdp!P12)*XYM3E!$C12+(drdp!J12+drdp!S12)*XYM3E!$D12))</f>
        <v>0</v>
      </c>
      <c r="H12" s="18">
        <f>IF(D12="SING",(Wellpath!K12-Wellpath!K11)/2*Model!$W$35,Model!$W$35*((drdp!B12)*XYM3E!$B12+(drdp!E12)*XYM3E!$C12+(drdp!H12)*XYM3E!$D12))</f>
        <v>7.9796453401180717E-2</v>
      </c>
      <c r="I12" s="18">
        <f>IF(D12="SING",0,Model!$W$35*((drdp!C12)*XYM3E!$B12+(drdp!F12)*XYM3E!$C12+(drdp!I12)*XYM3E!$D12))</f>
        <v>0</v>
      </c>
      <c r="J12" s="18">
        <f>IF(D12="SING",0,Model!$W$35*((drdp!D12)*XYM3E!$B12+(drdp!G12)*XYM3E!$C12+(drdp!J12)*XYM3E!$D12))</f>
        <v>0</v>
      </c>
      <c r="K12" s="21">
        <f t="shared" si="11"/>
        <v>0.26106643299167914</v>
      </c>
      <c r="L12" s="21">
        <f t="shared" si="12"/>
        <v>0</v>
      </c>
      <c r="M12" s="21">
        <f t="shared" si="13"/>
        <v>0</v>
      </c>
      <c r="N12" s="21">
        <f t="shared" si="14"/>
        <v>0</v>
      </c>
      <c r="O12" s="21">
        <f t="shared" si="15"/>
        <v>0</v>
      </c>
      <c r="P12" s="21">
        <f t="shared" si="16"/>
        <v>0</v>
      </c>
      <c r="Q12" s="19">
        <f t="shared" si="17"/>
        <v>0.2419640110654587</v>
      </c>
      <c r="R12" s="19">
        <f t="shared" si="18"/>
        <v>0</v>
      </c>
      <c r="S12" s="19">
        <f t="shared" si="19"/>
        <v>0</v>
      </c>
      <c r="T12" s="19">
        <f t="shared" si="20"/>
        <v>0</v>
      </c>
      <c r="U12" s="19">
        <f t="shared" si="21"/>
        <v>0</v>
      </c>
      <c r="V12" s="19">
        <f t="shared" si="22"/>
        <v>0</v>
      </c>
    </row>
    <row r="13" spans="1:22" x14ac:dyDescent="0.25">
      <c r="A13" s="26">
        <f>Wellpath!E13</f>
        <v>1000</v>
      </c>
      <c r="B13" s="22">
        <v>0</v>
      </c>
      <c r="C13" s="22">
        <f>ABS(COS(Wellpath!$L13))*COS(Wellpath!$M13)*MAX(1,SQRT(10/(Wellpath!K13-Wellpath!K12)))</f>
        <v>1</v>
      </c>
      <c r="D13" s="22" t="str">
        <f>IF(ABS(Wellpath!$L13)&lt;VerticalInc,"SING",-ABS(COS(Wellpath!$L13))*SIN(Wellpath!$M13)/SIN(Wellpath!$L13)*MAX(1,SQRT(10/(Wellpath!$K13-Wellpath!$K12))))</f>
        <v>SING</v>
      </c>
      <c r="E13" s="20">
        <f>IF(D13="SING",(Wellpath!K14-Wellpath!K12)/2*Model!$W$35,Model!$W$35*((drdp!B13+drdp!K13)*XYM3E!$B13+(drdp!E13+drdp!N13)*XYM3E!$C13+(drdp!H13+drdp!Q13)*XYM3E!$D13))</f>
        <v>0.15959290680236157</v>
      </c>
      <c r="F13" s="20">
        <f>IF(D13="SING",0,Model!$W$35*((drdp!C13+drdp!L13)*XYM3E!$B13+(drdp!F13+drdp!O13)*XYM3E!$C13+(drdp!I13+drdp!R13)*XYM3E!$D13))</f>
        <v>0</v>
      </c>
      <c r="G13" s="20">
        <f>IF(D13="SING",0,Model!$W$35*((drdp!D13+drdp!M13)*XYM3E!$B13+(drdp!G13+drdp!P13)*XYM3E!$C13+(drdp!J13+drdp!S13)*XYM3E!$D13))</f>
        <v>0</v>
      </c>
      <c r="H13" s="18">
        <f>IF(D13="SING",(Wellpath!K13-Wellpath!K12)/2*Model!$W$35,Model!$W$35*((drdp!B13)*XYM3E!$B13+(drdp!E13)*XYM3E!$C13+(drdp!H13)*XYM3E!$D13))</f>
        <v>7.9796453401180786E-2</v>
      </c>
      <c r="I13" s="18">
        <f>IF(D13="SING",0,Model!$W$35*((drdp!C13)*XYM3E!$B13+(drdp!F13)*XYM3E!$C13+(drdp!I13)*XYM3E!$D13))</f>
        <v>0</v>
      </c>
      <c r="J13" s="18">
        <f>IF(D13="SING",0,Model!$W$35*((drdp!D13)*XYM3E!$B13+(drdp!G13)*XYM3E!$C13+(drdp!J13)*XYM3E!$D13))</f>
        <v>0</v>
      </c>
      <c r="K13" s="21">
        <f t="shared" si="11"/>
        <v>0.28653632889330638</v>
      </c>
      <c r="L13" s="21">
        <f t="shared" si="12"/>
        <v>0</v>
      </c>
      <c r="M13" s="21">
        <f t="shared" si="13"/>
        <v>0</v>
      </c>
      <c r="N13" s="21">
        <f t="shared" si="14"/>
        <v>0</v>
      </c>
      <c r="O13" s="21">
        <f t="shared" si="15"/>
        <v>0</v>
      </c>
      <c r="P13" s="21">
        <f t="shared" si="16"/>
        <v>0</v>
      </c>
      <c r="Q13" s="19">
        <f t="shared" si="17"/>
        <v>0.26743390696708597</v>
      </c>
      <c r="R13" s="19">
        <f t="shared" si="18"/>
        <v>0</v>
      </c>
      <c r="S13" s="19">
        <f t="shared" si="19"/>
        <v>0</v>
      </c>
      <c r="T13" s="19">
        <f t="shared" si="20"/>
        <v>0</v>
      </c>
      <c r="U13" s="19">
        <f t="shared" si="21"/>
        <v>0</v>
      </c>
      <c r="V13" s="19">
        <f t="shared" si="22"/>
        <v>0</v>
      </c>
    </row>
    <row r="14" spans="1:22" x14ac:dyDescent="0.25">
      <c r="A14" s="26">
        <f>Wellpath!E14</f>
        <v>1100</v>
      </c>
      <c r="B14" s="22">
        <v>0</v>
      </c>
      <c r="C14" s="22">
        <f>ABS(COS(Wellpath!$L14))*COS(Wellpath!$M14)*MAX(1,SQRT(10/(Wellpath!K14-Wellpath!K13)))</f>
        <v>1</v>
      </c>
      <c r="D14" s="22" t="str">
        <f>IF(ABS(Wellpath!$L14)&lt;VerticalInc,"SING",-ABS(COS(Wellpath!$L14))*SIN(Wellpath!$M14)/SIN(Wellpath!$L14)*MAX(1,SQRT(10/(Wellpath!$K14-Wellpath!$K13))))</f>
        <v>SING</v>
      </c>
      <c r="E14" s="20">
        <f>IF(D14="SING",(Wellpath!K15-Wellpath!K13)/2*Model!$W$35,Model!$W$35*((drdp!B14+drdp!K14)*XYM3E!$B14+(drdp!E14+drdp!N14)*XYM3E!$C14+(drdp!H14+drdp!Q14)*XYM3E!$D14))</f>
        <v>0.15959290680236143</v>
      </c>
      <c r="F14" s="20">
        <f>IF(D14="SING",0,Model!$W$35*((drdp!C14+drdp!L14)*XYM3E!$B14+(drdp!F14+drdp!O14)*XYM3E!$C14+(drdp!I14+drdp!R14)*XYM3E!$D14))</f>
        <v>0</v>
      </c>
      <c r="G14" s="20">
        <f>IF(D14="SING",0,Model!$W$35*((drdp!D14+drdp!M14)*XYM3E!$B14+(drdp!G14+drdp!P14)*XYM3E!$C14+(drdp!J14+drdp!S14)*XYM3E!$D14))</f>
        <v>0</v>
      </c>
      <c r="H14" s="18">
        <f>IF(D14="SING",(Wellpath!K14-Wellpath!K13)/2*Model!$W$35,Model!$W$35*((drdp!B14)*XYM3E!$B14+(drdp!E14)*XYM3E!$C14+(drdp!H14)*XYM3E!$D14))</f>
        <v>7.9796453401180786E-2</v>
      </c>
      <c r="I14" s="18">
        <f>IF(D14="SING",0,Model!$W$35*((drdp!C14)*XYM3E!$B14+(drdp!F14)*XYM3E!$C14+(drdp!I14)*XYM3E!$D14))</f>
        <v>0</v>
      </c>
      <c r="J14" s="18">
        <f>IF(D14="SING",0,Model!$W$35*((drdp!D14)*XYM3E!$B14+(drdp!G14)*XYM3E!$C14+(drdp!J14)*XYM3E!$D14))</f>
        <v>0</v>
      </c>
      <c r="K14" s="21">
        <f t="shared" si="11"/>
        <v>0.31200622479493362</v>
      </c>
      <c r="L14" s="21">
        <f t="shared" si="12"/>
        <v>0</v>
      </c>
      <c r="M14" s="21">
        <f t="shared" si="13"/>
        <v>0</v>
      </c>
      <c r="N14" s="21">
        <f t="shared" si="14"/>
        <v>0</v>
      </c>
      <c r="O14" s="21">
        <f t="shared" si="15"/>
        <v>0</v>
      </c>
      <c r="P14" s="21">
        <f t="shared" si="16"/>
        <v>0</v>
      </c>
      <c r="Q14" s="19">
        <f t="shared" si="17"/>
        <v>0.2929038028687132</v>
      </c>
      <c r="R14" s="19">
        <f t="shared" si="18"/>
        <v>0</v>
      </c>
      <c r="S14" s="19">
        <f t="shared" si="19"/>
        <v>0</v>
      </c>
      <c r="T14" s="19">
        <f t="shared" si="20"/>
        <v>0</v>
      </c>
      <c r="U14" s="19">
        <f t="shared" si="21"/>
        <v>0</v>
      </c>
      <c r="V14" s="19">
        <f t="shared" si="22"/>
        <v>0</v>
      </c>
    </row>
    <row r="15" spans="1:22" x14ac:dyDescent="0.25">
      <c r="A15" s="26">
        <f>Wellpath!E15</f>
        <v>1200</v>
      </c>
      <c r="B15" s="22">
        <v>0</v>
      </c>
      <c r="C15" s="22">
        <f>ABS(COS(Wellpath!$L15))*COS(Wellpath!$M15)*MAX(1,SQRT(10/(Wellpath!K15-Wellpath!K14)))</f>
        <v>1</v>
      </c>
      <c r="D15" s="22" t="str">
        <f>IF(ABS(Wellpath!$L15)&lt;VerticalInc,"SING",-ABS(COS(Wellpath!$L15))*SIN(Wellpath!$M15)/SIN(Wellpath!$L15)*MAX(1,SQRT(10/(Wellpath!$K15-Wellpath!$K14))))</f>
        <v>SING</v>
      </c>
      <c r="E15" s="20">
        <f>IF(D15="SING",(Wellpath!K16-Wellpath!K14)/2*Model!$W$35,Model!$W$35*((drdp!B15+drdp!K15)*XYM3E!$B15+(drdp!E15+drdp!N15)*XYM3E!$C15+(drdp!H15+drdp!Q15)*XYM3E!$D15))</f>
        <v>0.15959290680236143</v>
      </c>
      <c r="F15" s="20">
        <f>IF(D15="SING",0,Model!$W$35*((drdp!C15+drdp!L15)*XYM3E!$B15+(drdp!F15+drdp!O15)*XYM3E!$C15+(drdp!I15+drdp!R15)*XYM3E!$D15))</f>
        <v>0</v>
      </c>
      <c r="G15" s="20">
        <f>IF(D15="SING",0,Model!$W$35*((drdp!D15+drdp!M15)*XYM3E!$B15+(drdp!G15+drdp!P15)*XYM3E!$C15+(drdp!J15+drdp!S15)*XYM3E!$D15))</f>
        <v>0</v>
      </c>
      <c r="H15" s="18">
        <f>IF(D15="SING",(Wellpath!K15-Wellpath!K14)/2*Model!$W$35,Model!$W$35*((drdp!B15)*XYM3E!$B15+(drdp!E15)*XYM3E!$C15+(drdp!H15)*XYM3E!$D15))</f>
        <v>7.9796453401180634E-2</v>
      </c>
      <c r="I15" s="18">
        <f>IF(D15="SING",0,Model!$W$35*((drdp!C15)*XYM3E!$B15+(drdp!F15)*XYM3E!$C15+(drdp!I15)*XYM3E!$D15))</f>
        <v>0</v>
      </c>
      <c r="J15" s="18">
        <f>IF(D15="SING",0,Model!$W$35*((drdp!D15)*XYM3E!$B15+(drdp!G15)*XYM3E!$C15+(drdp!J15)*XYM3E!$D15))</f>
        <v>0</v>
      </c>
      <c r="K15" s="21">
        <f t="shared" si="11"/>
        <v>0.33747612069656086</v>
      </c>
      <c r="L15" s="21">
        <f t="shared" si="12"/>
        <v>0</v>
      </c>
      <c r="M15" s="21">
        <f t="shared" si="13"/>
        <v>0</v>
      </c>
      <c r="N15" s="21">
        <f t="shared" si="14"/>
        <v>0</v>
      </c>
      <c r="O15" s="21">
        <f t="shared" si="15"/>
        <v>0</v>
      </c>
      <c r="P15" s="21">
        <f t="shared" si="16"/>
        <v>0</v>
      </c>
      <c r="Q15" s="19">
        <f t="shared" si="17"/>
        <v>0.31837369877034039</v>
      </c>
      <c r="R15" s="19">
        <f t="shared" si="18"/>
        <v>0</v>
      </c>
      <c r="S15" s="19">
        <f t="shared" si="19"/>
        <v>0</v>
      </c>
      <c r="T15" s="19">
        <f t="shared" si="20"/>
        <v>0</v>
      </c>
      <c r="U15" s="19">
        <f t="shared" si="21"/>
        <v>0</v>
      </c>
      <c r="V15" s="19">
        <f t="shared" si="22"/>
        <v>0</v>
      </c>
    </row>
    <row r="16" spans="1:22" x14ac:dyDescent="0.25">
      <c r="A16" s="26">
        <f>Wellpath!E16</f>
        <v>1300</v>
      </c>
      <c r="B16" s="22">
        <v>0</v>
      </c>
      <c r="C16" s="22">
        <f>ABS(COS(Wellpath!$L16))*COS(Wellpath!$M16)*MAX(1,SQRT(10/(Wellpath!K16-Wellpath!K15)))</f>
        <v>1</v>
      </c>
      <c r="D16" s="22" t="str">
        <f>IF(ABS(Wellpath!$L16)&lt;VerticalInc,"SING",-ABS(COS(Wellpath!$L16))*SIN(Wellpath!$M16)/SIN(Wellpath!$L16)*MAX(1,SQRT(10/(Wellpath!$K16-Wellpath!$K15))))</f>
        <v>SING</v>
      </c>
      <c r="E16" s="20">
        <f>IF(D16="SING",(Wellpath!K17-Wellpath!K15)/2*Model!$W$35,Model!$W$35*((drdp!B16+drdp!K16)*XYM3E!$B16+(drdp!E16+drdp!N16)*XYM3E!$C16+(drdp!H16+drdp!Q16)*XYM3E!$D16))</f>
        <v>0.15959290680236157</v>
      </c>
      <c r="F16" s="20">
        <f>IF(D16="SING",0,Model!$W$35*((drdp!C16+drdp!L16)*XYM3E!$B16+(drdp!F16+drdp!O16)*XYM3E!$C16+(drdp!I16+drdp!R16)*XYM3E!$D16))</f>
        <v>0</v>
      </c>
      <c r="G16" s="20">
        <f>IF(D16="SING",0,Model!$W$35*((drdp!D16+drdp!M16)*XYM3E!$B16+(drdp!G16+drdp!P16)*XYM3E!$C16+(drdp!J16+drdp!S16)*XYM3E!$D16))</f>
        <v>0</v>
      </c>
      <c r="H16" s="18">
        <f>IF(D16="SING",(Wellpath!K16-Wellpath!K15)/2*Model!$W$35,Model!$W$35*((drdp!B16)*XYM3E!$B16+(drdp!E16)*XYM3E!$C16+(drdp!H16)*XYM3E!$D16))</f>
        <v>7.9796453401180786E-2</v>
      </c>
      <c r="I16" s="18">
        <f>IF(D16="SING",0,Model!$W$35*((drdp!C16)*XYM3E!$B16+(drdp!F16)*XYM3E!$C16+(drdp!I16)*XYM3E!$D16))</f>
        <v>0</v>
      </c>
      <c r="J16" s="18">
        <f>IF(D16="SING",0,Model!$W$35*((drdp!D16)*XYM3E!$B16+(drdp!G16)*XYM3E!$C16+(drdp!J16)*XYM3E!$D16))</f>
        <v>0</v>
      </c>
      <c r="K16" s="21">
        <f t="shared" si="11"/>
        <v>0.36294601659818815</v>
      </c>
      <c r="L16" s="21">
        <f t="shared" si="12"/>
        <v>0</v>
      </c>
      <c r="M16" s="21">
        <f t="shared" si="13"/>
        <v>0</v>
      </c>
      <c r="N16" s="21">
        <f t="shared" si="14"/>
        <v>0</v>
      </c>
      <c r="O16" s="21">
        <f t="shared" si="15"/>
        <v>0</v>
      </c>
      <c r="P16" s="21">
        <f t="shared" si="16"/>
        <v>0</v>
      </c>
      <c r="Q16" s="19">
        <f t="shared" si="17"/>
        <v>0.34384359467196768</v>
      </c>
      <c r="R16" s="19">
        <f t="shared" si="18"/>
        <v>0</v>
      </c>
      <c r="S16" s="19">
        <f t="shared" si="19"/>
        <v>0</v>
      </c>
      <c r="T16" s="19">
        <f t="shared" si="20"/>
        <v>0</v>
      </c>
      <c r="U16" s="19">
        <f t="shared" si="21"/>
        <v>0</v>
      </c>
      <c r="V16" s="19">
        <f t="shared" si="22"/>
        <v>0</v>
      </c>
    </row>
    <row r="17" spans="1:22" x14ac:dyDescent="0.25">
      <c r="A17" s="26">
        <f>Wellpath!E17</f>
        <v>1400</v>
      </c>
      <c r="B17" s="22">
        <v>0</v>
      </c>
      <c r="C17" s="22">
        <f>ABS(COS(Wellpath!$L17))*COS(Wellpath!$M17)*MAX(1,SQRT(10/(Wellpath!K17-Wellpath!K16)))</f>
        <v>1</v>
      </c>
      <c r="D17" s="22" t="str">
        <f>IF(ABS(Wellpath!$L17)&lt;VerticalInc,"SING",-ABS(COS(Wellpath!$L17))*SIN(Wellpath!$M17)/SIN(Wellpath!$L17)*MAX(1,SQRT(10/(Wellpath!$K17-Wellpath!$K16))))</f>
        <v>SING</v>
      </c>
      <c r="E17" s="20">
        <f>IF(D17="SING",(Wellpath!K18-Wellpath!K16)/2*Model!$W$35,Model!$W$35*((drdp!B17+drdp!K17)*XYM3E!$B17+(drdp!E17+drdp!N17)*XYM3E!$C17+(drdp!H17+drdp!Q17)*XYM3E!$D17))</f>
        <v>0.15959290680236157</v>
      </c>
      <c r="F17" s="20">
        <f>IF(D17="SING",0,Model!$W$35*((drdp!C17+drdp!L17)*XYM3E!$B17+(drdp!F17+drdp!O17)*XYM3E!$C17+(drdp!I17+drdp!R17)*XYM3E!$D17))</f>
        <v>0</v>
      </c>
      <c r="G17" s="20">
        <f>IF(D17="SING",0,Model!$W$35*((drdp!D17+drdp!M17)*XYM3E!$B17+(drdp!G17+drdp!P17)*XYM3E!$C17+(drdp!J17+drdp!S17)*XYM3E!$D17))</f>
        <v>0</v>
      </c>
      <c r="H17" s="18">
        <f>IF(D17="SING",(Wellpath!K17-Wellpath!K16)/2*Model!$W$35,Model!$W$35*((drdp!B17)*XYM3E!$B17+(drdp!E17)*XYM3E!$C17+(drdp!H17)*XYM3E!$D17))</f>
        <v>7.9796453401180786E-2</v>
      </c>
      <c r="I17" s="18">
        <f>IF(D17="SING",0,Model!$W$35*((drdp!C17)*XYM3E!$B17+(drdp!F17)*XYM3E!$C17+(drdp!I17)*XYM3E!$D17))</f>
        <v>0</v>
      </c>
      <c r="J17" s="18">
        <f>IF(D17="SING",0,Model!$W$35*((drdp!D17)*XYM3E!$B17+(drdp!G17)*XYM3E!$C17+(drdp!J17)*XYM3E!$D17))</f>
        <v>0</v>
      </c>
      <c r="K17" s="21">
        <f t="shared" si="11"/>
        <v>0.38841591249981544</v>
      </c>
      <c r="L17" s="21">
        <f t="shared" si="12"/>
        <v>0</v>
      </c>
      <c r="M17" s="21">
        <f t="shared" si="13"/>
        <v>0</v>
      </c>
      <c r="N17" s="21">
        <f t="shared" si="14"/>
        <v>0</v>
      </c>
      <c r="O17" s="21">
        <f t="shared" si="15"/>
        <v>0</v>
      </c>
      <c r="P17" s="21">
        <f t="shared" si="16"/>
        <v>0</v>
      </c>
      <c r="Q17" s="19">
        <f t="shared" si="17"/>
        <v>0.36931349057359497</v>
      </c>
      <c r="R17" s="19">
        <f t="shared" si="18"/>
        <v>0</v>
      </c>
      <c r="S17" s="19">
        <f t="shared" si="19"/>
        <v>0</v>
      </c>
      <c r="T17" s="19">
        <f t="shared" si="20"/>
        <v>0</v>
      </c>
      <c r="U17" s="19">
        <f t="shared" si="21"/>
        <v>0</v>
      </c>
      <c r="V17" s="19">
        <f t="shared" si="22"/>
        <v>0</v>
      </c>
    </row>
    <row r="18" spans="1:22" x14ac:dyDescent="0.25">
      <c r="A18" s="26">
        <f>Wellpath!E18</f>
        <v>1500</v>
      </c>
      <c r="B18" s="22">
        <v>0</v>
      </c>
      <c r="C18" s="22">
        <f>ABS(COS(Wellpath!$L18))*COS(Wellpath!$M18)*MAX(1,SQRT(10/(Wellpath!K18-Wellpath!K17)))</f>
        <v>1</v>
      </c>
      <c r="D18" s="22" t="str">
        <f>IF(ABS(Wellpath!$L18)&lt;VerticalInc,"SING",-ABS(COS(Wellpath!$L18))*SIN(Wellpath!$M18)/SIN(Wellpath!$L18)*MAX(1,SQRT(10/(Wellpath!$K18-Wellpath!$K17))))</f>
        <v>SING</v>
      </c>
      <c r="E18" s="20">
        <f>IF(D18="SING",(Wellpath!K19-Wellpath!K17)/2*Model!$W$35,Model!$W$35*((drdp!B18+drdp!K18)*XYM3E!$B18+(drdp!E18+drdp!N18)*XYM3E!$C18+(drdp!H18+drdp!Q18)*XYM3E!$D18))</f>
        <v>0.15959290680236143</v>
      </c>
      <c r="F18" s="20">
        <f>IF(D18="SING",0,Model!$W$35*((drdp!C18+drdp!L18)*XYM3E!$B18+(drdp!F18+drdp!O18)*XYM3E!$C18+(drdp!I18+drdp!R18)*XYM3E!$D18))</f>
        <v>0</v>
      </c>
      <c r="G18" s="20">
        <f>IF(D18="SING",0,Model!$W$35*((drdp!D18+drdp!M18)*XYM3E!$B18+(drdp!G18+drdp!P18)*XYM3E!$C18+(drdp!J18+drdp!S18)*XYM3E!$D18))</f>
        <v>0</v>
      </c>
      <c r="H18" s="18">
        <f>IF(D18="SING",(Wellpath!K18-Wellpath!K17)/2*Model!$W$35,Model!$W$35*((drdp!B18)*XYM3E!$B18+(drdp!E18)*XYM3E!$C18+(drdp!H18)*XYM3E!$D18))</f>
        <v>7.9796453401180786E-2</v>
      </c>
      <c r="I18" s="18">
        <f>IF(D18="SING",0,Model!$W$35*((drdp!C18)*XYM3E!$B18+(drdp!F18)*XYM3E!$C18+(drdp!I18)*XYM3E!$D18))</f>
        <v>0</v>
      </c>
      <c r="J18" s="18">
        <f>IF(D18="SING",0,Model!$W$35*((drdp!D18)*XYM3E!$B18+(drdp!G18)*XYM3E!$C18+(drdp!J18)*XYM3E!$D18))</f>
        <v>0</v>
      </c>
      <c r="K18" s="21">
        <f t="shared" si="11"/>
        <v>0.41388580840144268</v>
      </c>
      <c r="L18" s="21">
        <f t="shared" si="12"/>
        <v>0</v>
      </c>
      <c r="M18" s="21">
        <f t="shared" si="13"/>
        <v>0</v>
      </c>
      <c r="N18" s="21">
        <f t="shared" si="14"/>
        <v>0</v>
      </c>
      <c r="O18" s="21">
        <f t="shared" si="15"/>
        <v>0</v>
      </c>
      <c r="P18" s="21">
        <f t="shared" si="16"/>
        <v>0</v>
      </c>
      <c r="Q18" s="19">
        <f t="shared" si="17"/>
        <v>0.39478338647522226</v>
      </c>
      <c r="R18" s="19">
        <f t="shared" si="18"/>
        <v>0</v>
      </c>
      <c r="S18" s="19">
        <f t="shared" si="19"/>
        <v>0</v>
      </c>
      <c r="T18" s="19">
        <f t="shared" si="20"/>
        <v>0</v>
      </c>
      <c r="U18" s="19">
        <f t="shared" si="21"/>
        <v>0</v>
      </c>
      <c r="V18" s="19">
        <f t="shared" si="22"/>
        <v>0</v>
      </c>
    </row>
    <row r="19" spans="1:22" x14ac:dyDescent="0.25">
      <c r="A19" s="26">
        <f>Wellpath!E19</f>
        <v>1600</v>
      </c>
      <c r="B19" s="22">
        <v>0</v>
      </c>
      <c r="C19" s="22">
        <f>ABS(COS(Wellpath!$L19))*COS(Wellpath!$M19)*MAX(1,SQRT(10/(Wellpath!K19-Wellpath!K18)))</f>
        <v>1</v>
      </c>
      <c r="D19" s="22" t="str">
        <f>IF(ABS(Wellpath!$L19)&lt;VerticalInc,"SING",-ABS(COS(Wellpath!$L19))*SIN(Wellpath!$M19)/SIN(Wellpath!$L19)*MAX(1,SQRT(10/(Wellpath!$K19-Wellpath!$K18))))</f>
        <v>SING</v>
      </c>
      <c r="E19" s="20">
        <f>IF(D19="SING",(Wellpath!K20-Wellpath!K18)/2*Model!$W$35,Model!$W$35*((drdp!B19+drdp!K19)*XYM3E!$B19+(drdp!E19+drdp!N19)*XYM3E!$C19+(drdp!H19+drdp!Q19)*XYM3E!$D19))</f>
        <v>0.15959290680236157</v>
      </c>
      <c r="F19" s="20">
        <f>IF(D19="SING",0,Model!$W$35*((drdp!C19+drdp!L19)*XYM3E!$B19+(drdp!F19+drdp!O19)*XYM3E!$C19+(drdp!I19+drdp!R19)*XYM3E!$D19))</f>
        <v>0</v>
      </c>
      <c r="G19" s="20">
        <f>IF(D19="SING",0,Model!$W$35*((drdp!D19+drdp!M19)*XYM3E!$B19+(drdp!G19+drdp!P19)*XYM3E!$C19+(drdp!J19+drdp!S19)*XYM3E!$D19))</f>
        <v>0</v>
      </c>
      <c r="H19" s="18">
        <f>IF(D19="SING",(Wellpath!K19-Wellpath!K18)/2*Model!$W$35,Model!$W$35*((drdp!B19)*XYM3E!$B19+(drdp!E19)*XYM3E!$C19+(drdp!H19)*XYM3E!$D19))</f>
        <v>7.9796453401180634E-2</v>
      </c>
      <c r="I19" s="18">
        <f>IF(D19="SING",0,Model!$W$35*((drdp!C19)*XYM3E!$B19+(drdp!F19)*XYM3E!$C19+(drdp!I19)*XYM3E!$D19))</f>
        <v>0</v>
      </c>
      <c r="J19" s="18">
        <f>IF(D19="SING",0,Model!$W$35*((drdp!D19)*XYM3E!$B19+(drdp!G19)*XYM3E!$C19+(drdp!J19)*XYM3E!$D19))</f>
        <v>0</v>
      </c>
      <c r="K19" s="21">
        <f t="shared" si="11"/>
        <v>0.43935570430306992</v>
      </c>
      <c r="L19" s="21">
        <f t="shared" si="12"/>
        <v>0</v>
      </c>
      <c r="M19" s="21">
        <f t="shared" si="13"/>
        <v>0</v>
      </c>
      <c r="N19" s="21">
        <f t="shared" si="14"/>
        <v>0</v>
      </c>
      <c r="O19" s="21">
        <f t="shared" si="15"/>
        <v>0</v>
      </c>
      <c r="P19" s="21">
        <f t="shared" si="16"/>
        <v>0</v>
      </c>
      <c r="Q19" s="19">
        <f t="shared" si="17"/>
        <v>0.42025328237684945</v>
      </c>
      <c r="R19" s="19">
        <f t="shared" si="18"/>
        <v>0</v>
      </c>
      <c r="S19" s="19">
        <f t="shared" si="19"/>
        <v>0</v>
      </c>
      <c r="T19" s="19">
        <f t="shared" si="20"/>
        <v>0</v>
      </c>
      <c r="U19" s="19">
        <f t="shared" si="21"/>
        <v>0</v>
      </c>
      <c r="V19" s="19">
        <f t="shared" si="22"/>
        <v>0</v>
      </c>
    </row>
    <row r="20" spans="1:22" x14ac:dyDescent="0.25">
      <c r="A20" s="26">
        <f>Wellpath!E20</f>
        <v>1700</v>
      </c>
      <c r="B20" s="22">
        <v>0</v>
      </c>
      <c r="C20" s="22">
        <f>ABS(COS(Wellpath!$L20))*COS(Wellpath!$M20)*MAX(1,SQRT(10/(Wellpath!K20-Wellpath!K19)))</f>
        <v>1</v>
      </c>
      <c r="D20" s="22" t="str">
        <f>IF(ABS(Wellpath!$L20)&lt;VerticalInc,"SING",-ABS(COS(Wellpath!$L20))*SIN(Wellpath!$M20)/SIN(Wellpath!$L20)*MAX(1,SQRT(10/(Wellpath!$K20-Wellpath!$K19))))</f>
        <v>SING</v>
      </c>
      <c r="E20" s="20">
        <f>IF(D20="SING",(Wellpath!K21-Wellpath!K19)/2*Model!$W$35,Model!$W$35*((drdp!B20+drdp!K20)*XYM3E!$B20+(drdp!E20+drdp!N20)*XYM3E!$C20+(drdp!H20+drdp!Q20)*XYM3E!$D20))</f>
        <v>0.15959290680236143</v>
      </c>
      <c r="F20" s="20">
        <f>IF(D20="SING",0,Model!$W$35*((drdp!C20+drdp!L20)*XYM3E!$B20+(drdp!F20+drdp!O20)*XYM3E!$C20+(drdp!I20+drdp!R20)*XYM3E!$D20))</f>
        <v>0</v>
      </c>
      <c r="G20" s="20">
        <f>IF(D20="SING",0,Model!$W$35*((drdp!D20+drdp!M20)*XYM3E!$B20+(drdp!G20+drdp!P20)*XYM3E!$C20+(drdp!J20+drdp!S20)*XYM3E!$D20))</f>
        <v>0</v>
      </c>
      <c r="H20" s="18">
        <f>IF(D20="SING",(Wellpath!K20-Wellpath!K19)/2*Model!$W$35,Model!$W$35*((drdp!B20)*XYM3E!$B20+(drdp!E20)*XYM3E!$C20+(drdp!H20)*XYM3E!$D20))</f>
        <v>7.9796453401180939E-2</v>
      </c>
      <c r="I20" s="18">
        <f>IF(D20="SING",0,Model!$W$35*((drdp!C20)*XYM3E!$B20+(drdp!F20)*XYM3E!$C20+(drdp!I20)*XYM3E!$D20))</f>
        <v>0</v>
      </c>
      <c r="J20" s="18">
        <f>IF(D20="SING",0,Model!$W$35*((drdp!D20)*XYM3E!$B20+(drdp!G20)*XYM3E!$C20+(drdp!J20)*XYM3E!$D20))</f>
        <v>0</v>
      </c>
      <c r="K20" s="21">
        <f t="shared" si="11"/>
        <v>0.46482560020469715</v>
      </c>
      <c r="L20" s="21">
        <f t="shared" si="12"/>
        <v>0</v>
      </c>
      <c r="M20" s="21">
        <f t="shared" si="13"/>
        <v>0</v>
      </c>
      <c r="N20" s="21">
        <f t="shared" si="14"/>
        <v>0</v>
      </c>
      <c r="O20" s="21">
        <f t="shared" si="15"/>
        <v>0</v>
      </c>
      <c r="P20" s="21">
        <f t="shared" si="16"/>
        <v>0</v>
      </c>
      <c r="Q20" s="19">
        <f t="shared" si="17"/>
        <v>0.44572317827847674</v>
      </c>
      <c r="R20" s="19">
        <f t="shared" si="18"/>
        <v>0</v>
      </c>
      <c r="S20" s="19">
        <f t="shared" si="19"/>
        <v>0</v>
      </c>
      <c r="T20" s="19">
        <f t="shared" si="20"/>
        <v>0</v>
      </c>
      <c r="U20" s="19">
        <f t="shared" si="21"/>
        <v>0</v>
      </c>
      <c r="V20" s="19">
        <f t="shared" si="22"/>
        <v>0</v>
      </c>
    </row>
    <row r="21" spans="1:22" x14ac:dyDescent="0.25">
      <c r="A21" s="26">
        <f>Wellpath!E21</f>
        <v>1800</v>
      </c>
      <c r="B21" s="22">
        <v>0</v>
      </c>
      <c r="C21" s="22">
        <f>ABS(COS(Wellpath!$L21))*COS(Wellpath!$M21)*MAX(1,SQRT(10/(Wellpath!K21-Wellpath!K20)))</f>
        <v>1</v>
      </c>
      <c r="D21" s="22" t="str">
        <f>IF(ABS(Wellpath!$L21)&lt;VerticalInc,"SING",-ABS(COS(Wellpath!$L21))*SIN(Wellpath!$M21)/SIN(Wellpath!$L21)*MAX(1,SQRT(10/(Wellpath!$K21-Wellpath!$K20))))</f>
        <v>SING</v>
      </c>
      <c r="E21" s="20">
        <f>IF(D21="SING",(Wellpath!K22-Wellpath!K20)/2*Model!$W$35,Model!$W$35*((drdp!B21+drdp!K21)*XYM3E!$B21+(drdp!E21+drdp!N21)*XYM3E!$C21+(drdp!H21+drdp!Q21)*XYM3E!$D21))</f>
        <v>0.15959290680236127</v>
      </c>
      <c r="F21" s="20">
        <f>IF(D21="SING",0,Model!$W$35*((drdp!C21+drdp!L21)*XYM3E!$B21+(drdp!F21+drdp!O21)*XYM3E!$C21+(drdp!I21+drdp!R21)*XYM3E!$D21))</f>
        <v>0</v>
      </c>
      <c r="G21" s="20">
        <f>IF(D21="SING",0,Model!$W$35*((drdp!D21+drdp!M21)*XYM3E!$B21+(drdp!G21+drdp!P21)*XYM3E!$C21+(drdp!J21+drdp!S21)*XYM3E!$D21))</f>
        <v>0</v>
      </c>
      <c r="H21" s="18">
        <f>IF(D21="SING",(Wellpath!K21-Wellpath!K20)/2*Model!$W$35,Model!$W$35*((drdp!B21)*XYM3E!$B21+(drdp!E21)*XYM3E!$C21+(drdp!H21)*XYM3E!$D21))</f>
        <v>7.9796453401180495E-2</v>
      </c>
      <c r="I21" s="18">
        <f>IF(D21="SING",0,Model!$W$35*((drdp!C21)*XYM3E!$B21+(drdp!F21)*XYM3E!$C21+(drdp!I21)*XYM3E!$D21))</f>
        <v>0</v>
      </c>
      <c r="J21" s="18">
        <f>IF(D21="SING",0,Model!$W$35*((drdp!D21)*XYM3E!$B21+(drdp!G21)*XYM3E!$C21+(drdp!J21)*XYM3E!$D21))</f>
        <v>0</v>
      </c>
      <c r="K21" s="21">
        <f t="shared" si="11"/>
        <v>0.49029549610632434</v>
      </c>
      <c r="L21" s="21">
        <f t="shared" si="12"/>
        <v>0</v>
      </c>
      <c r="M21" s="21">
        <f t="shared" si="13"/>
        <v>0</v>
      </c>
      <c r="N21" s="21">
        <f t="shared" si="14"/>
        <v>0</v>
      </c>
      <c r="O21" s="21">
        <f t="shared" si="15"/>
        <v>0</v>
      </c>
      <c r="P21" s="21">
        <f t="shared" si="16"/>
        <v>0</v>
      </c>
      <c r="Q21" s="19">
        <f t="shared" si="17"/>
        <v>0.47119307418010392</v>
      </c>
      <c r="R21" s="19">
        <f t="shared" si="18"/>
        <v>0</v>
      </c>
      <c r="S21" s="19">
        <f t="shared" si="19"/>
        <v>0</v>
      </c>
      <c r="T21" s="19">
        <f t="shared" si="20"/>
        <v>0</v>
      </c>
      <c r="U21" s="19">
        <f t="shared" si="21"/>
        <v>0</v>
      </c>
      <c r="V21" s="19">
        <f t="shared" si="22"/>
        <v>0</v>
      </c>
    </row>
    <row r="22" spans="1:22" x14ac:dyDescent="0.25">
      <c r="A22" s="26">
        <f>Wellpath!E22</f>
        <v>1900</v>
      </c>
      <c r="B22" s="22">
        <v>0</v>
      </c>
      <c r="C22" s="22">
        <f>ABS(COS(Wellpath!$L22))*COS(Wellpath!$M22)*MAX(1,SQRT(10/(Wellpath!K22-Wellpath!K21)))</f>
        <v>1</v>
      </c>
      <c r="D22" s="22" t="str">
        <f>IF(ABS(Wellpath!$L22)&lt;VerticalInc,"SING",-ABS(COS(Wellpath!$L22))*SIN(Wellpath!$M22)/SIN(Wellpath!$L22)*MAX(1,SQRT(10/(Wellpath!$K22-Wellpath!$K21))))</f>
        <v>SING</v>
      </c>
      <c r="E22" s="20">
        <f>IF(D22="SING",(Wellpath!K23-Wellpath!K21)/2*Model!$W$35,Model!$W$35*((drdp!B22+drdp!K22)*XYM3E!$B22+(drdp!E22+drdp!N22)*XYM3E!$C22+(drdp!H22+drdp!Q22)*XYM3E!$D22))</f>
        <v>0.15959290680236157</v>
      </c>
      <c r="F22" s="20">
        <f>IF(D22="SING",0,Model!$W$35*((drdp!C22+drdp!L22)*XYM3E!$B22+(drdp!F22+drdp!O22)*XYM3E!$C22+(drdp!I22+drdp!R22)*XYM3E!$D22))</f>
        <v>0</v>
      </c>
      <c r="G22" s="20">
        <f>IF(D22="SING",0,Model!$W$35*((drdp!D22+drdp!M22)*XYM3E!$B22+(drdp!G22+drdp!P22)*XYM3E!$C22+(drdp!J22+drdp!S22)*XYM3E!$D22))</f>
        <v>0</v>
      </c>
      <c r="H22" s="18">
        <f>IF(D22="SING",(Wellpath!K22-Wellpath!K21)/2*Model!$W$35,Model!$W$35*((drdp!B22)*XYM3E!$B22+(drdp!E22)*XYM3E!$C22+(drdp!H22)*XYM3E!$D22))</f>
        <v>7.9796453401180786E-2</v>
      </c>
      <c r="I22" s="18">
        <f>IF(D22="SING",0,Model!$W$35*((drdp!C22)*XYM3E!$B22+(drdp!F22)*XYM3E!$C22+(drdp!I22)*XYM3E!$D22))</f>
        <v>0</v>
      </c>
      <c r="J22" s="18">
        <f>IF(D22="SING",0,Model!$W$35*((drdp!D22)*XYM3E!$B22+(drdp!G22)*XYM3E!$C22+(drdp!J22)*XYM3E!$D22))</f>
        <v>0</v>
      </c>
      <c r="K22" s="21">
        <f t="shared" si="11"/>
        <v>0.51576539200795157</v>
      </c>
      <c r="L22" s="21">
        <f t="shared" si="12"/>
        <v>0</v>
      </c>
      <c r="M22" s="21">
        <f t="shared" si="13"/>
        <v>0</v>
      </c>
      <c r="N22" s="21">
        <f t="shared" si="14"/>
        <v>0</v>
      </c>
      <c r="O22" s="21">
        <f t="shared" si="15"/>
        <v>0</v>
      </c>
      <c r="P22" s="21">
        <f t="shared" si="16"/>
        <v>0</v>
      </c>
      <c r="Q22" s="19">
        <f t="shared" si="17"/>
        <v>0.49666297008173116</v>
      </c>
      <c r="R22" s="19">
        <f t="shared" si="18"/>
        <v>0</v>
      </c>
      <c r="S22" s="19">
        <f t="shared" si="19"/>
        <v>0</v>
      </c>
      <c r="T22" s="19">
        <f t="shared" si="20"/>
        <v>0</v>
      </c>
      <c r="U22" s="19">
        <f t="shared" si="21"/>
        <v>0</v>
      </c>
      <c r="V22" s="19">
        <f t="shared" si="22"/>
        <v>0</v>
      </c>
    </row>
    <row r="23" spans="1:22" x14ac:dyDescent="0.25">
      <c r="A23" s="26">
        <f>Wellpath!E23</f>
        <v>2000</v>
      </c>
      <c r="B23" s="22">
        <v>0</v>
      </c>
      <c r="C23" s="22">
        <f>ABS(COS(Wellpath!$L23))*COS(Wellpath!$M23)*MAX(1,SQRT(10/(Wellpath!K23-Wellpath!K22)))</f>
        <v>1</v>
      </c>
      <c r="D23" s="22" t="str">
        <f>IF(ABS(Wellpath!$L23)&lt;VerticalInc,"SING",-ABS(COS(Wellpath!$L23))*SIN(Wellpath!$M23)/SIN(Wellpath!$L23)*MAX(1,SQRT(10/(Wellpath!$K23-Wellpath!$K22))))</f>
        <v>SING</v>
      </c>
      <c r="E23" s="20">
        <f>IF(D23="SING",(Wellpath!K24-Wellpath!K22)/2*Model!$W$35,Model!$W$35*((drdp!B23+drdp!K23)*XYM3E!$B23+(drdp!E23+drdp!N23)*XYM3E!$C23+(drdp!H23+drdp!Q23)*XYM3E!$D23))</f>
        <v>0.15959290680236157</v>
      </c>
      <c r="F23" s="20">
        <f>IF(D23="SING",0,Model!$W$35*((drdp!C23+drdp!L23)*XYM3E!$B23+(drdp!F23+drdp!O23)*XYM3E!$C23+(drdp!I23+drdp!R23)*XYM3E!$D23))</f>
        <v>0</v>
      </c>
      <c r="G23" s="20">
        <f>IF(D23="SING",0,Model!$W$35*((drdp!D23+drdp!M23)*XYM3E!$B23+(drdp!G23+drdp!P23)*XYM3E!$C23+(drdp!J23+drdp!S23)*XYM3E!$D23))</f>
        <v>0</v>
      </c>
      <c r="H23" s="18">
        <f>IF(D23="SING",(Wellpath!K23-Wellpath!K22)/2*Model!$W$35,Model!$W$35*((drdp!B23)*XYM3E!$B23+(drdp!E23)*XYM3E!$C23+(drdp!H23)*XYM3E!$D23))</f>
        <v>7.9796453401180786E-2</v>
      </c>
      <c r="I23" s="18">
        <f>IF(D23="SING",0,Model!$W$35*((drdp!C23)*XYM3E!$B23+(drdp!F23)*XYM3E!$C23+(drdp!I23)*XYM3E!$D23))</f>
        <v>0</v>
      </c>
      <c r="J23" s="18">
        <f>IF(D23="SING",0,Model!$W$35*((drdp!D23)*XYM3E!$B23+(drdp!G23)*XYM3E!$C23+(drdp!J23)*XYM3E!$D23))</f>
        <v>0</v>
      </c>
      <c r="K23" s="21">
        <f t="shared" si="11"/>
        <v>0.54123528790957887</v>
      </c>
      <c r="L23" s="21">
        <f t="shared" si="12"/>
        <v>0</v>
      </c>
      <c r="M23" s="21">
        <f t="shared" si="13"/>
        <v>0</v>
      </c>
      <c r="N23" s="21">
        <f t="shared" si="14"/>
        <v>0</v>
      </c>
      <c r="O23" s="21">
        <f t="shared" si="15"/>
        <v>0</v>
      </c>
      <c r="P23" s="21">
        <f t="shared" si="16"/>
        <v>0</v>
      </c>
      <c r="Q23" s="19">
        <f t="shared" si="17"/>
        <v>0.5221328659833584</v>
      </c>
      <c r="R23" s="19">
        <f t="shared" si="18"/>
        <v>0</v>
      </c>
      <c r="S23" s="19">
        <f t="shared" si="19"/>
        <v>0</v>
      </c>
      <c r="T23" s="19">
        <f t="shared" si="20"/>
        <v>0</v>
      </c>
      <c r="U23" s="19">
        <f t="shared" si="21"/>
        <v>0</v>
      </c>
      <c r="V23" s="19">
        <f t="shared" si="22"/>
        <v>0</v>
      </c>
    </row>
    <row r="24" spans="1:22" x14ac:dyDescent="0.25">
      <c r="A24" s="26">
        <f>Wellpath!E24</f>
        <v>2100</v>
      </c>
      <c r="B24" s="22">
        <v>0</v>
      </c>
      <c r="C24" s="22">
        <f>ABS(COS(Wellpath!$L24))*COS(Wellpath!$M24)*MAX(1,SQRT(10/(Wellpath!K24-Wellpath!K23)))</f>
        <v>0.99878202512991221</v>
      </c>
      <c r="D24" s="22">
        <f>IF(ABS(Wellpath!$L24)&lt;VerticalInc,"SING",-ABS(COS(Wellpath!$L24))*SIN(Wellpath!$M24)/SIN(Wellpath!$L24)*MAX(1,SQRT(10/(Wellpath!$K24-Wellpath!$K23))))</f>
        <v>-0.99939082701909587</v>
      </c>
      <c r="E24" s="20">
        <f>IF(D24="SING",(Wellpath!K25-Wellpath!K23)/2*Model!$W$35,Model!$W$35*((drdp!B24+drdp!K24)*XYM3E!$B24+(drdp!E24+drdp!N24)*XYM3E!$C24+(drdp!H24+drdp!Q24)*XYM3E!$D24))</f>
        <v>0.15939864499143452</v>
      </c>
      <c r="F24" s="20">
        <f>IF(D24="SING",0,Model!$W$35*((drdp!C24+drdp!L24)*XYM3E!$B24+(drdp!F24+drdp!O24)*XYM3E!$C24+(drdp!I24+drdp!R24)*XYM3E!$D24))</f>
        <v>-3.3887856487492389E-6</v>
      </c>
      <c r="G24" s="20">
        <f>IF(D24="SING",0,Model!$W$35*((drdp!D24+drdp!M24)*XYM3E!$B24+(drdp!G24+drdp!P24)*XYM3E!$C24+(drdp!J24+drdp!S24)*XYM3E!$D24))</f>
        <v>-5.5629283552900647E-3</v>
      </c>
      <c r="H24" s="18">
        <f>IF(D24="SING",(Wellpath!K24-Wellpath!K23)/2*Model!$W$35,Model!$W$35*((drdp!B24)*XYM3E!$B24+(drdp!E24)*XYM3E!$C24+(drdp!H24)*XYM3E!$D24))</f>
        <v>7.9699322495717262E-2</v>
      </c>
      <c r="I24" s="18">
        <f>IF(D24="SING",0,Model!$W$35*((drdp!C24)*XYM3E!$B24+(drdp!F24)*XYM3E!$C24+(drdp!I24)*XYM3E!$D24))</f>
        <v>-1.6943928243746194E-6</v>
      </c>
      <c r="J24" s="18">
        <f>IF(D24="SING",0,Model!$W$35*((drdp!D24)*XYM3E!$B24+(drdp!G24)*XYM3E!$C24+(drdp!J24)*XYM3E!$D24))</f>
        <v>-2.7814641776450323E-3</v>
      </c>
      <c r="K24" s="21">
        <f t="shared" si="11"/>
        <v>0.56664321593468425</v>
      </c>
      <c r="L24" s="21">
        <f t="shared" si="12"/>
        <v>1.14838681731688E-11</v>
      </c>
      <c r="M24" s="21">
        <f t="shared" si="13"/>
        <v>3.0946171886090225E-5</v>
      </c>
      <c r="N24" s="21">
        <f t="shared" si="14"/>
        <v>-5.4016784057704802E-7</v>
      </c>
      <c r="O24" s="21">
        <f t="shared" si="15"/>
        <v>-8.8672324201766574E-4</v>
      </c>
      <c r="P24" s="21">
        <f t="shared" si="16"/>
        <v>1.8851571775427179E-8</v>
      </c>
      <c r="Q24" s="19">
        <f t="shared" si="17"/>
        <v>0.54758726991585516</v>
      </c>
      <c r="R24" s="19">
        <f t="shared" si="18"/>
        <v>2.8709670432921999E-12</v>
      </c>
      <c r="S24" s="19">
        <f t="shared" si="19"/>
        <v>7.7365429715225563E-6</v>
      </c>
      <c r="T24" s="19">
        <f t="shared" si="20"/>
        <v>-1.3504196014426201E-7</v>
      </c>
      <c r="U24" s="19">
        <f t="shared" si="21"/>
        <v>-2.2168081050441644E-4</v>
      </c>
      <c r="V24" s="19">
        <f t="shared" si="22"/>
        <v>4.7128929438567947E-9</v>
      </c>
    </row>
    <row r="25" spans="1:22" x14ac:dyDescent="0.25">
      <c r="A25" s="26">
        <f>Wellpath!E25</f>
        <v>2200</v>
      </c>
      <c r="B25" s="22">
        <v>0</v>
      </c>
      <c r="C25" s="22">
        <f>ABS(COS(Wellpath!$L25))*COS(Wellpath!$M25)*MAX(1,SQRT(10/(Wellpath!K25-Wellpath!K24)))</f>
        <v>0.99695636119368447</v>
      </c>
      <c r="D25" s="22">
        <f>IF(ABS(Wellpath!$L25)&lt;VerticalInc,"SING",-ABS(COS(Wellpath!$L25))*SIN(Wellpath!$M25)/SIN(Wellpath!$L25)*MAX(1,SQRT(10/(Wellpath!$K25-Wellpath!$K24))))</f>
        <v>-0.49908605486968477</v>
      </c>
      <c r="E25" s="20">
        <f>IF(D25="SING",(Wellpath!K26-Wellpath!K24)/2*Model!$W$35,Model!$W$35*((drdp!B25+drdp!K25)*XYM3E!$B25+(drdp!E25+drdp!N25)*XYM3E!$C25+(drdp!H25+drdp!Q25)*XYM3E!$D25))</f>
        <v>0.15881680555004762</v>
      </c>
      <c r="F25" s="20">
        <f>IF(D25="SING",0,Model!$W$35*((drdp!C25+drdp!L25)*XYM3E!$B25+(drdp!F25+drdp!O25)*XYM3E!$C25+(drdp!I25+drdp!R25)*XYM3E!$D25))</f>
        <v>-1.3526244115390841E-5</v>
      </c>
      <c r="G25" s="20">
        <f>IF(D25="SING",0,Model!$W$35*((drdp!D25+drdp!M25)*XYM3E!$B25+(drdp!G25+drdp!P25)*XYM3E!$C25+(drdp!J25+drdp!S25)*XYM3E!$D25))</f>
        <v>-1.1098754682816759E-2</v>
      </c>
      <c r="H25" s="18">
        <f>IF(D25="SING",(Wellpath!K25-Wellpath!K24)/2*Model!$W$35,Model!$W$35*((drdp!B25)*XYM3E!$B25+(drdp!E25)*XYM3E!$C25+(drdp!H25)*XYM3E!$D25))</f>
        <v>7.9408402775023812E-2</v>
      </c>
      <c r="I25" s="18">
        <f>IF(D25="SING",0,Model!$W$35*((drdp!C25)*XYM3E!$B25+(drdp!F25)*XYM3E!$C25+(drdp!I25)*XYM3E!$D25))</f>
        <v>-6.7631220576954204E-6</v>
      </c>
      <c r="J25" s="18">
        <f>IF(D25="SING",0,Model!$W$35*((drdp!D25)*XYM3E!$B25+(drdp!G25)*XYM3E!$C25+(drdp!J25)*XYM3E!$D25))</f>
        <v>-5.5493773414083793E-3</v>
      </c>
      <c r="K25" s="21">
        <f t="shared" si="11"/>
        <v>0.59186599365980586</v>
      </c>
      <c r="L25" s="21">
        <f t="shared" si="12"/>
        <v>1.9444314804231415E-10</v>
      </c>
      <c r="M25" s="21">
        <f t="shared" si="13"/>
        <v>1.5412852739543715E-4</v>
      </c>
      <c r="N25" s="21">
        <f t="shared" si="14"/>
        <v>-2.6883627220735513E-6</v>
      </c>
      <c r="O25" s="21">
        <f t="shared" si="15"/>
        <v>-2.6493920063262555E-3</v>
      </c>
      <c r="P25" s="21">
        <f t="shared" si="16"/>
        <v>1.6897603699204389E-7</v>
      </c>
      <c r="Q25" s="19">
        <f t="shared" si="17"/>
        <v>0.57294891036596463</v>
      </c>
      <c r="R25" s="19">
        <f t="shared" si="18"/>
        <v>5.7223688140455139E-11</v>
      </c>
      <c r="S25" s="19">
        <f t="shared" si="19"/>
        <v>6.1741760763426949E-5</v>
      </c>
      <c r="T25" s="19">
        <f t="shared" si="20"/>
        <v>-1.0772165609511739E-6</v>
      </c>
      <c r="U25" s="19">
        <f t="shared" si="21"/>
        <v>-1.3273904330948132E-3</v>
      </c>
      <c r="V25" s="19">
        <f t="shared" si="22"/>
        <v>5.6382688079581355E-8</v>
      </c>
    </row>
    <row r="26" spans="1:22" x14ac:dyDescent="0.25">
      <c r="A26" s="26">
        <f>Wellpath!E26</f>
        <v>2300</v>
      </c>
      <c r="B26" s="22">
        <v>0</v>
      </c>
      <c r="C26" s="22">
        <f>ABS(COS(Wellpath!$L26))*COS(Wellpath!$M26)*MAX(1,SQRT(10/(Wellpath!K26-Wellpath!K25)))</f>
        <v>0.99391605950069728</v>
      </c>
      <c r="D26" s="22">
        <f>IF(ABS(Wellpath!$L26)&lt;VerticalInc,"SING",-ABS(COS(Wellpath!$L26))*SIN(Wellpath!$M26)/SIN(Wellpath!$L26)*MAX(1,SQRT(10/(Wellpath!$K26-Wellpath!$K25))))</f>
        <v>-0.33204653089653352</v>
      </c>
      <c r="E26" s="20">
        <f>IF(D26="SING",(Wellpath!K27-Wellpath!K25)/2*Model!$W$35,Model!$W$35*((drdp!B26+drdp!K26)*XYM3E!$B26+(drdp!E26+drdp!N26)*XYM3E!$C26+(drdp!H26+drdp!Q26)*XYM3E!$D26))</f>
        <v>0.15785022184413558</v>
      </c>
      <c r="F26" s="20">
        <f>IF(D26="SING",0,Model!$W$35*((drdp!C26+drdp!L26)*XYM3E!$B26+(drdp!F26+drdp!O26)*XYM3E!$C26+(drdp!I26+drdp!R26)*XYM3E!$D26))</f>
        <v>-3.032583584525847E-5</v>
      </c>
      <c r="G26" s="20">
        <f>IF(D26="SING",0,Model!$W$35*((drdp!D26+drdp!M26)*XYM3E!$B26+(drdp!G26+drdp!P26)*XYM3E!$C26+(drdp!J26+drdp!S26)*XYM3E!$D26))</f>
        <v>-1.658050899317166E-2</v>
      </c>
      <c r="H26" s="18">
        <f>IF(D26="SING",(Wellpath!K26-Wellpath!K25)/2*Model!$W$35,Model!$W$35*((drdp!B26)*XYM3E!$B26+(drdp!E26)*XYM3E!$C26+(drdp!H26)*XYM3E!$D26))</f>
        <v>7.8925110922067943E-2</v>
      </c>
      <c r="I26" s="18">
        <f>IF(D26="SING",0,Model!$W$35*((drdp!C26)*XYM3E!$B26+(drdp!F26)*XYM3E!$C26+(drdp!I26)*XYM3E!$D26))</f>
        <v>-1.5162917922629235E-5</v>
      </c>
      <c r="J26" s="18">
        <f>IF(D26="SING",0,Model!$W$35*((drdp!D26)*XYM3E!$B26+(drdp!G26)*XYM3E!$C26+(drdp!J26)*XYM3E!$D26))</f>
        <v>-8.290254496585844E-3</v>
      </c>
      <c r="K26" s="21">
        <f t="shared" si="11"/>
        <v>0.6167826861960487</v>
      </c>
      <c r="L26" s="21">
        <f t="shared" si="12"/>
        <v>1.1140994677558776E-9</v>
      </c>
      <c r="M26" s="21">
        <f t="shared" si="13"/>
        <v>4.2904180586808343E-4</v>
      </c>
      <c r="N26" s="21">
        <f t="shared" si="14"/>
        <v>-7.4753026378564396E-6</v>
      </c>
      <c r="O26" s="21">
        <f t="shared" si="15"/>
        <v>-5.2666290291870869E-3</v>
      </c>
      <c r="P26" s="21">
        <f t="shared" si="16"/>
        <v>6.7179383094979946E-7</v>
      </c>
      <c r="Q26" s="19">
        <f t="shared" si="17"/>
        <v>0.59809516679386654</v>
      </c>
      <c r="R26" s="19">
        <f t="shared" si="18"/>
        <v>4.2435722797070503E-10</v>
      </c>
      <c r="S26" s="19">
        <f t="shared" si="19"/>
        <v>2.2285684701359897E-4</v>
      </c>
      <c r="T26" s="19">
        <f t="shared" si="20"/>
        <v>-3.8850977010192754E-6</v>
      </c>
      <c r="U26" s="19">
        <f t="shared" si="21"/>
        <v>-3.3037012620414658E-3</v>
      </c>
      <c r="V26" s="19">
        <f t="shared" si="22"/>
        <v>2.9468048548148302E-7</v>
      </c>
    </row>
    <row r="27" spans="1:22" x14ac:dyDescent="0.25">
      <c r="A27" s="26">
        <f>Wellpath!E27</f>
        <v>2400</v>
      </c>
      <c r="B27" s="22">
        <v>0</v>
      </c>
      <c r="C27" s="22">
        <f>ABS(COS(Wellpath!$L27))*COS(Wellpath!$M27)*MAX(1,SQRT(10/(Wellpath!K27-Wellpath!K26)))</f>
        <v>0.98966482419024082</v>
      </c>
      <c r="D27" s="22">
        <f>IF(ABS(Wellpath!$L27)&lt;VerticalInc,"SING",-ABS(COS(Wellpath!$L27))*SIN(Wellpath!$M27)/SIN(Wellpath!$L27)*MAX(1,SQRT(10/(Wellpath!$K27-Wellpath!$K26))))</f>
        <v>-0.24832282216342294</v>
      </c>
      <c r="E27" s="20">
        <f>IF(D27="SING",(Wellpath!K28-Wellpath!K26)/2*Model!$W$35,Model!$W$35*((drdp!B27+drdp!K27)*XYM3E!$B27+(drdp!E27+drdp!N27)*XYM3E!$C27+(drdp!H27+drdp!Q27)*XYM3E!$D27))</f>
        <v>0.15650360081188125</v>
      </c>
      <c r="F27" s="20">
        <f>IF(D27="SING",0,Model!$W$35*((drdp!C27+drdp!L27)*XYM3E!$B27+(drdp!F27+drdp!O27)*XYM3E!$C27+(drdp!I27+drdp!R27)*XYM3E!$D27))</f>
        <v>-5.3643847083269483E-5</v>
      </c>
      <c r="G27" s="20">
        <f>IF(D27="SING",0,Model!$W$35*((drdp!D27+drdp!M27)*XYM3E!$B27+(drdp!G27+drdp!P27)*XYM3E!$C27+(drdp!J27+drdp!S27)*XYM3E!$D27))</f>
        <v>-2.1981484730378784E-2</v>
      </c>
      <c r="H27" s="18">
        <f>IF(D27="SING",(Wellpath!K27-Wellpath!K26)/2*Model!$W$35,Model!$W$35*((drdp!B27)*XYM3E!$B27+(drdp!E27)*XYM3E!$C27+(drdp!H27)*XYM3E!$D27))</f>
        <v>7.8251800405940472E-2</v>
      </c>
      <c r="I27" s="18">
        <f>IF(D27="SING",0,Model!$W$35*((drdp!C27)*XYM3E!$B27+(drdp!F27)*XYM3E!$C27+(drdp!I27)*XYM3E!$D27))</f>
        <v>-2.6821923541634741E-5</v>
      </c>
      <c r="J27" s="18">
        <f>IF(D27="SING",0,Model!$W$35*((drdp!D27)*XYM3E!$B27+(drdp!G27)*XYM3E!$C27+(drdp!J27)*XYM3E!$D27))</f>
        <v>-1.0990742365189371E-2</v>
      </c>
      <c r="K27" s="21">
        <f t="shared" si="11"/>
        <v>0.64127606326313336</v>
      </c>
      <c r="L27" s="21">
        <f t="shared" si="12"/>
        <v>3.991761797649077E-9</v>
      </c>
      <c r="M27" s="21">
        <f t="shared" si="13"/>
        <v>9.1222747681995911E-4</v>
      </c>
      <c r="N27" s="21">
        <f t="shared" si="14"/>
        <v>-1.5870757867790045E-5</v>
      </c>
      <c r="O27" s="21">
        <f t="shared" si="15"/>
        <v>-8.7068105406827509E-3</v>
      </c>
      <c r="P27" s="21">
        <f t="shared" si="16"/>
        <v>1.8509652364894621E-6</v>
      </c>
      <c r="Q27" s="19">
        <f t="shared" si="17"/>
        <v>0.62290603046281989</v>
      </c>
      <c r="R27" s="19">
        <f t="shared" si="18"/>
        <v>1.8335150502291776E-9</v>
      </c>
      <c r="S27" s="19">
        <f t="shared" si="19"/>
        <v>5.4983822360605184E-4</v>
      </c>
      <c r="T27" s="19">
        <f t="shared" si="20"/>
        <v>-9.574166445339838E-6</v>
      </c>
      <c r="U27" s="19">
        <f t="shared" si="21"/>
        <v>-6.1266744070609998E-3</v>
      </c>
      <c r="V27" s="19">
        <f t="shared" si="22"/>
        <v>9.6658668233471455E-7</v>
      </c>
    </row>
    <row r="28" spans="1:22" x14ac:dyDescent="0.25">
      <c r="A28" s="26">
        <f>Wellpath!E28</f>
        <v>2500</v>
      </c>
      <c r="B28" s="22">
        <v>0</v>
      </c>
      <c r="C28" s="22">
        <f>ABS(COS(Wellpath!$L28))*COS(Wellpath!$M28)*MAX(1,SQRT(10/(Wellpath!K28-Wellpath!K27)))</f>
        <v>0.98420783473768791</v>
      </c>
      <c r="D28" s="22">
        <f>IF(ABS(Wellpath!$L28)&lt;VerticalInc,"SING",-ABS(COS(Wellpath!$L28))*SIN(Wellpath!$M28)/SIN(Wellpath!$L28)*MAX(1,SQRT(10/(Wellpath!$K28-Wellpath!$K27))))</f>
        <v>-0.19792488116270199</v>
      </c>
      <c r="E28" s="20">
        <f>IF(D28="SING",(Wellpath!K29-Wellpath!K27)/2*Model!$W$35,Model!$W$35*((drdp!B28+drdp!K28)*XYM3E!$B28+(drdp!E28+drdp!N28)*XYM3E!$C28+(drdp!H28+drdp!Q28)*XYM3E!$D28))</f>
        <v>0.15478350003461647</v>
      </c>
      <c r="F28" s="20">
        <f>IF(D28="SING",0,Model!$W$35*((drdp!C28+drdp!L28)*XYM3E!$B28+(drdp!F28+drdp!O28)*XYM3E!$C28+(drdp!I28+drdp!R28)*XYM3E!$D28))</f>
        <v>-8.328016540930526E-5</v>
      </c>
      <c r="G28" s="20">
        <f>IF(D28="SING",0,Model!$W$35*((drdp!D28+drdp!M28)*XYM3E!$B28+(drdp!G28+drdp!P28)*XYM3E!$C28+(drdp!J28+drdp!S28)*XYM3E!$D28))</f>
        <v>-2.7275368883550664E-2</v>
      </c>
      <c r="H28" s="18">
        <f>IF(D28="SING",(Wellpath!K28-Wellpath!K27)/2*Model!$W$35,Model!$W$35*((drdp!B28)*XYM3E!$B28+(drdp!E28)*XYM3E!$C28+(drdp!H28)*XYM3E!$D28))</f>
        <v>7.7391750017308233E-2</v>
      </c>
      <c r="I28" s="18">
        <f>IF(D28="SING",0,Model!$W$35*((drdp!C28)*XYM3E!$B28+(drdp!F28)*XYM3E!$C28+(drdp!I28)*XYM3E!$D28))</f>
        <v>-4.164008270465263E-5</v>
      </c>
      <c r="J28" s="18">
        <f>IF(D28="SING",0,Model!$W$35*((drdp!D28)*XYM3E!$B28+(drdp!G28)*XYM3E!$C28+(drdp!J28)*XYM3E!$D28))</f>
        <v>-1.3637684441775332E-2</v>
      </c>
      <c r="K28" s="21">
        <f t="shared" si="11"/>
        <v>0.66523399514609949</v>
      </c>
      <c r="L28" s="21">
        <f t="shared" si="12"/>
        <v>1.0927347748250321E-8</v>
      </c>
      <c r="M28" s="21">
        <f t="shared" si="13"/>
        <v>1.6561732245537228E-3</v>
      </c>
      <c r="N28" s="21">
        <f t="shared" si="14"/>
        <v>-2.876115335330411E-5</v>
      </c>
      <c r="O28" s="21">
        <f t="shared" si="15"/>
        <v>-1.2928587601213992E-2</v>
      </c>
      <c r="P28" s="21">
        <f t="shared" si="16"/>
        <v>4.1224624687113795E-6</v>
      </c>
      <c r="Q28" s="19">
        <f t="shared" si="17"/>
        <v>0.64726554623387489</v>
      </c>
      <c r="R28" s="19">
        <f t="shared" si="18"/>
        <v>5.7256582852993881E-9</v>
      </c>
      <c r="S28" s="19">
        <f t="shared" si="19"/>
        <v>1.0982139137534E-3</v>
      </c>
      <c r="T28" s="19">
        <f t="shared" si="20"/>
        <v>-1.9093356739168562E-5</v>
      </c>
      <c r="U28" s="19">
        <f t="shared" si="21"/>
        <v>-9.7622548058155616E-3</v>
      </c>
      <c r="V28" s="19">
        <f t="shared" si="22"/>
        <v>2.4188395445449411E-6</v>
      </c>
    </row>
    <row r="29" spans="1:22" x14ac:dyDescent="0.25">
      <c r="A29" s="26">
        <f>Wellpath!E29</f>
        <v>2600</v>
      </c>
      <c r="B29" s="22">
        <v>0</v>
      </c>
      <c r="C29" s="22">
        <f>ABS(COS(Wellpath!$L29))*COS(Wellpath!$M29)*MAX(1,SQRT(10/(Wellpath!K29-Wellpath!K28)))</f>
        <v>0.97755173964410236</v>
      </c>
      <c r="D29" s="22">
        <f>IF(ABS(Wellpath!$L29)&lt;VerticalInc,"SING",-ABS(COS(Wellpath!$L29))*SIN(Wellpath!$M29)/SIN(Wellpath!$L29)*MAX(1,SQRT(10/(Wellpath!$K29-Wellpath!$K28))))</f>
        <v>-0.1641892229922301</v>
      </c>
      <c r="E29" s="20">
        <f>IF(D29="SING",(Wellpath!K30-Wellpath!K28)/2*Model!$W$35,Model!$W$35*((drdp!B29+drdp!K29)*XYM3E!$B29+(drdp!E29+drdp!N29)*XYM3E!$C29+(drdp!H29+drdp!Q29)*XYM3E!$D29))</f>
        <v>0.15269829579262606</v>
      </c>
      <c r="F29" s="20">
        <f>IF(D29="SING",0,Model!$W$35*((drdp!C29+drdp!L29)*XYM3E!$B29+(drdp!F29+drdp!O29)*XYM3E!$C29+(drdp!I29+drdp!R29)*XYM3E!$D29))</f>
        <v>-1.1897936006420534E-4</v>
      </c>
      <c r="G29" s="20">
        <f>IF(D29="SING",0,Model!$W$35*((drdp!D29+drdp!M29)*XYM3E!$B29+(drdp!G29+drdp!P29)*XYM3E!$C29+(drdp!J29+drdp!S29)*XYM3E!$D29))</f>
        <v>-3.2436370181232355E-2</v>
      </c>
      <c r="H29" s="18">
        <f>IF(D29="SING",(Wellpath!K29-Wellpath!K28)/2*Model!$W$35,Model!$W$35*((drdp!B29)*XYM3E!$B29+(drdp!E29)*XYM3E!$C29+(drdp!H29)*XYM3E!$D29))</f>
        <v>7.634914789631303E-2</v>
      </c>
      <c r="I29" s="18">
        <f>IF(D29="SING",0,Model!$W$35*((drdp!C29)*XYM3E!$B29+(drdp!F29)*XYM3E!$C29+(drdp!I29)*XYM3E!$D29))</f>
        <v>-5.948968003210267E-5</v>
      </c>
      <c r="J29" s="18">
        <f>IF(D29="SING",0,Model!$W$35*((drdp!D29)*XYM3E!$B29+(drdp!G29)*XYM3E!$C29+(drdp!J29)*XYM3E!$D29))</f>
        <v>-1.6218185090616177E-2</v>
      </c>
      <c r="K29" s="21">
        <f t="shared" si="11"/>
        <v>0.68855076468407184</v>
      </c>
      <c r="L29" s="21">
        <f t="shared" si="12"/>
        <v>2.508343586953814E-8</v>
      </c>
      <c r="M29" s="21">
        <f t="shared" si="13"/>
        <v>2.7082913350876623E-3</v>
      </c>
      <c r="N29" s="21">
        <f t="shared" si="14"/>
        <v>-4.6929098869605493E-5</v>
      </c>
      <c r="O29" s="21">
        <f t="shared" si="15"/>
        <v>-1.7881566049586926E-2</v>
      </c>
      <c r="P29" s="21">
        <f t="shared" si="16"/>
        <v>7.9817210356800763E-6</v>
      </c>
      <c r="Q29" s="19">
        <f t="shared" si="17"/>
        <v>0.67106318753059258</v>
      </c>
      <c r="R29" s="19">
        <f t="shared" si="18"/>
        <v>1.4466369778572276E-8</v>
      </c>
      <c r="S29" s="19">
        <f t="shared" si="19"/>
        <v>1.9192027521872075E-3</v>
      </c>
      <c r="T29" s="19">
        <f t="shared" si="20"/>
        <v>-3.3303139732379458E-5</v>
      </c>
      <c r="U29" s="19">
        <f t="shared" si="21"/>
        <v>-1.4166832213307225E-2</v>
      </c>
      <c r="V29" s="19">
        <f t="shared" si="22"/>
        <v>5.0872771104535537E-6</v>
      </c>
    </row>
    <row r="30" spans="1:22" x14ac:dyDescent="0.25">
      <c r="A30" s="26">
        <f>Wellpath!E30</f>
        <v>2700</v>
      </c>
      <c r="B30" s="22">
        <v>0</v>
      </c>
      <c r="C30" s="22">
        <f>ABS(COS(Wellpath!$L30))*COS(Wellpath!$M30)*MAX(1,SQRT(10/(Wellpath!K30-Wellpath!K29)))</f>
        <v>0.96970464833606229</v>
      </c>
      <c r="D30" s="22">
        <f>IF(ABS(Wellpath!$L30)&lt;VerticalInc,"SING",-ABS(COS(Wellpath!$L30))*SIN(Wellpath!$M30)/SIN(Wellpath!$L30)*MAX(1,SQRT(10/(Wellpath!$K30-Wellpath!$K29))))</f>
        <v>-0.13997423596438799</v>
      </c>
      <c r="E30" s="20">
        <f>IF(D30="SING",(Wellpath!K31-Wellpath!K29)/2*Model!$W$35,Model!$W$35*((drdp!B30+drdp!K30)*XYM3E!$B30+(drdp!E30+drdp!N30)*XYM3E!$C30+(drdp!H30+drdp!Q30)*XYM3E!$D30))</f>
        <v>0.15025814226147774</v>
      </c>
      <c r="F30" s="20">
        <f>IF(D30="SING",0,Model!$W$35*((drdp!C30+drdp!L30)*XYM3E!$B30+(drdp!F30+drdp!O30)*XYM3E!$C30+(drdp!I30+drdp!R30)*XYM3E!$D30))</f>
        <v>-1.6043206167470274E-4</v>
      </c>
      <c r="G30" s="20">
        <f>IF(D30="SING",0,Model!$W$35*((drdp!D30+drdp!M30)*XYM3E!$B30+(drdp!G30+drdp!P30)*XYM3E!$C30+(drdp!J30+drdp!S30)*XYM3E!$D30))</f>
        <v>-3.7439344743883593E-2</v>
      </c>
      <c r="H30" s="18">
        <f>IF(D30="SING",(Wellpath!K30-Wellpath!K29)/2*Model!$W$35,Model!$W$35*((drdp!B30)*XYM3E!$B30+(drdp!E30)*XYM3E!$C30+(drdp!H30)*XYM3E!$D30))</f>
        <v>7.512907113073887E-2</v>
      </c>
      <c r="I30" s="18">
        <f>IF(D30="SING",0,Model!$W$35*((drdp!C30)*XYM3E!$B30+(drdp!F30)*XYM3E!$C30+(drdp!I30)*XYM3E!$D30))</f>
        <v>-8.0216030837351369E-5</v>
      </c>
      <c r="J30" s="18">
        <f>IF(D30="SING",0,Model!$W$35*((drdp!D30)*XYM3E!$B30+(drdp!G30)*XYM3E!$C30+(drdp!J30)*XYM3E!$D30))</f>
        <v>-1.8719672371941797E-2</v>
      </c>
      <c r="K30" s="21">
        <f t="shared" si="11"/>
        <v>0.71112827399994227</v>
      </c>
      <c r="L30" s="21">
        <f t="shared" si="12"/>
        <v>5.082188228273376E-8</v>
      </c>
      <c r="M30" s="21">
        <f t="shared" si="13"/>
        <v>4.1099958699390262E-3</v>
      </c>
      <c r="N30" s="21">
        <f t="shared" si="14"/>
        <v>-7.1035322416025153E-5</v>
      </c>
      <c r="O30" s="21">
        <f t="shared" si="15"/>
        <v>-2.3507132438289897E-2</v>
      </c>
      <c r="P30" s="21">
        <f t="shared" si="16"/>
        <v>1.3988192300691266E-5</v>
      </c>
      <c r="Q30" s="19">
        <f t="shared" si="17"/>
        <v>0.69419514201303945</v>
      </c>
      <c r="R30" s="19">
        <f t="shared" si="18"/>
        <v>3.1518047472837048E-8</v>
      </c>
      <c r="S30" s="19">
        <f t="shared" si="19"/>
        <v>3.0587174688005035E-3</v>
      </c>
      <c r="T30" s="19">
        <f t="shared" si="20"/>
        <v>-5.2955654756210408E-5</v>
      </c>
      <c r="U30" s="19">
        <f t="shared" si="21"/>
        <v>-1.9287957646762669E-2</v>
      </c>
      <c r="V30" s="19">
        <f t="shared" si="22"/>
        <v>9.4833388519328737E-6</v>
      </c>
    </row>
    <row r="31" spans="1:22" x14ac:dyDescent="0.25">
      <c r="A31" s="26">
        <f>Wellpath!E31</f>
        <v>2800</v>
      </c>
      <c r="B31" s="22">
        <v>0</v>
      </c>
      <c r="C31" s="22">
        <f>ABS(COS(Wellpath!$L31))*COS(Wellpath!$M31)*MAX(1,SQRT(10/(Wellpath!K31-Wellpath!K30)))</f>
        <v>0.96067612128557511</v>
      </c>
      <c r="D31" s="22">
        <f>IF(ABS(Wellpath!$L31)&lt;VerticalInc,"SING",-ABS(COS(Wellpath!$L31))*SIN(Wellpath!$M31)/SIN(Wellpath!$L31)*MAX(1,SQRT(10/(Wellpath!$K31-Wellpath!$K30))))</f>
        <v>-0.12170900888308005</v>
      </c>
      <c r="E31" s="20">
        <f>IF(D31="SING",(Wellpath!K32-Wellpath!K30)/2*Model!$W$35,Model!$W$35*((drdp!B31+drdp!K31)*XYM3E!$B31+(drdp!E31+drdp!N31)*XYM3E!$C31+(drdp!H31+drdp!Q31)*XYM3E!$D31))</f>
        <v>0.14747492204766122</v>
      </c>
      <c r="F31" s="20">
        <f>IF(D31="SING",0,Model!$W$35*((drdp!C31+drdp!L31)*XYM3E!$B31+(drdp!F31+drdp!O31)*XYM3E!$C31+(drdp!I31+drdp!R31)*XYM3E!$D31))</f>
        <v>-2.0727663449059402E-4</v>
      </c>
      <c r="G31" s="20">
        <f>IF(D31="SING",0,Model!$W$35*((drdp!D31+drdp!M31)*XYM3E!$B31+(drdp!G31+drdp!P31)*XYM3E!$C31+(drdp!J31+drdp!S31)*XYM3E!$D31))</f>
        <v>-4.2259918582332412E-2</v>
      </c>
      <c r="H31" s="18">
        <f>IF(D31="SING",(Wellpath!K31-Wellpath!K30)/2*Model!$W$35,Model!$W$35*((drdp!B31)*XYM3E!$B31+(drdp!E31)*XYM3E!$C31+(drdp!H31)*XYM3E!$D31))</f>
        <v>7.3737461023830608E-2</v>
      </c>
      <c r="I31" s="18">
        <f>IF(D31="SING",0,Model!$W$35*((drdp!C31)*XYM3E!$B31+(drdp!F31)*XYM3E!$C31+(drdp!I31)*XYM3E!$D31))</f>
        <v>-1.0363831724529701E-4</v>
      </c>
      <c r="J31" s="18">
        <f>IF(D31="SING",0,Model!$W$35*((drdp!D31)*XYM3E!$B31+(drdp!G31)*XYM3E!$C31+(drdp!J31)*XYM3E!$D31))</f>
        <v>-2.1129959291166206E-2</v>
      </c>
      <c r="K31" s="21">
        <f t="shared" si="11"/>
        <v>0.73287712663290605</v>
      </c>
      <c r="L31" s="21">
        <f t="shared" si="12"/>
        <v>9.378548548848107E-8</v>
      </c>
      <c r="M31" s="21">
        <f t="shared" si="13"/>
        <v>5.8958965885243901E-3</v>
      </c>
      <c r="N31" s="21">
        <f t="shared" si="14"/>
        <v>-1.0160342792982707E-4</v>
      </c>
      <c r="O31" s="21">
        <f t="shared" si="15"/>
        <v>-2.9739410636959882E-2</v>
      </c>
      <c r="P31" s="21">
        <f t="shared" si="16"/>
        <v>2.2747685998283641E-5</v>
      </c>
      <c r="Q31" s="19">
        <f t="shared" si="17"/>
        <v>0.71656548715818325</v>
      </c>
      <c r="R31" s="19">
        <f t="shared" si="18"/>
        <v>6.1562783084170591E-8</v>
      </c>
      <c r="S31" s="19">
        <f t="shared" si="19"/>
        <v>4.5564710495853674E-3</v>
      </c>
      <c r="T31" s="19">
        <f t="shared" si="20"/>
        <v>-7.8677348794475635E-5</v>
      </c>
      <c r="U31" s="19">
        <f t="shared" si="21"/>
        <v>-2.5065201987957392E-2</v>
      </c>
      <c r="V31" s="19">
        <f t="shared" si="22"/>
        <v>1.6178065725089359E-5</v>
      </c>
    </row>
    <row r="32" spans="1:22" x14ac:dyDescent="0.25">
      <c r="A32" s="26">
        <f>Wellpath!E32</f>
        <v>2900</v>
      </c>
      <c r="B32" s="22">
        <v>0</v>
      </c>
      <c r="C32" s="22">
        <f>ABS(COS(Wellpath!$L32))*COS(Wellpath!$M32)*MAX(1,SQRT(10/(Wellpath!K32-Wellpath!K31)))</f>
        <v>0.95047715836211366</v>
      </c>
      <c r="D32" s="22">
        <f>IF(ABS(Wellpath!$L32)&lt;VerticalInc,"SING",-ABS(COS(Wellpath!$L32))*SIN(Wellpath!$M32)/SIN(Wellpath!$L32)*MAX(1,SQRT(10/(Wellpath!$K32-Wellpath!$K31))))</f>
        <v>-0.10740960645698927</v>
      </c>
      <c r="E32" s="20">
        <f>IF(D32="SING",(Wellpath!K33-Wellpath!K31)/2*Model!$W$35,Model!$W$35*((drdp!B32+drdp!K32)*XYM3E!$B32+(drdp!E32+drdp!N32)*XYM3E!$C32+(drdp!H32+drdp!Q32)*XYM3E!$D32))</f>
        <v>0.14436218830451769</v>
      </c>
      <c r="F32" s="20">
        <f>IF(D32="SING",0,Model!$W$35*((drdp!C32+drdp!L32)*XYM3E!$B32+(drdp!F32+drdp!O32)*XYM3E!$C32+(drdp!I32+drdp!R32)*XYM3E!$D32))</f>
        <v>-2.591011327861108E-4</v>
      </c>
      <c r="G32" s="20">
        <f>IF(D32="SING",0,Model!$W$35*((drdp!D32+drdp!M32)*XYM3E!$B32+(drdp!G32+drdp!P32)*XYM3E!$C32+(drdp!J32+drdp!S32)*XYM3E!$D32))</f>
        <v>-4.6874606345400263E-2</v>
      </c>
      <c r="H32" s="18">
        <f>IF(D32="SING",(Wellpath!K32-Wellpath!K31)/2*Model!$W$35,Model!$W$35*((drdp!B32)*XYM3E!$B32+(drdp!E32)*XYM3E!$C32+(drdp!H32)*XYM3E!$D32))</f>
        <v>7.2181094152258846E-2</v>
      </c>
      <c r="I32" s="18">
        <f>IF(D32="SING",0,Model!$W$35*((drdp!C32)*XYM3E!$B32+(drdp!F32)*XYM3E!$C32+(drdp!I32)*XYM3E!$D32))</f>
        <v>-1.295505663930554E-4</v>
      </c>
      <c r="J32" s="18">
        <f>IF(D32="SING",0,Model!$W$35*((drdp!D32)*XYM3E!$B32+(drdp!G32)*XYM3E!$C32+(drdp!J32)*XYM3E!$D32))</f>
        <v>-2.3437303172700132E-2</v>
      </c>
      <c r="K32" s="21">
        <f t="shared" si="11"/>
        <v>0.75371756804497503</v>
      </c>
      <c r="L32" s="21">
        <f t="shared" si="12"/>
        <v>1.6091888249952689E-7</v>
      </c>
      <c r="M32" s="21">
        <f t="shared" si="13"/>
        <v>8.0931253085606281E-3</v>
      </c>
      <c r="N32" s="21">
        <f t="shared" si="14"/>
        <v>-1.3900783445100945E-4</v>
      </c>
      <c r="O32" s="21">
        <f t="shared" si="15"/>
        <v>-3.6506331384894695E-2</v>
      </c>
      <c r="P32" s="21">
        <f t="shared" si="16"/>
        <v>3.489294960127987E-5</v>
      </c>
      <c r="Q32" s="19">
        <f t="shared" si="17"/>
        <v>0.73808723698592327</v>
      </c>
      <c r="R32" s="19">
        <f t="shared" si="18"/>
        <v>1.1056883474124252E-7</v>
      </c>
      <c r="S32" s="19">
        <f t="shared" si="19"/>
        <v>6.4452037685334496E-3</v>
      </c>
      <c r="T32" s="19">
        <f t="shared" si="20"/>
        <v>-1.1095452956012266E-4</v>
      </c>
      <c r="U32" s="19">
        <f t="shared" si="21"/>
        <v>-3.1431140823943583E-2</v>
      </c>
      <c r="V32" s="19">
        <f t="shared" si="22"/>
        <v>2.5784001899032698E-5</v>
      </c>
    </row>
    <row r="33" spans="1:22" x14ac:dyDescent="0.25">
      <c r="A33" s="26">
        <f>Wellpath!E33</f>
        <v>3000</v>
      </c>
      <c r="B33" s="22">
        <v>0</v>
      </c>
      <c r="C33" s="22">
        <f>ABS(COS(Wellpath!$L33))*COS(Wellpath!$M33)*MAX(1,SQRT(10/(Wellpath!K33-Wellpath!K32)))</f>
        <v>0.93912018543097053</v>
      </c>
      <c r="D33" s="22">
        <f>IF(ABS(Wellpath!$L33)&lt;VerticalInc,"SING",-ABS(COS(Wellpath!$L33))*SIN(Wellpath!$M33)/SIN(Wellpath!$L33)*MAX(1,SQRT(10/(Wellpath!$K33-Wellpath!$K32))))</f>
        <v>-9.5885579140452468E-2</v>
      </c>
      <c r="E33" s="20">
        <f>IF(D33="SING",(Wellpath!K34-Wellpath!K32)/2*Model!$W$35,Model!$W$35*((drdp!B33+drdp!K33)*XYM3E!$B33+(drdp!E33+drdp!N33)*XYM3E!$C33+(drdp!H33+drdp!Q33)*XYM3E!$D33))</f>
        <v>0.14093509871045576</v>
      </c>
      <c r="F33" s="20">
        <f>IF(D33="SING",0,Model!$W$35*((drdp!C33+drdp!L33)*XYM3E!$B33+(drdp!F33+drdp!O33)*XYM3E!$C33+(drdp!I33+drdp!R33)*XYM3E!$D33))</f>
        <v>-3.1544553165708709E-4</v>
      </c>
      <c r="G33" s="20">
        <f>IF(D33="SING",0,Model!$W$35*((drdp!D33+drdp!M33)*XYM3E!$B33+(drdp!G33+drdp!P33)*XYM3E!$C33+(drdp!J33+drdp!S33)*XYM3E!$D33))</f>
        <v>-5.1260925738172196E-2</v>
      </c>
      <c r="H33" s="18">
        <f>IF(D33="SING",(Wellpath!K33-Wellpath!K32)/2*Model!$W$35,Model!$W$35*((drdp!B33)*XYM3E!$B33+(drdp!E33)*XYM3E!$C33+(drdp!H33)*XYM3E!$D33))</f>
        <v>7.0467549355228004E-2</v>
      </c>
      <c r="I33" s="18">
        <f>IF(D33="SING",0,Model!$W$35*((drdp!C33)*XYM3E!$B33+(drdp!F33)*XYM3E!$C33+(drdp!I33)*XYM3E!$D33))</f>
        <v>-1.5772276582854414E-4</v>
      </c>
      <c r="J33" s="18">
        <f>IF(D33="SING",0,Model!$W$35*((drdp!D33)*XYM3E!$B33+(drdp!G33)*XYM3E!$C33+(drdp!J33)*XYM3E!$D33))</f>
        <v>-2.5630462869086143E-2</v>
      </c>
      <c r="K33" s="21">
        <f t="shared" si="11"/>
        <v>0.77358027009350094</v>
      </c>
      <c r="L33" s="21">
        <f t="shared" si="12"/>
        <v>2.6042476594194921E-7</v>
      </c>
      <c r="M33" s="21">
        <f t="shared" si="13"/>
        <v>1.0720807816095032E-2</v>
      </c>
      <c r="N33" s="21">
        <f t="shared" si="14"/>
        <v>-1.8346518159287323E-4</v>
      </c>
      <c r="O33" s="21">
        <f t="shared" si="15"/>
        <v>-4.3730795013793337E-2</v>
      </c>
      <c r="P33" s="21">
        <f t="shared" si="16"/>
        <v>5.1062979573992058E-5</v>
      </c>
      <c r="Q33" s="19">
        <f t="shared" si="17"/>
        <v>0.75868324355710648</v>
      </c>
      <c r="R33" s="19">
        <f t="shared" si="18"/>
        <v>1.8579535336013267E-7</v>
      </c>
      <c r="S33" s="19">
        <f t="shared" si="19"/>
        <v>8.7500459354442322E-3</v>
      </c>
      <c r="T33" s="19">
        <f t="shared" si="20"/>
        <v>-1.5012217123647545E-4</v>
      </c>
      <c r="U33" s="19">
        <f t="shared" si="21"/>
        <v>-3.8312447292119363E-2</v>
      </c>
      <c r="V33" s="19">
        <f t="shared" si="22"/>
        <v>3.8935457094457939E-5</v>
      </c>
    </row>
    <row r="34" spans="1:22" x14ac:dyDescent="0.25">
      <c r="A34" s="26">
        <f>Wellpath!E34</f>
        <v>3100</v>
      </c>
      <c r="B34" s="22">
        <v>0</v>
      </c>
      <c r="C34" s="22">
        <f>ABS(COS(Wellpath!$L34))*COS(Wellpath!$M34)*MAX(1,SQRT(10/(Wellpath!K34-Wellpath!K33)))</f>
        <v>0.9266190392142547</v>
      </c>
      <c r="D34" s="22">
        <f>IF(ABS(Wellpath!$L34)&lt;VerticalInc,"SING",-ABS(COS(Wellpath!$L34))*SIN(Wellpath!$M34)/SIN(Wellpath!$L34)*MAX(1,SQRT(10/(Wellpath!$K34-Wellpath!$K33))))</f>
        <v>-8.6379285479205523E-2</v>
      </c>
      <c r="E34" s="20">
        <f>IF(D34="SING",(Wellpath!K35-Wellpath!K33)/2*Model!$W$35,Model!$W$35*((drdp!B34+drdp!K34)*XYM3E!$B34+(drdp!E34+drdp!N34)*XYM3E!$C34+(drdp!H34+drdp!Q34)*XYM3E!$D34))</f>
        <v>0.13721034163109652</v>
      </c>
      <c r="F34" s="20">
        <f>IF(D34="SING",0,Model!$W$35*((drdp!C34+drdp!L34)*XYM3E!$B34+(drdp!F34+drdp!O34)*XYM3E!$C34+(drdp!I34+drdp!R34)*XYM3E!$D34))</f>
        <v>-3.7580422107298819E-4</v>
      </c>
      <c r="G34" s="20">
        <f>IF(D34="SING",0,Model!$W$35*((drdp!D34+drdp!M34)*XYM3E!$B34+(drdp!G34+drdp!P34)*XYM3E!$C34+(drdp!J34+drdp!S34)*XYM3E!$D34))</f>
        <v>-5.5397507053478068E-2</v>
      </c>
      <c r="H34" s="18">
        <f>IF(D34="SING",(Wellpath!K34-Wellpath!K33)/2*Model!$W$35,Model!$W$35*((drdp!B34)*XYM3E!$B34+(drdp!E34)*XYM3E!$C34+(drdp!H34)*XYM3E!$D34))</f>
        <v>6.8605170815548136E-2</v>
      </c>
      <c r="I34" s="18">
        <f>IF(D34="SING",0,Model!$W$35*((drdp!C34)*XYM3E!$B34+(drdp!F34)*XYM3E!$C34+(drdp!I34)*XYM3E!$D34))</f>
        <v>-1.879021105364935E-4</v>
      </c>
      <c r="J34" s="18">
        <f>IF(D34="SING",0,Model!$W$35*((drdp!D34)*XYM3E!$B34+(drdp!G34)*XYM3E!$C34+(drdp!J34)*XYM3E!$D34))</f>
        <v>-2.7698753526738982E-2</v>
      </c>
      <c r="K34" s="21">
        <f t="shared" si="11"/>
        <v>0.79240694794402311</v>
      </c>
      <c r="L34" s="21">
        <f t="shared" si="12"/>
        <v>4.0165357851822456E-7</v>
      </c>
      <c r="M34" s="21">
        <f t="shared" si="13"/>
        <v>1.3789691603835185E-2</v>
      </c>
      <c r="N34" s="21">
        <f t="shared" si="14"/>
        <v>-2.3502940715270607E-4</v>
      </c>
      <c r="O34" s="21">
        <f t="shared" si="15"/>
        <v>-5.1331905882112144E-2</v>
      </c>
      <c r="P34" s="21">
        <f t="shared" si="16"/>
        <v>7.1881596561609748E-5</v>
      </c>
      <c r="Q34" s="19">
        <f t="shared" si="17"/>
        <v>0.77828693955613149</v>
      </c>
      <c r="R34" s="19">
        <f t="shared" si="18"/>
        <v>2.9573196908601785E-7</v>
      </c>
      <c r="S34" s="19">
        <f t="shared" si="19"/>
        <v>1.1488028763030067E-2</v>
      </c>
      <c r="T34" s="19">
        <f t="shared" si="20"/>
        <v>-1.9635623798283137E-4</v>
      </c>
      <c r="U34" s="19">
        <f t="shared" si="21"/>
        <v>-4.563107273087303E-2</v>
      </c>
      <c r="V34" s="19">
        <f t="shared" si="22"/>
        <v>5.6267633820896451E-5</v>
      </c>
    </row>
    <row r="35" spans="1:22" x14ac:dyDescent="0.25">
      <c r="A35" s="26">
        <f>Wellpath!E35</f>
        <v>3200</v>
      </c>
      <c r="B35" s="22">
        <v>0</v>
      </c>
      <c r="C35" s="22">
        <f>ABS(COS(Wellpath!$L35))*COS(Wellpath!$M35)*MAX(1,SQRT(10/(Wellpath!K35-Wellpath!K34)))</f>
        <v>0.91298895043297723</v>
      </c>
      <c r="D35" s="22">
        <f>IF(ABS(Wellpath!$L35)&lt;VerticalInc,"SING",-ABS(COS(Wellpath!$L35))*SIN(Wellpath!$M35)/SIN(Wellpath!$L35)*MAX(1,SQRT(10/(Wellpath!$K35-Wellpath!$K34))))</f>
        <v>-7.8385552984566106E-2</v>
      </c>
      <c r="E35" s="20">
        <f>IF(D35="SING",(Wellpath!K36-Wellpath!K34)/2*Model!$W$35,Model!$W$35*((drdp!B35+drdp!K35)*XYM3E!$B35+(drdp!E35+drdp!N35)*XYM3E!$C35+(drdp!H35+drdp!Q35)*XYM3E!$D35))</f>
        <v>0.13320605482506526</v>
      </c>
      <c r="F35" s="20">
        <f>IF(D35="SING",0,Model!$W$35*((drdp!C35+drdp!L35)*XYM3E!$B35+(drdp!F35+drdp!O35)*XYM3E!$C35+(drdp!I35+drdp!R35)*XYM3E!$D35))</f>
        <v>-4.3962875072493828E-4</v>
      </c>
      <c r="G35" s="20">
        <f>IF(D35="SING",0,Model!$W$35*((drdp!D35+drdp!M35)*XYM3E!$B35+(drdp!G35+drdp!P35)*XYM3E!$C35+(drdp!J35+drdp!S35)*XYM3E!$D35))</f>
        <v>-5.926419728295744E-2</v>
      </c>
      <c r="H35" s="18">
        <f>IF(D35="SING",(Wellpath!K35-Wellpath!K34)/2*Model!$W$35,Model!$W$35*((drdp!B35)*XYM3E!$B35+(drdp!E35)*XYM3E!$C35+(drdp!H35)*XYM3E!$D35))</f>
        <v>6.6603027412532628E-2</v>
      </c>
      <c r="I35" s="18">
        <f>IF(D35="SING",0,Model!$W$35*((drdp!C35)*XYM3E!$B35+(drdp!F35)*XYM3E!$C35+(drdp!I35)*XYM3E!$D35))</f>
        <v>-2.1981437536246914E-4</v>
      </c>
      <c r="J35" s="18">
        <f>IF(D35="SING",0,Model!$W$35*((drdp!D35)*XYM3E!$B35+(drdp!G35)*XYM3E!$C35+(drdp!J35)*XYM3E!$D35))</f>
        <v>-2.963209864147872E-2</v>
      </c>
      <c r="K35" s="21">
        <f t="shared" si="11"/>
        <v>0.81015080098608139</v>
      </c>
      <c r="L35" s="21">
        <f t="shared" si="12"/>
        <v>5.9492701698219449E-7</v>
      </c>
      <c r="M35" s="21">
        <f t="shared" si="13"/>
        <v>1.7301936683428484E-2</v>
      </c>
      <c r="N35" s="21">
        <f t="shared" si="14"/>
        <v>-2.9359061862444717E-4</v>
      </c>
      <c r="O35" s="21">
        <f t="shared" si="15"/>
        <v>-5.9226255794549258E-2</v>
      </c>
      <c r="P35" s="21">
        <f t="shared" si="16"/>
        <v>9.7935841575832612E-5</v>
      </c>
      <c r="Q35" s="19">
        <f t="shared" si="17"/>
        <v>0.79684291120453765</v>
      </c>
      <c r="R35" s="19">
        <f t="shared" si="18"/>
        <v>4.4997193813421702E-7</v>
      </c>
      <c r="S35" s="19">
        <f t="shared" si="19"/>
        <v>1.466775287373351E-2</v>
      </c>
      <c r="T35" s="19">
        <f t="shared" si="20"/>
        <v>-2.4966971002064135E-4</v>
      </c>
      <c r="U35" s="19">
        <f t="shared" si="21"/>
        <v>-5.3305493360221425E-2</v>
      </c>
      <c r="V35" s="19">
        <f t="shared" si="22"/>
        <v>7.8395157815165461E-5</v>
      </c>
    </row>
    <row r="36" spans="1:22" x14ac:dyDescent="0.25">
      <c r="A36" s="26">
        <f>Wellpath!E36</f>
        <v>3300</v>
      </c>
      <c r="B36" s="22">
        <v>0</v>
      </c>
      <c r="C36" s="22">
        <f>ABS(COS(Wellpath!$L36))*COS(Wellpath!$M36)*MAX(1,SQRT(10/(Wellpath!K36-Wellpath!K35)))</f>
        <v>0.89824652525076398</v>
      </c>
      <c r="D36" s="22">
        <f>IF(ABS(Wellpath!$L36)&lt;VerticalInc,"SING",-ABS(COS(Wellpath!$L36))*SIN(Wellpath!$M36)/SIN(Wellpath!$L36)*MAX(1,SQRT(10/(Wellpath!$K36-Wellpath!$K35))))</f>
        <v>-7.1554572158321728E-2</v>
      </c>
      <c r="E36" s="20">
        <f>IF(D36="SING",(Wellpath!K37-Wellpath!K35)/2*Model!$W$35,Model!$W$35*((drdp!B36+drdp!K36)*XYM3E!$B36+(drdp!E36+drdp!N36)*XYM3E!$C36+(drdp!H36+drdp!Q36)*XYM3E!$D36))</f>
        <v>0.12894173708947795</v>
      </c>
      <c r="F36" s="20">
        <f>IF(D36="SING",0,Model!$W$35*((drdp!C36+drdp!L36)*XYM3E!$B36+(drdp!F36+drdp!O36)*XYM3E!$C36+(drdp!I36+drdp!R36)*XYM3E!$D36))</f>
        <v>-5.06330811954128E-4</v>
      </c>
      <c r="G36" s="20">
        <f>IF(D36="SING",0,Model!$W$35*((drdp!D36+drdp!M36)*XYM3E!$B36+(drdp!G36+drdp!P36)*XYM3E!$C36+(drdp!J36+drdp!S36)*XYM3E!$D36))</f>
        <v>-6.2842158300490544E-2</v>
      </c>
      <c r="H36" s="18">
        <f>IF(D36="SING",(Wellpath!K36-Wellpath!K35)/2*Model!$W$35,Model!$W$35*((drdp!B36)*XYM3E!$B36+(drdp!E36)*XYM3E!$C36+(drdp!H36)*XYM3E!$D36))</f>
        <v>6.4470868544738866E-2</v>
      </c>
      <c r="I36" s="18">
        <f>IF(D36="SING",0,Model!$W$35*((drdp!C36)*XYM3E!$B36+(drdp!F36)*XYM3E!$C36+(drdp!I36)*XYM3E!$D36))</f>
        <v>-2.5316540597706373E-4</v>
      </c>
      <c r="J36" s="18">
        <f>IF(D36="SING",0,Model!$W$35*((drdp!D36)*XYM3E!$B36+(drdp!G36)*XYM3E!$C36+(drdp!J36)*XYM3E!$D36))</f>
        <v>-3.1421079150245217E-2</v>
      </c>
      <c r="K36" s="21">
        <f t="shared" si="11"/>
        <v>0.82677677254973347</v>
      </c>
      <c r="L36" s="21">
        <f t="shared" si="12"/>
        <v>8.5129790811632096E-7</v>
      </c>
      <c r="M36" s="21">
        <f t="shared" si="13"/>
        <v>2.1251073543292396E-2</v>
      </c>
      <c r="N36" s="21">
        <f t="shared" si="14"/>
        <v>-3.5887779305973823E-4</v>
      </c>
      <c r="O36" s="21">
        <f t="shared" si="15"/>
        <v>-6.732923284826646E-2</v>
      </c>
      <c r="P36" s="21">
        <f t="shared" si="16"/>
        <v>1.2975476261306983E-4</v>
      </c>
      <c r="Q36" s="19">
        <f t="shared" si="17"/>
        <v>0.81430729387699441</v>
      </c>
      <c r="R36" s="19">
        <f t="shared" si="18"/>
        <v>6.5901973976572603E-7</v>
      </c>
      <c r="S36" s="19">
        <f t="shared" si="19"/>
        <v>1.8289220898394458E-2</v>
      </c>
      <c r="T36" s="19">
        <f t="shared" si="20"/>
        <v>-3.099124122332699E-4</v>
      </c>
      <c r="U36" s="19">
        <f t="shared" si="21"/>
        <v>-6.1252000057978553E-2</v>
      </c>
      <c r="V36" s="19">
        <f t="shared" si="22"/>
        <v>1.0589057183514189E-4</v>
      </c>
    </row>
    <row r="37" spans="1:22" x14ac:dyDescent="0.25">
      <c r="A37" s="26">
        <f>Wellpath!E37</f>
        <v>3400</v>
      </c>
      <c r="B37" s="22">
        <v>0</v>
      </c>
      <c r="C37" s="22">
        <f>ABS(COS(Wellpath!$L37))*COS(Wellpath!$M37)*MAX(1,SQRT(10/(Wellpath!K37-Wellpath!K36)))</f>
        <v>0.88240972504180293</v>
      </c>
      <c r="D37" s="22">
        <f>IF(ABS(Wellpath!$L37)&lt;VerticalInc,"SING",-ABS(COS(Wellpath!$L37))*SIN(Wellpath!$M37)/SIN(Wellpath!$L37)*MAX(1,SQRT(10/(Wellpath!$K37-Wellpath!$K36))))</f>
        <v>-6.5636407075660624E-2</v>
      </c>
      <c r="E37" s="20">
        <f>IF(D37="SING",(Wellpath!K38-Wellpath!K36)/2*Model!$W$35,Model!$W$35*((drdp!B37+drdp!K37)*XYM3E!$B37+(drdp!E37+drdp!N37)*XYM3E!$C37+(drdp!H37+drdp!Q37)*XYM3E!$D37))</f>
        <v>0.12443815327556201</v>
      </c>
      <c r="F37" s="20">
        <f>IF(D37="SING",0,Model!$W$35*((drdp!C37+drdp!L37)*XYM3E!$B37+(drdp!F37+drdp!O37)*XYM3E!$C37+(drdp!I37+drdp!R37)*XYM3E!$D37))</f>
        <v>-5.7528544185528644E-4</v>
      </c>
      <c r="G37" s="20">
        <f>IF(D37="SING",0,Model!$W$35*((drdp!D37+drdp!M37)*XYM3E!$B37+(drdp!G37+drdp!P37)*XYM3E!$C37+(drdp!J37+drdp!S37)*XYM3E!$D37))</f>
        <v>-6.6113958639654968E-2</v>
      </c>
      <c r="H37" s="18">
        <f>IF(D37="SING",(Wellpath!K37-Wellpath!K36)/2*Model!$W$35,Model!$W$35*((drdp!B37)*XYM3E!$B37+(drdp!E37)*XYM3E!$C37+(drdp!H37)*XYM3E!$D37))</f>
        <v>6.2219076637781347E-2</v>
      </c>
      <c r="I37" s="18">
        <f>IF(D37="SING",0,Model!$W$35*((drdp!C37)*XYM3E!$B37+(drdp!F37)*XYM3E!$C37+(drdp!I37)*XYM3E!$D37))</f>
        <v>-2.8764272092764496E-4</v>
      </c>
      <c r="J37" s="18">
        <f>IF(D37="SING",0,Model!$W$35*((drdp!D37)*XYM3E!$B37+(drdp!G37)*XYM3E!$C37+(drdp!J37)*XYM3E!$D37))</f>
        <v>-3.3056979319827665E-2</v>
      </c>
      <c r="K37" s="21">
        <f t="shared" si="11"/>
        <v>0.84226162654036574</v>
      </c>
      <c r="L37" s="21">
        <f t="shared" si="12"/>
        <v>1.1822512477269531E-6</v>
      </c>
      <c r="M37" s="21">
        <f t="shared" si="13"/>
        <v>2.5622129070298403E-2</v>
      </c>
      <c r="N37" s="21">
        <f t="shared" si="14"/>
        <v>-4.3046525105052579E-4</v>
      </c>
      <c r="O37" s="21">
        <f t="shared" si="15"/>
        <v>-7.5556331767122009E-2</v>
      </c>
      <c r="P37" s="21">
        <f t="shared" si="16"/>
        <v>1.6778916052188588E-4</v>
      </c>
      <c r="Q37" s="19">
        <f t="shared" si="17"/>
        <v>0.83064798604739154</v>
      </c>
      <c r="R37" s="19">
        <f t="shared" si="18"/>
        <v>9.3403624301898004E-7</v>
      </c>
      <c r="S37" s="19">
        <f t="shared" si="19"/>
        <v>2.2343837425043908E-2</v>
      </c>
      <c r="T37" s="19">
        <f t="shared" si="20"/>
        <v>-3.7677465755743534E-4</v>
      </c>
      <c r="U37" s="19">
        <f t="shared" si="21"/>
        <v>-6.9386007577980371E-2</v>
      </c>
      <c r="V37" s="19">
        <f t="shared" si="22"/>
        <v>1.3926336209027395E-4</v>
      </c>
    </row>
    <row r="38" spans="1:22" x14ac:dyDescent="0.25">
      <c r="A38" s="26">
        <f>Wellpath!E38</f>
        <v>3500</v>
      </c>
      <c r="B38" s="22">
        <v>0</v>
      </c>
      <c r="C38" s="22">
        <f>ABS(COS(Wellpath!$L38))*COS(Wellpath!$M38)*MAX(1,SQRT(10/(Wellpath!K38-Wellpath!K37)))</f>
        <v>0.86549784450767653</v>
      </c>
      <c r="D38" s="22">
        <f>IF(ABS(Wellpath!$L38)&lt;VerticalInc,"SING",-ABS(COS(Wellpath!$L38))*SIN(Wellpath!$M38)/SIN(Wellpath!$L38)*MAX(1,SQRT(10/(Wellpath!$K38-Wellpath!$K37))))</f>
        <v>-6.0447701447314185E-2</v>
      </c>
      <c r="E38" s="20">
        <f>IF(D38="SING",(Wellpath!K39-Wellpath!K37)/2*Model!$W$35,Model!$W$35*((drdp!B38+drdp!K38)*XYM3E!$B38+(drdp!E38+drdp!N38)*XYM3E!$C38+(drdp!H38+drdp!Q38)*XYM3E!$D38))</f>
        <v>0.11971723313715402</v>
      </c>
      <c r="F38" s="20">
        <f>IF(D38="SING",0,Model!$W$35*((drdp!C38+drdp!L38)*XYM3E!$B38+(drdp!F38+drdp!O38)*XYM3E!$C38+(drdp!I38+drdp!R38)*XYM3E!$D38))</f>
        <v>-6.4583443353347645E-4</v>
      </c>
      <c r="G38" s="20">
        <f>IF(D38="SING",0,Model!$W$35*((drdp!D38+drdp!M38)*XYM3E!$B38+(drdp!G38+drdp!P38)*XYM3E!$C38+(drdp!J38+drdp!S38)*XYM3E!$D38))</f>
        <v>-6.906365841807896E-2</v>
      </c>
      <c r="H38" s="18">
        <f>IF(D38="SING",(Wellpath!K38-Wellpath!K37)/2*Model!$W$35,Model!$W$35*((drdp!B38)*XYM3E!$B38+(drdp!E38)*XYM3E!$C38+(drdp!H38)*XYM3E!$D38))</f>
        <v>5.9858616568576786E-2</v>
      </c>
      <c r="I38" s="18">
        <f>IF(D38="SING",0,Model!$W$35*((drdp!C38)*XYM3E!$B38+(drdp!F38)*XYM3E!$C38+(drdp!I38)*XYM3E!$D38))</f>
        <v>-3.2291721676673676E-4</v>
      </c>
      <c r="J38" s="18">
        <f>IF(D38="SING",0,Model!$W$35*((drdp!D38)*XYM3E!$B38+(drdp!G38)*XYM3E!$C38+(drdp!J38)*XYM3E!$D38))</f>
        <v>-3.4531829209039348E-2</v>
      </c>
      <c r="K38" s="21">
        <f t="shared" si="11"/>
        <v>0.85659384245038139</v>
      </c>
      <c r="L38" s="21">
        <f t="shared" si="12"/>
        <v>1.5993533632644596E-6</v>
      </c>
      <c r="M38" s="21">
        <f t="shared" si="13"/>
        <v>3.0391917984387493E-2</v>
      </c>
      <c r="N38" s="21">
        <f t="shared" si="14"/>
        <v>-5.0778276249785481E-4</v>
      </c>
      <c r="O38" s="21">
        <f t="shared" si="15"/>
        <v>-8.3824441863263932E-2</v>
      </c>
      <c r="P38" s="21">
        <f t="shared" si="16"/>
        <v>2.1239284923407542E-4</v>
      </c>
      <c r="Q38" s="19">
        <f t="shared" si="17"/>
        <v>0.84584468051786965</v>
      </c>
      <c r="R38" s="19">
        <f t="shared" si="18"/>
        <v>1.2865267766113287E-6</v>
      </c>
      <c r="S38" s="19">
        <f t="shared" si="19"/>
        <v>2.6814576298820666E-2</v>
      </c>
      <c r="T38" s="19">
        <f t="shared" si="20"/>
        <v>-4.497946289123579E-4</v>
      </c>
      <c r="U38" s="19">
        <f t="shared" si="21"/>
        <v>-7.7623359291157476E-2</v>
      </c>
      <c r="V38" s="19">
        <f t="shared" si="22"/>
        <v>1.7894008269993318E-4</v>
      </c>
    </row>
    <row r="39" spans="1:22" x14ac:dyDescent="0.25">
      <c r="A39" s="26">
        <f>Wellpath!E39</f>
        <v>3600</v>
      </c>
      <c r="B39" s="22">
        <v>0</v>
      </c>
      <c r="C39" s="22">
        <f>ABS(COS(Wellpath!$L39))*COS(Wellpath!$M39)*MAX(1,SQRT(10/(Wellpath!K39-Wellpath!K38)))</f>
        <v>0.84753148816974022</v>
      </c>
      <c r="D39" s="22">
        <f>IF(ABS(Wellpath!$L39)&lt;VerticalInc,"SING",-ABS(COS(Wellpath!$L39))*SIN(Wellpath!$M39)/SIN(Wellpath!$L39)*MAX(1,SQRT(10/(Wellpath!$K39-Wellpath!$K38))))</f>
        <v>-5.5850869619166583E-2</v>
      </c>
      <c r="E39" s="20">
        <f>IF(D39="SING",(Wellpath!K40-Wellpath!K38)/2*Model!$W$35,Model!$W$35*((drdp!B39+drdp!K39)*XYM3E!$B39+(drdp!E39+drdp!N39)*XYM3E!$C39+(drdp!H39+drdp!Q39)*XYM3E!$D39))</f>
        <v>0.11480196450485233</v>
      </c>
      <c r="F39" s="20">
        <f>IF(D39="SING",0,Model!$W$35*((drdp!C39+drdp!L39)*XYM3E!$B39+(drdp!F39+drdp!O39)*XYM3E!$C39+(drdp!I39+drdp!R39)*XYM3E!$D39))</f>
        <v>-7.1728993545446744E-4</v>
      </c>
      <c r="G39" s="20">
        <f>IF(D39="SING",0,Model!$W$35*((drdp!D39+drdp!M39)*XYM3E!$B39+(drdp!G39+drdp!P39)*XYM3E!$C39+(drdp!J39+drdp!S39)*XYM3E!$D39))</f>
        <v>-7.1676886994945135E-2</v>
      </c>
      <c r="H39" s="18">
        <f>IF(D39="SING",(Wellpath!K39-Wellpath!K38)/2*Model!$W$35,Model!$W$35*((drdp!B39)*XYM3E!$B39+(drdp!E39)*XYM3E!$C39+(drdp!H39)*XYM3E!$D39))</f>
        <v>5.7400982252426166E-2</v>
      </c>
      <c r="I39" s="18">
        <f>IF(D39="SING",0,Model!$W$35*((drdp!C39)*XYM3E!$B39+(drdp!F39)*XYM3E!$C39+(drdp!I39)*XYM3E!$D39))</f>
        <v>-3.5864496772723372E-4</v>
      </c>
      <c r="J39" s="18">
        <f>IF(D39="SING",0,Model!$W$35*((drdp!D39)*XYM3E!$B39+(drdp!G39)*XYM3E!$C39+(drdp!J39)*XYM3E!$D39))</f>
        <v>-3.5838443497472568E-2</v>
      </c>
      <c r="K39" s="21">
        <f t="shared" si="11"/>
        <v>0.86977333350455477</v>
      </c>
      <c r="L39" s="21">
        <f t="shared" si="12"/>
        <v>2.1138582147687337E-6</v>
      </c>
      <c r="M39" s="21">
        <f t="shared" si="13"/>
        <v>3.5529494113673628E-2</v>
      </c>
      <c r="N39" s="21">
        <f t="shared" si="14"/>
        <v>-5.9012905620758644E-4</v>
      </c>
      <c r="O39" s="21">
        <f t="shared" si="15"/>
        <v>-9.2053089299875934E-2</v>
      </c>
      <c r="P39" s="21">
        <f t="shared" si="16"/>
        <v>2.6380595888025676E-4</v>
      </c>
      <c r="Q39" s="19">
        <f t="shared" si="17"/>
        <v>0.85988871521392474</v>
      </c>
      <c r="R39" s="19">
        <f t="shared" si="18"/>
        <v>1.7279795761405281E-6</v>
      </c>
      <c r="S39" s="19">
        <f t="shared" si="19"/>
        <v>3.1676312016709028E-2</v>
      </c>
      <c r="T39" s="19">
        <f t="shared" si="20"/>
        <v>-5.2836933592528769E-4</v>
      </c>
      <c r="U39" s="19">
        <f t="shared" si="21"/>
        <v>-8.5881603722416933E-2</v>
      </c>
      <c r="V39" s="19">
        <f t="shared" si="22"/>
        <v>2.2524612664562077E-4</v>
      </c>
    </row>
    <row r="40" spans="1:22" x14ac:dyDescent="0.25">
      <c r="A40" s="26">
        <f>Wellpath!E40</f>
        <v>3700</v>
      </c>
      <c r="B40" s="22">
        <v>0</v>
      </c>
      <c r="C40" s="22">
        <f>ABS(COS(Wellpath!$L40))*COS(Wellpath!$M40)*MAX(1,SQRT(10/(Wellpath!K40-Wellpath!K39)))</f>
        <v>0.84753148816974022</v>
      </c>
      <c r="D40" s="22">
        <f>IF(ABS(Wellpath!$L40)&lt;VerticalInc,"SING",-ABS(COS(Wellpath!$L40))*SIN(Wellpath!$M40)/SIN(Wellpath!$L40)*MAX(1,SQRT(10/(Wellpath!$K40-Wellpath!$K39))))</f>
        <v>-5.5850869619166583E-2</v>
      </c>
      <c r="E40" s="20">
        <f>IF(D40="SING",(Wellpath!K41-Wellpath!K39)/2*Model!$W$35,Model!$W$35*((drdp!B40+drdp!K40)*XYM3E!$B40+(drdp!E40+drdp!N40)*XYM3E!$C40+(drdp!H40+drdp!Q40)*XYM3E!$D40))</f>
        <v>0.11480196450485233</v>
      </c>
      <c r="F40" s="20">
        <f>IF(D40="SING",0,Model!$W$35*((drdp!C40+drdp!L40)*XYM3E!$B40+(drdp!F40+drdp!O40)*XYM3E!$C40+(drdp!I40+drdp!R40)*XYM3E!$D40))</f>
        <v>-7.1728993545446744E-4</v>
      </c>
      <c r="G40" s="20">
        <f>IF(D40="SING",0,Model!$W$35*((drdp!D40+drdp!M40)*XYM3E!$B40+(drdp!G40+drdp!P40)*XYM3E!$C40+(drdp!J40+drdp!S40)*XYM3E!$D40))</f>
        <v>-7.1676886994945135E-2</v>
      </c>
      <c r="H40" s="18">
        <f>IF(D40="SING",(Wellpath!K40-Wellpath!K39)/2*Model!$W$35,Model!$W$35*((drdp!B40)*XYM3E!$B40+(drdp!E40)*XYM3E!$C40+(drdp!H40)*XYM3E!$D40))</f>
        <v>5.7400982252426166E-2</v>
      </c>
      <c r="I40" s="18">
        <f>IF(D40="SING",0,Model!$W$35*((drdp!C40)*XYM3E!$B40+(drdp!F40)*XYM3E!$C40+(drdp!I40)*XYM3E!$D40))</f>
        <v>-3.5864496772723372E-4</v>
      </c>
      <c r="J40" s="18">
        <f>IF(D40="SING",0,Model!$W$35*((drdp!D40)*XYM3E!$B40+(drdp!G40)*XYM3E!$C40+(drdp!J40)*XYM3E!$D40))</f>
        <v>-3.5838443497472568E-2</v>
      </c>
      <c r="K40" s="21">
        <f t="shared" si="11"/>
        <v>0.88295282455872814</v>
      </c>
      <c r="L40" s="21">
        <f t="shared" si="12"/>
        <v>2.6283630662730078E-6</v>
      </c>
      <c r="M40" s="21">
        <f t="shared" si="13"/>
        <v>4.0667070242959763E-2</v>
      </c>
      <c r="N40" s="21">
        <f t="shared" si="14"/>
        <v>-6.7247534991731806E-4</v>
      </c>
      <c r="O40" s="21">
        <f t="shared" si="15"/>
        <v>-0.10028173673648794</v>
      </c>
      <c r="P40" s="21">
        <f t="shared" si="16"/>
        <v>3.152190685264381E-4</v>
      </c>
      <c r="Q40" s="19">
        <f t="shared" si="17"/>
        <v>0.87306820626809811</v>
      </c>
      <c r="R40" s="19">
        <f t="shared" si="18"/>
        <v>2.2424844276448022E-6</v>
      </c>
      <c r="S40" s="19">
        <f t="shared" si="19"/>
        <v>3.6813888145995163E-2</v>
      </c>
      <c r="T40" s="19">
        <f t="shared" si="20"/>
        <v>-6.1071562963501932E-4</v>
      </c>
      <c r="U40" s="19">
        <f t="shared" si="21"/>
        <v>-9.4110251159028935E-2</v>
      </c>
      <c r="V40" s="19">
        <f t="shared" si="22"/>
        <v>2.7665923629180211E-4</v>
      </c>
    </row>
    <row r="41" spans="1:22" x14ac:dyDescent="0.25">
      <c r="A41" s="26">
        <f>Wellpath!E41</f>
        <v>3800</v>
      </c>
      <c r="B41" s="22">
        <v>0</v>
      </c>
      <c r="C41" s="22">
        <f>ABS(COS(Wellpath!$L41))*COS(Wellpath!$M41)*MAX(1,SQRT(10/(Wellpath!K41-Wellpath!K40)))</f>
        <v>0.84753148816974022</v>
      </c>
      <c r="D41" s="22">
        <f>IF(ABS(Wellpath!$L41)&lt;VerticalInc,"SING",-ABS(COS(Wellpath!$L41))*SIN(Wellpath!$M41)/SIN(Wellpath!$L41)*MAX(1,SQRT(10/(Wellpath!$K41-Wellpath!$K40))))</f>
        <v>-5.5850869619166583E-2</v>
      </c>
      <c r="E41" s="20">
        <f>IF(D41="SING",(Wellpath!K42-Wellpath!K40)/2*Model!$W$35,Model!$W$35*((drdp!B41+drdp!K41)*XYM3E!$B41+(drdp!E41+drdp!N41)*XYM3E!$C41+(drdp!H41+drdp!Q41)*XYM3E!$D41))</f>
        <v>0.11480196450485233</v>
      </c>
      <c r="F41" s="20">
        <f>IF(D41="SING",0,Model!$W$35*((drdp!C41+drdp!L41)*XYM3E!$B41+(drdp!F41+drdp!O41)*XYM3E!$C41+(drdp!I41+drdp!R41)*XYM3E!$D41))</f>
        <v>-7.1728993545446744E-4</v>
      </c>
      <c r="G41" s="20">
        <f>IF(D41="SING",0,Model!$W$35*((drdp!D41+drdp!M41)*XYM3E!$B41+(drdp!G41+drdp!P41)*XYM3E!$C41+(drdp!J41+drdp!S41)*XYM3E!$D41))</f>
        <v>-7.1676886994945135E-2</v>
      </c>
      <c r="H41" s="18">
        <f>IF(D41="SING",(Wellpath!K41-Wellpath!K40)/2*Model!$W$35,Model!$W$35*((drdp!B41)*XYM3E!$B41+(drdp!E41)*XYM3E!$C41+(drdp!H41)*XYM3E!$D41))</f>
        <v>5.7400982252426166E-2</v>
      </c>
      <c r="I41" s="18">
        <f>IF(D41="SING",0,Model!$W$35*((drdp!C41)*XYM3E!$B41+(drdp!F41)*XYM3E!$C41+(drdp!I41)*XYM3E!$D41))</f>
        <v>-3.5864496772723372E-4</v>
      </c>
      <c r="J41" s="18">
        <f>IF(D41="SING",0,Model!$W$35*((drdp!D41)*XYM3E!$B41+(drdp!G41)*XYM3E!$C41+(drdp!J41)*XYM3E!$D41))</f>
        <v>-3.5838443497472568E-2</v>
      </c>
      <c r="K41" s="21">
        <f t="shared" si="11"/>
        <v>0.89613231561290152</v>
      </c>
      <c r="L41" s="21">
        <f t="shared" si="12"/>
        <v>3.1428679177772819E-6</v>
      </c>
      <c r="M41" s="21">
        <f t="shared" si="13"/>
        <v>4.5804646372245898E-2</v>
      </c>
      <c r="N41" s="21">
        <f t="shared" si="14"/>
        <v>-7.5482164362704969E-4</v>
      </c>
      <c r="O41" s="21">
        <f t="shared" si="15"/>
        <v>-0.10851038417309994</v>
      </c>
      <c r="P41" s="21">
        <f t="shared" si="16"/>
        <v>3.6663217817261944E-4</v>
      </c>
      <c r="Q41" s="19">
        <f t="shared" si="17"/>
        <v>0.88624769732227149</v>
      </c>
      <c r="R41" s="19">
        <f t="shared" si="18"/>
        <v>2.7569892791490763E-6</v>
      </c>
      <c r="S41" s="19">
        <f t="shared" si="19"/>
        <v>4.1951464275281299E-2</v>
      </c>
      <c r="T41" s="19">
        <f t="shared" si="20"/>
        <v>-6.9306192334475094E-4</v>
      </c>
      <c r="U41" s="19">
        <f t="shared" si="21"/>
        <v>-0.10233889859564094</v>
      </c>
      <c r="V41" s="19">
        <f t="shared" si="22"/>
        <v>3.2807234593798344E-4</v>
      </c>
    </row>
    <row r="42" spans="1:22" x14ac:dyDescent="0.25">
      <c r="A42" s="26">
        <f>Wellpath!E42</f>
        <v>3900</v>
      </c>
      <c r="B42" s="22">
        <v>0</v>
      </c>
      <c r="C42" s="22">
        <f>ABS(COS(Wellpath!$L42))*COS(Wellpath!$M42)*MAX(1,SQRT(10/(Wellpath!K42-Wellpath!K41)))</f>
        <v>0.84753148816974022</v>
      </c>
      <c r="D42" s="22">
        <f>IF(ABS(Wellpath!$L42)&lt;VerticalInc,"SING",-ABS(COS(Wellpath!$L42))*SIN(Wellpath!$M42)/SIN(Wellpath!$L42)*MAX(1,SQRT(10/(Wellpath!$K42-Wellpath!$K41))))</f>
        <v>-5.5850869619166583E-2</v>
      </c>
      <c r="E42" s="20">
        <f>IF(D42="SING",(Wellpath!K43-Wellpath!K41)/2*Model!$W$35,Model!$W$35*((drdp!B42+drdp!K42)*XYM3E!$B42+(drdp!E42+drdp!N42)*XYM3E!$C42+(drdp!H42+drdp!Q42)*XYM3E!$D42))</f>
        <v>0.11480196450485233</v>
      </c>
      <c r="F42" s="20">
        <f>IF(D42="SING",0,Model!$W$35*((drdp!C42+drdp!L42)*XYM3E!$B42+(drdp!F42+drdp!O42)*XYM3E!$C42+(drdp!I42+drdp!R42)*XYM3E!$D42))</f>
        <v>-7.1728993545446744E-4</v>
      </c>
      <c r="G42" s="20">
        <f>IF(D42="SING",0,Model!$W$35*((drdp!D42+drdp!M42)*XYM3E!$B42+(drdp!G42+drdp!P42)*XYM3E!$C42+(drdp!J42+drdp!S42)*XYM3E!$D42))</f>
        <v>-7.1676886994945135E-2</v>
      </c>
      <c r="H42" s="18">
        <f>IF(D42="SING",(Wellpath!K42-Wellpath!K41)/2*Model!$W$35,Model!$W$35*((drdp!B42)*XYM3E!$B42+(drdp!E42)*XYM3E!$C42+(drdp!H42)*XYM3E!$D42))</f>
        <v>5.7400982252426166E-2</v>
      </c>
      <c r="I42" s="18">
        <f>IF(D42="SING",0,Model!$W$35*((drdp!C42)*XYM3E!$B42+(drdp!F42)*XYM3E!$C42+(drdp!I42)*XYM3E!$D42))</f>
        <v>-3.5864496772723372E-4</v>
      </c>
      <c r="J42" s="18">
        <f>IF(D42="SING",0,Model!$W$35*((drdp!D42)*XYM3E!$B42+(drdp!G42)*XYM3E!$C42+(drdp!J42)*XYM3E!$D42))</f>
        <v>-3.5838443497472568E-2</v>
      </c>
      <c r="K42" s="21">
        <f t="shared" si="11"/>
        <v>0.9093118066670749</v>
      </c>
      <c r="L42" s="21">
        <f t="shared" si="12"/>
        <v>3.657372769281556E-6</v>
      </c>
      <c r="M42" s="21">
        <f t="shared" si="13"/>
        <v>5.0942222501532033E-2</v>
      </c>
      <c r="N42" s="21">
        <f t="shared" si="14"/>
        <v>-8.3716793733678132E-4</v>
      </c>
      <c r="O42" s="21">
        <f t="shared" si="15"/>
        <v>-0.11673903160971194</v>
      </c>
      <c r="P42" s="21">
        <f t="shared" si="16"/>
        <v>4.1804528781880077E-4</v>
      </c>
      <c r="Q42" s="19">
        <f t="shared" si="17"/>
        <v>0.89942718837644486</v>
      </c>
      <c r="R42" s="19">
        <f t="shared" si="18"/>
        <v>3.2714941306533504E-6</v>
      </c>
      <c r="S42" s="19">
        <f t="shared" si="19"/>
        <v>4.7089040404567434E-2</v>
      </c>
      <c r="T42" s="19">
        <f t="shared" si="20"/>
        <v>-7.7540821705448257E-4</v>
      </c>
      <c r="U42" s="19">
        <f t="shared" si="21"/>
        <v>-0.11056754603225294</v>
      </c>
      <c r="V42" s="19">
        <f t="shared" si="22"/>
        <v>3.7948545558416478E-4</v>
      </c>
    </row>
    <row r="43" spans="1:22" x14ac:dyDescent="0.25">
      <c r="A43" s="26">
        <f>Wellpath!E43</f>
        <v>4000</v>
      </c>
      <c r="B43" s="22">
        <v>0</v>
      </c>
      <c r="C43" s="22">
        <f>ABS(COS(Wellpath!$L43))*COS(Wellpath!$M43)*MAX(1,SQRT(10/(Wellpath!K43-Wellpath!K42)))</f>
        <v>0.84753148816974022</v>
      </c>
      <c r="D43" s="22">
        <f>IF(ABS(Wellpath!$L43)&lt;VerticalInc,"SING",-ABS(COS(Wellpath!$L43))*SIN(Wellpath!$M43)/SIN(Wellpath!$L43)*MAX(1,SQRT(10/(Wellpath!$K43-Wellpath!$K42))))</f>
        <v>-5.5850869619166583E-2</v>
      </c>
      <c r="E43" s="20">
        <f>IF(D43="SING",(Wellpath!K44-Wellpath!K42)/2*Model!$W$35,Model!$W$35*((drdp!B43+drdp!K43)*XYM3E!$B43+(drdp!E43+drdp!N43)*XYM3E!$C43+(drdp!H43+drdp!Q43)*XYM3E!$D43))</f>
        <v>0.11480196450485233</v>
      </c>
      <c r="F43" s="20">
        <f>IF(D43="SING",0,Model!$W$35*((drdp!C43+drdp!L43)*XYM3E!$B43+(drdp!F43+drdp!O43)*XYM3E!$C43+(drdp!I43+drdp!R43)*XYM3E!$D43))</f>
        <v>-7.1728993545446744E-4</v>
      </c>
      <c r="G43" s="20">
        <f>IF(D43="SING",0,Model!$W$35*((drdp!D43+drdp!M43)*XYM3E!$B43+(drdp!G43+drdp!P43)*XYM3E!$C43+(drdp!J43+drdp!S43)*XYM3E!$D43))</f>
        <v>-7.1676886994945135E-2</v>
      </c>
      <c r="H43" s="18">
        <f>IF(D43="SING",(Wellpath!K43-Wellpath!K42)/2*Model!$W$35,Model!$W$35*((drdp!B43)*XYM3E!$B43+(drdp!E43)*XYM3E!$C43+(drdp!H43)*XYM3E!$D43))</f>
        <v>5.7400982252426166E-2</v>
      </c>
      <c r="I43" s="18">
        <f>IF(D43="SING",0,Model!$W$35*((drdp!C43)*XYM3E!$B43+(drdp!F43)*XYM3E!$C43+(drdp!I43)*XYM3E!$D43))</f>
        <v>-3.5864496772723372E-4</v>
      </c>
      <c r="J43" s="18">
        <f>IF(D43="SING",0,Model!$W$35*((drdp!D43)*XYM3E!$B43+(drdp!G43)*XYM3E!$C43+(drdp!J43)*XYM3E!$D43))</f>
        <v>-3.5838443497472568E-2</v>
      </c>
      <c r="K43" s="21">
        <f t="shared" si="11"/>
        <v>0.92249129772124827</v>
      </c>
      <c r="L43" s="21">
        <f t="shared" si="12"/>
        <v>4.1718776207858301E-6</v>
      </c>
      <c r="M43" s="21">
        <f t="shared" si="13"/>
        <v>5.6079798630818169E-2</v>
      </c>
      <c r="N43" s="21">
        <f t="shared" si="14"/>
        <v>-9.1951423104651294E-4</v>
      </c>
      <c r="O43" s="21">
        <f t="shared" si="15"/>
        <v>-0.12496767904632394</v>
      </c>
      <c r="P43" s="21">
        <f t="shared" si="16"/>
        <v>4.6945839746498211E-4</v>
      </c>
      <c r="Q43" s="19">
        <f t="shared" si="17"/>
        <v>0.91260667943061824</v>
      </c>
      <c r="R43" s="19">
        <f t="shared" si="18"/>
        <v>3.7859989821576245E-6</v>
      </c>
      <c r="S43" s="19">
        <f t="shared" si="19"/>
        <v>5.2226616533853569E-2</v>
      </c>
      <c r="T43" s="19">
        <f t="shared" si="20"/>
        <v>-8.5775451076421419E-4</v>
      </c>
      <c r="U43" s="19">
        <f t="shared" si="21"/>
        <v>-0.11879619346886494</v>
      </c>
      <c r="V43" s="19">
        <f t="shared" si="22"/>
        <v>4.3089856523034612E-4</v>
      </c>
    </row>
    <row r="44" spans="1:22" s="36" customFormat="1" x14ac:dyDescent="0.25">
      <c r="A44" s="26">
        <f>Wellpath!E44</f>
        <v>4100</v>
      </c>
      <c r="B44" s="33">
        <v>0</v>
      </c>
      <c r="C44" s="22">
        <f>ABS(COS(Wellpath!$L44))*COS(Wellpath!$M44)*MAX(1,SQRT(10/(Wellpath!K44-Wellpath!K43)))</f>
        <v>0.84753148816974022</v>
      </c>
      <c r="D44" s="22">
        <f>IF(ABS(Wellpath!$L44)&lt;VerticalInc,"SING",-ABS(COS(Wellpath!$L44))*SIN(Wellpath!$M44)/SIN(Wellpath!$L44)*MAX(1,SQRT(10/(Wellpath!$K44-Wellpath!$K43))))</f>
        <v>-5.5850869619166583E-2</v>
      </c>
      <c r="E44" s="20">
        <f>IF(D44="SING",(Wellpath!K45-Wellpath!K43)/2*Model!$W$35,Model!$W$35*((drdp!B44+drdp!K44)*XYM3E!$B44+(drdp!E44+drdp!N44)*XYM3E!$C44+(drdp!H44+drdp!Q44)*XYM3E!$D44))</f>
        <v>0.11480196450485233</v>
      </c>
      <c r="F44" s="20">
        <f>IF(D44="SING",0,Model!$W$35*((drdp!C44+drdp!L44)*XYM3E!$B44+(drdp!F44+drdp!O44)*XYM3E!$C44+(drdp!I44+drdp!R44)*XYM3E!$D44))</f>
        <v>-7.1728993545446744E-4</v>
      </c>
      <c r="G44" s="20">
        <f>IF(D44="SING",0,Model!$W$35*((drdp!D44+drdp!M44)*XYM3E!$B44+(drdp!G44+drdp!P44)*XYM3E!$C44+(drdp!J44+drdp!S44)*XYM3E!$D44))</f>
        <v>-7.1676886994945135E-2</v>
      </c>
      <c r="H44" s="18">
        <f>IF(D44="SING",(Wellpath!K44-Wellpath!K43)/2*Model!$W$35,Model!$W$35*((drdp!B44)*XYM3E!$B44+(drdp!E44)*XYM3E!$C44+(drdp!H44)*XYM3E!$D44))</f>
        <v>5.7400982252426166E-2</v>
      </c>
      <c r="I44" s="18">
        <f>IF(D44="SING",0,Model!$W$35*((drdp!C44)*XYM3E!$B44+(drdp!F44)*XYM3E!$C44+(drdp!I44)*XYM3E!$D44))</f>
        <v>-3.5864496772723372E-4</v>
      </c>
      <c r="J44" s="18">
        <f>IF(D44="SING",0,Model!$W$35*((drdp!D44)*XYM3E!$B44+(drdp!G44)*XYM3E!$C44+(drdp!J44)*XYM3E!$D44))</f>
        <v>-3.5838443497472568E-2</v>
      </c>
      <c r="K44" s="21">
        <f t="shared" si="11"/>
        <v>0.93567078877542165</v>
      </c>
      <c r="L44" s="21">
        <f t="shared" si="12"/>
        <v>4.6863824722901042E-6</v>
      </c>
      <c r="M44" s="21">
        <f t="shared" si="13"/>
        <v>6.1217374760104304E-2</v>
      </c>
      <c r="N44" s="21">
        <f t="shared" si="14"/>
        <v>-1.0018605247562446E-3</v>
      </c>
      <c r="O44" s="21">
        <f t="shared" si="15"/>
        <v>-0.13319632648293595</v>
      </c>
      <c r="P44" s="21">
        <f t="shared" si="16"/>
        <v>5.2087150711116351E-4</v>
      </c>
      <c r="Q44" s="19">
        <f t="shared" si="17"/>
        <v>0.92578617048479162</v>
      </c>
      <c r="R44" s="19">
        <f t="shared" si="18"/>
        <v>4.3005038336618991E-6</v>
      </c>
      <c r="S44" s="19">
        <f t="shared" si="19"/>
        <v>5.7364192663139704E-2</v>
      </c>
      <c r="T44" s="19">
        <f t="shared" si="20"/>
        <v>-9.4010080447394582E-4</v>
      </c>
      <c r="U44" s="19">
        <f t="shared" si="21"/>
        <v>-0.12702484090547694</v>
      </c>
      <c r="V44" s="19">
        <f t="shared" si="22"/>
        <v>4.8231167487652746E-4</v>
      </c>
    </row>
    <row r="45" spans="1:22" x14ac:dyDescent="0.25">
      <c r="A45" s="26">
        <f>Wellpath!E45</f>
        <v>4200</v>
      </c>
      <c r="B45" s="22">
        <v>0</v>
      </c>
      <c r="C45" s="22">
        <f>ABS(COS(Wellpath!$L45))*COS(Wellpath!$M45)*MAX(1,SQRT(10/(Wellpath!K45-Wellpath!K44)))</f>
        <v>0.84753148816974022</v>
      </c>
      <c r="D45" s="22">
        <f>IF(ABS(Wellpath!$L45)&lt;VerticalInc,"SING",-ABS(COS(Wellpath!$L45))*SIN(Wellpath!$M45)/SIN(Wellpath!$L45)*MAX(1,SQRT(10/(Wellpath!$K45-Wellpath!$K44))))</f>
        <v>-5.5850869619166583E-2</v>
      </c>
      <c r="E45" s="20">
        <f>IF(D45="SING",(Wellpath!K46-Wellpath!K44)/2*Model!$W$35,Model!$W$35*((drdp!B45+drdp!K45)*XYM3E!$B45+(drdp!E45+drdp!N45)*XYM3E!$C45+(drdp!H45+drdp!Q45)*XYM3E!$D45))</f>
        <v>0.11480196450485233</v>
      </c>
      <c r="F45" s="20">
        <f>IF(D45="SING",0,Model!$W$35*((drdp!C45+drdp!L45)*XYM3E!$B45+(drdp!F45+drdp!O45)*XYM3E!$C45+(drdp!I45+drdp!R45)*XYM3E!$D45))</f>
        <v>-7.1728993545446744E-4</v>
      </c>
      <c r="G45" s="20">
        <f>IF(D45="SING",0,Model!$W$35*((drdp!D45+drdp!M45)*XYM3E!$B45+(drdp!G45+drdp!P45)*XYM3E!$C45+(drdp!J45+drdp!S45)*XYM3E!$D45))</f>
        <v>-7.1676886994945135E-2</v>
      </c>
      <c r="H45" s="18">
        <f>IF(D45="SING",(Wellpath!K45-Wellpath!K44)/2*Model!$W$35,Model!$W$35*((drdp!B45)*XYM3E!$B45+(drdp!E45)*XYM3E!$C45+(drdp!H45)*XYM3E!$D45))</f>
        <v>5.7400982252426166E-2</v>
      </c>
      <c r="I45" s="18">
        <f>IF(D45="SING",0,Model!$W$35*((drdp!C45)*XYM3E!$B45+(drdp!F45)*XYM3E!$C45+(drdp!I45)*XYM3E!$D45))</f>
        <v>-3.5864496772723372E-4</v>
      </c>
      <c r="J45" s="18">
        <f>IF(D45="SING",0,Model!$W$35*((drdp!D45)*XYM3E!$B45+(drdp!G45)*XYM3E!$C45+(drdp!J45)*XYM3E!$D45))</f>
        <v>-3.5838443497472568E-2</v>
      </c>
      <c r="K45" s="21">
        <f t="shared" si="11"/>
        <v>0.94885027982959502</v>
      </c>
      <c r="L45" s="21">
        <f t="shared" si="12"/>
        <v>5.2008873237943783E-6</v>
      </c>
      <c r="M45" s="21">
        <f t="shared" si="13"/>
        <v>6.6354950889390446E-2</v>
      </c>
      <c r="N45" s="21">
        <f t="shared" si="14"/>
        <v>-1.0842068184659761E-3</v>
      </c>
      <c r="O45" s="21">
        <f t="shared" si="15"/>
        <v>-0.14142497391954795</v>
      </c>
      <c r="P45" s="21">
        <f t="shared" si="16"/>
        <v>5.722846167573449E-4</v>
      </c>
      <c r="Q45" s="19">
        <f t="shared" si="17"/>
        <v>0.93896566153896499</v>
      </c>
      <c r="R45" s="19">
        <f t="shared" si="18"/>
        <v>4.8150086851661732E-6</v>
      </c>
      <c r="S45" s="19">
        <f t="shared" si="19"/>
        <v>6.2501768792425832E-2</v>
      </c>
      <c r="T45" s="19">
        <f t="shared" si="20"/>
        <v>-1.0224470981836774E-3</v>
      </c>
      <c r="U45" s="19">
        <f t="shared" si="21"/>
        <v>-0.13525348834208895</v>
      </c>
      <c r="V45" s="19">
        <f t="shared" si="22"/>
        <v>5.337247845227088E-4</v>
      </c>
    </row>
    <row r="46" spans="1:22" x14ac:dyDescent="0.25">
      <c r="A46" s="26">
        <f>Wellpath!E46</f>
        <v>4300</v>
      </c>
      <c r="B46" s="22">
        <v>0</v>
      </c>
      <c r="C46" s="22">
        <f>ABS(COS(Wellpath!$L46))*COS(Wellpath!$M46)*MAX(1,SQRT(10/(Wellpath!K46-Wellpath!K45)))</f>
        <v>0.84753148816974022</v>
      </c>
      <c r="D46" s="22">
        <f>IF(ABS(Wellpath!$L46)&lt;VerticalInc,"SING",-ABS(COS(Wellpath!$L46))*SIN(Wellpath!$M46)/SIN(Wellpath!$L46)*MAX(1,SQRT(10/(Wellpath!$K46-Wellpath!$K45))))</f>
        <v>-5.5850869619166583E-2</v>
      </c>
      <c r="E46" s="20">
        <f>IF(D46="SING",(Wellpath!K47-Wellpath!K45)/2*Model!$W$35,Model!$W$35*((drdp!B46+drdp!K46)*XYM3E!$B46+(drdp!E46+drdp!N46)*XYM3E!$C46+(drdp!H46+drdp!Q46)*XYM3E!$D46))</f>
        <v>0.11480196450485233</v>
      </c>
      <c r="F46" s="20">
        <f>IF(D46="SING",0,Model!$W$35*((drdp!C46+drdp!L46)*XYM3E!$B46+(drdp!F46+drdp!O46)*XYM3E!$C46+(drdp!I46+drdp!R46)*XYM3E!$D46))</f>
        <v>-7.1728993545446744E-4</v>
      </c>
      <c r="G46" s="20">
        <f>IF(D46="SING",0,Model!$W$35*((drdp!D46+drdp!M46)*XYM3E!$B46+(drdp!G46+drdp!P46)*XYM3E!$C46+(drdp!J46+drdp!S46)*XYM3E!$D46))</f>
        <v>-7.1676886994945135E-2</v>
      </c>
      <c r="H46" s="18">
        <f>IF(D46="SING",(Wellpath!K46-Wellpath!K45)/2*Model!$W$35,Model!$W$35*((drdp!B46)*XYM3E!$B46+(drdp!E46)*XYM3E!$C46+(drdp!H46)*XYM3E!$D46))</f>
        <v>5.7400982252426166E-2</v>
      </c>
      <c r="I46" s="18">
        <f>IF(D46="SING",0,Model!$W$35*((drdp!C46)*XYM3E!$B46+(drdp!F46)*XYM3E!$C46+(drdp!I46)*XYM3E!$D46))</f>
        <v>-3.5864496772723372E-4</v>
      </c>
      <c r="J46" s="18">
        <f>IF(D46="SING",0,Model!$W$35*((drdp!D46)*XYM3E!$B46+(drdp!G46)*XYM3E!$C46+(drdp!J46)*XYM3E!$D46))</f>
        <v>-3.5838443497472568E-2</v>
      </c>
      <c r="K46" s="21">
        <f t="shared" si="11"/>
        <v>0.9620297708837684</v>
      </c>
      <c r="L46" s="21">
        <f t="shared" si="12"/>
        <v>5.7153921752986524E-6</v>
      </c>
      <c r="M46" s="21">
        <f t="shared" si="13"/>
        <v>7.1492527018676588E-2</v>
      </c>
      <c r="N46" s="21">
        <f t="shared" si="14"/>
        <v>-1.1665531121757076E-3</v>
      </c>
      <c r="O46" s="21">
        <f t="shared" si="15"/>
        <v>-0.14965362135615995</v>
      </c>
      <c r="P46" s="21">
        <f t="shared" si="16"/>
        <v>6.2369772640352629E-4</v>
      </c>
      <c r="Q46" s="19">
        <f t="shared" si="17"/>
        <v>0.95214515259313837</v>
      </c>
      <c r="R46" s="19">
        <f t="shared" si="18"/>
        <v>5.3295135366704473E-6</v>
      </c>
      <c r="S46" s="19">
        <f t="shared" si="19"/>
        <v>6.7639344921711975E-2</v>
      </c>
      <c r="T46" s="19">
        <f t="shared" si="20"/>
        <v>-1.104793391893409E-3</v>
      </c>
      <c r="U46" s="19">
        <f t="shared" si="21"/>
        <v>-0.14348213577870095</v>
      </c>
      <c r="V46" s="19">
        <f t="shared" si="22"/>
        <v>5.8513789416889019E-4</v>
      </c>
    </row>
    <row r="47" spans="1:22" x14ac:dyDescent="0.25">
      <c r="A47" s="26">
        <f>Wellpath!E47</f>
        <v>4400</v>
      </c>
      <c r="B47" s="22">
        <v>0</v>
      </c>
      <c r="C47" s="22">
        <f>ABS(COS(Wellpath!$L47))*COS(Wellpath!$M47)*MAX(1,SQRT(10/(Wellpath!K47-Wellpath!K46)))</f>
        <v>0.84753148816974022</v>
      </c>
      <c r="D47" s="22">
        <f>IF(ABS(Wellpath!$L47)&lt;VerticalInc,"SING",-ABS(COS(Wellpath!$L47))*SIN(Wellpath!$M47)/SIN(Wellpath!$L47)*MAX(1,SQRT(10/(Wellpath!$K47-Wellpath!$K46))))</f>
        <v>-5.5850869619166583E-2</v>
      </c>
      <c r="E47" s="20">
        <f>IF(D47="SING",(Wellpath!K48-Wellpath!K46)/2*Model!$W$35,Model!$W$35*((drdp!B47+drdp!K47)*XYM3E!$B47+(drdp!E47+drdp!N47)*XYM3E!$C47+(drdp!H47+drdp!Q47)*XYM3E!$D47))</f>
        <v>0.11480196450485233</v>
      </c>
      <c r="F47" s="20">
        <f>IF(D47="SING",0,Model!$W$35*((drdp!C47+drdp!L47)*XYM3E!$B47+(drdp!F47+drdp!O47)*XYM3E!$C47+(drdp!I47+drdp!R47)*XYM3E!$D47))</f>
        <v>-7.1728993545446744E-4</v>
      </c>
      <c r="G47" s="20">
        <f>IF(D47="SING",0,Model!$W$35*((drdp!D47+drdp!M47)*XYM3E!$B47+(drdp!G47+drdp!P47)*XYM3E!$C47+(drdp!J47+drdp!S47)*XYM3E!$D47))</f>
        <v>-7.1676886994945135E-2</v>
      </c>
      <c r="H47" s="18">
        <f>IF(D47="SING",(Wellpath!K47-Wellpath!K46)/2*Model!$W$35,Model!$W$35*((drdp!B47)*XYM3E!$B47+(drdp!E47)*XYM3E!$C47+(drdp!H47)*XYM3E!$D47))</f>
        <v>5.7400982252426166E-2</v>
      </c>
      <c r="I47" s="18">
        <f>IF(D47="SING",0,Model!$W$35*((drdp!C47)*XYM3E!$B47+(drdp!F47)*XYM3E!$C47+(drdp!I47)*XYM3E!$D47))</f>
        <v>-3.5864496772723372E-4</v>
      </c>
      <c r="J47" s="18">
        <f>IF(D47="SING",0,Model!$W$35*((drdp!D47)*XYM3E!$B47+(drdp!G47)*XYM3E!$C47+(drdp!J47)*XYM3E!$D47))</f>
        <v>-3.5838443497472568E-2</v>
      </c>
      <c r="K47" s="21">
        <f t="shared" si="11"/>
        <v>0.97520926193794177</v>
      </c>
      <c r="L47" s="21">
        <f t="shared" si="12"/>
        <v>6.2298970268029265E-6</v>
      </c>
      <c r="M47" s="21">
        <f t="shared" si="13"/>
        <v>7.663010314796273E-2</v>
      </c>
      <c r="N47" s="21">
        <f t="shared" si="14"/>
        <v>-1.2488994058854391E-3</v>
      </c>
      <c r="O47" s="21">
        <f t="shared" si="15"/>
        <v>-0.15788226879277195</v>
      </c>
      <c r="P47" s="21">
        <f t="shared" si="16"/>
        <v>6.7511083604970769E-4</v>
      </c>
      <c r="Q47" s="19">
        <f t="shared" si="17"/>
        <v>0.96532464364731174</v>
      </c>
      <c r="R47" s="19">
        <f t="shared" si="18"/>
        <v>5.8440183881747214E-6</v>
      </c>
      <c r="S47" s="19">
        <f t="shared" si="19"/>
        <v>7.2776921050998117E-2</v>
      </c>
      <c r="T47" s="19">
        <f t="shared" si="20"/>
        <v>-1.1871396856031405E-3</v>
      </c>
      <c r="U47" s="19">
        <f t="shared" si="21"/>
        <v>-0.15171078321531295</v>
      </c>
      <c r="V47" s="19">
        <f t="shared" si="22"/>
        <v>6.3655100381507159E-4</v>
      </c>
    </row>
    <row r="48" spans="1:22" x14ac:dyDescent="0.25">
      <c r="A48" s="26">
        <f>Wellpath!E48</f>
        <v>4500</v>
      </c>
      <c r="B48" s="22">
        <v>0</v>
      </c>
      <c r="C48" s="22">
        <f>ABS(COS(Wellpath!$L48))*COS(Wellpath!$M48)*MAX(1,SQRT(10/(Wellpath!K48-Wellpath!K47)))</f>
        <v>0.84753148816974022</v>
      </c>
      <c r="D48" s="22">
        <f>IF(ABS(Wellpath!$L48)&lt;VerticalInc,"SING",-ABS(COS(Wellpath!$L48))*SIN(Wellpath!$M48)/SIN(Wellpath!$L48)*MAX(1,SQRT(10/(Wellpath!$K48-Wellpath!$K47))))</f>
        <v>-5.5850869619166583E-2</v>
      </c>
      <c r="E48" s="20">
        <f>IF(D48="SING",(Wellpath!K49-Wellpath!K47)/2*Model!$W$35,Model!$W$35*((drdp!B48+drdp!K48)*XYM3E!$B48+(drdp!E48+drdp!N48)*XYM3E!$C48+(drdp!H48+drdp!Q48)*XYM3E!$D48))</f>
        <v>0.11480196450485233</v>
      </c>
      <c r="F48" s="20">
        <f>IF(D48="SING",0,Model!$W$35*((drdp!C48+drdp!L48)*XYM3E!$B48+(drdp!F48+drdp!O48)*XYM3E!$C48+(drdp!I48+drdp!R48)*XYM3E!$D48))</f>
        <v>-7.1728993545446744E-4</v>
      </c>
      <c r="G48" s="20">
        <f>IF(D48="SING",0,Model!$W$35*((drdp!D48+drdp!M48)*XYM3E!$B48+(drdp!G48+drdp!P48)*XYM3E!$C48+(drdp!J48+drdp!S48)*XYM3E!$D48))</f>
        <v>-7.1676886994945135E-2</v>
      </c>
      <c r="H48" s="18">
        <f>IF(D48="SING",(Wellpath!K48-Wellpath!K47)/2*Model!$W$35,Model!$W$35*((drdp!B48)*XYM3E!$B48+(drdp!E48)*XYM3E!$C48+(drdp!H48)*XYM3E!$D48))</f>
        <v>5.7400982252426166E-2</v>
      </c>
      <c r="I48" s="18">
        <f>IF(D48="SING",0,Model!$W$35*((drdp!C48)*XYM3E!$B48+(drdp!F48)*XYM3E!$C48+(drdp!I48)*XYM3E!$D48))</f>
        <v>-3.5864496772723372E-4</v>
      </c>
      <c r="J48" s="18">
        <f>IF(D48="SING",0,Model!$W$35*((drdp!D48)*XYM3E!$B48+(drdp!G48)*XYM3E!$C48+(drdp!J48)*XYM3E!$D48))</f>
        <v>-3.5838443497472568E-2</v>
      </c>
      <c r="K48" s="21">
        <f t="shared" si="11"/>
        <v>0.98838875299211515</v>
      </c>
      <c r="L48" s="21">
        <f t="shared" si="12"/>
        <v>6.7444018783072006E-6</v>
      </c>
      <c r="M48" s="21">
        <f t="shared" si="13"/>
        <v>8.1767679277248873E-2</v>
      </c>
      <c r="N48" s="21">
        <f t="shared" si="14"/>
        <v>-1.3312456995951706E-3</v>
      </c>
      <c r="O48" s="21">
        <f t="shared" si="15"/>
        <v>-0.16611091622938395</v>
      </c>
      <c r="P48" s="21">
        <f t="shared" si="16"/>
        <v>7.2652394569588908E-4</v>
      </c>
      <c r="Q48" s="19">
        <f t="shared" si="17"/>
        <v>0.97850413470148512</v>
      </c>
      <c r="R48" s="19">
        <f t="shared" si="18"/>
        <v>6.3585232396789955E-6</v>
      </c>
      <c r="S48" s="19">
        <f t="shared" si="19"/>
        <v>7.7914497180284259E-2</v>
      </c>
      <c r="T48" s="19">
        <f t="shared" si="20"/>
        <v>-1.269485979312872E-3</v>
      </c>
      <c r="U48" s="19">
        <f t="shared" si="21"/>
        <v>-0.15993943065192495</v>
      </c>
      <c r="V48" s="19">
        <f t="shared" si="22"/>
        <v>6.8796411346125298E-4</v>
      </c>
    </row>
    <row r="49" spans="1:22" x14ac:dyDescent="0.25">
      <c r="A49" s="26">
        <f>Wellpath!E49</f>
        <v>4600</v>
      </c>
      <c r="B49" s="22">
        <v>0</v>
      </c>
      <c r="C49" s="22">
        <f>ABS(COS(Wellpath!$L49))*COS(Wellpath!$M49)*MAX(1,SQRT(10/(Wellpath!K49-Wellpath!K48)))</f>
        <v>0.84753148816974022</v>
      </c>
      <c r="D49" s="22">
        <f>IF(ABS(Wellpath!$L49)&lt;VerticalInc,"SING",-ABS(COS(Wellpath!$L49))*SIN(Wellpath!$M49)/SIN(Wellpath!$L49)*MAX(1,SQRT(10/(Wellpath!$K49-Wellpath!$K48))))</f>
        <v>-5.5850869619166583E-2</v>
      </c>
      <c r="E49" s="20">
        <f>IF(D49="SING",(Wellpath!K50-Wellpath!K48)/2*Model!$W$35,Model!$W$35*((drdp!B49+drdp!K49)*XYM3E!$B49+(drdp!E49+drdp!N49)*XYM3E!$C49+(drdp!H49+drdp!Q49)*XYM3E!$D49))</f>
        <v>0.11480196450485233</v>
      </c>
      <c r="F49" s="20">
        <f>IF(D49="SING",0,Model!$W$35*((drdp!C49+drdp!L49)*XYM3E!$B49+(drdp!F49+drdp!O49)*XYM3E!$C49+(drdp!I49+drdp!R49)*XYM3E!$D49))</f>
        <v>-7.1728993545446744E-4</v>
      </c>
      <c r="G49" s="20">
        <f>IF(D49="SING",0,Model!$W$35*((drdp!D49+drdp!M49)*XYM3E!$B49+(drdp!G49+drdp!P49)*XYM3E!$C49+(drdp!J49+drdp!S49)*XYM3E!$D49))</f>
        <v>-7.1676886994945135E-2</v>
      </c>
      <c r="H49" s="18">
        <f>IF(D49="SING",(Wellpath!K49-Wellpath!K48)/2*Model!$W$35,Model!$W$35*((drdp!B49)*XYM3E!$B49+(drdp!E49)*XYM3E!$C49+(drdp!H49)*XYM3E!$D49))</f>
        <v>5.7400982252426166E-2</v>
      </c>
      <c r="I49" s="18">
        <f>IF(D49="SING",0,Model!$W$35*((drdp!C49)*XYM3E!$B49+(drdp!F49)*XYM3E!$C49+(drdp!I49)*XYM3E!$D49))</f>
        <v>-3.5864496772723372E-4</v>
      </c>
      <c r="J49" s="18">
        <f>IF(D49="SING",0,Model!$W$35*((drdp!D49)*XYM3E!$B49+(drdp!G49)*XYM3E!$C49+(drdp!J49)*XYM3E!$D49))</f>
        <v>-3.5838443497472568E-2</v>
      </c>
      <c r="K49" s="21">
        <f t="shared" si="11"/>
        <v>1.0015682440462885</v>
      </c>
      <c r="L49" s="21">
        <f t="shared" si="12"/>
        <v>7.2589067298114747E-6</v>
      </c>
      <c r="M49" s="21">
        <f t="shared" si="13"/>
        <v>8.6905255406535015E-2</v>
      </c>
      <c r="N49" s="21">
        <f t="shared" si="14"/>
        <v>-1.4135919933049022E-3</v>
      </c>
      <c r="O49" s="21">
        <f t="shared" si="15"/>
        <v>-0.17433956366599596</v>
      </c>
      <c r="P49" s="21">
        <f t="shared" si="16"/>
        <v>7.7793705534207047E-4</v>
      </c>
      <c r="Q49" s="19">
        <f t="shared" si="17"/>
        <v>0.99168362575565849</v>
      </c>
      <c r="R49" s="19">
        <f t="shared" si="18"/>
        <v>6.8730280911832696E-6</v>
      </c>
      <c r="S49" s="19">
        <f t="shared" si="19"/>
        <v>8.3052073309570401E-2</v>
      </c>
      <c r="T49" s="19">
        <f t="shared" si="20"/>
        <v>-1.3518322730226035E-3</v>
      </c>
      <c r="U49" s="19">
        <f t="shared" si="21"/>
        <v>-0.16816807808853695</v>
      </c>
      <c r="V49" s="19">
        <f t="shared" si="22"/>
        <v>7.3937722310743437E-4</v>
      </c>
    </row>
    <row r="50" spans="1:22" x14ac:dyDescent="0.25">
      <c r="A50" s="26">
        <f>Wellpath!E50</f>
        <v>4700</v>
      </c>
      <c r="B50" s="22">
        <v>0</v>
      </c>
      <c r="C50" s="22">
        <f>ABS(COS(Wellpath!$L50))*COS(Wellpath!$M50)*MAX(1,SQRT(10/(Wellpath!K50-Wellpath!K49)))</f>
        <v>0.84753148816974022</v>
      </c>
      <c r="D50" s="22">
        <f>IF(ABS(Wellpath!$L50)&lt;VerticalInc,"SING",-ABS(COS(Wellpath!$L50))*SIN(Wellpath!$M50)/SIN(Wellpath!$L50)*MAX(1,SQRT(10/(Wellpath!$K50-Wellpath!$K49))))</f>
        <v>-5.5850869619166583E-2</v>
      </c>
      <c r="E50" s="20">
        <f>IF(D50="SING",(Wellpath!K51-Wellpath!K49)/2*Model!$W$35,Model!$W$35*((drdp!B50+drdp!K50)*XYM3E!$B50+(drdp!E50+drdp!N50)*XYM3E!$C50+(drdp!H50+drdp!Q50)*XYM3E!$D50))</f>
        <v>0.1148019645048519</v>
      </c>
      <c r="F50" s="20">
        <f>IF(D50="SING",0,Model!$W$35*((drdp!C50+drdp!L50)*XYM3E!$B50+(drdp!F50+drdp!O50)*XYM3E!$C50+(drdp!I50+drdp!R50)*XYM3E!$D50))</f>
        <v>-7.1728993545446451E-4</v>
      </c>
      <c r="G50" s="20">
        <f>IF(D50="SING",0,Model!$W$35*((drdp!D50+drdp!M50)*XYM3E!$B50+(drdp!G50+drdp!P50)*XYM3E!$C50+(drdp!J50+drdp!S50)*XYM3E!$D50))</f>
        <v>-7.1676886994944872E-2</v>
      </c>
      <c r="H50" s="18">
        <f>IF(D50="SING",(Wellpath!K50-Wellpath!K49)/2*Model!$W$35,Model!$W$35*((drdp!B50)*XYM3E!$B50+(drdp!E50)*XYM3E!$C50+(drdp!H50)*XYM3E!$D50))</f>
        <v>5.7400982252426166E-2</v>
      </c>
      <c r="I50" s="18">
        <f>IF(D50="SING",0,Model!$W$35*((drdp!C50)*XYM3E!$B50+(drdp!F50)*XYM3E!$C50+(drdp!I50)*XYM3E!$D50))</f>
        <v>-3.5864496772723372E-4</v>
      </c>
      <c r="J50" s="18">
        <f>IF(D50="SING",0,Model!$W$35*((drdp!D50)*XYM3E!$B50+(drdp!G50)*XYM3E!$C50+(drdp!J50)*XYM3E!$D50))</f>
        <v>-3.5838443497472568E-2</v>
      </c>
      <c r="K50" s="21">
        <f t="shared" si="11"/>
        <v>1.0147477351004619</v>
      </c>
      <c r="L50" s="21">
        <f t="shared" si="12"/>
        <v>7.7734115813157446E-6</v>
      </c>
      <c r="M50" s="21">
        <f t="shared" si="13"/>
        <v>9.2042831535821115E-2</v>
      </c>
      <c r="N50" s="21">
        <f t="shared" si="14"/>
        <v>-1.495938287014633E-3</v>
      </c>
      <c r="O50" s="21">
        <f t="shared" si="15"/>
        <v>-0.1825682111026079</v>
      </c>
      <c r="P50" s="21">
        <f t="shared" si="16"/>
        <v>8.2935016498825143E-4</v>
      </c>
      <c r="Q50" s="19">
        <f t="shared" si="17"/>
        <v>1.0048631168098319</v>
      </c>
      <c r="R50" s="19">
        <f t="shared" si="18"/>
        <v>7.3875329426875437E-6</v>
      </c>
      <c r="S50" s="19">
        <f t="shared" si="19"/>
        <v>8.8189649438856543E-2</v>
      </c>
      <c r="T50" s="19">
        <f t="shared" si="20"/>
        <v>-1.434178566732335E-3</v>
      </c>
      <c r="U50" s="19">
        <f t="shared" si="21"/>
        <v>-0.17639672552514896</v>
      </c>
      <c r="V50" s="19">
        <f t="shared" si="22"/>
        <v>7.9079033275361577E-4</v>
      </c>
    </row>
    <row r="51" spans="1:22" x14ac:dyDescent="0.25">
      <c r="A51" s="26">
        <f>Wellpath!E51</f>
        <v>4800</v>
      </c>
      <c r="B51" s="22">
        <v>0</v>
      </c>
      <c r="C51" s="22">
        <f>ABS(COS(Wellpath!$L51))*COS(Wellpath!$M51)*MAX(1,SQRT(10/(Wellpath!K51-Wellpath!K50)))</f>
        <v>0.84753148816974022</v>
      </c>
      <c r="D51" s="22">
        <f>IF(ABS(Wellpath!$L51)&lt;VerticalInc,"SING",-ABS(COS(Wellpath!$L51))*SIN(Wellpath!$M51)/SIN(Wellpath!$L51)*MAX(1,SQRT(10/(Wellpath!$K51-Wellpath!$K50))))</f>
        <v>-5.5850869619166583E-2</v>
      </c>
      <c r="E51" s="20">
        <f>IF(D51="SING",(Wellpath!K52-Wellpath!K50)/2*Model!$W$35,Model!$W$35*((drdp!B51+drdp!K51)*XYM3E!$B51+(drdp!E51+drdp!N51)*XYM3E!$C51+(drdp!H51+drdp!Q51)*XYM3E!$D51))</f>
        <v>0.1148019645048519</v>
      </c>
      <c r="F51" s="20">
        <f>IF(D51="SING",0,Model!$W$35*((drdp!C51+drdp!L51)*XYM3E!$B51+(drdp!F51+drdp!O51)*XYM3E!$C51+(drdp!I51+drdp!R51)*XYM3E!$D51))</f>
        <v>-7.1728993545446451E-4</v>
      </c>
      <c r="G51" s="20">
        <f>IF(D51="SING",0,Model!$W$35*((drdp!D51+drdp!M51)*XYM3E!$B51+(drdp!G51+drdp!P51)*XYM3E!$C51+(drdp!J51+drdp!S51)*XYM3E!$D51))</f>
        <v>-7.1676886994944872E-2</v>
      </c>
      <c r="H51" s="18">
        <f>IF(D51="SING",(Wellpath!K51-Wellpath!K50)/2*Model!$W$35,Model!$W$35*((drdp!B51)*XYM3E!$B51+(drdp!E51)*XYM3E!$C51+(drdp!H51)*XYM3E!$D51))</f>
        <v>5.7400982252425736E-2</v>
      </c>
      <c r="I51" s="18">
        <f>IF(D51="SING",0,Model!$W$35*((drdp!C51)*XYM3E!$B51+(drdp!F51)*XYM3E!$C51+(drdp!I51)*XYM3E!$D51))</f>
        <v>-3.5864496772723112E-4</v>
      </c>
      <c r="J51" s="18">
        <f>IF(D51="SING",0,Model!$W$35*((drdp!D51)*XYM3E!$B51+(drdp!G51)*XYM3E!$C51+(drdp!J51)*XYM3E!$D51))</f>
        <v>-3.5838443497472297E-2</v>
      </c>
      <c r="K51" s="21">
        <f t="shared" si="11"/>
        <v>1.0279272261546353</v>
      </c>
      <c r="L51" s="21">
        <f t="shared" si="12"/>
        <v>8.2879164328200153E-6</v>
      </c>
      <c r="M51" s="21">
        <f t="shared" si="13"/>
        <v>9.7180407665107216E-2</v>
      </c>
      <c r="N51" s="21">
        <f t="shared" si="14"/>
        <v>-1.5782845807243639E-3</v>
      </c>
      <c r="O51" s="21">
        <f t="shared" si="15"/>
        <v>-0.19079685853921985</v>
      </c>
      <c r="P51" s="21">
        <f t="shared" si="16"/>
        <v>8.8076327463443239E-4</v>
      </c>
      <c r="Q51" s="19">
        <f t="shared" si="17"/>
        <v>1.0180426078640052</v>
      </c>
      <c r="R51" s="19">
        <f t="shared" si="18"/>
        <v>7.902037794191811E-6</v>
      </c>
      <c r="S51" s="19">
        <f t="shared" si="19"/>
        <v>9.332722556814263E-2</v>
      </c>
      <c r="T51" s="19">
        <f t="shared" si="20"/>
        <v>-1.5165248604420657E-3</v>
      </c>
      <c r="U51" s="19">
        <f t="shared" si="21"/>
        <v>-0.18462537296176088</v>
      </c>
      <c r="V51" s="19">
        <f t="shared" si="22"/>
        <v>8.4220344239979662E-4</v>
      </c>
    </row>
    <row r="52" spans="1:22" x14ac:dyDescent="0.25">
      <c r="A52" s="26">
        <f>Wellpath!E52</f>
        <v>4900</v>
      </c>
      <c r="B52" s="22">
        <v>0</v>
      </c>
      <c r="C52" s="22">
        <f>ABS(COS(Wellpath!$L52))*COS(Wellpath!$M52)*MAX(1,SQRT(10/(Wellpath!K52-Wellpath!K51)))</f>
        <v>0.84753148816974022</v>
      </c>
      <c r="D52" s="22">
        <f>IF(ABS(Wellpath!$L52)&lt;VerticalInc,"SING",-ABS(COS(Wellpath!$L52))*SIN(Wellpath!$M52)/SIN(Wellpath!$L52)*MAX(1,SQRT(10/(Wellpath!$K52-Wellpath!$K51))))</f>
        <v>-5.5850869619166583E-2</v>
      </c>
      <c r="E52" s="20">
        <f>IF(D52="SING",(Wellpath!K53-Wellpath!K51)/2*Model!$W$35,Model!$W$35*((drdp!B52+drdp!K52)*XYM3E!$B52+(drdp!E52+drdp!N52)*XYM3E!$C52+(drdp!H52+drdp!Q52)*XYM3E!$D52))</f>
        <v>0.11480196450485233</v>
      </c>
      <c r="F52" s="20">
        <f>IF(D52="SING",0,Model!$W$35*((drdp!C52+drdp!L52)*XYM3E!$B52+(drdp!F52+drdp!O52)*XYM3E!$C52+(drdp!I52+drdp!R52)*XYM3E!$D52))</f>
        <v>-7.1728993545446744E-4</v>
      </c>
      <c r="G52" s="20">
        <f>IF(D52="SING",0,Model!$W$35*((drdp!D52+drdp!M52)*XYM3E!$B52+(drdp!G52+drdp!P52)*XYM3E!$C52+(drdp!J52+drdp!S52)*XYM3E!$D52))</f>
        <v>-7.1676886994945135E-2</v>
      </c>
      <c r="H52" s="18">
        <f>IF(D52="SING",(Wellpath!K52-Wellpath!K51)/2*Model!$W$35,Model!$W$35*((drdp!B52)*XYM3E!$B52+(drdp!E52)*XYM3E!$C52+(drdp!H52)*XYM3E!$D52))</f>
        <v>5.7400982252426166E-2</v>
      </c>
      <c r="I52" s="18">
        <f>IF(D52="SING",0,Model!$W$35*((drdp!C52)*XYM3E!$B52+(drdp!F52)*XYM3E!$C52+(drdp!I52)*XYM3E!$D52))</f>
        <v>-3.5864496772723372E-4</v>
      </c>
      <c r="J52" s="18">
        <f>IF(D52="SING",0,Model!$W$35*((drdp!D52)*XYM3E!$B52+(drdp!G52)*XYM3E!$C52+(drdp!J52)*XYM3E!$D52))</f>
        <v>-3.5838443497472568E-2</v>
      </c>
      <c r="K52" s="21">
        <f t="shared" si="11"/>
        <v>1.0411067172088087</v>
      </c>
      <c r="L52" s="21">
        <f t="shared" si="12"/>
        <v>8.8024212843242894E-6</v>
      </c>
      <c r="M52" s="21">
        <f t="shared" si="13"/>
        <v>0.10231798379439336</v>
      </c>
      <c r="N52" s="21">
        <f t="shared" si="14"/>
        <v>-1.6606308744340954E-3</v>
      </c>
      <c r="O52" s="21">
        <f t="shared" si="15"/>
        <v>-0.19902550597583185</v>
      </c>
      <c r="P52" s="21">
        <f t="shared" si="16"/>
        <v>9.3217638428061379E-4</v>
      </c>
      <c r="Q52" s="19">
        <f t="shared" si="17"/>
        <v>1.0312220989181786</v>
      </c>
      <c r="R52" s="19">
        <f t="shared" si="18"/>
        <v>8.4165426456960834E-6</v>
      </c>
      <c r="S52" s="19">
        <f t="shared" si="19"/>
        <v>9.8464801697428744E-2</v>
      </c>
      <c r="T52" s="19">
        <f t="shared" si="20"/>
        <v>-1.5988711541517968E-3</v>
      </c>
      <c r="U52" s="19">
        <f t="shared" si="21"/>
        <v>-0.19285402039837285</v>
      </c>
      <c r="V52" s="19">
        <f t="shared" si="22"/>
        <v>8.9361655204597769E-4</v>
      </c>
    </row>
    <row r="53" spans="1:22" x14ac:dyDescent="0.25">
      <c r="A53" s="26">
        <f>Wellpath!E53</f>
        <v>5000</v>
      </c>
      <c r="B53" s="22">
        <v>0</v>
      </c>
      <c r="C53" s="22">
        <f>ABS(COS(Wellpath!$L53))*COS(Wellpath!$M53)*MAX(1,SQRT(10/(Wellpath!K53-Wellpath!K52)))</f>
        <v>0.84753148816974022</v>
      </c>
      <c r="D53" s="22">
        <f>IF(ABS(Wellpath!$L53)&lt;VerticalInc,"SING",-ABS(COS(Wellpath!$L53))*SIN(Wellpath!$M53)/SIN(Wellpath!$L53)*MAX(1,SQRT(10/(Wellpath!$K53-Wellpath!$K52))))</f>
        <v>-5.5850869619166583E-2</v>
      </c>
      <c r="E53" s="20">
        <f>IF(D53="SING",(Wellpath!K54-Wellpath!K52)/2*Model!$W$35,Model!$W$35*((drdp!B53+drdp!K53)*XYM3E!$B53+(drdp!E53+drdp!N53)*XYM3E!$C53+(drdp!H53+drdp!Q53)*XYM3E!$D53))</f>
        <v>0.11480196450485233</v>
      </c>
      <c r="F53" s="20">
        <f>IF(D53="SING",0,Model!$W$35*((drdp!C53+drdp!L53)*XYM3E!$B53+(drdp!F53+drdp!O53)*XYM3E!$C53+(drdp!I53+drdp!R53)*XYM3E!$D53))</f>
        <v>-7.1728993545446744E-4</v>
      </c>
      <c r="G53" s="20">
        <f>IF(D53="SING",0,Model!$W$35*((drdp!D53+drdp!M53)*XYM3E!$B53+(drdp!G53+drdp!P53)*XYM3E!$C53+(drdp!J53+drdp!S53)*XYM3E!$D53))</f>
        <v>-7.1676886994945135E-2</v>
      </c>
      <c r="H53" s="18">
        <f>IF(D53="SING",(Wellpath!K53-Wellpath!K52)/2*Model!$W$35,Model!$W$35*((drdp!B53)*XYM3E!$B53+(drdp!E53)*XYM3E!$C53+(drdp!H53)*XYM3E!$D53))</f>
        <v>5.7400982252426166E-2</v>
      </c>
      <c r="I53" s="18">
        <f>IF(D53="SING",0,Model!$W$35*((drdp!C53)*XYM3E!$B53+(drdp!F53)*XYM3E!$C53+(drdp!I53)*XYM3E!$D53))</f>
        <v>-3.5864496772723372E-4</v>
      </c>
      <c r="J53" s="18">
        <f>IF(D53="SING",0,Model!$W$35*((drdp!D53)*XYM3E!$B53+(drdp!G53)*XYM3E!$C53+(drdp!J53)*XYM3E!$D53))</f>
        <v>-3.5838443497472568E-2</v>
      </c>
      <c r="K53" s="21">
        <f t="shared" si="11"/>
        <v>1.054286208262982</v>
      </c>
      <c r="L53" s="21">
        <f t="shared" si="12"/>
        <v>9.3169261358285635E-6</v>
      </c>
      <c r="M53" s="21">
        <f t="shared" si="13"/>
        <v>0.1074555599236795</v>
      </c>
      <c r="N53" s="21">
        <f t="shared" si="14"/>
        <v>-1.7429771681438269E-3</v>
      </c>
      <c r="O53" s="21">
        <f t="shared" si="15"/>
        <v>-0.20725415341244385</v>
      </c>
      <c r="P53" s="21">
        <f t="shared" si="16"/>
        <v>9.8358949392679507E-4</v>
      </c>
      <c r="Q53" s="19">
        <f t="shared" si="17"/>
        <v>1.044401589972352</v>
      </c>
      <c r="R53" s="19">
        <f t="shared" si="18"/>
        <v>8.9310474972003575E-6</v>
      </c>
      <c r="S53" s="19">
        <f t="shared" si="19"/>
        <v>0.10360237782671489</v>
      </c>
      <c r="T53" s="19">
        <f t="shared" si="20"/>
        <v>-1.6812174478615283E-3</v>
      </c>
      <c r="U53" s="19">
        <f t="shared" si="21"/>
        <v>-0.20108266783498485</v>
      </c>
      <c r="V53" s="19">
        <f t="shared" si="22"/>
        <v>9.4502966169215908E-4</v>
      </c>
    </row>
    <row r="54" spans="1:22" x14ac:dyDescent="0.25">
      <c r="A54" s="26">
        <f>Wellpath!E54</f>
        <v>5100</v>
      </c>
      <c r="B54" s="22">
        <v>0</v>
      </c>
      <c r="C54" s="22">
        <f>ABS(COS(Wellpath!$L54))*COS(Wellpath!$M54)*MAX(1,SQRT(10/(Wellpath!K54-Wellpath!K53)))</f>
        <v>0.84549184077593975</v>
      </c>
      <c r="D54" s="22">
        <f>IF(ABS(Wellpath!$L54)&lt;VerticalInc,"SING",-ABS(COS(Wellpath!$L54))*SIN(Wellpath!$M54)/SIN(Wellpath!$L54)*MAX(1,SQRT(10/(Wellpath!$K54-Wellpath!$K53))))</f>
        <v>-0.21644415686683791</v>
      </c>
      <c r="E54" s="20">
        <f>IF(D54="SING",(Wellpath!K55-Wellpath!K53)/2*Model!$W$35,Model!$W$35*((drdp!B54+drdp!K54)*XYM3E!$B54+(drdp!E54+drdp!N54)*XYM3E!$C54+(drdp!H54+drdp!Q54)*XYM3E!$D54))</f>
        <v>0.11647346640992103</v>
      </c>
      <c r="F54" s="20">
        <f>IF(D54="SING",0,Model!$W$35*((drdp!C54+drdp!L54)*XYM3E!$B54+(drdp!F54+drdp!O54)*XYM3E!$C54+(drdp!I54+drdp!R54)*XYM3E!$D54))</f>
        <v>-2.6267016087483004E-3</v>
      </c>
      <c r="G54" s="20">
        <f>IF(D54="SING",0,Model!$W$35*((drdp!D54+drdp!M54)*XYM3E!$B54+(drdp!G54+drdp!P54)*XYM3E!$C54+(drdp!J54+drdp!S54)*XYM3E!$D54))</f>
        <v>-7.0422745238471265E-2</v>
      </c>
      <c r="H54" s="18">
        <f>IF(D54="SING",(Wellpath!K54-Wellpath!K53)/2*Model!$W$35,Model!$W$35*((drdp!B54)*XYM3E!$B54+(drdp!E54)*XYM3E!$C54+(drdp!H54)*XYM3E!$D54))</f>
        <v>5.8236733204960513E-2</v>
      </c>
      <c r="I54" s="18">
        <f>IF(D54="SING",0,Model!$W$35*((drdp!C54)*XYM3E!$B54+(drdp!F54)*XYM3E!$C54+(drdp!I54)*XYM3E!$D54))</f>
        <v>-1.3133508043741502E-3</v>
      </c>
      <c r="J54" s="18">
        <f>IF(D54="SING",0,Model!$W$35*((drdp!D54)*XYM3E!$B54+(drdp!G54)*XYM3E!$C54+(drdp!J54)*XYM3E!$D54))</f>
        <v>-3.5211372619235633E-2</v>
      </c>
      <c r="K54" s="21">
        <f t="shared" si="11"/>
        <v>1.067852276640525</v>
      </c>
      <c r="L54" s="21">
        <f t="shared" si="12"/>
        <v>1.6216487477229473E-5</v>
      </c>
      <c r="M54" s="21">
        <f t="shared" si="13"/>
        <v>0.11241492297060213</v>
      </c>
      <c r="N54" s="21">
        <f t="shared" si="14"/>
        <v>-2.0489182097392575E-3</v>
      </c>
      <c r="O54" s="21">
        <f t="shared" si="15"/>
        <v>-0.21545653466447137</v>
      </c>
      <c r="P54" s="21">
        <f t="shared" si="16"/>
        <v>1.1685690321371592E-3</v>
      </c>
      <c r="Q54" s="19">
        <f t="shared" si="17"/>
        <v>1.0576777253573677</v>
      </c>
      <c r="R54" s="19">
        <f t="shared" si="18"/>
        <v>1.1041816471178791E-5</v>
      </c>
      <c r="S54" s="19">
        <f t="shared" si="19"/>
        <v>0.10869540068541016</v>
      </c>
      <c r="T54" s="19">
        <f t="shared" si="20"/>
        <v>-1.8194624285426846E-3</v>
      </c>
      <c r="U54" s="19">
        <f t="shared" si="21"/>
        <v>-0.20930474872545074</v>
      </c>
      <c r="V54" s="19">
        <f t="shared" si="22"/>
        <v>1.0298343784793862E-3</v>
      </c>
    </row>
    <row r="55" spans="1:22" x14ac:dyDescent="0.25">
      <c r="A55" s="26">
        <f>Wellpath!E55</f>
        <v>5200</v>
      </c>
      <c r="B55" s="22">
        <v>0</v>
      </c>
      <c r="C55" s="22">
        <f>ABS(COS(Wellpath!$L55))*COS(Wellpath!$M55)*MAX(1,SQRT(10/(Wellpath!K55-Wellpath!K54)))</f>
        <v>0.83247969025619217</v>
      </c>
      <c r="D55" s="22">
        <f>IF(ABS(Wellpath!$L55)&lt;VerticalInc,"SING",-ABS(COS(Wellpath!$L55))*SIN(Wellpath!$M55)/SIN(Wellpath!$L55)*MAX(1,SQRT(10/(Wellpath!$K55-Wellpath!$K54))))</f>
        <v>-0.38199105162149405</v>
      </c>
      <c r="E55" s="20">
        <f>IF(D55="SING",(Wellpath!K56-Wellpath!K54)/2*Model!$W$35,Model!$W$35*((drdp!B55+drdp!K55)*XYM3E!$B55+(drdp!E55+drdp!N55)*XYM3E!$C55+(drdp!H55+drdp!Q55)*XYM3E!$D55))</f>
        <v>0.11789242359726484</v>
      </c>
      <c r="F55" s="20">
        <f>IF(D55="SING",0,Model!$W$35*((drdp!C55+drdp!L55)*XYM3E!$B55+(drdp!F55+drdp!O55)*XYM3E!$C55+(drdp!I55+drdp!R55)*XYM3E!$D55))</f>
        <v>-4.4318919281154529E-3</v>
      </c>
      <c r="G55" s="20">
        <f>IF(D55="SING",0,Model!$W$35*((drdp!D55+drdp!M55)*XYM3E!$B55+(drdp!G55+drdp!P55)*XYM3E!$C55+(drdp!J55+drdp!S55)*XYM3E!$D55))</f>
        <v>-6.8764444413393869E-2</v>
      </c>
      <c r="H55" s="18">
        <f>IF(D55="SING",(Wellpath!K55-Wellpath!K54)/2*Model!$W$35,Model!$W$35*((drdp!B55)*XYM3E!$B55+(drdp!E55)*XYM3E!$C55+(drdp!H55)*XYM3E!$D55))</f>
        <v>5.8946211798632422E-2</v>
      </c>
      <c r="I55" s="18">
        <f>IF(D55="SING",0,Model!$W$35*((drdp!C55)*XYM3E!$B55+(drdp!F55)*XYM3E!$C55+(drdp!I55)*XYM3E!$D55))</f>
        <v>-2.2159459640577264E-3</v>
      </c>
      <c r="J55" s="18">
        <f>IF(D55="SING",0,Model!$W$35*((drdp!D55)*XYM3E!$B55+(drdp!G55)*XYM3E!$C55+(drdp!J55)*XYM3E!$D55))</f>
        <v>-3.4382222206696934E-2</v>
      </c>
      <c r="K55" s="21">
        <f t="shared" si="11"/>
        <v>1.0817509001821619</v>
      </c>
      <c r="L55" s="21">
        <f t="shared" si="12"/>
        <v>3.5858153539724379E-5</v>
      </c>
      <c r="M55" s="21">
        <f t="shared" si="13"/>
        <v>0.11714347178608486</v>
      </c>
      <c r="N55" s="21">
        <f t="shared" si="14"/>
        <v>-2.5714046902659432E-3</v>
      </c>
      <c r="O55" s="21">
        <f t="shared" si="15"/>
        <v>-0.22356334167368577</v>
      </c>
      <c r="P55" s="21">
        <f t="shared" si="16"/>
        <v>1.4733256182742232E-3</v>
      </c>
      <c r="Q55" s="19">
        <f t="shared" si="17"/>
        <v>1.0713269325259343</v>
      </c>
      <c r="R55" s="19">
        <f t="shared" si="18"/>
        <v>2.11269039928532E-5</v>
      </c>
      <c r="S55" s="19">
        <f t="shared" si="19"/>
        <v>0.11359706017447281</v>
      </c>
      <c r="T55" s="19">
        <f t="shared" si="20"/>
        <v>-2.1795398298709288E-3</v>
      </c>
      <c r="U55" s="19">
        <f t="shared" si="21"/>
        <v>-0.21748323641677497</v>
      </c>
      <c r="V55" s="19">
        <f t="shared" si="22"/>
        <v>1.2447581786714252E-3</v>
      </c>
    </row>
    <row r="56" spans="1:22" x14ac:dyDescent="0.25">
      <c r="A56" s="26">
        <f>Wellpath!E56</f>
        <v>5300</v>
      </c>
      <c r="B56" s="22">
        <v>0</v>
      </c>
      <c r="C56" s="22">
        <f>ABS(COS(Wellpath!$L56))*COS(Wellpath!$M56)*MAX(1,SQRT(10/(Wellpath!K56-Wellpath!K55)))</f>
        <v>0.80857921114706766</v>
      </c>
      <c r="D56" s="22">
        <f>IF(ABS(Wellpath!$L56)&lt;VerticalInc,"SING",-ABS(COS(Wellpath!$L56))*SIN(Wellpath!$M56)/SIN(Wellpath!$L56)*MAX(1,SQRT(10/(Wellpath!$K56-Wellpath!$K55))))</f>
        <v>-0.54343186832554646</v>
      </c>
      <c r="E56" s="20">
        <f>IF(D56="SING",(Wellpath!K57-Wellpath!K55)/2*Model!$W$35,Model!$W$35*((drdp!B56+drdp!K56)*XYM3E!$B56+(drdp!E56+drdp!N56)*XYM3E!$C56+(drdp!H56+drdp!Q56)*XYM3E!$D56))</f>
        <v>0.11905763211270846</v>
      </c>
      <c r="F56" s="20">
        <f>IF(D56="SING",0,Model!$W$35*((drdp!C56+drdp!L56)*XYM3E!$B56+(drdp!F56+drdp!O56)*XYM3E!$C56+(drdp!I56+drdp!R56)*XYM3E!$D56))</f>
        <v>-6.0989821775745212E-3</v>
      </c>
      <c r="G56" s="20">
        <f>IF(D56="SING",0,Model!$W$35*((drdp!D56+drdp!M56)*XYM3E!$B56+(drdp!G56+drdp!P56)*XYM3E!$C56+(drdp!J56+drdp!S56)*XYM3E!$D56))</f>
        <v>-6.6713118355044898E-2</v>
      </c>
      <c r="H56" s="18">
        <f>IF(D56="SING",(Wellpath!K56-Wellpath!K55)/2*Model!$W$35,Model!$W$35*((drdp!B56)*XYM3E!$B56+(drdp!E56)*XYM3E!$C56+(drdp!H56)*XYM3E!$D56))</f>
        <v>5.9528816056354232E-2</v>
      </c>
      <c r="I56" s="18">
        <f>IF(D56="SING",0,Model!$W$35*((drdp!C56)*XYM3E!$B56+(drdp!F56)*XYM3E!$C56+(drdp!I56)*XYM3E!$D56))</f>
        <v>-3.0494910887872606E-3</v>
      </c>
      <c r="J56" s="18">
        <f>IF(D56="SING",0,Model!$W$35*((drdp!D56)*XYM3E!$B56+(drdp!G56)*XYM3E!$C56+(drdp!J56)*XYM3E!$D56))</f>
        <v>-3.3356559177522449E-2</v>
      </c>
      <c r="K56" s="21">
        <f t="shared" si="11"/>
        <v>1.0959256199464469</v>
      </c>
      <c r="L56" s="21">
        <f t="shared" si="12"/>
        <v>7.3055737142096018E-5</v>
      </c>
      <c r="M56" s="21">
        <f t="shared" si="13"/>
        <v>0.12159411194673909</v>
      </c>
      <c r="N56" s="21">
        <f t="shared" si="14"/>
        <v>-3.297535066625576E-3</v>
      </c>
      <c r="O56" s="21">
        <f t="shared" si="15"/>
        <v>-0.2315060475758923</v>
      </c>
      <c r="P56" s="21">
        <f t="shared" si="16"/>
        <v>1.8802077381320616E-3</v>
      </c>
      <c r="Q56" s="19">
        <f t="shared" si="17"/>
        <v>1.0852945801232332</v>
      </c>
      <c r="R56" s="19">
        <f t="shared" si="18"/>
        <v>4.5157549440317287E-5</v>
      </c>
      <c r="S56" s="19">
        <f t="shared" si="19"/>
        <v>0.11825613182624842</v>
      </c>
      <c r="T56" s="19">
        <f t="shared" si="20"/>
        <v>-2.7529372843558514E-3</v>
      </c>
      <c r="U56" s="19">
        <f t="shared" si="21"/>
        <v>-0.22554901814923739</v>
      </c>
      <c r="V56" s="19">
        <f t="shared" si="22"/>
        <v>1.5750461482386829E-3</v>
      </c>
    </row>
    <row r="57" spans="1:22" x14ac:dyDescent="0.25">
      <c r="A57" s="26">
        <f>Wellpath!E57</f>
        <v>5400</v>
      </c>
      <c r="B57" s="22">
        <v>0</v>
      </c>
      <c r="C57" s="22">
        <f>ABS(COS(Wellpath!$L57))*COS(Wellpath!$M57)*MAX(1,SQRT(10/(Wellpath!K57-Wellpath!K56)))</f>
        <v>0.77434952016317626</v>
      </c>
      <c r="D57" s="22">
        <f>IF(ABS(Wellpath!$L57)&lt;VerticalInc,"SING",-ABS(COS(Wellpath!$L57))*SIN(Wellpath!$M57)/SIN(Wellpath!$L57)*MAX(1,SQRT(10/(Wellpath!$K57-Wellpath!$K56))))</f>
        <v>-0.69163065572491667</v>
      </c>
      <c r="E57" s="20">
        <f>IF(D57="SING",(Wellpath!K58-Wellpath!K56)/2*Model!$W$35,Model!$W$35*((drdp!B57+drdp!K57)*XYM3E!$B57+(drdp!E57+drdp!N57)*XYM3E!$C57+(drdp!H57+drdp!Q57)*XYM3E!$D57))</f>
        <v>0.11990745085226269</v>
      </c>
      <c r="F57" s="20">
        <f>IF(D57="SING",0,Model!$W$35*((drdp!C57+drdp!L57)*XYM3E!$B57+(drdp!F57+drdp!O57)*XYM3E!$C57+(drdp!I57+drdp!R57)*XYM3E!$D57))</f>
        <v>-7.6096878647542833E-3</v>
      </c>
      <c r="G57" s="20">
        <f>IF(D57="SING",0,Model!$W$35*((drdp!D57+drdp!M57)*XYM3E!$B57+(drdp!G57+drdp!P57)*XYM3E!$C57+(drdp!J57+drdp!S57)*XYM3E!$D57))</f>
        <v>-6.4313073928311607E-2</v>
      </c>
      <c r="H57" s="18">
        <f>IF(D57="SING",(Wellpath!K57-Wellpath!K56)/2*Model!$W$35,Model!$W$35*((drdp!B57)*XYM3E!$B57+(drdp!E57)*XYM3E!$C57+(drdp!H57)*XYM3E!$D57))</f>
        <v>5.9953725426131345E-2</v>
      </c>
      <c r="I57" s="18">
        <f>IF(D57="SING",0,Model!$W$35*((drdp!C57)*XYM3E!$B57+(drdp!F57)*XYM3E!$C57+(drdp!I57)*XYM3E!$D57))</f>
        <v>-3.8048439323771417E-3</v>
      </c>
      <c r="J57" s="18">
        <f>IF(D57="SING",0,Model!$W$35*((drdp!D57)*XYM3E!$B57+(drdp!G57)*XYM3E!$C57+(drdp!J57)*XYM3E!$D57))</f>
        <v>-3.2156536964155803E-2</v>
      </c>
      <c r="K57" s="21">
        <f t="shared" si="11"/>
        <v>1.1103034167163346</v>
      </c>
      <c r="L57" s="21">
        <f t="shared" si="12"/>
        <v>1.3096308654108463E-4</v>
      </c>
      <c r="M57" s="21">
        <f t="shared" si="13"/>
        <v>0.12573028342484757</v>
      </c>
      <c r="N57" s="21">
        <f t="shared" si="14"/>
        <v>-4.2099933402696601E-3</v>
      </c>
      <c r="O57" s="21">
        <f t="shared" si="15"/>
        <v>-0.23921766432710925</v>
      </c>
      <c r="P57" s="21">
        <f t="shared" si="16"/>
        <v>2.3696101563493795E-3</v>
      </c>
      <c r="Q57" s="19">
        <f t="shared" si="17"/>
        <v>1.0995200691389189</v>
      </c>
      <c r="R57" s="19">
        <f t="shared" si="18"/>
        <v>8.7532574491843164E-5</v>
      </c>
      <c r="S57" s="19">
        <f t="shared" si="19"/>
        <v>0.12262815481626621</v>
      </c>
      <c r="T57" s="19">
        <f t="shared" si="20"/>
        <v>-3.5256496350365971E-3</v>
      </c>
      <c r="U57" s="19">
        <f t="shared" si="21"/>
        <v>-0.23343395176369655</v>
      </c>
      <c r="V57" s="19">
        <f t="shared" si="22"/>
        <v>2.0025583426863912E-3</v>
      </c>
    </row>
    <row r="58" spans="1:22" x14ac:dyDescent="0.25">
      <c r="A58" s="26">
        <f>Wellpath!E58</f>
        <v>5500</v>
      </c>
      <c r="B58" s="22">
        <v>0</v>
      </c>
      <c r="C58" s="22">
        <f>ABS(COS(Wellpath!$L58))*COS(Wellpath!$M58)*MAX(1,SQRT(10/(Wellpath!K58-Wellpath!K57)))</f>
        <v>0.73137243396575446</v>
      </c>
      <c r="D58" s="22">
        <f>IF(ABS(Wellpath!$L58)&lt;VerticalInc,"SING",-ABS(COS(Wellpath!$L58))*SIN(Wellpath!$M58)/SIN(Wellpath!$L58)*MAX(1,SQRT(10/(Wellpath!$K58-Wellpath!$K57))))</f>
        <v>-0.81923751472456652</v>
      </c>
      <c r="E58" s="20">
        <f>IF(D58="SING",(Wellpath!K59-Wellpath!K57)/2*Model!$W$35,Model!$W$35*((drdp!B58+drdp!K58)*XYM3E!$B58+(drdp!E58+drdp!N58)*XYM3E!$C58+(drdp!H58+drdp!Q58)*XYM3E!$D58))</f>
        <v>7.5610926618948443E-2</v>
      </c>
      <c r="F58" s="20">
        <f>IF(D58="SING",0,Model!$W$35*((drdp!C58+drdp!L58)*XYM3E!$B58+(drdp!F58+drdp!O58)*XYM3E!$C58+(drdp!I58+drdp!R58)*XYM3E!$D58))</f>
        <v>-5.6087551633433345E-3</v>
      </c>
      <c r="G58" s="20">
        <f>IF(D58="SING",0,Model!$W$35*((drdp!D58+drdp!M58)*XYM3E!$B58+(drdp!G58+drdp!P58)*XYM3E!$C58+(drdp!J58+drdp!S58)*XYM3E!$D58))</f>
        <v>-3.8651567254774963E-2</v>
      </c>
      <c r="H58" s="18">
        <f>IF(D58="SING",(Wellpath!K58-Wellpath!K57)/2*Model!$W$35,Model!$W$35*((drdp!B58)*XYM3E!$B58+(drdp!E58)*XYM3E!$C58+(drdp!H58)*XYM3E!$D58))</f>
        <v>6.022855394212881E-2</v>
      </c>
      <c r="I58" s="18">
        <f>IF(D58="SING",0,Model!$W$35*((drdp!C58)*XYM3E!$B58+(drdp!F58)*XYM3E!$C58+(drdp!I58)*XYM3E!$D58))</f>
        <v>-4.4677036509027752E-3</v>
      </c>
      <c r="J58" s="18">
        <f>IF(D58="SING",0,Model!$W$35*((drdp!D58)*XYM3E!$B58+(drdp!G58)*XYM3E!$C58+(drdp!J58)*XYM3E!$D58))</f>
        <v>-3.0788248569997609E-2</v>
      </c>
      <c r="K58" s="21">
        <f t="shared" si="11"/>
        <v>1.1160204289405107</v>
      </c>
      <c r="L58" s="21">
        <f t="shared" si="12"/>
        <v>1.6242122102341514E-4</v>
      </c>
      <c r="M58" s="21">
        <f t="shared" si="13"/>
        <v>0.12722422707609796</v>
      </c>
      <c r="N58" s="21">
        <f t="shared" si="14"/>
        <v>-4.6340765153488608E-3</v>
      </c>
      <c r="O58" s="21">
        <f t="shared" si="15"/>
        <v>-0.24214014514251739</v>
      </c>
      <c r="P58" s="21">
        <f t="shared" si="16"/>
        <v>2.5863973337609107E-3</v>
      </c>
      <c r="Q58" s="19">
        <f t="shared" si="17"/>
        <v>1.1139308954262945</v>
      </c>
      <c r="R58" s="19">
        <f t="shared" si="18"/>
        <v>1.509234624533746E-4</v>
      </c>
      <c r="S58" s="19">
        <f t="shared" si="19"/>
        <v>0.12667819967485552</v>
      </c>
      <c r="T58" s="19">
        <f t="shared" si="20"/>
        <v>-4.4790766706055037E-3</v>
      </c>
      <c r="U58" s="19">
        <f t="shared" si="21"/>
        <v>-0.24107199601689103</v>
      </c>
      <c r="V58" s="19">
        <f t="shared" si="22"/>
        <v>2.5071629268904601E-3</v>
      </c>
    </row>
    <row r="59" spans="1:22" x14ac:dyDescent="0.25">
      <c r="A59" s="26">
        <f>Wellpath!E59</f>
        <v>5525.54</v>
      </c>
      <c r="B59" s="22">
        <v>0</v>
      </c>
      <c r="C59" s="22">
        <f>ABS(COS(Wellpath!$L59))*COS(Wellpath!$M59)*MAX(1,SQRT(10/(Wellpath!K59-Wellpath!K58)))</f>
        <v>0.81512279654275765</v>
      </c>
      <c r="D59" s="22">
        <f>IF(ABS(Wellpath!$L59)&lt;VerticalInc,"SING",-ABS(COS(Wellpath!$L59))*SIN(Wellpath!$M59)/SIN(Wellpath!$L59)*MAX(1,SQRT(10/(Wellpath!$K59-Wellpath!$K58))))</f>
        <v>-0.96117519777133598</v>
      </c>
      <c r="E59" s="20">
        <f>IF(D59="SING",(Wellpath!K60-Wellpath!K58)/2*Model!$W$35,Model!$W$35*((drdp!B59+drdp!K59)*XYM3E!$B59+(drdp!E59+drdp!N59)*XYM3E!$C59+(drdp!H59+drdp!Q59)*XYM3E!$D59))</f>
        <v>6.8316649771870672E-2</v>
      </c>
      <c r="F59" s="20">
        <f>IF(D59="SING",0,Model!$W$35*((drdp!C59+drdp!L59)*XYM3E!$B59+(drdp!F59+drdp!O59)*XYM3E!$C59+(drdp!I59+drdp!R59)*XYM3E!$D59))</f>
        <v>-5.2374812611728919E-3</v>
      </c>
      <c r="G59" s="20">
        <f>IF(D59="SING",0,Model!$W$35*((drdp!D59+drdp!M59)*XYM3E!$B59+(drdp!G59+drdp!P59)*XYM3E!$C59+(drdp!J59+drdp!S59)*XYM3E!$D59))</f>
        <v>-3.4468020002991144E-2</v>
      </c>
      <c r="H59" s="18">
        <f>IF(D59="SING",(Wellpath!K59-Wellpath!K58)/2*Model!$W$35,Model!$W$35*((drdp!B59)*XYM3E!$B59+(drdp!E59)*XYM3E!$C59+(drdp!H59)*XYM3E!$D59))</f>
        <v>1.7448072351735705E-2</v>
      </c>
      <c r="I59" s="18">
        <f>IF(D59="SING",0,Model!$W$35*((drdp!C59)*XYM3E!$B59+(drdp!F59)*XYM3E!$C59+(drdp!I59)*XYM3E!$D59))</f>
        <v>-1.3376527141035521E-3</v>
      </c>
      <c r="J59" s="18">
        <f>IF(D59="SING",0,Model!$W$35*((drdp!D59)*XYM3E!$B59+(drdp!G59)*XYM3E!$C59+(drdp!J59)*XYM3E!$D59))</f>
        <v>-8.8031323087639033E-3</v>
      </c>
      <c r="K59" s="21">
        <f t="shared" si="11"/>
        <v>1.1206875935765632</v>
      </c>
      <c r="L59" s="21">
        <f t="shared" si="12"/>
        <v>1.8985243098455234E-4</v>
      </c>
      <c r="M59" s="21">
        <f t="shared" si="13"/>
        <v>0.12841227147902456</v>
      </c>
      <c r="N59" s="21">
        <f t="shared" si="14"/>
        <v>-4.9918836883551445E-3</v>
      </c>
      <c r="O59" s="21">
        <f t="shared" si="15"/>
        <v>-0.24449488479339157</v>
      </c>
      <c r="P59" s="21">
        <f t="shared" si="16"/>
        <v>2.7669229426363091E-3</v>
      </c>
      <c r="Q59" s="19">
        <f t="shared" si="17"/>
        <v>1.116324864169302</v>
      </c>
      <c r="R59" s="19">
        <f t="shared" si="18"/>
        <v>1.6421053580696374E-4</v>
      </c>
      <c r="S59" s="19">
        <f t="shared" si="19"/>
        <v>0.12730172221454356</v>
      </c>
      <c r="T59" s="19">
        <f t="shared" si="20"/>
        <v>-4.6574159766860348E-3</v>
      </c>
      <c r="U59" s="19">
        <f t="shared" si="21"/>
        <v>-0.24229374283196262</v>
      </c>
      <c r="V59" s="19">
        <f t="shared" si="22"/>
        <v>2.5981728675863415E-3</v>
      </c>
    </row>
    <row r="60" spans="1:22" x14ac:dyDescent="0.25">
      <c r="A60" s="26">
        <f>Wellpath!E60</f>
        <v>5600</v>
      </c>
      <c r="B60" s="22">
        <v>0</v>
      </c>
      <c r="C60" s="22">
        <f>ABS(COS(Wellpath!$L60))*COS(Wellpath!$M60)*MAX(1,SQRT(10/(Wellpath!K60-Wellpath!K59)))</f>
        <v>0.68788226474380976</v>
      </c>
      <c r="D60" s="22">
        <f>IF(ABS(Wellpath!$L60)&lt;VerticalInc,"SING",-ABS(COS(Wellpath!$L60))*SIN(Wellpath!$M60)/SIN(Wellpath!$L60)*MAX(1,SQRT(10/(Wellpath!$K60-Wellpath!$K59))))</f>
        <v>-0.96022603284928587</v>
      </c>
      <c r="E60" s="20">
        <f>IF(D60="SING",(Wellpath!K61-Wellpath!K59)/2*Model!$W$35,Model!$W$35*((drdp!B60+drdp!K60)*XYM3E!$B60+(drdp!E60+drdp!N60)*XYM3E!$C60+(drdp!H60+drdp!Q60)*XYM3E!$D60))</f>
        <v>0.10716692085835575</v>
      </c>
      <c r="F60" s="20">
        <f>IF(D60="SING",0,Model!$W$35*((drdp!C60+drdp!L60)*XYM3E!$B60+(drdp!F60+drdp!O60)*XYM3E!$C60+(drdp!I60+drdp!R60)*XYM3E!$D60))</f>
        <v>-8.3624758904648922E-3</v>
      </c>
      <c r="G60" s="20">
        <f>IF(D60="SING",0,Model!$W$35*((drdp!D60+drdp!M60)*XYM3E!$B60+(drdp!G60+drdp!P60)*XYM3E!$C60+(drdp!J60+drdp!S60)*XYM3E!$D60))</f>
        <v>-5.0135266927589121E-2</v>
      </c>
      <c r="H60" s="18">
        <f>IF(D60="SING",(Wellpath!K60-Wellpath!K59)/2*Model!$W$35,Model!$W$35*((drdp!B60)*XYM3E!$B60+(drdp!E60)*XYM3E!$C60+(drdp!H60)*XYM3E!$D60))</f>
        <v>4.5739131761510801E-2</v>
      </c>
      <c r="I60" s="18">
        <f>IF(D60="SING",0,Model!$W$35*((drdp!C60)*XYM3E!$B60+(drdp!F60)*XYM3E!$C60+(drdp!I60)*XYM3E!$D60))</f>
        <v>-3.5691273346555984E-3</v>
      </c>
      <c r="J60" s="18">
        <f>IF(D60="SING",0,Model!$W$35*((drdp!D60)*XYM3E!$B60+(drdp!G60)*XYM3E!$C60+(drdp!J60)*XYM3E!$D60))</f>
        <v>-2.1397867565220038E-2</v>
      </c>
      <c r="K60" s="21">
        <f t="shared" si="11"/>
        <v>1.1321723425028243</v>
      </c>
      <c r="L60" s="21">
        <f t="shared" si="12"/>
        <v>2.5978343400315891E-4</v>
      </c>
      <c r="M60" s="21">
        <f t="shared" si="13"/>
        <v>0.13092581646892518</v>
      </c>
      <c r="N60" s="21">
        <f t="shared" si="14"/>
        <v>-5.8880644802885036E-3</v>
      </c>
      <c r="O60" s="21">
        <f t="shared" si="15"/>
        <v>-0.24986772697643306</v>
      </c>
      <c r="P60" s="21">
        <f t="shared" si="16"/>
        <v>3.1861779035802949E-3</v>
      </c>
      <c r="Q60" s="19">
        <f t="shared" si="17"/>
        <v>1.1227796617508601</v>
      </c>
      <c r="R60" s="19">
        <f t="shared" si="18"/>
        <v>2.0259110091553812E-4</v>
      </c>
      <c r="S60" s="19">
        <f t="shared" si="19"/>
        <v>0.12887014021536325</v>
      </c>
      <c r="T60" s="19">
        <f t="shared" si="20"/>
        <v>-5.1551324737885672E-3</v>
      </c>
      <c r="U60" s="19">
        <f t="shared" si="21"/>
        <v>-0.24547360467737253</v>
      </c>
      <c r="V60" s="19">
        <f t="shared" si="22"/>
        <v>2.8432946566666764E-3</v>
      </c>
    </row>
    <row r="61" spans="1:22" x14ac:dyDescent="0.25">
      <c r="A61" s="26">
        <f>Wellpath!E61</f>
        <v>5700</v>
      </c>
      <c r="B61" s="22">
        <v>0</v>
      </c>
      <c r="C61" s="22">
        <f>ABS(COS(Wellpath!$L61))*COS(Wellpath!$M61)*MAX(1,SQRT(10/(Wellpath!K61-Wellpath!K60)))</f>
        <v>0.63672218521227453</v>
      </c>
      <c r="D61" s="22">
        <f>IF(ABS(Wellpath!$L61)&lt;VerticalInc,"SING",-ABS(COS(Wellpath!$L61))*SIN(Wellpath!$M61)/SIN(Wellpath!$L61)*MAX(1,SQRT(10/(Wellpath!$K61-Wellpath!$K60))))</f>
        <v>-1.101425684418325</v>
      </c>
      <c r="E61" s="20">
        <f>IF(D61="SING",(Wellpath!K62-Wellpath!K60)/2*Model!$W$35,Model!$W$35*((drdp!B61+drdp!K61)*XYM3E!$B61+(drdp!E61+drdp!N61)*XYM3E!$C61+(drdp!H61+drdp!Q61)*XYM3E!$D61))</f>
        <v>0.12552468036158079</v>
      </c>
      <c r="F61" s="20">
        <f>IF(D61="SING",0,Model!$W$35*((drdp!C61+drdp!L61)*XYM3E!$B61+(drdp!F61+drdp!O61)*XYM3E!$C61+(drdp!I61+drdp!R61)*XYM3E!$D61))</f>
        <v>-9.8238231434459675E-3</v>
      </c>
      <c r="G61" s="20">
        <f>IF(D61="SING",0,Model!$W$35*((drdp!D61+drdp!M61)*XYM3E!$B61+(drdp!G61+drdp!P61)*XYM3E!$C61+(drdp!J61+drdp!S61)*XYM3E!$D61))</f>
        <v>-5.2670348217352496E-2</v>
      </c>
      <c r="H61" s="18">
        <f>IF(D61="SING",(Wellpath!K61-Wellpath!K60)/2*Model!$W$35,Model!$W$35*((drdp!B61)*XYM3E!$B61+(drdp!E61)*XYM3E!$C61+(drdp!H61)*XYM3E!$D61))</f>
        <v>6.2762340180790396E-2</v>
      </c>
      <c r="I61" s="18">
        <f>IF(D61="SING",0,Model!$W$35*((drdp!C61)*XYM3E!$B61+(drdp!F61)*XYM3E!$C61+(drdp!I61)*XYM3E!$D61))</f>
        <v>-4.9119115717229838E-3</v>
      </c>
      <c r="J61" s="18">
        <f>IF(D61="SING",0,Model!$W$35*((drdp!D61)*XYM3E!$B61+(drdp!G61)*XYM3E!$C61+(drdp!J61)*XYM3E!$D61))</f>
        <v>-2.6335174108676248E-2</v>
      </c>
      <c r="K61" s="21">
        <f t="shared" si="11"/>
        <v>1.1479287878827014</v>
      </c>
      <c r="L61" s="21">
        <f t="shared" si="12"/>
        <v>3.5629093515686351E-4</v>
      </c>
      <c r="M61" s="21">
        <f t="shared" si="13"/>
        <v>0.13369998205026234</v>
      </c>
      <c r="N61" s="21">
        <f t="shared" si="14"/>
        <v>-7.1211967402982582E-3</v>
      </c>
      <c r="O61" s="21">
        <f t="shared" si="15"/>
        <v>-0.25647915560094936</v>
      </c>
      <c r="P61" s="21">
        <f t="shared" si="16"/>
        <v>3.7036020893712806E-3</v>
      </c>
      <c r="Q61" s="19">
        <f t="shared" si="17"/>
        <v>1.1361114538477934</v>
      </c>
      <c r="R61" s="19">
        <f t="shared" si="18"/>
        <v>2.8391030929158508E-4</v>
      </c>
      <c r="S61" s="19">
        <f t="shared" si="19"/>
        <v>0.13161935786425946</v>
      </c>
      <c r="T61" s="19">
        <f t="shared" si="20"/>
        <v>-6.1963475452909422E-3</v>
      </c>
      <c r="U61" s="19">
        <f t="shared" si="21"/>
        <v>-0.25152058413256212</v>
      </c>
      <c r="V61" s="19">
        <f t="shared" si="22"/>
        <v>3.3155339500280413E-3</v>
      </c>
    </row>
    <row r="62" spans="1:22" x14ac:dyDescent="0.25">
      <c r="A62" s="26">
        <f>Wellpath!E62</f>
        <v>5800</v>
      </c>
      <c r="B62" s="22">
        <v>0</v>
      </c>
      <c r="C62" s="22">
        <f>ABS(COS(Wellpath!$L62))*COS(Wellpath!$M62)*MAX(1,SQRT(10/(Wellpath!K62-Wellpath!K61)))</f>
        <v>0.57637807011867392</v>
      </c>
      <c r="D62" s="22">
        <f>IF(ABS(Wellpath!$L62)&lt;VerticalInc,"SING",-ABS(COS(Wellpath!$L62))*SIN(Wellpath!$M62)/SIN(Wellpath!$L62)*MAX(1,SQRT(10/(Wellpath!$K62-Wellpath!$K61))))</f>
        <v>-1.2247441625057376</v>
      </c>
      <c r="E62" s="20">
        <f>IF(D62="SING",(Wellpath!K63-Wellpath!K61)/2*Model!$W$35,Model!$W$35*((drdp!B62+drdp!K62)*XYM3E!$B62+(drdp!E62+drdp!N62)*XYM3E!$C62+(drdp!H62+drdp!Q62)*XYM3E!$D62))</f>
        <v>0.12771262273997808</v>
      </c>
      <c r="F62" s="20">
        <f>IF(D62="SING",0,Model!$W$35*((drdp!C62+drdp!L62)*XYM3E!$B62+(drdp!F62+drdp!O62)*XYM3E!$C62+(drdp!I62+drdp!R62)*XYM3E!$D62))</f>
        <v>-9.7881146971486484E-3</v>
      </c>
      <c r="G62" s="20">
        <f>IF(D62="SING",0,Model!$W$35*((drdp!D62+drdp!M62)*XYM3E!$B62+(drdp!G62+drdp!P62)*XYM3E!$C62+(drdp!J62+drdp!S62)*XYM3E!$D62))</f>
        <v>-4.7541249236621813E-2</v>
      </c>
      <c r="H62" s="18">
        <f>IF(D62="SING",(Wellpath!K62-Wellpath!K61)/2*Model!$W$35,Model!$W$35*((drdp!B62)*XYM3E!$B62+(drdp!E62)*XYM3E!$C62+(drdp!H62)*XYM3E!$D62))</f>
        <v>6.3856311369989038E-2</v>
      </c>
      <c r="I62" s="18">
        <f>IF(D62="SING",0,Model!$W$35*((drdp!C62)*XYM3E!$B62+(drdp!F62)*XYM3E!$C62+(drdp!I62)*XYM3E!$D62))</f>
        <v>-4.8940573485743242E-3</v>
      </c>
      <c r="J62" s="18">
        <f>IF(D62="SING",0,Model!$W$35*((drdp!D62)*XYM3E!$B62+(drdp!G62)*XYM3E!$C62+(drdp!J62)*XYM3E!$D62))</f>
        <v>-2.3770624618310907E-2</v>
      </c>
      <c r="K62" s="21">
        <f t="shared" si="11"/>
        <v>1.1642393018898254</v>
      </c>
      <c r="L62" s="21">
        <f t="shared" si="12"/>
        <v>4.5209812448140089E-4</v>
      </c>
      <c r="M62" s="21">
        <f t="shared" si="13"/>
        <v>0.13596015242924095</v>
      </c>
      <c r="N62" s="21">
        <f t="shared" si="14"/>
        <v>-8.3712625399508384E-3</v>
      </c>
      <c r="O62" s="21">
        <f t="shared" si="15"/>
        <v>-0.26255077322929332</v>
      </c>
      <c r="P62" s="21">
        <f t="shared" si="16"/>
        <v>4.1689412897450654E-3</v>
      </c>
      <c r="Q62" s="19">
        <f t="shared" si="17"/>
        <v>1.1520064163844823</v>
      </c>
      <c r="R62" s="19">
        <f t="shared" si="18"/>
        <v>3.8024273248799786E-4</v>
      </c>
      <c r="S62" s="19">
        <f t="shared" si="19"/>
        <v>0.134265024645007</v>
      </c>
      <c r="T62" s="19">
        <f t="shared" si="20"/>
        <v>-7.4337131902114037E-3</v>
      </c>
      <c r="U62" s="19">
        <f t="shared" si="21"/>
        <v>-0.25799706000803535</v>
      </c>
      <c r="V62" s="19">
        <f t="shared" si="22"/>
        <v>3.819936889464727E-3</v>
      </c>
    </row>
    <row r="63" spans="1:22" x14ac:dyDescent="0.25">
      <c r="A63" s="26">
        <f>Wellpath!E63</f>
        <v>5900</v>
      </c>
      <c r="B63" s="22">
        <v>0</v>
      </c>
      <c r="C63" s="22">
        <f>ABS(COS(Wellpath!$L63))*COS(Wellpath!$M63)*MAX(1,SQRT(10/(Wellpath!K63-Wellpath!K62)))</f>
        <v>0.50883891886571486</v>
      </c>
      <c r="D63" s="22">
        <f>IF(ABS(Wellpath!$L63)&lt;VerticalInc,"SING",-ABS(COS(Wellpath!$L63))*SIN(Wellpath!$M63)/SIN(Wellpath!$L63)*MAX(1,SQRT(10/(Wellpath!$K63-Wellpath!$K62))))</f>
        <v>-1.3224686580245177</v>
      </c>
      <c r="E63" s="20">
        <f>IF(D63="SING",(Wellpath!K64-Wellpath!K62)/2*Model!$W$35,Model!$W$35*((drdp!B63+drdp!K63)*XYM3E!$B63+(drdp!E63+drdp!N63)*XYM3E!$C63+(drdp!H63+drdp!Q63)*XYM3E!$D63))</f>
        <v>0.12936644123435426</v>
      </c>
      <c r="F63" s="20">
        <f>IF(D63="SING",0,Model!$W$35*((drdp!C63+drdp!L63)*XYM3E!$B63+(drdp!F63+drdp!O63)*XYM3E!$C63+(drdp!I63+drdp!R63)*XYM3E!$D63))</f>
        <v>-9.4840242365116182E-3</v>
      </c>
      <c r="G63" s="20">
        <f>IF(D63="SING",0,Model!$W$35*((drdp!D63+drdp!M63)*XYM3E!$B63+(drdp!G63+drdp!P63)*XYM3E!$C63+(drdp!J63+drdp!S63)*XYM3E!$D63))</f>
        <v>-4.2164407611126928E-2</v>
      </c>
      <c r="H63" s="18">
        <f>IF(D63="SING",(Wellpath!K63-Wellpath!K62)/2*Model!$W$35,Model!$W$35*((drdp!B63)*XYM3E!$B63+(drdp!E63)*XYM3E!$C63+(drdp!H63)*XYM3E!$D63))</f>
        <v>6.4683220617177128E-2</v>
      </c>
      <c r="I63" s="18">
        <f>IF(D63="SING",0,Model!$W$35*((drdp!C63)*XYM3E!$B63+(drdp!F63)*XYM3E!$C63+(drdp!I63)*XYM3E!$D63))</f>
        <v>-4.7420121182558091E-3</v>
      </c>
      <c r="J63" s="18">
        <f>IF(D63="SING",0,Model!$W$35*((drdp!D63)*XYM3E!$B63+(drdp!G63)*XYM3E!$C63+(drdp!J63)*XYM3E!$D63))</f>
        <v>-2.1082203805563464E-2</v>
      </c>
      <c r="K63" s="21">
        <f t="shared" si="11"/>
        <v>1.180974978007467</v>
      </c>
      <c r="L63" s="21">
        <f t="shared" si="12"/>
        <v>5.4204484020014068E-4</v>
      </c>
      <c r="M63" s="21">
        <f t="shared" si="13"/>
        <v>0.1377379896984382</v>
      </c>
      <c r="N63" s="21">
        <f t="shared" si="14"/>
        <v>-9.5981770040087094E-3</v>
      </c>
      <c r="O63" s="21">
        <f t="shared" si="15"/>
        <v>-0.26800543258869952</v>
      </c>
      <c r="P63" s="21">
        <f t="shared" si="16"/>
        <v>4.5688295534471483E-3</v>
      </c>
      <c r="Q63" s="19">
        <f t="shared" si="17"/>
        <v>1.1684232209192358</v>
      </c>
      <c r="R63" s="19">
        <f t="shared" si="18"/>
        <v>4.7458480341108582E-4</v>
      </c>
      <c r="S63" s="19">
        <f t="shared" si="19"/>
        <v>0.13640461174654026</v>
      </c>
      <c r="T63" s="19">
        <f t="shared" si="20"/>
        <v>-8.6779911559653061E-3</v>
      </c>
      <c r="U63" s="19">
        <f t="shared" si="21"/>
        <v>-0.26391443806914489</v>
      </c>
      <c r="V63" s="19">
        <f t="shared" si="22"/>
        <v>4.2689133556705859E-3</v>
      </c>
    </row>
    <row r="64" spans="1:22" x14ac:dyDescent="0.25">
      <c r="A64" s="26">
        <f>Wellpath!E64</f>
        <v>6000</v>
      </c>
      <c r="B64" s="22">
        <v>0</v>
      </c>
      <c r="C64" s="22">
        <f>ABS(COS(Wellpath!$L64))*COS(Wellpath!$M64)*MAX(1,SQRT(10/(Wellpath!K64-Wellpath!K63)))</f>
        <v>0.43633636890396088</v>
      </c>
      <c r="D64" s="22">
        <f>IF(ABS(Wellpath!$L64)&lt;VerticalInc,"SING",-ABS(COS(Wellpath!$L64))*SIN(Wellpath!$M64)/SIN(Wellpath!$L64)*MAX(1,SQRT(10/(Wellpath!$K64-Wellpath!$K63))))</f>
        <v>-1.3905933779994233</v>
      </c>
      <c r="E64" s="20">
        <f>IF(D64="SING",(Wellpath!K65-Wellpath!K63)/2*Model!$W$35,Model!$W$35*((drdp!B64+drdp!K64)*XYM3E!$B64+(drdp!E64+drdp!N64)*XYM3E!$C64+(drdp!H64+drdp!Q64)*XYM3E!$D64))</f>
        <v>9.8560026472420945E-2</v>
      </c>
      <c r="F64" s="20">
        <f>IF(D64="SING",0,Model!$W$35*((drdp!C64+drdp!L64)*XYM3E!$B64+(drdp!F64+drdp!O64)*XYM3E!$C64+(drdp!I64+drdp!R64)*XYM3E!$D64))</f>
        <v>-6.7333033322672462E-3</v>
      </c>
      <c r="G64" s="20">
        <f>IF(D64="SING",0,Model!$W$35*((drdp!D64+drdp!M64)*XYM3E!$B64+(drdp!G64+drdp!P64)*XYM3E!$C64+(drdp!J64+drdp!S64)*XYM3E!$D64))</f>
        <v>-2.7633666834644317E-2</v>
      </c>
      <c r="H64" s="18">
        <f>IF(D64="SING",(Wellpath!K64-Wellpath!K63)/2*Model!$W$35,Model!$W$35*((drdp!B64)*XYM3E!$B64+(drdp!E64)*XYM3E!$C64+(drdp!H64)*XYM3E!$D64))</f>
        <v>6.5236978072823054E-2</v>
      </c>
      <c r="I64" s="18">
        <f>IF(D64="SING",0,Model!$W$35*((drdp!C64)*XYM3E!$B64+(drdp!F64)*XYM3E!$C64+(drdp!I64)*XYM3E!$D64))</f>
        <v>-4.4567800716622079E-3</v>
      </c>
      <c r="J64" s="18">
        <f>IF(D64="SING",0,Model!$W$35*((drdp!D64)*XYM3E!$B64+(drdp!G64)*XYM3E!$C64+(drdp!J64)*XYM3E!$D64))</f>
        <v>-1.8290751148162795E-2</v>
      </c>
      <c r="K64" s="21">
        <f t="shared" si="11"/>
        <v>1.1906890568257114</v>
      </c>
      <c r="L64" s="21">
        <f t="shared" si="12"/>
        <v>5.8738221396446182E-4</v>
      </c>
      <c r="M64" s="21">
        <f t="shared" si="13"/>
        <v>0.13850160924116633</v>
      </c>
      <c r="N64" s="21">
        <f t="shared" si="14"/>
        <v>-1.026181155868381E-2</v>
      </c>
      <c r="O64" s="21">
        <f t="shared" si="15"/>
        <v>-0.27072900752345214</v>
      </c>
      <c r="P64" s="21">
        <f t="shared" si="16"/>
        <v>4.7548954144276219E-3</v>
      </c>
      <c r="Q64" s="19">
        <f t="shared" si="17"/>
        <v>1.185230841315541</v>
      </c>
      <c r="R64" s="19">
        <f t="shared" si="18"/>
        <v>5.6190772880730612E-4</v>
      </c>
      <c r="S64" s="19">
        <f t="shared" si="19"/>
        <v>0.13807254127600221</v>
      </c>
      <c r="T64" s="19">
        <f t="shared" si="20"/>
        <v>-9.8889238678191316E-3</v>
      </c>
      <c r="U64" s="19">
        <f t="shared" si="21"/>
        <v>-0.26919866592028768</v>
      </c>
      <c r="V64" s="19">
        <f t="shared" si="22"/>
        <v>4.6503474086600129E-3</v>
      </c>
    </row>
    <row r="65" spans="1:22" x14ac:dyDescent="0.25">
      <c r="A65" s="26">
        <f>Wellpath!E65</f>
        <v>6051.08</v>
      </c>
      <c r="B65" s="22">
        <v>0</v>
      </c>
      <c r="C65" s="22">
        <f>ABS(COS(Wellpath!$L65))*COS(Wellpath!$M65)*MAX(1,SQRT(10/(Wellpath!K65-Wellpath!K64)))</f>
        <v>0.39813446502015676</v>
      </c>
      <c r="D65" s="22">
        <f>IF(ABS(Wellpath!$L65)&lt;VerticalInc,"SING",-ABS(COS(Wellpath!$L65))*SIN(Wellpath!$M65)/SIN(Wellpath!$L65)*MAX(1,SQRT(10/(Wellpath!$K65-Wellpath!$K64))))</f>
        <v>-1.41301152018582</v>
      </c>
      <c r="E65" s="20">
        <f>IF(D65="SING",(Wellpath!K66-Wellpath!K64)/2*Model!$W$35,Model!$W$35*((drdp!B65+drdp!K65)*XYM3E!$B65+(drdp!E65+drdp!N65)*XYM3E!$C65+(drdp!H65+drdp!Q65)*XYM3E!$D65))</f>
        <v>6.5404870887592004E-2</v>
      </c>
      <c r="F65" s="20">
        <f>IF(D65="SING",0,Model!$W$35*((drdp!C65+drdp!L65)*XYM3E!$B65+(drdp!F65+drdp!O65)*XYM3E!$C65+(drdp!I65+drdp!R65)*XYM3E!$D65))</f>
        <v>-4.2624022903495372E-3</v>
      </c>
      <c r="G65" s="20">
        <f>IF(D65="SING",0,Model!$W$35*((drdp!D65+drdp!M65)*XYM3E!$B65+(drdp!G65+drdp!P65)*XYM3E!$C65+(drdp!J65+drdp!S65)*XYM3E!$D65))</f>
        <v>-1.6835385738687408E-2</v>
      </c>
      <c r="H65" s="18">
        <f>IF(D65="SING",(Wellpath!K65-Wellpath!K64)/2*Model!$W$35,Model!$W$35*((drdp!B65)*XYM3E!$B65+(drdp!E65)*XYM3E!$C65+(drdp!H65)*XYM3E!$D65))</f>
        <v>3.3408808049381858E-2</v>
      </c>
      <c r="I65" s="18">
        <f>IF(D65="SING",0,Model!$W$35*((drdp!C65)*XYM3E!$B65+(drdp!F65)*XYM3E!$C65+(drdp!I65)*XYM3E!$D65))</f>
        <v>-2.1772350899105356E-3</v>
      </c>
      <c r="J65" s="18">
        <f>IF(D65="SING",0,Model!$W$35*((drdp!D65)*XYM3E!$B65+(drdp!G65)*XYM3E!$C65+(drdp!J65)*XYM3E!$D65))</f>
        <v>-8.5995150353214943E-3</v>
      </c>
      <c r="K65" s="21">
        <f t="shared" si="11"/>
        <v>1.1949668539615339</v>
      </c>
      <c r="L65" s="21">
        <f t="shared" si="12"/>
        <v>6.0555028724923877E-4</v>
      </c>
      <c r="M65" s="21">
        <f t="shared" si="13"/>
        <v>0.13878503945413673</v>
      </c>
      <c r="N65" s="21">
        <f t="shared" si="14"/>
        <v>-1.0540593430155098E-2</v>
      </c>
      <c r="O65" s="21">
        <f t="shared" si="15"/>
        <v>-0.27183012375403381</v>
      </c>
      <c r="P65" s="21">
        <f t="shared" si="16"/>
        <v>4.8266546011591213E-3</v>
      </c>
      <c r="Q65" s="19">
        <f t="shared" si="17"/>
        <v>1.1918052052809918</v>
      </c>
      <c r="R65" s="19">
        <f t="shared" si="18"/>
        <v>5.921225666011996E-4</v>
      </c>
      <c r="S65" s="19">
        <f t="shared" si="19"/>
        <v>0.13857556090000905</v>
      </c>
      <c r="T65" s="19">
        <f t="shared" si="20"/>
        <v>-1.033455038788101E-2</v>
      </c>
      <c r="U65" s="19">
        <f t="shared" si="21"/>
        <v>-0.27101630707058494</v>
      </c>
      <c r="V65" s="19">
        <f t="shared" si="22"/>
        <v>4.7736185803187369E-3</v>
      </c>
    </row>
    <row r="66" spans="1:22" x14ac:dyDescent="0.25">
      <c r="A66" s="26">
        <f>Wellpath!E66</f>
        <v>6100</v>
      </c>
      <c r="B66" s="22">
        <v>0</v>
      </c>
      <c r="C66" s="22">
        <f>ABS(COS(Wellpath!$L66))*COS(Wellpath!$M66)*MAX(1,SQRT(10/(Wellpath!K66-Wellpath!K65)))</f>
        <v>0.36333229305731429</v>
      </c>
      <c r="D66" s="22">
        <f>IF(ABS(Wellpath!$L66)&lt;VerticalInc,"SING",-ABS(COS(Wellpath!$L66))*SIN(Wellpath!$M66)/SIN(Wellpath!$L66)*MAX(1,SQRT(10/(Wellpath!$K66-Wellpath!$K65))))</f>
        <v>-1.4640758436377928</v>
      </c>
      <c r="E66" s="20">
        <f>IF(D66="SING",(Wellpath!K67-Wellpath!K65)/2*Model!$W$35,Model!$W$35*((drdp!B66+drdp!K66)*XYM3E!$B66+(drdp!E66+drdp!N66)*XYM3E!$C66+(drdp!H66+drdp!Q66)*XYM3E!$D66))</f>
        <v>9.8353603208313017E-2</v>
      </c>
      <c r="F66" s="20">
        <f>IF(D66="SING",0,Model!$W$35*((drdp!C66+drdp!L66)*XYM3E!$B66+(drdp!F66+drdp!O66)*XYM3E!$C66+(drdp!I66+drdp!R66)*XYM3E!$D66))</f>
        <v>-5.8244753968149194E-3</v>
      </c>
      <c r="G66" s="20">
        <f>IF(D66="SING",0,Model!$W$35*((drdp!D66+drdp!M66)*XYM3E!$B66+(drdp!G66+drdp!P66)*XYM3E!$C66+(drdp!J66+drdp!S66)*XYM3E!$D66))</f>
        <v>-2.2687670578626699E-2</v>
      </c>
      <c r="H66" s="18">
        <f>IF(D66="SING",(Wellpath!K66-Wellpath!K65)/2*Model!$W$35,Model!$W$35*((drdp!B66)*XYM3E!$B66+(drdp!E66)*XYM3E!$C66+(drdp!H66)*XYM3E!$D66))</f>
        <v>3.2309013355833395E-2</v>
      </c>
      <c r="I66" s="18">
        <f>IF(D66="SING",0,Model!$W$35*((drdp!C66)*XYM3E!$B66+(drdp!F66)*XYM3E!$C66+(drdp!I66)*XYM3E!$D66))</f>
        <v>-1.9133315633372808E-3</v>
      </c>
      <c r="J66" s="18">
        <f>IF(D66="SING",0,Model!$W$35*((drdp!D66)*XYM3E!$B66+(drdp!G66)*XYM3E!$C66+(drdp!J66)*XYM3E!$D66))</f>
        <v>-7.4528662685094445E-3</v>
      </c>
      <c r="K66" s="21">
        <f t="shared" si="11"/>
        <v>1.2046402852255922</v>
      </c>
      <c r="L66" s="21">
        <f t="shared" si="12"/>
        <v>6.3947480089734108E-4</v>
      </c>
      <c r="M66" s="21">
        <f t="shared" si="13"/>
        <v>0.139299769850421</v>
      </c>
      <c r="N66" s="21">
        <f t="shared" si="14"/>
        <v>-1.1113451572230015E-2</v>
      </c>
      <c r="O66" s="21">
        <f t="shared" si="15"/>
        <v>-0.27406153790384497</v>
      </c>
      <c r="P66" s="21">
        <f t="shared" si="16"/>
        <v>4.9587983802553744E-3</v>
      </c>
      <c r="Q66" s="19">
        <f t="shared" si="17"/>
        <v>1.1960107263055613</v>
      </c>
      <c r="R66" s="19">
        <f t="shared" si="18"/>
        <v>6.0921112492050148E-4</v>
      </c>
      <c r="S66" s="19">
        <f t="shared" si="19"/>
        <v>0.13884058466975302</v>
      </c>
      <c r="T66" s="19">
        <f t="shared" si="20"/>
        <v>-1.0602411285189101E-2</v>
      </c>
      <c r="U66" s="19">
        <f t="shared" si="21"/>
        <v>-0.27207091850984233</v>
      </c>
      <c r="V66" s="19">
        <f t="shared" si="22"/>
        <v>4.8409144054279924E-3</v>
      </c>
    </row>
    <row r="67" spans="1:22" x14ac:dyDescent="0.25">
      <c r="A67" s="26">
        <f>Wellpath!E67</f>
        <v>6200</v>
      </c>
      <c r="B67" s="22">
        <v>0</v>
      </c>
      <c r="C67" s="22">
        <f>ABS(COS(Wellpath!$L67))*COS(Wellpath!$M67)*MAX(1,SQRT(10/(Wellpath!K67-Wellpath!K66)))</f>
        <v>0.28654984698755454</v>
      </c>
      <c r="D67" s="22">
        <f>IF(ABS(Wellpath!$L67)&lt;VerticalInc,"SING",-ABS(COS(Wellpath!$L67))*SIN(Wellpath!$M67)/SIN(Wellpath!$L67)*MAX(1,SQRT(10/(Wellpath!$K67-Wellpath!$K66))))</f>
        <v>-1.5507277360205536</v>
      </c>
      <c r="E67" s="20">
        <f>IF(D67="SING",(Wellpath!K68-Wellpath!K66)/2*Model!$W$35,Model!$W$35*((drdp!B67+drdp!K67)*XYM3E!$B67+(drdp!E67+drdp!N67)*XYM3E!$C67+(drdp!H67+drdp!Q67)*XYM3E!$D67))</f>
        <v>0.13416568063099452</v>
      </c>
      <c r="F67" s="20">
        <f>IF(D67="SING",0,Model!$W$35*((drdp!C67+drdp!L67)*XYM3E!$B67+(drdp!F67+drdp!O67)*XYM3E!$C67+(drdp!I67+drdp!R67)*XYM3E!$D67))</f>
        <v>-6.2627154723005731E-3</v>
      </c>
      <c r="G67" s="20">
        <f>IF(D67="SING",0,Model!$W$35*((drdp!D67+drdp!M67)*XYM3E!$B67+(drdp!G67+drdp!P67)*XYM3E!$C67+(drdp!J67+drdp!S67)*XYM3E!$D67))</f>
        <v>-2.3744654941533293E-2</v>
      </c>
      <c r="H67" s="18">
        <f>IF(D67="SING",(Wellpath!K67-Wellpath!K66)/2*Model!$W$35,Model!$W$35*((drdp!B67)*XYM3E!$B67+(drdp!E67)*XYM3E!$C67+(drdp!H67)*XYM3E!$D67))</f>
        <v>6.7082840315497008E-2</v>
      </c>
      <c r="I67" s="18">
        <f>IF(D67="SING",0,Model!$W$35*((drdp!C67)*XYM3E!$B67+(drdp!F67)*XYM3E!$C67+(drdp!I67)*XYM3E!$D67))</f>
        <v>-3.1313577361502722E-3</v>
      </c>
      <c r="J67" s="18">
        <f>IF(D67="SING",0,Model!$W$35*((drdp!D67)*XYM3E!$B67+(drdp!G67)*XYM3E!$C67+(drdp!J67)*XYM3E!$D67))</f>
        <v>-1.1872327470766603E-2</v>
      </c>
      <c r="K67" s="21">
        <f t="shared" si="11"/>
        <v>1.2226407150847702</v>
      </c>
      <c r="L67" s="21">
        <f t="shared" si="12"/>
        <v>6.7869640598433405E-4</v>
      </c>
      <c r="M67" s="21">
        <f t="shared" si="13"/>
        <v>0.13986357848871347</v>
      </c>
      <c r="N67" s="21">
        <f t="shared" si="14"/>
        <v>-1.1953693056169482E-2</v>
      </c>
      <c r="O67" s="21">
        <f t="shared" si="15"/>
        <v>-0.27724725569542391</v>
      </c>
      <c r="P67" s="21">
        <f t="shared" si="16"/>
        <v>5.1075043981421535E-3</v>
      </c>
      <c r="Q67" s="19">
        <f t="shared" si="17"/>
        <v>1.2091403926903868</v>
      </c>
      <c r="R67" s="19">
        <f t="shared" si="18"/>
        <v>6.4928020216908921E-4</v>
      </c>
      <c r="S67" s="19">
        <f t="shared" si="19"/>
        <v>0.13944072200999413</v>
      </c>
      <c r="T67" s="19">
        <f t="shared" si="20"/>
        <v>-1.1323511943214879E-2</v>
      </c>
      <c r="U67" s="19">
        <f t="shared" si="21"/>
        <v>-0.27485796735173967</v>
      </c>
      <c r="V67" s="19">
        <f t="shared" si="22"/>
        <v>4.9959748847270688E-3</v>
      </c>
    </row>
    <row r="68" spans="1:22" x14ac:dyDescent="0.25">
      <c r="A68" s="26">
        <f>Wellpath!E68</f>
        <v>6300</v>
      </c>
      <c r="B68" s="22">
        <v>0</v>
      </c>
      <c r="C68" s="22">
        <f>ABS(COS(Wellpath!$L68))*COS(Wellpath!$M68)*MAX(1,SQRT(10/(Wellpath!K68-Wellpath!K67)))</f>
        <v>0.20420532728651042</v>
      </c>
      <c r="D68" s="22">
        <f>IF(ABS(Wellpath!$L68)&lt;VerticalInc,"SING",-ABS(COS(Wellpath!$L68))*SIN(Wellpath!$M68)/SIN(Wellpath!$L68)*MAX(1,SQRT(10/(Wellpath!$K68-Wellpath!$K67))))</f>
        <v>-1.6085978832465564</v>
      </c>
      <c r="E68" s="20">
        <f>IF(D68="SING",(Wellpath!K69-Wellpath!K67)/2*Model!$W$35,Model!$W$35*((drdp!B68+drdp!K68)*XYM3E!$B68+(drdp!E68+drdp!N68)*XYM3E!$C68+(drdp!H68+drdp!Q68)*XYM3E!$D68))</f>
        <v>0.13550662522799475</v>
      </c>
      <c r="F68" s="20">
        <f>IF(D68="SING",0,Model!$W$35*((drdp!C68+drdp!L68)*XYM3E!$B68+(drdp!F68+drdp!O68)*XYM3E!$C68+(drdp!I68+drdp!R68)*XYM3E!$D68))</f>
        <v>-4.5547105577497787E-3</v>
      </c>
      <c r="G68" s="20">
        <f>IF(D68="SING",0,Model!$W$35*((drdp!D68+drdp!M68)*XYM3E!$B68+(drdp!G68+drdp!P68)*XYM3E!$C68+(drdp!J68+drdp!S68)*XYM3E!$D68))</f>
        <v>-1.684341730415775E-2</v>
      </c>
      <c r="H68" s="18">
        <f>IF(D68="SING",(Wellpath!K68-Wellpath!K67)/2*Model!$W$35,Model!$W$35*((drdp!B68)*XYM3E!$B68+(drdp!E68)*XYM3E!$C68+(drdp!H68)*XYM3E!$D68))</f>
        <v>6.7753312613997377E-2</v>
      </c>
      <c r="I68" s="18">
        <f>IF(D68="SING",0,Model!$W$35*((drdp!C68)*XYM3E!$B68+(drdp!F68)*XYM3E!$C68+(drdp!I68)*XYM3E!$D68))</f>
        <v>-2.2773552788748893E-3</v>
      </c>
      <c r="J68" s="18">
        <f>IF(D68="SING",0,Model!$W$35*((drdp!D68)*XYM3E!$B68+(drdp!G68)*XYM3E!$C68+(drdp!J68)*XYM3E!$D68))</f>
        <v>-8.4217086520788752E-3</v>
      </c>
      <c r="K68" s="21">
        <f t="shared" si="11"/>
        <v>1.2410027605654506</v>
      </c>
      <c r="L68" s="21">
        <f t="shared" si="12"/>
        <v>6.994417942492114E-4</v>
      </c>
      <c r="M68" s="21">
        <f t="shared" si="13"/>
        <v>0.14014727919519548</v>
      </c>
      <c r="N68" s="21">
        <f t="shared" si="14"/>
        <v>-1.2570886512740471E-2</v>
      </c>
      <c r="O68" s="21">
        <f t="shared" si="15"/>
        <v>-0.27952965033161714</v>
      </c>
      <c r="P68" s="21">
        <f t="shared" si="16"/>
        <v>5.1842212887659861E-3</v>
      </c>
      <c r="Q68" s="19">
        <f t="shared" si="17"/>
        <v>1.2272312264549403</v>
      </c>
      <c r="R68" s="19">
        <f t="shared" si="18"/>
        <v>6.8388275305055336E-4</v>
      </c>
      <c r="S68" s="19">
        <f t="shared" si="19"/>
        <v>0.13993450366533397</v>
      </c>
      <c r="T68" s="19">
        <f t="shared" si="20"/>
        <v>-1.210799142031223E-2</v>
      </c>
      <c r="U68" s="19">
        <f t="shared" si="21"/>
        <v>-0.2778178543544722</v>
      </c>
      <c r="V68" s="19">
        <f t="shared" si="22"/>
        <v>5.1266836207981116E-3</v>
      </c>
    </row>
    <row r="69" spans="1:22" x14ac:dyDescent="0.25">
      <c r="A69" s="26">
        <f>Wellpath!E69</f>
        <v>6400</v>
      </c>
      <c r="B69" s="22">
        <v>0</v>
      </c>
      <c r="C69" s="22">
        <f>ABS(COS(Wellpath!$L69))*COS(Wellpath!$M69)*MAX(1,SQRT(10/(Wellpath!K69-Wellpath!K68)))</f>
        <v>0.11917893060997058</v>
      </c>
      <c r="D69" s="22">
        <f>IF(ABS(Wellpath!$L69)&lt;VerticalInc,"SING",-ABS(COS(Wellpath!$L69))*SIN(Wellpath!$M69)/SIN(Wellpath!$L69)*MAX(1,SQRT(10/(Wellpath!$K69-Wellpath!$K68))))</f>
        <v>-1.6344429408267187</v>
      </c>
      <c r="E69" s="20">
        <f>IF(D69="SING",(Wellpath!K70-Wellpath!K68)/2*Model!$W$35,Model!$W$35*((drdp!B69+drdp!K69)*XYM3E!$B69+(drdp!E69+drdp!N69)*XYM3E!$C69+(drdp!H69+drdp!Q69)*XYM3E!$D69))</f>
        <v>0.13611205869041498</v>
      </c>
      <c r="F69" s="20">
        <f>IF(D69="SING",0,Model!$W$35*((drdp!C69+drdp!L69)*XYM3E!$B69+(drdp!F69+drdp!O69)*XYM3E!$C69+(drdp!I69+drdp!R69)*XYM3E!$D69))</f>
        <v>-2.7258518053619556E-3</v>
      </c>
      <c r="G69" s="20">
        <f>IF(D69="SING",0,Model!$W$35*((drdp!D69+drdp!M69)*XYM3E!$B69+(drdp!G69+drdp!P69)*XYM3E!$C69+(drdp!J69+drdp!S69)*XYM3E!$D69))</f>
        <v>-9.8557710672226365E-3</v>
      </c>
      <c r="H69" s="18">
        <f>IF(D69="SING",(Wellpath!K69-Wellpath!K68)/2*Model!$W$35,Model!$W$35*((drdp!B69)*XYM3E!$B69+(drdp!E69)*XYM3E!$C69+(drdp!H69)*XYM3E!$D69))</f>
        <v>6.8056029345207492E-2</v>
      </c>
      <c r="I69" s="18">
        <f>IF(D69="SING",0,Model!$W$35*((drdp!C69)*XYM3E!$B69+(drdp!F69)*XYM3E!$C69+(drdp!I69)*XYM3E!$D69))</f>
        <v>-1.3629259026809778E-3</v>
      </c>
      <c r="J69" s="18">
        <f>IF(D69="SING",0,Model!$W$35*((drdp!D69)*XYM3E!$B69+(drdp!G69)*XYM3E!$C69+(drdp!J69)*XYM3E!$D69))</f>
        <v>-4.9278855336113182E-3</v>
      </c>
      <c r="K69" s="21">
        <f t="shared" si="11"/>
        <v>1.2595292530863935</v>
      </c>
      <c r="L69" s="21">
        <f t="shared" si="12"/>
        <v>7.0687206231400648E-4</v>
      </c>
      <c r="M69" s="21">
        <f t="shared" si="13"/>
        <v>0.14024441541852498</v>
      </c>
      <c r="N69" s="21">
        <f t="shared" si="14"/>
        <v>-1.2941907813653272E-2</v>
      </c>
      <c r="O69" s="21">
        <f t="shared" si="15"/>
        <v>-0.28087113962155824</v>
      </c>
      <c r="P69" s="21">
        <f t="shared" si="16"/>
        <v>5.211086660122809E-3</v>
      </c>
      <c r="Q69" s="19">
        <f t="shared" si="17"/>
        <v>1.2456343836956862</v>
      </c>
      <c r="R69" s="19">
        <f t="shared" si="18"/>
        <v>7.0129936126541012E-4</v>
      </c>
      <c r="S69" s="19">
        <f t="shared" si="19"/>
        <v>0.14017156325102786</v>
      </c>
      <c r="T69" s="19">
        <f t="shared" si="20"/>
        <v>-1.2663641837968672E-2</v>
      </c>
      <c r="U69" s="19">
        <f t="shared" si="21"/>
        <v>-0.2798650226541024</v>
      </c>
      <c r="V69" s="19">
        <f t="shared" si="22"/>
        <v>5.1909376316051923E-3</v>
      </c>
    </row>
    <row r="70" spans="1:22" x14ac:dyDescent="0.25">
      <c r="A70" s="26">
        <f>Wellpath!E70</f>
        <v>6500</v>
      </c>
      <c r="B70" s="22">
        <v>0</v>
      </c>
      <c r="C70" s="22">
        <f>ABS(COS(Wellpath!$L70))*COS(Wellpath!$M70)*MAX(1,SQRT(10/(Wellpath!K70-Wellpath!K69)))</f>
        <v>3.4047402027378319E-2</v>
      </c>
      <c r="D70" s="22">
        <f>IF(ABS(Wellpath!$L70)&lt;VerticalInc,"SING",-ABS(COS(Wellpath!$L70))*SIN(Wellpath!$M70)/SIN(Wellpath!$L70)*MAX(1,SQRT(10/(Wellpath!$K70-Wellpath!$K69))))</f>
        <v>-1.6267222433570174</v>
      </c>
      <c r="E70" s="20">
        <f>IF(D70="SING",(Wellpath!K71-Wellpath!K69)/2*Model!$W$35,Model!$W$35*((drdp!B70+drdp!K70)*XYM3E!$B70+(drdp!E70+drdp!N70)*XYM3E!$C70+(drdp!H70+drdp!Q70)*XYM3E!$D70))</f>
        <v>0.12006257728154814</v>
      </c>
      <c r="F70" s="20">
        <f>IF(D70="SING",0,Model!$W$35*((drdp!C70+drdp!L70)*XYM3E!$B70+(drdp!F70+drdp!O70)*XYM3E!$C70+(drdp!I70+drdp!R70)*XYM3E!$D70))</f>
        <v>-7.0917033630296623E-4</v>
      </c>
      <c r="G70" s="20">
        <f>IF(D70="SING",0,Model!$W$35*((drdp!D70+drdp!M70)*XYM3E!$B70+(drdp!G70+drdp!P70)*XYM3E!$C70+(drdp!J70+drdp!S70)*XYM3E!$D70))</f>
        <v>-2.5115037584812201E-3</v>
      </c>
      <c r="H70" s="18">
        <f>IF(D70="SING",(Wellpath!K70-Wellpath!K69)/2*Model!$W$35,Model!$W$35*((drdp!B70)*XYM3E!$B70+(drdp!E70)*XYM3E!$C70+(drdp!H70)*XYM3E!$D70))</f>
        <v>6.7977905832605795E-2</v>
      </c>
      <c r="I70" s="18">
        <f>IF(D70="SING",0,Model!$W$35*((drdp!C70)*XYM3E!$B70+(drdp!F70)*XYM3E!$C70+(drdp!I70)*XYM3E!$D70))</f>
        <v>-4.0152323423336403E-4</v>
      </c>
      <c r="J70" s="18">
        <f>IF(D70="SING",0,Model!$W$35*((drdp!D70)*XYM3E!$B70+(drdp!G70)*XYM3E!$C70+(drdp!J70)*XYM3E!$D70))</f>
        <v>-1.4219815187867875E-3</v>
      </c>
      <c r="K70" s="21">
        <f t="shared" si="11"/>
        <v>1.2739442755498813</v>
      </c>
      <c r="L70" s="21">
        <f t="shared" si="12"/>
        <v>7.0737498487989854E-4</v>
      </c>
      <c r="M70" s="21">
        <f t="shared" si="13"/>
        <v>0.14025072306965383</v>
      </c>
      <c r="N70" s="21">
        <f t="shared" si="14"/>
        <v>-1.3027052631961428E-2</v>
      </c>
      <c r="O70" s="21">
        <f t="shared" si="15"/>
        <v>-0.28117267723565381</v>
      </c>
      <c r="P70" s="21">
        <f t="shared" si="16"/>
        <v>5.2128677440878377E-3</v>
      </c>
      <c r="Q70" s="19">
        <f t="shared" si="17"/>
        <v>1.26415024876778</v>
      </c>
      <c r="R70" s="19">
        <f t="shared" si="18"/>
        <v>7.0703328322163574E-4</v>
      </c>
      <c r="S70" s="19">
        <f t="shared" si="19"/>
        <v>0.14024643744996473</v>
      </c>
      <c r="T70" s="19">
        <f t="shared" si="20"/>
        <v>-1.2969202522259591E-2</v>
      </c>
      <c r="U70" s="19">
        <f t="shared" si="21"/>
        <v>-0.28096780294733803</v>
      </c>
      <c r="V70" s="19">
        <f t="shared" si="22"/>
        <v>5.2116576187412524E-3</v>
      </c>
    </row>
    <row r="71" spans="1:22" x14ac:dyDescent="0.25">
      <c r="A71" s="26">
        <f>Wellpath!E71</f>
        <v>6576.62</v>
      </c>
      <c r="B71" s="22">
        <v>0</v>
      </c>
      <c r="C71" s="22">
        <f>ABS(COS(Wellpath!$L71))*COS(Wellpath!$M71)*MAX(1,SQRT(10/(Wellpath!K71-Wellpath!K70)))</f>
        <v>-2.95964517353734E-2</v>
      </c>
      <c r="D71" s="22">
        <f>IF(ABS(Wellpath!$L71)&lt;VerticalInc,"SING",-ABS(COS(Wellpath!$L71))*SIN(Wellpath!$M71)/SIN(Wellpath!$L71)*MAX(1,SQRT(10/(Wellpath!$K71-Wellpath!$K70))))</f>
        <v>-1.5993596484855506</v>
      </c>
      <c r="E71" s="20">
        <f>IF(D71="SING",(Wellpath!K72-Wellpath!K70)/2*Model!$W$35,Model!$W$35*((drdp!B71+drdp!K71)*XYM3E!$B71+(drdp!E71+drdp!N71)*XYM3E!$C71+(drdp!H71+drdp!Q71)*XYM3E!$D71))</f>
        <v>6.7658706228658952E-2</v>
      </c>
      <c r="F71" s="20">
        <f>IF(D71="SING",0,Model!$W$35*((drdp!C71+drdp!L71)*XYM3E!$B71+(drdp!F71+drdp!O71)*XYM3E!$C71+(drdp!I71+drdp!R71)*XYM3E!$D71))</f>
        <v>3.5864496772723339E-4</v>
      </c>
      <c r="G71" s="20">
        <f>IF(D71="SING",0,Model!$W$35*((drdp!D71+drdp!M71)*XYM3E!$B71+(drdp!G71+drdp!P71)*XYM3E!$C71+(drdp!J71+drdp!S71)*XYM3E!$D71))</f>
        <v>1.2515060243182643E-3</v>
      </c>
      <c r="H71" s="18">
        <f>IF(D71="SING",(Wellpath!K71-Wellpath!K70)/2*Model!$W$35,Model!$W$35*((drdp!B71)*XYM3E!$B71+(drdp!E71)*XYM3E!$C71+(drdp!H71)*XYM3E!$D71))</f>
        <v>5.1840100712398293E-2</v>
      </c>
      <c r="I71" s="18">
        <f>IF(D71="SING",0,Model!$W$35*((drdp!C71)*XYM3E!$B71+(drdp!F71)*XYM3E!$C71+(drdp!I71)*XYM3E!$D71))</f>
        <v>2.747937742726053E-4</v>
      </c>
      <c r="J71" s="18">
        <f>IF(D71="SING",0,Model!$W$35*((drdp!D71)*XYM3E!$B71+(drdp!G71)*XYM3E!$C71+(drdp!J71)*XYM3E!$D71))</f>
        <v>9.5890391583265048E-4</v>
      </c>
      <c r="K71" s="21">
        <f t="shared" ref="K71:K134" si="23">K70+E71^2</f>
        <v>1.2785219760784172</v>
      </c>
      <c r="L71" s="21">
        <f t="shared" ref="L71:L134" si="24">L70+F71^2</f>
        <v>7.0750361109277464E-4</v>
      </c>
      <c r="M71" s="21">
        <f t="shared" ref="M71:M134" si="25">M70+G71^2</f>
        <v>0.14025228933698275</v>
      </c>
      <c r="N71" s="21">
        <f t="shared" ref="N71:N134" si="26">N70+E71*F71</f>
        <v>-1.3002787177449585E-2</v>
      </c>
      <c r="O71" s="21">
        <f t="shared" ref="O71:O134" si="27">O70+E71*G71</f>
        <v>-0.28108800195721106</v>
      </c>
      <c r="P71" s="21">
        <f t="shared" ref="P71:P134" si="28">P70+F71*G71</f>
        <v>5.21331659042554E-3</v>
      </c>
      <c r="Q71" s="19">
        <f t="shared" ref="Q71:Q134" si="29">K70+H71^2</f>
        <v>1.2766316715917529</v>
      </c>
      <c r="R71" s="19">
        <f t="shared" ref="R71:R134" si="30">L70+I71^2</f>
        <v>7.0745049649827748E-4</v>
      </c>
      <c r="S71" s="19">
        <f t="shared" ref="S71:S134" si="31">M70+J71^2</f>
        <v>0.14025164256637362</v>
      </c>
      <c r="T71" s="19">
        <f t="shared" ref="T71:T134" si="32">N70+H71*I71</f>
        <v>-1.3012807295027996E-2</v>
      </c>
      <c r="U71" s="19">
        <f t="shared" ref="U71:U134" si="33">O70+H71*J71</f>
        <v>-0.28112296756008354</v>
      </c>
      <c r="V71" s="19">
        <f t="shared" ref="V71:V134" si="34">P70+I71*J71</f>
        <v>5.2131312449140346E-3</v>
      </c>
    </row>
    <row r="72" spans="1:22" x14ac:dyDescent="0.25">
      <c r="A72" s="26">
        <f>Wellpath!E72</f>
        <v>6600</v>
      </c>
      <c r="B72" s="22">
        <v>0</v>
      </c>
      <c r="C72" s="22">
        <f>ABS(COS(Wellpath!$L72))*COS(Wellpath!$M72)*MAX(1,SQRT(10/(Wellpath!K72-Wellpath!K71)))</f>
        <v>-5.792290217073582E-2</v>
      </c>
      <c r="D72" s="22">
        <f>IF(ABS(Wellpath!$L72)&lt;VerticalInc,"SING",-ABS(COS(Wellpath!$L72))*SIN(Wellpath!$M72)/SIN(Wellpath!$L72)*MAX(1,SQRT(10/(Wellpath!$K72-Wellpath!$K71))))</f>
        <v>-1.9036783199657297</v>
      </c>
      <c r="E72" s="20">
        <f>IF(D72="SING",(Wellpath!K73-Wellpath!K71)/2*Model!$W$35,Model!$W$35*((drdp!B72+drdp!K72)*XYM3E!$B72+(drdp!E72+drdp!N72)*XYM3E!$C72+(drdp!H72+drdp!Q72)*XYM3E!$D72))</f>
        <v>9.9017228759196177E-2</v>
      </c>
      <c r="F72" s="20">
        <f>IF(D72="SING",0,Model!$W$35*((drdp!C72+drdp!L72)*XYM3E!$B72+(drdp!F72+drdp!O72)*XYM3E!$C72+(drdp!I72+drdp!R72)*XYM3E!$D72))</f>
        <v>8.5721375480147166E-4</v>
      </c>
      <c r="G72" s="20">
        <f>IF(D72="SING",0,Model!$W$35*((drdp!D72+drdp!M72)*XYM3E!$B72+(drdp!G72+drdp!P72)*XYM3E!$C72+(drdp!J72+drdp!S72)*XYM3E!$D72))</f>
        <v>3.0092863347755245E-3</v>
      </c>
      <c r="H72" s="18">
        <f>IF(D72="SING",(Wellpath!K72-Wellpath!K71)/2*Model!$W$35,Model!$W$35*((drdp!B72)*XYM3E!$B72+(drdp!E72)*XYM3E!$C72+(drdp!H72)*XYM3E!$D72))</f>
        <v>1.8763355555114523E-2</v>
      </c>
      <c r="I72" s="18">
        <f>IF(D72="SING",0,Model!$W$35*((drdp!C72)*XYM3E!$B72+(drdp!F72)*XYM3E!$C72+(drdp!I72)*XYM3E!$D72))</f>
        <v>1.6243846318089315E-4</v>
      </c>
      <c r="J72" s="18">
        <f>IF(D72="SING",0,Model!$W$35*((drdp!D72)*XYM3E!$B72+(drdp!G72)*XYM3E!$C72+(drdp!J72)*XYM3E!$D72))</f>
        <v>5.7024732134099902E-4</v>
      </c>
      <c r="K72" s="21">
        <f t="shared" si="23"/>
        <v>1.2883263876695683</v>
      </c>
      <c r="L72" s="21">
        <f t="shared" si="24"/>
        <v>7.0823842651419552E-4</v>
      </c>
      <c r="M72" s="21">
        <f t="shared" si="25"/>
        <v>0.14026134514122743</v>
      </c>
      <c r="N72" s="21">
        <f t="shared" si="26"/>
        <v>-1.2917908246994878E-2</v>
      </c>
      <c r="O72" s="21">
        <f t="shared" si="27"/>
        <v>-0.28079003076379866</v>
      </c>
      <c r="P72" s="21">
        <f t="shared" si="28"/>
        <v>5.215896192063846E-3</v>
      </c>
      <c r="Q72" s="19">
        <f t="shared" si="29"/>
        <v>1.2788740395901048</v>
      </c>
      <c r="R72" s="19">
        <f t="shared" si="30"/>
        <v>7.0752999734709525E-4</v>
      </c>
      <c r="S72" s="19">
        <f t="shared" si="31"/>
        <v>0.14025261451899024</v>
      </c>
      <c r="T72" s="19">
        <f t="shared" si="32"/>
        <v>-1.2999739286809095E-2</v>
      </c>
      <c r="U72" s="19">
        <f t="shared" si="33"/>
        <v>-0.28107730220396637</v>
      </c>
      <c r="V72" s="19">
        <f t="shared" si="34"/>
        <v>5.2134092205240517E-3</v>
      </c>
    </row>
    <row r="73" spans="1:22" x14ac:dyDescent="0.25">
      <c r="A73" s="26">
        <f>Wellpath!E73</f>
        <v>6700</v>
      </c>
      <c r="B73" s="22">
        <v>0</v>
      </c>
      <c r="C73" s="22">
        <f>ABS(COS(Wellpath!$L73))*COS(Wellpath!$M73)*MAX(1,SQRT(10/(Wellpath!K73-Wellpath!K72)))</f>
        <v>-0.13283144049720153</v>
      </c>
      <c r="D73" s="22">
        <f>IF(ABS(Wellpath!$L73)&lt;VerticalInc,"SING",-ABS(COS(Wellpath!$L73))*SIN(Wellpath!$M73)/SIN(Wellpath!$L73)*MAX(1,SQRT(10/(Wellpath!$K73-Wellpath!$K72))))</f>
        <v>-1.6202233243486981</v>
      </c>
      <c r="E73" s="20">
        <f>IF(D73="SING",(Wellpath!K74-Wellpath!K72)/2*Model!$W$35,Model!$W$35*((drdp!B73+drdp!K73)*XYM3E!$B73+(drdp!E73+drdp!N73)*XYM3E!$C73+(drdp!H73+drdp!Q73)*XYM3E!$D73))</f>
        <v>0.13578208471853548</v>
      </c>
      <c r="F73" s="20">
        <f>IF(D73="SING",0,Model!$W$35*((drdp!C73+drdp!L73)*XYM3E!$B73+(drdp!F73+drdp!O73)*XYM3E!$C73+(drdp!I73+drdp!R73)*XYM3E!$D73))</f>
        <v>3.0610601903168361E-3</v>
      </c>
      <c r="G73" s="20">
        <f>IF(D73="SING",0,Model!$W$35*((drdp!D73+drdp!M73)*XYM3E!$B73+(drdp!G73+drdp!P73)*XYM3E!$C73+(drdp!J73+drdp!S73)*XYM3E!$D73))</f>
        <v>1.1035384394898217E-2</v>
      </c>
      <c r="H73" s="18">
        <f>IF(D73="SING",(Wellpath!K73-Wellpath!K72)/2*Model!$W$35,Model!$W$35*((drdp!B73)*XYM3E!$B73+(drdp!E73)*XYM3E!$C73+(drdp!H73)*XYM3E!$D73))</f>
        <v>6.7891042359267476E-2</v>
      </c>
      <c r="I73" s="18">
        <f>IF(D73="SING",0,Model!$W$35*((drdp!C73)*XYM3E!$B73+(drdp!F73)*XYM3E!$C73+(drdp!I73)*XYM3E!$D73))</f>
        <v>1.53053009515841E-3</v>
      </c>
      <c r="J73" s="18">
        <f>IF(D73="SING",0,Model!$W$35*((drdp!D73)*XYM3E!$B73+(drdp!G73)*XYM3E!$C73+(drdp!J73)*XYM3E!$D73))</f>
        <v>5.5176921974490877E-3</v>
      </c>
      <c r="K73" s="21">
        <f t="shared" si="23"/>
        <v>1.3067631622000799</v>
      </c>
      <c r="L73" s="21">
        <f t="shared" si="24"/>
        <v>7.1760851600293808E-4</v>
      </c>
      <c r="M73" s="21">
        <f t="shared" si="25"/>
        <v>0.14038312484997059</v>
      </c>
      <c r="N73" s="21">
        <f t="shared" si="26"/>
        <v>-1.2502271112904742E-2</v>
      </c>
      <c r="O73" s="21">
        <f t="shared" si="27"/>
        <v>-0.27929162326498896</v>
      </c>
      <c r="P73" s="21">
        <f t="shared" si="28"/>
        <v>5.2496761679199123E-3</v>
      </c>
      <c r="Q73" s="19">
        <f t="shared" si="29"/>
        <v>1.2929355813021961</v>
      </c>
      <c r="R73" s="19">
        <f t="shared" si="30"/>
        <v>7.1058094888638108E-4</v>
      </c>
      <c r="S73" s="19">
        <f t="shared" si="31"/>
        <v>0.14029179006841322</v>
      </c>
      <c r="T73" s="19">
        <f t="shared" si="32"/>
        <v>-1.2813998963472345E-2</v>
      </c>
      <c r="U73" s="19">
        <f t="shared" si="33"/>
        <v>-0.28041542888909626</v>
      </c>
      <c r="V73" s="19">
        <f t="shared" si="34"/>
        <v>5.2243411860278628E-3</v>
      </c>
    </row>
    <row r="74" spans="1:22" x14ac:dyDescent="0.25">
      <c r="A74" s="26">
        <f>Wellpath!E74</f>
        <v>6800</v>
      </c>
      <c r="B74" s="22">
        <v>0</v>
      </c>
      <c r="C74" s="22">
        <f>ABS(COS(Wellpath!$L74))*COS(Wellpath!$M74)*MAX(1,SQRT(10/(Wellpath!K74-Wellpath!K73)))</f>
        <v>-0.21736042129000252</v>
      </c>
      <c r="D74" s="22">
        <f>IF(ABS(Wellpath!$L74)&lt;VerticalInc,"SING",-ABS(COS(Wellpath!$L74))*SIN(Wellpath!$M74)/SIN(Wellpath!$L74)*MAX(1,SQRT(10/(Wellpath!$K74-Wellpath!$K73))))</f>
        <v>-1.601488138376888</v>
      </c>
      <c r="E74" s="20">
        <f>IF(D74="SING",(Wellpath!K75-Wellpath!K73)/2*Model!$W$35,Model!$W$35*((drdp!B74+drdp!K74)*XYM3E!$B74+(drdp!E74+drdp!N74)*XYM3E!$C74+(drdp!H74+drdp!Q74)*XYM3E!$D74))</f>
        <v>0.13534251502005759</v>
      </c>
      <c r="F74" s="20">
        <f>IF(D74="SING",0,Model!$W$35*((drdp!C74+drdp!L74)*XYM3E!$B74+(drdp!F74+drdp!O74)*XYM3E!$C74+(drdp!I74+drdp!R74)*XYM3E!$D74))</f>
        <v>4.8316323840400313E-3</v>
      </c>
      <c r="G74" s="20">
        <f>IF(D74="SING",0,Model!$W$35*((drdp!D74+drdp!M74)*XYM3E!$B74+(drdp!G74+drdp!P74)*XYM3E!$C74+(drdp!J74+drdp!S74)*XYM3E!$D74))</f>
        <v>1.7933668478380953E-2</v>
      </c>
      <c r="H74" s="18">
        <f>IF(D74="SING",(Wellpath!K74-Wellpath!K73)/2*Model!$W$35,Model!$W$35*((drdp!B74)*XYM3E!$B74+(drdp!E74)*XYM3E!$C74+(drdp!H74)*XYM3E!$D74))</f>
        <v>6.7671257510029559E-2</v>
      </c>
      <c r="I74" s="18">
        <f>IF(D74="SING",0,Model!$W$35*((drdp!C74)*XYM3E!$B74+(drdp!F74)*XYM3E!$C74+(drdp!I74)*XYM3E!$D74))</f>
        <v>2.4158161920200391E-3</v>
      </c>
      <c r="J74" s="18">
        <f>IF(D74="SING",0,Model!$W$35*((drdp!D74)*XYM3E!$B74+(drdp!G74)*XYM3E!$C74+(drdp!J74)*XYM3E!$D74))</f>
        <v>8.9668342391905787E-3</v>
      </c>
      <c r="K74" s="21">
        <f t="shared" si="23"/>
        <v>1.3250807585720343</v>
      </c>
      <c r="L74" s="21">
        <f t="shared" si="24"/>
        <v>7.4095318749744241E-4</v>
      </c>
      <c r="M74" s="21">
        <f t="shared" si="25"/>
        <v>0.14070474131506305</v>
      </c>
      <c r="N74" s="21">
        <f t="shared" si="26"/>
        <v>-1.1848345834396408E-2</v>
      </c>
      <c r="O74" s="21">
        <f t="shared" si="27"/>
        <v>-0.27686443546958894</v>
      </c>
      <c r="P74" s="21">
        <f t="shared" si="28"/>
        <v>5.336325061304696E-3</v>
      </c>
      <c r="Q74" s="19">
        <f t="shared" si="29"/>
        <v>1.3113425612930687</v>
      </c>
      <c r="R74" s="19">
        <f t="shared" si="30"/>
        <v>7.2344468387656427E-4</v>
      </c>
      <c r="S74" s="19">
        <f t="shared" si="31"/>
        <v>0.1404635289662437</v>
      </c>
      <c r="T74" s="19">
        <f t="shared" si="32"/>
        <v>-1.2338789793277655E-2</v>
      </c>
      <c r="U74" s="19">
        <f t="shared" si="33"/>
        <v>-0.27868482631613894</v>
      </c>
      <c r="V74" s="19">
        <f t="shared" si="34"/>
        <v>5.2713383912661085E-3</v>
      </c>
    </row>
    <row r="75" spans="1:22" x14ac:dyDescent="0.25">
      <c r="A75" s="26">
        <f>Wellpath!E75</f>
        <v>6900</v>
      </c>
      <c r="B75" s="22">
        <v>0</v>
      </c>
      <c r="C75" s="22">
        <f>ABS(COS(Wellpath!$L75))*COS(Wellpath!$M75)*MAX(1,SQRT(10/(Wellpath!K75-Wellpath!K74)))</f>
        <v>-0.29996122748757309</v>
      </c>
      <c r="D75" s="22">
        <f>IF(ABS(Wellpath!$L75)&lt;VerticalInc,"SING",-ABS(COS(Wellpath!$L75))*SIN(Wellpath!$M75)/SIN(Wellpath!$L75)*MAX(1,SQRT(10/(Wellpath!$K75-Wellpath!$K74))))</f>
        <v>-1.5488669655234035</v>
      </c>
      <c r="E75" s="20">
        <f>IF(D75="SING",(Wellpath!K76-Wellpath!K74)/2*Model!$W$35,Model!$W$35*((drdp!B75+drdp!K75)*XYM3E!$B75+(drdp!E75+drdp!N75)*XYM3E!$C75+(drdp!H75+drdp!Q75)*XYM3E!$D75))</f>
        <v>0.13414673320506884</v>
      </c>
      <c r="F75" s="20">
        <f>IF(D75="SING",0,Model!$W$35*((drdp!C75+drdp!L75)*XYM3E!$B75+(drdp!F75+drdp!O75)*XYM3E!$C75+(drdp!I75+drdp!R75)*XYM3E!$D75))</f>
        <v>6.4684256458362793E-3</v>
      </c>
      <c r="G75" s="20">
        <f>IF(D75="SING",0,Model!$W$35*((drdp!D75+drdp!M75)*XYM3E!$B75+(drdp!G75+drdp!P75)*XYM3E!$C75+(drdp!J75+drdp!S75)*XYM3E!$D75))</f>
        <v>2.477023246373956E-2</v>
      </c>
      <c r="H75" s="18">
        <f>IF(D75="SING",(Wellpath!K75-Wellpath!K74)/2*Model!$W$35,Model!$W$35*((drdp!B75)*XYM3E!$B75+(drdp!E75)*XYM3E!$C75+(drdp!H75)*XYM3E!$D75))</f>
        <v>6.7073366602533921E-2</v>
      </c>
      <c r="I75" s="18">
        <f>IF(D75="SING",0,Model!$W$35*((drdp!C75)*XYM3E!$B75+(drdp!F75)*XYM3E!$C75+(drdp!I75)*XYM3E!$D75))</f>
        <v>3.2342128229181167E-3</v>
      </c>
      <c r="J75" s="18">
        <f>IF(D75="SING",0,Model!$W$35*((drdp!D75)*XYM3E!$B75+(drdp!G75)*XYM3E!$C75+(drdp!J75)*XYM3E!$D75))</f>
        <v>1.238511623186969E-2</v>
      </c>
      <c r="K75" s="21">
        <f t="shared" si="23"/>
        <v>1.3430761046016262</v>
      </c>
      <c r="L75" s="21">
        <f t="shared" si="24"/>
        <v>7.8279371783315484E-4</v>
      </c>
      <c r="M75" s="21">
        <f t="shared" si="25"/>
        <v>0.14131830573137075</v>
      </c>
      <c r="N75" s="21">
        <f t="shared" si="26"/>
        <v>-1.0980627665027583E-2</v>
      </c>
      <c r="O75" s="21">
        <f t="shared" si="27"/>
        <v>-0.27354158970384812</v>
      </c>
      <c r="P75" s="21">
        <f t="shared" si="28"/>
        <v>5.4965494682264757E-3</v>
      </c>
      <c r="Q75" s="19">
        <f t="shared" si="29"/>
        <v>1.3295795950794322</v>
      </c>
      <c r="R75" s="19">
        <f t="shared" si="30"/>
        <v>7.5141332008137041E-4</v>
      </c>
      <c r="S75" s="19">
        <f t="shared" si="31"/>
        <v>0.14085813241913997</v>
      </c>
      <c r="T75" s="19">
        <f t="shared" si="32"/>
        <v>-1.1631416292054204E-2</v>
      </c>
      <c r="U75" s="19">
        <f t="shared" si="33"/>
        <v>-0.27603372402815374</v>
      </c>
      <c r="V75" s="19">
        <f t="shared" si="34"/>
        <v>5.3763811630351405E-3</v>
      </c>
    </row>
    <row r="76" spans="1:22" x14ac:dyDescent="0.25">
      <c r="A76" s="26">
        <f>Wellpath!E76</f>
        <v>7000</v>
      </c>
      <c r="B76" s="22">
        <v>0</v>
      </c>
      <c r="C76" s="22">
        <f>ABS(COS(Wellpath!$L76))*COS(Wellpath!$M76)*MAX(1,SQRT(10/(Wellpath!K76-Wellpath!K75)))</f>
        <v>-0.3774481591124681</v>
      </c>
      <c r="D76" s="22">
        <f>IF(ABS(Wellpath!$L76)&lt;VerticalInc,"SING",-ABS(COS(Wellpath!$L76))*SIN(Wellpath!$M76)/SIN(Wellpath!$L76)*MAX(1,SQRT(10/(Wellpath!$K76-Wellpath!$K75))))</f>
        <v>-1.4663080170113512</v>
      </c>
      <c r="E76" s="20">
        <f>IF(D76="SING",(Wellpath!K77-Wellpath!K75)/2*Model!$W$35,Model!$W$35*((drdp!B76+drdp!K76)*XYM3E!$B76+(drdp!E76+drdp!N76)*XYM3E!$C76+(drdp!H76+drdp!Q76)*XYM3E!$D76))</f>
        <v>0.13223274343605734</v>
      </c>
      <c r="F76" s="20">
        <f>IF(D76="SING",0,Model!$W$35*((drdp!C76+drdp!L76)*XYM3E!$B76+(drdp!F76+drdp!O76)*XYM3E!$C76+(drdp!I76+drdp!R76)*XYM3E!$D76))</f>
        <v>7.935942804223977E-3</v>
      </c>
      <c r="G76" s="20">
        <f>IF(D76="SING",0,Model!$W$35*((drdp!D76+drdp!M76)*XYM3E!$B76+(drdp!G76+drdp!P76)*XYM3E!$C76+(drdp!J76+drdp!S76)*XYM3E!$D76))</f>
        <v>3.1429460842855778E-2</v>
      </c>
      <c r="H76" s="18">
        <f>IF(D76="SING",(Wellpath!K76-Wellpath!K75)/2*Model!$W$35,Model!$W$35*((drdp!B76)*XYM3E!$B76+(drdp!E76)*XYM3E!$C76+(drdp!H76)*XYM3E!$D76))</f>
        <v>6.6116371718028671E-2</v>
      </c>
      <c r="I76" s="18">
        <f>IF(D76="SING",0,Model!$W$35*((drdp!C76)*XYM3E!$B76+(drdp!F76)*XYM3E!$C76+(drdp!I76)*XYM3E!$D76))</f>
        <v>3.9679714021119885E-3</v>
      </c>
      <c r="J76" s="18">
        <f>IF(D76="SING",0,Model!$W$35*((drdp!D76)*XYM3E!$B76+(drdp!G76)*XYM3E!$C76+(drdp!J76)*XYM3E!$D76))</f>
        <v>1.5714730421427889E-2</v>
      </c>
      <c r="K76" s="21">
        <f t="shared" si="23"/>
        <v>1.3605616030382524</v>
      </c>
      <c r="L76" s="21">
        <f t="shared" si="24"/>
        <v>8.4577290602506916E-4</v>
      </c>
      <c r="M76" s="21">
        <f t="shared" si="25"/>
        <v>0.14230611674024335</v>
      </c>
      <c r="N76" s="21">
        <f t="shared" si="26"/>
        <v>-9.9312361762734086E-3</v>
      </c>
      <c r="O76" s="21">
        <f t="shared" si="27"/>
        <v>-0.26938558587188116</v>
      </c>
      <c r="P76" s="21">
        <f t="shared" si="28"/>
        <v>5.7459718718429762E-3</v>
      </c>
      <c r="Q76" s="19">
        <f t="shared" si="29"/>
        <v>1.3474474792107827</v>
      </c>
      <c r="R76" s="19">
        <f t="shared" si="30"/>
        <v>7.9853851488113339E-4</v>
      </c>
      <c r="S76" s="19">
        <f t="shared" si="31"/>
        <v>0.14156525848358889</v>
      </c>
      <c r="T76" s="19">
        <f t="shared" si="32"/>
        <v>-1.071827979283904E-2</v>
      </c>
      <c r="U76" s="19">
        <f t="shared" si="33"/>
        <v>-0.27250258874585637</v>
      </c>
      <c r="V76" s="19">
        <f t="shared" si="34"/>
        <v>5.5589050691306008E-3</v>
      </c>
    </row>
    <row r="77" spans="1:22" x14ac:dyDescent="0.25">
      <c r="A77" s="26">
        <f>Wellpath!E77</f>
        <v>7100</v>
      </c>
      <c r="B77" s="22">
        <v>0</v>
      </c>
      <c r="C77" s="22">
        <f>ABS(COS(Wellpath!$L77))*COS(Wellpath!$M77)*MAX(1,SQRT(10/(Wellpath!K77-Wellpath!K76)))</f>
        <v>-0.44793862003149504</v>
      </c>
      <c r="D77" s="22">
        <f>IF(ABS(Wellpath!$L77)&lt;VerticalInc,"SING",-ABS(COS(Wellpath!$L77))*SIN(Wellpath!$M77)/SIN(Wellpath!$L77)*MAX(1,SQRT(10/(Wellpath!$K77-Wellpath!$K76))))</f>
        <v>-1.3594617388730783</v>
      </c>
      <c r="E77" s="20">
        <f>IF(D77="SING",(Wellpath!K78-Wellpath!K76)/2*Model!$W$35,Model!$W$35*((drdp!B77+drdp!K77)*XYM3E!$B77+(drdp!E77+drdp!N77)*XYM3E!$C77+(drdp!H77+drdp!Q77)*XYM3E!$D77))</f>
        <v>6.6211764032316434E-2</v>
      </c>
      <c r="F77" s="20">
        <f>IF(D77="SING",0,Model!$W$35*((drdp!C77+drdp!L77)*XYM3E!$B77+(drdp!F77+drdp!O77)*XYM3E!$C77+(drdp!I77+drdp!R77)*XYM3E!$D77))</f>
        <v>4.7088219987239093E-3</v>
      </c>
      <c r="G77" s="20">
        <f>IF(D77="SING",0,Model!$W$35*((drdp!D77+drdp!M77)*XYM3E!$B77+(drdp!G77+drdp!P77)*XYM3E!$C77+(drdp!J77+drdp!S77)*XYM3E!$D77))</f>
        <v>1.9345117069631653E-2</v>
      </c>
      <c r="H77" s="18">
        <f>IF(D77="SING",(Wellpath!K77-Wellpath!K76)/2*Model!$W$35,Model!$W$35*((drdp!B77)*XYM3E!$B77+(drdp!E77)*XYM3E!$C77+(drdp!H77)*XYM3E!$D77))</f>
        <v>6.4811828535939434E-2</v>
      </c>
      <c r="I77" s="18">
        <f>IF(D77="SING",0,Model!$W$35*((drdp!C77)*XYM3E!$B77+(drdp!F77)*XYM3E!$C77+(drdp!I77)*XYM3E!$D77))</f>
        <v>4.6092619408025226E-3</v>
      </c>
      <c r="J77" s="18">
        <f>IF(D77="SING",0,Model!$W$35*((drdp!D77)*XYM3E!$B77+(drdp!G77)*XYM3E!$C77+(drdp!J77)*XYM3E!$D77))</f>
        <v>1.8936097366514727E-2</v>
      </c>
      <c r="K77" s="21">
        <f t="shared" si="23"/>
        <v>1.3649456007345235</v>
      </c>
      <c r="L77" s="21">
        <f t="shared" si="24"/>
        <v>8.6794591064073541E-4</v>
      </c>
      <c r="M77" s="21">
        <f t="shared" si="25"/>
        <v>0.1426803502946811</v>
      </c>
      <c r="N77" s="21">
        <f t="shared" si="26"/>
        <v>-9.6194567652237196E-3</v>
      </c>
      <c r="O77" s="21">
        <f t="shared" si="27"/>
        <v>-0.2681047115452892</v>
      </c>
      <c r="P77" s="21">
        <f t="shared" si="28"/>
        <v>5.837064584668347E-3</v>
      </c>
      <c r="Q77" s="19">
        <f t="shared" si="29"/>
        <v>1.3647621761564244</v>
      </c>
      <c r="R77" s="19">
        <f t="shared" si="30"/>
        <v>8.6701820166399984E-4</v>
      </c>
      <c r="S77" s="19">
        <f t="shared" si="31"/>
        <v>0.14266469252371747</v>
      </c>
      <c r="T77" s="19">
        <f t="shared" si="32"/>
        <v>-9.6325014816888849E-3</v>
      </c>
      <c r="U77" s="19">
        <f t="shared" si="33"/>
        <v>-0.26815830277622277</v>
      </c>
      <c r="V77" s="19">
        <f t="shared" si="34"/>
        <v>5.8332533047417831E-3</v>
      </c>
    </row>
    <row r="78" spans="1:22" x14ac:dyDescent="0.25">
      <c r="A78" s="26">
        <f>Wellpath!E78</f>
        <v>7102.16</v>
      </c>
      <c r="B78" s="22">
        <v>0</v>
      </c>
      <c r="C78" s="22">
        <f>ABS(COS(Wellpath!$L78))*COS(Wellpath!$M78)*MAX(1,SQRT(10/(Wellpath!K78-Wellpath!K77)))</f>
        <v>-1.7514423000074759</v>
      </c>
      <c r="D78" s="22">
        <f>IF(ABS(Wellpath!$L78)&lt;VerticalInc,"SING",-ABS(COS(Wellpath!$L78))*SIN(Wellpath!$M78)/SIN(Wellpath!$L78)*MAX(1,SQRT(10/(Wellpath!$K78-Wellpath!$K77))))</f>
        <v>-5.2892841938494843</v>
      </c>
      <c r="E78" s="20">
        <f>IF(D78="SING",(Wellpath!K79-Wellpath!K77)/2*Model!$W$35,Model!$W$35*((drdp!B78+drdp!K78)*XYM3E!$B78+(drdp!E78+drdp!N78)*XYM3E!$C78+(drdp!H78+drdp!Q78)*XYM3E!$D78))</f>
        <v>0.25248248413873969</v>
      </c>
      <c r="F78" s="20">
        <f>IF(D78="SING",0,Model!$W$35*((drdp!C78+drdp!L78)*XYM3E!$B78+(drdp!F78+drdp!O78)*XYM3E!$C78+(drdp!I78+drdp!R78)*XYM3E!$D78))</f>
        <v>1.8009682354827864E-2</v>
      </c>
      <c r="G78" s="20">
        <f>IF(D78="SING",0,Model!$W$35*((drdp!D78+drdp!M78)*XYM3E!$B78+(drdp!G78+drdp!P78)*XYM3E!$C78+(drdp!J78+drdp!S78)*XYM3E!$D78))</f>
        <v>7.4060924914367554E-2</v>
      </c>
      <c r="H78" s="18">
        <f>IF(D78="SING",(Wellpath!K78-Wellpath!K77)/2*Model!$W$35,Model!$W$35*((drdp!B78)*XYM3E!$B78+(drdp!E78)*XYM3E!$C78+(drdp!H78)*XYM3E!$D78))</f>
        <v>5.4536216573995659E-3</v>
      </c>
      <c r="I78" s="18">
        <f>IF(D78="SING",0,Model!$W$35*((drdp!C78)*XYM3E!$B78+(drdp!F78)*XYM3E!$C78+(drdp!I78)*XYM3E!$D78))</f>
        <v>3.8900913886448046E-4</v>
      </c>
      <c r="J78" s="18">
        <f>IF(D78="SING",0,Model!$W$35*((drdp!D78)*XYM3E!$B78+(drdp!G78)*XYM3E!$C78+(drdp!J78)*XYM3E!$D78))</f>
        <v>1.5997159781511569E-3</v>
      </c>
      <c r="K78" s="21">
        <f t="shared" si="23"/>
        <v>1.4286930055313924</v>
      </c>
      <c r="L78" s="21">
        <f t="shared" si="24"/>
        <v>1.1922945691625335E-3</v>
      </c>
      <c r="M78" s="21">
        <f t="shared" si="25"/>
        <v>0.14816537089385268</v>
      </c>
      <c r="N78" s="21">
        <f t="shared" si="26"/>
        <v>-5.0723274257271529E-3</v>
      </c>
      <c r="O78" s="21">
        <f t="shared" si="27"/>
        <v>-0.249405625245297</v>
      </c>
      <c r="P78" s="21">
        <f t="shared" si="28"/>
        <v>7.1708783172808634E-3</v>
      </c>
      <c r="Q78" s="19">
        <f t="shared" si="29"/>
        <v>1.3649753427237057</v>
      </c>
      <c r="R78" s="19">
        <f t="shared" si="30"/>
        <v>8.6809723875085553E-4</v>
      </c>
      <c r="S78" s="19">
        <f t="shared" si="31"/>
        <v>0.14268290938589184</v>
      </c>
      <c r="T78" s="19">
        <f t="shared" si="32"/>
        <v>-9.6173352565590824E-3</v>
      </c>
      <c r="U78" s="19">
        <f t="shared" si="33"/>
        <v>-0.26809598729958506</v>
      </c>
      <c r="V78" s="19">
        <f t="shared" si="34"/>
        <v>5.8376868888034353E-3</v>
      </c>
    </row>
    <row r="79" spans="1:22" x14ac:dyDescent="0.25">
      <c r="A79" s="26">
        <f>Wellpath!E79</f>
        <v>7200</v>
      </c>
      <c r="B79" s="22">
        <v>0</v>
      </c>
      <c r="C79" s="22">
        <f>ABS(COS(Wellpath!$L79))*COS(Wellpath!$M79)*MAX(1,SQRT(10/(Wellpath!K79-Wellpath!K78)))</f>
        <v>-0.51911006898597922</v>
      </c>
      <c r="D79" s="22">
        <f>IF(ABS(Wellpath!$L79)&lt;VerticalInc,"SING",-ABS(COS(Wellpath!$L79))*SIN(Wellpath!$M79)/SIN(Wellpath!$L79)*MAX(1,SQRT(10/(Wellpath!$K79-Wellpath!$K78))))</f>
        <v>-1.3273922927764221</v>
      </c>
      <c r="E79" s="20">
        <f>IF(D79="SING",(Wellpath!K80-Wellpath!K78)/2*Model!$W$35,Model!$W$35*((drdp!B79+drdp!K79)*XYM3E!$B79+(drdp!E79+drdp!N79)*XYM3E!$C79+(drdp!H79+drdp!Q79)*XYM3E!$D79))</f>
        <v>0.12832840304021872</v>
      </c>
      <c r="F79" s="20">
        <f>IF(D79="SING",0,Model!$W$35*((drdp!C79+drdp!L79)*XYM3E!$B79+(drdp!F79+drdp!O79)*XYM3E!$C79+(drdp!I79+drdp!R79)*XYM3E!$D79))</f>
        <v>9.2881920009823676E-3</v>
      </c>
      <c r="G79" s="20">
        <f>IF(D79="SING",0,Model!$W$35*((drdp!D79+drdp!M79)*XYM3E!$B79+(drdp!G79+drdp!P79)*XYM3E!$C79+(drdp!J79+drdp!S79)*XYM3E!$D79))</f>
        <v>4.2146848539824623E-2</v>
      </c>
      <c r="H79" s="18">
        <f>IF(D79="SING",(Wellpath!K79-Wellpath!K78)/2*Model!$W$35,Model!$W$35*((drdp!B79)*XYM3E!$B79+(drdp!E79)*XYM3E!$C79+(drdp!H79)*XYM3E!$D79))</f>
        <v>6.3463662320334235E-2</v>
      </c>
      <c r="I79" s="18">
        <f>IF(D79="SING",0,Model!$W$35*((drdp!C79)*XYM3E!$B79+(drdp!F79)*XYM3E!$C79+(drdp!I79)*XYM3E!$D79))</f>
        <v>4.5933921622326535E-3</v>
      </c>
      <c r="J79" s="18">
        <f>IF(D79="SING",0,Model!$W$35*((drdp!D79)*XYM3E!$B79+(drdp!G79)*XYM3E!$C79+(drdp!J79)*XYM3E!$D79))</f>
        <v>2.0843346447313071E-2</v>
      </c>
      <c r="K79" s="21">
        <f t="shared" si="23"/>
        <v>1.4451611845582453</v>
      </c>
      <c r="L79" s="21">
        <f t="shared" si="24"/>
        <v>1.2785650798096463E-3</v>
      </c>
      <c r="M79" s="21">
        <f t="shared" si="25"/>
        <v>0.14994172773569159</v>
      </c>
      <c r="N79" s="21">
        <f t="shared" si="26"/>
        <v>-3.880388579110152E-3</v>
      </c>
      <c r="O79" s="21">
        <f t="shared" si="27"/>
        <v>-0.24399698747900334</v>
      </c>
      <c r="P79" s="21">
        <f t="shared" si="28"/>
        <v>7.562346338755078E-3</v>
      </c>
      <c r="Q79" s="19">
        <f t="shared" si="29"/>
        <v>1.432720641966502</v>
      </c>
      <c r="R79" s="19">
        <f t="shared" si="30"/>
        <v>1.2133938207185939E-3</v>
      </c>
      <c r="S79" s="19">
        <f t="shared" si="31"/>
        <v>0.1485998159849754</v>
      </c>
      <c r="T79" s="19">
        <f t="shared" si="32"/>
        <v>-4.7808139366383503E-3</v>
      </c>
      <c r="U79" s="19">
        <f t="shared" si="33"/>
        <v>-0.24808283014473897</v>
      </c>
      <c r="V79" s="19">
        <f t="shared" si="34"/>
        <v>7.2666199814866508E-3</v>
      </c>
    </row>
    <row r="80" spans="1:22" x14ac:dyDescent="0.25">
      <c r="A80" s="26">
        <f>Wellpath!E80</f>
        <v>7300</v>
      </c>
      <c r="B80" s="22">
        <v>0</v>
      </c>
      <c r="C80" s="22">
        <f>ABS(COS(Wellpath!$L80))*COS(Wellpath!$M80)*MAX(1,SQRT(10/(Wellpath!K80-Wellpath!K79)))</f>
        <v>-0.58908820012400342</v>
      </c>
      <c r="D80" s="22">
        <f>IF(ABS(Wellpath!$L80)&lt;VerticalInc,"SING",-ABS(COS(Wellpath!$L80))*SIN(Wellpath!$M80)/SIN(Wellpath!$L80)*MAX(1,SQRT(10/(Wellpath!$K80-Wellpath!$K79))))</f>
        <v>-1.2627848095689218</v>
      </c>
      <c r="E80" s="20">
        <f>IF(D80="SING",(Wellpath!K81-Wellpath!K79)/2*Model!$W$35,Model!$W$35*((drdp!B80+drdp!K80)*XYM3E!$B80+(drdp!E80+drdp!N80)*XYM3E!$C80+(drdp!H80+drdp!Q80)*XYM3E!$D80))</f>
        <v>0.12941924159315168</v>
      </c>
      <c r="F80" s="20">
        <f>IF(D80="SING",0,Model!$W$35*((drdp!C80+drdp!L80)*XYM3E!$B80+(drdp!F80+drdp!O80)*XYM3E!$C80+(drdp!I80+drdp!R80)*XYM3E!$D80))</f>
        <v>9.2899692385270318E-3</v>
      </c>
      <c r="G80" s="20">
        <f>IF(D80="SING",0,Model!$W$35*((drdp!D80+drdp!M80)*XYM3E!$B80+(drdp!G80+drdp!P80)*XYM3E!$C80+(drdp!J80+drdp!S80)*XYM3E!$D80))</f>
        <v>4.7163375201390245E-2</v>
      </c>
      <c r="H80" s="18">
        <f>IF(D80="SING",(Wellpath!K80-Wellpath!K79)/2*Model!$W$35,Model!$W$35*((drdp!B80)*XYM3E!$B80+(drdp!E80)*XYM3E!$C80+(drdp!H80)*XYM3E!$D80))</f>
        <v>6.4709620796575842E-2</v>
      </c>
      <c r="I80" s="18">
        <f>IF(D80="SING",0,Model!$W$35*((drdp!C80)*XYM3E!$B80+(drdp!F80)*XYM3E!$C80+(drdp!I80)*XYM3E!$D80))</f>
        <v>4.6449846192635159E-3</v>
      </c>
      <c r="J80" s="18">
        <f>IF(D80="SING",0,Model!$W$35*((drdp!D80)*XYM3E!$B80+(drdp!G80)*XYM3E!$C80+(drdp!J80)*XYM3E!$D80))</f>
        <v>2.3581687600695123E-2</v>
      </c>
      <c r="K80" s="21">
        <f t="shared" si="23"/>
        <v>1.4619105246527919</v>
      </c>
      <c r="L80" s="21">
        <f t="shared" si="24"/>
        <v>1.3648686082624248E-3</v>
      </c>
      <c r="M80" s="21">
        <f t="shared" si="25"/>
        <v>0.15216611169607869</v>
      </c>
      <c r="N80" s="21">
        <f t="shared" si="26"/>
        <v>-2.6780878058362744E-3</v>
      </c>
      <c r="O80" s="21">
        <f t="shared" si="27"/>
        <v>-0.23789313922946614</v>
      </c>
      <c r="P80" s="21">
        <f t="shared" si="28"/>
        <v>8.0004926435611017E-3</v>
      </c>
      <c r="Q80" s="19">
        <f t="shared" si="29"/>
        <v>1.4493485195818818</v>
      </c>
      <c r="R80" s="19">
        <f t="shared" si="30"/>
        <v>1.3001409619228408E-3</v>
      </c>
      <c r="S80" s="19">
        <f t="shared" si="31"/>
        <v>0.15049782372578838</v>
      </c>
      <c r="T80" s="19">
        <f t="shared" si="32"/>
        <v>-3.5798133857916827E-3</v>
      </c>
      <c r="U80" s="19">
        <f t="shared" si="33"/>
        <v>-0.24247102541661905</v>
      </c>
      <c r="V80" s="19">
        <f t="shared" si="34"/>
        <v>7.6718829149565841E-3</v>
      </c>
    </row>
    <row r="81" spans="1:22" x14ac:dyDescent="0.25">
      <c r="A81" s="26">
        <f>Wellpath!E81</f>
        <v>7400</v>
      </c>
      <c r="B81" s="22">
        <v>0</v>
      </c>
      <c r="C81" s="22">
        <f>ABS(COS(Wellpath!$L81))*COS(Wellpath!$M81)*MAX(1,SQRT(10/(Wellpath!K81-Wellpath!K80)))</f>
        <v>-0.65513922663767143</v>
      </c>
      <c r="D81" s="22">
        <f>IF(ABS(Wellpath!$L81)&lt;VerticalInc,"SING",-ABS(COS(Wellpath!$L81))*SIN(Wellpath!$M81)/SIN(Wellpath!$L81)*MAX(1,SQRT(10/(Wellpath!$K81-Wellpath!$K80))))</f>
        <v>-1.1623540758089963</v>
      </c>
      <c r="E81" s="20">
        <f>IF(D81="SING",(Wellpath!K82-Wellpath!K80)/2*Model!$W$35,Model!$W$35*((drdp!B81+drdp!K81)*XYM3E!$B81+(drdp!E81+drdp!N81)*XYM3E!$C81+(drdp!H81+drdp!Q81)*XYM3E!$D81))</f>
        <v>0.12865637919620401</v>
      </c>
      <c r="F81" s="20">
        <f>IF(D81="SING",0,Model!$W$35*((drdp!C81+drdp!L81)*XYM3E!$B81+(drdp!F81+drdp!O81)*XYM3E!$C81+(drdp!I81+drdp!R81)*XYM3E!$D81))</f>
        <v>8.9332680630795913E-3</v>
      </c>
      <c r="G81" s="20">
        <f>IF(D81="SING",0,Model!$W$35*((drdp!D81+drdp!M81)*XYM3E!$B81+(drdp!G81+drdp!P81)*XYM3E!$C81+(drdp!J81+drdp!S81)*XYM3E!$D81))</f>
        <v>5.1517389794104342E-2</v>
      </c>
      <c r="H81" s="18">
        <f>IF(D81="SING",(Wellpath!K81-Wellpath!K80)/2*Model!$W$35,Model!$W$35*((drdp!B81)*XYM3E!$B81+(drdp!E81)*XYM3E!$C81+(drdp!H81)*XYM3E!$D81))</f>
        <v>6.4328189598102006E-2</v>
      </c>
      <c r="I81" s="18">
        <f>IF(D81="SING",0,Model!$W$35*((drdp!C81)*XYM3E!$B81+(drdp!F81)*XYM3E!$C81+(drdp!I81)*XYM3E!$D81))</f>
        <v>4.4666340315397957E-3</v>
      </c>
      <c r="J81" s="18">
        <f>IF(D81="SING",0,Model!$W$35*((drdp!D81)*XYM3E!$B81+(drdp!G81)*XYM3E!$C81+(drdp!J81)*XYM3E!$D81))</f>
        <v>2.5758694897052171E-2</v>
      </c>
      <c r="K81" s="21">
        <f t="shared" si="23"/>
        <v>1.4784629885606693</v>
      </c>
      <c r="L81" s="21">
        <f t="shared" si="24"/>
        <v>1.4446718865492626E-3</v>
      </c>
      <c r="M81" s="21">
        <f t="shared" si="25"/>
        <v>0.15482015314727637</v>
      </c>
      <c r="N81" s="21">
        <f t="shared" si="26"/>
        <v>-1.5287658824513677E-3</v>
      </c>
      <c r="O81" s="21">
        <f t="shared" si="27"/>
        <v>-0.2312650983929172</v>
      </c>
      <c r="P81" s="21">
        <f t="shared" si="28"/>
        <v>8.4607112965019958E-3</v>
      </c>
      <c r="Q81" s="19">
        <f t="shared" si="29"/>
        <v>1.4660486406297613</v>
      </c>
      <c r="R81" s="19">
        <f t="shared" si="30"/>
        <v>1.3848194278341342E-3</v>
      </c>
      <c r="S81" s="19">
        <f t="shared" si="31"/>
        <v>0.15282962205887812</v>
      </c>
      <c r="T81" s="19">
        <f t="shared" si="32"/>
        <v>-2.3907573249900478E-3</v>
      </c>
      <c r="U81" s="19">
        <f t="shared" si="33"/>
        <v>-0.23623612902032892</v>
      </c>
      <c r="V81" s="19">
        <f t="shared" si="34"/>
        <v>8.1155473067963252E-3</v>
      </c>
    </row>
    <row r="82" spans="1:22" x14ac:dyDescent="0.25">
      <c r="A82" s="26">
        <f>Wellpath!E82</f>
        <v>7500</v>
      </c>
      <c r="B82" s="22">
        <v>0</v>
      </c>
      <c r="C82" s="22">
        <f>ABS(COS(Wellpath!$L82))*COS(Wellpath!$M82)*MAX(1,SQRT(10/(Wellpath!K82-Wellpath!K81)))</f>
        <v>-0.71437396540735221</v>
      </c>
      <c r="D82" s="22">
        <f>IF(ABS(Wellpath!$L82)&lt;VerticalInc,"SING",-ABS(COS(Wellpath!$L82))*SIN(Wellpath!$M82)/SIN(Wellpath!$L82)*MAX(1,SQRT(10/(Wellpath!$K82-Wellpath!$K81))))</f>
        <v>-1.0276629038603136</v>
      </c>
      <c r="E82" s="20">
        <f>IF(D82="SING",(Wellpath!K83-Wellpath!K81)/2*Model!$W$35,Model!$W$35*((drdp!B82+drdp!K82)*XYM3E!$B82+(drdp!E82+drdp!N82)*XYM3E!$C82+(drdp!H82+drdp!Q82)*XYM3E!$D82))</f>
        <v>0.12743289696553611</v>
      </c>
      <c r="F82" s="20">
        <f>IF(D82="SING",0,Model!$W$35*((drdp!C82+drdp!L82)*XYM3E!$B82+(drdp!F82+drdp!O82)*XYM3E!$C82+(drdp!I82+drdp!R82)*XYM3E!$D82))</f>
        <v>8.3300639192702506E-3</v>
      </c>
      <c r="G82" s="20">
        <f>IF(D82="SING",0,Model!$W$35*((drdp!D82+drdp!M82)*XYM3E!$B82+(drdp!G82+drdp!P82)*XYM3E!$C82+(drdp!J82+drdp!S82)*XYM3E!$D82))</f>
        <v>5.5637769347725068E-2</v>
      </c>
      <c r="H82" s="18">
        <f>IF(D82="SING",(Wellpath!K82-Wellpath!K81)/2*Model!$W$35,Model!$W$35*((drdp!B82)*XYM3E!$B82+(drdp!E82)*XYM3E!$C82+(drdp!H82)*XYM3E!$D82))</f>
        <v>6.3716448482768057E-2</v>
      </c>
      <c r="I82" s="18">
        <f>IF(D82="SING",0,Model!$W$35*((drdp!C82)*XYM3E!$B82+(drdp!F82)*XYM3E!$C82+(drdp!I82)*XYM3E!$D82))</f>
        <v>4.1650319596351253E-3</v>
      </c>
      <c r="J82" s="18">
        <f>IF(D82="SING",0,Model!$W$35*((drdp!D82)*XYM3E!$B82+(drdp!G82)*XYM3E!$C82+(drdp!J82)*XYM3E!$D82))</f>
        <v>2.7818884673862534E-2</v>
      </c>
      <c r="K82" s="21">
        <f t="shared" si="23"/>
        <v>1.4947021317896982</v>
      </c>
      <c r="L82" s="21">
        <f t="shared" si="24"/>
        <v>1.5140618514483907E-3</v>
      </c>
      <c r="M82" s="21">
        <f t="shared" si="25"/>
        <v>0.15791571452526704</v>
      </c>
      <c r="N82" s="21">
        <f t="shared" si="26"/>
        <v>-4.6724170531067181E-4</v>
      </c>
      <c r="O82" s="21">
        <f t="shared" si="27"/>
        <v>-0.22417501626423628</v>
      </c>
      <c r="P82" s="21">
        <f t="shared" si="28"/>
        <v>8.9241774714941616E-3</v>
      </c>
      <c r="Q82" s="19">
        <f t="shared" si="29"/>
        <v>1.4825227743679266</v>
      </c>
      <c r="R82" s="19">
        <f t="shared" si="30"/>
        <v>1.4620193777740446E-3</v>
      </c>
      <c r="S82" s="19">
        <f t="shared" si="31"/>
        <v>0.15559404349177403</v>
      </c>
      <c r="T82" s="19">
        <f t="shared" si="32"/>
        <v>-1.2633848381661938E-3</v>
      </c>
      <c r="U82" s="19">
        <f t="shared" si="33"/>
        <v>-0.22949257786074698</v>
      </c>
      <c r="V82" s="19">
        <f t="shared" si="34"/>
        <v>8.5765778402500364E-3</v>
      </c>
    </row>
    <row r="83" spans="1:22" x14ac:dyDescent="0.25">
      <c r="A83" s="26">
        <f>Wellpath!E83</f>
        <v>7600</v>
      </c>
      <c r="B83" s="22">
        <v>0</v>
      </c>
      <c r="C83" s="22">
        <f>ABS(COS(Wellpath!$L83))*COS(Wellpath!$M83)*MAX(1,SQRT(10/(Wellpath!K83-Wellpath!K82)))</f>
        <v>-0.76428849045290348</v>
      </c>
      <c r="D83" s="22">
        <f>IF(ABS(Wellpath!$L83)&lt;VerticalInc,"SING",-ABS(COS(Wellpath!$L83))*SIN(Wellpath!$M83)/SIN(Wellpath!$L83)*MAX(1,SQRT(10/(Wellpath!$K83-Wellpath!$K82))))</f>
        <v>-0.86634360841319968</v>
      </c>
      <c r="E83" s="20">
        <f>IF(D83="SING",(Wellpath!K84-Wellpath!K82)/2*Model!$W$35,Model!$W$35*((drdp!B83+drdp!K83)*XYM3E!$B83+(drdp!E83+drdp!N83)*XYM3E!$C83+(drdp!H83+drdp!Q83)*XYM3E!$D83))</f>
        <v>0.12581280335815281</v>
      </c>
      <c r="F83" s="20">
        <f>IF(D83="SING",0,Model!$W$35*((drdp!C83+drdp!L83)*XYM3E!$B83+(drdp!F83+drdp!O83)*XYM3E!$C83+(drdp!I83+drdp!R83)*XYM3E!$D83))</f>
        <v>7.4807135507124955E-3</v>
      </c>
      <c r="G83" s="20">
        <f>IF(D83="SING",0,Model!$W$35*((drdp!D83+drdp!M83)*XYM3E!$B83+(drdp!G83+drdp!P83)*XYM3E!$C83+(drdp!J83+drdp!S83)*XYM3E!$D83))</f>
        <v>5.9450934400425919E-2</v>
      </c>
      <c r="H83" s="18">
        <f>IF(D83="SING",(Wellpath!K83-Wellpath!K82)/2*Model!$W$35,Model!$W$35*((drdp!B83)*XYM3E!$B83+(drdp!E83)*XYM3E!$C83+(drdp!H83)*XYM3E!$D83))</f>
        <v>6.2906401679076407E-2</v>
      </c>
      <c r="I83" s="18">
        <f>IF(D83="SING",0,Model!$W$35*((drdp!C83)*XYM3E!$B83+(drdp!F83)*XYM3E!$C83+(drdp!I83)*XYM3E!$D83))</f>
        <v>3.7403567753562478E-3</v>
      </c>
      <c r="J83" s="18">
        <f>IF(D83="SING",0,Model!$W$35*((drdp!D83)*XYM3E!$B83+(drdp!G83)*XYM3E!$C83+(drdp!J83)*XYM3E!$D83))</f>
        <v>2.9725467200212959E-2</v>
      </c>
      <c r="K83" s="21">
        <f t="shared" si="23"/>
        <v>1.5105309932785356</v>
      </c>
      <c r="L83" s="21">
        <f t="shared" si="24"/>
        <v>1.5700229266762042E-3</v>
      </c>
      <c r="M83" s="21">
        <f t="shared" si="25"/>
        <v>0.16145012812635079</v>
      </c>
      <c r="N83" s="21">
        <f t="shared" si="26"/>
        <v>4.7392783762378854E-4</v>
      </c>
      <c r="O83" s="21">
        <f t="shared" si="27"/>
        <v>-0.21669532754505705</v>
      </c>
      <c r="P83" s="21">
        <f t="shared" si="28"/>
        <v>9.3689128820659481E-3</v>
      </c>
      <c r="Q83" s="19">
        <f t="shared" si="29"/>
        <v>1.4986593471619076</v>
      </c>
      <c r="R83" s="19">
        <f t="shared" si="30"/>
        <v>1.5280521202553441E-3</v>
      </c>
      <c r="S83" s="19">
        <f t="shared" si="31"/>
        <v>0.15879931792553797</v>
      </c>
      <c r="T83" s="19">
        <f t="shared" si="32"/>
        <v>-2.3194931957705672E-4</v>
      </c>
      <c r="U83" s="19">
        <f t="shared" si="33"/>
        <v>-0.22230509408444146</v>
      </c>
      <c r="V83" s="19">
        <f t="shared" si="34"/>
        <v>9.0353613241371082E-3</v>
      </c>
    </row>
    <row r="84" spans="1:22" x14ac:dyDescent="0.25">
      <c r="A84" s="26">
        <f>Wellpath!E84</f>
        <v>7700</v>
      </c>
      <c r="B84" s="22">
        <v>0</v>
      </c>
      <c r="C84" s="22">
        <f>ABS(COS(Wellpath!$L84))*COS(Wellpath!$M84)*MAX(1,SQRT(10/(Wellpath!K84-Wellpath!K83)))</f>
        <v>-0.80292296780618566</v>
      </c>
      <c r="D84" s="22">
        <f>IF(ABS(Wellpath!$L84)&lt;VerticalInc,"SING",-ABS(COS(Wellpath!$L84))*SIN(Wellpath!$M84)/SIN(Wellpath!$L84)*MAX(1,SQRT(10/(Wellpath!$K84-Wellpath!$K83))))</f>
        <v>-0.68745370975164033</v>
      </c>
      <c r="E84" s="20">
        <f>IF(D84="SING",(Wellpath!K85-Wellpath!K83)/2*Model!$W$35,Model!$W$35*((drdp!B84+drdp!K84)*XYM3E!$B84+(drdp!E84+drdp!N84)*XYM3E!$C84+(drdp!H84+drdp!Q84)*XYM3E!$D84))</f>
        <v>0.12377976558214829</v>
      </c>
      <c r="F84" s="20">
        <f>IF(D84="SING",0,Model!$W$35*((drdp!C84+drdp!L84)*XYM3E!$B84+(drdp!F84+drdp!O84)*XYM3E!$C84+(drdp!I84+drdp!R84)*XYM3E!$D84))</f>
        <v>6.4062496083301997E-3</v>
      </c>
      <c r="G84" s="20">
        <f>IF(D84="SING",0,Model!$W$35*((drdp!D84+drdp!M84)*XYM3E!$B84+(drdp!G84+drdp!P84)*XYM3E!$C84+(drdp!J84+drdp!S84)*XYM3E!$D84))</f>
        <v>6.2943769997709662E-2</v>
      </c>
      <c r="H84" s="18">
        <f>IF(D84="SING",(Wellpath!K84-Wellpath!K83)/2*Model!$W$35,Model!$W$35*((drdp!B84)*XYM3E!$B84+(drdp!E84)*XYM3E!$C84+(drdp!H84)*XYM3E!$D84))</f>
        <v>6.1889882791074144E-2</v>
      </c>
      <c r="I84" s="18">
        <f>IF(D84="SING",0,Model!$W$35*((drdp!C84)*XYM3E!$B84+(drdp!F84)*XYM3E!$C84+(drdp!I84)*XYM3E!$D84))</f>
        <v>3.2031248041650999E-3</v>
      </c>
      <c r="J84" s="18">
        <f>IF(D84="SING",0,Model!$W$35*((drdp!D84)*XYM3E!$B84+(drdp!G84)*XYM3E!$C84+(drdp!J84)*XYM3E!$D84))</f>
        <v>3.1471884998854831E-2</v>
      </c>
      <c r="K84" s="21">
        <f t="shared" si="23"/>
        <v>1.5258524236461071</v>
      </c>
      <c r="L84" s="21">
        <f t="shared" si="24"/>
        <v>1.611062960720435E-3</v>
      </c>
      <c r="M84" s="21">
        <f t="shared" si="25"/>
        <v>0.16541204630787537</v>
      </c>
      <c r="N84" s="21">
        <f t="shared" si="26"/>
        <v>1.2668919124036301E-3</v>
      </c>
      <c r="O84" s="21">
        <f t="shared" si="27"/>
        <v>-0.20890416244988388</v>
      </c>
      <c r="P84" s="21">
        <f t="shared" si="28"/>
        <v>9.7721463839606018E-3</v>
      </c>
      <c r="Q84" s="19">
        <f t="shared" si="29"/>
        <v>1.5143613508704286</v>
      </c>
      <c r="R84" s="19">
        <f t="shared" si="30"/>
        <v>1.580282935187262E-3</v>
      </c>
      <c r="S84" s="19">
        <f t="shared" si="31"/>
        <v>0.16244060767173193</v>
      </c>
      <c r="T84" s="19">
        <f t="shared" si="32"/>
        <v>6.7216885631874888E-4</v>
      </c>
      <c r="U84" s="19">
        <f t="shared" si="33"/>
        <v>-0.21474753627126375</v>
      </c>
      <c r="V84" s="19">
        <f t="shared" si="34"/>
        <v>9.4697212575396116E-3</v>
      </c>
    </row>
    <row r="85" spans="1:22" x14ac:dyDescent="0.25">
      <c r="A85" s="26">
        <f>Wellpath!E85</f>
        <v>7800</v>
      </c>
      <c r="B85" s="22">
        <v>0</v>
      </c>
      <c r="C85" s="22">
        <f>ABS(COS(Wellpath!$L85))*COS(Wellpath!$M85)*MAX(1,SQRT(10/(Wellpath!K85-Wellpath!K84)))</f>
        <v>-0.82943254674242151</v>
      </c>
      <c r="D85" s="22">
        <f>IF(ABS(Wellpath!$L85)&lt;VerticalInc,"SING",-ABS(COS(Wellpath!$L85))*SIN(Wellpath!$M85)/SIN(Wellpath!$L85)*MAX(1,SQRT(10/(Wellpath!$K85-Wellpath!$K84))))</f>
        <v>-0.50270087863129198</v>
      </c>
      <c r="E85" s="20">
        <f>IF(D85="SING",(Wellpath!K86-Wellpath!K84)/2*Model!$W$35,Model!$W$35*((drdp!B85+drdp!K85)*XYM3E!$B85+(drdp!E85+drdp!N85)*XYM3E!$C85+(drdp!H85+drdp!Q85)*XYM3E!$D85))</f>
        <v>0.12138645440448573</v>
      </c>
      <c r="F85" s="20">
        <f>IF(D85="SING",0,Model!$W$35*((drdp!C85+drdp!L85)*XYM3E!$B85+(drdp!F85+drdp!O85)*XYM3E!$C85+(drdp!I85+drdp!R85)*XYM3E!$D85))</f>
        <v>5.1146522501141082E-3</v>
      </c>
      <c r="G85" s="20">
        <f>IF(D85="SING",0,Model!$W$35*((drdp!D85+drdp!M85)*XYM3E!$B85+(drdp!G85+drdp!P85)*XYM3E!$C85+(drdp!J85+drdp!S85)*XYM3E!$D85))</f>
        <v>6.6065691579444349E-2</v>
      </c>
      <c r="H85" s="18">
        <f>IF(D85="SING",(Wellpath!K85-Wellpath!K84)/2*Model!$W$35,Model!$W$35*((drdp!B85)*XYM3E!$B85+(drdp!E85)*XYM3E!$C85+(drdp!H85)*XYM3E!$D85))</f>
        <v>6.0693227202242864E-2</v>
      </c>
      <c r="I85" s="18">
        <f>IF(D85="SING",0,Model!$W$35*((drdp!C85)*XYM3E!$B85+(drdp!F85)*XYM3E!$C85+(drdp!I85)*XYM3E!$D85))</f>
        <v>2.5573261250570541E-3</v>
      </c>
      <c r="J85" s="18">
        <f>IF(D85="SING",0,Model!$W$35*((drdp!D85)*XYM3E!$B85+(drdp!G85)*XYM3E!$C85+(drdp!J85)*XYM3E!$D85))</f>
        <v>3.3032845789722175E-2</v>
      </c>
      <c r="K85" s="21">
        <f t="shared" si="23"/>
        <v>1.5405870949589993</v>
      </c>
      <c r="L85" s="21">
        <f t="shared" si="24"/>
        <v>1.6372226283600322E-3</v>
      </c>
      <c r="M85" s="21">
        <f t="shared" si="25"/>
        <v>0.16977672191174564</v>
      </c>
      <c r="N85" s="21">
        <f t="shared" si="26"/>
        <v>1.8877414145569067E-3</v>
      </c>
      <c r="O85" s="21">
        <f t="shared" si="27"/>
        <v>-0.20088468239127485</v>
      </c>
      <c r="P85" s="21">
        <f t="shared" si="28"/>
        <v>1.0110049422052752E-2</v>
      </c>
      <c r="Q85" s="19">
        <f t="shared" si="29"/>
        <v>1.5295360914743301</v>
      </c>
      <c r="R85" s="19">
        <f t="shared" si="30"/>
        <v>1.6176028776303344E-3</v>
      </c>
      <c r="S85" s="19">
        <f t="shared" si="31"/>
        <v>0.16650321520884293</v>
      </c>
      <c r="T85" s="19">
        <f t="shared" si="32"/>
        <v>1.4221042879419494E-3</v>
      </c>
      <c r="U85" s="19">
        <f t="shared" si="33"/>
        <v>-0.20689929243523161</v>
      </c>
      <c r="V85" s="19">
        <f t="shared" si="34"/>
        <v>9.8566221434836388E-3</v>
      </c>
    </row>
    <row r="86" spans="1:22" x14ac:dyDescent="0.25">
      <c r="A86" s="26">
        <f>Wellpath!E86</f>
        <v>7900</v>
      </c>
      <c r="B86" s="22">
        <v>0</v>
      </c>
      <c r="C86" s="22">
        <f>ABS(COS(Wellpath!$L86))*COS(Wellpath!$M86)*MAX(1,SQRT(10/(Wellpath!K86-Wellpath!K85)))</f>
        <v>-0.84370815019582635</v>
      </c>
      <c r="D86" s="22">
        <f>IF(ABS(Wellpath!$L86)&lt;VerticalInc,"SING",-ABS(COS(Wellpath!$L86))*SIN(Wellpath!$M86)/SIN(Wellpath!$L86)*MAX(1,SQRT(10/(Wellpath!$K86-Wellpath!$K85))))</f>
        <v>-0.3238267335587417</v>
      </c>
      <c r="E86" s="20">
        <f>IF(D86="SING",(Wellpath!K87-Wellpath!K85)/2*Model!$W$35,Model!$W$35*((drdp!B86+drdp!K86)*XYM3E!$B86+(drdp!E86+drdp!N86)*XYM3E!$C86+(drdp!H86+drdp!Q86)*XYM3E!$D86))</f>
        <v>0.11868184592417622</v>
      </c>
      <c r="F86" s="20">
        <f>IF(D86="SING",0,Model!$W$35*((drdp!C86+drdp!L86)*XYM3E!$B86+(drdp!F86+drdp!O86)*XYM3E!$C86+(drdp!I86+drdp!R86)*XYM3E!$D86))</f>
        <v>3.6321329154685258E-3</v>
      </c>
      <c r="G86" s="20">
        <f>IF(D86="SING",0,Model!$W$35*((drdp!D86+drdp!M86)*XYM3E!$B86+(drdp!G86+drdp!P86)*XYM3E!$C86+(drdp!J86+drdp!S86)*XYM3E!$D86))</f>
        <v>6.8764726455716865E-2</v>
      </c>
      <c r="H86" s="18">
        <f>IF(D86="SING",(Wellpath!K86-Wellpath!K85)/2*Model!$W$35,Model!$W$35*((drdp!B86)*XYM3E!$B86+(drdp!E86)*XYM3E!$C86+(drdp!H86)*XYM3E!$D86))</f>
        <v>5.9340922962088108E-2</v>
      </c>
      <c r="I86" s="18">
        <f>IF(D86="SING",0,Model!$W$35*((drdp!C86)*XYM3E!$B86+(drdp!F86)*XYM3E!$C86+(drdp!I86)*XYM3E!$D86))</f>
        <v>1.8160664577342629E-3</v>
      </c>
      <c r="J86" s="18">
        <f>IF(D86="SING",0,Model!$W$35*((drdp!D86)*XYM3E!$B86+(drdp!G86)*XYM3E!$C86+(drdp!J86)*XYM3E!$D86))</f>
        <v>3.4382363227858433E-2</v>
      </c>
      <c r="K86" s="21">
        <f t="shared" si="23"/>
        <v>1.5546724755109691</v>
      </c>
      <c r="L86" s="21">
        <f t="shared" si="24"/>
        <v>1.650415017875662E-3</v>
      </c>
      <c r="M86" s="21">
        <f t="shared" si="25"/>
        <v>0.17450530951627521</v>
      </c>
      <c r="N86" s="21">
        <f t="shared" si="26"/>
        <v>2.3188096536066712E-3</v>
      </c>
      <c r="O86" s="21">
        <f t="shared" si="27"/>
        <v>-0.19272355772103933</v>
      </c>
      <c r="P86" s="21">
        <f t="shared" si="28"/>
        <v>1.035981204843575E-2</v>
      </c>
      <c r="Q86" s="19">
        <f t="shared" si="29"/>
        <v>1.5441084400969918</v>
      </c>
      <c r="R86" s="19">
        <f t="shared" si="30"/>
        <v>1.6405207257389398E-3</v>
      </c>
      <c r="S86" s="19">
        <f t="shared" si="31"/>
        <v>0.17095886881287803</v>
      </c>
      <c r="T86" s="19">
        <f t="shared" si="32"/>
        <v>1.9955084743193477E-3</v>
      </c>
      <c r="U86" s="19">
        <f t="shared" si="33"/>
        <v>-0.19884440122371597</v>
      </c>
      <c r="V86" s="19">
        <f t="shared" si="34"/>
        <v>1.0172490078648502E-2</v>
      </c>
    </row>
    <row r="87" spans="1:22" x14ac:dyDescent="0.25">
      <c r="A87" s="26">
        <f>Wellpath!E87</f>
        <v>8000</v>
      </c>
      <c r="B87" s="22">
        <v>0</v>
      </c>
      <c r="C87" s="22">
        <f>ABS(COS(Wellpath!$L87))*COS(Wellpath!$M87)*MAX(1,SQRT(10/(Wellpath!K87-Wellpath!K86)))</f>
        <v>-0.84640383754179493</v>
      </c>
      <c r="D87" s="22">
        <f>IF(ABS(Wellpath!$L87)&lt;VerticalInc,"SING",-ABS(COS(Wellpath!$L87))*SIN(Wellpath!$M87)/SIN(Wellpath!$L87)*MAX(1,SQRT(10/(Wellpath!$K87-Wellpath!$K86))))</f>
        <v>-0.15921980792733645</v>
      </c>
      <c r="E87" s="20">
        <f>IF(D87="SING",(Wellpath!K88-Wellpath!K86)/2*Model!$W$35,Model!$W$35*((drdp!B87+drdp!K87)*XYM3E!$B87+(drdp!E87+drdp!N87)*XYM3E!$C87+(drdp!H87+drdp!Q87)*XYM3E!$D87))</f>
        <v>0.11564794982552015</v>
      </c>
      <c r="F87" s="20">
        <f>IF(D87="SING",0,Model!$W$35*((drdp!C87+drdp!L87)*XYM3E!$B87+(drdp!F87+drdp!O87)*XYM3E!$C87+(drdp!I87+drdp!R87)*XYM3E!$D87))</f>
        <v>1.9876959654785212E-3</v>
      </c>
      <c r="G87" s="20">
        <f>IF(D87="SING",0,Model!$W$35*((drdp!D87+drdp!M87)*XYM3E!$B87+(drdp!G87+drdp!P87)*XYM3E!$C87+(drdp!J87+drdp!S87)*XYM3E!$D87))</f>
        <v>7.1040902471100564E-2</v>
      </c>
      <c r="H87" s="18">
        <f>IF(D87="SING",(Wellpath!K87-Wellpath!K86)/2*Model!$W$35,Model!$W$35*((drdp!B87)*XYM3E!$B87+(drdp!E87)*XYM3E!$C87+(drdp!H87)*XYM3E!$D87))</f>
        <v>5.7823974912760076E-2</v>
      </c>
      <c r="I87" s="18">
        <f>IF(D87="SING",0,Model!$W$35*((drdp!C87)*XYM3E!$B87+(drdp!F87)*XYM3E!$C87+(drdp!I87)*XYM3E!$D87))</f>
        <v>9.9384798273926059E-4</v>
      </c>
      <c r="J87" s="18">
        <f>IF(D87="SING",0,Model!$W$35*((drdp!D87)*XYM3E!$B87+(drdp!G87)*XYM3E!$C87+(drdp!J87)*XYM3E!$D87))</f>
        <v>3.5520451235550282E-2</v>
      </c>
      <c r="K87" s="21">
        <f t="shared" si="23"/>
        <v>1.5680469238098151</v>
      </c>
      <c r="L87" s="21">
        <f t="shared" si="24"/>
        <v>1.6543659531268416E-3</v>
      </c>
      <c r="M87" s="21">
        <f t="shared" si="25"/>
        <v>0.17955211934018364</v>
      </c>
      <c r="N87" s="21">
        <f t="shared" si="26"/>
        <v>2.54868261689072E-3</v>
      </c>
      <c r="O87" s="21">
        <f t="shared" si="27"/>
        <v>-0.18450782299650181</v>
      </c>
      <c r="P87" s="21">
        <f t="shared" si="28"/>
        <v>1.0501019763661509E-2</v>
      </c>
      <c r="Q87" s="19">
        <f t="shared" si="29"/>
        <v>1.5580160875856806</v>
      </c>
      <c r="R87" s="19">
        <f t="shared" si="30"/>
        <v>1.6514027516884569E-3</v>
      </c>
      <c r="S87" s="19">
        <f t="shared" si="31"/>
        <v>0.17576701197225231</v>
      </c>
      <c r="T87" s="19">
        <f t="shared" si="32"/>
        <v>2.3762778944276834E-3</v>
      </c>
      <c r="U87" s="19">
        <f t="shared" si="33"/>
        <v>-0.19066962403990495</v>
      </c>
      <c r="V87" s="19">
        <f t="shared" si="34"/>
        <v>1.0395113977242189E-2</v>
      </c>
    </row>
    <row r="88" spans="1:22" x14ac:dyDescent="0.25">
      <c r="A88" s="26">
        <f>Wellpath!E88</f>
        <v>8100</v>
      </c>
      <c r="B88" s="22">
        <v>0</v>
      </c>
      <c r="C88" s="22">
        <f>ABS(COS(Wellpath!$L88))*COS(Wellpath!$M88)*MAX(1,SQRT(10/(Wellpath!K88-Wellpath!K87)))</f>
        <v>-0.83891836485634186</v>
      </c>
      <c r="D88" s="22">
        <f>IF(ABS(Wellpath!$L88)&lt;VerticalInc,"SING",-ABS(COS(Wellpath!$L88))*SIN(Wellpath!$M88)/SIN(Wellpath!$L88)*MAX(1,SQRT(10/(Wellpath!$K88-Wellpath!$K87))))</f>
        <v>-1.4529319825661292E-2</v>
      </c>
      <c r="E88" s="20">
        <f>IF(D88="SING",(Wellpath!K89-Wellpath!K87)/2*Model!$W$35,Model!$W$35*((drdp!B88+drdp!K88)*XYM3E!$B88+(drdp!E88+drdp!N88)*XYM3E!$C88+(drdp!H88+drdp!Q88)*XYM3E!$D88))</f>
        <v>0.11233083071587348</v>
      </c>
      <c r="F88" s="20">
        <f>IF(D88="SING",0,Model!$W$35*((drdp!C88+drdp!L88)*XYM3E!$B88+(drdp!F88+drdp!O88)*XYM3E!$C88+(drdp!I88+drdp!R88)*XYM3E!$D88))</f>
        <v>2.0320928326035488E-4</v>
      </c>
      <c r="G88" s="20">
        <f>IF(D88="SING",0,Model!$W$35*((drdp!D88+drdp!M88)*XYM3E!$B88+(drdp!G88+drdp!P88)*XYM3E!$C88+(drdp!J88+drdp!S88)*XYM3E!$D88))</f>
        <v>7.2860423498459434E-2</v>
      </c>
      <c r="H88" s="18">
        <f>IF(D88="SING",(Wellpath!K88-Wellpath!K87)/2*Model!$W$35,Model!$W$35*((drdp!B88)*XYM3E!$B88+(drdp!E88)*XYM3E!$C88+(drdp!H88)*XYM3E!$D88))</f>
        <v>5.6165415357936739E-2</v>
      </c>
      <c r="I88" s="18">
        <f>IF(D88="SING",0,Model!$W$35*((drdp!C88)*XYM3E!$B88+(drdp!F88)*XYM3E!$C88+(drdp!I88)*XYM3E!$D88))</f>
        <v>1.0160464163017744E-4</v>
      </c>
      <c r="J88" s="18">
        <f>IF(D88="SING",0,Model!$W$35*((drdp!D88)*XYM3E!$B88+(drdp!G88)*XYM3E!$C88+(drdp!J88)*XYM3E!$D88))</f>
        <v>3.6430211749229717E-2</v>
      </c>
      <c r="K88" s="21">
        <f t="shared" si="23"/>
        <v>1.5806651393391333</v>
      </c>
      <c r="L88" s="21">
        <f t="shared" si="24"/>
        <v>1.6544072471396448E-3</v>
      </c>
      <c r="M88" s="21">
        <f t="shared" si="25"/>
        <v>0.18486076065255849</v>
      </c>
      <c r="N88" s="21">
        <f t="shared" si="26"/>
        <v>2.571509284488533E-3</v>
      </c>
      <c r="O88" s="21">
        <f t="shared" si="27"/>
        <v>-0.17632335109860953</v>
      </c>
      <c r="P88" s="21">
        <f t="shared" si="28"/>
        <v>1.0515825678098677E-2</v>
      </c>
      <c r="Q88" s="19">
        <f t="shared" si="29"/>
        <v>1.5712014776921448</v>
      </c>
      <c r="R88" s="19">
        <f t="shared" si="30"/>
        <v>1.6543762766300424E-3</v>
      </c>
      <c r="S88" s="19">
        <f t="shared" si="31"/>
        <v>0.18087927966827735</v>
      </c>
      <c r="T88" s="19">
        <f t="shared" si="32"/>
        <v>2.554389283790173E-3</v>
      </c>
      <c r="U88" s="19">
        <f t="shared" si="33"/>
        <v>-0.18246170502202874</v>
      </c>
      <c r="V88" s="19">
        <f t="shared" si="34"/>
        <v>1.05047212422708E-2</v>
      </c>
    </row>
    <row r="89" spans="1:22" x14ac:dyDescent="0.25">
      <c r="A89" s="26">
        <f>Wellpath!E89</f>
        <v>8200</v>
      </c>
      <c r="B89" s="22">
        <v>0</v>
      </c>
      <c r="C89" s="22">
        <f>ABS(COS(Wellpath!$L89))*COS(Wellpath!$M89)*MAX(1,SQRT(10/(Wellpath!K89-Wellpath!K88)))</f>
        <v>-0.82287649306463273</v>
      </c>
      <c r="D89" s="22">
        <f>IF(ABS(Wellpath!$L89)&lt;VerticalInc,"SING",-ABS(COS(Wellpath!$L89))*SIN(Wellpath!$M89)/SIN(Wellpath!$L89)*MAX(1,SQRT(10/(Wellpath!$K89-Wellpath!$K88))))</f>
        <v>0.10747011143586045</v>
      </c>
      <c r="E89" s="20">
        <f>IF(D89="SING",(Wellpath!K90-Wellpath!K88)/2*Model!$W$35,Model!$W$35*((drdp!B89+drdp!K89)*XYM3E!$B89+(drdp!E89+drdp!N89)*XYM3E!$C89+(drdp!H89+drdp!Q89)*XYM3E!$D89))</f>
        <v>0.10877751480001506</v>
      </c>
      <c r="F89" s="20">
        <f>IF(D89="SING",0,Model!$W$35*((drdp!C89+drdp!L89)*XYM3E!$B89+(drdp!F89+drdp!O89)*XYM3E!$C89+(drdp!I89+drdp!R89)*XYM3E!$D89))</f>
        <v>-1.6900580530864731E-3</v>
      </c>
      <c r="G89" s="20">
        <f>IF(D89="SING",0,Model!$W$35*((drdp!D89+drdp!M89)*XYM3E!$B89+(drdp!G89+drdp!P89)*XYM3E!$C89+(drdp!J89+drdp!S89)*XYM3E!$D89))</f>
        <v>7.4194433795630108E-2</v>
      </c>
      <c r="H89" s="18">
        <f>IF(D89="SING",(Wellpath!K89-Wellpath!K88)/2*Model!$W$35,Model!$W$35*((drdp!B89)*XYM3E!$B89+(drdp!E89)*XYM3E!$C89+(drdp!H89)*XYM3E!$D89))</f>
        <v>5.438875740000753E-2</v>
      </c>
      <c r="I89" s="18">
        <f>IF(D89="SING",0,Model!$W$35*((drdp!C89)*XYM3E!$B89+(drdp!F89)*XYM3E!$C89+(drdp!I89)*XYM3E!$D89))</f>
        <v>-8.4502902654323654E-4</v>
      </c>
      <c r="J89" s="18">
        <f>IF(D89="SING",0,Model!$W$35*((drdp!D89)*XYM3E!$B89+(drdp!G89)*XYM3E!$C89+(drdp!J89)*XYM3E!$D89))</f>
        <v>3.7097216897815054E-2</v>
      </c>
      <c r="K89" s="21">
        <f t="shared" si="23"/>
        <v>1.5924976870652008</v>
      </c>
      <c r="L89" s="21">
        <f t="shared" si="24"/>
        <v>1.6572635433624472E-3</v>
      </c>
      <c r="M89" s="21">
        <f t="shared" si="25"/>
        <v>0.19036557465881263</v>
      </c>
      <c r="N89" s="21">
        <f t="shared" si="26"/>
        <v>2.3876689696060347E-3</v>
      </c>
      <c r="O89" s="21">
        <f t="shared" si="27"/>
        <v>-0.16825266497832664</v>
      </c>
      <c r="P89" s="21">
        <f t="shared" si="28"/>
        <v>1.0390432777768181E-2</v>
      </c>
      <c r="Q89" s="19">
        <f t="shared" si="29"/>
        <v>1.5836232762706501</v>
      </c>
      <c r="R89" s="19">
        <f t="shared" si="30"/>
        <v>1.6551213211953453E-3</v>
      </c>
      <c r="S89" s="19">
        <f t="shared" si="31"/>
        <v>0.18623696415412203</v>
      </c>
      <c r="T89" s="19">
        <f t="shared" si="32"/>
        <v>2.5255492057679086E-3</v>
      </c>
      <c r="U89" s="19">
        <f t="shared" si="33"/>
        <v>-0.17430567956853879</v>
      </c>
      <c r="V89" s="19">
        <f t="shared" si="34"/>
        <v>1.0484477453016054E-2</v>
      </c>
    </row>
    <row r="90" spans="1:22" x14ac:dyDescent="0.25">
      <c r="A90" s="26">
        <f>Wellpath!E90</f>
        <v>8300</v>
      </c>
      <c r="B90" s="22">
        <v>0</v>
      </c>
      <c r="C90" s="22">
        <f>ABS(COS(Wellpath!$L90))*COS(Wellpath!$M90)*MAX(1,SQRT(10/(Wellpath!K90-Wellpath!K89)))</f>
        <v>-0.79985726269769908</v>
      </c>
      <c r="D90" s="22">
        <f>IF(ABS(Wellpath!$L90)&lt;VerticalInc,"SING",-ABS(COS(Wellpath!$L90))*SIN(Wellpath!$M90)/SIN(Wellpath!$L90)*MAX(1,SQRT(10/(Wellpath!$K90-Wellpath!$K89))))</f>
        <v>0.20653028386997127</v>
      </c>
      <c r="E90" s="20">
        <f>IF(D90="SING",(Wellpath!K91-Wellpath!K89)/2*Model!$W$35,Model!$W$35*((drdp!B90+drdp!K90)*XYM3E!$B90+(drdp!E90+drdp!N90)*XYM3E!$C90+(drdp!H90+drdp!Q90)*XYM3E!$D90))</f>
        <v>0.10501012134178686</v>
      </c>
      <c r="F90" s="20">
        <f>IF(D90="SING",0,Model!$W$35*((drdp!C90+drdp!L90)*XYM3E!$B90+(drdp!F90+drdp!O90)*XYM3E!$C90+(drdp!I90+drdp!R90)*XYM3E!$D90))</f>
        <v>-3.6581843211448898E-3</v>
      </c>
      <c r="G90" s="20">
        <f>IF(D90="SING",0,Model!$W$35*((drdp!D90+drdp!M90)*XYM3E!$B90+(drdp!G90+drdp!P90)*XYM3E!$C90+(drdp!J90+drdp!S90)*XYM3E!$D90))</f>
        <v>7.5031695924796929E-2</v>
      </c>
      <c r="H90" s="18">
        <f>IF(D90="SING",(Wellpath!K90-Wellpath!K89)/2*Model!$W$35,Model!$W$35*((drdp!B90)*XYM3E!$B90+(drdp!E90)*XYM3E!$C90+(drdp!H90)*XYM3E!$D90))</f>
        <v>5.250506067089343E-2</v>
      </c>
      <c r="I90" s="18">
        <f>IF(D90="SING",0,Model!$W$35*((drdp!C90)*XYM3E!$B90+(drdp!F90)*XYM3E!$C90+(drdp!I90)*XYM3E!$D90))</f>
        <v>-1.8290921605724449E-3</v>
      </c>
      <c r="J90" s="18">
        <f>IF(D90="SING",0,Model!$W$35*((drdp!D90)*XYM3E!$B90+(drdp!G90)*XYM3E!$C90+(drdp!J90)*XYM3E!$D90))</f>
        <v>3.7515847962398464E-2</v>
      </c>
      <c r="K90" s="21">
        <f t="shared" si="23"/>
        <v>1.6035248126494175</v>
      </c>
      <c r="L90" s="21">
        <f t="shared" si="24"/>
        <v>1.6706458558899174E-3</v>
      </c>
      <c r="M90" s="21">
        <f t="shared" si="25"/>
        <v>0.19599533005216382</v>
      </c>
      <c r="N90" s="21">
        <f t="shared" si="26"/>
        <v>2.0035225901519878E-3</v>
      </c>
      <c r="O90" s="21">
        <f t="shared" si="27"/>
        <v>-0.16037357748478365</v>
      </c>
      <c r="P90" s="21">
        <f t="shared" si="28"/>
        <v>1.0115953004147178E-2</v>
      </c>
      <c r="Q90" s="19">
        <f t="shared" si="29"/>
        <v>1.5952544684612551</v>
      </c>
      <c r="R90" s="19">
        <f t="shared" si="30"/>
        <v>1.6606091214943148E-3</v>
      </c>
      <c r="S90" s="19">
        <f t="shared" si="31"/>
        <v>0.19177301350715042</v>
      </c>
      <c r="T90" s="19">
        <f t="shared" si="32"/>
        <v>2.2916323747425231E-3</v>
      </c>
      <c r="U90" s="19">
        <f t="shared" si="33"/>
        <v>-0.1662828931049409</v>
      </c>
      <c r="V90" s="19">
        <f t="shared" si="34"/>
        <v>1.0321812834362931E-2</v>
      </c>
    </row>
    <row r="91" spans="1:22" x14ac:dyDescent="0.25">
      <c r="A91" s="26">
        <f>Wellpath!E91</f>
        <v>8400</v>
      </c>
      <c r="B91" s="22">
        <v>0</v>
      </c>
      <c r="C91" s="22">
        <f>ABS(COS(Wellpath!$L91))*COS(Wellpath!$M91)*MAX(1,SQRT(10/(Wellpath!K91-Wellpath!K90)))</f>
        <v>-0.77137532005265552</v>
      </c>
      <c r="D91" s="22">
        <f>IF(ABS(Wellpath!$L91)&lt;VerticalInc,"SING",-ABS(COS(Wellpath!$L91))*SIN(Wellpath!$M91)/SIN(Wellpath!$L91)*MAX(1,SQRT(10/(Wellpath!$K91-Wellpath!$K90))))</f>
        <v>0.28371540550824459</v>
      </c>
      <c r="E91" s="20">
        <f>IF(D91="SING",(Wellpath!K92-Wellpath!K90)/2*Model!$W$35,Model!$W$35*((drdp!B91+drdp!K91)*XYM3E!$B91+(drdp!E91+drdp!N91)*XYM3E!$C91+(drdp!H91+drdp!Q91)*XYM3E!$D91))</f>
        <v>0.10105049420141038</v>
      </c>
      <c r="F91" s="20">
        <f>IF(D91="SING",0,Model!$W$35*((drdp!C91+drdp!L91)*XYM3E!$B91+(drdp!F91+drdp!O91)*XYM3E!$C91+(drdp!I91+drdp!R91)*XYM3E!$D91))</f>
        <v>-5.6604723904762969E-3</v>
      </c>
      <c r="G91" s="20">
        <f>IF(D91="SING",0,Model!$W$35*((drdp!D91+drdp!M91)*XYM3E!$B91+(drdp!G91+drdp!P91)*XYM3E!$C91+(drdp!J91+drdp!S91)*XYM3E!$D91))</f>
        <v>7.5367638574781154E-2</v>
      </c>
      <c r="H91" s="18">
        <f>IF(D91="SING",(Wellpath!K91-Wellpath!K90)/2*Model!$W$35,Model!$W$35*((drdp!B91)*XYM3E!$B91+(drdp!E91)*XYM3E!$C91+(drdp!H91)*XYM3E!$D91))</f>
        <v>5.052524710070519E-2</v>
      </c>
      <c r="I91" s="18">
        <f>IF(D91="SING",0,Model!$W$35*((drdp!C91)*XYM3E!$B91+(drdp!F91)*XYM3E!$C91+(drdp!I91)*XYM3E!$D91))</f>
        <v>-2.8302361952381484E-3</v>
      </c>
      <c r="J91" s="18">
        <f>IF(D91="SING",0,Model!$W$35*((drdp!D91)*XYM3E!$B91+(drdp!G91)*XYM3E!$C91+(drdp!J91)*XYM3E!$D91))</f>
        <v>3.7683819287390577E-2</v>
      </c>
      <c r="K91" s="21">
        <f t="shared" si="23"/>
        <v>1.6137360150277669</v>
      </c>
      <c r="L91" s="21">
        <f t="shared" si="24"/>
        <v>1.7026868035732619E-3</v>
      </c>
      <c r="M91" s="21">
        <f t="shared" si="25"/>
        <v>0.20167561099650266</v>
      </c>
      <c r="N91" s="21">
        <f t="shared" si="26"/>
        <v>1.4315290576809192E-3</v>
      </c>
      <c r="O91" s="21">
        <f t="shared" si="27"/>
        <v>-0.15275764036000872</v>
      </c>
      <c r="P91" s="21">
        <f t="shared" si="28"/>
        <v>9.6893365668592329E-3</v>
      </c>
      <c r="Q91" s="19">
        <f t="shared" si="29"/>
        <v>1.6060776132440049</v>
      </c>
      <c r="R91" s="19">
        <f t="shared" si="30"/>
        <v>1.6786560928107536E-3</v>
      </c>
      <c r="S91" s="19">
        <f t="shared" si="31"/>
        <v>0.19741540028824853</v>
      </c>
      <c r="T91" s="19">
        <f t="shared" si="32"/>
        <v>1.8605242070342206E-3</v>
      </c>
      <c r="U91" s="19">
        <f t="shared" si="33"/>
        <v>-0.15846959320358991</v>
      </c>
      <c r="V91" s="19">
        <f t="shared" si="34"/>
        <v>1.0009298894825191E-2</v>
      </c>
    </row>
    <row r="92" spans="1:22" x14ac:dyDescent="0.25">
      <c r="A92" s="26">
        <f>Wellpath!E92</f>
        <v>8500</v>
      </c>
      <c r="B92" s="22">
        <v>0</v>
      </c>
      <c r="C92" s="22">
        <f>ABS(COS(Wellpath!$L92))*COS(Wellpath!$M92)*MAX(1,SQRT(10/(Wellpath!K92-Wellpath!K91)))</f>
        <v>-0.73883664998200693</v>
      </c>
      <c r="D92" s="22">
        <f>IF(ABS(Wellpath!$L92)&lt;VerticalInc,"SING",-ABS(COS(Wellpath!$L92))*SIN(Wellpath!$M92)/SIN(Wellpath!$L92)*MAX(1,SQRT(10/(Wellpath!$K92-Wellpath!$K91))))</f>
        <v>0.34165642514899719</v>
      </c>
      <c r="E92" s="20">
        <f>IF(D92="SING",(Wellpath!K93-Wellpath!K91)/2*Model!$W$35,Model!$W$35*((drdp!B92+drdp!K92)*XYM3E!$B92+(drdp!E92+drdp!N92)*XYM3E!$C92+(drdp!H92+drdp!Q92)*XYM3E!$D92))</f>
        <v>9.6953215477426122E-2</v>
      </c>
      <c r="F92" s="20">
        <f>IF(D92="SING",0,Model!$W$35*((drdp!C92+drdp!L92)*XYM3E!$B92+(drdp!F92+drdp!O92)*XYM3E!$C92+(drdp!I92+drdp!R92)*XYM3E!$D92))</f>
        <v>-7.661029561856692E-3</v>
      </c>
      <c r="G92" s="20">
        <f>IF(D92="SING",0,Model!$W$35*((drdp!D92+drdp!M92)*XYM3E!$B92+(drdp!G92+drdp!P92)*XYM3E!$C92+(drdp!J92+drdp!S92)*XYM3E!$D92))</f>
        <v>7.5192340701658436E-2</v>
      </c>
      <c r="H92" s="18">
        <f>IF(D92="SING",(Wellpath!K92-Wellpath!K91)/2*Model!$W$35,Model!$W$35*((drdp!B92)*XYM3E!$B92+(drdp!E92)*XYM3E!$C92+(drdp!H92)*XYM3E!$D92))</f>
        <v>4.8476607738713061E-2</v>
      </c>
      <c r="I92" s="18">
        <f>IF(D92="SING",0,Model!$W$35*((drdp!C92)*XYM3E!$B92+(drdp!F92)*XYM3E!$C92+(drdp!I92)*XYM3E!$D92))</f>
        <v>-3.830514780928346E-3</v>
      </c>
      <c r="J92" s="18">
        <f>IF(D92="SING",0,Model!$W$35*((drdp!D92)*XYM3E!$B92+(drdp!G92)*XYM3E!$C92+(drdp!J92)*XYM3E!$D92))</f>
        <v>3.7596170350829218E-2</v>
      </c>
      <c r="K92" s="21">
        <f t="shared" si="23"/>
        <v>1.623135941019179</v>
      </c>
      <c r="L92" s="21">
        <f t="shared" si="24"/>
        <v>1.7613781775209041E-3</v>
      </c>
      <c r="M92" s="21">
        <f t="shared" si="25"/>
        <v>0.20732949909669696</v>
      </c>
      <c r="N92" s="21">
        <f t="shared" si="26"/>
        <v>6.8876760779129598E-4</v>
      </c>
      <c r="O92" s="21">
        <f t="shared" si="27"/>
        <v>-0.1454675011497088</v>
      </c>
      <c r="P92" s="21">
        <f t="shared" si="28"/>
        <v>9.1132858219186274E-3</v>
      </c>
      <c r="Q92" s="19">
        <f t="shared" si="29"/>
        <v>1.61608599652562</v>
      </c>
      <c r="R92" s="19">
        <f t="shared" si="30"/>
        <v>1.7173596470601725E-3</v>
      </c>
      <c r="S92" s="19">
        <f t="shared" si="31"/>
        <v>0.20308908302155124</v>
      </c>
      <c r="T92" s="19">
        <f t="shared" si="32"/>
        <v>1.2458386952085134E-3</v>
      </c>
      <c r="U92" s="19">
        <f t="shared" si="33"/>
        <v>-0.15093510555743372</v>
      </c>
      <c r="V92" s="19">
        <f t="shared" si="34"/>
        <v>9.545323880624082E-3</v>
      </c>
    </row>
    <row r="93" spans="1:22" x14ac:dyDescent="0.25">
      <c r="A93" s="26">
        <f>Wellpath!E93</f>
        <v>8600</v>
      </c>
      <c r="B93" s="22">
        <v>0</v>
      </c>
      <c r="C93" s="22">
        <f>ABS(COS(Wellpath!$L93))*COS(Wellpath!$M93)*MAX(1,SQRT(10/(Wellpath!K93-Wellpath!K92)))</f>
        <v>-0.70312549037135219</v>
      </c>
      <c r="D93" s="22">
        <f>IF(ABS(Wellpath!$L93)&lt;VerticalInc,"SING",-ABS(COS(Wellpath!$L93))*SIN(Wellpath!$M93)/SIN(Wellpath!$L93)*MAX(1,SQRT(10/(Wellpath!$K93-Wellpath!$K92))))</f>
        <v>0.38287438888174069</v>
      </c>
      <c r="E93" s="20">
        <f>IF(D93="SING",(Wellpath!K94-Wellpath!K92)/2*Model!$W$35,Model!$W$35*((drdp!B93+drdp!K93)*XYM3E!$B93+(drdp!E93+drdp!N93)*XYM3E!$C93+(drdp!H93+drdp!Q93)*XYM3E!$D93))</f>
        <v>9.2698519391777423E-2</v>
      </c>
      <c r="F93" s="20">
        <f>IF(D93="SING",0,Model!$W$35*((drdp!C93+drdp!L93)*XYM3E!$B93+(drdp!F93+drdp!O93)*XYM3E!$C93+(drdp!I93+drdp!R93)*XYM3E!$D93))</f>
        <v>-9.6280594168065229E-3</v>
      </c>
      <c r="G93" s="20">
        <f>IF(D93="SING",0,Model!$W$35*((drdp!D93+drdp!M93)*XYM3E!$B93+(drdp!G93+drdp!P93)*XYM3E!$C93+(drdp!J93+drdp!S93)*XYM3E!$D93))</f>
        <v>7.4516354864353887E-2</v>
      </c>
      <c r="H93" s="18">
        <f>IF(D93="SING",(Wellpath!K93-Wellpath!K92)/2*Model!$W$35,Model!$W$35*((drdp!B93)*XYM3E!$B93+(drdp!E93)*XYM3E!$C93+(drdp!H93)*XYM3E!$D93))</f>
        <v>4.6349259695888712E-2</v>
      </c>
      <c r="I93" s="18">
        <f>IF(D93="SING",0,Model!$W$35*((drdp!C93)*XYM3E!$B93+(drdp!F93)*XYM3E!$C93+(drdp!I93)*XYM3E!$D93))</f>
        <v>-4.8140297084032614E-3</v>
      </c>
      <c r="J93" s="18">
        <f>IF(D93="SING",0,Model!$W$35*((drdp!D93)*XYM3E!$B93+(drdp!G93)*XYM3E!$C93+(drdp!J93)*XYM3E!$D93))</f>
        <v>3.7258177432176943E-2</v>
      </c>
      <c r="K93" s="21">
        <f t="shared" si="23"/>
        <v>1.6317289565166067</v>
      </c>
      <c r="L93" s="21">
        <f t="shared" si="24"/>
        <v>1.8540777056544608E-3</v>
      </c>
      <c r="M93" s="21">
        <f t="shared" si="25"/>
        <v>0.21288218623896726</v>
      </c>
      <c r="N93" s="21">
        <f t="shared" si="26"/>
        <v>-2.0373924476272873E-4</v>
      </c>
      <c r="O93" s="21">
        <f t="shared" si="27"/>
        <v>-0.13855994538331093</v>
      </c>
      <c r="P93" s="21">
        <f t="shared" si="28"/>
        <v>8.3958379297607889E-3</v>
      </c>
      <c r="Q93" s="19">
        <f t="shared" si="29"/>
        <v>1.6252841948935359</v>
      </c>
      <c r="R93" s="19">
        <f t="shared" si="30"/>
        <v>1.7845530595542933E-3</v>
      </c>
      <c r="S93" s="19">
        <f t="shared" si="31"/>
        <v>0.20871767088226453</v>
      </c>
      <c r="T93" s="19">
        <f t="shared" si="32"/>
        <v>4.6564089465278981E-4</v>
      </c>
      <c r="U93" s="19">
        <f t="shared" si="33"/>
        <v>-0.14374061220810933</v>
      </c>
      <c r="V93" s="19">
        <f t="shared" si="34"/>
        <v>8.9339238488791682E-3</v>
      </c>
    </row>
    <row r="94" spans="1:22" x14ac:dyDescent="0.25">
      <c r="A94" s="26">
        <f>Wellpath!E94</f>
        <v>8700</v>
      </c>
      <c r="B94" s="22">
        <v>0</v>
      </c>
      <c r="C94" s="22">
        <f>ABS(COS(Wellpath!$L94))*COS(Wellpath!$M94)*MAX(1,SQRT(10/(Wellpath!K94-Wellpath!K93)))</f>
        <v>-0.66514914864228325</v>
      </c>
      <c r="D94" s="22">
        <f>IF(ABS(Wellpath!$L94)&lt;VerticalInc,"SING",-ABS(COS(Wellpath!$L94))*SIN(Wellpath!$M94)/SIN(Wellpath!$L94)*MAX(1,SQRT(10/(Wellpath!$K94-Wellpath!$K93))))</f>
        <v>0.41005330060979772</v>
      </c>
      <c r="E94" s="20">
        <f>IF(D94="SING",(Wellpath!K95-Wellpath!K93)/2*Model!$W$35,Model!$W$35*((drdp!B94+drdp!K94)*XYM3E!$B94+(drdp!E94+drdp!N94)*XYM3E!$C94+(drdp!H94+drdp!Q94)*XYM3E!$D94))</f>
        <v>8.8324379235165743E-2</v>
      </c>
      <c r="F94" s="20">
        <f>IF(D94="SING",0,Model!$W$35*((drdp!C94+drdp!L94)*XYM3E!$B94+(drdp!F94+drdp!O94)*XYM3E!$C94+(drdp!I94+drdp!R94)*XYM3E!$D94))</f>
        <v>-1.152364277951996E-2</v>
      </c>
      <c r="G94" s="20">
        <f>IF(D94="SING",0,Model!$W$35*((drdp!D94+drdp!M94)*XYM3E!$B94+(drdp!G94+drdp!P94)*XYM3E!$C94+(drdp!J94+drdp!S94)*XYM3E!$D94))</f>
        <v>7.333930006037484E-2</v>
      </c>
      <c r="H94" s="18">
        <f>IF(D94="SING",(Wellpath!K94-Wellpath!K93)/2*Model!$W$35,Model!$W$35*((drdp!B94)*XYM3E!$B94+(drdp!E94)*XYM3E!$C94+(drdp!H94)*XYM3E!$D94))</f>
        <v>4.4162189617582871E-2</v>
      </c>
      <c r="I94" s="18">
        <f>IF(D94="SING",0,Model!$W$35*((drdp!C94)*XYM3E!$B94+(drdp!F94)*XYM3E!$C94+(drdp!I94)*XYM3E!$D94))</f>
        <v>-5.7618213897599798E-3</v>
      </c>
      <c r="J94" s="18">
        <f>IF(D94="SING",0,Model!$W$35*((drdp!D94)*XYM3E!$B94+(drdp!G94)*XYM3E!$C94+(drdp!J94)*XYM3E!$D94))</f>
        <v>3.666965003018742E-2</v>
      </c>
      <c r="K94" s="21">
        <f t="shared" si="23"/>
        <v>1.6395301524838841</v>
      </c>
      <c r="L94" s="21">
        <f t="shared" si="24"/>
        <v>1.9868720485644435E-3</v>
      </c>
      <c r="M94" s="21">
        <f t="shared" si="25"/>
        <v>0.21826083917231295</v>
      </c>
      <c r="N94" s="21">
        <f t="shared" si="26"/>
        <v>-1.2215578397916289E-3</v>
      </c>
      <c r="O94" s="21">
        <f t="shared" si="27"/>
        <v>-0.13208229723193676</v>
      </c>
      <c r="P94" s="21">
        <f t="shared" si="28"/>
        <v>7.5507020341650027E-3</v>
      </c>
      <c r="Q94" s="19">
        <f t="shared" si="29"/>
        <v>1.6336792555084261</v>
      </c>
      <c r="R94" s="19">
        <f t="shared" si="30"/>
        <v>1.8872762913819566E-3</v>
      </c>
      <c r="S94" s="19">
        <f t="shared" si="31"/>
        <v>0.21422684947230369</v>
      </c>
      <c r="T94" s="19">
        <f t="shared" si="32"/>
        <v>-4.581938935199538E-4</v>
      </c>
      <c r="U94" s="19">
        <f t="shared" si="33"/>
        <v>-0.13694053334546738</v>
      </c>
      <c r="V94" s="19">
        <f t="shared" si="34"/>
        <v>8.1845539558618417E-3</v>
      </c>
    </row>
    <row r="95" spans="1:22" x14ac:dyDescent="0.25">
      <c r="A95" s="26">
        <f>Wellpath!E95</f>
        <v>8800</v>
      </c>
      <c r="B95" s="22">
        <v>0</v>
      </c>
      <c r="C95" s="22">
        <f>ABS(COS(Wellpath!$L95))*COS(Wellpath!$M95)*MAX(1,SQRT(10/(Wellpath!K95-Wellpath!K94)))</f>
        <v>-0.62582612964240159</v>
      </c>
      <c r="D95" s="22">
        <f>IF(ABS(Wellpath!$L95)&lt;VerticalInc,"SING",-ABS(COS(Wellpath!$L95))*SIN(Wellpath!$M95)/SIN(Wellpath!$L95)*MAX(1,SQRT(10/(Wellpath!$K95-Wellpath!$K94))))</f>
        <v>0.42570947065246223</v>
      </c>
      <c r="E95" s="20">
        <f>IF(D95="SING",(Wellpath!K96-Wellpath!K94)/2*Model!$W$35,Model!$W$35*((drdp!B95+drdp!K95)*XYM3E!$B95+(drdp!E95+drdp!N95)*XYM3E!$C95+(drdp!H95+drdp!Q95)*XYM3E!$D95))</f>
        <v>8.3894690298159685E-2</v>
      </c>
      <c r="F95" s="20">
        <f>IF(D95="SING",0,Model!$W$35*((drdp!C95+drdp!L95)*XYM3E!$B95+(drdp!F95+drdp!O95)*XYM3E!$C95+(drdp!I95+drdp!R95)*XYM3E!$D95))</f>
        <v>-1.3301533089439285E-2</v>
      </c>
      <c r="G95" s="20">
        <f>IF(D95="SING",0,Model!$W$35*((drdp!D95+drdp!M95)*XYM3E!$B95+(drdp!G95+drdp!P95)*XYM3E!$C95+(drdp!J95+drdp!S95)*XYM3E!$D95))</f>
        <v>7.1676053727728492E-2</v>
      </c>
      <c r="H95" s="18">
        <f>IF(D95="SING",(Wellpath!K95-Wellpath!K94)/2*Model!$W$35,Model!$W$35*((drdp!B95)*XYM3E!$B95+(drdp!E95)*XYM3E!$C95+(drdp!H95)*XYM3E!$D95))</f>
        <v>4.1947345149079843E-2</v>
      </c>
      <c r="I95" s="18">
        <f>IF(D95="SING",0,Model!$W$35*((drdp!C95)*XYM3E!$B95+(drdp!F95)*XYM3E!$C95+(drdp!I95)*XYM3E!$D95))</f>
        <v>-6.6507665447196425E-3</v>
      </c>
      <c r="J95" s="18">
        <f>IF(D95="SING",0,Model!$W$35*((drdp!D95)*XYM3E!$B95+(drdp!G95)*XYM3E!$C95+(drdp!J95)*XYM3E!$D95))</f>
        <v>3.5838026863864246E-2</v>
      </c>
      <c r="K95" s="21">
        <f t="shared" si="23"/>
        <v>1.6465684715441082</v>
      </c>
      <c r="L95" s="21">
        <f t="shared" si="24"/>
        <v>2.1638028310938919E-3</v>
      </c>
      <c r="M95" s="21">
        <f t="shared" si="25"/>
        <v>0.22339829585029317</v>
      </c>
      <c r="N95" s="21">
        <f t="shared" si="26"/>
        <v>-2.3374858388208611E-3</v>
      </c>
      <c r="O95" s="21">
        <f t="shared" si="27"/>
        <v>-0.12606905690265471</v>
      </c>
      <c r="P95" s="21">
        <f t="shared" si="28"/>
        <v>6.597300633785194E-3</v>
      </c>
      <c r="Q95" s="19">
        <f t="shared" si="29"/>
        <v>1.6412897322489401</v>
      </c>
      <c r="R95" s="19">
        <f t="shared" si="30"/>
        <v>2.0311047441968055E-3</v>
      </c>
      <c r="S95" s="19">
        <f t="shared" si="31"/>
        <v>0.21954520334180802</v>
      </c>
      <c r="T95" s="19">
        <f t="shared" si="32"/>
        <v>-1.5005398395489368E-3</v>
      </c>
      <c r="U95" s="19">
        <f t="shared" si="33"/>
        <v>-0.13057898714961624</v>
      </c>
      <c r="V95" s="19">
        <f t="shared" si="34"/>
        <v>7.3123516840700505E-3</v>
      </c>
    </row>
    <row r="96" spans="1:22" x14ac:dyDescent="0.25">
      <c r="A96" s="26">
        <f>Wellpath!E96</f>
        <v>8900</v>
      </c>
      <c r="B96" s="22">
        <v>0</v>
      </c>
      <c r="C96" s="22">
        <f>ABS(COS(Wellpath!$L96))*COS(Wellpath!$M96)*MAX(1,SQRT(10/(Wellpath!K96-Wellpath!K95)))</f>
        <v>-0.58550666971398491</v>
      </c>
      <c r="D96" s="22">
        <f>IF(ABS(Wellpath!$L96)&lt;VerticalInc,"SING",-ABS(COS(Wellpath!$L96))*SIN(Wellpath!$M96)/SIN(Wellpath!$L96)*MAX(1,SQRT(10/(Wellpath!$K96-Wellpath!$K95))))</f>
        <v>0.43156654001515216</v>
      </c>
      <c r="E96" s="20">
        <f>IF(D96="SING",(Wellpath!K97-Wellpath!K95)/2*Model!$W$35,Model!$W$35*((drdp!B96+drdp!K96)*XYM3E!$B96+(drdp!E96+drdp!N96)*XYM3E!$C96+(drdp!H96+drdp!Q96)*XYM3E!$D96))</f>
        <v>7.9368944343702855E-2</v>
      </c>
      <c r="F96" s="20">
        <f>IF(D96="SING",0,Model!$W$35*((drdp!C96+drdp!L96)*XYM3E!$B96+(drdp!F96+drdp!O96)*XYM3E!$C96+(drdp!I96+drdp!R96)*XYM3E!$D96))</f>
        <v>-1.4929230819521397E-2</v>
      </c>
      <c r="G96" s="20">
        <f>IF(D96="SING",0,Model!$W$35*((drdp!D96+drdp!M96)*XYM3E!$B96+(drdp!G96+drdp!P96)*XYM3E!$C96+(drdp!J96+drdp!S96)*XYM3E!$D96))</f>
        <v>6.9550488985194586E-2</v>
      </c>
      <c r="H96" s="18">
        <f>IF(D96="SING",(Wellpath!K96-Wellpath!K95)/2*Model!$W$35,Model!$W$35*((drdp!B96)*XYM3E!$B96+(drdp!E96)*XYM3E!$C96+(drdp!H96)*XYM3E!$D96))</f>
        <v>3.9684472171851427E-2</v>
      </c>
      <c r="I96" s="18">
        <f>IF(D96="SING",0,Model!$W$35*((drdp!C96)*XYM3E!$B96+(drdp!F96)*XYM3E!$C96+(drdp!I96)*XYM3E!$D96))</f>
        <v>-7.4646154097606984E-3</v>
      </c>
      <c r="J96" s="18">
        <f>IF(D96="SING",0,Model!$W$35*((drdp!D96)*XYM3E!$B96+(drdp!G96)*XYM3E!$C96+(drdp!J96)*XYM3E!$D96))</f>
        <v>3.4775244492597293E-2</v>
      </c>
      <c r="K96" s="21">
        <f t="shared" si="23"/>
        <v>1.652867900870342</v>
      </c>
      <c r="L96" s="21">
        <f t="shared" si="24"/>
        <v>2.3866847639564394E-3</v>
      </c>
      <c r="M96" s="21">
        <f t="shared" si="25"/>
        <v>0.22823556636837283</v>
      </c>
      <c r="N96" s="21">
        <f t="shared" si="26"/>
        <v>-3.5224031288297484E-3</v>
      </c>
      <c r="O96" s="21">
        <f t="shared" si="27"/>
        <v>-0.12054890801331149</v>
      </c>
      <c r="P96" s="21">
        <f t="shared" si="28"/>
        <v>5.558965330114643E-3</v>
      </c>
      <c r="Q96" s="19">
        <f t="shared" si="29"/>
        <v>1.6481433288756666</v>
      </c>
      <c r="R96" s="19">
        <f t="shared" si="30"/>
        <v>2.2195233143095286E-3</v>
      </c>
      <c r="S96" s="19">
        <f t="shared" si="31"/>
        <v>0.22460761347981309</v>
      </c>
      <c r="T96" s="19">
        <f t="shared" si="32"/>
        <v>-2.6337151613230829E-3</v>
      </c>
      <c r="U96" s="19">
        <f t="shared" si="33"/>
        <v>-0.12468901968031891</v>
      </c>
      <c r="V96" s="19">
        <f t="shared" si="34"/>
        <v>6.337716807867556E-3</v>
      </c>
    </row>
    <row r="97" spans="1:22" x14ac:dyDescent="0.25">
      <c r="A97" s="26">
        <f>Wellpath!E97</f>
        <v>9000</v>
      </c>
      <c r="B97" s="22">
        <v>0</v>
      </c>
      <c r="C97" s="22">
        <f>ABS(COS(Wellpath!$L97))*COS(Wellpath!$M97)*MAX(1,SQRT(10/(Wellpath!K97-Wellpath!K96)))</f>
        <v>-0.54465255657925205</v>
      </c>
      <c r="D97" s="22">
        <f>IF(ABS(Wellpath!$L97)&lt;VerticalInc,"SING",-ABS(COS(Wellpath!$L97))*SIN(Wellpath!$M97)/SIN(Wellpath!$L97)*MAX(1,SQRT(10/(Wellpath!$K97-Wellpath!$K96))))</f>
        <v>0.42978358665445404</v>
      </c>
      <c r="E97" s="20">
        <f>IF(D97="SING",(Wellpath!K98-Wellpath!K96)/2*Model!$W$35,Model!$W$35*((drdp!B97+drdp!K97)*XYM3E!$B97+(drdp!E97+drdp!N97)*XYM3E!$C97+(drdp!H97+drdp!Q97)*XYM3E!$D97))</f>
        <v>7.4799154354810451E-2</v>
      </c>
      <c r="F97" s="20">
        <f>IF(D97="SING",0,Model!$W$35*((drdp!C97+drdp!L97)*XYM3E!$B97+(drdp!F97+drdp!O97)*XYM3E!$C97+(drdp!I97+drdp!R97)*XYM3E!$D97))</f>
        <v>-1.6373206005567732E-2</v>
      </c>
      <c r="G97" s="20">
        <f>IF(D97="SING",0,Model!$W$35*((drdp!D97+drdp!M97)*XYM3E!$B97+(drdp!G97+drdp!P97)*XYM3E!$C97+(drdp!J97+drdp!S97)*XYM3E!$D97))</f>
        <v>6.6975079660377232E-2</v>
      </c>
      <c r="H97" s="18">
        <f>IF(D97="SING",(Wellpath!K97-Wellpath!K96)/2*Model!$W$35,Model!$W$35*((drdp!B97)*XYM3E!$B97+(drdp!E97)*XYM3E!$C97+(drdp!H97)*XYM3E!$D97))</f>
        <v>3.7399577177405226E-2</v>
      </c>
      <c r="I97" s="18">
        <f>IF(D97="SING",0,Model!$W$35*((drdp!C97)*XYM3E!$B97+(drdp!F97)*XYM3E!$C97+(drdp!I97)*XYM3E!$D97))</f>
        <v>-8.1866030027838658E-3</v>
      </c>
      <c r="J97" s="18">
        <f>IF(D97="SING",0,Model!$W$35*((drdp!D97)*XYM3E!$B97+(drdp!G97)*XYM3E!$C97+(drdp!J97)*XYM3E!$D97))</f>
        <v>3.3487539830188616E-2</v>
      </c>
      <c r="K97" s="21">
        <f t="shared" si="23"/>
        <v>1.6584628143625366</v>
      </c>
      <c r="L97" s="21">
        <f t="shared" si="24"/>
        <v>2.6547666388571987E-3</v>
      </c>
      <c r="M97" s="21">
        <f t="shared" si="25"/>
        <v>0.2327212276638867</v>
      </c>
      <c r="N97" s="21">
        <f t="shared" si="26"/>
        <v>-4.7471050921233191E-3</v>
      </c>
      <c r="O97" s="21">
        <f t="shared" si="27"/>
        <v>-0.11553922869186921</v>
      </c>
      <c r="P97" s="21">
        <f t="shared" si="28"/>
        <v>4.4623685535959776E-3</v>
      </c>
      <c r="Q97" s="19">
        <f t="shared" si="29"/>
        <v>1.6542666292433907</v>
      </c>
      <c r="R97" s="19">
        <f t="shared" si="30"/>
        <v>2.4537052326816292E-3</v>
      </c>
      <c r="S97" s="19">
        <f t="shared" si="31"/>
        <v>0.2293569816922513</v>
      </c>
      <c r="T97" s="19">
        <f t="shared" si="32"/>
        <v>-3.8285786196531409E-3</v>
      </c>
      <c r="U97" s="19">
        <f t="shared" si="33"/>
        <v>-0.11929648818295091</v>
      </c>
      <c r="V97" s="19">
        <f t="shared" si="34"/>
        <v>5.2848161359849762E-3</v>
      </c>
    </row>
    <row r="98" spans="1:22" x14ac:dyDescent="0.25">
      <c r="A98" s="26">
        <f>Wellpath!E98</f>
        <v>9100</v>
      </c>
      <c r="B98" s="22">
        <v>0</v>
      </c>
      <c r="C98" s="22">
        <f>ABS(COS(Wellpath!$L98))*COS(Wellpath!$M98)*MAX(1,SQRT(10/(Wellpath!K98-Wellpath!K97)))</f>
        <v>-0.50369402944119623</v>
      </c>
      <c r="D98" s="22">
        <f>IF(ABS(Wellpath!$L98)&lt;VerticalInc,"SING",-ABS(COS(Wellpath!$L98))*SIN(Wellpath!$M98)/SIN(Wellpath!$L98)*MAX(1,SQRT(10/(Wellpath!$K98-Wellpath!$K97))))</f>
        <v>0.42169265056301736</v>
      </c>
      <c r="E98" s="20">
        <f>IF(D98="SING",(Wellpath!K99-Wellpath!K97)/2*Model!$W$35,Model!$W$35*((drdp!B98+drdp!K98)*XYM3E!$B98+(drdp!E98+drdp!N98)*XYM3E!$C98+(drdp!H98+drdp!Q98)*XYM3E!$D98))</f>
        <v>7.0197548219797276E-2</v>
      </c>
      <c r="F98" s="20">
        <f>IF(D98="SING",0,Model!$W$35*((drdp!C98+drdp!L98)*XYM3E!$B98+(drdp!F98+drdp!O98)*XYM3E!$C98+(drdp!I98+drdp!R98)*XYM3E!$D98))</f>
        <v>-1.7595352073774155E-2</v>
      </c>
      <c r="G98" s="20">
        <f>IF(D98="SING",0,Model!$W$35*((drdp!D98+drdp!M98)*XYM3E!$B98+(drdp!G98+drdp!P98)*XYM3E!$C98+(drdp!J98+drdp!S98)*XYM3E!$D98))</f>
        <v>6.3987412436558477E-2</v>
      </c>
      <c r="H98" s="18">
        <f>IF(D98="SING",(Wellpath!K98-Wellpath!K97)/2*Model!$W$35,Model!$W$35*((drdp!B98)*XYM3E!$B98+(drdp!E98)*XYM3E!$C98+(drdp!H98)*XYM3E!$D98))</f>
        <v>3.5098774109898638E-2</v>
      </c>
      <c r="I98" s="18">
        <f>IF(D98="SING",0,Model!$W$35*((drdp!C98)*XYM3E!$B98+(drdp!F98)*XYM3E!$C98+(drdp!I98)*XYM3E!$D98))</f>
        <v>-8.7976760368870775E-3</v>
      </c>
      <c r="J98" s="18">
        <f>IF(D98="SING",0,Model!$W$35*((drdp!D98)*XYM3E!$B98+(drdp!G98)*XYM3E!$C98+(drdp!J98)*XYM3E!$D98))</f>
        <v>3.1993706218279239E-2</v>
      </c>
      <c r="K98" s="21">
        <f t="shared" si="23"/>
        <v>1.6633905101386073</v>
      </c>
      <c r="L98" s="21">
        <f t="shared" si="24"/>
        <v>2.9643630534572671E-3</v>
      </c>
      <c r="M98" s="21">
        <f t="shared" si="25"/>
        <v>0.23681561661421294</v>
      </c>
      <c r="N98" s="21">
        <f t="shared" si="26"/>
        <v>-5.9822556677663905E-3</v>
      </c>
      <c r="O98" s="21">
        <f t="shared" si="27"/>
        <v>-0.11104746922189383</v>
      </c>
      <c r="P98" s="21">
        <f t="shared" si="28"/>
        <v>3.336487503484936E-3</v>
      </c>
      <c r="Q98" s="19">
        <f t="shared" si="29"/>
        <v>1.6596947383065543</v>
      </c>
      <c r="R98" s="19">
        <f t="shared" si="30"/>
        <v>2.7321657425072158E-3</v>
      </c>
      <c r="S98" s="19">
        <f t="shared" si="31"/>
        <v>0.23374482490146825</v>
      </c>
      <c r="T98" s="19">
        <f t="shared" si="32"/>
        <v>-5.0558927360340872E-3</v>
      </c>
      <c r="U98" s="19">
        <f t="shared" si="33"/>
        <v>-0.11441628882437536</v>
      </c>
      <c r="V98" s="19">
        <f t="shared" si="34"/>
        <v>4.180898291068217E-3</v>
      </c>
    </row>
    <row r="99" spans="1:22" x14ac:dyDescent="0.25">
      <c r="A99" s="26">
        <f>Wellpath!E99</f>
        <v>9200</v>
      </c>
      <c r="B99" s="22">
        <v>0</v>
      </c>
      <c r="C99" s="22">
        <f>ABS(COS(Wellpath!$L99))*COS(Wellpath!$M99)*MAX(1,SQRT(10/(Wellpath!K99-Wellpath!K98)))</f>
        <v>-0.46288104092745069</v>
      </c>
      <c r="D99" s="22">
        <f>IF(ABS(Wellpath!$L99)&lt;VerticalInc,"SING",-ABS(COS(Wellpath!$L99))*SIN(Wellpath!$M99)/SIN(Wellpath!$L99)*MAX(1,SQRT(10/(Wellpath!$K99-Wellpath!$K98))))</f>
        <v>0.40864766807446179</v>
      </c>
      <c r="E99" s="20">
        <f>IF(D99="SING",(Wellpath!K100-Wellpath!K98)/2*Model!$W$35,Model!$W$35*((drdp!B99+drdp!K99)*XYM3E!$B99+(drdp!E99+drdp!N99)*XYM3E!$C99+(drdp!H99+drdp!Q99)*XYM3E!$D99))</f>
        <v>6.558851403612953E-2</v>
      </c>
      <c r="F99" s="20">
        <f>IF(D99="SING",0,Model!$W$35*((drdp!C99+drdp!L99)*XYM3E!$B99+(drdp!F99+drdp!O99)*XYM3E!$C99+(drdp!I99+drdp!R99)*XYM3E!$D99))</f>
        <v>-1.856703189071034E-2</v>
      </c>
      <c r="G99" s="20">
        <f>IF(D99="SING",0,Model!$W$35*((drdp!D99+drdp!M99)*XYM3E!$B99+(drdp!G99+drdp!P99)*XYM3E!$C99+(drdp!J99+drdp!S99)*XYM3E!$D99))</f>
        <v>6.0616187104210031E-2</v>
      </c>
      <c r="H99" s="18">
        <f>IF(D99="SING",(Wellpath!K99-Wellpath!K98)/2*Model!$W$35,Model!$W$35*((drdp!B99)*XYM3E!$B99+(drdp!E99)*XYM3E!$C99+(drdp!H99)*XYM3E!$D99))</f>
        <v>3.2794257018064765E-2</v>
      </c>
      <c r="I99" s="18">
        <f>IF(D99="SING",0,Model!$W$35*((drdp!C99)*XYM3E!$B99+(drdp!F99)*XYM3E!$C99+(drdp!I99)*XYM3E!$D99))</f>
        <v>-9.28351594535517E-3</v>
      </c>
      <c r="J99" s="18">
        <f>IF(D99="SING",0,Model!$W$35*((drdp!D99)*XYM3E!$B99+(drdp!G99)*XYM3E!$C99+(drdp!J99)*XYM3E!$D99))</f>
        <v>3.0308093552105016E-2</v>
      </c>
      <c r="K99" s="21">
        <f t="shared" si="23"/>
        <v>1.6676923633120748</v>
      </c>
      <c r="L99" s="21">
        <f t="shared" si="24"/>
        <v>3.3090977266879221E-3</v>
      </c>
      <c r="M99" s="21">
        <f t="shared" si="25"/>
        <v>0.24048993875326555</v>
      </c>
      <c r="N99" s="21">
        <f t="shared" si="26"/>
        <v>-7.2000396995395097E-3</v>
      </c>
      <c r="O99" s="21">
        <f t="shared" si="27"/>
        <v>-0.1070717435831927</v>
      </c>
      <c r="P99" s="21">
        <f t="shared" si="28"/>
        <v>2.2110248244278036E-3</v>
      </c>
      <c r="Q99" s="19">
        <f t="shared" si="29"/>
        <v>1.6644659734319742</v>
      </c>
      <c r="R99" s="19">
        <f t="shared" si="30"/>
        <v>3.0505467217649307E-3</v>
      </c>
      <c r="S99" s="19">
        <f t="shared" si="31"/>
        <v>0.23773419714897609</v>
      </c>
      <c r="T99" s="19">
        <f t="shared" si="32"/>
        <v>-6.2867016757096701E-3</v>
      </c>
      <c r="U99" s="19">
        <f t="shared" si="33"/>
        <v>-0.11005353781221855</v>
      </c>
      <c r="V99" s="19">
        <f t="shared" si="34"/>
        <v>3.0551218337206529E-3</v>
      </c>
    </row>
    <row r="100" spans="1:22" x14ac:dyDescent="0.25">
      <c r="A100" s="26">
        <f>Wellpath!E100</f>
        <v>9300</v>
      </c>
      <c r="B100" s="22">
        <v>0</v>
      </c>
      <c r="C100" s="22">
        <f>ABS(COS(Wellpath!$L100))*COS(Wellpath!$M100)*MAX(1,SQRT(10/(Wellpath!K100-Wellpath!K99)))</f>
        <v>-0.42241266024278923</v>
      </c>
      <c r="D100" s="22">
        <f>IF(ABS(Wellpath!$L100)&lt;VerticalInc,"SING",-ABS(COS(Wellpath!$L100))*SIN(Wellpath!$M100)/SIN(Wellpath!$L100)*MAX(1,SQRT(10/(Wellpath!$K100-Wellpath!$K99))))</f>
        <v>0.39142508493984596</v>
      </c>
      <c r="E100" s="20">
        <f>IF(D100="SING",(Wellpath!K101-Wellpath!K99)/2*Model!$W$35,Model!$W$35*((drdp!B100+drdp!K100)*XYM3E!$B100+(drdp!E100+drdp!N100)*XYM3E!$C100+(drdp!H100+drdp!Q100)*XYM3E!$D100))</f>
        <v>6.0502783899833351E-2</v>
      </c>
      <c r="F100" s="20">
        <f>IF(D100="SING",0,Model!$W$35*((drdp!C100+drdp!L100)*XYM3E!$B100+(drdp!F100+drdp!O100)*XYM3E!$C100+(drdp!I100+drdp!R100)*XYM3E!$D100))</f>
        <v>-1.9115259947675326E-2</v>
      </c>
      <c r="G100" s="20">
        <f>IF(D100="SING",0,Model!$W$35*((drdp!D100+drdp!M100)*XYM3E!$B100+(drdp!G100+drdp!P100)*XYM3E!$C100+(drdp!J100+drdp!S100)*XYM3E!$D100))</f>
        <v>5.6473900784022688E-2</v>
      </c>
      <c r="H100" s="18">
        <f>IF(D100="SING",(Wellpath!K100-Wellpath!K99)/2*Model!$W$35,Model!$W$35*((drdp!B100)*XYM3E!$B100+(drdp!E100)*XYM3E!$C100+(drdp!H100)*XYM3E!$D100))</f>
        <v>3.0479991889084949E-2</v>
      </c>
      <c r="I100" s="18">
        <f>IF(D100="SING",0,Model!$W$35*((drdp!C100)*XYM3E!$B100+(drdp!F100)*XYM3E!$C100+(drdp!I100)*XYM3E!$D100))</f>
        <v>-9.6298538779221263E-3</v>
      </c>
      <c r="J100" s="18">
        <f>IF(D100="SING",0,Model!$W$35*((drdp!D100)*XYM3E!$B100+(drdp!G100)*XYM3E!$C100+(drdp!J100)*XYM3E!$D100))</f>
        <v>2.8450327850893176E-2</v>
      </c>
      <c r="K100" s="21">
        <f t="shared" si="23"/>
        <v>1.6713529501717048</v>
      </c>
      <c r="L100" s="21">
        <f t="shared" si="24"/>
        <v>3.6744908895551226E-3</v>
      </c>
      <c r="M100" s="21">
        <f t="shared" si="25"/>
        <v>0.2436792402230292</v>
      </c>
      <c r="N100" s="21">
        <f t="shared" si="26"/>
        <v>-8.3565661413428499E-3</v>
      </c>
      <c r="O100" s="21">
        <f t="shared" si="27"/>
        <v>-0.10365491536807635</v>
      </c>
      <c r="P100" s="21">
        <f t="shared" si="28"/>
        <v>1.1315115306819844E-3</v>
      </c>
      <c r="Q100" s="19">
        <f t="shared" si="29"/>
        <v>1.6686213932176335</v>
      </c>
      <c r="R100" s="19">
        <f t="shared" si="30"/>
        <v>3.4018318123980539E-3</v>
      </c>
      <c r="S100" s="19">
        <f t="shared" si="31"/>
        <v>0.24129935990808885</v>
      </c>
      <c r="T100" s="19">
        <f t="shared" si="32"/>
        <v>-7.4935575676316497E-3</v>
      </c>
      <c r="U100" s="19">
        <f t="shared" si="33"/>
        <v>-0.10620457782105566</v>
      </c>
      <c r="V100" s="19">
        <f t="shared" si="34"/>
        <v>1.937052324444724E-3</v>
      </c>
    </row>
    <row r="101" spans="1:22" x14ac:dyDescent="0.25">
      <c r="A101" s="26">
        <f>Wellpath!E101</f>
        <v>9398.5</v>
      </c>
      <c r="B101" s="22">
        <v>0</v>
      </c>
      <c r="C101" s="22">
        <f>ABS(COS(Wellpath!$L101))*COS(Wellpath!$M101)*MAX(1,SQRT(10/(Wellpath!K101-Wellpath!K100)))</f>
        <v>-0.38302222155948912</v>
      </c>
      <c r="D101" s="22">
        <f>IF(ABS(Wellpath!$L101)&lt;VerticalInc,"SING",-ABS(COS(Wellpath!$L101))*SIN(Wellpath!$M101)/SIN(Wellpath!$L101)*MAX(1,SQRT(10/(Wellpath!$K101-Wellpath!$K100))))</f>
        <v>0.37111359948427963</v>
      </c>
      <c r="E101" s="20">
        <f>IF(D101="SING",(Wellpath!K102-Wellpath!K100)/2*Model!$W$35,Model!$W$35*((drdp!B101+drdp!K101)*XYM3E!$B101+(drdp!E101+drdp!N101)*XYM3E!$C101+(drdp!H101+drdp!Q101)*XYM3E!$D101))</f>
        <v>2.8191606435767902E-2</v>
      </c>
      <c r="F101" s="20">
        <f>IF(D101="SING",0,Model!$W$35*((drdp!C101+drdp!L101)*XYM3E!$B101+(drdp!F101+drdp!O101)*XYM3E!$C101+(drdp!I101+drdp!R101)*XYM3E!$D101))</f>
        <v>-9.8230207465450237E-3</v>
      </c>
      <c r="G101" s="20">
        <f>IF(D101="SING",0,Model!$W$35*((drdp!D101+drdp!M101)*XYM3E!$B101+(drdp!G101+drdp!P101)*XYM3E!$C101+(drdp!J101+drdp!S101)*XYM3E!$D101))</f>
        <v>2.6469040100378035E-2</v>
      </c>
      <c r="H101" s="18">
        <f>IF(D101="SING",(Wellpath!K101-Wellpath!K100)/2*Model!$W$35,Model!$W$35*((drdp!B101)*XYM3E!$B101+(drdp!E101)*XYM3E!$C101+(drdp!H101)*XYM3E!$D101))</f>
        <v>2.7768732339231123E-2</v>
      </c>
      <c r="I101" s="18">
        <f>IF(D101="SING",0,Model!$W$35*((drdp!C101)*XYM3E!$B101+(drdp!F101)*XYM3E!$C101+(drdp!I101)*XYM3E!$D101))</f>
        <v>-9.6756754353467585E-3</v>
      </c>
      <c r="J101" s="18">
        <f>IF(D101="SING",0,Model!$W$35*((drdp!D101)*XYM3E!$B101+(drdp!G101)*XYM3E!$C101+(drdp!J101)*XYM3E!$D101))</f>
        <v>2.607200449887212E-2</v>
      </c>
      <c r="K101" s="21">
        <f t="shared" si="23"/>
        <v>1.672147716845134</v>
      </c>
      <c r="L101" s="21">
        <f t="shared" si="24"/>
        <v>3.7709826261421767E-3</v>
      </c>
      <c r="M101" s="21">
        <f t="shared" si="25"/>
        <v>0.24437985030686463</v>
      </c>
      <c r="N101" s="21">
        <f t="shared" si="26"/>
        <v>-8.6334928762398302E-3</v>
      </c>
      <c r="O101" s="21">
        <f t="shared" si="27"/>
        <v>-0.10290871060683393</v>
      </c>
      <c r="P101" s="21">
        <f t="shared" si="28"/>
        <v>8.7150560063483881E-4</v>
      </c>
      <c r="Q101" s="19">
        <f t="shared" si="29"/>
        <v>1.6721240526674326</v>
      </c>
      <c r="R101" s="19">
        <f t="shared" si="30"/>
        <v>3.7681095846852954E-3</v>
      </c>
      <c r="S101" s="19">
        <f t="shared" si="31"/>
        <v>0.2443589896416184</v>
      </c>
      <c r="T101" s="19">
        <f t="shared" si="32"/>
        <v>-8.6252473827082669E-3</v>
      </c>
      <c r="U101" s="19">
        <f t="shared" si="33"/>
        <v>-0.10293092885359993</v>
      </c>
      <c r="V101" s="19">
        <f t="shared" si="34"/>
        <v>8.7924727720199735E-4</v>
      </c>
    </row>
    <row r="102" spans="1:22" x14ac:dyDescent="0.25">
      <c r="A102" s="26">
        <f>Wellpath!E102</f>
        <v>9400</v>
      </c>
      <c r="B102" s="22">
        <v>0</v>
      </c>
      <c r="C102" s="22">
        <f>ABS(COS(Wellpath!$L102))*COS(Wellpath!$M102)*MAX(1,SQRT(10/(Wellpath!K102-Wellpath!K101)))</f>
        <v>-1.7913104523403904</v>
      </c>
      <c r="D102" s="22">
        <f>IF(ABS(Wellpath!$L102)&lt;VerticalInc,"SING",-ABS(COS(Wellpath!$L102))*SIN(Wellpath!$M102)/SIN(Wellpath!$L102)*MAX(1,SQRT(10/(Wellpath!$K102-Wellpath!$K101))))</f>
        <v>1.7356164534140617</v>
      </c>
      <c r="E102" s="20">
        <f>IF(D102="SING",(Wellpath!K103-Wellpath!K101)/2*Model!$W$35,Model!$W$35*((drdp!B102+drdp!K102)*XYM3E!$B102+(drdp!E102+drdp!N102)*XYM3E!$C102+(drdp!H102+drdp!Q102)*XYM3E!$D102))</f>
        <v>0.13382361435091555</v>
      </c>
      <c r="F102" s="20">
        <f>IF(D102="SING",0,Model!$W$35*((drdp!C102+drdp!L102)*XYM3E!$B102+(drdp!F102+drdp!O102)*XYM3E!$C102+(drdp!I102+drdp!R102)*XYM3E!$D102))</f>
        <v>-4.6629203026857496E-2</v>
      </c>
      <c r="G102" s="20">
        <f>IF(D102="SING",0,Model!$W$35*((drdp!D102+drdp!M102)*XYM3E!$B102+(drdp!G102+drdp!P102)*XYM3E!$C102+(drdp!J102+drdp!S102)*XYM3E!$D102))</f>
        <v>0.12564671058041552</v>
      </c>
      <c r="H102" s="18">
        <f>IF(D102="SING",(Wellpath!K102-Wellpath!K101)/2*Model!$W$35,Model!$W$35*((drdp!B102)*XYM3E!$B102+(drdp!E102)*XYM3E!$C102+(drdp!H102)*XYM3E!$D102))</f>
        <v>1.9776888820344459E-3</v>
      </c>
      <c r="I102" s="18">
        <f>IF(D102="SING",0,Model!$W$35*((drdp!C102)*XYM3E!$B102+(drdp!F102)*XYM3E!$C102+(drdp!I102)*XYM3E!$D102))</f>
        <v>-6.8910152256481858E-4</v>
      </c>
      <c r="J102" s="18">
        <f>IF(D102="SING",0,Model!$W$35*((drdp!D102)*XYM3E!$B102+(drdp!G102)*XYM3E!$C102+(drdp!J102)*XYM3E!$D102))</f>
        <v>1.8568479396131889E-3</v>
      </c>
      <c r="K102" s="21">
        <f t="shared" si="23"/>
        <v>1.6900564766030766</v>
      </c>
      <c r="L102" s="21">
        <f t="shared" si="24"/>
        <v>5.9452652010620732E-3</v>
      </c>
      <c r="M102" s="21">
        <f t="shared" si="25"/>
        <v>0.26016694618654335</v>
      </c>
      <c r="N102" s="21">
        <f t="shared" si="26"/>
        <v>-1.4873581359596552E-2</v>
      </c>
      <c r="O102" s="21">
        <f t="shared" si="27"/>
        <v>-8.6094213665659308E-2</v>
      </c>
      <c r="P102" s="21">
        <f t="shared" si="28"/>
        <v>-4.9873003766761608E-3</v>
      </c>
      <c r="Q102" s="19">
        <f t="shared" si="29"/>
        <v>1.6721516280984481</v>
      </c>
      <c r="R102" s="19">
        <f t="shared" si="30"/>
        <v>3.771457487050578E-3</v>
      </c>
      <c r="S102" s="19">
        <f t="shared" si="31"/>
        <v>0.24438329819113547</v>
      </c>
      <c r="T102" s="19">
        <f t="shared" si="32"/>
        <v>-8.6348557046596001E-3</v>
      </c>
      <c r="U102" s="19">
        <f t="shared" si="33"/>
        <v>-0.10290503833930813</v>
      </c>
      <c r="V102" s="19">
        <f t="shared" si="34"/>
        <v>8.7022604389248002E-4</v>
      </c>
    </row>
    <row r="103" spans="1:22" x14ac:dyDescent="0.25">
      <c r="A103" s="26">
        <f>Wellpath!E103</f>
        <v>9500</v>
      </c>
      <c r="B103" s="22">
        <v>0</v>
      </c>
      <c r="C103" s="22">
        <f>ABS(COS(Wellpath!$L103))*COS(Wellpath!$M103)*MAX(1,SQRT(10/(Wellpath!K103-Wellpath!K102)))</f>
        <v>-0.38302222155948912</v>
      </c>
      <c r="D103" s="22">
        <f>IF(ABS(Wellpath!$L103)&lt;VerticalInc,"SING",-ABS(COS(Wellpath!$L103))*SIN(Wellpath!$M103)/SIN(Wellpath!$L103)*MAX(1,SQRT(10/(Wellpath!$K103-Wellpath!$K102))))</f>
        <v>0.37111359948427963</v>
      </c>
      <c r="E103" s="20">
        <f>IF(D103="SING",(Wellpath!K104-Wellpath!K102)/2*Model!$W$35,Model!$W$35*((drdp!B103+drdp!K103)*XYM3E!$B103+(drdp!E103+drdp!N103)*XYM3E!$C103+(drdp!H103+drdp!Q103)*XYM3E!$D103))</f>
        <v>5.6383212871535388E-2</v>
      </c>
      <c r="F103" s="20">
        <f>IF(D103="SING",0,Model!$W$35*((drdp!C103+drdp!L103)*XYM3E!$B103+(drdp!F103+drdp!O103)*XYM3E!$C103+(drdp!I103+drdp!R103)*XYM3E!$D103))</f>
        <v>-1.9646041493089905E-2</v>
      </c>
      <c r="G103" s="20">
        <f>IF(D103="SING",0,Model!$W$35*((drdp!D103+drdp!M103)*XYM3E!$B103+(drdp!G103+drdp!P103)*XYM3E!$C103+(drdp!J103+drdp!S103)*XYM3E!$D103))</f>
        <v>5.2938080200755674E-2</v>
      </c>
      <c r="H103" s="18">
        <f>IF(D103="SING",(Wellpath!K103-Wellpath!K102)/2*Model!$W$35,Model!$W$35*((drdp!B103)*XYM3E!$B103+(drdp!E103)*XYM3E!$C103+(drdp!H103)*XYM3E!$D103))</f>
        <v>2.8191606435767902E-2</v>
      </c>
      <c r="I103" s="18">
        <f>IF(D103="SING",0,Model!$W$35*((drdp!C103)*XYM3E!$B103+(drdp!F103)*XYM3E!$C103+(drdp!I103)*XYM3E!$D103))</f>
        <v>-9.8230207465450237E-3</v>
      </c>
      <c r="J103" s="18">
        <f>IF(D103="SING",0,Model!$W$35*((drdp!D103)*XYM3E!$B103+(drdp!G103)*XYM3E!$C103+(drdp!J103)*XYM3E!$D103))</f>
        <v>2.6469040100378032E-2</v>
      </c>
      <c r="K103" s="21">
        <f t="shared" si="23"/>
        <v>1.6932355432967934</v>
      </c>
      <c r="L103" s="21">
        <f t="shared" si="24"/>
        <v>6.3312321474102836E-3</v>
      </c>
      <c r="M103" s="21">
        <f t="shared" si="25"/>
        <v>0.26296938652188501</v>
      </c>
      <c r="N103" s="21">
        <f t="shared" si="26"/>
        <v>-1.5981288299184458E-2</v>
      </c>
      <c r="O103" s="21">
        <f t="shared" si="27"/>
        <v>-8.3109394620689683E-2</v>
      </c>
      <c r="P103" s="21">
        <f t="shared" si="28"/>
        <v>-6.0273240968647277E-3</v>
      </c>
      <c r="Q103" s="19">
        <f t="shared" si="29"/>
        <v>1.6908512432765057</v>
      </c>
      <c r="R103" s="19">
        <f t="shared" si="30"/>
        <v>6.0417569376491273E-3</v>
      </c>
      <c r="S103" s="19">
        <f t="shared" si="31"/>
        <v>0.26086755627037878</v>
      </c>
      <c r="T103" s="19">
        <f t="shared" si="32"/>
        <v>-1.5150508094493533E-2</v>
      </c>
      <c r="U103" s="19">
        <f t="shared" si="33"/>
        <v>-8.5348008904416892E-2</v>
      </c>
      <c r="V103" s="19">
        <f t="shared" si="34"/>
        <v>-5.2473063067233067E-3</v>
      </c>
    </row>
    <row r="104" spans="1:22" x14ac:dyDescent="0.25">
      <c r="A104" s="26">
        <f>Wellpath!E104</f>
        <v>9600</v>
      </c>
      <c r="B104" s="22">
        <v>0</v>
      </c>
      <c r="C104" s="22">
        <f>ABS(COS(Wellpath!$L104))*COS(Wellpath!$M104)*MAX(1,SQRT(10/(Wellpath!K104-Wellpath!K103)))</f>
        <v>-0.38302222155948912</v>
      </c>
      <c r="D104" s="22">
        <f>IF(ABS(Wellpath!$L104)&lt;VerticalInc,"SING",-ABS(COS(Wellpath!$L104))*SIN(Wellpath!$M104)/SIN(Wellpath!$L104)*MAX(1,SQRT(10/(Wellpath!$K104-Wellpath!$K103))))</f>
        <v>0.37111359948427963</v>
      </c>
      <c r="E104" s="20">
        <f>IF(D104="SING",(Wellpath!K105-Wellpath!K103)/2*Model!$W$35,Model!$W$35*((drdp!B104+drdp!K104)*XYM3E!$B104+(drdp!E104+drdp!N104)*XYM3E!$C104+(drdp!H104+drdp!Q104)*XYM3E!$D104))</f>
        <v>5.6383212871535388E-2</v>
      </c>
      <c r="F104" s="20">
        <f>IF(D104="SING",0,Model!$W$35*((drdp!C104+drdp!L104)*XYM3E!$B104+(drdp!F104+drdp!O104)*XYM3E!$C104+(drdp!I104+drdp!R104)*XYM3E!$D104))</f>
        <v>-1.9646041493089905E-2</v>
      </c>
      <c r="G104" s="20">
        <f>IF(D104="SING",0,Model!$W$35*((drdp!D104+drdp!M104)*XYM3E!$B104+(drdp!G104+drdp!P104)*XYM3E!$C104+(drdp!J104+drdp!S104)*XYM3E!$D104))</f>
        <v>5.2938080200755674E-2</v>
      </c>
      <c r="H104" s="18">
        <f>IF(D104="SING",(Wellpath!K104-Wellpath!K103)/2*Model!$W$35,Model!$W$35*((drdp!B104)*XYM3E!$B104+(drdp!E104)*XYM3E!$C104+(drdp!H104)*XYM3E!$D104))</f>
        <v>2.8191606435767486E-2</v>
      </c>
      <c r="I104" s="18">
        <f>IF(D104="SING",0,Model!$W$35*((drdp!C104)*XYM3E!$B104+(drdp!F104)*XYM3E!$C104+(drdp!I104)*XYM3E!$D104))</f>
        <v>-9.823020746544878E-3</v>
      </c>
      <c r="J104" s="18">
        <f>IF(D104="SING",0,Model!$W$35*((drdp!D104)*XYM3E!$B104+(drdp!G104)*XYM3E!$C104+(drdp!J104)*XYM3E!$D104))</f>
        <v>2.6469040100377636E-2</v>
      </c>
      <c r="K104" s="21">
        <f t="shared" si="23"/>
        <v>1.6964146099905102</v>
      </c>
      <c r="L104" s="21">
        <f t="shared" si="24"/>
        <v>6.7171990937584941E-3</v>
      </c>
      <c r="M104" s="21">
        <f t="shared" si="25"/>
        <v>0.26577182685722667</v>
      </c>
      <c r="N104" s="21">
        <f t="shared" si="26"/>
        <v>-1.7088995238772362E-2</v>
      </c>
      <c r="O104" s="21">
        <f t="shared" si="27"/>
        <v>-8.0124575575720058E-2</v>
      </c>
      <c r="P104" s="21">
        <f t="shared" si="28"/>
        <v>-7.0673478170532947E-3</v>
      </c>
      <c r="Q104" s="19">
        <f t="shared" si="29"/>
        <v>1.6940303099702225</v>
      </c>
      <c r="R104" s="19">
        <f t="shared" si="30"/>
        <v>6.4277238839973343E-3</v>
      </c>
      <c r="S104" s="19">
        <f t="shared" si="31"/>
        <v>0.26366999660572038</v>
      </c>
      <c r="T104" s="19">
        <f t="shared" si="32"/>
        <v>-1.6258215034081432E-2</v>
      </c>
      <c r="U104" s="19">
        <f t="shared" si="33"/>
        <v>-8.2363189859447294E-2</v>
      </c>
      <c r="V104" s="19">
        <f t="shared" si="34"/>
        <v>-6.2873300269118658E-3</v>
      </c>
    </row>
    <row r="105" spans="1:22" x14ac:dyDescent="0.25">
      <c r="A105" s="26">
        <f>Wellpath!E105</f>
        <v>9700</v>
      </c>
      <c r="B105" s="22">
        <v>0</v>
      </c>
      <c r="C105" s="22">
        <f>ABS(COS(Wellpath!$L105))*COS(Wellpath!$M105)*MAX(1,SQRT(10/(Wellpath!K105-Wellpath!K104)))</f>
        <v>-0.38302222155948912</v>
      </c>
      <c r="D105" s="22">
        <f>IF(ABS(Wellpath!$L105)&lt;VerticalInc,"SING",-ABS(COS(Wellpath!$L105))*SIN(Wellpath!$M105)/SIN(Wellpath!$L105)*MAX(1,SQRT(10/(Wellpath!$K105-Wellpath!$K104))))</f>
        <v>0.37111359948427963</v>
      </c>
      <c r="E105" s="20">
        <f>IF(D105="SING",(Wellpath!K106-Wellpath!K104)/2*Model!$W$35,Model!$W$35*((drdp!B105+drdp!K105)*XYM3E!$B105+(drdp!E105+drdp!N105)*XYM3E!$C105+(drdp!H105+drdp!Q105)*XYM3E!$D105))</f>
        <v>5.6383212871535804E-2</v>
      </c>
      <c r="F105" s="20">
        <f>IF(D105="SING",0,Model!$W$35*((drdp!C105+drdp!L105)*XYM3E!$B105+(drdp!F105+drdp!O105)*XYM3E!$C105+(drdp!I105+drdp!R105)*XYM3E!$D105))</f>
        <v>-1.9646041493090047E-2</v>
      </c>
      <c r="G105" s="20">
        <f>IF(D105="SING",0,Model!$W$35*((drdp!D105+drdp!M105)*XYM3E!$B105+(drdp!G105+drdp!P105)*XYM3E!$C105+(drdp!J105+drdp!S105)*XYM3E!$D105))</f>
        <v>5.2938080200756063E-2</v>
      </c>
      <c r="H105" s="18">
        <f>IF(D105="SING",(Wellpath!K105-Wellpath!K104)/2*Model!$W$35,Model!$W$35*((drdp!B105)*XYM3E!$B105+(drdp!E105)*XYM3E!$C105+(drdp!H105)*XYM3E!$D105))</f>
        <v>2.8191606435767902E-2</v>
      </c>
      <c r="I105" s="18">
        <f>IF(D105="SING",0,Model!$W$35*((drdp!C105)*XYM3E!$B105+(drdp!F105)*XYM3E!$C105+(drdp!I105)*XYM3E!$D105))</f>
        <v>-9.8230207465450237E-3</v>
      </c>
      <c r="J105" s="18">
        <f>IF(D105="SING",0,Model!$W$35*((drdp!D105)*XYM3E!$B105+(drdp!G105)*XYM3E!$C105+(drdp!J105)*XYM3E!$D105))</f>
        <v>2.6469040100378032E-2</v>
      </c>
      <c r="K105" s="21">
        <f t="shared" si="23"/>
        <v>1.699593676684227</v>
      </c>
      <c r="L105" s="21">
        <f t="shared" si="24"/>
        <v>7.1031660401067098E-3</v>
      </c>
      <c r="M105" s="21">
        <f t="shared" si="25"/>
        <v>0.26857426719256833</v>
      </c>
      <c r="N105" s="21">
        <f t="shared" si="26"/>
        <v>-1.8196702178360284E-2</v>
      </c>
      <c r="O105" s="21">
        <f t="shared" si="27"/>
        <v>-7.7139756530750392E-2</v>
      </c>
      <c r="P105" s="21">
        <f t="shared" si="28"/>
        <v>-8.1073715372418764E-3</v>
      </c>
      <c r="Q105" s="19">
        <f t="shared" si="29"/>
        <v>1.6972093766639393</v>
      </c>
      <c r="R105" s="19">
        <f t="shared" si="30"/>
        <v>6.8136908303455482E-3</v>
      </c>
      <c r="S105" s="19">
        <f t="shared" si="31"/>
        <v>0.2664724369410621</v>
      </c>
      <c r="T105" s="19">
        <f t="shared" si="32"/>
        <v>-1.7365921973669343E-2</v>
      </c>
      <c r="U105" s="19">
        <f t="shared" si="33"/>
        <v>-7.9378370814477642E-2</v>
      </c>
      <c r="V105" s="19">
        <f t="shared" si="34"/>
        <v>-7.3273537471004405E-3</v>
      </c>
    </row>
    <row r="106" spans="1:22" x14ac:dyDescent="0.25">
      <c r="A106" s="26">
        <f>Wellpath!E106</f>
        <v>9800</v>
      </c>
      <c r="B106" s="22">
        <v>0</v>
      </c>
      <c r="C106" s="22">
        <f>ABS(COS(Wellpath!$L106))*COS(Wellpath!$M106)*MAX(1,SQRT(10/(Wellpath!K106-Wellpath!K105)))</f>
        <v>-0.38302222155948912</v>
      </c>
      <c r="D106" s="22">
        <f>IF(ABS(Wellpath!$L106)&lt;VerticalInc,"SING",-ABS(COS(Wellpath!$L106))*SIN(Wellpath!$M106)/SIN(Wellpath!$L106)*MAX(1,SQRT(10/(Wellpath!$K106-Wellpath!$K105))))</f>
        <v>0.37111359948427963</v>
      </c>
      <c r="E106" s="20">
        <f>IF(D106="SING",(Wellpath!K107-Wellpath!K105)/2*Model!$W$35,Model!$W$35*((drdp!B106+drdp!K106)*XYM3E!$B106+(drdp!E106+drdp!N106)*XYM3E!$C106+(drdp!H106+drdp!Q106)*XYM3E!$D106))</f>
        <v>5.6383212871535804E-2</v>
      </c>
      <c r="F106" s="20">
        <f>IF(D106="SING",0,Model!$W$35*((drdp!C106+drdp!L106)*XYM3E!$B106+(drdp!F106+drdp!O106)*XYM3E!$C106+(drdp!I106+drdp!R106)*XYM3E!$D106))</f>
        <v>-1.9646041493090047E-2</v>
      </c>
      <c r="G106" s="20">
        <f>IF(D106="SING",0,Model!$W$35*((drdp!D106+drdp!M106)*XYM3E!$B106+(drdp!G106+drdp!P106)*XYM3E!$C106+(drdp!J106+drdp!S106)*XYM3E!$D106))</f>
        <v>5.2938080200756063E-2</v>
      </c>
      <c r="H106" s="18">
        <f>IF(D106="SING",(Wellpath!K106-Wellpath!K105)/2*Model!$W$35,Model!$W$35*((drdp!B106)*XYM3E!$B106+(drdp!E106)*XYM3E!$C106+(drdp!H106)*XYM3E!$D106))</f>
        <v>2.8191606435767902E-2</v>
      </c>
      <c r="I106" s="18">
        <f>IF(D106="SING",0,Model!$W$35*((drdp!C106)*XYM3E!$B106+(drdp!F106)*XYM3E!$C106+(drdp!I106)*XYM3E!$D106))</f>
        <v>-9.8230207465450237E-3</v>
      </c>
      <c r="J106" s="18">
        <f>IF(D106="SING",0,Model!$W$35*((drdp!D106)*XYM3E!$B106+(drdp!G106)*XYM3E!$C106+(drdp!J106)*XYM3E!$D106))</f>
        <v>2.6469040100378032E-2</v>
      </c>
      <c r="K106" s="21">
        <f t="shared" si="23"/>
        <v>1.7027727433779438</v>
      </c>
      <c r="L106" s="21">
        <f t="shared" si="24"/>
        <v>7.4891329864549255E-3</v>
      </c>
      <c r="M106" s="21">
        <f t="shared" si="25"/>
        <v>0.27137670752790999</v>
      </c>
      <c r="N106" s="21">
        <f t="shared" si="26"/>
        <v>-1.9304409117948205E-2</v>
      </c>
      <c r="O106" s="21">
        <f t="shared" si="27"/>
        <v>-7.4154937485780725E-2</v>
      </c>
      <c r="P106" s="21">
        <f t="shared" si="28"/>
        <v>-9.147395257430458E-3</v>
      </c>
      <c r="Q106" s="19">
        <f t="shared" si="29"/>
        <v>1.7003884433576562</v>
      </c>
      <c r="R106" s="19">
        <f t="shared" si="30"/>
        <v>7.1996577766937639E-3</v>
      </c>
      <c r="S106" s="19">
        <f t="shared" si="31"/>
        <v>0.26927487727640376</v>
      </c>
      <c r="T106" s="19">
        <f t="shared" si="32"/>
        <v>-1.8473628913257264E-2</v>
      </c>
      <c r="U106" s="19">
        <f t="shared" si="33"/>
        <v>-7.6393551769507975E-2</v>
      </c>
      <c r="V106" s="19">
        <f t="shared" si="34"/>
        <v>-8.3673774672890222E-3</v>
      </c>
    </row>
    <row r="107" spans="1:22" x14ac:dyDescent="0.25">
      <c r="A107" s="26">
        <f>Wellpath!E107</f>
        <v>9900</v>
      </c>
      <c r="B107" s="22">
        <v>0</v>
      </c>
      <c r="C107" s="22">
        <f>ABS(COS(Wellpath!$L107))*COS(Wellpath!$M107)*MAX(1,SQRT(10/(Wellpath!K107-Wellpath!K106)))</f>
        <v>-0.38302222155948912</v>
      </c>
      <c r="D107" s="22">
        <f>IF(ABS(Wellpath!$L107)&lt;VerticalInc,"SING",-ABS(COS(Wellpath!$L107))*SIN(Wellpath!$M107)/SIN(Wellpath!$L107)*MAX(1,SQRT(10/(Wellpath!$K107-Wellpath!$K106))))</f>
        <v>0.37111359948427963</v>
      </c>
      <c r="E107" s="20">
        <f>IF(D107="SING",(Wellpath!K108-Wellpath!K106)/2*Model!$W$35,Model!$W$35*((drdp!B107+drdp!K107)*XYM3E!$B107+(drdp!E107+drdp!N107)*XYM3E!$C107+(drdp!H107+drdp!Q107)*XYM3E!$D107))</f>
        <v>5.6383212871535804E-2</v>
      </c>
      <c r="F107" s="20">
        <f>IF(D107="SING",0,Model!$W$35*((drdp!C107+drdp!L107)*XYM3E!$B107+(drdp!F107+drdp!O107)*XYM3E!$C107+(drdp!I107+drdp!R107)*XYM3E!$D107))</f>
        <v>-1.9646041493090047E-2</v>
      </c>
      <c r="G107" s="20">
        <f>IF(D107="SING",0,Model!$W$35*((drdp!D107+drdp!M107)*XYM3E!$B107+(drdp!G107+drdp!P107)*XYM3E!$C107+(drdp!J107+drdp!S107)*XYM3E!$D107))</f>
        <v>5.2938080200756063E-2</v>
      </c>
      <c r="H107" s="18">
        <f>IF(D107="SING",(Wellpath!K107-Wellpath!K106)/2*Model!$W$35,Model!$W$35*((drdp!B107)*XYM3E!$B107+(drdp!E107)*XYM3E!$C107+(drdp!H107)*XYM3E!$D107))</f>
        <v>2.8191606435767902E-2</v>
      </c>
      <c r="I107" s="18">
        <f>IF(D107="SING",0,Model!$W$35*((drdp!C107)*XYM3E!$B107+(drdp!F107)*XYM3E!$C107+(drdp!I107)*XYM3E!$D107))</f>
        <v>-9.8230207465450237E-3</v>
      </c>
      <c r="J107" s="18">
        <f>IF(D107="SING",0,Model!$W$35*((drdp!D107)*XYM3E!$B107+(drdp!G107)*XYM3E!$C107+(drdp!J107)*XYM3E!$D107))</f>
        <v>2.6469040100378032E-2</v>
      </c>
      <c r="K107" s="21">
        <f t="shared" si="23"/>
        <v>1.7059518100716606</v>
      </c>
      <c r="L107" s="21">
        <f t="shared" si="24"/>
        <v>7.875099932803142E-3</v>
      </c>
      <c r="M107" s="21">
        <f t="shared" si="25"/>
        <v>0.27417914786325165</v>
      </c>
      <c r="N107" s="21">
        <f t="shared" si="26"/>
        <v>-2.0412116057536126E-2</v>
      </c>
      <c r="O107" s="21">
        <f t="shared" si="27"/>
        <v>-7.1170118440811059E-2</v>
      </c>
      <c r="P107" s="21">
        <f t="shared" si="28"/>
        <v>-1.018741897761904E-2</v>
      </c>
      <c r="Q107" s="19">
        <f t="shared" si="29"/>
        <v>1.703567510051373</v>
      </c>
      <c r="R107" s="19">
        <f t="shared" si="30"/>
        <v>7.5856247230419796E-3</v>
      </c>
      <c r="S107" s="19">
        <f t="shared" si="31"/>
        <v>0.27207731761174542</v>
      </c>
      <c r="T107" s="19">
        <f t="shared" si="32"/>
        <v>-1.9581335852845185E-2</v>
      </c>
      <c r="U107" s="19">
        <f t="shared" si="33"/>
        <v>-7.3408732724538309E-2</v>
      </c>
      <c r="V107" s="19">
        <f t="shared" si="34"/>
        <v>-9.4074011874776039E-3</v>
      </c>
    </row>
    <row r="108" spans="1:22" x14ac:dyDescent="0.25">
      <c r="A108" s="26">
        <f>Wellpath!E108</f>
        <v>10000</v>
      </c>
      <c r="B108" s="22">
        <v>0</v>
      </c>
      <c r="C108" s="22">
        <f>ABS(COS(Wellpath!$L108))*COS(Wellpath!$M108)*MAX(1,SQRT(10/(Wellpath!K108-Wellpath!K107)))</f>
        <v>-0.38302222155948912</v>
      </c>
      <c r="D108" s="22">
        <f>IF(ABS(Wellpath!$L108)&lt;VerticalInc,"SING",-ABS(COS(Wellpath!$L108))*SIN(Wellpath!$M108)/SIN(Wellpath!$L108)*MAX(1,SQRT(10/(Wellpath!$K108-Wellpath!$K107))))</f>
        <v>0.37111359948427963</v>
      </c>
      <c r="E108" s="20">
        <f>IF(D108="SING",(Wellpath!K109-Wellpath!K107)/2*Model!$W$35,Model!$W$35*((drdp!B108+drdp!K108)*XYM3E!$B108+(drdp!E108+drdp!N108)*XYM3E!$C108+(drdp!H108+drdp!Q108)*XYM3E!$D108))</f>
        <v>5.6383212871535804E-2</v>
      </c>
      <c r="F108" s="20">
        <f>IF(D108="SING",0,Model!$W$35*((drdp!C108+drdp!L108)*XYM3E!$B108+(drdp!F108+drdp!O108)*XYM3E!$C108+(drdp!I108+drdp!R108)*XYM3E!$D108))</f>
        <v>-1.9646041493090047E-2</v>
      </c>
      <c r="G108" s="20">
        <f>IF(D108="SING",0,Model!$W$35*((drdp!D108+drdp!M108)*XYM3E!$B108+(drdp!G108+drdp!P108)*XYM3E!$C108+(drdp!J108+drdp!S108)*XYM3E!$D108))</f>
        <v>5.2938080200756063E-2</v>
      </c>
      <c r="H108" s="18">
        <f>IF(D108="SING",(Wellpath!K108-Wellpath!K107)/2*Model!$W$35,Model!$W$35*((drdp!B108)*XYM3E!$B108+(drdp!E108)*XYM3E!$C108+(drdp!H108)*XYM3E!$D108))</f>
        <v>2.8191606435767902E-2</v>
      </c>
      <c r="I108" s="18">
        <f>IF(D108="SING",0,Model!$W$35*((drdp!C108)*XYM3E!$B108+(drdp!F108)*XYM3E!$C108+(drdp!I108)*XYM3E!$D108))</f>
        <v>-9.8230207465450237E-3</v>
      </c>
      <c r="J108" s="18">
        <f>IF(D108="SING",0,Model!$W$35*((drdp!D108)*XYM3E!$B108+(drdp!G108)*XYM3E!$C108+(drdp!J108)*XYM3E!$D108))</f>
        <v>2.6469040100378032E-2</v>
      </c>
      <c r="K108" s="21">
        <f t="shared" si="23"/>
        <v>1.7091308767653774</v>
      </c>
      <c r="L108" s="21">
        <f t="shared" si="24"/>
        <v>8.2610668791513586E-3</v>
      </c>
      <c r="M108" s="21">
        <f t="shared" si="25"/>
        <v>0.27698158819859331</v>
      </c>
      <c r="N108" s="21">
        <f t="shared" si="26"/>
        <v>-2.1519822997124047E-2</v>
      </c>
      <c r="O108" s="21">
        <f t="shared" si="27"/>
        <v>-6.8185299395841392E-2</v>
      </c>
      <c r="P108" s="21">
        <f t="shared" si="28"/>
        <v>-1.1227442697807621E-2</v>
      </c>
      <c r="Q108" s="19">
        <f t="shared" si="29"/>
        <v>1.7067465767450898</v>
      </c>
      <c r="R108" s="19">
        <f t="shared" si="30"/>
        <v>7.9715916693901961E-3</v>
      </c>
      <c r="S108" s="19">
        <f t="shared" si="31"/>
        <v>0.27487975794708708</v>
      </c>
      <c r="T108" s="19">
        <f t="shared" si="32"/>
        <v>-2.0689042792433106E-2</v>
      </c>
      <c r="U108" s="19">
        <f t="shared" si="33"/>
        <v>-7.0423913679568642E-2</v>
      </c>
      <c r="V108" s="19">
        <f t="shared" si="34"/>
        <v>-1.0447424907666186E-2</v>
      </c>
    </row>
    <row r="109" spans="1:22" x14ac:dyDescent="0.25">
      <c r="A109" s="26">
        <f>Wellpath!E109</f>
        <v>10100</v>
      </c>
      <c r="B109" s="22">
        <v>0</v>
      </c>
      <c r="C109" s="22">
        <f>ABS(COS(Wellpath!$L109))*COS(Wellpath!$M109)*MAX(1,SQRT(10/(Wellpath!K109-Wellpath!K108)))</f>
        <v>-0.38302222155948912</v>
      </c>
      <c r="D109" s="22">
        <f>IF(ABS(Wellpath!$L109)&lt;VerticalInc,"SING",-ABS(COS(Wellpath!$L109))*SIN(Wellpath!$M109)/SIN(Wellpath!$L109)*MAX(1,SQRT(10/(Wellpath!$K109-Wellpath!$K108))))</f>
        <v>0.37111359948427963</v>
      </c>
      <c r="E109" s="20">
        <f>IF(D109="SING",(Wellpath!K110-Wellpath!K108)/2*Model!$W$35,Model!$W$35*((drdp!B109+drdp!K109)*XYM3E!$B109+(drdp!E109+drdp!N109)*XYM3E!$C109+(drdp!H109+drdp!Q109)*XYM3E!$D109))</f>
        <v>5.6383212871535804E-2</v>
      </c>
      <c r="F109" s="20">
        <f>IF(D109="SING",0,Model!$W$35*((drdp!C109+drdp!L109)*XYM3E!$B109+(drdp!F109+drdp!O109)*XYM3E!$C109+(drdp!I109+drdp!R109)*XYM3E!$D109))</f>
        <v>-1.9646041493090047E-2</v>
      </c>
      <c r="G109" s="20">
        <f>IF(D109="SING",0,Model!$W$35*((drdp!D109+drdp!M109)*XYM3E!$B109+(drdp!G109+drdp!P109)*XYM3E!$C109+(drdp!J109+drdp!S109)*XYM3E!$D109))</f>
        <v>5.2938080200756063E-2</v>
      </c>
      <c r="H109" s="18">
        <f>IF(D109="SING",(Wellpath!K109-Wellpath!K108)/2*Model!$W$35,Model!$W$35*((drdp!B109)*XYM3E!$B109+(drdp!E109)*XYM3E!$C109+(drdp!H109)*XYM3E!$D109))</f>
        <v>2.8191606435767902E-2</v>
      </c>
      <c r="I109" s="18">
        <f>IF(D109="SING",0,Model!$W$35*((drdp!C109)*XYM3E!$B109+(drdp!F109)*XYM3E!$C109+(drdp!I109)*XYM3E!$D109))</f>
        <v>-9.8230207465450237E-3</v>
      </c>
      <c r="J109" s="18">
        <f>IF(D109="SING",0,Model!$W$35*((drdp!D109)*XYM3E!$B109+(drdp!G109)*XYM3E!$C109+(drdp!J109)*XYM3E!$D109))</f>
        <v>2.6469040100378032E-2</v>
      </c>
      <c r="K109" s="21">
        <f t="shared" si="23"/>
        <v>1.7123099434590943</v>
      </c>
      <c r="L109" s="21">
        <f t="shared" si="24"/>
        <v>8.6470338254995751E-3</v>
      </c>
      <c r="M109" s="21">
        <f t="shared" si="25"/>
        <v>0.27978402853393497</v>
      </c>
      <c r="N109" s="21">
        <f t="shared" si="26"/>
        <v>-2.2627529936711969E-2</v>
      </c>
      <c r="O109" s="21">
        <f t="shared" si="27"/>
        <v>-6.5200480350871726E-2</v>
      </c>
      <c r="P109" s="21">
        <f t="shared" si="28"/>
        <v>-1.2267466417996203E-2</v>
      </c>
      <c r="Q109" s="19">
        <f t="shared" si="29"/>
        <v>1.7099256434388066</v>
      </c>
      <c r="R109" s="19">
        <f t="shared" si="30"/>
        <v>8.3575586157384127E-3</v>
      </c>
      <c r="S109" s="19">
        <f t="shared" si="31"/>
        <v>0.27768219828242874</v>
      </c>
      <c r="T109" s="19">
        <f t="shared" si="32"/>
        <v>-2.1796749732021028E-2</v>
      </c>
      <c r="U109" s="19">
        <f t="shared" si="33"/>
        <v>-6.7439094634598976E-2</v>
      </c>
      <c r="V109" s="19">
        <f t="shared" si="34"/>
        <v>-1.1487448627854767E-2</v>
      </c>
    </row>
    <row r="110" spans="1:22" x14ac:dyDescent="0.25">
      <c r="A110" s="26">
        <f>Wellpath!E110</f>
        <v>10200</v>
      </c>
      <c r="B110" s="22">
        <v>0</v>
      </c>
      <c r="C110" s="22">
        <f>ABS(COS(Wellpath!$L110))*COS(Wellpath!$M110)*MAX(1,SQRT(10/(Wellpath!K110-Wellpath!K109)))</f>
        <v>-0.38302222155948912</v>
      </c>
      <c r="D110" s="22">
        <f>IF(ABS(Wellpath!$L110)&lt;VerticalInc,"SING",-ABS(COS(Wellpath!$L110))*SIN(Wellpath!$M110)/SIN(Wellpath!$L110)*MAX(1,SQRT(10/(Wellpath!$K110-Wellpath!$K109))))</f>
        <v>0.37111359948427963</v>
      </c>
      <c r="E110" s="20">
        <f>IF(D110="SING",(Wellpath!K111-Wellpath!K109)/2*Model!$W$35,Model!$W$35*((drdp!B110+drdp!K110)*XYM3E!$B110+(drdp!E110+drdp!N110)*XYM3E!$C110+(drdp!H110+drdp!Q110)*XYM3E!$D110))</f>
        <v>5.6383212871535804E-2</v>
      </c>
      <c r="F110" s="20">
        <f>IF(D110="SING",0,Model!$W$35*((drdp!C110+drdp!L110)*XYM3E!$B110+(drdp!F110+drdp!O110)*XYM3E!$C110+(drdp!I110+drdp!R110)*XYM3E!$D110))</f>
        <v>-1.9646041493090047E-2</v>
      </c>
      <c r="G110" s="20">
        <f>IF(D110="SING",0,Model!$W$35*((drdp!D110+drdp!M110)*XYM3E!$B110+(drdp!G110+drdp!P110)*XYM3E!$C110+(drdp!J110+drdp!S110)*XYM3E!$D110))</f>
        <v>5.2938080200756063E-2</v>
      </c>
      <c r="H110" s="18">
        <f>IF(D110="SING",(Wellpath!K110-Wellpath!K109)/2*Model!$W$35,Model!$W$35*((drdp!B110)*XYM3E!$B110+(drdp!E110)*XYM3E!$C110+(drdp!H110)*XYM3E!$D110))</f>
        <v>2.8191606435767902E-2</v>
      </c>
      <c r="I110" s="18">
        <f>IF(D110="SING",0,Model!$W$35*((drdp!C110)*XYM3E!$B110+(drdp!F110)*XYM3E!$C110+(drdp!I110)*XYM3E!$D110))</f>
        <v>-9.8230207465450237E-3</v>
      </c>
      <c r="J110" s="18">
        <f>IF(D110="SING",0,Model!$W$35*((drdp!D110)*XYM3E!$B110+(drdp!G110)*XYM3E!$C110+(drdp!J110)*XYM3E!$D110))</f>
        <v>2.6469040100378032E-2</v>
      </c>
      <c r="K110" s="21">
        <f t="shared" si="23"/>
        <v>1.7154890101528111</v>
      </c>
      <c r="L110" s="21">
        <f t="shared" si="24"/>
        <v>9.0330007718477916E-3</v>
      </c>
      <c r="M110" s="21">
        <f t="shared" si="25"/>
        <v>0.28258646886927663</v>
      </c>
      <c r="N110" s="21">
        <f t="shared" si="26"/>
        <v>-2.373523687629989E-2</v>
      </c>
      <c r="O110" s="21">
        <f t="shared" si="27"/>
        <v>-6.2215661305902059E-2</v>
      </c>
      <c r="P110" s="21">
        <f t="shared" si="28"/>
        <v>-1.3307490138184785E-2</v>
      </c>
      <c r="Q110" s="19">
        <f t="shared" si="29"/>
        <v>1.7131047101325234</v>
      </c>
      <c r="R110" s="19">
        <f t="shared" si="30"/>
        <v>8.7435255620866292E-3</v>
      </c>
      <c r="S110" s="19">
        <f t="shared" si="31"/>
        <v>0.2804846386177704</v>
      </c>
      <c r="T110" s="19">
        <f t="shared" si="32"/>
        <v>-2.2904456671608949E-2</v>
      </c>
      <c r="U110" s="19">
        <f t="shared" si="33"/>
        <v>-6.4454275589629309E-2</v>
      </c>
      <c r="V110" s="19">
        <f t="shared" si="34"/>
        <v>-1.2527472348043349E-2</v>
      </c>
    </row>
    <row r="111" spans="1:22" x14ac:dyDescent="0.25">
      <c r="A111" s="26">
        <f>Wellpath!E111</f>
        <v>10300</v>
      </c>
      <c r="B111" s="22">
        <v>0</v>
      </c>
      <c r="C111" s="22">
        <f>ABS(COS(Wellpath!$L111))*COS(Wellpath!$M111)*MAX(1,SQRT(10/(Wellpath!K111-Wellpath!K110)))</f>
        <v>-0.38302222155948912</v>
      </c>
      <c r="D111" s="22">
        <f>IF(ABS(Wellpath!$L111)&lt;VerticalInc,"SING",-ABS(COS(Wellpath!$L111))*SIN(Wellpath!$M111)/SIN(Wellpath!$L111)*MAX(1,SQRT(10/(Wellpath!$K111-Wellpath!$K110))))</f>
        <v>0.37111359948427963</v>
      </c>
      <c r="E111" s="20">
        <f>IF(D111="SING",(Wellpath!K112-Wellpath!K110)/2*Model!$W$35,Model!$W$35*((drdp!B111+drdp!K111)*XYM3E!$B111+(drdp!E111+drdp!N111)*XYM3E!$C111+(drdp!H111+drdp!Q111)*XYM3E!$D111))</f>
        <v>5.6383212871535804E-2</v>
      </c>
      <c r="F111" s="20">
        <f>IF(D111="SING",0,Model!$W$35*((drdp!C111+drdp!L111)*XYM3E!$B111+(drdp!F111+drdp!O111)*XYM3E!$C111+(drdp!I111+drdp!R111)*XYM3E!$D111))</f>
        <v>-1.9646041493090047E-2</v>
      </c>
      <c r="G111" s="20">
        <f>IF(D111="SING",0,Model!$W$35*((drdp!D111+drdp!M111)*XYM3E!$B111+(drdp!G111+drdp!P111)*XYM3E!$C111+(drdp!J111+drdp!S111)*XYM3E!$D111))</f>
        <v>5.2938080200756063E-2</v>
      </c>
      <c r="H111" s="18">
        <f>IF(D111="SING",(Wellpath!K111-Wellpath!K110)/2*Model!$W$35,Model!$W$35*((drdp!B111)*XYM3E!$B111+(drdp!E111)*XYM3E!$C111+(drdp!H111)*XYM3E!$D111))</f>
        <v>2.8191606435767902E-2</v>
      </c>
      <c r="I111" s="18">
        <f>IF(D111="SING",0,Model!$W$35*((drdp!C111)*XYM3E!$B111+(drdp!F111)*XYM3E!$C111+(drdp!I111)*XYM3E!$D111))</f>
        <v>-9.8230207465450237E-3</v>
      </c>
      <c r="J111" s="18">
        <f>IF(D111="SING",0,Model!$W$35*((drdp!D111)*XYM3E!$B111+(drdp!G111)*XYM3E!$C111+(drdp!J111)*XYM3E!$D111))</f>
        <v>2.6469040100378032E-2</v>
      </c>
      <c r="K111" s="21">
        <f t="shared" si="23"/>
        <v>1.7186680768465279</v>
      </c>
      <c r="L111" s="21">
        <f t="shared" si="24"/>
        <v>9.4189677181960082E-3</v>
      </c>
      <c r="M111" s="21">
        <f t="shared" si="25"/>
        <v>0.28538890920461829</v>
      </c>
      <c r="N111" s="21">
        <f t="shared" si="26"/>
        <v>-2.4842943815887811E-2</v>
      </c>
      <c r="O111" s="21">
        <f t="shared" si="27"/>
        <v>-5.9230842260932393E-2</v>
      </c>
      <c r="P111" s="21">
        <f t="shared" si="28"/>
        <v>-1.4347513858373366E-2</v>
      </c>
      <c r="Q111" s="19">
        <f t="shared" si="29"/>
        <v>1.7162837768262402</v>
      </c>
      <c r="R111" s="19">
        <f t="shared" si="30"/>
        <v>9.1294925084348458E-3</v>
      </c>
      <c r="S111" s="19">
        <f t="shared" si="31"/>
        <v>0.28328707895311206</v>
      </c>
      <c r="T111" s="19">
        <f t="shared" si="32"/>
        <v>-2.401216361119687E-2</v>
      </c>
      <c r="U111" s="19">
        <f t="shared" si="33"/>
        <v>-6.1469456544659642E-2</v>
      </c>
      <c r="V111" s="19">
        <f t="shared" si="34"/>
        <v>-1.3567496068231931E-2</v>
      </c>
    </row>
    <row r="112" spans="1:22" x14ac:dyDescent="0.25">
      <c r="A112" s="26">
        <f>Wellpath!E112</f>
        <v>10400</v>
      </c>
      <c r="B112" s="22">
        <v>0</v>
      </c>
      <c r="C112" s="22">
        <f>ABS(COS(Wellpath!$L112))*COS(Wellpath!$M112)*MAX(1,SQRT(10/(Wellpath!K112-Wellpath!K111)))</f>
        <v>-0.38302222155948912</v>
      </c>
      <c r="D112" s="22">
        <f>IF(ABS(Wellpath!$L112)&lt;VerticalInc,"SING",-ABS(COS(Wellpath!$L112))*SIN(Wellpath!$M112)/SIN(Wellpath!$L112)*MAX(1,SQRT(10/(Wellpath!$K112-Wellpath!$K111))))</f>
        <v>0.37111359948427963</v>
      </c>
      <c r="E112" s="20">
        <f>IF(D112="SING",(Wellpath!K113-Wellpath!K111)/2*Model!$W$35,Model!$W$35*((drdp!B112+drdp!K112)*XYM3E!$B112+(drdp!E112+drdp!N112)*XYM3E!$C112+(drdp!H112+drdp!Q112)*XYM3E!$D112))</f>
        <v>5.6383212871535804E-2</v>
      </c>
      <c r="F112" s="20">
        <f>IF(D112="SING",0,Model!$W$35*((drdp!C112+drdp!L112)*XYM3E!$B112+(drdp!F112+drdp!O112)*XYM3E!$C112+(drdp!I112+drdp!R112)*XYM3E!$D112))</f>
        <v>-1.9646041493090047E-2</v>
      </c>
      <c r="G112" s="20">
        <f>IF(D112="SING",0,Model!$W$35*((drdp!D112+drdp!M112)*XYM3E!$B112+(drdp!G112+drdp!P112)*XYM3E!$C112+(drdp!J112+drdp!S112)*XYM3E!$D112))</f>
        <v>5.2938080200756063E-2</v>
      </c>
      <c r="H112" s="18">
        <f>IF(D112="SING",(Wellpath!K112-Wellpath!K111)/2*Model!$W$35,Model!$W$35*((drdp!B112)*XYM3E!$B112+(drdp!E112)*XYM3E!$C112+(drdp!H112)*XYM3E!$D112))</f>
        <v>2.8191606435767902E-2</v>
      </c>
      <c r="I112" s="18">
        <f>IF(D112="SING",0,Model!$W$35*((drdp!C112)*XYM3E!$B112+(drdp!F112)*XYM3E!$C112+(drdp!I112)*XYM3E!$D112))</f>
        <v>-9.8230207465450237E-3</v>
      </c>
      <c r="J112" s="18">
        <f>IF(D112="SING",0,Model!$W$35*((drdp!D112)*XYM3E!$B112+(drdp!G112)*XYM3E!$C112+(drdp!J112)*XYM3E!$D112))</f>
        <v>2.6469040100378032E-2</v>
      </c>
      <c r="K112" s="21">
        <f t="shared" si="23"/>
        <v>1.7218471435402447</v>
      </c>
      <c r="L112" s="21">
        <f t="shared" si="24"/>
        <v>9.8049346645442247E-3</v>
      </c>
      <c r="M112" s="21">
        <f t="shared" si="25"/>
        <v>0.28819134953995995</v>
      </c>
      <c r="N112" s="21">
        <f t="shared" si="26"/>
        <v>-2.5950650755475733E-2</v>
      </c>
      <c r="O112" s="21">
        <f t="shared" si="27"/>
        <v>-5.6246023215962726E-2</v>
      </c>
      <c r="P112" s="21">
        <f t="shared" si="28"/>
        <v>-1.5387537578561948E-2</v>
      </c>
      <c r="Q112" s="19">
        <f t="shared" si="29"/>
        <v>1.719462843519957</v>
      </c>
      <c r="R112" s="19">
        <f t="shared" si="30"/>
        <v>9.5154594547830623E-3</v>
      </c>
      <c r="S112" s="19">
        <f t="shared" si="31"/>
        <v>0.28608951928845372</v>
      </c>
      <c r="T112" s="19">
        <f t="shared" si="32"/>
        <v>-2.5119870550784792E-2</v>
      </c>
      <c r="U112" s="19">
        <f t="shared" si="33"/>
        <v>-5.8484637499689976E-2</v>
      </c>
      <c r="V112" s="19">
        <f t="shared" si="34"/>
        <v>-1.4607519788420512E-2</v>
      </c>
    </row>
    <row r="113" spans="1:22" x14ac:dyDescent="0.25">
      <c r="A113" s="26">
        <f>Wellpath!E113</f>
        <v>10500</v>
      </c>
      <c r="B113" s="22">
        <v>0</v>
      </c>
      <c r="C113" s="22">
        <f>ABS(COS(Wellpath!$L113))*COS(Wellpath!$M113)*MAX(1,SQRT(10/(Wellpath!K113-Wellpath!K112)))</f>
        <v>-0.38302222155948912</v>
      </c>
      <c r="D113" s="22">
        <f>IF(ABS(Wellpath!$L113)&lt;VerticalInc,"SING",-ABS(COS(Wellpath!$L113))*SIN(Wellpath!$M113)/SIN(Wellpath!$L113)*MAX(1,SQRT(10/(Wellpath!$K113-Wellpath!$K112))))</f>
        <v>0.37111359948427963</v>
      </c>
      <c r="E113" s="20">
        <f>IF(D113="SING",(Wellpath!K114-Wellpath!K112)/2*Model!$W$35,Model!$W$35*((drdp!B113+drdp!K113)*XYM3E!$B113+(drdp!E113+drdp!N113)*XYM3E!$C113+(drdp!H113+drdp!Q113)*XYM3E!$D113))</f>
        <v>5.6383212871535804E-2</v>
      </c>
      <c r="F113" s="20">
        <f>IF(D113="SING",0,Model!$W$35*((drdp!C113+drdp!L113)*XYM3E!$B113+(drdp!F113+drdp!O113)*XYM3E!$C113+(drdp!I113+drdp!R113)*XYM3E!$D113))</f>
        <v>-1.9646041493090047E-2</v>
      </c>
      <c r="G113" s="20">
        <f>IF(D113="SING",0,Model!$W$35*((drdp!D113+drdp!M113)*XYM3E!$B113+(drdp!G113+drdp!P113)*XYM3E!$C113+(drdp!J113+drdp!S113)*XYM3E!$D113))</f>
        <v>5.2938080200756063E-2</v>
      </c>
      <c r="H113" s="18">
        <f>IF(D113="SING",(Wellpath!K113-Wellpath!K112)/2*Model!$W$35,Model!$W$35*((drdp!B113)*XYM3E!$B113+(drdp!E113)*XYM3E!$C113+(drdp!H113)*XYM3E!$D113))</f>
        <v>2.8191606435767902E-2</v>
      </c>
      <c r="I113" s="18">
        <f>IF(D113="SING",0,Model!$W$35*((drdp!C113)*XYM3E!$B113+(drdp!F113)*XYM3E!$C113+(drdp!I113)*XYM3E!$D113))</f>
        <v>-9.8230207465450237E-3</v>
      </c>
      <c r="J113" s="18">
        <f>IF(D113="SING",0,Model!$W$35*((drdp!D113)*XYM3E!$B113+(drdp!G113)*XYM3E!$C113+(drdp!J113)*XYM3E!$D113))</f>
        <v>2.6469040100378032E-2</v>
      </c>
      <c r="K113" s="21">
        <f t="shared" si="23"/>
        <v>1.7250262102339615</v>
      </c>
      <c r="L113" s="21">
        <f t="shared" si="24"/>
        <v>1.0190901610892441E-2</v>
      </c>
      <c r="M113" s="21">
        <f t="shared" si="25"/>
        <v>0.29099378987530161</v>
      </c>
      <c r="N113" s="21">
        <f t="shared" si="26"/>
        <v>-2.7058357695063654E-2</v>
      </c>
      <c r="O113" s="21">
        <f t="shared" si="27"/>
        <v>-5.3261204170993059E-2</v>
      </c>
      <c r="P113" s="21">
        <f t="shared" si="28"/>
        <v>-1.6427561298750532E-2</v>
      </c>
      <c r="Q113" s="19">
        <f t="shared" si="29"/>
        <v>1.7226419102136739</v>
      </c>
      <c r="R113" s="19">
        <f t="shared" si="30"/>
        <v>9.9014264011312789E-3</v>
      </c>
      <c r="S113" s="19">
        <f t="shared" si="31"/>
        <v>0.28889195962379538</v>
      </c>
      <c r="T113" s="19">
        <f t="shared" si="32"/>
        <v>-2.6227577490372713E-2</v>
      </c>
      <c r="U113" s="19">
        <f t="shared" si="33"/>
        <v>-5.5499818454720309E-2</v>
      </c>
      <c r="V113" s="19">
        <f t="shared" si="34"/>
        <v>-1.5647543508609092E-2</v>
      </c>
    </row>
    <row r="114" spans="1:22" x14ac:dyDescent="0.25">
      <c r="A114" s="26">
        <f>Wellpath!E114</f>
        <v>10600</v>
      </c>
      <c r="B114" s="22">
        <v>0</v>
      </c>
      <c r="C114" s="22">
        <f>ABS(COS(Wellpath!$L114))*COS(Wellpath!$M114)*MAX(1,SQRT(10/(Wellpath!K114-Wellpath!K113)))</f>
        <v>-0.38302222155948912</v>
      </c>
      <c r="D114" s="22">
        <f>IF(ABS(Wellpath!$L114)&lt;VerticalInc,"SING",-ABS(COS(Wellpath!$L114))*SIN(Wellpath!$M114)/SIN(Wellpath!$L114)*MAX(1,SQRT(10/(Wellpath!$K114-Wellpath!$K113))))</f>
        <v>0.37111359948427963</v>
      </c>
      <c r="E114" s="20">
        <f>IF(D114="SING",(Wellpath!K115-Wellpath!K113)/2*Model!$W$35,Model!$W$35*((drdp!B114+drdp!K114)*XYM3E!$B114+(drdp!E114+drdp!N114)*XYM3E!$C114+(drdp!H114+drdp!Q114)*XYM3E!$D114))</f>
        <v>5.6383212871535804E-2</v>
      </c>
      <c r="F114" s="20">
        <f>IF(D114="SING",0,Model!$W$35*((drdp!C114+drdp!L114)*XYM3E!$B114+(drdp!F114+drdp!O114)*XYM3E!$C114+(drdp!I114+drdp!R114)*XYM3E!$D114))</f>
        <v>-1.9646041493090047E-2</v>
      </c>
      <c r="G114" s="20">
        <f>IF(D114="SING",0,Model!$W$35*((drdp!D114+drdp!M114)*XYM3E!$B114+(drdp!G114+drdp!P114)*XYM3E!$C114+(drdp!J114+drdp!S114)*XYM3E!$D114))</f>
        <v>5.2938080200756063E-2</v>
      </c>
      <c r="H114" s="18">
        <f>IF(D114="SING",(Wellpath!K114-Wellpath!K113)/2*Model!$W$35,Model!$W$35*((drdp!B114)*XYM3E!$B114+(drdp!E114)*XYM3E!$C114+(drdp!H114)*XYM3E!$D114))</f>
        <v>2.8191606435767902E-2</v>
      </c>
      <c r="I114" s="18">
        <f>IF(D114="SING",0,Model!$W$35*((drdp!C114)*XYM3E!$B114+(drdp!F114)*XYM3E!$C114+(drdp!I114)*XYM3E!$D114))</f>
        <v>-9.8230207465450237E-3</v>
      </c>
      <c r="J114" s="18">
        <f>IF(D114="SING",0,Model!$W$35*((drdp!D114)*XYM3E!$B114+(drdp!G114)*XYM3E!$C114+(drdp!J114)*XYM3E!$D114))</f>
        <v>2.6469040100378032E-2</v>
      </c>
      <c r="K114" s="21">
        <f t="shared" si="23"/>
        <v>1.7282052769276783</v>
      </c>
      <c r="L114" s="21">
        <f t="shared" si="24"/>
        <v>1.0576868557240658E-2</v>
      </c>
      <c r="M114" s="21">
        <f t="shared" si="25"/>
        <v>0.29379623021064327</v>
      </c>
      <c r="N114" s="21">
        <f t="shared" si="26"/>
        <v>-2.8166064634651575E-2</v>
      </c>
      <c r="O114" s="21">
        <f t="shared" si="27"/>
        <v>-5.0276385126023393E-2</v>
      </c>
      <c r="P114" s="21">
        <f t="shared" si="28"/>
        <v>-1.7467585018939115E-2</v>
      </c>
      <c r="Q114" s="19">
        <f t="shared" si="29"/>
        <v>1.7258209769073907</v>
      </c>
      <c r="R114" s="19">
        <f t="shared" si="30"/>
        <v>1.0287393347479495E-2</v>
      </c>
      <c r="S114" s="19">
        <f t="shared" si="31"/>
        <v>0.29169439995913704</v>
      </c>
      <c r="T114" s="19">
        <f t="shared" si="32"/>
        <v>-2.7335284429960634E-2</v>
      </c>
      <c r="U114" s="19">
        <f t="shared" si="33"/>
        <v>-5.2514999409750643E-2</v>
      </c>
      <c r="V114" s="19">
        <f t="shared" si="34"/>
        <v>-1.6687567228797676E-2</v>
      </c>
    </row>
    <row r="115" spans="1:22" x14ac:dyDescent="0.25">
      <c r="A115" s="26">
        <f>Wellpath!E115</f>
        <v>10700</v>
      </c>
      <c r="B115" s="22">
        <v>0</v>
      </c>
      <c r="C115" s="22">
        <f>ABS(COS(Wellpath!$L115))*COS(Wellpath!$M115)*MAX(1,SQRT(10/(Wellpath!K115-Wellpath!K114)))</f>
        <v>-0.38302222155948912</v>
      </c>
      <c r="D115" s="22">
        <f>IF(ABS(Wellpath!$L115)&lt;VerticalInc,"SING",-ABS(COS(Wellpath!$L115))*SIN(Wellpath!$M115)/SIN(Wellpath!$L115)*MAX(1,SQRT(10/(Wellpath!$K115-Wellpath!$K114))))</f>
        <v>0.37111359948427963</v>
      </c>
      <c r="E115" s="20">
        <f>IF(D115="SING",(Wellpath!K116-Wellpath!K114)/2*Model!$W$35,Model!$W$35*((drdp!B115+drdp!K115)*XYM3E!$B115+(drdp!E115+drdp!N115)*XYM3E!$C115+(drdp!H115+drdp!Q115)*XYM3E!$D115))</f>
        <v>5.6383212871535804E-2</v>
      </c>
      <c r="F115" s="20">
        <f>IF(D115="SING",0,Model!$W$35*((drdp!C115+drdp!L115)*XYM3E!$B115+(drdp!F115+drdp!O115)*XYM3E!$C115+(drdp!I115+drdp!R115)*XYM3E!$D115))</f>
        <v>-1.9646041493090047E-2</v>
      </c>
      <c r="G115" s="20">
        <f>IF(D115="SING",0,Model!$W$35*((drdp!D115+drdp!M115)*XYM3E!$B115+(drdp!G115+drdp!P115)*XYM3E!$C115+(drdp!J115+drdp!S115)*XYM3E!$D115))</f>
        <v>5.2938080200756063E-2</v>
      </c>
      <c r="H115" s="18">
        <f>IF(D115="SING",(Wellpath!K115-Wellpath!K114)/2*Model!$W$35,Model!$W$35*((drdp!B115)*XYM3E!$B115+(drdp!E115)*XYM3E!$C115+(drdp!H115)*XYM3E!$D115))</f>
        <v>2.8191606435767902E-2</v>
      </c>
      <c r="I115" s="18">
        <f>IF(D115="SING",0,Model!$W$35*((drdp!C115)*XYM3E!$B115+(drdp!F115)*XYM3E!$C115+(drdp!I115)*XYM3E!$D115))</f>
        <v>-9.8230207465450237E-3</v>
      </c>
      <c r="J115" s="18">
        <f>IF(D115="SING",0,Model!$W$35*((drdp!D115)*XYM3E!$B115+(drdp!G115)*XYM3E!$C115+(drdp!J115)*XYM3E!$D115))</f>
        <v>2.6469040100378032E-2</v>
      </c>
      <c r="K115" s="21">
        <f t="shared" si="23"/>
        <v>1.7313843436213951</v>
      </c>
      <c r="L115" s="21">
        <f t="shared" si="24"/>
        <v>1.0962835503588874E-2</v>
      </c>
      <c r="M115" s="21">
        <f t="shared" si="25"/>
        <v>0.29659867054598493</v>
      </c>
      <c r="N115" s="21">
        <f t="shared" si="26"/>
        <v>-2.9273771574239497E-2</v>
      </c>
      <c r="O115" s="21">
        <f t="shared" si="27"/>
        <v>-4.7291566081053726E-2</v>
      </c>
      <c r="P115" s="21">
        <f t="shared" si="28"/>
        <v>-1.8507608739127698E-2</v>
      </c>
      <c r="Q115" s="19">
        <f t="shared" si="29"/>
        <v>1.7290000436011075</v>
      </c>
      <c r="R115" s="19">
        <f t="shared" si="30"/>
        <v>1.0673360293827712E-2</v>
      </c>
      <c r="S115" s="19">
        <f t="shared" si="31"/>
        <v>0.2944968402944787</v>
      </c>
      <c r="T115" s="19">
        <f t="shared" si="32"/>
        <v>-2.8442991369548556E-2</v>
      </c>
      <c r="U115" s="19">
        <f t="shared" si="33"/>
        <v>-4.9530180364780976E-2</v>
      </c>
      <c r="V115" s="19">
        <f t="shared" si="34"/>
        <v>-1.7727590948986259E-2</v>
      </c>
    </row>
    <row r="116" spans="1:22" x14ac:dyDescent="0.25">
      <c r="A116" s="26">
        <f>Wellpath!E116</f>
        <v>10800</v>
      </c>
      <c r="B116" s="22">
        <v>0</v>
      </c>
      <c r="C116" s="22">
        <f>ABS(COS(Wellpath!$L116))*COS(Wellpath!$M116)*MAX(1,SQRT(10/(Wellpath!K116-Wellpath!K115)))</f>
        <v>-0.38302222155948912</v>
      </c>
      <c r="D116" s="22">
        <f>IF(ABS(Wellpath!$L116)&lt;VerticalInc,"SING",-ABS(COS(Wellpath!$L116))*SIN(Wellpath!$M116)/SIN(Wellpath!$L116)*MAX(1,SQRT(10/(Wellpath!$K116-Wellpath!$K115))))</f>
        <v>0.37111359948427963</v>
      </c>
      <c r="E116" s="20">
        <f>IF(D116="SING",(Wellpath!K117-Wellpath!K115)/2*Model!$W$35,Model!$W$35*((drdp!B116+drdp!K116)*XYM3E!$B116+(drdp!E116+drdp!N116)*XYM3E!$C116+(drdp!H116+drdp!Q116)*XYM3E!$D116))</f>
        <v>5.6383212871535804E-2</v>
      </c>
      <c r="F116" s="20">
        <f>IF(D116="SING",0,Model!$W$35*((drdp!C116+drdp!L116)*XYM3E!$B116+(drdp!F116+drdp!O116)*XYM3E!$C116+(drdp!I116+drdp!R116)*XYM3E!$D116))</f>
        <v>-1.9646041493090047E-2</v>
      </c>
      <c r="G116" s="20">
        <f>IF(D116="SING",0,Model!$W$35*((drdp!D116+drdp!M116)*XYM3E!$B116+(drdp!G116+drdp!P116)*XYM3E!$C116+(drdp!J116+drdp!S116)*XYM3E!$D116))</f>
        <v>5.2938080200756063E-2</v>
      </c>
      <c r="H116" s="18">
        <f>IF(D116="SING",(Wellpath!K116-Wellpath!K115)/2*Model!$W$35,Model!$W$35*((drdp!B116)*XYM3E!$B116+(drdp!E116)*XYM3E!$C116+(drdp!H116)*XYM3E!$D116))</f>
        <v>2.8191606435767902E-2</v>
      </c>
      <c r="I116" s="18">
        <f>IF(D116="SING",0,Model!$W$35*((drdp!C116)*XYM3E!$B116+(drdp!F116)*XYM3E!$C116+(drdp!I116)*XYM3E!$D116))</f>
        <v>-9.8230207465450237E-3</v>
      </c>
      <c r="J116" s="18">
        <f>IF(D116="SING",0,Model!$W$35*((drdp!D116)*XYM3E!$B116+(drdp!G116)*XYM3E!$C116+(drdp!J116)*XYM3E!$D116))</f>
        <v>2.6469040100378032E-2</v>
      </c>
      <c r="K116" s="21">
        <f t="shared" si="23"/>
        <v>1.734563410315112</v>
      </c>
      <c r="L116" s="21">
        <f t="shared" si="24"/>
        <v>1.1348802449937091E-2</v>
      </c>
      <c r="M116" s="21">
        <f t="shared" si="25"/>
        <v>0.29940111088132659</v>
      </c>
      <c r="N116" s="21">
        <f t="shared" si="26"/>
        <v>-3.0381478513827418E-2</v>
      </c>
      <c r="O116" s="21">
        <f t="shared" si="27"/>
        <v>-4.430674703608406E-2</v>
      </c>
      <c r="P116" s="21">
        <f t="shared" si="28"/>
        <v>-1.9547632459316282E-2</v>
      </c>
      <c r="Q116" s="19">
        <f t="shared" si="29"/>
        <v>1.7321791102948243</v>
      </c>
      <c r="R116" s="19">
        <f t="shared" si="30"/>
        <v>1.1059327240175928E-2</v>
      </c>
      <c r="S116" s="19">
        <f t="shared" si="31"/>
        <v>0.29729928062982036</v>
      </c>
      <c r="T116" s="19">
        <f t="shared" si="32"/>
        <v>-2.9550698309136477E-2</v>
      </c>
      <c r="U116" s="19">
        <f t="shared" si="33"/>
        <v>-4.654536131981131E-2</v>
      </c>
      <c r="V116" s="19">
        <f t="shared" si="34"/>
        <v>-1.8767614669174842E-2</v>
      </c>
    </row>
    <row r="117" spans="1:22" x14ac:dyDescent="0.25">
      <c r="A117" s="26">
        <f>Wellpath!E117</f>
        <v>10900</v>
      </c>
      <c r="B117" s="22">
        <v>0</v>
      </c>
      <c r="C117" s="22">
        <f>ABS(COS(Wellpath!$L117))*COS(Wellpath!$M117)*MAX(1,SQRT(10/(Wellpath!K117-Wellpath!K116)))</f>
        <v>-0.38302222155948912</v>
      </c>
      <c r="D117" s="22">
        <f>IF(ABS(Wellpath!$L117)&lt;VerticalInc,"SING",-ABS(COS(Wellpath!$L117))*SIN(Wellpath!$M117)/SIN(Wellpath!$L117)*MAX(1,SQRT(10/(Wellpath!$K117-Wellpath!$K116))))</f>
        <v>0.37111359948427963</v>
      </c>
      <c r="E117" s="20">
        <f>IF(D117="SING",(Wellpath!K118-Wellpath!K116)/2*Model!$W$35,Model!$W$35*((drdp!B117+drdp!K117)*XYM3E!$B117+(drdp!E117+drdp!N117)*XYM3E!$C117+(drdp!H117+drdp!Q117)*XYM3E!$D117))</f>
        <v>5.6383212871535804E-2</v>
      </c>
      <c r="F117" s="20">
        <f>IF(D117="SING",0,Model!$W$35*((drdp!C117+drdp!L117)*XYM3E!$B117+(drdp!F117+drdp!O117)*XYM3E!$C117+(drdp!I117+drdp!R117)*XYM3E!$D117))</f>
        <v>-1.9646041493090047E-2</v>
      </c>
      <c r="G117" s="20">
        <f>IF(D117="SING",0,Model!$W$35*((drdp!D117+drdp!M117)*XYM3E!$B117+(drdp!G117+drdp!P117)*XYM3E!$C117+(drdp!J117+drdp!S117)*XYM3E!$D117))</f>
        <v>5.2938080200756063E-2</v>
      </c>
      <c r="H117" s="18">
        <f>IF(D117="SING",(Wellpath!K117-Wellpath!K116)/2*Model!$W$35,Model!$W$35*((drdp!B117)*XYM3E!$B117+(drdp!E117)*XYM3E!$C117+(drdp!H117)*XYM3E!$D117))</f>
        <v>2.8191606435767902E-2</v>
      </c>
      <c r="I117" s="18">
        <f>IF(D117="SING",0,Model!$W$35*((drdp!C117)*XYM3E!$B117+(drdp!F117)*XYM3E!$C117+(drdp!I117)*XYM3E!$D117))</f>
        <v>-9.8230207465450237E-3</v>
      </c>
      <c r="J117" s="18">
        <f>IF(D117="SING",0,Model!$W$35*((drdp!D117)*XYM3E!$B117+(drdp!G117)*XYM3E!$C117+(drdp!J117)*XYM3E!$D117))</f>
        <v>2.6469040100378032E-2</v>
      </c>
      <c r="K117" s="21">
        <f t="shared" si="23"/>
        <v>1.7377424770088288</v>
      </c>
      <c r="L117" s="21">
        <f t="shared" si="24"/>
        <v>1.1734769396285307E-2</v>
      </c>
      <c r="M117" s="21">
        <f t="shared" si="25"/>
        <v>0.30220355121666825</v>
      </c>
      <c r="N117" s="21">
        <f t="shared" si="26"/>
        <v>-3.1489185453415336E-2</v>
      </c>
      <c r="O117" s="21">
        <f t="shared" si="27"/>
        <v>-4.1321927991114393E-2</v>
      </c>
      <c r="P117" s="21">
        <f t="shared" si="28"/>
        <v>-2.0587656179504865E-2</v>
      </c>
      <c r="Q117" s="19">
        <f t="shared" si="29"/>
        <v>1.7353581769885411</v>
      </c>
      <c r="R117" s="19">
        <f t="shared" si="30"/>
        <v>1.1445294186524145E-2</v>
      </c>
      <c r="S117" s="19">
        <f t="shared" si="31"/>
        <v>0.30010172096516202</v>
      </c>
      <c r="T117" s="19">
        <f t="shared" si="32"/>
        <v>-3.0658405248724398E-2</v>
      </c>
      <c r="U117" s="19">
        <f t="shared" si="33"/>
        <v>-4.3560542274841643E-2</v>
      </c>
      <c r="V117" s="19">
        <f t="shared" si="34"/>
        <v>-1.9807638389363426E-2</v>
      </c>
    </row>
    <row r="118" spans="1:22" x14ac:dyDescent="0.25">
      <c r="A118" s="26">
        <f>Wellpath!E118</f>
        <v>11000</v>
      </c>
      <c r="B118" s="22">
        <v>0</v>
      </c>
      <c r="C118" s="22">
        <f>ABS(COS(Wellpath!$L118))*COS(Wellpath!$M118)*MAX(1,SQRT(10/(Wellpath!K118-Wellpath!K117)))</f>
        <v>-0.38302222155948912</v>
      </c>
      <c r="D118" s="22">
        <f>IF(ABS(Wellpath!$L118)&lt;VerticalInc,"SING",-ABS(COS(Wellpath!$L118))*SIN(Wellpath!$M118)/SIN(Wellpath!$L118)*MAX(1,SQRT(10/(Wellpath!$K118-Wellpath!$K117))))</f>
        <v>0.37111359948427963</v>
      </c>
      <c r="E118" s="20">
        <f>IF(D118="SING",(Wellpath!K119-Wellpath!K117)/2*Model!$W$35,Model!$W$35*((drdp!B118+drdp!K118)*XYM3E!$B118+(drdp!E118+drdp!N118)*XYM3E!$C118+(drdp!H118+drdp!Q118)*XYM3E!$D118))</f>
        <v>5.6383212871535804E-2</v>
      </c>
      <c r="F118" s="20">
        <f>IF(D118="SING",0,Model!$W$35*((drdp!C118+drdp!L118)*XYM3E!$B118+(drdp!F118+drdp!O118)*XYM3E!$C118+(drdp!I118+drdp!R118)*XYM3E!$D118))</f>
        <v>-1.9646041493090047E-2</v>
      </c>
      <c r="G118" s="20">
        <f>IF(D118="SING",0,Model!$W$35*((drdp!D118+drdp!M118)*XYM3E!$B118+(drdp!G118+drdp!P118)*XYM3E!$C118+(drdp!J118+drdp!S118)*XYM3E!$D118))</f>
        <v>5.2938080200756063E-2</v>
      </c>
      <c r="H118" s="18">
        <f>IF(D118="SING",(Wellpath!K118-Wellpath!K117)/2*Model!$W$35,Model!$W$35*((drdp!B118)*XYM3E!$B118+(drdp!E118)*XYM3E!$C118+(drdp!H118)*XYM3E!$D118))</f>
        <v>2.8191606435767902E-2</v>
      </c>
      <c r="I118" s="18">
        <f>IF(D118="SING",0,Model!$W$35*((drdp!C118)*XYM3E!$B118+(drdp!F118)*XYM3E!$C118+(drdp!I118)*XYM3E!$D118))</f>
        <v>-9.8230207465450237E-3</v>
      </c>
      <c r="J118" s="18">
        <f>IF(D118="SING",0,Model!$W$35*((drdp!D118)*XYM3E!$B118+(drdp!G118)*XYM3E!$C118+(drdp!J118)*XYM3E!$D118))</f>
        <v>2.6469040100378032E-2</v>
      </c>
      <c r="K118" s="21">
        <f t="shared" si="23"/>
        <v>1.7409215437025456</v>
      </c>
      <c r="L118" s="21">
        <f t="shared" si="24"/>
        <v>1.2120736342633524E-2</v>
      </c>
      <c r="M118" s="21">
        <f t="shared" si="25"/>
        <v>0.30500599155200991</v>
      </c>
      <c r="N118" s="21">
        <f t="shared" si="26"/>
        <v>-3.2596892393003257E-2</v>
      </c>
      <c r="O118" s="21">
        <f t="shared" si="27"/>
        <v>-3.8337108946144727E-2</v>
      </c>
      <c r="P118" s="21">
        <f t="shared" si="28"/>
        <v>-2.1627679899693449E-2</v>
      </c>
      <c r="Q118" s="19">
        <f t="shared" si="29"/>
        <v>1.7385372436822579</v>
      </c>
      <c r="R118" s="19">
        <f t="shared" si="30"/>
        <v>1.1831261132872362E-2</v>
      </c>
      <c r="S118" s="19">
        <f t="shared" si="31"/>
        <v>0.30290416130050368</v>
      </c>
      <c r="T118" s="19">
        <f t="shared" si="32"/>
        <v>-3.1766112188312316E-2</v>
      </c>
      <c r="U118" s="19">
        <f t="shared" si="33"/>
        <v>-4.0575723229871977E-2</v>
      </c>
      <c r="V118" s="19">
        <f t="shared" si="34"/>
        <v>-2.0847662109552009E-2</v>
      </c>
    </row>
    <row r="119" spans="1:22" x14ac:dyDescent="0.25">
      <c r="A119" s="26">
        <f>Wellpath!E119</f>
        <v>11100</v>
      </c>
      <c r="B119" s="22">
        <v>0</v>
      </c>
      <c r="C119" s="22">
        <f>ABS(COS(Wellpath!$L119))*COS(Wellpath!$M119)*MAX(1,SQRT(10/(Wellpath!K119-Wellpath!K118)))</f>
        <v>-0.38302222155948912</v>
      </c>
      <c r="D119" s="22">
        <f>IF(ABS(Wellpath!$L119)&lt;VerticalInc,"SING",-ABS(COS(Wellpath!$L119))*SIN(Wellpath!$M119)/SIN(Wellpath!$L119)*MAX(1,SQRT(10/(Wellpath!$K119-Wellpath!$K118))))</f>
        <v>0.37111359948427963</v>
      </c>
      <c r="E119" s="20">
        <f>IF(D119="SING",(Wellpath!K120-Wellpath!K118)/2*Model!$W$35,Model!$W$35*((drdp!B119+drdp!K119)*XYM3E!$B119+(drdp!E119+drdp!N119)*XYM3E!$C119+(drdp!H119+drdp!Q119)*XYM3E!$D119))</f>
        <v>5.6383212871535804E-2</v>
      </c>
      <c r="F119" s="20">
        <f>IF(D119="SING",0,Model!$W$35*((drdp!C119+drdp!L119)*XYM3E!$B119+(drdp!F119+drdp!O119)*XYM3E!$C119+(drdp!I119+drdp!R119)*XYM3E!$D119))</f>
        <v>-1.9646041493090047E-2</v>
      </c>
      <c r="G119" s="20">
        <f>IF(D119="SING",0,Model!$W$35*((drdp!D119+drdp!M119)*XYM3E!$B119+(drdp!G119+drdp!P119)*XYM3E!$C119+(drdp!J119+drdp!S119)*XYM3E!$D119))</f>
        <v>5.2938080200756063E-2</v>
      </c>
      <c r="H119" s="18">
        <f>IF(D119="SING",(Wellpath!K119-Wellpath!K118)/2*Model!$W$35,Model!$W$35*((drdp!B119)*XYM3E!$B119+(drdp!E119)*XYM3E!$C119+(drdp!H119)*XYM3E!$D119))</f>
        <v>2.8191606435767902E-2</v>
      </c>
      <c r="I119" s="18">
        <f>IF(D119="SING",0,Model!$W$35*((drdp!C119)*XYM3E!$B119+(drdp!F119)*XYM3E!$C119+(drdp!I119)*XYM3E!$D119))</f>
        <v>-9.8230207465450237E-3</v>
      </c>
      <c r="J119" s="18">
        <f>IF(D119="SING",0,Model!$W$35*((drdp!D119)*XYM3E!$B119+(drdp!G119)*XYM3E!$C119+(drdp!J119)*XYM3E!$D119))</f>
        <v>2.6469040100378032E-2</v>
      </c>
      <c r="K119" s="21">
        <f t="shared" si="23"/>
        <v>1.7441006103962624</v>
      </c>
      <c r="L119" s="21">
        <f t="shared" si="24"/>
        <v>1.2506703288981741E-2</v>
      </c>
      <c r="M119" s="21">
        <f t="shared" si="25"/>
        <v>0.30780843188735157</v>
      </c>
      <c r="N119" s="21">
        <f t="shared" si="26"/>
        <v>-3.3704599332591179E-2</v>
      </c>
      <c r="O119" s="21">
        <f t="shared" si="27"/>
        <v>-3.535228990117506E-2</v>
      </c>
      <c r="P119" s="21">
        <f t="shared" si="28"/>
        <v>-2.2667703619882032E-2</v>
      </c>
      <c r="Q119" s="19">
        <f t="shared" si="29"/>
        <v>1.7417163103759747</v>
      </c>
      <c r="R119" s="19">
        <f t="shared" si="30"/>
        <v>1.2217228079220578E-2</v>
      </c>
      <c r="S119" s="19">
        <f t="shared" si="31"/>
        <v>0.30570660163584534</v>
      </c>
      <c r="T119" s="19">
        <f t="shared" si="32"/>
        <v>-3.2873819127900238E-2</v>
      </c>
      <c r="U119" s="19">
        <f t="shared" si="33"/>
        <v>-3.759090418490231E-2</v>
      </c>
      <c r="V119" s="19">
        <f t="shared" si="34"/>
        <v>-2.1887685829740593E-2</v>
      </c>
    </row>
    <row r="120" spans="1:22" x14ac:dyDescent="0.25">
      <c r="A120" s="26">
        <f>Wellpath!E120</f>
        <v>11200</v>
      </c>
      <c r="B120" s="22">
        <v>0</v>
      </c>
      <c r="C120" s="22">
        <f>ABS(COS(Wellpath!$L120))*COS(Wellpath!$M120)*MAX(1,SQRT(10/(Wellpath!K120-Wellpath!K119)))</f>
        <v>-0.38302222155948912</v>
      </c>
      <c r="D120" s="22">
        <f>IF(ABS(Wellpath!$L120)&lt;VerticalInc,"SING",-ABS(COS(Wellpath!$L120))*SIN(Wellpath!$M120)/SIN(Wellpath!$L120)*MAX(1,SQRT(10/(Wellpath!$K120-Wellpath!$K119))))</f>
        <v>0.37111359948427963</v>
      </c>
      <c r="E120" s="20">
        <f>IF(D120="SING",(Wellpath!K121-Wellpath!K119)/2*Model!$W$35,Model!$W$35*((drdp!B120+drdp!K120)*XYM3E!$B120+(drdp!E120+drdp!N120)*XYM3E!$C120+(drdp!H120+drdp!Q120)*XYM3E!$D120))</f>
        <v>5.6383212871535804E-2</v>
      </c>
      <c r="F120" s="20">
        <f>IF(D120="SING",0,Model!$W$35*((drdp!C120+drdp!L120)*XYM3E!$B120+(drdp!F120+drdp!O120)*XYM3E!$C120+(drdp!I120+drdp!R120)*XYM3E!$D120))</f>
        <v>-1.9646041493090047E-2</v>
      </c>
      <c r="G120" s="20">
        <f>IF(D120="SING",0,Model!$W$35*((drdp!D120+drdp!M120)*XYM3E!$B120+(drdp!G120+drdp!P120)*XYM3E!$C120+(drdp!J120+drdp!S120)*XYM3E!$D120))</f>
        <v>5.2938080200756063E-2</v>
      </c>
      <c r="H120" s="18">
        <f>IF(D120="SING",(Wellpath!K120-Wellpath!K119)/2*Model!$W$35,Model!$W$35*((drdp!B120)*XYM3E!$B120+(drdp!E120)*XYM3E!$C120+(drdp!H120)*XYM3E!$D120))</f>
        <v>2.8191606435767902E-2</v>
      </c>
      <c r="I120" s="18">
        <f>IF(D120="SING",0,Model!$W$35*((drdp!C120)*XYM3E!$B120+(drdp!F120)*XYM3E!$C120+(drdp!I120)*XYM3E!$D120))</f>
        <v>-9.8230207465450237E-3</v>
      </c>
      <c r="J120" s="18">
        <f>IF(D120="SING",0,Model!$W$35*((drdp!D120)*XYM3E!$B120+(drdp!G120)*XYM3E!$C120+(drdp!J120)*XYM3E!$D120))</f>
        <v>2.6469040100378032E-2</v>
      </c>
      <c r="K120" s="21">
        <f t="shared" si="23"/>
        <v>1.7472796770899792</v>
      </c>
      <c r="L120" s="21">
        <f t="shared" si="24"/>
        <v>1.2892670235329957E-2</v>
      </c>
      <c r="M120" s="21">
        <f t="shared" si="25"/>
        <v>0.31061087222269324</v>
      </c>
      <c r="N120" s="21">
        <f t="shared" si="26"/>
        <v>-3.48123062721791E-2</v>
      </c>
      <c r="O120" s="21">
        <f t="shared" si="27"/>
        <v>-3.2367470856205394E-2</v>
      </c>
      <c r="P120" s="21">
        <f t="shared" si="28"/>
        <v>-2.3707727340070615E-2</v>
      </c>
      <c r="Q120" s="19">
        <f t="shared" si="29"/>
        <v>1.7448953770696916</v>
      </c>
      <c r="R120" s="19">
        <f t="shared" si="30"/>
        <v>1.2603195025568795E-2</v>
      </c>
      <c r="S120" s="19">
        <f t="shared" si="31"/>
        <v>0.308509041971187</v>
      </c>
      <c r="T120" s="19">
        <f t="shared" si="32"/>
        <v>-3.3981526067488159E-2</v>
      </c>
      <c r="U120" s="19">
        <f t="shared" si="33"/>
        <v>-3.4606085139932644E-2</v>
      </c>
      <c r="V120" s="19">
        <f t="shared" si="34"/>
        <v>-2.2927709549929176E-2</v>
      </c>
    </row>
    <row r="121" spans="1:22" x14ac:dyDescent="0.25">
      <c r="A121" s="26">
        <f>Wellpath!E121</f>
        <v>11300</v>
      </c>
      <c r="B121" s="22">
        <v>0</v>
      </c>
      <c r="C121" s="22">
        <f>ABS(COS(Wellpath!$L121))*COS(Wellpath!$M121)*MAX(1,SQRT(10/(Wellpath!K121-Wellpath!K120)))</f>
        <v>-0.38302222155948912</v>
      </c>
      <c r="D121" s="22">
        <f>IF(ABS(Wellpath!$L121)&lt;VerticalInc,"SING",-ABS(COS(Wellpath!$L121))*SIN(Wellpath!$M121)/SIN(Wellpath!$L121)*MAX(1,SQRT(10/(Wellpath!$K121-Wellpath!$K120))))</f>
        <v>0.37111359948427963</v>
      </c>
      <c r="E121" s="20">
        <f>IF(D121="SING",(Wellpath!K122-Wellpath!K120)/2*Model!$W$35,Model!$W$35*((drdp!B121+drdp!K121)*XYM3E!$B121+(drdp!E121+drdp!N121)*XYM3E!$C121+(drdp!H121+drdp!Q121)*XYM3E!$D121))</f>
        <v>5.6383212871535804E-2</v>
      </c>
      <c r="F121" s="20">
        <f>IF(D121="SING",0,Model!$W$35*((drdp!C121+drdp!L121)*XYM3E!$B121+(drdp!F121+drdp!O121)*XYM3E!$C121+(drdp!I121+drdp!R121)*XYM3E!$D121))</f>
        <v>-1.9646041493090047E-2</v>
      </c>
      <c r="G121" s="20">
        <f>IF(D121="SING",0,Model!$W$35*((drdp!D121+drdp!M121)*XYM3E!$B121+(drdp!G121+drdp!P121)*XYM3E!$C121+(drdp!J121+drdp!S121)*XYM3E!$D121))</f>
        <v>5.2938080200756063E-2</v>
      </c>
      <c r="H121" s="18">
        <f>IF(D121="SING",(Wellpath!K121-Wellpath!K120)/2*Model!$W$35,Model!$W$35*((drdp!B121)*XYM3E!$B121+(drdp!E121)*XYM3E!$C121+(drdp!H121)*XYM3E!$D121))</f>
        <v>2.8191606435767902E-2</v>
      </c>
      <c r="I121" s="18">
        <f>IF(D121="SING",0,Model!$W$35*((drdp!C121)*XYM3E!$B121+(drdp!F121)*XYM3E!$C121+(drdp!I121)*XYM3E!$D121))</f>
        <v>-9.8230207465450237E-3</v>
      </c>
      <c r="J121" s="18">
        <f>IF(D121="SING",0,Model!$W$35*((drdp!D121)*XYM3E!$B121+(drdp!G121)*XYM3E!$C121+(drdp!J121)*XYM3E!$D121))</f>
        <v>2.6469040100378032E-2</v>
      </c>
      <c r="K121" s="21">
        <f t="shared" si="23"/>
        <v>1.750458743783696</v>
      </c>
      <c r="L121" s="21">
        <f t="shared" si="24"/>
        <v>1.3278637181678174E-2</v>
      </c>
      <c r="M121" s="21">
        <f t="shared" si="25"/>
        <v>0.3134133125580349</v>
      </c>
      <c r="N121" s="21">
        <f t="shared" si="26"/>
        <v>-3.5920013211767021E-2</v>
      </c>
      <c r="O121" s="21">
        <f t="shared" si="27"/>
        <v>-2.9382651811235731E-2</v>
      </c>
      <c r="P121" s="21">
        <f t="shared" si="28"/>
        <v>-2.4747751060259199E-2</v>
      </c>
      <c r="Q121" s="19">
        <f t="shared" si="29"/>
        <v>1.7480744437634084</v>
      </c>
      <c r="R121" s="19">
        <f t="shared" si="30"/>
        <v>1.2989161971917011E-2</v>
      </c>
      <c r="S121" s="19">
        <f t="shared" si="31"/>
        <v>0.31131148230652866</v>
      </c>
      <c r="T121" s="19">
        <f t="shared" si="32"/>
        <v>-3.508923300707608E-2</v>
      </c>
      <c r="U121" s="19">
        <f t="shared" si="33"/>
        <v>-3.1621266094962977E-2</v>
      </c>
      <c r="V121" s="19">
        <f t="shared" si="34"/>
        <v>-2.396773327011776E-2</v>
      </c>
    </row>
    <row r="122" spans="1:22" x14ac:dyDescent="0.25">
      <c r="A122" s="26">
        <f>Wellpath!E122</f>
        <v>11400</v>
      </c>
      <c r="B122" s="22">
        <v>0</v>
      </c>
      <c r="C122" s="22">
        <f>ABS(COS(Wellpath!$L122))*COS(Wellpath!$M122)*MAX(1,SQRT(10/(Wellpath!K122-Wellpath!K121)))</f>
        <v>-0.38302222155948912</v>
      </c>
      <c r="D122" s="22">
        <f>IF(ABS(Wellpath!$L122)&lt;VerticalInc,"SING",-ABS(COS(Wellpath!$L122))*SIN(Wellpath!$M122)/SIN(Wellpath!$L122)*MAX(1,SQRT(10/(Wellpath!$K122-Wellpath!$K121))))</f>
        <v>0.37111359948427963</v>
      </c>
      <c r="E122" s="20">
        <f>IF(D122="SING",(Wellpath!K123-Wellpath!K121)/2*Model!$W$35,Model!$W$35*((drdp!B122+drdp!K122)*XYM3E!$B122+(drdp!E122+drdp!N122)*XYM3E!$C122+(drdp!H122+drdp!Q122)*XYM3E!$D122))</f>
        <v>5.6383212871535804E-2</v>
      </c>
      <c r="F122" s="20">
        <f>IF(D122="SING",0,Model!$W$35*((drdp!C122+drdp!L122)*XYM3E!$B122+(drdp!F122+drdp!O122)*XYM3E!$C122+(drdp!I122+drdp!R122)*XYM3E!$D122))</f>
        <v>-1.9646041493090047E-2</v>
      </c>
      <c r="G122" s="20">
        <f>IF(D122="SING",0,Model!$W$35*((drdp!D122+drdp!M122)*XYM3E!$B122+(drdp!G122+drdp!P122)*XYM3E!$C122+(drdp!J122+drdp!S122)*XYM3E!$D122))</f>
        <v>5.2938080200756063E-2</v>
      </c>
      <c r="H122" s="18">
        <f>IF(D122="SING",(Wellpath!K122-Wellpath!K121)/2*Model!$W$35,Model!$W$35*((drdp!B122)*XYM3E!$B122+(drdp!E122)*XYM3E!$C122+(drdp!H122)*XYM3E!$D122))</f>
        <v>2.8191606435767902E-2</v>
      </c>
      <c r="I122" s="18">
        <f>IF(D122="SING",0,Model!$W$35*((drdp!C122)*XYM3E!$B122+(drdp!F122)*XYM3E!$C122+(drdp!I122)*XYM3E!$D122))</f>
        <v>-9.8230207465450237E-3</v>
      </c>
      <c r="J122" s="18">
        <f>IF(D122="SING",0,Model!$W$35*((drdp!D122)*XYM3E!$B122+(drdp!G122)*XYM3E!$C122+(drdp!J122)*XYM3E!$D122))</f>
        <v>2.6469040100378032E-2</v>
      </c>
      <c r="K122" s="21">
        <f t="shared" si="23"/>
        <v>1.7536378104774129</v>
      </c>
      <c r="L122" s="21">
        <f t="shared" si="24"/>
        <v>1.366460412802639E-2</v>
      </c>
      <c r="M122" s="21">
        <f t="shared" si="25"/>
        <v>0.31621575289337656</v>
      </c>
      <c r="N122" s="21">
        <f t="shared" si="26"/>
        <v>-3.7027720151354943E-2</v>
      </c>
      <c r="O122" s="21">
        <f t="shared" si="27"/>
        <v>-2.6397832766266068E-2</v>
      </c>
      <c r="P122" s="21">
        <f t="shared" si="28"/>
        <v>-2.5787774780447782E-2</v>
      </c>
      <c r="Q122" s="19">
        <f t="shared" si="29"/>
        <v>1.7512535104571252</v>
      </c>
      <c r="R122" s="19">
        <f t="shared" si="30"/>
        <v>1.3375128918265228E-2</v>
      </c>
      <c r="S122" s="19">
        <f t="shared" si="31"/>
        <v>0.31411392264187032</v>
      </c>
      <c r="T122" s="19">
        <f t="shared" si="32"/>
        <v>-3.6196939946664002E-2</v>
      </c>
      <c r="U122" s="19">
        <f t="shared" si="33"/>
        <v>-2.8636447049993314E-2</v>
      </c>
      <c r="V122" s="19">
        <f t="shared" si="34"/>
        <v>-2.5007756990306343E-2</v>
      </c>
    </row>
    <row r="123" spans="1:22" x14ac:dyDescent="0.25">
      <c r="A123" s="26">
        <f>Wellpath!E123</f>
        <v>11500</v>
      </c>
      <c r="B123" s="22">
        <v>0</v>
      </c>
      <c r="C123" s="22">
        <f>ABS(COS(Wellpath!$L123))*COS(Wellpath!$M123)*MAX(1,SQRT(10/(Wellpath!K123-Wellpath!K122)))</f>
        <v>-0.38302222155948912</v>
      </c>
      <c r="D123" s="22">
        <f>IF(ABS(Wellpath!$L123)&lt;VerticalInc,"SING",-ABS(COS(Wellpath!$L123))*SIN(Wellpath!$M123)/SIN(Wellpath!$L123)*MAX(1,SQRT(10/(Wellpath!$K123-Wellpath!$K122))))</f>
        <v>0.37111359948427963</v>
      </c>
      <c r="E123" s="20">
        <f>IF(D123="SING",(Wellpath!K124-Wellpath!K122)/2*Model!$W$35,Model!$W$35*((drdp!B123+drdp!K123)*XYM3E!$B123+(drdp!E123+drdp!N123)*XYM3E!$C123+(drdp!H123+drdp!Q123)*XYM3E!$D123))</f>
        <v>5.6383212871535804E-2</v>
      </c>
      <c r="F123" s="20">
        <f>IF(D123="SING",0,Model!$W$35*((drdp!C123+drdp!L123)*XYM3E!$B123+(drdp!F123+drdp!O123)*XYM3E!$C123+(drdp!I123+drdp!R123)*XYM3E!$D123))</f>
        <v>-1.9646041493090047E-2</v>
      </c>
      <c r="G123" s="20">
        <f>IF(D123="SING",0,Model!$W$35*((drdp!D123+drdp!M123)*XYM3E!$B123+(drdp!G123+drdp!P123)*XYM3E!$C123+(drdp!J123+drdp!S123)*XYM3E!$D123))</f>
        <v>5.2938080200756063E-2</v>
      </c>
      <c r="H123" s="18">
        <f>IF(D123="SING",(Wellpath!K123-Wellpath!K122)/2*Model!$W$35,Model!$W$35*((drdp!B123)*XYM3E!$B123+(drdp!E123)*XYM3E!$C123+(drdp!H123)*XYM3E!$D123))</f>
        <v>2.8191606435767902E-2</v>
      </c>
      <c r="I123" s="18">
        <f>IF(D123="SING",0,Model!$W$35*((drdp!C123)*XYM3E!$B123+(drdp!F123)*XYM3E!$C123+(drdp!I123)*XYM3E!$D123))</f>
        <v>-9.8230207465450237E-3</v>
      </c>
      <c r="J123" s="18">
        <f>IF(D123="SING",0,Model!$W$35*((drdp!D123)*XYM3E!$B123+(drdp!G123)*XYM3E!$C123+(drdp!J123)*XYM3E!$D123))</f>
        <v>2.6469040100378032E-2</v>
      </c>
      <c r="K123" s="21">
        <f t="shared" si="23"/>
        <v>1.7568168771711297</v>
      </c>
      <c r="L123" s="21">
        <f t="shared" si="24"/>
        <v>1.4050571074374607E-2</v>
      </c>
      <c r="M123" s="21">
        <f t="shared" si="25"/>
        <v>0.31901819322871822</v>
      </c>
      <c r="N123" s="21">
        <f t="shared" si="26"/>
        <v>-3.8135427090942864E-2</v>
      </c>
      <c r="O123" s="21">
        <f t="shared" si="27"/>
        <v>-2.3413013721296404E-2</v>
      </c>
      <c r="P123" s="21">
        <f t="shared" si="28"/>
        <v>-2.6827798500636366E-2</v>
      </c>
      <c r="Q123" s="19">
        <f t="shared" si="29"/>
        <v>1.754432577150842</v>
      </c>
      <c r="R123" s="19">
        <f t="shared" si="30"/>
        <v>1.3761095864613444E-2</v>
      </c>
      <c r="S123" s="19">
        <f t="shared" si="31"/>
        <v>0.31691636297721199</v>
      </c>
      <c r="T123" s="19">
        <f t="shared" si="32"/>
        <v>-3.7304646886251923E-2</v>
      </c>
      <c r="U123" s="19">
        <f t="shared" si="33"/>
        <v>-2.5651628005023651E-2</v>
      </c>
      <c r="V123" s="19">
        <f t="shared" si="34"/>
        <v>-2.6047780710494926E-2</v>
      </c>
    </row>
    <row r="124" spans="1:22" x14ac:dyDescent="0.25">
      <c r="A124" s="26">
        <f>Wellpath!E124</f>
        <v>11600</v>
      </c>
      <c r="B124" s="22">
        <v>0</v>
      </c>
      <c r="C124" s="22">
        <f>ABS(COS(Wellpath!$L124))*COS(Wellpath!$M124)*MAX(1,SQRT(10/(Wellpath!K124-Wellpath!K123)))</f>
        <v>-0.38302222155948912</v>
      </c>
      <c r="D124" s="22">
        <f>IF(ABS(Wellpath!$L124)&lt;VerticalInc,"SING",-ABS(COS(Wellpath!$L124))*SIN(Wellpath!$M124)/SIN(Wellpath!$L124)*MAX(1,SQRT(10/(Wellpath!$K124-Wellpath!$K123))))</f>
        <v>0.37111359948427963</v>
      </c>
      <c r="E124" s="20">
        <f>IF(D124="SING",(Wellpath!K125-Wellpath!K123)/2*Model!$W$35,Model!$W$35*((drdp!B124+drdp!K124)*XYM3E!$B124+(drdp!E124+drdp!N124)*XYM3E!$C124+(drdp!H124+drdp!Q124)*XYM3E!$D124))</f>
        <v>5.6383212871535804E-2</v>
      </c>
      <c r="F124" s="20">
        <f>IF(D124="SING",0,Model!$W$35*((drdp!C124+drdp!L124)*XYM3E!$B124+(drdp!F124+drdp!O124)*XYM3E!$C124+(drdp!I124+drdp!R124)*XYM3E!$D124))</f>
        <v>-1.9646041493090047E-2</v>
      </c>
      <c r="G124" s="20">
        <f>IF(D124="SING",0,Model!$W$35*((drdp!D124+drdp!M124)*XYM3E!$B124+(drdp!G124+drdp!P124)*XYM3E!$C124+(drdp!J124+drdp!S124)*XYM3E!$D124))</f>
        <v>5.2938080200756063E-2</v>
      </c>
      <c r="H124" s="18">
        <f>IF(D124="SING",(Wellpath!K124-Wellpath!K123)/2*Model!$W$35,Model!$W$35*((drdp!B124)*XYM3E!$B124+(drdp!E124)*XYM3E!$C124+(drdp!H124)*XYM3E!$D124))</f>
        <v>2.8191606435767902E-2</v>
      </c>
      <c r="I124" s="18">
        <f>IF(D124="SING",0,Model!$W$35*((drdp!C124)*XYM3E!$B124+(drdp!F124)*XYM3E!$C124+(drdp!I124)*XYM3E!$D124))</f>
        <v>-9.8230207465450237E-3</v>
      </c>
      <c r="J124" s="18">
        <f>IF(D124="SING",0,Model!$W$35*((drdp!D124)*XYM3E!$B124+(drdp!G124)*XYM3E!$C124+(drdp!J124)*XYM3E!$D124))</f>
        <v>2.6469040100378032E-2</v>
      </c>
      <c r="K124" s="21">
        <f t="shared" si="23"/>
        <v>1.7599959438648465</v>
      </c>
      <c r="L124" s="21">
        <f t="shared" si="24"/>
        <v>1.4436538020722823E-2</v>
      </c>
      <c r="M124" s="21">
        <f t="shared" si="25"/>
        <v>0.32182063356405988</v>
      </c>
      <c r="N124" s="21">
        <f t="shared" si="26"/>
        <v>-3.9243134030530785E-2</v>
      </c>
      <c r="O124" s="21">
        <f t="shared" si="27"/>
        <v>-2.0428194676326741E-2</v>
      </c>
      <c r="P124" s="21">
        <f t="shared" si="28"/>
        <v>-2.7867822220824949E-2</v>
      </c>
      <c r="Q124" s="19">
        <f t="shared" si="29"/>
        <v>1.7576116438445588</v>
      </c>
      <c r="R124" s="19">
        <f t="shared" si="30"/>
        <v>1.4147062810961661E-2</v>
      </c>
      <c r="S124" s="19">
        <f t="shared" si="31"/>
        <v>0.31971880331255365</v>
      </c>
      <c r="T124" s="19">
        <f t="shared" si="32"/>
        <v>-3.8412353825839844E-2</v>
      </c>
      <c r="U124" s="19">
        <f t="shared" si="33"/>
        <v>-2.2666808960053988E-2</v>
      </c>
      <c r="V124" s="19">
        <f t="shared" si="34"/>
        <v>-2.708780443068351E-2</v>
      </c>
    </row>
    <row r="125" spans="1:22" x14ac:dyDescent="0.25">
      <c r="A125" s="26">
        <f>Wellpath!E125</f>
        <v>11700</v>
      </c>
      <c r="B125" s="22">
        <v>0</v>
      </c>
      <c r="C125" s="22">
        <f>ABS(COS(Wellpath!$L125))*COS(Wellpath!$M125)*MAX(1,SQRT(10/(Wellpath!K125-Wellpath!K124)))</f>
        <v>-0.38302222155948912</v>
      </c>
      <c r="D125" s="22">
        <f>IF(ABS(Wellpath!$L125)&lt;VerticalInc,"SING",-ABS(COS(Wellpath!$L125))*SIN(Wellpath!$M125)/SIN(Wellpath!$L125)*MAX(1,SQRT(10/(Wellpath!$K125-Wellpath!$K124))))</f>
        <v>0.37111359948427963</v>
      </c>
      <c r="E125" s="20">
        <f>IF(D125="SING",(Wellpath!K126-Wellpath!K124)/2*Model!$W$35,Model!$W$35*((drdp!B125+drdp!K125)*XYM3E!$B125+(drdp!E125+drdp!N125)*XYM3E!$C125+(drdp!H125+drdp!Q125)*XYM3E!$D125))</f>
        <v>5.6383212871535804E-2</v>
      </c>
      <c r="F125" s="20">
        <f>IF(D125="SING",0,Model!$W$35*((drdp!C125+drdp!L125)*XYM3E!$B125+(drdp!F125+drdp!O125)*XYM3E!$C125+(drdp!I125+drdp!R125)*XYM3E!$D125))</f>
        <v>-1.9646041493090047E-2</v>
      </c>
      <c r="G125" s="20">
        <f>IF(D125="SING",0,Model!$W$35*((drdp!D125+drdp!M125)*XYM3E!$B125+(drdp!G125+drdp!P125)*XYM3E!$C125+(drdp!J125+drdp!S125)*XYM3E!$D125))</f>
        <v>5.2938080200756063E-2</v>
      </c>
      <c r="H125" s="18">
        <f>IF(D125="SING",(Wellpath!K125-Wellpath!K124)/2*Model!$W$35,Model!$W$35*((drdp!B125)*XYM3E!$B125+(drdp!E125)*XYM3E!$C125+(drdp!H125)*XYM3E!$D125))</f>
        <v>2.8191606435767902E-2</v>
      </c>
      <c r="I125" s="18">
        <f>IF(D125="SING",0,Model!$W$35*((drdp!C125)*XYM3E!$B125+(drdp!F125)*XYM3E!$C125+(drdp!I125)*XYM3E!$D125))</f>
        <v>-9.8230207465450237E-3</v>
      </c>
      <c r="J125" s="18">
        <f>IF(D125="SING",0,Model!$W$35*((drdp!D125)*XYM3E!$B125+(drdp!G125)*XYM3E!$C125+(drdp!J125)*XYM3E!$D125))</f>
        <v>2.6469040100378032E-2</v>
      </c>
      <c r="K125" s="21">
        <f t="shared" si="23"/>
        <v>1.7631750105585633</v>
      </c>
      <c r="L125" s="21">
        <f t="shared" si="24"/>
        <v>1.482250496707104E-2</v>
      </c>
      <c r="M125" s="21">
        <f t="shared" si="25"/>
        <v>0.32462307389940154</v>
      </c>
      <c r="N125" s="21">
        <f t="shared" si="26"/>
        <v>-4.0350840970118707E-2</v>
      </c>
      <c r="O125" s="21">
        <f t="shared" si="27"/>
        <v>-1.7443375631357078E-2</v>
      </c>
      <c r="P125" s="21">
        <f t="shared" si="28"/>
        <v>-2.8907845941013532E-2</v>
      </c>
      <c r="Q125" s="19">
        <f t="shared" si="29"/>
        <v>1.7607907105382756</v>
      </c>
      <c r="R125" s="19">
        <f t="shared" si="30"/>
        <v>1.4533029757309877E-2</v>
      </c>
      <c r="S125" s="19">
        <f t="shared" si="31"/>
        <v>0.32252124364789531</v>
      </c>
      <c r="T125" s="19">
        <f t="shared" si="32"/>
        <v>-3.9520060765427766E-2</v>
      </c>
      <c r="U125" s="19">
        <f t="shared" si="33"/>
        <v>-1.9681989915084325E-2</v>
      </c>
      <c r="V125" s="19">
        <f t="shared" si="34"/>
        <v>-2.8127828150872093E-2</v>
      </c>
    </row>
    <row r="126" spans="1:22" x14ac:dyDescent="0.25">
      <c r="A126" s="26">
        <f>Wellpath!E126</f>
        <v>11800</v>
      </c>
      <c r="B126" s="22">
        <v>0</v>
      </c>
      <c r="C126" s="22">
        <f>ABS(COS(Wellpath!$L126))*COS(Wellpath!$M126)*MAX(1,SQRT(10/(Wellpath!K126-Wellpath!K125)))</f>
        <v>-0.38302222155948912</v>
      </c>
      <c r="D126" s="22">
        <f>IF(ABS(Wellpath!$L126)&lt;VerticalInc,"SING",-ABS(COS(Wellpath!$L126))*SIN(Wellpath!$M126)/SIN(Wellpath!$L126)*MAX(1,SQRT(10/(Wellpath!$K126-Wellpath!$K125))))</f>
        <v>0.37111359948427963</v>
      </c>
      <c r="E126" s="20">
        <f>IF(D126="SING",(Wellpath!K127-Wellpath!K125)/2*Model!$W$35,Model!$W$35*((drdp!B126+drdp!K126)*XYM3E!$B126+(drdp!E126+drdp!N126)*XYM3E!$C126+(drdp!H126+drdp!Q126)*XYM3E!$D126))</f>
        <v>5.6383212871535804E-2</v>
      </c>
      <c r="F126" s="20">
        <f>IF(D126="SING",0,Model!$W$35*((drdp!C126+drdp!L126)*XYM3E!$B126+(drdp!F126+drdp!O126)*XYM3E!$C126+(drdp!I126+drdp!R126)*XYM3E!$D126))</f>
        <v>-1.9646041493090047E-2</v>
      </c>
      <c r="G126" s="20">
        <f>IF(D126="SING",0,Model!$W$35*((drdp!D126+drdp!M126)*XYM3E!$B126+(drdp!G126+drdp!P126)*XYM3E!$C126+(drdp!J126+drdp!S126)*XYM3E!$D126))</f>
        <v>5.2938080200756063E-2</v>
      </c>
      <c r="H126" s="18">
        <f>IF(D126="SING",(Wellpath!K126-Wellpath!K125)/2*Model!$W$35,Model!$W$35*((drdp!B126)*XYM3E!$B126+(drdp!E126)*XYM3E!$C126+(drdp!H126)*XYM3E!$D126))</f>
        <v>2.8191606435767902E-2</v>
      </c>
      <c r="I126" s="18">
        <f>IF(D126="SING",0,Model!$W$35*((drdp!C126)*XYM3E!$B126+(drdp!F126)*XYM3E!$C126+(drdp!I126)*XYM3E!$D126))</f>
        <v>-9.8230207465450237E-3</v>
      </c>
      <c r="J126" s="18">
        <f>IF(D126="SING",0,Model!$W$35*((drdp!D126)*XYM3E!$B126+(drdp!G126)*XYM3E!$C126+(drdp!J126)*XYM3E!$D126))</f>
        <v>2.6469040100378032E-2</v>
      </c>
      <c r="K126" s="21">
        <f t="shared" si="23"/>
        <v>1.7663540772522801</v>
      </c>
      <c r="L126" s="21">
        <f t="shared" si="24"/>
        <v>1.5208471913419256E-2</v>
      </c>
      <c r="M126" s="21">
        <f t="shared" si="25"/>
        <v>0.3274255142347432</v>
      </c>
      <c r="N126" s="21">
        <f t="shared" si="26"/>
        <v>-4.1458547909706628E-2</v>
      </c>
      <c r="O126" s="21">
        <f t="shared" si="27"/>
        <v>-1.4458556586387415E-2</v>
      </c>
      <c r="P126" s="21">
        <f t="shared" si="28"/>
        <v>-2.9947869661202116E-2</v>
      </c>
      <c r="Q126" s="19">
        <f t="shared" si="29"/>
        <v>1.7639697772319924</v>
      </c>
      <c r="R126" s="19">
        <f t="shared" si="30"/>
        <v>1.4918996703658094E-2</v>
      </c>
      <c r="S126" s="19">
        <f t="shared" si="31"/>
        <v>0.32532368398323697</v>
      </c>
      <c r="T126" s="19">
        <f t="shared" si="32"/>
        <v>-4.0627767705015687E-2</v>
      </c>
      <c r="U126" s="19">
        <f t="shared" si="33"/>
        <v>-1.6697170870114662E-2</v>
      </c>
      <c r="V126" s="19">
        <f t="shared" si="34"/>
        <v>-2.9167851871060677E-2</v>
      </c>
    </row>
    <row r="127" spans="1:22" x14ac:dyDescent="0.25">
      <c r="A127" s="26">
        <f>Wellpath!E127</f>
        <v>11900</v>
      </c>
      <c r="B127" s="22">
        <v>0</v>
      </c>
      <c r="C127" s="22">
        <f>ABS(COS(Wellpath!$L127))*COS(Wellpath!$M127)*MAX(1,SQRT(10/(Wellpath!K127-Wellpath!K126)))</f>
        <v>-0.38302222155948912</v>
      </c>
      <c r="D127" s="22">
        <f>IF(ABS(Wellpath!$L127)&lt;VerticalInc,"SING",-ABS(COS(Wellpath!$L127))*SIN(Wellpath!$M127)/SIN(Wellpath!$L127)*MAX(1,SQRT(10/(Wellpath!$K127-Wellpath!$K126))))</f>
        <v>0.37111359948427963</v>
      </c>
      <c r="E127" s="20">
        <f>IF(D127="SING",(Wellpath!K128-Wellpath!K126)/2*Model!$W$35,Model!$W$35*((drdp!B127+drdp!K127)*XYM3E!$B127+(drdp!E127+drdp!N127)*XYM3E!$C127+(drdp!H127+drdp!Q127)*XYM3E!$D127))</f>
        <v>5.6383212871535804E-2</v>
      </c>
      <c r="F127" s="20">
        <f>IF(D127="SING",0,Model!$W$35*((drdp!C127+drdp!L127)*XYM3E!$B127+(drdp!F127+drdp!O127)*XYM3E!$C127+(drdp!I127+drdp!R127)*XYM3E!$D127))</f>
        <v>-1.9646041493090047E-2</v>
      </c>
      <c r="G127" s="20">
        <f>IF(D127="SING",0,Model!$W$35*((drdp!D127+drdp!M127)*XYM3E!$B127+(drdp!G127+drdp!P127)*XYM3E!$C127+(drdp!J127+drdp!S127)*XYM3E!$D127))</f>
        <v>5.2938080200756063E-2</v>
      </c>
      <c r="H127" s="18">
        <f>IF(D127="SING",(Wellpath!K127-Wellpath!K126)/2*Model!$W$35,Model!$W$35*((drdp!B127)*XYM3E!$B127+(drdp!E127)*XYM3E!$C127+(drdp!H127)*XYM3E!$D127))</f>
        <v>2.8191606435767902E-2</v>
      </c>
      <c r="I127" s="18">
        <f>IF(D127="SING",0,Model!$W$35*((drdp!C127)*XYM3E!$B127+(drdp!F127)*XYM3E!$C127+(drdp!I127)*XYM3E!$D127))</f>
        <v>-9.8230207465450237E-3</v>
      </c>
      <c r="J127" s="18">
        <f>IF(D127="SING",0,Model!$W$35*((drdp!D127)*XYM3E!$B127+(drdp!G127)*XYM3E!$C127+(drdp!J127)*XYM3E!$D127))</f>
        <v>2.6469040100378032E-2</v>
      </c>
      <c r="K127" s="21">
        <f t="shared" si="23"/>
        <v>1.7695331439459969</v>
      </c>
      <c r="L127" s="21">
        <f t="shared" si="24"/>
        <v>1.5594438859767473E-2</v>
      </c>
      <c r="M127" s="21">
        <f t="shared" si="25"/>
        <v>0.33022795457008486</v>
      </c>
      <c r="N127" s="21">
        <f t="shared" si="26"/>
        <v>-4.2566254849294549E-2</v>
      </c>
      <c r="O127" s="21">
        <f t="shared" si="27"/>
        <v>-1.1473737541417752E-2</v>
      </c>
      <c r="P127" s="21">
        <f t="shared" si="28"/>
        <v>-3.0987893381390699E-2</v>
      </c>
      <c r="Q127" s="19">
        <f t="shared" si="29"/>
        <v>1.7671488439257093</v>
      </c>
      <c r="R127" s="19">
        <f t="shared" si="30"/>
        <v>1.530496365000631E-2</v>
      </c>
      <c r="S127" s="19">
        <f t="shared" si="31"/>
        <v>0.32812612431857863</v>
      </c>
      <c r="T127" s="19">
        <f t="shared" si="32"/>
        <v>-4.1735474644603608E-2</v>
      </c>
      <c r="U127" s="19">
        <f t="shared" si="33"/>
        <v>-1.3712351825144999E-2</v>
      </c>
      <c r="V127" s="19">
        <f t="shared" si="34"/>
        <v>-3.020787559124926E-2</v>
      </c>
    </row>
    <row r="128" spans="1:22" x14ac:dyDescent="0.25">
      <c r="A128" s="26">
        <f>Wellpath!E128</f>
        <v>12000</v>
      </c>
      <c r="B128" s="22">
        <v>0</v>
      </c>
      <c r="C128" s="22">
        <f>ABS(COS(Wellpath!$L128))*COS(Wellpath!$M128)*MAX(1,SQRT(10/(Wellpath!K128-Wellpath!K127)))</f>
        <v>-0.38302222155948912</v>
      </c>
      <c r="D128" s="22">
        <f>IF(ABS(Wellpath!$L128)&lt;VerticalInc,"SING",-ABS(COS(Wellpath!$L128))*SIN(Wellpath!$M128)/SIN(Wellpath!$L128)*MAX(1,SQRT(10/(Wellpath!$K128-Wellpath!$K127))))</f>
        <v>0.37111359948427963</v>
      </c>
      <c r="E128" s="20">
        <f>IF(D128="SING",(Wellpath!K129-Wellpath!K127)/2*Model!$W$35,Model!$W$35*((drdp!B128+drdp!K128)*XYM3E!$B128+(drdp!E128+drdp!N128)*XYM3E!$C128+(drdp!H128+drdp!Q128)*XYM3E!$D128))</f>
        <v>5.6383212871535804E-2</v>
      </c>
      <c r="F128" s="20">
        <f>IF(D128="SING",0,Model!$W$35*((drdp!C128+drdp!L128)*XYM3E!$B128+(drdp!F128+drdp!O128)*XYM3E!$C128+(drdp!I128+drdp!R128)*XYM3E!$D128))</f>
        <v>-1.9646041493090047E-2</v>
      </c>
      <c r="G128" s="20">
        <f>IF(D128="SING",0,Model!$W$35*((drdp!D128+drdp!M128)*XYM3E!$B128+(drdp!G128+drdp!P128)*XYM3E!$C128+(drdp!J128+drdp!S128)*XYM3E!$D128))</f>
        <v>5.2938080200756063E-2</v>
      </c>
      <c r="H128" s="18">
        <f>IF(D128="SING",(Wellpath!K128-Wellpath!K127)/2*Model!$W$35,Model!$W$35*((drdp!B128)*XYM3E!$B128+(drdp!E128)*XYM3E!$C128+(drdp!H128)*XYM3E!$D128))</f>
        <v>2.8191606435767902E-2</v>
      </c>
      <c r="I128" s="18">
        <f>IF(D128="SING",0,Model!$W$35*((drdp!C128)*XYM3E!$B128+(drdp!F128)*XYM3E!$C128+(drdp!I128)*XYM3E!$D128))</f>
        <v>-9.8230207465450237E-3</v>
      </c>
      <c r="J128" s="18">
        <f>IF(D128="SING",0,Model!$W$35*((drdp!D128)*XYM3E!$B128+(drdp!G128)*XYM3E!$C128+(drdp!J128)*XYM3E!$D128))</f>
        <v>2.6469040100378032E-2</v>
      </c>
      <c r="K128" s="21">
        <f t="shared" si="23"/>
        <v>1.7727122106397137</v>
      </c>
      <c r="L128" s="21">
        <f t="shared" si="24"/>
        <v>1.5980405806115688E-2</v>
      </c>
      <c r="M128" s="21">
        <f t="shared" si="25"/>
        <v>0.33303039490542652</v>
      </c>
      <c r="N128" s="21">
        <f t="shared" si="26"/>
        <v>-4.367396178888247E-2</v>
      </c>
      <c r="O128" s="21">
        <f t="shared" si="27"/>
        <v>-8.488918496448089E-3</v>
      </c>
      <c r="P128" s="21">
        <f t="shared" si="28"/>
        <v>-3.2027917101579283E-2</v>
      </c>
      <c r="Q128" s="19">
        <f t="shared" si="29"/>
        <v>1.7703279106194261</v>
      </c>
      <c r="R128" s="19">
        <f t="shared" si="30"/>
        <v>1.5690930596354527E-2</v>
      </c>
      <c r="S128" s="19">
        <f t="shared" si="31"/>
        <v>0.33092856465392029</v>
      </c>
      <c r="T128" s="19">
        <f t="shared" si="32"/>
        <v>-4.2843181584191529E-2</v>
      </c>
      <c r="U128" s="19">
        <f t="shared" si="33"/>
        <v>-1.0727532780175335E-2</v>
      </c>
      <c r="V128" s="19">
        <f t="shared" si="34"/>
        <v>-3.1247899311437843E-2</v>
      </c>
    </row>
    <row r="129" spans="1:22" x14ac:dyDescent="0.25">
      <c r="A129" s="26">
        <f>Wellpath!E129</f>
        <v>12100</v>
      </c>
      <c r="B129" s="22">
        <v>0</v>
      </c>
      <c r="C129" s="22">
        <f>ABS(COS(Wellpath!$L129))*COS(Wellpath!$M129)*MAX(1,SQRT(10/(Wellpath!K129-Wellpath!K128)))</f>
        <v>-0.38302222155948912</v>
      </c>
      <c r="D129" s="22">
        <f>IF(ABS(Wellpath!$L129)&lt;VerticalInc,"SING",-ABS(COS(Wellpath!$L129))*SIN(Wellpath!$M129)/SIN(Wellpath!$L129)*MAX(1,SQRT(10/(Wellpath!$K129-Wellpath!$K128))))</f>
        <v>0.37111359948427963</v>
      </c>
      <c r="E129" s="20">
        <f>IF(D129="SING",(Wellpath!K130-Wellpath!K128)/2*Model!$W$35,Model!$W$35*((drdp!B129+drdp!K129)*XYM3E!$B129+(drdp!E129+drdp!N129)*XYM3E!$C129+(drdp!H129+drdp!Q129)*XYM3E!$D129))</f>
        <v>5.6383212871535804E-2</v>
      </c>
      <c r="F129" s="20">
        <f>IF(D129="SING",0,Model!$W$35*((drdp!C129+drdp!L129)*XYM3E!$B129+(drdp!F129+drdp!O129)*XYM3E!$C129+(drdp!I129+drdp!R129)*XYM3E!$D129))</f>
        <v>-1.9646041493090047E-2</v>
      </c>
      <c r="G129" s="20">
        <f>IF(D129="SING",0,Model!$W$35*((drdp!D129+drdp!M129)*XYM3E!$B129+(drdp!G129+drdp!P129)*XYM3E!$C129+(drdp!J129+drdp!S129)*XYM3E!$D129))</f>
        <v>5.2938080200756063E-2</v>
      </c>
      <c r="H129" s="18">
        <f>IF(D129="SING",(Wellpath!K129-Wellpath!K128)/2*Model!$W$35,Model!$W$35*((drdp!B129)*XYM3E!$B129+(drdp!E129)*XYM3E!$C129+(drdp!H129)*XYM3E!$D129))</f>
        <v>2.8191606435767902E-2</v>
      </c>
      <c r="I129" s="18">
        <f>IF(D129="SING",0,Model!$W$35*((drdp!C129)*XYM3E!$B129+(drdp!F129)*XYM3E!$C129+(drdp!I129)*XYM3E!$D129))</f>
        <v>-9.8230207465450237E-3</v>
      </c>
      <c r="J129" s="18">
        <f>IF(D129="SING",0,Model!$W$35*((drdp!D129)*XYM3E!$B129+(drdp!G129)*XYM3E!$C129+(drdp!J129)*XYM3E!$D129))</f>
        <v>2.6469040100378032E-2</v>
      </c>
      <c r="K129" s="21">
        <f t="shared" si="23"/>
        <v>1.7758912773334306</v>
      </c>
      <c r="L129" s="21">
        <f t="shared" si="24"/>
        <v>1.6366372752463904E-2</v>
      </c>
      <c r="M129" s="21">
        <f t="shared" si="25"/>
        <v>0.33583283524076818</v>
      </c>
      <c r="N129" s="21">
        <f t="shared" si="26"/>
        <v>-4.4781668728470392E-2</v>
      </c>
      <c r="O129" s="21">
        <f t="shared" si="27"/>
        <v>-5.5040994514784251E-3</v>
      </c>
      <c r="P129" s="21">
        <f t="shared" si="28"/>
        <v>-3.3067940821767866E-2</v>
      </c>
      <c r="Q129" s="19">
        <f t="shared" si="29"/>
        <v>1.7735069773131429</v>
      </c>
      <c r="R129" s="19">
        <f t="shared" si="30"/>
        <v>1.607689754270274E-2</v>
      </c>
      <c r="S129" s="19">
        <f t="shared" si="31"/>
        <v>0.33373100498926195</v>
      </c>
      <c r="T129" s="19">
        <f t="shared" si="32"/>
        <v>-4.3950888523779451E-2</v>
      </c>
      <c r="U129" s="19">
        <f t="shared" si="33"/>
        <v>-7.7427137352056733E-3</v>
      </c>
      <c r="V129" s="19">
        <f t="shared" si="34"/>
        <v>-3.2287923031626427E-2</v>
      </c>
    </row>
    <row r="130" spans="1:22" x14ac:dyDescent="0.25">
      <c r="A130" s="26">
        <f>Wellpath!E130</f>
        <v>12200</v>
      </c>
      <c r="B130" s="22">
        <v>0</v>
      </c>
      <c r="C130" s="22">
        <f>ABS(COS(Wellpath!$L130))*COS(Wellpath!$M130)*MAX(1,SQRT(10/(Wellpath!K130-Wellpath!K129)))</f>
        <v>-0.38302222155948912</v>
      </c>
      <c r="D130" s="22">
        <f>IF(ABS(Wellpath!$L130)&lt;VerticalInc,"SING",-ABS(COS(Wellpath!$L130))*SIN(Wellpath!$M130)/SIN(Wellpath!$L130)*MAX(1,SQRT(10/(Wellpath!$K130-Wellpath!$K129))))</f>
        <v>0.37111359948427963</v>
      </c>
      <c r="E130" s="20">
        <f>IF(D130="SING",(Wellpath!K131-Wellpath!K129)/2*Model!$W$35,Model!$W$35*((drdp!B130+drdp!K130)*XYM3E!$B130+(drdp!E130+drdp!N130)*XYM3E!$C130+(drdp!H130+drdp!Q130)*XYM3E!$D130))</f>
        <v>5.6383212871535388E-2</v>
      </c>
      <c r="F130" s="20">
        <f>IF(D130="SING",0,Model!$W$35*((drdp!C130+drdp!L130)*XYM3E!$B130+(drdp!F130+drdp!O130)*XYM3E!$C130+(drdp!I130+drdp!R130)*XYM3E!$D130))</f>
        <v>-1.9646041493089905E-2</v>
      </c>
      <c r="G130" s="20">
        <f>IF(D130="SING",0,Model!$W$35*((drdp!D130+drdp!M130)*XYM3E!$B130+(drdp!G130+drdp!P130)*XYM3E!$C130+(drdp!J130+drdp!S130)*XYM3E!$D130))</f>
        <v>5.2938080200755674E-2</v>
      </c>
      <c r="H130" s="18">
        <f>IF(D130="SING",(Wellpath!K130-Wellpath!K129)/2*Model!$W$35,Model!$W$35*((drdp!B130)*XYM3E!$B130+(drdp!E130)*XYM3E!$C130+(drdp!H130)*XYM3E!$D130))</f>
        <v>2.8191606435767902E-2</v>
      </c>
      <c r="I130" s="18">
        <f>IF(D130="SING",0,Model!$W$35*((drdp!C130)*XYM3E!$B130+(drdp!F130)*XYM3E!$C130+(drdp!I130)*XYM3E!$D130))</f>
        <v>-9.8230207465450237E-3</v>
      </c>
      <c r="J130" s="18">
        <f>IF(D130="SING",0,Model!$W$35*((drdp!D130)*XYM3E!$B130+(drdp!G130)*XYM3E!$C130+(drdp!J130)*XYM3E!$D130))</f>
        <v>2.6469040100378032E-2</v>
      </c>
      <c r="K130" s="21">
        <f t="shared" si="23"/>
        <v>1.7790703440271474</v>
      </c>
      <c r="L130" s="21">
        <f t="shared" si="24"/>
        <v>1.6752339698812114E-2</v>
      </c>
      <c r="M130" s="21">
        <f t="shared" si="25"/>
        <v>0.33863527557610984</v>
      </c>
      <c r="N130" s="21">
        <f t="shared" si="26"/>
        <v>-4.5889375668058299E-2</v>
      </c>
      <c r="O130" s="21">
        <f t="shared" si="27"/>
        <v>-2.519280406508805E-3</v>
      </c>
      <c r="P130" s="21">
        <f t="shared" si="28"/>
        <v>-3.4107964541956436E-2</v>
      </c>
      <c r="Q130" s="19">
        <f t="shared" si="29"/>
        <v>1.7766860440068597</v>
      </c>
      <c r="R130" s="19">
        <f t="shared" si="30"/>
        <v>1.6462864489050957E-2</v>
      </c>
      <c r="S130" s="19">
        <f t="shared" si="31"/>
        <v>0.33653344532460361</v>
      </c>
      <c r="T130" s="19">
        <f t="shared" si="32"/>
        <v>-4.5058595463367372E-2</v>
      </c>
      <c r="U130" s="19">
        <f t="shared" si="33"/>
        <v>-4.7578946902360093E-3</v>
      </c>
      <c r="V130" s="19">
        <f t="shared" si="34"/>
        <v>-3.332794675181501E-2</v>
      </c>
    </row>
    <row r="131" spans="1:22" x14ac:dyDescent="0.25">
      <c r="A131" s="26">
        <f>Wellpath!E131</f>
        <v>12300</v>
      </c>
      <c r="B131" s="22">
        <v>0</v>
      </c>
      <c r="C131" s="22">
        <f>ABS(COS(Wellpath!$L131))*COS(Wellpath!$M131)*MAX(1,SQRT(10/(Wellpath!K131-Wellpath!K130)))</f>
        <v>-0.38302222155948912</v>
      </c>
      <c r="D131" s="22">
        <f>IF(ABS(Wellpath!$L131)&lt;VerticalInc,"SING",-ABS(COS(Wellpath!$L131))*SIN(Wellpath!$M131)/SIN(Wellpath!$L131)*MAX(1,SQRT(10/(Wellpath!$K131-Wellpath!$K130))))</f>
        <v>0.37111359948427963</v>
      </c>
      <c r="E131" s="20">
        <f>IF(D131="SING",(Wellpath!K132-Wellpath!K130)/2*Model!$W$35,Model!$W$35*((drdp!B131+drdp!K131)*XYM3E!$B131+(drdp!E131+drdp!N131)*XYM3E!$C131+(drdp!H131+drdp!Q131)*XYM3E!$D131))</f>
        <v>5.6383212871535388E-2</v>
      </c>
      <c r="F131" s="20">
        <f>IF(D131="SING",0,Model!$W$35*((drdp!C131+drdp!L131)*XYM3E!$B131+(drdp!F131+drdp!O131)*XYM3E!$C131+(drdp!I131+drdp!R131)*XYM3E!$D131))</f>
        <v>-1.9646041493089905E-2</v>
      </c>
      <c r="G131" s="20">
        <f>IF(D131="SING",0,Model!$W$35*((drdp!D131+drdp!M131)*XYM3E!$B131+(drdp!G131+drdp!P131)*XYM3E!$C131+(drdp!J131+drdp!S131)*XYM3E!$D131))</f>
        <v>5.2938080200755674E-2</v>
      </c>
      <c r="H131" s="18">
        <f>IF(D131="SING",(Wellpath!K131-Wellpath!K130)/2*Model!$W$35,Model!$W$35*((drdp!B131)*XYM3E!$B131+(drdp!E131)*XYM3E!$C131+(drdp!H131)*XYM3E!$D131))</f>
        <v>2.8191606435767486E-2</v>
      </c>
      <c r="I131" s="18">
        <f>IF(D131="SING",0,Model!$W$35*((drdp!C131)*XYM3E!$B131+(drdp!F131)*XYM3E!$C131+(drdp!I131)*XYM3E!$D131))</f>
        <v>-9.823020746544878E-3</v>
      </c>
      <c r="J131" s="18">
        <f>IF(D131="SING",0,Model!$W$35*((drdp!D131)*XYM3E!$B131+(drdp!G131)*XYM3E!$C131+(drdp!J131)*XYM3E!$D131))</f>
        <v>2.6469040100377636E-2</v>
      </c>
      <c r="K131" s="21">
        <f t="shared" si="23"/>
        <v>1.7822494107208642</v>
      </c>
      <c r="L131" s="21">
        <f t="shared" si="24"/>
        <v>1.7138306645160323E-2</v>
      </c>
      <c r="M131" s="21">
        <f t="shared" si="25"/>
        <v>0.3414377159114515</v>
      </c>
      <c r="N131" s="21">
        <f t="shared" si="26"/>
        <v>-4.6997082607646207E-2</v>
      </c>
      <c r="O131" s="21">
        <f t="shared" si="27"/>
        <v>4.6553863846081518E-4</v>
      </c>
      <c r="P131" s="21">
        <f t="shared" si="28"/>
        <v>-3.5147988262145005E-2</v>
      </c>
      <c r="Q131" s="19">
        <f t="shared" si="29"/>
        <v>1.7798651107005765</v>
      </c>
      <c r="R131" s="19">
        <f t="shared" si="30"/>
        <v>1.6848831435399166E-2</v>
      </c>
      <c r="S131" s="19">
        <f t="shared" si="31"/>
        <v>0.33933588565994521</v>
      </c>
      <c r="T131" s="19">
        <f t="shared" si="32"/>
        <v>-4.6166302402955273E-2</v>
      </c>
      <c r="U131" s="19">
        <f t="shared" si="33"/>
        <v>-1.7730756452664111E-3</v>
      </c>
      <c r="V131" s="19">
        <f t="shared" si="34"/>
        <v>-3.4367970472003573E-2</v>
      </c>
    </row>
    <row r="132" spans="1:22" x14ac:dyDescent="0.25">
      <c r="A132" s="26">
        <f>Wellpath!E132</f>
        <v>12400</v>
      </c>
      <c r="B132" s="22">
        <v>0</v>
      </c>
      <c r="C132" s="22">
        <f>ABS(COS(Wellpath!$L132))*COS(Wellpath!$M132)*MAX(1,SQRT(10/(Wellpath!K132-Wellpath!K131)))</f>
        <v>-0.38302222155948912</v>
      </c>
      <c r="D132" s="22">
        <f>IF(ABS(Wellpath!$L132)&lt;VerticalInc,"SING",-ABS(COS(Wellpath!$L132))*SIN(Wellpath!$M132)/SIN(Wellpath!$L132)*MAX(1,SQRT(10/(Wellpath!$K132-Wellpath!$K131))))</f>
        <v>0.37111359948427963</v>
      </c>
      <c r="E132" s="20">
        <f>IF(D132="SING",(Wellpath!K133-Wellpath!K131)/2*Model!$W$35,Model!$W$35*((drdp!B132+drdp!K132)*XYM3E!$B132+(drdp!E132+drdp!N132)*XYM3E!$C132+(drdp!H132+drdp!Q132)*XYM3E!$D132))</f>
        <v>5.6383212871535804E-2</v>
      </c>
      <c r="F132" s="20">
        <f>IF(D132="SING",0,Model!$W$35*((drdp!C132+drdp!L132)*XYM3E!$B132+(drdp!F132+drdp!O132)*XYM3E!$C132+(drdp!I132+drdp!R132)*XYM3E!$D132))</f>
        <v>-1.9646041493090047E-2</v>
      </c>
      <c r="G132" s="20">
        <f>IF(D132="SING",0,Model!$W$35*((drdp!D132+drdp!M132)*XYM3E!$B132+(drdp!G132+drdp!P132)*XYM3E!$C132+(drdp!J132+drdp!S132)*XYM3E!$D132))</f>
        <v>5.2938080200756063E-2</v>
      </c>
      <c r="H132" s="18">
        <f>IF(D132="SING",(Wellpath!K132-Wellpath!K131)/2*Model!$W$35,Model!$W$35*((drdp!B132)*XYM3E!$B132+(drdp!E132)*XYM3E!$C132+(drdp!H132)*XYM3E!$D132))</f>
        <v>2.8191606435767902E-2</v>
      </c>
      <c r="I132" s="18">
        <f>IF(D132="SING",0,Model!$W$35*((drdp!C132)*XYM3E!$B132+(drdp!F132)*XYM3E!$C132+(drdp!I132)*XYM3E!$D132))</f>
        <v>-9.8230207465450237E-3</v>
      </c>
      <c r="J132" s="18">
        <f>IF(D132="SING",0,Model!$W$35*((drdp!D132)*XYM3E!$B132+(drdp!G132)*XYM3E!$C132+(drdp!J132)*XYM3E!$D132))</f>
        <v>2.6469040100378032E-2</v>
      </c>
      <c r="K132" s="21">
        <f t="shared" si="23"/>
        <v>1.785428477414581</v>
      </c>
      <c r="L132" s="21">
        <f t="shared" si="24"/>
        <v>1.752427359150854E-2</v>
      </c>
      <c r="M132" s="21">
        <f t="shared" si="25"/>
        <v>0.34424015624679316</v>
      </c>
      <c r="N132" s="21">
        <f t="shared" si="26"/>
        <v>-4.8104789547234128E-2</v>
      </c>
      <c r="O132" s="21">
        <f t="shared" si="27"/>
        <v>3.4503576834304791E-3</v>
      </c>
      <c r="P132" s="21">
        <f t="shared" si="28"/>
        <v>-3.6188011982333589E-2</v>
      </c>
      <c r="Q132" s="19">
        <f t="shared" si="29"/>
        <v>1.7830441773942933</v>
      </c>
      <c r="R132" s="19">
        <f t="shared" si="30"/>
        <v>1.7234798381747376E-2</v>
      </c>
      <c r="S132" s="19">
        <f t="shared" si="31"/>
        <v>0.34213832599528693</v>
      </c>
      <c r="T132" s="19">
        <f t="shared" si="32"/>
        <v>-4.7274009342543187E-2</v>
      </c>
      <c r="U132" s="19">
        <f t="shared" si="33"/>
        <v>1.2117433997032312E-3</v>
      </c>
      <c r="V132" s="19">
        <f t="shared" si="34"/>
        <v>-3.5407994192192149E-2</v>
      </c>
    </row>
    <row r="133" spans="1:22" x14ac:dyDescent="0.25">
      <c r="A133" s="26">
        <f>Wellpath!E133</f>
        <v>12500</v>
      </c>
      <c r="B133" s="22">
        <v>0</v>
      </c>
      <c r="C133" s="22">
        <f>ABS(COS(Wellpath!$L133))*COS(Wellpath!$M133)*MAX(1,SQRT(10/(Wellpath!K133-Wellpath!K132)))</f>
        <v>-0.38302222155948912</v>
      </c>
      <c r="D133" s="22">
        <f>IF(ABS(Wellpath!$L133)&lt;VerticalInc,"SING",-ABS(COS(Wellpath!$L133))*SIN(Wellpath!$M133)/SIN(Wellpath!$L133)*MAX(1,SQRT(10/(Wellpath!$K133-Wellpath!$K132))))</f>
        <v>0.37111359948427963</v>
      </c>
      <c r="E133" s="20">
        <f>IF(D133="SING",(Wellpath!K134-Wellpath!K132)/2*Model!$W$35,Model!$W$35*((drdp!B133+drdp!K133)*XYM3E!$B133+(drdp!E133+drdp!N133)*XYM3E!$C133+(drdp!H133+drdp!Q133)*XYM3E!$D133))</f>
        <v>-3.4957591980352181</v>
      </c>
      <c r="F133" s="20">
        <f>IF(D133="SING",0,Model!$W$35*((drdp!C133+drdp!L133)*XYM3E!$B133+(drdp!F133+drdp!O133)*XYM3E!$C133+(drdp!I133+drdp!R133)*XYM3E!$D133))</f>
        <v>1.2180545725715823</v>
      </c>
      <c r="G133" s="20">
        <f>IF(D133="SING",0,Model!$W$35*((drdp!D133+drdp!M133)*XYM3E!$B133+(drdp!G133+drdp!P133)*XYM3E!$C133+(drdp!J133+drdp!S133)*XYM3E!$D133))</f>
        <v>-3.2821609724468743</v>
      </c>
      <c r="H133" s="18">
        <f>IF(D133="SING",(Wellpath!K133-Wellpath!K132)/2*Model!$W$35,Model!$W$35*((drdp!B133)*XYM3E!$B133+(drdp!E133)*XYM3E!$C133+(drdp!H133)*XYM3E!$D133))</f>
        <v>2.8191606435767902E-2</v>
      </c>
      <c r="I133" s="18">
        <f>IF(D133="SING",0,Model!$W$35*((drdp!C133)*XYM3E!$B133+(drdp!F133)*XYM3E!$C133+(drdp!I133)*XYM3E!$D133))</f>
        <v>-9.8230207465450237E-3</v>
      </c>
      <c r="J133" s="18">
        <f>IF(D133="SING",0,Model!$W$35*((drdp!D133)*XYM3E!$B133+(drdp!G133)*XYM3E!$C133+(drdp!J133)*XYM3E!$D133))</f>
        <v>2.6469040100378032E-2</v>
      </c>
      <c r="K133" s="21">
        <f t="shared" si="23"/>
        <v>14.005760848062412</v>
      </c>
      <c r="L133" s="21">
        <f t="shared" si="24"/>
        <v>1.5011812153540485</v>
      </c>
      <c r="M133" s="21">
        <f t="shared" si="25"/>
        <v>11.116820805300204</v>
      </c>
      <c r="N133" s="21">
        <f t="shared" si="26"/>
        <v>-4.3061302653231994</v>
      </c>
      <c r="O133" s="21">
        <f t="shared" si="27"/>
        <v>11.477094766546807</v>
      </c>
      <c r="P133" s="21">
        <f t="shared" si="28"/>
        <v>-4.0340391923872403</v>
      </c>
      <c r="Q133" s="19">
        <f t="shared" si="29"/>
        <v>1.7862232440880101</v>
      </c>
      <c r="R133" s="19">
        <f t="shared" si="30"/>
        <v>1.7620765328095592E-2</v>
      </c>
      <c r="S133" s="19">
        <f t="shared" si="31"/>
        <v>0.34494076633062859</v>
      </c>
      <c r="T133" s="19">
        <f t="shared" si="32"/>
        <v>-4.8381716282131108E-2</v>
      </c>
      <c r="U133" s="19">
        <f t="shared" si="33"/>
        <v>4.1965624446728949E-3</v>
      </c>
      <c r="V133" s="19">
        <f t="shared" si="34"/>
        <v>-3.6448017912380733E-2</v>
      </c>
    </row>
    <row r="134" spans="1:22" x14ac:dyDescent="0.25">
      <c r="A134" s="26">
        <f>Wellpath!E134</f>
        <v>0</v>
      </c>
      <c r="B134" s="22">
        <v>0</v>
      </c>
      <c r="C134" s="22" t="e">
        <f>ABS(COS(Wellpath!$L134))*COS(Wellpath!$M134)*MAX(1,SQRT(10/(Wellpath!K134-Wellpath!K133)))</f>
        <v>#NUM!</v>
      </c>
      <c r="D134" s="22" t="str">
        <f>IF(ABS(Wellpath!$L134)&lt;VerticalInc,"SING",-ABS(COS(Wellpath!$L134))*SIN(Wellpath!$M134)/SIN(Wellpath!$L134)*MAX(1,SQRT(10/(Wellpath!$K134-Wellpath!$K133))))</f>
        <v>SING</v>
      </c>
      <c r="E134" s="20">
        <f>IF(D134="SING",(Wellpath!K135-Wellpath!K133)/2*Model!$W$35,Model!$W$35*((drdp!B134+drdp!K134)*XYM3E!$B134+(drdp!E134+drdp!N134)*XYM3E!$C134+(drdp!H134+drdp!Q134)*XYM3E!$D134))</f>
        <v>-9.9745566751475927</v>
      </c>
      <c r="F134" s="20">
        <f>IF(D134="SING",0,Model!$W$35*((drdp!C134+drdp!L134)*XYM3E!$B134+(drdp!F134+drdp!O134)*XYM3E!$C134+(drdp!I134+drdp!R134)*XYM3E!$D134))</f>
        <v>0</v>
      </c>
      <c r="G134" s="20">
        <f>IF(D134="SING",0,Model!$W$35*((drdp!D134+drdp!M134)*XYM3E!$B134+(drdp!G134+drdp!P134)*XYM3E!$C134+(drdp!J134+drdp!S134)*XYM3E!$D134))</f>
        <v>0</v>
      </c>
      <c r="H134" s="18">
        <f>IF(D134="SING",(Wellpath!K134-Wellpath!K133)/2*Model!$W$35,Model!$W$35*((drdp!B134)*XYM3E!$B134+(drdp!E134)*XYM3E!$C134+(drdp!H134)*XYM3E!$D134))</f>
        <v>-9.9745566751475927</v>
      </c>
      <c r="I134" s="18">
        <f>IF(D134="SING",0,Model!$W$35*((drdp!C134)*XYM3E!$B134+(drdp!F134)*XYM3E!$C134+(drdp!I134)*XYM3E!$D134))</f>
        <v>0</v>
      </c>
      <c r="J134" s="18">
        <f>IF(D134="SING",0,Model!$W$35*((drdp!D134)*XYM3E!$B134+(drdp!G134)*XYM3E!$C134+(drdp!J134)*XYM3E!$D134))</f>
        <v>0</v>
      </c>
      <c r="K134" s="21">
        <f t="shared" si="23"/>
        <v>113.49754171379381</v>
      </c>
      <c r="L134" s="21">
        <f t="shared" si="24"/>
        <v>1.5011812153540485</v>
      </c>
      <c r="M134" s="21">
        <f t="shared" si="25"/>
        <v>11.116820805300204</v>
      </c>
      <c r="N134" s="21">
        <f t="shared" si="26"/>
        <v>-4.3061302653231994</v>
      </c>
      <c r="O134" s="21">
        <f t="shared" si="27"/>
        <v>11.477094766546807</v>
      </c>
      <c r="P134" s="21">
        <f t="shared" si="28"/>
        <v>-4.0340391923872403</v>
      </c>
      <c r="Q134" s="19">
        <f t="shared" si="29"/>
        <v>113.49754171379381</v>
      </c>
      <c r="R134" s="19">
        <f t="shared" si="30"/>
        <v>1.5011812153540485</v>
      </c>
      <c r="S134" s="19">
        <f t="shared" si="31"/>
        <v>11.116820805300204</v>
      </c>
      <c r="T134" s="19">
        <f t="shared" si="32"/>
        <v>-4.3061302653231994</v>
      </c>
      <c r="U134" s="19">
        <f t="shared" si="33"/>
        <v>11.477094766546807</v>
      </c>
      <c r="V134" s="19">
        <f t="shared" si="34"/>
        <v>-4.0340391923872403</v>
      </c>
    </row>
    <row r="135" spans="1:22" x14ac:dyDescent="0.25">
      <c r="A135" s="26">
        <f>Wellpath!E135</f>
        <v>0</v>
      </c>
      <c r="B135" s="22">
        <v>0</v>
      </c>
      <c r="C135" s="22" t="e">
        <f>ABS(COS(Wellpath!$L135))*COS(Wellpath!$M135)*MAX(1,SQRT(10/(Wellpath!K135-Wellpath!K134)))</f>
        <v>#DIV/0!</v>
      </c>
      <c r="D135" s="22" t="str">
        <f>IF(ABS(Wellpath!$L135)&lt;VerticalInc,"SING",-ABS(COS(Wellpath!$L135))*SIN(Wellpath!$M135)/SIN(Wellpath!$L135)*MAX(1,SQRT(10/(Wellpath!$K135-Wellpath!$K134))))</f>
        <v>SING</v>
      </c>
      <c r="E135" s="20">
        <f>IF(D135="SING",(Wellpath!K136-Wellpath!K134)/2*Model!$W$35,Model!$W$35*((drdp!B135+drdp!K135)*XYM3E!$B135+(drdp!E135+drdp!N135)*XYM3E!$C135+(drdp!H135+drdp!Q135)*XYM3E!$D135))</f>
        <v>0</v>
      </c>
      <c r="F135" s="20">
        <f>IF(D135="SING",0,Model!$W$35*((drdp!C135+drdp!L135)*XYM3E!$B135+(drdp!F135+drdp!O135)*XYM3E!$C135+(drdp!I135+drdp!R135)*XYM3E!$D135))</f>
        <v>0</v>
      </c>
      <c r="G135" s="20">
        <f>IF(D135="SING",0,Model!$W$35*((drdp!D135+drdp!M135)*XYM3E!$B135+(drdp!G135+drdp!P135)*XYM3E!$C135+(drdp!J135+drdp!S135)*XYM3E!$D135))</f>
        <v>0</v>
      </c>
      <c r="H135" s="18">
        <f>IF(D135="SING",(Wellpath!K135-Wellpath!K134)/2*Model!$W$35,Model!$W$35*((drdp!B135)*XYM3E!$B135+(drdp!E135)*XYM3E!$C135+(drdp!H135)*XYM3E!$D135))</f>
        <v>0</v>
      </c>
      <c r="I135" s="18">
        <f>IF(D135="SING",0,Model!$W$35*((drdp!C135)*XYM3E!$B135+(drdp!F135)*XYM3E!$C135+(drdp!I135)*XYM3E!$D135))</f>
        <v>0</v>
      </c>
      <c r="J135" s="18">
        <f>IF(D135="SING",0,Model!$W$35*((drdp!D135)*XYM3E!$B135+(drdp!G135)*XYM3E!$C135+(drdp!J135)*XYM3E!$D135))</f>
        <v>0</v>
      </c>
      <c r="K135" s="21">
        <f t="shared" ref="K135:K198" si="35">K134+E135^2</f>
        <v>113.49754171379381</v>
      </c>
      <c r="L135" s="21">
        <f t="shared" ref="L135:L198" si="36">L134+F135^2</f>
        <v>1.5011812153540485</v>
      </c>
      <c r="M135" s="21">
        <f t="shared" ref="M135:M198" si="37">M134+G135^2</f>
        <v>11.116820805300204</v>
      </c>
      <c r="N135" s="21">
        <f t="shared" ref="N135:N198" si="38">N134+E135*F135</f>
        <v>-4.3061302653231994</v>
      </c>
      <c r="O135" s="21">
        <f t="shared" ref="O135:O198" si="39">O134+E135*G135</f>
        <v>11.477094766546807</v>
      </c>
      <c r="P135" s="21">
        <f t="shared" ref="P135:P198" si="40">P134+F135*G135</f>
        <v>-4.0340391923872403</v>
      </c>
      <c r="Q135" s="19">
        <f t="shared" ref="Q135:Q198" si="41">K134+H135^2</f>
        <v>113.49754171379381</v>
      </c>
      <c r="R135" s="19">
        <f t="shared" ref="R135:R198" si="42">L134+I135^2</f>
        <v>1.5011812153540485</v>
      </c>
      <c r="S135" s="19">
        <f t="shared" ref="S135:S198" si="43">M134+J135^2</f>
        <v>11.116820805300204</v>
      </c>
      <c r="T135" s="19">
        <f t="shared" ref="T135:T198" si="44">N134+H135*I135</f>
        <v>-4.3061302653231994</v>
      </c>
      <c r="U135" s="19">
        <f t="shared" ref="U135:U198" si="45">O134+H135*J135</f>
        <v>11.477094766546807</v>
      </c>
      <c r="V135" s="19">
        <f t="shared" ref="V135:V198" si="46">P134+I135*J135</f>
        <v>-4.0340391923872403</v>
      </c>
    </row>
    <row r="136" spans="1:22" x14ac:dyDescent="0.25">
      <c r="A136" s="26">
        <f>Wellpath!E136</f>
        <v>0</v>
      </c>
      <c r="B136" s="22">
        <v>0</v>
      </c>
      <c r="C136" s="22" t="e">
        <f>ABS(COS(Wellpath!$L136))*COS(Wellpath!$M136)*MAX(1,SQRT(10/(Wellpath!K136-Wellpath!K135)))</f>
        <v>#DIV/0!</v>
      </c>
      <c r="D136" s="22" t="str">
        <f>IF(ABS(Wellpath!$L136)&lt;VerticalInc,"SING",-ABS(COS(Wellpath!$L136))*SIN(Wellpath!$M136)/SIN(Wellpath!$L136)*MAX(1,SQRT(10/(Wellpath!$K136-Wellpath!$K135))))</f>
        <v>SING</v>
      </c>
      <c r="E136" s="20">
        <f>IF(D136="SING",(Wellpath!K137-Wellpath!K135)/2*Model!$W$35,Model!$W$35*((drdp!B136+drdp!K136)*XYM3E!$B136+(drdp!E136+drdp!N136)*XYM3E!$C136+(drdp!H136+drdp!Q136)*XYM3E!$D136))</f>
        <v>0</v>
      </c>
      <c r="F136" s="20">
        <f>IF(D136="SING",0,Model!$W$35*((drdp!C136+drdp!L136)*XYM3E!$B136+(drdp!F136+drdp!O136)*XYM3E!$C136+(drdp!I136+drdp!R136)*XYM3E!$D136))</f>
        <v>0</v>
      </c>
      <c r="G136" s="20">
        <f>IF(D136="SING",0,Model!$W$35*((drdp!D136+drdp!M136)*XYM3E!$B136+(drdp!G136+drdp!P136)*XYM3E!$C136+(drdp!J136+drdp!S136)*XYM3E!$D136))</f>
        <v>0</v>
      </c>
      <c r="H136" s="18">
        <f>IF(D136="SING",(Wellpath!K136-Wellpath!K135)/2*Model!$W$35,Model!$W$35*((drdp!B136)*XYM3E!$B136+(drdp!E136)*XYM3E!$C136+(drdp!H136)*XYM3E!$D136))</f>
        <v>0</v>
      </c>
      <c r="I136" s="18">
        <f>IF(D136="SING",0,Model!$W$35*((drdp!C136)*XYM3E!$B136+(drdp!F136)*XYM3E!$C136+(drdp!I136)*XYM3E!$D136))</f>
        <v>0</v>
      </c>
      <c r="J136" s="18">
        <f>IF(D136="SING",0,Model!$W$35*((drdp!D136)*XYM3E!$B136+(drdp!G136)*XYM3E!$C136+(drdp!J136)*XYM3E!$D136))</f>
        <v>0</v>
      </c>
      <c r="K136" s="21">
        <f t="shared" si="35"/>
        <v>113.49754171379381</v>
      </c>
      <c r="L136" s="21">
        <f t="shared" si="36"/>
        <v>1.5011812153540485</v>
      </c>
      <c r="M136" s="21">
        <f t="shared" si="37"/>
        <v>11.116820805300204</v>
      </c>
      <c r="N136" s="21">
        <f t="shared" si="38"/>
        <v>-4.3061302653231994</v>
      </c>
      <c r="O136" s="21">
        <f t="shared" si="39"/>
        <v>11.477094766546807</v>
      </c>
      <c r="P136" s="21">
        <f t="shared" si="40"/>
        <v>-4.0340391923872403</v>
      </c>
      <c r="Q136" s="19">
        <f t="shared" si="41"/>
        <v>113.49754171379381</v>
      </c>
      <c r="R136" s="19">
        <f t="shared" si="42"/>
        <v>1.5011812153540485</v>
      </c>
      <c r="S136" s="19">
        <f t="shared" si="43"/>
        <v>11.116820805300204</v>
      </c>
      <c r="T136" s="19">
        <f t="shared" si="44"/>
        <v>-4.3061302653231994</v>
      </c>
      <c r="U136" s="19">
        <f t="shared" si="45"/>
        <v>11.477094766546807</v>
      </c>
      <c r="V136" s="19">
        <f t="shared" si="46"/>
        <v>-4.0340391923872403</v>
      </c>
    </row>
    <row r="137" spans="1:22" x14ac:dyDescent="0.25">
      <c r="A137" s="26">
        <f>Wellpath!E137</f>
        <v>0</v>
      </c>
      <c r="B137" s="22">
        <v>0</v>
      </c>
      <c r="C137" s="22" t="e">
        <f>ABS(COS(Wellpath!$L137))*COS(Wellpath!$M137)*MAX(1,SQRT(10/(Wellpath!K137-Wellpath!K136)))</f>
        <v>#DIV/0!</v>
      </c>
      <c r="D137" s="22" t="str">
        <f>IF(ABS(Wellpath!$L137)&lt;VerticalInc,"SING",-ABS(COS(Wellpath!$L137))*SIN(Wellpath!$M137)/SIN(Wellpath!$L137)*MAX(1,SQRT(10/(Wellpath!$K137-Wellpath!$K136))))</f>
        <v>SING</v>
      </c>
      <c r="E137" s="20">
        <f>IF(D137="SING",(Wellpath!K138-Wellpath!K136)/2*Model!$W$35,Model!$W$35*((drdp!B137+drdp!K137)*XYM3E!$B137+(drdp!E137+drdp!N137)*XYM3E!$C137+(drdp!H137+drdp!Q137)*XYM3E!$D137))</f>
        <v>0</v>
      </c>
      <c r="F137" s="20">
        <f>IF(D137="SING",0,Model!$W$35*((drdp!C137+drdp!L137)*XYM3E!$B137+(drdp!F137+drdp!O137)*XYM3E!$C137+(drdp!I137+drdp!R137)*XYM3E!$D137))</f>
        <v>0</v>
      </c>
      <c r="G137" s="20">
        <f>IF(D137="SING",0,Model!$W$35*((drdp!D137+drdp!M137)*XYM3E!$B137+(drdp!G137+drdp!P137)*XYM3E!$C137+(drdp!J137+drdp!S137)*XYM3E!$D137))</f>
        <v>0</v>
      </c>
      <c r="H137" s="18">
        <f>IF(D137="SING",(Wellpath!K137-Wellpath!K136)/2*Model!$W$35,Model!$W$35*((drdp!B137)*XYM3E!$B137+(drdp!E137)*XYM3E!$C137+(drdp!H137)*XYM3E!$D137))</f>
        <v>0</v>
      </c>
      <c r="I137" s="18">
        <f>IF(D137="SING",0,Model!$W$35*((drdp!C137)*XYM3E!$B137+(drdp!F137)*XYM3E!$C137+(drdp!I137)*XYM3E!$D137))</f>
        <v>0</v>
      </c>
      <c r="J137" s="18">
        <f>IF(D137="SING",0,Model!$W$35*((drdp!D137)*XYM3E!$B137+(drdp!G137)*XYM3E!$C137+(drdp!J137)*XYM3E!$D137))</f>
        <v>0</v>
      </c>
      <c r="K137" s="21">
        <f t="shared" si="35"/>
        <v>113.49754171379381</v>
      </c>
      <c r="L137" s="21">
        <f t="shared" si="36"/>
        <v>1.5011812153540485</v>
      </c>
      <c r="M137" s="21">
        <f t="shared" si="37"/>
        <v>11.116820805300204</v>
      </c>
      <c r="N137" s="21">
        <f t="shared" si="38"/>
        <v>-4.3061302653231994</v>
      </c>
      <c r="O137" s="21">
        <f t="shared" si="39"/>
        <v>11.477094766546807</v>
      </c>
      <c r="P137" s="21">
        <f t="shared" si="40"/>
        <v>-4.0340391923872403</v>
      </c>
      <c r="Q137" s="19">
        <f t="shared" si="41"/>
        <v>113.49754171379381</v>
      </c>
      <c r="R137" s="19">
        <f t="shared" si="42"/>
        <v>1.5011812153540485</v>
      </c>
      <c r="S137" s="19">
        <f t="shared" si="43"/>
        <v>11.116820805300204</v>
      </c>
      <c r="T137" s="19">
        <f t="shared" si="44"/>
        <v>-4.3061302653231994</v>
      </c>
      <c r="U137" s="19">
        <f t="shared" si="45"/>
        <v>11.477094766546807</v>
      </c>
      <c r="V137" s="19">
        <f t="shared" si="46"/>
        <v>-4.0340391923872403</v>
      </c>
    </row>
    <row r="138" spans="1:22" x14ac:dyDescent="0.25">
      <c r="A138" s="26">
        <f>Wellpath!E138</f>
        <v>0</v>
      </c>
      <c r="B138" s="22">
        <v>0</v>
      </c>
      <c r="C138" s="22" t="e">
        <f>ABS(COS(Wellpath!$L138))*COS(Wellpath!$M138)*MAX(1,SQRT(10/(Wellpath!K138-Wellpath!K137)))</f>
        <v>#DIV/0!</v>
      </c>
      <c r="D138" s="22" t="str">
        <f>IF(ABS(Wellpath!$L138)&lt;VerticalInc,"SING",-ABS(COS(Wellpath!$L138))*SIN(Wellpath!$M138)/SIN(Wellpath!$L138)*MAX(1,SQRT(10/(Wellpath!$K138-Wellpath!$K137))))</f>
        <v>SING</v>
      </c>
      <c r="E138" s="20">
        <f>IF(D138="SING",(Wellpath!K139-Wellpath!K137)/2*Model!$W$35,Model!$W$35*((drdp!B138+drdp!K138)*XYM3E!$B138+(drdp!E138+drdp!N138)*XYM3E!$C138+(drdp!H138+drdp!Q138)*XYM3E!$D138))</f>
        <v>0</v>
      </c>
      <c r="F138" s="20">
        <f>IF(D138="SING",0,Model!$W$35*((drdp!C138+drdp!L138)*XYM3E!$B138+(drdp!F138+drdp!O138)*XYM3E!$C138+(drdp!I138+drdp!R138)*XYM3E!$D138))</f>
        <v>0</v>
      </c>
      <c r="G138" s="20">
        <f>IF(D138="SING",0,Model!$W$35*((drdp!D138+drdp!M138)*XYM3E!$B138+(drdp!G138+drdp!P138)*XYM3E!$C138+(drdp!J138+drdp!S138)*XYM3E!$D138))</f>
        <v>0</v>
      </c>
      <c r="H138" s="18">
        <f>IF(D138="SING",(Wellpath!K138-Wellpath!K137)/2*Model!$W$35,Model!$W$35*((drdp!B138)*XYM3E!$B138+(drdp!E138)*XYM3E!$C138+(drdp!H138)*XYM3E!$D138))</f>
        <v>0</v>
      </c>
      <c r="I138" s="18">
        <f>IF(D138="SING",0,Model!$W$35*((drdp!C138)*XYM3E!$B138+(drdp!F138)*XYM3E!$C138+(drdp!I138)*XYM3E!$D138))</f>
        <v>0</v>
      </c>
      <c r="J138" s="18">
        <f>IF(D138="SING",0,Model!$W$35*((drdp!D138)*XYM3E!$B138+(drdp!G138)*XYM3E!$C138+(drdp!J138)*XYM3E!$D138))</f>
        <v>0</v>
      </c>
      <c r="K138" s="21">
        <f t="shared" si="35"/>
        <v>113.49754171379381</v>
      </c>
      <c r="L138" s="21">
        <f t="shared" si="36"/>
        <v>1.5011812153540485</v>
      </c>
      <c r="M138" s="21">
        <f t="shared" si="37"/>
        <v>11.116820805300204</v>
      </c>
      <c r="N138" s="21">
        <f t="shared" si="38"/>
        <v>-4.3061302653231994</v>
      </c>
      <c r="O138" s="21">
        <f t="shared" si="39"/>
        <v>11.477094766546807</v>
      </c>
      <c r="P138" s="21">
        <f t="shared" si="40"/>
        <v>-4.0340391923872403</v>
      </c>
      <c r="Q138" s="19">
        <f t="shared" si="41"/>
        <v>113.49754171379381</v>
      </c>
      <c r="R138" s="19">
        <f t="shared" si="42"/>
        <v>1.5011812153540485</v>
      </c>
      <c r="S138" s="19">
        <f t="shared" si="43"/>
        <v>11.116820805300204</v>
      </c>
      <c r="T138" s="19">
        <f t="shared" si="44"/>
        <v>-4.3061302653231994</v>
      </c>
      <c r="U138" s="19">
        <f t="shared" si="45"/>
        <v>11.477094766546807</v>
      </c>
      <c r="V138" s="19">
        <f t="shared" si="46"/>
        <v>-4.0340391923872403</v>
      </c>
    </row>
    <row r="139" spans="1:22" x14ac:dyDescent="0.25">
      <c r="A139" s="26">
        <f>Wellpath!E139</f>
        <v>0</v>
      </c>
      <c r="B139" s="22">
        <v>0</v>
      </c>
      <c r="C139" s="22" t="e">
        <f>ABS(COS(Wellpath!$L139))*COS(Wellpath!$M139)*MAX(1,SQRT(10/(Wellpath!K139-Wellpath!K138)))</f>
        <v>#DIV/0!</v>
      </c>
      <c r="D139" s="22" t="str">
        <f>IF(ABS(Wellpath!$L139)&lt;VerticalInc,"SING",-ABS(COS(Wellpath!$L139))*SIN(Wellpath!$M139)/SIN(Wellpath!$L139)*MAX(1,SQRT(10/(Wellpath!$K139-Wellpath!$K138))))</f>
        <v>SING</v>
      </c>
      <c r="E139" s="20">
        <f>IF(D139="SING",(Wellpath!K140-Wellpath!K138)/2*Model!$W$35,Model!$W$35*((drdp!B139+drdp!K139)*XYM3E!$B139+(drdp!E139+drdp!N139)*XYM3E!$C139+(drdp!H139+drdp!Q139)*XYM3E!$D139))</f>
        <v>0</v>
      </c>
      <c r="F139" s="20">
        <f>IF(D139="SING",0,Model!$W$35*((drdp!C139+drdp!L139)*XYM3E!$B139+(drdp!F139+drdp!O139)*XYM3E!$C139+(drdp!I139+drdp!R139)*XYM3E!$D139))</f>
        <v>0</v>
      </c>
      <c r="G139" s="20">
        <f>IF(D139="SING",0,Model!$W$35*((drdp!D139+drdp!M139)*XYM3E!$B139+(drdp!G139+drdp!P139)*XYM3E!$C139+(drdp!J139+drdp!S139)*XYM3E!$D139))</f>
        <v>0</v>
      </c>
      <c r="H139" s="18">
        <f>IF(D139="SING",(Wellpath!K139-Wellpath!K138)/2*Model!$W$35,Model!$W$35*((drdp!B139)*XYM3E!$B139+(drdp!E139)*XYM3E!$C139+(drdp!H139)*XYM3E!$D139))</f>
        <v>0</v>
      </c>
      <c r="I139" s="18">
        <f>IF(D139="SING",0,Model!$W$35*((drdp!C139)*XYM3E!$B139+(drdp!F139)*XYM3E!$C139+(drdp!I139)*XYM3E!$D139))</f>
        <v>0</v>
      </c>
      <c r="J139" s="18">
        <f>IF(D139="SING",0,Model!$W$35*((drdp!D139)*XYM3E!$B139+(drdp!G139)*XYM3E!$C139+(drdp!J139)*XYM3E!$D139))</f>
        <v>0</v>
      </c>
      <c r="K139" s="21">
        <f t="shared" si="35"/>
        <v>113.49754171379381</v>
      </c>
      <c r="L139" s="21">
        <f t="shared" si="36"/>
        <v>1.5011812153540485</v>
      </c>
      <c r="M139" s="21">
        <f t="shared" si="37"/>
        <v>11.116820805300204</v>
      </c>
      <c r="N139" s="21">
        <f t="shared" si="38"/>
        <v>-4.3061302653231994</v>
      </c>
      <c r="O139" s="21">
        <f t="shared" si="39"/>
        <v>11.477094766546807</v>
      </c>
      <c r="P139" s="21">
        <f t="shared" si="40"/>
        <v>-4.0340391923872403</v>
      </c>
      <c r="Q139" s="19">
        <f t="shared" si="41"/>
        <v>113.49754171379381</v>
      </c>
      <c r="R139" s="19">
        <f t="shared" si="42"/>
        <v>1.5011812153540485</v>
      </c>
      <c r="S139" s="19">
        <f t="shared" si="43"/>
        <v>11.116820805300204</v>
      </c>
      <c r="T139" s="19">
        <f t="shared" si="44"/>
        <v>-4.3061302653231994</v>
      </c>
      <c r="U139" s="19">
        <f t="shared" si="45"/>
        <v>11.477094766546807</v>
      </c>
      <c r="V139" s="19">
        <f t="shared" si="46"/>
        <v>-4.0340391923872403</v>
      </c>
    </row>
    <row r="140" spans="1:22" x14ac:dyDescent="0.25">
      <c r="A140" s="26">
        <f>Wellpath!E140</f>
        <v>0</v>
      </c>
      <c r="B140" s="22">
        <v>0</v>
      </c>
      <c r="C140" s="22" t="e">
        <f>ABS(COS(Wellpath!$L140))*COS(Wellpath!$M140)*MAX(1,SQRT(10/(Wellpath!K140-Wellpath!K139)))</f>
        <v>#DIV/0!</v>
      </c>
      <c r="D140" s="22" t="str">
        <f>IF(ABS(Wellpath!$L140)&lt;VerticalInc,"SING",-ABS(COS(Wellpath!$L140))*SIN(Wellpath!$M140)/SIN(Wellpath!$L140)*MAX(1,SQRT(10/(Wellpath!$K140-Wellpath!$K139))))</f>
        <v>SING</v>
      </c>
      <c r="E140" s="20">
        <f>IF(D140="SING",(Wellpath!K141-Wellpath!K139)/2*Model!$W$35,Model!$W$35*((drdp!B140+drdp!K140)*XYM3E!$B140+(drdp!E140+drdp!N140)*XYM3E!$C140+(drdp!H140+drdp!Q140)*XYM3E!$D140))</f>
        <v>0</v>
      </c>
      <c r="F140" s="20">
        <f>IF(D140="SING",0,Model!$W$35*((drdp!C140+drdp!L140)*XYM3E!$B140+(drdp!F140+drdp!O140)*XYM3E!$C140+(drdp!I140+drdp!R140)*XYM3E!$D140))</f>
        <v>0</v>
      </c>
      <c r="G140" s="20">
        <f>IF(D140="SING",0,Model!$W$35*((drdp!D140+drdp!M140)*XYM3E!$B140+(drdp!G140+drdp!P140)*XYM3E!$C140+(drdp!J140+drdp!S140)*XYM3E!$D140))</f>
        <v>0</v>
      </c>
      <c r="H140" s="18">
        <f>IF(D140="SING",(Wellpath!K140-Wellpath!K139)/2*Model!$W$35,Model!$W$35*((drdp!B140)*XYM3E!$B140+(drdp!E140)*XYM3E!$C140+(drdp!H140)*XYM3E!$D140))</f>
        <v>0</v>
      </c>
      <c r="I140" s="18">
        <f>IF(D140="SING",0,Model!$W$35*((drdp!C140)*XYM3E!$B140+(drdp!F140)*XYM3E!$C140+(drdp!I140)*XYM3E!$D140))</f>
        <v>0</v>
      </c>
      <c r="J140" s="18">
        <f>IF(D140="SING",0,Model!$W$35*((drdp!D140)*XYM3E!$B140+(drdp!G140)*XYM3E!$C140+(drdp!J140)*XYM3E!$D140))</f>
        <v>0</v>
      </c>
      <c r="K140" s="21">
        <f t="shared" si="35"/>
        <v>113.49754171379381</v>
      </c>
      <c r="L140" s="21">
        <f t="shared" si="36"/>
        <v>1.5011812153540485</v>
      </c>
      <c r="M140" s="21">
        <f t="shared" si="37"/>
        <v>11.116820805300204</v>
      </c>
      <c r="N140" s="21">
        <f t="shared" si="38"/>
        <v>-4.3061302653231994</v>
      </c>
      <c r="O140" s="21">
        <f t="shared" si="39"/>
        <v>11.477094766546807</v>
      </c>
      <c r="P140" s="21">
        <f t="shared" si="40"/>
        <v>-4.0340391923872403</v>
      </c>
      <c r="Q140" s="19">
        <f t="shared" si="41"/>
        <v>113.49754171379381</v>
      </c>
      <c r="R140" s="19">
        <f t="shared" si="42"/>
        <v>1.5011812153540485</v>
      </c>
      <c r="S140" s="19">
        <f t="shared" si="43"/>
        <v>11.116820805300204</v>
      </c>
      <c r="T140" s="19">
        <f t="shared" si="44"/>
        <v>-4.3061302653231994</v>
      </c>
      <c r="U140" s="19">
        <f t="shared" si="45"/>
        <v>11.477094766546807</v>
      </c>
      <c r="V140" s="19">
        <f t="shared" si="46"/>
        <v>-4.0340391923872403</v>
      </c>
    </row>
    <row r="141" spans="1:22" x14ac:dyDescent="0.25">
      <c r="A141" s="26">
        <f>Wellpath!E141</f>
        <v>0</v>
      </c>
      <c r="B141" s="22">
        <v>0</v>
      </c>
      <c r="C141" s="22" t="e">
        <f>ABS(COS(Wellpath!$L141))*COS(Wellpath!$M141)*MAX(1,SQRT(10/(Wellpath!K141-Wellpath!K140)))</f>
        <v>#DIV/0!</v>
      </c>
      <c r="D141" s="22" t="str">
        <f>IF(ABS(Wellpath!$L141)&lt;VerticalInc,"SING",-ABS(COS(Wellpath!$L141))*SIN(Wellpath!$M141)/SIN(Wellpath!$L141)*MAX(1,SQRT(10/(Wellpath!$K141-Wellpath!$K140))))</f>
        <v>SING</v>
      </c>
      <c r="E141" s="20">
        <f>IF(D141="SING",(Wellpath!K142-Wellpath!K140)/2*Model!$W$35,Model!$W$35*((drdp!B141+drdp!K141)*XYM3E!$B141+(drdp!E141+drdp!N141)*XYM3E!$C141+(drdp!H141+drdp!Q141)*XYM3E!$D141))</f>
        <v>0</v>
      </c>
      <c r="F141" s="20">
        <f>IF(D141="SING",0,Model!$W$35*((drdp!C141+drdp!L141)*XYM3E!$B141+(drdp!F141+drdp!O141)*XYM3E!$C141+(drdp!I141+drdp!R141)*XYM3E!$D141))</f>
        <v>0</v>
      </c>
      <c r="G141" s="20">
        <f>IF(D141="SING",0,Model!$W$35*((drdp!D141+drdp!M141)*XYM3E!$B141+(drdp!G141+drdp!P141)*XYM3E!$C141+(drdp!J141+drdp!S141)*XYM3E!$D141))</f>
        <v>0</v>
      </c>
      <c r="H141" s="18">
        <f>IF(D141="SING",(Wellpath!K141-Wellpath!K140)/2*Model!$W$35,Model!$W$35*((drdp!B141)*XYM3E!$B141+(drdp!E141)*XYM3E!$C141+(drdp!H141)*XYM3E!$D141))</f>
        <v>0</v>
      </c>
      <c r="I141" s="18">
        <f>IF(D141="SING",0,Model!$W$35*((drdp!C141)*XYM3E!$B141+(drdp!F141)*XYM3E!$C141+(drdp!I141)*XYM3E!$D141))</f>
        <v>0</v>
      </c>
      <c r="J141" s="18">
        <f>IF(D141="SING",0,Model!$W$35*((drdp!D141)*XYM3E!$B141+(drdp!G141)*XYM3E!$C141+(drdp!J141)*XYM3E!$D141))</f>
        <v>0</v>
      </c>
      <c r="K141" s="21">
        <f t="shared" si="35"/>
        <v>113.49754171379381</v>
      </c>
      <c r="L141" s="21">
        <f t="shared" si="36"/>
        <v>1.5011812153540485</v>
      </c>
      <c r="M141" s="21">
        <f t="shared" si="37"/>
        <v>11.116820805300204</v>
      </c>
      <c r="N141" s="21">
        <f t="shared" si="38"/>
        <v>-4.3061302653231994</v>
      </c>
      <c r="O141" s="21">
        <f t="shared" si="39"/>
        <v>11.477094766546807</v>
      </c>
      <c r="P141" s="21">
        <f t="shared" si="40"/>
        <v>-4.0340391923872403</v>
      </c>
      <c r="Q141" s="19">
        <f t="shared" si="41"/>
        <v>113.49754171379381</v>
      </c>
      <c r="R141" s="19">
        <f t="shared" si="42"/>
        <v>1.5011812153540485</v>
      </c>
      <c r="S141" s="19">
        <f t="shared" si="43"/>
        <v>11.116820805300204</v>
      </c>
      <c r="T141" s="19">
        <f t="shared" si="44"/>
        <v>-4.3061302653231994</v>
      </c>
      <c r="U141" s="19">
        <f t="shared" si="45"/>
        <v>11.477094766546807</v>
      </c>
      <c r="V141" s="19">
        <f t="shared" si="46"/>
        <v>-4.0340391923872403</v>
      </c>
    </row>
    <row r="142" spans="1:22" x14ac:dyDescent="0.25">
      <c r="A142" s="26">
        <f>Wellpath!E142</f>
        <v>0</v>
      </c>
      <c r="B142" s="22">
        <v>0</v>
      </c>
      <c r="C142" s="22" t="e">
        <f>ABS(COS(Wellpath!$L142))*COS(Wellpath!$M142)*MAX(1,SQRT(10/(Wellpath!K142-Wellpath!K141)))</f>
        <v>#DIV/0!</v>
      </c>
      <c r="D142" s="22" t="str">
        <f>IF(ABS(Wellpath!$L142)&lt;VerticalInc,"SING",-ABS(COS(Wellpath!$L142))*SIN(Wellpath!$M142)/SIN(Wellpath!$L142)*MAX(1,SQRT(10/(Wellpath!$K142-Wellpath!$K141))))</f>
        <v>SING</v>
      </c>
      <c r="E142" s="20">
        <f>IF(D142="SING",(Wellpath!K143-Wellpath!K141)/2*Model!$W$35,Model!$W$35*((drdp!B142+drdp!K142)*XYM3E!$B142+(drdp!E142+drdp!N142)*XYM3E!$C142+(drdp!H142+drdp!Q142)*XYM3E!$D142))</f>
        <v>0</v>
      </c>
      <c r="F142" s="20">
        <f>IF(D142="SING",0,Model!$W$35*((drdp!C142+drdp!L142)*XYM3E!$B142+(drdp!F142+drdp!O142)*XYM3E!$C142+(drdp!I142+drdp!R142)*XYM3E!$D142))</f>
        <v>0</v>
      </c>
      <c r="G142" s="20">
        <f>IF(D142="SING",0,Model!$W$35*((drdp!D142+drdp!M142)*XYM3E!$B142+(drdp!G142+drdp!P142)*XYM3E!$C142+(drdp!J142+drdp!S142)*XYM3E!$D142))</f>
        <v>0</v>
      </c>
      <c r="H142" s="18">
        <f>IF(D142="SING",(Wellpath!K142-Wellpath!K141)/2*Model!$W$35,Model!$W$35*((drdp!B142)*XYM3E!$B142+(drdp!E142)*XYM3E!$C142+(drdp!H142)*XYM3E!$D142))</f>
        <v>0</v>
      </c>
      <c r="I142" s="18">
        <f>IF(D142="SING",0,Model!$W$35*((drdp!C142)*XYM3E!$B142+(drdp!F142)*XYM3E!$C142+(drdp!I142)*XYM3E!$D142))</f>
        <v>0</v>
      </c>
      <c r="J142" s="18">
        <f>IF(D142="SING",0,Model!$W$35*((drdp!D142)*XYM3E!$B142+(drdp!G142)*XYM3E!$C142+(drdp!J142)*XYM3E!$D142))</f>
        <v>0</v>
      </c>
      <c r="K142" s="21">
        <f t="shared" si="35"/>
        <v>113.49754171379381</v>
      </c>
      <c r="L142" s="21">
        <f t="shared" si="36"/>
        <v>1.5011812153540485</v>
      </c>
      <c r="M142" s="21">
        <f t="shared" si="37"/>
        <v>11.116820805300204</v>
      </c>
      <c r="N142" s="21">
        <f t="shared" si="38"/>
        <v>-4.3061302653231994</v>
      </c>
      <c r="O142" s="21">
        <f t="shared" si="39"/>
        <v>11.477094766546807</v>
      </c>
      <c r="P142" s="21">
        <f t="shared" si="40"/>
        <v>-4.0340391923872403</v>
      </c>
      <c r="Q142" s="19">
        <f t="shared" si="41"/>
        <v>113.49754171379381</v>
      </c>
      <c r="R142" s="19">
        <f t="shared" si="42"/>
        <v>1.5011812153540485</v>
      </c>
      <c r="S142" s="19">
        <f t="shared" si="43"/>
        <v>11.116820805300204</v>
      </c>
      <c r="T142" s="19">
        <f t="shared" si="44"/>
        <v>-4.3061302653231994</v>
      </c>
      <c r="U142" s="19">
        <f t="shared" si="45"/>
        <v>11.477094766546807</v>
      </c>
      <c r="V142" s="19">
        <f t="shared" si="46"/>
        <v>-4.0340391923872403</v>
      </c>
    </row>
    <row r="143" spans="1:22" x14ac:dyDescent="0.25">
      <c r="A143" s="26">
        <f>Wellpath!E143</f>
        <v>0</v>
      </c>
      <c r="B143" s="22">
        <v>0</v>
      </c>
      <c r="C143" s="22" t="e">
        <f>ABS(COS(Wellpath!$L143))*COS(Wellpath!$M143)*MAX(1,SQRT(10/(Wellpath!K143-Wellpath!K142)))</f>
        <v>#DIV/0!</v>
      </c>
      <c r="D143" s="22" t="str">
        <f>IF(ABS(Wellpath!$L143)&lt;VerticalInc,"SING",-ABS(COS(Wellpath!$L143))*SIN(Wellpath!$M143)/SIN(Wellpath!$L143)*MAX(1,SQRT(10/(Wellpath!$K143-Wellpath!$K142))))</f>
        <v>SING</v>
      </c>
      <c r="E143" s="20">
        <f>IF(D143="SING",(Wellpath!K144-Wellpath!K142)/2*Model!$W$35,Model!$W$35*((drdp!B143+drdp!K143)*XYM3E!$B143+(drdp!E143+drdp!N143)*XYM3E!$C143+(drdp!H143+drdp!Q143)*XYM3E!$D143))</f>
        <v>0</v>
      </c>
      <c r="F143" s="20">
        <f>IF(D143="SING",0,Model!$W$35*((drdp!C143+drdp!L143)*XYM3E!$B143+(drdp!F143+drdp!O143)*XYM3E!$C143+(drdp!I143+drdp!R143)*XYM3E!$D143))</f>
        <v>0</v>
      </c>
      <c r="G143" s="20">
        <f>IF(D143="SING",0,Model!$W$35*((drdp!D143+drdp!M143)*XYM3E!$B143+(drdp!G143+drdp!P143)*XYM3E!$C143+(drdp!J143+drdp!S143)*XYM3E!$D143))</f>
        <v>0</v>
      </c>
      <c r="H143" s="18">
        <f>IF(D143="SING",(Wellpath!K143-Wellpath!K142)/2*Model!$W$35,Model!$W$35*((drdp!B143)*XYM3E!$B143+(drdp!E143)*XYM3E!$C143+(drdp!H143)*XYM3E!$D143))</f>
        <v>0</v>
      </c>
      <c r="I143" s="18">
        <f>IF(D143="SING",0,Model!$W$35*((drdp!C143)*XYM3E!$B143+(drdp!F143)*XYM3E!$C143+(drdp!I143)*XYM3E!$D143))</f>
        <v>0</v>
      </c>
      <c r="J143" s="18">
        <f>IF(D143="SING",0,Model!$W$35*((drdp!D143)*XYM3E!$B143+(drdp!G143)*XYM3E!$C143+(drdp!J143)*XYM3E!$D143))</f>
        <v>0</v>
      </c>
      <c r="K143" s="21">
        <f t="shared" si="35"/>
        <v>113.49754171379381</v>
      </c>
      <c r="L143" s="21">
        <f t="shared" si="36"/>
        <v>1.5011812153540485</v>
      </c>
      <c r="M143" s="21">
        <f t="shared" si="37"/>
        <v>11.116820805300204</v>
      </c>
      <c r="N143" s="21">
        <f t="shared" si="38"/>
        <v>-4.3061302653231994</v>
      </c>
      <c r="O143" s="21">
        <f t="shared" si="39"/>
        <v>11.477094766546807</v>
      </c>
      <c r="P143" s="21">
        <f t="shared" si="40"/>
        <v>-4.0340391923872403</v>
      </c>
      <c r="Q143" s="19">
        <f t="shared" si="41"/>
        <v>113.49754171379381</v>
      </c>
      <c r="R143" s="19">
        <f t="shared" si="42"/>
        <v>1.5011812153540485</v>
      </c>
      <c r="S143" s="19">
        <f t="shared" si="43"/>
        <v>11.116820805300204</v>
      </c>
      <c r="T143" s="19">
        <f t="shared" si="44"/>
        <v>-4.3061302653231994</v>
      </c>
      <c r="U143" s="19">
        <f t="shared" si="45"/>
        <v>11.477094766546807</v>
      </c>
      <c r="V143" s="19">
        <f t="shared" si="46"/>
        <v>-4.0340391923872403</v>
      </c>
    </row>
    <row r="144" spans="1:22" x14ac:dyDescent="0.25">
      <c r="A144" s="26">
        <f>Wellpath!E144</f>
        <v>0</v>
      </c>
      <c r="B144" s="22">
        <v>0</v>
      </c>
      <c r="C144" s="22" t="e">
        <f>ABS(COS(Wellpath!$L144))*COS(Wellpath!$M144)*MAX(1,SQRT(10/(Wellpath!K144-Wellpath!K143)))</f>
        <v>#DIV/0!</v>
      </c>
      <c r="D144" s="22" t="str">
        <f>IF(ABS(Wellpath!$L144)&lt;VerticalInc,"SING",-ABS(COS(Wellpath!$L144))*SIN(Wellpath!$M144)/SIN(Wellpath!$L144)*MAX(1,SQRT(10/(Wellpath!$K144-Wellpath!$K143))))</f>
        <v>SING</v>
      </c>
      <c r="E144" s="20">
        <f>IF(D144="SING",(Wellpath!K145-Wellpath!K143)/2*Model!$W$35,Model!$W$35*((drdp!B144+drdp!K144)*XYM3E!$B144+(drdp!E144+drdp!N144)*XYM3E!$C144+(drdp!H144+drdp!Q144)*XYM3E!$D144))</f>
        <v>0</v>
      </c>
      <c r="F144" s="20">
        <f>IF(D144="SING",0,Model!$W$35*((drdp!C144+drdp!L144)*XYM3E!$B144+(drdp!F144+drdp!O144)*XYM3E!$C144+(drdp!I144+drdp!R144)*XYM3E!$D144))</f>
        <v>0</v>
      </c>
      <c r="G144" s="20">
        <f>IF(D144="SING",0,Model!$W$35*((drdp!D144+drdp!M144)*XYM3E!$B144+(drdp!G144+drdp!P144)*XYM3E!$C144+(drdp!J144+drdp!S144)*XYM3E!$D144))</f>
        <v>0</v>
      </c>
      <c r="H144" s="18">
        <f>IF(D144="SING",(Wellpath!K144-Wellpath!K143)/2*Model!$W$35,Model!$W$35*((drdp!B144)*XYM3E!$B144+(drdp!E144)*XYM3E!$C144+(drdp!H144)*XYM3E!$D144))</f>
        <v>0</v>
      </c>
      <c r="I144" s="18">
        <f>IF(D144="SING",0,Model!$W$35*((drdp!C144)*XYM3E!$B144+(drdp!F144)*XYM3E!$C144+(drdp!I144)*XYM3E!$D144))</f>
        <v>0</v>
      </c>
      <c r="J144" s="18">
        <f>IF(D144="SING",0,Model!$W$35*((drdp!D144)*XYM3E!$B144+(drdp!G144)*XYM3E!$C144+(drdp!J144)*XYM3E!$D144))</f>
        <v>0</v>
      </c>
      <c r="K144" s="21">
        <f t="shared" si="35"/>
        <v>113.49754171379381</v>
      </c>
      <c r="L144" s="21">
        <f t="shared" si="36"/>
        <v>1.5011812153540485</v>
      </c>
      <c r="M144" s="21">
        <f t="shared" si="37"/>
        <v>11.116820805300204</v>
      </c>
      <c r="N144" s="21">
        <f t="shared" si="38"/>
        <v>-4.3061302653231994</v>
      </c>
      <c r="O144" s="21">
        <f t="shared" si="39"/>
        <v>11.477094766546807</v>
      </c>
      <c r="P144" s="21">
        <f t="shared" si="40"/>
        <v>-4.0340391923872403</v>
      </c>
      <c r="Q144" s="19">
        <f t="shared" si="41"/>
        <v>113.49754171379381</v>
      </c>
      <c r="R144" s="19">
        <f t="shared" si="42"/>
        <v>1.5011812153540485</v>
      </c>
      <c r="S144" s="19">
        <f t="shared" si="43"/>
        <v>11.116820805300204</v>
      </c>
      <c r="T144" s="19">
        <f t="shared" si="44"/>
        <v>-4.3061302653231994</v>
      </c>
      <c r="U144" s="19">
        <f t="shared" si="45"/>
        <v>11.477094766546807</v>
      </c>
      <c r="V144" s="19">
        <f t="shared" si="46"/>
        <v>-4.0340391923872403</v>
      </c>
    </row>
    <row r="145" spans="1:22" x14ac:dyDescent="0.25">
      <c r="A145" s="26">
        <f>Wellpath!E145</f>
        <v>0</v>
      </c>
      <c r="B145" s="22">
        <v>0</v>
      </c>
      <c r="C145" s="22" t="e">
        <f>ABS(COS(Wellpath!$L145))*COS(Wellpath!$M145)*MAX(1,SQRT(10/(Wellpath!K145-Wellpath!K144)))</f>
        <v>#DIV/0!</v>
      </c>
      <c r="D145" s="22" t="str">
        <f>IF(ABS(Wellpath!$L145)&lt;VerticalInc,"SING",-ABS(COS(Wellpath!$L145))*SIN(Wellpath!$M145)/SIN(Wellpath!$L145)*MAX(1,SQRT(10/(Wellpath!$K145-Wellpath!$K144))))</f>
        <v>SING</v>
      </c>
      <c r="E145" s="20">
        <f>IF(D145="SING",(Wellpath!K146-Wellpath!K144)/2*Model!$W$35,Model!$W$35*((drdp!B145+drdp!K145)*XYM3E!$B145+(drdp!E145+drdp!N145)*XYM3E!$C145+(drdp!H145+drdp!Q145)*XYM3E!$D145))</f>
        <v>0</v>
      </c>
      <c r="F145" s="20">
        <f>IF(D145="SING",0,Model!$W$35*((drdp!C145+drdp!L145)*XYM3E!$B145+(drdp!F145+drdp!O145)*XYM3E!$C145+(drdp!I145+drdp!R145)*XYM3E!$D145))</f>
        <v>0</v>
      </c>
      <c r="G145" s="20">
        <f>IF(D145="SING",0,Model!$W$35*((drdp!D145+drdp!M145)*XYM3E!$B145+(drdp!G145+drdp!P145)*XYM3E!$C145+(drdp!J145+drdp!S145)*XYM3E!$D145))</f>
        <v>0</v>
      </c>
      <c r="H145" s="18">
        <f>IF(D145="SING",(Wellpath!K145-Wellpath!K144)/2*Model!$W$35,Model!$W$35*((drdp!B145)*XYM3E!$B145+(drdp!E145)*XYM3E!$C145+(drdp!H145)*XYM3E!$D145))</f>
        <v>0</v>
      </c>
      <c r="I145" s="18">
        <f>IF(D145="SING",0,Model!$W$35*((drdp!C145)*XYM3E!$B145+(drdp!F145)*XYM3E!$C145+(drdp!I145)*XYM3E!$D145))</f>
        <v>0</v>
      </c>
      <c r="J145" s="18">
        <f>IF(D145="SING",0,Model!$W$35*((drdp!D145)*XYM3E!$B145+(drdp!G145)*XYM3E!$C145+(drdp!J145)*XYM3E!$D145))</f>
        <v>0</v>
      </c>
      <c r="K145" s="21">
        <f t="shared" si="35"/>
        <v>113.49754171379381</v>
      </c>
      <c r="L145" s="21">
        <f t="shared" si="36"/>
        <v>1.5011812153540485</v>
      </c>
      <c r="M145" s="21">
        <f t="shared" si="37"/>
        <v>11.116820805300204</v>
      </c>
      <c r="N145" s="21">
        <f t="shared" si="38"/>
        <v>-4.3061302653231994</v>
      </c>
      <c r="O145" s="21">
        <f t="shared" si="39"/>
        <v>11.477094766546807</v>
      </c>
      <c r="P145" s="21">
        <f t="shared" si="40"/>
        <v>-4.0340391923872403</v>
      </c>
      <c r="Q145" s="19">
        <f t="shared" si="41"/>
        <v>113.49754171379381</v>
      </c>
      <c r="R145" s="19">
        <f t="shared" si="42"/>
        <v>1.5011812153540485</v>
      </c>
      <c r="S145" s="19">
        <f t="shared" si="43"/>
        <v>11.116820805300204</v>
      </c>
      <c r="T145" s="19">
        <f t="shared" si="44"/>
        <v>-4.3061302653231994</v>
      </c>
      <c r="U145" s="19">
        <f t="shared" si="45"/>
        <v>11.477094766546807</v>
      </c>
      <c r="V145" s="19">
        <f t="shared" si="46"/>
        <v>-4.0340391923872403</v>
      </c>
    </row>
    <row r="146" spans="1:22" x14ac:dyDescent="0.25">
      <c r="A146" s="26">
        <f>Wellpath!E146</f>
        <v>0</v>
      </c>
      <c r="B146" s="22">
        <v>0</v>
      </c>
      <c r="C146" s="22" t="e">
        <f>ABS(COS(Wellpath!$L146))*COS(Wellpath!$M146)*MAX(1,SQRT(10/(Wellpath!K146-Wellpath!K145)))</f>
        <v>#DIV/0!</v>
      </c>
      <c r="D146" s="22" t="str">
        <f>IF(ABS(Wellpath!$L146)&lt;VerticalInc,"SING",-ABS(COS(Wellpath!$L146))*SIN(Wellpath!$M146)/SIN(Wellpath!$L146)*MAX(1,SQRT(10/(Wellpath!$K146-Wellpath!$K145))))</f>
        <v>SING</v>
      </c>
      <c r="E146" s="20">
        <f>IF(D146="SING",(Wellpath!K147-Wellpath!K145)/2*Model!$W$35,Model!$W$35*((drdp!B146+drdp!K146)*XYM3E!$B146+(drdp!E146+drdp!N146)*XYM3E!$C146+(drdp!H146+drdp!Q146)*XYM3E!$D146))</f>
        <v>0</v>
      </c>
      <c r="F146" s="20">
        <f>IF(D146="SING",0,Model!$W$35*((drdp!C146+drdp!L146)*XYM3E!$B146+(drdp!F146+drdp!O146)*XYM3E!$C146+(drdp!I146+drdp!R146)*XYM3E!$D146))</f>
        <v>0</v>
      </c>
      <c r="G146" s="20">
        <f>IF(D146="SING",0,Model!$W$35*((drdp!D146+drdp!M146)*XYM3E!$B146+(drdp!G146+drdp!P146)*XYM3E!$C146+(drdp!J146+drdp!S146)*XYM3E!$D146))</f>
        <v>0</v>
      </c>
      <c r="H146" s="18">
        <f>IF(D146="SING",(Wellpath!K146-Wellpath!K145)/2*Model!$W$35,Model!$W$35*((drdp!B146)*XYM3E!$B146+(drdp!E146)*XYM3E!$C146+(drdp!H146)*XYM3E!$D146))</f>
        <v>0</v>
      </c>
      <c r="I146" s="18">
        <f>IF(D146="SING",0,Model!$W$35*((drdp!C146)*XYM3E!$B146+(drdp!F146)*XYM3E!$C146+(drdp!I146)*XYM3E!$D146))</f>
        <v>0</v>
      </c>
      <c r="J146" s="18">
        <f>IF(D146="SING",0,Model!$W$35*((drdp!D146)*XYM3E!$B146+(drdp!G146)*XYM3E!$C146+(drdp!J146)*XYM3E!$D146))</f>
        <v>0</v>
      </c>
      <c r="K146" s="21">
        <f t="shared" si="35"/>
        <v>113.49754171379381</v>
      </c>
      <c r="L146" s="21">
        <f t="shared" si="36"/>
        <v>1.5011812153540485</v>
      </c>
      <c r="M146" s="21">
        <f t="shared" si="37"/>
        <v>11.116820805300204</v>
      </c>
      <c r="N146" s="21">
        <f t="shared" si="38"/>
        <v>-4.3061302653231994</v>
      </c>
      <c r="O146" s="21">
        <f t="shared" si="39"/>
        <v>11.477094766546807</v>
      </c>
      <c r="P146" s="21">
        <f t="shared" si="40"/>
        <v>-4.0340391923872403</v>
      </c>
      <c r="Q146" s="19">
        <f t="shared" si="41"/>
        <v>113.49754171379381</v>
      </c>
      <c r="R146" s="19">
        <f t="shared" si="42"/>
        <v>1.5011812153540485</v>
      </c>
      <c r="S146" s="19">
        <f t="shared" si="43"/>
        <v>11.116820805300204</v>
      </c>
      <c r="T146" s="19">
        <f t="shared" si="44"/>
        <v>-4.3061302653231994</v>
      </c>
      <c r="U146" s="19">
        <f t="shared" si="45"/>
        <v>11.477094766546807</v>
      </c>
      <c r="V146" s="19">
        <f t="shared" si="46"/>
        <v>-4.0340391923872403</v>
      </c>
    </row>
    <row r="147" spans="1:22" x14ac:dyDescent="0.25">
      <c r="A147" s="26">
        <f>Wellpath!E147</f>
        <v>0</v>
      </c>
      <c r="B147" s="22">
        <v>0</v>
      </c>
      <c r="C147" s="22" t="e">
        <f>ABS(COS(Wellpath!$L147))*COS(Wellpath!$M147)*MAX(1,SQRT(10/(Wellpath!K147-Wellpath!K146)))</f>
        <v>#DIV/0!</v>
      </c>
      <c r="D147" s="22" t="str">
        <f>IF(ABS(Wellpath!$L147)&lt;VerticalInc,"SING",-ABS(COS(Wellpath!$L147))*SIN(Wellpath!$M147)/SIN(Wellpath!$L147)*MAX(1,SQRT(10/(Wellpath!$K147-Wellpath!$K146))))</f>
        <v>SING</v>
      </c>
      <c r="E147" s="20">
        <f>IF(D147="SING",(Wellpath!K148-Wellpath!K146)/2*Model!$W$35,Model!$W$35*((drdp!B147+drdp!K147)*XYM3E!$B147+(drdp!E147+drdp!N147)*XYM3E!$C147+(drdp!H147+drdp!Q147)*XYM3E!$D147))</f>
        <v>0</v>
      </c>
      <c r="F147" s="20">
        <f>IF(D147="SING",0,Model!$W$35*((drdp!C147+drdp!L147)*XYM3E!$B147+(drdp!F147+drdp!O147)*XYM3E!$C147+(drdp!I147+drdp!R147)*XYM3E!$D147))</f>
        <v>0</v>
      </c>
      <c r="G147" s="20">
        <f>IF(D147="SING",0,Model!$W$35*((drdp!D147+drdp!M147)*XYM3E!$B147+(drdp!G147+drdp!P147)*XYM3E!$C147+(drdp!J147+drdp!S147)*XYM3E!$D147))</f>
        <v>0</v>
      </c>
      <c r="H147" s="18">
        <f>IF(D147="SING",(Wellpath!K147-Wellpath!K146)/2*Model!$W$35,Model!$W$35*((drdp!B147)*XYM3E!$B147+(drdp!E147)*XYM3E!$C147+(drdp!H147)*XYM3E!$D147))</f>
        <v>0</v>
      </c>
      <c r="I147" s="18">
        <f>IF(D147="SING",0,Model!$W$35*((drdp!C147)*XYM3E!$B147+(drdp!F147)*XYM3E!$C147+(drdp!I147)*XYM3E!$D147))</f>
        <v>0</v>
      </c>
      <c r="J147" s="18">
        <f>IF(D147="SING",0,Model!$W$35*((drdp!D147)*XYM3E!$B147+(drdp!G147)*XYM3E!$C147+(drdp!J147)*XYM3E!$D147))</f>
        <v>0</v>
      </c>
      <c r="K147" s="21">
        <f t="shared" si="35"/>
        <v>113.49754171379381</v>
      </c>
      <c r="L147" s="21">
        <f t="shared" si="36"/>
        <v>1.5011812153540485</v>
      </c>
      <c r="M147" s="21">
        <f t="shared" si="37"/>
        <v>11.116820805300204</v>
      </c>
      <c r="N147" s="21">
        <f t="shared" si="38"/>
        <v>-4.3061302653231994</v>
      </c>
      <c r="O147" s="21">
        <f t="shared" si="39"/>
        <v>11.477094766546807</v>
      </c>
      <c r="P147" s="21">
        <f t="shared" si="40"/>
        <v>-4.0340391923872403</v>
      </c>
      <c r="Q147" s="19">
        <f t="shared" si="41"/>
        <v>113.49754171379381</v>
      </c>
      <c r="R147" s="19">
        <f t="shared" si="42"/>
        <v>1.5011812153540485</v>
      </c>
      <c r="S147" s="19">
        <f t="shared" si="43"/>
        <v>11.116820805300204</v>
      </c>
      <c r="T147" s="19">
        <f t="shared" si="44"/>
        <v>-4.3061302653231994</v>
      </c>
      <c r="U147" s="19">
        <f t="shared" si="45"/>
        <v>11.477094766546807</v>
      </c>
      <c r="V147" s="19">
        <f t="shared" si="46"/>
        <v>-4.0340391923872403</v>
      </c>
    </row>
    <row r="148" spans="1:22" x14ac:dyDescent="0.25">
      <c r="A148" s="26">
        <f>Wellpath!E148</f>
        <v>0</v>
      </c>
      <c r="B148" s="22">
        <v>0</v>
      </c>
      <c r="C148" s="22" t="e">
        <f>ABS(COS(Wellpath!$L148))*COS(Wellpath!$M148)*MAX(1,SQRT(10/(Wellpath!K148-Wellpath!K147)))</f>
        <v>#DIV/0!</v>
      </c>
      <c r="D148" s="22" t="str">
        <f>IF(ABS(Wellpath!$L148)&lt;VerticalInc,"SING",-ABS(COS(Wellpath!$L148))*SIN(Wellpath!$M148)/SIN(Wellpath!$L148)*MAX(1,SQRT(10/(Wellpath!$K148-Wellpath!$K147))))</f>
        <v>SING</v>
      </c>
      <c r="E148" s="20">
        <f>IF(D148="SING",(Wellpath!K149-Wellpath!K147)/2*Model!$W$35,Model!$W$35*((drdp!B148+drdp!K148)*XYM3E!$B148+(drdp!E148+drdp!N148)*XYM3E!$C148+(drdp!H148+drdp!Q148)*XYM3E!$D148))</f>
        <v>0</v>
      </c>
      <c r="F148" s="20">
        <f>IF(D148="SING",0,Model!$W$35*((drdp!C148+drdp!L148)*XYM3E!$B148+(drdp!F148+drdp!O148)*XYM3E!$C148+(drdp!I148+drdp!R148)*XYM3E!$D148))</f>
        <v>0</v>
      </c>
      <c r="G148" s="20">
        <f>IF(D148="SING",0,Model!$W$35*((drdp!D148+drdp!M148)*XYM3E!$B148+(drdp!G148+drdp!P148)*XYM3E!$C148+(drdp!J148+drdp!S148)*XYM3E!$D148))</f>
        <v>0</v>
      </c>
      <c r="H148" s="18">
        <f>IF(D148="SING",(Wellpath!K148-Wellpath!K147)/2*Model!$W$35,Model!$W$35*((drdp!B148)*XYM3E!$B148+(drdp!E148)*XYM3E!$C148+(drdp!H148)*XYM3E!$D148))</f>
        <v>0</v>
      </c>
      <c r="I148" s="18">
        <f>IF(D148="SING",0,Model!$W$35*((drdp!C148)*XYM3E!$B148+(drdp!F148)*XYM3E!$C148+(drdp!I148)*XYM3E!$D148))</f>
        <v>0</v>
      </c>
      <c r="J148" s="18">
        <f>IF(D148="SING",0,Model!$W$35*((drdp!D148)*XYM3E!$B148+(drdp!G148)*XYM3E!$C148+(drdp!J148)*XYM3E!$D148))</f>
        <v>0</v>
      </c>
      <c r="K148" s="21">
        <f t="shared" si="35"/>
        <v>113.49754171379381</v>
      </c>
      <c r="L148" s="21">
        <f t="shared" si="36"/>
        <v>1.5011812153540485</v>
      </c>
      <c r="M148" s="21">
        <f t="shared" si="37"/>
        <v>11.116820805300204</v>
      </c>
      <c r="N148" s="21">
        <f t="shared" si="38"/>
        <v>-4.3061302653231994</v>
      </c>
      <c r="O148" s="21">
        <f t="shared" si="39"/>
        <v>11.477094766546807</v>
      </c>
      <c r="P148" s="21">
        <f t="shared" si="40"/>
        <v>-4.0340391923872403</v>
      </c>
      <c r="Q148" s="19">
        <f t="shared" si="41"/>
        <v>113.49754171379381</v>
      </c>
      <c r="R148" s="19">
        <f t="shared" si="42"/>
        <v>1.5011812153540485</v>
      </c>
      <c r="S148" s="19">
        <f t="shared" si="43"/>
        <v>11.116820805300204</v>
      </c>
      <c r="T148" s="19">
        <f t="shared" si="44"/>
        <v>-4.3061302653231994</v>
      </c>
      <c r="U148" s="19">
        <f t="shared" si="45"/>
        <v>11.477094766546807</v>
      </c>
      <c r="V148" s="19">
        <f t="shared" si="46"/>
        <v>-4.0340391923872403</v>
      </c>
    </row>
    <row r="149" spans="1:22" x14ac:dyDescent="0.25">
      <c r="A149" s="26">
        <f>Wellpath!E149</f>
        <v>0</v>
      </c>
      <c r="B149" s="22">
        <v>0</v>
      </c>
      <c r="C149" s="22" t="e">
        <f>ABS(COS(Wellpath!$L149))*COS(Wellpath!$M149)*MAX(1,SQRT(10/(Wellpath!K149-Wellpath!K148)))</f>
        <v>#DIV/0!</v>
      </c>
      <c r="D149" s="22" t="str">
        <f>IF(ABS(Wellpath!$L149)&lt;VerticalInc,"SING",-ABS(COS(Wellpath!$L149))*SIN(Wellpath!$M149)/SIN(Wellpath!$L149)*MAX(1,SQRT(10/(Wellpath!$K149-Wellpath!$K148))))</f>
        <v>SING</v>
      </c>
      <c r="E149" s="20">
        <f>IF(D149="SING",(Wellpath!K150-Wellpath!K148)/2*Model!$W$35,Model!$W$35*((drdp!B149+drdp!K149)*XYM3E!$B149+(drdp!E149+drdp!N149)*XYM3E!$C149+(drdp!H149+drdp!Q149)*XYM3E!$D149))</f>
        <v>0</v>
      </c>
      <c r="F149" s="20">
        <f>IF(D149="SING",0,Model!$W$35*((drdp!C149+drdp!L149)*XYM3E!$B149+(drdp!F149+drdp!O149)*XYM3E!$C149+(drdp!I149+drdp!R149)*XYM3E!$D149))</f>
        <v>0</v>
      </c>
      <c r="G149" s="20">
        <f>IF(D149="SING",0,Model!$W$35*((drdp!D149+drdp!M149)*XYM3E!$B149+(drdp!G149+drdp!P149)*XYM3E!$C149+(drdp!J149+drdp!S149)*XYM3E!$D149))</f>
        <v>0</v>
      </c>
      <c r="H149" s="18">
        <f>IF(D149="SING",(Wellpath!K149-Wellpath!K148)/2*Model!$W$35,Model!$W$35*((drdp!B149)*XYM3E!$B149+(drdp!E149)*XYM3E!$C149+(drdp!H149)*XYM3E!$D149))</f>
        <v>0</v>
      </c>
      <c r="I149" s="18">
        <f>IF(D149="SING",0,Model!$W$35*((drdp!C149)*XYM3E!$B149+(drdp!F149)*XYM3E!$C149+(drdp!I149)*XYM3E!$D149))</f>
        <v>0</v>
      </c>
      <c r="J149" s="18">
        <f>IF(D149="SING",0,Model!$W$35*((drdp!D149)*XYM3E!$B149+(drdp!G149)*XYM3E!$C149+(drdp!J149)*XYM3E!$D149))</f>
        <v>0</v>
      </c>
      <c r="K149" s="21">
        <f t="shared" si="35"/>
        <v>113.49754171379381</v>
      </c>
      <c r="L149" s="21">
        <f t="shared" si="36"/>
        <v>1.5011812153540485</v>
      </c>
      <c r="M149" s="21">
        <f t="shared" si="37"/>
        <v>11.116820805300204</v>
      </c>
      <c r="N149" s="21">
        <f t="shared" si="38"/>
        <v>-4.3061302653231994</v>
      </c>
      <c r="O149" s="21">
        <f t="shared" si="39"/>
        <v>11.477094766546807</v>
      </c>
      <c r="P149" s="21">
        <f t="shared" si="40"/>
        <v>-4.0340391923872403</v>
      </c>
      <c r="Q149" s="19">
        <f t="shared" si="41"/>
        <v>113.49754171379381</v>
      </c>
      <c r="R149" s="19">
        <f t="shared" si="42"/>
        <v>1.5011812153540485</v>
      </c>
      <c r="S149" s="19">
        <f t="shared" si="43"/>
        <v>11.116820805300204</v>
      </c>
      <c r="T149" s="19">
        <f t="shared" si="44"/>
        <v>-4.3061302653231994</v>
      </c>
      <c r="U149" s="19">
        <f t="shared" si="45"/>
        <v>11.477094766546807</v>
      </c>
      <c r="V149" s="19">
        <f t="shared" si="46"/>
        <v>-4.0340391923872403</v>
      </c>
    </row>
    <row r="150" spans="1:22" x14ac:dyDescent="0.25">
      <c r="A150" s="26">
        <f>Wellpath!E150</f>
        <v>0</v>
      </c>
      <c r="B150" s="22">
        <v>0</v>
      </c>
      <c r="C150" s="22" t="e">
        <f>ABS(COS(Wellpath!$L150))*COS(Wellpath!$M150)*MAX(1,SQRT(10/(Wellpath!K150-Wellpath!K149)))</f>
        <v>#DIV/0!</v>
      </c>
      <c r="D150" s="22" t="str">
        <f>IF(ABS(Wellpath!$L150)&lt;VerticalInc,"SING",-ABS(COS(Wellpath!$L150))*SIN(Wellpath!$M150)/SIN(Wellpath!$L150)*MAX(1,SQRT(10/(Wellpath!$K150-Wellpath!$K149))))</f>
        <v>SING</v>
      </c>
      <c r="E150" s="20">
        <f>IF(D150="SING",(Wellpath!K151-Wellpath!K149)/2*Model!$W$35,Model!$W$35*((drdp!B150+drdp!K150)*XYM3E!$B150+(drdp!E150+drdp!N150)*XYM3E!$C150+(drdp!H150+drdp!Q150)*XYM3E!$D150))</f>
        <v>0</v>
      </c>
      <c r="F150" s="20">
        <f>IF(D150="SING",0,Model!$W$35*((drdp!C150+drdp!L150)*XYM3E!$B150+(drdp!F150+drdp!O150)*XYM3E!$C150+(drdp!I150+drdp!R150)*XYM3E!$D150))</f>
        <v>0</v>
      </c>
      <c r="G150" s="20">
        <f>IF(D150="SING",0,Model!$W$35*((drdp!D150+drdp!M150)*XYM3E!$B150+(drdp!G150+drdp!P150)*XYM3E!$C150+(drdp!J150+drdp!S150)*XYM3E!$D150))</f>
        <v>0</v>
      </c>
      <c r="H150" s="18">
        <f>IF(D150="SING",(Wellpath!K150-Wellpath!K149)/2*Model!$W$35,Model!$W$35*((drdp!B150)*XYM3E!$B150+(drdp!E150)*XYM3E!$C150+(drdp!H150)*XYM3E!$D150))</f>
        <v>0</v>
      </c>
      <c r="I150" s="18">
        <f>IF(D150="SING",0,Model!$W$35*((drdp!C150)*XYM3E!$B150+(drdp!F150)*XYM3E!$C150+(drdp!I150)*XYM3E!$D150))</f>
        <v>0</v>
      </c>
      <c r="J150" s="18">
        <f>IF(D150="SING",0,Model!$W$35*((drdp!D150)*XYM3E!$B150+(drdp!G150)*XYM3E!$C150+(drdp!J150)*XYM3E!$D150))</f>
        <v>0</v>
      </c>
      <c r="K150" s="21">
        <f t="shared" si="35"/>
        <v>113.49754171379381</v>
      </c>
      <c r="L150" s="21">
        <f t="shared" si="36"/>
        <v>1.5011812153540485</v>
      </c>
      <c r="M150" s="21">
        <f t="shared" si="37"/>
        <v>11.116820805300204</v>
      </c>
      <c r="N150" s="21">
        <f t="shared" si="38"/>
        <v>-4.3061302653231994</v>
      </c>
      <c r="O150" s="21">
        <f t="shared" si="39"/>
        <v>11.477094766546807</v>
      </c>
      <c r="P150" s="21">
        <f t="shared" si="40"/>
        <v>-4.0340391923872403</v>
      </c>
      <c r="Q150" s="19">
        <f t="shared" si="41"/>
        <v>113.49754171379381</v>
      </c>
      <c r="R150" s="19">
        <f t="shared" si="42"/>
        <v>1.5011812153540485</v>
      </c>
      <c r="S150" s="19">
        <f t="shared" si="43"/>
        <v>11.116820805300204</v>
      </c>
      <c r="T150" s="19">
        <f t="shared" si="44"/>
        <v>-4.3061302653231994</v>
      </c>
      <c r="U150" s="19">
        <f t="shared" si="45"/>
        <v>11.477094766546807</v>
      </c>
      <c r="V150" s="19">
        <f t="shared" si="46"/>
        <v>-4.0340391923872403</v>
      </c>
    </row>
    <row r="151" spans="1:22" x14ac:dyDescent="0.25">
      <c r="A151" s="26">
        <f>Wellpath!E151</f>
        <v>0</v>
      </c>
      <c r="B151" s="22">
        <v>0</v>
      </c>
      <c r="C151" s="22" t="e">
        <f>ABS(COS(Wellpath!$L151))*COS(Wellpath!$M151)*MAX(1,SQRT(10/(Wellpath!K151-Wellpath!K150)))</f>
        <v>#DIV/0!</v>
      </c>
      <c r="D151" s="22" t="str">
        <f>IF(ABS(Wellpath!$L151)&lt;VerticalInc,"SING",-ABS(COS(Wellpath!$L151))*SIN(Wellpath!$M151)/SIN(Wellpath!$L151)*MAX(1,SQRT(10/(Wellpath!$K151-Wellpath!$K150))))</f>
        <v>SING</v>
      </c>
      <c r="E151" s="20">
        <f>IF(D151="SING",(Wellpath!K152-Wellpath!K150)/2*Model!$W$35,Model!$W$35*((drdp!B151+drdp!K151)*XYM3E!$B151+(drdp!E151+drdp!N151)*XYM3E!$C151+(drdp!H151+drdp!Q151)*XYM3E!$D151))</f>
        <v>0</v>
      </c>
      <c r="F151" s="20">
        <f>IF(D151="SING",0,Model!$W$35*((drdp!C151+drdp!L151)*XYM3E!$B151+(drdp!F151+drdp!O151)*XYM3E!$C151+(drdp!I151+drdp!R151)*XYM3E!$D151))</f>
        <v>0</v>
      </c>
      <c r="G151" s="20">
        <f>IF(D151="SING",0,Model!$W$35*((drdp!D151+drdp!M151)*XYM3E!$B151+(drdp!G151+drdp!P151)*XYM3E!$C151+(drdp!J151+drdp!S151)*XYM3E!$D151))</f>
        <v>0</v>
      </c>
      <c r="H151" s="18">
        <f>IF(D151="SING",(Wellpath!K151-Wellpath!K150)/2*Model!$W$35,Model!$W$35*((drdp!B151)*XYM3E!$B151+(drdp!E151)*XYM3E!$C151+(drdp!H151)*XYM3E!$D151))</f>
        <v>0</v>
      </c>
      <c r="I151" s="18">
        <f>IF(D151="SING",0,Model!$W$35*((drdp!C151)*XYM3E!$B151+(drdp!F151)*XYM3E!$C151+(drdp!I151)*XYM3E!$D151))</f>
        <v>0</v>
      </c>
      <c r="J151" s="18">
        <f>IF(D151="SING",0,Model!$W$35*((drdp!D151)*XYM3E!$B151+(drdp!G151)*XYM3E!$C151+(drdp!J151)*XYM3E!$D151))</f>
        <v>0</v>
      </c>
      <c r="K151" s="21">
        <f t="shared" si="35"/>
        <v>113.49754171379381</v>
      </c>
      <c r="L151" s="21">
        <f t="shared" si="36"/>
        <v>1.5011812153540485</v>
      </c>
      <c r="M151" s="21">
        <f t="shared" si="37"/>
        <v>11.116820805300204</v>
      </c>
      <c r="N151" s="21">
        <f t="shared" si="38"/>
        <v>-4.3061302653231994</v>
      </c>
      <c r="O151" s="21">
        <f t="shared" si="39"/>
        <v>11.477094766546807</v>
      </c>
      <c r="P151" s="21">
        <f t="shared" si="40"/>
        <v>-4.0340391923872403</v>
      </c>
      <c r="Q151" s="19">
        <f t="shared" si="41"/>
        <v>113.49754171379381</v>
      </c>
      <c r="R151" s="19">
        <f t="shared" si="42"/>
        <v>1.5011812153540485</v>
      </c>
      <c r="S151" s="19">
        <f t="shared" si="43"/>
        <v>11.116820805300204</v>
      </c>
      <c r="T151" s="19">
        <f t="shared" si="44"/>
        <v>-4.3061302653231994</v>
      </c>
      <c r="U151" s="19">
        <f t="shared" si="45"/>
        <v>11.477094766546807</v>
      </c>
      <c r="V151" s="19">
        <f t="shared" si="46"/>
        <v>-4.0340391923872403</v>
      </c>
    </row>
    <row r="152" spans="1:22" x14ac:dyDescent="0.25">
      <c r="A152" s="26">
        <f>Wellpath!E152</f>
        <v>0</v>
      </c>
      <c r="B152" s="22">
        <v>0</v>
      </c>
      <c r="C152" s="22" t="e">
        <f>ABS(COS(Wellpath!$L152))*COS(Wellpath!$M152)*MAX(1,SQRT(10/(Wellpath!K152-Wellpath!K151)))</f>
        <v>#DIV/0!</v>
      </c>
      <c r="D152" s="22" t="str">
        <f>IF(ABS(Wellpath!$L152)&lt;VerticalInc,"SING",-ABS(COS(Wellpath!$L152))*SIN(Wellpath!$M152)/SIN(Wellpath!$L152)*MAX(1,SQRT(10/(Wellpath!$K152-Wellpath!$K151))))</f>
        <v>SING</v>
      </c>
      <c r="E152" s="20">
        <f>IF(D152="SING",(Wellpath!K153-Wellpath!K151)/2*Model!$W$35,Model!$W$35*((drdp!B152+drdp!K152)*XYM3E!$B152+(drdp!E152+drdp!N152)*XYM3E!$C152+(drdp!H152+drdp!Q152)*XYM3E!$D152))</f>
        <v>0</v>
      </c>
      <c r="F152" s="20">
        <f>IF(D152="SING",0,Model!$W$35*((drdp!C152+drdp!L152)*XYM3E!$B152+(drdp!F152+drdp!O152)*XYM3E!$C152+(drdp!I152+drdp!R152)*XYM3E!$D152))</f>
        <v>0</v>
      </c>
      <c r="G152" s="20">
        <f>IF(D152="SING",0,Model!$W$35*((drdp!D152+drdp!M152)*XYM3E!$B152+(drdp!G152+drdp!P152)*XYM3E!$C152+(drdp!J152+drdp!S152)*XYM3E!$D152))</f>
        <v>0</v>
      </c>
      <c r="H152" s="18">
        <f>IF(D152="SING",(Wellpath!K152-Wellpath!K151)/2*Model!$W$35,Model!$W$35*((drdp!B152)*XYM3E!$B152+(drdp!E152)*XYM3E!$C152+(drdp!H152)*XYM3E!$D152))</f>
        <v>0</v>
      </c>
      <c r="I152" s="18">
        <f>IF(D152="SING",0,Model!$W$35*((drdp!C152)*XYM3E!$B152+(drdp!F152)*XYM3E!$C152+(drdp!I152)*XYM3E!$D152))</f>
        <v>0</v>
      </c>
      <c r="J152" s="18">
        <f>IF(D152="SING",0,Model!$W$35*((drdp!D152)*XYM3E!$B152+(drdp!G152)*XYM3E!$C152+(drdp!J152)*XYM3E!$D152))</f>
        <v>0</v>
      </c>
      <c r="K152" s="21">
        <f t="shared" si="35"/>
        <v>113.49754171379381</v>
      </c>
      <c r="L152" s="21">
        <f t="shared" si="36"/>
        <v>1.5011812153540485</v>
      </c>
      <c r="M152" s="21">
        <f t="shared" si="37"/>
        <v>11.116820805300204</v>
      </c>
      <c r="N152" s="21">
        <f t="shared" si="38"/>
        <v>-4.3061302653231994</v>
      </c>
      <c r="O152" s="21">
        <f t="shared" si="39"/>
        <v>11.477094766546807</v>
      </c>
      <c r="P152" s="21">
        <f t="shared" si="40"/>
        <v>-4.0340391923872403</v>
      </c>
      <c r="Q152" s="19">
        <f t="shared" si="41"/>
        <v>113.49754171379381</v>
      </c>
      <c r="R152" s="19">
        <f t="shared" si="42"/>
        <v>1.5011812153540485</v>
      </c>
      <c r="S152" s="19">
        <f t="shared" si="43"/>
        <v>11.116820805300204</v>
      </c>
      <c r="T152" s="19">
        <f t="shared" si="44"/>
        <v>-4.3061302653231994</v>
      </c>
      <c r="U152" s="19">
        <f t="shared" si="45"/>
        <v>11.477094766546807</v>
      </c>
      <c r="V152" s="19">
        <f t="shared" si="46"/>
        <v>-4.0340391923872403</v>
      </c>
    </row>
    <row r="153" spans="1:22" x14ac:dyDescent="0.25">
      <c r="A153" s="26">
        <f>Wellpath!E153</f>
        <v>0</v>
      </c>
      <c r="B153" s="22">
        <v>0</v>
      </c>
      <c r="C153" s="22" t="e">
        <f>ABS(COS(Wellpath!$L153))*COS(Wellpath!$M153)*MAX(1,SQRT(10/(Wellpath!K153-Wellpath!K152)))</f>
        <v>#DIV/0!</v>
      </c>
      <c r="D153" s="22" t="str">
        <f>IF(ABS(Wellpath!$L153)&lt;VerticalInc,"SING",-ABS(COS(Wellpath!$L153))*SIN(Wellpath!$M153)/SIN(Wellpath!$L153)*MAX(1,SQRT(10/(Wellpath!$K153-Wellpath!$K152))))</f>
        <v>SING</v>
      </c>
      <c r="E153" s="20">
        <f>IF(D153="SING",(Wellpath!K154-Wellpath!K152)/2*Model!$W$35,Model!$W$35*((drdp!B153+drdp!K153)*XYM3E!$B153+(drdp!E153+drdp!N153)*XYM3E!$C153+(drdp!H153+drdp!Q153)*XYM3E!$D153))</f>
        <v>0</v>
      </c>
      <c r="F153" s="20">
        <f>IF(D153="SING",0,Model!$W$35*((drdp!C153+drdp!L153)*XYM3E!$B153+(drdp!F153+drdp!O153)*XYM3E!$C153+(drdp!I153+drdp!R153)*XYM3E!$D153))</f>
        <v>0</v>
      </c>
      <c r="G153" s="20">
        <f>IF(D153="SING",0,Model!$W$35*((drdp!D153+drdp!M153)*XYM3E!$B153+(drdp!G153+drdp!P153)*XYM3E!$C153+(drdp!J153+drdp!S153)*XYM3E!$D153))</f>
        <v>0</v>
      </c>
      <c r="H153" s="18">
        <f>IF(D153="SING",(Wellpath!K153-Wellpath!K152)/2*Model!$W$35,Model!$W$35*((drdp!B153)*XYM3E!$B153+(drdp!E153)*XYM3E!$C153+(drdp!H153)*XYM3E!$D153))</f>
        <v>0</v>
      </c>
      <c r="I153" s="18">
        <f>IF(D153="SING",0,Model!$W$35*((drdp!C153)*XYM3E!$B153+(drdp!F153)*XYM3E!$C153+(drdp!I153)*XYM3E!$D153))</f>
        <v>0</v>
      </c>
      <c r="J153" s="18">
        <f>IF(D153="SING",0,Model!$W$35*((drdp!D153)*XYM3E!$B153+(drdp!G153)*XYM3E!$C153+(drdp!J153)*XYM3E!$D153))</f>
        <v>0</v>
      </c>
      <c r="K153" s="21">
        <f t="shared" si="35"/>
        <v>113.49754171379381</v>
      </c>
      <c r="L153" s="21">
        <f t="shared" si="36"/>
        <v>1.5011812153540485</v>
      </c>
      <c r="M153" s="21">
        <f t="shared" si="37"/>
        <v>11.116820805300204</v>
      </c>
      <c r="N153" s="21">
        <f t="shared" si="38"/>
        <v>-4.3061302653231994</v>
      </c>
      <c r="O153" s="21">
        <f t="shared" si="39"/>
        <v>11.477094766546807</v>
      </c>
      <c r="P153" s="21">
        <f t="shared" si="40"/>
        <v>-4.0340391923872403</v>
      </c>
      <c r="Q153" s="19">
        <f t="shared" si="41"/>
        <v>113.49754171379381</v>
      </c>
      <c r="R153" s="19">
        <f t="shared" si="42"/>
        <v>1.5011812153540485</v>
      </c>
      <c r="S153" s="19">
        <f t="shared" si="43"/>
        <v>11.116820805300204</v>
      </c>
      <c r="T153" s="19">
        <f t="shared" si="44"/>
        <v>-4.3061302653231994</v>
      </c>
      <c r="U153" s="19">
        <f t="shared" si="45"/>
        <v>11.477094766546807</v>
      </c>
      <c r="V153" s="19">
        <f t="shared" si="46"/>
        <v>-4.0340391923872403</v>
      </c>
    </row>
    <row r="154" spans="1:22" x14ac:dyDescent="0.25">
      <c r="A154" s="26">
        <f>Wellpath!E154</f>
        <v>0</v>
      </c>
      <c r="B154" s="22">
        <v>0</v>
      </c>
      <c r="C154" s="22" t="e">
        <f>ABS(COS(Wellpath!$L154))*COS(Wellpath!$M154)*MAX(1,SQRT(10/(Wellpath!K154-Wellpath!K153)))</f>
        <v>#DIV/0!</v>
      </c>
      <c r="D154" s="22" t="str">
        <f>IF(ABS(Wellpath!$L154)&lt;VerticalInc,"SING",-ABS(COS(Wellpath!$L154))*SIN(Wellpath!$M154)/SIN(Wellpath!$L154)*MAX(1,SQRT(10/(Wellpath!$K154-Wellpath!$K153))))</f>
        <v>SING</v>
      </c>
      <c r="E154" s="20">
        <f>IF(D154="SING",(Wellpath!K155-Wellpath!K153)/2*Model!$W$35,Model!$W$35*((drdp!B154+drdp!K154)*XYM3E!$B154+(drdp!E154+drdp!N154)*XYM3E!$C154+(drdp!H154+drdp!Q154)*XYM3E!$D154))</f>
        <v>0</v>
      </c>
      <c r="F154" s="20">
        <f>IF(D154="SING",0,Model!$W$35*((drdp!C154+drdp!L154)*XYM3E!$B154+(drdp!F154+drdp!O154)*XYM3E!$C154+(drdp!I154+drdp!R154)*XYM3E!$D154))</f>
        <v>0</v>
      </c>
      <c r="G154" s="20">
        <f>IF(D154="SING",0,Model!$W$35*((drdp!D154+drdp!M154)*XYM3E!$B154+(drdp!G154+drdp!P154)*XYM3E!$C154+(drdp!J154+drdp!S154)*XYM3E!$D154))</f>
        <v>0</v>
      </c>
      <c r="H154" s="18">
        <f>IF(D154="SING",(Wellpath!K154-Wellpath!K153)/2*Model!$W$35,Model!$W$35*((drdp!B154)*XYM3E!$B154+(drdp!E154)*XYM3E!$C154+(drdp!H154)*XYM3E!$D154))</f>
        <v>0</v>
      </c>
      <c r="I154" s="18">
        <f>IF(D154="SING",0,Model!$W$35*((drdp!C154)*XYM3E!$B154+(drdp!F154)*XYM3E!$C154+(drdp!I154)*XYM3E!$D154))</f>
        <v>0</v>
      </c>
      <c r="J154" s="18">
        <f>IF(D154="SING",0,Model!$W$35*((drdp!D154)*XYM3E!$B154+(drdp!G154)*XYM3E!$C154+(drdp!J154)*XYM3E!$D154))</f>
        <v>0</v>
      </c>
      <c r="K154" s="21">
        <f t="shared" si="35"/>
        <v>113.49754171379381</v>
      </c>
      <c r="L154" s="21">
        <f t="shared" si="36"/>
        <v>1.5011812153540485</v>
      </c>
      <c r="M154" s="21">
        <f t="shared" si="37"/>
        <v>11.116820805300204</v>
      </c>
      <c r="N154" s="21">
        <f t="shared" si="38"/>
        <v>-4.3061302653231994</v>
      </c>
      <c r="O154" s="21">
        <f t="shared" si="39"/>
        <v>11.477094766546807</v>
      </c>
      <c r="P154" s="21">
        <f t="shared" si="40"/>
        <v>-4.0340391923872403</v>
      </c>
      <c r="Q154" s="19">
        <f t="shared" si="41"/>
        <v>113.49754171379381</v>
      </c>
      <c r="R154" s="19">
        <f t="shared" si="42"/>
        <v>1.5011812153540485</v>
      </c>
      <c r="S154" s="19">
        <f t="shared" si="43"/>
        <v>11.116820805300204</v>
      </c>
      <c r="T154" s="19">
        <f t="shared" si="44"/>
        <v>-4.3061302653231994</v>
      </c>
      <c r="U154" s="19">
        <f t="shared" si="45"/>
        <v>11.477094766546807</v>
      </c>
      <c r="V154" s="19">
        <f t="shared" si="46"/>
        <v>-4.0340391923872403</v>
      </c>
    </row>
    <row r="155" spans="1:22" x14ac:dyDescent="0.25">
      <c r="A155" s="26">
        <f>Wellpath!E155</f>
        <v>0</v>
      </c>
      <c r="B155" s="22">
        <v>0</v>
      </c>
      <c r="C155" s="22" t="e">
        <f>ABS(COS(Wellpath!$L155))*COS(Wellpath!$M155)*MAX(1,SQRT(10/(Wellpath!K155-Wellpath!K154)))</f>
        <v>#DIV/0!</v>
      </c>
      <c r="D155" s="22" t="str">
        <f>IF(ABS(Wellpath!$L155)&lt;VerticalInc,"SING",-ABS(COS(Wellpath!$L155))*SIN(Wellpath!$M155)/SIN(Wellpath!$L155)*MAX(1,SQRT(10/(Wellpath!$K155-Wellpath!$K154))))</f>
        <v>SING</v>
      </c>
      <c r="E155" s="20">
        <f>IF(D155="SING",(Wellpath!K156-Wellpath!K154)/2*Model!$W$35,Model!$W$35*((drdp!B155+drdp!K155)*XYM3E!$B155+(drdp!E155+drdp!N155)*XYM3E!$C155+(drdp!H155+drdp!Q155)*XYM3E!$D155))</f>
        <v>0</v>
      </c>
      <c r="F155" s="20">
        <f>IF(D155="SING",0,Model!$W$35*((drdp!C155+drdp!L155)*XYM3E!$B155+(drdp!F155+drdp!O155)*XYM3E!$C155+(drdp!I155+drdp!R155)*XYM3E!$D155))</f>
        <v>0</v>
      </c>
      <c r="G155" s="20">
        <f>IF(D155="SING",0,Model!$W$35*((drdp!D155+drdp!M155)*XYM3E!$B155+(drdp!G155+drdp!P155)*XYM3E!$C155+(drdp!J155+drdp!S155)*XYM3E!$D155))</f>
        <v>0</v>
      </c>
      <c r="H155" s="18">
        <f>IF(D155="SING",(Wellpath!K155-Wellpath!K154)/2*Model!$W$35,Model!$W$35*((drdp!B155)*XYM3E!$B155+(drdp!E155)*XYM3E!$C155+(drdp!H155)*XYM3E!$D155))</f>
        <v>0</v>
      </c>
      <c r="I155" s="18">
        <f>IF(D155="SING",0,Model!$W$35*((drdp!C155)*XYM3E!$B155+(drdp!F155)*XYM3E!$C155+(drdp!I155)*XYM3E!$D155))</f>
        <v>0</v>
      </c>
      <c r="J155" s="18">
        <f>IF(D155="SING",0,Model!$W$35*((drdp!D155)*XYM3E!$B155+(drdp!G155)*XYM3E!$C155+(drdp!J155)*XYM3E!$D155))</f>
        <v>0</v>
      </c>
      <c r="K155" s="21">
        <f t="shared" si="35"/>
        <v>113.49754171379381</v>
      </c>
      <c r="L155" s="21">
        <f t="shared" si="36"/>
        <v>1.5011812153540485</v>
      </c>
      <c r="M155" s="21">
        <f t="shared" si="37"/>
        <v>11.116820805300204</v>
      </c>
      <c r="N155" s="21">
        <f t="shared" si="38"/>
        <v>-4.3061302653231994</v>
      </c>
      <c r="O155" s="21">
        <f t="shared" si="39"/>
        <v>11.477094766546807</v>
      </c>
      <c r="P155" s="21">
        <f t="shared" si="40"/>
        <v>-4.0340391923872403</v>
      </c>
      <c r="Q155" s="19">
        <f t="shared" si="41"/>
        <v>113.49754171379381</v>
      </c>
      <c r="R155" s="19">
        <f t="shared" si="42"/>
        <v>1.5011812153540485</v>
      </c>
      <c r="S155" s="19">
        <f t="shared" si="43"/>
        <v>11.116820805300204</v>
      </c>
      <c r="T155" s="19">
        <f t="shared" si="44"/>
        <v>-4.3061302653231994</v>
      </c>
      <c r="U155" s="19">
        <f t="shared" si="45"/>
        <v>11.477094766546807</v>
      </c>
      <c r="V155" s="19">
        <f t="shared" si="46"/>
        <v>-4.0340391923872403</v>
      </c>
    </row>
    <row r="156" spans="1:22" x14ac:dyDescent="0.25">
      <c r="A156" s="26">
        <f>Wellpath!E156</f>
        <v>0</v>
      </c>
      <c r="B156" s="22">
        <v>0</v>
      </c>
      <c r="C156" s="22" t="e">
        <f>ABS(COS(Wellpath!$L156))*COS(Wellpath!$M156)*MAX(1,SQRT(10/(Wellpath!K156-Wellpath!K155)))</f>
        <v>#DIV/0!</v>
      </c>
      <c r="D156" s="22" t="str">
        <f>IF(ABS(Wellpath!$L156)&lt;VerticalInc,"SING",-ABS(COS(Wellpath!$L156))*SIN(Wellpath!$M156)/SIN(Wellpath!$L156)*MAX(1,SQRT(10/(Wellpath!$K156-Wellpath!$K155))))</f>
        <v>SING</v>
      </c>
      <c r="E156" s="20">
        <f>IF(D156="SING",(Wellpath!K157-Wellpath!K155)/2*Model!$W$35,Model!$W$35*((drdp!B156+drdp!K156)*XYM3E!$B156+(drdp!E156+drdp!N156)*XYM3E!$C156+(drdp!H156+drdp!Q156)*XYM3E!$D156))</f>
        <v>0</v>
      </c>
      <c r="F156" s="20">
        <f>IF(D156="SING",0,Model!$W$35*((drdp!C156+drdp!L156)*XYM3E!$B156+(drdp!F156+drdp!O156)*XYM3E!$C156+(drdp!I156+drdp!R156)*XYM3E!$D156))</f>
        <v>0</v>
      </c>
      <c r="G156" s="20">
        <f>IF(D156="SING",0,Model!$W$35*((drdp!D156+drdp!M156)*XYM3E!$B156+(drdp!G156+drdp!P156)*XYM3E!$C156+(drdp!J156+drdp!S156)*XYM3E!$D156))</f>
        <v>0</v>
      </c>
      <c r="H156" s="18">
        <f>IF(D156="SING",(Wellpath!K156-Wellpath!K155)/2*Model!$W$35,Model!$W$35*((drdp!B156)*XYM3E!$B156+(drdp!E156)*XYM3E!$C156+(drdp!H156)*XYM3E!$D156))</f>
        <v>0</v>
      </c>
      <c r="I156" s="18">
        <f>IF(D156="SING",0,Model!$W$35*((drdp!C156)*XYM3E!$B156+(drdp!F156)*XYM3E!$C156+(drdp!I156)*XYM3E!$D156))</f>
        <v>0</v>
      </c>
      <c r="J156" s="18">
        <f>IF(D156="SING",0,Model!$W$35*((drdp!D156)*XYM3E!$B156+(drdp!G156)*XYM3E!$C156+(drdp!J156)*XYM3E!$D156))</f>
        <v>0</v>
      </c>
      <c r="K156" s="21">
        <f t="shared" si="35"/>
        <v>113.49754171379381</v>
      </c>
      <c r="L156" s="21">
        <f t="shared" si="36"/>
        <v>1.5011812153540485</v>
      </c>
      <c r="M156" s="21">
        <f t="shared" si="37"/>
        <v>11.116820805300204</v>
      </c>
      <c r="N156" s="21">
        <f t="shared" si="38"/>
        <v>-4.3061302653231994</v>
      </c>
      <c r="O156" s="21">
        <f t="shared" si="39"/>
        <v>11.477094766546807</v>
      </c>
      <c r="P156" s="21">
        <f t="shared" si="40"/>
        <v>-4.0340391923872403</v>
      </c>
      <c r="Q156" s="19">
        <f t="shared" si="41"/>
        <v>113.49754171379381</v>
      </c>
      <c r="R156" s="19">
        <f t="shared" si="42"/>
        <v>1.5011812153540485</v>
      </c>
      <c r="S156" s="19">
        <f t="shared" si="43"/>
        <v>11.116820805300204</v>
      </c>
      <c r="T156" s="19">
        <f t="shared" si="44"/>
        <v>-4.3061302653231994</v>
      </c>
      <c r="U156" s="19">
        <f t="shared" si="45"/>
        <v>11.477094766546807</v>
      </c>
      <c r="V156" s="19">
        <f t="shared" si="46"/>
        <v>-4.0340391923872403</v>
      </c>
    </row>
    <row r="157" spans="1:22" x14ac:dyDescent="0.25">
      <c r="A157" s="26">
        <f>Wellpath!E157</f>
        <v>0</v>
      </c>
      <c r="B157" s="22">
        <v>0</v>
      </c>
      <c r="C157" s="22" t="e">
        <f>ABS(COS(Wellpath!$L157))*COS(Wellpath!$M157)*MAX(1,SQRT(10/(Wellpath!K157-Wellpath!K156)))</f>
        <v>#DIV/0!</v>
      </c>
      <c r="D157" s="22" t="str">
        <f>IF(ABS(Wellpath!$L157)&lt;VerticalInc,"SING",-ABS(COS(Wellpath!$L157))*SIN(Wellpath!$M157)/SIN(Wellpath!$L157)*MAX(1,SQRT(10/(Wellpath!$K157-Wellpath!$K156))))</f>
        <v>SING</v>
      </c>
      <c r="E157" s="20">
        <f>IF(D157="SING",(Wellpath!K158-Wellpath!K156)/2*Model!$W$35,Model!$W$35*((drdp!B157+drdp!K157)*XYM3E!$B157+(drdp!E157+drdp!N157)*XYM3E!$C157+(drdp!H157+drdp!Q157)*XYM3E!$D157))</f>
        <v>0</v>
      </c>
      <c r="F157" s="20">
        <f>IF(D157="SING",0,Model!$W$35*((drdp!C157+drdp!L157)*XYM3E!$B157+(drdp!F157+drdp!O157)*XYM3E!$C157+(drdp!I157+drdp!R157)*XYM3E!$D157))</f>
        <v>0</v>
      </c>
      <c r="G157" s="20">
        <f>IF(D157="SING",0,Model!$W$35*((drdp!D157+drdp!M157)*XYM3E!$B157+(drdp!G157+drdp!P157)*XYM3E!$C157+(drdp!J157+drdp!S157)*XYM3E!$D157))</f>
        <v>0</v>
      </c>
      <c r="H157" s="18">
        <f>IF(D157="SING",(Wellpath!K157-Wellpath!K156)/2*Model!$W$35,Model!$W$35*((drdp!B157)*XYM3E!$B157+(drdp!E157)*XYM3E!$C157+(drdp!H157)*XYM3E!$D157))</f>
        <v>0</v>
      </c>
      <c r="I157" s="18">
        <f>IF(D157="SING",0,Model!$W$35*((drdp!C157)*XYM3E!$B157+(drdp!F157)*XYM3E!$C157+(drdp!I157)*XYM3E!$D157))</f>
        <v>0</v>
      </c>
      <c r="J157" s="18">
        <f>IF(D157="SING",0,Model!$W$35*((drdp!D157)*XYM3E!$B157+(drdp!G157)*XYM3E!$C157+(drdp!J157)*XYM3E!$D157))</f>
        <v>0</v>
      </c>
      <c r="K157" s="21">
        <f t="shared" si="35"/>
        <v>113.49754171379381</v>
      </c>
      <c r="L157" s="21">
        <f t="shared" si="36"/>
        <v>1.5011812153540485</v>
      </c>
      <c r="M157" s="21">
        <f t="shared" si="37"/>
        <v>11.116820805300204</v>
      </c>
      <c r="N157" s="21">
        <f t="shared" si="38"/>
        <v>-4.3061302653231994</v>
      </c>
      <c r="O157" s="21">
        <f t="shared" si="39"/>
        <v>11.477094766546807</v>
      </c>
      <c r="P157" s="21">
        <f t="shared" si="40"/>
        <v>-4.0340391923872403</v>
      </c>
      <c r="Q157" s="19">
        <f t="shared" si="41"/>
        <v>113.49754171379381</v>
      </c>
      <c r="R157" s="19">
        <f t="shared" si="42"/>
        <v>1.5011812153540485</v>
      </c>
      <c r="S157" s="19">
        <f t="shared" si="43"/>
        <v>11.116820805300204</v>
      </c>
      <c r="T157" s="19">
        <f t="shared" si="44"/>
        <v>-4.3061302653231994</v>
      </c>
      <c r="U157" s="19">
        <f t="shared" si="45"/>
        <v>11.477094766546807</v>
      </c>
      <c r="V157" s="19">
        <f t="shared" si="46"/>
        <v>-4.0340391923872403</v>
      </c>
    </row>
    <row r="158" spans="1:22" x14ac:dyDescent="0.25">
      <c r="A158" s="26">
        <f>Wellpath!E158</f>
        <v>0</v>
      </c>
      <c r="B158" s="22">
        <v>0</v>
      </c>
      <c r="C158" s="22" t="e">
        <f>ABS(COS(Wellpath!$L158))*COS(Wellpath!$M158)*MAX(1,SQRT(10/(Wellpath!K158-Wellpath!K157)))</f>
        <v>#DIV/0!</v>
      </c>
      <c r="D158" s="22" t="str">
        <f>IF(ABS(Wellpath!$L158)&lt;VerticalInc,"SING",-ABS(COS(Wellpath!$L158))*SIN(Wellpath!$M158)/SIN(Wellpath!$L158)*MAX(1,SQRT(10/(Wellpath!$K158-Wellpath!$K157))))</f>
        <v>SING</v>
      </c>
      <c r="E158" s="20">
        <f>IF(D158="SING",(Wellpath!K159-Wellpath!K157)/2*Model!$W$35,Model!$W$35*((drdp!B158+drdp!K158)*XYM3E!$B158+(drdp!E158+drdp!N158)*XYM3E!$C158+(drdp!H158+drdp!Q158)*XYM3E!$D158))</f>
        <v>0</v>
      </c>
      <c r="F158" s="20">
        <f>IF(D158="SING",0,Model!$W$35*((drdp!C158+drdp!L158)*XYM3E!$B158+(drdp!F158+drdp!O158)*XYM3E!$C158+(drdp!I158+drdp!R158)*XYM3E!$D158))</f>
        <v>0</v>
      </c>
      <c r="G158" s="20">
        <f>IF(D158="SING",0,Model!$W$35*((drdp!D158+drdp!M158)*XYM3E!$B158+(drdp!G158+drdp!P158)*XYM3E!$C158+(drdp!J158+drdp!S158)*XYM3E!$D158))</f>
        <v>0</v>
      </c>
      <c r="H158" s="18">
        <f>IF(D158="SING",(Wellpath!K158-Wellpath!K157)/2*Model!$W$35,Model!$W$35*((drdp!B158)*XYM3E!$B158+(drdp!E158)*XYM3E!$C158+(drdp!H158)*XYM3E!$D158))</f>
        <v>0</v>
      </c>
      <c r="I158" s="18">
        <f>IF(D158="SING",0,Model!$W$35*((drdp!C158)*XYM3E!$B158+(drdp!F158)*XYM3E!$C158+(drdp!I158)*XYM3E!$D158))</f>
        <v>0</v>
      </c>
      <c r="J158" s="18">
        <f>IF(D158="SING",0,Model!$W$35*((drdp!D158)*XYM3E!$B158+(drdp!G158)*XYM3E!$C158+(drdp!J158)*XYM3E!$D158))</f>
        <v>0</v>
      </c>
      <c r="K158" s="21">
        <f t="shared" si="35"/>
        <v>113.49754171379381</v>
      </c>
      <c r="L158" s="21">
        <f t="shared" si="36"/>
        <v>1.5011812153540485</v>
      </c>
      <c r="M158" s="21">
        <f t="shared" si="37"/>
        <v>11.116820805300204</v>
      </c>
      <c r="N158" s="21">
        <f t="shared" si="38"/>
        <v>-4.3061302653231994</v>
      </c>
      <c r="O158" s="21">
        <f t="shared" si="39"/>
        <v>11.477094766546807</v>
      </c>
      <c r="P158" s="21">
        <f t="shared" si="40"/>
        <v>-4.0340391923872403</v>
      </c>
      <c r="Q158" s="19">
        <f t="shared" si="41"/>
        <v>113.49754171379381</v>
      </c>
      <c r="R158" s="19">
        <f t="shared" si="42"/>
        <v>1.5011812153540485</v>
      </c>
      <c r="S158" s="19">
        <f t="shared" si="43"/>
        <v>11.116820805300204</v>
      </c>
      <c r="T158" s="19">
        <f t="shared" si="44"/>
        <v>-4.3061302653231994</v>
      </c>
      <c r="U158" s="19">
        <f t="shared" si="45"/>
        <v>11.477094766546807</v>
      </c>
      <c r="V158" s="19">
        <f t="shared" si="46"/>
        <v>-4.0340391923872403</v>
      </c>
    </row>
    <row r="159" spans="1:22" x14ac:dyDescent="0.25">
      <c r="A159" s="26">
        <f>Wellpath!E159</f>
        <v>0</v>
      </c>
      <c r="B159" s="22">
        <v>0</v>
      </c>
      <c r="C159" s="22" t="e">
        <f>ABS(COS(Wellpath!$L159))*COS(Wellpath!$M159)*MAX(1,SQRT(10/(Wellpath!K159-Wellpath!K158)))</f>
        <v>#DIV/0!</v>
      </c>
      <c r="D159" s="22" t="str">
        <f>IF(ABS(Wellpath!$L159)&lt;VerticalInc,"SING",-ABS(COS(Wellpath!$L159))*SIN(Wellpath!$M159)/SIN(Wellpath!$L159)*MAX(1,SQRT(10/(Wellpath!$K159-Wellpath!$K158))))</f>
        <v>SING</v>
      </c>
      <c r="E159" s="20">
        <f>IF(D159="SING",(Wellpath!K160-Wellpath!K158)/2*Model!$W$35,Model!$W$35*((drdp!B159+drdp!K159)*XYM3E!$B159+(drdp!E159+drdp!N159)*XYM3E!$C159+(drdp!H159+drdp!Q159)*XYM3E!$D159))</f>
        <v>0</v>
      </c>
      <c r="F159" s="20">
        <f>IF(D159="SING",0,Model!$W$35*((drdp!C159+drdp!L159)*XYM3E!$B159+(drdp!F159+drdp!O159)*XYM3E!$C159+(drdp!I159+drdp!R159)*XYM3E!$D159))</f>
        <v>0</v>
      </c>
      <c r="G159" s="20">
        <f>IF(D159="SING",0,Model!$W$35*((drdp!D159+drdp!M159)*XYM3E!$B159+(drdp!G159+drdp!P159)*XYM3E!$C159+(drdp!J159+drdp!S159)*XYM3E!$D159))</f>
        <v>0</v>
      </c>
      <c r="H159" s="18">
        <f>IF(D159="SING",(Wellpath!K159-Wellpath!K158)/2*Model!$W$35,Model!$W$35*((drdp!B159)*XYM3E!$B159+(drdp!E159)*XYM3E!$C159+(drdp!H159)*XYM3E!$D159))</f>
        <v>0</v>
      </c>
      <c r="I159" s="18">
        <f>IF(D159="SING",0,Model!$W$35*((drdp!C159)*XYM3E!$B159+(drdp!F159)*XYM3E!$C159+(drdp!I159)*XYM3E!$D159))</f>
        <v>0</v>
      </c>
      <c r="J159" s="18">
        <f>IF(D159="SING",0,Model!$W$35*((drdp!D159)*XYM3E!$B159+(drdp!G159)*XYM3E!$C159+(drdp!J159)*XYM3E!$D159))</f>
        <v>0</v>
      </c>
      <c r="K159" s="21">
        <f t="shared" si="35"/>
        <v>113.49754171379381</v>
      </c>
      <c r="L159" s="21">
        <f t="shared" si="36"/>
        <v>1.5011812153540485</v>
      </c>
      <c r="M159" s="21">
        <f t="shared" si="37"/>
        <v>11.116820805300204</v>
      </c>
      <c r="N159" s="21">
        <f t="shared" si="38"/>
        <v>-4.3061302653231994</v>
      </c>
      <c r="O159" s="21">
        <f t="shared" si="39"/>
        <v>11.477094766546807</v>
      </c>
      <c r="P159" s="21">
        <f t="shared" si="40"/>
        <v>-4.0340391923872403</v>
      </c>
      <c r="Q159" s="19">
        <f t="shared" si="41"/>
        <v>113.49754171379381</v>
      </c>
      <c r="R159" s="19">
        <f t="shared" si="42"/>
        <v>1.5011812153540485</v>
      </c>
      <c r="S159" s="19">
        <f t="shared" si="43"/>
        <v>11.116820805300204</v>
      </c>
      <c r="T159" s="19">
        <f t="shared" si="44"/>
        <v>-4.3061302653231994</v>
      </c>
      <c r="U159" s="19">
        <f t="shared" si="45"/>
        <v>11.477094766546807</v>
      </c>
      <c r="V159" s="19">
        <f t="shared" si="46"/>
        <v>-4.0340391923872403</v>
      </c>
    </row>
    <row r="160" spans="1:22" x14ac:dyDescent="0.25">
      <c r="A160" s="26">
        <f>Wellpath!E160</f>
        <v>0</v>
      </c>
      <c r="B160" s="22">
        <v>0</v>
      </c>
      <c r="C160" s="22" t="e">
        <f>ABS(COS(Wellpath!$L160))*COS(Wellpath!$M160)*MAX(1,SQRT(10/(Wellpath!K160-Wellpath!K159)))</f>
        <v>#DIV/0!</v>
      </c>
      <c r="D160" s="22" t="str">
        <f>IF(ABS(Wellpath!$L160)&lt;VerticalInc,"SING",-ABS(COS(Wellpath!$L160))*SIN(Wellpath!$M160)/SIN(Wellpath!$L160)*MAX(1,SQRT(10/(Wellpath!$K160-Wellpath!$K159))))</f>
        <v>SING</v>
      </c>
      <c r="E160" s="20">
        <f>IF(D160="SING",(Wellpath!K161-Wellpath!K159)/2*Model!$W$35,Model!$W$35*((drdp!B160+drdp!K160)*XYM3E!$B160+(drdp!E160+drdp!N160)*XYM3E!$C160+(drdp!H160+drdp!Q160)*XYM3E!$D160))</f>
        <v>0</v>
      </c>
      <c r="F160" s="20">
        <f>IF(D160="SING",0,Model!$W$35*((drdp!C160+drdp!L160)*XYM3E!$B160+(drdp!F160+drdp!O160)*XYM3E!$C160+(drdp!I160+drdp!R160)*XYM3E!$D160))</f>
        <v>0</v>
      </c>
      <c r="G160" s="20">
        <f>IF(D160="SING",0,Model!$W$35*((drdp!D160+drdp!M160)*XYM3E!$B160+(drdp!G160+drdp!P160)*XYM3E!$C160+(drdp!J160+drdp!S160)*XYM3E!$D160))</f>
        <v>0</v>
      </c>
      <c r="H160" s="18">
        <f>IF(D160="SING",(Wellpath!K160-Wellpath!K159)/2*Model!$W$35,Model!$W$35*((drdp!B160)*XYM3E!$B160+(drdp!E160)*XYM3E!$C160+(drdp!H160)*XYM3E!$D160))</f>
        <v>0</v>
      </c>
      <c r="I160" s="18">
        <f>IF(D160="SING",0,Model!$W$35*((drdp!C160)*XYM3E!$B160+(drdp!F160)*XYM3E!$C160+(drdp!I160)*XYM3E!$D160))</f>
        <v>0</v>
      </c>
      <c r="J160" s="18">
        <f>IF(D160="SING",0,Model!$W$35*((drdp!D160)*XYM3E!$B160+(drdp!G160)*XYM3E!$C160+(drdp!J160)*XYM3E!$D160))</f>
        <v>0</v>
      </c>
      <c r="K160" s="21">
        <f t="shared" si="35"/>
        <v>113.49754171379381</v>
      </c>
      <c r="L160" s="21">
        <f t="shared" si="36"/>
        <v>1.5011812153540485</v>
      </c>
      <c r="M160" s="21">
        <f t="shared" si="37"/>
        <v>11.116820805300204</v>
      </c>
      <c r="N160" s="21">
        <f t="shared" si="38"/>
        <v>-4.3061302653231994</v>
      </c>
      <c r="O160" s="21">
        <f t="shared" si="39"/>
        <v>11.477094766546807</v>
      </c>
      <c r="P160" s="21">
        <f t="shared" si="40"/>
        <v>-4.0340391923872403</v>
      </c>
      <c r="Q160" s="19">
        <f t="shared" si="41"/>
        <v>113.49754171379381</v>
      </c>
      <c r="R160" s="19">
        <f t="shared" si="42"/>
        <v>1.5011812153540485</v>
      </c>
      <c r="S160" s="19">
        <f t="shared" si="43"/>
        <v>11.116820805300204</v>
      </c>
      <c r="T160" s="19">
        <f t="shared" si="44"/>
        <v>-4.3061302653231994</v>
      </c>
      <c r="U160" s="19">
        <f t="shared" si="45"/>
        <v>11.477094766546807</v>
      </c>
      <c r="V160" s="19">
        <f t="shared" si="46"/>
        <v>-4.0340391923872403</v>
      </c>
    </row>
    <row r="161" spans="1:22" x14ac:dyDescent="0.25">
      <c r="A161" s="26">
        <f>Wellpath!E161</f>
        <v>0</v>
      </c>
      <c r="B161" s="22">
        <v>0</v>
      </c>
      <c r="C161" s="22" t="e">
        <f>ABS(COS(Wellpath!$L161))*COS(Wellpath!$M161)*MAX(1,SQRT(10/(Wellpath!K161-Wellpath!K160)))</f>
        <v>#DIV/0!</v>
      </c>
      <c r="D161" s="22" t="str">
        <f>IF(ABS(Wellpath!$L161)&lt;VerticalInc,"SING",-ABS(COS(Wellpath!$L161))*SIN(Wellpath!$M161)/SIN(Wellpath!$L161)*MAX(1,SQRT(10/(Wellpath!$K161-Wellpath!$K160))))</f>
        <v>SING</v>
      </c>
      <c r="E161" s="20">
        <f>IF(D161="SING",(Wellpath!K162-Wellpath!K160)/2*Model!$W$35,Model!$W$35*((drdp!B161+drdp!K161)*XYM3E!$B161+(drdp!E161+drdp!N161)*XYM3E!$C161+(drdp!H161+drdp!Q161)*XYM3E!$D161))</f>
        <v>0</v>
      </c>
      <c r="F161" s="20">
        <f>IF(D161="SING",0,Model!$W$35*((drdp!C161+drdp!L161)*XYM3E!$B161+(drdp!F161+drdp!O161)*XYM3E!$C161+(drdp!I161+drdp!R161)*XYM3E!$D161))</f>
        <v>0</v>
      </c>
      <c r="G161" s="20">
        <f>IF(D161="SING",0,Model!$W$35*((drdp!D161+drdp!M161)*XYM3E!$B161+(drdp!G161+drdp!P161)*XYM3E!$C161+(drdp!J161+drdp!S161)*XYM3E!$D161))</f>
        <v>0</v>
      </c>
      <c r="H161" s="18">
        <f>IF(D161="SING",(Wellpath!K161-Wellpath!K160)/2*Model!$W$35,Model!$W$35*((drdp!B161)*XYM3E!$B161+(drdp!E161)*XYM3E!$C161+(drdp!H161)*XYM3E!$D161))</f>
        <v>0</v>
      </c>
      <c r="I161" s="18">
        <f>IF(D161="SING",0,Model!$W$35*((drdp!C161)*XYM3E!$B161+(drdp!F161)*XYM3E!$C161+(drdp!I161)*XYM3E!$D161))</f>
        <v>0</v>
      </c>
      <c r="J161" s="18">
        <f>IF(D161="SING",0,Model!$W$35*((drdp!D161)*XYM3E!$B161+(drdp!G161)*XYM3E!$C161+(drdp!J161)*XYM3E!$D161))</f>
        <v>0</v>
      </c>
      <c r="K161" s="21">
        <f t="shared" si="35"/>
        <v>113.49754171379381</v>
      </c>
      <c r="L161" s="21">
        <f t="shared" si="36"/>
        <v>1.5011812153540485</v>
      </c>
      <c r="M161" s="21">
        <f t="shared" si="37"/>
        <v>11.116820805300204</v>
      </c>
      <c r="N161" s="21">
        <f t="shared" si="38"/>
        <v>-4.3061302653231994</v>
      </c>
      <c r="O161" s="21">
        <f t="shared" si="39"/>
        <v>11.477094766546807</v>
      </c>
      <c r="P161" s="21">
        <f t="shared" si="40"/>
        <v>-4.0340391923872403</v>
      </c>
      <c r="Q161" s="19">
        <f t="shared" si="41"/>
        <v>113.49754171379381</v>
      </c>
      <c r="R161" s="19">
        <f t="shared" si="42"/>
        <v>1.5011812153540485</v>
      </c>
      <c r="S161" s="19">
        <f t="shared" si="43"/>
        <v>11.116820805300204</v>
      </c>
      <c r="T161" s="19">
        <f t="shared" si="44"/>
        <v>-4.3061302653231994</v>
      </c>
      <c r="U161" s="19">
        <f t="shared" si="45"/>
        <v>11.477094766546807</v>
      </c>
      <c r="V161" s="19">
        <f t="shared" si="46"/>
        <v>-4.0340391923872403</v>
      </c>
    </row>
    <row r="162" spans="1:22" x14ac:dyDescent="0.25">
      <c r="A162" s="26">
        <f>Wellpath!E162</f>
        <v>0</v>
      </c>
      <c r="B162" s="22">
        <v>0</v>
      </c>
      <c r="C162" s="22" t="e">
        <f>ABS(COS(Wellpath!$L162))*COS(Wellpath!$M162)*MAX(1,SQRT(10/(Wellpath!K162-Wellpath!K161)))</f>
        <v>#DIV/0!</v>
      </c>
      <c r="D162" s="22" t="str">
        <f>IF(ABS(Wellpath!$L162)&lt;VerticalInc,"SING",-ABS(COS(Wellpath!$L162))*SIN(Wellpath!$M162)/SIN(Wellpath!$L162)*MAX(1,SQRT(10/(Wellpath!$K162-Wellpath!$K161))))</f>
        <v>SING</v>
      </c>
      <c r="E162" s="20">
        <f>IF(D162="SING",(Wellpath!K163-Wellpath!K161)/2*Model!$W$35,Model!$W$35*((drdp!B162+drdp!K162)*XYM3E!$B162+(drdp!E162+drdp!N162)*XYM3E!$C162+(drdp!H162+drdp!Q162)*XYM3E!$D162))</f>
        <v>0</v>
      </c>
      <c r="F162" s="20">
        <f>IF(D162="SING",0,Model!$W$35*((drdp!C162+drdp!L162)*XYM3E!$B162+(drdp!F162+drdp!O162)*XYM3E!$C162+(drdp!I162+drdp!R162)*XYM3E!$D162))</f>
        <v>0</v>
      </c>
      <c r="G162" s="20">
        <f>IF(D162="SING",0,Model!$W$35*((drdp!D162+drdp!M162)*XYM3E!$B162+(drdp!G162+drdp!P162)*XYM3E!$C162+(drdp!J162+drdp!S162)*XYM3E!$D162))</f>
        <v>0</v>
      </c>
      <c r="H162" s="18">
        <f>IF(D162="SING",(Wellpath!K162-Wellpath!K161)/2*Model!$W$35,Model!$W$35*((drdp!B162)*XYM3E!$B162+(drdp!E162)*XYM3E!$C162+(drdp!H162)*XYM3E!$D162))</f>
        <v>0</v>
      </c>
      <c r="I162" s="18">
        <f>IF(D162="SING",0,Model!$W$35*((drdp!C162)*XYM3E!$B162+(drdp!F162)*XYM3E!$C162+(drdp!I162)*XYM3E!$D162))</f>
        <v>0</v>
      </c>
      <c r="J162" s="18">
        <f>IF(D162="SING",0,Model!$W$35*((drdp!D162)*XYM3E!$B162+(drdp!G162)*XYM3E!$C162+(drdp!J162)*XYM3E!$D162))</f>
        <v>0</v>
      </c>
      <c r="K162" s="21">
        <f t="shared" si="35"/>
        <v>113.49754171379381</v>
      </c>
      <c r="L162" s="21">
        <f t="shared" si="36"/>
        <v>1.5011812153540485</v>
      </c>
      <c r="M162" s="21">
        <f t="shared" si="37"/>
        <v>11.116820805300204</v>
      </c>
      <c r="N162" s="21">
        <f t="shared" si="38"/>
        <v>-4.3061302653231994</v>
      </c>
      <c r="O162" s="21">
        <f t="shared" si="39"/>
        <v>11.477094766546807</v>
      </c>
      <c r="P162" s="21">
        <f t="shared" si="40"/>
        <v>-4.0340391923872403</v>
      </c>
      <c r="Q162" s="19">
        <f t="shared" si="41"/>
        <v>113.49754171379381</v>
      </c>
      <c r="R162" s="19">
        <f t="shared" si="42"/>
        <v>1.5011812153540485</v>
      </c>
      <c r="S162" s="19">
        <f t="shared" si="43"/>
        <v>11.116820805300204</v>
      </c>
      <c r="T162" s="19">
        <f t="shared" si="44"/>
        <v>-4.3061302653231994</v>
      </c>
      <c r="U162" s="19">
        <f t="shared" si="45"/>
        <v>11.477094766546807</v>
      </c>
      <c r="V162" s="19">
        <f t="shared" si="46"/>
        <v>-4.0340391923872403</v>
      </c>
    </row>
    <row r="163" spans="1:22" x14ac:dyDescent="0.25">
      <c r="A163" s="26">
        <f>Wellpath!E163</f>
        <v>0</v>
      </c>
      <c r="B163" s="22">
        <v>0</v>
      </c>
      <c r="C163" s="22" t="e">
        <f>ABS(COS(Wellpath!$L163))*COS(Wellpath!$M163)*MAX(1,SQRT(10/(Wellpath!K163-Wellpath!K162)))</f>
        <v>#DIV/0!</v>
      </c>
      <c r="D163" s="22" t="str">
        <f>IF(ABS(Wellpath!$L163)&lt;VerticalInc,"SING",-ABS(COS(Wellpath!$L163))*SIN(Wellpath!$M163)/SIN(Wellpath!$L163)*MAX(1,SQRT(10/(Wellpath!$K163-Wellpath!$K162))))</f>
        <v>SING</v>
      </c>
      <c r="E163" s="20">
        <f>IF(D163="SING",(Wellpath!K164-Wellpath!K162)/2*Model!$W$35,Model!$W$35*((drdp!B163+drdp!K163)*XYM3E!$B163+(drdp!E163+drdp!N163)*XYM3E!$C163+(drdp!H163+drdp!Q163)*XYM3E!$D163))</f>
        <v>0</v>
      </c>
      <c r="F163" s="20">
        <f>IF(D163="SING",0,Model!$W$35*((drdp!C163+drdp!L163)*XYM3E!$B163+(drdp!F163+drdp!O163)*XYM3E!$C163+(drdp!I163+drdp!R163)*XYM3E!$D163))</f>
        <v>0</v>
      </c>
      <c r="G163" s="20">
        <f>IF(D163="SING",0,Model!$W$35*((drdp!D163+drdp!M163)*XYM3E!$B163+(drdp!G163+drdp!P163)*XYM3E!$C163+(drdp!J163+drdp!S163)*XYM3E!$D163))</f>
        <v>0</v>
      </c>
      <c r="H163" s="18">
        <f>IF(D163="SING",(Wellpath!K163-Wellpath!K162)/2*Model!$W$35,Model!$W$35*((drdp!B163)*XYM3E!$B163+(drdp!E163)*XYM3E!$C163+(drdp!H163)*XYM3E!$D163))</f>
        <v>0</v>
      </c>
      <c r="I163" s="18">
        <f>IF(D163="SING",0,Model!$W$35*((drdp!C163)*XYM3E!$B163+(drdp!F163)*XYM3E!$C163+(drdp!I163)*XYM3E!$D163))</f>
        <v>0</v>
      </c>
      <c r="J163" s="18">
        <f>IF(D163="SING",0,Model!$W$35*((drdp!D163)*XYM3E!$B163+(drdp!G163)*XYM3E!$C163+(drdp!J163)*XYM3E!$D163))</f>
        <v>0</v>
      </c>
      <c r="K163" s="21">
        <f t="shared" si="35"/>
        <v>113.49754171379381</v>
      </c>
      <c r="L163" s="21">
        <f t="shared" si="36"/>
        <v>1.5011812153540485</v>
      </c>
      <c r="M163" s="21">
        <f t="shared" si="37"/>
        <v>11.116820805300204</v>
      </c>
      <c r="N163" s="21">
        <f t="shared" si="38"/>
        <v>-4.3061302653231994</v>
      </c>
      <c r="O163" s="21">
        <f t="shared" si="39"/>
        <v>11.477094766546807</v>
      </c>
      <c r="P163" s="21">
        <f t="shared" si="40"/>
        <v>-4.0340391923872403</v>
      </c>
      <c r="Q163" s="19">
        <f t="shared" si="41"/>
        <v>113.49754171379381</v>
      </c>
      <c r="R163" s="19">
        <f t="shared" si="42"/>
        <v>1.5011812153540485</v>
      </c>
      <c r="S163" s="19">
        <f t="shared" si="43"/>
        <v>11.116820805300204</v>
      </c>
      <c r="T163" s="19">
        <f t="shared" si="44"/>
        <v>-4.3061302653231994</v>
      </c>
      <c r="U163" s="19">
        <f t="shared" si="45"/>
        <v>11.477094766546807</v>
      </c>
      <c r="V163" s="19">
        <f t="shared" si="46"/>
        <v>-4.0340391923872403</v>
      </c>
    </row>
    <row r="164" spans="1:22" x14ac:dyDescent="0.25">
      <c r="A164" s="26">
        <f>Wellpath!E164</f>
        <v>0</v>
      </c>
      <c r="B164" s="22">
        <v>0</v>
      </c>
      <c r="C164" s="22" t="e">
        <f>ABS(COS(Wellpath!$L164))*COS(Wellpath!$M164)*MAX(1,SQRT(10/(Wellpath!K164-Wellpath!K163)))</f>
        <v>#DIV/0!</v>
      </c>
      <c r="D164" s="22" t="str">
        <f>IF(ABS(Wellpath!$L164)&lt;VerticalInc,"SING",-ABS(COS(Wellpath!$L164))*SIN(Wellpath!$M164)/SIN(Wellpath!$L164)*MAX(1,SQRT(10/(Wellpath!$K164-Wellpath!$K163))))</f>
        <v>SING</v>
      </c>
      <c r="E164" s="20">
        <f>IF(D164="SING",(Wellpath!K165-Wellpath!K163)/2*Model!$W$35,Model!$W$35*((drdp!B164+drdp!K164)*XYM3E!$B164+(drdp!E164+drdp!N164)*XYM3E!$C164+(drdp!H164+drdp!Q164)*XYM3E!$D164))</f>
        <v>0</v>
      </c>
      <c r="F164" s="20">
        <f>IF(D164="SING",0,Model!$W$35*((drdp!C164+drdp!L164)*XYM3E!$B164+(drdp!F164+drdp!O164)*XYM3E!$C164+(drdp!I164+drdp!R164)*XYM3E!$D164))</f>
        <v>0</v>
      </c>
      <c r="G164" s="20">
        <f>IF(D164="SING",0,Model!$W$35*((drdp!D164+drdp!M164)*XYM3E!$B164+(drdp!G164+drdp!P164)*XYM3E!$C164+(drdp!J164+drdp!S164)*XYM3E!$D164))</f>
        <v>0</v>
      </c>
      <c r="H164" s="18">
        <f>IF(D164="SING",(Wellpath!K164-Wellpath!K163)/2*Model!$W$35,Model!$W$35*((drdp!B164)*XYM3E!$B164+(drdp!E164)*XYM3E!$C164+(drdp!H164)*XYM3E!$D164))</f>
        <v>0</v>
      </c>
      <c r="I164" s="18">
        <f>IF(D164="SING",0,Model!$W$35*((drdp!C164)*XYM3E!$B164+(drdp!F164)*XYM3E!$C164+(drdp!I164)*XYM3E!$D164))</f>
        <v>0</v>
      </c>
      <c r="J164" s="18">
        <f>IF(D164="SING",0,Model!$W$35*((drdp!D164)*XYM3E!$B164+(drdp!G164)*XYM3E!$C164+(drdp!J164)*XYM3E!$D164))</f>
        <v>0</v>
      </c>
      <c r="K164" s="21">
        <f t="shared" si="35"/>
        <v>113.49754171379381</v>
      </c>
      <c r="L164" s="21">
        <f t="shared" si="36"/>
        <v>1.5011812153540485</v>
      </c>
      <c r="M164" s="21">
        <f t="shared" si="37"/>
        <v>11.116820805300204</v>
      </c>
      <c r="N164" s="21">
        <f t="shared" si="38"/>
        <v>-4.3061302653231994</v>
      </c>
      <c r="O164" s="21">
        <f t="shared" si="39"/>
        <v>11.477094766546807</v>
      </c>
      <c r="P164" s="21">
        <f t="shared" si="40"/>
        <v>-4.0340391923872403</v>
      </c>
      <c r="Q164" s="19">
        <f t="shared" si="41"/>
        <v>113.49754171379381</v>
      </c>
      <c r="R164" s="19">
        <f t="shared" si="42"/>
        <v>1.5011812153540485</v>
      </c>
      <c r="S164" s="19">
        <f t="shared" si="43"/>
        <v>11.116820805300204</v>
      </c>
      <c r="T164" s="19">
        <f t="shared" si="44"/>
        <v>-4.3061302653231994</v>
      </c>
      <c r="U164" s="19">
        <f t="shared" si="45"/>
        <v>11.477094766546807</v>
      </c>
      <c r="V164" s="19">
        <f t="shared" si="46"/>
        <v>-4.0340391923872403</v>
      </c>
    </row>
    <row r="165" spans="1:22" x14ac:dyDescent="0.25">
      <c r="A165" s="26">
        <f>Wellpath!E165</f>
        <v>0</v>
      </c>
      <c r="B165" s="22">
        <v>0</v>
      </c>
      <c r="C165" s="22" t="e">
        <f>ABS(COS(Wellpath!$L165))*COS(Wellpath!$M165)*MAX(1,SQRT(10/(Wellpath!K165-Wellpath!K164)))</f>
        <v>#DIV/0!</v>
      </c>
      <c r="D165" s="22" t="str">
        <f>IF(ABS(Wellpath!$L165)&lt;VerticalInc,"SING",-ABS(COS(Wellpath!$L165))*SIN(Wellpath!$M165)/SIN(Wellpath!$L165)*MAX(1,SQRT(10/(Wellpath!$K165-Wellpath!$K164))))</f>
        <v>SING</v>
      </c>
      <c r="E165" s="20">
        <f>IF(D165="SING",(Wellpath!K166-Wellpath!K164)/2*Model!$W$35,Model!$W$35*((drdp!B165+drdp!K165)*XYM3E!$B165+(drdp!E165+drdp!N165)*XYM3E!$C165+(drdp!H165+drdp!Q165)*XYM3E!$D165))</f>
        <v>0</v>
      </c>
      <c r="F165" s="20">
        <f>IF(D165="SING",0,Model!$W$35*((drdp!C165+drdp!L165)*XYM3E!$B165+(drdp!F165+drdp!O165)*XYM3E!$C165+(drdp!I165+drdp!R165)*XYM3E!$D165))</f>
        <v>0</v>
      </c>
      <c r="G165" s="20">
        <f>IF(D165="SING",0,Model!$W$35*((drdp!D165+drdp!M165)*XYM3E!$B165+(drdp!G165+drdp!P165)*XYM3E!$C165+(drdp!J165+drdp!S165)*XYM3E!$D165))</f>
        <v>0</v>
      </c>
      <c r="H165" s="18">
        <f>IF(D165="SING",(Wellpath!K165-Wellpath!K164)/2*Model!$W$35,Model!$W$35*((drdp!B165)*XYM3E!$B165+(drdp!E165)*XYM3E!$C165+(drdp!H165)*XYM3E!$D165))</f>
        <v>0</v>
      </c>
      <c r="I165" s="18">
        <f>IF(D165="SING",0,Model!$W$35*((drdp!C165)*XYM3E!$B165+(drdp!F165)*XYM3E!$C165+(drdp!I165)*XYM3E!$D165))</f>
        <v>0</v>
      </c>
      <c r="J165" s="18">
        <f>IF(D165="SING",0,Model!$W$35*((drdp!D165)*XYM3E!$B165+(drdp!G165)*XYM3E!$C165+(drdp!J165)*XYM3E!$D165))</f>
        <v>0</v>
      </c>
      <c r="K165" s="21">
        <f t="shared" si="35"/>
        <v>113.49754171379381</v>
      </c>
      <c r="L165" s="21">
        <f t="shared" si="36"/>
        <v>1.5011812153540485</v>
      </c>
      <c r="M165" s="21">
        <f t="shared" si="37"/>
        <v>11.116820805300204</v>
      </c>
      <c r="N165" s="21">
        <f t="shared" si="38"/>
        <v>-4.3061302653231994</v>
      </c>
      <c r="O165" s="21">
        <f t="shared" si="39"/>
        <v>11.477094766546807</v>
      </c>
      <c r="P165" s="21">
        <f t="shared" si="40"/>
        <v>-4.0340391923872403</v>
      </c>
      <c r="Q165" s="19">
        <f t="shared" si="41"/>
        <v>113.49754171379381</v>
      </c>
      <c r="R165" s="19">
        <f t="shared" si="42"/>
        <v>1.5011812153540485</v>
      </c>
      <c r="S165" s="19">
        <f t="shared" si="43"/>
        <v>11.116820805300204</v>
      </c>
      <c r="T165" s="19">
        <f t="shared" si="44"/>
        <v>-4.3061302653231994</v>
      </c>
      <c r="U165" s="19">
        <f t="shared" si="45"/>
        <v>11.477094766546807</v>
      </c>
      <c r="V165" s="19">
        <f t="shared" si="46"/>
        <v>-4.0340391923872403</v>
      </c>
    </row>
    <row r="166" spans="1:22" x14ac:dyDescent="0.25">
      <c r="A166" s="26">
        <f>Wellpath!E166</f>
        <v>0</v>
      </c>
      <c r="B166" s="22">
        <v>0</v>
      </c>
      <c r="C166" s="22" t="e">
        <f>ABS(COS(Wellpath!$L166))*COS(Wellpath!$M166)*MAX(1,SQRT(10/(Wellpath!K166-Wellpath!K165)))</f>
        <v>#DIV/0!</v>
      </c>
      <c r="D166" s="22" t="str">
        <f>IF(ABS(Wellpath!$L166)&lt;VerticalInc,"SING",-ABS(COS(Wellpath!$L166))*SIN(Wellpath!$M166)/SIN(Wellpath!$L166)*MAX(1,SQRT(10/(Wellpath!$K166-Wellpath!$K165))))</f>
        <v>SING</v>
      </c>
      <c r="E166" s="20">
        <f>IF(D166="SING",(Wellpath!K167-Wellpath!K165)/2*Model!$W$35,Model!$W$35*((drdp!B166+drdp!K166)*XYM3E!$B166+(drdp!E166+drdp!N166)*XYM3E!$C166+(drdp!H166+drdp!Q166)*XYM3E!$D166))</f>
        <v>0</v>
      </c>
      <c r="F166" s="20">
        <f>IF(D166="SING",0,Model!$W$35*((drdp!C166+drdp!L166)*XYM3E!$B166+(drdp!F166+drdp!O166)*XYM3E!$C166+(drdp!I166+drdp!R166)*XYM3E!$D166))</f>
        <v>0</v>
      </c>
      <c r="G166" s="20">
        <f>IF(D166="SING",0,Model!$W$35*((drdp!D166+drdp!M166)*XYM3E!$B166+(drdp!G166+drdp!P166)*XYM3E!$C166+(drdp!J166+drdp!S166)*XYM3E!$D166))</f>
        <v>0</v>
      </c>
      <c r="H166" s="18">
        <f>IF(D166="SING",(Wellpath!K166-Wellpath!K165)/2*Model!$W$35,Model!$W$35*((drdp!B166)*XYM3E!$B166+(drdp!E166)*XYM3E!$C166+(drdp!H166)*XYM3E!$D166))</f>
        <v>0</v>
      </c>
      <c r="I166" s="18">
        <f>IF(D166="SING",0,Model!$W$35*((drdp!C166)*XYM3E!$B166+(drdp!F166)*XYM3E!$C166+(drdp!I166)*XYM3E!$D166))</f>
        <v>0</v>
      </c>
      <c r="J166" s="18">
        <f>IF(D166="SING",0,Model!$W$35*((drdp!D166)*XYM3E!$B166+(drdp!G166)*XYM3E!$C166+(drdp!J166)*XYM3E!$D166))</f>
        <v>0</v>
      </c>
      <c r="K166" s="21">
        <f t="shared" si="35"/>
        <v>113.49754171379381</v>
      </c>
      <c r="L166" s="21">
        <f t="shared" si="36"/>
        <v>1.5011812153540485</v>
      </c>
      <c r="M166" s="21">
        <f t="shared" si="37"/>
        <v>11.116820805300204</v>
      </c>
      <c r="N166" s="21">
        <f t="shared" si="38"/>
        <v>-4.3061302653231994</v>
      </c>
      <c r="O166" s="21">
        <f t="shared" si="39"/>
        <v>11.477094766546807</v>
      </c>
      <c r="P166" s="21">
        <f t="shared" si="40"/>
        <v>-4.0340391923872403</v>
      </c>
      <c r="Q166" s="19">
        <f t="shared" si="41"/>
        <v>113.49754171379381</v>
      </c>
      <c r="R166" s="19">
        <f t="shared" si="42"/>
        <v>1.5011812153540485</v>
      </c>
      <c r="S166" s="19">
        <f t="shared" si="43"/>
        <v>11.116820805300204</v>
      </c>
      <c r="T166" s="19">
        <f t="shared" si="44"/>
        <v>-4.3061302653231994</v>
      </c>
      <c r="U166" s="19">
        <f t="shared" si="45"/>
        <v>11.477094766546807</v>
      </c>
      <c r="V166" s="19">
        <f t="shared" si="46"/>
        <v>-4.0340391923872403</v>
      </c>
    </row>
    <row r="167" spans="1:22" x14ac:dyDescent="0.25">
      <c r="A167" s="26">
        <f>Wellpath!E167</f>
        <v>0</v>
      </c>
      <c r="B167" s="22">
        <v>0</v>
      </c>
      <c r="C167" s="22" t="e">
        <f>ABS(COS(Wellpath!$L167))*COS(Wellpath!$M167)*MAX(1,SQRT(10/(Wellpath!K167-Wellpath!K166)))</f>
        <v>#DIV/0!</v>
      </c>
      <c r="D167" s="22" t="str">
        <f>IF(ABS(Wellpath!$L167)&lt;VerticalInc,"SING",-ABS(COS(Wellpath!$L167))*SIN(Wellpath!$M167)/SIN(Wellpath!$L167)*MAX(1,SQRT(10/(Wellpath!$K167-Wellpath!$K166))))</f>
        <v>SING</v>
      </c>
      <c r="E167" s="20">
        <f>IF(D167="SING",(Wellpath!K168-Wellpath!K166)/2*Model!$W$35,Model!$W$35*((drdp!B167+drdp!K167)*XYM3E!$B167+(drdp!E167+drdp!N167)*XYM3E!$C167+(drdp!H167+drdp!Q167)*XYM3E!$D167))</f>
        <v>0</v>
      </c>
      <c r="F167" s="20">
        <f>IF(D167="SING",0,Model!$W$35*((drdp!C167+drdp!L167)*XYM3E!$B167+(drdp!F167+drdp!O167)*XYM3E!$C167+(drdp!I167+drdp!R167)*XYM3E!$D167))</f>
        <v>0</v>
      </c>
      <c r="G167" s="20">
        <f>IF(D167="SING",0,Model!$W$35*((drdp!D167+drdp!M167)*XYM3E!$B167+(drdp!G167+drdp!P167)*XYM3E!$C167+(drdp!J167+drdp!S167)*XYM3E!$D167))</f>
        <v>0</v>
      </c>
      <c r="H167" s="18">
        <f>IF(D167="SING",(Wellpath!K167-Wellpath!K166)/2*Model!$W$35,Model!$W$35*((drdp!B167)*XYM3E!$B167+(drdp!E167)*XYM3E!$C167+(drdp!H167)*XYM3E!$D167))</f>
        <v>0</v>
      </c>
      <c r="I167" s="18">
        <f>IF(D167="SING",0,Model!$W$35*((drdp!C167)*XYM3E!$B167+(drdp!F167)*XYM3E!$C167+(drdp!I167)*XYM3E!$D167))</f>
        <v>0</v>
      </c>
      <c r="J167" s="18">
        <f>IF(D167="SING",0,Model!$W$35*((drdp!D167)*XYM3E!$B167+(drdp!G167)*XYM3E!$C167+(drdp!J167)*XYM3E!$D167))</f>
        <v>0</v>
      </c>
      <c r="K167" s="21">
        <f t="shared" si="35"/>
        <v>113.49754171379381</v>
      </c>
      <c r="L167" s="21">
        <f t="shared" si="36"/>
        <v>1.5011812153540485</v>
      </c>
      <c r="M167" s="21">
        <f t="shared" si="37"/>
        <v>11.116820805300204</v>
      </c>
      <c r="N167" s="21">
        <f t="shared" si="38"/>
        <v>-4.3061302653231994</v>
      </c>
      <c r="O167" s="21">
        <f t="shared" si="39"/>
        <v>11.477094766546807</v>
      </c>
      <c r="P167" s="21">
        <f t="shared" si="40"/>
        <v>-4.0340391923872403</v>
      </c>
      <c r="Q167" s="19">
        <f t="shared" si="41"/>
        <v>113.49754171379381</v>
      </c>
      <c r="R167" s="19">
        <f t="shared" si="42"/>
        <v>1.5011812153540485</v>
      </c>
      <c r="S167" s="19">
        <f t="shared" si="43"/>
        <v>11.116820805300204</v>
      </c>
      <c r="T167" s="19">
        <f t="shared" si="44"/>
        <v>-4.3061302653231994</v>
      </c>
      <c r="U167" s="19">
        <f t="shared" si="45"/>
        <v>11.477094766546807</v>
      </c>
      <c r="V167" s="19">
        <f t="shared" si="46"/>
        <v>-4.0340391923872403</v>
      </c>
    </row>
    <row r="168" spans="1:22" x14ac:dyDescent="0.25">
      <c r="A168" s="26">
        <f>Wellpath!E168</f>
        <v>0</v>
      </c>
      <c r="B168" s="22">
        <v>0</v>
      </c>
      <c r="C168" s="22" t="e">
        <f>ABS(COS(Wellpath!$L168))*COS(Wellpath!$M168)*MAX(1,SQRT(10/(Wellpath!K168-Wellpath!K167)))</f>
        <v>#DIV/0!</v>
      </c>
      <c r="D168" s="22" t="str">
        <f>IF(ABS(Wellpath!$L168)&lt;VerticalInc,"SING",-ABS(COS(Wellpath!$L168))*SIN(Wellpath!$M168)/SIN(Wellpath!$L168)*MAX(1,SQRT(10/(Wellpath!$K168-Wellpath!$K167))))</f>
        <v>SING</v>
      </c>
      <c r="E168" s="20">
        <f>IF(D168="SING",(Wellpath!K169-Wellpath!K167)/2*Model!$W$35,Model!$W$35*((drdp!B168+drdp!K168)*XYM3E!$B168+(drdp!E168+drdp!N168)*XYM3E!$C168+(drdp!H168+drdp!Q168)*XYM3E!$D168))</f>
        <v>0</v>
      </c>
      <c r="F168" s="20">
        <f>IF(D168="SING",0,Model!$W$35*((drdp!C168+drdp!L168)*XYM3E!$B168+(drdp!F168+drdp!O168)*XYM3E!$C168+(drdp!I168+drdp!R168)*XYM3E!$D168))</f>
        <v>0</v>
      </c>
      <c r="G168" s="20">
        <f>IF(D168="SING",0,Model!$W$35*((drdp!D168+drdp!M168)*XYM3E!$B168+(drdp!G168+drdp!P168)*XYM3E!$C168+(drdp!J168+drdp!S168)*XYM3E!$D168))</f>
        <v>0</v>
      </c>
      <c r="H168" s="18">
        <f>IF(D168="SING",(Wellpath!K168-Wellpath!K167)/2*Model!$W$35,Model!$W$35*((drdp!B168)*XYM3E!$B168+(drdp!E168)*XYM3E!$C168+(drdp!H168)*XYM3E!$D168))</f>
        <v>0</v>
      </c>
      <c r="I168" s="18">
        <f>IF(D168="SING",0,Model!$W$35*((drdp!C168)*XYM3E!$B168+(drdp!F168)*XYM3E!$C168+(drdp!I168)*XYM3E!$D168))</f>
        <v>0</v>
      </c>
      <c r="J168" s="18">
        <f>IF(D168="SING",0,Model!$W$35*((drdp!D168)*XYM3E!$B168+(drdp!G168)*XYM3E!$C168+(drdp!J168)*XYM3E!$D168))</f>
        <v>0</v>
      </c>
      <c r="K168" s="21">
        <f t="shared" si="35"/>
        <v>113.49754171379381</v>
      </c>
      <c r="L168" s="21">
        <f t="shared" si="36"/>
        <v>1.5011812153540485</v>
      </c>
      <c r="M168" s="21">
        <f t="shared" si="37"/>
        <v>11.116820805300204</v>
      </c>
      <c r="N168" s="21">
        <f t="shared" si="38"/>
        <v>-4.3061302653231994</v>
      </c>
      <c r="O168" s="21">
        <f t="shared" si="39"/>
        <v>11.477094766546807</v>
      </c>
      <c r="P168" s="21">
        <f t="shared" si="40"/>
        <v>-4.0340391923872403</v>
      </c>
      <c r="Q168" s="19">
        <f t="shared" si="41"/>
        <v>113.49754171379381</v>
      </c>
      <c r="R168" s="19">
        <f t="shared" si="42"/>
        <v>1.5011812153540485</v>
      </c>
      <c r="S168" s="19">
        <f t="shared" si="43"/>
        <v>11.116820805300204</v>
      </c>
      <c r="T168" s="19">
        <f t="shared" si="44"/>
        <v>-4.3061302653231994</v>
      </c>
      <c r="U168" s="19">
        <f t="shared" si="45"/>
        <v>11.477094766546807</v>
      </c>
      <c r="V168" s="19">
        <f t="shared" si="46"/>
        <v>-4.0340391923872403</v>
      </c>
    </row>
    <row r="169" spans="1:22" x14ac:dyDescent="0.25">
      <c r="A169" s="26">
        <f>Wellpath!E169</f>
        <v>0</v>
      </c>
      <c r="B169" s="22">
        <v>0</v>
      </c>
      <c r="C169" s="22" t="e">
        <f>ABS(COS(Wellpath!$L169))*COS(Wellpath!$M169)*MAX(1,SQRT(10/(Wellpath!K169-Wellpath!K168)))</f>
        <v>#DIV/0!</v>
      </c>
      <c r="D169" s="22" t="str">
        <f>IF(ABS(Wellpath!$L169)&lt;VerticalInc,"SING",-ABS(COS(Wellpath!$L169))*SIN(Wellpath!$M169)/SIN(Wellpath!$L169)*MAX(1,SQRT(10/(Wellpath!$K169-Wellpath!$K168))))</f>
        <v>SING</v>
      </c>
      <c r="E169" s="20">
        <f>IF(D169="SING",(Wellpath!K170-Wellpath!K168)/2*Model!$W$35,Model!$W$35*((drdp!B169+drdp!K169)*XYM3E!$B169+(drdp!E169+drdp!N169)*XYM3E!$C169+(drdp!H169+drdp!Q169)*XYM3E!$D169))</f>
        <v>0</v>
      </c>
      <c r="F169" s="20">
        <f>IF(D169="SING",0,Model!$W$35*((drdp!C169+drdp!L169)*XYM3E!$B169+(drdp!F169+drdp!O169)*XYM3E!$C169+(drdp!I169+drdp!R169)*XYM3E!$D169))</f>
        <v>0</v>
      </c>
      <c r="G169" s="20">
        <f>IF(D169="SING",0,Model!$W$35*((drdp!D169+drdp!M169)*XYM3E!$B169+(drdp!G169+drdp!P169)*XYM3E!$C169+(drdp!J169+drdp!S169)*XYM3E!$D169))</f>
        <v>0</v>
      </c>
      <c r="H169" s="18">
        <f>IF(D169="SING",(Wellpath!K169-Wellpath!K168)/2*Model!$W$35,Model!$W$35*((drdp!B169)*XYM3E!$B169+(drdp!E169)*XYM3E!$C169+(drdp!H169)*XYM3E!$D169))</f>
        <v>0</v>
      </c>
      <c r="I169" s="18">
        <f>IF(D169="SING",0,Model!$W$35*((drdp!C169)*XYM3E!$B169+(drdp!F169)*XYM3E!$C169+(drdp!I169)*XYM3E!$D169))</f>
        <v>0</v>
      </c>
      <c r="J169" s="18">
        <f>IF(D169="SING",0,Model!$W$35*((drdp!D169)*XYM3E!$B169+(drdp!G169)*XYM3E!$C169+(drdp!J169)*XYM3E!$D169))</f>
        <v>0</v>
      </c>
      <c r="K169" s="21">
        <f t="shared" si="35"/>
        <v>113.49754171379381</v>
      </c>
      <c r="L169" s="21">
        <f t="shared" si="36"/>
        <v>1.5011812153540485</v>
      </c>
      <c r="M169" s="21">
        <f t="shared" si="37"/>
        <v>11.116820805300204</v>
      </c>
      <c r="N169" s="21">
        <f t="shared" si="38"/>
        <v>-4.3061302653231994</v>
      </c>
      <c r="O169" s="21">
        <f t="shared" si="39"/>
        <v>11.477094766546807</v>
      </c>
      <c r="P169" s="21">
        <f t="shared" si="40"/>
        <v>-4.0340391923872403</v>
      </c>
      <c r="Q169" s="19">
        <f t="shared" si="41"/>
        <v>113.49754171379381</v>
      </c>
      <c r="R169" s="19">
        <f t="shared" si="42"/>
        <v>1.5011812153540485</v>
      </c>
      <c r="S169" s="19">
        <f t="shared" si="43"/>
        <v>11.116820805300204</v>
      </c>
      <c r="T169" s="19">
        <f t="shared" si="44"/>
        <v>-4.3061302653231994</v>
      </c>
      <c r="U169" s="19">
        <f t="shared" si="45"/>
        <v>11.477094766546807</v>
      </c>
      <c r="V169" s="19">
        <f t="shared" si="46"/>
        <v>-4.0340391923872403</v>
      </c>
    </row>
    <row r="170" spans="1:22" x14ac:dyDescent="0.25">
      <c r="A170" s="26">
        <f>Wellpath!E170</f>
        <v>0</v>
      </c>
      <c r="B170" s="22">
        <v>0</v>
      </c>
      <c r="C170" s="22" t="e">
        <f>ABS(COS(Wellpath!$L170))*COS(Wellpath!$M170)*MAX(1,SQRT(10/(Wellpath!K170-Wellpath!K169)))</f>
        <v>#DIV/0!</v>
      </c>
      <c r="D170" s="22" t="str">
        <f>IF(ABS(Wellpath!$L170)&lt;VerticalInc,"SING",-ABS(COS(Wellpath!$L170))*SIN(Wellpath!$M170)/SIN(Wellpath!$L170)*MAX(1,SQRT(10/(Wellpath!$K170-Wellpath!$K169))))</f>
        <v>SING</v>
      </c>
      <c r="E170" s="20">
        <f>IF(D170="SING",(Wellpath!K171-Wellpath!K169)/2*Model!$W$35,Model!$W$35*((drdp!B170+drdp!K170)*XYM3E!$B170+(drdp!E170+drdp!N170)*XYM3E!$C170+(drdp!H170+drdp!Q170)*XYM3E!$D170))</f>
        <v>0</v>
      </c>
      <c r="F170" s="20">
        <f>IF(D170="SING",0,Model!$W$35*((drdp!C170+drdp!L170)*XYM3E!$B170+(drdp!F170+drdp!O170)*XYM3E!$C170+(drdp!I170+drdp!R170)*XYM3E!$D170))</f>
        <v>0</v>
      </c>
      <c r="G170" s="20">
        <f>IF(D170="SING",0,Model!$W$35*((drdp!D170+drdp!M170)*XYM3E!$B170+(drdp!G170+drdp!P170)*XYM3E!$C170+(drdp!J170+drdp!S170)*XYM3E!$D170))</f>
        <v>0</v>
      </c>
      <c r="H170" s="18">
        <f>IF(D170="SING",(Wellpath!K170-Wellpath!K169)/2*Model!$W$35,Model!$W$35*((drdp!B170)*XYM3E!$B170+(drdp!E170)*XYM3E!$C170+(drdp!H170)*XYM3E!$D170))</f>
        <v>0</v>
      </c>
      <c r="I170" s="18">
        <f>IF(D170="SING",0,Model!$W$35*((drdp!C170)*XYM3E!$B170+(drdp!F170)*XYM3E!$C170+(drdp!I170)*XYM3E!$D170))</f>
        <v>0</v>
      </c>
      <c r="J170" s="18">
        <f>IF(D170="SING",0,Model!$W$35*((drdp!D170)*XYM3E!$B170+(drdp!G170)*XYM3E!$C170+(drdp!J170)*XYM3E!$D170))</f>
        <v>0</v>
      </c>
      <c r="K170" s="21">
        <f t="shared" si="35"/>
        <v>113.49754171379381</v>
      </c>
      <c r="L170" s="21">
        <f t="shared" si="36"/>
        <v>1.5011812153540485</v>
      </c>
      <c r="M170" s="21">
        <f t="shared" si="37"/>
        <v>11.116820805300204</v>
      </c>
      <c r="N170" s="21">
        <f t="shared" si="38"/>
        <v>-4.3061302653231994</v>
      </c>
      <c r="O170" s="21">
        <f t="shared" si="39"/>
        <v>11.477094766546807</v>
      </c>
      <c r="P170" s="21">
        <f t="shared" si="40"/>
        <v>-4.0340391923872403</v>
      </c>
      <c r="Q170" s="19">
        <f t="shared" si="41"/>
        <v>113.49754171379381</v>
      </c>
      <c r="R170" s="19">
        <f t="shared" si="42"/>
        <v>1.5011812153540485</v>
      </c>
      <c r="S170" s="19">
        <f t="shared" si="43"/>
        <v>11.116820805300204</v>
      </c>
      <c r="T170" s="19">
        <f t="shared" si="44"/>
        <v>-4.3061302653231994</v>
      </c>
      <c r="U170" s="19">
        <f t="shared" si="45"/>
        <v>11.477094766546807</v>
      </c>
      <c r="V170" s="19">
        <f t="shared" si="46"/>
        <v>-4.0340391923872403</v>
      </c>
    </row>
    <row r="171" spans="1:22" x14ac:dyDescent="0.25">
      <c r="A171" s="26">
        <f>Wellpath!E171</f>
        <v>0</v>
      </c>
      <c r="B171" s="22">
        <v>0</v>
      </c>
      <c r="C171" s="22" t="e">
        <f>ABS(COS(Wellpath!$L171))*COS(Wellpath!$M171)*MAX(1,SQRT(10/(Wellpath!K171-Wellpath!K170)))</f>
        <v>#DIV/0!</v>
      </c>
      <c r="D171" s="22" t="str">
        <f>IF(ABS(Wellpath!$L171)&lt;VerticalInc,"SING",-ABS(COS(Wellpath!$L171))*SIN(Wellpath!$M171)/SIN(Wellpath!$L171)*MAX(1,SQRT(10/(Wellpath!$K171-Wellpath!$K170))))</f>
        <v>SING</v>
      </c>
      <c r="E171" s="20">
        <f>IF(D171="SING",(Wellpath!K172-Wellpath!K170)/2*Model!$W$35,Model!$W$35*((drdp!B171+drdp!K171)*XYM3E!$B171+(drdp!E171+drdp!N171)*XYM3E!$C171+(drdp!H171+drdp!Q171)*XYM3E!$D171))</f>
        <v>0</v>
      </c>
      <c r="F171" s="20">
        <f>IF(D171="SING",0,Model!$W$35*((drdp!C171+drdp!L171)*XYM3E!$B171+(drdp!F171+drdp!O171)*XYM3E!$C171+(drdp!I171+drdp!R171)*XYM3E!$D171))</f>
        <v>0</v>
      </c>
      <c r="G171" s="20">
        <f>IF(D171="SING",0,Model!$W$35*((drdp!D171+drdp!M171)*XYM3E!$B171+(drdp!G171+drdp!P171)*XYM3E!$C171+(drdp!J171+drdp!S171)*XYM3E!$D171))</f>
        <v>0</v>
      </c>
      <c r="H171" s="18">
        <f>IF(D171="SING",(Wellpath!K171-Wellpath!K170)/2*Model!$W$35,Model!$W$35*((drdp!B171)*XYM3E!$B171+(drdp!E171)*XYM3E!$C171+(drdp!H171)*XYM3E!$D171))</f>
        <v>0</v>
      </c>
      <c r="I171" s="18">
        <f>IF(D171="SING",0,Model!$W$35*((drdp!C171)*XYM3E!$B171+(drdp!F171)*XYM3E!$C171+(drdp!I171)*XYM3E!$D171))</f>
        <v>0</v>
      </c>
      <c r="J171" s="18">
        <f>IF(D171="SING",0,Model!$W$35*((drdp!D171)*XYM3E!$B171+(drdp!G171)*XYM3E!$C171+(drdp!J171)*XYM3E!$D171))</f>
        <v>0</v>
      </c>
      <c r="K171" s="21">
        <f t="shared" si="35"/>
        <v>113.49754171379381</v>
      </c>
      <c r="L171" s="21">
        <f t="shared" si="36"/>
        <v>1.5011812153540485</v>
      </c>
      <c r="M171" s="21">
        <f t="shared" si="37"/>
        <v>11.116820805300204</v>
      </c>
      <c r="N171" s="21">
        <f t="shared" si="38"/>
        <v>-4.3061302653231994</v>
      </c>
      <c r="O171" s="21">
        <f t="shared" si="39"/>
        <v>11.477094766546807</v>
      </c>
      <c r="P171" s="21">
        <f t="shared" si="40"/>
        <v>-4.0340391923872403</v>
      </c>
      <c r="Q171" s="19">
        <f t="shared" si="41"/>
        <v>113.49754171379381</v>
      </c>
      <c r="R171" s="19">
        <f t="shared" si="42"/>
        <v>1.5011812153540485</v>
      </c>
      <c r="S171" s="19">
        <f t="shared" si="43"/>
        <v>11.116820805300204</v>
      </c>
      <c r="T171" s="19">
        <f t="shared" si="44"/>
        <v>-4.3061302653231994</v>
      </c>
      <c r="U171" s="19">
        <f t="shared" si="45"/>
        <v>11.477094766546807</v>
      </c>
      <c r="V171" s="19">
        <f t="shared" si="46"/>
        <v>-4.0340391923872403</v>
      </c>
    </row>
    <row r="172" spans="1:22" x14ac:dyDescent="0.25">
      <c r="A172" s="26">
        <f>Wellpath!E172</f>
        <v>0</v>
      </c>
      <c r="B172" s="22">
        <v>0</v>
      </c>
      <c r="C172" s="22" t="e">
        <f>ABS(COS(Wellpath!$L172))*COS(Wellpath!$M172)*MAX(1,SQRT(10/(Wellpath!K172-Wellpath!K171)))</f>
        <v>#DIV/0!</v>
      </c>
      <c r="D172" s="22" t="str">
        <f>IF(ABS(Wellpath!$L172)&lt;VerticalInc,"SING",-ABS(COS(Wellpath!$L172))*SIN(Wellpath!$M172)/SIN(Wellpath!$L172)*MAX(1,SQRT(10/(Wellpath!$K172-Wellpath!$K171))))</f>
        <v>SING</v>
      </c>
      <c r="E172" s="20">
        <f>IF(D172="SING",(Wellpath!K173-Wellpath!K171)/2*Model!$W$35,Model!$W$35*((drdp!B172+drdp!K172)*XYM3E!$B172+(drdp!E172+drdp!N172)*XYM3E!$C172+(drdp!H172+drdp!Q172)*XYM3E!$D172))</f>
        <v>0</v>
      </c>
      <c r="F172" s="20">
        <f>IF(D172="SING",0,Model!$W$35*((drdp!C172+drdp!L172)*XYM3E!$B172+(drdp!F172+drdp!O172)*XYM3E!$C172+(drdp!I172+drdp!R172)*XYM3E!$D172))</f>
        <v>0</v>
      </c>
      <c r="G172" s="20">
        <f>IF(D172="SING",0,Model!$W$35*((drdp!D172+drdp!M172)*XYM3E!$B172+(drdp!G172+drdp!P172)*XYM3E!$C172+(drdp!J172+drdp!S172)*XYM3E!$D172))</f>
        <v>0</v>
      </c>
      <c r="H172" s="18">
        <f>IF(D172="SING",(Wellpath!K172-Wellpath!K171)/2*Model!$W$35,Model!$W$35*((drdp!B172)*XYM3E!$B172+(drdp!E172)*XYM3E!$C172+(drdp!H172)*XYM3E!$D172))</f>
        <v>0</v>
      </c>
      <c r="I172" s="18">
        <f>IF(D172="SING",0,Model!$W$35*((drdp!C172)*XYM3E!$B172+(drdp!F172)*XYM3E!$C172+(drdp!I172)*XYM3E!$D172))</f>
        <v>0</v>
      </c>
      <c r="J172" s="18">
        <f>IF(D172="SING",0,Model!$W$35*((drdp!D172)*XYM3E!$B172+(drdp!G172)*XYM3E!$C172+(drdp!J172)*XYM3E!$D172))</f>
        <v>0</v>
      </c>
      <c r="K172" s="21">
        <f t="shared" si="35"/>
        <v>113.49754171379381</v>
      </c>
      <c r="L172" s="21">
        <f t="shared" si="36"/>
        <v>1.5011812153540485</v>
      </c>
      <c r="M172" s="21">
        <f t="shared" si="37"/>
        <v>11.116820805300204</v>
      </c>
      <c r="N172" s="21">
        <f t="shared" si="38"/>
        <v>-4.3061302653231994</v>
      </c>
      <c r="O172" s="21">
        <f t="shared" si="39"/>
        <v>11.477094766546807</v>
      </c>
      <c r="P172" s="21">
        <f t="shared" si="40"/>
        <v>-4.0340391923872403</v>
      </c>
      <c r="Q172" s="19">
        <f t="shared" si="41"/>
        <v>113.49754171379381</v>
      </c>
      <c r="R172" s="19">
        <f t="shared" si="42"/>
        <v>1.5011812153540485</v>
      </c>
      <c r="S172" s="19">
        <f t="shared" si="43"/>
        <v>11.116820805300204</v>
      </c>
      <c r="T172" s="19">
        <f t="shared" si="44"/>
        <v>-4.3061302653231994</v>
      </c>
      <c r="U172" s="19">
        <f t="shared" si="45"/>
        <v>11.477094766546807</v>
      </c>
      <c r="V172" s="19">
        <f t="shared" si="46"/>
        <v>-4.0340391923872403</v>
      </c>
    </row>
    <row r="173" spans="1:22" x14ac:dyDescent="0.25">
      <c r="A173" s="26">
        <f>Wellpath!E173</f>
        <v>0</v>
      </c>
      <c r="B173" s="22">
        <v>0</v>
      </c>
      <c r="C173" s="22" t="e">
        <f>ABS(COS(Wellpath!$L173))*COS(Wellpath!$M173)*MAX(1,SQRT(10/(Wellpath!K173-Wellpath!K172)))</f>
        <v>#DIV/0!</v>
      </c>
      <c r="D173" s="22" t="str">
        <f>IF(ABS(Wellpath!$L173)&lt;VerticalInc,"SING",-ABS(COS(Wellpath!$L173))*SIN(Wellpath!$M173)/SIN(Wellpath!$L173)*MAX(1,SQRT(10/(Wellpath!$K173-Wellpath!$K172))))</f>
        <v>SING</v>
      </c>
      <c r="E173" s="20">
        <f>IF(D173="SING",(Wellpath!K174-Wellpath!K172)/2*Model!$W$35,Model!$W$35*((drdp!B173+drdp!K173)*XYM3E!$B173+(drdp!E173+drdp!N173)*XYM3E!$C173+(drdp!H173+drdp!Q173)*XYM3E!$D173))</f>
        <v>0</v>
      </c>
      <c r="F173" s="20">
        <f>IF(D173="SING",0,Model!$W$35*((drdp!C173+drdp!L173)*XYM3E!$B173+(drdp!F173+drdp!O173)*XYM3E!$C173+(drdp!I173+drdp!R173)*XYM3E!$D173))</f>
        <v>0</v>
      </c>
      <c r="G173" s="20">
        <f>IF(D173="SING",0,Model!$W$35*((drdp!D173+drdp!M173)*XYM3E!$B173+(drdp!G173+drdp!P173)*XYM3E!$C173+(drdp!J173+drdp!S173)*XYM3E!$D173))</f>
        <v>0</v>
      </c>
      <c r="H173" s="18">
        <f>IF(D173="SING",(Wellpath!K173-Wellpath!K172)/2*Model!$W$35,Model!$W$35*((drdp!B173)*XYM3E!$B173+(drdp!E173)*XYM3E!$C173+(drdp!H173)*XYM3E!$D173))</f>
        <v>0</v>
      </c>
      <c r="I173" s="18">
        <f>IF(D173="SING",0,Model!$W$35*((drdp!C173)*XYM3E!$B173+(drdp!F173)*XYM3E!$C173+(drdp!I173)*XYM3E!$D173))</f>
        <v>0</v>
      </c>
      <c r="J173" s="18">
        <f>IF(D173="SING",0,Model!$W$35*((drdp!D173)*XYM3E!$B173+(drdp!G173)*XYM3E!$C173+(drdp!J173)*XYM3E!$D173))</f>
        <v>0</v>
      </c>
      <c r="K173" s="21">
        <f t="shared" si="35"/>
        <v>113.49754171379381</v>
      </c>
      <c r="L173" s="21">
        <f t="shared" si="36"/>
        <v>1.5011812153540485</v>
      </c>
      <c r="M173" s="21">
        <f t="shared" si="37"/>
        <v>11.116820805300204</v>
      </c>
      <c r="N173" s="21">
        <f t="shared" si="38"/>
        <v>-4.3061302653231994</v>
      </c>
      <c r="O173" s="21">
        <f t="shared" si="39"/>
        <v>11.477094766546807</v>
      </c>
      <c r="P173" s="21">
        <f t="shared" si="40"/>
        <v>-4.0340391923872403</v>
      </c>
      <c r="Q173" s="19">
        <f t="shared" si="41"/>
        <v>113.49754171379381</v>
      </c>
      <c r="R173" s="19">
        <f t="shared" si="42"/>
        <v>1.5011812153540485</v>
      </c>
      <c r="S173" s="19">
        <f t="shared" si="43"/>
        <v>11.116820805300204</v>
      </c>
      <c r="T173" s="19">
        <f t="shared" si="44"/>
        <v>-4.3061302653231994</v>
      </c>
      <c r="U173" s="19">
        <f t="shared" si="45"/>
        <v>11.477094766546807</v>
      </c>
      <c r="V173" s="19">
        <f t="shared" si="46"/>
        <v>-4.0340391923872403</v>
      </c>
    </row>
    <row r="174" spans="1:22" x14ac:dyDescent="0.25">
      <c r="A174" s="26">
        <f>Wellpath!E174</f>
        <v>0</v>
      </c>
      <c r="B174" s="22">
        <v>0</v>
      </c>
      <c r="C174" s="22" t="e">
        <f>ABS(COS(Wellpath!$L174))*COS(Wellpath!$M174)*MAX(1,SQRT(10/(Wellpath!K174-Wellpath!K173)))</f>
        <v>#DIV/0!</v>
      </c>
      <c r="D174" s="22" t="str">
        <f>IF(ABS(Wellpath!$L174)&lt;VerticalInc,"SING",-ABS(COS(Wellpath!$L174))*SIN(Wellpath!$M174)/SIN(Wellpath!$L174)*MAX(1,SQRT(10/(Wellpath!$K174-Wellpath!$K173))))</f>
        <v>SING</v>
      </c>
      <c r="E174" s="20">
        <f>IF(D174="SING",(Wellpath!K175-Wellpath!K173)/2*Model!$W$35,Model!$W$35*((drdp!B174+drdp!K174)*XYM3E!$B174+(drdp!E174+drdp!N174)*XYM3E!$C174+(drdp!H174+drdp!Q174)*XYM3E!$D174))</f>
        <v>0</v>
      </c>
      <c r="F174" s="20">
        <f>IF(D174="SING",0,Model!$W$35*((drdp!C174+drdp!L174)*XYM3E!$B174+(drdp!F174+drdp!O174)*XYM3E!$C174+(drdp!I174+drdp!R174)*XYM3E!$D174))</f>
        <v>0</v>
      </c>
      <c r="G174" s="20">
        <f>IF(D174="SING",0,Model!$W$35*((drdp!D174+drdp!M174)*XYM3E!$B174+(drdp!G174+drdp!P174)*XYM3E!$C174+(drdp!J174+drdp!S174)*XYM3E!$D174))</f>
        <v>0</v>
      </c>
      <c r="H174" s="18">
        <f>IF(D174="SING",(Wellpath!K174-Wellpath!K173)/2*Model!$W$35,Model!$W$35*((drdp!B174)*XYM3E!$B174+(drdp!E174)*XYM3E!$C174+(drdp!H174)*XYM3E!$D174))</f>
        <v>0</v>
      </c>
      <c r="I174" s="18">
        <f>IF(D174="SING",0,Model!$W$35*((drdp!C174)*XYM3E!$B174+(drdp!F174)*XYM3E!$C174+(drdp!I174)*XYM3E!$D174))</f>
        <v>0</v>
      </c>
      <c r="J174" s="18">
        <f>IF(D174="SING",0,Model!$W$35*((drdp!D174)*XYM3E!$B174+(drdp!G174)*XYM3E!$C174+(drdp!J174)*XYM3E!$D174))</f>
        <v>0</v>
      </c>
      <c r="K174" s="21">
        <f t="shared" si="35"/>
        <v>113.49754171379381</v>
      </c>
      <c r="L174" s="21">
        <f t="shared" si="36"/>
        <v>1.5011812153540485</v>
      </c>
      <c r="M174" s="21">
        <f t="shared" si="37"/>
        <v>11.116820805300204</v>
      </c>
      <c r="N174" s="21">
        <f t="shared" si="38"/>
        <v>-4.3061302653231994</v>
      </c>
      <c r="O174" s="21">
        <f t="shared" si="39"/>
        <v>11.477094766546807</v>
      </c>
      <c r="P174" s="21">
        <f t="shared" si="40"/>
        <v>-4.0340391923872403</v>
      </c>
      <c r="Q174" s="19">
        <f t="shared" si="41"/>
        <v>113.49754171379381</v>
      </c>
      <c r="R174" s="19">
        <f t="shared" si="42"/>
        <v>1.5011812153540485</v>
      </c>
      <c r="S174" s="19">
        <f t="shared" si="43"/>
        <v>11.116820805300204</v>
      </c>
      <c r="T174" s="19">
        <f t="shared" si="44"/>
        <v>-4.3061302653231994</v>
      </c>
      <c r="U174" s="19">
        <f t="shared" si="45"/>
        <v>11.477094766546807</v>
      </c>
      <c r="V174" s="19">
        <f t="shared" si="46"/>
        <v>-4.0340391923872403</v>
      </c>
    </row>
    <row r="175" spans="1:22" x14ac:dyDescent="0.25">
      <c r="A175" s="26">
        <f>Wellpath!E175</f>
        <v>0</v>
      </c>
      <c r="B175" s="22">
        <v>0</v>
      </c>
      <c r="C175" s="22" t="e">
        <f>ABS(COS(Wellpath!$L175))*COS(Wellpath!$M175)*MAX(1,SQRT(10/(Wellpath!K175-Wellpath!K174)))</f>
        <v>#DIV/0!</v>
      </c>
      <c r="D175" s="22" t="str">
        <f>IF(ABS(Wellpath!$L175)&lt;VerticalInc,"SING",-ABS(COS(Wellpath!$L175))*SIN(Wellpath!$M175)/SIN(Wellpath!$L175)*MAX(1,SQRT(10/(Wellpath!$K175-Wellpath!$K174))))</f>
        <v>SING</v>
      </c>
      <c r="E175" s="20">
        <f>IF(D175="SING",(Wellpath!K176-Wellpath!K174)/2*Model!$W$35,Model!$W$35*((drdp!B175+drdp!K175)*XYM3E!$B175+(drdp!E175+drdp!N175)*XYM3E!$C175+(drdp!H175+drdp!Q175)*XYM3E!$D175))</f>
        <v>0</v>
      </c>
      <c r="F175" s="20">
        <f>IF(D175="SING",0,Model!$W$35*((drdp!C175+drdp!L175)*XYM3E!$B175+(drdp!F175+drdp!O175)*XYM3E!$C175+(drdp!I175+drdp!R175)*XYM3E!$D175))</f>
        <v>0</v>
      </c>
      <c r="G175" s="20">
        <f>IF(D175="SING",0,Model!$W$35*((drdp!D175+drdp!M175)*XYM3E!$B175+(drdp!G175+drdp!P175)*XYM3E!$C175+(drdp!J175+drdp!S175)*XYM3E!$D175))</f>
        <v>0</v>
      </c>
      <c r="H175" s="18">
        <f>IF(D175="SING",(Wellpath!K175-Wellpath!K174)/2*Model!$W$35,Model!$W$35*((drdp!B175)*XYM3E!$B175+(drdp!E175)*XYM3E!$C175+(drdp!H175)*XYM3E!$D175))</f>
        <v>0</v>
      </c>
      <c r="I175" s="18">
        <f>IF(D175="SING",0,Model!$W$35*((drdp!C175)*XYM3E!$B175+(drdp!F175)*XYM3E!$C175+(drdp!I175)*XYM3E!$D175))</f>
        <v>0</v>
      </c>
      <c r="J175" s="18">
        <f>IF(D175="SING",0,Model!$W$35*((drdp!D175)*XYM3E!$B175+(drdp!G175)*XYM3E!$C175+(drdp!J175)*XYM3E!$D175))</f>
        <v>0</v>
      </c>
      <c r="K175" s="21">
        <f t="shared" si="35"/>
        <v>113.49754171379381</v>
      </c>
      <c r="L175" s="21">
        <f t="shared" si="36"/>
        <v>1.5011812153540485</v>
      </c>
      <c r="M175" s="21">
        <f t="shared" si="37"/>
        <v>11.116820805300204</v>
      </c>
      <c r="N175" s="21">
        <f t="shared" si="38"/>
        <v>-4.3061302653231994</v>
      </c>
      <c r="O175" s="21">
        <f t="shared" si="39"/>
        <v>11.477094766546807</v>
      </c>
      <c r="P175" s="21">
        <f t="shared" si="40"/>
        <v>-4.0340391923872403</v>
      </c>
      <c r="Q175" s="19">
        <f t="shared" si="41"/>
        <v>113.49754171379381</v>
      </c>
      <c r="R175" s="19">
        <f t="shared" si="42"/>
        <v>1.5011812153540485</v>
      </c>
      <c r="S175" s="19">
        <f t="shared" si="43"/>
        <v>11.116820805300204</v>
      </c>
      <c r="T175" s="19">
        <f t="shared" si="44"/>
        <v>-4.3061302653231994</v>
      </c>
      <c r="U175" s="19">
        <f t="shared" si="45"/>
        <v>11.477094766546807</v>
      </c>
      <c r="V175" s="19">
        <f t="shared" si="46"/>
        <v>-4.0340391923872403</v>
      </c>
    </row>
    <row r="176" spans="1:22" x14ac:dyDescent="0.25">
      <c r="A176" s="26">
        <f>Wellpath!E176</f>
        <v>0</v>
      </c>
      <c r="B176" s="22">
        <v>0</v>
      </c>
      <c r="C176" s="22" t="e">
        <f>ABS(COS(Wellpath!$L176))*COS(Wellpath!$M176)*MAX(1,SQRT(10/(Wellpath!K176-Wellpath!K175)))</f>
        <v>#DIV/0!</v>
      </c>
      <c r="D176" s="22" t="str">
        <f>IF(ABS(Wellpath!$L176)&lt;VerticalInc,"SING",-ABS(COS(Wellpath!$L176))*SIN(Wellpath!$M176)/SIN(Wellpath!$L176)*MAX(1,SQRT(10/(Wellpath!$K176-Wellpath!$K175))))</f>
        <v>SING</v>
      </c>
      <c r="E176" s="20">
        <f>IF(D176="SING",(Wellpath!K177-Wellpath!K175)/2*Model!$W$35,Model!$W$35*((drdp!B176+drdp!K176)*XYM3E!$B176+(drdp!E176+drdp!N176)*XYM3E!$C176+(drdp!H176+drdp!Q176)*XYM3E!$D176))</f>
        <v>0</v>
      </c>
      <c r="F176" s="20">
        <f>IF(D176="SING",0,Model!$W$35*((drdp!C176+drdp!L176)*XYM3E!$B176+(drdp!F176+drdp!O176)*XYM3E!$C176+(drdp!I176+drdp!R176)*XYM3E!$D176))</f>
        <v>0</v>
      </c>
      <c r="G176" s="20">
        <f>IF(D176="SING",0,Model!$W$35*((drdp!D176+drdp!M176)*XYM3E!$B176+(drdp!G176+drdp!P176)*XYM3E!$C176+(drdp!J176+drdp!S176)*XYM3E!$D176))</f>
        <v>0</v>
      </c>
      <c r="H176" s="18">
        <f>IF(D176="SING",(Wellpath!K176-Wellpath!K175)/2*Model!$W$35,Model!$W$35*((drdp!B176)*XYM3E!$B176+(drdp!E176)*XYM3E!$C176+(drdp!H176)*XYM3E!$D176))</f>
        <v>0</v>
      </c>
      <c r="I176" s="18">
        <f>IF(D176="SING",0,Model!$W$35*((drdp!C176)*XYM3E!$B176+(drdp!F176)*XYM3E!$C176+(drdp!I176)*XYM3E!$D176))</f>
        <v>0</v>
      </c>
      <c r="J176" s="18">
        <f>IF(D176="SING",0,Model!$W$35*((drdp!D176)*XYM3E!$B176+(drdp!G176)*XYM3E!$C176+(drdp!J176)*XYM3E!$D176))</f>
        <v>0</v>
      </c>
      <c r="K176" s="21">
        <f t="shared" si="35"/>
        <v>113.49754171379381</v>
      </c>
      <c r="L176" s="21">
        <f t="shared" si="36"/>
        <v>1.5011812153540485</v>
      </c>
      <c r="M176" s="21">
        <f t="shared" si="37"/>
        <v>11.116820805300204</v>
      </c>
      <c r="N176" s="21">
        <f t="shared" si="38"/>
        <v>-4.3061302653231994</v>
      </c>
      <c r="O176" s="21">
        <f t="shared" si="39"/>
        <v>11.477094766546807</v>
      </c>
      <c r="P176" s="21">
        <f t="shared" si="40"/>
        <v>-4.0340391923872403</v>
      </c>
      <c r="Q176" s="19">
        <f t="shared" si="41"/>
        <v>113.49754171379381</v>
      </c>
      <c r="R176" s="19">
        <f t="shared" si="42"/>
        <v>1.5011812153540485</v>
      </c>
      <c r="S176" s="19">
        <f t="shared" si="43"/>
        <v>11.116820805300204</v>
      </c>
      <c r="T176" s="19">
        <f t="shared" si="44"/>
        <v>-4.3061302653231994</v>
      </c>
      <c r="U176" s="19">
        <f t="shared" si="45"/>
        <v>11.477094766546807</v>
      </c>
      <c r="V176" s="19">
        <f t="shared" si="46"/>
        <v>-4.0340391923872403</v>
      </c>
    </row>
    <row r="177" spans="1:22" x14ac:dyDescent="0.25">
      <c r="A177" s="26">
        <f>Wellpath!E177</f>
        <v>0</v>
      </c>
      <c r="B177" s="22">
        <v>0</v>
      </c>
      <c r="C177" s="22" t="e">
        <f>ABS(COS(Wellpath!$L177))*COS(Wellpath!$M177)*MAX(1,SQRT(10/(Wellpath!K177-Wellpath!K176)))</f>
        <v>#DIV/0!</v>
      </c>
      <c r="D177" s="22" t="str">
        <f>IF(ABS(Wellpath!$L177)&lt;VerticalInc,"SING",-ABS(COS(Wellpath!$L177))*SIN(Wellpath!$M177)/SIN(Wellpath!$L177)*MAX(1,SQRT(10/(Wellpath!$K177-Wellpath!$K176))))</f>
        <v>SING</v>
      </c>
      <c r="E177" s="20">
        <f>IF(D177="SING",(Wellpath!K178-Wellpath!K176)/2*Model!$W$35,Model!$W$35*((drdp!B177+drdp!K177)*XYM3E!$B177+(drdp!E177+drdp!N177)*XYM3E!$C177+(drdp!H177+drdp!Q177)*XYM3E!$D177))</f>
        <v>0</v>
      </c>
      <c r="F177" s="20">
        <f>IF(D177="SING",0,Model!$W$35*((drdp!C177+drdp!L177)*XYM3E!$B177+(drdp!F177+drdp!O177)*XYM3E!$C177+(drdp!I177+drdp!R177)*XYM3E!$D177))</f>
        <v>0</v>
      </c>
      <c r="G177" s="20">
        <f>IF(D177="SING",0,Model!$W$35*((drdp!D177+drdp!M177)*XYM3E!$B177+(drdp!G177+drdp!P177)*XYM3E!$C177+(drdp!J177+drdp!S177)*XYM3E!$D177))</f>
        <v>0</v>
      </c>
      <c r="H177" s="18">
        <f>IF(D177="SING",(Wellpath!K177-Wellpath!K176)/2*Model!$W$35,Model!$W$35*((drdp!B177)*XYM3E!$B177+(drdp!E177)*XYM3E!$C177+(drdp!H177)*XYM3E!$D177))</f>
        <v>0</v>
      </c>
      <c r="I177" s="18">
        <f>IF(D177="SING",0,Model!$W$35*((drdp!C177)*XYM3E!$B177+(drdp!F177)*XYM3E!$C177+(drdp!I177)*XYM3E!$D177))</f>
        <v>0</v>
      </c>
      <c r="J177" s="18">
        <f>IF(D177="SING",0,Model!$W$35*((drdp!D177)*XYM3E!$B177+(drdp!G177)*XYM3E!$C177+(drdp!J177)*XYM3E!$D177))</f>
        <v>0</v>
      </c>
      <c r="K177" s="21">
        <f t="shared" si="35"/>
        <v>113.49754171379381</v>
      </c>
      <c r="L177" s="21">
        <f t="shared" si="36"/>
        <v>1.5011812153540485</v>
      </c>
      <c r="M177" s="21">
        <f t="shared" si="37"/>
        <v>11.116820805300204</v>
      </c>
      <c r="N177" s="21">
        <f t="shared" si="38"/>
        <v>-4.3061302653231994</v>
      </c>
      <c r="O177" s="21">
        <f t="shared" si="39"/>
        <v>11.477094766546807</v>
      </c>
      <c r="P177" s="21">
        <f t="shared" si="40"/>
        <v>-4.0340391923872403</v>
      </c>
      <c r="Q177" s="19">
        <f t="shared" si="41"/>
        <v>113.49754171379381</v>
      </c>
      <c r="R177" s="19">
        <f t="shared" si="42"/>
        <v>1.5011812153540485</v>
      </c>
      <c r="S177" s="19">
        <f t="shared" si="43"/>
        <v>11.116820805300204</v>
      </c>
      <c r="T177" s="19">
        <f t="shared" si="44"/>
        <v>-4.3061302653231994</v>
      </c>
      <c r="U177" s="19">
        <f t="shared" si="45"/>
        <v>11.477094766546807</v>
      </c>
      <c r="V177" s="19">
        <f t="shared" si="46"/>
        <v>-4.0340391923872403</v>
      </c>
    </row>
    <row r="178" spans="1:22" x14ac:dyDescent="0.25">
      <c r="A178" s="26">
        <f>Wellpath!E178</f>
        <v>0</v>
      </c>
      <c r="B178" s="22">
        <v>0</v>
      </c>
      <c r="C178" s="22" t="e">
        <f>ABS(COS(Wellpath!$L178))*COS(Wellpath!$M178)*MAX(1,SQRT(10/(Wellpath!K178-Wellpath!K177)))</f>
        <v>#DIV/0!</v>
      </c>
      <c r="D178" s="22" t="str">
        <f>IF(ABS(Wellpath!$L178)&lt;VerticalInc,"SING",-ABS(COS(Wellpath!$L178))*SIN(Wellpath!$M178)/SIN(Wellpath!$L178)*MAX(1,SQRT(10/(Wellpath!$K178-Wellpath!$K177))))</f>
        <v>SING</v>
      </c>
      <c r="E178" s="20">
        <f>IF(D178="SING",(Wellpath!K179-Wellpath!K177)/2*Model!$W$35,Model!$W$35*((drdp!B178+drdp!K178)*XYM3E!$B178+(drdp!E178+drdp!N178)*XYM3E!$C178+(drdp!H178+drdp!Q178)*XYM3E!$D178))</f>
        <v>0</v>
      </c>
      <c r="F178" s="20">
        <f>IF(D178="SING",0,Model!$W$35*((drdp!C178+drdp!L178)*XYM3E!$B178+(drdp!F178+drdp!O178)*XYM3E!$C178+(drdp!I178+drdp!R178)*XYM3E!$D178))</f>
        <v>0</v>
      </c>
      <c r="G178" s="20">
        <f>IF(D178="SING",0,Model!$W$35*((drdp!D178+drdp!M178)*XYM3E!$B178+(drdp!G178+drdp!P178)*XYM3E!$C178+(drdp!J178+drdp!S178)*XYM3E!$D178))</f>
        <v>0</v>
      </c>
      <c r="H178" s="18">
        <f>IF(D178="SING",(Wellpath!K178-Wellpath!K177)/2*Model!$W$35,Model!$W$35*((drdp!B178)*XYM3E!$B178+(drdp!E178)*XYM3E!$C178+(drdp!H178)*XYM3E!$D178))</f>
        <v>0</v>
      </c>
      <c r="I178" s="18">
        <f>IF(D178="SING",0,Model!$W$35*((drdp!C178)*XYM3E!$B178+(drdp!F178)*XYM3E!$C178+(drdp!I178)*XYM3E!$D178))</f>
        <v>0</v>
      </c>
      <c r="J178" s="18">
        <f>IF(D178="SING",0,Model!$W$35*((drdp!D178)*XYM3E!$B178+(drdp!G178)*XYM3E!$C178+(drdp!J178)*XYM3E!$D178))</f>
        <v>0</v>
      </c>
      <c r="K178" s="21">
        <f t="shared" si="35"/>
        <v>113.49754171379381</v>
      </c>
      <c r="L178" s="21">
        <f t="shared" si="36"/>
        <v>1.5011812153540485</v>
      </c>
      <c r="M178" s="21">
        <f t="shared" si="37"/>
        <v>11.116820805300204</v>
      </c>
      <c r="N178" s="21">
        <f t="shared" si="38"/>
        <v>-4.3061302653231994</v>
      </c>
      <c r="O178" s="21">
        <f t="shared" si="39"/>
        <v>11.477094766546807</v>
      </c>
      <c r="P178" s="21">
        <f t="shared" si="40"/>
        <v>-4.0340391923872403</v>
      </c>
      <c r="Q178" s="19">
        <f t="shared" si="41"/>
        <v>113.49754171379381</v>
      </c>
      <c r="R178" s="19">
        <f t="shared" si="42"/>
        <v>1.5011812153540485</v>
      </c>
      <c r="S178" s="19">
        <f t="shared" si="43"/>
        <v>11.116820805300204</v>
      </c>
      <c r="T178" s="19">
        <f t="shared" si="44"/>
        <v>-4.3061302653231994</v>
      </c>
      <c r="U178" s="19">
        <f t="shared" si="45"/>
        <v>11.477094766546807</v>
      </c>
      <c r="V178" s="19">
        <f t="shared" si="46"/>
        <v>-4.0340391923872403</v>
      </c>
    </row>
    <row r="179" spans="1:22" x14ac:dyDescent="0.25">
      <c r="A179" s="26">
        <f>Wellpath!E179</f>
        <v>0</v>
      </c>
      <c r="B179" s="22">
        <v>0</v>
      </c>
      <c r="C179" s="22" t="e">
        <f>ABS(COS(Wellpath!$L179))*COS(Wellpath!$M179)*MAX(1,SQRT(10/(Wellpath!K179-Wellpath!K178)))</f>
        <v>#DIV/0!</v>
      </c>
      <c r="D179" s="22" t="str">
        <f>IF(ABS(Wellpath!$L179)&lt;VerticalInc,"SING",-ABS(COS(Wellpath!$L179))*SIN(Wellpath!$M179)/SIN(Wellpath!$L179)*MAX(1,SQRT(10/(Wellpath!$K179-Wellpath!$K178))))</f>
        <v>SING</v>
      </c>
      <c r="E179" s="20">
        <f>IF(D179="SING",(Wellpath!K180-Wellpath!K178)/2*Model!$W$35,Model!$W$35*((drdp!B179+drdp!K179)*XYM3E!$B179+(drdp!E179+drdp!N179)*XYM3E!$C179+(drdp!H179+drdp!Q179)*XYM3E!$D179))</f>
        <v>0</v>
      </c>
      <c r="F179" s="20">
        <f>IF(D179="SING",0,Model!$W$35*((drdp!C179+drdp!L179)*XYM3E!$B179+(drdp!F179+drdp!O179)*XYM3E!$C179+(drdp!I179+drdp!R179)*XYM3E!$D179))</f>
        <v>0</v>
      </c>
      <c r="G179" s="20">
        <f>IF(D179="SING",0,Model!$W$35*((drdp!D179+drdp!M179)*XYM3E!$B179+(drdp!G179+drdp!P179)*XYM3E!$C179+(drdp!J179+drdp!S179)*XYM3E!$D179))</f>
        <v>0</v>
      </c>
      <c r="H179" s="18">
        <f>IF(D179="SING",(Wellpath!K179-Wellpath!K178)/2*Model!$W$35,Model!$W$35*((drdp!B179)*XYM3E!$B179+(drdp!E179)*XYM3E!$C179+(drdp!H179)*XYM3E!$D179))</f>
        <v>0</v>
      </c>
      <c r="I179" s="18">
        <f>IF(D179="SING",0,Model!$W$35*((drdp!C179)*XYM3E!$B179+(drdp!F179)*XYM3E!$C179+(drdp!I179)*XYM3E!$D179))</f>
        <v>0</v>
      </c>
      <c r="J179" s="18">
        <f>IF(D179="SING",0,Model!$W$35*((drdp!D179)*XYM3E!$B179+(drdp!G179)*XYM3E!$C179+(drdp!J179)*XYM3E!$D179))</f>
        <v>0</v>
      </c>
      <c r="K179" s="21">
        <f t="shared" si="35"/>
        <v>113.49754171379381</v>
      </c>
      <c r="L179" s="21">
        <f t="shared" si="36"/>
        <v>1.5011812153540485</v>
      </c>
      <c r="M179" s="21">
        <f t="shared" si="37"/>
        <v>11.116820805300204</v>
      </c>
      <c r="N179" s="21">
        <f t="shared" si="38"/>
        <v>-4.3061302653231994</v>
      </c>
      <c r="O179" s="21">
        <f t="shared" si="39"/>
        <v>11.477094766546807</v>
      </c>
      <c r="P179" s="21">
        <f t="shared" si="40"/>
        <v>-4.0340391923872403</v>
      </c>
      <c r="Q179" s="19">
        <f t="shared" si="41"/>
        <v>113.49754171379381</v>
      </c>
      <c r="R179" s="19">
        <f t="shared" si="42"/>
        <v>1.5011812153540485</v>
      </c>
      <c r="S179" s="19">
        <f t="shared" si="43"/>
        <v>11.116820805300204</v>
      </c>
      <c r="T179" s="19">
        <f t="shared" si="44"/>
        <v>-4.3061302653231994</v>
      </c>
      <c r="U179" s="19">
        <f t="shared" si="45"/>
        <v>11.477094766546807</v>
      </c>
      <c r="V179" s="19">
        <f t="shared" si="46"/>
        <v>-4.0340391923872403</v>
      </c>
    </row>
    <row r="180" spans="1:22" x14ac:dyDescent="0.25">
      <c r="A180" s="26">
        <f>Wellpath!E180</f>
        <v>0</v>
      </c>
      <c r="B180" s="22">
        <v>0</v>
      </c>
      <c r="C180" s="22" t="e">
        <f>ABS(COS(Wellpath!$L180))*COS(Wellpath!$M180)*MAX(1,SQRT(10/(Wellpath!K180-Wellpath!K179)))</f>
        <v>#DIV/0!</v>
      </c>
      <c r="D180" s="22" t="str">
        <f>IF(ABS(Wellpath!$L180)&lt;VerticalInc,"SING",-ABS(COS(Wellpath!$L180))*SIN(Wellpath!$M180)/SIN(Wellpath!$L180)*MAX(1,SQRT(10/(Wellpath!$K180-Wellpath!$K179))))</f>
        <v>SING</v>
      </c>
      <c r="E180" s="20">
        <f>IF(D180="SING",(Wellpath!K181-Wellpath!K179)/2*Model!$W$35,Model!$W$35*((drdp!B180+drdp!K180)*XYM3E!$B180+(drdp!E180+drdp!N180)*XYM3E!$C180+(drdp!H180+drdp!Q180)*XYM3E!$D180))</f>
        <v>0</v>
      </c>
      <c r="F180" s="20">
        <f>IF(D180="SING",0,Model!$W$35*((drdp!C180+drdp!L180)*XYM3E!$B180+(drdp!F180+drdp!O180)*XYM3E!$C180+(drdp!I180+drdp!R180)*XYM3E!$D180))</f>
        <v>0</v>
      </c>
      <c r="G180" s="20">
        <f>IF(D180="SING",0,Model!$W$35*((drdp!D180+drdp!M180)*XYM3E!$B180+(drdp!G180+drdp!P180)*XYM3E!$C180+(drdp!J180+drdp!S180)*XYM3E!$D180))</f>
        <v>0</v>
      </c>
      <c r="H180" s="18">
        <f>IF(D180="SING",(Wellpath!K180-Wellpath!K179)/2*Model!$W$35,Model!$W$35*((drdp!B180)*XYM3E!$B180+(drdp!E180)*XYM3E!$C180+(drdp!H180)*XYM3E!$D180))</f>
        <v>0</v>
      </c>
      <c r="I180" s="18">
        <f>IF(D180="SING",0,Model!$W$35*((drdp!C180)*XYM3E!$B180+(drdp!F180)*XYM3E!$C180+(drdp!I180)*XYM3E!$D180))</f>
        <v>0</v>
      </c>
      <c r="J180" s="18">
        <f>IF(D180="SING",0,Model!$W$35*((drdp!D180)*XYM3E!$B180+(drdp!G180)*XYM3E!$C180+(drdp!J180)*XYM3E!$D180))</f>
        <v>0</v>
      </c>
      <c r="K180" s="21">
        <f t="shared" si="35"/>
        <v>113.49754171379381</v>
      </c>
      <c r="L180" s="21">
        <f t="shared" si="36"/>
        <v>1.5011812153540485</v>
      </c>
      <c r="M180" s="21">
        <f t="shared" si="37"/>
        <v>11.116820805300204</v>
      </c>
      <c r="N180" s="21">
        <f t="shared" si="38"/>
        <v>-4.3061302653231994</v>
      </c>
      <c r="O180" s="21">
        <f t="shared" si="39"/>
        <v>11.477094766546807</v>
      </c>
      <c r="P180" s="21">
        <f t="shared" si="40"/>
        <v>-4.0340391923872403</v>
      </c>
      <c r="Q180" s="19">
        <f t="shared" si="41"/>
        <v>113.49754171379381</v>
      </c>
      <c r="R180" s="19">
        <f t="shared" si="42"/>
        <v>1.5011812153540485</v>
      </c>
      <c r="S180" s="19">
        <f t="shared" si="43"/>
        <v>11.116820805300204</v>
      </c>
      <c r="T180" s="19">
        <f t="shared" si="44"/>
        <v>-4.3061302653231994</v>
      </c>
      <c r="U180" s="19">
        <f t="shared" si="45"/>
        <v>11.477094766546807</v>
      </c>
      <c r="V180" s="19">
        <f t="shared" si="46"/>
        <v>-4.0340391923872403</v>
      </c>
    </row>
    <row r="181" spans="1:22" x14ac:dyDescent="0.25">
      <c r="A181" s="26">
        <f>Wellpath!E181</f>
        <v>0</v>
      </c>
      <c r="B181" s="22">
        <v>0</v>
      </c>
      <c r="C181" s="22" t="e">
        <f>ABS(COS(Wellpath!$L181))*COS(Wellpath!$M181)*MAX(1,SQRT(10/(Wellpath!K181-Wellpath!K180)))</f>
        <v>#DIV/0!</v>
      </c>
      <c r="D181" s="22" t="str">
        <f>IF(ABS(Wellpath!$L181)&lt;VerticalInc,"SING",-ABS(COS(Wellpath!$L181))*SIN(Wellpath!$M181)/SIN(Wellpath!$L181)*MAX(1,SQRT(10/(Wellpath!$K181-Wellpath!$K180))))</f>
        <v>SING</v>
      </c>
      <c r="E181" s="20">
        <f>IF(D181="SING",(Wellpath!K182-Wellpath!K180)/2*Model!$W$35,Model!$W$35*((drdp!B181+drdp!K181)*XYM3E!$B181+(drdp!E181+drdp!N181)*XYM3E!$C181+(drdp!H181+drdp!Q181)*XYM3E!$D181))</f>
        <v>0</v>
      </c>
      <c r="F181" s="20">
        <f>IF(D181="SING",0,Model!$W$35*((drdp!C181+drdp!L181)*XYM3E!$B181+(drdp!F181+drdp!O181)*XYM3E!$C181+(drdp!I181+drdp!R181)*XYM3E!$D181))</f>
        <v>0</v>
      </c>
      <c r="G181" s="20">
        <f>IF(D181="SING",0,Model!$W$35*((drdp!D181+drdp!M181)*XYM3E!$B181+(drdp!G181+drdp!P181)*XYM3E!$C181+(drdp!J181+drdp!S181)*XYM3E!$D181))</f>
        <v>0</v>
      </c>
      <c r="H181" s="18">
        <f>IF(D181="SING",(Wellpath!K181-Wellpath!K180)/2*Model!$W$35,Model!$W$35*((drdp!B181)*XYM3E!$B181+(drdp!E181)*XYM3E!$C181+(drdp!H181)*XYM3E!$D181))</f>
        <v>0</v>
      </c>
      <c r="I181" s="18">
        <f>IF(D181="SING",0,Model!$W$35*((drdp!C181)*XYM3E!$B181+(drdp!F181)*XYM3E!$C181+(drdp!I181)*XYM3E!$D181))</f>
        <v>0</v>
      </c>
      <c r="J181" s="18">
        <f>IF(D181="SING",0,Model!$W$35*((drdp!D181)*XYM3E!$B181+(drdp!G181)*XYM3E!$C181+(drdp!J181)*XYM3E!$D181))</f>
        <v>0</v>
      </c>
      <c r="K181" s="21">
        <f t="shared" si="35"/>
        <v>113.49754171379381</v>
      </c>
      <c r="L181" s="21">
        <f t="shared" si="36"/>
        <v>1.5011812153540485</v>
      </c>
      <c r="M181" s="21">
        <f t="shared" si="37"/>
        <v>11.116820805300204</v>
      </c>
      <c r="N181" s="21">
        <f t="shared" si="38"/>
        <v>-4.3061302653231994</v>
      </c>
      <c r="O181" s="21">
        <f t="shared" si="39"/>
        <v>11.477094766546807</v>
      </c>
      <c r="P181" s="21">
        <f t="shared" si="40"/>
        <v>-4.0340391923872403</v>
      </c>
      <c r="Q181" s="19">
        <f t="shared" si="41"/>
        <v>113.49754171379381</v>
      </c>
      <c r="R181" s="19">
        <f t="shared" si="42"/>
        <v>1.5011812153540485</v>
      </c>
      <c r="S181" s="19">
        <f t="shared" si="43"/>
        <v>11.116820805300204</v>
      </c>
      <c r="T181" s="19">
        <f t="shared" si="44"/>
        <v>-4.3061302653231994</v>
      </c>
      <c r="U181" s="19">
        <f t="shared" si="45"/>
        <v>11.477094766546807</v>
      </c>
      <c r="V181" s="19">
        <f t="shared" si="46"/>
        <v>-4.0340391923872403</v>
      </c>
    </row>
    <row r="182" spans="1:22" x14ac:dyDescent="0.25">
      <c r="A182" s="26">
        <f>Wellpath!E182</f>
        <v>0</v>
      </c>
      <c r="B182" s="22">
        <v>0</v>
      </c>
      <c r="C182" s="22" t="e">
        <f>ABS(COS(Wellpath!$L182))*COS(Wellpath!$M182)*MAX(1,SQRT(10/(Wellpath!K182-Wellpath!K181)))</f>
        <v>#DIV/0!</v>
      </c>
      <c r="D182" s="22" t="str">
        <f>IF(ABS(Wellpath!$L182)&lt;VerticalInc,"SING",-ABS(COS(Wellpath!$L182))*SIN(Wellpath!$M182)/SIN(Wellpath!$L182)*MAX(1,SQRT(10/(Wellpath!$K182-Wellpath!$K181))))</f>
        <v>SING</v>
      </c>
      <c r="E182" s="20">
        <f>IF(D182="SING",(Wellpath!K183-Wellpath!K181)/2*Model!$W$35,Model!$W$35*((drdp!B182+drdp!K182)*XYM3E!$B182+(drdp!E182+drdp!N182)*XYM3E!$C182+(drdp!H182+drdp!Q182)*XYM3E!$D182))</f>
        <v>0</v>
      </c>
      <c r="F182" s="20">
        <f>IF(D182="SING",0,Model!$W$35*((drdp!C182+drdp!L182)*XYM3E!$B182+(drdp!F182+drdp!O182)*XYM3E!$C182+(drdp!I182+drdp!R182)*XYM3E!$D182))</f>
        <v>0</v>
      </c>
      <c r="G182" s="20">
        <f>IF(D182="SING",0,Model!$W$35*((drdp!D182+drdp!M182)*XYM3E!$B182+(drdp!G182+drdp!P182)*XYM3E!$C182+(drdp!J182+drdp!S182)*XYM3E!$D182))</f>
        <v>0</v>
      </c>
      <c r="H182" s="18">
        <f>IF(D182="SING",(Wellpath!K182-Wellpath!K181)/2*Model!$W$35,Model!$W$35*((drdp!B182)*XYM3E!$B182+(drdp!E182)*XYM3E!$C182+(drdp!H182)*XYM3E!$D182))</f>
        <v>0</v>
      </c>
      <c r="I182" s="18">
        <f>IF(D182="SING",0,Model!$W$35*((drdp!C182)*XYM3E!$B182+(drdp!F182)*XYM3E!$C182+(drdp!I182)*XYM3E!$D182))</f>
        <v>0</v>
      </c>
      <c r="J182" s="18">
        <f>IF(D182="SING",0,Model!$W$35*((drdp!D182)*XYM3E!$B182+(drdp!G182)*XYM3E!$C182+(drdp!J182)*XYM3E!$D182))</f>
        <v>0</v>
      </c>
      <c r="K182" s="21">
        <f t="shared" si="35"/>
        <v>113.49754171379381</v>
      </c>
      <c r="L182" s="21">
        <f t="shared" si="36"/>
        <v>1.5011812153540485</v>
      </c>
      <c r="M182" s="21">
        <f t="shared" si="37"/>
        <v>11.116820805300204</v>
      </c>
      <c r="N182" s="21">
        <f t="shared" si="38"/>
        <v>-4.3061302653231994</v>
      </c>
      <c r="O182" s="21">
        <f t="shared" si="39"/>
        <v>11.477094766546807</v>
      </c>
      <c r="P182" s="21">
        <f t="shared" si="40"/>
        <v>-4.0340391923872403</v>
      </c>
      <c r="Q182" s="19">
        <f t="shared" si="41"/>
        <v>113.49754171379381</v>
      </c>
      <c r="R182" s="19">
        <f t="shared" si="42"/>
        <v>1.5011812153540485</v>
      </c>
      <c r="S182" s="19">
        <f t="shared" si="43"/>
        <v>11.116820805300204</v>
      </c>
      <c r="T182" s="19">
        <f t="shared" si="44"/>
        <v>-4.3061302653231994</v>
      </c>
      <c r="U182" s="19">
        <f t="shared" si="45"/>
        <v>11.477094766546807</v>
      </c>
      <c r="V182" s="19">
        <f t="shared" si="46"/>
        <v>-4.0340391923872403</v>
      </c>
    </row>
    <row r="183" spans="1:22" x14ac:dyDescent="0.25">
      <c r="A183" s="26">
        <f>Wellpath!E183</f>
        <v>0</v>
      </c>
      <c r="B183" s="22">
        <v>0</v>
      </c>
      <c r="C183" s="22" t="e">
        <f>ABS(COS(Wellpath!$L183))*COS(Wellpath!$M183)*MAX(1,SQRT(10/(Wellpath!K183-Wellpath!K182)))</f>
        <v>#DIV/0!</v>
      </c>
      <c r="D183" s="22" t="str">
        <f>IF(ABS(Wellpath!$L183)&lt;VerticalInc,"SING",-ABS(COS(Wellpath!$L183))*SIN(Wellpath!$M183)/SIN(Wellpath!$L183)*MAX(1,SQRT(10/(Wellpath!$K183-Wellpath!$K182))))</f>
        <v>SING</v>
      </c>
      <c r="E183" s="20">
        <f>IF(D183="SING",(Wellpath!K184-Wellpath!K182)/2*Model!$W$35,Model!$W$35*((drdp!B183+drdp!K183)*XYM3E!$B183+(drdp!E183+drdp!N183)*XYM3E!$C183+(drdp!H183+drdp!Q183)*XYM3E!$D183))</f>
        <v>0</v>
      </c>
      <c r="F183" s="20">
        <f>IF(D183="SING",0,Model!$W$35*((drdp!C183+drdp!L183)*XYM3E!$B183+(drdp!F183+drdp!O183)*XYM3E!$C183+(drdp!I183+drdp!R183)*XYM3E!$D183))</f>
        <v>0</v>
      </c>
      <c r="G183" s="20">
        <f>IF(D183="SING",0,Model!$W$35*((drdp!D183+drdp!M183)*XYM3E!$B183+(drdp!G183+drdp!P183)*XYM3E!$C183+(drdp!J183+drdp!S183)*XYM3E!$D183))</f>
        <v>0</v>
      </c>
      <c r="H183" s="18">
        <f>IF(D183="SING",(Wellpath!K183-Wellpath!K182)/2*Model!$W$35,Model!$W$35*((drdp!B183)*XYM3E!$B183+(drdp!E183)*XYM3E!$C183+(drdp!H183)*XYM3E!$D183))</f>
        <v>0</v>
      </c>
      <c r="I183" s="18">
        <f>IF(D183="SING",0,Model!$W$35*((drdp!C183)*XYM3E!$B183+(drdp!F183)*XYM3E!$C183+(drdp!I183)*XYM3E!$D183))</f>
        <v>0</v>
      </c>
      <c r="J183" s="18">
        <f>IF(D183="SING",0,Model!$W$35*((drdp!D183)*XYM3E!$B183+(drdp!G183)*XYM3E!$C183+(drdp!J183)*XYM3E!$D183))</f>
        <v>0</v>
      </c>
      <c r="K183" s="21">
        <f t="shared" si="35"/>
        <v>113.49754171379381</v>
      </c>
      <c r="L183" s="21">
        <f t="shared" si="36"/>
        <v>1.5011812153540485</v>
      </c>
      <c r="M183" s="21">
        <f t="shared" si="37"/>
        <v>11.116820805300204</v>
      </c>
      <c r="N183" s="21">
        <f t="shared" si="38"/>
        <v>-4.3061302653231994</v>
      </c>
      <c r="O183" s="21">
        <f t="shared" si="39"/>
        <v>11.477094766546807</v>
      </c>
      <c r="P183" s="21">
        <f t="shared" si="40"/>
        <v>-4.0340391923872403</v>
      </c>
      <c r="Q183" s="19">
        <f t="shared" si="41"/>
        <v>113.49754171379381</v>
      </c>
      <c r="R183" s="19">
        <f t="shared" si="42"/>
        <v>1.5011812153540485</v>
      </c>
      <c r="S183" s="19">
        <f t="shared" si="43"/>
        <v>11.116820805300204</v>
      </c>
      <c r="T183" s="19">
        <f t="shared" si="44"/>
        <v>-4.3061302653231994</v>
      </c>
      <c r="U183" s="19">
        <f t="shared" si="45"/>
        <v>11.477094766546807</v>
      </c>
      <c r="V183" s="19">
        <f t="shared" si="46"/>
        <v>-4.0340391923872403</v>
      </c>
    </row>
    <row r="184" spans="1:22" x14ac:dyDescent="0.25">
      <c r="A184" s="26">
        <f>Wellpath!E184</f>
        <v>0</v>
      </c>
      <c r="B184" s="22">
        <v>0</v>
      </c>
      <c r="C184" s="22" t="e">
        <f>ABS(COS(Wellpath!$L184))*COS(Wellpath!$M184)*MAX(1,SQRT(10/(Wellpath!K184-Wellpath!K183)))</f>
        <v>#DIV/0!</v>
      </c>
      <c r="D184" s="22" t="str">
        <f>IF(ABS(Wellpath!$L184)&lt;VerticalInc,"SING",-ABS(COS(Wellpath!$L184))*SIN(Wellpath!$M184)/SIN(Wellpath!$L184)*MAX(1,SQRT(10/(Wellpath!$K184-Wellpath!$K183))))</f>
        <v>SING</v>
      </c>
      <c r="E184" s="20">
        <f>IF(D184="SING",(Wellpath!K185-Wellpath!K183)/2*Model!$W$35,Model!$W$35*((drdp!B184+drdp!K184)*XYM3E!$B184+(drdp!E184+drdp!N184)*XYM3E!$C184+(drdp!H184+drdp!Q184)*XYM3E!$D184))</f>
        <v>0</v>
      </c>
      <c r="F184" s="20">
        <f>IF(D184="SING",0,Model!$W$35*((drdp!C184+drdp!L184)*XYM3E!$B184+(drdp!F184+drdp!O184)*XYM3E!$C184+(drdp!I184+drdp!R184)*XYM3E!$D184))</f>
        <v>0</v>
      </c>
      <c r="G184" s="20">
        <f>IF(D184="SING",0,Model!$W$35*((drdp!D184+drdp!M184)*XYM3E!$B184+(drdp!G184+drdp!P184)*XYM3E!$C184+(drdp!J184+drdp!S184)*XYM3E!$D184))</f>
        <v>0</v>
      </c>
      <c r="H184" s="18">
        <f>IF(D184="SING",(Wellpath!K184-Wellpath!K183)/2*Model!$W$35,Model!$W$35*((drdp!B184)*XYM3E!$B184+(drdp!E184)*XYM3E!$C184+(drdp!H184)*XYM3E!$D184))</f>
        <v>0</v>
      </c>
      <c r="I184" s="18">
        <f>IF(D184="SING",0,Model!$W$35*((drdp!C184)*XYM3E!$B184+(drdp!F184)*XYM3E!$C184+(drdp!I184)*XYM3E!$D184))</f>
        <v>0</v>
      </c>
      <c r="J184" s="18">
        <f>IF(D184="SING",0,Model!$W$35*((drdp!D184)*XYM3E!$B184+(drdp!G184)*XYM3E!$C184+(drdp!J184)*XYM3E!$D184))</f>
        <v>0</v>
      </c>
      <c r="K184" s="21">
        <f t="shared" si="35"/>
        <v>113.49754171379381</v>
      </c>
      <c r="L184" s="21">
        <f t="shared" si="36"/>
        <v>1.5011812153540485</v>
      </c>
      <c r="M184" s="21">
        <f t="shared" si="37"/>
        <v>11.116820805300204</v>
      </c>
      <c r="N184" s="21">
        <f t="shared" si="38"/>
        <v>-4.3061302653231994</v>
      </c>
      <c r="O184" s="21">
        <f t="shared" si="39"/>
        <v>11.477094766546807</v>
      </c>
      <c r="P184" s="21">
        <f t="shared" si="40"/>
        <v>-4.0340391923872403</v>
      </c>
      <c r="Q184" s="19">
        <f t="shared" si="41"/>
        <v>113.49754171379381</v>
      </c>
      <c r="R184" s="19">
        <f t="shared" si="42"/>
        <v>1.5011812153540485</v>
      </c>
      <c r="S184" s="19">
        <f t="shared" si="43"/>
        <v>11.116820805300204</v>
      </c>
      <c r="T184" s="19">
        <f t="shared" si="44"/>
        <v>-4.3061302653231994</v>
      </c>
      <c r="U184" s="19">
        <f t="shared" si="45"/>
        <v>11.477094766546807</v>
      </c>
      <c r="V184" s="19">
        <f t="shared" si="46"/>
        <v>-4.0340391923872403</v>
      </c>
    </row>
    <row r="185" spans="1:22" x14ac:dyDescent="0.25">
      <c r="A185" s="26">
        <f>Wellpath!E185</f>
        <v>0</v>
      </c>
      <c r="B185" s="22">
        <v>0</v>
      </c>
      <c r="C185" s="22" t="e">
        <f>ABS(COS(Wellpath!$L185))*COS(Wellpath!$M185)*MAX(1,SQRT(10/(Wellpath!K185-Wellpath!K184)))</f>
        <v>#DIV/0!</v>
      </c>
      <c r="D185" s="22" t="str">
        <f>IF(ABS(Wellpath!$L185)&lt;VerticalInc,"SING",-ABS(COS(Wellpath!$L185))*SIN(Wellpath!$M185)/SIN(Wellpath!$L185)*MAX(1,SQRT(10/(Wellpath!$K185-Wellpath!$K184))))</f>
        <v>SING</v>
      </c>
      <c r="E185" s="20">
        <f>IF(D185="SING",(Wellpath!K186-Wellpath!K184)/2*Model!$W$35,Model!$W$35*((drdp!B185+drdp!K185)*XYM3E!$B185+(drdp!E185+drdp!N185)*XYM3E!$C185+(drdp!H185+drdp!Q185)*XYM3E!$D185))</f>
        <v>0</v>
      </c>
      <c r="F185" s="20">
        <f>IF(D185="SING",0,Model!$W$35*((drdp!C185+drdp!L185)*XYM3E!$B185+(drdp!F185+drdp!O185)*XYM3E!$C185+(drdp!I185+drdp!R185)*XYM3E!$D185))</f>
        <v>0</v>
      </c>
      <c r="G185" s="20">
        <f>IF(D185="SING",0,Model!$W$35*((drdp!D185+drdp!M185)*XYM3E!$B185+(drdp!G185+drdp!P185)*XYM3E!$C185+(drdp!J185+drdp!S185)*XYM3E!$D185))</f>
        <v>0</v>
      </c>
      <c r="H185" s="18">
        <f>IF(D185="SING",(Wellpath!K185-Wellpath!K184)/2*Model!$W$35,Model!$W$35*((drdp!B185)*XYM3E!$B185+(drdp!E185)*XYM3E!$C185+(drdp!H185)*XYM3E!$D185))</f>
        <v>0</v>
      </c>
      <c r="I185" s="18">
        <f>IF(D185="SING",0,Model!$W$35*((drdp!C185)*XYM3E!$B185+(drdp!F185)*XYM3E!$C185+(drdp!I185)*XYM3E!$D185))</f>
        <v>0</v>
      </c>
      <c r="J185" s="18">
        <f>IF(D185="SING",0,Model!$W$35*((drdp!D185)*XYM3E!$B185+(drdp!G185)*XYM3E!$C185+(drdp!J185)*XYM3E!$D185))</f>
        <v>0</v>
      </c>
      <c r="K185" s="21">
        <f t="shared" si="35"/>
        <v>113.49754171379381</v>
      </c>
      <c r="L185" s="21">
        <f t="shared" si="36"/>
        <v>1.5011812153540485</v>
      </c>
      <c r="M185" s="21">
        <f t="shared" si="37"/>
        <v>11.116820805300204</v>
      </c>
      <c r="N185" s="21">
        <f t="shared" si="38"/>
        <v>-4.3061302653231994</v>
      </c>
      <c r="O185" s="21">
        <f t="shared" si="39"/>
        <v>11.477094766546807</v>
      </c>
      <c r="P185" s="21">
        <f t="shared" si="40"/>
        <v>-4.0340391923872403</v>
      </c>
      <c r="Q185" s="19">
        <f t="shared" si="41"/>
        <v>113.49754171379381</v>
      </c>
      <c r="R185" s="19">
        <f t="shared" si="42"/>
        <v>1.5011812153540485</v>
      </c>
      <c r="S185" s="19">
        <f t="shared" si="43"/>
        <v>11.116820805300204</v>
      </c>
      <c r="T185" s="19">
        <f t="shared" si="44"/>
        <v>-4.3061302653231994</v>
      </c>
      <c r="U185" s="19">
        <f t="shared" si="45"/>
        <v>11.477094766546807</v>
      </c>
      <c r="V185" s="19">
        <f t="shared" si="46"/>
        <v>-4.0340391923872403</v>
      </c>
    </row>
    <row r="186" spans="1:22" x14ac:dyDescent="0.25">
      <c r="A186" s="26">
        <f>Wellpath!E186</f>
        <v>0</v>
      </c>
      <c r="B186" s="22">
        <v>0</v>
      </c>
      <c r="C186" s="22" t="e">
        <f>ABS(COS(Wellpath!$L186))*COS(Wellpath!$M186)*MAX(1,SQRT(10/(Wellpath!K186-Wellpath!K185)))</f>
        <v>#DIV/0!</v>
      </c>
      <c r="D186" s="22" t="str">
        <f>IF(ABS(Wellpath!$L186)&lt;VerticalInc,"SING",-ABS(COS(Wellpath!$L186))*SIN(Wellpath!$M186)/SIN(Wellpath!$L186)*MAX(1,SQRT(10/(Wellpath!$K186-Wellpath!$K185))))</f>
        <v>SING</v>
      </c>
      <c r="E186" s="20">
        <f>IF(D186="SING",(Wellpath!K187-Wellpath!K185)/2*Model!$W$35,Model!$W$35*((drdp!B186+drdp!K186)*XYM3E!$B186+(drdp!E186+drdp!N186)*XYM3E!$C186+(drdp!H186+drdp!Q186)*XYM3E!$D186))</f>
        <v>0</v>
      </c>
      <c r="F186" s="20">
        <f>IF(D186="SING",0,Model!$W$35*((drdp!C186+drdp!L186)*XYM3E!$B186+(drdp!F186+drdp!O186)*XYM3E!$C186+(drdp!I186+drdp!R186)*XYM3E!$D186))</f>
        <v>0</v>
      </c>
      <c r="G186" s="20">
        <f>IF(D186="SING",0,Model!$W$35*((drdp!D186+drdp!M186)*XYM3E!$B186+(drdp!G186+drdp!P186)*XYM3E!$C186+(drdp!J186+drdp!S186)*XYM3E!$D186))</f>
        <v>0</v>
      </c>
      <c r="H186" s="18">
        <f>IF(D186="SING",(Wellpath!K186-Wellpath!K185)/2*Model!$W$35,Model!$W$35*((drdp!B186)*XYM3E!$B186+(drdp!E186)*XYM3E!$C186+(drdp!H186)*XYM3E!$D186))</f>
        <v>0</v>
      </c>
      <c r="I186" s="18">
        <f>IF(D186="SING",0,Model!$W$35*((drdp!C186)*XYM3E!$B186+(drdp!F186)*XYM3E!$C186+(drdp!I186)*XYM3E!$D186))</f>
        <v>0</v>
      </c>
      <c r="J186" s="18">
        <f>IF(D186="SING",0,Model!$W$35*((drdp!D186)*XYM3E!$B186+(drdp!G186)*XYM3E!$C186+(drdp!J186)*XYM3E!$D186))</f>
        <v>0</v>
      </c>
      <c r="K186" s="21">
        <f t="shared" si="35"/>
        <v>113.49754171379381</v>
      </c>
      <c r="L186" s="21">
        <f t="shared" si="36"/>
        <v>1.5011812153540485</v>
      </c>
      <c r="M186" s="21">
        <f t="shared" si="37"/>
        <v>11.116820805300204</v>
      </c>
      <c r="N186" s="21">
        <f t="shared" si="38"/>
        <v>-4.3061302653231994</v>
      </c>
      <c r="O186" s="21">
        <f t="shared" si="39"/>
        <v>11.477094766546807</v>
      </c>
      <c r="P186" s="21">
        <f t="shared" si="40"/>
        <v>-4.0340391923872403</v>
      </c>
      <c r="Q186" s="19">
        <f t="shared" si="41"/>
        <v>113.49754171379381</v>
      </c>
      <c r="R186" s="19">
        <f t="shared" si="42"/>
        <v>1.5011812153540485</v>
      </c>
      <c r="S186" s="19">
        <f t="shared" si="43"/>
        <v>11.116820805300204</v>
      </c>
      <c r="T186" s="19">
        <f t="shared" si="44"/>
        <v>-4.3061302653231994</v>
      </c>
      <c r="U186" s="19">
        <f t="shared" si="45"/>
        <v>11.477094766546807</v>
      </c>
      <c r="V186" s="19">
        <f t="shared" si="46"/>
        <v>-4.0340391923872403</v>
      </c>
    </row>
    <row r="187" spans="1:22" x14ac:dyDescent="0.25">
      <c r="A187" s="26">
        <f>Wellpath!E187</f>
        <v>0</v>
      </c>
      <c r="B187" s="22">
        <v>0</v>
      </c>
      <c r="C187" s="22" t="e">
        <f>ABS(COS(Wellpath!$L187))*COS(Wellpath!$M187)*MAX(1,SQRT(10/(Wellpath!K187-Wellpath!K186)))</f>
        <v>#DIV/0!</v>
      </c>
      <c r="D187" s="22" t="str">
        <f>IF(ABS(Wellpath!$L187)&lt;VerticalInc,"SING",-ABS(COS(Wellpath!$L187))*SIN(Wellpath!$M187)/SIN(Wellpath!$L187)*MAX(1,SQRT(10/(Wellpath!$K187-Wellpath!$K186))))</f>
        <v>SING</v>
      </c>
      <c r="E187" s="20">
        <f>IF(D187="SING",(Wellpath!K188-Wellpath!K186)/2*Model!$W$35,Model!$W$35*((drdp!B187+drdp!K187)*XYM3E!$B187+(drdp!E187+drdp!N187)*XYM3E!$C187+(drdp!H187+drdp!Q187)*XYM3E!$D187))</f>
        <v>0</v>
      </c>
      <c r="F187" s="20">
        <f>IF(D187="SING",0,Model!$W$35*((drdp!C187+drdp!L187)*XYM3E!$B187+(drdp!F187+drdp!O187)*XYM3E!$C187+(drdp!I187+drdp!R187)*XYM3E!$D187))</f>
        <v>0</v>
      </c>
      <c r="G187" s="20">
        <f>IF(D187="SING",0,Model!$W$35*((drdp!D187+drdp!M187)*XYM3E!$B187+(drdp!G187+drdp!P187)*XYM3E!$C187+(drdp!J187+drdp!S187)*XYM3E!$D187))</f>
        <v>0</v>
      </c>
      <c r="H187" s="18">
        <f>IF(D187="SING",(Wellpath!K187-Wellpath!K186)/2*Model!$W$35,Model!$W$35*((drdp!B187)*XYM3E!$B187+(drdp!E187)*XYM3E!$C187+(drdp!H187)*XYM3E!$D187))</f>
        <v>0</v>
      </c>
      <c r="I187" s="18">
        <f>IF(D187="SING",0,Model!$W$35*((drdp!C187)*XYM3E!$B187+(drdp!F187)*XYM3E!$C187+(drdp!I187)*XYM3E!$D187))</f>
        <v>0</v>
      </c>
      <c r="J187" s="18">
        <f>IF(D187="SING",0,Model!$W$35*((drdp!D187)*XYM3E!$B187+(drdp!G187)*XYM3E!$C187+(drdp!J187)*XYM3E!$D187))</f>
        <v>0</v>
      </c>
      <c r="K187" s="21">
        <f t="shared" si="35"/>
        <v>113.49754171379381</v>
      </c>
      <c r="L187" s="21">
        <f t="shared" si="36"/>
        <v>1.5011812153540485</v>
      </c>
      <c r="M187" s="21">
        <f t="shared" si="37"/>
        <v>11.116820805300204</v>
      </c>
      <c r="N187" s="21">
        <f t="shared" si="38"/>
        <v>-4.3061302653231994</v>
      </c>
      <c r="O187" s="21">
        <f t="shared" si="39"/>
        <v>11.477094766546807</v>
      </c>
      <c r="P187" s="21">
        <f t="shared" si="40"/>
        <v>-4.0340391923872403</v>
      </c>
      <c r="Q187" s="19">
        <f t="shared" si="41"/>
        <v>113.49754171379381</v>
      </c>
      <c r="R187" s="19">
        <f t="shared" si="42"/>
        <v>1.5011812153540485</v>
      </c>
      <c r="S187" s="19">
        <f t="shared" si="43"/>
        <v>11.116820805300204</v>
      </c>
      <c r="T187" s="19">
        <f t="shared" si="44"/>
        <v>-4.3061302653231994</v>
      </c>
      <c r="U187" s="19">
        <f t="shared" si="45"/>
        <v>11.477094766546807</v>
      </c>
      <c r="V187" s="19">
        <f t="shared" si="46"/>
        <v>-4.0340391923872403</v>
      </c>
    </row>
    <row r="188" spans="1:22" x14ac:dyDescent="0.25">
      <c r="A188" s="26">
        <f>Wellpath!E188</f>
        <v>0</v>
      </c>
      <c r="B188" s="22">
        <v>0</v>
      </c>
      <c r="C188" s="22" t="e">
        <f>ABS(COS(Wellpath!$L188))*COS(Wellpath!$M188)*MAX(1,SQRT(10/(Wellpath!K188-Wellpath!K187)))</f>
        <v>#DIV/0!</v>
      </c>
      <c r="D188" s="22" t="str">
        <f>IF(ABS(Wellpath!$L188)&lt;VerticalInc,"SING",-ABS(COS(Wellpath!$L188))*SIN(Wellpath!$M188)/SIN(Wellpath!$L188)*MAX(1,SQRT(10/(Wellpath!$K188-Wellpath!$K187))))</f>
        <v>SING</v>
      </c>
      <c r="E188" s="20">
        <f>IF(D188="SING",(Wellpath!K189-Wellpath!K187)/2*Model!$W$35,Model!$W$35*((drdp!B188+drdp!K188)*XYM3E!$B188+(drdp!E188+drdp!N188)*XYM3E!$C188+(drdp!H188+drdp!Q188)*XYM3E!$D188))</f>
        <v>0</v>
      </c>
      <c r="F188" s="20">
        <f>IF(D188="SING",0,Model!$W$35*((drdp!C188+drdp!L188)*XYM3E!$B188+(drdp!F188+drdp!O188)*XYM3E!$C188+(drdp!I188+drdp!R188)*XYM3E!$D188))</f>
        <v>0</v>
      </c>
      <c r="G188" s="20">
        <f>IF(D188="SING",0,Model!$W$35*((drdp!D188+drdp!M188)*XYM3E!$B188+(drdp!G188+drdp!P188)*XYM3E!$C188+(drdp!J188+drdp!S188)*XYM3E!$D188))</f>
        <v>0</v>
      </c>
      <c r="H188" s="18">
        <f>IF(D188="SING",(Wellpath!K188-Wellpath!K187)/2*Model!$W$35,Model!$W$35*((drdp!B188)*XYM3E!$B188+(drdp!E188)*XYM3E!$C188+(drdp!H188)*XYM3E!$D188))</f>
        <v>0</v>
      </c>
      <c r="I188" s="18">
        <f>IF(D188="SING",0,Model!$W$35*((drdp!C188)*XYM3E!$B188+(drdp!F188)*XYM3E!$C188+(drdp!I188)*XYM3E!$D188))</f>
        <v>0</v>
      </c>
      <c r="J188" s="18">
        <f>IF(D188="SING",0,Model!$W$35*((drdp!D188)*XYM3E!$B188+(drdp!G188)*XYM3E!$C188+(drdp!J188)*XYM3E!$D188))</f>
        <v>0</v>
      </c>
      <c r="K188" s="21">
        <f t="shared" si="35"/>
        <v>113.49754171379381</v>
      </c>
      <c r="L188" s="21">
        <f t="shared" si="36"/>
        <v>1.5011812153540485</v>
      </c>
      <c r="M188" s="21">
        <f t="shared" si="37"/>
        <v>11.116820805300204</v>
      </c>
      <c r="N188" s="21">
        <f t="shared" si="38"/>
        <v>-4.3061302653231994</v>
      </c>
      <c r="O188" s="21">
        <f t="shared" si="39"/>
        <v>11.477094766546807</v>
      </c>
      <c r="P188" s="21">
        <f t="shared" si="40"/>
        <v>-4.0340391923872403</v>
      </c>
      <c r="Q188" s="19">
        <f t="shared" si="41"/>
        <v>113.49754171379381</v>
      </c>
      <c r="R188" s="19">
        <f t="shared" si="42"/>
        <v>1.5011812153540485</v>
      </c>
      <c r="S188" s="19">
        <f t="shared" si="43"/>
        <v>11.116820805300204</v>
      </c>
      <c r="T188" s="19">
        <f t="shared" si="44"/>
        <v>-4.3061302653231994</v>
      </c>
      <c r="U188" s="19">
        <f t="shared" si="45"/>
        <v>11.477094766546807</v>
      </c>
      <c r="V188" s="19">
        <f t="shared" si="46"/>
        <v>-4.0340391923872403</v>
      </c>
    </row>
    <row r="189" spans="1:22" x14ac:dyDescent="0.25">
      <c r="A189" s="26">
        <f>Wellpath!E189</f>
        <v>0</v>
      </c>
      <c r="B189" s="22">
        <v>0</v>
      </c>
      <c r="C189" s="22" t="e">
        <f>ABS(COS(Wellpath!$L189))*COS(Wellpath!$M189)*MAX(1,SQRT(10/(Wellpath!K189-Wellpath!K188)))</f>
        <v>#DIV/0!</v>
      </c>
      <c r="D189" s="22" t="str">
        <f>IF(ABS(Wellpath!$L189)&lt;VerticalInc,"SING",-ABS(COS(Wellpath!$L189))*SIN(Wellpath!$M189)/SIN(Wellpath!$L189)*MAX(1,SQRT(10/(Wellpath!$K189-Wellpath!$K188))))</f>
        <v>SING</v>
      </c>
      <c r="E189" s="20">
        <f>IF(D189="SING",(Wellpath!K190-Wellpath!K188)/2*Model!$W$35,Model!$W$35*((drdp!B189+drdp!K189)*XYM3E!$B189+(drdp!E189+drdp!N189)*XYM3E!$C189+(drdp!H189+drdp!Q189)*XYM3E!$D189))</f>
        <v>0</v>
      </c>
      <c r="F189" s="20">
        <f>IF(D189="SING",0,Model!$W$35*((drdp!C189+drdp!L189)*XYM3E!$B189+(drdp!F189+drdp!O189)*XYM3E!$C189+(drdp!I189+drdp!R189)*XYM3E!$D189))</f>
        <v>0</v>
      </c>
      <c r="G189" s="20">
        <f>IF(D189="SING",0,Model!$W$35*((drdp!D189+drdp!M189)*XYM3E!$B189+(drdp!G189+drdp!P189)*XYM3E!$C189+(drdp!J189+drdp!S189)*XYM3E!$D189))</f>
        <v>0</v>
      </c>
      <c r="H189" s="18">
        <f>IF(D189="SING",(Wellpath!K189-Wellpath!K188)/2*Model!$W$35,Model!$W$35*((drdp!B189)*XYM3E!$B189+(drdp!E189)*XYM3E!$C189+(drdp!H189)*XYM3E!$D189))</f>
        <v>0</v>
      </c>
      <c r="I189" s="18">
        <f>IF(D189="SING",0,Model!$W$35*((drdp!C189)*XYM3E!$B189+(drdp!F189)*XYM3E!$C189+(drdp!I189)*XYM3E!$D189))</f>
        <v>0</v>
      </c>
      <c r="J189" s="18">
        <f>IF(D189="SING",0,Model!$W$35*((drdp!D189)*XYM3E!$B189+(drdp!G189)*XYM3E!$C189+(drdp!J189)*XYM3E!$D189))</f>
        <v>0</v>
      </c>
      <c r="K189" s="21">
        <f t="shared" si="35"/>
        <v>113.49754171379381</v>
      </c>
      <c r="L189" s="21">
        <f t="shared" si="36"/>
        <v>1.5011812153540485</v>
      </c>
      <c r="M189" s="21">
        <f t="shared" si="37"/>
        <v>11.116820805300204</v>
      </c>
      <c r="N189" s="21">
        <f t="shared" si="38"/>
        <v>-4.3061302653231994</v>
      </c>
      <c r="O189" s="21">
        <f t="shared" si="39"/>
        <v>11.477094766546807</v>
      </c>
      <c r="P189" s="21">
        <f t="shared" si="40"/>
        <v>-4.0340391923872403</v>
      </c>
      <c r="Q189" s="19">
        <f t="shared" si="41"/>
        <v>113.49754171379381</v>
      </c>
      <c r="R189" s="19">
        <f t="shared" si="42"/>
        <v>1.5011812153540485</v>
      </c>
      <c r="S189" s="19">
        <f t="shared" si="43"/>
        <v>11.116820805300204</v>
      </c>
      <c r="T189" s="19">
        <f t="shared" si="44"/>
        <v>-4.3061302653231994</v>
      </c>
      <c r="U189" s="19">
        <f t="shared" si="45"/>
        <v>11.477094766546807</v>
      </c>
      <c r="V189" s="19">
        <f t="shared" si="46"/>
        <v>-4.0340391923872403</v>
      </c>
    </row>
    <row r="190" spans="1:22" x14ac:dyDescent="0.25">
      <c r="A190" s="26">
        <f>Wellpath!E190</f>
        <v>0</v>
      </c>
      <c r="B190" s="22">
        <v>0</v>
      </c>
      <c r="C190" s="22" t="e">
        <f>ABS(COS(Wellpath!$L190))*COS(Wellpath!$M190)*MAX(1,SQRT(10/(Wellpath!K190-Wellpath!K189)))</f>
        <v>#DIV/0!</v>
      </c>
      <c r="D190" s="22" t="str">
        <f>IF(ABS(Wellpath!$L190)&lt;VerticalInc,"SING",-ABS(COS(Wellpath!$L190))*SIN(Wellpath!$M190)/SIN(Wellpath!$L190)*MAX(1,SQRT(10/(Wellpath!$K190-Wellpath!$K189))))</f>
        <v>SING</v>
      </c>
      <c r="E190" s="20">
        <f>IF(D190="SING",(Wellpath!K191-Wellpath!K189)/2*Model!$W$35,Model!$W$35*((drdp!B190+drdp!K190)*XYM3E!$B190+(drdp!E190+drdp!N190)*XYM3E!$C190+(drdp!H190+drdp!Q190)*XYM3E!$D190))</f>
        <v>0</v>
      </c>
      <c r="F190" s="20">
        <f>IF(D190="SING",0,Model!$W$35*((drdp!C190+drdp!L190)*XYM3E!$B190+(drdp!F190+drdp!O190)*XYM3E!$C190+(drdp!I190+drdp!R190)*XYM3E!$D190))</f>
        <v>0</v>
      </c>
      <c r="G190" s="20">
        <f>IF(D190="SING",0,Model!$W$35*((drdp!D190+drdp!M190)*XYM3E!$B190+(drdp!G190+drdp!P190)*XYM3E!$C190+(drdp!J190+drdp!S190)*XYM3E!$D190))</f>
        <v>0</v>
      </c>
      <c r="H190" s="18">
        <f>IF(D190="SING",(Wellpath!K190-Wellpath!K189)/2*Model!$W$35,Model!$W$35*((drdp!B190)*XYM3E!$B190+(drdp!E190)*XYM3E!$C190+(drdp!H190)*XYM3E!$D190))</f>
        <v>0</v>
      </c>
      <c r="I190" s="18">
        <f>IF(D190="SING",0,Model!$W$35*((drdp!C190)*XYM3E!$B190+(drdp!F190)*XYM3E!$C190+(drdp!I190)*XYM3E!$D190))</f>
        <v>0</v>
      </c>
      <c r="J190" s="18">
        <f>IF(D190="SING",0,Model!$W$35*((drdp!D190)*XYM3E!$B190+(drdp!G190)*XYM3E!$C190+(drdp!J190)*XYM3E!$D190))</f>
        <v>0</v>
      </c>
      <c r="K190" s="21">
        <f t="shared" si="35"/>
        <v>113.49754171379381</v>
      </c>
      <c r="L190" s="21">
        <f t="shared" si="36"/>
        <v>1.5011812153540485</v>
      </c>
      <c r="M190" s="21">
        <f t="shared" si="37"/>
        <v>11.116820805300204</v>
      </c>
      <c r="N190" s="21">
        <f t="shared" si="38"/>
        <v>-4.3061302653231994</v>
      </c>
      <c r="O190" s="21">
        <f t="shared" si="39"/>
        <v>11.477094766546807</v>
      </c>
      <c r="P190" s="21">
        <f t="shared" si="40"/>
        <v>-4.0340391923872403</v>
      </c>
      <c r="Q190" s="19">
        <f t="shared" si="41"/>
        <v>113.49754171379381</v>
      </c>
      <c r="R190" s="19">
        <f t="shared" si="42"/>
        <v>1.5011812153540485</v>
      </c>
      <c r="S190" s="19">
        <f t="shared" si="43"/>
        <v>11.116820805300204</v>
      </c>
      <c r="T190" s="19">
        <f t="shared" si="44"/>
        <v>-4.3061302653231994</v>
      </c>
      <c r="U190" s="19">
        <f t="shared" si="45"/>
        <v>11.477094766546807</v>
      </c>
      <c r="V190" s="19">
        <f t="shared" si="46"/>
        <v>-4.0340391923872403</v>
      </c>
    </row>
    <row r="191" spans="1:22" x14ac:dyDescent="0.25">
      <c r="A191" s="26">
        <f>Wellpath!E191</f>
        <v>0</v>
      </c>
      <c r="B191" s="22">
        <v>0</v>
      </c>
      <c r="C191" s="22" t="e">
        <f>ABS(COS(Wellpath!$L191))*COS(Wellpath!$M191)*MAX(1,SQRT(10/(Wellpath!K191-Wellpath!K190)))</f>
        <v>#DIV/0!</v>
      </c>
      <c r="D191" s="22" t="str">
        <f>IF(ABS(Wellpath!$L191)&lt;VerticalInc,"SING",-ABS(COS(Wellpath!$L191))*SIN(Wellpath!$M191)/SIN(Wellpath!$L191)*MAX(1,SQRT(10/(Wellpath!$K191-Wellpath!$K190))))</f>
        <v>SING</v>
      </c>
      <c r="E191" s="20">
        <f>IF(D191="SING",(Wellpath!K192-Wellpath!K190)/2*Model!$W$35,Model!$W$35*((drdp!B191+drdp!K191)*XYM3E!$B191+(drdp!E191+drdp!N191)*XYM3E!$C191+(drdp!H191+drdp!Q191)*XYM3E!$D191))</f>
        <v>0</v>
      </c>
      <c r="F191" s="20">
        <f>IF(D191="SING",0,Model!$W$35*((drdp!C191+drdp!L191)*XYM3E!$B191+(drdp!F191+drdp!O191)*XYM3E!$C191+(drdp!I191+drdp!R191)*XYM3E!$D191))</f>
        <v>0</v>
      </c>
      <c r="G191" s="20">
        <f>IF(D191="SING",0,Model!$W$35*((drdp!D191+drdp!M191)*XYM3E!$B191+(drdp!G191+drdp!P191)*XYM3E!$C191+(drdp!J191+drdp!S191)*XYM3E!$D191))</f>
        <v>0</v>
      </c>
      <c r="H191" s="18">
        <f>IF(D191="SING",(Wellpath!K191-Wellpath!K190)/2*Model!$W$35,Model!$W$35*((drdp!B191)*XYM3E!$B191+(drdp!E191)*XYM3E!$C191+(drdp!H191)*XYM3E!$D191))</f>
        <v>0</v>
      </c>
      <c r="I191" s="18">
        <f>IF(D191="SING",0,Model!$W$35*((drdp!C191)*XYM3E!$B191+(drdp!F191)*XYM3E!$C191+(drdp!I191)*XYM3E!$D191))</f>
        <v>0</v>
      </c>
      <c r="J191" s="18">
        <f>IF(D191="SING",0,Model!$W$35*((drdp!D191)*XYM3E!$B191+(drdp!G191)*XYM3E!$C191+(drdp!J191)*XYM3E!$D191))</f>
        <v>0</v>
      </c>
      <c r="K191" s="21">
        <f t="shared" si="35"/>
        <v>113.49754171379381</v>
      </c>
      <c r="L191" s="21">
        <f t="shared" si="36"/>
        <v>1.5011812153540485</v>
      </c>
      <c r="M191" s="21">
        <f t="shared" si="37"/>
        <v>11.116820805300204</v>
      </c>
      <c r="N191" s="21">
        <f t="shared" si="38"/>
        <v>-4.3061302653231994</v>
      </c>
      <c r="O191" s="21">
        <f t="shared" si="39"/>
        <v>11.477094766546807</v>
      </c>
      <c r="P191" s="21">
        <f t="shared" si="40"/>
        <v>-4.0340391923872403</v>
      </c>
      <c r="Q191" s="19">
        <f t="shared" si="41"/>
        <v>113.49754171379381</v>
      </c>
      <c r="R191" s="19">
        <f t="shared" si="42"/>
        <v>1.5011812153540485</v>
      </c>
      <c r="S191" s="19">
        <f t="shared" si="43"/>
        <v>11.116820805300204</v>
      </c>
      <c r="T191" s="19">
        <f t="shared" si="44"/>
        <v>-4.3061302653231994</v>
      </c>
      <c r="U191" s="19">
        <f t="shared" si="45"/>
        <v>11.477094766546807</v>
      </c>
      <c r="V191" s="19">
        <f t="shared" si="46"/>
        <v>-4.0340391923872403</v>
      </c>
    </row>
    <row r="192" spans="1:22" x14ac:dyDescent="0.25">
      <c r="A192" s="26">
        <f>Wellpath!E192</f>
        <v>0</v>
      </c>
      <c r="B192" s="22">
        <v>0</v>
      </c>
      <c r="C192" s="22" t="e">
        <f>ABS(COS(Wellpath!$L192))*COS(Wellpath!$M192)*MAX(1,SQRT(10/(Wellpath!K192-Wellpath!K191)))</f>
        <v>#DIV/0!</v>
      </c>
      <c r="D192" s="22" t="str">
        <f>IF(ABS(Wellpath!$L192)&lt;VerticalInc,"SING",-ABS(COS(Wellpath!$L192))*SIN(Wellpath!$M192)/SIN(Wellpath!$L192)*MAX(1,SQRT(10/(Wellpath!$K192-Wellpath!$K191))))</f>
        <v>SING</v>
      </c>
      <c r="E192" s="20">
        <f>IF(D192="SING",(Wellpath!K193-Wellpath!K191)/2*Model!$W$35,Model!$W$35*((drdp!B192+drdp!K192)*XYM3E!$B192+(drdp!E192+drdp!N192)*XYM3E!$C192+(drdp!H192+drdp!Q192)*XYM3E!$D192))</f>
        <v>0</v>
      </c>
      <c r="F192" s="20">
        <f>IF(D192="SING",0,Model!$W$35*((drdp!C192+drdp!L192)*XYM3E!$B192+(drdp!F192+drdp!O192)*XYM3E!$C192+(drdp!I192+drdp!R192)*XYM3E!$D192))</f>
        <v>0</v>
      </c>
      <c r="G192" s="20">
        <f>IF(D192="SING",0,Model!$W$35*((drdp!D192+drdp!M192)*XYM3E!$B192+(drdp!G192+drdp!P192)*XYM3E!$C192+(drdp!J192+drdp!S192)*XYM3E!$D192))</f>
        <v>0</v>
      </c>
      <c r="H192" s="18">
        <f>IF(D192="SING",(Wellpath!K192-Wellpath!K191)/2*Model!$W$35,Model!$W$35*((drdp!B192)*XYM3E!$B192+(drdp!E192)*XYM3E!$C192+(drdp!H192)*XYM3E!$D192))</f>
        <v>0</v>
      </c>
      <c r="I192" s="18">
        <f>IF(D192="SING",0,Model!$W$35*((drdp!C192)*XYM3E!$B192+(drdp!F192)*XYM3E!$C192+(drdp!I192)*XYM3E!$D192))</f>
        <v>0</v>
      </c>
      <c r="J192" s="18">
        <f>IF(D192="SING",0,Model!$W$35*((drdp!D192)*XYM3E!$B192+(drdp!G192)*XYM3E!$C192+(drdp!J192)*XYM3E!$D192))</f>
        <v>0</v>
      </c>
      <c r="K192" s="21">
        <f t="shared" si="35"/>
        <v>113.49754171379381</v>
      </c>
      <c r="L192" s="21">
        <f t="shared" si="36"/>
        <v>1.5011812153540485</v>
      </c>
      <c r="M192" s="21">
        <f t="shared" si="37"/>
        <v>11.116820805300204</v>
      </c>
      <c r="N192" s="21">
        <f t="shared" si="38"/>
        <v>-4.3061302653231994</v>
      </c>
      <c r="O192" s="21">
        <f t="shared" si="39"/>
        <v>11.477094766546807</v>
      </c>
      <c r="P192" s="21">
        <f t="shared" si="40"/>
        <v>-4.0340391923872403</v>
      </c>
      <c r="Q192" s="19">
        <f t="shared" si="41"/>
        <v>113.49754171379381</v>
      </c>
      <c r="R192" s="19">
        <f t="shared" si="42"/>
        <v>1.5011812153540485</v>
      </c>
      <c r="S192" s="19">
        <f t="shared" si="43"/>
        <v>11.116820805300204</v>
      </c>
      <c r="T192" s="19">
        <f t="shared" si="44"/>
        <v>-4.3061302653231994</v>
      </c>
      <c r="U192" s="19">
        <f t="shared" si="45"/>
        <v>11.477094766546807</v>
      </c>
      <c r="V192" s="19">
        <f t="shared" si="46"/>
        <v>-4.0340391923872403</v>
      </c>
    </row>
    <row r="193" spans="1:22" x14ac:dyDescent="0.25">
      <c r="A193" s="26">
        <f>Wellpath!E193</f>
        <v>0</v>
      </c>
      <c r="B193" s="22">
        <v>0</v>
      </c>
      <c r="C193" s="22" t="e">
        <f>ABS(COS(Wellpath!$L193))*COS(Wellpath!$M193)*MAX(1,SQRT(10/(Wellpath!K193-Wellpath!K192)))</f>
        <v>#DIV/0!</v>
      </c>
      <c r="D193" s="22" t="str">
        <f>IF(ABS(Wellpath!$L193)&lt;VerticalInc,"SING",-ABS(COS(Wellpath!$L193))*SIN(Wellpath!$M193)/SIN(Wellpath!$L193)*MAX(1,SQRT(10/(Wellpath!$K193-Wellpath!$K192))))</f>
        <v>SING</v>
      </c>
      <c r="E193" s="20">
        <f>IF(D193="SING",(Wellpath!K194-Wellpath!K192)/2*Model!$W$35,Model!$W$35*((drdp!B193+drdp!K193)*XYM3E!$B193+(drdp!E193+drdp!N193)*XYM3E!$C193+(drdp!H193+drdp!Q193)*XYM3E!$D193))</f>
        <v>0</v>
      </c>
      <c r="F193" s="20">
        <f>IF(D193="SING",0,Model!$W$35*((drdp!C193+drdp!L193)*XYM3E!$B193+(drdp!F193+drdp!O193)*XYM3E!$C193+(drdp!I193+drdp!R193)*XYM3E!$D193))</f>
        <v>0</v>
      </c>
      <c r="G193" s="20">
        <f>IF(D193="SING",0,Model!$W$35*((drdp!D193+drdp!M193)*XYM3E!$B193+(drdp!G193+drdp!P193)*XYM3E!$C193+(drdp!J193+drdp!S193)*XYM3E!$D193))</f>
        <v>0</v>
      </c>
      <c r="H193" s="18">
        <f>IF(D193="SING",(Wellpath!K193-Wellpath!K192)/2*Model!$W$35,Model!$W$35*((drdp!B193)*XYM3E!$B193+(drdp!E193)*XYM3E!$C193+(drdp!H193)*XYM3E!$D193))</f>
        <v>0</v>
      </c>
      <c r="I193" s="18">
        <f>IF(D193="SING",0,Model!$W$35*((drdp!C193)*XYM3E!$B193+(drdp!F193)*XYM3E!$C193+(drdp!I193)*XYM3E!$D193))</f>
        <v>0</v>
      </c>
      <c r="J193" s="18">
        <f>IF(D193="SING",0,Model!$W$35*((drdp!D193)*XYM3E!$B193+(drdp!G193)*XYM3E!$C193+(drdp!J193)*XYM3E!$D193))</f>
        <v>0</v>
      </c>
      <c r="K193" s="21">
        <f t="shared" si="35"/>
        <v>113.49754171379381</v>
      </c>
      <c r="L193" s="21">
        <f t="shared" si="36"/>
        <v>1.5011812153540485</v>
      </c>
      <c r="M193" s="21">
        <f t="shared" si="37"/>
        <v>11.116820805300204</v>
      </c>
      <c r="N193" s="21">
        <f t="shared" si="38"/>
        <v>-4.3061302653231994</v>
      </c>
      <c r="O193" s="21">
        <f t="shared" si="39"/>
        <v>11.477094766546807</v>
      </c>
      <c r="P193" s="21">
        <f t="shared" si="40"/>
        <v>-4.0340391923872403</v>
      </c>
      <c r="Q193" s="19">
        <f t="shared" si="41"/>
        <v>113.49754171379381</v>
      </c>
      <c r="R193" s="19">
        <f t="shared" si="42"/>
        <v>1.5011812153540485</v>
      </c>
      <c r="S193" s="19">
        <f t="shared" si="43"/>
        <v>11.116820805300204</v>
      </c>
      <c r="T193" s="19">
        <f t="shared" si="44"/>
        <v>-4.3061302653231994</v>
      </c>
      <c r="U193" s="19">
        <f t="shared" si="45"/>
        <v>11.477094766546807</v>
      </c>
      <c r="V193" s="19">
        <f t="shared" si="46"/>
        <v>-4.0340391923872403</v>
      </c>
    </row>
    <row r="194" spans="1:22" x14ac:dyDescent="0.25">
      <c r="A194" s="26">
        <f>Wellpath!E194</f>
        <v>0</v>
      </c>
      <c r="B194" s="22">
        <v>0</v>
      </c>
      <c r="C194" s="22" t="e">
        <f>ABS(COS(Wellpath!$L194))*COS(Wellpath!$M194)*MAX(1,SQRT(10/(Wellpath!K194-Wellpath!K193)))</f>
        <v>#DIV/0!</v>
      </c>
      <c r="D194" s="22" t="str">
        <f>IF(ABS(Wellpath!$L194)&lt;VerticalInc,"SING",-ABS(COS(Wellpath!$L194))*SIN(Wellpath!$M194)/SIN(Wellpath!$L194)*MAX(1,SQRT(10/(Wellpath!$K194-Wellpath!$K193))))</f>
        <v>SING</v>
      </c>
      <c r="E194" s="20">
        <f>IF(D194="SING",(Wellpath!K195-Wellpath!K193)/2*Model!$W$35,Model!$W$35*((drdp!B194+drdp!K194)*XYM3E!$B194+(drdp!E194+drdp!N194)*XYM3E!$C194+(drdp!H194+drdp!Q194)*XYM3E!$D194))</f>
        <v>0</v>
      </c>
      <c r="F194" s="20">
        <f>IF(D194="SING",0,Model!$W$35*((drdp!C194+drdp!L194)*XYM3E!$B194+(drdp!F194+drdp!O194)*XYM3E!$C194+(drdp!I194+drdp!R194)*XYM3E!$D194))</f>
        <v>0</v>
      </c>
      <c r="G194" s="20">
        <f>IF(D194="SING",0,Model!$W$35*((drdp!D194+drdp!M194)*XYM3E!$B194+(drdp!G194+drdp!P194)*XYM3E!$C194+(drdp!J194+drdp!S194)*XYM3E!$D194))</f>
        <v>0</v>
      </c>
      <c r="H194" s="18">
        <f>IF(D194="SING",(Wellpath!K194-Wellpath!K193)/2*Model!$W$35,Model!$W$35*((drdp!B194)*XYM3E!$B194+(drdp!E194)*XYM3E!$C194+(drdp!H194)*XYM3E!$D194))</f>
        <v>0</v>
      </c>
      <c r="I194" s="18">
        <f>IF(D194="SING",0,Model!$W$35*((drdp!C194)*XYM3E!$B194+(drdp!F194)*XYM3E!$C194+(drdp!I194)*XYM3E!$D194))</f>
        <v>0</v>
      </c>
      <c r="J194" s="18">
        <f>IF(D194="SING",0,Model!$W$35*((drdp!D194)*XYM3E!$B194+(drdp!G194)*XYM3E!$C194+(drdp!J194)*XYM3E!$D194))</f>
        <v>0</v>
      </c>
      <c r="K194" s="21">
        <f t="shared" si="35"/>
        <v>113.49754171379381</v>
      </c>
      <c r="L194" s="21">
        <f t="shared" si="36"/>
        <v>1.5011812153540485</v>
      </c>
      <c r="M194" s="21">
        <f t="shared" si="37"/>
        <v>11.116820805300204</v>
      </c>
      <c r="N194" s="21">
        <f t="shared" si="38"/>
        <v>-4.3061302653231994</v>
      </c>
      <c r="O194" s="21">
        <f t="shared" si="39"/>
        <v>11.477094766546807</v>
      </c>
      <c r="P194" s="21">
        <f t="shared" si="40"/>
        <v>-4.0340391923872403</v>
      </c>
      <c r="Q194" s="19">
        <f t="shared" si="41"/>
        <v>113.49754171379381</v>
      </c>
      <c r="R194" s="19">
        <f t="shared" si="42"/>
        <v>1.5011812153540485</v>
      </c>
      <c r="S194" s="19">
        <f t="shared" si="43"/>
        <v>11.116820805300204</v>
      </c>
      <c r="T194" s="19">
        <f t="shared" si="44"/>
        <v>-4.3061302653231994</v>
      </c>
      <c r="U194" s="19">
        <f t="shared" si="45"/>
        <v>11.477094766546807</v>
      </c>
      <c r="V194" s="19">
        <f t="shared" si="46"/>
        <v>-4.0340391923872403</v>
      </c>
    </row>
    <row r="195" spans="1:22" x14ac:dyDescent="0.25">
      <c r="A195" s="26">
        <f>Wellpath!E195</f>
        <v>0</v>
      </c>
      <c r="B195" s="22">
        <v>0</v>
      </c>
      <c r="C195" s="22" t="e">
        <f>ABS(COS(Wellpath!$L195))*COS(Wellpath!$M195)*MAX(1,SQRT(10/(Wellpath!K195-Wellpath!K194)))</f>
        <v>#DIV/0!</v>
      </c>
      <c r="D195" s="22" t="str">
        <f>IF(ABS(Wellpath!$L195)&lt;VerticalInc,"SING",-ABS(COS(Wellpath!$L195))*SIN(Wellpath!$M195)/SIN(Wellpath!$L195)*MAX(1,SQRT(10/(Wellpath!$K195-Wellpath!$K194))))</f>
        <v>SING</v>
      </c>
      <c r="E195" s="20">
        <f>IF(D195="SING",(Wellpath!K196-Wellpath!K194)/2*Model!$W$35,Model!$W$35*((drdp!B195+drdp!K195)*XYM3E!$B195+(drdp!E195+drdp!N195)*XYM3E!$C195+(drdp!H195+drdp!Q195)*XYM3E!$D195))</f>
        <v>0</v>
      </c>
      <c r="F195" s="20">
        <f>IF(D195="SING",0,Model!$W$35*((drdp!C195+drdp!L195)*XYM3E!$B195+(drdp!F195+drdp!O195)*XYM3E!$C195+(drdp!I195+drdp!R195)*XYM3E!$D195))</f>
        <v>0</v>
      </c>
      <c r="G195" s="20">
        <f>IF(D195="SING",0,Model!$W$35*((drdp!D195+drdp!M195)*XYM3E!$B195+(drdp!G195+drdp!P195)*XYM3E!$C195+(drdp!J195+drdp!S195)*XYM3E!$D195))</f>
        <v>0</v>
      </c>
      <c r="H195" s="18">
        <f>IF(D195="SING",(Wellpath!K195-Wellpath!K194)/2*Model!$W$35,Model!$W$35*((drdp!B195)*XYM3E!$B195+(drdp!E195)*XYM3E!$C195+(drdp!H195)*XYM3E!$D195))</f>
        <v>0</v>
      </c>
      <c r="I195" s="18">
        <f>IF(D195="SING",0,Model!$W$35*((drdp!C195)*XYM3E!$B195+(drdp!F195)*XYM3E!$C195+(drdp!I195)*XYM3E!$D195))</f>
        <v>0</v>
      </c>
      <c r="J195" s="18">
        <f>IF(D195="SING",0,Model!$W$35*((drdp!D195)*XYM3E!$B195+(drdp!G195)*XYM3E!$C195+(drdp!J195)*XYM3E!$D195))</f>
        <v>0</v>
      </c>
      <c r="K195" s="21">
        <f t="shared" si="35"/>
        <v>113.49754171379381</v>
      </c>
      <c r="L195" s="21">
        <f t="shared" si="36"/>
        <v>1.5011812153540485</v>
      </c>
      <c r="M195" s="21">
        <f t="shared" si="37"/>
        <v>11.116820805300204</v>
      </c>
      <c r="N195" s="21">
        <f t="shared" si="38"/>
        <v>-4.3061302653231994</v>
      </c>
      <c r="O195" s="21">
        <f t="shared" si="39"/>
        <v>11.477094766546807</v>
      </c>
      <c r="P195" s="21">
        <f t="shared" si="40"/>
        <v>-4.0340391923872403</v>
      </c>
      <c r="Q195" s="19">
        <f t="shared" si="41"/>
        <v>113.49754171379381</v>
      </c>
      <c r="R195" s="19">
        <f t="shared" si="42"/>
        <v>1.5011812153540485</v>
      </c>
      <c r="S195" s="19">
        <f t="shared" si="43"/>
        <v>11.116820805300204</v>
      </c>
      <c r="T195" s="19">
        <f t="shared" si="44"/>
        <v>-4.3061302653231994</v>
      </c>
      <c r="U195" s="19">
        <f t="shared" si="45"/>
        <v>11.477094766546807</v>
      </c>
      <c r="V195" s="19">
        <f t="shared" si="46"/>
        <v>-4.0340391923872403</v>
      </c>
    </row>
    <row r="196" spans="1:22" x14ac:dyDescent="0.25">
      <c r="A196" s="26">
        <f>Wellpath!E196</f>
        <v>0</v>
      </c>
      <c r="B196" s="22">
        <v>0</v>
      </c>
      <c r="C196" s="22" t="e">
        <f>ABS(COS(Wellpath!$L196))*COS(Wellpath!$M196)*MAX(1,SQRT(10/(Wellpath!K196-Wellpath!K195)))</f>
        <v>#DIV/0!</v>
      </c>
      <c r="D196" s="22" t="str">
        <f>IF(ABS(Wellpath!$L196)&lt;VerticalInc,"SING",-ABS(COS(Wellpath!$L196))*SIN(Wellpath!$M196)/SIN(Wellpath!$L196)*MAX(1,SQRT(10/(Wellpath!$K196-Wellpath!$K195))))</f>
        <v>SING</v>
      </c>
      <c r="E196" s="20">
        <f>IF(D196="SING",(Wellpath!K197-Wellpath!K195)/2*Model!$W$35,Model!$W$35*((drdp!B196+drdp!K196)*XYM3E!$B196+(drdp!E196+drdp!N196)*XYM3E!$C196+(drdp!H196+drdp!Q196)*XYM3E!$D196))</f>
        <v>0</v>
      </c>
      <c r="F196" s="20">
        <f>IF(D196="SING",0,Model!$W$35*((drdp!C196+drdp!L196)*XYM3E!$B196+(drdp!F196+drdp!O196)*XYM3E!$C196+(drdp!I196+drdp!R196)*XYM3E!$D196))</f>
        <v>0</v>
      </c>
      <c r="G196" s="20">
        <f>IF(D196="SING",0,Model!$W$35*((drdp!D196+drdp!M196)*XYM3E!$B196+(drdp!G196+drdp!P196)*XYM3E!$C196+(drdp!J196+drdp!S196)*XYM3E!$D196))</f>
        <v>0</v>
      </c>
      <c r="H196" s="18">
        <f>IF(D196="SING",(Wellpath!K196-Wellpath!K195)/2*Model!$W$35,Model!$W$35*((drdp!B196)*XYM3E!$B196+(drdp!E196)*XYM3E!$C196+(drdp!H196)*XYM3E!$D196))</f>
        <v>0</v>
      </c>
      <c r="I196" s="18">
        <f>IF(D196="SING",0,Model!$W$35*((drdp!C196)*XYM3E!$B196+(drdp!F196)*XYM3E!$C196+(drdp!I196)*XYM3E!$D196))</f>
        <v>0</v>
      </c>
      <c r="J196" s="18">
        <f>IF(D196="SING",0,Model!$W$35*((drdp!D196)*XYM3E!$B196+(drdp!G196)*XYM3E!$C196+(drdp!J196)*XYM3E!$D196))</f>
        <v>0</v>
      </c>
      <c r="K196" s="21">
        <f t="shared" si="35"/>
        <v>113.49754171379381</v>
      </c>
      <c r="L196" s="21">
        <f t="shared" si="36"/>
        <v>1.5011812153540485</v>
      </c>
      <c r="M196" s="21">
        <f t="shared" si="37"/>
        <v>11.116820805300204</v>
      </c>
      <c r="N196" s="21">
        <f t="shared" si="38"/>
        <v>-4.3061302653231994</v>
      </c>
      <c r="O196" s="21">
        <f t="shared" si="39"/>
        <v>11.477094766546807</v>
      </c>
      <c r="P196" s="21">
        <f t="shared" si="40"/>
        <v>-4.0340391923872403</v>
      </c>
      <c r="Q196" s="19">
        <f t="shared" si="41"/>
        <v>113.49754171379381</v>
      </c>
      <c r="R196" s="19">
        <f t="shared" si="42"/>
        <v>1.5011812153540485</v>
      </c>
      <c r="S196" s="19">
        <f t="shared" si="43"/>
        <v>11.116820805300204</v>
      </c>
      <c r="T196" s="19">
        <f t="shared" si="44"/>
        <v>-4.3061302653231994</v>
      </c>
      <c r="U196" s="19">
        <f t="shared" si="45"/>
        <v>11.477094766546807</v>
      </c>
      <c r="V196" s="19">
        <f t="shared" si="46"/>
        <v>-4.0340391923872403</v>
      </c>
    </row>
    <row r="197" spans="1:22" x14ac:dyDescent="0.25">
      <c r="A197" s="26">
        <f>Wellpath!E197</f>
        <v>0</v>
      </c>
      <c r="B197" s="22">
        <v>0</v>
      </c>
      <c r="C197" s="22" t="e">
        <f>ABS(COS(Wellpath!$L197))*COS(Wellpath!$M197)*MAX(1,SQRT(10/(Wellpath!K197-Wellpath!K196)))</f>
        <v>#DIV/0!</v>
      </c>
      <c r="D197" s="22" t="str">
        <f>IF(ABS(Wellpath!$L197)&lt;VerticalInc,"SING",-ABS(COS(Wellpath!$L197))*SIN(Wellpath!$M197)/SIN(Wellpath!$L197)*MAX(1,SQRT(10/(Wellpath!$K197-Wellpath!$K196))))</f>
        <v>SING</v>
      </c>
      <c r="E197" s="20">
        <f>IF(D197="SING",(Wellpath!K198-Wellpath!K196)/2*Model!$W$35,Model!$W$35*((drdp!B197+drdp!K197)*XYM3E!$B197+(drdp!E197+drdp!N197)*XYM3E!$C197+(drdp!H197+drdp!Q197)*XYM3E!$D197))</f>
        <v>0</v>
      </c>
      <c r="F197" s="20">
        <f>IF(D197="SING",0,Model!$W$35*((drdp!C197+drdp!L197)*XYM3E!$B197+(drdp!F197+drdp!O197)*XYM3E!$C197+(drdp!I197+drdp!R197)*XYM3E!$D197))</f>
        <v>0</v>
      </c>
      <c r="G197" s="20">
        <f>IF(D197="SING",0,Model!$W$35*((drdp!D197+drdp!M197)*XYM3E!$B197+(drdp!G197+drdp!P197)*XYM3E!$C197+(drdp!J197+drdp!S197)*XYM3E!$D197))</f>
        <v>0</v>
      </c>
      <c r="H197" s="18">
        <f>IF(D197="SING",(Wellpath!K197-Wellpath!K196)/2*Model!$W$35,Model!$W$35*((drdp!B197)*XYM3E!$B197+(drdp!E197)*XYM3E!$C197+(drdp!H197)*XYM3E!$D197))</f>
        <v>0</v>
      </c>
      <c r="I197" s="18">
        <f>IF(D197="SING",0,Model!$W$35*((drdp!C197)*XYM3E!$B197+(drdp!F197)*XYM3E!$C197+(drdp!I197)*XYM3E!$D197))</f>
        <v>0</v>
      </c>
      <c r="J197" s="18">
        <f>IF(D197="SING",0,Model!$W$35*((drdp!D197)*XYM3E!$B197+(drdp!G197)*XYM3E!$C197+(drdp!J197)*XYM3E!$D197))</f>
        <v>0</v>
      </c>
      <c r="K197" s="21">
        <f t="shared" si="35"/>
        <v>113.49754171379381</v>
      </c>
      <c r="L197" s="21">
        <f t="shared" si="36"/>
        <v>1.5011812153540485</v>
      </c>
      <c r="M197" s="21">
        <f t="shared" si="37"/>
        <v>11.116820805300204</v>
      </c>
      <c r="N197" s="21">
        <f t="shared" si="38"/>
        <v>-4.3061302653231994</v>
      </c>
      <c r="O197" s="21">
        <f t="shared" si="39"/>
        <v>11.477094766546807</v>
      </c>
      <c r="P197" s="21">
        <f t="shared" si="40"/>
        <v>-4.0340391923872403</v>
      </c>
      <c r="Q197" s="19">
        <f t="shared" si="41"/>
        <v>113.49754171379381</v>
      </c>
      <c r="R197" s="19">
        <f t="shared" si="42"/>
        <v>1.5011812153540485</v>
      </c>
      <c r="S197" s="19">
        <f t="shared" si="43"/>
        <v>11.116820805300204</v>
      </c>
      <c r="T197" s="19">
        <f t="shared" si="44"/>
        <v>-4.3061302653231994</v>
      </c>
      <c r="U197" s="19">
        <f t="shared" si="45"/>
        <v>11.477094766546807</v>
      </c>
      <c r="V197" s="19">
        <f t="shared" si="46"/>
        <v>-4.0340391923872403</v>
      </c>
    </row>
    <row r="198" spans="1:22" x14ac:dyDescent="0.25">
      <c r="A198" s="26">
        <f>Wellpath!E198</f>
        <v>0</v>
      </c>
      <c r="B198" s="22">
        <v>0</v>
      </c>
      <c r="C198" s="22" t="e">
        <f>ABS(COS(Wellpath!$L198))*COS(Wellpath!$M198)*MAX(1,SQRT(10/(Wellpath!K198-Wellpath!K197)))</f>
        <v>#DIV/0!</v>
      </c>
      <c r="D198" s="22" t="str">
        <f>IF(ABS(Wellpath!$L198)&lt;VerticalInc,"SING",-ABS(COS(Wellpath!$L198))*SIN(Wellpath!$M198)/SIN(Wellpath!$L198)*MAX(1,SQRT(10/(Wellpath!$K198-Wellpath!$K197))))</f>
        <v>SING</v>
      </c>
      <c r="E198" s="20">
        <f>IF(D198="SING",(Wellpath!K199-Wellpath!K197)/2*Model!$W$35,Model!$W$35*((drdp!B198+drdp!K198)*XYM3E!$B198+(drdp!E198+drdp!N198)*XYM3E!$C198+(drdp!H198+drdp!Q198)*XYM3E!$D198))</f>
        <v>0</v>
      </c>
      <c r="F198" s="20">
        <f>IF(D198="SING",0,Model!$W$35*((drdp!C198+drdp!L198)*XYM3E!$B198+(drdp!F198+drdp!O198)*XYM3E!$C198+(drdp!I198+drdp!R198)*XYM3E!$D198))</f>
        <v>0</v>
      </c>
      <c r="G198" s="20">
        <f>IF(D198="SING",0,Model!$W$35*((drdp!D198+drdp!M198)*XYM3E!$B198+(drdp!G198+drdp!P198)*XYM3E!$C198+(drdp!J198+drdp!S198)*XYM3E!$D198))</f>
        <v>0</v>
      </c>
      <c r="H198" s="18">
        <f>IF(D198="SING",(Wellpath!K198-Wellpath!K197)/2*Model!$W$35,Model!$W$35*((drdp!B198)*XYM3E!$B198+(drdp!E198)*XYM3E!$C198+(drdp!H198)*XYM3E!$D198))</f>
        <v>0</v>
      </c>
      <c r="I198" s="18">
        <f>IF(D198="SING",0,Model!$W$35*((drdp!C198)*XYM3E!$B198+(drdp!F198)*XYM3E!$C198+(drdp!I198)*XYM3E!$D198))</f>
        <v>0</v>
      </c>
      <c r="J198" s="18">
        <f>IF(D198="SING",0,Model!$W$35*((drdp!D198)*XYM3E!$B198+(drdp!G198)*XYM3E!$C198+(drdp!J198)*XYM3E!$D198))</f>
        <v>0</v>
      </c>
      <c r="K198" s="21">
        <f t="shared" si="35"/>
        <v>113.49754171379381</v>
      </c>
      <c r="L198" s="21">
        <f t="shared" si="36"/>
        <v>1.5011812153540485</v>
      </c>
      <c r="M198" s="21">
        <f t="shared" si="37"/>
        <v>11.116820805300204</v>
      </c>
      <c r="N198" s="21">
        <f t="shared" si="38"/>
        <v>-4.3061302653231994</v>
      </c>
      <c r="O198" s="21">
        <f t="shared" si="39"/>
        <v>11.477094766546807</v>
      </c>
      <c r="P198" s="21">
        <f t="shared" si="40"/>
        <v>-4.0340391923872403</v>
      </c>
      <c r="Q198" s="19">
        <f t="shared" si="41"/>
        <v>113.49754171379381</v>
      </c>
      <c r="R198" s="19">
        <f t="shared" si="42"/>
        <v>1.5011812153540485</v>
      </c>
      <c r="S198" s="19">
        <f t="shared" si="43"/>
        <v>11.116820805300204</v>
      </c>
      <c r="T198" s="19">
        <f t="shared" si="44"/>
        <v>-4.3061302653231994</v>
      </c>
      <c r="U198" s="19">
        <f t="shared" si="45"/>
        <v>11.477094766546807</v>
      </c>
      <c r="V198" s="19">
        <f t="shared" si="46"/>
        <v>-4.0340391923872403</v>
      </c>
    </row>
    <row r="199" spans="1:22" x14ac:dyDescent="0.25">
      <c r="A199" s="26">
        <f>Wellpath!E199</f>
        <v>0</v>
      </c>
      <c r="B199" s="22">
        <v>0</v>
      </c>
      <c r="C199" s="22" t="e">
        <f>ABS(COS(Wellpath!$L199))*COS(Wellpath!$M199)*MAX(1,SQRT(10/(Wellpath!K199-Wellpath!K198)))</f>
        <v>#DIV/0!</v>
      </c>
      <c r="D199" s="22" t="str">
        <f>IF(ABS(Wellpath!$L199)&lt;VerticalInc,"SING",-ABS(COS(Wellpath!$L199))*SIN(Wellpath!$M199)/SIN(Wellpath!$L199)*MAX(1,SQRT(10/(Wellpath!$K199-Wellpath!$K198))))</f>
        <v>SING</v>
      </c>
      <c r="E199" s="20">
        <f>IF(D199="SING",(Wellpath!K200-Wellpath!K198)/2*Model!$W$35,Model!$W$35*((drdp!B199+drdp!K199)*XYM3E!$B199+(drdp!E199+drdp!N199)*XYM3E!$C199+(drdp!H199+drdp!Q199)*XYM3E!$D199))</f>
        <v>0</v>
      </c>
      <c r="F199" s="20">
        <f>IF(D199="SING",0,Model!$W$35*((drdp!C199+drdp!L199)*XYM3E!$B199+(drdp!F199+drdp!O199)*XYM3E!$C199+(drdp!I199+drdp!R199)*XYM3E!$D199))</f>
        <v>0</v>
      </c>
      <c r="G199" s="20">
        <f>IF(D199="SING",0,Model!$W$35*((drdp!D199+drdp!M199)*XYM3E!$B199+(drdp!G199+drdp!P199)*XYM3E!$C199+(drdp!J199+drdp!S199)*XYM3E!$D199))</f>
        <v>0</v>
      </c>
      <c r="H199" s="18">
        <f>IF(D199="SING",(Wellpath!K199-Wellpath!K198)/2*Model!$W$35,Model!$W$35*((drdp!B199)*XYM3E!$B199+(drdp!E199)*XYM3E!$C199+(drdp!H199)*XYM3E!$D199))</f>
        <v>0</v>
      </c>
      <c r="I199" s="18">
        <f>IF(D199="SING",0,Model!$W$35*((drdp!C199)*XYM3E!$B199+(drdp!F199)*XYM3E!$C199+(drdp!I199)*XYM3E!$D199))</f>
        <v>0</v>
      </c>
      <c r="J199" s="18">
        <f>IF(D199="SING",0,Model!$W$35*((drdp!D199)*XYM3E!$B199+(drdp!G199)*XYM3E!$C199+(drdp!J199)*XYM3E!$D199))</f>
        <v>0</v>
      </c>
      <c r="K199" s="21">
        <f t="shared" ref="K199:K262" si="47">K198+E199^2</f>
        <v>113.49754171379381</v>
      </c>
      <c r="L199" s="21">
        <f t="shared" ref="L199:L262" si="48">L198+F199^2</f>
        <v>1.5011812153540485</v>
      </c>
      <c r="M199" s="21">
        <f t="shared" ref="M199:M262" si="49">M198+G199^2</f>
        <v>11.116820805300204</v>
      </c>
      <c r="N199" s="21">
        <f t="shared" ref="N199:N262" si="50">N198+E199*F199</f>
        <v>-4.3061302653231994</v>
      </c>
      <c r="O199" s="21">
        <f t="shared" ref="O199:O262" si="51">O198+E199*G199</f>
        <v>11.477094766546807</v>
      </c>
      <c r="P199" s="21">
        <f t="shared" ref="P199:P262" si="52">P198+F199*G199</f>
        <v>-4.0340391923872403</v>
      </c>
      <c r="Q199" s="19">
        <f t="shared" ref="Q199:Q262" si="53">K198+H199^2</f>
        <v>113.49754171379381</v>
      </c>
      <c r="R199" s="19">
        <f t="shared" ref="R199:R262" si="54">L198+I199^2</f>
        <v>1.5011812153540485</v>
      </c>
      <c r="S199" s="19">
        <f t="shared" ref="S199:S262" si="55">M198+J199^2</f>
        <v>11.116820805300204</v>
      </c>
      <c r="T199" s="19">
        <f t="shared" ref="T199:T262" si="56">N198+H199*I199</f>
        <v>-4.3061302653231994</v>
      </c>
      <c r="U199" s="19">
        <f t="shared" ref="U199:U262" si="57">O198+H199*J199</f>
        <v>11.477094766546807</v>
      </c>
      <c r="V199" s="19">
        <f t="shared" ref="V199:V262" si="58">P198+I199*J199</f>
        <v>-4.0340391923872403</v>
      </c>
    </row>
    <row r="200" spans="1:22" x14ac:dyDescent="0.25">
      <c r="A200" s="26">
        <f>Wellpath!E200</f>
        <v>0</v>
      </c>
      <c r="B200" s="22">
        <v>0</v>
      </c>
      <c r="C200" s="22" t="e">
        <f>ABS(COS(Wellpath!$L200))*COS(Wellpath!$M200)*MAX(1,SQRT(10/(Wellpath!K200-Wellpath!K199)))</f>
        <v>#DIV/0!</v>
      </c>
      <c r="D200" s="22" t="str">
        <f>IF(ABS(Wellpath!$L200)&lt;VerticalInc,"SING",-ABS(COS(Wellpath!$L200))*SIN(Wellpath!$M200)/SIN(Wellpath!$L200)*MAX(1,SQRT(10/(Wellpath!$K200-Wellpath!$K199))))</f>
        <v>SING</v>
      </c>
      <c r="E200" s="20">
        <f>IF(D200="SING",(Wellpath!K201-Wellpath!K199)/2*Model!$W$35,Model!$W$35*((drdp!B200+drdp!K200)*XYM3E!$B200+(drdp!E200+drdp!N200)*XYM3E!$C200+(drdp!H200+drdp!Q200)*XYM3E!$D200))</f>
        <v>0</v>
      </c>
      <c r="F200" s="20">
        <f>IF(D200="SING",0,Model!$W$35*((drdp!C200+drdp!L200)*XYM3E!$B200+(drdp!F200+drdp!O200)*XYM3E!$C200+(drdp!I200+drdp!R200)*XYM3E!$D200))</f>
        <v>0</v>
      </c>
      <c r="G200" s="20">
        <f>IF(D200="SING",0,Model!$W$35*((drdp!D200+drdp!M200)*XYM3E!$B200+(drdp!G200+drdp!P200)*XYM3E!$C200+(drdp!J200+drdp!S200)*XYM3E!$D200))</f>
        <v>0</v>
      </c>
      <c r="H200" s="18">
        <f>IF(D200="SING",(Wellpath!K200-Wellpath!K199)/2*Model!$W$35,Model!$W$35*((drdp!B200)*XYM3E!$B200+(drdp!E200)*XYM3E!$C200+(drdp!H200)*XYM3E!$D200))</f>
        <v>0</v>
      </c>
      <c r="I200" s="18">
        <f>IF(D200="SING",0,Model!$W$35*((drdp!C200)*XYM3E!$B200+(drdp!F200)*XYM3E!$C200+(drdp!I200)*XYM3E!$D200))</f>
        <v>0</v>
      </c>
      <c r="J200" s="18">
        <f>IF(D200="SING",0,Model!$W$35*((drdp!D200)*XYM3E!$B200+(drdp!G200)*XYM3E!$C200+(drdp!J200)*XYM3E!$D200))</f>
        <v>0</v>
      </c>
      <c r="K200" s="21">
        <f t="shared" si="47"/>
        <v>113.49754171379381</v>
      </c>
      <c r="L200" s="21">
        <f t="shared" si="48"/>
        <v>1.5011812153540485</v>
      </c>
      <c r="M200" s="21">
        <f t="shared" si="49"/>
        <v>11.116820805300204</v>
      </c>
      <c r="N200" s="21">
        <f t="shared" si="50"/>
        <v>-4.3061302653231994</v>
      </c>
      <c r="O200" s="21">
        <f t="shared" si="51"/>
        <v>11.477094766546807</v>
      </c>
      <c r="P200" s="21">
        <f t="shared" si="52"/>
        <v>-4.0340391923872403</v>
      </c>
      <c r="Q200" s="19">
        <f t="shared" si="53"/>
        <v>113.49754171379381</v>
      </c>
      <c r="R200" s="19">
        <f t="shared" si="54"/>
        <v>1.5011812153540485</v>
      </c>
      <c r="S200" s="19">
        <f t="shared" si="55"/>
        <v>11.116820805300204</v>
      </c>
      <c r="T200" s="19">
        <f t="shared" si="56"/>
        <v>-4.3061302653231994</v>
      </c>
      <c r="U200" s="19">
        <f t="shared" si="57"/>
        <v>11.477094766546807</v>
      </c>
      <c r="V200" s="19">
        <f t="shared" si="58"/>
        <v>-4.0340391923872403</v>
      </c>
    </row>
    <row r="201" spans="1:22" x14ac:dyDescent="0.25">
      <c r="A201" s="26">
        <f>Wellpath!E201</f>
        <v>0</v>
      </c>
      <c r="B201" s="22">
        <v>0</v>
      </c>
      <c r="C201" s="22" t="e">
        <f>ABS(COS(Wellpath!$L201))*COS(Wellpath!$M201)*MAX(1,SQRT(10/(Wellpath!K201-Wellpath!K200)))</f>
        <v>#DIV/0!</v>
      </c>
      <c r="D201" s="22" t="str">
        <f>IF(ABS(Wellpath!$L201)&lt;VerticalInc,"SING",-ABS(COS(Wellpath!$L201))*SIN(Wellpath!$M201)/SIN(Wellpath!$L201)*MAX(1,SQRT(10/(Wellpath!$K201-Wellpath!$K200))))</f>
        <v>SING</v>
      </c>
      <c r="E201" s="20">
        <f>IF(D201="SING",(Wellpath!K202-Wellpath!K200)/2*Model!$W$35,Model!$W$35*((drdp!B201+drdp!K201)*XYM3E!$B201+(drdp!E201+drdp!N201)*XYM3E!$C201+(drdp!H201+drdp!Q201)*XYM3E!$D201))</f>
        <v>0</v>
      </c>
      <c r="F201" s="20">
        <f>IF(D201="SING",0,Model!$W$35*((drdp!C201+drdp!L201)*XYM3E!$B201+(drdp!F201+drdp!O201)*XYM3E!$C201+(drdp!I201+drdp!R201)*XYM3E!$D201))</f>
        <v>0</v>
      </c>
      <c r="G201" s="20">
        <f>IF(D201="SING",0,Model!$W$35*((drdp!D201+drdp!M201)*XYM3E!$B201+(drdp!G201+drdp!P201)*XYM3E!$C201+(drdp!J201+drdp!S201)*XYM3E!$D201))</f>
        <v>0</v>
      </c>
      <c r="H201" s="18">
        <f>IF(D201="SING",(Wellpath!K201-Wellpath!K200)/2*Model!$W$35,Model!$W$35*((drdp!B201)*XYM3E!$B201+(drdp!E201)*XYM3E!$C201+(drdp!H201)*XYM3E!$D201))</f>
        <v>0</v>
      </c>
      <c r="I201" s="18">
        <f>IF(D201="SING",0,Model!$W$35*((drdp!C201)*XYM3E!$B201+(drdp!F201)*XYM3E!$C201+(drdp!I201)*XYM3E!$D201))</f>
        <v>0</v>
      </c>
      <c r="J201" s="18">
        <f>IF(D201="SING",0,Model!$W$35*((drdp!D201)*XYM3E!$B201+(drdp!G201)*XYM3E!$C201+(drdp!J201)*XYM3E!$D201))</f>
        <v>0</v>
      </c>
      <c r="K201" s="21">
        <f t="shared" si="47"/>
        <v>113.49754171379381</v>
      </c>
      <c r="L201" s="21">
        <f t="shared" si="48"/>
        <v>1.5011812153540485</v>
      </c>
      <c r="M201" s="21">
        <f t="shared" si="49"/>
        <v>11.116820805300204</v>
      </c>
      <c r="N201" s="21">
        <f t="shared" si="50"/>
        <v>-4.3061302653231994</v>
      </c>
      <c r="O201" s="21">
        <f t="shared" si="51"/>
        <v>11.477094766546807</v>
      </c>
      <c r="P201" s="21">
        <f t="shared" si="52"/>
        <v>-4.0340391923872403</v>
      </c>
      <c r="Q201" s="19">
        <f t="shared" si="53"/>
        <v>113.49754171379381</v>
      </c>
      <c r="R201" s="19">
        <f t="shared" si="54"/>
        <v>1.5011812153540485</v>
      </c>
      <c r="S201" s="19">
        <f t="shared" si="55"/>
        <v>11.116820805300204</v>
      </c>
      <c r="T201" s="19">
        <f t="shared" si="56"/>
        <v>-4.3061302653231994</v>
      </c>
      <c r="U201" s="19">
        <f t="shared" si="57"/>
        <v>11.477094766546807</v>
      </c>
      <c r="V201" s="19">
        <f t="shared" si="58"/>
        <v>-4.0340391923872403</v>
      </c>
    </row>
    <row r="202" spans="1:22" x14ac:dyDescent="0.25">
      <c r="A202" s="26">
        <f>Wellpath!E202</f>
        <v>0</v>
      </c>
      <c r="B202" s="22">
        <v>0</v>
      </c>
      <c r="C202" s="22" t="e">
        <f>ABS(COS(Wellpath!$L202))*COS(Wellpath!$M202)*MAX(1,SQRT(10/(Wellpath!K202-Wellpath!K201)))</f>
        <v>#DIV/0!</v>
      </c>
      <c r="D202" s="22" t="str">
        <f>IF(ABS(Wellpath!$L202)&lt;VerticalInc,"SING",-ABS(COS(Wellpath!$L202))*SIN(Wellpath!$M202)/SIN(Wellpath!$L202)*MAX(1,SQRT(10/(Wellpath!$K202-Wellpath!$K201))))</f>
        <v>SING</v>
      </c>
      <c r="E202" s="20">
        <f>IF(D202="SING",(Wellpath!K203-Wellpath!K201)/2*Model!$W$35,Model!$W$35*((drdp!B202+drdp!K202)*XYM3E!$B202+(drdp!E202+drdp!N202)*XYM3E!$C202+(drdp!H202+drdp!Q202)*XYM3E!$D202))</f>
        <v>0</v>
      </c>
      <c r="F202" s="20">
        <f>IF(D202="SING",0,Model!$W$35*((drdp!C202+drdp!L202)*XYM3E!$B202+(drdp!F202+drdp!O202)*XYM3E!$C202+(drdp!I202+drdp!R202)*XYM3E!$D202))</f>
        <v>0</v>
      </c>
      <c r="G202" s="20">
        <f>IF(D202="SING",0,Model!$W$35*((drdp!D202+drdp!M202)*XYM3E!$B202+(drdp!G202+drdp!P202)*XYM3E!$C202+(drdp!J202+drdp!S202)*XYM3E!$D202))</f>
        <v>0</v>
      </c>
      <c r="H202" s="18">
        <f>IF(D202="SING",(Wellpath!K202-Wellpath!K201)/2*Model!$W$35,Model!$W$35*((drdp!B202)*XYM3E!$B202+(drdp!E202)*XYM3E!$C202+(drdp!H202)*XYM3E!$D202))</f>
        <v>0</v>
      </c>
      <c r="I202" s="18">
        <f>IF(D202="SING",0,Model!$W$35*((drdp!C202)*XYM3E!$B202+(drdp!F202)*XYM3E!$C202+(drdp!I202)*XYM3E!$D202))</f>
        <v>0</v>
      </c>
      <c r="J202" s="18">
        <f>IF(D202="SING",0,Model!$W$35*((drdp!D202)*XYM3E!$B202+(drdp!G202)*XYM3E!$C202+(drdp!J202)*XYM3E!$D202))</f>
        <v>0</v>
      </c>
      <c r="K202" s="21">
        <f t="shared" si="47"/>
        <v>113.49754171379381</v>
      </c>
      <c r="L202" s="21">
        <f t="shared" si="48"/>
        <v>1.5011812153540485</v>
      </c>
      <c r="M202" s="21">
        <f t="shared" si="49"/>
        <v>11.116820805300204</v>
      </c>
      <c r="N202" s="21">
        <f t="shared" si="50"/>
        <v>-4.3061302653231994</v>
      </c>
      <c r="O202" s="21">
        <f t="shared" si="51"/>
        <v>11.477094766546807</v>
      </c>
      <c r="P202" s="21">
        <f t="shared" si="52"/>
        <v>-4.0340391923872403</v>
      </c>
      <c r="Q202" s="19">
        <f t="shared" si="53"/>
        <v>113.49754171379381</v>
      </c>
      <c r="R202" s="19">
        <f t="shared" si="54"/>
        <v>1.5011812153540485</v>
      </c>
      <c r="S202" s="19">
        <f t="shared" si="55"/>
        <v>11.116820805300204</v>
      </c>
      <c r="T202" s="19">
        <f t="shared" si="56"/>
        <v>-4.3061302653231994</v>
      </c>
      <c r="U202" s="19">
        <f t="shared" si="57"/>
        <v>11.477094766546807</v>
      </c>
      <c r="V202" s="19">
        <f t="shared" si="58"/>
        <v>-4.0340391923872403</v>
      </c>
    </row>
    <row r="203" spans="1:22" x14ac:dyDescent="0.25">
      <c r="A203" s="26">
        <f>Wellpath!E203</f>
        <v>0</v>
      </c>
      <c r="B203" s="22">
        <v>0</v>
      </c>
      <c r="C203" s="22" t="e">
        <f>ABS(COS(Wellpath!$L203))*COS(Wellpath!$M203)*MAX(1,SQRT(10/(Wellpath!K203-Wellpath!K202)))</f>
        <v>#DIV/0!</v>
      </c>
      <c r="D203" s="22" t="str">
        <f>IF(ABS(Wellpath!$L203)&lt;VerticalInc,"SING",-ABS(COS(Wellpath!$L203))*SIN(Wellpath!$M203)/SIN(Wellpath!$L203)*MAX(1,SQRT(10/(Wellpath!$K203-Wellpath!$K202))))</f>
        <v>SING</v>
      </c>
      <c r="E203" s="20">
        <f>IF(D203="SING",(Wellpath!K204-Wellpath!K202)/2*Model!$W$35,Model!$W$35*((drdp!B203+drdp!K203)*XYM3E!$B203+(drdp!E203+drdp!N203)*XYM3E!$C203+(drdp!H203+drdp!Q203)*XYM3E!$D203))</f>
        <v>0</v>
      </c>
      <c r="F203" s="20">
        <f>IF(D203="SING",0,Model!$W$35*((drdp!C203+drdp!L203)*XYM3E!$B203+(drdp!F203+drdp!O203)*XYM3E!$C203+(drdp!I203+drdp!R203)*XYM3E!$D203))</f>
        <v>0</v>
      </c>
      <c r="G203" s="20">
        <f>IF(D203="SING",0,Model!$W$35*((drdp!D203+drdp!M203)*XYM3E!$B203+(drdp!G203+drdp!P203)*XYM3E!$C203+(drdp!J203+drdp!S203)*XYM3E!$D203))</f>
        <v>0</v>
      </c>
      <c r="H203" s="18">
        <f>IF(D203="SING",(Wellpath!K203-Wellpath!K202)/2*Model!$W$35,Model!$W$35*((drdp!B203)*XYM3E!$B203+(drdp!E203)*XYM3E!$C203+(drdp!H203)*XYM3E!$D203))</f>
        <v>0</v>
      </c>
      <c r="I203" s="18">
        <f>IF(D203="SING",0,Model!$W$35*((drdp!C203)*XYM3E!$B203+(drdp!F203)*XYM3E!$C203+(drdp!I203)*XYM3E!$D203))</f>
        <v>0</v>
      </c>
      <c r="J203" s="18">
        <f>IF(D203="SING",0,Model!$W$35*((drdp!D203)*XYM3E!$B203+(drdp!G203)*XYM3E!$C203+(drdp!J203)*XYM3E!$D203))</f>
        <v>0</v>
      </c>
      <c r="K203" s="21">
        <f t="shared" si="47"/>
        <v>113.49754171379381</v>
      </c>
      <c r="L203" s="21">
        <f t="shared" si="48"/>
        <v>1.5011812153540485</v>
      </c>
      <c r="M203" s="21">
        <f t="shared" si="49"/>
        <v>11.116820805300204</v>
      </c>
      <c r="N203" s="21">
        <f t="shared" si="50"/>
        <v>-4.3061302653231994</v>
      </c>
      <c r="O203" s="21">
        <f t="shared" si="51"/>
        <v>11.477094766546807</v>
      </c>
      <c r="P203" s="21">
        <f t="shared" si="52"/>
        <v>-4.0340391923872403</v>
      </c>
      <c r="Q203" s="19">
        <f t="shared" si="53"/>
        <v>113.49754171379381</v>
      </c>
      <c r="R203" s="19">
        <f t="shared" si="54"/>
        <v>1.5011812153540485</v>
      </c>
      <c r="S203" s="19">
        <f t="shared" si="55"/>
        <v>11.116820805300204</v>
      </c>
      <c r="T203" s="19">
        <f t="shared" si="56"/>
        <v>-4.3061302653231994</v>
      </c>
      <c r="U203" s="19">
        <f t="shared" si="57"/>
        <v>11.477094766546807</v>
      </c>
      <c r="V203" s="19">
        <f t="shared" si="58"/>
        <v>-4.0340391923872403</v>
      </c>
    </row>
    <row r="204" spans="1:22" x14ac:dyDescent="0.25">
      <c r="A204" s="26">
        <f>Wellpath!E204</f>
        <v>0</v>
      </c>
      <c r="B204" s="22">
        <v>0</v>
      </c>
      <c r="C204" s="22" t="e">
        <f>ABS(COS(Wellpath!$L204))*COS(Wellpath!$M204)*MAX(1,SQRT(10/(Wellpath!K204-Wellpath!K203)))</f>
        <v>#DIV/0!</v>
      </c>
      <c r="D204" s="22" t="str">
        <f>IF(ABS(Wellpath!$L204)&lt;VerticalInc,"SING",-ABS(COS(Wellpath!$L204))*SIN(Wellpath!$M204)/SIN(Wellpath!$L204)*MAX(1,SQRT(10/(Wellpath!$K204-Wellpath!$K203))))</f>
        <v>SING</v>
      </c>
      <c r="E204" s="20">
        <f>IF(D204="SING",(Wellpath!K205-Wellpath!K203)/2*Model!$W$35,Model!$W$35*((drdp!B204+drdp!K204)*XYM3E!$B204+(drdp!E204+drdp!N204)*XYM3E!$C204+(drdp!H204+drdp!Q204)*XYM3E!$D204))</f>
        <v>0</v>
      </c>
      <c r="F204" s="20">
        <f>IF(D204="SING",0,Model!$W$35*((drdp!C204+drdp!L204)*XYM3E!$B204+(drdp!F204+drdp!O204)*XYM3E!$C204+(drdp!I204+drdp!R204)*XYM3E!$D204))</f>
        <v>0</v>
      </c>
      <c r="G204" s="20">
        <f>IF(D204="SING",0,Model!$W$35*((drdp!D204+drdp!M204)*XYM3E!$B204+(drdp!G204+drdp!P204)*XYM3E!$C204+(drdp!J204+drdp!S204)*XYM3E!$D204))</f>
        <v>0</v>
      </c>
      <c r="H204" s="18">
        <f>IF(D204="SING",(Wellpath!K204-Wellpath!K203)/2*Model!$W$35,Model!$W$35*((drdp!B204)*XYM3E!$B204+(drdp!E204)*XYM3E!$C204+(drdp!H204)*XYM3E!$D204))</f>
        <v>0</v>
      </c>
      <c r="I204" s="18">
        <f>IF(D204="SING",0,Model!$W$35*((drdp!C204)*XYM3E!$B204+(drdp!F204)*XYM3E!$C204+(drdp!I204)*XYM3E!$D204))</f>
        <v>0</v>
      </c>
      <c r="J204" s="18">
        <f>IF(D204="SING",0,Model!$W$35*((drdp!D204)*XYM3E!$B204+(drdp!G204)*XYM3E!$C204+(drdp!J204)*XYM3E!$D204))</f>
        <v>0</v>
      </c>
      <c r="K204" s="21">
        <f t="shared" si="47"/>
        <v>113.49754171379381</v>
      </c>
      <c r="L204" s="21">
        <f t="shared" si="48"/>
        <v>1.5011812153540485</v>
      </c>
      <c r="M204" s="21">
        <f t="shared" si="49"/>
        <v>11.116820805300204</v>
      </c>
      <c r="N204" s="21">
        <f t="shared" si="50"/>
        <v>-4.3061302653231994</v>
      </c>
      <c r="O204" s="21">
        <f t="shared" si="51"/>
        <v>11.477094766546807</v>
      </c>
      <c r="P204" s="21">
        <f t="shared" si="52"/>
        <v>-4.0340391923872403</v>
      </c>
      <c r="Q204" s="19">
        <f t="shared" si="53"/>
        <v>113.49754171379381</v>
      </c>
      <c r="R204" s="19">
        <f t="shared" si="54"/>
        <v>1.5011812153540485</v>
      </c>
      <c r="S204" s="19">
        <f t="shared" si="55"/>
        <v>11.116820805300204</v>
      </c>
      <c r="T204" s="19">
        <f t="shared" si="56"/>
        <v>-4.3061302653231994</v>
      </c>
      <c r="U204" s="19">
        <f t="shared" si="57"/>
        <v>11.477094766546807</v>
      </c>
      <c r="V204" s="19">
        <f t="shared" si="58"/>
        <v>-4.0340391923872403</v>
      </c>
    </row>
    <row r="205" spans="1:22" x14ac:dyDescent="0.25">
      <c r="A205" s="26">
        <f>Wellpath!E205</f>
        <v>0</v>
      </c>
      <c r="B205" s="22">
        <v>0</v>
      </c>
      <c r="C205" s="22" t="e">
        <f>ABS(COS(Wellpath!$L205))*COS(Wellpath!$M205)*MAX(1,SQRT(10/(Wellpath!K205-Wellpath!K204)))</f>
        <v>#DIV/0!</v>
      </c>
      <c r="D205" s="22" t="str">
        <f>IF(ABS(Wellpath!$L205)&lt;VerticalInc,"SING",-ABS(COS(Wellpath!$L205))*SIN(Wellpath!$M205)/SIN(Wellpath!$L205)*MAX(1,SQRT(10/(Wellpath!$K205-Wellpath!$K204))))</f>
        <v>SING</v>
      </c>
      <c r="E205" s="20">
        <f>IF(D205="SING",(Wellpath!K206-Wellpath!K204)/2*Model!$W$35,Model!$W$35*((drdp!B205+drdp!K205)*XYM3E!$B205+(drdp!E205+drdp!N205)*XYM3E!$C205+(drdp!H205+drdp!Q205)*XYM3E!$D205))</f>
        <v>0</v>
      </c>
      <c r="F205" s="20">
        <f>IF(D205="SING",0,Model!$W$35*((drdp!C205+drdp!L205)*XYM3E!$B205+(drdp!F205+drdp!O205)*XYM3E!$C205+(drdp!I205+drdp!R205)*XYM3E!$D205))</f>
        <v>0</v>
      </c>
      <c r="G205" s="20">
        <f>IF(D205="SING",0,Model!$W$35*((drdp!D205+drdp!M205)*XYM3E!$B205+(drdp!G205+drdp!P205)*XYM3E!$C205+(drdp!J205+drdp!S205)*XYM3E!$D205))</f>
        <v>0</v>
      </c>
      <c r="H205" s="18">
        <f>IF(D205="SING",(Wellpath!K205-Wellpath!K204)/2*Model!$W$35,Model!$W$35*((drdp!B205)*XYM3E!$B205+(drdp!E205)*XYM3E!$C205+(drdp!H205)*XYM3E!$D205))</f>
        <v>0</v>
      </c>
      <c r="I205" s="18">
        <f>IF(D205="SING",0,Model!$W$35*((drdp!C205)*XYM3E!$B205+(drdp!F205)*XYM3E!$C205+(drdp!I205)*XYM3E!$D205))</f>
        <v>0</v>
      </c>
      <c r="J205" s="18">
        <f>IF(D205="SING",0,Model!$W$35*((drdp!D205)*XYM3E!$B205+(drdp!G205)*XYM3E!$C205+(drdp!J205)*XYM3E!$D205))</f>
        <v>0</v>
      </c>
      <c r="K205" s="21">
        <f t="shared" si="47"/>
        <v>113.49754171379381</v>
      </c>
      <c r="L205" s="21">
        <f t="shared" si="48"/>
        <v>1.5011812153540485</v>
      </c>
      <c r="M205" s="21">
        <f t="shared" si="49"/>
        <v>11.116820805300204</v>
      </c>
      <c r="N205" s="21">
        <f t="shared" si="50"/>
        <v>-4.3061302653231994</v>
      </c>
      <c r="O205" s="21">
        <f t="shared" si="51"/>
        <v>11.477094766546807</v>
      </c>
      <c r="P205" s="21">
        <f t="shared" si="52"/>
        <v>-4.0340391923872403</v>
      </c>
      <c r="Q205" s="19">
        <f t="shared" si="53"/>
        <v>113.49754171379381</v>
      </c>
      <c r="R205" s="19">
        <f t="shared" si="54"/>
        <v>1.5011812153540485</v>
      </c>
      <c r="S205" s="19">
        <f t="shared" si="55"/>
        <v>11.116820805300204</v>
      </c>
      <c r="T205" s="19">
        <f t="shared" si="56"/>
        <v>-4.3061302653231994</v>
      </c>
      <c r="U205" s="19">
        <f t="shared" si="57"/>
        <v>11.477094766546807</v>
      </c>
      <c r="V205" s="19">
        <f t="shared" si="58"/>
        <v>-4.0340391923872403</v>
      </c>
    </row>
    <row r="206" spans="1:22" x14ac:dyDescent="0.25">
      <c r="A206" s="26">
        <f>Wellpath!E206</f>
        <v>0</v>
      </c>
      <c r="B206" s="22">
        <v>0</v>
      </c>
      <c r="C206" s="22" t="e">
        <f>ABS(COS(Wellpath!$L206))*COS(Wellpath!$M206)*MAX(1,SQRT(10/(Wellpath!K206-Wellpath!K205)))</f>
        <v>#DIV/0!</v>
      </c>
      <c r="D206" s="22" t="str">
        <f>IF(ABS(Wellpath!$L206)&lt;VerticalInc,"SING",-ABS(COS(Wellpath!$L206))*SIN(Wellpath!$M206)/SIN(Wellpath!$L206)*MAX(1,SQRT(10/(Wellpath!$K206-Wellpath!$K205))))</f>
        <v>SING</v>
      </c>
      <c r="E206" s="20">
        <f>IF(D206="SING",(Wellpath!K207-Wellpath!K205)/2*Model!$W$35,Model!$W$35*((drdp!B206+drdp!K206)*XYM3E!$B206+(drdp!E206+drdp!N206)*XYM3E!$C206+(drdp!H206+drdp!Q206)*XYM3E!$D206))</f>
        <v>0</v>
      </c>
      <c r="F206" s="20">
        <f>IF(D206="SING",0,Model!$W$35*((drdp!C206+drdp!L206)*XYM3E!$B206+(drdp!F206+drdp!O206)*XYM3E!$C206+(drdp!I206+drdp!R206)*XYM3E!$D206))</f>
        <v>0</v>
      </c>
      <c r="G206" s="20">
        <f>IF(D206="SING",0,Model!$W$35*((drdp!D206+drdp!M206)*XYM3E!$B206+(drdp!G206+drdp!P206)*XYM3E!$C206+(drdp!J206+drdp!S206)*XYM3E!$D206))</f>
        <v>0</v>
      </c>
      <c r="H206" s="18">
        <f>IF(D206="SING",(Wellpath!K206-Wellpath!K205)/2*Model!$W$35,Model!$W$35*((drdp!B206)*XYM3E!$B206+(drdp!E206)*XYM3E!$C206+(drdp!H206)*XYM3E!$D206))</f>
        <v>0</v>
      </c>
      <c r="I206" s="18">
        <f>IF(D206="SING",0,Model!$W$35*((drdp!C206)*XYM3E!$B206+(drdp!F206)*XYM3E!$C206+(drdp!I206)*XYM3E!$D206))</f>
        <v>0</v>
      </c>
      <c r="J206" s="18">
        <f>IF(D206="SING",0,Model!$W$35*((drdp!D206)*XYM3E!$B206+(drdp!G206)*XYM3E!$C206+(drdp!J206)*XYM3E!$D206))</f>
        <v>0</v>
      </c>
      <c r="K206" s="21">
        <f t="shared" si="47"/>
        <v>113.49754171379381</v>
      </c>
      <c r="L206" s="21">
        <f t="shared" si="48"/>
        <v>1.5011812153540485</v>
      </c>
      <c r="M206" s="21">
        <f t="shared" si="49"/>
        <v>11.116820805300204</v>
      </c>
      <c r="N206" s="21">
        <f t="shared" si="50"/>
        <v>-4.3061302653231994</v>
      </c>
      <c r="O206" s="21">
        <f t="shared" si="51"/>
        <v>11.477094766546807</v>
      </c>
      <c r="P206" s="21">
        <f t="shared" si="52"/>
        <v>-4.0340391923872403</v>
      </c>
      <c r="Q206" s="19">
        <f t="shared" si="53"/>
        <v>113.49754171379381</v>
      </c>
      <c r="R206" s="19">
        <f t="shared" si="54"/>
        <v>1.5011812153540485</v>
      </c>
      <c r="S206" s="19">
        <f t="shared" si="55"/>
        <v>11.116820805300204</v>
      </c>
      <c r="T206" s="19">
        <f t="shared" si="56"/>
        <v>-4.3061302653231994</v>
      </c>
      <c r="U206" s="19">
        <f t="shared" si="57"/>
        <v>11.477094766546807</v>
      </c>
      <c r="V206" s="19">
        <f t="shared" si="58"/>
        <v>-4.0340391923872403</v>
      </c>
    </row>
    <row r="207" spans="1:22" x14ac:dyDescent="0.25">
      <c r="A207" s="26">
        <f>Wellpath!E207</f>
        <v>0</v>
      </c>
      <c r="B207" s="22">
        <v>0</v>
      </c>
      <c r="C207" s="22" t="e">
        <f>ABS(COS(Wellpath!$L207))*COS(Wellpath!$M207)*MAX(1,SQRT(10/(Wellpath!K207-Wellpath!K206)))</f>
        <v>#DIV/0!</v>
      </c>
      <c r="D207" s="22" t="str">
        <f>IF(ABS(Wellpath!$L207)&lt;VerticalInc,"SING",-ABS(COS(Wellpath!$L207))*SIN(Wellpath!$M207)/SIN(Wellpath!$L207)*MAX(1,SQRT(10/(Wellpath!$K207-Wellpath!$K206))))</f>
        <v>SING</v>
      </c>
      <c r="E207" s="20">
        <f>IF(D207="SING",(Wellpath!K208-Wellpath!K206)/2*Model!$W$35,Model!$W$35*((drdp!B207+drdp!K207)*XYM3E!$B207+(drdp!E207+drdp!N207)*XYM3E!$C207+(drdp!H207+drdp!Q207)*XYM3E!$D207))</f>
        <v>0</v>
      </c>
      <c r="F207" s="20">
        <f>IF(D207="SING",0,Model!$W$35*((drdp!C207+drdp!L207)*XYM3E!$B207+(drdp!F207+drdp!O207)*XYM3E!$C207+(drdp!I207+drdp!R207)*XYM3E!$D207))</f>
        <v>0</v>
      </c>
      <c r="G207" s="20">
        <f>IF(D207="SING",0,Model!$W$35*((drdp!D207+drdp!M207)*XYM3E!$B207+(drdp!G207+drdp!P207)*XYM3E!$C207+(drdp!J207+drdp!S207)*XYM3E!$D207))</f>
        <v>0</v>
      </c>
      <c r="H207" s="18">
        <f>IF(D207="SING",(Wellpath!K207-Wellpath!K206)/2*Model!$W$35,Model!$W$35*((drdp!B207)*XYM3E!$B207+(drdp!E207)*XYM3E!$C207+(drdp!H207)*XYM3E!$D207))</f>
        <v>0</v>
      </c>
      <c r="I207" s="18">
        <f>IF(D207="SING",0,Model!$W$35*((drdp!C207)*XYM3E!$B207+(drdp!F207)*XYM3E!$C207+(drdp!I207)*XYM3E!$D207))</f>
        <v>0</v>
      </c>
      <c r="J207" s="18">
        <f>IF(D207="SING",0,Model!$W$35*((drdp!D207)*XYM3E!$B207+(drdp!G207)*XYM3E!$C207+(drdp!J207)*XYM3E!$D207))</f>
        <v>0</v>
      </c>
      <c r="K207" s="21">
        <f t="shared" si="47"/>
        <v>113.49754171379381</v>
      </c>
      <c r="L207" s="21">
        <f t="shared" si="48"/>
        <v>1.5011812153540485</v>
      </c>
      <c r="M207" s="21">
        <f t="shared" si="49"/>
        <v>11.116820805300204</v>
      </c>
      <c r="N207" s="21">
        <f t="shared" si="50"/>
        <v>-4.3061302653231994</v>
      </c>
      <c r="O207" s="21">
        <f t="shared" si="51"/>
        <v>11.477094766546807</v>
      </c>
      <c r="P207" s="21">
        <f t="shared" si="52"/>
        <v>-4.0340391923872403</v>
      </c>
      <c r="Q207" s="19">
        <f t="shared" si="53"/>
        <v>113.49754171379381</v>
      </c>
      <c r="R207" s="19">
        <f t="shared" si="54"/>
        <v>1.5011812153540485</v>
      </c>
      <c r="S207" s="19">
        <f t="shared" si="55"/>
        <v>11.116820805300204</v>
      </c>
      <c r="T207" s="19">
        <f t="shared" si="56"/>
        <v>-4.3061302653231994</v>
      </c>
      <c r="U207" s="19">
        <f t="shared" si="57"/>
        <v>11.477094766546807</v>
      </c>
      <c r="V207" s="19">
        <f t="shared" si="58"/>
        <v>-4.0340391923872403</v>
      </c>
    </row>
    <row r="208" spans="1:22" x14ac:dyDescent="0.25">
      <c r="A208" s="26">
        <f>Wellpath!E208</f>
        <v>0</v>
      </c>
      <c r="B208" s="22">
        <v>0</v>
      </c>
      <c r="C208" s="22" t="e">
        <f>ABS(COS(Wellpath!$L208))*COS(Wellpath!$M208)*MAX(1,SQRT(10/(Wellpath!K208-Wellpath!K207)))</f>
        <v>#DIV/0!</v>
      </c>
      <c r="D208" s="22" t="str">
        <f>IF(ABS(Wellpath!$L208)&lt;VerticalInc,"SING",-ABS(COS(Wellpath!$L208))*SIN(Wellpath!$M208)/SIN(Wellpath!$L208)*MAX(1,SQRT(10/(Wellpath!$K208-Wellpath!$K207))))</f>
        <v>SING</v>
      </c>
      <c r="E208" s="20">
        <f>IF(D208="SING",(Wellpath!K209-Wellpath!K207)/2*Model!$W$35,Model!$W$35*((drdp!B208+drdp!K208)*XYM3E!$B208+(drdp!E208+drdp!N208)*XYM3E!$C208+(drdp!H208+drdp!Q208)*XYM3E!$D208))</f>
        <v>0</v>
      </c>
      <c r="F208" s="20">
        <f>IF(D208="SING",0,Model!$W$35*((drdp!C208+drdp!L208)*XYM3E!$B208+(drdp!F208+drdp!O208)*XYM3E!$C208+(drdp!I208+drdp!R208)*XYM3E!$D208))</f>
        <v>0</v>
      </c>
      <c r="G208" s="20">
        <f>IF(D208="SING",0,Model!$W$35*((drdp!D208+drdp!M208)*XYM3E!$B208+(drdp!G208+drdp!P208)*XYM3E!$C208+(drdp!J208+drdp!S208)*XYM3E!$D208))</f>
        <v>0</v>
      </c>
      <c r="H208" s="18">
        <f>IF(D208="SING",(Wellpath!K208-Wellpath!K207)/2*Model!$W$35,Model!$W$35*((drdp!B208)*XYM3E!$B208+(drdp!E208)*XYM3E!$C208+(drdp!H208)*XYM3E!$D208))</f>
        <v>0</v>
      </c>
      <c r="I208" s="18">
        <f>IF(D208="SING",0,Model!$W$35*((drdp!C208)*XYM3E!$B208+(drdp!F208)*XYM3E!$C208+(drdp!I208)*XYM3E!$D208))</f>
        <v>0</v>
      </c>
      <c r="J208" s="18">
        <f>IF(D208="SING",0,Model!$W$35*((drdp!D208)*XYM3E!$B208+(drdp!G208)*XYM3E!$C208+(drdp!J208)*XYM3E!$D208))</f>
        <v>0</v>
      </c>
      <c r="K208" s="21">
        <f t="shared" si="47"/>
        <v>113.49754171379381</v>
      </c>
      <c r="L208" s="21">
        <f t="shared" si="48"/>
        <v>1.5011812153540485</v>
      </c>
      <c r="M208" s="21">
        <f t="shared" si="49"/>
        <v>11.116820805300204</v>
      </c>
      <c r="N208" s="21">
        <f t="shared" si="50"/>
        <v>-4.3061302653231994</v>
      </c>
      <c r="O208" s="21">
        <f t="shared" si="51"/>
        <v>11.477094766546807</v>
      </c>
      <c r="P208" s="21">
        <f t="shared" si="52"/>
        <v>-4.0340391923872403</v>
      </c>
      <c r="Q208" s="19">
        <f t="shared" si="53"/>
        <v>113.49754171379381</v>
      </c>
      <c r="R208" s="19">
        <f t="shared" si="54"/>
        <v>1.5011812153540485</v>
      </c>
      <c r="S208" s="19">
        <f t="shared" si="55"/>
        <v>11.116820805300204</v>
      </c>
      <c r="T208" s="19">
        <f t="shared" si="56"/>
        <v>-4.3061302653231994</v>
      </c>
      <c r="U208" s="19">
        <f t="shared" si="57"/>
        <v>11.477094766546807</v>
      </c>
      <c r="V208" s="19">
        <f t="shared" si="58"/>
        <v>-4.0340391923872403</v>
      </c>
    </row>
    <row r="209" spans="1:22" x14ac:dyDescent="0.25">
      <c r="A209" s="26">
        <f>Wellpath!E209</f>
        <v>0</v>
      </c>
      <c r="B209" s="22">
        <v>0</v>
      </c>
      <c r="C209" s="22" t="e">
        <f>ABS(COS(Wellpath!$L209))*COS(Wellpath!$M209)*MAX(1,SQRT(10/(Wellpath!K209-Wellpath!K208)))</f>
        <v>#DIV/0!</v>
      </c>
      <c r="D209" s="22" t="str">
        <f>IF(ABS(Wellpath!$L209)&lt;VerticalInc,"SING",-ABS(COS(Wellpath!$L209))*SIN(Wellpath!$M209)/SIN(Wellpath!$L209)*MAX(1,SQRT(10/(Wellpath!$K209-Wellpath!$K208))))</f>
        <v>SING</v>
      </c>
      <c r="E209" s="20">
        <f>IF(D209="SING",(Wellpath!K210-Wellpath!K208)/2*Model!$W$35,Model!$W$35*((drdp!B209+drdp!K209)*XYM3E!$B209+(drdp!E209+drdp!N209)*XYM3E!$C209+(drdp!H209+drdp!Q209)*XYM3E!$D209))</f>
        <v>0</v>
      </c>
      <c r="F209" s="20">
        <f>IF(D209="SING",0,Model!$W$35*((drdp!C209+drdp!L209)*XYM3E!$B209+(drdp!F209+drdp!O209)*XYM3E!$C209+(drdp!I209+drdp!R209)*XYM3E!$D209))</f>
        <v>0</v>
      </c>
      <c r="G209" s="20">
        <f>IF(D209="SING",0,Model!$W$35*((drdp!D209+drdp!M209)*XYM3E!$B209+(drdp!G209+drdp!P209)*XYM3E!$C209+(drdp!J209+drdp!S209)*XYM3E!$D209))</f>
        <v>0</v>
      </c>
      <c r="H209" s="18">
        <f>IF(D209="SING",(Wellpath!K209-Wellpath!K208)/2*Model!$W$35,Model!$W$35*((drdp!B209)*XYM3E!$B209+(drdp!E209)*XYM3E!$C209+(drdp!H209)*XYM3E!$D209))</f>
        <v>0</v>
      </c>
      <c r="I209" s="18">
        <f>IF(D209="SING",0,Model!$W$35*((drdp!C209)*XYM3E!$B209+(drdp!F209)*XYM3E!$C209+(drdp!I209)*XYM3E!$D209))</f>
        <v>0</v>
      </c>
      <c r="J209" s="18">
        <f>IF(D209="SING",0,Model!$W$35*((drdp!D209)*XYM3E!$B209+(drdp!G209)*XYM3E!$C209+(drdp!J209)*XYM3E!$D209))</f>
        <v>0</v>
      </c>
      <c r="K209" s="21">
        <f t="shared" si="47"/>
        <v>113.49754171379381</v>
      </c>
      <c r="L209" s="21">
        <f t="shared" si="48"/>
        <v>1.5011812153540485</v>
      </c>
      <c r="M209" s="21">
        <f t="shared" si="49"/>
        <v>11.116820805300204</v>
      </c>
      <c r="N209" s="21">
        <f t="shared" si="50"/>
        <v>-4.3061302653231994</v>
      </c>
      <c r="O209" s="21">
        <f t="shared" si="51"/>
        <v>11.477094766546807</v>
      </c>
      <c r="P209" s="21">
        <f t="shared" si="52"/>
        <v>-4.0340391923872403</v>
      </c>
      <c r="Q209" s="19">
        <f t="shared" si="53"/>
        <v>113.49754171379381</v>
      </c>
      <c r="R209" s="19">
        <f t="shared" si="54"/>
        <v>1.5011812153540485</v>
      </c>
      <c r="S209" s="19">
        <f t="shared" si="55"/>
        <v>11.116820805300204</v>
      </c>
      <c r="T209" s="19">
        <f t="shared" si="56"/>
        <v>-4.3061302653231994</v>
      </c>
      <c r="U209" s="19">
        <f t="shared" si="57"/>
        <v>11.477094766546807</v>
      </c>
      <c r="V209" s="19">
        <f t="shared" si="58"/>
        <v>-4.0340391923872403</v>
      </c>
    </row>
    <row r="210" spans="1:22" x14ac:dyDescent="0.25">
      <c r="A210" s="26">
        <f>Wellpath!E210</f>
        <v>0</v>
      </c>
      <c r="B210" s="22">
        <v>0</v>
      </c>
      <c r="C210" s="22" t="e">
        <f>ABS(COS(Wellpath!$L210))*COS(Wellpath!$M210)*MAX(1,SQRT(10/(Wellpath!K210-Wellpath!K209)))</f>
        <v>#DIV/0!</v>
      </c>
      <c r="D210" s="22" t="str">
        <f>IF(ABS(Wellpath!$L210)&lt;VerticalInc,"SING",-ABS(COS(Wellpath!$L210))*SIN(Wellpath!$M210)/SIN(Wellpath!$L210)*MAX(1,SQRT(10/(Wellpath!$K210-Wellpath!$K209))))</f>
        <v>SING</v>
      </c>
      <c r="E210" s="20">
        <f>IF(D210="SING",(Wellpath!K211-Wellpath!K209)/2*Model!$W$35,Model!$W$35*((drdp!B210+drdp!K210)*XYM3E!$B210+(drdp!E210+drdp!N210)*XYM3E!$C210+(drdp!H210+drdp!Q210)*XYM3E!$D210))</f>
        <v>0</v>
      </c>
      <c r="F210" s="20">
        <f>IF(D210="SING",0,Model!$W$35*((drdp!C210+drdp!L210)*XYM3E!$B210+(drdp!F210+drdp!O210)*XYM3E!$C210+(drdp!I210+drdp!R210)*XYM3E!$D210))</f>
        <v>0</v>
      </c>
      <c r="G210" s="20">
        <f>IF(D210="SING",0,Model!$W$35*((drdp!D210+drdp!M210)*XYM3E!$B210+(drdp!G210+drdp!P210)*XYM3E!$C210+(drdp!J210+drdp!S210)*XYM3E!$D210))</f>
        <v>0</v>
      </c>
      <c r="H210" s="18">
        <f>IF(D210="SING",(Wellpath!K210-Wellpath!K209)/2*Model!$W$35,Model!$W$35*((drdp!B210)*XYM3E!$B210+(drdp!E210)*XYM3E!$C210+(drdp!H210)*XYM3E!$D210))</f>
        <v>0</v>
      </c>
      <c r="I210" s="18">
        <f>IF(D210="SING",0,Model!$W$35*((drdp!C210)*XYM3E!$B210+(drdp!F210)*XYM3E!$C210+(drdp!I210)*XYM3E!$D210))</f>
        <v>0</v>
      </c>
      <c r="J210" s="18">
        <f>IF(D210="SING",0,Model!$W$35*((drdp!D210)*XYM3E!$B210+(drdp!G210)*XYM3E!$C210+(drdp!J210)*XYM3E!$D210))</f>
        <v>0</v>
      </c>
      <c r="K210" s="21">
        <f t="shared" si="47"/>
        <v>113.49754171379381</v>
      </c>
      <c r="L210" s="21">
        <f t="shared" si="48"/>
        <v>1.5011812153540485</v>
      </c>
      <c r="M210" s="21">
        <f t="shared" si="49"/>
        <v>11.116820805300204</v>
      </c>
      <c r="N210" s="21">
        <f t="shared" si="50"/>
        <v>-4.3061302653231994</v>
      </c>
      <c r="O210" s="21">
        <f t="shared" si="51"/>
        <v>11.477094766546807</v>
      </c>
      <c r="P210" s="21">
        <f t="shared" si="52"/>
        <v>-4.0340391923872403</v>
      </c>
      <c r="Q210" s="19">
        <f t="shared" si="53"/>
        <v>113.49754171379381</v>
      </c>
      <c r="R210" s="19">
        <f t="shared" si="54"/>
        <v>1.5011812153540485</v>
      </c>
      <c r="S210" s="19">
        <f t="shared" si="55"/>
        <v>11.116820805300204</v>
      </c>
      <c r="T210" s="19">
        <f t="shared" si="56"/>
        <v>-4.3061302653231994</v>
      </c>
      <c r="U210" s="19">
        <f t="shared" si="57"/>
        <v>11.477094766546807</v>
      </c>
      <c r="V210" s="19">
        <f t="shared" si="58"/>
        <v>-4.0340391923872403</v>
      </c>
    </row>
    <row r="211" spans="1:22" x14ac:dyDescent="0.25">
      <c r="A211" s="26">
        <f>Wellpath!E211</f>
        <v>0</v>
      </c>
      <c r="B211" s="22">
        <v>0</v>
      </c>
      <c r="C211" s="22" t="e">
        <f>ABS(COS(Wellpath!$L211))*COS(Wellpath!$M211)*MAX(1,SQRT(10/(Wellpath!K211-Wellpath!K210)))</f>
        <v>#DIV/0!</v>
      </c>
      <c r="D211" s="22" t="str">
        <f>IF(ABS(Wellpath!$L211)&lt;VerticalInc,"SING",-ABS(COS(Wellpath!$L211))*SIN(Wellpath!$M211)/SIN(Wellpath!$L211)*MAX(1,SQRT(10/(Wellpath!$K211-Wellpath!$K210))))</f>
        <v>SING</v>
      </c>
      <c r="E211" s="20">
        <f>IF(D211="SING",(Wellpath!K212-Wellpath!K210)/2*Model!$W$35,Model!$W$35*((drdp!B211+drdp!K211)*XYM3E!$B211+(drdp!E211+drdp!N211)*XYM3E!$C211+(drdp!H211+drdp!Q211)*XYM3E!$D211))</f>
        <v>0</v>
      </c>
      <c r="F211" s="20">
        <f>IF(D211="SING",0,Model!$W$35*((drdp!C211+drdp!L211)*XYM3E!$B211+(drdp!F211+drdp!O211)*XYM3E!$C211+(drdp!I211+drdp!R211)*XYM3E!$D211))</f>
        <v>0</v>
      </c>
      <c r="G211" s="20">
        <f>IF(D211="SING",0,Model!$W$35*((drdp!D211+drdp!M211)*XYM3E!$B211+(drdp!G211+drdp!P211)*XYM3E!$C211+(drdp!J211+drdp!S211)*XYM3E!$D211))</f>
        <v>0</v>
      </c>
      <c r="H211" s="18">
        <f>IF(D211="SING",(Wellpath!K211-Wellpath!K210)/2*Model!$W$35,Model!$W$35*((drdp!B211)*XYM3E!$B211+(drdp!E211)*XYM3E!$C211+(drdp!H211)*XYM3E!$D211))</f>
        <v>0</v>
      </c>
      <c r="I211" s="18">
        <f>IF(D211="SING",0,Model!$W$35*((drdp!C211)*XYM3E!$B211+(drdp!F211)*XYM3E!$C211+(drdp!I211)*XYM3E!$D211))</f>
        <v>0</v>
      </c>
      <c r="J211" s="18">
        <f>IF(D211="SING",0,Model!$W$35*((drdp!D211)*XYM3E!$B211+(drdp!G211)*XYM3E!$C211+(drdp!J211)*XYM3E!$D211))</f>
        <v>0</v>
      </c>
      <c r="K211" s="21">
        <f t="shared" si="47"/>
        <v>113.49754171379381</v>
      </c>
      <c r="L211" s="21">
        <f t="shared" si="48"/>
        <v>1.5011812153540485</v>
      </c>
      <c r="M211" s="21">
        <f t="shared" si="49"/>
        <v>11.116820805300204</v>
      </c>
      <c r="N211" s="21">
        <f t="shared" si="50"/>
        <v>-4.3061302653231994</v>
      </c>
      <c r="O211" s="21">
        <f t="shared" si="51"/>
        <v>11.477094766546807</v>
      </c>
      <c r="P211" s="21">
        <f t="shared" si="52"/>
        <v>-4.0340391923872403</v>
      </c>
      <c r="Q211" s="19">
        <f t="shared" si="53"/>
        <v>113.49754171379381</v>
      </c>
      <c r="R211" s="19">
        <f t="shared" si="54"/>
        <v>1.5011812153540485</v>
      </c>
      <c r="S211" s="19">
        <f t="shared" si="55"/>
        <v>11.116820805300204</v>
      </c>
      <c r="T211" s="19">
        <f t="shared" si="56"/>
        <v>-4.3061302653231994</v>
      </c>
      <c r="U211" s="19">
        <f t="shared" si="57"/>
        <v>11.477094766546807</v>
      </c>
      <c r="V211" s="19">
        <f t="shared" si="58"/>
        <v>-4.0340391923872403</v>
      </c>
    </row>
    <row r="212" spans="1:22" x14ac:dyDescent="0.25">
      <c r="A212" s="26">
        <f>Wellpath!E212</f>
        <v>0</v>
      </c>
      <c r="B212" s="22">
        <v>0</v>
      </c>
      <c r="C212" s="22" t="e">
        <f>ABS(COS(Wellpath!$L212))*COS(Wellpath!$M212)*MAX(1,SQRT(10/(Wellpath!K212-Wellpath!K211)))</f>
        <v>#DIV/0!</v>
      </c>
      <c r="D212" s="22" t="str">
        <f>IF(ABS(Wellpath!$L212)&lt;VerticalInc,"SING",-ABS(COS(Wellpath!$L212))*SIN(Wellpath!$M212)/SIN(Wellpath!$L212)*MAX(1,SQRT(10/(Wellpath!$K212-Wellpath!$K211))))</f>
        <v>SING</v>
      </c>
      <c r="E212" s="20">
        <f>IF(D212="SING",(Wellpath!K213-Wellpath!K211)/2*Model!$W$35,Model!$W$35*((drdp!B212+drdp!K212)*XYM3E!$B212+(drdp!E212+drdp!N212)*XYM3E!$C212+(drdp!H212+drdp!Q212)*XYM3E!$D212))</f>
        <v>0</v>
      </c>
      <c r="F212" s="20">
        <f>IF(D212="SING",0,Model!$W$35*((drdp!C212+drdp!L212)*XYM3E!$B212+(drdp!F212+drdp!O212)*XYM3E!$C212+(drdp!I212+drdp!R212)*XYM3E!$D212))</f>
        <v>0</v>
      </c>
      <c r="G212" s="20">
        <f>IF(D212="SING",0,Model!$W$35*((drdp!D212+drdp!M212)*XYM3E!$B212+(drdp!G212+drdp!P212)*XYM3E!$C212+(drdp!J212+drdp!S212)*XYM3E!$D212))</f>
        <v>0</v>
      </c>
      <c r="H212" s="18">
        <f>IF(D212="SING",(Wellpath!K212-Wellpath!K211)/2*Model!$W$35,Model!$W$35*((drdp!B212)*XYM3E!$B212+(drdp!E212)*XYM3E!$C212+(drdp!H212)*XYM3E!$D212))</f>
        <v>0</v>
      </c>
      <c r="I212" s="18">
        <f>IF(D212="SING",0,Model!$W$35*((drdp!C212)*XYM3E!$B212+(drdp!F212)*XYM3E!$C212+(drdp!I212)*XYM3E!$D212))</f>
        <v>0</v>
      </c>
      <c r="J212" s="18">
        <f>IF(D212="SING",0,Model!$W$35*((drdp!D212)*XYM3E!$B212+(drdp!G212)*XYM3E!$C212+(drdp!J212)*XYM3E!$D212))</f>
        <v>0</v>
      </c>
      <c r="K212" s="21">
        <f t="shared" si="47"/>
        <v>113.49754171379381</v>
      </c>
      <c r="L212" s="21">
        <f t="shared" si="48"/>
        <v>1.5011812153540485</v>
      </c>
      <c r="M212" s="21">
        <f t="shared" si="49"/>
        <v>11.116820805300204</v>
      </c>
      <c r="N212" s="21">
        <f t="shared" si="50"/>
        <v>-4.3061302653231994</v>
      </c>
      <c r="O212" s="21">
        <f t="shared" si="51"/>
        <v>11.477094766546807</v>
      </c>
      <c r="P212" s="21">
        <f t="shared" si="52"/>
        <v>-4.0340391923872403</v>
      </c>
      <c r="Q212" s="19">
        <f t="shared" si="53"/>
        <v>113.49754171379381</v>
      </c>
      <c r="R212" s="19">
        <f t="shared" si="54"/>
        <v>1.5011812153540485</v>
      </c>
      <c r="S212" s="19">
        <f t="shared" si="55"/>
        <v>11.116820805300204</v>
      </c>
      <c r="T212" s="19">
        <f t="shared" si="56"/>
        <v>-4.3061302653231994</v>
      </c>
      <c r="U212" s="19">
        <f t="shared" si="57"/>
        <v>11.477094766546807</v>
      </c>
      <c r="V212" s="19">
        <f t="shared" si="58"/>
        <v>-4.0340391923872403</v>
      </c>
    </row>
    <row r="213" spans="1:22" x14ac:dyDescent="0.25">
      <c r="A213" s="26">
        <f>Wellpath!E213</f>
        <v>0</v>
      </c>
      <c r="B213" s="22">
        <v>0</v>
      </c>
      <c r="C213" s="22" t="e">
        <f>ABS(COS(Wellpath!$L213))*COS(Wellpath!$M213)*MAX(1,SQRT(10/(Wellpath!K213-Wellpath!K212)))</f>
        <v>#DIV/0!</v>
      </c>
      <c r="D213" s="22" t="str">
        <f>IF(ABS(Wellpath!$L213)&lt;VerticalInc,"SING",-ABS(COS(Wellpath!$L213))*SIN(Wellpath!$M213)/SIN(Wellpath!$L213)*MAX(1,SQRT(10/(Wellpath!$K213-Wellpath!$K212))))</f>
        <v>SING</v>
      </c>
      <c r="E213" s="20">
        <f>IF(D213="SING",(Wellpath!K214-Wellpath!K212)/2*Model!$W$35,Model!$W$35*((drdp!B213+drdp!K213)*XYM3E!$B213+(drdp!E213+drdp!N213)*XYM3E!$C213+(drdp!H213+drdp!Q213)*XYM3E!$D213))</f>
        <v>0</v>
      </c>
      <c r="F213" s="20">
        <f>IF(D213="SING",0,Model!$W$35*((drdp!C213+drdp!L213)*XYM3E!$B213+(drdp!F213+drdp!O213)*XYM3E!$C213+(drdp!I213+drdp!R213)*XYM3E!$D213))</f>
        <v>0</v>
      </c>
      <c r="G213" s="20">
        <f>IF(D213="SING",0,Model!$W$35*((drdp!D213+drdp!M213)*XYM3E!$B213+(drdp!G213+drdp!P213)*XYM3E!$C213+(drdp!J213+drdp!S213)*XYM3E!$D213))</f>
        <v>0</v>
      </c>
      <c r="H213" s="18">
        <f>IF(D213="SING",(Wellpath!K213-Wellpath!K212)/2*Model!$W$35,Model!$W$35*((drdp!B213)*XYM3E!$B213+(drdp!E213)*XYM3E!$C213+(drdp!H213)*XYM3E!$D213))</f>
        <v>0</v>
      </c>
      <c r="I213" s="18">
        <f>IF(D213="SING",0,Model!$W$35*((drdp!C213)*XYM3E!$B213+(drdp!F213)*XYM3E!$C213+(drdp!I213)*XYM3E!$D213))</f>
        <v>0</v>
      </c>
      <c r="J213" s="18">
        <f>IF(D213="SING",0,Model!$W$35*((drdp!D213)*XYM3E!$B213+(drdp!G213)*XYM3E!$C213+(drdp!J213)*XYM3E!$D213))</f>
        <v>0</v>
      </c>
      <c r="K213" s="21">
        <f t="shared" si="47"/>
        <v>113.49754171379381</v>
      </c>
      <c r="L213" s="21">
        <f t="shared" si="48"/>
        <v>1.5011812153540485</v>
      </c>
      <c r="M213" s="21">
        <f t="shared" si="49"/>
        <v>11.116820805300204</v>
      </c>
      <c r="N213" s="21">
        <f t="shared" si="50"/>
        <v>-4.3061302653231994</v>
      </c>
      <c r="O213" s="21">
        <f t="shared" si="51"/>
        <v>11.477094766546807</v>
      </c>
      <c r="P213" s="21">
        <f t="shared" si="52"/>
        <v>-4.0340391923872403</v>
      </c>
      <c r="Q213" s="19">
        <f t="shared" si="53"/>
        <v>113.49754171379381</v>
      </c>
      <c r="R213" s="19">
        <f t="shared" si="54"/>
        <v>1.5011812153540485</v>
      </c>
      <c r="S213" s="19">
        <f t="shared" si="55"/>
        <v>11.116820805300204</v>
      </c>
      <c r="T213" s="19">
        <f t="shared" si="56"/>
        <v>-4.3061302653231994</v>
      </c>
      <c r="U213" s="19">
        <f t="shared" si="57"/>
        <v>11.477094766546807</v>
      </c>
      <c r="V213" s="19">
        <f t="shared" si="58"/>
        <v>-4.0340391923872403</v>
      </c>
    </row>
    <row r="214" spans="1:22" x14ac:dyDescent="0.25">
      <c r="A214" s="26">
        <f>Wellpath!E214</f>
        <v>0</v>
      </c>
      <c r="B214" s="22">
        <v>0</v>
      </c>
      <c r="C214" s="22" t="e">
        <f>ABS(COS(Wellpath!$L214))*COS(Wellpath!$M214)*MAX(1,SQRT(10/(Wellpath!K214-Wellpath!K213)))</f>
        <v>#DIV/0!</v>
      </c>
      <c r="D214" s="22" t="str">
        <f>IF(ABS(Wellpath!$L214)&lt;VerticalInc,"SING",-ABS(COS(Wellpath!$L214))*SIN(Wellpath!$M214)/SIN(Wellpath!$L214)*MAX(1,SQRT(10/(Wellpath!$K214-Wellpath!$K213))))</f>
        <v>SING</v>
      </c>
      <c r="E214" s="20">
        <f>IF(D214="SING",(Wellpath!K215-Wellpath!K213)/2*Model!$W$35,Model!$W$35*((drdp!B214+drdp!K214)*XYM3E!$B214+(drdp!E214+drdp!N214)*XYM3E!$C214+(drdp!H214+drdp!Q214)*XYM3E!$D214))</f>
        <v>0</v>
      </c>
      <c r="F214" s="20">
        <f>IF(D214="SING",0,Model!$W$35*((drdp!C214+drdp!L214)*XYM3E!$B214+(drdp!F214+drdp!O214)*XYM3E!$C214+(drdp!I214+drdp!R214)*XYM3E!$D214))</f>
        <v>0</v>
      </c>
      <c r="G214" s="20">
        <f>IF(D214="SING",0,Model!$W$35*((drdp!D214+drdp!M214)*XYM3E!$B214+(drdp!G214+drdp!P214)*XYM3E!$C214+(drdp!J214+drdp!S214)*XYM3E!$D214))</f>
        <v>0</v>
      </c>
      <c r="H214" s="18">
        <f>IF(D214="SING",(Wellpath!K214-Wellpath!K213)/2*Model!$W$35,Model!$W$35*((drdp!B214)*XYM3E!$B214+(drdp!E214)*XYM3E!$C214+(drdp!H214)*XYM3E!$D214))</f>
        <v>0</v>
      </c>
      <c r="I214" s="18">
        <f>IF(D214="SING",0,Model!$W$35*((drdp!C214)*XYM3E!$B214+(drdp!F214)*XYM3E!$C214+(drdp!I214)*XYM3E!$D214))</f>
        <v>0</v>
      </c>
      <c r="J214" s="18">
        <f>IF(D214="SING",0,Model!$W$35*((drdp!D214)*XYM3E!$B214+(drdp!G214)*XYM3E!$C214+(drdp!J214)*XYM3E!$D214))</f>
        <v>0</v>
      </c>
      <c r="K214" s="21">
        <f t="shared" si="47"/>
        <v>113.49754171379381</v>
      </c>
      <c r="L214" s="21">
        <f t="shared" si="48"/>
        <v>1.5011812153540485</v>
      </c>
      <c r="M214" s="21">
        <f t="shared" si="49"/>
        <v>11.116820805300204</v>
      </c>
      <c r="N214" s="21">
        <f t="shared" si="50"/>
        <v>-4.3061302653231994</v>
      </c>
      <c r="O214" s="21">
        <f t="shared" si="51"/>
        <v>11.477094766546807</v>
      </c>
      <c r="P214" s="21">
        <f t="shared" si="52"/>
        <v>-4.0340391923872403</v>
      </c>
      <c r="Q214" s="19">
        <f t="shared" si="53"/>
        <v>113.49754171379381</v>
      </c>
      <c r="R214" s="19">
        <f t="shared" si="54"/>
        <v>1.5011812153540485</v>
      </c>
      <c r="S214" s="19">
        <f t="shared" si="55"/>
        <v>11.116820805300204</v>
      </c>
      <c r="T214" s="19">
        <f t="shared" si="56"/>
        <v>-4.3061302653231994</v>
      </c>
      <c r="U214" s="19">
        <f t="shared" si="57"/>
        <v>11.477094766546807</v>
      </c>
      <c r="V214" s="19">
        <f t="shared" si="58"/>
        <v>-4.0340391923872403</v>
      </c>
    </row>
    <row r="215" spans="1:22" x14ac:dyDescent="0.25">
      <c r="A215" s="26">
        <f>Wellpath!E215</f>
        <v>0</v>
      </c>
      <c r="B215" s="22">
        <v>0</v>
      </c>
      <c r="C215" s="22" t="e">
        <f>ABS(COS(Wellpath!$L215))*COS(Wellpath!$M215)*MAX(1,SQRT(10/(Wellpath!K215-Wellpath!K214)))</f>
        <v>#DIV/0!</v>
      </c>
      <c r="D215" s="22" t="str">
        <f>IF(ABS(Wellpath!$L215)&lt;VerticalInc,"SING",-ABS(COS(Wellpath!$L215))*SIN(Wellpath!$M215)/SIN(Wellpath!$L215)*MAX(1,SQRT(10/(Wellpath!$K215-Wellpath!$K214))))</f>
        <v>SING</v>
      </c>
      <c r="E215" s="20">
        <f>IF(D215="SING",(Wellpath!K216-Wellpath!K214)/2*Model!$W$35,Model!$W$35*((drdp!B215+drdp!K215)*XYM3E!$B215+(drdp!E215+drdp!N215)*XYM3E!$C215+(drdp!H215+drdp!Q215)*XYM3E!$D215))</f>
        <v>0</v>
      </c>
      <c r="F215" s="20">
        <f>IF(D215="SING",0,Model!$W$35*((drdp!C215+drdp!L215)*XYM3E!$B215+(drdp!F215+drdp!O215)*XYM3E!$C215+(drdp!I215+drdp!R215)*XYM3E!$D215))</f>
        <v>0</v>
      </c>
      <c r="G215" s="20">
        <f>IF(D215="SING",0,Model!$W$35*((drdp!D215+drdp!M215)*XYM3E!$B215+(drdp!G215+drdp!P215)*XYM3E!$C215+(drdp!J215+drdp!S215)*XYM3E!$D215))</f>
        <v>0</v>
      </c>
      <c r="H215" s="18">
        <f>IF(D215="SING",(Wellpath!K215-Wellpath!K214)/2*Model!$W$35,Model!$W$35*((drdp!B215)*XYM3E!$B215+(drdp!E215)*XYM3E!$C215+(drdp!H215)*XYM3E!$D215))</f>
        <v>0</v>
      </c>
      <c r="I215" s="18">
        <f>IF(D215="SING",0,Model!$W$35*((drdp!C215)*XYM3E!$B215+(drdp!F215)*XYM3E!$C215+(drdp!I215)*XYM3E!$D215))</f>
        <v>0</v>
      </c>
      <c r="J215" s="18">
        <f>IF(D215="SING",0,Model!$W$35*((drdp!D215)*XYM3E!$B215+(drdp!G215)*XYM3E!$C215+(drdp!J215)*XYM3E!$D215))</f>
        <v>0</v>
      </c>
      <c r="K215" s="21">
        <f t="shared" si="47"/>
        <v>113.49754171379381</v>
      </c>
      <c r="L215" s="21">
        <f t="shared" si="48"/>
        <v>1.5011812153540485</v>
      </c>
      <c r="M215" s="21">
        <f t="shared" si="49"/>
        <v>11.116820805300204</v>
      </c>
      <c r="N215" s="21">
        <f t="shared" si="50"/>
        <v>-4.3061302653231994</v>
      </c>
      <c r="O215" s="21">
        <f t="shared" si="51"/>
        <v>11.477094766546807</v>
      </c>
      <c r="P215" s="21">
        <f t="shared" si="52"/>
        <v>-4.0340391923872403</v>
      </c>
      <c r="Q215" s="19">
        <f t="shared" si="53"/>
        <v>113.49754171379381</v>
      </c>
      <c r="R215" s="19">
        <f t="shared" si="54"/>
        <v>1.5011812153540485</v>
      </c>
      <c r="S215" s="19">
        <f t="shared" si="55"/>
        <v>11.116820805300204</v>
      </c>
      <c r="T215" s="19">
        <f t="shared" si="56"/>
        <v>-4.3061302653231994</v>
      </c>
      <c r="U215" s="19">
        <f t="shared" si="57"/>
        <v>11.477094766546807</v>
      </c>
      <c r="V215" s="19">
        <f t="shared" si="58"/>
        <v>-4.0340391923872403</v>
      </c>
    </row>
    <row r="216" spans="1:22" x14ac:dyDescent="0.25">
      <c r="A216" s="26">
        <f>Wellpath!E216</f>
        <v>0</v>
      </c>
      <c r="B216" s="22">
        <v>0</v>
      </c>
      <c r="C216" s="22" t="e">
        <f>ABS(COS(Wellpath!$L216))*COS(Wellpath!$M216)*MAX(1,SQRT(10/(Wellpath!K216-Wellpath!K215)))</f>
        <v>#DIV/0!</v>
      </c>
      <c r="D216" s="22" t="str">
        <f>IF(ABS(Wellpath!$L216)&lt;VerticalInc,"SING",-ABS(COS(Wellpath!$L216))*SIN(Wellpath!$M216)/SIN(Wellpath!$L216)*MAX(1,SQRT(10/(Wellpath!$K216-Wellpath!$K215))))</f>
        <v>SING</v>
      </c>
      <c r="E216" s="20">
        <f>IF(D216="SING",(Wellpath!K217-Wellpath!K215)/2*Model!$W$35,Model!$W$35*((drdp!B216+drdp!K216)*XYM3E!$B216+(drdp!E216+drdp!N216)*XYM3E!$C216+(drdp!H216+drdp!Q216)*XYM3E!$D216))</f>
        <v>0</v>
      </c>
      <c r="F216" s="20">
        <f>IF(D216="SING",0,Model!$W$35*((drdp!C216+drdp!L216)*XYM3E!$B216+(drdp!F216+drdp!O216)*XYM3E!$C216+(drdp!I216+drdp!R216)*XYM3E!$D216))</f>
        <v>0</v>
      </c>
      <c r="G216" s="20">
        <f>IF(D216="SING",0,Model!$W$35*((drdp!D216+drdp!M216)*XYM3E!$B216+(drdp!G216+drdp!P216)*XYM3E!$C216+(drdp!J216+drdp!S216)*XYM3E!$D216))</f>
        <v>0</v>
      </c>
      <c r="H216" s="18">
        <f>IF(D216="SING",(Wellpath!K216-Wellpath!K215)/2*Model!$W$35,Model!$W$35*((drdp!B216)*XYM3E!$B216+(drdp!E216)*XYM3E!$C216+(drdp!H216)*XYM3E!$D216))</f>
        <v>0</v>
      </c>
      <c r="I216" s="18">
        <f>IF(D216="SING",0,Model!$W$35*((drdp!C216)*XYM3E!$B216+(drdp!F216)*XYM3E!$C216+(drdp!I216)*XYM3E!$D216))</f>
        <v>0</v>
      </c>
      <c r="J216" s="18">
        <f>IF(D216="SING",0,Model!$W$35*((drdp!D216)*XYM3E!$B216+(drdp!G216)*XYM3E!$C216+(drdp!J216)*XYM3E!$D216))</f>
        <v>0</v>
      </c>
      <c r="K216" s="21">
        <f t="shared" si="47"/>
        <v>113.49754171379381</v>
      </c>
      <c r="L216" s="21">
        <f t="shared" si="48"/>
        <v>1.5011812153540485</v>
      </c>
      <c r="M216" s="21">
        <f t="shared" si="49"/>
        <v>11.116820805300204</v>
      </c>
      <c r="N216" s="21">
        <f t="shared" si="50"/>
        <v>-4.3061302653231994</v>
      </c>
      <c r="O216" s="21">
        <f t="shared" si="51"/>
        <v>11.477094766546807</v>
      </c>
      <c r="P216" s="21">
        <f t="shared" si="52"/>
        <v>-4.0340391923872403</v>
      </c>
      <c r="Q216" s="19">
        <f t="shared" si="53"/>
        <v>113.49754171379381</v>
      </c>
      <c r="R216" s="19">
        <f t="shared" si="54"/>
        <v>1.5011812153540485</v>
      </c>
      <c r="S216" s="19">
        <f t="shared" si="55"/>
        <v>11.116820805300204</v>
      </c>
      <c r="T216" s="19">
        <f t="shared" si="56"/>
        <v>-4.3061302653231994</v>
      </c>
      <c r="U216" s="19">
        <f t="shared" si="57"/>
        <v>11.477094766546807</v>
      </c>
      <c r="V216" s="19">
        <f t="shared" si="58"/>
        <v>-4.0340391923872403</v>
      </c>
    </row>
    <row r="217" spans="1:22" x14ac:dyDescent="0.25">
      <c r="A217" s="26">
        <f>Wellpath!E217</f>
        <v>0</v>
      </c>
      <c r="B217" s="22">
        <v>0</v>
      </c>
      <c r="C217" s="22" t="e">
        <f>ABS(COS(Wellpath!$L217))*COS(Wellpath!$M217)*MAX(1,SQRT(10/(Wellpath!K217-Wellpath!K216)))</f>
        <v>#DIV/0!</v>
      </c>
      <c r="D217" s="22" t="str">
        <f>IF(ABS(Wellpath!$L217)&lt;VerticalInc,"SING",-ABS(COS(Wellpath!$L217))*SIN(Wellpath!$M217)/SIN(Wellpath!$L217)*MAX(1,SQRT(10/(Wellpath!$K217-Wellpath!$K216))))</f>
        <v>SING</v>
      </c>
      <c r="E217" s="20">
        <f>IF(D217="SING",(Wellpath!K218-Wellpath!K216)/2*Model!$W$35,Model!$W$35*((drdp!B217+drdp!K217)*XYM3E!$B217+(drdp!E217+drdp!N217)*XYM3E!$C217+(drdp!H217+drdp!Q217)*XYM3E!$D217))</f>
        <v>0</v>
      </c>
      <c r="F217" s="20">
        <f>IF(D217="SING",0,Model!$W$35*((drdp!C217+drdp!L217)*XYM3E!$B217+(drdp!F217+drdp!O217)*XYM3E!$C217+(drdp!I217+drdp!R217)*XYM3E!$D217))</f>
        <v>0</v>
      </c>
      <c r="G217" s="20">
        <f>IF(D217="SING",0,Model!$W$35*((drdp!D217+drdp!M217)*XYM3E!$B217+(drdp!G217+drdp!P217)*XYM3E!$C217+(drdp!J217+drdp!S217)*XYM3E!$D217))</f>
        <v>0</v>
      </c>
      <c r="H217" s="18">
        <f>IF(D217="SING",(Wellpath!K217-Wellpath!K216)/2*Model!$W$35,Model!$W$35*((drdp!B217)*XYM3E!$B217+(drdp!E217)*XYM3E!$C217+(drdp!H217)*XYM3E!$D217))</f>
        <v>0</v>
      </c>
      <c r="I217" s="18">
        <f>IF(D217="SING",0,Model!$W$35*((drdp!C217)*XYM3E!$B217+(drdp!F217)*XYM3E!$C217+(drdp!I217)*XYM3E!$D217))</f>
        <v>0</v>
      </c>
      <c r="J217" s="18">
        <f>IF(D217="SING",0,Model!$W$35*((drdp!D217)*XYM3E!$B217+(drdp!G217)*XYM3E!$C217+(drdp!J217)*XYM3E!$D217))</f>
        <v>0</v>
      </c>
      <c r="K217" s="21">
        <f t="shared" si="47"/>
        <v>113.49754171379381</v>
      </c>
      <c r="L217" s="21">
        <f t="shared" si="48"/>
        <v>1.5011812153540485</v>
      </c>
      <c r="M217" s="21">
        <f t="shared" si="49"/>
        <v>11.116820805300204</v>
      </c>
      <c r="N217" s="21">
        <f t="shared" si="50"/>
        <v>-4.3061302653231994</v>
      </c>
      <c r="O217" s="21">
        <f t="shared" si="51"/>
        <v>11.477094766546807</v>
      </c>
      <c r="P217" s="21">
        <f t="shared" si="52"/>
        <v>-4.0340391923872403</v>
      </c>
      <c r="Q217" s="19">
        <f t="shared" si="53"/>
        <v>113.49754171379381</v>
      </c>
      <c r="R217" s="19">
        <f t="shared" si="54"/>
        <v>1.5011812153540485</v>
      </c>
      <c r="S217" s="19">
        <f t="shared" si="55"/>
        <v>11.116820805300204</v>
      </c>
      <c r="T217" s="19">
        <f t="shared" si="56"/>
        <v>-4.3061302653231994</v>
      </c>
      <c r="U217" s="19">
        <f t="shared" si="57"/>
        <v>11.477094766546807</v>
      </c>
      <c r="V217" s="19">
        <f t="shared" si="58"/>
        <v>-4.0340391923872403</v>
      </c>
    </row>
    <row r="218" spans="1:22" x14ac:dyDescent="0.25">
      <c r="A218" s="26">
        <f>Wellpath!E218</f>
        <v>0</v>
      </c>
      <c r="B218" s="22">
        <v>0</v>
      </c>
      <c r="C218" s="22" t="e">
        <f>ABS(COS(Wellpath!$L218))*COS(Wellpath!$M218)*MAX(1,SQRT(10/(Wellpath!K218-Wellpath!K217)))</f>
        <v>#DIV/0!</v>
      </c>
      <c r="D218" s="22" t="str">
        <f>IF(ABS(Wellpath!$L218)&lt;VerticalInc,"SING",-ABS(COS(Wellpath!$L218))*SIN(Wellpath!$M218)/SIN(Wellpath!$L218)*MAX(1,SQRT(10/(Wellpath!$K218-Wellpath!$K217))))</f>
        <v>SING</v>
      </c>
      <c r="E218" s="20">
        <f>IF(D218="SING",(Wellpath!K219-Wellpath!K217)/2*Model!$W$35,Model!$W$35*((drdp!B218+drdp!K218)*XYM3E!$B218+(drdp!E218+drdp!N218)*XYM3E!$C218+(drdp!H218+drdp!Q218)*XYM3E!$D218))</f>
        <v>0</v>
      </c>
      <c r="F218" s="20">
        <f>IF(D218="SING",0,Model!$W$35*((drdp!C218+drdp!L218)*XYM3E!$B218+(drdp!F218+drdp!O218)*XYM3E!$C218+(drdp!I218+drdp!R218)*XYM3E!$D218))</f>
        <v>0</v>
      </c>
      <c r="G218" s="20">
        <f>IF(D218="SING",0,Model!$W$35*((drdp!D218+drdp!M218)*XYM3E!$B218+(drdp!G218+drdp!P218)*XYM3E!$C218+(drdp!J218+drdp!S218)*XYM3E!$D218))</f>
        <v>0</v>
      </c>
      <c r="H218" s="18">
        <f>IF(D218="SING",(Wellpath!K218-Wellpath!K217)/2*Model!$W$35,Model!$W$35*((drdp!B218)*XYM3E!$B218+(drdp!E218)*XYM3E!$C218+(drdp!H218)*XYM3E!$D218))</f>
        <v>0</v>
      </c>
      <c r="I218" s="18">
        <f>IF(D218="SING",0,Model!$W$35*((drdp!C218)*XYM3E!$B218+(drdp!F218)*XYM3E!$C218+(drdp!I218)*XYM3E!$D218))</f>
        <v>0</v>
      </c>
      <c r="J218" s="18">
        <f>IF(D218="SING",0,Model!$W$35*((drdp!D218)*XYM3E!$B218+(drdp!G218)*XYM3E!$C218+(drdp!J218)*XYM3E!$D218))</f>
        <v>0</v>
      </c>
      <c r="K218" s="21">
        <f t="shared" si="47"/>
        <v>113.49754171379381</v>
      </c>
      <c r="L218" s="21">
        <f t="shared" si="48"/>
        <v>1.5011812153540485</v>
      </c>
      <c r="M218" s="21">
        <f t="shared" si="49"/>
        <v>11.116820805300204</v>
      </c>
      <c r="N218" s="21">
        <f t="shared" si="50"/>
        <v>-4.3061302653231994</v>
      </c>
      <c r="O218" s="21">
        <f t="shared" si="51"/>
        <v>11.477094766546807</v>
      </c>
      <c r="P218" s="21">
        <f t="shared" si="52"/>
        <v>-4.0340391923872403</v>
      </c>
      <c r="Q218" s="19">
        <f t="shared" si="53"/>
        <v>113.49754171379381</v>
      </c>
      <c r="R218" s="19">
        <f t="shared" si="54"/>
        <v>1.5011812153540485</v>
      </c>
      <c r="S218" s="19">
        <f t="shared" si="55"/>
        <v>11.116820805300204</v>
      </c>
      <c r="T218" s="19">
        <f t="shared" si="56"/>
        <v>-4.3061302653231994</v>
      </c>
      <c r="U218" s="19">
        <f t="shared" si="57"/>
        <v>11.477094766546807</v>
      </c>
      <c r="V218" s="19">
        <f t="shared" si="58"/>
        <v>-4.0340391923872403</v>
      </c>
    </row>
    <row r="219" spans="1:22" x14ac:dyDescent="0.25">
      <c r="A219" s="26">
        <f>Wellpath!E219</f>
        <v>0</v>
      </c>
      <c r="B219" s="22">
        <v>0</v>
      </c>
      <c r="C219" s="22" t="e">
        <f>ABS(COS(Wellpath!$L219))*COS(Wellpath!$M219)*MAX(1,SQRT(10/(Wellpath!K219-Wellpath!K218)))</f>
        <v>#DIV/0!</v>
      </c>
      <c r="D219" s="22" t="str">
        <f>IF(ABS(Wellpath!$L219)&lt;VerticalInc,"SING",-ABS(COS(Wellpath!$L219))*SIN(Wellpath!$M219)/SIN(Wellpath!$L219)*MAX(1,SQRT(10/(Wellpath!$K219-Wellpath!$K218))))</f>
        <v>SING</v>
      </c>
      <c r="E219" s="20">
        <f>IF(D219="SING",(Wellpath!K220-Wellpath!K218)/2*Model!$W$35,Model!$W$35*((drdp!B219+drdp!K219)*XYM3E!$B219+(drdp!E219+drdp!N219)*XYM3E!$C219+(drdp!H219+drdp!Q219)*XYM3E!$D219))</f>
        <v>0</v>
      </c>
      <c r="F219" s="20">
        <f>IF(D219="SING",0,Model!$W$35*((drdp!C219+drdp!L219)*XYM3E!$B219+(drdp!F219+drdp!O219)*XYM3E!$C219+(drdp!I219+drdp!R219)*XYM3E!$D219))</f>
        <v>0</v>
      </c>
      <c r="G219" s="20">
        <f>IF(D219="SING",0,Model!$W$35*((drdp!D219+drdp!M219)*XYM3E!$B219+(drdp!G219+drdp!P219)*XYM3E!$C219+(drdp!J219+drdp!S219)*XYM3E!$D219))</f>
        <v>0</v>
      </c>
      <c r="H219" s="18">
        <f>IF(D219="SING",(Wellpath!K219-Wellpath!K218)/2*Model!$W$35,Model!$W$35*((drdp!B219)*XYM3E!$B219+(drdp!E219)*XYM3E!$C219+(drdp!H219)*XYM3E!$D219))</f>
        <v>0</v>
      </c>
      <c r="I219" s="18">
        <f>IF(D219="SING",0,Model!$W$35*((drdp!C219)*XYM3E!$B219+(drdp!F219)*XYM3E!$C219+(drdp!I219)*XYM3E!$D219))</f>
        <v>0</v>
      </c>
      <c r="J219" s="18">
        <f>IF(D219="SING",0,Model!$W$35*((drdp!D219)*XYM3E!$B219+(drdp!G219)*XYM3E!$C219+(drdp!J219)*XYM3E!$D219))</f>
        <v>0</v>
      </c>
      <c r="K219" s="21">
        <f t="shared" si="47"/>
        <v>113.49754171379381</v>
      </c>
      <c r="L219" s="21">
        <f t="shared" si="48"/>
        <v>1.5011812153540485</v>
      </c>
      <c r="M219" s="21">
        <f t="shared" si="49"/>
        <v>11.116820805300204</v>
      </c>
      <c r="N219" s="21">
        <f t="shared" si="50"/>
        <v>-4.3061302653231994</v>
      </c>
      <c r="O219" s="21">
        <f t="shared" si="51"/>
        <v>11.477094766546807</v>
      </c>
      <c r="P219" s="21">
        <f t="shared" si="52"/>
        <v>-4.0340391923872403</v>
      </c>
      <c r="Q219" s="19">
        <f t="shared" si="53"/>
        <v>113.49754171379381</v>
      </c>
      <c r="R219" s="19">
        <f t="shared" si="54"/>
        <v>1.5011812153540485</v>
      </c>
      <c r="S219" s="19">
        <f t="shared" si="55"/>
        <v>11.116820805300204</v>
      </c>
      <c r="T219" s="19">
        <f t="shared" si="56"/>
        <v>-4.3061302653231994</v>
      </c>
      <c r="U219" s="19">
        <f t="shared" si="57"/>
        <v>11.477094766546807</v>
      </c>
      <c r="V219" s="19">
        <f t="shared" si="58"/>
        <v>-4.0340391923872403</v>
      </c>
    </row>
    <row r="220" spans="1:22" x14ac:dyDescent="0.25">
      <c r="A220" s="26">
        <f>Wellpath!E220</f>
        <v>0</v>
      </c>
      <c r="B220" s="22">
        <v>0</v>
      </c>
      <c r="C220" s="22" t="e">
        <f>ABS(COS(Wellpath!$L220))*COS(Wellpath!$M220)*MAX(1,SQRT(10/(Wellpath!K220-Wellpath!K219)))</f>
        <v>#DIV/0!</v>
      </c>
      <c r="D220" s="22" t="str">
        <f>IF(ABS(Wellpath!$L220)&lt;VerticalInc,"SING",-ABS(COS(Wellpath!$L220))*SIN(Wellpath!$M220)/SIN(Wellpath!$L220)*MAX(1,SQRT(10/(Wellpath!$K220-Wellpath!$K219))))</f>
        <v>SING</v>
      </c>
      <c r="E220" s="20">
        <f>IF(D220="SING",(Wellpath!K221-Wellpath!K219)/2*Model!$W$35,Model!$W$35*((drdp!B220+drdp!K220)*XYM3E!$B220+(drdp!E220+drdp!N220)*XYM3E!$C220+(drdp!H220+drdp!Q220)*XYM3E!$D220))</f>
        <v>0</v>
      </c>
      <c r="F220" s="20">
        <f>IF(D220="SING",0,Model!$W$35*((drdp!C220+drdp!L220)*XYM3E!$B220+(drdp!F220+drdp!O220)*XYM3E!$C220+(drdp!I220+drdp!R220)*XYM3E!$D220))</f>
        <v>0</v>
      </c>
      <c r="G220" s="20">
        <f>IF(D220="SING",0,Model!$W$35*((drdp!D220+drdp!M220)*XYM3E!$B220+(drdp!G220+drdp!P220)*XYM3E!$C220+(drdp!J220+drdp!S220)*XYM3E!$D220))</f>
        <v>0</v>
      </c>
      <c r="H220" s="18">
        <f>IF(D220="SING",(Wellpath!K220-Wellpath!K219)/2*Model!$W$35,Model!$W$35*((drdp!B220)*XYM3E!$B220+(drdp!E220)*XYM3E!$C220+(drdp!H220)*XYM3E!$D220))</f>
        <v>0</v>
      </c>
      <c r="I220" s="18">
        <f>IF(D220="SING",0,Model!$W$35*((drdp!C220)*XYM3E!$B220+(drdp!F220)*XYM3E!$C220+(drdp!I220)*XYM3E!$D220))</f>
        <v>0</v>
      </c>
      <c r="J220" s="18">
        <f>IF(D220="SING",0,Model!$W$35*((drdp!D220)*XYM3E!$B220+(drdp!G220)*XYM3E!$C220+(drdp!J220)*XYM3E!$D220))</f>
        <v>0</v>
      </c>
      <c r="K220" s="21">
        <f t="shared" si="47"/>
        <v>113.49754171379381</v>
      </c>
      <c r="L220" s="21">
        <f t="shared" si="48"/>
        <v>1.5011812153540485</v>
      </c>
      <c r="M220" s="21">
        <f t="shared" si="49"/>
        <v>11.116820805300204</v>
      </c>
      <c r="N220" s="21">
        <f t="shared" si="50"/>
        <v>-4.3061302653231994</v>
      </c>
      <c r="O220" s="21">
        <f t="shared" si="51"/>
        <v>11.477094766546807</v>
      </c>
      <c r="P220" s="21">
        <f t="shared" si="52"/>
        <v>-4.0340391923872403</v>
      </c>
      <c r="Q220" s="19">
        <f t="shared" si="53"/>
        <v>113.49754171379381</v>
      </c>
      <c r="R220" s="19">
        <f t="shared" si="54"/>
        <v>1.5011812153540485</v>
      </c>
      <c r="S220" s="19">
        <f t="shared" si="55"/>
        <v>11.116820805300204</v>
      </c>
      <c r="T220" s="19">
        <f t="shared" si="56"/>
        <v>-4.3061302653231994</v>
      </c>
      <c r="U220" s="19">
        <f t="shared" si="57"/>
        <v>11.477094766546807</v>
      </c>
      <c r="V220" s="19">
        <f t="shared" si="58"/>
        <v>-4.0340391923872403</v>
      </c>
    </row>
    <row r="221" spans="1:22" x14ac:dyDescent="0.25">
      <c r="A221" s="26">
        <f>Wellpath!E221</f>
        <v>0</v>
      </c>
      <c r="B221" s="22">
        <v>0</v>
      </c>
      <c r="C221" s="22" t="e">
        <f>ABS(COS(Wellpath!$L221))*COS(Wellpath!$M221)*MAX(1,SQRT(10/(Wellpath!K221-Wellpath!K220)))</f>
        <v>#DIV/0!</v>
      </c>
      <c r="D221" s="22" t="str">
        <f>IF(ABS(Wellpath!$L221)&lt;VerticalInc,"SING",-ABS(COS(Wellpath!$L221))*SIN(Wellpath!$M221)/SIN(Wellpath!$L221)*MAX(1,SQRT(10/(Wellpath!$K221-Wellpath!$K220))))</f>
        <v>SING</v>
      </c>
      <c r="E221" s="20">
        <f>IF(D221="SING",(Wellpath!K222-Wellpath!K220)/2*Model!$W$35,Model!$W$35*((drdp!B221+drdp!K221)*XYM3E!$B221+(drdp!E221+drdp!N221)*XYM3E!$C221+(drdp!H221+drdp!Q221)*XYM3E!$D221))</f>
        <v>0</v>
      </c>
      <c r="F221" s="20">
        <f>IF(D221="SING",0,Model!$W$35*((drdp!C221+drdp!L221)*XYM3E!$B221+(drdp!F221+drdp!O221)*XYM3E!$C221+(drdp!I221+drdp!R221)*XYM3E!$D221))</f>
        <v>0</v>
      </c>
      <c r="G221" s="20">
        <f>IF(D221="SING",0,Model!$W$35*((drdp!D221+drdp!M221)*XYM3E!$B221+(drdp!G221+drdp!P221)*XYM3E!$C221+(drdp!J221+drdp!S221)*XYM3E!$D221))</f>
        <v>0</v>
      </c>
      <c r="H221" s="18">
        <f>IF(D221="SING",(Wellpath!K221-Wellpath!K220)/2*Model!$W$35,Model!$W$35*((drdp!B221)*XYM3E!$B221+(drdp!E221)*XYM3E!$C221+(drdp!H221)*XYM3E!$D221))</f>
        <v>0</v>
      </c>
      <c r="I221" s="18">
        <f>IF(D221="SING",0,Model!$W$35*((drdp!C221)*XYM3E!$B221+(drdp!F221)*XYM3E!$C221+(drdp!I221)*XYM3E!$D221))</f>
        <v>0</v>
      </c>
      <c r="J221" s="18">
        <f>IF(D221="SING",0,Model!$W$35*((drdp!D221)*XYM3E!$B221+(drdp!G221)*XYM3E!$C221+(drdp!J221)*XYM3E!$D221))</f>
        <v>0</v>
      </c>
      <c r="K221" s="21">
        <f t="shared" si="47"/>
        <v>113.49754171379381</v>
      </c>
      <c r="L221" s="21">
        <f t="shared" si="48"/>
        <v>1.5011812153540485</v>
      </c>
      <c r="M221" s="21">
        <f t="shared" si="49"/>
        <v>11.116820805300204</v>
      </c>
      <c r="N221" s="21">
        <f t="shared" si="50"/>
        <v>-4.3061302653231994</v>
      </c>
      <c r="O221" s="21">
        <f t="shared" si="51"/>
        <v>11.477094766546807</v>
      </c>
      <c r="P221" s="21">
        <f t="shared" si="52"/>
        <v>-4.0340391923872403</v>
      </c>
      <c r="Q221" s="19">
        <f t="shared" si="53"/>
        <v>113.49754171379381</v>
      </c>
      <c r="R221" s="19">
        <f t="shared" si="54"/>
        <v>1.5011812153540485</v>
      </c>
      <c r="S221" s="19">
        <f t="shared" si="55"/>
        <v>11.116820805300204</v>
      </c>
      <c r="T221" s="19">
        <f t="shared" si="56"/>
        <v>-4.3061302653231994</v>
      </c>
      <c r="U221" s="19">
        <f t="shared" si="57"/>
        <v>11.477094766546807</v>
      </c>
      <c r="V221" s="19">
        <f t="shared" si="58"/>
        <v>-4.0340391923872403</v>
      </c>
    </row>
    <row r="222" spans="1:22" x14ac:dyDescent="0.25">
      <c r="A222" s="26">
        <f>Wellpath!E222</f>
        <v>0</v>
      </c>
      <c r="B222" s="22">
        <v>0</v>
      </c>
      <c r="C222" s="22" t="e">
        <f>ABS(COS(Wellpath!$L222))*COS(Wellpath!$M222)*MAX(1,SQRT(10/(Wellpath!K222-Wellpath!K221)))</f>
        <v>#DIV/0!</v>
      </c>
      <c r="D222" s="22" t="str">
        <f>IF(ABS(Wellpath!$L222)&lt;VerticalInc,"SING",-ABS(COS(Wellpath!$L222))*SIN(Wellpath!$M222)/SIN(Wellpath!$L222)*MAX(1,SQRT(10/(Wellpath!$K222-Wellpath!$K221))))</f>
        <v>SING</v>
      </c>
      <c r="E222" s="20">
        <f>IF(D222="SING",(Wellpath!K223-Wellpath!K221)/2*Model!$W$35,Model!$W$35*((drdp!B222+drdp!K222)*XYM3E!$B222+(drdp!E222+drdp!N222)*XYM3E!$C222+(drdp!H222+drdp!Q222)*XYM3E!$D222))</f>
        <v>0</v>
      </c>
      <c r="F222" s="20">
        <f>IF(D222="SING",0,Model!$W$35*((drdp!C222+drdp!L222)*XYM3E!$B222+(drdp!F222+drdp!O222)*XYM3E!$C222+(drdp!I222+drdp!R222)*XYM3E!$D222))</f>
        <v>0</v>
      </c>
      <c r="G222" s="20">
        <f>IF(D222="SING",0,Model!$W$35*((drdp!D222+drdp!M222)*XYM3E!$B222+(drdp!G222+drdp!P222)*XYM3E!$C222+(drdp!J222+drdp!S222)*XYM3E!$D222))</f>
        <v>0</v>
      </c>
      <c r="H222" s="18">
        <f>IF(D222="SING",(Wellpath!K222-Wellpath!K221)/2*Model!$W$35,Model!$W$35*((drdp!B222)*XYM3E!$B222+(drdp!E222)*XYM3E!$C222+(drdp!H222)*XYM3E!$D222))</f>
        <v>0</v>
      </c>
      <c r="I222" s="18">
        <f>IF(D222="SING",0,Model!$W$35*((drdp!C222)*XYM3E!$B222+(drdp!F222)*XYM3E!$C222+(drdp!I222)*XYM3E!$D222))</f>
        <v>0</v>
      </c>
      <c r="J222" s="18">
        <f>IF(D222="SING",0,Model!$W$35*((drdp!D222)*XYM3E!$B222+(drdp!G222)*XYM3E!$C222+(drdp!J222)*XYM3E!$D222))</f>
        <v>0</v>
      </c>
      <c r="K222" s="21">
        <f t="shared" si="47"/>
        <v>113.49754171379381</v>
      </c>
      <c r="L222" s="21">
        <f t="shared" si="48"/>
        <v>1.5011812153540485</v>
      </c>
      <c r="M222" s="21">
        <f t="shared" si="49"/>
        <v>11.116820805300204</v>
      </c>
      <c r="N222" s="21">
        <f t="shared" si="50"/>
        <v>-4.3061302653231994</v>
      </c>
      <c r="O222" s="21">
        <f t="shared" si="51"/>
        <v>11.477094766546807</v>
      </c>
      <c r="P222" s="21">
        <f t="shared" si="52"/>
        <v>-4.0340391923872403</v>
      </c>
      <c r="Q222" s="19">
        <f t="shared" si="53"/>
        <v>113.49754171379381</v>
      </c>
      <c r="R222" s="19">
        <f t="shared" si="54"/>
        <v>1.5011812153540485</v>
      </c>
      <c r="S222" s="19">
        <f t="shared" si="55"/>
        <v>11.116820805300204</v>
      </c>
      <c r="T222" s="19">
        <f t="shared" si="56"/>
        <v>-4.3061302653231994</v>
      </c>
      <c r="U222" s="19">
        <f t="shared" si="57"/>
        <v>11.477094766546807</v>
      </c>
      <c r="V222" s="19">
        <f t="shared" si="58"/>
        <v>-4.0340391923872403</v>
      </c>
    </row>
    <row r="223" spans="1:22" x14ac:dyDescent="0.25">
      <c r="A223" s="26">
        <f>Wellpath!E223</f>
        <v>0</v>
      </c>
      <c r="B223" s="22">
        <v>0</v>
      </c>
      <c r="C223" s="22" t="e">
        <f>ABS(COS(Wellpath!$L223))*COS(Wellpath!$M223)*MAX(1,SQRT(10/(Wellpath!K223-Wellpath!K222)))</f>
        <v>#DIV/0!</v>
      </c>
      <c r="D223" s="22" t="str">
        <f>IF(ABS(Wellpath!$L223)&lt;VerticalInc,"SING",-ABS(COS(Wellpath!$L223))*SIN(Wellpath!$M223)/SIN(Wellpath!$L223)*MAX(1,SQRT(10/(Wellpath!$K223-Wellpath!$K222))))</f>
        <v>SING</v>
      </c>
      <c r="E223" s="20">
        <f>IF(D223="SING",(Wellpath!K224-Wellpath!K222)/2*Model!$W$35,Model!$W$35*((drdp!B223+drdp!K223)*XYM3E!$B223+(drdp!E223+drdp!N223)*XYM3E!$C223+(drdp!H223+drdp!Q223)*XYM3E!$D223))</f>
        <v>0</v>
      </c>
      <c r="F223" s="20">
        <f>IF(D223="SING",0,Model!$W$35*((drdp!C223+drdp!L223)*XYM3E!$B223+(drdp!F223+drdp!O223)*XYM3E!$C223+(drdp!I223+drdp!R223)*XYM3E!$D223))</f>
        <v>0</v>
      </c>
      <c r="G223" s="20">
        <f>IF(D223="SING",0,Model!$W$35*((drdp!D223+drdp!M223)*XYM3E!$B223+(drdp!G223+drdp!P223)*XYM3E!$C223+(drdp!J223+drdp!S223)*XYM3E!$D223))</f>
        <v>0</v>
      </c>
      <c r="H223" s="18">
        <f>IF(D223="SING",(Wellpath!K223-Wellpath!K222)/2*Model!$W$35,Model!$W$35*((drdp!B223)*XYM3E!$B223+(drdp!E223)*XYM3E!$C223+(drdp!H223)*XYM3E!$D223))</f>
        <v>0</v>
      </c>
      <c r="I223" s="18">
        <f>IF(D223="SING",0,Model!$W$35*((drdp!C223)*XYM3E!$B223+(drdp!F223)*XYM3E!$C223+(drdp!I223)*XYM3E!$D223))</f>
        <v>0</v>
      </c>
      <c r="J223" s="18">
        <f>IF(D223="SING",0,Model!$W$35*((drdp!D223)*XYM3E!$B223+(drdp!G223)*XYM3E!$C223+(drdp!J223)*XYM3E!$D223))</f>
        <v>0</v>
      </c>
      <c r="K223" s="21">
        <f t="shared" si="47"/>
        <v>113.49754171379381</v>
      </c>
      <c r="L223" s="21">
        <f t="shared" si="48"/>
        <v>1.5011812153540485</v>
      </c>
      <c r="M223" s="21">
        <f t="shared" si="49"/>
        <v>11.116820805300204</v>
      </c>
      <c r="N223" s="21">
        <f t="shared" si="50"/>
        <v>-4.3061302653231994</v>
      </c>
      <c r="O223" s="21">
        <f t="shared" si="51"/>
        <v>11.477094766546807</v>
      </c>
      <c r="P223" s="21">
        <f t="shared" si="52"/>
        <v>-4.0340391923872403</v>
      </c>
      <c r="Q223" s="19">
        <f t="shared" si="53"/>
        <v>113.49754171379381</v>
      </c>
      <c r="R223" s="19">
        <f t="shared" si="54"/>
        <v>1.5011812153540485</v>
      </c>
      <c r="S223" s="19">
        <f t="shared" si="55"/>
        <v>11.116820805300204</v>
      </c>
      <c r="T223" s="19">
        <f t="shared" si="56"/>
        <v>-4.3061302653231994</v>
      </c>
      <c r="U223" s="19">
        <f t="shared" si="57"/>
        <v>11.477094766546807</v>
      </c>
      <c r="V223" s="19">
        <f t="shared" si="58"/>
        <v>-4.0340391923872403</v>
      </c>
    </row>
    <row r="224" spans="1:22" x14ac:dyDescent="0.25">
      <c r="A224" s="26">
        <f>Wellpath!E224</f>
        <v>0</v>
      </c>
      <c r="B224" s="22">
        <v>0</v>
      </c>
      <c r="C224" s="22" t="e">
        <f>ABS(COS(Wellpath!$L224))*COS(Wellpath!$M224)*MAX(1,SQRT(10/(Wellpath!K224-Wellpath!K223)))</f>
        <v>#DIV/0!</v>
      </c>
      <c r="D224" s="22" t="str">
        <f>IF(ABS(Wellpath!$L224)&lt;VerticalInc,"SING",-ABS(COS(Wellpath!$L224))*SIN(Wellpath!$M224)/SIN(Wellpath!$L224)*MAX(1,SQRT(10/(Wellpath!$K224-Wellpath!$K223))))</f>
        <v>SING</v>
      </c>
      <c r="E224" s="20">
        <f>IF(D224="SING",(Wellpath!K225-Wellpath!K223)/2*Model!$W$35,Model!$W$35*((drdp!B224+drdp!K224)*XYM3E!$B224+(drdp!E224+drdp!N224)*XYM3E!$C224+(drdp!H224+drdp!Q224)*XYM3E!$D224))</f>
        <v>0</v>
      </c>
      <c r="F224" s="20">
        <f>IF(D224="SING",0,Model!$W$35*((drdp!C224+drdp!L224)*XYM3E!$B224+(drdp!F224+drdp!O224)*XYM3E!$C224+(drdp!I224+drdp!R224)*XYM3E!$D224))</f>
        <v>0</v>
      </c>
      <c r="G224" s="20">
        <f>IF(D224="SING",0,Model!$W$35*((drdp!D224+drdp!M224)*XYM3E!$B224+(drdp!G224+drdp!P224)*XYM3E!$C224+(drdp!J224+drdp!S224)*XYM3E!$D224))</f>
        <v>0</v>
      </c>
      <c r="H224" s="18">
        <f>IF(D224="SING",(Wellpath!K224-Wellpath!K223)/2*Model!$W$35,Model!$W$35*((drdp!B224)*XYM3E!$B224+(drdp!E224)*XYM3E!$C224+(drdp!H224)*XYM3E!$D224))</f>
        <v>0</v>
      </c>
      <c r="I224" s="18">
        <f>IF(D224="SING",0,Model!$W$35*((drdp!C224)*XYM3E!$B224+(drdp!F224)*XYM3E!$C224+(drdp!I224)*XYM3E!$D224))</f>
        <v>0</v>
      </c>
      <c r="J224" s="18">
        <f>IF(D224="SING",0,Model!$W$35*((drdp!D224)*XYM3E!$B224+(drdp!G224)*XYM3E!$C224+(drdp!J224)*XYM3E!$D224))</f>
        <v>0</v>
      </c>
      <c r="K224" s="21">
        <f t="shared" si="47"/>
        <v>113.49754171379381</v>
      </c>
      <c r="L224" s="21">
        <f t="shared" si="48"/>
        <v>1.5011812153540485</v>
      </c>
      <c r="M224" s="21">
        <f t="shared" si="49"/>
        <v>11.116820805300204</v>
      </c>
      <c r="N224" s="21">
        <f t="shared" si="50"/>
        <v>-4.3061302653231994</v>
      </c>
      <c r="O224" s="21">
        <f t="shared" si="51"/>
        <v>11.477094766546807</v>
      </c>
      <c r="P224" s="21">
        <f t="shared" si="52"/>
        <v>-4.0340391923872403</v>
      </c>
      <c r="Q224" s="19">
        <f t="shared" si="53"/>
        <v>113.49754171379381</v>
      </c>
      <c r="R224" s="19">
        <f t="shared" si="54"/>
        <v>1.5011812153540485</v>
      </c>
      <c r="S224" s="19">
        <f t="shared" si="55"/>
        <v>11.116820805300204</v>
      </c>
      <c r="T224" s="19">
        <f t="shared" si="56"/>
        <v>-4.3061302653231994</v>
      </c>
      <c r="U224" s="19">
        <f t="shared" si="57"/>
        <v>11.477094766546807</v>
      </c>
      <c r="V224" s="19">
        <f t="shared" si="58"/>
        <v>-4.0340391923872403</v>
      </c>
    </row>
    <row r="225" spans="1:22" x14ac:dyDescent="0.25">
      <c r="A225" s="26">
        <f>Wellpath!E225</f>
        <v>0</v>
      </c>
      <c r="B225" s="22">
        <v>0</v>
      </c>
      <c r="C225" s="22" t="e">
        <f>ABS(COS(Wellpath!$L225))*COS(Wellpath!$M225)*MAX(1,SQRT(10/(Wellpath!K225-Wellpath!K224)))</f>
        <v>#DIV/0!</v>
      </c>
      <c r="D225" s="22" t="str">
        <f>IF(ABS(Wellpath!$L225)&lt;VerticalInc,"SING",-ABS(COS(Wellpath!$L225))*SIN(Wellpath!$M225)/SIN(Wellpath!$L225)*MAX(1,SQRT(10/(Wellpath!$K225-Wellpath!$K224))))</f>
        <v>SING</v>
      </c>
      <c r="E225" s="20">
        <f>IF(D225="SING",(Wellpath!K226-Wellpath!K224)/2*Model!$W$35,Model!$W$35*((drdp!B225+drdp!K225)*XYM3E!$B225+(drdp!E225+drdp!N225)*XYM3E!$C225+(drdp!H225+drdp!Q225)*XYM3E!$D225))</f>
        <v>0</v>
      </c>
      <c r="F225" s="20">
        <f>IF(D225="SING",0,Model!$W$35*((drdp!C225+drdp!L225)*XYM3E!$B225+(drdp!F225+drdp!O225)*XYM3E!$C225+(drdp!I225+drdp!R225)*XYM3E!$D225))</f>
        <v>0</v>
      </c>
      <c r="G225" s="20">
        <f>IF(D225="SING",0,Model!$W$35*((drdp!D225+drdp!M225)*XYM3E!$B225+(drdp!G225+drdp!P225)*XYM3E!$C225+(drdp!J225+drdp!S225)*XYM3E!$D225))</f>
        <v>0</v>
      </c>
      <c r="H225" s="18">
        <f>IF(D225="SING",(Wellpath!K225-Wellpath!K224)/2*Model!$W$35,Model!$W$35*((drdp!B225)*XYM3E!$B225+(drdp!E225)*XYM3E!$C225+(drdp!H225)*XYM3E!$D225))</f>
        <v>0</v>
      </c>
      <c r="I225" s="18">
        <f>IF(D225="SING",0,Model!$W$35*((drdp!C225)*XYM3E!$B225+(drdp!F225)*XYM3E!$C225+(drdp!I225)*XYM3E!$D225))</f>
        <v>0</v>
      </c>
      <c r="J225" s="18">
        <f>IF(D225="SING",0,Model!$W$35*((drdp!D225)*XYM3E!$B225+(drdp!G225)*XYM3E!$C225+(drdp!J225)*XYM3E!$D225))</f>
        <v>0</v>
      </c>
      <c r="K225" s="21">
        <f t="shared" si="47"/>
        <v>113.49754171379381</v>
      </c>
      <c r="L225" s="21">
        <f t="shared" si="48"/>
        <v>1.5011812153540485</v>
      </c>
      <c r="M225" s="21">
        <f t="shared" si="49"/>
        <v>11.116820805300204</v>
      </c>
      <c r="N225" s="21">
        <f t="shared" si="50"/>
        <v>-4.3061302653231994</v>
      </c>
      <c r="O225" s="21">
        <f t="shared" si="51"/>
        <v>11.477094766546807</v>
      </c>
      <c r="P225" s="21">
        <f t="shared" si="52"/>
        <v>-4.0340391923872403</v>
      </c>
      <c r="Q225" s="19">
        <f t="shared" si="53"/>
        <v>113.49754171379381</v>
      </c>
      <c r="R225" s="19">
        <f t="shared" si="54"/>
        <v>1.5011812153540485</v>
      </c>
      <c r="S225" s="19">
        <f t="shared" si="55"/>
        <v>11.116820805300204</v>
      </c>
      <c r="T225" s="19">
        <f t="shared" si="56"/>
        <v>-4.3061302653231994</v>
      </c>
      <c r="U225" s="19">
        <f t="shared" si="57"/>
        <v>11.477094766546807</v>
      </c>
      <c r="V225" s="19">
        <f t="shared" si="58"/>
        <v>-4.0340391923872403</v>
      </c>
    </row>
    <row r="226" spans="1:22" x14ac:dyDescent="0.25">
      <c r="A226" s="26">
        <f>Wellpath!E226</f>
        <v>0</v>
      </c>
      <c r="B226" s="22">
        <v>0</v>
      </c>
      <c r="C226" s="22" t="e">
        <f>ABS(COS(Wellpath!$L226))*COS(Wellpath!$M226)*MAX(1,SQRT(10/(Wellpath!K226-Wellpath!K225)))</f>
        <v>#DIV/0!</v>
      </c>
      <c r="D226" s="22" t="str">
        <f>IF(ABS(Wellpath!$L226)&lt;VerticalInc,"SING",-ABS(COS(Wellpath!$L226))*SIN(Wellpath!$M226)/SIN(Wellpath!$L226)*MAX(1,SQRT(10/(Wellpath!$K226-Wellpath!$K225))))</f>
        <v>SING</v>
      </c>
      <c r="E226" s="20">
        <f>IF(D226="SING",(Wellpath!K227-Wellpath!K225)/2*Model!$W$35,Model!$W$35*((drdp!B226+drdp!K226)*XYM3E!$B226+(drdp!E226+drdp!N226)*XYM3E!$C226+(drdp!H226+drdp!Q226)*XYM3E!$D226))</f>
        <v>0</v>
      </c>
      <c r="F226" s="20">
        <f>IF(D226="SING",0,Model!$W$35*((drdp!C226+drdp!L226)*XYM3E!$B226+(drdp!F226+drdp!O226)*XYM3E!$C226+(drdp!I226+drdp!R226)*XYM3E!$D226))</f>
        <v>0</v>
      </c>
      <c r="G226" s="20">
        <f>IF(D226="SING",0,Model!$W$35*((drdp!D226+drdp!M226)*XYM3E!$B226+(drdp!G226+drdp!P226)*XYM3E!$C226+(drdp!J226+drdp!S226)*XYM3E!$D226))</f>
        <v>0</v>
      </c>
      <c r="H226" s="18">
        <f>IF(D226="SING",(Wellpath!K226-Wellpath!K225)/2*Model!$W$35,Model!$W$35*((drdp!B226)*XYM3E!$B226+(drdp!E226)*XYM3E!$C226+(drdp!H226)*XYM3E!$D226))</f>
        <v>0</v>
      </c>
      <c r="I226" s="18">
        <f>IF(D226="SING",0,Model!$W$35*((drdp!C226)*XYM3E!$B226+(drdp!F226)*XYM3E!$C226+(drdp!I226)*XYM3E!$D226))</f>
        <v>0</v>
      </c>
      <c r="J226" s="18">
        <f>IF(D226="SING",0,Model!$W$35*((drdp!D226)*XYM3E!$B226+(drdp!G226)*XYM3E!$C226+(drdp!J226)*XYM3E!$D226))</f>
        <v>0</v>
      </c>
      <c r="K226" s="21">
        <f t="shared" si="47"/>
        <v>113.49754171379381</v>
      </c>
      <c r="L226" s="21">
        <f t="shared" si="48"/>
        <v>1.5011812153540485</v>
      </c>
      <c r="M226" s="21">
        <f t="shared" si="49"/>
        <v>11.116820805300204</v>
      </c>
      <c r="N226" s="21">
        <f t="shared" si="50"/>
        <v>-4.3061302653231994</v>
      </c>
      <c r="O226" s="21">
        <f t="shared" si="51"/>
        <v>11.477094766546807</v>
      </c>
      <c r="P226" s="21">
        <f t="shared" si="52"/>
        <v>-4.0340391923872403</v>
      </c>
      <c r="Q226" s="19">
        <f t="shared" si="53"/>
        <v>113.49754171379381</v>
      </c>
      <c r="R226" s="19">
        <f t="shared" si="54"/>
        <v>1.5011812153540485</v>
      </c>
      <c r="S226" s="19">
        <f t="shared" si="55"/>
        <v>11.116820805300204</v>
      </c>
      <c r="T226" s="19">
        <f t="shared" si="56"/>
        <v>-4.3061302653231994</v>
      </c>
      <c r="U226" s="19">
        <f t="shared" si="57"/>
        <v>11.477094766546807</v>
      </c>
      <c r="V226" s="19">
        <f t="shared" si="58"/>
        <v>-4.0340391923872403</v>
      </c>
    </row>
    <row r="227" spans="1:22" x14ac:dyDescent="0.25">
      <c r="A227" s="26">
        <f>Wellpath!E227</f>
        <v>0</v>
      </c>
      <c r="B227" s="22">
        <v>0</v>
      </c>
      <c r="C227" s="22" t="e">
        <f>ABS(COS(Wellpath!$L227))*COS(Wellpath!$M227)*MAX(1,SQRT(10/(Wellpath!K227-Wellpath!K226)))</f>
        <v>#DIV/0!</v>
      </c>
      <c r="D227" s="22" t="str">
        <f>IF(ABS(Wellpath!$L227)&lt;VerticalInc,"SING",-ABS(COS(Wellpath!$L227))*SIN(Wellpath!$M227)/SIN(Wellpath!$L227)*MAX(1,SQRT(10/(Wellpath!$K227-Wellpath!$K226))))</f>
        <v>SING</v>
      </c>
      <c r="E227" s="20">
        <f>IF(D227="SING",(Wellpath!K228-Wellpath!K226)/2*Model!$W$35,Model!$W$35*((drdp!B227+drdp!K227)*XYM3E!$B227+(drdp!E227+drdp!N227)*XYM3E!$C227+(drdp!H227+drdp!Q227)*XYM3E!$D227))</f>
        <v>0</v>
      </c>
      <c r="F227" s="20">
        <f>IF(D227="SING",0,Model!$W$35*((drdp!C227+drdp!L227)*XYM3E!$B227+(drdp!F227+drdp!O227)*XYM3E!$C227+(drdp!I227+drdp!R227)*XYM3E!$D227))</f>
        <v>0</v>
      </c>
      <c r="G227" s="20">
        <f>IF(D227="SING",0,Model!$W$35*((drdp!D227+drdp!M227)*XYM3E!$B227+(drdp!G227+drdp!P227)*XYM3E!$C227+(drdp!J227+drdp!S227)*XYM3E!$D227))</f>
        <v>0</v>
      </c>
      <c r="H227" s="18">
        <f>IF(D227="SING",(Wellpath!K227-Wellpath!K226)/2*Model!$W$35,Model!$W$35*((drdp!B227)*XYM3E!$B227+(drdp!E227)*XYM3E!$C227+(drdp!H227)*XYM3E!$D227))</f>
        <v>0</v>
      </c>
      <c r="I227" s="18">
        <f>IF(D227="SING",0,Model!$W$35*((drdp!C227)*XYM3E!$B227+(drdp!F227)*XYM3E!$C227+(drdp!I227)*XYM3E!$D227))</f>
        <v>0</v>
      </c>
      <c r="J227" s="18">
        <f>IF(D227="SING",0,Model!$W$35*((drdp!D227)*XYM3E!$B227+(drdp!G227)*XYM3E!$C227+(drdp!J227)*XYM3E!$D227))</f>
        <v>0</v>
      </c>
      <c r="K227" s="21">
        <f t="shared" si="47"/>
        <v>113.49754171379381</v>
      </c>
      <c r="L227" s="21">
        <f t="shared" si="48"/>
        <v>1.5011812153540485</v>
      </c>
      <c r="M227" s="21">
        <f t="shared" si="49"/>
        <v>11.116820805300204</v>
      </c>
      <c r="N227" s="21">
        <f t="shared" si="50"/>
        <v>-4.3061302653231994</v>
      </c>
      <c r="O227" s="21">
        <f t="shared" si="51"/>
        <v>11.477094766546807</v>
      </c>
      <c r="P227" s="21">
        <f t="shared" si="52"/>
        <v>-4.0340391923872403</v>
      </c>
      <c r="Q227" s="19">
        <f t="shared" si="53"/>
        <v>113.49754171379381</v>
      </c>
      <c r="R227" s="19">
        <f t="shared" si="54"/>
        <v>1.5011812153540485</v>
      </c>
      <c r="S227" s="19">
        <f t="shared" si="55"/>
        <v>11.116820805300204</v>
      </c>
      <c r="T227" s="19">
        <f t="shared" si="56"/>
        <v>-4.3061302653231994</v>
      </c>
      <c r="U227" s="19">
        <f t="shared" si="57"/>
        <v>11.477094766546807</v>
      </c>
      <c r="V227" s="19">
        <f t="shared" si="58"/>
        <v>-4.0340391923872403</v>
      </c>
    </row>
    <row r="228" spans="1:22" x14ac:dyDescent="0.25">
      <c r="A228" s="26">
        <f>Wellpath!E228</f>
        <v>0</v>
      </c>
      <c r="B228" s="22">
        <v>0</v>
      </c>
      <c r="C228" s="22" t="e">
        <f>ABS(COS(Wellpath!$L228))*COS(Wellpath!$M228)*MAX(1,SQRT(10/(Wellpath!K228-Wellpath!K227)))</f>
        <v>#DIV/0!</v>
      </c>
      <c r="D228" s="22" t="str">
        <f>IF(ABS(Wellpath!$L228)&lt;VerticalInc,"SING",-ABS(COS(Wellpath!$L228))*SIN(Wellpath!$M228)/SIN(Wellpath!$L228)*MAX(1,SQRT(10/(Wellpath!$K228-Wellpath!$K227))))</f>
        <v>SING</v>
      </c>
      <c r="E228" s="20">
        <f>IF(D228="SING",(Wellpath!K229-Wellpath!K227)/2*Model!$W$35,Model!$W$35*((drdp!B228+drdp!K228)*XYM3E!$B228+(drdp!E228+drdp!N228)*XYM3E!$C228+(drdp!H228+drdp!Q228)*XYM3E!$D228))</f>
        <v>0</v>
      </c>
      <c r="F228" s="20">
        <f>IF(D228="SING",0,Model!$W$35*((drdp!C228+drdp!L228)*XYM3E!$B228+(drdp!F228+drdp!O228)*XYM3E!$C228+(drdp!I228+drdp!R228)*XYM3E!$D228))</f>
        <v>0</v>
      </c>
      <c r="G228" s="20">
        <f>IF(D228="SING",0,Model!$W$35*((drdp!D228+drdp!M228)*XYM3E!$B228+(drdp!G228+drdp!P228)*XYM3E!$C228+(drdp!J228+drdp!S228)*XYM3E!$D228))</f>
        <v>0</v>
      </c>
      <c r="H228" s="18">
        <f>IF(D228="SING",(Wellpath!K228-Wellpath!K227)/2*Model!$W$35,Model!$W$35*((drdp!B228)*XYM3E!$B228+(drdp!E228)*XYM3E!$C228+(drdp!H228)*XYM3E!$D228))</f>
        <v>0</v>
      </c>
      <c r="I228" s="18">
        <f>IF(D228="SING",0,Model!$W$35*((drdp!C228)*XYM3E!$B228+(drdp!F228)*XYM3E!$C228+(drdp!I228)*XYM3E!$D228))</f>
        <v>0</v>
      </c>
      <c r="J228" s="18">
        <f>IF(D228="SING",0,Model!$W$35*((drdp!D228)*XYM3E!$B228+(drdp!G228)*XYM3E!$C228+(drdp!J228)*XYM3E!$D228))</f>
        <v>0</v>
      </c>
      <c r="K228" s="21">
        <f t="shared" si="47"/>
        <v>113.49754171379381</v>
      </c>
      <c r="L228" s="21">
        <f t="shared" si="48"/>
        <v>1.5011812153540485</v>
      </c>
      <c r="M228" s="21">
        <f t="shared" si="49"/>
        <v>11.116820805300204</v>
      </c>
      <c r="N228" s="21">
        <f t="shared" si="50"/>
        <v>-4.3061302653231994</v>
      </c>
      <c r="O228" s="21">
        <f t="shared" si="51"/>
        <v>11.477094766546807</v>
      </c>
      <c r="P228" s="21">
        <f t="shared" si="52"/>
        <v>-4.0340391923872403</v>
      </c>
      <c r="Q228" s="19">
        <f t="shared" si="53"/>
        <v>113.49754171379381</v>
      </c>
      <c r="R228" s="19">
        <f t="shared" si="54"/>
        <v>1.5011812153540485</v>
      </c>
      <c r="S228" s="19">
        <f t="shared" si="55"/>
        <v>11.116820805300204</v>
      </c>
      <c r="T228" s="19">
        <f t="shared" si="56"/>
        <v>-4.3061302653231994</v>
      </c>
      <c r="U228" s="19">
        <f t="shared" si="57"/>
        <v>11.477094766546807</v>
      </c>
      <c r="V228" s="19">
        <f t="shared" si="58"/>
        <v>-4.0340391923872403</v>
      </c>
    </row>
    <row r="229" spans="1:22" x14ac:dyDescent="0.25">
      <c r="A229" s="26">
        <f>Wellpath!E229</f>
        <v>0</v>
      </c>
      <c r="B229" s="22">
        <v>0</v>
      </c>
      <c r="C229" s="22" t="e">
        <f>ABS(COS(Wellpath!$L229))*COS(Wellpath!$M229)*MAX(1,SQRT(10/(Wellpath!K229-Wellpath!K228)))</f>
        <v>#DIV/0!</v>
      </c>
      <c r="D229" s="22" t="str">
        <f>IF(ABS(Wellpath!$L229)&lt;VerticalInc,"SING",-ABS(COS(Wellpath!$L229))*SIN(Wellpath!$M229)/SIN(Wellpath!$L229)*MAX(1,SQRT(10/(Wellpath!$K229-Wellpath!$K228))))</f>
        <v>SING</v>
      </c>
      <c r="E229" s="20">
        <f>IF(D229="SING",(Wellpath!K230-Wellpath!K228)/2*Model!$W$35,Model!$W$35*((drdp!B229+drdp!K229)*XYM3E!$B229+(drdp!E229+drdp!N229)*XYM3E!$C229+(drdp!H229+drdp!Q229)*XYM3E!$D229))</f>
        <v>0</v>
      </c>
      <c r="F229" s="20">
        <f>IF(D229="SING",0,Model!$W$35*((drdp!C229+drdp!L229)*XYM3E!$B229+(drdp!F229+drdp!O229)*XYM3E!$C229+(drdp!I229+drdp!R229)*XYM3E!$D229))</f>
        <v>0</v>
      </c>
      <c r="G229" s="20">
        <f>IF(D229="SING",0,Model!$W$35*((drdp!D229+drdp!M229)*XYM3E!$B229+(drdp!G229+drdp!P229)*XYM3E!$C229+(drdp!J229+drdp!S229)*XYM3E!$D229))</f>
        <v>0</v>
      </c>
      <c r="H229" s="18">
        <f>IF(D229="SING",(Wellpath!K229-Wellpath!K228)/2*Model!$W$35,Model!$W$35*((drdp!B229)*XYM3E!$B229+(drdp!E229)*XYM3E!$C229+(drdp!H229)*XYM3E!$D229))</f>
        <v>0</v>
      </c>
      <c r="I229" s="18">
        <f>IF(D229="SING",0,Model!$W$35*((drdp!C229)*XYM3E!$B229+(drdp!F229)*XYM3E!$C229+(drdp!I229)*XYM3E!$D229))</f>
        <v>0</v>
      </c>
      <c r="J229" s="18">
        <f>IF(D229="SING",0,Model!$W$35*((drdp!D229)*XYM3E!$B229+(drdp!G229)*XYM3E!$C229+(drdp!J229)*XYM3E!$D229))</f>
        <v>0</v>
      </c>
      <c r="K229" s="21">
        <f t="shared" si="47"/>
        <v>113.49754171379381</v>
      </c>
      <c r="L229" s="21">
        <f t="shared" si="48"/>
        <v>1.5011812153540485</v>
      </c>
      <c r="M229" s="21">
        <f t="shared" si="49"/>
        <v>11.116820805300204</v>
      </c>
      <c r="N229" s="21">
        <f t="shared" si="50"/>
        <v>-4.3061302653231994</v>
      </c>
      <c r="O229" s="21">
        <f t="shared" si="51"/>
        <v>11.477094766546807</v>
      </c>
      <c r="P229" s="21">
        <f t="shared" si="52"/>
        <v>-4.0340391923872403</v>
      </c>
      <c r="Q229" s="19">
        <f t="shared" si="53"/>
        <v>113.49754171379381</v>
      </c>
      <c r="R229" s="19">
        <f t="shared" si="54"/>
        <v>1.5011812153540485</v>
      </c>
      <c r="S229" s="19">
        <f t="shared" si="55"/>
        <v>11.116820805300204</v>
      </c>
      <c r="T229" s="19">
        <f t="shared" si="56"/>
        <v>-4.3061302653231994</v>
      </c>
      <c r="U229" s="19">
        <f t="shared" si="57"/>
        <v>11.477094766546807</v>
      </c>
      <c r="V229" s="19">
        <f t="shared" si="58"/>
        <v>-4.0340391923872403</v>
      </c>
    </row>
    <row r="230" spans="1:22" x14ac:dyDescent="0.25">
      <c r="A230" s="26">
        <f>Wellpath!E230</f>
        <v>0</v>
      </c>
      <c r="B230" s="22">
        <v>0</v>
      </c>
      <c r="C230" s="22" t="e">
        <f>ABS(COS(Wellpath!$L230))*COS(Wellpath!$M230)*MAX(1,SQRT(10/(Wellpath!K230-Wellpath!K229)))</f>
        <v>#DIV/0!</v>
      </c>
      <c r="D230" s="22" t="str">
        <f>IF(ABS(Wellpath!$L230)&lt;VerticalInc,"SING",-ABS(COS(Wellpath!$L230))*SIN(Wellpath!$M230)/SIN(Wellpath!$L230)*MAX(1,SQRT(10/(Wellpath!$K230-Wellpath!$K229))))</f>
        <v>SING</v>
      </c>
      <c r="E230" s="20">
        <f>IF(D230="SING",(Wellpath!K231-Wellpath!K229)/2*Model!$W$35,Model!$W$35*((drdp!B230+drdp!K230)*XYM3E!$B230+(drdp!E230+drdp!N230)*XYM3E!$C230+(drdp!H230+drdp!Q230)*XYM3E!$D230))</f>
        <v>0</v>
      </c>
      <c r="F230" s="20">
        <f>IF(D230="SING",0,Model!$W$35*((drdp!C230+drdp!L230)*XYM3E!$B230+(drdp!F230+drdp!O230)*XYM3E!$C230+(drdp!I230+drdp!R230)*XYM3E!$D230))</f>
        <v>0</v>
      </c>
      <c r="G230" s="20">
        <f>IF(D230="SING",0,Model!$W$35*((drdp!D230+drdp!M230)*XYM3E!$B230+(drdp!G230+drdp!P230)*XYM3E!$C230+(drdp!J230+drdp!S230)*XYM3E!$D230))</f>
        <v>0</v>
      </c>
      <c r="H230" s="18">
        <f>IF(D230="SING",(Wellpath!K230-Wellpath!K229)/2*Model!$W$35,Model!$W$35*((drdp!B230)*XYM3E!$B230+(drdp!E230)*XYM3E!$C230+(drdp!H230)*XYM3E!$D230))</f>
        <v>0</v>
      </c>
      <c r="I230" s="18">
        <f>IF(D230="SING",0,Model!$W$35*((drdp!C230)*XYM3E!$B230+(drdp!F230)*XYM3E!$C230+(drdp!I230)*XYM3E!$D230))</f>
        <v>0</v>
      </c>
      <c r="J230" s="18">
        <f>IF(D230="SING",0,Model!$W$35*((drdp!D230)*XYM3E!$B230+(drdp!G230)*XYM3E!$C230+(drdp!J230)*XYM3E!$D230))</f>
        <v>0</v>
      </c>
      <c r="K230" s="21">
        <f t="shared" si="47"/>
        <v>113.49754171379381</v>
      </c>
      <c r="L230" s="21">
        <f t="shared" si="48"/>
        <v>1.5011812153540485</v>
      </c>
      <c r="M230" s="21">
        <f t="shared" si="49"/>
        <v>11.116820805300204</v>
      </c>
      <c r="N230" s="21">
        <f t="shared" si="50"/>
        <v>-4.3061302653231994</v>
      </c>
      <c r="O230" s="21">
        <f t="shared" si="51"/>
        <v>11.477094766546807</v>
      </c>
      <c r="P230" s="21">
        <f t="shared" si="52"/>
        <v>-4.0340391923872403</v>
      </c>
      <c r="Q230" s="19">
        <f t="shared" si="53"/>
        <v>113.49754171379381</v>
      </c>
      <c r="R230" s="19">
        <f t="shared" si="54"/>
        <v>1.5011812153540485</v>
      </c>
      <c r="S230" s="19">
        <f t="shared" si="55"/>
        <v>11.116820805300204</v>
      </c>
      <c r="T230" s="19">
        <f t="shared" si="56"/>
        <v>-4.3061302653231994</v>
      </c>
      <c r="U230" s="19">
        <f t="shared" si="57"/>
        <v>11.477094766546807</v>
      </c>
      <c r="V230" s="19">
        <f t="shared" si="58"/>
        <v>-4.0340391923872403</v>
      </c>
    </row>
    <row r="231" spans="1:22" x14ac:dyDescent="0.25">
      <c r="A231" s="26">
        <f>Wellpath!E231</f>
        <v>0</v>
      </c>
      <c r="B231" s="22">
        <v>0</v>
      </c>
      <c r="C231" s="22" t="e">
        <f>ABS(COS(Wellpath!$L231))*COS(Wellpath!$M231)*MAX(1,SQRT(10/(Wellpath!K231-Wellpath!K230)))</f>
        <v>#DIV/0!</v>
      </c>
      <c r="D231" s="22" t="str">
        <f>IF(ABS(Wellpath!$L231)&lt;VerticalInc,"SING",-ABS(COS(Wellpath!$L231))*SIN(Wellpath!$M231)/SIN(Wellpath!$L231)*MAX(1,SQRT(10/(Wellpath!$K231-Wellpath!$K230))))</f>
        <v>SING</v>
      </c>
      <c r="E231" s="20">
        <f>IF(D231="SING",(Wellpath!K232-Wellpath!K230)/2*Model!$W$35,Model!$W$35*((drdp!B231+drdp!K231)*XYM3E!$B231+(drdp!E231+drdp!N231)*XYM3E!$C231+(drdp!H231+drdp!Q231)*XYM3E!$D231))</f>
        <v>0</v>
      </c>
      <c r="F231" s="20">
        <f>IF(D231="SING",0,Model!$W$35*((drdp!C231+drdp!L231)*XYM3E!$B231+(drdp!F231+drdp!O231)*XYM3E!$C231+(drdp!I231+drdp!R231)*XYM3E!$D231))</f>
        <v>0</v>
      </c>
      <c r="G231" s="20">
        <f>IF(D231="SING",0,Model!$W$35*((drdp!D231+drdp!M231)*XYM3E!$B231+(drdp!G231+drdp!P231)*XYM3E!$C231+(drdp!J231+drdp!S231)*XYM3E!$D231))</f>
        <v>0</v>
      </c>
      <c r="H231" s="18">
        <f>IF(D231="SING",(Wellpath!K231-Wellpath!K230)/2*Model!$W$35,Model!$W$35*((drdp!B231)*XYM3E!$B231+(drdp!E231)*XYM3E!$C231+(drdp!H231)*XYM3E!$D231))</f>
        <v>0</v>
      </c>
      <c r="I231" s="18">
        <f>IF(D231="SING",0,Model!$W$35*((drdp!C231)*XYM3E!$B231+(drdp!F231)*XYM3E!$C231+(drdp!I231)*XYM3E!$D231))</f>
        <v>0</v>
      </c>
      <c r="J231" s="18">
        <f>IF(D231="SING",0,Model!$W$35*((drdp!D231)*XYM3E!$B231+(drdp!G231)*XYM3E!$C231+(drdp!J231)*XYM3E!$D231))</f>
        <v>0</v>
      </c>
      <c r="K231" s="21">
        <f t="shared" si="47"/>
        <v>113.49754171379381</v>
      </c>
      <c r="L231" s="21">
        <f t="shared" si="48"/>
        <v>1.5011812153540485</v>
      </c>
      <c r="M231" s="21">
        <f t="shared" si="49"/>
        <v>11.116820805300204</v>
      </c>
      <c r="N231" s="21">
        <f t="shared" si="50"/>
        <v>-4.3061302653231994</v>
      </c>
      <c r="O231" s="21">
        <f t="shared" si="51"/>
        <v>11.477094766546807</v>
      </c>
      <c r="P231" s="21">
        <f t="shared" si="52"/>
        <v>-4.0340391923872403</v>
      </c>
      <c r="Q231" s="19">
        <f t="shared" si="53"/>
        <v>113.49754171379381</v>
      </c>
      <c r="R231" s="19">
        <f t="shared" si="54"/>
        <v>1.5011812153540485</v>
      </c>
      <c r="S231" s="19">
        <f t="shared" si="55"/>
        <v>11.116820805300204</v>
      </c>
      <c r="T231" s="19">
        <f t="shared" si="56"/>
        <v>-4.3061302653231994</v>
      </c>
      <c r="U231" s="19">
        <f t="shared" si="57"/>
        <v>11.477094766546807</v>
      </c>
      <c r="V231" s="19">
        <f t="shared" si="58"/>
        <v>-4.0340391923872403</v>
      </c>
    </row>
    <row r="232" spans="1:22" x14ac:dyDescent="0.25">
      <c r="A232" s="26">
        <f>Wellpath!E232</f>
        <v>0</v>
      </c>
      <c r="B232" s="22">
        <v>0</v>
      </c>
      <c r="C232" s="22" t="e">
        <f>ABS(COS(Wellpath!$L232))*COS(Wellpath!$M232)*MAX(1,SQRT(10/(Wellpath!K232-Wellpath!K231)))</f>
        <v>#DIV/0!</v>
      </c>
      <c r="D232" s="22" t="str">
        <f>IF(ABS(Wellpath!$L232)&lt;VerticalInc,"SING",-ABS(COS(Wellpath!$L232))*SIN(Wellpath!$M232)/SIN(Wellpath!$L232)*MAX(1,SQRT(10/(Wellpath!$K232-Wellpath!$K231))))</f>
        <v>SING</v>
      </c>
      <c r="E232" s="20">
        <f>IF(D232="SING",(Wellpath!K233-Wellpath!K231)/2*Model!$W$35,Model!$W$35*((drdp!B232+drdp!K232)*XYM3E!$B232+(drdp!E232+drdp!N232)*XYM3E!$C232+(drdp!H232+drdp!Q232)*XYM3E!$D232))</f>
        <v>0</v>
      </c>
      <c r="F232" s="20">
        <f>IF(D232="SING",0,Model!$W$35*((drdp!C232+drdp!L232)*XYM3E!$B232+(drdp!F232+drdp!O232)*XYM3E!$C232+(drdp!I232+drdp!R232)*XYM3E!$D232))</f>
        <v>0</v>
      </c>
      <c r="G232" s="20">
        <f>IF(D232="SING",0,Model!$W$35*((drdp!D232+drdp!M232)*XYM3E!$B232+(drdp!G232+drdp!P232)*XYM3E!$C232+(drdp!J232+drdp!S232)*XYM3E!$D232))</f>
        <v>0</v>
      </c>
      <c r="H232" s="18">
        <f>IF(D232="SING",(Wellpath!K232-Wellpath!K231)/2*Model!$W$35,Model!$W$35*((drdp!B232)*XYM3E!$B232+(drdp!E232)*XYM3E!$C232+(drdp!H232)*XYM3E!$D232))</f>
        <v>0</v>
      </c>
      <c r="I232" s="18">
        <f>IF(D232="SING",0,Model!$W$35*((drdp!C232)*XYM3E!$B232+(drdp!F232)*XYM3E!$C232+(drdp!I232)*XYM3E!$D232))</f>
        <v>0</v>
      </c>
      <c r="J232" s="18">
        <f>IF(D232="SING",0,Model!$W$35*((drdp!D232)*XYM3E!$B232+(drdp!G232)*XYM3E!$C232+(drdp!J232)*XYM3E!$D232))</f>
        <v>0</v>
      </c>
      <c r="K232" s="21">
        <f t="shared" si="47"/>
        <v>113.49754171379381</v>
      </c>
      <c r="L232" s="21">
        <f t="shared" si="48"/>
        <v>1.5011812153540485</v>
      </c>
      <c r="M232" s="21">
        <f t="shared" si="49"/>
        <v>11.116820805300204</v>
      </c>
      <c r="N232" s="21">
        <f t="shared" si="50"/>
        <v>-4.3061302653231994</v>
      </c>
      <c r="O232" s="21">
        <f t="shared" si="51"/>
        <v>11.477094766546807</v>
      </c>
      <c r="P232" s="21">
        <f t="shared" si="52"/>
        <v>-4.0340391923872403</v>
      </c>
      <c r="Q232" s="19">
        <f t="shared" si="53"/>
        <v>113.49754171379381</v>
      </c>
      <c r="R232" s="19">
        <f t="shared" si="54"/>
        <v>1.5011812153540485</v>
      </c>
      <c r="S232" s="19">
        <f t="shared" si="55"/>
        <v>11.116820805300204</v>
      </c>
      <c r="T232" s="19">
        <f t="shared" si="56"/>
        <v>-4.3061302653231994</v>
      </c>
      <c r="U232" s="19">
        <f t="shared" si="57"/>
        <v>11.477094766546807</v>
      </c>
      <c r="V232" s="19">
        <f t="shared" si="58"/>
        <v>-4.0340391923872403</v>
      </c>
    </row>
    <row r="233" spans="1:22" x14ac:dyDescent="0.25">
      <c r="A233" s="26">
        <f>Wellpath!E233</f>
        <v>0</v>
      </c>
      <c r="B233" s="22">
        <v>0</v>
      </c>
      <c r="C233" s="22" t="e">
        <f>ABS(COS(Wellpath!$L233))*COS(Wellpath!$M233)*MAX(1,SQRT(10/(Wellpath!K233-Wellpath!K232)))</f>
        <v>#DIV/0!</v>
      </c>
      <c r="D233" s="22" t="str">
        <f>IF(ABS(Wellpath!$L233)&lt;VerticalInc,"SING",-ABS(COS(Wellpath!$L233))*SIN(Wellpath!$M233)/SIN(Wellpath!$L233)*MAX(1,SQRT(10/(Wellpath!$K233-Wellpath!$K232))))</f>
        <v>SING</v>
      </c>
      <c r="E233" s="20">
        <f>IF(D233="SING",(Wellpath!K234-Wellpath!K232)/2*Model!$W$35,Model!$W$35*((drdp!B233+drdp!K233)*XYM3E!$B233+(drdp!E233+drdp!N233)*XYM3E!$C233+(drdp!H233+drdp!Q233)*XYM3E!$D233))</f>
        <v>0</v>
      </c>
      <c r="F233" s="20">
        <f>IF(D233="SING",0,Model!$W$35*((drdp!C233+drdp!L233)*XYM3E!$B233+(drdp!F233+drdp!O233)*XYM3E!$C233+(drdp!I233+drdp!R233)*XYM3E!$D233))</f>
        <v>0</v>
      </c>
      <c r="G233" s="20">
        <f>IF(D233="SING",0,Model!$W$35*((drdp!D233+drdp!M233)*XYM3E!$B233+(drdp!G233+drdp!P233)*XYM3E!$C233+(drdp!J233+drdp!S233)*XYM3E!$D233))</f>
        <v>0</v>
      </c>
      <c r="H233" s="18">
        <f>IF(D233="SING",(Wellpath!K233-Wellpath!K232)/2*Model!$W$35,Model!$W$35*((drdp!B233)*XYM3E!$B233+(drdp!E233)*XYM3E!$C233+(drdp!H233)*XYM3E!$D233))</f>
        <v>0</v>
      </c>
      <c r="I233" s="18">
        <f>IF(D233="SING",0,Model!$W$35*((drdp!C233)*XYM3E!$B233+(drdp!F233)*XYM3E!$C233+(drdp!I233)*XYM3E!$D233))</f>
        <v>0</v>
      </c>
      <c r="J233" s="18">
        <f>IF(D233="SING",0,Model!$W$35*((drdp!D233)*XYM3E!$B233+(drdp!G233)*XYM3E!$C233+(drdp!J233)*XYM3E!$D233))</f>
        <v>0</v>
      </c>
      <c r="K233" s="21">
        <f t="shared" si="47"/>
        <v>113.49754171379381</v>
      </c>
      <c r="L233" s="21">
        <f t="shared" si="48"/>
        <v>1.5011812153540485</v>
      </c>
      <c r="M233" s="21">
        <f t="shared" si="49"/>
        <v>11.116820805300204</v>
      </c>
      <c r="N233" s="21">
        <f t="shared" si="50"/>
        <v>-4.3061302653231994</v>
      </c>
      <c r="O233" s="21">
        <f t="shared" si="51"/>
        <v>11.477094766546807</v>
      </c>
      <c r="P233" s="21">
        <f t="shared" si="52"/>
        <v>-4.0340391923872403</v>
      </c>
      <c r="Q233" s="19">
        <f t="shared" si="53"/>
        <v>113.49754171379381</v>
      </c>
      <c r="R233" s="19">
        <f t="shared" si="54"/>
        <v>1.5011812153540485</v>
      </c>
      <c r="S233" s="19">
        <f t="shared" si="55"/>
        <v>11.116820805300204</v>
      </c>
      <c r="T233" s="19">
        <f t="shared" si="56"/>
        <v>-4.3061302653231994</v>
      </c>
      <c r="U233" s="19">
        <f t="shared" si="57"/>
        <v>11.477094766546807</v>
      </c>
      <c r="V233" s="19">
        <f t="shared" si="58"/>
        <v>-4.0340391923872403</v>
      </c>
    </row>
    <row r="234" spans="1:22" x14ac:dyDescent="0.25">
      <c r="A234" s="26">
        <f>Wellpath!E234</f>
        <v>0</v>
      </c>
      <c r="B234" s="22">
        <v>0</v>
      </c>
      <c r="C234" s="22" t="e">
        <f>ABS(COS(Wellpath!$L234))*COS(Wellpath!$M234)*MAX(1,SQRT(10/(Wellpath!K234-Wellpath!K233)))</f>
        <v>#DIV/0!</v>
      </c>
      <c r="D234" s="22" t="str">
        <f>IF(ABS(Wellpath!$L234)&lt;VerticalInc,"SING",-ABS(COS(Wellpath!$L234))*SIN(Wellpath!$M234)/SIN(Wellpath!$L234)*MAX(1,SQRT(10/(Wellpath!$K234-Wellpath!$K233))))</f>
        <v>SING</v>
      </c>
      <c r="E234" s="20">
        <f>IF(D234="SING",(Wellpath!K235-Wellpath!K233)/2*Model!$W$35,Model!$W$35*((drdp!B234+drdp!K234)*XYM3E!$B234+(drdp!E234+drdp!N234)*XYM3E!$C234+(drdp!H234+drdp!Q234)*XYM3E!$D234))</f>
        <v>0</v>
      </c>
      <c r="F234" s="20">
        <f>IF(D234="SING",0,Model!$W$35*((drdp!C234+drdp!L234)*XYM3E!$B234+(drdp!F234+drdp!O234)*XYM3E!$C234+(drdp!I234+drdp!R234)*XYM3E!$D234))</f>
        <v>0</v>
      </c>
      <c r="G234" s="20">
        <f>IF(D234="SING",0,Model!$W$35*((drdp!D234+drdp!M234)*XYM3E!$B234+(drdp!G234+drdp!P234)*XYM3E!$C234+(drdp!J234+drdp!S234)*XYM3E!$D234))</f>
        <v>0</v>
      </c>
      <c r="H234" s="18">
        <f>IF(D234="SING",(Wellpath!K234-Wellpath!K233)/2*Model!$W$35,Model!$W$35*((drdp!B234)*XYM3E!$B234+(drdp!E234)*XYM3E!$C234+(drdp!H234)*XYM3E!$D234))</f>
        <v>0</v>
      </c>
      <c r="I234" s="18">
        <f>IF(D234="SING",0,Model!$W$35*((drdp!C234)*XYM3E!$B234+(drdp!F234)*XYM3E!$C234+(drdp!I234)*XYM3E!$D234))</f>
        <v>0</v>
      </c>
      <c r="J234" s="18">
        <f>IF(D234="SING",0,Model!$W$35*((drdp!D234)*XYM3E!$B234+(drdp!G234)*XYM3E!$C234+(drdp!J234)*XYM3E!$D234))</f>
        <v>0</v>
      </c>
      <c r="K234" s="21">
        <f t="shared" si="47"/>
        <v>113.49754171379381</v>
      </c>
      <c r="L234" s="21">
        <f t="shared" si="48"/>
        <v>1.5011812153540485</v>
      </c>
      <c r="M234" s="21">
        <f t="shared" si="49"/>
        <v>11.116820805300204</v>
      </c>
      <c r="N234" s="21">
        <f t="shared" si="50"/>
        <v>-4.3061302653231994</v>
      </c>
      <c r="O234" s="21">
        <f t="shared" si="51"/>
        <v>11.477094766546807</v>
      </c>
      <c r="P234" s="21">
        <f t="shared" si="52"/>
        <v>-4.0340391923872403</v>
      </c>
      <c r="Q234" s="19">
        <f t="shared" si="53"/>
        <v>113.49754171379381</v>
      </c>
      <c r="R234" s="19">
        <f t="shared" si="54"/>
        <v>1.5011812153540485</v>
      </c>
      <c r="S234" s="19">
        <f t="shared" si="55"/>
        <v>11.116820805300204</v>
      </c>
      <c r="T234" s="19">
        <f t="shared" si="56"/>
        <v>-4.3061302653231994</v>
      </c>
      <c r="U234" s="19">
        <f t="shared" si="57"/>
        <v>11.477094766546807</v>
      </c>
      <c r="V234" s="19">
        <f t="shared" si="58"/>
        <v>-4.0340391923872403</v>
      </c>
    </row>
    <row r="235" spans="1:22" x14ac:dyDescent="0.25">
      <c r="A235" s="26">
        <f>Wellpath!E235</f>
        <v>0</v>
      </c>
      <c r="B235" s="22">
        <v>0</v>
      </c>
      <c r="C235" s="22" t="e">
        <f>ABS(COS(Wellpath!$L235))*COS(Wellpath!$M235)*MAX(1,SQRT(10/(Wellpath!K235-Wellpath!K234)))</f>
        <v>#DIV/0!</v>
      </c>
      <c r="D235" s="22" t="str">
        <f>IF(ABS(Wellpath!$L235)&lt;VerticalInc,"SING",-ABS(COS(Wellpath!$L235))*SIN(Wellpath!$M235)/SIN(Wellpath!$L235)*MAX(1,SQRT(10/(Wellpath!$K235-Wellpath!$K234))))</f>
        <v>SING</v>
      </c>
      <c r="E235" s="20">
        <f>IF(D235="SING",(Wellpath!K236-Wellpath!K234)/2*Model!$W$35,Model!$W$35*((drdp!B235+drdp!K235)*XYM3E!$B235+(drdp!E235+drdp!N235)*XYM3E!$C235+(drdp!H235+drdp!Q235)*XYM3E!$D235))</f>
        <v>0</v>
      </c>
      <c r="F235" s="20">
        <f>IF(D235="SING",0,Model!$W$35*((drdp!C235+drdp!L235)*XYM3E!$B235+(drdp!F235+drdp!O235)*XYM3E!$C235+(drdp!I235+drdp!R235)*XYM3E!$D235))</f>
        <v>0</v>
      </c>
      <c r="G235" s="20">
        <f>IF(D235="SING",0,Model!$W$35*((drdp!D235+drdp!M235)*XYM3E!$B235+(drdp!G235+drdp!P235)*XYM3E!$C235+(drdp!J235+drdp!S235)*XYM3E!$D235))</f>
        <v>0</v>
      </c>
      <c r="H235" s="18">
        <f>IF(D235="SING",(Wellpath!K235-Wellpath!K234)/2*Model!$W$35,Model!$W$35*((drdp!B235)*XYM3E!$B235+(drdp!E235)*XYM3E!$C235+(drdp!H235)*XYM3E!$D235))</f>
        <v>0</v>
      </c>
      <c r="I235" s="18">
        <f>IF(D235="SING",0,Model!$W$35*((drdp!C235)*XYM3E!$B235+(drdp!F235)*XYM3E!$C235+(drdp!I235)*XYM3E!$D235))</f>
        <v>0</v>
      </c>
      <c r="J235" s="18">
        <f>IF(D235="SING",0,Model!$W$35*((drdp!D235)*XYM3E!$B235+(drdp!G235)*XYM3E!$C235+(drdp!J235)*XYM3E!$D235))</f>
        <v>0</v>
      </c>
      <c r="K235" s="21">
        <f t="shared" si="47"/>
        <v>113.49754171379381</v>
      </c>
      <c r="L235" s="21">
        <f t="shared" si="48"/>
        <v>1.5011812153540485</v>
      </c>
      <c r="M235" s="21">
        <f t="shared" si="49"/>
        <v>11.116820805300204</v>
      </c>
      <c r="N235" s="21">
        <f t="shared" si="50"/>
        <v>-4.3061302653231994</v>
      </c>
      <c r="O235" s="21">
        <f t="shared" si="51"/>
        <v>11.477094766546807</v>
      </c>
      <c r="P235" s="21">
        <f t="shared" si="52"/>
        <v>-4.0340391923872403</v>
      </c>
      <c r="Q235" s="19">
        <f t="shared" si="53"/>
        <v>113.49754171379381</v>
      </c>
      <c r="R235" s="19">
        <f t="shared" si="54"/>
        <v>1.5011812153540485</v>
      </c>
      <c r="S235" s="19">
        <f t="shared" si="55"/>
        <v>11.116820805300204</v>
      </c>
      <c r="T235" s="19">
        <f t="shared" si="56"/>
        <v>-4.3061302653231994</v>
      </c>
      <c r="U235" s="19">
        <f t="shared" si="57"/>
        <v>11.477094766546807</v>
      </c>
      <c r="V235" s="19">
        <f t="shared" si="58"/>
        <v>-4.0340391923872403</v>
      </c>
    </row>
    <row r="236" spans="1:22" x14ac:dyDescent="0.25">
      <c r="A236" s="26">
        <f>Wellpath!E236</f>
        <v>0</v>
      </c>
      <c r="B236" s="22">
        <v>0</v>
      </c>
      <c r="C236" s="22" t="e">
        <f>ABS(COS(Wellpath!$L236))*COS(Wellpath!$M236)*MAX(1,SQRT(10/(Wellpath!K236-Wellpath!K235)))</f>
        <v>#DIV/0!</v>
      </c>
      <c r="D236" s="22" t="str">
        <f>IF(ABS(Wellpath!$L236)&lt;VerticalInc,"SING",-ABS(COS(Wellpath!$L236))*SIN(Wellpath!$M236)/SIN(Wellpath!$L236)*MAX(1,SQRT(10/(Wellpath!$K236-Wellpath!$K235))))</f>
        <v>SING</v>
      </c>
      <c r="E236" s="20">
        <f>IF(D236="SING",(Wellpath!K237-Wellpath!K235)/2*Model!$W$35,Model!$W$35*((drdp!B236+drdp!K236)*XYM3E!$B236+(drdp!E236+drdp!N236)*XYM3E!$C236+(drdp!H236+drdp!Q236)*XYM3E!$D236))</f>
        <v>0</v>
      </c>
      <c r="F236" s="20">
        <f>IF(D236="SING",0,Model!$W$35*((drdp!C236+drdp!L236)*XYM3E!$B236+(drdp!F236+drdp!O236)*XYM3E!$C236+(drdp!I236+drdp!R236)*XYM3E!$D236))</f>
        <v>0</v>
      </c>
      <c r="G236" s="20">
        <f>IF(D236="SING",0,Model!$W$35*((drdp!D236+drdp!M236)*XYM3E!$B236+(drdp!G236+drdp!P236)*XYM3E!$C236+(drdp!J236+drdp!S236)*XYM3E!$D236))</f>
        <v>0</v>
      </c>
      <c r="H236" s="18">
        <f>IF(D236="SING",(Wellpath!K236-Wellpath!K235)/2*Model!$W$35,Model!$W$35*((drdp!B236)*XYM3E!$B236+(drdp!E236)*XYM3E!$C236+(drdp!H236)*XYM3E!$D236))</f>
        <v>0</v>
      </c>
      <c r="I236" s="18">
        <f>IF(D236="SING",0,Model!$W$35*((drdp!C236)*XYM3E!$B236+(drdp!F236)*XYM3E!$C236+(drdp!I236)*XYM3E!$D236))</f>
        <v>0</v>
      </c>
      <c r="J236" s="18">
        <f>IF(D236="SING",0,Model!$W$35*((drdp!D236)*XYM3E!$B236+(drdp!G236)*XYM3E!$C236+(drdp!J236)*XYM3E!$D236))</f>
        <v>0</v>
      </c>
      <c r="K236" s="21">
        <f t="shared" si="47"/>
        <v>113.49754171379381</v>
      </c>
      <c r="L236" s="21">
        <f t="shared" si="48"/>
        <v>1.5011812153540485</v>
      </c>
      <c r="M236" s="21">
        <f t="shared" si="49"/>
        <v>11.116820805300204</v>
      </c>
      <c r="N236" s="21">
        <f t="shared" si="50"/>
        <v>-4.3061302653231994</v>
      </c>
      <c r="O236" s="21">
        <f t="shared" si="51"/>
        <v>11.477094766546807</v>
      </c>
      <c r="P236" s="21">
        <f t="shared" si="52"/>
        <v>-4.0340391923872403</v>
      </c>
      <c r="Q236" s="19">
        <f t="shared" si="53"/>
        <v>113.49754171379381</v>
      </c>
      <c r="R236" s="19">
        <f t="shared" si="54"/>
        <v>1.5011812153540485</v>
      </c>
      <c r="S236" s="19">
        <f t="shared" si="55"/>
        <v>11.116820805300204</v>
      </c>
      <c r="T236" s="19">
        <f t="shared" si="56"/>
        <v>-4.3061302653231994</v>
      </c>
      <c r="U236" s="19">
        <f t="shared" si="57"/>
        <v>11.477094766546807</v>
      </c>
      <c r="V236" s="19">
        <f t="shared" si="58"/>
        <v>-4.0340391923872403</v>
      </c>
    </row>
    <row r="237" spans="1:22" x14ac:dyDescent="0.25">
      <c r="A237" s="26">
        <f>Wellpath!E237</f>
        <v>0</v>
      </c>
      <c r="B237" s="22">
        <v>0</v>
      </c>
      <c r="C237" s="22" t="e">
        <f>ABS(COS(Wellpath!$L237))*COS(Wellpath!$M237)*MAX(1,SQRT(10/(Wellpath!K237-Wellpath!K236)))</f>
        <v>#DIV/0!</v>
      </c>
      <c r="D237" s="22" t="str">
        <f>IF(ABS(Wellpath!$L237)&lt;VerticalInc,"SING",-ABS(COS(Wellpath!$L237))*SIN(Wellpath!$M237)/SIN(Wellpath!$L237)*MAX(1,SQRT(10/(Wellpath!$K237-Wellpath!$K236))))</f>
        <v>SING</v>
      </c>
      <c r="E237" s="20">
        <f>IF(D237="SING",(Wellpath!K238-Wellpath!K236)/2*Model!$W$35,Model!$W$35*((drdp!B237+drdp!K237)*XYM3E!$B237+(drdp!E237+drdp!N237)*XYM3E!$C237+(drdp!H237+drdp!Q237)*XYM3E!$D237))</f>
        <v>0</v>
      </c>
      <c r="F237" s="20">
        <f>IF(D237="SING",0,Model!$W$35*((drdp!C237+drdp!L237)*XYM3E!$B237+(drdp!F237+drdp!O237)*XYM3E!$C237+(drdp!I237+drdp!R237)*XYM3E!$D237))</f>
        <v>0</v>
      </c>
      <c r="G237" s="20">
        <f>IF(D237="SING",0,Model!$W$35*((drdp!D237+drdp!M237)*XYM3E!$B237+(drdp!G237+drdp!P237)*XYM3E!$C237+(drdp!J237+drdp!S237)*XYM3E!$D237))</f>
        <v>0</v>
      </c>
      <c r="H237" s="18">
        <f>IF(D237="SING",(Wellpath!K237-Wellpath!K236)/2*Model!$W$35,Model!$W$35*((drdp!B237)*XYM3E!$B237+(drdp!E237)*XYM3E!$C237+(drdp!H237)*XYM3E!$D237))</f>
        <v>0</v>
      </c>
      <c r="I237" s="18">
        <f>IF(D237="SING",0,Model!$W$35*((drdp!C237)*XYM3E!$B237+(drdp!F237)*XYM3E!$C237+(drdp!I237)*XYM3E!$D237))</f>
        <v>0</v>
      </c>
      <c r="J237" s="18">
        <f>IF(D237="SING",0,Model!$W$35*((drdp!D237)*XYM3E!$B237+(drdp!G237)*XYM3E!$C237+(drdp!J237)*XYM3E!$D237))</f>
        <v>0</v>
      </c>
      <c r="K237" s="21">
        <f t="shared" si="47"/>
        <v>113.49754171379381</v>
      </c>
      <c r="L237" s="21">
        <f t="shared" si="48"/>
        <v>1.5011812153540485</v>
      </c>
      <c r="M237" s="21">
        <f t="shared" si="49"/>
        <v>11.116820805300204</v>
      </c>
      <c r="N237" s="21">
        <f t="shared" si="50"/>
        <v>-4.3061302653231994</v>
      </c>
      <c r="O237" s="21">
        <f t="shared" si="51"/>
        <v>11.477094766546807</v>
      </c>
      <c r="P237" s="21">
        <f t="shared" si="52"/>
        <v>-4.0340391923872403</v>
      </c>
      <c r="Q237" s="19">
        <f t="shared" si="53"/>
        <v>113.49754171379381</v>
      </c>
      <c r="R237" s="19">
        <f t="shared" si="54"/>
        <v>1.5011812153540485</v>
      </c>
      <c r="S237" s="19">
        <f t="shared" si="55"/>
        <v>11.116820805300204</v>
      </c>
      <c r="T237" s="19">
        <f t="shared" si="56"/>
        <v>-4.3061302653231994</v>
      </c>
      <c r="U237" s="19">
        <f t="shared" si="57"/>
        <v>11.477094766546807</v>
      </c>
      <c r="V237" s="19">
        <f t="shared" si="58"/>
        <v>-4.0340391923872403</v>
      </c>
    </row>
    <row r="238" spans="1:22" x14ac:dyDescent="0.25">
      <c r="A238" s="26">
        <f>Wellpath!E238</f>
        <v>0</v>
      </c>
      <c r="B238" s="22">
        <v>0</v>
      </c>
      <c r="C238" s="22" t="e">
        <f>ABS(COS(Wellpath!$L238))*COS(Wellpath!$M238)*MAX(1,SQRT(10/(Wellpath!K238-Wellpath!K237)))</f>
        <v>#DIV/0!</v>
      </c>
      <c r="D238" s="22" t="str">
        <f>IF(ABS(Wellpath!$L238)&lt;VerticalInc,"SING",-ABS(COS(Wellpath!$L238))*SIN(Wellpath!$M238)/SIN(Wellpath!$L238)*MAX(1,SQRT(10/(Wellpath!$K238-Wellpath!$K237))))</f>
        <v>SING</v>
      </c>
      <c r="E238" s="20">
        <f>IF(D238="SING",(Wellpath!K239-Wellpath!K237)/2*Model!$W$35,Model!$W$35*((drdp!B238+drdp!K238)*XYM3E!$B238+(drdp!E238+drdp!N238)*XYM3E!$C238+(drdp!H238+drdp!Q238)*XYM3E!$D238))</f>
        <v>0</v>
      </c>
      <c r="F238" s="20">
        <f>IF(D238="SING",0,Model!$W$35*((drdp!C238+drdp!L238)*XYM3E!$B238+(drdp!F238+drdp!O238)*XYM3E!$C238+(drdp!I238+drdp!R238)*XYM3E!$D238))</f>
        <v>0</v>
      </c>
      <c r="G238" s="20">
        <f>IF(D238="SING",0,Model!$W$35*((drdp!D238+drdp!M238)*XYM3E!$B238+(drdp!G238+drdp!P238)*XYM3E!$C238+(drdp!J238+drdp!S238)*XYM3E!$D238))</f>
        <v>0</v>
      </c>
      <c r="H238" s="18">
        <f>IF(D238="SING",(Wellpath!K238-Wellpath!K237)/2*Model!$W$35,Model!$W$35*((drdp!B238)*XYM3E!$B238+(drdp!E238)*XYM3E!$C238+(drdp!H238)*XYM3E!$D238))</f>
        <v>0</v>
      </c>
      <c r="I238" s="18">
        <f>IF(D238="SING",0,Model!$W$35*((drdp!C238)*XYM3E!$B238+(drdp!F238)*XYM3E!$C238+(drdp!I238)*XYM3E!$D238))</f>
        <v>0</v>
      </c>
      <c r="J238" s="18">
        <f>IF(D238="SING",0,Model!$W$35*((drdp!D238)*XYM3E!$B238+(drdp!G238)*XYM3E!$C238+(drdp!J238)*XYM3E!$D238))</f>
        <v>0</v>
      </c>
      <c r="K238" s="21">
        <f t="shared" si="47"/>
        <v>113.49754171379381</v>
      </c>
      <c r="L238" s="21">
        <f t="shared" si="48"/>
        <v>1.5011812153540485</v>
      </c>
      <c r="M238" s="21">
        <f t="shared" si="49"/>
        <v>11.116820805300204</v>
      </c>
      <c r="N238" s="21">
        <f t="shared" si="50"/>
        <v>-4.3061302653231994</v>
      </c>
      <c r="O238" s="21">
        <f t="shared" si="51"/>
        <v>11.477094766546807</v>
      </c>
      <c r="P238" s="21">
        <f t="shared" si="52"/>
        <v>-4.0340391923872403</v>
      </c>
      <c r="Q238" s="19">
        <f t="shared" si="53"/>
        <v>113.49754171379381</v>
      </c>
      <c r="R238" s="19">
        <f t="shared" si="54"/>
        <v>1.5011812153540485</v>
      </c>
      <c r="S238" s="19">
        <f t="shared" si="55"/>
        <v>11.116820805300204</v>
      </c>
      <c r="T238" s="19">
        <f t="shared" si="56"/>
        <v>-4.3061302653231994</v>
      </c>
      <c r="U238" s="19">
        <f t="shared" si="57"/>
        <v>11.477094766546807</v>
      </c>
      <c r="V238" s="19">
        <f t="shared" si="58"/>
        <v>-4.0340391923872403</v>
      </c>
    </row>
    <row r="239" spans="1:22" x14ac:dyDescent="0.25">
      <c r="A239" s="26">
        <f>Wellpath!E239</f>
        <v>0</v>
      </c>
      <c r="B239" s="22">
        <v>0</v>
      </c>
      <c r="C239" s="22" t="e">
        <f>ABS(COS(Wellpath!$L239))*COS(Wellpath!$M239)*MAX(1,SQRT(10/(Wellpath!K239-Wellpath!K238)))</f>
        <v>#DIV/0!</v>
      </c>
      <c r="D239" s="22" t="str">
        <f>IF(ABS(Wellpath!$L239)&lt;VerticalInc,"SING",-ABS(COS(Wellpath!$L239))*SIN(Wellpath!$M239)/SIN(Wellpath!$L239)*MAX(1,SQRT(10/(Wellpath!$K239-Wellpath!$K238))))</f>
        <v>SING</v>
      </c>
      <c r="E239" s="20">
        <f>IF(D239="SING",(Wellpath!K240-Wellpath!K238)/2*Model!$W$35,Model!$W$35*((drdp!B239+drdp!K239)*XYM3E!$B239+(drdp!E239+drdp!N239)*XYM3E!$C239+(drdp!H239+drdp!Q239)*XYM3E!$D239))</f>
        <v>0</v>
      </c>
      <c r="F239" s="20">
        <f>IF(D239="SING",0,Model!$W$35*((drdp!C239+drdp!L239)*XYM3E!$B239+(drdp!F239+drdp!O239)*XYM3E!$C239+(drdp!I239+drdp!R239)*XYM3E!$D239))</f>
        <v>0</v>
      </c>
      <c r="G239" s="20">
        <f>IF(D239="SING",0,Model!$W$35*((drdp!D239+drdp!M239)*XYM3E!$B239+(drdp!G239+drdp!P239)*XYM3E!$C239+(drdp!J239+drdp!S239)*XYM3E!$D239))</f>
        <v>0</v>
      </c>
      <c r="H239" s="18">
        <f>IF(D239="SING",(Wellpath!K239-Wellpath!K238)/2*Model!$W$35,Model!$W$35*((drdp!B239)*XYM3E!$B239+(drdp!E239)*XYM3E!$C239+(drdp!H239)*XYM3E!$D239))</f>
        <v>0</v>
      </c>
      <c r="I239" s="18">
        <f>IF(D239="SING",0,Model!$W$35*((drdp!C239)*XYM3E!$B239+(drdp!F239)*XYM3E!$C239+(drdp!I239)*XYM3E!$D239))</f>
        <v>0</v>
      </c>
      <c r="J239" s="18">
        <f>IF(D239="SING",0,Model!$W$35*((drdp!D239)*XYM3E!$B239+(drdp!G239)*XYM3E!$C239+(drdp!J239)*XYM3E!$D239))</f>
        <v>0</v>
      </c>
      <c r="K239" s="21">
        <f t="shared" si="47"/>
        <v>113.49754171379381</v>
      </c>
      <c r="L239" s="21">
        <f t="shared" si="48"/>
        <v>1.5011812153540485</v>
      </c>
      <c r="M239" s="21">
        <f t="shared" si="49"/>
        <v>11.116820805300204</v>
      </c>
      <c r="N239" s="21">
        <f t="shared" si="50"/>
        <v>-4.3061302653231994</v>
      </c>
      <c r="O239" s="21">
        <f t="shared" si="51"/>
        <v>11.477094766546807</v>
      </c>
      <c r="P239" s="21">
        <f t="shared" si="52"/>
        <v>-4.0340391923872403</v>
      </c>
      <c r="Q239" s="19">
        <f t="shared" si="53"/>
        <v>113.49754171379381</v>
      </c>
      <c r="R239" s="19">
        <f t="shared" si="54"/>
        <v>1.5011812153540485</v>
      </c>
      <c r="S239" s="19">
        <f t="shared" si="55"/>
        <v>11.116820805300204</v>
      </c>
      <c r="T239" s="19">
        <f t="shared" si="56"/>
        <v>-4.3061302653231994</v>
      </c>
      <c r="U239" s="19">
        <f t="shared" si="57"/>
        <v>11.477094766546807</v>
      </c>
      <c r="V239" s="19">
        <f t="shared" si="58"/>
        <v>-4.0340391923872403</v>
      </c>
    </row>
    <row r="240" spans="1:22" x14ac:dyDescent="0.25">
      <c r="A240" s="26">
        <f>Wellpath!E240</f>
        <v>0</v>
      </c>
      <c r="B240" s="22">
        <v>0</v>
      </c>
      <c r="C240" s="22" t="e">
        <f>ABS(COS(Wellpath!$L240))*COS(Wellpath!$M240)*MAX(1,SQRT(10/(Wellpath!K240-Wellpath!K239)))</f>
        <v>#DIV/0!</v>
      </c>
      <c r="D240" s="22" t="str">
        <f>IF(ABS(Wellpath!$L240)&lt;VerticalInc,"SING",-ABS(COS(Wellpath!$L240))*SIN(Wellpath!$M240)/SIN(Wellpath!$L240)*MAX(1,SQRT(10/(Wellpath!$K240-Wellpath!$K239))))</f>
        <v>SING</v>
      </c>
      <c r="E240" s="20">
        <f>IF(D240="SING",(Wellpath!K241-Wellpath!K239)/2*Model!$W$35,Model!$W$35*((drdp!B240+drdp!K240)*XYM3E!$B240+(drdp!E240+drdp!N240)*XYM3E!$C240+(drdp!H240+drdp!Q240)*XYM3E!$D240))</f>
        <v>0</v>
      </c>
      <c r="F240" s="20">
        <f>IF(D240="SING",0,Model!$W$35*((drdp!C240+drdp!L240)*XYM3E!$B240+(drdp!F240+drdp!O240)*XYM3E!$C240+(drdp!I240+drdp!R240)*XYM3E!$D240))</f>
        <v>0</v>
      </c>
      <c r="G240" s="20">
        <f>IF(D240="SING",0,Model!$W$35*((drdp!D240+drdp!M240)*XYM3E!$B240+(drdp!G240+drdp!P240)*XYM3E!$C240+(drdp!J240+drdp!S240)*XYM3E!$D240))</f>
        <v>0</v>
      </c>
      <c r="H240" s="18">
        <f>IF(D240="SING",(Wellpath!K240-Wellpath!K239)/2*Model!$W$35,Model!$W$35*((drdp!B240)*XYM3E!$B240+(drdp!E240)*XYM3E!$C240+(drdp!H240)*XYM3E!$D240))</f>
        <v>0</v>
      </c>
      <c r="I240" s="18">
        <f>IF(D240="SING",0,Model!$W$35*((drdp!C240)*XYM3E!$B240+(drdp!F240)*XYM3E!$C240+(drdp!I240)*XYM3E!$D240))</f>
        <v>0</v>
      </c>
      <c r="J240" s="18">
        <f>IF(D240="SING",0,Model!$W$35*((drdp!D240)*XYM3E!$B240+(drdp!G240)*XYM3E!$C240+(drdp!J240)*XYM3E!$D240))</f>
        <v>0</v>
      </c>
      <c r="K240" s="21">
        <f t="shared" si="47"/>
        <v>113.49754171379381</v>
      </c>
      <c r="L240" s="21">
        <f t="shared" si="48"/>
        <v>1.5011812153540485</v>
      </c>
      <c r="M240" s="21">
        <f t="shared" si="49"/>
        <v>11.116820805300204</v>
      </c>
      <c r="N240" s="21">
        <f t="shared" si="50"/>
        <v>-4.3061302653231994</v>
      </c>
      <c r="O240" s="21">
        <f t="shared" si="51"/>
        <v>11.477094766546807</v>
      </c>
      <c r="P240" s="21">
        <f t="shared" si="52"/>
        <v>-4.0340391923872403</v>
      </c>
      <c r="Q240" s="19">
        <f t="shared" si="53"/>
        <v>113.49754171379381</v>
      </c>
      <c r="R240" s="19">
        <f t="shared" si="54"/>
        <v>1.5011812153540485</v>
      </c>
      <c r="S240" s="19">
        <f t="shared" si="55"/>
        <v>11.116820805300204</v>
      </c>
      <c r="T240" s="19">
        <f t="shared" si="56"/>
        <v>-4.3061302653231994</v>
      </c>
      <c r="U240" s="19">
        <f t="shared" si="57"/>
        <v>11.477094766546807</v>
      </c>
      <c r="V240" s="19">
        <f t="shared" si="58"/>
        <v>-4.0340391923872403</v>
      </c>
    </row>
    <row r="241" spans="1:22" x14ac:dyDescent="0.25">
      <c r="A241" s="26">
        <f>Wellpath!E241</f>
        <v>0</v>
      </c>
      <c r="B241" s="22">
        <v>0</v>
      </c>
      <c r="C241" s="22" t="e">
        <f>ABS(COS(Wellpath!$L241))*COS(Wellpath!$M241)*MAX(1,SQRT(10/(Wellpath!K241-Wellpath!K240)))</f>
        <v>#DIV/0!</v>
      </c>
      <c r="D241" s="22" t="str">
        <f>IF(ABS(Wellpath!$L241)&lt;VerticalInc,"SING",-ABS(COS(Wellpath!$L241))*SIN(Wellpath!$M241)/SIN(Wellpath!$L241)*MAX(1,SQRT(10/(Wellpath!$K241-Wellpath!$K240))))</f>
        <v>SING</v>
      </c>
      <c r="E241" s="20">
        <f>IF(D241="SING",(Wellpath!K242-Wellpath!K240)/2*Model!$W$35,Model!$W$35*((drdp!B241+drdp!K241)*XYM3E!$B241+(drdp!E241+drdp!N241)*XYM3E!$C241+(drdp!H241+drdp!Q241)*XYM3E!$D241))</f>
        <v>0</v>
      </c>
      <c r="F241" s="20">
        <f>IF(D241="SING",0,Model!$W$35*((drdp!C241+drdp!L241)*XYM3E!$B241+(drdp!F241+drdp!O241)*XYM3E!$C241+(drdp!I241+drdp!R241)*XYM3E!$D241))</f>
        <v>0</v>
      </c>
      <c r="G241" s="20">
        <f>IF(D241="SING",0,Model!$W$35*((drdp!D241+drdp!M241)*XYM3E!$B241+(drdp!G241+drdp!P241)*XYM3E!$C241+(drdp!J241+drdp!S241)*XYM3E!$D241))</f>
        <v>0</v>
      </c>
      <c r="H241" s="18">
        <f>IF(D241="SING",(Wellpath!K241-Wellpath!K240)/2*Model!$W$35,Model!$W$35*((drdp!B241)*XYM3E!$B241+(drdp!E241)*XYM3E!$C241+(drdp!H241)*XYM3E!$D241))</f>
        <v>0</v>
      </c>
      <c r="I241" s="18">
        <f>IF(D241="SING",0,Model!$W$35*((drdp!C241)*XYM3E!$B241+(drdp!F241)*XYM3E!$C241+(drdp!I241)*XYM3E!$D241))</f>
        <v>0</v>
      </c>
      <c r="J241" s="18">
        <f>IF(D241="SING",0,Model!$W$35*((drdp!D241)*XYM3E!$B241+(drdp!G241)*XYM3E!$C241+(drdp!J241)*XYM3E!$D241))</f>
        <v>0</v>
      </c>
      <c r="K241" s="21">
        <f t="shared" si="47"/>
        <v>113.49754171379381</v>
      </c>
      <c r="L241" s="21">
        <f t="shared" si="48"/>
        <v>1.5011812153540485</v>
      </c>
      <c r="M241" s="21">
        <f t="shared" si="49"/>
        <v>11.116820805300204</v>
      </c>
      <c r="N241" s="21">
        <f t="shared" si="50"/>
        <v>-4.3061302653231994</v>
      </c>
      <c r="O241" s="21">
        <f t="shared" si="51"/>
        <v>11.477094766546807</v>
      </c>
      <c r="P241" s="21">
        <f t="shared" si="52"/>
        <v>-4.0340391923872403</v>
      </c>
      <c r="Q241" s="19">
        <f t="shared" si="53"/>
        <v>113.49754171379381</v>
      </c>
      <c r="R241" s="19">
        <f t="shared" si="54"/>
        <v>1.5011812153540485</v>
      </c>
      <c r="S241" s="19">
        <f t="shared" si="55"/>
        <v>11.116820805300204</v>
      </c>
      <c r="T241" s="19">
        <f t="shared" si="56"/>
        <v>-4.3061302653231994</v>
      </c>
      <c r="U241" s="19">
        <f t="shared" si="57"/>
        <v>11.477094766546807</v>
      </c>
      <c r="V241" s="19">
        <f t="shared" si="58"/>
        <v>-4.0340391923872403</v>
      </c>
    </row>
    <row r="242" spans="1:22" x14ac:dyDescent="0.25">
      <c r="A242" s="26">
        <f>Wellpath!E242</f>
        <v>0</v>
      </c>
      <c r="B242" s="22">
        <v>0</v>
      </c>
      <c r="C242" s="22" t="e">
        <f>ABS(COS(Wellpath!$L242))*COS(Wellpath!$M242)*MAX(1,SQRT(10/(Wellpath!K242-Wellpath!K241)))</f>
        <v>#DIV/0!</v>
      </c>
      <c r="D242" s="22" t="str">
        <f>IF(ABS(Wellpath!$L242)&lt;VerticalInc,"SING",-ABS(COS(Wellpath!$L242))*SIN(Wellpath!$M242)/SIN(Wellpath!$L242)*MAX(1,SQRT(10/(Wellpath!$K242-Wellpath!$K241))))</f>
        <v>SING</v>
      </c>
      <c r="E242" s="20">
        <f>IF(D242="SING",(Wellpath!K243-Wellpath!K241)/2*Model!$W$35,Model!$W$35*((drdp!B242+drdp!K242)*XYM3E!$B242+(drdp!E242+drdp!N242)*XYM3E!$C242+(drdp!H242+drdp!Q242)*XYM3E!$D242))</f>
        <v>0</v>
      </c>
      <c r="F242" s="20">
        <f>IF(D242="SING",0,Model!$W$35*((drdp!C242+drdp!L242)*XYM3E!$B242+(drdp!F242+drdp!O242)*XYM3E!$C242+(drdp!I242+drdp!R242)*XYM3E!$D242))</f>
        <v>0</v>
      </c>
      <c r="G242" s="20">
        <f>IF(D242="SING",0,Model!$W$35*((drdp!D242+drdp!M242)*XYM3E!$B242+(drdp!G242+drdp!P242)*XYM3E!$C242+(drdp!J242+drdp!S242)*XYM3E!$D242))</f>
        <v>0</v>
      </c>
      <c r="H242" s="18">
        <f>IF(D242="SING",(Wellpath!K242-Wellpath!K241)/2*Model!$W$35,Model!$W$35*((drdp!B242)*XYM3E!$B242+(drdp!E242)*XYM3E!$C242+(drdp!H242)*XYM3E!$D242))</f>
        <v>0</v>
      </c>
      <c r="I242" s="18">
        <f>IF(D242="SING",0,Model!$W$35*((drdp!C242)*XYM3E!$B242+(drdp!F242)*XYM3E!$C242+(drdp!I242)*XYM3E!$D242))</f>
        <v>0</v>
      </c>
      <c r="J242" s="18">
        <f>IF(D242="SING",0,Model!$W$35*((drdp!D242)*XYM3E!$B242+(drdp!G242)*XYM3E!$C242+(drdp!J242)*XYM3E!$D242))</f>
        <v>0</v>
      </c>
      <c r="K242" s="21">
        <f t="shared" si="47"/>
        <v>113.49754171379381</v>
      </c>
      <c r="L242" s="21">
        <f t="shared" si="48"/>
        <v>1.5011812153540485</v>
      </c>
      <c r="M242" s="21">
        <f t="shared" si="49"/>
        <v>11.116820805300204</v>
      </c>
      <c r="N242" s="21">
        <f t="shared" si="50"/>
        <v>-4.3061302653231994</v>
      </c>
      <c r="O242" s="21">
        <f t="shared" si="51"/>
        <v>11.477094766546807</v>
      </c>
      <c r="P242" s="21">
        <f t="shared" si="52"/>
        <v>-4.0340391923872403</v>
      </c>
      <c r="Q242" s="19">
        <f t="shared" si="53"/>
        <v>113.49754171379381</v>
      </c>
      <c r="R242" s="19">
        <f t="shared" si="54"/>
        <v>1.5011812153540485</v>
      </c>
      <c r="S242" s="19">
        <f t="shared" si="55"/>
        <v>11.116820805300204</v>
      </c>
      <c r="T242" s="19">
        <f t="shared" si="56"/>
        <v>-4.3061302653231994</v>
      </c>
      <c r="U242" s="19">
        <f t="shared" si="57"/>
        <v>11.477094766546807</v>
      </c>
      <c r="V242" s="19">
        <f t="shared" si="58"/>
        <v>-4.0340391923872403</v>
      </c>
    </row>
    <row r="243" spans="1:22" x14ac:dyDescent="0.25">
      <c r="A243" s="26">
        <f>Wellpath!E243</f>
        <v>0</v>
      </c>
      <c r="B243" s="22">
        <v>0</v>
      </c>
      <c r="C243" s="22" t="e">
        <f>ABS(COS(Wellpath!$L243))*COS(Wellpath!$M243)*MAX(1,SQRT(10/(Wellpath!K243-Wellpath!K242)))</f>
        <v>#DIV/0!</v>
      </c>
      <c r="D243" s="22" t="str">
        <f>IF(ABS(Wellpath!$L243)&lt;VerticalInc,"SING",-ABS(COS(Wellpath!$L243))*SIN(Wellpath!$M243)/SIN(Wellpath!$L243)*MAX(1,SQRT(10/(Wellpath!$K243-Wellpath!$K242))))</f>
        <v>SING</v>
      </c>
      <c r="E243" s="20">
        <f>IF(D243="SING",(Wellpath!K244-Wellpath!K242)/2*Model!$W$35,Model!$W$35*((drdp!B243+drdp!K243)*XYM3E!$B243+(drdp!E243+drdp!N243)*XYM3E!$C243+(drdp!H243+drdp!Q243)*XYM3E!$D243))</f>
        <v>0</v>
      </c>
      <c r="F243" s="20">
        <f>IF(D243="SING",0,Model!$W$35*((drdp!C243+drdp!L243)*XYM3E!$B243+(drdp!F243+drdp!O243)*XYM3E!$C243+(drdp!I243+drdp!R243)*XYM3E!$D243))</f>
        <v>0</v>
      </c>
      <c r="G243" s="20">
        <f>IF(D243="SING",0,Model!$W$35*((drdp!D243+drdp!M243)*XYM3E!$B243+(drdp!G243+drdp!P243)*XYM3E!$C243+(drdp!J243+drdp!S243)*XYM3E!$D243))</f>
        <v>0</v>
      </c>
      <c r="H243" s="18">
        <f>IF(D243="SING",(Wellpath!K243-Wellpath!K242)/2*Model!$W$35,Model!$W$35*((drdp!B243)*XYM3E!$B243+(drdp!E243)*XYM3E!$C243+(drdp!H243)*XYM3E!$D243))</f>
        <v>0</v>
      </c>
      <c r="I243" s="18">
        <f>IF(D243="SING",0,Model!$W$35*((drdp!C243)*XYM3E!$B243+(drdp!F243)*XYM3E!$C243+(drdp!I243)*XYM3E!$D243))</f>
        <v>0</v>
      </c>
      <c r="J243" s="18">
        <f>IF(D243="SING",0,Model!$W$35*((drdp!D243)*XYM3E!$B243+(drdp!G243)*XYM3E!$C243+(drdp!J243)*XYM3E!$D243))</f>
        <v>0</v>
      </c>
      <c r="K243" s="21">
        <f t="shared" si="47"/>
        <v>113.49754171379381</v>
      </c>
      <c r="L243" s="21">
        <f t="shared" si="48"/>
        <v>1.5011812153540485</v>
      </c>
      <c r="M243" s="21">
        <f t="shared" si="49"/>
        <v>11.116820805300204</v>
      </c>
      <c r="N243" s="21">
        <f t="shared" si="50"/>
        <v>-4.3061302653231994</v>
      </c>
      <c r="O243" s="21">
        <f t="shared" si="51"/>
        <v>11.477094766546807</v>
      </c>
      <c r="P243" s="21">
        <f t="shared" si="52"/>
        <v>-4.0340391923872403</v>
      </c>
      <c r="Q243" s="19">
        <f t="shared" si="53"/>
        <v>113.49754171379381</v>
      </c>
      <c r="R243" s="19">
        <f t="shared" si="54"/>
        <v>1.5011812153540485</v>
      </c>
      <c r="S243" s="19">
        <f t="shared" si="55"/>
        <v>11.116820805300204</v>
      </c>
      <c r="T243" s="19">
        <f t="shared" si="56"/>
        <v>-4.3061302653231994</v>
      </c>
      <c r="U243" s="19">
        <f t="shared" si="57"/>
        <v>11.477094766546807</v>
      </c>
      <c r="V243" s="19">
        <f t="shared" si="58"/>
        <v>-4.0340391923872403</v>
      </c>
    </row>
    <row r="244" spans="1:22" x14ac:dyDescent="0.25">
      <c r="A244" s="26">
        <f>Wellpath!E244</f>
        <v>0</v>
      </c>
      <c r="B244" s="22">
        <v>0</v>
      </c>
      <c r="C244" s="22" t="e">
        <f>ABS(COS(Wellpath!$L244))*COS(Wellpath!$M244)*MAX(1,SQRT(10/(Wellpath!K244-Wellpath!K243)))</f>
        <v>#DIV/0!</v>
      </c>
      <c r="D244" s="22" t="str">
        <f>IF(ABS(Wellpath!$L244)&lt;VerticalInc,"SING",-ABS(COS(Wellpath!$L244))*SIN(Wellpath!$M244)/SIN(Wellpath!$L244)*MAX(1,SQRT(10/(Wellpath!$K244-Wellpath!$K243))))</f>
        <v>SING</v>
      </c>
      <c r="E244" s="20">
        <f>IF(D244="SING",(Wellpath!K245-Wellpath!K243)/2*Model!$W$35,Model!$W$35*((drdp!B244+drdp!K244)*XYM3E!$B244+(drdp!E244+drdp!N244)*XYM3E!$C244+(drdp!H244+drdp!Q244)*XYM3E!$D244))</f>
        <v>0</v>
      </c>
      <c r="F244" s="20">
        <f>IF(D244="SING",0,Model!$W$35*((drdp!C244+drdp!L244)*XYM3E!$B244+(drdp!F244+drdp!O244)*XYM3E!$C244+(drdp!I244+drdp!R244)*XYM3E!$D244))</f>
        <v>0</v>
      </c>
      <c r="G244" s="20">
        <f>IF(D244="SING",0,Model!$W$35*((drdp!D244+drdp!M244)*XYM3E!$B244+(drdp!G244+drdp!P244)*XYM3E!$C244+(drdp!J244+drdp!S244)*XYM3E!$D244))</f>
        <v>0</v>
      </c>
      <c r="H244" s="18">
        <f>IF(D244="SING",(Wellpath!K244-Wellpath!K243)/2*Model!$W$35,Model!$W$35*((drdp!B244)*XYM3E!$B244+(drdp!E244)*XYM3E!$C244+(drdp!H244)*XYM3E!$D244))</f>
        <v>0</v>
      </c>
      <c r="I244" s="18">
        <f>IF(D244="SING",0,Model!$W$35*((drdp!C244)*XYM3E!$B244+(drdp!F244)*XYM3E!$C244+(drdp!I244)*XYM3E!$D244))</f>
        <v>0</v>
      </c>
      <c r="J244" s="18">
        <f>IF(D244="SING",0,Model!$W$35*((drdp!D244)*XYM3E!$B244+(drdp!G244)*XYM3E!$C244+(drdp!J244)*XYM3E!$D244))</f>
        <v>0</v>
      </c>
      <c r="K244" s="21">
        <f t="shared" si="47"/>
        <v>113.49754171379381</v>
      </c>
      <c r="L244" s="21">
        <f t="shared" si="48"/>
        <v>1.5011812153540485</v>
      </c>
      <c r="M244" s="21">
        <f t="shared" si="49"/>
        <v>11.116820805300204</v>
      </c>
      <c r="N244" s="21">
        <f t="shared" si="50"/>
        <v>-4.3061302653231994</v>
      </c>
      <c r="O244" s="21">
        <f t="shared" si="51"/>
        <v>11.477094766546807</v>
      </c>
      <c r="P244" s="21">
        <f t="shared" si="52"/>
        <v>-4.0340391923872403</v>
      </c>
      <c r="Q244" s="19">
        <f t="shared" si="53"/>
        <v>113.49754171379381</v>
      </c>
      <c r="R244" s="19">
        <f t="shared" si="54"/>
        <v>1.5011812153540485</v>
      </c>
      <c r="S244" s="19">
        <f t="shared" si="55"/>
        <v>11.116820805300204</v>
      </c>
      <c r="T244" s="19">
        <f t="shared" si="56"/>
        <v>-4.3061302653231994</v>
      </c>
      <c r="U244" s="19">
        <f t="shared" si="57"/>
        <v>11.477094766546807</v>
      </c>
      <c r="V244" s="19">
        <f t="shared" si="58"/>
        <v>-4.0340391923872403</v>
      </c>
    </row>
    <row r="245" spans="1:22" x14ac:dyDescent="0.25">
      <c r="A245" s="26">
        <f>Wellpath!E245</f>
        <v>0</v>
      </c>
      <c r="B245" s="22">
        <v>0</v>
      </c>
      <c r="C245" s="22" t="e">
        <f>ABS(COS(Wellpath!$L245))*COS(Wellpath!$M245)*MAX(1,SQRT(10/(Wellpath!K245-Wellpath!K244)))</f>
        <v>#DIV/0!</v>
      </c>
      <c r="D245" s="22" t="str">
        <f>IF(ABS(Wellpath!$L245)&lt;VerticalInc,"SING",-ABS(COS(Wellpath!$L245))*SIN(Wellpath!$M245)/SIN(Wellpath!$L245)*MAX(1,SQRT(10/(Wellpath!$K245-Wellpath!$K244))))</f>
        <v>SING</v>
      </c>
      <c r="E245" s="20">
        <f>IF(D245="SING",(Wellpath!K246-Wellpath!K244)/2*Model!$W$35,Model!$W$35*((drdp!B245+drdp!K245)*XYM3E!$B245+(drdp!E245+drdp!N245)*XYM3E!$C245+(drdp!H245+drdp!Q245)*XYM3E!$D245))</f>
        <v>0</v>
      </c>
      <c r="F245" s="20">
        <f>IF(D245="SING",0,Model!$W$35*((drdp!C245+drdp!L245)*XYM3E!$B245+(drdp!F245+drdp!O245)*XYM3E!$C245+(drdp!I245+drdp!R245)*XYM3E!$D245))</f>
        <v>0</v>
      </c>
      <c r="G245" s="20">
        <f>IF(D245="SING",0,Model!$W$35*((drdp!D245+drdp!M245)*XYM3E!$B245+(drdp!G245+drdp!P245)*XYM3E!$C245+(drdp!J245+drdp!S245)*XYM3E!$D245))</f>
        <v>0</v>
      </c>
      <c r="H245" s="18">
        <f>IF(D245="SING",(Wellpath!K245-Wellpath!K244)/2*Model!$W$35,Model!$W$35*((drdp!B245)*XYM3E!$B245+(drdp!E245)*XYM3E!$C245+(drdp!H245)*XYM3E!$D245))</f>
        <v>0</v>
      </c>
      <c r="I245" s="18">
        <f>IF(D245="SING",0,Model!$W$35*((drdp!C245)*XYM3E!$B245+(drdp!F245)*XYM3E!$C245+(drdp!I245)*XYM3E!$D245))</f>
        <v>0</v>
      </c>
      <c r="J245" s="18">
        <f>IF(D245="SING",0,Model!$W$35*((drdp!D245)*XYM3E!$B245+(drdp!G245)*XYM3E!$C245+(drdp!J245)*XYM3E!$D245))</f>
        <v>0</v>
      </c>
      <c r="K245" s="21">
        <f t="shared" si="47"/>
        <v>113.49754171379381</v>
      </c>
      <c r="L245" s="21">
        <f t="shared" si="48"/>
        <v>1.5011812153540485</v>
      </c>
      <c r="M245" s="21">
        <f t="shared" si="49"/>
        <v>11.116820805300204</v>
      </c>
      <c r="N245" s="21">
        <f t="shared" si="50"/>
        <v>-4.3061302653231994</v>
      </c>
      <c r="O245" s="21">
        <f t="shared" si="51"/>
        <v>11.477094766546807</v>
      </c>
      <c r="P245" s="21">
        <f t="shared" si="52"/>
        <v>-4.0340391923872403</v>
      </c>
      <c r="Q245" s="19">
        <f t="shared" si="53"/>
        <v>113.49754171379381</v>
      </c>
      <c r="R245" s="19">
        <f t="shared" si="54"/>
        <v>1.5011812153540485</v>
      </c>
      <c r="S245" s="19">
        <f t="shared" si="55"/>
        <v>11.116820805300204</v>
      </c>
      <c r="T245" s="19">
        <f t="shared" si="56"/>
        <v>-4.3061302653231994</v>
      </c>
      <c r="U245" s="19">
        <f t="shared" si="57"/>
        <v>11.477094766546807</v>
      </c>
      <c r="V245" s="19">
        <f t="shared" si="58"/>
        <v>-4.0340391923872403</v>
      </c>
    </row>
    <row r="246" spans="1:22" x14ac:dyDescent="0.25">
      <c r="A246" s="26">
        <f>Wellpath!E246</f>
        <v>0</v>
      </c>
      <c r="B246" s="22">
        <v>0</v>
      </c>
      <c r="C246" s="22" t="e">
        <f>ABS(COS(Wellpath!$L246))*COS(Wellpath!$M246)*MAX(1,SQRT(10/(Wellpath!K246-Wellpath!K245)))</f>
        <v>#DIV/0!</v>
      </c>
      <c r="D246" s="22" t="str">
        <f>IF(ABS(Wellpath!$L246)&lt;VerticalInc,"SING",-ABS(COS(Wellpath!$L246))*SIN(Wellpath!$M246)/SIN(Wellpath!$L246)*MAX(1,SQRT(10/(Wellpath!$K246-Wellpath!$K245))))</f>
        <v>SING</v>
      </c>
      <c r="E246" s="20">
        <f>IF(D246="SING",(Wellpath!K247-Wellpath!K245)/2*Model!$W$35,Model!$W$35*((drdp!B246+drdp!K246)*XYM3E!$B246+(drdp!E246+drdp!N246)*XYM3E!$C246+(drdp!H246+drdp!Q246)*XYM3E!$D246))</f>
        <v>0</v>
      </c>
      <c r="F246" s="20">
        <f>IF(D246="SING",0,Model!$W$35*((drdp!C246+drdp!L246)*XYM3E!$B246+(drdp!F246+drdp!O246)*XYM3E!$C246+(drdp!I246+drdp!R246)*XYM3E!$D246))</f>
        <v>0</v>
      </c>
      <c r="G246" s="20">
        <f>IF(D246="SING",0,Model!$W$35*((drdp!D246+drdp!M246)*XYM3E!$B246+(drdp!G246+drdp!P246)*XYM3E!$C246+(drdp!J246+drdp!S246)*XYM3E!$D246))</f>
        <v>0</v>
      </c>
      <c r="H246" s="18">
        <f>IF(D246="SING",(Wellpath!K246-Wellpath!K245)/2*Model!$W$35,Model!$W$35*((drdp!B246)*XYM3E!$B246+(drdp!E246)*XYM3E!$C246+(drdp!H246)*XYM3E!$D246))</f>
        <v>0</v>
      </c>
      <c r="I246" s="18">
        <f>IF(D246="SING",0,Model!$W$35*((drdp!C246)*XYM3E!$B246+(drdp!F246)*XYM3E!$C246+(drdp!I246)*XYM3E!$D246))</f>
        <v>0</v>
      </c>
      <c r="J246" s="18">
        <f>IF(D246="SING",0,Model!$W$35*((drdp!D246)*XYM3E!$B246+(drdp!G246)*XYM3E!$C246+(drdp!J246)*XYM3E!$D246))</f>
        <v>0</v>
      </c>
      <c r="K246" s="21">
        <f t="shared" si="47"/>
        <v>113.49754171379381</v>
      </c>
      <c r="L246" s="21">
        <f t="shared" si="48"/>
        <v>1.5011812153540485</v>
      </c>
      <c r="M246" s="21">
        <f t="shared" si="49"/>
        <v>11.116820805300204</v>
      </c>
      <c r="N246" s="21">
        <f t="shared" si="50"/>
        <v>-4.3061302653231994</v>
      </c>
      <c r="O246" s="21">
        <f t="shared" si="51"/>
        <v>11.477094766546807</v>
      </c>
      <c r="P246" s="21">
        <f t="shared" si="52"/>
        <v>-4.0340391923872403</v>
      </c>
      <c r="Q246" s="19">
        <f t="shared" si="53"/>
        <v>113.49754171379381</v>
      </c>
      <c r="R246" s="19">
        <f t="shared" si="54"/>
        <v>1.5011812153540485</v>
      </c>
      <c r="S246" s="19">
        <f t="shared" si="55"/>
        <v>11.116820805300204</v>
      </c>
      <c r="T246" s="19">
        <f t="shared" si="56"/>
        <v>-4.3061302653231994</v>
      </c>
      <c r="U246" s="19">
        <f t="shared" si="57"/>
        <v>11.477094766546807</v>
      </c>
      <c r="V246" s="19">
        <f t="shared" si="58"/>
        <v>-4.0340391923872403</v>
      </c>
    </row>
    <row r="247" spans="1:22" x14ac:dyDescent="0.25">
      <c r="A247" s="26">
        <f>Wellpath!E247</f>
        <v>0</v>
      </c>
      <c r="B247" s="22">
        <v>0</v>
      </c>
      <c r="C247" s="22" t="e">
        <f>ABS(COS(Wellpath!$L247))*COS(Wellpath!$M247)*MAX(1,SQRT(10/(Wellpath!K247-Wellpath!K246)))</f>
        <v>#DIV/0!</v>
      </c>
      <c r="D247" s="22" t="str">
        <f>IF(ABS(Wellpath!$L247)&lt;VerticalInc,"SING",-ABS(COS(Wellpath!$L247))*SIN(Wellpath!$M247)/SIN(Wellpath!$L247)*MAX(1,SQRT(10/(Wellpath!$K247-Wellpath!$K246))))</f>
        <v>SING</v>
      </c>
      <c r="E247" s="20">
        <f>IF(D247="SING",(Wellpath!K248-Wellpath!K246)/2*Model!$W$35,Model!$W$35*((drdp!B247+drdp!K247)*XYM3E!$B247+(drdp!E247+drdp!N247)*XYM3E!$C247+(drdp!H247+drdp!Q247)*XYM3E!$D247))</f>
        <v>0</v>
      </c>
      <c r="F247" s="20">
        <f>IF(D247="SING",0,Model!$W$35*((drdp!C247+drdp!L247)*XYM3E!$B247+(drdp!F247+drdp!O247)*XYM3E!$C247+(drdp!I247+drdp!R247)*XYM3E!$D247))</f>
        <v>0</v>
      </c>
      <c r="G247" s="20">
        <f>IF(D247="SING",0,Model!$W$35*((drdp!D247+drdp!M247)*XYM3E!$B247+(drdp!G247+drdp!P247)*XYM3E!$C247+(drdp!J247+drdp!S247)*XYM3E!$D247))</f>
        <v>0</v>
      </c>
      <c r="H247" s="18">
        <f>IF(D247="SING",(Wellpath!K247-Wellpath!K246)/2*Model!$W$35,Model!$W$35*((drdp!B247)*XYM3E!$B247+(drdp!E247)*XYM3E!$C247+(drdp!H247)*XYM3E!$D247))</f>
        <v>0</v>
      </c>
      <c r="I247" s="18">
        <f>IF(D247="SING",0,Model!$W$35*((drdp!C247)*XYM3E!$B247+(drdp!F247)*XYM3E!$C247+(drdp!I247)*XYM3E!$D247))</f>
        <v>0</v>
      </c>
      <c r="J247" s="18">
        <f>IF(D247="SING",0,Model!$W$35*((drdp!D247)*XYM3E!$B247+(drdp!G247)*XYM3E!$C247+(drdp!J247)*XYM3E!$D247))</f>
        <v>0</v>
      </c>
      <c r="K247" s="21">
        <f t="shared" si="47"/>
        <v>113.49754171379381</v>
      </c>
      <c r="L247" s="21">
        <f t="shared" si="48"/>
        <v>1.5011812153540485</v>
      </c>
      <c r="M247" s="21">
        <f t="shared" si="49"/>
        <v>11.116820805300204</v>
      </c>
      <c r="N247" s="21">
        <f t="shared" si="50"/>
        <v>-4.3061302653231994</v>
      </c>
      <c r="O247" s="21">
        <f t="shared" si="51"/>
        <v>11.477094766546807</v>
      </c>
      <c r="P247" s="21">
        <f t="shared" si="52"/>
        <v>-4.0340391923872403</v>
      </c>
      <c r="Q247" s="19">
        <f t="shared" si="53"/>
        <v>113.49754171379381</v>
      </c>
      <c r="R247" s="19">
        <f t="shared" si="54"/>
        <v>1.5011812153540485</v>
      </c>
      <c r="S247" s="19">
        <f t="shared" si="55"/>
        <v>11.116820805300204</v>
      </c>
      <c r="T247" s="19">
        <f t="shared" si="56"/>
        <v>-4.3061302653231994</v>
      </c>
      <c r="U247" s="19">
        <f t="shared" si="57"/>
        <v>11.477094766546807</v>
      </c>
      <c r="V247" s="19">
        <f t="shared" si="58"/>
        <v>-4.0340391923872403</v>
      </c>
    </row>
    <row r="248" spans="1:22" x14ac:dyDescent="0.25">
      <c r="A248" s="26">
        <f>Wellpath!E248</f>
        <v>0</v>
      </c>
      <c r="B248" s="22">
        <v>0</v>
      </c>
      <c r="C248" s="22" t="e">
        <f>ABS(COS(Wellpath!$L248))*COS(Wellpath!$M248)*MAX(1,SQRT(10/(Wellpath!K248-Wellpath!K247)))</f>
        <v>#DIV/0!</v>
      </c>
      <c r="D248" s="22" t="str">
        <f>IF(ABS(Wellpath!$L248)&lt;VerticalInc,"SING",-ABS(COS(Wellpath!$L248))*SIN(Wellpath!$M248)/SIN(Wellpath!$L248)*MAX(1,SQRT(10/(Wellpath!$K248-Wellpath!$K247))))</f>
        <v>SING</v>
      </c>
      <c r="E248" s="20">
        <f>IF(D248="SING",(Wellpath!K249-Wellpath!K247)/2*Model!$W$35,Model!$W$35*((drdp!B248+drdp!K248)*XYM3E!$B248+(drdp!E248+drdp!N248)*XYM3E!$C248+(drdp!H248+drdp!Q248)*XYM3E!$D248))</f>
        <v>0</v>
      </c>
      <c r="F248" s="20">
        <f>IF(D248="SING",0,Model!$W$35*((drdp!C248+drdp!L248)*XYM3E!$B248+(drdp!F248+drdp!O248)*XYM3E!$C248+(drdp!I248+drdp!R248)*XYM3E!$D248))</f>
        <v>0</v>
      </c>
      <c r="G248" s="20">
        <f>IF(D248="SING",0,Model!$W$35*((drdp!D248+drdp!M248)*XYM3E!$B248+(drdp!G248+drdp!P248)*XYM3E!$C248+(drdp!J248+drdp!S248)*XYM3E!$D248))</f>
        <v>0</v>
      </c>
      <c r="H248" s="18">
        <f>IF(D248="SING",(Wellpath!K248-Wellpath!K247)/2*Model!$W$35,Model!$W$35*((drdp!B248)*XYM3E!$B248+(drdp!E248)*XYM3E!$C248+(drdp!H248)*XYM3E!$D248))</f>
        <v>0</v>
      </c>
      <c r="I248" s="18">
        <f>IF(D248="SING",0,Model!$W$35*((drdp!C248)*XYM3E!$B248+(drdp!F248)*XYM3E!$C248+(drdp!I248)*XYM3E!$D248))</f>
        <v>0</v>
      </c>
      <c r="J248" s="18">
        <f>IF(D248="SING",0,Model!$W$35*((drdp!D248)*XYM3E!$B248+(drdp!G248)*XYM3E!$C248+(drdp!J248)*XYM3E!$D248))</f>
        <v>0</v>
      </c>
      <c r="K248" s="21">
        <f t="shared" si="47"/>
        <v>113.49754171379381</v>
      </c>
      <c r="L248" s="21">
        <f t="shared" si="48"/>
        <v>1.5011812153540485</v>
      </c>
      <c r="M248" s="21">
        <f t="shared" si="49"/>
        <v>11.116820805300204</v>
      </c>
      <c r="N248" s="21">
        <f t="shared" si="50"/>
        <v>-4.3061302653231994</v>
      </c>
      <c r="O248" s="21">
        <f t="shared" si="51"/>
        <v>11.477094766546807</v>
      </c>
      <c r="P248" s="21">
        <f t="shared" si="52"/>
        <v>-4.0340391923872403</v>
      </c>
      <c r="Q248" s="19">
        <f t="shared" si="53"/>
        <v>113.49754171379381</v>
      </c>
      <c r="R248" s="19">
        <f t="shared" si="54"/>
        <v>1.5011812153540485</v>
      </c>
      <c r="S248" s="19">
        <f t="shared" si="55"/>
        <v>11.116820805300204</v>
      </c>
      <c r="T248" s="19">
        <f t="shared" si="56"/>
        <v>-4.3061302653231994</v>
      </c>
      <c r="U248" s="19">
        <f t="shared" si="57"/>
        <v>11.477094766546807</v>
      </c>
      <c r="V248" s="19">
        <f t="shared" si="58"/>
        <v>-4.0340391923872403</v>
      </c>
    </row>
    <row r="249" spans="1:22" x14ac:dyDescent="0.25">
      <c r="A249" s="26">
        <f>Wellpath!E249</f>
        <v>0</v>
      </c>
      <c r="B249" s="22">
        <v>0</v>
      </c>
      <c r="C249" s="22" t="e">
        <f>ABS(COS(Wellpath!$L249))*COS(Wellpath!$M249)*MAX(1,SQRT(10/(Wellpath!K249-Wellpath!K248)))</f>
        <v>#DIV/0!</v>
      </c>
      <c r="D249" s="22" t="str">
        <f>IF(ABS(Wellpath!$L249)&lt;VerticalInc,"SING",-ABS(COS(Wellpath!$L249))*SIN(Wellpath!$M249)/SIN(Wellpath!$L249)*MAX(1,SQRT(10/(Wellpath!$K249-Wellpath!$K248))))</f>
        <v>SING</v>
      </c>
      <c r="E249" s="20">
        <f>IF(D249="SING",(Wellpath!K250-Wellpath!K248)/2*Model!$W$35,Model!$W$35*((drdp!B249+drdp!K249)*XYM3E!$B249+(drdp!E249+drdp!N249)*XYM3E!$C249+(drdp!H249+drdp!Q249)*XYM3E!$D249))</f>
        <v>0</v>
      </c>
      <c r="F249" s="20">
        <f>IF(D249="SING",0,Model!$W$35*((drdp!C249+drdp!L249)*XYM3E!$B249+(drdp!F249+drdp!O249)*XYM3E!$C249+(drdp!I249+drdp!R249)*XYM3E!$D249))</f>
        <v>0</v>
      </c>
      <c r="G249" s="20">
        <f>IF(D249="SING",0,Model!$W$35*((drdp!D249+drdp!M249)*XYM3E!$B249+(drdp!G249+drdp!P249)*XYM3E!$C249+(drdp!J249+drdp!S249)*XYM3E!$D249))</f>
        <v>0</v>
      </c>
      <c r="H249" s="18">
        <f>IF(D249="SING",(Wellpath!K249-Wellpath!K248)/2*Model!$W$35,Model!$W$35*((drdp!B249)*XYM3E!$B249+(drdp!E249)*XYM3E!$C249+(drdp!H249)*XYM3E!$D249))</f>
        <v>0</v>
      </c>
      <c r="I249" s="18">
        <f>IF(D249="SING",0,Model!$W$35*((drdp!C249)*XYM3E!$B249+(drdp!F249)*XYM3E!$C249+(drdp!I249)*XYM3E!$D249))</f>
        <v>0</v>
      </c>
      <c r="J249" s="18">
        <f>IF(D249="SING",0,Model!$W$35*((drdp!D249)*XYM3E!$B249+(drdp!G249)*XYM3E!$C249+(drdp!J249)*XYM3E!$D249))</f>
        <v>0</v>
      </c>
      <c r="K249" s="21">
        <f t="shared" si="47"/>
        <v>113.49754171379381</v>
      </c>
      <c r="L249" s="21">
        <f t="shared" si="48"/>
        <v>1.5011812153540485</v>
      </c>
      <c r="M249" s="21">
        <f t="shared" si="49"/>
        <v>11.116820805300204</v>
      </c>
      <c r="N249" s="21">
        <f t="shared" si="50"/>
        <v>-4.3061302653231994</v>
      </c>
      <c r="O249" s="21">
        <f t="shared" si="51"/>
        <v>11.477094766546807</v>
      </c>
      <c r="P249" s="21">
        <f t="shared" si="52"/>
        <v>-4.0340391923872403</v>
      </c>
      <c r="Q249" s="19">
        <f t="shared" si="53"/>
        <v>113.49754171379381</v>
      </c>
      <c r="R249" s="19">
        <f t="shared" si="54"/>
        <v>1.5011812153540485</v>
      </c>
      <c r="S249" s="19">
        <f t="shared" si="55"/>
        <v>11.116820805300204</v>
      </c>
      <c r="T249" s="19">
        <f t="shared" si="56"/>
        <v>-4.3061302653231994</v>
      </c>
      <c r="U249" s="19">
        <f t="shared" si="57"/>
        <v>11.477094766546807</v>
      </c>
      <c r="V249" s="19">
        <f t="shared" si="58"/>
        <v>-4.0340391923872403</v>
      </c>
    </row>
    <row r="250" spans="1:22" x14ac:dyDescent="0.25">
      <c r="A250" s="26">
        <f>Wellpath!E250</f>
        <v>0</v>
      </c>
      <c r="B250" s="22">
        <v>0</v>
      </c>
      <c r="C250" s="22" t="e">
        <f>ABS(COS(Wellpath!$L250))*COS(Wellpath!$M250)*MAX(1,SQRT(10/(Wellpath!K250-Wellpath!K249)))</f>
        <v>#DIV/0!</v>
      </c>
      <c r="D250" s="22" t="str">
        <f>IF(ABS(Wellpath!$L250)&lt;VerticalInc,"SING",-ABS(COS(Wellpath!$L250))*SIN(Wellpath!$M250)/SIN(Wellpath!$L250)*MAX(1,SQRT(10/(Wellpath!$K250-Wellpath!$K249))))</f>
        <v>SING</v>
      </c>
      <c r="E250" s="20">
        <f>IF(D250="SING",(Wellpath!K251-Wellpath!K249)/2*Model!$W$35,Model!$W$35*((drdp!B250+drdp!K250)*XYM3E!$B250+(drdp!E250+drdp!N250)*XYM3E!$C250+(drdp!H250+drdp!Q250)*XYM3E!$D250))</f>
        <v>0</v>
      </c>
      <c r="F250" s="20">
        <f>IF(D250="SING",0,Model!$W$35*((drdp!C250+drdp!L250)*XYM3E!$B250+(drdp!F250+drdp!O250)*XYM3E!$C250+(drdp!I250+drdp!R250)*XYM3E!$D250))</f>
        <v>0</v>
      </c>
      <c r="G250" s="20">
        <f>IF(D250="SING",0,Model!$W$35*((drdp!D250+drdp!M250)*XYM3E!$B250+(drdp!G250+drdp!P250)*XYM3E!$C250+(drdp!J250+drdp!S250)*XYM3E!$D250))</f>
        <v>0</v>
      </c>
      <c r="H250" s="18">
        <f>IF(D250="SING",(Wellpath!K250-Wellpath!K249)/2*Model!$W$35,Model!$W$35*((drdp!B250)*XYM3E!$B250+(drdp!E250)*XYM3E!$C250+(drdp!H250)*XYM3E!$D250))</f>
        <v>0</v>
      </c>
      <c r="I250" s="18">
        <f>IF(D250="SING",0,Model!$W$35*((drdp!C250)*XYM3E!$B250+(drdp!F250)*XYM3E!$C250+(drdp!I250)*XYM3E!$D250))</f>
        <v>0</v>
      </c>
      <c r="J250" s="18">
        <f>IF(D250="SING",0,Model!$W$35*((drdp!D250)*XYM3E!$B250+(drdp!G250)*XYM3E!$C250+(drdp!J250)*XYM3E!$D250))</f>
        <v>0</v>
      </c>
      <c r="K250" s="21">
        <f t="shared" si="47"/>
        <v>113.49754171379381</v>
      </c>
      <c r="L250" s="21">
        <f t="shared" si="48"/>
        <v>1.5011812153540485</v>
      </c>
      <c r="M250" s="21">
        <f t="shared" si="49"/>
        <v>11.116820805300204</v>
      </c>
      <c r="N250" s="21">
        <f t="shared" si="50"/>
        <v>-4.3061302653231994</v>
      </c>
      <c r="O250" s="21">
        <f t="shared" si="51"/>
        <v>11.477094766546807</v>
      </c>
      <c r="P250" s="21">
        <f t="shared" si="52"/>
        <v>-4.0340391923872403</v>
      </c>
      <c r="Q250" s="19">
        <f t="shared" si="53"/>
        <v>113.49754171379381</v>
      </c>
      <c r="R250" s="19">
        <f t="shared" si="54"/>
        <v>1.5011812153540485</v>
      </c>
      <c r="S250" s="19">
        <f t="shared" si="55"/>
        <v>11.116820805300204</v>
      </c>
      <c r="T250" s="19">
        <f t="shared" si="56"/>
        <v>-4.3061302653231994</v>
      </c>
      <c r="U250" s="19">
        <f t="shared" si="57"/>
        <v>11.477094766546807</v>
      </c>
      <c r="V250" s="19">
        <f t="shared" si="58"/>
        <v>-4.0340391923872403</v>
      </c>
    </row>
    <row r="251" spans="1:22" x14ac:dyDescent="0.25">
      <c r="A251" s="26">
        <f>Wellpath!E251</f>
        <v>0</v>
      </c>
      <c r="B251" s="22">
        <v>0</v>
      </c>
      <c r="C251" s="22" t="e">
        <f>ABS(COS(Wellpath!$L251))*COS(Wellpath!$M251)*MAX(1,SQRT(10/(Wellpath!K251-Wellpath!K250)))</f>
        <v>#DIV/0!</v>
      </c>
      <c r="D251" s="22" t="str">
        <f>IF(ABS(Wellpath!$L251)&lt;VerticalInc,"SING",-ABS(COS(Wellpath!$L251))*SIN(Wellpath!$M251)/SIN(Wellpath!$L251)*MAX(1,SQRT(10/(Wellpath!$K251-Wellpath!$K250))))</f>
        <v>SING</v>
      </c>
      <c r="E251" s="20">
        <f>IF(D251="SING",(Wellpath!K252-Wellpath!K250)/2*Model!$W$35,Model!$W$35*((drdp!B251+drdp!K251)*XYM3E!$B251+(drdp!E251+drdp!N251)*XYM3E!$C251+(drdp!H251+drdp!Q251)*XYM3E!$D251))</f>
        <v>0</v>
      </c>
      <c r="F251" s="20">
        <f>IF(D251="SING",0,Model!$W$35*((drdp!C251+drdp!L251)*XYM3E!$B251+(drdp!F251+drdp!O251)*XYM3E!$C251+(drdp!I251+drdp!R251)*XYM3E!$D251))</f>
        <v>0</v>
      </c>
      <c r="G251" s="20">
        <f>IF(D251="SING",0,Model!$W$35*((drdp!D251+drdp!M251)*XYM3E!$B251+(drdp!G251+drdp!P251)*XYM3E!$C251+(drdp!J251+drdp!S251)*XYM3E!$D251))</f>
        <v>0</v>
      </c>
      <c r="H251" s="18">
        <f>IF(D251="SING",(Wellpath!K251-Wellpath!K250)/2*Model!$W$35,Model!$W$35*((drdp!B251)*XYM3E!$B251+(drdp!E251)*XYM3E!$C251+(drdp!H251)*XYM3E!$D251))</f>
        <v>0</v>
      </c>
      <c r="I251" s="18">
        <f>IF(D251="SING",0,Model!$W$35*((drdp!C251)*XYM3E!$B251+(drdp!F251)*XYM3E!$C251+(drdp!I251)*XYM3E!$D251))</f>
        <v>0</v>
      </c>
      <c r="J251" s="18">
        <f>IF(D251="SING",0,Model!$W$35*((drdp!D251)*XYM3E!$B251+(drdp!G251)*XYM3E!$C251+(drdp!J251)*XYM3E!$D251))</f>
        <v>0</v>
      </c>
      <c r="K251" s="21">
        <f t="shared" si="47"/>
        <v>113.49754171379381</v>
      </c>
      <c r="L251" s="21">
        <f t="shared" si="48"/>
        <v>1.5011812153540485</v>
      </c>
      <c r="M251" s="21">
        <f t="shared" si="49"/>
        <v>11.116820805300204</v>
      </c>
      <c r="N251" s="21">
        <f t="shared" si="50"/>
        <v>-4.3061302653231994</v>
      </c>
      <c r="O251" s="21">
        <f t="shared" si="51"/>
        <v>11.477094766546807</v>
      </c>
      <c r="P251" s="21">
        <f t="shared" si="52"/>
        <v>-4.0340391923872403</v>
      </c>
      <c r="Q251" s="19">
        <f t="shared" si="53"/>
        <v>113.49754171379381</v>
      </c>
      <c r="R251" s="19">
        <f t="shared" si="54"/>
        <v>1.5011812153540485</v>
      </c>
      <c r="S251" s="19">
        <f t="shared" si="55"/>
        <v>11.116820805300204</v>
      </c>
      <c r="T251" s="19">
        <f t="shared" si="56"/>
        <v>-4.3061302653231994</v>
      </c>
      <c r="U251" s="19">
        <f t="shared" si="57"/>
        <v>11.477094766546807</v>
      </c>
      <c r="V251" s="19">
        <f t="shared" si="58"/>
        <v>-4.0340391923872403</v>
      </c>
    </row>
    <row r="252" spans="1:22" x14ac:dyDescent="0.25">
      <c r="A252" s="26">
        <f>Wellpath!E252</f>
        <v>0</v>
      </c>
      <c r="B252" s="22">
        <v>0</v>
      </c>
      <c r="C252" s="22" t="e">
        <f>ABS(COS(Wellpath!$L252))*COS(Wellpath!$M252)*MAX(1,SQRT(10/(Wellpath!K252-Wellpath!K251)))</f>
        <v>#DIV/0!</v>
      </c>
      <c r="D252" s="22" t="str">
        <f>IF(ABS(Wellpath!$L252)&lt;VerticalInc,"SING",-ABS(COS(Wellpath!$L252))*SIN(Wellpath!$M252)/SIN(Wellpath!$L252)*MAX(1,SQRT(10/(Wellpath!$K252-Wellpath!$K251))))</f>
        <v>SING</v>
      </c>
      <c r="E252" s="20">
        <f>IF(D252="SING",(Wellpath!K253-Wellpath!K251)/2*Model!$W$35,Model!$W$35*((drdp!B252+drdp!K252)*XYM3E!$B252+(drdp!E252+drdp!N252)*XYM3E!$C252+(drdp!H252+drdp!Q252)*XYM3E!$D252))</f>
        <v>0</v>
      </c>
      <c r="F252" s="20">
        <f>IF(D252="SING",0,Model!$W$35*((drdp!C252+drdp!L252)*XYM3E!$B252+(drdp!F252+drdp!O252)*XYM3E!$C252+(drdp!I252+drdp!R252)*XYM3E!$D252))</f>
        <v>0</v>
      </c>
      <c r="G252" s="20">
        <f>IF(D252="SING",0,Model!$W$35*((drdp!D252+drdp!M252)*XYM3E!$B252+(drdp!G252+drdp!P252)*XYM3E!$C252+(drdp!J252+drdp!S252)*XYM3E!$D252))</f>
        <v>0</v>
      </c>
      <c r="H252" s="18">
        <f>IF(D252="SING",(Wellpath!K252-Wellpath!K251)/2*Model!$W$35,Model!$W$35*((drdp!B252)*XYM3E!$B252+(drdp!E252)*XYM3E!$C252+(drdp!H252)*XYM3E!$D252))</f>
        <v>0</v>
      </c>
      <c r="I252" s="18">
        <f>IF(D252="SING",0,Model!$W$35*((drdp!C252)*XYM3E!$B252+(drdp!F252)*XYM3E!$C252+(drdp!I252)*XYM3E!$D252))</f>
        <v>0</v>
      </c>
      <c r="J252" s="18">
        <f>IF(D252="SING",0,Model!$W$35*((drdp!D252)*XYM3E!$B252+(drdp!G252)*XYM3E!$C252+(drdp!J252)*XYM3E!$D252))</f>
        <v>0</v>
      </c>
      <c r="K252" s="21">
        <f t="shared" si="47"/>
        <v>113.49754171379381</v>
      </c>
      <c r="L252" s="21">
        <f t="shared" si="48"/>
        <v>1.5011812153540485</v>
      </c>
      <c r="M252" s="21">
        <f t="shared" si="49"/>
        <v>11.116820805300204</v>
      </c>
      <c r="N252" s="21">
        <f t="shared" si="50"/>
        <v>-4.3061302653231994</v>
      </c>
      <c r="O252" s="21">
        <f t="shared" si="51"/>
        <v>11.477094766546807</v>
      </c>
      <c r="P252" s="21">
        <f t="shared" si="52"/>
        <v>-4.0340391923872403</v>
      </c>
      <c r="Q252" s="19">
        <f t="shared" si="53"/>
        <v>113.49754171379381</v>
      </c>
      <c r="R252" s="19">
        <f t="shared" si="54"/>
        <v>1.5011812153540485</v>
      </c>
      <c r="S252" s="19">
        <f t="shared" si="55"/>
        <v>11.116820805300204</v>
      </c>
      <c r="T252" s="19">
        <f t="shared" si="56"/>
        <v>-4.3061302653231994</v>
      </c>
      <c r="U252" s="19">
        <f t="shared" si="57"/>
        <v>11.477094766546807</v>
      </c>
      <c r="V252" s="19">
        <f t="shared" si="58"/>
        <v>-4.0340391923872403</v>
      </c>
    </row>
    <row r="253" spans="1:22" x14ac:dyDescent="0.25">
      <c r="A253" s="26">
        <f>Wellpath!E253</f>
        <v>0</v>
      </c>
      <c r="B253" s="22">
        <v>0</v>
      </c>
      <c r="C253" s="22" t="e">
        <f>ABS(COS(Wellpath!$L253))*COS(Wellpath!$M253)*MAX(1,SQRT(10/(Wellpath!K253-Wellpath!K252)))</f>
        <v>#DIV/0!</v>
      </c>
      <c r="D253" s="22" t="str">
        <f>IF(ABS(Wellpath!$L253)&lt;VerticalInc,"SING",-ABS(COS(Wellpath!$L253))*SIN(Wellpath!$M253)/SIN(Wellpath!$L253)*MAX(1,SQRT(10/(Wellpath!$K253-Wellpath!$K252))))</f>
        <v>SING</v>
      </c>
      <c r="E253" s="20">
        <f>IF(D253="SING",(Wellpath!K254-Wellpath!K252)/2*Model!$W$35,Model!$W$35*((drdp!B253+drdp!K253)*XYM3E!$B253+(drdp!E253+drdp!N253)*XYM3E!$C253+(drdp!H253+drdp!Q253)*XYM3E!$D253))</f>
        <v>0</v>
      </c>
      <c r="F253" s="20">
        <f>IF(D253="SING",0,Model!$W$35*((drdp!C253+drdp!L253)*XYM3E!$B253+(drdp!F253+drdp!O253)*XYM3E!$C253+(drdp!I253+drdp!R253)*XYM3E!$D253))</f>
        <v>0</v>
      </c>
      <c r="G253" s="20">
        <f>IF(D253="SING",0,Model!$W$35*((drdp!D253+drdp!M253)*XYM3E!$B253+(drdp!G253+drdp!P253)*XYM3E!$C253+(drdp!J253+drdp!S253)*XYM3E!$D253))</f>
        <v>0</v>
      </c>
      <c r="H253" s="18">
        <f>IF(D253="SING",(Wellpath!K253-Wellpath!K252)/2*Model!$W$35,Model!$W$35*((drdp!B253)*XYM3E!$B253+(drdp!E253)*XYM3E!$C253+(drdp!H253)*XYM3E!$D253))</f>
        <v>0</v>
      </c>
      <c r="I253" s="18">
        <f>IF(D253="SING",0,Model!$W$35*((drdp!C253)*XYM3E!$B253+(drdp!F253)*XYM3E!$C253+(drdp!I253)*XYM3E!$D253))</f>
        <v>0</v>
      </c>
      <c r="J253" s="18">
        <f>IF(D253="SING",0,Model!$W$35*((drdp!D253)*XYM3E!$B253+(drdp!G253)*XYM3E!$C253+(drdp!J253)*XYM3E!$D253))</f>
        <v>0</v>
      </c>
      <c r="K253" s="21">
        <f t="shared" si="47"/>
        <v>113.49754171379381</v>
      </c>
      <c r="L253" s="21">
        <f t="shared" si="48"/>
        <v>1.5011812153540485</v>
      </c>
      <c r="M253" s="21">
        <f t="shared" si="49"/>
        <v>11.116820805300204</v>
      </c>
      <c r="N253" s="21">
        <f t="shared" si="50"/>
        <v>-4.3061302653231994</v>
      </c>
      <c r="O253" s="21">
        <f t="shared" si="51"/>
        <v>11.477094766546807</v>
      </c>
      <c r="P253" s="21">
        <f t="shared" si="52"/>
        <v>-4.0340391923872403</v>
      </c>
      <c r="Q253" s="19">
        <f t="shared" si="53"/>
        <v>113.49754171379381</v>
      </c>
      <c r="R253" s="19">
        <f t="shared" si="54"/>
        <v>1.5011812153540485</v>
      </c>
      <c r="S253" s="19">
        <f t="shared" si="55"/>
        <v>11.116820805300204</v>
      </c>
      <c r="T253" s="19">
        <f t="shared" si="56"/>
        <v>-4.3061302653231994</v>
      </c>
      <c r="U253" s="19">
        <f t="shared" si="57"/>
        <v>11.477094766546807</v>
      </c>
      <c r="V253" s="19">
        <f t="shared" si="58"/>
        <v>-4.0340391923872403</v>
      </c>
    </row>
    <row r="254" spans="1:22" x14ac:dyDescent="0.25">
      <c r="A254" s="26">
        <f>Wellpath!E254</f>
        <v>0</v>
      </c>
      <c r="B254" s="22">
        <v>0</v>
      </c>
      <c r="C254" s="22" t="e">
        <f>ABS(COS(Wellpath!$L254))*COS(Wellpath!$M254)*MAX(1,SQRT(10/(Wellpath!K254-Wellpath!K253)))</f>
        <v>#DIV/0!</v>
      </c>
      <c r="D254" s="22" t="str">
        <f>IF(ABS(Wellpath!$L254)&lt;VerticalInc,"SING",-ABS(COS(Wellpath!$L254))*SIN(Wellpath!$M254)/SIN(Wellpath!$L254)*MAX(1,SQRT(10/(Wellpath!$K254-Wellpath!$K253))))</f>
        <v>SING</v>
      </c>
      <c r="E254" s="20">
        <f>IF(D254="SING",(Wellpath!K255-Wellpath!K253)/2*Model!$W$35,Model!$W$35*((drdp!B254+drdp!K254)*XYM3E!$B254+(drdp!E254+drdp!N254)*XYM3E!$C254+(drdp!H254+drdp!Q254)*XYM3E!$D254))</f>
        <v>0</v>
      </c>
      <c r="F254" s="20">
        <f>IF(D254="SING",0,Model!$W$35*((drdp!C254+drdp!L254)*XYM3E!$B254+(drdp!F254+drdp!O254)*XYM3E!$C254+(drdp!I254+drdp!R254)*XYM3E!$D254))</f>
        <v>0</v>
      </c>
      <c r="G254" s="20">
        <f>IF(D254="SING",0,Model!$W$35*((drdp!D254+drdp!M254)*XYM3E!$B254+(drdp!G254+drdp!P254)*XYM3E!$C254+(drdp!J254+drdp!S254)*XYM3E!$D254))</f>
        <v>0</v>
      </c>
      <c r="H254" s="18">
        <f>IF(D254="SING",(Wellpath!K254-Wellpath!K253)/2*Model!$W$35,Model!$W$35*((drdp!B254)*XYM3E!$B254+(drdp!E254)*XYM3E!$C254+(drdp!H254)*XYM3E!$D254))</f>
        <v>0</v>
      </c>
      <c r="I254" s="18">
        <f>IF(D254="SING",0,Model!$W$35*((drdp!C254)*XYM3E!$B254+(drdp!F254)*XYM3E!$C254+(drdp!I254)*XYM3E!$D254))</f>
        <v>0</v>
      </c>
      <c r="J254" s="18">
        <f>IF(D254="SING",0,Model!$W$35*((drdp!D254)*XYM3E!$B254+(drdp!G254)*XYM3E!$C254+(drdp!J254)*XYM3E!$D254))</f>
        <v>0</v>
      </c>
      <c r="K254" s="21">
        <f t="shared" si="47"/>
        <v>113.49754171379381</v>
      </c>
      <c r="L254" s="21">
        <f t="shared" si="48"/>
        <v>1.5011812153540485</v>
      </c>
      <c r="M254" s="21">
        <f t="shared" si="49"/>
        <v>11.116820805300204</v>
      </c>
      <c r="N254" s="21">
        <f t="shared" si="50"/>
        <v>-4.3061302653231994</v>
      </c>
      <c r="O254" s="21">
        <f t="shared" si="51"/>
        <v>11.477094766546807</v>
      </c>
      <c r="P254" s="21">
        <f t="shared" si="52"/>
        <v>-4.0340391923872403</v>
      </c>
      <c r="Q254" s="19">
        <f t="shared" si="53"/>
        <v>113.49754171379381</v>
      </c>
      <c r="R254" s="19">
        <f t="shared" si="54"/>
        <v>1.5011812153540485</v>
      </c>
      <c r="S254" s="19">
        <f t="shared" si="55"/>
        <v>11.116820805300204</v>
      </c>
      <c r="T254" s="19">
        <f t="shared" si="56"/>
        <v>-4.3061302653231994</v>
      </c>
      <c r="U254" s="19">
        <f t="shared" si="57"/>
        <v>11.477094766546807</v>
      </c>
      <c r="V254" s="19">
        <f t="shared" si="58"/>
        <v>-4.0340391923872403</v>
      </c>
    </row>
    <row r="255" spans="1:22" x14ac:dyDescent="0.25">
      <c r="A255" s="26">
        <f>Wellpath!E255</f>
        <v>0</v>
      </c>
      <c r="B255" s="22">
        <v>0</v>
      </c>
      <c r="C255" s="22" t="e">
        <f>ABS(COS(Wellpath!$L255))*COS(Wellpath!$M255)*MAX(1,SQRT(10/(Wellpath!K255-Wellpath!K254)))</f>
        <v>#DIV/0!</v>
      </c>
      <c r="D255" s="22" t="str">
        <f>IF(ABS(Wellpath!$L255)&lt;VerticalInc,"SING",-ABS(COS(Wellpath!$L255))*SIN(Wellpath!$M255)/SIN(Wellpath!$L255)*MAX(1,SQRT(10/(Wellpath!$K255-Wellpath!$K254))))</f>
        <v>SING</v>
      </c>
      <c r="E255" s="20">
        <f>IF(D255="SING",(Wellpath!K256-Wellpath!K254)/2*Model!$W$35,Model!$W$35*((drdp!B255+drdp!K255)*XYM3E!$B255+(drdp!E255+drdp!N255)*XYM3E!$C255+(drdp!H255+drdp!Q255)*XYM3E!$D255))</f>
        <v>0</v>
      </c>
      <c r="F255" s="20">
        <f>IF(D255="SING",0,Model!$W$35*((drdp!C255+drdp!L255)*XYM3E!$B255+(drdp!F255+drdp!O255)*XYM3E!$C255+(drdp!I255+drdp!R255)*XYM3E!$D255))</f>
        <v>0</v>
      </c>
      <c r="G255" s="20">
        <f>IF(D255="SING",0,Model!$W$35*((drdp!D255+drdp!M255)*XYM3E!$B255+(drdp!G255+drdp!P255)*XYM3E!$C255+(drdp!J255+drdp!S255)*XYM3E!$D255))</f>
        <v>0</v>
      </c>
      <c r="H255" s="18">
        <f>IF(D255="SING",(Wellpath!K255-Wellpath!K254)/2*Model!$W$35,Model!$W$35*((drdp!B255)*XYM3E!$B255+(drdp!E255)*XYM3E!$C255+(drdp!H255)*XYM3E!$D255))</f>
        <v>0</v>
      </c>
      <c r="I255" s="18">
        <f>IF(D255="SING",0,Model!$W$35*((drdp!C255)*XYM3E!$B255+(drdp!F255)*XYM3E!$C255+(drdp!I255)*XYM3E!$D255))</f>
        <v>0</v>
      </c>
      <c r="J255" s="18">
        <f>IF(D255="SING",0,Model!$W$35*((drdp!D255)*XYM3E!$B255+(drdp!G255)*XYM3E!$C255+(drdp!J255)*XYM3E!$D255))</f>
        <v>0</v>
      </c>
      <c r="K255" s="21">
        <f t="shared" si="47"/>
        <v>113.49754171379381</v>
      </c>
      <c r="L255" s="21">
        <f t="shared" si="48"/>
        <v>1.5011812153540485</v>
      </c>
      <c r="M255" s="21">
        <f t="shared" si="49"/>
        <v>11.116820805300204</v>
      </c>
      <c r="N255" s="21">
        <f t="shared" si="50"/>
        <v>-4.3061302653231994</v>
      </c>
      <c r="O255" s="21">
        <f t="shared" si="51"/>
        <v>11.477094766546807</v>
      </c>
      <c r="P255" s="21">
        <f t="shared" si="52"/>
        <v>-4.0340391923872403</v>
      </c>
      <c r="Q255" s="19">
        <f t="shared" si="53"/>
        <v>113.49754171379381</v>
      </c>
      <c r="R255" s="19">
        <f t="shared" si="54"/>
        <v>1.5011812153540485</v>
      </c>
      <c r="S255" s="19">
        <f t="shared" si="55"/>
        <v>11.116820805300204</v>
      </c>
      <c r="T255" s="19">
        <f t="shared" si="56"/>
        <v>-4.3061302653231994</v>
      </c>
      <c r="U255" s="19">
        <f t="shared" si="57"/>
        <v>11.477094766546807</v>
      </c>
      <c r="V255" s="19">
        <f t="shared" si="58"/>
        <v>-4.0340391923872403</v>
      </c>
    </row>
    <row r="256" spans="1:22" x14ac:dyDescent="0.25">
      <c r="A256" s="26">
        <f>Wellpath!E256</f>
        <v>0</v>
      </c>
      <c r="B256" s="22">
        <v>0</v>
      </c>
      <c r="C256" s="22" t="e">
        <f>ABS(COS(Wellpath!$L256))*COS(Wellpath!$M256)*MAX(1,SQRT(10/(Wellpath!K256-Wellpath!K255)))</f>
        <v>#DIV/0!</v>
      </c>
      <c r="D256" s="22" t="str">
        <f>IF(ABS(Wellpath!$L256)&lt;VerticalInc,"SING",-ABS(COS(Wellpath!$L256))*SIN(Wellpath!$M256)/SIN(Wellpath!$L256)*MAX(1,SQRT(10/(Wellpath!$K256-Wellpath!$K255))))</f>
        <v>SING</v>
      </c>
      <c r="E256" s="20">
        <f>IF(D256="SING",(Wellpath!K257-Wellpath!K255)/2*Model!$W$35,Model!$W$35*((drdp!B256+drdp!K256)*XYM3E!$B256+(drdp!E256+drdp!N256)*XYM3E!$C256+(drdp!H256+drdp!Q256)*XYM3E!$D256))</f>
        <v>0</v>
      </c>
      <c r="F256" s="20">
        <f>IF(D256="SING",0,Model!$W$35*((drdp!C256+drdp!L256)*XYM3E!$B256+(drdp!F256+drdp!O256)*XYM3E!$C256+(drdp!I256+drdp!R256)*XYM3E!$D256))</f>
        <v>0</v>
      </c>
      <c r="G256" s="20">
        <f>IF(D256="SING",0,Model!$W$35*((drdp!D256+drdp!M256)*XYM3E!$B256+(drdp!G256+drdp!P256)*XYM3E!$C256+(drdp!J256+drdp!S256)*XYM3E!$D256))</f>
        <v>0</v>
      </c>
      <c r="H256" s="18">
        <f>IF(D256="SING",(Wellpath!K256-Wellpath!K255)/2*Model!$W$35,Model!$W$35*((drdp!B256)*XYM3E!$B256+(drdp!E256)*XYM3E!$C256+(drdp!H256)*XYM3E!$D256))</f>
        <v>0</v>
      </c>
      <c r="I256" s="18">
        <f>IF(D256="SING",0,Model!$W$35*((drdp!C256)*XYM3E!$B256+(drdp!F256)*XYM3E!$C256+(drdp!I256)*XYM3E!$D256))</f>
        <v>0</v>
      </c>
      <c r="J256" s="18">
        <f>IF(D256="SING",0,Model!$W$35*((drdp!D256)*XYM3E!$B256+(drdp!G256)*XYM3E!$C256+(drdp!J256)*XYM3E!$D256))</f>
        <v>0</v>
      </c>
      <c r="K256" s="21">
        <f t="shared" si="47"/>
        <v>113.49754171379381</v>
      </c>
      <c r="L256" s="21">
        <f t="shared" si="48"/>
        <v>1.5011812153540485</v>
      </c>
      <c r="M256" s="21">
        <f t="shared" si="49"/>
        <v>11.116820805300204</v>
      </c>
      <c r="N256" s="21">
        <f t="shared" si="50"/>
        <v>-4.3061302653231994</v>
      </c>
      <c r="O256" s="21">
        <f t="shared" si="51"/>
        <v>11.477094766546807</v>
      </c>
      <c r="P256" s="21">
        <f t="shared" si="52"/>
        <v>-4.0340391923872403</v>
      </c>
      <c r="Q256" s="19">
        <f t="shared" si="53"/>
        <v>113.49754171379381</v>
      </c>
      <c r="R256" s="19">
        <f t="shared" si="54"/>
        <v>1.5011812153540485</v>
      </c>
      <c r="S256" s="19">
        <f t="shared" si="55"/>
        <v>11.116820805300204</v>
      </c>
      <c r="T256" s="19">
        <f t="shared" si="56"/>
        <v>-4.3061302653231994</v>
      </c>
      <c r="U256" s="19">
        <f t="shared" si="57"/>
        <v>11.477094766546807</v>
      </c>
      <c r="V256" s="19">
        <f t="shared" si="58"/>
        <v>-4.0340391923872403</v>
      </c>
    </row>
    <row r="257" spans="1:22" x14ac:dyDescent="0.25">
      <c r="A257" s="26">
        <f>Wellpath!E257</f>
        <v>0</v>
      </c>
      <c r="B257" s="22">
        <v>0</v>
      </c>
      <c r="C257" s="22" t="e">
        <f>ABS(COS(Wellpath!$L257))*COS(Wellpath!$M257)*MAX(1,SQRT(10/(Wellpath!K257-Wellpath!K256)))</f>
        <v>#DIV/0!</v>
      </c>
      <c r="D257" s="22" t="str">
        <f>IF(ABS(Wellpath!$L257)&lt;VerticalInc,"SING",-ABS(COS(Wellpath!$L257))*SIN(Wellpath!$M257)/SIN(Wellpath!$L257)*MAX(1,SQRT(10/(Wellpath!$K257-Wellpath!$K256))))</f>
        <v>SING</v>
      </c>
      <c r="E257" s="20">
        <f>IF(D257="SING",(Wellpath!K258-Wellpath!K256)/2*Model!$W$35,Model!$W$35*((drdp!B257+drdp!K257)*XYM3E!$B257+(drdp!E257+drdp!N257)*XYM3E!$C257+(drdp!H257+drdp!Q257)*XYM3E!$D257))</f>
        <v>0</v>
      </c>
      <c r="F257" s="20">
        <f>IF(D257="SING",0,Model!$W$35*((drdp!C257+drdp!L257)*XYM3E!$B257+(drdp!F257+drdp!O257)*XYM3E!$C257+(drdp!I257+drdp!R257)*XYM3E!$D257))</f>
        <v>0</v>
      </c>
      <c r="G257" s="20">
        <f>IF(D257="SING",0,Model!$W$35*((drdp!D257+drdp!M257)*XYM3E!$B257+(drdp!G257+drdp!P257)*XYM3E!$C257+(drdp!J257+drdp!S257)*XYM3E!$D257))</f>
        <v>0</v>
      </c>
      <c r="H257" s="18">
        <f>IF(D257="SING",(Wellpath!K257-Wellpath!K256)/2*Model!$W$35,Model!$W$35*((drdp!B257)*XYM3E!$B257+(drdp!E257)*XYM3E!$C257+(drdp!H257)*XYM3E!$D257))</f>
        <v>0</v>
      </c>
      <c r="I257" s="18">
        <f>IF(D257="SING",0,Model!$W$35*((drdp!C257)*XYM3E!$B257+(drdp!F257)*XYM3E!$C257+(drdp!I257)*XYM3E!$D257))</f>
        <v>0</v>
      </c>
      <c r="J257" s="18">
        <f>IF(D257="SING",0,Model!$W$35*((drdp!D257)*XYM3E!$B257+(drdp!G257)*XYM3E!$C257+(drdp!J257)*XYM3E!$D257))</f>
        <v>0</v>
      </c>
      <c r="K257" s="21">
        <f t="shared" si="47"/>
        <v>113.49754171379381</v>
      </c>
      <c r="L257" s="21">
        <f t="shared" si="48"/>
        <v>1.5011812153540485</v>
      </c>
      <c r="M257" s="21">
        <f t="shared" si="49"/>
        <v>11.116820805300204</v>
      </c>
      <c r="N257" s="21">
        <f t="shared" si="50"/>
        <v>-4.3061302653231994</v>
      </c>
      <c r="O257" s="21">
        <f t="shared" si="51"/>
        <v>11.477094766546807</v>
      </c>
      <c r="P257" s="21">
        <f t="shared" si="52"/>
        <v>-4.0340391923872403</v>
      </c>
      <c r="Q257" s="19">
        <f t="shared" si="53"/>
        <v>113.49754171379381</v>
      </c>
      <c r="R257" s="19">
        <f t="shared" si="54"/>
        <v>1.5011812153540485</v>
      </c>
      <c r="S257" s="19">
        <f t="shared" si="55"/>
        <v>11.116820805300204</v>
      </c>
      <c r="T257" s="19">
        <f t="shared" si="56"/>
        <v>-4.3061302653231994</v>
      </c>
      <c r="U257" s="19">
        <f t="shared" si="57"/>
        <v>11.477094766546807</v>
      </c>
      <c r="V257" s="19">
        <f t="shared" si="58"/>
        <v>-4.0340391923872403</v>
      </c>
    </row>
    <row r="258" spans="1:22" x14ac:dyDescent="0.25">
      <c r="A258" s="26">
        <f>Wellpath!E258</f>
        <v>0</v>
      </c>
      <c r="B258" s="22">
        <v>0</v>
      </c>
      <c r="C258" s="22" t="e">
        <f>ABS(COS(Wellpath!$L258))*COS(Wellpath!$M258)*MAX(1,SQRT(10/(Wellpath!K258-Wellpath!K257)))</f>
        <v>#DIV/0!</v>
      </c>
      <c r="D258" s="22" t="str">
        <f>IF(ABS(Wellpath!$L258)&lt;VerticalInc,"SING",-ABS(COS(Wellpath!$L258))*SIN(Wellpath!$M258)/SIN(Wellpath!$L258)*MAX(1,SQRT(10/(Wellpath!$K258-Wellpath!$K257))))</f>
        <v>SING</v>
      </c>
      <c r="E258" s="20">
        <f>IF(D258="SING",(Wellpath!K259-Wellpath!K257)/2*Model!$W$35,Model!$W$35*((drdp!B258+drdp!K258)*XYM3E!$B258+(drdp!E258+drdp!N258)*XYM3E!$C258+(drdp!H258+drdp!Q258)*XYM3E!$D258))</f>
        <v>0</v>
      </c>
      <c r="F258" s="20">
        <f>IF(D258="SING",0,Model!$W$35*((drdp!C258+drdp!L258)*XYM3E!$B258+(drdp!F258+drdp!O258)*XYM3E!$C258+(drdp!I258+drdp!R258)*XYM3E!$D258))</f>
        <v>0</v>
      </c>
      <c r="G258" s="20">
        <f>IF(D258="SING",0,Model!$W$35*((drdp!D258+drdp!M258)*XYM3E!$B258+(drdp!G258+drdp!P258)*XYM3E!$C258+(drdp!J258+drdp!S258)*XYM3E!$D258))</f>
        <v>0</v>
      </c>
      <c r="H258" s="18">
        <f>IF(D258="SING",(Wellpath!K258-Wellpath!K257)/2*Model!$W$35,Model!$W$35*((drdp!B258)*XYM3E!$B258+(drdp!E258)*XYM3E!$C258+(drdp!H258)*XYM3E!$D258))</f>
        <v>0</v>
      </c>
      <c r="I258" s="18">
        <f>IF(D258="SING",0,Model!$W$35*((drdp!C258)*XYM3E!$B258+(drdp!F258)*XYM3E!$C258+(drdp!I258)*XYM3E!$D258))</f>
        <v>0</v>
      </c>
      <c r="J258" s="18">
        <f>IF(D258="SING",0,Model!$W$35*((drdp!D258)*XYM3E!$B258+(drdp!G258)*XYM3E!$C258+(drdp!J258)*XYM3E!$D258))</f>
        <v>0</v>
      </c>
      <c r="K258" s="21">
        <f t="shared" si="47"/>
        <v>113.49754171379381</v>
      </c>
      <c r="L258" s="21">
        <f t="shared" si="48"/>
        <v>1.5011812153540485</v>
      </c>
      <c r="M258" s="21">
        <f t="shared" si="49"/>
        <v>11.116820805300204</v>
      </c>
      <c r="N258" s="21">
        <f t="shared" si="50"/>
        <v>-4.3061302653231994</v>
      </c>
      <c r="O258" s="21">
        <f t="shared" si="51"/>
        <v>11.477094766546807</v>
      </c>
      <c r="P258" s="21">
        <f t="shared" si="52"/>
        <v>-4.0340391923872403</v>
      </c>
      <c r="Q258" s="19">
        <f t="shared" si="53"/>
        <v>113.49754171379381</v>
      </c>
      <c r="R258" s="19">
        <f t="shared" si="54"/>
        <v>1.5011812153540485</v>
      </c>
      <c r="S258" s="19">
        <f t="shared" si="55"/>
        <v>11.116820805300204</v>
      </c>
      <c r="T258" s="19">
        <f t="shared" si="56"/>
        <v>-4.3061302653231994</v>
      </c>
      <c r="U258" s="19">
        <f t="shared" si="57"/>
        <v>11.477094766546807</v>
      </c>
      <c r="V258" s="19">
        <f t="shared" si="58"/>
        <v>-4.0340391923872403</v>
      </c>
    </row>
    <row r="259" spans="1:22" x14ac:dyDescent="0.25">
      <c r="A259" s="26">
        <f>Wellpath!E259</f>
        <v>0</v>
      </c>
      <c r="B259" s="22">
        <v>0</v>
      </c>
      <c r="C259" s="22" t="e">
        <f>ABS(COS(Wellpath!$L259))*COS(Wellpath!$M259)*MAX(1,SQRT(10/(Wellpath!K259-Wellpath!K258)))</f>
        <v>#DIV/0!</v>
      </c>
      <c r="D259" s="22" t="str">
        <f>IF(ABS(Wellpath!$L259)&lt;VerticalInc,"SING",-ABS(COS(Wellpath!$L259))*SIN(Wellpath!$M259)/SIN(Wellpath!$L259)*MAX(1,SQRT(10/(Wellpath!$K259-Wellpath!$K258))))</f>
        <v>SING</v>
      </c>
      <c r="E259" s="20">
        <f>IF(D259="SING",(Wellpath!K260-Wellpath!K258)/2*Model!$W$35,Model!$W$35*((drdp!B259+drdp!K259)*XYM3E!$B259+(drdp!E259+drdp!N259)*XYM3E!$C259+(drdp!H259+drdp!Q259)*XYM3E!$D259))</f>
        <v>0</v>
      </c>
      <c r="F259" s="20">
        <f>IF(D259="SING",0,Model!$W$35*((drdp!C259+drdp!L259)*XYM3E!$B259+(drdp!F259+drdp!O259)*XYM3E!$C259+(drdp!I259+drdp!R259)*XYM3E!$D259))</f>
        <v>0</v>
      </c>
      <c r="G259" s="20">
        <f>IF(D259="SING",0,Model!$W$35*((drdp!D259+drdp!M259)*XYM3E!$B259+(drdp!G259+drdp!P259)*XYM3E!$C259+(drdp!J259+drdp!S259)*XYM3E!$D259))</f>
        <v>0</v>
      </c>
      <c r="H259" s="18">
        <f>IF(D259="SING",(Wellpath!K259-Wellpath!K258)/2*Model!$W$35,Model!$W$35*((drdp!B259)*XYM3E!$B259+(drdp!E259)*XYM3E!$C259+(drdp!H259)*XYM3E!$D259))</f>
        <v>0</v>
      </c>
      <c r="I259" s="18">
        <f>IF(D259="SING",0,Model!$W$35*((drdp!C259)*XYM3E!$B259+(drdp!F259)*XYM3E!$C259+(drdp!I259)*XYM3E!$D259))</f>
        <v>0</v>
      </c>
      <c r="J259" s="18">
        <f>IF(D259="SING",0,Model!$W$35*((drdp!D259)*XYM3E!$B259+(drdp!G259)*XYM3E!$C259+(drdp!J259)*XYM3E!$D259))</f>
        <v>0</v>
      </c>
      <c r="K259" s="21">
        <f t="shared" si="47"/>
        <v>113.49754171379381</v>
      </c>
      <c r="L259" s="21">
        <f t="shared" si="48"/>
        <v>1.5011812153540485</v>
      </c>
      <c r="M259" s="21">
        <f t="shared" si="49"/>
        <v>11.116820805300204</v>
      </c>
      <c r="N259" s="21">
        <f t="shared" si="50"/>
        <v>-4.3061302653231994</v>
      </c>
      <c r="O259" s="21">
        <f t="shared" si="51"/>
        <v>11.477094766546807</v>
      </c>
      <c r="P259" s="21">
        <f t="shared" si="52"/>
        <v>-4.0340391923872403</v>
      </c>
      <c r="Q259" s="19">
        <f t="shared" si="53"/>
        <v>113.49754171379381</v>
      </c>
      <c r="R259" s="19">
        <f t="shared" si="54"/>
        <v>1.5011812153540485</v>
      </c>
      <c r="S259" s="19">
        <f t="shared" si="55"/>
        <v>11.116820805300204</v>
      </c>
      <c r="T259" s="19">
        <f t="shared" si="56"/>
        <v>-4.3061302653231994</v>
      </c>
      <c r="U259" s="19">
        <f t="shared" si="57"/>
        <v>11.477094766546807</v>
      </c>
      <c r="V259" s="19">
        <f t="shared" si="58"/>
        <v>-4.0340391923872403</v>
      </c>
    </row>
    <row r="260" spans="1:22" x14ac:dyDescent="0.25">
      <c r="A260" s="26">
        <f>Wellpath!E260</f>
        <v>0</v>
      </c>
      <c r="B260" s="22">
        <v>0</v>
      </c>
      <c r="C260" s="22" t="e">
        <f>ABS(COS(Wellpath!$L260))*COS(Wellpath!$M260)*MAX(1,SQRT(10/(Wellpath!K260-Wellpath!K259)))</f>
        <v>#DIV/0!</v>
      </c>
      <c r="D260" s="22" t="str">
        <f>IF(ABS(Wellpath!$L260)&lt;VerticalInc,"SING",-ABS(COS(Wellpath!$L260))*SIN(Wellpath!$M260)/SIN(Wellpath!$L260)*MAX(1,SQRT(10/(Wellpath!$K260-Wellpath!$K259))))</f>
        <v>SING</v>
      </c>
      <c r="E260" s="20">
        <f>IF(D260="SING",(Wellpath!K261-Wellpath!K259)/2*Model!$W$35,Model!$W$35*((drdp!B260+drdp!K260)*XYM3E!$B260+(drdp!E260+drdp!N260)*XYM3E!$C260+(drdp!H260+drdp!Q260)*XYM3E!$D260))</f>
        <v>0</v>
      </c>
      <c r="F260" s="20">
        <f>IF(D260="SING",0,Model!$W$35*((drdp!C260+drdp!L260)*XYM3E!$B260+(drdp!F260+drdp!O260)*XYM3E!$C260+(drdp!I260+drdp!R260)*XYM3E!$D260))</f>
        <v>0</v>
      </c>
      <c r="G260" s="20">
        <f>IF(D260="SING",0,Model!$W$35*((drdp!D260+drdp!M260)*XYM3E!$B260+(drdp!G260+drdp!P260)*XYM3E!$C260+(drdp!J260+drdp!S260)*XYM3E!$D260))</f>
        <v>0</v>
      </c>
      <c r="H260" s="18">
        <f>IF(D260="SING",(Wellpath!K260-Wellpath!K259)/2*Model!$W$35,Model!$W$35*((drdp!B260)*XYM3E!$B260+(drdp!E260)*XYM3E!$C260+(drdp!H260)*XYM3E!$D260))</f>
        <v>0</v>
      </c>
      <c r="I260" s="18">
        <f>IF(D260="SING",0,Model!$W$35*((drdp!C260)*XYM3E!$B260+(drdp!F260)*XYM3E!$C260+(drdp!I260)*XYM3E!$D260))</f>
        <v>0</v>
      </c>
      <c r="J260" s="18">
        <f>IF(D260="SING",0,Model!$W$35*((drdp!D260)*XYM3E!$B260+(drdp!G260)*XYM3E!$C260+(drdp!J260)*XYM3E!$D260))</f>
        <v>0</v>
      </c>
      <c r="K260" s="21">
        <f t="shared" si="47"/>
        <v>113.49754171379381</v>
      </c>
      <c r="L260" s="21">
        <f t="shared" si="48"/>
        <v>1.5011812153540485</v>
      </c>
      <c r="M260" s="21">
        <f t="shared" si="49"/>
        <v>11.116820805300204</v>
      </c>
      <c r="N260" s="21">
        <f t="shared" si="50"/>
        <v>-4.3061302653231994</v>
      </c>
      <c r="O260" s="21">
        <f t="shared" si="51"/>
        <v>11.477094766546807</v>
      </c>
      <c r="P260" s="21">
        <f t="shared" si="52"/>
        <v>-4.0340391923872403</v>
      </c>
      <c r="Q260" s="19">
        <f t="shared" si="53"/>
        <v>113.49754171379381</v>
      </c>
      <c r="R260" s="19">
        <f t="shared" si="54"/>
        <v>1.5011812153540485</v>
      </c>
      <c r="S260" s="19">
        <f t="shared" si="55"/>
        <v>11.116820805300204</v>
      </c>
      <c r="T260" s="19">
        <f t="shared" si="56"/>
        <v>-4.3061302653231994</v>
      </c>
      <c r="U260" s="19">
        <f t="shared" si="57"/>
        <v>11.477094766546807</v>
      </c>
      <c r="V260" s="19">
        <f t="shared" si="58"/>
        <v>-4.0340391923872403</v>
      </c>
    </row>
    <row r="261" spans="1:22" x14ac:dyDescent="0.25">
      <c r="A261" s="26">
        <f>Wellpath!E261</f>
        <v>0</v>
      </c>
      <c r="B261" s="22">
        <v>0</v>
      </c>
      <c r="C261" s="22" t="e">
        <f>ABS(COS(Wellpath!$L261))*COS(Wellpath!$M261)*MAX(1,SQRT(10/(Wellpath!K261-Wellpath!K260)))</f>
        <v>#DIV/0!</v>
      </c>
      <c r="D261" s="22" t="str">
        <f>IF(ABS(Wellpath!$L261)&lt;VerticalInc,"SING",-ABS(COS(Wellpath!$L261))*SIN(Wellpath!$M261)/SIN(Wellpath!$L261)*MAX(1,SQRT(10/(Wellpath!$K261-Wellpath!$K260))))</f>
        <v>SING</v>
      </c>
      <c r="E261" s="20">
        <f>IF(D261="SING",(Wellpath!K262-Wellpath!K260)/2*Model!$W$35,Model!$W$35*((drdp!B261+drdp!K261)*XYM3E!$B261+(drdp!E261+drdp!N261)*XYM3E!$C261+(drdp!H261+drdp!Q261)*XYM3E!$D261))</f>
        <v>0</v>
      </c>
      <c r="F261" s="20">
        <f>IF(D261="SING",0,Model!$W$35*((drdp!C261+drdp!L261)*XYM3E!$B261+(drdp!F261+drdp!O261)*XYM3E!$C261+(drdp!I261+drdp!R261)*XYM3E!$D261))</f>
        <v>0</v>
      </c>
      <c r="G261" s="20">
        <f>IF(D261="SING",0,Model!$W$35*((drdp!D261+drdp!M261)*XYM3E!$B261+(drdp!G261+drdp!P261)*XYM3E!$C261+(drdp!J261+drdp!S261)*XYM3E!$D261))</f>
        <v>0</v>
      </c>
      <c r="H261" s="18">
        <f>IF(D261="SING",(Wellpath!K261-Wellpath!K260)/2*Model!$W$35,Model!$W$35*((drdp!B261)*XYM3E!$B261+(drdp!E261)*XYM3E!$C261+(drdp!H261)*XYM3E!$D261))</f>
        <v>0</v>
      </c>
      <c r="I261" s="18">
        <f>IF(D261="SING",0,Model!$W$35*((drdp!C261)*XYM3E!$B261+(drdp!F261)*XYM3E!$C261+(drdp!I261)*XYM3E!$D261))</f>
        <v>0</v>
      </c>
      <c r="J261" s="18">
        <f>IF(D261="SING",0,Model!$W$35*((drdp!D261)*XYM3E!$B261+(drdp!G261)*XYM3E!$C261+(drdp!J261)*XYM3E!$D261))</f>
        <v>0</v>
      </c>
      <c r="K261" s="21">
        <f t="shared" si="47"/>
        <v>113.49754171379381</v>
      </c>
      <c r="L261" s="21">
        <f t="shared" si="48"/>
        <v>1.5011812153540485</v>
      </c>
      <c r="M261" s="21">
        <f t="shared" si="49"/>
        <v>11.116820805300204</v>
      </c>
      <c r="N261" s="21">
        <f t="shared" si="50"/>
        <v>-4.3061302653231994</v>
      </c>
      <c r="O261" s="21">
        <f t="shared" si="51"/>
        <v>11.477094766546807</v>
      </c>
      <c r="P261" s="21">
        <f t="shared" si="52"/>
        <v>-4.0340391923872403</v>
      </c>
      <c r="Q261" s="19">
        <f t="shared" si="53"/>
        <v>113.49754171379381</v>
      </c>
      <c r="R261" s="19">
        <f t="shared" si="54"/>
        <v>1.5011812153540485</v>
      </c>
      <c r="S261" s="19">
        <f t="shared" si="55"/>
        <v>11.116820805300204</v>
      </c>
      <c r="T261" s="19">
        <f t="shared" si="56"/>
        <v>-4.3061302653231994</v>
      </c>
      <c r="U261" s="19">
        <f t="shared" si="57"/>
        <v>11.477094766546807</v>
      </c>
      <c r="V261" s="19">
        <f t="shared" si="58"/>
        <v>-4.0340391923872403</v>
      </c>
    </row>
    <row r="262" spans="1:22" x14ac:dyDescent="0.25">
      <c r="A262" s="26">
        <f>Wellpath!E262</f>
        <v>0</v>
      </c>
      <c r="B262" s="22">
        <v>0</v>
      </c>
      <c r="C262" s="22" t="e">
        <f>ABS(COS(Wellpath!$L262))*COS(Wellpath!$M262)*MAX(1,SQRT(10/(Wellpath!K262-Wellpath!K261)))</f>
        <v>#DIV/0!</v>
      </c>
      <c r="D262" s="22" t="str">
        <f>IF(ABS(Wellpath!$L262)&lt;VerticalInc,"SING",-ABS(COS(Wellpath!$L262))*SIN(Wellpath!$M262)/SIN(Wellpath!$L262)*MAX(1,SQRT(10/(Wellpath!$K262-Wellpath!$K261))))</f>
        <v>SING</v>
      </c>
      <c r="E262" s="20">
        <f>IF(D262="SING",(Wellpath!K263-Wellpath!K261)/2*Model!$W$35,Model!$W$35*((drdp!B262+drdp!K262)*XYM3E!$B262+(drdp!E262+drdp!N262)*XYM3E!$C262+(drdp!H262+drdp!Q262)*XYM3E!$D262))</f>
        <v>0</v>
      </c>
      <c r="F262" s="20">
        <f>IF(D262="SING",0,Model!$W$35*((drdp!C262+drdp!L262)*XYM3E!$B262+(drdp!F262+drdp!O262)*XYM3E!$C262+(drdp!I262+drdp!R262)*XYM3E!$D262))</f>
        <v>0</v>
      </c>
      <c r="G262" s="20">
        <f>IF(D262="SING",0,Model!$W$35*((drdp!D262+drdp!M262)*XYM3E!$B262+(drdp!G262+drdp!P262)*XYM3E!$C262+(drdp!J262+drdp!S262)*XYM3E!$D262))</f>
        <v>0</v>
      </c>
      <c r="H262" s="18">
        <f>IF(D262="SING",(Wellpath!K262-Wellpath!K261)/2*Model!$W$35,Model!$W$35*((drdp!B262)*XYM3E!$B262+(drdp!E262)*XYM3E!$C262+(drdp!H262)*XYM3E!$D262))</f>
        <v>0</v>
      </c>
      <c r="I262" s="18">
        <f>IF(D262="SING",0,Model!$W$35*((drdp!C262)*XYM3E!$B262+(drdp!F262)*XYM3E!$C262+(drdp!I262)*XYM3E!$D262))</f>
        <v>0</v>
      </c>
      <c r="J262" s="18">
        <f>IF(D262="SING",0,Model!$W$35*((drdp!D262)*XYM3E!$B262+(drdp!G262)*XYM3E!$C262+(drdp!J262)*XYM3E!$D262))</f>
        <v>0</v>
      </c>
      <c r="K262" s="21">
        <f t="shared" si="47"/>
        <v>113.49754171379381</v>
      </c>
      <c r="L262" s="21">
        <f t="shared" si="48"/>
        <v>1.5011812153540485</v>
      </c>
      <c r="M262" s="21">
        <f t="shared" si="49"/>
        <v>11.116820805300204</v>
      </c>
      <c r="N262" s="21">
        <f t="shared" si="50"/>
        <v>-4.3061302653231994</v>
      </c>
      <c r="O262" s="21">
        <f t="shared" si="51"/>
        <v>11.477094766546807</v>
      </c>
      <c r="P262" s="21">
        <f t="shared" si="52"/>
        <v>-4.0340391923872403</v>
      </c>
      <c r="Q262" s="19">
        <f t="shared" si="53"/>
        <v>113.49754171379381</v>
      </c>
      <c r="R262" s="19">
        <f t="shared" si="54"/>
        <v>1.5011812153540485</v>
      </c>
      <c r="S262" s="19">
        <f t="shared" si="55"/>
        <v>11.116820805300204</v>
      </c>
      <c r="T262" s="19">
        <f t="shared" si="56"/>
        <v>-4.3061302653231994</v>
      </c>
      <c r="U262" s="19">
        <f t="shared" si="57"/>
        <v>11.477094766546807</v>
      </c>
      <c r="V262" s="19">
        <f t="shared" si="58"/>
        <v>-4.0340391923872403</v>
      </c>
    </row>
    <row r="263" spans="1:22" x14ac:dyDescent="0.25">
      <c r="A263" s="26">
        <f>Wellpath!E263</f>
        <v>0</v>
      </c>
      <c r="B263" s="22">
        <v>0</v>
      </c>
      <c r="C263" s="22" t="e">
        <f>ABS(COS(Wellpath!$L263))*COS(Wellpath!$M263)*MAX(1,SQRT(10/(Wellpath!K263-Wellpath!K262)))</f>
        <v>#DIV/0!</v>
      </c>
      <c r="D263" s="22" t="str">
        <f>IF(ABS(Wellpath!$L263)&lt;VerticalInc,"SING",-ABS(COS(Wellpath!$L263))*SIN(Wellpath!$M263)/SIN(Wellpath!$L263)*MAX(1,SQRT(10/(Wellpath!$K263-Wellpath!$K262))))</f>
        <v>SING</v>
      </c>
      <c r="E263" s="20">
        <f>IF(D263="SING",(Wellpath!K264-Wellpath!K262)/2*Model!$W$35,Model!$W$35*((drdp!B263+drdp!K263)*XYM3E!$B263+(drdp!E263+drdp!N263)*XYM3E!$C263+(drdp!H263+drdp!Q263)*XYM3E!$D263))</f>
        <v>0</v>
      </c>
      <c r="F263" s="20">
        <f>IF(D263="SING",0,Model!$W$35*((drdp!C263+drdp!L263)*XYM3E!$B263+(drdp!F263+drdp!O263)*XYM3E!$C263+(drdp!I263+drdp!R263)*XYM3E!$D263))</f>
        <v>0</v>
      </c>
      <c r="G263" s="20">
        <f>IF(D263="SING",0,Model!$W$35*((drdp!D263+drdp!M263)*XYM3E!$B263+(drdp!G263+drdp!P263)*XYM3E!$C263+(drdp!J263+drdp!S263)*XYM3E!$D263))</f>
        <v>0</v>
      </c>
      <c r="H263" s="18">
        <f>IF(D263="SING",(Wellpath!K263-Wellpath!K262)/2*Model!$W$35,Model!$W$35*((drdp!B263)*XYM3E!$B263+(drdp!E263)*XYM3E!$C263+(drdp!H263)*XYM3E!$D263))</f>
        <v>0</v>
      </c>
      <c r="I263" s="18">
        <f>IF(D263="SING",0,Model!$W$35*((drdp!C263)*XYM3E!$B263+(drdp!F263)*XYM3E!$C263+(drdp!I263)*XYM3E!$D263))</f>
        <v>0</v>
      </c>
      <c r="J263" s="18">
        <f>IF(D263="SING",0,Model!$W$35*((drdp!D263)*XYM3E!$B263+(drdp!G263)*XYM3E!$C263+(drdp!J263)*XYM3E!$D263))</f>
        <v>0</v>
      </c>
      <c r="K263" s="21">
        <f t="shared" ref="K263:K271" si="59">K262+E263^2</f>
        <v>113.49754171379381</v>
      </c>
      <c r="L263" s="21">
        <f t="shared" ref="L263:L271" si="60">L262+F263^2</f>
        <v>1.5011812153540485</v>
      </c>
      <c r="M263" s="21">
        <f t="shared" ref="M263:M271" si="61">M262+G263^2</f>
        <v>11.116820805300204</v>
      </c>
      <c r="N263" s="21">
        <f t="shared" ref="N263:N271" si="62">N262+E263*F263</f>
        <v>-4.3061302653231994</v>
      </c>
      <c r="O263" s="21">
        <f t="shared" ref="O263:O271" si="63">O262+E263*G263</f>
        <v>11.477094766546807</v>
      </c>
      <c r="P263" s="21">
        <f t="shared" ref="P263:P271" si="64">P262+F263*G263</f>
        <v>-4.0340391923872403</v>
      </c>
      <c r="Q263" s="19">
        <f t="shared" ref="Q263:Q271" si="65">K262+H263^2</f>
        <v>113.49754171379381</v>
      </c>
      <c r="R263" s="19">
        <f t="shared" ref="R263:R271" si="66">L262+I263^2</f>
        <v>1.5011812153540485</v>
      </c>
      <c r="S263" s="19">
        <f t="shared" ref="S263:S271" si="67">M262+J263^2</f>
        <v>11.116820805300204</v>
      </c>
      <c r="T263" s="19">
        <f t="shared" ref="T263:T271" si="68">N262+H263*I263</f>
        <v>-4.3061302653231994</v>
      </c>
      <c r="U263" s="19">
        <f t="shared" ref="U263:U271" si="69">O262+H263*J263</f>
        <v>11.477094766546807</v>
      </c>
      <c r="V263" s="19">
        <f t="shared" ref="V263:V271" si="70">P262+I263*J263</f>
        <v>-4.0340391923872403</v>
      </c>
    </row>
    <row r="264" spans="1:22" x14ac:dyDescent="0.25">
      <c r="A264" s="26">
        <f>Wellpath!E264</f>
        <v>0</v>
      </c>
      <c r="B264" s="22">
        <v>0</v>
      </c>
      <c r="C264" s="22" t="e">
        <f>ABS(COS(Wellpath!$L264))*COS(Wellpath!$M264)*MAX(1,SQRT(10/(Wellpath!K264-Wellpath!K263)))</f>
        <v>#DIV/0!</v>
      </c>
      <c r="D264" s="22" t="str">
        <f>IF(ABS(Wellpath!$L264)&lt;VerticalInc,"SING",-ABS(COS(Wellpath!$L264))*SIN(Wellpath!$M264)/SIN(Wellpath!$L264)*MAX(1,SQRT(10/(Wellpath!$K264-Wellpath!$K263))))</f>
        <v>SING</v>
      </c>
      <c r="E264" s="20">
        <f>IF(D264="SING",(Wellpath!K265-Wellpath!K263)/2*Model!$W$35,Model!$W$35*((drdp!B264+drdp!K264)*XYM3E!$B264+(drdp!E264+drdp!N264)*XYM3E!$C264+(drdp!H264+drdp!Q264)*XYM3E!$D264))</f>
        <v>0</v>
      </c>
      <c r="F264" s="20">
        <f>IF(D264="SING",0,Model!$W$35*((drdp!C264+drdp!L264)*XYM3E!$B264+(drdp!F264+drdp!O264)*XYM3E!$C264+(drdp!I264+drdp!R264)*XYM3E!$D264))</f>
        <v>0</v>
      </c>
      <c r="G264" s="20">
        <f>IF(D264="SING",0,Model!$W$35*((drdp!D264+drdp!M264)*XYM3E!$B264+(drdp!G264+drdp!P264)*XYM3E!$C264+(drdp!J264+drdp!S264)*XYM3E!$D264))</f>
        <v>0</v>
      </c>
      <c r="H264" s="18">
        <f>IF(D264="SING",(Wellpath!K264-Wellpath!K263)/2*Model!$W$35,Model!$W$35*((drdp!B264)*XYM3E!$B264+(drdp!E264)*XYM3E!$C264+(drdp!H264)*XYM3E!$D264))</f>
        <v>0</v>
      </c>
      <c r="I264" s="18">
        <f>IF(D264="SING",0,Model!$W$35*((drdp!C264)*XYM3E!$B264+(drdp!F264)*XYM3E!$C264+(drdp!I264)*XYM3E!$D264))</f>
        <v>0</v>
      </c>
      <c r="J264" s="18">
        <f>IF(D264="SING",0,Model!$W$35*((drdp!D264)*XYM3E!$B264+(drdp!G264)*XYM3E!$C264+(drdp!J264)*XYM3E!$D264))</f>
        <v>0</v>
      </c>
      <c r="K264" s="21">
        <f t="shared" si="59"/>
        <v>113.49754171379381</v>
      </c>
      <c r="L264" s="21">
        <f t="shared" si="60"/>
        <v>1.5011812153540485</v>
      </c>
      <c r="M264" s="21">
        <f t="shared" si="61"/>
        <v>11.116820805300204</v>
      </c>
      <c r="N264" s="21">
        <f t="shared" si="62"/>
        <v>-4.3061302653231994</v>
      </c>
      <c r="O264" s="21">
        <f t="shared" si="63"/>
        <v>11.477094766546807</v>
      </c>
      <c r="P264" s="21">
        <f t="shared" si="64"/>
        <v>-4.0340391923872403</v>
      </c>
      <c r="Q264" s="19">
        <f t="shared" si="65"/>
        <v>113.49754171379381</v>
      </c>
      <c r="R264" s="19">
        <f t="shared" si="66"/>
        <v>1.5011812153540485</v>
      </c>
      <c r="S264" s="19">
        <f t="shared" si="67"/>
        <v>11.116820805300204</v>
      </c>
      <c r="T264" s="19">
        <f t="shared" si="68"/>
        <v>-4.3061302653231994</v>
      </c>
      <c r="U264" s="19">
        <f t="shared" si="69"/>
        <v>11.477094766546807</v>
      </c>
      <c r="V264" s="19">
        <f t="shared" si="70"/>
        <v>-4.0340391923872403</v>
      </c>
    </row>
    <row r="265" spans="1:22" x14ac:dyDescent="0.25">
      <c r="A265" s="26">
        <f>Wellpath!E265</f>
        <v>0</v>
      </c>
      <c r="B265" s="22">
        <v>0</v>
      </c>
      <c r="C265" s="22" t="e">
        <f>ABS(COS(Wellpath!$L265))*COS(Wellpath!$M265)*MAX(1,SQRT(10/(Wellpath!K265-Wellpath!K264)))</f>
        <v>#DIV/0!</v>
      </c>
      <c r="D265" s="22" t="str">
        <f>IF(ABS(Wellpath!$L265)&lt;VerticalInc,"SING",-ABS(COS(Wellpath!$L265))*SIN(Wellpath!$M265)/SIN(Wellpath!$L265)*MAX(1,SQRT(10/(Wellpath!$K265-Wellpath!$K264))))</f>
        <v>SING</v>
      </c>
      <c r="E265" s="20">
        <f>IF(D265="SING",(Wellpath!K266-Wellpath!K264)/2*Model!$W$35,Model!$W$35*((drdp!B265+drdp!K265)*XYM3E!$B265+(drdp!E265+drdp!N265)*XYM3E!$C265+(drdp!H265+drdp!Q265)*XYM3E!$D265))</f>
        <v>0</v>
      </c>
      <c r="F265" s="20">
        <f>IF(D265="SING",0,Model!$W$35*((drdp!C265+drdp!L265)*XYM3E!$B265+(drdp!F265+drdp!O265)*XYM3E!$C265+(drdp!I265+drdp!R265)*XYM3E!$D265))</f>
        <v>0</v>
      </c>
      <c r="G265" s="20">
        <f>IF(D265="SING",0,Model!$W$35*((drdp!D265+drdp!M265)*XYM3E!$B265+(drdp!G265+drdp!P265)*XYM3E!$C265+(drdp!J265+drdp!S265)*XYM3E!$D265))</f>
        <v>0</v>
      </c>
      <c r="H265" s="18">
        <f>IF(D265="SING",(Wellpath!K265-Wellpath!K264)/2*Model!$W$35,Model!$W$35*((drdp!B265)*XYM3E!$B265+(drdp!E265)*XYM3E!$C265+(drdp!H265)*XYM3E!$D265))</f>
        <v>0</v>
      </c>
      <c r="I265" s="18">
        <f>IF(D265="SING",0,Model!$W$35*((drdp!C265)*XYM3E!$B265+(drdp!F265)*XYM3E!$C265+(drdp!I265)*XYM3E!$D265))</f>
        <v>0</v>
      </c>
      <c r="J265" s="18">
        <f>IF(D265="SING",0,Model!$W$35*((drdp!D265)*XYM3E!$B265+(drdp!G265)*XYM3E!$C265+(drdp!J265)*XYM3E!$D265))</f>
        <v>0</v>
      </c>
      <c r="K265" s="21">
        <f t="shared" si="59"/>
        <v>113.49754171379381</v>
      </c>
      <c r="L265" s="21">
        <f t="shared" si="60"/>
        <v>1.5011812153540485</v>
      </c>
      <c r="M265" s="21">
        <f t="shared" si="61"/>
        <v>11.116820805300204</v>
      </c>
      <c r="N265" s="21">
        <f t="shared" si="62"/>
        <v>-4.3061302653231994</v>
      </c>
      <c r="O265" s="21">
        <f t="shared" si="63"/>
        <v>11.477094766546807</v>
      </c>
      <c r="P265" s="21">
        <f t="shared" si="64"/>
        <v>-4.0340391923872403</v>
      </c>
      <c r="Q265" s="19">
        <f t="shared" si="65"/>
        <v>113.49754171379381</v>
      </c>
      <c r="R265" s="19">
        <f t="shared" si="66"/>
        <v>1.5011812153540485</v>
      </c>
      <c r="S265" s="19">
        <f t="shared" si="67"/>
        <v>11.116820805300204</v>
      </c>
      <c r="T265" s="19">
        <f t="shared" si="68"/>
        <v>-4.3061302653231994</v>
      </c>
      <c r="U265" s="19">
        <f t="shared" si="69"/>
        <v>11.477094766546807</v>
      </c>
      <c r="V265" s="19">
        <f t="shared" si="70"/>
        <v>-4.0340391923872403</v>
      </c>
    </row>
    <row r="266" spans="1:22" x14ac:dyDescent="0.25">
      <c r="A266" s="26">
        <f>Wellpath!E266</f>
        <v>0</v>
      </c>
      <c r="B266" s="22">
        <v>0</v>
      </c>
      <c r="C266" s="22" t="e">
        <f>ABS(COS(Wellpath!$L266))*COS(Wellpath!$M266)*MAX(1,SQRT(10/(Wellpath!K266-Wellpath!K265)))</f>
        <v>#DIV/0!</v>
      </c>
      <c r="D266" s="22" t="str">
        <f>IF(ABS(Wellpath!$L266)&lt;VerticalInc,"SING",-ABS(COS(Wellpath!$L266))*SIN(Wellpath!$M266)/SIN(Wellpath!$L266)*MAX(1,SQRT(10/(Wellpath!$K266-Wellpath!$K265))))</f>
        <v>SING</v>
      </c>
      <c r="E266" s="20">
        <f>IF(D266="SING",(Wellpath!K267-Wellpath!K265)/2*Model!$W$35,Model!$W$35*((drdp!B266+drdp!K266)*XYM3E!$B266+(drdp!E266+drdp!N266)*XYM3E!$C266+(drdp!H266+drdp!Q266)*XYM3E!$D266))</f>
        <v>0</v>
      </c>
      <c r="F266" s="20">
        <f>IF(D266="SING",0,Model!$W$35*((drdp!C266+drdp!L266)*XYM3E!$B266+(drdp!F266+drdp!O266)*XYM3E!$C266+(drdp!I266+drdp!R266)*XYM3E!$D266))</f>
        <v>0</v>
      </c>
      <c r="G266" s="20">
        <f>IF(D266="SING",0,Model!$W$35*((drdp!D266+drdp!M266)*XYM3E!$B266+(drdp!G266+drdp!P266)*XYM3E!$C266+(drdp!J266+drdp!S266)*XYM3E!$D266))</f>
        <v>0</v>
      </c>
      <c r="H266" s="18">
        <f>IF(D266="SING",(Wellpath!K266-Wellpath!K265)/2*Model!$W$35,Model!$W$35*((drdp!B266)*XYM3E!$B266+(drdp!E266)*XYM3E!$C266+(drdp!H266)*XYM3E!$D266))</f>
        <v>0</v>
      </c>
      <c r="I266" s="18">
        <f>IF(D266="SING",0,Model!$W$35*((drdp!C266)*XYM3E!$B266+(drdp!F266)*XYM3E!$C266+(drdp!I266)*XYM3E!$D266))</f>
        <v>0</v>
      </c>
      <c r="J266" s="18">
        <f>IF(D266="SING",0,Model!$W$35*((drdp!D266)*XYM3E!$B266+(drdp!G266)*XYM3E!$C266+(drdp!J266)*XYM3E!$D266))</f>
        <v>0</v>
      </c>
      <c r="K266" s="21">
        <f t="shared" si="59"/>
        <v>113.49754171379381</v>
      </c>
      <c r="L266" s="21">
        <f t="shared" si="60"/>
        <v>1.5011812153540485</v>
      </c>
      <c r="M266" s="21">
        <f t="shared" si="61"/>
        <v>11.116820805300204</v>
      </c>
      <c r="N266" s="21">
        <f t="shared" si="62"/>
        <v>-4.3061302653231994</v>
      </c>
      <c r="O266" s="21">
        <f t="shared" si="63"/>
        <v>11.477094766546807</v>
      </c>
      <c r="P266" s="21">
        <f t="shared" si="64"/>
        <v>-4.0340391923872403</v>
      </c>
      <c r="Q266" s="19">
        <f t="shared" si="65"/>
        <v>113.49754171379381</v>
      </c>
      <c r="R266" s="19">
        <f t="shared" si="66"/>
        <v>1.5011812153540485</v>
      </c>
      <c r="S266" s="19">
        <f t="shared" si="67"/>
        <v>11.116820805300204</v>
      </c>
      <c r="T266" s="19">
        <f t="shared" si="68"/>
        <v>-4.3061302653231994</v>
      </c>
      <c r="U266" s="19">
        <f t="shared" si="69"/>
        <v>11.477094766546807</v>
      </c>
      <c r="V266" s="19">
        <f t="shared" si="70"/>
        <v>-4.0340391923872403</v>
      </c>
    </row>
    <row r="267" spans="1:22" x14ac:dyDescent="0.25">
      <c r="A267" s="26">
        <f>Wellpath!E267</f>
        <v>0</v>
      </c>
      <c r="B267" s="22">
        <v>0</v>
      </c>
      <c r="C267" s="22" t="e">
        <f>ABS(COS(Wellpath!$L267))*COS(Wellpath!$M267)*MAX(1,SQRT(10/(Wellpath!K267-Wellpath!K266)))</f>
        <v>#DIV/0!</v>
      </c>
      <c r="D267" s="22" t="str">
        <f>IF(ABS(Wellpath!$L267)&lt;VerticalInc,"SING",-ABS(COS(Wellpath!$L267))*SIN(Wellpath!$M267)/SIN(Wellpath!$L267)*MAX(1,SQRT(10/(Wellpath!$K267-Wellpath!$K266))))</f>
        <v>SING</v>
      </c>
      <c r="E267" s="20">
        <f>IF(D267="SING",(Wellpath!K268-Wellpath!K266)/2*Model!$W$35,Model!$W$35*((drdp!B267+drdp!K267)*XYM3E!$B267+(drdp!E267+drdp!N267)*XYM3E!$C267+(drdp!H267+drdp!Q267)*XYM3E!$D267))</f>
        <v>0</v>
      </c>
      <c r="F267" s="20">
        <f>IF(D267="SING",0,Model!$W$35*((drdp!C267+drdp!L267)*XYM3E!$B267+(drdp!F267+drdp!O267)*XYM3E!$C267+(drdp!I267+drdp!R267)*XYM3E!$D267))</f>
        <v>0</v>
      </c>
      <c r="G267" s="20">
        <f>IF(D267="SING",0,Model!$W$35*((drdp!D267+drdp!M267)*XYM3E!$B267+(drdp!G267+drdp!P267)*XYM3E!$C267+(drdp!J267+drdp!S267)*XYM3E!$D267))</f>
        <v>0</v>
      </c>
      <c r="H267" s="18">
        <f>IF(D267="SING",(Wellpath!K267-Wellpath!K266)/2*Model!$W$35,Model!$W$35*((drdp!B267)*XYM3E!$B267+(drdp!E267)*XYM3E!$C267+(drdp!H267)*XYM3E!$D267))</f>
        <v>0</v>
      </c>
      <c r="I267" s="18">
        <f>IF(D267="SING",0,Model!$W$35*((drdp!C267)*XYM3E!$B267+(drdp!F267)*XYM3E!$C267+(drdp!I267)*XYM3E!$D267))</f>
        <v>0</v>
      </c>
      <c r="J267" s="18">
        <f>IF(D267="SING",0,Model!$W$35*((drdp!D267)*XYM3E!$B267+(drdp!G267)*XYM3E!$C267+(drdp!J267)*XYM3E!$D267))</f>
        <v>0</v>
      </c>
      <c r="K267" s="21">
        <f t="shared" si="59"/>
        <v>113.49754171379381</v>
      </c>
      <c r="L267" s="21">
        <f t="shared" si="60"/>
        <v>1.5011812153540485</v>
      </c>
      <c r="M267" s="21">
        <f t="shared" si="61"/>
        <v>11.116820805300204</v>
      </c>
      <c r="N267" s="21">
        <f t="shared" si="62"/>
        <v>-4.3061302653231994</v>
      </c>
      <c r="O267" s="21">
        <f t="shared" si="63"/>
        <v>11.477094766546807</v>
      </c>
      <c r="P267" s="21">
        <f t="shared" si="64"/>
        <v>-4.0340391923872403</v>
      </c>
      <c r="Q267" s="19">
        <f t="shared" si="65"/>
        <v>113.49754171379381</v>
      </c>
      <c r="R267" s="19">
        <f t="shared" si="66"/>
        <v>1.5011812153540485</v>
      </c>
      <c r="S267" s="19">
        <f t="shared" si="67"/>
        <v>11.116820805300204</v>
      </c>
      <c r="T267" s="19">
        <f t="shared" si="68"/>
        <v>-4.3061302653231994</v>
      </c>
      <c r="U267" s="19">
        <f t="shared" si="69"/>
        <v>11.477094766546807</v>
      </c>
      <c r="V267" s="19">
        <f t="shared" si="70"/>
        <v>-4.0340391923872403</v>
      </c>
    </row>
    <row r="268" spans="1:22" x14ac:dyDescent="0.25">
      <c r="A268" s="26">
        <f>Wellpath!E268</f>
        <v>0</v>
      </c>
      <c r="B268" s="22">
        <v>0</v>
      </c>
      <c r="C268" s="22" t="e">
        <f>ABS(COS(Wellpath!$L268))*COS(Wellpath!$M268)*MAX(1,SQRT(10/(Wellpath!K268-Wellpath!K267)))</f>
        <v>#DIV/0!</v>
      </c>
      <c r="D268" s="22" t="str">
        <f>IF(ABS(Wellpath!$L268)&lt;VerticalInc,"SING",-ABS(COS(Wellpath!$L268))*SIN(Wellpath!$M268)/SIN(Wellpath!$L268)*MAX(1,SQRT(10/(Wellpath!$K268-Wellpath!$K267))))</f>
        <v>SING</v>
      </c>
      <c r="E268" s="20">
        <f>IF(D268="SING",(Wellpath!K269-Wellpath!K267)/2*Model!$W$35,Model!$W$35*((drdp!B268+drdp!K268)*XYM3E!$B268+(drdp!E268+drdp!N268)*XYM3E!$C268+(drdp!H268+drdp!Q268)*XYM3E!$D268))</f>
        <v>0</v>
      </c>
      <c r="F268" s="20">
        <f>IF(D268="SING",0,Model!$W$35*((drdp!C268+drdp!L268)*XYM3E!$B268+(drdp!F268+drdp!O268)*XYM3E!$C268+(drdp!I268+drdp!R268)*XYM3E!$D268))</f>
        <v>0</v>
      </c>
      <c r="G268" s="20">
        <f>IF(D268="SING",0,Model!$W$35*((drdp!D268+drdp!M268)*XYM3E!$B268+(drdp!G268+drdp!P268)*XYM3E!$C268+(drdp!J268+drdp!S268)*XYM3E!$D268))</f>
        <v>0</v>
      </c>
      <c r="H268" s="18">
        <f>IF(D268="SING",(Wellpath!K268-Wellpath!K267)/2*Model!$W$35,Model!$W$35*((drdp!B268)*XYM3E!$B268+(drdp!E268)*XYM3E!$C268+(drdp!H268)*XYM3E!$D268))</f>
        <v>0</v>
      </c>
      <c r="I268" s="18">
        <f>IF(D268="SING",0,Model!$W$35*((drdp!C268)*XYM3E!$B268+(drdp!F268)*XYM3E!$C268+(drdp!I268)*XYM3E!$D268))</f>
        <v>0</v>
      </c>
      <c r="J268" s="18">
        <f>IF(D268="SING",0,Model!$W$35*((drdp!D268)*XYM3E!$B268+(drdp!G268)*XYM3E!$C268+(drdp!J268)*XYM3E!$D268))</f>
        <v>0</v>
      </c>
      <c r="K268" s="21">
        <f t="shared" si="59"/>
        <v>113.49754171379381</v>
      </c>
      <c r="L268" s="21">
        <f t="shared" si="60"/>
        <v>1.5011812153540485</v>
      </c>
      <c r="M268" s="21">
        <f t="shared" si="61"/>
        <v>11.116820805300204</v>
      </c>
      <c r="N268" s="21">
        <f t="shared" si="62"/>
        <v>-4.3061302653231994</v>
      </c>
      <c r="O268" s="21">
        <f t="shared" si="63"/>
        <v>11.477094766546807</v>
      </c>
      <c r="P268" s="21">
        <f t="shared" si="64"/>
        <v>-4.0340391923872403</v>
      </c>
      <c r="Q268" s="19">
        <f t="shared" si="65"/>
        <v>113.49754171379381</v>
      </c>
      <c r="R268" s="19">
        <f t="shared" si="66"/>
        <v>1.5011812153540485</v>
      </c>
      <c r="S268" s="19">
        <f t="shared" si="67"/>
        <v>11.116820805300204</v>
      </c>
      <c r="T268" s="19">
        <f t="shared" si="68"/>
        <v>-4.3061302653231994</v>
      </c>
      <c r="U268" s="19">
        <f t="shared" si="69"/>
        <v>11.477094766546807</v>
      </c>
      <c r="V268" s="19">
        <f t="shared" si="70"/>
        <v>-4.0340391923872403</v>
      </c>
    </row>
    <row r="269" spans="1:22" x14ac:dyDescent="0.25">
      <c r="A269" s="26">
        <f>Wellpath!E269</f>
        <v>0</v>
      </c>
      <c r="B269" s="22">
        <v>0</v>
      </c>
      <c r="C269" s="22" t="e">
        <f>ABS(COS(Wellpath!$L269))*COS(Wellpath!$M269)*MAX(1,SQRT(10/(Wellpath!K269-Wellpath!K268)))</f>
        <v>#DIV/0!</v>
      </c>
      <c r="D269" s="22" t="str">
        <f>IF(ABS(Wellpath!$L269)&lt;VerticalInc,"SING",-ABS(COS(Wellpath!$L269))*SIN(Wellpath!$M269)/SIN(Wellpath!$L269)*MAX(1,SQRT(10/(Wellpath!$K269-Wellpath!$K268))))</f>
        <v>SING</v>
      </c>
      <c r="E269" s="20">
        <f>IF(D269="SING",(Wellpath!K270-Wellpath!K268)/2*Model!$W$35,Model!$W$35*((drdp!B269+drdp!K269)*XYM3E!$B269+(drdp!E269+drdp!N269)*XYM3E!$C269+(drdp!H269+drdp!Q269)*XYM3E!$D269))</f>
        <v>0</v>
      </c>
      <c r="F269" s="20">
        <f>IF(D269="SING",0,Model!$W$35*((drdp!C269+drdp!L269)*XYM3E!$B269+(drdp!F269+drdp!O269)*XYM3E!$C269+(drdp!I269+drdp!R269)*XYM3E!$D269))</f>
        <v>0</v>
      </c>
      <c r="G269" s="20">
        <f>IF(D269="SING",0,Model!$W$35*((drdp!D269+drdp!M269)*XYM3E!$B269+(drdp!G269+drdp!P269)*XYM3E!$C269+(drdp!J269+drdp!S269)*XYM3E!$D269))</f>
        <v>0</v>
      </c>
      <c r="H269" s="18">
        <f>IF(D269="SING",(Wellpath!K269-Wellpath!K268)/2*Model!$W$35,Model!$W$35*((drdp!B269)*XYM3E!$B269+(drdp!E269)*XYM3E!$C269+(drdp!H269)*XYM3E!$D269))</f>
        <v>0</v>
      </c>
      <c r="I269" s="18">
        <f>IF(D269="SING",0,Model!$W$35*((drdp!C269)*XYM3E!$B269+(drdp!F269)*XYM3E!$C269+(drdp!I269)*XYM3E!$D269))</f>
        <v>0</v>
      </c>
      <c r="J269" s="18">
        <f>IF(D269="SING",0,Model!$W$35*((drdp!D269)*XYM3E!$B269+(drdp!G269)*XYM3E!$C269+(drdp!J269)*XYM3E!$D269))</f>
        <v>0</v>
      </c>
      <c r="K269" s="21">
        <f t="shared" si="59"/>
        <v>113.49754171379381</v>
      </c>
      <c r="L269" s="21">
        <f t="shared" si="60"/>
        <v>1.5011812153540485</v>
      </c>
      <c r="M269" s="21">
        <f t="shared" si="61"/>
        <v>11.116820805300204</v>
      </c>
      <c r="N269" s="21">
        <f t="shared" si="62"/>
        <v>-4.3061302653231994</v>
      </c>
      <c r="O269" s="21">
        <f t="shared" si="63"/>
        <v>11.477094766546807</v>
      </c>
      <c r="P269" s="21">
        <f t="shared" si="64"/>
        <v>-4.0340391923872403</v>
      </c>
      <c r="Q269" s="19">
        <f t="shared" si="65"/>
        <v>113.49754171379381</v>
      </c>
      <c r="R269" s="19">
        <f t="shared" si="66"/>
        <v>1.5011812153540485</v>
      </c>
      <c r="S269" s="19">
        <f t="shared" si="67"/>
        <v>11.116820805300204</v>
      </c>
      <c r="T269" s="19">
        <f t="shared" si="68"/>
        <v>-4.3061302653231994</v>
      </c>
      <c r="U269" s="19">
        <f t="shared" si="69"/>
        <v>11.477094766546807</v>
      </c>
      <c r="V269" s="19">
        <f t="shared" si="70"/>
        <v>-4.0340391923872403</v>
      </c>
    </row>
    <row r="270" spans="1:22" x14ac:dyDescent="0.25">
      <c r="A270" s="26">
        <f>Wellpath!E270</f>
        <v>0</v>
      </c>
      <c r="B270" s="22">
        <v>0</v>
      </c>
      <c r="C270" s="22" t="e">
        <f>ABS(COS(Wellpath!$L270))*COS(Wellpath!$M270)*MAX(1,SQRT(10/(Wellpath!K270-Wellpath!K269)))</f>
        <v>#DIV/0!</v>
      </c>
      <c r="D270" s="22" t="str">
        <f>IF(ABS(Wellpath!$L270)&lt;VerticalInc,"SING",-ABS(COS(Wellpath!$L270))*SIN(Wellpath!$M270)/SIN(Wellpath!$L270)*MAX(1,SQRT(10/(Wellpath!$K270-Wellpath!$K269))))</f>
        <v>SING</v>
      </c>
      <c r="E270" s="20">
        <f>IF(D270="SING",(Wellpath!K271-Wellpath!K269)/2*Model!$W$35,Model!$W$35*((drdp!B270+drdp!K270)*XYM3E!$B270+(drdp!E270+drdp!N270)*XYM3E!$C270+(drdp!H270+drdp!Q270)*XYM3E!$D270))</f>
        <v>0</v>
      </c>
      <c r="F270" s="20">
        <f>IF(D270="SING",0,Model!$W$35*((drdp!C270+drdp!L270)*XYM3E!$B270+(drdp!F270+drdp!O270)*XYM3E!$C270+(drdp!I270+drdp!R270)*XYM3E!$D270))</f>
        <v>0</v>
      </c>
      <c r="G270" s="20">
        <f>IF(D270="SING",0,Model!$W$35*((drdp!D270+drdp!M270)*XYM3E!$B270+(drdp!G270+drdp!P270)*XYM3E!$C270+(drdp!J270+drdp!S270)*XYM3E!$D270))</f>
        <v>0</v>
      </c>
      <c r="H270" s="18">
        <f>IF(D270="SING",(Wellpath!K270-Wellpath!K269)/2*Model!$W$35,Model!$W$35*((drdp!B270)*XYM3E!$B270+(drdp!E270)*XYM3E!$C270+(drdp!H270)*XYM3E!$D270))</f>
        <v>0</v>
      </c>
      <c r="I270" s="18">
        <f>IF(D270="SING",0,Model!$W$35*((drdp!C270)*XYM3E!$B270+(drdp!F270)*XYM3E!$C270+(drdp!I270)*XYM3E!$D270))</f>
        <v>0</v>
      </c>
      <c r="J270" s="18">
        <f>IF(D270="SING",0,Model!$W$35*((drdp!D270)*XYM3E!$B270+(drdp!G270)*XYM3E!$C270+(drdp!J270)*XYM3E!$D270))</f>
        <v>0</v>
      </c>
      <c r="K270" s="21">
        <f t="shared" si="59"/>
        <v>113.49754171379381</v>
      </c>
      <c r="L270" s="21">
        <f t="shared" si="60"/>
        <v>1.5011812153540485</v>
      </c>
      <c r="M270" s="21">
        <f t="shared" si="61"/>
        <v>11.116820805300204</v>
      </c>
      <c r="N270" s="21">
        <f t="shared" si="62"/>
        <v>-4.3061302653231994</v>
      </c>
      <c r="O270" s="21">
        <f t="shared" si="63"/>
        <v>11.477094766546807</v>
      </c>
      <c r="P270" s="21">
        <f t="shared" si="64"/>
        <v>-4.0340391923872403</v>
      </c>
      <c r="Q270" s="19">
        <f t="shared" si="65"/>
        <v>113.49754171379381</v>
      </c>
      <c r="R270" s="19">
        <f t="shared" si="66"/>
        <v>1.5011812153540485</v>
      </c>
      <c r="S270" s="19">
        <f t="shared" si="67"/>
        <v>11.116820805300204</v>
      </c>
      <c r="T270" s="19">
        <f t="shared" si="68"/>
        <v>-4.3061302653231994</v>
      </c>
      <c r="U270" s="19">
        <f t="shared" si="69"/>
        <v>11.477094766546807</v>
      </c>
      <c r="V270" s="19">
        <f t="shared" si="70"/>
        <v>-4.0340391923872403</v>
      </c>
    </row>
    <row r="271" spans="1:22" x14ac:dyDescent="0.25">
      <c r="A271" s="26">
        <f>Wellpath!E271</f>
        <v>0</v>
      </c>
      <c r="B271" s="22">
        <v>0</v>
      </c>
      <c r="C271" s="22" t="e">
        <f>ABS(COS(Wellpath!$L271))*COS(Wellpath!$M271)*MAX(1,SQRT(10/(Wellpath!K271-Wellpath!K270)))</f>
        <v>#DIV/0!</v>
      </c>
      <c r="D271" s="22" t="str">
        <f>IF(ABS(Wellpath!$L271)&lt;VerticalInc,"SING",-ABS(COS(Wellpath!$L271))*SIN(Wellpath!$M271)/SIN(Wellpath!$L271)*MAX(1,SQRT(10/(Wellpath!$K271-Wellpath!$K270))))</f>
        <v>SING</v>
      </c>
      <c r="E271" s="20">
        <f>IF(D271="SING",(Wellpath!K272-Wellpath!K270)/2*Model!$W$35,Model!$W$35*((drdp!B271+drdp!K271)*XYM3E!$B271+(drdp!E271+drdp!N271)*XYM3E!$C271+(drdp!H271+drdp!Q271)*XYM3E!$D271))</f>
        <v>0</v>
      </c>
      <c r="F271" s="20">
        <f>IF(D271="SING",0,Model!$W$35*((drdp!C271+drdp!L271)*XYM3E!$B271+(drdp!F271+drdp!O271)*XYM3E!$C271+(drdp!I271+drdp!R271)*XYM3E!$D271))</f>
        <v>0</v>
      </c>
      <c r="G271" s="20">
        <f>IF(D271="SING",0,Model!$W$35*((drdp!D271+drdp!M271)*XYM3E!$B271+(drdp!G271+drdp!P271)*XYM3E!$C271+(drdp!J271+drdp!S271)*XYM3E!$D271))</f>
        <v>0</v>
      </c>
      <c r="H271" s="18">
        <f>IF(D271="SING",(Wellpath!K271-Wellpath!K270)/2*Model!$W$35,Model!$W$35*((drdp!B271)*XYM3E!$B271+(drdp!E271)*XYM3E!$C271+(drdp!H271)*XYM3E!$D271))</f>
        <v>0</v>
      </c>
      <c r="I271" s="18">
        <f>IF(D271="SING",0,Model!$W$35*((drdp!C271)*XYM3E!$B271+(drdp!F271)*XYM3E!$C271+(drdp!I271)*XYM3E!$D271))</f>
        <v>0</v>
      </c>
      <c r="J271" s="18">
        <f>IF(D271="SING",0,Model!$W$35*((drdp!D271)*XYM3E!$B271+(drdp!G271)*XYM3E!$C271+(drdp!J271)*XYM3E!$D271))</f>
        <v>0</v>
      </c>
      <c r="K271" s="21">
        <f t="shared" si="59"/>
        <v>113.49754171379381</v>
      </c>
      <c r="L271" s="21">
        <f t="shared" si="60"/>
        <v>1.5011812153540485</v>
      </c>
      <c r="M271" s="21">
        <f t="shared" si="61"/>
        <v>11.116820805300204</v>
      </c>
      <c r="N271" s="21">
        <f t="shared" si="62"/>
        <v>-4.3061302653231994</v>
      </c>
      <c r="O271" s="21">
        <f t="shared" si="63"/>
        <v>11.477094766546807</v>
      </c>
      <c r="P271" s="21">
        <f t="shared" si="64"/>
        <v>-4.0340391923872403</v>
      </c>
      <c r="Q271" s="19">
        <f t="shared" si="65"/>
        <v>113.49754171379381</v>
      </c>
      <c r="R271" s="19">
        <f t="shared" si="66"/>
        <v>1.5011812153540485</v>
      </c>
      <c r="S271" s="19">
        <f t="shared" si="67"/>
        <v>11.116820805300204</v>
      </c>
      <c r="T271" s="19">
        <f t="shared" si="68"/>
        <v>-4.3061302653231994</v>
      </c>
      <c r="U271" s="19">
        <f t="shared" si="69"/>
        <v>11.477094766546807</v>
      </c>
      <c r="V271" s="19">
        <f t="shared" si="70"/>
        <v>-4.0340391923872403</v>
      </c>
    </row>
  </sheetData>
  <mergeCells count="5">
    <mergeCell ref="B1:D1"/>
    <mergeCell ref="E1:G1"/>
    <mergeCell ref="H1:J1"/>
    <mergeCell ref="K1:P1"/>
    <mergeCell ref="Q1:V1"/>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tint="0.59999389629810485"/>
  </sheetPr>
  <dimension ref="A1:V271"/>
  <sheetViews>
    <sheetView workbookViewId="0">
      <pane ySplit="2" topLeftCell="A3" activePane="bottomLeft" state="frozen"/>
      <selection activeCell="H39" sqref="H39"/>
      <selection pane="bottomLeft" activeCell="F9" sqref="F9"/>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3" width="11.28515625" style="17" customWidth="1"/>
    <col min="14" max="15" width="9.5703125" style="19" customWidth="1"/>
    <col min="16" max="16" width="11.5703125" style="19" customWidth="1"/>
    <col min="17" max="17" width="9.5703125" style="19" customWidth="1"/>
    <col min="18" max="18" width="10.28515625" style="19" customWidth="1"/>
    <col min="19" max="19" width="11.28515625" style="19" customWidth="1"/>
    <col min="20" max="16384" width="9.140625" style="10"/>
  </cols>
  <sheetData>
    <row r="1" spans="1:22" s="25" customFormat="1" x14ac:dyDescent="0.25">
      <c r="A1" s="14"/>
      <c r="B1" s="131" t="s">
        <v>43</v>
      </c>
      <c r="C1" s="131"/>
      <c r="D1" s="131"/>
      <c r="E1" s="122" t="s">
        <v>47</v>
      </c>
      <c r="F1" s="122"/>
      <c r="G1" s="122"/>
      <c r="H1" s="132" t="s">
        <v>48</v>
      </c>
      <c r="I1" s="132"/>
      <c r="J1" s="132"/>
      <c r="K1" s="141" t="s">
        <v>155</v>
      </c>
      <c r="L1" s="142"/>
      <c r="M1" s="142"/>
      <c r="N1" s="142"/>
      <c r="O1" s="142"/>
      <c r="P1" s="143"/>
      <c r="Q1" s="121" t="s">
        <v>49</v>
      </c>
      <c r="R1" s="121"/>
      <c r="S1" s="121"/>
      <c r="T1" s="121"/>
      <c r="U1" s="121"/>
      <c r="V1" s="121"/>
    </row>
    <row r="2" spans="1:22" s="25" customFormat="1" x14ac:dyDescent="0.25">
      <c r="A2" s="14" t="s">
        <v>37</v>
      </c>
      <c r="B2" s="27" t="s">
        <v>46</v>
      </c>
      <c r="C2" s="27" t="s">
        <v>44</v>
      </c>
      <c r="D2" s="27" t="s">
        <v>45</v>
      </c>
      <c r="E2" s="28" t="s">
        <v>38</v>
      </c>
      <c r="F2" s="28" t="s">
        <v>39</v>
      </c>
      <c r="G2" s="28" t="s">
        <v>40</v>
      </c>
      <c r="H2" s="29" t="s">
        <v>38</v>
      </c>
      <c r="I2" s="29" t="s">
        <v>39</v>
      </c>
      <c r="J2" s="29" t="s">
        <v>40</v>
      </c>
      <c r="K2" s="101" t="s">
        <v>50</v>
      </c>
      <c r="L2" s="101" t="s">
        <v>51</v>
      </c>
      <c r="M2" s="101" t="s">
        <v>52</v>
      </c>
      <c r="N2" s="101" t="s">
        <v>53</v>
      </c>
      <c r="O2" s="101" t="s">
        <v>54</v>
      </c>
      <c r="P2" s="101" t="s">
        <v>55</v>
      </c>
      <c r="Q2" s="102" t="s">
        <v>50</v>
      </c>
      <c r="R2" s="102" t="s">
        <v>51</v>
      </c>
      <c r="S2" s="102" t="s">
        <v>52</v>
      </c>
      <c r="T2" s="102" t="s">
        <v>53</v>
      </c>
      <c r="U2" s="102" t="s">
        <v>54</v>
      </c>
      <c r="V2" s="102" t="s">
        <v>55</v>
      </c>
    </row>
    <row r="3" spans="1:22" x14ac:dyDescent="0.25">
      <c r="A3" s="26">
        <f>Wellpath!E3</f>
        <v>0</v>
      </c>
      <c r="B3" s="22">
        <v>0</v>
      </c>
      <c r="C3" s="22">
        <f>ABS(COS(Wellpath!$L3))*SIN(Wellpath!$M3)</f>
        <v>0</v>
      </c>
      <c r="D3" s="22" t="str">
        <f>IF(ABS(Wellpath!$L3)&lt;VerticalInc,"SING",ABS(COS(Wellpath!$L3))*COS(Wellpath!$M3)/SIN(Wellpath!$L3))</f>
        <v>SING</v>
      </c>
      <c r="E3" s="20">
        <v>0</v>
      </c>
      <c r="F3" s="20">
        <v>0</v>
      </c>
      <c r="G3" s="20">
        <v>0</v>
      </c>
      <c r="H3" s="18">
        <v>0</v>
      </c>
      <c r="I3" s="18">
        <v>0</v>
      </c>
      <c r="J3" s="18">
        <v>0</v>
      </c>
      <c r="K3" s="21">
        <v>0</v>
      </c>
      <c r="L3" s="21">
        <f>I3</f>
        <v>0</v>
      </c>
      <c r="M3" s="21">
        <f>J3</f>
        <v>0</v>
      </c>
      <c r="N3" s="21">
        <f>E3*F3</f>
        <v>0</v>
      </c>
      <c r="O3" s="21">
        <f>E3*G3</f>
        <v>0</v>
      </c>
      <c r="P3" s="21">
        <f>F3*G3</f>
        <v>0</v>
      </c>
      <c r="Q3" s="19">
        <f>K3^2</f>
        <v>0</v>
      </c>
      <c r="R3" s="19">
        <f t="shared" ref="R3:S3" si="0">L3^2</f>
        <v>0</v>
      </c>
      <c r="S3" s="19">
        <f t="shared" si="0"/>
        <v>0</v>
      </c>
      <c r="T3" s="19">
        <f>K3*L3</f>
        <v>0</v>
      </c>
      <c r="U3" s="19">
        <f>K3*M3</f>
        <v>0</v>
      </c>
      <c r="V3" s="19">
        <f>L3*M3</f>
        <v>0</v>
      </c>
    </row>
    <row r="4" spans="1:22" x14ac:dyDescent="0.25">
      <c r="A4" s="26">
        <f>Wellpath!E4</f>
        <v>100</v>
      </c>
      <c r="B4" s="22">
        <v>0</v>
      </c>
      <c r="C4" s="22">
        <f>ABS(COS(Wellpath!$L4))*SIN(Wellpath!$M4)*MAX(1,SQRT(10/(Wellpath!K4-Wellpath!K3)))</f>
        <v>0</v>
      </c>
      <c r="D4" s="22" t="str">
        <f>IF(ABS(Wellpath!$L4)&lt;VerticalInc,"SING",ABS(COS(Wellpath!$L4))*COS(Wellpath!$M4)/SIN(Wellpath!$L4)*MAX(1,SQRT(10/(Wellpath!K4-Wellpath!K3))))</f>
        <v>SING</v>
      </c>
      <c r="E4" s="20">
        <f>IF(D4="SING",0,Model!$W$36*((drdp!B4+drdp!K4)*XYM4E!$B4+(drdp!E4+drdp!N4)*XYM4E!$C4+(drdp!H4+drdp!Q4)*XYM4E!$D4))</f>
        <v>0</v>
      </c>
      <c r="F4" s="20">
        <f>IF(D4="SING",(Wellpath!K5+Wellpath!K4-2*Wellpath!K3)/2*Model!$W$36,Model!$W$36*((drdp!C4+drdp!L4)*XYM4E!$B4+(drdp!F4+drdp!O4)*XYM4E!$C4+(drdp!I4+drdp!R4)*XYM4E!$D4))</f>
        <v>0.23938936020354221</v>
      </c>
      <c r="G4" s="20">
        <f>IF(D4="SING",0,Model!$W$36*((drdp!D4+drdp!M4)*XYM4E!$B4+(drdp!G4+drdp!P4)*XYM4E!$C4+(drdp!J4+drdp!S4)*XYM4E!$D4))</f>
        <v>0</v>
      </c>
      <c r="H4" s="18">
        <f>IF(D4="SING",0,Model!$W$36*((drdp!B4)*XYM4E!$B4+(drdp!E4)*XYM4E!$C4+(drdp!H4)*XYM4E!$D4))</f>
        <v>0</v>
      </c>
      <c r="I4" s="18">
        <f>IF(D4="SING",(Wellpath!K4-Wellpath!K3)*Model!$W$36,Model!$W$36*((drdp!C4)*XYM4E!$B4+(drdp!F4)*XYM4E!$C4+(drdp!I4)*XYM4E!$D4))</f>
        <v>0.15959290680236149</v>
      </c>
      <c r="J4" s="18">
        <f>IF(D4="SING",0,Model!$W$36*((drdp!D4)*XYM4E!$B4+(drdp!G4)*XYM4E!$C4+(drdp!J4)*XYM4E!$D4))</f>
        <v>0</v>
      </c>
      <c r="K4" s="21">
        <f t="shared" ref="K4:M6" si="1">K3+E4^2</f>
        <v>0</v>
      </c>
      <c r="L4" s="21">
        <f t="shared" si="1"/>
        <v>5.7307265778661277E-2</v>
      </c>
      <c r="M4" s="21">
        <f t="shared" si="1"/>
        <v>0</v>
      </c>
      <c r="N4" s="21">
        <f t="shared" ref="N4:N6" si="2">N3+E4*F4</f>
        <v>0</v>
      </c>
      <c r="O4" s="21">
        <f t="shared" ref="O4:O6" si="3">O3+E4*G4</f>
        <v>0</v>
      </c>
      <c r="P4" s="21">
        <f t="shared" ref="P4:P6" si="4">P3+F4*G4</f>
        <v>0</v>
      </c>
      <c r="Q4" s="19">
        <f>H4^2</f>
        <v>0</v>
      </c>
      <c r="R4" s="19">
        <f t="shared" ref="R4:S4" si="5">I4^2</f>
        <v>2.5469895901627241E-2</v>
      </c>
      <c r="S4" s="19">
        <f t="shared" si="5"/>
        <v>0</v>
      </c>
      <c r="T4" s="19">
        <f>H4*I4</f>
        <v>0</v>
      </c>
      <c r="U4" s="19">
        <f>H4*J4</f>
        <v>0</v>
      </c>
      <c r="V4" s="19">
        <f>I4*J4</f>
        <v>0</v>
      </c>
    </row>
    <row r="5" spans="1:22" x14ac:dyDescent="0.25">
      <c r="A5" s="26">
        <f>Wellpath!E5</f>
        <v>200</v>
      </c>
      <c r="B5" s="22">
        <v>0</v>
      </c>
      <c r="C5" s="22">
        <f>ABS(COS(Wellpath!$L5))*SIN(Wellpath!$M5)*MAX(1,SQRT(10/(Wellpath!K5-Wellpath!K4)))</f>
        <v>0</v>
      </c>
      <c r="D5" s="22" t="str">
        <f>IF(ABS(Wellpath!$L5)&lt;VerticalInc,"SING",ABS(COS(Wellpath!$L5))*COS(Wellpath!$M5)/SIN(Wellpath!$L5)*MAX(1,SQRT(10/(Wellpath!K5-Wellpath!K4))))</f>
        <v>SING</v>
      </c>
      <c r="E5" s="20">
        <f>IF(D5="SING",0,Model!$W$36*((drdp!B5+drdp!K5)*XYM4E!$B5+(drdp!E5+drdp!N5)*XYM4E!$C5+(drdp!H5+drdp!Q5)*XYM4E!$D5))</f>
        <v>0</v>
      </c>
      <c r="F5" s="20">
        <f>IF(D5="SING",(Wellpath!K6-Wellpath!K4)/2*Model!$W$36,Model!$W$36*((drdp!C5+drdp!L5)*XYM4E!$B5+(drdp!F5+drdp!O5)*XYM4E!$C5+(drdp!I5+drdp!R5)*XYM4E!$D5))</f>
        <v>0.15959290680236146</v>
      </c>
      <c r="G5" s="20">
        <f>IF(D5="SING",0,Model!$W$36*((drdp!D5+drdp!M5)*XYM4E!$B5+(drdp!G5+drdp!P5)*XYM4E!$C5+(drdp!J5+drdp!S5)*XYM4E!$D5))</f>
        <v>0</v>
      </c>
      <c r="H5" s="18">
        <f>IF(D5="SING",0,Model!$W$36*((drdp!B5)*XYM4E!$B5+(drdp!E5)*XYM4E!$C5+(drdp!H5)*XYM4E!$D5))</f>
        <v>0</v>
      </c>
      <c r="I5" s="18">
        <f>IF(D5="SING",(Wellpath!K5-Wellpath!K4)/2*Model!$W$36,Model!$W$36*((drdp!C5)*XYM4E!$B5+(drdp!F5)*XYM4E!$C5+(drdp!I5)*XYM4E!$D5))</f>
        <v>7.9796453401180745E-2</v>
      </c>
      <c r="J5" s="18">
        <f>IF(D5="SING",0,Model!$W$36*((drdp!D5)*XYM4E!$B5+(drdp!G5)*XYM4E!$C5+(drdp!J5)*XYM4E!$D5))</f>
        <v>0</v>
      </c>
      <c r="K5" s="21">
        <f t="shared" si="1"/>
        <v>0</v>
      </c>
      <c r="L5" s="21">
        <f t="shared" si="1"/>
        <v>8.2777161680288508E-2</v>
      </c>
      <c r="M5" s="21">
        <f t="shared" si="1"/>
        <v>0</v>
      </c>
      <c r="N5" s="21">
        <f t="shared" si="2"/>
        <v>0</v>
      </c>
      <c r="O5" s="21">
        <f t="shared" si="3"/>
        <v>0</v>
      </c>
      <c r="P5" s="21">
        <f t="shared" si="4"/>
        <v>0</v>
      </c>
      <c r="Q5" s="19">
        <f>K4+H5^2</f>
        <v>0</v>
      </c>
      <c r="R5" s="19">
        <f t="shared" ref="R5:S6" si="6">L4+I5^2</f>
        <v>6.3674739754068094E-2</v>
      </c>
      <c r="S5" s="19">
        <f t="shared" si="6"/>
        <v>0</v>
      </c>
      <c r="T5" s="19">
        <f>N4+H5*I5</f>
        <v>0</v>
      </c>
      <c r="U5" s="19">
        <f>O4+H5*J5</f>
        <v>0</v>
      </c>
      <c r="V5" s="19">
        <f>P4+I5*J5</f>
        <v>0</v>
      </c>
    </row>
    <row r="6" spans="1:22" x14ac:dyDescent="0.25">
      <c r="A6" s="26">
        <f>Wellpath!E6</f>
        <v>300</v>
      </c>
      <c r="B6" s="22">
        <v>0</v>
      </c>
      <c r="C6" s="22">
        <f>ABS(COS(Wellpath!$L6))*SIN(Wellpath!$M6)*MAX(1,SQRT(10/(Wellpath!K6-Wellpath!K5)))</f>
        <v>0</v>
      </c>
      <c r="D6" s="22" t="str">
        <f>IF(ABS(Wellpath!$L6)&lt;VerticalInc,"SING",ABS(COS(Wellpath!$L6))*COS(Wellpath!$M6)/SIN(Wellpath!$L6)*MAX(1,SQRT(10/(Wellpath!K6-Wellpath!K5))))</f>
        <v>SING</v>
      </c>
      <c r="E6" s="20">
        <f>IF(D6="SING",0,Model!$W$36*((drdp!B6+drdp!K6)*XYM4E!$B6+(drdp!E6+drdp!N6)*XYM4E!$C6+(drdp!H6+drdp!Q6)*XYM4E!$D6))</f>
        <v>0</v>
      </c>
      <c r="F6" s="20">
        <f>IF(D6="SING",(Wellpath!K7-Wellpath!K5)/2*Model!$W$36,Model!$W$36*((drdp!C6+drdp!L6)*XYM4E!$B6+(drdp!F6+drdp!O6)*XYM4E!$C6+(drdp!I6+drdp!R6)*XYM4E!$D6))</f>
        <v>0.15959290680236149</v>
      </c>
      <c r="G6" s="20">
        <f>IF(D6="SING",0,Model!$W$36*((drdp!D6+drdp!M6)*XYM4E!$B6+(drdp!G6+drdp!P6)*XYM4E!$C6+(drdp!J6+drdp!S6)*XYM4E!$D6))</f>
        <v>0</v>
      </c>
      <c r="H6" s="18">
        <f>IF(D6="SING",0,Model!$W$36*((drdp!B6)*XYM4E!$B6+(drdp!E6)*XYM4E!$C6+(drdp!H6)*XYM4E!$D6))</f>
        <v>0</v>
      </c>
      <c r="I6" s="18">
        <f>IF(D6="SING",(Wellpath!K6-Wellpath!K5)/2*Model!$W$36,Model!$W$36*((drdp!C6)*XYM4E!$B6+(drdp!F6)*XYM4E!$C6+(drdp!I6)*XYM4E!$D6))</f>
        <v>7.9796453401180731E-2</v>
      </c>
      <c r="J6" s="18">
        <f>IF(D6="SING",0,Model!$W$36*((drdp!D6)*XYM4E!$B6+(drdp!G6)*XYM4E!$C6+(drdp!J6)*XYM4E!$D6))</f>
        <v>0</v>
      </c>
      <c r="K6" s="21">
        <f t="shared" si="1"/>
        <v>0</v>
      </c>
      <c r="L6" s="21">
        <f t="shared" si="1"/>
        <v>0.10824705758191575</v>
      </c>
      <c r="M6" s="21">
        <f t="shared" si="1"/>
        <v>0</v>
      </c>
      <c r="N6" s="21">
        <f t="shared" si="2"/>
        <v>0</v>
      </c>
      <c r="O6" s="21">
        <f t="shared" si="3"/>
        <v>0</v>
      </c>
      <c r="P6" s="21">
        <f t="shared" si="4"/>
        <v>0</v>
      </c>
      <c r="Q6" s="19">
        <f t="shared" ref="Q6" si="7">K5+H6^2</f>
        <v>0</v>
      </c>
      <c r="R6" s="19">
        <f t="shared" si="6"/>
        <v>8.9144635655695317E-2</v>
      </c>
      <c r="S6" s="19">
        <f t="shared" si="6"/>
        <v>0</v>
      </c>
      <c r="T6" s="19">
        <f t="shared" ref="T6" si="8">N5+H6*I6</f>
        <v>0</v>
      </c>
      <c r="U6" s="19">
        <f t="shared" ref="U6" si="9">O5+H6*J6</f>
        <v>0</v>
      </c>
      <c r="V6" s="19">
        <f t="shared" ref="V6" si="10">P5+I6*J6</f>
        <v>0</v>
      </c>
    </row>
    <row r="7" spans="1:22" x14ac:dyDescent="0.25">
      <c r="A7" s="26">
        <f>Wellpath!E7</f>
        <v>400</v>
      </c>
      <c r="B7" s="22">
        <v>0</v>
      </c>
      <c r="C7" s="22">
        <f>ABS(COS(Wellpath!$L7))*SIN(Wellpath!$M7)*MAX(1,SQRT(10/(Wellpath!K7-Wellpath!K6)))</f>
        <v>0</v>
      </c>
      <c r="D7" s="22" t="str">
        <f>IF(ABS(Wellpath!$L7)&lt;VerticalInc,"SING",ABS(COS(Wellpath!$L7))*COS(Wellpath!$M7)/SIN(Wellpath!$L7)*MAX(1,SQRT(10/(Wellpath!K7-Wellpath!K6))))</f>
        <v>SING</v>
      </c>
      <c r="E7" s="20">
        <f>IF(D7="SING",0,Model!$W$36*((drdp!B7+drdp!K7)*XYM4E!$B7+(drdp!E7+drdp!N7)*XYM4E!$C7+(drdp!H7+drdp!Q7)*XYM4E!$D7))</f>
        <v>0</v>
      </c>
      <c r="F7" s="20">
        <f>IF(D7="SING",(Wellpath!K8-Wellpath!K6)/2*Model!$W$36,Model!$W$36*((drdp!C7+drdp!L7)*XYM4E!$B7+(drdp!F7+drdp!O7)*XYM4E!$C7+(drdp!I7+drdp!R7)*XYM4E!$D7))</f>
        <v>0.15959290680236149</v>
      </c>
      <c r="G7" s="20">
        <f>IF(D7="SING",0,Model!$W$36*((drdp!D7+drdp!M7)*XYM4E!$B7+(drdp!G7+drdp!P7)*XYM4E!$C7+(drdp!J7+drdp!S7)*XYM4E!$D7))</f>
        <v>0</v>
      </c>
      <c r="H7" s="18">
        <f>IF(D7="SING",0,Model!$W$36*((drdp!B7)*XYM4E!$B7+(drdp!E7)*XYM4E!$C7+(drdp!H7)*XYM4E!$D7))</f>
        <v>0</v>
      </c>
      <c r="I7" s="18">
        <f>IF(D7="SING",(Wellpath!K7-Wellpath!K6)/2*Model!$W$36,Model!$W$36*((drdp!C7)*XYM4E!$B7+(drdp!F7)*XYM4E!$C7+(drdp!I7)*XYM4E!$D7))</f>
        <v>7.9796453401180745E-2</v>
      </c>
      <c r="J7" s="18">
        <f>IF(D7="SING",0,Model!$W$36*((drdp!D7)*XYM4E!$B7+(drdp!G7)*XYM4E!$C7+(drdp!J7)*XYM4E!$D7))</f>
        <v>0</v>
      </c>
      <c r="K7" s="21">
        <f t="shared" ref="K7:K70" si="11">K6+E7^2</f>
        <v>0</v>
      </c>
      <c r="L7" s="21">
        <f t="shared" ref="L7:L70" si="12">L6+F7^2</f>
        <v>0.13371695348354298</v>
      </c>
      <c r="M7" s="21">
        <f t="shared" ref="M7:M70" si="13">M6+G7^2</f>
        <v>0</v>
      </c>
      <c r="N7" s="21">
        <f t="shared" ref="N7:N70" si="14">N6+E7*F7</f>
        <v>0</v>
      </c>
      <c r="O7" s="21">
        <f t="shared" ref="O7:O70" si="15">O6+E7*G7</f>
        <v>0</v>
      </c>
      <c r="P7" s="21">
        <f t="shared" ref="P7:P70" si="16">P6+F7*G7</f>
        <v>0</v>
      </c>
      <c r="Q7" s="19">
        <f t="shared" ref="Q7:Q70" si="17">K6+H7^2</f>
        <v>0</v>
      </c>
      <c r="R7" s="19">
        <f t="shared" ref="R7:R70" si="18">L6+I7^2</f>
        <v>0.11461453155732255</v>
      </c>
      <c r="S7" s="19">
        <f t="shared" ref="S7:S70" si="19">M6+J7^2</f>
        <v>0</v>
      </c>
      <c r="T7" s="19">
        <f t="shared" ref="T7:T70" si="20">N6+H7*I7</f>
        <v>0</v>
      </c>
      <c r="U7" s="19">
        <f t="shared" ref="U7:U70" si="21">O6+H7*J7</f>
        <v>0</v>
      </c>
      <c r="V7" s="19">
        <f t="shared" ref="V7:V70" si="22">P6+I7*J7</f>
        <v>0</v>
      </c>
    </row>
    <row r="8" spans="1:22" x14ac:dyDescent="0.25">
      <c r="A8" s="26">
        <f>Wellpath!E8</f>
        <v>500</v>
      </c>
      <c r="B8" s="22">
        <v>0</v>
      </c>
      <c r="C8" s="22">
        <f>ABS(COS(Wellpath!$L8))*SIN(Wellpath!$M8)*MAX(1,SQRT(10/(Wellpath!K8-Wellpath!K7)))</f>
        <v>0</v>
      </c>
      <c r="D8" s="22" t="str">
        <f>IF(ABS(Wellpath!$L8)&lt;VerticalInc,"SING",ABS(COS(Wellpath!$L8))*COS(Wellpath!$M8)/SIN(Wellpath!$L8)*MAX(1,SQRT(10/(Wellpath!K8-Wellpath!K7))))</f>
        <v>SING</v>
      </c>
      <c r="E8" s="20">
        <f>IF(D8="SING",0,Model!$W$36*((drdp!B8+drdp!K8)*XYM4E!$B8+(drdp!E8+drdp!N8)*XYM4E!$C8+(drdp!H8+drdp!Q8)*XYM4E!$D8))</f>
        <v>0</v>
      </c>
      <c r="F8" s="20">
        <f>IF(D8="SING",(Wellpath!K9-Wellpath!K7)/2*Model!$W$36,Model!$W$36*((drdp!C8+drdp!L8)*XYM4E!$B8+(drdp!F8+drdp!O8)*XYM4E!$C8+(drdp!I8+drdp!R8)*XYM4E!$D8))</f>
        <v>0.15959290680236146</v>
      </c>
      <c r="G8" s="20">
        <f>IF(D8="SING",0,Model!$W$36*((drdp!D8+drdp!M8)*XYM4E!$B8+(drdp!G8+drdp!P8)*XYM4E!$C8+(drdp!J8+drdp!S8)*XYM4E!$D8))</f>
        <v>0</v>
      </c>
      <c r="H8" s="18">
        <f>IF(D8="SING",0,Model!$W$36*((drdp!B8)*XYM4E!$B8+(drdp!E8)*XYM4E!$C8+(drdp!H8)*XYM4E!$D8))</f>
        <v>0</v>
      </c>
      <c r="I8" s="18">
        <f>IF(D8="SING",(Wellpath!K8-Wellpath!K7)/2*Model!$W$36,Model!$W$36*((drdp!C8)*XYM4E!$B8+(drdp!F8)*XYM4E!$C8+(drdp!I8)*XYM4E!$D8))</f>
        <v>7.9796453401180745E-2</v>
      </c>
      <c r="J8" s="18">
        <f>IF(D8="SING",0,Model!$W$36*((drdp!D8)*XYM4E!$B8+(drdp!G8)*XYM4E!$C8+(drdp!J8)*XYM4E!$D8))</f>
        <v>0</v>
      </c>
      <c r="K8" s="21">
        <f t="shared" si="11"/>
        <v>0</v>
      </c>
      <c r="L8" s="21">
        <f t="shared" si="12"/>
        <v>0.15918684938517022</v>
      </c>
      <c r="M8" s="21">
        <f t="shared" si="13"/>
        <v>0</v>
      </c>
      <c r="N8" s="21">
        <f t="shared" si="14"/>
        <v>0</v>
      </c>
      <c r="O8" s="21">
        <f t="shared" si="15"/>
        <v>0</v>
      </c>
      <c r="P8" s="21">
        <f t="shared" si="16"/>
        <v>0</v>
      </c>
      <c r="Q8" s="19">
        <f t="shared" si="17"/>
        <v>0</v>
      </c>
      <c r="R8" s="19">
        <f t="shared" si="18"/>
        <v>0.14008442745894981</v>
      </c>
      <c r="S8" s="19">
        <f t="shared" si="19"/>
        <v>0</v>
      </c>
      <c r="T8" s="19">
        <f t="shared" si="20"/>
        <v>0</v>
      </c>
      <c r="U8" s="19">
        <f t="shared" si="21"/>
        <v>0</v>
      </c>
      <c r="V8" s="19">
        <f t="shared" si="22"/>
        <v>0</v>
      </c>
    </row>
    <row r="9" spans="1:22" x14ac:dyDescent="0.25">
      <c r="A9" s="26">
        <f>Wellpath!E9</f>
        <v>600</v>
      </c>
      <c r="B9" s="22">
        <v>0</v>
      </c>
      <c r="C9" s="22">
        <f>ABS(COS(Wellpath!$L9))*SIN(Wellpath!$M9)*MAX(1,SQRT(10/(Wellpath!K9-Wellpath!K8)))</f>
        <v>0</v>
      </c>
      <c r="D9" s="22" t="str">
        <f>IF(ABS(Wellpath!$L9)&lt;VerticalInc,"SING",ABS(COS(Wellpath!$L9))*COS(Wellpath!$M9)/SIN(Wellpath!$L9)*MAX(1,SQRT(10/(Wellpath!K9-Wellpath!K8))))</f>
        <v>SING</v>
      </c>
      <c r="E9" s="20">
        <f>IF(D9="SING",0,Model!$W$36*((drdp!B9+drdp!K9)*XYM4E!$B9+(drdp!E9+drdp!N9)*XYM4E!$C9+(drdp!H9+drdp!Q9)*XYM4E!$D9))</f>
        <v>0</v>
      </c>
      <c r="F9" s="20">
        <f>IF(D9="SING",(Wellpath!K10-Wellpath!K8)/2*Model!$W$36,Model!$W$36*((drdp!C9+drdp!L9)*XYM4E!$B9+(drdp!F9+drdp!O9)*XYM4E!$C9+(drdp!I9+drdp!R9)*XYM4E!$D9))</f>
        <v>0.15959290680236149</v>
      </c>
      <c r="G9" s="20">
        <f>IF(D9="SING",0,Model!$W$36*((drdp!D9+drdp!M9)*XYM4E!$B9+(drdp!G9+drdp!P9)*XYM4E!$C9+(drdp!J9+drdp!S9)*XYM4E!$D9))</f>
        <v>0</v>
      </c>
      <c r="H9" s="18">
        <f>IF(D9="SING",0,Model!$W$36*((drdp!B9)*XYM4E!$B9+(drdp!E9)*XYM4E!$C9+(drdp!H9)*XYM4E!$D9))</f>
        <v>0</v>
      </c>
      <c r="I9" s="18">
        <f>IF(D9="SING",(Wellpath!K9-Wellpath!K8)/2*Model!$W$36,Model!$W$36*((drdp!C9)*XYM4E!$B9+(drdp!F9)*XYM4E!$C9+(drdp!I9)*XYM4E!$D9))</f>
        <v>7.9796453401180717E-2</v>
      </c>
      <c r="J9" s="18">
        <f>IF(D9="SING",0,Model!$W$36*((drdp!D9)*XYM4E!$B9+(drdp!G9)*XYM4E!$C9+(drdp!J9)*XYM4E!$D9))</f>
        <v>0</v>
      </c>
      <c r="K9" s="21">
        <f t="shared" si="11"/>
        <v>0</v>
      </c>
      <c r="L9" s="21">
        <f t="shared" si="12"/>
        <v>0.18465674528679746</v>
      </c>
      <c r="M9" s="21">
        <f t="shared" si="13"/>
        <v>0</v>
      </c>
      <c r="N9" s="21">
        <f t="shared" si="14"/>
        <v>0</v>
      </c>
      <c r="O9" s="21">
        <f t="shared" si="15"/>
        <v>0</v>
      </c>
      <c r="P9" s="21">
        <f t="shared" si="16"/>
        <v>0</v>
      </c>
      <c r="Q9" s="19">
        <f t="shared" si="17"/>
        <v>0</v>
      </c>
      <c r="R9" s="19">
        <f t="shared" si="18"/>
        <v>0.16555432336057702</v>
      </c>
      <c r="S9" s="19">
        <f t="shared" si="19"/>
        <v>0</v>
      </c>
      <c r="T9" s="19">
        <f t="shared" si="20"/>
        <v>0</v>
      </c>
      <c r="U9" s="19">
        <f t="shared" si="21"/>
        <v>0</v>
      </c>
      <c r="V9" s="19">
        <f t="shared" si="22"/>
        <v>0</v>
      </c>
    </row>
    <row r="10" spans="1:22" x14ac:dyDescent="0.25">
      <c r="A10" s="26">
        <f>Wellpath!E10</f>
        <v>700</v>
      </c>
      <c r="B10" s="22">
        <v>0</v>
      </c>
      <c r="C10" s="22">
        <f>ABS(COS(Wellpath!$L10))*SIN(Wellpath!$M10)*MAX(1,SQRT(10/(Wellpath!K10-Wellpath!K9)))</f>
        <v>0</v>
      </c>
      <c r="D10" s="22" t="str">
        <f>IF(ABS(Wellpath!$L10)&lt;VerticalInc,"SING",ABS(COS(Wellpath!$L10))*COS(Wellpath!$M10)/SIN(Wellpath!$L10)*MAX(1,SQRT(10/(Wellpath!K10-Wellpath!K9))))</f>
        <v>SING</v>
      </c>
      <c r="E10" s="20">
        <f>IF(D10="SING",0,Model!$W$36*((drdp!B10+drdp!K10)*XYM4E!$B10+(drdp!E10+drdp!N10)*XYM4E!$C10+(drdp!H10+drdp!Q10)*XYM4E!$D10))</f>
        <v>0</v>
      </c>
      <c r="F10" s="20">
        <f>IF(D10="SING",(Wellpath!K11-Wellpath!K9)/2*Model!$W$36,Model!$W$36*((drdp!C10+drdp!L10)*XYM4E!$B10+(drdp!F10+drdp!O10)*XYM4E!$C10+(drdp!I10+drdp!R10)*XYM4E!$D10))</f>
        <v>0.15959290680236149</v>
      </c>
      <c r="G10" s="20">
        <f>IF(D10="SING",0,Model!$W$36*((drdp!D10+drdp!M10)*XYM4E!$B10+(drdp!G10+drdp!P10)*XYM4E!$C10+(drdp!J10+drdp!S10)*XYM4E!$D10))</f>
        <v>0</v>
      </c>
      <c r="H10" s="18">
        <f>IF(D10="SING",0,Model!$W$36*((drdp!B10)*XYM4E!$B10+(drdp!E10)*XYM4E!$C10+(drdp!H10)*XYM4E!$D10))</f>
        <v>0</v>
      </c>
      <c r="I10" s="18">
        <f>IF(D10="SING",(Wellpath!K10-Wellpath!K9)/2*Model!$W$36,Model!$W$36*((drdp!C10)*XYM4E!$B10+(drdp!F10)*XYM4E!$C10+(drdp!I10)*XYM4E!$D10))</f>
        <v>7.9796453401180786E-2</v>
      </c>
      <c r="J10" s="18">
        <f>IF(D10="SING",0,Model!$W$36*((drdp!D10)*XYM4E!$B10+(drdp!G10)*XYM4E!$C10+(drdp!J10)*XYM4E!$D10))</f>
        <v>0</v>
      </c>
      <c r="K10" s="21">
        <f t="shared" si="11"/>
        <v>0</v>
      </c>
      <c r="L10" s="21">
        <f t="shared" si="12"/>
        <v>0.2101266411884247</v>
      </c>
      <c r="M10" s="21">
        <f t="shared" si="13"/>
        <v>0</v>
      </c>
      <c r="N10" s="21">
        <f t="shared" si="14"/>
        <v>0</v>
      </c>
      <c r="O10" s="21">
        <f t="shared" si="15"/>
        <v>0</v>
      </c>
      <c r="P10" s="21">
        <f t="shared" si="16"/>
        <v>0</v>
      </c>
      <c r="Q10" s="19">
        <f t="shared" si="17"/>
        <v>0</v>
      </c>
      <c r="R10" s="19">
        <f t="shared" si="18"/>
        <v>0.19102421926220428</v>
      </c>
      <c r="S10" s="19">
        <f t="shared" si="19"/>
        <v>0</v>
      </c>
      <c r="T10" s="19">
        <f t="shared" si="20"/>
        <v>0</v>
      </c>
      <c r="U10" s="19">
        <f t="shared" si="21"/>
        <v>0</v>
      </c>
      <c r="V10" s="19">
        <f t="shared" si="22"/>
        <v>0</v>
      </c>
    </row>
    <row r="11" spans="1:22" x14ac:dyDescent="0.25">
      <c r="A11" s="26">
        <f>Wellpath!E11</f>
        <v>800</v>
      </c>
      <c r="B11" s="22">
        <v>0</v>
      </c>
      <c r="C11" s="22">
        <f>ABS(COS(Wellpath!$L11))*SIN(Wellpath!$M11)*MAX(1,SQRT(10/(Wellpath!K11-Wellpath!K10)))</f>
        <v>0</v>
      </c>
      <c r="D11" s="22" t="str">
        <f>IF(ABS(Wellpath!$L11)&lt;VerticalInc,"SING",ABS(COS(Wellpath!$L11))*COS(Wellpath!$M11)/SIN(Wellpath!$L11)*MAX(1,SQRT(10/(Wellpath!K11-Wellpath!K10))))</f>
        <v>SING</v>
      </c>
      <c r="E11" s="20">
        <f>IF(D11="SING",0,Model!$W$36*((drdp!B11+drdp!K11)*XYM4E!$B11+(drdp!E11+drdp!N11)*XYM4E!$C11+(drdp!H11+drdp!Q11)*XYM4E!$D11))</f>
        <v>0</v>
      </c>
      <c r="F11" s="20">
        <f>IF(D11="SING",(Wellpath!K12-Wellpath!K10)/2*Model!$W$36,Model!$W$36*((drdp!C11+drdp!L11)*XYM4E!$B11+(drdp!F11+drdp!O11)*XYM4E!$C11+(drdp!I11+drdp!R11)*XYM4E!$D11))</f>
        <v>0.15959290680236143</v>
      </c>
      <c r="G11" s="20">
        <f>IF(D11="SING",0,Model!$W$36*((drdp!D11+drdp!M11)*XYM4E!$B11+(drdp!G11+drdp!P11)*XYM4E!$C11+(drdp!J11+drdp!S11)*XYM4E!$D11))</f>
        <v>0</v>
      </c>
      <c r="H11" s="18">
        <f>IF(D11="SING",0,Model!$W$36*((drdp!B11)*XYM4E!$B11+(drdp!E11)*XYM4E!$C11+(drdp!H11)*XYM4E!$D11))</f>
        <v>0</v>
      </c>
      <c r="I11" s="18">
        <f>IF(D11="SING",(Wellpath!K11-Wellpath!K10)/2*Model!$W$36,Model!$W$36*((drdp!C11)*XYM4E!$B11+(drdp!F11)*XYM4E!$C11+(drdp!I11)*XYM4E!$D11))</f>
        <v>7.9796453401180717E-2</v>
      </c>
      <c r="J11" s="18">
        <f>IF(D11="SING",0,Model!$W$36*((drdp!D11)*XYM4E!$B11+(drdp!G11)*XYM4E!$C11+(drdp!J11)*XYM4E!$D11))</f>
        <v>0</v>
      </c>
      <c r="K11" s="21">
        <f t="shared" si="11"/>
        <v>0</v>
      </c>
      <c r="L11" s="21">
        <f t="shared" si="12"/>
        <v>0.23559653709005191</v>
      </c>
      <c r="M11" s="21">
        <f t="shared" si="13"/>
        <v>0</v>
      </c>
      <c r="N11" s="21">
        <f t="shared" si="14"/>
        <v>0</v>
      </c>
      <c r="O11" s="21">
        <f t="shared" si="15"/>
        <v>0</v>
      </c>
      <c r="P11" s="21">
        <f t="shared" si="16"/>
        <v>0</v>
      </c>
      <c r="Q11" s="19">
        <f t="shared" si="17"/>
        <v>0</v>
      </c>
      <c r="R11" s="19">
        <f t="shared" si="18"/>
        <v>0.21649411516383149</v>
      </c>
      <c r="S11" s="19">
        <f t="shared" si="19"/>
        <v>0</v>
      </c>
      <c r="T11" s="19">
        <f t="shared" si="20"/>
        <v>0</v>
      </c>
      <c r="U11" s="19">
        <f t="shared" si="21"/>
        <v>0</v>
      </c>
      <c r="V11" s="19">
        <f t="shared" si="22"/>
        <v>0</v>
      </c>
    </row>
    <row r="12" spans="1:22" x14ac:dyDescent="0.25">
      <c r="A12" s="26">
        <f>Wellpath!E12</f>
        <v>900</v>
      </c>
      <c r="B12" s="22">
        <v>0</v>
      </c>
      <c r="C12" s="22">
        <f>ABS(COS(Wellpath!$L12))*SIN(Wellpath!$M12)*MAX(1,SQRT(10/(Wellpath!K12-Wellpath!K11)))</f>
        <v>0</v>
      </c>
      <c r="D12" s="22" t="str">
        <f>IF(ABS(Wellpath!$L12)&lt;VerticalInc,"SING",ABS(COS(Wellpath!$L12))*COS(Wellpath!$M12)/SIN(Wellpath!$L12)*MAX(1,SQRT(10/(Wellpath!K12-Wellpath!K11))))</f>
        <v>SING</v>
      </c>
      <c r="E12" s="20">
        <f>IF(D12="SING",0,Model!$W$36*((drdp!B12+drdp!K12)*XYM4E!$B12+(drdp!E12+drdp!N12)*XYM4E!$C12+(drdp!H12+drdp!Q12)*XYM4E!$D12))</f>
        <v>0</v>
      </c>
      <c r="F12" s="20">
        <f>IF(D12="SING",(Wellpath!K13-Wellpath!K11)/2*Model!$W$36,Model!$W$36*((drdp!C12+drdp!L12)*XYM4E!$B12+(drdp!F12+drdp!O12)*XYM4E!$C12+(drdp!I12+drdp!R12)*XYM4E!$D12))</f>
        <v>0.15959290680236149</v>
      </c>
      <c r="G12" s="20">
        <f>IF(D12="SING",0,Model!$W$36*((drdp!D12+drdp!M12)*XYM4E!$B12+(drdp!G12+drdp!P12)*XYM4E!$C12+(drdp!J12+drdp!S12)*XYM4E!$D12))</f>
        <v>0</v>
      </c>
      <c r="H12" s="18">
        <f>IF(D12="SING",0,Model!$W$36*((drdp!B12)*XYM4E!$B12+(drdp!E12)*XYM4E!$C12+(drdp!H12)*XYM4E!$D12))</f>
        <v>0</v>
      </c>
      <c r="I12" s="18">
        <f>IF(D12="SING",(Wellpath!K12-Wellpath!K11)/2*Model!$W$36,Model!$W$36*((drdp!C12)*XYM4E!$B12+(drdp!F12)*XYM4E!$C12+(drdp!I12)*XYM4E!$D12))</f>
        <v>7.9796453401180717E-2</v>
      </c>
      <c r="J12" s="18">
        <f>IF(D12="SING",0,Model!$W$36*((drdp!D12)*XYM4E!$B12+(drdp!G12)*XYM4E!$C12+(drdp!J12)*XYM4E!$D12))</f>
        <v>0</v>
      </c>
      <c r="K12" s="21">
        <f t="shared" si="11"/>
        <v>0</v>
      </c>
      <c r="L12" s="21">
        <f t="shared" si="12"/>
        <v>0.26106643299167914</v>
      </c>
      <c r="M12" s="21">
        <f t="shared" si="13"/>
        <v>0</v>
      </c>
      <c r="N12" s="21">
        <f t="shared" si="14"/>
        <v>0</v>
      </c>
      <c r="O12" s="21">
        <f t="shared" si="15"/>
        <v>0</v>
      </c>
      <c r="P12" s="21">
        <f t="shared" si="16"/>
        <v>0</v>
      </c>
      <c r="Q12" s="19">
        <f t="shared" si="17"/>
        <v>0</v>
      </c>
      <c r="R12" s="19">
        <f t="shared" si="18"/>
        <v>0.2419640110654587</v>
      </c>
      <c r="S12" s="19">
        <f t="shared" si="19"/>
        <v>0</v>
      </c>
      <c r="T12" s="19">
        <f t="shared" si="20"/>
        <v>0</v>
      </c>
      <c r="U12" s="19">
        <f t="shared" si="21"/>
        <v>0</v>
      </c>
      <c r="V12" s="19">
        <f t="shared" si="22"/>
        <v>0</v>
      </c>
    </row>
    <row r="13" spans="1:22" x14ac:dyDescent="0.25">
      <c r="A13" s="26">
        <f>Wellpath!E13</f>
        <v>1000</v>
      </c>
      <c r="B13" s="22">
        <v>0</v>
      </c>
      <c r="C13" s="22">
        <f>ABS(COS(Wellpath!$L13))*SIN(Wellpath!$M13)*MAX(1,SQRT(10/(Wellpath!K13-Wellpath!K12)))</f>
        <v>0</v>
      </c>
      <c r="D13" s="22" t="str">
        <f>IF(ABS(Wellpath!$L13)&lt;VerticalInc,"SING",ABS(COS(Wellpath!$L13))*COS(Wellpath!$M13)/SIN(Wellpath!$L13)*MAX(1,SQRT(10/(Wellpath!K13-Wellpath!K12))))</f>
        <v>SING</v>
      </c>
      <c r="E13" s="20">
        <f>IF(D13="SING",0,Model!$W$36*((drdp!B13+drdp!K13)*XYM4E!$B13+(drdp!E13+drdp!N13)*XYM4E!$C13+(drdp!H13+drdp!Q13)*XYM4E!$D13))</f>
        <v>0</v>
      </c>
      <c r="F13" s="20">
        <f>IF(D13="SING",(Wellpath!K14-Wellpath!K12)/2*Model!$W$36,Model!$W$36*((drdp!C13+drdp!L13)*XYM4E!$B13+(drdp!F13+drdp!O13)*XYM4E!$C13+(drdp!I13+drdp!R13)*XYM4E!$D13))</f>
        <v>0.15959290680236157</v>
      </c>
      <c r="G13" s="20">
        <f>IF(D13="SING",0,Model!$W$36*((drdp!D13+drdp!M13)*XYM4E!$B13+(drdp!G13+drdp!P13)*XYM4E!$C13+(drdp!J13+drdp!S13)*XYM4E!$D13))</f>
        <v>0</v>
      </c>
      <c r="H13" s="18">
        <f>IF(D13="SING",0,Model!$W$36*((drdp!B13)*XYM4E!$B13+(drdp!E13)*XYM4E!$C13+(drdp!H13)*XYM4E!$D13))</f>
        <v>0</v>
      </c>
      <c r="I13" s="18">
        <f>IF(D13="SING",(Wellpath!K13-Wellpath!K12)/2*Model!$W$36,Model!$W$36*((drdp!C13)*XYM4E!$B13+(drdp!F13)*XYM4E!$C13+(drdp!I13)*XYM4E!$D13))</f>
        <v>7.9796453401180786E-2</v>
      </c>
      <c r="J13" s="18">
        <f>IF(D13="SING",0,Model!$W$36*((drdp!D13)*XYM4E!$B13+(drdp!G13)*XYM4E!$C13+(drdp!J13)*XYM4E!$D13))</f>
        <v>0</v>
      </c>
      <c r="K13" s="21">
        <f t="shared" si="11"/>
        <v>0</v>
      </c>
      <c r="L13" s="21">
        <f t="shared" si="12"/>
        <v>0.28653632889330638</v>
      </c>
      <c r="M13" s="21">
        <f t="shared" si="13"/>
        <v>0</v>
      </c>
      <c r="N13" s="21">
        <f t="shared" si="14"/>
        <v>0</v>
      </c>
      <c r="O13" s="21">
        <f t="shared" si="15"/>
        <v>0</v>
      </c>
      <c r="P13" s="21">
        <f t="shared" si="16"/>
        <v>0</v>
      </c>
      <c r="Q13" s="19">
        <f t="shared" si="17"/>
        <v>0</v>
      </c>
      <c r="R13" s="19">
        <f t="shared" si="18"/>
        <v>0.26743390696708597</v>
      </c>
      <c r="S13" s="19">
        <f t="shared" si="19"/>
        <v>0</v>
      </c>
      <c r="T13" s="19">
        <f t="shared" si="20"/>
        <v>0</v>
      </c>
      <c r="U13" s="19">
        <f t="shared" si="21"/>
        <v>0</v>
      </c>
      <c r="V13" s="19">
        <f t="shared" si="22"/>
        <v>0</v>
      </c>
    </row>
    <row r="14" spans="1:22" x14ac:dyDescent="0.25">
      <c r="A14" s="26">
        <f>Wellpath!E14</f>
        <v>1100</v>
      </c>
      <c r="B14" s="22">
        <v>0</v>
      </c>
      <c r="C14" s="22">
        <f>ABS(COS(Wellpath!$L14))*SIN(Wellpath!$M14)*MAX(1,SQRT(10/(Wellpath!K14-Wellpath!K13)))</f>
        <v>0</v>
      </c>
      <c r="D14" s="22" t="str">
        <f>IF(ABS(Wellpath!$L14)&lt;VerticalInc,"SING",ABS(COS(Wellpath!$L14))*COS(Wellpath!$M14)/SIN(Wellpath!$L14)*MAX(1,SQRT(10/(Wellpath!K14-Wellpath!K13))))</f>
        <v>SING</v>
      </c>
      <c r="E14" s="20">
        <f>IF(D14="SING",0,Model!$W$36*((drdp!B14+drdp!K14)*XYM4E!$B14+(drdp!E14+drdp!N14)*XYM4E!$C14+(drdp!H14+drdp!Q14)*XYM4E!$D14))</f>
        <v>0</v>
      </c>
      <c r="F14" s="20">
        <f>IF(D14="SING",(Wellpath!K15-Wellpath!K13)/2*Model!$W$36,Model!$W$36*((drdp!C14+drdp!L14)*XYM4E!$B14+(drdp!F14+drdp!O14)*XYM4E!$C14+(drdp!I14+drdp!R14)*XYM4E!$D14))</f>
        <v>0.15959290680236143</v>
      </c>
      <c r="G14" s="20">
        <f>IF(D14="SING",0,Model!$W$36*((drdp!D14+drdp!M14)*XYM4E!$B14+(drdp!G14+drdp!P14)*XYM4E!$C14+(drdp!J14+drdp!S14)*XYM4E!$D14))</f>
        <v>0</v>
      </c>
      <c r="H14" s="18">
        <f>IF(D14="SING",0,Model!$W$36*((drdp!B14)*XYM4E!$B14+(drdp!E14)*XYM4E!$C14+(drdp!H14)*XYM4E!$D14))</f>
        <v>0</v>
      </c>
      <c r="I14" s="18">
        <f>IF(D14="SING",(Wellpath!K14-Wellpath!K13)/2*Model!$W$36,Model!$W$36*((drdp!C14)*XYM4E!$B14+(drdp!F14)*XYM4E!$C14+(drdp!I14)*XYM4E!$D14))</f>
        <v>7.9796453401180786E-2</v>
      </c>
      <c r="J14" s="18">
        <f>IF(D14="SING",0,Model!$W$36*((drdp!D14)*XYM4E!$B14+(drdp!G14)*XYM4E!$C14+(drdp!J14)*XYM4E!$D14))</f>
        <v>0</v>
      </c>
      <c r="K14" s="21">
        <f t="shared" si="11"/>
        <v>0</v>
      </c>
      <c r="L14" s="21">
        <f t="shared" si="12"/>
        <v>0.31200622479493362</v>
      </c>
      <c r="M14" s="21">
        <f t="shared" si="13"/>
        <v>0</v>
      </c>
      <c r="N14" s="21">
        <f t="shared" si="14"/>
        <v>0</v>
      </c>
      <c r="O14" s="21">
        <f t="shared" si="15"/>
        <v>0</v>
      </c>
      <c r="P14" s="21">
        <f t="shared" si="16"/>
        <v>0</v>
      </c>
      <c r="Q14" s="19">
        <f t="shared" si="17"/>
        <v>0</v>
      </c>
      <c r="R14" s="19">
        <f t="shared" si="18"/>
        <v>0.2929038028687132</v>
      </c>
      <c r="S14" s="19">
        <f t="shared" si="19"/>
        <v>0</v>
      </c>
      <c r="T14" s="19">
        <f t="shared" si="20"/>
        <v>0</v>
      </c>
      <c r="U14" s="19">
        <f t="shared" si="21"/>
        <v>0</v>
      </c>
      <c r="V14" s="19">
        <f t="shared" si="22"/>
        <v>0</v>
      </c>
    </row>
    <row r="15" spans="1:22" x14ac:dyDescent="0.25">
      <c r="A15" s="26">
        <f>Wellpath!E15</f>
        <v>1200</v>
      </c>
      <c r="B15" s="22">
        <v>0</v>
      </c>
      <c r="C15" s="22">
        <f>ABS(COS(Wellpath!$L15))*SIN(Wellpath!$M15)*MAX(1,SQRT(10/(Wellpath!K15-Wellpath!K14)))</f>
        <v>0</v>
      </c>
      <c r="D15" s="22" t="str">
        <f>IF(ABS(Wellpath!$L15)&lt;VerticalInc,"SING",ABS(COS(Wellpath!$L15))*COS(Wellpath!$M15)/SIN(Wellpath!$L15)*MAX(1,SQRT(10/(Wellpath!K15-Wellpath!K14))))</f>
        <v>SING</v>
      </c>
      <c r="E15" s="20">
        <f>IF(D15="SING",0,Model!$W$36*((drdp!B15+drdp!K15)*XYM4E!$B15+(drdp!E15+drdp!N15)*XYM4E!$C15+(drdp!H15+drdp!Q15)*XYM4E!$D15))</f>
        <v>0</v>
      </c>
      <c r="F15" s="20">
        <f>IF(D15="SING",(Wellpath!K16-Wellpath!K14)/2*Model!$W$36,Model!$W$36*((drdp!C15+drdp!L15)*XYM4E!$B15+(drdp!F15+drdp!O15)*XYM4E!$C15+(drdp!I15+drdp!R15)*XYM4E!$D15))</f>
        <v>0.15959290680236143</v>
      </c>
      <c r="G15" s="20">
        <f>IF(D15="SING",0,Model!$W$36*((drdp!D15+drdp!M15)*XYM4E!$B15+(drdp!G15+drdp!P15)*XYM4E!$C15+(drdp!J15+drdp!S15)*XYM4E!$D15))</f>
        <v>0</v>
      </c>
      <c r="H15" s="18">
        <f>IF(D15="SING",0,Model!$W$36*((drdp!B15)*XYM4E!$B15+(drdp!E15)*XYM4E!$C15+(drdp!H15)*XYM4E!$D15))</f>
        <v>0</v>
      </c>
      <c r="I15" s="18">
        <f>IF(D15="SING",(Wellpath!K15-Wellpath!K14)/2*Model!$W$36,Model!$W$36*((drdp!C15)*XYM4E!$B15+(drdp!F15)*XYM4E!$C15+(drdp!I15)*XYM4E!$D15))</f>
        <v>7.9796453401180634E-2</v>
      </c>
      <c r="J15" s="18">
        <f>IF(D15="SING",0,Model!$W$36*((drdp!D15)*XYM4E!$B15+(drdp!G15)*XYM4E!$C15+(drdp!J15)*XYM4E!$D15))</f>
        <v>0</v>
      </c>
      <c r="K15" s="21">
        <f t="shared" si="11"/>
        <v>0</v>
      </c>
      <c r="L15" s="21">
        <f t="shared" si="12"/>
        <v>0.33747612069656086</v>
      </c>
      <c r="M15" s="21">
        <f t="shared" si="13"/>
        <v>0</v>
      </c>
      <c r="N15" s="21">
        <f t="shared" si="14"/>
        <v>0</v>
      </c>
      <c r="O15" s="21">
        <f t="shared" si="15"/>
        <v>0</v>
      </c>
      <c r="P15" s="21">
        <f t="shared" si="16"/>
        <v>0</v>
      </c>
      <c r="Q15" s="19">
        <f t="shared" si="17"/>
        <v>0</v>
      </c>
      <c r="R15" s="19">
        <f t="shared" si="18"/>
        <v>0.31837369877034039</v>
      </c>
      <c r="S15" s="19">
        <f t="shared" si="19"/>
        <v>0</v>
      </c>
      <c r="T15" s="19">
        <f t="shared" si="20"/>
        <v>0</v>
      </c>
      <c r="U15" s="19">
        <f t="shared" si="21"/>
        <v>0</v>
      </c>
      <c r="V15" s="19">
        <f t="shared" si="22"/>
        <v>0</v>
      </c>
    </row>
    <row r="16" spans="1:22" x14ac:dyDescent="0.25">
      <c r="A16" s="26">
        <f>Wellpath!E16</f>
        <v>1300</v>
      </c>
      <c r="B16" s="22">
        <v>0</v>
      </c>
      <c r="C16" s="22">
        <f>ABS(COS(Wellpath!$L16))*SIN(Wellpath!$M16)*MAX(1,SQRT(10/(Wellpath!K16-Wellpath!K15)))</f>
        <v>0</v>
      </c>
      <c r="D16" s="22" t="str">
        <f>IF(ABS(Wellpath!$L16)&lt;VerticalInc,"SING",ABS(COS(Wellpath!$L16))*COS(Wellpath!$M16)/SIN(Wellpath!$L16)*MAX(1,SQRT(10/(Wellpath!K16-Wellpath!K15))))</f>
        <v>SING</v>
      </c>
      <c r="E16" s="20">
        <f>IF(D16="SING",0,Model!$W$36*((drdp!B16+drdp!K16)*XYM4E!$B16+(drdp!E16+drdp!N16)*XYM4E!$C16+(drdp!H16+drdp!Q16)*XYM4E!$D16))</f>
        <v>0</v>
      </c>
      <c r="F16" s="20">
        <f>IF(D16="SING",(Wellpath!K17-Wellpath!K15)/2*Model!$W$36,Model!$W$36*((drdp!C16+drdp!L16)*XYM4E!$B16+(drdp!F16+drdp!O16)*XYM4E!$C16+(drdp!I16+drdp!R16)*XYM4E!$D16))</f>
        <v>0.15959290680236157</v>
      </c>
      <c r="G16" s="20">
        <f>IF(D16="SING",0,Model!$W$36*((drdp!D16+drdp!M16)*XYM4E!$B16+(drdp!G16+drdp!P16)*XYM4E!$C16+(drdp!J16+drdp!S16)*XYM4E!$D16))</f>
        <v>0</v>
      </c>
      <c r="H16" s="18">
        <f>IF(D16="SING",0,Model!$W$36*((drdp!B16)*XYM4E!$B16+(drdp!E16)*XYM4E!$C16+(drdp!H16)*XYM4E!$D16))</f>
        <v>0</v>
      </c>
      <c r="I16" s="18">
        <f>IF(D16="SING",(Wellpath!K16-Wellpath!K15)/2*Model!$W$36,Model!$W$36*((drdp!C16)*XYM4E!$B16+(drdp!F16)*XYM4E!$C16+(drdp!I16)*XYM4E!$D16))</f>
        <v>7.9796453401180786E-2</v>
      </c>
      <c r="J16" s="18">
        <f>IF(D16="SING",0,Model!$W$36*((drdp!D16)*XYM4E!$B16+(drdp!G16)*XYM4E!$C16+(drdp!J16)*XYM4E!$D16))</f>
        <v>0</v>
      </c>
      <c r="K16" s="21">
        <f t="shared" si="11"/>
        <v>0</v>
      </c>
      <c r="L16" s="21">
        <f t="shared" si="12"/>
        <v>0.36294601659818815</v>
      </c>
      <c r="M16" s="21">
        <f t="shared" si="13"/>
        <v>0</v>
      </c>
      <c r="N16" s="21">
        <f t="shared" si="14"/>
        <v>0</v>
      </c>
      <c r="O16" s="21">
        <f t="shared" si="15"/>
        <v>0</v>
      </c>
      <c r="P16" s="21">
        <f t="shared" si="16"/>
        <v>0</v>
      </c>
      <c r="Q16" s="19">
        <f t="shared" si="17"/>
        <v>0</v>
      </c>
      <c r="R16" s="19">
        <f t="shared" si="18"/>
        <v>0.34384359467196768</v>
      </c>
      <c r="S16" s="19">
        <f t="shared" si="19"/>
        <v>0</v>
      </c>
      <c r="T16" s="19">
        <f t="shared" si="20"/>
        <v>0</v>
      </c>
      <c r="U16" s="19">
        <f t="shared" si="21"/>
        <v>0</v>
      </c>
      <c r="V16" s="19">
        <f t="shared" si="22"/>
        <v>0</v>
      </c>
    </row>
    <row r="17" spans="1:22" x14ac:dyDescent="0.25">
      <c r="A17" s="26">
        <f>Wellpath!E17</f>
        <v>1400</v>
      </c>
      <c r="B17" s="22">
        <v>0</v>
      </c>
      <c r="C17" s="22">
        <f>ABS(COS(Wellpath!$L17))*SIN(Wellpath!$M17)*MAX(1,SQRT(10/(Wellpath!K17-Wellpath!K16)))</f>
        <v>0</v>
      </c>
      <c r="D17" s="22" t="str">
        <f>IF(ABS(Wellpath!$L17)&lt;VerticalInc,"SING",ABS(COS(Wellpath!$L17))*COS(Wellpath!$M17)/SIN(Wellpath!$L17)*MAX(1,SQRT(10/(Wellpath!K17-Wellpath!K16))))</f>
        <v>SING</v>
      </c>
      <c r="E17" s="20">
        <f>IF(D17="SING",0,Model!$W$36*((drdp!B17+drdp!K17)*XYM4E!$B17+(drdp!E17+drdp!N17)*XYM4E!$C17+(drdp!H17+drdp!Q17)*XYM4E!$D17))</f>
        <v>0</v>
      </c>
      <c r="F17" s="20">
        <f>IF(D17="SING",(Wellpath!K18-Wellpath!K16)/2*Model!$W$36,Model!$W$36*((drdp!C17+drdp!L17)*XYM4E!$B17+(drdp!F17+drdp!O17)*XYM4E!$C17+(drdp!I17+drdp!R17)*XYM4E!$D17))</f>
        <v>0.15959290680236157</v>
      </c>
      <c r="G17" s="20">
        <f>IF(D17="SING",0,Model!$W$36*((drdp!D17+drdp!M17)*XYM4E!$B17+(drdp!G17+drdp!P17)*XYM4E!$C17+(drdp!J17+drdp!S17)*XYM4E!$D17))</f>
        <v>0</v>
      </c>
      <c r="H17" s="18">
        <f>IF(D17="SING",0,Model!$W$36*((drdp!B17)*XYM4E!$B17+(drdp!E17)*XYM4E!$C17+(drdp!H17)*XYM4E!$D17))</f>
        <v>0</v>
      </c>
      <c r="I17" s="18">
        <f>IF(D17="SING",(Wellpath!K17-Wellpath!K16)/2*Model!$W$36,Model!$W$36*((drdp!C17)*XYM4E!$B17+(drdp!F17)*XYM4E!$C17+(drdp!I17)*XYM4E!$D17))</f>
        <v>7.9796453401180786E-2</v>
      </c>
      <c r="J17" s="18">
        <f>IF(D17="SING",0,Model!$W$36*((drdp!D17)*XYM4E!$B17+(drdp!G17)*XYM4E!$C17+(drdp!J17)*XYM4E!$D17))</f>
        <v>0</v>
      </c>
      <c r="K17" s="21">
        <f t="shared" si="11"/>
        <v>0</v>
      </c>
      <c r="L17" s="21">
        <f t="shared" si="12"/>
        <v>0.38841591249981544</v>
      </c>
      <c r="M17" s="21">
        <f t="shared" si="13"/>
        <v>0</v>
      </c>
      <c r="N17" s="21">
        <f t="shared" si="14"/>
        <v>0</v>
      </c>
      <c r="O17" s="21">
        <f t="shared" si="15"/>
        <v>0</v>
      </c>
      <c r="P17" s="21">
        <f t="shared" si="16"/>
        <v>0</v>
      </c>
      <c r="Q17" s="19">
        <f t="shared" si="17"/>
        <v>0</v>
      </c>
      <c r="R17" s="19">
        <f t="shared" si="18"/>
        <v>0.36931349057359497</v>
      </c>
      <c r="S17" s="19">
        <f t="shared" si="19"/>
        <v>0</v>
      </c>
      <c r="T17" s="19">
        <f t="shared" si="20"/>
        <v>0</v>
      </c>
      <c r="U17" s="19">
        <f t="shared" si="21"/>
        <v>0</v>
      </c>
      <c r="V17" s="19">
        <f t="shared" si="22"/>
        <v>0</v>
      </c>
    </row>
    <row r="18" spans="1:22" x14ac:dyDescent="0.25">
      <c r="A18" s="26">
        <f>Wellpath!E18</f>
        <v>1500</v>
      </c>
      <c r="B18" s="22">
        <v>0</v>
      </c>
      <c r="C18" s="22">
        <f>ABS(COS(Wellpath!$L18))*SIN(Wellpath!$M18)*MAX(1,SQRT(10/(Wellpath!K18-Wellpath!K17)))</f>
        <v>0</v>
      </c>
      <c r="D18" s="22" t="str">
        <f>IF(ABS(Wellpath!$L18)&lt;VerticalInc,"SING",ABS(COS(Wellpath!$L18))*COS(Wellpath!$M18)/SIN(Wellpath!$L18)*MAX(1,SQRT(10/(Wellpath!K18-Wellpath!K17))))</f>
        <v>SING</v>
      </c>
      <c r="E18" s="20">
        <f>IF(D18="SING",0,Model!$W$36*((drdp!B18+drdp!K18)*XYM4E!$B18+(drdp!E18+drdp!N18)*XYM4E!$C18+(drdp!H18+drdp!Q18)*XYM4E!$D18))</f>
        <v>0</v>
      </c>
      <c r="F18" s="20">
        <f>IF(D18="SING",(Wellpath!K19-Wellpath!K17)/2*Model!$W$36,Model!$W$36*((drdp!C18+drdp!L18)*XYM4E!$B18+(drdp!F18+drdp!O18)*XYM4E!$C18+(drdp!I18+drdp!R18)*XYM4E!$D18))</f>
        <v>0.15959290680236143</v>
      </c>
      <c r="G18" s="20">
        <f>IF(D18="SING",0,Model!$W$36*((drdp!D18+drdp!M18)*XYM4E!$B18+(drdp!G18+drdp!P18)*XYM4E!$C18+(drdp!J18+drdp!S18)*XYM4E!$D18))</f>
        <v>0</v>
      </c>
      <c r="H18" s="18">
        <f>IF(D18="SING",0,Model!$W$36*((drdp!B18)*XYM4E!$B18+(drdp!E18)*XYM4E!$C18+(drdp!H18)*XYM4E!$D18))</f>
        <v>0</v>
      </c>
      <c r="I18" s="18">
        <f>IF(D18="SING",(Wellpath!K18-Wellpath!K17)/2*Model!$W$36,Model!$W$36*((drdp!C18)*XYM4E!$B18+(drdp!F18)*XYM4E!$C18+(drdp!I18)*XYM4E!$D18))</f>
        <v>7.9796453401180786E-2</v>
      </c>
      <c r="J18" s="18">
        <f>IF(D18="SING",0,Model!$W$36*((drdp!D18)*XYM4E!$B18+(drdp!G18)*XYM4E!$C18+(drdp!J18)*XYM4E!$D18))</f>
        <v>0</v>
      </c>
      <c r="K18" s="21">
        <f t="shared" si="11"/>
        <v>0</v>
      </c>
      <c r="L18" s="21">
        <f t="shared" si="12"/>
        <v>0.41388580840144268</v>
      </c>
      <c r="M18" s="21">
        <f t="shared" si="13"/>
        <v>0</v>
      </c>
      <c r="N18" s="21">
        <f t="shared" si="14"/>
        <v>0</v>
      </c>
      <c r="O18" s="21">
        <f t="shared" si="15"/>
        <v>0</v>
      </c>
      <c r="P18" s="21">
        <f t="shared" si="16"/>
        <v>0</v>
      </c>
      <c r="Q18" s="19">
        <f t="shared" si="17"/>
        <v>0</v>
      </c>
      <c r="R18" s="19">
        <f t="shared" si="18"/>
        <v>0.39478338647522226</v>
      </c>
      <c r="S18" s="19">
        <f t="shared" si="19"/>
        <v>0</v>
      </c>
      <c r="T18" s="19">
        <f t="shared" si="20"/>
        <v>0</v>
      </c>
      <c r="U18" s="19">
        <f t="shared" si="21"/>
        <v>0</v>
      </c>
      <c r="V18" s="19">
        <f t="shared" si="22"/>
        <v>0</v>
      </c>
    </row>
    <row r="19" spans="1:22" x14ac:dyDescent="0.25">
      <c r="A19" s="26">
        <f>Wellpath!E19</f>
        <v>1600</v>
      </c>
      <c r="B19" s="22">
        <v>0</v>
      </c>
      <c r="C19" s="22">
        <f>ABS(COS(Wellpath!$L19))*SIN(Wellpath!$M19)*MAX(1,SQRT(10/(Wellpath!K19-Wellpath!K18)))</f>
        <v>0</v>
      </c>
      <c r="D19" s="22" t="str">
        <f>IF(ABS(Wellpath!$L19)&lt;VerticalInc,"SING",ABS(COS(Wellpath!$L19))*COS(Wellpath!$M19)/SIN(Wellpath!$L19)*MAX(1,SQRT(10/(Wellpath!K19-Wellpath!K18))))</f>
        <v>SING</v>
      </c>
      <c r="E19" s="20">
        <f>IF(D19="SING",0,Model!$W$36*((drdp!B19+drdp!K19)*XYM4E!$B19+(drdp!E19+drdp!N19)*XYM4E!$C19+(drdp!H19+drdp!Q19)*XYM4E!$D19))</f>
        <v>0</v>
      </c>
      <c r="F19" s="20">
        <f>IF(D19="SING",(Wellpath!K20-Wellpath!K18)/2*Model!$W$36,Model!$W$36*((drdp!C19+drdp!L19)*XYM4E!$B19+(drdp!F19+drdp!O19)*XYM4E!$C19+(drdp!I19+drdp!R19)*XYM4E!$D19))</f>
        <v>0.15959290680236157</v>
      </c>
      <c r="G19" s="20">
        <f>IF(D19="SING",0,Model!$W$36*((drdp!D19+drdp!M19)*XYM4E!$B19+(drdp!G19+drdp!P19)*XYM4E!$C19+(drdp!J19+drdp!S19)*XYM4E!$D19))</f>
        <v>0</v>
      </c>
      <c r="H19" s="18">
        <f>IF(D19="SING",0,Model!$W$36*((drdp!B19)*XYM4E!$B19+(drdp!E19)*XYM4E!$C19+(drdp!H19)*XYM4E!$D19))</f>
        <v>0</v>
      </c>
      <c r="I19" s="18">
        <f>IF(D19="SING",(Wellpath!K19-Wellpath!K18)/2*Model!$W$36,Model!$W$36*((drdp!C19)*XYM4E!$B19+(drdp!F19)*XYM4E!$C19+(drdp!I19)*XYM4E!$D19))</f>
        <v>7.9796453401180634E-2</v>
      </c>
      <c r="J19" s="18">
        <f>IF(D19="SING",0,Model!$W$36*((drdp!D19)*XYM4E!$B19+(drdp!G19)*XYM4E!$C19+(drdp!J19)*XYM4E!$D19))</f>
        <v>0</v>
      </c>
      <c r="K19" s="21">
        <f t="shared" si="11"/>
        <v>0</v>
      </c>
      <c r="L19" s="21">
        <f t="shared" si="12"/>
        <v>0.43935570430306992</v>
      </c>
      <c r="M19" s="21">
        <f t="shared" si="13"/>
        <v>0</v>
      </c>
      <c r="N19" s="21">
        <f t="shared" si="14"/>
        <v>0</v>
      </c>
      <c r="O19" s="21">
        <f t="shared" si="15"/>
        <v>0</v>
      </c>
      <c r="P19" s="21">
        <f t="shared" si="16"/>
        <v>0</v>
      </c>
      <c r="Q19" s="19">
        <f t="shared" si="17"/>
        <v>0</v>
      </c>
      <c r="R19" s="19">
        <f t="shared" si="18"/>
        <v>0.42025328237684945</v>
      </c>
      <c r="S19" s="19">
        <f t="shared" si="19"/>
        <v>0</v>
      </c>
      <c r="T19" s="19">
        <f t="shared" si="20"/>
        <v>0</v>
      </c>
      <c r="U19" s="19">
        <f t="shared" si="21"/>
        <v>0</v>
      </c>
      <c r="V19" s="19">
        <f t="shared" si="22"/>
        <v>0</v>
      </c>
    </row>
    <row r="20" spans="1:22" x14ac:dyDescent="0.25">
      <c r="A20" s="26">
        <f>Wellpath!E20</f>
        <v>1700</v>
      </c>
      <c r="B20" s="22">
        <v>0</v>
      </c>
      <c r="C20" s="22">
        <f>ABS(COS(Wellpath!$L20))*SIN(Wellpath!$M20)*MAX(1,SQRT(10/(Wellpath!K20-Wellpath!K19)))</f>
        <v>0</v>
      </c>
      <c r="D20" s="22" t="str">
        <f>IF(ABS(Wellpath!$L20)&lt;VerticalInc,"SING",ABS(COS(Wellpath!$L20))*COS(Wellpath!$M20)/SIN(Wellpath!$L20)*MAX(1,SQRT(10/(Wellpath!K20-Wellpath!K19))))</f>
        <v>SING</v>
      </c>
      <c r="E20" s="20">
        <f>IF(D20="SING",0,Model!$W$36*((drdp!B20+drdp!K20)*XYM4E!$B20+(drdp!E20+drdp!N20)*XYM4E!$C20+(drdp!H20+drdp!Q20)*XYM4E!$D20))</f>
        <v>0</v>
      </c>
      <c r="F20" s="20">
        <f>IF(D20="SING",(Wellpath!K21-Wellpath!K19)/2*Model!$W$36,Model!$W$36*((drdp!C20+drdp!L20)*XYM4E!$B20+(drdp!F20+drdp!O20)*XYM4E!$C20+(drdp!I20+drdp!R20)*XYM4E!$D20))</f>
        <v>0.15959290680236143</v>
      </c>
      <c r="G20" s="20">
        <f>IF(D20="SING",0,Model!$W$36*((drdp!D20+drdp!M20)*XYM4E!$B20+(drdp!G20+drdp!P20)*XYM4E!$C20+(drdp!J20+drdp!S20)*XYM4E!$D20))</f>
        <v>0</v>
      </c>
      <c r="H20" s="18">
        <f>IF(D20="SING",0,Model!$W$36*((drdp!B20)*XYM4E!$B20+(drdp!E20)*XYM4E!$C20+(drdp!H20)*XYM4E!$D20))</f>
        <v>0</v>
      </c>
      <c r="I20" s="18">
        <f>IF(D20="SING",(Wellpath!K20-Wellpath!K19)/2*Model!$W$36,Model!$W$36*((drdp!C20)*XYM4E!$B20+(drdp!F20)*XYM4E!$C20+(drdp!I20)*XYM4E!$D20))</f>
        <v>7.9796453401180939E-2</v>
      </c>
      <c r="J20" s="18">
        <f>IF(D20="SING",0,Model!$W$36*((drdp!D20)*XYM4E!$B20+(drdp!G20)*XYM4E!$C20+(drdp!J20)*XYM4E!$D20))</f>
        <v>0</v>
      </c>
      <c r="K20" s="21">
        <f t="shared" si="11"/>
        <v>0</v>
      </c>
      <c r="L20" s="21">
        <f t="shared" si="12"/>
        <v>0.46482560020469715</v>
      </c>
      <c r="M20" s="21">
        <f t="shared" si="13"/>
        <v>0</v>
      </c>
      <c r="N20" s="21">
        <f t="shared" si="14"/>
        <v>0</v>
      </c>
      <c r="O20" s="21">
        <f t="shared" si="15"/>
        <v>0</v>
      </c>
      <c r="P20" s="21">
        <f t="shared" si="16"/>
        <v>0</v>
      </c>
      <c r="Q20" s="19">
        <f t="shared" si="17"/>
        <v>0</v>
      </c>
      <c r="R20" s="19">
        <f t="shared" si="18"/>
        <v>0.44572317827847674</v>
      </c>
      <c r="S20" s="19">
        <f t="shared" si="19"/>
        <v>0</v>
      </c>
      <c r="T20" s="19">
        <f t="shared" si="20"/>
        <v>0</v>
      </c>
      <c r="U20" s="19">
        <f t="shared" si="21"/>
        <v>0</v>
      </c>
      <c r="V20" s="19">
        <f t="shared" si="22"/>
        <v>0</v>
      </c>
    </row>
    <row r="21" spans="1:22" x14ac:dyDescent="0.25">
      <c r="A21" s="26">
        <f>Wellpath!E21</f>
        <v>1800</v>
      </c>
      <c r="B21" s="22">
        <v>0</v>
      </c>
      <c r="C21" s="22">
        <f>ABS(COS(Wellpath!$L21))*SIN(Wellpath!$M21)*MAX(1,SQRT(10/(Wellpath!K21-Wellpath!K20)))</f>
        <v>0</v>
      </c>
      <c r="D21" s="22" t="str">
        <f>IF(ABS(Wellpath!$L21)&lt;VerticalInc,"SING",ABS(COS(Wellpath!$L21))*COS(Wellpath!$M21)/SIN(Wellpath!$L21)*MAX(1,SQRT(10/(Wellpath!K21-Wellpath!K20))))</f>
        <v>SING</v>
      </c>
      <c r="E21" s="20">
        <f>IF(D21="SING",0,Model!$W$36*((drdp!B21+drdp!K21)*XYM4E!$B21+(drdp!E21+drdp!N21)*XYM4E!$C21+(drdp!H21+drdp!Q21)*XYM4E!$D21))</f>
        <v>0</v>
      </c>
      <c r="F21" s="20">
        <f>IF(D21="SING",(Wellpath!K22-Wellpath!K20)/2*Model!$W$36,Model!$W$36*((drdp!C21+drdp!L21)*XYM4E!$B21+(drdp!F21+drdp!O21)*XYM4E!$C21+(drdp!I21+drdp!R21)*XYM4E!$D21))</f>
        <v>0.15959290680236127</v>
      </c>
      <c r="G21" s="20">
        <f>IF(D21="SING",0,Model!$W$36*((drdp!D21+drdp!M21)*XYM4E!$B21+(drdp!G21+drdp!P21)*XYM4E!$C21+(drdp!J21+drdp!S21)*XYM4E!$D21))</f>
        <v>0</v>
      </c>
      <c r="H21" s="18">
        <f>IF(D21="SING",0,Model!$W$36*((drdp!B21)*XYM4E!$B21+(drdp!E21)*XYM4E!$C21+(drdp!H21)*XYM4E!$D21))</f>
        <v>0</v>
      </c>
      <c r="I21" s="18">
        <f>IF(D21="SING",(Wellpath!K21-Wellpath!K20)/2*Model!$W$36,Model!$W$36*((drdp!C21)*XYM4E!$B21+(drdp!F21)*XYM4E!$C21+(drdp!I21)*XYM4E!$D21))</f>
        <v>7.9796453401180495E-2</v>
      </c>
      <c r="J21" s="18">
        <f>IF(D21="SING",0,Model!$W$36*((drdp!D21)*XYM4E!$B21+(drdp!G21)*XYM4E!$C21+(drdp!J21)*XYM4E!$D21))</f>
        <v>0</v>
      </c>
      <c r="K21" s="21">
        <f t="shared" si="11"/>
        <v>0</v>
      </c>
      <c r="L21" s="21">
        <f t="shared" si="12"/>
        <v>0.49029549610632434</v>
      </c>
      <c r="M21" s="21">
        <f t="shared" si="13"/>
        <v>0</v>
      </c>
      <c r="N21" s="21">
        <f t="shared" si="14"/>
        <v>0</v>
      </c>
      <c r="O21" s="21">
        <f t="shared" si="15"/>
        <v>0</v>
      </c>
      <c r="P21" s="21">
        <f t="shared" si="16"/>
        <v>0</v>
      </c>
      <c r="Q21" s="19">
        <f t="shared" si="17"/>
        <v>0</v>
      </c>
      <c r="R21" s="19">
        <f t="shared" si="18"/>
        <v>0.47119307418010392</v>
      </c>
      <c r="S21" s="19">
        <f t="shared" si="19"/>
        <v>0</v>
      </c>
      <c r="T21" s="19">
        <f t="shared" si="20"/>
        <v>0</v>
      </c>
      <c r="U21" s="19">
        <f t="shared" si="21"/>
        <v>0</v>
      </c>
      <c r="V21" s="19">
        <f t="shared" si="22"/>
        <v>0</v>
      </c>
    </row>
    <row r="22" spans="1:22" x14ac:dyDescent="0.25">
      <c r="A22" s="26">
        <f>Wellpath!E22</f>
        <v>1900</v>
      </c>
      <c r="B22" s="22">
        <v>0</v>
      </c>
      <c r="C22" s="22">
        <f>ABS(COS(Wellpath!$L22))*SIN(Wellpath!$M22)*MAX(1,SQRT(10/(Wellpath!K22-Wellpath!K21)))</f>
        <v>0</v>
      </c>
      <c r="D22" s="22" t="str">
        <f>IF(ABS(Wellpath!$L22)&lt;VerticalInc,"SING",ABS(COS(Wellpath!$L22))*COS(Wellpath!$M22)/SIN(Wellpath!$L22)*MAX(1,SQRT(10/(Wellpath!K22-Wellpath!K21))))</f>
        <v>SING</v>
      </c>
      <c r="E22" s="20">
        <f>IF(D22="SING",0,Model!$W$36*((drdp!B22+drdp!K22)*XYM4E!$B22+(drdp!E22+drdp!N22)*XYM4E!$C22+(drdp!H22+drdp!Q22)*XYM4E!$D22))</f>
        <v>0</v>
      </c>
      <c r="F22" s="20">
        <f>IF(D22="SING",(Wellpath!K23-Wellpath!K21)/2*Model!$W$36,Model!$W$36*((drdp!C22+drdp!L22)*XYM4E!$B22+(drdp!F22+drdp!O22)*XYM4E!$C22+(drdp!I22+drdp!R22)*XYM4E!$D22))</f>
        <v>0.15959290680236157</v>
      </c>
      <c r="G22" s="20">
        <f>IF(D22="SING",0,Model!$W$36*((drdp!D22+drdp!M22)*XYM4E!$B22+(drdp!G22+drdp!P22)*XYM4E!$C22+(drdp!J22+drdp!S22)*XYM4E!$D22))</f>
        <v>0</v>
      </c>
      <c r="H22" s="18">
        <f>IF(D22="SING",0,Model!$W$36*((drdp!B22)*XYM4E!$B22+(drdp!E22)*XYM4E!$C22+(drdp!H22)*XYM4E!$D22))</f>
        <v>0</v>
      </c>
      <c r="I22" s="18">
        <f>IF(D22="SING",(Wellpath!K22-Wellpath!K21)/2*Model!$W$36,Model!$W$36*((drdp!C22)*XYM4E!$B22+(drdp!F22)*XYM4E!$C22+(drdp!I22)*XYM4E!$D22))</f>
        <v>7.9796453401180786E-2</v>
      </c>
      <c r="J22" s="18">
        <f>IF(D22="SING",0,Model!$W$36*((drdp!D22)*XYM4E!$B22+(drdp!G22)*XYM4E!$C22+(drdp!J22)*XYM4E!$D22))</f>
        <v>0</v>
      </c>
      <c r="K22" s="21">
        <f t="shared" si="11"/>
        <v>0</v>
      </c>
      <c r="L22" s="21">
        <f t="shared" si="12"/>
        <v>0.51576539200795157</v>
      </c>
      <c r="M22" s="21">
        <f t="shared" si="13"/>
        <v>0</v>
      </c>
      <c r="N22" s="21">
        <f t="shared" si="14"/>
        <v>0</v>
      </c>
      <c r="O22" s="21">
        <f t="shared" si="15"/>
        <v>0</v>
      </c>
      <c r="P22" s="21">
        <f t="shared" si="16"/>
        <v>0</v>
      </c>
      <c r="Q22" s="19">
        <f t="shared" si="17"/>
        <v>0</v>
      </c>
      <c r="R22" s="19">
        <f t="shared" si="18"/>
        <v>0.49666297008173116</v>
      </c>
      <c r="S22" s="19">
        <f t="shared" si="19"/>
        <v>0</v>
      </c>
      <c r="T22" s="19">
        <f t="shared" si="20"/>
        <v>0</v>
      </c>
      <c r="U22" s="19">
        <f t="shared" si="21"/>
        <v>0</v>
      </c>
      <c r="V22" s="19">
        <f t="shared" si="22"/>
        <v>0</v>
      </c>
    </row>
    <row r="23" spans="1:22" x14ac:dyDescent="0.25">
      <c r="A23" s="26">
        <f>Wellpath!E23</f>
        <v>2000</v>
      </c>
      <c r="B23" s="22">
        <v>0</v>
      </c>
      <c r="C23" s="22">
        <f>ABS(COS(Wellpath!$L23))*SIN(Wellpath!$M23)*MAX(1,SQRT(10/(Wellpath!K23-Wellpath!K22)))</f>
        <v>0</v>
      </c>
      <c r="D23" s="22" t="str">
        <f>IF(ABS(Wellpath!$L23)&lt;VerticalInc,"SING",ABS(COS(Wellpath!$L23))*COS(Wellpath!$M23)/SIN(Wellpath!$L23)*MAX(1,SQRT(10/(Wellpath!K23-Wellpath!K22))))</f>
        <v>SING</v>
      </c>
      <c r="E23" s="20">
        <f>IF(D23="SING",0,Model!$W$36*((drdp!B23+drdp!K23)*XYM4E!$B23+(drdp!E23+drdp!N23)*XYM4E!$C23+(drdp!H23+drdp!Q23)*XYM4E!$D23))</f>
        <v>0</v>
      </c>
      <c r="F23" s="20">
        <f>IF(D23="SING",(Wellpath!K24-Wellpath!K22)/2*Model!$W$36,Model!$W$36*((drdp!C23+drdp!L23)*XYM4E!$B23+(drdp!F23+drdp!O23)*XYM4E!$C23+(drdp!I23+drdp!R23)*XYM4E!$D23))</f>
        <v>0.15959290680236157</v>
      </c>
      <c r="G23" s="20">
        <f>IF(D23="SING",0,Model!$W$36*((drdp!D23+drdp!M23)*XYM4E!$B23+(drdp!G23+drdp!P23)*XYM4E!$C23+(drdp!J23+drdp!S23)*XYM4E!$D23))</f>
        <v>0</v>
      </c>
      <c r="H23" s="18">
        <f>IF(D23="SING",0,Model!$W$36*((drdp!B23)*XYM4E!$B23+(drdp!E23)*XYM4E!$C23+(drdp!H23)*XYM4E!$D23))</f>
        <v>0</v>
      </c>
      <c r="I23" s="18">
        <f>IF(D23="SING",(Wellpath!K23-Wellpath!K22)/2*Model!$W$36,Model!$W$36*((drdp!C23)*XYM4E!$B23+(drdp!F23)*XYM4E!$C23+(drdp!I23)*XYM4E!$D23))</f>
        <v>7.9796453401180786E-2</v>
      </c>
      <c r="J23" s="18">
        <f>IF(D23="SING",0,Model!$W$36*((drdp!D23)*XYM4E!$B23+(drdp!G23)*XYM4E!$C23+(drdp!J23)*XYM4E!$D23))</f>
        <v>0</v>
      </c>
      <c r="K23" s="21">
        <f t="shared" si="11"/>
        <v>0</v>
      </c>
      <c r="L23" s="21">
        <f t="shared" si="12"/>
        <v>0.54123528790957887</v>
      </c>
      <c r="M23" s="21">
        <f t="shared" si="13"/>
        <v>0</v>
      </c>
      <c r="N23" s="21">
        <f t="shared" si="14"/>
        <v>0</v>
      </c>
      <c r="O23" s="21">
        <f t="shared" si="15"/>
        <v>0</v>
      </c>
      <c r="P23" s="21">
        <f t="shared" si="16"/>
        <v>0</v>
      </c>
      <c r="Q23" s="19">
        <f t="shared" si="17"/>
        <v>0</v>
      </c>
      <c r="R23" s="19">
        <f t="shared" si="18"/>
        <v>0.5221328659833584</v>
      </c>
      <c r="S23" s="19">
        <f t="shared" si="19"/>
        <v>0</v>
      </c>
      <c r="T23" s="19">
        <f t="shared" si="20"/>
        <v>0</v>
      </c>
      <c r="U23" s="19">
        <f t="shared" si="21"/>
        <v>0</v>
      </c>
      <c r="V23" s="19">
        <f t="shared" si="22"/>
        <v>0</v>
      </c>
    </row>
    <row r="24" spans="1:22" x14ac:dyDescent="0.25">
      <c r="A24" s="26">
        <f>Wellpath!E24</f>
        <v>2100</v>
      </c>
      <c r="B24" s="22">
        <v>0</v>
      </c>
      <c r="C24" s="22">
        <f>ABS(COS(Wellpath!$L24))*SIN(Wellpath!$M24)*MAX(1,SQRT(10/(Wellpath!K24-Wellpath!K23)))</f>
        <v>3.4878236872062651E-2</v>
      </c>
      <c r="D24" s="22">
        <f>IF(ABS(Wellpath!$L24)&lt;VerticalInc,"SING",ABS(COS(Wellpath!$L24))*COS(Wellpath!$M24)/SIN(Wellpath!$L24)*MAX(1,SQRT(10/(Wellpath!K24-Wellpath!K23))))</f>
        <v>28.618808851141324</v>
      </c>
      <c r="E24" s="20">
        <f>IF(D24="SING",0,Model!$W$36*((drdp!B24+drdp!K24)*XYM4E!$B24+(drdp!E24+drdp!N24)*XYM4E!$C24+(drdp!H24+drdp!Q24)*XYM4E!$D24))</f>
        <v>-3.3887856487492389E-6</v>
      </c>
      <c r="F24" s="20">
        <f>IF(D24="SING",(Wellpath!K25-Wellpath!K23)/2*Model!$W$36,Model!$W$36*((drdp!C24+drdp!L24)*XYM4E!$B24+(drdp!F24+drdp!O24)*XYM4E!$C24+(drdp!I24+drdp!R24)*XYM4E!$D24))</f>
        <v>0.1594955687765911</v>
      </c>
      <c r="G24" s="20">
        <f>IF(D24="SING",0,Model!$W$36*((drdp!D24+drdp!M24)*XYM4E!$B24+(drdp!G24+drdp!P24)*XYM4E!$C24+(drdp!J24+drdp!S24)*XYM4E!$D24))</f>
        <v>-1.9426173879419164E-4</v>
      </c>
      <c r="H24" s="18">
        <f>IF(D24="SING",0,Model!$W$36*((drdp!B24)*XYM4E!$B24+(drdp!E24)*XYM4E!$C24+(drdp!H24)*XYM4E!$D24))</f>
        <v>-1.6943928243746194E-6</v>
      </c>
      <c r="I24" s="18">
        <f>IF(D24="SING",(Wellpath!K24-Wellpath!K23)/2*Model!$W$36,Model!$W$36*((drdp!C24)*XYM4E!$B24+(drdp!F24)*XYM4E!$C24+(drdp!I24)*XYM4E!$D24))</f>
        <v>7.9747784388295551E-2</v>
      </c>
      <c r="J24" s="18">
        <f>IF(D24="SING",0,Model!$W$36*((drdp!D24)*XYM4E!$B24+(drdp!G24)*XYM4E!$C24+(drdp!J24)*XYM4E!$D24))</f>
        <v>-9.7130869397095819E-5</v>
      </c>
      <c r="K24" s="21">
        <f t="shared" si="11"/>
        <v>1.14838681731688E-11</v>
      </c>
      <c r="L24" s="21">
        <f t="shared" si="12"/>
        <v>0.56667412436894715</v>
      </c>
      <c r="M24" s="21">
        <f t="shared" si="13"/>
        <v>3.7737623159342739E-8</v>
      </c>
      <c r="N24" s="21">
        <f t="shared" si="14"/>
        <v>-5.4049629450920916E-7</v>
      </c>
      <c r="O24" s="21">
        <f t="shared" si="15"/>
        <v>6.5831139252682994E-10</v>
      </c>
      <c r="P24" s="21">
        <f t="shared" si="16"/>
        <v>-3.0983886520509168E-5</v>
      </c>
      <c r="Q24" s="19">
        <f t="shared" si="17"/>
        <v>2.8709670432921999E-12</v>
      </c>
      <c r="R24" s="19">
        <f t="shared" si="18"/>
        <v>0.54759499702442094</v>
      </c>
      <c r="S24" s="19">
        <f t="shared" si="19"/>
        <v>9.4344057898356847E-9</v>
      </c>
      <c r="T24" s="19">
        <f t="shared" si="20"/>
        <v>-1.3512407362730229E-7</v>
      </c>
      <c r="U24" s="19">
        <f t="shared" si="21"/>
        <v>1.6457784813170748E-10</v>
      </c>
      <c r="V24" s="19">
        <f t="shared" si="22"/>
        <v>-7.7459716301272919E-6</v>
      </c>
    </row>
    <row r="25" spans="1:22" x14ac:dyDescent="0.25">
      <c r="A25" s="26">
        <f>Wellpath!E25</f>
        <v>2200</v>
      </c>
      <c r="B25" s="22">
        <v>0</v>
      </c>
      <c r="C25" s="22">
        <f>ABS(COS(Wellpath!$L25))*SIN(Wellpath!$M25)*MAX(1,SQRT(10/(Wellpath!K25-Wellpath!K24)))</f>
        <v>3.4814483282576247E-2</v>
      </c>
      <c r="D25" s="22">
        <f>IF(ABS(Wellpath!$L25)&lt;VerticalInc,"SING",ABS(COS(Wellpath!$L25))*COS(Wellpath!$M25)/SIN(Wellpath!$L25)*MAX(1,SQRT(10/(Wellpath!K25-Wellpath!K24))))</f>
        <v>14.291954677219408</v>
      </c>
      <c r="E25" s="20">
        <f>IF(D25="SING",0,Model!$W$36*((drdp!B25+drdp!K25)*XYM4E!$B25+(drdp!E25+drdp!N25)*XYM4E!$C25+(drdp!H25+drdp!Q25)*XYM4E!$D25))</f>
        <v>-1.3526244115388515E-5</v>
      </c>
      <c r="F25" s="20">
        <f>IF(D25="SING",(Wellpath!K26-Wellpath!K24)/2*Model!$W$36,Model!$W$36*((drdp!C25+drdp!L25)*XYM4E!$B25+(drdp!F25+drdp!O25)*XYM4E!$C25+(drdp!I25+drdp!R25)*XYM4E!$D25))</f>
        <v>0.15920367415564965</v>
      </c>
      <c r="G25" s="20">
        <f>IF(D25="SING",0,Model!$W$36*((drdp!D25+drdp!M25)*XYM4E!$B25+(drdp!G25+drdp!P25)*XYM4E!$C25+(drdp!J25+drdp!S25)*XYM4E!$D25))</f>
        <v>-3.8757705392409973E-4</v>
      </c>
      <c r="H25" s="18">
        <f>IF(D25="SING",0,Model!$W$36*((drdp!B25)*XYM4E!$B25+(drdp!E25)*XYM4E!$C25+(drdp!H25)*XYM4E!$D25))</f>
        <v>-6.7631220576942574E-6</v>
      </c>
      <c r="I25" s="18">
        <f>IF(D25="SING",(Wellpath!K25-Wellpath!K24)/2*Model!$W$36,Model!$W$36*((drdp!C25)*XYM4E!$B25+(drdp!F25)*XYM4E!$C25+(drdp!I25)*XYM4E!$D25))</f>
        <v>7.9601837077824825E-2</v>
      </c>
      <c r="J25" s="18">
        <f>IF(D25="SING",0,Model!$W$36*((drdp!D25)*XYM4E!$B25+(drdp!G25)*XYM4E!$C25+(drdp!J25)*XYM4E!$D25))</f>
        <v>-1.9378852696204986E-4</v>
      </c>
      <c r="K25" s="21">
        <f t="shared" si="11"/>
        <v>1.9444314804225121E-10</v>
      </c>
      <c r="L25" s="21">
        <f t="shared" si="12"/>
        <v>0.59201993423360544</v>
      </c>
      <c r="M25" s="21">
        <f t="shared" si="13"/>
        <v>1.8795359588782722E-7</v>
      </c>
      <c r="N25" s="21">
        <f t="shared" si="14"/>
        <v>-2.6939240552052957E-6</v>
      </c>
      <c r="O25" s="21">
        <f t="shared" si="15"/>
        <v>5.9007732374273012E-9</v>
      </c>
      <c r="P25" s="21">
        <f t="shared" si="16"/>
        <v>-9.2687577523648196E-5</v>
      </c>
      <c r="Q25" s="19">
        <f t="shared" si="17"/>
        <v>5.7223688140439403E-11</v>
      </c>
      <c r="R25" s="19">
        <f t="shared" si="18"/>
        <v>0.5730105768351117</v>
      </c>
      <c r="S25" s="19">
        <f t="shared" si="19"/>
        <v>7.5291616341463856E-8</v>
      </c>
      <c r="T25" s="19">
        <f t="shared" si="20"/>
        <v>-1.0788532346832307E-6</v>
      </c>
      <c r="U25" s="19">
        <f t="shared" si="21"/>
        <v>1.9689268537519477E-9</v>
      </c>
      <c r="V25" s="19">
        <f t="shared" si="22"/>
        <v>-4.6409809271293921E-5</v>
      </c>
    </row>
    <row r="26" spans="1:22" x14ac:dyDescent="0.25">
      <c r="A26" s="26">
        <f>Wellpath!E26</f>
        <v>2300</v>
      </c>
      <c r="B26" s="22">
        <v>0</v>
      </c>
      <c r="C26" s="22">
        <f>ABS(COS(Wellpath!$L26))*SIN(Wellpath!$M26)*MAX(1,SQRT(10/(Wellpath!K26-Wellpath!K25)))</f>
        <v>3.4708313607970068E-2</v>
      </c>
      <c r="D26" s="22">
        <f>IF(ABS(Wellpath!$L26)&lt;VerticalInc,"SING",ABS(COS(Wellpath!$L26))*COS(Wellpath!$M26)/SIN(Wellpath!$L26)*MAX(1,SQRT(10/(Wellpath!K26-Wellpath!K25))))</f>
        <v>9.5085685604665962</v>
      </c>
      <c r="E26" s="20">
        <f>IF(D26="SING",0,Model!$W$36*((drdp!B26+drdp!K26)*XYM4E!$B26+(drdp!E26+drdp!N26)*XYM4E!$C26+(drdp!H26+drdp!Q26)*XYM4E!$D26))</f>
        <v>-3.032583584525847E-5</v>
      </c>
      <c r="F26" s="20">
        <f>IF(D26="SING",(Wellpath!K27-Wellpath!K25)/2*Model!$W$36,Model!$W$36*((drdp!C26+drdp!L26)*XYM4E!$B26+(drdp!F26+drdp!O26)*XYM4E!$C26+(drdp!I26+drdp!R26)*XYM4E!$D26))</f>
        <v>0.15871758115889334</v>
      </c>
      <c r="G26" s="20">
        <f>IF(D26="SING",0,Model!$W$36*((drdp!D26+drdp!M26)*XYM4E!$B26+(drdp!G26+drdp!P26)*XYM4E!$C26+(drdp!J26+drdp!S26)*XYM4E!$D26))</f>
        <v>-5.7900413260639769E-4</v>
      </c>
      <c r="H26" s="18">
        <f>IF(D26="SING",0,Model!$W$36*((drdp!B26)*XYM4E!$B26+(drdp!E26)*XYM4E!$C26+(drdp!H26)*XYM4E!$D26))</f>
        <v>-1.5162917922629235E-5</v>
      </c>
      <c r="I26" s="18">
        <f>IF(D26="SING",(Wellpath!K26-Wellpath!K25)/2*Model!$W$36,Model!$W$36*((drdp!C26)*XYM4E!$B26+(drdp!F26)*XYM4E!$C26+(drdp!I26)*XYM4E!$D26))</f>
        <v>7.9358790579446808E-2</v>
      </c>
      <c r="J26" s="18">
        <f>IF(D26="SING",0,Model!$W$36*((drdp!D26)*XYM4E!$B26+(drdp!G26)*XYM4E!$C26+(drdp!J26)*XYM4E!$D26))</f>
        <v>-2.8950206630319933E-4</v>
      </c>
      <c r="K26" s="21">
        <f t="shared" si="11"/>
        <v>1.1140994677558148E-9</v>
      </c>
      <c r="L26" s="21">
        <f t="shared" si="12"/>
        <v>0.61721120480253533</v>
      </c>
      <c r="M26" s="21">
        <f t="shared" si="13"/>
        <v>5.2319938146311421E-7</v>
      </c>
      <c r="N26" s="21">
        <f t="shared" si="14"/>
        <v>-7.5071673671863834E-6</v>
      </c>
      <c r="O26" s="21">
        <f t="shared" si="15"/>
        <v>2.3459557516575183E-8</v>
      </c>
      <c r="P26" s="21">
        <f t="shared" si="16"/>
        <v>-1.8458571293193877E-4</v>
      </c>
      <c r="Q26" s="19">
        <f t="shared" si="17"/>
        <v>4.2435722797064207E-10</v>
      </c>
      <c r="R26" s="19">
        <f t="shared" si="18"/>
        <v>0.59831775187583791</v>
      </c>
      <c r="S26" s="19">
        <f t="shared" si="19"/>
        <v>2.7176504228164927E-7</v>
      </c>
      <c r="T26" s="19">
        <f t="shared" si="20"/>
        <v>-3.8972348832005699E-6</v>
      </c>
      <c r="U26" s="19">
        <f t="shared" si="21"/>
        <v>1.0290469307214279E-8</v>
      </c>
      <c r="V26" s="19">
        <f t="shared" si="22"/>
        <v>-1.1566211137572092E-4</v>
      </c>
    </row>
    <row r="27" spans="1:22" x14ac:dyDescent="0.25">
      <c r="A27" s="26">
        <f>Wellpath!E27</f>
        <v>2400</v>
      </c>
      <c r="B27" s="22">
        <v>0</v>
      </c>
      <c r="C27" s="22">
        <f>ABS(COS(Wellpath!$L27))*SIN(Wellpath!$M27)*MAX(1,SQRT(10/(Wellpath!K27-Wellpath!K26)))</f>
        <v>3.4559857199638437E-2</v>
      </c>
      <c r="D27" s="22">
        <f>IF(ABS(Wellpath!$L27)&lt;VerticalInc,"SING",ABS(COS(Wellpath!$L27))*COS(Wellpath!$M27)/SIN(Wellpath!$L27)*MAX(1,SQRT(10/(Wellpath!K27-Wellpath!K26))))</f>
        <v>7.111035231400189</v>
      </c>
      <c r="E27" s="20">
        <f>IF(D27="SING",0,Model!$W$36*((drdp!B27+drdp!K27)*XYM4E!$B27+(drdp!E27+drdp!N27)*XYM4E!$C27+(drdp!H27+drdp!Q27)*XYM4E!$D27))</f>
        <v>-5.3643847083269483E-5</v>
      </c>
      <c r="F27" s="20">
        <f>IF(D27="SING",(Wellpath!K28-Wellpath!K26)/2*Model!$W$36,Model!$W$36*((drdp!C27+drdp!L27)*XYM4E!$B27+(drdp!F27+drdp!O27)*XYM4E!$C27+(drdp!I27+drdp!R27)*XYM4E!$D27))</f>
        <v>0.15803788631960911</v>
      </c>
      <c r="G27" s="20">
        <f>IF(D27="SING",0,Model!$W$36*((drdp!D27+drdp!M27)*XYM4E!$B27+(drdp!G27+drdp!P27)*XYM4E!$C27+(drdp!J27+drdp!S27)*XYM4E!$D27))</f>
        <v>-7.6761036135592983E-4</v>
      </c>
      <c r="H27" s="18">
        <f>IF(D27="SING",0,Model!$W$36*((drdp!B27)*XYM4E!$B27+(drdp!E27)*XYM4E!$C27+(drdp!H27)*XYM4E!$D27))</f>
        <v>-2.6821923541634741E-5</v>
      </c>
      <c r="I27" s="18">
        <f>IF(D27="SING",(Wellpath!K27-Wellpath!K26)/2*Model!$W$36,Model!$W$36*((drdp!C27)*XYM4E!$B27+(drdp!F27)*XYM4E!$C27+(drdp!I27)*XYM4E!$D27))</f>
        <v>7.90189431598044E-2</v>
      </c>
      <c r="J27" s="18">
        <f>IF(D27="SING",0,Model!$W$36*((drdp!D27)*XYM4E!$B27+(drdp!G27)*XYM4E!$C27+(drdp!J27)*XYM4E!$D27))</f>
        <v>-3.8380518067796421E-4</v>
      </c>
      <c r="K27" s="21">
        <f t="shared" si="11"/>
        <v>3.9917617976490142E-9</v>
      </c>
      <c r="L27" s="21">
        <f t="shared" si="12"/>
        <v>0.64218717831490502</v>
      </c>
      <c r="M27" s="21">
        <f t="shared" si="13"/>
        <v>1.1124250483240955E-6</v>
      </c>
      <c r="N27" s="21">
        <f t="shared" si="14"/>
        <v>-1.5984927574278618E-5</v>
      </c>
      <c r="O27" s="21">
        <f t="shared" si="15"/>
        <v>6.4637130360685919E-8</v>
      </c>
      <c r="P27" s="21">
        <f t="shared" si="16"/>
        <v>-3.0589723195766126E-4</v>
      </c>
      <c r="Q27" s="19">
        <f t="shared" si="17"/>
        <v>1.8335150502291147E-9</v>
      </c>
      <c r="R27" s="19">
        <f t="shared" si="18"/>
        <v>0.62345519818062778</v>
      </c>
      <c r="S27" s="19">
        <f t="shared" si="19"/>
        <v>6.7050579817835892E-7</v>
      </c>
      <c r="T27" s="19">
        <f t="shared" si="20"/>
        <v>-9.6266074189594392E-6</v>
      </c>
      <c r="U27" s="19">
        <f t="shared" si="21"/>
        <v>3.3753950727602847E-8</v>
      </c>
      <c r="V27" s="19">
        <f t="shared" si="22"/>
        <v>-2.1491359268836928E-4</v>
      </c>
    </row>
    <row r="28" spans="1:22" x14ac:dyDescent="0.25">
      <c r="A28" s="26">
        <f>Wellpath!E28</f>
        <v>2500</v>
      </c>
      <c r="B28" s="22">
        <v>0</v>
      </c>
      <c r="C28" s="22">
        <f>ABS(COS(Wellpath!$L28))*SIN(Wellpath!$M28)*MAX(1,SQRT(10/(Wellpath!K28-Wellpath!K27)))</f>
        <v>3.4369294928846945E-2</v>
      </c>
      <c r="D28" s="22">
        <f>IF(ABS(Wellpath!$L28)&lt;VerticalInc,"SING",ABS(COS(Wellpath!$L28))*COS(Wellpath!$M28)/SIN(Wellpath!$L28)*MAX(1,SQRT(10/(Wellpath!K28-Wellpath!K27))))</f>
        <v>5.6678270279661049</v>
      </c>
      <c r="E28" s="20">
        <f>IF(D28="SING",0,Model!$W$36*((drdp!B28+drdp!K28)*XYM4E!$B28+(drdp!E28+drdp!N28)*XYM4E!$C28+(drdp!H28+drdp!Q28)*XYM4E!$D28))</f>
        <v>-8.3280165409304094E-5</v>
      </c>
      <c r="F28" s="20">
        <f>IF(D28="SING",(Wellpath!K29-Wellpath!K27)/2*Model!$W$36,Model!$W$36*((drdp!C28+drdp!L28)*XYM4E!$B28+(drdp!F28+drdp!O28)*XYM4E!$C28+(drdp!I28+drdp!R28)*XYM4E!$D28))</f>
        <v>0.15716542373726092</v>
      </c>
      <c r="G28" s="20">
        <f>IF(D28="SING",0,Model!$W$36*((drdp!D28+drdp!M28)*XYM4E!$B28+(drdp!G28+drdp!P28)*XYM4E!$C28+(drdp!J28+drdp!S28)*XYM4E!$D28))</f>
        <v>-9.5247686958486132E-4</v>
      </c>
      <c r="H28" s="18">
        <f>IF(D28="SING",0,Model!$W$36*((drdp!B28)*XYM4E!$B28+(drdp!E28)*XYM4E!$C28+(drdp!H28)*XYM4E!$D28))</f>
        <v>-4.1640082704652047E-5</v>
      </c>
      <c r="I28" s="18">
        <f>IF(D28="SING",(Wellpath!K28-Wellpath!K27)/2*Model!$W$36,Model!$W$36*((drdp!C28)*XYM4E!$B28+(drdp!F28)*XYM4E!$C28+(drdp!I28)*XYM4E!$D28))</f>
        <v>7.8582711868630459E-2</v>
      </c>
      <c r="J28" s="18">
        <f>IF(D28="SING",0,Model!$W$36*((drdp!D28)*XYM4E!$B28+(drdp!G28)*XYM4E!$C28+(drdp!J28)*XYM4E!$D28))</f>
        <v>-4.7623843479243066E-4</v>
      </c>
      <c r="K28" s="21">
        <f t="shared" si="11"/>
        <v>1.0927347748250065E-8</v>
      </c>
      <c r="L28" s="21">
        <f t="shared" si="12"/>
        <v>0.66688814873341784</v>
      </c>
      <c r="M28" s="21">
        <f t="shared" si="13"/>
        <v>2.0196372354182723E-6</v>
      </c>
      <c r="N28" s="21">
        <f t="shared" si="14"/>
        <v>-2.9073690059741076E-5</v>
      </c>
      <c r="O28" s="21">
        <f t="shared" si="15"/>
        <v>1.4395956160824935E-7</v>
      </c>
      <c r="P28" s="21">
        <f t="shared" si="16"/>
        <v>-4.5559366276590581E-4</v>
      </c>
      <c r="Q28" s="19">
        <f t="shared" si="17"/>
        <v>5.7256582852992764E-9</v>
      </c>
      <c r="R28" s="19">
        <f t="shared" si="18"/>
        <v>0.64836242091953322</v>
      </c>
      <c r="S28" s="19">
        <f t="shared" si="19"/>
        <v>1.3392280950976398E-6</v>
      </c>
      <c r="T28" s="19">
        <f t="shared" si="20"/>
        <v>-1.9257118195644233E-5</v>
      </c>
      <c r="U28" s="19">
        <f t="shared" si="21"/>
        <v>8.4467738172576771E-8</v>
      </c>
      <c r="V28" s="19">
        <f t="shared" si="22"/>
        <v>-3.4332133965972239E-4</v>
      </c>
    </row>
    <row r="29" spans="1:22" x14ac:dyDescent="0.25">
      <c r="A29" s="26">
        <f>Wellpath!E29</f>
        <v>2600</v>
      </c>
      <c r="B29" s="22">
        <v>0</v>
      </c>
      <c r="C29" s="22">
        <f>ABS(COS(Wellpath!$L29))*SIN(Wellpath!$M29)*MAX(1,SQRT(10/(Wellpath!K29-Wellpath!K28)))</f>
        <v>3.4136858966368686E-2</v>
      </c>
      <c r="D29" s="22">
        <f>IF(ABS(Wellpath!$L29)&lt;VerticalInc,"SING",ABS(COS(Wellpath!$L29))*COS(Wellpath!$M29)/SIN(Wellpath!$L29)*MAX(1,SQRT(10/(Wellpath!K29-Wellpath!K28))))</f>
        <v>4.7017641759306112</v>
      </c>
      <c r="E29" s="20">
        <f>IF(D29="SING",0,Model!$W$36*((drdp!B29+drdp!K29)*XYM4E!$B29+(drdp!E29+drdp!N29)*XYM4E!$C29+(drdp!H29+drdp!Q29)*XYM4E!$D29))</f>
        <v>-1.1897936006420417E-4</v>
      </c>
      <c r="F29" s="20">
        <f>IF(D29="SING",(Wellpath!K30-Wellpath!K28)/2*Model!$W$36,Model!$W$36*((drdp!C29+drdp!L29)*XYM4E!$B29+(drdp!F29+drdp!O29)*XYM4E!$C29+(drdp!I29+drdp!R29)*XYM4E!$D29))</f>
        <v>0.15610126403205676</v>
      </c>
      <c r="G29" s="20">
        <f>IF(D29="SING",0,Model!$W$36*((drdp!D29+drdp!M29)*XYM4E!$B29+(drdp!G29+drdp!P29)*XYM4E!$C29+(drdp!J29+drdp!S29)*XYM4E!$D29))</f>
        <v>-1.1327030062478144E-3</v>
      </c>
      <c r="H29" s="18">
        <f>IF(D29="SING",0,Model!$W$36*((drdp!B29)*XYM4E!$B29+(drdp!E29)*XYM4E!$C29+(drdp!H29)*XYM4E!$D29))</f>
        <v>-5.9489680032102087E-5</v>
      </c>
      <c r="I29" s="18">
        <f>IF(D29="SING",(Wellpath!K29-Wellpath!K28)/2*Model!$W$36,Model!$W$36*((drdp!C29)*XYM4E!$B29+(drdp!F29)*XYM4E!$C29+(drdp!I29)*XYM4E!$D29))</f>
        <v>7.8050632016028382E-2</v>
      </c>
      <c r="J29" s="18">
        <f>IF(D29="SING",0,Model!$W$36*((drdp!D29)*XYM4E!$B29+(drdp!G29)*XYM4E!$C29+(drdp!J29)*XYM4E!$D29))</f>
        <v>-5.6635150312390721E-4</v>
      </c>
      <c r="K29" s="21">
        <f t="shared" si="11"/>
        <v>2.508343586953761E-8</v>
      </c>
      <c r="L29" s="21">
        <f t="shared" si="12"/>
        <v>0.69125575336582379</v>
      </c>
      <c r="M29" s="21">
        <f t="shared" si="13"/>
        <v>3.3026533357811088E-6</v>
      </c>
      <c r="N29" s="21">
        <f t="shared" si="14"/>
        <v>-4.764651855948856E-5</v>
      </c>
      <c r="O29" s="21">
        <f t="shared" si="15"/>
        <v>2.7872784043441457E-7</v>
      </c>
      <c r="P29" s="21">
        <f t="shared" si="16"/>
        <v>-6.3241003381410031E-4</v>
      </c>
      <c r="Q29" s="19">
        <f t="shared" si="17"/>
        <v>1.446636977857195E-8</v>
      </c>
      <c r="R29" s="19">
        <f t="shared" si="18"/>
        <v>0.67298004989151927</v>
      </c>
      <c r="S29" s="19">
        <f t="shared" si="19"/>
        <v>2.3403912605089814E-6</v>
      </c>
      <c r="T29" s="19">
        <f t="shared" si="20"/>
        <v>-3.3716897184677951E-5</v>
      </c>
      <c r="U29" s="19">
        <f t="shared" si="21"/>
        <v>1.7765163131479066E-7</v>
      </c>
      <c r="V29" s="19">
        <f t="shared" si="22"/>
        <v>-4.9979775552795439E-4</v>
      </c>
    </row>
    <row r="30" spans="1:22" x14ac:dyDescent="0.25">
      <c r="A30" s="26">
        <f>Wellpath!E30</f>
        <v>2700</v>
      </c>
      <c r="B30" s="22">
        <v>0</v>
      </c>
      <c r="C30" s="22">
        <f>ABS(COS(Wellpath!$L30))*SIN(Wellpath!$M30)*MAX(1,SQRT(10/(Wellpath!K30-Wellpath!K29)))</f>
        <v>3.3862832499619924E-2</v>
      </c>
      <c r="D30" s="22">
        <f>IF(ABS(Wellpath!$L30)&lt;VerticalInc,"SING",ABS(COS(Wellpath!$L30))*COS(Wellpath!$M30)/SIN(Wellpath!$L30)*MAX(1,SQRT(10/(Wellpath!K30-Wellpath!K29))))</f>
        <v>4.0083376741588088</v>
      </c>
      <c r="E30" s="20">
        <f>IF(D30="SING",0,Model!$W$36*((drdp!B30+drdp!K30)*XYM4E!$B30+(drdp!E30+drdp!N30)*XYM4E!$C30+(drdp!H30+drdp!Q30)*XYM4E!$D30))</f>
        <v>-1.6043206167470041E-4</v>
      </c>
      <c r="F30" s="20">
        <f>IF(D30="SING",(Wellpath!K31-Wellpath!K29)/2*Model!$W$36,Model!$W$36*((drdp!C30+drdp!L30)*XYM4E!$B30+(drdp!F30+drdp!O30)*XYM4E!$C30+(drdp!I30+drdp!R30)*XYM4E!$D30))</f>
        <v>0.15484671300325001</v>
      </c>
      <c r="G30" s="20">
        <f>IF(D30="SING",0,Model!$W$36*((drdp!D30+drdp!M30)*XYM4E!$B30+(drdp!G30+drdp!P30)*XYM4E!$C30+(drdp!J30+drdp!S30)*XYM4E!$D30))</f>
        <v>-1.307410727723236E-3</v>
      </c>
      <c r="H30" s="18">
        <f>IF(D30="SING",0,Model!$W$36*((drdp!B30)*XYM4E!$B30+(drdp!E30)*XYM4E!$C30+(drdp!H30)*XYM4E!$D30))</f>
        <v>-8.0216030837350203E-5</v>
      </c>
      <c r="I30" s="18">
        <f>IF(D30="SING",(Wellpath!K30-Wellpath!K29)/2*Model!$W$36,Model!$W$36*((drdp!C30)*XYM4E!$B30+(drdp!F30)*XYM4E!$C30+(drdp!I30)*XYM4E!$D30))</f>
        <v>7.7423356501625004E-2</v>
      </c>
      <c r="J30" s="18">
        <f>IF(D30="SING",0,Model!$W$36*((drdp!D30)*XYM4E!$B30+(drdp!G30)*XYM4E!$C30+(drdp!J30)*XYM4E!$D30))</f>
        <v>-6.53705363861618E-4</v>
      </c>
      <c r="K30" s="21">
        <f t="shared" si="11"/>
        <v>5.082188228273249E-8</v>
      </c>
      <c r="L30" s="21">
        <f t="shared" si="12"/>
        <v>0.71523325789373471</v>
      </c>
      <c r="M30" s="21">
        <f t="shared" si="13"/>
        <v>5.0119761467469104E-6</v>
      </c>
      <c r="N30" s="21">
        <f t="shared" si="14"/>
        <v>-7.2488895970150598E-5</v>
      </c>
      <c r="O30" s="21">
        <f t="shared" si="15"/>
        <v>4.8847843893867364E-7</v>
      </c>
      <c r="P30" s="21">
        <f t="shared" si="16"/>
        <v>-8.3485828754723045E-4</v>
      </c>
      <c r="Q30" s="19">
        <f t="shared" si="17"/>
        <v>3.1518047472836327E-8</v>
      </c>
      <c r="R30" s="19">
        <f t="shared" si="18"/>
        <v>0.69725012949780152</v>
      </c>
      <c r="S30" s="19">
        <f t="shared" si="19"/>
        <v>3.729984038522559E-6</v>
      </c>
      <c r="T30" s="19">
        <f t="shared" si="20"/>
        <v>-5.3857112912154069E-5</v>
      </c>
      <c r="U30" s="19">
        <f t="shared" si="21"/>
        <v>3.3116549006047934E-7</v>
      </c>
      <c r="V30" s="19">
        <f t="shared" si="22"/>
        <v>-6.8302209724738282E-4</v>
      </c>
    </row>
    <row r="31" spans="1:22" x14ac:dyDescent="0.25">
      <c r="A31" s="26">
        <f>Wellpath!E31</f>
        <v>2800</v>
      </c>
      <c r="B31" s="22">
        <v>0</v>
      </c>
      <c r="C31" s="22">
        <f>ABS(COS(Wellpath!$L31))*SIN(Wellpath!$M31)*MAX(1,SQRT(10/(Wellpath!K31-Wellpath!K30)))</f>
        <v>3.3547549387639847E-2</v>
      </c>
      <c r="D31" s="22">
        <f>IF(ABS(Wellpath!$L31)&lt;VerticalInc,"SING",ABS(COS(Wellpath!$L31))*COS(Wellpath!$M31)/SIN(Wellpath!$L31)*MAX(1,SQRT(10/(Wellpath!K31-Wellpath!K30))))</f>
        <v>3.4852900051885061</v>
      </c>
      <c r="E31" s="20">
        <f>IF(D31="SING",0,Model!$W$36*((drdp!B31+drdp!K31)*XYM4E!$B31+(drdp!E31+drdp!N31)*XYM4E!$C31+(drdp!H31+drdp!Q31)*XYM4E!$D31))</f>
        <v>-2.0727663449059402E-4</v>
      </c>
      <c r="F31" s="20">
        <f>IF(D31="SING",(Wellpath!K32-Wellpath!K30)/2*Model!$W$36,Model!$W$36*((drdp!C31+drdp!L31)*XYM4E!$B31+(drdp!F31+drdp!O31)*XYM4E!$C31+(drdp!I31+drdp!R31)*XYM4E!$D31))</f>
        <v>0.15340330999299012</v>
      </c>
      <c r="G31" s="20">
        <f>IF(D31="SING",0,Model!$W$36*((drdp!D31+drdp!M31)*XYM4E!$B31+(drdp!G31+drdp!P31)*XYM4E!$C31+(drdp!J31+drdp!S31)*XYM4E!$D31))</f>
        <v>-1.4757488755536565E-3</v>
      </c>
      <c r="H31" s="18">
        <f>IF(D31="SING",0,Model!$W$36*((drdp!B31)*XYM4E!$B31+(drdp!E31)*XYM4E!$C31+(drdp!H31)*XYM4E!$D31))</f>
        <v>-1.0363831724529701E-4</v>
      </c>
      <c r="I31" s="18">
        <f>IF(D31="SING",(Wellpath!K31-Wellpath!K30)/2*Model!$W$36,Model!$W$36*((drdp!C31)*XYM4E!$B31+(drdp!F31)*XYM4E!$C31+(drdp!I31)*XYM4E!$D31))</f>
        <v>7.6701654996495061E-2</v>
      </c>
      <c r="J31" s="18">
        <f>IF(D31="SING",0,Model!$W$36*((drdp!D31)*XYM4E!$B31+(drdp!G31)*XYM4E!$C31+(drdp!J31)*XYM4E!$D31))</f>
        <v>-7.3787443777682826E-4</v>
      </c>
      <c r="K31" s="21">
        <f t="shared" si="11"/>
        <v>9.3785485488479799E-8</v>
      </c>
      <c r="L31" s="21">
        <f t="shared" si="12"/>
        <v>0.73876583341054014</v>
      </c>
      <c r="M31" s="21">
        <f t="shared" si="13"/>
        <v>7.1898108904447919E-6</v>
      </c>
      <c r="N31" s="21">
        <f t="shared" si="14"/>
        <v>-1.0428581778521489E-4</v>
      </c>
      <c r="O31" s="21">
        <f t="shared" si="15"/>
        <v>7.9436669921671399E-7</v>
      </c>
      <c r="P31" s="21">
        <f t="shared" si="16"/>
        <v>-1.0612430497755946E-3</v>
      </c>
      <c r="Q31" s="19">
        <f t="shared" si="17"/>
        <v>6.156278308416932E-8</v>
      </c>
      <c r="R31" s="19">
        <f t="shared" si="18"/>
        <v>0.72111640177293601</v>
      </c>
      <c r="S31" s="19">
        <f t="shared" si="19"/>
        <v>5.5564348326713812E-6</v>
      </c>
      <c r="T31" s="19">
        <f t="shared" si="20"/>
        <v>-8.0438126423916669E-5</v>
      </c>
      <c r="U31" s="19">
        <f t="shared" si="21"/>
        <v>5.6495050400818373E-7</v>
      </c>
      <c r="V31" s="19">
        <f t="shared" si="22"/>
        <v>-8.9145447810432151E-4</v>
      </c>
    </row>
    <row r="32" spans="1:22" x14ac:dyDescent="0.25">
      <c r="A32" s="26">
        <f>Wellpath!E32</f>
        <v>2900</v>
      </c>
      <c r="B32" s="22">
        <v>0</v>
      </c>
      <c r="C32" s="22">
        <f>ABS(COS(Wellpath!$L32))*SIN(Wellpath!$M32)*MAX(1,SQRT(10/(Wellpath!K32-Wellpath!K31)))</f>
        <v>3.3191393754334768E-2</v>
      </c>
      <c r="D32" s="22">
        <f>IF(ABS(Wellpath!$L32)&lt;VerticalInc,"SING",ABS(COS(Wellpath!$L32))*COS(Wellpath!$M32)/SIN(Wellpath!$L32)*MAX(1,SQRT(10/(Wellpath!K32-Wellpath!K31))))</f>
        <v>3.075808695520633</v>
      </c>
      <c r="E32" s="20">
        <f>IF(D32="SING",0,Model!$W$36*((drdp!B32+drdp!K32)*XYM4E!$B32+(drdp!E32+drdp!N32)*XYM4E!$C32+(drdp!H32+drdp!Q32)*XYM4E!$D32))</f>
        <v>-2.5910113278611199E-4</v>
      </c>
      <c r="F32" s="20">
        <f>IF(D32="SING",(Wellpath!K33-Wellpath!K31)/2*Model!$W$36,Model!$W$36*((drdp!C32+drdp!L32)*XYM4E!$B32+(drdp!F32+drdp!O32)*XYM4E!$C32+(drdp!I32+drdp!R32)*XYM4E!$D32))</f>
        <v>0.15177282595793806</v>
      </c>
      <c r="G32" s="20">
        <f>IF(D32="SING",0,Model!$W$36*((drdp!D32+drdp!M32)*XYM4E!$B32+(drdp!G32+drdp!P32)*XYM4E!$C32+(drdp!J32+drdp!S32)*XYM4E!$D32))</f>
        <v>-1.6368973232041379E-3</v>
      </c>
      <c r="H32" s="18">
        <f>IF(D32="SING",0,Model!$W$36*((drdp!B32)*XYM4E!$B32+(drdp!E32)*XYM4E!$C32+(drdp!H32)*XYM4E!$D32))</f>
        <v>-1.29550566393056E-4</v>
      </c>
      <c r="I32" s="18">
        <f>IF(D32="SING",(Wellpath!K32-Wellpath!K31)/2*Model!$W$36,Model!$W$36*((drdp!C32)*XYM4E!$B32+(drdp!F32)*XYM4E!$C32+(drdp!I32)*XYM4E!$D32))</f>
        <v>7.5886412978969031E-2</v>
      </c>
      <c r="J32" s="18">
        <f>IF(D32="SING",0,Model!$W$36*((drdp!D32)*XYM4E!$B32+(drdp!G32)*XYM4E!$C32+(drdp!J32)*XYM4E!$D32))</f>
        <v>-8.1844866160206897E-4</v>
      </c>
      <c r="K32" s="21">
        <f t="shared" si="11"/>
        <v>1.6091888249952625E-7</v>
      </c>
      <c r="L32" s="21">
        <f t="shared" si="12"/>
        <v>0.76180082410979866</v>
      </c>
      <c r="M32" s="21">
        <f t="shared" si="13"/>
        <v>9.8692437371576642E-6</v>
      </c>
      <c r="N32" s="21">
        <f t="shared" si="14"/>
        <v>-1.4361032891706607E-4</v>
      </c>
      <c r="O32" s="21">
        <f t="shared" si="15"/>
        <v>1.2184886499134607E-6</v>
      </c>
      <c r="P32" s="21">
        <f t="shared" si="16"/>
        <v>-1.3096795823212709E-3</v>
      </c>
      <c r="Q32" s="19">
        <f t="shared" si="17"/>
        <v>1.1056883474124141E-7</v>
      </c>
      <c r="R32" s="19">
        <f t="shared" si="18"/>
        <v>0.7445245810853548</v>
      </c>
      <c r="S32" s="19">
        <f t="shared" si="19"/>
        <v>7.8596691021230106E-6</v>
      </c>
      <c r="T32" s="19">
        <f t="shared" si="20"/>
        <v>-1.1411694556817769E-4</v>
      </c>
      <c r="U32" s="19">
        <f t="shared" si="21"/>
        <v>9.0039718689090062E-7</v>
      </c>
      <c r="V32" s="19">
        <f t="shared" si="22"/>
        <v>-1.1233521829120136E-3</v>
      </c>
    </row>
    <row r="33" spans="1:22" x14ac:dyDescent="0.25">
      <c r="A33" s="26">
        <f>Wellpath!E33</f>
        <v>3000</v>
      </c>
      <c r="B33" s="22">
        <v>0</v>
      </c>
      <c r="C33" s="22">
        <f>ABS(COS(Wellpath!$L33))*SIN(Wellpath!$M33)*MAX(1,SQRT(10/(Wellpath!K33-Wellpath!K32)))</f>
        <v>3.2794799520482303E-2</v>
      </c>
      <c r="D33" s="22">
        <f>IF(ABS(Wellpath!$L33)&lt;VerticalInc,"SING",ABS(COS(Wellpath!$L33))*COS(Wellpath!$M33)/SIN(Wellpath!$L33)*MAX(1,SQRT(10/(Wellpath!K33-Wellpath!K32))))</f>
        <v>2.7458037304450462</v>
      </c>
      <c r="E33" s="20">
        <f>IF(D33="SING",0,Model!$W$36*((drdp!B33+drdp!K33)*XYM4E!$B33+(drdp!E33+drdp!N33)*XYM4E!$C33+(drdp!H33+drdp!Q33)*XYM4E!$D33))</f>
        <v>-3.1544553165708828E-4</v>
      </c>
      <c r="F33" s="20">
        <f>IF(D33="SING",(Wellpath!K34-Wellpath!K32)/2*Model!$W$36,Model!$W$36*((drdp!C33+drdp!L33)*XYM4E!$B33+(drdp!F33+drdp!O33)*XYM4E!$C33+(drdp!I33+drdp!R33)*XYM4E!$D33))</f>
        <v>0.14995726125125389</v>
      </c>
      <c r="G33" s="20">
        <f>IF(D33="SING",0,Model!$W$36*((drdp!D33+drdp!M33)*XYM4E!$B33+(drdp!G33+drdp!P33)*XYM4E!$C33+(drdp!J33+drdp!S33)*XYM4E!$D33))</f>
        <v>-1.7900709716363093E-3</v>
      </c>
      <c r="H33" s="18">
        <f>IF(D33="SING",0,Model!$W$36*((drdp!B33)*XYM4E!$B33+(drdp!E33)*XYM4E!$C33+(drdp!H33)*XYM4E!$D33))</f>
        <v>-1.5772276582854414E-4</v>
      </c>
      <c r="I33" s="18">
        <f>IF(D33="SING",(Wellpath!K33-Wellpath!K32)/2*Model!$W$36,Model!$W$36*((drdp!C33)*XYM4E!$B33+(drdp!F33)*XYM4E!$C33+(drdp!I33)*XYM4E!$D33))</f>
        <v>7.4978630625627096E-2</v>
      </c>
      <c r="J33" s="18">
        <f>IF(D33="SING",0,Model!$W$36*((drdp!D33)*XYM4E!$B33+(drdp!G33)*XYM4E!$C33+(drdp!J33)*XYM4E!$D33))</f>
        <v>-8.9503548581815618E-4</v>
      </c>
      <c r="K33" s="21">
        <f t="shared" si="11"/>
        <v>2.6042476594194937E-7</v>
      </c>
      <c r="L33" s="21">
        <f t="shared" si="12"/>
        <v>0.78428800431177548</v>
      </c>
      <c r="M33" s="21">
        <f t="shared" si="13"/>
        <v>1.3073597820652624E-5</v>
      </c>
      <c r="N33" s="21">
        <f t="shared" si="14"/>
        <v>-1.9091367691830875E-4</v>
      </c>
      <c r="O33" s="21">
        <f t="shared" si="15"/>
        <v>1.7831585392651969E-6</v>
      </c>
      <c r="P33" s="21">
        <f t="shared" si="16"/>
        <v>-1.5781137226732228E-3</v>
      </c>
      <c r="Q33" s="19">
        <f t="shared" si="17"/>
        <v>1.8579535336013203E-7</v>
      </c>
      <c r="R33" s="19">
        <f t="shared" si="18"/>
        <v>0.76742261916029286</v>
      </c>
      <c r="S33" s="19">
        <f t="shared" si="19"/>
        <v>1.0670332258031407E-5</v>
      </c>
      <c r="T33" s="19">
        <f t="shared" si="20"/>
        <v>-1.5543616591737677E-4</v>
      </c>
      <c r="U33" s="19">
        <f t="shared" si="21"/>
        <v>1.3596561222513951E-6</v>
      </c>
      <c r="V33" s="19">
        <f t="shared" si="22"/>
        <v>-1.3767881174092591E-3</v>
      </c>
    </row>
    <row r="34" spans="1:22" x14ac:dyDescent="0.25">
      <c r="A34" s="26">
        <f>Wellpath!E34</f>
        <v>3100</v>
      </c>
      <c r="B34" s="22">
        <v>0</v>
      </c>
      <c r="C34" s="22">
        <f>ABS(COS(Wellpath!$L34))*SIN(Wellpath!$M34)*MAX(1,SQRT(10/(Wellpath!K34-Wellpath!K33)))</f>
        <v>3.2358249875065734E-2</v>
      </c>
      <c r="D34" s="22">
        <f>IF(ABS(Wellpath!$L34)&lt;VerticalInc,"SING",ABS(COS(Wellpath!$L34))*COS(Wellpath!$M34)/SIN(Wellpath!$L34)*MAX(1,SQRT(10/(Wellpath!K34-Wellpath!K33))))</f>
        <v>2.4735790973798037</v>
      </c>
      <c r="E34" s="20">
        <f>IF(D34="SING",0,Model!$W$36*((drdp!B34+drdp!K34)*XYM4E!$B34+(drdp!E34+drdp!N34)*XYM4E!$C34+(drdp!H34+drdp!Q34)*XYM4E!$D34))</f>
        <v>-3.7580422107298819E-4</v>
      </c>
      <c r="F34" s="20">
        <f>IF(D34="SING",(Wellpath!K35-Wellpath!K33)/2*Model!$W$36,Model!$W$36*((drdp!C34+drdp!L34)*XYM4E!$B34+(drdp!F34+drdp!O34)*XYM4E!$C34+(drdp!I34+drdp!R34)*XYM4E!$D34))</f>
        <v>0.14795884311795332</v>
      </c>
      <c r="G34" s="20">
        <f>IF(D34="SING",0,Model!$W$36*((drdp!D34+drdp!M34)*XYM4E!$B34+(drdp!G34+drdp!P34)*XYM4E!$C34+(drdp!J34+drdp!S34)*XYM4E!$D34))</f>
        <v>-1.9345235742319763E-3</v>
      </c>
      <c r="H34" s="18">
        <f>IF(D34="SING",0,Model!$W$36*((drdp!B34)*XYM4E!$B34+(drdp!E34)*XYM4E!$C34+(drdp!H34)*XYM4E!$D34))</f>
        <v>-1.8790211053649409E-4</v>
      </c>
      <c r="I34" s="18">
        <f>IF(D34="SING",(Wellpath!K34-Wellpath!K33)/2*Model!$W$36,Model!$W$36*((drdp!C34)*XYM4E!$B34+(drdp!F34)*XYM4E!$C34+(drdp!I34)*XYM4E!$D34))</f>
        <v>7.3979421558976521E-2</v>
      </c>
      <c r="J34" s="18">
        <f>IF(D34="SING",0,Model!$W$36*((drdp!D34)*XYM4E!$B34+(drdp!G34)*XYM4E!$C34+(drdp!J34)*XYM4E!$D34))</f>
        <v>-9.672617871159864E-4</v>
      </c>
      <c r="K34" s="21">
        <f t="shared" si="11"/>
        <v>4.0165357851822477E-7</v>
      </c>
      <c r="L34" s="21">
        <f t="shared" si="12"/>
        <v>0.80617982356857865</v>
      </c>
      <c r="M34" s="21">
        <f t="shared" si="13"/>
        <v>1.6815979279911886E-5</v>
      </c>
      <c r="N34" s="21">
        <f t="shared" si="14"/>
        <v>-2.4651723470711168E-4</v>
      </c>
      <c r="O34" s="21">
        <f t="shared" si="15"/>
        <v>2.5101606642267776E-6</v>
      </c>
      <c r="P34" s="21">
        <f t="shared" si="16"/>
        <v>-1.864343592700994E-3</v>
      </c>
      <c r="Q34" s="19">
        <f t="shared" si="17"/>
        <v>2.9573196908601822E-7</v>
      </c>
      <c r="R34" s="19">
        <f t="shared" si="18"/>
        <v>0.78976095912597621</v>
      </c>
      <c r="S34" s="19">
        <f t="shared" si="19"/>
        <v>1.4009193185467436E-5</v>
      </c>
      <c r="T34" s="19">
        <f t="shared" si="20"/>
        <v>-2.0481456636550944E-4</v>
      </c>
      <c r="U34" s="19">
        <f t="shared" si="21"/>
        <v>1.964909070505592E-6</v>
      </c>
      <c r="V34" s="19">
        <f t="shared" si="22"/>
        <v>-1.6496711901801654E-3</v>
      </c>
    </row>
    <row r="35" spans="1:22" x14ac:dyDescent="0.25">
      <c r="A35" s="26">
        <f>Wellpath!E35</f>
        <v>3200</v>
      </c>
      <c r="B35" s="22">
        <v>0</v>
      </c>
      <c r="C35" s="22">
        <f>ABS(COS(Wellpath!$L35))*SIN(Wellpath!$M35)*MAX(1,SQRT(10/(Wellpath!K35-Wellpath!K34)))</f>
        <v>3.1882276686582688E-2</v>
      </c>
      <c r="D35" s="22">
        <f>IF(ABS(Wellpath!$L35)&lt;VerticalInc,"SING",ABS(COS(Wellpath!$L35))*COS(Wellpath!$M35)/SIN(Wellpath!$L35)*MAX(1,SQRT(10/(Wellpath!K35-Wellpath!K34))))</f>
        <v>2.2446685489874363</v>
      </c>
      <c r="E35" s="20">
        <f>IF(D35="SING",0,Model!$W$36*((drdp!B35+drdp!K35)*XYM4E!$B35+(drdp!E35+drdp!N35)*XYM4E!$C35+(drdp!H35+drdp!Q35)*XYM4E!$D35))</f>
        <v>-4.3962875072493828E-4</v>
      </c>
      <c r="F35" s="20">
        <f>IF(D35="SING",(Wellpath!K36-Wellpath!K34)/2*Model!$W$36,Model!$W$36*((drdp!C35+drdp!L35)*XYM4E!$B35+(drdp!F35+drdp!O35)*XYM4E!$C35+(drdp!I35+drdp!R35)*XYM4E!$D35))</f>
        <v>0.14578002290701036</v>
      </c>
      <c r="G35" s="20">
        <f>IF(D35="SING",0,Model!$W$36*((drdp!D35+drdp!M35)*XYM4E!$B35+(drdp!G35+drdp!P35)*XYM4E!$C35+(drdp!J35+drdp!S35)*XYM4E!$D35))</f>
        <v>-2.0695513724316187E-3</v>
      </c>
      <c r="H35" s="18">
        <f>IF(D35="SING",0,Model!$W$36*((drdp!B35)*XYM4E!$B35+(drdp!E35)*XYM4E!$C35+(drdp!H35)*XYM4E!$D35))</f>
        <v>-2.1981437536246914E-4</v>
      </c>
      <c r="I35" s="18">
        <f>IF(D35="SING",(Wellpath!K35-Wellpath!K34)/2*Model!$W$36,Model!$W$36*((drdp!C35)*XYM4E!$B35+(drdp!F35)*XYM4E!$C35+(drdp!I35)*XYM4E!$D35))</f>
        <v>7.2890011453505182E-2</v>
      </c>
      <c r="J35" s="18">
        <f>IF(D35="SING",0,Model!$W$36*((drdp!D35)*XYM4E!$B35+(drdp!G35)*XYM4E!$C35+(drdp!J35)*XYM4E!$D35))</f>
        <v>-1.0347756862158094E-3</v>
      </c>
      <c r="K35" s="21">
        <f t="shared" si="11"/>
        <v>5.9492701698219471E-7</v>
      </c>
      <c r="L35" s="21">
        <f t="shared" si="12"/>
        <v>0.82743163864734715</v>
      </c>
      <c r="M35" s="21">
        <f t="shared" si="13"/>
        <v>2.1099022163045483E-5</v>
      </c>
      <c r="N35" s="21">
        <f t="shared" si="14"/>
        <v>-3.1060632405837351E-4</v>
      </c>
      <c r="O35" s="21">
        <f t="shared" si="15"/>
        <v>3.4199949486499718E-6</v>
      </c>
      <c r="P35" s="21">
        <f t="shared" si="16"/>
        <v>-2.1660428391813103E-3</v>
      </c>
      <c r="Q35" s="19">
        <f t="shared" si="17"/>
        <v>4.4997193813421723E-7</v>
      </c>
      <c r="R35" s="19">
        <f t="shared" si="18"/>
        <v>0.81149277733827074</v>
      </c>
      <c r="S35" s="19">
        <f t="shared" si="19"/>
        <v>1.7886740000695284E-5</v>
      </c>
      <c r="T35" s="19">
        <f t="shared" si="20"/>
        <v>-2.6253950704492715E-4</v>
      </c>
      <c r="U35" s="19">
        <f t="shared" si="21"/>
        <v>2.7376192353325759E-6</v>
      </c>
      <c r="V35" s="19">
        <f t="shared" si="22"/>
        <v>-1.9397684043210731E-3</v>
      </c>
    </row>
    <row r="36" spans="1:22" x14ac:dyDescent="0.25">
      <c r="A36" s="26">
        <f>Wellpath!E36</f>
        <v>3300</v>
      </c>
      <c r="B36" s="22">
        <v>0</v>
      </c>
      <c r="C36" s="22">
        <f>ABS(COS(Wellpath!$L36))*SIN(Wellpath!$M36)*MAX(1,SQRT(10/(Wellpath!K36-Wellpath!K35)))</f>
        <v>3.1367459855045285E-2</v>
      </c>
      <c r="D36" s="22">
        <f>IF(ABS(Wellpath!$L36)&lt;VerticalInc,"SING",ABS(COS(Wellpath!$L36))*COS(Wellpath!$M36)/SIN(Wellpath!$L36)*MAX(1,SQRT(10/(Wellpath!K36-Wellpath!K35))))</f>
        <v>2.0490548518763623</v>
      </c>
      <c r="E36" s="20">
        <f>IF(D36="SING",0,Model!$W$36*((drdp!B36+drdp!K36)*XYM4E!$B36+(drdp!E36+drdp!N36)*XYM4E!$C36+(drdp!H36+drdp!Q36)*XYM4E!$D36))</f>
        <v>-5.0633081195412854E-4</v>
      </c>
      <c r="F36" s="20">
        <f>IF(D36="SING",(Wellpath!K37-Wellpath!K35)/2*Model!$W$36,Model!$W$36*((drdp!C36+drdp!L36)*XYM4E!$B36+(drdp!F36+drdp!O36)*XYM4E!$C36+(drdp!I36+drdp!R36)*XYM4E!$D36))</f>
        <v>0.14342347300396988</v>
      </c>
      <c r="G36" s="20">
        <f>IF(D36="SING",0,Model!$W$36*((drdp!D36+drdp!M36)*XYM4E!$B36+(drdp!G36+drdp!P36)*XYM4E!$C36+(drdp!J36+drdp!S36)*XYM4E!$D36))</f>
        <v>-2.1944965243753515E-3</v>
      </c>
      <c r="H36" s="18">
        <f>IF(D36="SING",0,Model!$W$36*((drdp!B36)*XYM4E!$B36+(drdp!E36)*XYM4E!$C36+(drdp!H36)*XYM4E!$D36))</f>
        <v>-2.5316540597706373E-4</v>
      </c>
      <c r="I36" s="18">
        <f>IF(D36="SING",(Wellpath!K36-Wellpath!K35)/2*Model!$W$36,Model!$W$36*((drdp!C36)*XYM4E!$B36+(drdp!F36)*XYM4E!$C36+(drdp!I36)*XYM4E!$D36))</f>
        <v>7.1711736501984799E-2</v>
      </c>
      <c r="J36" s="18">
        <f>IF(D36="SING",0,Model!$W$36*((drdp!D36)*XYM4E!$B36+(drdp!G36)*XYM4E!$C36+(drdp!J36)*XYM4E!$D36))</f>
        <v>-1.0972482621876738E-3</v>
      </c>
      <c r="K36" s="21">
        <f t="shared" si="11"/>
        <v>8.512979081163218E-7</v>
      </c>
      <c r="L36" s="21">
        <f t="shared" si="12"/>
        <v>0.84800193125586765</v>
      </c>
      <c r="M36" s="21">
        <f t="shared" si="13"/>
        <v>2.5914837158540979E-5</v>
      </c>
      <c r="N36" s="21">
        <f t="shared" si="14"/>
        <v>-3.8322604759775459E-4</v>
      </c>
      <c r="O36" s="21">
        <f t="shared" si="15"/>
        <v>4.5311361556674565E-6</v>
      </c>
      <c r="P36" s="21">
        <f t="shared" si="16"/>
        <v>-2.4807851522023645E-3</v>
      </c>
      <c r="Q36" s="19">
        <f t="shared" si="17"/>
        <v>6.5901973976572624E-7</v>
      </c>
      <c r="R36" s="19">
        <f t="shared" si="18"/>
        <v>0.83257421179947722</v>
      </c>
      <c r="S36" s="19">
        <f t="shared" si="19"/>
        <v>2.2302975911919352E-5</v>
      </c>
      <c r="T36" s="19">
        <f t="shared" si="20"/>
        <v>-3.2876125494321872E-4</v>
      </c>
      <c r="U36" s="19">
        <f t="shared" si="21"/>
        <v>3.6977802504043419E-6</v>
      </c>
      <c r="V36" s="19">
        <f t="shared" si="22"/>
        <v>-2.2447284174365737E-3</v>
      </c>
    </row>
    <row r="37" spans="1:22" x14ac:dyDescent="0.25">
      <c r="A37" s="26">
        <f>Wellpath!E37</f>
        <v>3400</v>
      </c>
      <c r="B37" s="22">
        <v>0</v>
      </c>
      <c r="C37" s="22">
        <f>ABS(COS(Wellpath!$L37))*SIN(Wellpath!$M37)*MAX(1,SQRT(10/(Wellpath!K37-Wellpath!K36)))</f>
        <v>3.0814426605461291E-2</v>
      </c>
      <c r="D37" s="22">
        <f>IF(ABS(Wellpath!$L37)&lt;VerticalInc,"SING",ABS(COS(Wellpath!$L37))*COS(Wellpath!$M37)/SIN(Wellpath!$L37)*MAX(1,SQRT(10/(Wellpath!K37-Wellpath!K36))))</f>
        <v>1.8795807775991715</v>
      </c>
      <c r="E37" s="20">
        <f>IF(D37="SING",0,Model!$W$36*((drdp!B37+drdp!K37)*XYM4E!$B37+(drdp!E37+drdp!N37)*XYM4E!$C37+(drdp!H37+drdp!Q37)*XYM4E!$D37))</f>
        <v>-5.7528544185528579E-4</v>
      </c>
      <c r="F37" s="20">
        <f>IF(D37="SING",(Wellpath!K38-Wellpath!K36)/2*Model!$W$36,Model!$W$36*((drdp!C37+drdp!L37)*XYM4E!$B37+(drdp!F37+drdp!O37)*XYM4E!$C37+(drdp!I37+drdp!R37)*XYM4E!$D37))</f>
        <v>0.14089208348819698</v>
      </c>
      <c r="G37" s="20">
        <f>IF(D37="SING",0,Model!$W$36*((drdp!D37+drdp!M37)*XYM4E!$B37+(drdp!G37+drdp!P37)*XYM4E!$C37+(drdp!J37+drdp!S37)*XYM4E!$D37))</f>
        <v>-2.3087503098423341E-3</v>
      </c>
      <c r="H37" s="18">
        <f>IF(D37="SING",0,Model!$W$36*((drdp!B37)*XYM4E!$B37+(drdp!E37)*XYM4E!$C37+(drdp!H37)*XYM4E!$D37))</f>
        <v>-2.8764272092764463E-4</v>
      </c>
      <c r="I37" s="18">
        <f>IF(D37="SING",(Wellpath!K37-Wellpath!K36)/2*Model!$W$36,Model!$W$36*((drdp!C37)*XYM4E!$B37+(drdp!F37)*XYM4E!$C37+(drdp!I37)*XYM4E!$D37))</f>
        <v>7.0446041744098881E-2</v>
      </c>
      <c r="J37" s="18">
        <f>IF(D37="SING",0,Model!$W$36*((drdp!D37)*XYM4E!$B37+(drdp!G37)*XYM4E!$C37+(drdp!J37)*XYM4E!$D37))</f>
        <v>-1.1543751549211736E-3</v>
      </c>
      <c r="K37" s="21">
        <f t="shared" si="11"/>
        <v>1.1822512477269533E-6</v>
      </c>
      <c r="L37" s="21">
        <f t="shared" si="12"/>
        <v>0.8678525104455127</v>
      </c>
      <c r="M37" s="21">
        <f t="shared" si="13"/>
        <v>3.1245165151738053E-5</v>
      </c>
      <c r="N37" s="21">
        <f t="shared" si="14"/>
        <v>-4.6427921210117381E-4</v>
      </c>
      <c r="O37" s="21">
        <f t="shared" si="15"/>
        <v>5.8593265977986316E-6</v>
      </c>
      <c r="P37" s="21">
        <f t="shared" si="16"/>
        <v>-2.8060697936100713E-3</v>
      </c>
      <c r="Q37" s="19">
        <f t="shared" si="17"/>
        <v>9.3403624301898068E-7</v>
      </c>
      <c r="R37" s="19">
        <f t="shared" si="18"/>
        <v>0.85296457605327902</v>
      </c>
      <c r="S37" s="19">
        <f t="shared" si="19"/>
        <v>2.7247419156840261E-5</v>
      </c>
      <c r="T37" s="19">
        <f t="shared" si="20"/>
        <v>-4.0348933872360964E-4</v>
      </c>
      <c r="U37" s="19">
        <f t="shared" si="21"/>
        <v>4.8631837662002539E-6</v>
      </c>
      <c r="V37" s="19">
        <f t="shared" si="22"/>
        <v>-2.5621063125542921E-3</v>
      </c>
    </row>
    <row r="38" spans="1:22" x14ac:dyDescent="0.25">
      <c r="A38" s="26">
        <f>Wellpath!E38</f>
        <v>3500</v>
      </c>
      <c r="B38" s="22">
        <v>0</v>
      </c>
      <c r="C38" s="22">
        <f>ABS(COS(Wellpath!$L38))*SIN(Wellpath!$M38)*MAX(1,SQRT(10/(Wellpath!K38-Wellpath!K37)))</f>
        <v>3.0223850723657089E-2</v>
      </c>
      <c r="D38" s="22">
        <f>IF(ABS(Wellpath!$L38)&lt;VerticalInc,"SING",ABS(COS(Wellpath!$L38))*COS(Wellpath!$M38)/SIN(Wellpath!$L38)*MAX(1,SQRT(10/(Wellpath!K38-Wellpath!K37))))</f>
        <v>1.7309956890153533</v>
      </c>
      <c r="E38" s="20">
        <f>IF(D38="SING",0,Model!$W$36*((drdp!B38+drdp!K38)*XYM4E!$B38+(drdp!E38+drdp!N38)*XYM4E!$C38+(drdp!H38+drdp!Q38)*XYM4E!$D38))</f>
        <v>-6.4583443353347645E-4</v>
      </c>
      <c r="F38" s="20">
        <f>IF(D38="SING",(Wellpath!K39-Wellpath!K37)/2*Model!$W$36,Model!$W$36*((drdp!C38+drdp!L38)*XYM4E!$B38+(drdp!F38+drdp!O38)*XYM4E!$C38+(drdp!I38+drdp!R38)*XYM4E!$D38))</f>
        <v>0.13818895851926372</v>
      </c>
      <c r="G38" s="20">
        <f>IF(D38="SING",0,Model!$W$36*((drdp!D38+drdp!M38)*XYM4E!$B38+(drdp!G38+drdp!P38)*XYM4E!$C38+(drdp!J38+drdp!S38)*XYM4E!$D38))</f>
        <v>-2.4117560958745381E-3</v>
      </c>
      <c r="H38" s="18">
        <f>IF(D38="SING",0,Model!$W$36*((drdp!B38)*XYM4E!$B38+(drdp!E38)*XYM4E!$C38+(drdp!H38)*XYM4E!$D38))</f>
        <v>-3.2291721676673703E-4</v>
      </c>
      <c r="I38" s="18">
        <f>IF(D38="SING",(Wellpath!K38-Wellpath!K37)/2*Model!$W$36,Model!$W$36*((drdp!C38)*XYM4E!$B38+(drdp!F38)*XYM4E!$C38+(drdp!I38)*XYM4E!$D38))</f>
        <v>6.9094479259631594E-2</v>
      </c>
      <c r="J38" s="18">
        <f>IF(D38="SING",0,Model!$W$36*((drdp!D38)*XYM4E!$B38+(drdp!G38)*XYM4E!$C38+(drdp!J38)*XYM4E!$D38))</f>
        <v>-1.2058780479372645E-3</v>
      </c>
      <c r="K38" s="21">
        <f t="shared" si="11"/>
        <v>1.5993533632644596E-6</v>
      </c>
      <c r="L38" s="21">
        <f t="shared" si="12"/>
        <v>0.88694869870215154</v>
      </c>
      <c r="M38" s="21">
        <f t="shared" si="13"/>
        <v>3.706173261772605E-5</v>
      </c>
      <c r="N38" s="21">
        <f t="shared" si="14"/>
        <v>-5.5352639984704354E-4</v>
      </c>
      <c r="O38" s="21">
        <f t="shared" si="15"/>
        <v>7.4169217297986721E-6</v>
      </c>
      <c r="P38" s="21">
        <f t="shared" si="16"/>
        <v>-3.1393478567014591E-3</v>
      </c>
      <c r="Q38" s="19">
        <f t="shared" si="17"/>
        <v>1.2865267766113291E-6</v>
      </c>
      <c r="R38" s="19">
        <f t="shared" si="18"/>
        <v>0.87262655750967233</v>
      </c>
      <c r="S38" s="19">
        <f t="shared" si="19"/>
        <v>3.269930701823504E-5</v>
      </c>
      <c r="T38" s="19">
        <f t="shared" si="20"/>
        <v>-4.8659100903764111E-4</v>
      </c>
      <c r="U38" s="19">
        <f t="shared" si="21"/>
        <v>6.2487253807986387E-6</v>
      </c>
      <c r="V38" s="19">
        <f t="shared" si="22"/>
        <v>-2.8893893093829177E-3</v>
      </c>
    </row>
    <row r="39" spans="1:22" x14ac:dyDescent="0.25">
      <c r="A39" s="26">
        <f>Wellpath!E39</f>
        <v>3600</v>
      </c>
      <c r="B39" s="22">
        <v>0</v>
      </c>
      <c r="C39" s="22">
        <f>ABS(COS(Wellpath!$L39))*SIN(Wellpath!$M39)*MAX(1,SQRT(10/(Wellpath!K39-Wellpath!K38)))</f>
        <v>2.9596451735373414E-2</v>
      </c>
      <c r="D39" s="22">
        <f>IF(ABS(Wellpath!$L39)&lt;VerticalInc,"SING",ABS(COS(Wellpath!$L39))*COS(Wellpath!$M39)/SIN(Wellpath!$L39)*MAX(1,SQRT(10/(Wellpath!K39-Wellpath!K38))))</f>
        <v>1.5993596484855506</v>
      </c>
      <c r="E39" s="20">
        <f>IF(D39="SING",0,Model!$W$36*((drdp!B39+drdp!K39)*XYM4E!$B39+(drdp!E39+drdp!N39)*XYM4E!$C39+(drdp!H39+drdp!Q39)*XYM4E!$D39))</f>
        <v>-7.1728993545446744E-4</v>
      </c>
      <c r="F39" s="20">
        <f>IF(D39="SING",(Wellpath!K40-Wellpath!K38)/2*Model!$W$36,Model!$W$36*((drdp!C39+drdp!L39)*XYM4E!$B39+(drdp!F39+drdp!O39)*XYM4E!$C39+(drdp!I39+drdp!R39)*XYM4E!$D39))</f>
        <v>0.1353174124573179</v>
      </c>
      <c r="G39" s="20">
        <f>IF(D39="SING",0,Model!$W$36*((drdp!D39+drdp!M39)*XYM4E!$B39+(drdp!G39+drdp!P39)*XYM4E!$C39+(drdp!J39+drdp!S39)*XYM4E!$D39))</f>
        <v>-2.5030120486365295E-3</v>
      </c>
      <c r="H39" s="18">
        <f>IF(D39="SING",0,Model!$W$36*((drdp!B39)*XYM4E!$B39+(drdp!E39)*XYM4E!$C39+(drdp!H39)*XYM4E!$D39))</f>
        <v>-3.5864496772723372E-4</v>
      </c>
      <c r="I39" s="18">
        <f>IF(D39="SING",(Wellpath!K39-Wellpath!K38)/2*Model!$W$36,Model!$W$36*((drdp!C39)*XYM4E!$B39+(drdp!F39)*XYM4E!$C39+(drdp!I39)*XYM4E!$D39))</f>
        <v>6.7658706228658952E-2</v>
      </c>
      <c r="J39" s="18">
        <f>IF(D39="SING",0,Model!$W$36*((drdp!D39)*XYM4E!$B39+(drdp!G39)*XYM4E!$C39+(drdp!J39)*XYM4E!$D39))</f>
        <v>-1.2515060243182647E-3</v>
      </c>
      <c r="K39" s="21">
        <f t="shared" si="11"/>
        <v>2.1138582147687337E-6</v>
      </c>
      <c r="L39" s="21">
        <f t="shared" si="12"/>
        <v>0.90525950081629547</v>
      </c>
      <c r="M39" s="21">
        <f t="shared" si="13"/>
        <v>4.3326801933345689E-5</v>
      </c>
      <c r="N39" s="21">
        <f t="shared" si="14"/>
        <v>-6.5058821789441867E-4</v>
      </c>
      <c r="O39" s="21">
        <f t="shared" si="15"/>
        <v>9.2123070806069221E-6</v>
      </c>
      <c r="P39" s="21">
        <f t="shared" si="16"/>
        <v>-3.4780489704724447E-3</v>
      </c>
      <c r="Q39" s="19">
        <f t="shared" si="17"/>
        <v>1.7279795761405281E-6</v>
      </c>
      <c r="R39" s="19">
        <f t="shared" si="18"/>
        <v>0.89152639923068755</v>
      </c>
      <c r="S39" s="19">
        <f t="shared" si="19"/>
        <v>3.8627999946630958E-5</v>
      </c>
      <c r="T39" s="19">
        <f t="shared" si="20"/>
        <v>-5.7779185435888726E-4</v>
      </c>
      <c r="U39" s="19">
        <f t="shared" si="21"/>
        <v>7.8657680675007341E-6</v>
      </c>
      <c r="V39" s="19">
        <f t="shared" si="22"/>
        <v>-3.2240231351442056E-3</v>
      </c>
    </row>
    <row r="40" spans="1:22" x14ac:dyDescent="0.25">
      <c r="A40" s="26">
        <f>Wellpath!E40</f>
        <v>3700</v>
      </c>
      <c r="B40" s="22">
        <v>0</v>
      </c>
      <c r="C40" s="22">
        <f>ABS(COS(Wellpath!$L40))*SIN(Wellpath!$M40)*MAX(1,SQRT(10/(Wellpath!K40-Wellpath!K39)))</f>
        <v>2.9596451735373414E-2</v>
      </c>
      <c r="D40" s="22">
        <f>IF(ABS(Wellpath!$L40)&lt;VerticalInc,"SING",ABS(COS(Wellpath!$L40))*COS(Wellpath!$M40)/SIN(Wellpath!$L40)*MAX(1,SQRT(10/(Wellpath!K40-Wellpath!K39))))</f>
        <v>1.5993596484855506</v>
      </c>
      <c r="E40" s="20">
        <f>IF(D40="SING",0,Model!$W$36*((drdp!B40+drdp!K40)*XYM4E!$B40+(drdp!E40+drdp!N40)*XYM4E!$C40+(drdp!H40+drdp!Q40)*XYM4E!$D40))</f>
        <v>-7.1728993545446744E-4</v>
      </c>
      <c r="F40" s="20">
        <f>IF(D40="SING",(Wellpath!K41-Wellpath!K39)/2*Model!$W$36,Model!$W$36*((drdp!C40+drdp!L40)*XYM4E!$B40+(drdp!F40+drdp!O40)*XYM4E!$C40+(drdp!I40+drdp!R40)*XYM4E!$D40))</f>
        <v>0.1353174124573179</v>
      </c>
      <c r="G40" s="20">
        <f>IF(D40="SING",0,Model!$W$36*((drdp!D40+drdp!M40)*XYM4E!$B40+(drdp!G40+drdp!P40)*XYM4E!$C40+(drdp!J40+drdp!S40)*XYM4E!$D40))</f>
        <v>-2.5030120486365295E-3</v>
      </c>
      <c r="H40" s="18">
        <f>IF(D40="SING",0,Model!$W$36*((drdp!B40)*XYM4E!$B40+(drdp!E40)*XYM4E!$C40+(drdp!H40)*XYM4E!$D40))</f>
        <v>-3.5864496772723372E-4</v>
      </c>
      <c r="I40" s="18">
        <f>IF(D40="SING",(Wellpath!K40-Wellpath!K39)/2*Model!$W$36,Model!$W$36*((drdp!C40)*XYM4E!$B40+(drdp!F40)*XYM4E!$C40+(drdp!I40)*XYM4E!$D40))</f>
        <v>6.7658706228658952E-2</v>
      </c>
      <c r="J40" s="18">
        <f>IF(D40="SING",0,Model!$W$36*((drdp!D40)*XYM4E!$B40+(drdp!G40)*XYM4E!$C40+(drdp!J40)*XYM4E!$D40))</f>
        <v>-1.2515060243182647E-3</v>
      </c>
      <c r="K40" s="21">
        <f t="shared" si="11"/>
        <v>2.6283630662730078E-6</v>
      </c>
      <c r="L40" s="21">
        <f t="shared" si="12"/>
        <v>0.9235703029304394</v>
      </c>
      <c r="M40" s="21">
        <f t="shared" si="13"/>
        <v>4.9591871248965327E-5</v>
      </c>
      <c r="N40" s="21">
        <f t="shared" si="14"/>
        <v>-7.476500359417938E-4</v>
      </c>
      <c r="O40" s="21">
        <f t="shared" si="15"/>
        <v>1.1007692431415172E-5</v>
      </c>
      <c r="P40" s="21">
        <f t="shared" si="16"/>
        <v>-3.8167500842434302E-3</v>
      </c>
      <c r="Q40" s="19">
        <f t="shared" si="17"/>
        <v>2.2424844276448022E-6</v>
      </c>
      <c r="R40" s="19">
        <f t="shared" si="18"/>
        <v>0.90983720134483148</v>
      </c>
      <c r="S40" s="19">
        <f t="shared" si="19"/>
        <v>4.4893069262250597E-5</v>
      </c>
      <c r="T40" s="19">
        <f t="shared" si="20"/>
        <v>-6.748536724062624E-4</v>
      </c>
      <c r="U40" s="19">
        <f t="shared" si="21"/>
        <v>9.6611534183089842E-6</v>
      </c>
      <c r="V40" s="19">
        <f t="shared" si="22"/>
        <v>-3.5627242489151912E-3</v>
      </c>
    </row>
    <row r="41" spans="1:22" x14ac:dyDescent="0.25">
      <c r="A41" s="26">
        <f>Wellpath!E41</f>
        <v>3800</v>
      </c>
      <c r="B41" s="22">
        <v>0</v>
      </c>
      <c r="C41" s="22">
        <f>ABS(COS(Wellpath!$L41))*SIN(Wellpath!$M41)*MAX(1,SQRT(10/(Wellpath!K41-Wellpath!K40)))</f>
        <v>2.9596451735373414E-2</v>
      </c>
      <c r="D41" s="22">
        <f>IF(ABS(Wellpath!$L41)&lt;VerticalInc,"SING",ABS(COS(Wellpath!$L41))*COS(Wellpath!$M41)/SIN(Wellpath!$L41)*MAX(1,SQRT(10/(Wellpath!K41-Wellpath!K40))))</f>
        <v>1.5993596484855506</v>
      </c>
      <c r="E41" s="20">
        <f>IF(D41="SING",0,Model!$W$36*((drdp!B41+drdp!K41)*XYM4E!$B41+(drdp!E41+drdp!N41)*XYM4E!$C41+(drdp!H41+drdp!Q41)*XYM4E!$D41))</f>
        <v>-7.1728993545446744E-4</v>
      </c>
      <c r="F41" s="20">
        <f>IF(D41="SING",(Wellpath!K42-Wellpath!K40)/2*Model!$W$36,Model!$W$36*((drdp!C41+drdp!L41)*XYM4E!$B41+(drdp!F41+drdp!O41)*XYM4E!$C41+(drdp!I41+drdp!R41)*XYM4E!$D41))</f>
        <v>0.1353174124573179</v>
      </c>
      <c r="G41" s="20">
        <f>IF(D41="SING",0,Model!$W$36*((drdp!D41+drdp!M41)*XYM4E!$B41+(drdp!G41+drdp!P41)*XYM4E!$C41+(drdp!J41+drdp!S41)*XYM4E!$D41))</f>
        <v>-2.5030120486365295E-3</v>
      </c>
      <c r="H41" s="18">
        <f>IF(D41="SING",0,Model!$W$36*((drdp!B41)*XYM4E!$B41+(drdp!E41)*XYM4E!$C41+(drdp!H41)*XYM4E!$D41))</f>
        <v>-3.5864496772723372E-4</v>
      </c>
      <c r="I41" s="18">
        <f>IF(D41="SING",(Wellpath!K41-Wellpath!K40)/2*Model!$W$36,Model!$W$36*((drdp!C41)*XYM4E!$B41+(drdp!F41)*XYM4E!$C41+(drdp!I41)*XYM4E!$D41))</f>
        <v>6.7658706228658952E-2</v>
      </c>
      <c r="J41" s="18">
        <f>IF(D41="SING",0,Model!$W$36*((drdp!D41)*XYM4E!$B41+(drdp!G41)*XYM4E!$C41+(drdp!J41)*XYM4E!$D41))</f>
        <v>-1.2515060243182647E-3</v>
      </c>
      <c r="K41" s="21">
        <f t="shared" si="11"/>
        <v>3.1428679177772819E-6</v>
      </c>
      <c r="L41" s="21">
        <f t="shared" si="12"/>
        <v>0.94188110504458333</v>
      </c>
      <c r="M41" s="21">
        <f t="shared" si="13"/>
        <v>5.5856940564584966E-5</v>
      </c>
      <c r="N41" s="21">
        <f t="shared" si="14"/>
        <v>-8.4471185398916893E-4</v>
      </c>
      <c r="O41" s="21">
        <f t="shared" si="15"/>
        <v>1.2803077782223422E-5</v>
      </c>
      <c r="P41" s="21">
        <f t="shared" si="16"/>
        <v>-4.1554511980144157E-3</v>
      </c>
      <c r="Q41" s="19">
        <f t="shared" si="17"/>
        <v>2.7569892791490763E-6</v>
      </c>
      <c r="R41" s="19">
        <f t="shared" si="18"/>
        <v>0.92814800345897541</v>
      </c>
      <c r="S41" s="19">
        <f t="shared" si="19"/>
        <v>5.1158138577870235E-5</v>
      </c>
      <c r="T41" s="19">
        <f t="shared" si="20"/>
        <v>-7.7191549045363753E-4</v>
      </c>
      <c r="U41" s="19">
        <f t="shared" si="21"/>
        <v>1.1456538769117234E-5</v>
      </c>
      <c r="V41" s="19">
        <f t="shared" si="22"/>
        <v>-3.9014253626861767E-3</v>
      </c>
    </row>
    <row r="42" spans="1:22" x14ac:dyDescent="0.25">
      <c r="A42" s="26">
        <f>Wellpath!E42</f>
        <v>3900</v>
      </c>
      <c r="B42" s="22">
        <v>0</v>
      </c>
      <c r="C42" s="22">
        <f>ABS(COS(Wellpath!$L42))*SIN(Wellpath!$M42)*MAX(1,SQRT(10/(Wellpath!K42-Wellpath!K41)))</f>
        <v>2.9596451735373414E-2</v>
      </c>
      <c r="D42" s="22">
        <f>IF(ABS(Wellpath!$L42)&lt;VerticalInc,"SING",ABS(COS(Wellpath!$L42))*COS(Wellpath!$M42)/SIN(Wellpath!$L42)*MAX(1,SQRT(10/(Wellpath!K42-Wellpath!K41))))</f>
        <v>1.5993596484855506</v>
      </c>
      <c r="E42" s="20">
        <f>IF(D42="SING",0,Model!$W$36*((drdp!B42+drdp!K42)*XYM4E!$B42+(drdp!E42+drdp!N42)*XYM4E!$C42+(drdp!H42+drdp!Q42)*XYM4E!$D42))</f>
        <v>-7.1728993545446744E-4</v>
      </c>
      <c r="F42" s="20">
        <f>IF(D42="SING",(Wellpath!K43-Wellpath!K41)/2*Model!$W$36,Model!$W$36*((drdp!C42+drdp!L42)*XYM4E!$B42+(drdp!F42+drdp!O42)*XYM4E!$C42+(drdp!I42+drdp!R42)*XYM4E!$D42))</f>
        <v>0.1353174124573179</v>
      </c>
      <c r="G42" s="20">
        <f>IF(D42="SING",0,Model!$W$36*((drdp!D42+drdp!M42)*XYM4E!$B42+(drdp!G42+drdp!P42)*XYM4E!$C42+(drdp!J42+drdp!S42)*XYM4E!$D42))</f>
        <v>-2.5030120486365295E-3</v>
      </c>
      <c r="H42" s="18">
        <f>IF(D42="SING",0,Model!$W$36*((drdp!B42)*XYM4E!$B42+(drdp!E42)*XYM4E!$C42+(drdp!H42)*XYM4E!$D42))</f>
        <v>-3.5864496772723372E-4</v>
      </c>
      <c r="I42" s="18">
        <f>IF(D42="SING",(Wellpath!K42-Wellpath!K41)/2*Model!$W$36,Model!$W$36*((drdp!C42)*XYM4E!$B42+(drdp!F42)*XYM4E!$C42+(drdp!I42)*XYM4E!$D42))</f>
        <v>6.7658706228658952E-2</v>
      </c>
      <c r="J42" s="18">
        <f>IF(D42="SING",0,Model!$W$36*((drdp!D42)*XYM4E!$B42+(drdp!G42)*XYM4E!$C42+(drdp!J42)*XYM4E!$D42))</f>
        <v>-1.2515060243182647E-3</v>
      </c>
      <c r="K42" s="21">
        <f t="shared" si="11"/>
        <v>3.657372769281556E-6</v>
      </c>
      <c r="L42" s="21">
        <f t="shared" si="12"/>
        <v>0.96019190715872726</v>
      </c>
      <c r="M42" s="21">
        <f t="shared" si="13"/>
        <v>6.2122009880204604E-5</v>
      </c>
      <c r="N42" s="21">
        <f t="shared" si="14"/>
        <v>-9.4177367203654406E-4</v>
      </c>
      <c r="O42" s="21">
        <f t="shared" si="15"/>
        <v>1.4598463133031672E-5</v>
      </c>
      <c r="P42" s="21">
        <f t="shared" si="16"/>
        <v>-4.4941523117854008E-3</v>
      </c>
      <c r="Q42" s="19">
        <f t="shared" si="17"/>
        <v>3.2714941306533504E-6</v>
      </c>
      <c r="R42" s="19">
        <f t="shared" si="18"/>
        <v>0.94645880557311934</v>
      </c>
      <c r="S42" s="19">
        <f t="shared" si="19"/>
        <v>5.7423207893489874E-5</v>
      </c>
      <c r="T42" s="19">
        <f t="shared" si="20"/>
        <v>-8.6897730850101266E-4</v>
      </c>
      <c r="U42" s="19">
        <f t="shared" si="21"/>
        <v>1.3251924119925484E-5</v>
      </c>
      <c r="V42" s="19">
        <f t="shared" si="22"/>
        <v>-4.2401264764571622E-3</v>
      </c>
    </row>
    <row r="43" spans="1:22" x14ac:dyDescent="0.25">
      <c r="A43" s="26">
        <f>Wellpath!E43</f>
        <v>4000</v>
      </c>
      <c r="B43" s="22">
        <v>0</v>
      </c>
      <c r="C43" s="22">
        <f>ABS(COS(Wellpath!$L43))*SIN(Wellpath!$M43)*MAX(1,SQRT(10/(Wellpath!K43-Wellpath!K42)))</f>
        <v>2.9596451735373414E-2</v>
      </c>
      <c r="D43" s="22">
        <f>IF(ABS(Wellpath!$L43)&lt;VerticalInc,"SING",ABS(COS(Wellpath!$L43))*COS(Wellpath!$M43)/SIN(Wellpath!$L43)*MAX(1,SQRT(10/(Wellpath!K43-Wellpath!K42))))</f>
        <v>1.5993596484855506</v>
      </c>
      <c r="E43" s="20">
        <f>IF(D43="SING",0,Model!$W$36*((drdp!B43+drdp!K43)*XYM4E!$B43+(drdp!E43+drdp!N43)*XYM4E!$C43+(drdp!H43+drdp!Q43)*XYM4E!$D43))</f>
        <v>-7.1728993545446744E-4</v>
      </c>
      <c r="F43" s="20">
        <f>IF(D43="SING",(Wellpath!K44-Wellpath!K42)/2*Model!$W$36,Model!$W$36*((drdp!C43+drdp!L43)*XYM4E!$B43+(drdp!F43+drdp!O43)*XYM4E!$C43+(drdp!I43+drdp!R43)*XYM4E!$D43))</f>
        <v>0.1353174124573179</v>
      </c>
      <c r="G43" s="20">
        <f>IF(D43="SING",0,Model!$W$36*((drdp!D43+drdp!M43)*XYM4E!$B43+(drdp!G43+drdp!P43)*XYM4E!$C43+(drdp!J43+drdp!S43)*XYM4E!$D43))</f>
        <v>-2.5030120486365295E-3</v>
      </c>
      <c r="H43" s="18">
        <f>IF(D43="SING",0,Model!$W$36*((drdp!B43)*XYM4E!$B43+(drdp!E43)*XYM4E!$C43+(drdp!H43)*XYM4E!$D43))</f>
        <v>-3.5864496772723372E-4</v>
      </c>
      <c r="I43" s="18">
        <f>IF(D43="SING",(Wellpath!K43-Wellpath!K42)/2*Model!$W$36,Model!$W$36*((drdp!C43)*XYM4E!$B43+(drdp!F43)*XYM4E!$C43+(drdp!I43)*XYM4E!$D43))</f>
        <v>6.7658706228658952E-2</v>
      </c>
      <c r="J43" s="18">
        <f>IF(D43="SING",0,Model!$W$36*((drdp!D43)*XYM4E!$B43+(drdp!G43)*XYM4E!$C43+(drdp!J43)*XYM4E!$D43))</f>
        <v>-1.2515060243182647E-3</v>
      </c>
      <c r="K43" s="21">
        <f t="shared" si="11"/>
        <v>4.1718776207858301E-6</v>
      </c>
      <c r="L43" s="21">
        <f t="shared" si="12"/>
        <v>0.9785027092728712</v>
      </c>
      <c r="M43" s="21">
        <f t="shared" si="13"/>
        <v>6.8387079195824236E-5</v>
      </c>
      <c r="N43" s="21">
        <f t="shared" si="14"/>
        <v>-1.0388354900839191E-3</v>
      </c>
      <c r="O43" s="21">
        <f t="shared" si="15"/>
        <v>1.6393848483839924E-5</v>
      </c>
      <c r="P43" s="21">
        <f t="shared" si="16"/>
        <v>-4.8328534255563868E-3</v>
      </c>
      <c r="Q43" s="19">
        <f t="shared" si="17"/>
        <v>3.7859989821576245E-6</v>
      </c>
      <c r="R43" s="19">
        <f t="shared" si="18"/>
        <v>0.96476960768726328</v>
      </c>
      <c r="S43" s="19">
        <f t="shared" si="19"/>
        <v>6.3688277209109512E-5</v>
      </c>
      <c r="T43" s="19">
        <f t="shared" si="20"/>
        <v>-9.6603912654838779E-4</v>
      </c>
      <c r="U43" s="19">
        <f t="shared" si="21"/>
        <v>1.5047309470733734E-5</v>
      </c>
      <c r="V43" s="19">
        <f t="shared" si="22"/>
        <v>-4.5788275902281473E-3</v>
      </c>
    </row>
    <row r="44" spans="1:22" s="36" customFormat="1" x14ac:dyDescent="0.25">
      <c r="A44" s="26">
        <f>Wellpath!E44</f>
        <v>4100</v>
      </c>
      <c r="B44" s="33">
        <v>0</v>
      </c>
      <c r="C44" s="22">
        <f>ABS(COS(Wellpath!$L44))*SIN(Wellpath!$M44)*MAX(1,SQRT(10/(Wellpath!K44-Wellpath!K43)))</f>
        <v>2.9596451735373414E-2</v>
      </c>
      <c r="D44" s="22">
        <f>IF(ABS(Wellpath!$L44)&lt;VerticalInc,"SING",ABS(COS(Wellpath!$L44))*COS(Wellpath!$M44)/SIN(Wellpath!$L44)*MAX(1,SQRT(10/(Wellpath!K44-Wellpath!K43))))</f>
        <v>1.5993596484855506</v>
      </c>
      <c r="E44" s="20">
        <f>IF(D44="SING",0,Model!$W$36*((drdp!B44+drdp!K44)*XYM4E!$B44+(drdp!E44+drdp!N44)*XYM4E!$C44+(drdp!H44+drdp!Q44)*XYM4E!$D44))</f>
        <v>-7.1728993545446744E-4</v>
      </c>
      <c r="F44" s="20">
        <f>IF(D44="SING",(Wellpath!K45-Wellpath!K43)/2*Model!$W$36,Model!$W$36*((drdp!C44+drdp!L44)*XYM4E!$B44+(drdp!F44+drdp!O44)*XYM4E!$C44+(drdp!I44+drdp!R44)*XYM4E!$D44))</f>
        <v>0.1353174124573179</v>
      </c>
      <c r="G44" s="20">
        <f>IF(D44="SING",0,Model!$W$36*((drdp!D44+drdp!M44)*XYM4E!$B44+(drdp!G44+drdp!P44)*XYM4E!$C44+(drdp!J44+drdp!S44)*XYM4E!$D44))</f>
        <v>-2.5030120486365295E-3</v>
      </c>
      <c r="H44" s="18">
        <f>IF(D44="SING",0,Model!$W$36*((drdp!B44)*XYM4E!$B44+(drdp!E44)*XYM4E!$C44+(drdp!H44)*XYM4E!$D44))</f>
        <v>-3.5864496772723372E-4</v>
      </c>
      <c r="I44" s="18">
        <f>IF(D44="SING",(Wellpath!K44-Wellpath!K43)/2*Model!$W$36,Model!$W$36*((drdp!C44)*XYM4E!$B44+(drdp!F44)*XYM4E!$C44+(drdp!I44)*XYM4E!$D44))</f>
        <v>6.7658706228658952E-2</v>
      </c>
      <c r="J44" s="18">
        <f>IF(D44="SING",0,Model!$W$36*((drdp!D44)*XYM4E!$B44+(drdp!G44)*XYM4E!$C44+(drdp!J44)*XYM4E!$D44))</f>
        <v>-1.2515060243182647E-3</v>
      </c>
      <c r="K44" s="21">
        <f t="shared" si="11"/>
        <v>4.6863824722901042E-6</v>
      </c>
      <c r="L44" s="21">
        <f t="shared" si="12"/>
        <v>0.99681351138701513</v>
      </c>
      <c r="M44" s="21">
        <f t="shared" si="13"/>
        <v>7.4652148511443868E-5</v>
      </c>
      <c r="N44" s="21">
        <f t="shared" si="14"/>
        <v>-1.1358973081312942E-3</v>
      </c>
      <c r="O44" s="21">
        <f t="shared" si="15"/>
        <v>1.8189233834648176E-5</v>
      </c>
      <c r="P44" s="21">
        <f t="shared" si="16"/>
        <v>-5.1715545393273728E-3</v>
      </c>
      <c r="Q44" s="19">
        <f t="shared" si="17"/>
        <v>4.3005038336618991E-6</v>
      </c>
      <c r="R44" s="19">
        <f t="shared" si="18"/>
        <v>0.98308040980140721</v>
      </c>
      <c r="S44" s="19">
        <f t="shared" si="19"/>
        <v>6.9953346524729144E-5</v>
      </c>
      <c r="T44" s="19">
        <f t="shared" si="20"/>
        <v>-1.0631009445957629E-3</v>
      </c>
      <c r="U44" s="19">
        <f t="shared" si="21"/>
        <v>1.6842694821541986E-5</v>
      </c>
      <c r="V44" s="19">
        <f t="shared" si="22"/>
        <v>-4.9175287039991333E-3</v>
      </c>
    </row>
    <row r="45" spans="1:22" x14ac:dyDescent="0.25">
      <c r="A45" s="26">
        <f>Wellpath!E45</f>
        <v>4200</v>
      </c>
      <c r="B45" s="22">
        <v>0</v>
      </c>
      <c r="C45" s="22">
        <f>ABS(COS(Wellpath!$L45))*SIN(Wellpath!$M45)*MAX(1,SQRT(10/(Wellpath!K45-Wellpath!K44)))</f>
        <v>2.9596451735373414E-2</v>
      </c>
      <c r="D45" s="22">
        <f>IF(ABS(Wellpath!$L45)&lt;VerticalInc,"SING",ABS(COS(Wellpath!$L45))*COS(Wellpath!$M45)/SIN(Wellpath!$L45)*MAX(1,SQRT(10/(Wellpath!K45-Wellpath!K44))))</f>
        <v>1.5993596484855506</v>
      </c>
      <c r="E45" s="20">
        <f>IF(D45="SING",0,Model!$W$36*((drdp!B45+drdp!K45)*XYM4E!$B45+(drdp!E45+drdp!N45)*XYM4E!$C45+(drdp!H45+drdp!Q45)*XYM4E!$D45))</f>
        <v>-7.1728993545446744E-4</v>
      </c>
      <c r="F45" s="20">
        <f>IF(D45="SING",(Wellpath!K46-Wellpath!K44)/2*Model!$W$36,Model!$W$36*((drdp!C45+drdp!L45)*XYM4E!$B45+(drdp!F45+drdp!O45)*XYM4E!$C45+(drdp!I45+drdp!R45)*XYM4E!$D45))</f>
        <v>0.1353174124573179</v>
      </c>
      <c r="G45" s="20">
        <f>IF(D45="SING",0,Model!$W$36*((drdp!D45+drdp!M45)*XYM4E!$B45+(drdp!G45+drdp!P45)*XYM4E!$C45+(drdp!J45+drdp!S45)*XYM4E!$D45))</f>
        <v>-2.5030120486365295E-3</v>
      </c>
      <c r="H45" s="18">
        <f>IF(D45="SING",0,Model!$W$36*((drdp!B45)*XYM4E!$B45+(drdp!E45)*XYM4E!$C45+(drdp!H45)*XYM4E!$D45))</f>
        <v>-3.5864496772723372E-4</v>
      </c>
      <c r="I45" s="18">
        <f>IF(D45="SING",(Wellpath!K45-Wellpath!K44)/2*Model!$W$36,Model!$W$36*((drdp!C45)*XYM4E!$B45+(drdp!F45)*XYM4E!$C45+(drdp!I45)*XYM4E!$D45))</f>
        <v>6.7658706228658952E-2</v>
      </c>
      <c r="J45" s="18">
        <f>IF(D45="SING",0,Model!$W$36*((drdp!D45)*XYM4E!$B45+(drdp!G45)*XYM4E!$C45+(drdp!J45)*XYM4E!$D45))</f>
        <v>-1.2515060243182647E-3</v>
      </c>
      <c r="K45" s="21">
        <f t="shared" si="11"/>
        <v>5.2008873237943783E-6</v>
      </c>
      <c r="L45" s="21">
        <f t="shared" si="12"/>
        <v>1.0151243135011589</v>
      </c>
      <c r="M45" s="21">
        <f t="shared" si="13"/>
        <v>8.09172178270635E-5</v>
      </c>
      <c r="N45" s="21">
        <f t="shared" si="14"/>
        <v>-1.2329591261786693E-3</v>
      </c>
      <c r="O45" s="21">
        <f t="shared" si="15"/>
        <v>1.9984619185456428E-5</v>
      </c>
      <c r="P45" s="21">
        <f t="shared" si="16"/>
        <v>-5.5102556530983587E-3</v>
      </c>
      <c r="Q45" s="19">
        <f t="shared" si="17"/>
        <v>4.8150086851661732E-6</v>
      </c>
      <c r="R45" s="19">
        <f t="shared" si="18"/>
        <v>1.001391211915551</v>
      </c>
      <c r="S45" s="19">
        <f t="shared" si="19"/>
        <v>7.6218415840348776E-5</v>
      </c>
      <c r="T45" s="19">
        <f t="shared" si="20"/>
        <v>-1.160162762643138E-3</v>
      </c>
      <c r="U45" s="19">
        <f t="shared" si="21"/>
        <v>1.8638080172350238E-5</v>
      </c>
      <c r="V45" s="19">
        <f t="shared" si="22"/>
        <v>-5.2562298177701193E-3</v>
      </c>
    </row>
    <row r="46" spans="1:22" x14ac:dyDescent="0.25">
      <c r="A46" s="26">
        <f>Wellpath!E46</f>
        <v>4300</v>
      </c>
      <c r="B46" s="22">
        <v>0</v>
      </c>
      <c r="C46" s="22">
        <f>ABS(COS(Wellpath!$L46))*SIN(Wellpath!$M46)*MAX(1,SQRT(10/(Wellpath!K46-Wellpath!K45)))</f>
        <v>2.9596451735373414E-2</v>
      </c>
      <c r="D46" s="22">
        <f>IF(ABS(Wellpath!$L46)&lt;VerticalInc,"SING",ABS(COS(Wellpath!$L46))*COS(Wellpath!$M46)/SIN(Wellpath!$L46)*MAX(1,SQRT(10/(Wellpath!K46-Wellpath!K45))))</f>
        <v>1.5993596484855506</v>
      </c>
      <c r="E46" s="20">
        <f>IF(D46="SING",0,Model!$W$36*((drdp!B46+drdp!K46)*XYM4E!$B46+(drdp!E46+drdp!N46)*XYM4E!$C46+(drdp!H46+drdp!Q46)*XYM4E!$D46))</f>
        <v>-7.1728993545446744E-4</v>
      </c>
      <c r="F46" s="20">
        <f>IF(D46="SING",(Wellpath!K47-Wellpath!K45)/2*Model!$W$36,Model!$W$36*((drdp!C46+drdp!L46)*XYM4E!$B46+(drdp!F46+drdp!O46)*XYM4E!$C46+(drdp!I46+drdp!R46)*XYM4E!$D46))</f>
        <v>0.1353174124573179</v>
      </c>
      <c r="G46" s="20">
        <f>IF(D46="SING",0,Model!$W$36*((drdp!D46+drdp!M46)*XYM4E!$B46+(drdp!G46+drdp!P46)*XYM4E!$C46+(drdp!J46+drdp!S46)*XYM4E!$D46))</f>
        <v>-2.5030120486365295E-3</v>
      </c>
      <c r="H46" s="18">
        <f>IF(D46="SING",0,Model!$W$36*((drdp!B46)*XYM4E!$B46+(drdp!E46)*XYM4E!$C46+(drdp!H46)*XYM4E!$D46))</f>
        <v>-3.5864496772723372E-4</v>
      </c>
      <c r="I46" s="18">
        <f>IF(D46="SING",(Wellpath!K46-Wellpath!K45)/2*Model!$W$36,Model!$W$36*((drdp!C46)*XYM4E!$B46+(drdp!F46)*XYM4E!$C46+(drdp!I46)*XYM4E!$D46))</f>
        <v>6.7658706228658952E-2</v>
      </c>
      <c r="J46" s="18">
        <f>IF(D46="SING",0,Model!$W$36*((drdp!D46)*XYM4E!$B46+(drdp!G46)*XYM4E!$C46+(drdp!J46)*XYM4E!$D46))</f>
        <v>-1.2515060243182647E-3</v>
      </c>
      <c r="K46" s="21">
        <f t="shared" si="11"/>
        <v>5.7153921752986524E-6</v>
      </c>
      <c r="L46" s="21">
        <f t="shared" si="12"/>
        <v>1.0334351156153028</v>
      </c>
      <c r="M46" s="21">
        <f t="shared" si="13"/>
        <v>8.7182287142683132E-5</v>
      </c>
      <c r="N46" s="21">
        <f t="shared" si="14"/>
        <v>-1.3300209442260445E-3</v>
      </c>
      <c r="O46" s="21">
        <f t="shared" si="15"/>
        <v>2.1780004536264679E-5</v>
      </c>
      <c r="P46" s="21">
        <f t="shared" si="16"/>
        <v>-5.8489567668693447E-3</v>
      </c>
      <c r="Q46" s="19">
        <f t="shared" si="17"/>
        <v>5.3295135366704473E-6</v>
      </c>
      <c r="R46" s="19">
        <f t="shared" si="18"/>
        <v>1.0197020140296948</v>
      </c>
      <c r="S46" s="19">
        <f t="shared" si="19"/>
        <v>8.2483485155968408E-5</v>
      </c>
      <c r="T46" s="19">
        <f t="shared" si="20"/>
        <v>-1.2572245806905132E-3</v>
      </c>
      <c r="U46" s="19">
        <f t="shared" si="21"/>
        <v>2.043346552315849E-5</v>
      </c>
      <c r="V46" s="19">
        <f t="shared" si="22"/>
        <v>-5.5949309315411052E-3</v>
      </c>
    </row>
    <row r="47" spans="1:22" x14ac:dyDescent="0.25">
      <c r="A47" s="26">
        <f>Wellpath!E47</f>
        <v>4400</v>
      </c>
      <c r="B47" s="22">
        <v>0</v>
      </c>
      <c r="C47" s="22">
        <f>ABS(COS(Wellpath!$L47))*SIN(Wellpath!$M47)*MAX(1,SQRT(10/(Wellpath!K47-Wellpath!K46)))</f>
        <v>2.9596451735373414E-2</v>
      </c>
      <c r="D47" s="22">
        <f>IF(ABS(Wellpath!$L47)&lt;VerticalInc,"SING",ABS(COS(Wellpath!$L47))*COS(Wellpath!$M47)/SIN(Wellpath!$L47)*MAX(1,SQRT(10/(Wellpath!K47-Wellpath!K46))))</f>
        <v>1.5993596484855506</v>
      </c>
      <c r="E47" s="20">
        <f>IF(D47="SING",0,Model!$W$36*((drdp!B47+drdp!K47)*XYM4E!$B47+(drdp!E47+drdp!N47)*XYM4E!$C47+(drdp!H47+drdp!Q47)*XYM4E!$D47))</f>
        <v>-7.1728993545446744E-4</v>
      </c>
      <c r="F47" s="20">
        <f>IF(D47="SING",(Wellpath!K48-Wellpath!K46)/2*Model!$W$36,Model!$W$36*((drdp!C47+drdp!L47)*XYM4E!$B47+(drdp!F47+drdp!O47)*XYM4E!$C47+(drdp!I47+drdp!R47)*XYM4E!$D47))</f>
        <v>0.1353174124573179</v>
      </c>
      <c r="G47" s="20">
        <f>IF(D47="SING",0,Model!$W$36*((drdp!D47+drdp!M47)*XYM4E!$B47+(drdp!G47+drdp!P47)*XYM4E!$C47+(drdp!J47+drdp!S47)*XYM4E!$D47))</f>
        <v>-2.5030120486365295E-3</v>
      </c>
      <c r="H47" s="18">
        <f>IF(D47="SING",0,Model!$W$36*((drdp!B47)*XYM4E!$B47+(drdp!E47)*XYM4E!$C47+(drdp!H47)*XYM4E!$D47))</f>
        <v>-3.5864496772723372E-4</v>
      </c>
      <c r="I47" s="18">
        <f>IF(D47="SING",(Wellpath!K47-Wellpath!K46)/2*Model!$W$36,Model!$W$36*((drdp!C47)*XYM4E!$B47+(drdp!F47)*XYM4E!$C47+(drdp!I47)*XYM4E!$D47))</f>
        <v>6.7658706228658952E-2</v>
      </c>
      <c r="J47" s="18">
        <f>IF(D47="SING",0,Model!$W$36*((drdp!D47)*XYM4E!$B47+(drdp!G47)*XYM4E!$C47+(drdp!J47)*XYM4E!$D47))</f>
        <v>-1.2515060243182647E-3</v>
      </c>
      <c r="K47" s="21">
        <f t="shared" si="11"/>
        <v>6.2298970268029265E-6</v>
      </c>
      <c r="L47" s="21">
        <f t="shared" si="12"/>
        <v>1.0517459177294466</v>
      </c>
      <c r="M47" s="21">
        <f t="shared" si="13"/>
        <v>9.3447356458302764E-5</v>
      </c>
      <c r="N47" s="21">
        <f t="shared" si="14"/>
        <v>-1.4270827622734196E-3</v>
      </c>
      <c r="O47" s="21">
        <f t="shared" si="15"/>
        <v>2.3575389887072931E-5</v>
      </c>
      <c r="P47" s="21">
        <f t="shared" si="16"/>
        <v>-6.1876578806403307E-3</v>
      </c>
      <c r="Q47" s="19">
        <f t="shared" si="17"/>
        <v>5.8440183881747214E-6</v>
      </c>
      <c r="R47" s="19">
        <f t="shared" si="18"/>
        <v>1.0380128161438387</v>
      </c>
      <c r="S47" s="19">
        <f t="shared" si="19"/>
        <v>8.874855447158804E-5</v>
      </c>
      <c r="T47" s="19">
        <f t="shared" si="20"/>
        <v>-1.3542863987378883E-3</v>
      </c>
      <c r="U47" s="19">
        <f t="shared" si="21"/>
        <v>2.2228850873966741E-5</v>
      </c>
      <c r="V47" s="19">
        <f t="shared" si="22"/>
        <v>-5.9336320453120912E-3</v>
      </c>
    </row>
    <row r="48" spans="1:22" x14ac:dyDescent="0.25">
      <c r="A48" s="26">
        <f>Wellpath!E48</f>
        <v>4500</v>
      </c>
      <c r="B48" s="22">
        <v>0</v>
      </c>
      <c r="C48" s="22">
        <f>ABS(COS(Wellpath!$L48))*SIN(Wellpath!$M48)*MAX(1,SQRT(10/(Wellpath!K48-Wellpath!K47)))</f>
        <v>2.9596451735373414E-2</v>
      </c>
      <c r="D48" s="22">
        <f>IF(ABS(Wellpath!$L48)&lt;VerticalInc,"SING",ABS(COS(Wellpath!$L48))*COS(Wellpath!$M48)/SIN(Wellpath!$L48)*MAX(1,SQRT(10/(Wellpath!K48-Wellpath!K47))))</f>
        <v>1.5993596484855506</v>
      </c>
      <c r="E48" s="20">
        <f>IF(D48="SING",0,Model!$W$36*((drdp!B48+drdp!K48)*XYM4E!$B48+(drdp!E48+drdp!N48)*XYM4E!$C48+(drdp!H48+drdp!Q48)*XYM4E!$D48))</f>
        <v>-7.1728993545446744E-4</v>
      </c>
      <c r="F48" s="20">
        <f>IF(D48="SING",(Wellpath!K49-Wellpath!K47)/2*Model!$W$36,Model!$W$36*((drdp!C48+drdp!L48)*XYM4E!$B48+(drdp!F48+drdp!O48)*XYM4E!$C48+(drdp!I48+drdp!R48)*XYM4E!$D48))</f>
        <v>0.1353174124573179</v>
      </c>
      <c r="G48" s="20">
        <f>IF(D48="SING",0,Model!$W$36*((drdp!D48+drdp!M48)*XYM4E!$B48+(drdp!G48+drdp!P48)*XYM4E!$C48+(drdp!J48+drdp!S48)*XYM4E!$D48))</f>
        <v>-2.5030120486365295E-3</v>
      </c>
      <c r="H48" s="18">
        <f>IF(D48="SING",0,Model!$W$36*((drdp!B48)*XYM4E!$B48+(drdp!E48)*XYM4E!$C48+(drdp!H48)*XYM4E!$D48))</f>
        <v>-3.5864496772723372E-4</v>
      </c>
      <c r="I48" s="18">
        <f>IF(D48="SING",(Wellpath!K48-Wellpath!K47)/2*Model!$W$36,Model!$W$36*((drdp!C48)*XYM4E!$B48+(drdp!F48)*XYM4E!$C48+(drdp!I48)*XYM4E!$D48))</f>
        <v>6.7658706228658952E-2</v>
      </c>
      <c r="J48" s="18">
        <f>IF(D48="SING",0,Model!$W$36*((drdp!D48)*XYM4E!$B48+(drdp!G48)*XYM4E!$C48+(drdp!J48)*XYM4E!$D48))</f>
        <v>-1.2515060243182647E-3</v>
      </c>
      <c r="K48" s="21">
        <f t="shared" si="11"/>
        <v>6.7444018783072006E-6</v>
      </c>
      <c r="L48" s="21">
        <f t="shared" si="12"/>
        <v>1.0700567198435904</v>
      </c>
      <c r="M48" s="21">
        <f t="shared" si="13"/>
        <v>9.9712425773922396E-5</v>
      </c>
      <c r="N48" s="21">
        <f t="shared" si="14"/>
        <v>-1.5241445803207947E-3</v>
      </c>
      <c r="O48" s="21">
        <f t="shared" si="15"/>
        <v>2.5370775237881183E-5</v>
      </c>
      <c r="P48" s="21">
        <f t="shared" si="16"/>
        <v>-6.5263589944113166E-3</v>
      </c>
      <c r="Q48" s="19">
        <f t="shared" si="17"/>
        <v>6.3585232396789955E-6</v>
      </c>
      <c r="R48" s="19">
        <f t="shared" si="18"/>
        <v>1.0563236182579825</v>
      </c>
      <c r="S48" s="19">
        <f t="shared" si="19"/>
        <v>9.5013623787207672E-5</v>
      </c>
      <c r="T48" s="19">
        <f t="shared" si="20"/>
        <v>-1.4513482167852634E-3</v>
      </c>
      <c r="U48" s="19">
        <f t="shared" si="21"/>
        <v>2.4024236224774993E-5</v>
      </c>
      <c r="V48" s="19">
        <f t="shared" si="22"/>
        <v>-6.2723331590830772E-3</v>
      </c>
    </row>
    <row r="49" spans="1:22" x14ac:dyDescent="0.25">
      <c r="A49" s="26">
        <f>Wellpath!E49</f>
        <v>4600</v>
      </c>
      <c r="B49" s="22">
        <v>0</v>
      </c>
      <c r="C49" s="22">
        <f>ABS(COS(Wellpath!$L49))*SIN(Wellpath!$M49)*MAX(1,SQRT(10/(Wellpath!K49-Wellpath!K48)))</f>
        <v>2.9596451735373414E-2</v>
      </c>
      <c r="D49" s="22">
        <f>IF(ABS(Wellpath!$L49)&lt;VerticalInc,"SING",ABS(COS(Wellpath!$L49))*COS(Wellpath!$M49)/SIN(Wellpath!$L49)*MAX(1,SQRT(10/(Wellpath!K49-Wellpath!K48))))</f>
        <v>1.5993596484855506</v>
      </c>
      <c r="E49" s="20">
        <f>IF(D49="SING",0,Model!$W$36*((drdp!B49+drdp!K49)*XYM4E!$B49+(drdp!E49+drdp!N49)*XYM4E!$C49+(drdp!H49+drdp!Q49)*XYM4E!$D49))</f>
        <v>-7.1728993545446744E-4</v>
      </c>
      <c r="F49" s="20">
        <f>IF(D49="SING",(Wellpath!K50-Wellpath!K48)/2*Model!$W$36,Model!$W$36*((drdp!C49+drdp!L49)*XYM4E!$B49+(drdp!F49+drdp!O49)*XYM4E!$C49+(drdp!I49+drdp!R49)*XYM4E!$D49))</f>
        <v>0.1353174124573179</v>
      </c>
      <c r="G49" s="20">
        <f>IF(D49="SING",0,Model!$W$36*((drdp!D49+drdp!M49)*XYM4E!$B49+(drdp!G49+drdp!P49)*XYM4E!$C49+(drdp!J49+drdp!S49)*XYM4E!$D49))</f>
        <v>-2.5030120486365295E-3</v>
      </c>
      <c r="H49" s="18">
        <f>IF(D49="SING",0,Model!$W$36*((drdp!B49)*XYM4E!$B49+(drdp!E49)*XYM4E!$C49+(drdp!H49)*XYM4E!$D49))</f>
        <v>-3.5864496772723372E-4</v>
      </c>
      <c r="I49" s="18">
        <f>IF(D49="SING",(Wellpath!K49-Wellpath!K48)/2*Model!$W$36,Model!$W$36*((drdp!C49)*XYM4E!$B49+(drdp!F49)*XYM4E!$C49+(drdp!I49)*XYM4E!$D49))</f>
        <v>6.7658706228658952E-2</v>
      </c>
      <c r="J49" s="18">
        <f>IF(D49="SING",0,Model!$W$36*((drdp!D49)*XYM4E!$B49+(drdp!G49)*XYM4E!$C49+(drdp!J49)*XYM4E!$D49))</f>
        <v>-1.2515060243182647E-3</v>
      </c>
      <c r="K49" s="21">
        <f t="shared" si="11"/>
        <v>7.2589067298114747E-6</v>
      </c>
      <c r="L49" s="21">
        <f t="shared" si="12"/>
        <v>1.0883675219577342</v>
      </c>
      <c r="M49" s="21">
        <f t="shared" si="13"/>
        <v>1.0597749508954203E-4</v>
      </c>
      <c r="N49" s="21">
        <f t="shared" si="14"/>
        <v>-1.6212063983681699E-3</v>
      </c>
      <c r="O49" s="21">
        <f t="shared" si="15"/>
        <v>2.7166160588689435E-5</v>
      </c>
      <c r="P49" s="21">
        <f t="shared" si="16"/>
        <v>-6.8650601081823026E-3</v>
      </c>
      <c r="Q49" s="19">
        <f t="shared" si="17"/>
        <v>6.8730280911832696E-6</v>
      </c>
      <c r="R49" s="19">
        <f t="shared" si="18"/>
        <v>1.0746344203721263</v>
      </c>
      <c r="S49" s="19">
        <f t="shared" si="19"/>
        <v>1.012786931028273E-4</v>
      </c>
      <c r="T49" s="19">
        <f t="shared" si="20"/>
        <v>-1.5484100348326386E-3</v>
      </c>
      <c r="U49" s="19">
        <f t="shared" si="21"/>
        <v>2.5819621575583245E-5</v>
      </c>
      <c r="V49" s="19">
        <f t="shared" si="22"/>
        <v>-6.6110342728540631E-3</v>
      </c>
    </row>
    <row r="50" spans="1:22" x14ac:dyDescent="0.25">
      <c r="A50" s="26">
        <f>Wellpath!E50</f>
        <v>4700</v>
      </c>
      <c r="B50" s="22">
        <v>0</v>
      </c>
      <c r="C50" s="22">
        <f>ABS(COS(Wellpath!$L50))*SIN(Wellpath!$M50)*MAX(1,SQRT(10/(Wellpath!K50-Wellpath!K49)))</f>
        <v>2.9596451735373414E-2</v>
      </c>
      <c r="D50" s="22">
        <f>IF(ABS(Wellpath!$L50)&lt;VerticalInc,"SING",ABS(COS(Wellpath!$L50))*COS(Wellpath!$M50)/SIN(Wellpath!$L50)*MAX(1,SQRT(10/(Wellpath!K50-Wellpath!K49))))</f>
        <v>1.5993596484855506</v>
      </c>
      <c r="E50" s="20">
        <f>IF(D50="SING",0,Model!$W$36*((drdp!B50+drdp!K50)*XYM4E!$B50+(drdp!E50+drdp!N50)*XYM4E!$C50+(drdp!H50+drdp!Q50)*XYM4E!$D50))</f>
        <v>-7.1728993545446451E-4</v>
      </c>
      <c r="F50" s="20">
        <f>IF(D50="SING",(Wellpath!K51-Wellpath!K49)/2*Model!$W$36,Model!$W$36*((drdp!C50+drdp!L50)*XYM4E!$B50+(drdp!F50+drdp!O50)*XYM4E!$C50+(drdp!I50+drdp!R50)*XYM4E!$D50))</f>
        <v>0.1353174124573174</v>
      </c>
      <c r="G50" s="20">
        <f>IF(D50="SING",0,Model!$W$36*((drdp!D50+drdp!M50)*XYM4E!$B50+(drdp!G50+drdp!P50)*XYM4E!$C50+(drdp!J50+drdp!S50)*XYM4E!$D50))</f>
        <v>-2.5030120486365199E-3</v>
      </c>
      <c r="H50" s="18">
        <f>IF(D50="SING",0,Model!$W$36*((drdp!B50)*XYM4E!$B50+(drdp!E50)*XYM4E!$C50+(drdp!H50)*XYM4E!$D50))</f>
        <v>-3.5864496772723372E-4</v>
      </c>
      <c r="I50" s="18">
        <f>IF(D50="SING",(Wellpath!K50-Wellpath!K49)/2*Model!$W$36,Model!$W$36*((drdp!C50)*XYM4E!$B50+(drdp!F50)*XYM4E!$C50+(drdp!I50)*XYM4E!$D50))</f>
        <v>6.7658706228658952E-2</v>
      </c>
      <c r="J50" s="18">
        <f>IF(D50="SING",0,Model!$W$36*((drdp!D50)*XYM4E!$B50+(drdp!G50)*XYM4E!$C50+(drdp!J50)*XYM4E!$D50))</f>
        <v>-1.2515060243182647E-3</v>
      </c>
      <c r="K50" s="21">
        <f t="shared" si="11"/>
        <v>7.7734115813157446E-6</v>
      </c>
      <c r="L50" s="21">
        <f t="shared" si="12"/>
        <v>1.1066783240718781</v>
      </c>
      <c r="M50" s="21">
        <f t="shared" si="13"/>
        <v>1.1224256440516162E-4</v>
      </c>
      <c r="N50" s="21">
        <f t="shared" si="14"/>
        <v>-1.7182682164155441E-3</v>
      </c>
      <c r="O50" s="21">
        <f t="shared" si="15"/>
        <v>2.8961545939497669E-5</v>
      </c>
      <c r="P50" s="21">
        <f t="shared" si="16"/>
        <v>-7.203761221953286E-3</v>
      </c>
      <c r="Q50" s="19">
        <f t="shared" si="17"/>
        <v>7.3875329426875437E-6</v>
      </c>
      <c r="R50" s="19">
        <f t="shared" si="18"/>
        <v>1.0929452224862701</v>
      </c>
      <c r="S50" s="19">
        <f t="shared" si="19"/>
        <v>1.0754376241844694E-4</v>
      </c>
      <c r="T50" s="19">
        <f t="shared" si="20"/>
        <v>-1.6454718528800137E-3</v>
      </c>
      <c r="U50" s="19">
        <f t="shared" si="21"/>
        <v>2.7615006926391497E-5</v>
      </c>
      <c r="V50" s="19">
        <f t="shared" si="22"/>
        <v>-6.9497353866250491E-3</v>
      </c>
    </row>
    <row r="51" spans="1:22" x14ac:dyDescent="0.25">
      <c r="A51" s="26">
        <f>Wellpath!E51</f>
        <v>4800</v>
      </c>
      <c r="B51" s="22">
        <v>0</v>
      </c>
      <c r="C51" s="22">
        <f>ABS(COS(Wellpath!$L51))*SIN(Wellpath!$M51)*MAX(1,SQRT(10/(Wellpath!K51-Wellpath!K50)))</f>
        <v>2.9596451735373414E-2</v>
      </c>
      <c r="D51" s="22">
        <f>IF(ABS(Wellpath!$L51)&lt;VerticalInc,"SING",ABS(COS(Wellpath!$L51))*COS(Wellpath!$M51)/SIN(Wellpath!$L51)*MAX(1,SQRT(10/(Wellpath!K51-Wellpath!K50))))</f>
        <v>1.5993596484855506</v>
      </c>
      <c r="E51" s="20">
        <f>IF(D51="SING",0,Model!$W$36*((drdp!B51+drdp!K51)*XYM4E!$B51+(drdp!E51+drdp!N51)*XYM4E!$C51+(drdp!H51+drdp!Q51)*XYM4E!$D51))</f>
        <v>-7.1728993545446451E-4</v>
      </c>
      <c r="F51" s="20">
        <f>IF(D51="SING",(Wellpath!K52-Wellpath!K50)/2*Model!$W$36,Model!$W$36*((drdp!C51+drdp!L51)*XYM4E!$B51+(drdp!F51+drdp!O51)*XYM4E!$C51+(drdp!I51+drdp!R51)*XYM4E!$D51))</f>
        <v>0.1353174124573174</v>
      </c>
      <c r="G51" s="20">
        <f>IF(D51="SING",0,Model!$W$36*((drdp!D51+drdp!M51)*XYM4E!$B51+(drdp!G51+drdp!P51)*XYM4E!$C51+(drdp!J51+drdp!S51)*XYM4E!$D51))</f>
        <v>-2.5030120486365199E-3</v>
      </c>
      <c r="H51" s="18">
        <f>IF(D51="SING",0,Model!$W$36*((drdp!B51)*XYM4E!$B51+(drdp!E51)*XYM4E!$C51+(drdp!H51)*XYM4E!$D51))</f>
        <v>-3.5864496772723112E-4</v>
      </c>
      <c r="I51" s="18">
        <f>IF(D51="SING",(Wellpath!K51-Wellpath!K50)/2*Model!$W$36,Model!$W$36*((drdp!C51)*XYM4E!$B51+(drdp!F51)*XYM4E!$C51+(drdp!I51)*XYM4E!$D51))</f>
        <v>6.7658706228658452E-2</v>
      </c>
      <c r="J51" s="18">
        <f>IF(D51="SING",0,Model!$W$36*((drdp!D51)*XYM4E!$B51+(drdp!G51)*XYM4E!$C51+(drdp!J51)*XYM4E!$D51))</f>
        <v>-1.2515060243182554E-3</v>
      </c>
      <c r="K51" s="21">
        <f t="shared" si="11"/>
        <v>8.2879164328200153E-6</v>
      </c>
      <c r="L51" s="21">
        <f t="shared" si="12"/>
        <v>1.1249891261860219</v>
      </c>
      <c r="M51" s="21">
        <f t="shared" si="13"/>
        <v>1.1850763372078121E-4</v>
      </c>
      <c r="N51" s="21">
        <f t="shared" si="14"/>
        <v>-1.8153300344629184E-3</v>
      </c>
      <c r="O51" s="21">
        <f t="shared" si="15"/>
        <v>3.0756931290305908E-5</v>
      </c>
      <c r="P51" s="21">
        <f t="shared" si="16"/>
        <v>-7.5424623357242693E-3</v>
      </c>
      <c r="Q51" s="19">
        <f t="shared" si="17"/>
        <v>7.902037794191811E-6</v>
      </c>
      <c r="R51" s="19">
        <f t="shared" si="18"/>
        <v>1.1112560246004139</v>
      </c>
      <c r="S51" s="19">
        <f t="shared" si="19"/>
        <v>1.138088317340665E-4</v>
      </c>
      <c r="T51" s="19">
        <f t="shared" si="20"/>
        <v>-1.7425336709273875E-3</v>
      </c>
      <c r="U51" s="19">
        <f t="shared" si="21"/>
        <v>2.9410392277199725E-5</v>
      </c>
      <c r="V51" s="19">
        <f t="shared" si="22"/>
        <v>-7.2884365003960307E-3</v>
      </c>
    </row>
    <row r="52" spans="1:22" x14ac:dyDescent="0.25">
      <c r="A52" s="26">
        <f>Wellpath!E52</f>
        <v>4900</v>
      </c>
      <c r="B52" s="22">
        <v>0</v>
      </c>
      <c r="C52" s="22">
        <f>ABS(COS(Wellpath!$L52))*SIN(Wellpath!$M52)*MAX(1,SQRT(10/(Wellpath!K52-Wellpath!K51)))</f>
        <v>2.9596451735373414E-2</v>
      </c>
      <c r="D52" s="22">
        <f>IF(ABS(Wellpath!$L52)&lt;VerticalInc,"SING",ABS(COS(Wellpath!$L52))*COS(Wellpath!$M52)/SIN(Wellpath!$L52)*MAX(1,SQRT(10/(Wellpath!K52-Wellpath!K51))))</f>
        <v>1.5993596484855506</v>
      </c>
      <c r="E52" s="20">
        <f>IF(D52="SING",0,Model!$W$36*((drdp!B52+drdp!K52)*XYM4E!$B52+(drdp!E52+drdp!N52)*XYM4E!$C52+(drdp!H52+drdp!Q52)*XYM4E!$D52))</f>
        <v>-7.1728993545446744E-4</v>
      </c>
      <c r="F52" s="20">
        <f>IF(D52="SING",(Wellpath!K53-Wellpath!K51)/2*Model!$W$36,Model!$W$36*((drdp!C52+drdp!L52)*XYM4E!$B52+(drdp!F52+drdp!O52)*XYM4E!$C52+(drdp!I52+drdp!R52)*XYM4E!$D52))</f>
        <v>0.1353174124573179</v>
      </c>
      <c r="G52" s="20">
        <f>IF(D52="SING",0,Model!$W$36*((drdp!D52+drdp!M52)*XYM4E!$B52+(drdp!G52+drdp!P52)*XYM4E!$C52+(drdp!J52+drdp!S52)*XYM4E!$D52))</f>
        <v>-2.5030120486365295E-3</v>
      </c>
      <c r="H52" s="18">
        <f>IF(D52="SING",0,Model!$W$36*((drdp!B52)*XYM4E!$B52+(drdp!E52)*XYM4E!$C52+(drdp!H52)*XYM4E!$D52))</f>
        <v>-3.5864496772723372E-4</v>
      </c>
      <c r="I52" s="18">
        <f>IF(D52="SING",(Wellpath!K52-Wellpath!K51)/2*Model!$W$36,Model!$W$36*((drdp!C52)*XYM4E!$B52+(drdp!F52)*XYM4E!$C52+(drdp!I52)*XYM4E!$D52))</f>
        <v>6.7658706228658952E-2</v>
      </c>
      <c r="J52" s="18">
        <f>IF(D52="SING",0,Model!$W$36*((drdp!D52)*XYM4E!$B52+(drdp!G52)*XYM4E!$C52+(drdp!J52)*XYM4E!$D52))</f>
        <v>-1.2515060243182647E-3</v>
      </c>
      <c r="K52" s="21">
        <f t="shared" si="11"/>
        <v>8.8024212843242894E-6</v>
      </c>
      <c r="L52" s="21">
        <f t="shared" si="12"/>
        <v>1.1432999283001657</v>
      </c>
      <c r="M52" s="21">
        <f t="shared" si="13"/>
        <v>1.2477270303640084E-4</v>
      </c>
      <c r="N52" s="21">
        <f t="shared" si="14"/>
        <v>-1.9123918525102935E-3</v>
      </c>
      <c r="O52" s="21">
        <f t="shared" si="15"/>
        <v>3.2552316641114156E-5</v>
      </c>
      <c r="P52" s="21">
        <f t="shared" si="16"/>
        <v>-7.8811634494952553E-3</v>
      </c>
      <c r="Q52" s="19">
        <f t="shared" si="17"/>
        <v>8.4165426456960834E-6</v>
      </c>
      <c r="R52" s="19">
        <f t="shared" si="18"/>
        <v>1.1295668267145578</v>
      </c>
      <c r="S52" s="19">
        <f t="shared" si="19"/>
        <v>1.2007390104968612E-4</v>
      </c>
      <c r="T52" s="19">
        <f t="shared" si="20"/>
        <v>-1.8395954889747622E-3</v>
      </c>
      <c r="U52" s="19">
        <f t="shared" si="21"/>
        <v>3.120577762800797E-5</v>
      </c>
      <c r="V52" s="19">
        <f t="shared" si="22"/>
        <v>-7.6271376141670158E-3</v>
      </c>
    </row>
    <row r="53" spans="1:22" x14ac:dyDescent="0.25">
      <c r="A53" s="26">
        <f>Wellpath!E53</f>
        <v>5000</v>
      </c>
      <c r="B53" s="22">
        <v>0</v>
      </c>
      <c r="C53" s="22">
        <f>ABS(COS(Wellpath!$L53))*SIN(Wellpath!$M53)*MAX(1,SQRT(10/(Wellpath!K53-Wellpath!K52)))</f>
        <v>2.9596451735373414E-2</v>
      </c>
      <c r="D53" s="22">
        <f>IF(ABS(Wellpath!$L53)&lt;VerticalInc,"SING",ABS(COS(Wellpath!$L53))*COS(Wellpath!$M53)/SIN(Wellpath!$L53)*MAX(1,SQRT(10/(Wellpath!K53-Wellpath!K52))))</f>
        <v>1.5993596484855506</v>
      </c>
      <c r="E53" s="20">
        <f>IF(D53="SING",0,Model!$W$36*((drdp!B53+drdp!K53)*XYM4E!$B53+(drdp!E53+drdp!N53)*XYM4E!$C53+(drdp!H53+drdp!Q53)*XYM4E!$D53))</f>
        <v>-7.1728993545446744E-4</v>
      </c>
      <c r="F53" s="20">
        <f>IF(D53="SING",(Wellpath!K54-Wellpath!K52)/2*Model!$W$36,Model!$W$36*((drdp!C53+drdp!L53)*XYM4E!$B53+(drdp!F53+drdp!O53)*XYM4E!$C53+(drdp!I53+drdp!R53)*XYM4E!$D53))</f>
        <v>0.1353174124573179</v>
      </c>
      <c r="G53" s="20">
        <f>IF(D53="SING",0,Model!$W$36*((drdp!D53+drdp!M53)*XYM4E!$B53+(drdp!G53+drdp!P53)*XYM4E!$C53+(drdp!J53+drdp!S53)*XYM4E!$D53))</f>
        <v>-2.5030120486365295E-3</v>
      </c>
      <c r="H53" s="18">
        <f>IF(D53="SING",0,Model!$W$36*((drdp!B53)*XYM4E!$B53+(drdp!E53)*XYM4E!$C53+(drdp!H53)*XYM4E!$D53))</f>
        <v>-3.5864496772723372E-4</v>
      </c>
      <c r="I53" s="18">
        <f>IF(D53="SING",(Wellpath!K53-Wellpath!K52)/2*Model!$W$36,Model!$W$36*((drdp!C53)*XYM4E!$B53+(drdp!F53)*XYM4E!$C53+(drdp!I53)*XYM4E!$D53))</f>
        <v>6.7658706228658952E-2</v>
      </c>
      <c r="J53" s="18">
        <f>IF(D53="SING",0,Model!$W$36*((drdp!D53)*XYM4E!$B53+(drdp!G53)*XYM4E!$C53+(drdp!J53)*XYM4E!$D53))</f>
        <v>-1.2515060243182647E-3</v>
      </c>
      <c r="K53" s="21">
        <f t="shared" si="11"/>
        <v>9.3169261358285635E-6</v>
      </c>
      <c r="L53" s="21">
        <f t="shared" si="12"/>
        <v>1.1616107304143095</v>
      </c>
      <c r="M53" s="21">
        <f t="shared" si="13"/>
        <v>1.3103777235202047E-4</v>
      </c>
      <c r="N53" s="21">
        <f t="shared" si="14"/>
        <v>-2.0094536705576684E-3</v>
      </c>
      <c r="O53" s="21">
        <f t="shared" si="15"/>
        <v>3.4347701991922404E-5</v>
      </c>
      <c r="P53" s="21">
        <f t="shared" si="16"/>
        <v>-8.2198645632662413E-3</v>
      </c>
      <c r="Q53" s="19">
        <f t="shared" si="17"/>
        <v>8.9310474972003575E-6</v>
      </c>
      <c r="R53" s="19">
        <f t="shared" si="18"/>
        <v>1.1478776288287016</v>
      </c>
      <c r="S53" s="19">
        <f t="shared" si="19"/>
        <v>1.2633897036530575E-4</v>
      </c>
      <c r="T53" s="19">
        <f t="shared" si="20"/>
        <v>-1.9366573070221374E-3</v>
      </c>
      <c r="U53" s="19">
        <f t="shared" si="21"/>
        <v>3.3001162978816218E-5</v>
      </c>
      <c r="V53" s="19">
        <f t="shared" si="22"/>
        <v>-7.9658387279380009E-3</v>
      </c>
    </row>
    <row r="54" spans="1:22" x14ac:dyDescent="0.25">
      <c r="A54" s="26">
        <f>Wellpath!E54</f>
        <v>5100</v>
      </c>
      <c r="B54" s="22">
        <v>0</v>
      </c>
      <c r="C54" s="22">
        <f>ABS(COS(Wellpath!$L54))*SIN(Wellpath!$M54)*MAX(1,SQRT(10/(Wellpath!K54-Wellpath!K53)))</f>
        <v>0.11296289426044279</v>
      </c>
      <c r="D54" s="22">
        <f>IF(ABS(Wellpath!$L54)&lt;VerticalInc,"SING",ABS(COS(Wellpath!$L54))*COS(Wellpath!$M54)/SIN(Wellpath!$L54)*MAX(1,SQRT(10/(Wellpath!K54-Wellpath!K53))))</f>
        <v>1.6200166418595596</v>
      </c>
      <c r="E54" s="20">
        <f>IF(D54="SING",0,Model!$W$36*((drdp!B54+drdp!K54)*XYM4E!$B54+(drdp!E54+drdp!N54)*XYM4E!$C54+(drdp!H54+drdp!Q54)*XYM4E!$D54))</f>
        <v>-2.6267016087483004E-3</v>
      </c>
      <c r="F54" s="20">
        <f>IF(D54="SING",(Wellpath!K55-Wellpath!K53)/2*Model!$W$36,Model!$W$36*((drdp!C54+drdp!L54)*XYM4E!$B54+(drdp!F54+drdp!O54)*XYM4E!$C54+(drdp!I54+drdp!R54)*XYM4E!$D54))</f>
        <v>0.13578256083241844</v>
      </c>
      <c r="G54" s="20">
        <f>IF(D54="SING",0,Model!$W$36*((drdp!D54+drdp!M54)*XYM4E!$B54+(drdp!G54+drdp!P54)*XYM4E!$C54+(drdp!J54+drdp!S54)*XYM4E!$D54))</f>
        <v>-9.4089105775435767E-3</v>
      </c>
      <c r="H54" s="18">
        <f>IF(D54="SING",0,Model!$W$36*((drdp!B54)*XYM4E!$B54+(drdp!E54)*XYM4E!$C54+(drdp!H54)*XYM4E!$D54))</f>
        <v>-1.3133508043741502E-3</v>
      </c>
      <c r="I54" s="18">
        <f>IF(D54="SING",(Wellpath!K54-Wellpath!K53)/2*Model!$W$36,Model!$W$36*((drdp!C54)*XYM4E!$B54+(drdp!F54)*XYM4E!$C54+(drdp!I54)*XYM4E!$D54))</f>
        <v>6.7891280416209218E-2</v>
      </c>
      <c r="J54" s="18">
        <f>IF(D54="SING",0,Model!$W$36*((drdp!D54)*XYM4E!$B54+(drdp!G54)*XYM4E!$C54+(drdp!J54)*XYM4E!$D54))</f>
        <v>-4.7044552887717883E-3</v>
      </c>
      <c r="K54" s="21">
        <f t="shared" si="11"/>
        <v>1.6216487477229473E-5</v>
      </c>
      <c r="L54" s="21">
        <f t="shared" si="12"/>
        <v>1.1800476342405188</v>
      </c>
      <c r="M54" s="21">
        <f t="shared" si="13"/>
        <v>2.1956537060823189E-4</v>
      </c>
      <c r="N54" s="21">
        <f t="shared" si="14"/>
        <v>-2.3661139415361459E-3</v>
      </c>
      <c r="O54" s="21">
        <f t="shared" si="15"/>
        <v>5.906210254252502E-5</v>
      </c>
      <c r="P54" s="21">
        <f t="shared" si="16"/>
        <v>-9.4974305361283373E-3</v>
      </c>
      <c r="Q54" s="19">
        <f t="shared" si="17"/>
        <v>1.1041816471178791E-5</v>
      </c>
      <c r="R54" s="19">
        <f t="shared" si="18"/>
        <v>1.166219956370862</v>
      </c>
      <c r="S54" s="19">
        <f t="shared" si="19"/>
        <v>1.5316967191607333E-4</v>
      </c>
      <c r="T54" s="19">
        <f t="shared" si="20"/>
        <v>-2.0986187383022878E-3</v>
      </c>
      <c r="U54" s="19">
        <f t="shared" si="21"/>
        <v>4.052630212957306E-5</v>
      </c>
      <c r="V54" s="19">
        <f t="shared" si="22"/>
        <v>-8.5392560564817657E-3</v>
      </c>
    </row>
    <row r="55" spans="1:22" x14ac:dyDescent="0.25">
      <c r="A55" s="26">
        <f>Wellpath!E55</f>
        <v>5200</v>
      </c>
      <c r="B55" s="22">
        <v>0</v>
      </c>
      <c r="C55" s="22">
        <f>ABS(COS(Wellpath!$L55))*SIN(Wellpath!$M55)*MAX(1,SQRT(10/(Wellpath!K55-Wellpath!K54)))</f>
        <v>0.19771057351559687</v>
      </c>
      <c r="D55" s="22">
        <f>IF(ABS(Wellpath!$L55)&lt;VerticalInc,"SING",ABS(COS(Wellpath!$L55))*COS(Wellpath!$M55)/SIN(Wellpath!$L55)*MAX(1,SQRT(10/(Wellpath!K55-Wellpath!K54))))</f>
        <v>1.6084106513879102</v>
      </c>
      <c r="E55" s="20">
        <f>IF(D55="SING",0,Model!$W$36*((drdp!B55+drdp!K55)*XYM4E!$B55+(drdp!E55+drdp!N55)*XYM4E!$C55+(drdp!H55+drdp!Q55)*XYM4E!$D55))</f>
        <v>-4.4318919281154485E-3</v>
      </c>
      <c r="F55" s="20">
        <f>IF(D55="SING",(Wellpath!K56-Wellpath!K54)/2*Model!$W$36,Model!$W$36*((drdp!C55+drdp!L55)*XYM4E!$B55+(drdp!F55+drdp!O55)*XYM4E!$C55+(drdp!I55+drdp!R55)*XYM4E!$D55))</f>
        <v>0.13550078116646133</v>
      </c>
      <c r="G55" s="20">
        <f>IF(D55="SING",0,Model!$W$36*((drdp!D55+drdp!M55)*XYM4E!$B55+(drdp!G55+drdp!P55)*XYM4E!$C55+(drdp!J55+drdp!S55)*XYM4E!$D55))</f>
        <v>-1.6331278590435688E-2</v>
      </c>
      <c r="H55" s="18">
        <f>IF(D55="SING",0,Model!$W$36*((drdp!B55)*XYM4E!$B55+(drdp!E55)*XYM4E!$C55+(drdp!H55)*XYM4E!$D55))</f>
        <v>-2.2159459640577243E-3</v>
      </c>
      <c r="I55" s="18">
        <f>IF(D55="SING",(Wellpath!K55-Wellpath!K54)/2*Model!$W$36,Model!$W$36*((drdp!C55)*XYM4E!$B55+(drdp!F55)*XYM4E!$C55+(drdp!I55)*XYM4E!$D55))</f>
        <v>6.7750390583230666E-2</v>
      </c>
      <c r="J55" s="18">
        <f>IF(D55="SING",0,Model!$W$36*((drdp!D55)*XYM4E!$B55+(drdp!G55)*XYM4E!$C55+(drdp!J55)*XYM4E!$D55))</f>
        <v>-8.1656392952178438E-3</v>
      </c>
      <c r="K55" s="21">
        <f t="shared" si="11"/>
        <v>3.5858153539724345E-5</v>
      </c>
      <c r="L55" s="21">
        <f t="shared" si="12"/>
        <v>1.1984080959372401</v>
      </c>
      <c r="M55" s="21">
        <f t="shared" si="13"/>
        <v>4.8627603100665493E-4</v>
      </c>
      <c r="N55" s="21">
        <f t="shared" si="14"/>
        <v>-2.9666387598411238E-3</v>
      </c>
      <c r="O55" s="21">
        <f t="shared" si="15"/>
        <v>1.3144056430328159E-4</v>
      </c>
      <c r="P55" s="21">
        <f t="shared" si="16"/>
        <v>-1.1710331542579479E-2</v>
      </c>
      <c r="Q55" s="19">
        <f t="shared" si="17"/>
        <v>2.112690399285319E-5</v>
      </c>
      <c r="R55" s="19">
        <f t="shared" si="18"/>
        <v>1.1846377496646991</v>
      </c>
      <c r="S55" s="19">
        <f t="shared" si="19"/>
        <v>2.8624303570783766E-4</v>
      </c>
      <c r="T55" s="19">
        <f t="shared" si="20"/>
        <v>-2.5162451461123903E-3</v>
      </c>
      <c r="U55" s="19">
        <f t="shared" si="21"/>
        <v>7.7156717982714153E-5</v>
      </c>
      <c r="V55" s="19">
        <f t="shared" si="22"/>
        <v>-1.0050655787741123E-2</v>
      </c>
    </row>
    <row r="56" spans="1:22" x14ac:dyDescent="0.25">
      <c r="A56" s="26">
        <f>Wellpath!E56</f>
        <v>5300</v>
      </c>
      <c r="B56" s="22">
        <v>0</v>
      </c>
      <c r="C56" s="22">
        <f>ABS(COS(Wellpath!$L56))*SIN(Wellpath!$M56)*MAX(1,SQRT(10/(Wellpath!K56-Wellpath!K55)))</f>
        <v>0.28094427592907179</v>
      </c>
      <c r="D56" s="22">
        <f>IF(ABS(Wellpath!$L56)&lt;VerticalInc,"SING",ABS(COS(Wellpath!$L56))*COS(Wellpath!$M56)/SIN(Wellpath!$L56)*MAX(1,SQRT(10/(Wellpath!K56-Wellpath!K55))))</f>
        <v>1.564038669055432</v>
      </c>
      <c r="E56" s="20">
        <f>IF(D56="SING",0,Model!$W$36*((drdp!B56+drdp!K56)*XYM4E!$B56+(drdp!E56+drdp!N56)*XYM4E!$C56+(drdp!H56+drdp!Q56)*XYM4E!$D56))</f>
        <v>-6.0989821775745126E-3</v>
      </c>
      <c r="F56" s="20">
        <f>IF(D56="SING",(Wellpath!K57-Wellpath!K55)/2*Model!$W$36,Model!$W$36*((drdp!C56+drdp!L56)*XYM4E!$B56+(drdp!F56+drdp!O56)*XYM4E!$C56+(drdp!I56+drdp!R56)*XYM4E!$D56))</f>
        <v>0.13449185418407414</v>
      </c>
      <c r="G56" s="20">
        <f>IF(D56="SING",0,Model!$W$36*((drdp!D56+drdp!M56)*XYM4E!$B56+(drdp!G56+drdp!P56)*XYM4E!$C56+(drdp!J56+drdp!S56)*XYM4E!$D56))</f>
        <v>-2.3179755888900248E-2</v>
      </c>
      <c r="H56" s="18">
        <f>IF(D56="SING",0,Model!$W$36*((drdp!B56)*XYM4E!$B56+(drdp!E56)*XYM4E!$C56+(drdp!H56)*XYM4E!$D56))</f>
        <v>-3.0494910887872563E-3</v>
      </c>
      <c r="I56" s="18">
        <f>IF(D56="SING",(Wellpath!K56-Wellpath!K55)/2*Model!$W$36,Model!$W$36*((drdp!C56)*XYM4E!$B56+(drdp!F56)*XYM4E!$C56+(drdp!I56)*XYM4E!$D56))</f>
        <v>6.7245927092037069E-2</v>
      </c>
      <c r="J56" s="18">
        <f>IF(D56="SING",0,Model!$W$36*((drdp!D56)*XYM4E!$B56+(drdp!G56)*XYM4E!$C56+(drdp!J56)*XYM4E!$D56))</f>
        <v>-1.1589877944450124E-2</v>
      </c>
      <c r="K56" s="21">
        <f t="shared" si="11"/>
        <v>7.3055737142095883E-5</v>
      </c>
      <c r="L56" s="21">
        <f t="shared" si="12"/>
        <v>1.2164961547791104</v>
      </c>
      <c r="M56" s="21">
        <f t="shared" si="13"/>
        <v>1.0235771140756607E-3</v>
      </c>
      <c r="N56" s="21">
        <f t="shared" si="14"/>
        <v>-3.7869021815387423E-3</v>
      </c>
      <c r="O56" s="21">
        <f t="shared" si="15"/>
        <v>2.7281348235021208E-4</v>
      </c>
      <c r="P56" s="21">
        <f t="shared" si="16"/>
        <v>-1.4827819891611884E-2</v>
      </c>
      <c r="Q56" s="19">
        <f t="shared" si="17"/>
        <v>4.5157549440317233E-5</v>
      </c>
      <c r="R56" s="19">
        <f t="shared" si="18"/>
        <v>1.2029301106477077</v>
      </c>
      <c r="S56" s="19">
        <f t="shared" si="19"/>
        <v>6.2060130177390635E-4</v>
      </c>
      <c r="T56" s="19">
        <f t="shared" si="20"/>
        <v>-3.1717046152655282E-3</v>
      </c>
      <c r="U56" s="19">
        <f t="shared" si="21"/>
        <v>1.667837938150142E-4</v>
      </c>
      <c r="V56" s="19">
        <f t="shared" si="22"/>
        <v>-1.2489703629837581E-2</v>
      </c>
    </row>
    <row r="57" spans="1:22" x14ac:dyDescent="0.25">
      <c r="A57" s="26">
        <f>Wellpath!E57</f>
        <v>5400</v>
      </c>
      <c r="B57" s="22">
        <v>0</v>
      </c>
      <c r="C57" s="22">
        <f>ABS(COS(Wellpath!$L57))*SIN(Wellpath!$M57)*MAX(1,SQRT(10/(Wellpath!K57-Wellpath!K56)))</f>
        <v>0.35993400913515194</v>
      </c>
      <c r="D57" s="22">
        <f>IF(ABS(Wellpath!$L57)&lt;VerticalInc,"SING",ABS(COS(Wellpath!$L57))*COS(Wellpath!$M57)/SIN(Wellpath!$L57)*MAX(1,SQRT(10/(Wellpath!K57-Wellpath!K56))))</f>
        <v>1.4879501597461797</v>
      </c>
      <c r="E57" s="20">
        <f>IF(D57="SING",0,Model!$W$36*((drdp!B57+drdp!K57)*XYM4E!$B57+(drdp!E57+drdp!N57)*XYM4E!$C57+(drdp!H57+drdp!Q57)*XYM4E!$D57))</f>
        <v>-7.6096878647542929E-3</v>
      </c>
      <c r="F57" s="20">
        <f>IF(D57="SING",(Wellpath!K58-Wellpath!K56)/2*Model!$W$36,Model!$W$36*((drdp!C57+drdp!L57)*XYM4E!$B57+(drdp!F57+drdp!O57)*XYM4E!$C57+(drdp!I57+drdp!R57)*XYM4E!$D57))</f>
        <v>0.13274152528535588</v>
      </c>
      <c r="G57" s="20">
        <f>IF(D57="SING",0,Model!$W$36*((drdp!D57+drdp!M57)*XYM4E!$B57+(drdp!G57+drdp!P57)*XYM4E!$C57+(drdp!J57+drdp!S57)*XYM4E!$D57))</f>
        <v>-2.9894074879706273E-2</v>
      </c>
      <c r="H57" s="18">
        <f>IF(D57="SING",0,Model!$W$36*((drdp!B57)*XYM4E!$B57+(drdp!E57)*XYM4E!$C57+(drdp!H57)*XYM4E!$D57))</f>
        <v>-3.8048439323771464E-3</v>
      </c>
      <c r="I57" s="18">
        <f>IF(D57="SING",(Wellpath!K57-Wellpath!K56)/2*Model!$W$36,Model!$W$36*((drdp!C57)*XYM4E!$B57+(drdp!F57)*XYM4E!$C57+(drdp!I57)*XYM4E!$D57))</f>
        <v>6.6370762642677938E-2</v>
      </c>
      <c r="J57" s="18">
        <f>IF(D57="SING",0,Model!$W$36*((drdp!D57)*XYM4E!$B57+(drdp!G57)*XYM4E!$C57+(drdp!J57)*XYM4E!$D57))</f>
        <v>-1.4947037439853136E-2</v>
      </c>
      <c r="K57" s="21">
        <f t="shared" si="11"/>
        <v>1.3096308654108463E-4</v>
      </c>
      <c r="L57" s="21">
        <f t="shared" si="12"/>
        <v>1.2341164673141931</v>
      </c>
      <c r="M57" s="21">
        <f t="shared" si="13"/>
        <v>1.9172328269891465E-3</v>
      </c>
      <c r="N57" s="21">
        <f t="shared" si="14"/>
        <v>-4.7970237556516897E-3</v>
      </c>
      <c r="O57" s="21">
        <f t="shared" si="15"/>
        <v>5.0029806119036911E-4</v>
      </c>
      <c r="P57" s="21">
        <f t="shared" si="16"/>
        <v>-1.8796004988138736E-2</v>
      </c>
      <c r="Q57" s="19">
        <f t="shared" si="17"/>
        <v>8.7532574491843069E-5</v>
      </c>
      <c r="R57" s="19">
        <f t="shared" si="18"/>
        <v>1.2209012329128812</v>
      </c>
      <c r="S57" s="19">
        <f t="shared" si="19"/>
        <v>1.2469910423040321E-3</v>
      </c>
      <c r="T57" s="19">
        <f t="shared" si="20"/>
        <v>-4.0394325750669792E-3</v>
      </c>
      <c r="U57" s="19">
        <f t="shared" si="21"/>
        <v>3.2968462706025134E-4</v>
      </c>
      <c r="V57" s="19">
        <f t="shared" si="22"/>
        <v>-1.5819866165743598E-2</v>
      </c>
    </row>
    <row r="58" spans="1:22" x14ac:dyDescent="0.25">
      <c r="A58" s="26">
        <f>Wellpath!E58</f>
        <v>5500</v>
      </c>
      <c r="B58" s="22">
        <v>0</v>
      </c>
      <c r="C58" s="22">
        <f>ABS(COS(Wellpath!$L58))*SIN(Wellpath!$M58)*MAX(1,SQRT(10/(Wellpath!K58-Wellpath!K57)))</f>
        <v>0.43218793498465097</v>
      </c>
      <c r="D58" s="22">
        <f>IF(ABS(Wellpath!$L58)&lt;VerticalInc,"SING",ABS(COS(Wellpath!$L58))*COS(Wellpath!$M58)/SIN(Wellpath!$L58)*MAX(1,SQRT(10/(Wellpath!K58-Wellpath!K57))))</f>
        <v>1.386359235505825</v>
      </c>
      <c r="E58" s="20">
        <f>IF(D58="SING",0,Model!$W$36*((drdp!B58+drdp!K58)*XYM4E!$B58+(drdp!E58+drdp!N58)*XYM4E!$C58+(drdp!H58+drdp!Q58)*XYM4E!$D58))</f>
        <v>-5.6087551633433388E-3</v>
      </c>
      <c r="F58" s="20">
        <f>IF(D58="SING",(Wellpath!K59-Wellpath!K57)/2*Model!$W$36,Model!$W$36*((drdp!C58+drdp!L58)*XYM4E!$B58+(drdp!F58+drdp!O58)*XYM4E!$C58+(drdp!I58+drdp!R58)*XYM4E!$D58))</f>
        <v>8.1788007178910202E-2</v>
      </c>
      <c r="G58" s="20">
        <f>IF(D58="SING",0,Model!$W$36*((drdp!D58+drdp!M58)*XYM4E!$B58+(drdp!G58+drdp!P58)*XYM4E!$C58+(drdp!J58+drdp!S58)*XYM4E!$D58))</f>
        <v>-2.2840266135247478E-2</v>
      </c>
      <c r="H58" s="18">
        <f>IF(D58="SING",0,Model!$W$36*((drdp!B58)*XYM4E!$B58+(drdp!E58)*XYM4E!$C58+(drdp!H58)*XYM4E!$D58))</f>
        <v>-4.4677036509027752E-3</v>
      </c>
      <c r="I58" s="18">
        <f>IF(D58="SING",(Wellpath!K58-Wellpath!K57)/2*Model!$W$36,Model!$W$36*((drdp!C58)*XYM4E!$B58+(drdp!F58)*XYM4E!$C58+(drdp!I58)*XYM4E!$D58))</f>
        <v>6.5148962226310558E-2</v>
      </c>
      <c r="J58" s="18">
        <f>IF(D58="SING",0,Model!$W$36*((drdp!D58)*XYM4E!$B58+(drdp!G58)*XYM4E!$C58+(drdp!J58)*XYM4E!$D58))</f>
        <v>-1.8193616484982873E-2</v>
      </c>
      <c r="K58" s="21">
        <f t="shared" si="11"/>
        <v>1.624212210234152E-4</v>
      </c>
      <c r="L58" s="21">
        <f t="shared" si="12"/>
        <v>1.2408057454324906</v>
      </c>
      <c r="M58" s="21">
        <f t="shared" si="13"/>
        <v>2.4389105841180793E-3</v>
      </c>
      <c r="N58" s="21">
        <f t="shared" si="14"/>
        <v>-5.2557526632159646E-3</v>
      </c>
      <c r="O58" s="21">
        <f t="shared" si="15"/>
        <v>6.2840352180857447E-4</v>
      </c>
      <c r="P58" s="21">
        <f t="shared" si="16"/>
        <v>-2.0664064838776575E-2</v>
      </c>
      <c r="Q58" s="19">
        <f t="shared" si="17"/>
        <v>1.509234624533746E-4</v>
      </c>
      <c r="R58" s="19">
        <f t="shared" si="18"/>
        <v>1.2383608545933584</v>
      </c>
      <c r="S58" s="19">
        <f t="shared" si="19"/>
        <v>2.2482405077917872E-3</v>
      </c>
      <c r="T58" s="19">
        <f t="shared" si="20"/>
        <v>-5.0880900120427045E-3</v>
      </c>
      <c r="U58" s="19">
        <f t="shared" si="21"/>
        <v>5.8158174798345205E-4</v>
      </c>
      <c r="V58" s="19">
        <f t="shared" si="22"/>
        <v>-1.9981300221278867E-2</v>
      </c>
    </row>
    <row r="59" spans="1:22" x14ac:dyDescent="0.25">
      <c r="A59" s="26">
        <f>Wellpath!E59</f>
        <v>5525.54</v>
      </c>
      <c r="B59" s="22">
        <v>0</v>
      </c>
      <c r="C59" s="22">
        <f>ABS(COS(Wellpath!$L59))*SIN(Wellpath!$M59)*MAX(1,SQRT(10/(Wellpath!K59-Wellpath!K58)))</f>
        <v>0.50934525360219163</v>
      </c>
      <c r="D59" s="22">
        <f>IF(ABS(Wellpath!$L59)&lt;VerticalInc,"SING",ABS(COS(Wellpath!$L59))*COS(Wellpath!$M59)/SIN(Wellpath!$L59)*MAX(1,SQRT(10/(Wellpath!K59-Wellpath!K58))))</f>
        <v>1.5382018574513294</v>
      </c>
      <c r="E59" s="20">
        <f>IF(D59="SING",0,Model!$W$36*((drdp!B59+drdp!K59)*XYM4E!$B59+(drdp!E59+drdp!N59)*XYM4E!$C59+(drdp!H59+drdp!Q59)*XYM4E!$D59))</f>
        <v>-5.2374812611728876E-3</v>
      </c>
      <c r="F59" s="20">
        <f>IF(D59="SING",(Wellpath!K60-Wellpath!K58)/2*Model!$W$36,Model!$W$36*((drdp!C59+drdp!L59)*XYM4E!$B59+(drdp!F59+drdp!O59)*XYM4E!$C59+(drdp!I59+drdp!R59)*XYM4E!$D59))</f>
        <v>7.3425630358024782E-2</v>
      </c>
      <c r="G59" s="20">
        <f>IF(D59="SING",0,Model!$W$36*((drdp!D59+drdp!M59)*XYM4E!$B59+(drdp!G59+drdp!P59)*XYM4E!$C59+(drdp!J59+drdp!S59)*XYM4E!$D59))</f>
        <v>-2.1538009320866813E-2</v>
      </c>
      <c r="H59" s="18">
        <f>IF(D59="SING",0,Model!$W$36*((drdp!B59)*XYM4E!$B59+(drdp!E59)*XYM4E!$C59+(drdp!H59)*XYM4E!$D59))</f>
        <v>-1.3376527141035521E-3</v>
      </c>
      <c r="I59" s="18">
        <f>IF(D59="SING",(Wellpath!K59-Wellpath!K58)/2*Model!$W$36,Model!$W$36*((drdp!C59)*XYM4E!$B59+(drdp!F59)*XYM4E!$C59+(drdp!I59)*XYM4E!$D59))</f>
        <v>1.8752905993439459E-2</v>
      </c>
      <c r="J59" s="18">
        <f>IF(D59="SING",0,Model!$W$36*((drdp!D59)*XYM4E!$B59+(drdp!G59)*XYM4E!$C59+(drdp!J59)*XYM4E!$D59))</f>
        <v>-5.5008075805493611E-3</v>
      </c>
      <c r="K59" s="21">
        <f t="shared" si="11"/>
        <v>1.8985243098455234E-4</v>
      </c>
      <c r="L59" s="21">
        <f t="shared" si="12"/>
        <v>1.2461970686259638</v>
      </c>
      <c r="M59" s="21">
        <f t="shared" si="13"/>
        <v>2.9027964296238248E-3</v>
      </c>
      <c r="N59" s="21">
        <f t="shared" si="14"/>
        <v>-5.6403180263059263E-3</v>
      </c>
      <c r="O59" s="21">
        <f t="shared" si="15"/>
        <v>7.4120844202958138E-4</v>
      </c>
      <c r="P59" s="21">
        <f t="shared" si="16"/>
        <v>-2.2245506749818234E-2</v>
      </c>
      <c r="Q59" s="19">
        <f t="shared" si="17"/>
        <v>1.6421053580696379E-4</v>
      </c>
      <c r="R59" s="19">
        <f t="shared" si="18"/>
        <v>1.2411574169156894</v>
      </c>
      <c r="S59" s="19">
        <f t="shared" si="19"/>
        <v>2.4691694681563086E-3</v>
      </c>
      <c r="T59" s="19">
        <f t="shared" si="20"/>
        <v>-5.2808375388154177E-3</v>
      </c>
      <c r="U59" s="19">
        <f t="shared" si="21"/>
        <v>6.3576169199845776E-4</v>
      </c>
      <c r="V59" s="19">
        <f t="shared" si="22"/>
        <v>-2.0767220966222615E-2</v>
      </c>
    </row>
    <row r="60" spans="1:22" x14ac:dyDescent="0.25">
      <c r="A60" s="26">
        <f>Wellpath!E60</f>
        <v>5600</v>
      </c>
      <c r="B60" s="22">
        <v>0</v>
      </c>
      <c r="C60" s="22">
        <f>ABS(COS(Wellpath!$L60))*SIN(Wellpath!$M60)*MAX(1,SQRT(10/(Wellpath!K60-Wellpath!K59)))</f>
        <v>0.50271661335314455</v>
      </c>
      <c r="D60" s="22">
        <f>IF(ABS(Wellpath!$L60)&lt;VerticalInc,"SING",ABS(COS(Wellpath!$L60))*COS(Wellpath!$M60)/SIN(Wellpath!$L60)*MAX(1,SQRT(10/(Wellpath!K60-Wellpath!K59))))</f>
        <v>1.3139061662128357</v>
      </c>
      <c r="E60" s="20">
        <f>IF(D60="SING",0,Model!$W$36*((drdp!B60+drdp!K60)*XYM4E!$B60+(drdp!E60+drdp!N60)*XYM4E!$C60+(drdp!H60+drdp!Q60)*XYM4E!$D60))</f>
        <v>-8.3624758904649009E-3</v>
      </c>
      <c r="F60" s="20">
        <f>IF(D60="SING",(Wellpath!K61-Wellpath!K59)/2*Model!$W$36,Model!$W$36*((drdp!C60+drdp!L60)*XYM4E!$B60+(drdp!F60+drdp!O60)*XYM4E!$C60+(drdp!I60+drdp!R60)*XYM4E!$D60))</f>
        <v>0.11249810182472955</v>
      </c>
      <c r="G60" s="20">
        <f>IF(D60="SING",0,Model!$W$36*((drdp!D60+drdp!M60)*XYM4E!$B60+(drdp!G60+drdp!P60)*XYM4E!$C60+(drdp!J60+drdp!S60)*XYM4E!$D60))</f>
        <v>-3.6639746205377542E-2</v>
      </c>
      <c r="H60" s="18">
        <f>IF(D60="SING",0,Model!$W$36*((drdp!B60)*XYM4E!$B60+(drdp!E60)*XYM4E!$C60+(drdp!H60)*XYM4E!$D60))</f>
        <v>-3.5691273346556054E-3</v>
      </c>
      <c r="I60" s="18">
        <f>IF(D60="SING",(Wellpath!K60-Wellpath!K59)/2*Model!$W$36,Model!$W$36*((drdp!C60)*XYM4E!$B60+(drdp!F60)*XYM4E!$C60+(drdp!I60)*XYM4E!$D60))</f>
        <v>4.8014494221422489E-2</v>
      </c>
      <c r="J60" s="18">
        <f>IF(D60="SING",0,Model!$W$36*((drdp!D60)*XYM4E!$B60+(drdp!G60)*XYM4E!$C60+(drdp!J60)*XYM4E!$D60))</f>
        <v>-1.5637942808967176E-2</v>
      </c>
      <c r="K60" s="21">
        <f t="shared" si="11"/>
        <v>2.5978343400315907E-4</v>
      </c>
      <c r="L60" s="21">
        <f t="shared" si="12"/>
        <v>1.2588528915401309</v>
      </c>
      <c r="M60" s="21">
        <f t="shared" si="13"/>
        <v>4.2452674316183023E-3</v>
      </c>
      <c r="N60" s="21">
        <f t="shared" si="14"/>
        <v>-6.5810806905382928E-3</v>
      </c>
      <c r="O60" s="21">
        <f t="shared" si="15"/>
        <v>1.0476074363048038E-3</v>
      </c>
      <c r="P60" s="21">
        <f t="shared" si="16"/>
        <v>-2.6367408649263045E-2</v>
      </c>
      <c r="Q60" s="19">
        <f t="shared" si="17"/>
        <v>2.0259110091553817E-4</v>
      </c>
      <c r="R60" s="19">
        <f t="shared" si="18"/>
        <v>1.2485024602813029</v>
      </c>
      <c r="S60" s="19">
        <f t="shared" si="19"/>
        <v>3.1473416849203532E-3</v>
      </c>
      <c r="T60" s="19">
        <f t="shared" si="20"/>
        <v>-5.8116878700912693E-3</v>
      </c>
      <c r="U60" s="19">
        <f t="shared" si="21"/>
        <v>7.9702225116684718E-4</v>
      </c>
      <c r="V60" s="19">
        <f t="shared" si="22"/>
        <v>-2.2996354664454325E-2</v>
      </c>
    </row>
    <row r="61" spans="1:22" x14ac:dyDescent="0.25">
      <c r="A61" s="26">
        <f>Wellpath!E61</f>
        <v>5700</v>
      </c>
      <c r="B61" s="22">
        <v>0</v>
      </c>
      <c r="C61" s="22">
        <f>ABS(COS(Wellpath!$L61))*SIN(Wellpath!$M61)*MAX(1,SQRT(10/(Wellpath!K61-Wellpath!K60)))</f>
        <v>0.57089708055510291</v>
      </c>
      <c r="D61" s="22">
        <f>IF(ABS(Wellpath!$L61)&lt;VerticalInc,"SING",ABS(COS(Wellpath!$L61))*COS(Wellpath!$M61)/SIN(Wellpath!$L61)*MAX(1,SQRT(10/(Wellpath!K61-Wellpath!K60))))</f>
        <v>1.2284213609042467</v>
      </c>
      <c r="E61" s="20">
        <f>IF(D61="SING",0,Model!$W$36*((drdp!B61+drdp!K61)*XYM4E!$B61+(drdp!E61+drdp!N61)*XYM4E!$C61+(drdp!H61+drdp!Q61)*XYM4E!$D61))</f>
        <v>-9.8238231434459485E-3</v>
      </c>
      <c r="F61" s="20">
        <f>IF(D61="SING",(Wellpath!K62-Wellpath!K60)/2*Model!$W$36,Model!$W$36*((drdp!C61+drdp!L61)*XYM4E!$B61+(drdp!F61+drdp!O61)*XYM4E!$C61+(drdp!I61+drdp!R61)*XYM4E!$D61))</f>
        <v>0.12767297736288682</v>
      </c>
      <c r="G61" s="20">
        <f>IF(D61="SING",0,Model!$W$36*((drdp!D61+drdp!M61)*XYM4E!$B61+(drdp!G61+drdp!P61)*XYM4E!$C61+(drdp!J61+drdp!S61)*XYM4E!$D61))</f>
        <v>-4.7225224324612618E-2</v>
      </c>
      <c r="H61" s="18">
        <f>IF(D61="SING",0,Model!$W$36*((drdp!B61)*XYM4E!$B61+(drdp!E61)*XYM4E!$C61+(drdp!H61)*XYM4E!$D61))</f>
        <v>-4.9119115717229742E-3</v>
      </c>
      <c r="I61" s="18">
        <f>IF(D61="SING",(Wellpath!K61-Wellpath!K60)/2*Model!$W$36,Model!$W$36*((drdp!C61)*XYM4E!$B61+(drdp!F61)*XYM4E!$C61+(drdp!I61)*XYM4E!$D61))</f>
        <v>6.3836488681443412E-2</v>
      </c>
      <c r="J61" s="18">
        <f>IF(D61="SING",0,Model!$W$36*((drdp!D61)*XYM4E!$B61+(drdp!G61)*XYM4E!$C61+(drdp!J61)*XYM4E!$D61))</f>
        <v>-2.3612612162306309E-2</v>
      </c>
      <c r="K61" s="21">
        <f t="shared" si="11"/>
        <v>3.5629093515686329E-4</v>
      </c>
      <c r="L61" s="21">
        <f t="shared" si="12"/>
        <v>1.275153280688835</v>
      </c>
      <c r="M61" s="21">
        <f t="shared" si="13"/>
        <v>6.4754892441282862E-3</v>
      </c>
      <c r="N61" s="21">
        <f t="shared" si="14"/>
        <v>-7.8353174403484709E-3</v>
      </c>
      <c r="O61" s="21">
        <f t="shared" si="15"/>
        <v>1.5115396879793598E-3</v>
      </c>
      <c r="P61" s="21">
        <f t="shared" si="16"/>
        <v>-3.2396793645416561E-2</v>
      </c>
      <c r="Q61" s="19">
        <f t="shared" si="17"/>
        <v>2.8391030929158514E-4</v>
      </c>
      <c r="R61" s="19">
        <f t="shared" si="18"/>
        <v>1.2629279888273071</v>
      </c>
      <c r="S61" s="19">
        <f t="shared" si="19"/>
        <v>4.8028228847457983E-3</v>
      </c>
      <c r="T61" s="19">
        <f t="shared" si="20"/>
        <v>-6.8946398779908373E-3</v>
      </c>
      <c r="U61" s="19">
        <f t="shared" si="21"/>
        <v>1.1635904992234429E-3</v>
      </c>
      <c r="V61" s="19">
        <f t="shared" si="22"/>
        <v>-2.7874754898301424E-2</v>
      </c>
    </row>
    <row r="62" spans="1:22" x14ac:dyDescent="0.25">
      <c r="A62" s="26">
        <f>Wellpath!E62</f>
        <v>5800</v>
      </c>
      <c r="B62" s="22">
        <v>0</v>
      </c>
      <c r="C62" s="22">
        <f>ABS(COS(Wellpath!$L62))*SIN(Wellpath!$M62)*MAX(1,SQRT(10/(Wellpath!K62-Wellpath!K61)))</f>
        <v>0.63298720890958382</v>
      </c>
      <c r="D62" s="22">
        <f>IF(ABS(Wellpath!$L62)&lt;VerticalInc,"SING",ABS(COS(Wellpath!$L62))*COS(Wellpath!$M62)/SIN(Wellpath!$L62)*MAX(1,SQRT(10/(Wellpath!K62-Wellpath!K61))))</f>
        <v>1.1152131778305838</v>
      </c>
      <c r="E62" s="20">
        <f>IF(D62="SING",0,Model!$W$36*((drdp!B62+drdp!K62)*XYM4E!$B62+(drdp!E62+drdp!N62)*XYM4E!$C62+(drdp!H62+drdp!Q62)*XYM4E!$D62))</f>
        <v>-9.7881146971486484E-3</v>
      </c>
      <c r="F62" s="20">
        <f>IF(D62="SING",(Wellpath!K63-Wellpath!K61)/2*Model!$W$36,Model!$W$36*((drdp!C62+drdp!L62)*XYM4E!$B62+(drdp!F62+drdp!O62)*XYM4E!$C62+(drdp!I62+drdp!R62)*XYM4E!$D62))</f>
        <v>0.12587591223103736</v>
      </c>
      <c r="G62" s="20">
        <f>IF(D62="SING",0,Model!$W$36*((drdp!D62+drdp!M62)*XYM4E!$B62+(drdp!G62+drdp!P62)*XYM4E!$C62+(drdp!J62+drdp!S62)*XYM4E!$D62))</f>
        <v>-5.2210526774844321E-2</v>
      </c>
      <c r="H62" s="18">
        <f>IF(D62="SING",0,Model!$W$36*((drdp!B62)*XYM4E!$B62+(drdp!E62)*XYM4E!$C62+(drdp!H62)*XYM4E!$D62))</f>
        <v>-4.8940573485743242E-3</v>
      </c>
      <c r="I62" s="18">
        <f>IF(D62="SING",(Wellpath!K62-Wellpath!K61)/2*Model!$W$36,Model!$W$36*((drdp!C62)*XYM4E!$B62+(drdp!F62)*XYM4E!$C62+(drdp!I62)*XYM4E!$D62))</f>
        <v>6.2937956115518681E-2</v>
      </c>
      <c r="J62" s="18">
        <f>IF(D62="SING",0,Model!$W$36*((drdp!D62)*XYM4E!$B62+(drdp!G62)*XYM4E!$C62+(drdp!J62)*XYM4E!$D62))</f>
        <v>-2.610526338742216E-2</v>
      </c>
      <c r="K62" s="21">
        <f t="shared" si="11"/>
        <v>4.5209812448140067E-4</v>
      </c>
      <c r="L62" s="21">
        <f t="shared" si="12"/>
        <v>1.290998025968831</v>
      </c>
      <c r="M62" s="21">
        <f t="shared" si="13"/>
        <v>9.2014283502350226E-3</v>
      </c>
      <c r="N62" s="21">
        <f t="shared" si="14"/>
        <v>-9.0674053068740806E-3</v>
      </c>
      <c r="O62" s="21">
        <f t="shared" si="15"/>
        <v>2.0225823124500864E-3</v>
      </c>
      <c r="P62" s="21">
        <f t="shared" si="16"/>
        <v>-3.896884133126309E-2</v>
      </c>
      <c r="Q62" s="19">
        <f t="shared" si="17"/>
        <v>3.8024273248799765E-4</v>
      </c>
      <c r="R62" s="19">
        <f t="shared" si="18"/>
        <v>1.2791144670088339</v>
      </c>
      <c r="S62" s="19">
        <f t="shared" si="19"/>
        <v>7.1569740206549699E-3</v>
      </c>
      <c r="T62" s="19">
        <f t="shared" si="20"/>
        <v>-8.1433394069798729E-3</v>
      </c>
      <c r="U62" s="19">
        <f t="shared" si="21"/>
        <v>1.6393003440970414E-3</v>
      </c>
      <c r="V62" s="19">
        <f t="shared" si="22"/>
        <v>-3.403980556687819E-2</v>
      </c>
    </row>
    <row r="63" spans="1:22" x14ac:dyDescent="0.25">
      <c r="A63" s="26">
        <f>Wellpath!E63</f>
        <v>5900</v>
      </c>
      <c r="B63" s="22">
        <v>0</v>
      </c>
      <c r="C63" s="22">
        <f>ABS(COS(Wellpath!$L63))*SIN(Wellpath!$M63)*MAX(1,SQRT(10/(Wellpath!K63-Wellpath!K62)))</f>
        <v>0.68665325818260403</v>
      </c>
      <c r="D63" s="22">
        <f>IF(ABS(Wellpath!$L63)&lt;VerticalInc,"SING",ABS(COS(Wellpath!$L63))*COS(Wellpath!$M63)/SIN(Wellpath!$L63)*MAX(1,SQRT(10/(Wellpath!K63-Wellpath!K62))))</f>
        <v>0.98000484839181456</v>
      </c>
      <c r="E63" s="20">
        <f>IF(D63="SING",0,Model!$W$36*((drdp!B63+drdp!K63)*XYM4E!$B63+(drdp!E63+drdp!N63)*XYM4E!$C63+(drdp!H63+drdp!Q63)*XYM4E!$D63))</f>
        <v>-9.4840242365116269E-3</v>
      </c>
      <c r="F63" s="20">
        <f>IF(D63="SING",(Wellpath!K64-Wellpath!K62)/2*Model!$W$36,Model!$W$36*((drdp!C63+drdp!L63)*XYM4E!$B63+(drdp!F63+drdp!O63)*XYM4E!$C63+(drdp!I63+drdp!R63)*XYM4E!$D63))</f>
        <v>0.12359627443149353</v>
      </c>
      <c r="G63" s="20">
        <f>IF(D63="SING",0,Model!$W$36*((drdp!D63+drdp!M63)*XYM4E!$B63+(drdp!G63+drdp!P63)*XYM4E!$C63+(drdp!J63+drdp!S63)*XYM4E!$D63))</f>
        <v>-5.6898807838950613E-2</v>
      </c>
      <c r="H63" s="18">
        <f>IF(D63="SING",0,Model!$W$36*((drdp!B63)*XYM4E!$B63+(drdp!E63)*XYM4E!$C63+(drdp!H63)*XYM4E!$D63))</f>
        <v>-4.7420121182558134E-3</v>
      </c>
      <c r="I63" s="18">
        <f>IF(D63="SING",(Wellpath!K63-Wellpath!K62)/2*Model!$W$36,Model!$W$36*((drdp!C63)*XYM4E!$B63+(drdp!F63)*XYM4E!$C63+(drdp!I63)*XYM4E!$D63))</f>
        <v>6.1798137215746764E-2</v>
      </c>
      <c r="J63" s="18">
        <f>IF(D63="SING",0,Model!$W$36*((drdp!D63)*XYM4E!$B63+(drdp!G63)*XYM4E!$C63+(drdp!J63)*XYM4E!$D63))</f>
        <v>-2.8449403919475307E-2</v>
      </c>
      <c r="K63" s="21">
        <f t="shared" si="11"/>
        <v>5.4204484020014057E-4</v>
      </c>
      <c r="L63" s="21">
        <f t="shared" si="12"/>
        <v>1.306274065022176</v>
      </c>
      <c r="M63" s="21">
        <f t="shared" si="13"/>
        <v>1.243890268372885E-2</v>
      </c>
      <c r="N63" s="21">
        <f t="shared" si="14"/>
        <v>-1.0239595369124908E-2</v>
      </c>
      <c r="O63" s="21">
        <f t="shared" si="15"/>
        <v>2.5622119850233116E-3</v>
      </c>
      <c r="P63" s="21">
        <f t="shared" si="16"/>
        <v>-4.6001321999750849E-2</v>
      </c>
      <c r="Q63" s="19">
        <f t="shared" si="17"/>
        <v>4.7458480341108566E-4</v>
      </c>
      <c r="R63" s="19">
        <f t="shared" si="18"/>
        <v>1.2948170357321671</v>
      </c>
      <c r="S63" s="19">
        <f t="shared" si="19"/>
        <v>1.0010796933608479E-2</v>
      </c>
      <c r="T63" s="19">
        <f t="shared" si="20"/>
        <v>-9.3604528224367871E-3</v>
      </c>
      <c r="U63" s="19">
        <f t="shared" si="21"/>
        <v>2.1574897305933929E-3</v>
      </c>
      <c r="V63" s="19">
        <f t="shared" si="22"/>
        <v>-4.0726961498385027E-2</v>
      </c>
    </row>
    <row r="64" spans="1:22" x14ac:dyDescent="0.25">
      <c r="A64" s="26">
        <f>Wellpath!E64</f>
        <v>6000</v>
      </c>
      <c r="B64" s="22">
        <v>0</v>
      </c>
      <c r="C64" s="22">
        <f>ABS(COS(Wellpath!$L64))*SIN(Wellpath!$M64)*MAX(1,SQRT(10/(Wellpath!K64-Wellpath!K63)))</f>
        <v>0.73051089163881433</v>
      </c>
      <c r="D64" s="22">
        <f>IF(ABS(Wellpath!$L64)&lt;VerticalInc,"SING",ABS(COS(Wellpath!$L64))*COS(Wellpath!$M64)/SIN(Wellpath!$L64)*MAX(1,SQRT(10/(Wellpath!K64-Wellpath!K63))))</f>
        <v>0.83060563794874165</v>
      </c>
      <c r="E64" s="20">
        <f>IF(D64="SING",0,Model!$W$36*((drdp!B64+drdp!K64)*XYM4E!$B64+(drdp!E64+drdp!N64)*XYM4E!$C64+(drdp!H64+drdp!Q64)*XYM4E!$D64))</f>
        <v>-6.7333033322672558E-3</v>
      </c>
      <c r="F64" s="20">
        <f>IF(D64="SING",(Wellpath!K65-Wellpath!K63)/2*Model!$W$36,Model!$W$36*((drdp!C64+drdp!L64)*XYM4E!$B64+(drdp!F64+drdp!O64)*XYM4E!$C64+(drdp!I64+drdp!R64)*XYM4E!$D64))</f>
        <v>9.1309005864013346E-2</v>
      </c>
      <c r="G64" s="20">
        <f>IF(D64="SING",0,Model!$W$36*((drdp!D64+drdp!M64)*XYM4E!$B64+(drdp!G64+drdp!P64)*XYM4E!$C64+(drdp!J64+drdp!S64)*XYM4E!$D64))</f>
        <v>-4.6264066067500116E-2</v>
      </c>
      <c r="H64" s="18">
        <f>IF(D64="SING",0,Model!$W$36*((drdp!B64)*XYM4E!$B64+(drdp!E64)*XYM4E!$C64+(drdp!H64)*XYM4E!$D64))</f>
        <v>-4.4567800716622079E-3</v>
      </c>
      <c r="I64" s="18">
        <f>IF(D64="SING",(Wellpath!K64-Wellpath!K63)/2*Model!$W$36,Model!$W$36*((drdp!C64)*XYM4E!$B64+(drdp!F64)*XYM4E!$C64+(drdp!I64)*XYM4E!$D64))</f>
        <v>6.0437520428920741E-2</v>
      </c>
      <c r="J64" s="18">
        <f>IF(D64="SING",0,Model!$W$36*((drdp!D64)*XYM4E!$B64+(drdp!G64)*XYM4E!$C64+(drdp!J64)*XYM4E!$D64))</f>
        <v>-3.0622230650979732E-2</v>
      </c>
      <c r="K64" s="21">
        <f t="shared" si="11"/>
        <v>5.8738221396446193E-4</v>
      </c>
      <c r="L64" s="21">
        <f t="shared" si="12"/>
        <v>1.3146113995740505</v>
      </c>
      <c r="M64" s="21">
        <f t="shared" si="13"/>
        <v>1.4579266492826865E-2</v>
      </c>
      <c r="N64" s="21">
        <f t="shared" si="14"/>
        <v>-1.0854406602575081E-2</v>
      </c>
      <c r="O64" s="21">
        <f t="shared" si="15"/>
        <v>2.8737219752398425E-3</v>
      </c>
      <c r="P64" s="21">
        <f t="shared" si="16"/>
        <v>-5.0225647879601321E-2</v>
      </c>
      <c r="Q64" s="19">
        <f t="shared" si="17"/>
        <v>5.6190772880730601E-4</v>
      </c>
      <c r="R64" s="19">
        <f t="shared" si="18"/>
        <v>1.3099267588977723</v>
      </c>
      <c r="S64" s="19">
        <f t="shared" si="19"/>
        <v>1.3376623693770653E-2</v>
      </c>
      <c r="T64" s="19">
        <f t="shared" si="20"/>
        <v>-1.05089521057532E-2</v>
      </c>
      <c r="U64" s="19">
        <f t="shared" si="21"/>
        <v>2.6986885323384419E-3</v>
      </c>
      <c r="V64" s="19">
        <f t="shared" si="22"/>
        <v>-4.785205369029856E-2</v>
      </c>
    </row>
    <row r="65" spans="1:22" x14ac:dyDescent="0.25">
      <c r="A65" s="26">
        <f>Wellpath!E65</f>
        <v>6051.08</v>
      </c>
      <c r="B65" s="22">
        <v>0</v>
      </c>
      <c r="C65" s="22">
        <f>ABS(COS(Wellpath!$L65))*SIN(Wellpath!$M65)*MAX(1,SQRT(10/(Wellpath!K65-Wellpath!K64)))</f>
        <v>0.7487820251299121</v>
      </c>
      <c r="D65" s="22">
        <f>IF(ABS(Wellpath!$L65)&lt;VerticalInc,"SING",ABS(COS(Wellpath!$L65))*COS(Wellpath!$M65)/SIN(Wellpath!$L65)*MAX(1,SQRT(10/(Wellpath!K65-Wellpath!K64))))</f>
        <v>0.75131155232912461</v>
      </c>
      <c r="E65" s="20">
        <f>IF(D65="SING",0,Model!$W$36*((drdp!B65+drdp!K65)*XYM4E!$B65+(drdp!E65+drdp!N65)*XYM4E!$C65+(drdp!H65+drdp!Q65)*XYM4E!$D65))</f>
        <v>-4.2624022903495415E-3</v>
      </c>
      <c r="F65" s="20">
        <f>IF(D65="SING",(Wellpath!K66-Wellpath!K64)/2*Model!$W$36,Model!$W$36*((drdp!C65+drdp!L65)*XYM4E!$B65+(drdp!F65+drdp!O65)*XYM4E!$C65+(drdp!I65+drdp!R65)*XYM4E!$D65))</f>
        <v>5.9654817593493135E-2</v>
      </c>
      <c r="G65" s="20">
        <f>IF(D65="SING",0,Model!$W$36*((drdp!D65+drdp!M65)*XYM4E!$B65+(drdp!G65+drdp!P65)*XYM4E!$C65+(drdp!J65+drdp!S65)*XYM4E!$D65))</f>
        <v>-3.1662755513063606E-2</v>
      </c>
      <c r="H65" s="18">
        <f>IF(D65="SING",0,Model!$W$36*((drdp!B65)*XYM4E!$B65+(drdp!E65)*XYM4E!$C65+(drdp!H65)*XYM4E!$D65))</f>
        <v>-2.1772350899105356E-3</v>
      </c>
      <c r="I65" s="18">
        <f>IF(D65="SING",(Wellpath!K65-Wellpath!K64)/2*Model!$W$36,Model!$W$36*((drdp!C65)*XYM4E!$B65+(drdp!F65)*XYM4E!$C65+(drdp!I65)*XYM4E!$D65))</f>
        <v>3.0471680826756178E-2</v>
      </c>
      <c r="J65" s="18">
        <f>IF(D65="SING",0,Model!$W$36*((drdp!D65)*XYM4E!$B65+(drdp!G65)*XYM4E!$C65+(drdp!J65)*XYM4E!$D65))</f>
        <v>-1.6173335516072827E-2</v>
      </c>
      <c r="K65" s="21">
        <f t="shared" si="11"/>
        <v>6.0555028724923899E-4</v>
      </c>
      <c r="L65" s="21">
        <f t="shared" si="12"/>
        <v>1.3181700968361634</v>
      </c>
      <c r="M65" s="21">
        <f t="shared" si="13"/>
        <v>1.5581796579506904E-2</v>
      </c>
      <c r="N65" s="21">
        <f t="shared" si="14"/>
        <v>-1.1108679433715969E-2</v>
      </c>
      <c r="O65" s="21">
        <f t="shared" si="15"/>
        <v>3.0086813768575023E-3</v>
      </c>
      <c r="P65" s="21">
        <f t="shared" si="16"/>
        <v>-5.2114483784240502E-2</v>
      </c>
      <c r="Q65" s="19">
        <f t="shared" si="17"/>
        <v>5.9212256660119971E-4</v>
      </c>
      <c r="R65" s="19">
        <f t="shared" si="18"/>
        <v>1.3155399229064582</v>
      </c>
      <c r="S65" s="19">
        <f t="shared" si="19"/>
        <v>1.4840843274542328E-2</v>
      </c>
      <c r="T65" s="19">
        <f t="shared" si="20"/>
        <v>-1.0920750615319648E-2</v>
      </c>
      <c r="U65" s="19">
        <f t="shared" si="21"/>
        <v>2.9089351288463326E-3</v>
      </c>
      <c r="V65" s="19">
        <f t="shared" si="22"/>
        <v>-5.0718476597351132E-2</v>
      </c>
    </row>
    <row r="66" spans="1:22" x14ac:dyDescent="0.25">
      <c r="A66" s="26">
        <f>Wellpath!E66</f>
        <v>6100</v>
      </c>
      <c r="B66" s="22">
        <v>0</v>
      </c>
      <c r="C66" s="22">
        <f>ABS(COS(Wellpath!$L66))*SIN(Wellpath!$M66)*MAX(1,SQRT(10/(Wellpath!K66-Wellpath!K65)))</f>
        <v>0.76933035085137436</v>
      </c>
      <c r="D66" s="22">
        <f>IF(ABS(Wellpath!$L66)&lt;VerticalInc,"SING",ABS(COS(Wellpath!$L66))*COS(Wellpath!$M66)/SIN(Wellpath!$L66)*MAX(1,SQRT(10/(Wellpath!K66-Wellpath!K65))))</f>
        <v>0.69144033234886237</v>
      </c>
      <c r="E66" s="20">
        <f>IF(D66="SING",0,Model!$W$36*((drdp!B66+drdp!K66)*XYM4E!$B66+(drdp!E66+drdp!N66)*XYM4E!$C66+(drdp!H66+drdp!Q66)*XYM4E!$D66))</f>
        <v>-5.8244753968149142E-3</v>
      </c>
      <c r="F66" s="20">
        <f>IF(D66="SING",(Wellpath!K67-Wellpath!K65)/2*Model!$W$36,Model!$W$36*((drdp!C66+drdp!L66)*XYM4E!$B66+(drdp!F66+drdp!O66)*XYM4E!$C66+(drdp!I66+drdp!R66)*XYM4E!$D66))</f>
        <v>8.8771419725997364E-2</v>
      </c>
      <c r="G66" s="20">
        <f>IF(D66="SING",0,Model!$W$36*((drdp!D66+drdp!M66)*XYM4E!$B66+(drdp!G66+drdp!P66)*XYM4E!$C66+(drdp!J66+drdp!S66)*XYM4E!$D66))</f>
        <v>-4.8039532680630527E-2</v>
      </c>
      <c r="H66" s="18">
        <f>IF(D66="SING",0,Model!$W$36*((drdp!B66)*XYM4E!$B66+(drdp!E66)*XYM4E!$C66+(drdp!H66)*XYM4E!$D66))</f>
        <v>-1.9133315633372808E-3</v>
      </c>
      <c r="I66" s="18">
        <f>IF(D66="SING",(Wellpath!K66-Wellpath!K65)/2*Model!$W$36,Model!$W$36*((drdp!C66)*XYM4E!$B66+(drdp!F66)*XYM4E!$C66+(drdp!I66)*XYM4E!$D66))</f>
        <v>2.9161280237683485E-2</v>
      </c>
      <c r="J66" s="18">
        <f>IF(D66="SING",0,Model!$W$36*((drdp!D66)*XYM4E!$B66+(drdp!G66)*XYM4E!$C66+(drdp!J66)*XYM4E!$D66))</f>
        <v>-1.5780915516629492E-2</v>
      </c>
      <c r="K66" s="21">
        <f t="shared" si="11"/>
        <v>6.3947480089734119E-4</v>
      </c>
      <c r="L66" s="21">
        <f t="shared" si="12"/>
        <v>1.3260504617963325</v>
      </c>
      <c r="M66" s="21">
        <f t="shared" si="13"/>
        <v>1.7889593279680274E-2</v>
      </c>
      <c r="N66" s="21">
        <f t="shared" si="14"/>
        <v>-1.1625726383850371E-2</v>
      </c>
      <c r="O66" s="21">
        <f t="shared" si="15"/>
        <v>3.2884864530303209E-3</v>
      </c>
      <c r="P66" s="21">
        <f t="shared" si="16"/>
        <v>-5.6379021303273519E-2</v>
      </c>
      <c r="Q66" s="19">
        <f t="shared" si="17"/>
        <v>6.092111249205017E-4</v>
      </c>
      <c r="R66" s="19">
        <f t="shared" si="18"/>
        <v>1.3190204771012641</v>
      </c>
      <c r="S66" s="19">
        <f t="shared" si="19"/>
        <v>1.5830833874049901E-2</v>
      </c>
      <c r="T66" s="19">
        <f t="shared" si="20"/>
        <v>-1.1164474631622052E-2</v>
      </c>
      <c r="U66" s="19">
        <f t="shared" si="21"/>
        <v>3.0388755006138285E-3</v>
      </c>
      <c r="V66" s="19">
        <f t="shared" si="22"/>
        <v>-5.2574675484028145E-2</v>
      </c>
    </row>
    <row r="67" spans="1:22" x14ac:dyDescent="0.25">
      <c r="A67" s="26">
        <f>Wellpath!E67</f>
        <v>6200</v>
      </c>
      <c r="B67" s="22">
        <v>0</v>
      </c>
      <c r="C67" s="22">
        <f>ABS(COS(Wellpath!$L67))*SIN(Wellpath!$M67)*MAX(1,SQRT(10/(Wellpath!K67-Wellpath!K66)))</f>
        <v>0.80517012333830695</v>
      </c>
      <c r="D67" s="22">
        <f>IF(ABS(Wellpath!$L67)&lt;VerticalInc,"SING",ABS(COS(Wellpath!$L67))*COS(Wellpath!$M67)/SIN(Wellpath!$L67)*MAX(1,SQRT(10/(Wellpath!K67-Wellpath!K66))))</f>
        <v>0.55188435660489621</v>
      </c>
      <c r="E67" s="20">
        <f>IF(D67="SING",0,Model!$W$36*((drdp!B67+drdp!K67)*XYM4E!$B67+(drdp!E67+drdp!N67)*XYM4E!$C67+(drdp!H67+drdp!Q67)*XYM4E!$D67))</f>
        <v>-6.2627154723005497E-3</v>
      </c>
      <c r="F67" s="20">
        <f>IF(D67="SING",(Wellpath!K68-Wellpath!K66)/2*Model!$W$36,Model!$W$36*((drdp!C67+drdp!L67)*XYM4E!$B67+(drdp!F67+drdp!O67)*XYM4E!$C67+(drdp!I67+drdp!R67)*XYM4E!$D67))</f>
        <v>0.11879703503485232</v>
      </c>
      <c r="G67" s="20">
        <f>IF(D67="SING",0,Model!$W$36*((drdp!D67+drdp!M67)*XYM4E!$B67+(drdp!G67+drdp!P67)*XYM4E!$C67+(drdp!J67+drdp!S67)*XYM4E!$D67))</f>
        <v>-6.6719584564043616E-2</v>
      </c>
      <c r="H67" s="18">
        <f>IF(D67="SING",0,Model!$W$36*((drdp!B67)*XYM4E!$B67+(drdp!E67)*XYM4E!$C67+(drdp!H67)*XYM4E!$D67))</f>
        <v>-3.1313577361502653E-3</v>
      </c>
      <c r="I67" s="18">
        <f>IF(D67="SING",(Wellpath!K67-Wellpath!K66)/2*Model!$W$36,Model!$W$36*((drdp!C67)*XYM4E!$B67+(drdp!F67)*XYM4E!$C67+(drdp!I67)*XYM4E!$D67))</f>
        <v>5.939851751742594E-2</v>
      </c>
      <c r="J67" s="18">
        <f>IF(D67="SING",0,Model!$W$36*((drdp!D67)*XYM4E!$B67+(drdp!G67)*XYM4E!$C67+(drdp!J67)*XYM4E!$D67))</f>
        <v>-3.3359792282021676E-2</v>
      </c>
      <c r="K67" s="21">
        <f t="shared" si="11"/>
        <v>6.7869640598433383E-4</v>
      </c>
      <c r="L67" s="21">
        <f t="shared" si="12"/>
        <v>1.3401631973294044</v>
      </c>
      <c r="M67" s="21">
        <f t="shared" si="13"/>
        <v>2.2341096244078842E-2</v>
      </c>
      <c r="N67" s="21">
        <f t="shared" si="14"/>
        <v>-1.2369718413226571E-2</v>
      </c>
      <c r="O67" s="21">
        <f t="shared" si="15"/>
        <v>3.7063322275850217E-3</v>
      </c>
      <c r="P67" s="21">
        <f t="shared" si="16"/>
        <v>-6.4305110128239001E-2</v>
      </c>
      <c r="Q67" s="19">
        <f t="shared" si="17"/>
        <v>6.4928020216908932E-4</v>
      </c>
      <c r="R67" s="19">
        <f t="shared" si="18"/>
        <v>1.3295786456796004</v>
      </c>
      <c r="S67" s="19">
        <f t="shared" si="19"/>
        <v>1.9002469020779907E-2</v>
      </c>
      <c r="T67" s="19">
        <f t="shared" si="20"/>
        <v>-1.181172439119442E-2</v>
      </c>
      <c r="U67" s="19">
        <f t="shared" si="21"/>
        <v>3.3929478966689955E-3</v>
      </c>
      <c r="V67" s="19">
        <f t="shared" si="22"/>
        <v>-5.8360543509514876E-2</v>
      </c>
    </row>
    <row r="68" spans="1:22" x14ac:dyDescent="0.25">
      <c r="A68" s="26">
        <f>Wellpath!E68</f>
        <v>6300</v>
      </c>
      <c r="B68" s="22">
        <v>0</v>
      </c>
      <c r="C68" s="22">
        <f>ABS(COS(Wellpath!$L68))*SIN(Wellpath!$M68)*MAX(1,SQRT(10/(Wellpath!K68-Wellpath!K67)))</f>
        <v>0.83137516841957781</v>
      </c>
      <c r="D68" s="22">
        <f>IF(ABS(Wellpath!$L68)&lt;VerticalInc,"SING",ABS(COS(Wellpath!$L68))*COS(Wellpath!$M68)/SIN(Wellpath!$L68)*MAX(1,SQRT(10/(Wellpath!K68-Wellpath!K67))))</f>
        <v>0.39510953622200529</v>
      </c>
      <c r="E68" s="20">
        <f>IF(D68="SING",0,Model!$W$36*((drdp!B68+drdp!K68)*XYM4E!$B68+(drdp!E68+drdp!N68)*XYM4E!$C68+(drdp!H68+drdp!Q68)*XYM4E!$D68))</f>
        <v>-4.5547105577497839E-3</v>
      </c>
      <c r="F68" s="20">
        <f>IF(D68="SING",(Wellpath!K69-Wellpath!K67)/2*Model!$W$36,Model!$W$36*((drdp!C68+drdp!L68)*XYM4E!$B68+(drdp!F68+drdp!O68)*XYM4E!$C68+(drdp!I68+drdp!R68)*XYM4E!$D68))</f>
        <v>0.11808190974302075</v>
      </c>
      <c r="G68" s="20">
        <f>IF(D68="SING",0,Model!$W$36*((drdp!D68+drdp!M68)*XYM4E!$B68+(drdp!G68+drdp!P68)*XYM4E!$C68+(drdp!J68+drdp!S68)*XYM4E!$D68))</f>
        <v>-6.8574111577207691E-2</v>
      </c>
      <c r="H68" s="18">
        <f>IF(D68="SING",0,Model!$W$36*((drdp!B68)*XYM4E!$B68+(drdp!E68)*XYM4E!$C68+(drdp!H68)*XYM4E!$D68))</f>
        <v>-2.2773552788748919E-3</v>
      </c>
      <c r="I68" s="18">
        <f>IF(D68="SING",(Wellpath!K68-Wellpath!K67)/2*Model!$W$36,Model!$W$36*((drdp!C68)*XYM4E!$B68+(drdp!F68)*XYM4E!$C68+(drdp!I68)*XYM4E!$D68))</f>
        <v>5.9040954871510377E-2</v>
      </c>
      <c r="J68" s="18">
        <f>IF(D68="SING",0,Model!$W$36*((drdp!D68)*XYM4E!$B68+(drdp!G68)*XYM4E!$C68+(drdp!J68)*XYM4E!$D68))</f>
        <v>-3.4287055788603846E-2</v>
      </c>
      <c r="K68" s="21">
        <f t="shared" si="11"/>
        <v>6.9944179424921119E-4</v>
      </c>
      <c r="L68" s="21">
        <f t="shared" si="12"/>
        <v>1.3541065347379633</v>
      </c>
      <c r="M68" s="21">
        <f t="shared" si="13"/>
        <v>2.7043505022682171E-2</v>
      </c>
      <c r="N68" s="21">
        <f t="shared" si="14"/>
        <v>-1.2907547334212364E-2</v>
      </c>
      <c r="O68" s="21">
        <f t="shared" si="15"/>
        <v>4.0186674575740412E-3</v>
      </c>
      <c r="P68" s="21">
        <f t="shared" si="16"/>
        <v>-7.2402472182206676E-2</v>
      </c>
      <c r="Q68" s="19">
        <f t="shared" si="17"/>
        <v>6.8388275305055314E-4</v>
      </c>
      <c r="R68" s="19">
        <f t="shared" si="18"/>
        <v>1.3436490316815441</v>
      </c>
      <c r="S68" s="19">
        <f t="shared" si="19"/>
        <v>2.3516698438729673E-2</v>
      </c>
      <c r="T68" s="19">
        <f t="shared" si="20"/>
        <v>-1.2504175643473019E-2</v>
      </c>
      <c r="U68" s="19">
        <f t="shared" si="21"/>
        <v>3.7844160350822766E-3</v>
      </c>
      <c r="V68" s="19">
        <f t="shared" si="22"/>
        <v>-6.6329450641730917E-2</v>
      </c>
    </row>
    <row r="69" spans="1:22" x14ac:dyDescent="0.25">
      <c r="A69" s="26">
        <f>Wellpath!E69</f>
        <v>6400</v>
      </c>
      <c r="B69" s="22">
        <v>0</v>
      </c>
      <c r="C69" s="22">
        <f>ABS(COS(Wellpath!$L69))*SIN(Wellpath!$M69)*MAX(1,SQRT(10/(Wellpath!K69-Wellpath!K68)))</f>
        <v>0.84692958045278255</v>
      </c>
      <c r="D69" s="22">
        <f>IF(ABS(Wellpath!$L69)&lt;VerticalInc,"SING",ABS(COS(Wellpath!$L69))*COS(Wellpath!$M69)/SIN(Wellpath!$L69)*MAX(1,SQRT(10/(Wellpath!K69-Wellpath!K68))))</f>
        <v>0.22999688088188536</v>
      </c>
      <c r="E69" s="20">
        <f>IF(D69="SING",0,Model!$W$36*((drdp!B69+drdp!K69)*XYM4E!$B69+(drdp!E69+drdp!N69)*XYM4E!$C69+(drdp!H69+drdp!Q69)*XYM4E!$D69))</f>
        <v>-2.7258518053619556E-3</v>
      </c>
      <c r="F69" s="20">
        <f>IF(D69="SING",(Wellpath!K70-Wellpath!K68)/2*Model!$W$36,Model!$W$36*((drdp!C69+drdp!L69)*XYM4E!$B69+(drdp!F69+drdp!O69)*XYM4E!$C69+(drdp!I69+drdp!R69)*XYM4E!$D69))</f>
        <v>0.11712472576778638</v>
      </c>
      <c r="G69" s="20">
        <f>IF(D69="SING",0,Model!$W$36*((drdp!D69+drdp!M69)*XYM4E!$B69+(drdp!G69+drdp!P69)*XYM4E!$C69+(drdp!J69+drdp!S69)*XYM4E!$D69))</f>
        <v>-7.0038756114692097E-2</v>
      </c>
      <c r="H69" s="18">
        <f>IF(D69="SING",0,Model!$W$36*((drdp!B69)*XYM4E!$B69+(drdp!E69)*XYM4E!$C69+(drdp!H69)*XYM4E!$D69))</f>
        <v>-1.3629259026809778E-3</v>
      </c>
      <c r="I69" s="18">
        <f>IF(D69="SING",(Wellpath!K69-Wellpath!K68)/2*Model!$W$36,Model!$W$36*((drdp!C69)*XYM4E!$B69+(drdp!F69)*XYM4E!$C69+(drdp!I69)*XYM4E!$D69))</f>
        <v>5.8562362883893188E-2</v>
      </c>
      <c r="J69" s="18">
        <f>IF(D69="SING",0,Model!$W$36*((drdp!D69)*XYM4E!$B69+(drdp!G69)*XYM4E!$C69+(drdp!J69)*XYM4E!$D69))</f>
        <v>-3.5019378057346048E-2</v>
      </c>
      <c r="K69" s="21">
        <f t="shared" si="11"/>
        <v>7.0687206231400627E-4</v>
      </c>
      <c r="L69" s="21">
        <f t="shared" si="12"/>
        <v>1.3678247361241425</v>
      </c>
      <c r="M69" s="21">
        <f t="shared" si="13"/>
        <v>3.1948932380775494E-2</v>
      </c>
      <c r="N69" s="21">
        <f t="shared" si="14"/>
        <v>-1.322681197939901E-2</v>
      </c>
      <c r="O69" s="21">
        <f t="shared" si="15"/>
        <v>4.2095827273745806E-3</v>
      </c>
      <c r="P69" s="21">
        <f t="shared" si="16"/>
        <v>-8.0605742285256854E-2</v>
      </c>
      <c r="Q69" s="19">
        <f t="shared" si="17"/>
        <v>7.012993612654099E-4</v>
      </c>
      <c r="R69" s="19">
        <f t="shared" si="18"/>
        <v>1.357536085084508</v>
      </c>
      <c r="S69" s="19">
        <f t="shared" si="19"/>
        <v>2.8269861862205502E-2</v>
      </c>
      <c r="T69" s="19">
        <f t="shared" si="20"/>
        <v>-1.2987363495509026E-2</v>
      </c>
      <c r="U69" s="19">
        <f t="shared" si="21"/>
        <v>4.0663962750241761E-3</v>
      </c>
      <c r="V69" s="19">
        <f t="shared" si="22"/>
        <v>-7.4453289707969217E-2</v>
      </c>
    </row>
    <row r="70" spans="1:22" x14ac:dyDescent="0.25">
      <c r="A70" s="26">
        <f>Wellpath!E70</f>
        <v>6500</v>
      </c>
      <c r="B70" s="22">
        <v>0</v>
      </c>
      <c r="C70" s="22">
        <f>ABS(COS(Wellpath!$L70))*SIN(Wellpath!$M70)*MAX(1,SQRT(10/(Wellpath!K70-Wellpath!K69)))</f>
        <v>0.85141204317343411</v>
      </c>
      <c r="D70" s="22">
        <f>IF(ABS(Wellpath!$L70)&lt;VerticalInc,"SING",ABS(COS(Wellpath!$L70))*COS(Wellpath!$M70)/SIN(Wellpath!$L70)*MAX(1,SQRT(10/(Wellpath!K70-Wellpath!K69))))</f>
        <v>6.5051541906804997E-2</v>
      </c>
      <c r="E70" s="20">
        <f>IF(D70="SING",0,Model!$W$36*((drdp!B70+drdp!K70)*XYM4E!$B70+(drdp!E70+drdp!N70)*XYM4E!$C70+(drdp!H70+drdp!Q70)*XYM4E!$D70))</f>
        <v>-7.091703363029645E-4</v>
      </c>
      <c r="F70" s="20">
        <f>IF(D70="SING",(Wellpath!K71-Wellpath!K69)/2*Model!$W$36,Model!$W$36*((drdp!C70+drdp!L70)*XYM4E!$B70+(drdp!F70+drdp!O70)*XYM4E!$C70+(drdp!I70+drdp!R70)*XYM4E!$D70))</f>
        <v>0.10235695011808398</v>
      </c>
      <c r="G70" s="20">
        <f>IF(D70="SING",0,Model!$W$36*((drdp!D70+drdp!M70)*XYM4E!$B70+(drdp!G70+drdp!P70)*XYM4E!$C70+(drdp!J70+drdp!S70)*XYM4E!$D70))</f>
        <v>-6.2804338043965222E-2</v>
      </c>
      <c r="H70" s="18">
        <f>IF(D70="SING",0,Model!$W$36*((drdp!B70)*XYM4E!$B70+(drdp!E70)*XYM4E!$C70+(drdp!H70)*XYM4E!$D70))</f>
        <v>-4.0152323423336289E-4</v>
      </c>
      <c r="I70" s="18">
        <f>IF(D70="SING",(Wellpath!K70-Wellpath!K69)/2*Model!$W$36,Model!$W$36*((drdp!C70)*XYM4E!$B70+(drdp!F70)*XYM4E!$C70+(drdp!I70)*XYM4E!$D70))</f>
        <v>5.7953204686946057E-2</v>
      </c>
      <c r="J70" s="18">
        <f>IF(D70="SING",0,Model!$W$36*((drdp!D70)*XYM4E!$B70+(drdp!G70)*XYM4E!$C70+(drdp!J70)*XYM4E!$D70))</f>
        <v>-3.5559018256123495E-2</v>
      </c>
      <c r="K70" s="21">
        <f t="shared" si="11"/>
        <v>7.0737498487989832E-4</v>
      </c>
      <c r="L70" s="21">
        <f t="shared" si="12"/>
        <v>1.3783016813616185</v>
      </c>
      <c r="M70" s="21">
        <f t="shared" si="13"/>
        <v>3.5893317257916155E-2</v>
      </c>
      <c r="N70" s="21">
        <f t="shared" si="14"/>
        <v>-1.3299400492137197E-2</v>
      </c>
      <c r="O70" s="21">
        <f t="shared" si="15"/>
        <v>4.2541217009065043E-3</v>
      </c>
      <c r="P70" s="21">
        <f t="shared" si="16"/>
        <v>-8.7034202781622286E-2</v>
      </c>
      <c r="Q70" s="19">
        <f t="shared" si="17"/>
        <v>7.0703328322163552E-4</v>
      </c>
      <c r="R70" s="19">
        <f t="shared" si="18"/>
        <v>1.3711833100576296</v>
      </c>
      <c r="S70" s="19">
        <f t="shared" si="19"/>
        <v>3.321337616011482E-2</v>
      </c>
      <c r="T70" s="19">
        <f t="shared" si="20"/>
        <v>-1.32500815375791E-2</v>
      </c>
      <c r="U70" s="19">
        <f t="shared" si="21"/>
        <v>4.2238604993909421E-3</v>
      </c>
      <c r="V70" s="19">
        <f t="shared" si="22"/>
        <v>-8.2666501348720833E-2</v>
      </c>
    </row>
    <row r="71" spans="1:22" x14ac:dyDescent="0.25">
      <c r="A71" s="26">
        <f>Wellpath!E71</f>
        <v>6576.62</v>
      </c>
      <c r="B71" s="22">
        <v>0</v>
      </c>
      <c r="C71" s="22">
        <f>ABS(COS(Wellpath!$L71))*SIN(Wellpath!$M71)*MAX(1,SQRT(10/(Wellpath!K71-Wellpath!K70)))</f>
        <v>0.84753148816974022</v>
      </c>
      <c r="D71" s="22">
        <f>IF(ABS(Wellpath!$L71)&lt;VerticalInc,"SING",ABS(COS(Wellpath!$L71))*COS(Wellpath!$M71)/SIN(Wellpath!$L71)*MAX(1,SQRT(10/(Wellpath!K71-Wellpath!K70))))</f>
        <v>-5.5850869619166563E-2</v>
      </c>
      <c r="E71" s="20">
        <f>IF(D71="SING",0,Model!$W$36*((drdp!B71+drdp!K71)*XYM4E!$B71+(drdp!E71+drdp!N71)*XYM4E!$C71+(drdp!H71+drdp!Q71)*XYM4E!$D71))</f>
        <v>3.5864496772723372E-4</v>
      </c>
      <c r="F71" s="20">
        <f>IF(D71="SING",(Wellpath!K72-Wellpath!K70)/2*Model!$W$36,Model!$W$36*((drdp!C71+drdp!L71)*XYM4E!$B71+(drdp!F71+drdp!O71)*XYM4E!$C71+(drdp!I71+drdp!R71)*XYM4E!$D71))</f>
        <v>5.7400982252426173E-2</v>
      </c>
      <c r="G71" s="20">
        <f>IF(D71="SING",0,Model!$W$36*((drdp!D71+drdp!M71)*XYM4E!$B71+(drdp!G71+drdp!P71)*XYM4E!$C71+(drdp!J71+drdp!S71)*XYM4E!$D71))</f>
        <v>-3.5838443497472568E-2</v>
      </c>
      <c r="H71" s="18">
        <f>IF(D71="SING",0,Model!$W$36*((drdp!B71)*XYM4E!$B71+(drdp!E71)*XYM4E!$C71+(drdp!H71)*XYM4E!$D71))</f>
        <v>2.747937742726053E-4</v>
      </c>
      <c r="I71" s="18">
        <f>IF(D71="SING",(Wellpath!K71-Wellpath!K70)/2*Model!$W$36,Model!$W$36*((drdp!C71)*XYM4E!$B71+(drdp!F71)*XYM4E!$C71+(drdp!I71)*XYM4E!$D71))</f>
        <v>4.3980632601808768E-2</v>
      </c>
      <c r="J71" s="18">
        <f>IF(D71="SING",0,Model!$W$36*((drdp!D71)*XYM4E!$B71+(drdp!G71)*XYM4E!$C71+(drdp!J71)*XYM4E!$D71))</f>
        <v>-2.7459415407763376E-2</v>
      </c>
      <c r="K71" s="21">
        <f t="shared" ref="K71:K134" si="23">K70+E71^2</f>
        <v>7.0750361109277442E-4</v>
      </c>
      <c r="L71" s="21">
        <f t="shared" ref="L71:L134" si="24">L70+F71^2</f>
        <v>1.3815965541251618</v>
      </c>
      <c r="M71" s="21">
        <f t="shared" ref="M71:M134" si="25">M70+G71^2</f>
        <v>3.717771129023769E-2</v>
      </c>
      <c r="N71" s="21">
        <f t="shared" ref="N71:N134" si="26">N70+E71*F71</f>
        <v>-1.3278813918709763E-2</v>
      </c>
      <c r="O71" s="21">
        <f t="shared" ref="O71:O134" si="27">O70+E71*G71</f>
        <v>4.241268423494959E-3</v>
      </c>
      <c r="P71" s="21">
        <f t="shared" ref="P71:P134" si="28">P70+F71*G71</f>
        <v>-8.9091364640775286E-2</v>
      </c>
      <c r="Q71" s="19">
        <f t="shared" ref="Q71:Q134" si="29">K70+H71^2</f>
        <v>7.0745049649827726E-4</v>
      </c>
      <c r="R71" s="19">
        <f t="shared" ref="R71:R134" si="30">L70+I71^2</f>
        <v>1.3802359774056738</v>
      </c>
      <c r="S71" s="19">
        <f t="shared" ref="S71:S134" si="31">M70+J71^2</f>
        <v>3.664733675245227E-2</v>
      </c>
      <c r="T71" s="19">
        <f t="shared" ref="T71:T134" si="32">N70+H71*I71</f>
        <v>-1.3287314888109648E-2</v>
      </c>
      <c r="U71" s="19">
        <f t="shared" ref="U71:U134" si="33">O70+H71*J71</f>
        <v>4.2465760245072853E-3</v>
      </c>
      <c r="V71" s="19">
        <f t="shared" ref="V71:V134" si="34">P70+I71*J71</f>
        <v>-8.8241885242131571E-2</v>
      </c>
    </row>
    <row r="72" spans="1:22" x14ac:dyDescent="0.25">
      <c r="A72" s="26">
        <f>Wellpath!E72</f>
        <v>6600</v>
      </c>
      <c r="B72" s="22">
        <v>0</v>
      </c>
      <c r="C72" s="22">
        <f>ABS(COS(Wellpath!$L72))*SIN(Wellpath!$M72)*MAX(1,SQRT(10/(Wellpath!K72-Wellpath!K71)))</f>
        <v>1.0045658448688182</v>
      </c>
      <c r="D72" s="22">
        <f>IF(ABS(Wellpath!$L72)&lt;VerticalInc,"SING",ABS(COS(Wellpath!$L72))*COS(Wellpath!$M72)/SIN(Wellpath!$L72)*MAX(1,SQRT(10/(Wellpath!K72-Wellpath!K71))))</f>
        <v>-0.10976540129763711</v>
      </c>
      <c r="E72" s="20">
        <f>IF(D72="SING",0,Model!$W$36*((drdp!B72+drdp!K72)*XYM4E!$B72+(drdp!E72+drdp!N72)*XYM4E!$C72+(drdp!H72+drdp!Q72)*XYM4E!$D72))</f>
        <v>8.5721375480147166E-4</v>
      </c>
      <c r="F72" s="20">
        <f>IF(D72="SING",(Wellpath!K73-Wellpath!K71)/2*Model!$W$36,Model!$W$36*((drdp!C72+drdp!L72)*XYM4E!$B72+(drdp!F72+drdp!O72)*XYM4E!$C72+(drdp!I72+drdp!R72)*XYM4E!$D72))</f>
        <v>8.4199864753453063E-2</v>
      </c>
      <c r="G72" s="20">
        <f>IF(D72="SING",0,Model!$W$36*((drdp!D72+drdp!M72)*XYM4E!$B72+(drdp!G72+drdp!P72)*XYM4E!$C72+(drdp!J72+drdp!S72)*XYM4E!$D72))</f>
        <v>-5.2190518017125126E-2</v>
      </c>
      <c r="H72" s="18">
        <f>IF(D72="SING",0,Model!$W$36*((drdp!B72)*XYM4E!$B72+(drdp!E72)*XYM4E!$C72+(drdp!H72)*XYM4E!$D72))</f>
        <v>1.6243846318089332E-4</v>
      </c>
      <c r="I72" s="18">
        <f>IF(D72="SING",(Wellpath!K72-Wellpath!K71)/2*Model!$W$36,Model!$W$36*((drdp!C72)*XYM4E!$B72+(drdp!F72)*XYM4E!$C72+(drdp!I72)*XYM4E!$D72))</f>
        <v>1.5955526324653534E-2</v>
      </c>
      <c r="J72" s="18">
        <f>IF(D72="SING",0,Model!$W$36*((drdp!D72)*XYM4E!$B72+(drdp!G72)*XYM4E!$C72+(drdp!J72)*XYM4E!$D72))</f>
        <v>-9.8898874310293216E-3</v>
      </c>
      <c r="K72" s="21">
        <f t="shared" si="23"/>
        <v>7.082384265141953E-4</v>
      </c>
      <c r="L72" s="21">
        <f t="shared" si="24"/>
        <v>1.3886861713496617</v>
      </c>
      <c r="M72" s="21">
        <f t="shared" si="25"/>
        <v>3.990156146113355E-2</v>
      </c>
      <c r="N72" s="21">
        <f t="shared" si="26"/>
        <v>-1.320663663649068E-2</v>
      </c>
      <c r="O72" s="21">
        <f t="shared" si="27"/>
        <v>4.1965299935804654E-3</v>
      </c>
      <c r="P72" s="21">
        <f t="shared" si="28"/>
        <v>-9.3485799199229877E-2</v>
      </c>
      <c r="Q72" s="19">
        <f t="shared" si="29"/>
        <v>7.0752999734709503E-4</v>
      </c>
      <c r="R72" s="19">
        <f t="shared" si="30"/>
        <v>1.3818511329454586</v>
      </c>
      <c r="S72" s="19">
        <f t="shared" si="31"/>
        <v>3.7275521163636124E-2</v>
      </c>
      <c r="T72" s="19">
        <f t="shared" si="32"/>
        <v>-1.3276222127534345E-2</v>
      </c>
      <c r="U72" s="19">
        <f t="shared" si="33"/>
        <v>4.2396619253796302E-3</v>
      </c>
      <c r="V72" s="19">
        <f t="shared" si="34"/>
        <v>-8.9249163000028942E-2</v>
      </c>
    </row>
    <row r="73" spans="1:22" x14ac:dyDescent="0.25">
      <c r="A73" s="26">
        <f>Wellpath!E73</f>
        <v>6700</v>
      </c>
      <c r="B73" s="22">
        <v>0</v>
      </c>
      <c r="C73" s="22">
        <f>ABS(COS(Wellpath!$L73))*SIN(Wellpath!$M73)*MAX(1,SQRT(10/(Wellpath!K73-Wellpath!K72)))</f>
        <v>0.84342773482245736</v>
      </c>
      <c r="D73" s="22">
        <f>IF(ABS(Wellpath!$L73)&lt;VerticalInc,"SING",ABS(COS(Wellpath!$L73))*COS(Wellpath!$M73)/SIN(Wellpath!$L73)*MAX(1,SQRT(10/(Wellpath!K73-Wellpath!K72))))</f>
        <v>-0.2551689839150304</v>
      </c>
      <c r="E73" s="20">
        <f>IF(D73="SING",0,Model!$W$36*((drdp!B73+drdp!K73)*XYM4E!$B73+(drdp!E73+drdp!N73)*XYM4E!$C73+(drdp!H73+drdp!Q73)*XYM4E!$D73))</f>
        <v>3.0610601903168387E-3</v>
      </c>
      <c r="F73" s="20">
        <f>IF(D73="SING",(Wellpath!K74-Wellpath!K72)/2*Model!$W$36,Model!$W$36*((drdp!C73+drdp!L73)*XYM4E!$B73+(drdp!F73+drdp!O73)*XYM4E!$C73+(drdp!I73+drdp!R73)*XYM4E!$D73))</f>
        <v>0.11682763520711548</v>
      </c>
      <c r="G73" s="20">
        <f>IF(D73="SING",0,Model!$W$36*((drdp!D73+drdp!M73)*XYM4E!$B73+(drdp!G73+drdp!P73)*XYM4E!$C73+(drdp!J73+drdp!S73)*XYM4E!$D73))</f>
        <v>-7.0070378129191396E-2</v>
      </c>
      <c r="H73" s="18">
        <f>IF(D73="SING",0,Model!$W$36*((drdp!B73)*XYM4E!$B73+(drdp!E73)*XYM4E!$C73+(drdp!H73)*XYM4E!$D73))</f>
        <v>1.5305300951584135E-3</v>
      </c>
      <c r="I73" s="18">
        <f>IF(D73="SING",(Wellpath!K73-Wellpath!K72)/2*Model!$W$36,Model!$W$36*((drdp!C73)*XYM4E!$B73+(drdp!F73)*XYM4E!$C73+(drdp!I73)*XYM4E!$D73))</f>
        <v>5.8413817603557516E-2</v>
      </c>
      <c r="J73" s="18">
        <f>IF(D73="SING",0,Model!$W$36*((drdp!D73)*XYM4E!$B73+(drdp!G73)*XYM4E!$C73+(drdp!J73)*XYM4E!$D73))</f>
        <v>-3.5035189064595566E-2</v>
      </c>
      <c r="K73" s="21">
        <f t="shared" si="23"/>
        <v>7.1760851600293787E-4</v>
      </c>
      <c r="L73" s="21">
        <f t="shared" si="24"/>
        <v>1.4023348676977485</v>
      </c>
      <c r="M73" s="21">
        <f t="shared" si="25"/>
        <v>4.4811419352301415E-2</v>
      </c>
      <c r="N73" s="21">
        <f t="shared" si="26"/>
        <v>-1.2849020213229321E-2</v>
      </c>
      <c r="O73" s="21">
        <f t="shared" si="27"/>
        <v>3.9820403485687494E-3</v>
      </c>
      <c r="P73" s="21">
        <f t="shared" si="28"/>
        <v>-0.1016719557741317</v>
      </c>
      <c r="Q73" s="19">
        <f t="shared" si="29"/>
        <v>7.1058094888638097E-4</v>
      </c>
      <c r="R73" s="19">
        <f t="shared" si="30"/>
        <v>1.3920983454366833</v>
      </c>
      <c r="S73" s="19">
        <f t="shared" si="31"/>
        <v>4.1129025933925506E-2</v>
      </c>
      <c r="T73" s="19">
        <f t="shared" si="32"/>
        <v>-1.3117232530675342E-2</v>
      </c>
      <c r="U73" s="19">
        <f t="shared" si="33"/>
        <v>4.1429075823275372E-3</v>
      </c>
      <c r="V73" s="19">
        <f t="shared" si="34"/>
        <v>-9.5532338342955311E-2</v>
      </c>
    </row>
    <row r="74" spans="1:22" x14ac:dyDescent="0.25">
      <c r="A74" s="26">
        <f>Wellpath!E74</f>
        <v>6800</v>
      </c>
      <c r="B74" s="22">
        <v>0</v>
      </c>
      <c r="C74" s="22">
        <f>ABS(COS(Wellpath!$L74))*SIN(Wellpath!$M74)*MAX(1,SQRT(10/(Wellpath!K74-Wellpath!K73)))</f>
        <v>0.82793989765752762</v>
      </c>
      <c r="D74" s="22">
        <f>IF(ABS(Wellpath!$L74)&lt;VerticalInc,"SING",ABS(COS(Wellpath!$L74))*COS(Wellpath!$M74)/SIN(Wellpath!$L74)*MAX(1,SQRT(10/(Wellpath!K74-Wellpath!K73))))</f>
        <v>-0.42044131154135028</v>
      </c>
      <c r="E74" s="20">
        <f>IF(D74="SING",0,Model!$W$36*((drdp!B74+drdp!K74)*XYM4E!$B74+(drdp!E74+drdp!N74)*XYM4E!$C74+(drdp!H74+drdp!Q74)*XYM4E!$D74))</f>
        <v>4.8316323840400174E-3</v>
      </c>
      <c r="F74" s="20">
        <f>IF(D74="SING",(Wellpath!K75-Wellpath!K73)/2*Model!$W$36,Model!$W$36*((drdp!C74+drdp!L74)*XYM4E!$B74+(drdp!F74+drdp!O74)*XYM4E!$C74+(drdp!I74+drdp!R74)*XYM4E!$D74))</f>
        <v>0.11820697127672404</v>
      </c>
      <c r="G74" s="20">
        <f>IF(D74="SING",0,Model!$W$36*((drdp!D74+drdp!M74)*XYM4E!$B74+(drdp!G74+drdp!P74)*XYM4E!$C74+(drdp!J74+drdp!S74)*XYM4E!$D74))</f>
        <v>-6.8310502696369638E-2</v>
      </c>
      <c r="H74" s="18">
        <f>IF(D74="SING",0,Model!$W$36*((drdp!B74)*XYM4E!$B74+(drdp!E74)*XYM4E!$C74+(drdp!H74)*XYM4E!$D74))</f>
        <v>2.4158161920200343E-3</v>
      </c>
      <c r="I74" s="18">
        <f>IF(D74="SING",(Wellpath!K74-Wellpath!K73)/2*Model!$W$36,Model!$W$36*((drdp!C74)*XYM4E!$B74+(drdp!F74)*XYM4E!$C74+(drdp!I74)*XYM4E!$D74))</f>
        <v>5.9103485638362679E-2</v>
      </c>
      <c r="J74" s="18">
        <f>IF(D74="SING",0,Model!$W$36*((drdp!D74)*XYM4E!$B74+(drdp!G74)*XYM4E!$C74+(drdp!J74)*XYM4E!$D74))</f>
        <v>-3.41552513481852E-2</v>
      </c>
      <c r="K74" s="21">
        <f t="shared" si="23"/>
        <v>7.4095318749744208E-4</v>
      </c>
      <c r="L74" s="21">
        <f t="shared" si="24"/>
        <v>1.4163077557561647</v>
      </c>
      <c r="M74" s="21">
        <f t="shared" si="25"/>
        <v>4.9477744130932137E-2</v>
      </c>
      <c r="N74" s="21">
        <f t="shared" si="26"/>
        <v>-1.2277887582789412E-2</v>
      </c>
      <c r="O74" s="21">
        <f t="shared" si="27"/>
        <v>3.651989111570917E-3</v>
      </c>
      <c r="P74" s="21">
        <f t="shared" si="28"/>
        <v>-0.10974673340426004</v>
      </c>
      <c r="Q74" s="19">
        <f t="shared" si="29"/>
        <v>7.2344468387656406E-4</v>
      </c>
      <c r="R74" s="19">
        <f t="shared" si="30"/>
        <v>1.4058280897123527</v>
      </c>
      <c r="S74" s="19">
        <f t="shared" si="31"/>
        <v>4.5978000546959122E-2</v>
      </c>
      <c r="T74" s="19">
        <f t="shared" si="32"/>
        <v>-1.2706237055619341E-2</v>
      </c>
      <c r="U74" s="19">
        <f t="shared" si="33"/>
        <v>3.8995275393192896E-3</v>
      </c>
      <c r="V74" s="19">
        <f t="shared" si="34"/>
        <v>-0.10369065018166383</v>
      </c>
    </row>
    <row r="75" spans="1:22" x14ac:dyDescent="0.25">
      <c r="A75" s="26">
        <f>Wellpath!E75</f>
        <v>6900</v>
      </c>
      <c r="B75" s="22">
        <v>0</v>
      </c>
      <c r="C75" s="22">
        <f>ABS(COS(Wellpath!$L75))*SIN(Wellpath!$M75)*MAX(1,SQRT(10/(Wellpath!K75-Wellpath!K74)))</f>
        <v>0.80142981000848867</v>
      </c>
      <c r="D75" s="22">
        <f>IF(ABS(Wellpath!$L75)&lt;VerticalInc,"SING",ABS(COS(Wellpath!$L75))*COS(Wellpath!$M75)/SIN(Wellpath!$L75)*MAX(1,SQRT(10/(Wellpath!K75-Wellpath!K74))))</f>
        <v>-0.5797139442422683</v>
      </c>
      <c r="E75" s="20">
        <f>IF(D75="SING",0,Model!$W$36*((drdp!B75+drdp!K75)*XYM4E!$B75+(drdp!E75+drdp!N75)*XYM4E!$C75+(drdp!H75+drdp!Q75)*XYM4E!$D75))</f>
        <v>6.4684256458362932E-3</v>
      </c>
      <c r="F75" s="20">
        <f>IF(D75="SING",(Wellpath!K76-Wellpath!K74)/2*Model!$W$36,Model!$W$36*((drdp!C75+drdp!L75)*XYM4E!$B75+(drdp!F75+drdp!O75)*XYM4E!$C75+(drdp!I75+drdp!R75)*XYM4E!$D75))</f>
        <v>0.11928555496045118</v>
      </c>
      <c r="G75" s="20">
        <f>IF(D75="SING",0,Model!$W$36*((drdp!D75+drdp!M75)*XYM4E!$B75+(drdp!G75+drdp!P75)*XYM4E!$C75+(drdp!J75+drdp!S75)*XYM4E!$D75))</f>
        <v>-6.6180562279847699E-2</v>
      </c>
      <c r="H75" s="18">
        <f>IF(D75="SING",0,Model!$W$36*((drdp!B75)*XYM4E!$B75+(drdp!E75)*XYM4E!$C75+(drdp!H75)*XYM4E!$D75))</f>
        <v>3.2342128229181236E-3</v>
      </c>
      <c r="I75" s="18">
        <f>IF(D75="SING",(Wellpath!K75-Wellpath!K74)/2*Model!$W$36,Model!$W$36*((drdp!C75)*XYM4E!$B75+(drdp!F75)*XYM4E!$C75+(drdp!I75)*XYM4E!$D75))</f>
        <v>5.9642777480225138E-2</v>
      </c>
      <c r="J75" s="18">
        <f>IF(D75="SING",0,Model!$W$36*((drdp!D75)*XYM4E!$B75+(drdp!G75)*XYM4E!$C75+(drdp!J75)*XYM4E!$D75))</f>
        <v>-3.30902811399236E-2</v>
      </c>
      <c r="K75" s="21">
        <f t="shared" si="23"/>
        <v>7.8279371783315473E-4</v>
      </c>
      <c r="L75" s="21">
        <f t="shared" si="24"/>
        <v>1.4305367993783875</v>
      </c>
      <c r="M75" s="21">
        <f t="shared" si="25"/>
        <v>5.3857610954608934E-2</v>
      </c>
      <c r="N75" s="21">
        <f t="shared" si="26"/>
        <v>-1.1506297839905415E-2</v>
      </c>
      <c r="O75" s="21">
        <f t="shared" si="27"/>
        <v>3.2239050652640841E-3</v>
      </c>
      <c r="P75" s="21">
        <f t="shared" si="28"/>
        <v>-0.11764111850340637</v>
      </c>
      <c r="Q75" s="19">
        <f t="shared" si="29"/>
        <v>7.5141332008137008E-4</v>
      </c>
      <c r="R75" s="19">
        <f t="shared" si="30"/>
        <v>1.4198650166617204</v>
      </c>
      <c r="S75" s="19">
        <f t="shared" si="31"/>
        <v>5.0572710836851317E-2</v>
      </c>
      <c r="T75" s="19">
        <f t="shared" si="32"/>
        <v>-1.2084990147068415E-2</v>
      </c>
      <c r="U75" s="19">
        <f t="shared" si="33"/>
        <v>3.5449680999942103E-3</v>
      </c>
      <c r="V75" s="19">
        <f t="shared" si="34"/>
        <v>-0.11172032967904659</v>
      </c>
    </row>
    <row r="76" spans="1:22" x14ac:dyDescent="0.25">
      <c r="A76" s="26">
        <f>Wellpath!E76</f>
        <v>7000</v>
      </c>
      <c r="B76" s="22">
        <v>0</v>
      </c>
      <c r="C76" s="22">
        <f>ABS(COS(Wellpath!$L76))*SIN(Wellpath!$M76)*MAX(1,SQRT(10/(Wellpath!K76-Wellpath!K75)))</f>
        <v>0.76505250852432793</v>
      </c>
      <c r="D76" s="22">
        <f>IF(ABS(Wellpath!$L76)&lt;VerticalInc,"SING",ABS(COS(Wellpath!$L76))*COS(Wellpath!$M76)/SIN(Wellpath!$L76)*MAX(1,SQRT(10/(Wellpath!K76-Wellpath!K75))))</f>
        <v>-0.72342127572435599</v>
      </c>
      <c r="E76" s="20">
        <f>IF(D76="SING",0,Model!$W$36*((drdp!B76+drdp!K76)*XYM4E!$B76+(drdp!E76+drdp!N76)*XYM4E!$C76+(drdp!H76+drdp!Q76)*XYM4E!$D76))</f>
        <v>7.935942804223977E-3</v>
      </c>
      <c r="F76" s="20">
        <f>IF(D76="SING",(Wellpath!K77-Wellpath!K75)/2*Model!$W$36,Model!$W$36*((drdp!C76+drdp!L76)*XYM4E!$B76+(drdp!F76+drdp!O76)*XYM4E!$C76+(drdp!I76+drdp!R76)*XYM4E!$D76))</f>
        <v>0.12006261733183304</v>
      </c>
      <c r="G76" s="20">
        <f>IF(D76="SING",0,Model!$W$36*((drdp!D76+drdp!M76)*XYM4E!$B76+(drdp!G76+drdp!P76)*XYM4E!$C76+(drdp!J76+drdp!S76)*XYM4E!$D76))</f>
        <v>-6.3704610232922648E-2</v>
      </c>
      <c r="H76" s="18">
        <f>IF(D76="SING",0,Model!$W$36*((drdp!B76)*XYM4E!$B76+(drdp!E76)*XYM4E!$C76+(drdp!H76)*XYM4E!$D76))</f>
        <v>3.9679714021119885E-3</v>
      </c>
      <c r="I76" s="18">
        <f>IF(D76="SING",(Wellpath!K76-Wellpath!K75)/2*Model!$W$36,Model!$W$36*((drdp!C76)*XYM4E!$B76+(drdp!F76)*XYM4E!$C76+(drdp!I76)*XYM4E!$D76))</f>
        <v>6.0031308665916522E-2</v>
      </c>
      <c r="J76" s="18">
        <f>IF(D76="SING",0,Model!$W$36*((drdp!D76)*XYM4E!$B76+(drdp!G76)*XYM4E!$C76+(drdp!J76)*XYM4E!$D76))</f>
        <v>-3.1852305116461324E-2</v>
      </c>
      <c r="K76" s="21">
        <f t="shared" si="23"/>
        <v>8.4577290602506905E-4</v>
      </c>
      <c r="L76" s="21">
        <f t="shared" si="24"/>
        <v>1.4449518314589578</v>
      </c>
      <c r="M76" s="21">
        <f t="shared" si="25"/>
        <v>5.7915888319537527E-2</v>
      </c>
      <c r="N76" s="21">
        <f t="shared" si="26"/>
        <v>-1.0553487775834557E-2</v>
      </c>
      <c r="O76" s="21">
        <f t="shared" si="27"/>
        <v>2.7183489220902286E-3</v>
      </c>
      <c r="P76" s="21">
        <f t="shared" si="28"/>
        <v>-0.12528966074407535</v>
      </c>
      <c r="Q76" s="19">
        <f t="shared" si="29"/>
        <v>7.9853851488113328E-4</v>
      </c>
      <c r="R76" s="19">
        <f t="shared" si="30"/>
        <v>1.43414055739853</v>
      </c>
      <c r="S76" s="19">
        <f t="shared" si="31"/>
        <v>5.487218029584108E-2</v>
      </c>
      <c r="T76" s="19">
        <f t="shared" si="32"/>
        <v>-1.12680953238877E-2</v>
      </c>
      <c r="U76" s="19">
        <f t="shared" si="33"/>
        <v>3.0975160294706202E-3</v>
      </c>
      <c r="V76" s="19">
        <f t="shared" si="34"/>
        <v>-0.11955325406357362</v>
      </c>
    </row>
    <row r="77" spans="1:22" x14ac:dyDescent="0.25">
      <c r="A77" s="26">
        <f>Wellpath!E77</f>
        <v>7100</v>
      </c>
      <c r="B77" s="22">
        <v>0</v>
      </c>
      <c r="C77" s="22">
        <f>ABS(COS(Wellpath!$L77))*SIN(Wellpath!$M77)*MAX(1,SQRT(10/(Wellpath!K77-Wellpath!K76)))</f>
        <v>0.72020373636640955</v>
      </c>
      <c r="D77" s="22">
        <f>IF(ABS(Wellpath!$L77)&lt;VerticalInc,"SING",ABS(COS(Wellpath!$L77))*COS(Wellpath!$M77)/SIN(Wellpath!$L77)*MAX(1,SQRT(10/(Wellpath!K77-Wellpath!K76))))</f>
        <v>-0.84553215228893541</v>
      </c>
      <c r="E77" s="20">
        <f>IF(D77="SING",0,Model!$W$36*((drdp!B77+drdp!K77)*XYM4E!$B77+(drdp!E77+drdp!N77)*XYM4E!$C77+(drdp!H77+drdp!Q77)*XYM4E!$D77))</f>
        <v>4.7088219987239093E-3</v>
      </c>
      <c r="F77" s="20">
        <f>IF(D77="SING",(Wellpath!K78-Wellpath!K76)/2*Model!$W$36,Model!$W$36*((drdp!C77+drdp!L77)*XYM4E!$B77+(drdp!F77+drdp!O77)*XYM4E!$C77+(drdp!I77+drdp!R77)*XYM4E!$D77))</f>
        <v>6.1569539216777935E-2</v>
      </c>
      <c r="G77" s="20">
        <f>IF(D77="SING",0,Model!$W$36*((drdp!D77+drdp!M77)*XYM4E!$B77+(drdp!G77+drdp!P77)*XYM4E!$C77+(drdp!J77+drdp!S77)*XYM4E!$D77))</f>
        <v>-3.1103425717154555E-2</v>
      </c>
      <c r="H77" s="18">
        <f>IF(D77="SING",0,Model!$W$36*((drdp!B77)*XYM4E!$B77+(drdp!E77)*XYM4E!$C77+(drdp!H77)*XYM4E!$D77))</f>
        <v>4.6092619408025278E-3</v>
      </c>
      <c r="I77" s="18">
        <f>IF(D77="SING",(Wellpath!K77-Wellpath!K76)/2*Model!$W$36,Model!$W$36*((drdp!C77)*XYM4E!$B77+(drdp!F77)*XYM4E!$C77+(drdp!I77)*XYM4E!$D77))</f>
        <v>6.0267755693791371E-2</v>
      </c>
      <c r="J77" s="18">
        <f>IF(D77="SING",0,Model!$W$36*((drdp!D77)*XYM4E!$B77+(drdp!G77)*XYM4E!$C77+(drdp!J77)*XYM4E!$D77))</f>
        <v>-3.0445796512484552E-2</v>
      </c>
      <c r="K77" s="21">
        <f t="shared" si="23"/>
        <v>8.679459106407353E-4</v>
      </c>
      <c r="L77" s="21">
        <f t="shared" si="24"/>
        <v>1.4487426396183241</v>
      </c>
      <c r="M77" s="21">
        <f t="shared" si="25"/>
        <v>5.8883311410880081E-2</v>
      </c>
      <c r="N77" s="21">
        <f t="shared" si="26"/>
        <v>-1.0263567775119298E-2</v>
      </c>
      <c r="O77" s="21">
        <f t="shared" si="27"/>
        <v>2.5718884268376161E-3</v>
      </c>
      <c r="P77" s="21">
        <f t="shared" si="28"/>
        <v>-0.12720468433354384</v>
      </c>
      <c r="Q77" s="19">
        <f t="shared" si="29"/>
        <v>8.6701820166399973E-4</v>
      </c>
      <c r="R77" s="19">
        <f t="shared" si="30"/>
        <v>1.4485840338353242</v>
      </c>
      <c r="S77" s="19">
        <f t="shared" si="31"/>
        <v>5.8842834844817143E-2</v>
      </c>
      <c r="T77" s="19">
        <f t="shared" si="32"/>
        <v>-1.0275697903257578E-2</v>
      </c>
      <c r="U77" s="19">
        <f t="shared" si="33"/>
        <v>2.5780162709678153E-3</v>
      </c>
      <c r="V77" s="19">
        <f t="shared" si="34"/>
        <v>-0.12712456057019267</v>
      </c>
    </row>
    <row r="78" spans="1:22" x14ac:dyDescent="0.25">
      <c r="A78" s="26">
        <f>Wellpath!E78</f>
        <v>7102.16</v>
      </c>
      <c r="B78" s="22">
        <v>0</v>
      </c>
      <c r="C78" s="22">
        <f>ABS(COS(Wellpath!$L78))*SIN(Wellpath!$M78)*MAX(1,SQRT(10/(Wellpath!K78-Wellpath!K77)))</f>
        <v>2.8028935883250394</v>
      </c>
      <c r="D78" s="22">
        <f>IF(ABS(Wellpath!$L78)&lt;VerticalInc,"SING",ABS(COS(Wellpath!$L78))*COS(Wellpath!$M78)/SIN(Wellpath!$L78)*MAX(1,SQRT(10/(Wellpath!K78-Wellpath!K77))))</f>
        <v>-3.3051115862749758</v>
      </c>
      <c r="E78" s="20">
        <f>IF(D78="SING",0,Model!$W$36*((drdp!B78+drdp!K78)*XYM4E!$B78+(drdp!E78+drdp!N78)*XYM4E!$C78+(drdp!H78+drdp!Q78)*XYM4E!$D78))</f>
        <v>1.8009682354827864E-2</v>
      </c>
      <c r="F78" s="20">
        <f>IF(D78="SING",(Wellpath!K79-Wellpath!K77)/2*Model!$W$36,Model!$W$36*((drdp!C78+drdp!L78)*XYM4E!$B78+(drdp!F78+drdp!O78)*XYM4E!$C78+(drdp!I78+drdp!R78)*XYM4E!$D78))</f>
        <v>0.23491466615040149</v>
      </c>
      <c r="G78" s="20">
        <f>IF(D78="SING",0,Model!$W$36*((drdp!D78+drdp!M78)*XYM4E!$B78+(drdp!G78+drdp!P78)*XYM4E!$C78+(drdp!J78+drdp!S78)*XYM4E!$D78))</f>
        <v>-0.11852225539317907</v>
      </c>
      <c r="H78" s="18">
        <f>IF(D78="SING",0,Model!$W$36*((drdp!B78)*XYM4E!$B78+(drdp!E78)*XYM4E!$C78+(drdp!H78)*XYM4E!$D78))</f>
        <v>3.8900913886448019E-4</v>
      </c>
      <c r="I78" s="18">
        <f>IF(D78="SING",(Wellpath!K78-Wellpath!K77)/2*Model!$W$36,Model!$W$36*((drdp!C78)*XYM4E!$B78+(drdp!F78)*XYM4E!$C78+(drdp!I78)*XYM4E!$D78))</f>
        <v>5.0741567888512662E-3</v>
      </c>
      <c r="J78" s="18">
        <f>IF(D78="SING",0,Model!$W$36*((drdp!D78)*XYM4E!$B78+(drdp!G78)*XYM4E!$C78+(drdp!J78)*XYM4E!$D78))</f>
        <v>-2.5600807164939763E-3</v>
      </c>
      <c r="K78" s="21">
        <f t="shared" si="23"/>
        <v>1.1922945691625335E-3</v>
      </c>
      <c r="L78" s="21">
        <f t="shared" si="24"/>
        <v>1.5039275399908787</v>
      </c>
      <c r="M78" s="21">
        <f t="shared" si="25"/>
        <v>7.2930836434366042E-2</v>
      </c>
      <c r="N78" s="21">
        <f t="shared" si="26"/>
        <v>-6.0328292572601342E-3</v>
      </c>
      <c r="O78" s="21">
        <f t="shared" si="27"/>
        <v>4.3734025522867721E-4</v>
      </c>
      <c r="P78" s="21">
        <f t="shared" si="28"/>
        <v>-0.15504730039062511</v>
      </c>
      <c r="Q78" s="19">
        <f t="shared" si="29"/>
        <v>8.6809723875085542E-4</v>
      </c>
      <c r="R78" s="19">
        <f t="shared" si="30"/>
        <v>1.4487683866854419</v>
      </c>
      <c r="S78" s="19">
        <f t="shared" si="31"/>
        <v>5.8889865424155044E-2</v>
      </c>
      <c r="T78" s="19">
        <f t="shared" si="32"/>
        <v>-1.0261593881756403E-2</v>
      </c>
      <c r="U78" s="19">
        <f t="shared" si="33"/>
        <v>2.570892532042669E-3</v>
      </c>
      <c r="V78" s="19">
        <f t="shared" si="34"/>
        <v>-0.12721767458449146</v>
      </c>
    </row>
    <row r="79" spans="1:22" x14ac:dyDescent="0.25">
      <c r="A79" s="26">
        <f>Wellpath!E79</f>
        <v>7200</v>
      </c>
      <c r="B79" s="22">
        <v>0</v>
      </c>
      <c r="C79" s="22">
        <f>ABS(COS(Wellpath!$L79))*SIN(Wellpath!$M79)*MAX(1,SQRT(10/(Wellpath!K79-Wellpath!K78)))</f>
        <v>0.68266439550270719</v>
      </c>
      <c r="D79" s="22">
        <f>IF(ABS(Wellpath!$L79)&lt;VerticalInc,"SING",ABS(COS(Wellpath!$L79))*COS(Wellpath!$M79)/SIN(Wellpath!$L79)*MAX(1,SQRT(10/(Wellpath!K79-Wellpath!K78))))</f>
        <v>-1.0093725543826066</v>
      </c>
      <c r="E79" s="20">
        <f>IF(D79="SING",0,Model!$W$36*((drdp!B79+drdp!K79)*XYM4E!$B79+(drdp!E79+drdp!N79)*XYM4E!$C79+(drdp!H79+drdp!Q79)*XYM4E!$D79))</f>
        <v>9.2881920009823572E-3</v>
      </c>
      <c r="F79" s="20">
        <f>IF(D79="SING",(Wellpath!K80-Wellpath!K78)/2*Model!$W$36,Model!$W$36*((drdp!C79+drdp!L79)*XYM4E!$B79+(drdp!F79+drdp!O79)*XYM4E!$C79+(drdp!I79+drdp!R79)*XYM4E!$D79))</f>
        <v>0.12317671581659337</v>
      </c>
      <c r="G79" s="20">
        <f>IF(D79="SING",0,Model!$W$36*((drdp!D79+drdp!M79)*XYM4E!$B79+(drdp!G79+drdp!P79)*XYM4E!$C79+(drdp!J79+drdp!S79)*XYM4E!$D79))</f>
        <v>-5.5425919472119986E-2</v>
      </c>
      <c r="H79" s="18">
        <f>IF(D79="SING",0,Model!$W$36*((drdp!B79)*XYM4E!$B79+(drdp!E79)*XYM4E!$C79+(drdp!H79)*XYM4E!$D79))</f>
        <v>4.5933921622326535E-3</v>
      </c>
      <c r="I79" s="18">
        <f>IF(D79="SING",(Wellpath!K79-Wellpath!K78)/2*Model!$W$36,Model!$W$36*((drdp!C79)*XYM4E!$B79+(drdp!F79)*XYM4E!$C79+(drdp!I79)*XYM4E!$D79))</f>
        <v>6.0915941546175835E-2</v>
      </c>
      <c r="J79" s="18">
        <f>IF(D79="SING",0,Model!$W$36*((drdp!D79)*XYM4E!$B79+(drdp!G79)*XYM4E!$C79+(drdp!J79)*XYM4E!$D79))</f>
        <v>-2.7410392039790683E-2</v>
      </c>
      <c r="K79" s="21">
        <f t="shared" si="23"/>
        <v>1.278565079809646E-3</v>
      </c>
      <c r="L79" s="21">
        <f t="shared" si="24"/>
        <v>1.5191000433102404</v>
      </c>
      <c r="M79" s="21">
        <f t="shared" si="25"/>
        <v>7.6002868983695973E-2</v>
      </c>
      <c r="N79" s="21">
        <f t="shared" si="26"/>
        <v>-4.8887402707051743E-3</v>
      </c>
      <c r="O79" s="21">
        <f t="shared" si="27"/>
        <v>-7.7466326659359928E-5</v>
      </c>
      <c r="P79" s="21">
        <f t="shared" si="28"/>
        <v>-0.16187448312231584</v>
      </c>
      <c r="Q79" s="19">
        <f t="shared" si="29"/>
        <v>1.2133938207185939E-3</v>
      </c>
      <c r="R79" s="19">
        <f t="shared" si="30"/>
        <v>1.5076382919253357</v>
      </c>
      <c r="S79" s="19">
        <f t="shared" si="31"/>
        <v>7.3682166026141069E-2</v>
      </c>
      <c r="T79" s="19">
        <f t="shared" si="32"/>
        <v>-5.7530184488069078E-3</v>
      </c>
      <c r="U79" s="19">
        <f t="shared" si="33"/>
        <v>3.1143357526937837E-4</v>
      </c>
      <c r="V79" s="19">
        <f t="shared" si="34"/>
        <v>-0.15671703022987876</v>
      </c>
    </row>
    <row r="80" spans="1:22" x14ac:dyDescent="0.25">
      <c r="A80" s="26">
        <f>Wellpath!E80</f>
        <v>7300</v>
      </c>
      <c r="B80" s="22">
        <v>0</v>
      </c>
      <c r="C80" s="22">
        <f>ABS(COS(Wellpath!$L80))*SIN(Wellpath!$M80)*MAX(1,SQRT(10/(Wellpath!K80-Wellpath!K79)))</f>
        <v>0.63349080830731852</v>
      </c>
      <c r="D80" s="22">
        <f>IF(ABS(Wellpath!$L80)&lt;VerticalInc,"SING",ABS(COS(Wellpath!$L80))*COS(Wellpath!$M80)/SIN(Wellpath!$L80)*MAX(1,SQRT(10/(Wellpath!K80-Wellpath!K79))))</f>
        <v>-1.1742737556059573</v>
      </c>
      <c r="E80" s="20">
        <f>IF(D80="SING",0,Model!$W$36*((drdp!B80+drdp!K80)*XYM4E!$B80+(drdp!E80+drdp!N80)*XYM4E!$C80+(drdp!H80+drdp!Q80)*XYM4E!$D80))</f>
        <v>9.2899692385270405E-3</v>
      </c>
      <c r="F80" s="20">
        <f>IF(D80="SING",(Wellpath!K81-Wellpath!K79)/2*Model!$W$36,Model!$W$36*((drdp!C80+drdp!L80)*XYM4E!$B80+(drdp!F80+drdp!O80)*XYM4E!$C80+(drdp!I80+drdp!R80)*XYM4E!$D80))</f>
        <v>0.12806785672929338</v>
      </c>
      <c r="G80" s="20">
        <f>IF(D80="SING",0,Model!$W$36*((drdp!D80+drdp!M80)*XYM4E!$B80+(drdp!G80+drdp!P80)*XYM4E!$C80+(drdp!J80+drdp!S80)*XYM4E!$D80))</f>
        <v>-5.0718321420359119E-2</v>
      </c>
      <c r="H80" s="18">
        <f>IF(D80="SING",0,Model!$W$36*((drdp!B80)*XYM4E!$B80+(drdp!E80)*XYM4E!$C80+(drdp!H80)*XYM4E!$D80))</f>
        <v>4.6449846192635202E-3</v>
      </c>
      <c r="I80" s="18">
        <f>IF(D80="SING",(Wellpath!K80-Wellpath!K79)/2*Model!$W$36,Model!$W$36*((drdp!C80)*XYM4E!$B80+(drdp!F80)*XYM4E!$C80+(drdp!I80)*XYM4E!$D80))</f>
        <v>6.4033928364646692E-2</v>
      </c>
      <c r="J80" s="18">
        <f>IF(D80="SING",0,Model!$W$36*((drdp!D80)*XYM4E!$B80+(drdp!G80)*XYM4E!$C80+(drdp!J80)*XYM4E!$D80))</f>
        <v>-2.535916071017956E-2</v>
      </c>
      <c r="K80" s="21">
        <f t="shared" si="23"/>
        <v>1.3648686082624248E-3</v>
      </c>
      <c r="L80" s="21">
        <f t="shared" si="24"/>
        <v>1.5355014192374752</v>
      </c>
      <c r="M80" s="21">
        <f t="shared" si="25"/>
        <v>7.8575217111394827E-2</v>
      </c>
      <c r="N80" s="21">
        <f t="shared" si="26"/>
        <v>-3.6989938212459508E-3</v>
      </c>
      <c r="O80" s="21">
        <f t="shared" si="27"/>
        <v>-5.4863797248422318E-4</v>
      </c>
      <c r="P80" s="21">
        <f t="shared" si="28"/>
        <v>-0.16836986984352864</v>
      </c>
      <c r="Q80" s="19">
        <f t="shared" si="29"/>
        <v>1.3001409619228406E-3</v>
      </c>
      <c r="R80" s="19">
        <f t="shared" si="30"/>
        <v>1.5232003872920492</v>
      </c>
      <c r="S80" s="19">
        <f t="shared" si="31"/>
        <v>7.6645956015620686E-2</v>
      </c>
      <c r="T80" s="19">
        <f t="shared" si="32"/>
        <v>-4.591303658340368E-3</v>
      </c>
      <c r="U80" s="19">
        <f t="shared" si="33"/>
        <v>-1.9525923811557574E-4</v>
      </c>
      <c r="V80" s="19">
        <f t="shared" si="34"/>
        <v>-0.16349832980261902</v>
      </c>
    </row>
    <row r="81" spans="1:22" x14ac:dyDescent="0.25">
      <c r="A81" s="26">
        <f>Wellpath!E81</f>
        <v>7400</v>
      </c>
      <c r="B81" s="22">
        <v>0</v>
      </c>
      <c r="C81" s="22">
        <f>ABS(COS(Wellpath!$L81))*SIN(Wellpath!$M81)*MAX(1,SQRT(10/(Wellpath!K81-Wellpath!K80)))</f>
        <v>0.57272363371118806</v>
      </c>
      <c r="D81" s="22">
        <f>IF(ABS(Wellpath!$L81)&lt;VerticalInc,"SING",ABS(COS(Wellpath!$L81))*COS(Wellpath!$M81)/SIN(Wellpath!$L81)*MAX(1,SQRT(10/(Wellpath!K81-Wellpath!K80))))</f>
        <v>-1.3296181709320916</v>
      </c>
      <c r="E81" s="20">
        <f>IF(D81="SING",0,Model!$W$36*((drdp!B81+drdp!K81)*XYM4E!$B81+(drdp!E81+drdp!N81)*XYM4E!$C81+(drdp!H81+drdp!Q81)*XYM4E!$D81))</f>
        <v>8.9332680630795913E-3</v>
      </c>
      <c r="F81" s="20">
        <f>IF(D81="SING",(Wellpath!K82-Wellpath!K80)/2*Model!$W$36,Model!$W$36*((drdp!C81+drdp!L81)*XYM4E!$B81+(drdp!F81+drdp!O81)*XYM4E!$C81+(drdp!I81+drdp!R81)*XYM4E!$D81))</f>
        <v>0.13106567935000066</v>
      </c>
      <c r="G81" s="20">
        <f>IF(D81="SING",0,Model!$W$36*((drdp!D81+drdp!M81)*XYM4E!$B81+(drdp!G81+drdp!P81)*XYM4E!$C81+(drdp!J81+drdp!S81)*XYM4E!$D81))</f>
        <v>-4.503657464325999E-2</v>
      </c>
      <c r="H81" s="18">
        <f>IF(D81="SING",0,Model!$W$36*((drdp!B81)*XYM4E!$B81+(drdp!E81)*XYM4E!$C81+(drdp!H81)*XYM4E!$D81))</f>
        <v>4.4666340315397957E-3</v>
      </c>
      <c r="I81" s="18">
        <f>IF(D81="SING",(Wellpath!K81-Wellpath!K80)/2*Model!$W$36,Model!$W$36*((drdp!C81)*XYM4E!$B81+(drdp!F81)*XYM4E!$C81+(drdp!I81)*XYM4E!$D81))</f>
        <v>6.5532839675000329E-2</v>
      </c>
      <c r="J81" s="18">
        <f>IF(D81="SING",0,Model!$W$36*((drdp!D81)*XYM4E!$B81+(drdp!G81)*XYM4E!$C81+(drdp!J81)*XYM4E!$D81))</f>
        <v>-2.2518287321629995E-2</v>
      </c>
      <c r="K81" s="21">
        <f t="shared" si="23"/>
        <v>1.4446718865492626E-3</v>
      </c>
      <c r="L81" s="21">
        <f t="shared" si="24"/>
        <v>1.5526796315409523</v>
      </c>
      <c r="M81" s="21">
        <f t="shared" si="25"/>
        <v>8.0603510166992756E-2</v>
      </c>
      <c r="N81" s="21">
        <f t="shared" si="26"/>
        <v>-2.5281489737427596E-3</v>
      </c>
      <c r="O81" s="21">
        <f t="shared" si="27"/>
        <v>-9.5096176641535778E-4</v>
      </c>
      <c r="P81" s="21">
        <f t="shared" si="28"/>
        <v>-0.17427261909474454</v>
      </c>
      <c r="Q81" s="19">
        <f t="shared" si="29"/>
        <v>1.3848194278341342E-3</v>
      </c>
      <c r="R81" s="19">
        <f t="shared" si="30"/>
        <v>1.5397959723133445</v>
      </c>
      <c r="S81" s="19">
        <f t="shared" si="31"/>
        <v>7.9082290375294309E-2</v>
      </c>
      <c r="T81" s="19">
        <f t="shared" si="32"/>
        <v>-3.4062826093701529E-3</v>
      </c>
      <c r="U81" s="19">
        <f t="shared" si="33"/>
        <v>-6.4921892096700688E-4</v>
      </c>
      <c r="V81" s="19">
        <f t="shared" si="34"/>
        <v>-0.16984555715633262</v>
      </c>
    </row>
    <row r="82" spans="1:22" x14ac:dyDescent="0.25">
      <c r="A82" s="26">
        <f>Wellpath!E82</f>
        <v>7500</v>
      </c>
      <c r="B82" s="22">
        <v>0</v>
      </c>
      <c r="C82" s="22">
        <f>ABS(COS(Wellpath!$L82))*SIN(Wellpath!$M82)*MAX(1,SQRT(10/(Wellpath!K82-Wellpath!K81)))</f>
        <v>0.50151183453775361</v>
      </c>
      <c r="D82" s="22">
        <f>IF(ABS(Wellpath!$L82)&lt;VerticalInc,"SING",ABS(COS(Wellpath!$L82))*COS(Wellpath!$M82)/SIN(Wellpath!$L82)*MAX(1,SQRT(10/(Wellpath!K82-Wellpath!K81))))</f>
        <v>-1.4638450644128544</v>
      </c>
      <c r="E82" s="20">
        <f>IF(D82="SING",0,Model!$W$36*((drdp!B82+drdp!K82)*XYM4E!$B82+(drdp!E82+drdp!N82)*XYM4E!$C82+(drdp!H82+drdp!Q82)*XYM4E!$D82))</f>
        <v>8.3300639192702315E-3</v>
      </c>
      <c r="F82" s="20">
        <f>IF(D82="SING",(Wellpath!K83-Wellpath!K81)/2*Model!$W$36,Model!$W$36*((drdp!C82+drdp!L82)*XYM4E!$B82+(drdp!F82+drdp!O82)*XYM4E!$C82+(drdp!I82+drdp!R82)*XYM4E!$D82))</f>
        <v>0.13345062728358625</v>
      </c>
      <c r="G82" s="20">
        <f>IF(D82="SING",0,Model!$W$36*((drdp!D82+drdp!M82)*XYM4E!$B82+(drdp!G82+drdp!P82)*XYM4E!$C82+(drdp!J82+drdp!S82)*XYM4E!$D82))</f>
        <v>-3.9059373838260004E-2</v>
      </c>
      <c r="H82" s="18">
        <f>IF(D82="SING",0,Model!$W$36*((drdp!B82)*XYM4E!$B82+(drdp!E82)*XYM4E!$C82+(drdp!H82)*XYM4E!$D82))</f>
        <v>4.1650319596351158E-3</v>
      </c>
      <c r="I82" s="18">
        <f>IF(D82="SING",(Wellpath!K82-Wellpath!K81)/2*Model!$W$36,Model!$W$36*((drdp!C82)*XYM4E!$B82+(drdp!F82)*XYM4E!$C82+(drdp!I82)*XYM4E!$D82))</f>
        <v>6.6725313641793127E-2</v>
      </c>
      <c r="J82" s="18">
        <f>IF(D82="SING",0,Model!$W$36*((drdp!D82)*XYM4E!$B82+(drdp!G82)*XYM4E!$C82+(drdp!J82)*XYM4E!$D82))</f>
        <v>-1.9529686919130002E-2</v>
      </c>
      <c r="K82" s="21">
        <f t="shared" si="23"/>
        <v>1.5140618514483904E-3</v>
      </c>
      <c r="L82" s="21">
        <f t="shared" si="24"/>
        <v>1.5704887014633351</v>
      </c>
      <c r="M82" s="21">
        <f t="shared" si="25"/>
        <v>8.2129144851629712E-2</v>
      </c>
      <c r="N82" s="21">
        <f t="shared" si="26"/>
        <v>-1.4164967184037783E-3</v>
      </c>
      <c r="O82" s="21">
        <f t="shared" si="27"/>
        <v>-1.2763288471347349E-3</v>
      </c>
      <c r="P82" s="21">
        <f t="shared" si="28"/>
        <v>-0.17948511703476444</v>
      </c>
      <c r="Q82" s="19">
        <f t="shared" si="29"/>
        <v>1.4620193777740446E-3</v>
      </c>
      <c r="R82" s="19">
        <f t="shared" si="30"/>
        <v>1.5571318990215479</v>
      </c>
      <c r="S82" s="19">
        <f t="shared" si="31"/>
        <v>8.0984918838151995E-2</v>
      </c>
      <c r="T82" s="19">
        <f t="shared" si="32"/>
        <v>-2.2502359099080141E-3</v>
      </c>
      <c r="U82" s="19">
        <f t="shared" si="33"/>
        <v>-1.0323035365952021E-3</v>
      </c>
      <c r="V82" s="19">
        <f t="shared" si="34"/>
        <v>-0.1755757435797495</v>
      </c>
    </row>
    <row r="83" spans="1:22" x14ac:dyDescent="0.25">
      <c r="A83" s="26">
        <f>Wellpath!E83</f>
        <v>7600</v>
      </c>
      <c r="B83" s="22">
        <v>0</v>
      </c>
      <c r="C83" s="22">
        <f>ABS(COS(Wellpath!$L83))*SIN(Wellpath!$M83)*MAX(1,SQRT(10/(Wellpath!K83-Wellpath!K82)))</f>
        <v>0.42225806776296904</v>
      </c>
      <c r="D83" s="22">
        <f>IF(ABS(Wellpath!$L83)&lt;VerticalInc,"SING",ABS(COS(Wellpath!$L83))*COS(Wellpath!$M83)/SIN(Wellpath!$L83)*MAX(1,SQRT(10/(Wellpath!K83-Wellpath!K82))))</f>
        <v>-1.5680847785703655</v>
      </c>
      <c r="E83" s="20">
        <f>IF(D83="SING",0,Model!$W$36*((drdp!B83+drdp!K83)*XYM4E!$B83+(drdp!E83+drdp!N83)*XYM4E!$C83+(drdp!H83+drdp!Q83)*XYM4E!$D83))</f>
        <v>7.4807135507124955E-3</v>
      </c>
      <c r="F83" s="20">
        <f>IF(D83="SING",(Wellpath!K84-Wellpath!K82)/2*Model!$W$36,Model!$W$36*((drdp!C83+drdp!L83)*XYM4E!$B83+(drdp!F83+drdp!O83)*XYM4E!$C83+(drdp!I83+drdp!R83)*XYM4E!$D83))</f>
        <v>0.13521993606393362</v>
      </c>
      <c r="G83" s="20">
        <f>IF(D83="SING",0,Model!$W$36*((drdp!D83+drdp!M83)*XYM4E!$B83+(drdp!G83+drdp!P83)*XYM4E!$C83+(drdp!J83+drdp!S83)*XYM4E!$D83))</f>
        <v>-3.284576046899635E-2</v>
      </c>
      <c r="H83" s="18">
        <f>IF(D83="SING",0,Model!$W$36*((drdp!B83)*XYM4E!$B83+(drdp!E83)*XYM4E!$C83+(drdp!H83)*XYM4E!$D83))</f>
        <v>3.7403567753562478E-3</v>
      </c>
      <c r="I83" s="18">
        <f>IF(D83="SING",(Wellpath!K83-Wellpath!K82)/2*Model!$W$36,Model!$W$36*((drdp!C83)*XYM4E!$B83+(drdp!F83)*XYM4E!$C83+(drdp!I83)*XYM4E!$D83))</f>
        <v>6.7609968031966811E-2</v>
      </c>
      <c r="J83" s="18">
        <f>IF(D83="SING",0,Model!$W$36*((drdp!D83)*XYM4E!$B83+(drdp!G83)*XYM4E!$C83+(drdp!J83)*XYM4E!$D83))</f>
        <v>-1.6422880234498175E-2</v>
      </c>
      <c r="K83" s="21">
        <f t="shared" si="23"/>
        <v>1.570022926676204E-3</v>
      </c>
      <c r="L83" s="21">
        <f t="shared" si="24"/>
        <v>1.5887731325724694</v>
      </c>
      <c r="M83" s="21">
        <f t="shared" si="25"/>
        <v>8.3207988832416396E-2</v>
      </c>
      <c r="N83" s="21">
        <f t="shared" si="26"/>
        <v>-4.0495511036383268E-4</v>
      </c>
      <c r="O83" s="21">
        <f t="shared" si="27"/>
        <v>-1.5220385725586128E-3</v>
      </c>
      <c r="P83" s="21">
        <f t="shared" si="28"/>
        <v>-0.18392651866535339</v>
      </c>
      <c r="Q83" s="19">
        <f t="shared" si="29"/>
        <v>1.5280521202553439E-3</v>
      </c>
      <c r="R83" s="19">
        <f t="shared" si="30"/>
        <v>1.5750598092406187</v>
      </c>
      <c r="S83" s="19">
        <f t="shared" si="31"/>
        <v>8.239885584682638E-2</v>
      </c>
      <c r="T83" s="19">
        <f t="shared" si="32"/>
        <v>-1.163611316393792E-3</v>
      </c>
      <c r="U83" s="19">
        <f t="shared" si="33"/>
        <v>-1.3377562784907043E-3</v>
      </c>
      <c r="V83" s="19">
        <f t="shared" si="34"/>
        <v>-0.18059546744241167</v>
      </c>
    </row>
    <row r="84" spans="1:22" x14ac:dyDescent="0.25">
      <c r="A84" s="26">
        <f>Wellpath!E84</f>
        <v>7700</v>
      </c>
      <c r="B84" s="22">
        <v>0</v>
      </c>
      <c r="C84" s="22">
        <f>ABS(COS(Wellpath!$L84))*SIN(Wellpath!$M84)*MAX(1,SQRT(10/(Wellpath!K84-Wellpath!K83)))</f>
        <v>0.3376826482175746</v>
      </c>
      <c r="D84" s="22">
        <f>IF(ABS(Wellpath!$L84)&lt;VerticalInc,"SING",ABS(COS(Wellpath!$L84))*COS(Wellpath!$M84)/SIN(Wellpath!$L84)*MAX(1,SQRT(10/(Wellpath!K84-Wellpath!K83))))</f>
        <v>-1.6345890906053133</v>
      </c>
      <c r="E84" s="20">
        <f>IF(D84="SING",0,Model!$W$36*((drdp!B84+drdp!K84)*XYM4E!$B84+(drdp!E84+drdp!N84)*XYM4E!$C84+(drdp!H84+drdp!Q84)*XYM4E!$D84))</f>
        <v>6.4062496083301997E-3</v>
      </c>
      <c r="F84" s="20">
        <f>IF(D84="SING",(Wellpath!K85-Wellpath!K83)/2*Model!$W$36,Model!$W$36*((drdp!C84+drdp!L84)*XYM4E!$B84+(drdp!F84+drdp!O84)*XYM4E!$C84+(drdp!I84+drdp!R84)*XYM4E!$D84))</f>
        <v>0.13631793347377968</v>
      </c>
      <c r="G84" s="20">
        <f>IF(D84="SING",0,Model!$W$36*((drdp!D84+drdp!M84)*XYM4E!$B84+(drdp!G84+drdp!P84)*XYM4E!$C84+(drdp!J84+drdp!S84)*XYM4E!$D84))</f>
        <v>-2.6472052480575173E-2</v>
      </c>
      <c r="H84" s="18">
        <f>IF(D84="SING",0,Model!$W$36*((drdp!B84)*XYM4E!$B84+(drdp!E84)*XYM4E!$C84+(drdp!H84)*XYM4E!$D84))</f>
        <v>3.2031248041650999E-3</v>
      </c>
      <c r="I84" s="18">
        <f>IF(D84="SING",(Wellpath!K84-Wellpath!K83)/2*Model!$W$36,Model!$W$36*((drdp!C84)*XYM4E!$B84+(drdp!F84)*XYM4E!$C84+(drdp!I84)*XYM4E!$D84))</f>
        <v>6.8158966736889842E-2</v>
      </c>
      <c r="J84" s="18">
        <f>IF(D84="SING",0,Model!$W$36*((drdp!D84)*XYM4E!$B84+(drdp!G84)*XYM4E!$C84+(drdp!J84)*XYM4E!$D84))</f>
        <v>-1.3236026240287586E-2</v>
      </c>
      <c r="K84" s="21">
        <f t="shared" si="23"/>
        <v>1.6110629607204348E-3</v>
      </c>
      <c r="L84" s="21">
        <f t="shared" si="24"/>
        <v>1.6073557115590313</v>
      </c>
      <c r="M84" s="21">
        <f t="shared" si="25"/>
        <v>8.3908758394950725E-2</v>
      </c>
      <c r="N84" s="21">
        <f t="shared" si="26"/>
        <v>4.6833159756095059E-4</v>
      </c>
      <c r="O84" s="21">
        <f t="shared" si="27"/>
        <v>-1.6916251483939939E-3</v>
      </c>
      <c r="P84" s="21">
        <f t="shared" si="28"/>
        <v>-0.18753513415431486</v>
      </c>
      <c r="Q84" s="19">
        <f t="shared" si="29"/>
        <v>1.5802829351872617E-3</v>
      </c>
      <c r="R84" s="19">
        <f t="shared" si="30"/>
        <v>1.59341877731911</v>
      </c>
      <c r="S84" s="19">
        <f t="shared" si="31"/>
        <v>8.3383181223049982E-2</v>
      </c>
      <c r="T84" s="19">
        <f t="shared" si="32"/>
        <v>-1.8663343338263687E-4</v>
      </c>
      <c r="U84" s="19">
        <f t="shared" si="33"/>
        <v>-1.5644352165174581E-3</v>
      </c>
      <c r="V84" s="19">
        <f t="shared" si="34"/>
        <v>-0.18482867253759375</v>
      </c>
    </row>
    <row r="85" spans="1:22" x14ac:dyDescent="0.25">
      <c r="A85" s="26">
        <f>Wellpath!E85</f>
        <v>7800</v>
      </c>
      <c r="B85" s="22">
        <v>0</v>
      </c>
      <c r="C85" s="22">
        <f>ABS(COS(Wellpath!$L85))*SIN(Wellpath!$M85)*MAX(1,SQRT(10/(Wellpath!K85-Wellpath!K84)))</f>
        <v>0.25089440231365268</v>
      </c>
      <c r="D85" s="22">
        <f>IF(ABS(Wellpath!$L85)&lt;VerticalInc,"SING",ABS(COS(Wellpath!$L85))*COS(Wellpath!$M85)/SIN(Wellpath!$L85)*MAX(1,SQRT(10/(Wellpath!K85-Wellpath!K84))))</f>
        <v>-1.661880321632494</v>
      </c>
      <c r="E85" s="20">
        <f>IF(D85="SING",0,Model!$W$36*((drdp!B85+drdp!K85)*XYM4E!$B85+(drdp!E85+drdp!N85)*XYM4E!$C85+(drdp!H85+drdp!Q85)*XYM4E!$D85))</f>
        <v>5.1146522501141134E-3</v>
      </c>
      <c r="F85" s="20">
        <f>IF(D85="SING",(Wellpath!K86-Wellpath!K84)/2*Model!$W$36,Model!$W$36*((drdp!C85+drdp!L85)*XYM4E!$B85+(drdp!F85+drdp!O85)*XYM4E!$C85+(drdp!I85+drdp!R85)*XYM4E!$D85))</f>
        <v>0.13674787124838486</v>
      </c>
      <c r="G85" s="20">
        <f>IF(D85="SING",0,Model!$W$36*((drdp!D85+drdp!M85)*XYM4E!$B85+(drdp!G85+drdp!P85)*XYM4E!$C85+(drdp!J85+drdp!S85)*XYM4E!$D85))</f>
        <v>-1.9984159371805189E-2</v>
      </c>
      <c r="H85" s="18">
        <f>IF(D85="SING",0,Model!$W$36*((drdp!B85)*XYM4E!$B85+(drdp!E85)*XYM4E!$C85+(drdp!H85)*XYM4E!$D85))</f>
        <v>2.5573261250570567E-3</v>
      </c>
      <c r="I85" s="18">
        <f>IF(D85="SING",(Wellpath!K85-Wellpath!K84)/2*Model!$W$36,Model!$W$36*((drdp!C85)*XYM4E!$B85+(drdp!F85)*XYM4E!$C85+(drdp!I85)*XYM4E!$D85))</f>
        <v>6.8373935624192431E-2</v>
      </c>
      <c r="J85" s="18">
        <f>IF(D85="SING",0,Model!$W$36*((drdp!D85)*XYM4E!$B85+(drdp!G85)*XYM4E!$C85+(drdp!J85)*XYM4E!$D85))</f>
        <v>-9.9920796859025943E-3</v>
      </c>
      <c r="K85" s="21">
        <f t="shared" si="23"/>
        <v>1.6372226283600322E-3</v>
      </c>
      <c r="L85" s="21">
        <f t="shared" si="24"/>
        <v>1.6260556918499962</v>
      </c>
      <c r="M85" s="21">
        <f t="shared" si="25"/>
        <v>8.4308125020748428E-2</v>
      </c>
      <c r="N85" s="21">
        <f t="shared" si="26"/>
        <v>1.1677494049398174E-3</v>
      </c>
      <c r="O85" s="21">
        <f t="shared" si="27"/>
        <v>-1.7938371740916365E-3</v>
      </c>
      <c r="P85" s="21">
        <f t="shared" si="28"/>
        <v>-0.19026792540709767</v>
      </c>
      <c r="Q85" s="19">
        <f t="shared" si="29"/>
        <v>1.6176028776303342E-3</v>
      </c>
      <c r="R85" s="19">
        <f t="shared" si="30"/>
        <v>1.6120307066317725</v>
      </c>
      <c r="S85" s="19">
        <f t="shared" si="31"/>
        <v>8.4008600051400151E-2</v>
      </c>
      <c r="T85" s="19">
        <f t="shared" si="32"/>
        <v>6.4318604940566729E-4</v>
      </c>
      <c r="U85" s="19">
        <f t="shared" si="33"/>
        <v>-1.7171781548184046E-3</v>
      </c>
      <c r="V85" s="19">
        <f t="shared" si="34"/>
        <v>-0.18821833196751056</v>
      </c>
    </row>
    <row r="86" spans="1:22" x14ac:dyDescent="0.25">
      <c r="A86" s="26">
        <f>Wellpath!E86</f>
        <v>7900</v>
      </c>
      <c r="B86" s="22">
        <v>0</v>
      </c>
      <c r="C86" s="22">
        <f>ABS(COS(Wellpath!$L86))*SIN(Wellpath!$M86)*MAX(1,SQRT(10/(Wellpath!K86-Wellpath!K85)))</f>
        <v>0.16537604042843598</v>
      </c>
      <c r="D86" s="22">
        <f>IF(ABS(Wellpath!$L86)&lt;VerticalInc,"SING",ABS(COS(Wellpath!$L86))*COS(Wellpath!$M86)/SIN(Wellpath!$L86)*MAX(1,SQRT(10/(Wellpath!K86-Wellpath!K85))))</f>
        <v>-1.65208487061965</v>
      </c>
      <c r="E86" s="20">
        <f>IF(D86="SING",0,Model!$W$36*((drdp!B86+drdp!K86)*XYM4E!$B86+(drdp!E86+drdp!N86)*XYM4E!$C86+(drdp!H86+drdp!Q86)*XYM4E!$D86))</f>
        <v>3.632132915468521E-3</v>
      </c>
      <c r="F86" s="20">
        <f>IF(D86="SING",(Wellpath!K87-Wellpath!K85)/2*Model!$W$36,Model!$W$36*((drdp!C86+drdp!L86)*XYM4E!$B86+(drdp!F86+drdp!O86)*XYM4E!$C86+(drdp!I86+drdp!R86)*XYM4E!$D86))</f>
        <v>0.13650016273943191</v>
      </c>
      <c r="G86" s="20">
        <f>IF(D86="SING",0,Model!$W$36*((drdp!D86+drdp!M86)*XYM4E!$B86+(drdp!G86+drdp!P86)*XYM4E!$C86+(drdp!J86+drdp!S86)*XYM4E!$D86))</f>
        <v>-1.3478639716531716E-2</v>
      </c>
      <c r="H86" s="18">
        <f>IF(D86="SING",0,Model!$W$36*((drdp!B86)*XYM4E!$B86+(drdp!E86)*XYM4E!$C86+(drdp!H86)*XYM4E!$D86))</f>
        <v>1.8160664577342605E-3</v>
      </c>
      <c r="I86" s="18">
        <f>IF(D86="SING",(Wellpath!K86-Wellpath!K85)/2*Model!$W$36,Model!$W$36*((drdp!C86)*XYM4E!$B86+(drdp!F86)*XYM4E!$C86+(drdp!I86)*XYM4E!$D86))</f>
        <v>6.8250081369715956E-2</v>
      </c>
      <c r="J86" s="18">
        <f>IF(D86="SING",0,Model!$W$36*((drdp!D86)*XYM4E!$B86+(drdp!G86)*XYM4E!$C86+(drdp!J86)*XYM4E!$D86))</f>
        <v>-6.7393198582658582E-3</v>
      </c>
      <c r="K86" s="21">
        <f t="shared" si="23"/>
        <v>1.650415017875662E-3</v>
      </c>
      <c r="L86" s="21">
        <f t="shared" si="24"/>
        <v>1.6446879862778876</v>
      </c>
      <c r="M86" s="21">
        <f t="shared" si="25"/>
        <v>8.4489798749356498E-2</v>
      </c>
      <c r="N86" s="21">
        <f t="shared" si="26"/>
        <v>1.6635361389925178E-3</v>
      </c>
      <c r="O86" s="21">
        <f t="shared" si="27"/>
        <v>-1.8427933850617927E-3</v>
      </c>
      <c r="P86" s="21">
        <f t="shared" si="28"/>
        <v>-0.19210776192191042</v>
      </c>
      <c r="Q86" s="19">
        <f t="shared" si="29"/>
        <v>1.6405207257389398E-3</v>
      </c>
      <c r="R86" s="19">
        <f t="shared" si="30"/>
        <v>1.630713765456969</v>
      </c>
      <c r="S86" s="19">
        <f t="shared" si="31"/>
        <v>8.4353543452900442E-2</v>
      </c>
      <c r="T86" s="19">
        <f t="shared" si="32"/>
        <v>1.2916960884529925E-3</v>
      </c>
      <c r="U86" s="19">
        <f t="shared" si="33"/>
        <v>-1.8060762268341756E-3</v>
      </c>
      <c r="V86" s="19">
        <f t="shared" si="34"/>
        <v>-0.19072788453580086</v>
      </c>
    </row>
    <row r="87" spans="1:22" x14ac:dyDescent="0.25">
      <c r="A87" s="26">
        <f>Wellpath!E87</f>
        <v>8000</v>
      </c>
      <c r="B87" s="22">
        <v>0</v>
      </c>
      <c r="C87" s="22">
        <f>ABS(COS(Wellpath!$L87))*SIN(Wellpath!$M87)*MAX(1,SQRT(10/(Wellpath!K87-Wellpath!K86)))</f>
        <v>8.3736413705070137E-2</v>
      </c>
      <c r="D87" s="22">
        <f>IF(ABS(Wellpath!$L87)&lt;VerticalInc,"SING",ABS(COS(Wellpath!$L87))*COS(Wellpath!$M87)/SIN(Wellpath!$L87)*MAX(1,SQRT(10/(Wellpath!K87-Wellpath!K86))))</f>
        <v>-1.6093865318500649</v>
      </c>
      <c r="E87" s="20">
        <f>IF(D87="SING",0,Model!$W$36*((drdp!B87+drdp!K87)*XYM4E!$B87+(drdp!E87+drdp!N87)*XYM4E!$C87+(drdp!H87+drdp!Q87)*XYM4E!$D87))</f>
        <v>1.9876959654785164E-3</v>
      </c>
      <c r="F87" s="20">
        <f>IF(D87="SING",(Wellpath!K88-Wellpath!K86)/2*Model!$W$36,Model!$W$36*((drdp!C87+drdp!L87)*XYM4E!$B87+(drdp!F87+drdp!O87)*XYM4E!$C87+(drdp!I87+drdp!R87)*XYM4E!$D87))</f>
        <v>0.13554284296584918</v>
      </c>
      <c r="G87" s="20">
        <f>IF(D87="SING",0,Model!$W$36*((drdp!D87+drdp!M87)*XYM4E!$B87+(drdp!G87+drdp!P87)*XYM4E!$C87+(drdp!J87+drdp!S87)*XYM4E!$D87))</f>
        <v>-7.0282176609435228E-3</v>
      </c>
      <c r="H87" s="18">
        <f>IF(D87="SING",0,Model!$W$36*((drdp!B87)*XYM4E!$B87+(drdp!E87)*XYM4E!$C87+(drdp!H87)*XYM4E!$D87))</f>
        <v>9.938479827392582E-4</v>
      </c>
      <c r="I87" s="18">
        <f>IF(D87="SING",(Wellpath!K87-Wellpath!K86)/2*Model!$W$36,Model!$W$36*((drdp!C87)*XYM4E!$B87+(drdp!F87)*XYM4E!$C87+(drdp!I87)*XYM4E!$D87))</f>
        <v>6.7771421482924588E-2</v>
      </c>
      <c r="J87" s="18">
        <f>IF(D87="SING",0,Model!$W$36*((drdp!D87)*XYM4E!$B87+(drdp!G87)*XYM4E!$C87+(drdp!J87)*XYM4E!$D87))</f>
        <v>-3.5141088304717614E-3</v>
      </c>
      <c r="K87" s="21">
        <f t="shared" si="23"/>
        <v>1.6543659531268416E-3</v>
      </c>
      <c r="L87" s="21">
        <f t="shared" si="24"/>
        <v>1.6630598485571524</v>
      </c>
      <c r="M87" s="21">
        <f t="shared" si="25"/>
        <v>8.4539194592846104E-2</v>
      </c>
      <c r="N87" s="21">
        <f t="shared" si="26"/>
        <v>1.9329541011052242E-3</v>
      </c>
      <c r="O87" s="21">
        <f t="shared" si="27"/>
        <v>-1.8567633449509549E-3</v>
      </c>
      <c r="P87" s="21">
        <f t="shared" si="28"/>
        <v>-0.19306038652465751</v>
      </c>
      <c r="Q87" s="19">
        <f t="shared" si="29"/>
        <v>1.6514027516884569E-3</v>
      </c>
      <c r="R87" s="19">
        <f t="shared" si="30"/>
        <v>1.6492809518477038</v>
      </c>
      <c r="S87" s="19">
        <f t="shared" si="31"/>
        <v>8.4502147710228903E-2</v>
      </c>
      <c r="T87" s="19">
        <f t="shared" si="32"/>
        <v>1.7308906295206944E-3</v>
      </c>
      <c r="U87" s="19">
        <f t="shared" si="33"/>
        <v>-1.8462858750340832E-3</v>
      </c>
      <c r="V87" s="19">
        <f t="shared" si="34"/>
        <v>-0.19234591807259718</v>
      </c>
    </row>
    <row r="88" spans="1:22" x14ac:dyDescent="0.25">
      <c r="A88" s="26">
        <f>Wellpath!E88</f>
        <v>8100</v>
      </c>
      <c r="B88" s="22">
        <v>0</v>
      </c>
      <c r="C88" s="22">
        <f>ABS(COS(Wellpath!$L88))*SIN(Wellpath!$M88)*MAX(1,SQRT(10/(Wellpath!K88-Wellpath!K87)))</f>
        <v>7.9068534299153222E-3</v>
      </c>
      <c r="D88" s="22">
        <f>IF(ABS(Wellpath!$L88)&lt;VerticalInc,"SING",ABS(COS(Wellpath!$L88))*COS(Wellpath!$M88)/SIN(Wellpath!$L88)*MAX(1,SQRT(10/(Wellpath!K88-Wellpath!K87))))</f>
        <v>-1.5415630678699879</v>
      </c>
      <c r="E88" s="20">
        <f>IF(D88="SING",0,Model!$W$36*((drdp!B88+drdp!K88)*XYM4E!$B88+(drdp!E88+drdp!N88)*XYM4E!$C88+(drdp!H88+drdp!Q88)*XYM4E!$D88))</f>
        <v>2.0320928326035445E-4</v>
      </c>
      <c r="F88" s="20">
        <f>IF(D88="SING",(Wellpath!K89-Wellpath!K87)/2*Model!$W$36,Model!$W$36*((drdp!C88+drdp!L88)*XYM4E!$B88+(drdp!F88+drdp!O88)*XYM4E!$C88+(drdp!I88+drdp!R88)*XYM4E!$D88))</f>
        <v>0.13388945166091615</v>
      </c>
      <c r="G88" s="20">
        <f>IF(D88="SING",0,Model!$W$36*((drdp!D88+drdp!M88)*XYM4E!$B88+(drdp!G88+drdp!P88)*XYM4E!$C88+(drdp!J88+drdp!S88)*XYM4E!$D88))</f>
        <v>-6.8671364649709277E-4</v>
      </c>
      <c r="H88" s="18">
        <f>IF(D88="SING",0,Model!$W$36*((drdp!B88)*XYM4E!$B88+(drdp!E88)*XYM4E!$C88+(drdp!H88)*XYM4E!$D88))</f>
        <v>1.0160464163017722E-4</v>
      </c>
      <c r="I88" s="18">
        <f>IF(D88="SING",(Wellpath!K88-Wellpath!K87)/2*Model!$W$36,Model!$W$36*((drdp!C88)*XYM4E!$B88+(drdp!F88)*XYM4E!$C88+(drdp!I88)*XYM4E!$D88))</f>
        <v>6.6944725830458074E-2</v>
      </c>
      <c r="J88" s="18">
        <f>IF(D88="SING",0,Model!$W$36*((drdp!D88)*XYM4E!$B88+(drdp!G88)*XYM4E!$C88+(drdp!J88)*XYM4E!$D88))</f>
        <v>-3.4335682324854638E-4</v>
      </c>
      <c r="K88" s="21">
        <f t="shared" si="23"/>
        <v>1.6544072471396448E-3</v>
      </c>
      <c r="L88" s="21">
        <f t="shared" si="24"/>
        <v>1.6809862338232131</v>
      </c>
      <c r="M88" s="21">
        <f t="shared" si="25"/>
        <v>8.4539666168478383E-2</v>
      </c>
      <c r="N88" s="21">
        <f t="shared" si="26"/>
        <v>1.960161680613361E-3</v>
      </c>
      <c r="O88" s="21">
        <f t="shared" si="27"/>
        <v>-1.8569028915388648E-3</v>
      </c>
      <c r="P88" s="21">
        <f t="shared" si="28"/>
        <v>-0.19315233023823508</v>
      </c>
      <c r="Q88" s="19">
        <f t="shared" si="29"/>
        <v>1.6543762766300424E-3</v>
      </c>
      <c r="R88" s="19">
        <f t="shared" si="30"/>
        <v>1.6675414448736676</v>
      </c>
      <c r="S88" s="19">
        <f t="shared" si="31"/>
        <v>8.453931248675417E-2</v>
      </c>
      <c r="T88" s="19">
        <f t="shared" si="32"/>
        <v>1.9397559959822583E-3</v>
      </c>
      <c r="U88" s="19">
        <f t="shared" si="33"/>
        <v>-1.8567982315979325E-3</v>
      </c>
      <c r="V88" s="19">
        <f t="shared" si="34"/>
        <v>-0.1930833724530519</v>
      </c>
    </row>
    <row r="89" spans="1:22" x14ac:dyDescent="0.25">
      <c r="A89" s="26">
        <f>Wellpath!E89</f>
        <v>8200</v>
      </c>
      <c r="B89" s="22">
        <v>0</v>
      </c>
      <c r="C89" s="22">
        <f>ABS(COS(Wellpath!$L89))*SIN(Wellpath!$M89)*MAX(1,SQRT(10/(Wellpath!K89-Wellpath!K88)))</f>
        <v>-6.0717066815662225E-2</v>
      </c>
      <c r="D89" s="22">
        <f>IF(ABS(Wellpath!$L89)&lt;VerticalInc,"SING",ABS(COS(Wellpath!$L89))*COS(Wellpath!$M89)/SIN(Wellpath!$L89)*MAX(1,SQRT(10/(Wellpath!K89-Wellpath!K88))))</f>
        <v>-1.4565036330904253</v>
      </c>
      <c r="E89" s="20">
        <f>IF(D89="SING",0,Model!$W$36*((drdp!B89+drdp!K89)*XYM4E!$B89+(drdp!E89+drdp!N89)*XYM4E!$C89+(drdp!H89+drdp!Q89)*XYM4E!$D89))</f>
        <v>-1.6900580530864707E-3</v>
      </c>
      <c r="F89" s="20">
        <f>IF(D89="SING",(Wellpath!K90-Wellpath!K88)/2*Model!$W$36,Model!$W$36*((drdp!C89+drdp!L89)*XYM4E!$B89+(drdp!F89+drdp!O89)*XYM4E!$C89+(drdp!I89+drdp!R89)*XYM4E!$D89))</f>
        <v>0.13155755838854194</v>
      </c>
      <c r="G89" s="20">
        <f>IF(D89="SING",0,Model!$W$36*((drdp!D89+drdp!M89)*XYM4E!$B89+(drdp!G89+drdp!P89)*XYM4E!$C89+(drdp!J89+drdp!S89)*XYM4E!$D89))</f>
        <v>5.4745377126305464E-3</v>
      </c>
      <c r="H89" s="18">
        <f>IF(D89="SING",0,Model!$W$36*((drdp!B89)*XYM4E!$B89+(drdp!E89)*XYM4E!$C89+(drdp!H89)*XYM4E!$D89))</f>
        <v>-8.4502902654323535E-4</v>
      </c>
      <c r="I89" s="18">
        <f>IF(D89="SING",(Wellpath!K89-Wellpath!K88)/2*Model!$W$36,Model!$W$36*((drdp!C89)*XYM4E!$B89+(drdp!F89)*XYM4E!$C89+(drdp!I89)*XYM4E!$D89))</f>
        <v>6.577877919427097E-2</v>
      </c>
      <c r="J89" s="18">
        <f>IF(D89="SING",0,Model!$W$36*((drdp!D89)*XYM4E!$B89+(drdp!G89)*XYM4E!$C89+(drdp!J89)*XYM4E!$D89))</f>
        <v>2.7372688563152732E-3</v>
      </c>
      <c r="K89" s="21">
        <f t="shared" si="23"/>
        <v>1.6572635433624472E-3</v>
      </c>
      <c r="L89" s="21">
        <f t="shared" si="24"/>
        <v>1.6982936249923677</v>
      </c>
      <c r="M89" s="21">
        <f t="shared" si="25"/>
        <v>8.4569636731645401E-2</v>
      </c>
      <c r="N89" s="21">
        <f t="shared" si="26"/>
        <v>1.7378217696144122E-3</v>
      </c>
      <c r="O89" s="21">
        <f t="shared" si="27"/>
        <v>-1.8661551780870217E-3</v>
      </c>
      <c r="P89" s="21">
        <f t="shared" si="28"/>
        <v>-0.19243211342345543</v>
      </c>
      <c r="Q89" s="19">
        <f t="shared" si="29"/>
        <v>1.6551213211953453E-3</v>
      </c>
      <c r="R89" s="19">
        <f t="shared" si="30"/>
        <v>1.6853130816155018</v>
      </c>
      <c r="S89" s="19">
        <f t="shared" si="31"/>
        <v>8.4547158809270134E-2</v>
      </c>
      <c r="T89" s="19">
        <f t="shared" si="32"/>
        <v>1.9045767028636237E-3</v>
      </c>
      <c r="U89" s="19">
        <f t="shared" si="33"/>
        <v>-1.8592159631759041E-3</v>
      </c>
      <c r="V89" s="19">
        <f t="shared" si="34"/>
        <v>-0.19297227603454017</v>
      </c>
    </row>
    <row r="90" spans="1:22" x14ac:dyDescent="0.25">
      <c r="A90" s="26">
        <f>Wellpath!E90</f>
        <v>8300</v>
      </c>
      <c r="B90" s="22">
        <v>0</v>
      </c>
      <c r="C90" s="22">
        <f>ABS(COS(Wellpath!$L90))*SIN(Wellpath!$M90)*MAX(1,SQRT(10/(Wellpath!K90-Wellpath!K89)))</f>
        <v>-0.12139545501054716</v>
      </c>
      <c r="D90" s="22">
        <f>IF(ABS(Wellpath!$L90)&lt;VerticalInc,"SING",ABS(COS(Wellpath!$L90))*COS(Wellpath!$M90)/SIN(Wellpath!$L90)*MAX(1,SQRT(10/(Wellpath!K90-Wellpath!K89))))</f>
        <v>-1.3607984541600953</v>
      </c>
      <c r="E90" s="20">
        <f>IF(D90="SING",0,Model!$W$36*((drdp!B90+drdp!K90)*XYM4E!$B90+(drdp!E90+drdp!N90)*XYM4E!$C90+(drdp!H90+drdp!Q90)*XYM4E!$D90))</f>
        <v>-3.6581843211448898E-3</v>
      </c>
      <c r="F90" s="20">
        <f>IF(D90="SING",(Wellpath!K91-Wellpath!K89)/2*Model!$W$36,Model!$W$36*((drdp!C90+drdp!L90)*XYM4E!$B90+(drdp!F90+drdp!O90)*XYM4E!$C90+(drdp!I90+drdp!R90)*XYM4E!$D90))</f>
        <v>0.128558166036015</v>
      </c>
      <c r="G90" s="20">
        <f>IF(D90="SING",0,Model!$W$36*((drdp!D90+drdp!M90)*XYM4E!$B90+(drdp!G90+drdp!P90)*XYM4E!$C90+(drdp!J90+drdp!S90)*XYM4E!$D90))</f>
        <v>1.1387665389551188E-2</v>
      </c>
      <c r="H90" s="18">
        <f>IF(D90="SING",0,Model!$W$36*((drdp!B90)*XYM4E!$B90+(drdp!E90)*XYM4E!$C90+(drdp!H90)*XYM4E!$D90))</f>
        <v>-1.8290921605724449E-3</v>
      </c>
      <c r="I90" s="18">
        <f>IF(D90="SING",(Wellpath!K90-Wellpath!K89)/2*Model!$W$36,Model!$W$36*((drdp!C90)*XYM4E!$B90+(drdp!F90)*XYM4E!$C90+(drdp!I90)*XYM4E!$D90))</f>
        <v>6.4279083018007499E-2</v>
      </c>
      <c r="J90" s="18">
        <f>IF(D90="SING",0,Model!$W$36*((drdp!D90)*XYM4E!$B90+(drdp!G90)*XYM4E!$C90+(drdp!J90)*XYM4E!$D90))</f>
        <v>5.6938326947755941E-3</v>
      </c>
      <c r="K90" s="21">
        <f t="shared" si="23"/>
        <v>1.6706458558899174E-3</v>
      </c>
      <c r="L90" s="21">
        <f t="shared" si="24"/>
        <v>1.7148208270469112</v>
      </c>
      <c r="M90" s="21">
        <f t="shared" si="25"/>
        <v>8.4699315654669788E-2</v>
      </c>
      <c r="N90" s="21">
        <f t="shared" si="26"/>
        <v>1.2675323022663205E-3</v>
      </c>
      <c r="O90" s="21">
        <f t="shared" si="27"/>
        <v>-1.9078133570695221E-3</v>
      </c>
      <c r="P90" s="21">
        <f t="shared" si="28"/>
        <v>-0.19096813604554291</v>
      </c>
      <c r="Q90" s="19">
        <f t="shared" si="29"/>
        <v>1.6606091214943148E-3</v>
      </c>
      <c r="R90" s="19">
        <f t="shared" si="30"/>
        <v>1.7024254255060036</v>
      </c>
      <c r="S90" s="19">
        <f t="shared" si="31"/>
        <v>8.4602056462401501E-2</v>
      </c>
      <c r="T90" s="19">
        <f t="shared" si="32"/>
        <v>1.6202494027773894E-3</v>
      </c>
      <c r="U90" s="19">
        <f t="shared" si="33"/>
        <v>-1.8765697228326468E-3</v>
      </c>
      <c r="V90" s="19">
        <f t="shared" si="34"/>
        <v>-0.1920661190789773</v>
      </c>
    </row>
    <row r="91" spans="1:22" x14ac:dyDescent="0.25">
      <c r="A91" s="26">
        <f>Wellpath!E91</f>
        <v>8400</v>
      </c>
      <c r="B91" s="22">
        <v>0</v>
      </c>
      <c r="C91" s="22">
        <f>ABS(COS(Wellpath!$L91))*SIN(Wellpath!$M91)*MAX(1,SQRT(10/(Wellpath!K91-Wellpath!K90)))</f>
        <v>-0.17369547386412831</v>
      </c>
      <c r="D91" s="22">
        <f>IF(ABS(Wellpath!$L91)&lt;VerticalInc,"SING",ABS(COS(Wellpath!$L91))*COS(Wellpath!$M91)/SIN(Wellpath!$L91)*MAX(1,SQRT(10/(Wellpath!K91-Wellpath!K90))))</f>
        <v>-1.2599698590821391</v>
      </c>
      <c r="E91" s="20">
        <f>IF(D91="SING",0,Model!$W$36*((drdp!B91+drdp!K91)*XYM4E!$B91+(drdp!E91+drdp!N91)*XYM4E!$C91+(drdp!H91+drdp!Q91)*XYM4E!$D91))</f>
        <v>-5.6604723904762969E-3</v>
      </c>
      <c r="F91" s="20">
        <f>IF(D91="SING",(Wellpath!K92-Wellpath!K90)/2*Model!$W$36,Model!$W$36*((drdp!C91+drdp!L91)*XYM4E!$B91+(drdp!F91+drdp!O91)*XYM4E!$C91+(drdp!I91+drdp!R91)*XYM4E!$D91))</f>
        <v>0.12491384297798831</v>
      </c>
      <c r="G91" s="20">
        <f>IF(D91="SING",0,Model!$W$36*((drdp!D91+drdp!M91)*XYM4E!$B91+(drdp!G91+drdp!P91)*XYM4E!$C91+(drdp!J91+drdp!S91)*XYM4E!$D91))</f>
        <v>1.6971009255745118E-2</v>
      </c>
      <c r="H91" s="18">
        <f>IF(D91="SING",0,Model!$W$36*((drdp!B91)*XYM4E!$B91+(drdp!E91)*XYM4E!$C91+(drdp!H91)*XYM4E!$D91))</f>
        <v>-2.8302361952381484E-3</v>
      </c>
      <c r="I91" s="18">
        <f>IF(D91="SING",(Wellpath!K91-Wellpath!K90)/2*Model!$W$36,Model!$W$36*((drdp!C91)*XYM4E!$B91+(drdp!F91)*XYM4E!$C91+(drdp!I91)*XYM4E!$D91))</f>
        <v>6.2456921488994156E-2</v>
      </c>
      <c r="J91" s="18">
        <f>IF(D91="SING",0,Model!$W$36*((drdp!D91)*XYM4E!$B91+(drdp!G91)*XYM4E!$C91+(drdp!J91)*XYM4E!$D91))</f>
        <v>8.4855046278725591E-3</v>
      </c>
      <c r="K91" s="21">
        <f t="shared" si="23"/>
        <v>1.7026868035732619E-3</v>
      </c>
      <c r="L91" s="21">
        <f t="shared" si="24"/>
        <v>1.7304242952144406</v>
      </c>
      <c r="M91" s="21">
        <f t="shared" si="25"/>
        <v>8.4987330809828371E-2</v>
      </c>
      <c r="N91" s="21">
        <f t="shared" si="26"/>
        <v>5.6046094290112625E-4</v>
      </c>
      <c r="O91" s="21">
        <f t="shared" si="27"/>
        <v>-2.0038772864001851E-3</v>
      </c>
      <c r="P91" s="21">
        <f t="shared" si="28"/>
        <v>-0.18884822206019278</v>
      </c>
      <c r="Q91" s="19">
        <f t="shared" si="29"/>
        <v>1.6786560928107536E-3</v>
      </c>
      <c r="R91" s="19">
        <f t="shared" si="30"/>
        <v>1.7187216940887935</v>
      </c>
      <c r="S91" s="19">
        <f t="shared" si="31"/>
        <v>8.4771319443459434E-2</v>
      </c>
      <c r="T91" s="19">
        <f t="shared" si="32"/>
        <v>1.090764462425022E-3</v>
      </c>
      <c r="U91" s="19">
        <f t="shared" si="33"/>
        <v>-1.9318293394021879E-3</v>
      </c>
      <c r="V91" s="19">
        <f t="shared" si="34"/>
        <v>-0.19043815754920537</v>
      </c>
    </row>
    <row r="92" spans="1:22" x14ac:dyDescent="0.25">
      <c r="A92" s="26">
        <f>Wellpath!E92</f>
        <v>8500</v>
      </c>
      <c r="B92" s="22">
        <v>0</v>
      </c>
      <c r="C92" s="22">
        <f>ABS(COS(Wellpath!$L92))*SIN(Wellpath!$M92)*MAX(1,SQRT(10/(Wellpath!K92-Wellpath!K91)))</f>
        <v>-0.2178718802363559</v>
      </c>
      <c r="D92" s="22">
        <f>IF(ABS(Wellpath!$L92)&lt;VerticalInc,"SING",ABS(COS(Wellpath!$L92))*COS(Wellpath!$M92)/SIN(Wellpath!$L92)*MAX(1,SQRT(10/(Wellpath!K92-Wellpath!K91))))</f>
        <v>-1.1586088499721456</v>
      </c>
      <c r="E92" s="20">
        <f>IF(D92="SING",0,Model!$W$36*((drdp!B92+drdp!K92)*XYM4E!$B92+(drdp!E92+drdp!N92)*XYM4E!$C92+(drdp!H92+drdp!Q92)*XYM4E!$D92))</f>
        <v>-7.6610295618566825E-3</v>
      </c>
      <c r="F92" s="20">
        <f>IF(D92="SING",(Wellpath!K93-Wellpath!K91)/2*Model!$W$36,Model!$W$36*((drdp!C92+drdp!L92)*XYM4E!$B92+(drdp!F92+drdp!O92)*XYM4E!$C92+(drdp!I92+drdp!R92)*XYM4E!$D92))</f>
        <v>0.12067380769904525</v>
      </c>
      <c r="G92" s="20">
        <f>IF(D92="SING",0,Model!$W$36*((drdp!D92+drdp!M92)*XYM4E!$B92+(drdp!G92+drdp!P92)*XYM4E!$C92+(drdp!J92+drdp!S92)*XYM4E!$D92))</f>
        <v>2.2173096919923984E-2</v>
      </c>
      <c r="H92" s="18">
        <f>IF(D92="SING",0,Model!$W$36*((drdp!B92)*XYM4E!$B92+(drdp!E92)*XYM4E!$C92+(drdp!H92)*XYM4E!$D92))</f>
        <v>-3.8305147809283412E-3</v>
      </c>
      <c r="I92" s="18">
        <f>IF(D92="SING",(Wellpath!K92-Wellpath!K91)/2*Model!$W$36,Model!$W$36*((drdp!C92)*XYM4E!$B92+(drdp!F92)*XYM4E!$C92+(drdp!I92)*XYM4E!$D92))</f>
        <v>6.0336903849522623E-2</v>
      </c>
      <c r="J92" s="18">
        <f>IF(D92="SING",0,Model!$W$36*((drdp!D92)*XYM4E!$B92+(drdp!G92)*XYM4E!$C92+(drdp!J92)*XYM4E!$D92))</f>
        <v>1.1086548459961992E-2</v>
      </c>
      <c r="K92" s="21">
        <f t="shared" si="23"/>
        <v>1.7613781775209039E-3</v>
      </c>
      <c r="L92" s="21">
        <f t="shared" si="24"/>
        <v>1.7449864630790268</v>
      </c>
      <c r="M92" s="21">
        <f t="shared" si="25"/>
        <v>8.5478977036848716E-2</v>
      </c>
      <c r="N92" s="21">
        <f t="shared" si="26"/>
        <v>-3.6402466522306794E-4</v>
      </c>
      <c r="O92" s="21">
        <f t="shared" si="27"/>
        <v>-2.1737460373816363E-3</v>
      </c>
      <c r="P92" s="21">
        <f t="shared" si="28"/>
        <v>-0.18617251002638557</v>
      </c>
      <c r="Q92" s="19">
        <f t="shared" si="29"/>
        <v>1.7173596470601725E-3</v>
      </c>
      <c r="R92" s="19">
        <f t="shared" si="30"/>
        <v>1.7340648371805871</v>
      </c>
      <c r="S92" s="19">
        <f t="shared" si="31"/>
        <v>8.5110242366583461E-2</v>
      </c>
      <c r="T92" s="19">
        <f t="shared" si="32"/>
        <v>3.2933954087007767E-4</v>
      </c>
      <c r="U92" s="19">
        <f t="shared" si="33"/>
        <v>-2.0463444741455478E-3</v>
      </c>
      <c r="V92" s="19">
        <f t="shared" si="34"/>
        <v>-0.18817929405174097</v>
      </c>
    </row>
    <row r="93" spans="1:22" x14ac:dyDescent="0.25">
      <c r="A93" s="26">
        <f>Wellpath!E93</f>
        <v>8600</v>
      </c>
      <c r="B93" s="22">
        <v>0</v>
      </c>
      <c r="C93" s="22">
        <f>ABS(COS(Wellpath!$L93))*SIN(Wellpath!$M93)*MAX(1,SQRT(10/(Wellpath!K93-Wellpath!K92)))</f>
        <v>-0.25425031005934345</v>
      </c>
      <c r="D93" s="22">
        <f>IF(ABS(Wellpath!$L93)&lt;VerticalInc,"SING",ABS(COS(Wellpath!$L93))*COS(Wellpath!$M93)/SIN(Wellpath!$L93)*MAX(1,SQRT(10/(Wellpath!K93-Wellpath!K92))))</f>
        <v>-1.0588334872444045</v>
      </c>
      <c r="E93" s="20">
        <f>IF(D93="SING",0,Model!$W$36*((drdp!B93+drdp!K93)*XYM4E!$B93+(drdp!E93+drdp!N93)*XYM4E!$C93+(drdp!H93+drdp!Q93)*XYM4E!$D93))</f>
        <v>-9.6280594168065281E-3</v>
      </c>
      <c r="F93" s="20">
        <f>IF(D93="SING",(Wellpath!K94-Wellpath!K92)/2*Model!$W$36,Model!$W$36*((drdp!C93+drdp!L93)*XYM4E!$B93+(drdp!F93+drdp!O93)*XYM4E!$C93+(drdp!I93+drdp!R93)*XYM4E!$D93))</f>
        <v>0.1158432678988271</v>
      </c>
      <c r="G93" s="20">
        <f>IF(D93="SING",0,Model!$W$36*((drdp!D93+drdp!M93)*XYM4E!$B93+(drdp!G93+drdp!P93)*XYM4E!$C93+(drdp!J93+drdp!S93)*XYM4E!$D93))</f>
        <v>2.694512798668117E-2</v>
      </c>
      <c r="H93" s="18">
        <f>IF(D93="SING",0,Model!$W$36*((drdp!B93)*XYM4E!$B93+(drdp!E93)*XYM4E!$C93+(drdp!H93)*XYM4E!$D93))</f>
        <v>-4.8140297084032641E-3</v>
      </c>
      <c r="I93" s="18">
        <f>IF(D93="SING",(Wellpath!K93-Wellpath!K92)/2*Model!$W$36,Model!$W$36*((drdp!C93)*XYM4E!$B93+(drdp!F93)*XYM4E!$C93+(drdp!I93)*XYM4E!$D93))</f>
        <v>5.7921633949413548E-2</v>
      </c>
      <c r="J93" s="18">
        <f>IF(D93="SING",0,Model!$W$36*((drdp!D93)*XYM4E!$B93+(drdp!G93)*XYM4E!$C93+(drdp!J93)*XYM4E!$D93))</f>
        <v>1.3472563993340585E-2</v>
      </c>
      <c r="K93" s="21">
        <f t="shared" si="23"/>
        <v>1.8540777056544606E-3</v>
      </c>
      <c r="L93" s="21">
        <f t="shared" si="24"/>
        <v>1.7584061257965062</v>
      </c>
      <c r="M93" s="21">
        <f t="shared" si="25"/>
        <v>8.6205016959067349E-2</v>
      </c>
      <c r="N93" s="21">
        <f t="shared" si="26"/>
        <v>-1.4793705315900116E-3</v>
      </c>
      <c r="O93" s="21">
        <f t="shared" si="27"/>
        <v>-2.4331753306308592E-3</v>
      </c>
      <c r="P93" s="21">
        <f t="shared" si="28"/>
        <v>-0.18305109834645628</v>
      </c>
      <c r="Q93" s="19">
        <f t="shared" si="29"/>
        <v>1.7845530595542931E-3</v>
      </c>
      <c r="R93" s="19">
        <f t="shared" si="30"/>
        <v>1.7483413787583968</v>
      </c>
      <c r="S93" s="19">
        <f t="shared" si="31"/>
        <v>8.5660487017403378E-2</v>
      </c>
      <c r="T93" s="19">
        <f t="shared" si="32"/>
        <v>-6.4286113181480386E-4</v>
      </c>
      <c r="U93" s="19">
        <f t="shared" si="33"/>
        <v>-2.2386033606939418E-3</v>
      </c>
      <c r="V93" s="19">
        <f t="shared" si="34"/>
        <v>-0.18539215710640325</v>
      </c>
    </row>
    <row r="94" spans="1:22" x14ac:dyDescent="0.25">
      <c r="A94" s="26">
        <f>Wellpath!E94</f>
        <v>8700</v>
      </c>
      <c r="B94" s="22">
        <v>0</v>
      </c>
      <c r="C94" s="22">
        <f>ABS(COS(Wellpath!$L94))*SIN(Wellpath!$M94)*MAX(1,SQRT(10/(Wellpath!K94-Wellpath!K93)))</f>
        <v>-0.28329861299532089</v>
      </c>
      <c r="D94" s="22">
        <f>IF(ABS(Wellpath!$L94)&lt;VerticalInc,"SING",ABS(COS(Wellpath!$L94))*COS(Wellpath!$M94)/SIN(Wellpath!$L94)*MAX(1,SQRT(10/(Wellpath!K94-Wellpath!K93))))</f>
        <v>-0.96275305027021096</v>
      </c>
      <c r="E94" s="20">
        <f>IF(D94="SING",0,Model!$W$36*((drdp!B94+drdp!K94)*XYM4E!$B94+(drdp!E94+drdp!N94)*XYM4E!$C94+(drdp!H94+drdp!Q94)*XYM4E!$D94))</f>
        <v>-1.1523642779519956E-2</v>
      </c>
      <c r="F94" s="20">
        <f>IF(D94="SING",(Wellpath!K95-Wellpath!K93)/2*Model!$W$36,Model!$W$36*((drdp!C94+drdp!L94)*XYM4E!$B94+(drdp!F94+drdp!O94)*XYM4E!$C94+(drdp!I94+drdp!R94)*XYM4E!$D94))</f>
        <v>0.11047230807272441</v>
      </c>
      <c r="G94" s="20">
        <f>IF(D94="SING",0,Model!$W$36*((drdp!D94+drdp!M94)*XYM4E!$B94+(drdp!G94+drdp!P94)*XYM4E!$C94+(drdp!J94+drdp!S94)*XYM4E!$D94))</f>
        <v>3.1236485873224293E-2</v>
      </c>
      <c r="H94" s="18">
        <f>IF(D94="SING",0,Model!$W$36*((drdp!B94)*XYM4E!$B94+(drdp!E94)*XYM4E!$C94+(drdp!H94)*XYM4E!$D94))</f>
        <v>-5.7618213897599781E-3</v>
      </c>
      <c r="I94" s="18">
        <f>IF(D94="SING",(Wellpath!K94-Wellpath!K93)/2*Model!$W$36,Model!$W$36*((drdp!C94)*XYM4E!$B94+(drdp!F94)*XYM4E!$C94+(drdp!I94)*XYM4E!$D94))</f>
        <v>5.5236154036362207E-2</v>
      </c>
      <c r="J94" s="18">
        <f>IF(D94="SING",0,Model!$W$36*((drdp!D94)*XYM4E!$B94+(drdp!G94)*XYM4E!$C94+(drdp!J94)*XYM4E!$D94))</f>
        <v>1.5618242936612146E-2</v>
      </c>
      <c r="K94" s="21">
        <f t="shared" si="23"/>
        <v>1.986872048564443E-3</v>
      </c>
      <c r="L94" s="21">
        <f t="shared" si="24"/>
        <v>1.7706102566474211</v>
      </c>
      <c r="M94" s="21">
        <f t="shared" si="25"/>
        <v>8.718073500877549E-2</v>
      </c>
      <c r="N94" s="21">
        <f t="shared" si="26"/>
        <v>-2.7524139468491663E-3</v>
      </c>
      <c r="O94" s="21">
        <f t="shared" si="27"/>
        <v>-2.7931334355214173E-3</v>
      </c>
      <c r="P94" s="21">
        <f t="shared" si="28"/>
        <v>-0.17960033165596015</v>
      </c>
      <c r="Q94" s="19">
        <f t="shared" si="29"/>
        <v>1.8872762913819561E-3</v>
      </c>
      <c r="R94" s="19">
        <f t="shared" si="30"/>
        <v>1.7614571585092349</v>
      </c>
      <c r="S94" s="19">
        <f t="shared" si="31"/>
        <v>8.6448946471494384E-2</v>
      </c>
      <c r="T94" s="19">
        <f t="shared" si="32"/>
        <v>-1.7976313854048004E-3</v>
      </c>
      <c r="U94" s="19">
        <f t="shared" si="33"/>
        <v>-2.5231648568534988E-3</v>
      </c>
      <c r="V94" s="19">
        <f t="shared" si="34"/>
        <v>-0.18218840667383224</v>
      </c>
    </row>
    <row r="95" spans="1:22" x14ac:dyDescent="0.25">
      <c r="A95" s="26">
        <f>Wellpath!E95</f>
        <v>8800</v>
      </c>
      <c r="B95" s="22">
        <v>0</v>
      </c>
      <c r="C95" s="22">
        <f>ABS(COS(Wellpath!$L95))*SIN(Wellpath!$M95)*MAX(1,SQRT(10/(Wellpath!K95-Wellpath!K94)))</f>
        <v>-0.30550626542705533</v>
      </c>
      <c r="D95" s="22">
        <f>IF(ABS(Wellpath!$L95)&lt;VerticalInc,"SING",ABS(COS(Wellpath!$L95))*COS(Wellpath!$M95)/SIN(Wellpath!$L95)*MAX(1,SQRT(10/(Wellpath!K95-Wellpath!K94))))</f>
        <v>-0.87206103612352326</v>
      </c>
      <c r="E95" s="20">
        <f>IF(D95="SING",0,Model!$W$36*((drdp!B95+drdp!K95)*XYM4E!$B95+(drdp!E95+drdp!N95)*XYM4E!$C95+(drdp!H95+drdp!Q95)*XYM4E!$D95))</f>
        <v>-1.3301533089439294E-2</v>
      </c>
      <c r="F95" s="20">
        <f>IF(D95="SING",(Wellpath!K96-Wellpath!K94)/2*Model!$W$36,Model!$W$36*((drdp!C95+drdp!L95)*XYM4E!$B95+(drdp!F95+drdp!O95)*XYM4E!$C95+(drdp!I95+drdp!R95)*XYM4E!$D95))</f>
        <v>0.10464939062681936</v>
      </c>
      <c r="G95" s="20">
        <f>IF(D95="SING",0,Model!$W$36*((drdp!D95+drdp!M95)*XYM4E!$B95+(drdp!G95+drdp!P95)*XYM4E!$C95+(drdp!J95+drdp!S95)*XYM4E!$D95))</f>
        <v>3.498972391488283E-2</v>
      </c>
      <c r="H95" s="18">
        <f>IF(D95="SING",0,Model!$W$36*((drdp!B95)*XYM4E!$B95+(drdp!E95)*XYM4E!$C95+(drdp!H95)*XYM4E!$D95))</f>
        <v>-6.6507665447196468E-3</v>
      </c>
      <c r="I95" s="18">
        <f>IF(D95="SING",(Wellpath!K95-Wellpath!K94)/2*Model!$W$36,Model!$W$36*((drdp!C95)*XYM4E!$B95+(drdp!F95)*XYM4E!$C95+(drdp!I95)*XYM4E!$D95))</f>
        <v>5.2324695313409678E-2</v>
      </c>
      <c r="J95" s="18">
        <f>IF(D95="SING",0,Model!$W$36*((drdp!D95)*XYM4E!$B95+(drdp!G95)*XYM4E!$C95+(drdp!J95)*XYM4E!$D95))</f>
        <v>1.7494861957441415E-2</v>
      </c>
      <c r="K95" s="21">
        <f t="shared" si="23"/>
        <v>2.1638028310938914E-3</v>
      </c>
      <c r="L95" s="21">
        <f t="shared" si="24"/>
        <v>1.7815617516059858</v>
      </c>
      <c r="M95" s="21">
        <f t="shared" si="25"/>
        <v>8.8405015788415212E-2</v>
      </c>
      <c r="N95" s="21">
        <f t="shared" si="26"/>
        <v>-4.1444112790614621E-3</v>
      </c>
      <c r="O95" s="21">
        <f t="shared" si="27"/>
        <v>-3.2585504059655765E-3</v>
      </c>
      <c r="P95" s="21">
        <f t="shared" si="28"/>
        <v>-0.17593867837006702</v>
      </c>
      <c r="Q95" s="19">
        <f t="shared" si="29"/>
        <v>2.031104744196805E-3</v>
      </c>
      <c r="R95" s="19">
        <f t="shared" si="30"/>
        <v>1.7733481303870622</v>
      </c>
      <c r="S95" s="19">
        <f t="shared" si="31"/>
        <v>8.7486805203685417E-2</v>
      </c>
      <c r="T95" s="19">
        <f t="shared" si="32"/>
        <v>-3.1004132799022405E-3</v>
      </c>
      <c r="U95" s="19">
        <f t="shared" si="33"/>
        <v>-2.909487678132457E-3</v>
      </c>
      <c r="V95" s="19">
        <f t="shared" si="34"/>
        <v>-0.17868491833448685</v>
      </c>
    </row>
    <row r="96" spans="1:22" x14ac:dyDescent="0.25">
      <c r="A96" s="26">
        <f>Wellpath!E96</f>
        <v>8900</v>
      </c>
      <c r="B96" s="22">
        <v>0</v>
      </c>
      <c r="C96" s="22">
        <f>ABS(COS(Wellpath!$L96))*SIN(Wellpath!$M96)*MAX(1,SQRT(10/(Wellpath!K96-Wellpath!K95)))</f>
        <v>-0.32121995870030717</v>
      </c>
      <c r="D96" s="22">
        <f>IF(ABS(Wellpath!$L96)&lt;VerticalInc,"SING",ABS(COS(Wellpath!$L96))*COS(Wellpath!$M96)/SIN(Wellpath!$L96)*MAX(1,SQRT(10/(Wellpath!K96-Wellpath!K95))))</f>
        <v>-0.78664192793826337</v>
      </c>
      <c r="E96" s="20">
        <f>IF(D96="SING",0,Model!$W$36*((drdp!B96+drdp!K96)*XYM4E!$B96+(drdp!E96+drdp!N96)*XYM4E!$C96+(drdp!H96+drdp!Q96)*XYM4E!$D96))</f>
        <v>-1.4929230819521412E-2</v>
      </c>
      <c r="F96" s="20">
        <f>IF(D96="SING",(Wellpath!K97-Wellpath!K95)/2*Model!$W$36,Model!$W$36*((drdp!C96+drdp!L96)*XYM4E!$B96+(drdp!F96+drdp!O96)*XYM4E!$C96+(drdp!I96+drdp!R96)*XYM4E!$D96))</f>
        <v>9.839088228739841E-2</v>
      </c>
      <c r="G96" s="20">
        <f>IF(D96="SING",0,Model!$W$36*((drdp!D96+drdp!M96)*XYM4E!$B96+(drdp!G96+drdp!P96)*XYM4E!$C96+(drdp!J96+drdp!S96)*XYM4E!$D96))</f>
        <v>3.8156704876348826E-2</v>
      </c>
      <c r="H96" s="18">
        <f>IF(D96="SING",0,Model!$W$36*((drdp!B96)*XYM4E!$B96+(drdp!E96)*XYM4E!$C96+(drdp!H96)*XYM4E!$D96))</f>
        <v>-7.4646154097607062E-3</v>
      </c>
      <c r="I96" s="18">
        <f>IF(D96="SING",(Wellpath!K96-Wellpath!K95)/2*Model!$W$36,Model!$W$36*((drdp!C96)*XYM4E!$B96+(drdp!F96)*XYM4E!$C96+(drdp!I96)*XYM4E!$D96))</f>
        <v>4.9195441143699205E-2</v>
      </c>
      <c r="J96" s="18">
        <f>IF(D96="SING",0,Model!$W$36*((drdp!D96)*XYM4E!$B96+(drdp!G96)*XYM4E!$C96+(drdp!J96)*XYM4E!$D96))</f>
        <v>1.9078352438174413E-2</v>
      </c>
      <c r="K96" s="21">
        <f t="shared" si="23"/>
        <v>2.3866847639564394E-3</v>
      </c>
      <c r="L96" s="21">
        <f t="shared" si="24"/>
        <v>1.7912425173232784</v>
      </c>
      <c r="M96" s="21">
        <f t="shared" si="25"/>
        <v>8.9860949915436E-2</v>
      </c>
      <c r="N96" s="21">
        <f t="shared" si="26"/>
        <v>-5.6133114712663941E-3</v>
      </c>
      <c r="O96" s="21">
        <f t="shared" si="27"/>
        <v>-3.8282006603769462E-3</v>
      </c>
      <c r="P96" s="21">
        <f t="shared" si="28"/>
        <v>-0.17218440651210318</v>
      </c>
      <c r="Q96" s="19">
        <f t="shared" si="29"/>
        <v>2.2195233143095286E-3</v>
      </c>
      <c r="R96" s="19">
        <f t="shared" si="30"/>
        <v>1.783981943035309</v>
      </c>
      <c r="S96" s="19">
        <f t="shared" si="31"/>
        <v>8.8768999320170405E-2</v>
      </c>
      <c r="T96" s="19">
        <f t="shared" si="32"/>
        <v>-4.5116363271126949E-3</v>
      </c>
      <c r="U96" s="19">
        <f t="shared" si="33"/>
        <v>-3.400962969568419E-3</v>
      </c>
      <c r="V96" s="19">
        <f t="shared" si="34"/>
        <v>-0.17500011040557606</v>
      </c>
    </row>
    <row r="97" spans="1:22" x14ac:dyDescent="0.25">
      <c r="A97" s="26">
        <f>Wellpath!E97</f>
        <v>9000</v>
      </c>
      <c r="B97" s="22">
        <v>0</v>
      </c>
      <c r="C97" s="22">
        <f>ABS(COS(Wellpath!$L97))*SIN(Wellpath!$M97)*MAX(1,SQRT(10/(Wellpath!K97-Wellpath!K96)))</f>
        <v>-0.33115394504493278</v>
      </c>
      <c r="D97" s="22">
        <f>IF(ABS(Wellpath!$L97)&lt;VerticalInc,"SING",ABS(COS(Wellpath!$L97))*COS(Wellpath!$M97)/SIN(Wellpath!$L97)*MAX(1,SQRT(10/(Wellpath!K97-Wellpath!K96))))</f>
        <v>-0.7068698191573326</v>
      </c>
      <c r="E97" s="20">
        <f>IF(D97="SING",0,Model!$W$36*((drdp!B97+drdp!K97)*XYM4E!$B97+(drdp!E97+drdp!N97)*XYM4E!$C97+(drdp!H97+drdp!Q97)*XYM4E!$D97))</f>
        <v>-1.6373206005567735E-2</v>
      </c>
      <c r="F97" s="20">
        <f>IF(D97="SING",(Wellpath!K98-Wellpath!K96)/2*Model!$W$36,Model!$W$36*((drdp!C97+drdp!L97)*XYM4E!$B97+(drdp!F97+drdp!O97)*XYM4E!$C97+(drdp!I97+drdp!R97)*XYM4E!$D97))</f>
        <v>9.1773282098330675E-2</v>
      </c>
      <c r="G97" s="20">
        <f>IF(D97="SING",0,Model!$W$36*((drdp!D97+drdp!M97)*XYM4E!$B97+(drdp!G97+drdp!P97)*XYM4E!$C97+(drdp!J97+drdp!S97)*XYM4E!$D97))</f>
        <v>4.0721486719038837E-2</v>
      </c>
      <c r="H97" s="18">
        <f>IF(D97="SING",0,Model!$W$36*((drdp!B97)*XYM4E!$B97+(drdp!E97)*XYM4E!$C97+(drdp!H97)*XYM4E!$D97))</f>
        <v>-8.1866030027838675E-3</v>
      </c>
      <c r="I97" s="18">
        <f>IF(D97="SING",(Wellpath!K97-Wellpath!K96)/2*Model!$W$36,Model!$W$36*((drdp!C97)*XYM4E!$B97+(drdp!F97)*XYM4E!$C97+(drdp!I97)*XYM4E!$D97))</f>
        <v>4.5886641049165337E-2</v>
      </c>
      <c r="J97" s="18">
        <f>IF(D97="SING",0,Model!$W$36*((drdp!D97)*XYM4E!$B97+(drdp!G97)*XYM4E!$C97+(drdp!J97)*XYM4E!$D97))</f>
        <v>2.0360743359519418E-2</v>
      </c>
      <c r="K97" s="21">
        <f t="shared" si="23"/>
        <v>2.6547666388571987E-3</v>
      </c>
      <c r="L97" s="21">
        <f t="shared" si="24"/>
        <v>1.7996648526303782</v>
      </c>
      <c r="M97" s="21">
        <f t="shared" si="25"/>
        <v>9.151918939604485E-2</v>
      </c>
      <c r="N97" s="21">
        <f t="shared" si="26"/>
        <v>-7.1159343248694438E-3</v>
      </c>
      <c r="O97" s="21">
        <f t="shared" si="27"/>
        <v>-4.4949419512807596E-3</v>
      </c>
      <c r="P97" s="21">
        <f t="shared" si="28"/>
        <v>-0.16844726202397339</v>
      </c>
      <c r="Q97" s="19">
        <f t="shared" si="29"/>
        <v>2.4537052326816292E-3</v>
      </c>
      <c r="R97" s="19">
        <f t="shared" si="30"/>
        <v>1.7933481011500534</v>
      </c>
      <c r="S97" s="19">
        <f t="shared" si="31"/>
        <v>9.0275509785588209E-2</v>
      </c>
      <c r="T97" s="19">
        <f t="shared" si="32"/>
        <v>-5.9889671846671561E-3</v>
      </c>
      <c r="U97" s="19">
        <f t="shared" si="33"/>
        <v>-3.9948859831028995E-3</v>
      </c>
      <c r="V97" s="19">
        <f t="shared" si="34"/>
        <v>-0.17125012039007073</v>
      </c>
    </row>
    <row r="98" spans="1:22" x14ac:dyDescent="0.25">
      <c r="A98" s="26">
        <f>Wellpath!E98</f>
        <v>9100</v>
      </c>
      <c r="B98" s="22">
        <v>0</v>
      </c>
      <c r="C98" s="22">
        <f>ABS(COS(Wellpath!$L98))*SIN(Wellpath!$M98)*MAX(1,SQRT(10/(Wellpath!K98-Wellpath!K97)))</f>
        <v>-0.33566819430229444</v>
      </c>
      <c r="D98" s="22">
        <f>IF(ABS(Wellpath!$L98)&lt;VerticalInc,"SING",ABS(COS(Wellpath!$L98))*COS(Wellpath!$M98)/SIN(Wellpath!$L98)*MAX(1,SQRT(10/(Wellpath!K98-Wellpath!K97))))</f>
        <v>-0.6327798521075807</v>
      </c>
      <c r="E98" s="20">
        <f>IF(D98="SING",0,Model!$W$36*((drdp!B98+drdp!K98)*XYM4E!$B98+(drdp!E98+drdp!N98)*XYM4E!$C98+(drdp!H98+drdp!Q98)*XYM4E!$D98))</f>
        <v>-1.7595352073774145E-2</v>
      </c>
      <c r="F98" s="20">
        <f>IF(D98="SING",(Wellpath!K99-Wellpath!K97)/2*Model!$W$36,Model!$W$36*((drdp!C98+drdp!L98)*XYM4E!$B98+(drdp!F98+drdp!O98)*XYM4E!$C98+(drdp!I98+drdp!R98)*XYM4E!$D98))</f>
        <v>8.4874857579407048E-2</v>
      </c>
      <c r="G98" s="20">
        <f>IF(D98="SING",0,Model!$W$36*((drdp!D98+drdp!M98)*XYM4E!$B98+(drdp!G98+drdp!P98)*XYM4E!$C98+(drdp!J98+drdp!S98)*XYM4E!$D98))</f>
        <v>4.264203650474932E-2</v>
      </c>
      <c r="H98" s="18">
        <f>IF(D98="SING",0,Model!$W$36*((drdp!B98)*XYM4E!$B98+(drdp!E98)*XYM4E!$C98+(drdp!H98)*XYM4E!$D98))</f>
        <v>-8.7976760368870723E-3</v>
      </c>
      <c r="I98" s="18">
        <f>IF(D98="SING",(Wellpath!K98-Wellpath!K97)/2*Model!$W$36,Model!$W$36*((drdp!C98)*XYM4E!$B98+(drdp!F98)*XYM4E!$C98+(drdp!I98)*XYM4E!$D98))</f>
        <v>4.2437428789703524E-2</v>
      </c>
      <c r="J98" s="18">
        <f>IF(D98="SING",0,Model!$W$36*((drdp!D98)*XYM4E!$B98+(drdp!G98)*XYM4E!$C98+(drdp!J98)*XYM4E!$D98))</f>
        <v>2.132101825237466E-2</v>
      </c>
      <c r="K98" s="21">
        <f t="shared" si="23"/>
        <v>2.9643630534572666E-3</v>
      </c>
      <c r="L98" s="21">
        <f t="shared" si="24"/>
        <v>1.8068685940795028</v>
      </c>
      <c r="M98" s="21">
        <f t="shared" si="25"/>
        <v>9.3337532673317222E-2</v>
      </c>
      <c r="N98" s="21">
        <f t="shared" si="26"/>
        <v>-8.6093373261905484E-3</v>
      </c>
      <c r="O98" s="21">
        <f t="shared" si="27"/>
        <v>-5.2452435967245536E-3</v>
      </c>
      <c r="P98" s="21">
        <f t="shared" si="28"/>
        <v>-0.16482802524873691</v>
      </c>
      <c r="Q98" s="19">
        <f t="shared" si="29"/>
        <v>2.7321657425072158E-3</v>
      </c>
      <c r="R98" s="19">
        <f t="shared" si="30"/>
        <v>1.8014657879926594</v>
      </c>
      <c r="S98" s="19">
        <f t="shared" si="31"/>
        <v>9.1973775215362943E-2</v>
      </c>
      <c r="T98" s="19">
        <f t="shared" si="32"/>
        <v>-7.4892850751997198E-3</v>
      </c>
      <c r="U98" s="19">
        <f t="shared" si="33"/>
        <v>-4.6825173626417081E-3</v>
      </c>
      <c r="V98" s="19">
        <f t="shared" si="34"/>
        <v>-0.16754245283016428</v>
      </c>
    </row>
    <row r="99" spans="1:22" x14ac:dyDescent="0.25">
      <c r="A99" s="26">
        <f>Wellpath!E99</f>
        <v>9200</v>
      </c>
      <c r="B99" s="22">
        <v>0</v>
      </c>
      <c r="C99" s="22">
        <f>ABS(COS(Wellpath!$L99))*SIN(Wellpath!$M99)*MAX(1,SQRT(10/(Wellpath!K99-Wellpath!K98)))</f>
        <v>-0.33531629728884615</v>
      </c>
      <c r="D99" s="22">
        <f>IF(ABS(Wellpath!$L99)&lt;VerticalInc,"SING",ABS(COS(Wellpath!$L99))*COS(Wellpath!$M99)/SIN(Wellpath!$L99)*MAX(1,SQRT(10/(Wellpath!K99-Wellpath!K98))))</f>
        <v>-0.56410994484989563</v>
      </c>
      <c r="E99" s="20">
        <f>IF(D99="SING",0,Model!$W$36*((drdp!B99+drdp!K99)*XYM4E!$B99+(drdp!E99+drdp!N99)*XYM4E!$C99+(drdp!H99+drdp!Q99)*XYM4E!$D99))</f>
        <v>-1.8567031890710333E-2</v>
      </c>
      <c r="F99" s="20">
        <f>IF(D99="SING",(Wellpath!K100-Wellpath!K98)/2*Model!$W$36,Model!$W$36*((drdp!C99+drdp!L99)*XYM4E!$B99+(drdp!F99+drdp!O99)*XYM4E!$C99+(drdp!I99+drdp!R99)*XYM4E!$D99))</f>
        <v>7.7768852719868511E-2</v>
      </c>
      <c r="G99" s="20">
        <f>IF(D99="SING",0,Model!$W$36*((drdp!D99+drdp!M99)*XYM4E!$B99+(drdp!G99+drdp!P99)*XYM4E!$C99+(drdp!J99+drdp!S99)*XYM4E!$D99))</f>
        <v>4.3911056229104295E-2</v>
      </c>
      <c r="H99" s="18">
        <f>IF(D99="SING",0,Model!$W$36*((drdp!B99)*XYM4E!$B99+(drdp!E99)*XYM4E!$C99+(drdp!H99)*XYM4E!$D99))</f>
        <v>-9.2835159453551665E-3</v>
      </c>
      <c r="I99" s="18">
        <f>IF(D99="SING",(Wellpath!K99-Wellpath!K98)/2*Model!$W$36,Model!$W$36*((drdp!C99)*XYM4E!$B99+(drdp!F99)*XYM4E!$C99+(drdp!I99)*XYM4E!$D99))</f>
        <v>3.8884426359934256E-2</v>
      </c>
      <c r="J99" s="18">
        <f>IF(D99="SING",0,Model!$W$36*((drdp!D99)*XYM4E!$B99+(drdp!G99)*XYM4E!$C99+(drdp!J99)*XYM4E!$D99))</f>
        <v>2.1955528114552147E-2</v>
      </c>
      <c r="K99" s="21">
        <f t="shared" si="23"/>
        <v>3.3090977266879212E-3</v>
      </c>
      <c r="L99" s="21">
        <f t="shared" si="24"/>
        <v>1.8129165885328675</v>
      </c>
      <c r="M99" s="21">
        <f t="shared" si="25"/>
        <v>9.5265713532472776E-2</v>
      </c>
      <c r="N99" s="21">
        <f t="shared" si="26"/>
        <v>-1.0053274094744302E-2</v>
      </c>
      <c r="O99" s="21">
        <f t="shared" si="27"/>
        <v>-6.0605415780851076E-3</v>
      </c>
      <c r="P99" s="21">
        <f t="shared" si="28"/>
        <v>-0.16141311278408182</v>
      </c>
      <c r="Q99" s="19">
        <f t="shared" si="29"/>
        <v>3.0505467217649303E-3</v>
      </c>
      <c r="R99" s="19">
        <f t="shared" si="30"/>
        <v>1.808380592692844</v>
      </c>
      <c r="S99" s="19">
        <f t="shared" si="31"/>
        <v>9.3819577888106118E-2</v>
      </c>
      <c r="T99" s="19">
        <f t="shared" si="32"/>
        <v>-8.9703215183289872E-3</v>
      </c>
      <c r="U99" s="19">
        <f t="shared" si="33"/>
        <v>-5.4490680920646923E-3</v>
      </c>
      <c r="V99" s="19">
        <f t="shared" si="34"/>
        <v>-0.16397429713257314</v>
      </c>
    </row>
    <row r="100" spans="1:22" x14ac:dyDescent="0.25">
      <c r="A100" s="26">
        <f>Wellpath!E100</f>
        <v>9300</v>
      </c>
      <c r="B100" s="22">
        <v>0</v>
      </c>
      <c r="C100" s="22">
        <f>ABS(COS(Wellpath!$L100))*SIN(Wellpath!$M100)*MAX(1,SQRT(10/(Wellpath!K100-Wellpath!K99)))</f>
        <v>-0.33038126712040133</v>
      </c>
      <c r="D100" s="22">
        <f>IF(ABS(Wellpath!$L100)&lt;VerticalInc,"SING",ABS(COS(Wellpath!$L100))*COS(Wellpath!$M100)/SIN(Wellpath!$L100)*MAX(1,SQRT(10/(Wellpath!K100-Wellpath!K99))))</f>
        <v>-0.50046091552443828</v>
      </c>
      <c r="E100" s="20">
        <f>IF(D100="SING",0,Model!$W$36*((drdp!B100+drdp!K100)*XYM4E!$B100+(drdp!E100+drdp!N100)*XYM4E!$C100+(drdp!H100+drdp!Q100)*XYM4E!$D100))</f>
        <v>-1.9115259947675326E-2</v>
      </c>
      <c r="F100" s="20">
        <f>IF(D100="SING",(Wellpath!K101-Wellpath!K99)/2*Model!$W$36,Model!$W$36*((drdp!C100+drdp!L100)*XYM4E!$B100+(drdp!F100+drdp!O100)*XYM4E!$C100+(drdp!I100+drdp!R100)*XYM4E!$D100))</f>
        <v>6.9992210502407268E-2</v>
      </c>
      <c r="G100" s="20">
        <f>IF(D100="SING",0,Model!$W$36*((drdp!D100+drdp!M100)*XYM4E!$B100+(drdp!G100+drdp!P100)*XYM4E!$C100+(drdp!J100+drdp!S100)*XYM4E!$D100))</f>
        <v>4.4169885650523044E-2</v>
      </c>
      <c r="H100" s="18">
        <f>IF(D100="SING",0,Model!$W$36*((drdp!B100)*XYM4E!$B100+(drdp!E100)*XYM4E!$C100+(drdp!H100)*XYM4E!$D100))</f>
        <v>-9.6298538779221211E-3</v>
      </c>
      <c r="I100" s="18">
        <f>IF(D100="SING",(Wellpath!K100-Wellpath!K99)/2*Model!$W$36,Model!$W$36*((drdp!C100)*XYM4E!$B100+(drdp!F100)*XYM4E!$C100+(drdp!I100)*XYM4E!$D100))</f>
        <v>3.5260559447056722E-2</v>
      </c>
      <c r="J100" s="18">
        <f>IF(D100="SING",0,Model!$W$36*((drdp!D100)*XYM4E!$B100+(drdp!G100)*XYM4E!$C100+(drdp!J100)*XYM4E!$D100))</f>
        <v>2.2251831561976448E-2</v>
      </c>
      <c r="K100" s="21">
        <f t="shared" si="23"/>
        <v>3.6744908895551217E-3</v>
      </c>
      <c r="L100" s="21">
        <f t="shared" si="24"/>
        <v>1.8178154980638808</v>
      </c>
      <c r="M100" s="21">
        <f t="shared" si="25"/>
        <v>9.7216692330853061E-2</v>
      </c>
      <c r="N100" s="21">
        <f t="shared" si="26"/>
        <v>-1.1391193392810228E-2</v>
      </c>
      <c r="O100" s="21">
        <f t="shared" si="27"/>
        <v>-6.9048604241539503E-3</v>
      </c>
      <c r="P100" s="21">
        <f t="shared" si="28"/>
        <v>-0.15832156484976315</v>
      </c>
      <c r="Q100" s="19">
        <f t="shared" si="29"/>
        <v>3.401831812398053E-3</v>
      </c>
      <c r="R100" s="19">
        <f t="shared" si="30"/>
        <v>1.814159895585387</v>
      </c>
      <c r="S100" s="19">
        <f t="shared" si="31"/>
        <v>9.5760857540335351E-2</v>
      </c>
      <c r="T100" s="19">
        <f t="shared" si="32"/>
        <v>-1.0392828129873244E-2</v>
      </c>
      <c r="U100" s="19">
        <f t="shared" si="33"/>
        <v>-6.2748234645430764E-3</v>
      </c>
      <c r="V100" s="19">
        <f t="shared" si="34"/>
        <v>-0.16062850075448487</v>
      </c>
    </row>
    <row r="101" spans="1:22" x14ac:dyDescent="0.25">
      <c r="A101" s="26">
        <f>Wellpath!E101</f>
        <v>9398.5</v>
      </c>
      <c r="B101" s="22">
        <v>0</v>
      </c>
      <c r="C101" s="22">
        <f>ABS(COS(Wellpath!$L101))*SIN(Wellpath!$M101)*MAX(1,SQRT(10/(Wellpath!K101-Wellpath!K100)))</f>
        <v>-0.32139380484326968</v>
      </c>
      <c r="D101" s="22">
        <f>IF(ABS(Wellpath!$L101)&lt;VerticalInc,"SING",ABS(COS(Wellpath!$L101))*COS(Wellpath!$M101)/SIN(Wellpath!$L101)*MAX(1,SQRT(10/(Wellpath!K101-Wellpath!K100))))</f>
        <v>-0.4422759654459591</v>
      </c>
      <c r="E101" s="20">
        <f>IF(D101="SING",0,Model!$W$36*((drdp!B101+drdp!K101)*XYM4E!$B101+(drdp!E101+drdp!N101)*XYM4E!$C101+(drdp!H101+drdp!Q101)*XYM4E!$D101))</f>
        <v>-9.8230207465450307E-3</v>
      </c>
      <c r="F101" s="20">
        <f>IF(D101="SING",(Wellpath!K102-Wellpath!K100)/2*Model!$W$36,Model!$W$36*((drdp!C101+drdp!L101)*XYM4E!$B101+(drdp!F101+drdp!O101)*XYM4E!$C101+(drdp!I101+drdp!R101)*XYM4E!$D101))</f>
        <v>3.1655733615117698E-2</v>
      </c>
      <c r="G101" s="20">
        <f>IF(D101="SING",0,Model!$W$36*((drdp!D101+drdp!M101)*XYM4E!$B101+(drdp!G101+drdp!P101)*XYM4E!$C101+(drdp!J101+drdp!S101)*XYM4E!$D101))</f>
        <v>2.221016178584384E-2</v>
      </c>
      <c r="H101" s="18">
        <f>IF(D101="SING",0,Model!$W$36*((drdp!B101)*XYM4E!$B101+(drdp!E101)*XYM4E!$C101+(drdp!H101)*XYM4E!$D101))</f>
        <v>-9.675675435346762E-3</v>
      </c>
      <c r="I101" s="18">
        <f>IF(D101="SING",(Wellpath!K101-Wellpath!K100)/2*Model!$W$36,Model!$W$36*((drdp!C101)*XYM4E!$B101+(drdp!F101)*XYM4E!$C101+(drdp!I101)*XYM4E!$D101))</f>
        <v>3.1180897610890639E-2</v>
      </c>
      <c r="J101" s="18">
        <f>IF(D101="SING",0,Model!$W$36*((drdp!D101)*XYM4E!$B101+(drdp!G101)*XYM4E!$C101+(drdp!J101)*XYM4E!$D101))</f>
        <v>2.1877009359055975E-2</v>
      </c>
      <c r="K101" s="21">
        <f t="shared" si="23"/>
        <v>3.7709826261421758E-3</v>
      </c>
      <c r="L101" s="21">
        <f t="shared" si="24"/>
        <v>1.8188175835345921</v>
      </c>
      <c r="M101" s="21">
        <f t="shared" si="25"/>
        <v>9.7709983617406418E-2</v>
      </c>
      <c r="N101" s="21">
        <f t="shared" si="26"/>
        <v>-1.1702148320858632E-2</v>
      </c>
      <c r="O101" s="21">
        <f t="shared" si="27"/>
        <v>-7.1230313041604158E-3</v>
      </c>
      <c r="P101" s="21">
        <f t="shared" si="28"/>
        <v>-0.1576184858847218</v>
      </c>
      <c r="Q101" s="19">
        <f t="shared" si="29"/>
        <v>3.7681095846852945E-3</v>
      </c>
      <c r="R101" s="19">
        <f t="shared" si="30"/>
        <v>1.8187877464397015</v>
      </c>
      <c r="S101" s="19">
        <f t="shared" si="31"/>
        <v>9.7695295869349288E-2</v>
      </c>
      <c r="T101" s="19">
        <f t="shared" si="32"/>
        <v>-1.1692889637875984E-2</v>
      </c>
      <c r="U101" s="19">
        <f t="shared" si="33"/>
        <v>-7.1165352662082198E-3</v>
      </c>
      <c r="V101" s="19">
        <f t="shared" si="34"/>
        <v>-0.15763942006090592</v>
      </c>
    </row>
    <row r="102" spans="1:22" x14ac:dyDescent="0.25">
      <c r="A102" s="26">
        <f>Wellpath!E102</f>
        <v>9400</v>
      </c>
      <c r="B102" s="22">
        <v>0</v>
      </c>
      <c r="C102" s="22">
        <f>ABS(COS(Wellpath!$L102))*SIN(Wellpath!$M102)*MAX(1,SQRT(10/(Wellpath!K102-Wellpath!K101)))</f>
        <v>-1.5030879398828279</v>
      </c>
      <c r="D102" s="22">
        <f>IF(ABS(Wellpath!$L102)&lt;VerticalInc,"SING",ABS(COS(Wellpath!$L102))*COS(Wellpath!$M102)/SIN(Wellpath!$L102)*MAX(1,SQRT(10/(Wellpath!K102-Wellpath!K101))))</f>
        <v>-2.0684271437218298</v>
      </c>
      <c r="E102" s="20">
        <f>IF(D102="SING",0,Model!$W$36*((drdp!B102+drdp!K102)*XYM4E!$B102+(drdp!E102+drdp!N102)*XYM4E!$C102+(drdp!H102+drdp!Q102)*XYM4E!$D102))</f>
        <v>-4.6629203026857517E-2</v>
      </c>
      <c r="F102" s="20">
        <f>IF(D102="SING",(Wellpath!K103-Wellpath!K101)/2*Model!$W$36,Model!$W$36*((drdp!C102+drdp!L102)*XYM4E!$B102+(drdp!F102+drdp!O102)*XYM4E!$C102+(drdp!I102+drdp!R102)*XYM4E!$D102))</f>
        <v>0.15026758751605115</v>
      </c>
      <c r="G102" s="20">
        <f>IF(D102="SING",0,Model!$W$36*((drdp!D102+drdp!M102)*XYM4E!$B102+(drdp!G102+drdp!P102)*XYM4E!$C102+(drdp!J102+drdp!S102)*XYM4E!$D102))</f>
        <v>0.10543010850666508</v>
      </c>
      <c r="H102" s="18">
        <f>IF(D102="SING",0,Model!$W$36*((drdp!B102)*XYM4E!$B102+(drdp!E102)*XYM4E!$C102+(drdp!H102)*XYM4E!$D102))</f>
        <v>-6.8910152256481891E-4</v>
      </c>
      <c r="I102" s="18">
        <f>IF(D102="SING",(Wellpath!K102-Wellpath!K101)/2*Model!$W$36,Model!$W$36*((drdp!C102)*XYM4E!$B102+(drdp!F102)*XYM4E!$C102+(drdp!I102)*XYM4E!$D102))</f>
        <v>2.2207032637853673E-3</v>
      </c>
      <c r="J102" s="18">
        <f>IF(D102="SING",0,Model!$W$36*((drdp!D102)*XYM4E!$B102+(drdp!G102)*XYM4E!$C102+(drdp!J102)*XYM4E!$D102))</f>
        <v>1.5580804212817188E-3</v>
      </c>
      <c r="K102" s="21">
        <f t="shared" si="23"/>
        <v>5.945265201062074E-3</v>
      </c>
      <c r="L102" s="21">
        <f t="shared" si="24"/>
        <v>1.8413979313924862</v>
      </c>
      <c r="M102" s="21">
        <f t="shared" si="25"/>
        <v>0.10882549139713359</v>
      </c>
      <c r="N102" s="21">
        <f t="shared" si="26"/>
        <v>-1.8709006167500659E-2</v>
      </c>
      <c r="O102" s="21">
        <f t="shared" si="27"/>
        <v>-1.203915323886132E-2</v>
      </c>
      <c r="P102" s="21">
        <f t="shared" si="28"/>
        <v>-0.14177575782786972</v>
      </c>
      <c r="Q102" s="19">
        <f t="shared" si="29"/>
        <v>3.7714574870505771E-3</v>
      </c>
      <c r="R102" s="19">
        <f t="shared" si="30"/>
        <v>1.8188225150575779</v>
      </c>
      <c r="S102" s="19">
        <f t="shared" si="31"/>
        <v>9.7712411232005594E-2</v>
      </c>
      <c r="T102" s="19">
        <f t="shared" si="32"/>
        <v>-1.1703678610858871E-2</v>
      </c>
      <c r="U102" s="19">
        <f t="shared" si="33"/>
        <v>-7.1241049797509991E-3</v>
      </c>
      <c r="V102" s="19">
        <f t="shared" si="34"/>
        <v>-0.15761502585044501</v>
      </c>
    </row>
    <row r="103" spans="1:22" x14ac:dyDescent="0.25">
      <c r="A103" s="26">
        <f>Wellpath!E103</f>
        <v>9500</v>
      </c>
      <c r="B103" s="22">
        <v>0</v>
      </c>
      <c r="C103" s="22">
        <f>ABS(COS(Wellpath!$L103))*SIN(Wellpath!$M103)*MAX(1,SQRT(10/(Wellpath!K103-Wellpath!K102)))</f>
        <v>-0.32139380484326968</v>
      </c>
      <c r="D103" s="22">
        <f>IF(ABS(Wellpath!$L103)&lt;VerticalInc,"SING",ABS(COS(Wellpath!$L103))*COS(Wellpath!$M103)/SIN(Wellpath!$L103)*MAX(1,SQRT(10/(Wellpath!K103-Wellpath!K102))))</f>
        <v>-0.4422759654459591</v>
      </c>
      <c r="E103" s="20">
        <f>IF(D103="SING",0,Model!$W$36*((drdp!B103+drdp!K103)*XYM4E!$B103+(drdp!E103+drdp!N103)*XYM4E!$C103+(drdp!H103+drdp!Q103)*XYM4E!$D103))</f>
        <v>-1.9646041493089909E-2</v>
      </c>
      <c r="F103" s="20">
        <f>IF(D103="SING",(Wellpath!K104-Wellpath!K102)/2*Model!$W$36,Model!$W$36*((drdp!C103+drdp!L103)*XYM4E!$B103+(drdp!F103+drdp!O103)*XYM4E!$C103+(drdp!I103+drdp!R103)*XYM4E!$D103))</f>
        <v>6.3311467230234925E-2</v>
      </c>
      <c r="G103" s="20">
        <f>IF(D103="SING",0,Model!$W$36*((drdp!D103+drdp!M103)*XYM4E!$B103+(drdp!G103+drdp!P103)*XYM4E!$C103+(drdp!J103+drdp!S103)*XYM4E!$D103))</f>
        <v>4.4420323571687348E-2</v>
      </c>
      <c r="H103" s="18">
        <f>IF(D103="SING",0,Model!$W$36*((drdp!B103)*XYM4E!$B103+(drdp!E103)*XYM4E!$C103+(drdp!H103)*XYM4E!$D103))</f>
        <v>-9.8230207465450307E-3</v>
      </c>
      <c r="I103" s="18">
        <f>IF(D103="SING",(Wellpath!K103-Wellpath!K102)/2*Model!$W$36,Model!$W$36*((drdp!C103)*XYM4E!$B103+(drdp!F103)*XYM4E!$C103+(drdp!I103)*XYM4E!$D103))</f>
        <v>3.1655733615117698E-2</v>
      </c>
      <c r="J103" s="18">
        <f>IF(D103="SING",0,Model!$W$36*((drdp!D103)*XYM4E!$B103+(drdp!G103)*XYM4E!$C103+(drdp!J103)*XYM4E!$D103))</f>
        <v>2.2210161785843837E-2</v>
      </c>
      <c r="K103" s="21">
        <f t="shared" si="23"/>
        <v>6.3312321474102845E-3</v>
      </c>
      <c r="L103" s="21">
        <f t="shared" si="24"/>
        <v>1.8454062732753314</v>
      </c>
      <c r="M103" s="21">
        <f t="shared" si="25"/>
        <v>0.11079865654334699</v>
      </c>
      <c r="N103" s="21">
        <f t="shared" si="26"/>
        <v>-1.9952825879694255E-2</v>
      </c>
      <c r="O103" s="21">
        <f t="shared" si="27"/>
        <v>-1.291183675888717E-2</v>
      </c>
      <c r="P103" s="21">
        <f t="shared" si="28"/>
        <v>-0.13896344196770441</v>
      </c>
      <c r="Q103" s="19">
        <f t="shared" si="29"/>
        <v>6.0417569376491282E-3</v>
      </c>
      <c r="R103" s="19">
        <f t="shared" si="30"/>
        <v>1.8424000168631975</v>
      </c>
      <c r="S103" s="19">
        <f t="shared" si="31"/>
        <v>0.10931878268368694</v>
      </c>
      <c r="T103" s="19">
        <f t="shared" si="32"/>
        <v>-1.9019961095549064E-2</v>
      </c>
      <c r="U103" s="19">
        <f t="shared" si="33"/>
        <v>-1.2257324118867785E-2</v>
      </c>
      <c r="V103" s="19">
        <f t="shared" si="34"/>
        <v>-0.14107267886282837</v>
      </c>
    </row>
    <row r="104" spans="1:22" x14ac:dyDescent="0.25">
      <c r="A104" s="26">
        <f>Wellpath!E104</f>
        <v>9600</v>
      </c>
      <c r="B104" s="22">
        <v>0</v>
      </c>
      <c r="C104" s="22">
        <f>ABS(COS(Wellpath!$L104))*SIN(Wellpath!$M104)*MAX(1,SQRT(10/(Wellpath!K104-Wellpath!K103)))</f>
        <v>-0.32139380484326968</v>
      </c>
      <c r="D104" s="22">
        <f>IF(ABS(Wellpath!$L104)&lt;VerticalInc,"SING",ABS(COS(Wellpath!$L104))*COS(Wellpath!$M104)/SIN(Wellpath!$L104)*MAX(1,SQRT(10/(Wellpath!K104-Wellpath!K103))))</f>
        <v>-0.4422759654459591</v>
      </c>
      <c r="E104" s="20">
        <f>IF(D104="SING",0,Model!$W$36*((drdp!B104+drdp!K104)*XYM4E!$B104+(drdp!E104+drdp!N104)*XYM4E!$C104+(drdp!H104+drdp!Q104)*XYM4E!$D104))</f>
        <v>-1.9646041493089909E-2</v>
      </c>
      <c r="F104" s="20">
        <f>IF(D104="SING",(Wellpath!K105-Wellpath!K103)/2*Model!$W$36,Model!$W$36*((drdp!C104+drdp!L104)*XYM4E!$B104+(drdp!F104+drdp!O104)*XYM4E!$C104+(drdp!I104+drdp!R104)*XYM4E!$D104))</f>
        <v>6.3311467230234925E-2</v>
      </c>
      <c r="G104" s="20">
        <f>IF(D104="SING",0,Model!$W$36*((drdp!D104+drdp!M104)*XYM4E!$B104+(drdp!G104+drdp!P104)*XYM4E!$C104+(drdp!J104+drdp!S104)*XYM4E!$D104))</f>
        <v>4.4420323571687348E-2</v>
      </c>
      <c r="H104" s="18">
        <f>IF(D104="SING",0,Model!$W$36*((drdp!B104)*XYM4E!$B104+(drdp!E104)*XYM4E!$C104+(drdp!H104)*XYM4E!$D104))</f>
        <v>-9.823020746544878E-3</v>
      </c>
      <c r="I104" s="18">
        <f>IF(D104="SING",(Wellpath!K104-Wellpath!K103)/2*Model!$W$36,Model!$W$36*((drdp!C104)*XYM4E!$B104+(drdp!F104)*XYM4E!$C104+(drdp!I104)*XYM4E!$D104))</f>
        <v>3.1655733615117226E-2</v>
      </c>
      <c r="J104" s="18">
        <f>IF(D104="SING",0,Model!$W$36*((drdp!D104)*XYM4E!$B104+(drdp!G104)*XYM4E!$C104+(drdp!J104)*XYM4E!$D104))</f>
        <v>2.2210161785843507E-2</v>
      </c>
      <c r="K104" s="21">
        <f t="shared" si="23"/>
        <v>6.717199093758495E-3</v>
      </c>
      <c r="L104" s="21">
        <f t="shared" si="24"/>
        <v>1.8494146151581765</v>
      </c>
      <c r="M104" s="21">
        <f t="shared" si="25"/>
        <v>0.11277182168956039</v>
      </c>
      <c r="N104" s="21">
        <f t="shared" si="26"/>
        <v>-2.1196645591887851E-2</v>
      </c>
      <c r="O104" s="21">
        <f t="shared" si="27"/>
        <v>-1.3784520278913019E-2</v>
      </c>
      <c r="P104" s="21">
        <f t="shared" si="28"/>
        <v>-0.1361511261075391</v>
      </c>
      <c r="Q104" s="19">
        <f t="shared" si="29"/>
        <v>6.4277238839973352E-3</v>
      </c>
      <c r="R104" s="19">
        <f t="shared" si="30"/>
        <v>1.8464083587460427</v>
      </c>
      <c r="S104" s="19">
        <f t="shared" si="31"/>
        <v>0.11129194782990033</v>
      </c>
      <c r="T104" s="19">
        <f t="shared" si="32"/>
        <v>-2.0263780807742649E-2</v>
      </c>
      <c r="U104" s="19">
        <f t="shared" si="33"/>
        <v>-1.3130007638893628E-2</v>
      </c>
      <c r="V104" s="19">
        <f t="shared" si="34"/>
        <v>-0.13826036300266309</v>
      </c>
    </row>
    <row r="105" spans="1:22" x14ac:dyDescent="0.25">
      <c r="A105" s="26">
        <f>Wellpath!E105</f>
        <v>9700</v>
      </c>
      <c r="B105" s="22">
        <v>0</v>
      </c>
      <c r="C105" s="22">
        <f>ABS(COS(Wellpath!$L105))*SIN(Wellpath!$M105)*MAX(1,SQRT(10/(Wellpath!K105-Wellpath!K104)))</f>
        <v>-0.32139380484326968</v>
      </c>
      <c r="D105" s="22">
        <f>IF(ABS(Wellpath!$L105)&lt;VerticalInc,"SING",ABS(COS(Wellpath!$L105))*COS(Wellpath!$M105)/SIN(Wellpath!$L105)*MAX(1,SQRT(10/(Wellpath!K105-Wellpath!K104))))</f>
        <v>-0.4422759654459591</v>
      </c>
      <c r="E105" s="20">
        <f>IF(D105="SING",0,Model!$W$36*((drdp!B105+drdp!K105)*XYM4E!$B105+(drdp!E105+drdp!N105)*XYM4E!$C105+(drdp!H105+drdp!Q105)*XYM4E!$D105))</f>
        <v>-1.9646041493090061E-2</v>
      </c>
      <c r="F105" s="20">
        <f>IF(D105="SING",(Wellpath!K106-Wellpath!K104)/2*Model!$W$36,Model!$W$36*((drdp!C105+drdp!L105)*XYM4E!$B105+(drdp!F105+drdp!O105)*XYM4E!$C105+(drdp!I105+drdp!R105)*XYM4E!$D105))</f>
        <v>6.3311467230235396E-2</v>
      </c>
      <c r="G105" s="20">
        <f>IF(D105="SING",0,Model!$W$36*((drdp!D105+drdp!M105)*XYM4E!$B105+(drdp!G105+drdp!P105)*XYM4E!$C105+(drdp!J105+drdp!S105)*XYM4E!$D105))</f>
        <v>4.4420323571687674E-2</v>
      </c>
      <c r="H105" s="18">
        <f>IF(D105="SING",0,Model!$W$36*((drdp!B105)*XYM4E!$B105+(drdp!E105)*XYM4E!$C105+(drdp!H105)*XYM4E!$D105))</f>
        <v>-9.8230207465450307E-3</v>
      </c>
      <c r="I105" s="18">
        <f>IF(D105="SING",(Wellpath!K105-Wellpath!K104)/2*Model!$W$36,Model!$W$36*((drdp!C105)*XYM4E!$B105+(drdp!F105)*XYM4E!$C105+(drdp!I105)*XYM4E!$D105))</f>
        <v>3.1655733615117698E-2</v>
      </c>
      <c r="J105" s="18">
        <f>IF(D105="SING",0,Model!$W$36*((drdp!D105)*XYM4E!$B105+(drdp!G105)*XYM4E!$C105+(drdp!J105)*XYM4E!$D105))</f>
        <v>2.2210161785843837E-2</v>
      </c>
      <c r="K105" s="21">
        <f t="shared" si="23"/>
        <v>7.1031660401067115E-3</v>
      </c>
      <c r="L105" s="21">
        <f t="shared" si="24"/>
        <v>1.8534229570410217</v>
      </c>
      <c r="M105" s="21">
        <f t="shared" si="25"/>
        <v>0.11474498683577382</v>
      </c>
      <c r="N105" s="21">
        <f t="shared" si="26"/>
        <v>-2.2440465304081468E-2</v>
      </c>
      <c r="O105" s="21">
        <f t="shared" si="27"/>
        <v>-1.4657203798938881E-2</v>
      </c>
      <c r="P105" s="21">
        <f t="shared" si="28"/>
        <v>-0.13333881024737373</v>
      </c>
      <c r="Q105" s="19">
        <f t="shared" si="29"/>
        <v>6.8136908303455491E-3</v>
      </c>
      <c r="R105" s="19">
        <f t="shared" si="30"/>
        <v>1.8504167006288879</v>
      </c>
      <c r="S105" s="19">
        <f t="shared" si="31"/>
        <v>0.11326511297611375</v>
      </c>
      <c r="T105" s="19">
        <f t="shared" si="32"/>
        <v>-2.1507600519936255E-2</v>
      </c>
      <c r="U105" s="19">
        <f t="shared" si="33"/>
        <v>-1.4002691158919485E-2</v>
      </c>
      <c r="V105" s="19">
        <f t="shared" si="34"/>
        <v>-0.13544804714249775</v>
      </c>
    </row>
    <row r="106" spans="1:22" x14ac:dyDescent="0.25">
      <c r="A106" s="26">
        <f>Wellpath!E106</f>
        <v>9800</v>
      </c>
      <c r="B106" s="22">
        <v>0</v>
      </c>
      <c r="C106" s="22">
        <f>ABS(COS(Wellpath!$L106))*SIN(Wellpath!$M106)*MAX(1,SQRT(10/(Wellpath!K106-Wellpath!K105)))</f>
        <v>-0.32139380484326968</v>
      </c>
      <c r="D106" s="22">
        <f>IF(ABS(Wellpath!$L106)&lt;VerticalInc,"SING",ABS(COS(Wellpath!$L106))*COS(Wellpath!$M106)/SIN(Wellpath!$L106)*MAX(1,SQRT(10/(Wellpath!K106-Wellpath!K105))))</f>
        <v>-0.4422759654459591</v>
      </c>
      <c r="E106" s="20">
        <f>IF(D106="SING",0,Model!$W$36*((drdp!B106+drdp!K106)*XYM4E!$B106+(drdp!E106+drdp!N106)*XYM4E!$C106+(drdp!H106+drdp!Q106)*XYM4E!$D106))</f>
        <v>-1.9646041493090061E-2</v>
      </c>
      <c r="F106" s="20">
        <f>IF(D106="SING",(Wellpath!K107-Wellpath!K105)/2*Model!$W$36,Model!$W$36*((drdp!C106+drdp!L106)*XYM4E!$B106+(drdp!F106+drdp!O106)*XYM4E!$C106+(drdp!I106+drdp!R106)*XYM4E!$D106))</f>
        <v>6.3311467230235396E-2</v>
      </c>
      <c r="G106" s="20">
        <f>IF(D106="SING",0,Model!$W$36*((drdp!D106+drdp!M106)*XYM4E!$B106+(drdp!G106+drdp!P106)*XYM4E!$C106+(drdp!J106+drdp!S106)*XYM4E!$D106))</f>
        <v>4.4420323571687674E-2</v>
      </c>
      <c r="H106" s="18">
        <f>IF(D106="SING",0,Model!$W$36*((drdp!B106)*XYM4E!$B106+(drdp!E106)*XYM4E!$C106+(drdp!H106)*XYM4E!$D106))</f>
        <v>-9.8230207465450307E-3</v>
      </c>
      <c r="I106" s="18">
        <f>IF(D106="SING",(Wellpath!K106-Wellpath!K105)/2*Model!$W$36,Model!$W$36*((drdp!C106)*XYM4E!$B106+(drdp!F106)*XYM4E!$C106+(drdp!I106)*XYM4E!$D106))</f>
        <v>3.1655733615117698E-2</v>
      </c>
      <c r="J106" s="18">
        <f>IF(D106="SING",0,Model!$W$36*((drdp!D106)*XYM4E!$B106+(drdp!G106)*XYM4E!$C106+(drdp!J106)*XYM4E!$D106))</f>
        <v>2.2210161785843837E-2</v>
      </c>
      <c r="K106" s="21">
        <f t="shared" si="23"/>
        <v>7.4891329864549281E-3</v>
      </c>
      <c r="L106" s="21">
        <f t="shared" si="24"/>
        <v>1.8574312989238668</v>
      </c>
      <c r="M106" s="21">
        <f t="shared" si="25"/>
        <v>0.11671815198198725</v>
      </c>
      <c r="N106" s="21">
        <f t="shared" si="26"/>
        <v>-2.3684285016275085E-2</v>
      </c>
      <c r="O106" s="21">
        <f t="shared" si="27"/>
        <v>-1.5529887318964743E-2</v>
      </c>
      <c r="P106" s="21">
        <f t="shared" si="28"/>
        <v>-0.13052649438720837</v>
      </c>
      <c r="Q106" s="19">
        <f t="shared" si="29"/>
        <v>7.1996577766937657E-3</v>
      </c>
      <c r="R106" s="19">
        <f t="shared" si="30"/>
        <v>1.854425042511733</v>
      </c>
      <c r="S106" s="19">
        <f t="shared" si="31"/>
        <v>0.11523827812232718</v>
      </c>
      <c r="T106" s="19">
        <f t="shared" si="32"/>
        <v>-2.2751420232129872E-2</v>
      </c>
      <c r="U106" s="19">
        <f t="shared" si="33"/>
        <v>-1.4875374678945346E-2</v>
      </c>
      <c r="V106" s="19">
        <f t="shared" si="34"/>
        <v>-0.13263573128233239</v>
      </c>
    </row>
    <row r="107" spans="1:22" x14ac:dyDescent="0.25">
      <c r="A107" s="26">
        <f>Wellpath!E107</f>
        <v>9900</v>
      </c>
      <c r="B107" s="22">
        <v>0</v>
      </c>
      <c r="C107" s="22">
        <f>ABS(COS(Wellpath!$L107))*SIN(Wellpath!$M107)*MAX(1,SQRT(10/(Wellpath!K107-Wellpath!K106)))</f>
        <v>-0.32139380484326968</v>
      </c>
      <c r="D107" s="22">
        <f>IF(ABS(Wellpath!$L107)&lt;VerticalInc,"SING",ABS(COS(Wellpath!$L107))*COS(Wellpath!$M107)/SIN(Wellpath!$L107)*MAX(1,SQRT(10/(Wellpath!K107-Wellpath!K106))))</f>
        <v>-0.4422759654459591</v>
      </c>
      <c r="E107" s="20">
        <f>IF(D107="SING",0,Model!$W$36*((drdp!B107+drdp!K107)*XYM4E!$B107+(drdp!E107+drdp!N107)*XYM4E!$C107+(drdp!H107+drdp!Q107)*XYM4E!$D107))</f>
        <v>-1.9646041493090061E-2</v>
      </c>
      <c r="F107" s="20">
        <f>IF(D107="SING",(Wellpath!K108-Wellpath!K106)/2*Model!$W$36,Model!$W$36*((drdp!C107+drdp!L107)*XYM4E!$B107+(drdp!F107+drdp!O107)*XYM4E!$C107+(drdp!I107+drdp!R107)*XYM4E!$D107))</f>
        <v>6.3311467230235396E-2</v>
      </c>
      <c r="G107" s="20">
        <f>IF(D107="SING",0,Model!$W$36*((drdp!D107+drdp!M107)*XYM4E!$B107+(drdp!G107+drdp!P107)*XYM4E!$C107+(drdp!J107+drdp!S107)*XYM4E!$D107))</f>
        <v>4.4420323571687674E-2</v>
      </c>
      <c r="H107" s="18">
        <f>IF(D107="SING",0,Model!$W$36*((drdp!B107)*XYM4E!$B107+(drdp!E107)*XYM4E!$C107+(drdp!H107)*XYM4E!$D107))</f>
        <v>-9.8230207465450307E-3</v>
      </c>
      <c r="I107" s="18">
        <f>IF(D107="SING",(Wellpath!K107-Wellpath!K106)/2*Model!$W$36,Model!$W$36*((drdp!C107)*XYM4E!$B107+(drdp!F107)*XYM4E!$C107+(drdp!I107)*XYM4E!$D107))</f>
        <v>3.1655733615117698E-2</v>
      </c>
      <c r="J107" s="18">
        <f>IF(D107="SING",0,Model!$W$36*((drdp!D107)*XYM4E!$B107+(drdp!G107)*XYM4E!$C107+(drdp!J107)*XYM4E!$D107))</f>
        <v>2.2210161785843837E-2</v>
      </c>
      <c r="K107" s="21">
        <f t="shared" si="23"/>
        <v>7.8750999328031437E-3</v>
      </c>
      <c r="L107" s="21">
        <f t="shared" si="24"/>
        <v>1.861439640806712</v>
      </c>
      <c r="M107" s="21">
        <f t="shared" si="25"/>
        <v>0.11869131712820068</v>
      </c>
      <c r="N107" s="21">
        <f t="shared" si="26"/>
        <v>-2.4928104728468702E-2</v>
      </c>
      <c r="O107" s="21">
        <f t="shared" si="27"/>
        <v>-1.6402570838990604E-2</v>
      </c>
      <c r="P107" s="21">
        <f t="shared" si="28"/>
        <v>-0.127714178527043</v>
      </c>
      <c r="Q107" s="19">
        <f t="shared" si="29"/>
        <v>7.5856247230419822E-3</v>
      </c>
      <c r="R107" s="19">
        <f t="shared" si="30"/>
        <v>1.8584333843945782</v>
      </c>
      <c r="S107" s="19">
        <f t="shared" si="31"/>
        <v>0.1172114432685406</v>
      </c>
      <c r="T107" s="19">
        <f t="shared" si="32"/>
        <v>-2.3995239944323489E-2</v>
      </c>
      <c r="U107" s="19">
        <f t="shared" si="33"/>
        <v>-1.574805819897121E-2</v>
      </c>
      <c r="V107" s="19">
        <f t="shared" si="34"/>
        <v>-0.12982341542216702</v>
      </c>
    </row>
    <row r="108" spans="1:22" x14ac:dyDescent="0.25">
      <c r="A108" s="26">
        <f>Wellpath!E108</f>
        <v>10000</v>
      </c>
      <c r="B108" s="22">
        <v>0</v>
      </c>
      <c r="C108" s="22">
        <f>ABS(COS(Wellpath!$L108))*SIN(Wellpath!$M108)*MAX(1,SQRT(10/(Wellpath!K108-Wellpath!K107)))</f>
        <v>-0.32139380484326968</v>
      </c>
      <c r="D108" s="22">
        <f>IF(ABS(Wellpath!$L108)&lt;VerticalInc,"SING",ABS(COS(Wellpath!$L108))*COS(Wellpath!$M108)/SIN(Wellpath!$L108)*MAX(1,SQRT(10/(Wellpath!K108-Wellpath!K107))))</f>
        <v>-0.4422759654459591</v>
      </c>
      <c r="E108" s="20">
        <f>IF(D108="SING",0,Model!$W$36*((drdp!B108+drdp!K108)*XYM4E!$B108+(drdp!E108+drdp!N108)*XYM4E!$C108+(drdp!H108+drdp!Q108)*XYM4E!$D108))</f>
        <v>-1.9646041493090061E-2</v>
      </c>
      <c r="F108" s="20">
        <f>IF(D108="SING",(Wellpath!K109-Wellpath!K107)/2*Model!$W$36,Model!$W$36*((drdp!C108+drdp!L108)*XYM4E!$B108+(drdp!F108+drdp!O108)*XYM4E!$C108+(drdp!I108+drdp!R108)*XYM4E!$D108))</f>
        <v>6.3311467230235396E-2</v>
      </c>
      <c r="G108" s="20">
        <f>IF(D108="SING",0,Model!$W$36*((drdp!D108+drdp!M108)*XYM4E!$B108+(drdp!G108+drdp!P108)*XYM4E!$C108+(drdp!J108+drdp!S108)*XYM4E!$D108))</f>
        <v>4.4420323571687674E-2</v>
      </c>
      <c r="H108" s="18">
        <f>IF(D108="SING",0,Model!$W$36*((drdp!B108)*XYM4E!$B108+(drdp!E108)*XYM4E!$C108+(drdp!H108)*XYM4E!$D108))</f>
        <v>-9.8230207465450307E-3</v>
      </c>
      <c r="I108" s="18">
        <f>IF(D108="SING",(Wellpath!K108-Wellpath!K107)/2*Model!$W$36,Model!$W$36*((drdp!C108)*XYM4E!$B108+(drdp!F108)*XYM4E!$C108+(drdp!I108)*XYM4E!$D108))</f>
        <v>3.1655733615117698E-2</v>
      </c>
      <c r="J108" s="18">
        <f>IF(D108="SING",0,Model!$W$36*((drdp!D108)*XYM4E!$B108+(drdp!G108)*XYM4E!$C108+(drdp!J108)*XYM4E!$D108))</f>
        <v>2.2210161785843837E-2</v>
      </c>
      <c r="K108" s="21">
        <f t="shared" si="23"/>
        <v>8.2610668791513603E-3</v>
      </c>
      <c r="L108" s="21">
        <f t="shared" si="24"/>
        <v>1.8654479826895571</v>
      </c>
      <c r="M108" s="21">
        <f t="shared" si="25"/>
        <v>0.12066448227441411</v>
      </c>
      <c r="N108" s="21">
        <f t="shared" si="26"/>
        <v>-2.6171924440662318E-2</v>
      </c>
      <c r="O108" s="21">
        <f t="shared" si="27"/>
        <v>-1.7275254359016466E-2</v>
      </c>
      <c r="P108" s="21">
        <f t="shared" si="28"/>
        <v>-0.12490186266687765</v>
      </c>
      <c r="Q108" s="19">
        <f t="shared" si="29"/>
        <v>7.9715916693901979E-3</v>
      </c>
      <c r="R108" s="19">
        <f t="shared" si="30"/>
        <v>1.8624417262774233</v>
      </c>
      <c r="S108" s="19">
        <f t="shared" si="31"/>
        <v>0.11918460841475403</v>
      </c>
      <c r="T108" s="19">
        <f t="shared" si="32"/>
        <v>-2.5239059656517106E-2</v>
      </c>
      <c r="U108" s="19">
        <f t="shared" si="33"/>
        <v>-1.6620741718997072E-2</v>
      </c>
      <c r="V108" s="19">
        <f t="shared" si="34"/>
        <v>-0.12701109956200166</v>
      </c>
    </row>
    <row r="109" spans="1:22" x14ac:dyDescent="0.25">
      <c r="A109" s="26">
        <f>Wellpath!E109</f>
        <v>10100</v>
      </c>
      <c r="B109" s="22">
        <v>0</v>
      </c>
      <c r="C109" s="22">
        <f>ABS(COS(Wellpath!$L109))*SIN(Wellpath!$M109)*MAX(1,SQRT(10/(Wellpath!K109-Wellpath!K108)))</f>
        <v>-0.32139380484326968</v>
      </c>
      <c r="D109" s="22">
        <f>IF(ABS(Wellpath!$L109)&lt;VerticalInc,"SING",ABS(COS(Wellpath!$L109))*COS(Wellpath!$M109)/SIN(Wellpath!$L109)*MAX(1,SQRT(10/(Wellpath!K109-Wellpath!K108))))</f>
        <v>-0.4422759654459591</v>
      </c>
      <c r="E109" s="20">
        <f>IF(D109="SING",0,Model!$W$36*((drdp!B109+drdp!K109)*XYM4E!$B109+(drdp!E109+drdp!N109)*XYM4E!$C109+(drdp!H109+drdp!Q109)*XYM4E!$D109))</f>
        <v>-1.9646041493090061E-2</v>
      </c>
      <c r="F109" s="20">
        <f>IF(D109="SING",(Wellpath!K110-Wellpath!K108)/2*Model!$W$36,Model!$W$36*((drdp!C109+drdp!L109)*XYM4E!$B109+(drdp!F109+drdp!O109)*XYM4E!$C109+(drdp!I109+drdp!R109)*XYM4E!$D109))</f>
        <v>6.3311467230235396E-2</v>
      </c>
      <c r="G109" s="20">
        <f>IF(D109="SING",0,Model!$W$36*((drdp!D109+drdp!M109)*XYM4E!$B109+(drdp!G109+drdp!P109)*XYM4E!$C109+(drdp!J109+drdp!S109)*XYM4E!$D109))</f>
        <v>4.4420323571687674E-2</v>
      </c>
      <c r="H109" s="18">
        <f>IF(D109="SING",0,Model!$W$36*((drdp!B109)*XYM4E!$B109+(drdp!E109)*XYM4E!$C109+(drdp!H109)*XYM4E!$D109))</f>
        <v>-9.8230207465450307E-3</v>
      </c>
      <c r="I109" s="18">
        <f>IF(D109="SING",(Wellpath!K109-Wellpath!K108)/2*Model!$W$36,Model!$W$36*((drdp!C109)*XYM4E!$B109+(drdp!F109)*XYM4E!$C109+(drdp!I109)*XYM4E!$D109))</f>
        <v>3.1655733615117698E-2</v>
      </c>
      <c r="J109" s="18">
        <f>IF(D109="SING",0,Model!$W$36*((drdp!D109)*XYM4E!$B109+(drdp!G109)*XYM4E!$C109+(drdp!J109)*XYM4E!$D109))</f>
        <v>2.2210161785843837E-2</v>
      </c>
      <c r="K109" s="21">
        <f t="shared" si="23"/>
        <v>8.6470338254995768E-3</v>
      </c>
      <c r="L109" s="21">
        <f t="shared" si="24"/>
        <v>1.8694563245724023</v>
      </c>
      <c r="M109" s="21">
        <f t="shared" si="25"/>
        <v>0.12263764742062754</v>
      </c>
      <c r="N109" s="21">
        <f t="shared" si="26"/>
        <v>-2.7415744152855935E-2</v>
      </c>
      <c r="O109" s="21">
        <f t="shared" si="27"/>
        <v>-1.8147937879042328E-2</v>
      </c>
      <c r="P109" s="21">
        <f t="shared" si="28"/>
        <v>-0.1220895468067123</v>
      </c>
      <c r="Q109" s="19">
        <f t="shared" si="29"/>
        <v>8.3575586157384144E-3</v>
      </c>
      <c r="R109" s="19">
        <f t="shared" si="30"/>
        <v>1.8664500681602685</v>
      </c>
      <c r="S109" s="19">
        <f t="shared" si="31"/>
        <v>0.12115777356096746</v>
      </c>
      <c r="T109" s="19">
        <f t="shared" si="32"/>
        <v>-2.6482879368710723E-2</v>
      </c>
      <c r="U109" s="19">
        <f t="shared" si="33"/>
        <v>-1.7493425239022933E-2</v>
      </c>
      <c r="V109" s="19">
        <f t="shared" si="34"/>
        <v>-0.12419878370183632</v>
      </c>
    </row>
    <row r="110" spans="1:22" x14ac:dyDescent="0.25">
      <c r="A110" s="26">
        <f>Wellpath!E110</f>
        <v>10200</v>
      </c>
      <c r="B110" s="22">
        <v>0</v>
      </c>
      <c r="C110" s="22">
        <f>ABS(COS(Wellpath!$L110))*SIN(Wellpath!$M110)*MAX(1,SQRT(10/(Wellpath!K110-Wellpath!K109)))</f>
        <v>-0.32139380484326968</v>
      </c>
      <c r="D110" s="22">
        <f>IF(ABS(Wellpath!$L110)&lt;VerticalInc,"SING",ABS(COS(Wellpath!$L110))*COS(Wellpath!$M110)/SIN(Wellpath!$L110)*MAX(1,SQRT(10/(Wellpath!K110-Wellpath!K109))))</f>
        <v>-0.4422759654459591</v>
      </c>
      <c r="E110" s="20">
        <f>IF(D110="SING",0,Model!$W$36*((drdp!B110+drdp!K110)*XYM4E!$B110+(drdp!E110+drdp!N110)*XYM4E!$C110+(drdp!H110+drdp!Q110)*XYM4E!$D110))</f>
        <v>-1.9646041493090061E-2</v>
      </c>
      <c r="F110" s="20">
        <f>IF(D110="SING",(Wellpath!K111-Wellpath!K109)/2*Model!$W$36,Model!$W$36*((drdp!C110+drdp!L110)*XYM4E!$B110+(drdp!F110+drdp!O110)*XYM4E!$C110+(drdp!I110+drdp!R110)*XYM4E!$D110))</f>
        <v>6.3311467230235396E-2</v>
      </c>
      <c r="G110" s="20">
        <f>IF(D110="SING",0,Model!$W$36*((drdp!D110+drdp!M110)*XYM4E!$B110+(drdp!G110+drdp!P110)*XYM4E!$C110+(drdp!J110+drdp!S110)*XYM4E!$D110))</f>
        <v>4.4420323571687674E-2</v>
      </c>
      <c r="H110" s="18">
        <f>IF(D110="SING",0,Model!$W$36*((drdp!B110)*XYM4E!$B110+(drdp!E110)*XYM4E!$C110+(drdp!H110)*XYM4E!$D110))</f>
        <v>-9.8230207465450307E-3</v>
      </c>
      <c r="I110" s="18">
        <f>IF(D110="SING",(Wellpath!K110-Wellpath!K109)/2*Model!$W$36,Model!$W$36*((drdp!C110)*XYM4E!$B110+(drdp!F110)*XYM4E!$C110+(drdp!I110)*XYM4E!$D110))</f>
        <v>3.1655733615117698E-2</v>
      </c>
      <c r="J110" s="18">
        <f>IF(D110="SING",0,Model!$W$36*((drdp!D110)*XYM4E!$B110+(drdp!G110)*XYM4E!$C110+(drdp!J110)*XYM4E!$D110))</f>
        <v>2.2210161785843837E-2</v>
      </c>
      <c r="K110" s="21">
        <f t="shared" si="23"/>
        <v>9.0330007718477934E-3</v>
      </c>
      <c r="L110" s="21">
        <f t="shared" si="24"/>
        <v>1.8734646664552475</v>
      </c>
      <c r="M110" s="21">
        <f t="shared" si="25"/>
        <v>0.12461081256684096</v>
      </c>
      <c r="N110" s="21">
        <f t="shared" si="26"/>
        <v>-2.8659563865049552E-2</v>
      </c>
      <c r="O110" s="21">
        <f t="shared" si="27"/>
        <v>-1.902062139906819E-2</v>
      </c>
      <c r="P110" s="21">
        <f t="shared" si="28"/>
        <v>-0.11927723094654695</v>
      </c>
      <c r="Q110" s="19">
        <f t="shared" si="29"/>
        <v>8.743525562086631E-3</v>
      </c>
      <c r="R110" s="19">
        <f t="shared" si="30"/>
        <v>1.8704584100431136</v>
      </c>
      <c r="S110" s="19">
        <f t="shared" si="31"/>
        <v>0.12313093870718089</v>
      </c>
      <c r="T110" s="19">
        <f t="shared" si="32"/>
        <v>-2.7726699080904339E-2</v>
      </c>
      <c r="U110" s="19">
        <f t="shared" si="33"/>
        <v>-1.8366108759048795E-2</v>
      </c>
      <c r="V110" s="19">
        <f t="shared" si="34"/>
        <v>-0.12138646784167097</v>
      </c>
    </row>
    <row r="111" spans="1:22" x14ac:dyDescent="0.25">
      <c r="A111" s="26">
        <f>Wellpath!E111</f>
        <v>10300</v>
      </c>
      <c r="B111" s="22">
        <v>0</v>
      </c>
      <c r="C111" s="22">
        <f>ABS(COS(Wellpath!$L111))*SIN(Wellpath!$M111)*MAX(1,SQRT(10/(Wellpath!K111-Wellpath!K110)))</f>
        <v>-0.32139380484326968</v>
      </c>
      <c r="D111" s="22">
        <f>IF(ABS(Wellpath!$L111)&lt;VerticalInc,"SING",ABS(COS(Wellpath!$L111))*COS(Wellpath!$M111)/SIN(Wellpath!$L111)*MAX(1,SQRT(10/(Wellpath!K111-Wellpath!K110))))</f>
        <v>-0.4422759654459591</v>
      </c>
      <c r="E111" s="20">
        <f>IF(D111="SING",0,Model!$W$36*((drdp!B111+drdp!K111)*XYM4E!$B111+(drdp!E111+drdp!N111)*XYM4E!$C111+(drdp!H111+drdp!Q111)*XYM4E!$D111))</f>
        <v>-1.9646041493090061E-2</v>
      </c>
      <c r="F111" s="20">
        <f>IF(D111="SING",(Wellpath!K112-Wellpath!K110)/2*Model!$W$36,Model!$W$36*((drdp!C111+drdp!L111)*XYM4E!$B111+(drdp!F111+drdp!O111)*XYM4E!$C111+(drdp!I111+drdp!R111)*XYM4E!$D111))</f>
        <v>6.3311467230235396E-2</v>
      </c>
      <c r="G111" s="20">
        <f>IF(D111="SING",0,Model!$W$36*((drdp!D111+drdp!M111)*XYM4E!$B111+(drdp!G111+drdp!P111)*XYM4E!$C111+(drdp!J111+drdp!S111)*XYM4E!$D111))</f>
        <v>4.4420323571687674E-2</v>
      </c>
      <c r="H111" s="18">
        <f>IF(D111="SING",0,Model!$W$36*((drdp!B111)*XYM4E!$B111+(drdp!E111)*XYM4E!$C111+(drdp!H111)*XYM4E!$D111))</f>
        <v>-9.8230207465450307E-3</v>
      </c>
      <c r="I111" s="18">
        <f>IF(D111="SING",(Wellpath!K111-Wellpath!K110)/2*Model!$W$36,Model!$W$36*((drdp!C111)*XYM4E!$B111+(drdp!F111)*XYM4E!$C111+(drdp!I111)*XYM4E!$D111))</f>
        <v>3.1655733615117698E-2</v>
      </c>
      <c r="J111" s="18">
        <f>IF(D111="SING",0,Model!$W$36*((drdp!D111)*XYM4E!$B111+(drdp!G111)*XYM4E!$C111+(drdp!J111)*XYM4E!$D111))</f>
        <v>2.2210161785843837E-2</v>
      </c>
      <c r="K111" s="21">
        <f t="shared" si="23"/>
        <v>9.4189677181960099E-3</v>
      </c>
      <c r="L111" s="21">
        <f t="shared" si="24"/>
        <v>1.8774730083380926</v>
      </c>
      <c r="M111" s="21">
        <f t="shared" si="25"/>
        <v>0.12658397771305441</v>
      </c>
      <c r="N111" s="21">
        <f t="shared" si="26"/>
        <v>-2.9903383577243169E-2</v>
      </c>
      <c r="O111" s="21">
        <f t="shared" si="27"/>
        <v>-1.9893304919094051E-2</v>
      </c>
      <c r="P111" s="21">
        <f t="shared" si="28"/>
        <v>-0.1164649150863816</v>
      </c>
      <c r="Q111" s="19">
        <f t="shared" si="29"/>
        <v>9.1294925084348475E-3</v>
      </c>
      <c r="R111" s="19">
        <f t="shared" si="30"/>
        <v>1.8744667519259588</v>
      </c>
      <c r="S111" s="19">
        <f t="shared" si="31"/>
        <v>0.12510410385339432</v>
      </c>
      <c r="T111" s="19">
        <f t="shared" si="32"/>
        <v>-2.8970518793097956E-2</v>
      </c>
      <c r="U111" s="19">
        <f t="shared" si="33"/>
        <v>-1.9238792279074657E-2</v>
      </c>
      <c r="V111" s="19">
        <f t="shared" si="34"/>
        <v>-0.11857415198150562</v>
      </c>
    </row>
    <row r="112" spans="1:22" x14ac:dyDescent="0.25">
      <c r="A112" s="26">
        <f>Wellpath!E112</f>
        <v>10400</v>
      </c>
      <c r="B112" s="22">
        <v>0</v>
      </c>
      <c r="C112" s="22">
        <f>ABS(COS(Wellpath!$L112))*SIN(Wellpath!$M112)*MAX(1,SQRT(10/(Wellpath!K112-Wellpath!K111)))</f>
        <v>-0.32139380484326968</v>
      </c>
      <c r="D112" s="22">
        <f>IF(ABS(Wellpath!$L112)&lt;VerticalInc,"SING",ABS(COS(Wellpath!$L112))*COS(Wellpath!$M112)/SIN(Wellpath!$L112)*MAX(1,SQRT(10/(Wellpath!K112-Wellpath!K111))))</f>
        <v>-0.4422759654459591</v>
      </c>
      <c r="E112" s="20">
        <f>IF(D112="SING",0,Model!$W$36*((drdp!B112+drdp!K112)*XYM4E!$B112+(drdp!E112+drdp!N112)*XYM4E!$C112+(drdp!H112+drdp!Q112)*XYM4E!$D112))</f>
        <v>-1.9646041493090061E-2</v>
      </c>
      <c r="F112" s="20">
        <f>IF(D112="SING",(Wellpath!K113-Wellpath!K111)/2*Model!$W$36,Model!$W$36*((drdp!C112+drdp!L112)*XYM4E!$B112+(drdp!F112+drdp!O112)*XYM4E!$C112+(drdp!I112+drdp!R112)*XYM4E!$D112))</f>
        <v>6.3311467230235396E-2</v>
      </c>
      <c r="G112" s="20">
        <f>IF(D112="SING",0,Model!$W$36*((drdp!D112+drdp!M112)*XYM4E!$B112+(drdp!G112+drdp!P112)*XYM4E!$C112+(drdp!J112+drdp!S112)*XYM4E!$D112))</f>
        <v>4.4420323571687674E-2</v>
      </c>
      <c r="H112" s="18">
        <f>IF(D112="SING",0,Model!$W$36*((drdp!B112)*XYM4E!$B112+(drdp!E112)*XYM4E!$C112+(drdp!H112)*XYM4E!$D112))</f>
        <v>-9.8230207465450307E-3</v>
      </c>
      <c r="I112" s="18">
        <f>IF(D112="SING",(Wellpath!K112-Wellpath!K111)/2*Model!$W$36,Model!$W$36*((drdp!C112)*XYM4E!$B112+(drdp!F112)*XYM4E!$C112+(drdp!I112)*XYM4E!$D112))</f>
        <v>3.1655733615117698E-2</v>
      </c>
      <c r="J112" s="18">
        <f>IF(D112="SING",0,Model!$W$36*((drdp!D112)*XYM4E!$B112+(drdp!G112)*XYM4E!$C112+(drdp!J112)*XYM4E!$D112))</f>
        <v>2.2210161785843837E-2</v>
      </c>
      <c r="K112" s="21">
        <f t="shared" si="23"/>
        <v>9.8049346645442265E-3</v>
      </c>
      <c r="L112" s="21">
        <f t="shared" si="24"/>
        <v>1.8814813502209378</v>
      </c>
      <c r="M112" s="21">
        <f t="shared" si="25"/>
        <v>0.12855714285926784</v>
      </c>
      <c r="N112" s="21">
        <f t="shared" si="26"/>
        <v>-3.1147203289436785E-2</v>
      </c>
      <c r="O112" s="21">
        <f t="shared" si="27"/>
        <v>-2.0765988439119913E-2</v>
      </c>
      <c r="P112" s="21">
        <f t="shared" si="28"/>
        <v>-0.11365259922621625</v>
      </c>
      <c r="Q112" s="19">
        <f t="shared" si="29"/>
        <v>9.5154594547830641E-3</v>
      </c>
      <c r="R112" s="19">
        <f t="shared" si="30"/>
        <v>1.878475093808804</v>
      </c>
      <c r="S112" s="19">
        <f t="shared" si="31"/>
        <v>0.12707726899960778</v>
      </c>
      <c r="T112" s="19">
        <f t="shared" si="32"/>
        <v>-3.0214338505291573E-2</v>
      </c>
      <c r="U112" s="19">
        <f t="shared" si="33"/>
        <v>-2.0111475799100519E-2</v>
      </c>
      <c r="V112" s="19">
        <f t="shared" si="34"/>
        <v>-0.11576183612134026</v>
      </c>
    </row>
    <row r="113" spans="1:22" x14ac:dyDescent="0.25">
      <c r="A113" s="26">
        <f>Wellpath!E113</f>
        <v>10500</v>
      </c>
      <c r="B113" s="22">
        <v>0</v>
      </c>
      <c r="C113" s="22">
        <f>ABS(COS(Wellpath!$L113))*SIN(Wellpath!$M113)*MAX(1,SQRT(10/(Wellpath!K113-Wellpath!K112)))</f>
        <v>-0.32139380484326968</v>
      </c>
      <c r="D113" s="22">
        <f>IF(ABS(Wellpath!$L113)&lt;VerticalInc,"SING",ABS(COS(Wellpath!$L113))*COS(Wellpath!$M113)/SIN(Wellpath!$L113)*MAX(1,SQRT(10/(Wellpath!K113-Wellpath!K112))))</f>
        <v>-0.4422759654459591</v>
      </c>
      <c r="E113" s="20">
        <f>IF(D113="SING",0,Model!$W$36*((drdp!B113+drdp!K113)*XYM4E!$B113+(drdp!E113+drdp!N113)*XYM4E!$C113+(drdp!H113+drdp!Q113)*XYM4E!$D113))</f>
        <v>-1.9646041493090061E-2</v>
      </c>
      <c r="F113" s="20">
        <f>IF(D113="SING",(Wellpath!K114-Wellpath!K112)/2*Model!$W$36,Model!$W$36*((drdp!C113+drdp!L113)*XYM4E!$B113+(drdp!F113+drdp!O113)*XYM4E!$C113+(drdp!I113+drdp!R113)*XYM4E!$D113))</f>
        <v>6.3311467230235396E-2</v>
      </c>
      <c r="G113" s="20">
        <f>IF(D113="SING",0,Model!$W$36*((drdp!D113+drdp!M113)*XYM4E!$B113+(drdp!G113+drdp!P113)*XYM4E!$C113+(drdp!J113+drdp!S113)*XYM4E!$D113))</f>
        <v>4.4420323571687674E-2</v>
      </c>
      <c r="H113" s="18">
        <f>IF(D113="SING",0,Model!$W$36*((drdp!B113)*XYM4E!$B113+(drdp!E113)*XYM4E!$C113+(drdp!H113)*XYM4E!$D113))</f>
        <v>-9.8230207465450307E-3</v>
      </c>
      <c r="I113" s="18">
        <f>IF(D113="SING",(Wellpath!K113-Wellpath!K112)/2*Model!$W$36,Model!$W$36*((drdp!C113)*XYM4E!$B113+(drdp!F113)*XYM4E!$C113+(drdp!I113)*XYM4E!$D113))</f>
        <v>3.1655733615117698E-2</v>
      </c>
      <c r="J113" s="18">
        <f>IF(D113="SING",0,Model!$W$36*((drdp!D113)*XYM4E!$B113+(drdp!G113)*XYM4E!$C113+(drdp!J113)*XYM4E!$D113))</f>
        <v>2.2210161785843837E-2</v>
      </c>
      <c r="K113" s="21">
        <f t="shared" si="23"/>
        <v>1.0190901610892443E-2</v>
      </c>
      <c r="L113" s="21">
        <f t="shared" si="24"/>
        <v>1.8854896921037829</v>
      </c>
      <c r="M113" s="21">
        <f t="shared" si="25"/>
        <v>0.13053030800548127</v>
      </c>
      <c r="N113" s="21">
        <f t="shared" si="26"/>
        <v>-3.2391023001630402E-2</v>
      </c>
      <c r="O113" s="21">
        <f t="shared" si="27"/>
        <v>-2.1638671959145775E-2</v>
      </c>
      <c r="P113" s="21">
        <f t="shared" si="28"/>
        <v>-0.1108402833660509</v>
      </c>
      <c r="Q113" s="19">
        <f t="shared" si="29"/>
        <v>9.9014264011312806E-3</v>
      </c>
      <c r="R113" s="19">
        <f t="shared" si="30"/>
        <v>1.8824834356916491</v>
      </c>
      <c r="S113" s="19">
        <f t="shared" si="31"/>
        <v>0.12905043414582121</v>
      </c>
      <c r="T113" s="19">
        <f t="shared" si="32"/>
        <v>-3.145815821748519E-2</v>
      </c>
      <c r="U113" s="19">
        <f t="shared" si="33"/>
        <v>-2.098415931912638E-2</v>
      </c>
      <c r="V113" s="19">
        <f t="shared" si="34"/>
        <v>-0.11294952026117491</v>
      </c>
    </row>
    <row r="114" spans="1:22" x14ac:dyDescent="0.25">
      <c r="A114" s="26">
        <f>Wellpath!E114</f>
        <v>10600</v>
      </c>
      <c r="B114" s="22">
        <v>0</v>
      </c>
      <c r="C114" s="22">
        <f>ABS(COS(Wellpath!$L114))*SIN(Wellpath!$M114)*MAX(1,SQRT(10/(Wellpath!K114-Wellpath!K113)))</f>
        <v>-0.32139380484326968</v>
      </c>
      <c r="D114" s="22">
        <f>IF(ABS(Wellpath!$L114)&lt;VerticalInc,"SING",ABS(COS(Wellpath!$L114))*COS(Wellpath!$M114)/SIN(Wellpath!$L114)*MAX(1,SQRT(10/(Wellpath!K114-Wellpath!K113))))</f>
        <v>-0.4422759654459591</v>
      </c>
      <c r="E114" s="20">
        <f>IF(D114="SING",0,Model!$W$36*((drdp!B114+drdp!K114)*XYM4E!$B114+(drdp!E114+drdp!N114)*XYM4E!$C114+(drdp!H114+drdp!Q114)*XYM4E!$D114))</f>
        <v>-1.9646041493090061E-2</v>
      </c>
      <c r="F114" s="20">
        <f>IF(D114="SING",(Wellpath!K115-Wellpath!K113)/2*Model!$W$36,Model!$W$36*((drdp!C114+drdp!L114)*XYM4E!$B114+(drdp!F114+drdp!O114)*XYM4E!$C114+(drdp!I114+drdp!R114)*XYM4E!$D114))</f>
        <v>6.3311467230235396E-2</v>
      </c>
      <c r="G114" s="20">
        <f>IF(D114="SING",0,Model!$W$36*((drdp!D114+drdp!M114)*XYM4E!$B114+(drdp!G114+drdp!P114)*XYM4E!$C114+(drdp!J114+drdp!S114)*XYM4E!$D114))</f>
        <v>4.4420323571687674E-2</v>
      </c>
      <c r="H114" s="18">
        <f>IF(D114="SING",0,Model!$W$36*((drdp!B114)*XYM4E!$B114+(drdp!E114)*XYM4E!$C114+(drdp!H114)*XYM4E!$D114))</f>
        <v>-9.8230207465450307E-3</v>
      </c>
      <c r="I114" s="18">
        <f>IF(D114="SING",(Wellpath!K114-Wellpath!K113)/2*Model!$W$36,Model!$W$36*((drdp!C114)*XYM4E!$B114+(drdp!F114)*XYM4E!$C114+(drdp!I114)*XYM4E!$D114))</f>
        <v>3.1655733615117698E-2</v>
      </c>
      <c r="J114" s="18">
        <f>IF(D114="SING",0,Model!$W$36*((drdp!D114)*XYM4E!$B114+(drdp!G114)*XYM4E!$C114+(drdp!J114)*XYM4E!$D114))</f>
        <v>2.2210161785843837E-2</v>
      </c>
      <c r="K114" s="21">
        <f t="shared" si="23"/>
        <v>1.057686855724066E-2</v>
      </c>
      <c r="L114" s="21">
        <f t="shared" si="24"/>
        <v>1.8894980339866281</v>
      </c>
      <c r="M114" s="21">
        <f t="shared" si="25"/>
        <v>0.1325034731516947</v>
      </c>
      <c r="N114" s="21">
        <f t="shared" si="26"/>
        <v>-3.3634842713824019E-2</v>
      </c>
      <c r="O114" s="21">
        <f t="shared" si="27"/>
        <v>-2.2511355479171637E-2</v>
      </c>
      <c r="P114" s="21">
        <f t="shared" si="28"/>
        <v>-0.10802796750588554</v>
      </c>
      <c r="Q114" s="19">
        <f t="shared" si="29"/>
        <v>1.0287393347479497E-2</v>
      </c>
      <c r="R114" s="19">
        <f t="shared" si="30"/>
        <v>1.8864917775744943</v>
      </c>
      <c r="S114" s="19">
        <f t="shared" si="31"/>
        <v>0.13102359929203464</v>
      </c>
      <c r="T114" s="19">
        <f t="shared" si="32"/>
        <v>-3.2701977929678806E-2</v>
      </c>
      <c r="U114" s="19">
        <f t="shared" si="33"/>
        <v>-2.1856842839152242E-2</v>
      </c>
      <c r="V114" s="19">
        <f t="shared" si="34"/>
        <v>-0.11013720440100956</v>
      </c>
    </row>
    <row r="115" spans="1:22" x14ac:dyDescent="0.25">
      <c r="A115" s="26">
        <f>Wellpath!E115</f>
        <v>10700</v>
      </c>
      <c r="B115" s="22">
        <v>0</v>
      </c>
      <c r="C115" s="22">
        <f>ABS(COS(Wellpath!$L115))*SIN(Wellpath!$M115)*MAX(1,SQRT(10/(Wellpath!K115-Wellpath!K114)))</f>
        <v>-0.32139380484326968</v>
      </c>
      <c r="D115" s="22">
        <f>IF(ABS(Wellpath!$L115)&lt;VerticalInc,"SING",ABS(COS(Wellpath!$L115))*COS(Wellpath!$M115)/SIN(Wellpath!$L115)*MAX(1,SQRT(10/(Wellpath!K115-Wellpath!K114))))</f>
        <v>-0.4422759654459591</v>
      </c>
      <c r="E115" s="20">
        <f>IF(D115="SING",0,Model!$W$36*((drdp!B115+drdp!K115)*XYM4E!$B115+(drdp!E115+drdp!N115)*XYM4E!$C115+(drdp!H115+drdp!Q115)*XYM4E!$D115))</f>
        <v>-1.9646041493090061E-2</v>
      </c>
      <c r="F115" s="20">
        <f>IF(D115="SING",(Wellpath!K116-Wellpath!K114)/2*Model!$W$36,Model!$W$36*((drdp!C115+drdp!L115)*XYM4E!$B115+(drdp!F115+drdp!O115)*XYM4E!$C115+(drdp!I115+drdp!R115)*XYM4E!$D115))</f>
        <v>6.3311467230235396E-2</v>
      </c>
      <c r="G115" s="20">
        <f>IF(D115="SING",0,Model!$W$36*((drdp!D115+drdp!M115)*XYM4E!$B115+(drdp!G115+drdp!P115)*XYM4E!$C115+(drdp!J115+drdp!S115)*XYM4E!$D115))</f>
        <v>4.4420323571687674E-2</v>
      </c>
      <c r="H115" s="18">
        <f>IF(D115="SING",0,Model!$W$36*((drdp!B115)*XYM4E!$B115+(drdp!E115)*XYM4E!$C115+(drdp!H115)*XYM4E!$D115))</f>
        <v>-9.8230207465450307E-3</v>
      </c>
      <c r="I115" s="18">
        <f>IF(D115="SING",(Wellpath!K115-Wellpath!K114)/2*Model!$W$36,Model!$W$36*((drdp!C115)*XYM4E!$B115+(drdp!F115)*XYM4E!$C115+(drdp!I115)*XYM4E!$D115))</f>
        <v>3.1655733615117698E-2</v>
      </c>
      <c r="J115" s="18">
        <f>IF(D115="SING",0,Model!$W$36*((drdp!D115)*XYM4E!$B115+(drdp!G115)*XYM4E!$C115+(drdp!J115)*XYM4E!$D115))</f>
        <v>2.2210161785843837E-2</v>
      </c>
      <c r="K115" s="21">
        <f t="shared" si="23"/>
        <v>1.0962835503588876E-2</v>
      </c>
      <c r="L115" s="21">
        <f t="shared" si="24"/>
        <v>1.8935063758694732</v>
      </c>
      <c r="M115" s="21">
        <f t="shared" si="25"/>
        <v>0.13447663829790812</v>
      </c>
      <c r="N115" s="21">
        <f t="shared" si="26"/>
        <v>-3.4878662426017636E-2</v>
      </c>
      <c r="O115" s="21">
        <f t="shared" si="27"/>
        <v>-2.3384038999197498E-2</v>
      </c>
      <c r="P115" s="21">
        <f t="shared" si="28"/>
        <v>-0.10521565164572019</v>
      </c>
      <c r="Q115" s="19">
        <f t="shared" si="29"/>
        <v>1.0673360293827714E-2</v>
      </c>
      <c r="R115" s="19">
        <f t="shared" si="30"/>
        <v>1.8905001194573394</v>
      </c>
      <c r="S115" s="19">
        <f t="shared" si="31"/>
        <v>0.13299676443824807</v>
      </c>
      <c r="T115" s="19">
        <f t="shared" si="32"/>
        <v>-3.3945797641872423E-2</v>
      </c>
      <c r="U115" s="19">
        <f t="shared" si="33"/>
        <v>-2.2729526359178104E-2</v>
      </c>
      <c r="V115" s="19">
        <f t="shared" si="34"/>
        <v>-0.10732488854084421</v>
      </c>
    </row>
    <row r="116" spans="1:22" x14ac:dyDescent="0.25">
      <c r="A116" s="26">
        <f>Wellpath!E116</f>
        <v>10800</v>
      </c>
      <c r="B116" s="22">
        <v>0</v>
      </c>
      <c r="C116" s="22">
        <f>ABS(COS(Wellpath!$L116))*SIN(Wellpath!$M116)*MAX(1,SQRT(10/(Wellpath!K116-Wellpath!K115)))</f>
        <v>-0.32139380484326968</v>
      </c>
      <c r="D116" s="22">
        <f>IF(ABS(Wellpath!$L116)&lt;VerticalInc,"SING",ABS(COS(Wellpath!$L116))*COS(Wellpath!$M116)/SIN(Wellpath!$L116)*MAX(1,SQRT(10/(Wellpath!K116-Wellpath!K115))))</f>
        <v>-0.4422759654459591</v>
      </c>
      <c r="E116" s="20">
        <f>IF(D116="SING",0,Model!$W$36*((drdp!B116+drdp!K116)*XYM4E!$B116+(drdp!E116+drdp!N116)*XYM4E!$C116+(drdp!H116+drdp!Q116)*XYM4E!$D116))</f>
        <v>-1.9646041493090061E-2</v>
      </c>
      <c r="F116" s="20">
        <f>IF(D116="SING",(Wellpath!K117-Wellpath!K115)/2*Model!$W$36,Model!$W$36*((drdp!C116+drdp!L116)*XYM4E!$B116+(drdp!F116+drdp!O116)*XYM4E!$C116+(drdp!I116+drdp!R116)*XYM4E!$D116))</f>
        <v>6.3311467230235396E-2</v>
      </c>
      <c r="G116" s="20">
        <f>IF(D116="SING",0,Model!$W$36*((drdp!D116+drdp!M116)*XYM4E!$B116+(drdp!G116+drdp!P116)*XYM4E!$C116+(drdp!J116+drdp!S116)*XYM4E!$D116))</f>
        <v>4.4420323571687674E-2</v>
      </c>
      <c r="H116" s="18">
        <f>IF(D116="SING",0,Model!$W$36*((drdp!B116)*XYM4E!$B116+(drdp!E116)*XYM4E!$C116+(drdp!H116)*XYM4E!$D116))</f>
        <v>-9.8230207465450307E-3</v>
      </c>
      <c r="I116" s="18">
        <f>IF(D116="SING",(Wellpath!K116-Wellpath!K115)/2*Model!$W$36,Model!$W$36*((drdp!C116)*XYM4E!$B116+(drdp!F116)*XYM4E!$C116+(drdp!I116)*XYM4E!$D116))</f>
        <v>3.1655733615117698E-2</v>
      </c>
      <c r="J116" s="18">
        <f>IF(D116="SING",0,Model!$W$36*((drdp!D116)*XYM4E!$B116+(drdp!G116)*XYM4E!$C116+(drdp!J116)*XYM4E!$D116))</f>
        <v>2.2210161785843837E-2</v>
      </c>
      <c r="K116" s="21">
        <f t="shared" si="23"/>
        <v>1.1348802449937093E-2</v>
      </c>
      <c r="L116" s="21">
        <f t="shared" si="24"/>
        <v>1.8975147177523184</v>
      </c>
      <c r="M116" s="21">
        <f t="shared" si="25"/>
        <v>0.13644980344412155</v>
      </c>
      <c r="N116" s="21">
        <f t="shared" si="26"/>
        <v>-3.6122482138211252E-2</v>
      </c>
      <c r="O116" s="21">
        <f t="shared" si="27"/>
        <v>-2.425672251922336E-2</v>
      </c>
      <c r="P116" s="21">
        <f t="shared" si="28"/>
        <v>-0.10240333578555484</v>
      </c>
      <c r="Q116" s="19">
        <f t="shared" si="29"/>
        <v>1.105932724017593E-2</v>
      </c>
      <c r="R116" s="19">
        <f t="shared" si="30"/>
        <v>1.8945084613401846</v>
      </c>
      <c r="S116" s="19">
        <f t="shared" si="31"/>
        <v>0.1349699295844615</v>
      </c>
      <c r="T116" s="19">
        <f t="shared" si="32"/>
        <v>-3.518961735406604E-2</v>
      </c>
      <c r="U116" s="19">
        <f t="shared" si="33"/>
        <v>-2.3602209879203966E-2</v>
      </c>
      <c r="V116" s="19">
        <f t="shared" si="34"/>
        <v>-0.10451257268067886</v>
      </c>
    </row>
    <row r="117" spans="1:22" x14ac:dyDescent="0.25">
      <c r="A117" s="26">
        <f>Wellpath!E117</f>
        <v>10900</v>
      </c>
      <c r="B117" s="22">
        <v>0</v>
      </c>
      <c r="C117" s="22">
        <f>ABS(COS(Wellpath!$L117))*SIN(Wellpath!$M117)*MAX(1,SQRT(10/(Wellpath!K117-Wellpath!K116)))</f>
        <v>-0.32139380484326968</v>
      </c>
      <c r="D117" s="22">
        <f>IF(ABS(Wellpath!$L117)&lt;VerticalInc,"SING",ABS(COS(Wellpath!$L117))*COS(Wellpath!$M117)/SIN(Wellpath!$L117)*MAX(1,SQRT(10/(Wellpath!K117-Wellpath!K116))))</f>
        <v>-0.4422759654459591</v>
      </c>
      <c r="E117" s="20">
        <f>IF(D117="SING",0,Model!$W$36*((drdp!B117+drdp!K117)*XYM4E!$B117+(drdp!E117+drdp!N117)*XYM4E!$C117+(drdp!H117+drdp!Q117)*XYM4E!$D117))</f>
        <v>-1.9646041493090061E-2</v>
      </c>
      <c r="F117" s="20">
        <f>IF(D117="SING",(Wellpath!K118-Wellpath!K116)/2*Model!$W$36,Model!$W$36*((drdp!C117+drdp!L117)*XYM4E!$B117+(drdp!F117+drdp!O117)*XYM4E!$C117+(drdp!I117+drdp!R117)*XYM4E!$D117))</f>
        <v>6.3311467230235396E-2</v>
      </c>
      <c r="G117" s="20">
        <f>IF(D117="SING",0,Model!$W$36*((drdp!D117+drdp!M117)*XYM4E!$B117+(drdp!G117+drdp!P117)*XYM4E!$C117+(drdp!J117+drdp!S117)*XYM4E!$D117))</f>
        <v>4.4420323571687674E-2</v>
      </c>
      <c r="H117" s="18">
        <f>IF(D117="SING",0,Model!$W$36*((drdp!B117)*XYM4E!$B117+(drdp!E117)*XYM4E!$C117+(drdp!H117)*XYM4E!$D117))</f>
        <v>-9.8230207465450307E-3</v>
      </c>
      <c r="I117" s="18">
        <f>IF(D117="SING",(Wellpath!K117-Wellpath!K116)/2*Model!$W$36,Model!$W$36*((drdp!C117)*XYM4E!$B117+(drdp!F117)*XYM4E!$C117+(drdp!I117)*XYM4E!$D117))</f>
        <v>3.1655733615117698E-2</v>
      </c>
      <c r="J117" s="18">
        <f>IF(D117="SING",0,Model!$W$36*((drdp!D117)*XYM4E!$B117+(drdp!G117)*XYM4E!$C117+(drdp!J117)*XYM4E!$D117))</f>
        <v>2.2210161785843837E-2</v>
      </c>
      <c r="K117" s="21">
        <f t="shared" si="23"/>
        <v>1.1734769396285309E-2</v>
      </c>
      <c r="L117" s="21">
        <f t="shared" si="24"/>
        <v>1.9015230596351635</v>
      </c>
      <c r="M117" s="21">
        <f t="shared" si="25"/>
        <v>0.13842296859033498</v>
      </c>
      <c r="N117" s="21">
        <f t="shared" si="26"/>
        <v>-3.7366301850404869E-2</v>
      </c>
      <c r="O117" s="21">
        <f t="shared" si="27"/>
        <v>-2.5129406039249222E-2</v>
      </c>
      <c r="P117" s="21">
        <f t="shared" si="28"/>
        <v>-9.959101992538949E-2</v>
      </c>
      <c r="Q117" s="19">
        <f t="shared" si="29"/>
        <v>1.1445294186524147E-2</v>
      </c>
      <c r="R117" s="19">
        <f t="shared" si="30"/>
        <v>1.8985168032230297</v>
      </c>
      <c r="S117" s="19">
        <f t="shared" si="31"/>
        <v>0.13694309473067492</v>
      </c>
      <c r="T117" s="19">
        <f t="shared" si="32"/>
        <v>-3.6433437066259657E-2</v>
      </c>
      <c r="U117" s="19">
        <f t="shared" si="33"/>
        <v>-2.4474893399229827E-2</v>
      </c>
      <c r="V117" s="19">
        <f t="shared" si="34"/>
        <v>-0.10170025682051351</v>
      </c>
    </row>
    <row r="118" spans="1:22" x14ac:dyDescent="0.25">
      <c r="A118" s="26">
        <f>Wellpath!E118</f>
        <v>11000</v>
      </c>
      <c r="B118" s="22">
        <v>0</v>
      </c>
      <c r="C118" s="22">
        <f>ABS(COS(Wellpath!$L118))*SIN(Wellpath!$M118)*MAX(1,SQRT(10/(Wellpath!K118-Wellpath!K117)))</f>
        <v>-0.32139380484326968</v>
      </c>
      <c r="D118" s="22">
        <f>IF(ABS(Wellpath!$L118)&lt;VerticalInc,"SING",ABS(COS(Wellpath!$L118))*COS(Wellpath!$M118)/SIN(Wellpath!$L118)*MAX(1,SQRT(10/(Wellpath!K118-Wellpath!K117))))</f>
        <v>-0.4422759654459591</v>
      </c>
      <c r="E118" s="20">
        <f>IF(D118="SING",0,Model!$W$36*((drdp!B118+drdp!K118)*XYM4E!$B118+(drdp!E118+drdp!N118)*XYM4E!$C118+(drdp!H118+drdp!Q118)*XYM4E!$D118))</f>
        <v>-1.9646041493090061E-2</v>
      </c>
      <c r="F118" s="20">
        <f>IF(D118="SING",(Wellpath!K119-Wellpath!K117)/2*Model!$W$36,Model!$W$36*((drdp!C118+drdp!L118)*XYM4E!$B118+(drdp!F118+drdp!O118)*XYM4E!$C118+(drdp!I118+drdp!R118)*XYM4E!$D118))</f>
        <v>6.3311467230235396E-2</v>
      </c>
      <c r="G118" s="20">
        <f>IF(D118="SING",0,Model!$W$36*((drdp!D118+drdp!M118)*XYM4E!$B118+(drdp!G118+drdp!P118)*XYM4E!$C118+(drdp!J118+drdp!S118)*XYM4E!$D118))</f>
        <v>4.4420323571687674E-2</v>
      </c>
      <c r="H118" s="18">
        <f>IF(D118="SING",0,Model!$W$36*((drdp!B118)*XYM4E!$B118+(drdp!E118)*XYM4E!$C118+(drdp!H118)*XYM4E!$D118))</f>
        <v>-9.8230207465450307E-3</v>
      </c>
      <c r="I118" s="18">
        <f>IF(D118="SING",(Wellpath!K118-Wellpath!K117)/2*Model!$W$36,Model!$W$36*((drdp!C118)*XYM4E!$B118+(drdp!F118)*XYM4E!$C118+(drdp!I118)*XYM4E!$D118))</f>
        <v>3.1655733615117698E-2</v>
      </c>
      <c r="J118" s="18">
        <f>IF(D118="SING",0,Model!$W$36*((drdp!D118)*XYM4E!$B118+(drdp!G118)*XYM4E!$C118+(drdp!J118)*XYM4E!$D118))</f>
        <v>2.2210161785843837E-2</v>
      </c>
      <c r="K118" s="21">
        <f t="shared" si="23"/>
        <v>1.2120736342633526E-2</v>
      </c>
      <c r="L118" s="21">
        <f t="shared" si="24"/>
        <v>1.9055314015180087</v>
      </c>
      <c r="M118" s="21">
        <f t="shared" si="25"/>
        <v>0.14039613373654841</v>
      </c>
      <c r="N118" s="21">
        <f t="shared" si="26"/>
        <v>-3.8610121562598486E-2</v>
      </c>
      <c r="O118" s="21">
        <f t="shared" si="27"/>
        <v>-2.6002089559275084E-2</v>
      </c>
      <c r="P118" s="21">
        <f t="shared" si="28"/>
        <v>-9.6778704065224139E-2</v>
      </c>
      <c r="Q118" s="19">
        <f t="shared" si="29"/>
        <v>1.1831261132872363E-2</v>
      </c>
      <c r="R118" s="19">
        <f t="shared" si="30"/>
        <v>1.9025251451058749</v>
      </c>
      <c r="S118" s="19">
        <f t="shared" si="31"/>
        <v>0.13891625987688835</v>
      </c>
      <c r="T118" s="19">
        <f t="shared" si="32"/>
        <v>-3.7677256778453273E-2</v>
      </c>
      <c r="U118" s="19">
        <f t="shared" si="33"/>
        <v>-2.5347576919255689E-2</v>
      </c>
      <c r="V118" s="19">
        <f t="shared" si="34"/>
        <v>-9.8887940960348156E-2</v>
      </c>
    </row>
    <row r="119" spans="1:22" x14ac:dyDescent="0.25">
      <c r="A119" s="26">
        <f>Wellpath!E119</f>
        <v>11100</v>
      </c>
      <c r="B119" s="22">
        <v>0</v>
      </c>
      <c r="C119" s="22">
        <f>ABS(COS(Wellpath!$L119))*SIN(Wellpath!$M119)*MAX(1,SQRT(10/(Wellpath!K119-Wellpath!K118)))</f>
        <v>-0.32139380484326968</v>
      </c>
      <c r="D119" s="22">
        <f>IF(ABS(Wellpath!$L119)&lt;VerticalInc,"SING",ABS(COS(Wellpath!$L119))*COS(Wellpath!$M119)/SIN(Wellpath!$L119)*MAX(1,SQRT(10/(Wellpath!K119-Wellpath!K118))))</f>
        <v>-0.4422759654459591</v>
      </c>
      <c r="E119" s="20">
        <f>IF(D119="SING",0,Model!$W$36*((drdp!B119+drdp!K119)*XYM4E!$B119+(drdp!E119+drdp!N119)*XYM4E!$C119+(drdp!H119+drdp!Q119)*XYM4E!$D119))</f>
        <v>-1.9646041493090061E-2</v>
      </c>
      <c r="F119" s="20">
        <f>IF(D119="SING",(Wellpath!K120-Wellpath!K118)/2*Model!$W$36,Model!$W$36*((drdp!C119+drdp!L119)*XYM4E!$B119+(drdp!F119+drdp!O119)*XYM4E!$C119+(drdp!I119+drdp!R119)*XYM4E!$D119))</f>
        <v>6.3311467230235396E-2</v>
      </c>
      <c r="G119" s="20">
        <f>IF(D119="SING",0,Model!$W$36*((drdp!D119+drdp!M119)*XYM4E!$B119+(drdp!G119+drdp!P119)*XYM4E!$C119+(drdp!J119+drdp!S119)*XYM4E!$D119))</f>
        <v>4.4420323571687674E-2</v>
      </c>
      <c r="H119" s="18">
        <f>IF(D119="SING",0,Model!$W$36*((drdp!B119)*XYM4E!$B119+(drdp!E119)*XYM4E!$C119+(drdp!H119)*XYM4E!$D119))</f>
        <v>-9.8230207465450307E-3</v>
      </c>
      <c r="I119" s="18">
        <f>IF(D119="SING",(Wellpath!K119-Wellpath!K118)/2*Model!$W$36,Model!$W$36*((drdp!C119)*XYM4E!$B119+(drdp!F119)*XYM4E!$C119+(drdp!I119)*XYM4E!$D119))</f>
        <v>3.1655733615117698E-2</v>
      </c>
      <c r="J119" s="18">
        <f>IF(D119="SING",0,Model!$W$36*((drdp!D119)*XYM4E!$B119+(drdp!G119)*XYM4E!$C119+(drdp!J119)*XYM4E!$D119))</f>
        <v>2.2210161785843837E-2</v>
      </c>
      <c r="K119" s="21">
        <f t="shared" si="23"/>
        <v>1.2506703288981742E-2</v>
      </c>
      <c r="L119" s="21">
        <f t="shared" si="24"/>
        <v>1.9095397434008539</v>
      </c>
      <c r="M119" s="21">
        <f t="shared" si="25"/>
        <v>0.14236929888276184</v>
      </c>
      <c r="N119" s="21">
        <f t="shared" si="26"/>
        <v>-3.9853941274792103E-2</v>
      </c>
      <c r="O119" s="21">
        <f t="shared" si="27"/>
        <v>-2.6874773079300945E-2</v>
      </c>
      <c r="P119" s="21">
        <f t="shared" si="28"/>
        <v>-9.3966388205058787E-2</v>
      </c>
      <c r="Q119" s="19">
        <f t="shared" si="29"/>
        <v>1.221722807922058E-2</v>
      </c>
      <c r="R119" s="19">
        <f t="shared" si="30"/>
        <v>1.90653348698872</v>
      </c>
      <c r="S119" s="19">
        <f t="shared" si="31"/>
        <v>0.14088942502310178</v>
      </c>
      <c r="T119" s="19">
        <f t="shared" si="32"/>
        <v>-3.892107649064689E-2</v>
      </c>
      <c r="U119" s="19">
        <f t="shared" si="33"/>
        <v>-2.6220260439281551E-2</v>
      </c>
      <c r="V119" s="19">
        <f t="shared" si="34"/>
        <v>-9.6075625100182804E-2</v>
      </c>
    </row>
    <row r="120" spans="1:22" x14ac:dyDescent="0.25">
      <c r="A120" s="26">
        <f>Wellpath!E120</f>
        <v>11200</v>
      </c>
      <c r="B120" s="22">
        <v>0</v>
      </c>
      <c r="C120" s="22">
        <f>ABS(COS(Wellpath!$L120))*SIN(Wellpath!$M120)*MAX(1,SQRT(10/(Wellpath!K120-Wellpath!K119)))</f>
        <v>-0.32139380484326968</v>
      </c>
      <c r="D120" s="22">
        <f>IF(ABS(Wellpath!$L120)&lt;VerticalInc,"SING",ABS(COS(Wellpath!$L120))*COS(Wellpath!$M120)/SIN(Wellpath!$L120)*MAX(1,SQRT(10/(Wellpath!K120-Wellpath!K119))))</f>
        <v>-0.4422759654459591</v>
      </c>
      <c r="E120" s="20">
        <f>IF(D120="SING",0,Model!$W$36*((drdp!B120+drdp!K120)*XYM4E!$B120+(drdp!E120+drdp!N120)*XYM4E!$C120+(drdp!H120+drdp!Q120)*XYM4E!$D120))</f>
        <v>-1.9646041493090061E-2</v>
      </c>
      <c r="F120" s="20">
        <f>IF(D120="SING",(Wellpath!K121-Wellpath!K119)/2*Model!$W$36,Model!$W$36*((drdp!C120+drdp!L120)*XYM4E!$B120+(drdp!F120+drdp!O120)*XYM4E!$C120+(drdp!I120+drdp!R120)*XYM4E!$D120))</f>
        <v>6.3311467230235396E-2</v>
      </c>
      <c r="G120" s="20">
        <f>IF(D120="SING",0,Model!$W$36*((drdp!D120+drdp!M120)*XYM4E!$B120+(drdp!G120+drdp!P120)*XYM4E!$C120+(drdp!J120+drdp!S120)*XYM4E!$D120))</f>
        <v>4.4420323571687674E-2</v>
      </c>
      <c r="H120" s="18">
        <f>IF(D120="SING",0,Model!$W$36*((drdp!B120)*XYM4E!$B120+(drdp!E120)*XYM4E!$C120+(drdp!H120)*XYM4E!$D120))</f>
        <v>-9.8230207465450307E-3</v>
      </c>
      <c r="I120" s="18">
        <f>IF(D120="SING",(Wellpath!K120-Wellpath!K119)/2*Model!$W$36,Model!$W$36*((drdp!C120)*XYM4E!$B120+(drdp!F120)*XYM4E!$C120+(drdp!I120)*XYM4E!$D120))</f>
        <v>3.1655733615117698E-2</v>
      </c>
      <c r="J120" s="18">
        <f>IF(D120="SING",0,Model!$W$36*((drdp!D120)*XYM4E!$B120+(drdp!G120)*XYM4E!$C120+(drdp!J120)*XYM4E!$D120))</f>
        <v>2.2210161785843837E-2</v>
      </c>
      <c r="K120" s="21">
        <f t="shared" si="23"/>
        <v>1.2892670235329959E-2</v>
      </c>
      <c r="L120" s="21">
        <f t="shared" si="24"/>
        <v>1.913548085283699</v>
      </c>
      <c r="M120" s="21">
        <f t="shared" si="25"/>
        <v>0.14434246402897527</v>
      </c>
      <c r="N120" s="21">
        <f t="shared" si="26"/>
        <v>-4.1097760986985719E-2</v>
      </c>
      <c r="O120" s="21">
        <f t="shared" si="27"/>
        <v>-2.7747456599326807E-2</v>
      </c>
      <c r="P120" s="21">
        <f t="shared" si="28"/>
        <v>-9.1154072344893436E-2</v>
      </c>
      <c r="Q120" s="19">
        <f t="shared" si="29"/>
        <v>1.2603195025568796E-2</v>
      </c>
      <c r="R120" s="19">
        <f t="shared" si="30"/>
        <v>1.9105418288715652</v>
      </c>
      <c r="S120" s="19">
        <f t="shared" si="31"/>
        <v>0.14286259016931521</v>
      </c>
      <c r="T120" s="19">
        <f t="shared" si="32"/>
        <v>-4.0164896202840507E-2</v>
      </c>
      <c r="U120" s="19">
        <f t="shared" si="33"/>
        <v>-2.7092943959307413E-2</v>
      </c>
      <c r="V120" s="19">
        <f t="shared" si="34"/>
        <v>-9.3263309240017453E-2</v>
      </c>
    </row>
    <row r="121" spans="1:22" x14ac:dyDescent="0.25">
      <c r="A121" s="26">
        <f>Wellpath!E121</f>
        <v>11300</v>
      </c>
      <c r="B121" s="22">
        <v>0</v>
      </c>
      <c r="C121" s="22">
        <f>ABS(COS(Wellpath!$L121))*SIN(Wellpath!$M121)*MAX(1,SQRT(10/(Wellpath!K121-Wellpath!K120)))</f>
        <v>-0.32139380484326968</v>
      </c>
      <c r="D121" s="22">
        <f>IF(ABS(Wellpath!$L121)&lt;VerticalInc,"SING",ABS(COS(Wellpath!$L121))*COS(Wellpath!$M121)/SIN(Wellpath!$L121)*MAX(1,SQRT(10/(Wellpath!K121-Wellpath!K120))))</f>
        <v>-0.4422759654459591</v>
      </c>
      <c r="E121" s="20">
        <f>IF(D121="SING",0,Model!$W$36*((drdp!B121+drdp!K121)*XYM4E!$B121+(drdp!E121+drdp!N121)*XYM4E!$C121+(drdp!H121+drdp!Q121)*XYM4E!$D121))</f>
        <v>-1.9646041493090061E-2</v>
      </c>
      <c r="F121" s="20">
        <f>IF(D121="SING",(Wellpath!K122-Wellpath!K120)/2*Model!$W$36,Model!$W$36*((drdp!C121+drdp!L121)*XYM4E!$B121+(drdp!F121+drdp!O121)*XYM4E!$C121+(drdp!I121+drdp!R121)*XYM4E!$D121))</f>
        <v>6.3311467230235396E-2</v>
      </c>
      <c r="G121" s="20">
        <f>IF(D121="SING",0,Model!$W$36*((drdp!D121+drdp!M121)*XYM4E!$B121+(drdp!G121+drdp!P121)*XYM4E!$C121+(drdp!J121+drdp!S121)*XYM4E!$D121))</f>
        <v>4.4420323571687674E-2</v>
      </c>
      <c r="H121" s="18">
        <f>IF(D121="SING",0,Model!$W$36*((drdp!B121)*XYM4E!$B121+(drdp!E121)*XYM4E!$C121+(drdp!H121)*XYM4E!$D121))</f>
        <v>-9.8230207465450307E-3</v>
      </c>
      <c r="I121" s="18">
        <f>IF(D121="SING",(Wellpath!K121-Wellpath!K120)/2*Model!$W$36,Model!$W$36*((drdp!C121)*XYM4E!$B121+(drdp!F121)*XYM4E!$C121+(drdp!I121)*XYM4E!$D121))</f>
        <v>3.1655733615117698E-2</v>
      </c>
      <c r="J121" s="18">
        <f>IF(D121="SING",0,Model!$W$36*((drdp!D121)*XYM4E!$B121+(drdp!G121)*XYM4E!$C121+(drdp!J121)*XYM4E!$D121))</f>
        <v>2.2210161785843837E-2</v>
      </c>
      <c r="K121" s="21">
        <f t="shared" si="23"/>
        <v>1.3278637181678175E-2</v>
      </c>
      <c r="L121" s="21">
        <f t="shared" si="24"/>
        <v>1.9175564271665442</v>
      </c>
      <c r="M121" s="21">
        <f t="shared" si="25"/>
        <v>0.1463156291751887</v>
      </c>
      <c r="N121" s="21">
        <f t="shared" si="26"/>
        <v>-4.2341580699179336E-2</v>
      </c>
      <c r="O121" s="21">
        <f t="shared" si="27"/>
        <v>-2.8620140119352669E-2</v>
      </c>
      <c r="P121" s="21">
        <f t="shared" si="28"/>
        <v>-8.8341756484728085E-2</v>
      </c>
      <c r="Q121" s="19">
        <f t="shared" si="29"/>
        <v>1.2989161971917013E-2</v>
      </c>
      <c r="R121" s="19">
        <f t="shared" si="30"/>
        <v>1.9145501707544104</v>
      </c>
      <c r="S121" s="19">
        <f t="shared" si="31"/>
        <v>0.14483575531552864</v>
      </c>
      <c r="T121" s="19">
        <f t="shared" si="32"/>
        <v>-4.1408715915034124E-2</v>
      </c>
      <c r="U121" s="19">
        <f t="shared" si="33"/>
        <v>-2.7965627479333274E-2</v>
      </c>
      <c r="V121" s="19">
        <f t="shared" si="34"/>
        <v>-9.0450993379852102E-2</v>
      </c>
    </row>
    <row r="122" spans="1:22" x14ac:dyDescent="0.25">
      <c r="A122" s="26">
        <f>Wellpath!E122</f>
        <v>11400</v>
      </c>
      <c r="B122" s="22">
        <v>0</v>
      </c>
      <c r="C122" s="22">
        <f>ABS(COS(Wellpath!$L122))*SIN(Wellpath!$M122)*MAX(1,SQRT(10/(Wellpath!K122-Wellpath!K121)))</f>
        <v>-0.32139380484326968</v>
      </c>
      <c r="D122" s="22">
        <f>IF(ABS(Wellpath!$L122)&lt;VerticalInc,"SING",ABS(COS(Wellpath!$L122))*COS(Wellpath!$M122)/SIN(Wellpath!$L122)*MAX(1,SQRT(10/(Wellpath!K122-Wellpath!K121))))</f>
        <v>-0.4422759654459591</v>
      </c>
      <c r="E122" s="20">
        <f>IF(D122="SING",0,Model!$W$36*((drdp!B122+drdp!K122)*XYM4E!$B122+(drdp!E122+drdp!N122)*XYM4E!$C122+(drdp!H122+drdp!Q122)*XYM4E!$D122))</f>
        <v>-1.9646041493090061E-2</v>
      </c>
      <c r="F122" s="20">
        <f>IF(D122="SING",(Wellpath!K123-Wellpath!K121)/2*Model!$W$36,Model!$W$36*((drdp!C122+drdp!L122)*XYM4E!$B122+(drdp!F122+drdp!O122)*XYM4E!$C122+(drdp!I122+drdp!R122)*XYM4E!$D122))</f>
        <v>6.3311467230235396E-2</v>
      </c>
      <c r="G122" s="20">
        <f>IF(D122="SING",0,Model!$W$36*((drdp!D122+drdp!M122)*XYM4E!$B122+(drdp!G122+drdp!P122)*XYM4E!$C122+(drdp!J122+drdp!S122)*XYM4E!$D122))</f>
        <v>4.4420323571687674E-2</v>
      </c>
      <c r="H122" s="18">
        <f>IF(D122="SING",0,Model!$W$36*((drdp!B122)*XYM4E!$B122+(drdp!E122)*XYM4E!$C122+(drdp!H122)*XYM4E!$D122))</f>
        <v>-9.8230207465450307E-3</v>
      </c>
      <c r="I122" s="18">
        <f>IF(D122="SING",(Wellpath!K122-Wellpath!K121)/2*Model!$W$36,Model!$W$36*((drdp!C122)*XYM4E!$B122+(drdp!F122)*XYM4E!$C122+(drdp!I122)*XYM4E!$D122))</f>
        <v>3.1655733615117698E-2</v>
      </c>
      <c r="J122" s="18">
        <f>IF(D122="SING",0,Model!$W$36*((drdp!D122)*XYM4E!$B122+(drdp!G122)*XYM4E!$C122+(drdp!J122)*XYM4E!$D122))</f>
        <v>2.2210161785843837E-2</v>
      </c>
      <c r="K122" s="21">
        <f t="shared" si="23"/>
        <v>1.3664604128026392E-2</v>
      </c>
      <c r="L122" s="21">
        <f t="shared" si="24"/>
        <v>1.9215647690493893</v>
      </c>
      <c r="M122" s="21">
        <f t="shared" si="25"/>
        <v>0.14828879432140213</v>
      </c>
      <c r="N122" s="21">
        <f t="shared" si="26"/>
        <v>-4.3585400411372953E-2</v>
      </c>
      <c r="O122" s="21">
        <f t="shared" si="27"/>
        <v>-2.9492823639378531E-2</v>
      </c>
      <c r="P122" s="21">
        <f t="shared" si="28"/>
        <v>-8.5529440624562733E-2</v>
      </c>
      <c r="Q122" s="19">
        <f t="shared" si="29"/>
        <v>1.3375128918265229E-2</v>
      </c>
      <c r="R122" s="19">
        <f t="shared" si="30"/>
        <v>1.9185585126372555</v>
      </c>
      <c r="S122" s="19">
        <f t="shared" si="31"/>
        <v>0.14680892046174207</v>
      </c>
      <c r="T122" s="19">
        <f t="shared" si="32"/>
        <v>-4.265253562722774E-2</v>
      </c>
      <c r="U122" s="19">
        <f t="shared" si="33"/>
        <v>-2.8838310999359136E-2</v>
      </c>
      <c r="V122" s="19">
        <f t="shared" si="34"/>
        <v>-8.763867751968675E-2</v>
      </c>
    </row>
    <row r="123" spans="1:22" x14ac:dyDescent="0.25">
      <c r="A123" s="26">
        <f>Wellpath!E123</f>
        <v>11500</v>
      </c>
      <c r="B123" s="22">
        <v>0</v>
      </c>
      <c r="C123" s="22">
        <f>ABS(COS(Wellpath!$L123))*SIN(Wellpath!$M123)*MAX(1,SQRT(10/(Wellpath!K123-Wellpath!K122)))</f>
        <v>-0.32139380484326968</v>
      </c>
      <c r="D123" s="22">
        <f>IF(ABS(Wellpath!$L123)&lt;VerticalInc,"SING",ABS(COS(Wellpath!$L123))*COS(Wellpath!$M123)/SIN(Wellpath!$L123)*MAX(1,SQRT(10/(Wellpath!K123-Wellpath!K122))))</f>
        <v>-0.4422759654459591</v>
      </c>
      <c r="E123" s="20">
        <f>IF(D123="SING",0,Model!$W$36*((drdp!B123+drdp!K123)*XYM4E!$B123+(drdp!E123+drdp!N123)*XYM4E!$C123+(drdp!H123+drdp!Q123)*XYM4E!$D123))</f>
        <v>-1.9646041493090061E-2</v>
      </c>
      <c r="F123" s="20">
        <f>IF(D123="SING",(Wellpath!K124-Wellpath!K122)/2*Model!$W$36,Model!$W$36*((drdp!C123+drdp!L123)*XYM4E!$B123+(drdp!F123+drdp!O123)*XYM4E!$C123+(drdp!I123+drdp!R123)*XYM4E!$D123))</f>
        <v>6.3311467230235396E-2</v>
      </c>
      <c r="G123" s="20">
        <f>IF(D123="SING",0,Model!$W$36*((drdp!D123+drdp!M123)*XYM4E!$B123+(drdp!G123+drdp!P123)*XYM4E!$C123+(drdp!J123+drdp!S123)*XYM4E!$D123))</f>
        <v>4.4420323571687674E-2</v>
      </c>
      <c r="H123" s="18">
        <f>IF(D123="SING",0,Model!$W$36*((drdp!B123)*XYM4E!$B123+(drdp!E123)*XYM4E!$C123+(drdp!H123)*XYM4E!$D123))</f>
        <v>-9.8230207465450307E-3</v>
      </c>
      <c r="I123" s="18">
        <f>IF(D123="SING",(Wellpath!K123-Wellpath!K122)/2*Model!$W$36,Model!$W$36*((drdp!C123)*XYM4E!$B123+(drdp!F123)*XYM4E!$C123+(drdp!I123)*XYM4E!$D123))</f>
        <v>3.1655733615117698E-2</v>
      </c>
      <c r="J123" s="18">
        <f>IF(D123="SING",0,Model!$W$36*((drdp!D123)*XYM4E!$B123+(drdp!G123)*XYM4E!$C123+(drdp!J123)*XYM4E!$D123))</f>
        <v>2.2210161785843837E-2</v>
      </c>
      <c r="K123" s="21">
        <f t="shared" si="23"/>
        <v>1.4050571074374608E-2</v>
      </c>
      <c r="L123" s="21">
        <f t="shared" si="24"/>
        <v>1.9255731109322345</v>
      </c>
      <c r="M123" s="21">
        <f t="shared" si="25"/>
        <v>0.15026195946761556</v>
      </c>
      <c r="N123" s="21">
        <f t="shared" si="26"/>
        <v>-4.482922012356657E-2</v>
      </c>
      <c r="O123" s="21">
        <f t="shared" si="27"/>
        <v>-3.0365507159404392E-2</v>
      </c>
      <c r="P123" s="21">
        <f t="shared" si="28"/>
        <v>-8.2717124764397382E-2</v>
      </c>
      <c r="Q123" s="19">
        <f t="shared" si="29"/>
        <v>1.3761095864613446E-2</v>
      </c>
      <c r="R123" s="19">
        <f t="shared" si="30"/>
        <v>1.9225668545201007</v>
      </c>
      <c r="S123" s="19">
        <f t="shared" si="31"/>
        <v>0.1487820856079555</v>
      </c>
      <c r="T123" s="19">
        <f t="shared" si="32"/>
        <v>-4.3896355339421357E-2</v>
      </c>
      <c r="U123" s="19">
        <f t="shared" si="33"/>
        <v>-2.9710994519384998E-2</v>
      </c>
      <c r="V123" s="19">
        <f t="shared" si="34"/>
        <v>-8.4826361659521399E-2</v>
      </c>
    </row>
    <row r="124" spans="1:22" x14ac:dyDescent="0.25">
      <c r="A124" s="26">
        <f>Wellpath!E124</f>
        <v>11600</v>
      </c>
      <c r="B124" s="22">
        <v>0</v>
      </c>
      <c r="C124" s="22">
        <f>ABS(COS(Wellpath!$L124))*SIN(Wellpath!$M124)*MAX(1,SQRT(10/(Wellpath!K124-Wellpath!K123)))</f>
        <v>-0.32139380484326968</v>
      </c>
      <c r="D124" s="22">
        <f>IF(ABS(Wellpath!$L124)&lt;VerticalInc,"SING",ABS(COS(Wellpath!$L124))*COS(Wellpath!$M124)/SIN(Wellpath!$L124)*MAX(1,SQRT(10/(Wellpath!K124-Wellpath!K123))))</f>
        <v>-0.4422759654459591</v>
      </c>
      <c r="E124" s="20">
        <f>IF(D124="SING",0,Model!$W$36*((drdp!B124+drdp!K124)*XYM4E!$B124+(drdp!E124+drdp!N124)*XYM4E!$C124+(drdp!H124+drdp!Q124)*XYM4E!$D124))</f>
        <v>-1.9646041493090061E-2</v>
      </c>
      <c r="F124" s="20">
        <f>IF(D124="SING",(Wellpath!K125-Wellpath!K123)/2*Model!$W$36,Model!$W$36*((drdp!C124+drdp!L124)*XYM4E!$B124+(drdp!F124+drdp!O124)*XYM4E!$C124+(drdp!I124+drdp!R124)*XYM4E!$D124))</f>
        <v>6.3311467230235396E-2</v>
      </c>
      <c r="G124" s="20">
        <f>IF(D124="SING",0,Model!$W$36*((drdp!D124+drdp!M124)*XYM4E!$B124+(drdp!G124+drdp!P124)*XYM4E!$C124+(drdp!J124+drdp!S124)*XYM4E!$D124))</f>
        <v>4.4420323571687674E-2</v>
      </c>
      <c r="H124" s="18">
        <f>IF(D124="SING",0,Model!$W$36*((drdp!B124)*XYM4E!$B124+(drdp!E124)*XYM4E!$C124+(drdp!H124)*XYM4E!$D124))</f>
        <v>-9.8230207465450307E-3</v>
      </c>
      <c r="I124" s="18">
        <f>IF(D124="SING",(Wellpath!K124-Wellpath!K123)/2*Model!$W$36,Model!$W$36*((drdp!C124)*XYM4E!$B124+(drdp!F124)*XYM4E!$C124+(drdp!I124)*XYM4E!$D124))</f>
        <v>3.1655733615117698E-2</v>
      </c>
      <c r="J124" s="18">
        <f>IF(D124="SING",0,Model!$W$36*((drdp!D124)*XYM4E!$B124+(drdp!G124)*XYM4E!$C124+(drdp!J124)*XYM4E!$D124))</f>
        <v>2.2210161785843837E-2</v>
      </c>
      <c r="K124" s="21">
        <f t="shared" si="23"/>
        <v>1.4436538020722825E-2</v>
      </c>
      <c r="L124" s="21">
        <f t="shared" si="24"/>
        <v>1.9295814528150796</v>
      </c>
      <c r="M124" s="21">
        <f t="shared" si="25"/>
        <v>0.15223512461382899</v>
      </c>
      <c r="N124" s="21">
        <f t="shared" si="26"/>
        <v>-4.6073039835760186E-2</v>
      </c>
      <c r="O124" s="21">
        <f t="shared" si="27"/>
        <v>-3.1238190679430254E-2</v>
      </c>
      <c r="P124" s="21">
        <f t="shared" si="28"/>
        <v>-7.990480890423203E-2</v>
      </c>
      <c r="Q124" s="19">
        <f t="shared" si="29"/>
        <v>1.4147062810961663E-2</v>
      </c>
      <c r="R124" s="19">
        <f t="shared" si="30"/>
        <v>1.9265751964029458</v>
      </c>
      <c r="S124" s="19">
        <f t="shared" si="31"/>
        <v>0.15075525075416893</v>
      </c>
      <c r="T124" s="19">
        <f t="shared" si="32"/>
        <v>-4.5140175051614974E-2</v>
      </c>
      <c r="U124" s="19">
        <f t="shared" si="33"/>
        <v>-3.058367803941086E-2</v>
      </c>
      <c r="V124" s="19">
        <f t="shared" si="34"/>
        <v>-8.2014045799356047E-2</v>
      </c>
    </row>
    <row r="125" spans="1:22" x14ac:dyDescent="0.25">
      <c r="A125" s="26">
        <f>Wellpath!E125</f>
        <v>11700</v>
      </c>
      <c r="B125" s="22">
        <v>0</v>
      </c>
      <c r="C125" s="22">
        <f>ABS(COS(Wellpath!$L125))*SIN(Wellpath!$M125)*MAX(1,SQRT(10/(Wellpath!K125-Wellpath!K124)))</f>
        <v>-0.32139380484326968</v>
      </c>
      <c r="D125" s="22">
        <f>IF(ABS(Wellpath!$L125)&lt;VerticalInc,"SING",ABS(COS(Wellpath!$L125))*COS(Wellpath!$M125)/SIN(Wellpath!$L125)*MAX(1,SQRT(10/(Wellpath!K125-Wellpath!K124))))</f>
        <v>-0.4422759654459591</v>
      </c>
      <c r="E125" s="20">
        <f>IF(D125="SING",0,Model!$W$36*((drdp!B125+drdp!K125)*XYM4E!$B125+(drdp!E125+drdp!N125)*XYM4E!$C125+(drdp!H125+drdp!Q125)*XYM4E!$D125))</f>
        <v>-1.9646041493090061E-2</v>
      </c>
      <c r="F125" s="20">
        <f>IF(D125="SING",(Wellpath!K126-Wellpath!K124)/2*Model!$W$36,Model!$W$36*((drdp!C125+drdp!L125)*XYM4E!$B125+(drdp!F125+drdp!O125)*XYM4E!$C125+(drdp!I125+drdp!R125)*XYM4E!$D125))</f>
        <v>6.3311467230235396E-2</v>
      </c>
      <c r="G125" s="20">
        <f>IF(D125="SING",0,Model!$W$36*((drdp!D125+drdp!M125)*XYM4E!$B125+(drdp!G125+drdp!P125)*XYM4E!$C125+(drdp!J125+drdp!S125)*XYM4E!$D125))</f>
        <v>4.4420323571687674E-2</v>
      </c>
      <c r="H125" s="18">
        <f>IF(D125="SING",0,Model!$W$36*((drdp!B125)*XYM4E!$B125+(drdp!E125)*XYM4E!$C125+(drdp!H125)*XYM4E!$D125))</f>
        <v>-9.8230207465450307E-3</v>
      </c>
      <c r="I125" s="18">
        <f>IF(D125="SING",(Wellpath!K125-Wellpath!K124)/2*Model!$W$36,Model!$W$36*((drdp!C125)*XYM4E!$B125+(drdp!F125)*XYM4E!$C125+(drdp!I125)*XYM4E!$D125))</f>
        <v>3.1655733615117698E-2</v>
      </c>
      <c r="J125" s="18">
        <f>IF(D125="SING",0,Model!$W$36*((drdp!D125)*XYM4E!$B125+(drdp!G125)*XYM4E!$C125+(drdp!J125)*XYM4E!$D125))</f>
        <v>2.2210161785843837E-2</v>
      </c>
      <c r="K125" s="21">
        <f t="shared" si="23"/>
        <v>1.4822504967071042E-2</v>
      </c>
      <c r="L125" s="21">
        <f t="shared" si="24"/>
        <v>1.9335897946979248</v>
      </c>
      <c r="M125" s="21">
        <f t="shared" si="25"/>
        <v>0.15420828976004242</v>
      </c>
      <c r="N125" s="21">
        <f t="shared" si="26"/>
        <v>-4.7316859547953803E-2</v>
      </c>
      <c r="O125" s="21">
        <f t="shared" si="27"/>
        <v>-3.2110874199456116E-2</v>
      </c>
      <c r="P125" s="21">
        <f t="shared" si="28"/>
        <v>-7.7092493044066679E-2</v>
      </c>
      <c r="Q125" s="19">
        <f t="shared" si="29"/>
        <v>1.4533029757309879E-2</v>
      </c>
      <c r="R125" s="19">
        <f t="shared" si="30"/>
        <v>1.930583538285791</v>
      </c>
      <c r="S125" s="19">
        <f t="shared" si="31"/>
        <v>0.15272841590038236</v>
      </c>
      <c r="T125" s="19">
        <f t="shared" si="32"/>
        <v>-4.6383994763808591E-2</v>
      </c>
      <c r="U125" s="19">
        <f t="shared" si="33"/>
        <v>-3.1456361559436721E-2</v>
      </c>
      <c r="V125" s="19">
        <f t="shared" si="34"/>
        <v>-7.9201729939190696E-2</v>
      </c>
    </row>
    <row r="126" spans="1:22" x14ac:dyDescent="0.25">
      <c r="A126" s="26">
        <f>Wellpath!E126</f>
        <v>11800</v>
      </c>
      <c r="B126" s="22">
        <v>0</v>
      </c>
      <c r="C126" s="22">
        <f>ABS(COS(Wellpath!$L126))*SIN(Wellpath!$M126)*MAX(1,SQRT(10/(Wellpath!K126-Wellpath!K125)))</f>
        <v>-0.32139380484326968</v>
      </c>
      <c r="D126" s="22">
        <f>IF(ABS(Wellpath!$L126)&lt;VerticalInc,"SING",ABS(COS(Wellpath!$L126))*COS(Wellpath!$M126)/SIN(Wellpath!$L126)*MAX(1,SQRT(10/(Wellpath!K126-Wellpath!K125))))</f>
        <v>-0.4422759654459591</v>
      </c>
      <c r="E126" s="20">
        <f>IF(D126="SING",0,Model!$W$36*((drdp!B126+drdp!K126)*XYM4E!$B126+(drdp!E126+drdp!N126)*XYM4E!$C126+(drdp!H126+drdp!Q126)*XYM4E!$D126))</f>
        <v>-1.9646041493090061E-2</v>
      </c>
      <c r="F126" s="20">
        <f>IF(D126="SING",(Wellpath!K127-Wellpath!K125)/2*Model!$W$36,Model!$W$36*((drdp!C126+drdp!L126)*XYM4E!$B126+(drdp!F126+drdp!O126)*XYM4E!$C126+(drdp!I126+drdp!R126)*XYM4E!$D126))</f>
        <v>6.3311467230235396E-2</v>
      </c>
      <c r="G126" s="20">
        <f>IF(D126="SING",0,Model!$W$36*((drdp!D126+drdp!M126)*XYM4E!$B126+(drdp!G126+drdp!P126)*XYM4E!$C126+(drdp!J126+drdp!S126)*XYM4E!$D126))</f>
        <v>4.4420323571687674E-2</v>
      </c>
      <c r="H126" s="18">
        <f>IF(D126="SING",0,Model!$W$36*((drdp!B126)*XYM4E!$B126+(drdp!E126)*XYM4E!$C126+(drdp!H126)*XYM4E!$D126))</f>
        <v>-9.8230207465450307E-3</v>
      </c>
      <c r="I126" s="18">
        <f>IF(D126="SING",(Wellpath!K126-Wellpath!K125)/2*Model!$W$36,Model!$W$36*((drdp!C126)*XYM4E!$B126+(drdp!F126)*XYM4E!$C126+(drdp!I126)*XYM4E!$D126))</f>
        <v>3.1655733615117698E-2</v>
      </c>
      <c r="J126" s="18">
        <f>IF(D126="SING",0,Model!$W$36*((drdp!D126)*XYM4E!$B126+(drdp!G126)*XYM4E!$C126+(drdp!J126)*XYM4E!$D126))</f>
        <v>2.2210161785843837E-2</v>
      </c>
      <c r="K126" s="21">
        <f t="shared" si="23"/>
        <v>1.5208471913419258E-2</v>
      </c>
      <c r="L126" s="21">
        <f t="shared" si="24"/>
        <v>1.93759813658077</v>
      </c>
      <c r="M126" s="21">
        <f t="shared" si="25"/>
        <v>0.15618145490625585</v>
      </c>
      <c r="N126" s="21">
        <f t="shared" si="26"/>
        <v>-4.856067926014742E-2</v>
      </c>
      <c r="O126" s="21">
        <f t="shared" si="27"/>
        <v>-3.2983557719481978E-2</v>
      </c>
      <c r="P126" s="21">
        <f t="shared" si="28"/>
        <v>-7.4280177183901328E-2</v>
      </c>
      <c r="Q126" s="19">
        <f t="shared" si="29"/>
        <v>1.4918996703658096E-2</v>
      </c>
      <c r="R126" s="19">
        <f t="shared" si="30"/>
        <v>1.9345918801686361</v>
      </c>
      <c r="S126" s="19">
        <f t="shared" si="31"/>
        <v>0.15470158104659579</v>
      </c>
      <c r="T126" s="19">
        <f t="shared" si="32"/>
        <v>-4.7627814476002207E-2</v>
      </c>
      <c r="U126" s="19">
        <f t="shared" si="33"/>
        <v>-3.2329045079462583E-2</v>
      </c>
      <c r="V126" s="19">
        <f t="shared" si="34"/>
        <v>-7.6389414079025345E-2</v>
      </c>
    </row>
    <row r="127" spans="1:22" x14ac:dyDescent="0.25">
      <c r="A127" s="26">
        <f>Wellpath!E127</f>
        <v>11900</v>
      </c>
      <c r="B127" s="22">
        <v>0</v>
      </c>
      <c r="C127" s="22">
        <f>ABS(COS(Wellpath!$L127))*SIN(Wellpath!$M127)*MAX(1,SQRT(10/(Wellpath!K127-Wellpath!K126)))</f>
        <v>-0.32139380484326968</v>
      </c>
      <c r="D127" s="22">
        <f>IF(ABS(Wellpath!$L127)&lt;VerticalInc,"SING",ABS(COS(Wellpath!$L127))*COS(Wellpath!$M127)/SIN(Wellpath!$L127)*MAX(1,SQRT(10/(Wellpath!K127-Wellpath!K126))))</f>
        <v>-0.4422759654459591</v>
      </c>
      <c r="E127" s="20">
        <f>IF(D127="SING",0,Model!$W$36*((drdp!B127+drdp!K127)*XYM4E!$B127+(drdp!E127+drdp!N127)*XYM4E!$C127+(drdp!H127+drdp!Q127)*XYM4E!$D127))</f>
        <v>-1.9646041493090061E-2</v>
      </c>
      <c r="F127" s="20">
        <f>IF(D127="SING",(Wellpath!K128-Wellpath!K126)/2*Model!$W$36,Model!$W$36*((drdp!C127+drdp!L127)*XYM4E!$B127+(drdp!F127+drdp!O127)*XYM4E!$C127+(drdp!I127+drdp!R127)*XYM4E!$D127))</f>
        <v>6.3311467230235396E-2</v>
      </c>
      <c r="G127" s="20">
        <f>IF(D127="SING",0,Model!$W$36*((drdp!D127+drdp!M127)*XYM4E!$B127+(drdp!G127+drdp!P127)*XYM4E!$C127+(drdp!J127+drdp!S127)*XYM4E!$D127))</f>
        <v>4.4420323571687674E-2</v>
      </c>
      <c r="H127" s="18">
        <f>IF(D127="SING",0,Model!$W$36*((drdp!B127)*XYM4E!$B127+(drdp!E127)*XYM4E!$C127+(drdp!H127)*XYM4E!$D127))</f>
        <v>-9.8230207465450307E-3</v>
      </c>
      <c r="I127" s="18">
        <f>IF(D127="SING",(Wellpath!K127-Wellpath!K126)/2*Model!$W$36,Model!$W$36*((drdp!C127)*XYM4E!$B127+(drdp!F127)*XYM4E!$C127+(drdp!I127)*XYM4E!$D127))</f>
        <v>3.1655733615117698E-2</v>
      </c>
      <c r="J127" s="18">
        <f>IF(D127="SING",0,Model!$W$36*((drdp!D127)*XYM4E!$B127+(drdp!G127)*XYM4E!$C127+(drdp!J127)*XYM4E!$D127))</f>
        <v>2.2210161785843837E-2</v>
      </c>
      <c r="K127" s="21">
        <f t="shared" si="23"/>
        <v>1.5594438859767475E-2</v>
      </c>
      <c r="L127" s="21">
        <f t="shared" si="24"/>
        <v>1.9416064784636151</v>
      </c>
      <c r="M127" s="21">
        <f t="shared" si="25"/>
        <v>0.15815462005246927</v>
      </c>
      <c r="N127" s="21">
        <f t="shared" si="26"/>
        <v>-4.9804498972341037E-2</v>
      </c>
      <c r="O127" s="21">
        <f t="shared" si="27"/>
        <v>-3.3856241239507839E-2</v>
      </c>
      <c r="P127" s="21">
        <f t="shared" si="28"/>
        <v>-7.1467861323735976E-2</v>
      </c>
      <c r="Q127" s="19">
        <f t="shared" si="29"/>
        <v>1.5304963650006312E-2</v>
      </c>
      <c r="R127" s="19">
        <f t="shared" si="30"/>
        <v>1.9386002220514813</v>
      </c>
      <c r="S127" s="19">
        <f t="shared" si="31"/>
        <v>0.15667474619280922</v>
      </c>
      <c r="T127" s="19">
        <f t="shared" si="32"/>
        <v>-4.8871634188195824E-2</v>
      </c>
      <c r="U127" s="19">
        <f t="shared" si="33"/>
        <v>-3.3201728599488445E-2</v>
      </c>
      <c r="V127" s="19">
        <f t="shared" si="34"/>
        <v>-7.3577098218859993E-2</v>
      </c>
    </row>
    <row r="128" spans="1:22" x14ac:dyDescent="0.25">
      <c r="A128" s="26">
        <f>Wellpath!E128</f>
        <v>12000</v>
      </c>
      <c r="B128" s="22">
        <v>0</v>
      </c>
      <c r="C128" s="22">
        <f>ABS(COS(Wellpath!$L128))*SIN(Wellpath!$M128)*MAX(1,SQRT(10/(Wellpath!K128-Wellpath!K127)))</f>
        <v>-0.32139380484326968</v>
      </c>
      <c r="D128" s="22">
        <f>IF(ABS(Wellpath!$L128)&lt;VerticalInc,"SING",ABS(COS(Wellpath!$L128))*COS(Wellpath!$M128)/SIN(Wellpath!$L128)*MAX(1,SQRT(10/(Wellpath!K128-Wellpath!K127))))</f>
        <v>-0.4422759654459591</v>
      </c>
      <c r="E128" s="20">
        <f>IF(D128="SING",0,Model!$W$36*((drdp!B128+drdp!K128)*XYM4E!$B128+(drdp!E128+drdp!N128)*XYM4E!$C128+(drdp!H128+drdp!Q128)*XYM4E!$D128))</f>
        <v>-1.9646041493090061E-2</v>
      </c>
      <c r="F128" s="20">
        <f>IF(D128="SING",(Wellpath!K129-Wellpath!K127)/2*Model!$W$36,Model!$W$36*((drdp!C128+drdp!L128)*XYM4E!$B128+(drdp!F128+drdp!O128)*XYM4E!$C128+(drdp!I128+drdp!R128)*XYM4E!$D128))</f>
        <v>6.3311467230235396E-2</v>
      </c>
      <c r="G128" s="20">
        <f>IF(D128="SING",0,Model!$W$36*((drdp!D128+drdp!M128)*XYM4E!$B128+(drdp!G128+drdp!P128)*XYM4E!$C128+(drdp!J128+drdp!S128)*XYM4E!$D128))</f>
        <v>4.4420323571687674E-2</v>
      </c>
      <c r="H128" s="18">
        <f>IF(D128="SING",0,Model!$W$36*((drdp!B128)*XYM4E!$B128+(drdp!E128)*XYM4E!$C128+(drdp!H128)*XYM4E!$D128))</f>
        <v>-9.8230207465450307E-3</v>
      </c>
      <c r="I128" s="18">
        <f>IF(D128="SING",(Wellpath!K128-Wellpath!K127)/2*Model!$W$36,Model!$W$36*((drdp!C128)*XYM4E!$B128+(drdp!F128)*XYM4E!$C128+(drdp!I128)*XYM4E!$D128))</f>
        <v>3.1655733615117698E-2</v>
      </c>
      <c r="J128" s="18">
        <f>IF(D128="SING",0,Model!$W$36*((drdp!D128)*XYM4E!$B128+(drdp!G128)*XYM4E!$C128+(drdp!J128)*XYM4E!$D128))</f>
        <v>2.2210161785843837E-2</v>
      </c>
      <c r="K128" s="21">
        <f t="shared" si="23"/>
        <v>1.5980405806115691E-2</v>
      </c>
      <c r="L128" s="21">
        <f t="shared" si="24"/>
        <v>1.9456148203464603</v>
      </c>
      <c r="M128" s="21">
        <f t="shared" si="25"/>
        <v>0.1601277851986827</v>
      </c>
      <c r="N128" s="21">
        <f t="shared" si="26"/>
        <v>-5.1048318684534653E-2</v>
      </c>
      <c r="O128" s="21">
        <f t="shared" si="27"/>
        <v>-3.4728924759533701E-2</v>
      </c>
      <c r="P128" s="21">
        <f t="shared" si="28"/>
        <v>-6.8655545463570625E-2</v>
      </c>
      <c r="Q128" s="19">
        <f t="shared" si="29"/>
        <v>1.5690930596354527E-2</v>
      </c>
      <c r="R128" s="19">
        <f t="shared" si="30"/>
        <v>1.9426085639343265</v>
      </c>
      <c r="S128" s="19">
        <f t="shared" si="31"/>
        <v>0.15864791133902265</v>
      </c>
      <c r="T128" s="19">
        <f t="shared" si="32"/>
        <v>-5.0115453900389441E-2</v>
      </c>
      <c r="U128" s="19">
        <f t="shared" si="33"/>
        <v>-3.4074412119514307E-2</v>
      </c>
      <c r="V128" s="19">
        <f t="shared" si="34"/>
        <v>-7.0764782358694642E-2</v>
      </c>
    </row>
    <row r="129" spans="1:22" x14ac:dyDescent="0.25">
      <c r="A129" s="26">
        <f>Wellpath!E129</f>
        <v>12100</v>
      </c>
      <c r="B129" s="22">
        <v>0</v>
      </c>
      <c r="C129" s="22">
        <f>ABS(COS(Wellpath!$L129))*SIN(Wellpath!$M129)*MAX(1,SQRT(10/(Wellpath!K129-Wellpath!K128)))</f>
        <v>-0.32139380484326968</v>
      </c>
      <c r="D129" s="22">
        <f>IF(ABS(Wellpath!$L129)&lt;VerticalInc,"SING",ABS(COS(Wellpath!$L129))*COS(Wellpath!$M129)/SIN(Wellpath!$L129)*MAX(1,SQRT(10/(Wellpath!K129-Wellpath!K128))))</f>
        <v>-0.4422759654459591</v>
      </c>
      <c r="E129" s="20">
        <f>IF(D129="SING",0,Model!$W$36*((drdp!B129+drdp!K129)*XYM4E!$B129+(drdp!E129+drdp!N129)*XYM4E!$C129+(drdp!H129+drdp!Q129)*XYM4E!$D129))</f>
        <v>-1.9646041493090061E-2</v>
      </c>
      <c r="F129" s="20">
        <f>IF(D129="SING",(Wellpath!K130-Wellpath!K128)/2*Model!$W$36,Model!$W$36*((drdp!C129+drdp!L129)*XYM4E!$B129+(drdp!F129+drdp!O129)*XYM4E!$C129+(drdp!I129+drdp!R129)*XYM4E!$D129))</f>
        <v>6.3311467230235396E-2</v>
      </c>
      <c r="G129" s="20">
        <f>IF(D129="SING",0,Model!$W$36*((drdp!D129+drdp!M129)*XYM4E!$B129+(drdp!G129+drdp!P129)*XYM4E!$C129+(drdp!J129+drdp!S129)*XYM4E!$D129))</f>
        <v>4.4420323571687674E-2</v>
      </c>
      <c r="H129" s="18">
        <f>IF(D129="SING",0,Model!$W$36*((drdp!B129)*XYM4E!$B129+(drdp!E129)*XYM4E!$C129+(drdp!H129)*XYM4E!$D129))</f>
        <v>-9.8230207465450307E-3</v>
      </c>
      <c r="I129" s="18">
        <f>IF(D129="SING",(Wellpath!K129-Wellpath!K128)/2*Model!$W$36,Model!$W$36*((drdp!C129)*XYM4E!$B129+(drdp!F129)*XYM4E!$C129+(drdp!I129)*XYM4E!$D129))</f>
        <v>3.1655733615117698E-2</v>
      </c>
      <c r="J129" s="18">
        <f>IF(D129="SING",0,Model!$W$36*((drdp!D129)*XYM4E!$B129+(drdp!G129)*XYM4E!$C129+(drdp!J129)*XYM4E!$D129))</f>
        <v>2.2210161785843837E-2</v>
      </c>
      <c r="K129" s="21">
        <f t="shared" si="23"/>
        <v>1.6366372752463908E-2</v>
      </c>
      <c r="L129" s="21">
        <f t="shared" si="24"/>
        <v>1.9496231622293054</v>
      </c>
      <c r="M129" s="21">
        <f t="shared" si="25"/>
        <v>0.16210095034489613</v>
      </c>
      <c r="N129" s="21">
        <f t="shared" si="26"/>
        <v>-5.229213839672827E-2</v>
      </c>
      <c r="O129" s="21">
        <f t="shared" si="27"/>
        <v>-3.5601608279559563E-2</v>
      </c>
      <c r="P129" s="21">
        <f t="shared" si="28"/>
        <v>-6.5843229603405273E-2</v>
      </c>
      <c r="Q129" s="19">
        <f t="shared" si="29"/>
        <v>1.6076897542702744E-2</v>
      </c>
      <c r="R129" s="19">
        <f t="shared" si="30"/>
        <v>1.9466169058171716</v>
      </c>
      <c r="S129" s="19">
        <f t="shared" si="31"/>
        <v>0.16062107648523608</v>
      </c>
      <c r="T129" s="19">
        <f t="shared" si="32"/>
        <v>-5.1359273612583058E-2</v>
      </c>
      <c r="U129" s="19">
        <f t="shared" si="33"/>
        <v>-3.4947095639540168E-2</v>
      </c>
      <c r="V129" s="19">
        <f t="shared" si="34"/>
        <v>-6.795246649852929E-2</v>
      </c>
    </row>
    <row r="130" spans="1:22" x14ac:dyDescent="0.25">
      <c r="A130" s="26">
        <f>Wellpath!E130</f>
        <v>12200</v>
      </c>
      <c r="B130" s="22">
        <v>0</v>
      </c>
      <c r="C130" s="22">
        <f>ABS(COS(Wellpath!$L130))*SIN(Wellpath!$M130)*MAX(1,SQRT(10/(Wellpath!K130-Wellpath!K129)))</f>
        <v>-0.32139380484326968</v>
      </c>
      <c r="D130" s="22">
        <f>IF(ABS(Wellpath!$L130)&lt;VerticalInc,"SING",ABS(COS(Wellpath!$L130))*COS(Wellpath!$M130)/SIN(Wellpath!$L130)*MAX(1,SQRT(10/(Wellpath!K130-Wellpath!K129))))</f>
        <v>-0.4422759654459591</v>
      </c>
      <c r="E130" s="20">
        <f>IF(D130="SING",0,Model!$W$36*((drdp!B130+drdp!K130)*XYM4E!$B130+(drdp!E130+drdp!N130)*XYM4E!$C130+(drdp!H130+drdp!Q130)*XYM4E!$D130))</f>
        <v>-1.9646041493089909E-2</v>
      </c>
      <c r="F130" s="20">
        <f>IF(D130="SING",(Wellpath!K131-Wellpath!K129)/2*Model!$W$36,Model!$W$36*((drdp!C130+drdp!L130)*XYM4E!$B130+(drdp!F130+drdp!O130)*XYM4E!$C130+(drdp!I130+drdp!R130)*XYM4E!$D130))</f>
        <v>6.3311467230234925E-2</v>
      </c>
      <c r="G130" s="20">
        <f>IF(D130="SING",0,Model!$W$36*((drdp!D130+drdp!M130)*XYM4E!$B130+(drdp!G130+drdp!P130)*XYM4E!$C130+(drdp!J130+drdp!S130)*XYM4E!$D130))</f>
        <v>4.4420323571687348E-2</v>
      </c>
      <c r="H130" s="18">
        <f>IF(D130="SING",0,Model!$W$36*((drdp!B130)*XYM4E!$B130+(drdp!E130)*XYM4E!$C130+(drdp!H130)*XYM4E!$D130))</f>
        <v>-9.8230207465450307E-3</v>
      </c>
      <c r="I130" s="18">
        <f>IF(D130="SING",(Wellpath!K130-Wellpath!K129)/2*Model!$W$36,Model!$W$36*((drdp!C130)*XYM4E!$B130+(drdp!F130)*XYM4E!$C130+(drdp!I130)*XYM4E!$D130))</f>
        <v>3.1655733615117698E-2</v>
      </c>
      <c r="J130" s="18">
        <f>IF(D130="SING",0,Model!$W$36*((drdp!D130)*XYM4E!$B130+(drdp!G130)*XYM4E!$C130+(drdp!J130)*XYM4E!$D130))</f>
        <v>2.2210161785843837E-2</v>
      </c>
      <c r="K130" s="21">
        <f t="shared" si="23"/>
        <v>1.6752339698812117E-2</v>
      </c>
      <c r="L130" s="21">
        <f t="shared" si="24"/>
        <v>1.9536315041121506</v>
      </c>
      <c r="M130" s="21">
        <f t="shared" si="25"/>
        <v>0.16407411549110953</v>
      </c>
      <c r="N130" s="21">
        <f t="shared" si="26"/>
        <v>-5.3535958108921866E-2</v>
      </c>
      <c r="O130" s="21">
        <f t="shared" si="27"/>
        <v>-3.6474291799585411E-2</v>
      </c>
      <c r="P130" s="21">
        <f t="shared" si="28"/>
        <v>-6.3030913743239964E-2</v>
      </c>
      <c r="Q130" s="19">
        <f t="shared" si="29"/>
        <v>1.646286448905096E-2</v>
      </c>
      <c r="R130" s="19">
        <f t="shared" si="30"/>
        <v>1.9506252477000168</v>
      </c>
      <c r="S130" s="19">
        <f t="shared" si="31"/>
        <v>0.1625942416314495</v>
      </c>
      <c r="T130" s="19">
        <f t="shared" si="32"/>
        <v>-5.2603093324776674E-2</v>
      </c>
      <c r="U130" s="19">
        <f t="shared" si="33"/>
        <v>-3.581977915956603E-2</v>
      </c>
      <c r="V130" s="19">
        <f t="shared" si="34"/>
        <v>-6.5140150638363939E-2</v>
      </c>
    </row>
    <row r="131" spans="1:22" x14ac:dyDescent="0.25">
      <c r="A131" s="26">
        <f>Wellpath!E131</f>
        <v>12300</v>
      </c>
      <c r="B131" s="22">
        <v>0</v>
      </c>
      <c r="C131" s="22">
        <f>ABS(COS(Wellpath!$L131))*SIN(Wellpath!$M131)*MAX(1,SQRT(10/(Wellpath!K131-Wellpath!K130)))</f>
        <v>-0.32139380484326968</v>
      </c>
      <c r="D131" s="22">
        <f>IF(ABS(Wellpath!$L131)&lt;VerticalInc,"SING",ABS(COS(Wellpath!$L131))*COS(Wellpath!$M131)/SIN(Wellpath!$L131)*MAX(1,SQRT(10/(Wellpath!K131-Wellpath!K130))))</f>
        <v>-0.4422759654459591</v>
      </c>
      <c r="E131" s="20">
        <f>IF(D131="SING",0,Model!$W$36*((drdp!B131+drdp!K131)*XYM4E!$B131+(drdp!E131+drdp!N131)*XYM4E!$C131+(drdp!H131+drdp!Q131)*XYM4E!$D131))</f>
        <v>-1.9646041493089909E-2</v>
      </c>
      <c r="F131" s="20">
        <f>IF(D131="SING",(Wellpath!K132-Wellpath!K130)/2*Model!$W$36,Model!$W$36*((drdp!C131+drdp!L131)*XYM4E!$B131+(drdp!F131+drdp!O131)*XYM4E!$C131+(drdp!I131+drdp!R131)*XYM4E!$D131))</f>
        <v>6.3311467230234925E-2</v>
      </c>
      <c r="G131" s="20">
        <f>IF(D131="SING",0,Model!$W$36*((drdp!D131+drdp!M131)*XYM4E!$B131+(drdp!G131+drdp!P131)*XYM4E!$C131+(drdp!J131+drdp!S131)*XYM4E!$D131))</f>
        <v>4.4420323571687348E-2</v>
      </c>
      <c r="H131" s="18">
        <f>IF(D131="SING",0,Model!$W$36*((drdp!B131)*XYM4E!$B131+(drdp!E131)*XYM4E!$C131+(drdp!H131)*XYM4E!$D131))</f>
        <v>-9.823020746544878E-3</v>
      </c>
      <c r="I131" s="18">
        <f>IF(D131="SING",(Wellpath!K131-Wellpath!K130)/2*Model!$W$36,Model!$W$36*((drdp!C131)*XYM4E!$B131+(drdp!F131)*XYM4E!$C131+(drdp!I131)*XYM4E!$D131))</f>
        <v>3.1655733615117226E-2</v>
      </c>
      <c r="J131" s="18">
        <f>IF(D131="SING",0,Model!$W$36*((drdp!D131)*XYM4E!$B131+(drdp!G131)*XYM4E!$C131+(drdp!J131)*XYM4E!$D131))</f>
        <v>2.2210161785843507E-2</v>
      </c>
      <c r="K131" s="21">
        <f t="shared" si="23"/>
        <v>1.7138306645160327E-2</v>
      </c>
      <c r="L131" s="21">
        <f t="shared" si="24"/>
        <v>1.9576398459949957</v>
      </c>
      <c r="M131" s="21">
        <f t="shared" si="25"/>
        <v>0.16604728063732294</v>
      </c>
      <c r="N131" s="21">
        <f t="shared" si="26"/>
        <v>-5.4779777821115462E-2</v>
      </c>
      <c r="O131" s="21">
        <f t="shared" si="27"/>
        <v>-3.7346975319611259E-2</v>
      </c>
      <c r="P131" s="21">
        <f t="shared" si="28"/>
        <v>-6.0218597883074647E-2</v>
      </c>
      <c r="Q131" s="19">
        <f t="shared" si="29"/>
        <v>1.684883143539917E-2</v>
      </c>
      <c r="R131" s="19">
        <f t="shared" si="30"/>
        <v>1.9546335895828619</v>
      </c>
      <c r="S131" s="19">
        <f t="shared" si="31"/>
        <v>0.16456740677766288</v>
      </c>
      <c r="T131" s="19">
        <f t="shared" si="32"/>
        <v>-5.3846913036970263E-2</v>
      </c>
      <c r="U131" s="19">
        <f t="shared" si="33"/>
        <v>-3.6692462679591871E-2</v>
      </c>
      <c r="V131" s="19">
        <f t="shared" si="34"/>
        <v>-6.2327834778198643E-2</v>
      </c>
    </row>
    <row r="132" spans="1:22" x14ac:dyDescent="0.25">
      <c r="A132" s="26">
        <f>Wellpath!E132</f>
        <v>12400</v>
      </c>
      <c r="B132" s="22">
        <v>0</v>
      </c>
      <c r="C132" s="22">
        <f>ABS(COS(Wellpath!$L132))*SIN(Wellpath!$M132)*MAX(1,SQRT(10/(Wellpath!K132-Wellpath!K131)))</f>
        <v>-0.32139380484326968</v>
      </c>
      <c r="D132" s="22">
        <f>IF(ABS(Wellpath!$L132)&lt;VerticalInc,"SING",ABS(COS(Wellpath!$L132))*COS(Wellpath!$M132)/SIN(Wellpath!$L132)*MAX(1,SQRT(10/(Wellpath!K132-Wellpath!K131))))</f>
        <v>-0.4422759654459591</v>
      </c>
      <c r="E132" s="20">
        <f>IF(D132="SING",0,Model!$W$36*((drdp!B132+drdp!K132)*XYM4E!$B132+(drdp!E132+drdp!N132)*XYM4E!$C132+(drdp!H132+drdp!Q132)*XYM4E!$D132))</f>
        <v>-1.9646041493090061E-2</v>
      </c>
      <c r="F132" s="20">
        <f>IF(D132="SING",(Wellpath!K133-Wellpath!K131)/2*Model!$W$36,Model!$W$36*((drdp!C132+drdp!L132)*XYM4E!$B132+(drdp!F132+drdp!O132)*XYM4E!$C132+(drdp!I132+drdp!R132)*XYM4E!$D132))</f>
        <v>6.3311467230235396E-2</v>
      </c>
      <c r="G132" s="20">
        <f>IF(D132="SING",0,Model!$W$36*((drdp!D132+drdp!M132)*XYM4E!$B132+(drdp!G132+drdp!P132)*XYM4E!$C132+(drdp!J132+drdp!S132)*XYM4E!$D132))</f>
        <v>4.4420323571687674E-2</v>
      </c>
      <c r="H132" s="18">
        <f>IF(D132="SING",0,Model!$W$36*((drdp!B132)*XYM4E!$B132+(drdp!E132)*XYM4E!$C132+(drdp!H132)*XYM4E!$D132))</f>
        <v>-9.8230207465450307E-3</v>
      </c>
      <c r="I132" s="18">
        <f>IF(D132="SING",(Wellpath!K132-Wellpath!K131)/2*Model!$W$36,Model!$W$36*((drdp!C132)*XYM4E!$B132+(drdp!F132)*XYM4E!$C132+(drdp!I132)*XYM4E!$D132))</f>
        <v>3.1655733615117698E-2</v>
      </c>
      <c r="J132" s="18">
        <f>IF(D132="SING",0,Model!$W$36*((drdp!D132)*XYM4E!$B132+(drdp!G132)*XYM4E!$C132+(drdp!J132)*XYM4E!$D132))</f>
        <v>2.2210161785843837E-2</v>
      </c>
      <c r="K132" s="21">
        <f t="shared" si="23"/>
        <v>1.7524273591508543E-2</v>
      </c>
      <c r="L132" s="21">
        <f t="shared" si="24"/>
        <v>1.9616481878778409</v>
      </c>
      <c r="M132" s="21">
        <f t="shared" si="25"/>
        <v>0.16802044578353637</v>
      </c>
      <c r="N132" s="21">
        <f t="shared" si="26"/>
        <v>-5.6023597533309079E-2</v>
      </c>
      <c r="O132" s="21">
        <f t="shared" si="27"/>
        <v>-3.821965883963712E-2</v>
      </c>
      <c r="P132" s="21">
        <f t="shared" si="28"/>
        <v>-5.7406282022909288E-2</v>
      </c>
      <c r="Q132" s="19">
        <f t="shared" si="29"/>
        <v>1.7234798381747379E-2</v>
      </c>
      <c r="R132" s="19">
        <f t="shared" si="30"/>
        <v>1.9586419314657071</v>
      </c>
      <c r="S132" s="19">
        <f t="shared" si="31"/>
        <v>0.16654057192387631</v>
      </c>
      <c r="T132" s="19">
        <f t="shared" si="32"/>
        <v>-5.5090732749163866E-2</v>
      </c>
      <c r="U132" s="19">
        <f t="shared" si="33"/>
        <v>-3.7565146199617726E-2</v>
      </c>
      <c r="V132" s="19">
        <f t="shared" si="34"/>
        <v>-5.9515518918033306E-2</v>
      </c>
    </row>
    <row r="133" spans="1:22" x14ac:dyDescent="0.25">
      <c r="A133" s="26">
        <f>Wellpath!E133</f>
        <v>12500</v>
      </c>
      <c r="B133" s="22">
        <v>0</v>
      </c>
      <c r="C133" s="22">
        <f>ABS(COS(Wellpath!$L133))*SIN(Wellpath!$M133)*MAX(1,SQRT(10/(Wellpath!K133-Wellpath!K132)))</f>
        <v>-0.32139380484326968</v>
      </c>
      <c r="D133" s="22">
        <f>IF(ABS(Wellpath!$L133)&lt;VerticalInc,"SING",ABS(COS(Wellpath!$L133))*COS(Wellpath!$M133)/SIN(Wellpath!$L133)*MAX(1,SQRT(10/(Wellpath!K133-Wellpath!K132))))</f>
        <v>-0.4422759654459591</v>
      </c>
      <c r="E133" s="20">
        <f>IF(D133="SING",0,Model!$W$36*((drdp!B133+drdp!K133)*XYM4E!$B133+(drdp!E133+drdp!N133)*XYM4E!$C133+(drdp!H133+drdp!Q133)*XYM4E!$D133))</f>
        <v>1.2180545725715828</v>
      </c>
      <c r="F133" s="20">
        <f>IF(D133="SING",(Wellpath!K134-Wellpath!K132)/2*Model!$W$36,Model!$W$36*((drdp!C133+drdp!L133)*XYM4E!$B133+(drdp!F133+drdp!O133)*XYM4E!$C133+(drdp!I133+drdp!R133)*XYM4E!$D133))</f>
        <v>-3.9253109682745921</v>
      </c>
      <c r="G133" s="20">
        <f>IF(D133="SING",0,Model!$W$36*((drdp!D133+drdp!M133)*XYM4E!$B133+(drdp!G133+drdp!P133)*XYM4E!$C133+(drdp!J133+drdp!S133)*XYM4E!$D133))</f>
        <v>-2.7540600614446347</v>
      </c>
      <c r="H133" s="18">
        <f>IF(D133="SING",0,Model!$W$36*((drdp!B133)*XYM4E!$B133+(drdp!E133)*XYM4E!$C133+(drdp!H133)*XYM4E!$D133))</f>
        <v>-9.8230207465450307E-3</v>
      </c>
      <c r="I133" s="18">
        <f>IF(D133="SING",(Wellpath!K133-Wellpath!K132)/2*Model!$W$36,Model!$W$36*((drdp!C133)*XYM4E!$B133+(drdp!F133)*XYM4E!$C133+(drdp!I133)*XYM4E!$D133))</f>
        <v>3.1655733615117698E-2</v>
      </c>
      <c r="J133" s="18">
        <f>IF(D133="SING",0,Model!$W$36*((drdp!D133)*XYM4E!$B133+(drdp!G133)*XYM4E!$C133+(drdp!J133)*XYM4E!$D133))</f>
        <v>2.2210161785843837E-2</v>
      </c>
      <c r="K133" s="21">
        <f t="shared" si="23"/>
        <v>1.5011812153540496</v>
      </c>
      <c r="L133" s="21">
        <f t="shared" si="24"/>
        <v>17.369714385534657</v>
      </c>
      <c r="M133" s="21">
        <f t="shared" si="25"/>
        <v>7.7528672678279618</v>
      </c>
      <c r="N133" s="21">
        <f t="shared" si="26"/>
        <v>-4.8372665712055625</v>
      </c>
      <c r="O133" s="21">
        <f t="shared" si="27"/>
        <v>-3.3928151098190487</v>
      </c>
      <c r="P133" s="21">
        <f t="shared" si="28"/>
        <v>10.753135884452714</v>
      </c>
      <c r="Q133" s="19">
        <f t="shared" si="29"/>
        <v>1.7620765328095596E-2</v>
      </c>
      <c r="R133" s="19">
        <f t="shared" si="30"/>
        <v>1.9626502733485522</v>
      </c>
      <c r="S133" s="19">
        <f t="shared" si="31"/>
        <v>0.16851373707008974</v>
      </c>
      <c r="T133" s="19">
        <f t="shared" si="32"/>
        <v>-5.6334552461357483E-2</v>
      </c>
      <c r="U133" s="19">
        <f t="shared" si="33"/>
        <v>-3.8437829719643588E-2</v>
      </c>
      <c r="V133" s="19">
        <f t="shared" si="34"/>
        <v>-5.6703203057867947E-2</v>
      </c>
    </row>
    <row r="134" spans="1:22" x14ac:dyDescent="0.25">
      <c r="A134" s="26">
        <f>Wellpath!E134</f>
        <v>0</v>
      </c>
      <c r="B134" s="22">
        <v>0</v>
      </c>
      <c r="C134" s="22" t="e">
        <f>ABS(COS(Wellpath!$L134))*SIN(Wellpath!$M134)*MAX(1,SQRT(10/(Wellpath!K134-Wellpath!K133)))</f>
        <v>#NUM!</v>
      </c>
      <c r="D134" s="22" t="str">
        <f>IF(ABS(Wellpath!$L134)&lt;VerticalInc,"SING",ABS(COS(Wellpath!$L134))*COS(Wellpath!$M134)/SIN(Wellpath!$L134)*MAX(1,SQRT(10/(Wellpath!K134-Wellpath!K133))))</f>
        <v>SING</v>
      </c>
      <c r="E134" s="20">
        <f>IF(D134="SING",0,Model!$W$36*((drdp!B134+drdp!K134)*XYM4E!$B134+(drdp!E134+drdp!N134)*XYM4E!$C134+(drdp!H134+drdp!Q134)*XYM4E!$D134))</f>
        <v>0</v>
      </c>
      <c r="F134" s="20">
        <f>IF(D134="SING",(Wellpath!K135-Wellpath!K133)/2*Model!$W$36,Model!$W$36*((drdp!C134+drdp!L134)*XYM4E!$B134+(drdp!F134+drdp!O134)*XYM4E!$C134+(drdp!I134+drdp!R134)*XYM4E!$D134))</f>
        <v>-9.9745566751475927</v>
      </c>
      <c r="G134" s="20">
        <f>IF(D134="SING",0,Model!$W$36*((drdp!D134+drdp!M134)*XYM4E!$B134+(drdp!G134+drdp!P134)*XYM4E!$C134+(drdp!J134+drdp!S134)*XYM4E!$D134))</f>
        <v>0</v>
      </c>
      <c r="H134" s="18">
        <f>IF(D134="SING",0,Model!$W$36*((drdp!B134)*XYM4E!$B134+(drdp!E134)*XYM4E!$C134+(drdp!H134)*XYM4E!$D134))</f>
        <v>0</v>
      </c>
      <c r="I134" s="18">
        <f>IF(D134="SING",(Wellpath!K134-Wellpath!K133)/2*Model!$W$36,Model!$W$36*((drdp!C134)*XYM4E!$B134+(drdp!F134)*XYM4E!$C134+(drdp!I134)*XYM4E!$D134))</f>
        <v>-9.9745566751475927</v>
      </c>
      <c r="J134" s="18">
        <f>IF(D134="SING",0,Model!$W$36*((drdp!D134)*XYM4E!$B134+(drdp!G134)*XYM4E!$C134+(drdp!J134)*XYM4E!$D134))</f>
        <v>0</v>
      </c>
      <c r="K134" s="21">
        <f t="shared" si="23"/>
        <v>1.5011812153540496</v>
      </c>
      <c r="L134" s="21">
        <f t="shared" si="24"/>
        <v>116.86149525126606</v>
      </c>
      <c r="M134" s="21">
        <f t="shared" si="25"/>
        <v>7.7528672678279618</v>
      </c>
      <c r="N134" s="21">
        <f t="shared" si="26"/>
        <v>-4.8372665712055625</v>
      </c>
      <c r="O134" s="21">
        <f t="shared" si="27"/>
        <v>-3.3928151098190487</v>
      </c>
      <c r="P134" s="21">
        <f t="shared" si="28"/>
        <v>10.753135884452714</v>
      </c>
      <c r="Q134" s="19">
        <f t="shared" si="29"/>
        <v>1.5011812153540496</v>
      </c>
      <c r="R134" s="19">
        <f t="shared" si="30"/>
        <v>116.86149525126606</v>
      </c>
      <c r="S134" s="19">
        <f t="shared" si="31"/>
        <v>7.7528672678279618</v>
      </c>
      <c r="T134" s="19">
        <f t="shared" si="32"/>
        <v>-4.8372665712055625</v>
      </c>
      <c r="U134" s="19">
        <f t="shared" si="33"/>
        <v>-3.3928151098190487</v>
      </c>
      <c r="V134" s="19">
        <f t="shared" si="34"/>
        <v>10.753135884452714</v>
      </c>
    </row>
    <row r="135" spans="1:22" x14ac:dyDescent="0.25">
      <c r="A135" s="26">
        <f>Wellpath!E135</f>
        <v>0</v>
      </c>
      <c r="B135" s="22">
        <v>0</v>
      </c>
      <c r="C135" s="22" t="e">
        <f>ABS(COS(Wellpath!$L135))*SIN(Wellpath!$M135)*MAX(1,SQRT(10/(Wellpath!K135-Wellpath!K134)))</f>
        <v>#DIV/0!</v>
      </c>
      <c r="D135" s="22" t="str">
        <f>IF(ABS(Wellpath!$L135)&lt;VerticalInc,"SING",ABS(COS(Wellpath!$L135))*COS(Wellpath!$M135)/SIN(Wellpath!$L135)*MAX(1,SQRT(10/(Wellpath!K135-Wellpath!K134))))</f>
        <v>SING</v>
      </c>
      <c r="E135" s="20">
        <f>IF(D135="SING",0,Model!$W$36*((drdp!B135+drdp!K135)*XYM4E!$B135+(drdp!E135+drdp!N135)*XYM4E!$C135+(drdp!H135+drdp!Q135)*XYM4E!$D135))</f>
        <v>0</v>
      </c>
      <c r="F135" s="20">
        <f>IF(D135="SING",(Wellpath!K136-Wellpath!K134)/2*Model!$W$36,Model!$W$36*((drdp!C135+drdp!L135)*XYM4E!$B135+(drdp!F135+drdp!O135)*XYM4E!$C135+(drdp!I135+drdp!R135)*XYM4E!$D135))</f>
        <v>0</v>
      </c>
      <c r="G135" s="20">
        <f>IF(D135="SING",0,Model!$W$36*((drdp!D135+drdp!M135)*XYM4E!$B135+(drdp!G135+drdp!P135)*XYM4E!$C135+(drdp!J135+drdp!S135)*XYM4E!$D135))</f>
        <v>0</v>
      </c>
      <c r="H135" s="18">
        <f>IF(D135="SING",0,Model!$W$36*((drdp!B135)*XYM4E!$B135+(drdp!E135)*XYM4E!$C135+(drdp!H135)*XYM4E!$D135))</f>
        <v>0</v>
      </c>
      <c r="I135" s="18">
        <f>IF(D135="SING",(Wellpath!K135-Wellpath!K134)/2*Model!$W$36,Model!$W$36*((drdp!C135)*XYM4E!$B135+(drdp!F135)*XYM4E!$C135+(drdp!I135)*XYM4E!$D135))</f>
        <v>0</v>
      </c>
      <c r="J135" s="18">
        <f>IF(D135="SING",0,Model!$W$36*((drdp!D135)*XYM4E!$B135+(drdp!G135)*XYM4E!$C135+(drdp!J135)*XYM4E!$D135))</f>
        <v>0</v>
      </c>
      <c r="K135" s="21">
        <f t="shared" ref="K135:K198" si="35">K134+E135^2</f>
        <v>1.5011812153540496</v>
      </c>
      <c r="L135" s="21">
        <f t="shared" ref="L135:L198" si="36">L134+F135^2</f>
        <v>116.86149525126606</v>
      </c>
      <c r="M135" s="21">
        <f t="shared" ref="M135:M198" si="37">M134+G135^2</f>
        <v>7.7528672678279618</v>
      </c>
      <c r="N135" s="21">
        <f t="shared" ref="N135:N198" si="38">N134+E135*F135</f>
        <v>-4.8372665712055625</v>
      </c>
      <c r="O135" s="21">
        <f t="shared" ref="O135:O198" si="39">O134+E135*G135</f>
        <v>-3.3928151098190487</v>
      </c>
      <c r="P135" s="21">
        <f t="shared" ref="P135:P198" si="40">P134+F135*G135</f>
        <v>10.753135884452714</v>
      </c>
      <c r="Q135" s="19">
        <f t="shared" ref="Q135:Q198" si="41">K134+H135^2</f>
        <v>1.5011812153540496</v>
      </c>
      <c r="R135" s="19">
        <f t="shared" ref="R135:R198" si="42">L134+I135^2</f>
        <v>116.86149525126606</v>
      </c>
      <c r="S135" s="19">
        <f t="shared" ref="S135:S198" si="43">M134+J135^2</f>
        <v>7.7528672678279618</v>
      </c>
      <c r="T135" s="19">
        <f t="shared" ref="T135:T198" si="44">N134+H135*I135</f>
        <v>-4.8372665712055625</v>
      </c>
      <c r="U135" s="19">
        <f t="shared" ref="U135:U198" si="45">O134+H135*J135</f>
        <v>-3.3928151098190487</v>
      </c>
      <c r="V135" s="19">
        <f t="shared" ref="V135:V198" si="46">P134+I135*J135</f>
        <v>10.753135884452714</v>
      </c>
    </row>
    <row r="136" spans="1:22" x14ac:dyDescent="0.25">
      <c r="A136" s="26">
        <f>Wellpath!E136</f>
        <v>0</v>
      </c>
      <c r="B136" s="22">
        <v>0</v>
      </c>
      <c r="C136" s="22" t="e">
        <f>ABS(COS(Wellpath!$L136))*SIN(Wellpath!$M136)*MAX(1,SQRT(10/(Wellpath!K136-Wellpath!K135)))</f>
        <v>#DIV/0!</v>
      </c>
      <c r="D136" s="22" t="str">
        <f>IF(ABS(Wellpath!$L136)&lt;VerticalInc,"SING",ABS(COS(Wellpath!$L136))*COS(Wellpath!$M136)/SIN(Wellpath!$L136)*MAX(1,SQRT(10/(Wellpath!K136-Wellpath!K135))))</f>
        <v>SING</v>
      </c>
      <c r="E136" s="20">
        <f>IF(D136="SING",0,Model!$W$36*((drdp!B136+drdp!K136)*XYM4E!$B136+(drdp!E136+drdp!N136)*XYM4E!$C136+(drdp!H136+drdp!Q136)*XYM4E!$D136))</f>
        <v>0</v>
      </c>
      <c r="F136" s="20">
        <f>IF(D136="SING",(Wellpath!K137-Wellpath!K135)/2*Model!$W$36,Model!$W$36*((drdp!C136+drdp!L136)*XYM4E!$B136+(drdp!F136+drdp!O136)*XYM4E!$C136+(drdp!I136+drdp!R136)*XYM4E!$D136))</f>
        <v>0</v>
      </c>
      <c r="G136" s="20">
        <f>IF(D136="SING",0,Model!$W$36*((drdp!D136+drdp!M136)*XYM4E!$B136+(drdp!G136+drdp!P136)*XYM4E!$C136+(drdp!J136+drdp!S136)*XYM4E!$D136))</f>
        <v>0</v>
      </c>
      <c r="H136" s="18">
        <f>IF(D136="SING",0,Model!$W$36*((drdp!B136)*XYM4E!$B136+(drdp!E136)*XYM4E!$C136+(drdp!H136)*XYM4E!$D136))</f>
        <v>0</v>
      </c>
      <c r="I136" s="18">
        <f>IF(D136="SING",(Wellpath!K136-Wellpath!K135)/2*Model!$W$36,Model!$W$36*((drdp!C136)*XYM4E!$B136+(drdp!F136)*XYM4E!$C136+(drdp!I136)*XYM4E!$D136))</f>
        <v>0</v>
      </c>
      <c r="J136" s="18">
        <f>IF(D136="SING",0,Model!$W$36*((drdp!D136)*XYM4E!$B136+(drdp!G136)*XYM4E!$C136+(drdp!J136)*XYM4E!$D136))</f>
        <v>0</v>
      </c>
      <c r="K136" s="21">
        <f t="shared" si="35"/>
        <v>1.5011812153540496</v>
      </c>
      <c r="L136" s="21">
        <f t="shared" si="36"/>
        <v>116.86149525126606</v>
      </c>
      <c r="M136" s="21">
        <f t="shared" si="37"/>
        <v>7.7528672678279618</v>
      </c>
      <c r="N136" s="21">
        <f t="shared" si="38"/>
        <v>-4.8372665712055625</v>
      </c>
      <c r="O136" s="21">
        <f t="shared" si="39"/>
        <v>-3.3928151098190487</v>
      </c>
      <c r="P136" s="21">
        <f t="shared" si="40"/>
        <v>10.753135884452714</v>
      </c>
      <c r="Q136" s="19">
        <f t="shared" si="41"/>
        <v>1.5011812153540496</v>
      </c>
      <c r="R136" s="19">
        <f t="shared" si="42"/>
        <v>116.86149525126606</v>
      </c>
      <c r="S136" s="19">
        <f t="shared" si="43"/>
        <v>7.7528672678279618</v>
      </c>
      <c r="T136" s="19">
        <f t="shared" si="44"/>
        <v>-4.8372665712055625</v>
      </c>
      <c r="U136" s="19">
        <f t="shared" si="45"/>
        <v>-3.3928151098190487</v>
      </c>
      <c r="V136" s="19">
        <f t="shared" si="46"/>
        <v>10.753135884452714</v>
      </c>
    </row>
    <row r="137" spans="1:22" x14ac:dyDescent="0.25">
      <c r="A137" s="26">
        <f>Wellpath!E137</f>
        <v>0</v>
      </c>
      <c r="B137" s="22">
        <v>0</v>
      </c>
      <c r="C137" s="22" t="e">
        <f>ABS(COS(Wellpath!$L137))*SIN(Wellpath!$M137)*MAX(1,SQRT(10/(Wellpath!K137-Wellpath!K136)))</f>
        <v>#DIV/0!</v>
      </c>
      <c r="D137" s="22" t="str">
        <f>IF(ABS(Wellpath!$L137)&lt;VerticalInc,"SING",ABS(COS(Wellpath!$L137))*COS(Wellpath!$M137)/SIN(Wellpath!$L137)*MAX(1,SQRT(10/(Wellpath!K137-Wellpath!K136))))</f>
        <v>SING</v>
      </c>
      <c r="E137" s="20">
        <f>IF(D137="SING",0,Model!$W$36*((drdp!B137+drdp!K137)*XYM4E!$B137+(drdp!E137+drdp!N137)*XYM4E!$C137+(drdp!H137+drdp!Q137)*XYM4E!$D137))</f>
        <v>0</v>
      </c>
      <c r="F137" s="20">
        <f>IF(D137="SING",(Wellpath!K138-Wellpath!K136)/2*Model!$W$36,Model!$W$36*((drdp!C137+drdp!L137)*XYM4E!$B137+(drdp!F137+drdp!O137)*XYM4E!$C137+(drdp!I137+drdp!R137)*XYM4E!$D137))</f>
        <v>0</v>
      </c>
      <c r="G137" s="20">
        <f>IF(D137="SING",0,Model!$W$36*((drdp!D137+drdp!M137)*XYM4E!$B137+(drdp!G137+drdp!P137)*XYM4E!$C137+(drdp!J137+drdp!S137)*XYM4E!$D137))</f>
        <v>0</v>
      </c>
      <c r="H137" s="18">
        <f>IF(D137="SING",0,Model!$W$36*((drdp!B137)*XYM4E!$B137+(drdp!E137)*XYM4E!$C137+(drdp!H137)*XYM4E!$D137))</f>
        <v>0</v>
      </c>
      <c r="I137" s="18">
        <f>IF(D137="SING",(Wellpath!K137-Wellpath!K136)/2*Model!$W$36,Model!$W$36*((drdp!C137)*XYM4E!$B137+(drdp!F137)*XYM4E!$C137+(drdp!I137)*XYM4E!$D137))</f>
        <v>0</v>
      </c>
      <c r="J137" s="18">
        <f>IF(D137="SING",0,Model!$W$36*((drdp!D137)*XYM4E!$B137+(drdp!G137)*XYM4E!$C137+(drdp!J137)*XYM4E!$D137))</f>
        <v>0</v>
      </c>
      <c r="K137" s="21">
        <f t="shared" si="35"/>
        <v>1.5011812153540496</v>
      </c>
      <c r="L137" s="21">
        <f t="shared" si="36"/>
        <v>116.86149525126606</v>
      </c>
      <c r="M137" s="21">
        <f t="shared" si="37"/>
        <v>7.7528672678279618</v>
      </c>
      <c r="N137" s="21">
        <f t="shared" si="38"/>
        <v>-4.8372665712055625</v>
      </c>
      <c r="O137" s="21">
        <f t="shared" si="39"/>
        <v>-3.3928151098190487</v>
      </c>
      <c r="P137" s="21">
        <f t="shared" si="40"/>
        <v>10.753135884452714</v>
      </c>
      <c r="Q137" s="19">
        <f t="shared" si="41"/>
        <v>1.5011812153540496</v>
      </c>
      <c r="R137" s="19">
        <f t="shared" si="42"/>
        <v>116.86149525126606</v>
      </c>
      <c r="S137" s="19">
        <f t="shared" si="43"/>
        <v>7.7528672678279618</v>
      </c>
      <c r="T137" s="19">
        <f t="shared" si="44"/>
        <v>-4.8372665712055625</v>
      </c>
      <c r="U137" s="19">
        <f t="shared" si="45"/>
        <v>-3.3928151098190487</v>
      </c>
      <c r="V137" s="19">
        <f t="shared" si="46"/>
        <v>10.753135884452714</v>
      </c>
    </row>
    <row r="138" spans="1:22" x14ac:dyDescent="0.25">
      <c r="A138" s="26">
        <f>Wellpath!E138</f>
        <v>0</v>
      </c>
      <c r="B138" s="22">
        <v>0</v>
      </c>
      <c r="C138" s="22" t="e">
        <f>ABS(COS(Wellpath!$L138))*SIN(Wellpath!$M138)*MAX(1,SQRT(10/(Wellpath!K138-Wellpath!K137)))</f>
        <v>#DIV/0!</v>
      </c>
      <c r="D138" s="22" t="str">
        <f>IF(ABS(Wellpath!$L138)&lt;VerticalInc,"SING",ABS(COS(Wellpath!$L138))*COS(Wellpath!$M138)/SIN(Wellpath!$L138)*MAX(1,SQRT(10/(Wellpath!K138-Wellpath!K137))))</f>
        <v>SING</v>
      </c>
      <c r="E138" s="20">
        <f>IF(D138="SING",0,Model!$W$36*((drdp!B138+drdp!K138)*XYM4E!$B138+(drdp!E138+drdp!N138)*XYM4E!$C138+(drdp!H138+drdp!Q138)*XYM4E!$D138))</f>
        <v>0</v>
      </c>
      <c r="F138" s="20">
        <f>IF(D138="SING",(Wellpath!K139-Wellpath!K137)/2*Model!$W$36,Model!$W$36*((drdp!C138+drdp!L138)*XYM4E!$B138+(drdp!F138+drdp!O138)*XYM4E!$C138+(drdp!I138+drdp!R138)*XYM4E!$D138))</f>
        <v>0</v>
      </c>
      <c r="G138" s="20">
        <f>IF(D138="SING",0,Model!$W$36*((drdp!D138+drdp!M138)*XYM4E!$B138+(drdp!G138+drdp!P138)*XYM4E!$C138+(drdp!J138+drdp!S138)*XYM4E!$D138))</f>
        <v>0</v>
      </c>
      <c r="H138" s="18">
        <f>IF(D138="SING",0,Model!$W$36*((drdp!B138)*XYM4E!$B138+(drdp!E138)*XYM4E!$C138+(drdp!H138)*XYM4E!$D138))</f>
        <v>0</v>
      </c>
      <c r="I138" s="18">
        <f>IF(D138="SING",(Wellpath!K138-Wellpath!K137)/2*Model!$W$36,Model!$W$36*((drdp!C138)*XYM4E!$B138+(drdp!F138)*XYM4E!$C138+(drdp!I138)*XYM4E!$D138))</f>
        <v>0</v>
      </c>
      <c r="J138" s="18">
        <f>IF(D138="SING",0,Model!$W$36*((drdp!D138)*XYM4E!$B138+(drdp!G138)*XYM4E!$C138+(drdp!J138)*XYM4E!$D138))</f>
        <v>0</v>
      </c>
      <c r="K138" s="21">
        <f t="shared" si="35"/>
        <v>1.5011812153540496</v>
      </c>
      <c r="L138" s="21">
        <f t="shared" si="36"/>
        <v>116.86149525126606</v>
      </c>
      <c r="M138" s="21">
        <f t="shared" si="37"/>
        <v>7.7528672678279618</v>
      </c>
      <c r="N138" s="21">
        <f t="shared" si="38"/>
        <v>-4.8372665712055625</v>
      </c>
      <c r="O138" s="21">
        <f t="shared" si="39"/>
        <v>-3.3928151098190487</v>
      </c>
      <c r="P138" s="21">
        <f t="shared" si="40"/>
        <v>10.753135884452714</v>
      </c>
      <c r="Q138" s="19">
        <f t="shared" si="41"/>
        <v>1.5011812153540496</v>
      </c>
      <c r="R138" s="19">
        <f t="shared" si="42"/>
        <v>116.86149525126606</v>
      </c>
      <c r="S138" s="19">
        <f t="shared" si="43"/>
        <v>7.7528672678279618</v>
      </c>
      <c r="T138" s="19">
        <f t="shared" si="44"/>
        <v>-4.8372665712055625</v>
      </c>
      <c r="U138" s="19">
        <f t="shared" si="45"/>
        <v>-3.3928151098190487</v>
      </c>
      <c r="V138" s="19">
        <f t="shared" si="46"/>
        <v>10.753135884452714</v>
      </c>
    </row>
    <row r="139" spans="1:22" x14ac:dyDescent="0.25">
      <c r="A139" s="26">
        <f>Wellpath!E139</f>
        <v>0</v>
      </c>
      <c r="B139" s="22">
        <v>0</v>
      </c>
      <c r="C139" s="22" t="e">
        <f>ABS(COS(Wellpath!$L139))*SIN(Wellpath!$M139)*MAX(1,SQRT(10/(Wellpath!K139-Wellpath!K138)))</f>
        <v>#DIV/0!</v>
      </c>
      <c r="D139" s="22" t="str">
        <f>IF(ABS(Wellpath!$L139)&lt;VerticalInc,"SING",ABS(COS(Wellpath!$L139))*COS(Wellpath!$M139)/SIN(Wellpath!$L139)*MAX(1,SQRT(10/(Wellpath!K139-Wellpath!K138))))</f>
        <v>SING</v>
      </c>
      <c r="E139" s="20">
        <f>IF(D139="SING",0,Model!$W$36*((drdp!B139+drdp!K139)*XYM4E!$B139+(drdp!E139+drdp!N139)*XYM4E!$C139+(drdp!H139+drdp!Q139)*XYM4E!$D139))</f>
        <v>0</v>
      </c>
      <c r="F139" s="20">
        <f>IF(D139="SING",(Wellpath!K140-Wellpath!K138)/2*Model!$W$36,Model!$W$36*((drdp!C139+drdp!L139)*XYM4E!$B139+(drdp!F139+drdp!O139)*XYM4E!$C139+(drdp!I139+drdp!R139)*XYM4E!$D139))</f>
        <v>0</v>
      </c>
      <c r="G139" s="20">
        <f>IF(D139="SING",0,Model!$W$36*((drdp!D139+drdp!M139)*XYM4E!$B139+(drdp!G139+drdp!P139)*XYM4E!$C139+(drdp!J139+drdp!S139)*XYM4E!$D139))</f>
        <v>0</v>
      </c>
      <c r="H139" s="18">
        <f>IF(D139="SING",0,Model!$W$36*((drdp!B139)*XYM4E!$B139+(drdp!E139)*XYM4E!$C139+(drdp!H139)*XYM4E!$D139))</f>
        <v>0</v>
      </c>
      <c r="I139" s="18">
        <f>IF(D139="SING",(Wellpath!K139-Wellpath!K138)/2*Model!$W$36,Model!$W$36*((drdp!C139)*XYM4E!$B139+(drdp!F139)*XYM4E!$C139+(drdp!I139)*XYM4E!$D139))</f>
        <v>0</v>
      </c>
      <c r="J139" s="18">
        <f>IF(D139="SING",0,Model!$W$36*((drdp!D139)*XYM4E!$B139+(drdp!G139)*XYM4E!$C139+(drdp!J139)*XYM4E!$D139))</f>
        <v>0</v>
      </c>
      <c r="K139" s="21">
        <f t="shared" si="35"/>
        <v>1.5011812153540496</v>
      </c>
      <c r="L139" s="21">
        <f t="shared" si="36"/>
        <v>116.86149525126606</v>
      </c>
      <c r="M139" s="21">
        <f t="shared" si="37"/>
        <v>7.7528672678279618</v>
      </c>
      <c r="N139" s="21">
        <f t="shared" si="38"/>
        <v>-4.8372665712055625</v>
      </c>
      <c r="O139" s="21">
        <f t="shared" si="39"/>
        <v>-3.3928151098190487</v>
      </c>
      <c r="P139" s="21">
        <f t="shared" si="40"/>
        <v>10.753135884452714</v>
      </c>
      <c r="Q139" s="19">
        <f t="shared" si="41"/>
        <v>1.5011812153540496</v>
      </c>
      <c r="R139" s="19">
        <f t="shared" si="42"/>
        <v>116.86149525126606</v>
      </c>
      <c r="S139" s="19">
        <f t="shared" si="43"/>
        <v>7.7528672678279618</v>
      </c>
      <c r="T139" s="19">
        <f t="shared" si="44"/>
        <v>-4.8372665712055625</v>
      </c>
      <c r="U139" s="19">
        <f t="shared" si="45"/>
        <v>-3.3928151098190487</v>
      </c>
      <c r="V139" s="19">
        <f t="shared" si="46"/>
        <v>10.753135884452714</v>
      </c>
    </row>
    <row r="140" spans="1:22" x14ac:dyDescent="0.25">
      <c r="A140" s="26">
        <f>Wellpath!E140</f>
        <v>0</v>
      </c>
      <c r="B140" s="22">
        <v>0</v>
      </c>
      <c r="C140" s="22" t="e">
        <f>ABS(COS(Wellpath!$L140))*SIN(Wellpath!$M140)*MAX(1,SQRT(10/(Wellpath!K140-Wellpath!K139)))</f>
        <v>#DIV/0!</v>
      </c>
      <c r="D140" s="22" t="str">
        <f>IF(ABS(Wellpath!$L140)&lt;VerticalInc,"SING",ABS(COS(Wellpath!$L140))*COS(Wellpath!$M140)/SIN(Wellpath!$L140)*MAX(1,SQRT(10/(Wellpath!K140-Wellpath!K139))))</f>
        <v>SING</v>
      </c>
      <c r="E140" s="20">
        <f>IF(D140="SING",0,Model!$W$36*((drdp!B140+drdp!K140)*XYM4E!$B140+(drdp!E140+drdp!N140)*XYM4E!$C140+(drdp!H140+drdp!Q140)*XYM4E!$D140))</f>
        <v>0</v>
      </c>
      <c r="F140" s="20">
        <f>IF(D140="SING",(Wellpath!K141-Wellpath!K139)/2*Model!$W$36,Model!$W$36*((drdp!C140+drdp!L140)*XYM4E!$B140+(drdp!F140+drdp!O140)*XYM4E!$C140+(drdp!I140+drdp!R140)*XYM4E!$D140))</f>
        <v>0</v>
      </c>
      <c r="G140" s="20">
        <f>IF(D140="SING",0,Model!$W$36*((drdp!D140+drdp!M140)*XYM4E!$B140+(drdp!G140+drdp!P140)*XYM4E!$C140+(drdp!J140+drdp!S140)*XYM4E!$D140))</f>
        <v>0</v>
      </c>
      <c r="H140" s="18">
        <f>IF(D140="SING",0,Model!$W$36*((drdp!B140)*XYM4E!$B140+(drdp!E140)*XYM4E!$C140+(drdp!H140)*XYM4E!$D140))</f>
        <v>0</v>
      </c>
      <c r="I140" s="18">
        <f>IF(D140="SING",(Wellpath!K140-Wellpath!K139)/2*Model!$W$36,Model!$W$36*((drdp!C140)*XYM4E!$B140+(drdp!F140)*XYM4E!$C140+(drdp!I140)*XYM4E!$D140))</f>
        <v>0</v>
      </c>
      <c r="J140" s="18">
        <f>IF(D140="SING",0,Model!$W$36*((drdp!D140)*XYM4E!$B140+(drdp!G140)*XYM4E!$C140+(drdp!J140)*XYM4E!$D140))</f>
        <v>0</v>
      </c>
      <c r="K140" s="21">
        <f t="shared" si="35"/>
        <v>1.5011812153540496</v>
      </c>
      <c r="L140" s="21">
        <f t="shared" si="36"/>
        <v>116.86149525126606</v>
      </c>
      <c r="M140" s="21">
        <f t="shared" si="37"/>
        <v>7.7528672678279618</v>
      </c>
      <c r="N140" s="21">
        <f t="shared" si="38"/>
        <v>-4.8372665712055625</v>
      </c>
      <c r="O140" s="21">
        <f t="shared" si="39"/>
        <v>-3.3928151098190487</v>
      </c>
      <c r="P140" s="21">
        <f t="shared" si="40"/>
        <v>10.753135884452714</v>
      </c>
      <c r="Q140" s="19">
        <f t="shared" si="41"/>
        <v>1.5011812153540496</v>
      </c>
      <c r="R140" s="19">
        <f t="shared" si="42"/>
        <v>116.86149525126606</v>
      </c>
      <c r="S140" s="19">
        <f t="shared" si="43"/>
        <v>7.7528672678279618</v>
      </c>
      <c r="T140" s="19">
        <f t="shared" si="44"/>
        <v>-4.8372665712055625</v>
      </c>
      <c r="U140" s="19">
        <f t="shared" si="45"/>
        <v>-3.3928151098190487</v>
      </c>
      <c r="V140" s="19">
        <f t="shared" si="46"/>
        <v>10.753135884452714</v>
      </c>
    </row>
    <row r="141" spans="1:22" x14ac:dyDescent="0.25">
      <c r="A141" s="26">
        <f>Wellpath!E141</f>
        <v>0</v>
      </c>
      <c r="B141" s="22">
        <v>0</v>
      </c>
      <c r="C141" s="22" t="e">
        <f>ABS(COS(Wellpath!$L141))*SIN(Wellpath!$M141)*MAX(1,SQRT(10/(Wellpath!K141-Wellpath!K140)))</f>
        <v>#DIV/0!</v>
      </c>
      <c r="D141" s="22" t="str">
        <f>IF(ABS(Wellpath!$L141)&lt;VerticalInc,"SING",ABS(COS(Wellpath!$L141))*COS(Wellpath!$M141)/SIN(Wellpath!$L141)*MAX(1,SQRT(10/(Wellpath!K141-Wellpath!K140))))</f>
        <v>SING</v>
      </c>
      <c r="E141" s="20">
        <f>IF(D141="SING",0,Model!$W$36*((drdp!B141+drdp!K141)*XYM4E!$B141+(drdp!E141+drdp!N141)*XYM4E!$C141+(drdp!H141+drdp!Q141)*XYM4E!$D141))</f>
        <v>0</v>
      </c>
      <c r="F141" s="20">
        <f>IF(D141="SING",(Wellpath!K142-Wellpath!K140)/2*Model!$W$36,Model!$W$36*((drdp!C141+drdp!L141)*XYM4E!$B141+(drdp!F141+drdp!O141)*XYM4E!$C141+(drdp!I141+drdp!R141)*XYM4E!$D141))</f>
        <v>0</v>
      </c>
      <c r="G141" s="20">
        <f>IF(D141="SING",0,Model!$W$36*((drdp!D141+drdp!M141)*XYM4E!$B141+(drdp!G141+drdp!P141)*XYM4E!$C141+(drdp!J141+drdp!S141)*XYM4E!$D141))</f>
        <v>0</v>
      </c>
      <c r="H141" s="18">
        <f>IF(D141="SING",0,Model!$W$36*((drdp!B141)*XYM4E!$B141+(drdp!E141)*XYM4E!$C141+(drdp!H141)*XYM4E!$D141))</f>
        <v>0</v>
      </c>
      <c r="I141" s="18">
        <f>IF(D141="SING",(Wellpath!K141-Wellpath!K140)/2*Model!$W$36,Model!$W$36*((drdp!C141)*XYM4E!$B141+(drdp!F141)*XYM4E!$C141+(drdp!I141)*XYM4E!$D141))</f>
        <v>0</v>
      </c>
      <c r="J141" s="18">
        <f>IF(D141="SING",0,Model!$W$36*((drdp!D141)*XYM4E!$B141+(drdp!G141)*XYM4E!$C141+(drdp!J141)*XYM4E!$D141))</f>
        <v>0</v>
      </c>
      <c r="K141" s="21">
        <f t="shared" si="35"/>
        <v>1.5011812153540496</v>
      </c>
      <c r="L141" s="21">
        <f t="shared" si="36"/>
        <v>116.86149525126606</v>
      </c>
      <c r="M141" s="21">
        <f t="shared" si="37"/>
        <v>7.7528672678279618</v>
      </c>
      <c r="N141" s="21">
        <f t="shared" si="38"/>
        <v>-4.8372665712055625</v>
      </c>
      <c r="O141" s="21">
        <f t="shared" si="39"/>
        <v>-3.3928151098190487</v>
      </c>
      <c r="P141" s="21">
        <f t="shared" si="40"/>
        <v>10.753135884452714</v>
      </c>
      <c r="Q141" s="19">
        <f t="shared" si="41"/>
        <v>1.5011812153540496</v>
      </c>
      <c r="R141" s="19">
        <f t="shared" si="42"/>
        <v>116.86149525126606</v>
      </c>
      <c r="S141" s="19">
        <f t="shared" si="43"/>
        <v>7.7528672678279618</v>
      </c>
      <c r="T141" s="19">
        <f t="shared" si="44"/>
        <v>-4.8372665712055625</v>
      </c>
      <c r="U141" s="19">
        <f t="shared" si="45"/>
        <v>-3.3928151098190487</v>
      </c>
      <c r="V141" s="19">
        <f t="shared" si="46"/>
        <v>10.753135884452714</v>
      </c>
    </row>
    <row r="142" spans="1:22" x14ac:dyDescent="0.25">
      <c r="A142" s="26">
        <f>Wellpath!E142</f>
        <v>0</v>
      </c>
      <c r="B142" s="22">
        <v>0</v>
      </c>
      <c r="C142" s="22" t="e">
        <f>ABS(COS(Wellpath!$L142))*SIN(Wellpath!$M142)*MAX(1,SQRT(10/(Wellpath!K142-Wellpath!K141)))</f>
        <v>#DIV/0!</v>
      </c>
      <c r="D142" s="22" t="str">
        <f>IF(ABS(Wellpath!$L142)&lt;VerticalInc,"SING",ABS(COS(Wellpath!$L142))*COS(Wellpath!$M142)/SIN(Wellpath!$L142)*MAX(1,SQRT(10/(Wellpath!K142-Wellpath!K141))))</f>
        <v>SING</v>
      </c>
      <c r="E142" s="20">
        <f>IF(D142="SING",0,Model!$W$36*((drdp!B142+drdp!K142)*XYM4E!$B142+(drdp!E142+drdp!N142)*XYM4E!$C142+(drdp!H142+drdp!Q142)*XYM4E!$D142))</f>
        <v>0</v>
      </c>
      <c r="F142" s="20">
        <f>IF(D142="SING",(Wellpath!K143-Wellpath!K141)/2*Model!$W$36,Model!$W$36*((drdp!C142+drdp!L142)*XYM4E!$B142+(drdp!F142+drdp!O142)*XYM4E!$C142+(drdp!I142+drdp!R142)*XYM4E!$D142))</f>
        <v>0</v>
      </c>
      <c r="G142" s="20">
        <f>IF(D142="SING",0,Model!$W$36*((drdp!D142+drdp!M142)*XYM4E!$B142+(drdp!G142+drdp!P142)*XYM4E!$C142+(drdp!J142+drdp!S142)*XYM4E!$D142))</f>
        <v>0</v>
      </c>
      <c r="H142" s="18">
        <f>IF(D142="SING",0,Model!$W$36*((drdp!B142)*XYM4E!$B142+(drdp!E142)*XYM4E!$C142+(drdp!H142)*XYM4E!$D142))</f>
        <v>0</v>
      </c>
      <c r="I142" s="18">
        <f>IF(D142="SING",(Wellpath!K142-Wellpath!K141)/2*Model!$W$36,Model!$W$36*((drdp!C142)*XYM4E!$B142+(drdp!F142)*XYM4E!$C142+(drdp!I142)*XYM4E!$D142))</f>
        <v>0</v>
      </c>
      <c r="J142" s="18">
        <f>IF(D142="SING",0,Model!$W$36*((drdp!D142)*XYM4E!$B142+(drdp!G142)*XYM4E!$C142+(drdp!J142)*XYM4E!$D142))</f>
        <v>0</v>
      </c>
      <c r="K142" s="21">
        <f t="shared" si="35"/>
        <v>1.5011812153540496</v>
      </c>
      <c r="L142" s="21">
        <f t="shared" si="36"/>
        <v>116.86149525126606</v>
      </c>
      <c r="M142" s="21">
        <f t="shared" si="37"/>
        <v>7.7528672678279618</v>
      </c>
      <c r="N142" s="21">
        <f t="shared" si="38"/>
        <v>-4.8372665712055625</v>
      </c>
      <c r="O142" s="21">
        <f t="shared" si="39"/>
        <v>-3.3928151098190487</v>
      </c>
      <c r="P142" s="21">
        <f t="shared" si="40"/>
        <v>10.753135884452714</v>
      </c>
      <c r="Q142" s="19">
        <f t="shared" si="41"/>
        <v>1.5011812153540496</v>
      </c>
      <c r="R142" s="19">
        <f t="shared" si="42"/>
        <v>116.86149525126606</v>
      </c>
      <c r="S142" s="19">
        <f t="shared" si="43"/>
        <v>7.7528672678279618</v>
      </c>
      <c r="T142" s="19">
        <f t="shared" si="44"/>
        <v>-4.8372665712055625</v>
      </c>
      <c r="U142" s="19">
        <f t="shared" si="45"/>
        <v>-3.3928151098190487</v>
      </c>
      <c r="V142" s="19">
        <f t="shared" si="46"/>
        <v>10.753135884452714</v>
      </c>
    </row>
    <row r="143" spans="1:22" x14ac:dyDescent="0.25">
      <c r="A143" s="26">
        <f>Wellpath!E143</f>
        <v>0</v>
      </c>
      <c r="B143" s="22">
        <v>0</v>
      </c>
      <c r="C143" s="22" t="e">
        <f>ABS(COS(Wellpath!$L143))*SIN(Wellpath!$M143)*MAX(1,SQRT(10/(Wellpath!K143-Wellpath!K142)))</f>
        <v>#DIV/0!</v>
      </c>
      <c r="D143" s="22" t="str">
        <f>IF(ABS(Wellpath!$L143)&lt;VerticalInc,"SING",ABS(COS(Wellpath!$L143))*COS(Wellpath!$M143)/SIN(Wellpath!$L143)*MAX(1,SQRT(10/(Wellpath!K143-Wellpath!K142))))</f>
        <v>SING</v>
      </c>
      <c r="E143" s="20">
        <f>IF(D143="SING",0,Model!$W$36*((drdp!B143+drdp!K143)*XYM4E!$B143+(drdp!E143+drdp!N143)*XYM4E!$C143+(drdp!H143+drdp!Q143)*XYM4E!$D143))</f>
        <v>0</v>
      </c>
      <c r="F143" s="20">
        <f>IF(D143="SING",(Wellpath!K144-Wellpath!K142)/2*Model!$W$36,Model!$W$36*((drdp!C143+drdp!L143)*XYM4E!$B143+(drdp!F143+drdp!O143)*XYM4E!$C143+(drdp!I143+drdp!R143)*XYM4E!$D143))</f>
        <v>0</v>
      </c>
      <c r="G143" s="20">
        <f>IF(D143="SING",0,Model!$W$36*((drdp!D143+drdp!M143)*XYM4E!$B143+(drdp!G143+drdp!P143)*XYM4E!$C143+(drdp!J143+drdp!S143)*XYM4E!$D143))</f>
        <v>0</v>
      </c>
      <c r="H143" s="18">
        <f>IF(D143="SING",0,Model!$W$36*((drdp!B143)*XYM4E!$B143+(drdp!E143)*XYM4E!$C143+(drdp!H143)*XYM4E!$D143))</f>
        <v>0</v>
      </c>
      <c r="I143" s="18">
        <f>IF(D143="SING",(Wellpath!K143-Wellpath!K142)/2*Model!$W$36,Model!$W$36*((drdp!C143)*XYM4E!$B143+(drdp!F143)*XYM4E!$C143+(drdp!I143)*XYM4E!$D143))</f>
        <v>0</v>
      </c>
      <c r="J143" s="18">
        <f>IF(D143="SING",0,Model!$W$36*((drdp!D143)*XYM4E!$B143+(drdp!G143)*XYM4E!$C143+(drdp!J143)*XYM4E!$D143))</f>
        <v>0</v>
      </c>
      <c r="K143" s="21">
        <f t="shared" si="35"/>
        <v>1.5011812153540496</v>
      </c>
      <c r="L143" s="21">
        <f t="shared" si="36"/>
        <v>116.86149525126606</v>
      </c>
      <c r="M143" s="21">
        <f t="shared" si="37"/>
        <v>7.7528672678279618</v>
      </c>
      <c r="N143" s="21">
        <f t="shared" si="38"/>
        <v>-4.8372665712055625</v>
      </c>
      <c r="O143" s="21">
        <f t="shared" si="39"/>
        <v>-3.3928151098190487</v>
      </c>
      <c r="P143" s="21">
        <f t="shared" si="40"/>
        <v>10.753135884452714</v>
      </c>
      <c r="Q143" s="19">
        <f t="shared" si="41"/>
        <v>1.5011812153540496</v>
      </c>
      <c r="R143" s="19">
        <f t="shared" si="42"/>
        <v>116.86149525126606</v>
      </c>
      <c r="S143" s="19">
        <f t="shared" si="43"/>
        <v>7.7528672678279618</v>
      </c>
      <c r="T143" s="19">
        <f t="shared" si="44"/>
        <v>-4.8372665712055625</v>
      </c>
      <c r="U143" s="19">
        <f t="shared" si="45"/>
        <v>-3.3928151098190487</v>
      </c>
      <c r="V143" s="19">
        <f t="shared" si="46"/>
        <v>10.753135884452714</v>
      </c>
    </row>
    <row r="144" spans="1:22" x14ac:dyDescent="0.25">
      <c r="A144" s="26">
        <f>Wellpath!E144</f>
        <v>0</v>
      </c>
      <c r="B144" s="22">
        <v>0</v>
      </c>
      <c r="C144" s="22" t="e">
        <f>ABS(COS(Wellpath!$L144))*SIN(Wellpath!$M144)*MAX(1,SQRT(10/(Wellpath!K144-Wellpath!K143)))</f>
        <v>#DIV/0!</v>
      </c>
      <c r="D144" s="22" t="str">
        <f>IF(ABS(Wellpath!$L144)&lt;VerticalInc,"SING",ABS(COS(Wellpath!$L144))*COS(Wellpath!$M144)/SIN(Wellpath!$L144)*MAX(1,SQRT(10/(Wellpath!K144-Wellpath!K143))))</f>
        <v>SING</v>
      </c>
      <c r="E144" s="20">
        <f>IF(D144="SING",0,Model!$W$36*((drdp!B144+drdp!K144)*XYM4E!$B144+(drdp!E144+drdp!N144)*XYM4E!$C144+(drdp!H144+drdp!Q144)*XYM4E!$D144))</f>
        <v>0</v>
      </c>
      <c r="F144" s="20">
        <f>IF(D144="SING",(Wellpath!K145-Wellpath!K143)/2*Model!$W$36,Model!$W$36*((drdp!C144+drdp!L144)*XYM4E!$B144+(drdp!F144+drdp!O144)*XYM4E!$C144+(drdp!I144+drdp!R144)*XYM4E!$D144))</f>
        <v>0</v>
      </c>
      <c r="G144" s="20">
        <f>IF(D144="SING",0,Model!$W$36*((drdp!D144+drdp!M144)*XYM4E!$B144+(drdp!G144+drdp!P144)*XYM4E!$C144+(drdp!J144+drdp!S144)*XYM4E!$D144))</f>
        <v>0</v>
      </c>
      <c r="H144" s="18">
        <f>IF(D144="SING",0,Model!$W$36*((drdp!B144)*XYM4E!$B144+(drdp!E144)*XYM4E!$C144+(drdp!H144)*XYM4E!$D144))</f>
        <v>0</v>
      </c>
      <c r="I144" s="18">
        <f>IF(D144="SING",(Wellpath!K144-Wellpath!K143)/2*Model!$W$36,Model!$W$36*((drdp!C144)*XYM4E!$B144+(drdp!F144)*XYM4E!$C144+(drdp!I144)*XYM4E!$D144))</f>
        <v>0</v>
      </c>
      <c r="J144" s="18">
        <f>IF(D144="SING",0,Model!$W$36*((drdp!D144)*XYM4E!$B144+(drdp!G144)*XYM4E!$C144+(drdp!J144)*XYM4E!$D144))</f>
        <v>0</v>
      </c>
      <c r="K144" s="21">
        <f t="shared" si="35"/>
        <v>1.5011812153540496</v>
      </c>
      <c r="L144" s="21">
        <f t="shared" si="36"/>
        <v>116.86149525126606</v>
      </c>
      <c r="M144" s="21">
        <f t="shared" si="37"/>
        <v>7.7528672678279618</v>
      </c>
      <c r="N144" s="21">
        <f t="shared" si="38"/>
        <v>-4.8372665712055625</v>
      </c>
      <c r="O144" s="21">
        <f t="shared" si="39"/>
        <v>-3.3928151098190487</v>
      </c>
      <c r="P144" s="21">
        <f t="shared" si="40"/>
        <v>10.753135884452714</v>
      </c>
      <c r="Q144" s="19">
        <f t="shared" si="41"/>
        <v>1.5011812153540496</v>
      </c>
      <c r="R144" s="19">
        <f t="shared" si="42"/>
        <v>116.86149525126606</v>
      </c>
      <c r="S144" s="19">
        <f t="shared" si="43"/>
        <v>7.7528672678279618</v>
      </c>
      <c r="T144" s="19">
        <f t="shared" si="44"/>
        <v>-4.8372665712055625</v>
      </c>
      <c r="U144" s="19">
        <f t="shared" si="45"/>
        <v>-3.3928151098190487</v>
      </c>
      <c r="V144" s="19">
        <f t="shared" si="46"/>
        <v>10.753135884452714</v>
      </c>
    </row>
    <row r="145" spans="1:22" x14ac:dyDescent="0.25">
      <c r="A145" s="26">
        <f>Wellpath!E145</f>
        <v>0</v>
      </c>
      <c r="B145" s="22">
        <v>0</v>
      </c>
      <c r="C145" s="22" t="e">
        <f>ABS(COS(Wellpath!$L145))*SIN(Wellpath!$M145)*MAX(1,SQRT(10/(Wellpath!K145-Wellpath!K144)))</f>
        <v>#DIV/0!</v>
      </c>
      <c r="D145" s="22" t="str">
        <f>IF(ABS(Wellpath!$L145)&lt;VerticalInc,"SING",ABS(COS(Wellpath!$L145))*COS(Wellpath!$M145)/SIN(Wellpath!$L145)*MAX(1,SQRT(10/(Wellpath!K145-Wellpath!K144))))</f>
        <v>SING</v>
      </c>
      <c r="E145" s="20">
        <f>IF(D145="SING",0,Model!$W$36*((drdp!B145+drdp!K145)*XYM4E!$B145+(drdp!E145+drdp!N145)*XYM4E!$C145+(drdp!H145+drdp!Q145)*XYM4E!$D145))</f>
        <v>0</v>
      </c>
      <c r="F145" s="20">
        <f>IF(D145="SING",(Wellpath!K146-Wellpath!K144)/2*Model!$W$36,Model!$W$36*((drdp!C145+drdp!L145)*XYM4E!$B145+(drdp!F145+drdp!O145)*XYM4E!$C145+(drdp!I145+drdp!R145)*XYM4E!$D145))</f>
        <v>0</v>
      </c>
      <c r="G145" s="20">
        <f>IF(D145="SING",0,Model!$W$36*((drdp!D145+drdp!M145)*XYM4E!$B145+(drdp!G145+drdp!P145)*XYM4E!$C145+(drdp!J145+drdp!S145)*XYM4E!$D145))</f>
        <v>0</v>
      </c>
      <c r="H145" s="18">
        <f>IF(D145="SING",0,Model!$W$36*((drdp!B145)*XYM4E!$B145+(drdp!E145)*XYM4E!$C145+(drdp!H145)*XYM4E!$D145))</f>
        <v>0</v>
      </c>
      <c r="I145" s="18">
        <f>IF(D145="SING",(Wellpath!K145-Wellpath!K144)/2*Model!$W$36,Model!$W$36*((drdp!C145)*XYM4E!$B145+(drdp!F145)*XYM4E!$C145+(drdp!I145)*XYM4E!$D145))</f>
        <v>0</v>
      </c>
      <c r="J145" s="18">
        <f>IF(D145="SING",0,Model!$W$36*((drdp!D145)*XYM4E!$B145+(drdp!G145)*XYM4E!$C145+(drdp!J145)*XYM4E!$D145))</f>
        <v>0</v>
      </c>
      <c r="K145" s="21">
        <f t="shared" si="35"/>
        <v>1.5011812153540496</v>
      </c>
      <c r="L145" s="21">
        <f t="shared" si="36"/>
        <v>116.86149525126606</v>
      </c>
      <c r="M145" s="21">
        <f t="shared" si="37"/>
        <v>7.7528672678279618</v>
      </c>
      <c r="N145" s="21">
        <f t="shared" si="38"/>
        <v>-4.8372665712055625</v>
      </c>
      <c r="O145" s="21">
        <f t="shared" si="39"/>
        <v>-3.3928151098190487</v>
      </c>
      <c r="P145" s="21">
        <f t="shared" si="40"/>
        <v>10.753135884452714</v>
      </c>
      <c r="Q145" s="19">
        <f t="shared" si="41"/>
        <v>1.5011812153540496</v>
      </c>
      <c r="R145" s="19">
        <f t="shared" si="42"/>
        <v>116.86149525126606</v>
      </c>
      <c r="S145" s="19">
        <f t="shared" si="43"/>
        <v>7.7528672678279618</v>
      </c>
      <c r="T145" s="19">
        <f t="shared" si="44"/>
        <v>-4.8372665712055625</v>
      </c>
      <c r="U145" s="19">
        <f t="shared" si="45"/>
        <v>-3.3928151098190487</v>
      </c>
      <c r="V145" s="19">
        <f t="shared" si="46"/>
        <v>10.753135884452714</v>
      </c>
    </row>
    <row r="146" spans="1:22" x14ac:dyDescent="0.25">
      <c r="A146" s="26">
        <f>Wellpath!E146</f>
        <v>0</v>
      </c>
      <c r="B146" s="22">
        <v>0</v>
      </c>
      <c r="C146" s="22" t="e">
        <f>ABS(COS(Wellpath!$L146))*SIN(Wellpath!$M146)*MAX(1,SQRT(10/(Wellpath!K146-Wellpath!K145)))</f>
        <v>#DIV/0!</v>
      </c>
      <c r="D146" s="22" t="str">
        <f>IF(ABS(Wellpath!$L146)&lt;VerticalInc,"SING",ABS(COS(Wellpath!$L146))*COS(Wellpath!$M146)/SIN(Wellpath!$L146)*MAX(1,SQRT(10/(Wellpath!K146-Wellpath!K145))))</f>
        <v>SING</v>
      </c>
      <c r="E146" s="20">
        <f>IF(D146="SING",0,Model!$W$36*((drdp!B146+drdp!K146)*XYM4E!$B146+(drdp!E146+drdp!N146)*XYM4E!$C146+(drdp!H146+drdp!Q146)*XYM4E!$D146))</f>
        <v>0</v>
      </c>
      <c r="F146" s="20">
        <f>IF(D146="SING",(Wellpath!K147-Wellpath!K145)/2*Model!$W$36,Model!$W$36*((drdp!C146+drdp!L146)*XYM4E!$B146+(drdp!F146+drdp!O146)*XYM4E!$C146+(drdp!I146+drdp!R146)*XYM4E!$D146))</f>
        <v>0</v>
      </c>
      <c r="G146" s="20">
        <f>IF(D146="SING",0,Model!$W$36*((drdp!D146+drdp!M146)*XYM4E!$B146+(drdp!G146+drdp!P146)*XYM4E!$C146+(drdp!J146+drdp!S146)*XYM4E!$D146))</f>
        <v>0</v>
      </c>
      <c r="H146" s="18">
        <f>IF(D146="SING",0,Model!$W$36*((drdp!B146)*XYM4E!$B146+(drdp!E146)*XYM4E!$C146+(drdp!H146)*XYM4E!$D146))</f>
        <v>0</v>
      </c>
      <c r="I146" s="18">
        <f>IF(D146="SING",(Wellpath!K146-Wellpath!K145)/2*Model!$W$36,Model!$W$36*((drdp!C146)*XYM4E!$B146+(drdp!F146)*XYM4E!$C146+(drdp!I146)*XYM4E!$D146))</f>
        <v>0</v>
      </c>
      <c r="J146" s="18">
        <f>IF(D146="SING",0,Model!$W$36*((drdp!D146)*XYM4E!$B146+(drdp!G146)*XYM4E!$C146+(drdp!J146)*XYM4E!$D146))</f>
        <v>0</v>
      </c>
      <c r="K146" s="21">
        <f t="shared" si="35"/>
        <v>1.5011812153540496</v>
      </c>
      <c r="L146" s="21">
        <f t="shared" si="36"/>
        <v>116.86149525126606</v>
      </c>
      <c r="M146" s="21">
        <f t="shared" si="37"/>
        <v>7.7528672678279618</v>
      </c>
      <c r="N146" s="21">
        <f t="shared" si="38"/>
        <v>-4.8372665712055625</v>
      </c>
      <c r="O146" s="21">
        <f t="shared" si="39"/>
        <v>-3.3928151098190487</v>
      </c>
      <c r="P146" s="21">
        <f t="shared" si="40"/>
        <v>10.753135884452714</v>
      </c>
      <c r="Q146" s="19">
        <f t="shared" si="41"/>
        <v>1.5011812153540496</v>
      </c>
      <c r="R146" s="19">
        <f t="shared" si="42"/>
        <v>116.86149525126606</v>
      </c>
      <c r="S146" s="19">
        <f t="shared" si="43"/>
        <v>7.7528672678279618</v>
      </c>
      <c r="T146" s="19">
        <f t="shared" si="44"/>
        <v>-4.8372665712055625</v>
      </c>
      <c r="U146" s="19">
        <f t="shared" si="45"/>
        <v>-3.3928151098190487</v>
      </c>
      <c r="V146" s="19">
        <f t="shared" si="46"/>
        <v>10.753135884452714</v>
      </c>
    </row>
    <row r="147" spans="1:22" x14ac:dyDescent="0.25">
      <c r="A147" s="26">
        <f>Wellpath!E147</f>
        <v>0</v>
      </c>
      <c r="B147" s="22">
        <v>0</v>
      </c>
      <c r="C147" s="22" t="e">
        <f>ABS(COS(Wellpath!$L147))*SIN(Wellpath!$M147)*MAX(1,SQRT(10/(Wellpath!K147-Wellpath!K146)))</f>
        <v>#DIV/0!</v>
      </c>
      <c r="D147" s="22" t="str">
        <f>IF(ABS(Wellpath!$L147)&lt;VerticalInc,"SING",ABS(COS(Wellpath!$L147))*COS(Wellpath!$M147)/SIN(Wellpath!$L147)*MAX(1,SQRT(10/(Wellpath!K147-Wellpath!K146))))</f>
        <v>SING</v>
      </c>
      <c r="E147" s="20">
        <f>IF(D147="SING",0,Model!$W$36*((drdp!B147+drdp!K147)*XYM4E!$B147+(drdp!E147+drdp!N147)*XYM4E!$C147+(drdp!H147+drdp!Q147)*XYM4E!$D147))</f>
        <v>0</v>
      </c>
      <c r="F147" s="20">
        <f>IF(D147="SING",(Wellpath!K148-Wellpath!K146)/2*Model!$W$36,Model!$W$36*((drdp!C147+drdp!L147)*XYM4E!$B147+(drdp!F147+drdp!O147)*XYM4E!$C147+(drdp!I147+drdp!R147)*XYM4E!$D147))</f>
        <v>0</v>
      </c>
      <c r="G147" s="20">
        <f>IF(D147="SING",0,Model!$W$36*((drdp!D147+drdp!M147)*XYM4E!$B147+(drdp!G147+drdp!P147)*XYM4E!$C147+(drdp!J147+drdp!S147)*XYM4E!$D147))</f>
        <v>0</v>
      </c>
      <c r="H147" s="18">
        <f>IF(D147="SING",0,Model!$W$36*((drdp!B147)*XYM4E!$B147+(drdp!E147)*XYM4E!$C147+(drdp!H147)*XYM4E!$D147))</f>
        <v>0</v>
      </c>
      <c r="I147" s="18">
        <f>IF(D147="SING",(Wellpath!K147-Wellpath!K146)/2*Model!$W$36,Model!$W$36*((drdp!C147)*XYM4E!$B147+(drdp!F147)*XYM4E!$C147+(drdp!I147)*XYM4E!$D147))</f>
        <v>0</v>
      </c>
      <c r="J147" s="18">
        <f>IF(D147="SING",0,Model!$W$36*((drdp!D147)*XYM4E!$B147+(drdp!G147)*XYM4E!$C147+(drdp!J147)*XYM4E!$D147))</f>
        <v>0</v>
      </c>
      <c r="K147" s="21">
        <f t="shared" si="35"/>
        <v>1.5011812153540496</v>
      </c>
      <c r="L147" s="21">
        <f t="shared" si="36"/>
        <v>116.86149525126606</v>
      </c>
      <c r="M147" s="21">
        <f t="shared" si="37"/>
        <v>7.7528672678279618</v>
      </c>
      <c r="N147" s="21">
        <f t="shared" si="38"/>
        <v>-4.8372665712055625</v>
      </c>
      <c r="O147" s="21">
        <f t="shared" si="39"/>
        <v>-3.3928151098190487</v>
      </c>
      <c r="P147" s="21">
        <f t="shared" si="40"/>
        <v>10.753135884452714</v>
      </c>
      <c r="Q147" s="19">
        <f t="shared" si="41"/>
        <v>1.5011812153540496</v>
      </c>
      <c r="R147" s="19">
        <f t="shared" si="42"/>
        <v>116.86149525126606</v>
      </c>
      <c r="S147" s="19">
        <f t="shared" si="43"/>
        <v>7.7528672678279618</v>
      </c>
      <c r="T147" s="19">
        <f t="shared" si="44"/>
        <v>-4.8372665712055625</v>
      </c>
      <c r="U147" s="19">
        <f t="shared" si="45"/>
        <v>-3.3928151098190487</v>
      </c>
      <c r="V147" s="19">
        <f t="shared" si="46"/>
        <v>10.753135884452714</v>
      </c>
    </row>
    <row r="148" spans="1:22" x14ac:dyDescent="0.25">
      <c r="A148" s="26">
        <f>Wellpath!E148</f>
        <v>0</v>
      </c>
      <c r="B148" s="22">
        <v>0</v>
      </c>
      <c r="C148" s="22" t="e">
        <f>ABS(COS(Wellpath!$L148))*SIN(Wellpath!$M148)*MAX(1,SQRT(10/(Wellpath!K148-Wellpath!K147)))</f>
        <v>#DIV/0!</v>
      </c>
      <c r="D148" s="22" t="str">
        <f>IF(ABS(Wellpath!$L148)&lt;VerticalInc,"SING",ABS(COS(Wellpath!$L148))*COS(Wellpath!$M148)/SIN(Wellpath!$L148)*MAX(1,SQRT(10/(Wellpath!K148-Wellpath!K147))))</f>
        <v>SING</v>
      </c>
      <c r="E148" s="20">
        <f>IF(D148="SING",0,Model!$W$36*((drdp!B148+drdp!K148)*XYM4E!$B148+(drdp!E148+drdp!N148)*XYM4E!$C148+(drdp!H148+drdp!Q148)*XYM4E!$D148))</f>
        <v>0</v>
      </c>
      <c r="F148" s="20">
        <f>IF(D148="SING",(Wellpath!K149-Wellpath!K147)/2*Model!$W$36,Model!$W$36*((drdp!C148+drdp!L148)*XYM4E!$B148+(drdp!F148+drdp!O148)*XYM4E!$C148+(drdp!I148+drdp!R148)*XYM4E!$D148))</f>
        <v>0</v>
      </c>
      <c r="G148" s="20">
        <f>IF(D148="SING",0,Model!$W$36*((drdp!D148+drdp!M148)*XYM4E!$B148+(drdp!G148+drdp!P148)*XYM4E!$C148+(drdp!J148+drdp!S148)*XYM4E!$D148))</f>
        <v>0</v>
      </c>
      <c r="H148" s="18">
        <f>IF(D148="SING",0,Model!$W$36*((drdp!B148)*XYM4E!$B148+(drdp!E148)*XYM4E!$C148+(drdp!H148)*XYM4E!$D148))</f>
        <v>0</v>
      </c>
      <c r="I148" s="18">
        <f>IF(D148="SING",(Wellpath!K148-Wellpath!K147)/2*Model!$W$36,Model!$W$36*((drdp!C148)*XYM4E!$B148+(drdp!F148)*XYM4E!$C148+(drdp!I148)*XYM4E!$D148))</f>
        <v>0</v>
      </c>
      <c r="J148" s="18">
        <f>IF(D148="SING",0,Model!$W$36*((drdp!D148)*XYM4E!$B148+(drdp!G148)*XYM4E!$C148+(drdp!J148)*XYM4E!$D148))</f>
        <v>0</v>
      </c>
      <c r="K148" s="21">
        <f t="shared" si="35"/>
        <v>1.5011812153540496</v>
      </c>
      <c r="L148" s="21">
        <f t="shared" si="36"/>
        <v>116.86149525126606</v>
      </c>
      <c r="M148" s="21">
        <f t="shared" si="37"/>
        <v>7.7528672678279618</v>
      </c>
      <c r="N148" s="21">
        <f t="shared" si="38"/>
        <v>-4.8372665712055625</v>
      </c>
      <c r="O148" s="21">
        <f t="shared" si="39"/>
        <v>-3.3928151098190487</v>
      </c>
      <c r="P148" s="21">
        <f t="shared" si="40"/>
        <v>10.753135884452714</v>
      </c>
      <c r="Q148" s="19">
        <f t="shared" si="41"/>
        <v>1.5011812153540496</v>
      </c>
      <c r="R148" s="19">
        <f t="shared" si="42"/>
        <v>116.86149525126606</v>
      </c>
      <c r="S148" s="19">
        <f t="shared" si="43"/>
        <v>7.7528672678279618</v>
      </c>
      <c r="T148" s="19">
        <f t="shared" si="44"/>
        <v>-4.8372665712055625</v>
      </c>
      <c r="U148" s="19">
        <f t="shared" si="45"/>
        <v>-3.3928151098190487</v>
      </c>
      <c r="V148" s="19">
        <f t="shared" si="46"/>
        <v>10.753135884452714</v>
      </c>
    </row>
    <row r="149" spans="1:22" x14ac:dyDescent="0.25">
      <c r="A149" s="26">
        <f>Wellpath!E149</f>
        <v>0</v>
      </c>
      <c r="B149" s="22">
        <v>0</v>
      </c>
      <c r="C149" s="22" t="e">
        <f>ABS(COS(Wellpath!$L149))*SIN(Wellpath!$M149)*MAX(1,SQRT(10/(Wellpath!K149-Wellpath!K148)))</f>
        <v>#DIV/0!</v>
      </c>
      <c r="D149" s="22" t="str">
        <f>IF(ABS(Wellpath!$L149)&lt;VerticalInc,"SING",ABS(COS(Wellpath!$L149))*COS(Wellpath!$M149)/SIN(Wellpath!$L149)*MAX(1,SQRT(10/(Wellpath!K149-Wellpath!K148))))</f>
        <v>SING</v>
      </c>
      <c r="E149" s="20">
        <f>IF(D149="SING",0,Model!$W$36*((drdp!B149+drdp!K149)*XYM4E!$B149+(drdp!E149+drdp!N149)*XYM4E!$C149+(drdp!H149+drdp!Q149)*XYM4E!$D149))</f>
        <v>0</v>
      </c>
      <c r="F149" s="20">
        <f>IF(D149="SING",(Wellpath!K150-Wellpath!K148)/2*Model!$W$36,Model!$W$36*((drdp!C149+drdp!L149)*XYM4E!$B149+(drdp!F149+drdp!O149)*XYM4E!$C149+(drdp!I149+drdp!R149)*XYM4E!$D149))</f>
        <v>0</v>
      </c>
      <c r="G149" s="20">
        <f>IF(D149="SING",0,Model!$W$36*((drdp!D149+drdp!M149)*XYM4E!$B149+(drdp!G149+drdp!P149)*XYM4E!$C149+(drdp!J149+drdp!S149)*XYM4E!$D149))</f>
        <v>0</v>
      </c>
      <c r="H149" s="18">
        <f>IF(D149="SING",0,Model!$W$36*((drdp!B149)*XYM4E!$B149+(drdp!E149)*XYM4E!$C149+(drdp!H149)*XYM4E!$D149))</f>
        <v>0</v>
      </c>
      <c r="I149" s="18">
        <f>IF(D149="SING",(Wellpath!K149-Wellpath!K148)/2*Model!$W$36,Model!$W$36*((drdp!C149)*XYM4E!$B149+(drdp!F149)*XYM4E!$C149+(drdp!I149)*XYM4E!$D149))</f>
        <v>0</v>
      </c>
      <c r="J149" s="18">
        <f>IF(D149="SING",0,Model!$W$36*((drdp!D149)*XYM4E!$B149+(drdp!G149)*XYM4E!$C149+(drdp!J149)*XYM4E!$D149))</f>
        <v>0</v>
      </c>
      <c r="K149" s="21">
        <f t="shared" si="35"/>
        <v>1.5011812153540496</v>
      </c>
      <c r="L149" s="21">
        <f t="shared" si="36"/>
        <v>116.86149525126606</v>
      </c>
      <c r="M149" s="21">
        <f t="shared" si="37"/>
        <v>7.7528672678279618</v>
      </c>
      <c r="N149" s="21">
        <f t="shared" si="38"/>
        <v>-4.8372665712055625</v>
      </c>
      <c r="O149" s="21">
        <f t="shared" si="39"/>
        <v>-3.3928151098190487</v>
      </c>
      <c r="P149" s="21">
        <f t="shared" si="40"/>
        <v>10.753135884452714</v>
      </c>
      <c r="Q149" s="19">
        <f t="shared" si="41"/>
        <v>1.5011812153540496</v>
      </c>
      <c r="R149" s="19">
        <f t="shared" si="42"/>
        <v>116.86149525126606</v>
      </c>
      <c r="S149" s="19">
        <f t="shared" si="43"/>
        <v>7.7528672678279618</v>
      </c>
      <c r="T149" s="19">
        <f t="shared" si="44"/>
        <v>-4.8372665712055625</v>
      </c>
      <c r="U149" s="19">
        <f t="shared" si="45"/>
        <v>-3.3928151098190487</v>
      </c>
      <c r="V149" s="19">
        <f t="shared" si="46"/>
        <v>10.753135884452714</v>
      </c>
    </row>
    <row r="150" spans="1:22" x14ac:dyDescent="0.25">
      <c r="A150" s="26">
        <f>Wellpath!E150</f>
        <v>0</v>
      </c>
      <c r="B150" s="22">
        <v>0</v>
      </c>
      <c r="C150" s="22" t="e">
        <f>ABS(COS(Wellpath!$L150))*SIN(Wellpath!$M150)*MAX(1,SQRT(10/(Wellpath!K150-Wellpath!K149)))</f>
        <v>#DIV/0!</v>
      </c>
      <c r="D150" s="22" t="str">
        <f>IF(ABS(Wellpath!$L150)&lt;VerticalInc,"SING",ABS(COS(Wellpath!$L150))*COS(Wellpath!$M150)/SIN(Wellpath!$L150)*MAX(1,SQRT(10/(Wellpath!K150-Wellpath!K149))))</f>
        <v>SING</v>
      </c>
      <c r="E150" s="20">
        <f>IF(D150="SING",0,Model!$W$36*((drdp!B150+drdp!K150)*XYM4E!$B150+(drdp!E150+drdp!N150)*XYM4E!$C150+(drdp!H150+drdp!Q150)*XYM4E!$D150))</f>
        <v>0</v>
      </c>
      <c r="F150" s="20">
        <f>IF(D150="SING",(Wellpath!K151-Wellpath!K149)/2*Model!$W$36,Model!$W$36*((drdp!C150+drdp!L150)*XYM4E!$B150+(drdp!F150+drdp!O150)*XYM4E!$C150+(drdp!I150+drdp!R150)*XYM4E!$D150))</f>
        <v>0</v>
      </c>
      <c r="G150" s="20">
        <f>IF(D150="SING",0,Model!$W$36*((drdp!D150+drdp!M150)*XYM4E!$B150+(drdp!G150+drdp!P150)*XYM4E!$C150+(drdp!J150+drdp!S150)*XYM4E!$D150))</f>
        <v>0</v>
      </c>
      <c r="H150" s="18">
        <f>IF(D150="SING",0,Model!$W$36*((drdp!B150)*XYM4E!$B150+(drdp!E150)*XYM4E!$C150+(drdp!H150)*XYM4E!$D150))</f>
        <v>0</v>
      </c>
      <c r="I150" s="18">
        <f>IF(D150="SING",(Wellpath!K150-Wellpath!K149)/2*Model!$W$36,Model!$W$36*((drdp!C150)*XYM4E!$B150+(drdp!F150)*XYM4E!$C150+(drdp!I150)*XYM4E!$D150))</f>
        <v>0</v>
      </c>
      <c r="J150" s="18">
        <f>IF(D150="SING",0,Model!$W$36*((drdp!D150)*XYM4E!$B150+(drdp!G150)*XYM4E!$C150+(drdp!J150)*XYM4E!$D150))</f>
        <v>0</v>
      </c>
      <c r="K150" s="21">
        <f t="shared" si="35"/>
        <v>1.5011812153540496</v>
      </c>
      <c r="L150" s="21">
        <f t="shared" si="36"/>
        <v>116.86149525126606</v>
      </c>
      <c r="M150" s="21">
        <f t="shared" si="37"/>
        <v>7.7528672678279618</v>
      </c>
      <c r="N150" s="21">
        <f t="shared" si="38"/>
        <v>-4.8372665712055625</v>
      </c>
      <c r="O150" s="21">
        <f t="shared" si="39"/>
        <v>-3.3928151098190487</v>
      </c>
      <c r="P150" s="21">
        <f t="shared" si="40"/>
        <v>10.753135884452714</v>
      </c>
      <c r="Q150" s="19">
        <f t="shared" si="41"/>
        <v>1.5011812153540496</v>
      </c>
      <c r="R150" s="19">
        <f t="shared" si="42"/>
        <v>116.86149525126606</v>
      </c>
      <c r="S150" s="19">
        <f t="shared" si="43"/>
        <v>7.7528672678279618</v>
      </c>
      <c r="T150" s="19">
        <f t="shared" si="44"/>
        <v>-4.8372665712055625</v>
      </c>
      <c r="U150" s="19">
        <f t="shared" si="45"/>
        <v>-3.3928151098190487</v>
      </c>
      <c r="V150" s="19">
        <f t="shared" si="46"/>
        <v>10.753135884452714</v>
      </c>
    </row>
    <row r="151" spans="1:22" x14ac:dyDescent="0.25">
      <c r="A151" s="26">
        <f>Wellpath!E151</f>
        <v>0</v>
      </c>
      <c r="B151" s="22">
        <v>0</v>
      </c>
      <c r="C151" s="22" t="e">
        <f>ABS(COS(Wellpath!$L151))*SIN(Wellpath!$M151)*MAX(1,SQRT(10/(Wellpath!K151-Wellpath!K150)))</f>
        <v>#DIV/0!</v>
      </c>
      <c r="D151" s="22" t="str">
        <f>IF(ABS(Wellpath!$L151)&lt;VerticalInc,"SING",ABS(COS(Wellpath!$L151))*COS(Wellpath!$M151)/SIN(Wellpath!$L151)*MAX(1,SQRT(10/(Wellpath!K151-Wellpath!K150))))</f>
        <v>SING</v>
      </c>
      <c r="E151" s="20">
        <f>IF(D151="SING",0,Model!$W$36*((drdp!B151+drdp!K151)*XYM4E!$B151+(drdp!E151+drdp!N151)*XYM4E!$C151+(drdp!H151+drdp!Q151)*XYM4E!$D151))</f>
        <v>0</v>
      </c>
      <c r="F151" s="20">
        <f>IF(D151="SING",(Wellpath!K152-Wellpath!K150)/2*Model!$W$36,Model!$W$36*((drdp!C151+drdp!L151)*XYM4E!$B151+(drdp!F151+drdp!O151)*XYM4E!$C151+(drdp!I151+drdp!R151)*XYM4E!$D151))</f>
        <v>0</v>
      </c>
      <c r="G151" s="20">
        <f>IF(D151="SING",0,Model!$W$36*((drdp!D151+drdp!M151)*XYM4E!$B151+(drdp!G151+drdp!P151)*XYM4E!$C151+(drdp!J151+drdp!S151)*XYM4E!$D151))</f>
        <v>0</v>
      </c>
      <c r="H151" s="18">
        <f>IF(D151="SING",0,Model!$W$36*((drdp!B151)*XYM4E!$B151+(drdp!E151)*XYM4E!$C151+(drdp!H151)*XYM4E!$D151))</f>
        <v>0</v>
      </c>
      <c r="I151" s="18">
        <f>IF(D151="SING",(Wellpath!K151-Wellpath!K150)/2*Model!$W$36,Model!$W$36*((drdp!C151)*XYM4E!$B151+(drdp!F151)*XYM4E!$C151+(drdp!I151)*XYM4E!$D151))</f>
        <v>0</v>
      </c>
      <c r="J151" s="18">
        <f>IF(D151="SING",0,Model!$W$36*((drdp!D151)*XYM4E!$B151+(drdp!G151)*XYM4E!$C151+(drdp!J151)*XYM4E!$D151))</f>
        <v>0</v>
      </c>
      <c r="K151" s="21">
        <f t="shared" si="35"/>
        <v>1.5011812153540496</v>
      </c>
      <c r="L151" s="21">
        <f t="shared" si="36"/>
        <v>116.86149525126606</v>
      </c>
      <c r="M151" s="21">
        <f t="shared" si="37"/>
        <v>7.7528672678279618</v>
      </c>
      <c r="N151" s="21">
        <f t="shared" si="38"/>
        <v>-4.8372665712055625</v>
      </c>
      <c r="O151" s="21">
        <f t="shared" si="39"/>
        <v>-3.3928151098190487</v>
      </c>
      <c r="P151" s="21">
        <f t="shared" si="40"/>
        <v>10.753135884452714</v>
      </c>
      <c r="Q151" s="19">
        <f t="shared" si="41"/>
        <v>1.5011812153540496</v>
      </c>
      <c r="R151" s="19">
        <f t="shared" si="42"/>
        <v>116.86149525126606</v>
      </c>
      <c r="S151" s="19">
        <f t="shared" si="43"/>
        <v>7.7528672678279618</v>
      </c>
      <c r="T151" s="19">
        <f t="shared" si="44"/>
        <v>-4.8372665712055625</v>
      </c>
      <c r="U151" s="19">
        <f t="shared" si="45"/>
        <v>-3.3928151098190487</v>
      </c>
      <c r="V151" s="19">
        <f t="shared" si="46"/>
        <v>10.753135884452714</v>
      </c>
    </row>
    <row r="152" spans="1:22" x14ac:dyDescent="0.25">
      <c r="A152" s="26">
        <f>Wellpath!E152</f>
        <v>0</v>
      </c>
      <c r="B152" s="22">
        <v>0</v>
      </c>
      <c r="C152" s="22" t="e">
        <f>ABS(COS(Wellpath!$L152))*SIN(Wellpath!$M152)*MAX(1,SQRT(10/(Wellpath!K152-Wellpath!K151)))</f>
        <v>#DIV/0!</v>
      </c>
      <c r="D152" s="22" t="str">
        <f>IF(ABS(Wellpath!$L152)&lt;VerticalInc,"SING",ABS(COS(Wellpath!$L152))*COS(Wellpath!$M152)/SIN(Wellpath!$L152)*MAX(1,SQRT(10/(Wellpath!K152-Wellpath!K151))))</f>
        <v>SING</v>
      </c>
      <c r="E152" s="20">
        <f>IF(D152="SING",0,Model!$W$36*((drdp!B152+drdp!K152)*XYM4E!$B152+(drdp!E152+drdp!N152)*XYM4E!$C152+(drdp!H152+drdp!Q152)*XYM4E!$D152))</f>
        <v>0</v>
      </c>
      <c r="F152" s="20">
        <f>IF(D152="SING",(Wellpath!K153-Wellpath!K151)/2*Model!$W$36,Model!$W$36*((drdp!C152+drdp!L152)*XYM4E!$B152+(drdp!F152+drdp!O152)*XYM4E!$C152+(drdp!I152+drdp!R152)*XYM4E!$D152))</f>
        <v>0</v>
      </c>
      <c r="G152" s="20">
        <f>IF(D152="SING",0,Model!$W$36*((drdp!D152+drdp!M152)*XYM4E!$B152+(drdp!G152+drdp!P152)*XYM4E!$C152+(drdp!J152+drdp!S152)*XYM4E!$D152))</f>
        <v>0</v>
      </c>
      <c r="H152" s="18">
        <f>IF(D152="SING",0,Model!$W$36*((drdp!B152)*XYM4E!$B152+(drdp!E152)*XYM4E!$C152+(drdp!H152)*XYM4E!$D152))</f>
        <v>0</v>
      </c>
      <c r="I152" s="18">
        <f>IF(D152="SING",(Wellpath!K152-Wellpath!K151)/2*Model!$W$36,Model!$W$36*((drdp!C152)*XYM4E!$B152+(drdp!F152)*XYM4E!$C152+(drdp!I152)*XYM4E!$D152))</f>
        <v>0</v>
      </c>
      <c r="J152" s="18">
        <f>IF(D152="SING",0,Model!$W$36*((drdp!D152)*XYM4E!$B152+(drdp!G152)*XYM4E!$C152+(drdp!J152)*XYM4E!$D152))</f>
        <v>0</v>
      </c>
      <c r="K152" s="21">
        <f t="shared" si="35"/>
        <v>1.5011812153540496</v>
      </c>
      <c r="L152" s="21">
        <f t="shared" si="36"/>
        <v>116.86149525126606</v>
      </c>
      <c r="M152" s="21">
        <f t="shared" si="37"/>
        <v>7.7528672678279618</v>
      </c>
      <c r="N152" s="21">
        <f t="shared" si="38"/>
        <v>-4.8372665712055625</v>
      </c>
      <c r="O152" s="21">
        <f t="shared" si="39"/>
        <v>-3.3928151098190487</v>
      </c>
      <c r="P152" s="21">
        <f t="shared" si="40"/>
        <v>10.753135884452714</v>
      </c>
      <c r="Q152" s="19">
        <f t="shared" si="41"/>
        <v>1.5011812153540496</v>
      </c>
      <c r="R152" s="19">
        <f t="shared" si="42"/>
        <v>116.86149525126606</v>
      </c>
      <c r="S152" s="19">
        <f t="shared" si="43"/>
        <v>7.7528672678279618</v>
      </c>
      <c r="T152" s="19">
        <f t="shared" si="44"/>
        <v>-4.8372665712055625</v>
      </c>
      <c r="U152" s="19">
        <f t="shared" si="45"/>
        <v>-3.3928151098190487</v>
      </c>
      <c r="V152" s="19">
        <f t="shared" si="46"/>
        <v>10.753135884452714</v>
      </c>
    </row>
    <row r="153" spans="1:22" x14ac:dyDescent="0.25">
      <c r="A153" s="26">
        <f>Wellpath!E153</f>
        <v>0</v>
      </c>
      <c r="B153" s="22">
        <v>0</v>
      </c>
      <c r="C153" s="22" t="e">
        <f>ABS(COS(Wellpath!$L153))*SIN(Wellpath!$M153)*MAX(1,SQRT(10/(Wellpath!K153-Wellpath!K152)))</f>
        <v>#DIV/0!</v>
      </c>
      <c r="D153" s="22" t="str">
        <f>IF(ABS(Wellpath!$L153)&lt;VerticalInc,"SING",ABS(COS(Wellpath!$L153))*COS(Wellpath!$M153)/SIN(Wellpath!$L153)*MAX(1,SQRT(10/(Wellpath!K153-Wellpath!K152))))</f>
        <v>SING</v>
      </c>
      <c r="E153" s="20">
        <f>IF(D153="SING",0,Model!$W$36*((drdp!B153+drdp!K153)*XYM4E!$B153+(drdp!E153+drdp!N153)*XYM4E!$C153+(drdp!H153+drdp!Q153)*XYM4E!$D153))</f>
        <v>0</v>
      </c>
      <c r="F153" s="20">
        <f>IF(D153="SING",(Wellpath!K154-Wellpath!K152)/2*Model!$W$36,Model!$W$36*((drdp!C153+drdp!L153)*XYM4E!$B153+(drdp!F153+drdp!O153)*XYM4E!$C153+(drdp!I153+drdp!R153)*XYM4E!$D153))</f>
        <v>0</v>
      </c>
      <c r="G153" s="20">
        <f>IF(D153="SING",0,Model!$W$36*((drdp!D153+drdp!M153)*XYM4E!$B153+(drdp!G153+drdp!P153)*XYM4E!$C153+(drdp!J153+drdp!S153)*XYM4E!$D153))</f>
        <v>0</v>
      </c>
      <c r="H153" s="18">
        <f>IF(D153="SING",0,Model!$W$36*((drdp!B153)*XYM4E!$B153+(drdp!E153)*XYM4E!$C153+(drdp!H153)*XYM4E!$D153))</f>
        <v>0</v>
      </c>
      <c r="I153" s="18">
        <f>IF(D153="SING",(Wellpath!K153-Wellpath!K152)/2*Model!$W$36,Model!$W$36*((drdp!C153)*XYM4E!$B153+(drdp!F153)*XYM4E!$C153+(drdp!I153)*XYM4E!$D153))</f>
        <v>0</v>
      </c>
      <c r="J153" s="18">
        <f>IF(D153="SING",0,Model!$W$36*((drdp!D153)*XYM4E!$B153+(drdp!G153)*XYM4E!$C153+(drdp!J153)*XYM4E!$D153))</f>
        <v>0</v>
      </c>
      <c r="K153" s="21">
        <f t="shared" si="35"/>
        <v>1.5011812153540496</v>
      </c>
      <c r="L153" s="21">
        <f t="shared" si="36"/>
        <v>116.86149525126606</v>
      </c>
      <c r="M153" s="21">
        <f t="shared" si="37"/>
        <v>7.7528672678279618</v>
      </c>
      <c r="N153" s="21">
        <f t="shared" si="38"/>
        <v>-4.8372665712055625</v>
      </c>
      <c r="O153" s="21">
        <f t="shared" si="39"/>
        <v>-3.3928151098190487</v>
      </c>
      <c r="P153" s="21">
        <f t="shared" si="40"/>
        <v>10.753135884452714</v>
      </c>
      <c r="Q153" s="19">
        <f t="shared" si="41"/>
        <v>1.5011812153540496</v>
      </c>
      <c r="R153" s="19">
        <f t="shared" si="42"/>
        <v>116.86149525126606</v>
      </c>
      <c r="S153" s="19">
        <f t="shared" si="43"/>
        <v>7.7528672678279618</v>
      </c>
      <c r="T153" s="19">
        <f t="shared" si="44"/>
        <v>-4.8372665712055625</v>
      </c>
      <c r="U153" s="19">
        <f t="shared" si="45"/>
        <v>-3.3928151098190487</v>
      </c>
      <c r="V153" s="19">
        <f t="shared" si="46"/>
        <v>10.753135884452714</v>
      </c>
    </row>
    <row r="154" spans="1:22" x14ac:dyDescent="0.25">
      <c r="A154" s="26">
        <f>Wellpath!E154</f>
        <v>0</v>
      </c>
      <c r="B154" s="22">
        <v>0</v>
      </c>
      <c r="C154" s="22" t="e">
        <f>ABS(COS(Wellpath!$L154))*SIN(Wellpath!$M154)*MAX(1,SQRT(10/(Wellpath!K154-Wellpath!K153)))</f>
        <v>#DIV/0!</v>
      </c>
      <c r="D154" s="22" t="str">
        <f>IF(ABS(Wellpath!$L154)&lt;VerticalInc,"SING",ABS(COS(Wellpath!$L154))*COS(Wellpath!$M154)/SIN(Wellpath!$L154)*MAX(1,SQRT(10/(Wellpath!K154-Wellpath!K153))))</f>
        <v>SING</v>
      </c>
      <c r="E154" s="20">
        <f>IF(D154="SING",0,Model!$W$36*((drdp!B154+drdp!K154)*XYM4E!$B154+(drdp!E154+drdp!N154)*XYM4E!$C154+(drdp!H154+drdp!Q154)*XYM4E!$D154))</f>
        <v>0</v>
      </c>
      <c r="F154" s="20">
        <f>IF(D154="SING",(Wellpath!K155-Wellpath!K153)/2*Model!$W$36,Model!$W$36*((drdp!C154+drdp!L154)*XYM4E!$B154+(drdp!F154+drdp!O154)*XYM4E!$C154+(drdp!I154+drdp!R154)*XYM4E!$D154))</f>
        <v>0</v>
      </c>
      <c r="G154" s="20">
        <f>IF(D154="SING",0,Model!$W$36*((drdp!D154+drdp!M154)*XYM4E!$B154+(drdp!G154+drdp!P154)*XYM4E!$C154+(drdp!J154+drdp!S154)*XYM4E!$D154))</f>
        <v>0</v>
      </c>
      <c r="H154" s="18">
        <f>IF(D154="SING",0,Model!$W$36*((drdp!B154)*XYM4E!$B154+(drdp!E154)*XYM4E!$C154+(drdp!H154)*XYM4E!$D154))</f>
        <v>0</v>
      </c>
      <c r="I154" s="18">
        <f>IF(D154="SING",(Wellpath!K154-Wellpath!K153)/2*Model!$W$36,Model!$W$36*((drdp!C154)*XYM4E!$B154+(drdp!F154)*XYM4E!$C154+(drdp!I154)*XYM4E!$D154))</f>
        <v>0</v>
      </c>
      <c r="J154" s="18">
        <f>IF(D154="SING",0,Model!$W$36*((drdp!D154)*XYM4E!$B154+(drdp!G154)*XYM4E!$C154+(drdp!J154)*XYM4E!$D154))</f>
        <v>0</v>
      </c>
      <c r="K154" s="21">
        <f t="shared" si="35"/>
        <v>1.5011812153540496</v>
      </c>
      <c r="L154" s="21">
        <f t="shared" si="36"/>
        <v>116.86149525126606</v>
      </c>
      <c r="M154" s="21">
        <f t="shared" si="37"/>
        <v>7.7528672678279618</v>
      </c>
      <c r="N154" s="21">
        <f t="shared" si="38"/>
        <v>-4.8372665712055625</v>
      </c>
      <c r="O154" s="21">
        <f t="shared" si="39"/>
        <v>-3.3928151098190487</v>
      </c>
      <c r="P154" s="21">
        <f t="shared" si="40"/>
        <v>10.753135884452714</v>
      </c>
      <c r="Q154" s="19">
        <f t="shared" si="41"/>
        <v>1.5011812153540496</v>
      </c>
      <c r="R154" s="19">
        <f t="shared" si="42"/>
        <v>116.86149525126606</v>
      </c>
      <c r="S154" s="19">
        <f t="shared" si="43"/>
        <v>7.7528672678279618</v>
      </c>
      <c r="T154" s="19">
        <f t="shared" si="44"/>
        <v>-4.8372665712055625</v>
      </c>
      <c r="U154" s="19">
        <f t="shared" si="45"/>
        <v>-3.3928151098190487</v>
      </c>
      <c r="V154" s="19">
        <f t="shared" si="46"/>
        <v>10.753135884452714</v>
      </c>
    </row>
    <row r="155" spans="1:22" x14ac:dyDescent="0.25">
      <c r="A155" s="26">
        <f>Wellpath!E155</f>
        <v>0</v>
      </c>
      <c r="B155" s="22">
        <v>0</v>
      </c>
      <c r="C155" s="22" t="e">
        <f>ABS(COS(Wellpath!$L155))*SIN(Wellpath!$M155)*MAX(1,SQRT(10/(Wellpath!K155-Wellpath!K154)))</f>
        <v>#DIV/0!</v>
      </c>
      <c r="D155" s="22" t="str">
        <f>IF(ABS(Wellpath!$L155)&lt;VerticalInc,"SING",ABS(COS(Wellpath!$L155))*COS(Wellpath!$M155)/SIN(Wellpath!$L155)*MAX(1,SQRT(10/(Wellpath!K155-Wellpath!K154))))</f>
        <v>SING</v>
      </c>
      <c r="E155" s="20">
        <f>IF(D155="SING",0,Model!$W$36*((drdp!B155+drdp!K155)*XYM4E!$B155+(drdp!E155+drdp!N155)*XYM4E!$C155+(drdp!H155+drdp!Q155)*XYM4E!$D155))</f>
        <v>0</v>
      </c>
      <c r="F155" s="20">
        <f>IF(D155="SING",(Wellpath!K156-Wellpath!K154)/2*Model!$W$36,Model!$W$36*((drdp!C155+drdp!L155)*XYM4E!$B155+(drdp!F155+drdp!O155)*XYM4E!$C155+(drdp!I155+drdp!R155)*XYM4E!$D155))</f>
        <v>0</v>
      </c>
      <c r="G155" s="20">
        <f>IF(D155="SING",0,Model!$W$36*((drdp!D155+drdp!M155)*XYM4E!$B155+(drdp!G155+drdp!P155)*XYM4E!$C155+(drdp!J155+drdp!S155)*XYM4E!$D155))</f>
        <v>0</v>
      </c>
      <c r="H155" s="18">
        <f>IF(D155="SING",0,Model!$W$36*((drdp!B155)*XYM4E!$B155+(drdp!E155)*XYM4E!$C155+(drdp!H155)*XYM4E!$D155))</f>
        <v>0</v>
      </c>
      <c r="I155" s="18">
        <f>IF(D155="SING",(Wellpath!K155-Wellpath!K154)/2*Model!$W$36,Model!$W$36*((drdp!C155)*XYM4E!$B155+(drdp!F155)*XYM4E!$C155+(drdp!I155)*XYM4E!$D155))</f>
        <v>0</v>
      </c>
      <c r="J155" s="18">
        <f>IF(D155="SING",0,Model!$W$36*((drdp!D155)*XYM4E!$B155+(drdp!G155)*XYM4E!$C155+(drdp!J155)*XYM4E!$D155))</f>
        <v>0</v>
      </c>
      <c r="K155" s="21">
        <f t="shared" si="35"/>
        <v>1.5011812153540496</v>
      </c>
      <c r="L155" s="21">
        <f t="shared" si="36"/>
        <v>116.86149525126606</v>
      </c>
      <c r="M155" s="21">
        <f t="shared" si="37"/>
        <v>7.7528672678279618</v>
      </c>
      <c r="N155" s="21">
        <f t="shared" si="38"/>
        <v>-4.8372665712055625</v>
      </c>
      <c r="O155" s="21">
        <f t="shared" si="39"/>
        <v>-3.3928151098190487</v>
      </c>
      <c r="P155" s="21">
        <f t="shared" si="40"/>
        <v>10.753135884452714</v>
      </c>
      <c r="Q155" s="19">
        <f t="shared" si="41"/>
        <v>1.5011812153540496</v>
      </c>
      <c r="R155" s="19">
        <f t="shared" si="42"/>
        <v>116.86149525126606</v>
      </c>
      <c r="S155" s="19">
        <f t="shared" si="43"/>
        <v>7.7528672678279618</v>
      </c>
      <c r="T155" s="19">
        <f t="shared" si="44"/>
        <v>-4.8372665712055625</v>
      </c>
      <c r="U155" s="19">
        <f t="shared" si="45"/>
        <v>-3.3928151098190487</v>
      </c>
      <c r="V155" s="19">
        <f t="shared" si="46"/>
        <v>10.753135884452714</v>
      </c>
    </row>
    <row r="156" spans="1:22" x14ac:dyDescent="0.25">
      <c r="A156" s="26">
        <f>Wellpath!E156</f>
        <v>0</v>
      </c>
      <c r="B156" s="22">
        <v>0</v>
      </c>
      <c r="C156" s="22" t="e">
        <f>ABS(COS(Wellpath!$L156))*SIN(Wellpath!$M156)*MAX(1,SQRT(10/(Wellpath!K156-Wellpath!K155)))</f>
        <v>#DIV/0!</v>
      </c>
      <c r="D156" s="22" t="str">
        <f>IF(ABS(Wellpath!$L156)&lt;VerticalInc,"SING",ABS(COS(Wellpath!$L156))*COS(Wellpath!$M156)/SIN(Wellpath!$L156)*MAX(1,SQRT(10/(Wellpath!K156-Wellpath!K155))))</f>
        <v>SING</v>
      </c>
      <c r="E156" s="20">
        <f>IF(D156="SING",0,Model!$W$36*((drdp!B156+drdp!K156)*XYM4E!$B156+(drdp!E156+drdp!N156)*XYM4E!$C156+(drdp!H156+drdp!Q156)*XYM4E!$D156))</f>
        <v>0</v>
      </c>
      <c r="F156" s="20">
        <f>IF(D156="SING",(Wellpath!K157-Wellpath!K155)/2*Model!$W$36,Model!$W$36*((drdp!C156+drdp!L156)*XYM4E!$B156+(drdp!F156+drdp!O156)*XYM4E!$C156+(drdp!I156+drdp!R156)*XYM4E!$D156))</f>
        <v>0</v>
      </c>
      <c r="G156" s="20">
        <f>IF(D156="SING",0,Model!$W$36*((drdp!D156+drdp!M156)*XYM4E!$B156+(drdp!G156+drdp!P156)*XYM4E!$C156+(drdp!J156+drdp!S156)*XYM4E!$D156))</f>
        <v>0</v>
      </c>
      <c r="H156" s="18">
        <f>IF(D156="SING",0,Model!$W$36*((drdp!B156)*XYM4E!$B156+(drdp!E156)*XYM4E!$C156+(drdp!H156)*XYM4E!$D156))</f>
        <v>0</v>
      </c>
      <c r="I156" s="18">
        <f>IF(D156="SING",(Wellpath!K156-Wellpath!K155)/2*Model!$W$36,Model!$W$36*((drdp!C156)*XYM4E!$B156+(drdp!F156)*XYM4E!$C156+(drdp!I156)*XYM4E!$D156))</f>
        <v>0</v>
      </c>
      <c r="J156" s="18">
        <f>IF(D156="SING",0,Model!$W$36*((drdp!D156)*XYM4E!$B156+(drdp!G156)*XYM4E!$C156+(drdp!J156)*XYM4E!$D156))</f>
        <v>0</v>
      </c>
      <c r="K156" s="21">
        <f t="shared" si="35"/>
        <v>1.5011812153540496</v>
      </c>
      <c r="L156" s="21">
        <f t="shared" si="36"/>
        <v>116.86149525126606</v>
      </c>
      <c r="M156" s="21">
        <f t="shared" si="37"/>
        <v>7.7528672678279618</v>
      </c>
      <c r="N156" s="21">
        <f t="shared" si="38"/>
        <v>-4.8372665712055625</v>
      </c>
      <c r="O156" s="21">
        <f t="shared" si="39"/>
        <v>-3.3928151098190487</v>
      </c>
      <c r="P156" s="21">
        <f t="shared" si="40"/>
        <v>10.753135884452714</v>
      </c>
      <c r="Q156" s="19">
        <f t="shared" si="41"/>
        <v>1.5011812153540496</v>
      </c>
      <c r="R156" s="19">
        <f t="shared" si="42"/>
        <v>116.86149525126606</v>
      </c>
      <c r="S156" s="19">
        <f t="shared" si="43"/>
        <v>7.7528672678279618</v>
      </c>
      <c r="T156" s="19">
        <f t="shared" si="44"/>
        <v>-4.8372665712055625</v>
      </c>
      <c r="U156" s="19">
        <f t="shared" si="45"/>
        <v>-3.3928151098190487</v>
      </c>
      <c r="V156" s="19">
        <f t="shared" si="46"/>
        <v>10.753135884452714</v>
      </c>
    </row>
    <row r="157" spans="1:22" x14ac:dyDescent="0.25">
      <c r="A157" s="26">
        <f>Wellpath!E157</f>
        <v>0</v>
      </c>
      <c r="B157" s="22">
        <v>0</v>
      </c>
      <c r="C157" s="22" t="e">
        <f>ABS(COS(Wellpath!$L157))*SIN(Wellpath!$M157)*MAX(1,SQRT(10/(Wellpath!K157-Wellpath!K156)))</f>
        <v>#DIV/0!</v>
      </c>
      <c r="D157" s="22" t="str">
        <f>IF(ABS(Wellpath!$L157)&lt;VerticalInc,"SING",ABS(COS(Wellpath!$L157))*COS(Wellpath!$M157)/SIN(Wellpath!$L157)*MAX(1,SQRT(10/(Wellpath!K157-Wellpath!K156))))</f>
        <v>SING</v>
      </c>
      <c r="E157" s="20">
        <f>IF(D157="SING",0,Model!$W$36*((drdp!B157+drdp!K157)*XYM4E!$B157+(drdp!E157+drdp!N157)*XYM4E!$C157+(drdp!H157+drdp!Q157)*XYM4E!$D157))</f>
        <v>0</v>
      </c>
      <c r="F157" s="20">
        <f>IF(D157="SING",(Wellpath!K158-Wellpath!K156)/2*Model!$W$36,Model!$W$36*((drdp!C157+drdp!L157)*XYM4E!$B157+(drdp!F157+drdp!O157)*XYM4E!$C157+(drdp!I157+drdp!R157)*XYM4E!$D157))</f>
        <v>0</v>
      </c>
      <c r="G157" s="20">
        <f>IF(D157="SING",0,Model!$W$36*((drdp!D157+drdp!M157)*XYM4E!$B157+(drdp!G157+drdp!P157)*XYM4E!$C157+(drdp!J157+drdp!S157)*XYM4E!$D157))</f>
        <v>0</v>
      </c>
      <c r="H157" s="18">
        <f>IF(D157="SING",0,Model!$W$36*((drdp!B157)*XYM4E!$B157+(drdp!E157)*XYM4E!$C157+(drdp!H157)*XYM4E!$D157))</f>
        <v>0</v>
      </c>
      <c r="I157" s="18">
        <f>IF(D157="SING",(Wellpath!K157-Wellpath!K156)/2*Model!$W$36,Model!$W$36*((drdp!C157)*XYM4E!$B157+(drdp!F157)*XYM4E!$C157+(drdp!I157)*XYM4E!$D157))</f>
        <v>0</v>
      </c>
      <c r="J157" s="18">
        <f>IF(D157="SING",0,Model!$W$36*((drdp!D157)*XYM4E!$B157+(drdp!G157)*XYM4E!$C157+(drdp!J157)*XYM4E!$D157))</f>
        <v>0</v>
      </c>
      <c r="K157" s="21">
        <f t="shared" si="35"/>
        <v>1.5011812153540496</v>
      </c>
      <c r="L157" s="21">
        <f t="shared" si="36"/>
        <v>116.86149525126606</v>
      </c>
      <c r="M157" s="21">
        <f t="shared" si="37"/>
        <v>7.7528672678279618</v>
      </c>
      <c r="N157" s="21">
        <f t="shared" si="38"/>
        <v>-4.8372665712055625</v>
      </c>
      <c r="O157" s="21">
        <f t="shared" si="39"/>
        <v>-3.3928151098190487</v>
      </c>
      <c r="P157" s="21">
        <f t="shared" si="40"/>
        <v>10.753135884452714</v>
      </c>
      <c r="Q157" s="19">
        <f t="shared" si="41"/>
        <v>1.5011812153540496</v>
      </c>
      <c r="R157" s="19">
        <f t="shared" si="42"/>
        <v>116.86149525126606</v>
      </c>
      <c r="S157" s="19">
        <f t="shared" si="43"/>
        <v>7.7528672678279618</v>
      </c>
      <c r="T157" s="19">
        <f t="shared" si="44"/>
        <v>-4.8372665712055625</v>
      </c>
      <c r="U157" s="19">
        <f t="shared" si="45"/>
        <v>-3.3928151098190487</v>
      </c>
      <c r="V157" s="19">
        <f t="shared" si="46"/>
        <v>10.753135884452714</v>
      </c>
    </row>
    <row r="158" spans="1:22" x14ac:dyDescent="0.25">
      <c r="A158" s="26">
        <f>Wellpath!E158</f>
        <v>0</v>
      </c>
      <c r="B158" s="22">
        <v>0</v>
      </c>
      <c r="C158" s="22" t="e">
        <f>ABS(COS(Wellpath!$L158))*SIN(Wellpath!$M158)*MAX(1,SQRT(10/(Wellpath!K158-Wellpath!K157)))</f>
        <v>#DIV/0!</v>
      </c>
      <c r="D158" s="22" t="str">
        <f>IF(ABS(Wellpath!$L158)&lt;VerticalInc,"SING",ABS(COS(Wellpath!$L158))*COS(Wellpath!$M158)/SIN(Wellpath!$L158)*MAX(1,SQRT(10/(Wellpath!K158-Wellpath!K157))))</f>
        <v>SING</v>
      </c>
      <c r="E158" s="20">
        <f>IF(D158="SING",0,Model!$W$36*((drdp!B158+drdp!K158)*XYM4E!$B158+(drdp!E158+drdp!N158)*XYM4E!$C158+(drdp!H158+drdp!Q158)*XYM4E!$D158))</f>
        <v>0</v>
      </c>
      <c r="F158" s="20">
        <f>IF(D158="SING",(Wellpath!K159-Wellpath!K157)/2*Model!$W$36,Model!$W$36*((drdp!C158+drdp!L158)*XYM4E!$B158+(drdp!F158+drdp!O158)*XYM4E!$C158+(drdp!I158+drdp!R158)*XYM4E!$D158))</f>
        <v>0</v>
      </c>
      <c r="G158" s="20">
        <f>IF(D158="SING",0,Model!$W$36*((drdp!D158+drdp!M158)*XYM4E!$B158+(drdp!G158+drdp!P158)*XYM4E!$C158+(drdp!J158+drdp!S158)*XYM4E!$D158))</f>
        <v>0</v>
      </c>
      <c r="H158" s="18">
        <f>IF(D158="SING",0,Model!$W$36*((drdp!B158)*XYM4E!$B158+(drdp!E158)*XYM4E!$C158+(drdp!H158)*XYM4E!$D158))</f>
        <v>0</v>
      </c>
      <c r="I158" s="18">
        <f>IF(D158="SING",(Wellpath!K158-Wellpath!K157)/2*Model!$W$36,Model!$W$36*((drdp!C158)*XYM4E!$B158+(drdp!F158)*XYM4E!$C158+(drdp!I158)*XYM4E!$D158))</f>
        <v>0</v>
      </c>
      <c r="J158" s="18">
        <f>IF(D158="SING",0,Model!$W$36*((drdp!D158)*XYM4E!$B158+(drdp!G158)*XYM4E!$C158+(drdp!J158)*XYM4E!$D158))</f>
        <v>0</v>
      </c>
      <c r="K158" s="21">
        <f t="shared" si="35"/>
        <v>1.5011812153540496</v>
      </c>
      <c r="L158" s="21">
        <f t="shared" si="36"/>
        <v>116.86149525126606</v>
      </c>
      <c r="M158" s="21">
        <f t="shared" si="37"/>
        <v>7.7528672678279618</v>
      </c>
      <c r="N158" s="21">
        <f t="shared" si="38"/>
        <v>-4.8372665712055625</v>
      </c>
      <c r="O158" s="21">
        <f t="shared" si="39"/>
        <v>-3.3928151098190487</v>
      </c>
      <c r="P158" s="21">
        <f t="shared" si="40"/>
        <v>10.753135884452714</v>
      </c>
      <c r="Q158" s="19">
        <f t="shared" si="41"/>
        <v>1.5011812153540496</v>
      </c>
      <c r="R158" s="19">
        <f t="shared" si="42"/>
        <v>116.86149525126606</v>
      </c>
      <c r="S158" s="19">
        <f t="shared" si="43"/>
        <v>7.7528672678279618</v>
      </c>
      <c r="T158" s="19">
        <f t="shared" si="44"/>
        <v>-4.8372665712055625</v>
      </c>
      <c r="U158" s="19">
        <f t="shared" si="45"/>
        <v>-3.3928151098190487</v>
      </c>
      <c r="V158" s="19">
        <f t="shared" si="46"/>
        <v>10.753135884452714</v>
      </c>
    </row>
    <row r="159" spans="1:22" x14ac:dyDescent="0.25">
      <c r="A159" s="26">
        <f>Wellpath!E159</f>
        <v>0</v>
      </c>
      <c r="B159" s="22">
        <v>0</v>
      </c>
      <c r="C159" s="22" t="e">
        <f>ABS(COS(Wellpath!$L159))*SIN(Wellpath!$M159)*MAX(1,SQRT(10/(Wellpath!K159-Wellpath!K158)))</f>
        <v>#DIV/0!</v>
      </c>
      <c r="D159" s="22" t="str">
        <f>IF(ABS(Wellpath!$L159)&lt;VerticalInc,"SING",ABS(COS(Wellpath!$L159))*COS(Wellpath!$M159)/SIN(Wellpath!$L159)*MAX(1,SQRT(10/(Wellpath!K159-Wellpath!K158))))</f>
        <v>SING</v>
      </c>
      <c r="E159" s="20">
        <f>IF(D159="SING",0,Model!$W$36*((drdp!B159+drdp!K159)*XYM4E!$B159+(drdp!E159+drdp!N159)*XYM4E!$C159+(drdp!H159+drdp!Q159)*XYM4E!$D159))</f>
        <v>0</v>
      </c>
      <c r="F159" s="20">
        <f>IF(D159="SING",(Wellpath!K160-Wellpath!K158)/2*Model!$W$36,Model!$W$36*((drdp!C159+drdp!L159)*XYM4E!$B159+(drdp!F159+drdp!O159)*XYM4E!$C159+(drdp!I159+drdp!R159)*XYM4E!$D159))</f>
        <v>0</v>
      </c>
      <c r="G159" s="20">
        <f>IF(D159="SING",0,Model!$W$36*((drdp!D159+drdp!M159)*XYM4E!$B159+(drdp!G159+drdp!P159)*XYM4E!$C159+(drdp!J159+drdp!S159)*XYM4E!$D159))</f>
        <v>0</v>
      </c>
      <c r="H159" s="18">
        <f>IF(D159="SING",0,Model!$W$36*((drdp!B159)*XYM4E!$B159+(drdp!E159)*XYM4E!$C159+(drdp!H159)*XYM4E!$D159))</f>
        <v>0</v>
      </c>
      <c r="I159" s="18">
        <f>IF(D159="SING",(Wellpath!K159-Wellpath!K158)/2*Model!$W$36,Model!$W$36*((drdp!C159)*XYM4E!$B159+(drdp!F159)*XYM4E!$C159+(drdp!I159)*XYM4E!$D159))</f>
        <v>0</v>
      </c>
      <c r="J159" s="18">
        <f>IF(D159="SING",0,Model!$W$36*((drdp!D159)*XYM4E!$B159+(drdp!G159)*XYM4E!$C159+(drdp!J159)*XYM4E!$D159))</f>
        <v>0</v>
      </c>
      <c r="K159" s="21">
        <f t="shared" si="35"/>
        <v>1.5011812153540496</v>
      </c>
      <c r="L159" s="21">
        <f t="shared" si="36"/>
        <v>116.86149525126606</v>
      </c>
      <c r="M159" s="21">
        <f t="shared" si="37"/>
        <v>7.7528672678279618</v>
      </c>
      <c r="N159" s="21">
        <f t="shared" si="38"/>
        <v>-4.8372665712055625</v>
      </c>
      <c r="O159" s="21">
        <f t="shared" si="39"/>
        <v>-3.3928151098190487</v>
      </c>
      <c r="P159" s="21">
        <f t="shared" si="40"/>
        <v>10.753135884452714</v>
      </c>
      <c r="Q159" s="19">
        <f t="shared" si="41"/>
        <v>1.5011812153540496</v>
      </c>
      <c r="R159" s="19">
        <f t="shared" si="42"/>
        <v>116.86149525126606</v>
      </c>
      <c r="S159" s="19">
        <f t="shared" si="43"/>
        <v>7.7528672678279618</v>
      </c>
      <c r="T159" s="19">
        <f t="shared" si="44"/>
        <v>-4.8372665712055625</v>
      </c>
      <c r="U159" s="19">
        <f t="shared" si="45"/>
        <v>-3.3928151098190487</v>
      </c>
      <c r="V159" s="19">
        <f t="shared" si="46"/>
        <v>10.753135884452714</v>
      </c>
    </row>
    <row r="160" spans="1:22" x14ac:dyDescent="0.25">
      <c r="A160" s="26">
        <f>Wellpath!E160</f>
        <v>0</v>
      </c>
      <c r="B160" s="22">
        <v>0</v>
      </c>
      <c r="C160" s="22" t="e">
        <f>ABS(COS(Wellpath!$L160))*SIN(Wellpath!$M160)*MAX(1,SQRT(10/(Wellpath!K160-Wellpath!K159)))</f>
        <v>#DIV/0!</v>
      </c>
      <c r="D160" s="22" t="str">
        <f>IF(ABS(Wellpath!$L160)&lt;VerticalInc,"SING",ABS(COS(Wellpath!$L160))*COS(Wellpath!$M160)/SIN(Wellpath!$L160)*MAX(1,SQRT(10/(Wellpath!K160-Wellpath!K159))))</f>
        <v>SING</v>
      </c>
      <c r="E160" s="20">
        <f>IF(D160="SING",0,Model!$W$36*((drdp!B160+drdp!K160)*XYM4E!$B160+(drdp!E160+drdp!N160)*XYM4E!$C160+(drdp!H160+drdp!Q160)*XYM4E!$D160))</f>
        <v>0</v>
      </c>
      <c r="F160" s="20">
        <f>IF(D160="SING",(Wellpath!K161-Wellpath!K159)/2*Model!$W$36,Model!$W$36*((drdp!C160+drdp!L160)*XYM4E!$B160+(drdp!F160+drdp!O160)*XYM4E!$C160+(drdp!I160+drdp!R160)*XYM4E!$D160))</f>
        <v>0</v>
      </c>
      <c r="G160" s="20">
        <f>IF(D160="SING",0,Model!$W$36*((drdp!D160+drdp!M160)*XYM4E!$B160+(drdp!G160+drdp!P160)*XYM4E!$C160+(drdp!J160+drdp!S160)*XYM4E!$D160))</f>
        <v>0</v>
      </c>
      <c r="H160" s="18">
        <f>IF(D160="SING",0,Model!$W$36*((drdp!B160)*XYM4E!$B160+(drdp!E160)*XYM4E!$C160+(drdp!H160)*XYM4E!$D160))</f>
        <v>0</v>
      </c>
      <c r="I160" s="18">
        <f>IF(D160="SING",(Wellpath!K160-Wellpath!K159)/2*Model!$W$36,Model!$W$36*((drdp!C160)*XYM4E!$B160+(drdp!F160)*XYM4E!$C160+(drdp!I160)*XYM4E!$D160))</f>
        <v>0</v>
      </c>
      <c r="J160" s="18">
        <f>IF(D160="SING",0,Model!$W$36*((drdp!D160)*XYM4E!$B160+(drdp!G160)*XYM4E!$C160+(drdp!J160)*XYM4E!$D160))</f>
        <v>0</v>
      </c>
      <c r="K160" s="21">
        <f t="shared" si="35"/>
        <v>1.5011812153540496</v>
      </c>
      <c r="L160" s="21">
        <f t="shared" si="36"/>
        <v>116.86149525126606</v>
      </c>
      <c r="M160" s="21">
        <f t="shared" si="37"/>
        <v>7.7528672678279618</v>
      </c>
      <c r="N160" s="21">
        <f t="shared" si="38"/>
        <v>-4.8372665712055625</v>
      </c>
      <c r="O160" s="21">
        <f t="shared" si="39"/>
        <v>-3.3928151098190487</v>
      </c>
      <c r="P160" s="21">
        <f t="shared" si="40"/>
        <v>10.753135884452714</v>
      </c>
      <c r="Q160" s="19">
        <f t="shared" si="41"/>
        <v>1.5011812153540496</v>
      </c>
      <c r="R160" s="19">
        <f t="shared" si="42"/>
        <v>116.86149525126606</v>
      </c>
      <c r="S160" s="19">
        <f t="shared" si="43"/>
        <v>7.7528672678279618</v>
      </c>
      <c r="T160" s="19">
        <f t="shared" si="44"/>
        <v>-4.8372665712055625</v>
      </c>
      <c r="U160" s="19">
        <f t="shared" si="45"/>
        <v>-3.3928151098190487</v>
      </c>
      <c r="V160" s="19">
        <f t="shared" si="46"/>
        <v>10.753135884452714</v>
      </c>
    </row>
    <row r="161" spans="1:22" x14ac:dyDescent="0.25">
      <c r="A161" s="26">
        <f>Wellpath!E161</f>
        <v>0</v>
      </c>
      <c r="B161" s="22">
        <v>0</v>
      </c>
      <c r="C161" s="22" t="e">
        <f>ABS(COS(Wellpath!$L161))*SIN(Wellpath!$M161)*MAX(1,SQRT(10/(Wellpath!K161-Wellpath!K160)))</f>
        <v>#DIV/0!</v>
      </c>
      <c r="D161" s="22" t="str">
        <f>IF(ABS(Wellpath!$L161)&lt;VerticalInc,"SING",ABS(COS(Wellpath!$L161))*COS(Wellpath!$M161)/SIN(Wellpath!$L161)*MAX(1,SQRT(10/(Wellpath!K161-Wellpath!K160))))</f>
        <v>SING</v>
      </c>
      <c r="E161" s="20">
        <f>IF(D161="SING",0,Model!$W$36*((drdp!B161+drdp!K161)*XYM4E!$B161+(drdp!E161+drdp!N161)*XYM4E!$C161+(drdp!H161+drdp!Q161)*XYM4E!$D161))</f>
        <v>0</v>
      </c>
      <c r="F161" s="20">
        <f>IF(D161="SING",(Wellpath!K162-Wellpath!K160)/2*Model!$W$36,Model!$W$36*((drdp!C161+drdp!L161)*XYM4E!$B161+(drdp!F161+drdp!O161)*XYM4E!$C161+(drdp!I161+drdp!R161)*XYM4E!$D161))</f>
        <v>0</v>
      </c>
      <c r="G161" s="20">
        <f>IF(D161="SING",0,Model!$W$36*((drdp!D161+drdp!M161)*XYM4E!$B161+(drdp!G161+drdp!P161)*XYM4E!$C161+(drdp!J161+drdp!S161)*XYM4E!$D161))</f>
        <v>0</v>
      </c>
      <c r="H161" s="18">
        <f>IF(D161="SING",0,Model!$W$36*((drdp!B161)*XYM4E!$B161+(drdp!E161)*XYM4E!$C161+(drdp!H161)*XYM4E!$D161))</f>
        <v>0</v>
      </c>
      <c r="I161" s="18">
        <f>IF(D161="SING",(Wellpath!K161-Wellpath!K160)/2*Model!$W$36,Model!$W$36*((drdp!C161)*XYM4E!$B161+(drdp!F161)*XYM4E!$C161+(drdp!I161)*XYM4E!$D161))</f>
        <v>0</v>
      </c>
      <c r="J161" s="18">
        <f>IF(D161="SING",0,Model!$W$36*((drdp!D161)*XYM4E!$B161+(drdp!G161)*XYM4E!$C161+(drdp!J161)*XYM4E!$D161))</f>
        <v>0</v>
      </c>
      <c r="K161" s="21">
        <f t="shared" si="35"/>
        <v>1.5011812153540496</v>
      </c>
      <c r="L161" s="21">
        <f t="shared" si="36"/>
        <v>116.86149525126606</v>
      </c>
      <c r="M161" s="21">
        <f t="shared" si="37"/>
        <v>7.7528672678279618</v>
      </c>
      <c r="N161" s="21">
        <f t="shared" si="38"/>
        <v>-4.8372665712055625</v>
      </c>
      <c r="O161" s="21">
        <f t="shared" si="39"/>
        <v>-3.3928151098190487</v>
      </c>
      <c r="P161" s="21">
        <f t="shared" si="40"/>
        <v>10.753135884452714</v>
      </c>
      <c r="Q161" s="19">
        <f t="shared" si="41"/>
        <v>1.5011812153540496</v>
      </c>
      <c r="R161" s="19">
        <f t="shared" si="42"/>
        <v>116.86149525126606</v>
      </c>
      <c r="S161" s="19">
        <f t="shared" si="43"/>
        <v>7.7528672678279618</v>
      </c>
      <c r="T161" s="19">
        <f t="shared" si="44"/>
        <v>-4.8372665712055625</v>
      </c>
      <c r="U161" s="19">
        <f t="shared" si="45"/>
        <v>-3.3928151098190487</v>
      </c>
      <c r="V161" s="19">
        <f t="shared" si="46"/>
        <v>10.753135884452714</v>
      </c>
    </row>
    <row r="162" spans="1:22" x14ac:dyDescent="0.25">
      <c r="A162" s="26">
        <f>Wellpath!E162</f>
        <v>0</v>
      </c>
      <c r="B162" s="22">
        <v>0</v>
      </c>
      <c r="C162" s="22" t="e">
        <f>ABS(COS(Wellpath!$L162))*SIN(Wellpath!$M162)*MAX(1,SQRT(10/(Wellpath!K162-Wellpath!K161)))</f>
        <v>#DIV/0!</v>
      </c>
      <c r="D162" s="22" t="str">
        <f>IF(ABS(Wellpath!$L162)&lt;VerticalInc,"SING",ABS(COS(Wellpath!$L162))*COS(Wellpath!$M162)/SIN(Wellpath!$L162)*MAX(1,SQRT(10/(Wellpath!K162-Wellpath!K161))))</f>
        <v>SING</v>
      </c>
      <c r="E162" s="20">
        <f>IF(D162="SING",0,Model!$W$36*((drdp!B162+drdp!K162)*XYM4E!$B162+(drdp!E162+drdp!N162)*XYM4E!$C162+(drdp!H162+drdp!Q162)*XYM4E!$D162))</f>
        <v>0</v>
      </c>
      <c r="F162" s="20">
        <f>IF(D162="SING",(Wellpath!K163-Wellpath!K161)/2*Model!$W$36,Model!$W$36*((drdp!C162+drdp!L162)*XYM4E!$B162+(drdp!F162+drdp!O162)*XYM4E!$C162+(drdp!I162+drdp!R162)*XYM4E!$D162))</f>
        <v>0</v>
      </c>
      <c r="G162" s="20">
        <f>IF(D162="SING",0,Model!$W$36*((drdp!D162+drdp!M162)*XYM4E!$B162+(drdp!G162+drdp!P162)*XYM4E!$C162+(drdp!J162+drdp!S162)*XYM4E!$D162))</f>
        <v>0</v>
      </c>
      <c r="H162" s="18">
        <f>IF(D162="SING",0,Model!$W$36*((drdp!B162)*XYM4E!$B162+(drdp!E162)*XYM4E!$C162+(drdp!H162)*XYM4E!$D162))</f>
        <v>0</v>
      </c>
      <c r="I162" s="18">
        <f>IF(D162="SING",(Wellpath!K162-Wellpath!K161)/2*Model!$W$36,Model!$W$36*((drdp!C162)*XYM4E!$B162+(drdp!F162)*XYM4E!$C162+(drdp!I162)*XYM4E!$D162))</f>
        <v>0</v>
      </c>
      <c r="J162" s="18">
        <f>IF(D162="SING",0,Model!$W$36*((drdp!D162)*XYM4E!$B162+(drdp!G162)*XYM4E!$C162+(drdp!J162)*XYM4E!$D162))</f>
        <v>0</v>
      </c>
      <c r="K162" s="21">
        <f t="shared" si="35"/>
        <v>1.5011812153540496</v>
      </c>
      <c r="L162" s="21">
        <f t="shared" si="36"/>
        <v>116.86149525126606</v>
      </c>
      <c r="M162" s="21">
        <f t="shared" si="37"/>
        <v>7.7528672678279618</v>
      </c>
      <c r="N162" s="21">
        <f t="shared" si="38"/>
        <v>-4.8372665712055625</v>
      </c>
      <c r="O162" s="21">
        <f t="shared" si="39"/>
        <v>-3.3928151098190487</v>
      </c>
      <c r="P162" s="21">
        <f t="shared" si="40"/>
        <v>10.753135884452714</v>
      </c>
      <c r="Q162" s="19">
        <f t="shared" si="41"/>
        <v>1.5011812153540496</v>
      </c>
      <c r="R162" s="19">
        <f t="shared" si="42"/>
        <v>116.86149525126606</v>
      </c>
      <c r="S162" s="19">
        <f t="shared" si="43"/>
        <v>7.7528672678279618</v>
      </c>
      <c r="T162" s="19">
        <f t="shared" si="44"/>
        <v>-4.8372665712055625</v>
      </c>
      <c r="U162" s="19">
        <f t="shared" si="45"/>
        <v>-3.3928151098190487</v>
      </c>
      <c r="V162" s="19">
        <f t="shared" si="46"/>
        <v>10.753135884452714</v>
      </c>
    </row>
    <row r="163" spans="1:22" x14ac:dyDescent="0.25">
      <c r="A163" s="26">
        <f>Wellpath!E163</f>
        <v>0</v>
      </c>
      <c r="B163" s="22">
        <v>0</v>
      </c>
      <c r="C163" s="22" t="e">
        <f>ABS(COS(Wellpath!$L163))*SIN(Wellpath!$M163)*MAX(1,SQRT(10/(Wellpath!K163-Wellpath!K162)))</f>
        <v>#DIV/0!</v>
      </c>
      <c r="D163" s="22" t="str">
        <f>IF(ABS(Wellpath!$L163)&lt;VerticalInc,"SING",ABS(COS(Wellpath!$L163))*COS(Wellpath!$M163)/SIN(Wellpath!$L163)*MAX(1,SQRT(10/(Wellpath!K163-Wellpath!K162))))</f>
        <v>SING</v>
      </c>
      <c r="E163" s="20">
        <f>IF(D163="SING",0,Model!$W$36*((drdp!B163+drdp!K163)*XYM4E!$B163+(drdp!E163+drdp!N163)*XYM4E!$C163+(drdp!H163+drdp!Q163)*XYM4E!$D163))</f>
        <v>0</v>
      </c>
      <c r="F163" s="20">
        <f>IF(D163="SING",(Wellpath!K164-Wellpath!K162)/2*Model!$W$36,Model!$W$36*((drdp!C163+drdp!L163)*XYM4E!$B163+(drdp!F163+drdp!O163)*XYM4E!$C163+(drdp!I163+drdp!R163)*XYM4E!$D163))</f>
        <v>0</v>
      </c>
      <c r="G163" s="20">
        <f>IF(D163="SING",0,Model!$W$36*((drdp!D163+drdp!M163)*XYM4E!$B163+(drdp!G163+drdp!P163)*XYM4E!$C163+(drdp!J163+drdp!S163)*XYM4E!$D163))</f>
        <v>0</v>
      </c>
      <c r="H163" s="18">
        <f>IF(D163="SING",0,Model!$W$36*((drdp!B163)*XYM4E!$B163+(drdp!E163)*XYM4E!$C163+(drdp!H163)*XYM4E!$D163))</f>
        <v>0</v>
      </c>
      <c r="I163" s="18">
        <f>IF(D163="SING",(Wellpath!K163-Wellpath!K162)/2*Model!$W$36,Model!$W$36*((drdp!C163)*XYM4E!$B163+(drdp!F163)*XYM4E!$C163+(drdp!I163)*XYM4E!$D163))</f>
        <v>0</v>
      </c>
      <c r="J163" s="18">
        <f>IF(D163="SING",0,Model!$W$36*((drdp!D163)*XYM4E!$B163+(drdp!G163)*XYM4E!$C163+(drdp!J163)*XYM4E!$D163))</f>
        <v>0</v>
      </c>
      <c r="K163" s="21">
        <f t="shared" si="35"/>
        <v>1.5011812153540496</v>
      </c>
      <c r="L163" s="21">
        <f t="shared" si="36"/>
        <v>116.86149525126606</v>
      </c>
      <c r="M163" s="21">
        <f t="shared" si="37"/>
        <v>7.7528672678279618</v>
      </c>
      <c r="N163" s="21">
        <f t="shared" si="38"/>
        <v>-4.8372665712055625</v>
      </c>
      <c r="O163" s="21">
        <f t="shared" si="39"/>
        <v>-3.3928151098190487</v>
      </c>
      <c r="P163" s="21">
        <f t="shared" si="40"/>
        <v>10.753135884452714</v>
      </c>
      <c r="Q163" s="19">
        <f t="shared" si="41"/>
        <v>1.5011812153540496</v>
      </c>
      <c r="R163" s="19">
        <f t="shared" si="42"/>
        <v>116.86149525126606</v>
      </c>
      <c r="S163" s="19">
        <f t="shared" si="43"/>
        <v>7.7528672678279618</v>
      </c>
      <c r="T163" s="19">
        <f t="shared" si="44"/>
        <v>-4.8372665712055625</v>
      </c>
      <c r="U163" s="19">
        <f t="shared" si="45"/>
        <v>-3.3928151098190487</v>
      </c>
      <c r="V163" s="19">
        <f t="shared" si="46"/>
        <v>10.753135884452714</v>
      </c>
    </row>
    <row r="164" spans="1:22" x14ac:dyDescent="0.25">
      <c r="A164" s="26">
        <f>Wellpath!E164</f>
        <v>0</v>
      </c>
      <c r="B164" s="22">
        <v>0</v>
      </c>
      <c r="C164" s="22" t="e">
        <f>ABS(COS(Wellpath!$L164))*SIN(Wellpath!$M164)*MAX(1,SQRT(10/(Wellpath!K164-Wellpath!K163)))</f>
        <v>#DIV/0!</v>
      </c>
      <c r="D164" s="22" t="str">
        <f>IF(ABS(Wellpath!$L164)&lt;VerticalInc,"SING",ABS(COS(Wellpath!$L164))*COS(Wellpath!$M164)/SIN(Wellpath!$L164)*MAX(1,SQRT(10/(Wellpath!K164-Wellpath!K163))))</f>
        <v>SING</v>
      </c>
      <c r="E164" s="20">
        <f>IF(D164="SING",0,Model!$W$36*((drdp!B164+drdp!K164)*XYM4E!$B164+(drdp!E164+drdp!N164)*XYM4E!$C164+(drdp!H164+drdp!Q164)*XYM4E!$D164))</f>
        <v>0</v>
      </c>
      <c r="F164" s="20">
        <f>IF(D164="SING",(Wellpath!K165-Wellpath!K163)/2*Model!$W$36,Model!$W$36*((drdp!C164+drdp!L164)*XYM4E!$B164+(drdp!F164+drdp!O164)*XYM4E!$C164+(drdp!I164+drdp!R164)*XYM4E!$D164))</f>
        <v>0</v>
      </c>
      <c r="G164" s="20">
        <f>IF(D164="SING",0,Model!$W$36*((drdp!D164+drdp!M164)*XYM4E!$B164+(drdp!G164+drdp!P164)*XYM4E!$C164+(drdp!J164+drdp!S164)*XYM4E!$D164))</f>
        <v>0</v>
      </c>
      <c r="H164" s="18">
        <f>IF(D164="SING",0,Model!$W$36*((drdp!B164)*XYM4E!$B164+(drdp!E164)*XYM4E!$C164+(drdp!H164)*XYM4E!$D164))</f>
        <v>0</v>
      </c>
      <c r="I164" s="18">
        <f>IF(D164="SING",(Wellpath!K164-Wellpath!K163)/2*Model!$W$36,Model!$W$36*((drdp!C164)*XYM4E!$B164+(drdp!F164)*XYM4E!$C164+(drdp!I164)*XYM4E!$D164))</f>
        <v>0</v>
      </c>
      <c r="J164" s="18">
        <f>IF(D164="SING",0,Model!$W$36*((drdp!D164)*XYM4E!$B164+(drdp!G164)*XYM4E!$C164+(drdp!J164)*XYM4E!$D164))</f>
        <v>0</v>
      </c>
      <c r="K164" s="21">
        <f t="shared" si="35"/>
        <v>1.5011812153540496</v>
      </c>
      <c r="L164" s="21">
        <f t="shared" si="36"/>
        <v>116.86149525126606</v>
      </c>
      <c r="M164" s="21">
        <f t="shared" si="37"/>
        <v>7.7528672678279618</v>
      </c>
      <c r="N164" s="21">
        <f t="shared" si="38"/>
        <v>-4.8372665712055625</v>
      </c>
      <c r="O164" s="21">
        <f t="shared" si="39"/>
        <v>-3.3928151098190487</v>
      </c>
      <c r="P164" s="21">
        <f t="shared" si="40"/>
        <v>10.753135884452714</v>
      </c>
      <c r="Q164" s="19">
        <f t="shared" si="41"/>
        <v>1.5011812153540496</v>
      </c>
      <c r="R164" s="19">
        <f t="shared" si="42"/>
        <v>116.86149525126606</v>
      </c>
      <c r="S164" s="19">
        <f t="shared" si="43"/>
        <v>7.7528672678279618</v>
      </c>
      <c r="T164" s="19">
        <f t="shared" si="44"/>
        <v>-4.8372665712055625</v>
      </c>
      <c r="U164" s="19">
        <f t="shared" si="45"/>
        <v>-3.3928151098190487</v>
      </c>
      <c r="V164" s="19">
        <f t="shared" si="46"/>
        <v>10.753135884452714</v>
      </c>
    </row>
    <row r="165" spans="1:22" x14ac:dyDescent="0.25">
      <c r="A165" s="26">
        <f>Wellpath!E165</f>
        <v>0</v>
      </c>
      <c r="B165" s="22">
        <v>0</v>
      </c>
      <c r="C165" s="22" t="e">
        <f>ABS(COS(Wellpath!$L165))*SIN(Wellpath!$M165)*MAX(1,SQRT(10/(Wellpath!K165-Wellpath!K164)))</f>
        <v>#DIV/0!</v>
      </c>
      <c r="D165" s="22" t="str">
        <f>IF(ABS(Wellpath!$L165)&lt;VerticalInc,"SING",ABS(COS(Wellpath!$L165))*COS(Wellpath!$M165)/SIN(Wellpath!$L165)*MAX(1,SQRT(10/(Wellpath!K165-Wellpath!K164))))</f>
        <v>SING</v>
      </c>
      <c r="E165" s="20">
        <f>IF(D165="SING",0,Model!$W$36*((drdp!B165+drdp!K165)*XYM4E!$B165+(drdp!E165+drdp!N165)*XYM4E!$C165+(drdp!H165+drdp!Q165)*XYM4E!$D165))</f>
        <v>0</v>
      </c>
      <c r="F165" s="20">
        <f>IF(D165="SING",(Wellpath!K166-Wellpath!K164)/2*Model!$W$36,Model!$W$36*((drdp!C165+drdp!L165)*XYM4E!$B165+(drdp!F165+drdp!O165)*XYM4E!$C165+(drdp!I165+drdp!R165)*XYM4E!$D165))</f>
        <v>0</v>
      </c>
      <c r="G165" s="20">
        <f>IF(D165="SING",0,Model!$W$36*((drdp!D165+drdp!M165)*XYM4E!$B165+(drdp!G165+drdp!P165)*XYM4E!$C165+(drdp!J165+drdp!S165)*XYM4E!$D165))</f>
        <v>0</v>
      </c>
      <c r="H165" s="18">
        <f>IF(D165="SING",0,Model!$W$36*((drdp!B165)*XYM4E!$B165+(drdp!E165)*XYM4E!$C165+(drdp!H165)*XYM4E!$D165))</f>
        <v>0</v>
      </c>
      <c r="I165" s="18">
        <f>IF(D165="SING",(Wellpath!K165-Wellpath!K164)/2*Model!$W$36,Model!$W$36*((drdp!C165)*XYM4E!$B165+(drdp!F165)*XYM4E!$C165+(drdp!I165)*XYM4E!$D165))</f>
        <v>0</v>
      </c>
      <c r="J165" s="18">
        <f>IF(D165="SING",0,Model!$W$36*((drdp!D165)*XYM4E!$B165+(drdp!G165)*XYM4E!$C165+(drdp!J165)*XYM4E!$D165))</f>
        <v>0</v>
      </c>
      <c r="K165" s="21">
        <f t="shared" si="35"/>
        <v>1.5011812153540496</v>
      </c>
      <c r="L165" s="21">
        <f t="shared" si="36"/>
        <v>116.86149525126606</v>
      </c>
      <c r="M165" s="21">
        <f t="shared" si="37"/>
        <v>7.7528672678279618</v>
      </c>
      <c r="N165" s="21">
        <f t="shared" si="38"/>
        <v>-4.8372665712055625</v>
      </c>
      <c r="O165" s="21">
        <f t="shared" si="39"/>
        <v>-3.3928151098190487</v>
      </c>
      <c r="P165" s="21">
        <f t="shared" si="40"/>
        <v>10.753135884452714</v>
      </c>
      <c r="Q165" s="19">
        <f t="shared" si="41"/>
        <v>1.5011812153540496</v>
      </c>
      <c r="R165" s="19">
        <f t="shared" si="42"/>
        <v>116.86149525126606</v>
      </c>
      <c r="S165" s="19">
        <f t="shared" si="43"/>
        <v>7.7528672678279618</v>
      </c>
      <c r="T165" s="19">
        <f t="shared" si="44"/>
        <v>-4.8372665712055625</v>
      </c>
      <c r="U165" s="19">
        <f t="shared" si="45"/>
        <v>-3.3928151098190487</v>
      </c>
      <c r="V165" s="19">
        <f t="shared" si="46"/>
        <v>10.753135884452714</v>
      </c>
    </row>
    <row r="166" spans="1:22" x14ac:dyDescent="0.25">
      <c r="A166" s="26">
        <f>Wellpath!E166</f>
        <v>0</v>
      </c>
      <c r="B166" s="22">
        <v>0</v>
      </c>
      <c r="C166" s="22" t="e">
        <f>ABS(COS(Wellpath!$L166))*SIN(Wellpath!$M166)*MAX(1,SQRT(10/(Wellpath!K166-Wellpath!K165)))</f>
        <v>#DIV/0!</v>
      </c>
      <c r="D166" s="22" t="str">
        <f>IF(ABS(Wellpath!$L166)&lt;VerticalInc,"SING",ABS(COS(Wellpath!$L166))*COS(Wellpath!$M166)/SIN(Wellpath!$L166)*MAX(1,SQRT(10/(Wellpath!K166-Wellpath!K165))))</f>
        <v>SING</v>
      </c>
      <c r="E166" s="20">
        <f>IF(D166="SING",0,Model!$W$36*((drdp!B166+drdp!K166)*XYM4E!$B166+(drdp!E166+drdp!N166)*XYM4E!$C166+(drdp!H166+drdp!Q166)*XYM4E!$D166))</f>
        <v>0</v>
      </c>
      <c r="F166" s="20">
        <f>IF(D166="SING",(Wellpath!K167-Wellpath!K165)/2*Model!$W$36,Model!$W$36*((drdp!C166+drdp!L166)*XYM4E!$B166+(drdp!F166+drdp!O166)*XYM4E!$C166+(drdp!I166+drdp!R166)*XYM4E!$D166))</f>
        <v>0</v>
      </c>
      <c r="G166" s="20">
        <f>IF(D166="SING",0,Model!$W$36*((drdp!D166+drdp!M166)*XYM4E!$B166+(drdp!G166+drdp!P166)*XYM4E!$C166+(drdp!J166+drdp!S166)*XYM4E!$D166))</f>
        <v>0</v>
      </c>
      <c r="H166" s="18">
        <f>IF(D166="SING",0,Model!$W$36*((drdp!B166)*XYM4E!$B166+(drdp!E166)*XYM4E!$C166+(drdp!H166)*XYM4E!$D166))</f>
        <v>0</v>
      </c>
      <c r="I166" s="18">
        <f>IF(D166="SING",(Wellpath!K166-Wellpath!K165)/2*Model!$W$36,Model!$W$36*((drdp!C166)*XYM4E!$B166+(drdp!F166)*XYM4E!$C166+(drdp!I166)*XYM4E!$D166))</f>
        <v>0</v>
      </c>
      <c r="J166" s="18">
        <f>IF(D166="SING",0,Model!$W$36*((drdp!D166)*XYM4E!$B166+(drdp!G166)*XYM4E!$C166+(drdp!J166)*XYM4E!$D166))</f>
        <v>0</v>
      </c>
      <c r="K166" s="21">
        <f t="shared" si="35"/>
        <v>1.5011812153540496</v>
      </c>
      <c r="L166" s="21">
        <f t="shared" si="36"/>
        <v>116.86149525126606</v>
      </c>
      <c r="M166" s="21">
        <f t="shared" si="37"/>
        <v>7.7528672678279618</v>
      </c>
      <c r="N166" s="21">
        <f t="shared" si="38"/>
        <v>-4.8372665712055625</v>
      </c>
      <c r="O166" s="21">
        <f t="shared" si="39"/>
        <v>-3.3928151098190487</v>
      </c>
      <c r="P166" s="21">
        <f t="shared" si="40"/>
        <v>10.753135884452714</v>
      </c>
      <c r="Q166" s="19">
        <f t="shared" si="41"/>
        <v>1.5011812153540496</v>
      </c>
      <c r="R166" s="19">
        <f t="shared" si="42"/>
        <v>116.86149525126606</v>
      </c>
      <c r="S166" s="19">
        <f t="shared" si="43"/>
        <v>7.7528672678279618</v>
      </c>
      <c r="T166" s="19">
        <f t="shared" si="44"/>
        <v>-4.8372665712055625</v>
      </c>
      <c r="U166" s="19">
        <f t="shared" si="45"/>
        <v>-3.3928151098190487</v>
      </c>
      <c r="V166" s="19">
        <f t="shared" si="46"/>
        <v>10.753135884452714</v>
      </c>
    </row>
    <row r="167" spans="1:22" x14ac:dyDescent="0.25">
      <c r="A167" s="26">
        <f>Wellpath!E167</f>
        <v>0</v>
      </c>
      <c r="B167" s="22">
        <v>0</v>
      </c>
      <c r="C167" s="22" t="e">
        <f>ABS(COS(Wellpath!$L167))*SIN(Wellpath!$M167)*MAX(1,SQRT(10/(Wellpath!K167-Wellpath!K166)))</f>
        <v>#DIV/0!</v>
      </c>
      <c r="D167" s="22" t="str">
        <f>IF(ABS(Wellpath!$L167)&lt;VerticalInc,"SING",ABS(COS(Wellpath!$L167))*COS(Wellpath!$M167)/SIN(Wellpath!$L167)*MAX(1,SQRT(10/(Wellpath!K167-Wellpath!K166))))</f>
        <v>SING</v>
      </c>
      <c r="E167" s="20">
        <f>IF(D167="SING",0,Model!$W$36*((drdp!B167+drdp!K167)*XYM4E!$B167+(drdp!E167+drdp!N167)*XYM4E!$C167+(drdp!H167+drdp!Q167)*XYM4E!$D167))</f>
        <v>0</v>
      </c>
      <c r="F167" s="20">
        <f>IF(D167="SING",(Wellpath!K168-Wellpath!K166)/2*Model!$W$36,Model!$W$36*((drdp!C167+drdp!L167)*XYM4E!$B167+(drdp!F167+drdp!O167)*XYM4E!$C167+(drdp!I167+drdp!R167)*XYM4E!$D167))</f>
        <v>0</v>
      </c>
      <c r="G167" s="20">
        <f>IF(D167="SING",0,Model!$W$36*((drdp!D167+drdp!M167)*XYM4E!$B167+(drdp!G167+drdp!P167)*XYM4E!$C167+(drdp!J167+drdp!S167)*XYM4E!$D167))</f>
        <v>0</v>
      </c>
      <c r="H167" s="18">
        <f>IF(D167="SING",0,Model!$W$36*((drdp!B167)*XYM4E!$B167+(drdp!E167)*XYM4E!$C167+(drdp!H167)*XYM4E!$D167))</f>
        <v>0</v>
      </c>
      <c r="I167" s="18">
        <f>IF(D167="SING",(Wellpath!K167-Wellpath!K166)/2*Model!$W$36,Model!$W$36*((drdp!C167)*XYM4E!$B167+(drdp!F167)*XYM4E!$C167+(drdp!I167)*XYM4E!$D167))</f>
        <v>0</v>
      </c>
      <c r="J167" s="18">
        <f>IF(D167="SING",0,Model!$W$36*((drdp!D167)*XYM4E!$B167+(drdp!G167)*XYM4E!$C167+(drdp!J167)*XYM4E!$D167))</f>
        <v>0</v>
      </c>
      <c r="K167" s="21">
        <f t="shared" si="35"/>
        <v>1.5011812153540496</v>
      </c>
      <c r="L167" s="21">
        <f t="shared" si="36"/>
        <v>116.86149525126606</v>
      </c>
      <c r="M167" s="21">
        <f t="shared" si="37"/>
        <v>7.7528672678279618</v>
      </c>
      <c r="N167" s="21">
        <f t="shared" si="38"/>
        <v>-4.8372665712055625</v>
      </c>
      <c r="O167" s="21">
        <f t="shared" si="39"/>
        <v>-3.3928151098190487</v>
      </c>
      <c r="P167" s="21">
        <f t="shared" si="40"/>
        <v>10.753135884452714</v>
      </c>
      <c r="Q167" s="19">
        <f t="shared" si="41"/>
        <v>1.5011812153540496</v>
      </c>
      <c r="R167" s="19">
        <f t="shared" si="42"/>
        <v>116.86149525126606</v>
      </c>
      <c r="S167" s="19">
        <f t="shared" si="43"/>
        <v>7.7528672678279618</v>
      </c>
      <c r="T167" s="19">
        <f t="shared" si="44"/>
        <v>-4.8372665712055625</v>
      </c>
      <c r="U167" s="19">
        <f t="shared" si="45"/>
        <v>-3.3928151098190487</v>
      </c>
      <c r="V167" s="19">
        <f t="shared" si="46"/>
        <v>10.753135884452714</v>
      </c>
    </row>
    <row r="168" spans="1:22" x14ac:dyDescent="0.25">
      <c r="A168" s="26">
        <f>Wellpath!E168</f>
        <v>0</v>
      </c>
      <c r="B168" s="22">
        <v>0</v>
      </c>
      <c r="C168" s="22" t="e">
        <f>ABS(COS(Wellpath!$L168))*SIN(Wellpath!$M168)*MAX(1,SQRT(10/(Wellpath!K168-Wellpath!K167)))</f>
        <v>#DIV/0!</v>
      </c>
      <c r="D168" s="22" t="str">
        <f>IF(ABS(Wellpath!$L168)&lt;VerticalInc,"SING",ABS(COS(Wellpath!$L168))*COS(Wellpath!$M168)/SIN(Wellpath!$L168)*MAX(1,SQRT(10/(Wellpath!K168-Wellpath!K167))))</f>
        <v>SING</v>
      </c>
      <c r="E168" s="20">
        <f>IF(D168="SING",0,Model!$W$36*((drdp!B168+drdp!K168)*XYM4E!$B168+(drdp!E168+drdp!N168)*XYM4E!$C168+(drdp!H168+drdp!Q168)*XYM4E!$D168))</f>
        <v>0</v>
      </c>
      <c r="F168" s="20">
        <f>IF(D168="SING",(Wellpath!K169-Wellpath!K167)/2*Model!$W$36,Model!$W$36*((drdp!C168+drdp!L168)*XYM4E!$B168+(drdp!F168+drdp!O168)*XYM4E!$C168+(drdp!I168+drdp!R168)*XYM4E!$D168))</f>
        <v>0</v>
      </c>
      <c r="G168" s="20">
        <f>IF(D168="SING",0,Model!$W$36*((drdp!D168+drdp!M168)*XYM4E!$B168+(drdp!G168+drdp!P168)*XYM4E!$C168+(drdp!J168+drdp!S168)*XYM4E!$D168))</f>
        <v>0</v>
      </c>
      <c r="H168" s="18">
        <f>IF(D168="SING",0,Model!$W$36*((drdp!B168)*XYM4E!$B168+(drdp!E168)*XYM4E!$C168+(drdp!H168)*XYM4E!$D168))</f>
        <v>0</v>
      </c>
      <c r="I168" s="18">
        <f>IF(D168="SING",(Wellpath!K168-Wellpath!K167)/2*Model!$W$36,Model!$W$36*((drdp!C168)*XYM4E!$B168+(drdp!F168)*XYM4E!$C168+(drdp!I168)*XYM4E!$D168))</f>
        <v>0</v>
      </c>
      <c r="J168" s="18">
        <f>IF(D168="SING",0,Model!$W$36*((drdp!D168)*XYM4E!$B168+(drdp!G168)*XYM4E!$C168+(drdp!J168)*XYM4E!$D168))</f>
        <v>0</v>
      </c>
      <c r="K168" s="21">
        <f t="shared" si="35"/>
        <v>1.5011812153540496</v>
      </c>
      <c r="L168" s="21">
        <f t="shared" si="36"/>
        <v>116.86149525126606</v>
      </c>
      <c r="M168" s="21">
        <f t="shared" si="37"/>
        <v>7.7528672678279618</v>
      </c>
      <c r="N168" s="21">
        <f t="shared" si="38"/>
        <v>-4.8372665712055625</v>
      </c>
      <c r="O168" s="21">
        <f t="shared" si="39"/>
        <v>-3.3928151098190487</v>
      </c>
      <c r="P168" s="21">
        <f t="shared" si="40"/>
        <v>10.753135884452714</v>
      </c>
      <c r="Q168" s="19">
        <f t="shared" si="41"/>
        <v>1.5011812153540496</v>
      </c>
      <c r="R168" s="19">
        <f t="shared" si="42"/>
        <v>116.86149525126606</v>
      </c>
      <c r="S168" s="19">
        <f t="shared" si="43"/>
        <v>7.7528672678279618</v>
      </c>
      <c r="T168" s="19">
        <f t="shared" si="44"/>
        <v>-4.8372665712055625</v>
      </c>
      <c r="U168" s="19">
        <f t="shared" si="45"/>
        <v>-3.3928151098190487</v>
      </c>
      <c r="V168" s="19">
        <f t="shared" si="46"/>
        <v>10.753135884452714</v>
      </c>
    </row>
    <row r="169" spans="1:22" x14ac:dyDescent="0.25">
      <c r="A169" s="26">
        <f>Wellpath!E169</f>
        <v>0</v>
      </c>
      <c r="B169" s="22">
        <v>0</v>
      </c>
      <c r="C169" s="22" t="e">
        <f>ABS(COS(Wellpath!$L169))*SIN(Wellpath!$M169)*MAX(1,SQRT(10/(Wellpath!K169-Wellpath!K168)))</f>
        <v>#DIV/0!</v>
      </c>
      <c r="D169" s="22" t="str">
        <f>IF(ABS(Wellpath!$L169)&lt;VerticalInc,"SING",ABS(COS(Wellpath!$L169))*COS(Wellpath!$M169)/SIN(Wellpath!$L169)*MAX(1,SQRT(10/(Wellpath!K169-Wellpath!K168))))</f>
        <v>SING</v>
      </c>
      <c r="E169" s="20">
        <f>IF(D169="SING",0,Model!$W$36*((drdp!B169+drdp!K169)*XYM4E!$B169+(drdp!E169+drdp!N169)*XYM4E!$C169+(drdp!H169+drdp!Q169)*XYM4E!$D169))</f>
        <v>0</v>
      </c>
      <c r="F169" s="20">
        <f>IF(D169="SING",(Wellpath!K170-Wellpath!K168)/2*Model!$W$36,Model!$W$36*((drdp!C169+drdp!L169)*XYM4E!$B169+(drdp!F169+drdp!O169)*XYM4E!$C169+(drdp!I169+drdp!R169)*XYM4E!$D169))</f>
        <v>0</v>
      </c>
      <c r="G169" s="20">
        <f>IF(D169="SING",0,Model!$W$36*((drdp!D169+drdp!M169)*XYM4E!$B169+(drdp!G169+drdp!P169)*XYM4E!$C169+(drdp!J169+drdp!S169)*XYM4E!$D169))</f>
        <v>0</v>
      </c>
      <c r="H169" s="18">
        <f>IF(D169="SING",0,Model!$W$36*((drdp!B169)*XYM4E!$B169+(drdp!E169)*XYM4E!$C169+(drdp!H169)*XYM4E!$D169))</f>
        <v>0</v>
      </c>
      <c r="I169" s="18">
        <f>IF(D169="SING",(Wellpath!K169-Wellpath!K168)/2*Model!$W$36,Model!$W$36*((drdp!C169)*XYM4E!$B169+(drdp!F169)*XYM4E!$C169+(drdp!I169)*XYM4E!$D169))</f>
        <v>0</v>
      </c>
      <c r="J169" s="18">
        <f>IF(D169="SING",0,Model!$W$36*((drdp!D169)*XYM4E!$B169+(drdp!G169)*XYM4E!$C169+(drdp!J169)*XYM4E!$D169))</f>
        <v>0</v>
      </c>
      <c r="K169" s="21">
        <f t="shared" si="35"/>
        <v>1.5011812153540496</v>
      </c>
      <c r="L169" s="21">
        <f t="shared" si="36"/>
        <v>116.86149525126606</v>
      </c>
      <c r="M169" s="21">
        <f t="shared" si="37"/>
        <v>7.7528672678279618</v>
      </c>
      <c r="N169" s="21">
        <f t="shared" si="38"/>
        <v>-4.8372665712055625</v>
      </c>
      <c r="O169" s="21">
        <f t="shared" si="39"/>
        <v>-3.3928151098190487</v>
      </c>
      <c r="P169" s="21">
        <f t="shared" si="40"/>
        <v>10.753135884452714</v>
      </c>
      <c r="Q169" s="19">
        <f t="shared" si="41"/>
        <v>1.5011812153540496</v>
      </c>
      <c r="R169" s="19">
        <f t="shared" si="42"/>
        <v>116.86149525126606</v>
      </c>
      <c r="S169" s="19">
        <f t="shared" si="43"/>
        <v>7.7528672678279618</v>
      </c>
      <c r="T169" s="19">
        <f t="shared" si="44"/>
        <v>-4.8372665712055625</v>
      </c>
      <c r="U169" s="19">
        <f t="shared" si="45"/>
        <v>-3.3928151098190487</v>
      </c>
      <c r="V169" s="19">
        <f t="shared" si="46"/>
        <v>10.753135884452714</v>
      </c>
    </row>
    <row r="170" spans="1:22" x14ac:dyDescent="0.25">
      <c r="A170" s="26">
        <f>Wellpath!E170</f>
        <v>0</v>
      </c>
      <c r="B170" s="22">
        <v>0</v>
      </c>
      <c r="C170" s="22" t="e">
        <f>ABS(COS(Wellpath!$L170))*SIN(Wellpath!$M170)*MAX(1,SQRT(10/(Wellpath!K170-Wellpath!K169)))</f>
        <v>#DIV/0!</v>
      </c>
      <c r="D170" s="22" t="str">
        <f>IF(ABS(Wellpath!$L170)&lt;VerticalInc,"SING",ABS(COS(Wellpath!$L170))*COS(Wellpath!$M170)/SIN(Wellpath!$L170)*MAX(1,SQRT(10/(Wellpath!K170-Wellpath!K169))))</f>
        <v>SING</v>
      </c>
      <c r="E170" s="20">
        <f>IF(D170="SING",0,Model!$W$36*((drdp!B170+drdp!K170)*XYM4E!$B170+(drdp!E170+drdp!N170)*XYM4E!$C170+(drdp!H170+drdp!Q170)*XYM4E!$D170))</f>
        <v>0</v>
      </c>
      <c r="F170" s="20">
        <f>IF(D170="SING",(Wellpath!K171-Wellpath!K169)/2*Model!$W$36,Model!$W$36*((drdp!C170+drdp!L170)*XYM4E!$B170+(drdp!F170+drdp!O170)*XYM4E!$C170+(drdp!I170+drdp!R170)*XYM4E!$D170))</f>
        <v>0</v>
      </c>
      <c r="G170" s="20">
        <f>IF(D170="SING",0,Model!$W$36*((drdp!D170+drdp!M170)*XYM4E!$B170+(drdp!G170+drdp!P170)*XYM4E!$C170+(drdp!J170+drdp!S170)*XYM4E!$D170))</f>
        <v>0</v>
      </c>
      <c r="H170" s="18">
        <f>IF(D170="SING",0,Model!$W$36*((drdp!B170)*XYM4E!$B170+(drdp!E170)*XYM4E!$C170+(drdp!H170)*XYM4E!$D170))</f>
        <v>0</v>
      </c>
      <c r="I170" s="18">
        <f>IF(D170="SING",(Wellpath!K170-Wellpath!K169)/2*Model!$W$36,Model!$W$36*((drdp!C170)*XYM4E!$B170+(drdp!F170)*XYM4E!$C170+(drdp!I170)*XYM4E!$D170))</f>
        <v>0</v>
      </c>
      <c r="J170" s="18">
        <f>IF(D170="SING",0,Model!$W$36*((drdp!D170)*XYM4E!$B170+(drdp!G170)*XYM4E!$C170+(drdp!J170)*XYM4E!$D170))</f>
        <v>0</v>
      </c>
      <c r="K170" s="21">
        <f t="shared" si="35"/>
        <v>1.5011812153540496</v>
      </c>
      <c r="L170" s="21">
        <f t="shared" si="36"/>
        <v>116.86149525126606</v>
      </c>
      <c r="M170" s="21">
        <f t="shared" si="37"/>
        <v>7.7528672678279618</v>
      </c>
      <c r="N170" s="21">
        <f t="shared" si="38"/>
        <v>-4.8372665712055625</v>
      </c>
      <c r="O170" s="21">
        <f t="shared" si="39"/>
        <v>-3.3928151098190487</v>
      </c>
      <c r="P170" s="21">
        <f t="shared" si="40"/>
        <v>10.753135884452714</v>
      </c>
      <c r="Q170" s="19">
        <f t="shared" si="41"/>
        <v>1.5011812153540496</v>
      </c>
      <c r="R170" s="19">
        <f t="shared" si="42"/>
        <v>116.86149525126606</v>
      </c>
      <c r="S170" s="19">
        <f t="shared" si="43"/>
        <v>7.7528672678279618</v>
      </c>
      <c r="T170" s="19">
        <f t="shared" si="44"/>
        <v>-4.8372665712055625</v>
      </c>
      <c r="U170" s="19">
        <f t="shared" si="45"/>
        <v>-3.3928151098190487</v>
      </c>
      <c r="V170" s="19">
        <f t="shared" si="46"/>
        <v>10.753135884452714</v>
      </c>
    </row>
    <row r="171" spans="1:22" x14ac:dyDescent="0.25">
      <c r="A171" s="26">
        <f>Wellpath!E171</f>
        <v>0</v>
      </c>
      <c r="B171" s="22">
        <v>0</v>
      </c>
      <c r="C171" s="22" t="e">
        <f>ABS(COS(Wellpath!$L171))*SIN(Wellpath!$M171)*MAX(1,SQRT(10/(Wellpath!K171-Wellpath!K170)))</f>
        <v>#DIV/0!</v>
      </c>
      <c r="D171" s="22" t="str">
        <f>IF(ABS(Wellpath!$L171)&lt;VerticalInc,"SING",ABS(COS(Wellpath!$L171))*COS(Wellpath!$M171)/SIN(Wellpath!$L171)*MAX(1,SQRT(10/(Wellpath!K171-Wellpath!K170))))</f>
        <v>SING</v>
      </c>
      <c r="E171" s="20">
        <f>IF(D171="SING",0,Model!$W$36*((drdp!B171+drdp!K171)*XYM4E!$B171+(drdp!E171+drdp!N171)*XYM4E!$C171+(drdp!H171+drdp!Q171)*XYM4E!$D171))</f>
        <v>0</v>
      </c>
      <c r="F171" s="20">
        <f>IF(D171="SING",(Wellpath!K172-Wellpath!K170)/2*Model!$W$36,Model!$W$36*((drdp!C171+drdp!L171)*XYM4E!$B171+(drdp!F171+drdp!O171)*XYM4E!$C171+(drdp!I171+drdp!R171)*XYM4E!$D171))</f>
        <v>0</v>
      </c>
      <c r="G171" s="20">
        <f>IF(D171="SING",0,Model!$W$36*((drdp!D171+drdp!M171)*XYM4E!$B171+(drdp!G171+drdp!P171)*XYM4E!$C171+(drdp!J171+drdp!S171)*XYM4E!$D171))</f>
        <v>0</v>
      </c>
      <c r="H171" s="18">
        <f>IF(D171="SING",0,Model!$W$36*((drdp!B171)*XYM4E!$B171+(drdp!E171)*XYM4E!$C171+(drdp!H171)*XYM4E!$D171))</f>
        <v>0</v>
      </c>
      <c r="I171" s="18">
        <f>IF(D171="SING",(Wellpath!K171-Wellpath!K170)/2*Model!$W$36,Model!$W$36*((drdp!C171)*XYM4E!$B171+(drdp!F171)*XYM4E!$C171+(drdp!I171)*XYM4E!$D171))</f>
        <v>0</v>
      </c>
      <c r="J171" s="18">
        <f>IF(D171="SING",0,Model!$W$36*((drdp!D171)*XYM4E!$B171+(drdp!G171)*XYM4E!$C171+(drdp!J171)*XYM4E!$D171))</f>
        <v>0</v>
      </c>
      <c r="K171" s="21">
        <f t="shared" si="35"/>
        <v>1.5011812153540496</v>
      </c>
      <c r="L171" s="21">
        <f t="shared" si="36"/>
        <v>116.86149525126606</v>
      </c>
      <c r="M171" s="21">
        <f t="shared" si="37"/>
        <v>7.7528672678279618</v>
      </c>
      <c r="N171" s="21">
        <f t="shared" si="38"/>
        <v>-4.8372665712055625</v>
      </c>
      <c r="O171" s="21">
        <f t="shared" si="39"/>
        <v>-3.3928151098190487</v>
      </c>
      <c r="P171" s="21">
        <f t="shared" si="40"/>
        <v>10.753135884452714</v>
      </c>
      <c r="Q171" s="19">
        <f t="shared" si="41"/>
        <v>1.5011812153540496</v>
      </c>
      <c r="R171" s="19">
        <f t="shared" si="42"/>
        <v>116.86149525126606</v>
      </c>
      <c r="S171" s="19">
        <f t="shared" si="43"/>
        <v>7.7528672678279618</v>
      </c>
      <c r="T171" s="19">
        <f t="shared" si="44"/>
        <v>-4.8372665712055625</v>
      </c>
      <c r="U171" s="19">
        <f t="shared" si="45"/>
        <v>-3.3928151098190487</v>
      </c>
      <c r="V171" s="19">
        <f t="shared" si="46"/>
        <v>10.753135884452714</v>
      </c>
    </row>
    <row r="172" spans="1:22" x14ac:dyDescent="0.25">
      <c r="A172" s="26">
        <f>Wellpath!E172</f>
        <v>0</v>
      </c>
      <c r="B172" s="22">
        <v>0</v>
      </c>
      <c r="C172" s="22" t="e">
        <f>ABS(COS(Wellpath!$L172))*SIN(Wellpath!$M172)*MAX(1,SQRT(10/(Wellpath!K172-Wellpath!K171)))</f>
        <v>#DIV/0!</v>
      </c>
      <c r="D172" s="22" t="str">
        <f>IF(ABS(Wellpath!$L172)&lt;VerticalInc,"SING",ABS(COS(Wellpath!$L172))*COS(Wellpath!$M172)/SIN(Wellpath!$L172)*MAX(1,SQRT(10/(Wellpath!K172-Wellpath!K171))))</f>
        <v>SING</v>
      </c>
      <c r="E172" s="20">
        <f>IF(D172="SING",0,Model!$W$36*((drdp!B172+drdp!K172)*XYM4E!$B172+(drdp!E172+drdp!N172)*XYM4E!$C172+(drdp!H172+drdp!Q172)*XYM4E!$D172))</f>
        <v>0</v>
      </c>
      <c r="F172" s="20">
        <f>IF(D172="SING",(Wellpath!K173-Wellpath!K171)/2*Model!$W$36,Model!$W$36*((drdp!C172+drdp!L172)*XYM4E!$B172+(drdp!F172+drdp!O172)*XYM4E!$C172+(drdp!I172+drdp!R172)*XYM4E!$D172))</f>
        <v>0</v>
      </c>
      <c r="G172" s="20">
        <f>IF(D172="SING",0,Model!$W$36*((drdp!D172+drdp!M172)*XYM4E!$B172+(drdp!G172+drdp!P172)*XYM4E!$C172+(drdp!J172+drdp!S172)*XYM4E!$D172))</f>
        <v>0</v>
      </c>
      <c r="H172" s="18">
        <f>IF(D172="SING",0,Model!$W$36*((drdp!B172)*XYM4E!$B172+(drdp!E172)*XYM4E!$C172+(drdp!H172)*XYM4E!$D172))</f>
        <v>0</v>
      </c>
      <c r="I172" s="18">
        <f>IF(D172="SING",(Wellpath!K172-Wellpath!K171)/2*Model!$W$36,Model!$W$36*((drdp!C172)*XYM4E!$B172+(drdp!F172)*XYM4E!$C172+(drdp!I172)*XYM4E!$D172))</f>
        <v>0</v>
      </c>
      <c r="J172" s="18">
        <f>IF(D172="SING",0,Model!$W$36*((drdp!D172)*XYM4E!$B172+(drdp!G172)*XYM4E!$C172+(drdp!J172)*XYM4E!$D172))</f>
        <v>0</v>
      </c>
      <c r="K172" s="21">
        <f t="shared" si="35"/>
        <v>1.5011812153540496</v>
      </c>
      <c r="L172" s="21">
        <f t="shared" si="36"/>
        <v>116.86149525126606</v>
      </c>
      <c r="M172" s="21">
        <f t="shared" si="37"/>
        <v>7.7528672678279618</v>
      </c>
      <c r="N172" s="21">
        <f t="shared" si="38"/>
        <v>-4.8372665712055625</v>
      </c>
      <c r="O172" s="21">
        <f t="shared" si="39"/>
        <v>-3.3928151098190487</v>
      </c>
      <c r="P172" s="21">
        <f t="shared" si="40"/>
        <v>10.753135884452714</v>
      </c>
      <c r="Q172" s="19">
        <f t="shared" si="41"/>
        <v>1.5011812153540496</v>
      </c>
      <c r="R172" s="19">
        <f t="shared" si="42"/>
        <v>116.86149525126606</v>
      </c>
      <c r="S172" s="19">
        <f t="shared" si="43"/>
        <v>7.7528672678279618</v>
      </c>
      <c r="T172" s="19">
        <f t="shared" si="44"/>
        <v>-4.8372665712055625</v>
      </c>
      <c r="U172" s="19">
        <f t="shared" si="45"/>
        <v>-3.3928151098190487</v>
      </c>
      <c r="V172" s="19">
        <f t="shared" si="46"/>
        <v>10.753135884452714</v>
      </c>
    </row>
    <row r="173" spans="1:22" x14ac:dyDescent="0.25">
      <c r="A173" s="26">
        <f>Wellpath!E173</f>
        <v>0</v>
      </c>
      <c r="B173" s="22">
        <v>0</v>
      </c>
      <c r="C173" s="22" t="e">
        <f>ABS(COS(Wellpath!$L173))*SIN(Wellpath!$M173)*MAX(1,SQRT(10/(Wellpath!K173-Wellpath!K172)))</f>
        <v>#DIV/0!</v>
      </c>
      <c r="D173" s="22" t="str">
        <f>IF(ABS(Wellpath!$L173)&lt;VerticalInc,"SING",ABS(COS(Wellpath!$L173))*COS(Wellpath!$M173)/SIN(Wellpath!$L173)*MAX(1,SQRT(10/(Wellpath!K173-Wellpath!K172))))</f>
        <v>SING</v>
      </c>
      <c r="E173" s="20">
        <f>IF(D173="SING",0,Model!$W$36*((drdp!B173+drdp!K173)*XYM4E!$B173+(drdp!E173+drdp!N173)*XYM4E!$C173+(drdp!H173+drdp!Q173)*XYM4E!$D173))</f>
        <v>0</v>
      </c>
      <c r="F173" s="20">
        <f>IF(D173="SING",(Wellpath!K174-Wellpath!K172)/2*Model!$W$36,Model!$W$36*((drdp!C173+drdp!L173)*XYM4E!$B173+(drdp!F173+drdp!O173)*XYM4E!$C173+(drdp!I173+drdp!R173)*XYM4E!$D173))</f>
        <v>0</v>
      </c>
      <c r="G173" s="20">
        <f>IF(D173="SING",0,Model!$W$36*((drdp!D173+drdp!M173)*XYM4E!$B173+(drdp!G173+drdp!P173)*XYM4E!$C173+(drdp!J173+drdp!S173)*XYM4E!$D173))</f>
        <v>0</v>
      </c>
      <c r="H173" s="18">
        <f>IF(D173="SING",0,Model!$W$36*((drdp!B173)*XYM4E!$B173+(drdp!E173)*XYM4E!$C173+(drdp!H173)*XYM4E!$D173))</f>
        <v>0</v>
      </c>
      <c r="I173" s="18">
        <f>IF(D173="SING",(Wellpath!K173-Wellpath!K172)/2*Model!$W$36,Model!$W$36*((drdp!C173)*XYM4E!$B173+(drdp!F173)*XYM4E!$C173+(drdp!I173)*XYM4E!$D173))</f>
        <v>0</v>
      </c>
      <c r="J173" s="18">
        <f>IF(D173="SING",0,Model!$W$36*((drdp!D173)*XYM4E!$B173+(drdp!G173)*XYM4E!$C173+(drdp!J173)*XYM4E!$D173))</f>
        <v>0</v>
      </c>
      <c r="K173" s="21">
        <f t="shared" si="35"/>
        <v>1.5011812153540496</v>
      </c>
      <c r="L173" s="21">
        <f t="shared" si="36"/>
        <v>116.86149525126606</v>
      </c>
      <c r="M173" s="21">
        <f t="shared" si="37"/>
        <v>7.7528672678279618</v>
      </c>
      <c r="N173" s="21">
        <f t="shared" si="38"/>
        <v>-4.8372665712055625</v>
      </c>
      <c r="O173" s="21">
        <f t="shared" si="39"/>
        <v>-3.3928151098190487</v>
      </c>
      <c r="P173" s="21">
        <f t="shared" si="40"/>
        <v>10.753135884452714</v>
      </c>
      <c r="Q173" s="19">
        <f t="shared" si="41"/>
        <v>1.5011812153540496</v>
      </c>
      <c r="R173" s="19">
        <f t="shared" si="42"/>
        <v>116.86149525126606</v>
      </c>
      <c r="S173" s="19">
        <f t="shared" si="43"/>
        <v>7.7528672678279618</v>
      </c>
      <c r="T173" s="19">
        <f t="shared" si="44"/>
        <v>-4.8372665712055625</v>
      </c>
      <c r="U173" s="19">
        <f t="shared" si="45"/>
        <v>-3.3928151098190487</v>
      </c>
      <c r="V173" s="19">
        <f t="shared" si="46"/>
        <v>10.753135884452714</v>
      </c>
    </row>
    <row r="174" spans="1:22" x14ac:dyDescent="0.25">
      <c r="A174" s="26">
        <f>Wellpath!E174</f>
        <v>0</v>
      </c>
      <c r="B174" s="22">
        <v>0</v>
      </c>
      <c r="C174" s="22" t="e">
        <f>ABS(COS(Wellpath!$L174))*SIN(Wellpath!$M174)*MAX(1,SQRT(10/(Wellpath!K174-Wellpath!K173)))</f>
        <v>#DIV/0!</v>
      </c>
      <c r="D174" s="22" t="str">
        <f>IF(ABS(Wellpath!$L174)&lt;VerticalInc,"SING",ABS(COS(Wellpath!$L174))*COS(Wellpath!$M174)/SIN(Wellpath!$L174)*MAX(1,SQRT(10/(Wellpath!K174-Wellpath!K173))))</f>
        <v>SING</v>
      </c>
      <c r="E174" s="20">
        <f>IF(D174="SING",0,Model!$W$36*((drdp!B174+drdp!K174)*XYM4E!$B174+(drdp!E174+drdp!N174)*XYM4E!$C174+(drdp!H174+drdp!Q174)*XYM4E!$D174))</f>
        <v>0</v>
      </c>
      <c r="F174" s="20">
        <f>IF(D174="SING",(Wellpath!K175-Wellpath!K173)/2*Model!$W$36,Model!$W$36*((drdp!C174+drdp!L174)*XYM4E!$B174+(drdp!F174+drdp!O174)*XYM4E!$C174+(drdp!I174+drdp!R174)*XYM4E!$D174))</f>
        <v>0</v>
      </c>
      <c r="G174" s="20">
        <f>IF(D174="SING",0,Model!$W$36*((drdp!D174+drdp!M174)*XYM4E!$B174+(drdp!G174+drdp!P174)*XYM4E!$C174+(drdp!J174+drdp!S174)*XYM4E!$D174))</f>
        <v>0</v>
      </c>
      <c r="H174" s="18">
        <f>IF(D174="SING",0,Model!$W$36*((drdp!B174)*XYM4E!$B174+(drdp!E174)*XYM4E!$C174+(drdp!H174)*XYM4E!$D174))</f>
        <v>0</v>
      </c>
      <c r="I174" s="18">
        <f>IF(D174="SING",(Wellpath!K174-Wellpath!K173)/2*Model!$W$36,Model!$W$36*((drdp!C174)*XYM4E!$B174+(drdp!F174)*XYM4E!$C174+(drdp!I174)*XYM4E!$D174))</f>
        <v>0</v>
      </c>
      <c r="J174" s="18">
        <f>IF(D174="SING",0,Model!$W$36*((drdp!D174)*XYM4E!$B174+(drdp!G174)*XYM4E!$C174+(drdp!J174)*XYM4E!$D174))</f>
        <v>0</v>
      </c>
      <c r="K174" s="21">
        <f t="shared" si="35"/>
        <v>1.5011812153540496</v>
      </c>
      <c r="L174" s="21">
        <f t="shared" si="36"/>
        <v>116.86149525126606</v>
      </c>
      <c r="M174" s="21">
        <f t="shared" si="37"/>
        <v>7.7528672678279618</v>
      </c>
      <c r="N174" s="21">
        <f t="shared" si="38"/>
        <v>-4.8372665712055625</v>
      </c>
      <c r="O174" s="21">
        <f t="shared" si="39"/>
        <v>-3.3928151098190487</v>
      </c>
      <c r="P174" s="21">
        <f t="shared" si="40"/>
        <v>10.753135884452714</v>
      </c>
      <c r="Q174" s="19">
        <f t="shared" si="41"/>
        <v>1.5011812153540496</v>
      </c>
      <c r="R174" s="19">
        <f t="shared" si="42"/>
        <v>116.86149525126606</v>
      </c>
      <c r="S174" s="19">
        <f t="shared" si="43"/>
        <v>7.7528672678279618</v>
      </c>
      <c r="T174" s="19">
        <f t="shared" si="44"/>
        <v>-4.8372665712055625</v>
      </c>
      <c r="U174" s="19">
        <f t="shared" si="45"/>
        <v>-3.3928151098190487</v>
      </c>
      <c r="V174" s="19">
        <f t="shared" si="46"/>
        <v>10.753135884452714</v>
      </c>
    </row>
    <row r="175" spans="1:22" x14ac:dyDescent="0.25">
      <c r="A175" s="26">
        <f>Wellpath!E175</f>
        <v>0</v>
      </c>
      <c r="B175" s="22">
        <v>0</v>
      </c>
      <c r="C175" s="22" t="e">
        <f>ABS(COS(Wellpath!$L175))*SIN(Wellpath!$M175)*MAX(1,SQRT(10/(Wellpath!K175-Wellpath!K174)))</f>
        <v>#DIV/0!</v>
      </c>
      <c r="D175" s="22" t="str">
        <f>IF(ABS(Wellpath!$L175)&lt;VerticalInc,"SING",ABS(COS(Wellpath!$L175))*COS(Wellpath!$M175)/SIN(Wellpath!$L175)*MAX(1,SQRT(10/(Wellpath!K175-Wellpath!K174))))</f>
        <v>SING</v>
      </c>
      <c r="E175" s="20">
        <f>IF(D175="SING",0,Model!$W$36*((drdp!B175+drdp!K175)*XYM4E!$B175+(drdp!E175+drdp!N175)*XYM4E!$C175+(drdp!H175+drdp!Q175)*XYM4E!$D175))</f>
        <v>0</v>
      </c>
      <c r="F175" s="20">
        <f>IF(D175="SING",(Wellpath!K176-Wellpath!K174)/2*Model!$W$36,Model!$W$36*((drdp!C175+drdp!L175)*XYM4E!$B175+(drdp!F175+drdp!O175)*XYM4E!$C175+(drdp!I175+drdp!R175)*XYM4E!$D175))</f>
        <v>0</v>
      </c>
      <c r="G175" s="20">
        <f>IF(D175="SING",0,Model!$W$36*((drdp!D175+drdp!M175)*XYM4E!$B175+(drdp!G175+drdp!P175)*XYM4E!$C175+(drdp!J175+drdp!S175)*XYM4E!$D175))</f>
        <v>0</v>
      </c>
      <c r="H175" s="18">
        <f>IF(D175="SING",0,Model!$W$36*((drdp!B175)*XYM4E!$B175+(drdp!E175)*XYM4E!$C175+(drdp!H175)*XYM4E!$D175))</f>
        <v>0</v>
      </c>
      <c r="I175" s="18">
        <f>IF(D175="SING",(Wellpath!K175-Wellpath!K174)/2*Model!$W$36,Model!$W$36*((drdp!C175)*XYM4E!$B175+(drdp!F175)*XYM4E!$C175+(drdp!I175)*XYM4E!$D175))</f>
        <v>0</v>
      </c>
      <c r="J175" s="18">
        <f>IF(D175="SING",0,Model!$W$36*((drdp!D175)*XYM4E!$B175+(drdp!G175)*XYM4E!$C175+(drdp!J175)*XYM4E!$D175))</f>
        <v>0</v>
      </c>
      <c r="K175" s="21">
        <f t="shared" si="35"/>
        <v>1.5011812153540496</v>
      </c>
      <c r="L175" s="21">
        <f t="shared" si="36"/>
        <v>116.86149525126606</v>
      </c>
      <c r="M175" s="21">
        <f t="shared" si="37"/>
        <v>7.7528672678279618</v>
      </c>
      <c r="N175" s="21">
        <f t="shared" si="38"/>
        <v>-4.8372665712055625</v>
      </c>
      <c r="O175" s="21">
        <f t="shared" si="39"/>
        <v>-3.3928151098190487</v>
      </c>
      <c r="P175" s="21">
        <f t="shared" si="40"/>
        <v>10.753135884452714</v>
      </c>
      <c r="Q175" s="19">
        <f t="shared" si="41"/>
        <v>1.5011812153540496</v>
      </c>
      <c r="R175" s="19">
        <f t="shared" si="42"/>
        <v>116.86149525126606</v>
      </c>
      <c r="S175" s="19">
        <f t="shared" si="43"/>
        <v>7.7528672678279618</v>
      </c>
      <c r="T175" s="19">
        <f t="shared" si="44"/>
        <v>-4.8372665712055625</v>
      </c>
      <c r="U175" s="19">
        <f t="shared" si="45"/>
        <v>-3.3928151098190487</v>
      </c>
      <c r="V175" s="19">
        <f t="shared" si="46"/>
        <v>10.753135884452714</v>
      </c>
    </row>
    <row r="176" spans="1:22" x14ac:dyDescent="0.25">
      <c r="A176" s="26">
        <f>Wellpath!E176</f>
        <v>0</v>
      </c>
      <c r="B176" s="22">
        <v>0</v>
      </c>
      <c r="C176" s="22" t="e">
        <f>ABS(COS(Wellpath!$L176))*SIN(Wellpath!$M176)*MAX(1,SQRT(10/(Wellpath!K176-Wellpath!K175)))</f>
        <v>#DIV/0!</v>
      </c>
      <c r="D176" s="22" t="str">
        <f>IF(ABS(Wellpath!$L176)&lt;VerticalInc,"SING",ABS(COS(Wellpath!$L176))*COS(Wellpath!$M176)/SIN(Wellpath!$L176)*MAX(1,SQRT(10/(Wellpath!K176-Wellpath!K175))))</f>
        <v>SING</v>
      </c>
      <c r="E176" s="20">
        <f>IF(D176="SING",0,Model!$W$36*((drdp!B176+drdp!K176)*XYM4E!$B176+(drdp!E176+drdp!N176)*XYM4E!$C176+(drdp!H176+drdp!Q176)*XYM4E!$D176))</f>
        <v>0</v>
      </c>
      <c r="F176" s="20">
        <f>IF(D176="SING",(Wellpath!K177-Wellpath!K175)/2*Model!$W$36,Model!$W$36*((drdp!C176+drdp!L176)*XYM4E!$B176+(drdp!F176+drdp!O176)*XYM4E!$C176+(drdp!I176+drdp!R176)*XYM4E!$D176))</f>
        <v>0</v>
      </c>
      <c r="G176" s="20">
        <f>IF(D176="SING",0,Model!$W$36*((drdp!D176+drdp!M176)*XYM4E!$B176+(drdp!G176+drdp!P176)*XYM4E!$C176+(drdp!J176+drdp!S176)*XYM4E!$D176))</f>
        <v>0</v>
      </c>
      <c r="H176" s="18">
        <f>IF(D176="SING",0,Model!$W$36*((drdp!B176)*XYM4E!$B176+(drdp!E176)*XYM4E!$C176+(drdp!H176)*XYM4E!$D176))</f>
        <v>0</v>
      </c>
      <c r="I176" s="18">
        <f>IF(D176="SING",(Wellpath!K176-Wellpath!K175)/2*Model!$W$36,Model!$W$36*((drdp!C176)*XYM4E!$B176+(drdp!F176)*XYM4E!$C176+(drdp!I176)*XYM4E!$D176))</f>
        <v>0</v>
      </c>
      <c r="J176" s="18">
        <f>IF(D176="SING",0,Model!$W$36*((drdp!D176)*XYM4E!$B176+(drdp!G176)*XYM4E!$C176+(drdp!J176)*XYM4E!$D176))</f>
        <v>0</v>
      </c>
      <c r="K176" s="21">
        <f t="shared" si="35"/>
        <v>1.5011812153540496</v>
      </c>
      <c r="L176" s="21">
        <f t="shared" si="36"/>
        <v>116.86149525126606</v>
      </c>
      <c r="M176" s="21">
        <f t="shared" si="37"/>
        <v>7.7528672678279618</v>
      </c>
      <c r="N176" s="21">
        <f t="shared" si="38"/>
        <v>-4.8372665712055625</v>
      </c>
      <c r="O176" s="21">
        <f t="shared" si="39"/>
        <v>-3.3928151098190487</v>
      </c>
      <c r="P176" s="21">
        <f t="shared" si="40"/>
        <v>10.753135884452714</v>
      </c>
      <c r="Q176" s="19">
        <f t="shared" si="41"/>
        <v>1.5011812153540496</v>
      </c>
      <c r="R176" s="19">
        <f t="shared" si="42"/>
        <v>116.86149525126606</v>
      </c>
      <c r="S176" s="19">
        <f t="shared" si="43"/>
        <v>7.7528672678279618</v>
      </c>
      <c r="T176" s="19">
        <f t="shared" si="44"/>
        <v>-4.8372665712055625</v>
      </c>
      <c r="U176" s="19">
        <f t="shared" si="45"/>
        <v>-3.3928151098190487</v>
      </c>
      <c r="V176" s="19">
        <f t="shared" si="46"/>
        <v>10.753135884452714</v>
      </c>
    </row>
    <row r="177" spans="1:22" x14ac:dyDescent="0.25">
      <c r="A177" s="26">
        <f>Wellpath!E177</f>
        <v>0</v>
      </c>
      <c r="B177" s="22">
        <v>0</v>
      </c>
      <c r="C177" s="22" t="e">
        <f>ABS(COS(Wellpath!$L177))*SIN(Wellpath!$M177)*MAX(1,SQRT(10/(Wellpath!K177-Wellpath!K176)))</f>
        <v>#DIV/0!</v>
      </c>
      <c r="D177" s="22" t="str">
        <f>IF(ABS(Wellpath!$L177)&lt;VerticalInc,"SING",ABS(COS(Wellpath!$L177))*COS(Wellpath!$M177)/SIN(Wellpath!$L177)*MAX(1,SQRT(10/(Wellpath!K177-Wellpath!K176))))</f>
        <v>SING</v>
      </c>
      <c r="E177" s="20">
        <f>IF(D177="SING",0,Model!$W$36*((drdp!B177+drdp!K177)*XYM4E!$B177+(drdp!E177+drdp!N177)*XYM4E!$C177+(drdp!H177+drdp!Q177)*XYM4E!$D177))</f>
        <v>0</v>
      </c>
      <c r="F177" s="20">
        <f>IF(D177="SING",(Wellpath!K178-Wellpath!K176)/2*Model!$W$36,Model!$W$36*((drdp!C177+drdp!L177)*XYM4E!$B177+(drdp!F177+drdp!O177)*XYM4E!$C177+(drdp!I177+drdp!R177)*XYM4E!$D177))</f>
        <v>0</v>
      </c>
      <c r="G177" s="20">
        <f>IF(D177="SING",0,Model!$W$36*((drdp!D177+drdp!M177)*XYM4E!$B177+(drdp!G177+drdp!P177)*XYM4E!$C177+(drdp!J177+drdp!S177)*XYM4E!$D177))</f>
        <v>0</v>
      </c>
      <c r="H177" s="18">
        <f>IF(D177="SING",0,Model!$W$36*((drdp!B177)*XYM4E!$B177+(drdp!E177)*XYM4E!$C177+(drdp!H177)*XYM4E!$D177))</f>
        <v>0</v>
      </c>
      <c r="I177" s="18">
        <f>IF(D177="SING",(Wellpath!K177-Wellpath!K176)/2*Model!$W$36,Model!$W$36*((drdp!C177)*XYM4E!$B177+(drdp!F177)*XYM4E!$C177+(drdp!I177)*XYM4E!$D177))</f>
        <v>0</v>
      </c>
      <c r="J177" s="18">
        <f>IF(D177="SING",0,Model!$W$36*((drdp!D177)*XYM4E!$B177+(drdp!G177)*XYM4E!$C177+(drdp!J177)*XYM4E!$D177))</f>
        <v>0</v>
      </c>
      <c r="K177" s="21">
        <f t="shared" si="35"/>
        <v>1.5011812153540496</v>
      </c>
      <c r="L177" s="21">
        <f t="shared" si="36"/>
        <v>116.86149525126606</v>
      </c>
      <c r="M177" s="21">
        <f t="shared" si="37"/>
        <v>7.7528672678279618</v>
      </c>
      <c r="N177" s="21">
        <f t="shared" si="38"/>
        <v>-4.8372665712055625</v>
      </c>
      <c r="O177" s="21">
        <f t="shared" si="39"/>
        <v>-3.3928151098190487</v>
      </c>
      <c r="P177" s="21">
        <f t="shared" si="40"/>
        <v>10.753135884452714</v>
      </c>
      <c r="Q177" s="19">
        <f t="shared" si="41"/>
        <v>1.5011812153540496</v>
      </c>
      <c r="R177" s="19">
        <f t="shared" si="42"/>
        <v>116.86149525126606</v>
      </c>
      <c r="S177" s="19">
        <f t="shared" si="43"/>
        <v>7.7528672678279618</v>
      </c>
      <c r="T177" s="19">
        <f t="shared" si="44"/>
        <v>-4.8372665712055625</v>
      </c>
      <c r="U177" s="19">
        <f t="shared" si="45"/>
        <v>-3.3928151098190487</v>
      </c>
      <c r="V177" s="19">
        <f t="shared" si="46"/>
        <v>10.753135884452714</v>
      </c>
    </row>
    <row r="178" spans="1:22" x14ac:dyDescent="0.25">
      <c r="A178" s="26">
        <f>Wellpath!E178</f>
        <v>0</v>
      </c>
      <c r="B178" s="22">
        <v>0</v>
      </c>
      <c r="C178" s="22" t="e">
        <f>ABS(COS(Wellpath!$L178))*SIN(Wellpath!$M178)*MAX(1,SQRT(10/(Wellpath!K178-Wellpath!K177)))</f>
        <v>#DIV/0!</v>
      </c>
      <c r="D178" s="22" t="str">
        <f>IF(ABS(Wellpath!$L178)&lt;VerticalInc,"SING",ABS(COS(Wellpath!$L178))*COS(Wellpath!$M178)/SIN(Wellpath!$L178)*MAX(1,SQRT(10/(Wellpath!K178-Wellpath!K177))))</f>
        <v>SING</v>
      </c>
      <c r="E178" s="20">
        <f>IF(D178="SING",0,Model!$W$36*((drdp!B178+drdp!K178)*XYM4E!$B178+(drdp!E178+drdp!N178)*XYM4E!$C178+(drdp!H178+drdp!Q178)*XYM4E!$D178))</f>
        <v>0</v>
      </c>
      <c r="F178" s="20">
        <f>IF(D178="SING",(Wellpath!K179-Wellpath!K177)/2*Model!$W$36,Model!$W$36*((drdp!C178+drdp!L178)*XYM4E!$B178+(drdp!F178+drdp!O178)*XYM4E!$C178+(drdp!I178+drdp!R178)*XYM4E!$D178))</f>
        <v>0</v>
      </c>
      <c r="G178" s="20">
        <f>IF(D178="SING",0,Model!$W$36*((drdp!D178+drdp!M178)*XYM4E!$B178+(drdp!G178+drdp!P178)*XYM4E!$C178+(drdp!J178+drdp!S178)*XYM4E!$D178))</f>
        <v>0</v>
      </c>
      <c r="H178" s="18">
        <f>IF(D178="SING",0,Model!$W$36*((drdp!B178)*XYM4E!$B178+(drdp!E178)*XYM4E!$C178+(drdp!H178)*XYM4E!$D178))</f>
        <v>0</v>
      </c>
      <c r="I178" s="18">
        <f>IF(D178="SING",(Wellpath!K178-Wellpath!K177)/2*Model!$W$36,Model!$W$36*((drdp!C178)*XYM4E!$B178+(drdp!F178)*XYM4E!$C178+(drdp!I178)*XYM4E!$D178))</f>
        <v>0</v>
      </c>
      <c r="J178" s="18">
        <f>IF(D178="SING",0,Model!$W$36*((drdp!D178)*XYM4E!$B178+(drdp!G178)*XYM4E!$C178+(drdp!J178)*XYM4E!$D178))</f>
        <v>0</v>
      </c>
      <c r="K178" s="21">
        <f t="shared" si="35"/>
        <v>1.5011812153540496</v>
      </c>
      <c r="L178" s="21">
        <f t="shared" si="36"/>
        <v>116.86149525126606</v>
      </c>
      <c r="M178" s="21">
        <f t="shared" si="37"/>
        <v>7.7528672678279618</v>
      </c>
      <c r="N178" s="21">
        <f t="shared" si="38"/>
        <v>-4.8372665712055625</v>
      </c>
      <c r="O178" s="21">
        <f t="shared" si="39"/>
        <v>-3.3928151098190487</v>
      </c>
      <c r="P178" s="21">
        <f t="shared" si="40"/>
        <v>10.753135884452714</v>
      </c>
      <c r="Q178" s="19">
        <f t="shared" si="41"/>
        <v>1.5011812153540496</v>
      </c>
      <c r="R178" s="19">
        <f t="shared" si="42"/>
        <v>116.86149525126606</v>
      </c>
      <c r="S178" s="19">
        <f t="shared" si="43"/>
        <v>7.7528672678279618</v>
      </c>
      <c r="T178" s="19">
        <f t="shared" si="44"/>
        <v>-4.8372665712055625</v>
      </c>
      <c r="U178" s="19">
        <f t="shared" si="45"/>
        <v>-3.3928151098190487</v>
      </c>
      <c r="V178" s="19">
        <f t="shared" si="46"/>
        <v>10.753135884452714</v>
      </c>
    </row>
    <row r="179" spans="1:22" x14ac:dyDescent="0.25">
      <c r="A179" s="26">
        <f>Wellpath!E179</f>
        <v>0</v>
      </c>
      <c r="B179" s="22">
        <v>0</v>
      </c>
      <c r="C179" s="22" t="e">
        <f>ABS(COS(Wellpath!$L179))*SIN(Wellpath!$M179)*MAX(1,SQRT(10/(Wellpath!K179-Wellpath!K178)))</f>
        <v>#DIV/0!</v>
      </c>
      <c r="D179" s="22" t="str">
        <f>IF(ABS(Wellpath!$L179)&lt;VerticalInc,"SING",ABS(COS(Wellpath!$L179))*COS(Wellpath!$M179)/SIN(Wellpath!$L179)*MAX(1,SQRT(10/(Wellpath!K179-Wellpath!K178))))</f>
        <v>SING</v>
      </c>
      <c r="E179" s="20">
        <f>IF(D179="SING",0,Model!$W$36*((drdp!B179+drdp!K179)*XYM4E!$B179+(drdp!E179+drdp!N179)*XYM4E!$C179+(drdp!H179+drdp!Q179)*XYM4E!$D179))</f>
        <v>0</v>
      </c>
      <c r="F179" s="20">
        <f>IF(D179="SING",(Wellpath!K180-Wellpath!K178)/2*Model!$W$36,Model!$W$36*((drdp!C179+drdp!L179)*XYM4E!$B179+(drdp!F179+drdp!O179)*XYM4E!$C179+(drdp!I179+drdp!R179)*XYM4E!$D179))</f>
        <v>0</v>
      </c>
      <c r="G179" s="20">
        <f>IF(D179="SING",0,Model!$W$36*((drdp!D179+drdp!M179)*XYM4E!$B179+(drdp!G179+drdp!P179)*XYM4E!$C179+(drdp!J179+drdp!S179)*XYM4E!$D179))</f>
        <v>0</v>
      </c>
      <c r="H179" s="18">
        <f>IF(D179="SING",0,Model!$W$36*((drdp!B179)*XYM4E!$B179+(drdp!E179)*XYM4E!$C179+(drdp!H179)*XYM4E!$D179))</f>
        <v>0</v>
      </c>
      <c r="I179" s="18">
        <f>IF(D179="SING",(Wellpath!K179-Wellpath!K178)/2*Model!$W$36,Model!$W$36*((drdp!C179)*XYM4E!$B179+(drdp!F179)*XYM4E!$C179+(drdp!I179)*XYM4E!$D179))</f>
        <v>0</v>
      </c>
      <c r="J179" s="18">
        <f>IF(D179="SING",0,Model!$W$36*((drdp!D179)*XYM4E!$B179+(drdp!G179)*XYM4E!$C179+(drdp!J179)*XYM4E!$D179))</f>
        <v>0</v>
      </c>
      <c r="K179" s="21">
        <f t="shared" si="35"/>
        <v>1.5011812153540496</v>
      </c>
      <c r="L179" s="21">
        <f t="shared" si="36"/>
        <v>116.86149525126606</v>
      </c>
      <c r="M179" s="21">
        <f t="shared" si="37"/>
        <v>7.7528672678279618</v>
      </c>
      <c r="N179" s="21">
        <f t="shared" si="38"/>
        <v>-4.8372665712055625</v>
      </c>
      <c r="O179" s="21">
        <f t="shared" si="39"/>
        <v>-3.3928151098190487</v>
      </c>
      <c r="P179" s="21">
        <f t="shared" si="40"/>
        <v>10.753135884452714</v>
      </c>
      <c r="Q179" s="19">
        <f t="shared" si="41"/>
        <v>1.5011812153540496</v>
      </c>
      <c r="R179" s="19">
        <f t="shared" si="42"/>
        <v>116.86149525126606</v>
      </c>
      <c r="S179" s="19">
        <f t="shared" si="43"/>
        <v>7.7528672678279618</v>
      </c>
      <c r="T179" s="19">
        <f t="shared" si="44"/>
        <v>-4.8372665712055625</v>
      </c>
      <c r="U179" s="19">
        <f t="shared" si="45"/>
        <v>-3.3928151098190487</v>
      </c>
      <c r="V179" s="19">
        <f t="shared" si="46"/>
        <v>10.753135884452714</v>
      </c>
    </row>
    <row r="180" spans="1:22" x14ac:dyDescent="0.25">
      <c r="A180" s="26">
        <f>Wellpath!E180</f>
        <v>0</v>
      </c>
      <c r="B180" s="22">
        <v>0</v>
      </c>
      <c r="C180" s="22" t="e">
        <f>ABS(COS(Wellpath!$L180))*SIN(Wellpath!$M180)*MAX(1,SQRT(10/(Wellpath!K180-Wellpath!K179)))</f>
        <v>#DIV/0!</v>
      </c>
      <c r="D180" s="22" t="str">
        <f>IF(ABS(Wellpath!$L180)&lt;VerticalInc,"SING",ABS(COS(Wellpath!$L180))*COS(Wellpath!$M180)/SIN(Wellpath!$L180)*MAX(1,SQRT(10/(Wellpath!K180-Wellpath!K179))))</f>
        <v>SING</v>
      </c>
      <c r="E180" s="20">
        <f>IF(D180="SING",0,Model!$W$36*((drdp!B180+drdp!K180)*XYM4E!$B180+(drdp!E180+drdp!N180)*XYM4E!$C180+(drdp!H180+drdp!Q180)*XYM4E!$D180))</f>
        <v>0</v>
      </c>
      <c r="F180" s="20">
        <f>IF(D180="SING",(Wellpath!K181-Wellpath!K179)/2*Model!$W$36,Model!$W$36*((drdp!C180+drdp!L180)*XYM4E!$B180+(drdp!F180+drdp!O180)*XYM4E!$C180+(drdp!I180+drdp!R180)*XYM4E!$D180))</f>
        <v>0</v>
      </c>
      <c r="G180" s="20">
        <f>IF(D180="SING",0,Model!$W$36*((drdp!D180+drdp!M180)*XYM4E!$B180+(drdp!G180+drdp!P180)*XYM4E!$C180+(drdp!J180+drdp!S180)*XYM4E!$D180))</f>
        <v>0</v>
      </c>
      <c r="H180" s="18">
        <f>IF(D180="SING",0,Model!$W$36*((drdp!B180)*XYM4E!$B180+(drdp!E180)*XYM4E!$C180+(drdp!H180)*XYM4E!$D180))</f>
        <v>0</v>
      </c>
      <c r="I180" s="18">
        <f>IF(D180="SING",(Wellpath!K180-Wellpath!K179)/2*Model!$W$36,Model!$W$36*((drdp!C180)*XYM4E!$B180+(drdp!F180)*XYM4E!$C180+(drdp!I180)*XYM4E!$D180))</f>
        <v>0</v>
      </c>
      <c r="J180" s="18">
        <f>IF(D180="SING",0,Model!$W$36*((drdp!D180)*XYM4E!$B180+(drdp!G180)*XYM4E!$C180+(drdp!J180)*XYM4E!$D180))</f>
        <v>0</v>
      </c>
      <c r="K180" s="21">
        <f t="shared" si="35"/>
        <v>1.5011812153540496</v>
      </c>
      <c r="L180" s="21">
        <f t="shared" si="36"/>
        <v>116.86149525126606</v>
      </c>
      <c r="M180" s="21">
        <f t="shared" si="37"/>
        <v>7.7528672678279618</v>
      </c>
      <c r="N180" s="21">
        <f t="shared" si="38"/>
        <v>-4.8372665712055625</v>
      </c>
      <c r="O180" s="21">
        <f t="shared" si="39"/>
        <v>-3.3928151098190487</v>
      </c>
      <c r="P180" s="21">
        <f t="shared" si="40"/>
        <v>10.753135884452714</v>
      </c>
      <c r="Q180" s="19">
        <f t="shared" si="41"/>
        <v>1.5011812153540496</v>
      </c>
      <c r="R180" s="19">
        <f t="shared" si="42"/>
        <v>116.86149525126606</v>
      </c>
      <c r="S180" s="19">
        <f t="shared" si="43"/>
        <v>7.7528672678279618</v>
      </c>
      <c r="T180" s="19">
        <f t="shared" si="44"/>
        <v>-4.8372665712055625</v>
      </c>
      <c r="U180" s="19">
        <f t="shared" si="45"/>
        <v>-3.3928151098190487</v>
      </c>
      <c r="V180" s="19">
        <f t="shared" si="46"/>
        <v>10.753135884452714</v>
      </c>
    </row>
    <row r="181" spans="1:22" x14ac:dyDescent="0.25">
      <c r="A181" s="26">
        <f>Wellpath!E181</f>
        <v>0</v>
      </c>
      <c r="B181" s="22">
        <v>0</v>
      </c>
      <c r="C181" s="22" t="e">
        <f>ABS(COS(Wellpath!$L181))*SIN(Wellpath!$M181)*MAX(1,SQRT(10/(Wellpath!K181-Wellpath!K180)))</f>
        <v>#DIV/0!</v>
      </c>
      <c r="D181" s="22" t="str">
        <f>IF(ABS(Wellpath!$L181)&lt;VerticalInc,"SING",ABS(COS(Wellpath!$L181))*COS(Wellpath!$M181)/SIN(Wellpath!$L181)*MAX(1,SQRT(10/(Wellpath!K181-Wellpath!K180))))</f>
        <v>SING</v>
      </c>
      <c r="E181" s="20">
        <f>IF(D181="SING",0,Model!$W$36*((drdp!B181+drdp!K181)*XYM4E!$B181+(drdp!E181+drdp!N181)*XYM4E!$C181+(drdp!H181+drdp!Q181)*XYM4E!$D181))</f>
        <v>0</v>
      </c>
      <c r="F181" s="20">
        <f>IF(D181="SING",(Wellpath!K182-Wellpath!K180)/2*Model!$W$36,Model!$W$36*((drdp!C181+drdp!L181)*XYM4E!$B181+(drdp!F181+drdp!O181)*XYM4E!$C181+(drdp!I181+drdp!R181)*XYM4E!$D181))</f>
        <v>0</v>
      </c>
      <c r="G181" s="20">
        <f>IF(D181="SING",0,Model!$W$36*((drdp!D181+drdp!M181)*XYM4E!$B181+(drdp!G181+drdp!P181)*XYM4E!$C181+(drdp!J181+drdp!S181)*XYM4E!$D181))</f>
        <v>0</v>
      </c>
      <c r="H181" s="18">
        <f>IF(D181="SING",0,Model!$W$36*((drdp!B181)*XYM4E!$B181+(drdp!E181)*XYM4E!$C181+(drdp!H181)*XYM4E!$D181))</f>
        <v>0</v>
      </c>
      <c r="I181" s="18">
        <f>IF(D181="SING",(Wellpath!K181-Wellpath!K180)/2*Model!$W$36,Model!$W$36*((drdp!C181)*XYM4E!$B181+(drdp!F181)*XYM4E!$C181+(drdp!I181)*XYM4E!$D181))</f>
        <v>0</v>
      </c>
      <c r="J181" s="18">
        <f>IF(D181="SING",0,Model!$W$36*((drdp!D181)*XYM4E!$B181+(drdp!G181)*XYM4E!$C181+(drdp!J181)*XYM4E!$D181))</f>
        <v>0</v>
      </c>
      <c r="K181" s="21">
        <f t="shared" si="35"/>
        <v>1.5011812153540496</v>
      </c>
      <c r="L181" s="21">
        <f t="shared" si="36"/>
        <v>116.86149525126606</v>
      </c>
      <c r="M181" s="21">
        <f t="shared" si="37"/>
        <v>7.7528672678279618</v>
      </c>
      <c r="N181" s="21">
        <f t="shared" si="38"/>
        <v>-4.8372665712055625</v>
      </c>
      <c r="O181" s="21">
        <f t="shared" si="39"/>
        <v>-3.3928151098190487</v>
      </c>
      <c r="P181" s="21">
        <f t="shared" si="40"/>
        <v>10.753135884452714</v>
      </c>
      <c r="Q181" s="19">
        <f t="shared" si="41"/>
        <v>1.5011812153540496</v>
      </c>
      <c r="R181" s="19">
        <f t="shared" si="42"/>
        <v>116.86149525126606</v>
      </c>
      <c r="S181" s="19">
        <f t="shared" si="43"/>
        <v>7.7528672678279618</v>
      </c>
      <c r="T181" s="19">
        <f t="shared" si="44"/>
        <v>-4.8372665712055625</v>
      </c>
      <c r="U181" s="19">
        <f t="shared" si="45"/>
        <v>-3.3928151098190487</v>
      </c>
      <c r="V181" s="19">
        <f t="shared" si="46"/>
        <v>10.753135884452714</v>
      </c>
    </row>
    <row r="182" spans="1:22" x14ac:dyDescent="0.25">
      <c r="A182" s="26">
        <f>Wellpath!E182</f>
        <v>0</v>
      </c>
      <c r="B182" s="22">
        <v>0</v>
      </c>
      <c r="C182" s="22" t="e">
        <f>ABS(COS(Wellpath!$L182))*SIN(Wellpath!$M182)*MAX(1,SQRT(10/(Wellpath!K182-Wellpath!K181)))</f>
        <v>#DIV/0!</v>
      </c>
      <c r="D182" s="22" t="str">
        <f>IF(ABS(Wellpath!$L182)&lt;VerticalInc,"SING",ABS(COS(Wellpath!$L182))*COS(Wellpath!$M182)/SIN(Wellpath!$L182)*MAX(1,SQRT(10/(Wellpath!K182-Wellpath!K181))))</f>
        <v>SING</v>
      </c>
      <c r="E182" s="20">
        <f>IF(D182="SING",0,Model!$W$36*((drdp!B182+drdp!K182)*XYM4E!$B182+(drdp!E182+drdp!N182)*XYM4E!$C182+(drdp!H182+drdp!Q182)*XYM4E!$D182))</f>
        <v>0</v>
      </c>
      <c r="F182" s="20">
        <f>IF(D182="SING",(Wellpath!K183-Wellpath!K181)/2*Model!$W$36,Model!$W$36*((drdp!C182+drdp!L182)*XYM4E!$B182+(drdp!F182+drdp!O182)*XYM4E!$C182+(drdp!I182+drdp!R182)*XYM4E!$D182))</f>
        <v>0</v>
      </c>
      <c r="G182" s="20">
        <f>IF(D182="SING",0,Model!$W$36*((drdp!D182+drdp!M182)*XYM4E!$B182+(drdp!G182+drdp!P182)*XYM4E!$C182+(drdp!J182+drdp!S182)*XYM4E!$D182))</f>
        <v>0</v>
      </c>
      <c r="H182" s="18">
        <f>IF(D182="SING",0,Model!$W$36*((drdp!B182)*XYM4E!$B182+(drdp!E182)*XYM4E!$C182+(drdp!H182)*XYM4E!$D182))</f>
        <v>0</v>
      </c>
      <c r="I182" s="18">
        <f>IF(D182="SING",(Wellpath!K182-Wellpath!K181)/2*Model!$W$36,Model!$W$36*((drdp!C182)*XYM4E!$B182+(drdp!F182)*XYM4E!$C182+(drdp!I182)*XYM4E!$D182))</f>
        <v>0</v>
      </c>
      <c r="J182" s="18">
        <f>IF(D182="SING",0,Model!$W$36*((drdp!D182)*XYM4E!$B182+(drdp!G182)*XYM4E!$C182+(drdp!J182)*XYM4E!$D182))</f>
        <v>0</v>
      </c>
      <c r="K182" s="21">
        <f t="shared" si="35"/>
        <v>1.5011812153540496</v>
      </c>
      <c r="L182" s="21">
        <f t="shared" si="36"/>
        <v>116.86149525126606</v>
      </c>
      <c r="M182" s="21">
        <f t="shared" si="37"/>
        <v>7.7528672678279618</v>
      </c>
      <c r="N182" s="21">
        <f t="shared" si="38"/>
        <v>-4.8372665712055625</v>
      </c>
      <c r="O182" s="21">
        <f t="shared" si="39"/>
        <v>-3.3928151098190487</v>
      </c>
      <c r="P182" s="21">
        <f t="shared" si="40"/>
        <v>10.753135884452714</v>
      </c>
      <c r="Q182" s="19">
        <f t="shared" si="41"/>
        <v>1.5011812153540496</v>
      </c>
      <c r="R182" s="19">
        <f t="shared" si="42"/>
        <v>116.86149525126606</v>
      </c>
      <c r="S182" s="19">
        <f t="shared" si="43"/>
        <v>7.7528672678279618</v>
      </c>
      <c r="T182" s="19">
        <f t="shared" si="44"/>
        <v>-4.8372665712055625</v>
      </c>
      <c r="U182" s="19">
        <f t="shared" si="45"/>
        <v>-3.3928151098190487</v>
      </c>
      <c r="V182" s="19">
        <f t="shared" si="46"/>
        <v>10.753135884452714</v>
      </c>
    </row>
    <row r="183" spans="1:22" x14ac:dyDescent="0.25">
      <c r="A183" s="26">
        <f>Wellpath!E183</f>
        <v>0</v>
      </c>
      <c r="B183" s="22">
        <v>0</v>
      </c>
      <c r="C183" s="22" t="e">
        <f>ABS(COS(Wellpath!$L183))*SIN(Wellpath!$M183)*MAX(1,SQRT(10/(Wellpath!K183-Wellpath!K182)))</f>
        <v>#DIV/0!</v>
      </c>
      <c r="D183" s="22" t="str">
        <f>IF(ABS(Wellpath!$L183)&lt;VerticalInc,"SING",ABS(COS(Wellpath!$L183))*COS(Wellpath!$M183)/SIN(Wellpath!$L183)*MAX(1,SQRT(10/(Wellpath!K183-Wellpath!K182))))</f>
        <v>SING</v>
      </c>
      <c r="E183" s="20">
        <f>IF(D183="SING",0,Model!$W$36*((drdp!B183+drdp!K183)*XYM4E!$B183+(drdp!E183+drdp!N183)*XYM4E!$C183+(drdp!H183+drdp!Q183)*XYM4E!$D183))</f>
        <v>0</v>
      </c>
      <c r="F183" s="20">
        <f>IF(D183="SING",(Wellpath!K184-Wellpath!K182)/2*Model!$W$36,Model!$W$36*((drdp!C183+drdp!L183)*XYM4E!$B183+(drdp!F183+drdp!O183)*XYM4E!$C183+(drdp!I183+drdp!R183)*XYM4E!$D183))</f>
        <v>0</v>
      </c>
      <c r="G183" s="20">
        <f>IF(D183="SING",0,Model!$W$36*((drdp!D183+drdp!M183)*XYM4E!$B183+(drdp!G183+drdp!P183)*XYM4E!$C183+(drdp!J183+drdp!S183)*XYM4E!$D183))</f>
        <v>0</v>
      </c>
      <c r="H183" s="18">
        <f>IF(D183="SING",0,Model!$W$36*((drdp!B183)*XYM4E!$B183+(drdp!E183)*XYM4E!$C183+(drdp!H183)*XYM4E!$D183))</f>
        <v>0</v>
      </c>
      <c r="I183" s="18">
        <f>IF(D183="SING",(Wellpath!K183-Wellpath!K182)/2*Model!$W$36,Model!$W$36*((drdp!C183)*XYM4E!$B183+(drdp!F183)*XYM4E!$C183+(drdp!I183)*XYM4E!$D183))</f>
        <v>0</v>
      </c>
      <c r="J183" s="18">
        <f>IF(D183="SING",0,Model!$W$36*((drdp!D183)*XYM4E!$B183+(drdp!G183)*XYM4E!$C183+(drdp!J183)*XYM4E!$D183))</f>
        <v>0</v>
      </c>
      <c r="K183" s="21">
        <f t="shared" si="35"/>
        <v>1.5011812153540496</v>
      </c>
      <c r="L183" s="21">
        <f t="shared" si="36"/>
        <v>116.86149525126606</v>
      </c>
      <c r="M183" s="21">
        <f t="shared" si="37"/>
        <v>7.7528672678279618</v>
      </c>
      <c r="N183" s="21">
        <f t="shared" si="38"/>
        <v>-4.8372665712055625</v>
      </c>
      <c r="O183" s="21">
        <f t="shared" si="39"/>
        <v>-3.3928151098190487</v>
      </c>
      <c r="P183" s="21">
        <f t="shared" si="40"/>
        <v>10.753135884452714</v>
      </c>
      <c r="Q183" s="19">
        <f t="shared" si="41"/>
        <v>1.5011812153540496</v>
      </c>
      <c r="R183" s="19">
        <f t="shared" si="42"/>
        <v>116.86149525126606</v>
      </c>
      <c r="S183" s="19">
        <f t="shared" si="43"/>
        <v>7.7528672678279618</v>
      </c>
      <c r="T183" s="19">
        <f t="shared" si="44"/>
        <v>-4.8372665712055625</v>
      </c>
      <c r="U183" s="19">
        <f t="shared" si="45"/>
        <v>-3.3928151098190487</v>
      </c>
      <c r="V183" s="19">
        <f t="shared" si="46"/>
        <v>10.753135884452714</v>
      </c>
    </row>
    <row r="184" spans="1:22" x14ac:dyDescent="0.25">
      <c r="A184" s="26">
        <f>Wellpath!E184</f>
        <v>0</v>
      </c>
      <c r="B184" s="22">
        <v>0</v>
      </c>
      <c r="C184" s="22" t="e">
        <f>ABS(COS(Wellpath!$L184))*SIN(Wellpath!$M184)*MAX(1,SQRT(10/(Wellpath!K184-Wellpath!K183)))</f>
        <v>#DIV/0!</v>
      </c>
      <c r="D184" s="22" t="str">
        <f>IF(ABS(Wellpath!$L184)&lt;VerticalInc,"SING",ABS(COS(Wellpath!$L184))*COS(Wellpath!$M184)/SIN(Wellpath!$L184)*MAX(1,SQRT(10/(Wellpath!K184-Wellpath!K183))))</f>
        <v>SING</v>
      </c>
      <c r="E184" s="20">
        <f>IF(D184="SING",0,Model!$W$36*((drdp!B184+drdp!K184)*XYM4E!$B184+(drdp!E184+drdp!N184)*XYM4E!$C184+(drdp!H184+drdp!Q184)*XYM4E!$D184))</f>
        <v>0</v>
      </c>
      <c r="F184" s="20">
        <f>IF(D184="SING",(Wellpath!K185-Wellpath!K183)/2*Model!$W$36,Model!$W$36*((drdp!C184+drdp!L184)*XYM4E!$B184+(drdp!F184+drdp!O184)*XYM4E!$C184+(drdp!I184+drdp!R184)*XYM4E!$D184))</f>
        <v>0</v>
      </c>
      <c r="G184" s="20">
        <f>IF(D184="SING",0,Model!$W$36*((drdp!D184+drdp!M184)*XYM4E!$B184+(drdp!G184+drdp!P184)*XYM4E!$C184+(drdp!J184+drdp!S184)*XYM4E!$D184))</f>
        <v>0</v>
      </c>
      <c r="H184" s="18">
        <f>IF(D184="SING",0,Model!$W$36*((drdp!B184)*XYM4E!$B184+(drdp!E184)*XYM4E!$C184+(drdp!H184)*XYM4E!$D184))</f>
        <v>0</v>
      </c>
      <c r="I184" s="18">
        <f>IF(D184="SING",(Wellpath!K184-Wellpath!K183)/2*Model!$W$36,Model!$W$36*((drdp!C184)*XYM4E!$B184+(drdp!F184)*XYM4E!$C184+(drdp!I184)*XYM4E!$D184))</f>
        <v>0</v>
      </c>
      <c r="J184" s="18">
        <f>IF(D184="SING",0,Model!$W$36*((drdp!D184)*XYM4E!$B184+(drdp!G184)*XYM4E!$C184+(drdp!J184)*XYM4E!$D184))</f>
        <v>0</v>
      </c>
      <c r="K184" s="21">
        <f t="shared" si="35"/>
        <v>1.5011812153540496</v>
      </c>
      <c r="L184" s="21">
        <f t="shared" si="36"/>
        <v>116.86149525126606</v>
      </c>
      <c r="M184" s="21">
        <f t="shared" si="37"/>
        <v>7.7528672678279618</v>
      </c>
      <c r="N184" s="21">
        <f t="shared" si="38"/>
        <v>-4.8372665712055625</v>
      </c>
      <c r="O184" s="21">
        <f t="shared" si="39"/>
        <v>-3.3928151098190487</v>
      </c>
      <c r="P184" s="21">
        <f t="shared" si="40"/>
        <v>10.753135884452714</v>
      </c>
      <c r="Q184" s="19">
        <f t="shared" si="41"/>
        <v>1.5011812153540496</v>
      </c>
      <c r="R184" s="19">
        <f t="shared" si="42"/>
        <v>116.86149525126606</v>
      </c>
      <c r="S184" s="19">
        <f t="shared" si="43"/>
        <v>7.7528672678279618</v>
      </c>
      <c r="T184" s="19">
        <f t="shared" si="44"/>
        <v>-4.8372665712055625</v>
      </c>
      <c r="U184" s="19">
        <f t="shared" si="45"/>
        <v>-3.3928151098190487</v>
      </c>
      <c r="V184" s="19">
        <f t="shared" si="46"/>
        <v>10.753135884452714</v>
      </c>
    </row>
    <row r="185" spans="1:22" x14ac:dyDescent="0.25">
      <c r="A185" s="26">
        <f>Wellpath!E185</f>
        <v>0</v>
      </c>
      <c r="B185" s="22">
        <v>0</v>
      </c>
      <c r="C185" s="22" t="e">
        <f>ABS(COS(Wellpath!$L185))*SIN(Wellpath!$M185)*MAX(1,SQRT(10/(Wellpath!K185-Wellpath!K184)))</f>
        <v>#DIV/0!</v>
      </c>
      <c r="D185" s="22" t="str">
        <f>IF(ABS(Wellpath!$L185)&lt;VerticalInc,"SING",ABS(COS(Wellpath!$L185))*COS(Wellpath!$M185)/SIN(Wellpath!$L185)*MAX(1,SQRT(10/(Wellpath!K185-Wellpath!K184))))</f>
        <v>SING</v>
      </c>
      <c r="E185" s="20">
        <f>IF(D185="SING",0,Model!$W$36*((drdp!B185+drdp!K185)*XYM4E!$B185+(drdp!E185+drdp!N185)*XYM4E!$C185+(drdp!H185+drdp!Q185)*XYM4E!$D185))</f>
        <v>0</v>
      </c>
      <c r="F185" s="20">
        <f>IF(D185="SING",(Wellpath!K186-Wellpath!K184)/2*Model!$W$36,Model!$W$36*((drdp!C185+drdp!L185)*XYM4E!$B185+(drdp!F185+drdp!O185)*XYM4E!$C185+(drdp!I185+drdp!R185)*XYM4E!$D185))</f>
        <v>0</v>
      </c>
      <c r="G185" s="20">
        <f>IF(D185="SING",0,Model!$W$36*((drdp!D185+drdp!M185)*XYM4E!$B185+(drdp!G185+drdp!P185)*XYM4E!$C185+(drdp!J185+drdp!S185)*XYM4E!$D185))</f>
        <v>0</v>
      </c>
      <c r="H185" s="18">
        <f>IF(D185="SING",0,Model!$W$36*((drdp!B185)*XYM4E!$B185+(drdp!E185)*XYM4E!$C185+(drdp!H185)*XYM4E!$D185))</f>
        <v>0</v>
      </c>
      <c r="I185" s="18">
        <f>IF(D185="SING",(Wellpath!K185-Wellpath!K184)/2*Model!$W$36,Model!$W$36*((drdp!C185)*XYM4E!$B185+(drdp!F185)*XYM4E!$C185+(drdp!I185)*XYM4E!$D185))</f>
        <v>0</v>
      </c>
      <c r="J185" s="18">
        <f>IF(D185="SING",0,Model!$W$36*((drdp!D185)*XYM4E!$B185+(drdp!G185)*XYM4E!$C185+(drdp!J185)*XYM4E!$D185))</f>
        <v>0</v>
      </c>
      <c r="K185" s="21">
        <f t="shared" si="35"/>
        <v>1.5011812153540496</v>
      </c>
      <c r="L185" s="21">
        <f t="shared" si="36"/>
        <v>116.86149525126606</v>
      </c>
      <c r="M185" s="21">
        <f t="shared" si="37"/>
        <v>7.7528672678279618</v>
      </c>
      <c r="N185" s="21">
        <f t="shared" si="38"/>
        <v>-4.8372665712055625</v>
      </c>
      <c r="O185" s="21">
        <f t="shared" si="39"/>
        <v>-3.3928151098190487</v>
      </c>
      <c r="P185" s="21">
        <f t="shared" si="40"/>
        <v>10.753135884452714</v>
      </c>
      <c r="Q185" s="19">
        <f t="shared" si="41"/>
        <v>1.5011812153540496</v>
      </c>
      <c r="R185" s="19">
        <f t="shared" si="42"/>
        <v>116.86149525126606</v>
      </c>
      <c r="S185" s="19">
        <f t="shared" si="43"/>
        <v>7.7528672678279618</v>
      </c>
      <c r="T185" s="19">
        <f t="shared" si="44"/>
        <v>-4.8372665712055625</v>
      </c>
      <c r="U185" s="19">
        <f t="shared" si="45"/>
        <v>-3.3928151098190487</v>
      </c>
      <c r="V185" s="19">
        <f t="shared" si="46"/>
        <v>10.753135884452714</v>
      </c>
    </row>
    <row r="186" spans="1:22" x14ac:dyDescent="0.25">
      <c r="A186" s="26">
        <f>Wellpath!E186</f>
        <v>0</v>
      </c>
      <c r="B186" s="22">
        <v>0</v>
      </c>
      <c r="C186" s="22" t="e">
        <f>ABS(COS(Wellpath!$L186))*SIN(Wellpath!$M186)*MAX(1,SQRT(10/(Wellpath!K186-Wellpath!K185)))</f>
        <v>#DIV/0!</v>
      </c>
      <c r="D186" s="22" t="str">
        <f>IF(ABS(Wellpath!$L186)&lt;VerticalInc,"SING",ABS(COS(Wellpath!$L186))*COS(Wellpath!$M186)/SIN(Wellpath!$L186)*MAX(1,SQRT(10/(Wellpath!K186-Wellpath!K185))))</f>
        <v>SING</v>
      </c>
      <c r="E186" s="20">
        <f>IF(D186="SING",0,Model!$W$36*((drdp!B186+drdp!K186)*XYM4E!$B186+(drdp!E186+drdp!N186)*XYM4E!$C186+(drdp!H186+drdp!Q186)*XYM4E!$D186))</f>
        <v>0</v>
      </c>
      <c r="F186" s="20">
        <f>IF(D186="SING",(Wellpath!K187-Wellpath!K185)/2*Model!$W$36,Model!$W$36*((drdp!C186+drdp!L186)*XYM4E!$B186+(drdp!F186+drdp!O186)*XYM4E!$C186+(drdp!I186+drdp!R186)*XYM4E!$D186))</f>
        <v>0</v>
      </c>
      <c r="G186" s="20">
        <f>IF(D186="SING",0,Model!$W$36*((drdp!D186+drdp!M186)*XYM4E!$B186+(drdp!G186+drdp!P186)*XYM4E!$C186+(drdp!J186+drdp!S186)*XYM4E!$D186))</f>
        <v>0</v>
      </c>
      <c r="H186" s="18">
        <f>IF(D186="SING",0,Model!$W$36*((drdp!B186)*XYM4E!$B186+(drdp!E186)*XYM4E!$C186+(drdp!H186)*XYM4E!$D186))</f>
        <v>0</v>
      </c>
      <c r="I186" s="18">
        <f>IF(D186="SING",(Wellpath!K186-Wellpath!K185)/2*Model!$W$36,Model!$W$36*((drdp!C186)*XYM4E!$B186+(drdp!F186)*XYM4E!$C186+(drdp!I186)*XYM4E!$D186))</f>
        <v>0</v>
      </c>
      <c r="J186" s="18">
        <f>IF(D186="SING",0,Model!$W$36*((drdp!D186)*XYM4E!$B186+(drdp!G186)*XYM4E!$C186+(drdp!J186)*XYM4E!$D186))</f>
        <v>0</v>
      </c>
      <c r="K186" s="21">
        <f t="shared" si="35"/>
        <v>1.5011812153540496</v>
      </c>
      <c r="L186" s="21">
        <f t="shared" si="36"/>
        <v>116.86149525126606</v>
      </c>
      <c r="M186" s="21">
        <f t="shared" si="37"/>
        <v>7.7528672678279618</v>
      </c>
      <c r="N186" s="21">
        <f t="shared" si="38"/>
        <v>-4.8372665712055625</v>
      </c>
      <c r="O186" s="21">
        <f t="shared" si="39"/>
        <v>-3.3928151098190487</v>
      </c>
      <c r="P186" s="21">
        <f t="shared" si="40"/>
        <v>10.753135884452714</v>
      </c>
      <c r="Q186" s="19">
        <f t="shared" si="41"/>
        <v>1.5011812153540496</v>
      </c>
      <c r="R186" s="19">
        <f t="shared" si="42"/>
        <v>116.86149525126606</v>
      </c>
      <c r="S186" s="19">
        <f t="shared" si="43"/>
        <v>7.7528672678279618</v>
      </c>
      <c r="T186" s="19">
        <f t="shared" si="44"/>
        <v>-4.8372665712055625</v>
      </c>
      <c r="U186" s="19">
        <f t="shared" si="45"/>
        <v>-3.3928151098190487</v>
      </c>
      <c r="V186" s="19">
        <f t="shared" si="46"/>
        <v>10.753135884452714</v>
      </c>
    </row>
    <row r="187" spans="1:22" x14ac:dyDescent="0.25">
      <c r="A187" s="26">
        <f>Wellpath!E187</f>
        <v>0</v>
      </c>
      <c r="B187" s="22">
        <v>0</v>
      </c>
      <c r="C187" s="22" t="e">
        <f>ABS(COS(Wellpath!$L187))*SIN(Wellpath!$M187)*MAX(1,SQRT(10/(Wellpath!K187-Wellpath!K186)))</f>
        <v>#DIV/0!</v>
      </c>
      <c r="D187" s="22" t="str">
        <f>IF(ABS(Wellpath!$L187)&lt;VerticalInc,"SING",ABS(COS(Wellpath!$L187))*COS(Wellpath!$M187)/SIN(Wellpath!$L187)*MAX(1,SQRT(10/(Wellpath!K187-Wellpath!K186))))</f>
        <v>SING</v>
      </c>
      <c r="E187" s="20">
        <f>IF(D187="SING",0,Model!$W$36*((drdp!B187+drdp!K187)*XYM4E!$B187+(drdp!E187+drdp!N187)*XYM4E!$C187+(drdp!H187+drdp!Q187)*XYM4E!$D187))</f>
        <v>0</v>
      </c>
      <c r="F187" s="20">
        <f>IF(D187="SING",(Wellpath!K188-Wellpath!K186)/2*Model!$W$36,Model!$W$36*((drdp!C187+drdp!L187)*XYM4E!$B187+(drdp!F187+drdp!O187)*XYM4E!$C187+(drdp!I187+drdp!R187)*XYM4E!$D187))</f>
        <v>0</v>
      </c>
      <c r="G187" s="20">
        <f>IF(D187="SING",0,Model!$W$36*((drdp!D187+drdp!M187)*XYM4E!$B187+(drdp!G187+drdp!P187)*XYM4E!$C187+(drdp!J187+drdp!S187)*XYM4E!$D187))</f>
        <v>0</v>
      </c>
      <c r="H187" s="18">
        <f>IF(D187="SING",0,Model!$W$36*((drdp!B187)*XYM4E!$B187+(drdp!E187)*XYM4E!$C187+(drdp!H187)*XYM4E!$D187))</f>
        <v>0</v>
      </c>
      <c r="I187" s="18">
        <f>IF(D187="SING",(Wellpath!K187-Wellpath!K186)/2*Model!$W$36,Model!$W$36*((drdp!C187)*XYM4E!$B187+(drdp!F187)*XYM4E!$C187+(drdp!I187)*XYM4E!$D187))</f>
        <v>0</v>
      </c>
      <c r="J187" s="18">
        <f>IF(D187="SING",0,Model!$W$36*((drdp!D187)*XYM4E!$B187+(drdp!G187)*XYM4E!$C187+(drdp!J187)*XYM4E!$D187))</f>
        <v>0</v>
      </c>
      <c r="K187" s="21">
        <f t="shared" si="35"/>
        <v>1.5011812153540496</v>
      </c>
      <c r="L187" s="21">
        <f t="shared" si="36"/>
        <v>116.86149525126606</v>
      </c>
      <c r="M187" s="21">
        <f t="shared" si="37"/>
        <v>7.7528672678279618</v>
      </c>
      <c r="N187" s="21">
        <f t="shared" si="38"/>
        <v>-4.8372665712055625</v>
      </c>
      <c r="O187" s="21">
        <f t="shared" si="39"/>
        <v>-3.3928151098190487</v>
      </c>
      <c r="P187" s="21">
        <f t="shared" si="40"/>
        <v>10.753135884452714</v>
      </c>
      <c r="Q187" s="19">
        <f t="shared" si="41"/>
        <v>1.5011812153540496</v>
      </c>
      <c r="R187" s="19">
        <f t="shared" si="42"/>
        <v>116.86149525126606</v>
      </c>
      <c r="S187" s="19">
        <f t="shared" si="43"/>
        <v>7.7528672678279618</v>
      </c>
      <c r="T187" s="19">
        <f t="shared" si="44"/>
        <v>-4.8372665712055625</v>
      </c>
      <c r="U187" s="19">
        <f t="shared" si="45"/>
        <v>-3.3928151098190487</v>
      </c>
      <c r="V187" s="19">
        <f t="shared" si="46"/>
        <v>10.753135884452714</v>
      </c>
    </row>
    <row r="188" spans="1:22" x14ac:dyDescent="0.25">
      <c r="A188" s="26">
        <f>Wellpath!E188</f>
        <v>0</v>
      </c>
      <c r="B188" s="22">
        <v>0</v>
      </c>
      <c r="C188" s="22" t="e">
        <f>ABS(COS(Wellpath!$L188))*SIN(Wellpath!$M188)*MAX(1,SQRT(10/(Wellpath!K188-Wellpath!K187)))</f>
        <v>#DIV/0!</v>
      </c>
      <c r="D188" s="22" t="str">
        <f>IF(ABS(Wellpath!$L188)&lt;VerticalInc,"SING",ABS(COS(Wellpath!$L188))*COS(Wellpath!$M188)/SIN(Wellpath!$L188)*MAX(1,SQRT(10/(Wellpath!K188-Wellpath!K187))))</f>
        <v>SING</v>
      </c>
      <c r="E188" s="20">
        <f>IF(D188="SING",0,Model!$W$36*((drdp!B188+drdp!K188)*XYM4E!$B188+(drdp!E188+drdp!N188)*XYM4E!$C188+(drdp!H188+drdp!Q188)*XYM4E!$D188))</f>
        <v>0</v>
      </c>
      <c r="F188" s="20">
        <f>IF(D188="SING",(Wellpath!K189-Wellpath!K187)/2*Model!$W$36,Model!$W$36*((drdp!C188+drdp!L188)*XYM4E!$B188+(drdp!F188+drdp!O188)*XYM4E!$C188+(drdp!I188+drdp!R188)*XYM4E!$D188))</f>
        <v>0</v>
      </c>
      <c r="G188" s="20">
        <f>IF(D188="SING",0,Model!$W$36*((drdp!D188+drdp!M188)*XYM4E!$B188+(drdp!G188+drdp!P188)*XYM4E!$C188+(drdp!J188+drdp!S188)*XYM4E!$D188))</f>
        <v>0</v>
      </c>
      <c r="H188" s="18">
        <f>IF(D188="SING",0,Model!$W$36*((drdp!B188)*XYM4E!$B188+(drdp!E188)*XYM4E!$C188+(drdp!H188)*XYM4E!$D188))</f>
        <v>0</v>
      </c>
      <c r="I188" s="18">
        <f>IF(D188="SING",(Wellpath!K188-Wellpath!K187)/2*Model!$W$36,Model!$W$36*((drdp!C188)*XYM4E!$B188+(drdp!F188)*XYM4E!$C188+(drdp!I188)*XYM4E!$D188))</f>
        <v>0</v>
      </c>
      <c r="J188" s="18">
        <f>IF(D188="SING",0,Model!$W$36*((drdp!D188)*XYM4E!$B188+(drdp!G188)*XYM4E!$C188+(drdp!J188)*XYM4E!$D188))</f>
        <v>0</v>
      </c>
      <c r="K188" s="21">
        <f t="shared" si="35"/>
        <v>1.5011812153540496</v>
      </c>
      <c r="L188" s="21">
        <f t="shared" si="36"/>
        <v>116.86149525126606</v>
      </c>
      <c r="M188" s="21">
        <f t="shared" si="37"/>
        <v>7.7528672678279618</v>
      </c>
      <c r="N188" s="21">
        <f t="shared" si="38"/>
        <v>-4.8372665712055625</v>
      </c>
      <c r="O188" s="21">
        <f t="shared" si="39"/>
        <v>-3.3928151098190487</v>
      </c>
      <c r="P188" s="21">
        <f t="shared" si="40"/>
        <v>10.753135884452714</v>
      </c>
      <c r="Q188" s="19">
        <f t="shared" si="41"/>
        <v>1.5011812153540496</v>
      </c>
      <c r="R188" s="19">
        <f t="shared" si="42"/>
        <v>116.86149525126606</v>
      </c>
      <c r="S188" s="19">
        <f t="shared" si="43"/>
        <v>7.7528672678279618</v>
      </c>
      <c r="T188" s="19">
        <f t="shared" si="44"/>
        <v>-4.8372665712055625</v>
      </c>
      <c r="U188" s="19">
        <f t="shared" si="45"/>
        <v>-3.3928151098190487</v>
      </c>
      <c r="V188" s="19">
        <f t="shared" si="46"/>
        <v>10.753135884452714</v>
      </c>
    </row>
    <row r="189" spans="1:22" x14ac:dyDescent="0.25">
      <c r="A189" s="26">
        <f>Wellpath!E189</f>
        <v>0</v>
      </c>
      <c r="B189" s="22">
        <v>0</v>
      </c>
      <c r="C189" s="22" t="e">
        <f>ABS(COS(Wellpath!$L189))*SIN(Wellpath!$M189)*MAX(1,SQRT(10/(Wellpath!K189-Wellpath!K188)))</f>
        <v>#DIV/0!</v>
      </c>
      <c r="D189" s="22" t="str">
        <f>IF(ABS(Wellpath!$L189)&lt;VerticalInc,"SING",ABS(COS(Wellpath!$L189))*COS(Wellpath!$M189)/SIN(Wellpath!$L189)*MAX(1,SQRT(10/(Wellpath!K189-Wellpath!K188))))</f>
        <v>SING</v>
      </c>
      <c r="E189" s="20">
        <f>IF(D189="SING",0,Model!$W$36*((drdp!B189+drdp!K189)*XYM4E!$B189+(drdp!E189+drdp!N189)*XYM4E!$C189+(drdp!H189+drdp!Q189)*XYM4E!$D189))</f>
        <v>0</v>
      </c>
      <c r="F189" s="20">
        <f>IF(D189="SING",(Wellpath!K190-Wellpath!K188)/2*Model!$W$36,Model!$W$36*((drdp!C189+drdp!L189)*XYM4E!$B189+(drdp!F189+drdp!O189)*XYM4E!$C189+(drdp!I189+drdp!R189)*XYM4E!$D189))</f>
        <v>0</v>
      </c>
      <c r="G189" s="20">
        <f>IF(D189="SING",0,Model!$W$36*((drdp!D189+drdp!M189)*XYM4E!$B189+(drdp!G189+drdp!P189)*XYM4E!$C189+(drdp!J189+drdp!S189)*XYM4E!$D189))</f>
        <v>0</v>
      </c>
      <c r="H189" s="18">
        <f>IF(D189="SING",0,Model!$W$36*((drdp!B189)*XYM4E!$B189+(drdp!E189)*XYM4E!$C189+(drdp!H189)*XYM4E!$D189))</f>
        <v>0</v>
      </c>
      <c r="I189" s="18">
        <f>IF(D189="SING",(Wellpath!K189-Wellpath!K188)/2*Model!$W$36,Model!$W$36*((drdp!C189)*XYM4E!$B189+(drdp!F189)*XYM4E!$C189+(drdp!I189)*XYM4E!$D189))</f>
        <v>0</v>
      </c>
      <c r="J189" s="18">
        <f>IF(D189="SING",0,Model!$W$36*((drdp!D189)*XYM4E!$B189+(drdp!G189)*XYM4E!$C189+(drdp!J189)*XYM4E!$D189))</f>
        <v>0</v>
      </c>
      <c r="K189" s="21">
        <f t="shared" si="35"/>
        <v>1.5011812153540496</v>
      </c>
      <c r="L189" s="21">
        <f t="shared" si="36"/>
        <v>116.86149525126606</v>
      </c>
      <c r="M189" s="21">
        <f t="shared" si="37"/>
        <v>7.7528672678279618</v>
      </c>
      <c r="N189" s="21">
        <f t="shared" si="38"/>
        <v>-4.8372665712055625</v>
      </c>
      <c r="O189" s="21">
        <f t="shared" si="39"/>
        <v>-3.3928151098190487</v>
      </c>
      <c r="P189" s="21">
        <f t="shared" si="40"/>
        <v>10.753135884452714</v>
      </c>
      <c r="Q189" s="19">
        <f t="shared" si="41"/>
        <v>1.5011812153540496</v>
      </c>
      <c r="R189" s="19">
        <f t="shared" si="42"/>
        <v>116.86149525126606</v>
      </c>
      <c r="S189" s="19">
        <f t="shared" si="43"/>
        <v>7.7528672678279618</v>
      </c>
      <c r="T189" s="19">
        <f t="shared" si="44"/>
        <v>-4.8372665712055625</v>
      </c>
      <c r="U189" s="19">
        <f t="shared" si="45"/>
        <v>-3.3928151098190487</v>
      </c>
      <c r="V189" s="19">
        <f t="shared" si="46"/>
        <v>10.753135884452714</v>
      </c>
    </row>
    <row r="190" spans="1:22" x14ac:dyDescent="0.25">
      <c r="A190" s="26">
        <f>Wellpath!E190</f>
        <v>0</v>
      </c>
      <c r="B190" s="22">
        <v>0</v>
      </c>
      <c r="C190" s="22" t="e">
        <f>ABS(COS(Wellpath!$L190))*SIN(Wellpath!$M190)*MAX(1,SQRT(10/(Wellpath!K190-Wellpath!K189)))</f>
        <v>#DIV/0!</v>
      </c>
      <c r="D190" s="22" t="str">
        <f>IF(ABS(Wellpath!$L190)&lt;VerticalInc,"SING",ABS(COS(Wellpath!$L190))*COS(Wellpath!$M190)/SIN(Wellpath!$L190)*MAX(1,SQRT(10/(Wellpath!K190-Wellpath!K189))))</f>
        <v>SING</v>
      </c>
      <c r="E190" s="20">
        <f>IF(D190="SING",0,Model!$W$36*((drdp!B190+drdp!K190)*XYM4E!$B190+(drdp!E190+drdp!N190)*XYM4E!$C190+(drdp!H190+drdp!Q190)*XYM4E!$D190))</f>
        <v>0</v>
      </c>
      <c r="F190" s="20">
        <f>IF(D190="SING",(Wellpath!K191-Wellpath!K189)/2*Model!$W$36,Model!$W$36*((drdp!C190+drdp!L190)*XYM4E!$B190+(drdp!F190+drdp!O190)*XYM4E!$C190+(drdp!I190+drdp!R190)*XYM4E!$D190))</f>
        <v>0</v>
      </c>
      <c r="G190" s="20">
        <f>IF(D190="SING",0,Model!$W$36*((drdp!D190+drdp!M190)*XYM4E!$B190+(drdp!G190+drdp!P190)*XYM4E!$C190+(drdp!J190+drdp!S190)*XYM4E!$D190))</f>
        <v>0</v>
      </c>
      <c r="H190" s="18">
        <f>IF(D190="SING",0,Model!$W$36*((drdp!B190)*XYM4E!$B190+(drdp!E190)*XYM4E!$C190+(drdp!H190)*XYM4E!$D190))</f>
        <v>0</v>
      </c>
      <c r="I190" s="18">
        <f>IF(D190="SING",(Wellpath!K190-Wellpath!K189)/2*Model!$W$36,Model!$W$36*((drdp!C190)*XYM4E!$B190+(drdp!F190)*XYM4E!$C190+(drdp!I190)*XYM4E!$D190))</f>
        <v>0</v>
      </c>
      <c r="J190" s="18">
        <f>IF(D190="SING",0,Model!$W$36*((drdp!D190)*XYM4E!$B190+(drdp!G190)*XYM4E!$C190+(drdp!J190)*XYM4E!$D190))</f>
        <v>0</v>
      </c>
      <c r="K190" s="21">
        <f t="shared" si="35"/>
        <v>1.5011812153540496</v>
      </c>
      <c r="L190" s="21">
        <f t="shared" si="36"/>
        <v>116.86149525126606</v>
      </c>
      <c r="M190" s="21">
        <f t="shared" si="37"/>
        <v>7.7528672678279618</v>
      </c>
      <c r="N190" s="21">
        <f t="shared" si="38"/>
        <v>-4.8372665712055625</v>
      </c>
      <c r="O190" s="21">
        <f t="shared" si="39"/>
        <v>-3.3928151098190487</v>
      </c>
      <c r="P190" s="21">
        <f t="shared" si="40"/>
        <v>10.753135884452714</v>
      </c>
      <c r="Q190" s="19">
        <f t="shared" si="41"/>
        <v>1.5011812153540496</v>
      </c>
      <c r="R190" s="19">
        <f t="shared" si="42"/>
        <v>116.86149525126606</v>
      </c>
      <c r="S190" s="19">
        <f t="shared" si="43"/>
        <v>7.7528672678279618</v>
      </c>
      <c r="T190" s="19">
        <f t="shared" si="44"/>
        <v>-4.8372665712055625</v>
      </c>
      <c r="U190" s="19">
        <f t="shared" si="45"/>
        <v>-3.3928151098190487</v>
      </c>
      <c r="V190" s="19">
        <f t="shared" si="46"/>
        <v>10.753135884452714</v>
      </c>
    </row>
    <row r="191" spans="1:22" x14ac:dyDescent="0.25">
      <c r="A191" s="26">
        <f>Wellpath!E191</f>
        <v>0</v>
      </c>
      <c r="B191" s="22">
        <v>0</v>
      </c>
      <c r="C191" s="22" t="e">
        <f>ABS(COS(Wellpath!$L191))*SIN(Wellpath!$M191)*MAX(1,SQRT(10/(Wellpath!K191-Wellpath!K190)))</f>
        <v>#DIV/0!</v>
      </c>
      <c r="D191" s="22" t="str">
        <f>IF(ABS(Wellpath!$L191)&lt;VerticalInc,"SING",ABS(COS(Wellpath!$L191))*COS(Wellpath!$M191)/SIN(Wellpath!$L191)*MAX(1,SQRT(10/(Wellpath!K191-Wellpath!K190))))</f>
        <v>SING</v>
      </c>
      <c r="E191" s="20">
        <f>IF(D191="SING",0,Model!$W$36*((drdp!B191+drdp!K191)*XYM4E!$B191+(drdp!E191+drdp!N191)*XYM4E!$C191+(drdp!H191+drdp!Q191)*XYM4E!$D191))</f>
        <v>0</v>
      </c>
      <c r="F191" s="20">
        <f>IF(D191="SING",(Wellpath!K192-Wellpath!K190)/2*Model!$W$36,Model!$W$36*((drdp!C191+drdp!L191)*XYM4E!$B191+(drdp!F191+drdp!O191)*XYM4E!$C191+(drdp!I191+drdp!R191)*XYM4E!$D191))</f>
        <v>0</v>
      </c>
      <c r="G191" s="20">
        <f>IF(D191="SING",0,Model!$W$36*((drdp!D191+drdp!M191)*XYM4E!$B191+(drdp!G191+drdp!P191)*XYM4E!$C191+(drdp!J191+drdp!S191)*XYM4E!$D191))</f>
        <v>0</v>
      </c>
      <c r="H191" s="18">
        <f>IF(D191="SING",0,Model!$W$36*((drdp!B191)*XYM4E!$B191+(drdp!E191)*XYM4E!$C191+(drdp!H191)*XYM4E!$D191))</f>
        <v>0</v>
      </c>
      <c r="I191" s="18">
        <f>IF(D191="SING",(Wellpath!K191-Wellpath!K190)/2*Model!$W$36,Model!$W$36*((drdp!C191)*XYM4E!$B191+(drdp!F191)*XYM4E!$C191+(drdp!I191)*XYM4E!$D191))</f>
        <v>0</v>
      </c>
      <c r="J191" s="18">
        <f>IF(D191="SING",0,Model!$W$36*((drdp!D191)*XYM4E!$B191+(drdp!G191)*XYM4E!$C191+(drdp!J191)*XYM4E!$D191))</f>
        <v>0</v>
      </c>
      <c r="K191" s="21">
        <f t="shared" si="35"/>
        <v>1.5011812153540496</v>
      </c>
      <c r="L191" s="21">
        <f t="shared" si="36"/>
        <v>116.86149525126606</v>
      </c>
      <c r="M191" s="21">
        <f t="shared" si="37"/>
        <v>7.7528672678279618</v>
      </c>
      <c r="N191" s="21">
        <f t="shared" si="38"/>
        <v>-4.8372665712055625</v>
      </c>
      <c r="O191" s="21">
        <f t="shared" si="39"/>
        <v>-3.3928151098190487</v>
      </c>
      <c r="P191" s="21">
        <f t="shared" si="40"/>
        <v>10.753135884452714</v>
      </c>
      <c r="Q191" s="19">
        <f t="shared" si="41"/>
        <v>1.5011812153540496</v>
      </c>
      <c r="R191" s="19">
        <f t="shared" si="42"/>
        <v>116.86149525126606</v>
      </c>
      <c r="S191" s="19">
        <f t="shared" si="43"/>
        <v>7.7528672678279618</v>
      </c>
      <c r="T191" s="19">
        <f t="shared" si="44"/>
        <v>-4.8372665712055625</v>
      </c>
      <c r="U191" s="19">
        <f t="shared" si="45"/>
        <v>-3.3928151098190487</v>
      </c>
      <c r="V191" s="19">
        <f t="shared" si="46"/>
        <v>10.753135884452714</v>
      </c>
    </row>
    <row r="192" spans="1:22" x14ac:dyDescent="0.25">
      <c r="A192" s="26">
        <f>Wellpath!E192</f>
        <v>0</v>
      </c>
      <c r="B192" s="22">
        <v>0</v>
      </c>
      <c r="C192" s="22" t="e">
        <f>ABS(COS(Wellpath!$L192))*SIN(Wellpath!$M192)*MAX(1,SQRT(10/(Wellpath!K192-Wellpath!K191)))</f>
        <v>#DIV/0!</v>
      </c>
      <c r="D192" s="22" t="str">
        <f>IF(ABS(Wellpath!$L192)&lt;VerticalInc,"SING",ABS(COS(Wellpath!$L192))*COS(Wellpath!$M192)/SIN(Wellpath!$L192)*MAX(1,SQRT(10/(Wellpath!K192-Wellpath!K191))))</f>
        <v>SING</v>
      </c>
      <c r="E192" s="20">
        <f>IF(D192="SING",0,Model!$W$36*((drdp!B192+drdp!K192)*XYM4E!$B192+(drdp!E192+drdp!N192)*XYM4E!$C192+(drdp!H192+drdp!Q192)*XYM4E!$D192))</f>
        <v>0</v>
      </c>
      <c r="F192" s="20">
        <f>IF(D192="SING",(Wellpath!K193-Wellpath!K191)/2*Model!$W$36,Model!$W$36*((drdp!C192+drdp!L192)*XYM4E!$B192+(drdp!F192+drdp!O192)*XYM4E!$C192+(drdp!I192+drdp!R192)*XYM4E!$D192))</f>
        <v>0</v>
      </c>
      <c r="G192" s="20">
        <f>IF(D192="SING",0,Model!$W$36*((drdp!D192+drdp!M192)*XYM4E!$B192+(drdp!G192+drdp!P192)*XYM4E!$C192+(drdp!J192+drdp!S192)*XYM4E!$D192))</f>
        <v>0</v>
      </c>
      <c r="H192" s="18">
        <f>IF(D192="SING",0,Model!$W$36*((drdp!B192)*XYM4E!$B192+(drdp!E192)*XYM4E!$C192+(drdp!H192)*XYM4E!$D192))</f>
        <v>0</v>
      </c>
      <c r="I192" s="18">
        <f>IF(D192="SING",(Wellpath!K192-Wellpath!K191)/2*Model!$W$36,Model!$W$36*((drdp!C192)*XYM4E!$B192+(drdp!F192)*XYM4E!$C192+(drdp!I192)*XYM4E!$D192))</f>
        <v>0</v>
      </c>
      <c r="J192" s="18">
        <f>IF(D192="SING",0,Model!$W$36*((drdp!D192)*XYM4E!$B192+(drdp!G192)*XYM4E!$C192+(drdp!J192)*XYM4E!$D192))</f>
        <v>0</v>
      </c>
      <c r="K192" s="21">
        <f t="shared" si="35"/>
        <v>1.5011812153540496</v>
      </c>
      <c r="L192" s="21">
        <f t="shared" si="36"/>
        <v>116.86149525126606</v>
      </c>
      <c r="M192" s="21">
        <f t="shared" si="37"/>
        <v>7.7528672678279618</v>
      </c>
      <c r="N192" s="21">
        <f t="shared" si="38"/>
        <v>-4.8372665712055625</v>
      </c>
      <c r="O192" s="21">
        <f t="shared" si="39"/>
        <v>-3.3928151098190487</v>
      </c>
      <c r="P192" s="21">
        <f t="shared" si="40"/>
        <v>10.753135884452714</v>
      </c>
      <c r="Q192" s="19">
        <f t="shared" si="41"/>
        <v>1.5011812153540496</v>
      </c>
      <c r="R192" s="19">
        <f t="shared" si="42"/>
        <v>116.86149525126606</v>
      </c>
      <c r="S192" s="19">
        <f t="shared" si="43"/>
        <v>7.7528672678279618</v>
      </c>
      <c r="T192" s="19">
        <f t="shared" si="44"/>
        <v>-4.8372665712055625</v>
      </c>
      <c r="U192" s="19">
        <f t="shared" si="45"/>
        <v>-3.3928151098190487</v>
      </c>
      <c r="V192" s="19">
        <f t="shared" si="46"/>
        <v>10.753135884452714</v>
      </c>
    </row>
    <row r="193" spans="1:22" x14ac:dyDescent="0.25">
      <c r="A193" s="26">
        <f>Wellpath!E193</f>
        <v>0</v>
      </c>
      <c r="B193" s="22">
        <v>0</v>
      </c>
      <c r="C193" s="22" t="e">
        <f>ABS(COS(Wellpath!$L193))*SIN(Wellpath!$M193)*MAX(1,SQRT(10/(Wellpath!K193-Wellpath!K192)))</f>
        <v>#DIV/0!</v>
      </c>
      <c r="D193" s="22" t="str">
        <f>IF(ABS(Wellpath!$L193)&lt;VerticalInc,"SING",ABS(COS(Wellpath!$L193))*COS(Wellpath!$M193)/SIN(Wellpath!$L193)*MAX(1,SQRT(10/(Wellpath!K193-Wellpath!K192))))</f>
        <v>SING</v>
      </c>
      <c r="E193" s="20">
        <f>IF(D193="SING",0,Model!$W$36*((drdp!B193+drdp!K193)*XYM4E!$B193+(drdp!E193+drdp!N193)*XYM4E!$C193+(drdp!H193+drdp!Q193)*XYM4E!$D193))</f>
        <v>0</v>
      </c>
      <c r="F193" s="20">
        <f>IF(D193="SING",(Wellpath!K194-Wellpath!K192)/2*Model!$W$36,Model!$W$36*((drdp!C193+drdp!L193)*XYM4E!$B193+(drdp!F193+drdp!O193)*XYM4E!$C193+(drdp!I193+drdp!R193)*XYM4E!$D193))</f>
        <v>0</v>
      </c>
      <c r="G193" s="20">
        <f>IF(D193="SING",0,Model!$W$36*((drdp!D193+drdp!M193)*XYM4E!$B193+(drdp!G193+drdp!P193)*XYM4E!$C193+(drdp!J193+drdp!S193)*XYM4E!$D193))</f>
        <v>0</v>
      </c>
      <c r="H193" s="18">
        <f>IF(D193="SING",0,Model!$W$36*((drdp!B193)*XYM4E!$B193+(drdp!E193)*XYM4E!$C193+(drdp!H193)*XYM4E!$D193))</f>
        <v>0</v>
      </c>
      <c r="I193" s="18">
        <f>IF(D193="SING",(Wellpath!K193-Wellpath!K192)/2*Model!$W$36,Model!$W$36*((drdp!C193)*XYM4E!$B193+(drdp!F193)*XYM4E!$C193+(drdp!I193)*XYM4E!$D193))</f>
        <v>0</v>
      </c>
      <c r="J193" s="18">
        <f>IF(D193="SING",0,Model!$W$36*((drdp!D193)*XYM4E!$B193+(drdp!G193)*XYM4E!$C193+(drdp!J193)*XYM4E!$D193))</f>
        <v>0</v>
      </c>
      <c r="K193" s="21">
        <f t="shared" si="35"/>
        <v>1.5011812153540496</v>
      </c>
      <c r="L193" s="21">
        <f t="shared" si="36"/>
        <v>116.86149525126606</v>
      </c>
      <c r="M193" s="21">
        <f t="shared" si="37"/>
        <v>7.7528672678279618</v>
      </c>
      <c r="N193" s="21">
        <f t="shared" si="38"/>
        <v>-4.8372665712055625</v>
      </c>
      <c r="O193" s="21">
        <f t="shared" si="39"/>
        <v>-3.3928151098190487</v>
      </c>
      <c r="P193" s="21">
        <f t="shared" si="40"/>
        <v>10.753135884452714</v>
      </c>
      <c r="Q193" s="19">
        <f t="shared" si="41"/>
        <v>1.5011812153540496</v>
      </c>
      <c r="R193" s="19">
        <f t="shared" si="42"/>
        <v>116.86149525126606</v>
      </c>
      <c r="S193" s="19">
        <f t="shared" si="43"/>
        <v>7.7528672678279618</v>
      </c>
      <c r="T193" s="19">
        <f t="shared" si="44"/>
        <v>-4.8372665712055625</v>
      </c>
      <c r="U193" s="19">
        <f t="shared" si="45"/>
        <v>-3.3928151098190487</v>
      </c>
      <c r="V193" s="19">
        <f t="shared" si="46"/>
        <v>10.753135884452714</v>
      </c>
    </row>
    <row r="194" spans="1:22" x14ac:dyDescent="0.25">
      <c r="A194" s="26">
        <f>Wellpath!E194</f>
        <v>0</v>
      </c>
      <c r="B194" s="22">
        <v>0</v>
      </c>
      <c r="C194" s="22" t="e">
        <f>ABS(COS(Wellpath!$L194))*SIN(Wellpath!$M194)*MAX(1,SQRT(10/(Wellpath!K194-Wellpath!K193)))</f>
        <v>#DIV/0!</v>
      </c>
      <c r="D194" s="22" t="str">
        <f>IF(ABS(Wellpath!$L194)&lt;VerticalInc,"SING",ABS(COS(Wellpath!$L194))*COS(Wellpath!$M194)/SIN(Wellpath!$L194)*MAX(1,SQRT(10/(Wellpath!K194-Wellpath!K193))))</f>
        <v>SING</v>
      </c>
      <c r="E194" s="20">
        <f>IF(D194="SING",0,Model!$W$36*((drdp!B194+drdp!K194)*XYM4E!$B194+(drdp!E194+drdp!N194)*XYM4E!$C194+(drdp!H194+drdp!Q194)*XYM4E!$D194))</f>
        <v>0</v>
      </c>
      <c r="F194" s="20">
        <f>IF(D194="SING",(Wellpath!K195-Wellpath!K193)/2*Model!$W$36,Model!$W$36*((drdp!C194+drdp!L194)*XYM4E!$B194+(drdp!F194+drdp!O194)*XYM4E!$C194+(drdp!I194+drdp!R194)*XYM4E!$D194))</f>
        <v>0</v>
      </c>
      <c r="G194" s="20">
        <f>IF(D194="SING",0,Model!$W$36*((drdp!D194+drdp!M194)*XYM4E!$B194+(drdp!G194+drdp!P194)*XYM4E!$C194+(drdp!J194+drdp!S194)*XYM4E!$D194))</f>
        <v>0</v>
      </c>
      <c r="H194" s="18">
        <f>IF(D194="SING",0,Model!$W$36*((drdp!B194)*XYM4E!$B194+(drdp!E194)*XYM4E!$C194+(drdp!H194)*XYM4E!$D194))</f>
        <v>0</v>
      </c>
      <c r="I194" s="18">
        <f>IF(D194="SING",(Wellpath!K194-Wellpath!K193)/2*Model!$W$36,Model!$W$36*((drdp!C194)*XYM4E!$B194+(drdp!F194)*XYM4E!$C194+(drdp!I194)*XYM4E!$D194))</f>
        <v>0</v>
      </c>
      <c r="J194" s="18">
        <f>IF(D194="SING",0,Model!$W$36*((drdp!D194)*XYM4E!$B194+(drdp!G194)*XYM4E!$C194+(drdp!J194)*XYM4E!$D194))</f>
        <v>0</v>
      </c>
      <c r="K194" s="21">
        <f t="shared" si="35"/>
        <v>1.5011812153540496</v>
      </c>
      <c r="L194" s="21">
        <f t="shared" si="36"/>
        <v>116.86149525126606</v>
      </c>
      <c r="M194" s="21">
        <f t="shared" si="37"/>
        <v>7.7528672678279618</v>
      </c>
      <c r="N194" s="21">
        <f t="shared" si="38"/>
        <v>-4.8372665712055625</v>
      </c>
      <c r="O194" s="21">
        <f t="shared" si="39"/>
        <v>-3.3928151098190487</v>
      </c>
      <c r="P194" s="21">
        <f t="shared" si="40"/>
        <v>10.753135884452714</v>
      </c>
      <c r="Q194" s="19">
        <f t="shared" si="41"/>
        <v>1.5011812153540496</v>
      </c>
      <c r="R194" s="19">
        <f t="shared" si="42"/>
        <v>116.86149525126606</v>
      </c>
      <c r="S194" s="19">
        <f t="shared" si="43"/>
        <v>7.7528672678279618</v>
      </c>
      <c r="T194" s="19">
        <f t="shared" si="44"/>
        <v>-4.8372665712055625</v>
      </c>
      <c r="U194" s="19">
        <f t="shared" si="45"/>
        <v>-3.3928151098190487</v>
      </c>
      <c r="V194" s="19">
        <f t="shared" si="46"/>
        <v>10.753135884452714</v>
      </c>
    </row>
    <row r="195" spans="1:22" x14ac:dyDescent="0.25">
      <c r="A195" s="26">
        <f>Wellpath!E195</f>
        <v>0</v>
      </c>
      <c r="B195" s="22">
        <v>0</v>
      </c>
      <c r="C195" s="22" t="e">
        <f>ABS(COS(Wellpath!$L195))*SIN(Wellpath!$M195)*MAX(1,SQRT(10/(Wellpath!K195-Wellpath!K194)))</f>
        <v>#DIV/0!</v>
      </c>
      <c r="D195" s="22" t="str">
        <f>IF(ABS(Wellpath!$L195)&lt;VerticalInc,"SING",ABS(COS(Wellpath!$L195))*COS(Wellpath!$M195)/SIN(Wellpath!$L195)*MAX(1,SQRT(10/(Wellpath!K195-Wellpath!K194))))</f>
        <v>SING</v>
      </c>
      <c r="E195" s="20">
        <f>IF(D195="SING",0,Model!$W$36*((drdp!B195+drdp!K195)*XYM4E!$B195+(drdp!E195+drdp!N195)*XYM4E!$C195+(drdp!H195+drdp!Q195)*XYM4E!$D195))</f>
        <v>0</v>
      </c>
      <c r="F195" s="20">
        <f>IF(D195="SING",(Wellpath!K196-Wellpath!K194)/2*Model!$W$36,Model!$W$36*((drdp!C195+drdp!L195)*XYM4E!$B195+(drdp!F195+drdp!O195)*XYM4E!$C195+(drdp!I195+drdp!R195)*XYM4E!$D195))</f>
        <v>0</v>
      </c>
      <c r="G195" s="20">
        <f>IF(D195="SING",0,Model!$W$36*((drdp!D195+drdp!M195)*XYM4E!$B195+(drdp!G195+drdp!P195)*XYM4E!$C195+(drdp!J195+drdp!S195)*XYM4E!$D195))</f>
        <v>0</v>
      </c>
      <c r="H195" s="18">
        <f>IF(D195="SING",0,Model!$W$36*((drdp!B195)*XYM4E!$B195+(drdp!E195)*XYM4E!$C195+(drdp!H195)*XYM4E!$D195))</f>
        <v>0</v>
      </c>
      <c r="I195" s="18">
        <f>IF(D195="SING",(Wellpath!K195-Wellpath!K194)/2*Model!$W$36,Model!$W$36*((drdp!C195)*XYM4E!$B195+(drdp!F195)*XYM4E!$C195+(drdp!I195)*XYM4E!$D195))</f>
        <v>0</v>
      </c>
      <c r="J195" s="18">
        <f>IF(D195="SING",0,Model!$W$36*((drdp!D195)*XYM4E!$B195+(drdp!G195)*XYM4E!$C195+(drdp!J195)*XYM4E!$D195))</f>
        <v>0</v>
      </c>
      <c r="K195" s="21">
        <f t="shared" si="35"/>
        <v>1.5011812153540496</v>
      </c>
      <c r="L195" s="21">
        <f t="shared" si="36"/>
        <v>116.86149525126606</v>
      </c>
      <c r="M195" s="21">
        <f t="shared" si="37"/>
        <v>7.7528672678279618</v>
      </c>
      <c r="N195" s="21">
        <f t="shared" si="38"/>
        <v>-4.8372665712055625</v>
      </c>
      <c r="O195" s="21">
        <f t="shared" si="39"/>
        <v>-3.3928151098190487</v>
      </c>
      <c r="P195" s="21">
        <f t="shared" si="40"/>
        <v>10.753135884452714</v>
      </c>
      <c r="Q195" s="19">
        <f t="shared" si="41"/>
        <v>1.5011812153540496</v>
      </c>
      <c r="R195" s="19">
        <f t="shared" si="42"/>
        <v>116.86149525126606</v>
      </c>
      <c r="S195" s="19">
        <f t="shared" si="43"/>
        <v>7.7528672678279618</v>
      </c>
      <c r="T195" s="19">
        <f t="shared" si="44"/>
        <v>-4.8372665712055625</v>
      </c>
      <c r="U195" s="19">
        <f t="shared" si="45"/>
        <v>-3.3928151098190487</v>
      </c>
      <c r="V195" s="19">
        <f t="shared" si="46"/>
        <v>10.753135884452714</v>
      </c>
    </row>
    <row r="196" spans="1:22" x14ac:dyDescent="0.25">
      <c r="A196" s="26">
        <f>Wellpath!E196</f>
        <v>0</v>
      </c>
      <c r="B196" s="22">
        <v>0</v>
      </c>
      <c r="C196" s="22" t="e">
        <f>ABS(COS(Wellpath!$L196))*SIN(Wellpath!$M196)*MAX(1,SQRT(10/(Wellpath!K196-Wellpath!K195)))</f>
        <v>#DIV/0!</v>
      </c>
      <c r="D196" s="22" t="str">
        <f>IF(ABS(Wellpath!$L196)&lt;VerticalInc,"SING",ABS(COS(Wellpath!$L196))*COS(Wellpath!$M196)/SIN(Wellpath!$L196)*MAX(1,SQRT(10/(Wellpath!K196-Wellpath!K195))))</f>
        <v>SING</v>
      </c>
      <c r="E196" s="20">
        <f>IF(D196="SING",0,Model!$W$36*((drdp!B196+drdp!K196)*XYM4E!$B196+(drdp!E196+drdp!N196)*XYM4E!$C196+(drdp!H196+drdp!Q196)*XYM4E!$D196))</f>
        <v>0</v>
      </c>
      <c r="F196" s="20">
        <f>IF(D196="SING",(Wellpath!K197-Wellpath!K195)/2*Model!$W$36,Model!$W$36*((drdp!C196+drdp!L196)*XYM4E!$B196+(drdp!F196+drdp!O196)*XYM4E!$C196+(drdp!I196+drdp!R196)*XYM4E!$D196))</f>
        <v>0</v>
      </c>
      <c r="G196" s="20">
        <f>IF(D196="SING",0,Model!$W$36*((drdp!D196+drdp!M196)*XYM4E!$B196+(drdp!G196+drdp!P196)*XYM4E!$C196+(drdp!J196+drdp!S196)*XYM4E!$D196))</f>
        <v>0</v>
      </c>
      <c r="H196" s="18">
        <f>IF(D196="SING",0,Model!$W$36*((drdp!B196)*XYM4E!$B196+(drdp!E196)*XYM4E!$C196+(drdp!H196)*XYM4E!$D196))</f>
        <v>0</v>
      </c>
      <c r="I196" s="18">
        <f>IF(D196="SING",(Wellpath!K196-Wellpath!K195)/2*Model!$W$36,Model!$W$36*((drdp!C196)*XYM4E!$B196+(drdp!F196)*XYM4E!$C196+(drdp!I196)*XYM4E!$D196))</f>
        <v>0</v>
      </c>
      <c r="J196" s="18">
        <f>IF(D196="SING",0,Model!$W$36*((drdp!D196)*XYM4E!$B196+(drdp!G196)*XYM4E!$C196+(drdp!J196)*XYM4E!$D196))</f>
        <v>0</v>
      </c>
      <c r="K196" s="21">
        <f t="shared" si="35"/>
        <v>1.5011812153540496</v>
      </c>
      <c r="L196" s="21">
        <f t="shared" si="36"/>
        <v>116.86149525126606</v>
      </c>
      <c r="M196" s="21">
        <f t="shared" si="37"/>
        <v>7.7528672678279618</v>
      </c>
      <c r="N196" s="21">
        <f t="shared" si="38"/>
        <v>-4.8372665712055625</v>
      </c>
      <c r="O196" s="21">
        <f t="shared" si="39"/>
        <v>-3.3928151098190487</v>
      </c>
      <c r="P196" s="21">
        <f t="shared" si="40"/>
        <v>10.753135884452714</v>
      </c>
      <c r="Q196" s="19">
        <f t="shared" si="41"/>
        <v>1.5011812153540496</v>
      </c>
      <c r="R196" s="19">
        <f t="shared" si="42"/>
        <v>116.86149525126606</v>
      </c>
      <c r="S196" s="19">
        <f t="shared" si="43"/>
        <v>7.7528672678279618</v>
      </c>
      <c r="T196" s="19">
        <f t="shared" si="44"/>
        <v>-4.8372665712055625</v>
      </c>
      <c r="U196" s="19">
        <f t="shared" si="45"/>
        <v>-3.3928151098190487</v>
      </c>
      <c r="V196" s="19">
        <f t="shared" si="46"/>
        <v>10.753135884452714</v>
      </c>
    </row>
    <row r="197" spans="1:22" x14ac:dyDescent="0.25">
      <c r="A197" s="26">
        <f>Wellpath!E197</f>
        <v>0</v>
      </c>
      <c r="B197" s="22">
        <v>0</v>
      </c>
      <c r="C197" s="22" t="e">
        <f>ABS(COS(Wellpath!$L197))*SIN(Wellpath!$M197)*MAX(1,SQRT(10/(Wellpath!K197-Wellpath!K196)))</f>
        <v>#DIV/0!</v>
      </c>
      <c r="D197" s="22" t="str">
        <f>IF(ABS(Wellpath!$L197)&lt;VerticalInc,"SING",ABS(COS(Wellpath!$L197))*COS(Wellpath!$M197)/SIN(Wellpath!$L197)*MAX(1,SQRT(10/(Wellpath!K197-Wellpath!K196))))</f>
        <v>SING</v>
      </c>
      <c r="E197" s="20">
        <f>IF(D197="SING",0,Model!$W$36*((drdp!B197+drdp!K197)*XYM4E!$B197+(drdp!E197+drdp!N197)*XYM4E!$C197+(drdp!H197+drdp!Q197)*XYM4E!$D197))</f>
        <v>0</v>
      </c>
      <c r="F197" s="20">
        <f>IF(D197="SING",(Wellpath!K198-Wellpath!K196)/2*Model!$W$36,Model!$W$36*((drdp!C197+drdp!L197)*XYM4E!$B197+(drdp!F197+drdp!O197)*XYM4E!$C197+(drdp!I197+drdp!R197)*XYM4E!$D197))</f>
        <v>0</v>
      </c>
      <c r="G197" s="20">
        <f>IF(D197="SING",0,Model!$W$36*((drdp!D197+drdp!M197)*XYM4E!$B197+(drdp!G197+drdp!P197)*XYM4E!$C197+(drdp!J197+drdp!S197)*XYM4E!$D197))</f>
        <v>0</v>
      </c>
      <c r="H197" s="18">
        <f>IF(D197="SING",0,Model!$W$36*((drdp!B197)*XYM4E!$B197+(drdp!E197)*XYM4E!$C197+(drdp!H197)*XYM4E!$D197))</f>
        <v>0</v>
      </c>
      <c r="I197" s="18">
        <f>IF(D197="SING",(Wellpath!K197-Wellpath!K196)/2*Model!$W$36,Model!$W$36*((drdp!C197)*XYM4E!$B197+(drdp!F197)*XYM4E!$C197+(drdp!I197)*XYM4E!$D197))</f>
        <v>0</v>
      </c>
      <c r="J197" s="18">
        <f>IF(D197="SING",0,Model!$W$36*((drdp!D197)*XYM4E!$B197+(drdp!G197)*XYM4E!$C197+(drdp!J197)*XYM4E!$D197))</f>
        <v>0</v>
      </c>
      <c r="K197" s="21">
        <f t="shared" si="35"/>
        <v>1.5011812153540496</v>
      </c>
      <c r="L197" s="21">
        <f t="shared" si="36"/>
        <v>116.86149525126606</v>
      </c>
      <c r="M197" s="21">
        <f t="shared" si="37"/>
        <v>7.7528672678279618</v>
      </c>
      <c r="N197" s="21">
        <f t="shared" si="38"/>
        <v>-4.8372665712055625</v>
      </c>
      <c r="O197" s="21">
        <f t="shared" si="39"/>
        <v>-3.3928151098190487</v>
      </c>
      <c r="P197" s="21">
        <f t="shared" si="40"/>
        <v>10.753135884452714</v>
      </c>
      <c r="Q197" s="19">
        <f t="shared" si="41"/>
        <v>1.5011812153540496</v>
      </c>
      <c r="R197" s="19">
        <f t="shared" si="42"/>
        <v>116.86149525126606</v>
      </c>
      <c r="S197" s="19">
        <f t="shared" si="43"/>
        <v>7.7528672678279618</v>
      </c>
      <c r="T197" s="19">
        <f t="shared" si="44"/>
        <v>-4.8372665712055625</v>
      </c>
      <c r="U197" s="19">
        <f t="shared" si="45"/>
        <v>-3.3928151098190487</v>
      </c>
      <c r="V197" s="19">
        <f t="shared" si="46"/>
        <v>10.753135884452714</v>
      </c>
    </row>
    <row r="198" spans="1:22" x14ac:dyDescent="0.25">
      <c r="A198" s="26">
        <f>Wellpath!E198</f>
        <v>0</v>
      </c>
      <c r="B198" s="22">
        <v>0</v>
      </c>
      <c r="C198" s="22" t="e">
        <f>ABS(COS(Wellpath!$L198))*SIN(Wellpath!$M198)*MAX(1,SQRT(10/(Wellpath!K198-Wellpath!K197)))</f>
        <v>#DIV/0!</v>
      </c>
      <c r="D198" s="22" t="str">
        <f>IF(ABS(Wellpath!$L198)&lt;VerticalInc,"SING",ABS(COS(Wellpath!$L198))*COS(Wellpath!$M198)/SIN(Wellpath!$L198)*MAX(1,SQRT(10/(Wellpath!K198-Wellpath!K197))))</f>
        <v>SING</v>
      </c>
      <c r="E198" s="20">
        <f>IF(D198="SING",0,Model!$W$36*((drdp!B198+drdp!K198)*XYM4E!$B198+(drdp!E198+drdp!N198)*XYM4E!$C198+(drdp!H198+drdp!Q198)*XYM4E!$D198))</f>
        <v>0</v>
      </c>
      <c r="F198" s="20">
        <f>IF(D198="SING",(Wellpath!K199-Wellpath!K197)/2*Model!$W$36,Model!$W$36*((drdp!C198+drdp!L198)*XYM4E!$B198+(drdp!F198+drdp!O198)*XYM4E!$C198+(drdp!I198+drdp!R198)*XYM4E!$D198))</f>
        <v>0</v>
      </c>
      <c r="G198" s="20">
        <f>IF(D198="SING",0,Model!$W$36*((drdp!D198+drdp!M198)*XYM4E!$B198+(drdp!G198+drdp!P198)*XYM4E!$C198+(drdp!J198+drdp!S198)*XYM4E!$D198))</f>
        <v>0</v>
      </c>
      <c r="H198" s="18">
        <f>IF(D198="SING",0,Model!$W$36*((drdp!B198)*XYM4E!$B198+(drdp!E198)*XYM4E!$C198+(drdp!H198)*XYM4E!$D198))</f>
        <v>0</v>
      </c>
      <c r="I198" s="18">
        <f>IF(D198="SING",(Wellpath!K198-Wellpath!K197)/2*Model!$W$36,Model!$W$36*((drdp!C198)*XYM4E!$B198+(drdp!F198)*XYM4E!$C198+(drdp!I198)*XYM4E!$D198))</f>
        <v>0</v>
      </c>
      <c r="J198" s="18">
        <f>IF(D198="SING",0,Model!$W$36*((drdp!D198)*XYM4E!$B198+(drdp!G198)*XYM4E!$C198+(drdp!J198)*XYM4E!$D198))</f>
        <v>0</v>
      </c>
      <c r="K198" s="21">
        <f t="shared" si="35"/>
        <v>1.5011812153540496</v>
      </c>
      <c r="L198" s="21">
        <f t="shared" si="36"/>
        <v>116.86149525126606</v>
      </c>
      <c r="M198" s="21">
        <f t="shared" si="37"/>
        <v>7.7528672678279618</v>
      </c>
      <c r="N198" s="21">
        <f t="shared" si="38"/>
        <v>-4.8372665712055625</v>
      </c>
      <c r="O198" s="21">
        <f t="shared" si="39"/>
        <v>-3.3928151098190487</v>
      </c>
      <c r="P198" s="21">
        <f t="shared" si="40"/>
        <v>10.753135884452714</v>
      </c>
      <c r="Q198" s="19">
        <f t="shared" si="41"/>
        <v>1.5011812153540496</v>
      </c>
      <c r="R198" s="19">
        <f t="shared" si="42"/>
        <v>116.86149525126606</v>
      </c>
      <c r="S198" s="19">
        <f t="shared" si="43"/>
        <v>7.7528672678279618</v>
      </c>
      <c r="T198" s="19">
        <f t="shared" si="44"/>
        <v>-4.8372665712055625</v>
      </c>
      <c r="U198" s="19">
        <f t="shared" si="45"/>
        <v>-3.3928151098190487</v>
      </c>
      <c r="V198" s="19">
        <f t="shared" si="46"/>
        <v>10.753135884452714</v>
      </c>
    </row>
    <row r="199" spans="1:22" x14ac:dyDescent="0.25">
      <c r="A199" s="26">
        <f>Wellpath!E199</f>
        <v>0</v>
      </c>
      <c r="B199" s="22">
        <v>0</v>
      </c>
      <c r="C199" s="22" t="e">
        <f>ABS(COS(Wellpath!$L199))*SIN(Wellpath!$M199)*MAX(1,SQRT(10/(Wellpath!K199-Wellpath!K198)))</f>
        <v>#DIV/0!</v>
      </c>
      <c r="D199" s="22" t="str">
        <f>IF(ABS(Wellpath!$L199)&lt;VerticalInc,"SING",ABS(COS(Wellpath!$L199))*COS(Wellpath!$M199)/SIN(Wellpath!$L199)*MAX(1,SQRT(10/(Wellpath!K199-Wellpath!K198))))</f>
        <v>SING</v>
      </c>
      <c r="E199" s="20">
        <f>IF(D199="SING",0,Model!$W$36*((drdp!B199+drdp!K199)*XYM4E!$B199+(drdp!E199+drdp!N199)*XYM4E!$C199+(drdp!H199+drdp!Q199)*XYM4E!$D199))</f>
        <v>0</v>
      </c>
      <c r="F199" s="20">
        <f>IF(D199="SING",(Wellpath!K200-Wellpath!K198)/2*Model!$W$36,Model!$W$36*((drdp!C199+drdp!L199)*XYM4E!$B199+(drdp!F199+drdp!O199)*XYM4E!$C199+(drdp!I199+drdp!R199)*XYM4E!$D199))</f>
        <v>0</v>
      </c>
      <c r="G199" s="20">
        <f>IF(D199="SING",0,Model!$W$36*((drdp!D199+drdp!M199)*XYM4E!$B199+(drdp!G199+drdp!P199)*XYM4E!$C199+(drdp!J199+drdp!S199)*XYM4E!$D199))</f>
        <v>0</v>
      </c>
      <c r="H199" s="18">
        <f>IF(D199="SING",0,Model!$W$36*((drdp!B199)*XYM4E!$B199+(drdp!E199)*XYM4E!$C199+(drdp!H199)*XYM4E!$D199))</f>
        <v>0</v>
      </c>
      <c r="I199" s="18">
        <f>IF(D199="SING",(Wellpath!K199-Wellpath!K198)/2*Model!$W$36,Model!$W$36*((drdp!C199)*XYM4E!$B199+(drdp!F199)*XYM4E!$C199+(drdp!I199)*XYM4E!$D199))</f>
        <v>0</v>
      </c>
      <c r="J199" s="18">
        <f>IF(D199="SING",0,Model!$W$36*((drdp!D199)*XYM4E!$B199+(drdp!G199)*XYM4E!$C199+(drdp!J199)*XYM4E!$D199))</f>
        <v>0</v>
      </c>
      <c r="K199" s="21">
        <f t="shared" ref="K199:K262" si="47">K198+E199^2</f>
        <v>1.5011812153540496</v>
      </c>
      <c r="L199" s="21">
        <f t="shared" ref="L199:L262" si="48">L198+F199^2</f>
        <v>116.86149525126606</v>
      </c>
      <c r="M199" s="21">
        <f t="shared" ref="M199:M262" si="49">M198+G199^2</f>
        <v>7.7528672678279618</v>
      </c>
      <c r="N199" s="21">
        <f t="shared" ref="N199:N262" si="50">N198+E199*F199</f>
        <v>-4.8372665712055625</v>
      </c>
      <c r="O199" s="21">
        <f t="shared" ref="O199:O262" si="51">O198+E199*G199</f>
        <v>-3.3928151098190487</v>
      </c>
      <c r="P199" s="21">
        <f t="shared" ref="P199:P262" si="52">P198+F199*G199</f>
        <v>10.753135884452714</v>
      </c>
      <c r="Q199" s="19">
        <f t="shared" ref="Q199:Q262" si="53">K198+H199^2</f>
        <v>1.5011812153540496</v>
      </c>
      <c r="R199" s="19">
        <f t="shared" ref="R199:R262" si="54">L198+I199^2</f>
        <v>116.86149525126606</v>
      </c>
      <c r="S199" s="19">
        <f t="shared" ref="S199:S262" si="55">M198+J199^2</f>
        <v>7.7528672678279618</v>
      </c>
      <c r="T199" s="19">
        <f t="shared" ref="T199:T262" si="56">N198+H199*I199</f>
        <v>-4.8372665712055625</v>
      </c>
      <c r="U199" s="19">
        <f t="shared" ref="U199:U262" si="57">O198+H199*J199</f>
        <v>-3.3928151098190487</v>
      </c>
      <c r="V199" s="19">
        <f t="shared" ref="V199:V262" si="58">P198+I199*J199</f>
        <v>10.753135884452714</v>
      </c>
    </row>
    <row r="200" spans="1:22" x14ac:dyDescent="0.25">
      <c r="A200" s="26">
        <f>Wellpath!E200</f>
        <v>0</v>
      </c>
      <c r="B200" s="22">
        <v>0</v>
      </c>
      <c r="C200" s="22" t="e">
        <f>ABS(COS(Wellpath!$L200))*SIN(Wellpath!$M200)*MAX(1,SQRT(10/(Wellpath!K200-Wellpath!K199)))</f>
        <v>#DIV/0!</v>
      </c>
      <c r="D200" s="22" t="str">
        <f>IF(ABS(Wellpath!$L200)&lt;VerticalInc,"SING",ABS(COS(Wellpath!$L200))*COS(Wellpath!$M200)/SIN(Wellpath!$L200)*MAX(1,SQRT(10/(Wellpath!K200-Wellpath!K199))))</f>
        <v>SING</v>
      </c>
      <c r="E200" s="20">
        <f>IF(D200="SING",0,Model!$W$36*((drdp!B200+drdp!K200)*XYM4E!$B200+(drdp!E200+drdp!N200)*XYM4E!$C200+(drdp!H200+drdp!Q200)*XYM4E!$D200))</f>
        <v>0</v>
      </c>
      <c r="F200" s="20">
        <f>IF(D200="SING",(Wellpath!K201-Wellpath!K199)/2*Model!$W$36,Model!$W$36*((drdp!C200+drdp!L200)*XYM4E!$B200+(drdp!F200+drdp!O200)*XYM4E!$C200+(drdp!I200+drdp!R200)*XYM4E!$D200))</f>
        <v>0</v>
      </c>
      <c r="G200" s="20">
        <f>IF(D200="SING",0,Model!$W$36*((drdp!D200+drdp!M200)*XYM4E!$B200+(drdp!G200+drdp!P200)*XYM4E!$C200+(drdp!J200+drdp!S200)*XYM4E!$D200))</f>
        <v>0</v>
      </c>
      <c r="H200" s="18">
        <f>IF(D200="SING",0,Model!$W$36*((drdp!B200)*XYM4E!$B200+(drdp!E200)*XYM4E!$C200+(drdp!H200)*XYM4E!$D200))</f>
        <v>0</v>
      </c>
      <c r="I200" s="18">
        <f>IF(D200="SING",(Wellpath!K200-Wellpath!K199)/2*Model!$W$36,Model!$W$36*((drdp!C200)*XYM4E!$B200+(drdp!F200)*XYM4E!$C200+(drdp!I200)*XYM4E!$D200))</f>
        <v>0</v>
      </c>
      <c r="J200" s="18">
        <f>IF(D200="SING",0,Model!$W$36*((drdp!D200)*XYM4E!$B200+(drdp!G200)*XYM4E!$C200+(drdp!J200)*XYM4E!$D200))</f>
        <v>0</v>
      </c>
      <c r="K200" s="21">
        <f t="shared" si="47"/>
        <v>1.5011812153540496</v>
      </c>
      <c r="L200" s="21">
        <f t="shared" si="48"/>
        <v>116.86149525126606</v>
      </c>
      <c r="M200" s="21">
        <f t="shared" si="49"/>
        <v>7.7528672678279618</v>
      </c>
      <c r="N200" s="21">
        <f t="shared" si="50"/>
        <v>-4.8372665712055625</v>
      </c>
      <c r="O200" s="21">
        <f t="shared" si="51"/>
        <v>-3.3928151098190487</v>
      </c>
      <c r="P200" s="21">
        <f t="shared" si="52"/>
        <v>10.753135884452714</v>
      </c>
      <c r="Q200" s="19">
        <f t="shared" si="53"/>
        <v>1.5011812153540496</v>
      </c>
      <c r="R200" s="19">
        <f t="shared" si="54"/>
        <v>116.86149525126606</v>
      </c>
      <c r="S200" s="19">
        <f t="shared" si="55"/>
        <v>7.7528672678279618</v>
      </c>
      <c r="T200" s="19">
        <f t="shared" si="56"/>
        <v>-4.8372665712055625</v>
      </c>
      <c r="U200" s="19">
        <f t="shared" si="57"/>
        <v>-3.3928151098190487</v>
      </c>
      <c r="V200" s="19">
        <f t="shared" si="58"/>
        <v>10.753135884452714</v>
      </c>
    </row>
    <row r="201" spans="1:22" x14ac:dyDescent="0.25">
      <c r="A201" s="26">
        <f>Wellpath!E201</f>
        <v>0</v>
      </c>
      <c r="B201" s="22">
        <v>0</v>
      </c>
      <c r="C201" s="22" t="e">
        <f>ABS(COS(Wellpath!$L201))*SIN(Wellpath!$M201)*MAX(1,SQRT(10/(Wellpath!K201-Wellpath!K200)))</f>
        <v>#DIV/0!</v>
      </c>
      <c r="D201" s="22" t="str">
        <f>IF(ABS(Wellpath!$L201)&lt;VerticalInc,"SING",ABS(COS(Wellpath!$L201))*COS(Wellpath!$M201)/SIN(Wellpath!$L201)*MAX(1,SQRT(10/(Wellpath!K201-Wellpath!K200))))</f>
        <v>SING</v>
      </c>
      <c r="E201" s="20">
        <f>IF(D201="SING",0,Model!$W$36*((drdp!B201+drdp!K201)*XYM4E!$B201+(drdp!E201+drdp!N201)*XYM4E!$C201+(drdp!H201+drdp!Q201)*XYM4E!$D201))</f>
        <v>0</v>
      </c>
      <c r="F201" s="20">
        <f>IF(D201="SING",(Wellpath!K202-Wellpath!K200)/2*Model!$W$36,Model!$W$36*((drdp!C201+drdp!L201)*XYM4E!$B201+(drdp!F201+drdp!O201)*XYM4E!$C201+(drdp!I201+drdp!R201)*XYM4E!$D201))</f>
        <v>0</v>
      </c>
      <c r="G201" s="20">
        <f>IF(D201="SING",0,Model!$W$36*((drdp!D201+drdp!M201)*XYM4E!$B201+(drdp!G201+drdp!P201)*XYM4E!$C201+(drdp!J201+drdp!S201)*XYM4E!$D201))</f>
        <v>0</v>
      </c>
      <c r="H201" s="18">
        <f>IF(D201="SING",0,Model!$W$36*((drdp!B201)*XYM4E!$B201+(drdp!E201)*XYM4E!$C201+(drdp!H201)*XYM4E!$D201))</f>
        <v>0</v>
      </c>
      <c r="I201" s="18">
        <f>IF(D201="SING",(Wellpath!K201-Wellpath!K200)/2*Model!$W$36,Model!$W$36*((drdp!C201)*XYM4E!$B201+(drdp!F201)*XYM4E!$C201+(drdp!I201)*XYM4E!$D201))</f>
        <v>0</v>
      </c>
      <c r="J201" s="18">
        <f>IF(D201="SING",0,Model!$W$36*((drdp!D201)*XYM4E!$B201+(drdp!G201)*XYM4E!$C201+(drdp!J201)*XYM4E!$D201))</f>
        <v>0</v>
      </c>
      <c r="K201" s="21">
        <f t="shared" si="47"/>
        <v>1.5011812153540496</v>
      </c>
      <c r="L201" s="21">
        <f t="shared" si="48"/>
        <v>116.86149525126606</v>
      </c>
      <c r="M201" s="21">
        <f t="shared" si="49"/>
        <v>7.7528672678279618</v>
      </c>
      <c r="N201" s="21">
        <f t="shared" si="50"/>
        <v>-4.8372665712055625</v>
      </c>
      <c r="O201" s="21">
        <f t="shared" si="51"/>
        <v>-3.3928151098190487</v>
      </c>
      <c r="P201" s="21">
        <f t="shared" si="52"/>
        <v>10.753135884452714</v>
      </c>
      <c r="Q201" s="19">
        <f t="shared" si="53"/>
        <v>1.5011812153540496</v>
      </c>
      <c r="R201" s="19">
        <f t="shared" si="54"/>
        <v>116.86149525126606</v>
      </c>
      <c r="S201" s="19">
        <f t="shared" si="55"/>
        <v>7.7528672678279618</v>
      </c>
      <c r="T201" s="19">
        <f t="shared" si="56"/>
        <v>-4.8372665712055625</v>
      </c>
      <c r="U201" s="19">
        <f t="shared" si="57"/>
        <v>-3.3928151098190487</v>
      </c>
      <c r="V201" s="19">
        <f t="shared" si="58"/>
        <v>10.753135884452714</v>
      </c>
    </row>
    <row r="202" spans="1:22" x14ac:dyDescent="0.25">
      <c r="A202" s="26">
        <f>Wellpath!E202</f>
        <v>0</v>
      </c>
      <c r="B202" s="22">
        <v>0</v>
      </c>
      <c r="C202" s="22" t="e">
        <f>ABS(COS(Wellpath!$L202))*SIN(Wellpath!$M202)*MAX(1,SQRT(10/(Wellpath!K202-Wellpath!K201)))</f>
        <v>#DIV/0!</v>
      </c>
      <c r="D202" s="22" t="str">
        <f>IF(ABS(Wellpath!$L202)&lt;VerticalInc,"SING",ABS(COS(Wellpath!$L202))*COS(Wellpath!$M202)/SIN(Wellpath!$L202)*MAX(1,SQRT(10/(Wellpath!K202-Wellpath!K201))))</f>
        <v>SING</v>
      </c>
      <c r="E202" s="20">
        <f>IF(D202="SING",0,Model!$W$36*((drdp!B202+drdp!K202)*XYM4E!$B202+(drdp!E202+drdp!N202)*XYM4E!$C202+(drdp!H202+drdp!Q202)*XYM4E!$D202))</f>
        <v>0</v>
      </c>
      <c r="F202" s="20">
        <f>IF(D202="SING",(Wellpath!K203-Wellpath!K201)/2*Model!$W$36,Model!$W$36*((drdp!C202+drdp!L202)*XYM4E!$B202+(drdp!F202+drdp!O202)*XYM4E!$C202+(drdp!I202+drdp!R202)*XYM4E!$D202))</f>
        <v>0</v>
      </c>
      <c r="G202" s="20">
        <f>IF(D202="SING",0,Model!$W$36*((drdp!D202+drdp!M202)*XYM4E!$B202+(drdp!G202+drdp!P202)*XYM4E!$C202+(drdp!J202+drdp!S202)*XYM4E!$D202))</f>
        <v>0</v>
      </c>
      <c r="H202" s="18">
        <f>IF(D202="SING",0,Model!$W$36*((drdp!B202)*XYM4E!$B202+(drdp!E202)*XYM4E!$C202+(drdp!H202)*XYM4E!$D202))</f>
        <v>0</v>
      </c>
      <c r="I202" s="18">
        <f>IF(D202="SING",(Wellpath!K202-Wellpath!K201)/2*Model!$W$36,Model!$W$36*((drdp!C202)*XYM4E!$B202+(drdp!F202)*XYM4E!$C202+(drdp!I202)*XYM4E!$D202))</f>
        <v>0</v>
      </c>
      <c r="J202" s="18">
        <f>IF(D202="SING",0,Model!$W$36*((drdp!D202)*XYM4E!$B202+(drdp!G202)*XYM4E!$C202+(drdp!J202)*XYM4E!$D202))</f>
        <v>0</v>
      </c>
      <c r="K202" s="21">
        <f t="shared" si="47"/>
        <v>1.5011812153540496</v>
      </c>
      <c r="L202" s="21">
        <f t="shared" si="48"/>
        <v>116.86149525126606</v>
      </c>
      <c r="M202" s="21">
        <f t="shared" si="49"/>
        <v>7.7528672678279618</v>
      </c>
      <c r="N202" s="21">
        <f t="shared" si="50"/>
        <v>-4.8372665712055625</v>
      </c>
      <c r="O202" s="21">
        <f t="shared" si="51"/>
        <v>-3.3928151098190487</v>
      </c>
      <c r="P202" s="21">
        <f t="shared" si="52"/>
        <v>10.753135884452714</v>
      </c>
      <c r="Q202" s="19">
        <f t="shared" si="53"/>
        <v>1.5011812153540496</v>
      </c>
      <c r="R202" s="19">
        <f t="shared" si="54"/>
        <v>116.86149525126606</v>
      </c>
      <c r="S202" s="19">
        <f t="shared" si="55"/>
        <v>7.7528672678279618</v>
      </c>
      <c r="T202" s="19">
        <f t="shared" si="56"/>
        <v>-4.8372665712055625</v>
      </c>
      <c r="U202" s="19">
        <f t="shared" si="57"/>
        <v>-3.3928151098190487</v>
      </c>
      <c r="V202" s="19">
        <f t="shared" si="58"/>
        <v>10.753135884452714</v>
      </c>
    </row>
    <row r="203" spans="1:22" x14ac:dyDescent="0.25">
      <c r="A203" s="26">
        <f>Wellpath!E203</f>
        <v>0</v>
      </c>
      <c r="B203" s="22">
        <v>0</v>
      </c>
      <c r="C203" s="22" t="e">
        <f>ABS(COS(Wellpath!$L203))*SIN(Wellpath!$M203)*MAX(1,SQRT(10/(Wellpath!K203-Wellpath!K202)))</f>
        <v>#DIV/0!</v>
      </c>
      <c r="D203" s="22" t="str">
        <f>IF(ABS(Wellpath!$L203)&lt;VerticalInc,"SING",ABS(COS(Wellpath!$L203))*COS(Wellpath!$M203)/SIN(Wellpath!$L203)*MAX(1,SQRT(10/(Wellpath!K203-Wellpath!K202))))</f>
        <v>SING</v>
      </c>
      <c r="E203" s="20">
        <f>IF(D203="SING",0,Model!$W$36*((drdp!B203+drdp!K203)*XYM4E!$B203+(drdp!E203+drdp!N203)*XYM4E!$C203+(drdp!H203+drdp!Q203)*XYM4E!$D203))</f>
        <v>0</v>
      </c>
      <c r="F203" s="20">
        <f>IF(D203="SING",(Wellpath!K204-Wellpath!K202)/2*Model!$W$36,Model!$W$36*((drdp!C203+drdp!L203)*XYM4E!$B203+(drdp!F203+drdp!O203)*XYM4E!$C203+(drdp!I203+drdp!R203)*XYM4E!$D203))</f>
        <v>0</v>
      </c>
      <c r="G203" s="20">
        <f>IF(D203="SING",0,Model!$W$36*((drdp!D203+drdp!M203)*XYM4E!$B203+(drdp!G203+drdp!P203)*XYM4E!$C203+(drdp!J203+drdp!S203)*XYM4E!$D203))</f>
        <v>0</v>
      </c>
      <c r="H203" s="18">
        <f>IF(D203="SING",0,Model!$W$36*((drdp!B203)*XYM4E!$B203+(drdp!E203)*XYM4E!$C203+(drdp!H203)*XYM4E!$D203))</f>
        <v>0</v>
      </c>
      <c r="I203" s="18">
        <f>IF(D203="SING",(Wellpath!K203-Wellpath!K202)/2*Model!$W$36,Model!$W$36*((drdp!C203)*XYM4E!$B203+(drdp!F203)*XYM4E!$C203+(drdp!I203)*XYM4E!$D203))</f>
        <v>0</v>
      </c>
      <c r="J203" s="18">
        <f>IF(D203="SING",0,Model!$W$36*((drdp!D203)*XYM4E!$B203+(drdp!G203)*XYM4E!$C203+(drdp!J203)*XYM4E!$D203))</f>
        <v>0</v>
      </c>
      <c r="K203" s="21">
        <f t="shared" si="47"/>
        <v>1.5011812153540496</v>
      </c>
      <c r="L203" s="21">
        <f t="shared" si="48"/>
        <v>116.86149525126606</v>
      </c>
      <c r="M203" s="21">
        <f t="shared" si="49"/>
        <v>7.7528672678279618</v>
      </c>
      <c r="N203" s="21">
        <f t="shared" si="50"/>
        <v>-4.8372665712055625</v>
      </c>
      <c r="O203" s="21">
        <f t="shared" si="51"/>
        <v>-3.3928151098190487</v>
      </c>
      <c r="P203" s="21">
        <f t="shared" si="52"/>
        <v>10.753135884452714</v>
      </c>
      <c r="Q203" s="19">
        <f t="shared" si="53"/>
        <v>1.5011812153540496</v>
      </c>
      <c r="R203" s="19">
        <f t="shared" si="54"/>
        <v>116.86149525126606</v>
      </c>
      <c r="S203" s="19">
        <f t="shared" si="55"/>
        <v>7.7528672678279618</v>
      </c>
      <c r="T203" s="19">
        <f t="shared" si="56"/>
        <v>-4.8372665712055625</v>
      </c>
      <c r="U203" s="19">
        <f t="shared" si="57"/>
        <v>-3.3928151098190487</v>
      </c>
      <c r="V203" s="19">
        <f t="shared" si="58"/>
        <v>10.753135884452714</v>
      </c>
    </row>
    <row r="204" spans="1:22" x14ac:dyDescent="0.25">
      <c r="A204" s="26">
        <f>Wellpath!E204</f>
        <v>0</v>
      </c>
      <c r="B204" s="22">
        <v>0</v>
      </c>
      <c r="C204" s="22" t="e">
        <f>ABS(COS(Wellpath!$L204))*SIN(Wellpath!$M204)*MAX(1,SQRT(10/(Wellpath!K204-Wellpath!K203)))</f>
        <v>#DIV/0!</v>
      </c>
      <c r="D204" s="22" t="str">
        <f>IF(ABS(Wellpath!$L204)&lt;VerticalInc,"SING",ABS(COS(Wellpath!$L204))*COS(Wellpath!$M204)/SIN(Wellpath!$L204)*MAX(1,SQRT(10/(Wellpath!K204-Wellpath!K203))))</f>
        <v>SING</v>
      </c>
      <c r="E204" s="20">
        <f>IF(D204="SING",0,Model!$W$36*((drdp!B204+drdp!K204)*XYM4E!$B204+(drdp!E204+drdp!N204)*XYM4E!$C204+(drdp!H204+drdp!Q204)*XYM4E!$D204))</f>
        <v>0</v>
      </c>
      <c r="F204" s="20">
        <f>IF(D204="SING",(Wellpath!K205-Wellpath!K203)/2*Model!$W$36,Model!$W$36*((drdp!C204+drdp!L204)*XYM4E!$B204+(drdp!F204+drdp!O204)*XYM4E!$C204+(drdp!I204+drdp!R204)*XYM4E!$D204))</f>
        <v>0</v>
      </c>
      <c r="G204" s="20">
        <f>IF(D204="SING",0,Model!$W$36*((drdp!D204+drdp!M204)*XYM4E!$B204+(drdp!G204+drdp!P204)*XYM4E!$C204+(drdp!J204+drdp!S204)*XYM4E!$D204))</f>
        <v>0</v>
      </c>
      <c r="H204" s="18">
        <f>IF(D204="SING",0,Model!$W$36*((drdp!B204)*XYM4E!$B204+(drdp!E204)*XYM4E!$C204+(drdp!H204)*XYM4E!$D204))</f>
        <v>0</v>
      </c>
      <c r="I204" s="18">
        <f>IF(D204="SING",(Wellpath!K204-Wellpath!K203)/2*Model!$W$36,Model!$W$36*((drdp!C204)*XYM4E!$B204+(drdp!F204)*XYM4E!$C204+(drdp!I204)*XYM4E!$D204))</f>
        <v>0</v>
      </c>
      <c r="J204" s="18">
        <f>IF(D204="SING",0,Model!$W$36*((drdp!D204)*XYM4E!$B204+(drdp!G204)*XYM4E!$C204+(drdp!J204)*XYM4E!$D204))</f>
        <v>0</v>
      </c>
      <c r="K204" s="21">
        <f t="shared" si="47"/>
        <v>1.5011812153540496</v>
      </c>
      <c r="L204" s="21">
        <f t="shared" si="48"/>
        <v>116.86149525126606</v>
      </c>
      <c r="M204" s="21">
        <f t="shared" si="49"/>
        <v>7.7528672678279618</v>
      </c>
      <c r="N204" s="21">
        <f t="shared" si="50"/>
        <v>-4.8372665712055625</v>
      </c>
      <c r="O204" s="21">
        <f t="shared" si="51"/>
        <v>-3.3928151098190487</v>
      </c>
      <c r="P204" s="21">
        <f t="shared" si="52"/>
        <v>10.753135884452714</v>
      </c>
      <c r="Q204" s="19">
        <f t="shared" si="53"/>
        <v>1.5011812153540496</v>
      </c>
      <c r="R204" s="19">
        <f t="shared" si="54"/>
        <v>116.86149525126606</v>
      </c>
      <c r="S204" s="19">
        <f t="shared" si="55"/>
        <v>7.7528672678279618</v>
      </c>
      <c r="T204" s="19">
        <f t="shared" si="56"/>
        <v>-4.8372665712055625</v>
      </c>
      <c r="U204" s="19">
        <f t="shared" si="57"/>
        <v>-3.3928151098190487</v>
      </c>
      <c r="V204" s="19">
        <f t="shared" si="58"/>
        <v>10.753135884452714</v>
      </c>
    </row>
    <row r="205" spans="1:22" x14ac:dyDescent="0.25">
      <c r="A205" s="26">
        <f>Wellpath!E205</f>
        <v>0</v>
      </c>
      <c r="B205" s="22">
        <v>0</v>
      </c>
      <c r="C205" s="22" t="e">
        <f>ABS(COS(Wellpath!$L205))*SIN(Wellpath!$M205)*MAX(1,SQRT(10/(Wellpath!K205-Wellpath!K204)))</f>
        <v>#DIV/0!</v>
      </c>
      <c r="D205" s="22" t="str">
        <f>IF(ABS(Wellpath!$L205)&lt;VerticalInc,"SING",ABS(COS(Wellpath!$L205))*COS(Wellpath!$M205)/SIN(Wellpath!$L205)*MAX(1,SQRT(10/(Wellpath!K205-Wellpath!K204))))</f>
        <v>SING</v>
      </c>
      <c r="E205" s="20">
        <f>IF(D205="SING",0,Model!$W$36*((drdp!B205+drdp!K205)*XYM4E!$B205+(drdp!E205+drdp!N205)*XYM4E!$C205+(drdp!H205+drdp!Q205)*XYM4E!$D205))</f>
        <v>0</v>
      </c>
      <c r="F205" s="20">
        <f>IF(D205="SING",(Wellpath!K206-Wellpath!K204)/2*Model!$W$36,Model!$W$36*((drdp!C205+drdp!L205)*XYM4E!$B205+(drdp!F205+drdp!O205)*XYM4E!$C205+(drdp!I205+drdp!R205)*XYM4E!$D205))</f>
        <v>0</v>
      </c>
      <c r="G205" s="20">
        <f>IF(D205="SING",0,Model!$W$36*((drdp!D205+drdp!M205)*XYM4E!$B205+(drdp!G205+drdp!P205)*XYM4E!$C205+(drdp!J205+drdp!S205)*XYM4E!$D205))</f>
        <v>0</v>
      </c>
      <c r="H205" s="18">
        <f>IF(D205="SING",0,Model!$W$36*((drdp!B205)*XYM4E!$B205+(drdp!E205)*XYM4E!$C205+(drdp!H205)*XYM4E!$D205))</f>
        <v>0</v>
      </c>
      <c r="I205" s="18">
        <f>IF(D205="SING",(Wellpath!K205-Wellpath!K204)/2*Model!$W$36,Model!$W$36*((drdp!C205)*XYM4E!$B205+(drdp!F205)*XYM4E!$C205+(drdp!I205)*XYM4E!$D205))</f>
        <v>0</v>
      </c>
      <c r="J205" s="18">
        <f>IF(D205="SING",0,Model!$W$36*((drdp!D205)*XYM4E!$B205+(drdp!G205)*XYM4E!$C205+(drdp!J205)*XYM4E!$D205))</f>
        <v>0</v>
      </c>
      <c r="K205" s="21">
        <f t="shared" si="47"/>
        <v>1.5011812153540496</v>
      </c>
      <c r="L205" s="21">
        <f t="shared" si="48"/>
        <v>116.86149525126606</v>
      </c>
      <c r="M205" s="21">
        <f t="shared" si="49"/>
        <v>7.7528672678279618</v>
      </c>
      <c r="N205" s="21">
        <f t="shared" si="50"/>
        <v>-4.8372665712055625</v>
      </c>
      <c r="O205" s="21">
        <f t="shared" si="51"/>
        <v>-3.3928151098190487</v>
      </c>
      <c r="P205" s="21">
        <f t="shared" si="52"/>
        <v>10.753135884452714</v>
      </c>
      <c r="Q205" s="19">
        <f t="shared" si="53"/>
        <v>1.5011812153540496</v>
      </c>
      <c r="R205" s="19">
        <f t="shared" si="54"/>
        <v>116.86149525126606</v>
      </c>
      <c r="S205" s="19">
        <f t="shared" si="55"/>
        <v>7.7528672678279618</v>
      </c>
      <c r="T205" s="19">
        <f t="shared" si="56"/>
        <v>-4.8372665712055625</v>
      </c>
      <c r="U205" s="19">
        <f t="shared" si="57"/>
        <v>-3.3928151098190487</v>
      </c>
      <c r="V205" s="19">
        <f t="shared" si="58"/>
        <v>10.753135884452714</v>
      </c>
    </row>
    <row r="206" spans="1:22" x14ac:dyDescent="0.25">
      <c r="A206" s="26">
        <f>Wellpath!E206</f>
        <v>0</v>
      </c>
      <c r="B206" s="22">
        <v>0</v>
      </c>
      <c r="C206" s="22" t="e">
        <f>ABS(COS(Wellpath!$L206))*SIN(Wellpath!$M206)*MAX(1,SQRT(10/(Wellpath!K206-Wellpath!K205)))</f>
        <v>#DIV/0!</v>
      </c>
      <c r="D206" s="22" t="str">
        <f>IF(ABS(Wellpath!$L206)&lt;VerticalInc,"SING",ABS(COS(Wellpath!$L206))*COS(Wellpath!$M206)/SIN(Wellpath!$L206)*MAX(1,SQRT(10/(Wellpath!K206-Wellpath!K205))))</f>
        <v>SING</v>
      </c>
      <c r="E206" s="20">
        <f>IF(D206="SING",0,Model!$W$36*((drdp!B206+drdp!K206)*XYM4E!$B206+(drdp!E206+drdp!N206)*XYM4E!$C206+(drdp!H206+drdp!Q206)*XYM4E!$D206))</f>
        <v>0</v>
      </c>
      <c r="F206" s="20">
        <f>IF(D206="SING",(Wellpath!K207-Wellpath!K205)/2*Model!$W$36,Model!$W$36*((drdp!C206+drdp!L206)*XYM4E!$B206+(drdp!F206+drdp!O206)*XYM4E!$C206+(drdp!I206+drdp!R206)*XYM4E!$D206))</f>
        <v>0</v>
      </c>
      <c r="G206" s="20">
        <f>IF(D206="SING",0,Model!$W$36*((drdp!D206+drdp!M206)*XYM4E!$B206+(drdp!G206+drdp!P206)*XYM4E!$C206+(drdp!J206+drdp!S206)*XYM4E!$D206))</f>
        <v>0</v>
      </c>
      <c r="H206" s="18">
        <f>IF(D206="SING",0,Model!$W$36*((drdp!B206)*XYM4E!$B206+(drdp!E206)*XYM4E!$C206+(drdp!H206)*XYM4E!$D206))</f>
        <v>0</v>
      </c>
      <c r="I206" s="18">
        <f>IF(D206="SING",(Wellpath!K206-Wellpath!K205)/2*Model!$W$36,Model!$W$36*((drdp!C206)*XYM4E!$B206+(drdp!F206)*XYM4E!$C206+(drdp!I206)*XYM4E!$D206))</f>
        <v>0</v>
      </c>
      <c r="J206" s="18">
        <f>IF(D206="SING",0,Model!$W$36*((drdp!D206)*XYM4E!$B206+(drdp!G206)*XYM4E!$C206+(drdp!J206)*XYM4E!$D206))</f>
        <v>0</v>
      </c>
      <c r="K206" s="21">
        <f t="shared" si="47"/>
        <v>1.5011812153540496</v>
      </c>
      <c r="L206" s="21">
        <f t="shared" si="48"/>
        <v>116.86149525126606</v>
      </c>
      <c r="M206" s="21">
        <f t="shared" si="49"/>
        <v>7.7528672678279618</v>
      </c>
      <c r="N206" s="21">
        <f t="shared" si="50"/>
        <v>-4.8372665712055625</v>
      </c>
      <c r="O206" s="21">
        <f t="shared" si="51"/>
        <v>-3.3928151098190487</v>
      </c>
      <c r="P206" s="21">
        <f t="shared" si="52"/>
        <v>10.753135884452714</v>
      </c>
      <c r="Q206" s="19">
        <f t="shared" si="53"/>
        <v>1.5011812153540496</v>
      </c>
      <c r="R206" s="19">
        <f t="shared" si="54"/>
        <v>116.86149525126606</v>
      </c>
      <c r="S206" s="19">
        <f t="shared" si="55"/>
        <v>7.7528672678279618</v>
      </c>
      <c r="T206" s="19">
        <f t="shared" si="56"/>
        <v>-4.8372665712055625</v>
      </c>
      <c r="U206" s="19">
        <f t="shared" si="57"/>
        <v>-3.3928151098190487</v>
      </c>
      <c r="V206" s="19">
        <f t="shared" si="58"/>
        <v>10.753135884452714</v>
      </c>
    </row>
    <row r="207" spans="1:22" x14ac:dyDescent="0.25">
      <c r="A207" s="26">
        <f>Wellpath!E207</f>
        <v>0</v>
      </c>
      <c r="B207" s="22">
        <v>0</v>
      </c>
      <c r="C207" s="22" t="e">
        <f>ABS(COS(Wellpath!$L207))*SIN(Wellpath!$M207)*MAX(1,SQRT(10/(Wellpath!K207-Wellpath!K206)))</f>
        <v>#DIV/0!</v>
      </c>
      <c r="D207" s="22" t="str">
        <f>IF(ABS(Wellpath!$L207)&lt;VerticalInc,"SING",ABS(COS(Wellpath!$L207))*COS(Wellpath!$M207)/SIN(Wellpath!$L207)*MAX(1,SQRT(10/(Wellpath!K207-Wellpath!K206))))</f>
        <v>SING</v>
      </c>
      <c r="E207" s="20">
        <f>IF(D207="SING",0,Model!$W$36*((drdp!B207+drdp!K207)*XYM4E!$B207+(drdp!E207+drdp!N207)*XYM4E!$C207+(drdp!H207+drdp!Q207)*XYM4E!$D207))</f>
        <v>0</v>
      </c>
      <c r="F207" s="20">
        <f>IF(D207="SING",(Wellpath!K208-Wellpath!K206)/2*Model!$W$36,Model!$W$36*((drdp!C207+drdp!L207)*XYM4E!$B207+(drdp!F207+drdp!O207)*XYM4E!$C207+(drdp!I207+drdp!R207)*XYM4E!$D207))</f>
        <v>0</v>
      </c>
      <c r="G207" s="20">
        <f>IF(D207="SING",0,Model!$W$36*((drdp!D207+drdp!M207)*XYM4E!$B207+(drdp!G207+drdp!P207)*XYM4E!$C207+(drdp!J207+drdp!S207)*XYM4E!$D207))</f>
        <v>0</v>
      </c>
      <c r="H207" s="18">
        <f>IF(D207="SING",0,Model!$W$36*((drdp!B207)*XYM4E!$B207+(drdp!E207)*XYM4E!$C207+(drdp!H207)*XYM4E!$D207))</f>
        <v>0</v>
      </c>
      <c r="I207" s="18">
        <f>IF(D207="SING",(Wellpath!K207-Wellpath!K206)/2*Model!$W$36,Model!$W$36*((drdp!C207)*XYM4E!$B207+(drdp!F207)*XYM4E!$C207+(drdp!I207)*XYM4E!$D207))</f>
        <v>0</v>
      </c>
      <c r="J207" s="18">
        <f>IF(D207="SING",0,Model!$W$36*((drdp!D207)*XYM4E!$B207+(drdp!G207)*XYM4E!$C207+(drdp!J207)*XYM4E!$D207))</f>
        <v>0</v>
      </c>
      <c r="K207" s="21">
        <f t="shared" si="47"/>
        <v>1.5011812153540496</v>
      </c>
      <c r="L207" s="21">
        <f t="shared" si="48"/>
        <v>116.86149525126606</v>
      </c>
      <c r="M207" s="21">
        <f t="shared" si="49"/>
        <v>7.7528672678279618</v>
      </c>
      <c r="N207" s="21">
        <f t="shared" si="50"/>
        <v>-4.8372665712055625</v>
      </c>
      <c r="O207" s="21">
        <f t="shared" si="51"/>
        <v>-3.3928151098190487</v>
      </c>
      <c r="P207" s="21">
        <f t="shared" si="52"/>
        <v>10.753135884452714</v>
      </c>
      <c r="Q207" s="19">
        <f t="shared" si="53"/>
        <v>1.5011812153540496</v>
      </c>
      <c r="R207" s="19">
        <f t="shared" si="54"/>
        <v>116.86149525126606</v>
      </c>
      <c r="S207" s="19">
        <f t="shared" si="55"/>
        <v>7.7528672678279618</v>
      </c>
      <c r="T207" s="19">
        <f t="shared" si="56"/>
        <v>-4.8372665712055625</v>
      </c>
      <c r="U207" s="19">
        <f t="shared" si="57"/>
        <v>-3.3928151098190487</v>
      </c>
      <c r="V207" s="19">
        <f t="shared" si="58"/>
        <v>10.753135884452714</v>
      </c>
    </row>
    <row r="208" spans="1:22" x14ac:dyDescent="0.25">
      <c r="A208" s="26">
        <f>Wellpath!E208</f>
        <v>0</v>
      </c>
      <c r="B208" s="22">
        <v>0</v>
      </c>
      <c r="C208" s="22" t="e">
        <f>ABS(COS(Wellpath!$L208))*SIN(Wellpath!$M208)*MAX(1,SQRT(10/(Wellpath!K208-Wellpath!K207)))</f>
        <v>#DIV/0!</v>
      </c>
      <c r="D208" s="22" t="str">
        <f>IF(ABS(Wellpath!$L208)&lt;VerticalInc,"SING",ABS(COS(Wellpath!$L208))*COS(Wellpath!$M208)/SIN(Wellpath!$L208)*MAX(1,SQRT(10/(Wellpath!K208-Wellpath!K207))))</f>
        <v>SING</v>
      </c>
      <c r="E208" s="20">
        <f>IF(D208="SING",0,Model!$W$36*((drdp!B208+drdp!K208)*XYM4E!$B208+(drdp!E208+drdp!N208)*XYM4E!$C208+(drdp!H208+drdp!Q208)*XYM4E!$D208))</f>
        <v>0</v>
      </c>
      <c r="F208" s="20">
        <f>IF(D208="SING",(Wellpath!K209-Wellpath!K207)/2*Model!$W$36,Model!$W$36*((drdp!C208+drdp!L208)*XYM4E!$B208+(drdp!F208+drdp!O208)*XYM4E!$C208+(drdp!I208+drdp!R208)*XYM4E!$D208))</f>
        <v>0</v>
      </c>
      <c r="G208" s="20">
        <f>IF(D208="SING",0,Model!$W$36*((drdp!D208+drdp!M208)*XYM4E!$B208+(drdp!G208+drdp!P208)*XYM4E!$C208+(drdp!J208+drdp!S208)*XYM4E!$D208))</f>
        <v>0</v>
      </c>
      <c r="H208" s="18">
        <f>IF(D208="SING",0,Model!$W$36*((drdp!B208)*XYM4E!$B208+(drdp!E208)*XYM4E!$C208+(drdp!H208)*XYM4E!$D208))</f>
        <v>0</v>
      </c>
      <c r="I208" s="18">
        <f>IF(D208="SING",(Wellpath!K208-Wellpath!K207)/2*Model!$W$36,Model!$W$36*((drdp!C208)*XYM4E!$B208+(drdp!F208)*XYM4E!$C208+(drdp!I208)*XYM4E!$D208))</f>
        <v>0</v>
      </c>
      <c r="J208" s="18">
        <f>IF(D208="SING",0,Model!$W$36*((drdp!D208)*XYM4E!$B208+(drdp!G208)*XYM4E!$C208+(drdp!J208)*XYM4E!$D208))</f>
        <v>0</v>
      </c>
      <c r="K208" s="21">
        <f t="shared" si="47"/>
        <v>1.5011812153540496</v>
      </c>
      <c r="L208" s="21">
        <f t="shared" si="48"/>
        <v>116.86149525126606</v>
      </c>
      <c r="M208" s="21">
        <f t="shared" si="49"/>
        <v>7.7528672678279618</v>
      </c>
      <c r="N208" s="21">
        <f t="shared" si="50"/>
        <v>-4.8372665712055625</v>
      </c>
      <c r="O208" s="21">
        <f t="shared" si="51"/>
        <v>-3.3928151098190487</v>
      </c>
      <c r="P208" s="21">
        <f t="shared" si="52"/>
        <v>10.753135884452714</v>
      </c>
      <c r="Q208" s="19">
        <f t="shared" si="53"/>
        <v>1.5011812153540496</v>
      </c>
      <c r="R208" s="19">
        <f t="shared" si="54"/>
        <v>116.86149525126606</v>
      </c>
      <c r="S208" s="19">
        <f t="shared" si="55"/>
        <v>7.7528672678279618</v>
      </c>
      <c r="T208" s="19">
        <f t="shared" si="56"/>
        <v>-4.8372665712055625</v>
      </c>
      <c r="U208" s="19">
        <f t="shared" si="57"/>
        <v>-3.3928151098190487</v>
      </c>
      <c r="V208" s="19">
        <f t="shared" si="58"/>
        <v>10.753135884452714</v>
      </c>
    </row>
    <row r="209" spans="1:22" x14ac:dyDescent="0.25">
      <c r="A209" s="26">
        <f>Wellpath!E209</f>
        <v>0</v>
      </c>
      <c r="B209" s="22">
        <v>0</v>
      </c>
      <c r="C209" s="22" t="e">
        <f>ABS(COS(Wellpath!$L209))*SIN(Wellpath!$M209)*MAX(1,SQRT(10/(Wellpath!K209-Wellpath!K208)))</f>
        <v>#DIV/0!</v>
      </c>
      <c r="D209" s="22" t="str">
        <f>IF(ABS(Wellpath!$L209)&lt;VerticalInc,"SING",ABS(COS(Wellpath!$L209))*COS(Wellpath!$M209)/SIN(Wellpath!$L209)*MAX(1,SQRT(10/(Wellpath!K209-Wellpath!K208))))</f>
        <v>SING</v>
      </c>
      <c r="E209" s="20">
        <f>IF(D209="SING",0,Model!$W$36*((drdp!B209+drdp!K209)*XYM4E!$B209+(drdp!E209+drdp!N209)*XYM4E!$C209+(drdp!H209+drdp!Q209)*XYM4E!$D209))</f>
        <v>0</v>
      </c>
      <c r="F209" s="20">
        <f>IF(D209="SING",(Wellpath!K210-Wellpath!K208)/2*Model!$W$36,Model!$W$36*((drdp!C209+drdp!L209)*XYM4E!$B209+(drdp!F209+drdp!O209)*XYM4E!$C209+(drdp!I209+drdp!R209)*XYM4E!$D209))</f>
        <v>0</v>
      </c>
      <c r="G209" s="20">
        <f>IF(D209="SING",0,Model!$W$36*((drdp!D209+drdp!M209)*XYM4E!$B209+(drdp!G209+drdp!P209)*XYM4E!$C209+(drdp!J209+drdp!S209)*XYM4E!$D209))</f>
        <v>0</v>
      </c>
      <c r="H209" s="18">
        <f>IF(D209="SING",0,Model!$W$36*((drdp!B209)*XYM4E!$B209+(drdp!E209)*XYM4E!$C209+(drdp!H209)*XYM4E!$D209))</f>
        <v>0</v>
      </c>
      <c r="I209" s="18">
        <f>IF(D209="SING",(Wellpath!K209-Wellpath!K208)/2*Model!$W$36,Model!$W$36*((drdp!C209)*XYM4E!$B209+(drdp!F209)*XYM4E!$C209+(drdp!I209)*XYM4E!$D209))</f>
        <v>0</v>
      </c>
      <c r="J209" s="18">
        <f>IF(D209="SING",0,Model!$W$36*((drdp!D209)*XYM4E!$B209+(drdp!G209)*XYM4E!$C209+(drdp!J209)*XYM4E!$D209))</f>
        <v>0</v>
      </c>
      <c r="K209" s="21">
        <f t="shared" si="47"/>
        <v>1.5011812153540496</v>
      </c>
      <c r="L209" s="21">
        <f t="shared" si="48"/>
        <v>116.86149525126606</v>
      </c>
      <c r="M209" s="21">
        <f t="shared" si="49"/>
        <v>7.7528672678279618</v>
      </c>
      <c r="N209" s="21">
        <f t="shared" si="50"/>
        <v>-4.8372665712055625</v>
      </c>
      <c r="O209" s="21">
        <f t="shared" si="51"/>
        <v>-3.3928151098190487</v>
      </c>
      <c r="P209" s="21">
        <f t="shared" si="52"/>
        <v>10.753135884452714</v>
      </c>
      <c r="Q209" s="19">
        <f t="shared" si="53"/>
        <v>1.5011812153540496</v>
      </c>
      <c r="R209" s="19">
        <f t="shared" si="54"/>
        <v>116.86149525126606</v>
      </c>
      <c r="S209" s="19">
        <f t="shared" si="55"/>
        <v>7.7528672678279618</v>
      </c>
      <c r="T209" s="19">
        <f t="shared" si="56"/>
        <v>-4.8372665712055625</v>
      </c>
      <c r="U209" s="19">
        <f t="shared" si="57"/>
        <v>-3.3928151098190487</v>
      </c>
      <c r="V209" s="19">
        <f t="shared" si="58"/>
        <v>10.753135884452714</v>
      </c>
    </row>
    <row r="210" spans="1:22" x14ac:dyDescent="0.25">
      <c r="A210" s="26">
        <f>Wellpath!E210</f>
        <v>0</v>
      </c>
      <c r="B210" s="22">
        <v>0</v>
      </c>
      <c r="C210" s="22" t="e">
        <f>ABS(COS(Wellpath!$L210))*SIN(Wellpath!$M210)*MAX(1,SQRT(10/(Wellpath!K210-Wellpath!K209)))</f>
        <v>#DIV/0!</v>
      </c>
      <c r="D210" s="22" t="str">
        <f>IF(ABS(Wellpath!$L210)&lt;VerticalInc,"SING",ABS(COS(Wellpath!$L210))*COS(Wellpath!$M210)/SIN(Wellpath!$L210)*MAX(1,SQRT(10/(Wellpath!K210-Wellpath!K209))))</f>
        <v>SING</v>
      </c>
      <c r="E210" s="20">
        <f>IF(D210="SING",0,Model!$W$36*((drdp!B210+drdp!K210)*XYM4E!$B210+(drdp!E210+drdp!N210)*XYM4E!$C210+(drdp!H210+drdp!Q210)*XYM4E!$D210))</f>
        <v>0</v>
      </c>
      <c r="F210" s="20">
        <f>IF(D210="SING",(Wellpath!K211-Wellpath!K209)/2*Model!$W$36,Model!$W$36*((drdp!C210+drdp!L210)*XYM4E!$B210+(drdp!F210+drdp!O210)*XYM4E!$C210+(drdp!I210+drdp!R210)*XYM4E!$D210))</f>
        <v>0</v>
      </c>
      <c r="G210" s="20">
        <f>IF(D210="SING",0,Model!$W$36*((drdp!D210+drdp!M210)*XYM4E!$B210+(drdp!G210+drdp!P210)*XYM4E!$C210+(drdp!J210+drdp!S210)*XYM4E!$D210))</f>
        <v>0</v>
      </c>
      <c r="H210" s="18">
        <f>IF(D210="SING",0,Model!$W$36*((drdp!B210)*XYM4E!$B210+(drdp!E210)*XYM4E!$C210+(drdp!H210)*XYM4E!$D210))</f>
        <v>0</v>
      </c>
      <c r="I210" s="18">
        <f>IF(D210="SING",(Wellpath!K210-Wellpath!K209)/2*Model!$W$36,Model!$W$36*((drdp!C210)*XYM4E!$B210+(drdp!F210)*XYM4E!$C210+(drdp!I210)*XYM4E!$D210))</f>
        <v>0</v>
      </c>
      <c r="J210" s="18">
        <f>IF(D210="SING",0,Model!$W$36*((drdp!D210)*XYM4E!$B210+(drdp!G210)*XYM4E!$C210+(drdp!J210)*XYM4E!$D210))</f>
        <v>0</v>
      </c>
      <c r="K210" s="21">
        <f t="shared" si="47"/>
        <v>1.5011812153540496</v>
      </c>
      <c r="L210" s="21">
        <f t="shared" si="48"/>
        <v>116.86149525126606</v>
      </c>
      <c r="M210" s="21">
        <f t="shared" si="49"/>
        <v>7.7528672678279618</v>
      </c>
      <c r="N210" s="21">
        <f t="shared" si="50"/>
        <v>-4.8372665712055625</v>
      </c>
      <c r="O210" s="21">
        <f t="shared" si="51"/>
        <v>-3.3928151098190487</v>
      </c>
      <c r="P210" s="21">
        <f t="shared" si="52"/>
        <v>10.753135884452714</v>
      </c>
      <c r="Q210" s="19">
        <f t="shared" si="53"/>
        <v>1.5011812153540496</v>
      </c>
      <c r="R210" s="19">
        <f t="shared" si="54"/>
        <v>116.86149525126606</v>
      </c>
      <c r="S210" s="19">
        <f t="shared" si="55"/>
        <v>7.7528672678279618</v>
      </c>
      <c r="T210" s="19">
        <f t="shared" si="56"/>
        <v>-4.8372665712055625</v>
      </c>
      <c r="U210" s="19">
        <f t="shared" si="57"/>
        <v>-3.3928151098190487</v>
      </c>
      <c r="V210" s="19">
        <f t="shared" si="58"/>
        <v>10.753135884452714</v>
      </c>
    </row>
    <row r="211" spans="1:22" x14ac:dyDescent="0.25">
      <c r="A211" s="26">
        <f>Wellpath!E211</f>
        <v>0</v>
      </c>
      <c r="B211" s="22">
        <v>0</v>
      </c>
      <c r="C211" s="22" t="e">
        <f>ABS(COS(Wellpath!$L211))*SIN(Wellpath!$M211)*MAX(1,SQRT(10/(Wellpath!K211-Wellpath!K210)))</f>
        <v>#DIV/0!</v>
      </c>
      <c r="D211" s="22" t="str">
        <f>IF(ABS(Wellpath!$L211)&lt;VerticalInc,"SING",ABS(COS(Wellpath!$L211))*COS(Wellpath!$M211)/SIN(Wellpath!$L211)*MAX(1,SQRT(10/(Wellpath!K211-Wellpath!K210))))</f>
        <v>SING</v>
      </c>
      <c r="E211" s="20">
        <f>IF(D211="SING",0,Model!$W$36*((drdp!B211+drdp!K211)*XYM4E!$B211+(drdp!E211+drdp!N211)*XYM4E!$C211+(drdp!H211+drdp!Q211)*XYM4E!$D211))</f>
        <v>0</v>
      </c>
      <c r="F211" s="20">
        <f>IF(D211="SING",(Wellpath!K212-Wellpath!K210)/2*Model!$W$36,Model!$W$36*((drdp!C211+drdp!L211)*XYM4E!$B211+(drdp!F211+drdp!O211)*XYM4E!$C211+(drdp!I211+drdp!R211)*XYM4E!$D211))</f>
        <v>0</v>
      </c>
      <c r="G211" s="20">
        <f>IF(D211="SING",0,Model!$W$36*((drdp!D211+drdp!M211)*XYM4E!$B211+(drdp!G211+drdp!P211)*XYM4E!$C211+(drdp!J211+drdp!S211)*XYM4E!$D211))</f>
        <v>0</v>
      </c>
      <c r="H211" s="18">
        <f>IF(D211="SING",0,Model!$W$36*((drdp!B211)*XYM4E!$B211+(drdp!E211)*XYM4E!$C211+(drdp!H211)*XYM4E!$D211))</f>
        <v>0</v>
      </c>
      <c r="I211" s="18">
        <f>IF(D211="SING",(Wellpath!K211-Wellpath!K210)/2*Model!$W$36,Model!$W$36*((drdp!C211)*XYM4E!$B211+(drdp!F211)*XYM4E!$C211+(drdp!I211)*XYM4E!$D211))</f>
        <v>0</v>
      </c>
      <c r="J211" s="18">
        <f>IF(D211="SING",0,Model!$W$36*((drdp!D211)*XYM4E!$B211+(drdp!G211)*XYM4E!$C211+(drdp!J211)*XYM4E!$D211))</f>
        <v>0</v>
      </c>
      <c r="K211" s="21">
        <f t="shared" si="47"/>
        <v>1.5011812153540496</v>
      </c>
      <c r="L211" s="21">
        <f t="shared" si="48"/>
        <v>116.86149525126606</v>
      </c>
      <c r="M211" s="21">
        <f t="shared" si="49"/>
        <v>7.7528672678279618</v>
      </c>
      <c r="N211" s="21">
        <f t="shared" si="50"/>
        <v>-4.8372665712055625</v>
      </c>
      <c r="O211" s="21">
        <f t="shared" si="51"/>
        <v>-3.3928151098190487</v>
      </c>
      <c r="P211" s="21">
        <f t="shared" si="52"/>
        <v>10.753135884452714</v>
      </c>
      <c r="Q211" s="19">
        <f t="shared" si="53"/>
        <v>1.5011812153540496</v>
      </c>
      <c r="R211" s="19">
        <f t="shared" si="54"/>
        <v>116.86149525126606</v>
      </c>
      <c r="S211" s="19">
        <f t="shared" si="55"/>
        <v>7.7528672678279618</v>
      </c>
      <c r="T211" s="19">
        <f t="shared" si="56"/>
        <v>-4.8372665712055625</v>
      </c>
      <c r="U211" s="19">
        <f t="shared" si="57"/>
        <v>-3.3928151098190487</v>
      </c>
      <c r="V211" s="19">
        <f t="shared" si="58"/>
        <v>10.753135884452714</v>
      </c>
    </row>
    <row r="212" spans="1:22" x14ac:dyDescent="0.25">
      <c r="A212" s="26">
        <f>Wellpath!E212</f>
        <v>0</v>
      </c>
      <c r="B212" s="22">
        <v>0</v>
      </c>
      <c r="C212" s="22" t="e">
        <f>ABS(COS(Wellpath!$L212))*SIN(Wellpath!$M212)*MAX(1,SQRT(10/(Wellpath!K212-Wellpath!K211)))</f>
        <v>#DIV/0!</v>
      </c>
      <c r="D212" s="22" t="str">
        <f>IF(ABS(Wellpath!$L212)&lt;VerticalInc,"SING",ABS(COS(Wellpath!$L212))*COS(Wellpath!$M212)/SIN(Wellpath!$L212)*MAX(1,SQRT(10/(Wellpath!K212-Wellpath!K211))))</f>
        <v>SING</v>
      </c>
      <c r="E212" s="20">
        <f>IF(D212="SING",0,Model!$W$36*((drdp!B212+drdp!K212)*XYM4E!$B212+(drdp!E212+drdp!N212)*XYM4E!$C212+(drdp!H212+drdp!Q212)*XYM4E!$D212))</f>
        <v>0</v>
      </c>
      <c r="F212" s="20">
        <f>IF(D212="SING",(Wellpath!K213-Wellpath!K211)/2*Model!$W$36,Model!$W$36*((drdp!C212+drdp!L212)*XYM4E!$B212+(drdp!F212+drdp!O212)*XYM4E!$C212+(drdp!I212+drdp!R212)*XYM4E!$D212))</f>
        <v>0</v>
      </c>
      <c r="G212" s="20">
        <f>IF(D212="SING",0,Model!$W$36*((drdp!D212+drdp!M212)*XYM4E!$B212+(drdp!G212+drdp!P212)*XYM4E!$C212+(drdp!J212+drdp!S212)*XYM4E!$D212))</f>
        <v>0</v>
      </c>
      <c r="H212" s="18">
        <f>IF(D212="SING",0,Model!$W$36*((drdp!B212)*XYM4E!$B212+(drdp!E212)*XYM4E!$C212+(drdp!H212)*XYM4E!$D212))</f>
        <v>0</v>
      </c>
      <c r="I212" s="18">
        <f>IF(D212="SING",(Wellpath!K212-Wellpath!K211)/2*Model!$W$36,Model!$W$36*((drdp!C212)*XYM4E!$B212+(drdp!F212)*XYM4E!$C212+(drdp!I212)*XYM4E!$D212))</f>
        <v>0</v>
      </c>
      <c r="J212" s="18">
        <f>IF(D212="SING",0,Model!$W$36*((drdp!D212)*XYM4E!$B212+(drdp!G212)*XYM4E!$C212+(drdp!J212)*XYM4E!$D212))</f>
        <v>0</v>
      </c>
      <c r="K212" s="21">
        <f t="shared" si="47"/>
        <v>1.5011812153540496</v>
      </c>
      <c r="L212" s="21">
        <f t="shared" si="48"/>
        <v>116.86149525126606</v>
      </c>
      <c r="M212" s="21">
        <f t="shared" si="49"/>
        <v>7.7528672678279618</v>
      </c>
      <c r="N212" s="21">
        <f t="shared" si="50"/>
        <v>-4.8372665712055625</v>
      </c>
      <c r="O212" s="21">
        <f t="shared" si="51"/>
        <v>-3.3928151098190487</v>
      </c>
      <c r="P212" s="21">
        <f t="shared" si="52"/>
        <v>10.753135884452714</v>
      </c>
      <c r="Q212" s="19">
        <f t="shared" si="53"/>
        <v>1.5011812153540496</v>
      </c>
      <c r="R212" s="19">
        <f t="shared" si="54"/>
        <v>116.86149525126606</v>
      </c>
      <c r="S212" s="19">
        <f t="shared" si="55"/>
        <v>7.7528672678279618</v>
      </c>
      <c r="T212" s="19">
        <f t="shared" si="56"/>
        <v>-4.8372665712055625</v>
      </c>
      <c r="U212" s="19">
        <f t="shared" si="57"/>
        <v>-3.3928151098190487</v>
      </c>
      <c r="V212" s="19">
        <f t="shared" si="58"/>
        <v>10.753135884452714</v>
      </c>
    </row>
    <row r="213" spans="1:22" x14ac:dyDescent="0.25">
      <c r="A213" s="26">
        <f>Wellpath!E213</f>
        <v>0</v>
      </c>
      <c r="B213" s="22">
        <v>0</v>
      </c>
      <c r="C213" s="22" t="e">
        <f>ABS(COS(Wellpath!$L213))*SIN(Wellpath!$M213)*MAX(1,SQRT(10/(Wellpath!K213-Wellpath!K212)))</f>
        <v>#DIV/0!</v>
      </c>
      <c r="D213" s="22" t="str">
        <f>IF(ABS(Wellpath!$L213)&lt;VerticalInc,"SING",ABS(COS(Wellpath!$L213))*COS(Wellpath!$M213)/SIN(Wellpath!$L213)*MAX(1,SQRT(10/(Wellpath!K213-Wellpath!K212))))</f>
        <v>SING</v>
      </c>
      <c r="E213" s="20">
        <f>IF(D213="SING",0,Model!$W$36*((drdp!B213+drdp!K213)*XYM4E!$B213+(drdp!E213+drdp!N213)*XYM4E!$C213+(drdp!H213+drdp!Q213)*XYM4E!$D213))</f>
        <v>0</v>
      </c>
      <c r="F213" s="20">
        <f>IF(D213="SING",(Wellpath!K214-Wellpath!K212)/2*Model!$W$36,Model!$W$36*((drdp!C213+drdp!L213)*XYM4E!$B213+(drdp!F213+drdp!O213)*XYM4E!$C213+(drdp!I213+drdp!R213)*XYM4E!$D213))</f>
        <v>0</v>
      </c>
      <c r="G213" s="20">
        <f>IF(D213="SING",0,Model!$W$36*((drdp!D213+drdp!M213)*XYM4E!$B213+(drdp!G213+drdp!P213)*XYM4E!$C213+(drdp!J213+drdp!S213)*XYM4E!$D213))</f>
        <v>0</v>
      </c>
      <c r="H213" s="18">
        <f>IF(D213="SING",0,Model!$W$36*((drdp!B213)*XYM4E!$B213+(drdp!E213)*XYM4E!$C213+(drdp!H213)*XYM4E!$D213))</f>
        <v>0</v>
      </c>
      <c r="I213" s="18">
        <f>IF(D213="SING",(Wellpath!K213-Wellpath!K212)/2*Model!$W$36,Model!$W$36*((drdp!C213)*XYM4E!$B213+(drdp!F213)*XYM4E!$C213+(drdp!I213)*XYM4E!$D213))</f>
        <v>0</v>
      </c>
      <c r="J213" s="18">
        <f>IF(D213="SING",0,Model!$W$36*((drdp!D213)*XYM4E!$B213+(drdp!G213)*XYM4E!$C213+(drdp!J213)*XYM4E!$D213))</f>
        <v>0</v>
      </c>
      <c r="K213" s="21">
        <f t="shared" si="47"/>
        <v>1.5011812153540496</v>
      </c>
      <c r="L213" s="21">
        <f t="shared" si="48"/>
        <v>116.86149525126606</v>
      </c>
      <c r="M213" s="21">
        <f t="shared" si="49"/>
        <v>7.7528672678279618</v>
      </c>
      <c r="N213" s="21">
        <f t="shared" si="50"/>
        <v>-4.8372665712055625</v>
      </c>
      <c r="O213" s="21">
        <f t="shared" si="51"/>
        <v>-3.3928151098190487</v>
      </c>
      <c r="P213" s="21">
        <f t="shared" si="52"/>
        <v>10.753135884452714</v>
      </c>
      <c r="Q213" s="19">
        <f t="shared" si="53"/>
        <v>1.5011812153540496</v>
      </c>
      <c r="R213" s="19">
        <f t="shared" si="54"/>
        <v>116.86149525126606</v>
      </c>
      <c r="S213" s="19">
        <f t="shared" si="55"/>
        <v>7.7528672678279618</v>
      </c>
      <c r="T213" s="19">
        <f t="shared" si="56"/>
        <v>-4.8372665712055625</v>
      </c>
      <c r="U213" s="19">
        <f t="shared" si="57"/>
        <v>-3.3928151098190487</v>
      </c>
      <c r="V213" s="19">
        <f t="shared" si="58"/>
        <v>10.753135884452714</v>
      </c>
    </row>
    <row r="214" spans="1:22" x14ac:dyDescent="0.25">
      <c r="A214" s="26">
        <f>Wellpath!E214</f>
        <v>0</v>
      </c>
      <c r="B214" s="22">
        <v>0</v>
      </c>
      <c r="C214" s="22" t="e">
        <f>ABS(COS(Wellpath!$L214))*SIN(Wellpath!$M214)*MAX(1,SQRT(10/(Wellpath!K214-Wellpath!K213)))</f>
        <v>#DIV/0!</v>
      </c>
      <c r="D214" s="22" t="str">
        <f>IF(ABS(Wellpath!$L214)&lt;VerticalInc,"SING",ABS(COS(Wellpath!$L214))*COS(Wellpath!$M214)/SIN(Wellpath!$L214)*MAX(1,SQRT(10/(Wellpath!K214-Wellpath!K213))))</f>
        <v>SING</v>
      </c>
      <c r="E214" s="20">
        <f>IF(D214="SING",0,Model!$W$36*((drdp!B214+drdp!K214)*XYM4E!$B214+(drdp!E214+drdp!N214)*XYM4E!$C214+(drdp!H214+drdp!Q214)*XYM4E!$D214))</f>
        <v>0</v>
      </c>
      <c r="F214" s="20">
        <f>IF(D214="SING",(Wellpath!K215-Wellpath!K213)/2*Model!$W$36,Model!$W$36*((drdp!C214+drdp!L214)*XYM4E!$B214+(drdp!F214+drdp!O214)*XYM4E!$C214+(drdp!I214+drdp!R214)*XYM4E!$D214))</f>
        <v>0</v>
      </c>
      <c r="G214" s="20">
        <f>IF(D214="SING",0,Model!$W$36*((drdp!D214+drdp!M214)*XYM4E!$B214+(drdp!G214+drdp!P214)*XYM4E!$C214+(drdp!J214+drdp!S214)*XYM4E!$D214))</f>
        <v>0</v>
      </c>
      <c r="H214" s="18">
        <f>IF(D214="SING",0,Model!$W$36*((drdp!B214)*XYM4E!$B214+(drdp!E214)*XYM4E!$C214+(drdp!H214)*XYM4E!$D214))</f>
        <v>0</v>
      </c>
      <c r="I214" s="18">
        <f>IF(D214="SING",(Wellpath!K214-Wellpath!K213)/2*Model!$W$36,Model!$W$36*((drdp!C214)*XYM4E!$B214+(drdp!F214)*XYM4E!$C214+(drdp!I214)*XYM4E!$D214))</f>
        <v>0</v>
      </c>
      <c r="J214" s="18">
        <f>IF(D214="SING",0,Model!$W$36*((drdp!D214)*XYM4E!$B214+(drdp!G214)*XYM4E!$C214+(drdp!J214)*XYM4E!$D214))</f>
        <v>0</v>
      </c>
      <c r="K214" s="21">
        <f t="shared" si="47"/>
        <v>1.5011812153540496</v>
      </c>
      <c r="L214" s="21">
        <f t="shared" si="48"/>
        <v>116.86149525126606</v>
      </c>
      <c r="M214" s="21">
        <f t="shared" si="49"/>
        <v>7.7528672678279618</v>
      </c>
      <c r="N214" s="21">
        <f t="shared" si="50"/>
        <v>-4.8372665712055625</v>
      </c>
      <c r="O214" s="21">
        <f t="shared" si="51"/>
        <v>-3.3928151098190487</v>
      </c>
      <c r="P214" s="21">
        <f t="shared" si="52"/>
        <v>10.753135884452714</v>
      </c>
      <c r="Q214" s="19">
        <f t="shared" si="53"/>
        <v>1.5011812153540496</v>
      </c>
      <c r="R214" s="19">
        <f t="shared" si="54"/>
        <v>116.86149525126606</v>
      </c>
      <c r="S214" s="19">
        <f t="shared" si="55"/>
        <v>7.7528672678279618</v>
      </c>
      <c r="T214" s="19">
        <f t="shared" si="56"/>
        <v>-4.8372665712055625</v>
      </c>
      <c r="U214" s="19">
        <f t="shared" si="57"/>
        <v>-3.3928151098190487</v>
      </c>
      <c r="V214" s="19">
        <f t="shared" si="58"/>
        <v>10.753135884452714</v>
      </c>
    </row>
    <row r="215" spans="1:22" x14ac:dyDescent="0.25">
      <c r="A215" s="26">
        <f>Wellpath!E215</f>
        <v>0</v>
      </c>
      <c r="B215" s="22">
        <v>0</v>
      </c>
      <c r="C215" s="22" t="e">
        <f>ABS(COS(Wellpath!$L215))*SIN(Wellpath!$M215)*MAX(1,SQRT(10/(Wellpath!K215-Wellpath!K214)))</f>
        <v>#DIV/0!</v>
      </c>
      <c r="D215" s="22" t="str">
        <f>IF(ABS(Wellpath!$L215)&lt;VerticalInc,"SING",ABS(COS(Wellpath!$L215))*COS(Wellpath!$M215)/SIN(Wellpath!$L215)*MAX(1,SQRT(10/(Wellpath!K215-Wellpath!K214))))</f>
        <v>SING</v>
      </c>
      <c r="E215" s="20">
        <f>IF(D215="SING",0,Model!$W$36*((drdp!B215+drdp!K215)*XYM4E!$B215+(drdp!E215+drdp!N215)*XYM4E!$C215+(drdp!H215+drdp!Q215)*XYM4E!$D215))</f>
        <v>0</v>
      </c>
      <c r="F215" s="20">
        <f>IF(D215="SING",(Wellpath!K216-Wellpath!K214)/2*Model!$W$36,Model!$W$36*((drdp!C215+drdp!L215)*XYM4E!$B215+(drdp!F215+drdp!O215)*XYM4E!$C215+(drdp!I215+drdp!R215)*XYM4E!$D215))</f>
        <v>0</v>
      </c>
      <c r="G215" s="20">
        <f>IF(D215="SING",0,Model!$W$36*((drdp!D215+drdp!M215)*XYM4E!$B215+(drdp!G215+drdp!P215)*XYM4E!$C215+(drdp!J215+drdp!S215)*XYM4E!$D215))</f>
        <v>0</v>
      </c>
      <c r="H215" s="18">
        <f>IF(D215="SING",0,Model!$W$36*((drdp!B215)*XYM4E!$B215+(drdp!E215)*XYM4E!$C215+(drdp!H215)*XYM4E!$D215))</f>
        <v>0</v>
      </c>
      <c r="I215" s="18">
        <f>IF(D215="SING",(Wellpath!K215-Wellpath!K214)/2*Model!$W$36,Model!$W$36*((drdp!C215)*XYM4E!$B215+(drdp!F215)*XYM4E!$C215+(drdp!I215)*XYM4E!$D215))</f>
        <v>0</v>
      </c>
      <c r="J215" s="18">
        <f>IF(D215="SING",0,Model!$W$36*((drdp!D215)*XYM4E!$B215+(drdp!G215)*XYM4E!$C215+(drdp!J215)*XYM4E!$D215))</f>
        <v>0</v>
      </c>
      <c r="K215" s="21">
        <f t="shared" si="47"/>
        <v>1.5011812153540496</v>
      </c>
      <c r="L215" s="21">
        <f t="shared" si="48"/>
        <v>116.86149525126606</v>
      </c>
      <c r="M215" s="21">
        <f t="shared" si="49"/>
        <v>7.7528672678279618</v>
      </c>
      <c r="N215" s="21">
        <f t="shared" si="50"/>
        <v>-4.8372665712055625</v>
      </c>
      <c r="O215" s="21">
        <f t="shared" si="51"/>
        <v>-3.3928151098190487</v>
      </c>
      <c r="P215" s="21">
        <f t="shared" si="52"/>
        <v>10.753135884452714</v>
      </c>
      <c r="Q215" s="19">
        <f t="shared" si="53"/>
        <v>1.5011812153540496</v>
      </c>
      <c r="R215" s="19">
        <f t="shared" si="54"/>
        <v>116.86149525126606</v>
      </c>
      <c r="S215" s="19">
        <f t="shared" si="55"/>
        <v>7.7528672678279618</v>
      </c>
      <c r="T215" s="19">
        <f t="shared" si="56"/>
        <v>-4.8372665712055625</v>
      </c>
      <c r="U215" s="19">
        <f t="shared" si="57"/>
        <v>-3.3928151098190487</v>
      </c>
      <c r="V215" s="19">
        <f t="shared" si="58"/>
        <v>10.753135884452714</v>
      </c>
    </row>
    <row r="216" spans="1:22" x14ac:dyDescent="0.25">
      <c r="A216" s="26">
        <f>Wellpath!E216</f>
        <v>0</v>
      </c>
      <c r="B216" s="22">
        <v>0</v>
      </c>
      <c r="C216" s="22" t="e">
        <f>ABS(COS(Wellpath!$L216))*SIN(Wellpath!$M216)*MAX(1,SQRT(10/(Wellpath!K216-Wellpath!K215)))</f>
        <v>#DIV/0!</v>
      </c>
      <c r="D216" s="22" t="str">
        <f>IF(ABS(Wellpath!$L216)&lt;VerticalInc,"SING",ABS(COS(Wellpath!$L216))*COS(Wellpath!$M216)/SIN(Wellpath!$L216)*MAX(1,SQRT(10/(Wellpath!K216-Wellpath!K215))))</f>
        <v>SING</v>
      </c>
      <c r="E216" s="20">
        <f>IF(D216="SING",0,Model!$W$36*((drdp!B216+drdp!K216)*XYM4E!$B216+(drdp!E216+drdp!N216)*XYM4E!$C216+(drdp!H216+drdp!Q216)*XYM4E!$D216))</f>
        <v>0</v>
      </c>
      <c r="F216" s="20">
        <f>IF(D216="SING",(Wellpath!K217-Wellpath!K215)/2*Model!$W$36,Model!$W$36*((drdp!C216+drdp!L216)*XYM4E!$B216+(drdp!F216+drdp!O216)*XYM4E!$C216+(drdp!I216+drdp!R216)*XYM4E!$D216))</f>
        <v>0</v>
      </c>
      <c r="G216" s="20">
        <f>IF(D216="SING",0,Model!$W$36*((drdp!D216+drdp!M216)*XYM4E!$B216+(drdp!G216+drdp!P216)*XYM4E!$C216+(drdp!J216+drdp!S216)*XYM4E!$D216))</f>
        <v>0</v>
      </c>
      <c r="H216" s="18">
        <f>IF(D216="SING",0,Model!$W$36*((drdp!B216)*XYM4E!$B216+(drdp!E216)*XYM4E!$C216+(drdp!H216)*XYM4E!$D216))</f>
        <v>0</v>
      </c>
      <c r="I216" s="18">
        <f>IF(D216="SING",(Wellpath!K216-Wellpath!K215)/2*Model!$W$36,Model!$W$36*((drdp!C216)*XYM4E!$B216+(drdp!F216)*XYM4E!$C216+(drdp!I216)*XYM4E!$D216))</f>
        <v>0</v>
      </c>
      <c r="J216" s="18">
        <f>IF(D216="SING",0,Model!$W$36*((drdp!D216)*XYM4E!$B216+(drdp!G216)*XYM4E!$C216+(drdp!J216)*XYM4E!$D216))</f>
        <v>0</v>
      </c>
      <c r="K216" s="21">
        <f t="shared" si="47"/>
        <v>1.5011812153540496</v>
      </c>
      <c r="L216" s="21">
        <f t="shared" si="48"/>
        <v>116.86149525126606</v>
      </c>
      <c r="M216" s="21">
        <f t="shared" si="49"/>
        <v>7.7528672678279618</v>
      </c>
      <c r="N216" s="21">
        <f t="shared" si="50"/>
        <v>-4.8372665712055625</v>
      </c>
      <c r="O216" s="21">
        <f t="shared" si="51"/>
        <v>-3.3928151098190487</v>
      </c>
      <c r="P216" s="21">
        <f t="shared" si="52"/>
        <v>10.753135884452714</v>
      </c>
      <c r="Q216" s="19">
        <f t="shared" si="53"/>
        <v>1.5011812153540496</v>
      </c>
      <c r="R216" s="19">
        <f t="shared" si="54"/>
        <v>116.86149525126606</v>
      </c>
      <c r="S216" s="19">
        <f t="shared" si="55"/>
        <v>7.7528672678279618</v>
      </c>
      <c r="T216" s="19">
        <f t="shared" si="56"/>
        <v>-4.8372665712055625</v>
      </c>
      <c r="U216" s="19">
        <f t="shared" si="57"/>
        <v>-3.3928151098190487</v>
      </c>
      <c r="V216" s="19">
        <f t="shared" si="58"/>
        <v>10.753135884452714</v>
      </c>
    </row>
    <row r="217" spans="1:22" x14ac:dyDescent="0.25">
      <c r="A217" s="26">
        <f>Wellpath!E217</f>
        <v>0</v>
      </c>
      <c r="B217" s="22">
        <v>0</v>
      </c>
      <c r="C217" s="22" t="e">
        <f>ABS(COS(Wellpath!$L217))*SIN(Wellpath!$M217)*MAX(1,SQRT(10/(Wellpath!K217-Wellpath!K216)))</f>
        <v>#DIV/0!</v>
      </c>
      <c r="D217" s="22" t="str">
        <f>IF(ABS(Wellpath!$L217)&lt;VerticalInc,"SING",ABS(COS(Wellpath!$L217))*COS(Wellpath!$M217)/SIN(Wellpath!$L217)*MAX(1,SQRT(10/(Wellpath!K217-Wellpath!K216))))</f>
        <v>SING</v>
      </c>
      <c r="E217" s="20">
        <f>IF(D217="SING",0,Model!$W$36*((drdp!B217+drdp!K217)*XYM4E!$B217+(drdp!E217+drdp!N217)*XYM4E!$C217+(drdp!H217+drdp!Q217)*XYM4E!$D217))</f>
        <v>0</v>
      </c>
      <c r="F217" s="20">
        <f>IF(D217="SING",(Wellpath!K218-Wellpath!K216)/2*Model!$W$36,Model!$W$36*((drdp!C217+drdp!L217)*XYM4E!$B217+(drdp!F217+drdp!O217)*XYM4E!$C217+(drdp!I217+drdp!R217)*XYM4E!$D217))</f>
        <v>0</v>
      </c>
      <c r="G217" s="20">
        <f>IF(D217="SING",0,Model!$W$36*((drdp!D217+drdp!M217)*XYM4E!$B217+(drdp!G217+drdp!P217)*XYM4E!$C217+(drdp!J217+drdp!S217)*XYM4E!$D217))</f>
        <v>0</v>
      </c>
      <c r="H217" s="18">
        <f>IF(D217="SING",0,Model!$W$36*((drdp!B217)*XYM4E!$B217+(drdp!E217)*XYM4E!$C217+(drdp!H217)*XYM4E!$D217))</f>
        <v>0</v>
      </c>
      <c r="I217" s="18">
        <f>IF(D217="SING",(Wellpath!K217-Wellpath!K216)/2*Model!$W$36,Model!$W$36*((drdp!C217)*XYM4E!$B217+(drdp!F217)*XYM4E!$C217+(drdp!I217)*XYM4E!$D217))</f>
        <v>0</v>
      </c>
      <c r="J217" s="18">
        <f>IF(D217="SING",0,Model!$W$36*((drdp!D217)*XYM4E!$B217+(drdp!G217)*XYM4E!$C217+(drdp!J217)*XYM4E!$D217))</f>
        <v>0</v>
      </c>
      <c r="K217" s="21">
        <f t="shared" si="47"/>
        <v>1.5011812153540496</v>
      </c>
      <c r="L217" s="21">
        <f t="shared" si="48"/>
        <v>116.86149525126606</v>
      </c>
      <c r="M217" s="21">
        <f t="shared" si="49"/>
        <v>7.7528672678279618</v>
      </c>
      <c r="N217" s="21">
        <f t="shared" si="50"/>
        <v>-4.8372665712055625</v>
      </c>
      <c r="O217" s="21">
        <f t="shared" si="51"/>
        <v>-3.3928151098190487</v>
      </c>
      <c r="P217" s="21">
        <f t="shared" si="52"/>
        <v>10.753135884452714</v>
      </c>
      <c r="Q217" s="19">
        <f t="shared" si="53"/>
        <v>1.5011812153540496</v>
      </c>
      <c r="R217" s="19">
        <f t="shared" si="54"/>
        <v>116.86149525126606</v>
      </c>
      <c r="S217" s="19">
        <f t="shared" si="55"/>
        <v>7.7528672678279618</v>
      </c>
      <c r="T217" s="19">
        <f t="shared" si="56"/>
        <v>-4.8372665712055625</v>
      </c>
      <c r="U217" s="19">
        <f t="shared" si="57"/>
        <v>-3.3928151098190487</v>
      </c>
      <c r="V217" s="19">
        <f t="shared" si="58"/>
        <v>10.753135884452714</v>
      </c>
    </row>
    <row r="218" spans="1:22" x14ac:dyDescent="0.25">
      <c r="A218" s="26">
        <f>Wellpath!E218</f>
        <v>0</v>
      </c>
      <c r="B218" s="22">
        <v>0</v>
      </c>
      <c r="C218" s="22" t="e">
        <f>ABS(COS(Wellpath!$L218))*SIN(Wellpath!$M218)*MAX(1,SQRT(10/(Wellpath!K218-Wellpath!K217)))</f>
        <v>#DIV/0!</v>
      </c>
      <c r="D218" s="22" t="str">
        <f>IF(ABS(Wellpath!$L218)&lt;VerticalInc,"SING",ABS(COS(Wellpath!$L218))*COS(Wellpath!$M218)/SIN(Wellpath!$L218)*MAX(1,SQRT(10/(Wellpath!K218-Wellpath!K217))))</f>
        <v>SING</v>
      </c>
      <c r="E218" s="20">
        <f>IF(D218="SING",0,Model!$W$36*((drdp!B218+drdp!K218)*XYM4E!$B218+(drdp!E218+drdp!N218)*XYM4E!$C218+(drdp!H218+drdp!Q218)*XYM4E!$D218))</f>
        <v>0</v>
      </c>
      <c r="F218" s="20">
        <f>IF(D218="SING",(Wellpath!K219-Wellpath!K217)/2*Model!$W$36,Model!$W$36*((drdp!C218+drdp!L218)*XYM4E!$B218+(drdp!F218+drdp!O218)*XYM4E!$C218+(drdp!I218+drdp!R218)*XYM4E!$D218))</f>
        <v>0</v>
      </c>
      <c r="G218" s="20">
        <f>IF(D218="SING",0,Model!$W$36*((drdp!D218+drdp!M218)*XYM4E!$B218+(drdp!G218+drdp!P218)*XYM4E!$C218+(drdp!J218+drdp!S218)*XYM4E!$D218))</f>
        <v>0</v>
      </c>
      <c r="H218" s="18">
        <f>IF(D218="SING",0,Model!$W$36*((drdp!B218)*XYM4E!$B218+(drdp!E218)*XYM4E!$C218+(drdp!H218)*XYM4E!$D218))</f>
        <v>0</v>
      </c>
      <c r="I218" s="18">
        <f>IF(D218="SING",(Wellpath!K218-Wellpath!K217)/2*Model!$W$36,Model!$W$36*((drdp!C218)*XYM4E!$B218+(drdp!F218)*XYM4E!$C218+(drdp!I218)*XYM4E!$D218))</f>
        <v>0</v>
      </c>
      <c r="J218" s="18">
        <f>IF(D218="SING",0,Model!$W$36*((drdp!D218)*XYM4E!$B218+(drdp!G218)*XYM4E!$C218+(drdp!J218)*XYM4E!$D218))</f>
        <v>0</v>
      </c>
      <c r="K218" s="21">
        <f t="shared" si="47"/>
        <v>1.5011812153540496</v>
      </c>
      <c r="L218" s="21">
        <f t="shared" si="48"/>
        <v>116.86149525126606</v>
      </c>
      <c r="M218" s="21">
        <f t="shared" si="49"/>
        <v>7.7528672678279618</v>
      </c>
      <c r="N218" s="21">
        <f t="shared" si="50"/>
        <v>-4.8372665712055625</v>
      </c>
      <c r="O218" s="21">
        <f t="shared" si="51"/>
        <v>-3.3928151098190487</v>
      </c>
      <c r="P218" s="21">
        <f t="shared" si="52"/>
        <v>10.753135884452714</v>
      </c>
      <c r="Q218" s="19">
        <f t="shared" si="53"/>
        <v>1.5011812153540496</v>
      </c>
      <c r="R218" s="19">
        <f t="shared" si="54"/>
        <v>116.86149525126606</v>
      </c>
      <c r="S218" s="19">
        <f t="shared" si="55"/>
        <v>7.7528672678279618</v>
      </c>
      <c r="T218" s="19">
        <f t="shared" si="56"/>
        <v>-4.8372665712055625</v>
      </c>
      <c r="U218" s="19">
        <f t="shared" si="57"/>
        <v>-3.3928151098190487</v>
      </c>
      <c r="V218" s="19">
        <f t="shared" si="58"/>
        <v>10.753135884452714</v>
      </c>
    </row>
    <row r="219" spans="1:22" x14ac:dyDescent="0.25">
      <c r="A219" s="26">
        <f>Wellpath!E219</f>
        <v>0</v>
      </c>
      <c r="B219" s="22">
        <v>0</v>
      </c>
      <c r="C219" s="22" t="e">
        <f>ABS(COS(Wellpath!$L219))*SIN(Wellpath!$M219)*MAX(1,SQRT(10/(Wellpath!K219-Wellpath!K218)))</f>
        <v>#DIV/0!</v>
      </c>
      <c r="D219" s="22" t="str">
        <f>IF(ABS(Wellpath!$L219)&lt;VerticalInc,"SING",ABS(COS(Wellpath!$L219))*COS(Wellpath!$M219)/SIN(Wellpath!$L219)*MAX(1,SQRT(10/(Wellpath!K219-Wellpath!K218))))</f>
        <v>SING</v>
      </c>
      <c r="E219" s="20">
        <f>IF(D219="SING",0,Model!$W$36*((drdp!B219+drdp!K219)*XYM4E!$B219+(drdp!E219+drdp!N219)*XYM4E!$C219+(drdp!H219+drdp!Q219)*XYM4E!$D219))</f>
        <v>0</v>
      </c>
      <c r="F219" s="20">
        <f>IF(D219="SING",(Wellpath!K220-Wellpath!K218)/2*Model!$W$36,Model!$W$36*((drdp!C219+drdp!L219)*XYM4E!$B219+(drdp!F219+drdp!O219)*XYM4E!$C219+(drdp!I219+drdp!R219)*XYM4E!$D219))</f>
        <v>0</v>
      </c>
      <c r="G219" s="20">
        <f>IF(D219="SING",0,Model!$W$36*((drdp!D219+drdp!M219)*XYM4E!$B219+(drdp!G219+drdp!P219)*XYM4E!$C219+(drdp!J219+drdp!S219)*XYM4E!$D219))</f>
        <v>0</v>
      </c>
      <c r="H219" s="18">
        <f>IF(D219="SING",0,Model!$W$36*((drdp!B219)*XYM4E!$B219+(drdp!E219)*XYM4E!$C219+(drdp!H219)*XYM4E!$D219))</f>
        <v>0</v>
      </c>
      <c r="I219" s="18">
        <f>IF(D219="SING",(Wellpath!K219-Wellpath!K218)/2*Model!$W$36,Model!$W$36*((drdp!C219)*XYM4E!$B219+(drdp!F219)*XYM4E!$C219+(drdp!I219)*XYM4E!$D219))</f>
        <v>0</v>
      </c>
      <c r="J219" s="18">
        <f>IF(D219="SING",0,Model!$W$36*((drdp!D219)*XYM4E!$B219+(drdp!G219)*XYM4E!$C219+(drdp!J219)*XYM4E!$D219))</f>
        <v>0</v>
      </c>
      <c r="K219" s="21">
        <f t="shared" si="47"/>
        <v>1.5011812153540496</v>
      </c>
      <c r="L219" s="21">
        <f t="shared" si="48"/>
        <v>116.86149525126606</v>
      </c>
      <c r="M219" s="21">
        <f t="shared" si="49"/>
        <v>7.7528672678279618</v>
      </c>
      <c r="N219" s="21">
        <f t="shared" si="50"/>
        <v>-4.8372665712055625</v>
      </c>
      <c r="O219" s="21">
        <f t="shared" si="51"/>
        <v>-3.3928151098190487</v>
      </c>
      <c r="P219" s="21">
        <f t="shared" si="52"/>
        <v>10.753135884452714</v>
      </c>
      <c r="Q219" s="19">
        <f t="shared" si="53"/>
        <v>1.5011812153540496</v>
      </c>
      <c r="R219" s="19">
        <f t="shared" si="54"/>
        <v>116.86149525126606</v>
      </c>
      <c r="S219" s="19">
        <f t="shared" si="55"/>
        <v>7.7528672678279618</v>
      </c>
      <c r="T219" s="19">
        <f t="shared" si="56"/>
        <v>-4.8372665712055625</v>
      </c>
      <c r="U219" s="19">
        <f t="shared" si="57"/>
        <v>-3.3928151098190487</v>
      </c>
      <c r="V219" s="19">
        <f t="shared" si="58"/>
        <v>10.753135884452714</v>
      </c>
    </row>
    <row r="220" spans="1:22" x14ac:dyDescent="0.25">
      <c r="A220" s="26">
        <f>Wellpath!E220</f>
        <v>0</v>
      </c>
      <c r="B220" s="22">
        <v>0</v>
      </c>
      <c r="C220" s="22" t="e">
        <f>ABS(COS(Wellpath!$L220))*SIN(Wellpath!$M220)*MAX(1,SQRT(10/(Wellpath!K220-Wellpath!K219)))</f>
        <v>#DIV/0!</v>
      </c>
      <c r="D220" s="22" t="str">
        <f>IF(ABS(Wellpath!$L220)&lt;VerticalInc,"SING",ABS(COS(Wellpath!$L220))*COS(Wellpath!$M220)/SIN(Wellpath!$L220)*MAX(1,SQRT(10/(Wellpath!K220-Wellpath!K219))))</f>
        <v>SING</v>
      </c>
      <c r="E220" s="20">
        <f>IF(D220="SING",0,Model!$W$36*((drdp!B220+drdp!K220)*XYM4E!$B220+(drdp!E220+drdp!N220)*XYM4E!$C220+(drdp!H220+drdp!Q220)*XYM4E!$D220))</f>
        <v>0</v>
      </c>
      <c r="F220" s="20">
        <f>IF(D220="SING",(Wellpath!K221-Wellpath!K219)/2*Model!$W$36,Model!$W$36*((drdp!C220+drdp!L220)*XYM4E!$B220+(drdp!F220+drdp!O220)*XYM4E!$C220+(drdp!I220+drdp!R220)*XYM4E!$D220))</f>
        <v>0</v>
      </c>
      <c r="G220" s="20">
        <f>IF(D220="SING",0,Model!$W$36*((drdp!D220+drdp!M220)*XYM4E!$B220+(drdp!G220+drdp!P220)*XYM4E!$C220+(drdp!J220+drdp!S220)*XYM4E!$D220))</f>
        <v>0</v>
      </c>
      <c r="H220" s="18">
        <f>IF(D220="SING",0,Model!$W$36*((drdp!B220)*XYM4E!$B220+(drdp!E220)*XYM4E!$C220+(drdp!H220)*XYM4E!$D220))</f>
        <v>0</v>
      </c>
      <c r="I220" s="18">
        <f>IF(D220="SING",(Wellpath!K220-Wellpath!K219)/2*Model!$W$36,Model!$W$36*((drdp!C220)*XYM4E!$B220+(drdp!F220)*XYM4E!$C220+(drdp!I220)*XYM4E!$D220))</f>
        <v>0</v>
      </c>
      <c r="J220" s="18">
        <f>IF(D220="SING",0,Model!$W$36*((drdp!D220)*XYM4E!$B220+(drdp!G220)*XYM4E!$C220+(drdp!J220)*XYM4E!$D220))</f>
        <v>0</v>
      </c>
      <c r="K220" s="21">
        <f t="shared" si="47"/>
        <v>1.5011812153540496</v>
      </c>
      <c r="L220" s="21">
        <f t="shared" si="48"/>
        <v>116.86149525126606</v>
      </c>
      <c r="M220" s="21">
        <f t="shared" si="49"/>
        <v>7.7528672678279618</v>
      </c>
      <c r="N220" s="21">
        <f t="shared" si="50"/>
        <v>-4.8372665712055625</v>
      </c>
      <c r="O220" s="21">
        <f t="shared" si="51"/>
        <v>-3.3928151098190487</v>
      </c>
      <c r="P220" s="21">
        <f t="shared" si="52"/>
        <v>10.753135884452714</v>
      </c>
      <c r="Q220" s="19">
        <f t="shared" si="53"/>
        <v>1.5011812153540496</v>
      </c>
      <c r="R220" s="19">
        <f t="shared" si="54"/>
        <v>116.86149525126606</v>
      </c>
      <c r="S220" s="19">
        <f t="shared" si="55"/>
        <v>7.7528672678279618</v>
      </c>
      <c r="T220" s="19">
        <f t="shared" si="56"/>
        <v>-4.8372665712055625</v>
      </c>
      <c r="U220" s="19">
        <f t="shared" si="57"/>
        <v>-3.3928151098190487</v>
      </c>
      <c r="V220" s="19">
        <f t="shared" si="58"/>
        <v>10.753135884452714</v>
      </c>
    </row>
    <row r="221" spans="1:22" x14ac:dyDescent="0.25">
      <c r="A221" s="26">
        <f>Wellpath!E221</f>
        <v>0</v>
      </c>
      <c r="B221" s="22">
        <v>0</v>
      </c>
      <c r="C221" s="22" t="e">
        <f>ABS(COS(Wellpath!$L221))*SIN(Wellpath!$M221)*MAX(1,SQRT(10/(Wellpath!K221-Wellpath!K220)))</f>
        <v>#DIV/0!</v>
      </c>
      <c r="D221" s="22" t="str">
        <f>IF(ABS(Wellpath!$L221)&lt;VerticalInc,"SING",ABS(COS(Wellpath!$L221))*COS(Wellpath!$M221)/SIN(Wellpath!$L221)*MAX(1,SQRT(10/(Wellpath!K221-Wellpath!K220))))</f>
        <v>SING</v>
      </c>
      <c r="E221" s="20">
        <f>IF(D221="SING",0,Model!$W$36*((drdp!B221+drdp!K221)*XYM4E!$B221+(drdp!E221+drdp!N221)*XYM4E!$C221+(drdp!H221+drdp!Q221)*XYM4E!$D221))</f>
        <v>0</v>
      </c>
      <c r="F221" s="20">
        <f>IF(D221="SING",(Wellpath!K222-Wellpath!K220)/2*Model!$W$36,Model!$W$36*((drdp!C221+drdp!L221)*XYM4E!$B221+(drdp!F221+drdp!O221)*XYM4E!$C221+(drdp!I221+drdp!R221)*XYM4E!$D221))</f>
        <v>0</v>
      </c>
      <c r="G221" s="20">
        <f>IF(D221="SING",0,Model!$W$36*((drdp!D221+drdp!M221)*XYM4E!$B221+(drdp!G221+drdp!P221)*XYM4E!$C221+(drdp!J221+drdp!S221)*XYM4E!$D221))</f>
        <v>0</v>
      </c>
      <c r="H221" s="18">
        <f>IF(D221="SING",0,Model!$W$36*((drdp!B221)*XYM4E!$B221+(drdp!E221)*XYM4E!$C221+(drdp!H221)*XYM4E!$D221))</f>
        <v>0</v>
      </c>
      <c r="I221" s="18">
        <f>IF(D221="SING",(Wellpath!K221-Wellpath!K220)/2*Model!$W$36,Model!$W$36*((drdp!C221)*XYM4E!$B221+(drdp!F221)*XYM4E!$C221+(drdp!I221)*XYM4E!$D221))</f>
        <v>0</v>
      </c>
      <c r="J221" s="18">
        <f>IF(D221="SING",0,Model!$W$36*((drdp!D221)*XYM4E!$B221+(drdp!G221)*XYM4E!$C221+(drdp!J221)*XYM4E!$D221))</f>
        <v>0</v>
      </c>
      <c r="K221" s="21">
        <f t="shared" si="47"/>
        <v>1.5011812153540496</v>
      </c>
      <c r="L221" s="21">
        <f t="shared" si="48"/>
        <v>116.86149525126606</v>
      </c>
      <c r="M221" s="21">
        <f t="shared" si="49"/>
        <v>7.7528672678279618</v>
      </c>
      <c r="N221" s="21">
        <f t="shared" si="50"/>
        <v>-4.8372665712055625</v>
      </c>
      <c r="O221" s="21">
        <f t="shared" si="51"/>
        <v>-3.3928151098190487</v>
      </c>
      <c r="P221" s="21">
        <f t="shared" si="52"/>
        <v>10.753135884452714</v>
      </c>
      <c r="Q221" s="19">
        <f t="shared" si="53"/>
        <v>1.5011812153540496</v>
      </c>
      <c r="R221" s="19">
        <f t="shared" si="54"/>
        <v>116.86149525126606</v>
      </c>
      <c r="S221" s="19">
        <f t="shared" si="55"/>
        <v>7.7528672678279618</v>
      </c>
      <c r="T221" s="19">
        <f t="shared" si="56"/>
        <v>-4.8372665712055625</v>
      </c>
      <c r="U221" s="19">
        <f t="shared" si="57"/>
        <v>-3.3928151098190487</v>
      </c>
      <c r="V221" s="19">
        <f t="shared" si="58"/>
        <v>10.753135884452714</v>
      </c>
    </row>
    <row r="222" spans="1:22" x14ac:dyDescent="0.25">
      <c r="A222" s="26">
        <f>Wellpath!E222</f>
        <v>0</v>
      </c>
      <c r="B222" s="22">
        <v>0</v>
      </c>
      <c r="C222" s="22" t="e">
        <f>ABS(COS(Wellpath!$L222))*SIN(Wellpath!$M222)*MAX(1,SQRT(10/(Wellpath!K222-Wellpath!K221)))</f>
        <v>#DIV/0!</v>
      </c>
      <c r="D222" s="22" t="str">
        <f>IF(ABS(Wellpath!$L222)&lt;VerticalInc,"SING",ABS(COS(Wellpath!$L222))*COS(Wellpath!$M222)/SIN(Wellpath!$L222)*MAX(1,SQRT(10/(Wellpath!K222-Wellpath!K221))))</f>
        <v>SING</v>
      </c>
      <c r="E222" s="20">
        <f>IF(D222="SING",0,Model!$W$36*((drdp!B222+drdp!K222)*XYM4E!$B222+(drdp!E222+drdp!N222)*XYM4E!$C222+(drdp!H222+drdp!Q222)*XYM4E!$D222))</f>
        <v>0</v>
      </c>
      <c r="F222" s="20">
        <f>IF(D222="SING",(Wellpath!K223-Wellpath!K221)/2*Model!$W$36,Model!$W$36*((drdp!C222+drdp!L222)*XYM4E!$B222+(drdp!F222+drdp!O222)*XYM4E!$C222+(drdp!I222+drdp!R222)*XYM4E!$D222))</f>
        <v>0</v>
      </c>
      <c r="G222" s="20">
        <f>IF(D222="SING",0,Model!$W$36*((drdp!D222+drdp!M222)*XYM4E!$B222+(drdp!G222+drdp!P222)*XYM4E!$C222+(drdp!J222+drdp!S222)*XYM4E!$D222))</f>
        <v>0</v>
      </c>
      <c r="H222" s="18">
        <f>IF(D222="SING",0,Model!$W$36*((drdp!B222)*XYM4E!$B222+(drdp!E222)*XYM4E!$C222+(drdp!H222)*XYM4E!$D222))</f>
        <v>0</v>
      </c>
      <c r="I222" s="18">
        <f>IF(D222="SING",(Wellpath!K222-Wellpath!K221)/2*Model!$W$36,Model!$W$36*((drdp!C222)*XYM4E!$B222+(drdp!F222)*XYM4E!$C222+(drdp!I222)*XYM4E!$D222))</f>
        <v>0</v>
      </c>
      <c r="J222" s="18">
        <f>IF(D222="SING",0,Model!$W$36*((drdp!D222)*XYM4E!$B222+(drdp!G222)*XYM4E!$C222+(drdp!J222)*XYM4E!$D222))</f>
        <v>0</v>
      </c>
      <c r="K222" s="21">
        <f t="shared" si="47"/>
        <v>1.5011812153540496</v>
      </c>
      <c r="L222" s="21">
        <f t="shared" si="48"/>
        <v>116.86149525126606</v>
      </c>
      <c r="M222" s="21">
        <f t="shared" si="49"/>
        <v>7.7528672678279618</v>
      </c>
      <c r="N222" s="21">
        <f t="shared" si="50"/>
        <v>-4.8372665712055625</v>
      </c>
      <c r="O222" s="21">
        <f t="shared" si="51"/>
        <v>-3.3928151098190487</v>
      </c>
      <c r="P222" s="21">
        <f t="shared" si="52"/>
        <v>10.753135884452714</v>
      </c>
      <c r="Q222" s="19">
        <f t="shared" si="53"/>
        <v>1.5011812153540496</v>
      </c>
      <c r="R222" s="19">
        <f t="shared" si="54"/>
        <v>116.86149525126606</v>
      </c>
      <c r="S222" s="19">
        <f t="shared" si="55"/>
        <v>7.7528672678279618</v>
      </c>
      <c r="T222" s="19">
        <f t="shared" si="56"/>
        <v>-4.8372665712055625</v>
      </c>
      <c r="U222" s="19">
        <f t="shared" si="57"/>
        <v>-3.3928151098190487</v>
      </c>
      <c r="V222" s="19">
        <f t="shared" si="58"/>
        <v>10.753135884452714</v>
      </c>
    </row>
    <row r="223" spans="1:22" x14ac:dyDescent="0.25">
      <c r="A223" s="26">
        <f>Wellpath!E223</f>
        <v>0</v>
      </c>
      <c r="B223" s="22">
        <v>0</v>
      </c>
      <c r="C223" s="22" t="e">
        <f>ABS(COS(Wellpath!$L223))*SIN(Wellpath!$M223)*MAX(1,SQRT(10/(Wellpath!K223-Wellpath!K222)))</f>
        <v>#DIV/0!</v>
      </c>
      <c r="D223" s="22" t="str">
        <f>IF(ABS(Wellpath!$L223)&lt;VerticalInc,"SING",ABS(COS(Wellpath!$L223))*COS(Wellpath!$M223)/SIN(Wellpath!$L223)*MAX(1,SQRT(10/(Wellpath!K223-Wellpath!K222))))</f>
        <v>SING</v>
      </c>
      <c r="E223" s="20">
        <f>IF(D223="SING",0,Model!$W$36*((drdp!B223+drdp!K223)*XYM4E!$B223+(drdp!E223+drdp!N223)*XYM4E!$C223+(drdp!H223+drdp!Q223)*XYM4E!$D223))</f>
        <v>0</v>
      </c>
      <c r="F223" s="20">
        <f>IF(D223="SING",(Wellpath!K224-Wellpath!K222)/2*Model!$W$36,Model!$W$36*((drdp!C223+drdp!L223)*XYM4E!$B223+(drdp!F223+drdp!O223)*XYM4E!$C223+(drdp!I223+drdp!R223)*XYM4E!$D223))</f>
        <v>0</v>
      </c>
      <c r="G223" s="20">
        <f>IF(D223="SING",0,Model!$W$36*((drdp!D223+drdp!M223)*XYM4E!$B223+(drdp!G223+drdp!P223)*XYM4E!$C223+(drdp!J223+drdp!S223)*XYM4E!$D223))</f>
        <v>0</v>
      </c>
      <c r="H223" s="18">
        <f>IF(D223="SING",0,Model!$W$36*((drdp!B223)*XYM4E!$B223+(drdp!E223)*XYM4E!$C223+(drdp!H223)*XYM4E!$D223))</f>
        <v>0</v>
      </c>
      <c r="I223" s="18">
        <f>IF(D223="SING",(Wellpath!K223-Wellpath!K222)/2*Model!$W$36,Model!$W$36*((drdp!C223)*XYM4E!$B223+(drdp!F223)*XYM4E!$C223+(drdp!I223)*XYM4E!$D223))</f>
        <v>0</v>
      </c>
      <c r="J223" s="18">
        <f>IF(D223="SING",0,Model!$W$36*((drdp!D223)*XYM4E!$B223+(drdp!G223)*XYM4E!$C223+(drdp!J223)*XYM4E!$D223))</f>
        <v>0</v>
      </c>
      <c r="K223" s="21">
        <f t="shared" si="47"/>
        <v>1.5011812153540496</v>
      </c>
      <c r="L223" s="21">
        <f t="shared" si="48"/>
        <v>116.86149525126606</v>
      </c>
      <c r="M223" s="21">
        <f t="shared" si="49"/>
        <v>7.7528672678279618</v>
      </c>
      <c r="N223" s="21">
        <f t="shared" si="50"/>
        <v>-4.8372665712055625</v>
      </c>
      <c r="O223" s="21">
        <f t="shared" si="51"/>
        <v>-3.3928151098190487</v>
      </c>
      <c r="P223" s="21">
        <f t="shared" si="52"/>
        <v>10.753135884452714</v>
      </c>
      <c r="Q223" s="19">
        <f t="shared" si="53"/>
        <v>1.5011812153540496</v>
      </c>
      <c r="R223" s="19">
        <f t="shared" si="54"/>
        <v>116.86149525126606</v>
      </c>
      <c r="S223" s="19">
        <f t="shared" si="55"/>
        <v>7.7528672678279618</v>
      </c>
      <c r="T223" s="19">
        <f t="shared" si="56"/>
        <v>-4.8372665712055625</v>
      </c>
      <c r="U223" s="19">
        <f t="shared" si="57"/>
        <v>-3.3928151098190487</v>
      </c>
      <c r="V223" s="19">
        <f t="shared" si="58"/>
        <v>10.753135884452714</v>
      </c>
    </row>
    <row r="224" spans="1:22" x14ac:dyDescent="0.25">
      <c r="A224" s="26">
        <f>Wellpath!E224</f>
        <v>0</v>
      </c>
      <c r="B224" s="22">
        <v>0</v>
      </c>
      <c r="C224" s="22" t="e">
        <f>ABS(COS(Wellpath!$L224))*SIN(Wellpath!$M224)*MAX(1,SQRT(10/(Wellpath!K224-Wellpath!K223)))</f>
        <v>#DIV/0!</v>
      </c>
      <c r="D224" s="22" t="str">
        <f>IF(ABS(Wellpath!$L224)&lt;VerticalInc,"SING",ABS(COS(Wellpath!$L224))*COS(Wellpath!$M224)/SIN(Wellpath!$L224)*MAX(1,SQRT(10/(Wellpath!K224-Wellpath!K223))))</f>
        <v>SING</v>
      </c>
      <c r="E224" s="20">
        <f>IF(D224="SING",0,Model!$W$36*((drdp!B224+drdp!K224)*XYM4E!$B224+(drdp!E224+drdp!N224)*XYM4E!$C224+(drdp!H224+drdp!Q224)*XYM4E!$D224))</f>
        <v>0</v>
      </c>
      <c r="F224" s="20">
        <f>IF(D224="SING",(Wellpath!K225-Wellpath!K223)/2*Model!$W$36,Model!$W$36*((drdp!C224+drdp!L224)*XYM4E!$B224+(drdp!F224+drdp!O224)*XYM4E!$C224+(drdp!I224+drdp!R224)*XYM4E!$D224))</f>
        <v>0</v>
      </c>
      <c r="G224" s="20">
        <f>IF(D224="SING",0,Model!$W$36*((drdp!D224+drdp!M224)*XYM4E!$B224+(drdp!G224+drdp!P224)*XYM4E!$C224+(drdp!J224+drdp!S224)*XYM4E!$D224))</f>
        <v>0</v>
      </c>
      <c r="H224" s="18">
        <f>IF(D224="SING",0,Model!$W$36*((drdp!B224)*XYM4E!$B224+(drdp!E224)*XYM4E!$C224+(drdp!H224)*XYM4E!$D224))</f>
        <v>0</v>
      </c>
      <c r="I224" s="18">
        <f>IF(D224="SING",(Wellpath!K224-Wellpath!K223)/2*Model!$W$36,Model!$W$36*((drdp!C224)*XYM4E!$B224+(drdp!F224)*XYM4E!$C224+(drdp!I224)*XYM4E!$D224))</f>
        <v>0</v>
      </c>
      <c r="J224" s="18">
        <f>IF(D224="SING",0,Model!$W$36*((drdp!D224)*XYM4E!$B224+(drdp!G224)*XYM4E!$C224+(drdp!J224)*XYM4E!$D224))</f>
        <v>0</v>
      </c>
      <c r="K224" s="21">
        <f t="shared" si="47"/>
        <v>1.5011812153540496</v>
      </c>
      <c r="L224" s="21">
        <f t="shared" si="48"/>
        <v>116.86149525126606</v>
      </c>
      <c r="M224" s="21">
        <f t="shared" si="49"/>
        <v>7.7528672678279618</v>
      </c>
      <c r="N224" s="21">
        <f t="shared" si="50"/>
        <v>-4.8372665712055625</v>
      </c>
      <c r="O224" s="21">
        <f t="shared" si="51"/>
        <v>-3.3928151098190487</v>
      </c>
      <c r="P224" s="21">
        <f t="shared" si="52"/>
        <v>10.753135884452714</v>
      </c>
      <c r="Q224" s="19">
        <f t="shared" si="53"/>
        <v>1.5011812153540496</v>
      </c>
      <c r="R224" s="19">
        <f t="shared" si="54"/>
        <v>116.86149525126606</v>
      </c>
      <c r="S224" s="19">
        <f t="shared" si="55"/>
        <v>7.7528672678279618</v>
      </c>
      <c r="T224" s="19">
        <f t="shared" si="56"/>
        <v>-4.8372665712055625</v>
      </c>
      <c r="U224" s="19">
        <f t="shared" si="57"/>
        <v>-3.3928151098190487</v>
      </c>
      <c r="V224" s="19">
        <f t="shared" si="58"/>
        <v>10.753135884452714</v>
      </c>
    </row>
    <row r="225" spans="1:22" x14ac:dyDescent="0.25">
      <c r="A225" s="26">
        <f>Wellpath!E225</f>
        <v>0</v>
      </c>
      <c r="B225" s="22">
        <v>0</v>
      </c>
      <c r="C225" s="22" t="e">
        <f>ABS(COS(Wellpath!$L225))*SIN(Wellpath!$M225)*MAX(1,SQRT(10/(Wellpath!K225-Wellpath!K224)))</f>
        <v>#DIV/0!</v>
      </c>
      <c r="D225" s="22" t="str">
        <f>IF(ABS(Wellpath!$L225)&lt;VerticalInc,"SING",ABS(COS(Wellpath!$L225))*COS(Wellpath!$M225)/SIN(Wellpath!$L225)*MAX(1,SQRT(10/(Wellpath!K225-Wellpath!K224))))</f>
        <v>SING</v>
      </c>
      <c r="E225" s="20">
        <f>IF(D225="SING",0,Model!$W$36*((drdp!B225+drdp!K225)*XYM4E!$B225+(drdp!E225+drdp!N225)*XYM4E!$C225+(drdp!H225+drdp!Q225)*XYM4E!$D225))</f>
        <v>0</v>
      </c>
      <c r="F225" s="20">
        <f>IF(D225="SING",(Wellpath!K226-Wellpath!K224)/2*Model!$W$36,Model!$W$36*((drdp!C225+drdp!L225)*XYM4E!$B225+(drdp!F225+drdp!O225)*XYM4E!$C225+(drdp!I225+drdp!R225)*XYM4E!$D225))</f>
        <v>0</v>
      </c>
      <c r="G225" s="20">
        <f>IF(D225="SING",0,Model!$W$36*((drdp!D225+drdp!M225)*XYM4E!$B225+(drdp!G225+drdp!P225)*XYM4E!$C225+(drdp!J225+drdp!S225)*XYM4E!$D225))</f>
        <v>0</v>
      </c>
      <c r="H225" s="18">
        <f>IF(D225="SING",0,Model!$W$36*((drdp!B225)*XYM4E!$B225+(drdp!E225)*XYM4E!$C225+(drdp!H225)*XYM4E!$D225))</f>
        <v>0</v>
      </c>
      <c r="I225" s="18">
        <f>IF(D225="SING",(Wellpath!K225-Wellpath!K224)/2*Model!$W$36,Model!$W$36*((drdp!C225)*XYM4E!$B225+(drdp!F225)*XYM4E!$C225+(drdp!I225)*XYM4E!$D225))</f>
        <v>0</v>
      </c>
      <c r="J225" s="18">
        <f>IF(D225="SING",0,Model!$W$36*((drdp!D225)*XYM4E!$B225+(drdp!G225)*XYM4E!$C225+(drdp!J225)*XYM4E!$D225))</f>
        <v>0</v>
      </c>
      <c r="K225" s="21">
        <f t="shared" si="47"/>
        <v>1.5011812153540496</v>
      </c>
      <c r="L225" s="21">
        <f t="shared" si="48"/>
        <v>116.86149525126606</v>
      </c>
      <c r="M225" s="21">
        <f t="shared" si="49"/>
        <v>7.7528672678279618</v>
      </c>
      <c r="N225" s="21">
        <f t="shared" si="50"/>
        <v>-4.8372665712055625</v>
      </c>
      <c r="O225" s="21">
        <f t="shared" si="51"/>
        <v>-3.3928151098190487</v>
      </c>
      <c r="P225" s="21">
        <f t="shared" si="52"/>
        <v>10.753135884452714</v>
      </c>
      <c r="Q225" s="19">
        <f t="shared" si="53"/>
        <v>1.5011812153540496</v>
      </c>
      <c r="R225" s="19">
        <f t="shared" si="54"/>
        <v>116.86149525126606</v>
      </c>
      <c r="S225" s="19">
        <f t="shared" si="55"/>
        <v>7.7528672678279618</v>
      </c>
      <c r="T225" s="19">
        <f t="shared" si="56"/>
        <v>-4.8372665712055625</v>
      </c>
      <c r="U225" s="19">
        <f t="shared" si="57"/>
        <v>-3.3928151098190487</v>
      </c>
      <c r="V225" s="19">
        <f t="shared" si="58"/>
        <v>10.753135884452714</v>
      </c>
    </row>
    <row r="226" spans="1:22" x14ac:dyDescent="0.25">
      <c r="A226" s="26">
        <f>Wellpath!E226</f>
        <v>0</v>
      </c>
      <c r="B226" s="22">
        <v>0</v>
      </c>
      <c r="C226" s="22" t="e">
        <f>ABS(COS(Wellpath!$L226))*SIN(Wellpath!$M226)*MAX(1,SQRT(10/(Wellpath!K226-Wellpath!K225)))</f>
        <v>#DIV/0!</v>
      </c>
      <c r="D226" s="22" t="str">
        <f>IF(ABS(Wellpath!$L226)&lt;VerticalInc,"SING",ABS(COS(Wellpath!$L226))*COS(Wellpath!$M226)/SIN(Wellpath!$L226)*MAX(1,SQRT(10/(Wellpath!K226-Wellpath!K225))))</f>
        <v>SING</v>
      </c>
      <c r="E226" s="20">
        <f>IF(D226="SING",0,Model!$W$36*((drdp!B226+drdp!K226)*XYM4E!$B226+(drdp!E226+drdp!N226)*XYM4E!$C226+(drdp!H226+drdp!Q226)*XYM4E!$D226))</f>
        <v>0</v>
      </c>
      <c r="F226" s="20">
        <f>IF(D226="SING",(Wellpath!K227-Wellpath!K225)/2*Model!$W$36,Model!$W$36*((drdp!C226+drdp!L226)*XYM4E!$B226+(drdp!F226+drdp!O226)*XYM4E!$C226+(drdp!I226+drdp!R226)*XYM4E!$D226))</f>
        <v>0</v>
      </c>
      <c r="G226" s="20">
        <f>IF(D226="SING",0,Model!$W$36*((drdp!D226+drdp!M226)*XYM4E!$B226+(drdp!G226+drdp!P226)*XYM4E!$C226+(drdp!J226+drdp!S226)*XYM4E!$D226))</f>
        <v>0</v>
      </c>
      <c r="H226" s="18">
        <f>IF(D226="SING",0,Model!$W$36*((drdp!B226)*XYM4E!$B226+(drdp!E226)*XYM4E!$C226+(drdp!H226)*XYM4E!$D226))</f>
        <v>0</v>
      </c>
      <c r="I226" s="18">
        <f>IF(D226="SING",(Wellpath!K226-Wellpath!K225)/2*Model!$W$36,Model!$W$36*((drdp!C226)*XYM4E!$B226+(drdp!F226)*XYM4E!$C226+(drdp!I226)*XYM4E!$D226))</f>
        <v>0</v>
      </c>
      <c r="J226" s="18">
        <f>IF(D226="SING",0,Model!$W$36*((drdp!D226)*XYM4E!$B226+(drdp!G226)*XYM4E!$C226+(drdp!J226)*XYM4E!$D226))</f>
        <v>0</v>
      </c>
      <c r="K226" s="21">
        <f t="shared" si="47"/>
        <v>1.5011812153540496</v>
      </c>
      <c r="L226" s="21">
        <f t="shared" si="48"/>
        <v>116.86149525126606</v>
      </c>
      <c r="M226" s="21">
        <f t="shared" si="49"/>
        <v>7.7528672678279618</v>
      </c>
      <c r="N226" s="21">
        <f t="shared" si="50"/>
        <v>-4.8372665712055625</v>
      </c>
      <c r="O226" s="21">
        <f t="shared" si="51"/>
        <v>-3.3928151098190487</v>
      </c>
      <c r="P226" s="21">
        <f t="shared" si="52"/>
        <v>10.753135884452714</v>
      </c>
      <c r="Q226" s="19">
        <f t="shared" si="53"/>
        <v>1.5011812153540496</v>
      </c>
      <c r="R226" s="19">
        <f t="shared" si="54"/>
        <v>116.86149525126606</v>
      </c>
      <c r="S226" s="19">
        <f t="shared" si="55"/>
        <v>7.7528672678279618</v>
      </c>
      <c r="T226" s="19">
        <f t="shared" si="56"/>
        <v>-4.8372665712055625</v>
      </c>
      <c r="U226" s="19">
        <f t="shared" si="57"/>
        <v>-3.3928151098190487</v>
      </c>
      <c r="V226" s="19">
        <f t="shared" si="58"/>
        <v>10.753135884452714</v>
      </c>
    </row>
    <row r="227" spans="1:22" x14ac:dyDescent="0.25">
      <c r="A227" s="26">
        <f>Wellpath!E227</f>
        <v>0</v>
      </c>
      <c r="B227" s="22">
        <v>0</v>
      </c>
      <c r="C227" s="22" t="e">
        <f>ABS(COS(Wellpath!$L227))*SIN(Wellpath!$M227)*MAX(1,SQRT(10/(Wellpath!K227-Wellpath!K226)))</f>
        <v>#DIV/0!</v>
      </c>
      <c r="D227" s="22" t="str">
        <f>IF(ABS(Wellpath!$L227)&lt;VerticalInc,"SING",ABS(COS(Wellpath!$L227))*COS(Wellpath!$M227)/SIN(Wellpath!$L227)*MAX(1,SQRT(10/(Wellpath!K227-Wellpath!K226))))</f>
        <v>SING</v>
      </c>
      <c r="E227" s="20">
        <f>IF(D227="SING",0,Model!$W$36*((drdp!B227+drdp!K227)*XYM4E!$B227+(drdp!E227+drdp!N227)*XYM4E!$C227+(drdp!H227+drdp!Q227)*XYM4E!$D227))</f>
        <v>0</v>
      </c>
      <c r="F227" s="20">
        <f>IF(D227="SING",(Wellpath!K228-Wellpath!K226)/2*Model!$W$36,Model!$W$36*((drdp!C227+drdp!L227)*XYM4E!$B227+(drdp!F227+drdp!O227)*XYM4E!$C227+(drdp!I227+drdp!R227)*XYM4E!$D227))</f>
        <v>0</v>
      </c>
      <c r="G227" s="20">
        <f>IF(D227="SING",0,Model!$W$36*((drdp!D227+drdp!M227)*XYM4E!$B227+(drdp!G227+drdp!P227)*XYM4E!$C227+(drdp!J227+drdp!S227)*XYM4E!$D227))</f>
        <v>0</v>
      </c>
      <c r="H227" s="18">
        <f>IF(D227="SING",0,Model!$W$36*((drdp!B227)*XYM4E!$B227+(drdp!E227)*XYM4E!$C227+(drdp!H227)*XYM4E!$D227))</f>
        <v>0</v>
      </c>
      <c r="I227" s="18">
        <f>IF(D227="SING",(Wellpath!K227-Wellpath!K226)/2*Model!$W$36,Model!$W$36*((drdp!C227)*XYM4E!$B227+(drdp!F227)*XYM4E!$C227+(drdp!I227)*XYM4E!$D227))</f>
        <v>0</v>
      </c>
      <c r="J227" s="18">
        <f>IF(D227="SING",0,Model!$W$36*((drdp!D227)*XYM4E!$B227+(drdp!G227)*XYM4E!$C227+(drdp!J227)*XYM4E!$D227))</f>
        <v>0</v>
      </c>
      <c r="K227" s="21">
        <f t="shared" si="47"/>
        <v>1.5011812153540496</v>
      </c>
      <c r="L227" s="21">
        <f t="shared" si="48"/>
        <v>116.86149525126606</v>
      </c>
      <c r="M227" s="21">
        <f t="shared" si="49"/>
        <v>7.7528672678279618</v>
      </c>
      <c r="N227" s="21">
        <f t="shared" si="50"/>
        <v>-4.8372665712055625</v>
      </c>
      <c r="O227" s="21">
        <f t="shared" si="51"/>
        <v>-3.3928151098190487</v>
      </c>
      <c r="P227" s="21">
        <f t="shared" si="52"/>
        <v>10.753135884452714</v>
      </c>
      <c r="Q227" s="19">
        <f t="shared" si="53"/>
        <v>1.5011812153540496</v>
      </c>
      <c r="R227" s="19">
        <f t="shared" si="54"/>
        <v>116.86149525126606</v>
      </c>
      <c r="S227" s="19">
        <f t="shared" si="55"/>
        <v>7.7528672678279618</v>
      </c>
      <c r="T227" s="19">
        <f t="shared" si="56"/>
        <v>-4.8372665712055625</v>
      </c>
      <c r="U227" s="19">
        <f t="shared" si="57"/>
        <v>-3.3928151098190487</v>
      </c>
      <c r="V227" s="19">
        <f t="shared" si="58"/>
        <v>10.753135884452714</v>
      </c>
    </row>
    <row r="228" spans="1:22" x14ac:dyDescent="0.25">
      <c r="A228" s="26">
        <f>Wellpath!E228</f>
        <v>0</v>
      </c>
      <c r="B228" s="22">
        <v>0</v>
      </c>
      <c r="C228" s="22" t="e">
        <f>ABS(COS(Wellpath!$L228))*SIN(Wellpath!$M228)*MAX(1,SQRT(10/(Wellpath!K228-Wellpath!K227)))</f>
        <v>#DIV/0!</v>
      </c>
      <c r="D228" s="22" t="str">
        <f>IF(ABS(Wellpath!$L228)&lt;VerticalInc,"SING",ABS(COS(Wellpath!$L228))*COS(Wellpath!$M228)/SIN(Wellpath!$L228)*MAX(1,SQRT(10/(Wellpath!K228-Wellpath!K227))))</f>
        <v>SING</v>
      </c>
      <c r="E228" s="20">
        <f>IF(D228="SING",0,Model!$W$36*((drdp!B228+drdp!K228)*XYM4E!$B228+(drdp!E228+drdp!N228)*XYM4E!$C228+(drdp!H228+drdp!Q228)*XYM4E!$D228))</f>
        <v>0</v>
      </c>
      <c r="F228" s="20">
        <f>IF(D228="SING",(Wellpath!K229-Wellpath!K227)/2*Model!$W$36,Model!$W$36*((drdp!C228+drdp!L228)*XYM4E!$B228+(drdp!F228+drdp!O228)*XYM4E!$C228+(drdp!I228+drdp!R228)*XYM4E!$D228))</f>
        <v>0</v>
      </c>
      <c r="G228" s="20">
        <f>IF(D228="SING",0,Model!$W$36*((drdp!D228+drdp!M228)*XYM4E!$B228+(drdp!G228+drdp!P228)*XYM4E!$C228+(drdp!J228+drdp!S228)*XYM4E!$D228))</f>
        <v>0</v>
      </c>
      <c r="H228" s="18">
        <f>IF(D228="SING",0,Model!$W$36*((drdp!B228)*XYM4E!$B228+(drdp!E228)*XYM4E!$C228+(drdp!H228)*XYM4E!$D228))</f>
        <v>0</v>
      </c>
      <c r="I228" s="18">
        <f>IF(D228="SING",(Wellpath!K228-Wellpath!K227)/2*Model!$W$36,Model!$W$36*((drdp!C228)*XYM4E!$B228+(drdp!F228)*XYM4E!$C228+(drdp!I228)*XYM4E!$D228))</f>
        <v>0</v>
      </c>
      <c r="J228" s="18">
        <f>IF(D228="SING",0,Model!$W$36*((drdp!D228)*XYM4E!$B228+(drdp!G228)*XYM4E!$C228+(drdp!J228)*XYM4E!$D228))</f>
        <v>0</v>
      </c>
      <c r="K228" s="21">
        <f t="shared" si="47"/>
        <v>1.5011812153540496</v>
      </c>
      <c r="L228" s="21">
        <f t="shared" si="48"/>
        <v>116.86149525126606</v>
      </c>
      <c r="M228" s="21">
        <f t="shared" si="49"/>
        <v>7.7528672678279618</v>
      </c>
      <c r="N228" s="21">
        <f t="shared" si="50"/>
        <v>-4.8372665712055625</v>
      </c>
      <c r="O228" s="21">
        <f t="shared" si="51"/>
        <v>-3.3928151098190487</v>
      </c>
      <c r="P228" s="21">
        <f t="shared" si="52"/>
        <v>10.753135884452714</v>
      </c>
      <c r="Q228" s="19">
        <f t="shared" si="53"/>
        <v>1.5011812153540496</v>
      </c>
      <c r="R228" s="19">
        <f t="shared" si="54"/>
        <v>116.86149525126606</v>
      </c>
      <c r="S228" s="19">
        <f t="shared" si="55"/>
        <v>7.7528672678279618</v>
      </c>
      <c r="T228" s="19">
        <f t="shared" si="56"/>
        <v>-4.8372665712055625</v>
      </c>
      <c r="U228" s="19">
        <f t="shared" si="57"/>
        <v>-3.3928151098190487</v>
      </c>
      <c r="V228" s="19">
        <f t="shared" si="58"/>
        <v>10.753135884452714</v>
      </c>
    </row>
    <row r="229" spans="1:22" x14ac:dyDescent="0.25">
      <c r="A229" s="26">
        <f>Wellpath!E229</f>
        <v>0</v>
      </c>
      <c r="B229" s="22">
        <v>0</v>
      </c>
      <c r="C229" s="22" t="e">
        <f>ABS(COS(Wellpath!$L229))*SIN(Wellpath!$M229)*MAX(1,SQRT(10/(Wellpath!K229-Wellpath!K228)))</f>
        <v>#DIV/0!</v>
      </c>
      <c r="D229" s="22" t="str">
        <f>IF(ABS(Wellpath!$L229)&lt;VerticalInc,"SING",ABS(COS(Wellpath!$L229))*COS(Wellpath!$M229)/SIN(Wellpath!$L229)*MAX(1,SQRT(10/(Wellpath!K229-Wellpath!K228))))</f>
        <v>SING</v>
      </c>
      <c r="E229" s="20">
        <f>IF(D229="SING",0,Model!$W$36*((drdp!B229+drdp!K229)*XYM4E!$B229+(drdp!E229+drdp!N229)*XYM4E!$C229+(drdp!H229+drdp!Q229)*XYM4E!$D229))</f>
        <v>0</v>
      </c>
      <c r="F229" s="20">
        <f>IF(D229="SING",(Wellpath!K230-Wellpath!K228)/2*Model!$W$36,Model!$W$36*((drdp!C229+drdp!L229)*XYM4E!$B229+(drdp!F229+drdp!O229)*XYM4E!$C229+(drdp!I229+drdp!R229)*XYM4E!$D229))</f>
        <v>0</v>
      </c>
      <c r="G229" s="20">
        <f>IF(D229="SING",0,Model!$W$36*((drdp!D229+drdp!M229)*XYM4E!$B229+(drdp!G229+drdp!P229)*XYM4E!$C229+(drdp!J229+drdp!S229)*XYM4E!$D229))</f>
        <v>0</v>
      </c>
      <c r="H229" s="18">
        <f>IF(D229="SING",0,Model!$W$36*((drdp!B229)*XYM4E!$B229+(drdp!E229)*XYM4E!$C229+(drdp!H229)*XYM4E!$D229))</f>
        <v>0</v>
      </c>
      <c r="I229" s="18">
        <f>IF(D229="SING",(Wellpath!K229-Wellpath!K228)/2*Model!$W$36,Model!$W$36*((drdp!C229)*XYM4E!$B229+(drdp!F229)*XYM4E!$C229+(drdp!I229)*XYM4E!$D229))</f>
        <v>0</v>
      </c>
      <c r="J229" s="18">
        <f>IF(D229="SING",0,Model!$W$36*((drdp!D229)*XYM4E!$B229+(drdp!G229)*XYM4E!$C229+(drdp!J229)*XYM4E!$D229))</f>
        <v>0</v>
      </c>
      <c r="K229" s="21">
        <f t="shared" si="47"/>
        <v>1.5011812153540496</v>
      </c>
      <c r="L229" s="21">
        <f t="shared" si="48"/>
        <v>116.86149525126606</v>
      </c>
      <c r="M229" s="21">
        <f t="shared" si="49"/>
        <v>7.7528672678279618</v>
      </c>
      <c r="N229" s="21">
        <f t="shared" si="50"/>
        <v>-4.8372665712055625</v>
      </c>
      <c r="O229" s="21">
        <f t="shared" si="51"/>
        <v>-3.3928151098190487</v>
      </c>
      <c r="P229" s="21">
        <f t="shared" si="52"/>
        <v>10.753135884452714</v>
      </c>
      <c r="Q229" s="19">
        <f t="shared" si="53"/>
        <v>1.5011812153540496</v>
      </c>
      <c r="R229" s="19">
        <f t="shared" si="54"/>
        <v>116.86149525126606</v>
      </c>
      <c r="S229" s="19">
        <f t="shared" si="55"/>
        <v>7.7528672678279618</v>
      </c>
      <c r="T229" s="19">
        <f t="shared" si="56"/>
        <v>-4.8372665712055625</v>
      </c>
      <c r="U229" s="19">
        <f t="shared" si="57"/>
        <v>-3.3928151098190487</v>
      </c>
      <c r="V229" s="19">
        <f t="shared" si="58"/>
        <v>10.753135884452714</v>
      </c>
    </row>
    <row r="230" spans="1:22" x14ac:dyDescent="0.25">
      <c r="A230" s="26">
        <f>Wellpath!E230</f>
        <v>0</v>
      </c>
      <c r="B230" s="22">
        <v>0</v>
      </c>
      <c r="C230" s="22" t="e">
        <f>ABS(COS(Wellpath!$L230))*SIN(Wellpath!$M230)*MAX(1,SQRT(10/(Wellpath!K230-Wellpath!K229)))</f>
        <v>#DIV/0!</v>
      </c>
      <c r="D230" s="22" t="str">
        <f>IF(ABS(Wellpath!$L230)&lt;VerticalInc,"SING",ABS(COS(Wellpath!$L230))*COS(Wellpath!$M230)/SIN(Wellpath!$L230)*MAX(1,SQRT(10/(Wellpath!K230-Wellpath!K229))))</f>
        <v>SING</v>
      </c>
      <c r="E230" s="20">
        <f>IF(D230="SING",0,Model!$W$36*((drdp!B230+drdp!K230)*XYM4E!$B230+(drdp!E230+drdp!N230)*XYM4E!$C230+(drdp!H230+drdp!Q230)*XYM4E!$D230))</f>
        <v>0</v>
      </c>
      <c r="F230" s="20">
        <f>IF(D230="SING",(Wellpath!K231-Wellpath!K229)/2*Model!$W$36,Model!$W$36*((drdp!C230+drdp!L230)*XYM4E!$B230+(drdp!F230+drdp!O230)*XYM4E!$C230+(drdp!I230+drdp!R230)*XYM4E!$D230))</f>
        <v>0</v>
      </c>
      <c r="G230" s="20">
        <f>IF(D230="SING",0,Model!$W$36*((drdp!D230+drdp!M230)*XYM4E!$B230+(drdp!G230+drdp!P230)*XYM4E!$C230+(drdp!J230+drdp!S230)*XYM4E!$D230))</f>
        <v>0</v>
      </c>
      <c r="H230" s="18">
        <f>IF(D230="SING",0,Model!$W$36*((drdp!B230)*XYM4E!$B230+(drdp!E230)*XYM4E!$C230+(drdp!H230)*XYM4E!$D230))</f>
        <v>0</v>
      </c>
      <c r="I230" s="18">
        <f>IF(D230="SING",(Wellpath!K230-Wellpath!K229)/2*Model!$W$36,Model!$W$36*((drdp!C230)*XYM4E!$B230+(drdp!F230)*XYM4E!$C230+(drdp!I230)*XYM4E!$D230))</f>
        <v>0</v>
      </c>
      <c r="J230" s="18">
        <f>IF(D230="SING",0,Model!$W$36*((drdp!D230)*XYM4E!$B230+(drdp!G230)*XYM4E!$C230+(drdp!J230)*XYM4E!$D230))</f>
        <v>0</v>
      </c>
      <c r="K230" s="21">
        <f t="shared" si="47"/>
        <v>1.5011812153540496</v>
      </c>
      <c r="L230" s="21">
        <f t="shared" si="48"/>
        <v>116.86149525126606</v>
      </c>
      <c r="M230" s="21">
        <f t="shared" si="49"/>
        <v>7.7528672678279618</v>
      </c>
      <c r="N230" s="21">
        <f t="shared" si="50"/>
        <v>-4.8372665712055625</v>
      </c>
      <c r="O230" s="21">
        <f t="shared" si="51"/>
        <v>-3.3928151098190487</v>
      </c>
      <c r="P230" s="21">
        <f t="shared" si="52"/>
        <v>10.753135884452714</v>
      </c>
      <c r="Q230" s="19">
        <f t="shared" si="53"/>
        <v>1.5011812153540496</v>
      </c>
      <c r="R230" s="19">
        <f t="shared" si="54"/>
        <v>116.86149525126606</v>
      </c>
      <c r="S230" s="19">
        <f t="shared" si="55"/>
        <v>7.7528672678279618</v>
      </c>
      <c r="T230" s="19">
        <f t="shared" si="56"/>
        <v>-4.8372665712055625</v>
      </c>
      <c r="U230" s="19">
        <f t="shared" si="57"/>
        <v>-3.3928151098190487</v>
      </c>
      <c r="V230" s="19">
        <f t="shared" si="58"/>
        <v>10.753135884452714</v>
      </c>
    </row>
    <row r="231" spans="1:22" x14ac:dyDescent="0.25">
      <c r="A231" s="26">
        <f>Wellpath!E231</f>
        <v>0</v>
      </c>
      <c r="B231" s="22">
        <v>0</v>
      </c>
      <c r="C231" s="22" t="e">
        <f>ABS(COS(Wellpath!$L231))*SIN(Wellpath!$M231)*MAX(1,SQRT(10/(Wellpath!K231-Wellpath!K230)))</f>
        <v>#DIV/0!</v>
      </c>
      <c r="D231" s="22" t="str">
        <f>IF(ABS(Wellpath!$L231)&lt;VerticalInc,"SING",ABS(COS(Wellpath!$L231))*COS(Wellpath!$M231)/SIN(Wellpath!$L231)*MAX(1,SQRT(10/(Wellpath!K231-Wellpath!K230))))</f>
        <v>SING</v>
      </c>
      <c r="E231" s="20">
        <f>IF(D231="SING",0,Model!$W$36*((drdp!B231+drdp!K231)*XYM4E!$B231+(drdp!E231+drdp!N231)*XYM4E!$C231+(drdp!H231+drdp!Q231)*XYM4E!$D231))</f>
        <v>0</v>
      </c>
      <c r="F231" s="20">
        <f>IF(D231="SING",(Wellpath!K232-Wellpath!K230)/2*Model!$W$36,Model!$W$36*((drdp!C231+drdp!L231)*XYM4E!$B231+(drdp!F231+drdp!O231)*XYM4E!$C231+(drdp!I231+drdp!R231)*XYM4E!$D231))</f>
        <v>0</v>
      </c>
      <c r="G231" s="20">
        <f>IF(D231="SING",0,Model!$W$36*((drdp!D231+drdp!M231)*XYM4E!$B231+(drdp!G231+drdp!P231)*XYM4E!$C231+(drdp!J231+drdp!S231)*XYM4E!$D231))</f>
        <v>0</v>
      </c>
      <c r="H231" s="18">
        <f>IF(D231="SING",0,Model!$W$36*((drdp!B231)*XYM4E!$B231+(drdp!E231)*XYM4E!$C231+(drdp!H231)*XYM4E!$D231))</f>
        <v>0</v>
      </c>
      <c r="I231" s="18">
        <f>IF(D231="SING",(Wellpath!K231-Wellpath!K230)/2*Model!$W$36,Model!$W$36*((drdp!C231)*XYM4E!$B231+(drdp!F231)*XYM4E!$C231+(drdp!I231)*XYM4E!$D231))</f>
        <v>0</v>
      </c>
      <c r="J231" s="18">
        <f>IF(D231="SING",0,Model!$W$36*((drdp!D231)*XYM4E!$B231+(drdp!G231)*XYM4E!$C231+(drdp!J231)*XYM4E!$D231))</f>
        <v>0</v>
      </c>
      <c r="K231" s="21">
        <f t="shared" si="47"/>
        <v>1.5011812153540496</v>
      </c>
      <c r="L231" s="21">
        <f t="shared" si="48"/>
        <v>116.86149525126606</v>
      </c>
      <c r="M231" s="21">
        <f t="shared" si="49"/>
        <v>7.7528672678279618</v>
      </c>
      <c r="N231" s="21">
        <f t="shared" si="50"/>
        <v>-4.8372665712055625</v>
      </c>
      <c r="O231" s="21">
        <f t="shared" si="51"/>
        <v>-3.3928151098190487</v>
      </c>
      <c r="P231" s="21">
        <f t="shared" si="52"/>
        <v>10.753135884452714</v>
      </c>
      <c r="Q231" s="19">
        <f t="shared" si="53"/>
        <v>1.5011812153540496</v>
      </c>
      <c r="R231" s="19">
        <f t="shared" si="54"/>
        <v>116.86149525126606</v>
      </c>
      <c r="S231" s="19">
        <f t="shared" si="55"/>
        <v>7.7528672678279618</v>
      </c>
      <c r="T231" s="19">
        <f t="shared" si="56"/>
        <v>-4.8372665712055625</v>
      </c>
      <c r="U231" s="19">
        <f t="shared" si="57"/>
        <v>-3.3928151098190487</v>
      </c>
      <c r="V231" s="19">
        <f t="shared" si="58"/>
        <v>10.753135884452714</v>
      </c>
    </row>
    <row r="232" spans="1:22" x14ac:dyDescent="0.25">
      <c r="A232" s="26">
        <f>Wellpath!E232</f>
        <v>0</v>
      </c>
      <c r="B232" s="22">
        <v>0</v>
      </c>
      <c r="C232" s="22" t="e">
        <f>ABS(COS(Wellpath!$L232))*SIN(Wellpath!$M232)*MAX(1,SQRT(10/(Wellpath!K232-Wellpath!K231)))</f>
        <v>#DIV/0!</v>
      </c>
      <c r="D232" s="22" t="str">
        <f>IF(ABS(Wellpath!$L232)&lt;VerticalInc,"SING",ABS(COS(Wellpath!$L232))*COS(Wellpath!$M232)/SIN(Wellpath!$L232)*MAX(1,SQRT(10/(Wellpath!K232-Wellpath!K231))))</f>
        <v>SING</v>
      </c>
      <c r="E232" s="20">
        <f>IF(D232="SING",0,Model!$W$36*((drdp!B232+drdp!K232)*XYM4E!$B232+(drdp!E232+drdp!N232)*XYM4E!$C232+(drdp!H232+drdp!Q232)*XYM4E!$D232))</f>
        <v>0</v>
      </c>
      <c r="F232" s="20">
        <f>IF(D232="SING",(Wellpath!K233-Wellpath!K231)/2*Model!$W$36,Model!$W$36*((drdp!C232+drdp!L232)*XYM4E!$B232+(drdp!F232+drdp!O232)*XYM4E!$C232+(drdp!I232+drdp!R232)*XYM4E!$D232))</f>
        <v>0</v>
      </c>
      <c r="G232" s="20">
        <f>IF(D232="SING",0,Model!$W$36*((drdp!D232+drdp!M232)*XYM4E!$B232+(drdp!G232+drdp!P232)*XYM4E!$C232+(drdp!J232+drdp!S232)*XYM4E!$D232))</f>
        <v>0</v>
      </c>
      <c r="H232" s="18">
        <f>IF(D232="SING",0,Model!$W$36*((drdp!B232)*XYM4E!$B232+(drdp!E232)*XYM4E!$C232+(drdp!H232)*XYM4E!$D232))</f>
        <v>0</v>
      </c>
      <c r="I232" s="18">
        <f>IF(D232="SING",(Wellpath!K232-Wellpath!K231)/2*Model!$W$36,Model!$W$36*((drdp!C232)*XYM4E!$B232+(drdp!F232)*XYM4E!$C232+(drdp!I232)*XYM4E!$D232))</f>
        <v>0</v>
      </c>
      <c r="J232" s="18">
        <f>IF(D232="SING",0,Model!$W$36*((drdp!D232)*XYM4E!$B232+(drdp!G232)*XYM4E!$C232+(drdp!J232)*XYM4E!$D232))</f>
        <v>0</v>
      </c>
      <c r="K232" s="21">
        <f t="shared" si="47"/>
        <v>1.5011812153540496</v>
      </c>
      <c r="L232" s="21">
        <f t="shared" si="48"/>
        <v>116.86149525126606</v>
      </c>
      <c r="M232" s="21">
        <f t="shared" si="49"/>
        <v>7.7528672678279618</v>
      </c>
      <c r="N232" s="21">
        <f t="shared" si="50"/>
        <v>-4.8372665712055625</v>
      </c>
      <c r="O232" s="21">
        <f t="shared" si="51"/>
        <v>-3.3928151098190487</v>
      </c>
      <c r="P232" s="21">
        <f t="shared" si="52"/>
        <v>10.753135884452714</v>
      </c>
      <c r="Q232" s="19">
        <f t="shared" si="53"/>
        <v>1.5011812153540496</v>
      </c>
      <c r="R232" s="19">
        <f t="shared" si="54"/>
        <v>116.86149525126606</v>
      </c>
      <c r="S232" s="19">
        <f t="shared" si="55"/>
        <v>7.7528672678279618</v>
      </c>
      <c r="T232" s="19">
        <f t="shared" si="56"/>
        <v>-4.8372665712055625</v>
      </c>
      <c r="U232" s="19">
        <f t="shared" si="57"/>
        <v>-3.3928151098190487</v>
      </c>
      <c r="V232" s="19">
        <f t="shared" si="58"/>
        <v>10.753135884452714</v>
      </c>
    </row>
    <row r="233" spans="1:22" x14ac:dyDescent="0.25">
      <c r="A233" s="26">
        <f>Wellpath!E233</f>
        <v>0</v>
      </c>
      <c r="B233" s="22">
        <v>0</v>
      </c>
      <c r="C233" s="22" t="e">
        <f>ABS(COS(Wellpath!$L233))*SIN(Wellpath!$M233)*MAX(1,SQRT(10/(Wellpath!K233-Wellpath!K232)))</f>
        <v>#DIV/0!</v>
      </c>
      <c r="D233" s="22" t="str">
        <f>IF(ABS(Wellpath!$L233)&lt;VerticalInc,"SING",ABS(COS(Wellpath!$L233))*COS(Wellpath!$M233)/SIN(Wellpath!$L233)*MAX(1,SQRT(10/(Wellpath!K233-Wellpath!K232))))</f>
        <v>SING</v>
      </c>
      <c r="E233" s="20">
        <f>IF(D233="SING",0,Model!$W$36*((drdp!B233+drdp!K233)*XYM4E!$B233+(drdp!E233+drdp!N233)*XYM4E!$C233+(drdp!H233+drdp!Q233)*XYM4E!$D233))</f>
        <v>0</v>
      </c>
      <c r="F233" s="20">
        <f>IF(D233="SING",(Wellpath!K234-Wellpath!K232)/2*Model!$W$36,Model!$W$36*((drdp!C233+drdp!L233)*XYM4E!$B233+(drdp!F233+drdp!O233)*XYM4E!$C233+(drdp!I233+drdp!R233)*XYM4E!$D233))</f>
        <v>0</v>
      </c>
      <c r="G233" s="20">
        <f>IF(D233="SING",0,Model!$W$36*((drdp!D233+drdp!M233)*XYM4E!$B233+(drdp!G233+drdp!P233)*XYM4E!$C233+(drdp!J233+drdp!S233)*XYM4E!$D233))</f>
        <v>0</v>
      </c>
      <c r="H233" s="18">
        <f>IF(D233="SING",0,Model!$W$36*((drdp!B233)*XYM4E!$B233+(drdp!E233)*XYM4E!$C233+(drdp!H233)*XYM4E!$D233))</f>
        <v>0</v>
      </c>
      <c r="I233" s="18">
        <f>IF(D233="SING",(Wellpath!K233-Wellpath!K232)/2*Model!$W$36,Model!$W$36*((drdp!C233)*XYM4E!$B233+(drdp!F233)*XYM4E!$C233+(drdp!I233)*XYM4E!$D233))</f>
        <v>0</v>
      </c>
      <c r="J233" s="18">
        <f>IF(D233="SING",0,Model!$W$36*((drdp!D233)*XYM4E!$B233+(drdp!G233)*XYM4E!$C233+(drdp!J233)*XYM4E!$D233))</f>
        <v>0</v>
      </c>
      <c r="K233" s="21">
        <f t="shared" si="47"/>
        <v>1.5011812153540496</v>
      </c>
      <c r="L233" s="21">
        <f t="shared" si="48"/>
        <v>116.86149525126606</v>
      </c>
      <c r="M233" s="21">
        <f t="shared" si="49"/>
        <v>7.7528672678279618</v>
      </c>
      <c r="N233" s="21">
        <f t="shared" si="50"/>
        <v>-4.8372665712055625</v>
      </c>
      <c r="O233" s="21">
        <f t="shared" si="51"/>
        <v>-3.3928151098190487</v>
      </c>
      <c r="P233" s="21">
        <f t="shared" si="52"/>
        <v>10.753135884452714</v>
      </c>
      <c r="Q233" s="19">
        <f t="shared" si="53"/>
        <v>1.5011812153540496</v>
      </c>
      <c r="R233" s="19">
        <f t="shared" si="54"/>
        <v>116.86149525126606</v>
      </c>
      <c r="S233" s="19">
        <f t="shared" si="55"/>
        <v>7.7528672678279618</v>
      </c>
      <c r="T233" s="19">
        <f t="shared" si="56"/>
        <v>-4.8372665712055625</v>
      </c>
      <c r="U233" s="19">
        <f t="shared" si="57"/>
        <v>-3.3928151098190487</v>
      </c>
      <c r="V233" s="19">
        <f t="shared" si="58"/>
        <v>10.753135884452714</v>
      </c>
    </row>
    <row r="234" spans="1:22" x14ac:dyDescent="0.25">
      <c r="A234" s="26">
        <f>Wellpath!E234</f>
        <v>0</v>
      </c>
      <c r="B234" s="22">
        <v>0</v>
      </c>
      <c r="C234" s="22" t="e">
        <f>ABS(COS(Wellpath!$L234))*SIN(Wellpath!$M234)*MAX(1,SQRT(10/(Wellpath!K234-Wellpath!K233)))</f>
        <v>#DIV/0!</v>
      </c>
      <c r="D234" s="22" t="str">
        <f>IF(ABS(Wellpath!$L234)&lt;VerticalInc,"SING",ABS(COS(Wellpath!$L234))*COS(Wellpath!$M234)/SIN(Wellpath!$L234)*MAX(1,SQRT(10/(Wellpath!K234-Wellpath!K233))))</f>
        <v>SING</v>
      </c>
      <c r="E234" s="20">
        <f>IF(D234="SING",0,Model!$W$36*((drdp!B234+drdp!K234)*XYM4E!$B234+(drdp!E234+drdp!N234)*XYM4E!$C234+(drdp!H234+drdp!Q234)*XYM4E!$D234))</f>
        <v>0</v>
      </c>
      <c r="F234" s="20">
        <f>IF(D234="SING",(Wellpath!K235-Wellpath!K233)/2*Model!$W$36,Model!$W$36*((drdp!C234+drdp!L234)*XYM4E!$B234+(drdp!F234+drdp!O234)*XYM4E!$C234+(drdp!I234+drdp!R234)*XYM4E!$D234))</f>
        <v>0</v>
      </c>
      <c r="G234" s="20">
        <f>IF(D234="SING",0,Model!$W$36*((drdp!D234+drdp!M234)*XYM4E!$B234+(drdp!G234+drdp!P234)*XYM4E!$C234+(drdp!J234+drdp!S234)*XYM4E!$D234))</f>
        <v>0</v>
      </c>
      <c r="H234" s="18">
        <f>IF(D234="SING",0,Model!$W$36*((drdp!B234)*XYM4E!$B234+(drdp!E234)*XYM4E!$C234+(drdp!H234)*XYM4E!$D234))</f>
        <v>0</v>
      </c>
      <c r="I234" s="18">
        <f>IF(D234="SING",(Wellpath!K234-Wellpath!K233)/2*Model!$W$36,Model!$W$36*((drdp!C234)*XYM4E!$B234+(drdp!F234)*XYM4E!$C234+(drdp!I234)*XYM4E!$D234))</f>
        <v>0</v>
      </c>
      <c r="J234" s="18">
        <f>IF(D234="SING",0,Model!$W$36*((drdp!D234)*XYM4E!$B234+(drdp!G234)*XYM4E!$C234+(drdp!J234)*XYM4E!$D234))</f>
        <v>0</v>
      </c>
      <c r="K234" s="21">
        <f t="shared" si="47"/>
        <v>1.5011812153540496</v>
      </c>
      <c r="L234" s="21">
        <f t="shared" si="48"/>
        <v>116.86149525126606</v>
      </c>
      <c r="M234" s="21">
        <f t="shared" si="49"/>
        <v>7.7528672678279618</v>
      </c>
      <c r="N234" s="21">
        <f t="shared" si="50"/>
        <v>-4.8372665712055625</v>
      </c>
      <c r="O234" s="21">
        <f t="shared" si="51"/>
        <v>-3.3928151098190487</v>
      </c>
      <c r="P234" s="21">
        <f t="shared" si="52"/>
        <v>10.753135884452714</v>
      </c>
      <c r="Q234" s="19">
        <f t="shared" si="53"/>
        <v>1.5011812153540496</v>
      </c>
      <c r="R234" s="19">
        <f t="shared" si="54"/>
        <v>116.86149525126606</v>
      </c>
      <c r="S234" s="19">
        <f t="shared" si="55"/>
        <v>7.7528672678279618</v>
      </c>
      <c r="T234" s="19">
        <f t="shared" si="56"/>
        <v>-4.8372665712055625</v>
      </c>
      <c r="U234" s="19">
        <f t="shared" si="57"/>
        <v>-3.3928151098190487</v>
      </c>
      <c r="V234" s="19">
        <f t="shared" si="58"/>
        <v>10.753135884452714</v>
      </c>
    </row>
    <row r="235" spans="1:22" x14ac:dyDescent="0.25">
      <c r="A235" s="26">
        <f>Wellpath!E235</f>
        <v>0</v>
      </c>
      <c r="B235" s="22">
        <v>0</v>
      </c>
      <c r="C235" s="22" t="e">
        <f>ABS(COS(Wellpath!$L235))*SIN(Wellpath!$M235)*MAX(1,SQRT(10/(Wellpath!K235-Wellpath!K234)))</f>
        <v>#DIV/0!</v>
      </c>
      <c r="D235" s="22" t="str">
        <f>IF(ABS(Wellpath!$L235)&lt;VerticalInc,"SING",ABS(COS(Wellpath!$L235))*COS(Wellpath!$M235)/SIN(Wellpath!$L235)*MAX(1,SQRT(10/(Wellpath!K235-Wellpath!K234))))</f>
        <v>SING</v>
      </c>
      <c r="E235" s="20">
        <f>IF(D235="SING",0,Model!$W$36*((drdp!B235+drdp!K235)*XYM4E!$B235+(drdp!E235+drdp!N235)*XYM4E!$C235+(drdp!H235+drdp!Q235)*XYM4E!$D235))</f>
        <v>0</v>
      </c>
      <c r="F235" s="20">
        <f>IF(D235="SING",(Wellpath!K236-Wellpath!K234)/2*Model!$W$36,Model!$W$36*((drdp!C235+drdp!L235)*XYM4E!$B235+(drdp!F235+drdp!O235)*XYM4E!$C235+(drdp!I235+drdp!R235)*XYM4E!$D235))</f>
        <v>0</v>
      </c>
      <c r="G235" s="20">
        <f>IF(D235="SING",0,Model!$W$36*((drdp!D235+drdp!M235)*XYM4E!$B235+(drdp!G235+drdp!P235)*XYM4E!$C235+(drdp!J235+drdp!S235)*XYM4E!$D235))</f>
        <v>0</v>
      </c>
      <c r="H235" s="18">
        <f>IF(D235="SING",0,Model!$W$36*((drdp!B235)*XYM4E!$B235+(drdp!E235)*XYM4E!$C235+(drdp!H235)*XYM4E!$D235))</f>
        <v>0</v>
      </c>
      <c r="I235" s="18">
        <f>IF(D235="SING",(Wellpath!K235-Wellpath!K234)/2*Model!$W$36,Model!$W$36*((drdp!C235)*XYM4E!$B235+(drdp!F235)*XYM4E!$C235+(drdp!I235)*XYM4E!$D235))</f>
        <v>0</v>
      </c>
      <c r="J235" s="18">
        <f>IF(D235="SING",0,Model!$W$36*((drdp!D235)*XYM4E!$B235+(drdp!G235)*XYM4E!$C235+(drdp!J235)*XYM4E!$D235))</f>
        <v>0</v>
      </c>
      <c r="K235" s="21">
        <f t="shared" si="47"/>
        <v>1.5011812153540496</v>
      </c>
      <c r="L235" s="21">
        <f t="shared" si="48"/>
        <v>116.86149525126606</v>
      </c>
      <c r="M235" s="21">
        <f t="shared" si="49"/>
        <v>7.7528672678279618</v>
      </c>
      <c r="N235" s="21">
        <f t="shared" si="50"/>
        <v>-4.8372665712055625</v>
      </c>
      <c r="O235" s="21">
        <f t="shared" si="51"/>
        <v>-3.3928151098190487</v>
      </c>
      <c r="P235" s="21">
        <f t="shared" si="52"/>
        <v>10.753135884452714</v>
      </c>
      <c r="Q235" s="19">
        <f t="shared" si="53"/>
        <v>1.5011812153540496</v>
      </c>
      <c r="R235" s="19">
        <f t="shared" si="54"/>
        <v>116.86149525126606</v>
      </c>
      <c r="S235" s="19">
        <f t="shared" si="55"/>
        <v>7.7528672678279618</v>
      </c>
      <c r="T235" s="19">
        <f t="shared" si="56"/>
        <v>-4.8372665712055625</v>
      </c>
      <c r="U235" s="19">
        <f t="shared" si="57"/>
        <v>-3.3928151098190487</v>
      </c>
      <c r="V235" s="19">
        <f t="shared" si="58"/>
        <v>10.753135884452714</v>
      </c>
    </row>
    <row r="236" spans="1:22" x14ac:dyDescent="0.25">
      <c r="A236" s="26">
        <f>Wellpath!E236</f>
        <v>0</v>
      </c>
      <c r="B236" s="22">
        <v>0</v>
      </c>
      <c r="C236" s="22" t="e">
        <f>ABS(COS(Wellpath!$L236))*SIN(Wellpath!$M236)*MAX(1,SQRT(10/(Wellpath!K236-Wellpath!K235)))</f>
        <v>#DIV/0!</v>
      </c>
      <c r="D236" s="22" t="str">
        <f>IF(ABS(Wellpath!$L236)&lt;VerticalInc,"SING",ABS(COS(Wellpath!$L236))*COS(Wellpath!$M236)/SIN(Wellpath!$L236)*MAX(1,SQRT(10/(Wellpath!K236-Wellpath!K235))))</f>
        <v>SING</v>
      </c>
      <c r="E236" s="20">
        <f>IF(D236="SING",0,Model!$W$36*((drdp!B236+drdp!K236)*XYM4E!$B236+(drdp!E236+drdp!N236)*XYM4E!$C236+(drdp!H236+drdp!Q236)*XYM4E!$D236))</f>
        <v>0</v>
      </c>
      <c r="F236" s="20">
        <f>IF(D236="SING",(Wellpath!K237-Wellpath!K235)/2*Model!$W$36,Model!$W$36*((drdp!C236+drdp!L236)*XYM4E!$B236+(drdp!F236+drdp!O236)*XYM4E!$C236+(drdp!I236+drdp!R236)*XYM4E!$D236))</f>
        <v>0</v>
      </c>
      <c r="G236" s="20">
        <f>IF(D236="SING",0,Model!$W$36*((drdp!D236+drdp!M236)*XYM4E!$B236+(drdp!G236+drdp!P236)*XYM4E!$C236+(drdp!J236+drdp!S236)*XYM4E!$D236))</f>
        <v>0</v>
      </c>
      <c r="H236" s="18">
        <f>IF(D236="SING",0,Model!$W$36*((drdp!B236)*XYM4E!$B236+(drdp!E236)*XYM4E!$C236+(drdp!H236)*XYM4E!$D236))</f>
        <v>0</v>
      </c>
      <c r="I236" s="18">
        <f>IF(D236="SING",(Wellpath!K236-Wellpath!K235)/2*Model!$W$36,Model!$W$36*((drdp!C236)*XYM4E!$B236+(drdp!F236)*XYM4E!$C236+(drdp!I236)*XYM4E!$D236))</f>
        <v>0</v>
      </c>
      <c r="J236" s="18">
        <f>IF(D236="SING",0,Model!$W$36*((drdp!D236)*XYM4E!$B236+(drdp!G236)*XYM4E!$C236+(drdp!J236)*XYM4E!$D236))</f>
        <v>0</v>
      </c>
      <c r="K236" s="21">
        <f t="shared" si="47"/>
        <v>1.5011812153540496</v>
      </c>
      <c r="L236" s="21">
        <f t="shared" si="48"/>
        <v>116.86149525126606</v>
      </c>
      <c r="M236" s="21">
        <f t="shared" si="49"/>
        <v>7.7528672678279618</v>
      </c>
      <c r="N236" s="21">
        <f t="shared" si="50"/>
        <v>-4.8372665712055625</v>
      </c>
      <c r="O236" s="21">
        <f t="shared" si="51"/>
        <v>-3.3928151098190487</v>
      </c>
      <c r="P236" s="21">
        <f t="shared" si="52"/>
        <v>10.753135884452714</v>
      </c>
      <c r="Q236" s="19">
        <f t="shared" si="53"/>
        <v>1.5011812153540496</v>
      </c>
      <c r="R236" s="19">
        <f t="shared" si="54"/>
        <v>116.86149525126606</v>
      </c>
      <c r="S236" s="19">
        <f t="shared" si="55"/>
        <v>7.7528672678279618</v>
      </c>
      <c r="T236" s="19">
        <f t="shared" si="56"/>
        <v>-4.8372665712055625</v>
      </c>
      <c r="U236" s="19">
        <f t="shared" si="57"/>
        <v>-3.3928151098190487</v>
      </c>
      <c r="V236" s="19">
        <f t="shared" si="58"/>
        <v>10.753135884452714</v>
      </c>
    </row>
    <row r="237" spans="1:22" x14ac:dyDescent="0.25">
      <c r="A237" s="26">
        <f>Wellpath!E237</f>
        <v>0</v>
      </c>
      <c r="B237" s="22">
        <v>0</v>
      </c>
      <c r="C237" s="22" t="e">
        <f>ABS(COS(Wellpath!$L237))*SIN(Wellpath!$M237)*MAX(1,SQRT(10/(Wellpath!K237-Wellpath!K236)))</f>
        <v>#DIV/0!</v>
      </c>
      <c r="D237" s="22" t="str">
        <f>IF(ABS(Wellpath!$L237)&lt;VerticalInc,"SING",ABS(COS(Wellpath!$L237))*COS(Wellpath!$M237)/SIN(Wellpath!$L237)*MAX(1,SQRT(10/(Wellpath!K237-Wellpath!K236))))</f>
        <v>SING</v>
      </c>
      <c r="E237" s="20">
        <f>IF(D237="SING",0,Model!$W$36*((drdp!B237+drdp!K237)*XYM4E!$B237+(drdp!E237+drdp!N237)*XYM4E!$C237+(drdp!H237+drdp!Q237)*XYM4E!$D237))</f>
        <v>0</v>
      </c>
      <c r="F237" s="20">
        <f>IF(D237="SING",(Wellpath!K238-Wellpath!K236)/2*Model!$W$36,Model!$W$36*((drdp!C237+drdp!L237)*XYM4E!$B237+(drdp!F237+drdp!O237)*XYM4E!$C237+(drdp!I237+drdp!R237)*XYM4E!$D237))</f>
        <v>0</v>
      </c>
      <c r="G237" s="20">
        <f>IF(D237="SING",0,Model!$W$36*((drdp!D237+drdp!M237)*XYM4E!$B237+(drdp!G237+drdp!P237)*XYM4E!$C237+(drdp!J237+drdp!S237)*XYM4E!$D237))</f>
        <v>0</v>
      </c>
      <c r="H237" s="18">
        <f>IF(D237="SING",0,Model!$W$36*((drdp!B237)*XYM4E!$B237+(drdp!E237)*XYM4E!$C237+(drdp!H237)*XYM4E!$D237))</f>
        <v>0</v>
      </c>
      <c r="I237" s="18">
        <f>IF(D237="SING",(Wellpath!K237-Wellpath!K236)/2*Model!$W$36,Model!$W$36*((drdp!C237)*XYM4E!$B237+(drdp!F237)*XYM4E!$C237+(drdp!I237)*XYM4E!$D237))</f>
        <v>0</v>
      </c>
      <c r="J237" s="18">
        <f>IF(D237="SING",0,Model!$W$36*((drdp!D237)*XYM4E!$B237+(drdp!G237)*XYM4E!$C237+(drdp!J237)*XYM4E!$D237))</f>
        <v>0</v>
      </c>
      <c r="K237" s="21">
        <f t="shared" si="47"/>
        <v>1.5011812153540496</v>
      </c>
      <c r="L237" s="21">
        <f t="shared" si="48"/>
        <v>116.86149525126606</v>
      </c>
      <c r="M237" s="21">
        <f t="shared" si="49"/>
        <v>7.7528672678279618</v>
      </c>
      <c r="N237" s="21">
        <f t="shared" si="50"/>
        <v>-4.8372665712055625</v>
      </c>
      <c r="O237" s="21">
        <f t="shared" si="51"/>
        <v>-3.3928151098190487</v>
      </c>
      <c r="P237" s="21">
        <f t="shared" si="52"/>
        <v>10.753135884452714</v>
      </c>
      <c r="Q237" s="19">
        <f t="shared" si="53"/>
        <v>1.5011812153540496</v>
      </c>
      <c r="R237" s="19">
        <f t="shared" si="54"/>
        <v>116.86149525126606</v>
      </c>
      <c r="S237" s="19">
        <f t="shared" si="55"/>
        <v>7.7528672678279618</v>
      </c>
      <c r="T237" s="19">
        <f t="shared" si="56"/>
        <v>-4.8372665712055625</v>
      </c>
      <c r="U237" s="19">
        <f t="shared" si="57"/>
        <v>-3.3928151098190487</v>
      </c>
      <c r="V237" s="19">
        <f t="shared" si="58"/>
        <v>10.753135884452714</v>
      </c>
    </row>
    <row r="238" spans="1:22" x14ac:dyDescent="0.25">
      <c r="A238" s="26">
        <f>Wellpath!E238</f>
        <v>0</v>
      </c>
      <c r="B238" s="22">
        <v>0</v>
      </c>
      <c r="C238" s="22" t="e">
        <f>ABS(COS(Wellpath!$L238))*SIN(Wellpath!$M238)*MAX(1,SQRT(10/(Wellpath!K238-Wellpath!K237)))</f>
        <v>#DIV/0!</v>
      </c>
      <c r="D238" s="22" t="str">
        <f>IF(ABS(Wellpath!$L238)&lt;VerticalInc,"SING",ABS(COS(Wellpath!$L238))*COS(Wellpath!$M238)/SIN(Wellpath!$L238)*MAX(1,SQRT(10/(Wellpath!K238-Wellpath!K237))))</f>
        <v>SING</v>
      </c>
      <c r="E238" s="20">
        <f>IF(D238="SING",0,Model!$W$36*((drdp!B238+drdp!K238)*XYM4E!$B238+(drdp!E238+drdp!N238)*XYM4E!$C238+(drdp!H238+drdp!Q238)*XYM4E!$D238))</f>
        <v>0</v>
      </c>
      <c r="F238" s="20">
        <f>IF(D238="SING",(Wellpath!K239-Wellpath!K237)/2*Model!$W$36,Model!$W$36*((drdp!C238+drdp!L238)*XYM4E!$B238+(drdp!F238+drdp!O238)*XYM4E!$C238+(drdp!I238+drdp!R238)*XYM4E!$D238))</f>
        <v>0</v>
      </c>
      <c r="G238" s="20">
        <f>IF(D238="SING",0,Model!$W$36*((drdp!D238+drdp!M238)*XYM4E!$B238+(drdp!G238+drdp!P238)*XYM4E!$C238+(drdp!J238+drdp!S238)*XYM4E!$D238))</f>
        <v>0</v>
      </c>
      <c r="H238" s="18">
        <f>IF(D238="SING",0,Model!$W$36*((drdp!B238)*XYM4E!$B238+(drdp!E238)*XYM4E!$C238+(drdp!H238)*XYM4E!$D238))</f>
        <v>0</v>
      </c>
      <c r="I238" s="18">
        <f>IF(D238="SING",(Wellpath!K238-Wellpath!K237)/2*Model!$W$36,Model!$W$36*((drdp!C238)*XYM4E!$B238+(drdp!F238)*XYM4E!$C238+(drdp!I238)*XYM4E!$D238))</f>
        <v>0</v>
      </c>
      <c r="J238" s="18">
        <f>IF(D238="SING",0,Model!$W$36*((drdp!D238)*XYM4E!$B238+(drdp!G238)*XYM4E!$C238+(drdp!J238)*XYM4E!$D238))</f>
        <v>0</v>
      </c>
      <c r="K238" s="21">
        <f t="shared" si="47"/>
        <v>1.5011812153540496</v>
      </c>
      <c r="L238" s="21">
        <f t="shared" si="48"/>
        <v>116.86149525126606</v>
      </c>
      <c r="M238" s="21">
        <f t="shared" si="49"/>
        <v>7.7528672678279618</v>
      </c>
      <c r="N238" s="21">
        <f t="shared" si="50"/>
        <v>-4.8372665712055625</v>
      </c>
      <c r="O238" s="21">
        <f t="shared" si="51"/>
        <v>-3.3928151098190487</v>
      </c>
      <c r="P238" s="21">
        <f t="shared" si="52"/>
        <v>10.753135884452714</v>
      </c>
      <c r="Q238" s="19">
        <f t="shared" si="53"/>
        <v>1.5011812153540496</v>
      </c>
      <c r="R238" s="19">
        <f t="shared" si="54"/>
        <v>116.86149525126606</v>
      </c>
      <c r="S238" s="19">
        <f t="shared" si="55"/>
        <v>7.7528672678279618</v>
      </c>
      <c r="T238" s="19">
        <f t="shared" si="56"/>
        <v>-4.8372665712055625</v>
      </c>
      <c r="U238" s="19">
        <f t="shared" si="57"/>
        <v>-3.3928151098190487</v>
      </c>
      <c r="V238" s="19">
        <f t="shared" si="58"/>
        <v>10.753135884452714</v>
      </c>
    </row>
    <row r="239" spans="1:22" x14ac:dyDescent="0.25">
      <c r="A239" s="26">
        <f>Wellpath!E239</f>
        <v>0</v>
      </c>
      <c r="B239" s="22">
        <v>0</v>
      </c>
      <c r="C239" s="22" t="e">
        <f>ABS(COS(Wellpath!$L239))*SIN(Wellpath!$M239)*MAX(1,SQRT(10/(Wellpath!K239-Wellpath!K238)))</f>
        <v>#DIV/0!</v>
      </c>
      <c r="D239" s="22" t="str">
        <f>IF(ABS(Wellpath!$L239)&lt;VerticalInc,"SING",ABS(COS(Wellpath!$L239))*COS(Wellpath!$M239)/SIN(Wellpath!$L239)*MAX(1,SQRT(10/(Wellpath!K239-Wellpath!K238))))</f>
        <v>SING</v>
      </c>
      <c r="E239" s="20">
        <f>IF(D239="SING",0,Model!$W$36*((drdp!B239+drdp!K239)*XYM4E!$B239+(drdp!E239+drdp!N239)*XYM4E!$C239+(drdp!H239+drdp!Q239)*XYM4E!$D239))</f>
        <v>0</v>
      </c>
      <c r="F239" s="20">
        <f>IF(D239="SING",(Wellpath!K240-Wellpath!K238)/2*Model!$W$36,Model!$W$36*((drdp!C239+drdp!L239)*XYM4E!$B239+(drdp!F239+drdp!O239)*XYM4E!$C239+(drdp!I239+drdp!R239)*XYM4E!$D239))</f>
        <v>0</v>
      </c>
      <c r="G239" s="20">
        <f>IF(D239="SING",0,Model!$W$36*((drdp!D239+drdp!M239)*XYM4E!$B239+(drdp!G239+drdp!P239)*XYM4E!$C239+(drdp!J239+drdp!S239)*XYM4E!$D239))</f>
        <v>0</v>
      </c>
      <c r="H239" s="18">
        <f>IF(D239="SING",0,Model!$W$36*((drdp!B239)*XYM4E!$B239+(drdp!E239)*XYM4E!$C239+(drdp!H239)*XYM4E!$D239))</f>
        <v>0</v>
      </c>
      <c r="I239" s="18">
        <f>IF(D239="SING",(Wellpath!K239-Wellpath!K238)/2*Model!$W$36,Model!$W$36*((drdp!C239)*XYM4E!$B239+(drdp!F239)*XYM4E!$C239+(drdp!I239)*XYM4E!$D239))</f>
        <v>0</v>
      </c>
      <c r="J239" s="18">
        <f>IF(D239="SING",0,Model!$W$36*((drdp!D239)*XYM4E!$B239+(drdp!G239)*XYM4E!$C239+(drdp!J239)*XYM4E!$D239))</f>
        <v>0</v>
      </c>
      <c r="K239" s="21">
        <f t="shared" si="47"/>
        <v>1.5011812153540496</v>
      </c>
      <c r="L239" s="21">
        <f t="shared" si="48"/>
        <v>116.86149525126606</v>
      </c>
      <c r="M239" s="21">
        <f t="shared" si="49"/>
        <v>7.7528672678279618</v>
      </c>
      <c r="N239" s="21">
        <f t="shared" si="50"/>
        <v>-4.8372665712055625</v>
      </c>
      <c r="O239" s="21">
        <f t="shared" si="51"/>
        <v>-3.3928151098190487</v>
      </c>
      <c r="P239" s="21">
        <f t="shared" si="52"/>
        <v>10.753135884452714</v>
      </c>
      <c r="Q239" s="19">
        <f t="shared" si="53"/>
        <v>1.5011812153540496</v>
      </c>
      <c r="R239" s="19">
        <f t="shared" si="54"/>
        <v>116.86149525126606</v>
      </c>
      <c r="S239" s="19">
        <f t="shared" si="55"/>
        <v>7.7528672678279618</v>
      </c>
      <c r="T239" s="19">
        <f t="shared" si="56"/>
        <v>-4.8372665712055625</v>
      </c>
      <c r="U239" s="19">
        <f t="shared" si="57"/>
        <v>-3.3928151098190487</v>
      </c>
      <c r="V239" s="19">
        <f t="shared" si="58"/>
        <v>10.753135884452714</v>
      </c>
    </row>
    <row r="240" spans="1:22" x14ac:dyDescent="0.25">
      <c r="A240" s="26">
        <f>Wellpath!E240</f>
        <v>0</v>
      </c>
      <c r="B240" s="22">
        <v>0</v>
      </c>
      <c r="C240" s="22" t="e">
        <f>ABS(COS(Wellpath!$L240))*SIN(Wellpath!$M240)*MAX(1,SQRT(10/(Wellpath!K240-Wellpath!K239)))</f>
        <v>#DIV/0!</v>
      </c>
      <c r="D240" s="22" t="str">
        <f>IF(ABS(Wellpath!$L240)&lt;VerticalInc,"SING",ABS(COS(Wellpath!$L240))*COS(Wellpath!$M240)/SIN(Wellpath!$L240)*MAX(1,SQRT(10/(Wellpath!K240-Wellpath!K239))))</f>
        <v>SING</v>
      </c>
      <c r="E240" s="20">
        <f>IF(D240="SING",0,Model!$W$36*((drdp!B240+drdp!K240)*XYM4E!$B240+(drdp!E240+drdp!N240)*XYM4E!$C240+(drdp!H240+drdp!Q240)*XYM4E!$D240))</f>
        <v>0</v>
      </c>
      <c r="F240" s="20">
        <f>IF(D240="SING",(Wellpath!K241-Wellpath!K239)/2*Model!$W$36,Model!$W$36*((drdp!C240+drdp!L240)*XYM4E!$B240+(drdp!F240+drdp!O240)*XYM4E!$C240+(drdp!I240+drdp!R240)*XYM4E!$D240))</f>
        <v>0</v>
      </c>
      <c r="G240" s="20">
        <f>IF(D240="SING",0,Model!$W$36*((drdp!D240+drdp!M240)*XYM4E!$B240+(drdp!G240+drdp!P240)*XYM4E!$C240+(drdp!J240+drdp!S240)*XYM4E!$D240))</f>
        <v>0</v>
      </c>
      <c r="H240" s="18">
        <f>IF(D240="SING",0,Model!$W$36*((drdp!B240)*XYM4E!$B240+(drdp!E240)*XYM4E!$C240+(drdp!H240)*XYM4E!$D240))</f>
        <v>0</v>
      </c>
      <c r="I240" s="18">
        <f>IF(D240="SING",(Wellpath!K240-Wellpath!K239)/2*Model!$W$36,Model!$W$36*((drdp!C240)*XYM4E!$B240+(drdp!F240)*XYM4E!$C240+(drdp!I240)*XYM4E!$D240))</f>
        <v>0</v>
      </c>
      <c r="J240" s="18">
        <f>IF(D240="SING",0,Model!$W$36*((drdp!D240)*XYM4E!$B240+(drdp!G240)*XYM4E!$C240+(drdp!J240)*XYM4E!$D240))</f>
        <v>0</v>
      </c>
      <c r="K240" s="21">
        <f t="shared" si="47"/>
        <v>1.5011812153540496</v>
      </c>
      <c r="L240" s="21">
        <f t="shared" si="48"/>
        <v>116.86149525126606</v>
      </c>
      <c r="M240" s="21">
        <f t="shared" si="49"/>
        <v>7.7528672678279618</v>
      </c>
      <c r="N240" s="21">
        <f t="shared" si="50"/>
        <v>-4.8372665712055625</v>
      </c>
      <c r="O240" s="21">
        <f t="shared" si="51"/>
        <v>-3.3928151098190487</v>
      </c>
      <c r="P240" s="21">
        <f t="shared" si="52"/>
        <v>10.753135884452714</v>
      </c>
      <c r="Q240" s="19">
        <f t="shared" si="53"/>
        <v>1.5011812153540496</v>
      </c>
      <c r="R240" s="19">
        <f t="shared" si="54"/>
        <v>116.86149525126606</v>
      </c>
      <c r="S240" s="19">
        <f t="shared" si="55"/>
        <v>7.7528672678279618</v>
      </c>
      <c r="T240" s="19">
        <f t="shared" si="56"/>
        <v>-4.8372665712055625</v>
      </c>
      <c r="U240" s="19">
        <f t="shared" si="57"/>
        <v>-3.3928151098190487</v>
      </c>
      <c r="V240" s="19">
        <f t="shared" si="58"/>
        <v>10.753135884452714</v>
      </c>
    </row>
    <row r="241" spans="1:22" x14ac:dyDescent="0.25">
      <c r="A241" s="26">
        <f>Wellpath!E241</f>
        <v>0</v>
      </c>
      <c r="B241" s="22">
        <v>0</v>
      </c>
      <c r="C241" s="22" t="e">
        <f>ABS(COS(Wellpath!$L241))*SIN(Wellpath!$M241)*MAX(1,SQRT(10/(Wellpath!K241-Wellpath!K240)))</f>
        <v>#DIV/0!</v>
      </c>
      <c r="D241" s="22" t="str">
        <f>IF(ABS(Wellpath!$L241)&lt;VerticalInc,"SING",ABS(COS(Wellpath!$L241))*COS(Wellpath!$M241)/SIN(Wellpath!$L241)*MAX(1,SQRT(10/(Wellpath!K241-Wellpath!K240))))</f>
        <v>SING</v>
      </c>
      <c r="E241" s="20">
        <f>IF(D241="SING",0,Model!$W$36*((drdp!B241+drdp!K241)*XYM4E!$B241+(drdp!E241+drdp!N241)*XYM4E!$C241+(drdp!H241+drdp!Q241)*XYM4E!$D241))</f>
        <v>0</v>
      </c>
      <c r="F241" s="20">
        <f>IF(D241="SING",(Wellpath!K242-Wellpath!K240)/2*Model!$W$36,Model!$W$36*((drdp!C241+drdp!L241)*XYM4E!$B241+(drdp!F241+drdp!O241)*XYM4E!$C241+(drdp!I241+drdp!R241)*XYM4E!$D241))</f>
        <v>0</v>
      </c>
      <c r="G241" s="20">
        <f>IF(D241="SING",0,Model!$W$36*((drdp!D241+drdp!M241)*XYM4E!$B241+(drdp!G241+drdp!P241)*XYM4E!$C241+(drdp!J241+drdp!S241)*XYM4E!$D241))</f>
        <v>0</v>
      </c>
      <c r="H241" s="18">
        <f>IF(D241="SING",0,Model!$W$36*((drdp!B241)*XYM4E!$B241+(drdp!E241)*XYM4E!$C241+(drdp!H241)*XYM4E!$D241))</f>
        <v>0</v>
      </c>
      <c r="I241" s="18">
        <f>IF(D241="SING",(Wellpath!K241-Wellpath!K240)/2*Model!$W$36,Model!$W$36*((drdp!C241)*XYM4E!$B241+(drdp!F241)*XYM4E!$C241+(drdp!I241)*XYM4E!$D241))</f>
        <v>0</v>
      </c>
      <c r="J241" s="18">
        <f>IF(D241="SING",0,Model!$W$36*((drdp!D241)*XYM4E!$B241+(drdp!G241)*XYM4E!$C241+(drdp!J241)*XYM4E!$D241))</f>
        <v>0</v>
      </c>
      <c r="K241" s="21">
        <f t="shared" si="47"/>
        <v>1.5011812153540496</v>
      </c>
      <c r="L241" s="21">
        <f t="shared" si="48"/>
        <v>116.86149525126606</v>
      </c>
      <c r="M241" s="21">
        <f t="shared" si="49"/>
        <v>7.7528672678279618</v>
      </c>
      <c r="N241" s="21">
        <f t="shared" si="50"/>
        <v>-4.8372665712055625</v>
      </c>
      <c r="O241" s="21">
        <f t="shared" si="51"/>
        <v>-3.3928151098190487</v>
      </c>
      <c r="P241" s="21">
        <f t="shared" si="52"/>
        <v>10.753135884452714</v>
      </c>
      <c r="Q241" s="19">
        <f t="shared" si="53"/>
        <v>1.5011812153540496</v>
      </c>
      <c r="R241" s="19">
        <f t="shared" si="54"/>
        <v>116.86149525126606</v>
      </c>
      <c r="S241" s="19">
        <f t="shared" si="55"/>
        <v>7.7528672678279618</v>
      </c>
      <c r="T241" s="19">
        <f t="shared" si="56"/>
        <v>-4.8372665712055625</v>
      </c>
      <c r="U241" s="19">
        <f t="shared" si="57"/>
        <v>-3.3928151098190487</v>
      </c>
      <c r="V241" s="19">
        <f t="shared" si="58"/>
        <v>10.753135884452714</v>
      </c>
    </row>
    <row r="242" spans="1:22" x14ac:dyDescent="0.25">
      <c r="A242" s="26">
        <f>Wellpath!E242</f>
        <v>0</v>
      </c>
      <c r="B242" s="22">
        <v>0</v>
      </c>
      <c r="C242" s="22" t="e">
        <f>ABS(COS(Wellpath!$L242))*SIN(Wellpath!$M242)*MAX(1,SQRT(10/(Wellpath!K242-Wellpath!K241)))</f>
        <v>#DIV/0!</v>
      </c>
      <c r="D242" s="22" t="str">
        <f>IF(ABS(Wellpath!$L242)&lt;VerticalInc,"SING",ABS(COS(Wellpath!$L242))*COS(Wellpath!$M242)/SIN(Wellpath!$L242)*MAX(1,SQRT(10/(Wellpath!K242-Wellpath!K241))))</f>
        <v>SING</v>
      </c>
      <c r="E242" s="20">
        <f>IF(D242="SING",0,Model!$W$36*((drdp!B242+drdp!K242)*XYM4E!$B242+(drdp!E242+drdp!N242)*XYM4E!$C242+(drdp!H242+drdp!Q242)*XYM4E!$D242))</f>
        <v>0</v>
      </c>
      <c r="F242" s="20">
        <f>IF(D242="SING",(Wellpath!K243-Wellpath!K241)/2*Model!$W$36,Model!$W$36*((drdp!C242+drdp!L242)*XYM4E!$B242+(drdp!F242+drdp!O242)*XYM4E!$C242+(drdp!I242+drdp!R242)*XYM4E!$D242))</f>
        <v>0</v>
      </c>
      <c r="G242" s="20">
        <f>IF(D242="SING",0,Model!$W$36*((drdp!D242+drdp!M242)*XYM4E!$B242+(drdp!G242+drdp!P242)*XYM4E!$C242+(drdp!J242+drdp!S242)*XYM4E!$D242))</f>
        <v>0</v>
      </c>
      <c r="H242" s="18">
        <f>IF(D242="SING",0,Model!$W$36*((drdp!B242)*XYM4E!$B242+(drdp!E242)*XYM4E!$C242+(drdp!H242)*XYM4E!$D242))</f>
        <v>0</v>
      </c>
      <c r="I242" s="18">
        <f>IF(D242="SING",(Wellpath!K242-Wellpath!K241)/2*Model!$W$36,Model!$W$36*((drdp!C242)*XYM4E!$B242+(drdp!F242)*XYM4E!$C242+(drdp!I242)*XYM4E!$D242))</f>
        <v>0</v>
      </c>
      <c r="J242" s="18">
        <f>IF(D242="SING",0,Model!$W$36*((drdp!D242)*XYM4E!$B242+(drdp!G242)*XYM4E!$C242+(drdp!J242)*XYM4E!$D242))</f>
        <v>0</v>
      </c>
      <c r="K242" s="21">
        <f t="shared" si="47"/>
        <v>1.5011812153540496</v>
      </c>
      <c r="L242" s="21">
        <f t="shared" si="48"/>
        <v>116.86149525126606</v>
      </c>
      <c r="M242" s="21">
        <f t="shared" si="49"/>
        <v>7.7528672678279618</v>
      </c>
      <c r="N242" s="21">
        <f t="shared" si="50"/>
        <v>-4.8372665712055625</v>
      </c>
      <c r="O242" s="21">
        <f t="shared" si="51"/>
        <v>-3.3928151098190487</v>
      </c>
      <c r="P242" s="21">
        <f t="shared" si="52"/>
        <v>10.753135884452714</v>
      </c>
      <c r="Q242" s="19">
        <f t="shared" si="53"/>
        <v>1.5011812153540496</v>
      </c>
      <c r="R242" s="19">
        <f t="shared" si="54"/>
        <v>116.86149525126606</v>
      </c>
      <c r="S242" s="19">
        <f t="shared" si="55"/>
        <v>7.7528672678279618</v>
      </c>
      <c r="T242" s="19">
        <f t="shared" si="56"/>
        <v>-4.8372665712055625</v>
      </c>
      <c r="U242" s="19">
        <f t="shared" si="57"/>
        <v>-3.3928151098190487</v>
      </c>
      <c r="V242" s="19">
        <f t="shared" si="58"/>
        <v>10.753135884452714</v>
      </c>
    </row>
    <row r="243" spans="1:22" x14ac:dyDescent="0.25">
      <c r="A243" s="26">
        <f>Wellpath!E243</f>
        <v>0</v>
      </c>
      <c r="B243" s="22">
        <v>0</v>
      </c>
      <c r="C243" s="22" t="e">
        <f>ABS(COS(Wellpath!$L243))*SIN(Wellpath!$M243)*MAX(1,SQRT(10/(Wellpath!K243-Wellpath!K242)))</f>
        <v>#DIV/0!</v>
      </c>
      <c r="D243" s="22" t="str">
        <f>IF(ABS(Wellpath!$L243)&lt;VerticalInc,"SING",ABS(COS(Wellpath!$L243))*COS(Wellpath!$M243)/SIN(Wellpath!$L243)*MAX(1,SQRT(10/(Wellpath!K243-Wellpath!K242))))</f>
        <v>SING</v>
      </c>
      <c r="E243" s="20">
        <f>IF(D243="SING",0,Model!$W$36*((drdp!B243+drdp!K243)*XYM4E!$B243+(drdp!E243+drdp!N243)*XYM4E!$C243+(drdp!H243+drdp!Q243)*XYM4E!$D243))</f>
        <v>0</v>
      </c>
      <c r="F243" s="20">
        <f>IF(D243="SING",(Wellpath!K244-Wellpath!K242)/2*Model!$W$36,Model!$W$36*((drdp!C243+drdp!L243)*XYM4E!$B243+(drdp!F243+drdp!O243)*XYM4E!$C243+(drdp!I243+drdp!R243)*XYM4E!$D243))</f>
        <v>0</v>
      </c>
      <c r="G243" s="20">
        <f>IF(D243="SING",0,Model!$W$36*((drdp!D243+drdp!M243)*XYM4E!$B243+(drdp!G243+drdp!P243)*XYM4E!$C243+(drdp!J243+drdp!S243)*XYM4E!$D243))</f>
        <v>0</v>
      </c>
      <c r="H243" s="18">
        <f>IF(D243="SING",0,Model!$W$36*((drdp!B243)*XYM4E!$B243+(drdp!E243)*XYM4E!$C243+(drdp!H243)*XYM4E!$D243))</f>
        <v>0</v>
      </c>
      <c r="I243" s="18">
        <f>IF(D243="SING",(Wellpath!K243-Wellpath!K242)/2*Model!$W$36,Model!$W$36*((drdp!C243)*XYM4E!$B243+(drdp!F243)*XYM4E!$C243+(drdp!I243)*XYM4E!$D243))</f>
        <v>0</v>
      </c>
      <c r="J243" s="18">
        <f>IF(D243="SING",0,Model!$W$36*((drdp!D243)*XYM4E!$B243+(drdp!G243)*XYM4E!$C243+(drdp!J243)*XYM4E!$D243))</f>
        <v>0</v>
      </c>
      <c r="K243" s="21">
        <f t="shared" si="47"/>
        <v>1.5011812153540496</v>
      </c>
      <c r="L243" s="21">
        <f t="shared" si="48"/>
        <v>116.86149525126606</v>
      </c>
      <c r="M243" s="21">
        <f t="shared" si="49"/>
        <v>7.7528672678279618</v>
      </c>
      <c r="N243" s="21">
        <f t="shared" si="50"/>
        <v>-4.8372665712055625</v>
      </c>
      <c r="O243" s="21">
        <f t="shared" si="51"/>
        <v>-3.3928151098190487</v>
      </c>
      <c r="P243" s="21">
        <f t="shared" si="52"/>
        <v>10.753135884452714</v>
      </c>
      <c r="Q243" s="19">
        <f t="shared" si="53"/>
        <v>1.5011812153540496</v>
      </c>
      <c r="R243" s="19">
        <f t="shared" si="54"/>
        <v>116.86149525126606</v>
      </c>
      <c r="S243" s="19">
        <f t="shared" si="55"/>
        <v>7.7528672678279618</v>
      </c>
      <c r="T243" s="19">
        <f t="shared" si="56"/>
        <v>-4.8372665712055625</v>
      </c>
      <c r="U243" s="19">
        <f t="shared" si="57"/>
        <v>-3.3928151098190487</v>
      </c>
      <c r="V243" s="19">
        <f t="shared" si="58"/>
        <v>10.753135884452714</v>
      </c>
    </row>
    <row r="244" spans="1:22" x14ac:dyDescent="0.25">
      <c r="A244" s="26">
        <f>Wellpath!E244</f>
        <v>0</v>
      </c>
      <c r="B244" s="22">
        <v>0</v>
      </c>
      <c r="C244" s="22" t="e">
        <f>ABS(COS(Wellpath!$L244))*SIN(Wellpath!$M244)*MAX(1,SQRT(10/(Wellpath!K244-Wellpath!K243)))</f>
        <v>#DIV/0!</v>
      </c>
      <c r="D244" s="22" t="str">
        <f>IF(ABS(Wellpath!$L244)&lt;VerticalInc,"SING",ABS(COS(Wellpath!$L244))*COS(Wellpath!$M244)/SIN(Wellpath!$L244)*MAX(1,SQRT(10/(Wellpath!K244-Wellpath!K243))))</f>
        <v>SING</v>
      </c>
      <c r="E244" s="20">
        <f>IF(D244="SING",0,Model!$W$36*((drdp!B244+drdp!K244)*XYM4E!$B244+(drdp!E244+drdp!N244)*XYM4E!$C244+(drdp!H244+drdp!Q244)*XYM4E!$D244))</f>
        <v>0</v>
      </c>
      <c r="F244" s="20">
        <f>IF(D244="SING",(Wellpath!K245-Wellpath!K243)/2*Model!$W$36,Model!$W$36*((drdp!C244+drdp!L244)*XYM4E!$B244+(drdp!F244+drdp!O244)*XYM4E!$C244+(drdp!I244+drdp!R244)*XYM4E!$D244))</f>
        <v>0</v>
      </c>
      <c r="G244" s="20">
        <f>IF(D244="SING",0,Model!$W$36*((drdp!D244+drdp!M244)*XYM4E!$B244+(drdp!G244+drdp!P244)*XYM4E!$C244+(drdp!J244+drdp!S244)*XYM4E!$D244))</f>
        <v>0</v>
      </c>
      <c r="H244" s="18">
        <f>IF(D244="SING",0,Model!$W$36*((drdp!B244)*XYM4E!$B244+(drdp!E244)*XYM4E!$C244+(drdp!H244)*XYM4E!$D244))</f>
        <v>0</v>
      </c>
      <c r="I244" s="18">
        <f>IF(D244="SING",(Wellpath!K244-Wellpath!K243)/2*Model!$W$36,Model!$W$36*((drdp!C244)*XYM4E!$B244+(drdp!F244)*XYM4E!$C244+(drdp!I244)*XYM4E!$D244))</f>
        <v>0</v>
      </c>
      <c r="J244" s="18">
        <f>IF(D244="SING",0,Model!$W$36*((drdp!D244)*XYM4E!$B244+(drdp!G244)*XYM4E!$C244+(drdp!J244)*XYM4E!$D244))</f>
        <v>0</v>
      </c>
      <c r="K244" s="21">
        <f t="shared" si="47"/>
        <v>1.5011812153540496</v>
      </c>
      <c r="L244" s="21">
        <f t="shared" si="48"/>
        <v>116.86149525126606</v>
      </c>
      <c r="M244" s="21">
        <f t="shared" si="49"/>
        <v>7.7528672678279618</v>
      </c>
      <c r="N244" s="21">
        <f t="shared" si="50"/>
        <v>-4.8372665712055625</v>
      </c>
      <c r="O244" s="21">
        <f t="shared" si="51"/>
        <v>-3.3928151098190487</v>
      </c>
      <c r="P244" s="21">
        <f t="shared" si="52"/>
        <v>10.753135884452714</v>
      </c>
      <c r="Q244" s="19">
        <f t="shared" si="53"/>
        <v>1.5011812153540496</v>
      </c>
      <c r="R244" s="19">
        <f t="shared" si="54"/>
        <v>116.86149525126606</v>
      </c>
      <c r="S244" s="19">
        <f t="shared" si="55"/>
        <v>7.7528672678279618</v>
      </c>
      <c r="T244" s="19">
        <f t="shared" si="56"/>
        <v>-4.8372665712055625</v>
      </c>
      <c r="U244" s="19">
        <f t="shared" si="57"/>
        <v>-3.3928151098190487</v>
      </c>
      <c r="V244" s="19">
        <f t="shared" si="58"/>
        <v>10.753135884452714</v>
      </c>
    </row>
    <row r="245" spans="1:22" x14ac:dyDescent="0.25">
      <c r="A245" s="26">
        <f>Wellpath!E245</f>
        <v>0</v>
      </c>
      <c r="B245" s="22">
        <v>0</v>
      </c>
      <c r="C245" s="22" t="e">
        <f>ABS(COS(Wellpath!$L245))*SIN(Wellpath!$M245)*MAX(1,SQRT(10/(Wellpath!K245-Wellpath!K244)))</f>
        <v>#DIV/0!</v>
      </c>
      <c r="D245" s="22" t="str">
        <f>IF(ABS(Wellpath!$L245)&lt;VerticalInc,"SING",ABS(COS(Wellpath!$L245))*COS(Wellpath!$M245)/SIN(Wellpath!$L245)*MAX(1,SQRT(10/(Wellpath!K245-Wellpath!K244))))</f>
        <v>SING</v>
      </c>
      <c r="E245" s="20">
        <f>IF(D245="SING",0,Model!$W$36*((drdp!B245+drdp!K245)*XYM4E!$B245+(drdp!E245+drdp!N245)*XYM4E!$C245+(drdp!H245+drdp!Q245)*XYM4E!$D245))</f>
        <v>0</v>
      </c>
      <c r="F245" s="20">
        <f>IF(D245="SING",(Wellpath!K246-Wellpath!K244)/2*Model!$W$36,Model!$W$36*((drdp!C245+drdp!L245)*XYM4E!$B245+(drdp!F245+drdp!O245)*XYM4E!$C245+(drdp!I245+drdp!R245)*XYM4E!$D245))</f>
        <v>0</v>
      </c>
      <c r="G245" s="20">
        <f>IF(D245="SING",0,Model!$W$36*((drdp!D245+drdp!M245)*XYM4E!$B245+(drdp!G245+drdp!P245)*XYM4E!$C245+(drdp!J245+drdp!S245)*XYM4E!$D245))</f>
        <v>0</v>
      </c>
      <c r="H245" s="18">
        <f>IF(D245="SING",0,Model!$W$36*((drdp!B245)*XYM4E!$B245+(drdp!E245)*XYM4E!$C245+(drdp!H245)*XYM4E!$D245))</f>
        <v>0</v>
      </c>
      <c r="I245" s="18">
        <f>IF(D245="SING",(Wellpath!K245-Wellpath!K244)/2*Model!$W$36,Model!$W$36*((drdp!C245)*XYM4E!$B245+(drdp!F245)*XYM4E!$C245+(drdp!I245)*XYM4E!$D245))</f>
        <v>0</v>
      </c>
      <c r="J245" s="18">
        <f>IF(D245="SING",0,Model!$W$36*((drdp!D245)*XYM4E!$B245+(drdp!G245)*XYM4E!$C245+(drdp!J245)*XYM4E!$D245))</f>
        <v>0</v>
      </c>
      <c r="K245" s="21">
        <f t="shared" si="47"/>
        <v>1.5011812153540496</v>
      </c>
      <c r="L245" s="21">
        <f t="shared" si="48"/>
        <v>116.86149525126606</v>
      </c>
      <c r="M245" s="21">
        <f t="shared" si="49"/>
        <v>7.7528672678279618</v>
      </c>
      <c r="N245" s="21">
        <f t="shared" si="50"/>
        <v>-4.8372665712055625</v>
      </c>
      <c r="O245" s="21">
        <f t="shared" si="51"/>
        <v>-3.3928151098190487</v>
      </c>
      <c r="P245" s="21">
        <f t="shared" si="52"/>
        <v>10.753135884452714</v>
      </c>
      <c r="Q245" s="19">
        <f t="shared" si="53"/>
        <v>1.5011812153540496</v>
      </c>
      <c r="R245" s="19">
        <f t="shared" si="54"/>
        <v>116.86149525126606</v>
      </c>
      <c r="S245" s="19">
        <f t="shared" si="55"/>
        <v>7.7528672678279618</v>
      </c>
      <c r="T245" s="19">
        <f t="shared" si="56"/>
        <v>-4.8372665712055625</v>
      </c>
      <c r="U245" s="19">
        <f t="shared" si="57"/>
        <v>-3.3928151098190487</v>
      </c>
      <c r="V245" s="19">
        <f t="shared" si="58"/>
        <v>10.753135884452714</v>
      </c>
    </row>
    <row r="246" spans="1:22" x14ac:dyDescent="0.25">
      <c r="A246" s="26">
        <f>Wellpath!E246</f>
        <v>0</v>
      </c>
      <c r="B246" s="22">
        <v>0</v>
      </c>
      <c r="C246" s="22" t="e">
        <f>ABS(COS(Wellpath!$L246))*SIN(Wellpath!$M246)*MAX(1,SQRT(10/(Wellpath!K246-Wellpath!K245)))</f>
        <v>#DIV/0!</v>
      </c>
      <c r="D246" s="22" t="str">
        <f>IF(ABS(Wellpath!$L246)&lt;VerticalInc,"SING",ABS(COS(Wellpath!$L246))*COS(Wellpath!$M246)/SIN(Wellpath!$L246)*MAX(1,SQRT(10/(Wellpath!K246-Wellpath!K245))))</f>
        <v>SING</v>
      </c>
      <c r="E246" s="20">
        <f>IF(D246="SING",0,Model!$W$36*((drdp!B246+drdp!K246)*XYM4E!$B246+(drdp!E246+drdp!N246)*XYM4E!$C246+(drdp!H246+drdp!Q246)*XYM4E!$D246))</f>
        <v>0</v>
      </c>
      <c r="F246" s="20">
        <f>IF(D246="SING",(Wellpath!K247-Wellpath!K245)/2*Model!$W$36,Model!$W$36*((drdp!C246+drdp!L246)*XYM4E!$B246+(drdp!F246+drdp!O246)*XYM4E!$C246+(drdp!I246+drdp!R246)*XYM4E!$D246))</f>
        <v>0</v>
      </c>
      <c r="G246" s="20">
        <f>IF(D246="SING",0,Model!$W$36*((drdp!D246+drdp!M246)*XYM4E!$B246+(drdp!G246+drdp!P246)*XYM4E!$C246+(drdp!J246+drdp!S246)*XYM4E!$D246))</f>
        <v>0</v>
      </c>
      <c r="H246" s="18">
        <f>IF(D246="SING",0,Model!$W$36*((drdp!B246)*XYM4E!$B246+(drdp!E246)*XYM4E!$C246+(drdp!H246)*XYM4E!$D246))</f>
        <v>0</v>
      </c>
      <c r="I246" s="18">
        <f>IF(D246="SING",(Wellpath!K246-Wellpath!K245)/2*Model!$W$36,Model!$W$36*((drdp!C246)*XYM4E!$B246+(drdp!F246)*XYM4E!$C246+(drdp!I246)*XYM4E!$D246))</f>
        <v>0</v>
      </c>
      <c r="J246" s="18">
        <f>IF(D246="SING",0,Model!$W$36*((drdp!D246)*XYM4E!$B246+(drdp!G246)*XYM4E!$C246+(drdp!J246)*XYM4E!$D246))</f>
        <v>0</v>
      </c>
      <c r="K246" s="21">
        <f t="shared" si="47"/>
        <v>1.5011812153540496</v>
      </c>
      <c r="L246" s="21">
        <f t="shared" si="48"/>
        <v>116.86149525126606</v>
      </c>
      <c r="M246" s="21">
        <f t="shared" si="49"/>
        <v>7.7528672678279618</v>
      </c>
      <c r="N246" s="21">
        <f t="shared" si="50"/>
        <v>-4.8372665712055625</v>
      </c>
      <c r="O246" s="21">
        <f t="shared" si="51"/>
        <v>-3.3928151098190487</v>
      </c>
      <c r="P246" s="21">
        <f t="shared" si="52"/>
        <v>10.753135884452714</v>
      </c>
      <c r="Q246" s="19">
        <f t="shared" si="53"/>
        <v>1.5011812153540496</v>
      </c>
      <c r="R246" s="19">
        <f t="shared" si="54"/>
        <v>116.86149525126606</v>
      </c>
      <c r="S246" s="19">
        <f t="shared" si="55"/>
        <v>7.7528672678279618</v>
      </c>
      <c r="T246" s="19">
        <f t="shared" si="56"/>
        <v>-4.8372665712055625</v>
      </c>
      <c r="U246" s="19">
        <f t="shared" si="57"/>
        <v>-3.3928151098190487</v>
      </c>
      <c r="V246" s="19">
        <f t="shared" si="58"/>
        <v>10.753135884452714</v>
      </c>
    </row>
    <row r="247" spans="1:22" x14ac:dyDescent="0.25">
      <c r="A247" s="26">
        <f>Wellpath!E247</f>
        <v>0</v>
      </c>
      <c r="B247" s="22">
        <v>0</v>
      </c>
      <c r="C247" s="22" t="e">
        <f>ABS(COS(Wellpath!$L247))*SIN(Wellpath!$M247)*MAX(1,SQRT(10/(Wellpath!K247-Wellpath!K246)))</f>
        <v>#DIV/0!</v>
      </c>
      <c r="D247" s="22" t="str">
        <f>IF(ABS(Wellpath!$L247)&lt;VerticalInc,"SING",ABS(COS(Wellpath!$L247))*COS(Wellpath!$M247)/SIN(Wellpath!$L247)*MAX(1,SQRT(10/(Wellpath!K247-Wellpath!K246))))</f>
        <v>SING</v>
      </c>
      <c r="E247" s="20">
        <f>IF(D247="SING",0,Model!$W$36*((drdp!B247+drdp!K247)*XYM4E!$B247+(drdp!E247+drdp!N247)*XYM4E!$C247+(drdp!H247+drdp!Q247)*XYM4E!$D247))</f>
        <v>0</v>
      </c>
      <c r="F247" s="20">
        <f>IF(D247="SING",(Wellpath!K248-Wellpath!K246)/2*Model!$W$36,Model!$W$36*((drdp!C247+drdp!L247)*XYM4E!$B247+(drdp!F247+drdp!O247)*XYM4E!$C247+(drdp!I247+drdp!R247)*XYM4E!$D247))</f>
        <v>0</v>
      </c>
      <c r="G247" s="20">
        <f>IF(D247="SING",0,Model!$W$36*((drdp!D247+drdp!M247)*XYM4E!$B247+(drdp!G247+drdp!P247)*XYM4E!$C247+(drdp!J247+drdp!S247)*XYM4E!$D247))</f>
        <v>0</v>
      </c>
      <c r="H247" s="18">
        <f>IF(D247="SING",0,Model!$W$36*((drdp!B247)*XYM4E!$B247+(drdp!E247)*XYM4E!$C247+(drdp!H247)*XYM4E!$D247))</f>
        <v>0</v>
      </c>
      <c r="I247" s="18">
        <f>IF(D247="SING",(Wellpath!K247-Wellpath!K246)/2*Model!$W$36,Model!$W$36*((drdp!C247)*XYM4E!$B247+(drdp!F247)*XYM4E!$C247+(drdp!I247)*XYM4E!$D247))</f>
        <v>0</v>
      </c>
      <c r="J247" s="18">
        <f>IF(D247="SING",0,Model!$W$36*((drdp!D247)*XYM4E!$B247+(drdp!G247)*XYM4E!$C247+(drdp!J247)*XYM4E!$D247))</f>
        <v>0</v>
      </c>
      <c r="K247" s="21">
        <f t="shared" si="47"/>
        <v>1.5011812153540496</v>
      </c>
      <c r="L247" s="21">
        <f t="shared" si="48"/>
        <v>116.86149525126606</v>
      </c>
      <c r="M247" s="21">
        <f t="shared" si="49"/>
        <v>7.7528672678279618</v>
      </c>
      <c r="N247" s="21">
        <f t="shared" si="50"/>
        <v>-4.8372665712055625</v>
      </c>
      <c r="O247" s="21">
        <f t="shared" si="51"/>
        <v>-3.3928151098190487</v>
      </c>
      <c r="P247" s="21">
        <f t="shared" si="52"/>
        <v>10.753135884452714</v>
      </c>
      <c r="Q247" s="19">
        <f t="shared" si="53"/>
        <v>1.5011812153540496</v>
      </c>
      <c r="R247" s="19">
        <f t="shared" si="54"/>
        <v>116.86149525126606</v>
      </c>
      <c r="S247" s="19">
        <f t="shared" si="55"/>
        <v>7.7528672678279618</v>
      </c>
      <c r="T247" s="19">
        <f t="shared" si="56"/>
        <v>-4.8372665712055625</v>
      </c>
      <c r="U247" s="19">
        <f t="shared" si="57"/>
        <v>-3.3928151098190487</v>
      </c>
      <c r="V247" s="19">
        <f t="shared" si="58"/>
        <v>10.753135884452714</v>
      </c>
    </row>
    <row r="248" spans="1:22" x14ac:dyDescent="0.25">
      <c r="A248" s="26">
        <f>Wellpath!E248</f>
        <v>0</v>
      </c>
      <c r="B248" s="22">
        <v>0</v>
      </c>
      <c r="C248" s="22" t="e">
        <f>ABS(COS(Wellpath!$L248))*SIN(Wellpath!$M248)*MAX(1,SQRT(10/(Wellpath!K248-Wellpath!K247)))</f>
        <v>#DIV/0!</v>
      </c>
      <c r="D248" s="22" t="str">
        <f>IF(ABS(Wellpath!$L248)&lt;VerticalInc,"SING",ABS(COS(Wellpath!$L248))*COS(Wellpath!$M248)/SIN(Wellpath!$L248)*MAX(1,SQRT(10/(Wellpath!K248-Wellpath!K247))))</f>
        <v>SING</v>
      </c>
      <c r="E248" s="20">
        <f>IF(D248="SING",0,Model!$W$36*((drdp!B248+drdp!K248)*XYM4E!$B248+(drdp!E248+drdp!N248)*XYM4E!$C248+(drdp!H248+drdp!Q248)*XYM4E!$D248))</f>
        <v>0</v>
      </c>
      <c r="F248" s="20">
        <f>IF(D248="SING",(Wellpath!K249-Wellpath!K247)/2*Model!$W$36,Model!$W$36*((drdp!C248+drdp!L248)*XYM4E!$B248+(drdp!F248+drdp!O248)*XYM4E!$C248+(drdp!I248+drdp!R248)*XYM4E!$D248))</f>
        <v>0</v>
      </c>
      <c r="G248" s="20">
        <f>IF(D248="SING",0,Model!$W$36*((drdp!D248+drdp!M248)*XYM4E!$B248+(drdp!G248+drdp!P248)*XYM4E!$C248+(drdp!J248+drdp!S248)*XYM4E!$D248))</f>
        <v>0</v>
      </c>
      <c r="H248" s="18">
        <f>IF(D248="SING",0,Model!$W$36*((drdp!B248)*XYM4E!$B248+(drdp!E248)*XYM4E!$C248+(drdp!H248)*XYM4E!$D248))</f>
        <v>0</v>
      </c>
      <c r="I248" s="18">
        <f>IF(D248="SING",(Wellpath!K248-Wellpath!K247)/2*Model!$W$36,Model!$W$36*((drdp!C248)*XYM4E!$B248+(drdp!F248)*XYM4E!$C248+(drdp!I248)*XYM4E!$D248))</f>
        <v>0</v>
      </c>
      <c r="J248" s="18">
        <f>IF(D248="SING",0,Model!$W$36*((drdp!D248)*XYM4E!$B248+(drdp!G248)*XYM4E!$C248+(drdp!J248)*XYM4E!$D248))</f>
        <v>0</v>
      </c>
      <c r="K248" s="21">
        <f t="shared" si="47"/>
        <v>1.5011812153540496</v>
      </c>
      <c r="L248" s="21">
        <f t="shared" si="48"/>
        <v>116.86149525126606</v>
      </c>
      <c r="M248" s="21">
        <f t="shared" si="49"/>
        <v>7.7528672678279618</v>
      </c>
      <c r="N248" s="21">
        <f t="shared" si="50"/>
        <v>-4.8372665712055625</v>
      </c>
      <c r="O248" s="21">
        <f t="shared" si="51"/>
        <v>-3.3928151098190487</v>
      </c>
      <c r="P248" s="21">
        <f t="shared" si="52"/>
        <v>10.753135884452714</v>
      </c>
      <c r="Q248" s="19">
        <f t="shared" si="53"/>
        <v>1.5011812153540496</v>
      </c>
      <c r="R248" s="19">
        <f t="shared" si="54"/>
        <v>116.86149525126606</v>
      </c>
      <c r="S248" s="19">
        <f t="shared" si="55"/>
        <v>7.7528672678279618</v>
      </c>
      <c r="T248" s="19">
        <f t="shared" si="56"/>
        <v>-4.8372665712055625</v>
      </c>
      <c r="U248" s="19">
        <f t="shared" si="57"/>
        <v>-3.3928151098190487</v>
      </c>
      <c r="V248" s="19">
        <f t="shared" si="58"/>
        <v>10.753135884452714</v>
      </c>
    </row>
    <row r="249" spans="1:22" x14ac:dyDescent="0.25">
      <c r="A249" s="26">
        <f>Wellpath!E249</f>
        <v>0</v>
      </c>
      <c r="B249" s="22">
        <v>0</v>
      </c>
      <c r="C249" s="22" t="e">
        <f>ABS(COS(Wellpath!$L249))*SIN(Wellpath!$M249)*MAX(1,SQRT(10/(Wellpath!K249-Wellpath!K248)))</f>
        <v>#DIV/0!</v>
      </c>
      <c r="D249" s="22" t="str">
        <f>IF(ABS(Wellpath!$L249)&lt;VerticalInc,"SING",ABS(COS(Wellpath!$L249))*COS(Wellpath!$M249)/SIN(Wellpath!$L249)*MAX(1,SQRT(10/(Wellpath!K249-Wellpath!K248))))</f>
        <v>SING</v>
      </c>
      <c r="E249" s="20">
        <f>IF(D249="SING",0,Model!$W$36*((drdp!B249+drdp!K249)*XYM4E!$B249+(drdp!E249+drdp!N249)*XYM4E!$C249+(drdp!H249+drdp!Q249)*XYM4E!$D249))</f>
        <v>0</v>
      </c>
      <c r="F249" s="20">
        <f>IF(D249="SING",(Wellpath!K250-Wellpath!K248)/2*Model!$W$36,Model!$W$36*((drdp!C249+drdp!L249)*XYM4E!$B249+(drdp!F249+drdp!O249)*XYM4E!$C249+(drdp!I249+drdp!R249)*XYM4E!$D249))</f>
        <v>0</v>
      </c>
      <c r="G249" s="20">
        <f>IF(D249="SING",0,Model!$W$36*((drdp!D249+drdp!M249)*XYM4E!$B249+(drdp!G249+drdp!P249)*XYM4E!$C249+(drdp!J249+drdp!S249)*XYM4E!$D249))</f>
        <v>0</v>
      </c>
      <c r="H249" s="18">
        <f>IF(D249="SING",0,Model!$W$36*((drdp!B249)*XYM4E!$B249+(drdp!E249)*XYM4E!$C249+(drdp!H249)*XYM4E!$D249))</f>
        <v>0</v>
      </c>
      <c r="I249" s="18">
        <f>IF(D249="SING",(Wellpath!K249-Wellpath!K248)/2*Model!$W$36,Model!$W$36*((drdp!C249)*XYM4E!$B249+(drdp!F249)*XYM4E!$C249+(drdp!I249)*XYM4E!$D249))</f>
        <v>0</v>
      </c>
      <c r="J249" s="18">
        <f>IF(D249="SING",0,Model!$W$36*((drdp!D249)*XYM4E!$B249+(drdp!G249)*XYM4E!$C249+(drdp!J249)*XYM4E!$D249))</f>
        <v>0</v>
      </c>
      <c r="K249" s="21">
        <f t="shared" si="47"/>
        <v>1.5011812153540496</v>
      </c>
      <c r="L249" s="21">
        <f t="shared" si="48"/>
        <v>116.86149525126606</v>
      </c>
      <c r="M249" s="21">
        <f t="shared" si="49"/>
        <v>7.7528672678279618</v>
      </c>
      <c r="N249" s="21">
        <f t="shared" si="50"/>
        <v>-4.8372665712055625</v>
      </c>
      <c r="O249" s="21">
        <f t="shared" si="51"/>
        <v>-3.3928151098190487</v>
      </c>
      <c r="P249" s="21">
        <f t="shared" si="52"/>
        <v>10.753135884452714</v>
      </c>
      <c r="Q249" s="19">
        <f t="shared" si="53"/>
        <v>1.5011812153540496</v>
      </c>
      <c r="R249" s="19">
        <f t="shared" si="54"/>
        <v>116.86149525126606</v>
      </c>
      <c r="S249" s="19">
        <f t="shared" si="55"/>
        <v>7.7528672678279618</v>
      </c>
      <c r="T249" s="19">
        <f t="shared" si="56"/>
        <v>-4.8372665712055625</v>
      </c>
      <c r="U249" s="19">
        <f t="shared" si="57"/>
        <v>-3.3928151098190487</v>
      </c>
      <c r="V249" s="19">
        <f t="shared" si="58"/>
        <v>10.753135884452714</v>
      </c>
    </row>
    <row r="250" spans="1:22" x14ac:dyDescent="0.25">
      <c r="A250" s="26">
        <f>Wellpath!E250</f>
        <v>0</v>
      </c>
      <c r="B250" s="22">
        <v>0</v>
      </c>
      <c r="C250" s="22" t="e">
        <f>ABS(COS(Wellpath!$L250))*SIN(Wellpath!$M250)*MAX(1,SQRT(10/(Wellpath!K250-Wellpath!K249)))</f>
        <v>#DIV/0!</v>
      </c>
      <c r="D250" s="22" t="str">
        <f>IF(ABS(Wellpath!$L250)&lt;VerticalInc,"SING",ABS(COS(Wellpath!$L250))*COS(Wellpath!$M250)/SIN(Wellpath!$L250)*MAX(1,SQRT(10/(Wellpath!K250-Wellpath!K249))))</f>
        <v>SING</v>
      </c>
      <c r="E250" s="20">
        <f>IF(D250="SING",0,Model!$W$36*((drdp!B250+drdp!K250)*XYM4E!$B250+(drdp!E250+drdp!N250)*XYM4E!$C250+(drdp!H250+drdp!Q250)*XYM4E!$D250))</f>
        <v>0</v>
      </c>
      <c r="F250" s="20">
        <f>IF(D250="SING",(Wellpath!K251-Wellpath!K249)/2*Model!$W$36,Model!$W$36*((drdp!C250+drdp!L250)*XYM4E!$B250+(drdp!F250+drdp!O250)*XYM4E!$C250+(drdp!I250+drdp!R250)*XYM4E!$D250))</f>
        <v>0</v>
      </c>
      <c r="G250" s="20">
        <f>IF(D250="SING",0,Model!$W$36*((drdp!D250+drdp!M250)*XYM4E!$B250+(drdp!G250+drdp!P250)*XYM4E!$C250+(drdp!J250+drdp!S250)*XYM4E!$D250))</f>
        <v>0</v>
      </c>
      <c r="H250" s="18">
        <f>IF(D250="SING",0,Model!$W$36*((drdp!B250)*XYM4E!$B250+(drdp!E250)*XYM4E!$C250+(drdp!H250)*XYM4E!$D250))</f>
        <v>0</v>
      </c>
      <c r="I250" s="18">
        <f>IF(D250="SING",(Wellpath!K250-Wellpath!K249)/2*Model!$W$36,Model!$W$36*((drdp!C250)*XYM4E!$B250+(drdp!F250)*XYM4E!$C250+(drdp!I250)*XYM4E!$D250))</f>
        <v>0</v>
      </c>
      <c r="J250" s="18">
        <f>IF(D250="SING",0,Model!$W$36*((drdp!D250)*XYM4E!$B250+(drdp!G250)*XYM4E!$C250+(drdp!J250)*XYM4E!$D250))</f>
        <v>0</v>
      </c>
      <c r="K250" s="21">
        <f t="shared" si="47"/>
        <v>1.5011812153540496</v>
      </c>
      <c r="L250" s="21">
        <f t="shared" si="48"/>
        <v>116.86149525126606</v>
      </c>
      <c r="M250" s="21">
        <f t="shared" si="49"/>
        <v>7.7528672678279618</v>
      </c>
      <c r="N250" s="21">
        <f t="shared" si="50"/>
        <v>-4.8372665712055625</v>
      </c>
      <c r="O250" s="21">
        <f t="shared" si="51"/>
        <v>-3.3928151098190487</v>
      </c>
      <c r="P250" s="21">
        <f t="shared" si="52"/>
        <v>10.753135884452714</v>
      </c>
      <c r="Q250" s="19">
        <f t="shared" si="53"/>
        <v>1.5011812153540496</v>
      </c>
      <c r="R250" s="19">
        <f t="shared" si="54"/>
        <v>116.86149525126606</v>
      </c>
      <c r="S250" s="19">
        <f t="shared" si="55"/>
        <v>7.7528672678279618</v>
      </c>
      <c r="T250" s="19">
        <f t="shared" si="56"/>
        <v>-4.8372665712055625</v>
      </c>
      <c r="U250" s="19">
        <f t="shared" si="57"/>
        <v>-3.3928151098190487</v>
      </c>
      <c r="V250" s="19">
        <f t="shared" si="58"/>
        <v>10.753135884452714</v>
      </c>
    </row>
    <row r="251" spans="1:22" x14ac:dyDescent="0.25">
      <c r="A251" s="26">
        <f>Wellpath!E251</f>
        <v>0</v>
      </c>
      <c r="B251" s="22">
        <v>0</v>
      </c>
      <c r="C251" s="22" t="e">
        <f>ABS(COS(Wellpath!$L251))*SIN(Wellpath!$M251)*MAX(1,SQRT(10/(Wellpath!K251-Wellpath!K250)))</f>
        <v>#DIV/0!</v>
      </c>
      <c r="D251" s="22" t="str">
        <f>IF(ABS(Wellpath!$L251)&lt;VerticalInc,"SING",ABS(COS(Wellpath!$L251))*COS(Wellpath!$M251)/SIN(Wellpath!$L251)*MAX(1,SQRT(10/(Wellpath!K251-Wellpath!K250))))</f>
        <v>SING</v>
      </c>
      <c r="E251" s="20">
        <f>IF(D251="SING",0,Model!$W$36*((drdp!B251+drdp!K251)*XYM4E!$B251+(drdp!E251+drdp!N251)*XYM4E!$C251+(drdp!H251+drdp!Q251)*XYM4E!$D251))</f>
        <v>0</v>
      </c>
      <c r="F251" s="20">
        <f>IF(D251="SING",(Wellpath!K252-Wellpath!K250)/2*Model!$W$36,Model!$W$36*((drdp!C251+drdp!L251)*XYM4E!$B251+(drdp!F251+drdp!O251)*XYM4E!$C251+(drdp!I251+drdp!R251)*XYM4E!$D251))</f>
        <v>0</v>
      </c>
      <c r="G251" s="20">
        <f>IF(D251="SING",0,Model!$W$36*((drdp!D251+drdp!M251)*XYM4E!$B251+(drdp!G251+drdp!P251)*XYM4E!$C251+(drdp!J251+drdp!S251)*XYM4E!$D251))</f>
        <v>0</v>
      </c>
      <c r="H251" s="18">
        <f>IF(D251="SING",0,Model!$W$36*((drdp!B251)*XYM4E!$B251+(drdp!E251)*XYM4E!$C251+(drdp!H251)*XYM4E!$D251))</f>
        <v>0</v>
      </c>
      <c r="I251" s="18">
        <f>IF(D251="SING",(Wellpath!K251-Wellpath!K250)/2*Model!$W$36,Model!$W$36*((drdp!C251)*XYM4E!$B251+(drdp!F251)*XYM4E!$C251+(drdp!I251)*XYM4E!$D251))</f>
        <v>0</v>
      </c>
      <c r="J251" s="18">
        <f>IF(D251="SING",0,Model!$W$36*((drdp!D251)*XYM4E!$B251+(drdp!G251)*XYM4E!$C251+(drdp!J251)*XYM4E!$D251))</f>
        <v>0</v>
      </c>
      <c r="K251" s="21">
        <f t="shared" si="47"/>
        <v>1.5011812153540496</v>
      </c>
      <c r="L251" s="21">
        <f t="shared" si="48"/>
        <v>116.86149525126606</v>
      </c>
      <c r="M251" s="21">
        <f t="shared" si="49"/>
        <v>7.7528672678279618</v>
      </c>
      <c r="N251" s="21">
        <f t="shared" si="50"/>
        <v>-4.8372665712055625</v>
      </c>
      <c r="O251" s="21">
        <f t="shared" si="51"/>
        <v>-3.3928151098190487</v>
      </c>
      <c r="P251" s="21">
        <f t="shared" si="52"/>
        <v>10.753135884452714</v>
      </c>
      <c r="Q251" s="19">
        <f t="shared" si="53"/>
        <v>1.5011812153540496</v>
      </c>
      <c r="R251" s="19">
        <f t="shared" si="54"/>
        <v>116.86149525126606</v>
      </c>
      <c r="S251" s="19">
        <f t="shared" si="55"/>
        <v>7.7528672678279618</v>
      </c>
      <c r="T251" s="19">
        <f t="shared" si="56"/>
        <v>-4.8372665712055625</v>
      </c>
      <c r="U251" s="19">
        <f t="shared" si="57"/>
        <v>-3.3928151098190487</v>
      </c>
      <c r="V251" s="19">
        <f t="shared" si="58"/>
        <v>10.753135884452714</v>
      </c>
    </row>
    <row r="252" spans="1:22" x14ac:dyDescent="0.25">
      <c r="A252" s="26">
        <f>Wellpath!E252</f>
        <v>0</v>
      </c>
      <c r="B252" s="22">
        <v>0</v>
      </c>
      <c r="C252" s="22" t="e">
        <f>ABS(COS(Wellpath!$L252))*SIN(Wellpath!$M252)*MAX(1,SQRT(10/(Wellpath!K252-Wellpath!K251)))</f>
        <v>#DIV/0!</v>
      </c>
      <c r="D252" s="22" t="str">
        <f>IF(ABS(Wellpath!$L252)&lt;VerticalInc,"SING",ABS(COS(Wellpath!$L252))*COS(Wellpath!$M252)/SIN(Wellpath!$L252)*MAX(1,SQRT(10/(Wellpath!K252-Wellpath!K251))))</f>
        <v>SING</v>
      </c>
      <c r="E252" s="20">
        <f>IF(D252="SING",0,Model!$W$36*((drdp!B252+drdp!K252)*XYM4E!$B252+(drdp!E252+drdp!N252)*XYM4E!$C252+(drdp!H252+drdp!Q252)*XYM4E!$D252))</f>
        <v>0</v>
      </c>
      <c r="F252" s="20">
        <f>IF(D252="SING",(Wellpath!K253-Wellpath!K251)/2*Model!$W$36,Model!$W$36*((drdp!C252+drdp!L252)*XYM4E!$B252+(drdp!F252+drdp!O252)*XYM4E!$C252+(drdp!I252+drdp!R252)*XYM4E!$D252))</f>
        <v>0</v>
      </c>
      <c r="G252" s="20">
        <f>IF(D252="SING",0,Model!$W$36*((drdp!D252+drdp!M252)*XYM4E!$B252+(drdp!G252+drdp!P252)*XYM4E!$C252+(drdp!J252+drdp!S252)*XYM4E!$D252))</f>
        <v>0</v>
      </c>
      <c r="H252" s="18">
        <f>IF(D252="SING",0,Model!$W$36*((drdp!B252)*XYM4E!$B252+(drdp!E252)*XYM4E!$C252+(drdp!H252)*XYM4E!$D252))</f>
        <v>0</v>
      </c>
      <c r="I252" s="18">
        <f>IF(D252="SING",(Wellpath!K252-Wellpath!K251)/2*Model!$W$36,Model!$W$36*((drdp!C252)*XYM4E!$B252+(drdp!F252)*XYM4E!$C252+(drdp!I252)*XYM4E!$D252))</f>
        <v>0</v>
      </c>
      <c r="J252" s="18">
        <f>IF(D252="SING",0,Model!$W$36*((drdp!D252)*XYM4E!$B252+(drdp!G252)*XYM4E!$C252+(drdp!J252)*XYM4E!$D252))</f>
        <v>0</v>
      </c>
      <c r="K252" s="21">
        <f t="shared" si="47"/>
        <v>1.5011812153540496</v>
      </c>
      <c r="L252" s="21">
        <f t="shared" si="48"/>
        <v>116.86149525126606</v>
      </c>
      <c r="M252" s="21">
        <f t="shared" si="49"/>
        <v>7.7528672678279618</v>
      </c>
      <c r="N252" s="21">
        <f t="shared" si="50"/>
        <v>-4.8372665712055625</v>
      </c>
      <c r="O252" s="21">
        <f t="shared" si="51"/>
        <v>-3.3928151098190487</v>
      </c>
      <c r="P252" s="21">
        <f t="shared" si="52"/>
        <v>10.753135884452714</v>
      </c>
      <c r="Q252" s="19">
        <f t="shared" si="53"/>
        <v>1.5011812153540496</v>
      </c>
      <c r="R252" s="19">
        <f t="shared" si="54"/>
        <v>116.86149525126606</v>
      </c>
      <c r="S252" s="19">
        <f t="shared" si="55"/>
        <v>7.7528672678279618</v>
      </c>
      <c r="T252" s="19">
        <f t="shared" si="56"/>
        <v>-4.8372665712055625</v>
      </c>
      <c r="U252" s="19">
        <f t="shared" si="57"/>
        <v>-3.3928151098190487</v>
      </c>
      <c r="V252" s="19">
        <f t="shared" si="58"/>
        <v>10.753135884452714</v>
      </c>
    </row>
    <row r="253" spans="1:22" x14ac:dyDescent="0.25">
      <c r="A253" s="26">
        <f>Wellpath!E253</f>
        <v>0</v>
      </c>
      <c r="B253" s="22">
        <v>0</v>
      </c>
      <c r="C253" s="22" t="e">
        <f>ABS(COS(Wellpath!$L253))*SIN(Wellpath!$M253)*MAX(1,SQRT(10/(Wellpath!K253-Wellpath!K252)))</f>
        <v>#DIV/0!</v>
      </c>
      <c r="D253" s="22" t="str">
        <f>IF(ABS(Wellpath!$L253)&lt;VerticalInc,"SING",ABS(COS(Wellpath!$L253))*COS(Wellpath!$M253)/SIN(Wellpath!$L253)*MAX(1,SQRT(10/(Wellpath!K253-Wellpath!K252))))</f>
        <v>SING</v>
      </c>
      <c r="E253" s="20">
        <f>IF(D253="SING",0,Model!$W$36*((drdp!B253+drdp!K253)*XYM4E!$B253+(drdp!E253+drdp!N253)*XYM4E!$C253+(drdp!H253+drdp!Q253)*XYM4E!$D253))</f>
        <v>0</v>
      </c>
      <c r="F253" s="20">
        <f>IF(D253="SING",(Wellpath!K254-Wellpath!K252)/2*Model!$W$36,Model!$W$36*((drdp!C253+drdp!L253)*XYM4E!$B253+(drdp!F253+drdp!O253)*XYM4E!$C253+(drdp!I253+drdp!R253)*XYM4E!$D253))</f>
        <v>0</v>
      </c>
      <c r="G253" s="20">
        <f>IF(D253="SING",0,Model!$W$36*((drdp!D253+drdp!M253)*XYM4E!$B253+(drdp!G253+drdp!P253)*XYM4E!$C253+(drdp!J253+drdp!S253)*XYM4E!$D253))</f>
        <v>0</v>
      </c>
      <c r="H253" s="18">
        <f>IF(D253="SING",0,Model!$W$36*((drdp!B253)*XYM4E!$B253+(drdp!E253)*XYM4E!$C253+(drdp!H253)*XYM4E!$D253))</f>
        <v>0</v>
      </c>
      <c r="I253" s="18">
        <f>IF(D253="SING",(Wellpath!K253-Wellpath!K252)/2*Model!$W$36,Model!$W$36*((drdp!C253)*XYM4E!$B253+(drdp!F253)*XYM4E!$C253+(drdp!I253)*XYM4E!$D253))</f>
        <v>0</v>
      </c>
      <c r="J253" s="18">
        <f>IF(D253="SING",0,Model!$W$36*((drdp!D253)*XYM4E!$B253+(drdp!G253)*XYM4E!$C253+(drdp!J253)*XYM4E!$D253))</f>
        <v>0</v>
      </c>
      <c r="K253" s="21">
        <f t="shared" si="47"/>
        <v>1.5011812153540496</v>
      </c>
      <c r="L253" s="21">
        <f t="shared" si="48"/>
        <v>116.86149525126606</v>
      </c>
      <c r="M253" s="21">
        <f t="shared" si="49"/>
        <v>7.7528672678279618</v>
      </c>
      <c r="N253" s="21">
        <f t="shared" si="50"/>
        <v>-4.8372665712055625</v>
      </c>
      <c r="O253" s="21">
        <f t="shared" si="51"/>
        <v>-3.3928151098190487</v>
      </c>
      <c r="P253" s="21">
        <f t="shared" si="52"/>
        <v>10.753135884452714</v>
      </c>
      <c r="Q253" s="19">
        <f t="shared" si="53"/>
        <v>1.5011812153540496</v>
      </c>
      <c r="R253" s="19">
        <f t="shared" si="54"/>
        <v>116.86149525126606</v>
      </c>
      <c r="S253" s="19">
        <f t="shared" si="55"/>
        <v>7.7528672678279618</v>
      </c>
      <c r="T253" s="19">
        <f t="shared" si="56"/>
        <v>-4.8372665712055625</v>
      </c>
      <c r="U253" s="19">
        <f t="shared" si="57"/>
        <v>-3.3928151098190487</v>
      </c>
      <c r="V253" s="19">
        <f t="shared" si="58"/>
        <v>10.753135884452714</v>
      </c>
    </row>
    <row r="254" spans="1:22" x14ac:dyDescent="0.25">
      <c r="A254" s="26">
        <f>Wellpath!E254</f>
        <v>0</v>
      </c>
      <c r="B254" s="22">
        <v>0</v>
      </c>
      <c r="C254" s="22" t="e">
        <f>ABS(COS(Wellpath!$L254))*SIN(Wellpath!$M254)*MAX(1,SQRT(10/(Wellpath!K254-Wellpath!K253)))</f>
        <v>#DIV/0!</v>
      </c>
      <c r="D254" s="22" t="str">
        <f>IF(ABS(Wellpath!$L254)&lt;VerticalInc,"SING",ABS(COS(Wellpath!$L254))*COS(Wellpath!$M254)/SIN(Wellpath!$L254)*MAX(1,SQRT(10/(Wellpath!K254-Wellpath!K253))))</f>
        <v>SING</v>
      </c>
      <c r="E254" s="20">
        <f>IF(D254="SING",0,Model!$W$36*((drdp!B254+drdp!K254)*XYM4E!$B254+(drdp!E254+drdp!N254)*XYM4E!$C254+(drdp!H254+drdp!Q254)*XYM4E!$D254))</f>
        <v>0</v>
      </c>
      <c r="F254" s="20">
        <f>IF(D254="SING",(Wellpath!K255-Wellpath!K253)/2*Model!$W$36,Model!$W$36*((drdp!C254+drdp!L254)*XYM4E!$B254+(drdp!F254+drdp!O254)*XYM4E!$C254+(drdp!I254+drdp!R254)*XYM4E!$D254))</f>
        <v>0</v>
      </c>
      <c r="G254" s="20">
        <f>IF(D254="SING",0,Model!$W$36*((drdp!D254+drdp!M254)*XYM4E!$B254+(drdp!G254+drdp!P254)*XYM4E!$C254+(drdp!J254+drdp!S254)*XYM4E!$D254))</f>
        <v>0</v>
      </c>
      <c r="H254" s="18">
        <f>IF(D254="SING",0,Model!$W$36*((drdp!B254)*XYM4E!$B254+(drdp!E254)*XYM4E!$C254+(drdp!H254)*XYM4E!$D254))</f>
        <v>0</v>
      </c>
      <c r="I254" s="18">
        <f>IF(D254="SING",(Wellpath!K254-Wellpath!K253)/2*Model!$W$36,Model!$W$36*((drdp!C254)*XYM4E!$B254+(drdp!F254)*XYM4E!$C254+(drdp!I254)*XYM4E!$D254))</f>
        <v>0</v>
      </c>
      <c r="J254" s="18">
        <f>IF(D254="SING",0,Model!$W$36*((drdp!D254)*XYM4E!$B254+(drdp!G254)*XYM4E!$C254+(drdp!J254)*XYM4E!$D254))</f>
        <v>0</v>
      </c>
      <c r="K254" s="21">
        <f t="shared" si="47"/>
        <v>1.5011812153540496</v>
      </c>
      <c r="L254" s="21">
        <f t="shared" si="48"/>
        <v>116.86149525126606</v>
      </c>
      <c r="M254" s="21">
        <f t="shared" si="49"/>
        <v>7.7528672678279618</v>
      </c>
      <c r="N254" s="21">
        <f t="shared" si="50"/>
        <v>-4.8372665712055625</v>
      </c>
      <c r="O254" s="21">
        <f t="shared" si="51"/>
        <v>-3.3928151098190487</v>
      </c>
      <c r="P254" s="21">
        <f t="shared" si="52"/>
        <v>10.753135884452714</v>
      </c>
      <c r="Q254" s="19">
        <f t="shared" si="53"/>
        <v>1.5011812153540496</v>
      </c>
      <c r="R254" s="19">
        <f t="shared" si="54"/>
        <v>116.86149525126606</v>
      </c>
      <c r="S254" s="19">
        <f t="shared" si="55"/>
        <v>7.7528672678279618</v>
      </c>
      <c r="T254" s="19">
        <f t="shared" si="56"/>
        <v>-4.8372665712055625</v>
      </c>
      <c r="U254" s="19">
        <f t="shared" si="57"/>
        <v>-3.3928151098190487</v>
      </c>
      <c r="V254" s="19">
        <f t="shared" si="58"/>
        <v>10.753135884452714</v>
      </c>
    </row>
    <row r="255" spans="1:22" x14ac:dyDescent="0.25">
      <c r="A255" s="26">
        <f>Wellpath!E255</f>
        <v>0</v>
      </c>
      <c r="B255" s="22">
        <v>0</v>
      </c>
      <c r="C255" s="22" t="e">
        <f>ABS(COS(Wellpath!$L255))*SIN(Wellpath!$M255)*MAX(1,SQRT(10/(Wellpath!K255-Wellpath!K254)))</f>
        <v>#DIV/0!</v>
      </c>
      <c r="D255" s="22" t="str">
        <f>IF(ABS(Wellpath!$L255)&lt;VerticalInc,"SING",ABS(COS(Wellpath!$L255))*COS(Wellpath!$M255)/SIN(Wellpath!$L255)*MAX(1,SQRT(10/(Wellpath!K255-Wellpath!K254))))</f>
        <v>SING</v>
      </c>
      <c r="E255" s="20">
        <f>IF(D255="SING",0,Model!$W$36*((drdp!B255+drdp!K255)*XYM4E!$B255+(drdp!E255+drdp!N255)*XYM4E!$C255+(drdp!H255+drdp!Q255)*XYM4E!$D255))</f>
        <v>0</v>
      </c>
      <c r="F255" s="20">
        <f>IF(D255="SING",(Wellpath!K256-Wellpath!K254)/2*Model!$W$36,Model!$W$36*((drdp!C255+drdp!L255)*XYM4E!$B255+(drdp!F255+drdp!O255)*XYM4E!$C255+(drdp!I255+drdp!R255)*XYM4E!$D255))</f>
        <v>0</v>
      </c>
      <c r="G255" s="20">
        <f>IF(D255="SING",0,Model!$W$36*((drdp!D255+drdp!M255)*XYM4E!$B255+(drdp!G255+drdp!P255)*XYM4E!$C255+(drdp!J255+drdp!S255)*XYM4E!$D255))</f>
        <v>0</v>
      </c>
      <c r="H255" s="18">
        <f>IF(D255="SING",0,Model!$W$36*((drdp!B255)*XYM4E!$B255+(drdp!E255)*XYM4E!$C255+(drdp!H255)*XYM4E!$D255))</f>
        <v>0</v>
      </c>
      <c r="I255" s="18">
        <f>IF(D255="SING",(Wellpath!K255-Wellpath!K254)/2*Model!$W$36,Model!$W$36*((drdp!C255)*XYM4E!$B255+(drdp!F255)*XYM4E!$C255+(drdp!I255)*XYM4E!$D255))</f>
        <v>0</v>
      </c>
      <c r="J255" s="18">
        <f>IF(D255="SING",0,Model!$W$36*((drdp!D255)*XYM4E!$B255+(drdp!G255)*XYM4E!$C255+(drdp!J255)*XYM4E!$D255))</f>
        <v>0</v>
      </c>
      <c r="K255" s="21">
        <f t="shared" si="47"/>
        <v>1.5011812153540496</v>
      </c>
      <c r="L255" s="21">
        <f t="shared" si="48"/>
        <v>116.86149525126606</v>
      </c>
      <c r="M255" s="21">
        <f t="shared" si="49"/>
        <v>7.7528672678279618</v>
      </c>
      <c r="N255" s="21">
        <f t="shared" si="50"/>
        <v>-4.8372665712055625</v>
      </c>
      <c r="O255" s="21">
        <f t="shared" si="51"/>
        <v>-3.3928151098190487</v>
      </c>
      <c r="P255" s="21">
        <f t="shared" si="52"/>
        <v>10.753135884452714</v>
      </c>
      <c r="Q255" s="19">
        <f t="shared" si="53"/>
        <v>1.5011812153540496</v>
      </c>
      <c r="R255" s="19">
        <f t="shared" si="54"/>
        <v>116.86149525126606</v>
      </c>
      <c r="S255" s="19">
        <f t="shared" si="55"/>
        <v>7.7528672678279618</v>
      </c>
      <c r="T255" s="19">
        <f t="shared" si="56"/>
        <v>-4.8372665712055625</v>
      </c>
      <c r="U255" s="19">
        <f t="shared" si="57"/>
        <v>-3.3928151098190487</v>
      </c>
      <c r="V255" s="19">
        <f t="shared" si="58"/>
        <v>10.753135884452714</v>
      </c>
    </row>
    <row r="256" spans="1:22" x14ac:dyDescent="0.25">
      <c r="A256" s="26">
        <f>Wellpath!E256</f>
        <v>0</v>
      </c>
      <c r="B256" s="22">
        <v>0</v>
      </c>
      <c r="C256" s="22" t="e">
        <f>ABS(COS(Wellpath!$L256))*SIN(Wellpath!$M256)*MAX(1,SQRT(10/(Wellpath!K256-Wellpath!K255)))</f>
        <v>#DIV/0!</v>
      </c>
      <c r="D256" s="22" t="str">
        <f>IF(ABS(Wellpath!$L256)&lt;VerticalInc,"SING",ABS(COS(Wellpath!$L256))*COS(Wellpath!$M256)/SIN(Wellpath!$L256)*MAX(1,SQRT(10/(Wellpath!K256-Wellpath!K255))))</f>
        <v>SING</v>
      </c>
      <c r="E256" s="20">
        <f>IF(D256="SING",0,Model!$W$36*((drdp!B256+drdp!K256)*XYM4E!$B256+(drdp!E256+drdp!N256)*XYM4E!$C256+(drdp!H256+drdp!Q256)*XYM4E!$D256))</f>
        <v>0</v>
      </c>
      <c r="F256" s="20">
        <f>IF(D256="SING",(Wellpath!K257-Wellpath!K255)/2*Model!$W$36,Model!$W$36*((drdp!C256+drdp!L256)*XYM4E!$B256+(drdp!F256+drdp!O256)*XYM4E!$C256+(drdp!I256+drdp!R256)*XYM4E!$D256))</f>
        <v>0</v>
      </c>
      <c r="G256" s="20">
        <f>IF(D256="SING",0,Model!$W$36*((drdp!D256+drdp!M256)*XYM4E!$B256+(drdp!G256+drdp!P256)*XYM4E!$C256+(drdp!J256+drdp!S256)*XYM4E!$D256))</f>
        <v>0</v>
      </c>
      <c r="H256" s="18">
        <f>IF(D256="SING",0,Model!$W$36*((drdp!B256)*XYM4E!$B256+(drdp!E256)*XYM4E!$C256+(drdp!H256)*XYM4E!$D256))</f>
        <v>0</v>
      </c>
      <c r="I256" s="18">
        <f>IF(D256="SING",(Wellpath!K256-Wellpath!K255)/2*Model!$W$36,Model!$W$36*((drdp!C256)*XYM4E!$B256+(drdp!F256)*XYM4E!$C256+(drdp!I256)*XYM4E!$D256))</f>
        <v>0</v>
      </c>
      <c r="J256" s="18">
        <f>IF(D256="SING",0,Model!$W$36*((drdp!D256)*XYM4E!$B256+(drdp!G256)*XYM4E!$C256+(drdp!J256)*XYM4E!$D256))</f>
        <v>0</v>
      </c>
      <c r="K256" s="21">
        <f t="shared" si="47"/>
        <v>1.5011812153540496</v>
      </c>
      <c r="L256" s="21">
        <f t="shared" si="48"/>
        <v>116.86149525126606</v>
      </c>
      <c r="M256" s="21">
        <f t="shared" si="49"/>
        <v>7.7528672678279618</v>
      </c>
      <c r="N256" s="21">
        <f t="shared" si="50"/>
        <v>-4.8372665712055625</v>
      </c>
      <c r="O256" s="21">
        <f t="shared" si="51"/>
        <v>-3.3928151098190487</v>
      </c>
      <c r="P256" s="21">
        <f t="shared" si="52"/>
        <v>10.753135884452714</v>
      </c>
      <c r="Q256" s="19">
        <f t="shared" si="53"/>
        <v>1.5011812153540496</v>
      </c>
      <c r="R256" s="19">
        <f t="shared" si="54"/>
        <v>116.86149525126606</v>
      </c>
      <c r="S256" s="19">
        <f t="shared" si="55"/>
        <v>7.7528672678279618</v>
      </c>
      <c r="T256" s="19">
        <f t="shared" si="56"/>
        <v>-4.8372665712055625</v>
      </c>
      <c r="U256" s="19">
        <f t="shared" si="57"/>
        <v>-3.3928151098190487</v>
      </c>
      <c r="V256" s="19">
        <f t="shared" si="58"/>
        <v>10.753135884452714</v>
      </c>
    </row>
    <row r="257" spans="1:22" x14ac:dyDescent="0.25">
      <c r="A257" s="26">
        <f>Wellpath!E257</f>
        <v>0</v>
      </c>
      <c r="B257" s="22">
        <v>0</v>
      </c>
      <c r="C257" s="22" t="e">
        <f>ABS(COS(Wellpath!$L257))*SIN(Wellpath!$M257)*MAX(1,SQRT(10/(Wellpath!K257-Wellpath!K256)))</f>
        <v>#DIV/0!</v>
      </c>
      <c r="D257" s="22" t="str">
        <f>IF(ABS(Wellpath!$L257)&lt;VerticalInc,"SING",ABS(COS(Wellpath!$L257))*COS(Wellpath!$M257)/SIN(Wellpath!$L257)*MAX(1,SQRT(10/(Wellpath!K257-Wellpath!K256))))</f>
        <v>SING</v>
      </c>
      <c r="E257" s="20">
        <f>IF(D257="SING",0,Model!$W$36*((drdp!B257+drdp!K257)*XYM4E!$B257+(drdp!E257+drdp!N257)*XYM4E!$C257+(drdp!H257+drdp!Q257)*XYM4E!$D257))</f>
        <v>0</v>
      </c>
      <c r="F257" s="20">
        <f>IF(D257="SING",(Wellpath!K258-Wellpath!K256)/2*Model!$W$36,Model!$W$36*((drdp!C257+drdp!L257)*XYM4E!$B257+(drdp!F257+drdp!O257)*XYM4E!$C257+(drdp!I257+drdp!R257)*XYM4E!$D257))</f>
        <v>0</v>
      </c>
      <c r="G257" s="20">
        <f>IF(D257="SING",0,Model!$W$36*((drdp!D257+drdp!M257)*XYM4E!$B257+(drdp!G257+drdp!P257)*XYM4E!$C257+(drdp!J257+drdp!S257)*XYM4E!$D257))</f>
        <v>0</v>
      </c>
      <c r="H257" s="18">
        <f>IF(D257="SING",0,Model!$W$36*((drdp!B257)*XYM4E!$B257+(drdp!E257)*XYM4E!$C257+(drdp!H257)*XYM4E!$D257))</f>
        <v>0</v>
      </c>
      <c r="I257" s="18">
        <f>IF(D257="SING",(Wellpath!K257-Wellpath!K256)/2*Model!$W$36,Model!$W$36*((drdp!C257)*XYM4E!$B257+(drdp!F257)*XYM4E!$C257+(drdp!I257)*XYM4E!$D257))</f>
        <v>0</v>
      </c>
      <c r="J257" s="18">
        <f>IF(D257="SING",0,Model!$W$36*((drdp!D257)*XYM4E!$B257+(drdp!G257)*XYM4E!$C257+(drdp!J257)*XYM4E!$D257))</f>
        <v>0</v>
      </c>
      <c r="K257" s="21">
        <f t="shared" si="47"/>
        <v>1.5011812153540496</v>
      </c>
      <c r="L257" s="21">
        <f t="shared" si="48"/>
        <v>116.86149525126606</v>
      </c>
      <c r="M257" s="21">
        <f t="shared" si="49"/>
        <v>7.7528672678279618</v>
      </c>
      <c r="N257" s="21">
        <f t="shared" si="50"/>
        <v>-4.8372665712055625</v>
      </c>
      <c r="O257" s="21">
        <f t="shared" si="51"/>
        <v>-3.3928151098190487</v>
      </c>
      <c r="P257" s="21">
        <f t="shared" si="52"/>
        <v>10.753135884452714</v>
      </c>
      <c r="Q257" s="19">
        <f t="shared" si="53"/>
        <v>1.5011812153540496</v>
      </c>
      <c r="R257" s="19">
        <f t="shared" si="54"/>
        <v>116.86149525126606</v>
      </c>
      <c r="S257" s="19">
        <f t="shared" si="55"/>
        <v>7.7528672678279618</v>
      </c>
      <c r="T257" s="19">
        <f t="shared" si="56"/>
        <v>-4.8372665712055625</v>
      </c>
      <c r="U257" s="19">
        <f t="shared" si="57"/>
        <v>-3.3928151098190487</v>
      </c>
      <c r="V257" s="19">
        <f t="shared" si="58"/>
        <v>10.753135884452714</v>
      </c>
    </row>
    <row r="258" spans="1:22" x14ac:dyDescent="0.25">
      <c r="A258" s="26">
        <f>Wellpath!E258</f>
        <v>0</v>
      </c>
      <c r="B258" s="22">
        <v>0</v>
      </c>
      <c r="C258" s="22" t="e">
        <f>ABS(COS(Wellpath!$L258))*SIN(Wellpath!$M258)*MAX(1,SQRT(10/(Wellpath!K258-Wellpath!K257)))</f>
        <v>#DIV/0!</v>
      </c>
      <c r="D258" s="22" t="str">
        <f>IF(ABS(Wellpath!$L258)&lt;VerticalInc,"SING",ABS(COS(Wellpath!$L258))*COS(Wellpath!$M258)/SIN(Wellpath!$L258)*MAX(1,SQRT(10/(Wellpath!K258-Wellpath!K257))))</f>
        <v>SING</v>
      </c>
      <c r="E258" s="20">
        <f>IF(D258="SING",0,Model!$W$36*((drdp!B258+drdp!K258)*XYM4E!$B258+(drdp!E258+drdp!N258)*XYM4E!$C258+(drdp!H258+drdp!Q258)*XYM4E!$D258))</f>
        <v>0</v>
      </c>
      <c r="F258" s="20">
        <f>IF(D258="SING",(Wellpath!K259-Wellpath!K257)/2*Model!$W$36,Model!$W$36*((drdp!C258+drdp!L258)*XYM4E!$B258+(drdp!F258+drdp!O258)*XYM4E!$C258+(drdp!I258+drdp!R258)*XYM4E!$D258))</f>
        <v>0</v>
      </c>
      <c r="G258" s="20">
        <f>IF(D258="SING",0,Model!$W$36*((drdp!D258+drdp!M258)*XYM4E!$B258+(drdp!G258+drdp!P258)*XYM4E!$C258+(drdp!J258+drdp!S258)*XYM4E!$D258))</f>
        <v>0</v>
      </c>
      <c r="H258" s="18">
        <f>IF(D258="SING",0,Model!$W$36*((drdp!B258)*XYM4E!$B258+(drdp!E258)*XYM4E!$C258+(drdp!H258)*XYM4E!$D258))</f>
        <v>0</v>
      </c>
      <c r="I258" s="18">
        <f>IF(D258="SING",(Wellpath!K258-Wellpath!K257)/2*Model!$W$36,Model!$W$36*((drdp!C258)*XYM4E!$B258+(drdp!F258)*XYM4E!$C258+(drdp!I258)*XYM4E!$D258))</f>
        <v>0</v>
      </c>
      <c r="J258" s="18">
        <f>IF(D258="SING",0,Model!$W$36*((drdp!D258)*XYM4E!$B258+(drdp!G258)*XYM4E!$C258+(drdp!J258)*XYM4E!$D258))</f>
        <v>0</v>
      </c>
      <c r="K258" s="21">
        <f t="shared" si="47"/>
        <v>1.5011812153540496</v>
      </c>
      <c r="L258" s="21">
        <f t="shared" si="48"/>
        <v>116.86149525126606</v>
      </c>
      <c r="M258" s="21">
        <f t="shared" si="49"/>
        <v>7.7528672678279618</v>
      </c>
      <c r="N258" s="21">
        <f t="shared" si="50"/>
        <v>-4.8372665712055625</v>
      </c>
      <c r="O258" s="21">
        <f t="shared" si="51"/>
        <v>-3.3928151098190487</v>
      </c>
      <c r="P258" s="21">
        <f t="shared" si="52"/>
        <v>10.753135884452714</v>
      </c>
      <c r="Q258" s="19">
        <f t="shared" si="53"/>
        <v>1.5011812153540496</v>
      </c>
      <c r="R258" s="19">
        <f t="shared" si="54"/>
        <v>116.86149525126606</v>
      </c>
      <c r="S258" s="19">
        <f t="shared" si="55"/>
        <v>7.7528672678279618</v>
      </c>
      <c r="T258" s="19">
        <f t="shared" si="56"/>
        <v>-4.8372665712055625</v>
      </c>
      <c r="U258" s="19">
        <f t="shared" si="57"/>
        <v>-3.3928151098190487</v>
      </c>
      <c r="V258" s="19">
        <f t="shared" si="58"/>
        <v>10.753135884452714</v>
      </c>
    </row>
    <row r="259" spans="1:22" x14ac:dyDescent="0.25">
      <c r="A259" s="26">
        <f>Wellpath!E259</f>
        <v>0</v>
      </c>
      <c r="B259" s="22">
        <v>0</v>
      </c>
      <c r="C259" s="22" t="e">
        <f>ABS(COS(Wellpath!$L259))*SIN(Wellpath!$M259)*MAX(1,SQRT(10/(Wellpath!K259-Wellpath!K258)))</f>
        <v>#DIV/0!</v>
      </c>
      <c r="D259" s="22" t="str">
        <f>IF(ABS(Wellpath!$L259)&lt;VerticalInc,"SING",ABS(COS(Wellpath!$L259))*COS(Wellpath!$M259)/SIN(Wellpath!$L259)*MAX(1,SQRT(10/(Wellpath!K259-Wellpath!K258))))</f>
        <v>SING</v>
      </c>
      <c r="E259" s="20">
        <f>IF(D259="SING",0,Model!$W$36*((drdp!B259+drdp!K259)*XYM4E!$B259+(drdp!E259+drdp!N259)*XYM4E!$C259+(drdp!H259+drdp!Q259)*XYM4E!$D259))</f>
        <v>0</v>
      </c>
      <c r="F259" s="20">
        <f>IF(D259="SING",(Wellpath!K260-Wellpath!K258)/2*Model!$W$36,Model!$W$36*((drdp!C259+drdp!L259)*XYM4E!$B259+(drdp!F259+drdp!O259)*XYM4E!$C259+(drdp!I259+drdp!R259)*XYM4E!$D259))</f>
        <v>0</v>
      </c>
      <c r="G259" s="20">
        <f>IF(D259="SING",0,Model!$W$36*((drdp!D259+drdp!M259)*XYM4E!$B259+(drdp!G259+drdp!P259)*XYM4E!$C259+(drdp!J259+drdp!S259)*XYM4E!$D259))</f>
        <v>0</v>
      </c>
      <c r="H259" s="18">
        <f>IF(D259="SING",0,Model!$W$36*((drdp!B259)*XYM4E!$B259+(drdp!E259)*XYM4E!$C259+(drdp!H259)*XYM4E!$D259))</f>
        <v>0</v>
      </c>
      <c r="I259" s="18">
        <f>IF(D259="SING",(Wellpath!K259-Wellpath!K258)/2*Model!$W$36,Model!$W$36*((drdp!C259)*XYM4E!$B259+(drdp!F259)*XYM4E!$C259+(drdp!I259)*XYM4E!$D259))</f>
        <v>0</v>
      </c>
      <c r="J259" s="18">
        <f>IF(D259="SING",0,Model!$W$36*((drdp!D259)*XYM4E!$B259+(drdp!G259)*XYM4E!$C259+(drdp!J259)*XYM4E!$D259))</f>
        <v>0</v>
      </c>
      <c r="K259" s="21">
        <f t="shared" si="47"/>
        <v>1.5011812153540496</v>
      </c>
      <c r="L259" s="21">
        <f t="shared" si="48"/>
        <v>116.86149525126606</v>
      </c>
      <c r="M259" s="21">
        <f t="shared" si="49"/>
        <v>7.7528672678279618</v>
      </c>
      <c r="N259" s="21">
        <f t="shared" si="50"/>
        <v>-4.8372665712055625</v>
      </c>
      <c r="O259" s="21">
        <f t="shared" si="51"/>
        <v>-3.3928151098190487</v>
      </c>
      <c r="P259" s="21">
        <f t="shared" si="52"/>
        <v>10.753135884452714</v>
      </c>
      <c r="Q259" s="19">
        <f t="shared" si="53"/>
        <v>1.5011812153540496</v>
      </c>
      <c r="R259" s="19">
        <f t="shared" si="54"/>
        <v>116.86149525126606</v>
      </c>
      <c r="S259" s="19">
        <f t="shared" si="55"/>
        <v>7.7528672678279618</v>
      </c>
      <c r="T259" s="19">
        <f t="shared" si="56"/>
        <v>-4.8372665712055625</v>
      </c>
      <c r="U259" s="19">
        <f t="shared" si="57"/>
        <v>-3.3928151098190487</v>
      </c>
      <c r="V259" s="19">
        <f t="shared" si="58"/>
        <v>10.753135884452714</v>
      </c>
    </row>
    <row r="260" spans="1:22" x14ac:dyDescent="0.25">
      <c r="A260" s="26">
        <f>Wellpath!E260</f>
        <v>0</v>
      </c>
      <c r="B260" s="22">
        <v>0</v>
      </c>
      <c r="C260" s="22" t="e">
        <f>ABS(COS(Wellpath!$L260))*SIN(Wellpath!$M260)*MAX(1,SQRT(10/(Wellpath!K260-Wellpath!K259)))</f>
        <v>#DIV/0!</v>
      </c>
      <c r="D260" s="22" t="str">
        <f>IF(ABS(Wellpath!$L260)&lt;VerticalInc,"SING",ABS(COS(Wellpath!$L260))*COS(Wellpath!$M260)/SIN(Wellpath!$L260)*MAX(1,SQRT(10/(Wellpath!K260-Wellpath!K259))))</f>
        <v>SING</v>
      </c>
      <c r="E260" s="20">
        <f>IF(D260="SING",0,Model!$W$36*((drdp!B260+drdp!K260)*XYM4E!$B260+(drdp!E260+drdp!N260)*XYM4E!$C260+(drdp!H260+drdp!Q260)*XYM4E!$D260))</f>
        <v>0</v>
      </c>
      <c r="F260" s="20">
        <f>IF(D260="SING",(Wellpath!K261-Wellpath!K259)/2*Model!$W$36,Model!$W$36*((drdp!C260+drdp!L260)*XYM4E!$B260+(drdp!F260+drdp!O260)*XYM4E!$C260+(drdp!I260+drdp!R260)*XYM4E!$D260))</f>
        <v>0</v>
      </c>
      <c r="G260" s="20">
        <f>IF(D260="SING",0,Model!$W$36*((drdp!D260+drdp!M260)*XYM4E!$B260+(drdp!G260+drdp!P260)*XYM4E!$C260+(drdp!J260+drdp!S260)*XYM4E!$D260))</f>
        <v>0</v>
      </c>
      <c r="H260" s="18">
        <f>IF(D260="SING",0,Model!$W$36*((drdp!B260)*XYM4E!$B260+(drdp!E260)*XYM4E!$C260+(drdp!H260)*XYM4E!$D260))</f>
        <v>0</v>
      </c>
      <c r="I260" s="18">
        <f>IF(D260="SING",(Wellpath!K260-Wellpath!K259)/2*Model!$W$36,Model!$W$36*((drdp!C260)*XYM4E!$B260+(drdp!F260)*XYM4E!$C260+(drdp!I260)*XYM4E!$D260))</f>
        <v>0</v>
      </c>
      <c r="J260" s="18">
        <f>IF(D260="SING",0,Model!$W$36*((drdp!D260)*XYM4E!$B260+(drdp!G260)*XYM4E!$C260+(drdp!J260)*XYM4E!$D260))</f>
        <v>0</v>
      </c>
      <c r="K260" s="21">
        <f t="shared" si="47"/>
        <v>1.5011812153540496</v>
      </c>
      <c r="L260" s="21">
        <f t="shared" si="48"/>
        <v>116.86149525126606</v>
      </c>
      <c r="M260" s="21">
        <f t="shared" si="49"/>
        <v>7.7528672678279618</v>
      </c>
      <c r="N260" s="21">
        <f t="shared" si="50"/>
        <v>-4.8372665712055625</v>
      </c>
      <c r="O260" s="21">
        <f t="shared" si="51"/>
        <v>-3.3928151098190487</v>
      </c>
      <c r="P260" s="21">
        <f t="shared" si="52"/>
        <v>10.753135884452714</v>
      </c>
      <c r="Q260" s="19">
        <f t="shared" si="53"/>
        <v>1.5011812153540496</v>
      </c>
      <c r="R260" s="19">
        <f t="shared" si="54"/>
        <v>116.86149525126606</v>
      </c>
      <c r="S260" s="19">
        <f t="shared" si="55"/>
        <v>7.7528672678279618</v>
      </c>
      <c r="T260" s="19">
        <f t="shared" si="56"/>
        <v>-4.8372665712055625</v>
      </c>
      <c r="U260" s="19">
        <f t="shared" si="57"/>
        <v>-3.3928151098190487</v>
      </c>
      <c r="V260" s="19">
        <f t="shared" si="58"/>
        <v>10.753135884452714</v>
      </c>
    </row>
    <row r="261" spans="1:22" x14ac:dyDescent="0.25">
      <c r="A261" s="26">
        <f>Wellpath!E261</f>
        <v>0</v>
      </c>
      <c r="B261" s="22">
        <v>0</v>
      </c>
      <c r="C261" s="22" t="e">
        <f>ABS(COS(Wellpath!$L261))*SIN(Wellpath!$M261)*MAX(1,SQRT(10/(Wellpath!K261-Wellpath!K260)))</f>
        <v>#DIV/0!</v>
      </c>
      <c r="D261" s="22" t="str">
        <f>IF(ABS(Wellpath!$L261)&lt;VerticalInc,"SING",ABS(COS(Wellpath!$L261))*COS(Wellpath!$M261)/SIN(Wellpath!$L261)*MAX(1,SQRT(10/(Wellpath!K261-Wellpath!K260))))</f>
        <v>SING</v>
      </c>
      <c r="E261" s="20">
        <f>IF(D261="SING",0,Model!$W$36*((drdp!B261+drdp!K261)*XYM4E!$B261+(drdp!E261+drdp!N261)*XYM4E!$C261+(drdp!H261+drdp!Q261)*XYM4E!$D261))</f>
        <v>0</v>
      </c>
      <c r="F261" s="20">
        <f>IF(D261="SING",(Wellpath!K262-Wellpath!K260)/2*Model!$W$36,Model!$W$36*((drdp!C261+drdp!L261)*XYM4E!$B261+(drdp!F261+drdp!O261)*XYM4E!$C261+(drdp!I261+drdp!R261)*XYM4E!$D261))</f>
        <v>0</v>
      </c>
      <c r="G261" s="20">
        <f>IF(D261="SING",0,Model!$W$36*((drdp!D261+drdp!M261)*XYM4E!$B261+(drdp!G261+drdp!P261)*XYM4E!$C261+(drdp!J261+drdp!S261)*XYM4E!$D261))</f>
        <v>0</v>
      </c>
      <c r="H261" s="18">
        <f>IF(D261="SING",0,Model!$W$36*((drdp!B261)*XYM4E!$B261+(drdp!E261)*XYM4E!$C261+(drdp!H261)*XYM4E!$D261))</f>
        <v>0</v>
      </c>
      <c r="I261" s="18">
        <f>IF(D261="SING",(Wellpath!K261-Wellpath!K260)/2*Model!$W$36,Model!$W$36*((drdp!C261)*XYM4E!$B261+(drdp!F261)*XYM4E!$C261+(drdp!I261)*XYM4E!$D261))</f>
        <v>0</v>
      </c>
      <c r="J261" s="18">
        <f>IF(D261="SING",0,Model!$W$36*((drdp!D261)*XYM4E!$B261+(drdp!G261)*XYM4E!$C261+(drdp!J261)*XYM4E!$D261))</f>
        <v>0</v>
      </c>
      <c r="K261" s="21">
        <f t="shared" si="47"/>
        <v>1.5011812153540496</v>
      </c>
      <c r="L261" s="21">
        <f t="shared" si="48"/>
        <v>116.86149525126606</v>
      </c>
      <c r="M261" s="21">
        <f t="shared" si="49"/>
        <v>7.7528672678279618</v>
      </c>
      <c r="N261" s="21">
        <f t="shared" si="50"/>
        <v>-4.8372665712055625</v>
      </c>
      <c r="O261" s="21">
        <f t="shared" si="51"/>
        <v>-3.3928151098190487</v>
      </c>
      <c r="P261" s="21">
        <f t="shared" si="52"/>
        <v>10.753135884452714</v>
      </c>
      <c r="Q261" s="19">
        <f t="shared" si="53"/>
        <v>1.5011812153540496</v>
      </c>
      <c r="R261" s="19">
        <f t="shared" si="54"/>
        <v>116.86149525126606</v>
      </c>
      <c r="S261" s="19">
        <f t="shared" si="55"/>
        <v>7.7528672678279618</v>
      </c>
      <c r="T261" s="19">
        <f t="shared" si="56"/>
        <v>-4.8372665712055625</v>
      </c>
      <c r="U261" s="19">
        <f t="shared" si="57"/>
        <v>-3.3928151098190487</v>
      </c>
      <c r="V261" s="19">
        <f t="shared" si="58"/>
        <v>10.753135884452714</v>
      </c>
    </row>
    <row r="262" spans="1:22" x14ac:dyDescent="0.25">
      <c r="A262" s="26">
        <f>Wellpath!E262</f>
        <v>0</v>
      </c>
      <c r="B262" s="22">
        <v>0</v>
      </c>
      <c r="C262" s="22" t="e">
        <f>ABS(COS(Wellpath!$L262))*SIN(Wellpath!$M262)*MAX(1,SQRT(10/(Wellpath!K262-Wellpath!K261)))</f>
        <v>#DIV/0!</v>
      </c>
      <c r="D262" s="22" t="str">
        <f>IF(ABS(Wellpath!$L262)&lt;VerticalInc,"SING",ABS(COS(Wellpath!$L262))*COS(Wellpath!$M262)/SIN(Wellpath!$L262)*MAX(1,SQRT(10/(Wellpath!K262-Wellpath!K261))))</f>
        <v>SING</v>
      </c>
      <c r="E262" s="20">
        <f>IF(D262="SING",0,Model!$W$36*((drdp!B262+drdp!K262)*XYM4E!$B262+(drdp!E262+drdp!N262)*XYM4E!$C262+(drdp!H262+drdp!Q262)*XYM4E!$D262))</f>
        <v>0</v>
      </c>
      <c r="F262" s="20">
        <f>IF(D262="SING",(Wellpath!K263-Wellpath!K261)/2*Model!$W$36,Model!$W$36*((drdp!C262+drdp!L262)*XYM4E!$B262+(drdp!F262+drdp!O262)*XYM4E!$C262+(drdp!I262+drdp!R262)*XYM4E!$D262))</f>
        <v>0</v>
      </c>
      <c r="G262" s="20">
        <f>IF(D262="SING",0,Model!$W$36*((drdp!D262+drdp!M262)*XYM4E!$B262+(drdp!G262+drdp!P262)*XYM4E!$C262+(drdp!J262+drdp!S262)*XYM4E!$D262))</f>
        <v>0</v>
      </c>
      <c r="H262" s="18">
        <f>IF(D262="SING",0,Model!$W$36*((drdp!B262)*XYM4E!$B262+(drdp!E262)*XYM4E!$C262+(drdp!H262)*XYM4E!$D262))</f>
        <v>0</v>
      </c>
      <c r="I262" s="18">
        <f>IF(D262="SING",(Wellpath!K262-Wellpath!K261)/2*Model!$W$36,Model!$W$36*((drdp!C262)*XYM4E!$B262+(drdp!F262)*XYM4E!$C262+(drdp!I262)*XYM4E!$D262))</f>
        <v>0</v>
      </c>
      <c r="J262" s="18">
        <f>IF(D262="SING",0,Model!$W$36*((drdp!D262)*XYM4E!$B262+(drdp!G262)*XYM4E!$C262+(drdp!J262)*XYM4E!$D262))</f>
        <v>0</v>
      </c>
      <c r="K262" s="21">
        <f t="shared" si="47"/>
        <v>1.5011812153540496</v>
      </c>
      <c r="L262" s="21">
        <f t="shared" si="48"/>
        <v>116.86149525126606</v>
      </c>
      <c r="M262" s="21">
        <f t="shared" si="49"/>
        <v>7.7528672678279618</v>
      </c>
      <c r="N262" s="21">
        <f t="shared" si="50"/>
        <v>-4.8372665712055625</v>
      </c>
      <c r="O262" s="21">
        <f t="shared" si="51"/>
        <v>-3.3928151098190487</v>
      </c>
      <c r="P262" s="21">
        <f t="shared" si="52"/>
        <v>10.753135884452714</v>
      </c>
      <c r="Q262" s="19">
        <f t="shared" si="53"/>
        <v>1.5011812153540496</v>
      </c>
      <c r="R262" s="19">
        <f t="shared" si="54"/>
        <v>116.86149525126606</v>
      </c>
      <c r="S262" s="19">
        <f t="shared" si="55"/>
        <v>7.7528672678279618</v>
      </c>
      <c r="T262" s="19">
        <f t="shared" si="56"/>
        <v>-4.8372665712055625</v>
      </c>
      <c r="U262" s="19">
        <f t="shared" si="57"/>
        <v>-3.3928151098190487</v>
      </c>
      <c r="V262" s="19">
        <f t="shared" si="58"/>
        <v>10.753135884452714</v>
      </c>
    </row>
    <row r="263" spans="1:22" x14ac:dyDescent="0.25">
      <c r="A263" s="26">
        <f>Wellpath!E263</f>
        <v>0</v>
      </c>
      <c r="B263" s="22">
        <v>0</v>
      </c>
      <c r="C263" s="22" t="e">
        <f>ABS(COS(Wellpath!$L263))*SIN(Wellpath!$M263)*MAX(1,SQRT(10/(Wellpath!K263-Wellpath!K262)))</f>
        <v>#DIV/0!</v>
      </c>
      <c r="D263" s="22" t="str">
        <f>IF(ABS(Wellpath!$L263)&lt;VerticalInc,"SING",ABS(COS(Wellpath!$L263))*COS(Wellpath!$M263)/SIN(Wellpath!$L263)*MAX(1,SQRT(10/(Wellpath!K263-Wellpath!K262))))</f>
        <v>SING</v>
      </c>
      <c r="E263" s="20">
        <f>IF(D263="SING",0,Model!$W$36*((drdp!B263+drdp!K263)*XYM4E!$B263+(drdp!E263+drdp!N263)*XYM4E!$C263+(drdp!H263+drdp!Q263)*XYM4E!$D263))</f>
        <v>0</v>
      </c>
      <c r="F263" s="20">
        <f>IF(D263="SING",(Wellpath!K264-Wellpath!K262)/2*Model!$W$36,Model!$W$36*((drdp!C263+drdp!L263)*XYM4E!$B263+(drdp!F263+drdp!O263)*XYM4E!$C263+(drdp!I263+drdp!R263)*XYM4E!$D263))</f>
        <v>0</v>
      </c>
      <c r="G263" s="20">
        <f>IF(D263="SING",0,Model!$W$36*((drdp!D263+drdp!M263)*XYM4E!$B263+(drdp!G263+drdp!P263)*XYM4E!$C263+(drdp!J263+drdp!S263)*XYM4E!$D263))</f>
        <v>0</v>
      </c>
      <c r="H263" s="18">
        <f>IF(D263="SING",0,Model!$W$36*((drdp!B263)*XYM4E!$B263+(drdp!E263)*XYM4E!$C263+(drdp!H263)*XYM4E!$D263))</f>
        <v>0</v>
      </c>
      <c r="I263" s="18">
        <f>IF(D263="SING",(Wellpath!K263-Wellpath!K262)/2*Model!$W$36,Model!$W$36*((drdp!C263)*XYM4E!$B263+(drdp!F263)*XYM4E!$C263+(drdp!I263)*XYM4E!$D263))</f>
        <v>0</v>
      </c>
      <c r="J263" s="18">
        <f>IF(D263="SING",0,Model!$W$36*((drdp!D263)*XYM4E!$B263+(drdp!G263)*XYM4E!$C263+(drdp!J263)*XYM4E!$D263))</f>
        <v>0</v>
      </c>
      <c r="K263" s="21">
        <f t="shared" ref="K263:K271" si="59">K262+E263^2</f>
        <v>1.5011812153540496</v>
      </c>
      <c r="L263" s="21">
        <f t="shared" ref="L263:L271" si="60">L262+F263^2</f>
        <v>116.86149525126606</v>
      </c>
      <c r="M263" s="21">
        <f t="shared" ref="M263:M271" si="61">M262+G263^2</f>
        <v>7.7528672678279618</v>
      </c>
      <c r="N263" s="21">
        <f t="shared" ref="N263:N271" si="62">N262+E263*F263</f>
        <v>-4.8372665712055625</v>
      </c>
      <c r="O263" s="21">
        <f t="shared" ref="O263:O271" si="63">O262+E263*G263</f>
        <v>-3.3928151098190487</v>
      </c>
      <c r="P263" s="21">
        <f t="shared" ref="P263:P271" si="64">P262+F263*G263</f>
        <v>10.753135884452714</v>
      </c>
      <c r="Q263" s="19">
        <f t="shared" ref="Q263:Q271" si="65">K262+H263^2</f>
        <v>1.5011812153540496</v>
      </c>
      <c r="R263" s="19">
        <f t="shared" ref="R263:R271" si="66">L262+I263^2</f>
        <v>116.86149525126606</v>
      </c>
      <c r="S263" s="19">
        <f t="shared" ref="S263:S271" si="67">M262+J263^2</f>
        <v>7.7528672678279618</v>
      </c>
      <c r="T263" s="19">
        <f t="shared" ref="T263:T271" si="68">N262+H263*I263</f>
        <v>-4.8372665712055625</v>
      </c>
      <c r="U263" s="19">
        <f t="shared" ref="U263:U271" si="69">O262+H263*J263</f>
        <v>-3.3928151098190487</v>
      </c>
      <c r="V263" s="19">
        <f t="shared" ref="V263:V271" si="70">P262+I263*J263</f>
        <v>10.753135884452714</v>
      </c>
    </row>
    <row r="264" spans="1:22" x14ac:dyDescent="0.25">
      <c r="A264" s="26">
        <f>Wellpath!E264</f>
        <v>0</v>
      </c>
      <c r="B264" s="22">
        <v>0</v>
      </c>
      <c r="C264" s="22" t="e">
        <f>ABS(COS(Wellpath!$L264))*SIN(Wellpath!$M264)*MAX(1,SQRT(10/(Wellpath!K264-Wellpath!K263)))</f>
        <v>#DIV/0!</v>
      </c>
      <c r="D264" s="22" t="str">
        <f>IF(ABS(Wellpath!$L264)&lt;VerticalInc,"SING",ABS(COS(Wellpath!$L264))*COS(Wellpath!$M264)/SIN(Wellpath!$L264)*MAX(1,SQRT(10/(Wellpath!K264-Wellpath!K263))))</f>
        <v>SING</v>
      </c>
      <c r="E264" s="20">
        <f>IF(D264="SING",0,Model!$W$36*((drdp!B264+drdp!K264)*XYM4E!$B264+(drdp!E264+drdp!N264)*XYM4E!$C264+(drdp!H264+drdp!Q264)*XYM4E!$D264))</f>
        <v>0</v>
      </c>
      <c r="F264" s="20">
        <f>IF(D264="SING",(Wellpath!K265-Wellpath!K263)/2*Model!$W$36,Model!$W$36*((drdp!C264+drdp!L264)*XYM4E!$B264+(drdp!F264+drdp!O264)*XYM4E!$C264+(drdp!I264+drdp!R264)*XYM4E!$D264))</f>
        <v>0</v>
      </c>
      <c r="G264" s="20">
        <f>IF(D264="SING",0,Model!$W$36*((drdp!D264+drdp!M264)*XYM4E!$B264+(drdp!G264+drdp!P264)*XYM4E!$C264+(drdp!J264+drdp!S264)*XYM4E!$D264))</f>
        <v>0</v>
      </c>
      <c r="H264" s="18">
        <f>IF(D264="SING",0,Model!$W$36*((drdp!B264)*XYM4E!$B264+(drdp!E264)*XYM4E!$C264+(drdp!H264)*XYM4E!$D264))</f>
        <v>0</v>
      </c>
      <c r="I264" s="18">
        <f>IF(D264="SING",(Wellpath!K264-Wellpath!K263)/2*Model!$W$36,Model!$W$36*((drdp!C264)*XYM4E!$B264+(drdp!F264)*XYM4E!$C264+(drdp!I264)*XYM4E!$D264))</f>
        <v>0</v>
      </c>
      <c r="J264" s="18">
        <f>IF(D264="SING",0,Model!$W$36*((drdp!D264)*XYM4E!$B264+(drdp!G264)*XYM4E!$C264+(drdp!J264)*XYM4E!$D264))</f>
        <v>0</v>
      </c>
      <c r="K264" s="21">
        <f t="shared" si="59"/>
        <v>1.5011812153540496</v>
      </c>
      <c r="L264" s="21">
        <f t="shared" si="60"/>
        <v>116.86149525126606</v>
      </c>
      <c r="M264" s="21">
        <f t="shared" si="61"/>
        <v>7.7528672678279618</v>
      </c>
      <c r="N264" s="21">
        <f t="shared" si="62"/>
        <v>-4.8372665712055625</v>
      </c>
      <c r="O264" s="21">
        <f t="shared" si="63"/>
        <v>-3.3928151098190487</v>
      </c>
      <c r="P264" s="21">
        <f t="shared" si="64"/>
        <v>10.753135884452714</v>
      </c>
      <c r="Q264" s="19">
        <f t="shared" si="65"/>
        <v>1.5011812153540496</v>
      </c>
      <c r="R264" s="19">
        <f t="shared" si="66"/>
        <v>116.86149525126606</v>
      </c>
      <c r="S264" s="19">
        <f t="shared" si="67"/>
        <v>7.7528672678279618</v>
      </c>
      <c r="T264" s="19">
        <f t="shared" si="68"/>
        <v>-4.8372665712055625</v>
      </c>
      <c r="U264" s="19">
        <f t="shared" si="69"/>
        <v>-3.3928151098190487</v>
      </c>
      <c r="V264" s="19">
        <f t="shared" si="70"/>
        <v>10.753135884452714</v>
      </c>
    </row>
    <row r="265" spans="1:22" x14ac:dyDescent="0.25">
      <c r="A265" s="26">
        <f>Wellpath!E265</f>
        <v>0</v>
      </c>
      <c r="B265" s="22">
        <v>0</v>
      </c>
      <c r="C265" s="22" t="e">
        <f>ABS(COS(Wellpath!$L265))*SIN(Wellpath!$M265)*MAX(1,SQRT(10/(Wellpath!K265-Wellpath!K264)))</f>
        <v>#DIV/0!</v>
      </c>
      <c r="D265" s="22" t="str">
        <f>IF(ABS(Wellpath!$L265)&lt;VerticalInc,"SING",ABS(COS(Wellpath!$L265))*COS(Wellpath!$M265)/SIN(Wellpath!$L265)*MAX(1,SQRT(10/(Wellpath!K265-Wellpath!K264))))</f>
        <v>SING</v>
      </c>
      <c r="E265" s="20">
        <f>IF(D265="SING",0,Model!$W$36*((drdp!B265+drdp!K265)*XYM4E!$B265+(drdp!E265+drdp!N265)*XYM4E!$C265+(drdp!H265+drdp!Q265)*XYM4E!$D265))</f>
        <v>0</v>
      </c>
      <c r="F265" s="20">
        <f>IF(D265="SING",(Wellpath!K266-Wellpath!K264)/2*Model!$W$36,Model!$W$36*((drdp!C265+drdp!L265)*XYM4E!$B265+(drdp!F265+drdp!O265)*XYM4E!$C265+(drdp!I265+drdp!R265)*XYM4E!$D265))</f>
        <v>0</v>
      </c>
      <c r="G265" s="20">
        <f>IF(D265="SING",0,Model!$W$36*((drdp!D265+drdp!M265)*XYM4E!$B265+(drdp!G265+drdp!P265)*XYM4E!$C265+(drdp!J265+drdp!S265)*XYM4E!$D265))</f>
        <v>0</v>
      </c>
      <c r="H265" s="18">
        <f>IF(D265="SING",0,Model!$W$36*((drdp!B265)*XYM4E!$B265+(drdp!E265)*XYM4E!$C265+(drdp!H265)*XYM4E!$D265))</f>
        <v>0</v>
      </c>
      <c r="I265" s="18">
        <f>IF(D265="SING",(Wellpath!K265-Wellpath!K264)/2*Model!$W$36,Model!$W$36*((drdp!C265)*XYM4E!$B265+(drdp!F265)*XYM4E!$C265+(drdp!I265)*XYM4E!$D265))</f>
        <v>0</v>
      </c>
      <c r="J265" s="18">
        <f>IF(D265="SING",0,Model!$W$36*((drdp!D265)*XYM4E!$B265+(drdp!G265)*XYM4E!$C265+(drdp!J265)*XYM4E!$D265))</f>
        <v>0</v>
      </c>
      <c r="K265" s="21">
        <f t="shared" si="59"/>
        <v>1.5011812153540496</v>
      </c>
      <c r="L265" s="21">
        <f t="shared" si="60"/>
        <v>116.86149525126606</v>
      </c>
      <c r="M265" s="21">
        <f t="shared" si="61"/>
        <v>7.7528672678279618</v>
      </c>
      <c r="N265" s="21">
        <f t="shared" si="62"/>
        <v>-4.8372665712055625</v>
      </c>
      <c r="O265" s="21">
        <f t="shared" si="63"/>
        <v>-3.3928151098190487</v>
      </c>
      <c r="P265" s="21">
        <f t="shared" si="64"/>
        <v>10.753135884452714</v>
      </c>
      <c r="Q265" s="19">
        <f t="shared" si="65"/>
        <v>1.5011812153540496</v>
      </c>
      <c r="R265" s="19">
        <f t="shared" si="66"/>
        <v>116.86149525126606</v>
      </c>
      <c r="S265" s="19">
        <f t="shared" si="67"/>
        <v>7.7528672678279618</v>
      </c>
      <c r="T265" s="19">
        <f t="shared" si="68"/>
        <v>-4.8372665712055625</v>
      </c>
      <c r="U265" s="19">
        <f t="shared" si="69"/>
        <v>-3.3928151098190487</v>
      </c>
      <c r="V265" s="19">
        <f t="shared" si="70"/>
        <v>10.753135884452714</v>
      </c>
    </row>
    <row r="266" spans="1:22" x14ac:dyDescent="0.25">
      <c r="A266" s="26">
        <f>Wellpath!E266</f>
        <v>0</v>
      </c>
      <c r="B266" s="22">
        <v>0</v>
      </c>
      <c r="C266" s="22" t="e">
        <f>ABS(COS(Wellpath!$L266))*SIN(Wellpath!$M266)*MAX(1,SQRT(10/(Wellpath!K266-Wellpath!K265)))</f>
        <v>#DIV/0!</v>
      </c>
      <c r="D266" s="22" t="str">
        <f>IF(ABS(Wellpath!$L266)&lt;VerticalInc,"SING",ABS(COS(Wellpath!$L266))*COS(Wellpath!$M266)/SIN(Wellpath!$L266)*MAX(1,SQRT(10/(Wellpath!K266-Wellpath!K265))))</f>
        <v>SING</v>
      </c>
      <c r="E266" s="20">
        <f>IF(D266="SING",0,Model!$W$36*((drdp!B266+drdp!K266)*XYM4E!$B266+(drdp!E266+drdp!N266)*XYM4E!$C266+(drdp!H266+drdp!Q266)*XYM4E!$D266))</f>
        <v>0</v>
      </c>
      <c r="F266" s="20">
        <f>IF(D266="SING",(Wellpath!K267-Wellpath!K265)/2*Model!$W$36,Model!$W$36*((drdp!C266+drdp!L266)*XYM4E!$B266+(drdp!F266+drdp!O266)*XYM4E!$C266+(drdp!I266+drdp!R266)*XYM4E!$D266))</f>
        <v>0</v>
      </c>
      <c r="G266" s="20">
        <f>IF(D266="SING",0,Model!$W$36*((drdp!D266+drdp!M266)*XYM4E!$B266+(drdp!G266+drdp!P266)*XYM4E!$C266+(drdp!J266+drdp!S266)*XYM4E!$D266))</f>
        <v>0</v>
      </c>
      <c r="H266" s="18">
        <f>IF(D266="SING",0,Model!$W$36*((drdp!B266)*XYM4E!$B266+(drdp!E266)*XYM4E!$C266+(drdp!H266)*XYM4E!$D266))</f>
        <v>0</v>
      </c>
      <c r="I266" s="18">
        <f>IF(D266="SING",(Wellpath!K266-Wellpath!K265)/2*Model!$W$36,Model!$W$36*((drdp!C266)*XYM4E!$B266+(drdp!F266)*XYM4E!$C266+(drdp!I266)*XYM4E!$D266))</f>
        <v>0</v>
      </c>
      <c r="J266" s="18">
        <f>IF(D266="SING",0,Model!$W$36*((drdp!D266)*XYM4E!$B266+(drdp!G266)*XYM4E!$C266+(drdp!J266)*XYM4E!$D266))</f>
        <v>0</v>
      </c>
      <c r="K266" s="21">
        <f t="shared" si="59"/>
        <v>1.5011812153540496</v>
      </c>
      <c r="L266" s="21">
        <f t="shared" si="60"/>
        <v>116.86149525126606</v>
      </c>
      <c r="M266" s="21">
        <f t="shared" si="61"/>
        <v>7.7528672678279618</v>
      </c>
      <c r="N266" s="21">
        <f t="shared" si="62"/>
        <v>-4.8372665712055625</v>
      </c>
      <c r="O266" s="21">
        <f t="shared" si="63"/>
        <v>-3.3928151098190487</v>
      </c>
      <c r="P266" s="21">
        <f t="shared" si="64"/>
        <v>10.753135884452714</v>
      </c>
      <c r="Q266" s="19">
        <f t="shared" si="65"/>
        <v>1.5011812153540496</v>
      </c>
      <c r="R266" s="19">
        <f t="shared" si="66"/>
        <v>116.86149525126606</v>
      </c>
      <c r="S266" s="19">
        <f t="shared" si="67"/>
        <v>7.7528672678279618</v>
      </c>
      <c r="T266" s="19">
        <f t="shared" si="68"/>
        <v>-4.8372665712055625</v>
      </c>
      <c r="U266" s="19">
        <f t="shared" si="69"/>
        <v>-3.3928151098190487</v>
      </c>
      <c r="V266" s="19">
        <f t="shared" si="70"/>
        <v>10.753135884452714</v>
      </c>
    </row>
    <row r="267" spans="1:22" x14ac:dyDescent="0.25">
      <c r="A267" s="26">
        <f>Wellpath!E267</f>
        <v>0</v>
      </c>
      <c r="B267" s="22">
        <v>0</v>
      </c>
      <c r="C267" s="22" t="e">
        <f>ABS(COS(Wellpath!$L267))*SIN(Wellpath!$M267)*MAX(1,SQRT(10/(Wellpath!K267-Wellpath!K266)))</f>
        <v>#DIV/0!</v>
      </c>
      <c r="D267" s="22" t="str">
        <f>IF(ABS(Wellpath!$L267)&lt;VerticalInc,"SING",ABS(COS(Wellpath!$L267))*COS(Wellpath!$M267)/SIN(Wellpath!$L267)*MAX(1,SQRT(10/(Wellpath!K267-Wellpath!K266))))</f>
        <v>SING</v>
      </c>
      <c r="E267" s="20">
        <f>IF(D267="SING",0,Model!$W$36*((drdp!B267+drdp!K267)*XYM4E!$B267+(drdp!E267+drdp!N267)*XYM4E!$C267+(drdp!H267+drdp!Q267)*XYM4E!$D267))</f>
        <v>0</v>
      </c>
      <c r="F267" s="20">
        <f>IF(D267="SING",(Wellpath!K268-Wellpath!K266)/2*Model!$W$36,Model!$W$36*((drdp!C267+drdp!L267)*XYM4E!$B267+(drdp!F267+drdp!O267)*XYM4E!$C267+(drdp!I267+drdp!R267)*XYM4E!$D267))</f>
        <v>0</v>
      </c>
      <c r="G267" s="20">
        <f>IF(D267="SING",0,Model!$W$36*((drdp!D267+drdp!M267)*XYM4E!$B267+(drdp!G267+drdp!P267)*XYM4E!$C267+(drdp!J267+drdp!S267)*XYM4E!$D267))</f>
        <v>0</v>
      </c>
      <c r="H267" s="18">
        <f>IF(D267="SING",0,Model!$W$36*((drdp!B267)*XYM4E!$B267+(drdp!E267)*XYM4E!$C267+(drdp!H267)*XYM4E!$D267))</f>
        <v>0</v>
      </c>
      <c r="I267" s="18">
        <f>IF(D267="SING",(Wellpath!K267-Wellpath!K266)/2*Model!$W$36,Model!$W$36*((drdp!C267)*XYM4E!$B267+(drdp!F267)*XYM4E!$C267+(drdp!I267)*XYM4E!$D267))</f>
        <v>0</v>
      </c>
      <c r="J267" s="18">
        <f>IF(D267="SING",0,Model!$W$36*((drdp!D267)*XYM4E!$B267+(drdp!G267)*XYM4E!$C267+(drdp!J267)*XYM4E!$D267))</f>
        <v>0</v>
      </c>
      <c r="K267" s="21">
        <f t="shared" si="59"/>
        <v>1.5011812153540496</v>
      </c>
      <c r="L267" s="21">
        <f t="shared" si="60"/>
        <v>116.86149525126606</v>
      </c>
      <c r="M267" s="21">
        <f t="shared" si="61"/>
        <v>7.7528672678279618</v>
      </c>
      <c r="N267" s="21">
        <f t="shared" si="62"/>
        <v>-4.8372665712055625</v>
      </c>
      <c r="O267" s="21">
        <f t="shared" si="63"/>
        <v>-3.3928151098190487</v>
      </c>
      <c r="P267" s="21">
        <f t="shared" si="64"/>
        <v>10.753135884452714</v>
      </c>
      <c r="Q267" s="19">
        <f t="shared" si="65"/>
        <v>1.5011812153540496</v>
      </c>
      <c r="R267" s="19">
        <f t="shared" si="66"/>
        <v>116.86149525126606</v>
      </c>
      <c r="S267" s="19">
        <f t="shared" si="67"/>
        <v>7.7528672678279618</v>
      </c>
      <c r="T267" s="19">
        <f t="shared" si="68"/>
        <v>-4.8372665712055625</v>
      </c>
      <c r="U267" s="19">
        <f t="shared" si="69"/>
        <v>-3.3928151098190487</v>
      </c>
      <c r="V267" s="19">
        <f t="shared" si="70"/>
        <v>10.753135884452714</v>
      </c>
    </row>
    <row r="268" spans="1:22" x14ac:dyDescent="0.25">
      <c r="A268" s="26">
        <f>Wellpath!E268</f>
        <v>0</v>
      </c>
      <c r="B268" s="22">
        <v>0</v>
      </c>
      <c r="C268" s="22" t="e">
        <f>ABS(COS(Wellpath!$L268))*SIN(Wellpath!$M268)*MAX(1,SQRT(10/(Wellpath!K268-Wellpath!K267)))</f>
        <v>#DIV/0!</v>
      </c>
      <c r="D268" s="22" t="str">
        <f>IF(ABS(Wellpath!$L268)&lt;VerticalInc,"SING",ABS(COS(Wellpath!$L268))*COS(Wellpath!$M268)/SIN(Wellpath!$L268)*MAX(1,SQRT(10/(Wellpath!K268-Wellpath!K267))))</f>
        <v>SING</v>
      </c>
      <c r="E268" s="20">
        <f>IF(D268="SING",0,Model!$W$36*((drdp!B268+drdp!K268)*XYM4E!$B268+(drdp!E268+drdp!N268)*XYM4E!$C268+(drdp!H268+drdp!Q268)*XYM4E!$D268))</f>
        <v>0</v>
      </c>
      <c r="F268" s="20">
        <f>IF(D268="SING",(Wellpath!K269-Wellpath!K267)/2*Model!$W$36,Model!$W$36*((drdp!C268+drdp!L268)*XYM4E!$B268+(drdp!F268+drdp!O268)*XYM4E!$C268+(drdp!I268+drdp!R268)*XYM4E!$D268))</f>
        <v>0</v>
      </c>
      <c r="G268" s="20">
        <f>IF(D268="SING",0,Model!$W$36*((drdp!D268+drdp!M268)*XYM4E!$B268+(drdp!G268+drdp!P268)*XYM4E!$C268+(drdp!J268+drdp!S268)*XYM4E!$D268))</f>
        <v>0</v>
      </c>
      <c r="H268" s="18">
        <f>IF(D268="SING",0,Model!$W$36*((drdp!B268)*XYM4E!$B268+(drdp!E268)*XYM4E!$C268+(drdp!H268)*XYM4E!$D268))</f>
        <v>0</v>
      </c>
      <c r="I268" s="18">
        <f>IF(D268="SING",(Wellpath!K268-Wellpath!K267)/2*Model!$W$36,Model!$W$36*((drdp!C268)*XYM4E!$B268+(drdp!F268)*XYM4E!$C268+(drdp!I268)*XYM4E!$D268))</f>
        <v>0</v>
      </c>
      <c r="J268" s="18">
        <f>IF(D268="SING",0,Model!$W$36*((drdp!D268)*XYM4E!$B268+(drdp!G268)*XYM4E!$C268+(drdp!J268)*XYM4E!$D268))</f>
        <v>0</v>
      </c>
      <c r="K268" s="21">
        <f t="shared" si="59"/>
        <v>1.5011812153540496</v>
      </c>
      <c r="L268" s="21">
        <f t="shared" si="60"/>
        <v>116.86149525126606</v>
      </c>
      <c r="M268" s="21">
        <f t="shared" si="61"/>
        <v>7.7528672678279618</v>
      </c>
      <c r="N268" s="21">
        <f t="shared" si="62"/>
        <v>-4.8372665712055625</v>
      </c>
      <c r="O268" s="21">
        <f t="shared" si="63"/>
        <v>-3.3928151098190487</v>
      </c>
      <c r="P268" s="21">
        <f t="shared" si="64"/>
        <v>10.753135884452714</v>
      </c>
      <c r="Q268" s="19">
        <f t="shared" si="65"/>
        <v>1.5011812153540496</v>
      </c>
      <c r="R268" s="19">
        <f t="shared" si="66"/>
        <v>116.86149525126606</v>
      </c>
      <c r="S268" s="19">
        <f t="shared" si="67"/>
        <v>7.7528672678279618</v>
      </c>
      <c r="T268" s="19">
        <f t="shared" si="68"/>
        <v>-4.8372665712055625</v>
      </c>
      <c r="U268" s="19">
        <f t="shared" si="69"/>
        <v>-3.3928151098190487</v>
      </c>
      <c r="V268" s="19">
        <f t="shared" si="70"/>
        <v>10.753135884452714</v>
      </c>
    </row>
    <row r="269" spans="1:22" x14ac:dyDescent="0.25">
      <c r="A269" s="26">
        <f>Wellpath!E269</f>
        <v>0</v>
      </c>
      <c r="B269" s="22">
        <v>0</v>
      </c>
      <c r="C269" s="22" t="e">
        <f>ABS(COS(Wellpath!$L269))*SIN(Wellpath!$M269)*MAX(1,SQRT(10/(Wellpath!K269-Wellpath!K268)))</f>
        <v>#DIV/0!</v>
      </c>
      <c r="D269" s="22" t="str">
        <f>IF(ABS(Wellpath!$L269)&lt;VerticalInc,"SING",ABS(COS(Wellpath!$L269))*COS(Wellpath!$M269)/SIN(Wellpath!$L269)*MAX(1,SQRT(10/(Wellpath!K269-Wellpath!K268))))</f>
        <v>SING</v>
      </c>
      <c r="E269" s="20">
        <f>IF(D269="SING",0,Model!$W$36*((drdp!B269+drdp!K269)*XYM4E!$B269+(drdp!E269+drdp!N269)*XYM4E!$C269+(drdp!H269+drdp!Q269)*XYM4E!$D269))</f>
        <v>0</v>
      </c>
      <c r="F269" s="20">
        <f>IF(D269="SING",(Wellpath!K270-Wellpath!K268)/2*Model!$W$36,Model!$W$36*((drdp!C269+drdp!L269)*XYM4E!$B269+(drdp!F269+drdp!O269)*XYM4E!$C269+(drdp!I269+drdp!R269)*XYM4E!$D269))</f>
        <v>0</v>
      </c>
      <c r="G269" s="20">
        <f>IF(D269="SING",0,Model!$W$36*((drdp!D269+drdp!M269)*XYM4E!$B269+(drdp!G269+drdp!P269)*XYM4E!$C269+(drdp!J269+drdp!S269)*XYM4E!$D269))</f>
        <v>0</v>
      </c>
      <c r="H269" s="18">
        <f>IF(D269="SING",0,Model!$W$36*((drdp!B269)*XYM4E!$B269+(drdp!E269)*XYM4E!$C269+(drdp!H269)*XYM4E!$D269))</f>
        <v>0</v>
      </c>
      <c r="I269" s="18">
        <f>IF(D269="SING",(Wellpath!K269-Wellpath!K268)/2*Model!$W$36,Model!$W$36*((drdp!C269)*XYM4E!$B269+(drdp!F269)*XYM4E!$C269+(drdp!I269)*XYM4E!$D269))</f>
        <v>0</v>
      </c>
      <c r="J269" s="18">
        <f>IF(D269="SING",0,Model!$W$36*((drdp!D269)*XYM4E!$B269+(drdp!G269)*XYM4E!$C269+(drdp!J269)*XYM4E!$D269))</f>
        <v>0</v>
      </c>
      <c r="K269" s="21">
        <f t="shared" si="59"/>
        <v>1.5011812153540496</v>
      </c>
      <c r="L269" s="21">
        <f t="shared" si="60"/>
        <v>116.86149525126606</v>
      </c>
      <c r="M269" s="21">
        <f t="shared" si="61"/>
        <v>7.7528672678279618</v>
      </c>
      <c r="N269" s="21">
        <f t="shared" si="62"/>
        <v>-4.8372665712055625</v>
      </c>
      <c r="O269" s="21">
        <f t="shared" si="63"/>
        <v>-3.3928151098190487</v>
      </c>
      <c r="P269" s="21">
        <f t="shared" si="64"/>
        <v>10.753135884452714</v>
      </c>
      <c r="Q269" s="19">
        <f t="shared" si="65"/>
        <v>1.5011812153540496</v>
      </c>
      <c r="R269" s="19">
        <f t="shared" si="66"/>
        <v>116.86149525126606</v>
      </c>
      <c r="S269" s="19">
        <f t="shared" si="67"/>
        <v>7.7528672678279618</v>
      </c>
      <c r="T269" s="19">
        <f t="shared" si="68"/>
        <v>-4.8372665712055625</v>
      </c>
      <c r="U269" s="19">
        <f t="shared" si="69"/>
        <v>-3.3928151098190487</v>
      </c>
      <c r="V269" s="19">
        <f t="shared" si="70"/>
        <v>10.753135884452714</v>
      </c>
    </row>
    <row r="270" spans="1:22" x14ac:dyDescent="0.25">
      <c r="A270" s="26">
        <f>Wellpath!E270</f>
        <v>0</v>
      </c>
      <c r="B270" s="22">
        <v>0</v>
      </c>
      <c r="C270" s="22" t="e">
        <f>ABS(COS(Wellpath!$L270))*SIN(Wellpath!$M270)*MAX(1,SQRT(10/(Wellpath!K270-Wellpath!K269)))</f>
        <v>#DIV/0!</v>
      </c>
      <c r="D270" s="22" t="str">
        <f>IF(ABS(Wellpath!$L270)&lt;VerticalInc,"SING",ABS(COS(Wellpath!$L270))*COS(Wellpath!$M270)/SIN(Wellpath!$L270)*MAX(1,SQRT(10/(Wellpath!K270-Wellpath!K269))))</f>
        <v>SING</v>
      </c>
      <c r="E270" s="20">
        <f>IF(D270="SING",0,Model!$W$36*((drdp!B270+drdp!K270)*XYM4E!$B270+(drdp!E270+drdp!N270)*XYM4E!$C270+(drdp!H270+drdp!Q270)*XYM4E!$D270))</f>
        <v>0</v>
      </c>
      <c r="F270" s="20">
        <f>IF(D270="SING",(Wellpath!K271-Wellpath!K269)/2*Model!$W$36,Model!$W$36*((drdp!C270+drdp!L270)*XYM4E!$B270+(drdp!F270+drdp!O270)*XYM4E!$C270+(drdp!I270+drdp!R270)*XYM4E!$D270))</f>
        <v>0</v>
      </c>
      <c r="G270" s="20">
        <f>IF(D270="SING",0,Model!$W$36*((drdp!D270+drdp!M270)*XYM4E!$B270+(drdp!G270+drdp!P270)*XYM4E!$C270+(drdp!J270+drdp!S270)*XYM4E!$D270))</f>
        <v>0</v>
      </c>
      <c r="H270" s="18">
        <f>IF(D270="SING",0,Model!$W$36*((drdp!B270)*XYM4E!$B270+(drdp!E270)*XYM4E!$C270+(drdp!H270)*XYM4E!$D270))</f>
        <v>0</v>
      </c>
      <c r="I270" s="18">
        <f>IF(D270="SING",(Wellpath!K270-Wellpath!K269)/2*Model!$W$36,Model!$W$36*((drdp!C270)*XYM4E!$B270+(drdp!F270)*XYM4E!$C270+(drdp!I270)*XYM4E!$D270))</f>
        <v>0</v>
      </c>
      <c r="J270" s="18">
        <f>IF(D270="SING",0,Model!$W$36*((drdp!D270)*XYM4E!$B270+(drdp!G270)*XYM4E!$C270+(drdp!J270)*XYM4E!$D270))</f>
        <v>0</v>
      </c>
      <c r="K270" s="21">
        <f t="shared" si="59"/>
        <v>1.5011812153540496</v>
      </c>
      <c r="L270" s="21">
        <f t="shared" si="60"/>
        <v>116.86149525126606</v>
      </c>
      <c r="M270" s="21">
        <f t="shared" si="61"/>
        <v>7.7528672678279618</v>
      </c>
      <c r="N270" s="21">
        <f t="shared" si="62"/>
        <v>-4.8372665712055625</v>
      </c>
      <c r="O270" s="21">
        <f t="shared" si="63"/>
        <v>-3.3928151098190487</v>
      </c>
      <c r="P270" s="21">
        <f t="shared" si="64"/>
        <v>10.753135884452714</v>
      </c>
      <c r="Q270" s="19">
        <f t="shared" si="65"/>
        <v>1.5011812153540496</v>
      </c>
      <c r="R270" s="19">
        <f t="shared" si="66"/>
        <v>116.86149525126606</v>
      </c>
      <c r="S270" s="19">
        <f t="shared" si="67"/>
        <v>7.7528672678279618</v>
      </c>
      <c r="T270" s="19">
        <f t="shared" si="68"/>
        <v>-4.8372665712055625</v>
      </c>
      <c r="U270" s="19">
        <f t="shared" si="69"/>
        <v>-3.3928151098190487</v>
      </c>
      <c r="V270" s="19">
        <f t="shared" si="70"/>
        <v>10.753135884452714</v>
      </c>
    </row>
    <row r="271" spans="1:22" x14ac:dyDescent="0.25">
      <c r="A271" s="26">
        <f>Wellpath!E271</f>
        <v>0</v>
      </c>
      <c r="B271" s="22">
        <v>0</v>
      </c>
      <c r="C271" s="22" t="e">
        <f>ABS(COS(Wellpath!$L271))*SIN(Wellpath!$M271)*MAX(1,SQRT(10/(Wellpath!K271-Wellpath!K270)))</f>
        <v>#DIV/0!</v>
      </c>
      <c r="D271" s="22" t="str">
        <f>IF(ABS(Wellpath!$L271)&lt;VerticalInc,"SING",ABS(COS(Wellpath!$L271))*COS(Wellpath!$M271)/SIN(Wellpath!$L271)*MAX(1,SQRT(10/(Wellpath!K271-Wellpath!K270))))</f>
        <v>SING</v>
      </c>
      <c r="E271" s="20">
        <f>IF(D271="SING",0,Model!$W$36*((drdp!B271+drdp!K271)*XYM4E!$B271+(drdp!E271+drdp!N271)*XYM4E!$C271+(drdp!H271+drdp!Q271)*XYM4E!$D271))</f>
        <v>0</v>
      </c>
      <c r="F271" s="20">
        <f>IF(D271="SING",(Wellpath!K272-Wellpath!K270)/2*Model!$W$36,Model!$W$36*((drdp!C271+drdp!L271)*XYM4E!$B271+(drdp!F271+drdp!O271)*XYM4E!$C271+(drdp!I271+drdp!R271)*XYM4E!$D271))</f>
        <v>0</v>
      </c>
      <c r="G271" s="20">
        <f>IF(D271="SING",0,Model!$W$36*((drdp!D271+drdp!M271)*XYM4E!$B271+(drdp!G271+drdp!P271)*XYM4E!$C271+(drdp!J271+drdp!S271)*XYM4E!$D271))</f>
        <v>0</v>
      </c>
      <c r="H271" s="18">
        <f>IF(D271="SING",0,Model!$W$36*((drdp!B271)*XYM4E!$B271+(drdp!E271)*XYM4E!$C271+(drdp!H271)*XYM4E!$D271))</f>
        <v>0</v>
      </c>
      <c r="I271" s="18">
        <f>IF(D271="SING",(Wellpath!K271-Wellpath!K270)/2*Model!$W$36,Model!$W$36*((drdp!C271)*XYM4E!$B271+(drdp!F271)*XYM4E!$C271+(drdp!I271)*XYM4E!$D271))</f>
        <v>0</v>
      </c>
      <c r="J271" s="18">
        <f>IF(D271="SING",0,Model!$W$36*((drdp!D271)*XYM4E!$B271+(drdp!G271)*XYM4E!$C271+(drdp!J271)*XYM4E!$D271))</f>
        <v>0</v>
      </c>
      <c r="K271" s="21">
        <f t="shared" si="59"/>
        <v>1.5011812153540496</v>
      </c>
      <c r="L271" s="21">
        <f t="shared" si="60"/>
        <v>116.86149525126606</v>
      </c>
      <c r="M271" s="21">
        <f t="shared" si="61"/>
        <v>7.7528672678279618</v>
      </c>
      <c r="N271" s="21">
        <f t="shared" si="62"/>
        <v>-4.8372665712055625</v>
      </c>
      <c r="O271" s="21">
        <f t="shared" si="63"/>
        <v>-3.3928151098190487</v>
      </c>
      <c r="P271" s="21">
        <f t="shared" si="64"/>
        <v>10.753135884452714</v>
      </c>
      <c r="Q271" s="19">
        <f t="shared" si="65"/>
        <v>1.5011812153540496</v>
      </c>
      <c r="R271" s="19">
        <f t="shared" si="66"/>
        <v>116.86149525126606</v>
      </c>
      <c r="S271" s="19">
        <f t="shared" si="67"/>
        <v>7.7528672678279618</v>
      </c>
      <c r="T271" s="19">
        <f t="shared" si="68"/>
        <v>-4.8372665712055625</v>
      </c>
      <c r="U271" s="19">
        <f t="shared" si="69"/>
        <v>-3.3928151098190487</v>
      </c>
      <c r="V271" s="19">
        <f t="shared" si="70"/>
        <v>10.753135884452714</v>
      </c>
    </row>
  </sheetData>
  <mergeCells count="5">
    <mergeCell ref="B1:D1"/>
    <mergeCell ref="E1:G1"/>
    <mergeCell ref="H1:J1"/>
    <mergeCell ref="K1:P1"/>
    <mergeCell ref="Q1:V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V270"/>
  <sheetViews>
    <sheetView workbookViewId="0">
      <pane xSplit="1" ySplit="2" topLeftCell="B3" activePane="bottomRight" state="frozen"/>
      <selection pane="topRight" activeCell="B1" sqref="B1"/>
      <selection pane="bottomLeft" activeCell="A3" sqref="A3"/>
      <selection pane="bottomRight" activeCell="A133" sqref="A133:G133"/>
    </sheetView>
  </sheetViews>
  <sheetFormatPr defaultRowHeight="15" x14ac:dyDescent="0.25"/>
  <cols>
    <col min="2" max="2" width="11.7109375" customWidth="1"/>
    <col min="4" max="4" width="11.28515625" customWidth="1"/>
    <col min="5" max="5" width="11.42578125" customWidth="1"/>
    <col min="8" max="8" width="9.140625" style="20"/>
    <col min="9" max="9" width="10.5703125" style="20" customWidth="1"/>
    <col min="10" max="13" width="9.140625" style="20"/>
    <col min="14" max="19" width="9.140625" style="87"/>
    <col min="20" max="22" width="9.140625" style="88"/>
  </cols>
  <sheetData>
    <row r="1" spans="1:22" x14ac:dyDescent="0.25">
      <c r="A1" s="14"/>
      <c r="B1" s="121" t="s">
        <v>49</v>
      </c>
      <c r="C1" s="121"/>
      <c r="D1" s="121"/>
      <c r="E1" s="121"/>
      <c r="F1" s="121"/>
      <c r="G1" s="121"/>
      <c r="H1" s="122" t="s">
        <v>49</v>
      </c>
      <c r="I1" s="122"/>
      <c r="J1" s="122"/>
      <c r="K1" s="122"/>
      <c r="L1" s="122"/>
      <c r="M1" s="122"/>
      <c r="N1" s="123" t="s">
        <v>251</v>
      </c>
      <c r="O1" s="124"/>
      <c r="P1" s="124"/>
      <c r="Q1" s="124"/>
      <c r="R1" s="124"/>
      <c r="S1" s="124"/>
      <c r="T1" s="124"/>
      <c r="U1" s="124"/>
      <c r="V1" s="124"/>
    </row>
    <row r="2" spans="1:22" x14ac:dyDescent="0.25">
      <c r="A2" s="14" t="s">
        <v>37</v>
      </c>
      <c r="B2" s="31" t="s">
        <v>50</v>
      </c>
      <c r="C2" s="31" t="s">
        <v>51</v>
      </c>
      <c r="D2" s="31" t="s">
        <v>52</v>
      </c>
      <c r="E2" s="31" t="s">
        <v>53</v>
      </c>
      <c r="F2" s="31" t="s">
        <v>54</v>
      </c>
      <c r="G2" s="31" t="s">
        <v>55</v>
      </c>
      <c r="H2" s="80" t="s">
        <v>245</v>
      </c>
      <c r="I2" s="80" t="s">
        <v>246</v>
      </c>
      <c r="J2" s="80" t="s">
        <v>247</v>
      </c>
      <c r="K2" s="80" t="s">
        <v>248</v>
      </c>
      <c r="L2" s="80" t="s">
        <v>249</v>
      </c>
      <c r="M2" s="80" t="s">
        <v>250</v>
      </c>
      <c r="N2" s="86"/>
      <c r="O2" s="86"/>
      <c r="P2" s="86"/>
      <c r="Q2" s="86"/>
      <c r="R2" s="86"/>
      <c r="S2" s="86"/>
      <c r="T2" s="86"/>
      <c r="U2" s="86"/>
      <c r="V2" s="86"/>
    </row>
    <row r="3" spans="1:22" x14ac:dyDescent="0.25">
      <c r="A3" s="26">
        <f>Wellpath!E3</f>
        <v>0</v>
      </c>
      <c r="B3" s="19">
        <f>'DEC-OS'!Q3+'DEC-OH'!Q3+'DEC-OI'!Q3+'DBH-OS'!Q3+'DBH-OH'!Q3+'DBH-OI'!Q3+XCLH!Q3+XCLA!Q3+DRFR!Q3+DSFS!Q3+DSTG!Q3+XYM1!Q3+XYM2!Q3+XYM3E!Q3+XYM4E!Q3+SAGE!Q3+'ABXY-TI1S'!Q3+'ABXY-TI2S'!Q3+ABZ!Q3+'ASXY-TI1S'!Q3+'ASXY-TI2S'!Q3+'ASXY-TI3S'!Q3+ASZ!Q3+'MBXY-TI1S'!Q3+'MBXY-TI2S'!Q3+MBZ!Q3+'MSXY-TI1S'!Q3+'MSXY-TI2S'!Q3++'MSXY-TI3S'!Q3+MSZ!Q3+'DEC-U'!Q3+DECR!Q3+'DBH-U'!Q3+DBHR!Q3+AMIL!Q3</f>
        <v>0</v>
      </c>
      <c r="C3" s="19">
        <f>'DEC-OS'!R3+'DEC-OH'!R3+'DEC-OI'!R3+'DBH-OS'!R3+'DBH-OH'!R3+'DBH-OI'!R3+XCLH!R3+XCLA!R3+DRFR!R3+DSFS!R3+DSTG!R3+XYM1!R3+XYM2!R3+XYM3E!R3+XYM4E!R3+SAGE!R3+'ABXY-TI1S'!R3+'ABXY-TI2S'!R3+ABZ!R3+'ASXY-TI1S'!R3+'ASXY-TI2S'!R3+'ASXY-TI3S'!R3+ASZ!R3+'MBXY-TI1S'!R3+'MBXY-TI2S'!R3+MBZ!R3+'MSXY-TI1S'!R3+'MSXY-TI2S'!R3++'MSXY-TI3S'!R3+MSZ!R3+'DEC-U'!R3+DECR!R3+'DBH-U'!R3+DBHR!R3+AMIL!R3</f>
        <v>0</v>
      </c>
      <c r="D3" s="19">
        <f>'DEC-OS'!S3+'DEC-OH'!S3+'DEC-OI'!S3+'DBH-OS'!S3+'DBH-OH'!S3+'DBH-OI'!S3+XCLH!S3+XCLA!S3+DRFR!S3+DSFS!S3+DSTG!S3+XYM1!S3+XYM2!S3+XYM3E!S3+XYM4E!S3+SAGE!S3+'ABXY-TI1S'!S3+'ABXY-TI2S'!S3+ABZ!S3+'ASXY-TI1S'!S3+'ASXY-TI2S'!S3+'ASXY-TI3S'!S3+ASZ!S3+'MBXY-TI1S'!S3+'MBXY-TI2S'!S3+MBZ!S3+'MSXY-TI1S'!S3+'MSXY-TI2S'!S3++'MSXY-TI3S'!S3+MSZ!S3+'DEC-U'!S3+DECR!S3+'DBH-U'!S3+DBHR!S3+AMIL!S3</f>
        <v>0</v>
      </c>
      <c r="E3" s="19">
        <f>'DEC-OS'!T3+'DEC-OH'!T3+'DEC-OI'!T3+'DBH-OS'!T3+'DBH-OH'!T3+'DBH-OI'!T3+XCLH!T3+XCLA!T3+DRFR!T3+DSFS!T3+DSTG!T3+XYM1!T3+XYM2!T3+XYM3E!T3+XYM4E!T3+SAGE!T3+'ABXY-TI1S'!T3+'ABXY-TI2S'!T3+ABZ!T3+'ASXY-TI1S'!T3+'ASXY-TI2S'!T3+'ASXY-TI3S'!T3+ASZ!T3+'MBXY-TI1S'!T3+'MBXY-TI2S'!T3+MBZ!T3+'MSXY-TI1S'!T3+'MSXY-TI2S'!T3++'MSXY-TI3S'!T3+MSZ!T3+'DEC-U'!T3+DECR!T3+'DBH-U'!T3+DBHR!T3+AMIL!T3</f>
        <v>0</v>
      </c>
      <c r="F3" s="19">
        <f>'DEC-OS'!U3+'DEC-OH'!U3+'DEC-OI'!U3+'DBH-OS'!U3+'DBH-OH'!U3+'DBH-OI'!U3+XCLH!U3+XCLA!U3+DRFR!U3+DSFS!U3+DSTG!U3+XYM1!U3+XYM2!U3+XYM3E!U3+XYM4E!U3+SAGE!U3+'ABXY-TI1S'!U3+'ABXY-TI2S'!U3+ABZ!U3+'ASXY-TI1S'!U3+'ASXY-TI2S'!U3+'ASXY-TI3S'!U3+ASZ!U3+'MBXY-TI1S'!U3+'MBXY-TI2S'!U3+MBZ!U3+'MSXY-TI1S'!U3+'MSXY-TI2S'!U3++'MSXY-TI3S'!U3+MSZ!U3+'DEC-U'!U3+DECR!U3+'DBH-U'!U3+DBHR!U3+AMIL!U3</f>
        <v>0</v>
      </c>
      <c r="G3" s="19">
        <f>'DEC-OS'!V3+'DEC-OH'!V3+'DEC-OI'!V3+'DBH-OS'!V3+'DBH-OH'!V3+'DBH-OI'!V3+XCLH!V3+XCLA!V3+DRFR!V3+DSFS!V3+DSTG!V3+XYM1!V3+XYM2!V3+XYM3E!V3+XYM4E!V3+SAGE!V3+'ABXY-TI1S'!V3+'ABXY-TI2S'!V3+ABZ!V3+'ASXY-TI1S'!V3+'ASXY-TI2S'!V3+'ASXY-TI3S'!V3+ASZ!V3+'MBXY-TI1S'!V3+'MBXY-TI2S'!V3+MBZ!V3+'MSXY-TI1S'!V3+'MSXY-TI2S'!V3++'MSXY-TI3S'!V3+MSZ!V3+'DEC-U'!V3+DECR!V3+'DBH-U'!V3+DBHR!V3+AMIL!V3</f>
        <v>0</v>
      </c>
      <c r="H3" s="20">
        <f t="shared" ref="H3:H34" si="0">N3*(B3*N3+E3*Q3+F3*T3) + Q3*(E3*N3+C3*Q3+G3*T3)+ T3*(F3*N3+G3*Q3+D3*T3)</f>
        <v>0</v>
      </c>
      <c r="I3" s="20">
        <f t="shared" ref="I3:I34" si="1">O3*(B3*O3+E3*R3+F3*U3) + R3*(E3*O3+C3*R3+G3*U3)+ U3*(F3*O3+G3*R3+D3*U3)</f>
        <v>0</v>
      </c>
      <c r="J3" s="20">
        <f t="shared" ref="J3:J34" si="2">P3*(B3*P3+E3*S3+F3*V3) + S3*(E3*P3+C3*S3+G3*V3)+ V3*(F3*P3+G3*S3+D3*V3)</f>
        <v>0</v>
      </c>
      <c r="K3" s="20">
        <f t="shared" ref="K3:K34" si="3">N3*(B3*O3+E3*R3+F3*U3) + Q3*(E3*O3+C3*R3+G3*U3)+ T3*(F3*O3+G3*R3+D3*U3)</f>
        <v>0</v>
      </c>
      <c r="L3" s="20">
        <f t="shared" ref="L3:L34" si="4">N3*(B3*P3+E3*S3+F3*V3) + Q3*(E3*P3+C3*S3+G3*V3)+ T3*(F3*P3+G3*S3+D3*V3)</f>
        <v>0</v>
      </c>
      <c r="M3" s="20">
        <f t="shared" ref="M3:M34" si="5">O3*(B3*P3+E3*S3+F3*V3) + R3*(E3*P3+C3*S3+G3*V3)+ U3*(F3*P3+G3*S3+D3*V3)</f>
        <v>0</v>
      </c>
      <c r="N3" s="87">
        <f>COS(Wellpath!$L3)*COS(Wellpath!$M3)</f>
        <v>1</v>
      </c>
      <c r="O3" s="87">
        <f>-SIN(Wellpath!$M3)</f>
        <v>0</v>
      </c>
      <c r="P3" s="87">
        <f>SIN(Wellpath!$L3)*COS(Wellpath!$M3)</f>
        <v>0</v>
      </c>
      <c r="Q3" s="87">
        <f>COS(Wellpath!$L3)*SIN(Wellpath!$M3)</f>
        <v>0</v>
      </c>
      <c r="R3" s="87">
        <f>COS(Wellpath!$M3)</f>
        <v>1</v>
      </c>
      <c r="S3" s="87">
        <f>SIN(Wellpath!$L3)*SIN(Wellpath!$M3)</f>
        <v>0</v>
      </c>
      <c r="T3" s="87">
        <f>-SIN(Wellpath!$L3)</f>
        <v>0</v>
      </c>
      <c r="U3" s="87">
        <v>0</v>
      </c>
      <c r="V3" s="87">
        <f>COS(Wellpath!$L3)</f>
        <v>1</v>
      </c>
    </row>
    <row r="4" spans="1:22" x14ac:dyDescent="0.25">
      <c r="A4" s="26">
        <f>Wellpath!E4</f>
        <v>100</v>
      </c>
      <c r="B4" s="19">
        <f>'DEC-OS'!Q4+'DEC-OH'!Q4+'DEC-OI'!Q4+'DBH-OS'!Q4+'DBH-OH'!Q4+'DBH-OI'!Q4+XCLH!Q4+XCLA!Q4+DRFR!Q4+DSFS!Q4+DSTG!Q4+XYM1!Q4+XYM2!Q4+XYM3E!Q4+XYM4E!Q4+SAGE!Q4+'ABXY-TI1S'!Q4+'ABXY-TI2S'!Q4+ABZ!Q4+'ASXY-TI1S'!Q4+'ASXY-TI2S'!Q4+'ASXY-TI3S'!Q4+ASZ!Q4+'MBXY-TI1S'!Q4+'MBXY-TI2S'!Q4+MBZ!Q4+'MSXY-TI1S'!Q4+'MSXY-TI2S'!Q4++'MSXY-TI3S'!Q4+MSZ!Q4+'DEC-U'!Q4+DECR!Q4+'DBH-U'!Q4+DBHR!Q4+AMIL!Q4</f>
        <v>3.3517026186128597E-2</v>
      </c>
      <c r="C4" s="19">
        <f>'DEC-OS'!R4+'DEC-OH'!R4+'DEC-OI'!R4+'DBH-OS'!R4+'DBH-OH'!R4+'DBH-OI'!R4+XCLH!R4+XCLA!R4+DRFR!R4+DSFS!R4+DSTG!R4+XYM1!R4+XYM2!R4+XYM3E!R4+XYM4E!R4+SAGE!R4+'ABXY-TI1S'!R4+'ABXY-TI2S'!R4+ABZ!R4+'ASXY-TI1S'!R4+'ASXY-TI2S'!R4+'ASXY-TI3S'!R4+ASZ!R4+'MBXY-TI1S'!R4+'MBXY-TI2S'!R4+MBZ!R4+'MSXY-TI1S'!R4+'MSXY-TI2S'!R4++'MSXY-TI3S'!R4+MSZ!R4+'DEC-U'!R4+DECR!R4+'DBH-U'!R4+DBHR!R4+AMIL!R4</f>
        <v>3.3517026186128597E-2</v>
      </c>
      <c r="D4" s="19">
        <f>'DEC-OS'!S4+'DEC-OH'!S4+'DEC-OI'!S4+'DBH-OS'!S4+'DBH-OH'!S4+'DBH-OI'!S4+XCLH!S4+XCLA!S4+DRFR!S4+DSFS!S4+DSTG!S4+XYM1!S4+XYM2!S4+XYM3E!S4+XYM4E!S4+SAGE!S4+'ABXY-TI1S'!S4+'ABXY-TI2S'!S4+ABZ!S4+'ASXY-TI1S'!S4+'ASXY-TI2S'!S4+'ASXY-TI3S'!S4+ASZ!S4+'MBXY-TI1S'!S4+'MBXY-TI2S'!S4+MBZ!S4+'MSXY-TI1S'!S4+'MSXY-TI2S'!S4++'MSXY-TI3S'!S4+MSZ!S4+'DEC-U'!S4+DECR!S4+'DBH-U'!S4+DBHR!S4+AMIL!S4</f>
        <v>0.12279139787703275</v>
      </c>
      <c r="E4" s="19">
        <f>'DEC-OS'!T4+'DEC-OH'!T4+'DEC-OI'!T4+'DBH-OS'!T4+'DBH-OH'!T4+'DBH-OI'!T4+XCLH!T4+XCLA!T4+DRFR!T4+DSFS!T4+DSTG!T4+XYM1!T4+XYM2!T4+XYM3E!T4+XYM4E!T4+SAGE!T4+'ABXY-TI1S'!T4+'ABXY-TI2S'!T4+ABZ!T4+'ASXY-TI1S'!T4+'ASXY-TI2S'!T4+'ASXY-TI3S'!T4+ASZ!T4+'MBXY-TI1S'!T4+'MBXY-TI2S'!T4+MBZ!T4+'MSXY-TI1S'!T4+'MSXY-TI2S'!T4++'MSXY-TI3S'!T4+MSZ!T4+'DEC-U'!T4+DECR!T4+'DBH-U'!T4+DBHR!T4+AMIL!T4</f>
        <v>0</v>
      </c>
      <c r="F4" s="19">
        <f>'DEC-OS'!U4+'DEC-OH'!U4+'DEC-OI'!U4+'DBH-OS'!U4+'DBH-OH'!U4+'DBH-OI'!U4+XCLH!U4+XCLA!U4+DRFR!U4+DSFS!U4+DSTG!U4+XYM1!U4+XYM2!U4+XYM3E!U4+XYM4E!U4+SAGE!U4+'ABXY-TI1S'!U4+'ABXY-TI2S'!U4+ABZ!U4+'ASXY-TI1S'!U4+'ASXY-TI2S'!U4+'ASXY-TI3S'!U4+ASZ!U4+'MBXY-TI1S'!U4+'MBXY-TI2S'!U4+MBZ!U4+'MSXY-TI1S'!U4+'MSXY-TI2S'!U4++'MSXY-TI3S'!U4+MSZ!U4+'DEC-U'!U4+DECR!U4+'DBH-U'!U4+DBHR!U4+AMIL!U4</f>
        <v>0</v>
      </c>
      <c r="G4" s="19">
        <f>'DEC-OS'!V4+'DEC-OH'!V4+'DEC-OI'!V4+'DBH-OS'!V4+'DBH-OH'!V4+'DBH-OI'!V4+XCLH!V4+XCLA!V4+DRFR!V4+DSFS!V4+DSTG!V4+XYM1!V4+XYM2!V4+XYM3E!V4+XYM4E!V4+SAGE!V4+'ABXY-TI1S'!V4+'ABXY-TI2S'!V4+ABZ!V4+'ASXY-TI1S'!V4+'ASXY-TI2S'!V4+'ASXY-TI3S'!V4+ASZ!V4+'MBXY-TI1S'!V4+'MBXY-TI2S'!V4+MBZ!V4+'MSXY-TI1S'!V4+'MSXY-TI2S'!V4++'MSXY-TI3S'!V4+MSZ!V4+'DEC-U'!V4+DECR!V4+'DBH-U'!V4+DBHR!V4+AMIL!V4</f>
        <v>0</v>
      </c>
      <c r="H4" s="20">
        <f t="shared" si="0"/>
        <v>3.3517026186128597E-2</v>
      </c>
      <c r="I4" s="20">
        <f t="shared" si="1"/>
        <v>3.3517026186128597E-2</v>
      </c>
      <c r="J4" s="20">
        <f t="shared" si="2"/>
        <v>0.12279139787703275</v>
      </c>
      <c r="K4" s="20">
        <f t="shared" si="3"/>
        <v>0</v>
      </c>
      <c r="L4" s="20">
        <f t="shared" si="4"/>
        <v>0</v>
      </c>
      <c r="M4" s="20">
        <f t="shared" si="5"/>
        <v>0</v>
      </c>
      <c r="N4" s="87">
        <f>COS(Wellpath!$L4)*COS(Wellpath!$M4)</f>
        <v>1</v>
      </c>
      <c r="O4" s="87">
        <f>-SIN(Wellpath!$M4)</f>
        <v>0</v>
      </c>
      <c r="P4" s="87">
        <f>SIN(Wellpath!$L4)*COS(Wellpath!$M4)</f>
        <v>0</v>
      </c>
      <c r="Q4" s="87">
        <f>COS(Wellpath!$L4)*SIN(Wellpath!$M4)</f>
        <v>0</v>
      </c>
      <c r="R4" s="87">
        <f>COS(Wellpath!$M4)</f>
        <v>1</v>
      </c>
      <c r="S4" s="87">
        <f>SIN(Wellpath!$L4)*SIN(Wellpath!$M4)</f>
        <v>0</v>
      </c>
      <c r="T4" s="87">
        <f>-SIN(Wellpath!$L4)</f>
        <v>0</v>
      </c>
      <c r="U4" s="87">
        <v>0</v>
      </c>
      <c r="V4" s="87">
        <f>COS(Wellpath!$L4)</f>
        <v>1</v>
      </c>
    </row>
    <row r="5" spans="1:22" x14ac:dyDescent="0.25">
      <c r="A5" s="26">
        <f>Wellpath!E5</f>
        <v>200</v>
      </c>
      <c r="B5" s="19">
        <f>'DEC-OS'!Q5+'DEC-OH'!Q5+'DEC-OI'!Q5+'DBH-OS'!Q5+'DBH-OH'!Q5+'DBH-OI'!Q5+XCLH!Q5+XCLA!Q5+DRFR!Q5+DSFS!Q5+DSTG!Q5+XYM1!Q5+XYM2!Q5+XYM3E!Q5+XYM4E!Q5+SAGE!Q5+'ABXY-TI1S'!Q5+'ABXY-TI2S'!Q5+ABZ!Q5+'ASXY-TI1S'!Q5+'ASXY-TI2S'!Q5+'ASXY-TI3S'!Q5+ASZ!Q5+'MBXY-TI1S'!Q5+'MBXY-TI2S'!Q5+MBZ!Q5+'MSXY-TI1S'!Q5+'MSXY-TI2S'!Q5++'MSXY-TI3S'!Q5+MSZ!Q5+'DEC-U'!Q5+DECR!Q5+'DBH-U'!Q5+DBHR!Q5+AMIL!Q5</f>
        <v>8.007812847141238E-2</v>
      </c>
      <c r="C5" s="19">
        <f>'DEC-OS'!R5+'DEC-OH'!R5+'DEC-OI'!R5+'DBH-OS'!R5+'DBH-OH'!R5+'DBH-OI'!R5+XCLH!R5+XCLA!R5+DRFR!R5+DSFS!R5+DSTG!R5+XYM1!R5+XYM2!R5+XYM3E!R5+XYM4E!R5+SAGE!R5+'ABXY-TI1S'!R5+'ABXY-TI2S'!R5+ABZ!R5+'ASXY-TI1S'!R5+'ASXY-TI2S'!R5+'ASXY-TI3S'!R5+ASZ!R5+'MBXY-TI1S'!R5+'MBXY-TI2S'!R5+MBZ!R5+'MSXY-TI1S'!R5+'MSXY-TI2S'!R5++'MSXY-TI3S'!R5+MSZ!R5+'DEC-U'!R5+DECR!R5+'DBH-U'!R5+DBHR!R5+AMIL!R5</f>
        <v>8.007812847141238E-2</v>
      </c>
      <c r="D5" s="19">
        <f>'DEC-OS'!S5+'DEC-OH'!S5+'DEC-OI'!S5+'DBH-OS'!S5+'DBH-OH'!S5+'DBH-OI'!S5+XCLH!S5+XCLA!S5+DRFR!S5+DSFS!S5+DSTG!S5+XYM1!S5+XYM2!S5+XYM3E!S5+XYM4E!S5+SAGE!S5+'ABXY-TI1S'!S5+'ABXY-TI2S'!S5+ABZ!S5+'ASXY-TI1S'!S5+'ASXY-TI2S'!S5+'ASXY-TI3S'!S5+ASZ!S5+'MBXY-TI1S'!S5+'MBXY-TI2S'!S5+MBZ!S5+'MSXY-TI1S'!S5+'MSXY-TI2S'!S5++'MSXY-TI3S'!S5+MSZ!S5+'DEC-U'!S5+DECR!S5+'DBH-U'!S5+DBHR!S5+AMIL!S5</f>
        <v>0.1236662388312441</v>
      </c>
      <c r="E5" s="19">
        <f>'DEC-OS'!T5+'DEC-OH'!T5+'DEC-OI'!T5+'DBH-OS'!T5+'DBH-OH'!T5+'DBH-OI'!T5+XCLH!T5+XCLA!T5+DRFR!T5+DSFS!T5+DSTG!T5+XYM1!T5+XYM2!T5+XYM3E!T5+XYM4E!T5+SAGE!T5+'ABXY-TI1S'!T5+'ABXY-TI2S'!T5+ABZ!T5+'ASXY-TI1S'!T5+'ASXY-TI2S'!T5+'ASXY-TI3S'!T5+ASZ!T5+'MBXY-TI1S'!T5+'MBXY-TI2S'!T5+MBZ!T5+'MSXY-TI1S'!T5+'MSXY-TI2S'!T5++'MSXY-TI3S'!T5+MSZ!T5+'DEC-U'!T5+DECR!T5+'DBH-U'!T5+DBHR!T5+AMIL!T5</f>
        <v>0</v>
      </c>
      <c r="F5" s="19">
        <f>'DEC-OS'!U5+'DEC-OH'!U5+'DEC-OI'!U5+'DBH-OS'!U5+'DBH-OH'!U5+'DBH-OI'!U5+XCLH!U5+XCLA!U5+DRFR!U5+DSFS!U5+DSTG!U5+XYM1!U5+XYM2!U5+XYM3E!U5+XYM4E!U5+SAGE!U5+'ABXY-TI1S'!U5+'ABXY-TI2S'!U5+ABZ!U5+'ASXY-TI1S'!U5+'ASXY-TI2S'!U5+'ASXY-TI3S'!U5+ASZ!U5+'MBXY-TI1S'!U5+'MBXY-TI2S'!U5+MBZ!U5+'MSXY-TI1S'!U5+'MSXY-TI2S'!U5++'MSXY-TI3S'!U5+MSZ!U5+'DEC-U'!U5+DECR!U5+'DBH-U'!U5+DBHR!U5+AMIL!U5</f>
        <v>0</v>
      </c>
      <c r="G5" s="19">
        <f>'DEC-OS'!V5+'DEC-OH'!V5+'DEC-OI'!V5+'DBH-OS'!V5+'DBH-OH'!V5+'DBH-OI'!V5+XCLH!V5+XCLA!V5+DRFR!V5+DSFS!V5+DSTG!V5+XYM1!V5+XYM2!V5+XYM3E!V5+XYM4E!V5+SAGE!V5+'ABXY-TI1S'!V5+'ABXY-TI2S'!V5+ABZ!V5+'ASXY-TI1S'!V5+'ASXY-TI2S'!V5+'ASXY-TI3S'!V5+ASZ!V5+'MBXY-TI1S'!V5+'MBXY-TI2S'!V5+MBZ!V5+'MSXY-TI1S'!V5+'MSXY-TI2S'!V5++'MSXY-TI3S'!V5+MSZ!V5+'DEC-U'!V5+DECR!V5+'DBH-U'!V5+DBHR!V5+AMIL!V5</f>
        <v>0</v>
      </c>
      <c r="H5" s="20">
        <f t="shared" si="0"/>
        <v>8.007812847141238E-2</v>
      </c>
      <c r="I5" s="20">
        <f t="shared" si="1"/>
        <v>8.007812847141238E-2</v>
      </c>
      <c r="J5" s="20">
        <f t="shared" si="2"/>
        <v>0.1236662388312441</v>
      </c>
      <c r="K5" s="20">
        <f t="shared" si="3"/>
        <v>0</v>
      </c>
      <c r="L5" s="20">
        <f t="shared" si="4"/>
        <v>0</v>
      </c>
      <c r="M5" s="20">
        <f t="shared" si="5"/>
        <v>0</v>
      </c>
      <c r="N5" s="87">
        <f>COS(Wellpath!$L5)*COS(Wellpath!$M5)</f>
        <v>1</v>
      </c>
      <c r="O5" s="87">
        <f>-SIN(Wellpath!$M5)</f>
        <v>0</v>
      </c>
      <c r="P5" s="87">
        <f>SIN(Wellpath!$L5)*COS(Wellpath!$M5)</f>
        <v>0</v>
      </c>
      <c r="Q5" s="87">
        <f>COS(Wellpath!$L5)*SIN(Wellpath!$M5)</f>
        <v>0</v>
      </c>
      <c r="R5" s="87">
        <f>COS(Wellpath!$M5)</f>
        <v>1</v>
      </c>
      <c r="S5" s="87">
        <f>SIN(Wellpath!$L5)*SIN(Wellpath!$M5)</f>
        <v>0</v>
      </c>
      <c r="T5" s="87">
        <f>-SIN(Wellpath!$L5)</f>
        <v>0</v>
      </c>
      <c r="U5" s="87">
        <v>0</v>
      </c>
      <c r="V5" s="87">
        <f>COS(Wellpath!$L5)</f>
        <v>1</v>
      </c>
    </row>
    <row r="6" spans="1:22" x14ac:dyDescent="0.25">
      <c r="A6" s="26">
        <f>Wellpath!E6</f>
        <v>300</v>
      </c>
      <c r="B6" s="19">
        <f>'DEC-OS'!Q6+'DEC-OH'!Q6+'DEC-OI'!Q6+'DBH-OS'!Q6+'DBH-OH'!Q6+'DBH-OI'!Q6+XCLH!Q6+XCLA!Q6+DRFR!Q6+DSFS!Q6+DSTG!Q6+XYM1!Q6+XYM2!Q6+XYM3E!Q6+XYM4E!Q6+SAGE!Q6+'ABXY-TI1S'!Q6+'ABXY-TI2S'!Q6+ABZ!Q6+'ASXY-TI1S'!Q6+'ASXY-TI2S'!Q6+'ASXY-TI3S'!Q6+ASZ!Q6+'MBXY-TI1S'!Q6+'MBXY-TI2S'!Q6+MBZ!Q6+'MSXY-TI1S'!Q6+'MSXY-TI2S'!Q6++'MSXY-TI3S'!Q6+MSZ!Q6+'DEC-U'!Q6+DECR!Q6+'DBH-U'!Q6+DBHR!Q6+AMIL!Q6</f>
        <v>0.11421341095422413</v>
      </c>
      <c r="C6" s="19">
        <f>'DEC-OS'!R6+'DEC-OH'!R6+'DEC-OI'!R6+'DBH-OS'!R6+'DBH-OH'!R6+'DBH-OI'!R6+XCLH!R6+XCLA!R6+DRFR!R6+DSFS!R6+DSTG!R6+XYM1!R6+XYM2!R6+XYM3E!R6+XYM4E!R6+SAGE!R6+'ABXY-TI1S'!R6+'ABXY-TI2S'!R6+ABZ!R6+'ASXY-TI1S'!R6+'ASXY-TI2S'!R6+'ASXY-TI3S'!R6+ASZ!R6+'MBXY-TI1S'!R6+'MBXY-TI2S'!R6+MBZ!R6+'MSXY-TI1S'!R6+'MSXY-TI2S'!R6++'MSXY-TI3S'!R6+MSZ!R6+'DEC-U'!R6+DECR!R6+'DBH-U'!R6+DBHR!R6+AMIL!R6</f>
        <v>0.11421341095422413</v>
      </c>
      <c r="D6" s="19">
        <f>'DEC-OS'!S6+'DEC-OH'!S6+'DEC-OI'!S6+'DBH-OS'!S6+'DBH-OH'!S6+'DBH-OI'!S6+XCLH!S6+XCLA!S6+DRFR!S6+DSFS!S6+DSTG!S6+XYM1!S6+XYM2!S6+XYM3E!S6+XYM4E!S6+SAGE!S6+'ABXY-TI1S'!S6+'ABXY-TI2S'!S6+ABZ!S6+'ASXY-TI1S'!S6+'ASXY-TI2S'!S6+'ASXY-TI3S'!S6+ASZ!S6+'MBXY-TI1S'!S6+'MBXY-TI2S'!S6+MBZ!S6+'MSXY-TI1S'!S6+'MSXY-TI2S'!S6++'MSXY-TI3S'!S6+MSZ!S6+'DEC-U'!S6+DECR!S6+'DBH-U'!S6+DBHR!S6+AMIL!S6</f>
        <v>0.12512646483197334</v>
      </c>
      <c r="E6" s="19">
        <f>'DEC-OS'!T6+'DEC-OH'!T6+'DEC-OI'!T6+'DBH-OS'!T6+'DBH-OH'!T6+'DBH-OI'!T6+XCLH!T6+XCLA!T6+DRFR!T6+DSFS!T6+DSTG!T6+XYM1!T6+XYM2!T6+XYM3E!T6+XYM4E!T6+SAGE!T6+'ABXY-TI1S'!T6+'ABXY-TI2S'!T6+ABZ!T6+'ASXY-TI1S'!T6+'ASXY-TI2S'!T6+'ASXY-TI3S'!T6+ASZ!T6+'MBXY-TI1S'!T6+'MBXY-TI2S'!T6+MBZ!T6+'MSXY-TI1S'!T6+'MSXY-TI2S'!T6++'MSXY-TI3S'!T6+MSZ!T6+'DEC-U'!T6+DECR!T6+'DBH-U'!T6+DBHR!T6+AMIL!T6</f>
        <v>0</v>
      </c>
      <c r="F6" s="19">
        <f>'DEC-OS'!U6+'DEC-OH'!U6+'DEC-OI'!U6+'DBH-OS'!U6+'DBH-OH'!U6+'DBH-OI'!U6+XCLH!U6+XCLA!U6+DRFR!U6+DSFS!U6+DSTG!U6+XYM1!U6+XYM2!U6+XYM3E!U6+XYM4E!U6+SAGE!U6+'ABXY-TI1S'!U6+'ABXY-TI2S'!U6+ABZ!U6+'ASXY-TI1S'!U6+'ASXY-TI2S'!U6+'ASXY-TI3S'!U6+ASZ!U6+'MBXY-TI1S'!U6+'MBXY-TI2S'!U6+MBZ!U6+'MSXY-TI1S'!U6+'MSXY-TI2S'!U6++'MSXY-TI3S'!U6+MSZ!U6+'DEC-U'!U6+DECR!U6+'DBH-U'!U6+DBHR!U6+AMIL!U6</f>
        <v>0</v>
      </c>
      <c r="G6" s="19">
        <f>'DEC-OS'!V6+'DEC-OH'!V6+'DEC-OI'!V6+'DBH-OS'!V6+'DBH-OH'!V6+'DBH-OI'!V6+XCLH!V6+XCLA!V6+DRFR!V6+DSFS!V6+DSTG!V6+XYM1!V6+XYM2!V6+XYM3E!V6+XYM4E!V6+SAGE!V6+'ABXY-TI1S'!V6+'ABXY-TI2S'!V6+ABZ!V6+'ASXY-TI1S'!V6+'ASXY-TI2S'!V6+'ASXY-TI3S'!V6+ASZ!V6+'MBXY-TI1S'!V6+'MBXY-TI2S'!V6+MBZ!V6+'MSXY-TI1S'!V6+'MSXY-TI2S'!V6++'MSXY-TI3S'!V6+MSZ!V6+'DEC-U'!V6+DECR!V6+'DBH-U'!V6+DBHR!V6+AMIL!V6</f>
        <v>0</v>
      </c>
      <c r="H6" s="20">
        <f t="shared" si="0"/>
        <v>0.11421341095422413</v>
      </c>
      <c r="I6" s="20">
        <f t="shared" si="1"/>
        <v>0.11421341095422413</v>
      </c>
      <c r="J6" s="20">
        <f t="shared" si="2"/>
        <v>0.12512646483197334</v>
      </c>
      <c r="K6" s="20">
        <f t="shared" si="3"/>
        <v>0</v>
      </c>
      <c r="L6" s="20">
        <f t="shared" si="4"/>
        <v>0</v>
      </c>
      <c r="M6" s="20">
        <f t="shared" si="5"/>
        <v>0</v>
      </c>
      <c r="N6" s="87">
        <f>COS(Wellpath!$L6)*COS(Wellpath!$M6)</f>
        <v>1</v>
      </c>
      <c r="O6" s="87">
        <f>-SIN(Wellpath!$M6)</f>
        <v>0</v>
      </c>
      <c r="P6" s="87">
        <f>SIN(Wellpath!$L6)*COS(Wellpath!$M6)</f>
        <v>0</v>
      </c>
      <c r="Q6" s="87">
        <f>COS(Wellpath!$L6)*SIN(Wellpath!$M6)</f>
        <v>0</v>
      </c>
      <c r="R6" s="87">
        <f>COS(Wellpath!$M6)</f>
        <v>1</v>
      </c>
      <c r="S6" s="87">
        <f>SIN(Wellpath!$L6)*SIN(Wellpath!$M6)</f>
        <v>0</v>
      </c>
      <c r="T6" s="87">
        <f>-SIN(Wellpath!$L6)</f>
        <v>0</v>
      </c>
      <c r="U6" s="87">
        <v>0</v>
      </c>
      <c r="V6" s="87">
        <f>COS(Wellpath!$L6)</f>
        <v>1</v>
      </c>
    </row>
    <row r="7" spans="1:22" x14ac:dyDescent="0.25">
      <c r="A7" s="26">
        <f>Wellpath!E7</f>
        <v>400</v>
      </c>
      <c r="B7" s="19">
        <f>'DEC-OS'!Q7+'DEC-OH'!Q7+'DEC-OI'!Q7+'DBH-OS'!Q7+'DBH-OH'!Q7+'DBH-OI'!Q7+XCLH!Q7+XCLA!Q7+DRFR!Q7+DSFS!Q7+DSTG!Q7+XYM1!Q7+XYM2!Q7+XYM3E!Q7+XYM4E!Q7+SAGE!Q7+'ABXY-TI1S'!Q7+'ABXY-TI2S'!Q7+ABZ!Q7+'ASXY-TI1S'!Q7+'ASXY-TI2S'!Q7+'ASXY-TI3S'!Q7+ASZ!Q7+'MBXY-TI1S'!Q7+'MBXY-TI2S'!Q7+MBZ!Q7+'MSXY-TI1S'!Q7+'MSXY-TI2S'!Q7++'MSXY-TI3S'!Q7+MSZ!Q7+'DEC-U'!Q7+DECR!Q7+'DBH-U'!Q7+DBHR!Q7+AMIL!Q7</f>
        <v>0.14865782158537749</v>
      </c>
      <c r="C7" s="19">
        <f>'DEC-OS'!R7+'DEC-OH'!R7+'DEC-OI'!R7+'DBH-OS'!R7+'DBH-OH'!R7+'DBH-OI'!R7+XCLH!R7+XCLA!R7+DRFR!R7+DSFS!R7+DSTG!R7+XYM1!R7+XYM2!R7+XYM3E!R7+XYM4E!R7+SAGE!R7+'ABXY-TI1S'!R7+'ABXY-TI2S'!R7+ABZ!R7+'ASXY-TI1S'!R7+'ASXY-TI2S'!R7+'ASXY-TI3S'!R7+ASZ!R7+'MBXY-TI1S'!R7+'MBXY-TI2S'!R7+MBZ!R7+'MSXY-TI1S'!R7+'MSXY-TI2S'!R7++'MSXY-TI3S'!R7+MSZ!R7+'DEC-U'!R7+DECR!R7+'DBH-U'!R7+DBHR!R7+AMIL!R7</f>
        <v>0.14865782158537749</v>
      </c>
      <c r="D7" s="19">
        <f>'DEC-OS'!S7+'DEC-OH'!S7+'DEC-OI'!S7+'DBH-OS'!S7+'DBH-OH'!S7+'DBH-OI'!S7+XCLH!S7+XCLA!S7+DRFR!S7+DSFS!S7+DSTG!S7+XYM1!S7+XYM2!S7+XYM3E!S7+XYM4E!S7+SAGE!S7+'ABXY-TI1S'!S7+'ABXY-TI2S'!S7+ABZ!S7+'ASXY-TI1S'!S7+'ASXY-TI2S'!S7+'ASXY-TI3S'!S7+ASZ!S7+'MBXY-TI1S'!S7+'MBXY-TI2S'!S7+MBZ!S7+'MSXY-TI1S'!S7+'MSXY-TI2S'!S7++'MSXY-TI3S'!S7+MSZ!S7+'DEC-U'!S7+DECR!S7+'DBH-U'!S7+DBHR!S7+AMIL!S7</f>
        <v>0.12717531249478595</v>
      </c>
      <c r="E7" s="19">
        <f>'DEC-OS'!T7+'DEC-OH'!T7+'DEC-OI'!T7+'DBH-OS'!T7+'DBH-OH'!T7+'DBH-OI'!T7+XCLH!T7+XCLA!T7+DRFR!T7+DSFS!T7+DSTG!T7+XYM1!T7+XYM2!T7+XYM3E!T7+XYM4E!T7+SAGE!T7+'ABXY-TI1S'!T7+'ABXY-TI2S'!T7+ABZ!T7+'ASXY-TI1S'!T7+'ASXY-TI2S'!T7+'ASXY-TI3S'!T7+ASZ!T7+'MBXY-TI1S'!T7+'MBXY-TI2S'!T7+MBZ!T7+'MSXY-TI1S'!T7+'MSXY-TI2S'!T7++'MSXY-TI3S'!T7+MSZ!T7+'DEC-U'!T7+DECR!T7+'DBH-U'!T7+DBHR!T7+AMIL!T7</f>
        <v>0</v>
      </c>
      <c r="F7" s="19">
        <f>'DEC-OS'!U7+'DEC-OH'!U7+'DEC-OI'!U7+'DBH-OS'!U7+'DBH-OH'!U7+'DBH-OI'!U7+XCLH!U7+XCLA!U7+DRFR!U7+DSFS!U7+DSTG!U7+XYM1!U7+XYM2!U7+XYM3E!U7+XYM4E!U7+SAGE!U7+'ABXY-TI1S'!U7+'ABXY-TI2S'!U7+ABZ!U7+'ASXY-TI1S'!U7+'ASXY-TI2S'!U7+'ASXY-TI3S'!U7+ASZ!U7+'MBXY-TI1S'!U7+'MBXY-TI2S'!U7+MBZ!U7+'MSXY-TI1S'!U7+'MSXY-TI2S'!U7++'MSXY-TI3S'!U7+MSZ!U7+'DEC-U'!U7+DECR!U7+'DBH-U'!U7+DBHR!U7+AMIL!U7</f>
        <v>0</v>
      </c>
      <c r="G7" s="19">
        <f>'DEC-OS'!V7+'DEC-OH'!V7+'DEC-OI'!V7+'DBH-OS'!V7+'DBH-OH'!V7+'DBH-OI'!V7+XCLH!V7+XCLA!V7+DRFR!V7+DSFS!V7+DSTG!V7+XYM1!V7+XYM2!V7+XYM3E!V7+XYM4E!V7+SAGE!V7+'ABXY-TI1S'!V7+'ABXY-TI2S'!V7+ABZ!V7+'ASXY-TI1S'!V7+'ASXY-TI2S'!V7+'ASXY-TI3S'!V7+ASZ!V7+'MBXY-TI1S'!V7+'MBXY-TI2S'!V7+MBZ!V7+'MSXY-TI1S'!V7+'MSXY-TI2S'!V7++'MSXY-TI3S'!V7+MSZ!V7+'DEC-U'!V7+DECR!V7+'DBH-U'!V7+DBHR!V7+AMIL!V7</f>
        <v>0</v>
      </c>
      <c r="H7" s="20">
        <f t="shared" si="0"/>
        <v>0.14865782158537749</v>
      </c>
      <c r="I7" s="20">
        <f t="shared" si="1"/>
        <v>0.14865782158537749</v>
      </c>
      <c r="J7" s="20">
        <f t="shared" si="2"/>
        <v>0.12717531249478595</v>
      </c>
      <c r="K7" s="20">
        <f t="shared" si="3"/>
        <v>0</v>
      </c>
      <c r="L7" s="20">
        <f t="shared" si="4"/>
        <v>0</v>
      </c>
      <c r="M7" s="20">
        <f t="shared" si="5"/>
        <v>0</v>
      </c>
      <c r="N7" s="87">
        <f>COS(Wellpath!$L7)*COS(Wellpath!$M7)</f>
        <v>1</v>
      </c>
      <c r="O7" s="87">
        <f>-SIN(Wellpath!$M7)</f>
        <v>0</v>
      </c>
      <c r="P7" s="87">
        <f>SIN(Wellpath!$L7)*COS(Wellpath!$M7)</f>
        <v>0</v>
      </c>
      <c r="Q7" s="87">
        <f>COS(Wellpath!$L7)*SIN(Wellpath!$M7)</f>
        <v>0</v>
      </c>
      <c r="R7" s="87">
        <f>COS(Wellpath!$M7)</f>
        <v>1</v>
      </c>
      <c r="S7" s="87">
        <f>SIN(Wellpath!$L7)*SIN(Wellpath!$M7)</f>
        <v>0</v>
      </c>
      <c r="T7" s="87">
        <f>-SIN(Wellpath!$L7)</f>
        <v>0</v>
      </c>
      <c r="U7" s="87">
        <v>0</v>
      </c>
      <c r="V7" s="87">
        <f>COS(Wellpath!$L7)</f>
        <v>1</v>
      </c>
    </row>
    <row r="8" spans="1:22" x14ac:dyDescent="0.25">
      <c r="A8" s="26">
        <f>Wellpath!E8</f>
        <v>500</v>
      </c>
      <c r="B8" s="19">
        <f>'DEC-OS'!Q8+'DEC-OH'!Q8+'DEC-OI'!Q8+'DBH-OS'!Q8+'DBH-OH'!Q8+'DBH-OI'!Q8+XCLH!Q8+XCLA!Q8+DRFR!Q8+DSFS!Q8+DSTG!Q8+XYM1!Q8+XYM2!Q8+XYM3E!Q8+XYM4E!Q8+SAGE!Q8+'ABXY-TI1S'!Q8+'ABXY-TI2S'!Q8+ABZ!Q8+'ASXY-TI1S'!Q8+'ASXY-TI2S'!Q8+'ASXY-TI3S'!Q8+ASZ!Q8+'MBXY-TI1S'!Q8+'MBXY-TI2S'!Q8+MBZ!Q8+'MSXY-TI1S'!Q8+'MSXY-TI2S'!Q8++'MSXY-TI3S'!Q8+MSZ!Q8+'DEC-U'!Q8+DECR!Q8+'DBH-U'!Q8+DBHR!Q8+AMIL!Q8</f>
        <v>0.18341136036487241</v>
      </c>
      <c r="C8" s="19">
        <f>'DEC-OS'!R8+'DEC-OH'!R8+'DEC-OI'!R8+'DBH-OS'!R8+'DBH-OH'!R8+'DBH-OI'!R8+XCLH!R8+XCLA!R8+DRFR!R8+DSFS!R8+DSTG!R8+XYM1!R8+XYM2!R8+XYM3E!R8+XYM4E!R8+SAGE!R8+'ABXY-TI1S'!R8+'ABXY-TI2S'!R8+ABZ!R8+'ASXY-TI1S'!R8+'ASXY-TI2S'!R8+'ASXY-TI3S'!R8+ASZ!R8+'MBXY-TI1S'!R8+'MBXY-TI2S'!R8+MBZ!R8+'MSXY-TI1S'!R8+'MSXY-TI2S'!R8++'MSXY-TI3S'!R8+MSZ!R8+'DEC-U'!R8+DECR!R8+'DBH-U'!R8+DBHR!R8+AMIL!R8</f>
        <v>0.18341136036487241</v>
      </c>
      <c r="D8" s="19">
        <f>'DEC-OS'!S8+'DEC-OH'!S8+'DEC-OI'!S8+'DBH-OS'!S8+'DBH-OH'!S8+'DBH-OI'!S8+XCLH!S8+XCLA!S8+DRFR!S8+DSFS!S8+DSTG!S8+XYM1!S8+XYM2!S8+XYM3E!S8+XYM4E!S8+SAGE!S8+'ABXY-TI1S'!S8+'ABXY-TI2S'!S8+ABZ!S8+'ASXY-TI1S'!S8+'ASXY-TI2S'!S8+'ASXY-TI3S'!S8+ASZ!S8+'MBXY-TI1S'!S8+'MBXY-TI2S'!S8+MBZ!S8+'MSXY-TI1S'!S8+'MSXY-TI2S'!S8++'MSXY-TI3S'!S8+MSZ!S8+'DEC-U'!S8+DECR!S8+'DBH-U'!S8+DBHR!S8+AMIL!S8</f>
        <v>0.12981731308147357</v>
      </c>
      <c r="E8" s="19">
        <f>'DEC-OS'!T8+'DEC-OH'!T8+'DEC-OI'!T8+'DBH-OS'!T8+'DBH-OH'!T8+'DBH-OI'!T8+XCLH!T8+XCLA!T8+DRFR!T8+DSFS!T8+DSTG!T8+XYM1!T8+XYM2!T8+XYM3E!T8+XYM4E!T8+SAGE!T8+'ABXY-TI1S'!T8+'ABXY-TI2S'!T8+ABZ!T8+'ASXY-TI1S'!T8+'ASXY-TI2S'!T8+'ASXY-TI3S'!T8+ASZ!T8+'MBXY-TI1S'!T8+'MBXY-TI2S'!T8+MBZ!T8+'MSXY-TI1S'!T8+'MSXY-TI2S'!T8++'MSXY-TI3S'!T8+MSZ!T8+'DEC-U'!T8+DECR!T8+'DBH-U'!T8+DBHR!T8+AMIL!T8</f>
        <v>0</v>
      </c>
      <c r="F8" s="19">
        <f>'DEC-OS'!U8+'DEC-OH'!U8+'DEC-OI'!U8+'DBH-OS'!U8+'DBH-OH'!U8+'DBH-OI'!U8+XCLH!U8+XCLA!U8+DRFR!U8+DSFS!U8+DSTG!U8+XYM1!U8+XYM2!U8+XYM3E!U8+XYM4E!U8+SAGE!U8+'ABXY-TI1S'!U8+'ABXY-TI2S'!U8+ABZ!U8+'ASXY-TI1S'!U8+'ASXY-TI2S'!U8+'ASXY-TI3S'!U8+ASZ!U8+'MBXY-TI1S'!U8+'MBXY-TI2S'!U8+MBZ!U8+'MSXY-TI1S'!U8+'MSXY-TI2S'!U8++'MSXY-TI3S'!U8+MSZ!U8+'DEC-U'!U8+DECR!U8+'DBH-U'!U8+DBHR!U8+AMIL!U8</f>
        <v>0</v>
      </c>
      <c r="G8" s="19">
        <f>'DEC-OS'!V8+'DEC-OH'!V8+'DEC-OI'!V8+'DBH-OS'!V8+'DBH-OH'!V8+'DBH-OI'!V8+XCLH!V8+XCLA!V8+DRFR!V8+DSFS!V8+DSTG!V8+XYM1!V8+XYM2!V8+XYM3E!V8+XYM4E!V8+SAGE!V8+'ABXY-TI1S'!V8+'ABXY-TI2S'!V8+ABZ!V8+'ASXY-TI1S'!V8+'ASXY-TI2S'!V8+'ASXY-TI3S'!V8+ASZ!V8+'MBXY-TI1S'!V8+'MBXY-TI2S'!V8+MBZ!V8+'MSXY-TI1S'!V8+'MSXY-TI2S'!V8++'MSXY-TI3S'!V8+MSZ!V8+'DEC-U'!V8+DECR!V8+'DBH-U'!V8+DBHR!V8+AMIL!V8</f>
        <v>0</v>
      </c>
      <c r="H8" s="20">
        <f t="shared" si="0"/>
        <v>0.18341136036487241</v>
      </c>
      <c r="I8" s="20">
        <f t="shared" si="1"/>
        <v>0.18341136036487241</v>
      </c>
      <c r="J8" s="20">
        <f t="shared" si="2"/>
        <v>0.12981731308147357</v>
      </c>
      <c r="K8" s="20">
        <f t="shared" si="3"/>
        <v>0</v>
      </c>
      <c r="L8" s="20">
        <f t="shared" si="4"/>
        <v>0</v>
      </c>
      <c r="M8" s="20">
        <f t="shared" si="5"/>
        <v>0</v>
      </c>
      <c r="N8" s="87">
        <f>COS(Wellpath!$L8)*COS(Wellpath!$M8)</f>
        <v>1</v>
      </c>
      <c r="O8" s="87">
        <f>-SIN(Wellpath!$M8)</f>
        <v>0</v>
      </c>
      <c r="P8" s="87">
        <f>SIN(Wellpath!$L8)*COS(Wellpath!$M8)</f>
        <v>0</v>
      </c>
      <c r="Q8" s="87">
        <f>COS(Wellpath!$L8)*SIN(Wellpath!$M8)</f>
        <v>0</v>
      </c>
      <c r="R8" s="87">
        <f>COS(Wellpath!$M8)</f>
        <v>1</v>
      </c>
      <c r="S8" s="87">
        <f>SIN(Wellpath!$L8)*SIN(Wellpath!$M8)</f>
        <v>0</v>
      </c>
      <c r="T8" s="87">
        <f>-SIN(Wellpath!$L8)</f>
        <v>0</v>
      </c>
      <c r="U8" s="87">
        <v>0</v>
      </c>
      <c r="V8" s="87">
        <f>COS(Wellpath!$L8)</f>
        <v>1</v>
      </c>
    </row>
    <row r="9" spans="1:22" x14ac:dyDescent="0.25">
      <c r="A9" s="26">
        <f>Wellpath!E9</f>
        <v>600</v>
      </c>
      <c r="B9" s="19">
        <f>'DEC-OS'!Q9+'DEC-OH'!Q9+'DEC-OI'!Q9+'DBH-OS'!Q9+'DBH-OH'!Q9+'DBH-OI'!Q9+XCLH!Q9+XCLA!Q9+DRFR!Q9+DSFS!Q9+DSTG!Q9+XYM1!Q9+XYM2!Q9+XYM3E!Q9+XYM4E!Q9+SAGE!Q9+'ABXY-TI1S'!Q9+'ABXY-TI2S'!Q9+ABZ!Q9+'ASXY-TI1S'!Q9+'ASXY-TI2S'!Q9+'ASXY-TI3S'!Q9+ASZ!Q9+'MBXY-TI1S'!Q9+'MBXY-TI2S'!Q9+MBZ!Q9+'MSXY-TI1S'!Q9+'MSXY-TI2S'!Q9++'MSXY-TI3S'!Q9+MSZ!Q9+'DEC-U'!Q9+DECR!Q9+'DBH-U'!Q9+DBHR!Q9+AMIL!Q9</f>
        <v>0.21847402729270887</v>
      </c>
      <c r="C9" s="19">
        <f>'DEC-OS'!R9+'DEC-OH'!R9+'DEC-OI'!R9+'DBH-OS'!R9+'DBH-OH'!R9+'DBH-OI'!R9+XCLH!R9+XCLA!R9+DRFR!R9+DSFS!R9+DSTG!R9+XYM1!R9+XYM2!R9+XYM3E!R9+XYM4E!R9+SAGE!R9+'ABXY-TI1S'!R9+'ABXY-TI2S'!R9+ABZ!R9+'ASXY-TI1S'!R9+'ASXY-TI2S'!R9+'ASXY-TI3S'!R9+ASZ!R9+'MBXY-TI1S'!R9+'MBXY-TI2S'!R9+MBZ!R9+'MSXY-TI1S'!R9+'MSXY-TI2S'!R9++'MSXY-TI3S'!R9+MSZ!R9+'DEC-U'!R9+DECR!R9+'DBH-U'!R9+DBHR!R9+AMIL!R9</f>
        <v>0.21847402729270887</v>
      </c>
      <c r="D9" s="19">
        <f>'DEC-OS'!S9+'DEC-OH'!S9+'DEC-OI'!S9+'DBH-OS'!S9+'DBH-OH'!S9+'DBH-OI'!S9+XCLH!S9+XCLA!S9+DRFR!S9+DSFS!S9+DSTG!S9+XYM1!S9+XYM2!S9+XYM3E!S9+XYM4E!S9+SAGE!S9+'ABXY-TI1S'!S9+'ABXY-TI2S'!S9+ABZ!S9+'ASXY-TI1S'!S9+'ASXY-TI2S'!S9+'ASXY-TI3S'!S9+ASZ!S9+'MBXY-TI1S'!S9+'MBXY-TI2S'!S9+MBZ!S9+'MSXY-TI1S'!S9+'MSXY-TI2S'!S9++'MSXY-TI3S'!S9+MSZ!S9+'DEC-U'!S9+DECR!S9+'DBH-U'!S9+DBHR!S9+AMIL!S9</f>
        <v>0.13305829250005402</v>
      </c>
      <c r="E9" s="19">
        <f>'DEC-OS'!T9+'DEC-OH'!T9+'DEC-OI'!T9+'DBH-OS'!T9+'DBH-OH'!T9+'DBH-OI'!T9+XCLH!T9+XCLA!T9+DRFR!T9+DSFS!T9+DSTG!T9+XYM1!T9+XYM2!T9+XYM3E!T9+XYM4E!T9+SAGE!T9+'ABXY-TI1S'!T9+'ABXY-TI2S'!T9+ABZ!T9+'ASXY-TI1S'!T9+'ASXY-TI2S'!T9+'ASXY-TI3S'!T9+ASZ!T9+'MBXY-TI1S'!T9+'MBXY-TI2S'!T9+MBZ!T9+'MSXY-TI1S'!T9+'MSXY-TI2S'!T9++'MSXY-TI3S'!T9+MSZ!T9+'DEC-U'!T9+DECR!T9+'DBH-U'!T9+DBHR!T9+AMIL!T9</f>
        <v>0</v>
      </c>
      <c r="F9" s="19">
        <f>'DEC-OS'!U9+'DEC-OH'!U9+'DEC-OI'!U9+'DBH-OS'!U9+'DBH-OH'!U9+'DBH-OI'!U9+XCLH!U9+XCLA!U9+DRFR!U9+DSFS!U9+DSTG!U9+XYM1!U9+XYM2!U9+XYM3E!U9+XYM4E!U9+SAGE!U9+'ABXY-TI1S'!U9+'ABXY-TI2S'!U9+ABZ!U9+'ASXY-TI1S'!U9+'ASXY-TI2S'!U9+'ASXY-TI3S'!U9+ASZ!U9+'MBXY-TI1S'!U9+'MBXY-TI2S'!U9+MBZ!U9+'MSXY-TI1S'!U9+'MSXY-TI2S'!U9++'MSXY-TI3S'!U9+MSZ!U9+'DEC-U'!U9+DECR!U9+'DBH-U'!U9+DBHR!U9+AMIL!U9</f>
        <v>0</v>
      </c>
      <c r="G9" s="19">
        <f>'DEC-OS'!V9+'DEC-OH'!V9+'DEC-OI'!V9+'DBH-OS'!V9+'DBH-OH'!V9+'DBH-OI'!V9+XCLH!V9+XCLA!V9+DRFR!V9+DSFS!V9+DSTG!V9+XYM1!V9+XYM2!V9+XYM3E!V9+XYM4E!V9+SAGE!V9+'ABXY-TI1S'!V9+'ABXY-TI2S'!V9+ABZ!V9+'ASXY-TI1S'!V9+'ASXY-TI2S'!V9+'ASXY-TI3S'!V9+ASZ!V9+'MBXY-TI1S'!V9+'MBXY-TI2S'!V9+MBZ!V9+'MSXY-TI1S'!V9+'MSXY-TI2S'!V9++'MSXY-TI3S'!V9+MSZ!V9+'DEC-U'!V9+DECR!V9+'DBH-U'!V9+DBHR!V9+AMIL!V9</f>
        <v>0</v>
      </c>
      <c r="H9" s="20">
        <f t="shared" si="0"/>
        <v>0.21847402729270887</v>
      </c>
      <c r="I9" s="20">
        <f t="shared" si="1"/>
        <v>0.21847402729270887</v>
      </c>
      <c r="J9" s="20">
        <f t="shared" si="2"/>
        <v>0.13305829250005402</v>
      </c>
      <c r="K9" s="20">
        <f t="shared" si="3"/>
        <v>0</v>
      </c>
      <c r="L9" s="20">
        <f t="shared" si="4"/>
        <v>0</v>
      </c>
      <c r="M9" s="20">
        <f t="shared" si="5"/>
        <v>0</v>
      </c>
      <c r="N9" s="87">
        <f>COS(Wellpath!$L9)*COS(Wellpath!$M9)</f>
        <v>1</v>
      </c>
      <c r="O9" s="87">
        <f>-SIN(Wellpath!$M9)</f>
        <v>0</v>
      </c>
      <c r="P9" s="87">
        <f>SIN(Wellpath!$L9)*COS(Wellpath!$M9)</f>
        <v>0</v>
      </c>
      <c r="Q9" s="87">
        <f>COS(Wellpath!$L9)*SIN(Wellpath!$M9)</f>
        <v>0</v>
      </c>
      <c r="R9" s="87">
        <f>COS(Wellpath!$M9)</f>
        <v>1</v>
      </c>
      <c r="S9" s="87">
        <f>SIN(Wellpath!$L9)*SIN(Wellpath!$M9)</f>
        <v>0</v>
      </c>
      <c r="T9" s="87">
        <f>-SIN(Wellpath!$L9)</f>
        <v>0</v>
      </c>
      <c r="U9" s="87">
        <v>0</v>
      </c>
      <c r="V9" s="87">
        <f>COS(Wellpath!$L9)</f>
        <v>1</v>
      </c>
    </row>
    <row r="10" spans="1:22" x14ac:dyDescent="0.25">
      <c r="A10" s="26">
        <f>Wellpath!E10</f>
        <v>700</v>
      </c>
      <c r="B10" s="19">
        <f>'DEC-OS'!Q10+'DEC-OH'!Q10+'DEC-OI'!Q10+'DBH-OS'!Q10+'DBH-OH'!Q10+'DBH-OI'!Q10+XCLH!Q10+XCLA!Q10+DRFR!Q10+DSFS!Q10+DSTG!Q10+XYM1!Q10+XYM2!Q10+XYM3E!Q10+XYM4E!Q10+SAGE!Q10+'ABXY-TI1S'!Q10+'ABXY-TI2S'!Q10+ABZ!Q10+'ASXY-TI1S'!Q10+'ASXY-TI2S'!Q10+'ASXY-TI3S'!Q10+ASZ!Q10+'MBXY-TI1S'!Q10+'MBXY-TI2S'!Q10+MBZ!Q10+'MSXY-TI1S'!Q10+'MSXY-TI2S'!Q10++'MSXY-TI3S'!Q10+MSZ!Q10+'DEC-U'!Q10+DECR!Q10+'DBH-U'!Q10+DBHR!Q10+AMIL!Q10</f>
        <v>0.25384582236888703</v>
      </c>
      <c r="C10" s="19">
        <f>'DEC-OS'!R10+'DEC-OH'!R10+'DEC-OI'!R10+'DBH-OS'!R10+'DBH-OH'!R10+'DBH-OI'!R10+XCLH!R10+XCLA!R10+DRFR!R10+DSFS!R10+DSTG!R10+XYM1!R10+XYM2!R10+XYM3E!R10+XYM4E!R10+SAGE!R10+'ABXY-TI1S'!R10+'ABXY-TI2S'!R10+ABZ!R10+'ASXY-TI1S'!R10+'ASXY-TI2S'!R10+'ASXY-TI3S'!R10+ASZ!R10+'MBXY-TI1S'!R10+'MBXY-TI2S'!R10+MBZ!R10+'MSXY-TI1S'!R10+'MSXY-TI2S'!R10++'MSXY-TI3S'!R10+MSZ!R10+'DEC-U'!R10+DECR!R10+'DBH-U'!R10+DBHR!R10+AMIL!R10</f>
        <v>0.25384582236888703</v>
      </c>
      <c r="D10" s="19">
        <f>'DEC-OS'!S10+'DEC-OH'!S10+'DEC-OI'!S10+'DBH-OS'!S10+'DBH-OH'!S10+'DBH-OI'!S10+XCLH!S10+XCLA!S10+DRFR!S10+DSFS!S10+DSTG!S10+XYM1!S10+XYM2!S10+XYM3E!S10+XYM4E!S10+SAGE!S10+'ABXY-TI1S'!S10+'ABXY-TI2S'!S10+ABZ!S10+'ASXY-TI1S'!S10+'ASXY-TI2S'!S10+'ASXY-TI3S'!S10+ASZ!S10+'MBXY-TI1S'!S10+'MBXY-TI2S'!S10+MBZ!S10+'MSXY-TI1S'!S10+'MSXY-TI2S'!S10++'MSXY-TI3S'!S10+MSZ!S10+'DEC-U'!S10+DECR!S10+'DBH-U'!S10+DBHR!S10+AMIL!S10</f>
        <v>0.13690537130477137</v>
      </c>
      <c r="E10" s="19">
        <f>'DEC-OS'!T10+'DEC-OH'!T10+'DEC-OI'!T10+'DBH-OS'!T10+'DBH-OH'!T10+'DBH-OI'!T10+XCLH!T10+XCLA!T10+DRFR!T10+DSFS!T10+DSTG!T10+XYM1!T10+XYM2!T10+XYM3E!T10+XYM4E!T10+SAGE!T10+'ABXY-TI1S'!T10+'ABXY-TI2S'!T10+ABZ!T10+'ASXY-TI1S'!T10+'ASXY-TI2S'!T10+'ASXY-TI3S'!T10+ASZ!T10+'MBXY-TI1S'!T10+'MBXY-TI2S'!T10+MBZ!T10+'MSXY-TI1S'!T10+'MSXY-TI2S'!T10++'MSXY-TI3S'!T10+MSZ!T10+'DEC-U'!T10+DECR!T10+'DBH-U'!T10+DBHR!T10+AMIL!T10</f>
        <v>0</v>
      </c>
      <c r="F10" s="19">
        <f>'DEC-OS'!U10+'DEC-OH'!U10+'DEC-OI'!U10+'DBH-OS'!U10+'DBH-OH'!U10+'DBH-OI'!U10+XCLH!U10+XCLA!U10+DRFR!U10+DSFS!U10+DSTG!U10+XYM1!U10+XYM2!U10+XYM3E!U10+XYM4E!U10+SAGE!U10+'ABXY-TI1S'!U10+'ABXY-TI2S'!U10+ABZ!U10+'ASXY-TI1S'!U10+'ASXY-TI2S'!U10+'ASXY-TI3S'!U10+ASZ!U10+'MBXY-TI1S'!U10+'MBXY-TI2S'!U10+MBZ!U10+'MSXY-TI1S'!U10+'MSXY-TI2S'!U10++'MSXY-TI3S'!U10+MSZ!U10+'DEC-U'!U10+DECR!U10+'DBH-U'!U10+DBHR!U10+AMIL!U10</f>
        <v>0</v>
      </c>
      <c r="G10" s="19">
        <f>'DEC-OS'!V10+'DEC-OH'!V10+'DEC-OI'!V10+'DBH-OS'!V10+'DBH-OH'!V10+'DBH-OI'!V10+XCLH!V10+XCLA!V10+DRFR!V10+DSFS!V10+DSTG!V10+XYM1!V10+XYM2!V10+XYM3E!V10+XYM4E!V10+SAGE!V10+'ABXY-TI1S'!V10+'ABXY-TI2S'!V10+ABZ!V10+'ASXY-TI1S'!V10+'ASXY-TI2S'!V10+'ASXY-TI3S'!V10+ASZ!V10+'MBXY-TI1S'!V10+'MBXY-TI2S'!V10+MBZ!V10+'MSXY-TI1S'!V10+'MSXY-TI2S'!V10++'MSXY-TI3S'!V10+MSZ!V10+'DEC-U'!V10+DECR!V10+'DBH-U'!V10+DBHR!V10+AMIL!V10</f>
        <v>0</v>
      </c>
      <c r="H10" s="20">
        <f t="shared" si="0"/>
        <v>0.25384582236888703</v>
      </c>
      <c r="I10" s="20">
        <f t="shared" si="1"/>
        <v>0.25384582236888703</v>
      </c>
      <c r="J10" s="20">
        <f t="shared" si="2"/>
        <v>0.13690537130477137</v>
      </c>
      <c r="K10" s="20">
        <f t="shared" si="3"/>
        <v>0</v>
      </c>
      <c r="L10" s="20">
        <f t="shared" si="4"/>
        <v>0</v>
      </c>
      <c r="M10" s="20">
        <f t="shared" si="5"/>
        <v>0</v>
      </c>
      <c r="N10" s="87">
        <f>COS(Wellpath!$L10)*COS(Wellpath!$M10)</f>
        <v>1</v>
      </c>
      <c r="O10" s="87">
        <f>-SIN(Wellpath!$M10)</f>
        <v>0</v>
      </c>
      <c r="P10" s="87">
        <f>SIN(Wellpath!$L10)*COS(Wellpath!$M10)</f>
        <v>0</v>
      </c>
      <c r="Q10" s="87">
        <f>COS(Wellpath!$L10)*SIN(Wellpath!$M10)</f>
        <v>0</v>
      </c>
      <c r="R10" s="87">
        <f>COS(Wellpath!$M10)</f>
        <v>1</v>
      </c>
      <c r="S10" s="87">
        <f>SIN(Wellpath!$L10)*SIN(Wellpath!$M10)</f>
        <v>0</v>
      </c>
      <c r="T10" s="87">
        <f>-SIN(Wellpath!$L10)</f>
        <v>0</v>
      </c>
      <c r="U10" s="87">
        <v>0</v>
      </c>
      <c r="V10" s="87">
        <f>COS(Wellpath!$L10)</f>
        <v>1</v>
      </c>
    </row>
    <row r="11" spans="1:22" x14ac:dyDescent="0.25">
      <c r="A11" s="26">
        <f>Wellpath!E11</f>
        <v>800</v>
      </c>
      <c r="B11" s="19">
        <f>'DEC-OS'!Q11+'DEC-OH'!Q11+'DEC-OI'!Q11+'DBH-OS'!Q11+'DBH-OH'!Q11+'DBH-OI'!Q11+XCLH!Q11+XCLA!Q11+DRFR!Q11+DSFS!Q11+DSTG!Q11+XYM1!Q11+XYM2!Q11+XYM3E!Q11+XYM4E!Q11+SAGE!Q11+'ABXY-TI1S'!Q11+'ABXY-TI2S'!Q11+ABZ!Q11+'ASXY-TI1S'!Q11+'ASXY-TI2S'!Q11+'ASXY-TI3S'!Q11+ASZ!Q11+'MBXY-TI1S'!Q11+'MBXY-TI2S'!Q11+MBZ!Q11+'MSXY-TI1S'!Q11+'MSXY-TI2S'!Q11++'MSXY-TI3S'!Q11+MSZ!Q11+'DEC-U'!Q11+DECR!Q11+'DBH-U'!Q11+DBHR!Q11+AMIL!Q11</f>
        <v>0.28952674559340663</v>
      </c>
      <c r="C11" s="19">
        <f>'DEC-OS'!R11+'DEC-OH'!R11+'DEC-OI'!R11+'DBH-OS'!R11+'DBH-OH'!R11+'DBH-OI'!R11+XCLH!R11+XCLA!R11+DRFR!R11+DSFS!R11+DSTG!R11+XYM1!R11+XYM2!R11+XYM3E!R11+XYM4E!R11+SAGE!R11+'ABXY-TI1S'!R11+'ABXY-TI2S'!R11+ABZ!R11+'ASXY-TI1S'!R11+'ASXY-TI2S'!R11+'ASXY-TI3S'!R11+ASZ!R11+'MBXY-TI1S'!R11+'MBXY-TI2S'!R11+MBZ!R11+'MSXY-TI1S'!R11+'MSXY-TI2S'!R11++'MSXY-TI3S'!R11+MSZ!R11+'DEC-U'!R11+DECR!R11+'DBH-U'!R11+DBHR!R11+AMIL!R11</f>
        <v>0.28952674559340663</v>
      </c>
      <c r="D11" s="19">
        <f>'DEC-OS'!S11+'DEC-OH'!S11+'DEC-OI'!S11+'DBH-OS'!S11+'DBH-OH'!S11+'DBH-OI'!S11+XCLH!S11+XCLA!S11+DRFR!S11+DSFS!S11+DSTG!S11+XYM1!S11+XYM2!S11+XYM3E!S11+XYM4E!S11+SAGE!S11+'ABXY-TI1S'!S11+'ABXY-TI2S'!S11+ABZ!S11+'ASXY-TI1S'!S11+'ASXY-TI2S'!S11+'ASXY-TI3S'!S11+ASZ!S11+'MBXY-TI1S'!S11+'MBXY-TI2S'!S11+MBZ!S11+'MSXY-TI1S'!S11+'MSXY-TI2S'!S11++'MSXY-TI3S'!S11+MSZ!S11+'DEC-U'!S11+DECR!S11+'DBH-U'!S11+DBHR!S11+AMIL!S11</f>
        <v>0.14136696469609575</v>
      </c>
      <c r="E11" s="19">
        <f>'DEC-OS'!T11+'DEC-OH'!T11+'DEC-OI'!T11+'DBH-OS'!T11+'DBH-OH'!T11+'DBH-OI'!T11+XCLH!T11+XCLA!T11+DRFR!T11+DSFS!T11+DSTG!T11+XYM1!T11+XYM2!T11+XYM3E!T11+XYM4E!T11+SAGE!T11+'ABXY-TI1S'!T11+'ABXY-TI2S'!T11+ABZ!T11+'ASXY-TI1S'!T11+'ASXY-TI2S'!T11+'ASXY-TI3S'!T11+ASZ!T11+'MBXY-TI1S'!T11+'MBXY-TI2S'!T11+MBZ!T11+'MSXY-TI1S'!T11+'MSXY-TI2S'!T11++'MSXY-TI3S'!T11+MSZ!T11+'DEC-U'!T11+DECR!T11+'DBH-U'!T11+DBHR!T11+AMIL!T11</f>
        <v>0</v>
      </c>
      <c r="F11" s="19">
        <f>'DEC-OS'!U11+'DEC-OH'!U11+'DEC-OI'!U11+'DBH-OS'!U11+'DBH-OH'!U11+'DBH-OI'!U11+XCLH!U11+XCLA!U11+DRFR!U11+DSFS!U11+DSTG!U11+XYM1!U11+XYM2!U11+XYM3E!U11+XYM4E!U11+SAGE!U11+'ABXY-TI1S'!U11+'ABXY-TI2S'!U11+ABZ!U11+'ASXY-TI1S'!U11+'ASXY-TI2S'!U11+'ASXY-TI3S'!U11+ASZ!U11+'MBXY-TI1S'!U11+'MBXY-TI2S'!U11+MBZ!U11+'MSXY-TI1S'!U11+'MSXY-TI2S'!U11++'MSXY-TI3S'!U11+MSZ!U11+'DEC-U'!U11+DECR!U11+'DBH-U'!U11+DBHR!U11+AMIL!U11</f>
        <v>0</v>
      </c>
      <c r="G11" s="19">
        <f>'DEC-OS'!V11+'DEC-OH'!V11+'DEC-OI'!V11+'DBH-OS'!V11+'DBH-OH'!V11+'DBH-OI'!V11+XCLH!V11+XCLA!V11+DRFR!V11+DSFS!V11+DSTG!V11+XYM1!V11+XYM2!V11+XYM3E!V11+XYM4E!V11+SAGE!V11+'ABXY-TI1S'!V11+'ABXY-TI2S'!V11+ABZ!V11+'ASXY-TI1S'!V11+'ASXY-TI2S'!V11+'ASXY-TI3S'!V11+ASZ!V11+'MBXY-TI1S'!V11+'MBXY-TI2S'!V11+MBZ!V11+'MSXY-TI1S'!V11+'MSXY-TI2S'!V11++'MSXY-TI3S'!V11+MSZ!V11+'DEC-U'!V11+DECR!V11+'DBH-U'!V11+DBHR!V11+AMIL!V11</f>
        <v>0</v>
      </c>
      <c r="H11" s="20">
        <f t="shared" si="0"/>
        <v>0.28952674559340663</v>
      </c>
      <c r="I11" s="20">
        <f t="shared" si="1"/>
        <v>0.28952674559340663</v>
      </c>
      <c r="J11" s="20">
        <f t="shared" si="2"/>
        <v>0.14136696469609575</v>
      </c>
      <c r="K11" s="20">
        <f t="shared" si="3"/>
        <v>0</v>
      </c>
      <c r="L11" s="20">
        <f t="shared" si="4"/>
        <v>0</v>
      </c>
      <c r="M11" s="20">
        <f t="shared" si="5"/>
        <v>0</v>
      </c>
      <c r="N11" s="87">
        <f>COS(Wellpath!$L11)*COS(Wellpath!$M11)</f>
        <v>1</v>
      </c>
      <c r="O11" s="87">
        <f>-SIN(Wellpath!$M11)</f>
        <v>0</v>
      </c>
      <c r="P11" s="87">
        <f>SIN(Wellpath!$L11)*COS(Wellpath!$M11)</f>
        <v>0</v>
      </c>
      <c r="Q11" s="87">
        <f>COS(Wellpath!$L11)*SIN(Wellpath!$M11)</f>
        <v>0</v>
      </c>
      <c r="R11" s="87">
        <f>COS(Wellpath!$M11)</f>
        <v>1</v>
      </c>
      <c r="S11" s="87">
        <f>SIN(Wellpath!$L11)*SIN(Wellpath!$M11)</f>
        <v>0</v>
      </c>
      <c r="T11" s="87">
        <f>-SIN(Wellpath!$L11)</f>
        <v>0</v>
      </c>
      <c r="U11" s="87">
        <v>0</v>
      </c>
      <c r="V11" s="87">
        <f>COS(Wellpath!$L11)</f>
        <v>1</v>
      </c>
    </row>
    <row r="12" spans="1:22" x14ac:dyDescent="0.25">
      <c r="A12" s="26">
        <f>Wellpath!E12</f>
        <v>900</v>
      </c>
      <c r="B12" s="19">
        <f>'DEC-OS'!Q12+'DEC-OH'!Q12+'DEC-OI'!Q12+'DBH-OS'!Q12+'DBH-OH'!Q12+'DBH-OI'!Q12+XCLH!Q12+XCLA!Q12+DRFR!Q12+DSFS!Q12+DSTG!Q12+XYM1!Q12+XYM2!Q12+XYM3E!Q12+XYM4E!Q12+SAGE!Q12+'ABXY-TI1S'!Q12+'ABXY-TI2S'!Q12+ABZ!Q12+'ASXY-TI1S'!Q12+'ASXY-TI2S'!Q12+'ASXY-TI3S'!Q12+ASZ!Q12+'MBXY-TI1S'!Q12+'MBXY-TI2S'!Q12+MBZ!Q12+'MSXY-TI1S'!Q12+'MSXY-TI2S'!Q12++'MSXY-TI3S'!Q12+MSZ!Q12+'DEC-U'!Q12+DECR!Q12+'DBH-U'!Q12+DBHR!Q12+AMIL!Q12</f>
        <v>0.32551679696626784</v>
      </c>
      <c r="C12" s="19">
        <f>'DEC-OS'!R12+'DEC-OH'!R12+'DEC-OI'!R12+'DBH-OS'!R12+'DBH-OH'!R12+'DBH-OI'!R12+XCLH!R12+XCLA!R12+DRFR!R12+DSFS!R12+DSTG!R12+XYM1!R12+XYM2!R12+XYM3E!R12+XYM4E!R12+SAGE!R12+'ABXY-TI1S'!R12+'ABXY-TI2S'!R12+ABZ!R12+'ASXY-TI1S'!R12+'ASXY-TI2S'!R12+'ASXY-TI3S'!R12+ASZ!R12+'MBXY-TI1S'!R12+'MBXY-TI2S'!R12+MBZ!R12+'MSXY-TI1S'!R12+'MSXY-TI2S'!R12++'MSXY-TI3S'!R12+MSZ!R12+'DEC-U'!R12+DECR!R12+'DBH-U'!R12+DBHR!R12+AMIL!R12</f>
        <v>0.32551679696626784</v>
      </c>
      <c r="D12" s="19">
        <f>'DEC-OS'!S12+'DEC-OH'!S12+'DEC-OI'!S12+'DBH-OS'!S12+'DBH-OH'!S12+'DBH-OI'!S12+XCLH!S12+XCLA!S12+DRFR!S12+DSFS!S12+DSTG!S12+XYM1!S12+XYM2!S12+XYM3E!S12+XYM4E!S12+SAGE!S12+'ABXY-TI1S'!S12+'ABXY-TI2S'!S12+ABZ!S12+'ASXY-TI1S'!S12+'ASXY-TI2S'!S12+'ASXY-TI3S'!S12+ASZ!S12+'MBXY-TI1S'!S12+'MBXY-TI2S'!S12+MBZ!S12+'MSXY-TI1S'!S12+'MSXY-TI2S'!S12++'MSXY-TI3S'!S12+MSZ!S12+'DEC-U'!S12+DECR!S12+'DBH-U'!S12+DBHR!S12+AMIL!S12</f>
        <v>0.14645278252072363</v>
      </c>
      <c r="E12" s="19">
        <f>'DEC-OS'!T12+'DEC-OH'!T12+'DEC-OI'!T12+'DBH-OS'!T12+'DBH-OH'!T12+'DBH-OI'!T12+XCLH!T12+XCLA!T12+DRFR!T12+DSFS!T12+DSTG!T12+XYM1!T12+XYM2!T12+XYM3E!T12+XYM4E!T12+SAGE!T12+'ABXY-TI1S'!T12+'ABXY-TI2S'!T12+ABZ!T12+'ASXY-TI1S'!T12+'ASXY-TI2S'!T12+'ASXY-TI3S'!T12+ASZ!T12+'MBXY-TI1S'!T12+'MBXY-TI2S'!T12+MBZ!T12+'MSXY-TI1S'!T12+'MSXY-TI2S'!T12++'MSXY-TI3S'!T12+MSZ!T12+'DEC-U'!T12+DECR!T12+'DBH-U'!T12+DBHR!T12+AMIL!T12</f>
        <v>0</v>
      </c>
      <c r="F12" s="19">
        <f>'DEC-OS'!U12+'DEC-OH'!U12+'DEC-OI'!U12+'DBH-OS'!U12+'DBH-OH'!U12+'DBH-OI'!U12+XCLH!U12+XCLA!U12+DRFR!U12+DSFS!U12+DSTG!U12+XYM1!U12+XYM2!U12+XYM3E!U12+XYM4E!U12+SAGE!U12+'ABXY-TI1S'!U12+'ABXY-TI2S'!U12+ABZ!U12+'ASXY-TI1S'!U12+'ASXY-TI2S'!U12+'ASXY-TI3S'!U12+ASZ!U12+'MBXY-TI1S'!U12+'MBXY-TI2S'!U12+MBZ!U12+'MSXY-TI1S'!U12+'MSXY-TI2S'!U12++'MSXY-TI3S'!U12+MSZ!U12+'DEC-U'!U12+DECR!U12+'DBH-U'!U12+DBHR!U12+AMIL!U12</f>
        <v>0</v>
      </c>
      <c r="G12" s="19">
        <f>'DEC-OS'!V12+'DEC-OH'!V12+'DEC-OI'!V12+'DBH-OS'!V12+'DBH-OH'!V12+'DBH-OI'!V12+XCLH!V12+XCLA!V12+DRFR!V12+DSFS!V12+DSTG!V12+XYM1!V12+XYM2!V12+XYM3E!V12+XYM4E!V12+SAGE!V12+'ABXY-TI1S'!V12+'ABXY-TI2S'!V12+ABZ!V12+'ASXY-TI1S'!V12+'ASXY-TI2S'!V12+'ASXY-TI3S'!V12+ASZ!V12+'MBXY-TI1S'!V12+'MBXY-TI2S'!V12+MBZ!V12+'MSXY-TI1S'!V12+'MSXY-TI2S'!V12++'MSXY-TI3S'!V12+MSZ!V12+'DEC-U'!V12+DECR!V12+'DBH-U'!V12+DBHR!V12+AMIL!V12</f>
        <v>0</v>
      </c>
      <c r="H12" s="20">
        <f t="shared" si="0"/>
        <v>0.32551679696626784</v>
      </c>
      <c r="I12" s="20">
        <f t="shared" si="1"/>
        <v>0.32551679696626784</v>
      </c>
      <c r="J12" s="20">
        <f t="shared" si="2"/>
        <v>0.14645278252072363</v>
      </c>
      <c r="K12" s="20">
        <f t="shared" si="3"/>
        <v>0</v>
      </c>
      <c r="L12" s="20">
        <f t="shared" si="4"/>
        <v>0</v>
      </c>
      <c r="M12" s="20">
        <f t="shared" si="5"/>
        <v>0</v>
      </c>
      <c r="N12" s="87">
        <f>COS(Wellpath!$L12)*COS(Wellpath!$M12)</f>
        <v>1</v>
      </c>
      <c r="O12" s="87">
        <f>-SIN(Wellpath!$M12)</f>
        <v>0</v>
      </c>
      <c r="P12" s="87">
        <f>SIN(Wellpath!$L12)*COS(Wellpath!$M12)</f>
        <v>0</v>
      </c>
      <c r="Q12" s="87">
        <f>COS(Wellpath!$L12)*SIN(Wellpath!$M12)</f>
        <v>0</v>
      </c>
      <c r="R12" s="87">
        <f>COS(Wellpath!$M12)</f>
        <v>1</v>
      </c>
      <c r="S12" s="87">
        <f>SIN(Wellpath!$L12)*SIN(Wellpath!$M12)</f>
        <v>0</v>
      </c>
      <c r="T12" s="87">
        <f>-SIN(Wellpath!$L12)</f>
        <v>0</v>
      </c>
      <c r="U12" s="87">
        <v>0</v>
      </c>
      <c r="V12" s="87">
        <f>COS(Wellpath!$L12)</f>
        <v>1</v>
      </c>
    </row>
    <row r="13" spans="1:22" x14ac:dyDescent="0.25">
      <c r="A13" s="26">
        <f>Wellpath!E13</f>
        <v>1000</v>
      </c>
      <c r="B13" s="19">
        <f>'DEC-OS'!Q13+'DEC-OH'!Q13+'DEC-OI'!Q13+'DBH-OS'!Q13+'DBH-OH'!Q13+'DBH-OI'!Q13+XCLH!Q13+XCLA!Q13+DRFR!Q13+DSFS!Q13+DSTG!Q13+XYM1!Q13+XYM2!Q13+XYM3E!Q13+XYM4E!Q13+SAGE!Q13+'ABXY-TI1S'!Q13+'ABXY-TI2S'!Q13+ABZ!Q13+'ASXY-TI1S'!Q13+'ASXY-TI2S'!Q13+'ASXY-TI3S'!Q13+ASZ!Q13+'MBXY-TI1S'!Q13+'MBXY-TI2S'!Q13+MBZ!Q13+'MSXY-TI1S'!Q13+'MSXY-TI2S'!Q13++'MSXY-TI3S'!Q13+MSZ!Q13+'DEC-U'!Q13+DECR!Q13+'DBH-U'!Q13+DBHR!Q13+AMIL!Q13</f>
        <v>0.36181597648747077</v>
      </c>
      <c r="C13" s="19">
        <f>'DEC-OS'!R13+'DEC-OH'!R13+'DEC-OI'!R13+'DBH-OS'!R13+'DBH-OH'!R13+'DBH-OI'!R13+XCLH!R13+XCLA!R13+DRFR!R13+DSFS!R13+DSTG!R13+XYM1!R13+XYM2!R13+XYM3E!R13+XYM4E!R13+SAGE!R13+'ABXY-TI1S'!R13+'ABXY-TI2S'!R13+ABZ!R13+'ASXY-TI1S'!R13+'ASXY-TI2S'!R13+'ASXY-TI3S'!R13+ASZ!R13+'MBXY-TI1S'!R13+'MBXY-TI2S'!R13+MBZ!R13+'MSXY-TI1S'!R13+'MSXY-TI2S'!R13++'MSXY-TI3S'!R13+MSZ!R13+'DEC-U'!R13+DECR!R13+'DBH-U'!R13+DBHR!R13+AMIL!R13</f>
        <v>0.36181597648747077</v>
      </c>
      <c r="D13" s="19">
        <f>'DEC-OS'!S13+'DEC-OH'!S13+'DEC-OI'!S13+'DBH-OS'!S13+'DBH-OH'!S13+'DBH-OI'!S13+XCLH!S13+XCLA!S13+DRFR!S13+DSFS!S13+DSTG!S13+XYM1!S13+XYM2!S13+XYM3E!S13+XYM4E!S13+SAGE!S13+'ABXY-TI1S'!S13+'ABXY-TI2S'!S13+ABZ!S13+'ASXY-TI1S'!S13+'ASXY-TI2S'!S13+'ASXY-TI3S'!S13+ASZ!S13+'MBXY-TI1S'!S13+'MBXY-TI2S'!S13+MBZ!S13+'MSXY-TI1S'!S13+'MSXY-TI2S'!S13++'MSXY-TI3S'!S13+MSZ!S13+'DEC-U'!S13+DECR!S13+'DBH-U'!S13+DBHR!S13+AMIL!S13</f>
        <v>0.15217382927157758</v>
      </c>
      <c r="E13" s="19">
        <f>'DEC-OS'!T13+'DEC-OH'!T13+'DEC-OI'!T13+'DBH-OS'!T13+'DBH-OH'!T13+'DBH-OI'!T13+XCLH!T13+XCLA!T13+DRFR!T13+DSFS!T13+DSTG!T13+XYM1!T13+XYM2!T13+XYM3E!T13+XYM4E!T13+SAGE!T13+'ABXY-TI1S'!T13+'ABXY-TI2S'!T13+ABZ!T13+'ASXY-TI1S'!T13+'ASXY-TI2S'!T13+'ASXY-TI3S'!T13+ASZ!T13+'MBXY-TI1S'!T13+'MBXY-TI2S'!T13+MBZ!T13+'MSXY-TI1S'!T13+'MSXY-TI2S'!T13++'MSXY-TI3S'!T13+MSZ!T13+'DEC-U'!T13+DECR!T13+'DBH-U'!T13+DBHR!T13+AMIL!T13</f>
        <v>0</v>
      </c>
      <c r="F13" s="19">
        <f>'DEC-OS'!U13+'DEC-OH'!U13+'DEC-OI'!U13+'DBH-OS'!U13+'DBH-OH'!U13+'DBH-OI'!U13+XCLH!U13+XCLA!U13+DRFR!U13+DSFS!U13+DSTG!U13+XYM1!U13+XYM2!U13+XYM3E!U13+XYM4E!U13+SAGE!U13+'ABXY-TI1S'!U13+'ABXY-TI2S'!U13+ABZ!U13+'ASXY-TI1S'!U13+'ASXY-TI2S'!U13+'ASXY-TI3S'!U13+ASZ!U13+'MBXY-TI1S'!U13+'MBXY-TI2S'!U13+MBZ!U13+'MSXY-TI1S'!U13+'MSXY-TI2S'!U13++'MSXY-TI3S'!U13+MSZ!U13+'DEC-U'!U13+DECR!U13+'DBH-U'!U13+DBHR!U13+AMIL!U13</f>
        <v>0</v>
      </c>
      <c r="G13" s="19">
        <f>'DEC-OS'!V13+'DEC-OH'!V13+'DEC-OI'!V13+'DBH-OS'!V13+'DBH-OH'!V13+'DBH-OI'!V13+XCLH!V13+XCLA!V13+DRFR!V13+DSFS!V13+DSTG!V13+XYM1!V13+XYM2!V13+XYM3E!V13+XYM4E!V13+SAGE!V13+'ABXY-TI1S'!V13+'ABXY-TI2S'!V13+ABZ!V13+'ASXY-TI1S'!V13+'ASXY-TI2S'!V13+'ASXY-TI3S'!V13+ASZ!V13+'MBXY-TI1S'!V13+'MBXY-TI2S'!V13+MBZ!V13+'MSXY-TI1S'!V13+'MSXY-TI2S'!V13++'MSXY-TI3S'!V13+MSZ!V13+'DEC-U'!V13+DECR!V13+'DBH-U'!V13+DBHR!V13+AMIL!V13</f>
        <v>0</v>
      </c>
      <c r="H13" s="20">
        <f t="shared" si="0"/>
        <v>0.36181597648747077</v>
      </c>
      <c r="I13" s="20">
        <f t="shared" si="1"/>
        <v>0.36181597648747077</v>
      </c>
      <c r="J13" s="20">
        <f t="shared" si="2"/>
        <v>0.15217382927157758</v>
      </c>
      <c r="K13" s="20">
        <f t="shared" si="3"/>
        <v>0</v>
      </c>
      <c r="L13" s="20">
        <f t="shared" si="4"/>
        <v>0</v>
      </c>
      <c r="M13" s="20">
        <f t="shared" si="5"/>
        <v>0</v>
      </c>
      <c r="N13" s="87">
        <f>COS(Wellpath!$L13)*COS(Wellpath!$M13)</f>
        <v>1</v>
      </c>
      <c r="O13" s="87">
        <f>-SIN(Wellpath!$M13)</f>
        <v>0</v>
      </c>
      <c r="P13" s="87">
        <f>SIN(Wellpath!$L13)*COS(Wellpath!$M13)</f>
        <v>0</v>
      </c>
      <c r="Q13" s="87">
        <f>COS(Wellpath!$L13)*SIN(Wellpath!$M13)</f>
        <v>0</v>
      </c>
      <c r="R13" s="87">
        <f>COS(Wellpath!$M13)</f>
        <v>1</v>
      </c>
      <c r="S13" s="87">
        <f>SIN(Wellpath!$L13)*SIN(Wellpath!$M13)</f>
        <v>0</v>
      </c>
      <c r="T13" s="87">
        <f>-SIN(Wellpath!$L13)</f>
        <v>0</v>
      </c>
      <c r="U13" s="87">
        <v>0</v>
      </c>
      <c r="V13" s="87">
        <f>COS(Wellpath!$L13)</f>
        <v>1</v>
      </c>
    </row>
    <row r="14" spans="1:22" x14ac:dyDescent="0.25">
      <c r="A14" s="26">
        <f>Wellpath!E14</f>
        <v>1100</v>
      </c>
      <c r="B14" s="19">
        <f>'DEC-OS'!Q14+'DEC-OH'!Q14+'DEC-OI'!Q14+'DBH-OS'!Q14+'DBH-OH'!Q14+'DBH-OI'!Q14+XCLH!Q14+XCLA!Q14+DRFR!Q14+DSFS!Q14+DSTG!Q14+XYM1!Q14+XYM2!Q14+XYM3E!Q14+XYM4E!Q14+SAGE!Q14+'ABXY-TI1S'!Q14+'ABXY-TI2S'!Q14+ABZ!Q14+'ASXY-TI1S'!Q14+'ASXY-TI2S'!Q14+'ASXY-TI3S'!Q14+ASZ!Q14+'MBXY-TI1S'!Q14+'MBXY-TI2S'!Q14+MBZ!Q14+'MSXY-TI1S'!Q14+'MSXY-TI2S'!Q14++'MSXY-TI3S'!Q14+MSZ!Q14+'DEC-U'!Q14+DECR!Q14+'DBH-U'!Q14+DBHR!Q14+AMIL!Q14</f>
        <v>0.3984242841570152</v>
      </c>
      <c r="C14" s="19">
        <f>'DEC-OS'!R14+'DEC-OH'!R14+'DEC-OI'!R14+'DBH-OS'!R14+'DBH-OH'!R14+'DBH-OI'!R14+XCLH!R14+XCLA!R14+DRFR!R14+DSFS!R14+DSTG!R14+XYM1!R14+XYM2!R14+XYM3E!R14+XYM4E!R14+SAGE!R14+'ABXY-TI1S'!R14+'ABXY-TI2S'!R14+ABZ!R14+'ASXY-TI1S'!R14+'ASXY-TI2S'!R14+'ASXY-TI3S'!R14+ASZ!R14+'MBXY-TI1S'!R14+'MBXY-TI2S'!R14+MBZ!R14+'MSXY-TI1S'!R14+'MSXY-TI2S'!R14++'MSXY-TI3S'!R14+MSZ!R14+'DEC-U'!R14+DECR!R14+'DBH-U'!R14+DBHR!R14+AMIL!R14</f>
        <v>0.3984242841570152</v>
      </c>
      <c r="D14" s="19">
        <f>'DEC-OS'!S14+'DEC-OH'!S14+'DEC-OI'!S14+'DBH-OS'!S14+'DBH-OH'!S14+'DBH-OI'!S14+XCLH!S14+XCLA!S14+DRFR!S14+DSFS!S14+DSTG!S14+XYM1!S14+XYM2!S14+XYM3E!S14+XYM4E!S14+SAGE!S14+'ABXY-TI1S'!S14+'ABXY-TI2S'!S14+ABZ!S14+'ASXY-TI1S'!S14+'ASXY-TI2S'!S14+'ASXY-TI3S'!S14+ASZ!S14+'MBXY-TI1S'!S14+'MBXY-TI2S'!S14+MBZ!S14+'MSXY-TI1S'!S14+'MSXY-TI2S'!S14++'MSXY-TI3S'!S14+MSZ!S14+'DEC-U'!S14+DECR!S14+'DBH-U'!S14+DBHR!S14+AMIL!S14</f>
        <v>0.15854240408780634</v>
      </c>
      <c r="E14" s="19">
        <f>'DEC-OS'!T14+'DEC-OH'!T14+'DEC-OI'!T14+'DBH-OS'!T14+'DBH-OH'!T14+'DBH-OI'!T14+XCLH!T14+XCLA!T14+DRFR!T14+DSFS!T14+DSTG!T14+XYM1!T14+XYM2!T14+XYM3E!T14+XYM4E!T14+SAGE!T14+'ABXY-TI1S'!T14+'ABXY-TI2S'!T14+ABZ!T14+'ASXY-TI1S'!T14+'ASXY-TI2S'!T14+'ASXY-TI3S'!T14+ASZ!T14+'MBXY-TI1S'!T14+'MBXY-TI2S'!T14+MBZ!T14+'MSXY-TI1S'!T14+'MSXY-TI2S'!T14++'MSXY-TI3S'!T14+MSZ!T14+'DEC-U'!T14+DECR!T14+'DBH-U'!T14+DBHR!T14+AMIL!T14</f>
        <v>0</v>
      </c>
      <c r="F14" s="19">
        <f>'DEC-OS'!U14+'DEC-OH'!U14+'DEC-OI'!U14+'DBH-OS'!U14+'DBH-OH'!U14+'DBH-OI'!U14+XCLH!U14+XCLA!U14+DRFR!U14+DSFS!U14+DSTG!U14+XYM1!U14+XYM2!U14+XYM3E!U14+XYM4E!U14+SAGE!U14+'ABXY-TI1S'!U14+'ABXY-TI2S'!U14+ABZ!U14+'ASXY-TI1S'!U14+'ASXY-TI2S'!U14+'ASXY-TI3S'!U14+ASZ!U14+'MBXY-TI1S'!U14+'MBXY-TI2S'!U14+MBZ!U14+'MSXY-TI1S'!U14+'MSXY-TI2S'!U14++'MSXY-TI3S'!U14+MSZ!U14+'DEC-U'!U14+DECR!U14+'DBH-U'!U14+DBHR!U14+AMIL!U14</f>
        <v>0</v>
      </c>
      <c r="G14" s="19">
        <f>'DEC-OS'!V14+'DEC-OH'!V14+'DEC-OI'!V14+'DBH-OS'!V14+'DBH-OH'!V14+'DBH-OI'!V14+XCLH!V14+XCLA!V14+DRFR!V14+DSFS!V14+DSTG!V14+XYM1!V14+XYM2!V14+XYM3E!V14+XYM4E!V14+SAGE!V14+'ABXY-TI1S'!V14+'ABXY-TI2S'!V14+ABZ!V14+'ASXY-TI1S'!V14+'ASXY-TI2S'!V14+'ASXY-TI3S'!V14+ASZ!V14+'MBXY-TI1S'!V14+'MBXY-TI2S'!V14+MBZ!V14+'MSXY-TI1S'!V14+'MSXY-TI2S'!V14++'MSXY-TI3S'!V14+MSZ!V14+'DEC-U'!V14+DECR!V14+'DBH-U'!V14+DBHR!V14+AMIL!V14</f>
        <v>0</v>
      </c>
      <c r="H14" s="20">
        <f t="shared" si="0"/>
        <v>0.3984242841570152</v>
      </c>
      <c r="I14" s="20">
        <f t="shared" si="1"/>
        <v>0.3984242841570152</v>
      </c>
      <c r="J14" s="20">
        <f t="shared" si="2"/>
        <v>0.15854240408780634</v>
      </c>
      <c r="K14" s="20">
        <f t="shared" si="3"/>
        <v>0</v>
      </c>
      <c r="L14" s="20">
        <f t="shared" si="4"/>
        <v>0</v>
      </c>
      <c r="M14" s="20">
        <f t="shared" si="5"/>
        <v>0</v>
      </c>
      <c r="N14" s="87">
        <f>COS(Wellpath!$L14)*COS(Wellpath!$M14)</f>
        <v>1</v>
      </c>
      <c r="O14" s="87">
        <f>-SIN(Wellpath!$M14)</f>
        <v>0</v>
      </c>
      <c r="P14" s="87">
        <f>SIN(Wellpath!$L14)*COS(Wellpath!$M14)</f>
        <v>0</v>
      </c>
      <c r="Q14" s="87">
        <f>COS(Wellpath!$L14)*SIN(Wellpath!$M14)</f>
        <v>0</v>
      </c>
      <c r="R14" s="87">
        <f>COS(Wellpath!$M14)</f>
        <v>1</v>
      </c>
      <c r="S14" s="87">
        <f>SIN(Wellpath!$L14)*SIN(Wellpath!$M14)</f>
        <v>0</v>
      </c>
      <c r="T14" s="87">
        <f>-SIN(Wellpath!$L14)</f>
        <v>0</v>
      </c>
      <c r="U14" s="87">
        <v>0</v>
      </c>
      <c r="V14" s="87">
        <f>COS(Wellpath!$L14)</f>
        <v>1</v>
      </c>
    </row>
    <row r="15" spans="1:22" x14ac:dyDescent="0.25">
      <c r="A15" s="26">
        <f>Wellpath!E15</f>
        <v>1200</v>
      </c>
      <c r="B15" s="19">
        <f>'DEC-OS'!Q15+'DEC-OH'!Q15+'DEC-OI'!Q15+'DBH-OS'!Q15+'DBH-OH'!Q15+'DBH-OI'!Q15+XCLH!Q15+XCLA!Q15+DRFR!Q15+DSFS!Q15+DSTG!Q15+XYM1!Q15+XYM2!Q15+XYM3E!Q15+XYM4E!Q15+SAGE!Q15+'ABXY-TI1S'!Q15+'ABXY-TI2S'!Q15+ABZ!Q15+'ASXY-TI1S'!Q15+'ASXY-TI2S'!Q15+'ASXY-TI3S'!Q15+ASZ!Q15+'MBXY-TI1S'!Q15+'MBXY-TI2S'!Q15+MBZ!Q15+'MSXY-TI1S'!Q15+'MSXY-TI2S'!Q15++'MSXY-TI3S'!Q15+MSZ!Q15+'DEC-U'!Q15+DECR!Q15+'DBH-U'!Q15+DBHR!Q15+AMIL!Q15</f>
        <v>0.43534171997490112</v>
      </c>
      <c r="C15" s="19">
        <f>'DEC-OS'!R15+'DEC-OH'!R15+'DEC-OI'!R15+'DBH-OS'!R15+'DBH-OH'!R15+'DBH-OI'!R15+XCLH!R15+XCLA!R15+DRFR!R15+DSFS!R15+DSTG!R15+XYM1!R15+XYM2!R15+XYM3E!R15+XYM4E!R15+SAGE!R15+'ABXY-TI1S'!R15+'ABXY-TI2S'!R15+ABZ!R15+'ASXY-TI1S'!R15+'ASXY-TI2S'!R15+'ASXY-TI3S'!R15+ASZ!R15+'MBXY-TI1S'!R15+'MBXY-TI2S'!R15+MBZ!R15+'MSXY-TI1S'!R15+'MSXY-TI2S'!R15++'MSXY-TI3S'!R15+MSZ!R15+'DEC-U'!R15+DECR!R15+'DBH-U'!R15+DBHR!R15+AMIL!R15</f>
        <v>0.43534171997490112</v>
      </c>
      <c r="D15" s="19">
        <f>'DEC-OS'!S15+'DEC-OH'!S15+'DEC-OI'!S15+'DBH-OS'!S15+'DBH-OH'!S15+'DBH-OI'!S15+XCLH!S15+XCLA!S15+DRFR!S15+DSFS!S15+DSTG!S15+XYM1!S15+XYM2!S15+XYM3E!S15+XYM4E!S15+SAGE!S15+'ABXY-TI1S'!S15+'ABXY-TI2S'!S15+ABZ!S15+'ASXY-TI1S'!S15+'ASXY-TI2S'!S15+'ASXY-TI3S'!S15+ASZ!S15+'MBXY-TI1S'!S15+'MBXY-TI2S'!S15+MBZ!S15+'MSXY-TI1S'!S15+'MSXY-TI2S'!S15++'MSXY-TI3S'!S15+MSZ!S15+'DEC-U'!S15+DECR!S15+'DBH-U'!S15+DBHR!S15+AMIL!S15</f>
        <v>0.1655721007547849</v>
      </c>
      <c r="E15" s="19">
        <f>'DEC-OS'!T15+'DEC-OH'!T15+'DEC-OI'!T15+'DBH-OS'!T15+'DBH-OH'!T15+'DBH-OI'!T15+XCLH!T15+XCLA!T15+DRFR!T15+DSFS!T15+DSTG!T15+XYM1!T15+XYM2!T15+XYM3E!T15+XYM4E!T15+SAGE!T15+'ABXY-TI1S'!T15+'ABXY-TI2S'!T15+ABZ!T15+'ASXY-TI1S'!T15+'ASXY-TI2S'!T15+'ASXY-TI3S'!T15+ASZ!T15+'MBXY-TI1S'!T15+'MBXY-TI2S'!T15+MBZ!T15+'MSXY-TI1S'!T15+'MSXY-TI2S'!T15++'MSXY-TI3S'!T15+MSZ!T15+'DEC-U'!T15+DECR!T15+'DBH-U'!T15+DBHR!T15+AMIL!T15</f>
        <v>0</v>
      </c>
      <c r="F15" s="19">
        <f>'DEC-OS'!U15+'DEC-OH'!U15+'DEC-OI'!U15+'DBH-OS'!U15+'DBH-OH'!U15+'DBH-OI'!U15+XCLH!U15+XCLA!U15+DRFR!U15+DSFS!U15+DSTG!U15+XYM1!U15+XYM2!U15+XYM3E!U15+XYM4E!U15+SAGE!U15+'ABXY-TI1S'!U15+'ABXY-TI2S'!U15+ABZ!U15+'ASXY-TI1S'!U15+'ASXY-TI2S'!U15+'ASXY-TI3S'!U15+ASZ!U15+'MBXY-TI1S'!U15+'MBXY-TI2S'!U15+MBZ!U15+'MSXY-TI1S'!U15+'MSXY-TI2S'!U15++'MSXY-TI3S'!U15+MSZ!U15+'DEC-U'!U15+DECR!U15+'DBH-U'!U15+DBHR!U15+AMIL!U15</f>
        <v>0</v>
      </c>
      <c r="G15" s="19">
        <f>'DEC-OS'!V15+'DEC-OH'!V15+'DEC-OI'!V15+'DBH-OS'!V15+'DBH-OH'!V15+'DBH-OI'!V15+XCLH!V15+XCLA!V15+DRFR!V15+DSFS!V15+DSTG!V15+XYM1!V15+XYM2!V15+XYM3E!V15+XYM4E!V15+SAGE!V15+'ABXY-TI1S'!V15+'ABXY-TI2S'!V15+ABZ!V15+'ASXY-TI1S'!V15+'ASXY-TI2S'!V15+'ASXY-TI3S'!V15+ASZ!V15+'MBXY-TI1S'!V15+'MBXY-TI2S'!V15+MBZ!V15+'MSXY-TI1S'!V15+'MSXY-TI2S'!V15++'MSXY-TI3S'!V15+MSZ!V15+'DEC-U'!V15+DECR!V15+'DBH-U'!V15+DBHR!V15+AMIL!V15</f>
        <v>0</v>
      </c>
      <c r="H15" s="20">
        <f t="shared" si="0"/>
        <v>0.43534171997490112</v>
      </c>
      <c r="I15" s="20">
        <f t="shared" si="1"/>
        <v>0.43534171997490112</v>
      </c>
      <c r="J15" s="20">
        <f t="shared" si="2"/>
        <v>0.1655721007547849</v>
      </c>
      <c r="K15" s="20">
        <f t="shared" si="3"/>
        <v>0</v>
      </c>
      <c r="L15" s="20">
        <f t="shared" si="4"/>
        <v>0</v>
      </c>
      <c r="M15" s="20">
        <f t="shared" si="5"/>
        <v>0</v>
      </c>
      <c r="N15" s="87">
        <f>COS(Wellpath!$L15)*COS(Wellpath!$M15)</f>
        <v>1</v>
      </c>
      <c r="O15" s="87">
        <f>-SIN(Wellpath!$M15)</f>
        <v>0</v>
      </c>
      <c r="P15" s="87">
        <f>SIN(Wellpath!$L15)*COS(Wellpath!$M15)</f>
        <v>0</v>
      </c>
      <c r="Q15" s="87">
        <f>COS(Wellpath!$L15)*SIN(Wellpath!$M15)</f>
        <v>0</v>
      </c>
      <c r="R15" s="87">
        <f>COS(Wellpath!$M15)</f>
        <v>1</v>
      </c>
      <c r="S15" s="87">
        <f>SIN(Wellpath!$L15)*SIN(Wellpath!$M15)</f>
        <v>0</v>
      </c>
      <c r="T15" s="87">
        <f>-SIN(Wellpath!$L15)</f>
        <v>0</v>
      </c>
      <c r="U15" s="87">
        <v>0</v>
      </c>
      <c r="V15" s="87">
        <f>COS(Wellpath!$L15)</f>
        <v>1</v>
      </c>
    </row>
    <row r="16" spans="1:22" x14ac:dyDescent="0.25">
      <c r="A16" s="26">
        <f>Wellpath!E16</f>
        <v>1300</v>
      </c>
      <c r="B16" s="19">
        <f>'DEC-OS'!Q16+'DEC-OH'!Q16+'DEC-OI'!Q16+'DBH-OS'!Q16+'DBH-OH'!Q16+'DBH-OI'!Q16+XCLH!Q16+XCLA!Q16+DRFR!Q16+DSFS!Q16+DSTG!Q16+XYM1!Q16+XYM2!Q16+XYM3E!Q16+XYM4E!Q16+SAGE!Q16+'ABXY-TI1S'!Q16+'ABXY-TI2S'!Q16+ABZ!Q16+'ASXY-TI1S'!Q16+'ASXY-TI2S'!Q16+'ASXY-TI3S'!Q16+ASZ!Q16+'MBXY-TI1S'!Q16+'MBXY-TI2S'!Q16+MBZ!Q16+'MSXY-TI1S'!Q16+'MSXY-TI2S'!Q16++'MSXY-TI3S'!Q16+MSZ!Q16+'DEC-U'!Q16+DECR!Q16+'DBH-U'!Q16+DBHR!Q16+AMIL!Q16</f>
        <v>0.47256828394112876</v>
      </c>
      <c r="C16" s="19">
        <f>'DEC-OS'!R16+'DEC-OH'!R16+'DEC-OI'!R16+'DBH-OS'!R16+'DBH-OH'!R16+'DBH-OI'!R16+XCLH!R16+XCLA!R16+DRFR!R16+DSFS!R16+DSTG!R16+XYM1!R16+XYM2!R16+XYM3E!R16+XYM4E!R16+SAGE!R16+'ABXY-TI1S'!R16+'ABXY-TI2S'!R16+ABZ!R16+'ASXY-TI1S'!R16+'ASXY-TI2S'!R16+'ASXY-TI3S'!R16+ASZ!R16+'MBXY-TI1S'!R16+'MBXY-TI2S'!R16+MBZ!R16+'MSXY-TI1S'!R16+'MSXY-TI2S'!R16++'MSXY-TI3S'!R16+MSZ!R16+'DEC-U'!R16+DECR!R16+'DBH-U'!R16+DBHR!R16+AMIL!R16</f>
        <v>0.47256828394112876</v>
      </c>
      <c r="D16" s="19">
        <f>'DEC-OS'!S16+'DEC-OH'!S16+'DEC-OI'!S16+'DBH-OS'!S16+'DBH-OH'!S16+'DBH-OI'!S16+XCLH!S16+XCLA!S16+DRFR!S16+DSFS!S16+DSTG!S16+XYM1!S16+XYM2!S16+XYM3E!S16+XYM4E!S16+SAGE!S16+'ABXY-TI1S'!S16+'ABXY-TI2S'!S16+ABZ!S16+'ASXY-TI1S'!S16+'ASXY-TI2S'!S16+'ASXY-TI3S'!S16+ASZ!S16+'MBXY-TI1S'!S16+'MBXY-TI2S'!S16+MBZ!S16+'MSXY-TI1S'!S16+'MSXY-TI2S'!S16++'MSXY-TI3S'!S16+MSZ!S16+'DEC-U'!S16+DECR!S16+'DBH-U'!S16+DBHR!S16+AMIL!S16</f>
        <v>0.17327780770411438</v>
      </c>
      <c r="E16" s="19">
        <f>'DEC-OS'!T16+'DEC-OH'!T16+'DEC-OI'!T16+'DBH-OS'!T16+'DBH-OH'!T16+'DBH-OI'!T16+XCLH!T16+XCLA!T16+DRFR!T16+DSFS!T16+DSTG!T16+XYM1!T16+XYM2!T16+XYM3E!T16+XYM4E!T16+SAGE!T16+'ABXY-TI1S'!T16+'ABXY-TI2S'!T16+ABZ!T16+'ASXY-TI1S'!T16+'ASXY-TI2S'!T16+'ASXY-TI3S'!T16+ASZ!T16+'MBXY-TI1S'!T16+'MBXY-TI2S'!T16+MBZ!T16+'MSXY-TI1S'!T16+'MSXY-TI2S'!T16++'MSXY-TI3S'!T16+MSZ!T16+'DEC-U'!T16+DECR!T16+'DBH-U'!T16+DBHR!T16+AMIL!T16</f>
        <v>0</v>
      </c>
      <c r="F16" s="19">
        <f>'DEC-OS'!U16+'DEC-OH'!U16+'DEC-OI'!U16+'DBH-OS'!U16+'DBH-OH'!U16+'DBH-OI'!U16+XCLH!U16+XCLA!U16+DRFR!U16+DSFS!U16+DSTG!U16+XYM1!U16+XYM2!U16+XYM3E!U16+XYM4E!U16+SAGE!U16+'ABXY-TI1S'!U16+'ABXY-TI2S'!U16+ABZ!U16+'ASXY-TI1S'!U16+'ASXY-TI2S'!U16+'ASXY-TI3S'!U16+ASZ!U16+'MBXY-TI1S'!U16+'MBXY-TI2S'!U16+MBZ!U16+'MSXY-TI1S'!U16+'MSXY-TI2S'!U16++'MSXY-TI3S'!U16+MSZ!U16+'DEC-U'!U16+DECR!U16+'DBH-U'!U16+DBHR!U16+AMIL!U16</f>
        <v>0</v>
      </c>
      <c r="G16" s="19">
        <f>'DEC-OS'!V16+'DEC-OH'!V16+'DEC-OI'!V16+'DBH-OS'!V16+'DBH-OH'!V16+'DBH-OI'!V16+XCLH!V16+XCLA!V16+DRFR!V16+DSFS!V16+DSTG!V16+XYM1!V16+XYM2!V16+XYM3E!V16+XYM4E!V16+SAGE!V16+'ABXY-TI1S'!V16+'ABXY-TI2S'!V16+ABZ!V16+'ASXY-TI1S'!V16+'ASXY-TI2S'!V16+'ASXY-TI3S'!V16+ASZ!V16+'MBXY-TI1S'!V16+'MBXY-TI2S'!V16+MBZ!V16+'MSXY-TI1S'!V16+'MSXY-TI2S'!V16++'MSXY-TI3S'!V16+MSZ!V16+'DEC-U'!V16+DECR!V16+'DBH-U'!V16+DBHR!V16+AMIL!V16</f>
        <v>0</v>
      </c>
      <c r="H16" s="20">
        <f t="shared" si="0"/>
        <v>0.47256828394112876</v>
      </c>
      <c r="I16" s="20">
        <f t="shared" si="1"/>
        <v>0.47256828394112876</v>
      </c>
      <c r="J16" s="20">
        <f t="shared" si="2"/>
        <v>0.17327780770411438</v>
      </c>
      <c r="K16" s="20">
        <f t="shared" si="3"/>
        <v>0</v>
      </c>
      <c r="L16" s="20">
        <f t="shared" si="4"/>
        <v>0</v>
      </c>
      <c r="M16" s="20">
        <f t="shared" si="5"/>
        <v>0</v>
      </c>
      <c r="N16" s="87">
        <f>COS(Wellpath!$L16)*COS(Wellpath!$M16)</f>
        <v>1</v>
      </c>
      <c r="O16" s="87">
        <f>-SIN(Wellpath!$M16)</f>
        <v>0</v>
      </c>
      <c r="P16" s="87">
        <f>SIN(Wellpath!$L16)*COS(Wellpath!$M16)</f>
        <v>0</v>
      </c>
      <c r="Q16" s="87">
        <f>COS(Wellpath!$L16)*SIN(Wellpath!$M16)</f>
        <v>0</v>
      </c>
      <c r="R16" s="87">
        <f>COS(Wellpath!$M16)</f>
        <v>1</v>
      </c>
      <c r="S16" s="87">
        <f>SIN(Wellpath!$L16)*SIN(Wellpath!$M16)</f>
        <v>0</v>
      </c>
      <c r="T16" s="87">
        <f>-SIN(Wellpath!$L16)</f>
        <v>0</v>
      </c>
      <c r="U16" s="87">
        <v>0</v>
      </c>
      <c r="V16" s="87">
        <f>COS(Wellpath!$L16)</f>
        <v>1</v>
      </c>
    </row>
    <row r="17" spans="1:22" x14ac:dyDescent="0.25">
      <c r="A17" s="26">
        <f>Wellpath!E17</f>
        <v>1400</v>
      </c>
      <c r="B17" s="19">
        <f>'DEC-OS'!Q17+'DEC-OH'!Q17+'DEC-OI'!Q17+'DBH-OS'!Q17+'DBH-OH'!Q17+'DBH-OI'!Q17+XCLH!Q17+XCLA!Q17+DRFR!Q17+DSFS!Q17+DSTG!Q17+XYM1!Q17+XYM2!Q17+XYM3E!Q17+XYM4E!Q17+SAGE!Q17+'ABXY-TI1S'!Q17+'ABXY-TI2S'!Q17+ABZ!Q17+'ASXY-TI1S'!Q17+'ASXY-TI2S'!Q17+'ASXY-TI3S'!Q17+ASZ!Q17+'MBXY-TI1S'!Q17+'MBXY-TI2S'!Q17+MBZ!Q17+'MSXY-TI1S'!Q17+'MSXY-TI2S'!Q17++'MSXY-TI3S'!Q17+MSZ!Q17+'DEC-U'!Q17+DECR!Q17+'DBH-U'!Q17+DBHR!Q17+AMIL!Q17</f>
        <v>0.51010397605569802</v>
      </c>
      <c r="C17" s="19">
        <f>'DEC-OS'!R17+'DEC-OH'!R17+'DEC-OI'!R17+'DBH-OS'!R17+'DBH-OH'!R17+'DBH-OI'!R17+XCLH!R17+XCLA!R17+DRFR!R17+DSFS!R17+DSTG!R17+XYM1!R17+XYM2!R17+XYM3E!R17+XYM4E!R17+SAGE!R17+'ABXY-TI1S'!R17+'ABXY-TI2S'!R17+ABZ!R17+'ASXY-TI1S'!R17+'ASXY-TI2S'!R17+'ASXY-TI3S'!R17+ASZ!R17+'MBXY-TI1S'!R17+'MBXY-TI2S'!R17+MBZ!R17+'MSXY-TI1S'!R17+'MSXY-TI2S'!R17++'MSXY-TI3S'!R17+MSZ!R17+'DEC-U'!R17+DECR!R17+'DBH-U'!R17+DBHR!R17+AMIL!R17</f>
        <v>0.51010397605569802</v>
      </c>
      <c r="D17" s="19">
        <f>'DEC-OS'!S17+'DEC-OH'!S17+'DEC-OI'!S17+'DBH-OS'!S17+'DBH-OH'!S17+'DBH-OI'!S17+XCLH!S17+XCLA!S17+DRFR!S17+DSFS!S17+DSTG!S17+XYM1!S17+XYM2!S17+XYM3E!S17+XYM4E!S17+SAGE!S17+'ABXY-TI1S'!S17+'ABXY-TI2S'!S17+ABZ!S17+'ASXY-TI1S'!S17+'ASXY-TI2S'!S17+'ASXY-TI3S'!S17+ASZ!S17+'MBXY-TI1S'!S17+'MBXY-TI2S'!S17+MBZ!S17+'MSXY-TI1S'!S17+'MSXY-TI2S'!S17++'MSXY-TI3S'!S17+MSZ!S17+'DEC-U'!S17+DECR!S17+'DBH-U'!S17+DBHR!S17+AMIL!S17</f>
        <v>0.18167570801362209</v>
      </c>
      <c r="E17" s="19">
        <f>'DEC-OS'!T17+'DEC-OH'!T17+'DEC-OI'!T17+'DBH-OS'!T17+'DBH-OH'!T17+'DBH-OI'!T17+XCLH!T17+XCLA!T17+DRFR!T17+DSFS!T17+DSTG!T17+XYM1!T17+XYM2!T17+XYM3E!T17+XYM4E!T17+SAGE!T17+'ABXY-TI1S'!T17+'ABXY-TI2S'!T17+ABZ!T17+'ASXY-TI1S'!T17+'ASXY-TI2S'!T17+'ASXY-TI3S'!T17+ASZ!T17+'MBXY-TI1S'!T17+'MBXY-TI2S'!T17+MBZ!T17+'MSXY-TI1S'!T17+'MSXY-TI2S'!T17++'MSXY-TI3S'!T17+MSZ!T17+'DEC-U'!T17+DECR!T17+'DBH-U'!T17+DBHR!T17+AMIL!T17</f>
        <v>0</v>
      </c>
      <c r="F17" s="19">
        <f>'DEC-OS'!U17+'DEC-OH'!U17+'DEC-OI'!U17+'DBH-OS'!U17+'DBH-OH'!U17+'DBH-OI'!U17+XCLH!U17+XCLA!U17+DRFR!U17+DSFS!U17+DSTG!U17+XYM1!U17+XYM2!U17+XYM3E!U17+XYM4E!U17+SAGE!U17+'ABXY-TI1S'!U17+'ABXY-TI2S'!U17+ABZ!U17+'ASXY-TI1S'!U17+'ASXY-TI2S'!U17+'ASXY-TI3S'!U17+ASZ!U17+'MBXY-TI1S'!U17+'MBXY-TI2S'!U17+MBZ!U17+'MSXY-TI1S'!U17+'MSXY-TI2S'!U17++'MSXY-TI3S'!U17+MSZ!U17+'DEC-U'!U17+DECR!U17+'DBH-U'!U17+DBHR!U17+AMIL!U17</f>
        <v>0</v>
      </c>
      <c r="G17" s="19">
        <f>'DEC-OS'!V17+'DEC-OH'!V17+'DEC-OI'!V17+'DBH-OS'!V17+'DBH-OH'!V17+'DBH-OI'!V17+XCLH!V17+XCLA!V17+DRFR!V17+DSFS!V17+DSTG!V17+XYM1!V17+XYM2!V17+XYM3E!V17+XYM4E!V17+SAGE!V17+'ABXY-TI1S'!V17+'ABXY-TI2S'!V17+ABZ!V17+'ASXY-TI1S'!V17+'ASXY-TI2S'!V17+'ASXY-TI3S'!V17+ASZ!V17+'MBXY-TI1S'!V17+'MBXY-TI2S'!V17+MBZ!V17+'MSXY-TI1S'!V17+'MSXY-TI2S'!V17++'MSXY-TI3S'!V17+MSZ!V17+'DEC-U'!V17+DECR!V17+'DBH-U'!V17+DBHR!V17+AMIL!V17</f>
        <v>0</v>
      </c>
      <c r="H17" s="20">
        <f t="shared" si="0"/>
        <v>0.51010397605569802</v>
      </c>
      <c r="I17" s="20">
        <f t="shared" si="1"/>
        <v>0.51010397605569802</v>
      </c>
      <c r="J17" s="20">
        <f t="shared" si="2"/>
        <v>0.18167570801362209</v>
      </c>
      <c r="K17" s="20">
        <f t="shared" si="3"/>
        <v>0</v>
      </c>
      <c r="L17" s="20">
        <f t="shared" si="4"/>
        <v>0</v>
      </c>
      <c r="M17" s="20">
        <f t="shared" si="5"/>
        <v>0</v>
      </c>
      <c r="N17" s="87">
        <f>COS(Wellpath!$L17)*COS(Wellpath!$M17)</f>
        <v>1</v>
      </c>
      <c r="O17" s="87">
        <f>-SIN(Wellpath!$M17)</f>
        <v>0</v>
      </c>
      <c r="P17" s="87">
        <f>SIN(Wellpath!$L17)*COS(Wellpath!$M17)</f>
        <v>0</v>
      </c>
      <c r="Q17" s="87">
        <f>COS(Wellpath!$L17)*SIN(Wellpath!$M17)</f>
        <v>0</v>
      </c>
      <c r="R17" s="87">
        <f>COS(Wellpath!$M17)</f>
        <v>1</v>
      </c>
      <c r="S17" s="87">
        <f>SIN(Wellpath!$L17)*SIN(Wellpath!$M17)</f>
        <v>0</v>
      </c>
      <c r="T17" s="87">
        <f>-SIN(Wellpath!$L17)</f>
        <v>0</v>
      </c>
      <c r="U17" s="87">
        <v>0</v>
      </c>
      <c r="V17" s="87">
        <f>COS(Wellpath!$L17)</f>
        <v>1</v>
      </c>
    </row>
    <row r="18" spans="1:22" x14ac:dyDescent="0.25">
      <c r="A18" s="26">
        <f>Wellpath!E18</f>
        <v>1500</v>
      </c>
      <c r="B18" s="19">
        <f>'DEC-OS'!Q18+'DEC-OH'!Q18+'DEC-OI'!Q18+'DBH-OS'!Q18+'DBH-OH'!Q18+'DBH-OI'!Q18+XCLH!Q18+XCLA!Q18+DRFR!Q18+DSFS!Q18+DSTG!Q18+XYM1!Q18+XYM2!Q18+XYM3E!Q18+XYM4E!Q18+SAGE!Q18+'ABXY-TI1S'!Q18+'ABXY-TI2S'!Q18+ABZ!Q18+'ASXY-TI1S'!Q18+'ASXY-TI2S'!Q18+'ASXY-TI3S'!Q18+ASZ!Q18+'MBXY-TI1S'!Q18+'MBXY-TI2S'!Q18+MBZ!Q18+'MSXY-TI1S'!Q18+'MSXY-TI2S'!Q18++'MSXY-TI3S'!Q18+MSZ!Q18+'DEC-U'!Q18+DECR!Q18+'DBH-U'!Q18+DBHR!Q18+AMIL!Q18</f>
        <v>0.54794879631860882</v>
      </c>
      <c r="C18" s="19">
        <f>'DEC-OS'!R18+'DEC-OH'!R18+'DEC-OI'!R18+'DBH-OS'!R18+'DBH-OH'!R18+'DBH-OI'!R18+XCLH!R18+XCLA!R18+DRFR!R18+DSFS!R18+DSTG!R18+XYM1!R18+XYM2!R18+XYM3E!R18+XYM4E!R18+SAGE!R18+'ABXY-TI1S'!R18+'ABXY-TI2S'!R18+ABZ!R18+'ASXY-TI1S'!R18+'ASXY-TI2S'!R18+'ASXY-TI3S'!R18+ASZ!R18+'MBXY-TI1S'!R18+'MBXY-TI2S'!R18+MBZ!R18+'MSXY-TI1S'!R18+'MSXY-TI2S'!R18++'MSXY-TI3S'!R18+MSZ!R18+'DEC-U'!R18+DECR!R18+'DBH-U'!R18+DBHR!R18+AMIL!R18</f>
        <v>0.54794879631860882</v>
      </c>
      <c r="D18" s="19">
        <f>'DEC-OS'!S18+'DEC-OH'!S18+'DEC-OI'!S18+'DBH-OS'!S18+'DBH-OH'!S18+'DBH-OI'!S18+XCLH!S18+XCLA!S18+DRFR!S18+DSFS!S18+DSTG!S18+XYM1!S18+XYM2!S18+XYM3E!S18+XYM4E!S18+SAGE!S18+'ABXY-TI1S'!S18+'ABXY-TI2S'!S18+ABZ!S18+'ASXY-TI1S'!S18+'ASXY-TI2S'!S18+'ASXY-TI3S'!S18+ASZ!S18+'MBXY-TI1S'!S18+'MBXY-TI2S'!S18+MBZ!S18+'MSXY-TI1S'!S18+'MSXY-TI2S'!S18++'MSXY-TI3S'!S18+MSZ!S18+'DEC-U'!S18+DECR!S18+'DBH-U'!S18+DBHR!S18+AMIL!S18</f>
        <v>0.19078327940736156</v>
      </c>
      <c r="E18" s="19">
        <f>'DEC-OS'!T18+'DEC-OH'!T18+'DEC-OI'!T18+'DBH-OS'!T18+'DBH-OH'!T18+'DBH-OI'!T18+XCLH!T18+XCLA!T18+DRFR!T18+DSFS!T18+DSTG!T18+XYM1!T18+XYM2!T18+XYM3E!T18+XYM4E!T18+SAGE!T18+'ABXY-TI1S'!T18+'ABXY-TI2S'!T18+ABZ!T18+'ASXY-TI1S'!T18+'ASXY-TI2S'!T18+'ASXY-TI3S'!T18+ASZ!T18+'MBXY-TI1S'!T18+'MBXY-TI2S'!T18+MBZ!T18+'MSXY-TI1S'!T18+'MSXY-TI2S'!T18++'MSXY-TI3S'!T18+MSZ!T18+'DEC-U'!T18+DECR!T18+'DBH-U'!T18+DBHR!T18+AMIL!T18</f>
        <v>0</v>
      </c>
      <c r="F18" s="19">
        <f>'DEC-OS'!U18+'DEC-OH'!U18+'DEC-OI'!U18+'DBH-OS'!U18+'DBH-OH'!U18+'DBH-OI'!U18+XCLH!U18+XCLA!U18+DRFR!U18+DSFS!U18+DSTG!U18+XYM1!U18+XYM2!U18+XYM3E!U18+XYM4E!U18+SAGE!U18+'ABXY-TI1S'!U18+'ABXY-TI2S'!U18+ABZ!U18+'ASXY-TI1S'!U18+'ASXY-TI2S'!U18+'ASXY-TI3S'!U18+ASZ!U18+'MBXY-TI1S'!U18+'MBXY-TI2S'!U18+MBZ!U18+'MSXY-TI1S'!U18+'MSXY-TI2S'!U18++'MSXY-TI3S'!U18+MSZ!U18+'DEC-U'!U18+DECR!U18+'DBH-U'!U18+DBHR!U18+AMIL!U18</f>
        <v>0</v>
      </c>
      <c r="G18" s="19">
        <f>'DEC-OS'!V18+'DEC-OH'!V18+'DEC-OI'!V18+'DBH-OS'!V18+'DBH-OH'!V18+'DBH-OI'!V18+XCLH!V18+XCLA!V18+DRFR!V18+DSFS!V18+DSTG!V18+XYM1!V18+XYM2!V18+XYM3E!V18+XYM4E!V18+SAGE!V18+'ABXY-TI1S'!V18+'ABXY-TI2S'!V18+ABZ!V18+'ASXY-TI1S'!V18+'ASXY-TI2S'!V18+'ASXY-TI3S'!V18+ASZ!V18+'MBXY-TI1S'!V18+'MBXY-TI2S'!V18+MBZ!V18+'MSXY-TI1S'!V18+'MSXY-TI2S'!V18++'MSXY-TI3S'!V18+MSZ!V18+'DEC-U'!V18+DECR!V18+'DBH-U'!V18+DBHR!V18+AMIL!V18</f>
        <v>0</v>
      </c>
      <c r="H18" s="20">
        <f t="shared" si="0"/>
        <v>0.54794879631860882</v>
      </c>
      <c r="I18" s="20">
        <f t="shared" si="1"/>
        <v>0.54794879631860882</v>
      </c>
      <c r="J18" s="20">
        <f t="shared" si="2"/>
        <v>0.19078327940736156</v>
      </c>
      <c r="K18" s="20">
        <f t="shared" si="3"/>
        <v>0</v>
      </c>
      <c r="L18" s="20">
        <f t="shared" si="4"/>
        <v>0</v>
      </c>
      <c r="M18" s="20">
        <f t="shared" si="5"/>
        <v>0</v>
      </c>
      <c r="N18" s="87">
        <f>COS(Wellpath!$L18)*COS(Wellpath!$M18)</f>
        <v>1</v>
      </c>
      <c r="O18" s="87">
        <f>-SIN(Wellpath!$M18)</f>
        <v>0</v>
      </c>
      <c r="P18" s="87">
        <f>SIN(Wellpath!$L18)*COS(Wellpath!$M18)</f>
        <v>0</v>
      </c>
      <c r="Q18" s="87">
        <f>COS(Wellpath!$L18)*SIN(Wellpath!$M18)</f>
        <v>0</v>
      </c>
      <c r="R18" s="87">
        <f>COS(Wellpath!$M18)</f>
        <v>1</v>
      </c>
      <c r="S18" s="87">
        <f>SIN(Wellpath!$L18)*SIN(Wellpath!$M18)</f>
        <v>0</v>
      </c>
      <c r="T18" s="87">
        <f>-SIN(Wellpath!$L18)</f>
        <v>0</v>
      </c>
      <c r="U18" s="87">
        <v>0</v>
      </c>
      <c r="V18" s="87">
        <f>COS(Wellpath!$L18)</f>
        <v>1</v>
      </c>
    </row>
    <row r="19" spans="1:22" x14ac:dyDescent="0.25">
      <c r="A19" s="26">
        <f>Wellpath!E19</f>
        <v>1600</v>
      </c>
      <c r="B19" s="19">
        <f>'DEC-OS'!Q19+'DEC-OH'!Q19+'DEC-OI'!Q19+'DBH-OS'!Q19+'DBH-OH'!Q19+'DBH-OI'!Q19+XCLH!Q19+XCLA!Q19+DRFR!Q19+DSFS!Q19+DSTG!Q19+XYM1!Q19+XYM2!Q19+XYM3E!Q19+XYM4E!Q19+SAGE!Q19+'ABXY-TI1S'!Q19+'ABXY-TI2S'!Q19+ABZ!Q19+'ASXY-TI1S'!Q19+'ASXY-TI2S'!Q19+'ASXY-TI3S'!Q19+ASZ!Q19+'MBXY-TI1S'!Q19+'MBXY-TI2S'!Q19+MBZ!Q19+'MSXY-TI1S'!Q19+'MSXY-TI2S'!Q19++'MSXY-TI3S'!Q19+MSZ!Q19+'DEC-U'!Q19+DECR!Q19+'DBH-U'!Q19+DBHR!Q19+AMIL!Q19</f>
        <v>0.58610274472986101</v>
      </c>
      <c r="C19" s="19">
        <f>'DEC-OS'!R19+'DEC-OH'!R19+'DEC-OI'!R19+'DBH-OS'!R19+'DBH-OH'!R19+'DBH-OI'!R19+XCLH!R19+XCLA!R19+DRFR!R19+DSFS!R19+DSTG!R19+XYM1!R19+XYM2!R19+XYM3E!R19+XYM4E!R19+SAGE!R19+'ABXY-TI1S'!R19+'ABXY-TI2S'!R19+ABZ!R19+'ASXY-TI1S'!R19+'ASXY-TI2S'!R19+'ASXY-TI3S'!R19+ASZ!R19+'MBXY-TI1S'!R19+'MBXY-TI2S'!R19+MBZ!R19+'MSXY-TI1S'!R19+'MSXY-TI2S'!R19++'MSXY-TI3S'!R19+MSZ!R19+'DEC-U'!R19+DECR!R19+'DBH-U'!R19+DBHR!R19+AMIL!R19</f>
        <v>0.58610274472986101</v>
      </c>
      <c r="D19" s="19">
        <f>'DEC-OS'!S19+'DEC-OH'!S19+'DEC-OI'!S19+'DBH-OS'!S19+'DBH-OH'!S19+'DBH-OI'!S19+XCLH!S19+XCLA!S19+DRFR!S19+DSFS!S19+DSTG!S19+XYM1!S19+XYM2!S19+XYM3E!S19+XYM4E!S19+SAGE!S19+'ABXY-TI1S'!S19+'ABXY-TI2S'!S19+ABZ!S19+'ASXY-TI1S'!S19+'ASXY-TI2S'!S19+'ASXY-TI3S'!S19+ASZ!S19+'MBXY-TI1S'!S19+'MBXY-TI2S'!S19+MBZ!S19+'MSXY-TI1S'!S19+'MSXY-TI2S'!S19++'MSXY-TI3S'!S19+MSZ!S19+'DEC-U'!S19+DECR!S19+'DBH-U'!S19+DBHR!S19+AMIL!S19</f>
        <v>0.20061929425561253</v>
      </c>
      <c r="E19" s="19">
        <f>'DEC-OS'!T19+'DEC-OH'!T19+'DEC-OI'!T19+'DBH-OS'!T19+'DBH-OH'!T19+'DBH-OI'!T19+XCLH!T19+XCLA!T19+DRFR!T19+DSFS!T19+DSTG!T19+XYM1!T19+XYM2!T19+XYM3E!T19+XYM4E!T19+SAGE!T19+'ABXY-TI1S'!T19+'ABXY-TI2S'!T19+ABZ!T19+'ASXY-TI1S'!T19+'ASXY-TI2S'!T19+'ASXY-TI3S'!T19+ASZ!T19+'MBXY-TI1S'!T19+'MBXY-TI2S'!T19+MBZ!T19+'MSXY-TI1S'!T19+'MSXY-TI2S'!T19++'MSXY-TI3S'!T19+MSZ!T19+'DEC-U'!T19+DECR!T19+'DBH-U'!T19+DBHR!T19+AMIL!T19</f>
        <v>0</v>
      </c>
      <c r="F19" s="19">
        <f>'DEC-OS'!U19+'DEC-OH'!U19+'DEC-OI'!U19+'DBH-OS'!U19+'DBH-OH'!U19+'DBH-OI'!U19+XCLH!U19+XCLA!U19+DRFR!U19+DSFS!U19+DSTG!U19+XYM1!U19+XYM2!U19+XYM3E!U19+XYM4E!U19+SAGE!U19+'ABXY-TI1S'!U19+'ABXY-TI2S'!U19+ABZ!U19+'ASXY-TI1S'!U19+'ASXY-TI2S'!U19+'ASXY-TI3S'!U19+ASZ!U19+'MBXY-TI1S'!U19+'MBXY-TI2S'!U19+MBZ!U19+'MSXY-TI1S'!U19+'MSXY-TI2S'!U19++'MSXY-TI3S'!U19+MSZ!U19+'DEC-U'!U19+DECR!U19+'DBH-U'!U19+DBHR!U19+AMIL!U19</f>
        <v>0</v>
      </c>
      <c r="G19" s="19">
        <f>'DEC-OS'!V19+'DEC-OH'!V19+'DEC-OI'!V19+'DBH-OS'!V19+'DBH-OH'!V19+'DBH-OI'!V19+XCLH!V19+XCLA!V19+DRFR!V19+DSFS!V19+DSTG!V19+XYM1!V19+XYM2!V19+XYM3E!V19+XYM4E!V19+SAGE!V19+'ABXY-TI1S'!V19+'ABXY-TI2S'!V19+ABZ!V19+'ASXY-TI1S'!V19+'ASXY-TI2S'!V19+'ASXY-TI3S'!V19+ASZ!V19+'MBXY-TI1S'!V19+'MBXY-TI2S'!V19+MBZ!V19+'MSXY-TI1S'!V19+'MSXY-TI2S'!V19++'MSXY-TI3S'!V19+MSZ!V19+'DEC-U'!V19+DECR!V19+'DBH-U'!V19+DBHR!V19+AMIL!V19</f>
        <v>0</v>
      </c>
      <c r="H19" s="20">
        <f t="shared" si="0"/>
        <v>0.58610274472986101</v>
      </c>
      <c r="I19" s="20">
        <f t="shared" si="1"/>
        <v>0.58610274472986101</v>
      </c>
      <c r="J19" s="20">
        <f t="shared" si="2"/>
        <v>0.20061929425561253</v>
      </c>
      <c r="K19" s="20">
        <f t="shared" si="3"/>
        <v>0</v>
      </c>
      <c r="L19" s="20">
        <f t="shared" si="4"/>
        <v>0</v>
      </c>
      <c r="M19" s="20">
        <f t="shared" si="5"/>
        <v>0</v>
      </c>
      <c r="N19" s="87">
        <f>COS(Wellpath!$L19)*COS(Wellpath!$M19)</f>
        <v>1</v>
      </c>
      <c r="O19" s="87">
        <f>-SIN(Wellpath!$M19)</f>
        <v>0</v>
      </c>
      <c r="P19" s="87">
        <f>SIN(Wellpath!$L19)*COS(Wellpath!$M19)</f>
        <v>0</v>
      </c>
      <c r="Q19" s="87">
        <f>COS(Wellpath!$L19)*SIN(Wellpath!$M19)</f>
        <v>0</v>
      </c>
      <c r="R19" s="87">
        <f>COS(Wellpath!$M19)</f>
        <v>1</v>
      </c>
      <c r="S19" s="87">
        <f>SIN(Wellpath!$L19)*SIN(Wellpath!$M19)</f>
        <v>0</v>
      </c>
      <c r="T19" s="87">
        <f>-SIN(Wellpath!$L19)</f>
        <v>0</v>
      </c>
      <c r="U19" s="87">
        <v>0</v>
      </c>
      <c r="V19" s="87">
        <f>COS(Wellpath!$L19)</f>
        <v>1</v>
      </c>
    </row>
    <row r="20" spans="1:22" x14ac:dyDescent="0.25">
      <c r="A20" s="26">
        <f>Wellpath!E20</f>
        <v>1700</v>
      </c>
      <c r="B20" s="19">
        <f>'DEC-OS'!Q20+'DEC-OH'!Q20+'DEC-OI'!Q20+'DBH-OS'!Q20+'DBH-OH'!Q20+'DBH-OI'!Q20+XCLH!Q20+XCLA!Q20+DRFR!Q20+DSFS!Q20+DSTG!Q20+XYM1!Q20+XYM2!Q20+XYM3E!Q20+XYM4E!Q20+SAGE!Q20+'ABXY-TI1S'!Q20+'ABXY-TI2S'!Q20+ABZ!Q20+'ASXY-TI1S'!Q20+'ASXY-TI2S'!Q20+'ASXY-TI3S'!Q20+ASZ!Q20+'MBXY-TI1S'!Q20+'MBXY-TI2S'!Q20+MBZ!Q20+'MSXY-TI1S'!Q20+'MSXY-TI2S'!Q20++'MSXY-TI3S'!Q20+MSZ!Q20+'DEC-U'!Q20+DECR!Q20+'DBH-U'!Q20+DBHR!Q20+AMIL!Q20</f>
        <v>0.62456582128945515</v>
      </c>
      <c r="C20" s="19">
        <f>'DEC-OS'!R20+'DEC-OH'!R20+'DEC-OI'!R20+'DBH-OS'!R20+'DBH-OH'!R20+'DBH-OI'!R20+XCLH!R20+XCLA!R20+DRFR!R20+DSFS!R20+DSTG!R20+XYM1!R20+XYM2!R20+XYM3E!R20+XYM4E!R20+SAGE!R20+'ABXY-TI1S'!R20+'ABXY-TI2S'!R20+ABZ!R20+'ASXY-TI1S'!R20+'ASXY-TI2S'!R20+'ASXY-TI3S'!R20+ASZ!R20+'MBXY-TI1S'!R20+'MBXY-TI2S'!R20+MBZ!R20+'MSXY-TI1S'!R20+'MSXY-TI2S'!R20++'MSXY-TI3S'!R20+MSZ!R20+'DEC-U'!R20+DECR!R20+'DBH-U'!R20+DBHR!R20+AMIL!R20</f>
        <v>0.62456582128945515</v>
      </c>
      <c r="D20" s="19">
        <f>'DEC-OS'!S20+'DEC-OH'!S20+'DEC-OI'!S20+'DBH-OS'!S20+'DBH-OH'!S20+'DBH-OI'!S20+XCLH!S20+XCLA!S20+DRFR!S20+DSFS!S20+DSTG!S20+XYM1!S20+XYM2!S20+XYM3E!S20+XYM4E!S20+SAGE!S20+'ABXY-TI1S'!S20+'ABXY-TI2S'!S20+ABZ!S20+'ASXY-TI1S'!S20+'ASXY-TI2S'!S20+'ASXY-TI3S'!S20+ASZ!S20+'MBXY-TI1S'!S20+'MBXY-TI2S'!S20+MBZ!S20+'MSXY-TI1S'!S20+'MSXY-TI2S'!S20++'MSXY-TI3S'!S20+MSZ!S20+'DEC-U'!S20+DECR!S20+'DBH-U'!S20+DBHR!S20+AMIL!S20</f>
        <v>0.21120381957488088</v>
      </c>
      <c r="E20" s="19">
        <f>'DEC-OS'!T20+'DEC-OH'!T20+'DEC-OI'!T20+'DBH-OS'!T20+'DBH-OH'!T20+'DBH-OI'!T20+XCLH!T20+XCLA!T20+DRFR!T20+DSFS!T20+DSTG!T20+XYM1!T20+XYM2!T20+XYM3E!T20+XYM4E!T20+SAGE!T20+'ABXY-TI1S'!T20+'ABXY-TI2S'!T20+ABZ!T20+'ASXY-TI1S'!T20+'ASXY-TI2S'!T20+'ASXY-TI3S'!T20+ASZ!T20+'MBXY-TI1S'!T20+'MBXY-TI2S'!T20+MBZ!T20+'MSXY-TI1S'!T20+'MSXY-TI2S'!T20++'MSXY-TI3S'!T20+MSZ!T20+'DEC-U'!T20+DECR!T20+'DBH-U'!T20+DBHR!T20+AMIL!T20</f>
        <v>0</v>
      </c>
      <c r="F20" s="19">
        <f>'DEC-OS'!U20+'DEC-OH'!U20+'DEC-OI'!U20+'DBH-OS'!U20+'DBH-OH'!U20+'DBH-OI'!U20+XCLH!U20+XCLA!U20+DRFR!U20+DSFS!U20+DSTG!U20+XYM1!U20+XYM2!U20+XYM3E!U20+XYM4E!U20+SAGE!U20+'ABXY-TI1S'!U20+'ABXY-TI2S'!U20+ABZ!U20+'ASXY-TI1S'!U20+'ASXY-TI2S'!U20+'ASXY-TI3S'!U20+ASZ!U20+'MBXY-TI1S'!U20+'MBXY-TI2S'!U20+MBZ!U20+'MSXY-TI1S'!U20+'MSXY-TI2S'!U20++'MSXY-TI3S'!U20+MSZ!U20+'DEC-U'!U20+DECR!U20+'DBH-U'!U20+DBHR!U20+AMIL!U20</f>
        <v>0</v>
      </c>
      <c r="G20" s="19">
        <f>'DEC-OS'!V20+'DEC-OH'!V20+'DEC-OI'!V20+'DBH-OS'!V20+'DBH-OH'!V20+'DBH-OI'!V20+XCLH!V20+XCLA!V20+DRFR!V20+DSFS!V20+DSTG!V20+XYM1!V20+XYM2!V20+XYM3E!V20+XYM4E!V20+SAGE!V20+'ABXY-TI1S'!V20+'ABXY-TI2S'!V20+ABZ!V20+'ASXY-TI1S'!V20+'ASXY-TI2S'!V20+'ASXY-TI3S'!V20+ASZ!V20+'MBXY-TI1S'!V20+'MBXY-TI2S'!V20+MBZ!V20+'MSXY-TI1S'!V20+'MSXY-TI2S'!V20++'MSXY-TI3S'!V20+MSZ!V20+'DEC-U'!V20+DECR!V20+'DBH-U'!V20+DBHR!V20+AMIL!V20</f>
        <v>0</v>
      </c>
      <c r="H20" s="20">
        <f t="shared" si="0"/>
        <v>0.62456582128945515</v>
      </c>
      <c r="I20" s="20">
        <f t="shared" si="1"/>
        <v>0.62456582128945515</v>
      </c>
      <c r="J20" s="20">
        <f t="shared" si="2"/>
        <v>0.21120381957488088</v>
      </c>
      <c r="K20" s="20">
        <f t="shared" si="3"/>
        <v>0</v>
      </c>
      <c r="L20" s="20">
        <f t="shared" si="4"/>
        <v>0</v>
      </c>
      <c r="M20" s="20">
        <f t="shared" si="5"/>
        <v>0</v>
      </c>
      <c r="N20" s="87">
        <f>COS(Wellpath!$L20)*COS(Wellpath!$M20)</f>
        <v>1</v>
      </c>
      <c r="O20" s="87">
        <f>-SIN(Wellpath!$M20)</f>
        <v>0</v>
      </c>
      <c r="P20" s="87">
        <f>SIN(Wellpath!$L20)*COS(Wellpath!$M20)</f>
        <v>0</v>
      </c>
      <c r="Q20" s="87">
        <f>COS(Wellpath!$L20)*SIN(Wellpath!$M20)</f>
        <v>0</v>
      </c>
      <c r="R20" s="87">
        <f>COS(Wellpath!$M20)</f>
        <v>1</v>
      </c>
      <c r="S20" s="87">
        <f>SIN(Wellpath!$L20)*SIN(Wellpath!$M20)</f>
        <v>0</v>
      </c>
      <c r="T20" s="87">
        <f>-SIN(Wellpath!$L20)</f>
        <v>0</v>
      </c>
      <c r="U20" s="87">
        <v>0</v>
      </c>
      <c r="V20" s="87">
        <f>COS(Wellpath!$L20)</f>
        <v>1</v>
      </c>
    </row>
    <row r="21" spans="1:22" x14ac:dyDescent="0.25">
      <c r="A21" s="26">
        <f>Wellpath!E21</f>
        <v>1800</v>
      </c>
      <c r="B21" s="19">
        <f>'DEC-OS'!Q21+'DEC-OH'!Q21+'DEC-OI'!Q21+'DBH-OS'!Q21+'DBH-OH'!Q21+'DBH-OI'!Q21+XCLH!Q21+XCLA!Q21+DRFR!Q21+DSFS!Q21+DSTG!Q21+XYM1!Q21+XYM2!Q21+XYM3E!Q21+XYM4E!Q21+SAGE!Q21+'ABXY-TI1S'!Q21+'ABXY-TI2S'!Q21+ABZ!Q21+'ASXY-TI1S'!Q21+'ASXY-TI2S'!Q21+'ASXY-TI3S'!Q21+ASZ!Q21+'MBXY-TI1S'!Q21+'MBXY-TI2S'!Q21+MBZ!Q21+'MSXY-TI1S'!Q21+'MSXY-TI2S'!Q21++'MSXY-TI3S'!Q21+MSZ!Q21+'DEC-U'!Q21+DECR!Q21+'DBH-U'!Q21+DBHR!Q21+AMIL!Q21</f>
        <v>0.66333802599739045</v>
      </c>
      <c r="C21" s="19">
        <f>'DEC-OS'!R21+'DEC-OH'!R21+'DEC-OI'!R21+'DBH-OS'!R21+'DBH-OH'!R21+'DBH-OI'!R21+XCLH!R21+XCLA!R21+DRFR!R21+DSFS!R21+DSTG!R21+XYM1!R21+XYM2!R21+XYM3E!R21+XYM4E!R21+SAGE!R21+'ABXY-TI1S'!R21+'ABXY-TI2S'!R21+ABZ!R21+'ASXY-TI1S'!R21+'ASXY-TI2S'!R21+'ASXY-TI3S'!R21+ASZ!R21+'MBXY-TI1S'!R21+'MBXY-TI2S'!R21+MBZ!R21+'MSXY-TI1S'!R21+'MSXY-TI2S'!R21++'MSXY-TI3S'!R21+MSZ!R21+'DEC-U'!R21+DECR!R21+'DBH-U'!R21+DBHR!R21+AMIL!R21</f>
        <v>0.66333802599739045</v>
      </c>
      <c r="D21" s="19">
        <f>'DEC-OS'!S21+'DEC-OH'!S21+'DEC-OI'!S21+'DBH-OS'!S21+'DBH-OH'!S21+'DBH-OI'!S21+XCLH!S21+XCLA!S21+DRFR!S21+DSFS!S21+DSTG!S21+XYM1!S21+XYM2!S21+XYM3E!S21+XYM4E!S21+SAGE!S21+'ABXY-TI1S'!S21+'ABXY-TI2S'!S21+ABZ!S21+'ASXY-TI1S'!S21+'ASXY-TI2S'!S21+'ASXY-TI3S'!S21+ASZ!S21+'MBXY-TI1S'!S21+'MBXY-TI2S'!S21+MBZ!S21+'MSXY-TI1S'!S21+'MSXY-TI2S'!S21++'MSXY-TI3S'!S21+MSZ!S21+'DEC-U'!S21+DECR!S21+'DBH-U'!S21+DBHR!S21+AMIL!S21</f>
        <v>0.22255821702789857</v>
      </c>
      <c r="E21" s="19">
        <f>'DEC-OS'!T21+'DEC-OH'!T21+'DEC-OI'!T21+'DBH-OS'!T21+'DBH-OH'!T21+'DBH-OI'!T21+XCLH!T21+XCLA!T21+DRFR!T21+DSFS!T21+DSTG!T21+XYM1!T21+XYM2!T21+XYM3E!T21+XYM4E!T21+SAGE!T21+'ABXY-TI1S'!T21+'ABXY-TI2S'!T21+ABZ!T21+'ASXY-TI1S'!T21+'ASXY-TI2S'!T21+'ASXY-TI3S'!T21+ASZ!T21+'MBXY-TI1S'!T21+'MBXY-TI2S'!T21+MBZ!T21+'MSXY-TI1S'!T21+'MSXY-TI2S'!T21++'MSXY-TI3S'!T21+MSZ!T21+'DEC-U'!T21+DECR!T21+'DBH-U'!T21+DBHR!T21+AMIL!T21</f>
        <v>0</v>
      </c>
      <c r="F21" s="19">
        <f>'DEC-OS'!U21+'DEC-OH'!U21+'DEC-OI'!U21+'DBH-OS'!U21+'DBH-OH'!U21+'DBH-OI'!U21+XCLH!U21+XCLA!U21+DRFR!U21+DSFS!U21+DSTG!U21+XYM1!U21+XYM2!U21+XYM3E!U21+XYM4E!U21+SAGE!U21+'ABXY-TI1S'!U21+'ABXY-TI2S'!U21+ABZ!U21+'ASXY-TI1S'!U21+'ASXY-TI2S'!U21+'ASXY-TI3S'!U21+ASZ!U21+'MBXY-TI1S'!U21+'MBXY-TI2S'!U21+MBZ!U21+'MSXY-TI1S'!U21+'MSXY-TI2S'!U21++'MSXY-TI3S'!U21+MSZ!U21+'DEC-U'!U21+DECR!U21+'DBH-U'!U21+DBHR!U21+AMIL!U21</f>
        <v>0</v>
      </c>
      <c r="G21" s="19">
        <f>'DEC-OS'!V21+'DEC-OH'!V21+'DEC-OI'!V21+'DBH-OS'!V21+'DBH-OH'!V21+'DBH-OI'!V21+XCLH!V21+XCLA!V21+DRFR!V21+DSFS!V21+DSTG!V21+XYM1!V21+XYM2!V21+XYM3E!V21+XYM4E!V21+SAGE!V21+'ABXY-TI1S'!V21+'ABXY-TI2S'!V21+ABZ!V21+'ASXY-TI1S'!V21+'ASXY-TI2S'!V21+'ASXY-TI3S'!V21+ASZ!V21+'MBXY-TI1S'!V21+'MBXY-TI2S'!V21+MBZ!V21+'MSXY-TI1S'!V21+'MSXY-TI2S'!V21++'MSXY-TI3S'!V21+MSZ!V21+'DEC-U'!V21+DECR!V21+'DBH-U'!V21+DBHR!V21+AMIL!V21</f>
        <v>0</v>
      </c>
      <c r="H21" s="20">
        <f t="shared" si="0"/>
        <v>0.66333802599739045</v>
      </c>
      <c r="I21" s="20">
        <f t="shared" si="1"/>
        <v>0.66333802599739045</v>
      </c>
      <c r="J21" s="20">
        <f t="shared" si="2"/>
        <v>0.22255821702789857</v>
      </c>
      <c r="K21" s="20">
        <f t="shared" si="3"/>
        <v>0</v>
      </c>
      <c r="L21" s="20">
        <f t="shared" si="4"/>
        <v>0</v>
      </c>
      <c r="M21" s="20">
        <f t="shared" si="5"/>
        <v>0</v>
      </c>
      <c r="N21" s="87">
        <f>COS(Wellpath!$L21)*COS(Wellpath!$M21)</f>
        <v>1</v>
      </c>
      <c r="O21" s="87">
        <f>-SIN(Wellpath!$M21)</f>
        <v>0</v>
      </c>
      <c r="P21" s="87">
        <f>SIN(Wellpath!$L21)*COS(Wellpath!$M21)</f>
        <v>0</v>
      </c>
      <c r="Q21" s="87">
        <f>COS(Wellpath!$L21)*SIN(Wellpath!$M21)</f>
        <v>0</v>
      </c>
      <c r="R21" s="87">
        <f>COS(Wellpath!$M21)</f>
        <v>1</v>
      </c>
      <c r="S21" s="87">
        <f>SIN(Wellpath!$L21)*SIN(Wellpath!$M21)</f>
        <v>0</v>
      </c>
      <c r="T21" s="87">
        <f>-SIN(Wellpath!$L21)</f>
        <v>0</v>
      </c>
      <c r="U21" s="87">
        <v>0</v>
      </c>
      <c r="V21" s="87">
        <f>COS(Wellpath!$L21)</f>
        <v>1</v>
      </c>
    </row>
    <row r="22" spans="1:22" x14ac:dyDescent="0.25">
      <c r="A22" s="26">
        <f>Wellpath!E22</f>
        <v>1900</v>
      </c>
      <c r="B22" s="19">
        <f>'DEC-OS'!Q22+'DEC-OH'!Q22+'DEC-OI'!Q22+'DBH-OS'!Q22+'DBH-OH'!Q22+'DBH-OI'!Q22+XCLH!Q22+XCLA!Q22+DRFR!Q22+DSFS!Q22+DSTG!Q22+XYM1!Q22+XYM2!Q22+XYM3E!Q22+XYM4E!Q22+SAGE!Q22+'ABXY-TI1S'!Q22+'ABXY-TI2S'!Q22+ABZ!Q22+'ASXY-TI1S'!Q22+'ASXY-TI2S'!Q22+'ASXY-TI3S'!Q22+ASZ!Q22+'MBXY-TI1S'!Q22+'MBXY-TI2S'!Q22+MBZ!Q22+'MSXY-TI1S'!Q22+'MSXY-TI2S'!Q22++'MSXY-TI3S'!Q22+MSZ!Q22+'DEC-U'!Q22+DECR!Q22+'DBH-U'!Q22+DBHR!Q22+AMIL!Q22</f>
        <v>0.70241935885366746</v>
      </c>
      <c r="C22" s="19">
        <f>'DEC-OS'!R22+'DEC-OH'!R22+'DEC-OI'!R22+'DBH-OS'!R22+'DBH-OH'!R22+'DBH-OI'!R22+XCLH!R22+XCLA!R22+DRFR!R22+DSFS!R22+DSTG!R22+XYM1!R22+XYM2!R22+XYM3E!R22+XYM4E!R22+SAGE!R22+'ABXY-TI1S'!R22+'ABXY-TI2S'!R22+ABZ!R22+'ASXY-TI1S'!R22+'ASXY-TI2S'!R22+'ASXY-TI3S'!R22+ASZ!R22+'MBXY-TI1S'!R22+'MBXY-TI2S'!R22+MBZ!R22+'MSXY-TI1S'!R22+'MSXY-TI2S'!R22++'MSXY-TI3S'!R22+MSZ!R22+'DEC-U'!R22+DECR!R22+'DBH-U'!R22+DBHR!R22+AMIL!R22</f>
        <v>0.70241935885366746</v>
      </c>
      <c r="D22" s="19">
        <f>'DEC-OS'!S22+'DEC-OH'!S22+'DEC-OI'!S22+'DBH-OS'!S22+'DBH-OH'!S22+'DBH-OI'!S22+XCLH!S22+XCLA!S22+DRFR!S22+DSFS!S22+DSTG!S22+XYM1!S22+XYM2!S22+XYM3E!S22+XYM4E!S22+SAGE!S22+'ABXY-TI1S'!S22+'ABXY-TI2S'!S22+ABZ!S22+'ASXY-TI1S'!S22+'ASXY-TI2S'!S22+'ASXY-TI3S'!S22+ASZ!S22+'MBXY-TI1S'!S22+'MBXY-TI2S'!S22+MBZ!S22+'MSXY-TI1S'!S22+'MSXY-TI2S'!S22++'MSXY-TI3S'!S22+MSZ!S22+'DEC-U'!S22+DECR!S22+'DBH-U'!S22+DBHR!S22+AMIL!S22</f>
        <v>0.23470514292362399</v>
      </c>
      <c r="E22" s="19">
        <f>'DEC-OS'!T22+'DEC-OH'!T22+'DEC-OI'!T22+'DBH-OS'!T22+'DBH-OH'!T22+'DBH-OI'!T22+XCLH!T22+XCLA!T22+DRFR!T22+DSFS!T22+DSTG!T22+XYM1!T22+XYM2!T22+XYM3E!T22+XYM4E!T22+SAGE!T22+'ABXY-TI1S'!T22+'ABXY-TI2S'!T22+ABZ!T22+'ASXY-TI1S'!T22+'ASXY-TI2S'!T22+'ASXY-TI3S'!T22+ASZ!T22+'MBXY-TI1S'!T22+'MBXY-TI2S'!T22+MBZ!T22+'MSXY-TI1S'!T22+'MSXY-TI2S'!T22++'MSXY-TI3S'!T22+MSZ!T22+'DEC-U'!T22+DECR!T22+'DBH-U'!T22+DBHR!T22+AMIL!T22</f>
        <v>0</v>
      </c>
      <c r="F22" s="19">
        <f>'DEC-OS'!U22+'DEC-OH'!U22+'DEC-OI'!U22+'DBH-OS'!U22+'DBH-OH'!U22+'DBH-OI'!U22+XCLH!U22+XCLA!U22+DRFR!U22+DSFS!U22+DSTG!U22+XYM1!U22+XYM2!U22+XYM3E!U22+XYM4E!U22+SAGE!U22+'ABXY-TI1S'!U22+'ABXY-TI2S'!U22+ABZ!U22+'ASXY-TI1S'!U22+'ASXY-TI2S'!U22+'ASXY-TI3S'!U22+ASZ!U22+'MBXY-TI1S'!U22+'MBXY-TI2S'!U22+MBZ!U22+'MSXY-TI1S'!U22+'MSXY-TI2S'!U22++'MSXY-TI3S'!U22+MSZ!U22+'DEC-U'!U22+DECR!U22+'DBH-U'!U22+DBHR!U22+AMIL!U22</f>
        <v>0</v>
      </c>
      <c r="G22" s="19">
        <f>'DEC-OS'!V22+'DEC-OH'!V22+'DEC-OI'!V22+'DBH-OS'!V22+'DBH-OH'!V22+'DBH-OI'!V22+XCLH!V22+XCLA!V22+DRFR!V22+DSFS!V22+DSTG!V22+XYM1!V22+XYM2!V22+XYM3E!V22+XYM4E!V22+SAGE!V22+'ABXY-TI1S'!V22+'ABXY-TI2S'!V22+ABZ!V22+'ASXY-TI1S'!V22+'ASXY-TI2S'!V22+'ASXY-TI3S'!V22+ASZ!V22+'MBXY-TI1S'!V22+'MBXY-TI2S'!V22+MBZ!V22+'MSXY-TI1S'!V22+'MSXY-TI2S'!V22++'MSXY-TI3S'!V22+MSZ!V22+'DEC-U'!V22+DECR!V22+'DBH-U'!V22+DBHR!V22+AMIL!V22</f>
        <v>0</v>
      </c>
      <c r="H22" s="20">
        <f t="shared" si="0"/>
        <v>0.70241935885366746</v>
      </c>
      <c r="I22" s="20">
        <f t="shared" si="1"/>
        <v>0.70241935885366746</v>
      </c>
      <c r="J22" s="20">
        <f t="shared" si="2"/>
        <v>0.23470514292362399</v>
      </c>
      <c r="K22" s="20">
        <f t="shared" si="3"/>
        <v>0</v>
      </c>
      <c r="L22" s="20">
        <f t="shared" si="4"/>
        <v>0</v>
      </c>
      <c r="M22" s="20">
        <f t="shared" si="5"/>
        <v>0</v>
      </c>
      <c r="N22" s="87">
        <f>COS(Wellpath!$L22)*COS(Wellpath!$M22)</f>
        <v>1</v>
      </c>
      <c r="O22" s="87">
        <f>-SIN(Wellpath!$M22)</f>
        <v>0</v>
      </c>
      <c r="P22" s="87">
        <f>SIN(Wellpath!$L22)*COS(Wellpath!$M22)</f>
        <v>0</v>
      </c>
      <c r="Q22" s="87">
        <f>COS(Wellpath!$L22)*SIN(Wellpath!$M22)</f>
        <v>0</v>
      </c>
      <c r="R22" s="87">
        <f>COS(Wellpath!$M22)</f>
        <v>1</v>
      </c>
      <c r="S22" s="87">
        <f>SIN(Wellpath!$L22)*SIN(Wellpath!$M22)</f>
        <v>0</v>
      </c>
      <c r="T22" s="87">
        <f>-SIN(Wellpath!$L22)</f>
        <v>0</v>
      </c>
      <c r="U22" s="87">
        <v>0</v>
      </c>
      <c r="V22" s="87">
        <f>COS(Wellpath!$L22)</f>
        <v>1</v>
      </c>
    </row>
    <row r="23" spans="1:22" x14ac:dyDescent="0.25">
      <c r="A23" s="26">
        <f>Wellpath!E23</f>
        <v>2000</v>
      </c>
      <c r="B23" s="19">
        <f>'DEC-OS'!Q23+'DEC-OH'!Q23+'DEC-OI'!Q23+'DBH-OS'!Q23+'DBH-OH'!Q23+'DBH-OI'!Q23+XCLH!Q23+XCLA!Q23+DRFR!Q23+DSFS!Q23+DSTG!Q23+XYM1!Q23+XYM2!Q23+XYM3E!Q23+XYM4E!Q23+SAGE!Q23+'ABXY-TI1S'!Q23+'ABXY-TI2S'!Q23+ABZ!Q23+'ASXY-TI1S'!Q23+'ASXY-TI2S'!Q23+'ASXY-TI3S'!Q23+ASZ!Q23+'MBXY-TI1S'!Q23+'MBXY-TI2S'!Q23+MBZ!Q23+'MSXY-TI1S'!Q23+'MSXY-TI2S'!Q23++'MSXY-TI3S'!Q23+MSZ!Q23+'DEC-U'!Q23+DECR!Q23+'DBH-U'!Q23+DBHR!Q23+AMIL!Q23</f>
        <v>0.74180981985828631</v>
      </c>
      <c r="C23" s="19">
        <f>'DEC-OS'!R23+'DEC-OH'!R23+'DEC-OI'!R23+'DBH-OS'!R23+'DBH-OH'!R23+'DBH-OI'!R23+XCLH!R23+XCLA!R23+DRFR!R23+DSFS!R23+DSTG!R23+XYM1!R23+XYM2!R23+XYM3E!R23+XYM4E!R23+SAGE!R23+'ABXY-TI1S'!R23+'ABXY-TI2S'!R23+ABZ!R23+'ASXY-TI1S'!R23+'ASXY-TI2S'!R23+'ASXY-TI3S'!R23+ASZ!R23+'MBXY-TI1S'!R23+'MBXY-TI2S'!R23+MBZ!R23+'MSXY-TI1S'!R23+'MSXY-TI2S'!R23++'MSXY-TI3S'!R23+MSZ!R23+'DEC-U'!R23+DECR!R23+'DBH-U'!R23+DBHR!R23+AMIL!R23</f>
        <v>0.74180981985828631</v>
      </c>
      <c r="D23" s="19">
        <f>'DEC-OS'!S23+'DEC-OH'!S23+'DEC-OI'!S23+'DBH-OS'!S23+'DBH-OH'!S23+'DBH-OI'!S23+XCLH!S23+XCLA!S23+DRFR!S23+DSFS!S23+DSTG!S23+XYM1!S23+XYM2!S23+XYM3E!S23+XYM4E!S23+SAGE!S23+'ABXY-TI1S'!S23+'ABXY-TI2S'!S23+ABZ!S23+'ASXY-TI1S'!S23+'ASXY-TI2S'!S23+'ASXY-TI3S'!S23+ASZ!S23+'MBXY-TI1S'!S23+'MBXY-TI2S'!S23+MBZ!S23+'MSXY-TI1S'!S23+'MSXY-TI2S'!S23++'MSXY-TI3S'!S23+MSZ!S23+'DEC-U'!S23+DECR!S23+'DBH-U'!S23+DBHR!S23+AMIL!S23</f>
        <v>0.24766854821724155</v>
      </c>
      <c r="E23" s="19">
        <f>'DEC-OS'!T23+'DEC-OH'!T23+'DEC-OI'!T23+'DBH-OS'!T23+'DBH-OH'!T23+'DBH-OI'!T23+XCLH!T23+XCLA!T23+DRFR!T23+DSFS!T23+DSTG!T23+XYM1!T23+XYM2!T23+XYM3E!T23+XYM4E!T23+SAGE!T23+'ABXY-TI1S'!T23+'ABXY-TI2S'!T23+ABZ!T23+'ASXY-TI1S'!T23+'ASXY-TI2S'!T23+'ASXY-TI3S'!T23+ASZ!T23+'MBXY-TI1S'!T23+'MBXY-TI2S'!T23+MBZ!T23+'MSXY-TI1S'!T23+'MSXY-TI2S'!T23++'MSXY-TI3S'!T23+MSZ!T23+'DEC-U'!T23+DECR!T23+'DBH-U'!T23+DBHR!T23+AMIL!T23</f>
        <v>0</v>
      </c>
      <c r="F23" s="19">
        <f>'DEC-OS'!U23+'DEC-OH'!U23+'DEC-OI'!U23+'DBH-OS'!U23+'DBH-OH'!U23+'DBH-OI'!U23+XCLH!U23+XCLA!U23+DRFR!U23+DSFS!U23+DSTG!U23+XYM1!U23+XYM2!U23+XYM3E!U23+XYM4E!U23+SAGE!U23+'ABXY-TI1S'!U23+'ABXY-TI2S'!U23+ABZ!U23+'ASXY-TI1S'!U23+'ASXY-TI2S'!U23+'ASXY-TI3S'!U23+ASZ!U23+'MBXY-TI1S'!U23+'MBXY-TI2S'!U23+MBZ!U23+'MSXY-TI1S'!U23+'MSXY-TI2S'!U23++'MSXY-TI3S'!U23+MSZ!U23+'DEC-U'!U23+DECR!U23+'DBH-U'!U23+DBHR!U23+AMIL!U23</f>
        <v>0</v>
      </c>
      <c r="G23" s="19">
        <f>'DEC-OS'!V23+'DEC-OH'!V23+'DEC-OI'!V23+'DBH-OS'!V23+'DBH-OH'!V23+'DBH-OI'!V23+XCLH!V23+XCLA!V23+DRFR!V23+DSFS!V23+DSTG!V23+XYM1!V23+XYM2!V23+XYM3E!V23+XYM4E!V23+SAGE!V23+'ABXY-TI1S'!V23+'ABXY-TI2S'!V23+ABZ!V23+'ASXY-TI1S'!V23+'ASXY-TI2S'!V23+'ASXY-TI3S'!V23+ASZ!V23+'MBXY-TI1S'!V23+'MBXY-TI2S'!V23+MBZ!V23+'MSXY-TI1S'!V23+'MSXY-TI2S'!V23++'MSXY-TI3S'!V23+MSZ!V23+'DEC-U'!V23+DECR!V23+'DBH-U'!V23+DBHR!V23+AMIL!V23</f>
        <v>0</v>
      </c>
      <c r="H23" s="20">
        <f t="shared" si="0"/>
        <v>0.74180981985828631</v>
      </c>
      <c r="I23" s="20">
        <f t="shared" si="1"/>
        <v>0.74180981985828631</v>
      </c>
      <c r="J23" s="20">
        <f t="shared" si="2"/>
        <v>0.24766854821724155</v>
      </c>
      <c r="K23" s="20">
        <f t="shared" si="3"/>
        <v>0</v>
      </c>
      <c r="L23" s="20">
        <f t="shared" si="4"/>
        <v>0</v>
      </c>
      <c r="M23" s="20">
        <f t="shared" si="5"/>
        <v>0</v>
      </c>
      <c r="N23" s="87">
        <f>COS(Wellpath!$L23)*COS(Wellpath!$M23)</f>
        <v>1</v>
      </c>
      <c r="O23" s="87">
        <f>-SIN(Wellpath!$M23)</f>
        <v>0</v>
      </c>
      <c r="P23" s="87">
        <f>SIN(Wellpath!$L23)*COS(Wellpath!$M23)</f>
        <v>0</v>
      </c>
      <c r="Q23" s="87">
        <f>COS(Wellpath!$L23)*SIN(Wellpath!$M23)</f>
        <v>0</v>
      </c>
      <c r="R23" s="87">
        <f>COS(Wellpath!$M23)</f>
        <v>1</v>
      </c>
      <c r="S23" s="87">
        <f>SIN(Wellpath!$L23)*SIN(Wellpath!$M23)</f>
        <v>0</v>
      </c>
      <c r="T23" s="87">
        <f>-SIN(Wellpath!$L23)</f>
        <v>0</v>
      </c>
      <c r="U23" s="87">
        <v>0</v>
      </c>
      <c r="V23" s="87">
        <f>COS(Wellpath!$L23)</f>
        <v>1</v>
      </c>
    </row>
    <row r="24" spans="1:22" x14ac:dyDescent="0.25">
      <c r="A24" s="26">
        <f>Wellpath!E24</f>
        <v>2100</v>
      </c>
      <c r="B24" s="19">
        <f>'DEC-OS'!Q24+'DEC-OH'!Q24+'DEC-OI'!Q24+'DBH-OS'!Q24+'DBH-OH'!Q24+'DBH-OI'!Q24+XCLH!Q24+XCLA!Q24+DRFR!Q24+DSFS!Q24+DSTG!Q24+XYM1!Q24+XYM2!Q24+XYM3E!Q24+XYM4E!Q24+SAGE!Q24+'ABXY-TI1S'!Q24+'ABXY-TI2S'!Q24+ABZ!Q24+'ASXY-TI1S'!Q24+'ASXY-TI2S'!Q24+'ASXY-TI3S'!Q24+ASZ!Q24+'MBXY-TI1S'!Q24+'MBXY-TI2S'!Q24+MBZ!Q24+'MSXY-TI1S'!Q24+'MSXY-TI2S'!Q24++'MSXY-TI3S'!Q24+MSZ!Q24+'DEC-U'!Q24+DECR!Q24+'DBH-U'!Q24+DBHR!Q24+AMIL!Q24</f>
        <v>0.80570151472580498</v>
      </c>
      <c r="C24" s="19">
        <f>'DEC-OS'!R24+'DEC-OH'!R24+'DEC-OI'!R24+'DBH-OS'!R24+'DBH-OH'!R24+'DBH-OI'!R24+XCLH!R24+XCLA!R24+DRFR!R24+DSFS!R24+DSTG!R24+XYM1!R24+XYM2!R24+XYM3E!R24+XYM4E!R24+SAGE!R24+'ABXY-TI1S'!R24+'ABXY-TI2S'!R24+ABZ!R24+'ASXY-TI1S'!R24+'ASXY-TI2S'!R24+'ASXY-TI3S'!R24+ASZ!R24+'MBXY-TI1S'!R24+'MBXY-TI2S'!R24+MBZ!R24+'MSXY-TI1S'!R24+'MSXY-TI2S'!R24++'MSXY-TI3S'!R24+MSZ!R24+'DEC-U'!R24+DECR!R24+'DBH-U'!R24+DBHR!R24+AMIL!R24</f>
        <v>0.78136594971157547</v>
      </c>
      <c r="D24" s="19">
        <f>'DEC-OS'!S24+'DEC-OH'!S24+'DEC-OI'!S24+'DBH-OS'!S24+'DBH-OH'!S24+'DBH-OI'!S24+XCLH!S24+XCLA!S24+DRFR!S24+DSFS!S24+DSTG!S24+XYM1!S24+XYM2!S24+XYM3E!S24+XYM4E!S24+SAGE!S24+'ABXY-TI1S'!S24+'ABXY-TI2S'!S24+ABZ!S24+'ASXY-TI1S'!S24+'ASXY-TI2S'!S24+'ASXY-TI3S'!S24+ASZ!S24+'MBXY-TI1S'!S24+'MBXY-TI2S'!S24+MBZ!S24+'MSXY-TI1S'!S24+'MSXY-TI2S'!S24++'MSXY-TI3S'!S24+MSZ!S24+'DEC-U'!S24+DECR!S24+'DBH-U'!S24+DBHR!S24+AMIL!S24</f>
        <v>0.26144144650396045</v>
      </c>
      <c r="E24" s="19">
        <f>'DEC-OS'!T24+'DEC-OH'!T24+'DEC-OI'!T24+'DBH-OS'!T24+'DBH-OH'!T24+'DBH-OI'!T24+XCLH!T24+XCLA!T24+DRFR!T24+DSFS!T24+DSTG!T24+XYM1!T24+XYM2!T24+XYM3E!T24+XYM4E!T24+SAGE!T24+'ABXY-TI1S'!T24+'ABXY-TI2S'!T24+ABZ!T24+'ASXY-TI1S'!T24+'ASXY-TI2S'!T24+'ASXY-TI3S'!T24+ASZ!T24+'MBXY-TI1S'!T24+'MBXY-TI2S'!T24+MBZ!T24+'MSXY-TI1S'!T24+'MSXY-TI2S'!T24++'MSXY-TI3S'!T24+MSZ!T24+'DEC-U'!T24+DECR!T24+'DBH-U'!T24+DBHR!T24+AMIL!T24</f>
        <v>8.4779241162410502E-4</v>
      </c>
      <c r="F24" s="19">
        <f>'DEC-OS'!U24+'DEC-OH'!U24+'DEC-OI'!U24+'DBH-OS'!U24+'DBH-OH'!U24+'DBH-OI'!U24+XCLH!U24+XCLA!U24+DRFR!U24+DSFS!U24+DSTG!U24+XYM1!U24+XYM2!U24+XYM3E!U24+XYM4E!U24+SAGE!U24+'ABXY-TI1S'!U24+'ABXY-TI2S'!U24+ABZ!U24+'ASXY-TI1S'!U24+'ASXY-TI2S'!U24+'ASXY-TI3S'!U24+ASZ!U24+'MBXY-TI1S'!U24+'MBXY-TI2S'!U24+MBZ!U24+'MSXY-TI1S'!U24+'MSXY-TI2S'!U24++'MSXY-TI3S'!U24+MSZ!U24+'DEC-U'!U24+DECR!U24+'DBH-U'!U24+DBHR!U24+AMIL!U24</f>
        <v>8.6150251443508415E-4</v>
      </c>
      <c r="G24" s="19">
        <f>'DEC-OS'!V24+'DEC-OH'!V24+'DEC-OI'!V24+'DBH-OS'!V24+'DBH-OH'!V24+'DBH-OI'!V24+XCLH!V24+XCLA!V24+DRFR!V24+DSFS!V24+DSTG!V24+XYM1!V24+XYM2!V24+XYM3E!V24+XYM4E!V24+SAGE!V24+'ABXY-TI1S'!V24+'ABXY-TI2S'!V24+ABZ!V24+'ASXY-TI1S'!V24+'ASXY-TI2S'!V24+'ASXY-TI3S'!V24+ASZ!V24+'MBXY-TI1S'!V24+'MBXY-TI2S'!V24+MBZ!V24+'MSXY-TI1S'!V24+'MSXY-TI2S'!V24++'MSXY-TI3S'!V24+MSZ!V24+'DEC-U'!V24+DECR!V24+'DBH-U'!V24+DBHR!V24+AMIL!V24</f>
        <v>3.2013946094272457E-5</v>
      </c>
      <c r="H24" s="20">
        <f t="shared" si="0"/>
        <v>0.80500794590755564</v>
      </c>
      <c r="I24" s="20">
        <f t="shared" si="1"/>
        <v>0.78133645080911018</v>
      </c>
      <c r="J24" s="20">
        <f t="shared" si="2"/>
        <v>0.26216451422467502</v>
      </c>
      <c r="K24" s="20">
        <f t="shared" si="3"/>
        <v>-3.1198100053726699E-6</v>
      </c>
      <c r="L24" s="20">
        <f t="shared" si="4"/>
        <v>1.9843855410095639E-2</v>
      </c>
      <c r="M24" s="20">
        <f t="shared" si="5"/>
        <v>1.8206692050683464E-6</v>
      </c>
      <c r="N24" s="87">
        <f>COS(Wellpath!$L24)*COS(Wellpath!$M24)</f>
        <v>0.99878202512991221</v>
      </c>
      <c r="O24" s="87">
        <f>-SIN(Wellpath!$M24)</f>
        <v>-3.4899496702500969E-2</v>
      </c>
      <c r="P24" s="87">
        <f>SIN(Wellpath!$L24)*COS(Wellpath!$M24)</f>
        <v>3.4878236872062651E-2</v>
      </c>
      <c r="Q24" s="87">
        <f>COS(Wellpath!$L24)*SIN(Wellpath!$M24)</f>
        <v>3.4878236872062651E-2</v>
      </c>
      <c r="R24" s="87">
        <f>COS(Wellpath!$M24)</f>
        <v>0.99939082701909576</v>
      </c>
      <c r="S24" s="87">
        <f>SIN(Wellpath!$L24)*SIN(Wellpath!$M24)</f>
        <v>1.217974870087876E-3</v>
      </c>
      <c r="T24" s="87">
        <f>-SIN(Wellpath!$L24)</f>
        <v>-3.4899496702500969E-2</v>
      </c>
      <c r="U24" s="87">
        <v>0</v>
      </c>
      <c r="V24" s="87">
        <f>COS(Wellpath!$L24)</f>
        <v>0.99939082701909576</v>
      </c>
    </row>
    <row r="25" spans="1:22" x14ac:dyDescent="0.25">
      <c r="A25" s="26">
        <f>Wellpath!E25</f>
        <v>2200</v>
      </c>
      <c r="B25" s="19">
        <f>'DEC-OS'!Q25+'DEC-OH'!Q25+'DEC-OI'!Q25+'DBH-OS'!Q25+'DBH-OH'!Q25+'DBH-OI'!Q25+XCLH!Q25+XCLA!Q25+DRFR!Q25+DSFS!Q25+DSTG!Q25+XYM1!Q25+XYM2!Q25+XYM3E!Q25+XYM4E!Q25+SAGE!Q25+'ABXY-TI1S'!Q25+'ABXY-TI2S'!Q25+ABZ!Q25+'ASXY-TI1S'!Q25+'ASXY-TI2S'!Q25+'ASXY-TI3S'!Q25+ASZ!Q25+'MBXY-TI1S'!Q25+'MBXY-TI2S'!Q25+MBZ!Q25+'MSXY-TI1S'!Q25+'MSXY-TI2S'!Q25++'MSXY-TI3S'!Q25+MSZ!Q25+'DEC-U'!Q25+DECR!Q25+'DBH-U'!Q25+DBHR!Q25+AMIL!Q25</f>
        <v>0.87436554666606625</v>
      </c>
      <c r="C25" s="19">
        <f>'DEC-OS'!R25+'DEC-OH'!R25+'DEC-OI'!R25+'DBH-OS'!R25+'DBH-OH'!R25+'DBH-OI'!R25+XCLH!R25+XCLA!R25+DRFR!R25+DSFS!R25+DSTG!R25+XYM1!R25+XYM2!R25+XYM3E!R25+XYM4E!R25+SAGE!R25+'ABXY-TI1S'!R25+'ABXY-TI2S'!R25+ABZ!R25+'ASXY-TI1S'!R25+'ASXY-TI2S'!R25+'ASXY-TI3S'!R25+ASZ!R25+'MBXY-TI1S'!R25+'MBXY-TI2S'!R25+MBZ!R25+'MSXY-TI1S'!R25+'MSXY-TI2S'!R25++'MSXY-TI3S'!R25+MSZ!R25+'DEC-U'!R25+DECR!R25+'DBH-U'!R25+DBHR!R25+AMIL!R25</f>
        <v>0.82104441199415168</v>
      </c>
      <c r="D25" s="19">
        <f>'DEC-OS'!S25+'DEC-OH'!S25+'DEC-OI'!S25+'DBH-OS'!S25+'DBH-OH'!S25+'DBH-OI'!S25+XCLH!S25+XCLA!S25+DRFR!S25+DSFS!S25+DSTG!S25+XYM1!S25+XYM2!S25+XYM3E!S25+XYM4E!S25+SAGE!S25+'ABXY-TI1S'!S25+'ABXY-TI2S'!S25+ABZ!S25+'ASXY-TI1S'!S25+'ASXY-TI2S'!S25+'ASXY-TI3S'!S25+ASZ!S25+'MBXY-TI1S'!S25+'MBXY-TI2S'!S25+MBZ!S25+'MSXY-TI1S'!S25+'MSXY-TI2S'!S25++'MSXY-TI3S'!S25+MSZ!S25+'DEC-U'!S25+DECR!S25+'DBH-U'!S25+DBHR!S25+AMIL!S25</f>
        <v>0.27601221442519536</v>
      </c>
      <c r="E25" s="19">
        <f>'DEC-OS'!T25+'DEC-OH'!T25+'DEC-OI'!T25+'DBH-OS'!T25+'DBH-OH'!T25+'DBH-OI'!T25+XCLH!T25+XCLA!T25+DRFR!T25+DSFS!T25+DSTG!T25+XYM1!T25+XYM2!T25+XYM3E!T25+XYM4E!T25+SAGE!T25+'ABXY-TI1S'!T25+'ABXY-TI2S'!T25+ABZ!T25+'ASXY-TI1S'!T25+'ASXY-TI2S'!T25+'ASXY-TI3S'!T25+ASZ!T25+'MBXY-TI1S'!T25+'MBXY-TI2S'!T25+MBZ!T25+'MSXY-TI1S'!T25+'MSXY-TI2S'!T25++'MSXY-TI3S'!T25+MSZ!T25+'DEC-U'!T25+DECR!T25+'DBH-U'!T25+DBHR!T25+AMIL!T25</f>
        <v>1.8521121385326603E-3</v>
      </c>
      <c r="F25" s="19">
        <f>'DEC-OS'!U25+'DEC-OH'!U25+'DEC-OI'!U25+'DBH-OS'!U25+'DBH-OH'!U25+'DBH-OI'!U25+XCLH!U25+XCLA!U25+DRFR!U25+DSFS!U25+DSTG!U25+XYM1!U25+XYM2!U25+XYM3E!U25+XYM4E!U25+SAGE!U25+'ABXY-TI1S'!U25+'ABXY-TI2S'!U25+ABZ!U25+'ASXY-TI1S'!U25+'ASXY-TI2S'!U25+'ASXY-TI3S'!U25+ASZ!U25+'MBXY-TI1S'!U25+'MBXY-TI2S'!U25+MBZ!U25+'MSXY-TI1S'!U25+'MSXY-TI2S'!U25++'MSXY-TI3S'!U25+MSZ!U25+'DEC-U'!U25+DECR!U25+'DBH-U'!U25+DBHR!U25+AMIL!U25</f>
        <v>1.7968108115698298E-3</v>
      </c>
      <c r="G25" s="19">
        <f>'DEC-OS'!V25+'DEC-OH'!V25+'DEC-OI'!V25+'DBH-OS'!V25+'DBH-OH'!V25+'DBH-OI'!V25+XCLH!V25+XCLA!V25+DRFR!V25+DSFS!V25+DSTG!V25+XYM1!V25+XYM2!V25+XYM3E!V25+XYM4E!V25+SAGE!V25+'ABXY-TI1S'!V25+'ABXY-TI2S'!V25+ABZ!V25+'ASXY-TI1S'!V25+'ASXY-TI2S'!V25+'ASXY-TI3S'!V25+ASZ!V25+'MBXY-TI1S'!V25+'MBXY-TI2S'!V25+MBZ!V25+'MSXY-TI1S'!V25+'MSXY-TI2S'!V25++'MSXY-TI3S'!V25+MSZ!V25+'DEC-U'!V25+DECR!V25+'DBH-U'!V25+DBHR!V25+AMIL!V25</f>
        <v>7.0455076763481628E-5</v>
      </c>
      <c r="H25" s="20">
        <f t="shared" si="0"/>
        <v>0.87126766267070566</v>
      </c>
      <c r="I25" s="20">
        <f t="shared" si="1"/>
        <v>0.82098015898446397</v>
      </c>
      <c r="J25" s="20">
        <f t="shared" si="2"/>
        <v>0.27917435143024372</v>
      </c>
      <c r="K25" s="20">
        <f t="shared" si="3"/>
        <v>-1.2654519520632234E-5</v>
      </c>
      <c r="L25" s="20">
        <f t="shared" si="4"/>
        <v>4.3422490877504605E-2</v>
      </c>
      <c r="M25" s="20">
        <f t="shared" si="5"/>
        <v>6.8382875069400266E-6</v>
      </c>
      <c r="N25" s="87">
        <f>COS(Wellpath!$L25)*COS(Wellpath!$M25)</f>
        <v>0.99695636119368447</v>
      </c>
      <c r="O25" s="87">
        <f>-SIN(Wellpath!$M25)</f>
        <v>-3.4899496702500969E-2</v>
      </c>
      <c r="P25" s="87">
        <f>SIN(Wellpath!$L25)*COS(Wellpath!$M25)</f>
        <v>6.9713979985077223E-2</v>
      </c>
      <c r="Q25" s="87">
        <f>COS(Wellpath!$L25)*SIN(Wellpath!$M25)</f>
        <v>3.4814483282576247E-2</v>
      </c>
      <c r="R25" s="87">
        <f>COS(Wellpath!$M25)</f>
        <v>0.99939082701909576</v>
      </c>
      <c r="S25" s="87">
        <f>SIN(Wellpath!$L25)*SIN(Wellpath!$M25)</f>
        <v>2.4344658254111962E-3</v>
      </c>
      <c r="T25" s="87">
        <f>-SIN(Wellpath!$L25)</f>
        <v>-6.9756473744125302E-2</v>
      </c>
      <c r="U25" s="87">
        <v>0</v>
      </c>
      <c r="V25" s="87">
        <f>COS(Wellpath!$L25)</f>
        <v>0.9975640502598242</v>
      </c>
    </row>
    <row r="26" spans="1:22" x14ac:dyDescent="0.25">
      <c r="A26" s="26">
        <f>Wellpath!E26</f>
        <v>2300</v>
      </c>
      <c r="B26" s="19">
        <f>'DEC-OS'!Q26+'DEC-OH'!Q26+'DEC-OI'!Q26+'DBH-OS'!Q26+'DBH-OH'!Q26+'DBH-OI'!Q26+XCLH!Q26+XCLA!Q26+DRFR!Q26+DSFS!Q26+DSTG!Q26+XYM1!Q26+XYM2!Q26+XYM3E!Q26+XYM4E!Q26+SAGE!Q26+'ABXY-TI1S'!Q26+'ABXY-TI2S'!Q26+ABZ!Q26+'ASXY-TI1S'!Q26+'ASXY-TI2S'!Q26+'ASXY-TI3S'!Q26+ASZ!Q26+'MBXY-TI1S'!Q26+'MBXY-TI2S'!Q26+MBZ!Q26+'MSXY-TI1S'!Q26+'MSXY-TI2S'!Q26++'MSXY-TI3S'!Q26+MSZ!Q26+'DEC-U'!Q26+DECR!Q26+'DBH-U'!Q26+DBHR!Q26+AMIL!Q26</f>
        <v>0.95009662635807302</v>
      </c>
      <c r="C26" s="19">
        <f>'DEC-OS'!R26+'DEC-OH'!R26+'DEC-OI'!R26+'DBH-OS'!R26+'DBH-OH'!R26+'DBH-OI'!R26+XCLH!R26+XCLA!R26+DRFR!R26+DSFS!R26+DSTG!R26+XYM1!R26+XYM2!R26+XYM3E!R26+XYM4E!R26+SAGE!R26+'ABXY-TI1S'!R26+'ABXY-TI2S'!R26+ABZ!R26+'ASXY-TI1S'!R26+'ASXY-TI2S'!R26+'ASXY-TI3S'!R26+ASZ!R26+'MBXY-TI1S'!R26+'MBXY-TI2S'!R26+MBZ!R26+'MSXY-TI1S'!R26+'MSXY-TI2S'!R26++'MSXY-TI3S'!R26+MSZ!R26+'DEC-U'!R26+DECR!R26+'DBH-U'!R26+DBHR!R26+AMIL!R26</f>
        <v>0.86138156522849696</v>
      </c>
      <c r="D26" s="19">
        <f>'DEC-OS'!S26+'DEC-OH'!S26+'DEC-OI'!S26+'DBH-OS'!S26+'DBH-OH'!S26+'DBH-OI'!S26+XCLH!S26+XCLA!S26+DRFR!S26+DSFS!S26+DSTG!S26+XYM1!S26+XYM2!S26+XYM3E!S26+XYM4E!S26+SAGE!S26+'ABXY-TI1S'!S26+'ABXY-TI2S'!S26+ABZ!S26+'ASXY-TI1S'!S26+'ASXY-TI2S'!S26+'ASXY-TI3S'!S26+ASZ!S26+'MBXY-TI1S'!S26+'MBXY-TI2S'!S26+MBZ!S26+'MSXY-TI1S'!S26+'MSXY-TI2S'!S26++'MSXY-TI3S'!S26+MSZ!S26+'DEC-U'!S26+DECR!S26+'DBH-U'!S26+DBHR!S26+AMIL!S26</f>
        <v>0.2914886351148781</v>
      </c>
      <c r="E26" s="19">
        <f>'DEC-OS'!T26+'DEC-OH'!T26+'DEC-OI'!T26+'DBH-OS'!T26+'DBH-OH'!T26+'DBH-OI'!T26+XCLH!T26+XCLA!T26+DRFR!T26+DSFS!T26+DSTG!T26+XYM1!T26+XYM2!T26+XYM3E!T26+XYM4E!T26+SAGE!T26+'ABXY-TI1S'!T26+'ABXY-TI2S'!T26+ABZ!T26+'ASXY-TI1S'!T26+'ASXY-TI2S'!T26+'ASXY-TI3S'!T26+ASZ!T26+'MBXY-TI1S'!T26+'MBXY-TI2S'!T26+MBZ!T26+'MSXY-TI1S'!T26+'MSXY-TI2S'!T26++'MSXY-TI3S'!T26+MSZ!T26+'DEC-U'!T26+DECR!T26+'DBH-U'!T26+DBHR!T26+AMIL!T26</f>
        <v>3.0745820066053961E-3</v>
      </c>
      <c r="F26" s="19">
        <f>'DEC-OS'!U26+'DEC-OH'!U26+'DEC-OI'!U26+'DBH-OS'!U26+'DBH-OH'!U26+'DBH-OI'!U26+XCLH!U26+XCLA!U26+DRFR!U26+DSFS!U26+DSTG!U26+XYM1!U26+XYM2!U26+XYM3E!U26+XYM4E!U26+SAGE!U26+'ABXY-TI1S'!U26+'ABXY-TI2S'!U26+ABZ!U26+'ASXY-TI1S'!U26+'ASXY-TI2S'!U26+'ASXY-TI3S'!U26+ASZ!U26+'MBXY-TI1S'!U26+'MBXY-TI2S'!U26+MBZ!U26+'MSXY-TI1S'!U26+'MSXY-TI2S'!U26++'MSXY-TI3S'!U26+MSZ!U26+'DEC-U'!U26+DECR!U26+'DBH-U'!U26+DBHR!U26+AMIL!U26</f>
        <v>2.9521711455718141E-4</v>
      </c>
      <c r="G26" s="19">
        <f>'DEC-OS'!V26+'DEC-OH'!V26+'DEC-OI'!V26+'DBH-OS'!V26+'DBH-OH'!V26+'DBH-OI'!V26+XCLH!V26+XCLA!V26+DRFR!V26+DSFS!V26+DSTG!V26+XYM1!V26+XYM2!V26+XYM3E!V26+XYM4E!V26+SAGE!V26+'ABXY-TI1S'!V26+'ABXY-TI2S'!V26+ABZ!V26+'ASXY-TI1S'!V26+'ASXY-TI2S'!V26+'ASXY-TI3S'!V26+ASZ!V26+'MBXY-TI1S'!V26+'MBXY-TI2S'!V26+MBZ!V26+'MSXY-TI1S'!V26+'MSXY-TI2S'!V26++'MSXY-TI3S'!V26+MSZ!V26+'DEC-U'!V26+DECR!V26+'DBH-U'!V26+DBHR!V26+AMIL!V26</f>
        <v>2.7619387595043064E-5</v>
      </c>
      <c r="H26" s="20">
        <f t="shared" si="0"/>
        <v>0.94294425838581042</v>
      </c>
      <c r="I26" s="20">
        <f t="shared" si="1"/>
        <v>0.86127514594453314</v>
      </c>
      <c r="J26" s="20">
        <f t="shared" si="2"/>
        <v>0.29874742237110435</v>
      </c>
      <c r="K26" s="20">
        <f t="shared" si="3"/>
        <v>-2.8792106649808879E-5</v>
      </c>
      <c r="L26" s="20">
        <f t="shared" si="4"/>
        <v>6.8766746272409765E-2</v>
      </c>
      <c r="M26" s="20">
        <f t="shared" si="5"/>
        <v>1.4368752763081749E-5</v>
      </c>
      <c r="N26" s="87">
        <f>COS(Wellpath!$L26)*COS(Wellpath!$M26)</f>
        <v>0.99391605950069728</v>
      </c>
      <c r="O26" s="87">
        <f>-SIN(Wellpath!$M26)</f>
        <v>-3.4899496702500969E-2</v>
      </c>
      <c r="P26" s="87">
        <f>SIN(Wellpath!$L26)*COS(Wellpath!$M26)</f>
        <v>0.10446478735209537</v>
      </c>
      <c r="Q26" s="87">
        <f>COS(Wellpath!$L26)*SIN(Wellpath!$M26)</f>
        <v>3.4708313607970068E-2</v>
      </c>
      <c r="R26" s="87">
        <f>COS(Wellpath!$M26)</f>
        <v>0.99939082701909576</v>
      </c>
      <c r="S26" s="87">
        <f>SIN(Wellpath!$L26)*SIN(Wellpath!$M26)</f>
        <v>3.647990759126966E-3</v>
      </c>
      <c r="T26" s="87">
        <f>-SIN(Wellpath!$L26)</f>
        <v>-0.10452846326765347</v>
      </c>
      <c r="U26" s="87">
        <v>0</v>
      </c>
      <c r="V26" s="87">
        <f>COS(Wellpath!$L26)</f>
        <v>0.99452189536827329</v>
      </c>
    </row>
    <row r="27" spans="1:22" x14ac:dyDescent="0.25">
      <c r="A27" s="26">
        <f>Wellpath!E27</f>
        <v>2400</v>
      </c>
      <c r="B27" s="19">
        <f>'DEC-OS'!Q27+'DEC-OH'!Q27+'DEC-OI'!Q27+'DBH-OS'!Q27+'DBH-OH'!Q27+'DBH-OI'!Q27+XCLH!Q27+XCLA!Q27+DRFR!Q27+DSFS!Q27+DSTG!Q27+XYM1!Q27+XYM2!Q27+XYM3E!Q27+XYM4E!Q27+SAGE!Q27+'ABXY-TI1S'!Q27+'ABXY-TI2S'!Q27+ABZ!Q27+'ASXY-TI1S'!Q27+'ASXY-TI2S'!Q27+'ASXY-TI3S'!Q27+ASZ!Q27+'MBXY-TI1S'!Q27+'MBXY-TI2S'!Q27+MBZ!Q27+'MSXY-TI1S'!Q27+'MSXY-TI2S'!Q27++'MSXY-TI3S'!Q27+MSZ!Q27+'DEC-U'!Q27+DECR!Q27+'DBH-U'!Q27+DBHR!Q27+AMIL!Q27</f>
        <v>1.0343320858099396</v>
      </c>
      <c r="C27" s="19">
        <f>'DEC-OS'!R27+'DEC-OH'!R27+'DEC-OI'!R27+'DBH-OS'!R27+'DBH-OH'!R27+'DBH-OI'!R27+XCLH!R27+XCLA!R27+DRFR!R27+DSFS!R27+DSTG!R27+XYM1!R27+XYM2!R27+XYM3E!R27+XYM4E!R27+SAGE!R27+'ABXY-TI1S'!R27+'ABXY-TI2S'!R27+ABZ!R27+'ASXY-TI1S'!R27+'ASXY-TI2S'!R27+'ASXY-TI3S'!R27+ASZ!R27+'MBXY-TI1S'!R27+'MBXY-TI2S'!R27+MBZ!R27+'MSXY-TI1S'!R27+'MSXY-TI2S'!R27++'MSXY-TI3S'!R27+MSZ!R27+'DEC-U'!R27+DECR!R27+'DBH-U'!R27+DBHR!R27+AMIL!R27</f>
        <v>0.9033295733211113</v>
      </c>
      <c r="D27" s="19">
        <f>'DEC-OS'!S27+'DEC-OH'!S27+'DEC-OI'!S27+'DBH-OS'!S27+'DBH-OH'!S27+'DBH-OI'!S27+XCLH!S27+XCLA!S27+DRFR!S27+DSFS!S27+DSTG!S27+XYM1!S27+XYM2!S27+XYM3E!S27+XYM4E!S27+SAGE!S27+'ABXY-TI1S'!S27+'ABXY-TI2S'!S27+ABZ!S27+'ASXY-TI1S'!S27+'ASXY-TI2S'!S27+'ASXY-TI3S'!S27+ASZ!S27+'MBXY-TI1S'!S27+'MBXY-TI2S'!S27+MBZ!S27+'MSXY-TI1S'!S27+'MSXY-TI2S'!S27++'MSXY-TI3S'!S27+MSZ!S27+'DEC-U'!S27+DECR!S27+'DBH-U'!S27+DBHR!S27+AMIL!S27</f>
        <v>0.30809101343125483</v>
      </c>
      <c r="E27" s="19">
        <f>'DEC-OS'!T27+'DEC-OH'!T27+'DEC-OI'!T27+'DBH-OS'!T27+'DBH-OH'!T27+'DBH-OI'!T27+XCLH!T27+XCLA!T27+DRFR!T27+DSFS!T27+DSTG!T27+XYM1!T27+XYM2!T27+XYM3E!T27+XYM4E!T27+SAGE!T27+'ABXY-TI1S'!T27+'ABXY-TI2S'!T27+ABZ!T27+'ASXY-TI1S'!T27+'ASXY-TI2S'!T27+'ASXY-TI3S'!T27+ASZ!T27+'MBXY-TI1S'!T27+'MBXY-TI2S'!T27+MBZ!T27+'MSXY-TI1S'!T27+'MSXY-TI2S'!T27++'MSXY-TI3S'!T27+MSZ!T27+'DEC-U'!T27+DECR!T27+'DBH-U'!T27+DBHR!T27+AMIL!T27</f>
        <v>4.532315222604476E-3</v>
      </c>
      <c r="F27" s="19">
        <f>'DEC-OS'!U27+'DEC-OH'!U27+'DEC-OI'!U27+'DBH-OS'!U27+'DBH-OH'!U27+'DBH-OI'!U27+XCLH!U27+XCLA!U27+DRFR!U27+DSFS!U27+DSTG!U27+XYM1!U27+XYM2!U27+XYM3E!U27+XYM4E!U27+SAGE!U27+'ABXY-TI1S'!U27+'ABXY-TI2S'!U27+ABZ!U27+'ASXY-TI1S'!U27+'ASXY-TI2S'!U27+'ASXY-TI3S'!U27+ASZ!U27+'MBXY-TI1S'!U27+'MBXY-TI2S'!U27+MBZ!U27+'MSXY-TI1S'!U27+'MSXY-TI2S'!U27++'MSXY-TI3S'!U27+MSZ!U27+'DEC-U'!U27+DECR!U27+'DBH-U'!U27+DBHR!U27+AMIL!U27</f>
        <v>-4.1286060378141875E-3</v>
      </c>
      <c r="G27" s="19">
        <f>'DEC-OS'!V27+'DEC-OH'!V27+'DEC-OI'!V27+'DBH-OS'!V27+'DBH-OH'!V27+'DBH-OI'!V27+XCLH!V27+XCLA!V27+DRFR!V27+DSFS!V27+DSTG!V27+XYM1!V27+XYM2!V27+XYM3E!V27+XYM4E!V27+SAGE!V27+'ABXY-TI1S'!V27+'ABXY-TI2S'!V27+ABZ!V27+'ASXY-TI1S'!V27+'ASXY-TI2S'!V27+'ASXY-TI3S'!V27+ASZ!V27+'MBXY-TI1S'!V27+'MBXY-TI2S'!V27+MBZ!V27+'MSXY-TI1S'!V27+'MSXY-TI2S'!V27++'MSXY-TI3S'!V27+MSZ!V27+'DEC-U'!V27+DECR!V27+'DBH-U'!V27+DBHR!V27+AMIL!V27</f>
        <v>-1.1348790549476545E-4</v>
      </c>
      <c r="H27" s="20">
        <f t="shared" si="0"/>
        <v>1.0215573759302734</v>
      </c>
      <c r="I27" s="20">
        <f t="shared" si="1"/>
        <v>0.90317297276141539</v>
      </c>
      <c r="J27" s="20">
        <f t="shared" si="2"/>
        <v>0.32102232387061719</v>
      </c>
      <c r="K27" s="20">
        <f t="shared" si="3"/>
        <v>-5.1664233106756905E-5</v>
      </c>
      <c r="L27" s="20">
        <f t="shared" si="4"/>
        <v>9.6141106444340291E-2</v>
      </c>
      <c r="M27" s="20">
        <f t="shared" si="5"/>
        <v>2.3707953719225537E-5</v>
      </c>
      <c r="N27" s="87">
        <f>COS(Wellpath!$L27)*COS(Wellpath!$M27)</f>
        <v>0.98966482419024082</v>
      </c>
      <c r="O27" s="87">
        <f>-SIN(Wellpath!$M27)</f>
        <v>-3.4899496702500969E-2</v>
      </c>
      <c r="P27" s="87">
        <f>SIN(Wellpath!$L27)*COS(Wellpath!$M27)</f>
        <v>0.13908832046729191</v>
      </c>
      <c r="Q27" s="87">
        <f>COS(Wellpath!$L27)*SIN(Wellpath!$M27)</f>
        <v>3.4559857199638437E-2</v>
      </c>
      <c r="R27" s="87">
        <f>COS(Wellpath!$M27)</f>
        <v>0.99939082701909576</v>
      </c>
      <c r="S27" s="87">
        <f>SIN(Wellpath!$L27)*SIN(Wellpath!$M27)</f>
        <v>4.8570711780326382E-3</v>
      </c>
      <c r="T27" s="87">
        <f>-SIN(Wellpath!$L27)</f>
        <v>-0.13917310096006544</v>
      </c>
      <c r="U27" s="87">
        <v>0</v>
      </c>
      <c r="V27" s="87">
        <f>COS(Wellpath!$L27)</f>
        <v>0.99026806874157036</v>
      </c>
    </row>
    <row r="28" spans="1:22" x14ac:dyDescent="0.25">
      <c r="A28" s="26">
        <f>Wellpath!E28</f>
        <v>2500</v>
      </c>
      <c r="B28" s="19">
        <f>'DEC-OS'!Q28+'DEC-OH'!Q28+'DEC-OI'!Q28+'DBH-OS'!Q28+'DBH-OH'!Q28+'DBH-OI'!Q28+XCLH!Q28+XCLA!Q28+DRFR!Q28+DSFS!Q28+DSTG!Q28+XYM1!Q28+XYM2!Q28+XYM3E!Q28+XYM4E!Q28+SAGE!Q28+'ABXY-TI1S'!Q28+'ABXY-TI2S'!Q28+ABZ!Q28+'ASXY-TI1S'!Q28+'ASXY-TI2S'!Q28+'ASXY-TI3S'!Q28+ASZ!Q28+'MBXY-TI1S'!Q28+'MBXY-TI2S'!Q28+MBZ!Q28+'MSXY-TI1S'!Q28+'MSXY-TI2S'!Q28++'MSXY-TI3S'!Q28+MSZ!Q28+'DEC-U'!Q28+DECR!Q28+'DBH-U'!Q28+DBHR!Q28+AMIL!Q28</f>
        <v>1.1281716914067987</v>
      </c>
      <c r="C28" s="19">
        <f>'DEC-OS'!R28+'DEC-OH'!R28+'DEC-OI'!R28+'DBH-OS'!R28+'DBH-OH'!R28+'DBH-OI'!R28+XCLH!R28+XCLA!R28+DRFR!R28+DSFS!R28+DSTG!R28+XYM1!R28+XYM2!R28+XYM3E!R28+XYM4E!R28+SAGE!R28+'ABXY-TI1S'!R28+'ABXY-TI2S'!R28+ABZ!R28+'ASXY-TI1S'!R28+'ASXY-TI2S'!R28+'ASXY-TI3S'!R28+ASZ!R28+'MBXY-TI1S'!R28+'MBXY-TI2S'!R28+MBZ!R28+'MSXY-TI1S'!R28+'MSXY-TI2S'!R28++'MSXY-TI3S'!R28+MSZ!R28+'DEC-U'!R28+DECR!R28+'DBH-U'!R28+DBHR!R28+AMIL!R28</f>
        <v>0.94825170354855393</v>
      </c>
      <c r="D28" s="19">
        <f>'DEC-OS'!S28+'DEC-OH'!S28+'DEC-OI'!S28+'DBH-OS'!S28+'DBH-OH'!S28+'DBH-OI'!S28+XCLH!S28+XCLA!S28+DRFR!S28+DSFS!S28+DSTG!S28+XYM1!S28+XYM2!S28+XYM3E!S28+XYM4E!S28+SAGE!S28+'ABXY-TI1S'!S28+'ABXY-TI2S'!S28+ABZ!S28+'ASXY-TI1S'!S28+'ASXY-TI2S'!S28+'ASXY-TI3S'!S28+ASZ!S28+'MBXY-TI1S'!S28+'MBXY-TI2S'!S28+MBZ!S28+'MSXY-TI1S'!S28+'MSXY-TI2S'!S28++'MSXY-TI3S'!S28+MSZ!S28+'DEC-U'!S28+DECR!S28+'DBH-U'!S28+DBHR!S28+AMIL!S28</f>
        <v>0.32608527533815296</v>
      </c>
      <c r="E28" s="19">
        <f>'DEC-OS'!T28+'DEC-OH'!T28+'DEC-OI'!T28+'DBH-OS'!T28+'DBH-OH'!T28+'DBH-OI'!T28+XCLH!T28+XCLA!T28+DRFR!T28+DSFS!T28+DSTG!T28+XYM1!T28+XYM2!T28+XYM3E!T28+XYM4E!T28+SAGE!T28+'ABXY-TI1S'!T28+'ABXY-TI2S'!T28+ABZ!T28+'ASXY-TI1S'!T28+'ASXY-TI2S'!T28+'ASXY-TI3S'!T28+ASZ!T28+'MBXY-TI1S'!T28+'MBXY-TI2S'!T28+MBZ!T28+'MSXY-TI1S'!T28+'MSXY-TI2S'!T28++'MSXY-TI3S'!T28+MSZ!T28+'DEC-U'!T28+DECR!T28+'DBH-U'!T28+DBHR!T28+AMIL!T28</f>
        <v>6.216253053392181E-3</v>
      </c>
      <c r="F28" s="19">
        <f>'DEC-OS'!U28+'DEC-OH'!U28+'DEC-OI'!U28+'DBH-OS'!U28+'DBH-OH'!U28+'DBH-OI'!U28+XCLH!U28+XCLA!U28+DRFR!U28+DSFS!U28+DSTG!U28+XYM1!U28+XYM2!U28+XYM3E!U28+XYM4E!U28+SAGE!U28+'ABXY-TI1S'!U28+'ABXY-TI2S'!U28+ABZ!U28+'ASXY-TI1S'!U28+'ASXY-TI2S'!U28+'ASXY-TI3S'!U28+ASZ!U28+'MBXY-TI1S'!U28+'MBXY-TI2S'!U28+MBZ!U28+'MSXY-TI1S'!U28+'MSXY-TI2S'!U28++'MSXY-TI3S'!U28+MSZ!U28+'DEC-U'!U28+DECR!U28+'DBH-U'!U28+DBHR!U28+AMIL!U28</f>
        <v>-1.2040823509616003E-2</v>
      </c>
      <c r="G28" s="19">
        <f>'DEC-OS'!V28+'DEC-OH'!V28+'DEC-OI'!V28+'DBH-OS'!V28+'DBH-OH'!V28+'DBH-OI'!V28+XCLH!V28+XCLA!V28+DRFR!V28+DSFS!V28+DSTG!V28+XYM1!V28+XYM2!V28+XYM3E!V28+XYM4E!V28+SAGE!V28+'ABXY-TI1S'!V28+'ABXY-TI2S'!V28+ABZ!V28+'ASXY-TI1S'!V28+'ASXY-TI2S'!V28+'ASXY-TI3S'!V28+ASZ!V28+'MBXY-TI1S'!V28+'MBXY-TI2S'!V28+MBZ!V28+'MSXY-TI1S'!V28+'MSXY-TI2S'!V28++'MSXY-TI3S'!V28+MSZ!V28+'DEC-U'!V28+DECR!V28+'DBH-U'!V28+DBHR!V28+AMIL!V28</f>
        <v>-3.7270288182141644E-4</v>
      </c>
      <c r="H28" s="20">
        <f t="shared" si="0"/>
        <v>1.1083139890960954</v>
      </c>
      <c r="I28" s="20">
        <f t="shared" si="1"/>
        <v>0.94803721767948601</v>
      </c>
      <c r="J28" s="20">
        <f t="shared" si="2"/>
        <v>0.34615746351792409</v>
      </c>
      <c r="K28" s="20">
        <f t="shared" si="3"/>
        <v>-8.1344856293894772E-5</v>
      </c>
      <c r="L28" s="20">
        <f t="shared" si="4"/>
        <v>0.12588153161214283</v>
      </c>
      <c r="M28" s="20">
        <f t="shared" si="5"/>
        <v>3.4136056415575919E-5</v>
      </c>
      <c r="N28" s="87">
        <f>COS(Wellpath!$L28)*COS(Wellpath!$M28)</f>
        <v>0.98420783473768791</v>
      </c>
      <c r="O28" s="87">
        <f>-SIN(Wellpath!$M28)</f>
        <v>-3.4899496702500969E-2</v>
      </c>
      <c r="P28" s="87">
        <f>SIN(Wellpath!$L28)*COS(Wellpath!$M28)</f>
        <v>0.17354239588891238</v>
      </c>
      <c r="Q28" s="87">
        <f>COS(Wellpath!$L28)*SIN(Wellpath!$M28)</f>
        <v>3.4369294928846945E-2</v>
      </c>
      <c r="R28" s="87">
        <f>COS(Wellpath!$M28)</f>
        <v>0.99939082701909576</v>
      </c>
      <c r="S28" s="87">
        <f>SIN(Wellpath!$L28)*SIN(Wellpath!$M28)</f>
        <v>6.0602340038823374E-3</v>
      </c>
      <c r="T28" s="87">
        <f>-SIN(Wellpath!$L28)</f>
        <v>-0.17364817766693033</v>
      </c>
      <c r="U28" s="87">
        <v>0</v>
      </c>
      <c r="V28" s="87">
        <f>COS(Wellpath!$L28)</f>
        <v>0.98480775301220802</v>
      </c>
    </row>
    <row r="29" spans="1:22" x14ac:dyDescent="0.25">
      <c r="A29" s="26">
        <f>Wellpath!E29</f>
        <v>2600</v>
      </c>
      <c r="B29" s="19">
        <f>'DEC-OS'!Q29+'DEC-OH'!Q29+'DEC-OI'!Q29+'DBH-OS'!Q29+'DBH-OH'!Q29+'DBH-OI'!Q29+XCLH!Q29+XCLA!Q29+DRFR!Q29+DSFS!Q29+DSTG!Q29+XYM1!Q29+XYM2!Q29+XYM3E!Q29+XYM4E!Q29+SAGE!Q29+'ABXY-TI1S'!Q29+'ABXY-TI2S'!Q29+ABZ!Q29+'ASXY-TI1S'!Q29+'ASXY-TI2S'!Q29+'ASXY-TI3S'!Q29+ASZ!Q29+'MBXY-TI1S'!Q29+'MBXY-TI2S'!Q29+MBZ!Q29+'MSXY-TI1S'!Q29+'MSXY-TI2S'!Q29++'MSXY-TI3S'!Q29+MSZ!Q29+'DEC-U'!Q29+DECR!Q29+'DBH-U'!Q29+DBHR!Q29+AMIL!Q29</f>
        <v>1.2324867074159644</v>
      </c>
      <c r="C29" s="19">
        <f>'DEC-OS'!R29+'DEC-OH'!R29+'DEC-OI'!R29+'DBH-OS'!R29+'DBH-OH'!R29+'DBH-OI'!R29+XCLH!R29+XCLA!R29+DRFR!R29+DSFS!R29+DSTG!R29+XYM1!R29+XYM2!R29+XYM3E!R29+XYM4E!R29+SAGE!R29+'ABXY-TI1S'!R29+'ABXY-TI2S'!R29+ABZ!R29+'ASXY-TI1S'!R29+'ASXY-TI2S'!R29+'ASXY-TI3S'!R29+ASZ!R29+'MBXY-TI1S'!R29+'MBXY-TI2S'!R29+MBZ!R29+'MSXY-TI1S'!R29+'MSXY-TI2S'!R29++'MSXY-TI3S'!R29+MSZ!R29+'DEC-U'!R29+DECR!R29+'DBH-U'!R29+DBHR!R29+AMIL!R29</f>
        <v>0.99791288827799063</v>
      </c>
      <c r="D29" s="19">
        <f>'DEC-OS'!S29+'DEC-OH'!S29+'DEC-OI'!S29+'DBH-OS'!S29+'DBH-OH'!S29+'DBH-OI'!S29+XCLH!S29+XCLA!S29+DRFR!S29+DSFS!S29+DSTG!S29+XYM1!S29+XYM2!S29+XYM3E!S29+XYM4E!S29+SAGE!S29+'ABXY-TI1S'!S29+'ABXY-TI2S'!S29+ABZ!S29+'ASXY-TI1S'!S29+'ASXY-TI2S'!S29+'ASXY-TI3S'!S29+ASZ!S29+'MBXY-TI1S'!S29+'MBXY-TI2S'!S29+MBZ!S29+'MSXY-TI1S'!S29+'MSXY-TI2S'!S29++'MSXY-TI3S'!S29+MSZ!S29+'DEC-U'!S29+DECR!S29+'DBH-U'!S29+DBHR!S29+AMIL!S29</f>
        <v>0.34578896359622724</v>
      </c>
      <c r="E29" s="19">
        <f>'DEC-OS'!T29+'DEC-OH'!T29+'DEC-OI'!T29+'DBH-OS'!T29+'DBH-OH'!T29+'DBH-OI'!T29+XCLH!T29+XCLA!T29+DRFR!T29+DSFS!T29+DSTG!T29+XYM1!T29+XYM2!T29+XYM3E!T29+XYM4E!T29+SAGE!T29+'ABXY-TI1S'!T29+'ABXY-TI2S'!T29+ABZ!T29+'ASXY-TI1S'!T29+'ASXY-TI2S'!T29+'ASXY-TI3S'!T29+ASZ!T29+'MBXY-TI1S'!T29+'MBXY-TI2S'!T29+MBZ!T29+'MSXY-TI1S'!T29+'MSXY-TI2S'!T29++'MSXY-TI3S'!T29+MSZ!T29+'DEC-U'!T29+DECR!T29+'DBH-U'!T29+DBHR!T29+AMIL!T29</f>
        <v>8.095306907445643E-3</v>
      </c>
      <c r="F29" s="19">
        <f>'DEC-OS'!U29+'DEC-OH'!U29+'DEC-OI'!U29+'DBH-OS'!U29+'DBH-OH'!U29+'DBH-OI'!U29+XCLH!U29+XCLA!U29+DRFR!U29+DSFS!U29+DSTG!U29+XYM1!U29+XYM2!U29+XYM3E!U29+XYM4E!U29+SAGE!U29+'ABXY-TI1S'!U29+'ABXY-TI2S'!U29+ABZ!U29+'ASXY-TI1S'!U29+'ASXY-TI2S'!U29+'ASXY-TI3S'!U29+ASZ!U29+'MBXY-TI1S'!U29+'MBXY-TI2S'!U29+MBZ!U29+'MSXY-TI1S'!U29+'MSXY-TI2S'!U29++'MSXY-TI3S'!U29+MSZ!U29+'DEC-U'!U29+DECR!U29+'DBH-U'!U29+DBHR!U29+AMIL!U29</f>
        <v>-2.4070852105872186E-2</v>
      </c>
      <c r="G29" s="19">
        <f>'DEC-OS'!V29+'DEC-OH'!V29+'DEC-OI'!V29+'DBH-OS'!V29+'DBH-OH'!V29+'DBH-OI'!V29+XCLH!V29+XCLA!V29+DRFR!V29+DSFS!V29+DSTG!V29+XYM1!V29+XYM2!V29+XYM3E!V29+XYM4E!V29+SAGE!V29+'ABXY-TI1S'!V29+'ABXY-TI2S'!V29+ABZ!V29+'ASXY-TI1S'!V29+'ASXY-TI2S'!V29+'ASXY-TI3S'!V29+ASZ!V29+'MBXY-TI1S'!V29+'MBXY-TI2S'!V29+MBZ!V29+'MSXY-TI1S'!V29+'MSXY-TI2S'!V29++'MSXY-TI3S'!V29+MSZ!V29+'DEC-U'!V29+DECR!V29+'DBH-U'!V29+DBHR!V29+AMIL!V29</f>
        <v>-7.7208850058529239E-4</v>
      </c>
      <c r="H29" s="20">
        <f t="shared" si="0"/>
        <v>1.2042196116397983</v>
      </c>
      <c r="I29" s="20">
        <f t="shared" si="1"/>
        <v>0.99763389323114138</v>
      </c>
      <c r="J29" s="20">
        <f t="shared" si="2"/>
        <v>0.37433505441924292</v>
      </c>
      <c r="K29" s="20">
        <f t="shared" si="3"/>
        <v>-1.1784915463638417E-4</v>
      </c>
      <c r="L29" s="20">
        <f t="shared" si="4"/>
        <v>0.15838193268708822</v>
      </c>
      <c r="M29" s="20">
        <f t="shared" si="5"/>
        <v>4.4921892696508578E-5</v>
      </c>
      <c r="N29" s="87">
        <f>COS(Wellpath!$L29)*COS(Wellpath!$M29)</f>
        <v>0.97755173964410236</v>
      </c>
      <c r="O29" s="87">
        <f>-SIN(Wellpath!$M29)</f>
        <v>-3.4899496702500969E-2</v>
      </c>
      <c r="P29" s="87">
        <f>SIN(Wellpath!$L29)*COS(Wellpath!$M29)</f>
        <v>0.20778503663329906</v>
      </c>
      <c r="Q29" s="87">
        <f>COS(Wellpath!$L29)*SIN(Wellpath!$M29)</f>
        <v>3.4136858966368686E-2</v>
      </c>
      <c r="R29" s="87">
        <f>COS(Wellpath!$M29)</f>
        <v>0.99939082701909576</v>
      </c>
      <c r="S29" s="87">
        <f>SIN(Wellpath!$L29)*SIN(Wellpath!$M29)</f>
        <v>7.2560133681057936E-3</v>
      </c>
      <c r="T29" s="87">
        <f>-SIN(Wellpath!$L29)</f>
        <v>-0.20791169081775934</v>
      </c>
      <c r="U29" s="87">
        <v>0</v>
      </c>
      <c r="V29" s="87">
        <f>COS(Wellpath!$L29)</f>
        <v>0.97814760073380569</v>
      </c>
    </row>
    <row r="30" spans="1:22" x14ac:dyDescent="0.25">
      <c r="A30" s="26">
        <f>Wellpath!E30</f>
        <v>2700</v>
      </c>
      <c r="B30" s="19">
        <f>'DEC-OS'!Q30+'DEC-OH'!Q30+'DEC-OI'!Q30+'DBH-OS'!Q30+'DBH-OH'!Q30+'DBH-OI'!Q30+XCLH!Q30+XCLA!Q30+DRFR!Q30+DSFS!Q30+DSTG!Q30+XYM1!Q30+XYM2!Q30+XYM3E!Q30+XYM4E!Q30+SAGE!Q30+'ABXY-TI1S'!Q30+'ABXY-TI2S'!Q30+ABZ!Q30+'ASXY-TI1S'!Q30+'ASXY-TI2S'!Q30+'ASXY-TI3S'!Q30+ASZ!Q30+'MBXY-TI1S'!Q30+'MBXY-TI2S'!Q30+MBZ!Q30+'MSXY-TI1S'!Q30+'MSXY-TI2S'!Q30++'MSXY-TI3S'!Q30+MSZ!Q30+'DEC-U'!Q30+DECR!Q30+'DBH-U'!Q30+DBHR!Q30+AMIL!Q30</f>
        <v>1.3479664362183119</v>
      </c>
      <c r="C30" s="19">
        <f>'DEC-OS'!R30+'DEC-OH'!R30+'DEC-OI'!R30+'DBH-OS'!R30+'DBH-OH'!R30+'DBH-OI'!R30+XCLH!R30+XCLA!R30+DRFR!R30+DSFS!R30+DSTG!R30+XYM1!R30+XYM2!R30+XYM3E!R30+XYM4E!R30+SAGE!R30+'ABXY-TI1S'!R30+'ABXY-TI2S'!R30+ABZ!R30+'ASXY-TI1S'!R30+'ASXY-TI2S'!R30+'ASXY-TI3S'!R30+ASZ!R30+'MBXY-TI1S'!R30+'MBXY-TI2S'!R30+MBZ!R30+'MSXY-TI1S'!R30+'MSXY-TI2S'!R30++'MSXY-TI3S'!R30+MSZ!R30+'DEC-U'!R30+DECR!R30+'DBH-U'!R30+DBHR!R30+AMIL!R30</f>
        <v>1.0544679776503623</v>
      </c>
      <c r="D30" s="19">
        <f>'DEC-OS'!S30+'DEC-OH'!S30+'DEC-OI'!S30+'DBH-OS'!S30+'DBH-OH'!S30+'DBH-OI'!S30+XCLH!S30+XCLA!S30+DRFR!S30+DSFS!S30+DSTG!S30+XYM1!S30+XYM2!S30+XYM3E!S30+XYM4E!S30+SAGE!S30+'ABXY-TI1S'!S30+'ABXY-TI2S'!S30+ABZ!S30+'ASXY-TI1S'!S30+'ASXY-TI2S'!S30+'ASXY-TI3S'!S30+ASZ!S30+'MBXY-TI1S'!S30+'MBXY-TI2S'!S30+MBZ!S30+'MSXY-TI1S'!S30+'MSXY-TI2S'!S30++'MSXY-TI3S'!S30+MSZ!S30+'DEC-U'!S30+DECR!S30+'DBH-U'!S30+DBHR!S30+AMIL!S30</f>
        <v>0.36757755728671015</v>
      </c>
      <c r="E30" s="19">
        <f>'DEC-OS'!T30+'DEC-OH'!T30+'DEC-OI'!T30+'DBH-OS'!T30+'DBH-OH'!T30+'DBH-OI'!T30+XCLH!T30+XCLA!T30+DRFR!T30+DSFS!T30+DSTG!T30+XYM1!T30+XYM2!T30+XYM3E!T30+XYM4E!T30+SAGE!T30+'ABXY-TI1S'!T30+'ABXY-TI2S'!T30+ABZ!T30+'ASXY-TI1S'!T30+'ASXY-TI2S'!T30+'ASXY-TI3S'!T30+ASZ!T30+'MBXY-TI1S'!T30+'MBXY-TI2S'!T30+MBZ!T30+'MSXY-TI1S'!T30+'MSXY-TI2S'!T30++'MSXY-TI3S'!T30+MSZ!T30+'DEC-U'!T30+DECR!T30+'DBH-U'!T30+DBHR!T30+AMIL!T30</f>
        <v>1.0118395136974387E-2</v>
      </c>
      <c r="F30" s="19">
        <f>'DEC-OS'!U30+'DEC-OH'!U30+'DEC-OI'!U30+'DBH-OS'!U30+'DBH-OH'!U30+'DBH-OI'!U30+XCLH!U30+XCLA!U30+DRFR!U30+DSFS!U30+DSTG!U30+XYM1!U30+XYM2!U30+XYM3E!U30+XYM4E!U30+SAGE!U30+'ABXY-TI1S'!U30+'ABXY-TI2S'!U30+ABZ!U30+'ASXY-TI1S'!U30+'ASXY-TI2S'!U30+'ASXY-TI3S'!U30+ASZ!U30+'MBXY-TI1S'!U30+'MBXY-TI2S'!U30+MBZ!U30+'MSXY-TI1S'!U30+'MSXY-TI2S'!U30++'MSXY-TI3S'!U30+MSZ!U30+'DEC-U'!U30+DECR!U30+'DBH-U'!U30+DBHR!U30+AMIL!U30</f>
        <v>-4.0897847891655736E-2</v>
      </c>
      <c r="G30" s="19">
        <f>'DEC-OS'!V30+'DEC-OH'!V30+'DEC-OI'!V30+'DBH-OS'!V30+'DBH-OH'!V30+'DBH-OI'!V30+XCLH!V30+XCLA!V30+DRFR!V30+DSFS!V30+DSTG!V30+XYM1!V30+XYM2!V30+XYM3E!V30+XYM4E!V30+SAGE!V30+'ABXY-TI1S'!V30+'ABXY-TI2S'!V30+ABZ!V30+'ASXY-TI1S'!V30+'ASXY-TI2S'!V30+'ASXY-TI3S'!V30+ASZ!V30+'MBXY-TI1S'!V30+'MBXY-TI2S'!V30+MBZ!V30+'MSXY-TI1S'!V30+'MSXY-TI2S'!V30++'MSXY-TI3S'!V30+MSZ!V30+'DEC-U'!V30+DECR!V30+'DBH-U'!V30+DBHR!V30+AMIL!V30</f>
        <v>-1.3354623221195554E-3</v>
      </c>
      <c r="H30" s="20">
        <f t="shared" si="0"/>
        <v>1.3101265201944448</v>
      </c>
      <c r="I30" s="20">
        <f t="shared" si="1"/>
        <v>1.0541196278326026</v>
      </c>
      <c r="J30" s="20">
        <f t="shared" si="2"/>
        <v>0.40576582312833731</v>
      </c>
      <c r="K30" s="20">
        <f t="shared" si="3"/>
        <v>-1.6113277287216734E-4</v>
      </c>
      <c r="L30" s="20">
        <f t="shared" si="4"/>
        <v>0.1940843095130465</v>
      </c>
      <c r="M30" s="20">
        <f t="shared" si="5"/>
        <v>5.5327428296420011E-5</v>
      </c>
      <c r="N30" s="87">
        <f>COS(Wellpath!$L30)*COS(Wellpath!$M30)</f>
        <v>0.96970464833606229</v>
      </c>
      <c r="O30" s="87">
        <f>-SIN(Wellpath!$M30)</f>
        <v>-3.4899496702500969E-2</v>
      </c>
      <c r="P30" s="87">
        <f>SIN(Wellpath!$L30)*COS(Wellpath!$M30)</f>
        <v>0.24177452331737928</v>
      </c>
      <c r="Q30" s="87">
        <f>COS(Wellpath!$L30)*SIN(Wellpath!$M30)</f>
        <v>3.3862832499619924E-2</v>
      </c>
      <c r="R30" s="87">
        <f>COS(Wellpath!$M30)</f>
        <v>0.99939082701909576</v>
      </c>
      <c r="S30" s="87">
        <f>SIN(Wellpath!$L30)*SIN(Wellpath!$M30)</f>
        <v>8.4429523977433869E-3</v>
      </c>
      <c r="T30" s="87">
        <f>-SIN(Wellpath!$L30)</f>
        <v>-0.24192189559966773</v>
      </c>
      <c r="U30" s="87">
        <v>0</v>
      </c>
      <c r="V30" s="87">
        <f>COS(Wellpath!$L30)</f>
        <v>0.97029572627599647</v>
      </c>
    </row>
    <row r="31" spans="1:22" x14ac:dyDescent="0.25">
      <c r="A31" s="26">
        <f>Wellpath!E31</f>
        <v>2800</v>
      </c>
      <c r="B31" s="19">
        <f>'DEC-OS'!Q31+'DEC-OH'!Q31+'DEC-OI'!Q31+'DBH-OS'!Q31+'DBH-OH'!Q31+'DBH-OI'!Q31+XCLH!Q31+XCLA!Q31+DRFR!Q31+DSFS!Q31+DSTG!Q31+XYM1!Q31+XYM2!Q31+XYM3E!Q31+XYM4E!Q31+SAGE!Q31+'ABXY-TI1S'!Q31+'ABXY-TI2S'!Q31+ABZ!Q31+'ASXY-TI1S'!Q31+'ASXY-TI2S'!Q31+'ASXY-TI3S'!Q31+ASZ!Q31+'MBXY-TI1S'!Q31+'MBXY-TI2S'!Q31+MBZ!Q31+'MSXY-TI1S'!Q31+'MSXY-TI2S'!Q31++'MSXY-TI3S'!Q31+MSZ!Q31+'DEC-U'!Q31+DECR!Q31+'DBH-U'!Q31+DBHR!Q31+AMIL!Q31</f>
        <v>1.475141955380421</v>
      </c>
      <c r="C31" s="19">
        <f>'DEC-OS'!R31+'DEC-OH'!R31+'DEC-OI'!R31+'DBH-OS'!R31+'DBH-OH'!R31+'DBH-OI'!R31+XCLH!R31+XCLA!R31+DRFR!R31+DSFS!R31+DSTG!R31+XYM1!R31+XYM2!R31+XYM3E!R31+XYM4E!R31+SAGE!R31+'ABXY-TI1S'!R31+'ABXY-TI2S'!R31+ABZ!R31+'ASXY-TI1S'!R31+'ASXY-TI2S'!R31+'ASXY-TI3S'!R31+ASZ!R31+'MBXY-TI1S'!R31+'MBXY-TI2S'!R31+MBZ!R31+'MSXY-TI1S'!R31+'MSXY-TI2S'!R31++'MSXY-TI3S'!R31+MSZ!R31+'DEC-U'!R31+DECR!R31+'DBH-U'!R31+DBHR!R31+AMIL!R31</f>
        <v>1.1204478126820698</v>
      </c>
      <c r="D31" s="19">
        <f>'DEC-OS'!S31+'DEC-OH'!S31+'DEC-OI'!S31+'DBH-OS'!S31+'DBH-OH'!S31+'DBH-OI'!S31+XCLH!S31+XCLA!S31+DRFR!S31+DSFS!S31+DSTG!S31+XYM1!S31+XYM2!S31+XYM3E!S31+XYM4E!S31+SAGE!S31+'ABXY-TI1S'!S31+'ABXY-TI2S'!S31+ABZ!S31+'ASXY-TI1S'!S31+'ASXY-TI2S'!S31+'ASXY-TI3S'!S31+ASZ!S31+'MBXY-TI1S'!S31+'MBXY-TI2S'!S31+MBZ!S31+'MSXY-TI1S'!S31+'MSXY-TI2S'!S31++'MSXY-TI3S'!S31+MSZ!S31+'DEC-U'!S31+DECR!S31+'DBH-U'!S31+DBHR!S31+AMIL!S31</f>
        <v>0.3918866348643073</v>
      </c>
      <c r="E31" s="19">
        <f>'DEC-OS'!T31+'DEC-OH'!T31+'DEC-OI'!T31+'DBH-OS'!T31+'DBH-OH'!T31+'DBH-OI'!T31+XCLH!T31+XCLA!T31+DRFR!T31+DSFS!T31+DSTG!T31+XYM1!T31+XYM2!T31+XYM3E!T31+XYM4E!T31+SAGE!T31+'ABXY-TI1S'!T31+'ABXY-TI2S'!T31+ABZ!T31+'ASXY-TI1S'!T31+'ASXY-TI2S'!T31+'ASXY-TI3S'!T31+ASZ!T31+'MBXY-TI1S'!T31+'MBXY-TI2S'!T31+MBZ!T31+'MSXY-TI1S'!T31+'MSXY-TI2S'!T31++'MSXY-TI3S'!T31+MSZ!T31+'DEC-U'!T31+DECR!T31+'DBH-U'!T31+DBHR!T31+AMIL!T31</f>
        <v>1.2215758790854948E-2</v>
      </c>
      <c r="F31" s="19">
        <f>'DEC-OS'!U31+'DEC-OH'!U31+'DEC-OI'!U31+'DBH-OS'!U31+'DBH-OH'!U31+'DBH-OI'!U31+XCLH!U31+XCLA!U31+DRFR!U31+DSFS!U31+DSTG!U31+XYM1!U31+XYM2!U31+XYM3E!U31+XYM4E!U31+SAGE!U31+'ABXY-TI1S'!U31+'ABXY-TI2S'!U31+ABZ!U31+'ASXY-TI1S'!U31+'ASXY-TI2S'!U31+'ASXY-TI3S'!U31+ASZ!U31+'MBXY-TI1S'!U31+'MBXY-TI2S'!U31+MBZ!U31+'MSXY-TI1S'!U31+'MSXY-TI2S'!U31++'MSXY-TI3S'!U31+MSZ!U31+'DEC-U'!U31+DECR!U31+'DBH-U'!U31+DBHR!U31+AMIL!U31</f>
        <v>-6.3239519226000004E-2</v>
      </c>
      <c r="G31" s="19">
        <f>'DEC-OS'!V31+'DEC-OH'!V31+'DEC-OI'!V31+'DBH-OS'!V31+'DBH-OH'!V31+'DBH-OI'!V31+XCLH!V31+XCLA!V31+DRFR!V31+DSFS!V31+DSTG!V31+XYM1!V31+XYM2!V31+XYM3E!V31+XYM4E!V31+SAGE!V31+'ABXY-TI1S'!V31+'ABXY-TI2S'!V31+ABZ!V31+'ASXY-TI1S'!V31+'ASXY-TI2S'!V31+'ASXY-TI3S'!V31+ASZ!V31+'MBXY-TI1S'!V31+'MBXY-TI2S'!V31+MBZ!V31+'MSXY-TI1S'!V31+'MSXY-TI2S'!V31++'MSXY-TI3S'!V31+MSZ!V31+'DEC-U'!V31+DECR!V31+'DBH-U'!V31+DBHR!V31+AMIL!V31</f>
        <v>-2.0880053588127299E-3</v>
      </c>
      <c r="H31" s="20">
        <f t="shared" si="0"/>
        <v>1.4267588423267963</v>
      </c>
      <c r="I31" s="20">
        <f t="shared" si="1"/>
        <v>1.1200276929770849</v>
      </c>
      <c r="J31" s="20">
        <f t="shared" si="2"/>
        <v>0.44068986762291745</v>
      </c>
      <c r="K31" s="20">
        <f t="shared" si="3"/>
        <v>-2.1109139239715985E-4</v>
      </c>
      <c r="L31" s="20">
        <f t="shared" si="4"/>
        <v>0.23347096458420358</v>
      </c>
      <c r="M31" s="20">
        <f t="shared" si="5"/>
        <v>6.461228753598322E-5</v>
      </c>
      <c r="N31" s="87">
        <f>COS(Wellpath!$L31)*COS(Wellpath!$M31)</f>
        <v>0.96067612128557511</v>
      </c>
      <c r="O31" s="87">
        <f>-SIN(Wellpath!$M31)</f>
        <v>-3.4899496702500969E-2</v>
      </c>
      <c r="P31" s="87">
        <f>SIN(Wellpath!$L31)*COS(Wellpath!$M31)</f>
        <v>0.27546944498730758</v>
      </c>
      <c r="Q31" s="87">
        <f>COS(Wellpath!$L31)*SIN(Wellpath!$M31)</f>
        <v>3.3547549387639847E-2</v>
      </c>
      <c r="R31" s="87">
        <f>COS(Wellpath!$M31)</f>
        <v>0.99939082701909576</v>
      </c>
      <c r="S31" s="87">
        <f>SIN(Wellpath!$L31)*SIN(Wellpath!$M31)</f>
        <v>9.6196049904214483E-3</v>
      </c>
      <c r="T31" s="87">
        <f>-SIN(Wellpath!$L31)</f>
        <v>-0.27563735581699916</v>
      </c>
      <c r="U31" s="87">
        <v>0</v>
      </c>
      <c r="V31" s="87">
        <f>COS(Wellpath!$L31)</f>
        <v>0.96126169593831889</v>
      </c>
    </row>
    <row r="32" spans="1:22" x14ac:dyDescent="0.25">
      <c r="A32" s="26">
        <f>Wellpath!E32</f>
        <v>2900</v>
      </c>
      <c r="B32" s="19">
        <f>'DEC-OS'!Q32+'DEC-OH'!Q32+'DEC-OI'!Q32+'DBH-OS'!Q32+'DBH-OH'!Q32+'DBH-OI'!Q32+XCLH!Q32+XCLA!Q32+DRFR!Q32+DSFS!Q32+DSTG!Q32+XYM1!Q32+XYM2!Q32+XYM3E!Q32+XYM4E!Q32+SAGE!Q32+'ABXY-TI1S'!Q32+'ABXY-TI2S'!Q32+ABZ!Q32+'ASXY-TI1S'!Q32+'ASXY-TI2S'!Q32+'ASXY-TI3S'!Q32+ASZ!Q32+'MBXY-TI1S'!Q32+'MBXY-TI2S'!Q32+MBZ!Q32+'MSXY-TI1S'!Q32+'MSXY-TI2S'!Q32++'MSXY-TI3S'!Q32+MSZ!Q32+'DEC-U'!Q32+DECR!Q32+'DBH-U'!Q32+DBHR!Q32+AMIL!Q32</f>
        <v>1.6143993918330342</v>
      </c>
      <c r="C32" s="19">
        <f>'DEC-OS'!R32+'DEC-OH'!R32+'DEC-OI'!R32+'DBH-OS'!R32+'DBH-OH'!R32+'DBH-OI'!R32+XCLH!R32+XCLA!R32+DRFR!R32+DSFS!R32+DSTG!R32+XYM1!R32+XYM2!R32+XYM3E!R32+XYM4E!R32+SAGE!R32+'ABXY-TI1S'!R32+'ABXY-TI2S'!R32+ABZ!R32+'ASXY-TI1S'!R32+'ASXY-TI2S'!R32+'ASXY-TI3S'!R32+ASZ!R32+'MBXY-TI1S'!R32+'MBXY-TI2S'!R32+MBZ!R32+'MSXY-TI1S'!R32+'MSXY-TI2S'!R32++'MSXY-TI3S'!R32+MSZ!R32+'DEC-U'!R32+DECR!R32+'DBH-U'!R32+DBHR!R32+AMIL!R32</f>
        <v>1.1987432203272108</v>
      </c>
      <c r="D32" s="19">
        <f>'DEC-OS'!S32+'DEC-OH'!S32+'DEC-OI'!S32+'DBH-OS'!S32+'DBH-OH'!S32+'DBH-OI'!S32+XCLH!S32+XCLA!S32+DRFR!S32+DSFS!S32+DSTG!S32+XYM1!S32+XYM2!S32+XYM3E!S32+XYM4E!S32+SAGE!S32+'ABXY-TI1S'!S32+'ABXY-TI2S'!S32+ABZ!S32+'ASXY-TI1S'!S32+'ASXY-TI2S'!S32+'ASXY-TI3S'!S32+ASZ!S32+'MBXY-TI1S'!S32+'MBXY-TI2S'!S32+MBZ!S32+'MSXY-TI1S'!S32+'MSXY-TI2S'!S32++'MSXY-TI3S'!S32+MSZ!S32+'DEC-U'!S32+DECR!S32+'DBH-U'!S32+DBHR!S32+AMIL!S32</f>
        <v>0.41921750864904944</v>
      </c>
      <c r="E32" s="19">
        <f>'DEC-OS'!T32+'DEC-OH'!T32+'DEC-OI'!T32+'DBH-OS'!T32+'DBH-OH'!T32+'DBH-OI'!T32+XCLH!T32+XCLA!T32+DRFR!T32+DSFS!T32+DSTG!T32+XYM1!T32+XYM2!T32+XYM3E!T32+XYM4E!T32+SAGE!T32+'ABXY-TI1S'!T32+'ABXY-TI2S'!T32+ABZ!T32+'ASXY-TI1S'!T32+'ASXY-TI2S'!T32+'ASXY-TI3S'!T32+ASZ!T32+'MBXY-TI1S'!T32+'MBXY-TI2S'!T32+MBZ!T32+'MSXY-TI1S'!T32+'MSXY-TI2S'!T32++'MSXY-TI3S'!T32+MSZ!T32+'DEC-U'!T32+DECR!T32+'DBH-U'!T32+DBHR!T32+AMIL!T32</f>
        <v>1.4299984231645494E-2</v>
      </c>
      <c r="F32" s="19">
        <f>'DEC-OS'!U32+'DEC-OH'!U32+'DEC-OI'!U32+'DBH-OS'!U32+'DBH-OH'!U32+'DBH-OI'!U32+XCLH!U32+XCLA!U32+DRFR!U32+DSFS!U32+DSTG!U32+XYM1!U32+XYM2!U32+XYM3E!U32+XYM4E!U32+SAGE!U32+'ABXY-TI1S'!U32+'ABXY-TI2S'!U32+ABZ!U32+'ASXY-TI1S'!U32+'ASXY-TI2S'!U32+'ASXY-TI3S'!U32+ASZ!U32+'MBXY-TI1S'!U32+'MBXY-TI2S'!U32+MBZ!U32+'MSXY-TI1S'!U32+'MSXY-TI2S'!U32++'MSXY-TI3S'!U32+MSZ!U32+'DEC-U'!U32+DECR!U32+'DBH-U'!U32+DBHR!U32+AMIL!U32</f>
        <v>-9.1841318919536785E-2</v>
      </c>
      <c r="G32" s="19">
        <f>'DEC-OS'!V32+'DEC-OH'!V32+'DEC-OI'!V32+'DBH-OS'!V32+'DBH-OH'!V32+'DBH-OI'!V32+XCLH!V32+XCLA!V32+DRFR!V32+DSFS!V32+DSTG!V32+XYM1!V32+XYM2!V32+XYM3E!V32+XYM4E!V32+SAGE!V32+'ABXY-TI1S'!V32+'ABXY-TI2S'!V32+ABZ!V32+'ASXY-TI1S'!V32+'ASXY-TI2S'!V32+'ASXY-TI3S'!V32+ASZ!V32+'MBXY-TI1S'!V32+'MBXY-TI2S'!V32+MBZ!V32+'MSXY-TI1S'!V32+'MSXY-TI2S'!V32++'MSXY-TI3S'!V32+MSZ!V32+'DEC-U'!V32+DECR!V32+'DBH-U'!V32+DBHR!V32+AMIL!V32</f>
        <v>-3.0558840816424285E-3</v>
      </c>
      <c r="H32" s="20">
        <f t="shared" si="0"/>
        <v>1.5547267988852576</v>
      </c>
      <c r="I32" s="20">
        <f t="shared" si="1"/>
        <v>1.1982519626241057</v>
      </c>
      <c r="J32" s="20">
        <f t="shared" si="2"/>
        <v>0.47938135929993131</v>
      </c>
      <c r="K32" s="20">
        <f t="shared" si="3"/>
        <v>-2.6756063013366077E-4</v>
      </c>
      <c r="L32" s="20">
        <f t="shared" si="4"/>
        <v>0.27705731316724092</v>
      </c>
      <c r="M32" s="20">
        <f t="shared" si="5"/>
        <v>7.2038311338760291E-5</v>
      </c>
      <c r="N32" s="87">
        <f>COS(Wellpath!$L32)*COS(Wellpath!$M32)</f>
        <v>0.95047715836211366</v>
      </c>
      <c r="O32" s="87">
        <f>-SIN(Wellpath!$M32)</f>
        <v>-3.4899496702500969E-2</v>
      </c>
      <c r="P32" s="87">
        <f>SIN(Wellpath!$L32)*COS(Wellpath!$M32)</f>
        <v>0.30882874957133394</v>
      </c>
      <c r="Q32" s="87">
        <f>COS(Wellpath!$L32)*SIN(Wellpath!$M32)</f>
        <v>3.3191393754334768E-2</v>
      </c>
      <c r="R32" s="87">
        <f>COS(Wellpath!$M32)</f>
        <v>0.99939082701909576</v>
      </c>
      <c r="S32" s="87">
        <f>SIN(Wellpath!$L32)*SIN(Wellpath!$M32)</f>
        <v>1.0784537576205237E-2</v>
      </c>
      <c r="T32" s="87">
        <f>-SIN(Wellpath!$L32)</f>
        <v>-0.3090169943749474</v>
      </c>
      <c r="U32" s="87">
        <v>0</v>
      </c>
      <c r="V32" s="87">
        <f>COS(Wellpath!$L32)</f>
        <v>0.95105651629515353</v>
      </c>
    </row>
    <row r="33" spans="1:22" x14ac:dyDescent="0.25">
      <c r="A33" s="26">
        <f>Wellpath!E33</f>
        <v>3000</v>
      </c>
      <c r="B33" s="19">
        <f>'DEC-OS'!Q33+'DEC-OH'!Q33+'DEC-OI'!Q33+'DBH-OS'!Q33+'DBH-OH'!Q33+'DBH-OI'!Q33+XCLH!Q33+XCLA!Q33+DRFR!Q33+DSFS!Q33+DSTG!Q33+XYM1!Q33+XYM2!Q33+XYM3E!Q33+XYM4E!Q33+SAGE!Q33+'ABXY-TI1S'!Q33+'ABXY-TI2S'!Q33+ABZ!Q33+'ASXY-TI1S'!Q33+'ASXY-TI2S'!Q33+'ASXY-TI3S'!Q33+ASZ!Q33+'MBXY-TI1S'!Q33+'MBXY-TI2S'!Q33+MBZ!Q33+'MSXY-TI1S'!Q33+'MSXY-TI2S'!Q33++'MSXY-TI3S'!Q33+MSZ!Q33+'DEC-U'!Q33+DECR!Q33+'DBH-U'!Q33+DBHR!Q33+AMIL!Q33</f>
        <v>1.7659876818189402</v>
      </c>
      <c r="C33" s="19">
        <f>'DEC-OS'!R33+'DEC-OH'!R33+'DEC-OI'!R33+'DBH-OS'!R33+'DBH-OH'!R33+'DBH-OI'!R33+XCLH!R33+XCLA!R33+DRFR!R33+DSFS!R33+DSTG!R33+XYM1!R33+XYM2!R33+XYM3E!R33+XYM4E!R33+SAGE!R33+'ABXY-TI1S'!R33+'ABXY-TI2S'!R33+ABZ!R33+'ASXY-TI1S'!R33+'ASXY-TI2S'!R33+'ASXY-TI3S'!R33+ASZ!R33+'MBXY-TI1S'!R33+'MBXY-TI2S'!R33+MBZ!R33+'MSXY-TI1S'!R33+'MSXY-TI2S'!R33++'MSXY-TI3S'!R33+MSZ!R33+'DEC-U'!R33+DECR!R33+'DBH-U'!R33+DBHR!R33+AMIL!R33</f>
        <v>1.2925870277752729</v>
      </c>
      <c r="D33" s="19">
        <f>'DEC-OS'!S33+'DEC-OH'!S33+'DEC-OI'!S33+'DBH-OS'!S33+'DBH-OH'!S33+'DBH-OI'!S33+XCLH!S33+XCLA!S33+DRFR!S33+DSFS!S33+DSTG!S33+XYM1!S33+XYM2!S33+XYM3E!S33+XYM4E!S33+SAGE!S33+'ABXY-TI1S'!S33+'ABXY-TI2S'!S33+ABZ!S33+'ASXY-TI1S'!S33+'ASXY-TI2S'!S33+'ASXY-TI3S'!S33+ASZ!S33+'MBXY-TI1S'!S33+'MBXY-TI2S'!S33+MBZ!S33+'MSXY-TI1S'!S33+'MSXY-TI2S'!S33++'MSXY-TI3S'!S33+MSZ!S33+'DEC-U'!S33+DECR!S33+'DBH-U'!S33+DBHR!S33+AMIL!S33</f>
        <v>0.45013767305640706</v>
      </c>
      <c r="E33" s="19">
        <f>'DEC-OS'!T33+'DEC-OH'!T33+'DEC-OI'!T33+'DBH-OS'!T33+'DBH-OH'!T33+'DBH-OI'!T33+XCLH!T33+XCLA!T33+DRFR!T33+DSFS!T33+DSTG!T33+XYM1!T33+XYM2!T33+XYM3E!T33+XYM4E!T33+SAGE!T33+'ABXY-TI1S'!T33+'ABXY-TI2S'!T33+ABZ!T33+'ASXY-TI1S'!T33+'ASXY-TI2S'!T33+'ASXY-TI3S'!T33+ASZ!T33+'MBXY-TI1S'!T33+'MBXY-TI2S'!T33+MBZ!T33+'MSXY-TI1S'!T33+'MSXY-TI2S'!T33++'MSXY-TI3S'!T33+MSZ!T33+'DEC-U'!T33+DECR!T33+'DBH-U'!T33+DBHR!T33+AMIL!T33</f>
        <v>1.6266902243369345E-2</v>
      </c>
      <c r="F33" s="19">
        <f>'DEC-OS'!U33+'DEC-OH'!U33+'DEC-OI'!U33+'DBH-OS'!U33+'DBH-OH'!U33+'DBH-OI'!U33+XCLH!U33+XCLA!U33+DRFR!U33+DSFS!U33+DSTG!U33+XYM1!U33+XYM2!U33+XYM3E!U33+XYM4E!U33+SAGE!U33+'ABXY-TI1S'!U33+'ABXY-TI2S'!U33+ABZ!U33+'ASXY-TI1S'!U33+'ASXY-TI2S'!U33+'ASXY-TI3S'!U33+ASZ!U33+'MBXY-TI1S'!U33+'MBXY-TI2S'!U33+MBZ!U33+'MSXY-TI1S'!U33+'MSXY-TI2S'!U33++'MSXY-TI3S'!U33+MSZ!U33+'DEC-U'!U33+DECR!U33+'DBH-U'!U33+DBHR!U33+AMIL!U33</f>
        <v>-0.12746676119260344</v>
      </c>
      <c r="G33" s="19">
        <f>'DEC-OS'!V33+'DEC-OH'!V33+'DEC-OI'!V33+'DBH-OS'!V33+'DBH-OH'!V33+'DBH-OI'!V33+XCLH!V33+XCLA!V33+DRFR!V33+DSFS!V33+DSTG!V33+XYM1!V33+XYM2!V33+XYM3E!V33+XYM4E!V33+SAGE!V33+'ABXY-TI1S'!V33+'ABXY-TI2S'!V33+ABZ!V33+'ASXY-TI1S'!V33+'ASXY-TI2S'!V33+'ASXY-TI3S'!V33+ASZ!V33+'MBXY-TI1S'!V33+'MBXY-TI2S'!V33+MBZ!V33+'MSXY-TI1S'!V33+'MSXY-TI2S'!V33++'MSXY-TI3S'!V33+MSZ!V33+'DEC-U'!V33+DECR!V33+'DBH-U'!V33+DBHR!V33+AMIL!V33</f>
        <v>-4.2659116247286211E-3</v>
      </c>
      <c r="H33" s="20">
        <f t="shared" si="0"/>
        <v>1.6945351534441737</v>
      </c>
      <c r="I33" s="20">
        <f t="shared" si="1"/>
        <v>1.2920288961361437</v>
      </c>
      <c r="J33" s="20">
        <f t="shared" si="2"/>
        <v>0.52214833307030317</v>
      </c>
      <c r="K33" s="20">
        <f t="shared" si="3"/>
        <v>-3.3031626774144781E-4</v>
      </c>
      <c r="L33" s="20">
        <f t="shared" si="4"/>
        <v>0.32538565240260536</v>
      </c>
      <c r="M33" s="20">
        <f t="shared" si="5"/>
        <v>7.6874125068356058E-5</v>
      </c>
      <c r="N33" s="87">
        <f>COS(Wellpath!$L33)*COS(Wellpath!$M33)</f>
        <v>0.93912018543097053</v>
      </c>
      <c r="O33" s="87">
        <f>-SIN(Wellpath!$M33)</f>
        <v>-3.4899496702500969E-2</v>
      </c>
      <c r="P33" s="87">
        <f>SIN(Wellpath!$L33)*COS(Wellpath!$M33)</f>
        <v>0.34181179389542971</v>
      </c>
      <c r="Q33" s="87">
        <f>COS(Wellpath!$L33)*SIN(Wellpath!$M33)</f>
        <v>3.2794799520482303E-2</v>
      </c>
      <c r="R33" s="87">
        <f>COS(Wellpath!$M33)</f>
        <v>0.99939082701909576</v>
      </c>
      <c r="S33" s="87">
        <f>SIN(Wellpath!$L33)*SIN(Wellpath!$M33)</f>
        <v>1.1936330864183085E-2</v>
      </c>
      <c r="T33" s="87">
        <f>-SIN(Wellpath!$L33)</f>
        <v>-0.34202014332566871</v>
      </c>
      <c r="U33" s="87">
        <v>0</v>
      </c>
      <c r="V33" s="87">
        <f>COS(Wellpath!$L33)</f>
        <v>0.93969262078590843</v>
      </c>
    </row>
    <row r="34" spans="1:22" x14ac:dyDescent="0.25">
      <c r="A34" s="26">
        <f>Wellpath!E34</f>
        <v>3100</v>
      </c>
      <c r="B34" s="19">
        <f>'DEC-OS'!Q34+'DEC-OH'!Q34+'DEC-OI'!Q34+'DBH-OS'!Q34+'DBH-OH'!Q34+'DBH-OI'!Q34+XCLH!Q34+XCLA!Q34+DRFR!Q34+DSFS!Q34+DSTG!Q34+XYM1!Q34+XYM2!Q34+XYM3E!Q34+XYM4E!Q34+SAGE!Q34+'ABXY-TI1S'!Q34+'ABXY-TI2S'!Q34+ABZ!Q34+'ASXY-TI1S'!Q34+'ASXY-TI2S'!Q34+'ASXY-TI3S'!Q34+ASZ!Q34+'MBXY-TI1S'!Q34+'MBXY-TI2S'!Q34+MBZ!Q34+'MSXY-TI1S'!Q34+'MSXY-TI2S'!Q34++'MSXY-TI3S'!Q34+MSZ!Q34+'DEC-U'!Q34+DECR!Q34+'DBH-U'!Q34+DBHR!Q34+AMIL!Q34</f>
        <v>1.9300233913838838</v>
      </c>
      <c r="C34" s="19">
        <f>'DEC-OS'!R34+'DEC-OH'!R34+'DEC-OI'!R34+'DBH-OS'!R34+'DBH-OH'!R34+'DBH-OI'!R34+XCLH!R34+XCLA!R34+DRFR!R34+DSFS!R34+DSTG!R34+XYM1!R34+XYM2!R34+XYM3E!R34+XYM4E!R34+SAGE!R34+'ABXY-TI1S'!R34+'ABXY-TI2S'!R34+ABZ!R34+'ASXY-TI1S'!R34+'ASXY-TI2S'!R34+'ASXY-TI3S'!R34+ASZ!R34+'MBXY-TI1S'!R34+'MBXY-TI2S'!R34+MBZ!R34+'MSXY-TI1S'!R34+'MSXY-TI2S'!R34++'MSXY-TI3S'!R34+MSZ!R34+'DEC-U'!R34+DECR!R34+'DBH-U'!R34+DBHR!R34+AMIL!R34</f>
        <v>1.4055341944775734</v>
      </c>
      <c r="D34" s="19">
        <f>'DEC-OS'!S34+'DEC-OH'!S34+'DEC-OI'!S34+'DBH-OS'!S34+'DBH-OH'!S34+'DBH-OI'!S34+XCLH!S34+XCLA!S34+DRFR!S34+DSFS!S34+DSTG!S34+XYM1!S34+XYM2!S34+XYM3E!S34+XYM4E!S34+SAGE!S34+'ABXY-TI1S'!S34+'ABXY-TI2S'!S34+ABZ!S34+'ASXY-TI1S'!S34+'ASXY-TI2S'!S34+'ASXY-TI3S'!S34+ASZ!S34+'MBXY-TI1S'!S34+'MBXY-TI2S'!S34+MBZ!S34+'MSXY-TI1S'!S34+'MSXY-TI2S'!S34++'MSXY-TI3S'!S34+MSZ!S34+'DEC-U'!S34+DECR!S34+'DBH-U'!S34+DBHR!S34+AMIL!S34</f>
        <v>0.48528351913450429</v>
      </c>
      <c r="E34" s="19">
        <f>'DEC-OS'!T34+'DEC-OH'!T34+'DEC-OI'!T34+'DBH-OS'!T34+'DBH-OH'!T34+'DBH-OI'!T34+XCLH!T34+XCLA!T34+DRFR!T34+DSFS!T34+DSTG!T34+XYM1!T34+XYM2!T34+XYM3E!T34+XYM4E!T34+SAGE!T34+'ABXY-TI1S'!T34+'ABXY-TI2S'!T34+ABZ!T34+'ASXY-TI1S'!T34+'ASXY-TI2S'!T34+'ASXY-TI3S'!T34+ASZ!T34+'MBXY-TI1S'!T34+'MBXY-TI2S'!T34+MBZ!T34+'MSXY-TI1S'!T34+'MSXY-TI2S'!T34++'MSXY-TI3S'!T34+MSZ!T34+'DEC-U'!T34+DECR!T34+'DBH-U'!T34+DBHR!T34+AMIL!T34</f>
        <v>1.7996450214698041E-2</v>
      </c>
      <c r="F34" s="19">
        <f>'DEC-OS'!U34+'DEC-OH'!U34+'DEC-OI'!U34+'DBH-OS'!U34+'DBH-OH'!U34+'DBH-OI'!U34+XCLH!U34+XCLA!U34+DRFR!U34+DSFS!U34+DSTG!U34+XYM1!U34+XYM2!U34+XYM3E!U34+XYM4E!U34+SAGE!U34+'ABXY-TI1S'!U34+'ABXY-TI2S'!U34+ABZ!U34+'ASXY-TI1S'!U34+'ASXY-TI2S'!U34+'ASXY-TI3S'!U34+ASZ!U34+'MBXY-TI1S'!U34+'MBXY-TI2S'!U34+MBZ!U34+'MSXY-TI1S'!U34+'MSXY-TI2S'!U34++'MSXY-TI3S'!U34+MSZ!U34+'DEC-U'!U34+DECR!U34+'DBH-U'!U34+DBHR!U34+AMIL!U34</f>
        <v>-0.17088746547898609</v>
      </c>
      <c r="G34" s="19">
        <f>'DEC-OS'!V34+'DEC-OH'!V34+'DEC-OI'!V34+'DBH-OS'!V34+'DBH-OH'!V34+'DBH-OI'!V34+XCLH!V34+XCLA!V34+DRFR!V34+DSFS!V34+DSTG!V34+XYM1!V34+XYM2!V34+XYM3E!V34+XYM4E!V34+SAGE!V34+'ABXY-TI1S'!V34+'ABXY-TI2S'!V34+ABZ!V34+'ASXY-TI1S'!V34+'ASXY-TI2S'!V34+'ASXY-TI3S'!V34+ASZ!V34+'MBXY-TI1S'!V34+'MBXY-TI2S'!V34+MBZ!V34+'MSXY-TI1S'!V34+'MSXY-TI2S'!V34++'MSXY-TI3S'!V34+MSZ!V34+'DEC-U'!V34+DECR!V34+'DBH-U'!V34+DBHR!V34+AMIL!V34</f>
        <v>-5.7451993734447858E-3</v>
      </c>
      <c r="H34" s="20">
        <f t="shared" si="0"/>
        <v>1.8465883105304393</v>
      </c>
      <c r="I34" s="20">
        <f t="shared" si="1"/>
        <v>1.4049176402321488</v>
      </c>
      <c r="J34" s="20">
        <f t="shared" si="2"/>
        <v>0.56933515423337366</v>
      </c>
      <c r="K34" s="20">
        <f t="shared" si="3"/>
        <v>-3.9907481133052628E-4</v>
      </c>
      <c r="L34" s="20">
        <f t="shared" si="4"/>
        <v>0.37901896706018523</v>
      </c>
      <c r="M34" s="20">
        <f t="shared" si="5"/>
        <v>7.8399692593211778E-5</v>
      </c>
      <c r="N34" s="87">
        <f>COS(Wellpath!$L34)*COS(Wellpath!$M34)</f>
        <v>0.9266190392142547</v>
      </c>
      <c r="O34" s="87">
        <f>-SIN(Wellpath!$M34)</f>
        <v>-3.4899496702500969E-2</v>
      </c>
      <c r="P34" s="87">
        <f>SIN(Wellpath!$L34)*COS(Wellpath!$M34)</f>
        <v>0.37437839320073446</v>
      </c>
      <c r="Q34" s="87">
        <f>COS(Wellpath!$L34)*SIN(Wellpath!$M34)</f>
        <v>3.2358249875065734E-2</v>
      </c>
      <c r="R34" s="87">
        <f>COS(Wellpath!$M34)</f>
        <v>0.99939082701909576</v>
      </c>
      <c r="S34" s="87">
        <f>SIN(Wellpath!$L34)*SIN(Wellpath!$M34)</f>
        <v>1.3073581571653742E-2</v>
      </c>
      <c r="T34" s="87">
        <f>-SIN(Wellpath!$L34)</f>
        <v>-0.37460659341591201</v>
      </c>
      <c r="U34" s="87">
        <v>0</v>
      </c>
      <c r="V34" s="87">
        <f>COS(Wellpath!$L34)</f>
        <v>0.92718385456678742</v>
      </c>
    </row>
    <row r="35" spans="1:22" x14ac:dyDescent="0.25">
      <c r="A35" s="26">
        <f>Wellpath!E35</f>
        <v>3200</v>
      </c>
      <c r="B35" s="19">
        <f>'DEC-OS'!Q35+'DEC-OH'!Q35+'DEC-OI'!Q35+'DBH-OS'!Q35+'DBH-OH'!Q35+'DBH-OI'!Q35+XCLH!Q35+XCLA!Q35+DRFR!Q35+DSFS!Q35+DSTG!Q35+XYM1!Q35+XYM2!Q35+XYM3E!Q35+XYM4E!Q35+SAGE!Q35+'ABXY-TI1S'!Q35+'ABXY-TI2S'!Q35+ABZ!Q35+'ASXY-TI1S'!Q35+'ASXY-TI2S'!Q35+'ASXY-TI3S'!Q35+ASZ!Q35+'MBXY-TI1S'!Q35+'MBXY-TI2S'!Q35+MBZ!Q35+'MSXY-TI1S'!Q35+'MSXY-TI2S'!Q35++'MSXY-TI3S'!Q35+MSZ!Q35+'DEC-U'!Q35+DECR!Q35+'DBH-U'!Q35+DBHR!Q35+AMIL!Q35</f>
        <v>2.1064939074710098</v>
      </c>
      <c r="C35" s="19">
        <f>'DEC-OS'!R35+'DEC-OH'!R35+'DEC-OI'!R35+'DBH-OS'!R35+'DBH-OH'!R35+'DBH-OI'!R35+XCLH!R35+XCLA!R35+DRFR!R35+DSFS!R35+DSTG!R35+XYM1!R35+XYM2!R35+XYM3E!R35+XYM4E!R35+SAGE!R35+'ABXY-TI1S'!R35+'ABXY-TI2S'!R35+ABZ!R35+'ASXY-TI1S'!R35+'ASXY-TI2S'!R35+'ASXY-TI3S'!R35+ASZ!R35+'MBXY-TI1S'!R35+'MBXY-TI2S'!R35+MBZ!R35+'MSXY-TI1S'!R35+'MSXY-TI2S'!R35++'MSXY-TI3S'!R35+MSZ!R35+'DEC-U'!R35+DECR!R35+'DBH-U'!R35+DBHR!R35+AMIL!R35</f>
        <v>1.5414401624348317</v>
      </c>
      <c r="D35" s="19">
        <f>'DEC-OS'!S35+'DEC-OH'!S35+'DEC-OI'!S35+'DBH-OS'!S35+'DBH-OH'!S35+'DBH-OI'!S35+XCLH!S35+XCLA!S35+DRFR!S35+DSFS!S35+DSTG!S35+XYM1!S35+XYM2!S35+XYM3E!S35+XYM4E!S35+SAGE!S35+'ABXY-TI1S'!S35+'ABXY-TI2S'!S35+ABZ!S35+'ASXY-TI1S'!S35+'ASXY-TI2S'!S35+'ASXY-TI3S'!S35+ASZ!S35+'MBXY-TI1S'!S35+'MBXY-TI2S'!S35+MBZ!S35+'MSXY-TI1S'!S35+'MSXY-TI2S'!S35++'MSXY-TI3S'!S35+MSZ!S35+'DEC-U'!S35+DECR!S35+'DBH-U'!S35+DBHR!S35+AMIL!S35</f>
        <v>0.5253613354036224</v>
      </c>
      <c r="E35" s="19">
        <f>'DEC-OS'!T35+'DEC-OH'!T35+'DEC-OI'!T35+'DBH-OS'!T35+'DBH-OH'!T35+'DBH-OI'!T35+XCLH!T35+XCLA!T35+DRFR!T35+DSFS!T35+DSTG!T35+XYM1!T35+XYM2!T35+XYM3E!T35+XYM4E!T35+SAGE!T35+'ABXY-TI1S'!T35+'ABXY-TI2S'!T35+ABZ!T35+'ASXY-TI1S'!T35+'ASXY-TI2S'!T35+'ASXY-TI3S'!T35+ASZ!T35+'MBXY-TI1S'!T35+'MBXY-TI2S'!T35+MBZ!T35+'MSXY-TI1S'!T35+'MSXY-TI2S'!T35++'MSXY-TI3S'!T35+MSZ!T35+'DEC-U'!T35+DECR!T35+'DBH-U'!T35+DBHR!T35+AMIL!T35</f>
        <v>1.93535396919686E-2</v>
      </c>
      <c r="F35" s="19">
        <f>'DEC-OS'!U35+'DEC-OH'!U35+'DEC-OI'!U35+'DBH-OS'!U35+'DBH-OH'!U35+'DBH-OI'!U35+XCLH!U35+XCLA!U35+DRFR!U35+DSFS!U35+DSTG!U35+XYM1!U35+XYM2!U35+XYM3E!U35+XYM4E!U35+SAGE!U35+'ABXY-TI1S'!U35+'ABXY-TI2S'!U35+ABZ!U35+'ASXY-TI1S'!U35+'ASXY-TI2S'!U35+'ASXY-TI3S'!U35+ASZ!U35+'MBXY-TI1S'!U35+'MBXY-TI2S'!U35+MBZ!U35+'MSXY-TI1S'!U35+'MSXY-TI2S'!U35++'MSXY-TI3S'!U35+MSZ!U35+'DEC-U'!U35+DECR!U35+'DBH-U'!U35+DBHR!U35+AMIL!U35</f>
        <v>-0.22287337232090992</v>
      </c>
      <c r="G35" s="19">
        <f>'DEC-OS'!V35+'DEC-OH'!V35+'DEC-OI'!V35+'DBH-OS'!V35+'DBH-OH'!V35+'DBH-OI'!V35+XCLH!V35+XCLA!V35+DRFR!V35+DSFS!V35+DSTG!V35+XYM1!V35+XYM2!V35+XYM3E!V35+XYM4E!V35+SAGE!V35+'ABXY-TI1S'!V35+'ABXY-TI2S'!V35+ABZ!V35+'ASXY-TI1S'!V35+'ASXY-TI2S'!V35+'ASXY-TI3S'!V35+ASZ!V35+'MBXY-TI1S'!V35+'MBXY-TI2S'!V35+MBZ!V35+'MSXY-TI1S'!V35+'MSXY-TI2S'!V35++'MSXY-TI3S'!V35+MSZ!V35+'DEC-U'!V35+DECR!V35+'DBH-U'!V35+DBHR!V35+AMIL!V35</f>
        <v>-7.5208144879815439E-3</v>
      </c>
      <c r="H35" s="20">
        <f t="shared" ref="H35:H66" si="6">N35*(B35*N35+E35*Q35+F35*T35) + Q35*(E35*N35+C35*Q35+G35*T35)+ T35*(F35*N35+G35*Q35+D35*T35)</f>
        <v>2.0111933992472535</v>
      </c>
      <c r="I35" s="20">
        <f t="shared" ref="I35:I66" si="7">O35*(B35*O35+E35*R35+F35*U35) + R35*(E35*O35+C35*R35+G35*U35)+ U35*(F35*O35+G35*R35+D35*U35)</f>
        <v>1.5407783490131564</v>
      </c>
      <c r="J35" s="20">
        <f t="shared" ref="J35:J66" si="8">P35*(B35*P35+E35*S35+F35*V35) + S35*(E35*P35+C35*S35+G35*V35)+ V35*(F35*P35+G35*S35+D35*V35)</f>
        <v>0.62132365704905412</v>
      </c>
      <c r="K35" s="20">
        <f t="shared" ref="K35:K66" si="9">N35*(B35*O35+E35*R35+F35*U35) + Q35*(E35*O35+C35*R35+G35*U35)+ T35*(F35*O35+G35*R35+D35*U35)</f>
        <v>-4.7349438017130105E-4</v>
      </c>
      <c r="L35" s="20">
        <f t="shared" ref="L35:L66" si="10">N35*(B35*P35+E35*S35+F35*V35) + Q35*(E35*P35+C35*S35+G35*V35)+ T35*(F35*P35+G35*S35+D35*V35)</f>
        <v>0.43853497984961654</v>
      </c>
      <c r="M35" s="20">
        <f t="shared" ref="M35:M66" si="11">O35*(B35*P35+E35*S35+F35*V35) + R35*(E35*P35+C35*S35+G35*V35)+ U35*(F35*P35+G35*S35+D35*V35)</f>
        <v>7.591083300946197E-5</v>
      </c>
      <c r="N35" s="87">
        <f>COS(Wellpath!$L35)*COS(Wellpath!$M35)</f>
        <v>0.91298895043297723</v>
      </c>
      <c r="O35" s="87">
        <f>-SIN(Wellpath!$M35)</f>
        <v>-3.4899496702500969E-2</v>
      </c>
      <c r="P35" s="87">
        <f>SIN(Wellpath!$L35)*COS(Wellpath!$M35)</f>
        <v>0.40648887010249474</v>
      </c>
      <c r="Q35" s="87">
        <f>COS(Wellpath!$L35)*SIN(Wellpath!$M35)</f>
        <v>3.1882276686582688E-2</v>
      </c>
      <c r="R35" s="87">
        <f>COS(Wellpath!$M35)</f>
        <v>0.99939082701909576</v>
      </c>
      <c r="S35" s="87">
        <f>SIN(Wellpath!$L35)*SIN(Wellpath!$M35)</f>
        <v>1.4194904133810204E-2</v>
      </c>
      <c r="T35" s="87">
        <f>-SIN(Wellpath!$L35)</f>
        <v>-0.40673664307580021</v>
      </c>
      <c r="U35" s="87">
        <v>0</v>
      </c>
      <c r="V35" s="87">
        <f>COS(Wellpath!$L35)</f>
        <v>0.91354545764260087</v>
      </c>
    </row>
    <row r="36" spans="1:22" x14ac:dyDescent="0.25">
      <c r="A36" s="26">
        <f>Wellpath!E36</f>
        <v>3300</v>
      </c>
      <c r="B36" s="19">
        <f>'DEC-OS'!Q36+'DEC-OH'!Q36+'DEC-OI'!Q36+'DBH-OS'!Q36+'DBH-OH'!Q36+'DBH-OI'!Q36+XCLH!Q36+XCLA!Q36+DRFR!Q36+DSFS!Q36+DSTG!Q36+XYM1!Q36+XYM2!Q36+XYM3E!Q36+XYM4E!Q36+SAGE!Q36+'ABXY-TI1S'!Q36+'ABXY-TI2S'!Q36+ABZ!Q36+'ASXY-TI1S'!Q36+'ASXY-TI2S'!Q36+'ASXY-TI3S'!Q36+ASZ!Q36+'MBXY-TI1S'!Q36+'MBXY-TI2S'!Q36+MBZ!Q36+'MSXY-TI1S'!Q36+'MSXY-TI2S'!Q36++'MSXY-TI3S'!Q36+MSZ!Q36+'DEC-U'!Q36+DECR!Q36+'DBH-U'!Q36+DBHR!Q36+AMIL!Q36</f>
        <v>2.2952598273541986</v>
      </c>
      <c r="C36" s="19">
        <f>'DEC-OS'!R36+'DEC-OH'!R36+'DEC-OI'!R36+'DBH-OS'!R36+'DBH-OH'!R36+'DBH-OI'!R36+XCLH!R36+XCLA!R36+DRFR!R36+DSFS!R36+DSTG!R36+XYM1!R36+XYM2!R36+XYM3E!R36+XYM4E!R36+SAGE!R36+'ABXY-TI1S'!R36+'ABXY-TI2S'!R36+ABZ!R36+'ASXY-TI1S'!R36+'ASXY-TI2S'!R36+'ASXY-TI3S'!R36+ASZ!R36+'MBXY-TI1S'!R36+'MBXY-TI2S'!R36+MBZ!R36+'MSXY-TI1S'!R36+'MSXY-TI2S'!R36++'MSXY-TI3S'!R36+MSZ!R36+'DEC-U'!R36+DECR!R36+'DBH-U'!R36+DBHR!R36+AMIL!R36</f>
        <v>1.70443752784487</v>
      </c>
      <c r="D36" s="19">
        <f>'DEC-OS'!S36+'DEC-OH'!S36+'DEC-OI'!S36+'DBH-OS'!S36+'DBH-OH'!S36+'DBH-OI'!S36+XCLH!S36+XCLA!S36+DRFR!S36+DSFS!S36+DSTG!S36+XYM1!S36+XYM2!S36+XYM3E!S36+XYM4E!S36+SAGE!S36+'ABXY-TI1S'!S36+'ABXY-TI2S'!S36+ABZ!S36+'ASXY-TI1S'!S36+'ASXY-TI2S'!S36+'ASXY-TI3S'!S36+ASZ!S36+'MBXY-TI1S'!S36+'MBXY-TI2S'!S36+MBZ!S36+'MSXY-TI1S'!S36+'MSXY-TI2S'!S36++'MSXY-TI3S'!S36+MSZ!S36+'DEC-U'!S36+DECR!S36+'DBH-U'!S36+DBHR!S36+AMIL!S36</f>
        <v>0.57114748962791406</v>
      </c>
      <c r="E36" s="19">
        <f>'DEC-OS'!T36+'DEC-OH'!T36+'DEC-OI'!T36+'DBH-OS'!T36+'DBH-OH'!T36+'DBH-OI'!T36+XCLH!T36+XCLA!T36+DRFR!T36+DSFS!T36+DSTG!T36+XYM1!T36+XYM2!T36+XYM3E!T36+XYM4E!T36+SAGE!T36+'ABXY-TI1S'!T36+'ABXY-TI2S'!T36+ABZ!T36+'ASXY-TI1S'!T36+'ASXY-TI2S'!T36+'ASXY-TI3S'!T36+ASZ!T36+'MBXY-TI1S'!T36+'MBXY-TI2S'!T36+MBZ!T36+'MSXY-TI1S'!T36+'MSXY-TI2S'!T36++'MSXY-TI3S'!T36+MSZ!T36+'DEC-U'!T36+DECR!T36+'DBH-U'!T36+DBHR!T36+AMIL!T36</f>
        <v>2.0188954642753585E-2</v>
      </c>
      <c r="F36" s="19">
        <f>'DEC-OS'!U36+'DEC-OH'!U36+'DEC-OI'!U36+'DBH-OS'!U36+'DBH-OH'!U36+'DBH-OI'!U36+XCLH!U36+XCLA!U36+DRFR!U36+DSFS!U36+DSTG!U36+XYM1!U36+XYM2!U36+XYM3E!U36+XYM4E!U36+SAGE!U36+'ABXY-TI1S'!U36+'ABXY-TI2S'!U36+ABZ!U36+'ASXY-TI1S'!U36+'ASXY-TI2S'!U36+'ASXY-TI3S'!U36+ASZ!U36+'MBXY-TI1S'!U36+'MBXY-TI2S'!U36+MBZ!U36+'MSXY-TI1S'!U36+'MSXY-TI2S'!U36++'MSXY-TI3S'!U36+MSZ!U36+'DEC-U'!U36+DECR!U36+'DBH-U'!U36+DBHR!U36+AMIL!U36</f>
        <v>-0.28418293400526073</v>
      </c>
      <c r="G36" s="19">
        <f>'DEC-OS'!V36+'DEC-OH'!V36+'DEC-OI'!V36+'DBH-OS'!V36+'DBH-OH'!V36+'DBH-OI'!V36+XCLH!V36+XCLA!V36+DRFR!V36+DSFS!V36+DSTG!V36+XYM1!V36+XYM2!V36+XYM3E!V36+XYM4E!V36+SAGE!V36+'ABXY-TI1S'!V36+'ABXY-TI2S'!V36+ABZ!V36+'ASXY-TI1S'!V36+'ASXY-TI2S'!V36+'ASXY-TI3S'!V36+ASZ!V36+'MBXY-TI1S'!V36+'MBXY-TI2S'!V36+MBZ!V36+'MSXY-TI1S'!V36+'MSXY-TI2S'!V36++'MSXY-TI3S'!V36+MSZ!V36+'DEC-U'!V36+DECR!V36+'DBH-U'!V36+DBHR!V36+AMIL!V36</f>
        <v>-9.6194364746846721E-3</v>
      </c>
      <c r="H36" s="20">
        <f t="shared" si="6"/>
        <v>2.188562123254929</v>
      </c>
      <c r="I36" s="20">
        <f t="shared" si="7"/>
        <v>1.7037488242739014</v>
      </c>
      <c r="J36" s="20">
        <f t="shared" si="8"/>
        <v>0.67853389729815272</v>
      </c>
      <c r="K36" s="20">
        <f t="shared" si="9"/>
        <v>-5.5317592123877324E-4</v>
      </c>
      <c r="L36" s="20">
        <f t="shared" si="10"/>
        <v>0.50452029511144958</v>
      </c>
      <c r="M36" s="20">
        <f t="shared" si="11"/>
        <v>6.8723676592722521E-5</v>
      </c>
      <c r="N36" s="87">
        <f>COS(Wellpath!$L36)*COS(Wellpath!$M36)</f>
        <v>0.89824652525076398</v>
      </c>
      <c r="O36" s="87">
        <f>-SIN(Wellpath!$M36)</f>
        <v>-3.4899496702500969E-2</v>
      </c>
      <c r="P36" s="87">
        <f>SIN(Wellpath!$L36)*COS(Wellpath!$M36)</f>
        <v>0.43810410293084551</v>
      </c>
      <c r="Q36" s="87">
        <f>COS(Wellpath!$L36)*SIN(Wellpath!$M36)</f>
        <v>3.1367459855045285E-2</v>
      </c>
      <c r="R36" s="87">
        <f>COS(Wellpath!$M36)</f>
        <v>0.99939082701909576</v>
      </c>
      <c r="S36" s="87">
        <f>SIN(Wellpath!$L36)*SIN(Wellpath!$M36)</f>
        <v>1.5298932391836976E-2</v>
      </c>
      <c r="T36" s="87">
        <f>-SIN(Wellpath!$L36)</f>
        <v>-0.4383711467890774</v>
      </c>
      <c r="U36" s="87">
        <v>0</v>
      </c>
      <c r="V36" s="87">
        <f>COS(Wellpath!$L36)</f>
        <v>0.89879404629916704</v>
      </c>
    </row>
    <row r="37" spans="1:22" x14ac:dyDescent="0.25">
      <c r="A37" s="26">
        <f>Wellpath!E37</f>
        <v>3400</v>
      </c>
      <c r="B37" s="19">
        <f>'DEC-OS'!Q37+'DEC-OH'!Q37+'DEC-OI'!Q37+'DBH-OS'!Q37+'DBH-OH'!Q37+'DBH-OI'!Q37+XCLH!Q37+XCLA!Q37+DRFR!Q37+DSFS!Q37+DSTG!Q37+XYM1!Q37+XYM2!Q37+XYM3E!Q37+XYM4E!Q37+SAGE!Q37+'ABXY-TI1S'!Q37+'ABXY-TI2S'!Q37+ABZ!Q37+'ASXY-TI1S'!Q37+'ASXY-TI2S'!Q37+'ASXY-TI3S'!Q37+ASZ!Q37+'MBXY-TI1S'!Q37+'MBXY-TI2S'!Q37+MBZ!Q37+'MSXY-TI1S'!Q37+'MSXY-TI2S'!Q37++'MSXY-TI3S'!Q37+MSZ!Q37+'DEC-U'!Q37+DECR!Q37+'DBH-U'!Q37+DBHR!Q37+AMIL!Q37</f>
        <v>2.4960569813386591</v>
      </c>
      <c r="C37" s="19">
        <f>'DEC-OS'!R37+'DEC-OH'!R37+'DEC-OI'!R37+'DBH-OS'!R37+'DBH-OH'!R37+'DBH-OI'!R37+XCLH!R37+XCLA!R37+DRFR!R37+DSFS!R37+DSTG!R37+XYM1!R37+XYM2!R37+XYM3E!R37+XYM4E!R37+SAGE!R37+'ABXY-TI1S'!R37+'ABXY-TI2S'!R37+ABZ!R37+'ASXY-TI1S'!R37+'ASXY-TI2S'!R37+'ASXY-TI3S'!R37+ASZ!R37+'MBXY-TI1S'!R37+'MBXY-TI2S'!R37+MBZ!R37+'MSXY-TI1S'!R37+'MSXY-TI2S'!R37++'MSXY-TI3S'!R37+MSZ!R37+'DEC-U'!R37+DECR!R37+'DBH-U'!R37+DBHR!R37+AMIL!R37</f>
        <v>1.8989111395647422</v>
      </c>
      <c r="D37" s="19">
        <f>'DEC-OS'!S37+'DEC-OH'!S37+'DEC-OI'!S37+'DBH-OS'!S37+'DBH-OH'!S37+'DBH-OI'!S37+XCLH!S37+XCLA!S37+DRFR!S37+DSFS!S37+DSTG!S37+XYM1!S37+XYM2!S37+XYM3E!S37+XYM4E!S37+SAGE!S37+'ABXY-TI1S'!S37+'ABXY-TI2S'!S37+ABZ!S37+'ASXY-TI1S'!S37+'ASXY-TI2S'!S37+'ASXY-TI3S'!S37+ASZ!S37+'MBXY-TI1S'!S37+'MBXY-TI2S'!S37+MBZ!S37+'MSXY-TI1S'!S37+'MSXY-TI2S'!S37++'MSXY-TI3S'!S37+MSZ!S37+'DEC-U'!S37+DECR!S37+'DBH-U'!S37+DBHR!S37+AMIL!S37</f>
        <v>0.62348667882829323</v>
      </c>
      <c r="E37" s="19">
        <f>'DEC-OS'!T37+'DEC-OH'!T37+'DEC-OI'!T37+'DBH-OS'!T37+'DBH-OH'!T37+'DBH-OI'!T37+XCLH!T37+XCLA!T37+DRFR!T37+DSFS!T37+DSTG!T37+XYM1!T37+XYM2!T37+XYM3E!T37+XYM4E!T37+SAGE!T37+'ABXY-TI1S'!T37+'ABXY-TI2S'!T37+ABZ!T37+'ASXY-TI1S'!T37+'ASXY-TI2S'!T37+'ASXY-TI3S'!T37+ASZ!T37+'MBXY-TI1S'!T37+'MBXY-TI2S'!T37+MBZ!T37+'MSXY-TI1S'!T37+'MSXY-TI2S'!T37++'MSXY-TI3S'!T37+MSZ!T37+'DEC-U'!T37+DECR!T37+'DBH-U'!T37+DBHR!T37+AMIL!T37</f>
        <v>2.0340291954205867E-2</v>
      </c>
      <c r="F37" s="19">
        <f>'DEC-OS'!U37+'DEC-OH'!U37+'DEC-OI'!U37+'DBH-OS'!U37+'DBH-OH'!U37+'DBH-OI'!U37+XCLH!U37+XCLA!U37+DRFR!U37+DSFS!U37+DSTG!U37+XYM1!U37+XYM2!U37+XYM3E!U37+XYM4E!U37+SAGE!U37+'ABXY-TI1S'!U37+'ABXY-TI2S'!U37+ABZ!U37+'ASXY-TI1S'!U37+'ASXY-TI2S'!U37+'ASXY-TI3S'!U37+ASZ!U37+'MBXY-TI1S'!U37+'MBXY-TI2S'!U37+MBZ!U37+'MSXY-TI1S'!U37+'MSXY-TI2S'!U37++'MSXY-TI3S'!U37+MSZ!U37+'DEC-U'!U37+DECR!U37+'DBH-U'!U37+DBHR!U37+AMIL!U37</f>
        <v>-0.35555362615808572</v>
      </c>
      <c r="G37" s="19">
        <f>'DEC-OS'!V37+'DEC-OH'!V37+'DEC-OI'!V37+'DBH-OS'!V37+'DBH-OH'!V37+'DBH-OI'!V37+XCLH!V37+XCLA!V37+DRFR!V37+DSFS!V37+DSTG!V37+XYM1!V37+XYM2!V37+XYM3E!V37+XYM4E!V37+SAGE!V37+'ABXY-TI1S'!V37+'ABXY-TI2S'!V37+ABZ!V37+'ASXY-TI1S'!V37+'ASXY-TI2S'!V37+'ASXY-TI3S'!V37+ASZ!V37+'MBXY-TI1S'!V37+'MBXY-TI2S'!V37+MBZ!V37+'MSXY-TI1S'!V37+'MSXY-TI2S'!V37++'MSXY-TI3S'!V37+MSZ!V37+'DEC-U'!V37+DECR!V37+'DBH-U'!V37+DBHR!V37+AMIL!V37</f>
        <v>-1.2067024899611397E-2</v>
      </c>
      <c r="H37" s="20">
        <f t="shared" si="6"/>
        <v>2.3788118647936143</v>
      </c>
      <c r="I37" s="20">
        <f t="shared" si="7"/>
        <v>1.8982195811521489</v>
      </c>
      <c r="J37" s="20">
        <f t="shared" si="8"/>
        <v>0.74142335378593183</v>
      </c>
      <c r="K37" s="20">
        <f t="shared" si="9"/>
        <v>-6.3766474478384552E-4</v>
      </c>
      <c r="L37" s="20">
        <f t="shared" si="10"/>
        <v>0.57756479141923944</v>
      </c>
      <c r="M37" s="20">
        <f t="shared" si="11"/>
        <v>5.6179036805541205E-5</v>
      </c>
      <c r="N37" s="87">
        <f>COS(Wellpath!$L37)*COS(Wellpath!$M37)</f>
        <v>0.88240972504180293</v>
      </c>
      <c r="O37" s="87">
        <f>-SIN(Wellpath!$M37)</f>
        <v>-3.4899496702500969E-2</v>
      </c>
      <c r="P37" s="87">
        <f>SIN(Wellpath!$L37)*COS(Wellpath!$M37)</f>
        <v>0.46918557339453876</v>
      </c>
      <c r="Q37" s="87">
        <f>COS(Wellpath!$L37)*SIN(Wellpath!$M37)</f>
        <v>3.0814426605461291E-2</v>
      </c>
      <c r="R37" s="87">
        <f>COS(Wellpath!$M37)</f>
        <v>0.99939082701909576</v>
      </c>
      <c r="S37" s="87">
        <f>SIN(Wellpath!$L37)*SIN(Wellpath!$M37)</f>
        <v>1.6384321257364172E-2</v>
      </c>
      <c r="T37" s="87">
        <f>-SIN(Wellpath!$L37)</f>
        <v>-0.46947156278589081</v>
      </c>
      <c r="U37" s="87">
        <v>0</v>
      </c>
      <c r="V37" s="87">
        <f>COS(Wellpath!$L37)</f>
        <v>0.88294759285892699</v>
      </c>
    </row>
    <row r="38" spans="1:22" x14ac:dyDescent="0.25">
      <c r="A38" s="26">
        <f>Wellpath!E38</f>
        <v>3500</v>
      </c>
      <c r="B38" s="19">
        <f>'DEC-OS'!Q38+'DEC-OH'!Q38+'DEC-OI'!Q38+'DBH-OS'!Q38+'DBH-OH'!Q38+'DBH-OI'!Q38+XCLH!Q38+XCLA!Q38+DRFR!Q38+DSFS!Q38+DSTG!Q38+XYM1!Q38+XYM2!Q38+XYM3E!Q38+XYM4E!Q38+SAGE!Q38+'ABXY-TI1S'!Q38+'ABXY-TI2S'!Q38+ABZ!Q38+'ASXY-TI1S'!Q38+'ASXY-TI2S'!Q38+'ASXY-TI3S'!Q38+ASZ!Q38+'MBXY-TI1S'!Q38+'MBXY-TI2S'!Q38+MBZ!Q38+'MSXY-TI1S'!Q38+'MSXY-TI2S'!Q38++'MSXY-TI3S'!Q38+MSZ!Q38+'DEC-U'!Q38+DECR!Q38+'DBH-U'!Q38+DBHR!Q38+AMIL!Q38</f>
        <v>2.7084985964937682</v>
      </c>
      <c r="C38" s="19">
        <f>'DEC-OS'!R38+'DEC-OH'!R38+'DEC-OI'!R38+'DBH-OS'!R38+'DBH-OH'!R38+'DBH-OI'!R38+XCLH!R38+XCLA!R38+DRFR!R38+DSFS!R38+DSTG!R38+XYM1!R38+XYM2!R38+XYM3E!R38+XYM4E!R38+SAGE!R38+'ABXY-TI1S'!R38+'ABXY-TI2S'!R38+ABZ!R38+'ASXY-TI1S'!R38+'ASXY-TI2S'!R38+'ASXY-TI3S'!R38+ASZ!R38+'MBXY-TI1S'!R38+'MBXY-TI2S'!R38+MBZ!R38+'MSXY-TI1S'!R38+'MSXY-TI2S'!R38++'MSXY-TI3S'!R38+MSZ!R38+'DEC-U'!R38+DECR!R38+'DBH-U'!R38+DBHR!R38+AMIL!R38</f>
        <v>2.1294717325484678</v>
      </c>
      <c r="D38" s="19">
        <f>'DEC-OS'!S38+'DEC-OH'!S38+'DEC-OI'!S38+'DBH-OS'!S38+'DBH-OH'!S38+'DBH-OI'!S38+XCLH!S38+XCLA!S38+DRFR!S38+DSFS!S38+DSTG!S38+XYM1!S38+XYM2!S38+XYM3E!S38+XYM4E!S38+SAGE!S38+'ABXY-TI1S'!S38+'ABXY-TI2S'!S38+ABZ!S38+'ASXY-TI1S'!S38+'ASXY-TI2S'!S38+'ASXY-TI3S'!S38+ASZ!S38+'MBXY-TI1S'!S38+'MBXY-TI2S'!S38+MBZ!S38+'MSXY-TI1S'!S38+'MSXY-TI2S'!S38++'MSXY-TI3S'!S38+MSZ!S38+'DEC-U'!S38+DECR!S38+'DBH-U'!S38+DBHR!S38+AMIL!S38</f>
        <v>0.68329079585349317</v>
      </c>
      <c r="E38" s="19">
        <f>'DEC-OS'!T38+'DEC-OH'!T38+'DEC-OI'!T38+'DBH-OS'!T38+'DBH-OH'!T38+'DBH-OI'!T38+XCLH!T38+XCLA!T38+DRFR!T38+DSFS!T38+DSTG!T38+XYM1!T38+XYM2!T38+XYM3E!T38+XYM4E!T38+SAGE!T38+'ABXY-TI1S'!T38+'ABXY-TI2S'!T38+ABZ!T38+'ASXY-TI1S'!T38+'ASXY-TI2S'!T38+'ASXY-TI3S'!T38+ASZ!T38+'MBXY-TI1S'!T38+'MBXY-TI2S'!T38+MBZ!T38+'MSXY-TI1S'!T38+'MSXY-TI2S'!T38++'MSXY-TI3S'!T38+MSZ!T38+'DEC-U'!T38+DECR!T38+'DBH-U'!T38+DBHR!T38+AMIL!T38</f>
        <v>1.9632958142081044E-2</v>
      </c>
      <c r="F38" s="19">
        <f>'DEC-OS'!U38+'DEC-OH'!U38+'DEC-OI'!U38+'DBH-OS'!U38+'DBH-OH'!U38+'DBH-OI'!U38+XCLH!U38+XCLA!U38+DRFR!U38+DSFS!U38+DSTG!U38+XYM1!U38+XYM2!U38+XYM3E!U38+XYM4E!U38+SAGE!U38+'ABXY-TI1S'!U38+'ABXY-TI2S'!U38+ABZ!U38+'ASXY-TI1S'!U38+'ASXY-TI2S'!U38+'ASXY-TI3S'!U38+ASZ!U38+'MBXY-TI1S'!U38+'MBXY-TI2S'!U38+MBZ!U38+'MSXY-TI1S'!U38+'MSXY-TI2S'!U38++'MSXY-TI3S'!U38+MSZ!U38+'DEC-U'!U38+DECR!U38+'DBH-U'!U38+DBHR!U38+AMIL!U38</f>
        <v>-0.43769204759612668</v>
      </c>
      <c r="G38" s="19">
        <f>'DEC-OS'!V38+'DEC-OH'!V38+'DEC-OI'!V38+'DBH-OS'!V38+'DBH-OH'!V38+'DBH-OI'!V38+XCLH!V38+XCLA!V38+DRFR!V38+DSFS!V38+DSTG!V38+XYM1!V38+XYM2!V38+XYM3E!V38+XYM4E!V38+SAGE!V38+'ABXY-TI1S'!V38+'ABXY-TI2S'!V38+ABZ!V38+'ASXY-TI1S'!V38+'ASXY-TI2S'!V38+'ASXY-TI3S'!V38+ASZ!V38+'MBXY-TI1S'!V38+'MBXY-TI2S'!V38+MBZ!V38+'MSXY-TI1S'!V38+'MSXY-TI2S'!V38++'MSXY-TI3S'!V38+MSZ!V38+'DEC-U'!V38+DECR!V38+'DBH-U'!V38+DBHR!V38+AMIL!V38</f>
        <v>-1.4888472662412763E-2</v>
      </c>
      <c r="H38" s="20">
        <f t="shared" si="6"/>
        <v>2.5819663713813759</v>
      </c>
      <c r="I38" s="20">
        <f t="shared" si="7"/>
        <v>2.1288074467887013</v>
      </c>
      <c r="J38" s="20">
        <f t="shared" si="8"/>
        <v>0.8104873067256525</v>
      </c>
      <c r="K38" s="20">
        <f t="shared" si="9"/>
        <v>-7.2645237449890741E-4</v>
      </c>
      <c r="L38" s="20">
        <f t="shared" si="10"/>
        <v>0.65825583700542867</v>
      </c>
      <c r="M38" s="20">
        <f t="shared" si="11"/>
        <v>3.7646675559520337E-5</v>
      </c>
      <c r="N38" s="87">
        <f>COS(Wellpath!$L38)*COS(Wellpath!$M38)</f>
        <v>0.86549784450767653</v>
      </c>
      <c r="O38" s="87">
        <f>-SIN(Wellpath!$M38)</f>
        <v>-3.4899496702500969E-2</v>
      </c>
      <c r="P38" s="87">
        <f>SIN(Wellpath!$L38)*COS(Wellpath!$M38)</f>
        <v>0.49969541350954783</v>
      </c>
      <c r="Q38" s="87">
        <f>COS(Wellpath!$L38)*SIN(Wellpath!$M38)</f>
        <v>3.0223850723657089E-2</v>
      </c>
      <c r="R38" s="87">
        <f>COS(Wellpath!$M38)</f>
        <v>0.99939082701909576</v>
      </c>
      <c r="S38" s="87">
        <f>SIN(Wellpath!$L38)*SIN(Wellpath!$M38)</f>
        <v>1.7449748351250481E-2</v>
      </c>
      <c r="T38" s="87">
        <f>-SIN(Wellpath!$L38)</f>
        <v>-0.49999999999999994</v>
      </c>
      <c r="U38" s="87">
        <v>0</v>
      </c>
      <c r="V38" s="87">
        <f>COS(Wellpath!$L38)</f>
        <v>0.86602540378443871</v>
      </c>
    </row>
    <row r="39" spans="1:22" x14ac:dyDescent="0.25">
      <c r="A39" s="26">
        <f>Wellpath!E39</f>
        <v>3600</v>
      </c>
      <c r="B39" s="19">
        <f>'DEC-OS'!Q39+'DEC-OH'!Q39+'DEC-OI'!Q39+'DBH-OS'!Q39+'DBH-OH'!Q39+'DBH-OI'!Q39+XCLH!Q39+XCLA!Q39+DRFR!Q39+DSFS!Q39+DSTG!Q39+XYM1!Q39+XYM2!Q39+XYM3E!Q39+XYM4E!Q39+SAGE!Q39+'ABXY-TI1S'!Q39+'ABXY-TI2S'!Q39+ABZ!Q39+'ASXY-TI1S'!Q39+'ASXY-TI2S'!Q39+'ASXY-TI3S'!Q39+ASZ!Q39+'MBXY-TI1S'!Q39+'MBXY-TI2S'!Q39+MBZ!Q39+'MSXY-TI1S'!Q39+'MSXY-TI2S'!Q39++'MSXY-TI3S'!Q39+MSZ!Q39+'DEC-U'!Q39+DECR!Q39+'DBH-U'!Q39+DBHR!Q39+AMIL!Q39</f>
        <v>2.9320779643973061</v>
      </c>
      <c r="C39" s="19">
        <f>'DEC-OS'!R39+'DEC-OH'!R39+'DEC-OI'!R39+'DBH-OS'!R39+'DBH-OH'!R39+'DBH-OI'!R39+XCLH!R39+XCLA!R39+DRFR!R39+DSFS!R39+DSTG!R39+XYM1!R39+XYM2!R39+XYM3E!R39+XYM4E!R39+SAGE!R39+'ABXY-TI1S'!R39+'ABXY-TI2S'!R39+ABZ!R39+'ASXY-TI1S'!R39+'ASXY-TI2S'!R39+'ASXY-TI3S'!R39+ASZ!R39+'MBXY-TI1S'!R39+'MBXY-TI2S'!R39+MBZ!R39+'MSXY-TI1S'!R39+'MSXY-TI2S'!R39++'MSXY-TI3S'!R39+MSZ!R39+'DEC-U'!R39+DECR!R39+'DBH-U'!R39+DBHR!R39+AMIL!R39</f>
        <v>2.400928206745959</v>
      </c>
      <c r="D39" s="19">
        <f>'DEC-OS'!S39+'DEC-OH'!S39+'DEC-OI'!S39+'DBH-OS'!S39+'DBH-OH'!S39+'DBH-OI'!S39+XCLH!S39+XCLA!S39+DRFR!S39+DSFS!S39+DSTG!S39+XYM1!S39+XYM2!S39+XYM3E!S39+XYM4E!S39+SAGE!S39+'ABXY-TI1S'!S39+'ABXY-TI2S'!S39+ABZ!S39+'ASXY-TI1S'!S39+'ASXY-TI2S'!S39+'ASXY-TI3S'!S39+ASZ!S39+'MBXY-TI1S'!S39+'MBXY-TI2S'!S39+MBZ!S39+'MSXY-TI1S'!S39+'MSXY-TI2S'!S39++'MSXY-TI3S'!S39+MSZ!S39+'DEC-U'!S39+DECR!S39+'DBH-U'!S39+DBHR!S39+AMIL!S39</f>
        <v>0.75153798721865661</v>
      </c>
      <c r="E39" s="19">
        <f>'DEC-OS'!T39+'DEC-OH'!T39+'DEC-OI'!T39+'DBH-OS'!T39+'DBH-OH'!T39+'DBH-OI'!T39+XCLH!T39+XCLA!T39+DRFR!T39+DSFS!T39+DSTG!T39+XYM1!T39+XYM2!T39+XYM3E!T39+XYM4E!T39+SAGE!T39+'ABXY-TI1S'!T39+'ABXY-TI2S'!T39+ABZ!T39+'ASXY-TI1S'!T39+'ASXY-TI2S'!T39+'ASXY-TI3S'!T39+ASZ!T39+'MBXY-TI1S'!T39+'MBXY-TI2S'!T39+MBZ!T39+'MSXY-TI1S'!T39+'MSXY-TI2S'!T39++'MSXY-TI3S'!T39+MSZ!T39+'DEC-U'!T39+DECR!T39+'DBH-U'!T39+DBHR!T39+AMIL!T39</f>
        <v>1.7881231102540439E-2</v>
      </c>
      <c r="F39" s="19">
        <f>'DEC-OS'!U39+'DEC-OH'!U39+'DEC-OI'!U39+'DBH-OS'!U39+'DBH-OH'!U39+'DBH-OI'!U39+XCLH!U39+XCLA!U39+DRFR!U39+DSFS!U39+DSTG!U39+XYM1!U39+XYM2!U39+XYM3E!U39+XYM4E!U39+SAGE!U39+'ABXY-TI1S'!U39+'ABXY-TI2S'!U39+ABZ!U39+'ASXY-TI1S'!U39+'ASXY-TI2S'!U39+'ASXY-TI3S'!U39+ASZ!U39+'MBXY-TI1S'!U39+'MBXY-TI2S'!U39+MBZ!U39+'MSXY-TI1S'!U39+'MSXY-TI2S'!U39++'MSXY-TI3S'!U39+MSZ!U39+'DEC-U'!U39+DECR!U39+'DBH-U'!U39+DBHR!U39+AMIL!U39</f>
        <v>-0.53126351941931826</v>
      </c>
      <c r="G39" s="19">
        <f>'DEC-OS'!V39+'DEC-OH'!V39+'DEC-OI'!V39+'DBH-OS'!V39+'DBH-OH'!V39+'DBH-OI'!V39+XCLH!V39+XCLA!V39+DRFR!V39+DSFS!V39+DSTG!V39+XYM1!V39+XYM2!V39+XYM3E!V39+XYM4E!V39+SAGE!V39+'ABXY-TI1S'!V39+'ABXY-TI2S'!V39+ABZ!V39+'ASXY-TI1S'!V39+'ASXY-TI2S'!V39+'ASXY-TI3S'!V39+ASZ!V39+'MBXY-TI1S'!V39+'MBXY-TI2S'!V39+MBZ!V39+'MSXY-TI1S'!V39+'MSXY-TI2S'!V39++'MSXY-TI3S'!V39+MSZ!V39+'DEC-U'!V39+DECR!V39+'DBH-U'!V39+DBHR!V39+AMIL!V39</f>
        <v>-1.8107241726930394E-2</v>
      </c>
      <c r="H39" s="20">
        <f t="shared" si="6"/>
        <v>2.7979562718099995</v>
      </c>
      <c r="I39" s="20">
        <f t="shared" si="7"/>
        <v>2.4003278021751147</v>
      </c>
      <c r="J39" s="20">
        <f t="shared" si="8"/>
        <v>0.88626008437680803</v>
      </c>
      <c r="K39" s="20">
        <f t="shared" si="9"/>
        <v>-8.1897870425437502E-4</v>
      </c>
      <c r="L39" s="20">
        <f t="shared" si="10"/>
        <v>0.74717224556750139</v>
      </c>
      <c r="M39" s="20">
        <f t="shared" si="11"/>
        <v>1.2529439413794252E-5</v>
      </c>
      <c r="N39" s="87">
        <f>COS(Wellpath!$L39)*COS(Wellpath!$M39)</f>
        <v>0.84753148816974022</v>
      </c>
      <c r="O39" s="87">
        <f>-SIN(Wellpath!$M39)</f>
        <v>-3.4899496702500969E-2</v>
      </c>
      <c r="P39" s="87">
        <f>SIN(Wellpath!$L39)*COS(Wellpath!$M39)</f>
        <v>0.5295964517353734</v>
      </c>
      <c r="Q39" s="87">
        <f>COS(Wellpath!$L39)*SIN(Wellpath!$M39)</f>
        <v>2.9596451735373414E-2</v>
      </c>
      <c r="R39" s="87">
        <f>COS(Wellpath!$M39)</f>
        <v>0.99939082701909576</v>
      </c>
      <c r="S39" s="87">
        <f>SIN(Wellpath!$L39)*SIN(Wellpath!$M39)</f>
        <v>1.8493915614698476E-2</v>
      </c>
      <c r="T39" s="87">
        <f>-SIN(Wellpath!$L39)</f>
        <v>-0.5299192642332049</v>
      </c>
      <c r="U39" s="87">
        <v>0</v>
      </c>
      <c r="V39" s="87">
        <f>COS(Wellpath!$L39)</f>
        <v>0.84804809615642596</v>
      </c>
    </row>
    <row r="40" spans="1:22" x14ac:dyDescent="0.25">
      <c r="A40" s="26">
        <f>Wellpath!E40</f>
        <v>3700</v>
      </c>
      <c r="B40" s="19">
        <f>'DEC-OS'!Q40+'DEC-OH'!Q40+'DEC-OI'!Q40+'DBH-OS'!Q40+'DBH-OH'!Q40+'DBH-OI'!Q40+XCLH!Q40+XCLA!Q40+DRFR!Q40+DSFS!Q40+DSTG!Q40+XYM1!Q40+XYM2!Q40+XYM3E!Q40+XYM4E!Q40+SAGE!Q40+'ABXY-TI1S'!Q40+'ABXY-TI2S'!Q40+ABZ!Q40+'ASXY-TI1S'!Q40+'ASXY-TI2S'!Q40+'ASXY-TI3S'!Q40+ASZ!Q40+'MBXY-TI1S'!Q40+'MBXY-TI2S'!Q40+MBZ!Q40+'MSXY-TI1S'!Q40+'MSXY-TI2S'!Q40++'MSXY-TI3S'!Q40+MSZ!Q40+'DEC-U'!Q40+DECR!Q40+'DBH-U'!Q40+DBHR!Q40+AMIL!Q40</f>
        <v>3.1491747572039825</v>
      </c>
      <c r="C40" s="19">
        <f>'DEC-OS'!R40+'DEC-OH'!R40+'DEC-OI'!R40+'DBH-OS'!R40+'DBH-OH'!R40+'DBH-OI'!R40+XCLH!R40+XCLA!R40+DRFR!R40+DSFS!R40+DSTG!R40+XYM1!R40+XYM2!R40+XYM3E!R40+XYM4E!R40+SAGE!R40+'ABXY-TI1S'!R40+'ABXY-TI2S'!R40+ABZ!R40+'ASXY-TI1S'!R40+'ASXY-TI2S'!R40+'ASXY-TI3S'!R40+ASZ!R40+'MBXY-TI1S'!R40+'MBXY-TI2S'!R40+MBZ!R40+'MSXY-TI1S'!R40+'MSXY-TI2S'!R40++'MSXY-TI3S'!R40+MSZ!R40+'DEC-U'!R40+DECR!R40+'DBH-U'!R40+DBHR!R40+AMIL!R40</f>
        <v>2.7104841054626991</v>
      </c>
      <c r="D40" s="19">
        <f>'DEC-OS'!S40+'DEC-OH'!S40+'DEC-OI'!S40+'DBH-OS'!S40+'DBH-OH'!S40+'DBH-OI'!S40+XCLH!S40+XCLA!S40+DRFR!S40+DSFS!S40+DSTG!S40+XYM1!S40+XYM2!S40+XYM3E!S40+XYM4E!S40+SAGE!S40+'ABXY-TI1S'!S40+'ABXY-TI2S'!S40+ABZ!S40+'ASXY-TI1S'!S40+'ASXY-TI2S'!S40+'ASXY-TI3S'!S40+ASZ!S40+'MBXY-TI1S'!S40+'MBXY-TI2S'!S40+MBZ!S40+'MSXY-TI1S'!S40+'MSXY-TI2S'!S40++'MSXY-TI3S'!S40+MSZ!S40+'DEC-U'!S40+DECR!S40+'DBH-U'!S40+DBHR!S40+AMIL!S40</f>
        <v>0.82224087223882902</v>
      </c>
      <c r="E40" s="19">
        <f>'DEC-OS'!T40+'DEC-OH'!T40+'DEC-OI'!T40+'DBH-OS'!T40+'DBH-OH'!T40+'DBH-OI'!T40+XCLH!T40+XCLA!T40+DRFR!T40+DSFS!T40+DSTG!T40+XYM1!T40+XYM2!T40+XYM3E!T40+XYM4E!T40+SAGE!T40+'ABXY-TI1S'!T40+'ABXY-TI2S'!T40+ABZ!T40+'ASXY-TI1S'!T40+'ASXY-TI2S'!T40+'ASXY-TI3S'!T40+ASZ!T40+'MBXY-TI1S'!T40+'MBXY-TI2S'!T40+MBZ!T40+'MSXY-TI1S'!T40+'MSXY-TI2S'!T40++'MSXY-TI3S'!T40+MSZ!T40+'DEC-U'!T40+DECR!T40+'DBH-U'!T40+DBHR!T40+AMIL!T40</f>
        <v>1.4568823190830842E-2</v>
      </c>
      <c r="F40" s="19">
        <f>'DEC-OS'!U40+'DEC-OH'!U40+'DEC-OI'!U40+'DBH-OS'!U40+'DBH-OH'!U40+'DBH-OI'!U40+XCLH!U40+XCLA!U40+DRFR!U40+DSFS!U40+DSTG!U40+XYM1!U40+XYM2!U40+XYM3E!U40+XYM4E!U40+SAGE!U40+'ABXY-TI1S'!U40+'ABXY-TI2S'!U40+ABZ!U40+'ASXY-TI1S'!U40+'ASXY-TI2S'!U40+'ASXY-TI3S'!U40+ASZ!U40+'MBXY-TI1S'!U40+'MBXY-TI2S'!U40+MBZ!U40+'MSXY-TI1S'!U40+'MSXY-TI2S'!U40++'MSXY-TI3S'!U40+MSZ!U40+'DEC-U'!U40+DECR!U40+'DBH-U'!U40+DBHR!U40+AMIL!U40</f>
        <v>-0.62474338436038201</v>
      </c>
      <c r="G40" s="19">
        <f>'DEC-OS'!V40+'DEC-OH'!V40+'DEC-OI'!V40+'DBH-OS'!V40+'DBH-OH'!V40+'DBH-OI'!V40+XCLH!V40+XCLA!V40+DRFR!V40+DSFS!V40+DSTG!V40+XYM1!V40+XYM2!V40+XYM3E!V40+XYM4E!V40+SAGE!V40+'ABXY-TI1S'!V40+'ABXY-TI2S'!V40+ABZ!V40+'ASXY-TI1S'!V40+'ASXY-TI2S'!V40+'ASXY-TI3S'!V40+ASZ!V40+'MBXY-TI1S'!V40+'MBXY-TI2S'!V40+MBZ!V40+'MSXY-TI1S'!V40+'MSXY-TI2S'!V40++'MSXY-TI3S'!V40+MSZ!V40+'DEC-U'!V40+DECR!V40+'DBH-U'!V40+DBHR!V40+AMIL!V40</f>
        <v>-2.1321905356903616E-2</v>
      </c>
      <c r="H40" s="20">
        <f t="shared" si="6"/>
        <v>3.0579271562075276</v>
      </c>
      <c r="I40" s="20">
        <f t="shared" si="7"/>
        <v>2.7100021499198688</v>
      </c>
      <c r="J40" s="20">
        <f t="shared" si="8"/>
        <v>0.91397042877811474</v>
      </c>
      <c r="K40" s="20">
        <f t="shared" si="9"/>
        <v>-9.1275694155934918E-4</v>
      </c>
      <c r="L40" s="20">
        <f t="shared" si="10"/>
        <v>0.77190490799976774</v>
      </c>
      <c r="M40" s="20">
        <f t="shared" si="11"/>
        <v>1.2529439413801191E-5</v>
      </c>
      <c r="N40" s="87">
        <f>COS(Wellpath!$L40)*COS(Wellpath!$M40)</f>
        <v>0.84753148816974022</v>
      </c>
      <c r="O40" s="87">
        <f>-SIN(Wellpath!$M40)</f>
        <v>-3.4899496702500969E-2</v>
      </c>
      <c r="P40" s="87">
        <f>SIN(Wellpath!$L40)*COS(Wellpath!$M40)</f>
        <v>0.5295964517353734</v>
      </c>
      <c r="Q40" s="87">
        <f>COS(Wellpath!$L40)*SIN(Wellpath!$M40)</f>
        <v>2.9596451735373414E-2</v>
      </c>
      <c r="R40" s="87">
        <f>COS(Wellpath!$M40)</f>
        <v>0.99939082701909576</v>
      </c>
      <c r="S40" s="87">
        <f>SIN(Wellpath!$L40)*SIN(Wellpath!$M40)</f>
        <v>1.8493915614698476E-2</v>
      </c>
      <c r="T40" s="87">
        <f>-SIN(Wellpath!$L40)</f>
        <v>-0.5299192642332049</v>
      </c>
      <c r="U40" s="87">
        <v>0</v>
      </c>
      <c r="V40" s="87">
        <f>COS(Wellpath!$L40)</f>
        <v>0.84804809615642596</v>
      </c>
    </row>
    <row r="41" spans="1:22" x14ac:dyDescent="0.25">
      <c r="A41" s="26">
        <f>Wellpath!E41</f>
        <v>3800</v>
      </c>
      <c r="B41" s="19">
        <f>'DEC-OS'!Q41+'DEC-OH'!Q41+'DEC-OI'!Q41+'DBH-OS'!Q41+'DBH-OH'!Q41+'DBH-OI'!Q41+XCLH!Q41+XCLA!Q41+DRFR!Q41+DSFS!Q41+DSTG!Q41+XYM1!Q41+XYM2!Q41+XYM3E!Q41+XYM4E!Q41+SAGE!Q41+'ABXY-TI1S'!Q41+'ABXY-TI2S'!Q41+ABZ!Q41+'ASXY-TI1S'!Q41+'ASXY-TI2S'!Q41+'ASXY-TI3S'!Q41+ASZ!Q41+'MBXY-TI1S'!Q41+'MBXY-TI2S'!Q41+MBZ!Q41+'MSXY-TI1S'!Q41+'MSXY-TI2S'!Q41++'MSXY-TI3S'!Q41+MSZ!Q41+'DEC-U'!Q41+DECR!Q41+'DBH-U'!Q41+DBHR!Q41+AMIL!Q41</f>
        <v>3.3780201002686234</v>
      </c>
      <c r="C41" s="19">
        <f>'DEC-OS'!R41+'DEC-OH'!R41+'DEC-OI'!R41+'DBH-OS'!R41+'DBH-OH'!R41+'DBH-OI'!R41+XCLH!R41+XCLA!R41+DRFR!R41+DSFS!R41+DSTG!R41+XYM1!R41+XYM2!R41+XYM3E!R41+XYM4E!R41+SAGE!R41+'ABXY-TI1S'!R41+'ABXY-TI2S'!R41+ABZ!R41+'ASXY-TI1S'!R41+'ASXY-TI2S'!R41+'ASXY-TI3S'!R41+ASZ!R41+'MBXY-TI1S'!R41+'MBXY-TI2S'!R41+MBZ!R41+'MSXY-TI1S'!R41+'MSXY-TI2S'!R41++'MSXY-TI3S'!R41+MSZ!R41+'DEC-U'!R41+DECR!R41+'DBH-U'!R41+DBHR!R41+AMIL!R41</f>
        <v>3.0523272956948619</v>
      </c>
      <c r="D41" s="19">
        <f>'DEC-OS'!S41+'DEC-OH'!S41+'DEC-OI'!S41+'DBH-OS'!S41+'DBH-OH'!S41+'DBH-OI'!S41+XCLH!S41+XCLA!S41+DRFR!S41+DSFS!S41+DSTG!S41+XYM1!S41+XYM2!S41+XYM3E!S41+XYM4E!S41+SAGE!S41+'ABXY-TI1S'!S41+'ABXY-TI2S'!S41+ABZ!S41+'ASXY-TI1S'!S41+'ASXY-TI2S'!S41+'ASXY-TI3S'!S41+ASZ!S41+'MBXY-TI1S'!S41+'MBXY-TI2S'!S41+MBZ!S41+'MSXY-TI1S'!S41+'MSXY-TI2S'!S41++'MSXY-TI3S'!S41+MSZ!S41+'DEC-U'!S41+DECR!S41+'DBH-U'!S41+DBHR!S41+AMIL!S41</f>
        <v>0.90098834179980802</v>
      </c>
      <c r="E41" s="19">
        <f>'DEC-OS'!T41+'DEC-OH'!T41+'DEC-OI'!T41+'DBH-OS'!T41+'DBH-OH'!T41+'DBH-OI'!T41+XCLH!T41+XCLA!T41+DRFR!T41+DSFS!T41+DSTG!T41+XYM1!T41+XYM2!T41+XYM3E!T41+XYM4E!T41+SAGE!T41+'ABXY-TI1S'!T41+'ABXY-TI2S'!T41+ABZ!T41+'ASXY-TI1S'!T41+'ASXY-TI2S'!T41+'ASXY-TI3S'!T41+ASZ!T41+'MBXY-TI1S'!T41+'MBXY-TI2S'!T41+MBZ!T41+'MSXY-TI1S'!T41+'MSXY-TI2S'!T41++'MSXY-TI3S'!T41+MSZ!T41+'DEC-U'!T41+DECR!T41+'DBH-U'!T41+DBHR!T41+AMIL!T41</f>
        <v>1.0538310930387878E-2</v>
      </c>
      <c r="F41" s="19">
        <f>'DEC-OS'!U41+'DEC-OH'!U41+'DEC-OI'!U41+'DBH-OS'!U41+'DBH-OH'!U41+'DBH-OI'!U41+XCLH!U41+XCLA!U41+DRFR!U41+DSFS!U41+DSTG!U41+XYM1!U41+XYM2!U41+XYM3E!U41+XYM4E!U41+SAGE!U41+'ABXY-TI1S'!U41+'ABXY-TI2S'!U41+ABZ!U41+'ASXY-TI1S'!U41+'ASXY-TI2S'!U41+'ASXY-TI3S'!U41+ASZ!U41+'MBXY-TI1S'!U41+'MBXY-TI2S'!U41+MBZ!U41+'MSXY-TI1S'!U41+'MSXY-TI2S'!U41++'MSXY-TI3S'!U41+MSZ!U41+'DEC-U'!U41+DECR!U41+'DBH-U'!U41+DBHR!U41+AMIL!U41</f>
        <v>-0.72695536844238995</v>
      </c>
      <c r="G41" s="19">
        <f>'DEC-OS'!V41+'DEC-OH'!V41+'DEC-OI'!V41+'DBH-OS'!V41+'DBH-OH'!V41+'DBH-OI'!V41+XCLH!V41+XCLA!V41+DRFR!V41+DSFS!V41+DSTG!V41+XYM1!V41+XYM2!V41+XYM3E!V41+XYM4E!V41+SAGE!V41+'ABXY-TI1S'!V41+'ABXY-TI2S'!V41+ABZ!V41+'ASXY-TI1S'!V41+'ASXY-TI2S'!V41+'ASXY-TI3S'!V41+ASZ!V41+'MBXY-TI1S'!V41+'MBXY-TI2S'!V41+MBZ!V41+'MSXY-TI1S'!V41+'MSXY-TI2S'!V41++'MSXY-TI3S'!V41+MSZ!V41+'DEC-U'!V41+DECR!V41+'DBH-U'!V41+DBHR!V41+AMIL!V41</f>
        <v>-2.4841501306572228E-2</v>
      </c>
      <c r="H41" s="20">
        <f t="shared" si="6"/>
        <v>3.3364415896412618</v>
      </c>
      <c r="I41" s="20">
        <f t="shared" si="7"/>
        <v>3.0519888659364782</v>
      </c>
      <c r="J41" s="20">
        <f t="shared" si="8"/>
        <v>0.94290528218555392</v>
      </c>
      <c r="K41" s="20">
        <f t="shared" si="9"/>
        <v>-1.0065351788643374E-3</v>
      </c>
      <c r="L41" s="20">
        <f t="shared" si="10"/>
        <v>0.79446060981761013</v>
      </c>
      <c r="M41" s="20">
        <f t="shared" si="11"/>
        <v>1.2529439413794252E-5</v>
      </c>
      <c r="N41" s="87">
        <f>COS(Wellpath!$L41)*COS(Wellpath!$M41)</f>
        <v>0.84753148816974022</v>
      </c>
      <c r="O41" s="87">
        <f>-SIN(Wellpath!$M41)</f>
        <v>-3.4899496702500969E-2</v>
      </c>
      <c r="P41" s="87">
        <f>SIN(Wellpath!$L41)*COS(Wellpath!$M41)</f>
        <v>0.5295964517353734</v>
      </c>
      <c r="Q41" s="87">
        <f>COS(Wellpath!$L41)*SIN(Wellpath!$M41)</f>
        <v>2.9596451735373414E-2</v>
      </c>
      <c r="R41" s="87">
        <f>COS(Wellpath!$M41)</f>
        <v>0.99939082701909576</v>
      </c>
      <c r="S41" s="87">
        <f>SIN(Wellpath!$L41)*SIN(Wellpath!$M41)</f>
        <v>1.8493915614698476E-2</v>
      </c>
      <c r="T41" s="87">
        <f>-SIN(Wellpath!$L41)</f>
        <v>-0.5299192642332049</v>
      </c>
      <c r="U41" s="87">
        <v>0</v>
      </c>
      <c r="V41" s="87">
        <f>COS(Wellpath!$L41)</f>
        <v>0.84804809615642596</v>
      </c>
    </row>
    <row r="42" spans="1:22" x14ac:dyDescent="0.25">
      <c r="A42" s="26">
        <f>Wellpath!E42</f>
        <v>3900</v>
      </c>
      <c r="B42" s="19">
        <f>'DEC-OS'!Q42+'DEC-OH'!Q42+'DEC-OI'!Q42+'DBH-OS'!Q42+'DBH-OH'!Q42+'DBH-OI'!Q42+XCLH!Q42+XCLA!Q42+DRFR!Q42+DSFS!Q42+DSTG!Q42+XYM1!Q42+XYM2!Q42+XYM3E!Q42+XYM4E!Q42+SAGE!Q42+'ABXY-TI1S'!Q42+'ABXY-TI2S'!Q42+ABZ!Q42+'ASXY-TI1S'!Q42+'ASXY-TI2S'!Q42+'ASXY-TI3S'!Q42+ASZ!Q42+'MBXY-TI1S'!Q42+'MBXY-TI2S'!Q42+MBZ!Q42+'MSXY-TI1S'!Q42+'MSXY-TI2S'!Q42++'MSXY-TI3S'!Q42+MSZ!Q42+'DEC-U'!Q42+DECR!Q42+'DBH-U'!Q42+DBHR!Q42+AMIL!Q42</f>
        <v>3.6205642173917512</v>
      </c>
      <c r="C42" s="19">
        <f>'DEC-OS'!R42+'DEC-OH'!R42+'DEC-OI'!R42+'DBH-OS'!R42+'DBH-OH'!R42+'DBH-OI'!R42+XCLH!R42+XCLA!R42+DRFR!R42+DSFS!R42+DSTG!R42+XYM1!R42+XYM2!R42+XYM3E!R42+XYM4E!R42+SAGE!R42+'ABXY-TI1S'!R42+'ABXY-TI2S'!R42+ABZ!R42+'ASXY-TI1S'!R42+'ASXY-TI2S'!R42+'ASXY-TI3S'!R42+ASZ!R42+'MBXY-TI1S'!R42+'MBXY-TI2S'!R42+MBZ!R42+'MSXY-TI1S'!R42+'MSXY-TI2S'!R42++'MSXY-TI3S'!R42+MSZ!R42+'DEC-U'!R42+DECR!R42+'DBH-U'!R42+DBHR!R42+AMIL!R42</f>
        <v>3.4264601556626419</v>
      </c>
      <c r="D42" s="19">
        <f>'DEC-OS'!S42+'DEC-OH'!S42+'DEC-OI'!S42+'DBH-OS'!S42+'DBH-OH'!S42+'DBH-OI'!S42+XCLH!S42+XCLA!S42+DRFR!S42+DSFS!S42+DSTG!S42+XYM1!S42+XYM2!S42+XYM3E!S42+XYM4E!S42+SAGE!S42+'ABXY-TI1S'!S42+'ABXY-TI2S'!S42+ABZ!S42+'ASXY-TI1S'!S42+'ASXY-TI2S'!S42+'ASXY-TI3S'!S42+ASZ!S42+'MBXY-TI1S'!S42+'MBXY-TI2S'!S42+MBZ!S42+'MSXY-TI1S'!S42+'MSXY-TI2S'!S42++'MSXY-TI3S'!S42+MSZ!S42+'DEC-U'!S42+DECR!S42+'DBH-U'!S42+DBHR!S42+AMIL!S42</f>
        <v>0.98593886006832199</v>
      </c>
      <c r="E42" s="19">
        <f>'DEC-OS'!T42+'DEC-OH'!T42+'DEC-OI'!T42+'DBH-OS'!T42+'DBH-OH'!T42+'DBH-OI'!T42+XCLH!T42+XCLA!T42+DRFR!T42+DSFS!T42+DSTG!T42+XYM1!T42+XYM2!T42+XYM3E!T42+XYM4E!T42+SAGE!T42+'ABXY-TI1S'!T42+'ABXY-TI2S'!T42+ABZ!T42+'ASXY-TI1S'!T42+'ASXY-TI2S'!T42+'ASXY-TI3S'!T42+ASZ!T42+'MBXY-TI1S'!T42+'MBXY-TI2S'!T42+MBZ!T42+'MSXY-TI1S'!T42+'MSXY-TI2S'!T42++'MSXY-TI3S'!T42+MSZ!T42+'DEC-U'!T42+DECR!T42+'DBH-U'!T42+DBHR!T42+AMIL!T42</f>
        <v>5.8577976370069009E-3</v>
      </c>
      <c r="F42" s="19">
        <f>'DEC-OS'!U42+'DEC-OH'!U42+'DEC-OI'!U42+'DBH-OS'!U42+'DBH-OH'!U42+'DBH-OI'!U42+XCLH!U42+XCLA!U42+DRFR!U42+DSFS!U42+DSTG!U42+XYM1!U42+XYM2!U42+XYM3E!U42+XYM4E!U42+SAGE!U42+'ABXY-TI1S'!U42+'ABXY-TI2S'!U42+ABZ!U42+'ASXY-TI1S'!U42+'ASXY-TI2S'!U42+'ASXY-TI3S'!U42+ASZ!U42+'MBXY-TI1S'!U42+'MBXY-TI2S'!U42+MBZ!U42+'MSXY-TI1S'!U42+'MSXY-TI2S'!U42++'MSXY-TI3S'!U42+MSZ!U42+'DEC-U'!U42+DECR!U42+'DBH-U'!U42+DBHR!U42+AMIL!U42</f>
        <v>-0.83691302438237369</v>
      </c>
      <c r="G42" s="19">
        <f>'DEC-OS'!V42+'DEC-OH'!V42+'DEC-OI'!V42+'DBH-OS'!V42+'DBH-OH'!V42+'DBH-OI'!V42+XCLH!V42+XCLA!V42+DRFR!V42+DSFS!V42+DSTG!V42+XYM1!V42+XYM2!V42+XYM3E!V42+XYM4E!V42+SAGE!V42+'ABXY-TI1S'!V42+'ABXY-TI2S'!V42+ABZ!V42+'ASXY-TI1S'!V42+'ASXY-TI2S'!V42+'ASXY-TI3S'!V42+ASZ!V42+'MBXY-TI1S'!V42+'MBXY-TI2S'!V42+MBZ!V42+'MSXY-TI1S'!V42+'MSXY-TI2S'!V42++'MSXY-TI3S'!V42+MSZ!V42+'DEC-U'!V42+DECR!V42+'DBH-U'!V42+DBHR!V42+AMIL!V42</f>
        <v>-2.8631582077751929E-2</v>
      </c>
      <c r="H42" s="20">
        <f t="shared" si="6"/>
        <v>3.6334995721112007</v>
      </c>
      <c r="I42" s="20">
        <f t="shared" si="7"/>
        <v>3.4262879502249461</v>
      </c>
      <c r="J42" s="20">
        <f t="shared" si="8"/>
        <v>0.97317571078656895</v>
      </c>
      <c r="K42" s="20">
        <f t="shared" si="9"/>
        <v>-1.1003134161692719E-3</v>
      </c>
      <c r="L42" s="20">
        <f t="shared" si="10"/>
        <v>0.81697711888996838</v>
      </c>
      <c r="M42" s="20">
        <f t="shared" si="11"/>
        <v>1.2529439413822008E-5</v>
      </c>
      <c r="N42" s="87">
        <f>COS(Wellpath!$L42)*COS(Wellpath!$M42)</f>
        <v>0.84753148816974022</v>
      </c>
      <c r="O42" s="87">
        <f>-SIN(Wellpath!$M42)</f>
        <v>-3.4899496702500969E-2</v>
      </c>
      <c r="P42" s="87">
        <f>SIN(Wellpath!$L42)*COS(Wellpath!$M42)</f>
        <v>0.5295964517353734</v>
      </c>
      <c r="Q42" s="87">
        <f>COS(Wellpath!$L42)*SIN(Wellpath!$M42)</f>
        <v>2.9596451735373414E-2</v>
      </c>
      <c r="R42" s="87">
        <f>COS(Wellpath!$M42)</f>
        <v>0.99939082701909576</v>
      </c>
      <c r="S42" s="87">
        <f>SIN(Wellpath!$L42)*SIN(Wellpath!$M42)</f>
        <v>1.8493915614698476E-2</v>
      </c>
      <c r="T42" s="87">
        <f>-SIN(Wellpath!$L42)</f>
        <v>-0.5299192642332049</v>
      </c>
      <c r="U42" s="87">
        <v>0</v>
      </c>
      <c r="V42" s="87">
        <f>COS(Wellpath!$L42)</f>
        <v>0.84804809615642596</v>
      </c>
    </row>
    <row r="43" spans="1:22" x14ac:dyDescent="0.25">
      <c r="A43" s="26">
        <f>Wellpath!E43</f>
        <v>4000</v>
      </c>
      <c r="B43" s="19">
        <f>'DEC-OS'!Q43+'DEC-OH'!Q43+'DEC-OI'!Q43+'DBH-OS'!Q43+'DBH-OH'!Q43+'DBH-OI'!Q43+XCLH!Q43+XCLA!Q43+DRFR!Q43+DSFS!Q43+DSTG!Q43+XYM1!Q43+XYM2!Q43+XYM3E!Q43+XYM4E!Q43+SAGE!Q43+'ABXY-TI1S'!Q43+'ABXY-TI2S'!Q43+ABZ!Q43+'ASXY-TI1S'!Q43+'ASXY-TI2S'!Q43+'ASXY-TI3S'!Q43+ASZ!Q43+'MBXY-TI1S'!Q43+'MBXY-TI2S'!Q43+MBZ!Q43+'MSXY-TI1S'!Q43+'MSXY-TI2S'!Q43++'MSXY-TI3S'!Q43+MSZ!Q43+'DEC-U'!Q43+DECR!Q43+'DBH-U'!Q43+DBHR!Q43+AMIL!Q43</f>
        <v>3.8768180305890514</v>
      </c>
      <c r="C43" s="19">
        <f>'DEC-OS'!R43+'DEC-OH'!R43+'DEC-OI'!R43+'DBH-OS'!R43+'DBH-OH'!R43+'DBH-OI'!R43+XCLH!R43+XCLA!R43+DRFR!R43+DSFS!R43+DSTG!R43+XYM1!R43+XYM2!R43+XYM3E!R43+XYM4E!R43+SAGE!R43+'ABXY-TI1S'!R43+'ABXY-TI2S'!R43+ABZ!R43+'ASXY-TI1S'!R43+'ASXY-TI2S'!R43+'ASXY-TI3S'!R43+ASZ!R43+'MBXY-TI1S'!R43+'MBXY-TI2S'!R43+MBZ!R43+'MSXY-TI1S'!R43+'MSXY-TI2S'!R43++'MSXY-TI3S'!R43+MSZ!R43+'DEC-U'!R43+DECR!R43+'DBH-U'!R43+DBHR!R43+AMIL!R43</f>
        <v>3.8328826986850006</v>
      </c>
      <c r="D43" s="19">
        <f>'DEC-OS'!S43+'DEC-OH'!S43+'DEC-OI'!S43+'DBH-OS'!S43+'DBH-OH'!S43+'DBH-OI'!S43+XCLH!S43+XCLA!S43+DRFR!S43+DSFS!S43+DSTG!S43+XYM1!S43+XYM2!S43+XYM3E!S43+XYM4E!S43+SAGE!S43+'ABXY-TI1S'!S43+'ABXY-TI2S'!S43+ABZ!S43+'ASXY-TI1S'!S43+'ASXY-TI2S'!S43+'ASXY-TI3S'!S43+ASZ!S43+'MBXY-TI1S'!S43+'MBXY-TI2S'!S43+MBZ!S43+'MSXY-TI1S'!S43+'MSXY-TI2S'!S43++'MSXY-TI3S'!S43+MSZ!S43+'DEC-U'!S43+DECR!S43+'DBH-U'!S43+DBHR!S43+AMIL!S43</f>
        <v>1.0771210039767711</v>
      </c>
      <c r="E43" s="19">
        <f>'DEC-OS'!T43+'DEC-OH'!T43+'DEC-OI'!T43+'DBH-OS'!T43+'DBH-OH'!T43+'DBH-OI'!T43+XCLH!T43+XCLA!T43+DRFR!T43+DSFS!T43+DSTG!T43+XYM1!T43+XYM2!T43+XYM3E!T43+XYM4E!T43+SAGE!T43+'ABXY-TI1S'!T43+'ABXY-TI2S'!T43+ABZ!T43+'ASXY-TI1S'!T43+'ASXY-TI2S'!T43+'ASXY-TI3S'!T43+ASZ!T43+'MBXY-TI1S'!T43+'MBXY-TI2S'!T43+MBZ!T43+'MSXY-TI1S'!T43+'MSXY-TI2S'!T43++'MSXY-TI3S'!T43+MSZ!T43+'DEC-U'!T43+DECR!T43+'DBH-U'!T43+DBHR!T43+AMIL!T43</f>
        <v>5.2766471588000866E-4</v>
      </c>
      <c r="F43" s="19">
        <f>'DEC-OS'!U43+'DEC-OH'!U43+'DEC-OI'!U43+'DBH-OS'!U43+'DBH-OH'!U43+'DBH-OI'!U43+XCLH!U43+XCLA!U43+DRFR!U43+DSFS!U43+DSTG!U43+XYM1!U43+XYM2!U43+XYM3E!U43+XYM4E!U43+SAGE!U43+'ABXY-TI1S'!U43+'ABXY-TI2S'!U43+ABZ!U43+'ASXY-TI1S'!U43+'ASXY-TI2S'!U43+'ASXY-TI3S'!U43+ASZ!U43+'MBXY-TI1S'!U43+'MBXY-TI2S'!U43+MBZ!U43+'MSXY-TI1S'!U43+'MSXY-TI2S'!U43++'MSXY-TI3S'!U43+MSZ!U43+'DEC-U'!U43+DECR!U43+'DBH-U'!U43+DBHR!U43+AMIL!U43</f>
        <v>-0.95459868442818585</v>
      </c>
      <c r="G43" s="19">
        <f>'DEC-OS'!V43+'DEC-OH'!V43+'DEC-OI'!V43+'DBH-OS'!V43+'DBH-OH'!V43+'DBH-OI'!V43+XCLH!V43+XCLA!V43+DRFR!V43+DSFS!V43+DSTG!V43+XYM1!V43+XYM2!V43+XYM3E!V43+XYM4E!V43+SAGE!V43+'ABXY-TI1S'!V43+'ABXY-TI2S'!V43+ABZ!V43+'ASXY-TI1S'!V43+'ASXY-TI2S'!V43+'ASXY-TI3S'!V43+ASZ!V43+'MBXY-TI1S'!V43+'MBXY-TI2S'!V43+MBZ!V43+'MSXY-TI1S'!V43+'MSXY-TI2S'!V43++'MSXY-TI3S'!V43+MSZ!V43+'DEC-U'!V43+DECR!V43+'DBH-U'!V43+DBHR!V43+AMIL!V43</f>
        <v>-3.2691530698942546E-2</v>
      </c>
      <c r="H43" s="20">
        <f t="shared" si="6"/>
        <v>3.9491011036173465</v>
      </c>
      <c r="I43" s="20">
        <f t="shared" si="7"/>
        <v>3.8328994027852699</v>
      </c>
      <c r="J43" s="20">
        <f t="shared" si="8"/>
        <v>1.0048212268482071</v>
      </c>
      <c r="K43" s="20">
        <f t="shared" si="9"/>
        <v>-1.1940916534742738E-3</v>
      </c>
      <c r="L43" s="20">
        <f t="shared" si="10"/>
        <v>0.83945425688903952</v>
      </c>
      <c r="M43" s="20">
        <f t="shared" si="11"/>
        <v>1.2529439413801191E-5</v>
      </c>
      <c r="N43" s="87">
        <f>COS(Wellpath!$L43)*COS(Wellpath!$M43)</f>
        <v>0.84753148816974022</v>
      </c>
      <c r="O43" s="87">
        <f>-SIN(Wellpath!$M43)</f>
        <v>-3.4899496702500969E-2</v>
      </c>
      <c r="P43" s="87">
        <f>SIN(Wellpath!$L43)*COS(Wellpath!$M43)</f>
        <v>0.5295964517353734</v>
      </c>
      <c r="Q43" s="87">
        <f>COS(Wellpath!$L43)*SIN(Wellpath!$M43)</f>
        <v>2.9596451735373414E-2</v>
      </c>
      <c r="R43" s="87">
        <f>COS(Wellpath!$M43)</f>
        <v>0.99939082701909576</v>
      </c>
      <c r="S43" s="87">
        <f>SIN(Wellpath!$L43)*SIN(Wellpath!$M43)</f>
        <v>1.8493915614698476E-2</v>
      </c>
      <c r="T43" s="87">
        <f>-SIN(Wellpath!$L43)</f>
        <v>-0.5299192642332049</v>
      </c>
      <c r="U43" s="87">
        <v>0</v>
      </c>
      <c r="V43" s="87">
        <f>COS(Wellpath!$L43)</f>
        <v>0.84804809615642596</v>
      </c>
    </row>
    <row r="44" spans="1:22" x14ac:dyDescent="0.25">
      <c r="A44" s="26">
        <f>Wellpath!E44</f>
        <v>4100</v>
      </c>
      <c r="B44" s="19">
        <f>'DEC-OS'!Q44+'DEC-OH'!Q44+'DEC-OI'!Q44+'DBH-OS'!Q44+'DBH-OH'!Q44+'DBH-OI'!Q44+XCLH!Q44+XCLA!Q44+DRFR!Q44+DSFS!Q44+DSTG!Q44+XYM1!Q44+XYM2!Q44+XYM3E!Q44+XYM4E!Q44+SAGE!Q44+'ABXY-TI1S'!Q44+'ABXY-TI2S'!Q44+ABZ!Q44+'ASXY-TI1S'!Q44+'ASXY-TI2S'!Q44+'ASXY-TI3S'!Q44+ASZ!Q44+'MBXY-TI1S'!Q44+'MBXY-TI2S'!Q44+MBZ!Q44+'MSXY-TI1S'!Q44+'MSXY-TI2S'!Q44++'MSXY-TI3S'!Q44+MSZ!Q44+'DEC-U'!Q44+DECR!Q44+'DBH-U'!Q44+DBHR!Q44+AMIL!Q44</f>
        <v>4.1467923987070652</v>
      </c>
      <c r="C44" s="19">
        <f>'DEC-OS'!R44+'DEC-OH'!R44+'DEC-OI'!R44+'DBH-OS'!R44+'DBH-OH'!R44+'DBH-OI'!R44+XCLH!R44+XCLA!R44+DRFR!R44+DSFS!R44+DSTG!R44+XYM1!R44+XYM2!R44+XYM3E!R44+XYM4E!R44+SAGE!R44+'ABXY-TI1S'!R44+'ABXY-TI2S'!R44+ABZ!R44+'ASXY-TI1S'!R44+'ASXY-TI2S'!R44+'ASXY-TI3S'!R44+ASZ!R44+'MBXY-TI1S'!R44+'MBXY-TI2S'!R44+MBZ!R44+'MSXY-TI1S'!R44+'MSXY-TI2S'!R44++'MSXY-TI3S'!R44+MSZ!R44+'DEC-U'!R44+DECR!R44+'DBH-U'!R44+DBHR!R44+AMIL!R44</f>
        <v>4.2715949380038678</v>
      </c>
      <c r="D44" s="19">
        <f>'DEC-OS'!S44+'DEC-OH'!S44+'DEC-OI'!S44+'DBH-OS'!S44+'DBH-OH'!S44+'DBH-OI'!S44+XCLH!S44+XCLA!S44+DRFR!S44+DSFS!S44+DSTG!S44+XYM1!S44+XYM2!S44+XYM3E!S44+XYM4E!S44+SAGE!S44+'ABXY-TI1S'!S44+'ABXY-TI2S'!S44+ABZ!S44+'ASXY-TI1S'!S44+'ASXY-TI2S'!S44+'ASXY-TI3S'!S44+ASZ!S44+'MBXY-TI1S'!S44+'MBXY-TI2S'!S44+MBZ!S44+'MSXY-TI1S'!S44+'MSXY-TI2S'!S44++'MSXY-TI3S'!S44+MSZ!S44+'DEC-U'!S44+DECR!S44+'DBH-U'!S44+DBHR!S44+AMIL!S44</f>
        <v>1.1745620321179244</v>
      </c>
      <c r="E44" s="19">
        <f>'DEC-OS'!T44+'DEC-OH'!T44+'DEC-OI'!T44+'DBH-OS'!T44+'DBH-OH'!T44+'DBH-OI'!T44+XCLH!T44+XCLA!T44+DRFR!T44+DSFS!T44+DSTG!T44+XYM1!T44+XYM2!T44+XYM3E!T44+XYM4E!T44+SAGE!T44+'ABXY-TI1S'!T44+'ABXY-TI2S'!T44+ABZ!T44+'ASXY-TI1S'!T44+'ASXY-TI2S'!T44+'ASXY-TI3S'!T44+ASZ!T44+'MBXY-TI1S'!T44+'MBXY-TI2S'!T44+MBZ!T44+'MSXY-TI1S'!T44+'MSXY-TI2S'!T44++'MSXY-TI3S'!T44+MSZ!T44+'DEC-U'!T44+DECR!T44+'DBH-U'!T44+DBHR!T44+AMIL!T44</f>
        <v>-5.4517086337157556E-3</v>
      </c>
      <c r="F44" s="19">
        <f>'DEC-OS'!U44+'DEC-OH'!U44+'DEC-OI'!U44+'DBH-OS'!U44+'DBH-OH'!U44+'DBH-OI'!U44+XCLH!U44+XCLA!U44+DRFR!U44+DSFS!U44+DSTG!U44+XYM1!U44+XYM2!U44+XYM3E!U44+XYM4E!U44+SAGE!U44+'ABXY-TI1S'!U44+'ABXY-TI2S'!U44+ABZ!U44+'ASXY-TI1S'!U44+'ASXY-TI2S'!U44+'ASXY-TI3S'!U44+ASZ!U44+'MBXY-TI1S'!U44+'MBXY-TI2S'!U44+MBZ!U44+'MSXY-TI1S'!U44+'MSXY-TI2S'!U44++'MSXY-TI3S'!U44+MSZ!U44+'DEC-U'!U44+DECR!U44+'DBH-U'!U44+DBHR!U44+AMIL!U44</f>
        <v>-1.079995143048468</v>
      </c>
      <c r="G44" s="19">
        <f>'DEC-OS'!V44+'DEC-OH'!V44+'DEC-OI'!V44+'DBH-OS'!V44+'DBH-OH'!V44+'DBH-OI'!V44+XCLH!V44+XCLA!V44+DRFR!V44+DSFS!V44+DSTG!V44+XYM1!V44+XYM2!V44+XYM3E!V44+XYM4E!V44+SAGE!V44+'ABXY-TI1S'!V44+'ABXY-TI2S'!V44+ABZ!V44+'ASXY-TI1S'!V44+'ASXY-TI2S'!V44+'ASXY-TI3S'!V44+ASZ!V44+'MBXY-TI1S'!V44+'MBXY-TI2S'!V44+MBZ!V44+'MSXY-TI1S'!V44+'MSXY-TI2S'!V44++'MSXY-TI3S'!V44+MSZ!V44+'DEC-U'!V44+DECR!V44+'DBH-U'!V44+DBHR!V44+AMIL!V44</f>
        <v>-3.702074633974952E-2</v>
      </c>
      <c r="H44" s="20">
        <f t="shared" si="6"/>
        <v>4.2832461841596983</v>
      </c>
      <c r="I44" s="20">
        <f t="shared" si="7"/>
        <v>4.2718232236174494</v>
      </c>
      <c r="J44" s="20">
        <f t="shared" si="8"/>
        <v>1.0378799610517098</v>
      </c>
      <c r="K44" s="20">
        <f t="shared" si="9"/>
        <v>-1.287869890779321E-3</v>
      </c>
      <c r="L44" s="20">
        <f t="shared" si="10"/>
        <v>0.86189220677451717</v>
      </c>
      <c r="M44" s="20">
        <f t="shared" si="11"/>
        <v>1.2529439413794252E-5</v>
      </c>
      <c r="N44" s="87">
        <f>COS(Wellpath!$L44)*COS(Wellpath!$M44)</f>
        <v>0.84753148816974022</v>
      </c>
      <c r="O44" s="87">
        <f>-SIN(Wellpath!$M44)</f>
        <v>-3.4899496702500969E-2</v>
      </c>
      <c r="P44" s="87">
        <f>SIN(Wellpath!$L44)*COS(Wellpath!$M44)</f>
        <v>0.5295964517353734</v>
      </c>
      <c r="Q44" s="87">
        <f>COS(Wellpath!$L44)*SIN(Wellpath!$M44)</f>
        <v>2.9596451735373414E-2</v>
      </c>
      <c r="R44" s="87">
        <f>COS(Wellpath!$M44)</f>
        <v>0.99939082701909576</v>
      </c>
      <c r="S44" s="87">
        <f>SIN(Wellpath!$L44)*SIN(Wellpath!$M44)</f>
        <v>1.8493915614698476E-2</v>
      </c>
      <c r="T44" s="87">
        <f>-SIN(Wellpath!$L44)</f>
        <v>-0.5299192642332049</v>
      </c>
      <c r="U44" s="87">
        <v>0</v>
      </c>
      <c r="V44" s="87">
        <f>COS(Wellpath!$L44)</f>
        <v>0.84804809615642596</v>
      </c>
    </row>
    <row r="45" spans="1:22" x14ac:dyDescent="0.25">
      <c r="A45" s="26">
        <f>Wellpath!E45</f>
        <v>4200</v>
      </c>
      <c r="B45" s="19">
        <f>'DEC-OS'!Q45+'DEC-OH'!Q45+'DEC-OI'!Q45+'DBH-OS'!Q45+'DBH-OH'!Q45+'DBH-OI'!Q45+XCLH!Q45+XCLA!Q45+DRFR!Q45+DSFS!Q45+DSTG!Q45+XYM1!Q45+XYM2!Q45+XYM3E!Q45+XYM4E!Q45+SAGE!Q45+'ABXY-TI1S'!Q45+'ABXY-TI2S'!Q45+ABZ!Q45+'ASXY-TI1S'!Q45+'ASXY-TI2S'!Q45+'ASXY-TI3S'!Q45+ASZ!Q45+'MBXY-TI1S'!Q45+'MBXY-TI2S'!Q45+MBZ!Q45+'MSXY-TI1S'!Q45+'MSXY-TI2S'!Q45++'MSXY-TI3S'!Q45+MSZ!Q45+'DEC-U'!Q45+DECR!Q45+'DBH-U'!Q45+DBHR!Q45+AMIL!Q45</f>
        <v>4.4304988090567665</v>
      </c>
      <c r="C45" s="19">
        <f>'DEC-OS'!R45+'DEC-OH'!R45+'DEC-OI'!R45+'DBH-OS'!R45+'DBH-OH'!R45+'DBH-OI'!R45+XCLH!R45+XCLA!R45+DRFR!R45+DSFS!R45+DSTG!R45+XYM1!R45+XYM2!R45+XYM3E!R45+XYM4E!R45+SAGE!R45+'ABXY-TI1S'!R45+'ABXY-TI2S'!R45+ABZ!R45+'ASXY-TI1S'!R45+'ASXY-TI2S'!R45+'ASXY-TI3S'!R45+ASZ!R45+'MBXY-TI1S'!R45+'MBXY-TI2S'!R45+MBZ!R45+'MSXY-TI1S'!R45+'MSXY-TI2S'!R45++'MSXY-TI3S'!R45+MSZ!R45+'DEC-U'!R45+DECR!R45+'DBH-U'!R45+DBHR!R45+AMIL!R45</f>
        <v>4.742596887627565</v>
      </c>
      <c r="D45" s="19">
        <f>'DEC-OS'!S45+'DEC-OH'!S45+'DEC-OI'!S45+'DBH-OS'!S45+'DBH-OH'!S45+'DBH-OI'!S45+XCLH!S45+XCLA!S45+DRFR!S45+DSFS!S45+DSTG!S45+XYM1!S45+XYM2!S45+XYM3E!S45+XYM4E!S45+SAGE!S45+'ABXY-TI1S'!S45+'ABXY-TI2S'!S45+ABZ!S45+'ASXY-TI1S'!S45+'ASXY-TI2S'!S45+'ASXY-TI3S'!S45+ASZ!S45+'MBXY-TI1S'!S45+'MBXY-TI2S'!S45+MBZ!S45+'MSXY-TI1S'!S45+'MSXY-TI2S'!S45++'MSXY-TI3S'!S45+MSZ!S45+'DEC-U'!S45+DECR!S45+'DBH-U'!S45+DBHR!S45+AMIL!S45</f>
        <v>1.2782920006011169</v>
      </c>
      <c r="E45" s="19">
        <f>'DEC-OS'!T45+'DEC-OH'!T45+'DEC-OI'!T45+'DBH-OS'!T45+'DBH-OH'!T45+'DBH-OI'!T45+XCLH!T45+XCLA!T45+DRFR!T45+DSFS!T45+DSTG!T45+XYM1!T45+XYM2!T45+XYM3E!T45+XYM4E!T45+SAGE!T45+'ABXY-TI1S'!T45+'ABXY-TI2S'!T45+ABZ!T45+'ASXY-TI1S'!T45+'ASXY-TI2S'!T45+'ASXY-TI3S'!T45+ASZ!T45+'MBXY-TI1S'!T45+'MBXY-TI2S'!T45+MBZ!T45+'MSXY-TI1S'!T45+'MSXY-TI2S'!T45++'MSXY-TI3S'!T45+MSZ!T45+'DEC-U'!T45+DECR!T45+'DBH-U'!T45+DBHR!T45+AMIL!T45</f>
        <v>-1.2079921266041807E-2</v>
      </c>
      <c r="F45" s="19">
        <f>'DEC-OS'!U45+'DEC-OH'!U45+'DEC-OI'!U45+'DBH-OS'!U45+'DBH-OH'!U45+'DBH-OI'!U45+XCLH!U45+XCLA!U45+DRFR!U45+DSFS!U45+DSTG!U45+XYM1!U45+XYM2!U45+XYM3E!U45+XYM4E!U45+SAGE!U45+'ABXY-TI1S'!U45+'ABXY-TI2S'!U45+ABZ!U45+'ASXY-TI1S'!U45+'ASXY-TI2S'!U45+'ASXY-TI3S'!U45+ASZ!U45+'MBXY-TI1S'!U45+'MBXY-TI2S'!U45+MBZ!U45+'MSXY-TI1S'!U45+'MSXY-TI2S'!U45++'MSXY-TI3S'!U45+MSZ!U45+'DEC-U'!U45+DECR!U45+'DBH-U'!U45+DBHR!U45+AMIL!U45</f>
        <v>-1.2130838180199317</v>
      </c>
      <c r="G45" s="19">
        <f>'DEC-OS'!V45+'DEC-OH'!V45+'DEC-OI'!V45+'DBH-OS'!V45+'DBH-OH'!V45+'DBH-OI'!V45+XCLH!V45+XCLA!V45+DRFR!V45+DSFS!V45+DSTG!V45+XYM1!V45+XYM2!V45+XYM3E!V45+XYM4E!V45+SAGE!V45+'ABXY-TI1S'!V45+'ABXY-TI2S'!V45+ABZ!V45+'ASXY-TI1S'!V45+'ASXY-TI2S'!V45+'ASXY-TI3S'!V45+ASZ!V45+'MBXY-TI1S'!V45+'MBXY-TI2S'!V45+MBZ!V45+'MSXY-TI1S'!V45+'MSXY-TI2S'!V45++'MSXY-TI3S'!V45+MSZ!V45+'DEC-U'!V45+DECR!V45+'DBH-U'!V45+DBHR!V45+AMIL!V45</f>
        <v>-4.1618580094636773E-2</v>
      </c>
      <c r="H45" s="20">
        <f t="shared" si="6"/>
        <v>4.6359348137382552</v>
      </c>
      <c r="I45" s="20">
        <f t="shared" si="7"/>
        <v>4.7430594127214887</v>
      </c>
      <c r="J45" s="20">
        <f t="shared" si="8"/>
        <v>1.0723934708257041</v>
      </c>
      <c r="K45" s="20">
        <f t="shared" si="9"/>
        <v>-1.3816481280842779E-3</v>
      </c>
      <c r="L45" s="20">
        <f t="shared" si="10"/>
        <v>0.8842907809548175</v>
      </c>
      <c r="M45" s="20">
        <f t="shared" si="11"/>
        <v>1.2529439413815069E-5</v>
      </c>
      <c r="N45" s="87">
        <f>COS(Wellpath!$L45)*COS(Wellpath!$M45)</f>
        <v>0.84753148816974022</v>
      </c>
      <c r="O45" s="87">
        <f>-SIN(Wellpath!$M45)</f>
        <v>-3.4899496702500969E-2</v>
      </c>
      <c r="P45" s="87">
        <f>SIN(Wellpath!$L45)*COS(Wellpath!$M45)</f>
        <v>0.5295964517353734</v>
      </c>
      <c r="Q45" s="87">
        <f>COS(Wellpath!$L45)*SIN(Wellpath!$M45)</f>
        <v>2.9596451735373414E-2</v>
      </c>
      <c r="R45" s="87">
        <f>COS(Wellpath!$M45)</f>
        <v>0.99939082701909576</v>
      </c>
      <c r="S45" s="87">
        <f>SIN(Wellpath!$L45)*SIN(Wellpath!$M45)</f>
        <v>1.8493915614698476E-2</v>
      </c>
      <c r="T45" s="87">
        <f>-SIN(Wellpath!$L45)</f>
        <v>-0.5299192642332049</v>
      </c>
      <c r="U45" s="87">
        <v>0</v>
      </c>
      <c r="V45" s="87">
        <f>COS(Wellpath!$L45)</f>
        <v>0.84804809615642596</v>
      </c>
    </row>
    <row r="46" spans="1:22" x14ac:dyDescent="0.25">
      <c r="A46" s="26">
        <f>Wellpath!E46</f>
        <v>4300</v>
      </c>
      <c r="B46" s="19">
        <f>'DEC-OS'!Q46+'DEC-OH'!Q46+'DEC-OI'!Q46+'DBH-OS'!Q46+'DBH-OH'!Q46+'DBH-OI'!Q46+XCLH!Q46+XCLA!Q46+DRFR!Q46+DSFS!Q46+DSTG!Q46+XYM1!Q46+XYM2!Q46+XYM3E!Q46+XYM4E!Q46+SAGE!Q46+'ABXY-TI1S'!Q46+'ABXY-TI2S'!Q46+ABZ!Q46+'ASXY-TI1S'!Q46+'ASXY-TI2S'!Q46+'ASXY-TI3S'!Q46+ASZ!Q46+'MBXY-TI1S'!Q46+'MBXY-TI2S'!Q46+MBZ!Q46+'MSXY-TI1S'!Q46+'MSXY-TI2S'!Q46++'MSXY-TI3S'!Q46+MSZ!Q46+'DEC-U'!Q46+DECR!Q46+'DBH-U'!Q46+DBHR!Q46+AMIL!Q46</f>
        <v>4.7279485971991928</v>
      </c>
      <c r="C46" s="19">
        <f>'DEC-OS'!R46+'DEC-OH'!R46+'DEC-OI'!R46+'DBH-OS'!R46+'DBH-OH'!R46+'DBH-OI'!R46+XCLH!R46+XCLA!R46+DRFR!R46+DSFS!R46+DSTG!R46+XYM1!R46+XYM2!R46+XYM3E!R46+XYM4E!R46+SAGE!R46+'ABXY-TI1S'!R46+'ABXY-TI2S'!R46+ABZ!R46+'ASXY-TI1S'!R46+'ASXY-TI2S'!R46+'ASXY-TI3S'!R46+ASZ!R46+'MBXY-TI1S'!R46+'MBXY-TI2S'!R46+MBZ!R46+'MSXY-TI1S'!R46+'MSXY-TI2S'!R46++'MSXY-TI3S'!R46+MSZ!R46+'DEC-U'!R46+DECR!R46+'DBH-U'!R46+DBHR!R46+AMIL!R46</f>
        <v>5.2458885613793536</v>
      </c>
      <c r="D46" s="19">
        <f>'DEC-OS'!S46+'DEC-OH'!S46+'DEC-OI'!S46+'DBH-OS'!S46+'DBH-OH'!S46+'DBH-OI'!S46+XCLH!S46+XCLA!S46+DRFR!S46+DSFS!S46+DSTG!S46+XYM1!S46+XYM2!S46+XYM3E!S46+XYM4E!S46+SAGE!S46+'ABXY-TI1S'!S46+'ABXY-TI2S'!S46+ABZ!S46+'ASXY-TI1S'!S46+'ASXY-TI2S'!S46+'ASXY-TI3S'!S46+ASZ!S46+'MBXY-TI1S'!S46+'MBXY-TI2S'!S46+MBZ!S46+'MSXY-TI1S'!S46+'MSXY-TI2S'!S46++'MSXY-TI3S'!S46+MSZ!S46+'DEC-U'!S46+DECR!S46+'DBH-U'!S46+DBHR!S46+AMIL!S46</f>
        <v>1.3883393607571373</v>
      </c>
      <c r="E46" s="19">
        <f>'DEC-OS'!T46+'DEC-OH'!T46+'DEC-OI'!T46+'DBH-OS'!T46+'DBH-OH'!T46+'DBH-OI'!T46+XCLH!T46+XCLA!T46+DRFR!T46+DSFS!T46+DSTG!T46+XYM1!T46+XYM2!T46+XYM3E!T46+XYM4E!T46+SAGE!T46+'ABXY-TI1S'!T46+'ABXY-TI2S'!T46+ABZ!T46+'ASXY-TI1S'!T46+'ASXY-TI2S'!T46+'ASXY-TI3S'!T46+ASZ!T46+'MBXY-TI1S'!T46+'MBXY-TI2S'!T46+MBZ!T46+'MSXY-TI1S'!T46+'MSXY-TI2S'!T46++'MSXY-TI3S'!T46+MSZ!T46+'DEC-U'!T46+DECR!T46+'DBH-U'!T46+DBHR!T46+AMIL!T46</f>
        <v>-1.9356577334584117E-2</v>
      </c>
      <c r="F46" s="19">
        <f>'DEC-OS'!U46+'DEC-OH'!U46+'DEC-OI'!U46+'DBH-OS'!U46+'DBH-OH'!U46+'DBH-OI'!U46+XCLH!U46+XCLA!U46+DRFR!U46+DSFS!U46+DSTG!U46+XYM1!U46+XYM2!U46+XYM3E!U46+XYM4E!U46+SAGE!U46+'ABXY-TI1S'!U46+'ABXY-TI2S'!U46+ABZ!U46+'ASXY-TI1S'!U46+'ASXY-TI2S'!U46+'ASXY-TI3S'!U46+ASZ!U46+'MBXY-TI1S'!U46+'MBXY-TI2S'!U46+MBZ!U46+'MSXY-TI1S'!U46+'MSXY-TI2S'!U46++'MSXY-TI3S'!U46+MSZ!U46+'DEC-U'!U46+DECR!U46+'DBH-U'!U46+DBHR!U46+AMIL!U46</f>
        <v>-1.3538467497016682</v>
      </c>
      <c r="G46" s="19">
        <f>'DEC-OS'!V46+'DEC-OH'!V46+'DEC-OI'!V46+'DBH-OS'!V46+'DBH-OH'!V46+'DBH-OI'!V46+XCLH!V46+XCLA!V46+DRFR!V46+DSFS!V46+DSTG!V46+XYM1!V46+XYM2!V46+XYM3E!V46+XYM4E!V46+SAGE!V46+'ABXY-TI1S'!V46+'ABXY-TI2S'!V46+ABZ!V46+'ASXY-TI1S'!V46+'ASXY-TI2S'!V46+'ASXY-TI3S'!V46+ASZ!V46+'MBXY-TI1S'!V46+'MBXY-TI2S'!V46+MBZ!V46+'MSXY-TI1S'!V46+'MSXY-TI2S'!V46++'MSXY-TI3S'!V46+MSZ!V46+'DEC-U'!V46+DECR!V46+'DBH-U'!V46+DBHR!V46+AMIL!V46</f>
        <v>-4.6484404799123941E-2</v>
      </c>
      <c r="H46" s="20">
        <f t="shared" si="6"/>
        <v>5.00716699235302</v>
      </c>
      <c r="I46" s="20">
        <f t="shared" si="7"/>
        <v>5.2466079700973847</v>
      </c>
      <c r="J46" s="20">
        <f t="shared" si="8"/>
        <v>1.1084015568852805</v>
      </c>
      <c r="K46" s="20">
        <f t="shared" si="9"/>
        <v>-1.4754263653892381E-3</v>
      </c>
      <c r="L46" s="20">
        <f t="shared" si="10"/>
        <v>0.90665017165341599</v>
      </c>
      <c r="M46" s="20">
        <f t="shared" si="11"/>
        <v>1.2529439413787313E-5</v>
      </c>
      <c r="N46" s="87">
        <f>COS(Wellpath!$L46)*COS(Wellpath!$M46)</f>
        <v>0.84753148816974022</v>
      </c>
      <c r="O46" s="87">
        <f>-SIN(Wellpath!$M46)</f>
        <v>-3.4899496702500969E-2</v>
      </c>
      <c r="P46" s="87">
        <f>SIN(Wellpath!$L46)*COS(Wellpath!$M46)</f>
        <v>0.5295964517353734</v>
      </c>
      <c r="Q46" s="87">
        <f>COS(Wellpath!$L46)*SIN(Wellpath!$M46)</f>
        <v>2.9596451735373414E-2</v>
      </c>
      <c r="R46" s="87">
        <f>COS(Wellpath!$M46)</f>
        <v>0.99939082701909576</v>
      </c>
      <c r="S46" s="87">
        <f>SIN(Wellpath!$L46)*SIN(Wellpath!$M46)</f>
        <v>1.8493915614698476E-2</v>
      </c>
      <c r="T46" s="87">
        <f>-SIN(Wellpath!$L46)</f>
        <v>-0.5299192642332049</v>
      </c>
      <c r="U46" s="87">
        <v>0</v>
      </c>
      <c r="V46" s="87">
        <f>COS(Wellpath!$L46)</f>
        <v>0.84804809615642596</v>
      </c>
    </row>
    <row r="47" spans="1:22" x14ac:dyDescent="0.25">
      <c r="A47" s="26">
        <f>Wellpath!E47</f>
        <v>4400</v>
      </c>
      <c r="B47" s="19">
        <f>'DEC-OS'!Q47+'DEC-OH'!Q47+'DEC-OI'!Q47+'DBH-OS'!Q47+'DBH-OH'!Q47+'DBH-OI'!Q47+XCLH!Q47+XCLA!Q47+DRFR!Q47+DSFS!Q47+DSTG!Q47+XYM1!Q47+XYM2!Q47+XYM3E!Q47+XYM4E!Q47+SAGE!Q47+'ABXY-TI1S'!Q47+'ABXY-TI2S'!Q47+ABZ!Q47+'ASXY-TI1S'!Q47+'ASXY-TI2S'!Q47+'ASXY-TI3S'!Q47+ASZ!Q47+'MBXY-TI1S'!Q47+'MBXY-TI2S'!Q47+MBZ!Q47+'MSXY-TI1S'!Q47+'MSXY-TI2S'!Q47++'MSXY-TI3S'!Q47+MSZ!Q47+'DEC-U'!Q47+DECR!Q47+'DBH-U'!Q47+DBHR!Q47+AMIL!Q47</f>
        <v>5.039153820954386</v>
      </c>
      <c r="C47" s="19">
        <f>'DEC-OS'!R47+'DEC-OH'!R47+'DEC-OI'!R47+'DBH-OS'!R47+'DBH-OH'!R47+'DBH-OI'!R47+XCLH!R47+XCLA!R47+DRFR!R47+DSFS!R47+DSTG!R47+XYM1!R47+XYM2!R47+XYM3E!R47+XYM4E!R47+SAGE!R47+'ABXY-TI1S'!R47+'ABXY-TI2S'!R47+ABZ!R47+'ASXY-TI1S'!R47+'ASXY-TI2S'!R47+'ASXY-TI3S'!R47+ASZ!R47+'MBXY-TI1S'!R47+'MBXY-TI2S'!R47+MBZ!R47+'MSXY-TI1S'!R47+'MSXY-TI2S'!R47++'MSXY-TI3S'!R47+MSZ!R47+'DEC-U'!R47+DECR!R47+'DBH-U'!R47+DBHR!R47+AMIL!R47</f>
        <v>5.7814699739632651</v>
      </c>
      <c r="D47" s="19">
        <f>'DEC-OS'!S47+'DEC-OH'!S47+'DEC-OI'!S47+'DBH-OS'!S47+'DBH-OH'!S47+'DBH-OI'!S47+XCLH!S47+XCLA!S47+DRFR!S47+DSFS!S47+DSTG!S47+XYM1!S47+XYM2!S47+XYM3E!S47+XYM4E!S47+SAGE!S47+'ABXY-TI1S'!S47+'ABXY-TI2S'!S47+ABZ!S47+'ASXY-TI1S'!S47+'ASXY-TI2S'!S47+'ASXY-TI3S'!S47+ASZ!S47+'MBXY-TI1S'!S47+'MBXY-TI2S'!S47+MBZ!S47+'MSXY-TI1S'!S47+'MSXY-TI2S'!S47++'MSXY-TI3S'!S47+MSZ!S47+'DEC-U'!S47+DECR!S47+'DBH-U'!S47+DBHR!S47+AMIL!S47</f>
        <v>1.5047356612413996</v>
      </c>
      <c r="E47" s="19">
        <f>'DEC-OS'!T47+'DEC-OH'!T47+'DEC-OI'!T47+'DBH-OS'!T47+'DBH-OH'!T47+'DBH-OI'!T47+XCLH!T47+XCLA!T47+DRFR!T47+DSFS!T47+DSTG!T47+XYM1!T47+XYM2!T47+XYM3E!T47+XYM4E!T47+SAGE!T47+'ABXY-TI1S'!T47+'ABXY-TI2S'!T47+ABZ!T47+'ASXY-TI1S'!T47+'ASXY-TI2S'!T47+'ASXY-TI3S'!T47+ASZ!T47+'MBXY-TI1S'!T47+'MBXY-TI2S'!T47+MBZ!T47+'MSXY-TI1S'!T47+'MSXY-TI2S'!T47++'MSXY-TI3S'!T47+MSZ!T47+'DEC-U'!T47+DECR!T47+'DBH-U'!T47+DBHR!T47+AMIL!T47</f>
        <v>-2.7281255770988309E-2</v>
      </c>
      <c r="F47" s="19">
        <f>'DEC-OS'!U47+'DEC-OH'!U47+'DEC-OI'!U47+'DBH-OS'!U47+'DBH-OH'!U47+'DBH-OI'!U47+XCLH!U47+XCLA!U47+DRFR!U47+DSFS!U47+DSTG!U47+XYM1!U47+XYM2!U47+XYM3E!U47+XYM4E!U47+SAGE!U47+'ABXY-TI1S'!U47+'ABXY-TI2S'!U47+ABZ!U47+'ASXY-TI1S'!U47+'ASXY-TI2S'!U47+'ASXY-TI3S'!U47+ASZ!U47+'MBXY-TI1S'!U47+'MBXY-TI2S'!U47+MBZ!U47+'MSXY-TI1S'!U47+'MSXY-TI2S'!U47++'MSXY-TI3S'!U47+MSZ!U47+'DEC-U'!U47+DECR!U47+'DBH-U'!U47+DBHR!U47+AMIL!U47</f>
        <v>-1.5022644330503692</v>
      </c>
      <c r="G47" s="19">
        <f>'DEC-OS'!V47+'DEC-OH'!V47+'DEC-OI'!V47+'DBH-OS'!V47+'DBH-OH'!V47+'DBH-OI'!V47+XCLH!V47+XCLA!V47+DRFR!V47+DSFS!V47+DSTG!V47+XYM1!V47+XYM2!V47+XYM3E!V47+XYM4E!V47+SAGE!V47+'ABXY-TI1S'!V47+'ABXY-TI2S'!V47+ABZ!V47+'ASXY-TI1S'!V47+'ASXY-TI2S'!V47+'ASXY-TI3S'!V47+ASZ!V47+'MBXY-TI1S'!V47+'MBXY-TI2S'!V47+MBZ!V47+'MSXY-TI1S'!V47+'MSXY-TI2S'!V47++'MSXY-TI3S'!V47+MSZ!V47+'DEC-U'!V47+DECR!V47+'DBH-U'!V47+DBHR!V47+AMIL!V47</f>
        <v>-5.1617539322089755E-2</v>
      </c>
      <c r="H47" s="20">
        <f t="shared" si="6"/>
        <v>5.3969427200039881</v>
      </c>
      <c r="I47" s="20">
        <f t="shared" si="7"/>
        <v>5.7824688957451356</v>
      </c>
      <c r="J47" s="20">
        <f t="shared" si="8"/>
        <v>1.1459478404099273</v>
      </c>
      <c r="K47" s="20">
        <f t="shared" si="9"/>
        <v>-1.5692046026942023E-3</v>
      </c>
      <c r="L47" s="20">
        <f t="shared" si="10"/>
        <v>0.92897018201494475</v>
      </c>
      <c r="M47" s="20">
        <f t="shared" si="11"/>
        <v>1.2529439413822008E-5</v>
      </c>
      <c r="N47" s="87">
        <f>COS(Wellpath!$L47)*COS(Wellpath!$M47)</f>
        <v>0.84753148816974022</v>
      </c>
      <c r="O47" s="87">
        <f>-SIN(Wellpath!$M47)</f>
        <v>-3.4899496702500969E-2</v>
      </c>
      <c r="P47" s="87">
        <f>SIN(Wellpath!$L47)*COS(Wellpath!$M47)</f>
        <v>0.5295964517353734</v>
      </c>
      <c r="Q47" s="87">
        <f>COS(Wellpath!$L47)*SIN(Wellpath!$M47)</f>
        <v>2.9596451735373414E-2</v>
      </c>
      <c r="R47" s="87">
        <f>COS(Wellpath!$M47)</f>
        <v>0.99939082701909576</v>
      </c>
      <c r="S47" s="87">
        <f>SIN(Wellpath!$L47)*SIN(Wellpath!$M47)</f>
        <v>1.8493915614698476E-2</v>
      </c>
      <c r="T47" s="87">
        <f>-SIN(Wellpath!$L47)</f>
        <v>-0.5299192642332049</v>
      </c>
      <c r="U47" s="87">
        <v>0</v>
      </c>
      <c r="V47" s="87">
        <f>COS(Wellpath!$L47)</f>
        <v>0.84804809615642596</v>
      </c>
    </row>
    <row r="48" spans="1:22" x14ac:dyDescent="0.25">
      <c r="A48" s="26">
        <f>Wellpath!E48</f>
        <v>4500</v>
      </c>
      <c r="B48" s="19">
        <f>'DEC-OS'!Q48+'DEC-OH'!Q48+'DEC-OI'!Q48+'DBH-OS'!Q48+'DBH-OH'!Q48+'DBH-OI'!Q48+XCLH!Q48+XCLA!Q48+DRFR!Q48+DSFS!Q48+DSTG!Q48+XYM1!Q48+XYM2!Q48+XYM3E!Q48+XYM4E!Q48+SAGE!Q48+'ABXY-TI1S'!Q48+'ABXY-TI2S'!Q48+ABZ!Q48+'ASXY-TI1S'!Q48+'ASXY-TI2S'!Q48+'ASXY-TI3S'!Q48+ASZ!Q48+'MBXY-TI1S'!Q48+'MBXY-TI2S'!Q48+MBZ!Q48+'MSXY-TI1S'!Q48+'MSXY-TI2S'!Q48++'MSXY-TI3S'!Q48+MSZ!Q48+'DEC-U'!Q48+DECR!Q48+'DBH-U'!Q48+DBHR!Q48+AMIL!Q48</f>
        <v>5.3641262872609259</v>
      </c>
      <c r="C48" s="19">
        <f>'DEC-OS'!R48+'DEC-OH'!R48+'DEC-OI'!R48+'DBH-OS'!R48+'DBH-OH'!R48+'DBH-OI'!R48+XCLH!R48+XCLA!R48+DRFR!R48+DSFS!R48+DSTG!R48+XYM1!R48+XYM2!R48+XYM3E!R48+XYM4E!R48+SAGE!R48+'ABXY-TI1S'!R48+'ABXY-TI2S'!R48+ABZ!R48+'ASXY-TI1S'!R48+'ASXY-TI2S'!R48+'ASXY-TI3S'!R48+ASZ!R48+'MBXY-TI1S'!R48+'MBXY-TI2S'!R48+MBZ!R48+'MSXY-TI1S'!R48+'MSXY-TI2S'!R48++'MSXY-TI3S'!R48+MSZ!R48+'DEC-U'!R48+DECR!R48+'DBH-U'!R48+DBHR!R48+AMIL!R48</f>
        <v>6.3493411397773913</v>
      </c>
      <c r="D48" s="19">
        <f>'DEC-OS'!S48+'DEC-OH'!S48+'DEC-OI'!S48+'DBH-OS'!S48+'DBH-OH'!S48+'DBH-OI'!S48+XCLH!S48+XCLA!S48+DRFR!S48+DSFS!S48+DSTG!S48+XYM1!S48+XYM2!S48+XYM3E!S48+XYM4E!S48+SAGE!S48+'ABXY-TI1S'!S48+'ABXY-TI2S'!S48+ABZ!S48+'ASXY-TI1S'!S48+'ASXY-TI2S'!S48+'ASXY-TI3S'!S48+ASZ!S48+'MBXY-TI1S'!S48+'MBXY-TI2S'!S48+MBZ!S48+'MSXY-TI1S'!S48+'MSXY-TI2S'!S48++'MSXY-TI3S'!S48+MSZ!S48+'DEC-U'!S48+DECR!S48+'DBH-U'!S48+DBHR!S48+AMIL!S48</f>
        <v>1.6275105324377228</v>
      </c>
      <c r="E48" s="19">
        <f>'DEC-OS'!T48+'DEC-OH'!T48+'DEC-OI'!T48+'DBH-OS'!T48+'DBH-OH'!T48+'DBH-OI'!T48+XCLH!T48+XCLA!T48+DRFR!T48+DSFS!T48+DSTG!T48+XYM1!T48+XYM2!T48+XYM3E!T48+XYM4E!T48+SAGE!T48+'ABXY-TI1S'!T48+'ABXY-TI2S'!T48+ABZ!T48+'ASXY-TI1S'!T48+'ASXY-TI2S'!T48+'ASXY-TI3S'!T48+ASZ!T48+'MBXY-TI1S'!T48+'MBXY-TI2S'!T48+MBZ!T48+'MSXY-TI1S'!T48+'MSXY-TI2S'!T48++'MSXY-TI3S'!T48+MSZ!T48+'DEC-U'!T48+DECR!T48+'DBH-U'!T48+DBHR!T48+AMIL!T48</f>
        <v>-3.585354426787403E-2</v>
      </c>
      <c r="F48" s="19">
        <f>'DEC-OS'!U48+'DEC-OH'!U48+'DEC-OI'!U48+'DBH-OS'!U48+'DBH-OH'!U48+'DBH-OI'!U48+XCLH!U48+XCLA!U48+DRFR!U48+DSFS!U48+DSTG!U48+XYM1!U48+XYM2!U48+XYM3E!U48+XYM4E!U48+SAGE!U48+'ABXY-TI1S'!U48+'ABXY-TI2S'!U48+ABZ!U48+'ASXY-TI1S'!U48+'ASXY-TI2S'!U48+'ASXY-TI3S'!U48+ASZ!U48+'MBXY-TI1S'!U48+'MBXY-TI2S'!U48+MBZ!U48+'MSXY-TI1S'!U48+'MSXY-TI2S'!U48++'MSXY-TI3S'!U48+MSZ!U48+'DEC-U'!U48+DECR!U48+'DBH-U'!U48+DBHR!U48+AMIL!U48</f>
        <v>-1.6583181628616941</v>
      </c>
      <c r="G48" s="19">
        <f>'DEC-OS'!V48+'DEC-OH'!V48+'DEC-OI'!V48+'DBH-OS'!V48+'DBH-OH'!V48+'DBH-OI'!V48+XCLH!V48+XCLA!V48+DRFR!V48+DSFS!V48+DSTG!V48+XYM1!V48+XYM2!V48+XYM3E!V48+XYM4E!V48+SAGE!V48+'ABXY-TI1S'!V48+'ABXY-TI2S'!V48+ABZ!V48+'ASXY-TI1S'!V48+'ASXY-TI2S'!V48+'ASXY-TI3S'!V48+ASZ!V48+'MBXY-TI1S'!V48+'MBXY-TI2S'!V48+MBZ!V48+'MSXY-TI1S'!V48+'MSXY-TI2S'!V48++'MSXY-TI3S'!V48+MSZ!V48+'DEC-U'!V48+DECR!V48+'DBH-U'!V48+DBHR!V48+AMIL!V48</f>
        <v>-5.7017330463405146E-2</v>
      </c>
      <c r="H48" s="20">
        <f t="shared" si="6"/>
        <v>5.8052619966911632</v>
      </c>
      <c r="I48" s="20">
        <f t="shared" si="7"/>
        <v>6.3506421896647449</v>
      </c>
      <c r="J48" s="20">
        <f t="shared" si="8"/>
        <v>1.1850737731201315</v>
      </c>
      <c r="K48" s="20">
        <f t="shared" si="9"/>
        <v>-1.6629828399992701E-3</v>
      </c>
      <c r="L48" s="20">
        <f t="shared" si="10"/>
        <v>0.95125101352666308</v>
      </c>
      <c r="M48" s="20">
        <f t="shared" si="11"/>
        <v>1.2529439413766497E-5</v>
      </c>
      <c r="N48" s="87">
        <f>COS(Wellpath!$L48)*COS(Wellpath!$M48)</f>
        <v>0.84753148816974022</v>
      </c>
      <c r="O48" s="87">
        <f>-SIN(Wellpath!$M48)</f>
        <v>-3.4899496702500969E-2</v>
      </c>
      <c r="P48" s="87">
        <f>SIN(Wellpath!$L48)*COS(Wellpath!$M48)</f>
        <v>0.5295964517353734</v>
      </c>
      <c r="Q48" s="87">
        <f>COS(Wellpath!$L48)*SIN(Wellpath!$M48)</f>
        <v>2.9596451735373414E-2</v>
      </c>
      <c r="R48" s="87">
        <f>COS(Wellpath!$M48)</f>
        <v>0.99939082701909576</v>
      </c>
      <c r="S48" s="87">
        <f>SIN(Wellpath!$L48)*SIN(Wellpath!$M48)</f>
        <v>1.8493915614698476E-2</v>
      </c>
      <c r="T48" s="87">
        <f>-SIN(Wellpath!$L48)</f>
        <v>-0.5299192642332049</v>
      </c>
      <c r="U48" s="87">
        <v>0</v>
      </c>
      <c r="V48" s="87">
        <f>COS(Wellpath!$L48)</f>
        <v>0.84804809615642596</v>
      </c>
    </row>
    <row r="49" spans="1:22" x14ac:dyDescent="0.25">
      <c r="A49" s="26">
        <f>Wellpath!E49</f>
        <v>4600</v>
      </c>
      <c r="B49" s="19">
        <f>'DEC-OS'!Q49+'DEC-OH'!Q49+'DEC-OI'!Q49+'DBH-OS'!Q49+'DBH-OH'!Q49+'DBH-OI'!Q49+XCLH!Q49+XCLA!Q49+DRFR!Q49+DSFS!Q49+DSTG!Q49+XYM1!Q49+XYM2!Q49+XYM3E!Q49+XYM4E!Q49+SAGE!Q49+'ABXY-TI1S'!Q49+'ABXY-TI2S'!Q49+ABZ!Q49+'ASXY-TI1S'!Q49+'ASXY-TI2S'!Q49+'ASXY-TI3S'!Q49+ASZ!Q49+'MBXY-TI1S'!Q49+'MBXY-TI2S'!Q49+MBZ!Q49+'MSXY-TI1S'!Q49+'MSXY-TI2S'!Q49++'MSXY-TI3S'!Q49+MSZ!Q49+'DEC-U'!Q49+DECR!Q49+'DBH-U'!Q49+DBHR!Q49+AMIL!Q49</f>
        <v>5.7028784598800044</v>
      </c>
      <c r="C49" s="19">
        <f>'DEC-OS'!R49+'DEC-OH'!R49+'DEC-OI'!R49+'DBH-OS'!R49+'DBH-OH'!R49+'DBH-OI'!R49+XCLH!R49+XCLA!R49+DRFR!R49+DSFS!R49+DSTG!R49+XYM1!R49+XYM2!R49+XYM3E!R49+XYM4E!R49+SAGE!R49+'ABXY-TI1S'!R49+'ABXY-TI2S'!R49+ABZ!R49+'ASXY-TI1S'!R49+'ASXY-TI2S'!R49+'ASXY-TI3S'!R49+ASZ!R49+'MBXY-TI1S'!R49+'MBXY-TI2S'!R49+MBZ!R49+'MSXY-TI1S'!R49+'MSXY-TI2S'!R49++'MSXY-TI3S'!R49+MSZ!R49+'DEC-U'!R49+DECR!R49+'DBH-U'!R49+DBHR!R49+AMIL!R49</f>
        <v>6.9495020740207902</v>
      </c>
      <c r="D49" s="19">
        <f>'DEC-OS'!S49+'DEC-OH'!S49+'DEC-OI'!S49+'DBH-OS'!S49+'DBH-OH'!S49+'DBH-OI'!S49+XCLH!S49+XCLA!S49+DRFR!S49+DSFS!S49+DSTG!S49+XYM1!S49+XYM2!S49+XYM3E!S49+XYM4E!S49+SAGE!S49+'ABXY-TI1S'!S49+'ABXY-TI2S'!S49+ABZ!S49+'ASXY-TI1S'!S49+'ASXY-TI2S'!S49+'ASXY-TI3S'!S49+ASZ!S49+'MBXY-TI1S'!S49+'MBXY-TI2S'!S49+MBZ!S49+'MSXY-TI1S'!S49+'MSXY-TI2S'!S49++'MSXY-TI3S'!S49+MSZ!S49+'DEC-U'!S49+DECR!S49+'DBH-U'!S49+DBHR!S49+AMIL!S49</f>
        <v>1.7566962525851235</v>
      </c>
      <c r="E49" s="19">
        <f>'DEC-OS'!T49+'DEC-OH'!T49+'DEC-OI'!T49+'DBH-OS'!T49+'DBH-OH'!T49+'DBH-OI'!T49+XCLH!T49+XCLA!T49+DRFR!T49+DSFS!T49+DSTG!T49+XYM1!T49+XYM2!T49+XYM3E!T49+XYM4E!T49+SAGE!T49+'ABXY-TI1S'!T49+'ABXY-TI2S'!T49+ABZ!T49+'ASXY-TI1S'!T49+'ASXY-TI2S'!T49+'ASXY-TI3S'!T49+ASZ!T49+'MBXY-TI1S'!T49+'MBXY-TI2S'!T49+MBZ!T49+'MSXY-TI1S'!T49+'MSXY-TI2S'!T49++'MSXY-TI3S'!T49+MSZ!T49+'DEC-U'!T49+DECR!T49+'DBH-U'!T49+DBHR!T49+AMIL!T49</f>
        <v>-4.5073007581109541E-2</v>
      </c>
      <c r="F49" s="19">
        <f>'DEC-OS'!U49+'DEC-OH'!U49+'DEC-OI'!U49+'DBH-OS'!U49+'DBH-OH'!U49+'DBH-OI'!U49+XCLH!U49+XCLA!U49+DRFR!U49+DSFS!U49+DSTG!U49+XYM1!U49+XYM2!U49+XYM3E!U49+XYM4E!U49+SAGE!U49+'ABXY-TI1S'!U49+'ABXY-TI2S'!U49+ABZ!U49+'ASXY-TI1S'!U49+'ASXY-TI2S'!U49+'ASXY-TI3S'!U49+ASZ!U49+'MBXY-TI1S'!U49+'MBXY-TI2S'!U49+MBZ!U49+'MSXY-TI1S'!U49+'MSXY-TI2S'!U49++'MSXY-TI3S'!U49+MSZ!U49+'DEC-U'!U49+DECR!U49+'DBH-U'!U49+DBHR!U49+AMIL!U49</f>
        <v>-1.8219878812651646</v>
      </c>
      <c r="G49" s="19">
        <f>'DEC-OS'!V49+'DEC-OH'!V49+'DEC-OI'!V49+'DBH-OS'!V49+'DBH-OH'!V49+'DBH-OI'!V49+XCLH!V49+XCLA!V49+DRFR!V49+DSFS!V49+DSTG!V49+XYM1!V49+XYM2!V49+XYM3E!V49+XYM4E!V49+SAGE!V49+'ABXY-TI1S'!V49+'ABXY-TI2S'!V49+ABZ!V49+'ASXY-TI1S'!V49+'ASXY-TI2S'!V49+'ASXY-TI3S'!V49+ASZ!V49+'MBXY-TI1S'!V49+'MBXY-TI2S'!V49+MBZ!V49+'MSXY-TI1S'!V49+'MSXY-TI2S'!V49++'MSXY-TI3S'!V49+MSZ!V49+'DEC-U'!V49+DECR!V49+'DBH-U'!V49+DBHR!V49+AMIL!V49</f>
        <v>-6.2683077786798616E-2</v>
      </c>
      <c r="H49" s="20">
        <f t="shared" si="6"/>
        <v>6.2321248224145451</v>
      </c>
      <c r="I49" s="20">
        <f t="shared" si="7"/>
        <v>6.9511278518562092</v>
      </c>
      <c r="J49" s="20">
        <f t="shared" si="8"/>
        <v>1.2258241122151643</v>
      </c>
      <c r="K49" s="20">
        <f t="shared" si="9"/>
        <v>-1.7567610773042896E-3</v>
      </c>
      <c r="L49" s="20">
        <f t="shared" si="10"/>
        <v>0.97349256660291306</v>
      </c>
      <c r="M49" s="20">
        <f t="shared" si="11"/>
        <v>1.252943941374568E-5</v>
      </c>
      <c r="N49" s="87">
        <f>COS(Wellpath!$L49)*COS(Wellpath!$M49)</f>
        <v>0.84753148816974022</v>
      </c>
      <c r="O49" s="87">
        <f>-SIN(Wellpath!$M49)</f>
        <v>-3.4899496702500969E-2</v>
      </c>
      <c r="P49" s="87">
        <f>SIN(Wellpath!$L49)*COS(Wellpath!$M49)</f>
        <v>0.5295964517353734</v>
      </c>
      <c r="Q49" s="87">
        <f>COS(Wellpath!$L49)*SIN(Wellpath!$M49)</f>
        <v>2.9596451735373414E-2</v>
      </c>
      <c r="R49" s="87">
        <f>COS(Wellpath!$M49)</f>
        <v>0.99939082701909576</v>
      </c>
      <c r="S49" s="87">
        <f>SIN(Wellpath!$L49)*SIN(Wellpath!$M49)</f>
        <v>1.8493915614698476E-2</v>
      </c>
      <c r="T49" s="87">
        <f>-SIN(Wellpath!$L49)</f>
        <v>-0.5299192642332049</v>
      </c>
      <c r="U49" s="87">
        <v>0</v>
      </c>
      <c r="V49" s="87">
        <f>COS(Wellpath!$L49)</f>
        <v>0.84804809615642596</v>
      </c>
    </row>
    <row r="50" spans="1:22" x14ac:dyDescent="0.25">
      <c r="A50" s="26">
        <f>Wellpath!E50</f>
        <v>4700</v>
      </c>
      <c r="B50" s="19">
        <f>'DEC-OS'!Q50+'DEC-OH'!Q50+'DEC-OI'!Q50+'DBH-OS'!Q50+'DBH-OH'!Q50+'DBH-OI'!Q50+XCLH!Q50+XCLA!Q50+DRFR!Q50+DSFS!Q50+DSTG!Q50+XYM1!Q50+XYM2!Q50+XYM3E!Q50+XYM4E!Q50+SAGE!Q50+'ABXY-TI1S'!Q50+'ABXY-TI2S'!Q50+ABZ!Q50+'ASXY-TI1S'!Q50+'ASXY-TI2S'!Q50+'ASXY-TI3S'!Q50+ASZ!Q50+'MBXY-TI1S'!Q50+'MBXY-TI2S'!Q50+MBZ!Q50+'MSXY-TI1S'!Q50+'MSXY-TI2S'!Q50++'MSXY-TI3S'!Q50+MSZ!Q50+'DEC-U'!Q50+DECR!Q50+'DBH-U'!Q50+DBHR!Q50+AMIL!Q50</f>
        <v>6.0554231216285812</v>
      </c>
      <c r="C50" s="19">
        <f>'DEC-OS'!R50+'DEC-OH'!R50+'DEC-OI'!R50+'DBH-OS'!R50+'DBH-OH'!R50+'DBH-OI'!R50+XCLH!R50+XCLA!R50+DRFR!R50+DSFS!R50+DSTG!R50+XYM1!R50+XYM2!R50+XYM3E!R50+XYM4E!R50+SAGE!R50+'ABXY-TI1S'!R50+'ABXY-TI2S'!R50+ABZ!R50+'ASXY-TI1S'!R50+'ASXY-TI2S'!R50+'ASXY-TI3S'!R50+ASZ!R50+'MBXY-TI1S'!R50+'MBXY-TI2S'!R50+MBZ!R50+'MSXY-TI1S'!R50+'MSXY-TI2S'!R50++'MSXY-TI3S'!R50+MSZ!R50+'DEC-U'!R50+DECR!R50+'DBH-U'!R50+DBHR!R50+AMIL!R50</f>
        <v>7.581952792281605</v>
      </c>
      <c r="D50" s="19">
        <f>'DEC-OS'!S50+'DEC-OH'!S50+'DEC-OI'!S50+'DBH-OS'!S50+'DBH-OH'!S50+'DBH-OI'!S50+XCLH!S50+XCLA!S50+DRFR!S50+DSFS!S50+DSTG!S50+XYM1!S50+XYM2!S50+XYM3E!S50+XYM4E!S50+SAGE!S50+'ABXY-TI1S'!S50+'ABXY-TI2S'!S50+ABZ!S50+'ASXY-TI1S'!S50+'ASXY-TI2S'!S50+'ASXY-TI3S'!S50+ASZ!S50+'MBXY-TI1S'!S50+'MBXY-TI2S'!S50+MBZ!S50+'MSXY-TI1S'!S50+'MSXY-TI2S'!S50++'MSXY-TI3S'!S50+MSZ!S50+'DEC-U'!S50+DECR!S50+'DBH-U'!S50+DBHR!S50+AMIL!S50</f>
        <v>1.8923259476936989</v>
      </c>
      <c r="E50" s="19">
        <f>'DEC-OS'!T50+'DEC-OH'!T50+'DEC-OI'!T50+'DBH-OS'!T50+'DBH-OH'!T50+'DBH-OI'!T50+XCLH!T50+XCLA!T50+DRFR!T50+DSFS!T50+DSTG!T50+XYM1!T50+XYM2!T50+XYM3E!T50+XYM4E!T50+SAGE!T50+'ABXY-TI1S'!T50+'ABXY-TI2S'!T50+ABZ!T50+'ASXY-TI1S'!T50+'ASXY-TI2S'!T50+'ASXY-TI3S'!T50+ASZ!T50+'MBXY-TI1S'!T50+'MBXY-TI2S'!T50+MBZ!T50+'MSXY-TI1S'!T50+'MSXY-TI2S'!T50++'MSXY-TI3S'!T50+MSZ!T50+'DEC-U'!T50+DECR!T50+'DBH-U'!T50+DBHR!T50+AMIL!T50</f>
        <v>-5.4939199324890393E-2</v>
      </c>
      <c r="F50" s="19">
        <f>'DEC-OS'!U50+'DEC-OH'!U50+'DEC-OI'!U50+'DBH-OS'!U50+'DBH-OH'!U50+'DBH-OI'!U50+XCLH!U50+XCLA!U50+DRFR!U50+DSFS!U50+DSTG!U50+XYM1!U50+XYM2!U50+XYM3E!U50+XYM4E!U50+SAGE!U50+'ABXY-TI1S'!U50+'ABXY-TI2S'!U50+ABZ!U50+'ASXY-TI1S'!U50+'ASXY-TI2S'!U50+'ASXY-TI3S'!U50+ASZ!U50+'MBXY-TI1S'!U50+'MBXY-TI2S'!U50+MBZ!U50+'MSXY-TI1S'!U50+'MSXY-TI2S'!U50++'MSXY-TI3S'!U50+MSZ!U50+'DEC-U'!U50+DECR!U50+'DBH-U'!U50+DBHR!U50+AMIL!U50</f>
        <v>-1.9932530102249824</v>
      </c>
      <c r="G50" s="19">
        <f>'DEC-OS'!V50+'DEC-OH'!V50+'DEC-OI'!V50+'DBH-OS'!V50+'DBH-OH'!V50+'DBH-OI'!V50+XCLH!V50+XCLA!V50+DRFR!V50+DSFS!V50+DSTG!V50+XYM1!V50+XYM2!V50+XYM3E!V50+XYM4E!V50+SAGE!V50+'ABXY-TI1S'!V50+'ABXY-TI2S'!V50+ABZ!V50+'ASXY-TI1S'!V50+'ASXY-TI2S'!V50+'ASXY-TI3S'!V50+ASZ!V50+'MBXY-TI1S'!V50+'MBXY-TI2S'!V50+MBZ!V50+'MSXY-TI1S'!V50+'MSXY-TI2S'!V50++'MSXY-TI3S'!V50+MSZ!V50+'DEC-U'!V50+DECR!V50+'DBH-U'!V50+DBHR!V50+AMIL!V50</f>
        <v>-6.8614062691425476E-2</v>
      </c>
      <c r="H50" s="20">
        <f t="shared" si="6"/>
        <v>6.6775311971741331</v>
      </c>
      <c r="I50" s="20">
        <f t="shared" si="7"/>
        <v>7.5839258823195363</v>
      </c>
      <c r="J50" s="20">
        <f t="shared" si="8"/>
        <v>1.2682447821102159</v>
      </c>
      <c r="K50" s="20">
        <f t="shared" si="9"/>
        <v>-1.8505393146091668E-3</v>
      </c>
      <c r="L50" s="20">
        <f t="shared" si="10"/>
        <v>0.99569473239425932</v>
      </c>
      <c r="M50" s="20">
        <f t="shared" si="11"/>
        <v>1.2529439413822008E-5</v>
      </c>
      <c r="N50" s="87">
        <f>COS(Wellpath!$L50)*COS(Wellpath!$M50)</f>
        <v>0.84753148816974022</v>
      </c>
      <c r="O50" s="87">
        <f>-SIN(Wellpath!$M50)</f>
        <v>-3.4899496702500969E-2</v>
      </c>
      <c r="P50" s="87">
        <f>SIN(Wellpath!$L50)*COS(Wellpath!$M50)</f>
        <v>0.5295964517353734</v>
      </c>
      <c r="Q50" s="87">
        <f>COS(Wellpath!$L50)*SIN(Wellpath!$M50)</f>
        <v>2.9596451735373414E-2</v>
      </c>
      <c r="R50" s="87">
        <f>COS(Wellpath!$M50)</f>
        <v>0.99939082701909576</v>
      </c>
      <c r="S50" s="87">
        <f>SIN(Wellpath!$L50)*SIN(Wellpath!$M50)</f>
        <v>1.8493915614698476E-2</v>
      </c>
      <c r="T50" s="87">
        <f>-SIN(Wellpath!$L50)</f>
        <v>-0.5299192642332049</v>
      </c>
      <c r="U50" s="87">
        <v>0</v>
      </c>
      <c r="V50" s="87">
        <f>COS(Wellpath!$L50)</f>
        <v>0.84804809615642596</v>
      </c>
    </row>
    <row r="51" spans="1:22" x14ac:dyDescent="0.25">
      <c r="A51" s="26">
        <f>Wellpath!E51</f>
        <v>4800</v>
      </c>
      <c r="B51" s="19">
        <f>'DEC-OS'!Q51+'DEC-OH'!Q51+'DEC-OI'!Q51+'DBH-OS'!Q51+'DBH-OH'!Q51+'DBH-OI'!Q51+XCLH!Q51+XCLA!Q51+DRFR!Q51+DSFS!Q51+DSTG!Q51+XYM1!Q51+XYM2!Q51+XYM3E!Q51+XYM4E!Q51+SAGE!Q51+'ABXY-TI1S'!Q51+'ABXY-TI2S'!Q51+ABZ!Q51+'ASXY-TI1S'!Q51+'ASXY-TI2S'!Q51+'ASXY-TI3S'!Q51+ASZ!Q51+'MBXY-TI1S'!Q51+'MBXY-TI2S'!Q51+MBZ!Q51+'MSXY-TI1S'!Q51+'MSXY-TI2S'!Q51++'MSXY-TI3S'!Q51+MSZ!Q51+'DEC-U'!Q51+DECR!Q51+'DBH-U'!Q51+DBHR!Q51+AMIL!Q51</f>
        <v>6.4217727759588064</v>
      </c>
      <c r="C51" s="19">
        <f>'DEC-OS'!R51+'DEC-OH'!R51+'DEC-OI'!R51+'DBH-OS'!R51+'DBH-OH'!R51+'DBH-OI'!R51+XCLH!R51+XCLA!R51+DRFR!R51+DSFS!R51+DSTG!R51+XYM1!R51+XYM2!R51+XYM3E!R51+XYM4E!R51+SAGE!R51+'ABXY-TI1S'!R51+'ABXY-TI2S'!R51+ABZ!R51+'ASXY-TI1S'!R51+'ASXY-TI2S'!R51+'ASXY-TI3S'!R51+ASZ!R51+'MBXY-TI1S'!R51+'MBXY-TI2S'!R51+MBZ!R51+'MSXY-TI1S'!R51+'MSXY-TI2S'!R51++'MSXY-TI3S'!R51+MSZ!R51+'DEC-U'!R51+DECR!R51+'DBH-U'!R51+DBHR!R51+AMIL!R51</f>
        <v>8.2466933098072808</v>
      </c>
      <c r="D51" s="19">
        <f>'DEC-OS'!S51+'DEC-OH'!S51+'DEC-OI'!S51+'DBH-OS'!S51+'DBH-OH'!S51+'DBH-OI'!S51+XCLH!S51+XCLA!S51+DRFR!S51+DSFS!S51+DSTG!S51+XYM1!S51+XYM2!S51+XYM3E!S51+XYM4E!S51+SAGE!S51+'ABXY-TI1S'!S51+'ABXY-TI2S'!S51+ABZ!S51+'ASXY-TI1S'!S51+'ASXY-TI2S'!S51+'ASXY-TI3S'!S51+ASZ!S51+'MBXY-TI1S'!S51+'MBXY-TI2S'!S51+MBZ!S51+'MSXY-TI1S'!S51+'MSXY-TI2S'!S51++'MSXY-TI3S'!S51+MSZ!S51+'DEC-U'!S51+DECR!S51+'DBH-U'!S51+DBHR!S51+AMIL!S51</f>
        <v>2.0344309896675763</v>
      </c>
      <c r="E51" s="19">
        <f>'DEC-OS'!T51+'DEC-OH'!T51+'DEC-OI'!T51+'DBH-OS'!T51+'DBH-OH'!T51+'DBH-OI'!T51+XCLH!T51+XCLA!T51+DRFR!T51+DSFS!T51+DSTG!T51+XYM1!T51+XYM2!T51+XYM3E!T51+XYM4E!T51+SAGE!T51+'ABXY-TI1S'!T51+'ABXY-TI2S'!T51+ABZ!T51+'ASXY-TI1S'!T51+'ASXY-TI2S'!T51+'ASXY-TI3S'!T51+ASZ!T51+'MBXY-TI1S'!T51+'MBXY-TI2S'!T51+MBZ!T51+'MSXY-TI1S'!T51+'MSXY-TI2S'!T51++'MSXY-TI3S'!T51+MSZ!T51+'DEC-U'!T51+DECR!T51+'DBH-U'!T51+DBHR!T51+AMIL!T51</f>
        <v>-6.545168286904593E-2</v>
      </c>
      <c r="F51" s="19">
        <f>'DEC-OS'!U51+'DEC-OH'!U51+'DEC-OI'!U51+'DBH-OS'!U51+'DBH-OH'!U51+'DBH-OI'!U51+XCLH!U51+XCLA!U51+DRFR!U51+DSFS!U51+DSTG!U51+XYM1!U51+XYM2!U51+XYM3E!U51+XYM4E!U51+SAGE!U51+'ABXY-TI1S'!U51+'ABXY-TI2S'!U51+ABZ!U51+'ASXY-TI1S'!U51+'ASXY-TI2S'!U51+'ASXY-TI3S'!U51+ASZ!U51+'MBXY-TI1S'!U51+'MBXY-TI2S'!U51+MBZ!U51+'MSXY-TI1S'!U51+'MSXY-TI2S'!U51++'MSXY-TI3S'!U51+MSZ!U51+'DEC-U'!U51+DECR!U51+'DBH-U'!U51+DBHR!U51+AMIL!U51</f>
        <v>-2.172093743089845</v>
      </c>
      <c r="G51" s="19">
        <f>'DEC-OS'!V51+'DEC-OH'!V51+'DEC-OI'!V51+'DBH-OS'!V51+'DBH-OH'!V51+'DBH-OI'!V51+XCLH!V51+XCLA!V51+DRFR!V51+DSFS!V51+DSTG!V51+XYM1!V51+XYM2!V51+XYM3E!V51+XYM4E!V51+SAGE!V51+'ABXY-TI1S'!V51+'ABXY-TI2S'!V51+ABZ!V51+'ASXY-TI1S'!V51+'ASXY-TI2S'!V51+'ASXY-TI3S'!V51+ASZ!V51+'MBXY-TI1S'!V51+'MBXY-TI2S'!V51+MBZ!V51+'MSXY-TI1S'!V51+'MSXY-TI2S'!V51++'MSXY-TI3S'!V51+MSZ!V51+'DEC-U'!V51+DECR!V51+'DBH-U'!V51+DBHR!V51+AMIL!V51</f>
        <v>-7.4809593513781233E-2</v>
      </c>
      <c r="H51" s="20">
        <f t="shared" si="6"/>
        <v>7.14148112096992</v>
      </c>
      <c r="I51" s="20">
        <f t="shared" si="7"/>
        <v>8.2490362810547104</v>
      </c>
      <c r="J51" s="20">
        <f t="shared" si="8"/>
        <v>1.3123796734090341</v>
      </c>
      <c r="K51" s="20">
        <f t="shared" si="9"/>
        <v>-1.9443175519141198E-3</v>
      </c>
      <c r="L51" s="20">
        <f t="shared" si="10"/>
        <v>1.0178577262836286</v>
      </c>
      <c r="M51" s="20">
        <f t="shared" si="11"/>
        <v>1.2529439413794252E-5</v>
      </c>
      <c r="N51" s="87">
        <f>COS(Wellpath!$L51)*COS(Wellpath!$M51)</f>
        <v>0.84753148816974022</v>
      </c>
      <c r="O51" s="87">
        <f>-SIN(Wellpath!$M51)</f>
        <v>-3.4899496702500969E-2</v>
      </c>
      <c r="P51" s="87">
        <f>SIN(Wellpath!$L51)*COS(Wellpath!$M51)</f>
        <v>0.5295964517353734</v>
      </c>
      <c r="Q51" s="87">
        <f>COS(Wellpath!$L51)*SIN(Wellpath!$M51)</f>
        <v>2.9596451735373414E-2</v>
      </c>
      <c r="R51" s="87">
        <f>COS(Wellpath!$M51)</f>
        <v>0.99939082701909576</v>
      </c>
      <c r="S51" s="87">
        <f>SIN(Wellpath!$L51)*SIN(Wellpath!$M51)</f>
        <v>1.8493915614698476E-2</v>
      </c>
      <c r="T51" s="87">
        <f>-SIN(Wellpath!$L51)</f>
        <v>-0.5299192642332049</v>
      </c>
      <c r="U51" s="87">
        <v>0</v>
      </c>
      <c r="V51" s="87">
        <f>COS(Wellpath!$L51)</f>
        <v>0.84804809615642596</v>
      </c>
    </row>
    <row r="52" spans="1:22" x14ac:dyDescent="0.25">
      <c r="A52" s="26">
        <f>Wellpath!E52</f>
        <v>4900</v>
      </c>
      <c r="B52" s="19">
        <f>'DEC-OS'!Q52+'DEC-OH'!Q52+'DEC-OI'!Q52+'DBH-OS'!Q52+'DBH-OH'!Q52+'DBH-OI'!Q52+XCLH!Q52+XCLA!Q52+DRFR!Q52+DSFS!Q52+DSTG!Q52+XYM1!Q52+XYM2!Q52+XYM3E!Q52+XYM4E!Q52+SAGE!Q52+'ABXY-TI1S'!Q52+'ABXY-TI2S'!Q52+ABZ!Q52+'ASXY-TI1S'!Q52+'ASXY-TI2S'!Q52+'ASXY-TI3S'!Q52+ASZ!Q52+'MBXY-TI1S'!Q52+'MBXY-TI2S'!Q52+MBZ!Q52+'MSXY-TI1S'!Q52+'MSXY-TI2S'!Q52++'MSXY-TI3S'!Q52+MSZ!Q52+'DEC-U'!Q52+DECR!Q52+'DBH-U'!Q52+DBHR!Q52+AMIL!Q52</f>
        <v>6.8019409313819894</v>
      </c>
      <c r="C52" s="19">
        <f>'DEC-OS'!R52+'DEC-OH'!R52+'DEC-OI'!R52+'DBH-OS'!R52+'DBH-OH'!R52+'DBH-OI'!R52+XCLH!R52+XCLA!R52+DRFR!R52+DSFS!R52+DSTG!R52+XYM1!R52+XYM2!R52+XYM3E!R52+XYM4E!R52+SAGE!R52+'ABXY-TI1S'!R52+'ABXY-TI2S'!R52+ABZ!R52+'ASXY-TI1S'!R52+'ASXY-TI2S'!R52+'ASXY-TI3S'!R52+ASZ!R52+'MBXY-TI1S'!R52+'MBXY-TI2S'!R52+MBZ!R52+'MSXY-TI1S'!R52+'MSXY-TI2S'!R52++'MSXY-TI3S'!R52+MSZ!R52+'DEC-U'!R52+DECR!R52+'DBH-U'!R52+DBHR!R52+AMIL!R52</f>
        <v>8.9437236430709248</v>
      </c>
      <c r="D52" s="19">
        <f>'DEC-OS'!S52+'DEC-OH'!S52+'DEC-OI'!S52+'DBH-OS'!S52+'DBH-OH'!S52+'DBH-OI'!S52+XCLH!S52+XCLA!S52+DRFR!S52+DSFS!S52+DSTG!S52+XYM1!S52+XYM2!S52+XYM3E!S52+XYM4E!S52+SAGE!S52+'ABXY-TI1S'!S52+'ABXY-TI2S'!S52+ABZ!S52+'ASXY-TI1S'!S52+'ASXY-TI2S'!S52+'ASXY-TI3S'!S52+ASZ!S52+'MBXY-TI1S'!S52+'MBXY-TI2S'!S52+MBZ!S52+'MSXY-TI1S'!S52+'MSXY-TI2S'!S52++'MSXY-TI3S'!S52+MSZ!S52+'DEC-U'!S52+DECR!S52+'DBH-U'!S52+DBHR!S52+AMIL!S52</f>
        <v>2.1830467211413414</v>
      </c>
      <c r="E52" s="19">
        <f>'DEC-OS'!T52+'DEC-OH'!T52+'DEC-OI'!T52+'DBH-OS'!T52+'DBH-OH'!T52+'DBH-OI'!T52+XCLH!T52+XCLA!T52+DRFR!T52+DSFS!T52+DSTG!T52+XYM1!T52+XYM2!T52+XYM3E!T52+XYM4E!T52+SAGE!T52+'ABXY-TI1S'!T52+'ABXY-TI2S'!T52+ABZ!T52+'ASXY-TI1S'!T52+'ASXY-TI2S'!T52+'ASXY-TI3S'!T52+ASZ!T52+'MBXY-TI1S'!T52+'MBXY-TI2S'!T52+MBZ!T52+'MSXY-TI1S'!T52+'MSXY-TI2S'!T52++'MSXY-TI3S'!T52+MSZ!T52+'DEC-U'!T52+DECR!T52+'DBH-U'!T52+DBHR!T52+AMIL!T52</f>
        <v>-7.660998648596698E-2</v>
      </c>
      <c r="F52" s="19">
        <f>'DEC-OS'!U52+'DEC-OH'!U52+'DEC-OI'!U52+'DBH-OS'!U52+'DBH-OH'!U52+'DBH-OI'!U52+XCLH!U52+XCLA!U52+DRFR!U52+DSFS!U52+DSTG!U52+XYM1!U52+XYM2!U52+XYM3E!U52+XYM4E!U52+SAGE!U52+'ABXY-TI1S'!U52+'ABXY-TI2S'!U52+ABZ!U52+'ASXY-TI1S'!U52+'ASXY-TI2S'!U52+'ASXY-TI3S'!U52+ASZ!U52+'MBXY-TI1S'!U52+'MBXY-TI2S'!U52+MBZ!U52+'MSXY-TI1S'!U52+'MSXY-TI2S'!U52++'MSXY-TI3S'!U52+MSZ!U52+'DEC-U'!U52+DECR!U52+'DBH-U'!U52+DBHR!U52+AMIL!U52</f>
        <v>-2.3584882286646836</v>
      </c>
      <c r="G52" s="19">
        <f>'DEC-OS'!V52+'DEC-OH'!V52+'DEC-OI'!V52+'DBH-OS'!V52+'DBH-OH'!V52+'DBH-OI'!V52+XCLH!V52+XCLA!V52+DRFR!V52+DSFS!V52+DSTG!V52+XYM1!V52+XYM2!V52+XYM3E!V52+XYM4E!V52+SAGE!V52+'ABXY-TI1S'!V52+'ABXY-TI2S'!V52+ABZ!V52+'ASXY-TI1S'!V52+'ASXY-TI2S'!V52+'ASXY-TI3S'!V52+ASZ!V52+'MBXY-TI1S'!V52+'MBXY-TI2S'!V52+MBZ!V52+'MSXY-TI1S'!V52+'MSXY-TI2S'!V52++'MSXY-TI3S'!V52+MSZ!V52+'DEC-U'!V52+DECR!V52+'DBH-U'!V52+DBHR!V52+AMIL!V52</f>
        <v>-8.1268907193319681E-2</v>
      </c>
      <c r="H52" s="20">
        <f t="shared" si="6"/>
        <v>7.6239745938019192</v>
      </c>
      <c r="I52" s="20">
        <f t="shared" si="7"/>
        <v>8.9464590480617456</v>
      </c>
      <c r="J52" s="20">
        <f t="shared" si="8"/>
        <v>1.3582776537305918</v>
      </c>
      <c r="K52" s="20">
        <f t="shared" si="9"/>
        <v>-2.03809578921908E-3</v>
      </c>
      <c r="L52" s="20">
        <f t="shared" si="10"/>
        <v>1.0399813282562012</v>
      </c>
      <c r="M52" s="20">
        <f t="shared" si="11"/>
        <v>1.2529439413828947E-5</v>
      </c>
      <c r="N52" s="87">
        <f>COS(Wellpath!$L52)*COS(Wellpath!$M52)</f>
        <v>0.84753148816974022</v>
      </c>
      <c r="O52" s="87">
        <f>-SIN(Wellpath!$M52)</f>
        <v>-3.4899496702500969E-2</v>
      </c>
      <c r="P52" s="87">
        <f>SIN(Wellpath!$L52)*COS(Wellpath!$M52)</f>
        <v>0.5295964517353734</v>
      </c>
      <c r="Q52" s="87">
        <f>COS(Wellpath!$L52)*SIN(Wellpath!$M52)</f>
        <v>2.9596451735373414E-2</v>
      </c>
      <c r="R52" s="87">
        <f>COS(Wellpath!$M52)</f>
        <v>0.99939082701909576</v>
      </c>
      <c r="S52" s="87">
        <f>SIN(Wellpath!$L52)*SIN(Wellpath!$M52)</f>
        <v>1.8493915614698476E-2</v>
      </c>
      <c r="T52" s="87">
        <f>-SIN(Wellpath!$L52)</f>
        <v>-0.5299192642332049</v>
      </c>
      <c r="U52" s="87">
        <v>0</v>
      </c>
      <c r="V52" s="87">
        <f>COS(Wellpath!$L52)</f>
        <v>0.84804809615642596</v>
      </c>
    </row>
    <row r="53" spans="1:22" x14ac:dyDescent="0.25">
      <c r="A53" s="26">
        <f>Wellpath!E53</f>
        <v>5000</v>
      </c>
      <c r="B53" s="19">
        <f>'DEC-OS'!Q53+'DEC-OH'!Q53+'DEC-OI'!Q53+'DBH-OS'!Q53+'DBH-OH'!Q53+'DBH-OI'!Q53+XCLH!Q53+XCLA!Q53+DRFR!Q53+DSFS!Q53+DSTG!Q53+XYM1!Q53+XYM2!Q53+XYM3E!Q53+XYM4E!Q53+SAGE!Q53+'ABXY-TI1S'!Q53+'ABXY-TI2S'!Q53+ABZ!Q53+'ASXY-TI1S'!Q53+'ASXY-TI2S'!Q53+'ASXY-TI3S'!Q53+ASZ!Q53+'MBXY-TI1S'!Q53+'MBXY-TI2S'!Q53+MBZ!Q53+'MSXY-TI1S'!Q53+'MSXY-TI2S'!Q53++'MSXY-TI3S'!Q53+MSZ!Q53+'DEC-U'!Q53+DECR!Q53+'DBH-U'!Q53+DBHR!Q53+AMIL!Q53</f>
        <v>7.1959405483077159</v>
      </c>
      <c r="C53" s="19">
        <f>'DEC-OS'!R53+'DEC-OH'!R53+'DEC-OI'!R53+'DBH-OS'!R53+'DBH-OH'!R53+'DBH-OI'!R53+XCLH!R53+XCLA!R53+DRFR!R53+DSFS!R53+DSTG!R53+XYM1!R53+XYM2!R53+XYM3E!R53+XYM4E!R53+SAGE!R53+'ABXY-TI1S'!R53+'ABXY-TI2S'!R53+ABZ!R53+'ASXY-TI1S'!R53+'ASXY-TI2S'!R53+'ASXY-TI3S'!R53+ASZ!R53+'MBXY-TI1S'!R53+'MBXY-TI2S'!R53+MBZ!R53+'MSXY-TI1S'!R53+'MSXY-TI2S'!R53++'MSXY-TI3S'!R53+MSZ!R53+'DEC-U'!R53+DECR!R53+'DBH-U'!R53+DBHR!R53+AMIL!R53</f>
        <v>9.6730438078772369</v>
      </c>
      <c r="D53" s="19">
        <f>'DEC-OS'!S53+'DEC-OH'!S53+'DEC-OI'!S53+'DBH-OS'!S53+'DBH-OH'!S53+'DBH-OI'!S53+XCLH!S53+XCLA!S53+DRFR!S53+DSFS!S53+DSTG!S53+XYM1!S53+XYM2!S53+XYM3E!S53+XYM4E!S53+SAGE!S53+'ABXY-TI1S'!S53+'ABXY-TI2S'!S53+ABZ!S53+'ASXY-TI1S'!S53+'ASXY-TI2S'!S53+'ASXY-TI3S'!S53+ASZ!S53+'MBXY-TI1S'!S53+'MBXY-TI2S'!S53+MBZ!S53+'MSXY-TI1S'!S53+'MSXY-TI2S'!S53++'MSXY-TI3S'!S53+MSZ!S53+'DEC-U'!S53+DECR!S53+'DBH-U'!S53+DBHR!S53+AMIL!S53</f>
        <v>2.3382056560961915</v>
      </c>
      <c r="E53" s="19">
        <f>'DEC-OS'!T53+'DEC-OH'!T53+'DEC-OI'!T53+'DBH-OS'!T53+'DBH-OH'!T53+'DBH-OI'!T53+XCLH!T53+XCLA!T53+DRFR!T53+DSFS!T53+DSTG!T53+XYM1!T53+XYM2!T53+XYM3E!T53+XYM4E!T53+SAGE!T53+'ABXY-TI1S'!T53+'ABXY-TI2S'!T53+ABZ!T53+'ASXY-TI1S'!T53+'ASXY-TI2S'!T53+'ASXY-TI3S'!T53+ASZ!T53+'MBXY-TI1S'!T53+'MBXY-TI2S'!T53+MBZ!T53+'MSXY-TI1S'!T53+'MSXY-TI2S'!T53++'MSXY-TI3S'!T53+MSZ!T53+'DEC-U'!T53+DECR!T53+'DBH-U'!T53+DBHR!T53+AMIL!T53</f>
        <v>-8.8413657588177846E-2</v>
      </c>
      <c r="F53" s="19">
        <f>'DEC-OS'!U53+'DEC-OH'!U53+'DEC-OI'!U53+'DBH-OS'!U53+'DBH-OH'!U53+'DBH-OI'!U53+XCLH!U53+XCLA!U53+DRFR!U53+DSFS!U53+DSTG!U53+XYM1!U53+XYM2!U53+XYM3E!U53+XYM4E!U53+SAGE!U53+'ABXY-TI1S'!U53+'ABXY-TI2S'!U53+ABZ!U53+'ASXY-TI1S'!U53+'ASXY-TI2S'!U53+'ASXY-TI3S'!U53+ASZ!U53+'MBXY-TI1S'!U53+'MBXY-TI2S'!U53+MBZ!U53+'MSXY-TI1S'!U53+'MSXY-TI2S'!U53++'MSXY-TI3S'!U53+MSZ!U53+'DEC-U'!U53+DECR!U53+'DBH-U'!U53+DBHR!U53+AMIL!U53</f>
        <v>-2.5524159378258333</v>
      </c>
      <c r="G53" s="19">
        <f>'DEC-OS'!V53+'DEC-OH'!V53+'DEC-OI'!V53+'DBH-OS'!V53+'DBH-OH'!V53+'DBH-OI'!V53+XCLH!V53+XCLA!V53+DRFR!V53+DSFS!V53+DSTG!V53+XYM1!V53+XYM2!V53+XYM3E!V53+XYM4E!V53+SAGE!V53+'ABXY-TI1S'!V53+'ABXY-TI2S'!V53+ABZ!V53+'ASXY-TI1S'!V53+'ASXY-TI2S'!V53+'ASXY-TI3S'!V53+ASZ!V53+'MBXY-TI1S'!V53+'MBXY-TI2S'!V53+MBZ!V53+'MSXY-TI1S'!V53+'MSXY-TI2S'!V53++'MSXY-TI3S'!V53+MSZ!V53+'DEC-U'!V53+DECR!V53+'DBH-U'!V53+DBHR!V53+AMIL!V53</f>
        <v>-8.7991286837245511E-2</v>
      </c>
      <c r="H53" s="20">
        <f t="shared" si="6"/>
        <v>8.1250116156701253</v>
      </c>
      <c r="I53" s="20">
        <f t="shared" si="7"/>
        <v>9.6761941833406411</v>
      </c>
      <c r="J53" s="20">
        <f t="shared" si="8"/>
        <v>1.4059842132703793</v>
      </c>
      <c r="K53" s="20">
        <f t="shared" si="9"/>
        <v>-2.1318740265240683E-3</v>
      </c>
      <c r="L53" s="20">
        <f t="shared" si="10"/>
        <v>1.0620657629586918</v>
      </c>
      <c r="M53" s="20">
        <f t="shared" si="11"/>
        <v>1.252943941380813E-5</v>
      </c>
      <c r="N53" s="87">
        <f>COS(Wellpath!$L53)*COS(Wellpath!$M53)</f>
        <v>0.84753148816974022</v>
      </c>
      <c r="O53" s="87">
        <f>-SIN(Wellpath!$M53)</f>
        <v>-3.4899496702500969E-2</v>
      </c>
      <c r="P53" s="87">
        <f>SIN(Wellpath!$L53)*COS(Wellpath!$M53)</f>
        <v>0.5295964517353734</v>
      </c>
      <c r="Q53" s="87">
        <f>COS(Wellpath!$L53)*SIN(Wellpath!$M53)</f>
        <v>2.9596451735373414E-2</v>
      </c>
      <c r="R53" s="87">
        <f>COS(Wellpath!$M53)</f>
        <v>0.99939082701909576</v>
      </c>
      <c r="S53" s="87">
        <f>SIN(Wellpath!$L53)*SIN(Wellpath!$M53)</f>
        <v>1.8493915614698476E-2</v>
      </c>
      <c r="T53" s="87">
        <f>-SIN(Wellpath!$L53)</f>
        <v>-0.5299192642332049</v>
      </c>
      <c r="U53" s="87">
        <v>0</v>
      </c>
      <c r="V53" s="87">
        <f>COS(Wellpath!$L53)</f>
        <v>0.84804809615642596</v>
      </c>
    </row>
    <row r="54" spans="1:22" x14ac:dyDescent="0.25">
      <c r="A54" s="26">
        <f>Wellpath!E54</f>
        <v>5100</v>
      </c>
      <c r="B54" s="19">
        <f>'DEC-OS'!Q54+'DEC-OH'!Q54+'DEC-OI'!Q54+'DBH-OS'!Q54+'DBH-OH'!Q54+'DBH-OI'!Q54+XCLH!Q54+XCLA!Q54+DRFR!Q54+DSFS!Q54+DSTG!Q54+XYM1!Q54+XYM2!Q54+XYM3E!Q54+XYM4E!Q54+SAGE!Q54+'ABXY-TI1S'!Q54+'ABXY-TI2S'!Q54+ABZ!Q54+'ASXY-TI1S'!Q54+'ASXY-TI2S'!Q54+'ASXY-TI3S'!Q54+ASZ!Q54+'MBXY-TI1S'!Q54+'MBXY-TI2S'!Q54+MBZ!Q54+'MSXY-TI1S'!Q54+'MSXY-TI2S'!Q54++'MSXY-TI3S'!Q54+MSZ!Q54+'DEC-U'!Q54+DECR!Q54+'DBH-U'!Q54+DBHR!Q54+AMIL!Q54</f>
        <v>7.6042172847469365</v>
      </c>
      <c r="C54" s="19">
        <f>'DEC-OS'!R54+'DEC-OH'!R54+'DEC-OI'!R54+'DBH-OS'!R54+'DBH-OH'!R54+'DBH-OI'!R54+XCLH!R54+XCLA!R54+DRFR!R54+DSFS!R54+DSTG!R54+XYM1!R54+XYM2!R54+XYM3E!R54+XYM4E!R54+SAGE!R54+'ABXY-TI1S'!R54+'ABXY-TI2S'!R54+ABZ!R54+'ASXY-TI1S'!R54+'ASXY-TI2S'!R54+'ASXY-TI3S'!R54+ASZ!R54+'MBXY-TI1S'!R54+'MBXY-TI2S'!R54+MBZ!R54+'MSXY-TI1S'!R54+'MSXY-TI2S'!R54++'MSXY-TI3S'!R54+MSZ!R54+'DEC-U'!R54+DECR!R54+'DBH-U'!R54+DBHR!R54+AMIL!R54</f>
        <v>10.485285163891774</v>
      </c>
      <c r="D54" s="19">
        <f>'DEC-OS'!S54+'DEC-OH'!S54+'DEC-OI'!S54+'DBH-OS'!S54+'DBH-OH'!S54+'DBH-OI'!S54+XCLH!S54+XCLA!S54+DRFR!S54+DSFS!S54+DSTG!S54+XYM1!S54+XYM2!S54+XYM3E!S54+XYM4E!S54+SAGE!S54+'ABXY-TI1S'!S54+'ABXY-TI2S'!S54+ABZ!S54+'ASXY-TI1S'!S54+'ASXY-TI2S'!S54+'ASXY-TI3S'!S54+ASZ!S54+'MBXY-TI1S'!S54+'MBXY-TI2S'!S54+MBZ!S54+'MSXY-TI1S'!S54+'MSXY-TI2S'!S54++'MSXY-TI3S'!S54+MSZ!S54+'DEC-U'!S54+DECR!S54+'DBH-U'!S54+DBHR!S54+AMIL!S54</f>
        <v>2.4993816383691518</v>
      </c>
      <c r="E54" s="19">
        <f>'DEC-OS'!T54+'DEC-OH'!T54+'DEC-OI'!T54+'DBH-OS'!T54+'DBH-OH'!T54+'DBH-OI'!T54+XCLH!T54+XCLA!T54+DRFR!T54+DSFS!T54+DSTG!T54+XYM1!T54+XYM2!T54+XYM3E!T54+XYM4E!T54+SAGE!T54+'ABXY-TI1S'!T54+'ABXY-TI2S'!T54+ABZ!T54+'ASXY-TI1S'!T54+'ASXY-TI2S'!T54+'ASXY-TI3S'!T54+ASZ!T54+'MBXY-TI1S'!T54+'MBXY-TI2S'!T54+MBZ!T54+'MSXY-TI1S'!T54+'MSXY-TI2S'!T54++'MSXY-TI3S'!T54+MSZ!T54+'DEC-U'!T54+DECR!T54+'DBH-U'!T54+DBHR!T54+AMIL!T54</f>
        <v>-0.11591231509561567</v>
      </c>
      <c r="F54" s="19">
        <f>'DEC-OS'!U54+'DEC-OH'!U54+'DEC-OI'!U54+'DBH-OS'!U54+'DBH-OH'!U54+'DBH-OI'!U54+XCLH!U54+XCLA!U54+DRFR!U54+DSFS!U54+DSTG!U54+XYM1!U54+XYM2!U54+XYM3E!U54+XYM4E!U54+SAGE!U54+'ABXY-TI1S'!U54+'ABXY-TI2S'!U54+ABZ!U54+'ASXY-TI1S'!U54+'ASXY-TI2S'!U54+'ASXY-TI3S'!U54+ASZ!U54+'MBXY-TI1S'!U54+'MBXY-TI2S'!U54+MBZ!U54+'MSXY-TI1S'!U54+'MSXY-TI2S'!U54++'MSXY-TI3S'!U54+MSZ!U54+'DEC-U'!U54+DECR!U54+'DBH-U'!U54+DBHR!U54+AMIL!U54</f>
        <v>-2.7528897012168181</v>
      </c>
      <c r="G54" s="19">
        <f>'DEC-OS'!V54+'DEC-OH'!V54+'DEC-OI'!V54+'DBH-OS'!V54+'DBH-OH'!V54+'DBH-OI'!V54+XCLH!V54+XCLA!V54+DRFR!V54+DSFS!V54+DSTG!V54+XYM1!V54+XYM2!V54+XYM3E!V54+XYM4E!V54+SAGE!V54+'ABXY-TI1S'!V54+'ABXY-TI2S'!V54+ABZ!V54+'ASXY-TI1S'!V54+'ASXY-TI2S'!V54+'ASXY-TI3S'!V54+ASZ!V54+'MBXY-TI1S'!V54+'MBXY-TI2S'!V54+MBZ!V54+'MSXY-TI1S'!V54+'MSXY-TI2S'!V54++'MSXY-TI3S'!V54+MSZ!V54+'DEC-U'!V54+DECR!V54+'DBH-U'!V54+DBHR!V54+AMIL!V54</f>
        <v>-9.6600104009499158E-2</v>
      </c>
      <c r="H54" s="20">
        <f t="shared" si="6"/>
        <v>8.6692673510968277</v>
      </c>
      <c r="I54" s="20">
        <f t="shared" si="7"/>
        <v>10.465188311041162</v>
      </c>
      <c r="J54" s="20">
        <f t="shared" si="8"/>
        <v>1.4544284248698736</v>
      </c>
      <c r="K54" s="20">
        <f t="shared" si="9"/>
        <v>8.6886576453813952E-2</v>
      </c>
      <c r="L54" s="20">
        <f t="shared" si="10"/>
        <v>1.033552276244587</v>
      </c>
      <c r="M54" s="20">
        <f t="shared" si="11"/>
        <v>0.36829876233852943</v>
      </c>
      <c r="N54" s="87">
        <f>COS(Wellpath!$L54)*COS(Wellpath!$M54)</f>
        <v>0.84549184077593975</v>
      </c>
      <c r="O54" s="87">
        <f>-SIN(Wellpath!$M54)</f>
        <v>-0.13242938798960735</v>
      </c>
      <c r="P54" s="87">
        <f>SIN(Wellpath!$L54)*COS(Wellpath!$M54)</f>
        <v>0.51730648978918781</v>
      </c>
      <c r="Q54" s="87">
        <f>COS(Wellpath!$L54)*SIN(Wellpath!$M54)</f>
        <v>0.11296289426044279</v>
      </c>
      <c r="R54" s="87">
        <f>COS(Wellpath!$M54)</f>
        <v>0.99119244205991508</v>
      </c>
      <c r="S54" s="87">
        <f>SIN(Wellpath!$L54)*SIN(Wellpath!$M54)</f>
        <v>6.9115319022673857E-2</v>
      </c>
      <c r="T54" s="87">
        <f>-SIN(Wellpath!$L54)</f>
        <v>-0.52190318230646671</v>
      </c>
      <c r="U54" s="87">
        <v>0</v>
      </c>
      <c r="V54" s="87">
        <f>COS(Wellpath!$L54)</f>
        <v>0.85300472935288174</v>
      </c>
    </row>
    <row r="55" spans="1:22" x14ac:dyDescent="0.25">
      <c r="A55" s="26">
        <f>Wellpath!E55</f>
        <v>5200</v>
      </c>
      <c r="B55" s="19">
        <f>'DEC-OS'!Q55+'DEC-OH'!Q55+'DEC-OI'!Q55+'DBH-OS'!Q55+'DBH-OH'!Q55+'DBH-OI'!Q55+XCLH!Q55+XCLA!Q55+DRFR!Q55+DSFS!Q55+DSTG!Q55+XYM1!Q55+XYM2!Q55+XYM3E!Q55+XYM4E!Q55+SAGE!Q55+'ABXY-TI1S'!Q55+'ABXY-TI2S'!Q55+ABZ!Q55+'ASXY-TI1S'!Q55+'ASXY-TI2S'!Q55+'ASXY-TI3S'!Q55+ASZ!Q55+'MBXY-TI1S'!Q55+'MBXY-TI2S'!Q55+MBZ!Q55+'MSXY-TI1S'!Q55+'MSXY-TI2S'!Q55++'MSXY-TI3S'!Q55+MSZ!Q55+'DEC-U'!Q55+DECR!Q55+'DBH-U'!Q55+DBHR!Q55+AMIL!Q55</f>
        <v>8.0266504481117877</v>
      </c>
      <c r="C55" s="19">
        <f>'DEC-OS'!R55+'DEC-OH'!R55+'DEC-OI'!R55+'DBH-OS'!R55+'DBH-OH'!R55+'DBH-OI'!R55+XCLH!R55+XCLA!R55+DRFR!R55+DSFS!R55+DSTG!R55+XYM1!R55+XYM2!R55+XYM3E!R55+XYM4E!R55+SAGE!R55+'ABXY-TI1S'!R55+'ABXY-TI2S'!R55+ABZ!R55+'ASXY-TI1S'!R55+'ASXY-TI2S'!R55+'ASXY-TI3S'!R55+ASZ!R55+'MBXY-TI1S'!R55+'MBXY-TI2S'!R55+MBZ!R55+'MSXY-TI1S'!R55+'MSXY-TI2S'!R55++'MSXY-TI3S'!R55+MSZ!R55+'DEC-U'!R55+DECR!R55+'DBH-U'!R55+DBHR!R55+AMIL!R55</f>
        <v>11.311846154993258</v>
      </c>
      <c r="D55" s="19">
        <f>'DEC-OS'!S55+'DEC-OH'!S55+'DEC-OI'!S55+'DBH-OS'!S55+'DBH-OH'!S55+'DBH-OI'!S55+XCLH!S55+XCLA!S55+DRFR!S55+DSFS!S55+DSTG!S55+XYM1!S55+XYM2!S55+XYM3E!S55+XYM4E!S55+SAGE!S55+'ABXY-TI1S'!S55+'ABXY-TI2S'!S55+ABZ!S55+'ASXY-TI1S'!S55+'ASXY-TI2S'!S55+'ASXY-TI3S'!S55+ASZ!S55+'MBXY-TI1S'!S55+'MBXY-TI2S'!S55+MBZ!S55+'MSXY-TI1S'!S55+'MSXY-TI2S'!S55++'MSXY-TI3S'!S55+MSZ!S55+'DEC-U'!S55+DECR!S55+'DBH-U'!S55+DBHR!S55+AMIL!S55</f>
        <v>2.6656427296727414</v>
      </c>
      <c r="E55" s="19">
        <f>'DEC-OS'!T55+'DEC-OH'!T55+'DEC-OI'!T55+'DBH-OS'!T55+'DBH-OH'!T55+'DBH-OI'!T55+XCLH!T55+XCLA!T55+DRFR!T55+DSFS!T55+DSTG!T55+XYM1!T55+XYM2!T55+XYM3E!T55+XYM4E!T55+SAGE!T55+'ABXY-TI1S'!T55+'ABXY-TI2S'!T55+ABZ!T55+'ASXY-TI1S'!T55+'ASXY-TI2S'!T55+'ASXY-TI3S'!T55+ASZ!T55+'MBXY-TI1S'!T55+'MBXY-TI2S'!T55+MBZ!T55+'MSXY-TI1S'!T55+'MSXY-TI2S'!T55++'MSXY-TI3S'!T55+MSZ!T55+'DEC-U'!T55+DECR!T55+'DBH-U'!T55+DBHR!T55+AMIL!T55</f>
        <v>-0.16790749483826978</v>
      </c>
      <c r="F55" s="19">
        <f>'DEC-OS'!U55+'DEC-OH'!U55+'DEC-OI'!U55+'DBH-OS'!U55+'DBH-OH'!U55+'DBH-OI'!U55+XCLH!U55+XCLA!U55+DRFR!U55+DSFS!U55+DSTG!U55+XYM1!U55+XYM2!U55+XYM3E!U55+XYM4E!U55+SAGE!U55+'ABXY-TI1S'!U55+'ABXY-TI2S'!U55+ABZ!U55+'ASXY-TI1S'!U55+'ASXY-TI2S'!U55+'ASXY-TI3S'!U55+ASZ!U55+'MBXY-TI1S'!U55+'MBXY-TI2S'!U55+MBZ!U55+'MSXY-TI1S'!U55+'MSXY-TI2S'!U55++'MSXY-TI3S'!U55+MSZ!U55+'DEC-U'!U55+DECR!U55+'DBH-U'!U55+DBHR!U55+AMIL!U55</f>
        <v>-2.9584983350452316</v>
      </c>
      <c r="G55" s="19">
        <f>'DEC-OS'!V55+'DEC-OH'!V55+'DEC-OI'!V55+'DBH-OS'!V55+'DBH-OH'!V55+'DBH-OI'!V55+XCLH!V55+XCLA!V55+DRFR!V55+DSFS!V55+DSTG!V55+XYM1!V55+XYM2!V55+XYM3E!V55+XYM4E!V55+SAGE!V55+'ABXY-TI1S'!V55+'ABXY-TI2S'!V55+ABZ!V55+'ASXY-TI1S'!V55+'ASXY-TI2S'!V55+'ASXY-TI3S'!V55+ASZ!V55+'MBXY-TI1S'!V55+'MBXY-TI2S'!V55+MBZ!V55+'MSXY-TI1S'!V55+'MSXY-TI2S'!V55++'MSXY-TI3S'!V55+MSZ!V55+'DEC-U'!V55+DECR!V55+'DBH-U'!V55+DBHR!V55+AMIL!V55</f>
        <v>-0.11217040383244148</v>
      </c>
      <c r="H55" s="20">
        <f t="shared" si="6"/>
        <v>9.2360824578263561</v>
      </c>
      <c r="I55" s="20">
        <f t="shared" si="7"/>
        <v>11.211936892780491</v>
      </c>
      <c r="J55" s="20">
        <f t="shared" si="8"/>
        <v>1.5561199821709408</v>
      </c>
      <c r="K55" s="20">
        <f t="shared" si="9"/>
        <v>0.20627465275805335</v>
      </c>
      <c r="L55" s="20">
        <f t="shared" si="10"/>
        <v>1.0701462986161914</v>
      </c>
      <c r="M55" s="20">
        <f t="shared" si="11"/>
        <v>0.7961862037984675</v>
      </c>
      <c r="N55" s="87">
        <f>COS(Wellpath!$L55)*COS(Wellpath!$M55)</f>
        <v>0.83247969025619217</v>
      </c>
      <c r="O55" s="87">
        <f>-SIN(Wellpath!$M55)</f>
        <v>-0.23106872139541781</v>
      </c>
      <c r="P55" s="87">
        <f>SIN(Wellpath!$L55)*COS(Wellpath!$M55)</f>
        <v>0.5035720517499368</v>
      </c>
      <c r="Q55" s="87">
        <f>COS(Wellpath!$L55)*SIN(Wellpath!$M55)</f>
        <v>0.19771057351559687</v>
      </c>
      <c r="R55" s="87">
        <f>COS(Wellpath!$M55)</f>
        <v>0.97293743169470404</v>
      </c>
      <c r="S55" s="87">
        <f>SIN(Wellpath!$L55)*SIN(Wellpath!$M55)</f>
        <v>0.11959633408866251</v>
      </c>
      <c r="T55" s="87">
        <f>-SIN(Wellpath!$L55)</f>
        <v>-0.51757907070426257</v>
      </c>
      <c r="U55" s="87">
        <v>0</v>
      </c>
      <c r="V55" s="87">
        <f>COS(Wellpath!$L55)</f>
        <v>0.85563538120446603</v>
      </c>
    </row>
    <row r="56" spans="1:22" x14ac:dyDescent="0.25">
      <c r="A56" s="26">
        <f>Wellpath!E56</f>
        <v>5300</v>
      </c>
      <c r="B56" s="19">
        <f>'DEC-OS'!Q56+'DEC-OH'!Q56+'DEC-OI'!Q56+'DBH-OS'!Q56+'DBH-OH'!Q56+'DBH-OI'!Q56+XCLH!Q56+XCLA!Q56+DRFR!Q56+DSFS!Q56+DSTG!Q56+XYM1!Q56+XYM2!Q56+XYM3E!Q56+XYM4E!Q56+SAGE!Q56+'ABXY-TI1S'!Q56+'ABXY-TI2S'!Q56+ABZ!Q56+'ASXY-TI1S'!Q56+'ASXY-TI2S'!Q56+'ASXY-TI3S'!Q56+ASZ!Q56+'MBXY-TI1S'!Q56+'MBXY-TI2S'!Q56+MBZ!Q56+'MSXY-TI1S'!Q56+'MSXY-TI2S'!Q56++'MSXY-TI3S'!Q56+MSZ!Q56+'DEC-U'!Q56+DECR!Q56+'DBH-U'!Q56+DBHR!Q56+AMIL!Q56</f>
        <v>8.4621447959588565</v>
      </c>
      <c r="C56" s="19">
        <f>'DEC-OS'!R56+'DEC-OH'!R56+'DEC-OI'!R56+'DBH-OS'!R56+'DBH-OH'!R56+'DBH-OI'!R56+XCLH!R56+XCLA!R56+DRFR!R56+DSFS!R56+DSTG!R56+XYM1!R56+XYM2!R56+XYM3E!R56+XYM4E!R56+SAGE!R56+'ABXY-TI1S'!R56+'ABXY-TI2S'!R56+ABZ!R56+'ASXY-TI1S'!R56+'ASXY-TI2S'!R56+'ASXY-TI3S'!R56+ASZ!R56+'MBXY-TI1S'!R56+'MBXY-TI2S'!R56+MBZ!R56+'MSXY-TI1S'!R56+'MSXY-TI2S'!R56++'MSXY-TI3S'!R56+MSZ!R56+'DEC-U'!R56+DECR!R56+'DBH-U'!R56+DBHR!R56+AMIL!R56</f>
        <v>12.145588684880524</v>
      </c>
      <c r="D56" s="19">
        <f>'DEC-OS'!S56+'DEC-OH'!S56+'DEC-OI'!S56+'DBH-OS'!S56+'DBH-OH'!S56+'DBH-OI'!S56+XCLH!S56+XCLA!S56+DRFR!S56+DSFS!S56+DSTG!S56+XYM1!S56+XYM2!S56+XYM3E!S56+XYM4E!S56+SAGE!S56+'ABXY-TI1S'!S56+'ABXY-TI2S'!S56+ABZ!S56+'ASXY-TI1S'!S56+'ASXY-TI2S'!S56+'ASXY-TI3S'!S56+ASZ!S56+'MBXY-TI1S'!S56+'MBXY-TI2S'!S56+MBZ!S56+'MSXY-TI1S'!S56+'MSXY-TI2S'!S56++'MSXY-TI3S'!S56+MSZ!S56+'DEC-U'!S56+DECR!S56+'DBH-U'!S56+DBHR!S56+AMIL!S56</f>
        <v>2.8371353500260561</v>
      </c>
      <c r="E56" s="19">
        <f>'DEC-OS'!T56+'DEC-OH'!T56+'DEC-OI'!T56+'DBH-OS'!T56+'DBH-OH'!T56+'DBH-OI'!T56+XCLH!T56+XCLA!T56+DRFR!T56+DSFS!T56+DSTG!T56+XYM1!T56+XYM2!T56+XYM3E!T56+XYM4E!T56+SAGE!T56+'ABXY-TI1S'!T56+'ABXY-TI2S'!T56+ABZ!T56+'ASXY-TI1S'!T56+'ASXY-TI2S'!T56+'ASXY-TI3S'!T56+ASZ!T56+'MBXY-TI1S'!T56+'MBXY-TI2S'!T56+MBZ!T56+'MSXY-TI1S'!T56+'MSXY-TI2S'!T56++'MSXY-TI3S'!T56+MSZ!T56+'DEC-U'!T56+DECR!T56+'DBH-U'!T56+DBHR!T56+AMIL!T56</f>
        <v>-0.24760738408549246</v>
      </c>
      <c r="F56" s="19">
        <f>'DEC-OS'!U56+'DEC-OH'!U56+'DEC-OI'!U56+'DBH-OS'!U56+'DBH-OH'!U56+'DBH-OI'!U56+XCLH!U56+XCLA!U56+DRFR!U56+DSFS!U56+DSTG!U56+XYM1!U56+XYM2!U56+XYM3E!U56+XYM4E!U56+SAGE!U56+'ABXY-TI1S'!U56+'ABXY-TI2S'!U56+ABZ!U56+'ASXY-TI1S'!U56+'ASXY-TI2S'!U56+'ASXY-TI3S'!U56+ASZ!U56+'MBXY-TI1S'!U56+'MBXY-TI2S'!U56+MBZ!U56+'MSXY-TI1S'!U56+'MSXY-TI2S'!U56++'MSXY-TI3S'!U56+MSZ!U56+'DEC-U'!U56+DECR!U56+'DBH-U'!U56+DBHR!U56+AMIL!U56</f>
        <v>-3.168674312094141</v>
      </c>
      <c r="G56" s="19">
        <f>'DEC-OS'!V56+'DEC-OH'!V56+'DEC-OI'!V56+'DBH-OS'!V56+'DBH-OH'!V56+'DBH-OI'!V56+XCLH!V56+XCLA!V56+DRFR!V56+DSFS!V56+DSTG!V56+XYM1!V56+XYM2!V56+XYM3E!V56+XYM4E!V56+SAGE!V56+'ABXY-TI1S'!V56+'ABXY-TI2S'!V56+ABZ!V56+'ASXY-TI1S'!V56+'ASXY-TI2S'!V56+'ASXY-TI3S'!V56+ASZ!V56+'MBXY-TI1S'!V56+'MBXY-TI2S'!V56+MBZ!V56+'MSXY-TI1S'!V56+'MSXY-TI2S'!V56++'MSXY-TI3S'!V56+MSZ!V56+'DEC-U'!V56+DECR!V56+'DBH-U'!V56+DBHR!V56+AMIL!V56</f>
        <v>-0.13849511246445451</v>
      </c>
      <c r="H56" s="20">
        <f t="shared" si="6"/>
        <v>9.826358933234582</v>
      </c>
      <c r="I56" s="20">
        <f t="shared" si="7"/>
        <v>11.902337755198388</v>
      </c>
      <c r="J56" s="20">
        <f t="shared" si="8"/>
        <v>1.7161721424324683</v>
      </c>
      <c r="K56" s="20">
        <f t="shared" si="9"/>
        <v>0.34121152079128481</v>
      </c>
      <c r="L56" s="20">
        <f t="shared" si="10"/>
        <v>1.1825590199386133</v>
      </c>
      <c r="M56" s="20">
        <f t="shared" si="11"/>
        <v>1.2681812648810842</v>
      </c>
      <c r="N56" s="87">
        <f>COS(Wellpath!$L56)*COS(Wellpath!$M56)</f>
        <v>0.80857921114706766</v>
      </c>
      <c r="O56" s="87">
        <f>-SIN(Wellpath!$M56)</f>
        <v>-0.32820726756778762</v>
      </c>
      <c r="P56" s="87">
        <f>SIN(Wellpath!$L56)*COS(Wellpath!$M56)</f>
        <v>0.4883437813840496</v>
      </c>
      <c r="Q56" s="87">
        <f>COS(Wellpath!$L56)*SIN(Wellpath!$M56)</f>
        <v>0.28094427592907179</v>
      </c>
      <c r="R56" s="87">
        <f>COS(Wellpath!$M56)</f>
        <v>0.94460573231146905</v>
      </c>
      <c r="S56" s="87">
        <f>SIN(Wellpath!$L56)*SIN(Wellpath!$M56)</f>
        <v>0.16967711780615236</v>
      </c>
      <c r="T56" s="87">
        <f>-SIN(Wellpath!$L56)</f>
        <v>-0.51698159843796698</v>
      </c>
      <c r="U56" s="87">
        <v>0</v>
      </c>
      <c r="V56" s="87">
        <f>COS(Wellpath!$L56)</f>
        <v>0.85599651101889696</v>
      </c>
    </row>
    <row r="57" spans="1:22" x14ac:dyDescent="0.25">
      <c r="A57" s="26">
        <f>Wellpath!E57</f>
        <v>5400</v>
      </c>
      <c r="B57" s="19">
        <f>'DEC-OS'!Q57+'DEC-OH'!Q57+'DEC-OI'!Q57+'DBH-OS'!Q57+'DBH-OH'!Q57+'DBH-OI'!Q57+XCLH!Q57+XCLA!Q57+DRFR!Q57+DSFS!Q57+DSTG!Q57+XYM1!Q57+XYM2!Q57+XYM3E!Q57+XYM4E!Q57+SAGE!Q57+'ABXY-TI1S'!Q57+'ABXY-TI2S'!Q57+ABZ!Q57+'ASXY-TI1S'!Q57+'ASXY-TI2S'!Q57+'ASXY-TI3S'!Q57+ASZ!Q57+'MBXY-TI1S'!Q57+'MBXY-TI2S'!Q57+MBZ!Q57+'MSXY-TI1S'!Q57+'MSXY-TI2S'!Q57++'MSXY-TI3S'!Q57+MSZ!Q57+'DEC-U'!Q57+DECR!Q57+'DBH-U'!Q57+DBHR!Q57+AMIL!Q57</f>
        <v>8.9092532225514596</v>
      </c>
      <c r="C57" s="19">
        <f>'DEC-OS'!R57+'DEC-OH'!R57+'DEC-OI'!R57+'DBH-OS'!R57+'DBH-OH'!R57+'DBH-OI'!R57+XCLH!R57+XCLA!R57+DRFR!R57+DSFS!R57+DSTG!R57+XYM1!R57+XYM2!R57+XYM3E!R57+XYM4E!R57+SAGE!R57+'ABXY-TI1S'!R57+'ABXY-TI2S'!R57+ABZ!R57+'ASXY-TI1S'!R57+'ASXY-TI2S'!R57+'ASXY-TI3S'!R57+ASZ!R57+'MBXY-TI1S'!R57+'MBXY-TI2S'!R57+MBZ!R57+'MSXY-TI1S'!R57+'MSXY-TI2S'!R57++'MSXY-TI3S'!R57+MSZ!R57+'DEC-U'!R57+DECR!R57+'DBH-U'!R57+DBHR!R57+AMIL!R57</f>
        <v>12.980783524073084</v>
      </c>
      <c r="D57" s="19">
        <f>'DEC-OS'!S57+'DEC-OH'!S57+'DEC-OI'!S57+'DBH-OS'!S57+'DBH-OH'!S57+'DBH-OI'!S57+XCLH!S57+XCLA!S57+DRFR!S57+DSFS!S57+DSTG!S57+XYM1!S57+XYM2!S57+XYM3E!S57+XYM4E!S57+SAGE!S57+'ABXY-TI1S'!S57+'ABXY-TI2S'!S57+ABZ!S57+'ASXY-TI1S'!S57+'ASXY-TI2S'!S57+'ASXY-TI3S'!S57+ASZ!S57+'MBXY-TI1S'!S57+'MBXY-TI2S'!S57+MBZ!S57+'MSXY-TI1S'!S57+'MSXY-TI2S'!S57++'MSXY-TI3S'!S57+MSZ!S57+'DEC-U'!S57+DECR!S57+'DBH-U'!S57+DBHR!S57+AMIL!S57</f>
        <v>3.0149668679968804</v>
      </c>
      <c r="E57" s="19">
        <f>'DEC-OS'!T57+'DEC-OH'!T57+'DEC-OI'!T57+'DBH-OS'!T57+'DBH-OH'!T57+'DBH-OI'!T57+XCLH!T57+XCLA!T57+DRFR!T57+DSFS!T57+DSTG!T57+XYM1!T57+XYM2!T57+XYM3E!T57+XYM4E!T57+SAGE!T57+'ABXY-TI1S'!T57+'ABXY-TI2S'!T57+ABZ!T57+'ASXY-TI1S'!T57+'ASXY-TI2S'!T57+'ASXY-TI3S'!T57+ASZ!T57+'MBXY-TI1S'!T57+'MBXY-TI2S'!T57+MBZ!T57+'MSXY-TI1S'!T57+'MSXY-TI2S'!T57++'MSXY-TI3S'!T57+MSZ!T57+'DEC-U'!T57+DECR!T57+'DBH-U'!T57+DBHR!T57+AMIL!T57</f>
        <v>-0.35644632840328672</v>
      </c>
      <c r="F57" s="19">
        <f>'DEC-OS'!U57+'DEC-OH'!U57+'DEC-OI'!U57+'DBH-OS'!U57+'DBH-OH'!U57+'DBH-OI'!U57+XCLH!U57+XCLA!U57+DRFR!U57+DSFS!U57+DSTG!U57+XYM1!U57+XYM2!U57+XYM3E!U57+XYM4E!U57+SAGE!U57+'ABXY-TI1S'!U57+'ABXY-TI2S'!U57+ABZ!U57+'ASXY-TI1S'!U57+'ASXY-TI2S'!U57+'ASXY-TI3S'!U57+ASZ!U57+'MBXY-TI1S'!U57+'MBXY-TI2S'!U57+MBZ!U57+'MSXY-TI1S'!U57+'MSXY-TI2S'!U57++'MSXY-TI3S'!U57+MSZ!U57+'DEC-U'!U57+DECR!U57+'DBH-U'!U57+DBHR!U57+AMIL!U57</f>
        <v>-3.3832610955969002</v>
      </c>
      <c r="G57" s="19">
        <f>'DEC-OS'!V57+'DEC-OH'!V57+'DEC-OI'!V57+'DBH-OS'!V57+'DBH-OH'!V57+'DBH-OI'!V57+XCLH!V57+XCLA!V57+DRFR!V57+DSFS!V57+DSTG!V57+XYM1!V57+XYM2!V57+XYM3E!V57+XYM4E!V57+SAGE!V57+'ABXY-TI1S'!V57+'ABXY-TI2S'!V57+ABZ!V57+'ASXY-TI1S'!V57+'ASXY-TI2S'!V57+'ASXY-TI3S'!V57+ASZ!V57+'MBXY-TI1S'!V57+'MBXY-TI2S'!V57+MBZ!V57+'MSXY-TI1S'!V57+'MSXY-TI2S'!V57++'MSXY-TI3S'!V57+MSZ!V57+'DEC-U'!V57+DECR!V57+'DBH-U'!V57+DBHR!V57+AMIL!V57</f>
        <v>-0.17643752157050355</v>
      </c>
      <c r="H57" s="20">
        <f t="shared" si="6"/>
        <v>10.434570413226613</v>
      </c>
      <c r="I57" s="20">
        <f t="shared" si="7"/>
        <v>12.529882693381907</v>
      </c>
      <c r="J57" s="20">
        <f t="shared" si="8"/>
        <v>1.9405505080129084</v>
      </c>
      <c r="K57" s="20">
        <f t="shared" si="9"/>
        <v>0.47382940781020255</v>
      </c>
      <c r="L57" s="20">
        <f t="shared" si="10"/>
        <v>1.3794477902475646</v>
      </c>
      <c r="M57" s="20">
        <f t="shared" si="11"/>
        <v>1.7714544063389046</v>
      </c>
      <c r="N57" s="87">
        <f>COS(Wellpath!$L57)*COS(Wellpath!$M57)</f>
        <v>0.77434952016317626</v>
      </c>
      <c r="O57" s="87">
        <f>-SIN(Wellpath!$M57)</f>
        <v>-0.42151068276640907</v>
      </c>
      <c r="P57" s="87">
        <f>SIN(Wellpath!$L57)*COS(Wellpath!$M57)</f>
        <v>0.47192326170348337</v>
      </c>
      <c r="Q57" s="87">
        <f>COS(Wellpath!$L57)*SIN(Wellpath!$M57)</f>
        <v>0.35993400913515194</v>
      </c>
      <c r="R57" s="87">
        <f>COS(Wellpath!$M57)</f>
        <v>0.90682343612954541</v>
      </c>
      <c r="S57" s="87">
        <f>SIN(Wellpath!$L57)*SIN(Wellpath!$M57)</f>
        <v>0.21935989778011092</v>
      </c>
      <c r="T57" s="87">
        <f>-SIN(Wellpath!$L57)</f>
        <v>-0.5204136140522797</v>
      </c>
      <c r="U57" s="87">
        <v>0</v>
      </c>
      <c r="V57" s="87">
        <f>COS(Wellpath!$L57)</f>
        <v>0.85391432258104494</v>
      </c>
    </row>
    <row r="58" spans="1:22" x14ac:dyDescent="0.25">
      <c r="A58" s="26">
        <f>Wellpath!E58</f>
        <v>5500</v>
      </c>
      <c r="B58" s="19">
        <f>'DEC-OS'!Q58+'DEC-OH'!Q58+'DEC-OI'!Q58+'DBH-OS'!Q58+'DBH-OH'!Q58+'DBH-OI'!Q58+XCLH!Q58+XCLA!Q58+DRFR!Q58+DSFS!Q58+DSTG!Q58+XYM1!Q58+XYM2!Q58+XYM3E!Q58+XYM4E!Q58+SAGE!Q58+'ABXY-TI1S'!Q58+'ABXY-TI2S'!Q58+ABZ!Q58+'ASXY-TI1S'!Q58+'ASXY-TI2S'!Q58+'ASXY-TI3S'!Q58+ASZ!Q58+'MBXY-TI1S'!Q58+'MBXY-TI2S'!Q58+MBZ!Q58+'MSXY-TI1S'!Q58+'MSXY-TI2S'!Q58++'MSXY-TI3S'!Q58+MSZ!Q58+'DEC-U'!Q58+DECR!Q58+'DBH-U'!Q58+DBHR!Q58+AMIL!Q58</f>
        <v>9.3669288736322542</v>
      </c>
      <c r="C58" s="19">
        <f>'DEC-OS'!R58+'DEC-OH'!R58+'DEC-OI'!R58+'DBH-OS'!R58+'DBH-OH'!R58+'DBH-OI'!R58+XCLH!R58+XCLA!R58+DRFR!R58+DSFS!R58+DSTG!R58+XYM1!R58+XYM2!R58+XYM3E!R58+XYM4E!R58+SAGE!R58+'ABXY-TI1S'!R58+'ABXY-TI2S'!R58+ABZ!R58+'ASXY-TI1S'!R58+'ASXY-TI2S'!R58+'ASXY-TI3S'!R58+ASZ!R58+'MBXY-TI1S'!R58+'MBXY-TI2S'!R58+MBZ!R58+'MSXY-TI1S'!R58+'MSXY-TI2S'!R58++'MSXY-TI3S'!R58+MSZ!R58+'DEC-U'!R58+DECR!R58+'DBH-U'!R58+DBHR!R58+AMIL!R58</f>
        <v>13.812309561321571</v>
      </c>
      <c r="D58" s="19">
        <f>'DEC-OS'!S58+'DEC-OH'!S58+'DEC-OI'!S58+'DBH-OS'!S58+'DBH-OH'!S58+'DBH-OI'!S58+XCLH!S58+XCLA!S58+DRFR!S58+DSFS!S58+DSTG!S58+XYM1!S58+XYM2!S58+XYM3E!S58+XYM4E!S58+SAGE!S58+'ABXY-TI1S'!S58+'ABXY-TI2S'!S58+ABZ!S58+'ASXY-TI1S'!S58+'ASXY-TI2S'!S58+'ASXY-TI3S'!S58+ASZ!S58+'MBXY-TI1S'!S58+'MBXY-TI2S'!S58+MBZ!S58+'MSXY-TI1S'!S58+'MSXY-TI2S'!S58++'MSXY-TI3S'!S58+MSZ!S58+'DEC-U'!S58+DECR!S58+'DBH-U'!S58+DBHR!S58+AMIL!S58</f>
        <v>3.2004252765055101</v>
      </c>
      <c r="E58" s="19">
        <f>'DEC-OS'!T58+'DEC-OH'!T58+'DEC-OI'!T58+'DBH-OS'!T58+'DBH-OH'!T58+'DBH-OI'!T58+XCLH!T58+XCLA!T58+DRFR!T58+DSFS!T58+DSTG!T58+XYM1!T58+XYM2!T58+XYM3E!T58+XYM4E!T58+SAGE!T58+'ABXY-TI1S'!T58+'ABXY-TI2S'!T58+ABZ!T58+'ASXY-TI1S'!T58+'ASXY-TI2S'!T58+'ASXY-TI3S'!T58+ASZ!T58+'MBXY-TI1S'!T58+'MBXY-TI2S'!T58+MBZ!T58+'MSXY-TI1S'!T58+'MSXY-TI2S'!T58++'MSXY-TI3S'!T58+MSZ!T58+'DEC-U'!T58+DECR!T58+'DBH-U'!T58+DBHR!T58+AMIL!T58</f>
        <v>-0.49572643156263663</v>
      </c>
      <c r="F58" s="19">
        <f>'DEC-OS'!U58+'DEC-OH'!U58+'DEC-OI'!U58+'DBH-OS'!U58+'DBH-OH'!U58+'DBH-OI'!U58+XCLH!U58+XCLA!U58+DRFR!U58+DSFS!U58+DSTG!U58+XYM1!U58+XYM2!U58+XYM3E!U58+XYM4E!U58+SAGE!U58+'ABXY-TI1S'!U58+'ABXY-TI2S'!U58+ABZ!U58+'ASXY-TI1S'!U58+'ASXY-TI2S'!U58+'ASXY-TI3S'!U58+ASZ!U58+'MBXY-TI1S'!U58+'MBXY-TI2S'!U58+MBZ!U58+'MSXY-TI1S'!U58+'MSXY-TI2S'!U58++'MSXY-TI3S'!U58+MSZ!U58+'DEC-U'!U58+DECR!U58+'DBH-U'!U58+DBHR!U58+AMIL!U58</f>
        <v>-3.6022103773413154</v>
      </c>
      <c r="G58" s="19">
        <f>'DEC-OS'!V58+'DEC-OH'!V58+'DEC-OI'!V58+'DBH-OS'!V58+'DBH-OH'!V58+'DBH-OI'!V58+XCLH!V58+XCLA!V58+DRFR!V58+DSFS!V58+DSTG!V58+XYM1!V58+XYM2!V58+XYM3E!V58+XYM4E!V58+SAGE!V58+'ABXY-TI1S'!V58+'ABXY-TI2S'!V58+ABZ!V58+'ASXY-TI1S'!V58+'ASXY-TI2S'!V58+'ASXY-TI3S'!V58+ASZ!V58+'MBXY-TI1S'!V58+'MBXY-TI2S'!V58+MBZ!V58+'MSXY-TI1S'!V58+'MSXY-TI2S'!V58++'MSXY-TI3S'!V58+MSZ!V58+'DEC-U'!V58+DECR!V58+'DBH-U'!V58+DBHR!V58+AMIL!V58</f>
        <v>-0.22659731098705951</v>
      </c>
      <c r="H58" s="20">
        <f t="shared" si="6"/>
        <v>11.050734669952178</v>
      </c>
      <c r="I58" s="20">
        <f t="shared" si="7"/>
        <v>13.096009539007131</v>
      </c>
      <c r="J58" s="20">
        <f t="shared" si="8"/>
        <v>2.2329195025000304</v>
      </c>
      <c r="K58" s="20">
        <f t="shared" si="9"/>
        <v>0.58702717683239747</v>
      </c>
      <c r="L58" s="20">
        <f t="shared" si="10"/>
        <v>1.6584957099688924</v>
      </c>
      <c r="M58" s="20">
        <f t="shared" si="11"/>
        <v>2.2921000437433103</v>
      </c>
      <c r="N58" s="87">
        <f>COS(Wellpath!$L58)*COS(Wellpath!$M58)</f>
        <v>0.73137243396575446</v>
      </c>
      <c r="O58" s="87">
        <f>-SIN(Wellpath!$M58)</f>
        <v>-0.50874092909626645</v>
      </c>
      <c r="P58" s="87">
        <f>SIN(Wellpath!$L58)*COS(Wellpath!$M58)</f>
        <v>0.45417731107715609</v>
      </c>
      <c r="Q58" s="87">
        <f>COS(Wellpath!$L58)*SIN(Wellpath!$M58)</f>
        <v>0.43218793498465097</v>
      </c>
      <c r="R58" s="87">
        <f>COS(Wellpath!$M58)</f>
        <v>0.86091966353560978</v>
      </c>
      <c r="S58" s="87">
        <f>SIN(Wellpath!$L58)*SIN(Wellpath!$M58)</f>
        <v>0.26838577047122963</v>
      </c>
      <c r="T58" s="87">
        <f>-SIN(Wellpath!$L58)</f>
        <v>-0.52754900406380389</v>
      </c>
      <c r="U58" s="87">
        <v>0</v>
      </c>
      <c r="V58" s="87">
        <f>COS(Wellpath!$L58)</f>
        <v>0.84952460135730545</v>
      </c>
    </row>
    <row r="59" spans="1:22" x14ac:dyDescent="0.25">
      <c r="A59" s="26">
        <f>Wellpath!E59</f>
        <v>5525.54</v>
      </c>
      <c r="B59" s="19">
        <f>'DEC-OS'!Q59+'DEC-OH'!Q59+'DEC-OI'!Q59+'DBH-OS'!Q59+'DBH-OH'!Q59+'DBH-OI'!Q59+XCLH!Q59+XCLA!Q59+DRFR!Q59+DSFS!Q59+DSTG!Q59+XYM1!Q59+XYM2!Q59+XYM3E!Q59+XYM4E!Q59+SAGE!Q59+'ABXY-TI1S'!Q59+'ABXY-TI2S'!Q59+ABZ!Q59+'ASXY-TI1S'!Q59+'ASXY-TI2S'!Q59+'ASXY-TI3S'!Q59+ASZ!Q59+'MBXY-TI1S'!Q59+'MBXY-TI2S'!Q59+MBZ!Q59+'MSXY-TI1S'!Q59+'MSXY-TI2S'!Q59++'MSXY-TI3S'!Q59+MSZ!Q59+'DEC-U'!Q59+DECR!Q59+'DBH-U'!Q59+DBHR!Q59+AMIL!Q59</f>
        <v>9.4770266039890974</v>
      </c>
      <c r="C59" s="19">
        <f>'DEC-OS'!R59+'DEC-OH'!R59+'DEC-OI'!R59+'DBH-OS'!R59+'DBH-OH'!R59+'DBH-OI'!R59+XCLH!R59+XCLA!R59+DRFR!R59+DSFS!R59+DSTG!R59+XYM1!R59+XYM2!R59+XYM3E!R59+XYM4E!R59+SAGE!R59+'ABXY-TI1S'!R59+'ABXY-TI2S'!R59+ABZ!R59+'ASXY-TI1S'!R59+'ASXY-TI2S'!R59+'ASXY-TI3S'!R59+ASZ!R59+'MBXY-TI1S'!R59+'MBXY-TI2S'!R59+MBZ!R59+'MSXY-TI1S'!R59+'MSXY-TI2S'!R59++'MSXY-TI3S'!R59+MSZ!R59+'DEC-U'!R59+DECR!R59+'DBH-U'!R59+DBHR!R59+AMIL!R59</f>
        <v>14.010846735051297</v>
      </c>
      <c r="D59" s="19">
        <f>'DEC-OS'!S59+'DEC-OH'!S59+'DEC-OI'!S59+'DBH-OS'!S59+'DBH-OH'!S59+'DBH-OI'!S59+XCLH!S59+XCLA!S59+DRFR!S59+DSFS!S59+DSTG!S59+XYM1!S59+XYM2!S59+XYM3E!S59+XYM4E!S59+SAGE!S59+'ABXY-TI1S'!S59+'ABXY-TI2S'!S59+ABZ!S59+'ASXY-TI1S'!S59+'ASXY-TI2S'!S59+'ASXY-TI3S'!S59+ASZ!S59+'MBXY-TI1S'!S59+'MBXY-TI2S'!S59+MBZ!S59+'MSXY-TI1S'!S59+'MSXY-TI2S'!S59++'MSXY-TI3S'!S59+MSZ!S59+'DEC-U'!S59+DECR!S59+'DBH-U'!S59+DBHR!S59+AMIL!S59</f>
        <v>3.2477748273451676</v>
      </c>
      <c r="E59" s="19">
        <f>'DEC-OS'!T59+'DEC-OH'!T59+'DEC-OI'!T59+'DBH-OS'!T59+'DBH-OH'!T59+'DBH-OI'!T59+XCLH!T59+XCLA!T59+DRFR!T59+DSFS!T59+DSTG!T59+XYM1!T59+XYM2!T59+XYM3E!T59+XYM4E!T59+SAGE!T59+'ABXY-TI1S'!T59+'ABXY-TI2S'!T59+ABZ!T59+'ASXY-TI1S'!T59+'ASXY-TI2S'!T59+'ASXY-TI3S'!T59+ASZ!T59+'MBXY-TI1S'!T59+'MBXY-TI2S'!T59+MBZ!T59+'MSXY-TI1S'!T59+'MSXY-TI2S'!T59++'MSXY-TI3S'!T59+MSZ!T59+'DEC-U'!T59+DECR!T59+'DBH-U'!T59+DBHR!T59+AMIL!T59</f>
        <v>-0.52793194574890701</v>
      </c>
      <c r="F59" s="19">
        <f>'DEC-OS'!U59+'DEC-OH'!U59+'DEC-OI'!U59+'DBH-OS'!U59+'DBH-OH'!U59+'DBH-OI'!U59+XCLH!U59+XCLA!U59+DRFR!U59+DSFS!U59+DSTG!U59+XYM1!U59+XYM2!U59+XYM3E!U59+XYM4E!U59+SAGE!U59+'ABXY-TI1S'!U59+'ABXY-TI2S'!U59+ABZ!U59+'ASXY-TI1S'!U59+'ASXY-TI2S'!U59+'ASXY-TI3S'!U59+ASZ!U59+'MBXY-TI1S'!U59+'MBXY-TI2S'!U59+MBZ!U59+'MSXY-TI1S'!U59+'MSXY-TI2S'!U59++'MSXY-TI3S'!U59+MSZ!U59+'DEC-U'!U59+DECR!U59+'DBH-U'!U59+DBHR!U59+AMIL!U59</f>
        <v>-3.6582144907424352</v>
      </c>
      <c r="G59" s="19">
        <f>'DEC-OS'!V59+'DEC-OH'!V59+'DEC-OI'!V59+'DBH-OS'!V59+'DBH-OH'!V59+'DBH-OI'!V59+XCLH!V59+XCLA!V59+DRFR!V59+DSFS!V59+DSTG!V59+XYM1!V59+XYM2!V59+XYM3E!V59+XYM4E!V59+SAGE!V59+'ABXY-TI1S'!V59+'ABXY-TI2S'!V59+ABZ!V59+'ASXY-TI1S'!V59+'ASXY-TI2S'!V59+'ASXY-TI3S'!V59+ASZ!V59+'MBXY-TI1S'!V59+'MBXY-TI2S'!V59+MBZ!V59+'MSXY-TI1S'!V59+'MSXY-TI2S'!V59++'MSXY-TI3S'!V59+MSZ!V59+'DEC-U'!V59+DECR!V59+'DBH-U'!V59+DBHR!V59+AMIL!V59</f>
        <v>-0.23873937734244172</v>
      </c>
      <c r="H59" s="20">
        <f t="shared" si="6"/>
        <v>11.20422273342875</v>
      </c>
      <c r="I59" s="20">
        <f t="shared" si="7"/>
        <v>13.212186724305019</v>
      </c>
      <c r="J59" s="20">
        <f t="shared" si="8"/>
        <v>2.3192387086517909</v>
      </c>
      <c r="K59" s="20">
        <f t="shared" si="9"/>
        <v>0.61163098212715661</v>
      </c>
      <c r="L59" s="20">
        <f t="shared" si="10"/>
        <v>1.7428860171840022</v>
      </c>
      <c r="M59" s="20">
        <f t="shared" si="11"/>
        <v>2.4293561960425558</v>
      </c>
      <c r="N59" s="87">
        <f>COS(Wellpath!$L59)*COS(Wellpath!$M59)</f>
        <v>0.7191855733945387</v>
      </c>
      <c r="O59" s="87">
        <f>-SIN(Wellpath!$M59)</f>
        <v>-0.5299192642332049</v>
      </c>
      <c r="P59" s="87">
        <f>SIN(Wellpath!$L59)*COS(Wellpath!$M59)</f>
        <v>0.44939702314958346</v>
      </c>
      <c r="Q59" s="87">
        <f>COS(Wellpath!$L59)*SIN(Wellpath!$M59)</f>
        <v>0.44939702314958346</v>
      </c>
      <c r="R59" s="87">
        <f>COS(Wellpath!$M59)</f>
        <v>0.84804809615642596</v>
      </c>
      <c r="S59" s="87">
        <f>SIN(Wellpath!$L59)*SIN(Wellpath!$M59)</f>
        <v>0.28081442660546124</v>
      </c>
      <c r="T59" s="87">
        <f>-SIN(Wellpath!$L59)</f>
        <v>-0.5299192642332049</v>
      </c>
      <c r="U59" s="87">
        <v>0</v>
      </c>
      <c r="V59" s="87">
        <f>COS(Wellpath!$L59)</f>
        <v>0.84804809615642596</v>
      </c>
    </row>
    <row r="60" spans="1:22" x14ac:dyDescent="0.25">
      <c r="A60" s="26">
        <f>Wellpath!E60</f>
        <v>5600</v>
      </c>
      <c r="B60" s="19">
        <f>'DEC-OS'!Q60+'DEC-OH'!Q60+'DEC-OI'!Q60+'DBH-OS'!Q60+'DBH-OH'!Q60+'DBH-OI'!Q60+XCLH!Q60+XCLA!Q60+DRFR!Q60+DSFS!Q60+DSTG!Q60+XYM1!Q60+XYM2!Q60+XYM3E!Q60+XYM4E!Q60+SAGE!Q60+'ABXY-TI1S'!Q60+'ABXY-TI2S'!Q60+ABZ!Q60+'ASXY-TI1S'!Q60+'ASXY-TI2S'!Q60+'ASXY-TI3S'!Q60+ASZ!Q60+'MBXY-TI1S'!Q60+'MBXY-TI2S'!Q60+MBZ!Q60+'MSXY-TI1S'!Q60+'MSXY-TI2S'!Q60++'MSXY-TI3S'!Q60+MSZ!Q60+'DEC-U'!Q60+DECR!Q60+'DBH-U'!Q60+DBHR!Q60+AMIL!Q60</f>
        <v>9.8089701510580358</v>
      </c>
      <c r="C60" s="19">
        <f>'DEC-OS'!R60+'DEC-OH'!R60+'DEC-OI'!R60+'DBH-OS'!R60+'DBH-OH'!R60+'DBH-OI'!R60+XCLH!R60+XCLA!R60+DRFR!R60+DSFS!R60+DSTG!R60+XYM1!R60+XYM2!R60+XYM3E!R60+XYM4E!R60+SAGE!R60+'ABXY-TI1S'!R60+'ABXY-TI2S'!R60+ABZ!R60+'ASXY-TI1S'!R60+'ASXY-TI2S'!R60+'ASXY-TI3S'!R60+ASZ!R60+'MBXY-TI1S'!R60+'MBXY-TI2S'!R60+MBZ!R60+'MSXY-TI1S'!R60+'MSXY-TI2S'!R60++'MSXY-TI3S'!R60+MSZ!R60+'DEC-U'!R60+DECR!R60+'DBH-U'!R60+DBHR!R60+AMIL!R60</f>
        <v>14.589056861115235</v>
      </c>
      <c r="D60" s="19">
        <f>'DEC-OS'!S60+'DEC-OH'!S60+'DEC-OI'!S60+'DBH-OS'!S60+'DBH-OH'!S60+'DBH-OI'!S60+XCLH!S60+XCLA!S60+DRFR!S60+DSFS!S60+DSTG!S60+XYM1!S60+XYM2!S60+XYM3E!S60+XYM4E!S60+SAGE!S60+'ABXY-TI1S'!S60+'ABXY-TI2S'!S60+ABZ!S60+'ASXY-TI1S'!S60+'ASXY-TI2S'!S60+'ASXY-TI3S'!S60+ASZ!S60+'MBXY-TI1S'!S60+'MBXY-TI2S'!S60+MBZ!S60+'MSXY-TI1S'!S60+'MSXY-TI2S'!S60++'MSXY-TI3S'!S60+MSZ!S60+'DEC-U'!S60+DECR!S60+'DBH-U'!S60+DBHR!S60+AMIL!S60</f>
        <v>3.3903401740151335</v>
      </c>
      <c r="E60" s="19">
        <f>'DEC-OS'!T60+'DEC-OH'!T60+'DEC-OI'!T60+'DBH-OS'!T60+'DBH-OH'!T60+'DBH-OI'!T60+XCLH!T60+XCLA!T60+DRFR!T60+DSFS!T60+DSTG!T60+XYM1!T60+XYM2!T60+XYM3E!T60+XYM4E!T60+SAGE!T60+'ABXY-TI1S'!T60+'ABXY-TI2S'!T60+ABZ!T60+'ASXY-TI1S'!T60+'ASXY-TI2S'!T60+'ASXY-TI3S'!T60+ASZ!T60+'MBXY-TI1S'!T60+'MBXY-TI2S'!T60+MBZ!T60+'MSXY-TI1S'!T60+'MSXY-TI2S'!T60++'MSXY-TI3S'!T60+MSZ!T60+'DEC-U'!T60+DECR!T60+'DBH-U'!T60+DBHR!T60+AMIL!T60</f>
        <v>-0.64228865952468628</v>
      </c>
      <c r="F60" s="19">
        <f>'DEC-OS'!U60+'DEC-OH'!U60+'DEC-OI'!U60+'DBH-OS'!U60+'DBH-OH'!U60+'DBH-OI'!U60+XCLH!U60+XCLA!U60+DRFR!U60+DSFS!U60+DSTG!U60+XYM1!U60+XYM2!U60+XYM3E!U60+XYM4E!U60+SAGE!U60+'ABXY-TI1S'!U60+'ABXY-TI2S'!U60+ABZ!U60+'ASXY-TI1S'!U60+'ASXY-TI2S'!U60+'ASXY-TI3S'!U60+ASZ!U60+'MBXY-TI1S'!U60+'MBXY-TI2S'!U60+MBZ!U60+'MSXY-TI1S'!U60+'MSXY-TI2S'!U60++'MSXY-TI3S'!U60+MSZ!U60+'DEC-U'!U60+DECR!U60+'DBH-U'!U60+DBHR!U60+AMIL!U60</f>
        <v>-3.8196643954348639</v>
      </c>
      <c r="G60" s="19">
        <f>'DEC-OS'!V60+'DEC-OH'!V60+'DEC-OI'!V60+'DBH-OS'!V60+'DBH-OH'!V60+'DBH-OI'!V60+XCLH!V60+XCLA!V60+DRFR!V60+DSFS!V60+DSTG!V60+XYM1!V60+XYM2!V60+XYM3E!V60+XYM4E!V60+SAGE!V60+'ABXY-TI1S'!V60+'ABXY-TI2S'!V60+ABZ!V60+'ASXY-TI1S'!V60+'ASXY-TI2S'!V60+'ASXY-TI3S'!V60+ASZ!V60+'MBXY-TI1S'!V60+'MBXY-TI2S'!V60+MBZ!V60+'MSXY-TI1S'!V60+'MSXY-TI2S'!V60++'MSXY-TI3S'!V60+MSZ!V60+'DEC-U'!V60+DECR!V60+'DBH-U'!V60+DBHR!V60+AMIL!V60</f>
        <v>-0.28589071165904478</v>
      </c>
      <c r="H60" s="20">
        <f t="shared" si="6"/>
        <v>11.715154182360763</v>
      </c>
      <c r="I60" s="20">
        <f t="shared" si="7"/>
        <v>13.53682266301217</v>
      </c>
      <c r="J60" s="20">
        <f t="shared" si="8"/>
        <v>2.5363903408154727</v>
      </c>
      <c r="K60" s="20">
        <f t="shared" si="9"/>
        <v>0.7148539591994183</v>
      </c>
      <c r="L60" s="20">
        <f t="shared" si="10"/>
        <v>1.862873775070093</v>
      </c>
      <c r="M60" s="20">
        <f t="shared" si="11"/>
        <v>2.8136079675054835</v>
      </c>
      <c r="N60" s="87">
        <f>COS(Wellpath!$L60)*COS(Wellpath!$M60)</f>
        <v>0.68788226474380976</v>
      </c>
      <c r="O60" s="87">
        <f>-SIN(Wellpath!$M60)</f>
        <v>-0.59004215916348113</v>
      </c>
      <c r="P60" s="87">
        <f>SIN(Wellpath!$L60)*COS(Wellpath!$M60)</f>
        <v>0.42269166097833594</v>
      </c>
      <c r="Q60" s="87">
        <f>COS(Wellpath!$L60)*SIN(Wellpath!$M60)</f>
        <v>0.50271661335314455</v>
      </c>
      <c r="R60" s="87">
        <f>COS(Wellpath!$M60)</f>
        <v>0.8073724359982184</v>
      </c>
      <c r="S60" s="87">
        <f>SIN(Wellpath!$L60)*SIN(Wellpath!$M60)</f>
        <v>0.30891059588341691</v>
      </c>
      <c r="T60" s="87">
        <f>-SIN(Wellpath!$L60)</f>
        <v>-0.523539870983741</v>
      </c>
      <c r="U60" s="87">
        <v>0</v>
      </c>
      <c r="V60" s="87">
        <f>COS(Wellpath!$L60)</f>
        <v>0.85200117575642331</v>
      </c>
    </row>
    <row r="61" spans="1:22" x14ac:dyDescent="0.25">
      <c r="A61" s="26">
        <f>Wellpath!E61</f>
        <v>5700</v>
      </c>
      <c r="B61" s="19">
        <f>'DEC-OS'!Q61+'DEC-OH'!Q61+'DEC-OI'!Q61+'DBH-OS'!Q61+'DBH-OH'!Q61+'DBH-OI'!Q61+XCLH!Q61+XCLA!Q61+DRFR!Q61+DSFS!Q61+DSTG!Q61+XYM1!Q61+XYM2!Q61+XYM3E!Q61+XYM4E!Q61+SAGE!Q61+'ABXY-TI1S'!Q61+'ABXY-TI2S'!Q61+ABZ!Q61+'ASXY-TI1S'!Q61+'ASXY-TI2S'!Q61+'ASXY-TI3S'!Q61+ASZ!Q61+'MBXY-TI1S'!Q61+'MBXY-TI2S'!Q61+MBZ!Q61+'MSXY-TI1S'!Q61+'MSXY-TI2S'!Q61++'MSXY-TI3S'!Q61+MSZ!Q61+'DEC-U'!Q61+DECR!Q61+'DBH-U'!Q61+DBHR!Q61+AMIL!Q61</f>
        <v>10.284331738455029</v>
      </c>
      <c r="C61" s="19">
        <f>'DEC-OS'!R61+'DEC-OH'!R61+'DEC-OI'!R61+'DBH-OS'!R61+'DBH-OH'!R61+'DBH-OI'!R61+XCLH!R61+XCLA!R61+DRFR!R61+DSFS!R61+DSTG!R61+XYM1!R61+XYM2!R61+XYM3E!R61+XYM4E!R61+SAGE!R61+'ABXY-TI1S'!R61+'ABXY-TI2S'!R61+ABZ!R61+'ASXY-TI1S'!R61+'ASXY-TI2S'!R61+'ASXY-TI3S'!R61+ASZ!R61+'MBXY-TI1S'!R61+'MBXY-TI2S'!R61+MBZ!R61+'MSXY-TI1S'!R61+'MSXY-TI2S'!R61++'MSXY-TI3S'!R61+MSZ!R61+'DEC-U'!R61+DECR!R61+'DBH-U'!R61+DBHR!R61+AMIL!R61</f>
        <v>15.364012315748099</v>
      </c>
      <c r="D61" s="19">
        <f>'DEC-OS'!S61+'DEC-OH'!S61+'DEC-OI'!S61+'DBH-OS'!S61+'DBH-OH'!S61+'DBH-OI'!S61+XCLH!S61+XCLA!S61+DRFR!S61+DSFS!S61+DSTG!S61+XYM1!S61+XYM2!S61+XYM3E!S61+XYM4E!S61+SAGE!S61+'ABXY-TI1S'!S61+'ABXY-TI2S'!S61+ABZ!S61+'ASXY-TI1S'!S61+'ASXY-TI2S'!S61+'ASXY-TI3S'!S61+ASZ!S61+'MBXY-TI1S'!S61+'MBXY-TI2S'!S61+MBZ!S61+'MSXY-TI1S'!S61+'MSXY-TI2S'!S61++'MSXY-TI3S'!S61+MSZ!S61+'DEC-U'!S61+DECR!S61+'DBH-U'!S61+DBHR!S61+AMIL!S61</f>
        <v>3.5888790120625149</v>
      </c>
      <c r="E61" s="19">
        <f>'DEC-OS'!T61+'DEC-OH'!T61+'DEC-OI'!T61+'DBH-OS'!T61+'DBH-OH'!T61+'DBH-OI'!T61+XCLH!T61+XCLA!T61+DRFR!T61+DSFS!T61+DSTG!T61+XYM1!T61+XYM2!T61+XYM3E!T61+XYM4E!T61+SAGE!T61+'ABXY-TI1S'!T61+'ABXY-TI2S'!T61+ABZ!T61+'ASXY-TI1S'!T61+'ASXY-TI2S'!T61+'ASXY-TI3S'!T61+ASZ!T61+'MBXY-TI1S'!T61+'MBXY-TI2S'!T61+MBZ!T61+'MSXY-TI1S'!T61+'MSXY-TI2S'!T61++'MSXY-TI3S'!T61+MSZ!T61+'DEC-U'!T61+DECR!T61+'DBH-U'!T61+DBHR!T61+AMIL!T61</f>
        <v>-0.83486015243260936</v>
      </c>
      <c r="F61" s="19">
        <f>'DEC-OS'!U61+'DEC-OH'!U61+'DEC-OI'!U61+'DBH-OS'!U61+'DBH-OH'!U61+'DBH-OI'!U61+XCLH!U61+XCLA!U61+DRFR!U61+DSFS!U61+DSTG!U61+XYM1!U61+XYM2!U61+XYM3E!U61+XYM4E!U61+SAGE!U61+'ABXY-TI1S'!U61+'ABXY-TI2S'!U61+ABZ!U61+'ASXY-TI1S'!U61+'ASXY-TI2S'!U61+'ASXY-TI3S'!U61+ASZ!U61+'MBXY-TI1S'!U61+'MBXY-TI2S'!U61+MBZ!U61+'MSXY-TI1S'!U61+'MSXY-TI2S'!U61++'MSXY-TI3S'!U61+MSZ!U61+'DEC-U'!U61+DECR!U61+'DBH-U'!U61+DBHR!U61+AMIL!U61</f>
        <v>-4.0390176757520635</v>
      </c>
      <c r="G61" s="19">
        <f>'DEC-OS'!V61+'DEC-OH'!V61+'DEC-OI'!V61+'DBH-OS'!V61+'DBH-OH'!V61+'DBH-OI'!V61+XCLH!V61+XCLA!V61+DRFR!V61+DSFS!V61+DSTG!V61+XYM1!V61+XYM2!V61+XYM3E!V61+XYM4E!V61+SAGE!V61+'ABXY-TI1S'!V61+'ABXY-TI2S'!V61+ABZ!V61+'ASXY-TI1S'!V61+'ASXY-TI2S'!V61+'ASXY-TI3S'!V61+ASZ!V61+'MBXY-TI1S'!V61+'MBXY-TI2S'!V61+MBZ!V61+'MSXY-TI1S'!V61+'MSXY-TI2S'!V61++'MSXY-TI3S'!V61+MSZ!V61+'DEC-U'!V61+DECR!V61+'DBH-U'!V61+DBHR!V61+AMIL!V61</f>
        <v>-0.36214378075376036</v>
      </c>
      <c r="H61" s="20">
        <f t="shared" si="6"/>
        <v>12.4144745742976</v>
      </c>
      <c r="I61" s="20">
        <f t="shared" si="7"/>
        <v>13.930149723196649</v>
      </c>
      <c r="J61" s="20">
        <f t="shared" si="8"/>
        <v>2.892598768771395</v>
      </c>
      <c r="K61" s="20">
        <f t="shared" si="9"/>
        <v>0.82373447494855867</v>
      </c>
      <c r="L61" s="20">
        <f t="shared" si="10"/>
        <v>2.100196025853224</v>
      </c>
      <c r="M61" s="20">
        <f t="shared" si="11"/>
        <v>3.3369081118870842</v>
      </c>
      <c r="N61" s="87">
        <f>COS(Wellpath!$L61)*COS(Wellpath!$M61)</f>
        <v>0.63672218521227453</v>
      </c>
      <c r="O61" s="87">
        <f>-SIN(Wellpath!$M61)</f>
        <v>-0.66757270104679045</v>
      </c>
      <c r="P61" s="87">
        <f>SIN(Wellpath!$L61)*COS(Wellpath!$M61)</f>
        <v>0.3859165035025045</v>
      </c>
      <c r="Q61" s="87">
        <f>COS(Wellpath!$L61)*SIN(Wellpath!$M61)</f>
        <v>0.57089708055510291</v>
      </c>
      <c r="R61" s="87">
        <f>COS(Wellpath!$M61)</f>
        <v>0.74454461841926745</v>
      </c>
      <c r="S61" s="87">
        <f>SIN(Wellpath!$L61)*SIN(Wellpath!$M61)</f>
        <v>0.34601999161402192</v>
      </c>
      <c r="T61" s="87">
        <f>-SIN(Wellpath!$L61)</f>
        <v>-0.51832555625993049</v>
      </c>
      <c r="U61" s="87">
        <v>0</v>
      </c>
      <c r="V61" s="87">
        <f>COS(Wellpath!$L61)</f>
        <v>0.85518338251385217</v>
      </c>
    </row>
    <row r="62" spans="1:22" x14ac:dyDescent="0.25">
      <c r="A62" s="26">
        <f>Wellpath!E62</f>
        <v>5800</v>
      </c>
      <c r="B62" s="19">
        <f>'DEC-OS'!Q62+'DEC-OH'!Q62+'DEC-OI'!Q62+'DBH-OS'!Q62+'DBH-OH'!Q62+'DBH-OI'!Q62+XCLH!Q62+XCLA!Q62+DRFR!Q62+DSFS!Q62+DSTG!Q62+XYM1!Q62+XYM2!Q62+XYM3E!Q62+XYM4E!Q62+SAGE!Q62+'ABXY-TI1S'!Q62+'ABXY-TI2S'!Q62+ABZ!Q62+'ASXY-TI1S'!Q62+'ASXY-TI2S'!Q62+'ASXY-TI3S'!Q62+ASZ!Q62+'MBXY-TI1S'!Q62+'MBXY-TI2S'!Q62+MBZ!Q62+'MSXY-TI1S'!Q62+'MSXY-TI2S'!Q62++'MSXY-TI3S'!Q62+MSZ!Q62+'DEC-U'!Q62+DECR!Q62+'DBH-U'!Q62+DBHR!Q62+AMIL!Q62</f>
        <v>10.771971676177671</v>
      </c>
      <c r="C62" s="19">
        <f>'DEC-OS'!R62+'DEC-OH'!R62+'DEC-OI'!R62+'DBH-OS'!R62+'DBH-OH'!R62+'DBH-OI'!R62+XCLH!R62+XCLA!R62+DRFR!R62+DSFS!R62+DSTG!R62+XYM1!R62+XYM2!R62+XYM3E!R62+XYM4E!R62+SAGE!R62+'ABXY-TI1S'!R62+'ABXY-TI2S'!R62+ABZ!R62+'ASXY-TI1S'!R62+'ASXY-TI2S'!R62+'ASXY-TI3S'!R62+ASZ!R62+'MBXY-TI1S'!R62+'MBXY-TI2S'!R62+MBZ!R62+'MSXY-TI1S'!R62+'MSXY-TI2S'!R62++'MSXY-TI3S'!R62+MSZ!R62+'DEC-U'!R62+DECR!R62+'DBH-U'!R62+DBHR!R62+AMIL!R62</f>
        <v>16.097520756957181</v>
      </c>
      <c r="D62" s="19">
        <f>'DEC-OS'!S62+'DEC-OH'!S62+'DEC-OI'!S62+'DBH-OS'!S62+'DBH-OH'!S62+'DBH-OI'!S62+XCLH!S62+XCLA!S62+DRFR!S62+DSFS!S62+DSTG!S62+XYM1!S62+XYM2!S62+XYM3E!S62+XYM4E!S62+SAGE!S62+'ABXY-TI1S'!S62+'ABXY-TI2S'!S62+ABZ!S62+'ASXY-TI1S'!S62+'ASXY-TI2S'!S62+'ASXY-TI3S'!S62+ASZ!S62+'MBXY-TI1S'!S62+'MBXY-TI2S'!S62+MBZ!S62+'MSXY-TI1S'!S62+'MSXY-TI2S'!S62++'MSXY-TI3S'!S62+MSZ!S62+'DEC-U'!S62+DECR!S62+'DBH-U'!S62+DBHR!S62+AMIL!S62</f>
        <v>3.7932397743919113</v>
      </c>
      <c r="E62" s="19">
        <f>'DEC-OS'!T62+'DEC-OH'!T62+'DEC-OI'!T62+'DBH-OS'!T62+'DBH-OH'!T62+'DBH-OI'!T62+XCLH!T62+XCLA!T62+DRFR!T62+DSFS!T62+DSTG!T62+XYM1!T62+XYM2!T62+XYM3E!T62+XYM4E!T62+SAGE!T62+'ABXY-TI1S'!T62+'ABXY-TI2S'!T62+ABZ!T62+'ASXY-TI1S'!T62+'ASXY-TI2S'!T62+'ASXY-TI3S'!T62+ASZ!T62+'MBXY-TI1S'!T62+'MBXY-TI2S'!T62+MBZ!T62+'MSXY-TI1S'!T62+'MSXY-TI2S'!T62++'MSXY-TI3S'!T62+MSZ!T62+'DEC-U'!T62+DECR!T62+'DBH-U'!T62+DBHR!T62+AMIL!T62</f>
        <v>-1.0504564754631989</v>
      </c>
      <c r="F62" s="19">
        <f>'DEC-OS'!U62+'DEC-OH'!U62+'DEC-OI'!U62+'DBH-OS'!U62+'DBH-OH'!U62+'DBH-OI'!U62+XCLH!U62+XCLA!U62+DRFR!U62+DSFS!U62+DSTG!U62+XYM1!U62+XYM2!U62+XYM3E!U62+XYM4E!U62+SAGE!U62+'ABXY-TI1S'!U62+'ABXY-TI2S'!U62+ABZ!U62+'ASXY-TI1S'!U62+'ASXY-TI2S'!U62+'ASXY-TI3S'!U62+ASZ!U62+'MBXY-TI1S'!U62+'MBXY-TI2S'!U62+MBZ!U62+'MSXY-TI1S'!U62+'MSXY-TI2S'!U62++'MSXY-TI3S'!U62+MSZ!U62+'DEC-U'!U62+DECR!U62+'DBH-U'!U62+DBHR!U62+AMIL!U62</f>
        <v>-4.2568910137880733</v>
      </c>
      <c r="G62" s="19">
        <f>'DEC-OS'!V62+'DEC-OH'!V62+'DEC-OI'!V62+'DBH-OS'!V62+'DBH-OH'!V62+'DBH-OI'!V62+XCLH!V62+XCLA!V62+DRFR!V62+DSFS!V62+DSTG!V62+XYM1!V62+XYM2!V62+XYM3E!V62+XYM4E!V62+SAGE!V62+'ABXY-TI1S'!V62+'ABXY-TI2S'!V62+ABZ!V62+'ASXY-TI1S'!V62+'ASXY-TI2S'!V62+'ASXY-TI3S'!V62+ASZ!V62+'MBXY-TI1S'!V62+'MBXY-TI2S'!V62+MBZ!V62+'MSXY-TI1S'!V62+'MSXY-TI2S'!V62++'MSXY-TI3S'!V62+MSZ!V62+'DEC-U'!V62+DECR!V62+'DBH-U'!V62+DBHR!V62+AMIL!V62</f>
        <v>-0.45173582531097484</v>
      </c>
      <c r="H62" s="20">
        <f t="shared" si="6"/>
        <v>13.106895778383624</v>
      </c>
      <c r="I62" s="20">
        <f t="shared" si="7"/>
        <v>14.231871046466466</v>
      </c>
      <c r="J62" s="20">
        <f t="shared" si="8"/>
        <v>3.3239653826766737</v>
      </c>
      <c r="K62" s="20">
        <f t="shared" si="9"/>
        <v>0.88404863541534162</v>
      </c>
      <c r="L62" s="20">
        <f t="shared" si="10"/>
        <v>2.4227400608640348</v>
      </c>
      <c r="M62" s="20">
        <f t="shared" si="11"/>
        <v>3.8550919283818019</v>
      </c>
      <c r="N62" s="87">
        <f>COS(Wellpath!$L62)*COS(Wellpath!$M62)</f>
        <v>0.57637807011867392</v>
      </c>
      <c r="O62" s="87">
        <f>-SIN(Wellpath!$M62)</f>
        <v>-0.73939612423712042</v>
      </c>
      <c r="P62" s="87">
        <f>SIN(Wellpath!$L62)*COS(Wellpath!$M62)</f>
        <v>0.34796794643960777</v>
      </c>
      <c r="Q62" s="87">
        <f>COS(Wellpath!$L62)*SIN(Wellpath!$M62)</f>
        <v>0.63298720890958382</v>
      </c>
      <c r="R62" s="87">
        <f>COS(Wellpath!$M62)</f>
        <v>0.67327065245941375</v>
      </c>
      <c r="S62" s="87">
        <f>SIN(Wellpath!$L62)*SIN(Wellpath!$M62)</f>
        <v>0.38214371889870197</v>
      </c>
      <c r="T62" s="87">
        <f>-SIN(Wellpath!$L62)</f>
        <v>-0.51683219098961697</v>
      </c>
      <c r="U62" s="87">
        <v>0</v>
      </c>
      <c r="V62" s="87">
        <f>COS(Wellpath!$L62)</f>
        <v>0.85608672829151611</v>
      </c>
    </row>
    <row r="63" spans="1:22" x14ac:dyDescent="0.25">
      <c r="A63" s="26">
        <f>Wellpath!E63</f>
        <v>5900</v>
      </c>
      <c r="B63" s="19">
        <f>'DEC-OS'!Q63+'DEC-OH'!Q63+'DEC-OI'!Q63+'DBH-OS'!Q63+'DBH-OH'!Q63+'DBH-OI'!Q63+XCLH!Q63+XCLA!Q63+DRFR!Q63+DSFS!Q63+DSTG!Q63+XYM1!Q63+XYM2!Q63+XYM3E!Q63+XYM4E!Q63+SAGE!Q63+'ABXY-TI1S'!Q63+'ABXY-TI2S'!Q63+ABZ!Q63+'ASXY-TI1S'!Q63+'ASXY-TI2S'!Q63+'ASXY-TI3S'!Q63+ASZ!Q63+'MBXY-TI1S'!Q63+'MBXY-TI2S'!Q63+MBZ!Q63+'MSXY-TI1S'!Q63+'MSXY-TI2S'!Q63++'MSXY-TI3S'!Q63+MSZ!Q63+'DEC-U'!Q63+DECR!Q63+'DBH-U'!Q63+DBHR!Q63+AMIL!Q63</f>
        <v>11.2697603047735</v>
      </c>
      <c r="C63" s="19">
        <f>'DEC-OS'!R63+'DEC-OH'!R63+'DEC-OI'!R63+'DBH-OS'!R63+'DBH-OH'!R63+'DBH-OI'!R63+XCLH!R63+XCLA!R63+DRFR!R63+DSFS!R63+DSTG!R63+XYM1!R63+XYM2!R63+XYM3E!R63+XYM4E!R63+SAGE!R63+'ABXY-TI1S'!R63+'ABXY-TI2S'!R63+ABZ!R63+'ASXY-TI1S'!R63+'ASXY-TI2S'!R63+'ASXY-TI3S'!R63+ASZ!R63+'MBXY-TI1S'!R63+'MBXY-TI2S'!R63+MBZ!R63+'MSXY-TI1S'!R63+'MSXY-TI2S'!R63++'MSXY-TI3S'!R63+MSZ!R63+'DEC-U'!R63+DECR!R63+'DBH-U'!R63+DBHR!R63+AMIL!R63</f>
        <v>16.78114074851646</v>
      </c>
      <c r="D63" s="19">
        <f>'DEC-OS'!S63+'DEC-OH'!S63+'DEC-OI'!S63+'DBH-OS'!S63+'DBH-OH'!S63+'DBH-OI'!S63+XCLH!S63+XCLA!S63+DRFR!S63+DSFS!S63+DSTG!S63+XYM1!S63+XYM2!S63+XYM3E!S63+XYM4E!S63+SAGE!S63+'ABXY-TI1S'!S63+'ABXY-TI2S'!S63+ABZ!S63+'ASXY-TI1S'!S63+'ASXY-TI2S'!S63+'ASXY-TI3S'!S63+ASZ!S63+'MBXY-TI1S'!S63+'MBXY-TI2S'!S63+MBZ!S63+'MSXY-TI1S'!S63+'MSXY-TI2S'!S63++'MSXY-TI3S'!S63+MSZ!S63+'DEC-U'!S63+DECR!S63+'DBH-U'!S63+DBHR!S63+AMIL!S63</f>
        <v>4.0038879252404289</v>
      </c>
      <c r="E63" s="19">
        <f>'DEC-OS'!T63+'DEC-OH'!T63+'DEC-OI'!T63+'DBH-OS'!T63+'DBH-OH'!T63+'DBH-OI'!T63+XCLH!T63+XCLA!T63+DRFR!T63+DSFS!T63+DSTG!T63+XYM1!T63+XYM2!T63+XYM3E!T63+XYM4E!T63+SAGE!T63+'ABXY-TI1S'!T63+'ABXY-TI2S'!T63+ABZ!T63+'ASXY-TI1S'!T63+'ASXY-TI2S'!T63+'ASXY-TI3S'!T63+ASZ!T63+'MBXY-TI1S'!T63+'MBXY-TI2S'!T63+MBZ!T63+'MSXY-TI1S'!T63+'MSXY-TI2S'!T63++'MSXY-TI3S'!T63+MSZ!T63+'DEC-U'!T63+DECR!T63+'DBH-U'!T63+DBHR!T63+AMIL!T63</f>
        <v>-1.2872092742353252</v>
      </c>
      <c r="F63" s="19">
        <f>'DEC-OS'!U63+'DEC-OH'!U63+'DEC-OI'!U63+'DBH-OS'!U63+'DBH-OH'!U63+'DBH-OI'!U63+XCLH!U63+XCLA!U63+DRFR!U63+DSFS!U63+DSTG!U63+XYM1!U63+XYM2!U63+XYM3E!U63+XYM4E!U63+SAGE!U63+'ABXY-TI1S'!U63+'ABXY-TI2S'!U63+ABZ!U63+'ASXY-TI1S'!U63+'ASXY-TI2S'!U63+'ASXY-TI3S'!U63+ASZ!U63+'MBXY-TI1S'!U63+'MBXY-TI2S'!U63+MBZ!U63+'MSXY-TI1S'!U63+'MSXY-TI2S'!U63++'MSXY-TI3S'!U63+MSZ!U63+'DEC-U'!U63+DECR!U63+'DBH-U'!U63+DBHR!U63+AMIL!U63</f>
        <v>-4.471584554797893</v>
      </c>
      <c r="G63" s="19">
        <f>'DEC-OS'!V63+'DEC-OH'!V63+'DEC-OI'!V63+'DBH-OS'!V63+'DBH-OH'!V63+'DBH-OI'!V63+XCLH!V63+XCLA!V63+DRFR!V63+DSFS!V63+DSTG!V63+XYM1!V63+XYM2!V63+XYM3E!V63+XYM4E!V63+SAGE!V63+'ABXY-TI1S'!V63+'ABXY-TI2S'!V63+ABZ!V63+'ASXY-TI1S'!V63+'ASXY-TI2S'!V63+'ASXY-TI3S'!V63+ASZ!V63+'MBXY-TI1S'!V63+'MBXY-TI2S'!V63+MBZ!V63+'MSXY-TI1S'!V63+'MSXY-TI2S'!V63++'MSXY-TI3S'!V63+MSZ!V63+'DEC-U'!V63+DECR!V63+'DBH-U'!V63+DBHR!V63+AMIL!V63</f>
        <v>-0.55469029483269383</v>
      </c>
      <c r="H63" s="20">
        <f t="shared" si="6"/>
        <v>13.768340910883705</v>
      </c>
      <c r="I63" s="20">
        <f t="shared" si="7"/>
        <v>14.454933633044586</v>
      </c>
      <c r="J63" s="20">
        <f t="shared" si="8"/>
        <v>3.8315144346020986</v>
      </c>
      <c r="K63" s="20">
        <f t="shared" si="9"/>
        <v>0.87943675816138245</v>
      </c>
      <c r="L63" s="20">
        <f t="shared" si="10"/>
        <v>2.8242426808207903</v>
      </c>
      <c r="M63" s="20">
        <f t="shared" si="11"/>
        <v>4.3515677350487261</v>
      </c>
      <c r="N63" s="87">
        <f>COS(Wellpath!$L63)*COS(Wellpath!$M63)</f>
        <v>0.50883891886571486</v>
      </c>
      <c r="O63" s="87">
        <f>-SIN(Wellpath!$M63)</f>
        <v>-0.80344140011212761</v>
      </c>
      <c r="P63" s="87">
        <f>SIN(Wellpath!$L63)*COS(Wellpath!$M63)</f>
        <v>0.30913568417999659</v>
      </c>
      <c r="Q63" s="87">
        <f>COS(Wellpath!$L63)*SIN(Wellpath!$M63)</f>
        <v>0.68665325818260403</v>
      </c>
      <c r="R63" s="87">
        <f>COS(Wellpath!$M63)</f>
        <v>0.59538383970835496</v>
      </c>
      <c r="S63" s="87">
        <f>SIN(Wellpath!$L63)*SIN(Wellpath!$M63)</f>
        <v>0.4171635008499065</v>
      </c>
      <c r="T63" s="87">
        <f>-SIN(Wellpath!$L63)</f>
        <v>-0.51922081783648133</v>
      </c>
      <c r="U63" s="87">
        <v>0</v>
      </c>
      <c r="V63" s="87">
        <f>COS(Wellpath!$L63)</f>
        <v>0.854640124453103</v>
      </c>
    </row>
    <row r="64" spans="1:22" x14ac:dyDescent="0.25">
      <c r="A64" s="26">
        <f>Wellpath!E64</f>
        <v>6000</v>
      </c>
      <c r="B64" s="19">
        <f>'DEC-OS'!Q64+'DEC-OH'!Q64+'DEC-OI'!Q64+'DBH-OS'!Q64+'DBH-OH'!Q64+'DBH-OI'!Q64+XCLH!Q64+XCLA!Q64+DRFR!Q64+DSFS!Q64+DSTG!Q64+XYM1!Q64+XYM2!Q64+XYM3E!Q64+XYM4E!Q64+SAGE!Q64+'ABXY-TI1S'!Q64+'ABXY-TI2S'!Q64+ABZ!Q64+'ASXY-TI1S'!Q64+'ASXY-TI2S'!Q64+'ASXY-TI3S'!Q64+ASZ!Q64+'MBXY-TI1S'!Q64+'MBXY-TI2S'!Q64+MBZ!Q64+'MSXY-TI1S'!Q64+'MSXY-TI2S'!Q64++'MSXY-TI3S'!Q64+MSZ!Q64+'DEC-U'!Q64+DECR!Q64+'DBH-U'!Q64+DBHR!Q64+AMIL!Q64</f>
        <v>11.77838876712859</v>
      </c>
      <c r="C64" s="19">
        <f>'DEC-OS'!R64+'DEC-OH'!R64+'DEC-OI'!R64+'DBH-OS'!R64+'DBH-OH'!R64+'DBH-OI'!R64+XCLH!R64+XCLA!R64+DRFR!R64+DSFS!R64+DSTG!R64+XYM1!R64+XYM2!R64+XYM3E!R64+XYM4E!R64+SAGE!R64+'ABXY-TI1S'!R64+'ABXY-TI2S'!R64+ABZ!R64+'ASXY-TI1S'!R64+'ASXY-TI2S'!R64+'ASXY-TI3S'!R64+ASZ!R64+'MBXY-TI1S'!R64+'MBXY-TI2S'!R64+MBZ!R64+'MSXY-TI1S'!R64+'MSXY-TI2S'!R64++'MSXY-TI3S'!R64+MSZ!R64+'DEC-U'!R64+DECR!R64+'DBH-U'!R64+DBHR!R64+AMIL!R64</f>
        <v>17.410418767206707</v>
      </c>
      <c r="D64" s="19">
        <f>'DEC-OS'!S64+'DEC-OH'!S64+'DEC-OI'!S64+'DBH-OS'!S64+'DBH-OH'!S64+'DBH-OI'!S64+XCLH!S64+XCLA!S64+DRFR!S64+DSFS!S64+DSTG!S64+XYM1!S64+XYM2!S64+XYM3E!S64+XYM4E!S64+SAGE!S64+'ABXY-TI1S'!S64+'ABXY-TI2S'!S64+ABZ!S64+'ASXY-TI1S'!S64+'ASXY-TI2S'!S64+'ASXY-TI3S'!S64+ASZ!S64+'MBXY-TI1S'!S64+'MBXY-TI2S'!S64+MBZ!S64+'MSXY-TI1S'!S64+'MSXY-TI2S'!S64++'MSXY-TI3S'!S64+MSZ!S64+'DEC-U'!S64+DECR!S64+'DBH-U'!S64+DBHR!S64+AMIL!S64</f>
        <v>4.2222692977723497</v>
      </c>
      <c r="E64" s="19">
        <f>'DEC-OS'!T64+'DEC-OH'!T64+'DEC-OI'!T64+'DBH-OS'!T64+'DBH-OH'!T64+'DBH-OI'!T64+XCLH!T64+XCLA!T64+DRFR!T64+DSFS!T64+DSTG!T64+XYM1!T64+XYM2!T64+XYM3E!T64+XYM4E!T64+SAGE!T64+'ABXY-TI1S'!T64+'ABXY-TI2S'!T64+ABZ!T64+'ASXY-TI1S'!T64+'ASXY-TI2S'!T64+'ASXY-TI3S'!T64+ASZ!T64+'MBXY-TI1S'!T64+'MBXY-TI2S'!T64+MBZ!T64+'MSXY-TI1S'!T64+'MSXY-TI2S'!T64++'MSXY-TI3S'!T64+MSZ!T64+'DEC-U'!T64+DECR!T64+'DBH-U'!T64+DBHR!T64+AMIL!T64</f>
        <v>-1.5440264362667113</v>
      </c>
      <c r="F64" s="19">
        <f>'DEC-OS'!U64+'DEC-OH'!U64+'DEC-OI'!U64+'DBH-OS'!U64+'DBH-OH'!U64+'DBH-OI'!U64+XCLH!U64+XCLA!U64+DRFR!U64+DSFS!U64+DSTG!U64+XYM1!U64+XYM2!U64+XYM3E!U64+XYM4E!U64+SAGE!U64+'ABXY-TI1S'!U64+'ABXY-TI2S'!U64+ABZ!U64+'ASXY-TI1S'!U64+'ASXY-TI2S'!U64+'ASXY-TI3S'!U64+ASZ!U64+'MBXY-TI1S'!U64+'MBXY-TI2S'!U64+MBZ!U64+'MSXY-TI1S'!U64+'MSXY-TI2S'!U64++'MSXY-TI3S'!U64+MSZ!U64+'DEC-U'!U64+DECR!U64+'DBH-U'!U64+DBHR!U64+AMIL!U64</f>
        <v>-4.6829253686210395</v>
      </c>
      <c r="G64" s="19">
        <f>'DEC-OS'!V64+'DEC-OH'!V64+'DEC-OI'!V64+'DBH-OS'!V64+'DBH-OH'!V64+'DBH-OI'!V64+XCLH!V64+XCLA!V64+DRFR!V64+DSFS!V64+DSTG!V64+XYM1!V64+XYM2!V64+XYM3E!V64+XYM4E!V64+SAGE!V64+'ABXY-TI1S'!V64+'ABXY-TI2S'!V64+ABZ!V64+'ASXY-TI1S'!V64+'ASXY-TI2S'!V64+'ASXY-TI3S'!V64+ASZ!V64+'MBXY-TI1S'!V64+'MBXY-TI2S'!V64+MBZ!V64+'MSXY-TI1S'!V64+'MSXY-TI2S'!V64++'MSXY-TI3S'!V64+MSZ!V64+'DEC-U'!V64+DECR!V64+'DBH-U'!V64+DBHR!V64+AMIL!V64</f>
        <v>-0.67087484900395855</v>
      </c>
      <c r="H64" s="20">
        <f t="shared" si="6"/>
        <v>14.376087757097473</v>
      </c>
      <c r="I64" s="20">
        <f t="shared" si="7"/>
        <v>14.618844569501611</v>
      </c>
      <c r="J64" s="20">
        <f t="shared" si="8"/>
        <v>4.4161445055085586</v>
      </c>
      <c r="K64" s="20">
        <f t="shared" si="9"/>
        <v>0.80136306011305081</v>
      </c>
      <c r="L64" s="20">
        <f t="shared" si="10"/>
        <v>3.291355744758218</v>
      </c>
      <c r="M64" s="20">
        <f t="shared" si="11"/>
        <v>4.8152457990291673</v>
      </c>
      <c r="N64" s="87">
        <f>COS(Wellpath!$L64)*COS(Wellpath!$M64)</f>
        <v>0.43633636890396088</v>
      </c>
      <c r="O64" s="87">
        <f>-SIN(Wellpath!$M64)</f>
        <v>-0.85851272822454883</v>
      </c>
      <c r="P64" s="87">
        <f>SIN(Wellpath!$L64)*COS(Wellpath!$M64)</f>
        <v>0.26938164126040304</v>
      </c>
      <c r="Q64" s="87">
        <f>COS(Wellpath!$L64)*SIN(Wellpath!$M64)</f>
        <v>0.73051089163881433</v>
      </c>
      <c r="R64" s="87">
        <f>COS(Wellpath!$M64)</f>
        <v>0.51279225372117498</v>
      </c>
      <c r="S64" s="87">
        <f>SIN(Wellpath!$L64)*SIN(Wellpath!$M64)</f>
        <v>0.45099660943362146</v>
      </c>
      <c r="T64" s="87">
        <f>-SIN(Wellpath!$L64)</f>
        <v>-0.52532314851791084</v>
      </c>
      <c r="U64" s="87">
        <v>0</v>
      </c>
      <c r="V64" s="87">
        <f>COS(Wellpath!$L64)</f>
        <v>0.8509028085693624</v>
      </c>
    </row>
    <row r="65" spans="1:22" x14ac:dyDescent="0.25">
      <c r="A65" s="26">
        <f>Wellpath!E65</f>
        <v>6051.08</v>
      </c>
      <c r="B65" s="19">
        <f>'DEC-OS'!Q65+'DEC-OH'!Q65+'DEC-OI'!Q65+'DBH-OS'!Q65+'DBH-OH'!Q65+'DBH-OI'!Q65+XCLH!Q65+XCLA!Q65+DRFR!Q65+DSFS!Q65+DSTG!Q65+XYM1!Q65+XYM2!Q65+XYM3E!Q65+XYM4E!Q65+SAGE!Q65+'ABXY-TI1S'!Q65+'ABXY-TI2S'!Q65+ABZ!Q65+'ASXY-TI1S'!Q65+'ASXY-TI2S'!Q65+'ASXY-TI3S'!Q65+ASZ!Q65+'MBXY-TI1S'!Q65+'MBXY-TI2S'!Q65+MBZ!Q65+'MSXY-TI1S'!Q65+'MSXY-TI2S'!Q65++'MSXY-TI3S'!Q65+MSZ!Q65+'DEC-U'!Q65+DECR!Q65+'DBH-U'!Q65+DBHR!Q65+AMIL!Q65</f>
        <v>12.014917220681419</v>
      </c>
      <c r="C65" s="19">
        <f>'DEC-OS'!R65+'DEC-OH'!R65+'DEC-OI'!R65+'DBH-OS'!R65+'DBH-OH'!R65+'DBH-OI'!R65+XCLH!R65+XCLA!R65+DRFR!R65+DSFS!R65+DSTG!R65+XYM1!R65+XYM2!R65+XYM3E!R65+XYM4E!R65+SAGE!R65+'ABXY-TI1S'!R65+'ABXY-TI2S'!R65+ABZ!R65+'ASXY-TI1S'!R65+'ASXY-TI2S'!R65+'ASXY-TI3S'!R65+ASZ!R65+'MBXY-TI1S'!R65+'MBXY-TI2S'!R65+MBZ!R65+'MSXY-TI1S'!R65+'MSXY-TI2S'!R65++'MSXY-TI3S'!R65+MSZ!R65+'DEC-U'!R65+DECR!R65+'DBH-U'!R65+DBHR!R65+AMIL!R65</f>
        <v>17.700618309260165</v>
      </c>
      <c r="D65" s="19">
        <f>'DEC-OS'!S65+'DEC-OH'!S65+'DEC-OI'!S65+'DBH-OS'!S65+'DBH-OH'!S65+'DBH-OI'!S65+XCLH!S65+XCLA!S65+DRFR!S65+DSFS!S65+DSTG!S65+XYM1!S65+XYM2!S65+XYM3E!S65+XYM4E!S65+SAGE!S65+'ABXY-TI1S'!S65+'ABXY-TI2S'!S65+ABZ!S65+'ASXY-TI1S'!S65+'ASXY-TI2S'!S65+'ASXY-TI3S'!S65+ASZ!S65+'MBXY-TI1S'!S65+'MBXY-TI2S'!S65+MBZ!S65+'MSXY-TI1S'!S65+'MSXY-TI2S'!S65++'MSXY-TI3S'!S65+MSZ!S65+'DEC-U'!S65+DECR!S65+'DBH-U'!S65+DBHR!S65+AMIL!S65</f>
        <v>4.3354246040476481</v>
      </c>
      <c r="E65" s="19">
        <f>'DEC-OS'!T65+'DEC-OH'!T65+'DEC-OI'!T65+'DBH-OS'!T65+'DBH-OH'!T65+'DBH-OI'!T65+XCLH!T65+XCLA!T65+DRFR!T65+DSFS!T65+DSTG!T65+XYM1!T65+XYM2!T65+XYM3E!T65+XYM4E!T65+SAGE!T65+'ABXY-TI1S'!T65+'ABXY-TI2S'!T65+ABZ!T65+'ASXY-TI1S'!T65+'ASXY-TI2S'!T65+'ASXY-TI3S'!T65+ASZ!T65+'MBXY-TI1S'!T65+'MBXY-TI2S'!T65+MBZ!T65+'MSXY-TI1S'!T65+'MSXY-TI2S'!T65++'MSXY-TI3S'!T65+MSZ!T65+'DEC-U'!T65+DECR!T65+'DBH-U'!T65+DBHR!T65+AMIL!T65</f>
        <v>-1.6712497033555356</v>
      </c>
      <c r="F65" s="19">
        <f>'DEC-OS'!U65+'DEC-OH'!U65+'DEC-OI'!U65+'DBH-OS'!U65+'DBH-OH'!U65+'DBH-OI'!U65+XCLH!U65+XCLA!U65+DRFR!U65+DSFS!U65+DSTG!U65+XYM1!U65+XYM2!U65+XYM3E!U65+XYM4E!U65+SAGE!U65+'ABXY-TI1S'!U65+'ABXY-TI2S'!U65+ABZ!U65+'ASXY-TI1S'!U65+'ASXY-TI2S'!U65+'ASXY-TI3S'!U65+ASZ!U65+'MBXY-TI1S'!U65+'MBXY-TI2S'!U65+MBZ!U65+'MSXY-TI1S'!U65+'MSXY-TI2S'!U65++'MSXY-TI3S'!U65+MSZ!U65+'DEC-U'!U65+DECR!U65+'DBH-U'!U65+DBHR!U65+AMIL!U65</f>
        <v>-4.7893678693841579</v>
      </c>
      <c r="G65" s="19">
        <f>'DEC-OS'!V65+'DEC-OH'!V65+'DEC-OI'!V65+'DBH-OS'!V65+'DBH-OH'!V65+'DBH-OI'!V65+XCLH!V65+XCLA!V65+DRFR!V65+DSFS!V65+DSTG!V65+XYM1!V65+XYM2!V65+XYM3E!V65+XYM4E!V65+SAGE!V65+'ABXY-TI1S'!V65+'ABXY-TI2S'!V65+ABZ!V65+'ASXY-TI1S'!V65+'ASXY-TI2S'!V65+'ASXY-TI3S'!V65+ASZ!V65+'MBXY-TI1S'!V65+'MBXY-TI2S'!V65+MBZ!V65+'MSXY-TI1S'!V65+'MSXY-TI2S'!V65++'MSXY-TI3S'!V65+MSZ!V65+'DEC-U'!V65+DECR!V65+'DBH-U'!V65+DBHR!V65+AMIL!V65</f>
        <v>-0.7321905651933216</v>
      </c>
      <c r="H65" s="20">
        <f t="shared" si="6"/>
        <v>14.651751256424836</v>
      </c>
      <c r="I65" s="20">
        <f t="shared" si="7"/>
        <v>14.653594712179432</v>
      </c>
      <c r="J65" s="20">
        <f t="shared" si="8"/>
        <v>4.7456141653849633</v>
      </c>
      <c r="K65" s="20">
        <f t="shared" si="9"/>
        <v>0.73250331924507694</v>
      </c>
      <c r="L65" s="20">
        <f t="shared" si="10"/>
        <v>3.5513984339080817</v>
      </c>
      <c r="M65" s="20">
        <f t="shared" si="11"/>
        <v>5.0388484120654882</v>
      </c>
      <c r="N65" s="87">
        <f>COS(Wellpath!$L65)*COS(Wellpath!$M65)</f>
        <v>0.39813446502015676</v>
      </c>
      <c r="O65" s="87">
        <f>-SIN(Wellpath!$M65)</f>
        <v>-0.88294759285892688</v>
      </c>
      <c r="P65" s="87">
        <f>SIN(Wellpath!$L65)*COS(Wellpath!$M65)</f>
        <v>0.24878202512991215</v>
      </c>
      <c r="Q65" s="87">
        <f>COS(Wellpath!$L65)*SIN(Wellpath!$M65)</f>
        <v>0.7487820251299121</v>
      </c>
      <c r="R65" s="87">
        <f>COS(Wellpath!$M65)</f>
        <v>0.46947156278589086</v>
      </c>
      <c r="S65" s="87">
        <f>SIN(Wellpath!$L65)*SIN(Wellpath!$M65)</f>
        <v>0.46789093876428189</v>
      </c>
      <c r="T65" s="87">
        <f>-SIN(Wellpath!$L65)</f>
        <v>-0.5299192642332049</v>
      </c>
      <c r="U65" s="87">
        <v>0</v>
      </c>
      <c r="V65" s="87">
        <f>COS(Wellpath!$L65)</f>
        <v>0.84804809615642596</v>
      </c>
    </row>
    <row r="66" spans="1:22" x14ac:dyDescent="0.25">
      <c r="A66" s="26">
        <f>Wellpath!E66</f>
        <v>6100</v>
      </c>
      <c r="B66" s="19">
        <f>'DEC-OS'!Q66+'DEC-OH'!Q66+'DEC-OI'!Q66+'DBH-OS'!Q66+'DBH-OH'!Q66+'DBH-OI'!Q66+XCLH!Q66+XCLA!Q66+DRFR!Q66+DSFS!Q66+DSTG!Q66+XYM1!Q66+XYM2!Q66+XYM3E!Q66+XYM4E!Q66+SAGE!Q66+'ABXY-TI1S'!Q66+'ABXY-TI2S'!Q66+ABZ!Q66+'ASXY-TI1S'!Q66+'ASXY-TI2S'!Q66+'ASXY-TI3S'!Q66+ASZ!Q66+'MBXY-TI1S'!Q66+'MBXY-TI2S'!Q66+MBZ!Q66+'MSXY-TI1S'!Q66+'MSXY-TI2S'!Q66++'MSXY-TI3S'!Q66+MSZ!Q66+'DEC-U'!Q66+DECR!Q66+'DBH-U'!Q66+DBHR!Q66+AMIL!Q66</f>
        <v>12.24065683480544</v>
      </c>
      <c r="C66" s="19">
        <f>'DEC-OS'!R66+'DEC-OH'!R66+'DEC-OI'!R66+'DBH-OS'!R66+'DBH-OH'!R66+'DBH-OI'!R66+XCLH!R66+XCLA!R66+DRFR!R66+DSFS!R66+DSTG!R66+XYM1!R66+XYM2!R66+XYM3E!R66+XYM4E!R66+SAGE!R66+'ABXY-TI1S'!R66+'ABXY-TI2S'!R66+ABZ!R66+'ASXY-TI1S'!R66+'ASXY-TI2S'!R66+'ASXY-TI3S'!R66+ASZ!R66+'MBXY-TI1S'!R66+'MBXY-TI2S'!R66+MBZ!R66+'MSXY-TI1S'!R66+'MSXY-TI2S'!R66++'MSXY-TI3S'!R66+MSZ!R66+'DEC-U'!R66+DECR!R66+'DBH-U'!R66+DBHR!R66+AMIL!R66</f>
        <v>17.959650655995826</v>
      </c>
      <c r="D66" s="19">
        <f>'DEC-OS'!S66+'DEC-OH'!S66+'DEC-OI'!S66+'DBH-OS'!S66+'DBH-OH'!S66+'DBH-OI'!S66+XCLH!S66+XCLA!S66+DRFR!S66+DSFS!S66+DSTG!S66+XYM1!S66+XYM2!S66+XYM3E!S66+XYM4E!S66+SAGE!S66+'ABXY-TI1S'!S66+'ABXY-TI2S'!S66+ABZ!S66+'ASXY-TI1S'!S66+'ASXY-TI2S'!S66+'ASXY-TI3S'!S66+ASZ!S66+'MBXY-TI1S'!S66+'MBXY-TI2S'!S66+MBZ!S66+'MSXY-TI1S'!S66+'MSXY-TI2S'!S66++'MSXY-TI3S'!S66+MSZ!S66+'DEC-U'!S66+DECR!S66+'DBH-U'!S66+DBHR!S66+AMIL!S66</f>
        <v>4.4455014783138278</v>
      </c>
      <c r="E66" s="19">
        <f>'DEC-OS'!T66+'DEC-OH'!T66+'DEC-OI'!T66+'DBH-OS'!T66+'DBH-OH'!T66+'DBH-OI'!T66+XCLH!T66+XCLA!T66+DRFR!T66+DSFS!T66+DSTG!T66+XYM1!T66+XYM2!T66+XYM3E!T66+XYM4E!T66+SAGE!T66+'ABXY-TI1S'!T66+'ABXY-TI2S'!T66+ABZ!T66+'ASXY-TI1S'!T66+'ASXY-TI2S'!T66+'ASXY-TI3S'!T66+ASZ!T66+'MBXY-TI1S'!T66+'MBXY-TI2S'!T66+MBZ!T66+'MSXY-TI1S'!T66+'MSXY-TI2S'!T66++'MSXY-TI3S'!T66+MSZ!T66+'DEC-U'!T66+DECR!T66+'DBH-U'!T66+DBHR!T66+AMIL!T66</f>
        <v>-1.7956387377271927</v>
      </c>
      <c r="F66" s="19">
        <f>'DEC-OS'!U66+'DEC-OH'!U66+'DEC-OI'!U66+'DBH-OS'!U66+'DBH-OH'!U66+'DBH-OI'!U66+XCLH!U66+XCLA!U66+DRFR!U66+DSFS!U66+DSTG!U66+XYM1!U66+XYM2!U66+XYM3E!U66+XYM4E!U66+SAGE!U66+'ABXY-TI1S'!U66+'ABXY-TI2S'!U66+ABZ!U66+'ASXY-TI1S'!U66+'ASXY-TI2S'!U66+'ASXY-TI3S'!U66+ASZ!U66+'MBXY-TI1S'!U66+'MBXY-TI2S'!U66+MBZ!U66+'MSXY-TI1S'!U66+'MSXY-TI2S'!U66++'MSXY-TI3S'!U66+MSZ!U66+'DEC-U'!U66+DECR!U66+'DBH-U'!U66+DBHR!U66+AMIL!U66</f>
        <v>-4.888464881919397</v>
      </c>
      <c r="G66" s="19">
        <f>'DEC-OS'!V66+'DEC-OH'!V66+'DEC-OI'!V66+'DBH-OS'!V66+'DBH-OH'!V66+'DBH-OI'!V66+XCLH!V66+XCLA!V66+DRFR!V66+DSFS!V66+DSTG!V66+XYM1!V66+XYM2!V66+XYM3E!V66+XYM4E!V66+SAGE!V66+'ABXY-TI1S'!V66+'ABXY-TI2S'!V66+ABZ!V66+'ASXY-TI1S'!V66+'ASXY-TI2S'!V66+'ASXY-TI3S'!V66+ASZ!V66+'MBXY-TI1S'!V66+'MBXY-TI2S'!V66+MBZ!V66+'MSXY-TI1S'!V66+'MSXY-TI2S'!V66++'MSXY-TI3S'!V66+MSZ!V66+'DEC-U'!V66+DECR!V66+'DBH-U'!V66+DBHR!V66+AMIL!V66</f>
        <v>-0.79401513719164374</v>
      </c>
      <c r="H66" s="20">
        <f t="shared" si="6"/>
        <v>14.977906754128941</v>
      </c>
      <c r="I66" s="20">
        <f t="shared" si="7"/>
        <v>14.670355941173591</v>
      </c>
      <c r="J66" s="20">
        <f t="shared" si="8"/>
        <v>4.99754627381256</v>
      </c>
      <c r="K66" s="20">
        <f t="shared" si="9"/>
        <v>0.70486272267334682</v>
      </c>
      <c r="L66" s="20">
        <f t="shared" si="10"/>
        <v>3.6993913878494311</v>
      </c>
      <c r="M66" s="20">
        <f t="shared" si="11"/>
        <v>5.2321979381277588</v>
      </c>
      <c r="N66" s="87">
        <f>COS(Wellpath!$L66)*COS(Wellpath!$M66)</f>
        <v>0.36333229305731429</v>
      </c>
      <c r="O66" s="87">
        <f>-SIN(Wellpath!$M66)</f>
        <v>-0.90423167061389864</v>
      </c>
      <c r="P66" s="87">
        <f>SIN(Wellpath!$L66)*COS(Wellpath!$M66)</f>
        <v>0.2243985977685953</v>
      </c>
      <c r="Q66" s="87">
        <f>COS(Wellpath!$L66)*SIN(Wellpath!$M66)</f>
        <v>0.76933035085137436</v>
      </c>
      <c r="R66" s="87">
        <f>COS(Wellpath!$M66)</f>
        <v>0.42704225301344356</v>
      </c>
      <c r="S66" s="87">
        <f>SIN(Wellpath!$L66)*SIN(Wellpath!$M66)</f>
        <v>0.4751481089093203</v>
      </c>
      <c r="T66" s="87">
        <f>-SIN(Wellpath!$L66)</f>
        <v>-0.52547165107226779</v>
      </c>
      <c r="U66" s="87">
        <v>0</v>
      </c>
      <c r="V66" s="87">
        <f>COS(Wellpath!$L66)</f>
        <v>0.85081110942405125</v>
      </c>
    </row>
    <row r="67" spans="1:22" x14ac:dyDescent="0.25">
      <c r="A67" s="26">
        <f>Wellpath!E67</f>
        <v>6200</v>
      </c>
      <c r="B67" s="19">
        <f>'DEC-OS'!Q67+'DEC-OH'!Q67+'DEC-OI'!Q67+'DBH-OS'!Q67+'DBH-OH'!Q67+'DBH-OI'!Q67+XCLH!Q67+XCLA!Q67+DRFR!Q67+DSFS!Q67+DSTG!Q67+XYM1!Q67+XYM2!Q67+XYM3E!Q67+XYM4E!Q67+SAGE!Q67+'ABXY-TI1S'!Q67+'ABXY-TI2S'!Q67+ABZ!Q67+'ASXY-TI1S'!Q67+'ASXY-TI2S'!Q67+'ASXY-TI3S'!Q67+ASZ!Q67+'MBXY-TI1S'!Q67+'MBXY-TI2S'!Q67+MBZ!Q67+'MSXY-TI1S'!Q67+'MSXY-TI2S'!Q67++'MSXY-TI3S'!Q67+MSZ!Q67+'DEC-U'!Q67+DECR!Q67+'DBH-U'!Q67+DBHR!Q67+AMIL!Q67</f>
        <v>12.762863948654136</v>
      </c>
      <c r="C67" s="19">
        <f>'DEC-OS'!R67+'DEC-OH'!R67+'DEC-OI'!R67+'DBH-OS'!R67+'DBH-OH'!R67+'DBH-OI'!R67+XCLH!R67+XCLA!R67+DRFR!R67+DSFS!R67+DSTG!R67+XYM1!R67+XYM2!R67+XYM3E!R67+XYM4E!R67+SAGE!R67+'ABXY-TI1S'!R67+'ABXY-TI2S'!R67+ABZ!R67+'ASXY-TI1S'!R67+'ASXY-TI2S'!R67+'ASXY-TI3S'!R67+ASZ!R67+'MBXY-TI1S'!R67+'MBXY-TI2S'!R67+MBZ!R67+'MSXY-TI1S'!R67+'MSXY-TI2S'!R67++'MSXY-TI3S'!R67+MSZ!R67+'DEC-U'!R67+DECR!R67+'DBH-U'!R67+DBHR!R67+AMIL!R67</f>
        <v>18.446682601598912</v>
      </c>
      <c r="D67" s="19">
        <f>'DEC-OS'!S67+'DEC-OH'!S67+'DEC-OI'!S67+'DBH-OS'!S67+'DBH-OH'!S67+'DBH-OI'!S67+XCLH!S67+XCLA!S67+DRFR!S67+DSFS!S67+DSTG!S67+XYM1!S67+XYM2!S67+XYM3E!S67+XYM4E!S67+SAGE!S67+'ABXY-TI1S'!S67+'ABXY-TI2S'!S67+ABZ!S67+'ASXY-TI1S'!S67+'ASXY-TI2S'!S67+'ASXY-TI3S'!S67+ASZ!S67+'MBXY-TI1S'!S67+'MBXY-TI2S'!S67+MBZ!S67+'MSXY-TI1S'!S67+'MSXY-TI2S'!S67++'MSXY-TI3S'!S67+MSZ!S67+'DEC-U'!S67+DECR!S67+'DBH-U'!S67+DBHR!S67+AMIL!S67</f>
        <v>4.6775272762112801</v>
      </c>
      <c r="E67" s="19">
        <f>'DEC-OS'!T67+'DEC-OH'!T67+'DEC-OI'!T67+'DBH-OS'!T67+'DBH-OH'!T67+'DBH-OI'!T67+XCLH!T67+XCLA!T67+DRFR!T67+DSFS!T67+DSTG!T67+XYM1!T67+XYM2!T67+XYM3E!T67+XYM4E!T67+SAGE!T67+'ABXY-TI1S'!T67+'ABXY-TI2S'!T67+ABZ!T67+'ASXY-TI1S'!T67+'ASXY-TI2S'!T67+'ASXY-TI3S'!T67+ASZ!T67+'MBXY-TI1S'!T67+'MBXY-TI2S'!T67+MBZ!T67+'MSXY-TI1S'!T67+'MSXY-TI2S'!T67++'MSXY-TI3S'!T67+MSZ!T67+'DEC-U'!T67+DECR!T67+'DBH-U'!T67+DBHR!T67+AMIL!T67</f>
        <v>-2.0685784874715889</v>
      </c>
      <c r="F67" s="19">
        <f>'DEC-OS'!U67+'DEC-OH'!U67+'DEC-OI'!U67+'DBH-OS'!U67+'DBH-OH'!U67+'DBH-OI'!U67+XCLH!U67+XCLA!U67+DRFR!U67+DSFS!U67+DSTG!U67+XYM1!U67+XYM2!U67+XYM3E!U67+XYM4E!U67+SAGE!U67+'ABXY-TI1S'!U67+'ABXY-TI2S'!U67+ABZ!U67+'ASXY-TI1S'!U67+'ASXY-TI2S'!U67+'ASXY-TI3S'!U67+ASZ!U67+'MBXY-TI1S'!U67+'MBXY-TI2S'!U67+MBZ!U67+'MSXY-TI1S'!U67+'MSXY-TI2S'!U67++'MSXY-TI3S'!U67+MSZ!U67+'DEC-U'!U67+DECR!U67+'DBH-U'!U67+DBHR!U67+AMIL!U67</f>
        <v>-5.0843083173804242</v>
      </c>
      <c r="G67" s="19">
        <f>'DEC-OS'!V67+'DEC-OH'!V67+'DEC-OI'!V67+'DBH-OS'!V67+'DBH-OH'!V67+'DBH-OI'!V67+XCLH!V67+XCLA!V67+DRFR!V67+DSFS!V67+DSTG!V67+XYM1!V67+XYM2!V67+XYM3E!V67+XYM4E!V67+SAGE!V67+'ABXY-TI1S'!V67+'ABXY-TI2S'!V67+ABZ!V67+'ASXY-TI1S'!V67+'ASXY-TI2S'!V67+'ASXY-TI3S'!V67+ASZ!V67+'MBXY-TI1S'!V67+'MBXY-TI2S'!V67+MBZ!V67+'MSXY-TI1S'!V67+'MSXY-TI2S'!V67++'MSXY-TI3S'!V67+MSZ!V67+'DEC-U'!V67+DECR!V67+'DBH-U'!V67+DBHR!V67+AMIL!V67</f>
        <v>-0.93484663441431981</v>
      </c>
      <c r="H67" s="20">
        <f t="shared" ref="H67:H98" si="12">N67*(B67*N67+E67*Q67+F67*T67) + Q67*(E67*N67+C67*Q67+G67*T67)+ T67*(F67*N67+G67*Q67+D67*T67)</f>
        <v>15.607978634057929</v>
      </c>
      <c r="I67" s="20">
        <f t="shared" ref="I67:I98" si="13">O67*(B67*O67+E67*R67+F67*U67) + R67*(E67*O67+C67*R67+G67*U67)+ U67*(F67*O67+G67*R67+D67*U67)</f>
        <v>14.708667032820351</v>
      </c>
      <c r="J67" s="20">
        <f t="shared" ref="J67:J98" si="14">P67*(B67*P67+E67*S67+F67*V67) + S67*(E67*P67+C67*S67+G67*V67)+ V67*(F67*P67+G67*S67+D67*V67)</f>
        <v>5.5704281595860454</v>
      </c>
      <c r="K67" s="20">
        <f t="shared" ref="K67:K98" si="15">N67*(B67*O67+E67*R67+F67*U67) + Q67*(E67*O67+C67*R67+G67*U67)+ T67*(F67*O67+G67*R67+D67*U67)</f>
        <v>0.58050221743735486</v>
      </c>
      <c r="L67" s="20">
        <f t="shared" ref="L67:L98" si="16">N67*(B67*P67+E67*S67+F67*V67) + Q67*(E67*P67+C67*S67+G67*V67)+ T67*(F67*P67+G67*S67+D67*V67)</f>
        <v>4.0551566020189824</v>
      </c>
      <c r="M67" s="20">
        <f t="shared" ref="M67:M98" si="17">O67*(B67*P67+E67*S67+F67*V67) + R67*(E67*P67+C67*S67+G67*V67)+ U67*(F67*P67+G67*S67+D67*V67)</f>
        <v>5.590627894882541</v>
      </c>
      <c r="N67" s="87">
        <f>COS(Wellpath!$L67)*COS(Wellpath!$M67)</f>
        <v>0.28654984698755454</v>
      </c>
      <c r="O67" s="87">
        <f>-SIN(Wellpath!$M67)</f>
        <v>-0.94211598578237521</v>
      </c>
      <c r="P67" s="87">
        <f>SIN(Wellpath!$L67)*COS(Wellpath!$M67)</f>
        <v>0.17408806542871469</v>
      </c>
      <c r="Q67" s="87">
        <f>COS(Wellpath!$L67)*SIN(Wellpath!$M67)</f>
        <v>0.80517012333830695</v>
      </c>
      <c r="R67" s="87">
        <f>COS(Wellpath!$M67)</f>
        <v>0.33528714459892939</v>
      </c>
      <c r="S67" s="87">
        <f>SIN(Wellpath!$L67)*SIN(Wellpath!$M67)</f>
        <v>0.48916623263474768</v>
      </c>
      <c r="T67" s="87">
        <f>-SIN(Wellpath!$L67)</f>
        <v>-0.51922081783648133</v>
      </c>
      <c r="U67" s="87">
        <v>0</v>
      </c>
      <c r="V67" s="87">
        <f>COS(Wellpath!$L67)</f>
        <v>0.854640124453103</v>
      </c>
    </row>
    <row r="68" spans="1:22" x14ac:dyDescent="0.25">
      <c r="A68" s="26">
        <f>Wellpath!E68</f>
        <v>6300</v>
      </c>
      <c r="B68" s="19">
        <f>'DEC-OS'!Q68+'DEC-OH'!Q68+'DEC-OI'!Q68+'DBH-OS'!Q68+'DBH-OH'!Q68+'DBH-OI'!Q68+XCLH!Q68+XCLA!Q68+DRFR!Q68+DSFS!Q68+DSTG!Q68+XYM1!Q68+XYM2!Q68+XYM3E!Q68+XYM4E!Q68+SAGE!Q68+'ABXY-TI1S'!Q68+'ABXY-TI2S'!Q68+ABZ!Q68+'ASXY-TI1S'!Q68+'ASXY-TI2S'!Q68+'ASXY-TI3S'!Q68+ASZ!Q68+'MBXY-TI1S'!Q68+'MBXY-TI2S'!Q68+MBZ!Q68+'MSXY-TI1S'!Q68+'MSXY-TI2S'!Q68++'MSXY-TI3S'!Q68+MSZ!Q68+'DEC-U'!Q68+DECR!Q68+'DBH-U'!Q68+DBHR!Q68+AMIL!Q68</f>
        <v>13.294500415469741</v>
      </c>
      <c r="C68" s="19">
        <f>'DEC-OS'!R68+'DEC-OH'!R68+'DEC-OI'!R68+'DBH-OS'!R68+'DBH-OH'!R68+'DBH-OI'!R68+XCLH!R68+XCLA!R68+DRFR!R68+DSFS!R68+DSTG!R68+XYM1!R68+XYM2!R68+XYM3E!R68+XYM4E!R68+SAGE!R68+'ABXY-TI1S'!R68+'ABXY-TI2S'!R68+ABZ!R68+'ASXY-TI1S'!R68+'ASXY-TI2S'!R68+'ASXY-TI3S'!R68+ASZ!R68+'MBXY-TI1S'!R68+'MBXY-TI2S'!R68+MBZ!R68+'MSXY-TI1S'!R68+'MSXY-TI2S'!R68++'MSXY-TI3S'!R68+MSZ!R68+'DEC-U'!R68+DECR!R68+'DBH-U'!R68+DBHR!R68+AMIL!R68</f>
        <v>18.857186543785989</v>
      </c>
      <c r="D68" s="19">
        <f>'DEC-OS'!S68+'DEC-OH'!S68+'DEC-OI'!S68+'DBH-OS'!S68+'DBH-OH'!S68+'DBH-OI'!S68+XCLH!S68+XCLA!S68+DRFR!S68+DSFS!S68+DSTG!S68+XYM1!S68+XYM2!S68+XYM3E!S68+XYM4E!S68+SAGE!S68+'ABXY-TI1S'!S68+'ABXY-TI2S'!S68+ABZ!S68+'ASXY-TI1S'!S68+'ASXY-TI2S'!S68+'ASXY-TI3S'!S68+ASZ!S68+'MBXY-TI1S'!S68+'MBXY-TI2S'!S68+MBZ!S68+'MSXY-TI1S'!S68+'MSXY-TI2S'!S68++'MSXY-TI3S'!S68+MSZ!S68+'DEC-U'!S68+DECR!S68+'DBH-U'!S68+DBHR!S68+AMIL!S68</f>
        <v>4.9158887023493811</v>
      </c>
      <c r="E68" s="19">
        <f>'DEC-OS'!T68+'DEC-OH'!T68+'DEC-OI'!T68+'DBH-OS'!T68+'DBH-OH'!T68+'DBH-OI'!T68+XCLH!T68+XCLA!T68+DRFR!T68+DSFS!T68+DSTG!T68+XYM1!T68+XYM2!T68+XYM3E!T68+XYM4E!T68+SAGE!T68+'ABXY-TI1S'!T68+'ABXY-TI2S'!T68+ABZ!T68+'ASXY-TI1S'!T68+'ASXY-TI2S'!T68+'ASXY-TI3S'!T68+ASZ!T68+'MBXY-TI1S'!T68+'MBXY-TI2S'!T68+MBZ!T68+'MSXY-TI1S'!T68+'MSXY-TI2S'!T68++'MSXY-TI3S'!T68+MSZ!T68+'DEC-U'!T68+DECR!T68+'DBH-U'!T68+DBHR!T68+AMIL!T68</f>
        <v>-2.3368121307120773</v>
      </c>
      <c r="F68" s="19">
        <f>'DEC-OS'!U68+'DEC-OH'!U68+'DEC-OI'!U68+'DBH-OS'!U68+'DBH-OH'!U68+'DBH-OI'!U68+XCLH!U68+XCLA!U68+DRFR!U68+DSFS!U68+DSTG!U68+XYM1!U68+XYM2!U68+XYM3E!U68+XYM4E!U68+SAGE!U68+'ABXY-TI1S'!U68+'ABXY-TI2S'!U68+ABZ!U68+'ASXY-TI1S'!U68+'ASXY-TI2S'!U68+'ASXY-TI3S'!U68+ASZ!U68+'MBXY-TI1S'!U68+'MBXY-TI2S'!U68+MBZ!U68+'MSXY-TI1S'!U68+'MSXY-TI2S'!U68++'MSXY-TI3S'!U68+MSZ!U68+'DEC-U'!U68+DECR!U68+'DBH-U'!U68+DBHR!U68+AMIL!U68</f>
        <v>-5.2712213833925858</v>
      </c>
      <c r="G68" s="19">
        <f>'DEC-OS'!V68+'DEC-OH'!V68+'DEC-OI'!V68+'DBH-OS'!V68+'DBH-OH'!V68+'DBH-OI'!V68+XCLH!V68+XCLA!V68+DRFR!V68+DSFS!V68+DSTG!V68+XYM1!V68+XYM2!V68+XYM3E!V68+XYM4E!V68+SAGE!V68+'ABXY-TI1S'!V68+'ABXY-TI2S'!V68+ABZ!V68+'ASXY-TI1S'!V68+'ASXY-TI2S'!V68+'ASXY-TI3S'!V68+ASZ!V68+'MBXY-TI1S'!V68+'MBXY-TI2S'!V68+MBZ!V68+'MSXY-TI1S'!V68+'MSXY-TI2S'!V68++'MSXY-TI3S'!V68+MSZ!V68+'DEC-U'!V68+DECR!V68+'DBH-U'!V68+DBHR!V68+AMIL!V68</f>
        <v>-1.0884472698322809</v>
      </c>
      <c r="H68" s="20">
        <f t="shared" si="12"/>
        <v>16.155859062414311</v>
      </c>
      <c r="I68" s="20">
        <f t="shared" si="13"/>
        <v>14.693643096079922</v>
      </c>
      <c r="J68" s="20">
        <f t="shared" si="14"/>
        <v>6.2180735031108814</v>
      </c>
      <c r="K68" s="20">
        <f t="shared" si="15"/>
        <v>0.3644919904829913</v>
      </c>
      <c r="L68" s="20">
        <f t="shared" si="16"/>
        <v>4.4713448547695096</v>
      </c>
      <c r="M68" s="20">
        <f t="shared" si="17"/>
        <v>5.8963814283788016</v>
      </c>
      <c r="N68" s="87">
        <f>COS(Wellpath!$L68)*COS(Wellpath!$M68)</f>
        <v>0.20420532728651042</v>
      </c>
      <c r="O68" s="87">
        <f>-SIN(Wellpath!$M68)</f>
        <v>-0.97113427990963608</v>
      </c>
      <c r="P68" s="87">
        <f>SIN(Wellpath!$L68)*COS(Wellpath!$M68)</f>
        <v>0.12328176950466678</v>
      </c>
      <c r="Q68" s="87">
        <f>COS(Wellpath!$L68)*SIN(Wellpath!$M68)</f>
        <v>0.83137516841957781</v>
      </c>
      <c r="R68" s="87">
        <f>COS(Wellpath!$M68)</f>
        <v>0.23853345757858083</v>
      </c>
      <c r="S68" s="87">
        <f>SIN(Wellpath!$L68)*SIN(Wellpath!$M68)</f>
        <v>0.50191345763082118</v>
      </c>
      <c r="T68" s="87">
        <f>-SIN(Wellpath!$L68)</f>
        <v>-0.51683219098961697</v>
      </c>
      <c r="U68" s="87">
        <v>0</v>
      </c>
      <c r="V68" s="87">
        <f>COS(Wellpath!$L68)</f>
        <v>0.85608672829151611</v>
      </c>
    </row>
    <row r="69" spans="1:22" x14ac:dyDescent="0.25">
      <c r="A69" s="26">
        <f>Wellpath!E69</f>
        <v>6400</v>
      </c>
      <c r="B69" s="19">
        <f>'DEC-OS'!Q69+'DEC-OH'!Q69+'DEC-OI'!Q69+'DBH-OS'!Q69+'DBH-OH'!Q69+'DBH-OI'!Q69+XCLH!Q69+XCLA!Q69+DRFR!Q69+DSFS!Q69+DSTG!Q69+XYM1!Q69+XYM2!Q69+XYM3E!Q69+XYM4E!Q69+SAGE!Q69+'ABXY-TI1S'!Q69+'ABXY-TI2S'!Q69+ABZ!Q69+'ASXY-TI1S'!Q69+'ASXY-TI2S'!Q69+'ASXY-TI3S'!Q69+ASZ!Q69+'MBXY-TI1S'!Q69+'MBXY-TI2S'!Q69+MBZ!Q69+'MSXY-TI1S'!Q69+'MSXY-TI2S'!Q69++'MSXY-TI3S'!Q69+MSZ!Q69+'DEC-U'!Q69+DECR!Q69+'DBH-U'!Q69+DBHR!Q69+AMIL!Q69</f>
        <v>13.827840811031333</v>
      </c>
      <c r="C69" s="19">
        <f>'DEC-OS'!R69+'DEC-OH'!R69+'DEC-OI'!R69+'DBH-OS'!R69+'DBH-OH'!R69+'DBH-OI'!R69+XCLH!R69+XCLA!R69+DRFR!R69+DSFS!R69+DSTG!R69+XYM1!R69+XYM2!R69+XYM3E!R69+XYM4E!R69+SAGE!R69+'ABXY-TI1S'!R69+'ABXY-TI2S'!R69+ABZ!R69+'ASXY-TI1S'!R69+'ASXY-TI2S'!R69+'ASXY-TI3S'!R69+ASZ!R69+'MBXY-TI1S'!R69+'MBXY-TI2S'!R69+MBZ!R69+'MSXY-TI1S'!R69+'MSXY-TI2S'!R69++'MSXY-TI3S'!R69+MSZ!R69+'DEC-U'!R69+DECR!R69+'DBH-U'!R69+DBHR!R69+AMIL!R69</f>
        <v>19.185305489005199</v>
      </c>
      <c r="D69" s="19">
        <f>'DEC-OS'!S69+'DEC-OH'!S69+'DEC-OI'!S69+'DBH-OS'!S69+'DBH-OH'!S69+'DBH-OI'!S69+XCLH!S69+XCLA!S69+DRFR!S69+DSFS!S69+DSTG!S69+XYM1!S69+XYM2!S69+XYM3E!S69+XYM4E!S69+SAGE!S69+'ABXY-TI1S'!S69+'ABXY-TI2S'!S69+ABZ!S69+'ASXY-TI1S'!S69+'ASXY-TI2S'!S69+'ASXY-TI3S'!S69+ASZ!S69+'MBXY-TI1S'!S69+'MBXY-TI2S'!S69+MBZ!S69+'MSXY-TI1S'!S69+'MSXY-TI2S'!S69++'MSXY-TI3S'!S69+MSZ!S69+'DEC-U'!S69+DECR!S69+'DBH-U'!S69+DBHR!S69+AMIL!S69</f>
        <v>5.1603917507644432</v>
      </c>
      <c r="E69" s="19">
        <f>'DEC-OS'!T69+'DEC-OH'!T69+'DEC-OI'!T69+'DBH-OS'!T69+'DBH-OH'!T69+'DBH-OI'!T69+XCLH!T69+XCLA!T69+DRFR!T69+DSFS!T69+DSTG!T69+XYM1!T69+XYM2!T69+XYM3E!T69+XYM4E!T69+SAGE!T69+'ABXY-TI1S'!T69+'ABXY-TI2S'!T69+ABZ!T69+'ASXY-TI1S'!T69+'ASXY-TI2S'!T69+'ASXY-TI3S'!T69+ASZ!T69+'MBXY-TI1S'!T69+'MBXY-TI2S'!T69+MBZ!T69+'MSXY-TI1S'!T69+'MSXY-TI2S'!T69++'MSXY-TI3S'!T69+MSZ!T69+'DEC-U'!T69+DECR!T69+'DBH-U'!T69+DBHR!T69+AMIL!T69</f>
        <v>-2.5948413841499631</v>
      </c>
      <c r="F69" s="19">
        <f>'DEC-OS'!U69+'DEC-OH'!U69+'DEC-OI'!U69+'DBH-OS'!U69+'DBH-OH'!U69+'DBH-OI'!U69+XCLH!U69+XCLA!U69+DRFR!U69+DSFS!U69+DSTG!U69+XYM1!U69+XYM2!U69+XYM3E!U69+XYM4E!U69+SAGE!U69+'ABXY-TI1S'!U69+'ABXY-TI2S'!U69+ABZ!U69+'ASXY-TI1S'!U69+'ASXY-TI2S'!U69+'ASXY-TI3S'!U69+ASZ!U69+'MBXY-TI1S'!U69+'MBXY-TI2S'!U69+MBZ!U69+'MSXY-TI1S'!U69+'MSXY-TI2S'!U69++'MSXY-TI3S'!U69+MSZ!U69+'DEC-U'!U69+DECR!U69+'DBH-U'!U69+DBHR!U69+AMIL!U69</f>
        <v>-5.4468086845743571</v>
      </c>
      <c r="G69" s="19">
        <f>'DEC-OS'!V69+'DEC-OH'!V69+'DEC-OI'!V69+'DBH-OS'!V69+'DBH-OH'!V69+'DBH-OI'!V69+XCLH!V69+XCLA!V69+DRFR!V69+DSFS!V69+DSTG!V69+XYM1!V69+XYM2!V69+XYM3E!V69+XYM4E!V69+SAGE!V69+'ABXY-TI1S'!V69+'ABXY-TI2S'!V69+ABZ!V69+'ASXY-TI1S'!V69+'ASXY-TI2S'!V69+'ASXY-TI3S'!V69+ASZ!V69+'MBXY-TI1S'!V69+'MBXY-TI2S'!V69+MBZ!V69+'MSXY-TI1S'!V69+'MSXY-TI2S'!V69++'MSXY-TI3S'!V69+MSZ!V69+'DEC-U'!V69+DECR!V69+'DBH-U'!V69+DBHR!V69+AMIL!V69</f>
        <v>-1.2526439587033908</v>
      </c>
      <c r="H69" s="20">
        <f t="shared" si="12"/>
        <v>16.591811235649683</v>
      </c>
      <c r="I69" s="20">
        <f t="shared" si="13"/>
        <v>14.647974108356578</v>
      </c>
      <c r="J69" s="20">
        <f t="shared" si="14"/>
        <v>6.9337527067947136</v>
      </c>
      <c r="K69" s="20">
        <f t="shared" si="15"/>
        <v>6.0959006141252381E-2</v>
      </c>
      <c r="L69" s="20">
        <f t="shared" si="16"/>
        <v>4.9264274437702484</v>
      </c>
      <c r="M69" s="20">
        <f t="shared" si="17"/>
        <v>6.1392092093471993</v>
      </c>
      <c r="N69" s="87">
        <f>COS(Wellpath!$L69)*COS(Wellpath!$M69)</f>
        <v>0.11917893060997058</v>
      </c>
      <c r="O69" s="87">
        <f>-SIN(Wellpath!$M69)</f>
        <v>-0.9902437633706288</v>
      </c>
      <c r="P69" s="87">
        <f>SIN(Wellpath!$L69)*COS(Wellpath!$M69)</f>
        <v>7.2205758802451947E-2</v>
      </c>
      <c r="Q69" s="87">
        <f>COS(Wellpath!$L69)*SIN(Wellpath!$M69)</f>
        <v>0.84692958045278255</v>
      </c>
      <c r="R69" s="87">
        <f>COS(Wellpath!$M69)</f>
        <v>0.13934593322222952</v>
      </c>
      <c r="S69" s="87">
        <f>SIN(Wellpath!$L69)*SIN(Wellpath!$M69)</f>
        <v>0.51312084020092164</v>
      </c>
      <c r="T69" s="87">
        <f>-SIN(Wellpath!$L69)</f>
        <v>-0.51817629070880655</v>
      </c>
      <c r="U69" s="87">
        <v>0</v>
      </c>
      <c r="V69" s="87">
        <f>COS(Wellpath!$L69)</f>
        <v>0.85527383436374482</v>
      </c>
    </row>
    <row r="70" spans="1:22" x14ac:dyDescent="0.25">
      <c r="A70" s="26">
        <f>Wellpath!E70</f>
        <v>6500</v>
      </c>
      <c r="B70" s="19">
        <f>'DEC-OS'!Q70+'DEC-OH'!Q70+'DEC-OI'!Q70+'DBH-OS'!Q70+'DBH-OH'!Q70+'DBH-OI'!Q70+XCLH!Q70+XCLA!Q70+DRFR!Q70+DSFS!Q70+DSTG!Q70+XYM1!Q70+XYM2!Q70+XYM3E!Q70+XYM4E!Q70+SAGE!Q70+'ABXY-TI1S'!Q70+'ABXY-TI2S'!Q70+ABZ!Q70+'ASXY-TI1S'!Q70+'ASXY-TI2S'!Q70+'ASXY-TI3S'!Q70+ASZ!Q70+'MBXY-TI1S'!Q70+'MBXY-TI2S'!Q70+MBZ!Q70+'MSXY-TI1S'!Q70+'MSXY-TI2S'!Q70++'MSXY-TI3S'!Q70+MSZ!Q70+'DEC-U'!Q70+DECR!Q70+'DBH-U'!Q70+DBHR!Q70+AMIL!Q70</f>
        <v>14.360977430980487</v>
      </c>
      <c r="C70" s="19">
        <f>'DEC-OS'!R70+'DEC-OH'!R70+'DEC-OI'!R70+'DBH-OS'!R70+'DBH-OH'!R70+'DBH-OI'!R70+XCLH!R70+XCLA!R70+DRFR!R70+DSFS!R70+DSTG!R70+XYM1!R70+XYM2!R70+XYM3E!R70+XYM4E!R70+SAGE!R70+'ABXY-TI1S'!R70+'ABXY-TI2S'!R70+ABZ!R70+'ASXY-TI1S'!R70+'ASXY-TI2S'!R70+'ASXY-TI3S'!R70+ASZ!R70+'MBXY-TI1S'!R70+'MBXY-TI2S'!R70+MBZ!R70+'MSXY-TI1S'!R70+'MSXY-TI2S'!R70++'MSXY-TI3S'!R70+MSZ!R70+'DEC-U'!R70+DECR!R70+'DBH-U'!R70+DBHR!R70+AMIL!R70</f>
        <v>19.430759585973455</v>
      </c>
      <c r="D70" s="19">
        <f>'DEC-OS'!S70+'DEC-OH'!S70+'DEC-OI'!S70+'DBH-OS'!S70+'DBH-OH'!S70+'DBH-OI'!S70+XCLH!S70+XCLA!S70+DRFR!S70+DSFS!S70+DSTG!S70+XYM1!S70+XYM2!S70+XYM3E!S70+XYM4E!S70+SAGE!S70+'ABXY-TI1S'!S70+'ABXY-TI2S'!S70+ABZ!S70+'ASXY-TI1S'!S70+'ASXY-TI2S'!S70+'ASXY-TI3S'!S70+ASZ!S70+'MBXY-TI1S'!S70+'MBXY-TI2S'!S70+MBZ!S70+'MSXY-TI1S'!S70+'MSXY-TI2S'!S70++'MSXY-TI3S'!S70+MSZ!S70+'DEC-U'!S70+DECR!S70+'DBH-U'!S70+DBHR!S70+AMIL!S70</f>
        <v>5.4126597380788715</v>
      </c>
      <c r="E70" s="19">
        <f>'DEC-OS'!T70+'DEC-OH'!T70+'DEC-OI'!T70+'DBH-OS'!T70+'DBH-OH'!T70+'DBH-OI'!T70+XCLH!T70+XCLA!T70+DRFR!T70+DSFS!T70+DSTG!T70+XYM1!T70+XYM2!T70+XYM3E!T70+XYM4E!T70+SAGE!T70+'ABXY-TI1S'!T70+'ABXY-TI2S'!T70+ABZ!T70+'ASXY-TI1S'!T70+'ASXY-TI2S'!T70+'ASXY-TI3S'!T70+ASZ!T70+'MBXY-TI1S'!T70+'MBXY-TI2S'!T70+MBZ!T70+'MSXY-TI1S'!T70+'MSXY-TI2S'!T70++'MSXY-TI3S'!T70+MSZ!T70+'DEC-U'!T70+DECR!T70+'DBH-U'!T70+DBHR!T70+AMIL!T70</f>
        <v>-2.8391490350392927</v>
      </c>
      <c r="F70" s="19">
        <f>'DEC-OS'!U70+'DEC-OH'!U70+'DEC-OI'!U70+'DBH-OS'!U70+'DBH-OH'!U70+'DBH-OI'!U70+XCLH!U70+XCLA!U70+DRFR!U70+DSFS!U70+DSTG!U70+XYM1!U70+XYM2!U70+XYM3E!U70+XYM4E!U70+SAGE!U70+'ABXY-TI1S'!U70+'ABXY-TI2S'!U70+ABZ!U70+'ASXY-TI1S'!U70+'ASXY-TI2S'!U70+'ASXY-TI3S'!U70+ASZ!U70+'MBXY-TI1S'!U70+'MBXY-TI2S'!U70+MBZ!U70+'MSXY-TI1S'!U70+'MSXY-TI2S'!U70++'MSXY-TI3S'!U70+MSZ!U70+'DEC-U'!U70+DECR!U70+'DBH-U'!U70+DBHR!U70+AMIL!U70</f>
        <v>-5.6112380293996207</v>
      </c>
      <c r="G70" s="19">
        <f>'DEC-OS'!V70+'DEC-OH'!V70+'DEC-OI'!V70+'DBH-OS'!V70+'DBH-OH'!V70+'DBH-OI'!V70+XCLH!V70+XCLA!V70+DRFR!V70+DSFS!V70+DSTG!V70+XYM1!V70+XYM2!V70+XYM3E!V70+XYM4E!V70+SAGE!V70+'ABXY-TI1S'!V70+'ABXY-TI2S'!V70+ABZ!V70+'ASXY-TI1S'!V70+'ASXY-TI2S'!V70+'ASXY-TI3S'!V70+ASZ!V70+'MBXY-TI1S'!V70+'MBXY-TI2S'!V70+MBZ!V70+'MSXY-TI1S'!V70+'MSXY-TI2S'!V70++'MSXY-TI3S'!V70+MSZ!V70+'DEC-U'!V70+DECR!V70+'DBH-U'!V70+DBHR!V70+AMIL!V70</f>
        <v>-1.4265325048390991</v>
      </c>
      <c r="H70" s="20">
        <f t="shared" si="12"/>
        <v>16.891556394139222</v>
      </c>
      <c r="I70" s="20">
        <f t="shared" si="13"/>
        <v>14.595780640737457</v>
      </c>
      <c r="J70" s="20">
        <f t="shared" si="14"/>
        <v>7.7170597201561355</v>
      </c>
      <c r="K70" s="20">
        <f t="shared" si="15"/>
        <v>-0.32072562943597172</v>
      </c>
      <c r="L70" s="20">
        <f t="shared" si="16"/>
        <v>5.4012185409042344</v>
      </c>
      <c r="M70" s="20">
        <f t="shared" si="17"/>
        <v>6.3160878414619797</v>
      </c>
      <c r="N70" s="87">
        <f>COS(Wellpath!$L70)*COS(Wellpath!$M70)</f>
        <v>3.4047402027378319E-2</v>
      </c>
      <c r="O70" s="87">
        <f>-SIN(Wellpath!$M70)</f>
        <v>-0.99920138421495375</v>
      </c>
      <c r="P70" s="87">
        <f>SIN(Wellpath!$L70)*COS(Wellpath!$M70)</f>
        <v>2.091334975814492E-2</v>
      </c>
      <c r="Q70" s="87">
        <f>COS(Wellpath!$L70)*SIN(Wellpath!$M70)</f>
        <v>0.85141204317343411</v>
      </c>
      <c r="R70" s="87">
        <f>COS(Wellpath!$M70)</f>
        <v>3.9957399601580998E-2</v>
      </c>
      <c r="S70" s="87">
        <f>SIN(Wellpath!$L70)*SIN(Wellpath!$M70)</f>
        <v>0.52297317231031848</v>
      </c>
      <c r="T70" s="87">
        <f>-SIN(Wellpath!$L70)</f>
        <v>-0.52339116075304959</v>
      </c>
      <c r="U70" s="87">
        <v>0</v>
      </c>
      <c r="V70" s="87">
        <f>COS(Wellpath!$L70)</f>
        <v>0.85209253772438087</v>
      </c>
    </row>
    <row r="71" spans="1:22" x14ac:dyDescent="0.25">
      <c r="A71" s="26">
        <f>Wellpath!E71</f>
        <v>6576.62</v>
      </c>
      <c r="B71" s="19">
        <f>'DEC-OS'!Q71+'DEC-OH'!Q71+'DEC-OI'!Q71+'DBH-OS'!Q71+'DBH-OH'!Q71+'DBH-OI'!Q71+XCLH!Q71+XCLA!Q71+DRFR!Q71+DSFS!Q71+DSTG!Q71+XYM1!Q71+XYM2!Q71+XYM3E!Q71+XYM4E!Q71+SAGE!Q71+'ABXY-TI1S'!Q71+'ABXY-TI2S'!Q71+ABZ!Q71+'ASXY-TI1S'!Q71+'ASXY-TI2S'!Q71+'ASXY-TI3S'!Q71+ASZ!Q71+'MBXY-TI1S'!Q71+'MBXY-TI2S'!Q71+MBZ!Q71+'MSXY-TI1S'!Q71+'MSXY-TI2S'!Q71++'MSXY-TI3S'!Q71+MSZ!Q71+'DEC-U'!Q71+DECR!Q71+'DBH-U'!Q71+DBHR!Q71+AMIL!Q71</f>
        <v>14.737574222248785</v>
      </c>
      <c r="C71" s="19">
        <f>'DEC-OS'!R71+'DEC-OH'!R71+'DEC-OI'!R71+'DBH-OS'!R71+'DBH-OH'!R71+'DBH-OI'!R71+XCLH!R71+XCLA!R71+DRFR!R71+DSFS!R71+DSTG!R71+XYM1!R71+XYM2!R71+XYM3E!R71+XYM4E!R71+SAGE!R71+'ABXY-TI1S'!R71+'ABXY-TI2S'!R71+ABZ!R71+'ASXY-TI1S'!R71+'ASXY-TI2S'!R71+'ASXY-TI3S'!R71+ASZ!R71+'MBXY-TI1S'!R71+'MBXY-TI2S'!R71+MBZ!R71+'MSXY-TI1S'!R71+'MSXY-TI2S'!R71++'MSXY-TI3S'!R71+MSZ!R71+'DEC-U'!R71+DECR!R71+'DBH-U'!R71+DBHR!R71+AMIL!R71</f>
        <v>19.559764901391123</v>
      </c>
      <c r="D71" s="19">
        <f>'DEC-OS'!S71+'DEC-OH'!S71+'DEC-OI'!S71+'DBH-OS'!S71+'DBH-OH'!S71+'DBH-OI'!S71+XCLH!S71+XCLA!S71+DRFR!S71+DSFS!S71+DSTG!S71+XYM1!S71+XYM2!S71+XYM3E!S71+XYM4E!S71+SAGE!S71+'ABXY-TI1S'!S71+'ABXY-TI2S'!S71+ABZ!S71+'ASXY-TI1S'!S71+'ASXY-TI2S'!S71+'ASXY-TI3S'!S71+ASZ!S71+'MBXY-TI1S'!S71+'MBXY-TI2S'!S71+MBZ!S71+'MSXY-TI1S'!S71+'MSXY-TI2S'!S71++'MSXY-TI3S'!S71+MSZ!S71+'DEC-U'!S71+DECR!S71+'DBH-U'!S71+DBHR!S71+AMIL!S71</f>
        <v>5.6107779027087465</v>
      </c>
      <c r="E71" s="19">
        <f>'DEC-OS'!T71+'DEC-OH'!T71+'DEC-OI'!T71+'DBH-OS'!T71+'DBH-OH'!T71+'DBH-OI'!T71+XCLH!T71+XCLA!T71+DRFR!T71+DSFS!T71+DSTG!T71+XYM1!T71+XYM2!T71+XYM3E!T71+XYM4E!T71+SAGE!T71+'ABXY-TI1S'!T71+'ABXY-TI2S'!T71+ABZ!T71+'ASXY-TI1S'!T71+'ASXY-TI2S'!T71+'ASXY-TI3S'!T71+ASZ!T71+'MBXY-TI1S'!T71+'MBXY-TI2S'!T71+MBZ!T71+'MSXY-TI1S'!T71+'MSXY-TI2S'!T71++'MSXY-TI3S'!T71+MSZ!T71+'DEC-U'!T71+DECR!T71+'DBH-U'!T71+DBHR!T71+AMIL!T71</f>
        <v>-3.0169302731972243</v>
      </c>
      <c r="F71" s="19">
        <f>'DEC-OS'!U71+'DEC-OH'!U71+'DEC-OI'!U71+'DBH-OS'!U71+'DBH-OH'!U71+'DBH-OI'!U71+XCLH!U71+XCLA!U71+DRFR!U71+DSFS!U71+DSTG!U71+XYM1!U71+XYM2!U71+XYM3E!U71+XYM4E!U71+SAGE!U71+'ABXY-TI1S'!U71+'ABXY-TI2S'!U71+ABZ!U71+'ASXY-TI1S'!U71+'ASXY-TI2S'!U71+'ASXY-TI3S'!U71+ASZ!U71+'MBXY-TI1S'!U71+'MBXY-TI2S'!U71+MBZ!U71+'MSXY-TI1S'!U71+'MSXY-TI2S'!U71++'MSXY-TI3S'!U71+MSZ!U71+'DEC-U'!U71+DECR!U71+'DBH-U'!U71+DBHR!U71+AMIL!U71</f>
        <v>-5.7306268403244438</v>
      </c>
      <c r="G71" s="19">
        <f>'DEC-OS'!V71+'DEC-OH'!V71+'DEC-OI'!V71+'DBH-OS'!V71+'DBH-OH'!V71+'DBH-OI'!V71+XCLH!V71+XCLA!V71+DRFR!V71+DSFS!V71+DSTG!V71+XYM1!V71+XYM2!V71+XYM3E!V71+XYM4E!V71+SAGE!V71+'ABXY-TI1S'!V71+'ABXY-TI2S'!V71+ABZ!V71+'ASXY-TI1S'!V71+'ASXY-TI2S'!V71+'ASXY-TI3S'!V71+ASZ!V71+'MBXY-TI1S'!V71+'MBXY-TI2S'!V71+MBZ!V71+'MSXY-TI1S'!V71+'MSXY-TI2S'!V71++'MSXY-TI3S'!V71+MSZ!V71+'DEC-U'!V71+DECR!V71+'DBH-U'!V71+DBHR!V71+AMIL!V71</f>
        <v>-1.5634476870379508</v>
      </c>
      <c r="H71" s="20">
        <f t="shared" si="12"/>
        <v>17.014423266956047</v>
      </c>
      <c r="I71" s="20">
        <f t="shared" si="13"/>
        <v>14.532997111924614</v>
      </c>
      <c r="J71" s="20">
        <f t="shared" si="14"/>
        <v>8.3606966474679965</v>
      </c>
      <c r="K71" s="20">
        <f t="shared" si="15"/>
        <v>-0.65419711093402899</v>
      </c>
      <c r="L71" s="20">
        <f t="shared" si="16"/>
        <v>5.7632892037282328</v>
      </c>
      <c r="M71" s="20">
        <f t="shared" si="17"/>
        <v>6.4088673833846146</v>
      </c>
      <c r="N71" s="87">
        <f>COS(Wellpath!$L71)*COS(Wellpath!$M71)</f>
        <v>-2.95964517353734E-2</v>
      </c>
      <c r="O71" s="87">
        <f>-SIN(Wellpath!$M71)</f>
        <v>-0.99939082701909576</v>
      </c>
      <c r="P71" s="87">
        <f>SIN(Wellpath!$L71)*COS(Wellpath!$M71)</f>
        <v>-1.8493915614698465E-2</v>
      </c>
      <c r="Q71" s="87">
        <f>COS(Wellpath!$L71)*SIN(Wellpath!$M71)</f>
        <v>0.84753148816974022</v>
      </c>
      <c r="R71" s="87">
        <f>COS(Wellpath!$M71)</f>
        <v>-3.4899496702500955E-2</v>
      </c>
      <c r="S71" s="87">
        <f>SIN(Wellpath!$L71)*SIN(Wellpath!$M71)</f>
        <v>0.5295964517353734</v>
      </c>
      <c r="T71" s="87">
        <f>-SIN(Wellpath!$L71)</f>
        <v>-0.5299192642332049</v>
      </c>
      <c r="U71" s="87">
        <v>0</v>
      </c>
      <c r="V71" s="87">
        <f>COS(Wellpath!$L71)</f>
        <v>0.84804809615642596</v>
      </c>
    </row>
    <row r="72" spans="1:22" x14ac:dyDescent="0.25">
      <c r="A72" s="26">
        <f>Wellpath!E72</f>
        <v>6600</v>
      </c>
      <c r="B72" s="19">
        <f>'DEC-OS'!Q72+'DEC-OH'!Q72+'DEC-OI'!Q72+'DBH-OS'!Q72+'DBH-OH'!Q72+'DBH-OI'!Q72+XCLH!Q72+XCLA!Q72+DRFR!Q72+DSFS!Q72+DSTG!Q72+XYM1!Q72+XYM2!Q72+XYM3E!Q72+XYM4E!Q72+SAGE!Q72+'ABXY-TI1S'!Q72+'ABXY-TI2S'!Q72+ABZ!Q72+'ASXY-TI1S'!Q72+'ASXY-TI2S'!Q72+'ASXY-TI3S'!Q72+ASZ!Q72+'MBXY-TI1S'!Q72+'MBXY-TI2S'!Q72+MBZ!Q72+'MSXY-TI1S'!Q72+'MSXY-TI2S'!Q72++'MSXY-TI3S'!Q72+MSZ!Q72+'DEC-U'!Q72+DECR!Q72+'DBH-U'!Q72+DBHR!Q72+AMIL!Q72</f>
        <v>14.843333062128089</v>
      </c>
      <c r="C72" s="19">
        <f>'DEC-OS'!R72+'DEC-OH'!R72+'DEC-OI'!R72+'DBH-OS'!R72+'DBH-OH'!R72+'DBH-OI'!R72+XCLH!R72+XCLA!R72+DRFR!R72+DSFS!R72+DSTG!R72+XYM1!R72+XYM2!R72+XYM3E!R72+XYM4E!R72+SAGE!R72+'ABXY-TI1S'!R72+'ABXY-TI2S'!R72+ABZ!R72+'ASXY-TI1S'!R72+'ASXY-TI2S'!R72+'ASXY-TI3S'!R72+ASZ!R72+'MBXY-TI1S'!R72+'MBXY-TI2S'!R72+MBZ!R72+'MSXY-TI1S'!R72+'MSXY-TI2S'!R72++'MSXY-TI3S'!R72+MSZ!R72+'DEC-U'!R72+DECR!R72+'DBH-U'!R72+DBHR!R72+AMIL!R72</f>
        <v>19.587834836123641</v>
      </c>
      <c r="D72" s="19">
        <f>'DEC-OS'!S72+'DEC-OH'!S72+'DEC-OI'!S72+'DBH-OS'!S72+'DBH-OH'!S72+'DBH-OI'!S72+XCLH!S72+XCLA!S72+DRFR!S72+DSFS!S72+DSTG!S72+XYM1!S72+XYM2!S72+XYM3E!S72+XYM4E!S72+SAGE!S72+'ABXY-TI1S'!S72+'ABXY-TI2S'!S72+ABZ!S72+'ASXY-TI1S'!S72+'ASXY-TI2S'!S72+'ASXY-TI3S'!S72+ASZ!S72+'MBXY-TI1S'!S72+'MBXY-TI2S'!S72+MBZ!S72+'MSXY-TI1S'!S72+'MSXY-TI2S'!S72++'MSXY-TI3S'!S72+MSZ!S72+'DEC-U'!S72+DECR!S72+'DBH-U'!S72+DBHR!S72+AMIL!S72</f>
        <v>5.6715780379322087</v>
      </c>
      <c r="E72" s="19">
        <f>'DEC-OS'!T72+'DEC-OH'!T72+'DEC-OI'!T72+'DBH-OS'!T72+'DBH-OH'!T72+'DBH-OI'!T72+XCLH!T72+XCLA!T72+DRFR!T72+DSFS!T72+DSTG!T72+XYM1!T72+XYM2!T72+XYM3E!T72+XYM4E!T72+SAGE!T72+'ABXY-TI1S'!T72+'ABXY-TI2S'!T72+ABZ!T72+'ASXY-TI1S'!T72+'ASXY-TI2S'!T72+'ASXY-TI3S'!T72+ASZ!T72+'MBXY-TI1S'!T72+'MBXY-TI2S'!T72+MBZ!T72+'MSXY-TI1S'!T72+'MSXY-TI2S'!T72++'MSXY-TI3S'!T72+MSZ!T72+'DEC-U'!T72+DECR!T72+'DBH-U'!T72+DBHR!T72+AMIL!T72</f>
        <v>-3.0701577952265753</v>
      </c>
      <c r="F72" s="19">
        <f>'DEC-OS'!U72+'DEC-OH'!U72+'DEC-OI'!U72+'DBH-OS'!U72+'DBH-OH'!U72+'DBH-OI'!U72+XCLH!U72+XCLA!U72+DRFR!U72+DSFS!U72+DSTG!U72+XYM1!U72+XYM2!U72+XYM3E!U72+XYM4E!U72+SAGE!U72+'ABXY-TI1S'!U72+'ABXY-TI2S'!U72+ABZ!U72+'ASXY-TI1S'!U72+'ASXY-TI2S'!U72+'ASXY-TI3S'!U72+ASZ!U72+'MBXY-TI1S'!U72+'MBXY-TI2S'!U72+MBZ!U72+'MSXY-TI1S'!U72+'MSXY-TI2S'!U72++'MSXY-TI3S'!U72+MSZ!U72+'DEC-U'!U72+DECR!U72+'DBH-U'!U72+DBHR!U72+AMIL!U72</f>
        <v>-5.7669191404044966</v>
      </c>
      <c r="G72" s="19">
        <f>'DEC-OS'!V72+'DEC-OH'!V72+'DEC-OI'!V72+'DBH-OS'!V72+'DBH-OH'!V72+'DBH-OI'!V72+XCLH!V72+XCLA!V72+DRFR!V72+DSFS!V72+DSTG!V72+XYM1!V72+XYM2!V72+XYM3E!V72+XYM4E!V72+SAGE!V72+'ABXY-TI1S'!V72+'ABXY-TI2S'!V72+ABZ!V72+'ASXY-TI1S'!V72+'ASXY-TI2S'!V72+'ASXY-TI3S'!V72+ASZ!V72+'MBXY-TI1S'!V72+'MBXY-TI2S'!V72+MBZ!V72+'MSXY-TI1S'!V72+'MSXY-TI2S'!V72++'MSXY-TI3S'!V72+MSZ!V72+'DEC-U'!V72+DECR!V72+'DBH-U'!V72+DBHR!V72+AMIL!V72</f>
        <v>-1.6051459723652932</v>
      </c>
      <c r="H72" s="20">
        <f t="shared" si="12"/>
        <v>17.094922567626568</v>
      </c>
      <c r="I72" s="20">
        <f t="shared" si="13"/>
        <v>14.506179336264086</v>
      </c>
      <c r="J72" s="20">
        <f t="shared" si="14"/>
        <v>8.5016440322932834</v>
      </c>
      <c r="K72" s="20">
        <f t="shared" si="15"/>
        <v>-0.7278971443923683</v>
      </c>
      <c r="L72" s="20">
        <f t="shared" si="16"/>
        <v>5.8260649666797271</v>
      </c>
      <c r="M72" s="20">
        <f t="shared" si="17"/>
        <v>6.4344674537517887</v>
      </c>
      <c r="N72" s="87">
        <f>COS(Wellpath!$L72)*COS(Wellpath!$M72)</f>
        <v>-4.8896756121717504E-2</v>
      </c>
      <c r="O72" s="87">
        <f>-SIN(Wellpath!$M72)</f>
        <v>-0.99834181661402832</v>
      </c>
      <c r="P72" s="87">
        <f>SIN(Wellpath!$L72)*COS(Wellpath!$M72)</f>
        <v>-3.0376379648915711E-2</v>
      </c>
      <c r="Q72" s="87">
        <f>COS(Wellpath!$L72)*SIN(Wellpath!$M72)</f>
        <v>0.84802399886610702</v>
      </c>
      <c r="R72" s="87">
        <f>COS(Wellpath!$M72)</f>
        <v>-5.7564026959567194E-2</v>
      </c>
      <c r="S72" s="87">
        <f>SIN(Wellpath!$L72)*SIN(Wellpath!$M72)</f>
        <v>0.52682224720235116</v>
      </c>
      <c r="T72" s="87">
        <f>-SIN(Wellpath!$L72)</f>
        <v>-0.52769726604172418</v>
      </c>
      <c r="U72" s="87">
        <v>0</v>
      </c>
      <c r="V72" s="87">
        <f>COS(Wellpath!$L72)</f>
        <v>0.84943251374790796</v>
      </c>
    </row>
    <row r="73" spans="1:22" x14ac:dyDescent="0.25">
      <c r="A73" s="26">
        <f>Wellpath!E73</f>
        <v>6700</v>
      </c>
      <c r="B73" s="19">
        <f>'DEC-OS'!Q73+'DEC-OH'!Q73+'DEC-OI'!Q73+'DBH-OS'!Q73+'DBH-OH'!Q73+'DBH-OI'!Q73+XCLH!Q73+XCLA!Q73+DRFR!Q73+DSFS!Q73+DSTG!Q73+XYM1!Q73+XYM2!Q73+XYM3E!Q73+XYM4E!Q73+SAGE!Q73+'ABXY-TI1S'!Q73+'ABXY-TI2S'!Q73+ABZ!Q73+'ASXY-TI1S'!Q73+'ASXY-TI2S'!Q73+'ASXY-TI3S'!Q73+ASZ!Q73+'MBXY-TI1S'!Q73+'MBXY-TI2S'!Q73+MBZ!Q73+'MSXY-TI1S'!Q73+'MSXY-TI2S'!Q73++'MSXY-TI3S'!Q73+MSZ!Q73+'DEC-U'!Q73+DECR!Q73+'DBH-U'!Q73+DBHR!Q73+AMIL!Q73</f>
        <v>15.35158386581675</v>
      </c>
      <c r="C73" s="19">
        <f>'DEC-OS'!R73+'DEC-OH'!R73+'DEC-OI'!R73+'DBH-OS'!R73+'DBH-OH'!R73+'DBH-OI'!R73+XCLH!R73+XCLA!R73+DRFR!R73+DSFS!R73+DSTG!R73+XYM1!R73+XYM2!R73+XYM3E!R73+XYM4E!R73+SAGE!R73+'ABXY-TI1S'!R73+'ABXY-TI2S'!R73+ABZ!R73+'ASXY-TI1S'!R73+'ASXY-TI2S'!R73+'ASXY-TI3S'!R73+ASZ!R73+'MBXY-TI1S'!R73+'MBXY-TI2S'!R73+MBZ!R73+'MSXY-TI1S'!R73+'MSXY-TI2S'!R73++'MSXY-TI3S'!R73+MSZ!R73+'DEC-U'!R73+DECR!R73+'DBH-U'!R73+DBHR!R73+AMIL!R73</f>
        <v>19.667776548926057</v>
      </c>
      <c r="D73" s="19">
        <f>'DEC-OS'!S73+'DEC-OH'!S73+'DEC-OI'!S73+'DBH-OS'!S73+'DBH-OH'!S73+'DBH-OI'!S73+XCLH!S73+XCLA!S73+DRFR!S73+DSFS!S73+DSTG!S73+XYM1!S73+XYM2!S73+XYM3E!S73+XYM4E!S73+SAGE!S73+'ABXY-TI1S'!S73+'ABXY-TI2S'!S73+ABZ!S73+'ASXY-TI1S'!S73+'ASXY-TI2S'!S73+'ASXY-TI3S'!S73+ASZ!S73+'MBXY-TI1S'!S73+'MBXY-TI2S'!S73+MBZ!S73+'MSXY-TI1S'!S73+'MSXY-TI2S'!S73++'MSXY-TI3S'!S73+MSZ!S73+'DEC-U'!S73+DECR!S73+'DBH-U'!S73+DBHR!S73+AMIL!S73</f>
        <v>5.9392194101131146</v>
      </c>
      <c r="E73" s="19">
        <f>'DEC-OS'!T73+'DEC-OH'!T73+'DEC-OI'!T73+'DBH-OS'!T73+'DBH-OH'!T73+'DBH-OI'!T73+XCLH!T73+XCLA!T73+DRFR!T73+DSFS!T73+DSTG!T73+XYM1!T73+XYM2!T73+XYM3E!T73+XYM4E!T73+SAGE!T73+'ABXY-TI1S'!T73+'ABXY-TI2S'!T73+ABZ!T73+'ASXY-TI1S'!T73+'ASXY-TI2S'!T73+'ASXY-TI3S'!T73+ASZ!T73+'MBXY-TI1S'!T73+'MBXY-TI2S'!T73+MBZ!T73+'MSXY-TI1S'!T73+'MSXY-TI2S'!T73++'MSXY-TI3S'!T73+MSZ!T73+'DEC-U'!T73+DECR!T73+'DBH-U'!T73+DBHR!T73+AMIL!T73</f>
        <v>-3.2625684360921925</v>
      </c>
      <c r="F73" s="19">
        <f>'DEC-OS'!U73+'DEC-OH'!U73+'DEC-OI'!U73+'DBH-OS'!U73+'DBH-OH'!U73+'DBH-OI'!U73+XCLH!U73+XCLA!U73+DRFR!U73+DSFS!U73+DSTG!U73+XYM1!U73+XYM2!U73+XYM3E!U73+XYM4E!U73+SAGE!U73+'ABXY-TI1S'!U73+'ABXY-TI2S'!U73+ABZ!U73+'ASXY-TI1S'!U73+'ASXY-TI2S'!U73+'ASXY-TI3S'!U73+ASZ!U73+'MBXY-TI1S'!U73+'MBXY-TI2S'!U73+MBZ!U73+'MSXY-TI1S'!U73+'MSXY-TI2S'!U73++'MSXY-TI3S'!U73+MSZ!U73+'DEC-U'!U73+DECR!U73+'DBH-U'!U73+DBHR!U73+AMIL!U73</f>
        <v>-5.9027821662200184</v>
      </c>
      <c r="G73" s="19">
        <f>'DEC-OS'!V73+'DEC-OH'!V73+'DEC-OI'!V73+'DBH-OS'!V73+'DBH-OH'!V73+'DBH-OI'!V73+XCLH!V73+XCLA!V73+DRFR!V73+DSFS!V73+DSTG!V73+XYM1!V73+XYM2!V73+XYM3E!V73+XYM4E!V73+SAGE!V73+'ABXY-TI1S'!V73+'ABXY-TI2S'!V73+ABZ!V73+'ASXY-TI1S'!V73+'ASXY-TI2S'!V73+'ASXY-TI3S'!V73+ASZ!V73+'MBXY-TI1S'!V73+'MBXY-TI2S'!V73+MBZ!V73+'MSXY-TI1S'!V73+'MSXY-TI2S'!V73++'MSXY-TI3S'!V73+MSZ!V73+'DEC-U'!V73+DECR!V73+'DBH-U'!V73+DBHR!V73+AMIL!V73</f>
        <v>-1.7934983342898518</v>
      </c>
      <c r="H73" s="20">
        <f t="shared" si="12"/>
        <v>17.360992269638523</v>
      </c>
      <c r="I73" s="20">
        <f t="shared" si="13"/>
        <v>14.453275805857604</v>
      </c>
      <c r="J73" s="20">
        <f t="shared" si="14"/>
        <v>9.1443117493597885</v>
      </c>
      <c r="K73" s="20">
        <f t="shared" si="15"/>
        <v>-1.0961316212451311</v>
      </c>
      <c r="L73" s="20">
        <f t="shared" si="16"/>
        <v>6.1103228015577269</v>
      </c>
      <c r="M73" s="20">
        <f t="shared" si="17"/>
        <v>6.4876718284235038</v>
      </c>
      <c r="N73" s="87">
        <f>COS(Wellpath!$L73)*COS(Wellpath!$M73)</f>
        <v>-0.13283144049720153</v>
      </c>
      <c r="O73" s="87">
        <f>-SIN(Wellpath!$M73)</f>
        <v>-0.98782447931791961</v>
      </c>
      <c r="P73" s="87">
        <f>SIN(Wellpath!$L73)*COS(Wellpath!$M73)</f>
        <v>-8.0985223811009588E-2</v>
      </c>
      <c r="Q73" s="87">
        <f>COS(Wellpath!$L73)*SIN(Wellpath!$M73)</f>
        <v>0.84342773482245736</v>
      </c>
      <c r="R73" s="87">
        <f>COS(Wellpath!$M73)</f>
        <v>-0.1555724849074569</v>
      </c>
      <c r="S73" s="87">
        <f>SIN(Wellpath!$L73)*SIN(Wellpath!$M73)</f>
        <v>0.5142245210722427</v>
      </c>
      <c r="T73" s="87">
        <f>-SIN(Wellpath!$L73)</f>
        <v>-0.52056264228976012</v>
      </c>
      <c r="U73" s="87">
        <v>0</v>
      </c>
      <c r="V73" s="87">
        <f>COS(Wellpath!$L73)</f>
        <v>0.8538234802652731</v>
      </c>
    </row>
    <row r="74" spans="1:22" x14ac:dyDescent="0.25">
      <c r="A74" s="26">
        <f>Wellpath!E74</f>
        <v>6800</v>
      </c>
      <c r="B74" s="19">
        <f>'DEC-OS'!Q74+'DEC-OH'!Q74+'DEC-OI'!Q74+'DBH-OS'!Q74+'DBH-OH'!Q74+'DBH-OI'!Q74+XCLH!Q74+XCLA!Q74+DRFR!Q74+DSFS!Q74+DSTG!Q74+XYM1!Q74+XYM2!Q74+XYM3E!Q74+XYM4E!Q74+SAGE!Q74+'ABXY-TI1S'!Q74+'ABXY-TI2S'!Q74+ABZ!Q74+'ASXY-TI1S'!Q74+'ASXY-TI2S'!Q74+'ASXY-TI3S'!Q74+ASZ!Q74+'MBXY-TI1S'!Q74+'MBXY-TI2S'!Q74+MBZ!Q74+'MSXY-TI1S'!Q74+'MSXY-TI2S'!Q74++'MSXY-TI3S'!Q74+MSZ!Q74+'DEC-U'!Q74+DECR!Q74+'DBH-U'!Q74+DBHR!Q74+AMIL!Q74</f>
        <v>15.837625273448175</v>
      </c>
      <c r="C74" s="19">
        <f>'DEC-OS'!R74+'DEC-OH'!R74+'DEC-OI'!R74+'DBH-OS'!R74+'DBH-OH'!R74+'DBH-OI'!R74+XCLH!R74+XCLA!R74+DRFR!R74+DSFS!R74+DSTG!R74+XYM1!R74+XYM2!R74+XYM3E!R74+XYM4E!R74+SAGE!R74+'ABXY-TI1S'!R74+'ABXY-TI2S'!R74+ABZ!R74+'ASXY-TI1S'!R74+'ASXY-TI2S'!R74+'ASXY-TI3S'!R74+ASZ!R74+'MBXY-TI1S'!R74+'MBXY-TI2S'!R74+MBZ!R74+'MSXY-TI1S'!R74+'MSXY-TI2S'!R74++'MSXY-TI3S'!R74+MSZ!R74+'DEC-U'!R74+DECR!R74+'DBH-U'!R74+DBHR!R74+AMIL!R74</f>
        <v>19.676057423371255</v>
      </c>
      <c r="D74" s="19">
        <f>'DEC-OS'!S74+'DEC-OH'!S74+'DEC-OI'!S74+'DBH-OS'!S74+'DBH-OH'!S74+'DBH-OI'!S74+XCLH!S74+XCLA!S74+DRFR!S74+DSFS!S74+DSTG!S74+XYM1!S74+XYM2!S74+XYM3E!S74+XYM4E!S74+SAGE!S74+'ABXY-TI1S'!S74+'ABXY-TI2S'!S74+ABZ!S74+'ASXY-TI1S'!S74+'ASXY-TI2S'!S74+'ASXY-TI3S'!S74+ASZ!S74+'MBXY-TI1S'!S74+'MBXY-TI2S'!S74+MBZ!S74+'MSXY-TI1S'!S74+'MSXY-TI2S'!S74++'MSXY-TI3S'!S74+MSZ!S74+'DEC-U'!S74+DECR!S74+'DBH-U'!S74+DBHR!S74+AMIL!S74</f>
        <v>6.2128903561173416</v>
      </c>
      <c r="E74" s="19">
        <f>'DEC-OS'!T74+'DEC-OH'!T74+'DEC-OI'!T74+'DBH-OS'!T74+'DBH-OH'!T74+'DBH-OI'!T74+XCLH!T74+XCLA!T74+DRFR!T74+DSFS!T74+DSTG!T74+XYM1!T74+XYM2!T74+XYM3E!T74+XYM4E!T74+SAGE!T74+'ABXY-TI1S'!T74+'ABXY-TI2S'!T74+ABZ!T74+'ASXY-TI1S'!T74+'ASXY-TI2S'!T74+'ASXY-TI3S'!T74+ASZ!T74+'MBXY-TI1S'!T74+'MBXY-TI2S'!T74+MBZ!T74+'MSXY-TI1S'!T74+'MSXY-TI2S'!T74++'MSXY-TI3S'!T74+MSZ!T74+'DEC-U'!T74+DECR!T74+'DBH-U'!T74+DBHR!T74+AMIL!T74</f>
        <v>-3.4147681892531438</v>
      </c>
      <c r="F74" s="19">
        <f>'DEC-OS'!U74+'DEC-OH'!U74+'DEC-OI'!U74+'DBH-OS'!U74+'DBH-OH'!U74+'DBH-OI'!U74+XCLH!U74+XCLA!U74+DRFR!U74+DSFS!U74+DSTG!U74+XYM1!U74+XYM2!U74+XYM3E!U74+XYM4E!U74+SAGE!U74+'ABXY-TI1S'!U74+'ABXY-TI2S'!U74+ABZ!U74+'ASXY-TI1S'!U74+'ASXY-TI2S'!U74+'ASXY-TI3S'!U74+ASZ!U74+'MBXY-TI1S'!U74+'MBXY-TI2S'!U74+MBZ!U74+'MSXY-TI1S'!U74+'MSXY-TI2S'!U74++'MSXY-TI3S'!U74+MSZ!U74+'DEC-U'!U74+DECR!U74+'DBH-U'!U74+DBHR!U74+AMIL!U74</f>
        <v>-6.0227340943992083</v>
      </c>
      <c r="G74" s="19">
        <f>'DEC-OS'!V74+'DEC-OH'!V74+'DEC-OI'!V74+'DBH-OS'!V74+'DBH-OH'!V74+'DBH-OI'!V74+XCLH!V74+XCLA!V74+DRFR!V74+DSFS!V74+DSTG!V74+XYM1!V74+XYM2!V74+XYM3E!V74+XYM4E!V74+SAGE!V74+'ABXY-TI1S'!V74+'ABXY-TI2S'!V74+ABZ!V74+'ASXY-TI1S'!V74+'ASXY-TI2S'!V74+'ASXY-TI3S'!V74+ASZ!V74+'MBXY-TI1S'!V74+'MBXY-TI2S'!V74+MBZ!V74+'MSXY-TI1S'!V74+'MSXY-TI2S'!V74++'MSXY-TI3S'!V74+MSZ!V74+'DEC-U'!V74+DECR!V74+'DBH-U'!V74+DBHR!V74+AMIL!V74</f>
        <v>-1.9889518591963975</v>
      </c>
      <c r="H74" s="20">
        <f t="shared" si="12"/>
        <v>17.474556487823218</v>
      </c>
      <c r="I74" s="20">
        <f t="shared" si="13"/>
        <v>14.407761883545927</v>
      </c>
      <c r="J74" s="20">
        <f t="shared" si="14"/>
        <v>9.8442546815676302</v>
      </c>
      <c r="K74" s="20">
        <f t="shared" si="15"/>
        <v>-1.5335830292840102</v>
      </c>
      <c r="L74" s="20">
        <f t="shared" si="16"/>
        <v>6.4070887072230178</v>
      </c>
      <c r="M74" s="20">
        <f t="shared" si="17"/>
        <v>6.4691192880228252</v>
      </c>
      <c r="N74" s="87">
        <f>COS(Wellpath!$L74)*COS(Wellpath!$M74)</f>
        <v>-0.21736042129000252</v>
      </c>
      <c r="O74" s="87">
        <f>-SIN(Wellpath!$M74)</f>
        <v>-0.96722344892741041</v>
      </c>
      <c r="P74" s="87">
        <f>SIN(Wellpath!$L74)*COS(Wellpath!$M74)</f>
        <v>-0.13127546267904672</v>
      </c>
      <c r="Q74" s="87">
        <f>COS(Wellpath!$L74)*SIN(Wellpath!$M74)</f>
        <v>0.82793989765752762</v>
      </c>
      <c r="R74" s="87">
        <f>COS(Wellpath!$M74)</f>
        <v>-0.25392676078933701</v>
      </c>
      <c r="S74" s="87">
        <f>SIN(Wellpath!$L74)*SIN(Wellpath!$M74)</f>
        <v>0.50003672467317595</v>
      </c>
      <c r="T74" s="87">
        <f>-SIN(Wellpath!$L74)</f>
        <v>-0.51698159843796698</v>
      </c>
      <c r="U74" s="87">
        <v>0</v>
      </c>
      <c r="V74" s="87">
        <f>COS(Wellpath!$L74)</f>
        <v>0.85599651101889696</v>
      </c>
    </row>
    <row r="75" spans="1:22" x14ac:dyDescent="0.25">
      <c r="A75" s="26">
        <f>Wellpath!E75</f>
        <v>6900</v>
      </c>
      <c r="B75" s="19">
        <f>'DEC-OS'!Q75+'DEC-OH'!Q75+'DEC-OI'!Q75+'DBH-OS'!Q75+'DBH-OH'!Q75+'DBH-OI'!Q75+XCLH!Q75+XCLA!Q75+DRFR!Q75+DSFS!Q75+DSTG!Q75+XYM1!Q75+XYM2!Q75+XYM3E!Q75+XYM4E!Q75+SAGE!Q75+'ABXY-TI1S'!Q75+'ABXY-TI2S'!Q75+ABZ!Q75+'ASXY-TI1S'!Q75+'ASXY-TI2S'!Q75+'ASXY-TI3S'!Q75+ASZ!Q75+'MBXY-TI1S'!Q75+'MBXY-TI2S'!Q75+MBZ!Q75+'MSXY-TI1S'!Q75+'MSXY-TI2S'!Q75++'MSXY-TI3S'!Q75+MSZ!Q75+'DEC-U'!Q75+DECR!Q75+'DBH-U'!Q75+DBHR!Q75+AMIL!Q75</f>
        <v>16.289266951516687</v>
      </c>
      <c r="C75" s="19">
        <f>'DEC-OS'!R75+'DEC-OH'!R75+'DEC-OI'!R75+'DBH-OS'!R75+'DBH-OH'!R75+'DBH-OI'!R75+XCLH!R75+XCLA!R75+DRFR!R75+DSFS!R75+DSTG!R75+XYM1!R75+XYM2!R75+XYM3E!R75+XYM4E!R75+SAGE!R75+'ABXY-TI1S'!R75+'ABXY-TI2S'!R75+ABZ!R75+'ASXY-TI1S'!R75+'ASXY-TI2S'!R75+'ASXY-TI3S'!R75+ASZ!R75+'MBXY-TI1S'!R75+'MBXY-TI2S'!R75+MBZ!R75+'MSXY-TI1S'!R75+'MSXY-TI2S'!R75++'MSXY-TI3S'!R75+MSZ!R75+'DEC-U'!R75+DECR!R75+'DBH-U'!R75+DBHR!R75+AMIL!R75</f>
        <v>19.614162320678798</v>
      </c>
      <c r="D75" s="19">
        <f>'DEC-OS'!S75+'DEC-OH'!S75+'DEC-OI'!S75+'DBH-OS'!S75+'DBH-OH'!S75+'DBH-OI'!S75+XCLH!S75+XCLA!S75+DRFR!S75+DSFS!S75+DSTG!S75+XYM1!S75+XYM2!S75+XYM3E!S75+XYM4E!S75+SAGE!S75+'ABXY-TI1S'!S75+'ABXY-TI2S'!S75+ABZ!S75+'ASXY-TI1S'!S75+'ASXY-TI2S'!S75+'ASXY-TI3S'!S75+ASZ!S75+'MBXY-TI1S'!S75+'MBXY-TI2S'!S75+MBZ!S75+'MSXY-TI1S'!S75+'MSXY-TI2S'!S75++'MSXY-TI3S'!S75+MSZ!S75+'DEC-U'!S75+DECR!S75+'DBH-U'!S75+DBHR!S75+AMIL!S75</f>
        <v>6.4924451789962534</v>
      </c>
      <c r="E75" s="19">
        <f>'DEC-OS'!T75+'DEC-OH'!T75+'DEC-OI'!T75+'DBH-OS'!T75+'DBH-OH'!T75+'DBH-OI'!T75+XCLH!T75+XCLA!T75+DRFR!T75+DSFS!T75+DSTG!T75+XYM1!T75+XYM2!T75+XYM3E!T75+XYM4E!T75+SAGE!T75+'ABXY-TI1S'!T75+'ABXY-TI2S'!T75+ABZ!T75+'ASXY-TI1S'!T75+'ASXY-TI2S'!T75+'ASXY-TI3S'!T75+ASZ!T75+'MBXY-TI1S'!T75+'MBXY-TI2S'!T75+MBZ!T75+'MSXY-TI1S'!T75+'MSXY-TI2S'!T75++'MSXY-TI3S'!T75+MSZ!T75+'DEC-U'!T75+DECR!T75+'DBH-U'!T75+DBHR!T75+AMIL!T75</f>
        <v>-3.5248852167113238</v>
      </c>
      <c r="F75" s="19">
        <f>'DEC-OS'!U75+'DEC-OH'!U75+'DEC-OI'!U75+'DBH-OS'!U75+'DBH-OH'!U75+'DBH-OI'!U75+XCLH!U75+XCLA!U75+DRFR!U75+DSFS!U75+DSTG!U75+XYM1!U75+XYM2!U75+XYM3E!U75+XYM4E!U75+SAGE!U75+'ABXY-TI1S'!U75+'ABXY-TI2S'!U75+ABZ!U75+'ASXY-TI1S'!U75+'ASXY-TI2S'!U75+'ASXY-TI3S'!U75+ASZ!U75+'MBXY-TI1S'!U75+'MBXY-TI2S'!U75+MBZ!U75+'MSXY-TI1S'!U75+'MSXY-TI2S'!U75++'MSXY-TI3S'!U75+MSZ!U75+'DEC-U'!U75+DECR!U75+'DBH-U'!U75+DBHR!U75+AMIL!U75</f>
        <v>-6.125342810288867</v>
      </c>
      <c r="G75" s="19">
        <f>'DEC-OS'!V75+'DEC-OH'!V75+'DEC-OI'!V75+'DBH-OS'!V75+'DBH-OH'!V75+'DBH-OI'!V75+XCLH!V75+XCLA!V75+DRFR!V75+DSFS!V75+DSTG!V75+XYM1!V75+XYM2!V75+XYM3E!V75+XYM4E!V75+SAGE!V75+'ABXY-TI1S'!V75+'ABXY-TI2S'!V75+ABZ!V75+'ASXY-TI1S'!V75+'ASXY-TI2S'!V75+'ASXY-TI3S'!V75+ASZ!V75+'MBXY-TI1S'!V75+'MBXY-TI2S'!V75+MBZ!V75+'MSXY-TI1S'!V75+'MSXY-TI2S'!V75++'MSXY-TI3S'!V75+MSZ!V75+'DEC-U'!V75+DECR!V75+'DBH-U'!V75+DBHR!V75+AMIL!V75</f>
        <v>-2.1877537760611809</v>
      </c>
      <c r="H75" s="20">
        <f t="shared" si="12"/>
        <v>17.409661690816588</v>
      </c>
      <c r="I75" s="20">
        <f t="shared" si="13"/>
        <v>14.383421750644114</v>
      </c>
      <c r="J75" s="20">
        <f t="shared" si="14"/>
        <v>10.602791009731034</v>
      </c>
      <c r="K75" s="20">
        <f t="shared" si="15"/>
        <v>-2.0241250590604181</v>
      </c>
      <c r="L75" s="20">
        <f t="shared" si="16"/>
        <v>6.699490956003058</v>
      </c>
      <c r="M75" s="20">
        <f t="shared" si="17"/>
        <v>6.3761429685283861</v>
      </c>
      <c r="N75" s="87">
        <f>COS(Wellpath!$L75)*COS(Wellpath!$M75)</f>
        <v>-0.29996122748757309</v>
      </c>
      <c r="O75" s="87">
        <f>-SIN(Wellpath!$M75)</f>
        <v>-0.9365498867481924</v>
      </c>
      <c r="P75" s="87">
        <f>SIN(Wellpath!$L75)*COS(Wellpath!$M75)</f>
        <v>-0.18137687734685595</v>
      </c>
      <c r="Q75" s="87">
        <f>COS(Wellpath!$L75)*SIN(Wellpath!$M75)</f>
        <v>0.80142981000848867</v>
      </c>
      <c r="R75" s="87">
        <f>COS(Wellpath!$M75)</f>
        <v>-0.35053432019125885</v>
      </c>
      <c r="S75" s="87">
        <f>SIN(Wellpath!$L75)*SIN(Wellpath!$M75)</f>
        <v>0.48459875154380011</v>
      </c>
      <c r="T75" s="87">
        <f>-SIN(Wellpath!$L75)</f>
        <v>-0.51742972627585493</v>
      </c>
      <c r="U75" s="87">
        <v>0</v>
      </c>
      <c r="V75" s="87">
        <f>COS(Wellpath!$L75)</f>
        <v>0.85572570276116744</v>
      </c>
    </row>
    <row r="76" spans="1:22" x14ac:dyDescent="0.25">
      <c r="A76" s="26">
        <f>Wellpath!E76</f>
        <v>7000</v>
      </c>
      <c r="B76" s="19">
        <f>'DEC-OS'!Q76+'DEC-OH'!Q76+'DEC-OI'!Q76+'DBH-OS'!Q76+'DBH-OH'!Q76+'DBH-OI'!Q76+XCLH!Q76+XCLA!Q76+DRFR!Q76+DSFS!Q76+DSTG!Q76+XYM1!Q76+XYM2!Q76+XYM3E!Q76+XYM4E!Q76+SAGE!Q76+'ABXY-TI1S'!Q76+'ABXY-TI2S'!Q76+ABZ!Q76+'ASXY-TI1S'!Q76+'ASXY-TI2S'!Q76+'ASXY-TI3S'!Q76+ASZ!Q76+'MBXY-TI1S'!Q76+'MBXY-TI2S'!Q76+MBZ!Q76+'MSXY-TI1S'!Q76+'MSXY-TI2S'!Q76++'MSXY-TI3S'!Q76+MSZ!Q76+'DEC-U'!Q76+DECR!Q76+'DBH-U'!Q76+DBHR!Q76+AMIL!Q76</f>
        <v>16.700438191056392</v>
      </c>
      <c r="C76" s="19">
        <f>'DEC-OS'!R76+'DEC-OH'!R76+'DEC-OI'!R76+'DBH-OS'!R76+'DBH-OH'!R76+'DBH-OI'!R76+XCLH!R76+XCLA!R76+DRFR!R76+DSFS!R76+DSTG!R76+XYM1!R76+XYM2!R76+XYM3E!R76+XYM4E!R76+SAGE!R76+'ABXY-TI1S'!R76+'ABXY-TI2S'!R76+ABZ!R76+'ASXY-TI1S'!R76+'ASXY-TI2S'!R76+'ASXY-TI3S'!R76+ASZ!R76+'MBXY-TI1S'!R76+'MBXY-TI2S'!R76+MBZ!R76+'MSXY-TI1S'!R76+'MSXY-TI2S'!R76++'MSXY-TI3S'!R76+MSZ!R76+'DEC-U'!R76+DECR!R76+'DBH-U'!R76+DBHR!R76+AMIL!R76</f>
        <v>19.486494745004919</v>
      </c>
      <c r="D76" s="19">
        <f>'DEC-OS'!S76+'DEC-OH'!S76+'DEC-OI'!S76+'DBH-OS'!S76+'DBH-OH'!S76+'DBH-OI'!S76+XCLH!S76+XCLA!S76+DRFR!S76+DSFS!S76+DSTG!S76+XYM1!S76+XYM2!S76+XYM3E!S76+XYM4E!S76+SAGE!S76+'ABXY-TI1S'!S76+'ABXY-TI2S'!S76+ABZ!S76+'ASXY-TI1S'!S76+'ASXY-TI2S'!S76+'ASXY-TI3S'!S76+ASZ!S76+'MBXY-TI1S'!S76+'MBXY-TI2S'!S76+MBZ!S76+'MSXY-TI1S'!S76+'MSXY-TI2S'!S76++'MSXY-TI3S'!S76+MSZ!S76+'DEC-U'!S76+DECR!S76+'DBH-U'!S76+DBHR!S76+AMIL!S76</f>
        <v>6.7797293730727768</v>
      </c>
      <c r="E76" s="19">
        <f>'DEC-OS'!T76+'DEC-OH'!T76+'DEC-OI'!T76+'DBH-OS'!T76+'DBH-OH'!T76+'DBH-OI'!T76+XCLH!T76+XCLA!T76+DRFR!T76+DSFS!T76+DSTG!T76+XYM1!T76+XYM2!T76+XYM3E!T76+XYM4E!T76+SAGE!T76+'ABXY-TI1S'!T76+'ABXY-TI2S'!T76+ABZ!T76+'ASXY-TI1S'!T76+'ASXY-TI2S'!T76+'ASXY-TI3S'!T76+ASZ!T76+'MBXY-TI1S'!T76+'MBXY-TI2S'!T76+MBZ!T76+'MSXY-TI1S'!T76+'MSXY-TI2S'!T76++'MSXY-TI3S'!T76+MSZ!T76+'DEC-U'!T76+DECR!T76+'DBH-U'!T76+DBHR!T76+AMIL!T76</f>
        <v>-3.5938032133208293</v>
      </c>
      <c r="F76" s="19">
        <f>'DEC-OS'!U76+'DEC-OH'!U76+'DEC-OI'!U76+'DBH-OS'!U76+'DBH-OH'!U76+'DBH-OI'!U76+XCLH!U76+XCLA!U76+DRFR!U76+DSFS!U76+DSTG!U76+XYM1!U76+XYM2!U76+XYM3E!U76+XYM4E!U76+SAGE!U76+'ABXY-TI1S'!U76+'ABXY-TI2S'!U76+ABZ!U76+'ASXY-TI1S'!U76+'ASXY-TI2S'!U76+'ASXY-TI3S'!U76+ASZ!U76+'MBXY-TI1S'!U76+'MBXY-TI2S'!U76+MBZ!U76+'MSXY-TI1S'!U76+'MSXY-TI2S'!U76++'MSXY-TI3S'!U76+MSZ!U76+'DEC-U'!U76+DECR!U76+'DBH-U'!U76+DBHR!U76+AMIL!U76</f>
        <v>-6.2116117841071166</v>
      </c>
      <c r="G76" s="19">
        <f>'DEC-OS'!V76+'DEC-OH'!V76+'DEC-OI'!V76+'DBH-OS'!V76+'DBH-OH'!V76+'DBH-OI'!V76+XCLH!V76+XCLA!V76+DRFR!V76+DSFS!V76+DSTG!V76+XYM1!V76+XYM2!V76+XYM3E!V76+XYM4E!V76+SAGE!V76+'ABXY-TI1S'!V76+'ABXY-TI2S'!V76+ABZ!V76+'ASXY-TI1S'!V76+'ASXY-TI2S'!V76+'ASXY-TI3S'!V76+ASZ!V76+'MBXY-TI1S'!V76+'MBXY-TI2S'!V76+MBZ!V76+'MSXY-TI1S'!V76+'MSXY-TI2S'!V76++'MSXY-TI3S'!V76+MSZ!V76+'DEC-U'!V76+DECR!V76+'DBH-U'!V76+DBHR!V76+AMIL!V76</f>
        <v>-2.3884495179702734</v>
      </c>
      <c r="H76" s="20">
        <f t="shared" si="12"/>
        <v>17.166212126517543</v>
      </c>
      <c r="I76" s="20">
        <f t="shared" si="13"/>
        <v>14.393911124742347</v>
      </c>
      <c r="J76" s="20">
        <f t="shared" si="14"/>
        <v>11.406539057874204</v>
      </c>
      <c r="K76" s="20">
        <f t="shared" si="15"/>
        <v>-2.5353599356027146</v>
      </c>
      <c r="L76" s="20">
        <f t="shared" si="16"/>
        <v>6.958730901375775</v>
      </c>
      <c r="M76" s="20">
        <f t="shared" si="17"/>
        <v>6.2179051833123422</v>
      </c>
      <c r="N76" s="87">
        <f>COS(Wellpath!$L76)*COS(Wellpath!$M76)</f>
        <v>-0.3774481591124681</v>
      </c>
      <c r="O76" s="87">
        <f>-SIN(Wellpath!$M76)</f>
        <v>-0.89679553393404077</v>
      </c>
      <c r="P76" s="87">
        <f>SIN(Wellpath!$L76)*COS(Wellpath!$M76)</f>
        <v>-0.23084769329271573</v>
      </c>
      <c r="Q76" s="87">
        <f>COS(Wellpath!$L76)*SIN(Wellpath!$M76)</f>
        <v>0.76505250852432793</v>
      </c>
      <c r="R76" s="87">
        <f>COS(Wellpath!$M76)</f>
        <v>-0.44244521730487579</v>
      </c>
      <c r="S76" s="87">
        <f>SIN(Wellpath!$L76)*SIN(Wellpath!$M76)</f>
        <v>0.46790692331346684</v>
      </c>
      <c r="T76" s="87">
        <f>-SIN(Wellpath!$L76)</f>
        <v>-0.5217542969475597</v>
      </c>
      <c r="U76" s="87">
        <v>0</v>
      </c>
      <c r="V76" s="87">
        <f>COS(Wellpath!$L76)</f>
        <v>0.85309580564949317</v>
      </c>
    </row>
    <row r="77" spans="1:22" x14ac:dyDescent="0.25">
      <c r="A77" s="26">
        <f>Wellpath!E77</f>
        <v>7100</v>
      </c>
      <c r="B77" s="19">
        <f>'DEC-OS'!Q77+'DEC-OH'!Q77+'DEC-OI'!Q77+'DBH-OS'!Q77+'DBH-OH'!Q77+'DBH-OI'!Q77+XCLH!Q77+XCLA!Q77+DRFR!Q77+DSFS!Q77+DSTG!Q77+XYM1!Q77+XYM2!Q77+XYM3E!Q77+XYM4E!Q77+SAGE!Q77+'ABXY-TI1S'!Q77+'ABXY-TI2S'!Q77+ABZ!Q77+'ASXY-TI1S'!Q77+'ASXY-TI2S'!Q77+'ASXY-TI3S'!Q77+ASZ!Q77+'MBXY-TI1S'!Q77+'MBXY-TI2S'!Q77+MBZ!Q77+'MSXY-TI1S'!Q77+'MSXY-TI2S'!Q77++'MSXY-TI3S'!Q77+MSZ!Q77+'DEC-U'!Q77+DECR!Q77+'DBH-U'!Q77+DBHR!Q77+AMIL!Q77</f>
        <v>17.06834373332536</v>
      </c>
      <c r="C77" s="19">
        <f>'DEC-OS'!R77+'DEC-OH'!R77+'DEC-OI'!R77+'DBH-OS'!R77+'DBH-OH'!R77+'DBH-OI'!R77+XCLH!R77+XCLA!R77+DRFR!R77+DSFS!R77+DSTG!R77+XYM1!R77+XYM2!R77+XYM3E!R77+XYM4E!R77+SAGE!R77+'ABXY-TI1S'!R77+'ABXY-TI2S'!R77+ABZ!R77+'ASXY-TI1S'!R77+'ASXY-TI2S'!R77+'ASXY-TI3S'!R77+ASZ!R77+'MBXY-TI1S'!R77+'MBXY-TI2S'!R77+MBZ!R77+'MSXY-TI1S'!R77+'MSXY-TI2S'!R77++'MSXY-TI3S'!R77+MSZ!R77+'DEC-U'!R77+DECR!R77+'DBH-U'!R77+DBHR!R77+AMIL!R77</f>
        <v>19.298019229798868</v>
      </c>
      <c r="D77" s="19">
        <f>'DEC-OS'!S77+'DEC-OH'!S77+'DEC-OI'!S77+'DBH-OS'!S77+'DBH-OH'!S77+'DBH-OI'!S77+XCLH!S77+XCLA!S77+DRFR!S77+DSFS!S77+DSTG!S77+XYM1!S77+XYM2!S77+XYM3E!S77+XYM4E!S77+SAGE!S77+'ABXY-TI1S'!S77+'ABXY-TI2S'!S77+ABZ!S77+'ASXY-TI1S'!S77+'ASXY-TI2S'!S77+'ASXY-TI3S'!S77+ASZ!S77+'MBXY-TI1S'!S77+'MBXY-TI2S'!S77+MBZ!S77+'MSXY-TI1S'!S77+'MSXY-TI2S'!S77++'MSXY-TI3S'!S77+MSZ!S77+'DEC-U'!S77+DECR!S77+'DBH-U'!S77+DBHR!S77+AMIL!S77</f>
        <v>7.0767116434747628</v>
      </c>
      <c r="E77" s="19">
        <f>'DEC-OS'!T77+'DEC-OH'!T77+'DEC-OI'!T77+'DBH-OS'!T77+'DBH-OH'!T77+'DBH-OI'!T77+XCLH!T77+XCLA!T77+DRFR!T77+DSFS!T77+DSTG!T77+XYM1!T77+XYM2!T77+XYM3E!T77+XYM4E!T77+SAGE!T77+'ABXY-TI1S'!T77+'ABXY-TI2S'!T77+ABZ!T77+'ASXY-TI1S'!T77+'ASXY-TI2S'!T77+'ASXY-TI3S'!T77+ASZ!T77+'MBXY-TI1S'!T77+'MBXY-TI2S'!T77+MBZ!T77+'MSXY-TI1S'!T77+'MSXY-TI2S'!T77++'MSXY-TI3S'!T77+MSZ!T77+'DEC-U'!T77+DECR!T77+'DBH-U'!T77+DBHR!T77+AMIL!T77</f>
        <v>-3.6224198362444238</v>
      </c>
      <c r="F77" s="19">
        <f>'DEC-OS'!U77+'DEC-OH'!U77+'DEC-OI'!U77+'DBH-OS'!U77+'DBH-OH'!U77+'DBH-OI'!U77+XCLH!U77+XCLA!U77+DRFR!U77+DSFS!U77+DSTG!U77+XYM1!U77+XYM2!U77+XYM3E!U77+XYM4E!U77+SAGE!U77+'ABXY-TI1S'!U77+'ABXY-TI2S'!U77+ABZ!U77+'ASXY-TI1S'!U77+'ASXY-TI2S'!U77+'ASXY-TI3S'!U77+ASZ!U77+'MBXY-TI1S'!U77+'MBXY-TI2S'!U77+MBZ!U77+'MSXY-TI1S'!U77+'MSXY-TI2S'!U77++'MSXY-TI3S'!U77+MSZ!U77+'DEC-U'!U77+DECR!U77+'DBH-U'!U77+DBHR!U77+AMIL!U77</f>
        <v>-6.2829121728018347</v>
      </c>
      <c r="G77" s="19">
        <f>'DEC-OS'!V77+'DEC-OH'!V77+'DEC-OI'!V77+'DBH-OS'!V77+'DBH-OH'!V77+'DBH-OI'!V77+XCLH!V77+XCLA!V77+DRFR!V77+DSFS!V77+DSTG!V77+XYM1!V77+XYM2!V77+XYM3E!V77+XYM4E!V77+SAGE!V77+'ABXY-TI1S'!V77+'ABXY-TI2S'!V77+ABZ!V77+'ASXY-TI1S'!V77+'ASXY-TI2S'!V77+'ASXY-TI3S'!V77+ASZ!V77+'MBXY-TI1S'!V77+'MBXY-TI2S'!V77+MBZ!V77+'MSXY-TI1S'!V77+'MSXY-TI2S'!V77++'MSXY-TI3S'!V77+MSZ!V77+'DEC-U'!V77+DECR!V77+'DBH-U'!V77+DBHR!V77+AMIL!V77</f>
        <v>-2.5897595678331631</v>
      </c>
      <c r="H77" s="20">
        <f t="shared" si="12"/>
        <v>16.752148550838971</v>
      </c>
      <c r="I77" s="20">
        <f t="shared" si="13"/>
        <v>14.441146682525654</v>
      </c>
      <c r="J77" s="20">
        <f t="shared" si="14"/>
        <v>12.249779373234368</v>
      </c>
      <c r="K77" s="20">
        <f t="shared" si="15"/>
        <v>-3.0407508587121952</v>
      </c>
      <c r="L77" s="20">
        <f t="shared" si="16"/>
        <v>7.1626955955598355</v>
      </c>
      <c r="M77" s="20">
        <f t="shared" si="17"/>
        <v>6.0037588796882346</v>
      </c>
      <c r="N77" s="87">
        <f>COS(Wellpath!$L77)*COS(Wellpath!$M77)</f>
        <v>-0.44793862003149504</v>
      </c>
      <c r="O77" s="87">
        <f>-SIN(Wellpath!$M77)</f>
        <v>-0.84915609567977635</v>
      </c>
      <c r="P77" s="87">
        <f>SIN(Wellpath!$L77)*COS(Wellpath!$M77)</f>
        <v>-0.27979442069876687</v>
      </c>
      <c r="Q77" s="87">
        <f>COS(Wellpath!$L77)*SIN(Wellpath!$M77)</f>
        <v>0.72020373636640955</v>
      </c>
      <c r="R77" s="87">
        <f>COS(Wellpath!$M77)</f>
        <v>-0.52814195550995435</v>
      </c>
      <c r="S77" s="87">
        <f>SIN(Wellpath!$L77)*SIN(Wellpath!$M77)</f>
        <v>0.44985848102929515</v>
      </c>
      <c r="T77" s="87">
        <f>-SIN(Wellpath!$L77)</f>
        <v>-0.52977124384789254</v>
      </c>
      <c r="U77" s="87">
        <v>0</v>
      </c>
      <c r="V77" s="87">
        <f>COS(Wellpath!$L77)</f>
        <v>0.84814057159875145</v>
      </c>
    </row>
    <row r="78" spans="1:22" x14ac:dyDescent="0.25">
      <c r="A78" s="26">
        <f>Wellpath!E78</f>
        <v>7102.16</v>
      </c>
      <c r="B78" s="19">
        <f>'DEC-OS'!Q78+'DEC-OH'!Q78+'DEC-OI'!Q78+'DBH-OS'!Q78+'DBH-OH'!Q78+'DBH-OI'!Q78+XCLH!Q78+XCLA!Q78+DRFR!Q78+DSFS!Q78+DSTG!Q78+XYM1!Q78+XYM2!Q78+XYM3E!Q78+XYM4E!Q78+SAGE!Q78+'ABXY-TI1S'!Q78+'ABXY-TI2S'!Q78+ABZ!Q78+'ASXY-TI1S'!Q78+'ASXY-TI2S'!Q78+'ASXY-TI3S'!Q78+ASZ!Q78+'MBXY-TI1S'!Q78+'MBXY-TI2S'!Q78+MBZ!Q78+'MSXY-TI1S'!Q78+'MSXY-TI2S'!Q78++'MSXY-TI3S'!Q78+MSZ!Q78+'DEC-U'!Q78+DECR!Q78+'DBH-U'!Q78+DBHR!Q78+AMIL!Q78</f>
        <v>17.076218533172682</v>
      </c>
      <c r="C78" s="19">
        <f>'DEC-OS'!R78+'DEC-OH'!R78+'DEC-OI'!R78+'DBH-OS'!R78+'DBH-OH'!R78+'DBH-OI'!R78+XCLH!R78+XCLA!R78+DRFR!R78+DSFS!R78+DSTG!R78+XYM1!R78+XYM2!R78+XYM3E!R78+XYM4E!R78+SAGE!R78+'ABXY-TI1S'!R78+'ABXY-TI2S'!R78+ABZ!R78+'ASXY-TI1S'!R78+'ASXY-TI2S'!R78+'ASXY-TI3S'!R78+ASZ!R78+'MBXY-TI1S'!R78+'MBXY-TI2S'!R78+MBZ!R78+'MSXY-TI1S'!R78+'MSXY-TI2S'!R78++'MSXY-TI3S'!R78+MSZ!R78+'DEC-U'!R78+DECR!R78+'DBH-U'!R78+DBHR!R78+AMIL!R78</f>
        <v>19.291635419519135</v>
      </c>
      <c r="D78" s="19">
        <f>'DEC-OS'!S78+'DEC-OH'!S78+'DEC-OI'!S78+'DBH-OS'!S78+'DBH-OH'!S78+'DBH-OI'!S78+XCLH!S78+XCLA!S78+DRFR!S78+DSFS!S78+DSTG!S78+XYM1!S78+XYM2!S78+XYM3E!S78+XYM4E!S78+SAGE!S78+'ABXY-TI1S'!S78+'ABXY-TI2S'!S78+ABZ!S78+'ASXY-TI1S'!S78+'ASXY-TI2S'!S78+'ASXY-TI3S'!S78+ASZ!S78+'MBXY-TI1S'!S78+'MBXY-TI2S'!S78+MBZ!S78+'MSXY-TI1S'!S78+'MSXY-TI2S'!S78++'MSXY-TI3S'!S78+MSZ!S78+'DEC-U'!S78+DECR!S78+'DBH-U'!S78+DBHR!S78+AMIL!S78</f>
        <v>7.0826484844996029</v>
      </c>
      <c r="E78" s="19">
        <f>'DEC-OS'!T78+'DEC-OH'!T78+'DEC-OI'!T78+'DBH-OS'!T78+'DBH-OH'!T78+'DBH-OI'!T78+XCLH!T78+XCLA!T78+DRFR!T78+DSFS!T78+DSTG!T78+XYM1!T78+XYM2!T78+XYM3E!T78+XYM4E!T78+SAGE!T78+'ABXY-TI1S'!T78+'ABXY-TI2S'!T78+ABZ!T78+'ASXY-TI1S'!T78+'ASXY-TI2S'!T78+'ASXY-TI3S'!T78+ASZ!T78+'MBXY-TI1S'!T78+'MBXY-TI2S'!T78+MBZ!T78+'MSXY-TI1S'!T78+'MSXY-TI2S'!T78++'MSXY-TI3S'!T78+MSZ!T78+'DEC-U'!T78+DECR!T78+'DBH-U'!T78+DBHR!T78+AMIL!T78</f>
        <v>-3.6242816045637891</v>
      </c>
      <c r="F78" s="19">
        <f>'DEC-OS'!U78+'DEC-OH'!U78+'DEC-OI'!U78+'DBH-OS'!U78+'DBH-OH'!U78+'DBH-OI'!U78+XCLH!U78+XCLA!U78+DRFR!U78+DSFS!U78+DSTG!U78+XYM1!U78+XYM2!U78+XYM3E!U78+XYM4E!U78+SAGE!U78+'ABXY-TI1S'!U78+'ABXY-TI2S'!U78+ABZ!U78+'ASXY-TI1S'!U78+'ASXY-TI2S'!U78+'ASXY-TI3S'!U78+ASZ!U78+'MBXY-TI1S'!U78+'MBXY-TI2S'!U78+MBZ!U78+'MSXY-TI1S'!U78+'MSXY-TI2S'!U78++'MSXY-TI3S'!U78+MSZ!U78+'DEC-U'!U78+DECR!U78+'DBH-U'!U78+DBHR!U78+AMIL!U78</f>
        <v>-6.2867755242649199</v>
      </c>
      <c r="G78" s="19">
        <f>'DEC-OS'!V78+'DEC-OH'!V78+'DEC-OI'!V78+'DBH-OS'!V78+'DBH-OH'!V78+'DBH-OI'!V78+XCLH!V78+XCLA!V78+DRFR!V78+DSFS!V78+DSTG!V78+XYM1!V78+XYM2!V78+XYM3E!V78+XYM4E!V78+SAGE!V78+'ABXY-TI1S'!V78+'ABXY-TI2S'!V78+ABZ!V78+'ASXY-TI1S'!V78+'ASXY-TI2S'!V78+'ASXY-TI3S'!V78+ASZ!V78+'MBXY-TI1S'!V78+'MBXY-TI2S'!V78+MBZ!V78+'MSXY-TI1S'!V78+'MSXY-TI2S'!V78++'MSXY-TI3S'!V78+MSZ!V78+'DEC-U'!V78+DECR!V78+'DBH-U'!V78+DBHR!V78+AMIL!V78</f>
        <v>-2.5950335558588313</v>
      </c>
      <c r="H78" s="20">
        <f t="shared" si="12"/>
        <v>16.742160355477854</v>
      </c>
      <c r="I78" s="20">
        <f t="shared" si="13"/>
        <v>14.440856827510594</v>
      </c>
      <c r="J78" s="20">
        <f t="shared" si="14"/>
        <v>12.267485254202972</v>
      </c>
      <c r="K78" s="20">
        <f t="shared" si="15"/>
        <v>-3.0509369735750154</v>
      </c>
      <c r="L78" s="20">
        <f t="shared" si="16"/>
        <v>7.166703116288299</v>
      </c>
      <c r="M78" s="20">
        <f t="shared" si="17"/>
        <v>6.0018954511033593</v>
      </c>
      <c r="N78" s="87">
        <f>COS(Wellpath!$L78)*COS(Wellpath!$M78)</f>
        <v>-0.44939702314958335</v>
      </c>
      <c r="O78" s="87">
        <f>-SIN(Wellpath!$M78)</f>
        <v>-0.84804809615642607</v>
      </c>
      <c r="P78" s="87">
        <f>SIN(Wellpath!$L78)*COS(Wellpath!$M78)</f>
        <v>-0.28081442660546119</v>
      </c>
      <c r="Q78" s="87">
        <f>COS(Wellpath!$L78)*SIN(Wellpath!$M78)</f>
        <v>0.71918557339453881</v>
      </c>
      <c r="R78" s="87">
        <f>COS(Wellpath!$M78)</f>
        <v>-0.52991926423320479</v>
      </c>
      <c r="S78" s="87">
        <f>SIN(Wellpath!$L78)*SIN(Wellpath!$M78)</f>
        <v>0.44939702314958352</v>
      </c>
      <c r="T78" s="87">
        <f>-SIN(Wellpath!$L78)</f>
        <v>-0.5299192642332049</v>
      </c>
      <c r="U78" s="87">
        <v>0</v>
      </c>
      <c r="V78" s="87">
        <f>COS(Wellpath!$L78)</f>
        <v>0.84804809615642596</v>
      </c>
    </row>
    <row r="79" spans="1:22" x14ac:dyDescent="0.25">
      <c r="A79" s="26">
        <f>Wellpath!E79</f>
        <v>7200</v>
      </c>
      <c r="B79" s="19">
        <f>'DEC-OS'!Q79+'DEC-OH'!Q79+'DEC-OI'!Q79+'DBH-OS'!Q79+'DBH-OH'!Q79+'DBH-OI'!Q79+XCLH!Q79+XCLA!Q79+DRFR!Q79+DSFS!Q79+DSTG!Q79+XYM1!Q79+XYM2!Q79+XYM3E!Q79+XYM4E!Q79+SAGE!Q79+'ABXY-TI1S'!Q79+'ABXY-TI2S'!Q79+ABZ!Q79+'ASXY-TI1S'!Q79+'ASXY-TI2S'!Q79+'ASXY-TI3S'!Q79+ASZ!Q79+'MBXY-TI1S'!Q79+'MBXY-TI2S'!Q79+MBZ!Q79+'MSXY-TI1S'!Q79+'MSXY-TI2S'!Q79++'MSXY-TI3S'!Q79+MSZ!Q79+'DEC-U'!Q79+DECR!Q79+'DBH-U'!Q79+DBHR!Q79+AMIL!Q79</f>
        <v>17.418116896453192</v>
      </c>
      <c r="C79" s="19">
        <f>'DEC-OS'!R79+'DEC-OH'!R79+'DEC-OI'!R79+'DBH-OS'!R79+'DBH-OH'!R79+'DBH-OI'!R79+XCLH!R79+XCLA!R79+DRFR!R79+DSFS!R79+DSTG!R79+XYM1!R79+XYM2!R79+XYM3E!R79+XYM4E!R79+SAGE!R79+'ABXY-TI1S'!R79+'ABXY-TI2S'!R79+ABZ!R79+'ASXY-TI1S'!R79+'ASXY-TI2S'!R79+'ASXY-TI3S'!R79+ASZ!R79+'MBXY-TI1S'!R79+'MBXY-TI2S'!R79+MBZ!R79+'MSXY-TI1S'!R79+'MSXY-TI2S'!R79++'MSXY-TI3S'!R79+MSZ!R79+'DEC-U'!R79+DECR!R79+'DBH-U'!R79+DBHR!R79+AMIL!R79</f>
        <v>19.105492209823929</v>
      </c>
      <c r="D79" s="19">
        <f>'DEC-OS'!S79+'DEC-OH'!S79+'DEC-OI'!S79+'DBH-OS'!S79+'DBH-OH'!S79+'DBH-OI'!S79+XCLH!S79+XCLA!S79+DRFR!S79+DSFS!S79+DSTG!S79+XYM1!S79+XYM2!S79+XYM3E!S79+XYM4E!S79+SAGE!S79+'ABXY-TI1S'!S79+'ABXY-TI2S'!S79+ABZ!S79+'ASXY-TI1S'!S79+'ASXY-TI2S'!S79+'ASXY-TI3S'!S79+ASZ!S79+'MBXY-TI1S'!S79+'MBXY-TI2S'!S79+MBZ!S79+'MSXY-TI1S'!S79+'MSXY-TI2S'!S79++'MSXY-TI3S'!S79+MSZ!S79+'DEC-U'!S79+DECR!S79+'DBH-U'!S79+DBHR!S79+AMIL!S79</f>
        <v>7.3963808331619596</v>
      </c>
      <c r="E79" s="19">
        <f>'DEC-OS'!T79+'DEC-OH'!T79+'DEC-OI'!T79+'DBH-OS'!T79+'DBH-OH'!T79+'DBH-OI'!T79+XCLH!T79+XCLA!T79+DRFR!T79+DSFS!T79+DSTG!T79+XYM1!T79+XYM2!T79+XYM3E!T79+XYM4E!T79+SAGE!T79+'ABXY-TI1S'!T79+'ABXY-TI2S'!T79+ABZ!T79+'ASXY-TI1S'!T79+'ASXY-TI2S'!T79+'ASXY-TI3S'!T79+ASZ!T79+'MBXY-TI1S'!T79+'MBXY-TI2S'!T79+MBZ!T79+'MSXY-TI1S'!T79+'MSXY-TI2S'!T79++'MSXY-TI3S'!T79+MSZ!T79+'DEC-U'!T79+DECR!T79+'DBH-U'!T79+DBHR!T79+AMIL!T79</f>
        <v>-3.6087613467960091</v>
      </c>
      <c r="F79" s="19">
        <f>'DEC-OS'!U79+'DEC-OH'!U79+'DEC-OI'!U79+'DBH-OS'!U79+'DBH-OH'!U79+'DBH-OI'!U79+XCLH!U79+XCLA!U79+DRFR!U79+DSFS!U79+DSTG!U79+XYM1!U79+XYM2!U79+XYM3E!U79+XYM4E!U79+SAGE!U79+'ABXY-TI1S'!U79+'ABXY-TI2S'!U79+ABZ!U79+'ASXY-TI1S'!U79+'ASXY-TI2S'!U79+'ASXY-TI3S'!U79+ASZ!U79+'MBXY-TI1S'!U79+'MBXY-TI2S'!U79+MBZ!U79+'MSXY-TI1S'!U79+'MSXY-TI2S'!U79++'MSXY-TI3S'!U79+MSZ!U79+'DEC-U'!U79+DECR!U79+'DBH-U'!U79+DBHR!U79+AMIL!U79</f>
        <v>-6.3215091496948448</v>
      </c>
      <c r="G79" s="19">
        <f>'DEC-OS'!V79+'DEC-OH'!V79+'DEC-OI'!V79+'DBH-OS'!V79+'DBH-OH'!V79+'DBH-OI'!V79+XCLH!V79+XCLA!V79+DRFR!V79+DSFS!V79+DSTG!V79+XYM1!V79+XYM2!V79+XYM3E!V79+XYM4E!V79+SAGE!V79+'ABXY-TI1S'!V79+'ABXY-TI2S'!V79+ABZ!V79+'ASXY-TI1S'!V79+'ASXY-TI2S'!V79+'ASXY-TI3S'!V79+ASZ!V79+'MBXY-TI1S'!V79+'MBXY-TI2S'!V79+MBZ!V79+'MSXY-TI1S'!V79+'MSXY-TI2S'!V79++'MSXY-TI3S'!V79+MSZ!V79+'DEC-U'!V79+DECR!V79+'DBH-U'!V79+DBHR!V79+AMIL!V79</f>
        <v>-2.8109416883620932</v>
      </c>
      <c r="H79" s="20">
        <f t="shared" si="12"/>
        <v>16.709954078570114</v>
      </c>
      <c r="I79" s="20">
        <f t="shared" si="13"/>
        <v>14.558826501713892</v>
      </c>
      <c r="J79" s="20">
        <f t="shared" si="14"/>
        <v>12.651209359155068</v>
      </c>
      <c r="K79" s="20">
        <f t="shared" si="15"/>
        <v>-3.3330690343950438</v>
      </c>
      <c r="L79" s="20">
        <f t="shared" si="16"/>
        <v>7.1739594798072606</v>
      </c>
      <c r="M79" s="20">
        <f t="shared" si="17"/>
        <v>5.8525189908982238</v>
      </c>
      <c r="N79" s="87">
        <f>COS(Wellpath!$L79)*COS(Wellpath!$M79)</f>
        <v>-0.51911006898597922</v>
      </c>
      <c r="O79" s="87">
        <f>-SIN(Wellpath!$M79)</f>
        <v>-0.79600200253462206</v>
      </c>
      <c r="P79" s="87">
        <f>SIN(Wellpath!$L79)*COS(Wellpath!$M79)</f>
        <v>-0.31129655995247241</v>
      </c>
      <c r="Q79" s="87">
        <f>COS(Wellpath!$L79)*SIN(Wellpath!$M79)</f>
        <v>0.68266439550270719</v>
      </c>
      <c r="R79" s="87">
        <f>COS(Wellpath!$M79)</f>
        <v>-0.60529398804289425</v>
      </c>
      <c r="S79" s="87">
        <f>SIN(Wellpath!$L79)*SIN(Wellpath!$M79)</f>
        <v>0.40937575789493419</v>
      </c>
      <c r="T79" s="87">
        <f>-SIN(Wellpath!$L79)</f>
        <v>-0.51428985931116222</v>
      </c>
      <c r="U79" s="87">
        <v>0</v>
      </c>
      <c r="V79" s="87">
        <f>COS(Wellpath!$L79)</f>
        <v>0.85761642976898766</v>
      </c>
    </row>
    <row r="80" spans="1:22" x14ac:dyDescent="0.25">
      <c r="A80" s="26">
        <f>Wellpath!E80</f>
        <v>7300</v>
      </c>
      <c r="B80" s="19">
        <f>'DEC-OS'!Q80+'DEC-OH'!Q80+'DEC-OI'!Q80+'DBH-OS'!Q80+'DBH-OH'!Q80+'DBH-OI'!Q80+XCLH!Q80+XCLA!Q80+DRFR!Q80+DSFS!Q80+DSTG!Q80+XYM1!Q80+XYM2!Q80+XYM3E!Q80+XYM4E!Q80+SAGE!Q80+'ABXY-TI1S'!Q80+'ABXY-TI2S'!Q80+ABZ!Q80+'ASXY-TI1S'!Q80+'ASXY-TI2S'!Q80+'ASXY-TI3S'!Q80+ASZ!Q80+'MBXY-TI1S'!Q80+'MBXY-TI2S'!Q80+MBZ!Q80+'MSXY-TI1S'!Q80+'MSXY-TI2S'!Q80++'MSXY-TI3S'!Q80+MSZ!Q80+'DEC-U'!Q80+DECR!Q80+'DBH-U'!Q80+DBHR!Q80+AMIL!Q80</f>
        <v>17.642964776855138</v>
      </c>
      <c r="C80" s="19">
        <f>'DEC-OS'!R80+'DEC-OH'!R80+'DEC-OI'!R80+'DBH-OS'!R80+'DBH-OH'!R80+'DBH-OI'!R80+XCLH!R80+XCLA!R80+DRFR!R80+DSFS!R80+DSTG!R80+XYM1!R80+XYM2!R80+XYM3E!R80+XYM4E!R80+SAGE!R80+'ABXY-TI1S'!R80+'ABXY-TI2S'!R80+ABZ!R80+'ASXY-TI1S'!R80+'ASXY-TI2S'!R80+'ASXY-TI3S'!R80+ASZ!R80+'MBXY-TI1S'!R80+'MBXY-TI2S'!R80+MBZ!R80+'MSXY-TI1S'!R80+'MSXY-TI2S'!R80++'MSXY-TI3S'!R80+MSZ!R80+'DEC-U'!R80+DECR!R80+'DBH-U'!R80+DBHR!R80+AMIL!R80</f>
        <v>18.846668848016211</v>
      </c>
      <c r="D80" s="19">
        <f>'DEC-OS'!S80+'DEC-OH'!S80+'DEC-OI'!S80+'DBH-OS'!S80+'DBH-OH'!S80+'DBH-OI'!S80+XCLH!S80+XCLA!S80+DRFR!S80+DSFS!S80+DSTG!S80+XYM1!S80+XYM2!S80+XYM3E!S80+XYM4E!S80+SAGE!S80+'ABXY-TI1S'!S80+'ABXY-TI2S'!S80+ABZ!S80+'ASXY-TI1S'!S80+'ASXY-TI2S'!S80+'ASXY-TI3S'!S80+ASZ!S80+'MBXY-TI1S'!S80+'MBXY-TI2S'!S80+MBZ!S80+'MSXY-TI1S'!S80+'MSXY-TI2S'!S80++'MSXY-TI3S'!S80+MSZ!S80+'DEC-U'!S80+DECR!S80+'DBH-U'!S80+DBHR!S80+AMIL!S80</f>
        <v>7.7017401928443023</v>
      </c>
      <c r="E80" s="19">
        <f>'DEC-OS'!T80+'DEC-OH'!T80+'DEC-OI'!T80+'DBH-OS'!T80+'DBH-OH'!T80+'DBH-OI'!T80+XCLH!T80+XCLA!T80+DRFR!T80+DSFS!T80+DSTG!T80+XYM1!T80+XYM2!T80+XYM3E!T80+XYM4E!T80+SAGE!T80+'ABXY-TI1S'!T80+'ABXY-TI2S'!T80+ABZ!T80+'ASXY-TI1S'!T80+'ASXY-TI2S'!T80+'ASXY-TI3S'!T80+ASZ!T80+'MBXY-TI1S'!T80+'MBXY-TI2S'!T80+MBZ!T80+'MSXY-TI1S'!T80+'MSXY-TI2S'!T80++'MSXY-TI3S'!T80+MSZ!T80+'DEC-U'!T80+DECR!T80+'DBH-U'!T80+DBHR!T80+AMIL!T80</f>
        <v>-3.5563779157725417</v>
      </c>
      <c r="F80" s="19">
        <f>'DEC-OS'!U80+'DEC-OH'!U80+'DEC-OI'!U80+'DBH-OS'!U80+'DBH-OH'!U80+'DBH-OI'!U80+XCLH!U80+XCLA!U80+DRFR!U80+DSFS!U80+DSTG!U80+XYM1!U80+XYM2!U80+XYM3E!U80+XYM4E!U80+SAGE!U80+'ABXY-TI1S'!U80+'ABXY-TI2S'!U80+ABZ!U80+'ASXY-TI1S'!U80+'ASXY-TI2S'!U80+'ASXY-TI3S'!U80+ASZ!U80+'MBXY-TI1S'!U80+'MBXY-TI2S'!U80+MBZ!U80+'MSXY-TI1S'!U80+'MSXY-TI2S'!U80++'MSXY-TI3S'!U80+MSZ!U80+'DEC-U'!U80+DECR!U80+'DBH-U'!U80+DBHR!U80+AMIL!U80</f>
        <v>-6.349747395951475</v>
      </c>
      <c r="G80" s="19">
        <f>'DEC-OS'!V80+'DEC-OH'!V80+'DEC-OI'!V80+'DBH-OS'!V80+'DBH-OH'!V80+'DBH-OI'!V80+XCLH!V80+XCLA!V80+DRFR!V80+DSFS!V80+DSTG!V80+XYM1!V80+XYM2!V80+XYM3E!V80+XYM4E!V80+SAGE!V80+'ABXY-TI1S'!V80+'ABXY-TI2S'!V80+ABZ!V80+'ASXY-TI1S'!V80+'ASXY-TI2S'!V80+'ASXY-TI3S'!V80+ASZ!V80+'MBXY-TI1S'!V80+'MBXY-TI2S'!V80+MBZ!V80+'MSXY-TI1S'!V80+'MSXY-TI2S'!V80++'MSXY-TI3S'!V80+MSZ!V80+'DEC-U'!V80+DECR!V80+'DBH-U'!V80+DBHR!V80+AMIL!V80</f>
        <v>-3.0054782143945098</v>
      </c>
      <c r="H80" s="20">
        <f t="shared" si="12"/>
        <v>16.435800591953679</v>
      </c>
      <c r="I80" s="20">
        <f t="shared" si="13"/>
        <v>14.65414915392477</v>
      </c>
      <c r="J80" s="20">
        <f t="shared" si="14"/>
        <v>13.101424071837203</v>
      </c>
      <c r="K80" s="20">
        <f t="shared" si="15"/>
        <v>-3.6555286117117385</v>
      </c>
      <c r="L80" s="20">
        <f t="shared" si="16"/>
        <v>7.1880960790622792</v>
      </c>
      <c r="M80" s="20">
        <f t="shared" si="17"/>
        <v>5.6212896447871277</v>
      </c>
      <c r="N80" s="87">
        <f>COS(Wellpath!$L80)*COS(Wellpath!$M80)</f>
        <v>-0.58908820012400342</v>
      </c>
      <c r="O80" s="87">
        <f>-SIN(Wellpath!$M80)</f>
        <v>-0.73230523775413181</v>
      </c>
      <c r="P80" s="87">
        <f>SIN(Wellpath!$L80)*COS(Wellpath!$M80)</f>
        <v>-0.341619863638704</v>
      </c>
      <c r="Q80" s="87">
        <f>COS(Wellpath!$L80)*SIN(Wellpath!$M80)</f>
        <v>0.63349080830731852</v>
      </c>
      <c r="R80" s="87">
        <f>COS(Wellpath!$M80)</f>
        <v>-0.68097653319175733</v>
      </c>
      <c r="S80" s="87">
        <f>SIN(Wellpath!$L80)*SIN(Wellpath!$M80)</f>
        <v>0.36736951021046338</v>
      </c>
      <c r="T80" s="87">
        <f>-SIN(Wellpath!$L80)</f>
        <v>-0.50166172692841782</v>
      </c>
      <c r="U80" s="87">
        <v>0</v>
      </c>
      <c r="V80" s="87">
        <f>COS(Wellpath!$L80)</f>
        <v>0.86506387725716394</v>
      </c>
    </row>
    <row r="81" spans="1:22" x14ac:dyDescent="0.25">
      <c r="A81" s="26">
        <f>Wellpath!E81</f>
        <v>7400</v>
      </c>
      <c r="B81" s="19">
        <f>'DEC-OS'!Q81+'DEC-OH'!Q81+'DEC-OI'!Q81+'DBH-OS'!Q81+'DBH-OH'!Q81+'DBH-OI'!Q81+XCLH!Q81+XCLA!Q81+DRFR!Q81+DSFS!Q81+DSTG!Q81+XYM1!Q81+XYM2!Q81+XYM3E!Q81+XYM4E!Q81+SAGE!Q81+'ABXY-TI1S'!Q81+'ABXY-TI2S'!Q81+ABZ!Q81+'ASXY-TI1S'!Q81+'ASXY-TI2S'!Q81+'ASXY-TI3S'!Q81+ASZ!Q81+'MBXY-TI1S'!Q81+'MBXY-TI2S'!Q81+MBZ!Q81+'MSXY-TI1S'!Q81+'MSXY-TI2S'!Q81++'MSXY-TI3S'!Q81+MSZ!Q81+'DEC-U'!Q81+DECR!Q81+'DBH-U'!Q81+DBHR!Q81+AMIL!Q81</f>
        <v>17.786220640997186</v>
      </c>
      <c r="C81" s="19">
        <f>'DEC-OS'!R81+'DEC-OH'!R81+'DEC-OI'!R81+'DBH-OS'!R81+'DBH-OH'!R81+'DBH-OI'!R81+XCLH!R81+XCLA!R81+DRFR!R81+DSFS!R81+DSTG!R81+XYM1!R81+XYM2!R81+XYM3E!R81+XYM4E!R81+SAGE!R81+'ABXY-TI1S'!R81+'ABXY-TI2S'!R81+ABZ!R81+'ASXY-TI1S'!R81+'ASXY-TI2S'!R81+'ASXY-TI3S'!R81+ASZ!R81+'MBXY-TI1S'!R81+'MBXY-TI2S'!R81+MBZ!R81+'MSXY-TI1S'!R81+'MSXY-TI2S'!R81++'MSXY-TI3S'!R81+MSZ!R81+'DEC-U'!R81+DECR!R81+'DBH-U'!R81+DBHR!R81+AMIL!R81</f>
        <v>18.56769998467124</v>
      </c>
      <c r="D81" s="19">
        <f>'DEC-OS'!S81+'DEC-OH'!S81+'DEC-OI'!S81+'DBH-OS'!S81+'DBH-OH'!S81+'DBH-OI'!S81+XCLH!S81+XCLA!S81+DRFR!S81+DSFS!S81+DSTG!S81+XYM1!S81+XYM2!S81+XYM3E!S81+XYM4E!S81+SAGE!S81+'ABXY-TI1S'!S81+'ABXY-TI2S'!S81+ABZ!S81+'ASXY-TI1S'!S81+'ASXY-TI2S'!S81+'ASXY-TI3S'!S81+ASZ!S81+'MBXY-TI1S'!S81+'MBXY-TI2S'!S81+MBZ!S81+'MSXY-TI1S'!S81+'MSXY-TI2S'!S81++'MSXY-TI3S'!S81+MSZ!S81+'DEC-U'!S81+DECR!S81+'DBH-U'!S81+DBHR!S81+AMIL!S81</f>
        <v>8.0083381470860182</v>
      </c>
      <c r="E81" s="19">
        <f>'DEC-OS'!T81+'DEC-OH'!T81+'DEC-OI'!T81+'DBH-OS'!T81+'DBH-OH'!T81+'DBH-OI'!T81+XCLH!T81+XCLA!T81+DRFR!T81+DSFS!T81+DSTG!T81+XYM1!T81+XYM2!T81+XYM3E!T81+XYM4E!T81+SAGE!T81+'ABXY-TI1S'!T81+'ABXY-TI2S'!T81+ABZ!T81+'ASXY-TI1S'!T81+'ASXY-TI2S'!T81+'ASXY-TI3S'!T81+ASZ!T81+'MBXY-TI1S'!T81+'MBXY-TI2S'!T81+MBZ!T81+'MSXY-TI1S'!T81+'MSXY-TI2S'!T81++'MSXY-TI3S'!T81+MSZ!T81+'DEC-U'!T81+DECR!T81+'DBH-U'!T81+DBHR!T81+AMIL!T81</f>
        <v>-3.4697143206192118</v>
      </c>
      <c r="F81" s="19">
        <f>'DEC-OS'!U81+'DEC-OH'!U81+'DEC-OI'!U81+'DBH-OS'!U81+'DBH-OH'!U81+'DBH-OI'!U81+XCLH!U81+XCLA!U81+DRFR!U81+DSFS!U81+DSTG!U81+XYM1!U81+XYM2!U81+XYM3E!U81+XYM4E!U81+SAGE!U81+'ABXY-TI1S'!U81+'ABXY-TI2S'!U81+ABZ!U81+'ASXY-TI1S'!U81+'ASXY-TI2S'!U81+'ASXY-TI3S'!U81+ASZ!U81+'MBXY-TI1S'!U81+'MBXY-TI2S'!U81+MBZ!U81+'MSXY-TI1S'!U81+'MSXY-TI2S'!U81++'MSXY-TI3S'!U81+MSZ!U81+'DEC-U'!U81+DECR!U81+'DBH-U'!U81+DBHR!U81+AMIL!U81</f>
        <v>-6.3560931068018007</v>
      </c>
      <c r="G81" s="19">
        <f>'DEC-OS'!V81+'DEC-OH'!V81+'DEC-OI'!V81+'DBH-OS'!V81+'DBH-OH'!V81+'DBH-OI'!V81+XCLH!V81+XCLA!V81+DRFR!V81+DSFS!V81+DSTG!V81+XYM1!V81+XYM2!V81+XYM3E!V81+XYM4E!V81+SAGE!V81+'ABXY-TI1S'!V81+'ABXY-TI2S'!V81+ABZ!V81+'ASXY-TI1S'!V81+'ASXY-TI2S'!V81+'ASXY-TI3S'!V81+ASZ!V81+'MBXY-TI1S'!V81+'MBXY-TI2S'!V81+MBZ!V81+'MSXY-TI1S'!V81+'MSXY-TI2S'!V81++'MSXY-TI3S'!V81+MSZ!V81+'DEC-U'!V81+DECR!V81+'DBH-U'!V81+DBHR!V81+AMIL!V81</f>
        <v>-3.1919236114883134</v>
      </c>
      <c r="H81" s="20">
        <f t="shared" si="12"/>
        <v>15.970390306974817</v>
      </c>
      <c r="I81" s="20">
        <f t="shared" si="13"/>
        <v>14.790588195124794</v>
      </c>
      <c r="J81" s="20">
        <f t="shared" si="14"/>
        <v>13.601280270654835</v>
      </c>
      <c r="K81" s="20">
        <f t="shared" si="15"/>
        <v>-3.9857977182742803</v>
      </c>
      <c r="L81" s="20">
        <f t="shared" si="16"/>
        <v>7.1929136731757914</v>
      </c>
      <c r="M81" s="20">
        <f t="shared" si="17"/>
        <v>5.3121635061904815</v>
      </c>
      <c r="N81" s="87">
        <f>COS(Wellpath!$L81)*COS(Wellpath!$M81)</f>
        <v>-0.65513922663767143</v>
      </c>
      <c r="O81" s="87">
        <f>-SIN(Wellpath!$M81)</f>
        <v>-0.65816401494267651</v>
      </c>
      <c r="P81" s="87">
        <f>SIN(Wellpath!$L81)*COS(Wellpath!$M81)</f>
        <v>-0.3709618890871812</v>
      </c>
      <c r="Q81" s="87">
        <f>COS(Wellpath!$L81)*SIN(Wellpath!$M81)</f>
        <v>0.57272363371118806</v>
      </c>
      <c r="R81" s="87">
        <f>COS(Wellpath!$M81)</f>
        <v>-0.75287457749251718</v>
      </c>
      <c r="S81" s="87">
        <f>SIN(Wellpath!$L81)*SIN(Wellpath!$M81)</f>
        <v>0.32429540538545504</v>
      </c>
      <c r="T81" s="87">
        <f>-SIN(Wellpath!$L81)</f>
        <v>-0.49272734154829156</v>
      </c>
      <c r="U81" s="87">
        <v>0</v>
      </c>
      <c r="V81" s="87">
        <f>COS(Wellpath!$L81)</f>
        <v>0.87018375466952569</v>
      </c>
    </row>
    <row r="82" spans="1:22" x14ac:dyDescent="0.25">
      <c r="A82" s="26">
        <f>Wellpath!E82</f>
        <v>7500</v>
      </c>
      <c r="B82" s="19">
        <f>'DEC-OS'!Q82+'DEC-OH'!Q82+'DEC-OI'!Q82+'DBH-OS'!Q82+'DBH-OH'!Q82+'DBH-OI'!Q82+XCLH!Q82+XCLA!Q82+DRFR!Q82+DSFS!Q82+DSTG!Q82+XYM1!Q82+XYM2!Q82+XYM3E!Q82+XYM4E!Q82+SAGE!Q82+'ABXY-TI1S'!Q82+'ABXY-TI2S'!Q82+ABZ!Q82+'ASXY-TI1S'!Q82+'ASXY-TI2S'!Q82+'ASXY-TI3S'!Q82+ASZ!Q82+'MBXY-TI1S'!Q82+'MBXY-TI2S'!Q82+MBZ!Q82+'MSXY-TI1S'!Q82+'MSXY-TI2S'!Q82++'MSXY-TI3S'!Q82+MSZ!Q82+'DEC-U'!Q82+DECR!Q82+'DBH-U'!Q82+DBHR!Q82+AMIL!Q82</f>
        <v>17.845646546908082</v>
      </c>
      <c r="C82" s="19">
        <f>'DEC-OS'!R82+'DEC-OH'!R82+'DEC-OI'!R82+'DBH-OS'!R82+'DBH-OH'!R82+'DBH-OI'!R82+XCLH!R82+XCLA!R82+DRFR!R82+DSFS!R82+DSTG!R82+XYM1!R82+XYM2!R82+XYM3E!R82+XYM4E!R82+SAGE!R82+'ABXY-TI1S'!R82+'ABXY-TI2S'!R82+ABZ!R82+'ASXY-TI1S'!R82+'ASXY-TI2S'!R82+'ASXY-TI3S'!R82+ASZ!R82+'MBXY-TI1S'!R82+'MBXY-TI2S'!R82+MBZ!R82+'MSXY-TI1S'!R82+'MSXY-TI2S'!R82++'MSXY-TI3S'!R82+MSZ!R82+'DEC-U'!R82+DECR!R82+'DBH-U'!R82+DBHR!R82+AMIL!R82</f>
        <v>18.269569114318255</v>
      </c>
      <c r="D82" s="19">
        <f>'DEC-OS'!S82+'DEC-OH'!S82+'DEC-OI'!S82+'DBH-OS'!S82+'DBH-OH'!S82+'DBH-OI'!S82+XCLH!S82+XCLA!S82+DRFR!S82+DSFS!S82+DSTG!S82+XYM1!S82+XYM2!S82+XYM3E!S82+XYM4E!S82+SAGE!S82+'ABXY-TI1S'!S82+'ABXY-TI2S'!S82+ABZ!S82+'ASXY-TI1S'!S82+'ASXY-TI2S'!S82+'ASXY-TI3S'!S82+ASZ!S82+'MBXY-TI1S'!S82+'MBXY-TI2S'!S82+MBZ!S82+'MSXY-TI1S'!S82+'MSXY-TI2S'!S82++'MSXY-TI3S'!S82+MSZ!S82+'DEC-U'!S82+DECR!S82+'DBH-U'!S82+DBHR!S82+AMIL!S82</f>
        <v>8.3178845668476242</v>
      </c>
      <c r="E82" s="19">
        <f>'DEC-OS'!T82+'DEC-OH'!T82+'DEC-OI'!T82+'DBH-OS'!T82+'DBH-OH'!T82+'DBH-OI'!T82+XCLH!T82+XCLA!T82+DRFR!T82+DSFS!T82+DSTG!T82+XYM1!T82+XYM2!T82+XYM3E!T82+XYM4E!T82+SAGE!T82+'ABXY-TI1S'!T82+'ABXY-TI2S'!T82+ABZ!T82+'ASXY-TI1S'!T82+'ASXY-TI2S'!T82+'ASXY-TI3S'!T82+ASZ!T82+'MBXY-TI1S'!T82+'MBXY-TI2S'!T82+MBZ!T82+'MSXY-TI1S'!T82+'MSXY-TI2S'!T82++'MSXY-TI3S'!T82+MSZ!T82+'DEC-U'!T82+DECR!T82+'DBH-U'!T82+DBHR!T82+AMIL!T82</f>
        <v>-3.3567652734990658</v>
      </c>
      <c r="F82" s="19">
        <f>'DEC-OS'!U82+'DEC-OH'!U82+'DEC-OI'!U82+'DBH-OS'!U82+'DBH-OH'!U82+'DBH-OI'!U82+XCLH!U82+XCLA!U82+DRFR!U82+DSFS!U82+DSTG!U82+XYM1!U82+XYM2!U82+XYM3E!U82+XYM4E!U82+SAGE!U82+'ABXY-TI1S'!U82+'ABXY-TI2S'!U82+ABZ!U82+'ASXY-TI1S'!U82+'ASXY-TI2S'!U82+'ASXY-TI3S'!U82+ASZ!U82+'MBXY-TI1S'!U82+'MBXY-TI2S'!U82+MBZ!U82+'MSXY-TI1S'!U82+'MSXY-TI2S'!U82++'MSXY-TI3S'!U82+MSZ!U82+'DEC-U'!U82+DECR!U82+'DBH-U'!U82+DBHR!U82+AMIL!U82</f>
        <v>-6.3424433819010284</v>
      </c>
      <c r="G82" s="19">
        <f>'DEC-OS'!V82+'DEC-OH'!V82+'DEC-OI'!V82+'DBH-OS'!V82+'DBH-OH'!V82+'DBH-OI'!V82+XCLH!V82+XCLA!V82+DRFR!V82+DSFS!V82+DSTG!V82+XYM1!V82+XYM2!V82+XYM3E!V82+XYM4E!V82+SAGE!V82+'ABXY-TI1S'!V82+'ABXY-TI2S'!V82+ABZ!V82+'ASXY-TI1S'!V82+'ASXY-TI2S'!V82+'ASXY-TI3S'!V82+ASZ!V82+'MBXY-TI1S'!V82+'MBXY-TI2S'!V82+MBZ!V82+'MSXY-TI1S'!V82+'MSXY-TI2S'!V82++'MSXY-TI3S'!V82+MSZ!V82+'DEC-U'!V82+DECR!V82+'DBH-U'!V82+DBHR!V82+AMIL!V82</f>
        <v>-3.3679678996980376</v>
      </c>
      <c r="H82" s="20">
        <f t="shared" si="12"/>
        <v>15.314748817218421</v>
      </c>
      <c r="I82" s="20">
        <f t="shared" si="13"/>
        <v>14.972492528641727</v>
      </c>
      <c r="J82" s="20">
        <f t="shared" si="14"/>
        <v>14.145858882213814</v>
      </c>
      <c r="K82" s="20">
        <f t="shared" si="15"/>
        <v>-4.2929980176898441</v>
      </c>
      <c r="L82" s="20">
        <f t="shared" si="16"/>
        <v>7.1678389232716446</v>
      </c>
      <c r="M82" s="20">
        <f t="shared" si="17"/>
        <v>4.9329969000725491</v>
      </c>
      <c r="N82" s="87">
        <f>COS(Wellpath!$L82)*COS(Wellpath!$M82)</f>
        <v>-0.71437396540735221</v>
      </c>
      <c r="O82" s="87">
        <f>-SIN(Wellpath!$M82)</f>
        <v>-0.57457679105207693</v>
      </c>
      <c r="P82" s="87">
        <f>SIN(Wellpath!$L82)*COS(Wellpath!$M82)</f>
        <v>-0.39941375631351639</v>
      </c>
      <c r="Q82" s="87">
        <f>COS(Wellpath!$L82)*SIN(Wellpath!$M82)</f>
        <v>0.50151183453775361</v>
      </c>
      <c r="R82" s="87">
        <f>COS(Wellpath!$M82)</f>
        <v>-0.8184506773070066</v>
      </c>
      <c r="S82" s="87">
        <f>SIN(Wellpath!$L82)*SIN(Wellpath!$M82)</f>
        <v>0.28040037202949458</v>
      </c>
      <c r="T82" s="87">
        <f>-SIN(Wellpath!$L82)</f>
        <v>-0.48801200535104877</v>
      </c>
      <c r="U82" s="87">
        <v>0</v>
      </c>
      <c r="V82" s="87">
        <f>COS(Wellpath!$L82)</f>
        <v>0.8728369164014822</v>
      </c>
    </row>
    <row r="83" spans="1:22" x14ac:dyDescent="0.25">
      <c r="A83" s="26">
        <f>Wellpath!E83</f>
        <v>7600</v>
      </c>
      <c r="B83" s="19">
        <f>'DEC-OS'!Q83+'DEC-OH'!Q83+'DEC-OI'!Q83+'DBH-OS'!Q83+'DBH-OH'!Q83+'DBH-OI'!Q83+XCLH!Q83+XCLA!Q83+DRFR!Q83+DSFS!Q83+DSTG!Q83+XYM1!Q83+XYM2!Q83+XYM3E!Q83+XYM4E!Q83+SAGE!Q83+'ABXY-TI1S'!Q83+'ABXY-TI2S'!Q83+ABZ!Q83+'ASXY-TI1S'!Q83+'ASXY-TI2S'!Q83+'ASXY-TI3S'!Q83+ASZ!Q83+'MBXY-TI1S'!Q83+'MBXY-TI2S'!Q83+MBZ!Q83+'MSXY-TI1S'!Q83+'MSXY-TI2S'!Q83++'MSXY-TI3S'!Q83+MSZ!Q83+'DEC-U'!Q83+DECR!Q83+'DBH-U'!Q83+DBHR!Q83+AMIL!Q83</f>
        <v>17.822507623821707</v>
      </c>
      <c r="C83" s="19">
        <f>'DEC-OS'!R83+'DEC-OH'!R83+'DEC-OI'!R83+'DBH-OS'!R83+'DBH-OH'!R83+'DBH-OI'!R83+XCLH!R83+XCLA!R83+DRFR!R83+DSFS!R83+DSTG!R83+XYM1!R83+XYM2!R83+XYM3E!R83+XYM4E!R83+SAGE!R83+'ABXY-TI1S'!R83+'ABXY-TI2S'!R83+ABZ!R83+'ASXY-TI1S'!R83+'ASXY-TI2S'!R83+'ASXY-TI3S'!R83+ASZ!R83+'MBXY-TI1S'!R83+'MBXY-TI2S'!R83+MBZ!R83+'MSXY-TI1S'!R83+'MSXY-TI2S'!R83++'MSXY-TI3S'!R83+MSZ!R83+'DEC-U'!R83+DECR!R83+'DBH-U'!R83+DBHR!R83+AMIL!R83</f>
        <v>17.952282065492142</v>
      </c>
      <c r="D83" s="19">
        <f>'DEC-OS'!S83+'DEC-OH'!S83+'DEC-OI'!S83+'DBH-OS'!S83+'DBH-OH'!S83+'DBH-OI'!S83+XCLH!S83+XCLA!S83+DRFR!S83+DSFS!S83+DSTG!S83+XYM1!S83+XYM2!S83+XYM3E!S83+XYM4E!S83+SAGE!S83+'ABXY-TI1S'!S83+'ABXY-TI2S'!S83+ABZ!S83+'ASXY-TI1S'!S83+'ASXY-TI2S'!S83+'ASXY-TI3S'!S83+ASZ!S83+'MBXY-TI1S'!S83+'MBXY-TI2S'!S83+MBZ!S83+'MSXY-TI1S'!S83+'MSXY-TI2S'!S83++'MSXY-TI3S'!S83+MSZ!S83+'DEC-U'!S83+DECR!S83+'DBH-U'!S83+DBHR!S83+AMIL!S83</f>
        <v>8.6324297605919327</v>
      </c>
      <c r="E83" s="19">
        <f>'DEC-OS'!T83+'DEC-OH'!T83+'DEC-OI'!T83+'DBH-OS'!T83+'DBH-OH'!T83+'DBH-OI'!T83+XCLH!T83+XCLA!T83+DRFR!T83+DSFS!T83+DSTG!T83+XYM1!T83+XYM2!T83+XYM3E!T83+XYM4E!T83+SAGE!T83+'ABXY-TI1S'!T83+'ABXY-TI2S'!T83+ABZ!T83+'ASXY-TI1S'!T83+'ASXY-TI2S'!T83+'ASXY-TI3S'!T83+ASZ!T83+'MBXY-TI1S'!T83+'MBXY-TI2S'!T83+MBZ!T83+'MSXY-TI1S'!T83+'MSXY-TI2S'!T83++'MSXY-TI3S'!T83+MSZ!T83+'DEC-U'!T83+DECR!T83+'DBH-U'!T83+DBHR!T83+AMIL!T83</f>
        <v>-3.2253053120527131</v>
      </c>
      <c r="F83" s="19">
        <f>'DEC-OS'!U83+'DEC-OH'!U83+'DEC-OI'!U83+'DBH-OS'!U83+'DBH-OH'!U83+'DBH-OI'!U83+XCLH!U83+XCLA!U83+DRFR!U83+DSFS!U83+DSTG!U83+XYM1!U83+XYM2!U83+XYM3E!U83+XYM4E!U83+SAGE!U83+'ABXY-TI1S'!U83+'ABXY-TI2S'!U83+ABZ!U83+'ASXY-TI1S'!U83+'ASXY-TI2S'!U83+'ASXY-TI3S'!U83+ASZ!U83+'MBXY-TI1S'!U83+'MBXY-TI2S'!U83+MBZ!U83+'MSXY-TI1S'!U83+'MSXY-TI2S'!U83++'MSXY-TI3S'!U83+MSZ!U83+'DEC-U'!U83+DECR!U83+'DBH-U'!U83+DBHR!U83+AMIL!U83</f>
        <v>-6.3111930751278571</v>
      </c>
      <c r="G83" s="19">
        <f>'DEC-OS'!V83+'DEC-OH'!V83+'DEC-OI'!V83+'DBH-OS'!V83+'DBH-OH'!V83+'DBH-OI'!V83+XCLH!V83+XCLA!V83+DRFR!V83+DSFS!V83+DSTG!V83+XYM1!V83+XYM2!V83+XYM3E!V83+XYM4E!V83+SAGE!V83+'ABXY-TI1S'!V83+'ABXY-TI2S'!V83+ABZ!V83+'ASXY-TI1S'!V83+'ASXY-TI2S'!V83+'ASXY-TI3S'!V83+ASZ!V83+'MBXY-TI1S'!V83+'MBXY-TI2S'!V83+MBZ!V83+'MSXY-TI1S'!V83+'MSXY-TI2S'!V83++'MSXY-TI3S'!V83+MSZ!V83+'DEC-U'!V83+DECR!V83+'DBH-U'!V83+DBHR!V83+AMIL!V83</f>
        <v>-3.5317883148485985</v>
      </c>
      <c r="H83" s="20">
        <f t="shared" si="12"/>
        <v>14.495936178342379</v>
      </c>
      <c r="I83" s="20">
        <f t="shared" si="13"/>
        <v>15.191502844840672</v>
      </c>
      <c r="J83" s="20">
        <f t="shared" si="14"/>
        <v>14.719780426722734</v>
      </c>
      <c r="K83" s="20">
        <f t="shared" si="15"/>
        <v>-4.5413179195389439</v>
      </c>
      <c r="L83" s="20">
        <f t="shared" si="16"/>
        <v>7.0892054548407248</v>
      </c>
      <c r="M83" s="20">
        <f t="shared" si="17"/>
        <v>4.5007193909239955</v>
      </c>
      <c r="N83" s="87">
        <f>COS(Wellpath!$L83)*COS(Wellpath!$M83)</f>
        <v>-0.76428849045290348</v>
      </c>
      <c r="O83" s="87">
        <f>-SIN(Wellpath!$M83)</f>
        <v>-0.4835879485751613</v>
      </c>
      <c r="P83" s="87">
        <f>SIN(Wellpath!$L83)*COS(Wellpath!$M83)</f>
        <v>-0.42662137704771586</v>
      </c>
      <c r="Q83" s="87">
        <f>COS(Wellpath!$L83)*SIN(Wellpath!$M83)</f>
        <v>0.42225806776296904</v>
      </c>
      <c r="R83" s="87">
        <f>COS(Wellpath!$M83)</f>
        <v>-0.87529577629100164</v>
      </c>
      <c r="S83" s="87">
        <f>SIN(Wellpath!$L83)*SIN(Wellpath!$M83)</f>
        <v>0.23570199026783109</v>
      </c>
      <c r="T83" s="87">
        <f>-SIN(Wellpath!$L83)</f>
        <v>-0.48740253135401962</v>
      </c>
      <c r="U83" s="87">
        <v>0</v>
      </c>
      <c r="V83" s="87">
        <f>COS(Wellpath!$L83)</f>
        <v>0.87317740032005753</v>
      </c>
    </row>
    <row r="84" spans="1:22" x14ac:dyDescent="0.25">
      <c r="A84" s="26">
        <f>Wellpath!E84</f>
        <v>7700</v>
      </c>
      <c r="B84" s="19">
        <f>'DEC-OS'!Q84+'DEC-OH'!Q84+'DEC-OI'!Q84+'DBH-OS'!Q84+'DBH-OH'!Q84+'DBH-OI'!Q84+XCLH!Q84+XCLA!Q84+DRFR!Q84+DSFS!Q84+DSTG!Q84+XYM1!Q84+XYM2!Q84+XYM3E!Q84+XYM4E!Q84+SAGE!Q84+'ABXY-TI1S'!Q84+'ABXY-TI2S'!Q84+ABZ!Q84+'ASXY-TI1S'!Q84+'ASXY-TI2S'!Q84+'ASXY-TI3S'!Q84+ASZ!Q84+'MBXY-TI1S'!Q84+'MBXY-TI2S'!Q84+MBZ!Q84+'MSXY-TI1S'!Q84+'MSXY-TI2S'!Q84++'MSXY-TI3S'!Q84+MSZ!Q84+'DEC-U'!Q84+DECR!Q84+'DBH-U'!Q84+DBHR!Q84+AMIL!Q84</f>
        <v>17.721227606393558</v>
      </c>
      <c r="C84" s="19">
        <f>'DEC-OS'!R84+'DEC-OH'!R84+'DEC-OI'!R84+'DBH-OS'!R84+'DBH-OH'!R84+'DBH-OI'!R84+XCLH!R84+XCLA!R84+DRFR!R84+DSFS!R84+DSTG!R84+XYM1!R84+XYM2!R84+XYM3E!R84+XYM4E!R84+SAGE!R84+'ABXY-TI1S'!R84+'ABXY-TI2S'!R84+ABZ!R84+'ASXY-TI1S'!R84+'ASXY-TI2S'!R84+'ASXY-TI3S'!R84+ASZ!R84+'MBXY-TI1S'!R84+'MBXY-TI2S'!R84+MBZ!R84+'MSXY-TI1S'!R84+'MSXY-TI2S'!R84++'MSXY-TI3S'!R84+MSZ!R84+'DEC-U'!R84+DECR!R84+'DBH-U'!R84+DBHR!R84+AMIL!R84</f>
        <v>17.61556135007617</v>
      </c>
      <c r="D84" s="19">
        <f>'DEC-OS'!S84+'DEC-OH'!S84+'DEC-OI'!S84+'DBH-OS'!S84+'DBH-OH'!S84+'DBH-OI'!S84+XCLH!S84+XCLA!S84+DRFR!S84+DSFS!S84+DSTG!S84+XYM1!S84+XYM2!S84+XYM3E!S84+XYM4E!S84+SAGE!S84+'ABXY-TI1S'!S84+'ABXY-TI2S'!S84+ABZ!S84+'ASXY-TI1S'!S84+'ASXY-TI2S'!S84+'ASXY-TI3S'!S84+ASZ!S84+'MBXY-TI1S'!S84+'MBXY-TI2S'!S84+MBZ!S84+'MSXY-TI1S'!S84+'MSXY-TI2S'!S84++'MSXY-TI3S'!S84+MSZ!S84+'DEC-U'!S84+DECR!S84+'DBH-U'!S84+DBHR!S84+AMIL!S84</f>
        <v>8.9542250998477968</v>
      </c>
      <c r="E84" s="19">
        <f>'DEC-OS'!T84+'DEC-OH'!T84+'DEC-OI'!T84+'DBH-OS'!T84+'DBH-OH'!T84+'DBH-OI'!T84+XCLH!T84+XCLA!T84+DRFR!T84+DSFS!T84+DSTG!T84+XYM1!T84+XYM2!T84+XYM3E!T84+XYM4E!T84+SAGE!T84+'ABXY-TI1S'!T84+'ABXY-TI2S'!T84+ABZ!T84+'ASXY-TI1S'!T84+'ASXY-TI2S'!T84+'ASXY-TI3S'!T84+ASZ!T84+'MBXY-TI1S'!T84+'MBXY-TI2S'!T84+MBZ!T84+'MSXY-TI1S'!T84+'MSXY-TI2S'!T84++'MSXY-TI3S'!T84+MSZ!T84+'DEC-U'!T84+DECR!T84+'DBH-U'!T84+DBHR!T84+AMIL!T84</f>
        <v>-3.0818516414313391</v>
      </c>
      <c r="F84" s="19">
        <f>'DEC-OS'!U84+'DEC-OH'!U84+'DEC-OI'!U84+'DBH-OS'!U84+'DBH-OH'!U84+'DBH-OI'!U84+XCLH!U84+XCLA!U84+DRFR!U84+DSFS!U84+DSTG!U84+XYM1!U84+XYM2!U84+XYM3E!U84+XYM4E!U84+SAGE!U84+'ABXY-TI1S'!U84+'ABXY-TI2S'!U84+ABZ!U84+'ASXY-TI1S'!U84+'ASXY-TI2S'!U84+'ASXY-TI3S'!U84+ASZ!U84+'MBXY-TI1S'!U84+'MBXY-TI2S'!U84+MBZ!U84+'MSXY-TI1S'!U84+'MSXY-TI2S'!U84++'MSXY-TI3S'!U84+MSZ!U84+'DEC-U'!U84+DECR!U84+'DBH-U'!U84+DBHR!U84+AMIL!U84</f>
        <v>-6.2651620627251763</v>
      </c>
      <c r="G84" s="19">
        <f>'DEC-OS'!V84+'DEC-OH'!V84+'DEC-OI'!V84+'DBH-OS'!V84+'DBH-OH'!V84+'DBH-OI'!V84+XCLH!V84+XCLA!V84+DRFR!V84+DSFS!V84+DSTG!V84+XYM1!V84+XYM2!V84+XYM3E!V84+XYM4E!V84+SAGE!V84+'ABXY-TI1S'!V84+'ABXY-TI2S'!V84+ABZ!V84+'ASXY-TI1S'!V84+'ASXY-TI2S'!V84+'ASXY-TI3S'!V84+ASZ!V84+'MBXY-TI1S'!V84+'MBXY-TI2S'!V84+MBZ!V84+'MSXY-TI1S'!V84+'MSXY-TI2S'!V84++'MSXY-TI3S'!V84+MSZ!V84+'DEC-U'!V84+DECR!V84+'DBH-U'!V84+DBHR!V84+AMIL!V84</f>
        <v>-3.6820554877441252</v>
      </c>
      <c r="H84" s="20">
        <f t="shared" si="12"/>
        <v>13.544532372768511</v>
      </c>
      <c r="I84" s="20">
        <f t="shared" si="13"/>
        <v>15.428790911458092</v>
      </c>
      <c r="J84" s="20">
        <f t="shared" si="14"/>
        <v>15.31769077209092</v>
      </c>
      <c r="K84" s="20">
        <f t="shared" si="15"/>
        <v>-4.7049145403055022</v>
      </c>
      <c r="L84" s="20">
        <f t="shared" si="16"/>
        <v>6.9363686120821253</v>
      </c>
      <c r="M84" s="20">
        <f t="shared" si="17"/>
        <v>4.0317982876087513</v>
      </c>
      <c r="N84" s="87">
        <f>COS(Wellpath!$L84)*COS(Wellpath!$M84)</f>
        <v>-0.80292296780618566</v>
      </c>
      <c r="O84" s="87">
        <f>-SIN(Wellpath!$M84)</f>
        <v>-0.38767647602156674</v>
      </c>
      <c r="P84" s="87">
        <f>SIN(Wellpath!$L84)*COS(Wellpath!$M84)</f>
        <v>-0.45279317321356161</v>
      </c>
      <c r="Q84" s="87">
        <f>COS(Wellpath!$L84)*SIN(Wellpath!$M84)</f>
        <v>0.3376826482175746</v>
      </c>
      <c r="R84" s="87">
        <f>COS(Wellpath!$M84)</f>
        <v>-0.92179550331920124</v>
      </c>
      <c r="S84" s="87">
        <f>SIN(Wellpath!$L84)*SIN(Wellpath!$M84)</f>
        <v>0.19042972234729053</v>
      </c>
      <c r="T84" s="87">
        <f>-SIN(Wellpath!$L84)</f>
        <v>-0.49120783469125628</v>
      </c>
      <c r="U84" s="87">
        <v>0</v>
      </c>
      <c r="V84" s="87">
        <f>COS(Wellpath!$L84)</f>
        <v>0.87104240031006952</v>
      </c>
    </row>
    <row r="85" spans="1:22" x14ac:dyDescent="0.25">
      <c r="A85" s="26">
        <f>Wellpath!E85</f>
        <v>7800</v>
      </c>
      <c r="B85" s="19">
        <f>'DEC-OS'!Q85+'DEC-OH'!Q85+'DEC-OI'!Q85+'DBH-OS'!Q85+'DBH-OH'!Q85+'DBH-OI'!Q85+XCLH!Q85+XCLA!Q85+DRFR!Q85+DSFS!Q85+DSTG!Q85+XYM1!Q85+XYM2!Q85+XYM3E!Q85+XYM4E!Q85+SAGE!Q85+'ABXY-TI1S'!Q85+'ABXY-TI2S'!Q85+ABZ!Q85+'ASXY-TI1S'!Q85+'ASXY-TI2S'!Q85+'ASXY-TI3S'!Q85+ASZ!Q85+'MBXY-TI1S'!Q85+'MBXY-TI2S'!Q85+MBZ!Q85+'MSXY-TI1S'!Q85+'MSXY-TI2S'!Q85++'MSXY-TI3S'!Q85+MSZ!Q85+'DEC-U'!Q85+DECR!Q85+'DBH-U'!Q85+DBHR!Q85+AMIL!Q85</f>
        <v>17.548422454336258</v>
      </c>
      <c r="C85" s="19">
        <f>'DEC-OS'!R85+'DEC-OH'!R85+'DEC-OI'!R85+'DBH-OS'!R85+'DBH-OH'!R85+'DBH-OI'!R85+XCLH!R85+XCLA!R85+DRFR!R85+DSFS!R85+DSTG!R85+XYM1!R85+XYM2!R85+XYM3E!R85+XYM4E!R85+SAGE!R85+'ABXY-TI1S'!R85+'ABXY-TI2S'!R85+ABZ!R85+'ASXY-TI1S'!R85+'ASXY-TI2S'!R85+'ASXY-TI3S'!R85+ASZ!R85+'MBXY-TI1S'!R85+'MBXY-TI2S'!R85+MBZ!R85+'MSXY-TI1S'!R85+'MSXY-TI2S'!R85++'MSXY-TI3S'!R85+MSZ!R85+'DEC-U'!R85+DECR!R85+'DBH-U'!R85+DBHR!R85+AMIL!R85</f>
        <v>17.259042556523976</v>
      </c>
      <c r="D85" s="19">
        <f>'DEC-OS'!S85+'DEC-OH'!S85+'DEC-OI'!S85+'DBH-OS'!S85+'DBH-OH'!S85+'DBH-OI'!S85+XCLH!S85+XCLA!S85+DRFR!S85+DSFS!S85+DSTG!S85+XYM1!S85+XYM2!S85+XYM3E!S85+XYM4E!S85+SAGE!S85+'ABXY-TI1S'!S85+'ABXY-TI2S'!S85+ABZ!S85+'ASXY-TI1S'!S85+'ASXY-TI2S'!S85+'ASXY-TI3S'!S85+ASZ!S85+'MBXY-TI1S'!S85+'MBXY-TI2S'!S85+MBZ!S85+'MSXY-TI1S'!S85+'MSXY-TI2S'!S85++'MSXY-TI3S'!S85+MSZ!S85+'DEC-U'!S85+DECR!S85+'DBH-U'!S85+DBHR!S85+AMIL!S85</f>
        <v>9.285673350615868</v>
      </c>
      <c r="E85" s="19">
        <f>'DEC-OS'!T85+'DEC-OH'!T85+'DEC-OI'!T85+'DBH-OS'!T85+'DBH-OH'!T85+'DBH-OI'!T85+XCLH!T85+XCLA!T85+DRFR!T85+DSFS!T85+DSTG!T85+XYM1!T85+XYM2!T85+XYM3E!T85+XYM4E!T85+SAGE!T85+'ABXY-TI1S'!T85+'ABXY-TI2S'!T85+ABZ!T85+'ASXY-TI1S'!T85+'ASXY-TI2S'!T85+'ASXY-TI3S'!T85+ASZ!T85+'MBXY-TI1S'!T85+'MBXY-TI2S'!T85+MBZ!T85+'MSXY-TI1S'!T85+'MSXY-TI2S'!T85++'MSXY-TI3S'!T85+MSZ!T85+'DEC-U'!T85+DECR!T85+'DBH-U'!T85+DBHR!T85+AMIL!T85</f>
        <v>-2.9314206622279264</v>
      </c>
      <c r="F85" s="19">
        <f>'DEC-OS'!U85+'DEC-OH'!U85+'DEC-OI'!U85+'DBH-OS'!U85+'DBH-OH'!U85+'DBH-OI'!U85+XCLH!U85+XCLA!U85+DRFR!U85+DSFS!U85+DSTG!U85+XYM1!U85+XYM2!U85+XYM3E!U85+XYM4E!U85+SAGE!U85+'ABXY-TI1S'!U85+'ABXY-TI2S'!U85+ABZ!U85+'ASXY-TI1S'!U85+'ASXY-TI2S'!U85+'ASXY-TI3S'!U85+ASZ!U85+'MBXY-TI1S'!U85+'MBXY-TI2S'!U85+MBZ!U85+'MSXY-TI1S'!U85+'MSXY-TI2S'!U85++'MSXY-TI3S'!U85+MSZ!U85+'DEC-U'!U85+DECR!U85+'DBH-U'!U85+DBHR!U85+AMIL!U85</f>
        <v>-6.2074413341362842</v>
      </c>
      <c r="G85" s="19">
        <f>'DEC-OS'!V85+'DEC-OH'!V85+'DEC-OI'!V85+'DBH-OS'!V85+'DBH-OH'!V85+'DBH-OI'!V85+XCLH!V85+XCLA!V85+DRFR!V85+DSFS!V85+DSTG!V85+XYM1!V85+XYM2!V85+XYM3E!V85+XYM4E!V85+SAGE!V85+'ABXY-TI1S'!V85+'ABXY-TI2S'!V85+ABZ!V85+'ASXY-TI1S'!V85+'ASXY-TI2S'!V85+'ASXY-TI3S'!V85+ASZ!V85+'MBXY-TI1S'!V85+'MBXY-TI2S'!V85+MBZ!V85+'MSXY-TI1S'!V85+'MSXY-TI2S'!V85++'MSXY-TI3S'!V85+MSZ!V85+'DEC-U'!V85+DECR!V85+'DBH-U'!V85+DBHR!V85+AMIL!V85</f>
        <v>-3.8179784858793262</v>
      </c>
      <c r="H85" s="20">
        <f t="shared" si="12"/>
        <v>12.508924442950057</v>
      </c>
      <c r="I85" s="20">
        <f t="shared" si="13"/>
        <v>15.658521675158564</v>
      </c>
      <c r="J85" s="20">
        <f t="shared" si="14"/>
        <v>15.925692243367479</v>
      </c>
      <c r="K85" s="20">
        <f t="shared" si="15"/>
        <v>-4.7657418790321966</v>
      </c>
      <c r="L85" s="20">
        <f t="shared" si="16"/>
        <v>6.6925806889084356</v>
      </c>
      <c r="M85" s="20">
        <f t="shared" si="17"/>
        <v>3.546435574997107</v>
      </c>
      <c r="N85" s="87">
        <f>COS(Wellpath!$L85)*COS(Wellpath!$M85)</f>
        <v>-0.82943254674242151</v>
      </c>
      <c r="O85" s="87">
        <f>-SIN(Wellpath!$M85)</f>
        <v>-0.28953300861847914</v>
      </c>
      <c r="P85" s="87">
        <f>SIN(Wellpath!$L85)*COS(Wellpath!$M85)</f>
        <v>-0.47771569717219092</v>
      </c>
      <c r="Q85" s="87">
        <f>COS(Wellpath!$L85)*SIN(Wellpath!$M85)</f>
        <v>0.25089440231365268</v>
      </c>
      <c r="R85" s="87">
        <f>COS(Wellpath!$M85)</f>
        <v>-0.95716802961670822</v>
      </c>
      <c r="S85" s="87">
        <f>SIN(Wellpath!$L85)*SIN(Wellpath!$M85)</f>
        <v>0.14450384758664148</v>
      </c>
      <c r="T85" s="87">
        <f>-SIN(Wellpath!$L85)</f>
        <v>-0.49909282632798457</v>
      </c>
      <c r="U85" s="87">
        <v>0</v>
      </c>
      <c r="V85" s="87">
        <f>COS(Wellpath!$L85)</f>
        <v>0.86654852761281886</v>
      </c>
    </row>
    <row r="86" spans="1:22" x14ac:dyDescent="0.25">
      <c r="A86" s="26">
        <f>Wellpath!E86</f>
        <v>7900</v>
      </c>
      <c r="B86" s="19">
        <f>'DEC-OS'!Q86+'DEC-OH'!Q86+'DEC-OI'!Q86+'DBH-OS'!Q86+'DBH-OH'!Q86+'DBH-OI'!Q86+XCLH!Q86+XCLA!Q86+DRFR!Q86+DSFS!Q86+DSTG!Q86+XYM1!Q86+XYM2!Q86+XYM3E!Q86+XYM4E!Q86+SAGE!Q86+'ABXY-TI1S'!Q86+'ABXY-TI2S'!Q86+ABZ!Q86+'ASXY-TI1S'!Q86+'ASXY-TI2S'!Q86+'ASXY-TI3S'!Q86+ASZ!Q86+'MBXY-TI1S'!Q86+'MBXY-TI2S'!Q86+MBZ!Q86+'MSXY-TI1S'!Q86+'MSXY-TI2S'!Q86++'MSXY-TI3S'!Q86+MSZ!Q86+'DEC-U'!Q86+DECR!Q86+'DBH-U'!Q86+DBHR!Q86+AMIL!Q86</f>
        <v>17.312114008297502</v>
      </c>
      <c r="C86" s="19">
        <f>'DEC-OS'!R86+'DEC-OH'!R86+'DEC-OI'!R86+'DBH-OS'!R86+'DBH-OH'!R86+'DBH-OI'!R86+XCLH!R86+XCLA!R86+DRFR!R86+DSFS!R86+DSTG!R86+XYM1!R86+XYM2!R86+XYM3E!R86+XYM4E!R86+SAGE!R86+'ABXY-TI1S'!R86+'ABXY-TI2S'!R86+ABZ!R86+'ASXY-TI1S'!R86+'ASXY-TI2S'!R86+'ASXY-TI3S'!R86+ASZ!R86+'MBXY-TI1S'!R86+'MBXY-TI2S'!R86+MBZ!R86+'MSXY-TI1S'!R86+'MSXY-TI2S'!R86++'MSXY-TI3S'!R86+MSZ!R86+'DEC-U'!R86+DECR!R86+'DBH-U'!R86+DBHR!R86+AMIL!R86</f>
        <v>16.882320539563356</v>
      </c>
      <c r="D86" s="19">
        <f>'DEC-OS'!S86+'DEC-OH'!S86+'DEC-OI'!S86+'DBH-OS'!S86+'DBH-OH'!S86+'DBH-OI'!S86+XCLH!S86+XCLA!S86+DRFR!S86+DSFS!S86+DSTG!S86+XYM1!S86+XYM2!S86+XYM3E!S86+XYM4E!S86+SAGE!S86+'ABXY-TI1S'!S86+'ABXY-TI2S'!S86+ABZ!S86+'ASXY-TI1S'!S86+'ASXY-TI2S'!S86+'ASXY-TI3S'!S86+ASZ!S86+'MBXY-TI1S'!S86+'MBXY-TI2S'!S86+MBZ!S86+'MSXY-TI1S'!S86+'MSXY-TI2S'!S86++'MSXY-TI3S'!S86+MSZ!S86+'DEC-U'!S86+DECR!S86+'DBH-U'!S86+DBHR!S86+AMIL!S86</f>
        <v>9.6291833692238935</v>
      </c>
      <c r="E86" s="19">
        <f>'DEC-OS'!T86+'DEC-OH'!T86+'DEC-OI'!T86+'DBH-OS'!T86+'DBH-OH'!T86+'DBH-OI'!T86+XCLH!T86+XCLA!T86+DRFR!T86+DSFS!T86+DSTG!T86+XYM1!T86+XYM2!T86+XYM3E!T86+XYM4E!T86+SAGE!T86+'ABXY-TI1S'!T86+'ABXY-TI2S'!T86+ABZ!T86+'ASXY-TI1S'!T86+'ASXY-TI2S'!T86+'ASXY-TI3S'!T86+ASZ!T86+'MBXY-TI1S'!T86+'MBXY-TI2S'!T86+MBZ!T86+'MSXY-TI1S'!T86+'MSXY-TI2S'!T86++'MSXY-TI3S'!T86+MSZ!T86+'DEC-U'!T86+DECR!T86+'DBH-U'!T86+DBHR!T86+AMIL!T86</f>
        <v>-2.7776521344455189</v>
      </c>
      <c r="F86" s="19">
        <f>'DEC-OS'!U86+'DEC-OH'!U86+'DEC-OI'!U86+'DBH-OS'!U86+'DBH-OH'!U86+'DBH-OI'!U86+XCLH!U86+XCLA!U86+DRFR!U86+DSFS!U86+DSTG!U86+XYM1!U86+XYM2!U86+XYM3E!U86+XYM4E!U86+SAGE!U86+'ABXY-TI1S'!U86+'ABXY-TI2S'!U86+ABZ!U86+'ASXY-TI1S'!U86+'ASXY-TI2S'!U86+'ASXY-TI3S'!U86+ASZ!U86+'MBXY-TI1S'!U86+'MBXY-TI2S'!U86+MBZ!U86+'MSXY-TI1S'!U86+'MSXY-TI2S'!U86++'MSXY-TI3S'!U86+MSZ!U86+'DEC-U'!U86+DECR!U86+'DBH-U'!U86+DBHR!U86+AMIL!U86</f>
        <v>-6.1411403188010567</v>
      </c>
      <c r="G86" s="19">
        <f>'DEC-OS'!V86+'DEC-OH'!V86+'DEC-OI'!V86+'DBH-OS'!V86+'DBH-OH'!V86+'DBH-OI'!V86+XCLH!V86+XCLA!V86+DRFR!V86+DSFS!V86+DSTG!V86+XYM1!V86+XYM2!V86+XYM3E!V86+XYM4E!V86+SAGE!V86+'ABXY-TI1S'!V86+'ABXY-TI2S'!V86+ABZ!V86+'ASXY-TI1S'!V86+'ASXY-TI2S'!V86+'ASXY-TI3S'!V86+ASZ!V86+'MBXY-TI1S'!V86+'MBXY-TI2S'!V86+MBZ!V86+'MSXY-TI1S'!V86+'MSXY-TI2S'!V86++'MSXY-TI3S'!V86+MSZ!V86+'DEC-U'!V86+DECR!V86+'DBH-U'!V86+DBHR!V86+AMIL!V86</f>
        <v>-3.9393074367278964</v>
      </c>
      <c r="H86" s="20">
        <f t="shared" si="12"/>
        <v>11.444983027313016</v>
      </c>
      <c r="I86" s="20">
        <f t="shared" si="13"/>
        <v>15.849609882698495</v>
      </c>
      <c r="J86" s="20">
        <f t="shared" si="14"/>
        <v>16.529025007073237</v>
      </c>
      <c r="K86" s="20">
        <f t="shared" si="15"/>
        <v>-4.7191240473418414</v>
      </c>
      <c r="L86" s="20">
        <f t="shared" si="16"/>
        <v>6.347305305509872</v>
      </c>
      <c r="M86" s="20">
        <f t="shared" si="17"/>
        <v>3.0670945455529393</v>
      </c>
      <c r="N86" s="87">
        <f>COS(Wellpath!$L86)*COS(Wellpath!$M86)</f>
        <v>-0.84370815019582635</v>
      </c>
      <c r="O86" s="87">
        <f>-SIN(Wellpath!$M86)</f>
        <v>-0.1923506957153765</v>
      </c>
      <c r="P86" s="87">
        <f>SIN(Wellpath!$L86)*COS(Wellpath!$M86)</f>
        <v>-0.5011564298210166</v>
      </c>
      <c r="Q86" s="87">
        <f>COS(Wellpath!$L86)*SIN(Wellpath!$M86)</f>
        <v>0.16537604042843598</v>
      </c>
      <c r="R86" s="87">
        <f>COS(Wellpath!$M86)</f>
        <v>-0.9813262504681155</v>
      </c>
      <c r="S86" s="87">
        <f>SIN(Wellpath!$L86)*SIN(Wellpath!$M86)</f>
        <v>9.8232150512964272E-2</v>
      </c>
      <c r="T86" s="87">
        <f>-SIN(Wellpath!$L86)</f>
        <v>-0.51069298266703178</v>
      </c>
      <c r="U86" s="87">
        <v>0</v>
      </c>
      <c r="V86" s="87">
        <f>COS(Wellpath!$L86)</f>
        <v>0.85976315195212383</v>
      </c>
    </row>
    <row r="87" spans="1:22" x14ac:dyDescent="0.25">
      <c r="A87" s="26">
        <f>Wellpath!E87</f>
        <v>8000</v>
      </c>
      <c r="B87" s="19">
        <f>'DEC-OS'!Q87+'DEC-OH'!Q87+'DEC-OI'!Q87+'DBH-OS'!Q87+'DBH-OH'!Q87+'DBH-OI'!Q87+XCLH!Q87+XCLA!Q87+DRFR!Q87+DSFS!Q87+DSTG!Q87+XYM1!Q87+XYM2!Q87+XYM3E!Q87+XYM4E!Q87+SAGE!Q87+'ABXY-TI1S'!Q87+'ABXY-TI2S'!Q87+ABZ!Q87+'ASXY-TI1S'!Q87+'ASXY-TI2S'!Q87+'ASXY-TI3S'!Q87+ASZ!Q87+'MBXY-TI1S'!Q87+'MBXY-TI2S'!Q87+MBZ!Q87+'MSXY-TI1S'!Q87+'MSXY-TI2S'!Q87++'MSXY-TI3S'!Q87+MSZ!Q87+'DEC-U'!Q87+DECR!Q87+'DBH-U'!Q87+DBHR!Q87+AMIL!Q87</f>
        <v>17.021434773821674</v>
      </c>
      <c r="C87" s="19">
        <f>'DEC-OS'!R87+'DEC-OH'!R87+'DEC-OI'!R87+'DBH-OS'!R87+'DBH-OH'!R87+'DBH-OI'!R87+XCLH!R87+XCLA!R87+DRFR!R87+DSFS!R87+DSTG!R87+XYM1!R87+XYM2!R87+XYM3E!R87+XYM4E!R87+SAGE!R87+'ABXY-TI1S'!R87+'ABXY-TI2S'!R87+ABZ!R87+'ASXY-TI1S'!R87+'ASXY-TI2S'!R87+'ASXY-TI3S'!R87+ASZ!R87+'MBXY-TI1S'!R87+'MBXY-TI2S'!R87+MBZ!R87+'MSXY-TI1S'!R87+'MSXY-TI2S'!R87++'MSXY-TI3S'!R87+MSZ!R87+'DEC-U'!R87+DECR!R87+'DBH-U'!R87+DBHR!R87+AMIL!R87</f>
        <v>16.486711352932709</v>
      </c>
      <c r="D87" s="19">
        <f>'DEC-OS'!S87+'DEC-OH'!S87+'DEC-OI'!S87+'DBH-OS'!S87+'DBH-OH'!S87+'DBH-OI'!S87+XCLH!S87+XCLA!S87+DRFR!S87+DSFS!S87+DSTG!S87+XYM1!S87+XYM2!S87+XYM3E!S87+XYM4E!S87+SAGE!S87+'ABXY-TI1S'!S87+'ABXY-TI2S'!S87+ABZ!S87+'ASXY-TI1S'!S87+'ASXY-TI2S'!S87+'ASXY-TI3S'!S87+ASZ!S87+'MBXY-TI1S'!S87+'MBXY-TI2S'!S87+MBZ!S87+'MSXY-TI1S'!S87+'MSXY-TI2S'!S87++'MSXY-TI3S'!S87+MSZ!S87+'DEC-U'!S87+DECR!S87+'DBH-U'!S87+DBHR!S87+AMIL!S87</f>
        <v>9.9872666556793224</v>
      </c>
      <c r="E87" s="19">
        <f>'DEC-OS'!T87+'DEC-OH'!T87+'DEC-OI'!T87+'DBH-OS'!T87+'DBH-OH'!T87+'DBH-OI'!T87+XCLH!T87+XCLA!T87+DRFR!T87+DSFS!T87+DSTG!T87+XYM1!T87+XYM2!T87+XYM3E!T87+XYM4E!T87+SAGE!T87+'ABXY-TI1S'!T87+'ABXY-TI2S'!T87+ABZ!T87+'ASXY-TI1S'!T87+'ASXY-TI2S'!T87+'ASXY-TI3S'!T87+ASZ!T87+'MBXY-TI1S'!T87+'MBXY-TI2S'!T87+MBZ!T87+'MSXY-TI1S'!T87+'MSXY-TI2S'!T87++'MSXY-TI3S'!T87+MSZ!T87+'DEC-U'!T87+DECR!T87+'DBH-U'!T87+DBHR!T87+AMIL!T87</f>
        <v>-2.6225081961676002</v>
      </c>
      <c r="F87" s="19">
        <f>'DEC-OS'!U87+'DEC-OH'!U87+'DEC-OI'!U87+'DBH-OS'!U87+'DBH-OH'!U87+'DBH-OI'!U87+XCLH!U87+XCLA!U87+DRFR!U87+DSFS!U87+DSTG!U87+XYM1!U87+XYM2!U87+XYM3E!U87+XYM4E!U87+SAGE!U87+'ABXY-TI1S'!U87+'ABXY-TI2S'!U87+ABZ!U87+'ASXY-TI1S'!U87+'ASXY-TI2S'!U87+'ASXY-TI3S'!U87+ASZ!U87+'MBXY-TI1S'!U87+'MBXY-TI2S'!U87+MBZ!U87+'MSXY-TI1S'!U87+'MSXY-TI2S'!U87++'MSXY-TI3S'!U87+MSZ!U87+'DEC-U'!U87+DECR!U87+'DBH-U'!U87+DBHR!U87+AMIL!U87</f>
        <v>-6.0691994545430541</v>
      </c>
      <c r="G87" s="19">
        <f>'DEC-OS'!V87+'DEC-OH'!V87+'DEC-OI'!V87+'DBH-OS'!V87+'DBH-OH'!V87+'DBH-OI'!V87+XCLH!V87+XCLA!V87+DRFR!V87+DSFS!V87+DSTG!V87+XYM1!V87+XYM2!V87+XYM3E!V87+XYM4E!V87+SAGE!V87+'ABXY-TI1S'!V87+'ABXY-TI2S'!V87+ABZ!V87+'ASXY-TI1S'!V87+'ASXY-TI2S'!V87+'ASXY-TI3S'!V87+ASZ!V87+'MBXY-TI1S'!V87+'MBXY-TI2S'!V87+MBZ!V87+'MSXY-TI1S'!V87+'MSXY-TI2S'!V87++'MSXY-TI3S'!V87+MSZ!V87+'DEC-U'!V87+DECR!V87+'DBH-U'!V87+DBHR!V87+AMIL!V87</f>
        <v>-4.0463582103642759</v>
      </c>
      <c r="H87" s="20">
        <f t="shared" si="12"/>
        <v>10.396978263282763</v>
      </c>
      <c r="I87" s="20">
        <f t="shared" si="13"/>
        <v>15.978023881697791</v>
      </c>
      <c r="J87" s="20">
        <f t="shared" si="14"/>
        <v>17.120410637453148</v>
      </c>
      <c r="K87" s="20">
        <f t="shared" si="15"/>
        <v>-4.5746961726490891</v>
      </c>
      <c r="L87" s="20">
        <f t="shared" si="16"/>
        <v>5.8946844756188606</v>
      </c>
      <c r="M87" s="20">
        <f t="shared" si="17"/>
        <v>2.6081329960889672</v>
      </c>
      <c r="N87" s="87">
        <f>COS(Wellpath!$L87)*COS(Wellpath!$M87)</f>
        <v>-0.84640383754179493</v>
      </c>
      <c r="O87" s="87">
        <f>-SIN(Wellpath!$M87)</f>
        <v>-9.845136223889199E-2</v>
      </c>
      <c r="P87" s="87">
        <f>SIN(Wellpath!$L87)*COS(Wellpath!$M87)</f>
        <v>-0.52336208600530976</v>
      </c>
      <c r="Q87" s="87">
        <f>COS(Wellpath!$L87)*SIN(Wellpath!$M87)</f>
        <v>8.3736413705070137E-2</v>
      </c>
      <c r="R87" s="87">
        <f>COS(Wellpath!$M87)</f>
        <v>-0.99514186389343828</v>
      </c>
      <c r="S87" s="87">
        <f>SIN(Wellpath!$L87)*SIN(Wellpath!$M87)</f>
        <v>5.1777251245183634E-2</v>
      </c>
      <c r="T87" s="87">
        <f>-SIN(Wellpath!$L87)</f>
        <v>-0.52591706267655558</v>
      </c>
      <c r="U87" s="87">
        <v>0</v>
      </c>
      <c r="V87" s="87">
        <f>COS(Wellpath!$L87)</f>
        <v>0.85053585649616437</v>
      </c>
    </row>
    <row r="88" spans="1:22" x14ac:dyDescent="0.25">
      <c r="A88" s="26">
        <f>Wellpath!E88</f>
        <v>8100</v>
      </c>
      <c r="B88" s="19">
        <f>'DEC-OS'!Q88+'DEC-OH'!Q88+'DEC-OI'!Q88+'DBH-OS'!Q88+'DBH-OH'!Q88+'DBH-OI'!Q88+XCLH!Q88+XCLA!Q88+DRFR!Q88+DSFS!Q88+DSTG!Q88+XYM1!Q88+XYM2!Q88+XYM3E!Q88+XYM4E!Q88+SAGE!Q88+'ABXY-TI1S'!Q88+'ABXY-TI2S'!Q88+ABZ!Q88+'ASXY-TI1S'!Q88+'ASXY-TI2S'!Q88+'ASXY-TI3S'!Q88+ASZ!Q88+'MBXY-TI1S'!Q88+'MBXY-TI2S'!Q88+MBZ!Q88+'MSXY-TI1S'!Q88+'MSXY-TI2S'!Q88++'MSXY-TI3S'!Q88+MSZ!Q88+'DEC-U'!Q88+DECR!Q88+'DBH-U'!Q88+DBHR!Q88+AMIL!Q88</f>
        <v>16.687692911622833</v>
      </c>
      <c r="C88" s="19">
        <f>'DEC-OS'!R88+'DEC-OH'!R88+'DEC-OI'!R88+'DBH-OS'!R88+'DBH-OH'!R88+'DBH-OI'!R88+XCLH!R88+XCLA!R88+DRFR!R88+DSFS!R88+DSTG!R88+XYM1!R88+XYM2!R88+XYM3E!R88+XYM4E!R88+SAGE!R88+'ABXY-TI1S'!R88+'ABXY-TI2S'!R88+ABZ!R88+'ASXY-TI1S'!R88+'ASXY-TI2S'!R88+'ASXY-TI3S'!R88+ASZ!R88+'MBXY-TI1S'!R88+'MBXY-TI2S'!R88+MBZ!R88+'MSXY-TI1S'!R88+'MSXY-TI2S'!R88++'MSXY-TI3S'!R88+MSZ!R88+'DEC-U'!R88+DECR!R88+'DBH-U'!R88+DBHR!R88+AMIL!R88</f>
        <v>16.074947829311487</v>
      </c>
      <c r="D88" s="19">
        <f>'DEC-OS'!S88+'DEC-OH'!S88+'DEC-OI'!S88+'DBH-OS'!S88+'DBH-OH'!S88+'DBH-OI'!S88+XCLH!S88+XCLA!S88+DRFR!S88+DSFS!S88+DSTG!S88+XYM1!S88+XYM2!S88+XYM3E!S88+XYM4E!S88+SAGE!S88+'ABXY-TI1S'!S88+'ABXY-TI2S'!S88+ABZ!S88+'ASXY-TI1S'!S88+'ASXY-TI2S'!S88+'ASXY-TI3S'!S88+ASZ!S88+'MBXY-TI1S'!S88+'MBXY-TI2S'!S88+MBZ!S88+'MSXY-TI1S'!S88+'MSXY-TI2S'!S88++'MSXY-TI3S'!S88+MSZ!S88+'DEC-U'!S88+DECR!S88+'DBH-U'!S88+DBHR!S88+AMIL!S88</f>
        <v>10.363432672389644</v>
      </c>
      <c r="E88" s="19">
        <f>'DEC-OS'!T88+'DEC-OH'!T88+'DEC-OI'!T88+'DBH-OS'!T88+'DBH-OH'!T88+'DBH-OI'!T88+XCLH!T88+XCLA!T88+DRFR!T88+DSFS!T88+DSTG!T88+XYM1!T88+XYM2!T88+XYM3E!T88+XYM4E!T88+SAGE!T88+'ABXY-TI1S'!T88+'ABXY-TI2S'!T88+ABZ!T88+'ASXY-TI1S'!T88+'ASXY-TI2S'!T88+'ASXY-TI3S'!T88+ASZ!T88+'MBXY-TI1S'!T88+'MBXY-TI2S'!T88+MBZ!T88+'MSXY-TI1S'!T88+'MSXY-TI2S'!T88++'MSXY-TI3S'!T88+MSZ!T88+'DEC-U'!T88+DECR!T88+'DBH-U'!T88+DBHR!T88+AMIL!T88</f>
        <v>-2.4669144322847911</v>
      </c>
      <c r="F88" s="19">
        <f>'DEC-OS'!U88+'DEC-OH'!U88+'DEC-OI'!U88+'DBH-OS'!U88+'DBH-OH'!U88+'DBH-OI'!U88+XCLH!U88+XCLA!U88+DRFR!U88+DSFS!U88+DSTG!U88+XYM1!U88+XYM2!U88+XYM3E!U88+XYM4E!U88+SAGE!U88+'ABXY-TI1S'!U88+'ABXY-TI2S'!U88+ABZ!U88+'ASXY-TI1S'!U88+'ASXY-TI2S'!U88+'ASXY-TI3S'!U88+ASZ!U88+'MBXY-TI1S'!U88+'MBXY-TI2S'!U88+MBZ!U88+'MSXY-TI1S'!U88+'MSXY-TI2S'!U88++'MSXY-TI3S'!U88+MSZ!U88+'DEC-U'!U88+DECR!U88+'DBH-U'!U88+DBHR!U88+AMIL!U88</f>
        <v>-5.9928537640526507</v>
      </c>
      <c r="G88" s="19">
        <f>'DEC-OS'!V88+'DEC-OH'!V88+'DEC-OI'!V88+'DBH-OS'!V88+'DBH-OH'!V88+'DBH-OI'!V88+XCLH!V88+XCLA!V88+DRFR!V88+DSFS!V88+DSTG!V88+XYM1!V88+XYM2!V88+XYM3E!V88+XYM4E!V88+SAGE!V88+'ABXY-TI1S'!V88+'ABXY-TI2S'!V88+ABZ!V88+'ASXY-TI1S'!V88+'ASXY-TI2S'!V88+'ASXY-TI3S'!V88+ASZ!V88+'MBXY-TI1S'!V88+'MBXY-TI2S'!V88+MBZ!V88+'MSXY-TI1S'!V88+'MSXY-TI2S'!V88++'MSXY-TI3S'!V88+MSZ!V88+'DEC-U'!V88+DECR!V88+'DBH-U'!V88+DBHR!V88+AMIL!V88</f>
        <v>-4.1398506755850901</v>
      </c>
      <c r="H88" s="20">
        <f t="shared" si="12"/>
        <v>9.4111112122169374</v>
      </c>
      <c r="I88" s="20">
        <f t="shared" si="13"/>
        <v>16.028504767704021</v>
      </c>
      <c r="J88" s="20">
        <f t="shared" si="14"/>
        <v>17.68645743340301</v>
      </c>
      <c r="K88" s="20">
        <f t="shared" si="15"/>
        <v>-4.3479620626076123</v>
      </c>
      <c r="L88" s="20">
        <f t="shared" si="16"/>
        <v>5.3358349035236783</v>
      </c>
      <c r="M88" s="20">
        <f t="shared" si="17"/>
        <v>2.1812680039996688</v>
      </c>
      <c r="N88" s="87">
        <f>COS(Wellpath!$L88)*COS(Wellpath!$M88)</f>
        <v>-0.83891836485634186</v>
      </c>
      <c r="O88" s="87">
        <f>-SIN(Wellpath!$M88)</f>
        <v>-9.4246384331439868E-3</v>
      </c>
      <c r="P88" s="87">
        <f>SIN(Wellpath!$L88)*COS(Wellpath!$M88)</f>
        <v>-0.54417566400673067</v>
      </c>
      <c r="Q88" s="87">
        <f>COS(Wellpath!$L88)*SIN(Wellpath!$M88)</f>
        <v>7.9068534299153222E-3</v>
      </c>
      <c r="R88" s="87">
        <f>COS(Wellpath!$M88)</f>
        <v>-0.99995558710894983</v>
      </c>
      <c r="S88" s="87">
        <f>SIN(Wellpath!$L88)*SIN(Wellpath!$M88)</f>
        <v>5.1288866660641908E-3</v>
      </c>
      <c r="T88" s="87">
        <f>-SIN(Wellpath!$L88)</f>
        <v>-0.54419983349464518</v>
      </c>
      <c r="U88" s="87">
        <v>0</v>
      </c>
      <c r="V88" s="87">
        <f>COS(Wellpath!$L88)</f>
        <v>0.83895562530112433</v>
      </c>
    </row>
    <row r="89" spans="1:22" x14ac:dyDescent="0.25">
      <c r="A89" s="26">
        <f>Wellpath!E89</f>
        <v>8200</v>
      </c>
      <c r="B89" s="19">
        <f>'DEC-OS'!Q89+'DEC-OH'!Q89+'DEC-OI'!Q89+'DBH-OS'!Q89+'DBH-OH'!Q89+'DBH-OI'!Q89+XCLH!Q89+XCLA!Q89+DRFR!Q89+DSFS!Q89+DSTG!Q89+XYM1!Q89+XYM2!Q89+XYM3E!Q89+XYM4E!Q89+SAGE!Q89+'ABXY-TI1S'!Q89+'ABXY-TI2S'!Q89+ABZ!Q89+'ASXY-TI1S'!Q89+'ASXY-TI2S'!Q89+'ASXY-TI3S'!Q89+ASZ!Q89+'MBXY-TI1S'!Q89+'MBXY-TI2S'!Q89+MBZ!Q89+'MSXY-TI1S'!Q89+'MSXY-TI2S'!Q89++'MSXY-TI3S'!Q89+MSZ!Q89+'DEC-U'!Q89+DECR!Q89+'DBH-U'!Q89+DBHR!Q89+AMIL!Q89</f>
        <v>16.319026000448972</v>
      </c>
      <c r="C89" s="19">
        <f>'DEC-OS'!R89+'DEC-OH'!R89+'DEC-OI'!R89+'DBH-OS'!R89+'DBH-OH'!R89+'DBH-OI'!R89+XCLH!R89+XCLA!R89+DRFR!R89+DSFS!R89+DSTG!R89+XYM1!R89+XYM2!R89+XYM3E!R89+XYM4E!R89+SAGE!R89+'ABXY-TI1S'!R89+'ABXY-TI2S'!R89+ABZ!R89+'ASXY-TI1S'!R89+'ASXY-TI2S'!R89+'ASXY-TI3S'!R89+ASZ!R89+'MBXY-TI1S'!R89+'MBXY-TI2S'!R89+MBZ!R89+'MSXY-TI1S'!R89+'MSXY-TI2S'!R89++'MSXY-TI3S'!R89+MSZ!R89+'DEC-U'!R89+DECR!R89+'DBH-U'!R89+DBHR!R89+AMIL!R89</f>
        <v>15.651077593536217</v>
      </c>
      <c r="D89" s="19">
        <f>'DEC-OS'!S89+'DEC-OH'!S89+'DEC-OI'!S89+'DBH-OS'!S89+'DBH-OH'!S89+'DBH-OI'!S89+XCLH!S89+XCLA!S89+DRFR!S89+DSFS!S89+DSTG!S89+XYM1!S89+XYM2!S89+XYM3E!S89+XYM4E!S89+SAGE!S89+'ABXY-TI1S'!S89+'ABXY-TI2S'!S89+ABZ!S89+'ASXY-TI1S'!S89+'ASXY-TI2S'!S89+'ASXY-TI3S'!S89+ASZ!S89+'MBXY-TI1S'!S89+'MBXY-TI2S'!S89+MBZ!S89+'MSXY-TI1S'!S89+'MSXY-TI2S'!S89++'MSXY-TI3S'!S89+MSZ!S89+'DEC-U'!S89+DECR!S89+'DBH-U'!S89+DBHR!S89+AMIL!S89</f>
        <v>10.760194622019114</v>
      </c>
      <c r="E89" s="19">
        <f>'DEC-OS'!T89+'DEC-OH'!T89+'DEC-OI'!T89+'DBH-OS'!T89+'DBH-OH'!T89+'DBH-OI'!T89+XCLH!T89+XCLA!T89+DRFR!T89+DSFS!T89+DSTG!T89+XYM1!T89+XYM2!T89+XYM3E!T89+XYM4E!T89+SAGE!T89+'ABXY-TI1S'!T89+'ABXY-TI2S'!T89+ABZ!T89+'ASXY-TI1S'!T89+'ASXY-TI2S'!T89+'ASXY-TI3S'!T89+ASZ!T89+'MBXY-TI1S'!T89+'MBXY-TI2S'!T89+MBZ!T89+'MSXY-TI1S'!T89+'MSXY-TI2S'!T89++'MSXY-TI3S'!T89+MSZ!T89+'DEC-U'!T89+DECR!T89+'DBH-U'!T89+DBHR!T89+AMIL!T89</f>
        <v>-2.3110271431457718</v>
      </c>
      <c r="F89" s="19">
        <f>'DEC-OS'!U89+'DEC-OH'!U89+'DEC-OI'!U89+'DBH-OS'!U89+'DBH-OH'!U89+'DBH-OI'!U89+XCLH!U89+XCLA!U89+DRFR!U89+DSFS!U89+DSTG!U89+XYM1!U89+XYM2!U89+XYM3E!U89+XYM4E!U89+SAGE!U89+'ABXY-TI1S'!U89+'ABXY-TI2S'!U89+ABZ!U89+'ASXY-TI1S'!U89+'ASXY-TI2S'!U89+'ASXY-TI3S'!U89+ASZ!U89+'MBXY-TI1S'!U89+'MBXY-TI2S'!U89+MBZ!U89+'MSXY-TI1S'!U89+'MSXY-TI2S'!U89++'MSXY-TI3S'!U89+MSZ!U89+'DEC-U'!U89+DECR!U89+'DBH-U'!U89+DBHR!U89+AMIL!U89</f>
        <v>-5.914526301032943</v>
      </c>
      <c r="G89" s="19">
        <f>'DEC-OS'!V89+'DEC-OH'!V89+'DEC-OI'!V89+'DBH-OS'!V89+'DBH-OH'!V89+'DBH-OI'!V89+XCLH!V89+XCLA!V89+DRFR!V89+DSFS!V89+DSTG!V89+XYM1!V89+XYM2!V89+XYM3E!V89+XYM4E!V89+SAGE!V89+'ABXY-TI1S'!V89+'ABXY-TI2S'!V89+ABZ!V89+'ASXY-TI1S'!V89+'ASXY-TI2S'!V89+'ASXY-TI3S'!V89+ASZ!V89+'MBXY-TI1S'!V89+'MBXY-TI2S'!V89+MBZ!V89+'MSXY-TI1S'!V89+'MSXY-TI2S'!V89++'MSXY-TI3S'!V89+MSZ!V89+'DEC-U'!V89+DECR!V89+'DBH-U'!V89+DBHR!V89+AMIL!V89</f>
        <v>-4.2204787074748422</v>
      </c>
      <c r="H89" s="20">
        <f t="shared" si="12"/>
        <v>8.5224677938752613</v>
      </c>
      <c r="I89" s="20">
        <f t="shared" si="13"/>
        <v>15.993892353562609</v>
      </c>
      <c r="J89" s="20">
        <f t="shared" si="14"/>
        <v>18.213938068566435</v>
      </c>
      <c r="K89" s="20">
        <f t="shared" si="15"/>
        <v>-4.0587315903623837</v>
      </c>
      <c r="L89" s="20">
        <f t="shared" si="16"/>
        <v>4.6768571061805364</v>
      </c>
      <c r="M89" s="20">
        <f t="shared" si="17"/>
        <v>1.7946121476998795</v>
      </c>
      <c r="N89" s="87">
        <f>COS(Wellpath!$L89)*COS(Wellpath!$M89)</f>
        <v>-0.82287649306463273</v>
      </c>
      <c r="O89" s="87">
        <f>-SIN(Wellpath!$M89)</f>
        <v>7.358632108474307E-2</v>
      </c>
      <c r="P89" s="87">
        <f>SIN(Wellpath!$L89)*COS(Wellpath!$M89)</f>
        <v>-0.56343529398757453</v>
      </c>
      <c r="Q89" s="87">
        <f>COS(Wellpath!$L89)*SIN(Wellpath!$M89)</f>
        <v>-6.0717066815662225E-2</v>
      </c>
      <c r="R89" s="87">
        <f>COS(Wellpath!$M89)</f>
        <v>-0.99728885151154334</v>
      </c>
      <c r="S89" s="87">
        <f>SIN(Wellpath!$L89)*SIN(Wellpath!$M89)</f>
        <v>-4.1573843316312614E-2</v>
      </c>
      <c r="T89" s="87">
        <f>-SIN(Wellpath!$L89)</f>
        <v>-0.56496700342493789</v>
      </c>
      <c r="U89" s="87">
        <v>0</v>
      </c>
      <c r="V89" s="87">
        <f>COS(Wellpath!$L89)</f>
        <v>0.82511349827829517</v>
      </c>
    </row>
    <row r="90" spans="1:22" x14ac:dyDescent="0.25">
      <c r="A90" s="26">
        <f>Wellpath!E90</f>
        <v>8300</v>
      </c>
      <c r="B90" s="19">
        <f>'DEC-OS'!Q90+'DEC-OH'!Q90+'DEC-OI'!Q90+'DBH-OS'!Q90+'DBH-OH'!Q90+'DBH-OI'!Q90+XCLH!Q90+XCLA!Q90+DRFR!Q90+DSFS!Q90+DSTG!Q90+XYM1!Q90+XYM2!Q90+XYM3E!Q90+XYM4E!Q90+SAGE!Q90+'ABXY-TI1S'!Q90+'ABXY-TI2S'!Q90+ABZ!Q90+'ASXY-TI1S'!Q90+'ASXY-TI2S'!Q90+'ASXY-TI3S'!Q90+ASZ!Q90+'MBXY-TI1S'!Q90+'MBXY-TI2S'!Q90+MBZ!Q90+'MSXY-TI1S'!Q90+'MSXY-TI2S'!Q90++'MSXY-TI3S'!Q90+MSZ!Q90+'DEC-U'!Q90+DECR!Q90+'DBH-U'!Q90+DBHR!Q90+AMIL!Q90</f>
        <v>15.922975126827019</v>
      </c>
      <c r="C90" s="19">
        <f>'DEC-OS'!R90+'DEC-OH'!R90+'DEC-OI'!R90+'DBH-OS'!R90+'DBH-OH'!R90+'DBH-OI'!R90+XCLH!R90+XCLA!R90+DRFR!R90+DSFS!R90+DSTG!R90+XYM1!R90+XYM2!R90+XYM3E!R90+XYM4E!R90+SAGE!R90+'ABXY-TI1S'!R90+'ABXY-TI2S'!R90+ABZ!R90+'ASXY-TI1S'!R90+'ASXY-TI2S'!R90+'ASXY-TI3S'!R90+ASZ!R90+'MBXY-TI1S'!R90+'MBXY-TI2S'!R90+MBZ!R90+'MSXY-TI1S'!R90+'MSXY-TI2S'!R90++'MSXY-TI3S'!R90+MSZ!R90+'DEC-U'!R90+DECR!R90+'DBH-U'!R90+DBHR!R90+AMIL!R90</f>
        <v>15.220670820347561</v>
      </c>
      <c r="D90" s="19">
        <f>'DEC-OS'!S90+'DEC-OH'!S90+'DEC-OI'!S90+'DBH-OS'!S90+'DBH-OH'!S90+'DBH-OI'!S90+XCLH!S90+XCLA!S90+DRFR!S90+DSFS!S90+DSTG!S90+XYM1!S90+XYM2!S90+XYM3E!S90+XYM4E!S90+SAGE!S90+'ABXY-TI1S'!S90+'ABXY-TI2S'!S90+ABZ!S90+'ASXY-TI1S'!S90+'ASXY-TI2S'!S90+'ASXY-TI3S'!S90+ASZ!S90+'MBXY-TI1S'!S90+'MBXY-TI2S'!S90+MBZ!S90+'MSXY-TI1S'!S90+'MSXY-TI2S'!S90++'MSXY-TI3S'!S90+MSZ!S90+'DEC-U'!S90+DECR!S90+'DBH-U'!S90+DBHR!S90+AMIL!S90</f>
        <v>11.179956730243781</v>
      </c>
      <c r="E90" s="19">
        <f>'DEC-OS'!T90+'DEC-OH'!T90+'DEC-OI'!T90+'DBH-OS'!T90+'DBH-OH'!T90+'DBH-OI'!T90+XCLH!T90+XCLA!T90+DRFR!T90+DSFS!T90+DSTG!T90+XYM1!T90+XYM2!T90+XYM3E!T90+XYM4E!T90+SAGE!T90+'ABXY-TI1S'!T90+'ABXY-TI2S'!T90+ABZ!T90+'ASXY-TI1S'!T90+'ASXY-TI2S'!T90+'ASXY-TI3S'!T90+ASZ!T90+'MBXY-TI1S'!T90+'MBXY-TI2S'!T90+MBZ!T90+'MSXY-TI1S'!T90+'MSXY-TI2S'!T90++'MSXY-TI3S'!T90+MSZ!T90+'DEC-U'!T90+DECR!T90+'DBH-U'!T90+DBHR!T90+AMIL!T90</f>
        <v>-2.1551796124674256</v>
      </c>
      <c r="F90" s="19">
        <f>'DEC-OS'!U90+'DEC-OH'!U90+'DEC-OI'!U90+'DBH-OS'!U90+'DBH-OH'!U90+'DBH-OI'!U90+XCLH!U90+XCLA!U90+DRFR!U90+DSFS!U90+DSTG!U90+XYM1!U90+XYM2!U90+XYM3E!U90+XYM4E!U90+SAGE!U90+'ABXY-TI1S'!U90+'ABXY-TI2S'!U90+ABZ!U90+'ASXY-TI1S'!U90+'ASXY-TI2S'!U90+'ASXY-TI3S'!U90+ASZ!U90+'MBXY-TI1S'!U90+'MBXY-TI2S'!U90+MBZ!U90+'MSXY-TI1S'!U90+'MSXY-TI2S'!U90++'MSXY-TI3S'!U90+MSZ!U90+'DEC-U'!U90+DECR!U90+'DBH-U'!U90+DBHR!U90+AMIL!U90</f>
        <v>-5.8363324394349272</v>
      </c>
      <c r="G90" s="19">
        <f>'DEC-OS'!V90+'DEC-OH'!V90+'DEC-OI'!V90+'DBH-OS'!V90+'DBH-OH'!V90+'DBH-OI'!V90+XCLH!V90+XCLA!V90+DRFR!V90+DSFS!V90+DSTG!V90+XYM1!V90+XYM2!V90+XYM3E!V90+XYM4E!V90+SAGE!V90+'ABXY-TI1S'!V90+'ABXY-TI2S'!V90+ABZ!V90+'ASXY-TI1S'!V90+'ASXY-TI2S'!V90+'ASXY-TI3S'!V90+ASZ!V90+'MBXY-TI1S'!V90+'MBXY-TI2S'!V90+MBZ!V90+'MSXY-TI1S'!V90+'MSXY-TI2S'!V90++'MSXY-TI3S'!V90+MSZ!V90+'DEC-U'!V90+DECR!V90+'DBH-U'!V90+DBHR!V90+AMIL!V90</f>
        <v>-4.2891337382024428</v>
      </c>
      <c r="H90" s="20">
        <f t="shared" si="12"/>
        <v>7.7554865675578979</v>
      </c>
      <c r="I90" s="20">
        <f t="shared" si="13"/>
        <v>15.875943420600645</v>
      </c>
      <c r="J90" s="20">
        <f t="shared" si="14"/>
        <v>18.69217268925982</v>
      </c>
      <c r="K90" s="20">
        <f t="shared" si="15"/>
        <v>-3.7271389465732181</v>
      </c>
      <c r="L90" s="20">
        <f t="shared" si="16"/>
        <v>3.9258275097939803</v>
      </c>
      <c r="M90" s="20">
        <f t="shared" si="17"/>
        <v>1.4512120958681991</v>
      </c>
      <c r="N90" s="87">
        <f>COS(Wellpath!$L90)*COS(Wellpath!$M90)</f>
        <v>-0.79985726269769908</v>
      </c>
      <c r="O90" s="87">
        <f>-SIN(Wellpath!$M90)</f>
        <v>0.15005303455255373</v>
      </c>
      <c r="P90" s="87">
        <f>SIN(Wellpath!$L90)*COS(Wellpath!$M90)</f>
        <v>-0.58113031768383427</v>
      </c>
      <c r="Q90" s="87">
        <f>COS(Wellpath!$L90)*SIN(Wellpath!$M90)</f>
        <v>-0.12139545501054716</v>
      </c>
      <c r="R90" s="87">
        <f>COS(Wellpath!$M90)</f>
        <v>-0.98867794899126282</v>
      </c>
      <c r="S90" s="87">
        <f>SIN(Wellpath!$L90)*SIN(Wellpath!$M90)</f>
        <v>-8.8198960771723983E-2</v>
      </c>
      <c r="T90" s="87">
        <f>-SIN(Wellpath!$L90)</f>
        <v>-0.58778525229247314</v>
      </c>
      <c r="U90" s="87">
        <v>0</v>
      </c>
      <c r="V90" s="87">
        <f>COS(Wellpath!$L90)</f>
        <v>0.80901699437494745</v>
      </c>
    </row>
    <row r="91" spans="1:22" x14ac:dyDescent="0.25">
      <c r="A91" s="26">
        <f>Wellpath!E91</f>
        <v>8400</v>
      </c>
      <c r="B91" s="19">
        <f>'DEC-OS'!Q91+'DEC-OH'!Q91+'DEC-OI'!Q91+'DBH-OS'!Q91+'DBH-OH'!Q91+'DBH-OI'!Q91+XCLH!Q91+XCLA!Q91+DRFR!Q91+DSFS!Q91+DSTG!Q91+XYM1!Q91+XYM2!Q91+XYM3E!Q91+XYM4E!Q91+SAGE!Q91+'ABXY-TI1S'!Q91+'ABXY-TI2S'!Q91+ABZ!Q91+'ASXY-TI1S'!Q91+'ASXY-TI2S'!Q91+'ASXY-TI3S'!Q91+ASZ!Q91+'MBXY-TI1S'!Q91+'MBXY-TI2S'!Q91+MBZ!Q91+'MSXY-TI1S'!Q91+'MSXY-TI2S'!Q91++'MSXY-TI3S'!Q91+MSZ!Q91+'DEC-U'!Q91+DECR!Q91+'DBH-U'!Q91+DBHR!Q91+AMIL!Q91</f>
        <v>15.506535646957245</v>
      </c>
      <c r="C91" s="19">
        <f>'DEC-OS'!R91+'DEC-OH'!R91+'DEC-OI'!R91+'DBH-OS'!R91+'DBH-OH'!R91+'DBH-OI'!R91+XCLH!R91+XCLA!R91+DRFR!R91+DSFS!R91+DSTG!R91+XYM1!R91+XYM2!R91+XYM3E!R91+XYM4E!R91+SAGE!R91+'ABXY-TI1S'!R91+'ABXY-TI2S'!R91+ABZ!R91+'ASXY-TI1S'!R91+'ASXY-TI2S'!R91+'ASXY-TI3S'!R91+ASZ!R91+'MBXY-TI1S'!R91+'MBXY-TI2S'!R91+MBZ!R91+'MSXY-TI1S'!R91+'MSXY-TI2S'!R91++'MSXY-TI3S'!R91+MSZ!R91+'DEC-U'!R91+DECR!R91+'DBH-U'!R91+DBHR!R91+AMIL!R91</f>
        <v>14.790124291375898</v>
      </c>
      <c r="D91" s="19">
        <f>'DEC-OS'!S91+'DEC-OH'!S91+'DEC-OI'!S91+'DBH-OS'!S91+'DBH-OH'!S91+'DBH-OI'!S91+XCLH!S91+XCLA!S91+DRFR!S91+DSFS!S91+DSTG!S91+XYM1!S91+XYM2!S91+XYM3E!S91+XYM4E!S91+SAGE!S91+'ABXY-TI1S'!S91+'ABXY-TI2S'!S91+ABZ!S91+'ASXY-TI1S'!S91+'ASXY-TI2S'!S91+'ASXY-TI3S'!S91+ASZ!S91+'MBXY-TI1S'!S91+'MBXY-TI2S'!S91+MBZ!S91+'MSXY-TI1S'!S91+'MSXY-TI2S'!S91++'MSXY-TI3S'!S91+MSZ!S91+'DEC-U'!S91+DECR!S91+'DBH-U'!S91+DBHR!S91+AMIL!S91</f>
        <v>11.624996999634948</v>
      </c>
      <c r="E91" s="19">
        <f>'DEC-OS'!T91+'DEC-OH'!T91+'DEC-OI'!T91+'DBH-OS'!T91+'DBH-OH'!T91+'DBH-OI'!T91+XCLH!T91+XCLA!T91+DRFR!T91+DSFS!T91+DSTG!T91+XYM1!T91+XYM2!T91+XYM3E!T91+XYM4E!T91+SAGE!T91+'ABXY-TI1S'!T91+'ABXY-TI2S'!T91+ABZ!T91+'ASXY-TI1S'!T91+'ASXY-TI2S'!T91+'ASXY-TI3S'!T91+ASZ!T91+'MBXY-TI1S'!T91+'MBXY-TI2S'!T91+MBZ!T91+'MSXY-TI1S'!T91+'MSXY-TI2S'!T91++'MSXY-TI3S'!T91+MSZ!T91+'DEC-U'!T91+DECR!T91+'DBH-U'!T91+DBHR!T91+AMIL!T91</f>
        <v>-2.0001777271098335</v>
      </c>
      <c r="F91" s="19">
        <f>'DEC-OS'!U91+'DEC-OH'!U91+'DEC-OI'!U91+'DBH-OS'!U91+'DBH-OH'!U91+'DBH-OI'!U91+XCLH!U91+XCLA!U91+DRFR!U91+DSFS!U91+DSTG!U91+XYM1!U91+XYM2!U91+XYM3E!U91+XYM4E!U91+SAGE!U91+'ABXY-TI1S'!U91+'ABXY-TI2S'!U91+ABZ!U91+'ASXY-TI1S'!U91+'ASXY-TI2S'!U91+'ASXY-TI3S'!U91+ASZ!U91+'MBXY-TI1S'!U91+'MBXY-TI2S'!U91+MBZ!U91+'MSXY-TI1S'!U91+'MSXY-TI2S'!U91++'MSXY-TI3S'!U91+MSZ!U91+'DEC-U'!U91+DECR!U91+'DBH-U'!U91+DBHR!U91+AMIL!U91</f>
        <v>-5.7601713221628286</v>
      </c>
      <c r="G91" s="19">
        <f>'DEC-OS'!V91+'DEC-OH'!V91+'DEC-OI'!V91+'DBH-OS'!V91+'DBH-OH'!V91+'DBH-OI'!V91+XCLH!V91+XCLA!V91+DRFR!V91+DSFS!V91+DSTG!V91+XYM1!V91+XYM2!V91+XYM3E!V91+XYM4E!V91+SAGE!V91+'ABXY-TI1S'!V91+'ABXY-TI2S'!V91+ABZ!V91+'ASXY-TI1S'!V91+'ASXY-TI2S'!V91+'ASXY-TI3S'!V91+ASZ!V91+'MBXY-TI1S'!V91+'MBXY-TI2S'!V91+MBZ!V91+'MSXY-TI1S'!V91+'MSXY-TI2S'!V91++'MSXY-TI3S'!V91+MSZ!V91+'DEC-U'!V91+DECR!V91+'DBH-U'!V91+DBHR!V91+AMIL!V91</f>
        <v>-4.3468696031326761</v>
      </c>
      <c r="H91" s="20">
        <f t="shared" si="12"/>
        <v>7.1291361988883688</v>
      </c>
      <c r="I91" s="20">
        <f t="shared" si="13"/>
        <v>15.682012270013796</v>
      </c>
      <c r="J91" s="20">
        <f t="shared" si="14"/>
        <v>19.110508469065927</v>
      </c>
      <c r="K91" s="20">
        <f t="shared" si="15"/>
        <v>-3.3718175804767969</v>
      </c>
      <c r="L91" s="20">
        <f t="shared" si="16"/>
        <v>3.0933023314140513</v>
      </c>
      <c r="M91" s="20">
        <f t="shared" si="17"/>
        <v>1.1521995305494563</v>
      </c>
      <c r="N91" s="87">
        <f>COS(Wellpath!$L91)*COS(Wellpath!$M91)</f>
        <v>-0.77137532005265552</v>
      </c>
      <c r="O91" s="87">
        <f>-SIN(Wellpath!$M91)</f>
        <v>0.21967593810766467</v>
      </c>
      <c r="P91" s="87">
        <f>SIN(Wellpath!$L91)*COS(Wellpath!$M91)</f>
        <v>-0.59726258700020785</v>
      </c>
      <c r="Q91" s="87">
        <f>COS(Wellpath!$L91)*SIN(Wellpath!$M91)</f>
        <v>-0.17369547386412831</v>
      </c>
      <c r="R91" s="87">
        <f>COS(Wellpath!$M91)</f>
        <v>-0.97557289948856074</v>
      </c>
      <c r="S91" s="87">
        <f>SIN(Wellpath!$L91)*SIN(Wellpath!$M91)</f>
        <v>-0.13448940531729051</v>
      </c>
      <c r="T91" s="87">
        <f>-SIN(Wellpath!$L91)</f>
        <v>-0.61221728003444931</v>
      </c>
      <c r="U91" s="87">
        <v>0</v>
      </c>
      <c r="V91" s="87">
        <f>COS(Wellpath!$L91)</f>
        <v>0.79068957374384341</v>
      </c>
    </row>
    <row r="92" spans="1:22" x14ac:dyDescent="0.25">
      <c r="A92" s="26">
        <f>Wellpath!E92</f>
        <v>8500</v>
      </c>
      <c r="B92" s="19">
        <f>'DEC-OS'!Q92+'DEC-OH'!Q92+'DEC-OI'!Q92+'DBH-OS'!Q92+'DBH-OH'!Q92+'DBH-OI'!Q92+XCLH!Q92+XCLA!Q92+DRFR!Q92+DSFS!Q92+DSTG!Q92+XYM1!Q92+XYM2!Q92+XYM3E!Q92+XYM4E!Q92+SAGE!Q92+'ABXY-TI1S'!Q92+'ABXY-TI2S'!Q92+ABZ!Q92+'ASXY-TI1S'!Q92+'ASXY-TI2S'!Q92+'ASXY-TI3S'!Q92+ASZ!Q92+'MBXY-TI1S'!Q92+'MBXY-TI2S'!Q92+MBZ!Q92+'MSXY-TI1S'!Q92+'MSXY-TI2S'!Q92++'MSXY-TI3S'!Q92+MSZ!Q92+'DEC-U'!Q92+DECR!Q92+'DBH-U'!Q92+DBHR!Q92+AMIL!Q92</f>
        <v>15.076202802745176</v>
      </c>
      <c r="C92" s="19">
        <f>'DEC-OS'!R92+'DEC-OH'!R92+'DEC-OI'!R92+'DBH-OS'!R92+'DBH-OH'!R92+'DBH-OI'!R92+XCLH!R92+XCLA!R92+DRFR!R92+DSFS!R92+DSTG!R92+XYM1!R92+XYM2!R92+XYM3E!R92+XYM4E!R92+SAGE!R92+'ABXY-TI1S'!R92+'ABXY-TI2S'!R92+ABZ!R92+'ASXY-TI1S'!R92+'ASXY-TI2S'!R92+'ASXY-TI3S'!R92+ASZ!R92+'MBXY-TI1S'!R92+'MBXY-TI2S'!R92+MBZ!R92+'MSXY-TI1S'!R92+'MSXY-TI2S'!R92++'MSXY-TI3S'!R92+MSZ!R92+'DEC-U'!R92+DECR!R92+'DBH-U'!R92+DBHR!R92+AMIL!R92</f>
        <v>14.367123163854622</v>
      </c>
      <c r="D92" s="19">
        <f>'DEC-OS'!S92+'DEC-OH'!S92+'DEC-OI'!S92+'DBH-OS'!S92+'DBH-OH'!S92+'DBH-OI'!S92+XCLH!S92+XCLA!S92+DRFR!S92+DSFS!S92+DSTG!S92+XYM1!S92+XYM2!S92+XYM3E!S92+XYM4E!S92+SAGE!S92+'ABXY-TI1S'!S92+'ABXY-TI2S'!S92+ABZ!S92+'ASXY-TI1S'!S92+'ASXY-TI2S'!S92+'ASXY-TI3S'!S92+ASZ!S92+'MBXY-TI1S'!S92+'MBXY-TI2S'!S92+MBZ!S92+'MSXY-TI1S'!S92+'MSXY-TI2S'!S92++'MSXY-TI3S'!S92+MSZ!S92+'DEC-U'!S92+DECR!S92+'DBH-U'!S92+DBHR!S92+AMIL!S92</f>
        <v>12.097269719019804</v>
      </c>
      <c r="E92" s="19">
        <f>'DEC-OS'!T92+'DEC-OH'!T92+'DEC-OI'!T92+'DBH-OS'!T92+'DBH-OH'!T92+'DBH-OI'!T92+XCLH!T92+XCLA!T92+DRFR!T92+DSFS!T92+DSTG!T92+XYM1!T92+XYM2!T92+XYM3E!T92+XYM4E!T92+SAGE!T92+'ABXY-TI1S'!T92+'ABXY-TI2S'!T92+ABZ!T92+'ASXY-TI1S'!T92+'ASXY-TI2S'!T92+'ASXY-TI3S'!T92+ASZ!T92+'MBXY-TI1S'!T92+'MBXY-TI2S'!T92+MBZ!T92+'MSXY-TI1S'!T92+'MSXY-TI2S'!T92++'MSXY-TI3S'!T92+MSZ!T92+'DEC-U'!T92+DECR!T92+'DBH-U'!T92+DBHR!T92+AMIL!T92</f>
        <v>-1.8478154314533339</v>
      </c>
      <c r="F92" s="19">
        <f>'DEC-OS'!U92+'DEC-OH'!U92+'DEC-OI'!U92+'DBH-OS'!U92+'DBH-OH'!U92+'DBH-OI'!U92+XCLH!U92+XCLA!U92+DRFR!U92+DSFS!U92+DSTG!U92+XYM1!U92+XYM2!U92+XYM3E!U92+XYM4E!U92+SAGE!U92+'ABXY-TI1S'!U92+'ABXY-TI2S'!U92+ABZ!U92+'ASXY-TI1S'!U92+'ASXY-TI2S'!U92+'ASXY-TI3S'!U92+ASZ!U92+'MBXY-TI1S'!U92+'MBXY-TI2S'!U92+MBZ!U92+'MSXY-TI1S'!U92+'MSXY-TI2S'!U92++'MSXY-TI3S'!U92+MSZ!U92+'DEC-U'!U92+DECR!U92+'DBH-U'!U92+DBHR!U92+AMIL!U92</f>
        <v>-5.6878305593477902</v>
      </c>
      <c r="G92" s="19">
        <f>'DEC-OS'!V92+'DEC-OH'!V92+'DEC-OI'!V92+'DBH-OS'!V92+'DBH-OH'!V92+'DBH-OI'!V92+XCLH!V92+XCLA!V92+DRFR!V92+DSFS!V92+DSTG!V92+XYM1!V92+XYM2!V92+XYM3E!V92+XYM4E!V92+SAGE!V92+'ABXY-TI1S'!V92+'ABXY-TI2S'!V92+ABZ!V92+'ASXY-TI1S'!V92+'ASXY-TI2S'!V92+'ASXY-TI3S'!V92+ASZ!V92+'MBXY-TI1S'!V92+'MBXY-TI2S'!V92+MBZ!V92+'MSXY-TI1S'!V92+'MSXY-TI2S'!V92++'MSXY-TI3S'!V92+MSZ!V92+'DEC-U'!V92+DECR!V92+'DBH-U'!V92+DBHR!V92+AMIL!V92</f>
        <v>-4.3948692035087671</v>
      </c>
      <c r="H92" s="20">
        <f t="shared" si="12"/>
        <v>6.6554038518473844</v>
      </c>
      <c r="I92" s="20">
        <f t="shared" si="13"/>
        <v>15.426452697492479</v>
      </c>
      <c r="J92" s="20">
        <f t="shared" si="14"/>
        <v>19.458739136279746</v>
      </c>
      <c r="K92" s="20">
        <f t="shared" si="15"/>
        <v>-3.0060338917033769</v>
      </c>
      <c r="L92" s="20">
        <f t="shared" si="16"/>
        <v>2.1935313818989552</v>
      </c>
      <c r="M92" s="20">
        <f t="shared" si="17"/>
        <v>0.8953964280656308</v>
      </c>
      <c r="N92" s="87">
        <f>COS(Wellpath!$L92)*COS(Wellpath!$M92)</f>
        <v>-0.73883664998200693</v>
      </c>
      <c r="O92" s="87">
        <f>-SIN(Wellpath!$M92)</f>
        <v>0.28284371373965317</v>
      </c>
      <c r="P92" s="87">
        <f>SIN(Wellpath!$L92)*COS(Wellpath!$M92)</f>
        <v>-0.61165336444862839</v>
      </c>
      <c r="Q92" s="87">
        <f>COS(Wellpath!$L92)*SIN(Wellpath!$M92)</f>
        <v>-0.2178718802363559</v>
      </c>
      <c r="R92" s="87">
        <f>COS(Wellpath!$M92)</f>
        <v>-0.95916600940502539</v>
      </c>
      <c r="S92" s="87">
        <f>SIN(Wellpath!$L92)*SIN(Wellpath!$M92)</f>
        <v>-0.18036743110748643</v>
      </c>
      <c r="T92" s="87">
        <f>-SIN(Wellpath!$L92)</f>
        <v>-0.63769291076947099</v>
      </c>
      <c r="U92" s="87">
        <v>0</v>
      </c>
      <c r="V92" s="87">
        <f>COS(Wellpath!$L92)</f>
        <v>0.7702906928909109</v>
      </c>
    </row>
    <row r="93" spans="1:22" x14ac:dyDescent="0.25">
      <c r="A93" s="26">
        <f>Wellpath!E93</f>
        <v>8600</v>
      </c>
      <c r="B93" s="19">
        <f>'DEC-OS'!Q93+'DEC-OH'!Q93+'DEC-OI'!Q93+'DBH-OS'!Q93+'DBH-OH'!Q93+'DBH-OI'!Q93+XCLH!Q93+XCLA!Q93+DRFR!Q93+DSFS!Q93+DSTG!Q93+XYM1!Q93+XYM2!Q93+XYM3E!Q93+XYM4E!Q93+SAGE!Q93+'ABXY-TI1S'!Q93+'ABXY-TI2S'!Q93+ABZ!Q93+'ASXY-TI1S'!Q93+'ASXY-TI2S'!Q93+'ASXY-TI3S'!Q93+ASZ!Q93+'MBXY-TI1S'!Q93+'MBXY-TI2S'!Q93+MBZ!Q93+'MSXY-TI1S'!Q93+'MSXY-TI2S'!Q93++'MSXY-TI3S'!Q93+MSZ!Q93+'DEC-U'!Q93+DECR!Q93+'DBH-U'!Q93+DBHR!Q93+AMIL!Q93</f>
        <v>14.638824686382586</v>
      </c>
      <c r="C93" s="19">
        <f>'DEC-OS'!R93+'DEC-OH'!R93+'DEC-OI'!R93+'DBH-OS'!R93+'DBH-OH'!R93+'DBH-OI'!R93+XCLH!R93+XCLA!R93+DRFR!R93+DSFS!R93+DSTG!R93+XYM1!R93+XYM2!R93+XYM3E!R93+XYM4E!R93+SAGE!R93+'ABXY-TI1S'!R93+'ABXY-TI2S'!R93+ABZ!R93+'ASXY-TI1S'!R93+'ASXY-TI2S'!R93+'ASXY-TI3S'!R93+ASZ!R93+'MBXY-TI1S'!R93+'MBXY-TI2S'!R93+MBZ!R93+'MSXY-TI1S'!R93+'MSXY-TI2S'!R93++'MSXY-TI3S'!R93+MSZ!R93+'DEC-U'!R93+DECR!R93+'DBH-U'!R93+DBHR!R93+AMIL!R93</f>
        <v>13.959699121776978</v>
      </c>
      <c r="D93" s="19">
        <f>'DEC-OS'!S93+'DEC-OH'!S93+'DEC-OI'!S93+'DBH-OS'!S93+'DBH-OH'!S93+'DBH-OI'!S93+XCLH!S93+XCLA!S93+DRFR!S93+DSFS!S93+DSTG!S93+XYM1!S93+XYM2!S93+XYM3E!S93+XYM4E!S93+SAGE!S93+'ABXY-TI1S'!S93+'ABXY-TI2S'!S93+ABZ!S93+'ASXY-TI1S'!S93+'ASXY-TI2S'!S93+'ASXY-TI3S'!S93+ASZ!S93+'MBXY-TI1S'!S93+'MBXY-TI2S'!S93+MBZ!S93+'MSXY-TI1S'!S93+'MSXY-TI2S'!S93++'MSXY-TI3S'!S93+MSZ!S93+'DEC-U'!S93+DECR!S93+'DBH-U'!S93+DBHR!S93+AMIL!S93</f>
        <v>12.598931811202045</v>
      </c>
      <c r="E93" s="19">
        <f>'DEC-OS'!T93+'DEC-OH'!T93+'DEC-OI'!T93+'DBH-OS'!T93+'DBH-OH'!T93+'DBH-OI'!T93+XCLH!T93+XCLA!T93+DRFR!T93+DSFS!T93+DSTG!T93+XYM1!T93+XYM2!T93+XYM3E!T93+XYM4E!T93+SAGE!T93+'ABXY-TI1S'!T93+'ABXY-TI2S'!T93+ABZ!T93+'ASXY-TI1S'!T93+'ASXY-TI2S'!T93+'ASXY-TI3S'!T93+ASZ!T93+'MBXY-TI1S'!T93+'MBXY-TI2S'!T93+MBZ!T93+'MSXY-TI1S'!T93+'MSXY-TI2S'!T93++'MSXY-TI3S'!T93+MSZ!T93+'DEC-U'!T93+DECR!T93+'DBH-U'!T93+DBHR!T93+AMIL!T93</f>
        <v>-1.7006772199510105</v>
      </c>
      <c r="F93" s="19">
        <f>'DEC-OS'!U93+'DEC-OH'!U93+'DEC-OI'!U93+'DBH-OS'!U93+'DBH-OH'!U93+'DBH-OI'!U93+XCLH!U93+XCLA!U93+DRFR!U93+DSFS!U93+DSTG!U93+XYM1!U93+XYM2!U93+XYM3E!U93+XYM4E!U93+SAGE!U93+'ABXY-TI1S'!U93+'ABXY-TI2S'!U93+ABZ!U93+'ASXY-TI1S'!U93+'ASXY-TI2S'!U93+'ASXY-TI3S'!U93+ASZ!U93+'MBXY-TI1S'!U93+'MBXY-TI2S'!U93+MBZ!U93+'MSXY-TI1S'!U93+'MSXY-TI2S'!U93++'MSXY-TI3S'!U93+MSZ!U93+'DEC-U'!U93+DECR!U93+'DBH-U'!U93+DBHR!U93+AMIL!U93</f>
        <v>-5.6205177080799418</v>
      </c>
      <c r="G93" s="19">
        <f>'DEC-OS'!V93+'DEC-OH'!V93+'DEC-OI'!V93+'DBH-OS'!V93+'DBH-OH'!V93+'DBH-OI'!V93+XCLH!V93+XCLA!V93+DRFR!V93+DSFS!V93+DSTG!V93+XYM1!V93+XYM2!V93+XYM3E!V93+XYM4E!V93+SAGE!V93+'ABXY-TI1S'!V93+'ABXY-TI2S'!V93+ABZ!V93+'ASXY-TI1S'!V93+'ASXY-TI2S'!V93+'ASXY-TI3S'!V93+ASZ!V93+'MBXY-TI1S'!V93+'MBXY-TI2S'!V93+MBZ!V93+'MSXY-TI1S'!V93+'MSXY-TI2S'!V93++'MSXY-TI3S'!V93+MSZ!V93+'DEC-U'!V93+DECR!V93+'DBH-U'!V93+DBHR!V93+AMIL!V93</f>
        <v>-4.4342548467086296</v>
      </c>
      <c r="H93" s="20">
        <f t="shared" si="12"/>
        <v>6.3413902366405868</v>
      </c>
      <c r="I93" s="20">
        <f t="shared" si="13"/>
        <v>15.125937271176475</v>
      </c>
      <c r="J93" s="20">
        <f t="shared" si="14"/>
        <v>19.730128111544548</v>
      </c>
      <c r="K93" s="20">
        <f t="shared" si="15"/>
        <v>-2.6398004119901</v>
      </c>
      <c r="L93" s="20">
        <f t="shared" si="16"/>
        <v>1.2357889707244052</v>
      </c>
      <c r="M93" s="20">
        <f t="shared" si="17"/>
        <v>0.67644006265226508</v>
      </c>
      <c r="N93" s="87">
        <f>COS(Wellpath!$L93)*COS(Wellpath!$M93)</f>
        <v>-0.70312549037135219</v>
      </c>
      <c r="O93" s="87">
        <f>-SIN(Wellpath!$M93)</f>
        <v>0.34005130700793296</v>
      </c>
      <c r="P93" s="87">
        <f>SIN(Wellpath!$L93)*COS(Wellpath!$M93)</f>
        <v>-0.62448350930368213</v>
      </c>
      <c r="Q93" s="87">
        <f>COS(Wellpath!$L93)*SIN(Wellpath!$M93)</f>
        <v>-0.25425031005934345</v>
      </c>
      <c r="R93" s="87">
        <f>COS(Wellpath!$M93)</f>
        <v>-0.94040688459953148</v>
      </c>
      <c r="S93" s="87">
        <f>SIN(Wellpath!$L93)*SIN(Wellpath!$M93)</f>
        <v>-0.2258133548586779</v>
      </c>
      <c r="T93" s="87">
        <f>-SIN(Wellpath!$L93)</f>
        <v>-0.66405671792759779</v>
      </c>
      <c r="U93" s="87">
        <v>0</v>
      </c>
      <c r="V93" s="87">
        <f>COS(Wellpath!$L93)</f>
        <v>0.74768220212549319</v>
      </c>
    </row>
    <row r="94" spans="1:22" x14ac:dyDescent="0.25">
      <c r="A94" s="26">
        <f>Wellpath!E94</f>
        <v>8700</v>
      </c>
      <c r="B94" s="19">
        <f>'DEC-OS'!Q94+'DEC-OH'!Q94+'DEC-OI'!Q94+'DBH-OS'!Q94+'DBH-OH'!Q94+'DBH-OI'!Q94+XCLH!Q94+XCLA!Q94+DRFR!Q94+DSFS!Q94+DSTG!Q94+XYM1!Q94+XYM2!Q94+XYM3E!Q94+XYM4E!Q94+SAGE!Q94+'ABXY-TI1S'!Q94+'ABXY-TI2S'!Q94+ABZ!Q94+'ASXY-TI1S'!Q94+'ASXY-TI2S'!Q94+'ASXY-TI3S'!Q94+ASZ!Q94+'MBXY-TI1S'!Q94+'MBXY-TI2S'!Q94+MBZ!Q94+'MSXY-TI1S'!Q94+'MSXY-TI2S'!Q94++'MSXY-TI3S'!Q94+MSZ!Q94+'DEC-U'!Q94+DECR!Q94+'DBH-U'!Q94+DBHR!Q94+AMIL!Q94</f>
        <v>14.201059007121016</v>
      </c>
      <c r="C94" s="19">
        <f>'DEC-OS'!R94+'DEC-OH'!R94+'DEC-OI'!R94+'DBH-OS'!R94+'DBH-OH'!R94+'DBH-OI'!R94+XCLH!R94+XCLA!R94+DRFR!R94+DSFS!R94+DSTG!R94+XYM1!R94+XYM2!R94+XYM3E!R94+XYM4E!R94+SAGE!R94+'ABXY-TI1S'!R94+'ABXY-TI2S'!R94+ABZ!R94+'ASXY-TI1S'!R94+'ASXY-TI2S'!R94+'ASXY-TI3S'!R94+ASZ!R94+'MBXY-TI1S'!R94+'MBXY-TI2S'!R94+MBZ!R94+'MSXY-TI1S'!R94+'MSXY-TI2S'!R94++'MSXY-TI3S'!R94+MSZ!R94+'DEC-U'!R94+DECR!R94+'DBH-U'!R94+DBHR!R94+AMIL!R94</f>
        <v>13.575939742493548</v>
      </c>
      <c r="D94" s="19">
        <f>'DEC-OS'!S94+'DEC-OH'!S94+'DEC-OI'!S94+'DBH-OS'!S94+'DBH-OH'!S94+'DBH-OI'!S94+XCLH!S94+XCLA!S94+DRFR!S94+DSFS!S94+DSTG!S94+XYM1!S94+XYM2!S94+XYM3E!S94+XYM4E!S94+SAGE!S94+'ABXY-TI1S'!S94+'ABXY-TI2S'!S94+ABZ!S94+'ASXY-TI1S'!S94+'ASXY-TI2S'!S94+'ASXY-TI3S'!S94+ASZ!S94+'MBXY-TI1S'!S94+'MBXY-TI2S'!S94+MBZ!S94+'MSXY-TI1S'!S94+'MSXY-TI2S'!S94++'MSXY-TI3S'!S94+MSZ!S94+'DEC-U'!S94+DECR!S94+'DBH-U'!S94+DBHR!S94+AMIL!S94</f>
        <v>13.131775674651774</v>
      </c>
      <c r="E94" s="19">
        <f>'DEC-OS'!T94+'DEC-OH'!T94+'DEC-OI'!T94+'DBH-OS'!T94+'DBH-OH'!T94+'DBH-OI'!T94+XCLH!T94+XCLA!T94+DRFR!T94+DSFS!T94+DSTG!T94+XYM1!T94+XYM2!T94+XYM3E!T94+XYM4E!T94+SAGE!T94+'ABXY-TI1S'!T94+'ABXY-TI2S'!T94+ABZ!T94+'ASXY-TI1S'!T94+'ASXY-TI2S'!T94+'ASXY-TI3S'!T94+ASZ!T94+'MBXY-TI1S'!T94+'MBXY-TI2S'!T94+MBZ!T94+'MSXY-TI1S'!T94+'MSXY-TI2S'!T94++'MSXY-TI3S'!T94+MSZ!T94+'DEC-U'!T94+DECR!T94+'DBH-U'!T94+DBHR!T94+AMIL!T94</f>
        <v>-1.5623537086690265</v>
      </c>
      <c r="F94" s="19">
        <f>'DEC-OS'!U94+'DEC-OH'!U94+'DEC-OI'!U94+'DBH-OS'!U94+'DBH-OH'!U94+'DBH-OI'!U94+XCLH!U94+XCLA!U94+DRFR!U94+DSFS!U94+DSTG!U94+XYM1!U94+XYM2!U94+XYM3E!U94+XYM4E!U94+SAGE!U94+'ABXY-TI1S'!U94+'ABXY-TI2S'!U94+ABZ!U94+'ASXY-TI1S'!U94+'ASXY-TI2S'!U94+'ASXY-TI3S'!U94+ASZ!U94+'MBXY-TI1S'!U94+'MBXY-TI2S'!U94+MBZ!U94+'MSXY-TI1S'!U94+'MSXY-TI2S'!U94++'MSXY-TI3S'!U94+MSZ!U94+'DEC-U'!U94+DECR!U94+'DBH-U'!U94+DBHR!U94+AMIL!U94</f>
        <v>-5.5595867453067056</v>
      </c>
      <c r="G94" s="19">
        <f>'DEC-OS'!V94+'DEC-OH'!V94+'DEC-OI'!V94+'DBH-OS'!V94+'DBH-OH'!V94+'DBH-OI'!V94+XCLH!V94+XCLA!V94+DRFR!V94+DSFS!V94+DSTG!V94+XYM1!V94+XYM2!V94+XYM3E!V94+XYM4E!V94+SAGE!V94+'ABXY-TI1S'!V94+'ABXY-TI2S'!V94+ABZ!V94+'ASXY-TI1S'!V94+'ASXY-TI2S'!V94+'ASXY-TI3S'!V94+ASZ!V94+'MBXY-TI1S'!V94+'MBXY-TI2S'!V94+MBZ!V94+'MSXY-TI1S'!V94+'MSXY-TI2S'!V94++'MSXY-TI3S'!V94+MSZ!V94+'DEC-U'!V94+DECR!V94+'DBH-U'!V94+DBHR!V94+AMIL!V94</f>
        <v>-4.4662652346118792</v>
      </c>
      <c r="H94" s="20">
        <f t="shared" si="12"/>
        <v>6.1936605513009457</v>
      </c>
      <c r="I94" s="20">
        <f t="shared" si="13"/>
        <v>14.798438977442062</v>
      </c>
      <c r="J94" s="20">
        <f t="shared" si="14"/>
        <v>19.916674895523332</v>
      </c>
      <c r="K94" s="20">
        <f t="shared" si="15"/>
        <v>-2.2793513710501769</v>
      </c>
      <c r="L94" s="20">
        <f t="shared" si="16"/>
        <v>0.23489232241024993</v>
      </c>
      <c r="M94" s="20">
        <f t="shared" si="17"/>
        <v>0.4920909552285293</v>
      </c>
      <c r="N94" s="87">
        <f>COS(Wellpath!$L94)*COS(Wellpath!$M94)</f>
        <v>-0.66514914864228325</v>
      </c>
      <c r="O94" s="87">
        <f>-SIN(Wellpath!$M94)</f>
        <v>0.39185544543507805</v>
      </c>
      <c r="P94" s="87">
        <f>SIN(Wellpath!$L94)*COS(Wellpath!$M94)</f>
        <v>-0.63563033277473657</v>
      </c>
      <c r="Q94" s="87">
        <f>COS(Wellpath!$L94)*SIN(Wellpath!$M94)</f>
        <v>-0.28329861299532089</v>
      </c>
      <c r="R94" s="87">
        <f>COS(Wellpath!$M94)</f>
        <v>-0.92002679845908653</v>
      </c>
      <c r="S94" s="87">
        <f>SIN(Wellpath!$L94)*SIN(Wellpath!$M94)</f>
        <v>-0.27072603493578307</v>
      </c>
      <c r="T94" s="87">
        <f>-SIN(Wellpath!$L94)</f>
        <v>-0.69088241107685844</v>
      </c>
      <c r="U94" s="87">
        <v>0</v>
      </c>
      <c r="V94" s="87">
        <f>COS(Wellpath!$L94)</f>
        <v>0.72296714590956812</v>
      </c>
    </row>
    <row r="95" spans="1:22" x14ac:dyDescent="0.25">
      <c r="A95" s="26">
        <f>Wellpath!E95</f>
        <v>8800</v>
      </c>
      <c r="B95" s="19">
        <f>'DEC-OS'!Q95+'DEC-OH'!Q95+'DEC-OI'!Q95+'DBH-OS'!Q95+'DBH-OH'!Q95+'DBH-OI'!Q95+XCLH!Q95+XCLA!Q95+DRFR!Q95+DSFS!Q95+DSTG!Q95+XYM1!Q95+XYM2!Q95+XYM3E!Q95+XYM4E!Q95+SAGE!Q95+'ABXY-TI1S'!Q95+'ABXY-TI2S'!Q95+ABZ!Q95+'ASXY-TI1S'!Q95+'ASXY-TI2S'!Q95+'ASXY-TI3S'!Q95+ASZ!Q95+'MBXY-TI1S'!Q95+'MBXY-TI2S'!Q95+MBZ!Q95+'MSXY-TI1S'!Q95+'MSXY-TI2S'!Q95++'MSXY-TI3S'!Q95+MSZ!Q95+'DEC-U'!Q95+DECR!Q95+'DBH-U'!Q95+DBHR!Q95+AMIL!Q95</f>
        <v>13.769755290868112</v>
      </c>
      <c r="C95" s="19">
        <f>'DEC-OS'!R95+'DEC-OH'!R95+'DEC-OI'!R95+'DBH-OS'!R95+'DBH-OH'!R95+'DBH-OI'!R95+XCLH!R95+XCLA!R95+DRFR!R95+DSFS!R95+DSTG!R95+XYM1!R95+XYM2!R95+XYM3E!R95+XYM4E!R95+SAGE!R95+'ABXY-TI1S'!R95+'ABXY-TI2S'!R95+ABZ!R95+'ASXY-TI1S'!R95+'ASXY-TI2S'!R95+'ASXY-TI3S'!R95+ASZ!R95+'MBXY-TI1S'!R95+'MBXY-TI2S'!R95+MBZ!R95+'MSXY-TI1S'!R95+'MSXY-TI2S'!R95++'MSXY-TI3S'!R95+MSZ!R95+'DEC-U'!R95+DECR!R95+'DBH-U'!R95+DBHR!R95+AMIL!R95</f>
        <v>13.223717994560271</v>
      </c>
      <c r="D95" s="19">
        <f>'DEC-OS'!S95+'DEC-OH'!S95+'DEC-OI'!S95+'DBH-OS'!S95+'DBH-OH'!S95+'DBH-OI'!S95+XCLH!S95+XCLA!S95+DRFR!S95+DSFS!S95+DSTG!S95+XYM1!S95+XYM2!S95+XYM3E!S95+XYM4E!S95+SAGE!S95+'ABXY-TI1S'!S95+'ABXY-TI2S'!S95+ABZ!S95+'ASXY-TI1S'!S95+'ASXY-TI2S'!S95+'ASXY-TI3S'!S95+ASZ!S95+'MBXY-TI1S'!S95+'MBXY-TI2S'!S95+MBZ!S95+'MSXY-TI1S'!S95+'MSXY-TI2S'!S95++'MSXY-TI3S'!S95+MSZ!S95+'DEC-U'!S95+DECR!S95+'DBH-U'!S95+DBHR!S95+AMIL!S95</f>
        <v>13.697127793643638</v>
      </c>
      <c r="E95" s="19">
        <f>'DEC-OS'!T95+'DEC-OH'!T95+'DEC-OI'!T95+'DBH-OS'!T95+'DBH-OH'!T95+'DBH-OI'!T95+XCLH!T95+XCLA!T95+DRFR!T95+DSFS!T95+DSTG!T95+XYM1!T95+XYM2!T95+XYM3E!T95+XYM4E!T95+SAGE!T95+'ABXY-TI1S'!T95+'ABXY-TI2S'!T95+ABZ!T95+'ASXY-TI1S'!T95+'ASXY-TI2S'!T95+'ASXY-TI3S'!T95+ASZ!T95+'MBXY-TI1S'!T95+'MBXY-TI2S'!T95+MBZ!T95+'MSXY-TI1S'!T95+'MSXY-TI2S'!T95++'MSXY-TI3S'!T95+MSZ!T95+'DEC-U'!T95+DECR!T95+'DBH-U'!T95+DBHR!T95+AMIL!T95</f>
        <v>-1.4374115700856178</v>
      </c>
      <c r="F95" s="19">
        <f>'DEC-OS'!U95+'DEC-OH'!U95+'DEC-OI'!U95+'DBH-OS'!U95+'DBH-OH'!U95+'DBH-OI'!U95+XCLH!U95+XCLA!U95+DRFR!U95+DSFS!U95+DSTG!U95+XYM1!U95+XYM2!U95+XYM3E!U95+XYM4E!U95+SAGE!U95+'ABXY-TI1S'!U95+'ABXY-TI2S'!U95+ABZ!U95+'ASXY-TI1S'!U95+'ASXY-TI2S'!U95+'ASXY-TI3S'!U95+ASZ!U95+'MBXY-TI1S'!U95+'MBXY-TI2S'!U95+MBZ!U95+'MSXY-TI1S'!U95+'MSXY-TI2S'!U95++'MSXY-TI3S'!U95+MSZ!U95+'DEC-U'!U95+DECR!U95+'DBH-U'!U95+DBHR!U95+AMIL!U95</f>
        <v>-5.5063429651446034</v>
      </c>
      <c r="G95" s="19">
        <f>'DEC-OS'!V95+'DEC-OH'!V95+'DEC-OI'!V95+'DBH-OS'!V95+'DBH-OH'!V95+'DBH-OI'!V95+XCLH!V95+XCLA!V95+DRFR!V95+DSFS!V95+DSTG!V95+XYM1!V95+XYM2!V95+XYM3E!V95+XYM4E!V95+SAGE!V95+'ABXY-TI1S'!V95+'ABXY-TI2S'!V95+ABZ!V95+'ASXY-TI1S'!V95+'ASXY-TI2S'!V95+'ASXY-TI3S'!V95+ASZ!V95+'MBXY-TI1S'!V95+'MBXY-TI2S'!V95+MBZ!V95+'MSXY-TI1S'!V95+'MSXY-TI2S'!V95++'MSXY-TI3S'!V95+MSZ!V95+'DEC-U'!V95+DECR!V95+'DBH-U'!V95+DBHR!V95+AMIL!V95</f>
        <v>-4.4922172520370118</v>
      </c>
      <c r="H95" s="20">
        <f t="shared" si="12"/>
        <v>6.215963592511816</v>
      </c>
      <c r="I95" s="20">
        <f t="shared" si="13"/>
        <v>14.462113133528852</v>
      </c>
      <c r="J95" s="20">
        <f t="shared" si="14"/>
        <v>20.012524353031353</v>
      </c>
      <c r="K95" s="20">
        <f t="shared" si="15"/>
        <v>-1.9291959851166567</v>
      </c>
      <c r="L95" s="20">
        <f t="shared" si="16"/>
        <v>-0.79029284353415186</v>
      </c>
      <c r="M95" s="20">
        <f t="shared" si="17"/>
        <v>0.34013165210051977</v>
      </c>
      <c r="N95" s="87">
        <f>COS(Wellpath!$L95)*COS(Wellpath!$M95)</f>
        <v>-0.62582612964240159</v>
      </c>
      <c r="O95" s="87">
        <f>-SIN(Wellpath!$M95)</f>
        <v>0.43868485838371368</v>
      </c>
      <c r="P95" s="87">
        <f>SIN(Wellpath!$L95)*COS(Wellpath!$M95)</f>
        <v>-0.64490096176209344</v>
      </c>
      <c r="Q95" s="87">
        <f>COS(Wellpath!$L95)*SIN(Wellpath!$M95)</f>
        <v>-0.30550626542705533</v>
      </c>
      <c r="R95" s="87">
        <f>COS(Wellpath!$M95)</f>
        <v>-0.89864097114746611</v>
      </c>
      <c r="S95" s="87">
        <f>SIN(Wellpath!$L95)*SIN(Wellpath!$M95)</f>
        <v>-0.31481792636371986</v>
      </c>
      <c r="T95" s="87">
        <f>-SIN(Wellpath!$L95)</f>
        <v>-0.71764028401534541</v>
      </c>
      <c r="U95" s="87">
        <v>0</v>
      </c>
      <c r="V95" s="87">
        <f>COS(Wellpath!$L95)</f>
        <v>0.69641397369551283</v>
      </c>
    </row>
    <row r="96" spans="1:22" x14ac:dyDescent="0.25">
      <c r="A96" s="26">
        <f>Wellpath!E96</f>
        <v>8900</v>
      </c>
      <c r="B96" s="19">
        <f>'DEC-OS'!Q96+'DEC-OH'!Q96+'DEC-OI'!Q96+'DBH-OS'!Q96+'DBH-OH'!Q96+'DBH-OI'!Q96+XCLH!Q96+XCLA!Q96+DRFR!Q96+DSFS!Q96+DSTG!Q96+XYM1!Q96+XYM2!Q96+XYM3E!Q96+XYM4E!Q96+SAGE!Q96+'ABXY-TI1S'!Q96+'ABXY-TI2S'!Q96+ABZ!Q96+'ASXY-TI1S'!Q96+'ASXY-TI2S'!Q96+'ASXY-TI3S'!Q96+ASZ!Q96+'MBXY-TI1S'!Q96+'MBXY-TI2S'!Q96+MBZ!Q96+'MSXY-TI1S'!Q96+'MSXY-TI2S'!Q96++'MSXY-TI3S'!Q96+MSZ!Q96+'DEC-U'!Q96+DECR!Q96+'DBH-U'!Q96+DBHR!Q96+AMIL!Q96</f>
        <v>13.352844017761869</v>
      </c>
      <c r="C96" s="19">
        <f>'DEC-OS'!R96+'DEC-OH'!R96+'DEC-OI'!R96+'DBH-OS'!R96+'DBH-OH'!R96+'DBH-OI'!R96+XCLH!R96+XCLA!R96+DRFR!R96+DSFS!R96+DSTG!R96+XYM1!R96+XYM2!R96+XYM3E!R96+XYM4E!R96+SAGE!R96+'ABXY-TI1S'!R96+'ABXY-TI2S'!R96+ABZ!R96+'ASXY-TI1S'!R96+'ASXY-TI2S'!R96+'ASXY-TI3S'!R96+ASZ!R96+'MBXY-TI1S'!R96+'MBXY-TI2S'!R96+MBZ!R96+'MSXY-TI1S'!R96+'MSXY-TI2S'!R96++'MSXY-TI3S'!R96+MSZ!R96+'DEC-U'!R96+DECR!R96+'DBH-U'!R96+DBHR!R96+AMIL!R96</f>
        <v>12.910882638615732</v>
      </c>
      <c r="D96" s="19">
        <f>'DEC-OS'!S96+'DEC-OH'!S96+'DEC-OI'!S96+'DBH-OS'!S96+'DBH-OH'!S96+'DBH-OI'!S96+XCLH!S96+XCLA!S96+DRFR!S96+DSFS!S96+DSTG!S96+XYM1!S96+XYM2!S96+XYM3E!S96+XYM4E!S96+SAGE!S96+'ABXY-TI1S'!S96+'ABXY-TI2S'!S96+ABZ!S96+'ASXY-TI1S'!S96+'ASXY-TI2S'!S96+'ASXY-TI3S'!S96+ASZ!S96+'MBXY-TI1S'!S96+'MBXY-TI2S'!S96+MBZ!S96+'MSXY-TI1S'!S96+'MSXY-TI2S'!S96++'MSXY-TI3S'!S96+MSZ!S96+'DEC-U'!S96+DECR!S96+'DBH-U'!S96+DBHR!S96+AMIL!S96</f>
        <v>14.296799769497452</v>
      </c>
      <c r="E96" s="19">
        <f>'DEC-OS'!T96+'DEC-OH'!T96+'DEC-OI'!T96+'DBH-OS'!T96+'DBH-OH'!T96+'DBH-OI'!T96+XCLH!T96+XCLA!T96+DRFR!T96+DSFS!T96+DSTG!T96+XYM1!T96+XYM2!T96+XYM3E!T96+XYM4E!T96+SAGE!T96+'ABXY-TI1S'!T96+'ABXY-TI2S'!T96+ABZ!T96+'ASXY-TI1S'!T96+'ASXY-TI2S'!T96+'ASXY-TI3S'!T96+ASZ!T96+'MBXY-TI1S'!T96+'MBXY-TI2S'!T96+MBZ!T96+'MSXY-TI1S'!T96+'MSXY-TI2S'!T96++'MSXY-TI3S'!T96+MSZ!T96+'DEC-U'!T96+DECR!T96+'DBH-U'!T96+DBHR!T96+AMIL!T96</f>
        <v>-1.3309484128175204</v>
      </c>
      <c r="F96" s="19">
        <f>'DEC-OS'!U96+'DEC-OH'!U96+'DEC-OI'!U96+'DBH-OS'!U96+'DBH-OH'!U96+'DBH-OI'!U96+XCLH!U96+XCLA!U96+DRFR!U96+DSFS!U96+DSTG!U96+XYM1!U96+XYM2!U96+XYM3E!U96+XYM4E!U96+SAGE!U96+'ABXY-TI1S'!U96+'ABXY-TI2S'!U96+ABZ!U96+'ASXY-TI1S'!U96+'ASXY-TI2S'!U96+'ASXY-TI3S'!U96+ASZ!U96+'MBXY-TI1S'!U96+'MBXY-TI2S'!U96+MBZ!U96+'MSXY-TI1S'!U96+'MSXY-TI2S'!U96++'MSXY-TI3S'!U96+MSZ!U96+'DEC-U'!U96+DECR!U96+'DBH-U'!U96+DBHR!U96+AMIL!U96</f>
        <v>-5.461368567032042</v>
      </c>
      <c r="G96" s="19">
        <f>'DEC-OS'!V96+'DEC-OH'!V96+'DEC-OI'!V96+'DBH-OS'!V96+'DBH-OH'!V96+'DBH-OI'!V96+XCLH!V96+XCLA!V96+DRFR!V96+DSFS!V96+DSTG!V96+XYM1!V96+XYM2!V96+XYM3E!V96+XYM4E!V96+SAGE!V96+'ABXY-TI1S'!V96+'ABXY-TI2S'!V96+ABZ!V96+'ASXY-TI1S'!V96+'ASXY-TI2S'!V96+'ASXY-TI3S'!V96+ASZ!V96+'MBXY-TI1S'!V96+'MBXY-TI2S'!V96+MBZ!V96+'MSXY-TI1S'!V96+'MSXY-TI2S'!V96++'MSXY-TI3S'!V96+MSZ!V96+'DEC-U'!V96+DECR!V96+'DBH-U'!V96+DBHR!V96+AMIL!V96</f>
        <v>-4.5131894409474853</v>
      </c>
      <c r="H96" s="20">
        <f t="shared" si="12"/>
        <v>6.4113341812580416</v>
      </c>
      <c r="I96" s="20">
        <f t="shared" si="13"/>
        <v>14.135640996417512</v>
      </c>
      <c r="J96" s="20">
        <f t="shared" si="14"/>
        <v>20.013551248199498</v>
      </c>
      <c r="K96" s="20">
        <f t="shared" si="15"/>
        <v>-1.5919624600210094</v>
      </c>
      <c r="L96" s="20">
        <f t="shared" si="16"/>
        <v>-1.8295736365859501</v>
      </c>
      <c r="M96" s="20">
        <f t="shared" si="17"/>
        <v>0.21721156214222503</v>
      </c>
      <c r="N96" s="87">
        <f>COS(Wellpath!$L96)*COS(Wellpath!$M96)</f>
        <v>-0.58550666971398491</v>
      </c>
      <c r="O96" s="87">
        <f>-SIN(Wellpath!$M96)</f>
        <v>0.48098876891938741</v>
      </c>
      <c r="P96" s="87">
        <f>SIN(Wellpath!$L96)*COS(Wellpath!$M96)</f>
        <v>-0.65255784716287846</v>
      </c>
      <c r="Q96" s="87">
        <f>COS(Wellpath!$L96)*SIN(Wellpath!$M96)</f>
        <v>-0.32121995870030717</v>
      </c>
      <c r="R96" s="87">
        <f>COS(Wellpath!$M96)</f>
        <v>-0.8767267557075078</v>
      </c>
      <c r="S96" s="87">
        <f>SIN(Wellpath!$L96)*SIN(Wellpath!$M96)</f>
        <v>-0.35800549431420853</v>
      </c>
      <c r="T96" s="87">
        <f>-SIN(Wellpath!$L96)</f>
        <v>-0.74431154623115414</v>
      </c>
      <c r="U96" s="87">
        <v>0</v>
      </c>
      <c r="V96" s="87">
        <f>COS(Wellpath!$L96)</f>
        <v>0.66783255547104659</v>
      </c>
    </row>
    <row r="97" spans="1:22" x14ac:dyDescent="0.25">
      <c r="A97" s="26">
        <f>Wellpath!E97</f>
        <v>9000</v>
      </c>
      <c r="B97" s="19">
        <f>'DEC-OS'!Q97+'DEC-OH'!Q97+'DEC-OI'!Q97+'DBH-OS'!Q97+'DBH-OH'!Q97+'DBH-OI'!Q97+XCLH!Q97+XCLA!Q97+DRFR!Q97+DSFS!Q97+DSTG!Q97+XYM1!Q97+XYM2!Q97+XYM3E!Q97+XYM4E!Q97+SAGE!Q97+'ABXY-TI1S'!Q97+'ABXY-TI2S'!Q97+ABZ!Q97+'ASXY-TI1S'!Q97+'ASXY-TI2S'!Q97+'ASXY-TI3S'!Q97+ASZ!Q97+'MBXY-TI1S'!Q97+'MBXY-TI2S'!Q97+MBZ!Q97+'MSXY-TI1S'!Q97+'MSXY-TI2S'!Q97++'MSXY-TI3S'!Q97+MSZ!Q97+'DEC-U'!Q97+DECR!Q97+'DBH-U'!Q97+DBHR!Q97+AMIL!Q97</f>
        <v>12.958562956419296</v>
      </c>
      <c r="C97" s="19">
        <f>'DEC-OS'!R97+'DEC-OH'!R97+'DEC-OI'!R97+'DBH-OS'!R97+'DBH-OH'!R97+'DBH-OI'!R97+XCLH!R97+XCLA!R97+DRFR!R97+DSFS!R97+DSTG!R97+XYM1!R97+XYM2!R97+XYM3E!R97+XYM4E!R97+SAGE!R97+'ABXY-TI1S'!R97+'ABXY-TI2S'!R97+ABZ!R97+'ASXY-TI1S'!R97+'ASXY-TI2S'!R97+'ASXY-TI3S'!R97+ASZ!R97+'MBXY-TI1S'!R97+'MBXY-TI2S'!R97+MBZ!R97+'MSXY-TI1S'!R97+'MSXY-TI2S'!R97++'MSXY-TI3S'!R97+MSZ!R97+'DEC-U'!R97+DECR!R97+'DBH-U'!R97+DBHR!R97+AMIL!R97</f>
        <v>12.645189205015429</v>
      </c>
      <c r="D97" s="19">
        <f>'DEC-OS'!S97+'DEC-OH'!S97+'DEC-OI'!S97+'DBH-OS'!S97+'DBH-OH'!S97+'DBH-OI'!S97+XCLH!S97+XCLA!S97+DRFR!S97+DSFS!S97+DSTG!S97+XYM1!S97+XYM2!S97+XYM3E!S97+XYM4E!S97+SAGE!S97+'ABXY-TI1S'!S97+'ABXY-TI2S'!S97+ABZ!S97+'ASXY-TI1S'!S97+'ASXY-TI2S'!S97+'ASXY-TI3S'!S97+ASZ!S97+'MBXY-TI1S'!S97+'MBXY-TI2S'!S97+MBZ!S97+'MSXY-TI1S'!S97+'MSXY-TI2S'!S97++'MSXY-TI3S'!S97+MSZ!S97+'DEC-U'!S97+DECR!S97+'DBH-U'!S97+DBHR!S97+AMIL!S97</f>
        <v>14.931921106944658</v>
      </c>
      <c r="E97" s="19">
        <f>'DEC-OS'!T97+'DEC-OH'!T97+'DEC-OI'!T97+'DBH-OS'!T97+'DBH-OH'!T97+'DBH-OI'!T97+XCLH!T97+XCLA!T97+DRFR!T97+DSFS!T97+DSTG!T97+XYM1!T97+XYM2!T97+XYM3E!T97+XYM4E!T97+SAGE!T97+'ABXY-TI1S'!T97+'ABXY-TI2S'!T97+ABZ!T97+'ASXY-TI1S'!T97+'ASXY-TI2S'!T97+'ASXY-TI3S'!T97+ASZ!T97+'MBXY-TI1S'!T97+'MBXY-TI2S'!T97+MBZ!T97+'MSXY-TI1S'!T97+'MSXY-TI2S'!T97++'MSXY-TI3S'!T97+MSZ!T97+'DEC-U'!T97+DECR!T97+'DBH-U'!T97+DBHR!T97+AMIL!T97</f>
        <v>-1.2491680323559828</v>
      </c>
      <c r="F97" s="19">
        <f>'DEC-OS'!U97+'DEC-OH'!U97+'DEC-OI'!U97+'DBH-OS'!U97+'DBH-OH'!U97+'DBH-OI'!U97+XCLH!U97+XCLA!U97+DRFR!U97+DSFS!U97+DSTG!U97+XYM1!U97+XYM2!U97+XYM3E!U97+XYM4E!U97+SAGE!U97+'ABXY-TI1S'!U97+'ABXY-TI2S'!U97+ABZ!U97+'ASXY-TI1S'!U97+'ASXY-TI2S'!U97+'ASXY-TI3S'!U97+ASZ!U97+'MBXY-TI1S'!U97+'MBXY-TI2S'!U97+MBZ!U97+'MSXY-TI1S'!U97+'MSXY-TI2S'!U97++'MSXY-TI3S'!U97+MSZ!U97+'DEC-U'!U97+DECR!U97+'DBH-U'!U97+DBHR!U97+AMIL!U97</f>
        <v>-5.4256487487131908</v>
      </c>
      <c r="G97" s="19">
        <f>'DEC-OS'!V97+'DEC-OH'!V97+'DEC-OI'!V97+'DBH-OS'!V97+'DBH-OH'!V97+'DBH-OI'!V97+XCLH!V97+XCLA!V97+DRFR!V97+DSFS!V97+DSTG!V97+XYM1!V97+XYM2!V97+XYM3E!V97+XYM4E!V97+SAGE!V97+'ABXY-TI1S'!V97+'ABXY-TI2S'!V97+ABZ!V97+'ASXY-TI1S'!V97+'ASXY-TI2S'!V97+'ASXY-TI3S'!V97+ASZ!V97+'MBXY-TI1S'!V97+'MBXY-TI2S'!V97+MBZ!V97+'MSXY-TI1S'!V97+'MSXY-TI2S'!V97++'MSXY-TI3S'!V97+MSZ!V97+'DEC-U'!V97+DECR!V97+'DBH-U'!V97+DBHR!V97+AMIL!V97</f>
        <v>-4.5305208889223767</v>
      </c>
      <c r="H97" s="20">
        <f t="shared" si="12"/>
        <v>6.7792731539117188</v>
      </c>
      <c r="I97" s="20">
        <f t="shared" si="13"/>
        <v>13.838799411987083</v>
      </c>
      <c r="J97" s="20">
        <f t="shared" si="14"/>
        <v>19.917600702480581</v>
      </c>
      <c r="K97" s="20">
        <f t="shared" si="15"/>
        <v>-1.2660053243587632</v>
      </c>
      <c r="L97" s="20">
        <f t="shared" si="16"/>
        <v>-2.8651728101072571</v>
      </c>
      <c r="M97" s="20">
        <f t="shared" si="17"/>
        <v>0.12070692778045888</v>
      </c>
      <c r="N97" s="87">
        <f>COS(Wellpath!$L97)*COS(Wellpath!$M97)</f>
        <v>-0.54465255657925205</v>
      </c>
      <c r="O97" s="87">
        <f>-SIN(Wellpath!$M97)</f>
        <v>0.51951911187950939</v>
      </c>
      <c r="P97" s="87">
        <f>SIN(Wellpath!$L97)*COS(Wellpath!$M97)</f>
        <v>-0.65837184402403659</v>
      </c>
      <c r="Q97" s="87">
        <f>COS(Wellpath!$L97)*SIN(Wellpath!$M97)</f>
        <v>-0.33115394504493278</v>
      </c>
      <c r="R97" s="87">
        <f>COS(Wellpath!$M97)</f>
        <v>-0.85445883013280732</v>
      </c>
      <c r="S97" s="87">
        <f>SIN(Wellpath!$L97)*SIN(Wellpath!$M97)</f>
        <v>-0.40029635557827886</v>
      </c>
      <c r="T97" s="87">
        <f>-SIN(Wellpath!$L97)</f>
        <v>-0.77051324277578925</v>
      </c>
      <c r="U97" s="87">
        <v>0</v>
      </c>
      <c r="V97" s="87">
        <f>COS(Wellpath!$L97)</f>
        <v>0.63742398974868975</v>
      </c>
    </row>
    <row r="98" spans="1:22" x14ac:dyDescent="0.25">
      <c r="A98" s="26">
        <f>Wellpath!E98</f>
        <v>9100</v>
      </c>
      <c r="B98" s="19">
        <f>'DEC-OS'!Q98+'DEC-OH'!Q98+'DEC-OI'!Q98+'DBH-OS'!Q98+'DBH-OH'!Q98+'DBH-OI'!Q98+XCLH!Q98+XCLA!Q98+DRFR!Q98+DSFS!Q98+DSTG!Q98+XYM1!Q98+XYM2!Q98+XYM3E!Q98+XYM4E!Q98+SAGE!Q98+'ABXY-TI1S'!Q98+'ABXY-TI2S'!Q98+ABZ!Q98+'ASXY-TI1S'!Q98+'ASXY-TI2S'!Q98+'ASXY-TI3S'!Q98+ASZ!Q98+'MBXY-TI1S'!Q98+'MBXY-TI2S'!Q98+MBZ!Q98+'MSXY-TI1S'!Q98+'MSXY-TI2S'!Q98++'MSXY-TI3S'!Q98+MSZ!Q98+'DEC-U'!Q98+DECR!Q98+'DBH-U'!Q98+DBHR!Q98+AMIL!Q98</f>
        <v>12.595785418005594</v>
      </c>
      <c r="C98" s="19">
        <f>'DEC-OS'!R98+'DEC-OH'!R98+'DEC-OI'!R98+'DBH-OS'!R98+'DBH-OH'!R98+'DBH-OI'!R98+XCLH!R98+XCLA!R98+DRFR!R98+DSFS!R98+DSTG!R98+XYM1!R98+XYM2!R98+XYM3E!R98+XYM4E!R98+SAGE!R98+'ABXY-TI1S'!R98+'ABXY-TI2S'!R98+ABZ!R98+'ASXY-TI1S'!R98+'ASXY-TI2S'!R98+'ASXY-TI3S'!R98+ASZ!R98+'MBXY-TI1S'!R98+'MBXY-TI2S'!R98+MBZ!R98+'MSXY-TI1S'!R98+'MSXY-TI2S'!R98++'MSXY-TI3S'!R98+MSZ!R98+'DEC-U'!R98+DECR!R98+'DBH-U'!R98+DBHR!R98+AMIL!R98</f>
        <v>12.433431397155527</v>
      </c>
      <c r="D98" s="19">
        <f>'DEC-OS'!S98+'DEC-OH'!S98+'DEC-OI'!S98+'DBH-OS'!S98+'DBH-OH'!S98+'DBH-OI'!S98+XCLH!S98+XCLA!S98+DRFR!S98+DSFS!S98+DSTG!S98+XYM1!S98+XYM2!S98+XYM3E!S98+XYM4E!S98+SAGE!S98+'ABXY-TI1S'!S98+'ABXY-TI2S'!S98+ABZ!S98+'ASXY-TI1S'!S98+'ASXY-TI2S'!S98+'ASXY-TI3S'!S98+ASZ!S98+'MBXY-TI1S'!S98+'MBXY-TI2S'!S98+MBZ!S98+'MSXY-TI1S'!S98+'MSXY-TI2S'!S98++'MSXY-TI3S'!S98+MSZ!S98+'DEC-U'!S98+DECR!S98+'DBH-U'!S98+DBHR!S98+AMIL!S98</f>
        <v>15.603560275150246</v>
      </c>
      <c r="E98" s="19">
        <f>'DEC-OS'!T98+'DEC-OH'!T98+'DEC-OI'!T98+'DBH-OS'!T98+'DBH-OH'!T98+'DBH-OI'!T98+XCLH!T98+XCLA!T98+DRFR!T98+DSFS!T98+DSTG!T98+XYM1!T98+XYM2!T98+XYM3E!T98+XYM4E!T98+SAGE!T98+'ABXY-TI1S'!T98+'ABXY-TI2S'!T98+ABZ!T98+'ASXY-TI1S'!T98+'ASXY-TI2S'!T98+'ASXY-TI3S'!T98+ASZ!T98+'MBXY-TI1S'!T98+'MBXY-TI2S'!T98+MBZ!T98+'MSXY-TI1S'!T98+'MSXY-TI2S'!T98++'MSXY-TI3S'!T98+MSZ!T98+'DEC-U'!T98+DECR!T98+'DBH-U'!T98+DBHR!T98+AMIL!T98</f>
        <v>-1.1985788638580988</v>
      </c>
      <c r="F98" s="19">
        <f>'DEC-OS'!U98+'DEC-OH'!U98+'DEC-OI'!U98+'DBH-OS'!U98+'DBH-OH'!U98+'DBH-OI'!U98+XCLH!U98+XCLA!U98+DRFR!U98+DSFS!U98+DSTG!U98+XYM1!U98+XYM2!U98+XYM3E!U98+XYM4E!U98+SAGE!U98+'ABXY-TI1S'!U98+'ABXY-TI2S'!U98+ABZ!U98+'ASXY-TI1S'!U98+'ASXY-TI2S'!U98+'ASXY-TI3S'!U98+ASZ!U98+'MBXY-TI1S'!U98+'MBXY-TI2S'!U98+MBZ!U98+'MSXY-TI1S'!U98+'MSXY-TI2S'!U98++'MSXY-TI3S'!U98+MSZ!U98+'DEC-U'!U98+DECR!U98+'DBH-U'!U98+DBHR!U98+AMIL!U98</f>
        <v>-5.3999014145964219</v>
      </c>
      <c r="G98" s="19">
        <f>'DEC-OS'!V98+'DEC-OH'!V98+'DEC-OI'!V98+'DBH-OS'!V98+'DBH-OH'!V98+'DBH-OI'!V98+XCLH!V98+XCLA!V98+DRFR!V98+DSFS!V98+DSTG!V98+XYM1!V98+XYM2!V98+XYM3E!V98+XYM4E!V98+SAGE!V98+'ABXY-TI1S'!V98+'ABXY-TI2S'!V98+ABZ!V98+'ASXY-TI1S'!V98+'ASXY-TI2S'!V98+'ASXY-TI3S'!V98+ASZ!V98+'MBXY-TI1S'!V98+'MBXY-TI2S'!V98+MBZ!V98+'MSXY-TI1S'!V98+'MSXY-TI2S'!V98++'MSXY-TI3S'!V98+MSZ!V98+'DEC-U'!V98+DECR!V98+'DBH-U'!V98+DBHR!V98+AMIL!V98</f>
        <v>-4.5454749072660494</v>
      </c>
      <c r="H98" s="20">
        <f t="shared" si="12"/>
        <v>7.3188563628172316</v>
      </c>
      <c r="I98" s="20">
        <f t="shared" si="13"/>
        <v>13.589578567654836</v>
      </c>
      <c r="J98" s="20">
        <f t="shared" si="14"/>
        <v>19.724342159839299</v>
      </c>
      <c r="K98" s="20">
        <f t="shared" si="15"/>
        <v>-0.95184613734228196</v>
      </c>
      <c r="L98" s="20">
        <f t="shared" si="16"/>
        <v>-3.8807116782157198</v>
      </c>
      <c r="M98" s="20">
        <f t="shared" si="17"/>
        <v>5.0055711330882602E-2</v>
      </c>
      <c r="N98" s="87">
        <f>COS(Wellpath!$L98)*COS(Wellpath!$M98)</f>
        <v>-0.50369402944119623</v>
      </c>
      <c r="O98" s="87">
        <f>-SIN(Wellpath!$M98)</f>
        <v>0.55455398687770741</v>
      </c>
      <c r="P98" s="87">
        <f>SIN(Wellpath!$L98)*COS(Wellpath!$M98)</f>
        <v>-0.66239127435627565</v>
      </c>
      <c r="Q98" s="87">
        <f>COS(Wellpath!$L98)*SIN(Wellpath!$M98)</f>
        <v>-0.33566819430229444</v>
      </c>
      <c r="R98" s="87">
        <f>COS(Wellpath!$M98)</f>
        <v>-0.83214774868291241</v>
      </c>
      <c r="S98" s="87">
        <f>SIN(Wellpath!$L98)*SIN(Wellpath!$M98)</f>
        <v>-0.4414260840682136</v>
      </c>
      <c r="T98" s="87">
        <f>-SIN(Wellpath!$L98)</f>
        <v>-0.79600200253462206</v>
      </c>
      <c r="U98" s="87">
        <v>0</v>
      </c>
      <c r="V98" s="87">
        <f>COS(Wellpath!$L98)</f>
        <v>0.60529398804289436</v>
      </c>
    </row>
    <row r="99" spans="1:22" x14ac:dyDescent="0.25">
      <c r="A99" s="26">
        <f>Wellpath!E99</f>
        <v>9200</v>
      </c>
      <c r="B99" s="19">
        <f>'DEC-OS'!Q99+'DEC-OH'!Q99+'DEC-OI'!Q99+'DBH-OS'!Q99+'DBH-OH'!Q99+'DBH-OI'!Q99+XCLH!Q99+XCLA!Q99+DRFR!Q99+DSFS!Q99+DSTG!Q99+XYM1!Q99+XYM2!Q99+XYM3E!Q99+XYM4E!Q99+SAGE!Q99+'ABXY-TI1S'!Q99+'ABXY-TI2S'!Q99+ABZ!Q99+'ASXY-TI1S'!Q99+'ASXY-TI2S'!Q99+'ASXY-TI3S'!Q99+ASZ!Q99+'MBXY-TI1S'!Q99+'MBXY-TI2S'!Q99+MBZ!Q99+'MSXY-TI1S'!Q99+'MSXY-TI2S'!Q99++'MSXY-TI3S'!Q99+MSZ!Q99+'DEC-U'!Q99+DECR!Q99+'DBH-U'!Q99+DBHR!Q99+AMIL!Q99</f>
        <v>12.274274746091631</v>
      </c>
      <c r="C99" s="19">
        <f>'DEC-OS'!R99+'DEC-OH'!R99+'DEC-OI'!R99+'DBH-OS'!R99+'DBH-OH'!R99+'DBH-OI'!R99+XCLH!R99+XCLA!R99+DRFR!R99+DSFS!R99+DSTG!R99+XYM1!R99+XYM2!R99+XYM3E!R99+XYM4E!R99+SAGE!R99+'ABXY-TI1S'!R99+'ABXY-TI2S'!R99+ABZ!R99+'ASXY-TI1S'!R99+'ASXY-TI2S'!R99+'ASXY-TI3S'!R99+ASZ!R99+'MBXY-TI1S'!R99+'MBXY-TI2S'!R99+MBZ!R99+'MSXY-TI1S'!R99+'MSXY-TI2S'!R99++'MSXY-TI3S'!R99+MSZ!R99+'DEC-U'!R99+DECR!R99+'DBH-U'!R99+DBHR!R99+AMIL!R99</f>
        <v>12.282147231118628</v>
      </c>
      <c r="D99" s="19">
        <f>'DEC-OS'!S99+'DEC-OH'!S99+'DEC-OI'!S99+'DBH-OS'!S99+'DBH-OH'!S99+'DBH-OI'!S99+XCLH!S99+XCLA!S99+DRFR!S99+DSFS!S99+DSTG!S99+XYM1!S99+XYM2!S99+XYM3E!S99+XYM4E!S99+SAGE!S99+'ABXY-TI1S'!S99+'ABXY-TI2S'!S99+ABZ!S99+'ASXY-TI1S'!S99+'ASXY-TI2S'!S99+'ASXY-TI3S'!S99+ASZ!S99+'MBXY-TI1S'!S99+'MBXY-TI2S'!S99+MBZ!S99+'MSXY-TI1S'!S99+'MSXY-TI2S'!S99++'MSXY-TI3S'!S99+MSZ!S99+'DEC-U'!S99+DECR!S99+'DBH-U'!S99+DBHR!S99+AMIL!S99</f>
        <v>16.312541416215968</v>
      </c>
      <c r="E99" s="19">
        <f>'DEC-OS'!T99+'DEC-OH'!T99+'DEC-OI'!T99+'DBH-OS'!T99+'DBH-OH'!T99+'DBH-OI'!T99+XCLH!T99+XCLA!T99+DRFR!T99+DSFS!T99+DSTG!T99+XYM1!T99+XYM2!T99+XYM3E!T99+XYM4E!T99+SAGE!T99+'ABXY-TI1S'!T99+'ABXY-TI2S'!T99+ABZ!T99+'ASXY-TI1S'!T99+'ASXY-TI2S'!T99+'ASXY-TI3S'!T99+ASZ!T99+'MBXY-TI1S'!T99+'MBXY-TI2S'!T99+MBZ!T99+'MSXY-TI1S'!T99+'MSXY-TI2S'!T99++'MSXY-TI3S'!T99+MSZ!T99+'DEC-U'!T99+DECR!T99+'DBH-U'!T99+DBHR!T99+AMIL!T99</f>
        <v>-1.1863844133626746</v>
      </c>
      <c r="F99" s="19">
        <f>'DEC-OS'!U99+'DEC-OH'!U99+'DEC-OI'!U99+'DBH-OS'!U99+'DBH-OH'!U99+'DBH-OI'!U99+XCLH!U99+XCLA!U99+DRFR!U99+DSFS!U99+DSTG!U99+XYM1!U99+XYM2!U99+XYM3E!U99+XYM4E!U99+SAGE!U99+'ABXY-TI1S'!U99+'ABXY-TI2S'!U99+ABZ!U99+'ASXY-TI1S'!U99+'ASXY-TI2S'!U99+'ASXY-TI3S'!U99+ASZ!U99+'MBXY-TI1S'!U99+'MBXY-TI2S'!U99+MBZ!U99+'MSXY-TI1S'!U99+'MSXY-TI2S'!U99++'MSXY-TI3S'!U99+MSZ!U99+'DEC-U'!U99+DECR!U99+'DBH-U'!U99+DBHR!U99+AMIL!U99</f>
        <v>-5.3847665614045725</v>
      </c>
      <c r="G99" s="19">
        <f>'DEC-OS'!V99+'DEC-OH'!V99+'DEC-OI'!V99+'DBH-OS'!V99+'DBH-OH'!V99+'DBH-OI'!V99+XCLH!V99+XCLA!V99+DRFR!V99+DSFS!V99+DSTG!V99+XYM1!V99+XYM2!V99+XYM3E!V99+XYM4E!V99+SAGE!V99+'ABXY-TI1S'!V99+'ABXY-TI2S'!V99+ABZ!V99+'ASXY-TI1S'!V99+'ASXY-TI2S'!V99+'ASXY-TI3S'!V99+ASZ!V99+'MBXY-TI1S'!V99+'MBXY-TI2S'!V99+MBZ!V99+'MSXY-TI1S'!V99+'MSXY-TI2S'!V99++'MSXY-TI3S'!V99+MSZ!V99+'DEC-U'!V99+DECR!V99+'DBH-U'!V99+DBHR!V99+AMIL!V99</f>
        <v>-4.5593445086477287</v>
      </c>
      <c r="H99" s="20">
        <f t="shared" ref="H99:H130" si="18">N99*(B99*N99+E99*Q99+F99*T99) + Q99*(E99*N99+C99*Q99+G99*T99)+ T99*(F99*N99+G99*Q99+D99*T99)</f>
        <v>8.0264486304192761</v>
      </c>
      <c r="I99" s="20">
        <f t="shared" ref="I99:I133" si="19">O99*(B99*O99+E99*R99+F99*U99) + R99*(E99*O99+C99*R99+G99*U99)+ U99*(F99*O99+G99*R99+D99*U99)</f>
        <v>13.406728256337905</v>
      </c>
      <c r="J99" s="20">
        <f t="shared" ref="J99:J133" si="20">P99*(B99*P99+E99*S99+F99*V99) + S99*(E99*P99+C99*S99+G99*V99)+ V99*(F99*P99+G99*S99+D99*V99)</f>
        <v>19.435786506669047</v>
      </c>
      <c r="K99" s="20">
        <f t="shared" ref="K99:K133" si="21">N99*(B99*O99+E99*R99+F99*U99) + Q99*(E99*O99+C99*R99+G99*U99)+ T99*(F99*O99+G99*R99+D99*U99)</f>
        <v>-0.6468287266027466</v>
      </c>
      <c r="L99" s="20">
        <f t="shared" ref="L99:L133" si="22">N99*(B99*P99+E99*S99+F99*V99) + Q99*(E99*P99+C99*S99+G99*V99)+ T99*(F99*P99+G99*S99+D99*V99)</f>
        <v>-4.8599793522324344</v>
      </c>
      <c r="M99" s="20">
        <f t="shared" ref="M99:M133" si="23">O99*(B99*P99+E99*S99+F99*V99) + R99*(E99*P99+C99*S99+G99*V99)+ U99*(F99*P99+G99*S99+D99*V99)</f>
        <v>4.4942294876246791E-3</v>
      </c>
      <c r="N99" s="87">
        <f>COS(Wellpath!$L99)*COS(Wellpath!$M99)</f>
        <v>-0.46288104092745069</v>
      </c>
      <c r="O99" s="87">
        <f>-SIN(Wellpath!$M99)</f>
        <v>0.58665507888028123</v>
      </c>
      <c r="P99" s="87">
        <f>SIN(Wellpath!$L99)*COS(Wellpath!$M99)</f>
        <v>-0.66451257352580684</v>
      </c>
      <c r="Q99" s="87">
        <f>COS(Wellpath!$L99)*SIN(Wellpath!$M99)</f>
        <v>-0.33531629728884615</v>
      </c>
      <c r="R99" s="87">
        <f>COS(Wellpath!$M99)</f>
        <v>-0.80983690853404</v>
      </c>
      <c r="S99" s="87">
        <f>SIN(Wellpath!$L99)*SIN(Wellpath!$M99)</f>
        <v>-0.48138047566195197</v>
      </c>
      <c r="T99" s="87">
        <f>-SIN(Wellpath!$L99)</f>
        <v>-0.820551109147028</v>
      </c>
      <c r="U99" s="87">
        <v>0</v>
      </c>
      <c r="V99" s="87">
        <f>COS(Wellpath!$L99)</f>
        <v>0.57157316003953695</v>
      </c>
    </row>
    <row r="100" spans="1:22" x14ac:dyDescent="0.25">
      <c r="A100" s="26">
        <f>Wellpath!E100</f>
        <v>9300</v>
      </c>
      <c r="B100" s="19">
        <f>'DEC-OS'!Q100+'DEC-OH'!Q100+'DEC-OI'!Q100+'DBH-OS'!Q100+'DBH-OH'!Q100+'DBH-OI'!Q100+XCLH!Q100+XCLA!Q100+DRFR!Q100+DSFS!Q100+DSTG!Q100+XYM1!Q100+XYM2!Q100+XYM3E!Q100+XYM4E!Q100+SAGE!Q100+'ABXY-TI1S'!Q100+'ABXY-TI2S'!Q100+ABZ!Q100+'ASXY-TI1S'!Q100+'ASXY-TI2S'!Q100+'ASXY-TI3S'!Q100+ASZ!Q100+'MBXY-TI1S'!Q100+'MBXY-TI2S'!Q100+MBZ!Q100+'MSXY-TI1S'!Q100+'MSXY-TI2S'!Q100++'MSXY-TI3S'!Q100+MSZ!Q100+'DEC-U'!Q100+DECR!Q100+'DBH-U'!Q100+DBHR!Q100+AMIL!Q100</f>
        <v>12.004464567649444</v>
      </c>
      <c r="C100" s="19">
        <f>'DEC-OS'!R100+'DEC-OH'!R100+'DEC-OI'!R100+'DBH-OS'!R100+'DBH-OH'!R100+'DBH-OI'!R100+XCLH!R100+XCLA!R100+DRFR!R100+DSFS!R100+DSTG!R100+XYM1!R100+XYM2!R100+XYM3E!R100+XYM4E!R100+SAGE!R100+'ABXY-TI1S'!R100+'ABXY-TI2S'!R100+ABZ!R100+'ASXY-TI1S'!R100+'ASXY-TI2S'!R100+'ASXY-TI3S'!R100+ASZ!R100+'MBXY-TI1S'!R100+'MBXY-TI2S'!R100+MBZ!R100+'MSXY-TI1S'!R100+'MSXY-TI2S'!R100++'MSXY-TI3S'!R100+MSZ!R100+'DEC-U'!R100+DECR!R100+'DBH-U'!R100+DBHR!R100+AMIL!R100</f>
        <v>12.196881453820993</v>
      </c>
      <c r="D100" s="19">
        <f>'DEC-OS'!S100+'DEC-OH'!S100+'DEC-OI'!S100+'DBH-OS'!S100+'DBH-OH'!S100+'DBH-OI'!S100+XCLH!S100+XCLA!S100+DRFR!S100+DSFS!S100+DSTG!S100+XYM1!S100+XYM2!S100+XYM3E!S100+XYM4E!S100+SAGE!S100+'ABXY-TI1S'!S100+'ABXY-TI2S'!S100+ABZ!S100+'ASXY-TI1S'!S100+'ASXY-TI2S'!S100+'ASXY-TI3S'!S100+ASZ!S100+'MBXY-TI1S'!S100+'MBXY-TI2S'!S100+MBZ!S100+'MSXY-TI1S'!S100+'MSXY-TI2S'!S100++'MSXY-TI3S'!S100+MSZ!S100+'DEC-U'!S100+DECR!S100+'DBH-U'!S100+DBHR!S100+AMIL!S100</f>
        <v>17.059733755809759</v>
      </c>
      <c r="E100" s="19">
        <f>'DEC-OS'!T100+'DEC-OH'!T100+'DEC-OI'!T100+'DBH-OS'!T100+'DBH-OH'!T100+'DBH-OI'!T100+XCLH!T100+XCLA!T100+DRFR!T100+DSFS!T100+DSTG!T100+XYM1!T100+XYM2!T100+XYM3E!T100+XYM4E!T100+SAGE!T100+'ABXY-TI1S'!T100+'ABXY-TI2S'!T100+ABZ!T100+'ASXY-TI1S'!T100+'ASXY-TI2S'!T100+'ASXY-TI3S'!T100+ASZ!T100+'MBXY-TI1S'!T100+'MBXY-TI2S'!T100+MBZ!T100+'MSXY-TI1S'!T100+'MSXY-TI2S'!T100++'MSXY-TI3S'!T100+MSZ!T100+'DEC-U'!T100+DECR!T100+'DBH-U'!T100+DBHR!T100+AMIL!T100</f>
        <v>-1.2198336201100608</v>
      </c>
      <c r="F100" s="19">
        <f>'DEC-OS'!U100+'DEC-OH'!U100+'DEC-OI'!U100+'DBH-OS'!U100+'DBH-OH'!U100+'DBH-OI'!U100+XCLH!U100+XCLA!U100+DRFR!U100+DSFS!U100+DSTG!U100+XYM1!U100+XYM2!U100+XYM3E!U100+XYM4E!U100+SAGE!U100+'ABXY-TI1S'!U100+'ABXY-TI2S'!U100+ABZ!U100+'ASXY-TI1S'!U100+'ASXY-TI2S'!U100+'ASXY-TI3S'!U100+ASZ!U100+'MBXY-TI1S'!U100+'MBXY-TI2S'!U100+MBZ!U100+'MSXY-TI1S'!U100+'MSXY-TI2S'!U100++'MSXY-TI3S'!U100+MSZ!U100+'DEC-U'!U100+DECR!U100+'DBH-U'!U100+DBHR!U100+AMIL!U100</f>
        <v>-5.380694814614686</v>
      </c>
      <c r="G100" s="19">
        <f>'DEC-OS'!V100+'DEC-OH'!V100+'DEC-OI'!V100+'DBH-OS'!V100+'DBH-OH'!V100+'DBH-OI'!V100+XCLH!V100+XCLA!V100+DRFR!V100+DSFS!V100+DSTG!V100+XYM1!V100+XYM2!V100+XYM3E!V100+XYM4E!V100+SAGE!V100+'ABXY-TI1S'!V100+'ABXY-TI2S'!V100+ABZ!V100+'ASXY-TI1S'!V100+'ASXY-TI2S'!V100+'ASXY-TI3S'!V100+ASZ!V100+'MBXY-TI1S'!V100+'MBXY-TI2S'!V100+MBZ!V100+'MSXY-TI1S'!V100+'MSXY-TI2S'!V100++'MSXY-TI3S'!V100+MSZ!V100+'DEC-U'!V100+DECR!V100+'DBH-U'!V100+DBHR!V100+AMIL!V100</f>
        <v>-4.5733731795911758</v>
      </c>
      <c r="H100" s="20">
        <f t="shared" si="18"/>
        <v>8.8989841058158152</v>
      </c>
      <c r="I100" s="20">
        <f t="shared" si="19"/>
        <v>13.307757902345173</v>
      </c>
      <c r="J100" s="20">
        <f t="shared" si="20"/>
        <v>19.054337769119201</v>
      </c>
      <c r="K100" s="20">
        <f t="shared" si="21"/>
        <v>-0.35016852571120205</v>
      </c>
      <c r="L100" s="20">
        <f t="shared" si="22"/>
        <v>-5.7885668801382089</v>
      </c>
      <c r="M100" s="20">
        <f t="shared" si="23"/>
        <v>-1.5052967173644127E-2</v>
      </c>
      <c r="N100" s="87">
        <f>COS(Wellpath!$L100)*COS(Wellpath!$M100)</f>
        <v>-0.42241266024278923</v>
      </c>
      <c r="O100" s="87">
        <f>-SIN(Wellpath!$M100)</f>
        <v>0.61607399237900951</v>
      </c>
      <c r="P100" s="87">
        <f>SIN(Wellpath!$L100)*COS(Wellpath!$M100)</f>
        <v>-0.66484613286142979</v>
      </c>
      <c r="Q100" s="87">
        <f>COS(Wellpath!$L100)*SIN(Wellpath!$M100)</f>
        <v>-0.33038126712040133</v>
      </c>
      <c r="R100" s="87">
        <f>COS(Wellpath!$M100)</f>
        <v>-0.78768828600797924</v>
      </c>
      <c r="S100" s="87">
        <f>SIN(Wellpath!$L100)*SIN(Wellpath!$M100)</f>
        <v>-0.51999556000193869</v>
      </c>
      <c r="T100" s="87">
        <f>-SIN(Wellpath!$L100)</f>
        <v>-0.84404725152240612</v>
      </c>
      <c r="U100" s="87">
        <v>0</v>
      </c>
      <c r="V100" s="87">
        <f>COS(Wellpath!$L100)</f>
        <v>0.53626881057681519</v>
      </c>
    </row>
    <row r="101" spans="1:22" x14ac:dyDescent="0.25">
      <c r="A101" s="26">
        <f>Wellpath!E101</f>
        <v>9398.5</v>
      </c>
      <c r="B101" s="19">
        <f>'DEC-OS'!Q101+'DEC-OH'!Q101+'DEC-OI'!Q101+'DBH-OS'!Q101+'DBH-OH'!Q101+'DBH-OI'!Q101+XCLH!Q101+XCLA!Q101+DRFR!Q101+DSFS!Q101+DSTG!Q101+XYM1!Q101+XYM2!Q101+XYM3E!Q101+XYM4E!Q101+SAGE!Q101+'ABXY-TI1S'!Q101+'ABXY-TI2S'!Q101+ABZ!Q101+'ASXY-TI1S'!Q101+'ASXY-TI2S'!Q101+'ASXY-TI3S'!Q101+ASZ!Q101+'MBXY-TI1S'!Q101+'MBXY-TI2S'!Q101+MBZ!Q101+'MSXY-TI1S'!Q101+'MSXY-TI2S'!Q101++'MSXY-TI3S'!Q101+MSZ!Q101+'DEC-U'!Q101+DECR!Q101+'DBH-U'!Q101+DBHR!Q101+AMIL!Q101</f>
        <v>11.799349367329039</v>
      </c>
      <c r="C101" s="19">
        <f>'DEC-OS'!R101+'DEC-OH'!R101+'DEC-OI'!R101+'DBH-OS'!R101+'DBH-OH'!R101+'DBH-OI'!R101+XCLH!R101+XCLA!R101+DRFR!R101+DSFS!R101+DSTG!R101+XYM1!R101+XYM2!R101+XYM3E!R101+XYM4E!R101+SAGE!R101+'ABXY-TI1S'!R101+'ABXY-TI2S'!R101+ABZ!R101+'ASXY-TI1S'!R101+'ASXY-TI2S'!R101+'ASXY-TI3S'!R101+ASZ!R101+'MBXY-TI1S'!R101+'MBXY-TI2S'!R101+MBZ!R101+'MSXY-TI1S'!R101+'MSXY-TI2S'!R101++'MSXY-TI3S'!R101+MSZ!R101+'DEC-U'!R101+DECR!R101+'DBH-U'!R101+DBHR!R101+AMIL!R101</f>
        <v>12.181333517050044</v>
      </c>
      <c r="D101" s="19">
        <f>'DEC-OS'!S101+'DEC-OH'!S101+'DEC-OI'!S101+'DBH-OS'!S101+'DBH-OH'!S101+'DBH-OI'!S101+XCLH!S101+XCLA!S101+DRFR!S101+DSFS!S101+DSTG!S101+XYM1!S101+XYM2!S101+XYM3E!S101+XYM4E!S101+SAGE!S101+'ABXY-TI1S'!S101+'ABXY-TI2S'!S101+ABZ!S101+'ASXY-TI1S'!S101+'ASXY-TI2S'!S101+'ASXY-TI3S'!S101+ASZ!S101+'MBXY-TI1S'!S101+'MBXY-TI2S'!S101+MBZ!S101+'MSXY-TI1S'!S101+'MSXY-TI2S'!S101++'MSXY-TI3S'!S101+MSZ!S101+'DEC-U'!S101+DECR!S101+'DBH-U'!S101+DBHR!S101+AMIL!S101</f>
        <v>17.832023372992769</v>
      </c>
      <c r="E101" s="19">
        <f>'DEC-OS'!T101+'DEC-OH'!T101+'DEC-OI'!T101+'DBH-OS'!T101+'DBH-OH'!T101+'DBH-OI'!T101+XCLH!T101+XCLA!T101+DRFR!T101+DSFS!T101+DSTG!T101+XYM1!T101+XYM2!T101+XYM3E!T101+XYM4E!T101+SAGE!T101+'ABXY-TI1S'!T101+'ABXY-TI2S'!T101+ABZ!T101+'ASXY-TI1S'!T101+'ASXY-TI2S'!T101+'ASXY-TI3S'!T101+ASZ!T101+'MBXY-TI1S'!T101+'MBXY-TI2S'!T101+MBZ!T101+'MSXY-TI1S'!T101+'MSXY-TI2S'!T101++'MSXY-TI3S'!T101+MSZ!T101+'DEC-U'!T101+DECR!T101+'DBH-U'!T101+DBHR!T101+AMIL!T101</f>
        <v>-1.304400228691073</v>
      </c>
      <c r="F101" s="19">
        <f>'DEC-OS'!U101+'DEC-OH'!U101+'DEC-OI'!U101+'DBH-OS'!U101+'DBH-OH'!U101+'DBH-OI'!U101+XCLH!U101+XCLA!U101+DRFR!U101+DSFS!U101+DSTG!U101+XYM1!U101+XYM2!U101+XYM3E!U101+XYM4E!U101+SAGE!U101+'ABXY-TI1S'!U101+'ABXY-TI2S'!U101+ABZ!U101+'ASXY-TI1S'!U101+'ASXY-TI2S'!U101+'ASXY-TI3S'!U101+ASZ!U101+'MBXY-TI1S'!U101+'MBXY-TI2S'!U101+MBZ!U101+'MSXY-TI1S'!U101+'MSXY-TI2S'!U101++'MSXY-TI3S'!U101+MSZ!U101+'DEC-U'!U101+DECR!U101+'DBH-U'!U101+DBHR!U101+AMIL!U101</f>
        <v>-5.3886428526740406</v>
      </c>
      <c r="G101" s="19">
        <f>'DEC-OS'!V101+'DEC-OH'!V101+'DEC-OI'!V101+'DBH-OS'!V101+'DBH-OH'!V101+'DBH-OI'!V101+XCLH!V101+XCLA!V101+DRFR!V101+DSFS!V101+DSTG!V101+XYM1!V101+XYM2!V101+XYM3E!V101+XYM4E!V101+SAGE!V101+'ABXY-TI1S'!V101+'ABXY-TI2S'!V101+ABZ!V101+'ASXY-TI1S'!V101+'ASXY-TI2S'!V101+'ASXY-TI3S'!V101+ASZ!V101+'MBXY-TI1S'!V101+'MBXY-TI2S'!V101+MBZ!V101+'MSXY-TI1S'!V101+'MSXY-TI2S'!V101++'MSXY-TI3S'!V101+MSZ!V101+'DEC-U'!V101+DECR!V101+'DBH-U'!V101+DBHR!V101+AMIL!V101</f>
        <v>-4.5892542471843552</v>
      </c>
      <c r="H101" s="20">
        <f t="shared" si="18"/>
        <v>9.9125628451969341</v>
      </c>
      <c r="I101" s="20">
        <f t="shared" si="19"/>
        <v>13.308090326183759</v>
      </c>
      <c r="J101" s="20">
        <f t="shared" si="20"/>
        <v>18.592053085991157</v>
      </c>
      <c r="K101" s="20">
        <f t="shared" si="21"/>
        <v>-6.4085434476004191E-2</v>
      </c>
      <c r="L101" s="20">
        <f t="shared" si="22"/>
        <v>-6.6390523216434421</v>
      </c>
      <c r="M101" s="20">
        <f t="shared" si="23"/>
        <v>-7.3595177556793345E-3</v>
      </c>
      <c r="N101" s="87">
        <f>COS(Wellpath!$L101)*COS(Wellpath!$M101)</f>
        <v>-0.38302222155948912</v>
      </c>
      <c r="O101" s="87">
        <f>-SIN(Wellpath!$M101)</f>
        <v>0.64278760968653925</v>
      </c>
      <c r="P101" s="87">
        <f>SIN(Wellpath!$L101)*COS(Wellpath!$M101)</f>
        <v>-0.66341394816893839</v>
      </c>
      <c r="Q101" s="87">
        <f>COS(Wellpath!$L101)*SIN(Wellpath!$M101)</f>
        <v>-0.32139380484326968</v>
      </c>
      <c r="R101" s="87">
        <f>COS(Wellpath!$M101)</f>
        <v>-0.76604444311897801</v>
      </c>
      <c r="S101" s="87">
        <f>SIN(Wellpath!$L101)*SIN(Wellpath!$M101)</f>
        <v>-0.55667039922641925</v>
      </c>
      <c r="T101" s="87">
        <f>-SIN(Wellpath!$L101)</f>
        <v>-0.8660254037844386</v>
      </c>
      <c r="U101" s="87">
        <v>0</v>
      </c>
      <c r="V101" s="87">
        <f>COS(Wellpath!$L101)</f>
        <v>0.50000000000000011</v>
      </c>
    </row>
    <row r="102" spans="1:22" x14ac:dyDescent="0.25">
      <c r="A102" s="26">
        <f>Wellpath!E102</f>
        <v>9400</v>
      </c>
      <c r="B102" s="19">
        <f>'DEC-OS'!Q102+'DEC-OH'!Q102+'DEC-OI'!Q102+'DBH-OS'!Q102+'DBH-OH'!Q102+'DBH-OI'!Q102+XCLH!Q102+XCLA!Q102+DRFR!Q102+DSFS!Q102+DSTG!Q102+XYM1!Q102+XYM2!Q102+XYM3E!Q102+XYM4E!Q102+SAGE!Q102+'ABXY-TI1S'!Q102+'ABXY-TI2S'!Q102+ABZ!Q102+'ASXY-TI1S'!Q102+'ASXY-TI2S'!Q102+'ASXY-TI3S'!Q102+ASZ!Q102+'MBXY-TI1S'!Q102+'MBXY-TI2S'!Q102+MBZ!Q102+'MSXY-TI1S'!Q102+'MSXY-TI2S'!Q102++'MSXY-TI3S'!Q102+MSZ!Q102+'DEC-U'!Q102+DECR!Q102+'DBH-U'!Q102+DBHR!Q102+AMIL!Q102</f>
        <v>11.79636636788376</v>
      </c>
      <c r="C102" s="19">
        <f>'DEC-OS'!R102+'DEC-OH'!R102+'DEC-OI'!R102+'DBH-OS'!R102+'DBH-OH'!R102+'DBH-OI'!R102+XCLH!R102+XCLA!R102+DRFR!R102+DSFS!R102+DSTG!R102+XYM1!R102+XYM2!R102+XYM3E!R102+XYM4E!R102+SAGE!R102+'ABXY-TI1S'!R102+'ABXY-TI2S'!R102+ABZ!R102+'ASXY-TI1S'!R102+'ASXY-TI2S'!R102+'ASXY-TI3S'!R102+ASZ!R102+'MBXY-TI1S'!R102+'MBXY-TI2S'!R102+MBZ!R102+'MSXY-TI1S'!R102+'MSXY-TI2S'!R102++'MSXY-TI3S'!R102+MSZ!R102+'DEC-U'!R102+DECR!R102+'DBH-U'!R102+DBHR!R102+AMIL!R102</f>
        <v>12.183761834034682</v>
      </c>
      <c r="D102" s="19">
        <f>'DEC-OS'!S102+'DEC-OH'!S102+'DEC-OI'!S102+'DBH-OS'!S102+'DBH-OH'!S102+'DBH-OI'!S102+XCLH!S102+XCLA!S102+DRFR!S102+DSFS!S102+DSTG!S102+XYM1!S102+XYM2!S102+XYM3E!S102+XYM4E!S102+SAGE!S102+'ABXY-TI1S'!S102+'ABXY-TI2S'!S102+ABZ!S102+'ASXY-TI1S'!S102+'ASXY-TI2S'!S102+'ASXY-TI3S'!S102+ASZ!S102+'MBXY-TI1S'!S102+'MBXY-TI2S'!S102+MBZ!S102+'MSXY-TI1S'!S102+'MSXY-TI2S'!S102++'MSXY-TI3S'!S102+MSZ!S102+'DEC-U'!S102+DECR!S102+'DBH-U'!S102+DBHR!S102+AMIL!S102</f>
        <v>17.841355418406721</v>
      </c>
      <c r="E102" s="19">
        <f>'DEC-OS'!T102+'DEC-OH'!T102+'DEC-OI'!T102+'DBH-OS'!T102+'DBH-OH'!T102+'DBH-OI'!T102+XCLH!T102+XCLA!T102+DRFR!T102+DSFS!T102+DSTG!T102+XYM1!T102+XYM2!T102+XYM3E!T102+XYM4E!T102+SAGE!T102+'ABXY-TI1S'!T102+'ABXY-TI2S'!T102+ABZ!T102+'ASXY-TI1S'!T102+'ASXY-TI2S'!T102+'ASXY-TI3S'!T102+ASZ!T102+'MBXY-TI1S'!T102+'MBXY-TI2S'!T102+MBZ!T102+'MSXY-TI1S'!T102+'MSXY-TI2S'!T102++'MSXY-TI3S'!T102+MSZ!T102+'DEC-U'!T102+DECR!T102+'DBH-U'!T102+DBHR!T102+AMIL!T102</f>
        <v>-1.3046112354141064</v>
      </c>
      <c r="F102" s="19">
        <f>'DEC-OS'!U102+'DEC-OH'!U102+'DEC-OI'!U102+'DBH-OS'!U102+'DBH-OH'!U102+'DBH-OI'!U102+XCLH!U102+XCLA!U102+DRFR!U102+DSFS!U102+DSTG!U102+XYM1!U102+XYM2!U102+XYM3E!U102+XYM4E!U102+SAGE!U102+'ABXY-TI1S'!U102+'ABXY-TI2S'!U102+ABZ!U102+'ASXY-TI1S'!U102+'ASXY-TI2S'!U102+'ASXY-TI3S'!U102+ASZ!U102+'MBXY-TI1S'!U102+'MBXY-TI2S'!U102+MBZ!U102+'MSXY-TI1S'!U102+'MSXY-TI2S'!U102++'MSXY-TI3S'!U102+MSZ!U102+'DEC-U'!U102+DECR!U102+'DBH-U'!U102+DBHR!U102+AMIL!U102</f>
        <v>-5.3876172028721356</v>
      </c>
      <c r="G102" s="19">
        <f>'DEC-OS'!V102+'DEC-OH'!V102+'DEC-OI'!V102+'DBH-OS'!V102+'DBH-OH'!V102+'DBH-OI'!V102+XCLH!V102+XCLA!V102+DRFR!V102+DSFS!V102+DSTG!V102+XYM1!V102+XYM2!V102+XYM3E!V102+XYM4E!V102+SAGE!V102+'ABXY-TI1S'!V102+'ABXY-TI2S'!V102+ABZ!V102+'ASXY-TI1S'!V102+'ASXY-TI2S'!V102+'ASXY-TI3S'!V102+ASZ!V102+'MBXY-TI1S'!V102+'MBXY-TI2S'!V102+MBZ!V102+'MSXY-TI1S'!V102+'MSXY-TI2S'!V102++'MSXY-TI3S'!V102+MSZ!V102+'DEC-U'!V102+DECR!V102+'DBH-U'!V102+DBHR!V102+AMIL!V102</f>
        <v>-4.5896068565620576</v>
      </c>
      <c r="H102" s="20">
        <f t="shared" si="18"/>
        <v>9.9198072787124829</v>
      </c>
      <c r="I102" s="20">
        <f t="shared" si="19"/>
        <v>13.308490618628635</v>
      </c>
      <c r="J102" s="20">
        <f t="shared" si="20"/>
        <v>18.593185722984042</v>
      </c>
      <c r="K102" s="20">
        <f t="shared" si="21"/>
        <v>-6.3576353213038977E-2</v>
      </c>
      <c r="L102" s="20">
        <f t="shared" si="22"/>
        <v>-6.6432272119102533</v>
      </c>
      <c r="M102" s="20">
        <f t="shared" si="23"/>
        <v>-4.6189842651962465E-3</v>
      </c>
      <c r="N102" s="87">
        <f>COS(Wellpath!$L102)*COS(Wellpath!$M102)</f>
        <v>-0.38302222155948912</v>
      </c>
      <c r="O102" s="87">
        <f>-SIN(Wellpath!$M102)</f>
        <v>0.64278760968653925</v>
      </c>
      <c r="P102" s="87">
        <f>SIN(Wellpath!$L102)*COS(Wellpath!$M102)</f>
        <v>-0.66341394816893839</v>
      </c>
      <c r="Q102" s="87">
        <f>COS(Wellpath!$L102)*SIN(Wellpath!$M102)</f>
        <v>-0.32139380484326968</v>
      </c>
      <c r="R102" s="87">
        <f>COS(Wellpath!$M102)</f>
        <v>-0.76604444311897801</v>
      </c>
      <c r="S102" s="87">
        <f>SIN(Wellpath!$L102)*SIN(Wellpath!$M102)</f>
        <v>-0.55667039922641925</v>
      </c>
      <c r="T102" s="87">
        <f>-SIN(Wellpath!$L102)</f>
        <v>-0.8660254037844386</v>
      </c>
      <c r="U102" s="87">
        <v>0</v>
      </c>
      <c r="V102" s="87">
        <f>COS(Wellpath!$L102)</f>
        <v>0.50000000000000011</v>
      </c>
    </row>
    <row r="103" spans="1:22" x14ac:dyDescent="0.25">
      <c r="A103" s="26">
        <f>Wellpath!E103</f>
        <v>9500</v>
      </c>
      <c r="B103" s="19">
        <f>'DEC-OS'!Q103+'DEC-OH'!Q103+'DEC-OI'!Q103+'DBH-OS'!Q103+'DBH-OH'!Q103+'DBH-OI'!Q103+XCLH!Q103+XCLA!Q103+DRFR!Q103+DSFS!Q103+DSTG!Q103+XYM1!Q103+XYM2!Q103+XYM3E!Q103+XYM4E!Q103+SAGE!Q103+'ABXY-TI1S'!Q103+'ABXY-TI2S'!Q103+ABZ!Q103+'ASXY-TI1S'!Q103+'ASXY-TI2S'!Q103+'ASXY-TI3S'!Q103+ASZ!Q103+'MBXY-TI1S'!Q103+'MBXY-TI2S'!Q103+MBZ!Q103+'MSXY-TI1S'!Q103+'MSXY-TI2S'!Q103++'MSXY-TI3S'!Q103+MSZ!Q103+'DEC-U'!Q103+DECR!Q103+'DBH-U'!Q103+DBHR!Q103+AMIL!Q103</f>
        <v>11.656048680281478</v>
      </c>
      <c r="C103" s="19">
        <f>'DEC-OS'!R103+'DEC-OH'!R103+'DEC-OI'!R103+'DBH-OS'!R103+'DBH-OH'!R103+'DBH-OI'!R103+XCLH!R103+XCLA!R103+DRFR!R103+DSFS!R103+DSTG!R103+XYM1!R103+XYM2!R103+XYM3E!R103+XYM4E!R103+SAGE!R103+'ABXY-TI1S'!R103+'ABXY-TI2S'!R103+ABZ!R103+'ASXY-TI1S'!R103+'ASXY-TI2S'!R103+'ASXY-TI3S'!R103+ASZ!R103+'MBXY-TI1S'!R103+'MBXY-TI2S'!R103+MBZ!R103+'MSXY-TI1S'!R103+'MSXY-TI2S'!R103++'MSXY-TI3S'!R103+MSZ!R103+'DEC-U'!R103+DECR!R103+'DBH-U'!R103+DBHR!R103+AMIL!R103</f>
        <v>12.245110214798894</v>
      </c>
      <c r="D103" s="19">
        <f>'DEC-OS'!S103+'DEC-OH'!S103+'DEC-OI'!S103+'DBH-OS'!S103+'DBH-OH'!S103+'DBH-OI'!S103+XCLH!S103+XCLA!S103+DRFR!S103+DSFS!S103+DSTG!S103+XYM1!S103+XYM2!S103+XYM3E!S103+XYM4E!S103+SAGE!S103+'ABXY-TI1S'!S103+'ABXY-TI2S'!S103+ABZ!S103+'ASXY-TI1S'!S103+'ASXY-TI2S'!S103+'ASXY-TI3S'!S103+ASZ!S103+'MBXY-TI1S'!S103+'MBXY-TI2S'!S103+MBZ!S103+'MSXY-TI1S'!S103+'MSXY-TI2S'!S103++'MSXY-TI3S'!S103+MSZ!S103+'DEC-U'!S103+DECR!S103+'DBH-U'!S103+DBHR!S103+AMIL!S103</f>
        <v>18.653132189576553</v>
      </c>
      <c r="E103" s="19">
        <f>'DEC-OS'!T103+'DEC-OH'!T103+'DEC-OI'!T103+'DBH-OS'!T103+'DBH-OH'!T103+'DBH-OI'!T103+XCLH!T103+XCLA!T103+DRFR!T103+DSFS!T103+DSTG!T103+XYM1!T103+XYM2!T103+XYM3E!T103+XYM4E!T103+SAGE!T103+'ABXY-TI1S'!T103+'ABXY-TI2S'!T103+ABZ!T103+'ASXY-TI1S'!T103+'ASXY-TI2S'!T103+'ASXY-TI3S'!T103+ASZ!T103+'MBXY-TI1S'!T103+'MBXY-TI2S'!T103+MBZ!T103+'MSXY-TI1S'!T103+'MSXY-TI2S'!T103++'MSXY-TI3S'!T103+MSZ!T103+'DEC-U'!T103+DECR!T103+'DBH-U'!T103+DBHR!T103+AMIL!T103</f>
        <v>-1.4579825369021537</v>
      </c>
      <c r="F103" s="19">
        <f>'DEC-OS'!U103+'DEC-OH'!U103+'DEC-OI'!U103+'DBH-OS'!U103+'DBH-OH'!U103+'DBH-OI'!U103+XCLH!U103+XCLA!U103+DRFR!U103+DSFS!U103+DSTG!U103+XYM1!U103+XYM2!U103+XYM3E!U103+XYM4E!U103+SAGE!U103+'ABXY-TI1S'!U103+'ABXY-TI2S'!U103+ABZ!U103+'ASXY-TI1S'!U103+'ASXY-TI2S'!U103+'ASXY-TI3S'!U103+ASZ!U103+'MBXY-TI1S'!U103+'MBXY-TI2S'!U103+MBZ!U103+'MSXY-TI1S'!U103+'MSXY-TI2S'!U103++'MSXY-TI3S'!U103+MSZ!U103+'DEC-U'!U103+DECR!U103+'DBH-U'!U103+DBHR!U103+AMIL!U103</f>
        <v>-5.4028965734715451</v>
      </c>
      <c r="G103" s="19">
        <f>'DEC-OS'!V103+'DEC-OH'!V103+'DEC-OI'!V103+'DBH-OS'!V103+'DBH-OH'!V103+'DBH-OI'!V103+XCLH!V103+XCLA!V103+DRFR!V103+DSFS!V103+DSTG!V103+XYM1!V103+XYM2!V103+XYM3E!V103+XYM4E!V103+SAGE!V103+'ABXY-TI1S'!V103+'ABXY-TI2S'!V103+ABZ!V103+'ASXY-TI1S'!V103+'ASXY-TI2S'!V103+'ASXY-TI3S'!V103+ASZ!V103+'MBXY-TI1S'!V103+'MBXY-TI2S'!V103+MBZ!V103+'MSXY-TI1S'!V103+'MSXY-TI2S'!V103++'MSXY-TI3S'!V103+MSZ!V103+'DEC-U'!V103+DECR!V103+'DBH-U'!V103+DBHR!V103+AMIL!V103</f>
        <v>-4.6057373757559281</v>
      </c>
      <c r="H103" s="20">
        <f t="shared" si="18"/>
        <v>10.457515083743436</v>
      </c>
      <c r="I103" s="20">
        <f t="shared" si="19"/>
        <v>13.43755668463915</v>
      </c>
      <c r="J103" s="20">
        <f t="shared" si="20"/>
        <v>18.659219316274335</v>
      </c>
      <c r="K103" s="20">
        <f t="shared" si="21"/>
        <v>-2.9437737899157157E-2</v>
      </c>
      <c r="L103" s="20">
        <f t="shared" si="22"/>
        <v>-7.0958554112229963</v>
      </c>
      <c r="M103" s="20">
        <f t="shared" si="23"/>
        <v>5.9581440934455721E-2</v>
      </c>
      <c r="N103" s="87">
        <f>COS(Wellpath!$L103)*COS(Wellpath!$M103)</f>
        <v>-0.38302222155948912</v>
      </c>
      <c r="O103" s="87">
        <f>-SIN(Wellpath!$M103)</f>
        <v>0.64278760968653925</v>
      </c>
      <c r="P103" s="87">
        <f>SIN(Wellpath!$L103)*COS(Wellpath!$M103)</f>
        <v>-0.66341394816893839</v>
      </c>
      <c r="Q103" s="87">
        <f>COS(Wellpath!$L103)*SIN(Wellpath!$M103)</f>
        <v>-0.32139380484326968</v>
      </c>
      <c r="R103" s="87">
        <f>COS(Wellpath!$M103)</f>
        <v>-0.76604444311897801</v>
      </c>
      <c r="S103" s="87">
        <f>SIN(Wellpath!$L103)*SIN(Wellpath!$M103)</f>
        <v>-0.55667039922641925</v>
      </c>
      <c r="T103" s="87">
        <f>-SIN(Wellpath!$L103)</f>
        <v>-0.8660254037844386</v>
      </c>
      <c r="U103" s="87">
        <v>0</v>
      </c>
      <c r="V103" s="87">
        <f>COS(Wellpath!$L103)</f>
        <v>0.50000000000000011</v>
      </c>
    </row>
    <row r="104" spans="1:22" x14ac:dyDescent="0.25">
      <c r="A104" s="26">
        <f>Wellpath!E104</f>
        <v>9600</v>
      </c>
      <c r="B104" s="19">
        <f>'DEC-OS'!Q104+'DEC-OH'!Q104+'DEC-OI'!Q104+'DBH-OS'!Q104+'DBH-OH'!Q104+'DBH-OI'!Q104+XCLH!Q104+XCLA!Q104+DRFR!Q104+DSFS!Q104+DSTG!Q104+XYM1!Q104+XYM2!Q104+XYM3E!Q104+XYM4E!Q104+SAGE!Q104+'ABXY-TI1S'!Q104+'ABXY-TI2S'!Q104+ABZ!Q104+'ASXY-TI1S'!Q104+'ASXY-TI2S'!Q104+'ASXY-TI3S'!Q104+ASZ!Q104+'MBXY-TI1S'!Q104+'MBXY-TI2S'!Q104+MBZ!Q104+'MSXY-TI1S'!Q104+'MSXY-TI2S'!Q104++'MSXY-TI3S'!Q104+MSZ!Q104+'DEC-U'!Q104+DECR!Q104+'DBH-U'!Q104+DBHR!Q104+AMIL!Q104</f>
        <v>11.553453182651003</v>
      </c>
      <c r="C104" s="19">
        <f>'DEC-OS'!R104+'DEC-OH'!R104+'DEC-OI'!R104+'DBH-OS'!R104+'DBH-OH'!R104+'DBH-OI'!R104+XCLH!R104+XCLA!R104+DRFR!R104+DSFS!R104+DSTG!R104+XYM1!R104+XYM2!R104+XYM3E!R104+XYM4E!R104+SAGE!R104+'ABXY-TI1S'!R104+'ABXY-TI2S'!R104+ABZ!R104+'ASXY-TI1S'!R104+'ASXY-TI2S'!R104+'ASXY-TI3S'!R104+ASZ!R104+'MBXY-TI1S'!R104+'MBXY-TI2S'!R104+MBZ!R104+'MSXY-TI1S'!R104+'MSXY-TI2S'!R104++'MSXY-TI3S'!R104+MSZ!R104+'DEC-U'!R104+DECR!R104+'DBH-U'!R104+DBHR!R104+AMIL!R104</f>
        <v>12.360202331128702</v>
      </c>
      <c r="D104" s="19">
        <f>'DEC-OS'!S104+'DEC-OH'!S104+'DEC-OI'!S104+'DBH-OS'!S104+'DBH-OH'!S104+'DBH-OI'!S104+XCLH!S104+XCLA!S104+DRFR!S104+DSFS!S104+DSTG!S104+XYM1!S104+XYM2!S104+XYM3E!S104+XYM4E!S104+SAGE!S104+'ABXY-TI1S'!S104+'ABXY-TI2S'!S104+ABZ!S104+'ASXY-TI1S'!S104+'ASXY-TI2S'!S104+'ASXY-TI3S'!S104+ASZ!S104+'MBXY-TI1S'!S104+'MBXY-TI2S'!S104+MBZ!S104+'MSXY-TI1S'!S104+'MSXY-TI2S'!S104++'MSXY-TI3S'!S104+MSZ!S104+'DEC-U'!S104+DECR!S104+'DBH-U'!S104+DBHR!S104+AMIL!S104</f>
        <v>19.461885412198313</v>
      </c>
      <c r="E104" s="19">
        <f>'DEC-OS'!T104+'DEC-OH'!T104+'DEC-OI'!T104+'DBH-OS'!T104+'DBH-OH'!T104+'DBH-OI'!T104+XCLH!T104+XCLA!T104+DRFR!T104+DSFS!T104+DSTG!T104+XYM1!T104+XYM2!T104+XYM3E!T104+XYM4E!T104+SAGE!T104+'ABXY-TI1S'!T104+'ABXY-TI2S'!T104+ABZ!T104+'ASXY-TI1S'!T104+'ASXY-TI2S'!T104+'ASXY-TI3S'!T104+ASZ!T104+'MBXY-TI1S'!T104+'MBXY-TI2S'!T104+MBZ!T104+'MSXY-TI1S'!T104+'MSXY-TI2S'!T104++'MSXY-TI3S'!T104+MSZ!T104+'DEC-U'!T104+DECR!T104+'DBH-U'!T104+DBHR!T104+AMIL!T104</f>
        <v>-1.6558800881696303</v>
      </c>
      <c r="F104" s="19">
        <f>'DEC-OS'!U104+'DEC-OH'!U104+'DEC-OI'!U104+'DBH-OS'!U104+'DBH-OH'!U104+'DBH-OI'!U104+XCLH!U104+XCLA!U104+DRFR!U104+DSFS!U104+DSTG!U104+XYM1!U104+XYM2!U104+XYM3E!U104+XYM4E!U104+SAGE!U104+'ABXY-TI1S'!U104+'ABXY-TI2S'!U104+ABZ!U104+'ASXY-TI1S'!U104+'ASXY-TI2S'!U104+'ASXY-TI3S'!U104+ASZ!U104+'MBXY-TI1S'!U104+'MBXY-TI2S'!U104+MBZ!U104+'MSXY-TI1S'!U104+'MSXY-TI2S'!U104++'MSXY-TI3S'!U104+MSZ!U104+'DEC-U'!U104+DECR!U104+'DBH-U'!U104+DBHR!U104+AMIL!U104</f>
        <v>-5.4212110562897813</v>
      </c>
      <c r="G104" s="19">
        <f>'DEC-OS'!V104+'DEC-OH'!V104+'DEC-OI'!V104+'DBH-OS'!V104+'DBH-OH'!V104+'DBH-OI'!V104+XCLH!V104+XCLA!V104+DRFR!V104+DSFS!V104+DSTG!V104+XYM1!V104+XYM2!V104+XYM3E!V104+XYM4E!V104+SAGE!V104+'ABXY-TI1S'!V104+'ABXY-TI2S'!V104+ABZ!V104+'ASXY-TI1S'!V104+'ASXY-TI2S'!V104+'ASXY-TI3S'!V104+ASZ!V104+'MBXY-TI1S'!V104+'MBXY-TI2S'!V104+MBZ!V104+'MSXY-TI1S'!V104+'MSXY-TI2S'!V104++'MSXY-TI3S'!V104+MSZ!V104+'DEC-U'!V104+DECR!V104+'DBH-U'!V104+DBHR!V104+AMIL!V104</f>
        <v>-4.6239394824881925</v>
      </c>
      <c r="H104" s="20">
        <f t="shared" si="18"/>
        <v>10.989911527789952</v>
      </c>
      <c r="I104" s="20">
        <f t="shared" si="19"/>
        <v>13.657596565511593</v>
      </c>
      <c r="J104" s="20">
        <f t="shared" si="20"/>
        <v>18.728032832676476</v>
      </c>
      <c r="K104" s="20">
        <f t="shared" si="21"/>
        <v>5.0946989901831732E-3</v>
      </c>
      <c r="L104" s="20">
        <f t="shared" si="22"/>
        <v>-7.5487895962621865</v>
      </c>
      <c r="M104" s="20">
        <f t="shared" si="23"/>
        <v>0.12373597629981958</v>
      </c>
      <c r="N104" s="87">
        <f>COS(Wellpath!$L104)*COS(Wellpath!$M104)</f>
        <v>-0.38302222155948912</v>
      </c>
      <c r="O104" s="87">
        <f>-SIN(Wellpath!$M104)</f>
        <v>0.64278760968653925</v>
      </c>
      <c r="P104" s="87">
        <f>SIN(Wellpath!$L104)*COS(Wellpath!$M104)</f>
        <v>-0.66341394816893839</v>
      </c>
      <c r="Q104" s="87">
        <f>COS(Wellpath!$L104)*SIN(Wellpath!$M104)</f>
        <v>-0.32139380484326968</v>
      </c>
      <c r="R104" s="87">
        <f>COS(Wellpath!$M104)</f>
        <v>-0.76604444311897801</v>
      </c>
      <c r="S104" s="87">
        <f>SIN(Wellpath!$L104)*SIN(Wellpath!$M104)</f>
        <v>-0.55667039922641925</v>
      </c>
      <c r="T104" s="87">
        <f>-SIN(Wellpath!$L104)</f>
        <v>-0.8660254037844386</v>
      </c>
      <c r="U104" s="87">
        <v>0</v>
      </c>
      <c r="V104" s="87">
        <f>COS(Wellpath!$L104)</f>
        <v>0.50000000000000011</v>
      </c>
    </row>
    <row r="105" spans="1:22" x14ac:dyDescent="0.25">
      <c r="A105" s="26">
        <f>Wellpath!E105</f>
        <v>9700</v>
      </c>
      <c r="B105" s="19">
        <f>'DEC-OS'!Q105+'DEC-OH'!Q105+'DEC-OI'!Q105+'DBH-OS'!Q105+'DBH-OH'!Q105+'DBH-OI'!Q105+XCLH!Q105+XCLA!Q105+DRFR!Q105+DSFS!Q105+DSTG!Q105+XYM1!Q105+XYM2!Q105+XYM3E!Q105+XYM4E!Q105+SAGE!Q105+'ABXY-TI1S'!Q105+'ABXY-TI2S'!Q105+ABZ!Q105+'ASXY-TI1S'!Q105+'ASXY-TI2S'!Q105+'ASXY-TI3S'!Q105+ASZ!Q105+'MBXY-TI1S'!Q105+'MBXY-TI2S'!Q105+MBZ!Q105+'MSXY-TI1S'!Q105+'MSXY-TI2S'!Q105++'MSXY-TI3S'!Q105+MSZ!Q105+'DEC-U'!Q105+DECR!Q105+'DBH-U'!Q105+DBHR!Q105+AMIL!Q105</f>
        <v>11.504970738710862</v>
      </c>
      <c r="C105" s="19">
        <f>'DEC-OS'!R105+'DEC-OH'!R105+'DEC-OI'!R105+'DBH-OS'!R105+'DBH-OH'!R105+'DBH-OI'!R105+XCLH!R105+XCLA!R105+DRFR!R105+DSFS!R105+DSTG!R105+XYM1!R105+XYM2!R105+XYM3E!R105+XYM4E!R105+SAGE!R105+'ABXY-TI1S'!R105+'ABXY-TI2S'!R105+ABZ!R105+'ASXY-TI1S'!R105+'ASXY-TI2S'!R105+'ASXY-TI3S'!R105+ASZ!R105+'MBXY-TI1S'!R105+'MBXY-TI2S'!R105+MBZ!R105+'MSXY-TI1S'!R105+'MSXY-TI2S'!R105++'MSXY-TI3S'!R105+MSZ!R105+'DEC-U'!R105+DECR!R105+'DBH-U'!R105+DBHR!R105+AMIL!R105</f>
        <v>12.54903810939021</v>
      </c>
      <c r="D105" s="19">
        <f>'DEC-OS'!S105+'DEC-OH'!S105+'DEC-OI'!S105+'DBH-OS'!S105+'DBH-OH'!S105+'DBH-OI'!S105+XCLH!S105+XCLA!S105+DRFR!S105+DSFS!S105+DSTG!S105+XYM1!S105+XYM2!S105+XYM3E!S105+XYM4E!S105+SAGE!S105+'ABXY-TI1S'!S105+'ABXY-TI2S'!S105+ABZ!S105+'ASXY-TI1S'!S105+'ASXY-TI2S'!S105+'ASXY-TI3S'!S105+ASZ!S105+'MBXY-TI1S'!S105+'MBXY-TI2S'!S105+MBZ!S105+'MSXY-TI1S'!S105+'MSXY-TI2S'!S105++'MSXY-TI3S'!S105+MSZ!S105+'DEC-U'!S105+DECR!S105+'DBH-U'!S105+DBHR!S105+AMIL!S105</f>
        <v>20.290940723200027</v>
      </c>
      <c r="E105" s="19">
        <f>'DEC-OS'!T105+'DEC-OH'!T105+'DEC-OI'!T105+'DBH-OS'!T105+'DBH-OH'!T105+'DBH-OI'!T105+XCLH!T105+XCLA!T105+DRFR!T105+DSFS!T105+DSTG!T105+XYM1!T105+XYM2!T105+XYM3E!T105+XYM4E!T105+SAGE!T105+'ABXY-TI1S'!T105+'ABXY-TI2S'!T105+ABZ!T105+'ASXY-TI1S'!T105+'ASXY-TI2S'!T105+'ASXY-TI3S'!T105+ASZ!T105+'MBXY-TI1S'!T105+'MBXY-TI2S'!T105+MBZ!T105+'MSXY-TI1S'!T105+'MSXY-TI2S'!T105++'MSXY-TI3S'!T105+MSZ!T105+'DEC-U'!T105+DECR!T105+'DBH-U'!T105+DBHR!T105+AMIL!T105</f>
        <v>-1.9085378949060439</v>
      </c>
      <c r="F105" s="19">
        <f>'DEC-OS'!U105+'DEC-OH'!U105+'DEC-OI'!U105+'DBH-OS'!U105+'DBH-OH'!U105+'DBH-OI'!U105+XCLH!U105+XCLA!U105+DRFR!U105+DSFS!U105+DSTG!U105+XYM1!U105+XYM2!U105+XYM3E!U105+XYM4E!U105+SAGE!U105+'ABXY-TI1S'!U105+'ABXY-TI2S'!U105+ABZ!U105+'ASXY-TI1S'!U105+'ASXY-TI2S'!U105+'ASXY-TI3S'!U105+ASZ!U105+'MBXY-TI1S'!U105+'MBXY-TI2S'!U105+MBZ!U105+'MSXY-TI1S'!U105+'MSXY-TI2S'!U105++'MSXY-TI3S'!U105+MSZ!U105+'DEC-U'!U105+DECR!U105+'DBH-U'!U105+DBHR!U105+AMIL!U105</f>
        <v>-5.4322630580194362</v>
      </c>
      <c r="G105" s="19">
        <f>'DEC-OS'!V105+'DEC-OH'!V105+'DEC-OI'!V105+'DBH-OS'!V105+'DBH-OH'!V105+'DBH-OI'!V105+XCLH!V105+XCLA!V105+DRFR!V105+DSFS!V105+DSTG!V105+XYM1!V105+XYM2!V105+XYM3E!V105+XYM4E!V105+SAGE!V105+'ABXY-TI1S'!V105+'ABXY-TI2S'!V105+ABZ!V105+'ASXY-TI1S'!V105+'ASXY-TI2S'!V105+'ASXY-TI3S'!V105+ASZ!V105+'MBXY-TI1S'!V105+'MBXY-TI2S'!V105+MBZ!V105+'MSXY-TI1S'!V105+'MSXY-TI2S'!V105++'MSXY-TI3S'!V105+MSZ!V105+'DEC-U'!V105+DECR!V105+'DBH-U'!V105+DBHR!V105+AMIL!V105</f>
        <v>-4.635572470012578</v>
      </c>
      <c r="H105" s="20">
        <f t="shared" si="18"/>
        <v>11.548083309584543</v>
      </c>
      <c r="I105" s="20">
        <f t="shared" si="19"/>
        <v>13.997197538011591</v>
      </c>
      <c r="J105" s="20">
        <f t="shared" si="20"/>
        <v>18.799668723704961</v>
      </c>
      <c r="K105" s="20">
        <f t="shared" si="21"/>
        <v>4.0020957454992581E-2</v>
      </c>
      <c r="L105" s="20">
        <f t="shared" si="22"/>
        <v>-8.0020297670278335</v>
      </c>
      <c r="M105" s="20">
        <f t="shared" si="23"/>
        <v>0.18784462183089357</v>
      </c>
      <c r="N105" s="87">
        <f>COS(Wellpath!$L105)*COS(Wellpath!$M105)</f>
        <v>-0.38302222155948912</v>
      </c>
      <c r="O105" s="87">
        <f>-SIN(Wellpath!$M105)</f>
        <v>0.64278760968653925</v>
      </c>
      <c r="P105" s="87">
        <f>SIN(Wellpath!$L105)*COS(Wellpath!$M105)</f>
        <v>-0.66341394816893839</v>
      </c>
      <c r="Q105" s="87">
        <f>COS(Wellpath!$L105)*SIN(Wellpath!$M105)</f>
        <v>-0.32139380484326968</v>
      </c>
      <c r="R105" s="87">
        <f>COS(Wellpath!$M105)</f>
        <v>-0.76604444311897801</v>
      </c>
      <c r="S105" s="87">
        <f>SIN(Wellpath!$L105)*SIN(Wellpath!$M105)</f>
        <v>-0.55667039922641925</v>
      </c>
      <c r="T105" s="87">
        <f>-SIN(Wellpath!$L105)</f>
        <v>-0.8660254037844386</v>
      </c>
      <c r="U105" s="87">
        <v>0</v>
      </c>
      <c r="V105" s="87">
        <f>COS(Wellpath!$L105)</f>
        <v>0.50000000000000011</v>
      </c>
    </row>
    <row r="106" spans="1:22" x14ac:dyDescent="0.25">
      <c r="A106" s="26">
        <f>Wellpath!E106</f>
        <v>9800</v>
      </c>
      <c r="B106" s="19">
        <f>'DEC-OS'!Q106+'DEC-OH'!Q106+'DEC-OI'!Q106+'DBH-OS'!Q106+'DBH-OH'!Q106+'DBH-OI'!Q106+XCLH!Q106+XCLA!Q106+DRFR!Q106+DSFS!Q106+DSTG!Q106+XYM1!Q106+XYM2!Q106+XYM3E!Q106+XYM4E!Q106+SAGE!Q106+'ABXY-TI1S'!Q106+'ABXY-TI2S'!Q106+ABZ!Q106+'ASXY-TI1S'!Q106+'ASXY-TI2S'!Q106+'ASXY-TI3S'!Q106+ASZ!Q106+'MBXY-TI1S'!Q106+'MBXY-TI2S'!Q106+MBZ!Q106+'MSXY-TI1S'!Q106+'MSXY-TI2S'!Q106++'MSXY-TI3S'!Q106+MSZ!Q106+'DEC-U'!Q106+DECR!Q106+'DBH-U'!Q106+DBHR!Q106+AMIL!Q106</f>
        <v>11.510620174588823</v>
      </c>
      <c r="C106" s="19">
        <f>'DEC-OS'!R106+'DEC-OH'!R106+'DEC-OI'!R106+'DBH-OS'!R106+'DBH-OH'!R106+'DBH-OI'!R106+XCLH!R106+XCLA!R106+DRFR!R106+DSFS!R106+DSTG!R106+XYM1!R106+XYM2!R106+XYM3E!R106+XYM4E!R106+SAGE!R106+'ABXY-TI1S'!R106+'ABXY-TI2S'!R106+ABZ!R106+'ASXY-TI1S'!R106+'ASXY-TI2S'!R106+'ASXY-TI3S'!R106+ASZ!R106+'MBXY-TI1S'!R106+'MBXY-TI2S'!R106+MBZ!R106+'MSXY-TI1S'!R106+'MSXY-TI2S'!R106++'MSXY-TI3S'!R106+MSZ!R106+'DEC-U'!R106+DECR!R106+'DBH-U'!R106+DBHR!R106+AMIL!R106</f>
        <v>12.811630804837664</v>
      </c>
      <c r="D106" s="19">
        <f>'DEC-OS'!S106+'DEC-OH'!S106+'DEC-OI'!S106+'DBH-OS'!S106+'DBH-OH'!S106+'DBH-OI'!S106+XCLH!S106+XCLA!S106+DRFR!S106+DSFS!S106+DSTG!S106+XYM1!S106+XYM2!S106+XYM3E!S106+XYM4E!S106+SAGE!S106+'ABXY-TI1S'!S106+'ABXY-TI2S'!S106+ABZ!S106+'ASXY-TI1S'!S106+'ASXY-TI2S'!S106+'ASXY-TI3S'!S106+ASZ!S106+'MBXY-TI1S'!S106+'MBXY-TI2S'!S106+MBZ!S106+'MSXY-TI1S'!S106+'MSXY-TI2S'!S106++'MSXY-TI3S'!S106+MSZ!S106+'DEC-U'!S106+DECR!S106+'DBH-U'!S106+DBHR!S106+AMIL!S106</f>
        <v>21.140308816375679</v>
      </c>
      <c r="E106" s="19">
        <f>'DEC-OS'!T106+'DEC-OH'!T106+'DEC-OI'!T106+'DBH-OS'!T106+'DBH-OH'!T106+'DBH-OI'!T106+XCLH!T106+XCLA!T106+DRFR!T106+DSFS!T106+DSTG!T106+XYM1!T106+XYM2!T106+XYM3E!T106+XYM4E!T106+SAGE!T106+'ABXY-TI1S'!T106+'ABXY-TI2S'!T106+ABZ!T106+'ASXY-TI1S'!T106+'ASXY-TI2S'!T106+'ASXY-TI3S'!T106+ASZ!T106+'MBXY-TI1S'!T106+'MBXY-TI2S'!T106+MBZ!T106+'MSXY-TI1S'!T106+'MSXY-TI2S'!T106++'MSXY-TI3S'!T106+MSZ!T106+'DEC-U'!T106+DECR!T106+'DBH-U'!T106+DBHR!T106+AMIL!T106</f>
        <v>-2.2159401601145134</v>
      </c>
      <c r="F106" s="19">
        <f>'DEC-OS'!U106+'DEC-OH'!U106+'DEC-OI'!U106+'DBH-OS'!U106+'DBH-OH'!U106+'DBH-OI'!U106+XCLH!U106+XCLA!U106+DRFR!U106+DSFS!U106+DSTG!U106+XYM1!U106+XYM2!U106+XYM3E!U106+XYM4E!U106+SAGE!U106+'ABXY-TI1S'!U106+'ABXY-TI2S'!U106+ABZ!U106+'ASXY-TI1S'!U106+'ASXY-TI2S'!U106+'ASXY-TI3S'!U106+ASZ!U106+'MBXY-TI1S'!U106+'MBXY-TI2S'!U106+MBZ!U106+'MSXY-TI1S'!U106+'MSXY-TI2S'!U106++'MSXY-TI3S'!U106+MSZ!U106+'DEC-U'!U106+DECR!U106+'DBH-U'!U106+DBHR!U106+AMIL!U106</f>
        <v>-5.4360667674847161</v>
      </c>
      <c r="G106" s="19">
        <f>'DEC-OS'!V106+'DEC-OH'!V106+'DEC-OI'!V106+'DBH-OS'!V106+'DBH-OH'!V106+'DBH-OI'!V106+XCLH!V106+XCLA!V106+DRFR!V106+DSFS!V106+DSTG!V106+XYM1!V106+XYM2!V106+XYM3E!V106+XYM4E!V106+SAGE!V106+'ABXY-TI1S'!V106+'ABXY-TI2S'!V106+ABZ!V106+'ASXY-TI1S'!V106+'ASXY-TI2S'!V106+'ASXY-TI3S'!V106+ASZ!V106+'MBXY-TI1S'!V106+'MBXY-TI2S'!V106+MBZ!V106+'MSXY-TI1S'!V106+'MSXY-TI2S'!V106++'MSXY-TI3S'!V106+MSZ!V106+'DEC-U'!V106+DECR!V106+'DBH-U'!V106+DBHR!V106+AMIL!V106</f>
        <v>-4.640648244166254</v>
      </c>
      <c r="H106" s="20">
        <f t="shared" si="18"/>
        <v>12.132030429127191</v>
      </c>
      <c r="I106" s="20">
        <f t="shared" si="19"/>
        <v>14.456359602139138</v>
      </c>
      <c r="J106" s="20">
        <f t="shared" si="20"/>
        <v>18.874169764535836</v>
      </c>
      <c r="K106" s="20">
        <f t="shared" si="21"/>
        <v>7.5341037495264773E-2</v>
      </c>
      <c r="L106" s="20">
        <f t="shared" si="22"/>
        <v>-8.4555759235199304</v>
      </c>
      <c r="M106" s="20">
        <f t="shared" si="23"/>
        <v>0.25190737752768744</v>
      </c>
      <c r="N106" s="87">
        <f>COS(Wellpath!$L106)*COS(Wellpath!$M106)</f>
        <v>-0.38302222155948912</v>
      </c>
      <c r="O106" s="87">
        <f>-SIN(Wellpath!$M106)</f>
        <v>0.64278760968653925</v>
      </c>
      <c r="P106" s="87">
        <f>SIN(Wellpath!$L106)*COS(Wellpath!$M106)</f>
        <v>-0.66341394816893839</v>
      </c>
      <c r="Q106" s="87">
        <f>COS(Wellpath!$L106)*SIN(Wellpath!$M106)</f>
        <v>-0.32139380484326968</v>
      </c>
      <c r="R106" s="87">
        <f>COS(Wellpath!$M106)</f>
        <v>-0.76604444311897801</v>
      </c>
      <c r="S106" s="87">
        <f>SIN(Wellpath!$L106)*SIN(Wellpath!$M106)</f>
        <v>-0.55667039922641925</v>
      </c>
      <c r="T106" s="87">
        <f>-SIN(Wellpath!$L106)</f>
        <v>-0.8660254037844386</v>
      </c>
      <c r="U106" s="87">
        <v>0</v>
      </c>
      <c r="V106" s="87">
        <f>COS(Wellpath!$L106)</f>
        <v>0.50000000000000011</v>
      </c>
    </row>
    <row r="107" spans="1:22" x14ac:dyDescent="0.25">
      <c r="A107" s="26">
        <f>Wellpath!E107</f>
        <v>9900</v>
      </c>
      <c r="B107" s="19">
        <f>'DEC-OS'!Q107+'DEC-OH'!Q107+'DEC-OI'!Q107+'DBH-OS'!Q107+'DBH-OH'!Q107+'DBH-OI'!Q107+XCLH!Q107+XCLA!Q107+DRFR!Q107+DSFS!Q107+DSTG!Q107+XYM1!Q107+XYM2!Q107+XYM3E!Q107+XYM4E!Q107+SAGE!Q107+'ABXY-TI1S'!Q107+'ABXY-TI2S'!Q107+ABZ!Q107+'ASXY-TI1S'!Q107+'ASXY-TI2S'!Q107+'ASXY-TI3S'!Q107+ASZ!Q107+'MBXY-TI1S'!Q107+'MBXY-TI2S'!Q107+MBZ!Q107+'MSXY-TI1S'!Q107+'MSXY-TI2S'!Q107++'MSXY-TI3S'!Q107+MSZ!Q107+'DEC-U'!Q107+DECR!Q107+'DBH-U'!Q107+DBHR!Q107+AMIL!Q107</f>
        <v>11.570420458861978</v>
      </c>
      <c r="C107" s="19">
        <f>'DEC-OS'!R107+'DEC-OH'!R107+'DEC-OI'!R107+'DBH-OS'!R107+'DBH-OH'!R107+'DBH-OI'!R107+XCLH!R107+XCLA!R107+DRFR!R107+DSFS!R107+DSTG!R107+XYM1!R107+XYM2!R107+XYM3E!R107+XYM4E!R107+SAGE!R107+'ABXY-TI1S'!R107+'ABXY-TI2S'!R107+ABZ!R107+'ASXY-TI1S'!R107+'ASXY-TI2S'!R107+'ASXY-TI3S'!R107+ASZ!R107+'MBXY-TI1S'!R107+'MBXY-TI2S'!R107+MBZ!R107+'MSXY-TI1S'!R107+'MSXY-TI2S'!R107++'MSXY-TI3S'!R107+MSZ!R107+'DEC-U'!R107+DECR!R107+'DBH-U'!R107+DBHR!R107+AMIL!R107</f>
        <v>13.147993773022185</v>
      </c>
      <c r="D107" s="19">
        <f>'DEC-OS'!S107+'DEC-OH'!S107+'DEC-OI'!S107+'DBH-OS'!S107+'DBH-OH'!S107+'DBH-OI'!S107+XCLH!S107+XCLA!S107+DRFR!S107+DSFS!S107+DSTG!S107+XYM1!S107+XYM2!S107+XYM3E!S107+XYM4E!S107+SAGE!S107+'ABXY-TI1S'!S107+'ABXY-TI2S'!S107+ABZ!S107+'ASXY-TI1S'!S107+'ASXY-TI2S'!S107+'ASXY-TI3S'!S107+ASZ!S107+'MBXY-TI1S'!S107+'MBXY-TI2S'!S107+MBZ!S107+'MSXY-TI1S'!S107+'MSXY-TI2S'!S107++'MSXY-TI3S'!S107+MSZ!S107+'DEC-U'!S107+DECR!S107+'DBH-U'!S107+DBHR!S107+AMIL!S107</f>
        <v>22.010000466434672</v>
      </c>
      <c r="E107" s="19">
        <f>'DEC-OS'!T107+'DEC-OH'!T107+'DEC-OI'!T107+'DBH-OS'!T107+'DBH-OH'!T107+'DBH-OI'!T107+XCLH!T107+XCLA!T107+DRFR!T107+DSFS!T107+DSTG!T107+XYM1!T107+XYM2!T107+XYM3E!T107+XYM4E!T107+SAGE!T107+'ABXY-TI1S'!T107+'ABXY-TI2S'!T107+ABZ!T107+'ASXY-TI1S'!T107+'ASXY-TI2S'!T107+'ASXY-TI3S'!T107+ASZ!T107+'MBXY-TI1S'!T107+'MBXY-TI2S'!T107+MBZ!T107+'MSXY-TI1S'!T107+'MSXY-TI2S'!T107++'MSXY-TI3S'!T107+MSZ!T107+'DEC-U'!T107+DECR!T107+'DBH-U'!T107+DBHR!T107+AMIL!T107</f>
        <v>-2.5780709672690101</v>
      </c>
      <c r="F107" s="19">
        <f>'DEC-OS'!U107+'DEC-OH'!U107+'DEC-OI'!U107+'DBH-OS'!U107+'DBH-OH'!U107+'DBH-OI'!U107+XCLH!U107+XCLA!U107+DRFR!U107+DSFS!U107+DSTG!U107+XYM1!U107+XYM2!U107+XYM3E!U107+XYM4E!U107+SAGE!U107+'ABXY-TI1S'!U107+'ABXY-TI2S'!U107+ABZ!U107+'ASXY-TI1S'!U107+'ASXY-TI2S'!U107+'ASXY-TI3S'!U107+ASZ!U107+'MBXY-TI1S'!U107+'MBXY-TI2S'!U107+MBZ!U107+'MSXY-TI1S'!U107+'MSXY-TI2S'!U107++'MSXY-TI3S'!U107+MSZ!U107+'DEC-U'!U107+DECR!U107+'DBH-U'!U107+DBHR!U107+AMIL!U107</f>
        <v>-5.43263648087063</v>
      </c>
      <c r="G107" s="19">
        <f>'DEC-OS'!V107+'DEC-OH'!V107+'DEC-OI'!V107+'DBH-OS'!V107+'DBH-OH'!V107+'DBH-OI'!V107+XCLH!V107+XCLA!V107+DRFR!V107+DSFS!V107+DSTG!V107+XYM1!V107+XYM2!V107+XYM3E!V107+XYM4E!V107+SAGE!V107+'ABXY-TI1S'!V107+'ABXY-TI2S'!V107+ABZ!V107+'ASXY-TI1S'!V107+'ASXY-TI2S'!V107+'ASXY-TI3S'!V107+ASZ!V107+'MBXY-TI1S'!V107+'MBXY-TI2S'!V107+MBZ!V107+'MSXY-TI1S'!V107+'MSXY-TI2S'!V107++'MSXY-TI3S'!V107+MSZ!V107+'DEC-U'!V107+DECR!V107+'DBH-U'!V107+DBHR!V107+AMIL!V107</f>
        <v>-4.6391788008727861</v>
      </c>
      <c r="H107" s="20">
        <f t="shared" si="18"/>
        <v>12.741752886417897</v>
      </c>
      <c r="I107" s="20">
        <f t="shared" si="19"/>
        <v>15.035082757894234</v>
      </c>
      <c r="J107" s="20">
        <f t="shared" si="20"/>
        <v>18.951579054006704</v>
      </c>
      <c r="K107" s="20">
        <f t="shared" si="21"/>
        <v>0.11105493911099767</v>
      </c>
      <c r="L107" s="20">
        <f t="shared" si="22"/>
        <v>-8.9094280657384761</v>
      </c>
      <c r="M107" s="20">
        <f t="shared" si="23"/>
        <v>0.31592424339019143</v>
      </c>
      <c r="N107" s="87">
        <f>COS(Wellpath!$L107)*COS(Wellpath!$M107)</f>
        <v>-0.38302222155948912</v>
      </c>
      <c r="O107" s="87">
        <f>-SIN(Wellpath!$M107)</f>
        <v>0.64278760968653925</v>
      </c>
      <c r="P107" s="87">
        <f>SIN(Wellpath!$L107)*COS(Wellpath!$M107)</f>
        <v>-0.66341394816893839</v>
      </c>
      <c r="Q107" s="87">
        <f>COS(Wellpath!$L107)*SIN(Wellpath!$M107)</f>
        <v>-0.32139380484326968</v>
      </c>
      <c r="R107" s="87">
        <f>COS(Wellpath!$M107)</f>
        <v>-0.76604444311897801</v>
      </c>
      <c r="S107" s="87">
        <f>SIN(Wellpath!$L107)*SIN(Wellpath!$M107)</f>
        <v>-0.55667039922641925</v>
      </c>
      <c r="T107" s="87">
        <f>-SIN(Wellpath!$L107)</f>
        <v>-0.8660254037844386</v>
      </c>
      <c r="U107" s="87">
        <v>0</v>
      </c>
      <c r="V107" s="87">
        <f>COS(Wellpath!$L107)</f>
        <v>0.50000000000000011</v>
      </c>
    </row>
    <row r="108" spans="1:22" x14ac:dyDescent="0.25">
      <c r="A108" s="26">
        <f>Wellpath!E108</f>
        <v>10000</v>
      </c>
      <c r="B108" s="19">
        <f>'DEC-OS'!Q108+'DEC-OH'!Q108+'DEC-OI'!Q108+'DBH-OS'!Q108+'DBH-OH'!Q108+'DBH-OI'!Q108+XCLH!Q108+XCLA!Q108+DRFR!Q108+DSFS!Q108+DSTG!Q108+XYM1!Q108+XYM2!Q108+XYM3E!Q108+XYM4E!Q108+SAGE!Q108+'ABXY-TI1S'!Q108+'ABXY-TI2S'!Q108+ABZ!Q108+'ASXY-TI1S'!Q108+'ASXY-TI2S'!Q108+'ASXY-TI3S'!Q108+ASZ!Q108+'MBXY-TI1S'!Q108+'MBXY-TI2S'!Q108+MBZ!Q108+'MSXY-TI1S'!Q108+'MSXY-TI2S'!Q108++'MSXY-TI3S'!Q108+MSZ!Q108+'DEC-U'!Q108+DECR!Q108+'DBH-U'!Q108+DBHR!Q108+AMIL!Q108</f>
        <v>11.684390702556698</v>
      </c>
      <c r="C108" s="19">
        <f>'DEC-OS'!R108+'DEC-OH'!R108+'DEC-OI'!R108+'DBH-OS'!R108+'DBH-OH'!R108+'DBH-OI'!R108+XCLH!R108+XCLA!R108+DRFR!R108+DSFS!R108+DSTG!R108+XYM1!R108+XYM2!R108+XYM3E!R108+XYM4E!R108+SAGE!R108+'ABXY-TI1S'!R108+'ABXY-TI2S'!R108+ABZ!R108+'ASXY-TI1S'!R108+'ASXY-TI2S'!R108+'ASXY-TI3S'!R108+ASZ!R108+'MBXY-TI1S'!R108+'MBXY-TI2S'!R108+MBZ!R108+'MSXY-TI1S'!R108+'MSXY-TI2S'!R108++'MSXY-TI3S'!R108+MSZ!R108+'DEC-U'!R108+DECR!R108+'DBH-U'!R108+DBHR!R108+AMIL!R108</f>
        <v>13.558140469791761</v>
      </c>
      <c r="D108" s="19">
        <f>'DEC-OS'!S108+'DEC-OH'!S108+'DEC-OI'!S108+'DBH-OS'!S108+'DBH-OH'!S108+'DBH-OI'!S108+XCLH!S108+XCLA!S108+DRFR!S108+DSFS!S108+DSTG!S108+XYM1!S108+XYM2!S108+XYM3E!S108+XYM4E!S108+SAGE!S108+'ABXY-TI1S'!S108+'ABXY-TI2S'!S108+ABZ!S108+'ASXY-TI1S'!S108+'ASXY-TI2S'!S108+'ASXY-TI3S'!S108+ASZ!S108+'MBXY-TI1S'!S108+'MBXY-TI2S'!S108+MBZ!S108+'MSXY-TI1S'!S108+'MSXY-TI2S'!S108++'MSXY-TI3S'!S108+MSZ!S108+'DEC-U'!S108+DECR!S108+'DBH-U'!S108+DBHR!S108+AMIL!S108</f>
        <v>22.900026529001806</v>
      </c>
      <c r="E108" s="19">
        <f>'DEC-OS'!T108+'DEC-OH'!T108+'DEC-OI'!T108+'DBH-OS'!T108+'DBH-OH'!T108+'DBH-OI'!T108+XCLH!T108+XCLA!T108+DRFR!T108+DSFS!T108+DSTG!T108+XYM1!T108+XYM2!T108+XYM3E!T108+XYM4E!T108+SAGE!T108+'ABXY-TI1S'!T108+'ABXY-TI2S'!T108+ABZ!T108+'ASXY-TI1S'!T108+'ASXY-TI2S'!T108+'ASXY-TI3S'!T108+ASZ!T108+'MBXY-TI1S'!T108+'MBXY-TI2S'!T108+MBZ!T108+'MSXY-TI1S'!T108+'MSXY-TI2S'!T108++'MSXY-TI3S'!T108+MSZ!T108+'DEC-U'!T108+DECR!T108+'DBH-U'!T108+DBHR!T108+AMIL!T108</f>
        <v>-2.9949142803143478</v>
      </c>
      <c r="F108" s="19">
        <f>'DEC-OS'!U108+'DEC-OH'!U108+'DEC-OI'!U108+'DBH-OS'!U108+'DBH-OH'!U108+'DBH-OI'!U108+XCLH!U108+XCLA!U108+DRFR!U108+DSFS!U108+DSTG!U108+XYM1!U108+XYM2!U108+XYM3E!U108+XYM4E!U108+SAGE!U108+'ABXY-TI1S'!U108+'ABXY-TI2S'!U108+ABZ!U108+'ASXY-TI1S'!U108+'ASXY-TI2S'!U108+'ASXY-TI3S'!U108+ASZ!U108+'MBXY-TI1S'!U108+'MBXY-TI2S'!U108+MBZ!U108+'MSXY-TI1S'!U108+'MSXY-TI2S'!U108++'MSXY-TI3S'!U108+MSZ!U108+'DEC-U'!U108+DECR!U108+'DBH-U'!U108+DBHR!U108+AMIL!U108</f>
        <v>-5.4219866017229839</v>
      </c>
      <c r="G108" s="19">
        <f>'DEC-OS'!V108+'DEC-OH'!V108+'DEC-OI'!V108+'DBH-OS'!V108+'DBH-OH'!V108+'DBH-OI'!V108+XCLH!V108+XCLA!V108+DRFR!V108+DSFS!V108+DSTG!V108+XYM1!V108+XYM2!V108+XYM3E!V108+XYM4E!V108+SAGE!V108+'ABXY-TI1S'!V108+'ABXY-TI2S'!V108+ABZ!V108+'ASXY-TI1S'!V108+'ASXY-TI2S'!V108+'ASXY-TI3S'!V108+ASZ!V108+'MBXY-TI1S'!V108+'MBXY-TI2S'!V108+MBZ!V108+'MSXY-TI1S'!V108+'MSXY-TI2S'!V108++'MSXY-TI3S'!V108+MSZ!V108+'DEC-U'!V108+DECR!V108+'DBH-U'!V108+DBHR!V108+AMIL!V108</f>
        <v>-4.631176226142145</v>
      </c>
      <c r="H108" s="20">
        <f t="shared" si="18"/>
        <v>13.377250681456669</v>
      </c>
      <c r="I108" s="20">
        <f t="shared" si="19"/>
        <v>15.733367005276879</v>
      </c>
      <c r="J108" s="20">
        <f t="shared" si="20"/>
        <v>19.031940014616719</v>
      </c>
      <c r="K108" s="20">
        <f t="shared" si="21"/>
        <v>0.14716266230219574</v>
      </c>
      <c r="L108" s="20">
        <f t="shared" si="22"/>
        <v>-9.3635861936834743</v>
      </c>
      <c r="M108" s="20">
        <f t="shared" si="23"/>
        <v>0.37989521941840643</v>
      </c>
      <c r="N108" s="87">
        <f>COS(Wellpath!$L108)*COS(Wellpath!$M108)</f>
        <v>-0.38302222155948912</v>
      </c>
      <c r="O108" s="87">
        <f>-SIN(Wellpath!$M108)</f>
        <v>0.64278760968653925</v>
      </c>
      <c r="P108" s="87">
        <f>SIN(Wellpath!$L108)*COS(Wellpath!$M108)</f>
        <v>-0.66341394816893839</v>
      </c>
      <c r="Q108" s="87">
        <f>COS(Wellpath!$L108)*SIN(Wellpath!$M108)</f>
        <v>-0.32139380484326968</v>
      </c>
      <c r="R108" s="87">
        <f>COS(Wellpath!$M108)</f>
        <v>-0.76604444311897801</v>
      </c>
      <c r="S108" s="87">
        <f>SIN(Wellpath!$L108)*SIN(Wellpath!$M108)</f>
        <v>-0.55667039922641925</v>
      </c>
      <c r="T108" s="87">
        <f>-SIN(Wellpath!$L108)</f>
        <v>-0.8660254037844386</v>
      </c>
      <c r="U108" s="87">
        <v>0</v>
      </c>
      <c r="V108" s="87">
        <f>COS(Wellpath!$L108)</f>
        <v>0.50000000000000011</v>
      </c>
    </row>
    <row r="109" spans="1:22" x14ac:dyDescent="0.25">
      <c r="A109" s="26">
        <f>Wellpath!E109</f>
        <v>10100</v>
      </c>
      <c r="B109" s="19">
        <f>'DEC-OS'!Q109+'DEC-OH'!Q109+'DEC-OI'!Q109+'DBH-OS'!Q109+'DBH-OH'!Q109+'DBH-OI'!Q109+XCLH!Q109+XCLA!Q109+DRFR!Q109+DSFS!Q109+DSTG!Q109+XYM1!Q109+XYM2!Q109+XYM3E!Q109+XYM4E!Q109+SAGE!Q109+'ABXY-TI1S'!Q109+'ABXY-TI2S'!Q109+ABZ!Q109+'ASXY-TI1S'!Q109+'ASXY-TI2S'!Q109+'ASXY-TI3S'!Q109+ASZ!Q109+'MBXY-TI1S'!Q109+'MBXY-TI2S'!Q109+MBZ!Q109+'MSXY-TI1S'!Q109+'MSXY-TI2S'!Q109++'MSXY-TI3S'!Q109+MSZ!Q109+'DEC-U'!Q109+DECR!Q109+'DBH-U'!Q109+DBHR!Q109+AMIL!Q109</f>
        <v>11.85255015914866</v>
      </c>
      <c r="C109" s="19">
        <f>'DEC-OS'!R109+'DEC-OH'!R109+'DEC-OI'!R109+'DBH-OS'!R109+'DBH-OH'!R109+'DBH-OI'!R109+XCLH!R109+XCLA!R109+DRFR!R109+DSFS!R109+DSTG!R109+XYM1!R109+XYM2!R109+XYM3E!R109+XYM4E!R109+SAGE!R109+'ABXY-TI1S'!R109+'ABXY-TI2S'!R109+ABZ!R109+'ASXY-TI1S'!R109+'ASXY-TI2S'!R109+'ASXY-TI3S'!R109+ASZ!R109+'MBXY-TI1S'!R109+'MBXY-TI2S'!R109+MBZ!R109+'MSXY-TI1S'!R109+'MSXY-TI2S'!R109++'MSXY-TI3S'!R109+MSZ!R109+'DEC-U'!R109+DECR!R109+'DBH-U'!R109+DBHR!R109+AMIL!R109</f>
        <v>14.042084451291261</v>
      </c>
      <c r="D109" s="19">
        <f>'DEC-OS'!S109+'DEC-OH'!S109+'DEC-OI'!S109+'DBH-OS'!S109+'DBH-OH'!S109+'DBH-OI'!S109+XCLH!S109+XCLA!S109+DRFR!S109+DSFS!S109+DSTG!S109+XYM1!S109+XYM2!S109+XYM3E!S109+XYM4E!S109+SAGE!S109+'ABXY-TI1S'!S109+'ABXY-TI2S'!S109+ABZ!S109+'ASXY-TI1S'!S109+'ASXY-TI2S'!S109+'ASXY-TI3S'!S109+ASZ!S109+'MBXY-TI1S'!S109+'MBXY-TI2S'!S109+MBZ!S109+'MSXY-TI1S'!S109+'MSXY-TI2S'!S109++'MSXY-TI3S'!S109+MSZ!S109+'DEC-U'!S109+DECR!S109+'DBH-U'!S109+DBHR!S109+AMIL!S109</f>
        <v>23.810397940617246</v>
      </c>
      <c r="E109" s="19">
        <f>'DEC-OS'!T109+'DEC-OH'!T109+'DEC-OI'!T109+'DBH-OS'!T109+'DBH-OH'!T109+'DBH-OI'!T109+XCLH!T109+XCLA!T109+DRFR!T109+DSFS!T109+DSTG!T109+XYM1!T109+XYM2!T109+XYM3E!T109+XYM4E!T109+SAGE!T109+'ABXY-TI1S'!T109+'ABXY-TI2S'!T109+ABZ!T109+'ASXY-TI1S'!T109+'ASXY-TI2S'!T109+'ASXY-TI3S'!T109+ASZ!T109+'MBXY-TI1S'!T109+'MBXY-TI2S'!T109+MBZ!T109+'MSXY-TI1S'!T109+'MSXY-TI2S'!T109++'MSXY-TI3S'!T109+MSZ!T109+'DEC-U'!T109+DECR!T109+'DBH-U'!T109+DBHR!T109+AMIL!T109</f>
        <v>-3.4664539436661879</v>
      </c>
      <c r="F109" s="19">
        <f>'DEC-OS'!U109+'DEC-OH'!U109+'DEC-OI'!U109+'DBH-OS'!U109+'DBH-OH'!U109+'DBH-OI'!U109+XCLH!U109+XCLA!U109+DRFR!U109+DSFS!U109+DSTG!U109+XYM1!U109+XYM2!U109+XYM3E!U109+XYM4E!U109+SAGE!U109+'ABXY-TI1S'!U109+'ABXY-TI2S'!U109+ABZ!U109+'ASXY-TI1S'!U109+'ASXY-TI2S'!U109+'ASXY-TI3S'!U109+ASZ!U109+'MBXY-TI1S'!U109+'MBXY-TI2S'!U109+MBZ!U109+'MSXY-TI1S'!U109+'MSXY-TI2S'!U109++'MSXY-TI3S'!U109+MSZ!U109+'DEC-U'!U109+DECR!U109+'DBH-U'!U109+DBHR!U109+AMIL!U109</f>
        <v>-5.4041316409483722</v>
      </c>
      <c r="G109" s="19">
        <f>'DEC-OS'!V109+'DEC-OH'!V109+'DEC-OI'!V109+'DBH-OS'!V109+'DBH-OH'!V109+'DBH-OI'!V109+XCLH!V109+XCLA!V109+DRFR!V109+DSFS!V109+DSTG!V109+XYM1!V109+XYM2!V109+XYM3E!V109+XYM4E!V109+SAGE!V109+'ABXY-TI1S'!V109+'ABXY-TI2S'!V109+ABZ!V109+'ASXY-TI1S'!V109+'ASXY-TI2S'!V109+'ASXY-TI3S'!V109+ASZ!V109+'MBXY-TI1S'!V109+'MBXY-TI2S'!V109+MBZ!V109+'MSXY-TI1S'!V109+'MSXY-TI2S'!V109++'MSXY-TI3S'!V109+MSZ!V109+'DEC-U'!V109+DECR!V109+'DBH-U'!V109+DBHR!V109+AMIL!V109</f>
        <v>-4.6166526960707062</v>
      </c>
      <c r="H109" s="20">
        <f t="shared" si="18"/>
        <v>14.038523814243495</v>
      </c>
      <c r="I109" s="20">
        <f t="shared" si="19"/>
        <v>16.551212344287073</v>
      </c>
      <c r="J109" s="20">
        <f t="shared" si="20"/>
        <v>19.115296392526599</v>
      </c>
      <c r="K109" s="20">
        <f t="shared" si="21"/>
        <v>0.18366420706885775</v>
      </c>
      <c r="L109" s="20">
        <f t="shared" si="22"/>
        <v>-9.8180503073549161</v>
      </c>
      <c r="M109" s="20">
        <f t="shared" si="23"/>
        <v>0.44382030561233687</v>
      </c>
      <c r="N109" s="87">
        <f>COS(Wellpath!$L109)*COS(Wellpath!$M109)</f>
        <v>-0.38302222155948912</v>
      </c>
      <c r="O109" s="87">
        <f>-SIN(Wellpath!$M109)</f>
        <v>0.64278760968653925</v>
      </c>
      <c r="P109" s="87">
        <f>SIN(Wellpath!$L109)*COS(Wellpath!$M109)</f>
        <v>-0.66341394816893839</v>
      </c>
      <c r="Q109" s="87">
        <f>COS(Wellpath!$L109)*SIN(Wellpath!$M109)</f>
        <v>-0.32139380484326968</v>
      </c>
      <c r="R109" s="87">
        <f>COS(Wellpath!$M109)</f>
        <v>-0.76604444311897801</v>
      </c>
      <c r="S109" s="87">
        <f>SIN(Wellpath!$L109)*SIN(Wellpath!$M109)</f>
        <v>-0.55667039922641925</v>
      </c>
      <c r="T109" s="87">
        <f>-SIN(Wellpath!$L109)</f>
        <v>-0.8660254037844386</v>
      </c>
      <c r="U109" s="87">
        <v>0</v>
      </c>
      <c r="V109" s="87">
        <f>COS(Wellpath!$L109)</f>
        <v>0.50000000000000011</v>
      </c>
    </row>
    <row r="110" spans="1:22" x14ac:dyDescent="0.25">
      <c r="A110" s="26">
        <f>Wellpath!E110</f>
        <v>10200</v>
      </c>
      <c r="B110" s="19">
        <f>'DEC-OS'!Q110+'DEC-OH'!Q110+'DEC-OI'!Q110+'DBH-OS'!Q110+'DBH-OH'!Q110+'DBH-OI'!Q110+XCLH!Q110+XCLA!Q110+DRFR!Q110+DSFS!Q110+DSTG!Q110+XYM1!Q110+XYM2!Q110+XYM3E!Q110+XYM4E!Q110+SAGE!Q110+'ABXY-TI1S'!Q110+'ABXY-TI2S'!Q110+ABZ!Q110+'ASXY-TI1S'!Q110+'ASXY-TI2S'!Q110+'ASXY-TI3S'!Q110+ASZ!Q110+'MBXY-TI1S'!Q110+'MBXY-TI2S'!Q110+MBZ!Q110+'MSXY-TI1S'!Q110+'MSXY-TI2S'!Q110++'MSXY-TI3S'!Q110+MSZ!Q110+'DEC-U'!Q110+DECR!Q110+'DBH-U'!Q110+DBHR!Q110+AMIL!Q110</f>
        <v>12.07491822456284</v>
      </c>
      <c r="C110" s="19">
        <f>'DEC-OS'!R110+'DEC-OH'!R110+'DEC-OI'!R110+'DBH-OS'!R110+'DBH-OH'!R110+'DBH-OI'!R110+XCLH!R110+XCLA!R110+DRFR!R110+DSFS!R110+DSTG!R110+XYM1!R110+XYM2!R110+XYM3E!R110+XYM4E!R110+SAGE!R110+'ABXY-TI1S'!R110+'ABXY-TI2S'!R110+ABZ!R110+'ASXY-TI1S'!R110+'ASXY-TI2S'!R110+'ASXY-TI3S'!R110+ASZ!R110+'MBXY-TI1S'!R110+'MBXY-TI2S'!R110+MBZ!R110+'MSXY-TI1S'!R110+'MSXY-TI2S'!R110++'MSXY-TI3S'!R110+MSZ!R110+'DEC-U'!R110+DECR!R110+'DBH-U'!R110+DBHR!R110+AMIL!R110</f>
        <v>14.599839373962409</v>
      </c>
      <c r="D110" s="19">
        <f>'DEC-OS'!S110+'DEC-OH'!S110+'DEC-OI'!S110+'DBH-OS'!S110+'DBH-OH'!S110+'DBH-OI'!S110+XCLH!S110+XCLA!S110+DRFR!S110+DSFS!S110+DSTG!S110+XYM1!S110+XYM2!S110+XYM3E!S110+XYM4E!S110+SAGE!S110+'ABXY-TI1S'!S110+'ABXY-TI2S'!S110+ABZ!S110+'ASXY-TI1S'!S110+'ASXY-TI2S'!S110+'ASXY-TI3S'!S110+ASZ!S110+'MBXY-TI1S'!S110+'MBXY-TI2S'!S110+MBZ!S110+'MSXY-TI1S'!S110+'MSXY-TI2S'!S110++'MSXY-TI3S'!S110+MSZ!S110+'DEC-U'!S110+DECR!S110+'DBH-U'!S110+DBHR!S110+AMIL!S110</f>
        <v>24.741125718736573</v>
      </c>
      <c r="E110" s="19">
        <f>'DEC-OS'!T110+'DEC-OH'!T110+'DEC-OI'!T110+'DBH-OS'!T110+'DBH-OH'!T110+'DBH-OI'!T110+XCLH!T110+XCLA!T110+DRFR!T110+DSFS!T110+DSTG!T110+XYM1!T110+XYM2!T110+XYM3E!T110+XYM4E!T110+SAGE!T110+'ABXY-TI1S'!T110+'ABXY-TI2S'!T110+ABZ!T110+'ASXY-TI1S'!T110+'ASXY-TI2S'!T110+'ASXY-TI3S'!T110+ASZ!T110+'MBXY-TI1S'!T110+'MBXY-TI2S'!T110+MBZ!T110+'MSXY-TI1S'!T110+'MSXY-TI2S'!T110++'MSXY-TI3S'!T110+MSZ!T110+'DEC-U'!T110+DECR!T110+'DBH-U'!T110+DBHR!T110+AMIL!T110</f>
        <v>-3.9926736822110369</v>
      </c>
      <c r="F110" s="19">
        <f>'DEC-OS'!U110+'DEC-OH'!U110+'DEC-OI'!U110+'DBH-OS'!U110+'DBH-OH'!U110+'DBH-OI'!U110+XCLH!U110+XCLA!U110+DRFR!U110+DSFS!U110+DSTG!U110+XYM1!U110+XYM2!U110+XYM3E!U110+XYM4E!U110+SAGE!U110+'ABXY-TI1S'!U110+'ABXY-TI2S'!U110+ABZ!U110+'ASXY-TI1S'!U110+'ASXY-TI2S'!U110+'ASXY-TI3S'!U110+ASZ!U110+'MBXY-TI1S'!U110+'MBXY-TI2S'!U110+MBZ!U110+'MSXY-TI1S'!U110+'MSXY-TI2S'!U110++'MSXY-TI3S'!U110+MSZ!U110+'DEC-U'!U110+DECR!U110+'DBH-U'!U110+DBHR!U110+AMIL!U110</f>
        <v>-5.3790862168141906</v>
      </c>
      <c r="G110" s="19">
        <f>'DEC-OS'!V110+'DEC-OH'!V110+'DEC-OI'!V110+'DBH-OS'!V110+'DBH-OH'!V110+'DBH-OI'!V110+XCLH!V110+XCLA!V110+DRFR!V110+DSFS!V110+DSTG!V110+XYM1!V110+XYM2!V110+XYM3E!V110+XYM4E!V110+SAGE!V110+'ABXY-TI1S'!V110+'ABXY-TI2S'!V110+ABZ!V110+'ASXY-TI1S'!V110+'ASXY-TI2S'!V110+'ASXY-TI3S'!V110+ASZ!V110+'MBXY-TI1S'!V110+'MBXY-TI2S'!V110+MBZ!V110+'MSXY-TI1S'!V110+'MSXY-TI2S'!V110++'MSXY-TI3S'!V110+MSZ!V110+'DEC-U'!V110+DECR!V110+'DBH-U'!V110+DBHR!V110+AMIL!V110</f>
        <v>-4.5956204768412503</v>
      </c>
      <c r="H110" s="20">
        <f t="shared" si="18"/>
        <v>14.725572284778387</v>
      </c>
      <c r="I110" s="20">
        <f t="shared" si="19"/>
        <v>17.488618774924817</v>
      </c>
      <c r="J110" s="20">
        <f t="shared" si="20"/>
        <v>19.201692257558616</v>
      </c>
      <c r="K110" s="20">
        <f t="shared" si="21"/>
        <v>0.22055957341097931</v>
      </c>
      <c r="L110" s="20">
        <f t="shared" si="22"/>
        <v>-10.272820406752814</v>
      </c>
      <c r="M110" s="20">
        <f t="shared" si="23"/>
        <v>0.50769950197198366</v>
      </c>
      <c r="N110" s="87">
        <f>COS(Wellpath!$L110)*COS(Wellpath!$M110)</f>
        <v>-0.38302222155948912</v>
      </c>
      <c r="O110" s="87">
        <f>-SIN(Wellpath!$M110)</f>
        <v>0.64278760968653925</v>
      </c>
      <c r="P110" s="87">
        <f>SIN(Wellpath!$L110)*COS(Wellpath!$M110)</f>
        <v>-0.66341394816893839</v>
      </c>
      <c r="Q110" s="87">
        <f>COS(Wellpath!$L110)*SIN(Wellpath!$M110)</f>
        <v>-0.32139380484326968</v>
      </c>
      <c r="R110" s="87">
        <f>COS(Wellpath!$M110)</f>
        <v>-0.76604444311897801</v>
      </c>
      <c r="S110" s="87">
        <f>SIN(Wellpath!$L110)*SIN(Wellpath!$M110)</f>
        <v>-0.55667039922641925</v>
      </c>
      <c r="T110" s="87">
        <f>-SIN(Wellpath!$L110)</f>
        <v>-0.8660254037844386</v>
      </c>
      <c r="U110" s="87">
        <v>0</v>
      </c>
      <c r="V110" s="87">
        <f>COS(Wellpath!$L110)</f>
        <v>0.50000000000000011</v>
      </c>
    </row>
    <row r="111" spans="1:22" x14ac:dyDescent="0.25">
      <c r="A111" s="26">
        <f>Wellpath!E111</f>
        <v>10300</v>
      </c>
      <c r="B111" s="19">
        <f>'DEC-OS'!Q111+'DEC-OH'!Q111+'DEC-OI'!Q111+'DBH-OS'!Q111+'DBH-OH'!Q111+'DBH-OI'!Q111+XCLH!Q111+XCLA!Q111+DRFR!Q111+DSFS!Q111+DSTG!Q111+XYM1!Q111+XYM2!Q111+XYM3E!Q111+XYM4E!Q111+SAGE!Q111+'ABXY-TI1S'!Q111+'ABXY-TI2S'!Q111+ABZ!Q111+'ASXY-TI1S'!Q111+'ASXY-TI2S'!Q111+'ASXY-TI3S'!Q111+ASZ!Q111+'MBXY-TI1S'!Q111+'MBXY-TI2S'!Q111+MBZ!Q111+'MSXY-TI1S'!Q111+'MSXY-TI2S'!Q111++'MSXY-TI3S'!Q111+MSZ!Q111+'DEC-U'!Q111+DECR!Q111+'DBH-U'!Q111+DBHR!Q111+AMIL!Q111</f>
        <v>12.35151443717351</v>
      </c>
      <c r="C111" s="19">
        <f>'DEC-OS'!R111+'DEC-OH'!R111+'DEC-OI'!R111+'DBH-OS'!R111+'DBH-OH'!R111+'DBH-OI'!R111+XCLH!R111+XCLA!R111+DRFR!R111+DSFS!R111+DSTG!R111+XYM1!R111+XYM2!R111+XYM3E!R111+XYM4E!R111+SAGE!R111+'ABXY-TI1S'!R111+'ABXY-TI2S'!R111+ABZ!R111+'ASXY-TI1S'!R111+'ASXY-TI2S'!R111+'ASXY-TI3S'!R111+ASZ!R111+'MBXY-TI1S'!R111+'MBXY-TI2S'!R111+MBZ!R111+'MSXY-TI1S'!R111+'MSXY-TI2S'!R111++'MSXY-TI3S'!R111+MSZ!R111+'DEC-U'!R111+DECR!R111+'DBH-U'!R111+DBHR!R111+AMIL!R111</f>
        <v>15.231418994543803</v>
      </c>
      <c r="D111" s="19">
        <f>'DEC-OS'!S111+'DEC-OH'!S111+'DEC-OI'!S111+'DBH-OS'!S111+'DBH-OH'!S111+'DBH-OI'!S111+XCLH!S111+XCLA!S111+DRFR!S111+DSFS!S111+DSTG!S111+XYM1!S111+XYM2!S111+XYM3E!S111+XYM4E!S111+SAGE!S111+'ABXY-TI1S'!S111+'ABXY-TI2S'!S111+ABZ!S111+'ASXY-TI1S'!S111+'ASXY-TI2S'!S111+'ASXY-TI3S'!S111+ASZ!S111+'MBXY-TI1S'!S111+'MBXY-TI2S'!S111+MBZ!S111+'MSXY-TI1S'!S111+'MSXY-TI2S'!S111++'MSXY-TI3S'!S111+MSZ!S111+'DEC-U'!S111+DECR!S111+'DBH-U'!S111+DBHR!S111+AMIL!S111</f>
        <v>25.692220961730733</v>
      </c>
      <c r="E111" s="19">
        <f>'DEC-OS'!T111+'DEC-OH'!T111+'DEC-OI'!T111+'DBH-OS'!T111+'DBH-OH'!T111+'DBH-OI'!T111+XCLH!T111+XCLA!T111+DRFR!T111+DSFS!T111+DSTG!T111+XYM1!T111+XYM2!T111+XYM3E!T111+XYM4E!T111+SAGE!T111+'ABXY-TI1S'!T111+'ABXY-TI2S'!T111+ABZ!T111+'ASXY-TI1S'!T111+'ASXY-TI2S'!T111+'ASXY-TI3S'!T111+ASZ!T111+'MBXY-TI1S'!T111+'MBXY-TI2S'!T111+MBZ!T111+'MSXY-TI1S'!T111+'MSXY-TI2S'!T111++'MSXY-TI3S'!T111+MSZ!T111+'DEC-U'!T111+DECR!T111+'DBH-U'!T111+DBHR!T111+AMIL!T111</f>
        <v>-4.5735571013062497</v>
      </c>
      <c r="F111" s="19">
        <f>'DEC-OS'!U111+'DEC-OH'!U111+'DEC-OI'!U111+'DBH-OS'!U111+'DBH-OH'!U111+'DBH-OI'!U111+XCLH!U111+XCLA!U111+DRFR!U111+DSFS!U111+DSTG!U111+XYM1!U111+XYM2!U111+XYM3E!U111+XYM4E!U111+SAGE!U111+'ABXY-TI1S'!U111+'ABXY-TI2S'!U111+ABZ!U111+'ASXY-TI1S'!U111+'ASXY-TI2S'!U111+'ASXY-TI3S'!U111+ASZ!U111+'MBXY-TI1S'!U111+'MBXY-TI2S'!U111+MBZ!U111+'MSXY-TI1S'!U111+'MSXY-TI2S'!U111++'MSXY-TI3S'!U111+MSZ!U111+'DEC-U'!U111+DECR!U111+'DBH-U'!U111+DBHR!U111+AMIL!U111</f>
        <v>-5.3468650549486325</v>
      </c>
      <c r="G111" s="19">
        <f>'DEC-OS'!V111+'DEC-OH'!V111+'DEC-OI'!V111+'DBH-OS'!V111+'DBH-OH'!V111+'DBH-OI'!V111+XCLH!V111+XCLA!V111+DRFR!V111+DSFS!V111+DSTG!V111+XYM1!V111+XYM2!V111+XYM3E!V111+XYM4E!V111+SAGE!V111+'ABXY-TI1S'!V111+'ABXY-TI2S'!V111+ABZ!V111+'ASXY-TI1S'!V111+'ASXY-TI2S'!V111+'ASXY-TI3S'!V111+ASZ!V111+'MBXY-TI1S'!V111+'MBXY-TI2S'!V111+MBZ!V111+'MSXY-TI1S'!V111+'MSXY-TI2S'!V111++'MSXY-TI3S'!V111+MSZ!V111+'DEC-U'!V111+DECR!V111+'DBH-U'!V111+DBHR!V111+AMIL!V111</f>
        <v>-4.5680919247229559</v>
      </c>
      <c r="H111" s="20">
        <f t="shared" si="18"/>
        <v>15.438396093061337</v>
      </c>
      <c r="I111" s="20">
        <f t="shared" si="19"/>
        <v>18.545586297190109</v>
      </c>
      <c r="J111" s="20">
        <f t="shared" si="20"/>
        <v>19.2911720031966</v>
      </c>
      <c r="K111" s="20">
        <f t="shared" si="21"/>
        <v>0.25784876132856893</v>
      </c>
      <c r="L111" s="20">
        <f t="shared" si="22"/>
        <v>-10.727896491877162</v>
      </c>
      <c r="M111" s="20">
        <f t="shared" si="23"/>
        <v>0.57153280849734056</v>
      </c>
      <c r="N111" s="87">
        <f>COS(Wellpath!$L111)*COS(Wellpath!$M111)</f>
        <v>-0.38302222155948912</v>
      </c>
      <c r="O111" s="87">
        <f>-SIN(Wellpath!$M111)</f>
        <v>0.64278760968653925</v>
      </c>
      <c r="P111" s="87">
        <f>SIN(Wellpath!$L111)*COS(Wellpath!$M111)</f>
        <v>-0.66341394816893839</v>
      </c>
      <c r="Q111" s="87">
        <f>COS(Wellpath!$L111)*SIN(Wellpath!$M111)</f>
        <v>-0.32139380484326968</v>
      </c>
      <c r="R111" s="87">
        <f>COS(Wellpath!$M111)</f>
        <v>-0.76604444311897801</v>
      </c>
      <c r="S111" s="87">
        <f>SIN(Wellpath!$L111)*SIN(Wellpath!$M111)</f>
        <v>-0.55667039922641925</v>
      </c>
      <c r="T111" s="87">
        <f>-SIN(Wellpath!$L111)</f>
        <v>-0.8660254037844386</v>
      </c>
      <c r="U111" s="87">
        <v>0</v>
      </c>
      <c r="V111" s="87">
        <f>COS(Wellpath!$L111)</f>
        <v>0.50000000000000011</v>
      </c>
    </row>
    <row r="112" spans="1:22" x14ac:dyDescent="0.25">
      <c r="A112" s="26">
        <f>Wellpath!E112</f>
        <v>10400</v>
      </c>
      <c r="B112" s="19">
        <f>'DEC-OS'!Q112+'DEC-OH'!Q112+'DEC-OI'!Q112+'DBH-OS'!Q112+'DBH-OH'!Q112+'DBH-OI'!Q112+XCLH!Q112+XCLA!Q112+DRFR!Q112+DSFS!Q112+DSTG!Q112+XYM1!Q112+XYM2!Q112+XYM3E!Q112+XYM4E!Q112+SAGE!Q112+'ABXY-TI1S'!Q112+'ABXY-TI2S'!Q112+ABZ!Q112+'ASXY-TI1S'!Q112+'ASXY-TI2S'!Q112+'ASXY-TI3S'!Q112+ASZ!Q112+'MBXY-TI1S'!Q112+'MBXY-TI2S'!Q112+MBZ!Q112+'MSXY-TI1S'!Q112+'MSXY-TI2S'!Q112++'MSXY-TI3S'!Q112+MSZ!Q112+'DEC-U'!Q112+DECR!Q112+'DBH-U'!Q112+DBHR!Q112+AMIL!Q112</f>
        <v>12.68235847780424</v>
      </c>
      <c r="C112" s="19">
        <f>'DEC-OS'!R112+'DEC-OH'!R112+'DEC-OI'!R112+'DBH-OS'!R112+'DBH-OH'!R112+'DBH-OI'!R112+XCLH!R112+XCLA!R112+DRFR!R112+DSFS!R112+DSTG!R112+XYM1!R112+XYM2!R112+XYM3E!R112+XYM4E!R112+SAGE!R112+'ABXY-TI1S'!R112+'ABXY-TI2S'!R112+ABZ!R112+'ASXY-TI1S'!R112+'ASXY-TI2S'!R112+'ASXY-TI3S'!R112+ASZ!R112+'MBXY-TI1S'!R112+'MBXY-TI2S'!R112+MBZ!R112+'MSXY-TI1S'!R112+'MSXY-TI2S'!R112++'MSXY-TI3S'!R112+MSZ!R112+'DEC-U'!R112+DECR!R112+'DBH-U'!R112+DBHR!R112+AMIL!R112</f>
        <v>15.936837170070913</v>
      </c>
      <c r="D112" s="19">
        <f>'DEC-OS'!S112+'DEC-OH'!S112+'DEC-OI'!S112+'DBH-OS'!S112+'DBH-OH'!S112+'DBH-OI'!S112+XCLH!S112+XCLA!S112+DRFR!S112+DSFS!S112+DSTG!S112+XYM1!S112+XYM2!S112+XYM3E!S112+XYM4E!S112+SAGE!S112+'ABXY-TI1S'!S112+'ABXY-TI2S'!S112+ABZ!S112+'ASXY-TI1S'!S112+'ASXY-TI2S'!S112+'ASXY-TI3S'!S112+ASZ!S112+'MBXY-TI1S'!S112+'MBXY-TI2S'!S112+MBZ!S112+'MSXY-TI1S'!S112+'MSXY-TI2S'!S112++'MSXY-TI3S'!S112+MSZ!S112+'DEC-U'!S112+DECR!S112+'DBH-U'!S112+DBHR!S112+AMIL!S112</f>
        <v>26.663694848886081</v>
      </c>
      <c r="E112" s="19">
        <f>'DEC-OS'!T112+'DEC-OH'!T112+'DEC-OI'!T112+'DBH-OS'!T112+'DBH-OH'!T112+'DBH-OI'!T112+XCLH!T112+XCLA!T112+DRFR!T112+DSFS!T112+DSTG!T112+XYM1!T112+XYM2!T112+XYM3E!T112+XYM4E!T112+SAGE!T112+'ABXY-TI1S'!T112+'ABXY-TI2S'!T112+ABZ!T112+'ASXY-TI1S'!T112+'ASXY-TI2S'!T112+'ASXY-TI3S'!T112+ASZ!T112+'MBXY-TI1S'!T112+'MBXY-TI2S'!T112+MBZ!T112+'MSXY-TI1S'!T112+'MSXY-TI2S'!T112++'MSXY-TI3S'!T112+MSZ!T112+'DEC-U'!T112+DECR!T112+'DBH-U'!T112+DBHR!T112+AMIL!T112</f>
        <v>-5.2090876867800251</v>
      </c>
      <c r="F112" s="19">
        <f>'DEC-OS'!U112+'DEC-OH'!U112+'DEC-OI'!U112+'DBH-OS'!U112+'DBH-OH'!U112+'DBH-OI'!U112+XCLH!U112+XCLA!U112+DRFR!U112+DSFS!U112+DSTG!U112+XYM1!U112+XYM2!U112+XYM3E!U112+XYM4E!U112+SAGE!U112+'ABXY-TI1S'!U112+'ABXY-TI2S'!U112+ABZ!U112+'ASXY-TI1S'!U112+'ASXY-TI2S'!U112+'ASXY-TI3S'!U112+ASZ!U112+'MBXY-TI1S'!U112+'MBXY-TI2S'!U112+MBZ!U112+'MSXY-TI1S'!U112+'MSXY-TI2S'!U112++'MSXY-TI3S'!U112+MSZ!U112+'DEC-U'!U112+DECR!U112+'DBH-U'!U112+DBHR!U112+AMIL!U112</f>
        <v>-5.3074829883406771</v>
      </c>
      <c r="G112" s="19">
        <f>'DEC-OS'!V112+'DEC-OH'!V112+'DEC-OI'!V112+'DBH-OS'!V112+'DBH-OH'!V112+'DBH-OI'!V112+XCLH!V112+XCLA!V112+DRFR!V112+DSFS!V112+DSTG!V112+XYM1!V112+XYM2!V112+XYM3E!V112+XYM4E!V112+SAGE!V112+'ABXY-TI1S'!V112+'ABXY-TI2S'!V112+ABZ!V112+'ASXY-TI1S'!V112+'ASXY-TI2S'!V112+'ASXY-TI3S'!V112+ASZ!V112+'MBXY-TI1S'!V112+'MBXY-TI2S'!V112+MBZ!V112+'MSXY-TI1S'!V112+'MSXY-TI2S'!V112++'MSXY-TI3S'!V112+MSZ!V112+'DEC-U'!V112+DECR!V112+'DBH-U'!V112+DBHR!V112+AMIL!V112</f>
        <v>-4.5340794860714109</v>
      </c>
      <c r="H112" s="20">
        <f t="shared" si="18"/>
        <v>16.176995239092353</v>
      </c>
      <c r="I112" s="20">
        <f t="shared" si="19"/>
        <v>19.722114911082951</v>
      </c>
      <c r="J112" s="20">
        <f t="shared" si="20"/>
        <v>19.383780346585926</v>
      </c>
      <c r="K112" s="20">
        <f t="shared" si="21"/>
        <v>0.29553177082162152</v>
      </c>
      <c r="L112" s="20">
        <f t="shared" si="22"/>
        <v>-11.183278562727956</v>
      </c>
      <c r="M112" s="20">
        <f t="shared" si="23"/>
        <v>0.63532022518841469</v>
      </c>
      <c r="N112" s="87">
        <f>COS(Wellpath!$L112)*COS(Wellpath!$M112)</f>
        <v>-0.38302222155948912</v>
      </c>
      <c r="O112" s="87">
        <f>-SIN(Wellpath!$M112)</f>
        <v>0.64278760968653925</v>
      </c>
      <c r="P112" s="87">
        <f>SIN(Wellpath!$L112)*COS(Wellpath!$M112)</f>
        <v>-0.66341394816893839</v>
      </c>
      <c r="Q112" s="87">
        <f>COS(Wellpath!$L112)*SIN(Wellpath!$M112)</f>
        <v>-0.32139380484326968</v>
      </c>
      <c r="R112" s="87">
        <f>COS(Wellpath!$M112)</f>
        <v>-0.76604444311897801</v>
      </c>
      <c r="S112" s="87">
        <f>SIN(Wellpath!$L112)*SIN(Wellpath!$M112)</f>
        <v>-0.55667039922641925</v>
      </c>
      <c r="T112" s="87">
        <f>-SIN(Wellpath!$L112)</f>
        <v>-0.8660254037844386</v>
      </c>
      <c r="U112" s="87">
        <v>0</v>
      </c>
      <c r="V112" s="87">
        <f>COS(Wellpath!$L112)</f>
        <v>0.50000000000000011</v>
      </c>
    </row>
    <row r="113" spans="1:22" x14ac:dyDescent="0.25">
      <c r="A113" s="26">
        <f>Wellpath!E113</f>
        <v>10500</v>
      </c>
      <c r="B113" s="19">
        <f>'DEC-OS'!Q113+'DEC-OH'!Q113+'DEC-OI'!Q113+'DBH-OS'!Q113+'DBH-OH'!Q113+'DBH-OI'!Q113+XCLH!Q113+XCLA!Q113+DRFR!Q113+DSFS!Q113+DSTG!Q113+XYM1!Q113+XYM2!Q113+XYM3E!Q113+XYM4E!Q113+SAGE!Q113+'ABXY-TI1S'!Q113+'ABXY-TI2S'!Q113+ABZ!Q113+'ASXY-TI1S'!Q113+'ASXY-TI2S'!Q113+'ASXY-TI3S'!Q113+ASZ!Q113+'MBXY-TI1S'!Q113+'MBXY-TI2S'!Q113+MBZ!Q113+'MSXY-TI1S'!Q113+'MSXY-TI2S'!Q113++'MSXY-TI3S'!Q113+MSZ!Q113+'DEC-U'!Q113+DECR!Q113+'DBH-U'!Q113+DBHR!Q113+AMIL!Q113</f>
        <v>13.067470169727903</v>
      </c>
      <c r="C113" s="19">
        <f>'DEC-OS'!R113+'DEC-OH'!R113+'DEC-OI'!R113+'DBH-OS'!R113+'DBH-OH'!R113+'DBH-OI'!R113+XCLH!R113+XCLA!R113+DRFR!R113+DSFS!R113+DSTG!R113+XYM1!R113+XYM2!R113+XYM3E!R113+XYM4E!R113+SAGE!R113+'ABXY-TI1S'!R113+'ABXY-TI2S'!R113+ABZ!R113+'ASXY-TI1S'!R113+'ASXY-TI2S'!R113+'ASXY-TI3S'!R113+ASZ!R113+'MBXY-TI1S'!R113+'MBXY-TI2S'!R113+MBZ!R113+'MSXY-TI1S'!R113+'MSXY-TI2S'!R113++'MSXY-TI3S'!R113+MSZ!R113+'DEC-U'!R113+DECR!R113+'DBH-U'!R113+DBHR!R113+AMIL!R113</f>
        <v>16.716107857876068</v>
      </c>
      <c r="D113" s="19">
        <f>'DEC-OS'!S113+'DEC-OH'!S113+'DEC-OI'!S113+'DBH-OS'!S113+'DBH-OH'!S113+'DBH-OI'!S113+XCLH!S113+XCLA!S113+DRFR!S113+DSFS!S113+DSTG!S113+XYM1!S113+XYM2!S113+XYM3E!S113+XYM4E!S113+SAGE!S113+'ABXY-TI1S'!S113+'ABXY-TI2S'!S113+ABZ!S113+'ASXY-TI1S'!S113+'ASXY-TI2S'!S113+'ASXY-TI3S'!S113+ASZ!S113+'MBXY-TI1S'!S113+'MBXY-TI2S'!S113+MBZ!S113+'MSXY-TI1S'!S113+'MSXY-TI2S'!S113++'MSXY-TI3S'!S113+MSZ!S113+'DEC-U'!S113+DECR!S113+'DBH-U'!S113+DBHR!S113+AMIL!S113</f>
        <v>27.65555864040434</v>
      </c>
      <c r="E113" s="19">
        <f>'DEC-OS'!T113+'DEC-OH'!T113+'DEC-OI'!T113+'DBH-OS'!T113+'DBH-OH'!T113+'DBH-OI'!T113+XCLH!T113+XCLA!T113+DRFR!T113+DSFS!T113+DSTG!T113+XYM1!T113+XYM2!T113+XYM3E!T113+XYM4E!T113+SAGE!T113+'ABXY-TI1S'!T113+'ABXY-TI2S'!T113+ABZ!T113+'ASXY-TI1S'!T113+'ASXY-TI2S'!T113+'ASXY-TI3S'!T113+ASZ!T113+'MBXY-TI1S'!T113+'MBXY-TI2S'!T113+MBZ!T113+'MSXY-TI1S'!T113+'MSXY-TI2S'!T113++'MSXY-TI3S'!T113+MSZ!T113+'DEC-U'!T113+DECR!T113+'DBH-U'!T113+DBHR!T113+AMIL!T113</f>
        <v>-5.8992488049314087</v>
      </c>
      <c r="F113" s="19">
        <f>'DEC-OS'!U113+'DEC-OH'!U113+'DEC-OI'!U113+'DBH-OS'!U113+'DBH-OH'!U113+'DBH-OI'!U113+XCLH!U113+XCLA!U113+DRFR!U113+DSFS!U113+DSTG!U113+XYM1!U113+XYM2!U113+XYM3E!U113+XYM4E!U113+SAGE!U113+'ABXY-TI1S'!U113+'ABXY-TI2S'!U113+ABZ!U113+'ASXY-TI1S'!U113+'ASXY-TI2S'!U113+'ASXY-TI3S'!U113+ASZ!U113+'MBXY-TI1S'!U113+'MBXY-TI2S'!U113+MBZ!U113+'MSXY-TI1S'!U113+'MSXY-TI2S'!U113++'MSXY-TI3S'!U113+MSZ!U113+'DEC-U'!U113+DECR!U113+'DBH-U'!U113+DBHR!U113+AMIL!U113</f>
        <v>-5.2609549573401075</v>
      </c>
      <c r="G113" s="19">
        <f>'DEC-OS'!V113+'DEC-OH'!V113+'DEC-OI'!V113+'DBH-OS'!V113+'DBH-OH'!V113+'DBH-OI'!V113+XCLH!V113+XCLA!V113+DRFR!V113+DSFS!V113+DSTG!V113+XYM1!V113+XYM2!V113+XYM3E!V113+XYM4E!V113+SAGE!V113+'ABXY-TI1S'!V113+'ABXY-TI2S'!V113+ABZ!V113+'ASXY-TI1S'!V113+'ASXY-TI2S'!V113+'ASXY-TI3S'!V113+ASZ!V113+'MBXY-TI1S'!V113+'MBXY-TI2S'!V113+MBZ!V113+'MSXY-TI1S'!V113+'MSXY-TI2S'!V113++'MSXY-TI3S'!V113+MSZ!V113+'DEC-U'!V113+DECR!V113+'DBH-U'!V113+DBHR!V113+AMIL!V113</f>
        <v>-4.49359569732861</v>
      </c>
      <c r="H113" s="20">
        <f t="shared" si="18"/>
        <v>16.941369722871421</v>
      </c>
      <c r="I113" s="20">
        <f t="shared" si="19"/>
        <v>21.018204616603342</v>
      </c>
      <c r="J113" s="20">
        <f t="shared" si="20"/>
        <v>19.479562328533543</v>
      </c>
      <c r="K113" s="20">
        <f t="shared" si="21"/>
        <v>0.33360860189013414</v>
      </c>
      <c r="L113" s="20">
        <f t="shared" si="22"/>
        <v>-11.638966619305197</v>
      </c>
      <c r="M113" s="20">
        <f t="shared" si="23"/>
        <v>0.69906175204519982</v>
      </c>
      <c r="N113" s="87">
        <f>COS(Wellpath!$L113)*COS(Wellpath!$M113)</f>
        <v>-0.38302222155948912</v>
      </c>
      <c r="O113" s="87">
        <f>-SIN(Wellpath!$M113)</f>
        <v>0.64278760968653925</v>
      </c>
      <c r="P113" s="87">
        <f>SIN(Wellpath!$L113)*COS(Wellpath!$M113)</f>
        <v>-0.66341394816893839</v>
      </c>
      <c r="Q113" s="87">
        <f>COS(Wellpath!$L113)*SIN(Wellpath!$M113)</f>
        <v>-0.32139380484326968</v>
      </c>
      <c r="R113" s="87">
        <f>COS(Wellpath!$M113)</f>
        <v>-0.76604444311897801</v>
      </c>
      <c r="S113" s="87">
        <f>SIN(Wellpath!$L113)*SIN(Wellpath!$M113)</f>
        <v>-0.55667039922641925</v>
      </c>
      <c r="T113" s="87">
        <f>-SIN(Wellpath!$L113)</f>
        <v>-0.8660254037844386</v>
      </c>
      <c r="U113" s="87">
        <v>0</v>
      </c>
      <c r="V113" s="87">
        <f>COS(Wellpath!$L113)</f>
        <v>0.50000000000000011</v>
      </c>
    </row>
    <row r="114" spans="1:22" x14ac:dyDescent="0.25">
      <c r="A114" s="26">
        <f>Wellpath!E114</f>
        <v>10600</v>
      </c>
      <c r="B114" s="19">
        <f>'DEC-OS'!Q114+'DEC-OH'!Q114+'DEC-OI'!Q114+'DBH-OS'!Q114+'DBH-OH'!Q114+'DBH-OI'!Q114+XCLH!Q114+XCLA!Q114+DRFR!Q114+DSFS!Q114+DSTG!Q114+XYM1!Q114+XYM2!Q114+XYM3E!Q114+XYM4E!Q114+SAGE!Q114+'ABXY-TI1S'!Q114+'ABXY-TI2S'!Q114+ABZ!Q114+'ASXY-TI1S'!Q114+'ASXY-TI2S'!Q114+'ASXY-TI3S'!Q114+ASZ!Q114+'MBXY-TI1S'!Q114+'MBXY-TI2S'!Q114+MBZ!Q114+'MSXY-TI1S'!Q114+'MSXY-TI2S'!Q114++'MSXY-TI3S'!Q114+MSZ!Q114+'DEC-U'!Q114+DECR!Q114+'DBH-U'!Q114+DBHR!Q114+AMIL!Q114</f>
        <v>13.506869478666669</v>
      </c>
      <c r="C114" s="19">
        <f>'DEC-OS'!R114+'DEC-OH'!R114+'DEC-OI'!R114+'DBH-OS'!R114+'DBH-OH'!R114+'DBH-OI'!R114+XCLH!R114+XCLA!R114+DRFR!R114+DSFS!R114+DSTG!R114+XYM1!R114+XYM2!R114+XYM3E!R114+XYM4E!R114+SAGE!R114+'ABXY-TI1S'!R114+'ABXY-TI2S'!R114+ABZ!R114+'ASXY-TI1S'!R114+'ASXY-TI2S'!R114+'ASXY-TI3S'!R114+ASZ!R114+'MBXY-TI1S'!R114+'MBXY-TI2S'!R114+MBZ!R114+'MSXY-TI1S'!R114+'MSXY-TI2S'!R114++'MSXY-TI3S'!R114+MSZ!R114+'DEC-U'!R114+DECR!R114+'DBH-U'!R114+DBHR!R114+AMIL!R114</f>
        <v>17.56924511558848</v>
      </c>
      <c r="D114" s="19">
        <f>'DEC-OS'!S114+'DEC-OH'!S114+'DEC-OI'!S114+'DBH-OS'!S114+'DBH-OH'!S114+'DBH-OI'!S114+XCLH!S114+XCLA!S114+DRFR!S114+DSFS!S114+DSTG!S114+XYM1!S114+XYM2!S114+XYM3E!S114+XYM4E!S114+SAGE!S114+'ABXY-TI1S'!S114+'ABXY-TI2S'!S114+ABZ!S114+'ASXY-TI1S'!S114+'ASXY-TI2S'!S114+'ASXY-TI3S'!S114+ASZ!S114+'MBXY-TI1S'!S114+'MBXY-TI2S'!S114+MBZ!S114+'MSXY-TI1S'!S114+'MSXY-TI2S'!S114++'MSXY-TI3S'!S114+MSZ!S114+'DEC-U'!S114+DECR!S114+'DBH-U'!S114+DBHR!S114+AMIL!S114</f>
        <v>28.667823677402655</v>
      </c>
      <c r="E114" s="19">
        <f>'DEC-OS'!T114+'DEC-OH'!T114+'DEC-OI'!T114+'DBH-OS'!T114+'DBH-OH'!T114+'DBH-OI'!T114+XCLH!T114+XCLA!T114+DRFR!T114+DSFS!T114+DSTG!T114+XYM1!T114+XYM2!T114+XYM3E!T114+XYM4E!T114+SAGE!T114+'ABXY-TI1S'!T114+'ABXY-TI2S'!T114+ABZ!T114+'ASXY-TI1S'!T114+'ASXY-TI2S'!T114+'ASXY-TI3S'!T114+ASZ!T114+'MBXY-TI1S'!T114+'MBXY-TI2S'!T114+MBZ!T114+'MSXY-TI1S'!T114+'MSXY-TI2S'!T114++'MSXY-TI3S'!T114+MSZ!T114+'DEC-U'!T114+DECR!T114+'DBH-U'!T114+DBHR!T114+AMIL!T114</f>
        <v>-6.6440237025302924</v>
      </c>
      <c r="F114" s="19">
        <f>'DEC-OS'!U114+'DEC-OH'!U114+'DEC-OI'!U114+'DBH-OS'!U114+'DBH-OH'!U114+'DBH-OI'!U114+XCLH!U114+XCLA!U114+DRFR!U114+DSFS!U114+DSTG!U114+XYM1!U114+XYM2!U114+XYM3E!U114+XYM4E!U114+SAGE!U114+'ABXY-TI1S'!U114+'ABXY-TI2S'!U114+ABZ!U114+'ASXY-TI1S'!U114+'ASXY-TI2S'!U114+'ASXY-TI3S'!U114+ASZ!U114+'MBXY-TI1S'!U114+'MBXY-TI2S'!U114+MBZ!U114+'MSXY-TI1S'!U114+'MSXY-TI2S'!U114++'MSXY-TI3S'!U114+MSZ!U114+'DEC-U'!U114+DECR!U114+'DBH-U'!U114+DBHR!U114+AMIL!U114</f>
        <v>-5.2072960096575036</v>
      </c>
      <c r="G114" s="19">
        <f>'DEC-OS'!V114+'DEC-OH'!V114+'DEC-OI'!V114+'DBH-OS'!V114+'DBH-OH'!V114+'DBH-OI'!V114+XCLH!V114+XCLA!V114+DRFR!V114+DSFS!V114+DSTG!V114+XYM1!V114+XYM2!V114+XYM3E!V114+XYM4E!V114+SAGE!V114+'ABXY-TI1S'!V114+'ABXY-TI2S'!V114+ABZ!V114+'ASXY-TI1S'!V114+'ASXY-TI2S'!V114+'ASXY-TI3S'!V114+ASZ!V114+'MBXY-TI1S'!V114+'MBXY-TI2S'!V114+MBZ!V114+'MSXY-TI1S'!V114+'MSXY-TI2S'!V114++'MSXY-TI3S'!V114+MSZ!V114+'DEC-U'!V114+DECR!V114+'DBH-U'!V114+DBHR!V114+AMIL!V114</f>
        <v>-4.4466531850229432</v>
      </c>
      <c r="H114" s="20">
        <f t="shared" si="18"/>
        <v>17.731519544398559</v>
      </c>
      <c r="I114" s="20">
        <f t="shared" si="19"/>
        <v>22.433855413751282</v>
      </c>
      <c r="J114" s="20">
        <f t="shared" si="20"/>
        <v>19.578563313507956</v>
      </c>
      <c r="K114" s="20">
        <f t="shared" si="21"/>
        <v>0.37207925453411489</v>
      </c>
      <c r="L114" s="20">
        <f t="shared" si="22"/>
        <v>-12.094960661608894</v>
      </c>
      <c r="M114" s="20">
        <f t="shared" si="23"/>
        <v>0.76275738906769774</v>
      </c>
      <c r="N114" s="87">
        <f>COS(Wellpath!$L114)*COS(Wellpath!$M114)</f>
        <v>-0.38302222155948912</v>
      </c>
      <c r="O114" s="87">
        <f>-SIN(Wellpath!$M114)</f>
        <v>0.64278760968653925</v>
      </c>
      <c r="P114" s="87">
        <f>SIN(Wellpath!$L114)*COS(Wellpath!$M114)</f>
        <v>-0.66341394816893839</v>
      </c>
      <c r="Q114" s="87">
        <f>COS(Wellpath!$L114)*SIN(Wellpath!$M114)</f>
        <v>-0.32139380484326968</v>
      </c>
      <c r="R114" s="87">
        <f>COS(Wellpath!$M114)</f>
        <v>-0.76604444311897801</v>
      </c>
      <c r="S114" s="87">
        <f>SIN(Wellpath!$L114)*SIN(Wellpath!$M114)</f>
        <v>-0.55667039922641925</v>
      </c>
      <c r="T114" s="87">
        <f>-SIN(Wellpath!$L114)</f>
        <v>-0.8660254037844386</v>
      </c>
      <c r="U114" s="87">
        <v>0</v>
      </c>
      <c r="V114" s="87">
        <f>COS(Wellpath!$L114)</f>
        <v>0.50000000000000011</v>
      </c>
    </row>
    <row r="115" spans="1:22" x14ac:dyDescent="0.25">
      <c r="A115" s="26">
        <f>Wellpath!E115</f>
        <v>10700</v>
      </c>
      <c r="B115" s="19">
        <f>'DEC-OS'!Q115+'DEC-OH'!Q115+'DEC-OI'!Q115+'DBH-OS'!Q115+'DBH-OH'!Q115+'DBH-OI'!Q115+XCLH!Q115+XCLA!Q115+DRFR!Q115+DSFS!Q115+DSTG!Q115+XYM1!Q115+XYM2!Q115+XYM3E!Q115+XYM4E!Q115+SAGE!Q115+'ABXY-TI1S'!Q115+'ABXY-TI2S'!Q115+ABZ!Q115+'ASXY-TI1S'!Q115+'ASXY-TI2S'!Q115+'ASXY-TI3S'!Q115+ASZ!Q115+'MBXY-TI1S'!Q115+'MBXY-TI2S'!Q115+MBZ!Q115+'MSXY-TI1S'!Q115+'MSXY-TI2S'!Q115++'MSXY-TI3S'!Q115+MSZ!Q115+'DEC-U'!Q115+DECR!Q115+'DBH-U'!Q115+DBHR!Q115+AMIL!Q115</f>
        <v>14.000576512792003</v>
      </c>
      <c r="C115" s="19">
        <f>'DEC-OS'!R115+'DEC-OH'!R115+'DEC-OI'!R115+'DBH-OS'!R115+'DBH-OH'!R115+'DBH-OI'!R115+XCLH!R115+XCLA!R115+DRFR!R115+DSFS!R115+DSTG!R115+XYM1!R115+XYM2!R115+XYM3E!R115+XYM4E!R115+SAGE!R115+'ABXY-TI1S'!R115+'ABXY-TI2S'!R115+ABZ!R115+'ASXY-TI1S'!R115+'ASXY-TI2S'!R115+'ASXY-TI3S'!R115+ASZ!R115+'MBXY-TI1S'!R115+'MBXY-TI2S'!R115+MBZ!R115+'MSXY-TI1S'!R115+'MSXY-TI2S'!R115++'MSXY-TI3S'!R115+MSZ!R115+'DEC-U'!R115+DECR!R115+'DBH-U'!R115+DBHR!R115+AMIL!R115</f>
        <v>18.496263101134218</v>
      </c>
      <c r="D115" s="19">
        <f>'DEC-OS'!S115+'DEC-OH'!S115+'DEC-OI'!S115+'DBH-OS'!S115+'DBH-OH'!S115+'DBH-OI'!S115+XCLH!S115+XCLA!S115+DRFR!S115+DSFS!S115+DSTG!S115+XYM1!S115+XYM2!S115+XYM3E!S115+XYM4E!S115+SAGE!S115+'ABXY-TI1S'!S115+'ABXY-TI2S'!S115+ABZ!S115+'ASXY-TI1S'!S115+'ASXY-TI2S'!S115+'ASXY-TI3S'!S115+ASZ!S115+'MBXY-TI1S'!S115+'MBXY-TI2S'!S115+MBZ!S115+'MSXY-TI1S'!S115+'MSXY-TI2S'!S115++'MSXY-TI3S'!S115+MSZ!S115+'DEC-U'!S115+DECR!S115+'DBH-U'!S115+DBHR!S115+AMIL!S115</f>
        <v>29.700501381913519</v>
      </c>
      <c r="E115" s="19">
        <f>'DEC-OS'!T115+'DEC-OH'!T115+'DEC-OI'!T115+'DBH-OS'!T115+'DBH-OH'!T115+'DBH-OI'!T115+XCLH!T115+XCLA!T115+DRFR!T115+DSFS!T115+DSTG!T115+XYM1!T115+XYM2!T115+XYM3E!T115+XYM4E!T115+SAGE!T115+'ABXY-TI1S'!T115+'ABXY-TI2S'!T115+ABZ!T115+'ASXY-TI1S'!T115+'ASXY-TI2S'!T115+'ASXY-TI3S'!T115+ASZ!T115+'MBXY-TI1S'!T115+'MBXY-TI2S'!T115+MBZ!T115+'MSXY-TI1S'!T115+'MSXY-TI2S'!T115++'MSXY-TI3S'!T115+MSZ!T115+'DEC-U'!T115+DECR!T115+'DBH-U'!T115+DBHR!T115+AMIL!T115</f>
        <v>-7.4433955068174154</v>
      </c>
      <c r="F115" s="19">
        <f>'DEC-OS'!U115+'DEC-OH'!U115+'DEC-OI'!U115+'DBH-OS'!U115+'DBH-OH'!U115+'DBH-OI'!U115+XCLH!U115+XCLA!U115+DRFR!U115+DSFS!U115+DSTG!U115+XYM1!U115+XYM2!U115+XYM3E!U115+XYM4E!U115+SAGE!U115+'ABXY-TI1S'!U115+'ABXY-TI2S'!U115+ABZ!U115+'ASXY-TI1S'!U115+'ASXY-TI2S'!U115+'ASXY-TI3S'!U115+ASZ!U115+'MBXY-TI1S'!U115+'MBXY-TI2S'!U115+MBZ!U115+'MSXY-TI1S'!U115+'MSXY-TI2S'!U115++'MSXY-TI3S'!U115+MSZ!U115+'DEC-U'!U115+DECR!U115+'DBH-U'!U115+DBHR!U115+AMIL!U115</f>
        <v>-5.1465213003642329</v>
      </c>
      <c r="G115" s="19">
        <f>'DEC-OS'!V115+'DEC-OH'!V115+'DEC-OI'!V115+'DBH-OS'!V115+'DBH-OH'!V115+'DBH-OI'!V115+XCLH!V115+XCLA!V115+DRFR!V115+DSFS!V115+DSTG!V115+XYM1!V115+XYM2!V115+XYM3E!V115+XYM4E!V115+SAGE!V115+'ABXY-TI1S'!V115+'ABXY-TI2S'!V115+ABZ!V115+'ASXY-TI1S'!V115+'ASXY-TI2S'!V115+'ASXY-TI3S'!V115+ASZ!V115+'MBXY-TI1S'!V115+'MBXY-TI2S'!V115+MBZ!V115+'MSXY-TI1S'!V115+'MSXY-TI2S'!V115++'MSXY-TI3S'!V115+MSZ!V115+'DEC-U'!V115+DECR!V115+'DBH-U'!V115+DBHR!V115+AMIL!V115</f>
        <v>-4.3932646657692125</v>
      </c>
      <c r="H115" s="20">
        <f t="shared" si="18"/>
        <v>18.547444703673754</v>
      </c>
      <c r="I115" s="20">
        <f t="shared" si="19"/>
        <v>23.969067302526774</v>
      </c>
      <c r="J115" s="20">
        <f t="shared" si="20"/>
        <v>19.68082898963921</v>
      </c>
      <c r="K115" s="20">
        <f t="shared" si="21"/>
        <v>0.41094372875355573</v>
      </c>
      <c r="L115" s="20">
        <f t="shared" si="22"/>
        <v>-12.551260689639038</v>
      </c>
      <c r="M115" s="20">
        <f t="shared" si="23"/>
        <v>0.82640713625591111</v>
      </c>
      <c r="N115" s="87">
        <f>COS(Wellpath!$L115)*COS(Wellpath!$M115)</f>
        <v>-0.38302222155948912</v>
      </c>
      <c r="O115" s="87">
        <f>-SIN(Wellpath!$M115)</f>
        <v>0.64278760968653925</v>
      </c>
      <c r="P115" s="87">
        <f>SIN(Wellpath!$L115)*COS(Wellpath!$M115)</f>
        <v>-0.66341394816893839</v>
      </c>
      <c r="Q115" s="87">
        <f>COS(Wellpath!$L115)*SIN(Wellpath!$M115)</f>
        <v>-0.32139380484326968</v>
      </c>
      <c r="R115" s="87">
        <f>COS(Wellpath!$M115)</f>
        <v>-0.76604444311897801</v>
      </c>
      <c r="S115" s="87">
        <f>SIN(Wellpath!$L115)*SIN(Wellpath!$M115)</f>
        <v>-0.55667039922641925</v>
      </c>
      <c r="T115" s="87">
        <f>-SIN(Wellpath!$L115)</f>
        <v>-0.8660254037844386</v>
      </c>
      <c r="U115" s="87">
        <v>0</v>
      </c>
      <c r="V115" s="87">
        <f>COS(Wellpath!$L115)</f>
        <v>0.50000000000000011</v>
      </c>
    </row>
    <row r="116" spans="1:22" x14ac:dyDescent="0.25">
      <c r="A116" s="26">
        <f>Wellpath!E116</f>
        <v>10800</v>
      </c>
      <c r="B116" s="19">
        <f>'DEC-OS'!Q116+'DEC-OH'!Q116+'DEC-OI'!Q116+'DBH-OS'!Q116+'DBH-OH'!Q116+'DBH-OI'!Q116+XCLH!Q116+XCLA!Q116+DRFR!Q116+DSFS!Q116+DSTG!Q116+XYM1!Q116+XYM2!Q116+XYM3E!Q116+XYM4E!Q116+SAGE!Q116+'ABXY-TI1S'!Q116+'ABXY-TI2S'!Q116+ABZ!Q116+'ASXY-TI1S'!Q116+'ASXY-TI2S'!Q116+'ASXY-TI3S'!Q116+ASZ!Q116+'MBXY-TI1S'!Q116+'MBXY-TI2S'!Q116+MBZ!Q116+'MSXY-TI1S'!Q116+'MSXY-TI2S'!Q116++'MSXY-TI3S'!Q116+MSZ!Q116+'DEC-U'!Q116+DECR!Q116+'DBH-U'!Q116+DBHR!Q116+AMIL!Q116</f>
        <v>14.548611522724672</v>
      </c>
      <c r="C116" s="19">
        <f>'DEC-OS'!R116+'DEC-OH'!R116+'DEC-OI'!R116+'DBH-OS'!R116+'DBH-OH'!R116+'DBH-OI'!R116+XCLH!R116+XCLA!R116+DRFR!R116+DSFS!R116+DSTG!R116+XYM1!R116+XYM2!R116+XYM3E!R116+XYM4E!R116+SAGE!R116+'ABXY-TI1S'!R116+'ABXY-TI2S'!R116+ABZ!R116+'ASXY-TI1S'!R116+'ASXY-TI2S'!R116+'ASXY-TI3S'!R116+ASZ!R116+'MBXY-TI1S'!R116+'MBXY-TI2S'!R116+MBZ!R116+'MSXY-TI1S'!R116+'MSXY-TI2S'!R116++'MSXY-TI3S'!R116+MSZ!R116+'DEC-U'!R116+DECR!R116+'DBH-U'!R116+DBHR!R116+AMIL!R116</f>
        <v>19.497176072736227</v>
      </c>
      <c r="D116" s="19">
        <f>'DEC-OS'!S116+'DEC-OH'!S116+'DEC-OI'!S116+'DBH-OS'!S116+'DBH-OH'!S116+'DBH-OI'!S116+XCLH!S116+XCLA!S116+DRFR!S116+DSFS!S116+DSTG!S116+XYM1!S116+XYM2!S116+XYM3E!S116+XYM4E!S116+SAGE!S116+'ABXY-TI1S'!S116+'ABXY-TI2S'!S116+ABZ!S116+'ASXY-TI1S'!S116+'ASXY-TI2S'!S116+'ASXY-TI3S'!S116+ASZ!S116+'MBXY-TI1S'!S116+'MBXY-TI2S'!S116+MBZ!S116+'MSXY-TI1S'!S116+'MSXY-TI2S'!S116++'MSXY-TI3S'!S116+MSZ!S116+'DEC-U'!S116+DECR!S116+'DBH-U'!S116+DBHR!S116+AMIL!S116</f>
        <v>30.753603256884844</v>
      </c>
      <c r="E116" s="19">
        <f>'DEC-OS'!T116+'DEC-OH'!T116+'DEC-OI'!T116+'DBH-OS'!T116+'DBH-OH'!T116+'DBH-OI'!T116+XCLH!T116+XCLA!T116+DRFR!T116+DSFS!T116+DSTG!T116+XYM1!T116+XYM2!T116+XYM3E!T116+XYM4E!T116+SAGE!T116+'ABXY-TI1S'!T116+'ABXY-TI2S'!T116+ABZ!T116+'ASXY-TI1S'!T116+'ASXY-TI2S'!T116+'ASXY-TI3S'!T116+ASZ!T116+'MBXY-TI1S'!T116+'MBXY-TI2S'!T116+MBZ!T116+'MSXY-TI1S'!T116+'MSXY-TI2S'!T116++'MSXY-TI3S'!T116+MSZ!T116+'DEC-U'!T116+DECR!T116+'DBH-U'!T116+DBHR!T116+AMIL!T116</f>
        <v>-8.2973472255043621</v>
      </c>
      <c r="F116" s="19">
        <f>'DEC-OS'!U116+'DEC-OH'!U116+'DEC-OI'!U116+'DBH-OS'!U116+'DBH-OH'!U116+'DBH-OI'!U116+XCLH!U116+XCLA!U116+DRFR!U116+DSFS!U116+DSTG!U116+XYM1!U116+XYM2!U116+XYM3E!U116+XYM4E!U116+SAGE!U116+'ABXY-TI1S'!U116+'ABXY-TI2S'!U116+ABZ!U116+'ASXY-TI1S'!U116+'ASXY-TI2S'!U116+'ASXY-TI3S'!U116+ASZ!U116+'MBXY-TI1S'!U116+'MBXY-TI2S'!U116+MBZ!U116+'MSXY-TI1S'!U116+'MSXY-TI2S'!U116++'MSXY-TI3S'!U116+MSZ!U116+'DEC-U'!U116+DECR!U116+'DBH-U'!U116+DBHR!U116+AMIL!U116</f>
        <v>-5.0786460918924634</v>
      </c>
      <c r="G116" s="19">
        <f>'DEC-OS'!V116+'DEC-OH'!V116+'DEC-OI'!V116+'DBH-OS'!V116+'DBH-OH'!V116+'DBH-OI'!V116+XCLH!V116+XCLA!V116+DRFR!V116+DSFS!V116+DSTG!V116+XYM1!V116+XYM2!V116+XYM3E!V116+XYM4E!V116+SAGE!V116+'ABXY-TI1S'!V116+'ABXY-TI2S'!V116+ABZ!V116+'ASXY-TI1S'!V116+'ASXY-TI2S'!V116+'ASXY-TI3S'!V116+ASZ!V116+'MBXY-TI1S'!V116+'MBXY-TI2S'!V116+MBZ!V116+'MSXY-TI1S'!V116+'MSXY-TI2S'!V116++'MSXY-TI3S'!V116+MSZ!V116+'DEC-U'!V116+DECR!V116+'DBH-U'!V116+DBHR!V116+AMIL!V116</f>
        <v>-4.333442946268617</v>
      </c>
      <c r="H116" s="20">
        <f t="shared" si="18"/>
        <v>19.389145200697008</v>
      </c>
      <c r="I116" s="20">
        <f t="shared" si="19"/>
        <v>25.623840282929812</v>
      </c>
      <c r="J116" s="20">
        <f t="shared" si="20"/>
        <v>19.786405368718913</v>
      </c>
      <c r="K116" s="20">
        <f t="shared" si="21"/>
        <v>0.45020202454846148</v>
      </c>
      <c r="L116" s="20">
        <f t="shared" si="22"/>
        <v>-13.007866703395631</v>
      </c>
      <c r="M116" s="20">
        <f t="shared" si="23"/>
        <v>0.89001099360983638</v>
      </c>
      <c r="N116" s="87">
        <f>COS(Wellpath!$L116)*COS(Wellpath!$M116)</f>
        <v>-0.38302222155948912</v>
      </c>
      <c r="O116" s="87">
        <f>-SIN(Wellpath!$M116)</f>
        <v>0.64278760968653925</v>
      </c>
      <c r="P116" s="87">
        <f>SIN(Wellpath!$L116)*COS(Wellpath!$M116)</f>
        <v>-0.66341394816893839</v>
      </c>
      <c r="Q116" s="87">
        <f>COS(Wellpath!$L116)*SIN(Wellpath!$M116)</f>
        <v>-0.32139380484326968</v>
      </c>
      <c r="R116" s="87">
        <f>COS(Wellpath!$M116)</f>
        <v>-0.76604444311897801</v>
      </c>
      <c r="S116" s="87">
        <f>SIN(Wellpath!$L116)*SIN(Wellpath!$M116)</f>
        <v>-0.55667039922641925</v>
      </c>
      <c r="T116" s="87">
        <f>-SIN(Wellpath!$L116)</f>
        <v>-0.8660254037844386</v>
      </c>
      <c r="U116" s="87">
        <v>0</v>
      </c>
      <c r="V116" s="87">
        <f>COS(Wellpath!$L116)</f>
        <v>0.50000000000000011</v>
      </c>
    </row>
    <row r="117" spans="1:22" x14ac:dyDescent="0.25">
      <c r="A117" s="26">
        <f>Wellpath!E117</f>
        <v>10900</v>
      </c>
      <c r="B117" s="19">
        <f>'DEC-OS'!Q117+'DEC-OH'!Q117+'DEC-OI'!Q117+'DBH-OS'!Q117+'DBH-OH'!Q117+'DBH-OI'!Q117+XCLH!Q117+XCLA!Q117+DRFR!Q117+DSFS!Q117+DSTG!Q117+XYM1!Q117+XYM2!Q117+XYM3E!Q117+XYM4E!Q117+SAGE!Q117+'ABXY-TI1S'!Q117+'ABXY-TI2S'!Q117+ABZ!Q117+'ASXY-TI1S'!Q117+'ASXY-TI2S'!Q117+'ASXY-TI3S'!Q117+ASZ!Q117+'MBXY-TI1S'!Q117+'MBXY-TI2S'!Q117+MBZ!Q117+'MSXY-TI1S'!Q117+'MSXY-TI2S'!Q117++'MSXY-TI3S'!Q117+MSZ!Q117+'DEC-U'!Q117+DECR!Q117+'DBH-U'!Q117+DBHR!Q117+AMIL!Q117</f>
        <v>15.150994901534736</v>
      </c>
      <c r="C117" s="19">
        <f>'DEC-OS'!R117+'DEC-OH'!R117+'DEC-OI'!R117+'DBH-OS'!R117+'DBH-OH'!R117+'DBH-OI'!R117+XCLH!R117+XCLA!R117+DRFR!R117+DSFS!R117+DSTG!R117+XYM1!R117+XYM2!R117+XYM3E!R117+XYM4E!R117+SAGE!R117+'ABXY-TI1S'!R117+'ABXY-TI2S'!R117+ABZ!R117+'ASXY-TI1S'!R117+'ASXY-TI2S'!R117+'ASXY-TI3S'!R117+ASZ!R117+'MBXY-TI1S'!R117+'MBXY-TI2S'!R117+MBZ!R117+'MSXY-TI1S'!R117+'MSXY-TI2S'!R117++'MSXY-TI3S'!R117+MSZ!R117+'DEC-U'!R117+DECR!R117+'DBH-U'!R117+DBHR!R117+AMIL!R117</f>
        <v>20.571998388914309</v>
      </c>
      <c r="D117" s="19">
        <f>'DEC-OS'!S117+'DEC-OH'!S117+'DEC-OI'!S117+'DBH-OS'!S117+'DBH-OH'!S117+'DBH-OI'!S117+XCLH!S117+XCLA!S117+DRFR!S117+DSFS!S117+DSTG!S117+XYM1!S117+XYM2!S117+XYM3E!S117+XYM4E!S117+SAGE!S117+'ABXY-TI1S'!S117+'ABXY-TI2S'!S117+ABZ!S117+'ASXY-TI1S'!S117+'ASXY-TI2S'!S117+'ASXY-TI3S'!S117+ASZ!S117+'MBXY-TI1S'!S117+'MBXY-TI2S'!S117+MBZ!S117+'MSXY-TI1S'!S117+'MSXY-TI2S'!S117++'MSXY-TI3S'!S117+MSZ!S117+'DEC-U'!S117+DECR!S117+'DBH-U'!S117+DBHR!S117+AMIL!S117</f>
        <v>31.827140886179919</v>
      </c>
      <c r="E117" s="19">
        <f>'DEC-OS'!T117+'DEC-OH'!T117+'DEC-OI'!T117+'DBH-OS'!T117+'DBH-OH'!T117+'DBH-OI'!T117+XCLH!T117+XCLA!T117+DRFR!T117+DSFS!T117+DSTG!T117+XYM1!T117+XYM2!T117+XYM3E!T117+XYM4E!T117+SAGE!T117+'ABXY-TI1S'!T117+'ABXY-TI2S'!T117+ABZ!T117+'ASXY-TI1S'!T117+'ASXY-TI2S'!T117+'ASXY-TI3S'!T117+ASZ!T117+'MBXY-TI1S'!T117+'MBXY-TI2S'!T117+MBZ!T117+'MSXY-TI1S'!T117+'MSXY-TI2S'!T117++'MSXY-TI3S'!T117+MSZ!T117+'DEC-U'!T117+DECR!T117+'DBH-U'!T117+DBHR!T117+AMIL!T117</f>
        <v>-9.2058617467735608</v>
      </c>
      <c r="F117" s="19">
        <f>'DEC-OS'!U117+'DEC-OH'!U117+'DEC-OI'!U117+'DBH-OS'!U117+'DBH-OH'!U117+'DBH-OI'!U117+XCLH!U117+XCLA!U117+DRFR!U117+DSFS!U117+DSTG!U117+XYM1!U117+XYM2!U117+XYM3E!U117+XYM4E!U117+SAGE!U117+'ABXY-TI1S'!U117+'ABXY-TI2S'!U117+ABZ!U117+'ASXY-TI1S'!U117+'ASXY-TI2S'!U117+'ASXY-TI3S'!U117+ASZ!U117+'MBXY-TI1S'!U117+'MBXY-TI2S'!U117+MBZ!U117+'MSXY-TI1S'!U117+'MSXY-TI2S'!U117++'MSXY-TI3S'!U117+MSZ!U117+'DEC-U'!U117+DECR!U117+'DBH-U'!U117+DBHR!U117+AMIL!U117</f>
        <v>-5.0036857540351596</v>
      </c>
      <c r="G117" s="19">
        <f>'DEC-OS'!V117+'DEC-OH'!V117+'DEC-OI'!V117+'DBH-OS'!V117+'DBH-OH'!V117+'DBH-OI'!V117+XCLH!V117+XCLA!V117+DRFR!V117+DSFS!V117+DSTG!V117+XYM1!V117+XYM2!V117+XYM3E!V117+XYM4E!V117+SAGE!V117+'ABXY-TI1S'!V117+'ABXY-TI2S'!V117+ABZ!V117+'ASXY-TI1S'!V117+'ASXY-TI2S'!V117+'ASXY-TI3S'!V117+ASZ!V117+'MBXY-TI1S'!V117+'MBXY-TI2S'!V117+MBZ!V117+'MSXY-TI1S'!V117+'MSXY-TI2S'!V117++'MSXY-TI3S'!V117+MSZ!V117+'DEC-U'!V117+DECR!V117+'DBH-U'!V117+DBHR!V117+AMIL!V117</f>
        <v>-4.2672009233087671</v>
      </c>
      <c r="H117" s="20">
        <f t="shared" si="18"/>
        <v>20.256621035468324</v>
      </c>
      <c r="I117" s="20">
        <f t="shared" si="19"/>
        <v>27.3981743549604</v>
      </c>
      <c r="J117" s="20">
        <f t="shared" si="20"/>
        <v>19.895338786200242</v>
      </c>
      <c r="K117" s="20">
        <f t="shared" si="21"/>
        <v>0.48985414191882876</v>
      </c>
      <c r="L117" s="20">
        <f t="shared" si="22"/>
        <v>-13.464778702878675</v>
      </c>
      <c r="M117" s="20">
        <f t="shared" si="23"/>
        <v>0.95356896112947531</v>
      </c>
      <c r="N117" s="87">
        <f>COS(Wellpath!$L117)*COS(Wellpath!$M117)</f>
        <v>-0.38302222155948912</v>
      </c>
      <c r="O117" s="87">
        <f>-SIN(Wellpath!$M117)</f>
        <v>0.64278760968653925</v>
      </c>
      <c r="P117" s="87">
        <f>SIN(Wellpath!$L117)*COS(Wellpath!$M117)</f>
        <v>-0.66341394816893839</v>
      </c>
      <c r="Q117" s="87">
        <f>COS(Wellpath!$L117)*SIN(Wellpath!$M117)</f>
        <v>-0.32139380484326968</v>
      </c>
      <c r="R117" s="87">
        <f>COS(Wellpath!$M117)</f>
        <v>-0.76604444311897801</v>
      </c>
      <c r="S117" s="87">
        <f>SIN(Wellpath!$L117)*SIN(Wellpath!$M117)</f>
        <v>-0.55667039922641925</v>
      </c>
      <c r="T117" s="87">
        <f>-SIN(Wellpath!$L117)</f>
        <v>-0.8660254037844386</v>
      </c>
      <c r="U117" s="87">
        <v>0</v>
      </c>
      <c r="V117" s="87">
        <f>COS(Wellpath!$L117)</f>
        <v>0.50000000000000011</v>
      </c>
    </row>
    <row r="118" spans="1:22" x14ac:dyDescent="0.25">
      <c r="A118" s="26">
        <f>Wellpath!E118</f>
        <v>11000</v>
      </c>
      <c r="B118" s="19">
        <f>'DEC-OS'!Q118+'DEC-OH'!Q118+'DEC-OI'!Q118+'DBH-OS'!Q118+'DBH-OH'!Q118+'DBH-OI'!Q118+XCLH!Q118+XCLA!Q118+DRFR!Q118+DSFS!Q118+DSTG!Q118+XYM1!Q118+XYM2!Q118+XYM3E!Q118+XYM4E!Q118+SAGE!Q118+'ABXY-TI1S'!Q118+'ABXY-TI2S'!Q118+ABZ!Q118+'ASXY-TI1S'!Q118+'ASXY-TI2S'!Q118+'ASXY-TI3S'!Q118+ASZ!Q118+'MBXY-TI1S'!Q118+'MBXY-TI2S'!Q118+MBZ!Q118+'MSXY-TI1S'!Q118+'MSXY-TI2S'!Q118++'MSXY-TI3S'!Q118+MSZ!Q118+'DEC-U'!Q118+DECR!Q118+'DBH-U'!Q118+DBHR!Q118+AMIL!Q118</f>
        <v>15.807747184741562</v>
      </c>
      <c r="C118" s="19">
        <f>'DEC-OS'!R118+'DEC-OH'!R118+'DEC-OI'!R118+'DBH-OS'!R118+'DBH-OH'!R118+'DBH-OI'!R118+XCLH!R118+XCLA!R118+DRFR!R118+DSFS!R118+DSTG!R118+XYM1!R118+XYM2!R118+XYM3E!R118+XYM4E!R118+SAGE!R118+'ABXY-TI1S'!R118+'ABXY-TI2S'!R118+ABZ!R118+'ASXY-TI1S'!R118+'ASXY-TI2S'!R118+'ASXY-TI3S'!R118+ASZ!R118+'MBXY-TI1S'!R118+'MBXY-TI2S'!R118+MBZ!R118+'MSXY-TI1S'!R118+'MSXY-TI2S'!R118++'MSXY-TI3S'!R118+MSZ!R118+'DEC-U'!R118+DECR!R118+'DBH-U'!R118+DBHR!R118+AMIL!R118</f>
        <v>21.720744508485165</v>
      </c>
      <c r="D118" s="19">
        <f>'DEC-OS'!S118+'DEC-OH'!S118+'DEC-OI'!S118+'DBH-OS'!S118+'DBH-OH'!S118+'DBH-OI'!S118+XCLH!S118+XCLA!S118+DRFR!S118+DSFS!S118+DSTG!S118+XYM1!S118+XYM2!S118+XYM3E!S118+XYM4E!S118+SAGE!S118+'ABXY-TI1S'!S118+'ABXY-TI2S'!S118+ABZ!S118+'ASXY-TI1S'!S118+'ASXY-TI2S'!S118+'ASXY-TI3S'!S118+ASZ!S118+'MBXY-TI1S'!S118+'MBXY-TI2S'!S118+MBZ!S118+'MSXY-TI1S'!S118+'MSXY-TI2S'!S118++'MSXY-TI3S'!S118+MSZ!S118+'DEC-U'!S118+DECR!S118+'DBH-U'!S118+DBHR!S118+AMIL!S118</f>
        <v>32.921125934577432</v>
      </c>
      <c r="E118" s="19">
        <f>'DEC-OS'!T118+'DEC-OH'!T118+'DEC-OI'!T118+'DBH-OS'!T118+'DBH-OH'!T118+'DBH-OI'!T118+XCLH!T118+XCLA!T118+DRFR!T118+DSFS!T118+DSTG!T118+XYM1!T118+XYM2!T118+XYM3E!T118+XYM4E!T118+SAGE!T118+'ABXY-TI1S'!T118+'ABXY-TI2S'!T118+ABZ!T118+'ASXY-TI1S'!T118+'ASXY-TI2S'!T118+'ASXY-TI3S'!T118+ASZ!T118+'MBXY-TI1S'!T118+'MBXY-TI2S'!T118+MBZ!T118+'MSXY-TI1S'!T118+'MSXY-TI2S'!T118++'MSXY-TI3S'!T118+MSZ!T118+'DEC-U'!T118+DECR!T118+'DBH-U'!T118+DBHR!T118+AMIL!T118</f>
        <v>-10.168921839278291</v>
      </c>
      <c r="F118" s="19">
        <f>'DEC-OS'!U118+'DEC-OH'!U118+'DEC-OI'!U118+'DBH-OS'!U118+'DBH-OH'!U118+'DBH-OI'!U118+XCLH!U118+XCLA!U118+DRFR!U118+DSFS!U118+DSTG!U118+XYM1!U118+XYM2!U118+XYM3E!U118+XYM4E!U118+SAGE!U118+'ABXY-TI1S'!U118+'ABXY-TI2S'!U118+ABZ!U118+'ASXY-TI1S'!U118+'ASXY-TI2S'!U118+'ASXY-TI3S'!U118+ASZ!U118+'MBXY-TI1S'!U118+'MBXY-TI2S'!U118+MBZ!U118+'MSXY-TI1S'!U118+'MSXY-TI2S'!U118++'MSXY-TI3S'!U118+MSZ!U118+'DEC-U'!U118+DECR!U118+'DBH-U'!U118+DBHR!U118+AMIL!U118</f>
        <v>-4.9216557639460792</v>
      </c>
      <c r="G118" s="19">
        <f>'DEC-OS'!V118+'DEC-OH'!V118+'DEC-OI'!V118+'DBH-OS'!V118+'DBH-OH'!V118+'DBH-OI'!V118+XCLH!V118+XCLA!V118+DRFR!V118+DSFS!V118+DSTG!V118+XYM1!V118+XYM2!V118+XYM3E!V118+XYM4E!V118+SAGE!V118+'ABXY-TI1S'!V118+'ABXY-TI2S'!V118+ABZ!V118+'ASXY-TI1S'!V118+'ASXY-TI2S'!V118+'ASXY-TI3S'!V118+ASZ!V118+'MBXY-TI1S'!V118+'MBXY-TI2S'!V118+MBZ!V118+'MSXY-TI1S'!V118+'MSXY-TI2S'!V118++'MSXY-TI3S'!V118+MSZ!V118+'DEC-U'!V118+DECR!V118+'DBH-U'!V118+DBHR!V118+AMIL!V118</f>
        <v>-4.1945515837636718</v>
      </c>
      <c r="H118" s="20">
        <f t="shared" si="18"/>
        <v>21.149872207987706</v>
      </c>
      <c r="I118" s="20">
        <f t="shared" si="19"/>
        <v>29.292069518618536</v>
      </c>
      <c r="J118" s="20">
        <f t="shared" si="20"/>
        <v>20.007675901197914</v>
      </c>
      <c r="K118" s="20">
        <f t="shared" si="21"/>
        <v>0.52990008086466034</v>
      </c>
      <c r="L118" s="20">
        <f t="shared" si="22"/>
        <v>-13.921996688088171</v>
      </c>
      <c r="M118" s="20">
        <f t="shared" si="23"/>
        <v>1.0170810388148315</v>
      </c>
      <c r="N118" s="87">
        <f>COS(Wellpath!$L118)*COS(Wellpath!$M118)</f>
        <v>-0.38302222155948912</v>
      </c>
      <c r="O118" s="87">
        <f>-SIN(Wellpath!$M118)</f>
        <v>0.64278760968653925</v>
      </c>
      <c r="P118" s="87">
        <f>SIN(Wellpath!$L118)*COS(Wellpath!$M118)</f>
        <v>-0.66341394816893839</v>
      </c>
      <c r="Q118" s="87">
        <f>COS(Wellpath!$L118)*SIN(Wellpath!$M118)</f>
        <v>-0.32139380484326968</v>
      </c>
      <c r="R118" s="87">
        <f>COS(Wellpath!$M118)</f>
        <v>-0.76604444311897801</v>
      </c>
      <c r="S118" s="87">
        <f>SIN(Wellpath!$L118)*SIN(Wellpath!$M118)</f>
        <v>-0.55667039922641925</v>
      </c>
      <c r="T118" s="87">
        <f>-SIN(Wellpath!$L118)</f>
        <v>-0.8660254037844386</v>
      </c>
      <c r="U118" s="87">
        <v>0</v>
      </c>
      <c r="V118" s="87">
        <f>COS(Wellpath!$L118)</f>
        <v>0.50000000000000011</v>
      </c>
    </row>
    <row r="119" spans="1:22" x14ac:dyDescent="0.25">
      <c r="A119" s="26">
        <f>Wellpath!E119</f>
        <v>11100</v>
      </c>
      <c r="B119" s="19">
        <f>'DEC-OS'!Q119+'DEC-OH'!Q119+'DEC-OI'!Q119+'DBH-OS'!Q119+'DBH-OH'!Q119+'DBH-OI'!Q119+XCLH!Q119+XCLA!Q119+DRFR!Q119+DSFS!Q119+DSTG!Q119+XYM1!Q119+XYM2!Q119+XYM3E!Q119+XYM4E!Q119+SAGE!Q119+'ABXY-TI1S'!Q119+'ABXY-TI2S'!Q119+ABZ!Q119+'ASXY-TI1S'!Q119+'ASXY-TI2S'!Q119+'ASXY-TI3S'!Q119+ASZ!Q119+'MBXY-TI1S'!Q119+'MBXY-TI2S'!Q119+MBZ!Q119+'MSXY-TI1S'!Q119+'MSXY-TI2S'!Q119++'MSXY-TI3S'!Q119+MSZ!Q119+'DEC-U'!Q119+DECR!Q119+'DBH-U'!Q119+DBHR!Q119+AMIL!Q119</f>
        <v>16.51888905031381</v>
      </c>
      <c r="C119" s="19">
        <f>'DEC-OS'!R119+'DEC-OH'!R119+'DEC-OI'!R119+'DBH-OS'!R119+'DBH-OH'!R119+'DBH-OI'!R119+XCLH!R119+XCLA!R119+DRFR!R119+DSFS!R119+DSTG!R119+XYM1!R119+XYM2!R119+XYM3E!R119+XYM4E!R119+SAGE!R119+'ABXY-TI1S'!R119+'ABXY-TI2S'!R119+ABZ!R119+'ASXY-TI1S'!R119+'ASXY-TI2S'!R119+'ASXY-TI3S'!R119+ASZ!R119+'MBXY-TI1S'!R119+'MBXY-TI2S'!R119+MBZ!R119+'MSXY-TI1S'!R119+'MSXY-TI2S'!R119++'MSXY-TI3S'!R119+MSZ!R119+'DEC-U'!R119+DECR!R119+'DBH-U'!R119+DBHR!R119+AMIL!R119</f>
        <v>22.943428990562325</v>
      </c>
      <c r="D119" s="19">
        <f>'DEC-OS'!S119+'DEC-OH'!S119+'DEC-OI'!S119+'DBH-OS'!S119+'DBH-OH'!S119+'DBH-OI'!S119+XCLH!S119+XCLA!S119+DRFR!S119+DSFS!S119+DSTG!S119+XYM1!S119+XYM2!S119+XYM3E!S119+XYM4E!S119+SAGE!S119+'ABXY-TI1S'!S119+'ABXY-TI2S'!S119+ABZ!S119+'ASXY-TI1S'!S119+'ASXY-TI2S'!S119+'ASXY-TI3S'!S119+ASZ!S119+'MBXY-TI1S'!S119+'MBXY-TI2S'!S119+MBZ!S119+'MSXY-TI1S'!S119+'MSXY-TI2S'!S119++'MSXY-TI3S'!S119+MSZ!S119+'DEC-U'!S119+DECR!S119+'DBH-U'!S119+DBHR!S119+AMIL!S119</f>
        <v>34.035570147771452</v>
      </c>
      <c r="E119" s="19">
        <f>'DEC-OS'!T119+'DEC-OH'!T119+'DEC-OI'!T119+'DBH-OS'!T119+'DBH-OH'!T119+'DBH-OI'!T119+XCLH!T119+XCLA!T119+DRFR!T119+DSFS!T119+DSTG!T119+XYM1!T119+XYM2!T119+XYM3E!T119+XYM4E!T119+SAGE!T119+'ABXY-TI1S'!T119+'ABXY-TI2S'!T119+ABZ!T119+'ASXY-TI1S'!T119+'ASXY-TI2S'!T119+'ASXY-TI3S'!T119+ASZ!T119+'MBXY-TI1S'!T119+'MBXY-TI2S'!T119+MBZ!T119+'MSXY-TI1S'!T119+'MSXY-TI2S'!T119++'MSXY-TI3S'!T119+MSZ!T119+'DEC-U'!T119+DECR!T119+'DBH-U'!T119+DBHR!T119+AMIL!T119</f>
        <v>-11.186510152142674</v>
      </c>
      <c r="F119" s="19">
        <f>'DEC-OS'!U119+'DEC-OH'!U119+'DEC-OI'!U119+'DBH-OS'!U119+'DBH-OH'!U119+'DBH-OI'!U119+XCLH!U119+XCLA!U119+DRFR!U119+DSFS!U119+DSTG!U119+XYM1!U119+XYM2!U119+XYM3E!U119+XYM4E!U119+SAGE!U119+'ABXY-TI1S'!U119+'ABXY-TI2S'!U119+ABZ!U119+'ASXY-TI1S'!U119+'ASXY-TI2S'!U119+'ASXY-TI3S'!U119+ASZ!U119+'MBXY-TI1S'!U119+'MBXY-TI2S'!U119+MBZ!U119+'MSXY-TI1S'!U119+'MSXY-TI2S'!U119++'MSXY-TI3S'!U119+MSZ!U119+'DEC-U'!U119+DECR!U119+'DBH-U'!U119+DBHR!U119+AMIL!U119</f>
        <v>-4.8325717061397784</v>
      </c>
      <c r="G119" s="19">
        <f>'DEC-OS'!V119+'DEC-OH'!V119+'DEC-OI'!V119+'DBH-OS'!V119+'DBH-OH'!V119+'DBH-OI'!V119+XCLH!V119+XCLA!V119+DRFR!V119+DSFS!V119+DSTG!V119+XYM1!V119+XYM2!V119+XYM3E!V119+XYM4E!V119+SAGE!V119+'ABXY-TI1S'!V119+'ABXY-TI2S'!V119+ABZ!V119+'ASXY-TI1S'!V119+'ASXY-TI2S'!V119+'ASXY-TI3S'!V119+ASZ!V119+'MBXY-TI1S'!V119+'MBXY-TI2S'!V119+MBZ!V119+'MSXY-TI1S'!V119+'MSXY-TI2S'!V119++'MSXY-TI3S'!V119+MSZ!V119+'DEC-U'!V119+DECR!V119+'DBH-U'!V119+DBHR!V119+AMIL!V119</f>
        <v>-4.1155080045937433</v>
      </c>
      <c r="H119" s="20">
        <f t="shared" si="18"/>
        <v>22.068898718255145</v>
      </c>
      <c r="I119" s="20">
        <f t="shared" si="19"/>
        <v>31.305525773904225</v>
      </c>
      <c r="J119" s="20">
        <f t="shared" si="20"/>
        <v>20.123463696488209</v>
      </c>
      <c r="K119" s="20">
        <f t="shared" si="21"/>
        <v>0.57033984138595961</v>
      </c>
      <c r="L119" s="20">
        <f t="shared" si="22"/>
        <v>-14.379520659024116</v>
      </c>
      <c r="M119" s="20">
        <f t="shared" si="23"/>
        <v>1.0805472266658969</v>
      </c>
      <c r="N119" s="87">
        <f>COS(Wellpath!$L119)*COS(Wellpath!$M119)</f>
        <v>-0.38302222155948912</v>
      </c>
      <c r="O119" s="87">
        <f>-SIN(Wellpath!$M119)</f>
        <v>0.64278760968653925</v>
      </c>
      <c r="P119" s="87">
        <f>SIN(Wellpath!$L119)*COS(Wellpath!$M119)</f>
        <v>-0.66341394816893839</v>
      </c>
      <c r="Q119" s="87">
        <f>COS(Wellpath!$L119)*SIN(Wellpath!$M119)</f>
        <v>-0.32139380484326968</v>
      </c>
      <c r="R119" s="87">
        <f>COS(Wellpath!$M119)</f>
        <v>-0.76604444311897801</v>
      </c>
      <c r="S119" s="87">
        <f>SIN(Wellpath!$L119)*SIN(Wellpath!$M119)</f>
        <v>-0.55667039922641925</v>
      </c>
      <c r="T119" s="87">
        <f>-SIN(Wellpath!$L119)</f>
        <v>-0.8660254037844386</v>
      </c>
      <c r="U119" s="87">
        <v>0</v>
      </c>
      <c r="V119" s="87">
        <f>COS(Wellpath!$L119)</f>
        <v>0.50000000000000011</v>
      </c>
    </row>
    <row r="120" spans="1:22" x14ac:dyDescent="0.25">
      <c r="A120" s="26">
        <f>Wellpath!E120</f>
        <v>11200</v>
      </c>
      <c r="B120" s="19">
        <f>'DEC-OS'!Q120+'DEC-OH'!Q120+'DEC-OI'!Q120+'DBH-OS'!Q120+'DBH-OH'!Q120+'DBH-OI'!Q120+XCLH!Q120+XCLA!Q120+DRFR!Q120+DSFS!Q120+DSTG!Q120+XYM1!Q120+XYM2!Q120+XYM3E!Q120+XYM4E!Q120+SAGE!Q120+'ABXY-TI1S'!Q120+'ABXY-TI2S'!Q120+ABZ!Q120+'ASXY-TI1S'!Q120+'ASXY-TI2S'!Q120+'ASXY-TI3S'!Q120+ASZ!Q120+'MBXY-TI1S'!Q120+'MBXY-TI2S'!Q120+MBZ!Q120+'MSXY-TI1S'!Q120+'MSXY-TI2S'!Q120++'MSXY-TI3S'!Q120+MSZ!Q120+'DEC-U'!Q120+DECR!Q120+'DBH-U'!Q120+DBHR!Q120+AMIL!Q120</f>
        <v>17.284441318669444</v>
      </c>
      <c r="C120" s="19">
        <f>'DEC-OS'!R120+'DEC-OH'!R120+'DEC-OI'!R120+'DBH-OS'!R120+'DBH-OH'!R120+'DBH-OI'!R120+XCLH!R120+XCLA!R120+DRFR!R120+DSFS!R120+DSTG!R120+XYM1!R120+XYM2!R120+XYM3E!R120+XYM4E!R120+SAGE!R120+'ABXY-TI1S'!R120+'ABXY-TI2S'!R120+ABZ!R120+'ASXY-TI1S'!R120+'ASXY-TI2S'!R120+'ASXY-TI3S'!R120+ASZ!R120+'MBXY-TI1S'!R120+'MBXY-TI2S'!R120+MBZ!R120+'MSXY-TI1S'!R120+'MSXY-TI2S'!R120++'MSXY-TI3S'!R120+MSZ!R120+'DEC-U'!R120+DECR!R120+'DBH-U'!R120+DBHR!R120+AMIL!R120</f>
        <v>24.240066494556213</v>
      </c>
      <c r="D120" s="19">
        <f>'DEC-OS'!S120+'DEC-OH'!S120+'DEC-OI'!S120+'DBH-OS'!S120+'DBH-OH'!S120+'DBH-OI'!S120+XCLH!S120+XCLA!S120+DRFR!S120+DSFS!S120+DSTG!S120+XYM1!S120+XYM2!S120+XYM3E!S120+XYM4E!S120+SAGE!S120+'ABXY-TI1S'!S120+'ABXY-TI2S'!S120+ABZ!S120+'ASXY-TI1S'!S120+'ASXY-TI2S'!S120+'ASXY-TI3S'!S120+ASZ!S120+'MBXY-TI1S'!S120+'MBXY-TI2S'!S120+MBZ!S120+'MSXY-TI1S'!S120+'MSXY-TI2S'!S120++'MSXY-TI3S'!S120+MSZ!S120+'DEC-U'!S120+DECR!S120+'DBH-U'!S120+DBHR!S120+AMIL!S120</f>
        <v>35.170485352371415</v>
      </c>
      <c r="E120" s="19">
        <f>'DEC-OS'!T120+'DEC-OH'!T120+'DEC-OI'!T120+'DBH-OS'!T120+'DBH-OH'!T120+'DBH-OI'!T120+XCLH!T120+XCLA!T120+DRFR!T120+DSFS!T120+DSTG!T120+XYM1!T120+XYM2!T120+XYM3E!T120+XYM4E!T120+SAGE!T120+'ABXY-TI1S'!T120+'ABXY-TI2S'!T120+ABZ!T120+'ASXY-TI1S'!T120+'ASXY-TI2S'!T120+'ASXY-TI3S'!T120+ASZ!T120+'MBXY-TI1S'!T120+'MBXY-TI2S'!T120+MBZ!T120+'MSXY-TI1S'!T120+'MSXY-TI2S'!T120++'MSXY-TI3S'!T120+MSZ!T120+'DEC-U'!T120+DECR!T120+'DBH-U'!T120+DBHR!T120+AMIL!T120</f>
        <v>-12.25860921496168</v>
      </c>
      <c r="F120" s="19">
        <f>'DEC-OS'!U120+'DEC-OH'!U120+'DEC-OI'!U120+'DBH-OS'!U120+'DBH-OH'!U120+'DBH-OI'!U120+XCLH!U120+XCLA!U120+DRFR!U120+DSFS!U120+DSTG!U120+XYM1!U120+XYM2!U120+XYM3E!U120+XYM4E!U120+SAGE!U120+'ABXY-TI1S'!U120+'ABXY-TI2S'!U120+ABZ!U120+'ASXY-TI1S'!U120+'ASXY-TI2S'!U120+'ASXY-TI3S'!U120+ASZ!U120+'MBXY-TI1S'!U120+'MBXY-TI2S'!U120+MBZ!U120+'MSXY-TI1S'!U120+'MSXY-TI2S'!U120++'MSXY-TI3S'!U120+MSZ!U120+'DEC-U'!U120+DECR!U120+'DBH-U'!U120+DBHR!U120+AMIL!U120</f>
        <v>-4.736449272491603</v>
      </c>
      <c r="G120" s="19">
        <f>'DEC-OS'!V120+'DEC-OH'!V120+'DEC-OI'!V120+'DBH-OS'!V120+'DBH-OH'!V120+'DBH-OI'!V120+XCLH!V120+XCLA!V120+DRFR!V120+DSFS!V120+DSTG!V120+XYM1!V120+XYM2!V120+XYM3E!V120+XYM4E!V120+SAGE!V120+'ABXY-TI1S'!V120+'ABXY-TI2S'!V120+ABZ!V120+'ASXY-TI1S'!V120+'ASXY-TI2S'!V120+'ASXY-TI3S'!V120+ASZ!V120+'MBXY-TI1S'!V120+'MBXY-TI2S'!V120+MBZ!V120+'MSXY-TI1S'!V120+'MSXY-TI2S'!V120++'MSXY-TI3S'!V120+MSZ!V120+'DEC-U'!V120+DECR!V120+'DBH-U'!V120+DBHR!V120+AMIL!V120</f>
        <v>-4.0300833528458044</v>
      </c>
      <c r="H120" s="20">
        <f t="shared" si="18"/>
        <v>23.013700566270636</v>
      </c>
      <c r="I120" s="20">
        <f t="shared" si="19"/>
        <v>33.438543120817471</v>
      </c>
      <c r="J120" s="20">
        <f t="shared" si="20"/>
        <v>20.242749478508969</v>
      </c>
      <c r="K120" s="20">
        <f t="shared" si="21"/>
        <v>0.61117342348271519</v>
      </c>
      <c r="L120" s="20">
        <f t="shared" si="22"/>
        <v>-14.837350615686507</v>
      </c>
      <c r="M120" s="20">
        <f t="shared" si="23"/>
        <v>1.1439675246826768</v>
      </c>
      <c r="N120" s="87">
        <f>COS(Wellpath!$L120)*COS(Wellpath!$M120)</f>
        <v>-0.38302222155948912</v>
      </c>
      <c r="O120" s="87">
        <f>-SIN(Wellpath!$M120)</f>
        <v>0.64278760968653925</v>
      </c>
      <c r="P120" s="87">
        <f>SIN(Wellpath!$L120)*COS(Wellpath!$M120)</f>
        <v>-0.66341394816893839</v>
      </c>
      <c r="Q120" s="87">
        <f>COS(Wellpath!$L120)*SIN(Wellpath!$M120)</f>
        <v>-0.32139380484326968</v>
      </c>
      <c r="R120" s="87">
        <f>COS(Wellpath!$M120)</f>
        <v>-0.76604444311897801</v>
      </c>
      <c r="S120" s="87">
        <f>SIN(Wellpath!$L120)*SIN(Wellpath!$M120)</f>
        <v>-0.55667039922641925</v>
      </c>
      <c r="T120" s="87">
        <f>-SIN(Wellpath!$L120)</f>
        <v>-0.8660254037844386</v>
      </c>
      <c r="U120" s="87">
        <v>0</v>
      </c>
      <c r="V120" s="87">
        <f>COS(Wellpath!$L120)</f>
        <v>0.50000000000000011</v>
      </c>
    </row>
    <row r="121" spans="1:22" x14ac:dyDescent="0.25">
      <c r="A121" s="26">
        <f>Wellpath!E121</f>
        <v>11300</v>
      </c>
      <c r="B121" s="19">
        <f>'DEC-OS'!Q121+'DEC-OH'!Q121+'DEC-OI'!Q121+'DBH-OS'!Q121+'DBH-OH'!Q121+'DBH-OI'!Q121+XCLH!Q121+XCLA!Q121+DRFR!Q121+DSFS!Q121+DSTG!Q121+XYM1!Q121+XYM2!Q121+XYM3E!Q121+XYM4E!Q121+SAGE!Q121+'ABXY-TI1S'!Q121+'ABXY-TI2S'!Q121+ABZ!Q121+'ASXY-TI1S'!Q121+'ASXY-TI2S'!Q121+'ASXY-TI3S'!Q121+ASZ!Q121+'MBXY-TI1S'!Q121+'MBXY-TI2S'!Q121+MBZ!Q121+'MSXY-TI1S'!Q121+'MSXY-TI2S'!Q121++'MSXY-TI3S'!Q121+MSZ!Q121+'DEC-U'!Q121+DECR!Q121+'DBH-U'!Q121+DBHR!Q121+AMIL!Q121</f>
        <v>18.104424952675721</v>
      </c>
      <c r="C121" s="19">
        <f>'DEC-OS'!R121+'DEC-OH'!R121+'DEC-OI'!R121+'DBH-OS'!R121+'DBH-OH'!R121+'DBH-OI'!R121+XCLH!R121+XCLA!R121+DRFR!R121+DSFS!R121+DSTG!R121+XYM1!R121+XYM2!R121+XYM3E!R121+XYM4E!R121+SAGE!R121+'ABXY-TI1S'!R121+'ABXY-TI2S'!R121+ABZ!R121+'ASXY-TI1S'!R121+'ASXY-TI2S'!R121+'ASXY-TI3S'!R121+ASZ!R121+'MBXY-TI1S'!R121+'MBXY-TI2S'!R121+MBZ!R121+'MSXY-TI1S'!R121+'MSXY-TI2S'!R121++'MSXY-TI3S'!R121+MSZ!R121+'DEC-U'!R121+DECR!R121+'DBH-U'!R121+DBHR!R121+AMIL!R121</f>
        <v>25.610671780174112</v>
      </c>
      <c r="D121" s="19">
        <f>'DEC-OS'!S121+'DEC-OH'!S121+'DEC-OI'!S121+'DBH-OS'!S121+'DBH-OH'!S121+'DBH-OI'!S121+XCLH!S121+XCLA!S121+DRFR!S121+DSFS!S121+DSTG!S121+XYM1!S121+XYM2!S121+XYM3E!S121+XYM4E!S121+SAGE!S121+'ABXY-TI1S'!S121+'ABXY-TI2S'!S121+ABZ!S121+'ASXY-TI1S'!S121+'ASXY-TI2S'!S121+'ASXY-TI3S'!S121+ASZ!S121+'MBXY-TI1S'!S121+'MBXY-TI2S'!S121+MBZ!S121+'MSXY-TI1S'!S121+'MSXY-TI2S'!S121++'MSXY-TI3S'!S121+MSZ!S121+'DEC-U'!S121+DECR!S121+'DBH-U'!S121+DBHR!S121+AMIL!S121</f>
        <v>36.325883455902208</v>
      </c>
      <c r="E121" s="19">
        <f>'DEC-OS'!T121+'DEC-OH'!T121+'DEC-OI'!T121+'DBH-OS'!T121+'DBH-OH'!T121+'DBH-OI'!T121+XCLH!T121+XCLA!T121+DRFR!T121+DSFS!T121+DSTG!T121+XYM1!T121+XYM2!T121+XYM3E!T121+XYM4E!T121+SAGE!T121+'ABXY-TI1S'!T121+'ABXY-TI2S'!T121+ABZ!T121+'ASXY-TI1S'!T121+'ASXY-TI2S'!T121+'ASXY-TI3S'!T121+ASZ!T121+'MBXY-TI1S'!T121+'MBXY-TI2S'!T121+MBZ!T121+'MSXY-TI1S'!T121+'MSXY-TI2S'!T121++'MSXY-TI3S'!T121+MSZ!T121+'DEC-U'!T121+DECR!T121+'DBH-U'!T121+DBHR!T121+AMIL!T121</f>
        <v>-13.385201437801122</v>
      </c>
      <c r="F121" s="19">
        <f>'DEC-OS'!U121+'DEC-OH'!U121+'DEC-OI'!U121+'DBH-OS'!U121+'DBH-OH'!U121+'DBH-OI'!U121+XCLH!U121+XCLA!U121+DRFR!U121+DSFS!U121+DSTG!U121+XYM1!U121+XYM2!U121+XYM3E!U121+XYM4E!U121+SAGE!U121+'ABXY-TI1S'!U121+'ABXY-TI2S'!U121+ABZ!U121+'ASXY-TI1S'!U121+'ASXY-TI2S'!U121+'ASXY-TI3S'!U121+ASZ!U121+'MBXY-TI1S'!U121+'MBXY-TI2S'!U121+MBZ!U121+'MSXY-TI1S'!U121+'MSXY-TI2S'!U121++'MSXY-TI3S'!U121+MSZ!U121+'DEC-U'!U121+DECR!U121+'DBH-U'!U121+DBHR!U121+AMIL!U121</f>
        <v>-4.6333042622377034</v>
      </c>
      <c r="G121" s="19">
        <f>'DEC-OS'!V121+'DEC-OH'!V121+'DEC-OI'!V121+'DBH-OS'!V121+'DBH-OH'!V121+'DBH-OI'!V121+XCLH!V121+XCLA!V121+DRFR!V121+DSFS!V121+DSTG!V121+XYM1!V121+XYM2!V121+XYM3E!V121+XYM4E!V121+SAGE!V121+'ABXY-TI1S'!V121+'ABXY-TI2S'!V121+ABZ!V121+'ASXY-TI1S'!V121+'ASXY-TI2S'!V121+'ASXY-TI3S'!V121+ASZ!V121+'MBXY-TI1S'!V121+'MBXY-TI2S'!V121+MBZ!V121+'MSXY-TI1S'!V121+'MSXY-TI2S'!V121++'MSXY-TI3S'!V121+MSZ!V121+'DEC-U'!V121+DECR!V121+'DBH-U'!V121+DBHR!V121+AMIL!V121</f>
        <v>-3.9382908856530729</v>
      </c>
      <c r="H121" s="20">
        <f t="shared" si="18"/>
        <v>23.984277752034199</v>
      </c>
      <c r="I121" s="20">
        <f t="shared" si="19"/>
        <v>35.691121559358251</v>
      </c>
      <c r="J121" s="20">
        <f t="shared" si="20"/>
        <v>20.365580877359591</v>
      </c>
      <c r="K121" s="20">
        <f t="shared" si="21"/>
        <v>0.65240082715493664</v>
      </c>
      <c r="L121" s="20">
        <f t="shared" si="22"/>
        <v>-15.295486558075353</v>
      </c>
      <c r="M121" s="20">
        <f t="shared" si="23"/>
        <v>1.2073419328651678</v>
      </c>
      <c r="N121" s="87">
        <f>COS(Wellpath!$L121)*COS(Wellpath!$M121)</f>
        <v>-0.38302222155948912</v>
      </c>
      <c r="O121" s="87">
        <f>-SIN(Wellpath!$M121)</f>
        <v>0.64278760968653925</v>
      </c>
      <c r="P121" s="87">
        <f>SIN(Wellpath!$L121)*COS(Wellpath!$M121)</f>
        <v>-0.66341394816893839</v>
      </c>
      <c r="Q121" s="87">
        <f>COS(Wellpath!$L121)*SIN(Wellpath!$M121)</f>
        <v>-0.32139380484326968</v>
      </c>
      <c r="R121" s="87">
        <f>COS(Wellpath!$M121)</f>
        <v>-0.76604444311897801</v>
      </c>
      <c r="S121" s="87">
        <f>SIN(Wellpath!$L121)*SIN(Wellpath!$M121)</f>
        <v>-0.55667039922641925</v>
      </c>
      <c r="T121" s="87">
        <f>-SIN(Wellpath!$L121)</f>
        <v>-0.8660254037844386</v>
      </c>
      <c r="U121" s="87">
        <v>0</v>
      </c>
      <c r="V121" s="87">
        <f>COS(Wellpath!$L121)</f>
        <v>0.50000000000000011</v>
      </c>
    </row>
    <row r="122" spans="1:22" x14ac:dyDescent="0.25">
      <c r="A122" s="26">
        <f>Wellpath!E122</f>
        <v>11400</v>
      </c>
      <c r="B122" s="19">
        <f>'DEC-OS'!Q122+'DEC-OH'!Q122+'DEC-OI'!Q122+'DBH-OS'!Q122+'DBH-OH'!Q122+'DBH-OI'!Q122+XCLH!Q122+XCLA!Q122+DRFR!Q122+DSFS!Q122+DSTG!Q122+XYM1!Q122+XYM2!Q122+XYM3E!Q122+XYM4E!Q122+SAGE!Q122+'ABXY-TI1S'!Q122+'ABXY-TI2S'!Q122+ABZ!Q122+'ASXY-TI1S'!Q122+'ASXY-TI2S'!Q122+'ASXY-TI3S'!Q122+ASZ!Q122+'MBXY-TI1S'!Q122+'MBXY-TI2S'!Q122+MBZ!Q122+'MSXY-TI1S'!Q122+'MSXY-TI2S'!Q122++'MSXY-TI3S'!Q122+MSZ!Q122+'DEC-U'!Q122+DECR!Q122+'DBH-U'!Q122+DBHR!Q122+AMIL!Q122</f>
        <v>18.978861057649191</v>
      </c>
      <c r="C122" s="19">
        <f>'DEC-OS'!R122+'DEC-OH'!R122+'DEC-OI'!R122+'DBH-OS'!R122+'DBH-OH'!R122+'DBH-OI'!R122+XCLH!R122+XCLA!R122+DRFR!R122+DSFS!R122+DSTG!R122+XYM1!R122+XYM2!R122+XYM3E!R122+XYM4E!R122+SAGE!R122+'ABXY-TI1S'!R122+'ABXY-TI2S'!R122+ABZ!R122+'ASXY-TI1S'!R122+'ASXY-TI2S'!R122+'ASXY-TI3S'!R122+ASZ!R122+'MBXY-TI1S'!R122+'MBXY-TI2S'!R122+MBZ!R122+'MSXY-TI1S'!R122+'MSXY-TI2S'!R122++'MSXY-TI3S'!R122+MSZ!R122+'DEC-U'!R122+DECR!R122+'DBH-U'!R122+DBHR!R122+AMIL!R122</f>
        <v>27.055259707420195</v>
      </c>
      <c r="D122" s="19">
        <f>'DEC-OS'!S122+'DEC-OH'!S122+'DEC-OI'!S122+'DBH-OS'!S122+'DBH-OH'!S122+'DBH-OI'!S122+XCLH!S122+XCLA!S122+DRFR!S122+DSFS!S122+DSTG!S122+XYM1!S122+XYM2!S122+XYM3E!S122+XYM4E!S122+SAGE!S122+'ABXY-TI1S'!S122+'ABXY-TI2S'!S122+ABZ!S122+'ASXY-TI1S'!S122+'ASXY-TI2S'!S122+'ASXY-TI3S'!S122+ASZ!S122+'MBXY-TI1S'!S122+'MBXY-TI2S'!S122+MBZ!S122+'MSXY-TI1S'!S122+'MSXY-TI2S'!S122++'MSXY-TI3S'!S122+MSZ!S122+'DEC-U'!S122+DECR!S122+'DBH-U'!S122+DBHR!S122+AMIL!S122</f>
        <v>37.501776446804037</v>
      </c>
      <c r="E122" s="19">
        <f>'DEC-OS'!T122+'DEC-OH'!T122+'DEC-OI'!T122+'DBH-OS'!T122+'DBH-OH'!T122+'DBH-OI'!T122+XCLH!T122+XCLA!T122+DRFR!T122+DSFS!T122+DSTG!T122+XYM1!T122+XYM2!T122+XYM3E!T122+XYM4E!T122+SAGE!T122+'ABXY-TI1S'!T122+'ABXY-TI2S'!T122+ABZ!T122+'ASXY-TI1S'!T122+'ASXY-TI2S'!T122+'ASXY-TI3S'!T122+ASZ!T122+'MBXY-TI1S'!T122+'MBXY-TI2S'!T122+MBZ!T122+'MSXY-TI1S'!T122+'MSXY-TI2S'!T122++'MSXY-TI3S'!T122+MSZ!T122+'DEC-U'!T122+DECR!T122+'DBH-U'!T122+DBHR!T122+AMIL!T122</f>
        <v>-14.566269111197663</v>
      </c>
      <c r="F122" s="19">
        <f>'DEC-OS'!U122+'DEC-OH'!U122+'DEC-OI'!U122+'DBH-OS'!U122+'DBH-OH'!U122+'DBH-OI'!U122+XCLH!U122+XCLA!U122+DRFR!U122+DSFS!U122+DSTG!U122+XYM1!U122+XYM2!U122+XYM3E!U122+XYM4E!U122+SAGE!U122+'ABXY-TI1S'!U122+'ABXY-TI2S'!U122+ABZ!U122+'ASXY-TI1S'!U122+'ASXY-TI2S'!U122+'ASXY-TI3S'!U122+ASZ!U122+'MBXY-TI1S'!U122+'MBXY-TI2S'!U122+MBZ!U122+'MSXY-TI1S'!U122+'MSXY-TI2S'!U122++'MSXY-TI3S'!U122+MSZ!U122+'DEC-U'!U122+DECR!U122+'DBH-U'!U122+DBHR!U122+AMIL!U122</f>
        <v>-4.5231525819750145</v>
      </c>
      <c r="G122" s="19">
        <f>'DEC-OS'!V122+'DEC-OH'!V122+'DEC-OI'!V122+'DBH-OS'!V122+'DBH-OH'!V122+'DBH-OI'!V122+XCLH!V122+XCLA!V122+DRFR!V122+DSFS!V122+DSTG!V122+XYM1!V122+XYM2!V122+XYM3E!V122+XYM4E!V122+SAGE!V122+'ABXY-TI1S'!V122+'ABXY-TI2S'!V122+ABZ!V122+'ASXY-TI1S'!V122+'ASXY-TI2S'!V122+'ASXY-TI3S'!V122+ASZ!V122+'MBXY-TI1S'!V122+'MBXY-TI2S'!V122+MBZ!V122+'MSXY-TI1S'!V122+'MSXY-TI2S'!V122++'MSXY-TI3S'!V122+MSZ!V122+'DEC-U'!V122+DECR!V122+'DBH-U'!V122+DBHR!V122+AMIL!V122</f>
        <v>-3.8401439502351775</v>
      </c>
      <c r="H122" s="20">
        <f t="shared" si="18"/>
        <v>24.980630275545813</v>
      </c>
      <c r="I122" s="20">
        <f t="shared" si="19"/>
        <v>38.063261089526591</v>
      </c>
      <c r="J122" s="20">
        <f t="shared" si="20"/>
        <v>20.492005846801014</v>
      </c>
      <c r="K122" s="20">
        <f t="shared" si="21"/>
        <v>0.69402205240262516</v>
      </c>
      <c r="L122" s="20">
        <f t="shared" si="22"/>
        <v>-15.753928486190642</v>
      </c>
      <c r="M122" s="20">
        <f t="shared" si="23"/>
        <v>1.270670451213376</v>
      </c>
      <c r="N122" s="87">
        <f>COS(Wellpath!$L122)*COS(Wellpath!$M122)</f>
        <v>-0.38302222155948912</v>
      </c>
      <c r="O122" s="87">
        <f>-SIN(Wellpath!$M122)</f>
        <v>0.64278760968653925</v>
      </c>
      <c r="P122" s="87">
        <f>SIN(Wellpath!$L122)*COS(Wellpath!$M122)</f>
        <v>-0.66341394816893839</v>
      </c>
      <c r="Q122" s="87">
        <f>COS(Wellpath!$L122)*SIN(Wellpath!$M122)</f>
        <v>-0.32139380484326968</v>
      </c>
      <c r="R122" s="87">
        <f>COS(Wellpath!$M122)</f>
        <v>-0.76604444311897801</v>
      </c>
      <c r="S122" s="87">
        <f>SIN(Wellpath!$L122)*SIN(Wellpath!$M122)</f>
        <v>-0.55667039922641925</v>
      </c>
      <c r="T122" s="87">
        <f>-SIN(Wellpath!$L122)</f>
        <v>-0.8660254037844386</v>
      </c>
      <c r="U122" s="87">
        <v>0</v>
      </c>
      <c r="V122" s="87">
        <f>COS(Wellpath!$L122)</f>
        <v>0.50000000000000011</v>
      </c>
    </row>
    <row r="123" spans="1:22" x14ac:dyDescent="0.25">
      <c r="A123" s="26">
        <f>Wellpath!E123</f>
        <v>11500</v>
      </c>
      <c r="B123" s="19">
        <f>'DEC-OS'!Q123+'DEC-OH'!Q123+'DEC-OI'!Q123+'DBH-OS'!Q123+'DBH-OH'!Q123+'DBH-OI'!Q123+XCLH!Q123+XCLA!Q123+DRFR!Q123+DSFS!Q123+DSTG!Q123+XYM1!Q123+XYM2!Q123+XYM3E!Q123+XYM4E!Q123+SAGE!Q123+'ABXY-TI1S'!Q123+'ABXY-TI2S'!Q123+ABZ!Q123+'ASXY-TI1S'!Q123+'ASXY-TI2S'!Q123+'ASXY-TI3S'!Q123+ASZ!Q123+'MBXY-TI1S'!Q123+'MBXY-TI2S'!Q123+MBZ!Q123+'MSXY-TI1S'!Q123+'MSXY-TI2S'!Q123++'MSXY-TI3S'!Q123+MSZ!Q123+'DEC-U'!Q123+DECR!Q123+'DBH-U'!Q123+DBHR!Q123+AMIL!Q123</f>
        <v>19.907770881355717</v>
      </c>
      <c r="C123" s="19">
        <f>'DEC-OS'!R123+'DEC-OH'!R123+'DEC-OI'!R123+'DBH-OS'!R123+'DBH-OH'!R123+'DBH-OI'!R123+XCLH!R123+XCLA!R123+DRFR!R123+DSFS!R123+DSTG!R123+XYM1!R123+XYM2!R123+XYM3E!R123+XYM4E!R123+SAGE!R123+'ABXY-TI1S'!R123+'ABXY-TI2S'!R123+ABZ!R123+'ASXY-TI1S'!R123+'ASXY-TI2S'!R123+'ASXY-TI3S'!R123+ASZ!R123+'MBXY-TI1S'!R123+'MBXY-TI2S'!R123+MBZ!R123+'MSXY-TI1S'!R123+'MSXY-TI2S'!R123++'MSXY-TI3S'!R123+MSZ!R123+'DEC-U'!R123+DECR!R123+'DBH-U'!R123+DBHR!R123+AMIL!R123</f>
        <v>28.573845236595474</v>
      </c>
      <c r="D123" s="19">
        <f>'DEC-OS'!S123+'DEC-OH'!S123+'DEC-OI'!S123+'DBH-OS'!S123+'DBH-OH'!S123+'DBH-OI'!S123+XCLH!S123+XCLA!S123+DRFR!S123+DSFS!S123+DSTG!S123+XYM1!S123+XYM2!S123+XYM3E!S123+XYM4E!S123+SAGE!S123+'ABXY-TI1S'!S123+'ABXY-TI2S'!S123+ABZ!S123+'ASXY-TI1S'!S123+'ASXY-TI2S'!S123+'ASXY-TI3S'!S123+ASZ!S123+'MBXY-TI1S'!S123+'MBXY-TI2S'!S123+MBZ!S123+'MSXY-TI1S'!S123+'MSXY-TI2S'!S123++'MSXY-TI3S'!S123+MSZ!S123+'DEC-U'!S123+DECR!S123+'DBH-U'!S123+DBHR!S123+AMIL!S123</f>
        <v>38.698176394432558</v>
      </c>
      <c r="E123" s="19">
        <f>'DEC-OS'!T123+'DEC-OH'!T123+'DEC-OI'!T123+'DBH-OS'!T123+'DBH-OH'!T123+'DBH-OI'!T123+XCLH!T123+XCLA!T123+DRFR!T123+DSFS!T123+DSTG!T123+XYM1!T123+XYM2!T123+XYM3E!T123+XYM4E!T123+SAGE!T123+'ABXY-TI1S'!T123+'ABXY-TI2S'!T123+ABZ!T123+'ASXY-TI1S'!T123+'ASXY-TI2S'!T123+'ASXY-TI3S'!T123+ASZ!T123+'MBXY-TI1S'!T123+'MBXY-TI2S'!T123+MBZ!T123+'MSXY-TI1S'!T123+'MSXY-TI2S'!T123++'MSXY-TI3S'!T123+MSZ!T123+'DEC-U'!T123+DECR!T123+'DBH-U'!T123+DBHR!T123+AMIL!T123</f>
        <v>-15.801794406158809</v>
      </c>
      <c r="F123" s="19">
        <f>'DEC-OS'!U123+'DEC-OH'!U123+'DEC-OI'!U123+'DBH-OS'!U123+'DBH-OH'!U123+'DBH-OI'!U123+XCLH!U123+XCLA!U123+DRFR!U123+DSFS!U123+DSTG!U123+XYM1!U123+XYM2!U123+XYM3E!U123+XYM4E!U123+SAGE!U123+'ABXY-TI1S'!U123+'ABXY-TI2S'!U123+ABZ!U123+'ASXY-TI1S'!U123+'ASXY-TI2S'!U123+'ASXY-TI3S'!U123+ASZ!U123+'MBXY-TI1S'!U123+'MBXY-TI2S'!U123+MBZ!U123+'MSXY-TI1S'!U123+'MSXY-TI2S'!U123++'MSXY-TI3S'!U123+MSZ!U123+'DEC-U'!U123+DECR!U123+'DBH-U'!U123+DBHR!U123+AMIL!U123</f>
        <v>-4.4060102456612764</v>
      </c>
      <c r="G123" s="19">
        <f>'DEC-OS'!V123+'DEC-OH'!V123+'DEC-OI'!V123+'DBH-OS'!V123+'DBH-OH'!V123+'DBH-OI'!V123+XCLH!V123+XCLA!V123+DRFR!V123+DSFS!V123+DSTG!V123+XYM1!V123+XYM2!V123+XYM3E!V123+XYM4E!V123+SAGE!V123+'ABXY-TI1S'!V123+'ABXY-TI2S'!V123+ABZ!V123+'ASXY-TI1S'!V123+'ASXY-TI2S'!V123+'ASXY-TI3S'!V123+ASZ!V123+'MBXY-TI1S'!V123+'MBXY-TI2S'!V123+MBZ!V123+'MSXY-TI1S'!V123+'MSXY-TI2S'!V123++'MSXY-TI3S'!V123+MSZ!V123+'DEC-U'!V123+DECR!V123+'DBH-U'!V123+DBHR!V123+AMIL!V123</f>
        <v>-3.7356559838981487</v>
      </c>
      <c r="H123" s="20">
        <f t="shared" si="18"/>
        <v>26.002758136805511</v>
      </c>
      <c r="I123" s="20">
        <f t="shared" si="19"/>
        <v>40.554961711322477</v>
      </c>
      <c r="J123" s="20">
        <f t="shared" si="20"/>
        <v>20.622072664255761</v>
      </c>
      <c r="K123" s="20">
        <f t="shared" si="21"/>
        <v>0.7360370992257752</v>
      </c>
      <c r="L123" s="20">
        <f t="shared" si="22"/>
        <v>-16.212676400032386</v>
      </c>
      <c r="M123" s="20">
        <f t="shared" si="23"/>
        <v>1.3339530797273005</v>
      </c>
      <c r="N123" s="87">
        <f>COS(Wellpath!$L123)*COS(Wellpath!$M123)</f>
        <v>-0.38302222155948912</v>
      </c>
      <c r="O123" s="87">
        <f>-SIN(Wellpath!$M123)</f>
        <v>0.64278760968653925</v>
      </c>
      <c r="P123" s="87">
        <f>SIN(Wellpath!$L123)*COS(Wellpath!$M123)</f>
        <v>-0.66341394816893839</v>
      </c>
      <c r="Q123" s="87">
        <f>COS(Wellpath!$L123)*SIN(Wellpath!$M123)</f>
        <v>-0.32139380484326968</v>
      </c>
      <c r="R123" s="87">
        <f>COS(Wellpath!$M123)</f>
        <v>-0.76604444311897801</v>
      </c>
      <c r="S123" s="87">
        <f>SIN(Wellpath!$L123)*SIN(Wellpath!$M123)</f>
        <v>-0.55667039922641925</v>
      </c>
      <c r="T123" s="87">
        <f>-SIN(Wellpath!$L123)</f>
        <v>-0.8660254037844386</v>
      </c>
      <c r="U123" s="87">
        <v>0</v>
      </c>
      <c r="V123" s="87">
        <f>COS(Wellpath!$L123)</f>
        <v>0.50000000000000011</v>
      </c>
    </row>
    <row r="124" spans="1:22" x14ac:dyDescent="0.25">
      <c r="A124" s="26">
        <f>Wellpath!E124</f>
        <v>11600</v>
      </c>
      <c r="B124" s="19">
        <f>'DEC-OS'!Q124+'DEC-OH'!Q124+'DEC-OI'!Q124+'DBH-OS'!Q124+'DBH-OH'!Q124+'DBH-OI'!Q124+XCLH!Q124+XCLA!Q124+DRFR!Q124+DSFS!Q124+DSTG!Q124+XYM1!Q124+XYM2!Q124+XYM3E!Q124+XYM4E!Q124+SAGE!Q124+'ABXY-TI1S'!Q124+'ABXY-TI2S'!Q124+ABZ!Q124+'ASXY-TI1S'!Q124+'ASXY-TI2S'!Q124+'ASXY-TI3S'!Q124+ASZ!Q124+'MBXY-TI1S'!Q124+'MBXY-TI2S'!Q124+MBZ!Q124+'MSXY-TI1S'!Q124+'MSXY-TI2S'!Q124++'MSXY-TI3S'!Q124+MSZ!Q124+'DEC-U'!Q124+DECR!Q124+'DBH-U'!Q124+DBHR!Q124+AMIL!Q124</f>
        <v>20.891175814010445</v>
      </c>
      <c r="C124" s="19">
        <f>'DEC-OS'!R124+'DEC-OH'!R124+'DEC-OI'!R124+'DBH-OS'!R124+'DBH-OH'!R124+'DBH-OI'!R124+XCLH!R124+XCLA!R124+DRFR!R124+DSFS!R124+DSTG!R124+XYM1!R124+XYM2!R124+XYM3E!R124+XYM4E!R124+SAGE!R124+'ABXY-TI1S'!R124+'ABXY-TI2S'!R124+ABZ!R124+'ASXY-TI1S'!R124+'ASXY-TI2S'!R124+'ASXY-TI3S'!R124+ASZ!R124+'MBXY-TI1S'!R124+'MBXY-TI2S'!R124+MBZ!R124+'MSXY-TI1S'!R124+'MSXY-TI2S'!R124++'MSXY-TI3S'!R124+MSZ!R124+'DEC-U'!R124+DECR!R124+'DBH-U'!R124+DBHR!R124+AMIL!R124</f>
        <v>30.166443428297832</v>
      </c>
      <c r="D124" s="19">
        <f>'DEC-OS'!S124+'DEC-OH'!S124+'DEC-OI'!S124+'DBH-OS'!S124+'DBH-OH'!S124+'DBH-OI'!S124+XCLH!S124+XCLA!S124+DRFR!S124+DSFS!S124+DSTG!S124+XYM1!S124+XYM2!S124+XYM3E!S124+XYM4E!S124+SAGE!S124+'ABXY-TI1S'!S124+'ABXY-TI2S'!S124+ABZ!S124+'ASXY-TI1S'!S124+'ASXY-TI2S'!S124+'ASXY-TI3S'!S124+ASZ!S124+'MBXY-TI1S'!S124+'MBXY-TI2S'!S124+MBZ!S124+'MSXY-TI1S'!S124+'MSXY-TI2S'!S124++'MSXY-TI3S'!S124+MSZ!S124+'DEC-U'!S124+DECR!S124+'DBH-U'!S124+DBHR!S124+AMIL!S124</f>
        <v>39.915095449058754</v>
      </c>
      <c r="E124" s="19">
        <f>'DEC-OS'!T124+'DEC-OH'!T124+'DEC-OI'!T124+'DBH-OS'!T124+'DBH-OH'!T124+'DBH-OI'!T124+XCLH!T124+XCLA!T124+DRFR!T124+DSFS!T124+DSTG!T124+XYM1!T124+XYM2!T124+XYM3E!T124+XYM4E!T124+SAGE!T124+'ABXY-TI1S'!T124+'ABXY-TI2S'!T124+ABZ!T124+'ASXY-TI1S'!T124+'ASXY-TI2S'!T124+'ASXY-TI3S'!T124+ASZ!T124+'MBXY-TI1S'!T124+'MBXY-TI2S'!T124+MBZ!T124+'MSXY-TI1S'!T124+'MSXY-TI2S'!T124++'MSXY-TI3S'!T124+MSZ!T124+'DEC-U'!T124+DECR!T124+'DBH-U'!T124+DBHR!T124+AMIL!T124</f>
        <v>-17.091759374162915</v>
      </c>
      <c r="F124" s="19">
        <f>'DEC-OS'!U124+'DEC-OH'!U124+'DEC-OI'!U124+'DBH-OS'!U124+'DBH-OH'!U124+'DBH-OI'!U124+XCLH!U124+XCLA!U124+DRFR!U124+DSFS!U124+DSTG!U124+XYM1!U124+XYM2!U124+XYM3E!U124+XYM4E!U124+SAGE!U124+'ABXY-TI1S'!U124+'ABXY-TI2S'!U124+ABZ!U124+'ASXY-TI1S'!U124+'ASXY-TI2S'!U124+'ASXY-TI3S'!U124+ASZ!U124+'MBXY-TI1S'!U124+'MBXY-TI2S'!U124+MBZ!U124+'MSXY-TI1S'!U124+'MSXY-TI2S'!U124++'MSXY-TI3S'!U124+MSZ!U124+'DEC-U'!U124+DECR!U124+'DBH-U'!U124+DBHR!U124+AMIL!U124</f>
        <v>-4.281893374615021</v>
      </c>
      <c r="G124" s="19">
        <f>'DEC-OS'!V124+'DEC-OH'!V124+'DEC-OI'!V124+'DBH-OS'!V124+'DBH-OH'!V124+'DBH-OI'!V124+XCLH!V124+XCLA!V124+DRFR!V124+DSFS!V124+DSTG!V124+XYM1!V124+XYM2!V124+XYM3E!V124+XYM4E!V124+SAGE!V124+'ABXY-TI1S'!V124+'ABXY-TI2S'!V124+ABZ!V124+'ASXY-TI1S'!V124+'ASXY-TI2S'!V124+'ASXY-TI3S'!V124+ASZ!V124+'MBXY-TI1S'!V124+'MBXY-TI2S'!V124+MBZ!V124+'MSXY-TI1S'!V124+'MSXY-TI2S'!V124++'MSXY-TI3S'!V124+MSZ!V124+'DEC-U'!V124+DECR!V124+'DBH-U'!V124+DBHR!V124+AMIL!V124</f>
        <v>-3.6248405140344206</v>
      </c>
      <c r="H124" s="20">
        <f t="shared" si="18"/>
        <v>27.050661335813242</v>
      </c>
      <c r="I124" s="20">
        <f t="shared" si="19"/>
        <v>43.166223424745908</v>
      </c>
      <c r="J124" s="20">
        <f t="shared" si="20"/>
        <v>20.755829930807877</v>
      </c>
      <c r="K124" s="20">
        <f t="shared" si="21"/>
        <v>0.77844596762438667</v>
      </c>
      <c r="L124" s="20">
        <f t="shared" si="22"/>
        <v>-16.671730299600576</v>
      </c>
      <c r="M124" s="20">
        <f t="shared" si="23"/>
        <v>1.3971898184069325</v>
      </c>
      <c r="N124" s="87">
        <f>COS(Wellpath!$L124)*COS(Wellpath!$M124)</f>
        <v>-0.38302222155948912</v>
      </c>
      <c r="O124" s="87">
        <f>-SIN(Wellpath!$M124)</f>
        <v>0.64278760968653925</v>
      </c>
      <c r="P124" s="87">
        <f>SIN(Wellpath!$L124)*COS(Wellpath!$M124)</f>
        <v>-0.66341394816893839</v>
      </c>
      <c r="Q124" s="87">
        <f>COS(Wellpath!$L124)*SIN(Wellpath!$M124)</f>
        <v>-0.32139380484326968</v>
      </c>
      <c r="R124" s="87">
        <f>COS(Wellpath!$M124)</f>
        <v>-0.76604444311897801</v>
      </c>
      <c r="S124" s="87">
        <f>SIN(Wellpath!$L124)*SIN(Wellpath!$M124)</f>
        <v>-0.55667039922641925</v>
      </c>
      <c r="T124" s="87">
        <f>-SIN(Wellpath!$L124)</f>
        <v>-0.8660254037844386</v>
      </c>
      <c r="U124" s="87">
        <v>0</v>
      </c>
      <c r="V124" s="87">
        <f>COS(Wellpath!$L124)</f>
        <v>0.50000000000000011</v>
      </c>
    </row>
    <row r="125" spans="1:22" x14ac:dyDescent="0.25">
      <c r="A125" s="26">
        <f>Wellpath!E125</f>
        <v>11700</v>
      </c>
      <c r="B125" s="19">
        <f>'DEC-OS'!Q125+'DEC-OH'!Q125+'DEC-OI'!Q125+'DBH-OS'!Q125+'DBH-OH'!Q125+'DBH-OI'!Q125+XCLH!Q125+XCLA!Q125+DRFR!Q125+DSFS!Q125+DSTG!Q125+XYM1!Q125+XYM2!Q125+XYM3E!Q125+XYM4E!Q125+SAGE!Q125+'ABXY-TI1S'!Q125+'ABXY-TI2S'!Q125+ABZ!Q125+'ASXY-TI1S'!Q125+'ASXY-TI2S'!Q125+'ASXY-TI3S'!Q125+ASZ!Q125+'MBXY-TI1S'!Q125+'MBXY-TI2S'!Q125+MBZ!Q125+'MSXY-TI1S'!Q125+'MSXY-TI2S'!Q125++'MSXY-TI3S'!Q125+MSZ!Q125+'DEC-U'!Q125+DECR!Q125+'DBH-U'!Q125+DBHR!Q125+AMIL!Q125</f>
        <v>21.929097388277835</v>
      </c>
      <c r="C125" s="19">
        <f>'DEC-OS'!R125+'DEC-OH'!R125+'DEC-OI'!R125+'DBH-OS'!R125+'DBH-OH'!R125+'DBH-OI'!R125+XCLH!R125+XCLA!R125+DRFR!R125+DSFS!R125+DSTG!R125+XYM1!R125+XYM2!R125+XYM3E!R125+XYM4E!R125+SAGE!R125+'ABXY-TI1S'!R125+'ABXY-TI2S'!R125+ABZ!R125+'ASXY-TI1S'!R125+'ASXY-TI2S'!R125+'ASXY-TI3S'!R125+ASZ!R125+'MBXY-TI1S'!R125+'MBXY-TI2S'!R125+MBZ!R125+'MSXY-TI1S'!R125+'MSXY-TI2S'!R125++'MSXY-TI3S'!R125+MSZ!R125+'DEC-U'!R125+DECR!R125+'DBH-U'!R125+DBHR!R125+AMIL!R125</f>
        <v>31.833069443422044</v>
      </c>
      <c r="D125" s="19">
        <f>'DEC-OS'!S125+'DEC-OH'!S125+'DEC-OI'!S125+'DBH-OS'!S125+'DBH-OH'!S125+'DBH-OI'!S125+XCLH!S125+XCLA!S125+DRFR!S125+DSFS!S125+DSTG!S125+XYM1!S125+XYM2!S125+XYM3E!S125+XYM4E!S125+SAGE!S125+'ABXY-TI1S'!S125+'ABXY-TI2S'!S125+ABZ!S125+'ASXY-TI1S'!S125+'ASXY-TI2S'!S125+'ASXY-TI3S'!S125+ASZ!S125+'MBXY-TI1S'!S125+'MBXY-TI2S'!S125+MBZ!S125+'MSXY-TI1S'!S125+'MSXY-TI2S'!S125++'MSXY-TI3S'!S125+MSZ!S125+'DEC-U'!S125+DECR!S125+'DBH-U'!S125+DBHR!S125+AMIL!S125</f>
        <v>41.152545841869056</v>
      </c>
      <c r="E125" s="19">
        <f>'DEC-OS'!T125+'DEC-OH'!T125+'DEC-OI'!T125+'DBH-OS'!T125+'DBH-OH'!T125+'DBH-OI'!T125+XCLH!T125+XCLA!T125+DRFR!T125+DSFS!T125+DSTG!T125+XYM1!T125+XYM2!T125+XYM3E!T125+XYM4E!T125+SAGE!T125+'ABXY-TI1S'!T125+'ABXY-TI2S'!T125+ABZ!T125+'ASXY-TI1S'!T125+'ASXY-TI2S'!T125+'ASXY-TI3S'!T125+ASZ!T125+'MBXY-TI1S'!T125+'MBXY-TI2S'!T125+MBZ!T125+'MSXY-TI1S'!T125+'MSXY-TI2S'!T125++'MSXY-TI3S'!T125+MSZ!T125+'DEC-U'!T125+DECR!T125+'DBH-U'!T125+DBHR!T125+AMIL!T125</f>
        <v>-18.436145947159179</v>
      </c>
      <c r="F125" s="19">
        <f>'DEC-OS'!U125+'DEC-OH'!U125+'DEC-OI'!U125+'DBH-OS'!U125+'DBH-OH'!U125+'DBH-OI'!U125+XCLH!U125+XCLA!U125+DRFR!U125+DSFS!U125+DSTG!U125+XYM1!U125+XYM2!U125+XYM3E!U125+XYM4E!U125+SAGE!U125+'ABXY-TI1S'!U125+'ABXY-TI2S'!U125+ABZ!U125+'ASXY-TI1S'!U125+'ASXY-TI2S'!U125+'ASXY-TI3S'!U125+ASZ!U125+'MBXY-TI1S'!U125+'MBXY-TI2S'!U125+MBZ!U125+'MSXY-TI1S'!U125+'MSXY-TI2S'!U125++'MSXY-TI3S'!U125+MSZ!U125+'DEC-U'!U125+DECR!U125+'DBH-U'!U125+DBHR!U125+AMIL!U125</f>
        <v>-4.1508181975155756</v>
      </c>
      <c r="G125" s="19">
        <f>'DEC-OS'!V125+'DEC-OH'!V125+'DEC-OI'!V125+'DBH-OS'!V125+'DBH-OH'!V125+'DBH-OI'!V125+XCLH!V125+XCLA!V125+DRFR!V125+DSFS!V125+DSTG!V125+XYM1!V125+XYM2!V125+XYM3E!V125+XYM4E!V125+SAGE!V125+'ABXY-TI1S'!V125+'ABXY-TI2S'!V125+ABZ!V125+'ASXY-TI1S'!V125+'ASXY-TI2S'!V125+'ASXY-TI3S'!V125+ASZ!V125+'MBXY-TI1S'!V125+'MBXY-TI2S'!V125+MBZ!V125+'MSXY-TI1S'!V125+'MSXY-TI2S'!V125++'MSXY-TI3S'!V125+MSZ!V125+'DEC-U'!V125+DECR!V125+'DBH-U'!V125+DBHR!V125+AMIL!V125</f>
        <v>-3.5077111581228309</v>
      </c>
      <c r="H125" s="20">
        <f t="shared" si="18"/>
        <v>28.124339872569045</v>
      </c>
      <c r="I125" s="20">
        <f t="shared" si="19"/>
        <v>45.897046229796885</v>
      </c>
      <c r="J125" s="20">
        <f t="shared" si="20"/>
        <v>20.893326571202991</v>
      </c>
      <c r="K125" s="20">
        <f t="shared" si="21"/>
        <v>0.82124865759846355</v>
      </c>
      <c r="L125" s="20">
        <f t="shared" si="22"/>
        <v>-17.131090184895221</v>
      </c>
      <c r="M125" s="20">
        <f t="shared" si="23"/>
        <v>1.4603806672522808</v>
      </c>
      <c r="N125" s="87">
        <f>COS(Wellpath!$L125)*COS(Wellpath!$M125)</f>
        <v>-0.38302222155948912</v>
      </c>
      <c r="O125" s="87">
        <f>-SIN(Wellpath!$M125)</f>
        <v>0.64278760968653925</v>
      </c>
      <c r="P125" s="87">
        <f>SIN(Wellpath!$L125)*COS(Wellpath!$M125)</f>
        <v>-0.66341394816893839</v>
      </c>
      <c r="Q125" s="87">
        <f>COS(Wellpath!$L125)*SIN(Wellpath!$M125)</f>
        <v>-0.32139380484326968</v>
      </c>
      <c r="R125" s="87">
        <f>COS(Wellpath!$M125)</f>
        <v>-0.76604444311897801</v>
      </c>
      <c r="S125" s="87">
        <f>SIN(Wellpath!$L125)*SIN(Wellpath!$M125)</f>
        <v>-0.55667039922641925</v>
      </c>
      <c r="T125" s="87">
        <f>-SIN(Wellpath!$L125)</f>
        <v>-0.8660254037844386</v>
      </c>
      <c r="U125" s="87">
        <v>0</v>
      </c>
      <c r="V125" s="87">
        <f>COS(Wellpath!$L125)</f>
        <v>0.50000000000000011</v>
      </c>
    </row>
    <row r="126" spans="1:22" x14ac:dyDescent="0.25">
      <c r="A126" s="26">
        <f>Wellpath!E126</f>
        <v>11800</v>
      </c>
      <c r="B126" s="19">
        <f>'DEC-OS'!Q126+'DEC-OH'!Q126+'DEC-OI'!Q126+'DBH-OS'!Q126+'DBH-OH'!Q126+'DBH-OI'!Q126+XCLH!Q126+XCLA!Q126+DRFR!Q126+DSFS!Q126+DSTG!Q126+XYM1!Q126+XYM2!Q126+XYM3E!Q126+XYM4E!Q126+SAGE!Q126+'ABXY-TI1S'!Q126+'ABXY-TI2S'!Q126+ABZ!Q126+'ASXY-TI1S'!Q126+'ASXY-TI2S'!Q126+'ASXY-TI3S'!Q126+ASZ!Q126+'MBXY-TI1S'!Q126+'MBXY-TI2S'!Q126+MBZ!Q126+'MSXY-TI1S'!Q126+'MSXY-TI2S'!Q126++'MSXY-TI3S'!Q126+MSZ!Q126+'DEC-U'!Q126+DECR!Q126+'DBH-U'!Q126+DBHR!Q126+AMIL!Q126</f>
        <v>23.021557279271633</v>
      </c>
      <c r="C126" s="19">
        <f>'DEC-OS'!R126+'DEC-OH'!R126+'DEC-OI'!R126+'DBH-OS'!R126+'DBH-OH'!R126+'DBH-OI'!R126+XCLH!R126+XCLA!R126+DRFR!R126+DSFS!R126+DSTG!R126+XYM1!R126+XYM2!R126+XYM3E!R126+XYM4E!R126+SAGE!R126+'ABXY-TI1S'!R126+'ABXY-TI2S'!R126+ABZ!R126+'ASXY-TI1S'!R126+'ASXY-TI2S'!R126+'ASXY-TI3S'!R126+ASZ!R126+'MBXY-TI1S'!R126+'MBXY-TI2S'!R126+MBZ!R126+'MSXY-TI1S'!R126+'MSXY-TI2S'!R126++'MSXY-TI3S'!R126+MSZ!R126+'DEC-U'!R126+DECR!R126+'DBH-U'!R126+DBHR!R126+AMIL!R126</f>
        <v>33.573738543159749</v>
      </c>
      <c r="D126" s="19">
        <f>'DEC-OS'!S126+'DEC-OH'!S126+'DEC-OI'!S126+'DBH-OS'!S126+'DBH-OH'!S126+'DBH-OI'!S126+XCLH!S126+XCLA!S126+DRFR!S126+DSFS!S126+DSTG!S126+XYM1!S126+XYM2!S126+XYM3E!S126+XYM4E!S126+SAGE!S126+'ABXY-TI1S'!S126+'ABXY-TI2S'!S126+ABZ!S126+'ASXY-TI1S'!S126+'ASXY-TI2S'!S126+'ASXY-TI3S'!S126+ASZ!S126+'MBXY-TI1S'!S126+'MBXY-TI2S'!S126+MBZ!S126+'MSXY-TI1S'!S126+'MSXY-TI2S'!S126++'MSXY-TI3S'!S126+MSZ!S126+'DEC-U'!S126+DECR!S126+'DBH-U'!S126+DBHR!S126+AMIL!S126</f>
        <v>42.410539884965239</v>
      </c>
      <c r="E126" s="19">
        <f>'DEC-OS'!T126+'DEC-OH'!T126+'DEC-OI'!T126+'DBH-OS'!T126+'DBH-OH'!T126+'DBH-OI'!T126+XCLH!T126+XCLA!T126+DRFR!T126+DSFS!T126+DSTG!T126+XYM1!T126+XYM2!T126+XYM3E!T126+XYM4E!T126+SAGE!T126+'ABXY-TI1S'!T126+'ABXY-TI2S'!T126+ABZ!T126+'ASXY-TI1S'!T126+'ASXY-TI2S'!T126+'ASXY-TI3S'!T126+ASZ!T126+'MBXY-TI1S'!T126+'MBXY-TI2S'!T126+MBZ!T126+'MSXY-TI1S'!T126+'MSXY-TI2S'!T126++'MSXY-TI3S'!T126+MSZ!T126+'DEC-U'!T126+DECR!T126+'DBH-U'!T126+DBHR!T126+AMIL!T126</f>
        <v>-19.83493593756765</v>
      </c>
      <c r="F126" s="19">
        <f>'DEC-OS'!U126+'DEC-OH'!U126+'DEC-OI'!U126+'DBH-OS'!U126+'DBH-OH'!U126+'DBH-OI'!U126+XCLH!U126+XCLA!U126+DRFR!U126+DSFS!U126+DSTG!U126+XYM1!U126+XYM2!U126+XYM3E!U126+XYM4E!U126+SAGE!U126+'ABXY-TI1S'!U126+'ABXY-TI2S'!U126+ABZ!U126+'ASXY-TI1S'!U126+'ASXY-TI2S'!U126+'ASXY-TI3S'!U126+ASZ!U126+'MBXY-TI1S'!U126+'MBXY-TI2S'!U126+MBZ!U126+'MSXY-TI1S'!U126+'MSXY-TI2S'!U126++'MSXY-TI3S'!U126+MSZ!U126+'DEC-U'!U126+DECR!U126+'DBH-U'!U126+DBHR!U126+AMIL!U126</f>
        <v>-4.01280105040306</v>
      </c>
      <c r="G126" s="19">
        <f>'DEC-OS'!V126+'DEC-OH'!V126+'DEC-OI'!V126+'DBH-OS'!V126+'DBH-OH'!V126+'DBH-OI'!V126+XCLH!V126+XCLA!V126+DRFR!V126+DSFS!V126+DSTG!V126+XYM1!V126+XYM2!V126+XYM3E!V126+XYM4E!V126+SAGE!V126+'ABXY-TI1S'!V126+'ABXY-TI2S'!V126+ABZ!V126+'ASXY-TI1S'!V126+'ASXY-TI2S'!V126+'ASXY-TI3S'!V126+ASZ!V126+'MBXY-TI1S'!V126+'MBXY-TI2S'!V126+MBZ!V126+'MSXY-TI1S'!V126+'MSXY-TI2S'!V126++'MSXY-TI3S'!V126+MSZ!V126+'DEC-U'!V126+DECR!V126+'DBH-U'!V126+DBHR!V126+AMIL!V126</f>
        <v>-3.3842816237286213</v>
      </c>
      <c r="H126" s="20">
        <f t="shared" si="18"/>
        <v>29.223793747072907</v>
      </c>
      <c r="I126" s="20">
        <f t="shared" si="19"/>
        <v>48.747430126475422</v>
      </c>
      <c r="J126" s="20">
        <f t="shared" si="20"/>
        <v>21.034611833848281</v>
      </c>
      <c r="K126" s="20">
        <f t="shared" si="21"/>
        <v>0.86444516914800251</v>
      </c>
      <c r="L126" s="20">
        <f t="shared" si="22"/>
        <v>-17.590756055916316</v>
      </c>
      <c r="M126" s="20">
        <f t="shared" si="23"/>
        <v>1.5235256262633445</v>
      </c>
      <c r="N126" s="87">
        <f>COS(Wellpath!$L126)*COS(Wellpath!$M126)</f>
        <v>-0.38302222155948912</v>
      </c>
      <c r="O126" s="87">
        <f>-SIN(Wellpath!$M126)</f>
        <v>0.64278760968653925</v>
      </c>
      <c r="P126" s="87">
        <f>SIN(Wellpath!$L126)*COS(Wellpath!$M126)</f>
        <v>-0.66341394816893839</v>
      </c>
      <c r="Q126" s="87">
        <f>COS(Wellpath!$L126)*SIN(Wellpath!$M126)</f>
        <v>-0.32139380484326968</v>
      </c>
      <c r="R126" s="87">
        <f>COS(Wellpath!$M126)</f>
        <v>-0.76604444311897801</v>
      </c>
      <c r="S126" s="87">
        <f>SIN(Wellpath!$L126)*SIN(Wellpath!$M126)</f>
        <v>-0.55667039922641925</v>
      </c>
      <c r="T126" s="87">
        <f>-SIN(Wellpath!$L126)</f>
        <v>-0.8660254037844386</v>
      </c>
      <c r="U126" s="87">
        <v>0</v>
      </c>
      <c r="V126" s="87">
        <f>COS(Wellpath!$L126)</f>
        <v>0.50000000000000011</v>
      </c>
    </row>
    <row r="127" spans="1:22" x14ac:dyDescent="0.25">
      <c r="A127" s="26">
        <f>Wellpath!E127</f>
        <v>11900</v>
      </c>
      <c r="B127" s="19">
        <f>'DEC-OS'!Q127+'DEC-OH'!Q127+'DEC-OI'!Q127+'DBH-OS'!Q127+'DBH-OH'!Q127+'DBH-OI'!Q127+XCLH!Q127+XCLA!Q127+DRFR!Q127+DSFS!Q127+DSTG!Q127+XYM1!Q127+XYM2!Q127+XYM3E!Q127+XYM4E!Q127+SAGE!Q127+'ABXY-TI1S'!Q127+'ABXY-TI2S'!Q127+ABZ!Q127+'ASXY-TI1S'!Q127+'ASXY-TI2S'!Q127+'ASXY-TI3S'!Q127+ASZ!Q127+'MBXY-TI1S'!Q127+'MBXY-TI2S'!Q127+MBZ!Q127+'MSXY-TI1S'!Q127+'MSXY-TI2S'!Q127++'MSXY-TI3S'!Q127+MSZ!Q127+'DEC-U'!Q127+DECR!Q127+'DBH-U'!Q127+DBHR!Q127+AMIL!Q127</f>
        <v>24.168577304554894</v>
      </c>
      <c r="C127" s="19">
        <f>'DEC-OS'!R127+'DEC-OH'!R127+'DEC-OI'!R127+'DBH-OS'!R127+'DBH-OH'!R127+'DBH-OI'!R127+XCLH!R127+XCLA!R127+DRFR!R127+DSFS!R127+DSTG!R127+XYM1!R127+XYM2!R127+XYM3E!R127+XYM4E!R127+SAGE!R127+'ABXY-TI1S'!R127+'ABXY-TI2S'!R127+ABZ!R127+'ASXY-TI1S'!R127+'ASXY-TI2S'!R127+'ASXY-TI3S'!R127+ASZ!R127+'MBXY-TI1S'!R127+'MBXY-TI2S'!R127+MBZ!R127+'MSXY-TI1S'!R127+'MSXY-TI2S'!R127++'MSXY-TI3S'!R127+MSZ!R127+'DEC-U'!R127+DECR!R127+'DBH-U'!R127+DBHR!R127+AMIL!R127</f>
        <v>35.388466088999429</v>
      </c>
      <c r="D127" s="19">
        <f>'DEC-OS'!S127+'DEC-OH'!S127+'DEC-OI'!S127+'DBH-OS'!S127+'DBH-OH'!S127+'DBH-OI'!S127+XCLH!S127+XCLA!S127+DRFR!S127+DSFS!S127+DSTG!S127+XYM1!S127+XYM2!S127+XYM3E!S127+XYM4E!S127+SAGE!S127+'ABXY-TI1S'!S127+'ABXY-TI2S'!S127+ABZ!S127+'ASXY-TI1S'!S127+'ASXY-TI2S'!S127+'ASXY-TI3S'!S127+ASZ!S127+'MBXY-TI1S'!S127+'MBXY-TI2S'!S127+MBZ!S127+'MSXY-TI1S'!S127+'MSXY-TI2S'!S127++'MSXY-TI3S'!S127+MSZ!S127+'DEC-U'!S127+DECR!S127+'DBH-U'!S127+DBHR!S127+AMIL!S127</f>
        <v>43.689089971364503</v>
      </c>
      <c r="E127" s="19">
        <f>'DEC-OS'!T127+'DEC-OH'!T127+'DEC-OI'!T127+'DBH-OS'!T127+'DBH-OH'!T127+'DBH-OI'!T127+XCLH!T127+XCLA!T127+DRFR!T127+DSFS!T127+DSTG!T127+XYM1!T127+XYM2!T127+XYM3E!T127+XYM4E!T127+SAGE!T127+'ABXY-TI1S'!T127+'ABXY-TI2S'!T127+ABZ!T127+'ASXY-TI1S'!T127+'ASXY-TI2S'!T127+'ASXY-TI3S'!T127+ASZ!T127+'MBXY-TI1S'!T127+'MBXY-TI2S'!T127+MBZ!T127+'MSXY-TI1S'!T127+'MSXY-TI2S'!T127++'MSXY-TI3S'!T127+MSZ!T127+'DEC-U'!T127+DECR!T127+'DBH-U'!T127+DBHR!T127+AMIL!T127</f>
        <v>-21.288111038279219</v>
      </c>
      <c r="F127" s="19">
        <f>'DEC-OS'!U127+'DEC-OH'!U127+'DEC-OI'!U127+'DBH-OS'!U127+'DBH-OH'!U127+'DBH-OI'!U127+XCLH!U127+XCLA!U127+DRFR!U127+DSFS!U127+DSTG!U127+XYM1!U127+XYM2!U127+XYM3E!U127+XYM4E!U127+SAGE!U127+'ABXY-TI1S'!U127+'ABXY-TI2S'!U127+ABZ!U127+'ASXY-TI1S'!U127+'ASXY-TI2S'!U127+'ASXY-TI3S'!U127+ASZ!U127+'MBXY-TI1S'!U127+'MBXY-TI2S'!U127+MBZ!U127+'MSXY-TI1S'!U127+'MSXY-TI2S'!U127++'MSXY-TI3S'!U127+MSZ!U127+'DEC-U'!U127+DECR!U127+'DBH-U'!U127+DBHR!U127+AMIL!U127</f>
        <v>-3.8678583766783965</v>
      </c>
      <c r="G127" s="19">
        <f>'DEC-OS'!V127+'DEC-OH'!V127+'DEC-OI'!V127+'DBH-OS'!V127+'DBH-OH'!V127+'DBH-OI'!V127+XCLH!V127+XCLA!V127+DRFR!V127+DSFS!V127+DSTG!V127+XYM1!V127+XYM2!V127+XYM3E!V127+XYM4E!V127+SAGE!V127+'ABXY-TI1S'!V127+'ABXY-TI2S'!V127+ABZ!V127+'ASXY-TI1S'!V127+'ASXY-TI2S'!V127+'ASXY-TI3S'!V127+ASZ!V127+'MBXY-TI1S'!V127+'MBXY-TI2S'!V127+MBZ!V127+'MSXY-TI1S'!V127+'MSXY-TI2S'!V127++'MSXY-TI3S'!V127+MSZ!V127+'DEC-U'!V127+DECR!V127+'DBH-U'!V127+DBHR!V127+AMIL!V127</f>
        <v>-3.2545657085034376</v>
      </c>
      <c r="H127" s="20">
        <f t="shared" si="18"/>
        <v>30.349022959324842</v>
      </c>
      <c r="I127" s="20">
        <f t="shared" si="19"/>
        <v>51.717375114781504</v>
      </c>
      <c r="J127" s="20">
        <f t="shared" si="20"/>
        <v>21.179735290812474</v>
      </c>
      <c r="K127" s="20">
        <f t="shared" si="21"/>
        <v>0.90803550227300733</v>
      </c>
      <c r="L127" s="20">
        <f t="shared" si="22"/>
        <v>-18.050727912663859</v>
      </c>
      <c r="M127" s="20">
        <f t="shared" si="23"/>
        <v>1.5866246954401184</v>
      </c>
      <c r="N127" s="87">
        <f>COS(Wellpath!$L127)*COS(Wellpath!$M127)</f>
        <v>-0.38302222155948912</v>
      </c>
      <c r="O127" s="87">
        <f>-SIN(Wellpath!$M127)</f>
        <v>0.64278760968653925</v>
      </c>
      <c r="P127" s="87">
        <f>SIN(Wellpath!$L127)*COS(Wellpath!$M127)</f>
        <v>-0.66341394816893839</v>
      </c>
      <c r="Q127" s="87">
        <f>COS(Wellpath!$L127)*SIN(Wellpath!$M127)</f>
        <v>-0.32139380484326968</v>
      </c>
      <c r="R127" s="87">
        <f>COS(Wellpath!$M127)</f>
        <v>-0.76604444311897801</v>
      </c>
      <c r="S127" s="87">
        <f>SIN(Wellpath!$L127)*SIN(Wellpath!$M127)</f>
        <v>-0.55667039922641925</v>
      </c>
      <c r="T127" s="87">
        <f>-SIN(Wellpath!$L127)</f>
        <v>-0.8660254037844386</v>
      </c>
      <c r="U127" s="87">
        <v>0</v>
      </c>
      <c r="V127" s="87">
        <f>COS(Wellpath!$L127)</f>
        <v>0.50000000000000011</v>
      </c>
    </row>
    <row r="128" spans="1:22" x14ac:dyDescent="0.25">
      <c r="A128" s="26">
        <f>Wellpath!E128</f>
        <v>12000</v>
      </c>
      <c r="B128" s="19">
        <f>'DEC-OS'!Q128+'DEC-OH'!Q128+'DEC-OI'!Q128+'DBH-OS'!Q128+'DBH-OH'!Q128+'DBH-OI'!Q128+XCLH!Q128+XCLA!Q128+DRFR!Q128+DSFS!Q128+DSTG!Q128+XYM1!Q128+XYM2!Q128+XYM3E!Q128+XYM4E!Q128+SAGE!Q128+'ABXY-TI1S'!Q128+'ABXY-TI2S'!Q128+ABZ!Q128+'ASXY-TI1S'!Q128+'ASXY-TI2S'!Q128+'ASXY-TI3S'!Q128+ASZ!Q128+'MBXY-TI1S'!Q128+'MBXY-TI2S'!Q128+MBZ!Q128+'MSXY-TI1S'!Q128+'MSXY-TI2S'!Q128++'MSXY-TI3S'!Q128+MSZ!Q128+'DEC-U'!Q128+DECR!Q128+'DBH-U'!Q128+DBHR!Q128+AMIL!Q128</f>
        <v>25.370179424139963</v>
      </c>
      <c r="C128" s="19">
        <f>'DEC-OS'!R128+'DEC-OH'!R128+'DEC-OI'!R128+'DBH-OS'!R128+'DBH-OH'!R128+'DBH-OI'!R128+XCLH!R128+XCLA!R128+DRFR!R128+DSFS!R128+DSTG!R128+XYM1!R128+XYM2!R128+XYM3E!R128+XYM4E!R128+SAGE!R128+'ABXY-TI1S'!R128+'ABXY-TI2S'!R128+ABZ!R128+'ASXY-TI1S'!R128+'ASXY-TI2S'!R128+'ASXY-TI3S'!R128+ASZ!R128+'MBXY-TI1S'!R128+'MBXY-TI2S'!R128+MBZ!R128+'MSXY-TI1S'!R128+'MSXY-TI2S'!R128++'MSXY-TI3S'!R128+MSZ!R128+'DEC-U'!R128+DECR!R128+'DBH-U'!R128+DBHR!R128+AMIL!R128</f>
        <v>37.27726754272647</v>
      </c>
      <c r="D128" s="19">
        <f>'DEC-OS'!S128+'DEC-OH'!S128+'DEC-OI'!S128+'DBH-OS'!S128+'DBH-OH'!S128+'DBH-OI'!S128+XCLH!S128+XCLA!S128+DRFR!S128+DSFS!S128+DSTG!S128+XYM1!S128+XYM2!S128+XYM3E!S128+XYM4E!S128+SAGE!S128+'ABXY-TI1S'!S128+'ABXY-TI2S'!S128+ABZ!S128+'ASXY-TI1S'!S128+'ASXY-TI2S'!S128+'ASXY-TI3S'!S128+ASZ!S128+'MBXY-TI1S'!S128+'MBXY-TI2S'!S128+MBZ!S128+'MSXY-TI1S'!S128+'MSXY-TI2S'!S128++'MSXY-TI3S'!S128+MSZ!S128+'DEC-U'!S128+DECR!S128+'DBH-U'!S128+DBHR!S128+AMIL!S128</f>
        <v>44.988208574999412</v>
      </c>
      <c r="E128" s="19">
        <f>'DEC-OS'!T128+'DEC-OH'!T128+'DEC-OI'!T128+'DBH-OS'!T128+'DBH-OH'!T128+'DBH-OI'!T128+XCLH!T128+XCLA!T128+DRFR!T128+DSFS!T128+DSTG!T128+XYM1!T128+XYM2!T128+XYM3E!T128+XYM4E!T128+SAGE!T128+'ABXY-TI1S'!T128+'ABXY-TI2S'!T128+ABZ!T128+'ASXY-TI1S'!T128+'ASXY-TI2S'!T128+'ASXY-TI3S'!T128+ASZ!T128+'MBXY-TI1S'!T128+'MBXY-TI2S'!T128+MBZ!T128+'MSXY-TI1S'!T128+'MSXY-TI2S'!T128++'MSXY-TI3S'!T128+MSZ!T128+'DEC-U'!T128+DECR!T128+'DBH-U'!T128+DBHR!T128+AMIL!T128</f>
        <v>-22.795652822655626</v>
      </c>
      <c r="F128" s="19">
        <f>'DEC-OS'!U128+'DEC-OH'!U128+'DEC-OI'!U128+'DBH-OS'!U128+'DBH-OH'!U128+'DBH-OI'!U128+XCLH!U128+XCLA!U128+DRFR!U128+DSFS!U128+DSTG!U128+XYM1!U128+XYM2!U128+XYM3E!U128+XYM4E!U128+SAGE!U128+'ABXY-TI1S'!U128+'ABXY-TI2S'!U128+ABZ!U128+'ASXY-TI1S'!U128+'ASXY-TI2S'!U128+'ASXY-TI3S'!U128+ASZ!U128+'MBXY-TI1S'!U128+'MBXY-TI2S'!U128+MBZ!U128+'MSXY-TI1S'!U128+'MSXY-TI2S'!U128++'MSXY-TI3S'!U128+MSZ!U128+'DEC-U'!U128+DECR!U128+'DBH-U'!U128+DBHR!U128+AMIL!U128</f>
        <v>-3.7160067271032964</v>
      </c>
      <c r="G128" s="19">
        <f>'DEC-OS'!V128+'DEC-OH'!V128+'DEC-OI'!V128+'DBH-OS'!V128+'DBH-OH'!V128+'DBH-OI'!V128+XCLH!V128+XCLA!V128+DRFR!V128+DSFS!V128+DSTG!V128+XYM1!V128+XYM2!V128+XYM3E!V128+XYM4E!V128+SAGE!V128+'ABXY-TI1S'!V128+'ABXY-TI2S'!V128+ABZ!V128+'ASXY-TI1S'!V128+'ASXY-TI2S'!V128+'ASXY-TI3S'!V128+ASZ!V128+'MBXY-TI1S'!V128+'MBXY-TI2S'!V128+MBZ!V128+'MSXY-TI1S'!V128+'MSXY-TI2S'!V128++'MSXY-TI3S'!V128+MSZ!V128+'DEC-U'!V128+DECR!V128+'DBH-U'!V128+DBHR!V128+AMIL!V128</f>
        <v>-3.118577300185331</v>
      </c>
      <c r="H128" s="20">
        <f t="shared" si="18"/>
        <v>31.500027509324827</v>
      </c>
      <c r="I128" s="20">
        <f t="shared" si="19"/>
        <v>54.806881194715146</v>
      </c>
      <c r="J128" s="20">
        <f t="shared" si="20"/>
        <v>21.328746837825868</v>
      </c>
      <c r="K128" s="20">
        <f t="shared" si="21"/>
        <v>0.95201965697347068</v>
      </c>
      <c r="L128" s="20">
        <f t="shared" si="22"/>
        <v>-18.511005755137852</v>
      </c>
      <c r="M128" s="20">
        <f t="shared" si="23"/>
        <v>1.6496778747826073</v>
      </c>
      <c r="N128" s="87">
        <f>COS(Wellpath!$L128)*COS(Wellpath!$M128)</f>
        <v>-0.38302222155948912</v>
      </c>
      <c r="O128" s="87">
        <f>-SIN(Wellpath!$M128)</f>
        <v>0.64278760968653925</v>
      </c>
      <c r="P128" s="87">
        <f>SIN(Wellpath!$L128)*COS(Wellpath!$M128)</f>
        <v>-0.66341394816893839</v>
      </c>
      <c r="Q128" s="87">
        <f>COS(Wellpath!$L128)*SIN(Wellpath!$M128)</f>
        <v>-0.32139380484326968</v>
      </c>
      <c r="R128" s="87">
        <f>COS(Wellpath!$M128)</f>
        <v>-0.76604444311897801</v>
      </c>
      <c r="S128" s="87">
        <f>SIN(Wellpath!$L128)*SIN(Wellpath!$M128)</f>
        <v>-0.55667039922641925</v>
      </c>
      <c r="T128" s="87">
        <f>-SIN(Wellpath!$L128)</f>
        <v>-0.8660254037844386</v>
      </c>
      <c r="U128" s="87">
        <v>0</v>
      </c>
      <c r="V128" s="87">
        <f>COS(Wellpath!$L128)</f>
        <v>0.50000000000000011</v>
      </c>
    </row>
    <row r="129" spans="1:22" x14ac:dyDescent="0.25">
      <c r="A129" s="26">
        <f>Wellpath!E129</f>
        <v>12100</v>
      </c>
      <c r="B129" s="19">
        <f>'DEC-OS'!Q129+'DEC-OH'!Q129+'DEC-OI'!Q129+'DBH-OS'!Q129+'DBH-OH'!Q129+'DBH-OI'!Q129+XCLH!Q129+XCLA!Q129+DRFR!Q129+DSFS!Q129+DSTG!Q129+XYM1!Q129+XYM2!Q129+XYM3E!Q129+XYM4E!Q129+SAGE!Q129+'ABXY-TI1S'!Q129+'ABXY-TI2S'!Q129+ABZ!Q129+'ASXY-TI1S'!Q129+'ASXY-TI2S'!Q129+'ASXY-TI3S'!Q129+ASZ!Q129+'MBXY-TI1S'!Q129+'MBXY-TI2S'!Q129+MBZ!Q129+'MSXY-TI1S'!Q129+'MSXY-TI2S'!Q129++'MSXY-TI3S'!Q129+MSZ!Q129+'DEC-U'!Q129+DECR!Q129+'DBH-U'!Q129+DBHR!Q129+AMIL!Q129</f>
        <v>26.62638574048848</v>
      </c>
      <c r="C129" s="19">
        <f>'DEC-OS'!R129+'DEC-OH'!R129+'DEC-OI'!R129+'DBH-OS'!R129+'DBH-OH'!R129+'DBH-OI'!R129+XCLH!R129+XCLA!R129+DRFR!R129+DSFS!R129+DSTG!R129+XYM1!R129+XYM2!R129+XYM3E!R129+XYM4E!R129+SAGE!R129+'ABXY-TI1S'!R129+'ABXY-TI2S'!R129+ABZ!R129+'ASXY-TI1S'!R129+'ASXY-TI2S'!R129+'ASXY-TI3S'!R129+ASZ!R129+'MBXY-TI1S'!R129+'MBXY-TI2S'!R129+MBZ!R129+'MSXY-TI1S'!R129+'MSXY-TI2S'!R129++'MSXY-TI3S'!R129+MSZ!R129+'DEC-U'!R129+DECR!R129+'DBH-U'!R129+DBHR!R129+AMIL!R129</f>
        <v>39.240158466423104</v>
      </c>
      <c r="D129" s="19">
        <f>'DEC-OS'!S129+'DEC-OH'!S129+'DEC-OI'!S129+'DBH-OS'!S129+'DBH-OH'!S129+'DBH-OI'!S129+XCLH!S129+XCLA!S129+DRFR!S129+DSFS!S129+DSTG!S129+XYM1!S129+XYM2!S129+XYM3E!S129+XYM4E!S129+SAGE!S129+'ABXY-TI1S'!S129+'ABXY-TI2S'!S129+ABZ!S129+'ASXY-TI1S'!S129+'ASXY-TI2S'!S129+'ASXY-TI3S'!S129+ASZ!S129+'MBXY-TI1S'!S129+'MBXY-TI2S'!S129+MBZ!S129+'MSXY-TI1S'!S129+'MSXY-TI2S'!S129++'MSXY-TI3S'!S129+MSZ!S129+'DEC-U'!S129+DECR!S129+'DBH-U'!S129+DBHR!S129+AMIL!S129</f>
        <v>46.307908250717922</v>
      </c>
      <c r="E129" s="19">
        <f>'DEC-OS'!T129+'DEC-OH'!T129+'DEC-OI'!T129+'DBH-OS'!T129+'DBH-OH'!T129+'DBH-OI'!T129+XCLH!T129+XCLA!T129+DRFR!T129+DSFS!T129+DSTG!T129+XYM1!T129+XYM2!T129+XYM3E!T129+XYM4E!T129+SAGE!T129+'ABXY-TI1S'!T129+'ABXY-TI2S'!T129+ABZ!T129+'ASXY-TI1S'!T129+'ASXY-TI2S'!T129+'ASXY-TI3S'!T129+ASZ!T129+'MBXY-TI1S'!T129+'MBXY-TI2S'!T129+MBZ!T129+'MSXY-TI1S'!T129+'MSXY-TI2S'!T129++'MSXY-TI3S'!T129+MSZ!T129+'DEC-U'!T129+DECR!T129+'DBH-U'!T129+DBHR!T129+AMIL!T129</f>
        <v>-24.35754274452945</v>
      </c>
      <c r="F129" s="19">
        <f>'DEC-OS'!U129+'DEC-OH'!U129+'DEC-OI'!U129+'DBH-OS'!U129+'DBH-OH'!U129+'DBH-OI'!U129+XCLH!U129+XCLA!U129+DRFR!U129+DSFS!U129+DSTG!U129+XYM1!U129+XYM2!U129+XYM3E!U129+XYM4E!U129+SAGE!U129+'ABXY-TI1S'!U129+'ABXY-TI2S'!U129+ABZ!U129+'ASXY-TI1S'!U129+'ASXY-TI2S'!U129+'ASXY-TI3S'!U129+ASZ!U129+'MBXY-TI1S'!U129+'MBXY-TI2S'!U129+MBZ!U129+'MSXY-TI1S'!U129+'MSXY-TI2S'!U129++'MSXY-TI3S'!U129+MSZ!U129+'DEC-U'!U129+DECR!U129+'DBH-U'!U129+DBHR!U129+AMIL!U129</f>
        <v>-3.5572627598002735</v>
      </c>
      <c r="G129" s="19">
        <f>'DEC-OS'!V129+'DEC-OH'!V129+'DEC-OI'!V129+'DBH-OS'!V129+'DBH-OH'!V129+'DBH-OI'!V129+XCLH!V129+XCLA!V129+DRFR!V129+DSFS!V129+DSTG!V129+XYM1!V129+XYM2!V129+XYM3E!V129+XYM4E!V129+SAGE!V129+'ABXY-TI1S'!V129+'ABXY-TI2S'!V129+ABZ!V129+'ASXY-TI1S'!V129+'ASXY-TI2S'!V129+'ASXY-TI3S'!V129+ASZ!V129+'MBXY-TI1S'!V129+'MBXY-TI2S'!V129+MBZ!V129+'MSXY-TI1S'!V129+'MSXY-TI2S'!V129++'MSXY-TI3S'!V129+MSZ!V129+'DEC-U'!V129+DECR!V129+'DBH-U'!V129+DBHR!V129+AMIL!V129</f>
        <v>-2.9763303765987548</v>
      </c>
      <c r="H129" s="20">
        <f t="shared" si="18"/>
        <v>32.676807397072871</v>
      </c>
      <c r="I129" s="20">
        <f t="shared" si="19"/>
        <v>58.015948366276334</v>
      </c>
      <c r="J129" s="20">
        <f t="shared" si="20"/>
        <v>21.481696694280302</v>
      </c>
      <c r="K129" s="20">
        <f t="shared" si="21"/>
        <v>0.99639763324940411</v>
      </c>
      <c r="L129" s="20">
        <f t="shared" si="22"/>
        <v>-18.971589583338293</v>
      </c>
      <c r="M129" s="20">
        <f t="shared" si="23"/>
        <v>1.7126851642908103</v>
      </c>
      <c r="N129" s="87">
        <f>COS(Wellpath!$L129)*COS(Wellpath!$M129)</f>
        <v>-0.38302222155948912</v>
      </c>
      <c r="O129" s="87">
        <f>-SIN(Wellpath!$M129)</f>
        <v>0.64278760968653925</v>
      </c>
      <c r="P129" s="87">
        <f>SIN(Wellpath!$L129)*COS(Wellpath!$M129)</f>
        <v>-0.66341394816893839</v>
      </c>
      <c r="Q129" s="87">
        <f>COS(Wellpath!$L129)*SIN(Wellpath!$M129)</f>
        <v>-0.32139380484326968</v>
      </c>
      <c r="R129" s="87">
        <f>COS(Wellpath!$M129)</f>
        <v>-0.76604444311897801</v>
      </c>
      <c r="S129" s="87">
        <f>SIN(Wellpath!$L129)*SIN(Wellpath!$M129)</f>
        <v>-0.55667039922641925</v>
      </c>
      <c r="T129" s="87">
        <f>-SIN(Wellpath!$L129)</f>
        <v>-0.8660254037844386</v>
      </c>
      <c r="U129" s="87">
        <v>0</v>
      </c>
      <c r="V129" s="87">
        <f>COS(Wellpath!$L129)</f>
        <v>0.50000000000000011</v>
      </c>
    </row>
    <row r="130" spans="1:22" x14ac:dyDescent="0.25">
      <c r="A130" s="26">
        <f>Wellpath!E130</f>
        <v>12200</v>
      </c>
      <c r="B130" s="19">
        <f>'DEC-OS'!Q130+'DEC-OH'!Q130+'DEC-OI'!Q130+'DBH-OS'!Q130+'DBH-OH'!Q130+'DBH-OI'!Q130+XCLH!Q130+XCLA!Q130+DRFR!Q130+DSFS!Q130+DSTG!Q130+XYM1!Q130+XYM2!Q130+XYM3E!Q130+XYM4E!Q130+SAGE!Q130+'ABXY-TI1S'!Q130+'ABXY-TI2S'!Q130+ABZ!Q130+'ASXY-TI1S'!Q130+'ASXY-TI2S'!Q130+'ASXY-TI3S'!Q130+ASZ!Q130+'MBXY-TI1S'!Q130+'MBXY-TI2S'!Q130+MBZ!Q130+'MSXY-TI1S'!Q130+'MSXY-TI2S'!Q130++'MSXY-TI3S'!Q130+MSZ!Q130+'DEC-U'!Q130+DECR!Q130+'DBH-U'!Q130+DBHR!Q130+AMIL!Q130</f>
        <v>27.937218498511402</v>
      </c>
      <c r="C130" s="19">
        <f>'DEC-OS'!R130+'DEC-OH'!R130+'DEC-OI'!R130+'DBH-OS'!R130+'DBH-OH'!R130+'DBH-OI'!R130+XCLH!R130+XCLA!R130+DRFR!R130+DSFS!R130+DSTG!R130+XYM1!R130+XYM2!R130+XYM3E!R130+XYM4E!R130+SAGE!R130+'ABXY-TI1S'!R130+'ABXY-TI2S'!R130+ABZ!R130+'ASXY-TI1S'!R130+'ASXY-TI2S'!R130+'ASXY-TI3S'!R130+ASZ!R130+'MBXY-TI1S'!R130+'MBXY-TI2S'!R130+MBZ!R130+'MSXY-TI1S'!R130+'MSXY-TI2S'!R130++'MSXY-TI3S'!R130+MSZ!R130+'DEC-U'!R130+DECR!R130+'DBH-U'!R130+DBHR!R130+AMIL!R130</f>
        <v>41.277154522468422</v>
      </c>
      <c r="D130" s="19">
        <f>'DEC-OS'!S130+'DEC-OH'!S130+'DEC-OI'!S130+'DBH-OS'!S130+'DBH-OH'!S130+'DBH-OI'!S130+XCLH!S130+XCLA!S130+DRFR!S130+DSFS!S130+DSTG!S130+XYM1!S130+XYM2!S130+XYM3E!S130+XYM4E!S130+SAGE!S130+'ABXY-TI1S'!S130+'ABXY-TI2S'!S130+ABZ!S130+'ASXY-TI1S'!S130+'ASXY-TI2S'!S130+'ASXY-TI3S'!S130+ASZ!S130+'MBXY-TI1S'!S130+'MBXY-TI2S'!S130+MBZ!S130+'MSXY-TI1S'!S130+'MSXY-TI2S'!S130++'MSXY-TI3S'!S130+MSZ!S130+'DEC-U'!S130+DECR!S130+'DBH-U'!S130+DBHR!S130+AMIL!S130</f>
        <v>47.648201634283396</v>
      </c>
      <c r="E130" s="19">
        <f>'DEC-OS'!T130+'DEC-OH'!T130+'DEC-OI'!T130+'DBH-OS'!T130+'DBH-OH'!T130+'DBH-OI'!T130+XCLH!T130+XCLA!T130+DRFR!T130+DSFS!T130+DSTG!T130+XYM1!T130+XYM2!T130+XYM3E!T130+XYM4E!T130+SAGE!T130+'ABXY-TI1S'!T130+'ABXY-TI2S'!T130+ABZ!T130+'ASXY-TI1S'!T130+'ASXY-TI2S'!T130+'ASXY-TI3S'!T130+ASZ!T130+'MBXY-TI1S'!T130+'MBXY-TI2S'!T130+MBZ!T130+'MSXY-TI1S'!T130+'MSXY-TI2S'!T130++'MSXY-TI3S'!T130+MSZ!T130+'DEC-U'!T130+DECR!T130+'DBH-U'!T130+DBHR!T130+AMIL!T130</f>
        <v>-25.973762138204123</v>
      </c>
      <c r="F130" s="19">
        <f>'DEC-OS'!U130+'DEC-OH'!U130+'DEC-OI'!U130+'DBH-OS'!U130+'DBH-OH'!U130+'DBH-OI'!U130+XCLH!U130+XCLA!U130+DRFR!U130+DSFS!U130+DSTG!U130+XYM1!U130+XYM2!U130+XYM3E!U130+XYM4E!U130+SAGE!U130+'ABXY-TI1S'!U130+'ABXY-TI2S'!U130+ABZ!U130+'ASXY-TI1S'!U130+'ASXY-TI2S'!U130+'ASXY-TI3S'!U130+ASZ!U130+'MBXY-TI1S'!U130+'MBXY-TI2S'!U130+MBZ!U130+'MSXY-TI1S'!U130+'MSXY-TI2S'!U130++'MSXY-TI3S'!U130+MSZ!U130+'DEC-U'!U130+DECR!U130+'DBH-U'!U130+DBHR!U130+AMIL!U130</f>
        <v>-3.3916432402526286</v>
      </c>
      <c r="G130" s="19">
        <f>'DEC-OS'!V130+'DEC-OH'!V130+'DEC-OI'!V130+'DBH-OS'!V130+'DBH-OH'!V130+'DBH-OI'!V130+XCLH!V130+XCLA!V130+DRFR!V130+DSFS!V130+DSTG!V130+XYM1!V130+XYM2!V130+XYM3E!V130+XYM4E!V130+SAGE!V130+'ABXY-TI1S'!V130+'ABXY-TI2S'!V130+ABZ!V130+'ASXY-TI1S'!V130+'ASXY-TI2S'!V130+'ASXY-TI3S'!V130+ASZ!V130+'MBXY-TI1S'!V130+'MBXY-TI2S'!V130+MBZ!V130+'MSXY-TI1S'!V130+'MSXY-TI2S'!V130++'MSXY-TI3S'!V130+MSZ!V130+'DEC-U'!V130+DECR!V130+'DBH-U'!V130+DBHR!V130+AMIL!V130</f>
        <v>-2.827839005654567</v>
      </c>
      <c r="H130" s="20">
        <f t="shared" si="18"/>
        <v>33.879362622568976</v>
      </c>
      <c r="I130" s="20">
        <f t="shared" si="19"/>
        <v>61.34457662946506</v>
      </c>
      <c r="J130" s="20">
        <f t="shared" si="20"/>
        <v>21.638635403229181</v>
      </c>
      <c r="K130" s="20">
        <f t="shared" si="21"/>
        <v>1.0411694311007944</v>
      </c>
      <c r="L130" s="20">
        <f t="shared" si="22"/>
        <v>-19.432479397265187</v>
      </c>
      <c r="M130" s="20">
        <f t="shared" si="23"/>
        <v>1.7756465639647203</v>
      </c>
      <c r="N130" s="87">
        <f>COS(Wellpath!$L130)*COS(Wellpath!$M130)</f>
        <v>-0.38302222155948912</v>
      </c>
      <c r="O130" s="87">
        <f>-SIN(Wellpath!$M130)</f>
        <v>0.64278760968653925</v>
      </c>
      <c r="P130" s="87">
        <f>SIN(Wellpath!$L130)*COS(Wellpath!$M130)</f>
        <v>-0.66341394816893839</v>
      </c>
      <c r="Q130" s="87">
        <f>COS(Wellpath!$L130)*SIN(Wellpath!$M130)</f>
        <v>-0.32139380484326968</v>
      </c>
      <c r="R130" s="87">
        <f>COS(Wellpath!$M130)</f>
        <v>-0.76604444311897801</v>
      </c>
      <c r="S130" s="87">
        <f>SIN(Wellpath!$L130)*SIN(Wellpath!$M130)</f>
        <v>-0.55667039922641925</v>
      </c>
      <c r="T130" s="87">
        <f>-SIN(Wellpath!$L130)</f>
        <v>-0.8660254037844386</v>
      </c>
      <c r="U130" s="87">
        <v>0</v>
      </c>
      <c r="V130" s="87">
        <f>COS(Wellpath!$L130)</f>
        <v>0.50000000000000011</v>
      </c>
    </row>
    <row r="131" spans="1:22" x14ac:dyDescent="0.25">
      <c r="A131" s="26">
        <f>Wellpath!E131</f>
        <v>12300</v>
      </c>
      <c r="B131" s="19">
        <f>'DEC-OS'!Q131+'DEC-OH'!Q131+'DEC-OI'!Q131+'DBH-OS'!Q131+'DBH-OH'!Q131+'DBH-OI'!Q131+XCLH!Q131+XCLA!Q131+DRFR!Q131+DSFS!Q131+DSTG!Q131+XYM1!Q131+XYM2!Q131+XYM3E!Q131+XYM4E!Q131+SAGE!Q131+'ABXY-TI1S'!Q131+'ABXY-TI2S'!Q131+ABZ!Q131+'ASXY-TI1S'!Q131+'ASXY-TI2S'!Q131+'ASXY-TI3S'!Q131+ASZ!Q131+'MBXY-TI1S'!Q131+'MBXY-TI2S'!Q131+MBZ!Q131+'MSXY-TI1S'!Q131+'MSXY-TI2S'!Q131++'MSXY-TI3S'!Q131+MSZ!Q131+'DEC-U'!Q131+DECR!Q131+'DBH-U'!Q131+DBHR!Q131+AMIL!Q131</f>
        <v>29.302700085568937</v>
      </c>
      <c r="C131" s="19">
        <f>'DEC-OS'!R131+'DEC-OH'!R131+'DEC-OI'!R131+'DBH-OS'!R131+'DBH-OH'!R131+'DBH-OI'!R131+XCLH!R131+XCLA!R131+DRFR!R131+DSFS!R131+DSTG!R131+XYM1!R131+XYM2!R131+XYM3E!R131+XYM4E!R131+SAGE!R131+'ABXY-TI1S'!R131+'ABXY-TI2S'!R131+ABZ!R131+'ASXY-TI1S'!R131+'ASXY-TI2S'!R131+'ASXY-TI3S'!R131+ASZ!R131+'MBXY-TI1S'!R131+'MBXY-TI2S'!R131+MBZ!R131+'MSXY-TI1S'!R131+'MSXY-TI2S'!R131++'MSXY-TI3S'!R131+MSZ!R131+'DEC-U'!R131+DECR!R131+'DBH-U'!R131+DBHR!R131+AMIL!R131</f>
        <v>43.388271473538396</v>
      </c>
      <c r="D131" s="19">
        <f>'DEC-OS'!S131+'DEC-OH'!S131+'DEC-OI'!S131+'DBH-OS'!S131+'DBH-OH'!S131+'DBH-OI'!S131+XCLH!S131+XCLA!S131+DRFR!S131+DSFS!S131+DSTG!S131+XYM1!S131+XYM2!S131+XYM3E!S131+XYM4E!S131+SAGE!S131+'ABXY-TI1S'!S131+'ABXY-TI2S'!S131+ABZ!S131+'ASXY-TI1S'!S131+'ASXY-TI2S'!S131+'ASXY-TI3S'!S131+ASZ!S131+'MBXY-TI1S'!S131+'MBXY-TI2S'!S131+MBZ!S131+'MSXY-TI1S'!S131+'MSXY-TI2S'!S131++'MSXY-TI3S'!S131+MSZ!S131+'DEC-U'!S131+DECR!S131+'DBH-U'!S131+DBHR!S131+AMIL!S131</f>
        <v>49.009101442374529</v>
      </c>
      <c r="E131" s="19">
        <f>'DEC-OS'!T131+'DEC-OH'!T131+'DEC-OI'!T131+'DBH-OS'!T131+'DBH-OH'!T131+'DBH-OI'!T131+XCLH!T131+XCLA!T131+DRFR!T131+DSFS!T131+DSTG!T131+XYM1!T131+XYM2!T131+XYM3E!T131+XYM4E!T131+SAGE!T131+'ABXY-TI1S'!T131+'ABXY-TI2S'!T131+ABZ!T131+'ASXY-TI1S'!T131+'ASXY-TI2S'!T131+'ASXY-TI3S'!T131+ASZ!T131+'MBXY-TI1S'!T131+'MBXY-TI2S'!T131+MBZ!T131+'MSXY-TI1S'!T131+'MSXY-TI2S'!T131++'MSXY-TI3S'!T131+MSZ!T131+'DEC-U'!T131+DECR!T131+'DBH-U'!T131+DBHR!T131+AMIL!T131</f>
        <v>-27.644292218453895</v>
      </c>
      <c r="F131" s="19">
        <f>'DEC-OS'!U131+'DEC-OH'!U131+'DEC-OI'!U131+'DBH-OS'!U131+'DBH-OH'!U131+'DBH-OI'!U131+XCLH!U131+XCLA!U131+DRFR!U131+DSFS!U131+DSTG!U131+XYM1!U131+XYM2!U131+XYM3E!U131+XYM4E!U131+SAGE!U131+'ABXY-TI1S'!U131+'ABXY-TI2S'!U131+ABZ!U131+'ASXY-TI1S'!U131+'ASXY-TI2S'!U131+'ASXY-TI3S'!U131+ASZ!U131+'MBXY-TI1S'!U131+'MBXY-TI2S'!U131+MBZ!U131+'MSXY-TI1S'!U131+'MSXY-TI2S'!U131++'MSXY-TI3S'!U131+MSZ!U131+'DEC-U'!U131+DECR!U131+'DBH-U'!U131+DBHR!U131+AMIL!U131</f>
        <v>-3.2191650413044663</v>
      </c>
      <c r="G131" s="19">
        <f>'DEC-OS'!V131+'DEC-OH'!V131+'DEC-OI'!V131+'DBH-OS'!V131+'DBH-OH'!V131+'DBH-OI'!V131+XCLH!V131+XCLA!V131+DRFR!V131+DSFS!V131+DSTG!V131+XYM1!V131+XYM2!V131+XYM3E!V131+XYM4E!V131+SAGE!V131+'ABXY-TI1S'!V131+'ABXY-TI2S'!V131+ABZ!V131+'ASXY-TI1S'!V131+'ASXY-TI2S'!V131+'ASXY-TI3S'!V131+ASZ!V131+'MBXY-TI1S'!V131+'MBXY-TI2S'!V131+MBZ!V131+'MSXY-TI1S'!V131+'MSXY-TI2S'!V131++'MSXY-TI3S'!V131+MSZ!V131+'DEC-U'!V131+DECR!V131+'DBH-U'!V131+DBHR!V131+AMIL!V131</f>
        <v>-2.6731173453500303</v>
      </c>
      <c r="H131" s="20">
        <f t="shared" ref="H131:H133" si="24">N131*(B131*N131+E131*Q131+F131*T131) + Q131*(E131*N131+C131*Q131+G131*T131)+ T131*(F131*N131+G131*Q131+D131*T131)</f>
        <v>35.107693185813119</v>
      </c>
      <c r="I131" s="20">
        <f t="shared" si="19"/>
        <v>64.792765984281274</v>
      </c>
      <c r="J131" s="20">
        <f t="shared" si="20"/>
        <v>21.799613831387454</v>
      </c>
      <c r="K131" s="20">
        <f t="shared" si="21"/>
        <v>1.0863350505276534</v>
      </c>
      <c r="L131" s="20">
        <f t="shared" si="22"/>
        <v>-19.893675196918515</v>
      </c>
      <c r="M131" s="20">
        <f t="shared" si="23"/>
        <v>1.8385620738043555</v>
      </c>
      <c r="N131" s="87">
        <f>COS(Wellpath!$L131)*COS(Wellpath!$M131)</f>
        <v>-0.38302222155948912</v>
      </c>
      <c r="O131" s="87">
        <f>-SIN(Wellpath!$M131)</f>
        <v>0.64278760968653925</v>
      </c>
      <c r="P131" s="87">
        <f>SIN(Wellpath!$L131)*COS(Wellpath!$M131)</f>
        <v>-0.66341394816893839</v>
      </c>
      <c r="Q131" s="87">
        <f>COS(Wellpath!$L131)*SIN(Wellpath!$M131)</f>
        <v>-0.32139380484326968</v>
      </c>
      <c r="R131" s="87">
        <f>COS(Wellpath!$M131)</f>
        <v>-0.76604444311897801</v>
      </c>
      <c r="S131" s="87">
        <f>SIN(Wellpath!$L131)*SIN(Wellpath!$M131)</f>
        <v>-0.55667039922641925</v>
      </c>
      <c r="T131" s="87">
        <f>-SIN(Wellpath!$L131)</f>
        <v>-0.8660254037844386</v>
      </c>
      <c r="U131" s="87">
        <v>0</v>
      </c>
      <c r="V131" s="87">
        <f>COS(Wellpath!$L131)</f>
        <v>0.50000000000000011</v>
      </c>
    </row>
    <row r="132" spans="1:22" x14ac:dyDescent="0.25">
      <c r="A132" s="26">
        <f>Wellpath!E132</f>
        <v>12400</v>
      </c>
      <c r="B132" s="19">
        <f>'DEC-OS'!Q132+'DEC-OH'!Q132+'DEC-OI'!Q132+'DBH-OS'!Q132+'DBH-OH'!Q132+'DBH-OI'!Q132+XCLH!Q132+XCLA!Q132+DRFR!Q132+DSFS!Q132+DSTG!Q132+XYM1!Q132+XYM2!Q132+XYM3E!Q132+XYM4E!Q132+SAGE!Q132+'ABXY-TI1S'!Q132+'ABXY-TI2S'!Q132+ABZ!Q132+'ASXY-TI1S'!Q132+'ASXY-TI2S'!Q132+'ASXY-TI3S'!Q132+ASZ!Q132+'MBXY-TI1S'!Q132+'MBXY-TI2S'!Q132+MBZ!Q132+'MSXY-TI1S'!Q132+'MSXY-TI2S'!Q132++'MSXY-TI3S'!Q132+MSZ!Q132+'DEC-U'!Q132+DECR!Q132+'DBH-U'!Q132+DBHR!Q132+AMIL!Q132</f>
        <v>30.722853031470688</v>
      </c>
      <c r="C132" s="19">
        <f>'DEC-OS'!R132+'DEC-OH'!R132+'DEC-OI'!R132+'DBH-OS'!R132+'DBH-OH'!R132+'DBH-OI'!R132+XCLH!R132+XCLA!R132+DRFR!R132+DSFS!R132+DSTG!R132+XYM1!R132+XYM2!R132+XYM3E!R132+XYM4E!R132+SAGE!R132+'ABXY-TI1S'!R132+'ABXY-TI2S'!R132+ABZ!R132+'ASXY-TI1S'!R132+'ASXY-TI2S'!R132+'ASXY-TI3S'!R132+ASZ!R132+'MBXY-TI1S'!R132+'MBXY-TI2S'!R132+MBZ!R132+'MSXY-TI1S'!R132+'MSXY-TI2S'!R132++'MSXY-TI3S'!R132+MSZ!R132+'DEC-U'!R132+DECR!R132+'DBH-U'!R132+DBHR!R132+AMIL!R132</f>
        <v>45.57352518260592</v>
      </c>
      <c r="D132" s="19">
        <f>'DEC-OS'!S132+'DEC-OH'!S132+'DEC-OI'!S132+'DBH-OS'!S132+'DBH-OH'!S132+'DBH-OI'!S132+XCLH!S132+XCLA!S132+DRFR!S132+DSFS!S132+DSTG!S132+XYM1!S132+XYM2!S132+XYM3E!S132+XYM4E!S132+SAGE!S132+'ABXY-TI1S'!S132+'ABXY-TI2S'!S132+ABZ!S132+'ASXY-TI1S'!S132+'ASXY-TI2S'!S132+'ASXY-TI3S'!S132+ASZ!S132+'MBXY-TI1S'!S132+'MBXY-TI2S'!S132+MBZ!S132+'MSXY-TI1S'!S132+'MSXY-TI2S'!S132++'MSXY-TI3S'!S132+MSZ!S132+'DEC-U'!S132+DECR!S132+'DBH-U'!S132+DBHR!S132+AMIL!S132</f>
        <v>50.390620472585532</v>
      </c>
      <c r="E132" s="19">
        <f>'DEC-OS'!T132+'DEC-OH'!T132+'DEC-OI'!T132+'DBH-OS'!T132+'DBH-OH'!T132+'DBH-OI'!T132+XCLH!T132+XCLA!T132+DRFR!T132+DSFS!T132+DSTG!T132+XYM1!T132+XYM2!T132+XYM3E!T132+XYM4E!T132+SAGE!T132+'ABXY-TI1S'!T132+'ABXY-TI2S'!T132+ABZ!T132+'ASXY-TI1S'!T132+'ASXY-TI2S'!T132+'ASXY-TI3S'!T132+ASZ!T132+'MBXY-TI1S'!T132+'MBXY-TI2S'!T132+MBZ!T132+'MSXY-TI1S'!T132+'MSXY-TI2S'!T132++'MSXY-TI3S'!T132+MSZ!T132+'DEC-U'!T132+DECR!T132+'DBH-U'!T132+DBHR!T132+AMIL!T132</f>
        <v>-29.36911408052395</v>
      </c>
      <c r="F132" s="19">
        <f>'DEC-OS'!U132+'DEC-OH'!U132+'DEC-OI'!U132+'DBH-OS'!U132+'DBH-OH'!U132+'DBH-OI'!U132+XCLH!U132+XCLA!U132+DRFR!U132+DSFS!U132+DSTG!U132+XYM1!U132+XYM2!U132+XYM3E!U132+XYM4E!U132+SAGE!U132+'ABXY-TI1S'!U132+'ABXY-TI2S'!U132+ABZ!U132+'ASXY-TI1S'!U132+'ASXY-TI2S'!U132+'ASXY-TI3S'!U132+ASZ!U132+'MBXY-TI1S'!U132+'MBXY-TI2S'!U132+MBZ!U132+'MSXY-TI1S'!U132+'MSXY-TI2S'!U132++'MSXY-TI3S'!U132+MSZ!U132+'DEC-U'!U132+DECR!U132+'DBH-U'!U132+DBHR!U132+AMIL!U132</f>
        <v>-3.0398451431606772</v>
      </c>
      <c r="G132" s="19">
        <f>'DEC-OS'!V132+'DEC-OH'!V132+'DEC-OI'!V132+'DBH-OS'!V132+'DBH-OH'!V132+'DBH-OI'!V132+XCLH!V132+XCLA!V132+DRFR!V132+DSFS!V132+DSTG!V132+XYM1!V132+XYM2!V132+XYM3E!V132+XYM4E!V132+SAGE!V132+'ABXY-TI1S'!V132+'ABXY-TI2S'!V132+ABZ!V132+'ASXY-TI1S'!V132+'ASXY-TI2S'!V132+'ASXY-TI3S'!V132+ASZ!V132+'MBXY-TI1S'!V132+'MBXY-TI2S'!V132+MBZ!V132+'MSXY-TI1S'!V132+'MSXY-TI2S'!V132++'MSXY-TI3S'!V132+MSZ!V132+'DEC-U'!V132+DECR!V132+'DBH-U'!V132+DBHR!V132+AMIL!V132</f>
        <v>-2.5121796437688078</v>
      </c>
      <c r="H132" s="20">
        <f t="shared" si="24"/>
        <v>36.361799086805355</v>
      </c>
      <c r="I132" s="20">
        <f t="shared" si="19"/>
        <v>68.360516430725113</v>
      </c>
      <c r="J132" s="20">
        <f t="shared" si="20"/>
        <v>21.964683169131661</v>
      </c>
      <c r="K132" s="20">
        <f t="shared" si="21"/>
        <v>1.1318944915299713</v>
      </c>
      <c r="L132" s="20">
        <f t="shared" si="22"/>
        <v>-20.35517698229831</v>
      </c>
      <c r="M132" s="20">
        <f t="shared" si="23"/>
        <v>1.9014316938096956</v>
      </c>
      <c r="N132" s="87">
        <f>COS(Wellpath!$L132)*COS(Wellpath!$M132)</f>
        <v>-0.38302222155948912</v>
      </c>
      <c r="O132" s="87">
        <f>-SIN(Wellpath!$M132)</f>
        <v>0.64278760968653925</v>
      </c>
      <c r="P132" s="87">
        <f>SIN(Wellpath!$L132)*COS(Wellpath!$M132)</f>
        <v>-0.66341394816893839</v>
      </c>
      <c r="Q132" s="87">
        <f>COS(Wellpath!$L132)*SIN(Wellpath!$M132)</f>
        <v>-0.32139380484326968</v>
      </c>
      <c r="R132" s="87">
        <f>COS(Wellpath!$M132)</f>
        <v>-0.76604444311897801</v>
      </c>
      <c r="S132" s="87">
        <f>SIN(Wellpath!$L132)*SIN(Wellpath!$M132)</f>
        <v>-0.55667039922641925</v>
      </c>
      <c r="T132" s="87">
        <f>-SIN(Wellpath!$L132)</f>
        <v>-0.8660254037844386</v>
      </c>
      <c r="U132" s="87">
        <v>0</v>
      </c>
      <c r="V132" s="87">
        <f>COS(Wellpath!$L132)</f>
        <v>0.50000000000000011</v>
      </c>
    </row>
    <row r="133" spans="1:22" x14ac:dyDescent="0.25">
      <c r="A133" s="26">
        <f>Wellpath!E133</f>
        <v>12500</v>
      </c>
      <c r="B133" s="19">
        <f>'DEC-OS'!Q133+'DEC-OH'!Q133+'DEC-OI'!Q133+'DBH-OS'!Q133+'DBH-OH'!Q133+'DBH-OI'!Q133+XCLH!Q133+XCLA!Q133+DRFR!Q133+DSFS!Q133+DSTG!Q133+XYM1!Q133+XYM2!Q133+XYM3E!Q133+XYM4E!Q133+SAGE!Q133+'ABXY-TI1S'!Q133+'ABXY-TI2S'!Q133+ABZ!Q133+'ASXY-TI1S'!Q133+'ASXY-TI2S'!Q133+'ASXY-TI3S'!Q133+ASZ!Q133+'MBXY-TI1S'!Q133+'MBXY-TI2S'!Q133+MBZ!Q133+'MSXY-TI1S'!Q133+'MSXY-TI2S'!Q133++'MSXY-TI3S'!Q133+MSZ!Q133+'DEC-U'!Q133+DECR!Q133+'DBH-U'!Q133+DBHR!Q133+AMIL!Q133</f>
        <v>32.197700008475458</v>
      </c>
      <c r="C133" s="19">
        <f>'DEC-OS'!R133+'DEC-OH'!R133+'DEC-OI'!R133+'DBH-OS'!R133+'DBH-OH'!R133+'DBH-OI'!R133+XCLH!R133+XCLA!R133+DRFR!R133+DSFS!R133+DSTG!R133+XYM1!R133+XYM2!R133+XYM3E!R133+XYM4E!R133+SAGE!R133+'ABXY-TI1S'!R133+'ABXY-TI2S'!R133+ABZ!R133+'ASXY-TI1S'!R133+'ASXY-TI2S'!R133+'ASXY-TI3S'!R133+ASZ!R133+'MBXY-TI1S'!R133+'MBXY-TI2S'!R133+MBZ!R133+'MSXY-TI1S'!R133+'MSXY-TI2S'!R133++'MSXY-TI3S'!R133+MSZ!R133+'DEC-U'!R133+DECR!R133+'DBH-U'!R133+DBHR!R133+AMIL!R133</f>
        <v>47.832931612940676</v>
      </c>
      <c r="D133" s="19">
        <f>'DEC-OS'!S133+'DEC-OH'!S133+'DEC-OI'!S133+'DBH-OS'!S133+'DBH-OH'!S133+'DBH-OI'!S133+XCLH!S133+XCLA!S133+DRFR!S133+DSFS!S133+DSTG!S133+XYM1!S133+XYM2!S133+XYM3E!S133+XYM4E!S133+SAGE!S133+'ABXY-TI1S'!S133+'ABXY-TI2S'!S133+ABZ!S133+'ASXY-TI1S'!S133+'ASXY-TI2S'!S133+'ASXY-TI3S'!S133+ASZ!S133+'MBXY-TI1S'!S133+'MBXY-TI2S'!S133+MBZ!S133+'MSXY-TI1S'!S133+'MSXY-TI2S'!S133++'MSXY-TI3S'!S133+MSZ!S133+'DEC-U'!S133+DECR!S133+'DBH-U'!S133+DBHR!S133+AMIL!S133</f>
        <v>51.792771603425869</v>
      </c>
      <c r="E133" s="19">
        <f>'DEC-OS'!T133+'DEC-OH'!T133+'DEC-OI'!T133+'DBH-OS'!T133+'DBH-OH'!T133+'DBH-OI'!T133+XCLH!T133+XCLA!T133+DRFR!T133+DSFS!T133+DSTG!T133+XYM1!T133+XYM2!T133+XYM3E!T133+XYM4E!T133+SAGE!T133+'ABXY-TI1S'!T133+'ABXY-TI2S'!T133+ABZ!T133+'ASXY-TI1S'!T133+'ASXY-TI2S'!T133+'ASXY-TI3S'!T133+ASZ!T133+'MBXY-TI1S'!T133+'MBXY-TI2S'!T133+MBZ!T133+'MSXY-TI1S'!T133+'MSXY-TI2S'!T133++'MSXY-TI3S'!T133+MSZ!T133+'DEC-U'!T133+DECR!T133+'DBH-U'!T133+DBHR!T133+AMIL!T133</f>
        <v>-31.148208700130215</v>
      </c>
      <c r="F133" s="19">
        <f>'DEC-OS'!U133+'DEC-OH'!U133+'DEC-OI'!U133+'DBH-OS'!U133+'DBH-OH'!U133+'DBH-OI'!U133+XCLH!U133+XCLA!U133+DRFR!U133+DSFS!U133+DSTG!U133+XYM1!U133+XYM2!U133+XYM3E!U133+XYM4E!U133+SAGE!U133+'ABXY-TI1S'!U133+'ABXY-TI2S'!U133+ABZ!U133+'ASXY-TI1S'!U133+'ASXY-TI2S'!U133+'ASXY-TI3S'!U133+ASZ!U133+'MBXY-TI1S'!U133+'MBXY-TI2S'!U133+MBZ!U133+'MSXY-TI1S'!U133+'MSXY-TI2S'!U133++'MSXY-TI3S'!U133+MSZ!U133+'DEC-U'!U133+DECR!U133+'DBH-U'!U133+DBHR!U133+AMIL!U133</f>
        <v>-2.8537006333869579</v>
      </c>
      <c r="G133" s="19">
        <f>'DEC-OS'!V133+'DEC-OH'!V133+'DEC-OI'!V133+'DBH-OS'!V133+'DBH-OH'!V133+'DBH-OI'!V133+XCLH!V133+XCLA!V133+DRFR!V133+DSFS!V133+DSTG!V133+XYM1!V133+XYM2!V133+XYM3E!V133+XYM4E!V133+SAGE!V133+'ABXY-TI1S'!V133+'ABXY-TI2S'!V133+ABZ!V133+'ASXY-TI1S'!V133+'ASXY-TI2S'!V133+'ASXY-TI3S'!V133+ASZ!V133+'MBXY-TI1S'!V133+'MBXY-TI2S'!V133+MBZ!V133+'MSXY-TI1S'!V133+'MSXY-TI2S'!V133++'MSXY-TI3S'!V133+MSZ!V133+'DEC-U'!V133+DECR!V133+'DBH-U'!V133+DBHR!V133+AMIL!V133</f>
        <v>-2.3450402390809728</v>
      </c>
      <c r="H133" s="20">
        <f t="shared" si="24"/>
        <v>37.641680325545643</v>
      </c>
      <c r="I133" s="20">
        <f t="shared" si="19"/>
        <v>72.047827968796497</v>
      </c>
      <c r="J133" s="20">
        <f t="shared" si="20"/>
        <v>22.133894930499864</v>
      </c>
      <c r="K133" s="20">
        <f t="shared" si="21"/>
        <v>1.1778477541077559</v>
      </c>
      <c r="L133" s="20">
        <f t="shared" si="22"/>
        <v>-20.816984753404551</v>
      </c>
      <c r="M133" s="20">
        <f t="shared" si="23"/>
        <v>1.9642554239807524</v>
      </c>
      <c r="N133" s="87">
        <f>COS(Wellpath!$L133)*COS(Wellpath!$M133)</f>
        <v>-0.38302222155948912</v>
      </c>
      <c r="O133" s="87">
        <f>-SIN(Wellpath!$M133)</f>
        <v>0.64278760968653925</v>
      </c>
      <c r="P133" s="87">
        <f>SIN(Wellpath!$L133)*COS(Wellpath!$M133)</f>
        <v>-0.66341394816893839</v>
      </c>
      <c r="Q133" s="87">
        <f>COS(Wellpath!$L133)*SIN(Wellpath!$M133)</f>
        <v>-0.32139380484326968</v>
      </c>
      <c r="R133" s="87">
        <f>COS(Wellpath!$M133)</f>
        <v>-0.76604444311897801</v>
      </c>
      <c r="S133" s="87">
        <f>SIN(Wellpath!$L133)*SIN(Wellpath!$M133)</f>
        <v>-0.55667039922641925</v>
      </c>
      <c r="T133" s="87">
        <f>-SIN(Wellpath!$L133)</f>
        <v>-0.8660254037844386</v>
      </c>
      <c r="U133" s="87">
        <v>0</v>
      </c>
      <c r="V133" s="87">
        <f>COS(Wellpath!$L133)</f>
        <v>0.50000000000000011</v>
      </c>
    </row>
    <row r="134" spans="1:22" x14ac:dyDescent="0.25">
      <c r="A134" s="26"/>
      <c r="B134" s="19"/>
      <c r="C134" s="19"/>
      <c r="D134" s="19"/>
      <c r="E134" s="19"/>
      <c r="F134" s="19"/>
      <c r="G134" s="19"/>
      <c r="T134" s="87"/>
      <c r="U134" s="87"/>
      <c r="V134" s="87"/>
    </row>
    <row r="135" spans="1:22" x14ac:dyDescent="0.25">
      <c r="A135" s="26"/>
      <c r="B135" s="19"/>
      <c r="C135" s="19"/>
      <c r="D135" s="19"/>
      <c r="E135" s="19"/>
      <c r="F135" s="19"/>
      <c r="G135" s="19"/>
      <c r="T135" s="87"/>
      <c r="U135" s="87"/>
      <c r="V135" s="87"/>
    </row>
    <row r="136" spans="1:22" x14ac:dyDescent="0.25">
      <c r="A136" s="26"/>
      <c r="B136" s="19"/>
      <c r="C136" s="19"/>
      <c r="D136" s="19"/>
      <c r="E136" s="19"/>
      <c r="F136" s="19"/>
      <c r="G136" s="19"/>
      <c r="T136" s="87"/>
      <c r="U136" s="87"/>
      <c r="V136" s="87"/>
    </row>
    <row r="137" spans="1:22" x14ac:dyDescent="0.25">
      <c r="A137" s="26"/>
      <c r="B137" s="19"/>
      <c r="C137" s="19"/>
      <c r="D137" s="19"/>
      <c r="E137" s="19"/>
      <c r="F137" s="19"/>
      <c r="G137" s="19"/>
      <c r="T137" s="87"/>
      <c r="U137" s="87"/>
      <c r="V137" s="87"/>
    </row>
    <row r="138" spans="1:22" x14ac:dyDescent="0.25">
      <c r="A138" s="26"/>
      <c r="B138" s="19"/>
      <c r="C138" s="19"/>
      <c r="D138" s="19"/>
      <c r="E138" s="19"/>
      <c r="F138" s="19"/>
      <c r="G138" s="19"/>
      <c r="T138" s="87"/>
      <c r="U138" s="87"/>
      <c r="V138" s="87"/>
    </row>
    <row r="139" spans="1:22" x14ac:dyDescent="0.25">
      <c r="A139" s="26"/>
      <c r="B139" s="19"/>
      <c r="C139" s="19"/>
      <c r="D139" s="19"/>
      <c r="E139" s="19"/>
      <c r="F139" s="19"/>
      <c r="G139" s="19"/>
      <c r="T139" s="87"/>
      <c r="U139" s="87"/>
      <c r="V139" s="87"/>
    </row>
    <row r="140" spans="1:22" x14ac:dyDescent="0.25">
      <c r="A140" s="26"/>
      <c r="B140" s="19"/>
      <c r="C140" s="19"/>
      <c r="D140" s="19"/>
      <c r="E140" s="19"/>
      <c r="F140" s="19"/>
      <c r="G140" s="19"/>
      <c r="T140" s="87"/>
      <c r="U140" s="87"/>
      <c r="V140" s="87"/>
    </row>
    <row r="141" spans="1:22" x14ac:dyDescent="0.25">
      <c r="A141" s="26"/>
      <c r="B141" s="19"/>
      <c r="C141" s="19"/>
      <c r="D141" s="19"/>
      <c r="E141" s="19"/>
      <c r="F141" s="19"/>
      <c r="G141" s="19"/>
      <c r="T141" s="87"/>
      <c r="U141" s="87"/>
      <c r="V141" s="87"/>
    </row>
    <row r="142" spans="1:22" x14ac:dyDescent="0.25">
      <c r="A142" s="26"/>
      <c r="B142" s="19"/>
      <c r="C142" s="19"/>
      <c r="D142" s="19"/>
      <c r="E142" s="19"/>
      <c r="F142" s="19"/>
      <c r="G142" s="19"/>
      <c r="T142" s="87"/>
      <c r="U142" s="87"/>
      <c r="V142" s="87"/>
    </row>
    <row r="143" spans="1:22" x14ac:dyDescent="0.25">
      <c r="A143" s="26"/>
      <c r="B143" s="19"/>
      <c r="C143" s="19"/>
      <c r="D143" s="19"/>
      <c r="E143" s="19"/>
      <c r="F143" s="19"/>
      <c r="G143" s="19"/>
      <c r="T143" s="87"/>
      <c r="U143" s="87"/>
      <c r="V143" s="87"/>
    </row>
    <row r="144" spans="1:22" x14ac:dyDescent="0.25">
      <c r="A144" s="26"/>
      <c r="B144" s="19"/>
      <c r="C144" s="19"/>
      <c r="D144" s="19"/>
      <c r="E144" s="19"/>
      <c r="F144" s="19"/>
      <c r="G144" s="19"/>
      <c r="T144" s="87"/>
      <c r="U144" s="87"/>
      <c r="V144" s="87"/>
    </row>
    <row r="145" spans="1:22" x14ac:dyDescent="0.25">
      <c r="A145" s="26"/>
      <c r="B145" s="19"/>
      <c r="C145" s="19"/>
      <c r="D145" s="19"/>
      <c r="E145" s="19"/>
      <c r="F145" s="19"/>
      <c r="G145" s="19"/>
      <c r="T145" s="87"/>
      <c r="U145" s="87"/>
      <c r="V145" s="87"/>
    </row>
    <row r="146" spans="1:22" x14ac:dyDescent="0.25">
      <c r="A146" s="26"/>
      <c r="B146" s="19"/>
      <c r="C146" s="19"/>
      <c r="D146" s="19"/>
      <c r="E146" s="19"/>
      <c r="F146" s="19"/>
      <c r="G146" s="19"/>
      <c r="T146" s="87"/>
      <c r="U146" s="87"/>
      <c r="V146" s="87"/>
    </row>
    <row r="147" spans="1:22" x14ac:dyDescent="0.25">
      <c r="A147" s="26"/>
      <c r="B147" s="19"/>
      <c r="C147" s="19"/>
      <c r="D147" s="19"/>
      <c r="E147" s="19"/>
      <c r="F147" s="19"/>
      <c r="G147" s="19"/>
      <c r="T147" s="87"/>
      <c r="U147" s="87"/>
      <c r="V147" s="87"/>
    </row>
    <row r="148" spans="1:22" x14ac:dyDescent="0.25">
      <c r="A148" s="26"/>
      <c r="B148" s="19"/>
      <c r="C148" s="19"/>
      <c r="D148" s="19"/>
      <c r="E148" s="19"/>
      <c r="F148" s="19"/>
      <c r="G148" s="19"/>
      <c r="T148" s="87"/>
      <c r="U148" s="87"/>
      <c r="V148" s="87"/>
    </row>
    <row r="149" spans="1:22" x14ac:dyDescent="0.25">
      <c r="A149" s="26"/>
      <c r="B149" s="19"/>
      <c r="C149" s="19"/>
      <c r="D149" s="19"/>
      <c r="E149" s="19"/>
      <c r="F149" s="19"/>
      <c r="G149" s="19"/>
      <c r="T149" s="87"/>
      <c r="U149" s="87"/>
      <c r="V149" s="87"/>
    </row>
    <row r="150" spans="1:22" x14ac:dyDescent="0.25">
      <c r="A150" s="26"/>
      <c r="B150" s="19"/>
      <c r="C150" s="19"/>
      <c r="D150" s="19"/>
      <c r="E150" s="19"/>
      <c r="F150" s="19"/>
      <c r="G150" s="19"/>
      <c r="T150" s="87"/>
      <c r="U150" s="87"/>
      <c r="V150" s="87"/>
    </row>
    <row r="151" spans="1:22" x14ac:dyDescent="0.25">
      <c r="A151" s="26"/>
      <c r="B151" s="19"/>
      <c r="C151" s="19"/>
      <c r="D151" s="19"/>
      <c r="E151" s="19"/>
      <c r="F151" s="19"/>
      <c r="G151" s="19"/>
      <c r="T151" s="87"/>
      <c r="U151" s="87"/>
      <c r="V151" s="87"/>
    </row>
    <row r="152" spans="1:22" x14ac:dyDescent="0.25">
      <c r="A152" s="26"/>
      <c r="B152" s="19"/>
      <c r="C152" s="19"/>
      <c r="D152" s="19"/>
      <c r="E152" s="19"/>
      <c r="F152" s="19"/>
      <c r="G152" s="19"/>
      <c r="T152" s="87"/>
      <c r="U152" s="87"/>
      <c r="V152" s="87"/>
    </row>
    <row r="153" spans="1:22" x14ac:dyDescent="0.25">
      <c r="A153" s="26"/>
      <c r="B153" s="19"/>
      <c r="C153" s="19"/>
      <c r="D153" s="19"/>
      <c r="E153" s="19"/>
      <c r="F153" s="19"/>
      <c r="G153" s="19"/>
      <c r="T153" s="87"/>
      <c r="U153" s="87"/>
      <c r="V153" s="87"/>
    </row>
    <row r="154" spans="1:22" x14ac:dyDescent="0.25">
      <c r="A154" s="26"/>
      <c r="B154" s="19"/>
      <c r="C154" s="19"/>
      <c r="D154" s="19"/>
      <c r="E154" s="19"/>
      <c r="F154" s="19"/>
      <c r="G154" s="19"/>
      <c r="T154" s="87"/>
      <c r="U154" s="87"/>
      <c r="V154" s="87"/>
    </row>
    <row r="155" spans="1:22" x14ac:dyDescent="0.25">
      <c r="A155" s="26"/>
      <c r="B155" s="19"/>
      <c r="C155" s="19"/>
      <c r="D155" s="19"/>
      <c r="E155" s="19"/>
      <c r="F155" s="19"/>
      <c r="G155" s="19"/>
      <c r="T155" s="87"/>
      <c r="U155" s="87"/>
      <c r="V155" s="87"/>
    </row>
    <row r="156" spans="1:22" x14ac:dyDescent="0.25">
      <c r="A156" s="26"/>
      <c r="B156" s="19"/>
      <c r="C156" s="19"/>
      <c r="D156" s="19"/>
      <c r="E156" s="19"/>
      <c r="F156" s="19"/>
      <c r="G156" s="19"/>
      <c r="T156" s="87"/>
      <c r="U156" s="87"/>
      <c r="V156" s="87"/>
    </row>
    <row r="157" spans="1:22" x14ac:dyDescent="0.25">
      <c r="A157" s="26"/>
      <c r="B157" s="19"/>
      <c r="C157" s="19"/>
      <c r="D157" s="19"/>
      <c r="E157" s="19"/>
      <c r="F157" s="19"/>
      <c r="G157" s="19"/>
      <c r="T157" s="87"/>
      <c r="U157" s="87"/>
      <c r="V157" s="87"/>
    </row>
    <row r="158" spans="1:22" x14ac:dyDescent="0.25">
      <c r="A158" s="26"/>
      <c r="B158" s="19"/>
      <c r="C158" s="19"/>
      <c r="D158" s="19"/>
      <c r="E158" s="19"/>
      <c r="F158" s="19"/>
      <c r="G158" s="19"/>
      <c r="T158" s="87"/>
      <c r="U158" s="87"/>
      <c r="V158" s="87"/>
    </row>
    <row r="159" spans="1:22" x14ac:dyDescent="0.25">
      <c r="A159" s="26"/>
      <c r="B159" s="19"/>
      <c r="C159" s="19"/>
      <c r="D159" s="19"/>
      <c r="E159" s="19"/>
      <c r="F159" s="19"/>
      <c r="G159" s="19"/>
      <c r="T159" s="87"/>
      <c r="U159" s="87"/>
      <c r="V159" s="87"/>
    </row>
    <row r="160" spans="1:22" x14ac:dyDescent="0.25">
      <c r="A160" s="26"/>
      <c r="B160" s="19"/>
      <c r="C160" s="19"/>
      <c r="D160" s="19"/>
      <c r="E160" s="19"/>
      <c r="F160" s="19"/>
      <c r="G160" s="19"/>
      <c r="T160" s="87"/>
      <c r="U160" s="87"/>
      <c r="V160" s="87"/>
    </row>
    <row r="161" spans="1:22" x14ac:dyDescent="0.25">
      <c r="A161" s="26"/>
      <c r="B161" s="19"/>
      <c r="C161" s="19"/>
      <c r="D161" s="19"/>
      <c r="E161" s="19"/>
      <c r="F161" s="19"/>
      <c r="G161" s="19"/>
      <c r="T161" s="87"/>
      <c r="U161" s="87"/>
      <c r="V161" s="87"/>
    </row>
    <row r="162" spans="1:22" x14ac:dyDescent="0.25">
      <c r="A162" s="26"/>
      <c r="B162" s="19"/>
      <c r="C162" s="19"/>
      <c r="D162" s="19"/>
      <c r="E162" s="19"/>
      <c r="F162" s="19"/>
      <c r="G162" s="19"/>
      <c r="T162" s="87"/>
      <c r="U162" s="87"/>
      <c r="V162" s="87"/>
    </row>
    <row r="163" spans="1:22" x14ac:dyDescent="0.25">
      <c r="A163" s="26"/>
      <c r="B163" s="19"/>
      <c r="C163" s="19"/>
      <c r="D163" s="19"/>
      <c r="E163" s="19"/>
      <c r="F163" s="19"/>
      <c r="G163" s="19"/>
      <c r="T163" s="87"/>
      <c r="U163" s="87"/>
      <c r="V163" s="87"/>
    </row>
    <row r="164" spans="1:22" x14ac:dyDescent="0.25">
      <c r="A164" s="26"/>
      <c r="B164" s="19"/>
      <c r="C164" s="19"/>
      <c r="D164" s="19"/>
      <c r="E164" s="19"/>
      <c r="F164" s="19"/>
      <c r="G164" s="19"/>
      <c r="T164" s="87"/>
      <c r="U164" s="87"/>
      <c r="V164" s="87"/>
    </row>
    <row r="165" spans="1:22" x14ac:dyDescent="0.25">
      <c r="A165" s="26"/>
      <c r="B165" s="19"/>
      <c r="C165" s="19"/>
      <c r="D165" s="19"/>
      <c r="E165" s="19"/>
      <c r="F165" s="19"/>
      <c r="G165" s="19"/>
      <c r="T165" s="87"/>
      <c r="U165" s="87"/>
      <c r="V165" s="87"/>
    </row>
    <row r="166" spans="1:22" x14ac:dyDescent="0.25">
      <c r="A166" s="26"/>
      <c r="B166" s="19"/>
      <c r="C166" s="19"/>
      <c r="D166" s="19"/>
      <c r="E166" s="19"/>
      <c r="F166" s="19"/>
      <c r="G166" s="19"/>
      <c r="T166" s="87"/>
      <c r="U166" s="87"/>
      <c r="V166" s="87"/>
    </row>
    <row r="167" spans="1:22" x14ac:dyDescent="0.25">
      <c r="A167" s="26"/>
      <c r="B167" s="19"/>
      <c r="C167" s="19"/>
      <c r="D167" s="19"/>
      <c r="E167" s="19"/>
      <c r="F167" s="19"/>
      <c r="G167" s="19"/>
      <c r="T167" s="87"/>
      <c r="U167" s="87"/>
      <c r="V167" s="87"/>
    </row>
    <row r="168" spans="1:22" x14ac:dyDescent="0.25">
      <c r="A168" s="26"/>
      <c r="B168" s="19"/>
      <c r="C168" s="19"/>
      <c r="D168" s="19"/>
      <c r="E168" s="19"/>
      <c r="F168" s="19"/>
      <c r="G168" s="19"/>
      <c r="T168" s="87"/>
      <c r="U168" s="87"/>
      <c r="V168" s="87"/>
    </row>
    <row r="169" spans="1:22" x14ac:dyDescent="0.25">
      <c r="A169" s="26"/>
      <c r="B169" s="19"/>
      <c r="C169" s="19"/>
      <c r="D169" s="19"/>
      <c r="E169" s="19"/>
      <c r="F169" s="19"/>
      <c r="G169" s="19"/>
      <c r="T169" s="87"/>
      <c r="U169" s="87"/>
      <c r="V169" s="87"/>
    </row>
    <row r="170" spans="1:22" x14ac:dyDescent="0.25">
      <c r="A170" s="26"/>
      <c r="B170" s="19"/>
      <c r="C170" s="19"/>
      <c r="D170" s="19"/>
      <c r="E170" s="19"/>
      <c r="F170" s="19"/>
      <c r="G170" s="19"/>
      <c r="T170" s="87"/>
      <c r="U170" s="87"/>
      <c r="V170" s="87"/>
    </row>
    <row r="171" spans="1:22" x14ac:dyDescent="0.25">
      <c r="A171" s="26"/>
      <c r="B171" s="19"/>
      <c r="C171" s="19"/>
      <c r="D171" s="19"/>
      <c r="E171" s="19"/>
      <c r="F171" s="19"/>
      <c r="G171" s="19"/>
      <c r="T171" s="87"/>
      <c r="U171" s="87"/>
      <c r="V171" s="87"/>
    </row>
    <row r="172" spans="1:22" x14ac:dyDescent="0.25">
      <c r="A172" s="26"/>
      <c r="B172" s="19"/>
      <c r="C172" s="19"/>
      <c r="D172" s="19"/>
      <c r="E172" s="19"/>
      <c r="F172" s="19"/>
      <c r="G172" s="19"/>
      <c r="T172" s="87"/>
      <c r="U172" s="87"/>
      <c r="V172" s="87"/>
    </row>
    <row r="173" spans="1:22" x14ac:dyDescent="0.25">
      <c r="A173" s="26"/>
      <c r="B173" s="19"/>
      <c r="C173" s="19"/>
      <c r="D173" s="19"/>
      <c r="E173" s="19"/>
      <c r="F173" s="19"/>
      <c r="G173" s="19"/>
      <c r="T173" s="87"/>
      <c r="U173" s="87"/>
      <c r="V173" s="87"/>
    </row>
    <row r="174" spans="1:22" x14ac:dyDescent="0.25">
      <c r="A174" s="26"/>
      <c r="B174" s="19"/>
      <c r="C174" s="19"/>
      <c r="D174" s="19"/>
      <c r="E174" s="19"/>
      <c r="F174" s="19"/>
      <c r="G174" s="19"/>
      <c r="T174" s="87"/>
      <c r="U174" s="87"/>
      <c r="V174" s="87"/>
    </row>
    <row r="175" spans="1:22" x14ac:dyDescent="0.25">
      <c r="A175" s="26"/>
      <c r="B175" s="19"/>
      <c r="C175" s="19"/>
      <c r="D175" s="19"/>
      <c r="E175" s="19"/>
      <c r="F175" s="19"/>
      <c r="G175" s="19"/>
      <c r="T175" s="87"/>
      <c r="U175" s="87"/>
      <c r="V175" s="87"/>
    </row>
    <row r="176" spans="1:22" x14ac:dyDescent="0.25">
      <c r="A176" s="26"/>
      <c r="B176" s="19"/>
      <c r="C176" s="19"/>
      <c r="D176" s="19"/>
      <c r="E176" s="19"/>
      <c r="F176" s="19"/>
      <c r="G176" s="19"/>
      <c r="T176" s="87"/>
      <c r="U176" s="87"/>
      <c r="V176" s="87"/>
    </row>
    <row r="177" spans="1:22" x14ac:dyDescent="0.25">
      <c r="A177" s="26"/>
      <c r="B177" s="19"/>
      <c r="C177" s="19"/>
      <c r="D177" s="19"/>
      <c r="E177" s="19"/>
      <c r="F177" s="19"/>
      <c r="G177" s="19"/>
      <c r="T177" s="87"/>
      <c r="U177" s="87"/>
      <c r="V177" s="87"/>
    </row>
    <row r="178" spans="1:22" x14ac:dyDescent="0.25">
      <c r="A178" s="26"/>
      <c r="B178" s="19"/>
      <c r="C178" s="19"/>
      <c r="D178" s="19"/>
      <c r="E178" s="19"/>
      <c r="F178" s="19"/>
      <c r="G178" s="19"/>
      <c r="T178" s="87"/>
      <c r="U178" s="87"/>
      <c r="V178" s="87"/>
    </row>
    <row r="179" spans="1:22" x14ac:dyDescent="0.25">
      <c r="A179" s="26"/>
      <c r="B179" s="19"/>
      <c r="C179" s="19"/>
      <c r="D179" s="19"/>
      <c r="E179" s="19"/>
      <c r="F179" s="19"/>
      <c r="G179" s="19"/>
      <c r="T179" s="87"/>
      <c r="U179" s="87"/>
      <c r="V179" s="87"/>
    </row>
    <row r="180" spans="1:22" x14ac:dyDescent="0.25">
      <c r="A180" s="26"/>
      <c r="B180" s="19"/>
      <c r="C180" s="19"/>
      <c r="D180" s="19"/>
      <c r="E180" s="19"/>
      <c r="F180" s="19"/>
      <c r="G180" s="19"/>
      <c r="T180" s="87"/>
      <c r="U180" s="87"/>
      <c r="V180" s="87"/>
    </row>
    <row r="181" spans="1:22" x14ac:dyDescent="0.25">
      <c r="A181" s="26"/>
      <c r="B181" s="19"/>
      <c r="C181" s="19"/>
      <c r="D181" s="19"/>
      <c r="E181" s="19"/>
      <c r="F181" s="19"/>
      <c r="G181" s="19"/>
      <c r="T181" s="87"/>
      <c r="U181" s="87"/>
      <c r="V181" s="87"/>
    </row>
    <row r="182" spans="1:22" x14ac:dyDescent="0.25">
      <c r="A182" s="26"/>
      <c r="B182" s="19"/>
      <c r="C182" s="19"/>
      <c r="D182" s="19"/>
      <c r="E182" s="19"/>
      <c r="F182" s="19"/>
      <c r="G182" s="19"/>
      <c r="T182" s="87"/>
      <c r="U182" s="87"/>
      <c r="V182" s="87"/>
    </row>
    <row r="183" spans="1:22" x14ac:dyDescent="0.25">
      <c r="A183" s="26"/>
      <c r="B183" s="19"/>
      <c r="C183" s="19"/>
      <c r="D183" s="19"/>
      <c r="E183" s="19"/>
      <c r="F183" s="19"/>
      <c r="G183" s="19"/>
      <c r="T183" s="87"/>
      <c r="U183" s="87"/>
      <c r="V183" s="87"/>
    </row>
    <row r="184" spans="1:22" x14ac:dyDescent="0.25">
      <c r="A184" s="26"/>
      <c r="B184" s="19"/>
      <c r="C184" s="19"/>
      <c r="D184" s="19"/>
      <c r="E184" s="19"/>
      <c r="F184" s="19"/>
      <c r="G184" s="19"/>
      <c r="T184" s="87"/>
      <c r="U184" s="87"/>
      <c r="V184" s="87"/>
    </row>
    <row r="185" spans="1:22" x14ac:dyDescent="0.25">
      <c r="A185" s="26"/>
      <c r="B185" s="19"/>
      <c r="C185" s="19"/>
      <c r="D185" s="19"/>
      <c r="E185" s="19"/>
      <c r="F185" s="19"/>
      <c r="G185" s="19"/>
      <c r="T185" s="87"/>
      <c r="U185" s="87"/>
      <c r="V185" s="87"/>
    </row>
    <row r="186" spans="1:22" x14ac:dyDescent="0.25">
      <c r="A186" s="26"/>
      <c r="B186" s="19"/>
      <c r="C186" s="19"/>
      <c r="D186" s="19"/>
      <c r="E186" s="19"/>
      <c r="F186" s="19"/>
      <c r="G186" s="19"/>
      <c r="T186" s="87"/>
      <c r="U186" s="87"/>
      <c r="V186" s="87"/>
    </row>
    <row r="187" spans="1:22" x14ac:dyDescent="0.25">
      <c r="A187" s="26"/>
      <c r="B187" s="19"/>
      <c r="C187" s="19"/>
      <c r="D187" s="19"/>
      <c r="E187" s="19"/>
      <c r="F187" s="19"/>
      <c r="G187" s="19"/>
      <c r="T187" s="87"/>
      <c r="U187" s="87"/>
      <c r="V187" s="87"/>
    </row>
    <row r="188" spans="1:22" x14ac:dyDescent="0.25">
      <c r="A188" s="26"/>
      <c r="B188" s="19"/>
      <c r="C188" s="19"/>
      <c r="D188" s="19"/>
      <c r="E188" s="19"/>
      <c r="F188" s="19"/>
      <c r="G188" s="19"/>
      <c r="T188" s="87"/>
      <c r="U188" s="87"/>
      <c r="V188" s="87"/>
    </row>
    <row r="189" spans="1:22" x14ac:dyDescent="0.25">
      <c r="A189" s="26"/>
      <c r="B189" s="19"/>
      <c r="C189" s="19"/>
      <c r="D189" s="19"/>
      <c r="E189" s="19"/>
      <c r="F189" s="19"/>
      <c r="G189" s="19"/>
      <c r="T189" s="87"/>
      <c r="U189" s="87"/>
      <c r="V189" s="87"/>
    </row>
    <row r="190" spans="1:22" x14ac:dyDescent="0.25">
      <c r="A190" s="26"/>
      <c r="B190" s="19"/>
      <c r="C190" s="19"/>
      <c r="D190" s="19"/>
      <c r="E190" s="19"/>
      <c r="F190" s="19"/>
      <c r="G190" s="19"/>
      <c r="T190" s="87"/>
      <c r="U190" s="87"/>
      <c r="V190" s="87"/>
    </row>
    <row r="191" spans="1:22" x14ac:dyDescent="0.25">
      <c r="A191" s="26"/>
      <c r="B191" s="19"/>
      <c r="C191" s="19"/>
      <c r="D191" s="19"/>
      <c r="E191" s="19"/>
      <c r="F191" s="19"/>
      <c r="G191" s="19"/>
      <c r="T191" s="87"/>
      <c r="U191" s="87"/>
      <c r="V191" s="87"/>
    </row>
    <row r="192" spans="1:22" x14ac:dyDescent="0.25">
      <c r="A192" s="26"/>
      <c r="B192" s="19"/>
      <c r="C192" s="19"/>
      <c r="D192" s="19"/>
      <c r="E192" s="19"/>
      <c r="F192" s="19"/>
      <c r="G192" s="19"/>
      <c r="T192" s="87"/>
      <c r="U192" s="87"/>
      <c r="V192" s="87"/>
    </row>
    <row r="193" spans="1:22" x14ac:dyDescent="0.25">
      <c r="A193" s="26"/>
      <c r="B193" s="19"/>
      <c r="C193" s="19"/>
      <c r="D193" s="19"/>
      <c r="E193" s="19"/>
      <c r="F193" s="19"/>
      <c r="G193" s="19"/>
      <c r="T193" s="87"/>
      <c r="U193" s="87"/>
      <c r="V193" s="87"/>
    </row>
    <row r="194" spans="1:22" x14ac:dyDescent="0.25">
      <c r="A194" s="26"/>
      <c r="B194" s="19"/>
      <c r="C194" s="19"/>
      <c r="D194" s="19"/>
      <c r="E194" s="19"/>
      <c r="F194" s="19"/>
      <c r="G194" s="19"/>
      <c r="T194" s="87"/>
      <c r="U194" s="87"/>
      <c r="V194" s="87"/>
    </row>
    <row r="195" spans="1:22" x14ac:dyDescent="0.25">
      <c r="A195" s="26"/>
      <c r="B195" s="19"/>
      <c r="C195" s="19"/>
      <c r="D195" s="19"/>
      <c r="E195" s="19"/>
      <c r="F195" s="19"/>
      <c r="G195" s="19"/>
      <c r="T195" s="87"/>
      <c r="U195" s="87"/>
      <c r="V195" s="87"/>
    </row>
    <row r="196" spans="1:22" x14ac:dyDescent="0.25">
      <c r="A196" s="26"/>
      <c r="B196" s="19"/>
      <c r="C196" s="19"/>
      <c r="D196" s="19"/>
      <c r="E196" s="19"/>
      <c r="F196" s="19"/>
      <c r="G196" s="19"/>
      <c r="T196" s="87"/>
      <c r="U196" s="87"/>
      <c r="V196" s="87"/>
    </row>
    <row r="197" spans="1:22" x14ac:dyDescent="0.25">
      <c r="A197" s="26"/>
      <c r="B197" s="19"/>
      <c r="C197" s="19"/>
      <c r="D197" s="19"/>
      <c r="E197" s="19"/>
      <c r="F197" s="19"/>
      <c r="G197" s="19"/>
      <c r="T197" s="87"/>
      <c r="U197" s="87"/>
      <c r="V197" s="87"/>
    </row>
    <row r="198" spans="1:22" x14ac:dyDescent="0.25">
      <c r="A198" s="26"/>
      <c r="B198" s="19"/>
      <c r="C198" s="19"/>
      <c r="D198" s="19"/>
      <c r="E198" s="19"/>
      <c r="F198" s="19"/>
      <c r="G198" s="19"/>
      <c r="T198" s="87"/>
      <c r="U198" s="87"/>
      <c r="V198" s="87"/>
    </row>
    <row r="199" spans="1:22" x14ac:dyDescent="0.25">
      <c r="A199" s="26"/>
      <c r="B199" s="19"/>
      <c r="C199" s="19"/>
      <c r="D199" s="19"/>
      <c r="E199" s="19"/>
      <c r="F199" s="19"/>
      <c r="G199" s="19"/>
      <c r="T199" s="87"/>
      <c r="U199" s="87"/>
      <c r="V199" s="87"/>
    </row>
    <row r="200" spans="1:22" x14ac:dyDescent="0.25">
      <c r="A200" s="26"/>
      <c r="B200" s="19"/>
      <c r="C200" s="19"/>
      <c r="D200" s="19"/>
      <c r="E200" s="19"/>
      <c r="F200" s="19"/>
      <c r="G200" s="19"/>
      <c r="T200" s="87"/>
      <c r="U200" s="87"/>
      <c r="V200" s="87"/>
    </row>
    <row r="201" spans="1:22" x14ac:dyDescent="0.25">
      <c r="A201" s="26"/>
      <c r="B201" s="19"/>
      <c r="C201" s="19"/>
      <c r="D201" s="19"/>
      <c r="E201" s="19"/>
      <c r="F201" s="19"/>
      <c r="G201" s="19"/>
      <c r="T201" s="87"/>
      <c r="U201" s="87"/>
      <c r="V201" s="87"/>
    </row>
    <row r="202" spans="1:22" x14ac:dyDescent="0.25">
      <c r="A202" s="26"/>
      <c r="B202" s="19"/>
      <c r="C202" s="19"/>
      <c r="D202" s="19"/>
      <c r="E202" s="19"/>
      <c r="F202" s="19"/>
      <c r="G202" s="19"/>
      <c r="T202" s="87"/>
      <c r="U202" s="87"/>
      <c r="V202" s="87"/>
    </row>
    <row r="203" spans="1:22" x14ac:dyDescent="0.25">
      <c r="A203" s="26"/>
      <c r="B203" s="19"/>
      <c r="C203" s="19"/>
      <c r="D203" s="19"/>
      <c r="E203" s="19"/>
      <c r="F203" s="19"/>
      <c r="G203" s="19"/>
      <c r="T203" s="87"/>
      <c r="U203" s="87"/>
      <c r="V203" s="87"/>
    </row>
    <row r="204" spans="1:22" x14ac:dyDescent="0.25">
      <c r="A204" s="26"/>
      <c r="B204" s="19"/>
      <c r="C204" s="19"/>
      <c r="D204" s="19"/>
      <c r="E204" s="19"/>
      <c r="F204" s="19"/>
      <c r="G204" s="19"/>
      <c r="T204" s="87"/>
      <c r="U204" s="87"/>
      <c r="V204" s="87"/>
    </row>
    <row r="205" spans="1:22" x14ac:dyDescent="0.25">
      <c r="A205" s="26"/>
      <c r="B205" s="19"/>
      <c r="C205" s="19"/>
      <c r="D205" s="19"/>
      <c r="E205" s="19"/>
      <c r="F205" s="19"/>
      <c r="G205" s="19"/>
      <c r="T205" s="87"/>
      <c r="U205" s="87"/>
      <c r="V205" s="87"/>
    </row>
    <row r="206" spans="1:22" x14ac:dyDescent="0.25">
      <c r="A206" s="26"/>
      <c r="B206" s="19"/>
      <c r="C206" s="19"/>
      <c r="D206" s="19"/>
      <c r="E206" s="19"/>
      <c r="F206" s="19"/>
      <c r="G206" s="19"/>
      <c r="T206" s="87"/>
      <c r="U206" s="87"/>
      <c r="V206" s="87"/>
    </row>
    <row r="207" spans="1:22" x14ac:dyDescent="0.25">
      <c r="A207" s="26"/>
      <c r="B207" s="19"/>
      <c r="C207" s="19"/>
      <c r="D207" s="19"/>
      <c r="E207" s="19"/>
      <c r="F207" s="19"/>
      <c r="G207" s="19"/>
      <c r="T207" s="87"/>
      <c r="U207" s="87"/>
      <c r="V207" s="87"/>
    </row>
    <row r="208" spans="1:22" x14ac:dyDescent="0.25">
      <c r="A208" s="26"/>
      <c r="B208" s="19"/>
      <c r="C208" s="19"/>
      <c r="D208" s="19"/>
      <c r="E208" s="19"/>
      <c r="F208" s="19"/>
      <c r="G208" s="19"/>
      <c r="T208" s="87"/>
      <c r="U208" s="87"/>
      <c r="V208" s="87"/>
    </row>
    <row r="209" spans="1:22" x14ac:dyDescent="0.25">
      <c r="A209" s="26"/>
      <c r="B209" s="19"/>
      <c r="C209" s="19"/>
      <c r="D209" s="19"/>
      <c r="E209" s="19"/>
      <c r="F209" s="19"/>
      <c r="G209" s="19"/>
      <c r="T209" s="87"/>
      <c r="U209" s="87"/>
      <c r="V209" s="87"/>
    </row>
    <row r="210" spans="1:22" x14ac:dyDescent="0.25">
      <c r="A210" s="26"/>
      <c r="B210" s="19"/>
      <c r="C210" s="19"/>
      <c r="D210" s="19"/>
      <c r="E210" s="19"/>
      <c r="F210" s="19"/>
      <c r="G210" s="19"/>
      <c r="T210" s="87"/>
      <c r="U210" s="87"/>
      <c r="V210" s="87"/>
    </row>
    <row r="211" spans="1:22" x14ac:dyDescent="0.25">
      <c r="A211" s="26"/>
      <c r="B211" s="19"/>
      <c r="C211" s="19"/>
      <c r="D211" s="19"/>
      <c r="E211" s="19"/>
      <c r="F211" s="19"/>
      <c r="G211" s="19"/>
      <c r="T211" s="87"/>
      <c r="U211" s="87"/>
      <c r="V211" s="87"/>
    </row>
    <row r="212" spans="1:22" x14ac:dyDescent="0.25">
      <c r="A212" s="26"/>
      <c r="B212" s="19"/>
      <c r="C212" s="19"/>
      <c r="D212" s="19"/>
      <c r="E212" s="19"/>
      <c r="F212" s="19"/>
      <c r="G212" s="19"/>
      <c r="T212" s="87"/>
      <c r="U212" s="87"/>
      <c r="V212" s="87"/>
    </row>
    <row r="213" spans="1:22" x14ac:dyDescent="0.25">
      <c r="A213" s="26"/>
      <c r="B213" s="19"/>
      <c r="C213" s="19"/>
      <c r="D213" s="19"/>
      <c r="E213" s="19"/>
      <c r="F213" s="19"/>
      <c r="G213" s="19"/>
      <c r="T213" s="87"/>
      <c r="U213" s="87"/>
      <c r="V213" s="87"/>
    </row>
    <row r="214" spans="1:22" x14ac:dyDescent="0.25">
      <c r="A214" s="26"/>
      <c r="B214" s="19"/>
      <c r="C214" s="19"/>
      <c r="D214" s="19"/>
      <c r="E214" s="19"/>
      <c r="F214" s="19"/>
      <c r="G214" s="19"/>
      <c r="T214" s="87"/>
      <c r="U214" s="87"/>
      <c r="V214" s="87"/>
    </row>
    <row r="215" spans="1:22" x14ac:dyDescent="0.25">
      <c r="A215" s="26"/>
      <c r="B215" s="19"/>
      <c r="C215" s="19"/>
      <c r="D215" s="19"/>
      <c r="E215" s="19"/>
      <c r="F215" s="19"/>
      <c r="G215" s="19"/>
      <c r="T215" s="87"/>
      <c r="U215" s="87"/>
      <c r="V215" s="87"/>
    </row>
    <row r="216" spans="1:22" x14ac:dyDescent="0.25">
      <c r="A216" s="26"/>
      <c r="B216" s="19"/>
      <c r="C216" s="19"/>
      <c r="D216" s="19"/>
      <c r="E216" s="19"/>
      <c r="F216" s="19"/>
      <c r="G216" s="19"/>
      <c r="T216" s="87"/>
      <c r="U216" s="87"/>
      <c r="V216" s="87"/>
    </row>
    <row r="217" spans="1:22" x14ac:dyDescent="0.25">
      <c r="A217" s="26"/>
      <c r="B217" s="19"/>
      <c r="C217" s="19"/>
      <c r="D217" s="19"/>
      <c r="E217" s="19"/>
      <c r="F217" s="19"/>
      <c r="G217" s="19"/>
      <c r="T217" s="87"/>
      <c r="U217" s="87"/>
      <c r="V217" s="87"/>
    </row>
    <row r="218" spans="1:22" x14ac:dyDescent="0.25">
      <c r="A218" s="26"/>
      <c r="B218" s="19"/>
      <c r="C218" s="19"/>
      <c r="D218" s="19"/>
      <c r="E218" s="19"/>
      <c r="F218" s="19"/>
      <c r="G218" s="19"/>
      <c r="T218" s="87"/>
      <c r="U218" s="87"/>
      <c r="V218" s="87"/>
    </row>
    <row r="219" spans="1:22" x14ac:dyDescent="0.25">
      <c r="A219" s="26"/>
      <c r="B219" s="19"/>
      <c r="C219" s="19"/>
      <c r="D219" s="19"/>
      <c r="E219" s="19"/>
      <c r="F219" s="19"/>
      <c r="G219" s="19"/>
      <c r="T219" s="87"/>
      <c r="U219" s="87"/>
      <c r="V219" s="87"/>
    </row>
    <row r="220" spans="1:22" x14ac:dyDescent="0.25">
      <c r="A220" s="26"/>
      <c r="B220" s="19"/>
      <c r="C220" s="19"/>
      <c r="D220" s="19"/>
      <c r="E220" s="19"/>
      <c r="F220" s="19"/>
      <c r="G220" s="19"/>
      <c r="T220" s="87"/>
      <c r="U220" s="87"/>
      <c r="V220" s="87"/>
    </row>
    <row r="221" spans="1:22" x14ac:dyDescent="0.25">
      <c r="A221" s="26"/>
      <c r="B221" s="19"/>
      <c r="C221" s="19"/>
      <c r="D221" s="19"/>
      <c r="E221" s="19"/>
      <c r="F221" s="19"/>
      <c r="G221" s="19"/>
      <c r="T221" s="87"/>
      <c r="U221" s="87"/>
      <c r="V221" s="87"/>
    </row>
    <row r="222" spans="1:22" x14ac:dyDescent="0.25">
      <c r="A222" s="26"/>
      <c r="B222" s="19"/>
      <c r="C222" s="19"/>
      <c r="D222" s="19"/>
      <c r="E222" s="19"/>
      <c r="F222" s="19"/>
      <c r="G222" s="19"/>
      <c r="T222" s="87"/>
      <c r="U222" s="87"/>
      <c r="V222" s="87"/>
    </row>
    <row r="223" spans="1:22" x14ac:dyDescent="0.25">
      <c r="A223" s="26"/>
      <c r="B223" s="19"/>
      <c r="C223" s="19"/>
      <c r="D223" s="19"/>
      <c r="E223" s="19"/>
      <c r="F223" s="19"/>
      <c r="G223" s="19"/>
      <c r="T223" s="87"/>
      <c r="U223" s="87"/>
      <c r="V223" s="87"/>
    </row>
    <row r="224" spans="1:22" x14ac:dyDescent="0.25">
      <c r="A224" s="26"/>
      <c r="B224" s="19"/>
      <c r="C224" s="19"/>
      <c r="D224" s="19"/>
      <c r="E224" s="19"/>
      <c r="F224" s="19"/>
      <c r="G224" s="19"/>
      <c r="T224" s="87"/>
      <c r="U224" s="87"/>
      <c r="V224" s="87"/>
    </row>
    <row r="225" spans="1:22" x14ac:dyDescent="0.25">
      <c r="A225" s="26"/>
      <c r="B225" s="19"/>
      <c r="C225" s="19"/>
      <c r="D225" s="19"/>
      <c r="E225" s="19"/>
      <c r="F225" s="19"/>
      <c r="G225" s="19"/>
      <c r="T225" s="87"/>
      <c r="U225" s="87"/>
      <c r="V225" s="87"/>
    </row>
    <row r="226" spans="1:22" x14ac:dyDescent="0.25">
      <c r="A226" s="26"/>
      <c r="B226" s="19"/>
      <c r="C226" s="19"/>
      <c r="D226" s="19"/>
      <c r="E226" s="19"/>
      <c r="F226" s="19"/>
      <c r="G226" s="19"/>
      <c r="T226" s="87"/>
      <c r="U226" s="87"/>
      <c r="V226" s="87"/>
    </row>
    <row r="227" spans="1:22" x14ac:dyDescent="0.25">
      <c r="A227" s="26"/>
      <c r="B227" s="19"/>
      <c r="C227" s="19"/>
      <c r="D227" s="19"/>
      <c r="E227" s="19"/>
      <c r="F227" s="19"/>
      <c r="G227" s="19"/>
      <c r="T227" s="87"/>
      <c r="U227" s="87"/>
      <c r="V227" s="87"/>
    </row>
    <row r="228" spans="1:22" x14ac:dyDescent="0.25">
      <c r="A228" s="26"/>
      <c r="B228" s="19"/>
      <c r="C228" s="19"/>
      <c r="D228" s="19"/>
      <c r="E228" s="19"/>
      <c r="F228" s="19"/>
      <c r="G228" s="19"/>
      <c r="T228" s="87"/>
      <c r="U228" s="87"/>
      <c r="V228" s="87"/>
    </row>
    <row r="229" spans="1:22" x14ac:dyDescent="0.25">
      <c r="A229" s="26"/>
      <c r="B229" s="19"/>
      <c r="C229" s="19"/>
      <c r="D229" s="19"/>
      <c r="E229" s="19"/>
      <c r="F229" s="19"/>
      <c r="G229" s="19"/>
      <c r="T229" s="87"/>
      <c r="U229" s="87"/>
      <c r="V229" s="87"/>
    </row>
    <row r="230" spans="1:22" x14ac:dyDescent="0.25">
      <c r="A230" s="26"/>
      <c r="B230" s="19"/>
      <c r="C230" s="19"/>
      <c r="D230" s="19"/>
      <c r="E230" s="19"/>
      <c r="F230" s="19"/>
      <c r="G230" s="19"/>
      <c r="T230" s="87"/>
      <c r="U230" s="87"/>
      <c r="V230" s="87"/>
    </row>
    <row r="231" spans="1:22" x14ac:dyDescent="0.25">
      <c r="A231" s="26"/>
      <c r="B231" s="19"/>
      <c r="C231" s="19"/>
      <c r="D231" s="19"/>
      <c r="E231" s="19"/>
      <c r="F231" s="19"/>
      <c r="G231" s="19"/>
      <c r="T231" s="87"/>
      <c r="U231" s="87"/>
      <c r="V231" s="87"/>
    </row>
    <row r="232" spans="1:22" x14ac:dyDescent="0.25">
      <c r="A232" s="26"/>
      <c r="B232" s="19"/>
      <c r="C232" s="19"/>
      <c r="D232" s="19"/>
      <c r="E232" s="19"/>
      <c r="F232" s="19"/>
      <c r="G232" s="19"/>
      <c r="T232" s="87"/>
      <c r="U232" s="87"/>
      <c r="V232" s="87"/>
    </row>
    <row r="233" spans="1:22" x14ac:dyDescent="0.25">
      <c r="A233" s="26"/>
      <c r="B233" s="19"/>
      <c r="C233" s="19"/>
      <c r="D233" s="19"/>
      <c r="E233" s="19"/>
      <c r="F233" s="19"/>
      <c r="G233" s="19"/>
      <c r="T233" s="87"/>
      <c r="U233" s="87"/>
      <c r="V233" s="87"/>
    </row>
    <row r="234" spans="1:22" x14ac:dyDescent="0.25">
      <c r="A234" s="26"/>
      <c r="B234" s="19"/>
      <c r="C234" s="19"/>
      <c r="D234" s="19"/>
      <c r="E234" s="19"/>
      <c r="F234" s="19"/>
      <c r="G234" s="19"/>
      <c r="T234" s="87"/>
      <c r="U234" s="87"/>
      <c r="V234" s="87"/>
    </row>
    <row r="235" spans="1:22" x14ac:dyDescent="0.25">
      <c r="A235" s="26"/>
      <c r="B235" s="19"/>
      <c r="C235" s="19"/>
      <c r="D235" s="19"/>
      <c r="E235" s="19"/>
      <c r="F235" s="19"/>
      <c r="G235" s="19"/>
      <c r="T235" s="87"/>
      <c r="U235" s="87"/>
      <c r="V235" s="87"/>
    </row>
    <row r="236" spans="1:22" x14ac:dyDescent="0.25">
      <c r="A236" s="26"/>
      <c r="B236" s="19"/>
      <c r="C236" s="19"/>
      <c r="D236" s="19"/>
      <c r="E236" s="19"/>
      <c r="F236" s="19"/>
      <c r="G236" s="19"/>
      <c r="T236" s="87"/>
      <c r="U236" s="87"/>
      <c r="V236" s="87"/>
    </row>
    <row r="237" spans="1:22" x14ac:dyDescent="0.25">
      <c r="A237" s="26"/>
      <c r="B237" s="19"/>
      <c r="C237" s="19"/>
      <c r="D237" s="19"/>
      <c r="E237" s="19"/>
      <c r="F237" s="19"/>
      <c r="G237" s="19"/>
      <c r="T237" s="87"/>
      <c r="U237" s="87"/>
      <c r="V237" s="87"/>
    </row>
    <row r="238" spans="1:22" x14ac:dyDescent="0.25">
      <c r="A238" s="26"/>
      <c r="B238" s="19"/>
      <c r="C238" s="19"/>
      <c r="D238" s="19"/>
      <c r="E238" s="19"/>
      <c r="F238" s="19"/>
      <c r="G238" s="19"/>
      <c r="T238" s="87"/>
      <c r="U238" s="87"/>
      <c r="V238" s="87"/>
    </row>
    <row r="239" spans="1:22" x14ac:dyDescent="0.25">
      <c r="A239" s="26"/>
      <c r="B239" s="19"/>
      <c r="C239" s="19"/>
      <c r="D239" s="19"/>
      <c r="E239" s="19"/>
      <c r="F239" s="19"/>
      <c r="G239" s="19"/>
      <c r="T239" s="87"/>
      <c r="U239" s="87"/>
      <c r="V239" s="87"/>
    </row>
    <row r="240" spans="1:22" x14ac:dyDescent="0.25">
      <c r="A240" s="26"/>
      <c r="B240" s="19"/>
      <c r="C240" s="19"/>
      <c r="D240" s="19"/>
      <c r="E240" s="19"/>
      <c r="F240" s="19"/>
      <c r="G240" s="19"/>
      <c r="T240" s="87"/>
      <c r="U240" s="87"/>
      <c r="V240" s="87"/>
    </row>
    <row r="241" spans="1:22" x14ac:dyDescent="0.25">
      <c r="A241" s="26"/>
      <c r="B241" s="19"/>
      <c r="C241" s="19"/>
      <c r="D241" s="19"/>
      <c r="E241" s="19"/>
      <c r="F241" s="19"/>
      <c r="G241" s="19"/>
      <c r="T241" s="87"/>
      <c r="U241" s="87"/>
      <c r="V241" s="87"/>
    </row>
    <row r="242" spans="1:22" x14ac:dyDescent="0.25">
      <c r="A242" s="26"/>
      <c r="B242" s="19"/>
      <c r="C242" s="19"/>
      <c r="D242" s="19"/>
      <c r="E242" s="19"/>
      <c r="F242" s="19"/>
      <c r="G242" s="19"/>
      <c r="T242" s="87"/>
      <c r="U242" s="87"/>
      <c r="V242" s="87"/>
    </row>
    <row r="243" spans="1:22" x14ac:dyDescent="0.25">
      <c r="A243" s="26"/>
      <c r="B243" s="19"/>
      <c r="C243" s="19"/>
      <c r="D243" s="19"/>
      <c r="E243" s="19"/>
      <c r="F243" s="19"/>
      <c r="G243" s="19"/>
      <c r="T243" s="87"/>
      <c r="U243" s="87"/>
      <c r="V243" s="87"/>
    </row>
    <row r="244" spans="1:22" x14ac:dyDescent="0.25">
      <c r="A244" s="26"/>
      <c r="B244" s="19"/>
      <c r="C244" s="19"/>
      <c r="D244" s="19"/>
      <c r="E244" s="19"/>
      <c r="F244" s="19"/>
      <c r="G244" s="19"/>
      <c r="T244" s="87"/>
      <c r="U244" s="87"/>
      <c r="V244" s="87"/>
    </row>
    <row r="245" spans="1:22" x14ac:dyDescent="0.25">
      <c r="A245" s="26"/>
      <c r="B245" s="19"/>
      <c r="C245" s="19"/>
      <c r="D245" s="19"/>
      <c r="E245" s="19"/>
      <c r="F245" s="19"/>
      <c r="G245" s="19"/>
      <c r="T245" s="87"/>
      <c r="U245" s="87"/>
      <c r="V245" s="87"/>
    </row>
    <row r="246" spans="1:22" x14ac:dyDescent="0.25">
      <c r="A246" s="26"/>
      <c r="B246" s="19"/>
      <c r="C246" s="19"/>
      <c r="D246" s="19"/>
      <c r="E246" s="19"/>
      <c r="F246" s="19"/>
      <c r="G246" s="19"/>
      <c r="T246" s="87"/>
      <c r="U246" s="87"/>
      <c r="V246" s="87"/>
    </row>
    <row r="247" spans="1:22" x14ac:dyDescent="0.25">
      <c r="A247" s="26"/>
      <c r="B247" s="19"/>
      <c r="C247" s="19"/>
      <c r="D247" s="19"/>
      <c r="E247" s="19"/>
      <c r="F247" s="19"/>
      <c r="G247" s="19"/>
      <c r="T247" s="87"/>
      <c r="U247" s="87"/>
      <c r="V247" s="87"/>
    </row>
    <row r="248" spans="1:22" x14ac:dyDescent="0.25">
      <c r="A248" s="26"/>
      <c r="B248" s="19"/>
      <c r="C248" s="19"/>
      <c r="D248" s="19"/>
      <c r="E248" s="19"/>
      <c r="F248" s="19"/>
      <c r="G248" s="19"/>
      <c r="T248" s="87"/>
      <c r="U248" s="87"/>
      <c r="V248" s="87"/>
    </row>
    <row r="249" spans="1:22" x14ac:dyDescent="0.25">
      <c r="A249" s="26"/>
      <c r="B249" s="19"/>
      <c r="C249" s="19"/>
      <c r="D249" s="19"/>
      <c r="E249" s="19"/>
      <c r="F249" s="19"/>
      <c r="G249" s="19"/>
      <c r="T249" s="87"/>
      <c r="U249" s="87"/>
      <c r="V249" s="87"/>
    </row>
    <row r="250" spans="1:22" x14ac:dyDescent="0.25">
      <c r="A250" s="26"/>
      <c r="B250" s="19"/>
      <c r="C250" s="19"/>
      <c r="D250" s="19"/>
      <c r="E250" s="19"/>
      <c r="F250" s="19"/>
      <c r="G250" s="19"/>
      <c r="T250" s="87"/>
      <c r="U250" s="87"/>
      <c r="V250" s="87"/>
    </row>
    <row r="251" spans="1:22" x14ac:dyDescent="0.25">
      <c r="A251" s="26"/>
      <c r="B251" s="19"/>
      <c r="C251" s="19"/>
      <c r="D251" s="19"/>
      <c r="E251" s="19"/>
      <c r="F251" s="19"/>
      <c r="G251" s="19"/>
      <c r="T251" s="87"/>
      <c r="U251" s="87"/>
      <c r="V251" s="87"/>
    </row>
    <row r="252" spans="1:22" x14ac:dyDescent="0.25">
      <c r="A252" s="26"/>
      <c r="B252" s="19"/>
      <c r="C252" s="19"/>
      <c r="D252" s="19"/>
      <c r="E252" s="19"/>
      <c r="F252" s="19"/>
      <c r="G252" s="19"/>
      <c r="T252" s="87"/>
      <c r="U252" s="87"/>
      <c r="V252" s="87"/>
    </row>
    <row r="253" spans="1:22" x14ac:dyDescent="0.25">
      <c r="A253" s="26"/>
      <c r="B253" s="19"/>
      <c r="C253" s="19"/>
      <c r="D253" s="19"/>
      <c r="E253" s="19"/>
      <c r="F253" s="19"/>
      <c r="G253" s="19"/>
      <c r="T253" s="87"/>
      <c r="U253" s="87"/>
      <c r="V253" s="87"/>
    </row>
    <row r="254" spans="1:22" x14ac:dyDescent="0.25">
      <c r="A254" s="26"/>
      <c r="B254" s="19"/>
      <c r="C254" s="19"/>
      <c r="D254" s="19"/>
      <c r="E254" s="19"/>
      <c r="F254" s="19"/>
      <c r="G254" s="19"/>
      <c r="T254" s="87"/>
      <c r="U254" s="87"/>
      <c r="V254" s="87"/>
    </row>
    <row r="255" spans="1:22" x14ac:dyDescent="0.25">
      <c r="A255" s="26"/>
      <c r="B255" s="19"/>
      <c r="C255" s="19"/>
      <c r="D255" s="19"/>
      <c r="E255" s="19"/>
      <c r="F255" s="19"/>
      <c r="G255" s="19"/>
      <c r="T255" s="87"/>
      <c r="U255" s="87"/>
      <c r="V255" s="87"/>
    </row>
    <row r="256" spans="1:22" x14ac:dyDescent="0.25">
      <c r="A256" s="26"/>
      <c r="B256" s="19"/>
      <c r="C256" s="19"/>
      <c r="D256" s="19"/>
      <c r="E256" s="19"/>
      <c r="F256" s="19"/>
      <c r="G256" s="19"/>
      <c r="T256" s="87"/>
      <c r="U256" s="87"/>
      <c r="V256" s="87"/>
    </row>
    <row r="257" spans="1:22" x14ac:dyDescent="0.25">
      <c r="A257" s="26"/>
      <c r="B257" s="19"/>
      <c r="C257" s="19"/>
      <c r="D257" s="19"/>
      <c r="E257" s="19"/>
      <c r="F257" s="19"/>
      <c r="G257" s="19"/>
      <c r="T257" s="87"/>
      <c r="U257" s="87"/>
      <c r="V257" s="87"/>
    </row>
    <row r="258" spans="1:22" x14ac:dyDescent="0.25">
      <c r="A258" s="26"/>
      <c r="B258" s="19"/>
      <c r="C258" s="19"/>
      <c r="D258" s="19"/>
      <c r="E258" s="19"/>
      <c r="F258" s="19"/>
      <c r="G258" s="19"/>
      <c r="T258" s="87"/>
      <c r="U258" s="87"/>
      <c r="V258" s="87"/>
    </row>
    <row r="259" spans="1:22" x14ac:dyDescent="0.25">
      <c r="A259" s="26"/>
      <c r="B259" s="19"/>
      <c r="C259" s="19"/>
      <c r="D259" s="19"/>
      <c r="E259" s="19"/>
      <c r="F259" s="19"/>
      <c r="G259" s="19"/>
      <c r="T259" s="87"/>
      <c r="U259" s="87"/>
      <c r="V259" s="87"/>
    </row>
    <row r="260" spans="1:22" x14ac:dyDescent="0.25">
      <c r="A260" s="26"/>
      <c r="B260" s="19"/>
      <c r="C260" s="19"/>
      <c r="D260" s="19"/>
      <c r="E260" s="19"/>
      <c r="F260" s="19"/>
      <c r="G260" s="19"/>
      <c r="T260" s="87"/>
      <c r="U260" s="87"/>
      <c r="V260" s="87"/>
    </row>
    <row r="261" spans="1:22" x14ac:dyDescent="0.25">
      <c r="A261" s="26"/>
      <c r="B261" s="19"/>
      <c r="C261" s="19"/>
      <c r="D261" s="19"/>
      <c r="E261" s="19"/>
      <c r="F261" s="19"/>
      <c r="G261" s="19"/>
      <c r="T261" s="87"/>
      <c r="U261" s="87"/>
      <c r="V261" s="87"/>
    </row>
    <row r="262" spans="1:22" x14ac:dyDescent="0.25">
      <c r="A262" s="26"/>
      <c r="B262" s="19"/>
      <c r="C262" s="19"/>
      <c r="D262" s="19"/>
      <c r="E262" s="19"/>
      <c r="F262" s="19"/>
      <c r="G262" s="19"/>
      <c r="T262" s="87"/>
      <c r="U262" s="87"/>
      <c r="V262" s="87"/>
    </row>
    <row r="263" spans="1:22" x14ac:dyDescent="0.25">
      <c r="A263" s="26"/>
      <c r="B263" s="19"/>
      <c r="C263" s="19"/>
      <c r="D263" s="19"/>
      <c r="E263" s="19"/>
      <c r="F263" s="19"/>
      <c r="G263" s="19"/>
      <c r="T263" s="87"/>
      <c r="U263" s="87"/>
      <c r="V263" s="87"/>
    </row>
    <row r="264" spans="1:22" x14ac:dyDescent="0.25">
      <c r="A264" s="26"/>
      <c r="B264" s="19"/>
      <c r="C264" s="19"/>
      <c r="D264" s="19"/>
      <c r="E264" s="19"/>
      <c r="F264" s="19"/>
      <c r="G264" s="19"/>
      <c r="T264" s="87"/>
      <c r="U264" s="87"/>
      <c r="V264" s="87"/>
    </row>
    <row r="265" spans="1:22" x14ac:dyDescent="0.25">
      <c r="A265" s="26"/>
      <c r="B265" s="19"/>
      <c r="C265" s="19"/>
      <c r="D265" s="19"/>
      <c r="E265" s="19"/>
      <c r="F265" s="19"/>
      <c r="G265" s="19"/>
      <c r="T265" s="87"/>
      <c r="U265" s="87"/>
      <c r="V265" s="87"/>
    </row>
    <row r="266" spans="1:22" x14ac:dyDescent="0.25">
      <c r="A266" s="26"/>
      <c r="B266" s="19"/>
      <c r="C266" s="19"/>
      <c r="D266" s="19"/>
      <c r="E266" s="19"/>
      <c r="F266" s="19"/>
      <c r="G266" s="19"/>
      <c r="T266" s="87"/>
      <c r="U266" s="87"/>
      <c r="V266" s="87"/>
    </row>
    <row r="267" spans="1:22" x14ac:dyDescent="0.25">
      <c r="A267" s="26"/>
      <c r="B267" s="19"/>
      <c r="C267" s="19"/>
      <c r="D267" s="19"/>
      <c r="E267" s="19"/>
      <c r="F267" s="19"/>
      <c r="G267" s="19"/>
      <c r="T267" s="87"/>
      <c r="U267" s="87"/>
      <c r="V267" s="87"/>
    </row>
    <row r="268" spans="1:22" x14ac:dyDescent="0.25">
      <c r="A268" s="26"/>
      <c r="B268" s="19"/>
      <c r="C268" s="19"/>
      <c r="D268" s="19"/>
      <c r="E268" s="19"/>
      <c r="F268" s="19"/>
      <c r="G268" s="19"/>
      <c r="T268" s="87"/>
      <c r="U268" s="87"/>
      <c r="V268" s="87"/>
    </row>
    <row r="269" spans="1:22" x14ac:dyDescent="0.25">
      <c r="A269" s="26"/>
      <c r="B269" s="19"/>
      <c r="C269" s="19"/>
      <c r="D269" s="19"/>
      <c r="E269" s="19"/>
      <c r="F269" s="19"/>
      <c r="G269" s="19"/>
      <c r="T269" s="87"/>
      <c r="U269" s="87"/>
      <c r="V269" s="87"/>
    </row>
    <row r="270" spans="1:22" x14ac:dyDescent="0.25">
      <c r="A270" s="26"/>
      <c r="B270" s="19"/>
      <c r="C270" s="19"/>
      <c r="D270" s="19"/>
      <c r="E270" s="19"/>
      <c r="F270" s="19"/>
      <c r="G270" s="19"/>
      <c r="T270" s="87"/>
      <c r="U270" s="87"/>
      <c r="V270" s="87"/>
    </row>
  </sheetData>
  <mergeCells count="3">
    <mergeCell ref="B1:G1"/>
    <mergeCell ref="H1:M1"/>
    <mergeCell ref="N1:V1"/>
  </mergeCell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A1:AP271"/>
  <sheetViews>
    <sheetView workbookViewId="0">
      <pane xSplit="1" ySplit="2" topLeftCell="B3" activePane="bottomRight" state="frozen"/>
      <selection pane="topRight" activeCell="B1" sqref="B1"/>
      <selection pane="bottomLeft" activeCell="A3" sqref="A3"/>
      <selection pane="bottomRight" activeCell="G15" sqref="G15"/>
    </sheetView>
  </sheetViews>
  <sheetFormatPr defaultRowHeight="15" x14ac:dyDescent="0.25"/>
  <cols>
    <col min="1" max="1" width="9.140625" style="1"/>
    <col min="2" max="13" width="9.140625" style="17"/>
    <col min="15" max="15" width="9.140625" style="10"/>
    <col min="16" max="16" width="8.42578125" style="10" customWidth="1"/>
    <col min="17" max="19" width="9.140625" style="10"/>
  </cols>
  <sheetData>
    <row r="1" spans="1:42" s="10" customFormat="1" x14ac:dyDescent="0.25">
      <c r="A1" s="13"/>
      <c r="B1" s="125" t="s">
        <v>56</v>
      </c>
      <c r="C1" s="125"/>
      <c r="D1" s="125"/>
      <c r="E1" s="125" t="s">
        <v>57</v>
      </c>
      <c r="F1" s="125"/>
      <c r="G1" s="125"/>
      <c r="H1" s="125" t="s">
        <v>58</v>
      </c>
      <c r="I1" s="125"/>
      <c r="J1" s="125"/>
      <c r="K1" s="126" t="s">
        <v>63</v>
      </c>
      <c r="L1" s="127"/>
      <c r="M1" s="128"/>
      <c r="N1" s="129" t="s">
        <v>60</v>
      </c>
      <c r="O1" s="130"/>
      <c r="P1" s="130"/>
      <c r="Q1" s="130" t="s">
        <v>61</v>
      </c>
      <c r="R1" s="130"/>
      <c r="S1" s="130"/>
    </row>
    <row r="2" spans="1:42" x14ac:dyDescent="0.25">
      <c r="A2" s="13" t="s">
        <v>37</v>
      </c>
      <c r="B2" s="23" t="s">
        <v>38</v>
      </c>
      <c r="C2" s="23" t="s">
        <v>39</v>
      </c>
      <c r="D2" s="23" t="s">
        <v>40</v>
      </c>
      <c r="E2" s="23" t="s">
        <v>38</v>
      </c>
      <c r="F2" s="23" t="s">
        <v>39</v>
      </c>
      <c r="G2" s="23" t="s">
        <v>40</v>
      </c>
      <c r="H2" s="23" t="s">
        <v>38</v>
      </c>
      <c r="I2" s="23" t="s">
        <v>39</v>
      </c>
      <c r="J2" s="23" t="s">
        <v>40</v>
      </c>
      <c r="K2" s="23" t="s">
        <v>38</v>
      </c>
      <c r="L2" s="23" t="s">
        <v>39</v>
      </c>
      <c r="M2" s="23" t="s">
        <v>40</v>
      </c>
      <c r="N2" s="23" t="s">
        <v>38</v>
      </c>
      <c r="O2" s="23" t="s">
        <v>39</v>
      </c>
      <c r="P2" s="23" t="s">
        <v>40</v>
      </c>
      <c r="Q2" s="23" t="s">
        <v>38</v>
      </c>
      <c r="R2" s="23" t="s">
        <v>39</v>
      </c>
      <c r="S2" s="23" t="s">
        <v>40</v>
      </c>
    </row>
    <row r="3" spans="1:42" x14ac:dyDescent="0.25">
      <c r="A3" s="26">
        <f>Wellpath!E3</f>
        <v>0</v>
      </c>
      <c r="B3" s="17">
        <v>0</v>
      </c>
      <c r="C3" s="17">
        <v>0</v>
      </c>
      <c r="D3" s="17">
        <v>0</v>
      </c>
      <c r="E3" s="17">
        <v>0</v>
      </c>
      <c r="F3" s="17">
        <v>0</v>
      </c>
      <c r="G3" s="17">
        <v>0</v>
      </c>
      <c r="H3" s="17">
        <v>0</v>
      </c>
      <c r="I3" s="17">
        <v>0</v>
      </c>
      <c r="J3" s="17">
        <v>0</v>
      </c>
      <c r="K3" s="17">
        <f>-B4</f>
        <v>0</v>
      </c>
      <c r="L3" s="17">
        <f>-C4</f>
        <v>0</v>
      </c>
      <c r="M3" s="17">
        <v>0</v>
      </c>
      <c r="N3" s="17">
        <v>0</v>
      </c>
      <c r="O3" s="17">
        <f>0.5*((Wellpath!$K4-Wellpath!$K3)*COS(Wellpath!$L3)*SIN(Wellpath!$M3))</f>
        <v>0</v>
      </c>
      <c r="P3" s="17">
        <f>0.5*(-(Wellpath!$K4-Wellpath!$K3)*SIN(Wellpath!$L3))</f>
        <v>0</v>
      </c>
      <c r="Q3" s="17">
        <f>-0.5*((Wellpath!$K4-Wellpath!$K3)*SIN(Wellpath!$L3)*SIN(Wellpath!$M3))</f>
        <v>0</v>
      </c>
      <c r="R3" s="17">
        <f>0.5*((Wellpath!$K4-Wellpath!$K3)*SIN(Wellpath!$L3)*COS(Wellpath!$M3))</f>
        <v>0</v>
      </c>
      <c r="S3" s="17">
        <v>0</v>
      </c>
      <c r="U3" s="12"/>
    </row>
    <row r="4" spans="1:42" x14ac:dyDescent="0.25">
      <c r="A4" s="26">
        <f>Wellpath!E4</f>
        <v>100</v>
      </c>
      <c r="B4" s="17">
        <f>0.5*(SIN(Wellpath!$L3)*COS(Wellpath!$M3)+SIN(Wellpath!$L4)*COS(Wellpath!$M4))</f>
        <v>0</v>
      </c>
      <c r="C4" s="17">
        <f>0.5*(SIN(Wellpath!$L3)*SIN(Wellpath!$M3)+SIN(Wellpath!$L4)*SIN(Wellpath!$M4))</f>
        <v>0</v>
      </c>
      <c r="D4" s="17">
        <f>0.5*(COS(Wellpath!$L3)+COS(Wellpath!$L4))</f>
        <v>1</v>
      </c>
      <c r="E4" s="17">
        <f>0.5*((Wellpath!$K4-Wellpath!$K3)*COS(Wellpath!$L4)*COS(Wellpath!$M4))*2</f>
        <v>30.48</v>
      </c>
      <c r="F4" s="17">
        <f>0.5*((Wellpath!$K4-Wellpath!$K3)*COS(Wellpath!$L4)*SIN(Wellpath!$M4))*2</f>
        <v>0</v>
      </c>
      <c r="G4" s="17">
        <f>0.5*(-(Wellpath!$K4-Wellpath!$K3)*SIN(Wellpath!$L4))*2</f>
        <v>0</v>
      </c>
      <c r="H4" s="17">
        <f>-0.5*((Wellpath!$K4-Wellpath!$K3)*SIN(Wellpath!$L4)*SIN(Wellpath!$M4))*2</f>
        <v>0</v>
      </c>
      <c r="I4" s="17">
        <f>0.5*((Wellpath!$K4-Wellpath!$K3)*SIN(Wellpath!$L4)*COS(Wellpath!$M4))*2</f>
        <v>0</v>
      </c>
      <c r="J4" s="17">
        <v>0</v>
      </c>
      <c r="K4" s="17">
        <f t="shared" ref="K4:K67" si="0">-B5</f>
        <v>0</v>
      </c>
      <c r="L4" s="17">
        <f t="shared" ref="L4:L67" si="1">-C5</f>
        <v>0</v>
      </c>
      <c r="M4" s="17">
        <f t="shared" ref="M4:M67" si="2">-D5</f>
        <v>-1</v>
      </c>
      <c r="N4" s="17">
        <f>0.5*((Wellpath!$K5-Wellpath!$K4)*COS(Wellpath!$L4)*COS(Wellpath!$M4))</f>
        <v>15.24</v>
      </c>
      <c r="O4" s="17">
        <f>0.5*((Wellpath!$K5-Wellpath!$K4)*COS(Wellpath!$L4)*SIN(Wellpath!$M4))</f>
        <v>0</v>
      </c>
      <c r="P4" s="17">
        <f>0.5*(-(Wellpath!$K5-Wellpath!$K4)*SIN(Wellpath!$L4))</f>
        <v>0</v>
      </c>
      <c r="Q4" s="17">
        <f>-0.5*((Wellpath!$K5-Wellpath!$K4)*SIN(Wellpath!$L4)*SIN(Wellpath!$M4))</f>
        <v>0</v>
      </c>
      <c r="R4" s="17">
        <f>0.5*((Wellpath!$K5-Wellpath!$K4)*SIN(Wellpath!$L4)*COS(Wellpath!$M4))</f>
        <v>0</v>
      </c>
      <c r="S4" s="17">
        <v>0</v>
      </c>
      <c r="U4" s="1"/>
      <c r="V4" s="1"/>
      <c r="AA4" s="10"/>
      <c r="AB4" s="10"/>
      <c r="AC4" s="10"/>
      <c r="AD4" s="10"/>
      <c r="AE4" s="10"/>
      <c r="AF4" s="10"/>
      <c r="AG4" s="10"/>
      <c r="AH4" s="10"/>
      <c r="AI4" s="10"/>
      <c r="AK4" s="24"/>
      <c r="AL4" s="24"/>
      <c r="AM4" s="24"/>
      <c r="AN4" s="24"/>
      <c r="AO4" s="24"/>
      <c r="AP4" s="24"/>
    </row>
    <row r="5" spans="1:42" x14ac:dyDescent="0.25">
      <c r="A5" s="26">
        <f>Wellpath!E5</f>
        <v>200</v>
      </c>
      <c r="B5" s="17">
        <f>0.5*(SIN(Wellpath!$L4)*COS(Wellpath!$M4)+SIN(Wellpath!$L5)*COS(Wellpath!$M5))</f>
        <v>0</v>
      </c>
      <c r="C5" s="17">
        <f>0.5*(SIN(Wellpath!$L4)*SIN(Wellpath!$M4)+SIN(Wellpath!$L5)*SIN(Wellpath!$M5))</f>
        <v>0</v>
      </c>
      <c r="D5" s="17">
        <f>0.5*(COS(Wellpath!$L4)+COS(Wellpath!$L5))</f>
        <v>1</v>
      </c>
      <c r="E5" s="17">
        <f>0.5*((Wellpath!$K5-Wellpath!$K4)*COS(Wellpath!$L5)*COS(Wellpath!$M5))</f>
        <v>15.24</v>
      </c>
      <c r="F5" s="17">
        <f>0.5*((Wellpath!$K5-Wellpath!$K4)*COS(Wellpath!$L5)*SIN(Wellpath!$M5))</f>
        <v>0</v>
      </c>
      <c r="G5" s="17">
        <f>0.5*(-(Wellpath!$K5-Wellpath!$K4)*SIN(Wellpath!$L5))</f>
        <v>0</v>
      </c>
      <c r="H5" s="17">
        <f>-0.5*((Wellpath!$K5-Wellpath!$K4)*SIN(Wellpath!$L5)*SIN(Wellpath!$M5))</f>
        <v>0</v>
      </c>
      <c r="I5" s="17">
        <f>0.5*((Wellpath!$K5-Wellpath!$K4)*SIN(Wellpath!$L5)*COS(Wellpath!$M5))</f>
        <v>0</v>
      </c>
      <c r="J5" s="17">
        <v>0</v>
      </c>
      <c r="K5" s="17">
        <f t="shared" si="0"/>
        <v>0</v>
      </c>
      <c r="L5" s="17">
        <f t="shared" si="1"/>
        <v>0</v>
      </c>
      <c r="M5" s="17">
        <f t="shared" si="2"/>
        <v>-1</v>
      </c>
      <c r="N5" s="17">
        <f>0.5*((Wellpath!$K6-Wellpath!$K5)*COS(Wellpath!$L5)*COS(Wellpath!$M5))</f>
        <v>15.239999999999998</v>
      </c>
      <c r="O5" s="17">
        <f>0.5*((Wellpath!$K6-Wellpath!$K5)*COS(Wellpath!$L5)*SIN(Wellpath!$M5))</f>
        <v>0</v>
      </c>
      <c r="P5" s="17">
        <f>0.5*(-(Wellpath!$K6-Wellpath!$K5)*SIN(Wellpath!$L5))</f>
        <v>0</v>
      </c>
      <c r="Q5" s="17">
        <f>-0.5*((Wellpath!$K6-Wellpath!$K5)*SIN(Wellpath!$L5)*SIN(Wellpath!$M5))</f>
        <v>0</v>
      </c>
      <c r="R5" s="17">
        <f>0.5*((Wellpath!$K6-Wellpath!$K5)*SIN(Wellpath!$L5)*COS(Wellpath!$M5))</f>
        <v>0</v>
      </c>
      <c r="S5" s="17">
        <v>0</v>
      </c>
      <c r="T5" s="17"/>
      <c r="U5" s="1"/>
      <c r="V5" s="1"/>
      <c r="AA5" s="10"/>
      <c r="AB5" s="10"/>
      <c r="AC5" s="10"/>
      <c r="AD5" s="10"/>
      <c r="AE5" s="10"/>
      <c r="AF5" s="10"/>
      <c r="AG5" s="10"/>
      <c r="AH5" s="10"/>
      <c r="AI5" s="10"/>
      <c r="AK5" s="24"/>
      <c r="AL5" s="24"/>
      <c r="AM5" s="24"/>
      <c r="AN5" s="24"/>
      <c r="AO5" s="24"/>
      <c r="AP5" s="24"/>
    </row>
    <row r="6" spans="1:42" x14ac:dyDescent="0.25">
      <c r="A6" s="26">
        <f>Wellpath!E6</f>
        <v>300</v>
      </c>
      <c r="B6" s="17">
        <f>0.5*(SIN(Wellpath!$L5)*COS(Wellpath!$M5)+SIN(Wellpath!$L6)*COS(Wellpath!$M6))</f>
        <v>0</v>
      </c>
      <c r="C6" s="17">
        <f>0.5*(SIN(Wellpath!$L5)*SIN(Wellpath!$M5)+SIN(Wellpath!$L6)*SIN(Wellpath!$M6))</f>
        <v>0</v>
      </c>
      <c r="D6" s="17">
        <f>0.5*(COS(Wellpath!$L5)+COS(Wellpath!$L6))</f>
        <v>1</v>
      </c>
      <c r="E6" s="17">
        <f>0.5*((Wellpath!$K6-Wellpath!$K5)*COS(Wellpath!$L6)*COS(Wellpath!$M6))</f>
        <v>15.239999999999998</v>
      </c>
      <c r="F6" s="17">
        <f>0.5*((Wellpath!$K6-Wellpath!$K5)*COS(Wellpath!$L6)*SIN(Wellpath!$M6))</f>
        <v>0</v>
      </c>
      <c r="G6" s="17">
        <f>0.5*(-(Wellpath!$K6-Wellpath!$K5)*SIN(Wellpath!$L6))</f>
        <v>0</v>
      </c>
      <c r="H6" s="17">
        <f>-0.5*((Wellpath!$K6-Wellpath!$K5)*SIN(Wellpath!$L6)*SIN(Wellpath!$M6))</f>
        <v>0</v>
      </c>
      <c r="I6" s="17">
        <f>0.5*((Wellpath!$K6-Wellpath!$K5)*SIN(Wellpath!$L6)*COS(Wellpath!$M6))</f>
        <v>0</v>
      </c>
      <c r="J6" s="17">
        <v>0</v>
      </c>
      <c r="K6" s="17">
        <f t="shared" si="0"/>
        <v>0</v>
      </c>
      <c r="L6" s="17">
        <f t="shared" si="1"/>
        <v>0</v>
      </c>
      <c r="M6" s="17">
        <f t="shared" si="2"/>
        <v>-1</v>
      </c>
      <c r="N6" s="17">
        <f>0.5*((Wellpath!$K7-Wellpath!$K6)*COS(Wellpath!$L6)*COS(Wellpath!$M6))</f>
        <v>15.240000000000002</v>
      </c>
      <c r="O6" s="17">
        <f>0.5*((Wellpath!$K7-Wellpath!$K6)*COS(Wellpath!$L6)*SIN(Wellpath!$M6))</f>
        <v>0</v>
      </c>
      <c r="P6" s="17">
        <f>0.5*(-(Wellpath!$K7-Wellpath!$K6)*SIN(Wellpath!$L6))</f>
        <v>0</v>
      </c>
      <c r="Q6" s="17">
        <f>-0.5*((Wellpath!$K7-Wellpath!$K6)*SIN(Wellpath!$L6)*SIN(Wellpath!$M6))</f>
        <v>0</v>
      </c>
      <c r="R6" s="17">
        <f>0.5*((Wellpath!$K7-Wellpath!$K6)*SIN(Wellpath!$L6)*COS(Wellpath!$M6))</f>
        <v>0</v>
      </c>
      <c r="S6" s="17">
        <v>0</v>
      </c>
      <c r="U6" s="1"/>
      <c r="V6" s="1"/>
      <c r="AA6" s="10"/>
      <c r="AB6" s="10"/>
      <c r="AC6" s="10"/>
      <c r="AD6" s="10"/>
      <c r="AE6" s="10"/>
      <c r="AF6" s="10"/>
      <c r="AG6" s="10"/>
      <c r="AH6" s="10"/>
      <c r="AI6" s="10"/>
      <c r="AK6" s="24"/>
      <c r="AL6" s="24"/>
      <c r="AM6" s="24"/>
      <c r="AN6" s="24"/>
      <c r="AO6" s="24"/>
      <c r="AP6" s="24"/>
    </row>
    <row r="7" spans="1:42" x14ac:dyDescent="0.25">
      <c r="A7" s="26">
        <f>Wellpath!E7</f>
        <v>400</v>
      </c>
      <c r="B7" s="17">
        <f>0.5*(SIN(Wellpath!$L6)*COS(Wellpath!$M6)+SIN(Wellpath!$L7)*COS(Wellpath!$M7))</f>
        <v>0</v>
      </c>
      <c r="C7" s="17">
        <f>0.5*(SIN(Wellpath!$L6)*SIN(Wellpath!$M6)+SIN(Wellpath!$L7)*SIN(Wellpath!$M7))</f>
        <v>0</v>
      </c>
      <c r="D7" s="17">
        <f>0.5*(COS(Wellpath!$L6)+COS(Wellpath!$L7))</f>
        <v>1</v>
      </c>
      <c r="E7" s="17">
        <f>0.5*((Wellpath!$K7-Wellpath!$K6)*COS(Wellpath!$L7)*COS(Wellpath!$M7))</f>
        <v>15.240000000000002</v>
      </c>
      <c r="F7" s="17">
        <f>0.5*((Wellpath!$K7-Wellpath!$K6)*COS(Wellpath!$L7)*SIN(Wellpath!$M7))</f>
        <v>0</v>
      </c>
      <c r="G7" s="17">
        <f>0.5*(-(Wellpath!$K7-Wellpath!$K6)*SIN(Wellpath!$L7))</f>
        <v>0</v>
      </c>
      <c r="H7" s="17">
        <f>-0.5*((Wellpath!$K7-Wellpath!$K6)*SIN(Wellpath!$L7)*SIN(Wellpath!$M7))</f>
        <v>0</v>
      </c>
      <c r="I7" s="17">
        <f>0.5*((Wellpath!$K7-Wellpath!$K6)*SIN(Wellpath!$L7)*COS(Wellpath!$M7))</f>
        <v>0</v>
      </c>
      <c r="J7" s="17">
        <v>0</v>
      </c>
      <c r="K7" s="17">
        <f t="shared" si="0"/>
        <v>0</v>
      </c>
      <c r="L7" s="17">
        <f t="shared" si="1"/>
        <v>0</v>
      </c>
      <c r="M7" s="17">
        <f t="shared" si="2"/>
        <v>-1</v>
      </c>
      <c r="N7" s="17">
        <f>0.5*((Wellpath!$K8-Wellpath!$K7)*COS(Wellpath!$L7)*COS(Wellpath!$M7))</f>
        <v>15.240000000000002</v>
      </c>
      <c r="O7" s="17">
        <f>0.5*((Wellpath!$K8-Wellpath!$K7)*COS(Wellpath!$L7)*SIN(Wellpath!$M7))</f>
        <v>0</v>
      </c>
      <c r="P7" s="17">
        <f>0.5*(-(Wellpath!$K8-Wellpath!$K7)*SIN(Wellpath!$L7))</f>
        <v>0</v>
      </c>
      <c r="Q7" s="17">
        <f>-0.5*((Wellpath!$K8-Wellpath!$K7)*SIN(Wellpath!$L7)*SIN(Wellpath!$M7))</f>
        <v>0</v>
      </c>
      <c r="R7" s="17">
        <f>0.5*((Wellpath!$K8-Wellpath!$K7)*SIN(Wellpath!$L7)*COS(Wellpath!$M7))</f>
        <v>0</v>
      </c>
      <c r="S7" s="17">
        <v>0</v>
      </c>
      <c r="AA7" s="10"/>
      <c r="AB7" s="10"/>
      <c r="AC7" s="10"/>
      <c r="AD7" s="10"/>
      <c r="AE7" s="10"/>
      <c r="AF7" s="10"/>
      <c r="AG7" s="10"/>
      <c r="AH7" s="10"/>
      <c r="AI7" s="10"/>
      <c r="AK7" s="24"/>
      <c r="AL7" s="24"/>
      <c r="AM7" s="24"/>
      <c r="AN7" s="24"/>
      <c r="AO7" s="24"/>
      <c r="AP7" s="24"/>
    </row>
    <row r="8" spans="1:42" x14ac:dyDescent="0.25">
      <c r="A8" s="26">
        <f>Wellpath!E8</f>
        <v>500</v>
      </c>
      <c r="B8" s="17">
        <f>0.5*(SIN(Wellpath!$L7)*COS(Wellpath!$M7)+SIN(Wellpath!$L8)*COS(Wellpath!$M8))</f>
        <v>0</v>
      </c>
      <c r="C8" s="17">
        <f>0.5*(SIN(Wellpath!$L7)*SIN(Wellpath!$M7)+SIN(Wellpath!$L8)*SIN(Wellpath!$M8))</f>
        <v>0</v>
      </c>
      <c r="D8" s="17">
        <f>0.5*(COS(Wellpath!$L7)+COS(Wellpath!$L8))</f>
        <v>1</v>
      </c>
      <c r="E8" s="17">
        <f>0.5*((Wellpath!$K8-Wellpath!$K7)*COS(Wellpath!$L8)*COS(Wellpath!$M8))</f>
        <v>15.240000000000002</v>
      </c>
      <c r="F8" s="17">
        <f>0.5*((Wellpath!$K8-Wellpath!$K7)*COS(Wellpath!$L8)*SIN(Wellpath!$M8))</f>
        <v>0</v>
      </c>
      <c r="G8" s="17">
        <f>0.5*(-(Wellpath!$K8-Wellpath!$K7)*SIN(Wellpath!$L8))</f>
        <v>0</v>
      </c>
      <c r="H8" s="17">
        <f>-0.5*((Wellpath!$K8-Wellpath!$K7)*SIN(Wellpath!$L8)*SIN(Wellpath!$M8))</f>
        <v>0</v>
      </c>
      <c r="I8" s="17">
        <f>0.5*((Wellpath!$K8-Wellpath!$K7)*SIN(Wellpath!$L8)*COS(Wellpath!$M8))</f>
        <v>0</v>
      </c>
      <c r="J8" s="17">
        <v>0</v>
      </c>
      <c r="K8" s="17">
        <f t="shared" si="0"/>
        <v>0</v>
      </c>
      <c r="L8" s="17">
        <f t="shared" si="1"/>
        <v>0</v>
      </c>
      <c r="M8" s="17">
        <f t="shared" si="2"/>
        <v>-1</v>
      </c>
      <c r="N8" s="17">
        <f>0.5*((Wellpath!$K9-Wellpath!$K8)*COS(Wellpath!$L8)*COS(Wellpath!$M8))</f>
        <v>15.239999999999995</v>
      </c>
      <c r="O8" s="17">
        <f>0.5*((Wellpath!$K9-Wellpath!$K8)*COS(Wellpath!$L8)*SIN(Wellpath!$M8))</f>
        <v>0</v>
      </c>
      <c r="P8" s="17">
        <f>0.5*(-(Wellpath!$K9-Wellpath!$K8)*SIN(Wellpath!$L8))</f>
        <v>0</v>
      </c>
      <c r="Q8" s="17">
        <f>-0.5*((Wellpath!$K9-Wellpath!$K8)*SIN(Wellpath!$L8)*SIN(Wellpath!$M8))</f>
        <v>0</v>
      </c>
      <c r="R8" s="17">
        <f>0.5*((Wellpath!$K9-Wellpath!$K8)*SIN(Wellpath!$L8)*COS(Wellpath!$M8))</f>
        <v>0</v>
      </c>
      <c r="S8" s="17">
        <v>0</v>
      </c>
      <c r="AA8" s="10"/>
      <c r="AB8" s="10"/>
      <c r="AC8" s="10"/>
      <c r="AD8" s="10"/>
      <c r="AE8" s="10"/>
      <c r="AF8" s="10"/>
      <c r="AG8" s="10"/>
      <c r="AH8" s="10"/>
      <c r="AI8" s="10"/>
      <c r="AK8" s="24"/>
      <c r="AL8" s="24"/>
      <c r="AM8" s="24"/>
      <c r="AN8" s="24"/>
      <c r="AO8" s="24"/>
      <c r="AP8" s="24"/>
    </row>
    <row r="9" spans="1:42" x14ac:dyDescent="0.25">
      <c r="A9" s="26">
        <f>Wellpath!E9</f>
        <v>600</v>
      </c>
      <c r="B9" s="17">
        <f>0.5*(SIN(Wellpath!$L8)*COS(Wellpath!$M8)+SIN(Wellpath!$L9)*COS(Wellpath!$M9))</f>
        <v>0</v>
      </c>
      <c r="C9" s="17">
        <f>0.5*(SIN(Wellpath!$L8)*SIN(Wellpath!$M8)+SIN(Wellpath!$L9)*SIN(Wellpath!$M9))</f>
        <v>0</v>
      </c>
      <c r="D9" s="17">
        <f>0.5*(COS(Wellpath!$L8)+COS(Wellpath!$L9))</f>
        <v>1</v>
      </c>
      <c r="E9" s="17">
        <f>0.5*((Wellpath!$K9-Wellpath!$K8)*COS(Wellpath!$L9)*COS(Wellpath!$M9))</f>
        <v>15.239999999999995</v>
      </c>
      <c r="F9" s="17">
        <f>0.5*((Wellpath!$K9-Wellpath!$K8)*COS(Wellpath!$L9)*SIN(Wellpath!$M9))</f>
        <v>0</v>
      </c>
      <c r="G9" s="17">
        <f>0.5*(-(Wellpath!$K9-Wellpath!$K8)*SIN(Wellpath!$L9))</f>
        <v>0</v>
      </c>
      <c r="H9" s="17">
        <f>-0.5*((Wellpath!$K9-Wellpath!$K8)*SIN(Wellpath!$L9)*SIN(Wellpath!$M9))</f>
        <v>0</v>
      </c>
      <c r="I9" s="17">
        <f>0.5*((Wellpath!$K9-Wellpath!$K8)*SIN(Wellpath!$L9)*COS(Wellpath!$M9))</f>
        <v>0</v>
      </c>
      <c r="J9" s="17">
        <v>0</v>
      </c>
      <c r="K9" s="17">
        <f t="shared" si="0"/>
        <v>0</v>
      </c>
      <c r="L9" s="17">
        <f t="shared" si="1"/>
        <v>0</v>
      </c>
      <c r="M9" s="17">
        <f t="shared" si="2"/>
        <v>-1</v>
      </c>
      <c r="N9" s="17">
        <f>0.5*((Wellpath!$K10-Wellpath!$K9)*COS(Wellpath!$L9)*COS(Wellpath!$M9))</f>
        <v>15.240000000000009</v>
      </c>
      <c r="O9" s="17">
        <f>0.5*((Wellpath!$K10-Wellpath!$K9)*COS(Wellpath!$L9)*SIN(Wellpath!$M9))</f>
        <v>0</v>
      </c>
      <c r="P9" s="17">
        <f>0.5*(-(Wellpath!$K10-Wellpath!$K9)*SIN(Wellpath!$L9))</f>
        <v>0</v>
      </c>
      <c r="Q9" s="17">
        <f>-0.5*((Wellpath!$K10-Wellpath!$K9)*SIN(Wellpath!$L9)*SIN(Wellpath!$M9))</f>
        <v>0</v>
      </c>
      <c r="R9" s="17">
        <f>0.5*((Wellpath!$K10-Wellpath!$K9)*SIN(Wellpath!$L9)*COS(Wellpath!$M9))</f>
        <v>0</v>
      </c>
      <c r="S9" s="17">
        <v>0</v>
      </c>
      <c r="AA9" s="10"/>
      <c r="AB9" s="10"/>
      <c r="AC9" s="10"/>
      <c r="AD9" s="10"/>
      <c r="AE9" s="10"/>
      <c r="AF9" s="10"/>
      <c r="AG9" s="10"/>
      <c r="AH9" s="10"/>
      <c r="AI9" s="10"/>
      <c r="AK9" s="24"/>
      <c r="AL9" s="24"/>
      <c r="AM9" s="24"/>
      <c r="AN9" s="24"/>
      <c r="AO9" s="24"/>
      <c r="AP9" s="24"/>
    </row>
    <row r="10" spans="1:42" x14ac:dyDescent="0.25">
      <c r="A10" s="26">
        <f>Wellpath!E10</f>
        <v>700</v>
      </c>
      <c r="B10" s="17">
        <f>0.5*(SIN(Wellpath!$L9)*COS(Wellpath!$M9)+SIN(Wellpath!$L10)*COS(Wellpath!$M10))</f>
        <v>0</v>
      </c>
      <c r="C10" s="17">
        <f>0.5*(SIN(Wellpath!$L9)*SIN(Wellpath!$M9)+SIN(Wellpath!$L10)*SIN(Wellpath!$M10))</f>
        <v>0</v>
      </c>
      <c r="D10" s="17">
        <f>0.5*(COS(Wellpath!$L9)+COS(Wellpath!$L10))</f>
        <v>1</v>
      </c>
      <c r="E10" s="17">
        <f>0.5*((Wellpath!$K10-Wellpath!$K9)*COS(Wellpath!$L10)*COS(Wellpath!$M10))</f>
        <v>15.240000000000009</v>
      </c>
      <c r="F10" s="17">
        <f>0.5*((Wellpath!$K10-Wellpath!$K9)*COS(Wellpath!$L10)*SIN(Wellpath!$M10))</f>
        <v>0</v>
      </c>
      <c r="G10" s="17">
        <f>0.5*(-(Wellpath!$K10-Wellpath!$K9)*SIN(Wellpath!$L10))</f>
        <v>0</v>
      </c>
      <c r="H10" s="17">
        <f>-0.5*((Wellpath!$K10-Wellpath!$K9)*SIN(Wellpath!$L10)*SIN(Wellpath!$M10))</f>
        <v>0</v>
      </c>
      <c r="I10" s="17">
        <f>0.5*((Wellpath!$K10-Wellpath!$K9)*SIN(Wellpath!$L10)*COS(Wellpath!$M10))</f>
        <v>0</v>
      </c>
      <c r="J10" s="17">
        <v>0</v>
      </c>
      <c r="K10" s="17">
        <f t="shared" si="0"/>
        <v>0</v>
      </c>
      <c r="L10" s="17">
        <f t="shared" si="1"/>
        <v>0</v>
      </c>
      <c r="M10" s="17">
        <f t="shared" si="2"/>
        <v>-1</v>
      </c>
      <c r="N10" s="17">
        <f>0.5*((Wellpath!$K11-Wellpath!$K10)*COS(Wellpath!$L10)*COS(Wellpath!$M10))</f>
        <v>15.239999999999995</v>
      </c>
      <c r="O10" s="17">
        <f>0.5*((Wellpath!$K11-Wellpath!$K10)*COS(Wellpath!$L10)*SIN(Wellpath!$M10))</f>
        <v>0</v>
      </c>
      <c r="P10" s="17">
        <f>0.5*(-(Wellpath!$K11-Wellpath!$K10)*SIN(Wellpath!$L10))</f>
        <v>0</v>
      </c>
      <c r="Q10" s="17">
        <f>-0.5*((Wellpath!$K11-Wellpath!$K10)*SIN(Wellpath!$L10)*SIN(Wellpath!$M10))</f>
        <v>0</v>
      </c>
      <c r="R10" s="17">
        <f>0.5*((Wellpath!$K11-Wellpath!$K10)*SIN(Wellpath!$L10)*COS(Wellpath!$M10))</f>
        <v>0</v>
      </c>
      <c r="S10" s="17">
        <v>0</v>
      </c>
      <c r="AA10" s="10"/>
      <c r="AB10" s="10"/>
      <c r="AC10" s="10"/>
      <c r="AD10" s="10"/>
      <c r="AE10" s="10"/>
      <c r="AF10" s="10"/>
      <c r="AG10" s="10"/>
      <c r="AH10" s="10"/>
      <c r="AI10" s="10"/>
      <c r="AK10" s="24"/>
      <c r="AL10" s="24"/>
      <c r="AM10" s="24"/>
      <c r="AN10" s="24"/>
      <c r="AO10" s="24"/>
      <c r="AP10" s="24"/>
    </row>
    <row r="11" spans="1:42" x14ac:dyDescent="0.25">
      <c r="A11" s="26">
        <f>Wellpath!E11</f>
        <v>800</v>
      </c>
      <c r="B11" s="17">
        <f>0.5*(SIN(Wellpath!$L10)*COS(Wellpath!$M10)+SIN(Wellpath!$L11)*COS(Wellpath!$M11))</f>
        <v>0</v>
      </c>
      <c r="C11" s="17">
        <f>0.5*(SIN(Wellpath!$L10)*SIN(Wellpath!$M10)+SIN(Wellpath!$L11)*SIN(Wellpath!$M11))</f>
        <v>0</v>
      </c>
      <c r="D11" s="17">
        <f>0.5*(COS(Wellpath!$L10)+COS(Wellpath!$L11))</f>
        <v>1</v>
      </c>
      <c r="E11" s="17">
        <f>0.5*((Wellpath!$K11-Wellpath!$K10)*COS(Wellpath!$L11)*COS(Wellpath!$M11))</f>
        <v>15.239999999999995</v>
      </c>
      <c r="F11" s="17">
        <f>0.5*((Wellpath!$K11-Wellpath!$K10)*COS(Wellpath!$L11)*SIN(Wellpath!$M11))</f>
        <v>0</v>
      </c>
      <c r="G11" s="17">
        <f>0.5*(-(Wellpath!$K11-Wellpath!$K10)*SIN(Wellpath!$L11))</f>
        <v>0</v>
      </c>
      <c r="H11" s="17">
        <f>-0.5*((Wellpath!$K11-Wellpath!$K10)*SIN(Wellpath!$L11)*SIN(Wellpath!$M11))</f>
        <v>0</v>
      </c>
      <c r="I11" s="17">
        <f>0.5*((Wellpath!$K11-Wellpath!$K10)*SIN(Wellpath!$L11)*COS(Wellpath!$M11))</f>
        <v>0</v>
      </c>
      <c r="J11" s="17">
        <v>0</v>
      </c>
      <c r="K11" s="17">
        <f t="shared" si="0"/>
        <v>0</v>
      </c>
      <c r="L11" s="17">
        <f t="shared" si="1"/>
        <v>0</v>
      </c>
      <c r="M11" s="17">
        <f t="shared" si="2"/>
        <v>-1</v>
      </c>
      <c r="N11" s="17">
        <f>0.5*((Wellpath!$K12-Wellpath!$K11)*COS(Wellpath!$L11)*COS(Wellpath!$M11))</f>
        <v>15.239999999999995</v>
      </c>
      <c r="O11" s="17">
        <f>0.5*((Wellpath!$K12-Wellpath!$K11)*COS(Wellpath!$L11)*SIN(Wellpath!$M11))</f>
        <v>0</v>
      </c>
      <c r="P11" s="17">
        <f>0.5*(-(Wellpath!$K12-Wellpath!$K11)*SIN(Wellpath!$L11))</f>
        <v>0</v>
      </c>
      <c r="Q11" s="17">
        <f>-0.5*((Wellpath!$K12-Wellpath!$K11)*SIN(Wellpath!$L11)*SIN(Wellpath!$M11))</f>
        <v>0</v>
      </c>
      <c r="R11" s="17">
        <f>0.5*((Wellpath!$K12-Wellpath!$K11)*SIN(Wellpath!$L11)*COS(Wellpath!$M11))</f>
        <v>0</v>
      </c>
      <c r="S11" s="17">
        <v>0</v>
      </c>
      <c r="AA11" s="10"/>
      <c r="AB11" s="10"/>
      <c r="AC11" s="10"/>
      <c r="AD11" s="10"/>
      <c r="AE11" s="10"/>
      <c r="AF11" s="10"/>
      <c r="AG11" s="10"/>
      <c r="AH11" s="10"/>
      <c r="AI11" s="10"/>
      <c r="AK11" s="24"/>
      <c r="AL11" s="24"/>
      <c r="AM11" s="24"/>
      <c r="AN11" s="24"/>
      <c r="AO11" s="24"/>
      <c r="AP11" s="24"/>
    </row>
    <row r="12" spans="1:42" x14ac:dyDescent="0.25">
      <c r="A12" s="26">
        <f>Wellpath!E12</f>
        <v>900</v>
      </c>
      <c r="B12" s="17">
        <f>0.5*(SIN(Wellpath!$L11)*COS(Wellpath!$M11)+SIN(Wellpath!$L12)*COS(Wellpath!$M12))</f>
        <v>0</v>
      </c>
      <c r="C12" s="17">
        <f>0.5*(SIN(Wellpath!$L11)*SIN(Wellpath!$M11)+SIN(Wellpath!$L12)*SIN(Wellpath!$M12))</f>
        <v>0</v>
      </c>
      <c r="D12" s="17">
        <f>0.5*(COS(Wellpath!$L11)+COS(Wellpath!$L12))</f>
        <v>1</v>
      </c>
      <c r="E12" s="17">
        <f>0.5*((Wellpath!$K12-Wellpath!$K11)*COS(Wellpath!$L12)*COS(Wellpath!$M12))</f>
        <v>15.239999999999995</v>
      </c>
      <c r="F12" s="17">
        <f>0.5*((Wellpath!$K12-Wellpath!$K11)*COS(Wellpath!$L12)*SIN(Wellpath!$M12))</f>
        <v>0</v>
      </c>
      <c r="G12" s="17">
        <f>0.5*(-(Wellpath!$K12-Wellpath!$K11)*SIN(Wellpath!$L12))</f>
        <v>0</v>
      </c>
      <c r="H12" s="17">
        <f>-0.5*((Wellpath!$K12-Wellpath!$K11)*SIN(Wellpath!$L12)*SIN(Wellpath!$M12))</f>
        <v>0</v>
      </c>
      <c r="I12" s="17">
        <f>0.5*((Wellpath!$K12-Wellpath!$K11)*SIN(Wellpath!$L12)*COS(Wellpath!$M12))</f>
        <v>0</v>
      </c>
      <c r="J12" s="17">
        <v>0</v>
      </c>
      <c r="K12" s="17">
        <f t="shared" si="0"/>
        <v>0</v>
      </c>
      <c r="L12" s="17">
        <f t="shared" si="1"/>
        <v>0</v>
      </c>
      <c r="M12" s="17">
        <f t="shared" si="2"/>
        <v>-1</v>
      </c>
      <c r="N12" s="17">
        <f>0.5*((Wellpath!$K13-Wellpath!$K12)*COS(Wellpath!$L12)*COS(Wellpath!$M12))</f>
        <v>15.240000000000009</v>
      </c>
      <c r="O12" s="17">
        <f>0.5*((Wellpath!$K13-Wellpath!$K12)*COS(Wellpath!$L12)*SIN(Wellpath!$M12))</f>
        <v>0</v>
      </c>
      <c r="P12" s="17">
        <f>0.5*(-(Wellpath!$K13-Wellpath!$K12)*SIN(Wellpath!$L12))</f>
        <v>0</v>
      </c>
      <c r="Q12" s="17">
        <f>-0.5*((Wellpath!$K13-Wellpath!$K12)*SIN(Wellpath!$L12)*SIN(Wellpath!$M12))</f>
        <v>0</v>
      </c>
      <c r="R12" s="17">
        <f>0.5*((Wellpath!$K13-Wellpath!$K12)*SIN(Wellpath!$L12)*COS(Wellpath!$M12))</f>
        <v>0</v>
      </c>
      <c r="S12" s="17">
        <v>0</v>
      </c>
      <c r="AA12" s="10"/>
      <c r="AB12" s="10"/>
      <c r="AC12" s="10"/>
      <c r="AD12" s="10"/>
      <c r="AE12" s="10"/>
      <c r="AF12" s="10"/>
      <c r="AG12" s="10"/>
      <c r="AH12" s="10"/>
      <c r="AI12" s="10"/>
      <c r="AK12" s="24"/>
      <c r="AL12" s="24"/>
      <c r="AM12" s="24"/>
      <c r="AN12" s="24"/>
      <c r="AO12" s="24"/>
      <c r="AP12" s="24"/>
    </row>
    <row r="13" spans="1:42" x14ac:dyDescent="0.25">
      <c r="A13" s="26">
        <f>Wellpath!E13</f>
        <v>1000</v>
      </c>
      <c r="B13" s="17">
        <f>0.5*(SIN(Wellpath!$L12)*COS(Wellpath!$M12)+SIN(Wellpath!$L13)*COS(Wellpath!$M13))</f>
        <v>0</v>
      </c>
      <c r="C13" s="17">
        <f>0.5*(SIN(Wellpath!$L12)*SIN(Wellpath!$M12)+SIN(Wellpath!$L13)*SIN(Wellpath!$M13))</f>
        <v>0</v>
      </c>
      <c r="D13" s="17">
        <f>0.5*(COS(Wellpath!$L12)+COS(Wellpath!$L13))</f>
        <v>1</v>
      </c>
      <c r="E13" s="17">
        <f>0.5*((Wellpath!$K13-Wellpath!$K12)*COS(Wellpath!$L13)*COS(Wellpath!$M13))</f>
        <v>15.240000000000009</v>
      </c>
      <c r="F13" s="17">
        <f>0.5*((Wellpath!$K13-Wellpath!$K12)*COS(Wellpath!$L13)*SIN(Wellpath!$M13))</f>
        <v>0</v>
      </c>
      <c r="G13" s="17">
        <f>0.5*(-(Wellpath!$K13-Wellpath!$K12)*SIN(Wellpath!$L13))</f>
        <v>0</v>
      </c>
      <c r="H13" s="17">
        <f>-0.5*((Wellpath!$K13-Wellpath!$K12)*SIN(Wellpath!$L13)*SIN(Wellpath!$M13))</f>
        <v>0</v>
      </c>
      <c r="I13" s="17">
        <f>0.5*((Wellpath!$K13-Wellpath!$K12)*SIN(Wellpath!$L13)*COS(Wellpath!$M13))</f>
        <v>0</v>
      </c>
      <c r="J13" s="17">
        <v>0</v>
      </c>
      <c r="K13" s="17">
        <f t="shared" si="0"/>
        <v>0</v>
      </c>
      <c r="L13" s="17">
        <f t="shared" si="1"/>
        <v>0</v>
      </c>
      <c r="M13" s="17">
        <f t="shared" si="2"/>
        <v>-1</v>
      </c>
      <c r="N13" s="17">
        <f>0.5*((Wellpath!$K14-Wellpath!$K13)*COS(Wellpath!$L13)*COS(Wellpath!$M13))</f>
        <v>15.240000000000009</v>
      </c>
      <c r="O13" s="17">
        <f>0.5*((Wellpath!$K14-Wellpath!$K13)*COS(Wellpath!$L13)*SIN(Wellpath!$M13))</f>
        <v>0</v>
      </c>
      <c r="P13" s="17">
        <f>0.5*(-(Wellpath!$K14-Wellpath!$K13)*SIN(Wellpath!$L13))</f>
        <v>0</v>
      </c>
      <c r="Q13" s="17">
        <f>-0.5*((Wellpath!$K14-Wellpath!$K13)*SIN(Wellpath!$L13)*SIN(Wellpath!$M13))</f>
        <v>0</v>
      </c>
      <c r="R13" s="17">
        <f>0.5*((Wellpath!$K14-Wellpath!$K13)*SIN(Wellpath!$L13)*COS(Wellpath!$M13))</f>
        <v>0</v>
      </c>
      <c r="S13" s="17">
        <v>0</v>
      </c>
      <c r="AA13" s="10"/>
      <c r="AB13" s="10"/>
      <c r="AC13" s="10"/>
      <c r="AD13" s="10"/>
      <c r="AE13" s="10"/>
      <c r="AF13" s="10"/>
      <c r="AG13" s="10"/>
      <c r="AH13" s="10"/>
      <c r="AI13" s="10"/>
      <c r="AK13" s="24"/>
      <c r="AL13" s="24"/>
      <c r="AM13" s="24"/>
      <c r="AN13" s="24"/>
      <c r="AO13" s="24"/>
      <c r="AP13" s="24"/>
    </row>
    <row r="14" spans="1:42" x14ac:dyDescent="0.25">
      <c r="A14" s="26">
        <f>Wellpath!E14</f>
        <v>1100</v>
      </c>
      <c r="B14" s="17">
        <f>0.5*(SIN(Wellpath!$L13)*COS(Wellpath!$M13)+SIN(Wellpath!$L14)*COS(Wellpath!$M14))</f>
        <v>0</v>
      </c>
      <c r="C14" s="17">
        <f>0.5*(SIN(Wellpath!$L13)*SIN(Wellpath!$M13)+SIN(Wellpath!$L14)*SIN(Wellpath!$M14))</f>
        <v>0</v>
      </c>
      <c r="D14" s="17">
        <f>0.5*(COS(Wellpath!$L13)+COS(Wellpath!$L14))</f>
        <v>1</v>
      </c>
      <c r="E14" s="17">
        <f>0.5*((Wellpath!$K14-Wellpath!$K13)*COS(Wellpath!$L14)*COS(Wellpath!$M14))</f>
        <v>15.240000000000009</v>
      </c>
      <c r="F14" s="17">
        <f>0.5*((Wellpath!$K14-Wellpath!$K13)*COS(Wellpath!$L14)*SIN(Wellpath!$M14))</f>
        <v>0</v>
      </c>
      <c r="G14" s="17">
        <f>0.5*(-(Wellpath!$K14-Wellpath!$K13)*SIN(Wellpath!$L14))</f>
        <v>0</v>
      </c>
      <c r="H14" s="17">
        <f>-0.5*((Wellpath!$K14-Wellpath!$K13)*SIN(Wellpath!$L14)*SIN(Wellpath!$M14))</f>
        <v>0</v>
      </c>
      <c r="I14" s="17">
        <f>0.5*((Wellpath!$K14-Wellpath!$K13)*SIN(Wellpath!$L14)*COS(Wellpath!$M14))</f>
        <v>0</v>
      </c>
      <c r="J14" s="17">
        <v>0</v>
      </c>
      <c r="K14" s="17">
        <f t="shared" si="0"/>
        <v>0</v>
      </c>
      <c r="L14" s="17">
        <f t="shared" si="1"/>
        <v>0</v>
      </c>
      <c r="M14" s="17">
        <f t="shared" si="2"/>
        <v>-1</v>
      </c>
      <c r="N14" s="17">
        <f>0.5*((Wellpath!$K15-Wellpath!$K14)*COS(Wellpath!$L14)*COS(Wellpath!$M14))</f>
        <v>15.239999999999981</v>
      </c>
      <c r="O14" s="17">
        <f>0.5*((Wellpath!$K15-Wellpath!$K14)*COS(Wellpath!$L14)*SIN(Wellpath!$M14))</f>
        <v>0</v>
      </c>
      <c r="P14" s="17">
        <f>0.5*(-(Wellpath!$K15-Wellpath!$K14)*SIN(Wellpath!$L14))</f>
        <v>0</v>
      </c>
      <c r="Q14" s="17">
        <f>-0.5*((Wellpath!$K15-Wellpath!$K14)*SIN(Wellpath!$L14)*SIN(Wellpath!$M14))</f>
        <v>0</v>
      </c>
      <c r="R14" s="17">
        <f>0.5*((Wellpath!$K15-Wellpath!$K14)*SIN(Wellpath!$L14)*COS(Wellpath!$M14))</f>
        <v>0</v>
      </c>
      <c r="S14" s="17">
        <v>0</v>
      </c>
      <c r="AA14" s="10"/>
      <c r="AB14" s="10"/>
      <c r="AC14" s="10"/>
      <c r="AD14" s="10"/>
      <c r="AE14" s="10"/>
      <c r="AF14" s="10"/>
      <c r="AG14" s="10"/>
      <c r="AH14" s="10"/>
      <c r="AI14" s="10"/>
      <c r="AK14" s="24"/>
      <c r="AL14" s="24"/>
      <c r="AM14" s="24"/>
      <c r="AN14" s="24"/>
      <c r="AO14" s="24"/>
      <c r="AP14" s="24"/>
    </row>
    <row r="15" spans="1:42" x14ac:dyDescent="0.25">
      <c r="A15" s="26">
        <f>Wellpath!E15</f>
        <v>1200</v>
      </c>
      <c r="B15" s="17">
        <f>0.5*(SIN(Wellpath!$L14)*COS(Wellpath!$M14)+SIN(Wellpath!$L15)*COS(Wellpath!$M15))</f>
        <v>0</v>
      </c>
      <c r="C15" s="17">
        <f>0.5*(SIN(Wellpath!$L14)*SIN(Wellpath!$M14)+SIN(Wellpath!$L15)*SIN(Wellpath!$M15))</f>
        <v>0</v>
      </c>
      <c r="D15" s="17">
        <f>0.5*(COS(Wellpath!$L14)+COS(Wellpath!$L15))</f>
        <v>1</v>
      </c>
      <c r="E15" s="17">
        <f>0.5*((Wellpath!$K15-Wellpath!$K14)*COS(Wellpath!$L15)*COS(Wellpath!$M15))</f>
        <v>15.239999999999981</v>
      </c>
      <c r="F15" s="17">
        <f>0.5*((Wellpath!$K15-Wellpath!$K14)*COS(Wellpath!$L15)*SIN(Wellpath!$M15))</f>
        <v>0</v>
      </c>
      <c r="G15" s="17">
        <f>0.5*(-(Wellpath!$K15-Wellpath!$K14)*SIN(Wellpath!$L15))</f>
        <v>0</v>
      </c>
      <c r="H15" s="17">
        <f>-0.5*((Wellpath!$K15-Wellpath!$K14)*SIN(Wellpath!$L15)*SIN(Wellpath!$M15))</f>
        <v>0</v>
      </c>
      <c r="I15" s="17">
        <f>0.5*((Wellpath!$K15-Wellpath!$K14)*SIN(Wellpath!$L15)*COS(Wellpath!$M15))</f>
        <v>0</v>
      </c>
      <c r="J15" s="17">
        <v>0</v>
      </c>
      <c r="K15" s="17">
        <f t="shared" si="0"/>
        <v>0</v>
      </c>
      <c r="L15" s="17">
        <f t="shared" si="1"/>
        <v>0</v>
      </c>
      <c r="M15" s="17">
        <f t="shared" si="2"/>
        <v>-1</v>
      </c>
      <c r="N15" s="17">
        <f>0.5*((Wellpath!$K16-Wellpath!$K15)*COS(Wellpath!$L15)*COS(Wellpath!$M15))</f>
        <v>15.240000000000009</v>
      </c>
      <c r="O15" s="17">
        <f>0.5*((Wellpath!$K16-Wellpath!$K15)*COS(Wellpath!$L15)*SIN(Wellpath!$M15))</f>
        <v>0</v>
      </c>
      <c r="P15" s="17">
        <f>0.5*(-(Wellpath!$K16-Wellpath!$K15)*SIN(Wellpath!$L15))</f>
        <v>0</v>
      </c>
      <c r="Q15" s="17">
        <f>-0.5*((Wellpath!$K16-Wellpath!$K15)*SIN(Wellpath!$L15)*SIN(Wellpath!$M15))</f>
        <v>0</v>
      </c>
      <c r="R15" s="17">
        <f>0.5*((Wellpath!$K16-Wellpath!$K15)*SIN(Wellpath!$L15)*COS(Wellpath!$M15))</f>
        <v>0</v>
      </c>
      <c r="S15" s="17">
        <v>0</v>
      </c>
      <c r="AA15" s="10"/>
      <c r="AB15" s="10"/>
      <c r="AC15" s="10"/>
      <c r="AD15" s="10"/>
      <c r="AE15" s="10"/>
      <c r="AF15" s="10"/>
      <c r="AG15" s="10"/>
      <c r="AH15" s="10"/>
      <c r="AI15" s="10"/>
      <c r="AK15" s="24"/>
      <c r="AL15" s="24"/>
      <c r="AM15" s="24"/>
      <c r="AN15" s="24"/>
      <c r="AO15" s="24"/>
      <c r="AP15" s="24"/>
    </row>
    <row r="16" spans="1:42" x14ac:dyDescent="0.25">
      <c r="A16" s="26">
        <f>Wellpath!E16</f>
        <v>1300</v>
      </c>
      <c r="B16" s="17">
        <f>0.5*(SIN(Wellpath!$L15)*COS(Wellpath!$M15)+SIN(Wellpath!$L16)*COS(Wellpath!$M16))</f>
        <v>0</v>
      </c>
      <c r="C16" s="17">
        <f>0.5*(SIN(Wellpath!$L15)*SIN(Wellpath!$M15)+SIN(Wellpath!$L16)*SIN(Wellpath!$M16))</f>
        <v>0</v>
      </c>
      <c r="D16" s="17">
        <f>0.5*(COS(Wellpath!$L15)+COS(Wellpath!$L16))</f>
        <v>1</v>
      </c>
      <c r="E16" s="17">
        <f>0.5*((Wellpath!$K16-Wellpath!$K15)*COS(Wellpath!$L16)*COS(Wellpath!$M16))</f>
        <v>15.240000000000009</v>
      </c>
      <c r="F16" s="17">
        <f>0.5*((Wellpath!$K16-Wellpath!$K15)*COS(Wellpath!$L16)*SIN(Wellpath!$M16))</f>
        <v>0</v>
      </c>
      <c r="G16" s="17">
        <f>0.5*(-(Wellpath!$K16-Wellpath!$K15)*SIN(Wellpath!$L16))</f>
        <v>0</v>
      </c>
      <c r="H16" s="17">
        <f>-0.5*((Wellpath!$K16-Wellpath!$K15)*SIN(Wellpath!$L16)*SIN(Wellpath!$M16))</f>
        <v>0</v>
      </c>
      <c r="I16" s="17">
        <f>0.5*((Wellpath!$K16-Wellpath!$K15)*SIN(Wellpath!$L16)*COS(Wellpath!$M16))</f>
        <v>0</v>
      </c>
      <c r="J16" s="17">
        <v>0</v>
      </c>
      <c r="K16" s="17">
        <f t="shared" si="0"/>
        <v>0</v>
      </c>
      <c r="L16" s="17">
        <f t="shared" si="1"/>
        <v>0</v>
      </c>
      <c r="M16" s="17">
        <f t="shared" si="2"/>
        <v>-1</v>
      </c>
      <c r="N16" s="17">
        <f>0.5*((Wellpath!$K17-Wellpath!$K16)*COS(Wellpath!$L16)*COS(Wellpath!$M16))</f>
        <v>15.240000000000009</v>
      </c>
      <c r="O16" s="17">
        <f>0.5*((Wellpath!$K17-Wellpath!$K16)*COS(Wellpath!$L16)*SIN(Wellpath!$M16))</f>
        <v>0</v>
      </c>
      <c r="P16" s="17">
        <f>0.5*(-(Wellpath!$K17-Wellpath!$K16)*SIN(Wellpath!$L16))</f>
        <v>0</v>
      </c>
      <c r="Q16" s="17">
        <f>-0.5*((Wellpath!$K17-Wellpath!$K16)*SIN(Wellpath!$L16)*SIN(Wellpath!$M16))</f>
        <v>0</v>
      </c>
      <c r="R16" s="17">
        <f>0.5*((Wellpath!$K17-Wellpath!$K16)*SIN(Wellpath!$L16)*COS(Wellpath!$M16))</f>
        <v>0</v>
      </c>
      <c r="S16" s="17">
        <v>0</v>
      </c>
      <c r="AA16" s="10"/>
      <c r="AB16" s="10"/>
      <c r="AC16" s="10"/>
      <c r="AD16" s="10"/>
      <c r="AE16" s="10"/>
      <c r="AF16" s="10"/>
      <c r="AG16" s="10"/>
      <c r="AH16" s="10"/>
      <c r="AI16" s="10"/>
      <c r="AK16" s="24"/>
      <c r="AL16" s="24"/>
      <c r="AM16" s="24"/>
      <c r="AN16" s="24"/>
      <c r="AO16" s="24"/>
      <c r="AP16" s="24"/>
    </row>
    <row r="17" spans="1:42" x14ac:dyDescent="0.25">
      <c r="A17" s="26">
        <f>Wellpath!E17</f>
        <v>1400</v>
      </c>
      <c r="B17" s="17">
        <f>0.5*(SIN(Wellpath!$L16)*COS(Wellpath!$M16)+SIN(Wellpath!$L17)*COS(Wellpath!$M17))</f>
        <v>0</v>
      </c>
      <c r="C17" s="17">
        <f>0.5*(SIN(Wellpath!$L16)*SIN(Wellpath!$M16)+SIN(Wellpath!$L17)*SIN(Wellpath!$M17))</f>
        <v>0</v>
      </c>
      <c r="D17" s="17">
        <f>0.5*(COS(Wellpath!$L16)+COS(Wellpath!$L17))</f>
        <v>1</v>
      </c>
      <c r="E17" s="17">
        <f>0.5*((Wellpath!$K17-Wellpath!$K16)*COS(Wellpath!$L17)*COS(Wellpath!$M17))</f>
        <v>15.240000000000009</v>
      </c>
      <c r="F17" s="17">
        <f>0.5*((Wellpath!$K17-Wellpath!$K16)*COS(Wellpath!$L17)*SIN(Wellpath!$M17))</f>
        <v>0</v>
      </c>
      <c r="G17" s="17">
        <f>0.5*(-(Wellpath!$K17-Wellpath!$K16)*SIN(Wellpath!$L17))</f>
        <v>0</v>
      </c>
      <c r="H17" s="17">
        <f>-0.5*((Wellpath!$K17-Wellpath!$K16)*SIN(Wellpath!$L17)*SIN(Wellpath!$M17))</f>
        <v>0</v>
      </c>
      <c r="I17" s="17">
        <f>0.5*((Wellpath!$K17-Wellpath!$K16)*SIN(Wellpath!$L17)*COS(Wellpath!$M17))</f>
        <v>0</v>
      </c>
      <c r="J17" s="17">
        <v>0</v>
      </c>
      <c r="K17" s="17">
        <f t="shared" si="0"/>
        <v>0</v>
      </c>
      <c r="L17" s="17">
        <f t="shared" si="1"/>
        <v>0</v>
      </c>
      <c r="M17" s="17">
        <f t="shared" si="2"/>
        <v>-1</v>
      </c>
      <c r="N17" s="17">
        <f>0.5*((Wellpath!$K18-Wellpath!$K17)*COS(Wellpath!$L17)*COS(Wellpath!$M17))</f>
        <v>15.240000000000009</v>
      </c>
      <c r="O17" s="17">
        <f>0.5*((Wellpath!$K18-Wellpath!$K17)*COS(Wellpath!$L17)*SIN(Wellpath!$M17))</f>
        <v>0</v>
      </c>
      <c r="P17" s="17">
        <f>0.5*(-(Wellpath!$K18-Wellpath!$K17)*SIN(Wellpath!$L17))</f>
        <v>0</v>
      </c>
      <c r="Q17" s="17">
        <f>-0.5*((Wellpath!$K18-Wellpath!$K17)*SIN(Wellpath!$L17)*SIN(Wellpath!$M17))</f>
        <v>0</v>
      </c>
      <c r="R17" s="17">
        <f>0.5*((Wellpath!$K18-Wellpath!$K17)*SIN(Wellpath!$L17)*COS(Wellpath!$M17))</f>
        <v>0</v>
      </c>
      <c r="S17" s="17">
        <v>0</v>
      </c>
      <c r="AA17" s="10"/>
      <c r="AB17" s="10"/>
      <c r="AC17" s="10"/>
      <c r="AD17" s="10"/>
      <c r="AE17" s="10"/>
      <c r="AF17" s="10"/>
      <c r="AG17" s="10"/>
      <c r="AH17" s="10"/>
      <c r="AI17" s="10"/>
      <c r="AK17" s="24"/>
      <c r="AL17" s="24"/>
      <c r="AM17" s="24"/>
      <c r="AN17" s="24"/>
      <c r="AO17" s="24"/>
      <c r="AP17" s="24"/>
    </row>
    <row r="18" spans="1:42" x14ac:dyDescent="0.25">
      <c r="A18" s="26">
        <f>Wellpath!E18</f>
        <v>1500</v>
      </c>
      <c r="B18" s="17">
        <f>0.5*(SIN(Wellpath!$L17)*COS(Wellpath!$M17)+SIN(Wellpath!$L18)*COS(Wellpath!$M18))</f>
        <v>0</v>
      </c>
      <c r="C18" s="17">
        <f>0.5*(SIN(Wellpath!$L17)*SIN(Wellpath!$M17)+SIN(Wellpath!$L18)*SIN(Wellpath!$M18))</f>
        <v>0</v>
      </c>
      <c r="D18" s="17">
        <f>0.5*(COS(Wellpath!$L17)+COS(Wellpath!$L18))</f>
        <v>1</v>
      </c>
      <c r="E18" s="17">
        <f>0.5*((Wellpath!$K18-Wellpath!$K17)*COS(Wellpath!$L18)*COS(Wellpath!$M18))</f>
        <v>15.240000000000009</v>
      </c>
      <c r="F18" s="17">
        <f>0.5*((Wellpath!$K18-Wellpath!$K17)*COS(Wellpath!$L18)*SIN(Wellpath!$M18))</f>
        <v>0</v>
      </c>
      <c r="G18" s="17">
        <f>0.5*(-(Wellpath!$K18-Wellpath!$K17)*SIN(Wellpath!$L18))</f>
        <v>0</v>
      </c>
      <c r="H18" s="17">
        <f>-0.5*((Wellpath!$K18-Wellpath!$K17)*SIN(Wellpath!$L18)*SIN(Wellpath!$M18))</f>
        <v>0</v>
      </c>
      <c r="I18" s="17">
        <f>0.5*((Wellpath!$K18-Wellpath!$K17)*SIN(Wellpath!$L18)*COS(Wellpath!$M18))</f>
        <v>0</v>
      </c>
      <c r="J18" s="17">
        <v>0</v>
      </c>
      <c r="K18" s="17">
        <f t="shared" si="0"/>
        <v>0</v>
      </c>
      <c r="L18" s="17">
        <f t="shared" si="1"/>
        <v>0</v>
      </c>
      <c r="M18" s="17">
        <f t="shared" si="2"/>
        <v>-1</v>
      </c>
      <c r="N18" s="17">
        <f>0.5*((Wellpath!$K19-Wellpath!$K18)*COS(Wellpath!$L18)*COS(Wellpath!$M18))</f>
        <v>15.239999999999981</v>
      </c>
      <c r="O18" s="17">
        <f>0.5*((Wellpath!$K19-Wellpath!$K18)*COS(Wellpath!$L18)*SIN(Wellpath!$M18))</f>
        <v>0</v>
      </c>
      <c r="P18" s="17">
        <f>0.5*(-(Wellpath!$K19-Wellpath!$K18)*SIN(Wellpath!$L18))</f>
        <v>0</v>
      </c>
      <c r="Q18" s="17">
        <f>-0.5*((Wellpath!$K19-Wellpath!$K18)*SIN(Wellpath!$L18)*SIN(Wellpath!$M18))</f>
        <v>0</v>
      </c>
      <c r="R18" s="17">
        <f>0.5*((Wellpath!$K19-Wellpath!$K18)*SIN(Wellpath!$L18)*COS(Wellpath!$M18))</f>
        <v>0</v>
      </c>
      <c r="S18" s="17">
        <v>0</v>
      </c>
      <c r="AA18" s="10"/>
      <c r="AB18" s="10"/>
      <c r="AC18" s="10"/>
      <c r="AD18" s="10"/>
      <c r="AE18" s="10"/>
      <c r="AF18" s="10"/>
      <c r="AG18" s="10"/>
      <c r="AH18" s="10"/>
      <c r="AI18" s="10"/>
      <c r="AK18" s="24"/>
      <c r="AL18" s="24"/>
      <c r="AM18" s="24"/>
      <c r="AN18" s="24"/>
      <c r="AO18" s="24"/>
      <c r="AP18" s="24"/>
    </row>
    <row r="19" spans="1:42" x14ac:dyDescent="0.25">
      <c r="A19" s="26">
        <f>Wellpath!E19</f>
        <v>1600</v>
      </c>
      <c r="B19" s="17">
        <f>0.5*(SIN(Wellpath!$L18)*COS(Wellpath!$M18)+SIN(Wellpath!$L19)*COS(Wellpath!$M19))</f>
        <v>0</v>
      </c>
      <c r="C19" s="17">
        <f>0.5*(SIN(Wellpath!$L18)*SIN(Wellpath!$M18)+SIN(Wellpath!$L19)*SIN(Wellpath!$M19))</f>
        <v>0</v>
      </c>
      <c r="D19" s="17">
        <f>0.5*(COS(Wellpath!$L18)+COS(Wellpath!$L19))</f>
        <v>1</v>
      </c>
      <c r="E19" s="17">
        <f>0.5*((Wellpath!$K19-Wellpath!$K18)*COS(Wellpath!$L19)*COS(Wellpath!$M19))</f>
        <v>15.239999999999981</v>
      </c>
      <c r="F19" s="17">
        <f>0.5*((Wellpath!$K19-Wellpath!$K18)*COS(Wellpath!$L19)*SIN(Wellpath!$M19))</f>
        <v>0</v>
      </c>
      <c r="G19" s="17">
        <f>0.5*(-(Wellpath!$K19-Wellpath!$K18)*SIN(Wellpath!$L19))</f>
        <v>0</v>
      </c>
      <c r="H19" s="17">
        <f>-0.5*((Wellpath!$K19-Wellpath!$K18)*SIN(Wellpath!$L19)*SIN(Wellpath!$M19))</f>
        <v>0</v>
      </c>
      <c r="I19" s="17">
        <f>0.5*((Wellpath!$K19-Wellpath!$K18)*SIN(Wellpath!$L19)*COS(Wellpath!$M19))</f>
        <v>0</v>
      </c>
      <c r="J19" s="17">
        <v>0</v>
      </c>
      <c r="K19" s="17">
        <f t="shared" si="0"/>
        <v>0</v>
      </c>
      <c r="L19" s="17">
        <f t="shared" si="1"/>
        <v>0</v>
      </c>
      <c r="M19" s="17">
        <f t="shared" si="2"/>
        <v>-1</v>
      </c>
      <c r="N19" s="17">
        <f>0.5*((Wellpath!$K20-Wellpath!$K19)*COS(Wellpath!$L19)*COS(Wellpath!$M19))</f>
        <v>15.240000000000038</v>
      </c>
      <c r="O19" s="17">
        <f>0.5*((Wellpath!$K20-Wellpath!$K19)*COS(Wellpath!$L19)*SIN(Wellpath!$M19))</f>
        <v>0</v>
      </c>
      <c r="P19" s="17">
        <f>0.5*(-(Wellpath!$K20-Wellpath!$K19)*SIN(Wellpath!$L19))</f>
        <v>0</v>
      </c>
      <c r="Q19" s="17">
        <f>-0.5*((Wellpath!$K20-Wellpath!$K19)*SIN(Wellpath!$L19)*SIN(Wellpath!$M19))</f>
        <v>0</v>
      </c>
      <c r="R19" s="17">
        <f>0.5*((Wellpath!$K20-Wellpath!$K19)*SIN(Wellpath!$L19)*COS(Wellpath!$M19))</f>
        <v>0</v>
      </c>
      <c r="S19" s="17">
        <v>0</v>
      </c>
      <c r="AA19" s="10"/>
      <c r="AB19" s="10"/>
      <c r="AC19" s="10"/>
      <c r="AD19" s="10"/>
      <c r="AE19" s="10"/>
      <c r="AF19" s="10"/>
      <c r="AG19" s="10"/>
      <c r="AH19" s="10"/>
      <c r="AI19" s="10"/>
      <c r="AK19" s="24"/>
      <c r="AL19" s="24"/>
      <c r="AM19" s="24"/>
      <c r="AN19" s="24"/>
      <c r="AO19" s="24"/>
      <c r="AP19" s="24"/>
    </row>
    <row r="20" spans="1:42" x14ac:dyDescent="0.25">
      <c r="A20" s="26">
        <f>Wellpath!E20</f>
        <v>1700</v>
      </c>
      <c r="B20" s="17">
        <f>0.5*(SIN(Wellpath!$L19)*COS(Wellpath!$M19)+SIN(Wellpath!$L20)*COS(Wellpath!$M20))</f>
        <v>0</v>
      </c>
      <c r="C20" s="17">
        <f>0.5*(SIN(Wellpath!$L19)*SIN(Wellpath!$M19)+SIN(Wellpath!$L20)*SIN(Wellpath!$M20))</f>
        <v>0</v>
      </c>
      <c r="D20" s="17">
        <f>0.5*(COS(Wellpath!$L19)+COS(Wellpath!$L20))</f>
        <v>1</v>
      </c>
      <c r="E20" s="17">
        <f>0.5*((Wellpath!$K20-Wellpath!$K19)*COS(Wellpath!$L20)*COS(Wellpath!$M20))</f>
        <v>15.240000000000038</v>
      </c>
      <c r="F20" s="17">
        <f>0.5*((Wellpath!$K20-Wellpath!$K19)*COS(Wellpath!$L20)*SIN(Wellpath!$M20))</f>
        <v>0</v>
      </c>
      <c r="G20" s="17">
        <f>0.5*(-(Wellpath!$K20-Wellpath!$K19)*SIN(Wellpath!$L20))</f>
        <v>0</v>
      </c>
      <c r="H20" s="17">
        <f>-0.5*((Wellpath!$K20-Wellpath!$K19)*SIN(Wellpath!$L20)*SIN(Wellpath!$M20))</f>
        <v>0</v>
      </c>
      <c r="I20" s="17">
        <f>0.5*((Wellpath!$K20-Wellpath!$K19)*SIN(Wellpath!$L20)*COS(Wellpath!$M20))</f>
        <v>0</v>
      </c>
      <c r="J20" s="17">
        <v>0</v>
      </c>
      <c r="K20" s="17">
        <f t="shared" si="0"/>
        <v>0</v>
      </c>
      <c r="L20" s="17">
        <f t="shared" si="1"/>
        <v>0</v>
      </c>
      <c r="M20" s="17">
        <f t="shared" si="2"/>
        <v>-1</v>
      </c>
      <c r="N20" s="17">
        <f>0.5*((Wellpath!$K21-Wellpath!$K20)*COS(Wellpath!$L20)*COS(Wellpath!$M20))</f>
        <v>15.239999999999952</v>
      </c>
      <c r="O20" s="17">
        <f>0.5*((Wellpath!$K21-Wellpath!$K20)*COS(Wellpath!$L20)*SIN(Wellpath!$M20))</f>
        <v>0</v>
      </c>
      <c r="P20" s="17">
        <f>0.5*(-(Wellpath!$K21-Wellpath!$K20)*SIN(Wellpath!$L20))</f>
        <v>0</v>
      </c>
      <c r="Q20" s="17">
        <f>-0.5*((Wellpath!$K21-Wellpath!$K20)*SIN(Wellpath!$L20)*SIN(Wellpath!$M20))</f>
        <v>0</v>
      </c>
      <c r="R20" s="17">
        <f>0.5*((Wellpath!$K21-Wellpath!$K20)*SIN(Wellpath!$L20)*COS(Wellpath!$M20))</f>
        <v>0</v>
      </c>
      <c r="S20" s="17">
        <v>0</v>
      </c>
      <c r="AA20" s="10"/>
      <c r="AB20" s="10"/>
      <c r="AC20" s="10"/>
      <c r="AD20" s="10"/>
      <c r="AE20" s="10"/>
      <c r="AF20" s="10"/>
      <c r="AG20" s="10"/>
      <c r="AH20" s="10"/>
      <c r="AI20" s="10"/>
      <c r="AK20" s="24"/>
      <c r="AL20" s="24"/>
      <c r="AM20" s="24"/>
      <c r="AN20" s="24"/>
      <c r="AO20" s="24"/>
      <c r="AP20" s="24"/>
    </row>
    <row r="21" spans="1:42" x14ac:dyDescent="0.25">
      <c r="A21" s="26">
        <f>Wellpath!E21</f>
        <v>1800</v>
      </c>
      <c r="B21" s="17">
        <f>0.5*(SIN(Wellpath!$L20)*COS(Wellpath!$M20)+SIN(Wellpath!$L21)*COS(Wellpath!$M21))</f>
        <v>0</v>
      </c>
      <c r="C21" s="17">
        <f>0.5*(SIN(Wellpath!$L20)*SIN(Wellpath!$M20)+SIN(Wellpath!$L21)*SIN(Wellpath!$M21))</f>
        <v>0</v>
      </c>
      <c r="D21" s="17">
        <f>0.5*(COS(Wellpath!$L20)+COS(Wellpath!$L21))</f>
        <v>1</v>
      </c>
      <c r="E21" s="17">
        <f>0.5*((Wellpath!$K21-Wellpath!$K20)*COS(Wellpath!$L21)*COS(Wellpath!$M21))</f>
        <v>15.239999999999952</v>
      </c>
      <c r="F21" s="17">
        <f>0.5*((Wellpath!$K21-Wellpath!$K20)*COS(Wellpath!$L21)*SIN(Wellpath!$M21))</f>
        <v>0</v>
      </c>
      <c r="G21" s="17">
        <f>0.5*(-(Wellpath!$K21-Wellpath!$K20)*SIN(Wellpath!$L21))</f>
        <v>0</v>
      </c>
      <c r="H21" s="17">
        <f>-0.5*((Wellpath!$K21-Wellpath!$K20)*SIN(Wellpath!$L21)*SIN(Wellpath!$M21))</f>
        <v>0</v>
      </c>
      <c r="I21" s="17">
        <f>0.5*((Wellpath!$K21-Wellpath!$K20)*SIN(Wellpath!$L21)*COS(Wellpath!$M21))</f>
        <v>0</v>
      </c>
      <c r="J21" s="17">
        <v>0</v>
      </c>
      <c r="K21" s="17">
        <f t="shared" si="0"/>
        <v>0</v>
      </c>
      <c r="L21" s="17">
        <f t="shared" si="1"/>
        <v>0</v>
      </c>
      <c r="M21" s="17">
        <f t="shared" si="2"/>
        <v>-1</v>
      </c>
      <c r="N21" s="17">
        <f>0.5*((Wellpath!$K22-Wellpath!$K21)*COS(Wellpath!$L21)*COS(Wellpath!$M21))</f>
        <v>15.240000000000009</v>
      </c>
      <c r="O21" s="17">
        <f>0.5*((Wellpath!$K22-Wellpath!$K21)*COS(Wellpath!$L21)*SIN(Wellpath!$M21))</f>
        <v>0</v>
      </c>
      <c r="P21" s="17">
        <f>0.5*(-(Wellpath!$K22-Wellpath!$K21)*SIN(Wellpath!$L21))</f>
        <v>0</v>
      </c>
      <c r="Q21" s="17">
        <f>-0.5*((Wellpath!$K22-Wellpath!$K21)*SIN(Wellpath!$L21)*SIN(Wellpath!$M21))</f>
        <v>0</v>
      </c>
      <c r="R21" s="17">
        <f>0.5*((Wellpath!$K22-Wellpath!$K21)*SIN(Wellpath!$L21)*COS(Wellpath!$M21))</f>
        <v>0</v>
      </c>
      <c r="S21" s="17">
        <v>0</v>
      </c>
      <c r="AA21" s="10"/>
      <c r="AB21" s="10"/>
      <c r="AC21" s="10"/>
      <c r="AD21" s="10"/>
      <c r="AE21" s="10"/>
      <c r="AF21" s="10"/>
      <c r="AG21" s="10"/>
      <c r="AH21" s="10"/>
      <c r="AI21" s="10"/>
      <c r="AK21" s="24"/>
      <c r="AL21" s="24"/>
      <c r="AM21" s="24"/>
      <c r="AN21" s="24"/>
      <c r="AO21" s="24"/>
      <c r="AP21" s="24"/>
    </row>
    <row r="22" spans="1:42" x14ac:dyDescent="0.25">
      <c r="A22" s="26">
        <f>Wellpath!E22</f>
        <v>1900</v>
      </c>
      <c r="B22" s="17">
        <f>0.5*(SIN(Wellpath!$L21)*COS(Wellpath!$M21)+SIN(Wellpath!$L22)*COS(Wellpath!$M22))</f>
        <v>0</v>
      </c>
      <c r="C22" s="17">
        <f>0.5*(SIN(Wellpath!$L21)*SIN(Wellpath!$M21)+SIN(Wellpath!$L22)*SIN(Wellpath!$M22))</f>
        <v>0</v>
      </c>
      <c r="D22" s="17">
        <f>0.5*(COS(Wellpath!$L21)+COS(Wellpath!$L22))</f>
        <v>1</v>
      </c>
      <c r="E22" s="17">
        <f>0.5*((Wellpath!$K22-Wellpath!$K21)*COS(Wellpath!$L22)*COS(Wellpath!$M22))</f>
        <v>15.240000000000009</v>
      </c>
      <c r="F22" s="17">
        <f>0.5*((Wellpath!$K22-Wellpath!$K21)*COS(Wellpath!$L22)*SIN(Wellpath!$M22))</f>
        <v>0</v>
      </c>
      <c r="G22" s="17">
        <f>0.5*(-(Wellpath!$K22-Wellpath!$K21)*SIN(Wellpath!$L22))</f>
        <v>0</v>
      </c>
      <c r="H22" s="17">
        <f>-0.5*((Wellpath!$K22-Wellpath!$K21)*SIN(Wellpath!$L22)*SIN(Wellpath!$M22))</f>
        <v>0</v>
      </c>
      <c r="I22" s="17">
        <f>0.5*((Wellpath!$K22-Wellpath!$K21)*SIN(Wellpath!$L22)*COS(Wellpath!$M22))</f>
        <v>0</v>
      </c>
      <c r="J22" s="17">
        <v>0</v>
      </c>
      <c r="K22" s="17">
        <f t="shared" si="0"/>
        <v>0</v>
      </c>
      <c r="L22" s="17">
        <f t="shared" si="1"/>
        <v>0</v>
      </c>
      <c r="M22" s="17">
        <f t="shared" si="2"/>
        <v>-1</v>
      </c>
      <c r="N22" s="17">
        <f>0.5*((Wellpath!$K23-Wellpath!$K22)*COS(Wellpath!$L22)*COS(Wellpath!$M22))</f>
        <v>15.240000000000009</v>
      </c>
      <c r="O22" s="17">
        <f>0.5*((Wellpath!$K23-Wellpath!$K22)*COS(Wellpath!$L22)*SIN(Wellpath!$M22))</f>
        <v>0</v>
      </c>
      <c r="P22" s="17">
        <f>0.5*(-(Wellpath!$K23-Wellpath!$K22)*SIN(Wellpath!$L22))</f>
        <v>0</v>
      </c>
      <c r="Q22" s="17">
        <f>-0.5*((Wellpath!$K23-Wellpath!$K22)*SIN(Wellpath!$L22)*SIN(Wellpath!$M22))</f>
        <v>0</v>
      </c>
      <c r="R22" s="17">
        <f>0.5*((Wellpath!$K23-Wellpath!$K22)*SIN(Wellpath!$L22)*COS(Wellpath!$M22))</f>
        <v>0</v>
      </c>
      <c r="S22" s="17">
        <v>0</v>
      </c>
      <c r="AA22" s="10"/>
      <c r="AB22" s="10"/>
      <c r="AC22" s="10"/>
      <c r="AD22" s="10"/>
      <c r="AE22" s="10"/>
      <c r="AF22" s="10"/>
      <c r="AG22" s="10"/>
      <c r="AH22" s="10"/>
      <c r="AI22" s="10"/>
      <c r="AK22" s="24"/>
      <c r="AL22" s="24"/>
      <c r="AM22" s="24"/>
      <c r="AN22" s="24"/>
      <c r="AO22" s="24"/>
      <c r="AP22" s="24"/>
    </row>
    <row r="23" spans="1:42" x14ac:dyDescent="0.25">
      <c r="A23" s="26">
        <f>Wellpath!E23</f>
        <v>2000</v>
      </c>
      <c r="B23" s="17">
        <f>0.5*(SIN(Wellpath!$L22)*COS(Wellpath!$M22)+SIN(Wellpath!$L23)*COS(Wellpath!$M23))</f>
        <v>0</v>
      </c>
      <c r="C23" s="17">
        <f>0.5*(SIN(Wellpath!$L22)*SIN(Wellpath!$M22)+SIN(Wellpath!$L23)*SIN(Wellpath!$M23))</f>
        <v>0</v>
      </c>
      <c r="D23" s="17">
        <f>0.5*(COS(Wellpath!$L22)+COS(Wellpath!$L23))</f>
        <v>1</v>
      </c>
      <c r="E23" s="17">
        <f>0.5*((Wellpath!$K23-Wellpath!$K22)*COS(Wellpath!$L23)*COS(Wellpath!$M23))</f>
        <v>15.240000000000009</v>
      </c>
      <c r="F23" s="17">
        <f>0.5*((Wellpath!$K23-Wellpath!$K22)*COS(Wellpath!$L23)*SIN(Wellpath!$M23))</f>
        <v>0</v>
      </c>
      <c r="G23" s="17">
        <f>0.5*(-(Wellpath!$K23-Wellpath!$K22)*SIN(Wellpath!$L23))</f>
        <v>0</v>
      </c>
      <c r="H23" s="17">
        <f>-0.5*((Wellpath!$K23-Wellpath!$K22)*SIN(Wellpath!$L23)*SIN(Wellpath!$M23))</f>
        <v>0</v>
      </c>
      <c r="I23" s="17">
        <f>0.5*((Wellpath!$K23-Wellpath!$K22)*SIN(Wellpath!$L23)*COS(Wellpath!$M23))</f>
        <v>0</v>
      </c>
      <c r="J23" s="17">
        <v>0</v>
      </c>
      <c r="K23" s="17">
        <f t="shared" si="0"/>
        <v>-1.7439118436031326E-2</v>
      </c>
      <c r="L23" s="17">
        <f t="shared" si="1"/>
        <v>-6.0898743504393801E-4</v>
      </c>
      <c r="M23" s="17">
        <f t="shared" si="2"/>
        <v>-0.99969541350954794</v>
      </c>
      <c r="N23" s="17">
        <f>0.5*((Wellpath!$K24-Wellpath!$K23)*COS(Wellpath!$L23)*COS(Wellpath!$M23))</f>
        <v>15.240000000000009</v>
      </c>
      <c r="O23" s="17">
        <f>0.5*((Wellpath!$K24-Wellpath!$K23)*COS(Wellpath!$L23)*SIN(Wellpath!$M23))</f>
        <v>0</v>
      </c>
      <c r="P23" s="17">
        <f>0.5*(-(Wellpath!$K24-Wellpath!$K23)*SIN(Wellpath!$L23))</f>
        <v>0</v>
      </c>
      <c r="Q23" s="17">
        <f>-0.5*((Wellpath!$K24-Wellpath!$K23)*SIN(Wellpath!$L23)*SIN(Wellpath!$M23))</f>
        <v>0</v>
      </c>
      <c r="R23" s="17">
        <f>0.5*((Wellpath!$K24-Wellpath!$K23)*SIN(Wellpath!$L23)*COS(Wellpath!$M23))</f>
        <v>0</v>
      </c>
      <c r="S23" s="17">
        <v>0</v>
      </c>
      <c r="AA23" s="10"/>
      <c r="AB23" s="10"/>
      <c r="AC23" s="10"/>
      <c r="AD23" s="10"/>
      <c r="AE23" s="10"/>
      <c r="AF23" s="10"/>
      <c r="AG23" s="10"/>
      <c r="AH23" s="10"/>
      <c r="AI23" s="10"/>
      <c r="AK23" s="24"/>
      <c r="AL23" s="24"/>
      <c r="AM23" s="24"/>
      <c r="AN23" s="24"/>
      <c r="AO23" s="24"/>
      <c r="AP23" s="24"/>
    </row>
    <row r="24" spans="1:42" x14ac:dyDescent="0.25">
      <c r="A24" s="26">
        <f>Wellpath!E24</f>
        <v>2100</v>
      </c>
      <c r="B24" s="17">
        <f>0.5*(SIN(Wellpath!$L23)*COS(Wellpath!$M23)+SIN(Wellpath!$L24)*COS(Wellpath!$M24))</f>
        <v>1.7439118436031326E-2</v>
      </c>
      <c r="C24" s="17">
        <f>0.5*(SIN(Wellpath!$L23)*SIN(Wellpath!$M23)+SIN(Wellpath!$L24)*SIN(Wellpath!$M24))</f>
        <v>6.0898743504393801E-4</v>
      </c>
      <c r="D24" s="17">
        <f>0.5*(COS(Wellpath!$L23)+COS(Wellpath!$L24))</f>
        <v>0.99969541350954794</v>
      </c>
      <c r="E24" s="17">
        <f>0.5*((Wellpath!$K24-Wellpath!$K23)*COS(Wellpath!$L24)*COS(Wellpath!$M24))</f>
        <v>15.221438062979869</v>
      </c>
      <c r="F24" s="17">
        <f>0.5*((Wellpath!$K24-Wellpath!$K23)*COS(Wellpath!$L24)*SIN(Wellpath!$M24))</f>
        <v>0.53154432993023504</v>
      </c>
      <c r="G24" s="17">
        <f>0.5*(-(Wellpath!$K24-Wellpath!$K23)*SIN(Wellpath!$L24))</f>
        <v>-0.53186832974611509</v>
      </c>
      <c r="H24" s="17">
        <f>-0.5*((Wellpath!$K24-Wellpath!$K23)*SIN(Wellpath!$L24)*SIN(Wellpath!$M24))</f>
        <v>-1.8561937020139242E-2</v>
      </c>
      <c r="I24" s="17">
        <f>0.5*((Wellpath!$K24-Wellpath!$K23)*SIN(Wellpath!$L24)*COS(Wellpath!$M24))</f>
        <v>0.53154432993023504</v>
      </c>
      <c r="J24" s="17">
        <v>0</v>
      </c>
      <c r="K24" s="17">
        <f t="shared" si="0"/>
        <v>-5.2296108428569937E-2</v>
      </c>
      <c r="L24" s="17">
        <f t="shared" si="1"/>
        <v>-1.8262203477495361E-3</v>
      </c>
      <c r="M24" s="17">
        <f t="shared" si="2"/>
        <v>-0.99847743863945992</v>
      </c>
      <c r="N24" s="17">
        <f>0.5*((Wellpath!$K25-Wellpath!$K24)*COS(Wellpath!$L24)*COS(Wellpath!$M24))</f>
        <v>15.221438062979869</v>
      </c>
      <c r="O24" s="17">
        <f>0.5*((Wellpath!$K25-Wellpath!$K24)*COS(Wellpath!$L24)*SIN(Wellpath!$M24))</f>
        <v>0.53154432993023504</v>
      </c>
      <c r="P24" s="17">
        <f>0.5*(-(Wellpath!$K25-Wellpath!$K24)*SIN(Wellpath!$L24))</f>
        <v>-0.53186832974611509</v>
      </c>
      <c r="Q24" s="17">
        <f>-0.5*((Wellpath!$K25-Wellpath!$K24)*SIN(Wellpath!$L24)*SIN(Wellpath!$M24))</f>
        <v>-1.8561937020139242E-2</v>
      </c>
      <c r="R24" s="17">
        <f>0.5*((Wellpath!$K25-Wellpath!$K24)*SIN(Wellpath!$L24)*COS(Wellpath!$M24))</f>
        <v>0.53154432993023504</v>
      </c>
      <c r="S24" s="17">
        <v>0</v>
      </c>
      <c r="AA24" s="10"/>
      <c r="AB24" s="10"/>
      <c r="AC24" s="10"/>
      <c r="AD24" s="10"/>
      <c r="AE24" s="10"/>
      <c r="AF24" s="10"/>
      <c r="AG24" s="10"/>
      <c r="AH24" s="10"/>
      <c r="AI24" s="10"/>
      <c r="AK24" s="24"/>
      <c r="AL24" s="24"/>
      <c r="AM24" s="24"/>
      <c r="AN24" s="24"/>
      <c r="AO24" s="24"/>
      <c r="AP24" s="24"/>
    </row>
    <row r="25" spans="1:42" x14ac:dyDescent="0.25">
      <c r="A25" s="26">
        <f>Wellpath!E25</f>
        <v>2200</v>
      </c>
      <c r="B25" s="17">
        <f>0.5*(SIN(Wellpath!$L24)*COS(Wellpath!$M24)+SIN(Wellpath!$L25)*COS(Wellpath!$M25))</f>
        <v>5.2296108428569937E-2</v>
      </c>
      <c r="C25" s="17">
        <f>0.5*(SIN(Wellpath!$L24)*SIN(Wellpath!$M24)+SIN(Wellpath!$L25)*SIN(Wellpath!$M25))</f>
        <v>1.8262203477495361E-3</v>
      </c>
      <c r="D25" s="17">
        <f>0.5*(COS(Wellpath!$L24)+COS(Wellpath!$L25))</f>
        <v>0.99847743863945992</v>
      </c>
      <c r="E25" s="17">
        <f>0.5*((Wellpath!$K25-Wellpath!$K24)*COS(Wellpath!$L25)*COS(Wellpath!$M25))</f>
        <v>15.193614944591761</v>
      </c>
      <c r="F25" s="17">
        <f>0.5*((Wellpath!$K25-Wellpath!$K24)*COS(Wellpath!$L25)*SIN(Wellpath!$M25))</f>
        <v>0.53057272522646226</v>
      </c>
      <c r="G25" s="17">
        <f>0.5*(-(Wellpath!$K25-Wellpath!$K24)*SIN(Wellpath!$L25))</f>
        <v>-1.0630886598604703</v>
      </c>
      <c r="H25" s="17">
        <f>-0.5*((Wellpath!$K25-Wellpath!$K24)*SIN(Wellpath!$L25)*SIN(Wellpath!$M25))</f>
        <v>-3.7101259179266655E-2</v>
      </c>
      <c r="I25" s="17">
        <f>0.5*((Wellpath!$K25-Wellpath!$K24)*SIN(Wellpath!$L25)*COS(Wellpath!$M25))</f>
        <v>1.0624410549725776</v>
      </c>
      <c r="J25" s="17">
        <v>0</v>
      </c>
      <c r="K25" s="17">
        <f t="shared" si="0"/>
        <v>-8.708938366858629E-2</v>
      </c>
      <c r="L25" s="17">
        <f t="shared" si="1"/>
        <v>-3.0412282922690813E-3</v>
      </c>
      <c r="M25" s="17">
        <f t="shared" si="2"/>
        <v>-0.99604297281404874</v>
      </c>
      <c r="N25" s="17">
        <f>0.5*((Wellpath!$K26-Wellpath!$K25)*COS(Wellpath!$L25)*COS(Wellpath!$M25))</f>
        <v>15.193614944591761</v>
      </c>
      <c r="O25" s="17">
        <f>0.5*((Wellpath!$K26-Wellpath!$K25)*COS(Wellpath!$L25)*SIN(Wellpath!$M25))</f>
        <v>0.53057272522646226</v>
      </c>
      <c r="P25" s="17">
        <f>0.5*(-(Wellpath!$K26-Wellpath!$K25)*SIN(Wellpath!$L25))</f>
        <v>-1.0630886598604703</v>
      </c>
      <c r="Q25" s="17">
        <f>-0.5*((Wellpath!$K26-Wellpath!$K25)*SIN(Wellpath!$L25)*SIN(Wellpath!$M25))</f>
        <v>-3.7101259179266655E-2</v>
      </c>
      <c r="R25" s="17">
        <f>0.5*((Wellpath!$K26-Wellpath!$K25)*SIN(Wellpath!$L25)*COS(Wellpath!$M25))</f>
        <v>1.0624410549725776</v>
      </c>
      <c r="S25" s="17">
        <v>0</v>
      </c>
      <c r="AA25" s="10"/>
      <c r="AB25" s="10"/>
      <c r="AC25" s="10"/>
      <c r="AD25" s="10"/>
      <c r="AE25" s="10"/>
      <c r="AF25" s="10"/>
      <c r="AG25" s="10"/>
      <c r="AH25" s="10"/>
      <c r="AI25" s="10"/>
      <c r="AK25" s="24"/>
      <c r="AL25" s="24"/>
      <c r="AM25" s="24"/>
      <c r="AN25" s="24"/>
      <c r="AO25" s="24"/>
      <c r="AP25" s="24"/>
    </row>
    <row r="26" spans="1:42" x14ac:dyDescent="0.25">
      <c r="A26" s="26">
        <f>Wellpath!E26</f>
        <v>2300</v>
      </c>
      <c r="B26" s="17">
        <f>0.5*(SIN(Wellpath!$L25)*COS(Wellpath!$M25)+SIN(Wellpath!$L26)*COS(Wellpath!$M26))</f>
        <v>8.708938366858629E-2</v>
      </c>
      <c r="C26" s="17">
        <f>0.5*(SIN(Wellpath!$L25)*SIN(Wellpath!$M25)+SIN(Wellpath!$L26)*SIN(Wellpath!$M26))</f>
        <v>3.0412282922690813E-3</v>
      </c>
      <c r="D26" s="17">
        <f>0.5*(COS(Wellpath!$L25)+COS(Wellpath!$L26))</f>
        <v>0.99604297281404874</v>
      </c>
      <c r="E26" s="17">
        <f>0.5*((Wellpath!$K26-Wellpath!$K25)*COS(Wellpath!$L26)*COS(Wellpath!$M26))</f>
        <v>15.147280746790635</v>
      </c>
      <c r="F26" s="17">
        <f>0.5*((Wellpath!$K26-Wellpath!$K25)*COS(Wellpath!$L26)*SIN(Wellpath!$M26))</f>
        <v>0.52895469938546413</v>
      </c>
      <c r="G26" s="17">
        <f>0.5*(-(Wellpath!$K26-Wellpath!$K25)*SIN(Wellpath!$L26))</f>
        <v>-1.5930137801990398</v>
      </c>
      <c r="H26" s="17">
        <f>-0.5*((Wellpath!$K26-Wellpath!$K25)*SIN(Wellpath!$L26)*SIN(Wellpath!$M26))</f>
        <v>-5.5595379169094995E-2</v>
      </c>
      <c r="I26" s="17">
        <f>0.5*((Wellpath!$K26-Wellpath!$K25)*SIN(Wellpath!$L26)*COS(Wellpath!$M26))</f>
        <v>1.5920433592459344</v>
      </c>
      <c r="J26" s="17">
        <v>0</v>
      </c>
      <c r="K26" s="17">
        <f t="shared" si="0"/>
        <v>-0.12177655390969364</v>
      </c>
      <c r="L26" s="17">
        <f t="shared" si="1"/>
        <v>-4.2525309685798023E-3</v>
      </c>
      <c r="M26" s="17">
        <f t="shared" si="2"/>
        <v>-0.99239498205492183</v>
      </c>
      <c r="N26" s="17">
        <f>0.5*((Wellpath!$K27-Wellpath!$K26)*COS(Wellpath!$L26)*COS(Wellpath!$M26))</f>
        <v>15.14728074679058</v>
      </c>
      <c r="O26" s="17">
        <f>0.5*((Wellpath!$K27-Wellpath!$K26)*COS(Wellpath!$L26)*SIN(Wellpath!$M26))</f>
        <v>0.52895469938546225</v>
      </c>
      <c r="P26" s="17">
        <f>0.5*(-(Wellpath!$K27-Wellpath!$K26)*SIN(Wellpath!$L26))</f>
        <v>-1.5930137801990338</v>
      </c>
      <c r="Q26" s="17">
        <f>-0.5*((Wellpath!$K27-Wellpath!$K26)*SIN(Wellpath!$L26)*SIN(Wellpath!$M26))</f>
        <v>-5.5595379169094787E-2</v>
      </c>
      <c r="R26" s="17">
        <f>0.5*((Wellpath!$K27-Wellpath!$K26)*SIN(Wellpath!$L26)*COS(Wellpath!$M26))</f>
        <v>1.5920433592459284</v>
      </c>
      <c r="S26" s="17">
        <v>0</v>
      </c>
      <c r="AA26" s="10"/>
      <c r="AB26" s="10"/>
      <c r="AC26" s="10"/>
      <c r="AD26" s="10"/>
      <c r="AE26" s="10"/>
      <c r="AF26" s="10"/>
      <c r="AG26" s="10"/>
      <c r="AH26" s="10"/>
      <c r="AI26" s="10"/>
      <c r="AK26" s="24"/>
      <c r="AL26" s="24"/>
      <c r="AM26" s="24"/>
      <c r="AN26" s="24"/>
      <c r="AO26" s="24"/>
      <c r="AP26" s="24"/>
    </row>
    <row r="27" spans="1:42" x14ac:dyDescent="0.25">
      <c r="A27" s="26">
        <f>Wellpath!E27</f>
        <v>2400</v>
      </c>
      <c r="B27" s="17">
        <f>0.5*(SIN(Wellpath!$L26)*COS(Wellpath!$M26)+SIN(Wellpath!$L27)*COS(Wellpath!$M27))</f>
        <v>0.12177655390969364</v>
      </c>
      <c r="C27" s="17">
        <f>0.5*(SIN(Wellpath!$L26)*SIN(Wellpath!$M26)+SIN(Wellpath!$L27)*SIN(Wellpath!$M27))</f>
        <v>4.2525309685798023E-3</v>
      </c>
      <c r="D27" s="17">
        <f>0.5*(COS(Wellpath!$L26)+COS(Wellpath!$L27))</f>
        <v>0.99239498205492183</v>
      </c>
      <c r="E27" s="17">
        <f>0.5*((Wellpath!$K27-Wellpath!$K26)*COS(Wellpath!$L27)*COS(Wellpath!$M27))</f>
        <v>15.082491920659223</v>
      </c>
      <c r="F27" s="17">
        <f>0.5*((Wellpath!$K27-Wellpath!$K26)*COS(Wellpath!$L27)*SIN(Wellpath!$M27))</f>
        <v>0.52669222372248814</v>
      </c>
      <c r="G27" s="17">
        <f>0.5*(-(Wellpath!$K27-Wellpath!$K26)*SIN(Wellpath!$L27))</f>
        <v>-2.1209980586313906</v>
      </c>
      <c r="H27" s="17">
        <f>-0.5*((Wellpath!$K27-Wellpath!$K26)*SIN(Wellpath!$L27)*SIN(Wellpath!$M27))</f>
        <v>-7.4021764753217173E-2</v>
      </c>
      <c r="I27" s="17">
        <f>0.5*((Wellpath!$K27-Wellpath!$K26)*SIN(Wellpath!$L27)*COS(Wellpath!$M27))</f>
        <v>2.1197060039215221</v>
      </c>
      <c r="J27" s="17">
        <v>0</v>
      </c>
      <c r="K27" s="17">
        <f t="shared" si="0"/>
        <v>-0.15631535817810216</v>
      </c>
      <c r="L27" s="17">
        <f t="shared" si="1"/>
        <v>-5.4586525909574874E-3</v>
      </c>
      <c r="M27" s="17">
        <f t="shared" si="2"/>
        <v>-0.98753791087688914</v>
      </c>
      <c r="N27" s="17">
        <f>0.5*((Wellpath!$K28-Wellpath!$K27)*COS(Wellpath!$L27)*COS(Wellpath!$M27))</f>
        <v>15.08249192065928</v>
      </c>
      <c r="O27" s="17">
        <f>0.5*((Wellpath!$K28-Wellpath!$K27)*COS(Wellpath!$L27)*SIN(Wellpath!$M27))</f>
        <v>0.52669222372249014</v>
      </c>
      <c r="P27" s="17">
        <f>0.5*(-(Wellpath!$K28-Wellpath!$K27)*SIN(Wellpath!$L27))</f>
        <v>-2.1209980586313986</v>
      </c>
      <c r="Q27" s="17">
        <f>-0.5*((Wellpath!$K28-Wellpath!$K27)*SIN(Wellpath!$L27)*SIN(Wellpath!$M27))</f>
        <v>-7.4021764753217451E-2</v>
      </c>
      <c r="R27" s="17">
        <f>0.5*((Wellpath!$K28-Wellpath!$K27)*SIN(Wellpath!$L27)*COS(Wellpath!$M27))</f>
        <v>2.1197060039215301</v>
      </c>
      <c r="S27" s="17">
        <v>0</v>
      </c>
      <c r="AA27" s="10"/>
      <c r="AB27" s="10"/>
      <c r="AC27" s="10"/>
      <c r="AD27" s="10"/>
      <c r="AE27" s="10"/>
      <c r="AF27" s="10"/>
      <c r="AG27" s="10"/>
      <c r="AH27" s="10"/>
      <c r="AI27" s="10"/>
      <c r="AK27" s="24"/>
      <c r="AL27" s="24"/>
      <c r="AM27" s="24"/>
      <c r="AN27" s="24"/>
      <c r="AO27" s="24"/>
      <c r="AP27" s="24"/>
    </row>
    <row r="28" spans="1:42" x14ac:dyDescent="0.25">
      <c r="A28" s="26">
        <f>Wellpath!E28</f>
        <v>2500</v>
      </c>
      <c r="B28" s="17">
        <f>0.5*(SIN(Wellpath!$L27)*COS(Wellpath!$M27)+SIN(Wellpath!$L28)*COS(Wellpath!$M28))</f>
        <v>0.15631535817810216</v>
      </c>
      <c r="C28" s="17">
        <f>0.5*(SIN(Wellpath!$L27)*SIN(Wellpath!$M27)+SIN(Wellpath!$L28)*SIN(Wellpath!$M28))</f>
        <v>5.4586525909574874E-3</v>
      </c>
      <c r="D28" s="17">
        <f>0.5*(COS(Wellpath!$L27)+COS(Wellpath!$L28))</f>
        <v>0.98753791087688914</v>
      </c>
      <c r="E28" s="17">
        <f>0.5*((Wellpath!$K28-Wellpath!$K27)*COS(Wellpath!$L28)*COS(Wellpath!$M28))</f>
        <v>14.999327401402374</v>
      </c>
      <c r="F28" s="17">
        <f>0.5*((Wellpath!$K28-Wellpath!$K27)*COS(Wellpath!$L28)*SIN(Wellpath!$M28))</f>
        <v>0.52378805471562773</v>
      </c>
      <c r="G28" s="17">
        <f>0.5*(-(Wellpath!$K28-Wellpath!$K27)*SIN(Wellpath!$L28))</f>
        <v>-2.6463982276440197</v>
      </c>
      <c r="H28" s="17">
        <f>-0.5*((Wellpath!$K28-Wellpath!$K27)*SIN(Wellpath!$L28)*SIN(Wellpath!$M28))</f>
        <v>-9.2357966219166879E-2</v>
      </c>
      <c r="I28" s="17">
        <f>0.5*((Wellpath!$K28-Wellpath!$K27)*SIN(Wellpath!$L28)*COS(Wellpath!$M28))</f>
        <v>2.6447861133470258</v>
      </c>
      <c r="J28" s="17">
        <v>0</v>
      </c>
      <c r="K28" s="17">
        <f t="shared" si="0"/>
        <v>-0.19066371626110573</v>
      </c>
      <c r="L28" s="17">
        <f t="shared" si="1"/>
        <v>-6.6581236859940655E-3</v>
      </c>
      <c r="M28" s="17">
        <f t="shared" si="2"/>
        <v>-0.98147767687300691</v>
      </c>
      <c r="N28" s="17">
        <f>0.5*((Wellpath!$K29-Wellpath!$K28)*COS(Wellpath!$L28)*COS(Wellpath!$M28))</f>
        <v>14.999327401402374</v>
      </c>
      <c r="O28" s="17">
        <f>0.5*((Wellpath!$K29-Wellpath!$K28)*COS(Wellpath!$L28)*SIN(Wellpath!$M28))</f>
        <v>0.52378805471562773</v>
      </c>
      <c r="P28" s="17">
        <f>0.5*(-(Wellpath!$K29-Wellpath!$K28)*SIN(Wellpath!$L28))</f>
        <v>-2.6463982276440197</v>
      </c>
      <c r="Q28" s="17">
        <f>-0.5*((Wellpath!$K29-Wellpath!$K28)*SIN(Wellpath!$L28)*SIN(Wellpath!$M28))</f>
        <v>-9.2357966219166879E-2</v>
      </c>
      <c r="R28" s="17">
        <f>0.5*((Wellpath!$K29-Wellpath!$K28)*SIN(Wellpath!$L28)*COS(Wellpath!$M28))</f>
        <v>2.6447861133470258</v>
      </c>
      <c r="S28" s="17">
        <v>0</v>
      </c>
      <c r="AA28" s="10"/>
      <c r="AB28" s="10"/>
      <c r="AC28" s="10"/>
      <c r="AD28" s="10"/>
      <c r="AE28" s="10"/>
      <c r="AF28" s="10"/>
      <c r="AG28" s="10"/>
      <c r="AH28" s="10"/>
      <c r="AI28" s="10"/>
      <c r="AK28" s="24"/>
      <c r="AL28" s="24"/>
      <c r="AM28" s="24"/>
      <c r="AN28" s="24"/>
      <c r="AO28" s="24"/>
      <c r="AP28" s="24"/>
    </row>
    <row r="29" spans="1:42" x14ac:dyDescent="0.25">
      <c r="A29" s="26">
        <f>Wellpath!E29</f>
        <v>2600</v>
      </c>
      <c r="B29" s="17">
        <f>0.5*(SIN(Wellpath!$L28)*COS(Wellpath!$M28)+SIN(Wellpath!$L29)*COS(Wellpath!$M29))</f>
        <v>0.19066371626110573</v>
      </c>
      <c r="C29" s="17">
        <f>0.5*(SIN(Wellpath!$L28)*SIN(Wellpath!$M28)+SIN(Wellpath!$L29)*SIN(Wellpath!$M29))</f>
        <v>6.6581236859940655E-3</v>
      </c>
      <c r="D29" s="17">
        <f>0.5*(COS(Wellpath!$L28)+COS(Wellpath!$L29))</f>
        <v>0.98147767687300691</v>
      </c>
      <c r="E29" s="17">
        <f>0.5*((Wellpath!$K29-Wellpath!$K28)*COS(Wellpath!$L29)*COS(Wellpath!$M29))</f>
        <v>14.897888512176127</v>
      </c>
      <c r="F29" s="17">
        <f>0.5*((Wellpath!$K29-Wellpath!$K28)*COS(Wellpath!$L29)*SIN(Wellpath!$M29))</f>
        <v>0.52024573064745905</v>
      </c>
      <c r="G29" s="17">
        <f>0.5*(-(Wellpath!$K29-Wellpath!$K28)*SIN(Wellpath!$L29))</f>
        <v>-3.1685741680626545</v>
      </c>
      <c r="H29" s="17">
        <f>-0.5*((Wellpath!$K29-Wellpath!$K28)*SIN(Wellpath!$L29)*SIN(Wellpath!$M29))</f>
        <v>-0.11058164372993236</v>
      </c>
      <c r="I29" s="17">
        <f>0.5*((Wellpath!$K29-Wellpath!$K28)*SIN(Wellpath!$L29)*COS(Wellpath!$M29))</f>
        <v>3.1666439582914796</v>
      </c>
      <c r="J29" s="17">
        <v>0</v>
      </c>
      <c r="K29" s="17">
        <f t="shared" si="0"/>
        <v>-0.22477977997533916</v>
      </c>
      <c r="L29" s="17">
        <f t="shared" si="1"/>
        <v>-7.8494828829245907E-3</v>
      </c>
      <c r="M29" s="17">
        <f t="shared" si="2"/>
        <v>-0.97422166350490103</v>
      </c>
      <c r="N29" s="17">
        <f>0.5*((Wellpath!$K30-Wellpath!$K29)*COS(Wellpath!$L29)*COS(Wellpath!$M29))</f>
        <v>14.897888512176127</v>
      </c>
      <c r="O29" s="17">
        <f>0.5*((Wellpath!$K30-Wellpath!$K29)*COS(Wellpath!$L29)*SIN(Wellpath!$M29))</f>
        <v>0.52024573064745905</v>
      </c>
      <c r="P29" s="17">
        <f>0.5*(-(Wellpath!$K30-Wellpath!$K29)*SIN(Wellpath!$L29))</f>
        <v>-3.1685741680626545</v>
      </c>
      <c r="Q29" s="17">
        <f>-0.5*((Wellpath!$K30-Wellpath!$K29)*SIN(Wellpath!$L29)*SIN(Wellpath!$M29))</f>
        <v>-0.11058164372993236</v>
      </c>
      <c r="R29" s="17">
        <f>0.5*((Wellpath!$K30-Wellpath!$K29)*SIN(Wellpath!$L29)*COS(Wellpath!$M29))</f>
        <v>3.1666439582914796</v>
      </c>
      <c r="S29" s="17">
        <v>0</v>
      </c>
      <c r="AA29" s="10"/>
      <c r="AB29" s="10"/>
      <c r="AC29" s="10"/>
      <c r="AD29" s="10"/>
      <c r="AE29" s="10"/>
      <c r="AF29" s="10"/>
      <c r="AG29" s="10"/>
      <c r="AH29" s="10"/>
      <c r="AI29" s="10"/>
      <c r="AK29" s="24"/>
      <c r="AL29" s="24"/>
      <c r="AM29" s="24"/>
      <c r="AN29" s="24"/>
      <c r="AO29" s="24"/>
      <c r="AP29" s="24"/>
    </row>
    <row r="30" spans="1:42" x14ac:dyDescent="0.25">
      <c r="A30" s="26">
        <f>Wellpath!E30</f>
        <v>2700</v>
      </c>
      <c r="B30" s="17">
        <f>0.5*(SIN(Wellpath!$L29)*COS(Wellpath!$M29)+SIN(Wellpath!$L30)*COS(Wellpath!$M30))</f>
        <v>0.22477977997533916</v>
      </c>
      <c r="C30" s="17">
        <f>0.5*(SIN(Wellpath!$L29)*SIN(Wellpath!$M29)+SIN(Wellpath!$L30)*SIN(Wellpath!$M30))</f>
        <v>7.8494828829245907E-3</v>
      </c>
      <c r="D30" s="17">
        <f>0.5*(COS(Wellpath!$L29)+COS(Wellpath!$L30))</f>
        <v>0.97422166350490103</v>
      </c>
      <c r="E30" s="17">
        <f>0.5*((Wellpath!$K30-Wellpath!$K29)*COS(Wellpath!$L30)*COS(Wellpath!$M30))</f>
        <v>14.778298840641598</v>
      </c>
      <c r="F30" s="17">
        <f>0.5*((Wellpath!$K30-Wellpath!$K29)*COS(Wellpath!$L30)*SIN(Wellpath!$M30))</f>
        <v>0.51606956729420794</v>
      </c>
      <c r="G30" s="17">
        <f>0.5*(-(Wellpath!$K30-Wellpath!$K29)*SIN(Wellpath!$L30))</f>
        <v>-3.6868896889389382</v>
      </c>
      <c r="H30" s="17">
        <f>-0.5*((Wellpath!$K30-Wellpath!$K29)*SIN(Wellpath!$L30)*SIN(Wellpath!$M30))</f>
        <v>-0.12867059454160928</v>
      </c>
      <c r="I30" s="17">
        <f>0.5*((Wellpath!$K30-Wellpath!$K29)*SIN(Wellpath!$L30)*COS(Wellpath!$M30))</f>
        <v>3.684643735356862</v>
      </c>
      <c r="J30" s="17">
        <v>0</v>
      </c>
      <c r="K30" s="17">
        <f t="shared" si="0"/>
        <v>-0.25862198415234344</v>
      </c>
      <c r="L30" s="17">
        <f t="shared" si="1"/>
        <v>-9.0312786940824168E-3</v>
      </c>
      <c r="M30" s="17">
        <f t="shared" si="2"/>
        <v>-0.96577871110715763</v>
      </c>
      <c r="N30" s="17">
        <f>0.5*((Wellpath!$K31-Wellpath!$K30)*COS(Wellpath!$L30)*COS(Wellpath!$M30))</f>
        <v>14.778298840641598</v>
      </c>
      <c r="O30" s="17">
        <f>0.5*((Wellpath!$K31-Wellpath!$K30)*COS(Wellpath!$L30)*SIN(Wellpath!$M30))</f>
        <v>0.51606956729420794</v>
      </c>
      <c r="P30" s="17">
        <f>0.5*(-(Wellpath!$K31-Wellpath!$K30)*SIN(Wellpath!$L30))</f>
        <v>-3.6868896889389382</v>
      </c>
      <c r="Q30" s="17">
        <f>-0.5*((Wellpath!$K31-Wellpath!$K30)*SIN(Wellpath!$L30)*SIN(Wellpath!$M30))</f>
        <v>-0.12867059454160928</v>
      </c>
      <c r="R30" s="17">
        <f>0.5*((Wellpath!$K31-Wellpath!$K30)*SIN(Wellpath!$L30)*COS(Wellpath!$M30))</f>
        <v>3.684643735356862</v>
      </c>
      <c r="S30" s="17">
        <v>0</v>
      </c>
      <c r="AA30" s="10"/>
      <c r="AB30" s="10"/>
      <c r="AC30" s="10"/>
      <c r="AD30" s="10"/>
      <c r="AE30" s="10"/>
      <c r="AF30" s="10"/>
      <c r="AG30" s="10"/>
      <c r="AH30" s="10"/>
      <c r="AI30" s="10"/>
      <c r="AK30" s="24"/>
      <c r="AL30" s="24"/>
      <c r="AM30" s="24"/>
      <c r="AN30" s="24"/>
      <c r="AO30" s="24"/>
      <c r="AP30" s="24"/>
    </row>
    <row r="31" spans="1:42" x14ac:dyDescent="0.25">
      <c r="A31" s="26">
        <f>Wellpath!E31</f>
        <v>2800</v>
      </c>
      <c r="B31" s="17">
        <f>0.5*(SIN(Wellpath!$L30)*COS(Wellpath!$M30)+SIN(Wellpath!$L31)*COS(Wellpath!$M31))</f>
        <v>0.25862198415234344</v>
      </c>
      <c r="C31" s="17">
        <f>0.5*(SIN(Wellpath!$L30)*SIN(Wellpath!$M30)+SIN(Wellpath!$L31)*SIN(Wellpath!$M31))</f>
        <v>9.0312786940824168E-3</v>
      </c>
      <c r="D31" s="17">
        <f>0.5*(COS(Wellpath!$L30)+COS(Wellpath!$L31))</f>
        <v>0.96577871110715763</v>
      </c>
      <c r="E31" s="17">
        <f>0.5*((Wellpath!$K31-Wellpath!$K30)*COS(Wellpath!$L31)*COS(Wellpath!$M31))</f>
        <v>14.640704088392173</v>
      </c>
      <c r="F31" s="17">
        <f>0.5*((Wellpath!$K31-Wellpath!$K30)*COS(Wellpath!$L31)*SIN(Wellpath!$M31))</f>
        <v>0.51126465266763155</v>
      </c>
      <c r="G31" s="17">
        <f>0.5*(-(Wellpath!$K31-Wellpath!$K30)*SIN(Wellpath!$L31))</f>
        <v>-4.2007133026510699</v>
      </c>
      <c r="H31" s="17">
        <f>-0.5*((Wellpath!$K31-Wellpath!$K30)*SIN(Wellpath!$L31)*SIN(Wellpath!$M31))</f>
        <v>-0.14660278005402297</v>
      </c>
      <c r="I31" s="17">
        <f>0.5*((Wellpath!$K31-Wellpath!$K30)*SIN(Wellpath!$L31)*COS(Wellpath!$M31))</f>
        <v>4.1981543416065703</v>
      </c>
      <c r="J31" s="17">
        <v>0</v>
      </c>
      <c r="K31" s="17">
        <f t="shared" si="0"/>
        <v>-0.29214909727932076</v>
      </c>
      <c r="L31" s="17">
        <f t="shared" si="1"/>
        <v>-1.0202071283313342E-2</v>
      </c>
      <c r="M31" s="17">
        <f t="shared" si="2"/>
        <v>-0.95615910611673627</v>
      </c>
      <c r="N31" s="17">
        <f>0.5*((Wellpath!$K32-Wellpath!$K31)*COS(Wellpath!$L31)*COS(Wellpath!$M31))</f>
        <v>14.640704088392173</v>
      </c>
      <c r="O31" s="17">
        <f>0.5*((Wellpath!$K32-Wellpath!$K31)*COS(Wellpath!$L31)*SIN(Wellpath!$M31))</f>
        <v>0.51126465266763155</v>
      </c>
      <c r="P31" s="17">
        <f>0.5*(-(Wellpath!$K32-Wellpath!$K31)*SIN(Wellpath!$L31))</f>
        <v>-4.2007133026510699</v>
      </c>
      <c r="Q31" s="17">
        <f>-0.5*((Wellpath!$K32-Wellpath!$K31)*SIN(Wellpath!$L31)*SIN(Wellpath!$M31))</f>
        <v>-0.14660278005402297</v>
      </c>
      <c r="R31" s="17">
        <f>0.5*((Wellpath!$K32-Wellpath!$K31)*SIN(Wellpath!$L31)*COS(Wellpath!$M31))</f>
        <v>4.1981543416065703</v>
      </c>
      <c r="S31" s="17">
        <v>0</v>
      </c>
      <c r="AA31" s="10"/>
      <c r="AB31" s="10"/>
      <c r="AC31" s="10"/>
      <c r="AD31" s="10"/>
      <c r="AE31" s="10"/>
      <c r="AF31" s="10"/>
      <c r="AG31" s="10"/>
      <c r="AH31" s="10"/>
      <c r="AI31" s="10"/>
      <c r="AK31" s="24"/>
      <c r="AL31" s="24"/>
      <c r="AM31" s="24"/>
      <c r="AN31" s="24"/>
      <c r="AO31" s="24"/>
      <c r="AP31" s="24"/>
    </row>
    <row r="32" spans="1:42" x14ac:dyDescent="0.25">
      <c r="A32" s="26">
        <f>Wellpath!E32</f>
        <v>2900</v>
      </c>
      <c r="B32" s="17">
        <f>0.5*(SIN(Wellpath!$L31)*COS(Wellpath!$M31)+SIN(Wellpath!$L32)*COS(Wellpath!$M32))</f>
        <v>0.29214909727932076</v>
      </c>
      <c r="C32" s="17">
        <f>0.5*(SIN(Wellpath!$L31)*SIN(Wellpath!$M31)+SIN(Wellpath!$L32)*SIN(Wellpath!$M32))</f>
        <v>1.0202071283313342E-2</v>
      </c>
      <c r="D32" s="17">
        <f>0.5*(COS(Wellpath!$L31)+COS(Wellpath!$L32))</f>
        <v>0.95615910611673627</v>
      </c>
      <c r="E32" s="17">
        <f>0.5*((Wellpath!$K32-Wellpath!$K31)*COS(Wellpath!$L32)*COS(Wellpath!$M32))</f>
        <v>14.48527189343862</v>
      </c>
      <c r="F32" s="17">
        <f>0.5*((Wellpath!$K32-Wellpath!$K31)*COS(Wellpath!$L32)*SIN(Wellpath!$M32))</f>
        <v>0.50583684081606217</v>
      </c>
      <c r="G32" s="17">
        <f>0.5*(-(Wellpath!$K32-Wellpath!$K31)*SIN(Wellpath!$L32))</f>
        <v>-4.7094189942742011</v>
      </c>
      <c r="H32" s="17">
        <f>-0.5*((Wellpath!$K32-Wellpath!$K31)*SIN(Wellpath!$L32)*SIN(Wellpath!$M32))</f>
        <v>-0.16435635266136792</v>
      </c>
      <c r="I32" s="17">
        <f>0.5*((Wellpath!$K32-Wellpath!$K31)*SIN(Wellpath!$L32)*COS(Wellpath!$M32))</f>
        <v>4.7065501434671324</v>
      </c>
      <c r="J32" s="17">
        <v>0</v>
      </c>
      <c r="K32" s="17">
        <f t="shared" si="0"/>
        <v>-0.32532027173338185</v>
      </c>
      <c r="L32" s="17">
        <f t="shared" si="1"/>
        <v>-1.1360434220194161E-2</v>
      </c>
      <c r="M32" s="17">
        <f t="shared" si="2"/>
        <v>-0.94537456854053104</v>
      </c>
      <c r="N32" s="17">
        <f>0.5*((Wellpath!$K33-Wellpath!$K32)*COS(Wellpath!$L32)*COS(Wellpath!$M32))</f>
        <v>14.48527189343862</v>
      </c>
      <c r="O32" s="17">
        <f>0.5*((Wellpath!$K33-Wellpath!$K32)*COS(Wellpath!$L32)*SIN(Wellpath!$M32))</f>
        <v>0.50583684081606217</v>
      </c>
      <c r="P32" s="17">
        <f>0.5*(-(Wellpath!$K33-Wellpath!$K32)*SIN(Wellpath!$L32))</f>
        <v>-4.7094189942742011</v>
      </c>
      <c r="Q32" s="17">
        <f>-0.5*((Wellpath!$K33-Wellpath!$K32)*SIN(Wellpath!$L32)*SIN(Wellpath!$M32))</f>
        <v>-0.16435635266136792</v>
      </c>
      <c r="R32" s="17">
        <f>0.5*((Wellpath!$K33-Wellpath!$K32)*SIN(Wellpath!$L32)*COS(Wellpath!$M32))</f>
        <v>4.7065501434671324</v>
      </c>
      <c r="S32" s="17">
        <v>0</v>
      </c>
      <c r="AA32" s="10"/>
      <c r="AB32" s="10"/>
      <c r="AC32" s="10"/>
      <c r="AD32" s="10"/>
      <c r="AE32" s="10"/>
      <c r="AF32" s="10"/>
      <c r="AG32" s="10"/>
      <c r="AH32" s="10"/>
      <c r="AI32" s="10"/>
      <c r="AK32" s="24"/>
      <c r="AL32" s="24"/>
      <c r="AM32" s="24"/>
      <c r="AN32" s="24"/>
      <c r="AO32" s="24"/>
      <c r="AP32" s="24"/>
    </row>
    <row r="33" spans="1:42" x14ac:dyDescent="0.25">
      <c r="A33" s="26">
        <f>Wellpath!E33</f>
        <v>3000</v>
      </c>
      <c r="B33" s="17">
        <f>0.5*(SIN(Wellpath!$L32)*COS(Wellpath!$M32)+SIN(Wellpath!$L33)*COS(Wellpath!$M33))</f>
        <v>0.32532027173338185</v>
      </c>
      <c r="C33" s="17">
        <f>0.5*(SIN(Wellpath!$L32)*SIN(Wellpath!$M32)+SIN(Wellpath!$L33)*SIN(Wellpath!$M33))</f>
        <v>1.1360434220194161E-2</v>
      </c>
      <c r="D33" s="17">
        <f>0.5*(COS(Wellpath!$L32)+COS(Wellpath!$L33))</f>
        <v>0.94537456854053104</v>
      </c>
      <c r="E33" s="17">
        <f>0.5*((Wellpath!$K33-Wellpath!$K32)*COS(Wellpath!$L33)*COS(Wellpath!$M33))</f>
        <v>14.312191625968</v>
      </c>
      <c r="F33" s="17">
        <f>0.5*((Wellpath!$K33-Wellpath!$K32)*COS(Wellpath!$L33)*SIN(Wellpath!$M33))</f>
        <v>0.49979274469215063</v>
      </c>
      <c r="G33" s="17">
        <f>0.5*(-(Wellpath!$K33-Wellpath!$K32)*SIN(Wellpath!$L33))</f>
        <v>-5.212386984283194</v>
      </c>
      <c r="H33" s="17">
        <f>-0.5*((Wellpath!$K33-Wellpath!$K32)*SIN(Wellpath!$L33)*SIN(Wellpath!$M33))</f>
        <v>-0.18190968237015029</v>
      </c>
      <c r="I33" s="17">
        <f>0.5*((Wellpath!$K33-Wellpath!$K32)*SIN(Wellpath!$L33)*COS(Wellpath!$M33))</f>
        <v>5.2092117389663519</v>
      </c>
      <c r="J33" s="17">
        <v>0</v>
      </c>
      <c r="K33" s="17">
        <f t="shared" si="0"/>
        <v>-0.35809509354808211</v>
      </c>
      <c r="L33" s="17">
        <f t="shared" si="1"/>
        <v>-1.2504956217918414E-2</v>
      </c>
      <c r="M33" s="17">
        <f t="shared" si="2"/>
        <v>-0.93343823767634793</v>
      </c>
      <c r="N33" s="17">
        <f>0.5*((Wellpath!$K34-Wellpath!$K33)*COS(Wellpath!$L33)*COS(Wellpath!$M33))</f>
        <v>14.312191625967946</v>
      </c>
      <c r="O33" s="17">
        <f>0.5*((Wellpath!$K34-Wellpath!$K33)*COS(Wellpath!$L33)*SIN(Wellpath!$M33))</f>
        <v>0.49979274469214879</v>
      </c>
      <c r="P33" s="17">
        <f>0.5*(-(Wellpath!$K34-Wellpath!$K33)*SIN(Wellpath!$L33))</f>
        <v>-5.2123869842831745</v>
      </c>
      <c r="Q33" s="17">
        <f>-0.5*((Wellpath!$K34-Wellpath!$K33)*SIN(Wellpath!$L33)*SIN(Wellpath!$M33))</f>
        <v>-0.18190968237014962</v>
      </c>
      <c r="R33" s="17">
        <f>0.5*((Wellpath!$K34-Wellpath!$K33)*SIN(Wellpath!$L33)*COS(Wellpath!$M33))</f>
        <v>5.2092117389663324</v>
      </c>
      <c r="S33" s="17">
        <v>0</v>
      </c>
      <c r="AA33" s="10"/>
      <c r="AB33" s="10"/>
      <c r="AC33" s="10"/>
      <c r="AD33" s="10"/>
      <c r="AE33" s="10"/>
      <c r="AF33" s="10"/>
      <c r="AG33" s="10"/>
      <c r="AH33" s="10"/>
      <c r="AI33" s="10"/>
      <c r="AK33" s="24"/>
      <c r="AL33" s="24"/>
      <c r="AM33" s="24"/>
      <c r="AN33" s="24"/>
      <c r="AO33" s="24"/>
      <c r="AP33" s="24"/>
    </row>
    <row r="34" spans="1:42" x14ac:dyDescent="0.25">
      <c r="A34" s="26">
        <f>Wellpath!E34</f>
        <v>3100</v>
      </c>
      <c r="B34" s="17">
        <f>0.5*(SIN(Wellpath!$L33)*COS(Wellpath!$M33)+SIN(Wellpath!$L34)*COS(Wellpath!$M34))</f>
        <v>0.35809509354808211</v>
      </c>
      <c r="C34" s="17">
        <f>0.5*(SIN(Wellpath!$L33)*SIN(Wellpath!$M33)+SIN(Wellpath!$L34)*SIN(Wellpath!$M34))</f>
        <v>1.2504956217918414E-2</v>
      </c>
      <c r="D34" s="17">
        <f>0.5*(COS(Wellpath!$L33)+COS(Wellpath!$L34))</f>
        <v>0.93343823767634793</v>
      </c>
      <c r="E34" s="17">
        <f>0.5*((Wellpath!$K34-Wellpath!$K33)*COS(Wellpath!$L34)*COS(Wellpath!$M34))</f>
        <v>14.121674157625197</v>
      </c>
      <c r="F34" s="17">
        <f>0.5*((Wellpath!$K34-Wellpath!$K33)*COS(Wellpath!$L34)*SIN(Wellpath!$M34))</f>
        <v>0.49313972809600026</v>
      </c>
      <c r="G34" s="17">
        <f>0.5*(-(Wellpath!$K34-Wellpath!$K33)*SIN(Wellpath!$L34))</f>
        <v>-5.7090044836584815</v>
      </c>
      <c r="H34" s="17">
        <f>-0.5*((Wellpath!$K34-Wellpath!$K33)*SIN(Wellpath!$L34)*SIN(Wellpath!$M34))</f>
        <v>-0.19924138315200243</v>
      </c>
      <c r="I34" s="17">
        <f>0.5*((Wellpath!$K34-Wellpath!$K33)*SIN(Wellpath!$L34)*COS(Wellpath!$M34))</f>
        <v>5.705526712379176</v>
      </c>
      <c r="J34" s="17">
        <v>0</v>
      </c>
      <c r="K34" s="17">
        <f t="shared" si="0"/>
        <v>-0.3904336316516146</v>
      </c>
      <c r="L34" s="17">
        <f t="shared" si="1"/>
        <v>-1.3634242852731973E-2</v>
      </c>
      <c r="M34" s="17">
        <f t="shared" si="2"/>
        <v>-0.92036465610469409</v>
      </c>
      <c r="N34" s="17">
        <f>0.5*((Wellpath!$K35-Wellpath!$K34)*COS(Wellpath!$L34)*COS(Wellpath!$M34))</f>
        <v>14.12167415762525</v>
      </c>
      <c r="O34" s="17">
        <f>0.5*((Wellpath!$K35-Wellpath!$K34)*COS(Wellpath!$L34)*SIN(Wellpath!$M34))</f>
        <v>0.49313972809600209</v>
      </c>
      <c r="P34" s="17">
        <f>0.5*(-(Wellpath!$K35-Wellpath!$K34)*SIN(Wellpath!$L34))</f>
        <v>-5.7090044836585028</v>
      </c>
      <c r="Q34" s="17">
        <f>-0.5*((Wellpath!$K35-Wellpath!$K34)*SIN(Wellpath!$L34)*SIN(Wellpath!$M34))</f>
        <v>-0.19924138315200315</v>
      </c>
      <c r="R34" s="17">
        <f>0.5*((Wellpath!$K35-Wellpath!$K34)*SIN(Wellpath!$L34)*COS(Wellpath!$M34))</f>
        <v>5.7055267123791973</v>
      </c>
      <c r="S34" s="17">
        <v>0</v>
      </c>
      <c r="AA34" s="10"/>
      <c r="AB34" s="10"/>
      <c r="AC34" s="10"/>
      <c r="AD34" s="10"/>
      <c r="AE34" s="10"/>
      <c r="AF34" s="10"/>
      <c r="AG34" s="10"/>
      <c r="AH34" s="10"/>
      <c r="AI34" s="10"/>
      <c r="AK34" s="24"/>
      <c r="AL34" s="24"/>
      <c r="AM34" s="24"/>
      <c r="AN34" s="24"/>
      <c r="AO34" s="24"/>
      <c r="AP34" s="24"/>
    </row>
    <row r="35" spans="1:42" x14ac:dyDescent="0.25">
      <c r="A35" s="26">
        <f>Wellpath!E35</f>
        <v>3200</v>
      </c>
      <c r="B35" s="17">
        <f>0.5*(SIN(Wellpath!$L34)*COS(Wellpath!$M34)+SIN(Wellpath!$L35)*COS(Wellpath!$M35))</f>
        <v>0.3904336316516146</v>
      </c>
      <c r="C35" s="17">
        <f>0.5*(SIN(Wellpath!$L34)*SIN(Wellpath!$M34)+SIN(Wellpath!$L35)*SIN(Wellpath!$M35))</f>
        <v>1.3634242852731973E-2</v>
      </c>
      <c r="D35" s="17">
        <f>0.5*(COS(Wellpath!$L34)+COS(Wellpath!$L35))</f>
        <v>0.92036465610469409</v>
      </c>
      <c r="E35" s="17">
        <f>0.5*((Wellpath!$K35-Wellpath!$K34)*COS(Wellpath!$L35)*COS(Wellpath!$M35))</f>
        <v>13.91395160459858</v>
      </c>
      <c r="F35" s="17">
        <f>0.5*((Wellpath!$K35-Wellpath!$K34)*COS(Wellpath!$L35)*SIN(Wellpath!$M35))</f>
        <v>0.48588589670352045</v>
      </c>
      <c r="G35" s="17">
        <f>0.5*(-(Wellpath!$K35-Wellpath!$K34)*SIN(Wellpath!$L35))</f>
        <v>-6.1986664404751988</v>
      </c>
      <c r="H35" s="17">
        <f>-0.5*((Wellpath!$K35-Wellpath!$K34)*SIN(Wellpath!$L35)*SIN(Wellpath!$M35))</f>
        <v>-0.21633033899926762</v>
      </c>
      <c r="I35" s="17">
        <f>0.5*((Wellpath!$K35-Wellpath!$K34)*SIN(Wellpath!$L35)*COS(Wellpath!$M35))</f>
        <v>6.1948903803620237</v>
      </c>
      <c r="J35" s="17">
        <v>0</v>
      </c>
      <c r="K35" s="17">
        <f t="shared" si="0"/>
        <v>-0.42229648651667012</v>
      </c>
      <c r="L35" s="17">
        <f t="shared" si="1"/>
        <v>-1.4746918262823591E-2</v>
      </c>
      <c r="M35" s="17">
        <f t="shared" si="2"/>
        <v>-0.90616975197088401</v>
      </c>
      <c r="N35" s="17">
        <f>0.5*((Wellpath!$K36-Wellpath!$K35)*COS(Wellpath!$L35)*COS(Wellpath!$M35))</f>
        <v>13.91395160459858</v>
      </c>
      <c r="O35" s="17">
        <f>0.5*((Wellpath!$K36-Wellpath!$K35)*COS(Wellpath!$L35)*SIN(Wellpath!$M35))</f>
        <v>0.48588589670352045</v>
      </c>
      <c r="P35" s="17">
        <f>0.5*(-(Wellpath!$K36-Wellpath!$K35)*SIN(Wellpath!$L35))</f>
        <v>-6.1986664404751988</v>
      </c>
      <c r="Q35" s="17">
        <f>-0.5*((Wellpath!$K36-Wellpath!$K35)*SIN(Wellpath!$L35)*SIN(Wellpath!$M35))</f>
        <v>-0.21633033899926762</v>
      </c>
      <c r="R35" s="17">
        <f>0.5*((Wellpath!$K36-Wellpath!$K35)*SIN(Wellpath!$L35)*COS(Wellpath!$M35))</f>
        <v>6.1948903803620237</v>
      </c>
      <c r="S35" s="17">
        <v>0</v>
      </c>
      <c r="AA35" s="10"/>
      <c r="AB35" s="10"/>
      <c r="AC35" s="10"/>
      <c r="AD35" s="10"/>
      <c r="AE35" s="10"/>
      <c r="AF35" s="10"/>
      <c r="AG35" s="10"/>
      <c r="AH35" s="10"/>
      <c r="AI35" s="10"/>
      <c r="AK35" s="24"/>
      <c r="AL35" s="24"/>
      <c r="AM35" s="24"/>
      <c r="AN35" s="24"/>
      <c r="AO35" s="24"/>
      <c r="AP35" s="24"/>
    </row>
    <row r="36" spans="1:42" x14ac:dyDescent="0.25">
      <c r="A36" s="26">
        <f>Wellpath!E36</f>
        <v>3300</v>
      </c>
      <c r="B36" s="17">
        <f>0.5*(SIN(Wellpath!$L35)*COS(Wellpath!$M35)+SIN(Wellpath!$L36)*COS(Wellpath!$M36))</f>
        <v>0.42229648651667012</v>
      </c>
      <c r="C36" s="17">
        <f>0.5*(SIN(Wellpath!$L35)*SIN(Wellpath!$M35)+SIN(Wellpath!$L36)*SIN(Wellpath!$M36))</f>
        <v>1.4746918262823591E-2</v>
      </c>
      <c r="D36" s="17">
        <f>0.5*(COS(Wellpath!$L35)+COS(Wellpath!$L36))</f>
        <v>0.90616975197088401</v>
      </c>
      <c r="E36" s="17">
        <f>0.5*((Wellpath!$K36-Wellpath!$K35)*COS(Wellpath!$L36)*COS(Wellpath!$M36))</f>
        <v>13.689277044821651</v>
      </c>
      <c r="F36" s="17">
        <f>0.5*((Wellpath!$K36-Wellpath!$K35)*COS(Wellpath!$L36)*SIN(Wellpath!$M36))</f>
        <v>0.47804008819089039</v>
      </c>
      <c r="G36" s="17">
        <f>0.5*(-(Wellpath!$K36-Wellpath!$K35)*SIN(Wellpath!$L36))</f>
        <v>-6.6807762770655437</v>
      </c>
      <c r="H36" s="17">
        <f>-0.5*((Wellpath!$K36-Wellpath!$K35)*SIN(Wellpath!$L36)*SIN(Wellpath!$M36))</f>
        <v>-0.23315572965159564</v>
      </c>
      <c r="I36" s="17">
        <f>0.5*((Wellpath!$K36-Wellpath!$K35)*SIN(Wellpath!$L36)*COS(Wellpath!$M36))</f>
        <v>6.6767065286660889</v>
      </c>
      <c r="J36" s="17">
        <v>0</v>
      </c>
      <c r="K36" s="17">
        <f t="shared" si="0"/>
        <v>-0.45364483816269213</v>
      </c>
      <c r="L36" s="17">
        <f t="shared" si="1"/>
        <v>-1.5841626824600573E-2</v>
      </c>
      <c r="M36" s="17">
        <f t="shared" si="2"/>
        <v>-0.89087081957904701</v>
      </c>
      <c r="N36" s="17">
        <f>0.5*((Wellpath!$K37-Wellpath!$K36)*COS(Wellpath!$L36)*COS(Wellpath!$M36))</f>
        <v>13.689277044821702</v>
      </c>
      <c r="O36" s="17">
        <f>0.5*((Wellpath!$K37-Wellpath!$K36)*COS(Wellpath!$L36)*SIN(Wellpath!$M36))</f>
        <v>0.47804008819089217</v>
      </c>
      <c r="P36" s="17">
        <f>0.5*(-(Wellpath!$K37-Wellpath!$K36)*SIN(Wellpath!$L36))</f>
        <v>-6.6807762770655685</v>
      </c>
      <c r="Q36" s="17">
        <f>-0.5*((Wellpath!$K37-Wellpath!$K36)*SIN(Wellpath!$L36)*SIN(Wellpath!$M36))</f>
        <v>-0.2331557296515965</v>
      </c>
      <c r="R36" s="17">
        <f>0.5*((Wellpath!$K37-Wellpath!$K36)*SIN(Wellpath!$L36)*COS(Wellpath!$M36))</f>
        <v>6.6767065286661138</v>
      </c>
      <c r="S36" s="17">
        <v>0</v>
      </c>
      <c r="AA36" s="10"/>
      <c r="AB36" s="10"/>
      <c r="AC36" s="10"/>
      <c r="AD36" s="10"/>
      <c r="AE36" s="10"/>
      <c r="AF36" s="10"/>
      <c r="AG36" s="10"/>
      <c r="AH36" s="10"/>
      <c r="AI36" s="10"/>
      <c r="AK36" s="24"/>
      <c r="AL36" s="24"/>
      <c r="AM36" s="24"/>
      <c r="AN36" s="24"/>
      <c r="AO36" s="24"/>
      <c r="AP36" s="24"/>
    </row>
    <row r="37" spans="1:42" x14ac:dyDescent="0.25">
      <c r="A37" s="26">
        <f>Wellpath!E37</f>
        <v>3400</v>
      </c>
      <c r="B37" s="17">
        <f>0.5*(SIN(Wellpath!$L36)*COS(Wellpath!$M36)+SIN(Wellpath!$L37)*COS(Wellpath!$M37))</f>
        <v>0.45364483816269213</v>
      </c>
      <c r="C37" s="17">
        <f>0.5*(SIN(Wellpath!$L36)*SIN(Wellpath!$M36)+SIN(Wellpath!$L37)*SIN(Wellpath!$M37))</f>
        <v>1.5841626824600573E-2</v>
      </c>
      <c r="D37" s="17">
        <f>0.5*(COS(Wellpath!$L36)+COS(Wellpath!$L37))</f>
        <v>0.89087081957904701</v>
      </c>
      <c r="E37" s="17">
        <f>0.5*((Wellpath!$K37-Wellpath!$K36)*COS(Wellpath!$L37)*COS(Wellpath!$M37))</f>
        <v>13.447924209637133</v>
      </c>
      <c r="F37" s="17">
        <f>0.5*((Wellpath!$K37-Wellpath!$K36)*COS(Wellpath!$L37)*SIN(Wellpath!$M37))</f>
        <v>0.46961186146723205</v>
      </c>
      <c r="G37" s="17">
        <f>0.5*(-(Wellpath!$K37-Wellpath!$K36)*SIN(Wellpath!$L37))</f>
        <v>-7.1547466168570066</v>
      </c>
      <c r="H37" s="17">
        <f>-0.5*((Wellpath!$K37-Wellpath!$K36)*SIN(Wellpath!$L37)*SIN(Wellpath!$M37))</f>
        <v>-0.24969705596223107</v>
      </c>
      <c r="I37" s="17">
        <f>0.5*((Wellpath!$K37-Wellpath!$K36)*SIN(Wellpath!$L37)*COS(Wellpath!$M37))</f>
        <v>7.1503881385328016</v>
      </c>
      <c r="J37" s="17">
        <v>0</v>
      </c>
      <c r="K37" s="17">
        <f t="shared" si="0"/>
        <v>-0.48444049345204332</v>
      </c>
      <c r="L37" s="17">
        <f t="shared" si="1"/>
        <v>-1.6917034804307327E-2</v>
      </c>
      <c r="M37" s="17">
        <f t="shared" si="2"/>
        <v>-0.8744864983216829</v>
      </c>
      <c r="N37" s="17">
        <f>0.5*((Wellpath!$K38-Wellpath!$K37)*COS(Wellpath!$L37)*COS(Wellpath!$M37))</f>
        <v>13.447924209636984</v>
      </c>
      <c r="O37" s="17">
        <f>0.5*((Wellpath!$K38-Wellpath!$K37)*COS(Wellpath!$L37)*SIN(Wellpath!$M37))</f>
        <v>0.46961186146722689</v>
      </c>
      <c r="P37" s="17">
        <f>0.5*(-(Wellpath!$K38-Wellpath!$K37)*SIN(Wellpath!$L37))</f>
        <v>-7.1547466168569267</v>
      </c>
      <c r="Q37" s="17">
        <f>-0.5*((Wellpath!$K38-Wellpath!$K37)*SIN(Wellpath!$L37)*SIN(Wellpath!$M37))</f>
        <v>-0.24969705596222827</v>
      </c>
      <c r="R37" s="17">
        <f>0.5*((Wellpath!$K38-Wellpath!$K37)*SIN(Wellpath!$L37)*COS(Wellpath!$M37))</f>
        <v>7.1503881385327217</v>
      </c>
      <c r="S37" s="17">
        <v>0</v>
      </c>
      <c r="AA37" s="10"/>
      <c r="AB37" s="10"/>
      <c r="AC37" s="10"/>
      <c r="AD37" s="10"/>
      <c r="AE37" s="10"/>
      <c r="AF37" s="10"/>
      <c r="AG37" s="10"/>
      <c r="AH37" s="10"/>
      <c r="AI37" s="10"/>
      <c r="AK37" s="24"/>
      <c r="AL37" s="24"/>
      <c r="AM37" s="24"/>
      <c r="AN37" s="24"/>
      <c r="AO37" s="24"/>
      <c r="AP37" s="24"/>
    </row>
    <row r="38" spans="1:42" x14ac:dyDescent="0.25">
      <c r="A38" s="26">
        <f>Wellpath!E38</f>
        <v>3500</v>
      </c>
      <c r="B38" s="17">
        <f>0.5*(SIN(Wellpath!$L37)*COS(Wellpath!$M37)+SIN(Wellpath!$L38)*COS(Wellpath!$M38))</f>
        <v>0.48444049345204332</v>
      </c>
      <c r="C38" s="17">
        <f>0.5*(SIN(Wellpath!$L37)*SIN(Wellpath!$M37)+SIN(Wellpath!$L38)*SIN(Wellpath!$M38))</f>
        <v>1.6917034804307327E-2</v>
      </c>
      <c r="D38" s="17">
        <f>0.5*(COS(Wellpath!$L37)+COS(Wellpath!$L38))</f>
        <v>0.8744864983216829</v>
      </c>
      <c r="E38" s="17">
        <f>0.5*((Wellpath!$K38-Wellpath!$K37)*COS(Wellpath!$L38)*COS(Wellpath!$M38))</f>
        <v>13.1901871502969</v>
      </c>
      <c r="F38" s="17">
        <f>0.5*((Wellpath!$K38-Wellpath!$K37)*COS(Wellpath!$L38)*SIN(Wellpath!$M38))</f>
        <v>0.46061148502853089</v>
      </c>
      <c r="G38" s="17">
        <f>0.5*(-(Wellpath!$K38-Wellpath!$K37)*SIN(Wellpath!$L38))</f>
        <v>-7.6199999999999468</v>
      </c>
      <c r="H38" s="17">
        <f>-0.5*((Wellpath!$K38-Wellpath!$K37)*SIN(Wellpath!$L38)*SIN(Wellpath!$M38))</f>
        <v>-0.26593416487305555</v>
      </c>
      <c r="I38" s="17">
        <f>0.5*((Wellpath!$K38-Wellpath!$K37)*SIN(Wellpath!$L38)*COS(Wellpath!$M38))</f>
        <v>7.6153581018854561</v>
      </c>
      <c r="J38" s="17">
        <v>0</v>
      </c>
      <c r="K38" s="17">
        <f t="shared" si="0"/>
        <v>-0.51464593262246061</v>
      </c>
      <c r="L38" s="17">
        <f t="shared" si="1"/>
        <v>-1.797183198297448E-2</v>
      </c>
      <c r="M38" s="17">
        <f t="shared" si="2"/>
        <v>-0.85703674997043233</v>
      </c>
      <c r="N38" s="17">
        <f>0.5*((Wellpath!$K39-Wellpath!$K38)*COS(Wellpath!$L38)*COS(Wellpath!$M38))</f>
        <v>13.190187150296998</v>
      </c>
      <c r="O38" s="17">
        <f>0.5*((Wellpath!$K39-Wellpath!$K38)*COS(Wellpath!$L38)*SIN(Wellpath!$M38))</f>
        <v>0.46061148502853427</v>
      </c>
      <c r="P38" s="17">
        <f>0.5*(-(Wellpath!$K39-Wellpath!$K38)*SIN(Wellpath!$L38))</f>
        <v>-7.6200000000000037</v>
      </c>
      <c r="Q38" s="17">
        <f>-0.5*((Wellpath!$K39-Wellpath!$K38)*SIN(Wellpath!$L38)*SIN(Wellpath!$M38))</f>
        <v>-0.26593416487305749</v>
      </c>
      <c r="R38" s="17">
        <f>0.5*((Wellpath!$K39-Wellpath!$K38)*SIN(Wellpath!$L38)*COS(Wellpath!$M38))</f>
        <v>7.615358101885513</v>
      </c>
      <c r="S38" s="17">
        <v>0</v>
      </c>
      <c r="AA38" s="10"/>
      <c r="AB38" s="10"/>
      <c r="AC38" s="10"/>
      <c r="AD38" s="10"/>
      <c r="AE38" s="10"/>
      <c r="AF38" s="10"/>
      <c r="AG38" s="10"/>
      <c r="AH38" s="10"/>
      <c r="AI38" s="10"/>
      <c r="AK38" s="24"/>
      <c r="AL38" s="24"/>
      <c r="AM38" s="24"/>
      <c r="AN38" s="24"/>
      <c r="AO38" s="24"/>
      <c r="AP38" s="24"/>
    </row>
    <row r="39" spans="1:42" x14ac:dyDescent="0.25">
      <c r="A39" s="26">
        <f>Wellpath!E39</f>
        <v>3600</v>
      </c>
      <c r="B39" s="17">
        <f>0.5*(SIN(Wellpath!$L38)*COS(Wellpath!$M38)+SIN(Wellpath!$L39)*COS(Wellpath!$M39))</f>
        <v>0.51464593262246061</v>
      </c>
      <c r="C39" s="17">
        <f>0.5*(SIN(Wellpath!$L38)*SIN(Wellpath!$M38)+SIN(Wellpath!$L39)*SIN(Wellpath!$M39))</f>
        <v>1.797183198297448E-2</v>
      </c>
      <c r="D39" s="17">
        <f>0.5*(COS(Wellpath!$L38)+COS(Wellpath!$L39))</f>
        <v>0.85703674997043233</v>
      </c>
      <c r="E39" s="17">
        <f>0.5*((Wellpath!$K39-Wellpath!$K38)*COS(Wellpath!$L39)*COS(Wellpath!$M39))</f>
        <v>12.916379879706847</v>
      </c>
      <c r="F39" s="17">
        <f>0.5*((Wellpath!$K39-Wellpath!$K38)*COS(Wellpath!$L39)*SIN(Wellpath!$M39))</f>
        <v>0.45104992444709108</v>
      </c>
      <c r="G39" s="17">
        <f>0.5*(-(Wellpath!$K39-Wellpath!$K38)*SIN(Wellpath!$L39))</f>
        <v>-8.0759695869140469</v>
      </c>
      <c r="H39" s="17">
        <f>-0.5*((Wellpath!$K39-Wellpath!$K38)*SIN(Wellpath!$L39)*SIN(Wellpath!$M39))</f>
        <v>-0.28184727396800491</v>
      </c>
      <c r="I39" s="17">
        <f>0.5*((Wellpath!$K39-Wellpath!$K38)*SIN(Wellpath!$L39)*COS(Wellpath!$M39))</f>
        <v>8.0710499244470952</v>
      </c>
      <c r="J39" s="17">
        <v>0</v>
      </c>
      <c r="K39" s="17">
        <f t="shared" si="0"/>
        <v>-0.5295964517353734</v>
      </c>
      <c r="L39" s="17">
        <f t="shared" si="1"/>
        <v>-1.8493915614698476E-2</v>
      </c>
      <c r="M39" s="17">
        <f t="shared" si="2"/>
        <v>-0.84804809615642596</v>
      </c>
      <c r="N39" s="17">
        <f>0.5*((Wellpath!$K40-Wellpath!$K39)*COS(Wellpath!$L39)*COS(Wellpath!$M39))</f>
        <v>12.916379879706847</v>
      </c>
      <c r="O39" s="17">
        <f>0.5*((Wellpath!$K40-Wellpath!$K39)*COS(Wellpath!$L39)*SIN(Wellpath!$M39))</f>
        <v>0.45104992444709108</v>
      </c>
      <c r="P39" s="17">
        <f>0.5*(-(Wellpath!$K40-Wellpath!$K39)*SIN(Wellpath!$L39))</f>
        <v>-8.0759695869140469</v>
      </c>
      <c r="Q39" s="17">
        <f>-0.5*((Wellpath!$K40-Wellpath!$K39)*SIN(Wellpath!$L39)*SIN(Wellpath!$M39))</f>
        <v>-0.28184727396800491</v>
      </c>
      <c r="R39" s="17">
        <f>0.5*((Wellpath!$K40-Wellpath!$K39)*SIN(Wellpath!$L39)*COS(Wellpath!$M39))</f>
        <v>8.0710499244470952</v>
      </c>
      <c r="S39" s="17">
        <v>0</v>
      </c>
      <c r="AA39" s="10"/>
      <c r="AB39" s="10"/>
      <c r="AC39" s="10"/>
      <c r="AD39" s="10"/>
      <c r="AE39" s="10"/>
      <c r="AF39" s="10"/>
      <c r="AG39" s="10"/>
      <c r="AH39" s="10"/>
      <c r="AI39" s="10"/>
      <c r="AK39" s="24"/>
      <c r="AL39" s="24"/>
      <c r="AM39" s="24"/>
      <c r="AN39" s="24"/>
      <c r="AO39" s="24"/>
      <c r="AP39" s="24"/>
    </row>
    <row r="40" spans="1:42" x14ac:dyDescent="0.25">
      <c r="A40" s="26">
        <f>Wellpath!E40</f>
        <v>3700</v>
      </c>
      <c r="B40" s="17">
        <f>0.5*(SIN(Wellpath!$L39)*COS(Wellpath!$M39)+SIN(Wellpath!$L40)*COS(Wellpath!$M40))</f>
        <v>0.5295964517353734</v>
      </c>
      <c r="C40" s="17">
        <f>0.5*(SIN(Wellpath!$L39)*SIN(Wellpath!$M39)+SIN(Wellpath!$L40)*SIN(Wellpath!$M40))</f>
        <v>1.8493915614698476E-2</v>
      </c>
      <c r="D40" s="17">
        <f>0.5*(COS(Wellpath!$L39)+COS(Wellpath!$L40))</f>
        <v>0.84804809615642596</v>
      </c>
      <c r="E40" s="17">
        <f>0.5*((Wellpath!$K40-Wellpath!$K39)*COS(Wellpath!$L40)*COS(Wellpath!$M40))</f>
        <v>12.916379879706847</v>
      </c>
      <c r="F40" s="17">
        <f>0.5*((Wellpath!$K40-Wellpath!$K39)*COS(Wellpath!$L40)*SIN(Wellpath!$M40))</f>
        <v>0.45104992444709108</v>
      </c>
      <c r="G40" s="17">
        <f>0.5*(-(Wellpath!$K40-Wellpath!$K39)*SIN(Wellpath!$L40))</f>
        <v>-8.0759695869140469</v>
      </c>
      <c r="H40" s="17">
        <f>-0.5*((Wellpath!$K40-Wellpath!$K39)*SIN(Wellpath!$L40)*SIN(Wellpath!$M40))</f>
        <v>-0.28184727396800491</v>
      </c>
      <c r="I40" s="17">
        <f>0.5*((Wellpath!$K40-Wellpath!$K39)*SIN(Wellpath!$L40)*COS(Wellpath!$M40))</f>
        <v>8.0710499244470952</v>
      </c>
      <c r="J40" s="17">
        <v>0</v>
      </c>
      <c r="K40" s="17">
        <f t="shared" si="0"/>
        <v>-0.5295964517353734</v>
      </c>
      <c r="L40" s="17">
        <f t="shared" si="1"/>
        <v>-1.8493915614698476E-2</v>
      </c>
      <c r="M40" s="17">
        <f t="shared" si="2"/>
        <v>-0.84804809615642596</v>
      </c>
      <c r="N40" s="17">
        <f>0.5*((Wellpath!$K41-Wellpath!$K40)*COS(Wellpath!$L40)*COS(Wellpath!$M40))</f>
        <v>12.916379879706847</v>
      </c>
      <c r="O40" s="17">
        <f>0.5*((Wellpath!$K41-Wellpath!$K40)*COS(Wellpath!$L40)*SIN(Wellpath!$M40))</f>
        <v>0.45104992444709108</v>
      </c>
      <c r="P40" s="17">
        <f>0.5*(-(Wellpath!$K41-Wellpath!$K40)*SIN(Wellpath!$L40))</f>
        <v>-8.0759695869140469</v>
      </c>
      <c r="Q40" s="17">
        <f>-0.5*((Wellpath!$K41-Wellpath!$K40)*SIN(Wellpath!$L40)*SIN(Wellpath!$M40))</f>
        <v>-0.28184727396800491</v>
      </c>
      <c r="R40" s="17">
        <f>0.5*((Wellpath!$K41-Wellpath!$K40)*SIN(Wellpath!$L40)*COS(Wellpath!$M40))</f>
        <v>8.0710499244470952</v>
      </c>
      <c r="S40" s="17">
        <v>0</v>
      </c>
      <c r="AA40" s="10"/>
      <c r="AB40" s="10"/>
      <c r="AC40" s="10"/>
      <c r="AD40" s="10"/>
      <c r="AE40" s="10"/>
      <c r="AF40" s="10"/>
      <c r="AG40" s="10"/>
      <c r="AH40" s="10"/>
      <c r="AI40" s="10"/>
      <c r="AK40" s="24"/>
      <c r="AL40" s="24"/>
      <c r="AM40" s="24"/>
      <c r="AN40" s="24"/>
      <c r="AO40" s="24"/>
      <c r="AP40" s="24"/>
    </row>
    <row r="41" spans="1:42" x14ac:dyDescent="0.25">
      <c r="A41" s="26">
        <f>Wellpath!E41</f>
        <v>3800</v>
      </c>
      <c r="B41" s="17">
        <f>0.5*(SIN(Wellpath!$L40)*COS(Wellpath!$M40)+SIN(Wellpath!$L41)*COS(Wellpath!$M41))</f>
        <v>0.5295964517353734</v>
      </c>
      <c r="C41" s="17">
        <f>0.5*(SIN(Wellpath!$L40)*SIN(Wellpath!$M40)+SIN(Wellpath!$L41)*SIN(Wellpath!$M41))</f>
        <v>1.8493915614698476E-2</v>
      </c>
      <c r="D41" s="17">
        <f>0.5*(COS(Wellpath!$L40)+COS(Wellpath!$L41))</f>
        <v>0.84804809615642596</v>
      </c>
      <c r="E41" s="17">
        <f>0.5*((Wellpath!$K41-Wellpath!$K40)*COS(Wellpath!$L41)*COS(Wellpath!$M41))</f>
        <v>12.916379879706847</v>
      </c>
      <c r="F41" s="17">
        <f>0.5*((Wellpath!$K41-Wellpath!$K40)*COS(Wellpath!$L41)*SIN(Wellpath!$M41))</f>
        <v>0.45104992444709108</v>
      </c>
      <c r="G41" s="17">
        <f>0.5*(-(Wellpath!$K41-Wellpath!$K40)*SIN(Wellpath!$L41))</f>
        <v>-8.0759695869140469</v>
      </c>
      <c r="H41" s="17">
        <f>-0.5*((Wellpath!$K41-Wellpath!$K40)*SIN(Wellpath!$L41)*SIN(Wellpath!$M41))</f>
        <v>-0.28184727396800491</v>
      </c>
      <c r="I41" s="17">
        <f>0.5*((Wellpath!$K41-Wellpath!$K40)*SIN(Wellpath!$L41)*COS(Wellpath!$M41))</f>
        <v>8.0710499244470952</v>
      </c>
      <c r="J41" s="17">
        <v>0</v>
      </c>
      <c r="K41" s="17">
        <f t="shared" si="0"/>
        <v>-0.5295964517353734</v>
      </c>
      <c r="L41" s="17">
        <f t="shared" si="1"/>
        <v>-1.8493915614698476E-2</v>
      </c>
      <c r="M41" s="17">
        <f t="shared" si="2"/>
        <v>-0.84804809615642596</v>
      </c>
      <c r="N41" s="17">
        <f>0.5*((Wellpath!$K42-Wellpath!$K41)*COS(Wellpath!$L41)*COS(Wellpath!$M41))</f>
        <v>12.916379879706847</v>
      </c>
      <c r="O41" s="17">
        <f>0.5*((Wellpath!$K42-Wellpath!$K41)*COS(Wellpath!$L41)*SIN(Wellpath!$M41))</f>
        <v>0.45104992444709108</v>
      </c>
      <c r="P41" s="17">
        <f>0.5*(-(Wellpath!$K42-Wellpath!$K41)*SIN(Wellpath!$L41))</f>
        <v>-8.0759695869140469</v>
      </c>
      <c r="Q41" s="17">
        <f>-0.5*((Wellpath!$K42-Wellpath!$K41)*SIN(Wellpath!$L41)*SIN(Wellpath!$M41))</f>
        <v>-0.28184727396800491</v>
      </c>
      <c r="R41" s="17">
        <f>0.5*((Wellpath!$K42-Wellpath!$K41)*SIN(Wellpath!$L41)*COS(Wellpath!$M41))</f>
        <v>8.0710499244470952</v>
      </c>
      <c r="S41" s="17">
        <v>0</v>
      </c>
      <c r="AA41" s="10"/>
      <c r="AB41" s="10"/>
      <c r="AC41" s="10"/>
      <c r="AD41" s="10"/>
      <c r="AE41" s="10"/>
      <c r="AF41" s="10"/>
      <c r="AG41" s="10"/>
      <c r="AH41" s="10"/>
      <c r="AI41" s="10"/>
      <c r="AK41" s="24"/>
      <c r="AL41" s="24"/>
      <c r="AM41" s="24"/>
      <c r="AN41" s="24"/>
      <c r="AO41" s="24"/>
      <c r="AP41" s="24"/>
    </row>
    <row r="42" spans="1:42" x14ac:dyDescent="0.25">
      <c r="A42" s="26">
        <f>Wellpath!E42</f>
        <v>3900</v>
      </c>
      <c r="B42" s="17">
        <f>0.5*(SIN(Wellpath!$L41)*COS(Wellpath!$M41)+SIN(Wellpath!$L42)*COS(Wellpath!$M42))</f>
        <v>0.5295964517353734</v>
      </c>
      <c r="C42" s="17">
        <f>0.5*(SIN(Wellpath!$L41)*SIN(Wellpath!$M41)+SIN(Wellpath!$L42)*SIN(Wellpath!$M42))</f>
        <v>1.8493915614698476E-2</v>
      </c>
      <c r="D42" s="17">
        <f>0.5*(COS(Wellpath!$L41)+COS(Wellpath!$L42))</f>
        <v>0.84804809615642596</v>
      </c>
      <c r="E42" s="17">
        <f>0.5*((Wellpath!$K42-Wellpath!$K41)*COS(Wellpath!$L42)*COS(Wellpath!$M42))</f>
        <v>12.916379879706847</v>
      </c>
      <c r="F42" s="17">
        <f>0.5*((Wellpath!$K42-Wellpath!$K41)*COS(Wellpath!$L42)*SIN(Wellpath!$M42))</f>
        <v>0.45104992444709108</v>
      </c>
      <c r="G42" s="17">
        <f>0.5*(-(Wellpath!$K42-Wellpath!$K41)*SIN(Wellpath!$L42))</f>
        <v>-8.0759695869140469</v>
      </c>
      <c r="H42" s="17">
        <f>-0.5*((Wellpath!$K42-Wellpath!$K41)*SIN(Wellpath!$L42)*SIN(Wellpath!$M42))</f>
        <v>-0.28184727396800491</v>
      </c>
      <c r="I42" s="17">
        <f>0.5*((Wellpath!$K42-Wellpath!$K41)*SIN(Wellpath!$L42)*COS(Wellpath!$M42))</f>
        <v>8.0710499244470952</v>
      </c>
      <c r="J42" s="17">
        <v>0</v>
      </c>
      <c r="K42" s="17">
        <f t="shared" si="0"/>
        <v>-0.5295964517353734</v>
      </c>
      <c r="L42" s="17">
        <f t="shared" si="1"/>
        <v>-1.8493915614698476E-2</v>
      </c>
      <c r="M42" s="17">
        <f t="shared" si="2"/>
        <v>-0.84804809615642596</v>
      </c>
      <c r="N42" s="17">
        <f>0.5*((Wellpath!$K43-Wellpath!$K42)*COS(Wellpath!$L42)*COS(Wellpath!$M42))</f>
        <v>12.916379879706847</v>
      </c>
      <c r="O42" s="17">
        <f>0.5*((Wellpath!$K43-Wellpath!$K42)*COS(Wellpath!$L42)*SIN(Wellpath!$M42))</f>
        <v>0.45104992444709108</v>
      </c>
      <c r="P42" s="17">
        <f>0.5*(-(Wellpath!$K43-Wellpath!$K42)*SIN(Wellpath!$L42))</f>
        <v>-8.0759695869140469</v>
      </c>
      <c r="Q42" s="17">
        <f>-0.5*((Wellpath!$K43-Wellpath!$K42)*SIN(Wellpath!$L42)*SIN(Wellpath!$M42))</f>
        <v>-0.28184727396800491</v>
      </c>
      <c r="R42" s="17">
        <f>0.5*((Wellpath!$K43-Wellpath!$K42)*SIN(Wellpath!$L42)*COS(Wellpath!$M42))</f>
        <v>8.0710499244470952</v>
      </c>
      <c r="S42" s="17">
        <v>0</v>
      </c>
      <c r="AA42" s="10"/>
      <c r="AB42" s="10"/>
      <c r="AC42" s="10"/>
      <c r="AD42" s="10"/>
      <c r="AE42" s="10"/>
      <c r="AF42" s="10"/>
      <c r="AG42" s="10"/>
      <c r="AH42" s="10"/>
      <c r="AI42" s="10"/>
      <c r="AK42" s="24"/>
      <c r="AL42" s="24"/>
      <c r="AM42" s="24"/>
      <c r="AN42" s="24"/>
      <c r="AO42" s="24"/>
      <c r="AP42" s="24"/>
    </row>
    <row r="43" spans="1:42" x14ac:dyDescent="0.25">
      <c r="A43" s="26">
        <f>Wellpath!E43</f>
        <v>4000</v>
      </c>
      <c r="B43" s="17">
        <f>0.5*(SIN(Wellpath!$L42)*COS(Wellpath!$M42)+SIN(Wellpath!$L43)*COS(Wellpath!$M43))</f>
        <v>0.5295964517353734</v>
      </c>
      <c r="C43" s="17">
        <f>0.5*(SIN(Wellpath!$L42)*SIN(Wellpath!$M42)+SIN(Wellpath!$L43)*SIN(Wellpath!$M43))</f>
        <v>1.8493915614698476E-2</v>
      </c>
      <c r="D43" s="17">
        <f>0.5*(COS(Wellpath!$L42)+COS(Wellpath!$L43))</f>
        <v>0.84804809615642596</v>
      </c>
      <c r="E43" s="17">
        <f>0.5*((Wellpath!$K43-Wellpath!$K42)*COS(Wellpath!$L43)*COS(Wellpath!$M43))</f>
        <v>12.916379879706847</v>
      </c>
      <c r="F43" s="17">
        <f>0.5*((Wellpath!$K43-Wellpath!$K42)*COS(Wellpath!$L43)*SIN(Wellpath!$M43))</f>
        <v>0.45104992444709108</v>
      </c>
      <c r="G43" s="17">
        <f>0.5*(-(Wellpath!$K43-Wellpath!$K42)*SIN(Wellpath!$L43))</f>
        <v>-8.0759695869140469</v>
      </c>
      <c r="H43" s="17">
        <f>-0.5*((Wellpath!$K43-Wellpath!$K42)*SIN(Wellpath!$L43)*SIN(Wellpath!$M43))</f>
        <v>-0.28184727396800491</v>
      </c>
      <c r="I43" s="17">
        <f>0.5*((Wellpath!$K43-Wellpath!$K42)*SIN(Wellpath!$L43)*COS(Wellpath!$M43))</f>
        <v>8.0710499244470952</v>
      </c>
      <c r="J43" s="17">
        <v>0</v>
      </c>
      <c r="K43" s="17">
        <f t="shared" si="0"/>
        <v>-0.5295964517353734</v>
      </c>
      <c r="L43" s="17">
        <f t="shared" si="1"/>
        <v>-1.8493915614698476E-2</v>
      </c>
      <c r="M43" s="17">
        <f t="shared" si="2"/>
        <v>-0.84804809615642596</v>
      </c>
      <c r="N43" s="17">
        <f>0.5*((Wellpath!$K44-Wellpath!$K43)*COS(Wellpath!$L43)*COS(Wellpath!$M43))</f>
        <v>12.916379879706847</v>
      </c>
      <c r="O43" s="17">
        <f>0.5*((Wellpath!$K44-Wellpath!$K43)*COS(Wellpath!$L43)*SIN(Wellpath!$M43))</f>
        <v>0.45104992444709108</v>
      </c>
      <c r="P43" s="17">
        <f>0.5*(-(Wellpath!$K44-Wellpath!$K43)*SIN(Wellpath!$L43))</f>
        <v>-8.0759695869140469</v>
      </c>
      <c r="Q43" s="17">
        <f>-0.5*((Wellpath!$K44-Wellpath!$K43)*SIN(Wellpath!$L43)*SIN(Wellpath!$M43))</f>
        <v>-0.28184727396800491</v>
      </c>
      <c r="R43" s="17">
        <f>0.5*((Wellpath!$K44-Wellpath!$K43)*SIN(Wellpath!$L43)*COS(Wellpath!$M43))</f>
        <v>8.0710499244470952</v>
      </c>
      <c r="S43" s="17">
        <v>0</v>
      </c>
      <c r="AA43" s="10"/>
      <c r="AB43" s="10"/>
      <c r="AC43" s="10"/>
      <c r="AD43" s="10"/>
      <c r="AE43" s="10"/>
      <c r="AF43" s="10"/>
      <c r="AG43" s="10"/>
      <c r="AH43" s="10"/>
      <c r="AI43" s="10"/>
      <c r="AK43" s="24"/>
      <c r="AL43" s="24"/>
      <c r="AM43" s="24"/>
      <c r="AN43" s="24"/>
      <c r="AO43" s="24"/>
      <c r="AP43" s="24"/>
    </row>
    <row r="44" spans="1:42" x14ac:dyDescent="0.25">
      <c r="A44" s="26">
        <f>Wellpath!E44</f>
        <v>4100</v>
      </c>
      <c r="B44" s="17">
        <f>0.5*(SIN(Wellpath!$L43)*COS(Wellpath!$M43)+SIN(Wellpath!$L44)*COS(Wellpath!$M44))</f>
        <v>0.5295964517353734</v>
      </c>
      <c r="C44" s="17">
        <f>0.5*(SIN(Wellpath!$L43)*SIN(Wellpath!$M43)+SIN(Wellpath!$L44)*SIN(Wellpath!$M44))</f>
        <v>1.8493915614698476E-2</v>
      </c>
      <c r="D44" s="17">
        <f>0.5*(COS(Wellpath!$L43)+COS(Wellpath!$L44))</f>
        <v>0.84804809615642596</v>
      </c>
      <c r="E44" s="17">
        <f>0.5*((Wellpath!$K44-Wellpath!$K43)*COS(Wellpath!$L44)*COS(Wellpath!$M44))</f>
        <v>12.916379879706847</v>
      </c>
      <c r="F44" s="17">
        <f>0.5*((Wellpath!$K44-Wellpath!$K43)*COS(Wellpath!$L44)*SIN(Wellpath!$M44))</f>
        <v>0.45104992444709108</v>
      </c>
      <c r="G44" s="17">
        <f>0.5*(-(Wellpath!$K44-Wellpath!$K43)*SIN(Wellpath!$L44))</f>
        <v>-8.0759695869140469</v>
      </c>
      <c r="H44" s="17">
        <f>-0.5*((Wellpath!$K44-Wellpath!$K43)*SIN(Wellpath!$L44)*SIN(Wellpath!$M44))</f>
        <v>-0.28184727396800491</v>
      </c>
      <c r="I44" s="17">
        <f>0.5*((Wellpath!$K44-Wellpath!$K43)*SIN(Wellpath!$L44)*COS(Wellpath!$M44))</f>
        <v>8.0710499244470952</v>
      </c>
      <c r="J44" s="17">
        <v>0</v>
      </c>
      <c r="K44" s="17">
        <f t="shared" si="0"/>
        <v>-0.5295964517353734</v>
      </c>
      <c r="L44" s="17">
        <f t="shared" si="1"/>
        <v>-1.8493915614698476E-2</v>
      </c>
      <c r="M44" s="17">
        <f t="shared" si="2"/>
        <v>-0.84804809615642596</v>
      </c>
      <c r="N44" s="17">
        <f>0.5*((Wellpath!$K45-Wellpath!$K44)*COS(Wellpath!$L44)*COS(Wellpath!$M44))</f>
        <v>12.916379879706847</v>
      </c>
      <c r="O44" s="17">
        <f>0.5*((Wellpath!$K45-Wellpath!$K44)*COS(Wellpath!$L44)*SIN(Wellpath!$M44))</f>
        <v>0.45104992444709108</v>
      </c>
      <c r="P44" s="17">
        <f>0.5*(-(Wellpath!$K45-Wellpath!$K44)*SIN(Wellpath!$L44))</f>
        <v>-8.0759695869140469</v>
      </c>
      <c r="Q44" s="17">
        <f>-0.5*((Wellpath!$K45-Wellpath!$K44)*SIN(Wellpath!$L44)*SIN(Wellpath!$M44))</f>
        <v>-0.28184727396800491</v>
      </c>
      <c r="R44" s="17">
        <f>0.5*((Wellpath!$K45-Wellpath!$K44)*SIN(Wellpath!$L44)*COS(Wellpath!$M44))</f>
        <v>8.0710499244470952</v>
      </c>
      <c r="S44" s="17">
        <v>0</v>
      </c>
      <c r="AA44" s="10"/>
      <c r="AB44" s="10"/>
      <c r="AC44" s="10"/>
      <c r="AD44" s="10"/>
      <c r="AE44" s="10"/>
      <c r="AF44" s="10"/>
      <c r="AG44" s="10"/>
      <c r="AH44" s="10"/>
      <c r="AI44" s="10"/>
      <c r="AK44" s="24"/>
      <c r="AL44" s="24"/>
      <c r="AM44" s="24"/>
      <c r="AN44" s="24"/>
      <c r="AO44" s="24"/>
      <c r="AP44" s="24"/>
    </row>
    <row r="45" spans="1:42" x14ac:dyDescent="0.25">
      <c r="A45" s="26">
        <f>Wellpath!E45</f>
        <v>4200</v>
      </c>
      <c r="B45" s="17">
        <f>0.5*(SIN(Wellpath!$L44)*COS(Wellpath!$M44)+SIN(Wellpath!$L45)*COS(Wellpath!$M45))</f>
        <v>0.5295964517353734</v>
      </c>
      <c r="C45" s="17">
        <f>0.5*(SIN(Wellpath!$L44)*SIN(Wellpath!$M44)+SIN(Wellpath!$L45)*SIN(Wellpath!$M45))</f>
        <v>1.8493915614698476E-2</v>
      </c>
      <c r="D45" s="17">
        <f>0.5*(COS(Wellpath!$L44)+COS(Wellpath!$L45))</f>
        <v>0.84804809615642596</v>
      </c>
      <c r="E45" s="17">
        <f>0.5*((Wellpath!$K45-Wellpath!$K44)*COS(Wellpath!$L45)*COS(Wellpath!$M45))</f>
        <v>12.916379879706847</v>
      </c>
      <c r="F45" s="17">
        <f>0.5*((Wellpath!$K45-Wellpath!$K44)*COS(Wellpath!$L45)*SIN(Wellpath!$M45))</f>
        <v>0.45104992444709108</v>
      </c>
      <c r="G45" s="17">
        <f>0.5*(-(Wellpath!$K45-Wellpath!$K44)*SIN(Wellpath!$L45))</f>
        <v>-8.0759695869140469</v>
      </c>
      <c r="H45" s="17">
        <f>-0.5*((Wellpath!$K45-Wellpath!$K44)*SIN(Wellpath!$L45)*SIN(Wellpath!$M45))</f>
        <v>-0.28184727396800491</v>
      </c>
      <c r="I45" s="17">
        <f>0.5*((Wellpath!$K45-Wellpath!$K44)*SIN(Wellpath!$L45)*COS(Wellpath!$M45))</f>
        <v>8.0710499244470952</v>
      </c>
      <c r="J45" s="17">
        <v>0</v>
      </c>
      <c r="K45" s="17">
        <f t="shared" si="0"/>
        <v>-0.5295964517353734</v>
      </c>
      <c r="L45" s="17">
        <f t="shared" si="1"/>
        <v>-1.8493915614698476E-2</v>
      </c>
      <c r="M45" s="17">
        <f t="shared" si="2"/>
        <v>-0.84804809615642596</v>
      </c>
      <c r="N45" s="17">
        <f>0.5*((Wellpath!$K46-Wellpath!$K45)*COS(Wellpath!$L45)*COS(Wellpath!$M45))</f>
        <v>12.916379879706847</v>
      </c>
      <c r="O45" s="17">
        <f>0.5*((Wellpath!$K46-Wellpath!$K45)*COS(Wellpath!$L45)*SIN(Wellpath!$M45))</f>
        <v>0.45104992444709108</v>
      </c>
      <c r="P45" s="17">
        <f>0.5*(-(Wellpath!$K46-Wellpath!$K45)*SIN(Wellpath!$L45))</f>
        <v>-8.0759695869140469</v>
      </c>
      <c r="Q45" s="17">
        <f>-0.5*((Wellpath!$K46-Wellpath!$K45)*SIN(Wellpath!$L45)*SIN(Wellpath!$M45))</f>
        <v>-0.28184727396800491</v>
      </c>
      <c r="R45" s="17">
        <f>0.5*((Wellpath!$K46-Wellpath!$K45)*SIN(Wellpath!$L45)*COS(Wellpath!$M45))</f>
        <v>8.0710499244470952</v>
      </c>
      <c r="S45" s="17">
        <v>0</v>
      </c>
      <c r="AA45" s="10"/>
      <c r="AB45" s="10"/>
      <c r="AC45" s="10"/>
      <c r="AD45" s="10"/>
      <c r="AE45" s="10"/>
      <c r="AF45" s="10"/>
      <c r="AG45" s="10"/>
      <c r="AH45" s="10"/>
      <c r="AI45" s="10"/>
      <c r="AK45" s="24"/>
      <c r="AL45" s="24"/>
      <c r="AM45" s="24"/>
      <c r="AN45" s="24"/>
      <c r="AO45" s="24"/>
      <c r="AP45" s="24"/>
    </row>
    <row r="46" spans="1:42" x14ac:dyDescent="0.25">
      <c r="A46" s="26">
        <f>Wellpath!E46</f>
        <v>4300</v>
      </c>
      <c r="B46" s="17">
        <f>0.5*(SIN(Wellpath!$L45)*COS(Wellpath!$M45)+SIN(Wellpath!$L46)*COS(Wellpath!$M46))</f>
        <v>0.5295964517353734</v>
      </c>
      <c r="C46" s="17">
        <f>0.5*(SIN(Wellpath!$L45)*SIN(Wellpath!$M45)+SIN(Wellpath!$L46)*SIN(Wellpath!$M46))</f>
        <v>1.8493915614698476E-2</v>
      </c>
      <c r="D46" s="17">
        <f>0.5*(COS(Wellpath!$L45)+COS(Wellpath!$L46))</f>
        <v>0.84804809615642596</v>
      </c>
      <c r="E46" s="17">
        <f>0.5*((Wellpath!$K46-Wellpath!$K45)*COS(Wellpath!$L46)*COS(Wellpath!$M46))</f>
        <v>12.916379879706847</v>
      </c>
      <c r="F46" s="17">
        <f>0.5*((Wellpath!$K46-Wellpath!$K45)*COS(Wellpath!$L46)*SIN(Wellpath!$M46))</f>
        <v>0.45104992444709108</v>
      </c>
      <c r="G46" s="17">
        <f>0.5*(-(Wellpath!$K46-Wellpath!$K45)*SIN(Wellpath!$L46))</f>
        <v>-8.0759695869140469</v>
      </c>
      <c r="H46" s="17">
        <f>-0.5*((Wellpath!$K46-Wellpath!$K45)*SIN(Wellpath!$L46)*SIN(Wellpath!$M46))</f>
        <v>-0.28184727396800491</v>
      </c>
      <c r="I46" s="17">
        <f>0.5*((Wellpath!$K46-Wellpath!$K45)*SIN(Wellpath!$L46)*COS(Wellpath!$M46))</f>
        <v>8.0710499244470952</v>
      </c>
      <c r="J46" s="17">
        <v>0</v>
      </c>
      <c r="K46" s="17">
        <f t="shared" si="0"/>
        <v>-0.5295964517353734</v>
      </c>
      <c r="L46" s="17">
        <f t="shared" si="1"/>
        <v>-1.8493915614698476E-2</v>
      </c>
      <c r="M46" s="17">
        <f t="shared" si="2"/>
        <v>-0.84804809615642596</v>
      </c>
      <c r="N46" s="17">
        <f>0.5*((Wellpath!$K47-Wellpath!$K46)*COS(Wellpath!$L46)*COS(Wellpath!$M46))</f>
        <v>12.916379879706847</v>
      </c>
      <c r="O46" s="17">
        <f>0.5*((Wellpath!$K47-Wellpath!$K46)*COS(Wellpath!$L46)*SIN(Wellpath!$M46))</f>
        <v>0.45104992444709108</v>
      </c>
      <c r="P46" s="17">
        <f>0.5*(-(Wellpath!$K47-Wellpath!$K46)*SIN(Wellpath!$L46))</f>
        <v>-8.0759695869140469</v>
      </c>
      <c r="Q46" s="17">
        <f>-0.5*((Wellpath!$K47-Wellpath!$K46)*SIN(Wellpath!$L46)*SIN(Wellpath!$M46))</f>
        <v>-0.28184727396800491</v>
      </c>
      <c r="R46" s="17">
        <f>0.5*((Wellpath!$K47-Wellpath!$K46)*SIN(Wellpath!$L46)*COS(Wellpath!$M46))</f>
        <v>8.0710499244470952</v>
      </c>
      <c r="S46" s="17">
        <v>0</v>
      </c>
      <c r="AA46" s="10"/>
      <c r="AB46" s="10"/>
      <c r="AC46" s="10"/>
      <c r="AD46" s="10"/>
      <c r="AE46" s="10"/>
      <c r="AF46" s="10"/>
      <c r="AG46" s="10"/>
      <c r="AH46" s="10"/>
      <c r="AI46" s="10"/>
      <c r="AK46" s="24"/>
      <c r="AL46" s="24"/>
      <c r="AM46" s="24"/>
      <c r="AN46" s="24"/>
      <c r="AO46" s="24"/>
      <c r="AP46" s="24"/>
    </row>
    <row r="47" spans="1:42" x14ac:dyDescent="0.25">
      <c r="A47" s="26">
        <f>Wellpath!E47</f>
        <v>4400</v>
      </c>
      <c r="B47" s="17">
        <f>0.5*(SIN(Wellpath!$L46)*COS(Wellpath!$M46)+SIN(Wellpath!$L47)*COS(Wellpath!$M47))</f>
        <v>0.5295964517353734</v>
      </c>
      <c r="C47" s="17">
        <f>0.5*(SIN(Wellpath!$L46)*SIN(Wellpath!$M46)+SIN(Wellpath!$L47)*SIN(Wellpath!$M47))</f>
        <v>1.8493915614698476E-2</v>
      </c>
      <c r="D47" s="17">
        <f>0.5*(COS(Wellpath!$L46)+COS(Wellpath!$L47))</f>
        <v>0.84804809615642596</v>
      </c>
      <c r="E47" s="17">
        <f>0.5*((Wellpath!$K47-Wellpath!$K46)*COS(Wellpath!$L47)*COS(Wellpath!$M47))</f>
        <v>12.916379879706847</v>
      </c>
      <c r="F47" s="17">
        <f>0.5*((Wellpath!$K47-Wellpath!$K46)*COS(Wellpath!$L47)*SIN(Wellpath!$M47))</f>
        <v>0.45104992444709108</v>
      </c>
      <c r="G47" s="17">
        <f>0.5*(-(Wellpath!$K47-Wellpath!$K46)*SIN(Wellpath!$L47))</f>
        <v>-8.0759695869140469</v>
      </c>
      <c r="H47" s="17">
        <f>-0.5*((Wellpath!$K47-Wellpath!$K46)*SIN(Wellpath!$L47)*SIN(Wellpath!$M47))</f>
        <v>-0.28184727396800491</v>
      </c>
      <c r="I47" s="17">
        <f>0.5*((Wellpath!$K47-Wellpath!$K46)*SIN(Wellpath!$L47)*COS(Wellpath!$M47))</f>
        <v>8.0710499244470952</v>
      </c>
      <c r="J47" s="17">
        <v>0</v>
      </c>
      <c r="K47" s="17">
        <f t="shared" si="0"/>
        <v>-0.5295964517353734</v>
      </c>
      <c r="L47" s="17">
        <f t="shared" si="1"/>
        <v>-1.8493915614698476E-2</v>
      </c>
      <c r="M47" s="17">
        <f t="shared" si="2"/>
        <v>-0.84804809615642596</v>
      </c>
      <c r="N47" s="17">
        <f>0.5*((Wellpath!$K48-Wellpath!$K47)*COS(Wellpath!$L47)*COS(Wellpath!$M47))</f>
        <v>12.916379879706847</v>
      </c>
      <c r="O47" s="17">
        <f>0.5*((Wellpath!$K48-Wellpath!$K47)*COS(Wellpath!$L47)*SIN(Wellpath!$M47))</f>
        <v>0.45104992444709108</v>
      </c>
      <c r="P47" s="17">
        <f>0.5*(-(Wellpath!$K48-Wellpath!$K47)*SIN(Wellpath!$L47))</f>
        <v>-8.0759695869140469</v>
      </c>
      <c r="Q47" s="17">
        <f>-0.5*((Wellpath!$K48-Wellpath!$K47)*SIN(Wellpath!$L47)*SIN(Wellpath!$M47))</f>
        <v>-0.28184727396800491</v>
      </c>
      <c r="R47" s="17">
        <f>0.5*((Wellpath!$K48-Wellpath!$K47)*SIN(Wellpath!$L47)*COS(Wellpath!$M47))</f>
        <v>8.0710499244470952</v>
      </c>
      <c r="S47" s="17">
        <v>0</v>
      </c>
      <c r="AA47" s="10"/>
      <c r="AB47" s="10"/>
      <c r="AC47" s="10"/>
      <c r="AD47" s="10"/>
      <c r="AE47" s="10"/>
      <c r="AF47" s="10"/>
      <c r="AG47" s="10"/>
      <c r="AH47" s="10"/>
      <c r="AI47" s="10"/>
      <c r="AK47" s="24"/>
      <c r="AL47" s="24"/>
      <c r="AM47" s="24"/>
      <c r="AN47" s="24"/>
      <c r="AO47" s="24"/>
      <c r="AP47" s="24"/>
    </row>
    <row r="48" spans="1:42" x14ac:dyDescent="0.25">
      <c r="A48" s="26">
        <f>Wellpath!E48</f>
        <v>4500</v>
      </c>
      <c r="B48" s="17">
        <f>0.5*(SIN(Wellpath!$L47)*COS(Wellpath!$M47)+SIN(Wellpath!$L48)*COS(Wellpath!$M48))</f>
        <v>0.5295964517353734</v>
      </c>
      <c r="C48" s="17">
        <f>0.5*(SIN(Wellpath!$L47)*SIN(Wellpath!$M47)+SIN(Wellpath!$L48)*SIN(Wellpath!$M48))</f>
        <v>1.8493915614698476E-2</v>
      </c>
      <c r="D48" s="17">
        <f>0.5*(COS(Wellpath!$L47)+COS(Wellpath!$L48))</f>
        <v>0.84804809615642596</v>
      </c>
      <c r="E48" s="17">
        <f>0.5*((Wellpath!$K48-Wellpath!$K47)*COS(Wellpath!$L48)*COS(Wellpath!$M48))</f>
        <v>12.916379879706847</v>
      </c>
      <c r="F48" s="17">
        <f>0.5*((Wellpath!$K48-Wellpath!$K47)*COS(Wellpath!$L48)*SIN(Wellpath!$M48))</f>
        <v>0.45104992444709108</v>
      </c>
      <c r="G48" s="17">
        <f>0.5*(-(Wellpath!$K48-Wellpath!$K47)*SIN(Wellpath!$L48))</f>
        <v>-8.0759695869140469</v>
      </c>
      <c r="H48" s="17">
        <f>-0.5*((Wellpath!$K48-Wellpath!$K47)*SIN(Wellpath!$L48)*SIN(Wellpath!$M48))</f>
        <v>-0.28184727396800491</v>
      </c>
      <c r="I48" s="17">
        <f>0.5*((Wellpath!$K48-Wellpath!$K47)*SIN(Wellpath!$L48)*COS(Wellpath!$M48))</f>
        <v>8.0710499244470952</v>
      </c>
      <c r="J48" s="17">
        <v>0</v>
      </c>
      <c r="K48" s="17">
        <f t="shared" si="0"/>
        <v>-0.5295964517353734</v>
      </c>
      <c r="L48" s="17">
        <f t="shared" si="1"/>
        <v>-1.8493915614698476E-2</v>
      </c>
      <c r="M48" s="17">
        <f t="shared" si="2"/>
        <v>-0.84804809615642596</v>
      </c>
      <c r="N48" s="17">
        <f>0.5*((Wellpath!$K49-Wellpath!$K48)*COS(Wellpath!$L48)*COS(Wellpath!$M48))</f>
        <v>12.916379879706847</v>
      </c>
      <c r="O48" s="17">
        <f>0.5*((Wellpath!$K49-Wellpath!$K48)*COS(Wellpath!$L48)*SIN(Wellpath!$M48))</f>
        <v>0.45104992444709108</v>
      </c>
      <c r="P48" s="17">
        <f>0.5*(-(Wellpath!$K49-Wellpath!$K48)*SIN(Wellpath!$L48))</f>
        <v>-8.0759695869140469</v>
      </c>
      <c r="Q48" s="17">
        <f>-0.5*((Wellpath!$K49-Wellpath!$K48)*SIN(Wellpath!$L48)*SIN(Wellpath!$M48))</f>
        <v>-0.28184727396800491</v>
      </c>
      <c r="R48" s="17">
        <f>0.5*((Wellpath!$K49-Wellpath!$K48)*SIN(Wellpath!$L48)*COS(Wellpath!$M48))</f>
        <v>8.0710499244470952</v>
      </c>
      <c r="S48" s="17">
        <v>0</v>
      </c>
      <c r="AA48" s="10"/>
      <c r="AB48" s="10"/>
      <c r="AC48" s="10"/>
      <c r="AD48" s="10"/>
      <c r="AE48" s="10"/>
      <c r="AF48" s="10"/>
      <c r="AG48" s="10"/>
      <c r="AH48" s="10"/>
      <c r="AI48" s="10"/>
      <c r="AK48" s="24"/>
      <c r="AL48" s="24"/>
      <c r="AM48" s="24"/>
      <c r="AN48" s="24"/>
      <c r="AO48" s="24"/>
      <c r="AP48" s="24"/>
    </row>
    <row r="49" spans="1:42" x14ac:dyDescent="0.25">
      <c r="A49" s="26">
        <f>Wellpath!E49</f>
        <v>4600</v>
      </c>
      <c r="B49" s="17">
        <f>0.5*(SIN(Wellpath!$L48)*COS(Wellpath!$M48)+SIN(Wellpath!$L49)*COS(Wellpath!$M49))</f>
        <v>0.5295964517353734</v>
      </c>
      <c r="C49" s="17">
        <f>0.5*(SIN(Wellpath!$L48)*SIN(Wellpath!$M48)+SIN(Wellpath!$L49)*SIN(Wellpath!$M49))</f>
        <v>1.8493915614698476E-2</v>
      </c>
      <c r="D49" s="17">
        <f>0.5*(COS(Wellpath!$L48)+COS(Wellpath!$L49))</f>
        <v>0.84804809615642596</v>
      </c>
      <c r="E49" s="17">
        <f>0.5*((Wellpath!$K49-Wellpath!$K48)*COS(Wellpath!$L49)*COS(Wellpath!$M49))</f>
        <v>12.916379879706847</v>
      </c>
      <c r="F49" s="17">
        <f>0.5*((Wellpath!$K49-Wellpath!$K48)*COS(Wellpath!$L49)*SIN(Wellpath!$M49))</f>
        <v>0.45104992444709108</v>
      </c>
      <c r="G49" s="17">
        <f>0.5*(-(Wellpath!$K49-Wellpath!$K48)*SIN(Wellpath!$L49))</f>
        <v>-8.0759695869140469</v>
      </c>
      <c r="H49" s="17">
        <f>-0.5*((Wellpath!$K49-Wellpath!$K48)*SIN(Wellpath!$L49)*SIN(Wellpath!$M49))</f>
        <v>-0.28184727396800491</v>
      </c>
      <c r="I49" s="17">
        <f>0.5*((Wellpath!$K49-Wellpath!$K48)*SIN(Wellpath!$L49)*COS(Wellpath!$M49))</f>
        <v>8.0710499244470952</v>
      </c>
      <c r="J49" s="17">
        <v>0</v>
      </c>
      <c r="K49" s="17">
        <f t="shared" si="0"/>
        <v>-0.5295964517353734</v>
      </c>
      <c r="L49" s="17">
        <f t="shared" si="1"/>
        <v>-1.8493915614698476E-2</v>
      </c>
      <c r="M49" s="17">
        <f t="shared" si="2"/>
        <v>-0.84804809615642596</v>
      </c>
      <c r="N49" s="17">
        <f>0.5*((Wellpath!$K50-Wellpath!$K49)*COS(Wellpath!$L49)*COS(Wellpath!$M49))</f>
        <v>12.916379879706847</v>
      </c>
      <c r="O49" s="17">
        <f>0.5*((Wellpath!$K50-Wellpath!$K49)*COS(Wellpath!$L49)*SIN(Wellpath!$M49))</f>
        <v>0.45104992444709108</v>
      </c>
      <c r="P49" s="17">
        <f>0.5*(-(Wellpath!$K50-Wellpath!$K49)*SIN(Wellpath!$L49))</f>
        <v>-8.0759695869140469</v>
      </c>
      <c r="Q49" s="17">
        <f>-0.5*((Wellpath!$K50-Wellpath!$K49)*SIN(Wellpath!$L49)*SIN(Wellpath!$M49))</f>
        <v>-0.28184727396800491</v>
      </c>
      <c r="R49" s="17">
        <f>0.5*((Wellpath!$K50-Wellpath!$K49)*SIN(Wellpath!$L49)*COS(Wellpath!$M49))</f>
        <v>8.0710499244470952</v>
      </c>
      <c r="S49" s="17">
        <v>0</v>
      </c>
      <c r="AA49" s="10"/>
      <c r="AB49" s="10"/>
      <c r="AC49" s="10"/>
      <c r="AD49" s="10"/>
      <c r="AE49" s="10"/>
      <c r="AF49" s="10"/>
      <c r="AG49" s="10"/>
      <c r="AH49" s="10"/>
      <c r="AI49" s="10"/>
      <c r="AK49" s="24"/>
      <c r="AL49" s="24"/>
      <c r="AM49" s="24"/>
      <c r="AN49" s="24"/>
      <c r="AO49" s="24"/>
      <c r="AP49" s="24"/>
    </row>
    <row r="50" spans="1:42" x14ac:dyDescent="0.25">
      <c r="A50" s="26">
        <f>Wellpath!E50</f>
        <v>4700</v>
      </c>
      <c r="B50" s="17">
        <f>0.5*(SIN(Wellpath!$L49)*COS(Wellpath!$M49)+SIN(Wellpath!$L50)*COS(Wellpath!$M50))</f>
        <v>0.5295964517353734</v>
      </c>
      <c r="C50" s="17">
        <f>0.5*(SIN(Wellpath!$L49)*SIN(Wellpath!$M49)+SIN(Wellpath!$L50)*SIN(Wellpath!$M50))</f>
        <v>1.8493915614698476E-2</v>
      </c>
      <c r="D50" s="17">
        <f>0.5*(COS(Wellpath!$L49)+COS(Wellpath!$L50))</f>
        <v>0.84804809615642596</v>
      </c>
      <c r="E50" s="17">
        <f>0.5*((Wellpath!$K50-Wellpath!$K49)*COS(Wellpath!$L50)*COS(Wellpath!$M50))</f>
        <v>12.916379879706847</v>
      </c>
      <c r="F50" s="17">
        <f>0.5*((Wellpath!$K50-Wellpath!$K49)*COS(Wellpath!$L50)*SIN(Wellpath!$M50))</f>
        <v>0.45104992444709108</v>
      </c>
      <c r="G50" s="17">
        <f>0.5*(-(Wellpath!$K50-Wellpath!$K49)*SIN(Wellpath!$L50))</f>
        <v>-8.0759695869140469</v>
      </c>
      <c r="H50" s="17">
        <f>-0.5*((Wellpath!$K50-Wellpath!$K49)*SIN(Wellpath!$L50)*SIN(Wellpath!$M50))</f>
        <v>-0.28184727396800491</v>
      </c>
      <c r="I50" s="17">
        <f>0.5*((Wellpath!$K50-Wellpath!$K49)*SIN(Wellpath!$L50)*COS(Wellpath!$M50))</f>
        <v>8.0710499244470952</v>
      </c>
      <c r="J50" s="17">
        <v>0</v>
      </c>
      <c r="K50" s="17">
        <f t="shared" si="0"/>
        <v>-0.5295964517353734</v>
      </c>
      <c r="L50" s="17">
        <f t="shared" si="1"/>
        <v>-1.8493915614698476E-2</v>
      </c>
      <c r="M50" s="17">
        <f t="shared" si="2"/>
        <v>-0.84804809615642596</v>
      </c>
      <c r="N50" s="17">
        <f>0.5*((Wellpath!$K51-Wellpath!$K50)*COS(Wellpath!$L50)*COS(Wellpath!$M50))</f>
        <v>12.916379879706751</v>
      </c>
      <c r="O50" s="17">
        <f>0.5*((Wellpath!$K51-Wellpath!$K50)*COS(Wellpath!$L50)*SIN(Wellpath!$M50))</f>
        <v>0.45104992444708769</v>
      </c>
      <c r="P50" s="17">
        <f>0.5*(-(Wellpath!$K51-Wellpath!$K50)*SIN(Wellpath!$L50))</f>
        <v>-8.0759695869139865</v>
      </c>
      <c r="Q50" s="17">
        <f>-0.5*((Wellpath!$K51-Wellpath!$K50)*SIN(Wellpath!$L50)*SIN(Wellpath!$M50))</f>
        <v>-0.2818472739680028</v>
      </c>
      <c r="R50" s="17">
        <f>0.5*((Wellpath!$K51-Wellpath!$K50)*SIN(Wellpath!$L50)*COS(Wellpath!$M50))</f>
        <v>8.0710499244470348</v>
      </c>
      <c r="S50" s="17">
        <v>0</v>
      </c>
      <c r="AA50" s="10"/>
      <c r="AB50" s="10"/>
      <c r="AC50" s="10"/>
      <c r="AD50" s="10"/>
      <c r="AE50" s="10"/>
      <c r="AF50" s="10"/>
      <c r="AG50" s="10"/>
      <c r="AH50" s="10"/>
      <c r="AI50" s="10"/>
      <c r="AK50" s="24"/>
      <c r="AL50" s="24"/>
      <c r="AM50" s="24"/>
      <c r="AN50" s="24"/>
      <c r="AO50" s="24"/>
      <c r="AP50" s="24"/>
    </row>
    <row r="51" spans="1:42" x14ac:dyDescent="0.25">
      <c r="A51" s="26">
        <f>Wellpath!E51</f>
        <v>4800</v>
      </c>
      <c r="B51" s="17">
        <f>0.5*(SIN(Wellpath!$L50)*COS(Wellpath!$M50)+SIN(Wellpath!$L51)*COS(Wellpath!$M51))</f>
        <v>0.5295964517353734</v>
      </c>
      <c r="C51" s="17">
        <f>0.5*(SIN(Wellpath!$L50)*SIN(Wellpath!$M50)+SIN(Wellpath!$L51)*SIN(Wellpath!$M51))</f>
        <v>1.8493915614698476E-2</v>
      </c>
      <c r="D51" s="17">
        <f>0.5*(COS(Wellpath!$L50)+COS(Wellpath!$L51))</f>
        <v>0.84804809615642596</v>
      </c>
      <c r="E51" s="17">
        <f>0.5*((Wellpath!$K51-Wellpath!$K50)*COS(Wellpath!$L51)*COS(Wellpath!$M51))</f>
        <v>12.916379879706751</v>
      </c>
      <c r="F51" s="17">
        <f>0.5*((Wellpath!$K51-Wellpath!$K50)*COS(Wellpath!$L51)*SIN(Wellpath!$M51))</f>
        <v>0.45104992444708769</v>
      </c>
      <c r="G51" s="17">
        <f>0.5*(-(Wellpath!$K51-Wellpath!$K50)*SIN(Wellpath!$L51))</f>
        <v>-8.0759695869139865</v>
      </c>
      <c r="H51" s="17">
        <f>-0.5*((Wellpath!$K51-Wellpath!$K50)*SIN(Wellpath!$L51)*SIN(Wellpath!$M51))</f>
        <v>-0.2818472739680028</v>
      </c>
      <c r="I51" s="17">
        <f>0.5*((Wellpath!$K51-Wellpath!$K50)*SIN(Wellpath!$L51)*COS(Wellpath!$M51))</f>
        <v>8.0710499244470348</v>
      </c>
      <c r="J51" s="17">
        <v>0</v>
      </c>
      <c r="K51" s="17">
        <f t="shared" si="0"/>
        <v>-0.5295964517353734</v>
      </c>
      <c r="L51" s="17">
        <f t="shared" si="1"/>
        <v>-1.8493915614698476E-2</v>
      </c>
      <c r="M51" s="17">
        <f t="shared" si="2"/>
        <v>-0.84804809615642596</v>
      </c>
      <c r="N51" s="17">
        <f>0.5*((Wellpath!$K52-Wellpath!$K51)*COS(Wellpath!$L51)*COS(Wellpath!$M51))</f>
        <v>12.916379879706847</v>
      </c>
      <c r="O51" s="17">
        <f>0.5*((Wellpath!$K52-Wellpath!$K51)*COS(Wellpath!$L51)*SIN(Wellpath!$M51))</f>
        <v>0.45104992444709108</v>
      </c>
      <c r="P51" s="17">
        <f>0.5*(-(Wellpath!$K52-Wellpath!$K51)*SIN(Wellpath!$L51))</f>
        <v>-8.0759695869140469</v>
      </c>
      <c r="Q51" s="17">
        <f>-0.5*((Wellpath!$K52-Wellpath!$K51)*SIN(Wellpath!$L51)*SIN(Wellpath!$M51))</f>
        <v>-0.28184727396800491</v>
      </c>
      <c r="R51" s="17">
        <f>0.5*((Wellpath!$K52-Wellpath!$K51)*SIN(Wellpath!$L51)*COS(Wellpath!$M51))</f>
        <v>8.0710499244470952</v>
      </c>
      <c r="S51" s="17">
        <v>0</v>
      </c>
      <c r="AA51" s="10"/>
      <c r="AB51" s="10"/>
      <c r="AC51" s="10"/>
      <c r="AD51" s="10"/>
      <c r="AE51" s="10"/>
      <c r="AF51" s="10"/>
      <c r="AG51" s="10"/>
      <c r="AH51" s="10"/>
      <c r="AI51" s="10"/>
      <c r="AK51" s="24"/>
      <c r="AL51" s="24"/>
      <c r="AM51" s="24"/>
      <c r="AN51" s="24"/>
      <c r="AO51" s="24"/>
      <c r="AP51" s="24"/>
    </row>
    <row r="52" spans="1:42" x14ac:dyDescent="0.25">
      <c r="A52" s="26">
        <f>Wellpath!E52</f>
        <v>4900</v>
      </c>
      <c r="B52" s="17">
        <f>0.5*(SIN(Wellpath!$L51)*COS(Wellpath!$M51)+SIN(Wellpath!$L52)*COS(Wellpath!$M52))</f>
        <v>0.5295964517353734</v>
      </c>
      <c r="C52" s="17">
        <f>0.5*(SIN(Wellpath!$L51)*SIN(Wellpath!$M51)+SIN(Wellpath!$L52)*SIN(Wellpath!$M52))</f>
        <v>1.8493915614698476E-2</v>
      </c>
      <c r="D52" s="17">
        <f>0.5*(COS(Wellpath!$L51)+COS(Wellpath!$L52))</f>
        <v>0.84804809615642596</v>
      </c>
      <c r="E52" s="17">
        <f>0.5*((Wellpath!$K52-Wellpath!$K51)*COS(Wellpath!$L52)*COS(Wellpath!$M52))</f>
        <v>12.916379879706847</v>
      </c>
      <c r="F52" s="17">
        <f>0.5*((Wellpath!$K52-Wellpath!$K51)*COS(Wellpath!$L52)*SIN(Wellpath!$M52))</f>
        <v>0.45104992444709108</v>
      </c>
      <c r="G52" s="17">
        <f>0.5*(-(Wellpath!$K52-Wellpath!$K51)*SIN(Wellpath!$L52))</f>
        <v>-8.0759695869140469</v>
      </c>
      <c r="H52" s="17">
        <f>-0.5*((Wellpath!$K52-Wellpath!$K51)*SIN(Wellpath!$L52)*SIN(Wellpath!$M52))</f>
        <v>-0.28184727396800491</v>
      </c>
      <c r="I52" s="17">
        <f>0.5*((Wellpath!$K52-Wellpath!$K51)*SIN(Wellpath!$L52)*COS(Wellpath!$M52))</f>
        <v>8.0710499244470952</v>
      </c>
      <c r="J52" s="17">
        <v>0</v>
      </c>
      <c r="K52" s="17">
        <f t="shared" si="0"/>
        <v>-0.5295964517353734</v>
      </c>
      <c r="L52" s="17">
        <f t="shared" si="1"/>
        <v>-1.8493915614698476E-2</v>
      </c>
      <c r="M52" s="17">
        <f t="shared" si="2"/>
        <v>-0.84804809615642596</v>
      </c>
      <c r="N52" s="17">
        <f>0.5*((Wellpath!$K53-Wellpath!$K52)*COS(Wellpath!$L52)*COS(Wellpath!$M52))</f>
        <v>12.916379879706847</v>
      </c>
      <c r="O52" s="17">
        <f>0.5*((Wellpath!$K53-Wellpath!$K52)*COS(Wellpath!$L52)*SIN(Wellpath!$M52))</f>
        <v>0.45104992444709108</v>
      </c>
      <c r="P52" s="17">
        <f>0.5*(-(Wellpath!$K53-Wellpath!$K52)*SIN(Wellpath!$L52))</f>
        <v>-8.0759695869140469</v>
      </c>
      <c r="Q52" s="17">
        <f>-0.5*((Wellpath!$K53-Wellpath!$K52)*SIN(Wellpath!$L52)*SIN(Wellpath!$M52))</f>
        <v>-0.28184727396800491</v>
      </c>
      <c r="R52" s="17">
        <f>0.5*((Wellpath!$K53-Wellpath!$K52)*SIN(Wellpath!$L52)*COS(Wellpath!$M52))</f>
        <v>8.0710499244470952</v>
      </c>
      <c r="S52" s="17">
        <v>0</v>
      </c>
      <c r="AA52" s="10"/>
      <c r="AB52" s="10"/>
      <c r="AC52" s="10"/>
      <c r="AD52" s="10"/>
      <c r="AE52" s="10"/>
      <c r="AF52" s="10"/>
      <c r="AG52" s="10"/>
      <c r="AH52" s="10"/>
      <c r="AI52" s="10"/>
      <c r="AK52" s="24"/>
      <c r="AL52" s="24"/>
      <c r="AM52" s="24"/>
      <c r="AN52" s="24"/>
      <c r="AO52" s="24"/>
      <c r="AP52" s="24"/>
    </row>
    <row r="53" spans="1:42" x14ac:dyDescent="0.25">
      <c r="A53" s="26">
        <f>Wellpath!E53</f>
        <v>5000</v>
      </c>
      <c r="B53" s="17">
        <f>0.5*(SIN(Wellpath!$L52)*COS(Wellpath!$M52)+SIN(Wellpath!$L53)*COS(Wellpath!$M53))</f>
        <v>0.5295964517353734</v>
      </c>
      <c r="C53" s="17">
        <f>0.5*(SIN(Wellpath!$L52)*SIN(Wellpath!$M52)+SIN(Wellpath!$L53)*SIN(Wellpath!$M53))</f>
        <v>1.8493915614698476E-2</v>
      </c>
      <c r="D53" s="17">
        <f>0.5*(COS(Wellpath!$L52)+COS(Wellpath!$L53))</f>
        <v>0.84804809615642596</v>
      </c>
      <c r="E53" s="17">
        <f>0.5*((Wellpath!$K53-Wellpath!$K52)*COS(Wellpath!$L53)*COS(Wellpath!$M53))</f>
        <v>12.916379879706847</v>
      </c>
      <c r="F53" s="17">
        <f>0.5*((Wellpath!$K53-Wellpath!$K52)*COS(Wellpath!$L53)*SIN(Wellpath!$M53))</f>
        <v>0.45104992444709108</v>
      </c>
      <c r="G53" s="17">
        <f>0.5*(-(Wellpath!$K53-Wellpath!$K52)*SIN(Wellpath!$L53))</f>
        <v>-8.0759695869140469</v>
      </c>
      <c r="H53" s="17">
        <f>-0.5*((Wellpath!$K53-Wellpath!$K52)*SIN(Wellpath!$L53)*SIN(Wellpath!$M53))</f>
        <v>-0.28184727396800491</v>
      </c>
      <c r="I53" s="17">
        <f>0.5*((Wellpath!$K53-Wellpath!$K52)*SIN(Wellpath!$L53)*COS(Wellpath!$M53))</f>
        <v>8.0710499244470952</v>
      </c>
      <c r="J53" s="17">
        <v>0</v>
      </c>
      <c r="K53" s="17">
        <f t="shared" si="0"/>
        <v>-0.5234514707622806</v>
      </c>
      <c r="L53" s="17">
        <f t="shared" si="1"/>
        <v>-4.3804617318686165E-2</v>
      </c>
      <c r="M53" s="17">
        <f t="shared" si="2"/>
        <v>-0.8505264127546539</v>
      </c>
      <c r="N53" s="17">
        <f>0.5*((Wellpath!$K54-Wellpath!$K53)*COS(Wellpath!$L53)*COS(Wellpath!$M53))</f>
        <v>12.916379879706847</v>
      </c>
      <c r="O53" s="17">
        <f>0.5*((Wellpath!$K54-Wellpath!$K53)*COS(Wellpath!$L53)*SIN(Wellpath!$M53))</f>
        <v>0.45104992444709108</v>
      </c>
      <c r="P53" s="17">
        <f>0.5*(-(Wellpath!$K54-Wellpath!$K53)*SIN(Wellpath!$L53))</f>
        <v>-8.0759695869140469</v>
      </c>
      <c r="Q53" s="17">
        <f>-0.5*((Wellpath!$K54-Wellpath!$K53)*SIN(Wellpath!$L53)*SIN(Wellpath!$M53))</f>
        <v>-0.28184727396800491</v>
      </c>
      <c r="R53" s="17">
        <f>0.5*((Wellpath!$K54-Wellpath!$K53)*SIN(Wellpath!$L53)*COS(Wellpath!$M53))</f>
        <v>8.0710499244470952</v>
      </c>
      <c r="S53" s="17">
        <v>0</v>
      </c>
      <c r="AA53" s="10"/>
      <c r="AB53" s="10"/>
      <c r="AC53" s="10"/>
      <c r="AD53" s="10"/>
      <c r="AE53" s="10"/>
      <c r="AF53" s="10"/>
      <c r="AG53" s="10"/>
      <c r="AH53" s="10"/>
      <c r="AI53" s="10"/>
      <c r="AK53" s="24"/>
      <c r="AL53" s="24"/>
      <c r="AM53" s="24"/>
      <c r="AN53" s="24"/>
      <c r="AO53" s="24"/>
      <c r="AP53" s="24"/>
    </row>
    <row r="54" spans="1:42" x14ac:dyDescent="0.25">
      <c r="A54" s="26">
        <f>Wellpath!E54</f>
        <v>5100</v>
      </c>
      <c r="B54" s="17">
        <f>0.5*(SIN(Wellpath!$L53)*COS(Wellpath!$M53)+SIN(Wellpath!$L54)*COS(Wellpath!$M54))</f>
        <v>0.5234514707622806</v>
      </c>
      <c r="C54" s="17">
        <f>0.5*(SIN(Wellpath!$L53)*SIN(Wellpath!$M53)+SIN(Wellpath!$L54)*SIN(Wellpath!$M54))</f>
        <v>4.3804617318686165E-2</v>
      </c>
      <c r="D54" s="17">
        <f>0.5*(COS(Wellpath!$L53)+COS(Wellpath!$L54))</f>
        <v>0.8505264127546539</v>
      </c>
      <c r="E54" s="17">
        <f>0.5*((Wellpath!$K54-Wellpath!$K53)*COS(Wellpath!$L54)*COS(Wellpath!$M54))</f>
        <v>12.885295653425329</v>
      </c>
      <c r="F54" s="17">
        <f>0.5*((Wellpath!$K54-Wellpath!$K53)*COS(Wellpath!$L54)*SIN(Wellpath!$M54))</f>
        <v>1.721554508529149</v>
      </c>
      <c r="G54" s="17">
        <f>0.5*(-(Wellpath!$K54-Wellpath!$K53)*SIN(Wellpath!$L54))</f>
        <v>-7.9538044983505571</v>
      </c>
      <c r="H54" s="17">
        <f>-0.5*((Wellpath!$K54-Wellpath!$K53)*SIN(Wellpath!$L54)*SIN(Wellpath!$M54))</f>
        <v>-1.0533174619055501</v>
      </c>
      <c r="I54" s="17">
        <f>0.5*((Wellpath!$K54-Wellpath!$K53)*SIN(Wellpath!$L54)*COS(Wellpath!$M54))</f>
        <v>7.8837509043872265</v>
      </c>
      <c r="J54" s="17">
        <v>0</v>
      </c>
      <c r="K54" s="17">
        <f t="shared" si="0"/>
        <v>-0.5104392707695623</v>
      </c>
      <c r="L54" s="17">
        <f t="shared" si="1"/>
        <v>-9.4355826555668182E-2</v>
      </c>
      <c r="M54" s="17">
        <f t="shared" si="2"/>
        <v>-0.85432005527867383</v>
      </c>
      <c r="N54" s="17">
        <f>0.5*((Wellpath!$K55-Wellpath!$K54)*COS(Wellpath!$L54)*COS(Wellpath!$M54))</f>
        <v>12.885295653425329</v>
      </c>
      <c r="O54" s="17">
        <f>0.5*((Wellpath!$K55-Wellpath!$K54)*COS(Wellpath!$L54)*SIN(Wellpath!$M54))</f>
        <v>1.721554508529149</v>
      </c>
      <c r="P54" s="17">
        <f>0.5*(-(Wellpath!$K55-Wellpath!$K54)*SIN(Wellpath!$L54))</f>
        <v>-7.9538044983505571</v>
      </c>
      <c r="Q54" s="17">
        <f>-0.5*((Wellpath!$K55-Wellpath!$K54)*SIN(Wellpath!$L54)*SIN(Wellpath!$M54))</f>
        <v>-1.0533174619055501</v>
      </c>
      <c r="R54" s="17">
        <f>0.5*((Wellpath!$K55-Wellpath!$K54)*SIN(Wellpath!$L54)*COS(Wellpath!$M54))</f>
        <v>7.8837509043872265</v>
      </c>
      <c r="S54" s="17">
        <v>0</v>
      </c>
      <c r="AA54" s="10"/>
      <c r="AB54" s="10"/>
      <c r="AC54" s="10"/>
      <c r="AD54" s="10"/>
      <c r="AE54" s="10"/>
      <c r="AF54" s="10"/>
      <c r="AG54" s="10"/>
      <c r="AH54" s="10"/>
      <c r="AI54" s="10"/>
      <c r="AK54" s="24"/>
      <c r="AL54" s="24"/>
      <c r="AM54" s="24"/>
      <c r="AN54" s="24"/>
      <c r="AO54" s="24"/>
      <c r="AP54" s="24"/>
    </row>
    <row r="55" spans="1:42" x14ac:dyDescent="0.25">
      <c r="A55" s="26">
        <f>Wellpath!E55</f>
        <v>5200</v>
      </c>
      <c r="B55" s="17">
        <f>0.5*(SIN(Wellpath!$L54)*COS(Wellpath!$M54)+SIN(Wellpath!$L55)*COS(Wellpath!$M55))</f>
        <v>0.5104392707695623</v>
      </c>
      <c r="C55" s="17">
        <f>0.5*(SIN(Wellpath!$L54)*SIN(Wellpath!$M54)+SIN(Wellpath!$L55)*SIN(Wellpath!$M55))</f>
        <v>9.4355826555668182E-2</v>
      </c>
      <c r="D55" s="17">
        <f>0.5*(COS(Wellpath!$L54)+COS(Wellpath!$L55))</f>
        <v>0.85432005527867383</v>
      </c>
      <c r="E55" s="17">
        <f>0.5*((Wellpath!$K55-Wellpath!$K54)*COS(Wellpath!$L55)*COS(Wellpath!$M55))</f>
        <v>12.686990479504377</v>
      </c>
      <c r="F55" s="17">
        <f>0.5*((Wellpath!$K55-Wellpath!$K54)*COS(Wellpath!$L55)*SIN(Wellpath!$M55))</f>
        <v>3.0131091403776984</v>
      </c>
      <c r="G55" s="17">
        <f>0.5*(-(Wellpath!$K55-Wellpath!$K54)*SIN(Wellpath!$L55))</f>
        <v>-7.887905037532966</v>
      </c>
      <c r="H55" s="17">
        <f>-0.5*((Wellpath!$K55-Wellpath!$K54)*SIN(Wellpath!$L55)*SIN(Wellpath!$M55))</f>
        <v>-1.8226481315112175</v>
      </c>
      <c r="I55" s="17">
        <f>0.5*((Wellpath!$K55-Wellpath!$K54)*SIN(Wellpath!$L55)*COS(Wellpath!$M55))</f>
        <v>7.6744380686690423</v>
      </c>
      <c r="J55" s="17">
        <v>0</v>
      </c>
      <c r="K55" s="17">
        <f t="shared" si="0"/>
        <v>-0.49595791656699317</v>
      </c>
      <c r="L55" s="17">
        <f t="shared" si="1"/>
        <v>-0.14463672594740742</v>
      </c>
      <c r="M55" s="17">
        <f t="shared" si="2"/>
        <v>-0.85581594611168144</v>
      </c>
      <c r="N55" s="17">
        <f>0.5*((Wellpath!$K56-Wellpath!$K55)*COS(Wellpath!$L55)*COS(Wellpath!$M55))</f>
        <v>12.686990479504377</v>
      </c>
      <c r="O55" s="17">
        <f>0.5*((Wellpath!$K56-Wellpath!$K55)*COS(Wellpath!$L55)*SIN(Wellpath!$M55))</f>
        <v>3.0131091403776984</v>
      </c>
      <c r="P55" s="17">
        <f>0.5*(-(Wellpath!$K56-Wellpath!$K55)*SIN(Wellpath!$L55))</f>
        <v>-7.887905037532966</v>
      </c>
      <c r="Q55" s="17">
        <f>-0.5*((Wellpath!$K56-Wellpath!$K55)*SIN(Wellpath!$L55)*SIN(Wellpath!$M55))</f>
        <v>-1.8226481315112175</v>
      </c>
      <c r="R55" s="17">
        <f>0.5*((Wellpath!$K56-Wellpath!$K55)*SIN(Wellpath!$L55)*COS(Wellpath!$M55))</f>
        <v>7.6744380686690423</v>
      </c>
      <c r="S55" s="17">
        <v>0</v>
      </c>
      <c r="AA55" s="10"/>
      <c r="AB55" s="10"/>
      <c r="AC55" s="10"/>
      <c r="AD55" s="10"/>
      <c r="AE55" s="10"/>
      <c r="AF55" s="10"/>
      <c r="AG55" s="10"/>
      <c r="AH55" s="10"/>
      <c r="AI55" s="10"/>
      <c r="AK55" s="24"/>
      <c r="AL55" s="24"/>
      <c r="AM55" s="24"/>
      <c r="AN55" s="24"/>
      <c r="AO55" s="24"/>
      <c r="AP55" s="24"/>
    </row>
    <row r="56" spans="1:42" x14ac:dyDescent="0.25">
      <c r="A56" s="26">
        <f>Wellpath!E56</f>
        <v>5300</v>
      </c>
      <c r="B56" s="17">
        <f>0.5*(SIN(Wellpath!$L55)*COS(Wellpath!$M55)+SIN(Wellpath!$L56)*COS(Wellpath!$M56))</f>
        <v>0.49595791656699317</v>
      </c>
      <c r="C56" s="17">
        <f>0.5*(SIN(Wellpath!$L55)*SIN(Wellpath!$M55)+SIN(Wellpath!$L56)*SIN(Wellpath!$M56))</f>
        <v>0.14463672594740742</v>
      </c>
      <c r="D56" s="17">
        <f>0.5*(COS(Wellpath!$L55)+COS(Wellpath!$L56))</f>
        <v>0.85581594611168144</v>
      </c>
      <c r="E56" s="17">
        <f>0.5*((Wellpath!$K56-Wellpath!$K55)*COS(Wellpath!$L56)*COS(Wellpath!$M56))</f>
        <v>12.322747177881318</v>
      </c>
      <c r="F56" s="17">
        <f>0.5*((Wellpath!$K56-Wellpath!$K55)*COS(Wellpath!$L56)*SIN(Wellpath!$M56))</f>
        <v>4.2815907651590566</v>
      </c>
      <c r="G56" s="17">
        <f>0.5*(-(Wellpath!$K56-Wellpath!$K55)*SIN(Wellpath!$L56))</f>
        <v>-7.8787995601946212</v>
      </c>
      <c r="H56" s="17">
        <f>-0.5*((Wellpath!$K56-Wellpath!$K55)*SIN(Wellpath!$L56)*SIN(Wellpath!$M56))</f>
        <v>-2.5858792753657633</v>
      </c>
      <c r="I56" s="17">
        <f>0.5*((Wellpath!$K56-Wellpath!$K55)*SIN(Wellpath!$L56)*COS(Wellpath!$M56))</f>
        <v>7.4423592282929203</v>
      </c>
      <c r="J56" s="17">
        <v>0</v>
      </c>
      <c r="K56" s="17">
        <f t="shared" si="0"/>
        <v>-0.48013352154376648</v>
      </c>
      <c r="L56" s="17">
        <f t="shared" si="1"/>
        <v>-0.19451850779313162</v>
      </c>
      <c r="M56" s="17">
        <f t="shared" si="2"/>
        <v>-0.85495541679997089</v>
      </c>
      <c r="N56" s="17">
        <f>0.5*((Wellpath!$K57-Wellpath!$K56)*COS(Wellpath!$L56)*COS(Wellpath!$M56))</f>
        <v>12.322747177881318</v>
      </c>
      <c r="O56" s="17">
        <f>0.5*((Wellpath!$K57-Wellpath!$K56)*COS(Wellpath!$L56)*SIN(Wellpath!$M56))</f>
        <v>4.2815907651590566</v>
      </c>
      <c r="P56" s="17">
        <f>0.5*(-(Wellpath!$K57-Wellpath!$K56)*SIN(Wellpath!$L56))</f>
        <v>-7.8787995601946212</v>
      </c>
      <c r="Q56" s="17">
        <f>-0.5*((Wellpath!$K57-Wellpath!$K56)*SIN(Wellpath!$L56)*SIN(Wellpath!$M56))</f>
        <v>-2.5858792753657633</v>
      </c>
      <c r="R56" s="17">
        <f>0.5*((Wellpath!$K57-Wellpath!$K56)*SIN(Wellpath!$L56)*COS(Wellpath!$M56))</f>
        <v>7.4423592282929203</v>
      </c>
      <c r="S56" s="17">
        <v>0</v>
      </c>
      <c r="AA56" s="10"/>
      <c r="AB56" s="10"/>
      <c r="AC56" s="10"/>
      <c r="AD56" s="10"/>
      <c r="AE56" s="10"/>
      <c r="AF56" s="10"/>
      <c r="AG56" s="10"/>
      <c r="AH56" s="10"/>
      <c r="AI56" s="10"/>
      <c r="AK56" s="24"/>
      <c r="AL56" s="24"/>
      <c r="AM56" s="24"/>
      <c r="AN56" s="24"/>
      <c r="AO56" s="24"/>
      <c r="AP56" s="24"/>
    </row>
    <row r="57" spans="1:42" x14ac:dyDescent="0.25">
      <c r="A57" s="26">
        <f>Wellpath!E57</f>
        <v>5400</v>
      </c>
      <c r="B57" s="17">
        <f>0.5*(SIN(Wellpath!$L56)*COS(Wellpath!$M56)+SIN(Wellpath!$L57)*COS(Wellpath!$M57))</f>
        <v>0.48013352154376648</v>
      </c>
      <c r="C57" s="17">
        <f>0.5*(SIN(Wellpath!$L56)*SIN(Wellpath!$M56)+SIN(Wellpath!$L57)*SIN(Wellpath!$M57))</f>
        <v>0.19451850779313162</v>
      </c>
      <c r="D57" s="17">
        <f>0.5*(COS(Wellpath!$L56)+COS(Wellpath!$L57))</f>
        <v>0.85495541679997089</v>
      </c>
      <c r="E57" s="17">
        <f>0.5*((Wellpath!$K57-Wellpath!$K56)*COS(Wellpath!$L57)*COS(Wellpath!$M57))</f>
        <v>11.801086687286814</v>
      </c>
      <c r="F57" s="17">
        <f>0.5*((Wellpath!$K57-Wellpath!$K56)*COS(Wellpath!$L57)*SIN(Wellpath!$M57))</f>
        <v>5.4853942992197187</v>
      </c>
      <c r="G57" s="17">
        <f>0.5*(-(Wellpath!$K57-Wellpath!$K56)*SIN(Wellpath!$L57))</f>
        <v>-7.9311034781567473</v>
      </c>
      <c r="H57" s="17">
        <f>-0.5*((Wellpath!$K57-Wellpath!$K56)*SIN(Wellpath!$L57)*SIN(Wellpath!$M57))</f>
        <v>-3.3430448421688923</v>
      </c>
      <c r="I57" s="17">
        <f>0.5*((Wellpath!$K57-Wellpath!$K56)*SIN(Wellpath!$L57)*COS(Wellpath!$M57))</f>
        <v>7.1921105083610906</v>
      </c>
      <c r="J57" s="17">
        <v>0</v>
      </c>
      <c r="K57" s="17">
        <f t="shared" si="0"/>
        <v>-0.46305028639031975</v>
      </c>
      <c r="L57" s="17">
        <f t="shared" si="1"/>
        <v>-0.24387283412567029</v>
      </c>
      <c r="M57" s="17">
        <f t="shared" si="2"/>
        <v>-0.85171946196917525</v>
      </c>
      <c r="N57" s="17">
        <f>0.5*((Wellpath!$K58-Wellpath!$K57)*COS(Wellpath!$L57)*COS(Wellpath!$M57))</f>
        <v>11.801086687286814</v>
      </c>
      <c r="O57" s="17">
        <f>0.5*((Wellpath!$K58-Wellpath!$K57)*COS(Wellpath!$L57)*SIN(Wellpath!$M57))</f>
        <v>5.4853942992197187</v>
      </c>
      <c r="P57" s="17">
        <f>0.5*(-(Wellpath!$K58-Wellpath!$K57)*SIN(Wellpath!$L57))</f>
        <v>-7.9311034781567473</v>
      </c>
      <c r="Q57" s="17">
        <f>-0.5*((Wellpath!$K58-Wellpath!$K57)*SIN(Wellpath!$L57)*SIN(Wellpath!$M57))</f>
        <v>-3.3430448421688923</v>
      </c>
      <c r="R57" s="17">
        <f>0.5*((Wellpath!$K58-Wellpath!$K57)*SIN(Wellpath!$L57)*COS(Wellpath!$M57))</f>
        <v>7.1921105083610906</v>
      </c>
      <c r="S57" s="17">
        <v>0</v>
      </c>
      <c r="AA57" s="10"/>
      <c r="AB57" s="10"/>
      <c r="AC57" s="10"/>
      <c r="AD57" s="10"/>
      <c r="AE57" s="10"/>
      <c r="AF57" s="10"/>
      <c r="AG57" s="10"/>
      <c r="AH57" s="10"/>
      <c r="AI57" s="10"/>
      <c r="AK57" s="24"/>
      <c r="AL57" s="24"/>
      <c r="AM57" s="24"/>
      <c r="AN57" s="24"/>
      <c r="AO57" s="24"/>
      <c r="AP57" s="24"/>
    </row>
    <row r="58" spans="1:42" x14ac:dyDescent="0.25">
      <c r="A58" s="26">
        <f>Wellpath!E58</f>
        <v>5500</v>
      </c>
      <c r="B58" s="17">
        <f>0.5*(SIN(Wellpath!$L57)*COS(Wellpath!$M57)+SIN(Wellpath!$L58)*COS(Wellpath!$M58))</f>
        <v>0.46305028639031975</v>
      </c>
      <c r="C58" s="17">
        <f>0.5*(SIN(Wellpath!$L57)*SIN(Wellpath!$M57)+SIN(Wellpath!$L58)*SIN(Wellpath!$M58))</f>
        <v>0.24387283412567029</v>
      </c>
      <c r="D58" s="17">
        <f>0.5*(COS(Wellpath!$L57)+COS(Wellpath!$L58))</f>
        <v>0.85171946196917525</v>
      </c>
      <c r="E58" s="17">
        <f>0.5*((Wellpath!$K58-Wellpath!$K57)*COS(Wellpath!$L58)*COS(Wellpath!$M58))</f>
        <v>11.146115893638104</v>
      </c>
      <c r="F58" s="17">
        <f>0.5*((Wellpath!$K58-Wellpath!$K57)*COS(Wellpath!$L58)*SIN(Wellpath!$M58))</f>
        <v>6.586544129166084</v>
      </c>
      <c r="G58" s="17">
        <f>0.5*(-(Wellpath!$K58-Wellpath!$K57)*SIN(Wellpath!$L58))</f>
        <v>-8.0398468219323753</v>
      </c>
      <c r="H58" s="17">
        <f>-0.5*((Wellpath!$K58-Wellpath!$K57)*SIN(Wellpath!$L58)*SIN(Wellpath!$M58))</f>
        <v>-4.0901991419815413</v>
      </c>
      <c r="I58" s="17">
        <f>0.5*((Wellpath!$K58-Wellpath!$K57)*SIN(Wellpath!$L58)*COS(Wellpath!$M58))</f>
        <v>6.921662220815862</v>
      </c>
      <c r="J58" s="17">
        <v>0</v>
      </c>
      <c r="K58" s="17">
        <f t="shared" si="0"/>
        <v>-0.45178716711336975</v>
      </c>
      <c r="L58" s="17">
        <f t="shared" si="1"/>
        <v>-0.27460009853834544</v>
      </c>
      <c r="M58" s="17">
        <f t="shared" si="2"/>
        <v>-0.84878634875686565</v>
      </c>
      <c r="N58" s="17">
        <f>0.5*((Wellpath!$K59-Wellpath!$K58)*COS(Wellpath!$L58)*COS(Wellpath!$M58))</f>
        <v>2.8467179992351608</v>
      </c>
      <c r="O58" s="17">
        <f>0.5*((Wellpath!$K59-Wellpath!$K58)*COS(Wellpath!$L58)*SIN(Wellpath!$M58))</f>
        <v>1.6822033705890116</v>
      </c>
      <c r="P58" s="17">
        <f>0.5*(-(Wellpath!$K59-Wellpath!$K58)*SIN(Wellpath!$L58))</f>
        <v>-2.0533768783215209</v>
      </c>
      <c r="Q58" s="17">
        <f>-0.5*((Wellpath!$K59-Wellpath!$K58)*SIN(Wellpath!$L58)*SIN(Wellpath!$M58))</f>
        <v>-1.0446368608620817</v>
      </c>
      <c r="R58" s="17">
        <f>0.5*((Wellpath!$K59-Wellpath!$K58)*SIN(Wellpath!$L58)*COS(Wellpath!$M58))</f>
        <v>1.7677925311963645</v>
      </c>
      <c r="S58" s="17">
        <v>0</v>
      </c>
      <c r="AA58" s="10"/>
      <c r="AB58" s="10"/>
      <c r="AC58" s="10"/>
      <c r="AD58" s="10"/>
      <c r="AE58" s="10"/>
      <c r="AF58" s="10"/>
      <c r="AG58" s="10"/>
      <c r="AH58" s="10"/>
      <c r="AI58" s="10"/>
      <c r="AK58" s="24"/>
      <c r="AL58" s="24"/>
      <c r="AM58" s="24"/>
      <c r="AN58" s="24"/>
      <c r="AO58" s="24"/>
      <c r="AP58" s="24"/>
    </row>
    <row r="59" spans="1:42" x14ac:dyDescent="0.25">
      <c r="A59" s="26">
        <f>Wellpath!E59</f>
        <v>5525.54</v>
      </c>
      <c r="B59" s="17">
        <f>0.5*(SIN(Wellpath!$L58)*COS(Wellpath!$M58)+SIN(Wellpath!$L59)*COS(Wellpath!$M59))</f>
        <v>0.45178716711336975</v>
      </c>
      <c r="C59" s="17">
        <f>0.5*(SIN(Wellpath!$L58)*SIN(Wellpath!$M58)+SIN(Wellpath!$L59)*SIN(Wellpath!$M59))</f>
        <v>0.27460009853834544</v>
      </c>
      <c r="D59" s="17">
        <f>0.5*(COS(Wellpath!$L58)+COS(Wellpath!$L59))</f>
        <v>0.84878634875686565</v>
      </c>
      <c r="E59" s="17">
        <f>0.5*((Wellpath!$K59-Wellpath!$K58)*COS(Wellpath!$L59)*COS(Wellpath!$M59))</f>
        <v>2.7992831305812604</v>
      </c>
      <c r="F59" s="17">
        <f>0.5*((Wellpath!$K59-Wellpath!$K58)*COS(Wellpath!$L59)*SIN(Wellpath!$M59))</f>
        <v>1.7491862356170256</v>
      </c>
      <c r="G59" s="17">
        <f>0.5*(-(Wellpath!$K59-Wellpath!$K58)*SIN(Wellpath!$L59))</f>
        <v>-2.0626026324978399</v>
      </c>
      <c r="H59" s="17">
        <f>-0.5*((Wellpath!$K59-Wellpath!$K58)*SIN(Wellpath!$L59)*SIN(Wellpath!$M59))</f>
        <v>-1.0930128694187269</v>
      </c>
      <c r="I59" s="17">
        <f>0.5*((Wellpath!$K59-Wellpath!$K58)*SIN(Wellpath!$L59)*COS(Wellpath!$M59))</f>
        <v>1.7491862356170256</v>
      </c>
      <c r="J59" s="17">
        <v>0</v>
      </c>
      <c r="K59" s="17">
        <f t="shared" si="0"/>
        <v>-0.4360443420639597</v>
      </c>
      <c r="L59" s="17">
        <f t="shared" si="1"/>
        <v>-0.29486251124443907</v>
      </c>
      <c r="M59" s="17">
        <f t="shared" si="2"/>
        <v>-0.85002463595642463</v>
      </c>
      <c r="N59" s="17">
        <f>0.5*((Wellpath!$K60-Wellpath!$K59)*COS(Wellpath!$L59)*COS(Wellpath!$M59))</f>
        <v>8.1611050079515159</v>
      </c>
      <c r="O59" s="17">
        <f>0.5*((Wellpath!$K60-Wellpath!$K59)*COS(Wellpath!$L59)*SIN(Wellpath!$M59))</f>
        <v>5.0996243971826303</v>
      </c>
      <c r="P59" s="17">
        <f>0.5*(-(Wellpath!$K60-Wellpath!$K59)*SIN(Wellpath!$L59))</f>
        <v>-6.0133669544162078</v>
      </c>
      <c r="Q59" s="17">
        <f>-0.5*((Wellpath!$K60-Wellpath!$K59)*SIN(Wellpath!$L59)*SIN(Wellpath!$M59))</f>
        <v>-3.1865989920485052</v>
      </c>
      <c r="R59" s="17">
        <f>0.5*((Wellpath!$K60-Wellpath!$K59)*SIN(Wellpath!$L59)*COS(Wellpath!$M59))</f>
        <v>5.0996243971826303</v>
      </c>
      <c r="S59" s="17">
        <v>0</v>
      </c>
      <c r="AA59" s="10"/>
      <c r="AB59" s="10"/>
      <c r="AC59" s="10"/>
      <c r="AD59" s="10"/>
      <c r="AE59" s="10"/>
      <c r="AF59" s="10"/>
      <c r="AG59" s="10"/>
      <c r="AH59" s="10"/>
      <c r="AI59" s="10"/>
      <c r="AK59" s="24"/>
      <c r="AL59" s="24"/>
      <c r="AM59" s="24"/>
      <c r="AN59" s="24"/>
      <c r="AO59" s="24"/>
      <c r="AP59" s="24"/>
    </row>
    <row r="60" spans="1:42" x14ac:dyDescent="0.25">
      <c r="A60" s="26">
        <f>Wellpath!E60</f>
        <v>5600</v>
      </c>
      <c r="B60" s="17">
        <f>0.5*(SIN(Wellpath!$L59)*COS(Wellpath!$M59)+SIN(Wellpath!$L60)*COS(Wellpath!$M60))</f>
        <v>0.4360443420639597</v>
      </c>
      <c r="C60" s="17">
        <f>0.5*(SIN(Wellpath!$L59)*SIN(Wellpath!$M59)+SIN(Wellpath!$L60)*SIN(Wellpath!$M60))</f>
        <v>0.29486251124443907</v>
      </c>
      <c r="D60" s="17">
        <f>0.5*(COS(Wellpath!$L59)+COS(Wellpath!$L60))</f>
        <v>0.85002463595642463</v>
      </c>
      <c r="E60" s="17">
        <f>0.5*((Wellpath!$K60-Wellpath!$K59)*COS(Wellpath!$L60)*COS(Wellpath!$M60))</f>
        <v>7.8058843271624037</v>
      </c>
      <c r="F60" s="17">
        <f>0.5*((Wellpath!$K60-Wellpath!$K59)*COS(Wellpath!$L60)*SIN(Wellpath!$M60))</f>
        <v>5.7046793242139433</v>
      </c>
      <c r="G60" s="17">
        <f>0.5*(-(Wellpath!$K60-Wellpath!$K59)*SIN(Wellpath!$L60))</f>
        <v>-5.9409754881216932</v>
      </c>
      <c r="H60" s="17">
        <f>-0.5*((Wellpath!$K60-Wellpath!$K59)*SIN(Wellpath!$L60)*SIN(Wellpath!$M60))</f>
        <v>-3.5054260045486401</v>
      </c>
      <c r="I60" s="17">
        <f>0.5*((Wellpath!$K60-Wellpath!$K59)*SIN(Wellpath!$L60)*COS(Wellpath!$M60))</f>
        <v>4.7965798520505158</v>
      </c>
      <c r="J60" s="17">
        <v>0</v>
      </c>
      <c r="K60" s="17">
        <f t="shared" si="0"/>
        <v>-0.40430408224042025</v>
      </c>
      <c r="L60" s="17">
        <f t="shared" si="1"/>
        <v>-0.32746529374871941</v>
      </c>
      <c r="M60" s="17">
        <f t="shared" si="2"/>
        <v>-0.8535922791351378</v>
      </c>
      <c r="N60" s="17">
        <f>0.5*((Wellpath!$K61-Wellpath!$K60)*COS(Wellpath!$L60)*COS(Wellpath!$M60))</f>
        <v>10.483325714695665</v>
      </c>
      <c r="O60" s="17">
        <f>0.5*((Wellpath!$K61-Wellpath!$K60)*COS(Wellpath!$L60)*SIN(Wellpath!$M60))</f>
        <v>7.6614011875019274</v>
      </c>
      <c r="P60" s="17">
        <f>0.5*(-(Wellpath!$K61-Wellpath!$K60)*SIN(Wellpath!$L60))</f>
        <v>-7.9787476337922172</v>
      </c>
      <c r="Q60" s="17">
        <f>-0.5*((Wellpath!$K61-Wellpath!$K60)*SIN(Wellpath!$L60)*SIN(Wellpath!$M60))</f>
        <v>-4.7077974812632757</v>
      </c>
      <c r="R60" s="17">
        <f>0.5*((Wellpath!$K61-Wellpath!$K60)*SIN(Wellpath!$L60)*COS(Wellpath!$M60))</f>
        <v>6.4418209133098436</v>
      </c>
      <c r="S60" s="17">
        <v>0</v>
      </c>
      <c r="AA60" s="10"/>
      <c r="AB60" s="10"/>
      <c r="AC60" s="10"/>
      <c r="AD60" s="10"/>
      <c r="AE60" s="10"/>
      <c r="AF60" s="10"/>
      <c r="AG60" s="10"/>
      <c r="AH60" s="10"/>
      <c r="AI60" s="10"/>
      <c r="AK60" s="24"/>
      <c r="AL60" s="24"/>
      <c r="AM60" s="24"/>
      <c r="AN60" s="24"/>
      <c r="AO60" s="24"/>
      <c r="AP60" s="24"/>
    </row>
    <row r="61" spans="1:42" x14ac:dyDescent="0.25">
      <c r="A61" s="26">
        <f>Wellpath!E61</f>
        <v>5700</v>
      </c>
      <c r="B61" s="17">
        <f>0.5*(SIN(Wellpath!$L60)*COS(Wellpath!$M60)+SIN(Wellpath!$L61)*COS(Wellpath!$M61))</f>
        <v>0.40430408224042025</v>
      </c>
      <c r="C61" s="17">
        <f>0.5*(SIN(Wellpath!$L60)*SIN(Wellpath!$M60)+SIN(Wellpath!$L61)*SIN(Wellpath!$M61))</f>
        <v>0.32746529374871941</v>
      </c>
      <c r="D61" s="17">
        <f>0.5*(COS(Wellpath!$L60)+COS(Wellpath!$L61))</f>
        <v>0.8535922791351378</v>
      </c>
      <c r="E61" s="17">
        <f>0.5*((Wellpath!$K61-Wellpath!$K60)*COS(Wellpath!$L61)*COS(Wellpath!$M61))</f>
        <v>9.7036461026350693</v>
      </c>
      <c r="F61" s="17">
        <f>0.5*((Wellpath!$K61-Wellpath!$K60)*COS(Wellpath!$L61)*SIN(Wellpath!$M61))</f>
        <v>8.7004715076597723</v>
      </c>
      <c r="G61" s="17">
        <f>0.5*(-(Wellpath!$K61-Wellpath!$K60)*SIN(Wellpath!$L61))</f>
        <v>-7.8992814774013453</v>
      </c>
      <c r="H61" s="17">
        <f>-0.5*((Wellpath!$K61-Wellpath!$K60)*SIN(Wellpath!$L61)*SIN(Wellpath!$M61))</f>
        <v>-5.2733446721976973</v>
      </c>
      <c r="I61" s="17">
        <f>0.5*((Wellpath!$K61-Wellpath!$K60)*SIN(Wellpath!$L61)*COS(Wellpath!$M61))</f>
        <v>5.881367513378172</v>
      </c>
      <c r="J61" s="17">
        <v>0</v>
      </c>
      <c r="K61" s="17">
        <f t="shared" si="0"/>
        <v>-0.36694222497105611</v>
      </c>
      <c r="L61" s="17">
        <f t="shared" si="1"/>
        <v>-0.36408185525636194</v>
      </c>
      <c r="M61" s="17">
        <f t="shared" si="2"/>
        <v>-0.85563505540268414</v>
      </c>
      <c r="N61" s="17">
        <f>0.5*((Wellpath!$K62-Wellpath!$K61)*COS(Wellpath!$L61)*COS(Wellpath!$M61))</f>
        <v>9.7036461026350693</v>
      </c>
      <c r="O61" s="17">
        <f>0.5*((Wellpath!$K62-Wellpath!$K61)*COS(Wellpath!$L61)*SIN(Wellpath!$M61))</f>
        <v>8.7004715076597723</v>
      </c>
      <c r="P61" s="17">
        <f>0.5*(-(Wellpath!$K62-Wellpath!$K61)*SIN(Wellpath!$L61))</f>
        <v>-7.8992814774013453</v>
      </c>
      <c r="Q61" s="17">
        <f>-0.5*((Wellpath!$K62-Wellpath!$K61)*SIN(Wellpath!$L61)*SIN(Wellpath!$M61))</f>
        <v>-5.2733446721976973</v>
      </c>
      <c r="R61" s="17">
        <f>0.5*((Wellpath!$K62-Wellpath!$K61)*SIN(Wellpath!$L61)*COS(Wellpath!$M61))</f>
        <v>5.881367513378172</v>
      </c>
      <c r="S61" s="17">
        <v>0</v>
      </c>
      <c r="AA61" s="10"/>
      <c r="AB61" s="10"/>
      <c r="AC61" s="10"/>
      <c r="AD61" s="10"/>
      <c r="AE61" s="10"/>
      <c r="AF61" s="10"/>
      <c r="AG61" s="10"/>
      <c r="AH61" s="10"/>
      <c r="AI61" s="10"/>
      <c r="AK61" s="24"/>
      <c r="AL61" s="24"/>
      <c r="AM61" s="24"/>
      <c r="AN61" s="24"/>
      <c r="AO61" s="24"/>
      <c r="AP61" s="24"/>
    </row>
    <row r="62" spans="1:42" x14ac:dyDescent="0.25">
      <c r="A62" s="26">
        <f>Wellpath!E62</f>
        <v>5800</v>
      </c>
      <c r="B62" s="17">
        <f>0.5*(SIN(Wellpath!$L61)*COS(Wellpath!$M61)+SIN(Wellpath!$L62)*COS(Wellpath!$M62))</f>
        <v>0.36694222497105611</v>
      </c>
      <c r="C62" s="17">
        <f>0.5*(SIN(Wellpath!$L61)*SIN(Wellpath!$M61)+SIN(Wellpath!$L62)*SIN(Wellpath!$M62))</f>
        <v>0.36408185525636194</v>
      </c>
      <c r="D62" s="17">
        <f>0.5*(COS(Wellpath!$L61)+COS(Wellpath!$L62))</f>
        <v>0.85563505540268414</v>
      </c>
      <c r="E62" s="17">
        <f>0.5*((Wellpath!$K62-Wellpath!$K61)*COS(Wellpath!$L62)*COS(Wellpath!$M62))</f>
        <v>8.7840017886085953</v>
      </c>
      <c r="F62" s="17">
        <f>0.5*((Wellpath!$K62-Wellpath!$K61)*COS(Wellpath!$L62)*SIN(Wellpath!$M62))</f>
        <v>9.6467250637820623</v>
      </c>
      <c r="G62" s="17">
        <f>0.5*(-(Wellpath!$K62-Wellpath!$K61)*SIN(Wellpath!$L62))</f>
        <v>-7.8765225906817671</v>
      </c>
      <c r="H62" s="17">
        <f>-0.5*((Wellpath!$K62-Wellpath!$K61)*SIN(Wellpath!$L62)*SIN(Wellpath!$M62))</f>
        <v>-5.8238702760162218</v>
      </c>
      <c r="I62" s="17">
        <f>0.5*((Wellpath!$K62-Wellpath!$K61)*SIN(Wellpath!$L62)*COS(Wellpath!$M62))</f>
        <v>5.303031503739625</v>
      </c>
      <c r="J62" s="17">
        <v>0</v>
      </c>
      <c r="K62" s="17">
        <f t="shared" si="0"/>
        <v>-0.32855181530980215</v>
      </c>
      <c r="L62" s="17">
        <f t="shared" si="1"/>
        <v>-0.39965360987430421</v>
      </c>
      <c r="M62" s="17">
        <f t="shared" si="2"/>
        <v>-0.85536342637230955</v>
      </c>
      <c r="N62" s="17">
        <f>0.5*((Wellpath!$K63-Wellpath!$K62)*COS(Wellpath!$L62)*COS(Wellpath!$M62))</f>
        <v>8.7840017886085953</v>
      </c>
      <c r="O62" s="17">
        <f>0.5*((Wellpath!$K63-Wellpath!$K62)*COS(Wellpath!$L62)*SIN(Wellpath!$M62))</f>
        <v>9.6467250637820623</v>
      </c>
      <c r="P62" s="17">
        <f>0.5*(-(Wellpath!$K63-Wellpath!$K62)*SIN(Wellpath!$L62))</f>
        <v>-7.8765225906817671</v>
      </c>
      <c r="Q62" s="17">
        <f>-0.5*((Wellpath!$K63-Wellpath!$K62)*SIN(Wellpath!$L62)*SIN(Wellpath!$M62))</f>
        <v>-5.8238702760162218</v>
      </c>
      <c r="R62" s="17">
        <f>0.5*((Wellpath!$K63-Wellpath!$K62)*SIN(Wellpath!$L62)*COS(Wellpath!$M62))</f>
        <v>5.303031503739625</v>
      </c>
      <c r="S62" s="17">
        <v>0</v>
      </c>
      <c r="AA62" s="10"/>
      <c r="AB62" s="10"/>
      <c r="AC62" s="10"/>
      <c r="AD62" s="10"/>
      <c r="AE62" s="10"/>
      <c r="AF62" s="10"/>
      <c r="AG62" s="10"/>
      <c r="AH62" s="10"/>
      <c r="AI62" s="10"/>
      <c r="AK62" s="24"/>
      <c r="AL62" s="24"/>
      <c r="AM62" s="24"/>
      <c r="AN62" s="24"/>
      <c r="AO62" s="24"/>
      <c r="AP62" s="24"/>
    </row>
    <row r="63" spans="1:42" x14ac:dyDescent="0.25">
      <c r="A63" s="26">
        <f>Wellpath!E63</f>
        <v>5900</v>
      </c>
      <c r="B63" s="17">
        <f>0.5*(SIN(Wellpath!$L62)*COS(Wellpath!$M62)+SIN(Wellpath!$L63)*COS(Wellpath!$M63))</f>
        <v>0.32855181530980215</v>
      </c>
      <c r="C63" s="17">
        <f>0.5*(SIN(Wellpath!$L62)*SIN(Wellpath!$M62)+SIN(Wellpath!$L63)*SIN(Wellpath!$M63))</f>
        <v>0.39965360987430421</v>
      </c>
      <c r="D63" s="17">
        <f>0.5*(COS(Wellpath!$L62)+COS(Wellpath!$L63))</f>
        <v>0.85536342637230955</v>
      </c>
      <c r="E63" s="17">
        <f>0.5*((Wellpath!$K63-Wellpath!$K62)*COS(Wellpath!$L63)*COS(Wellpath!$M63))</f>
        <v>7.7547051235134985</v>
      </c>
      <c r="F63" s="17">
        <f>0.5*((Wellpath!$K63-Wellpath!$K62)*COS(Wellpath!$L63)*SIN(Wellpath!$M63))</f>
        <v>10.464595654702892</v>
      </c>
      <c r="G63" s="17">
        <f>0.5*(-(Wellpath!$K63-Wellpath!$K62)*SIN(Wellpath!$L63))</f>
        <v>-7.9129252638279803</v>
      </c>
      <c r="H63" s="17">
        <f>-0.5*((Wellpath!$K63-Wellpath!$K62)*SIN(Wellpath!$L63)*SIN(Wellpath!$M63))</f>
        <v>-6.3575717529525795</v>
      </c>
      <c r="I63" s="17">
        <f>0.5*((Wellpath!$K63-Wellpath!$K62)*SIN(Wellpath!$L63)*COS(Wellpath!$M63))</f>
        <v>4.7112278269031505</v>
      </c>
      <c r="J63" s="17">
        <v>0</v>
      </c>
      <c r="K63" s="17">
        <f t="shared" si="0"/>
        <v>-0.28925866272019984</v>
      </c>
      <c r="L63" s="17">
        <f t="shared" si="1"/>
        <v>-0.43408005514176395</v>
      </c>
      <c r="M63" s="17">
        <f t="shared" si="2"/>
        <v>-0.8527714665112327</v>
      </c>
      <c r="N63" s="17">
        <f>0.5*((Wellpath!$K64-Wellpath!$K63)*COS(Wellpath!$L63)*COS(Wellpath!$M63))</f>
        <v>7.7547051235134985</v>
      </c>
      <c r="O63" s="17">
        <f>0.5*((Wellpath!$K64-Wellpath!$K63)*COS(Wellpath!$L63)*SIN(Wellpath!$M63))</f>
        <v>10.464595654702892</v>
      </c>
      <c r="P63" s="17">
        <f>0.5*(-(Wellpath!$K64-Wellpath!$K63)*SIN(Wellpath!$L63))</f>
        <v>-7.9129252638279803</v>
      </c>
      <c r="Q63" s="17">
        <f>-0.5*((Wellpath!$K64-Wellpath!$K63)*SIN(Wellpath!$L63)*SIN(Wellpath!$M63))</f>
        <v>-6.3575717529525795</v>
      </c>
      <c r="R63" s="17">
        <f>0.5*((Wellpath!$K64-Wellpath!$K63)*SIN(Wellpath!$L63)*COS(Wellpath!$M63))</f>
        <v>4.7112278269031505</v>
      </c>
      <c r="S63" s="17">
        <v>0</v>
      </c>
      <c r="AA63" s="10"/>
      <c r="AB63" s="10"/>
      <c r="AC63" s="10"/>
      <c r="AD63" s="10"/>
      <c r="AE63" s="10"/>
      <c r="AF63" s="10"/>
      <c r="AG63" s="10"/>
      <c r="AH63" s="10"/>
      <c r="AI63" s="10"/>
      <c r="AK63" s="24"/>
      <c r="AL63" s="24"/>
      <c r="AM63" s="24"/>
      <c r="AN63" s="24"/>
      <c r="AO63" s="24"/>
      <c r="AP63" s="24"/>
    </row>
    <row r="64" spans="1:42" x14ac:dyDescent="0.25">
      <c r="A64" s="26">
        <f>Wellpath!E64</f>
        <v>6000</v>
      </c>
      <c r="B64" s="17">
        <f>0.5*(SIN(Wellpath!$L63)*COS(Wellpath!$M63)+SIN(Wellpath!$L64)*COS(Wellpath!$M64))</f>
        <v>0.28925866272019984</v>
      </c>
      <c r="C64" s="17">
        <f>0.5*(SIN(Wellpath!$L63)*SIN(Wellpath!$M63)+SIN(Wellpath!$L64)*SIN(Wellpath!$M64))</f>
        <v>0.43408005514176395</v>
      </c>
      <c r="D64" s="17">
        <f>0.5*(COS(Wellpath!$L63)+COS(Wellpath!$L64))</f>
        <v>0.8527714665112327</v>
      </c>
      <c r="E64" s="17">
        <f>0.5*((Wellpath!$K64-Wellpath!$K63)*COS(Wellpath!$L64)*COS(Wellpath!$M64))</f>
        <v>6.6497662620963673</v>
      </c>
      <c r="F64" s="17">
        <f>0.5*((Wellpath!$K64-Wellpath!$K63)*COS(Wellpath!$L64)*SIN(Wellpath!$M64))</f>
        <v>11.132985988575538</v>
      </c>
      <c r="G64" s="17">
        <f>0.5*(-(Wellpath!$K64-Wellpath!$K63)*SIN(Wellpath!$L64))</f>
        <v>-8.0059247834129668</v>
      </c>
      <c r="H64" s="17">
        <f>-0.5*((Wellpath!$K64-Wellpath!$K63)*SIN(Wellpath!$L64)*SIN(Wellpath!$M64))</f>
        <v>-6.8731883277683963</v>
      </c>
      <c r="I64" s="17">
        <f>0.5*((Wellpath!$K64-Wellpath!$K63)*SIN(Wellpath!$L64)*COS(Wellpath!$M64))</f>
        <v>4.1053762128085447</v>
      </c>
      <c r="J64" s="17">
        <v>0</v>
      </c>
      <c r="K64" s="17">
        <f t="shared" si="0"/>
        <v>-0.2590818331951576</v>
      </c>
      <c r="L64" s="17">
        <f t="shared" si="1"/>
        <v>-0.45944377409895165</v>
      </c>
      <c r="M64" s="17">
        <f t="shared" si="2"/>
        <v>-0.84947545236289423</v>
      </c>
      <c r="N64" s="17">
        <f>0.5*((Wellpath!$K65-Wellpath!$K64)*COS(Wellpath!$L64)*COS(Wellpath!$M64))</f>
        <v>3.3967006066788117</v>
      </c>
      <c r="O64" s="17">
        <f>0.5*((Wellpath!$K65-Wellpath!$K64)*COS(Wellpath!$L64)*SIN(Wellpath!$M64))</f>
        <v>5.686729242964363</v>
      </c>
      <c r="P64" s="17">
        <f>0.5*(-(Wellpath!$K65-Wellpath!$K64)*SIN(Wellpath!$L64))</f>
        <v>-4.0894263793673273</v>
      </c>
      <c r="Q64" s="17">
        <f>-0.5*((Wellpath!$K65-Wellpath!$K64)*SIN(Wellpath!$L64)*SIN(Wellpath!$M64))</f>
        <v>-3.5108245978240831</v>
      </c>
      <c r="R64" s="17">
        <f>0.5*((Wellpath!$K65-Wellpath!$K64)*SIN(Wellpath!$L64)*COS(Wellpath!$M64))</f>
        <v>2.0970261695025965</v>
      </c>
      <c r="S64" s="17">
        <v>0</v>
      </c>
      <c r="AA64" s="10"/>
      <c r="AB64" s="10"/>
      <c r="AC64" s="10"/>
      <c r="AD64" s="10"/>
      <c r="AE64" s="10"/>
      <c r="AF64" s="10"/>
      <c r="AG64" s="10"/>
      <c r="AH64" s="10"/>
      <c r="AI64" s="10"/>
      <c r="AK64" s="24"/>
      <c r="AL64" s="24"/>
      <c r="AM64" s="24"/>
      <c r="AN64" s="24"/>
      <c r="AO64" s="24"/>
      <c r="AP64" s="24"/>
    </row>
    <row r="65" spans="1:42" x14ac:dyDescent="0.25">
      <c r="A65" s="26">
        <f>Wellpath!E65</f>
        <v>6051.08</v>
      </c>
      <c r="B65" s="17">
        <f>0.5*(SIN(Wellpath!$L64)*COS(Wellpath!$M64)+SIN(Wellpath!$L65)*COS(Wellpath!$M65))</f>
        <v>0.2590818331951576</v>
      </c>
      <c r="C65" s="17">
        <f>0.5*(SIN(Wellpath!$L64)*SIN(Wellpath!$M64)+SIN(Wellpath!$L65)*SIN(Wellpath!$M65))</f>
        <v>0.45944377409895165</v>
      </c>
      <c r="D65" s="17">
        <f>0.5*(COS(Wellpath!$L64)+COS(Wellpath!$L65))</f>
        <v>0.84947545236289423</v>
      </c>
      <c r="E65" s="17">
        <f>0.5*((Wellpath!$K65-Wellpath!$K64)*COS(Wellpath!$L65)*COS(Wellpath!$M65))</f>
        <v>3.0993143713201823</v>
      </c>
      <c r="F65" s="17">
        <f>0.5*((Wellpath!$K65-Wellpath!$K64)*COS(Wellpath!$L65)*SIN(Wellpath!$M65))</f>
        <v>5.8289625625700943</v>
      </c>
      <c r="G65" s="17">
        <f>0.5*(-(Wellpath!$K65-Wellpath!$K64)*SIN(Wellpath!$L65))</f>
        <v>-4.1252052649956799</v>
      </c>
      <c r="H65" s="17">
        <f>-0.5*((Wellpath!$K65-Wellpath!$K64)*SIN(Wellpath!$L65)*SIN(Wellpath!$M65))</f>
        <v>-3.6423400587769073</v>
      </c>
      <c r="I65" s="17">
        <f>0.5*((Wellpath!$K65-Wellpath!$K64)*SIN(Wellpath!$L65)*COS(Wellpath!$M65))</f>
        <v>1.9366665625701069</v>
      </c>
      <c r="J65" s="17">
        <v>0</v>
      </c>
      <c r="K65" s="17">
        <f t="shared" si="0"/>
        <v>-0.23659031144925374</v>
      </c>
      <c r="L65" s="17">
        <f t="shared" si="1"/>
        <v>-0.47151952383680107</v>
      </c>
      <c r="M65" s="17">
        <f t="shared" si="2"/>
        <v>-0.8494296027902386</v>
      </c>
      <c r="N65" s="17">
        <f>0.5*((Wellpath!$K66-Wellpath!$K65)*COS(Wellpath!$L65)*COS(Wellpath!$M65))</f>
        <v>2.9682548755870104</v>
      </c>
      <c r="O65" s="17">
        <f>0.5*((Wellpath!$K66-Wellpath!$K65)*COS(Wellpath!$L65)*SIN(Wellpath!$M65))</f>
        <v>5.5824755004097728</v>
      </c>
      <c r="P65" s="17">
        <f>0.5*(-(Wellpath!$K66-Wellpath!$K65)*SIN(Wellpath!$L65))</f>
        <v>-3.9507643219183679</v>
      </c>
      <c r="Q65" s="17">
        <f>-0.5*((Wellpath!$K66-Wellpath!$K65)*SIN(Wellpath!$L65)*SIN(Wellpath!$M65))</f>
        <v>-3.4883178479907535</v>
      </c>
      <c r="R65" s="17">
        <f>0.5*((Wellpath!$K66-Wellpath!$K65)*SIN(Wellpath!$L65)*COS(Wellpath!$M65))</f>
        <v>1.8547715004097567</v>
      </c>
      <c r="S65" s="17">
        <v>0</v>
      </c>
      <c r="AA65" s="10"/>
      <c r="AB65" s="10"/>
      <c r="AC65" s="10"/>
      <c r="AD65" s="10"/>
      <c r="AE65" s="10"/>
      <c r="AF65" s="10"/>
      <c r="AG65" s="10"/>
      <c r="AH65" s="10"/>
      <c r="AI65" s="10"/>
      <c r="AK65" s="24"/>
      <c r="AL65" s="24"/>
      <c r="AM65" s="24"/>
      <c r="AN65" s="24"/>
      <c r="AO65" s="24"/>
      <c r="AP65" s="24"/>
    </row>
    <row r="66" spans="1:42" x14ac:dyDescent="0.25">
      <c r="A66" s="26">
        <f>Wellpath!E66</f>
        <v>6100</v>
      </c>
      <c r="B66" s="17">
        <f>0.5*(SIN(Wellpath!$L65)*COS(Wellpath!$M65)+SIN(Wellpath!$L66)*COS(Wellpath!$M66))</f>
        <v>0.23659031144925374</v>
      </c>
      <c r="C66" s="17">
        <f>0.5*(SIN(Wellpath!$L65)*SIN(Wellpath!$M65)+SIN(Wellpath!$L66)*SIN(Wellpath!$M66))</f>
        <v>0.47151952383680107</v>
      </c>
      <c r="D66" s="17">
        <f>0.5*(COS(Wellpath!$L65)+COS(Wellpath!$L66))</f>
        <v>0.8494296027902386</v>
      </c>
      <c r="E66" s="17">
        <f>0.5*((Wellpath!$K66-Wellpath!$K65)*COS(Wellpath!$L66)*COS(Wellpath!$M66))</f>
        <v>2.7087904843178578</v>
      </c>
      <c r="F66" s="17">
        <f>0.5*((Wellpath!$K66-Wellpath!$K65)*COS(Wellpath!$L66)*SIN(Wellpath!$M66))</f>
        <v>5.7356716523801694</v>
      </c>
      <c r="G66" s="17">
        <f>0.5*(-(Wellpath!$K66-Wellpath!$K65)*SIN(Wellpath!$L66))</f>
        <v>-3.9176055511774117</v>
      </c>
      <c r="H66" s="17">
        <f>-0.5*((Wellpath!$K66-Wellpath!$K65)*SIN(Wellpath!$L66)*SIN(Wellpath!$M66))</f>
        <v>-3.5424230123474341</v>
      </c>
      <c r="I66" s="17">
        <f>0.5*((Wellpath!$K66-Wellpath!$K65)*SIN(Wellpath!$L66)*COS(Wellpath!$M66))</f>
        <v>1.6729831009927754</v>
      </c>
      <c r="J66" s="17">
        <v>0</v>
      </c>
      <c r="K66" s="17">
        <f t="shared" si="0"/>
        <v>-0.19924333159865498</v>
      </c>
      <c r="L66" s="17">
        <f t="shared" si="1"/>
        <v>-0.48215717077203402</v>
      </c>
      <c r="M66" s="17">
        <f t="shared" si="2"/>
        <v>-0.85272561693857707</v>
      </c>
      <c r="N66" s="17">
        <f>0.5*((Wellpath!$K67-Wellpath!$K66)*COS(Wellpath!$L66)*COS(Wellpath!$M66))</f>
        <v>5.5371841461934324</v>
      </c>
      <c r="O66" s="17">
        <f>0.5*((Wellpath!$K67-Wellpath!$K66)*COS(Wellpath!$L66)*SIN(Wellpath!$M66))</f>
        <v>11.724594546974865</v>
      </c>
      <c r="P66" s="17">
        <f>0.5*(-(Wellpath!$K67-Wellpath!$K66)*SIN(Wellpath!$L66))</f>
        <v>-8.0081879623413066</v>
      </c>
      <c r="Q66" s="17">
        <f>-0.5*((Wellpath!$K67-Wellpath!$K66)*SIN(Wellpath!$L66)*SIN(Wellpath!$M66))</f>
        <v>-7.2412571797779925</v>
      </c>
      <c r="R66" s="17">
        <f>0.5*((Wellpath!$K67-Wellpath!$K66)*SIN(Wellpath!$L66)*COS(Wellpath!$M66))</f>
        <v>3.4198346299933693</v>
      </c>
      <c r="S66" s="17">
        <v>0</v>
      </c>
      <c r="AA66" s="10"/>
      <c r="AB66" s="10"/>
      <c r="AC66" s="10"/>
      <c r="AD66" s="10"/>
      <c r="AE66" s="10"/>
      <c r="AF66" s="10"/>
      <c r="AG66" s="10"/>
      <c r="AH66" s="10"/>
      <c r="AI66" s="10"/>
      <c r="AK66" s="24"/>
      <c r="AL66" s="24"/>
      <c r="AM66" s="24"/>
      <c r="AN66" s="24"/>
      <c r="AO66" s="24"/>
      <c r="AP66" s="24"/>
    </row>
    <row r="67" spans="1:42" x14ac:dyDescent="0.25">
      <c r="A67" s="26">
        <f>Wellpath!E67</f>
        <v>6200</v>
      </c>
      <c r="B67" s="17">
        <f>0.5*(SIN(Wellpath!$L66)*COS(Wellpath!$M66)+SIN(Wellpath!$L67)*COS(Wellpath!$M67))</f>
        <v>0.19924333159865498</v>
      </c>
      <c r="C67" s="17">
        <f>0.5*(SIN(Wellpath!$L66)*SIN(Wellpath!$M66)+SIN(Wellpath!$L67)*SIN(Wellpath!$M67))</f>
        <v>0.48215717077203402</v>
      </c>
      <c r="D67" s="17">
        <f>0.5*(COS(Wellpath!$L66)+COS(Wellpath!$L67))</f>
        <v>0.85272561693857707</v>
      </c>
      <c r="E67" s="17">
        <f>0.5*((Wellpath!$K67-Wellpath!$K66)*COS(Wellpath!$L67)*COS(Wellpath!$M67))</f>
        <v>4.3670196680903013</v>
      </c>
      <c r="F67" s="17">
        <f>0.5*((Wellpath!$K67-Wellpath!$K66)*COS(Wellpath!$L67)*SIN(Wellpath!$M67))</f>
        <v>12.270792679675713</v>
      </c>
      <c r="G67" s="17">
        <f>0.5*(-(Wellpath!$K67-Wellpath!$K66)*SIN(Wellpath!$L67))</f>
        <v>-7.9129252638279208</v>
      </c>
      <c r="H67" s="17">
        <f>-0.5*((Wellpath!$K67-Wellpath!$K66)*SIN(Wellpath!$L67)*SIN(Wellpath!$M67))</f>
        <v>-7.4548933853535031</v>
      </c>
      <c r="I67" s="17">
        <f>0.5*((Wellpath!$K67-Wellpath!$K66)*SIN(Wellpath!$L67)*COS(Wellpath!$M67))</f>
        <v>2.6531021171335936</v>
      </c>
      <c r="J67" s="17">
        <v>0</v>
      </c>
      <c r="K67" s="17">
        <f t="shared" si="0"/>
        <v>-0.14868491746669074</v>
      </c>
      <c r="L67" s="17">
        <f t="shared" si="1"/>
        <v>-0.49553984513278443</v>
      </c>
      <c r="M67" s="17">
        <f t="shared" si="2"/>
        <v>-0.85536342637230955</v>
      </c>
      <c r="N67" s="17">
        <f>0.5*((Wellpath!$K68-Wellpath!$K67)*COS(Wellpath!$L67)*COS(Wellpath!$M67))</f>
        <v>4.3670196680903342</v>
      </c>
      <c r="O67" s="17">
        <f>0.5*((Wellpath!$K68-Wellpath!$K67)*COS(Wellpath!$L67)*SIN(Wellpath!$M67))</f>
        <v>12.270792679675806</v>
      </c>
      <c r="P67" s="17">
        <f>0.5*(-(Wellpath!$K68-Wellpath!$K67)*SIN(Wellpath!$L67))</f>
        <v>-7.9129252638279803</v>
      </c>
      <c r="Q67" s="17">
        <f>-0.5*((Wellpath!$K68-Wellpath!$K67)*SIN(Wellpath!$L67)*SIN(Wellpath!$M67))</f>
        <v>-7.4548933853535591</v>
      </c>
      <c r="R67" s="17">
        <f>0.5*((Wellpath!$K68-Wellpath!$K67)*SIN(Wellpath!$L67)*COS(Wellpath!$M67))</f>
        <v>2.6531021171336135</v>
      </c>
      <c r="S67" s="17">
        <v>0</v>
      </c>
      <c r="AA67" s="10"/>
      <c r="AB67" s="10"/>
      <c r="AC67" s="10"/>
      <c r="AD67" s="10"/>
      <c r="AE67" s="10"/>
      <c r="AF67" s="10"/>
      <c r="AG67" s="10"/>
      <c r="AH67" s="10"/>
      <c r="AI67" s="10"/>
      <c r="AK67" s="24"/>
      <c r="AL67" s="24"/>
      <c r="AM67" s="24"/>
      <c r="AN67" s="24"/>
      <c r="AO67" s="24"/>
      <c r="AP67" s="24"/>
    </row>
    <row r="68" spans="1:42" x14ac:dyDescent="0.25">
      <c r="A68" s="26">
        <f>Wellpath!E68</f>
        <v>6300</v>
      </c>
      <c r="B68" s="17">
        <f>0.5*(SIN(Wellpath!$L67)*COS(Wellpath!$M67)+SIN(Wellpath!$L68)*COS(Wellpath!$M68))</f>
        <v>0.14868491746669074</v>
      </c>
      <c r="C68" s="17">
        <f>0.5*(SIN(Wellpath!$L67)*SIN(Wellpath!$M67)+SIN(Wellpath!$L68)*SIN(Wellpath!$M68))</f>
        <v>0.49553984513278443</v>
      </c>
      <c r="D68" s="17">
        <f>0.5*(COS(Wellpath!$L67)+COS(Wellpath!$L68))</f>
        <v>0.85536342637230955</v>
      </c>
      <c r="E68" s="17">
        <f>0.5*((Wellpath!$K68-Wellpath!$K67)*COS(Wellpath!$L68)*COS(Wellpath!$M68))</f>
        <v>3.1120891878464203</v>
      </c>
      <c r="F68" s="17">
        <f>0.5*((Wellpath!$K68-Wellpath!$K67)*COS(Wellpath!$L68)*SIN(Wellpath!$M68))</f>
        <v>12.670157566714373</v>
      </c>
      <c r="G68" s="17">
        <f>0.5*(-(Wellpath!$K68-Wellpath!$K67)*SIN(Wellpath!$L68))</f>
        <v>-7.8765225906817671</v>
      </c>
      <c r="H68" s="17">
        <f>-0.5*((Wellpath!$K68-Wellpath!$K67)*SIN(Wellpath!$L68)*SIN(Wellpath!$M68))</f>
        <v>-7.6491610942937189</v>
      </c>
      <c r="I68" s="17">
        <f>0.5*((Wellpath!$K68-Wellpath!$K67)*SIN(Wellpath!$L68)*COS(Wellpath!$M68))</f>
        <v>1.8788141672511229</v>
      </c>
      <c r="J68" s="17">
        <v>0</v>
      </c>
      <c r="K68" s="17">
        <f t="shared" ref="K68:K131" si="3">-B69</f>
        <v>-9.774376415355937E-2</v>
      </c>
      <c r="L68" s="17">
        <f t="shared" ref="L68:L131" si="4">-C69</f>
        <v>-0.50751714891587141</v>
      </c>
      <c r="M68" s="17">
        <f t="shared" ref="M68:M131" si="5">-D69</f>
        <v>-0.85568028132763052</v>
      </c>
      <c r="N68" s="17">
        <f>0.5*((Wellpath!$K69-Wellpath!$K68)*COS(Wellpath!$L68)*COS(Wellpath!$M68))</f>
        <v>3.1120891878464203</v>
      </c>
      <c r="O68" s="17">
        <f>0.5*((Wellpath!$K69-Wellpath!$K68)*COS(Wellpath!$L68)*SIN(Wellpath!$M68))</f>
        <v>12.670157566714373</v>
      </c>
      <c r="P68" s="17">
        <f>0.5*(-(Wellpath!$K69-Wellpath!$K68)*SIN(Wellpath!$L68))</f>
        <v>-7.8765225906817671</v>
      </c>
      <c r="Q68" s="17">
        <f>-0.5*((Wellpath!$K69-Wellpath!$K68)*SIN(Wellpath!$L68)*SIN(Wellpath!$M68))</f>
        <v>-7.6491610942937189</v>
      </c>
      <c r="R68" s="17">
        <f>0.5*((Wellpath!$K69-Wellpath!$K68)*SIN(Wellpath!$L68)*COS(Wellpath!$M68))</f>
        <v>1.8788141672511229</v>
      </c>
      <c r="S68" s="17">
        <v>0</v>
      </c>
      <c r="AA68" s="10"/>
      <c r="AB68" s="10"/>
      <c r="AC68" s="10"/>
      <c r="AD68" s="10"/>
      <c r="AE68" s="10"/>
      <c r="AF68" s="10"/>
      <c r="AG68" s="10"/>
      <c r="AH68" s="10"/>
      <c r="AI68" s="10"/>
      <c r="AK68" s="24"/>
      <c r="AL68" s="24"/>
      <c r="AM68" s="24"/>
      <c r="AN68" s="24"/>
      <c r="AO68" s="24"/>
      <c r="AP68" s="24"/>
    </row>
    <row r="69" spans="1:42" x14ac:dyDescent="0.25">
      <c r="A69" s="26">
        <f>Wellpath!E69</f>
        <v>6400</v>
      </c>
      <c r="B69" s="17">
        <f>0.5*(SIN(Wellpath!$L68)*COS(Wellpath!$M68)+SIN(Wellpath!$L69)*COS(Wellpath!$M69))</f>
        <v>9.774376415355937E-2</v>
      </c>
      <c r="C69" s="17">
        <f>0.5*(SIN(Wellpath!$L68)*SIN(Wellpath!$M68)+SIN(Wellpath!$L69)*SIN(Wellpath!$M69))</f>
        <v>0.50751714891587141</v>
      </c>
      <c r="D69" s="17">
        <f>0.5*(COS(Wellpath!$L68)+COS(Wellpath!$L69))</f>
        <v>0.85568028132763052</v>
      </c>
      <c r="E69" s="17">
        <f>0.5*((Wellpath!$K69-Wellpath!$K68)*COS(Wellpath!$L69)*COS(Wellpath!$M69))</f>
        <v>1.8162869024959527</v>
      </c>
      <c r="F69" s="17">
        <f>0.5*((Wellpath!$K69-Wellpath!$K68)*COS(Wellpath!$L69)*SIN(Wellpath!$M69))</f>
        <v>12.907206806100413</v>
      </c>
      <c r="G69" s="17">
        <f>0.5*(-(Wellpath!$K69-Wellpath!$K68)*SIN(Wellpath!$L69))</f>
        <v>-7.8970066704022166</v>
      </c>
      <c r="H69" s="17">
        <f>-0.5*((Wellpath!$K69-Wellpath!$K68)*SIN(Wellpath!$L69)*SIN(Wellpath!$M69))</f>
        <v>-7.8199616046620495</v>
      </c>
      <c r="I69" s="17">
        <f>0.5*((Wellpath!$K69-Wellpath!$K68)*SIN(Wellpath!$L69)*COS(Wellpath!$M69))</f>
        <v>1.1004157641493684</v>
      </c>
      <c r="J69" s="17">
        <v>0</v>
      </c>
      <c r="K69" s="17">
        <f t="shared" si="3"/>
        <v>-4.6559554280298433E-2</v>
      </c>
      <c r="L69" s="17">
        <f t="shared" si="4"/>
        <v>-0.51804700625562006</v>
      </c>
      <c r="M69" s="17">
        <f t="shared" si="5"/>
        <v>-0.85368318604406279</v>
      </c>
      <c r="N69" s="17">
        <f>0.5*((Wellpath!$K70-Wellpath!$K69)*COS(Wellpath!$L69)*COS(Wellpath!$M69))</f>
        <v>1.8162869024959527</v>
      </c>
      <c r="O69" s="17">
        <f>0.5*((Wellpath!$K70-Wellpath!$K69)*COS(Wellpath!$L69)*SIN(Wellpath!$M69))</f>
        <v>12.907206806100413</v>
      </c>
      <c r="P69" s="17">
        <f>0.5*(-(Wellpath!$K70-Wellpath!$K69)*SIN(Wellpath!$L69))</f>
        <v>-7.8970066704022166</v>
      </c>
      <c r="Q69" s="17">
        <f>-0.5*((Wellpath!$K70-Wellpath!$K69)*SIN(Wellpath!$L69)*SIN(Wellpath!$M69))</f>
        <v>-7.8199616046620495</v>
      </c>
      <c r="R69" s="17">
        <f>0.5*((Wellpath!$K70-Wellpath!$K69)*SIN(Wellpath!$L69)*COS(Wellpath!$M69))</f>
        <v>1.1004157641493684</v>
      </c>
      <c r="S69" s="17">
        <v>0</v>
      </c>
      <c r="AA69" s="10"/>
      <c r="AB69" s="10"/>
      <c r="AC69" s="10"/>
      <c r="AD69" s="10"/>
      <c r="AE69" s="10"/>
      <c r="AF69" s="10"/>
      <c r="AG69" s="10"/>
      <c r="AH69" s="10"/>
      <c r="AI69" s="10"/>
      <c r="AK69" s="24"/>
      <c r="AL69" s="24"/>
      <c r="AM69" s="24"/>
      <c r="AN69" s="24"/>
      <c r="AO69" s="24"/>
      <c r="AP69" s="24"/>
    </row>
    <row r="70" spans="1:42" x14ac:dyDescent="0.25">
      <c r="A70" s="26">
        <f>Wellpath!E70</f>
        <v>6500</v>
      </c>
      <c r="B70" s="17">
        <f>0.5*(SIN(Wellpath!$L69)*COS(Wellpath!$M69)+SIN(Wellpath!$L70)*COS(Wellpath!$M70))</f>
        <v>4.6559554280298433E-2</v>
      </c>
      <c r="C70" s="17">
        <f>0.5*(SIN(Wellpath!$L69)*SIN(Wellpath!$M69)+SIN(Wellpath!$L70)*SIN(Wellpath!$M70))</f>
        <v>0.51804700625562006</v>
      </c>
      <c r="D70" s="17">
        <f>0.5*(COS(Wellpath!$L69)+COS(Wellpath!$L70))</f>
        <v>0.85368318604406279</v>
      </c>
      <c r="E70" s="17">
        <f>0.5*((Wellpath!$K70-Wellpath!$K69)*COS(Wellpath!$L70)*COS(Wellpath!$M70))</f>
        <v>0.51888240689724585</v>
      </c>
      <c r="F70" s="17">
        <f>0.5*((Wellpath!$K70-Wellpath!$K69)*COS(Wellpath!$L70)*SIN(Wellpath!$M70))</f>
        <v>12.975519537963143</v>
      </c>
      <c r="G70" s="17">
        <f>0.5*(-(Wellpath!$K70-Wellpath!$K69)*SIN(Wellpath!$L70))</f>
        <v>-7.9764812898764808</v>
      </c>
      <c r="H70" s="17">
        <f>-0.5*((Wellpath!$K70-Wellpath!$K69)*SIN(Wellpath!$L70)*SIN(Wellpath!$M70))</f>
        <v>-7.9701111460092591</v>
      </c>
      <c r="I70" s="17">
        <f>0.5*((Wellpath!$K70-Wellpath!$K69)*SIN(Wellpath!$L70)*COS(Wellpath!$M70))</f>
        <v>0.31871945031412879</v>
      </c>
      <c r="J70" s="17">
        <v>0</v>
      </c>
      <c r="K70" s="17">
        <f t="shared" si="3"/>
        <v>-1.2097170717232271E-3</v>
      </c>
      <c r="L70" s="17">
        <f t="shared" si="4"/>
        <v>-0.52628481202284594</v>
      </c>
      <c r="M70" s="17">
        <f t="shared" si="5"/>
        <v>-0.85007031694040336</v>
      </c>
      <c r="N70" s="17">
        <f>0.5*((Wellpath!$K71-Wellpath!$K70)*COS(Wellpath!$L70)*COS(Wellpath!$M70))</f>
        <v>0.3975677001646683</v>
      </c>
      <c r="O70" s="17">
        <f>0.5*((Wellpath!$K71-Wellpath!$K70)*COS(Wellpath!$L70)*SIN(Wellpath!$M70))</f>
        <v>9.941843069987323</v>
      </c>
      <c r="P70" s="17">
        <f>0.5*(-(Wellpath!$K71-Wellpath!$K70)*SIN(Wellpath!$L70))</f>
        <v>-6.1115799643033357</v>
      </c>
      <c r="Q70" s="17">
        <f>-0.5*((Wellpath!$K71-Wellpath!$K70)*SIN(Wellpath!$L70)*SIN(Wellpath!$M70))</f>
        <v>-6.1066991600722709</v>
      </c>
      <c r="R70" s="17">
        <f>0.5*((Wellpath!$K71-Wellpath!$K70)*SIN(Wellpath!$L70)*COS(Wellpath!$M70))</f>
        <v>0.24420284283068452</v>
      </c>
      <c r="S70" s="17">
        <v>0</v>
      </c>
      <c r="AA70" s="10"/>
      <c r="AB70" s="10"/>
      <c r="AC70" s="10"/>
      <c r="AD70" s="10"/>
      <c r="AE70" s="10"/>
      <c r="AF70" s="10"/>
      <c r="AG70" s="10"/>
      <c r="AH70" s="10"/>
      <c r="AI70" s="10"/>
      <c r="AK70" s="24"/>
      <c r="AL70" s="24"/>
      <c r="AM70" s="24"/>
      <c r="AN70" s="24"/>
      <c r="AO70" s="24"/>
      <c r="AP70" s="24"/>
    </row>
    <row r="71" spans="1:42" x14ac:dyDescent="0.25">
      <c r="A71" s="26">
        <f>Wellpath!E71</f>
        <v>6576.62</v>
      </c>
      <c r="B71" s="17">
        <f>0.5*(SIN(Wellpath!$L70)*COS(Wellpath!$M70)+SIN(Wellpath!$L71)*COS(Wellpath!$M71))</f>
        <v>1.2097170717232271E-3</v>
      </c>
      <c r="C71" s="17">
        <f>0.5*(SIN(Wellpath!$L70)*SIN(Wellpath!$M70)+SIN(Wellpath!$L71)*SIN(Wellpath!$M71))</f>
        <v>0.52628481202284594</v>
      </c>
      <c r="D71" s="17">
        <f>0.5*(COS(Wellpath!$L70)+COS(Wellpath!$L71))</f>
        <v>0.85007031694040336</v>
      </c>
      <c r="E71" s="17">
        <f>0.5*((Wellpath!$K71-Wellpath!$K70)*COS(Wellpath!$L71)*COS(Wellpath!$M71))</f>
        <v>-0.34559445211135975</v>
      </c>
      <c r="F71" s="17">
        <f>0.5*((Wellpath!$K71-Wellpath!$K70)*COS(Wellpath!$L71)*SIN(Wellpath!$M71))</f>
        <v>9.8965302638313499</v>
      </c>
      <c r="G71" s="17">
        <f>0.5*(-(Wellpath!$K71-Wellpath!$K70)*SIN(Wellpath!$L71))</f>
        <v>-6.1878078974935198</v>
      </c>
      <c r="H71" s="17">
        <f>-0.5*((Wellpath!$K71-Wellpath!$K70)*SIN(Wellpath!$L71)*SIN(Wellpath!$M71))</f>
        <v>-6.1840384521113405</v>
      </c>
      <c r="I71" s="17">
        <f>0.5*((Wellpath!$K71-Wellpath!$K70)*SIN(Wellpath!$L71)*COS(Wellpath!$M71))</f>
        <v>-0.21595138131428446</v>
      </c>
      <c r="J71" s="17">
        <v>0</v>
      </c>
      <c r="K71" s="17">
        <f t="shared" si="3"/>
        <v>2.443514763180709E-2</v>
      </c>
      <c r="L71" s="17">
        <f t="shared" si="4"/>
        <v>-0.52820934946886222</v>
      </c>
      <c r="M71" s="17">
        <f t="shared" si="5"/>
        <v>-0.8487403049521669</v>
      </c>
      <c r="N71" s="17">
        <f>0.5*((Wellpath!$K72-Wellpath!$K71)*COS(Wellpath!$L71)*COS(Wellpath!$M71))</f>
        <v>-0.10545547233573116</v>
      </c>
      <c r="O71" s="17">
        <f>0.5*((Wellpath!$K72-Wellpath!$K71)*COS(Wellpath!$L71)*SIN(Wellpath!$M71))</f>
        <v>3.0198496158754988</v>
      </c>
      <c r="P71" s="17">
        <f>0.5*(-(Wellpath!$K72-Wellpath!$K71)*SIN(Wellpath!$L71))</f>
        <v>-1.8881616894205278</v>
      </c>
      <c r="Q71" s="17">
        <f>-0.5*((Wellpath!$K72-Wellpath!$K71)*SIN(Wellpath!$L71)*SIN(Wellpath!$M71))</f>
        <v>-1.8870114723357543</v>
      </c>
      <c r="R71" s="17">
        <f>0.5*((Wellpath!$K72-Wellpath!$K71)*SIN(Wellpath!$L71)*COS(Wellpath!$M71))</f>
        <v>-6.5895892653720339E-2</v>
      </c>
      <c r="S71" s="17">
        <v>0</v>
      </c>
      <c r="AA71" s="10"/>
      <c r="AB71" s="10"/>
      <c r="AC71" s="10"/>
      <c r="AD71" s="10"/>
      <c r="AE71" s="10"/>
      <c r="AF71" s="10"/>
      <c r="AG71" s="10"/>
      <c r="AH71" s="10"/>
      <c r="AI71" s="10"/>
      <c r="AK71" s="24"/>
      <c r="AL71" s="24"/>
      <c r="AM71" s="24"/>
      <c r="AN71" s="24"/>
      <c r="AO71" s="24"/>
      <c r="AP71" s="24"/>
    </row>
    <row r="72" spans="1:42" x14ac:dyDescent="0.25">
      <c r="A72" s="26">
        <f>Wellpath!E72</f>
        <v>6600</v>
      </c>
      <c r="B72" s="17">
        <f>0.5*(SIN(Wellpath!$L71)*COS(Wellpath!$M71)+SIN(Wellpath!$L72)*COS(Wellpath!$M72))</f>
        <v>-2.443514763180709E-2</v>
      </c>
      <c r="C72" s="17">
        <f>0.5*(SIN(Wellpath!$L71)*SIN(Wellpath!$M71)+SIN(Wellpath!$L72)*SIN(Wellpath!$M72))</f>
        <v>0.52820934946886222</v>
      </c>
      <c r="D72" s="17">
        <f>0.5*(COS(Wellpath!$L71)+COS(Wellpath!$L72))</f>
        <v>0.8487403049521669</v>
      </c>
      <c r="E72" s="17">
        <f>0.5*((Wellpath!$K72-Wellpath!$K71)*COS(Wellpath!$L72)*COS(Wellpath!$M72))</f>
        <v>-0.17422461849836737</v>
      </c>
      <c r="F72" s="17">
        <f>0.5*((Wellpath!$K72-Wellpath!$K71)*COS(Wellpath!$L72)*SIN(Wellpath!$M72))</f>
        <v>3.0216044866478518</v>
      </c>
      <c r="G72" s="17">
        <f>0.5*(-(Wellpath!$K72-Wellpath!$K71)*SIN(Wellpath!$L72))</f>
        <v>-1.8802444610004845</v>
      </c>
      <c r="H72" s="17">
        <f>-0.5*((Wellpath!$K72-Wellpath!$K71)*SIN(Wellpath!$L72)*SIN(Wellpath!$M72))</f>
        <v>-1.8771266708736882</v>
      </c>
      <c r="I72" s="17">
        <f>0.5*((Wellpath!$K72-Wellpath!$K71)*SIN(Wellpath!$L72)*COS(Wellpath!$M72))</f>
        <v>-0.10823444284360878</v>
      </c>
      <c r="J72" s="17">
        <v>0</v>
      </c>
      <c r="K72" s="17">
        <f t="shared" si="3"/>
        <v>5.5680801729962648E-2</v>
      </c>
      <c r="L72" s="17">
        <f t="shared" si="4"/>
        <v>-0.52052338413729693</v>
      </c>
      <c r="M72" s="17">
        <f t="shared" si="5"/>
        <v>-0.85162799700659053</v>
      </c>
      <c r="N72" s="17">
        <f>0.5*((Wellpath!$K73-Wellpath!$K72)*COS(Wellpath!$L72)*COS(Wellpath!$M72))</f>
        <v>-0.74518656329497512</v>
      </c>
      <c r="O72" s="17">
        <f>0.5*((Wellpath!$K73-Wellpath!$K72)*COS(Wellpath!$L72)*SIN(Wellpath!$M72))</f>
        <v>12.923885742719477</v>
      </c>
      <c r="P72" s="17">
        <f>0.5*(-(Wellpath!$K73-Wellpath!$K72)*SIN(Wellpath!$L72))</f>
        <v>-8.0421063344758821</v>
      </c>
      <c r="Q72" s="17">
        <f>-0.5*((Wellpath!$K73-Wellpath!$K72)*SIN(Wellpath!$L72)*SIN(Wellpath!$M72))</f>
        <v>-8.0287710473638363</v>
      </c>
      <c r="R72" s="17">
        <f>0.5*((Wellpath!$K73-Wellpath!$K72)*SIN(Wellpath!$L72)*COS(Wellpath!$M72))</f>
        <v>-0.4629360258494758</v>
      </c>
      <c r="S72" s="17">
        <v>0</v>
      </c>
      <c r="AA72" s="10"/>
      <c r="AB72" s="10"/>
      <c r="AC72" s="10"/>
      <c r="AD72" s="10"/>
      <c r="AE72" s="10"/>
      <c r="AF72" s="10"/>
      <c r="AG72" s="10"/>
      <c r="AH72" s="10"/>
      <c r="AI72" s="10"/>
      <c r="AK72" s="24"/>
      <c r="AL72" s="24"/>
      <c r="AM72" s="24"/>
      <c r="AN72" s="24"/>
      <c r="AO72" s="24"/>
      <c r="AP72" s="24"/>
    </row>
    <row r="73" spans="1:42" x14ac:dyDescent="0.25">
      <c r="A73" s="26">
        <f>Wellpath!E73</f>
        <v>6700</v>
      </c>
      <c r="B73" s="17">
        <f>0.5*(SIN(Wellpath!$L72)*COS(Wellpath!$M72)+SIN(Wellpath!$L73)*COS(Wellpath!$M73))</f>
        <v>-5.5680801729962648E-2</v>
      </c>
      <c r="C73" s="17">
        <f>0.5*(SIN(Wellpath!$L72)*SIN(Wellpath!$M72)+SIN(Wellpath!$L73)*SIN(Wellpath!$M73))</f>
        <v>0.52052338413729693</v>
      </c>
      <c r="D73" s="17">
        <f>0.5*(COS(Wellpath!$L72)+COS(Wellpath!$L73))</f>
        <v>0.85162799700659053</v>
      </c>
      <c r="E73" s="17">
        <f>0.5*((Wellpath!$K73-Wellpath!$K72)*COS(Wellpath!$L73)*COS(Wellpath!$M73))</f>
        <v>-2.0243511531773524</v>
      </c>
      <c r="F73" s="17">
        <f>0.5*((Wellpath!$K73-Wellpath!$K72)*COS(Wellpath!$L73)*SIN(Wellpath!$M73))</f>
        <v>12.853838678694258</v>
      </c>
      <c r="G73" s="17">
        <f>0.5*(-(Wellpath!$K73-Wellpath!$K72)*SIN(Wellpath!$L73))</f>
        <v>-7.933374668495949</v>
      </c>
      <c r="H73" s="17">
        <f>-0.5*((Wellpath!$K73-Wellpath!$K72)*SIN(Wellpath!$L73)*SIN(Wellpath!$M73))</f>
        <v>-7.8367817011409837</v>
      </c>
      <c r="I73" s="17">
        <f>0.5*((Wellpath!$K73-Wellpath!$K72)*SIN(Wellpath!$L73)*COS(Wellpath!$M73))</f>
        <v>-1.2342148108797868</v>
      </c>
      <c r="J73" s="17">
        <v>0</v>
      </c>
      <c r="K73" s="17">
        <f t="shared" si="3"/>
        <v>0.10613034324502815</v>
      </c>
      <c r="L73" s="17">
        <f t="shared" si="4"/>
        <v>-0.50713062287270927</v>
      </c>
      <c r="M73" s="17">
        <f t="shared" si="5"/>
        <v>-0.85490999564208503</v>
      </c>
      <c r="N73" s="17">
        <f>0.5*((Wellpath!$K74-Wellpath!$K73)*COS(Wellpath!$L73)*COS(Wellpath!$M73))</f>
        <v>-2.0243511531773675</v>
      </c>
      <c r="O73" s="17">
        <f>0.5*((Wellpath!$K74-Wellpath!$K73)*COS(Wellpath!$L73)*SIN(Wellpath!$M73))</f>
        <v>12.853838678694355</v>
      </c>
      <c r="P73" s="17">
        <f>0.5*(-(Wellpath!$K74-Wellpath!$K73)*SIN(Wellpath!$L73))</f>
        <v>-7.9333746684960085</v>
      </c>
      <c r="Q73" s="17">
        <f>-0.5*((Wellpath!$K74-Wellpath!$K73)*SIN(Wellpath!$L73)*SIN(Wellpath!$M73))</f>
        <v>-7.8367817011410423</v>
      </c>
      <c r="R73" s="17">
        <f>0.5*((Wellpath!$K74-Wellpath!$K73)*SIN(Wellpath!$L73)*COS(Wellpath!$M73))</f>
        <v>-1.2342148108797961</v>
      </c>
      <c r="S73" s="17">
        <v>0</v>
      </c>
      <c r="AA73" s="10"/>
      <c r="AB73" s="10"/>
      <c r="AC73" s="10"/>
      <c r="AD73" s="10"/>
      <c r="AE73" s="10"/>
      <c r="AF73" s="10"/>
      <c r="AG73" s="10"/>
      <c r="AH73" s="10"/>
      <c r="AI73" s="10"/>
      <c r="AK73" s="24"/>
      <c r="AL73" s="24"/>
      <c r="AM73" s="24"/>
      <c r="AN73" s="24"/>
      <c r="AO73" s="24"/>
      <c r="AP73" s="24"/>
    </row>
    <row r="74" spans="1:42" x14ac:dyDescent="0.25">
      <c r="A74" s="26">
        <f>Wellpath!E74</f>
        <v>6800</v>
      </c>
      <c r="B74" s="17">
        <f>0.5*(SIN(Wellpath!$L73)*COS(Wellpath!$M73)+SIN(Wellpath!$L74)*COS(Wellpath!$M74))</f>
        <v>-0.10613034324502815</v>
      </c>
      <c r="C74" s="17">
        <f>0.5*(SIN(Wellpath!$L73)*SIN(Wellpath!$M73)+SIN(Wellpath!$L74)*SIN(Wellpath!$M74))</f>
        <v>0.50713062287270927</v>
      </c>
      <c r="D74" s="17">
        <f>0.5*(COS(Wellpath!$L73)+COS(Wellpath!$L74))</f>
        <v>0.85490999564208503</v>
      </c>
      <c r="E74" s="17">
        <f>0.5*((Wellpath!$K74-Wellpath!$K73)*COS(Wellpath!$L74)*COS(Wellpath!$M74))</f>
        <v>-3.3125728204596654</v>
      </c>
      <c r="F74" s="17">
        <f>0.5*((Wellpath!$K74-Wellpath!$K73)*COS(Wellpath!$L74)*SIN(Wellpath!$M74))</f>
        <v>12.617804040300822</v>
      </c>
      <c r="G74" s="17">
        <f>0.5*(-(Wellpath!$K74-Wellpath!$K73)*SIN(Wellpath!$L74))</f>
        <v>-7.8787995601946799</v>
      </c>
      <c r="H74" s="17">
        <f>-0.5*((Wellpath!$K74-Wellpath!$K73)*SIN(Wellpath!$L74)*SIN(Wellpath!$M74))</f>
        <v>-7.6205596840192626</v>
      </c>
      <c r="I74" s="17">
        <f>0.5*((Wellpath!$K74-Wellpath!$K73)*SIN(Wellpath!$L74)*COS(Wellpath!$M74))</f>
        <v>-2.0006380512286883</v>
      </c>
      <c r="J74" s="17">
        <v>0</v>
      </c>
      <c r="K74" s="17">
        <f t="shared" si="3"/>
        <v>0.15632617001295135</v>
      </c>
      <c r="L74" s="17">
        <f t="shared" si="4"/>
        <v>-0.492317738108488</v>
      </c>
      <c r="M74" s="17">
        <f t="shared" si="5"/>
        <v>-0.85586110689003214</v>
      </c>
      <c r="N74" s="17">
        <f>0.5*((Wellpath!$K75-Wellpath!$K74)*COS(Wellpath!$L74)*COS(Wellpath!$M74))</f>
        <v>-3.3125728204595912</v>
      </c>
      <c r="O74" s="17">
        <f>0.5*((Wellpath!$K75-Wellpath!$K74)*COS(Wellpath!$L74)*SIN(Wellpath!$M74))</f>
        <v>12.617804040300539</v>
      </c>
      <c r="P74" s="17">
        <f>0.5*(-(Wellpath!$K75-Wellpath!$K74)*SIN(Wellpath!$L74))</f>
        <v>-7.878799560194504</v>
      </c>
      <c r="Q74" s="17">
        <f>-0.5*((Wellpath!$K75-Wellpath!$K74)*SIN(Wellpath!$L74)*SIN(Wellpath!$M74))</f>
        <v>-7.6205596840190921</v>
      </c>
      <c r="R74" s="17">
        <f>0.5*((Wellpath!$K75-Wellpath!$K74)*SIN(Wellpath!$L74)*COS(Wellpath!$M74))</f>
        <v>-2.0006380512286435</v>
      </c>
      <c r="S74" s="17">
        <v>0</v>
      </c>
      <c r="AA74" s="10"/>
      <c r="AB74" s="10"/>
      <c r="AC74" s="10"/>
      <c r="AD74" s="10"/>
      <c r="AE74" s="10"/>
      <c r="AF74" s="10"/>
      <c r="AG74" s="10"/>
      <c r="AH74" s="10"/>
      <c r="AI74" s="10"/>
      <c r="AK74" s="24"/>
      <c r="AL74" s="24"/>
      <c r="AM74" s="24"/>
      <c r="AN74" s="24"/>
      <c r="AO74" s="24"/>
      <c r="AP74" s="24"/>
    </row>
    <row r="75" spans="1:42" x14ac:dyDescent="0.25">
      <c r="A75" s="26">
        <f>Wellpath!E75</f>
        <v>6900</v>
      </c>
      <c r="B75" s="17">
        <f>0.5*(SIN(Wellpath!$L74)*COS(Wellpath!$M74)+SIN(Wellpath!$L75)*COS(Wellpath!$M75))</f>
        <v>-0.15632617001295135</v>
      </c>
      <c r="C75" s="17">
        <f>0.5*(SIN(Wellpath!$L74)*SIN(Wellpath!$M74)+SIN(Wellpath!$L75)*SIN(Wellpath!$M75))</f>
        <v>0.492317738108488</v>
      </c>
      <c r="D75" s="17">
        <f>0.5*(COS(Wellpath!$L74)+COS(Wellpath!$L75))</f>
        <v>0.85586110689003214</v>
      </c>
      <c r="E75" s="17">
        <f>0.5*((Wellpath!$K75-Wellpath!$K74)*COS(Wellpath!$L75)*COS(Wellpath!$M75))</f>
        <v>-4.571409106910548</v>
      </c>
      <c r="F75" s="17">
        <f>0.5*((Wellpath!$K75-Wellpath!$K74)*COS(Wellpath!$L75)*SIN(Wellpath!$M75))</f>
        <v>12.213790304529194</v>
      </c>
      <c r="G75" s="17">
        <f>0.5*(-(Wellpath!$K75-Wellpath!$K74)*SIN(Wellpath!$L75))</f>
        <v>-7.8856290284439163</v>
      </c>
      <c r="H75" s="17">
        <f>-0.5*((Wellpath!$K75-Wellpath!$K74)*SIN(Wellpath!$L75)*SIN(Wellpath!$M75))</f>
        <v>-7.3852849735274084</v>
      </c>
      <c r="I75" s="17">
        <f>0.5*((Wellpath!$K75-Wellpath!$K74)*SIN(Wellpath!$L75)*COS(Wellpath!$M75))</f>
        <v>-2.7641836107660454</v>
      </c>
      <c r="J75" s="17">
        <v>0</v>
      </c>
      <c r="K75" s="17">
        <f t="shared" si="3"/>
        <v>0.20611228531978584</v>
      </c>
      <c r="L75" s="17">
        <f t="shared" si="4"/>
        <v>-0.47625283742863345</v>
      </c>
      <c r="M75" s="17">
        <f t="shared" si="5"/>
        <v>-0.8544107542053303</v>
      </c>
      <c r="N75" s="17">
        <f>0.5*((Wellpath!$K76-Wellpath!$K75)*COS(Wellpath!$L75)*COS(Wellpath!$M75))</f>
        <v>-4.5714091069106164</v>
      </c>
      <c r="O75" s="17">
        <f>0.5*((Wellpath!$K76-Wellpath!$K75)*COS(Wellpath!$L75)*SIN(Wellpath!$M75))</f>
        <v>12.213790304529375</v>
      </c>
      <c r="P75" s="17">
        <f>0.5*(-(Wellpath!$K76-Wellpath!$K75)*SIN(Wellpath!$L75))</f>
        <v>-7.8856290284440336</v>
      </c>
      <c r="Q75" s="17">
        <f>-0.5*((Wellpath!$K76-Wellpath!$K75)*SIN(Wellpath!$L75)*SIN(Wellpath!$M75))</f>
        <v>-7.3852849735275177</v>
      </c>
      <c r="R75" s="17">
        <f>0.5*((Wellpath!$K76-Wellpath!$K75)*SIN(Wellpath!$L75)*COS(Wellpath!$M75))</f>
        <v>-2.7641836107660862</v>
      </c>
      <c r="S75" s="17">
        <v>0</v>
      </c>
      <c r="AA75" s="10"/>
      <c r="AB75" s="10"/>
      <c r="AC75" s="10"/>
      <c r="AD75" s="10"/>
      <c r="AE75" s="10"/>
      <c r="AF75" s="10"/>
      <c r="AG75" s="10"/>
      <c r="AH75" s="10"/>
      <c r="AI75" s="10"/>
      <c r="AK75" s="24"/>
      <c r="AL75" s="24"/>
      <c r="AM75" s="24"/>
      <c r="AN75" s="24"/>
      <c r="AO75" s="24"/>
      <c r="AP75" s="24"/>
    </row>
    <row r="76" spans="1:42" x14ac:dyDescent="0.25">
      <c r="A76" s="26">
        <f>Wellpath!E76</f>
        <v>7000</v>
      </c>
      <c r="B76" s="17">
        <f>0.5*(SIN(Wellpath!$L75)*COS(Wellpath!$M75)+SIN(Wellpath!$L76)*COS(Wellpath!$M76))</f>
        <v>-0.20611228531978584</v>
      </c>
      <c r="C76" s="17">
        <f>0.5*(SIN(Wellpath!$L75)*SIN(Wellpath!$M75)+SIN(Wellpath!$L76)*SIN(Wellpath!$M76))</f>
        <v>0.47625283742863345</v>
      </c>
      <c r="D76" s="17">
        <f>0.5*(COS(Wellpath!$L75)+COS(Wellpath!$L76))</f>
        <v>0.8544107542053303</v>
      </c>
      <c r="E76" s="17">
        <f>0.5*((Wellpath!$K76-Wellpath!$K75)*COS(Wellpath!$L76)*COS(Wellpath!$M76))</f>
        <v>-5.7523099448740167</v>
      </c>
      <c r="F76" s="17">
        <f>0.5*((Wellpath!$K76-Wellpath!$K75)*COS(Wellpath!$L76)*SIN(Wellpath!$M76))</f>
        <v>11.659400229910764</v>
      </c>
      <c r="G76" s="17">
        <f>0.5*(-(Wellpath!$K76-Wellpath!$K75)*SIN(Wellpath!$L76))</f>
        <v>-7.9515354854808145</v>
      </c>
      <c r="H76" s="17">
        <f>-0.5*((Wellpath!$K76-Wellpath!$K75)*SIN(Wellpath!$L76)*SIN(Wellpath!$M76))</f>
        <v>-7.1309015112972389</v>
      </c>
      <c r="I76" s="17">
        <f>0.5*((Wellpath!$K76-Wellpath!$K75)*SIN(Wellpath!$L76)*COS(Wellpath!$M76))</f>
        <v>-3.51811884578099</v>
      </c>
      <c r="J76" s="17">
        <v>0</v>
      </c>
      <c r="K76" s="17">
        <f t="shared" si="3"/>
        <v>0.25532105699574131</v>
      </c>
      <c r="L76" s="17">
        <f t="shared" si="4"/>
        <v>-0.458882702171381</v>
      </c>
      <c r="M76" s="17">
        <f t="shared" si="5"/>
        <v>-0.85061818862412231</v>
      </c>
      <c r="N76" s="17">
        <f>0.5*((Wellpath!$K77-Wellpath!$K76)*COS(Wellpath!$L76)*COS(Wellpath!$M76))</f>
        <v>-5.7523099448740167</v>
      </c>
      <c r="O76" s="17">
        <f>0.5*((Wellpath!$K77-Wellpath!$K76)*COS(Wellpath!$L76)*SIN(Wellpath!$M76))</f>
        <v>11.659400229910764</v>
      </c>
      <c r="P76" s="17">
        <f>0.5*(-(Wellpath!$K77-Wellpath!$K76)*SIN(Wellpath!$L76))</f>
        <v>-7.9515354854808145</v>
      </c>
      <c r="Q76" s="17">
        <f>-0.5*((Wellpath!$K77-Wellpath!$K76)*SIN(Wellpath!$L76)*SIN(Wellpath!$M76))</f>
        <v>-7.1309015112972389</v>
      </c>
      <c r="R76" s="17">
        <f>0.5*((Wellpath!$K77-Wellpath!$K76)*SIN(Wellpath!$L76)*COS(Wellpath!$M76))</f>
        <v>-3.51811884578099</v>
      </c>
      <c r="S76" s="17">
        <v>0</v>
      </c>
      <c r="AA76" s="10"/>
      <c r="AB76" s="10"/>
      <c r="AC76" s="10"/>
      <c r="AD76" s="10"/>
      <c r="AE76" s="10"/>
      <c r="AF76" s="10"/>
      <c r="AG76" s="10"/>
      <c r="AH76" s="10"/>
      <c r="AI76" s="10"/>
      <c r="AK76" s="24"/>
      <c r="AL76" s="24"/>
      <c r="AM76" s="24"/>
      <c r="AN76" s="24"/>
      <c r="AO76" s="24"/>
      <c r="AP76" s="24"/>
    </row>
    <row r="77" spans="1:42" x14ac:dyDescent="0.25">
      <c r="A77" s="26">
        <f>Wellpath!E77</f>
        <v>7100</v>
      </c>
      <c r="B77" s="17">
        <f>0.5*(SIN(Wellpath!$L76)*COS(Wellpath!$M76)+SIN(Wellpath!$L77)*COS(Wellpath!$M77))</f>
        <v>-0.25532105699574131</v>
      </c>
      <c r="C77" s="17">
        <f>0.5*(SIN(Wellpath!$L76)*SIN(Wellpath!$M76)+SIN(Wellpath!$L77)*SIN(Wellpath!$M77))</f>
        <v>0.458882702171381</v>
      </c>
      <c r="D77" s="17">
        <f>0.5*(COS(Wellpath!$L76)+COS(Wellpath!$L77))</f>
        <v>0.85061818862412231</v>
      </c>
      <c r="E77" s="17">
        <f>0.5*((Wellpath!$K77-Wellpath!$K76)*COS(Wellpath!$L77)*COS(Wellpath!$M77))</f>
        <v>-6.826584569279988</v>
      </c>
      <c r="F77" s="17">
        <f>0.5*((Wellpath!$K77-Wellpath!$K76)*COS(Wellpath!$L77)*SIN(Wellpath!$M77))</f>
        <v>10.975904942224089</v>
      </c>
      <c r="G77" s="17">
        <f>0.5*(-(Wellpath!$K77-Wellpath!$K76)*SIN(Wellpath!$L77))</f>
        <v>-8.0737137562418866</v>
      </c>
      <c r="H77" s="17">
        <f>-0.5*((Wellpath!$K77-Wellpath!$K76)*SIN(Wellpath!$L77)*SIN(Wellpath!$M77))</f>
        <v>-6.855843250886462</v>
      </c>
      <c r="I77" s="17">
        <f>0.5*((Wellpath!$K77-Wellpath!$K76)*SIN(Wellpath!$L77)*COS(Wellpath!$M77))</f>
        <v>-4.2640669714492088</v>
      </c>
      <c r="J77" s="17">
        <v>0</v>
      </c>
      <c r="K77" s="17">
        <f t="shared" si="3"/>
        <v>0.28030442365211405</v>
      </c>
      <c r="L77" s="17">
        <f t="shared" si="4"/>
        <v>-0.44962775208943934</v>
      </c>
      <c r="M77" s="17">
        <f t="shared" si="5"/>
        <v>-0.8480943338775887</v>
      </c>
      <c r="N77" s="17">
        <f>0.5*((Wellpath!$K78-Wellpath!$K77)*COS(Wellpath!$L77)*COS(Wellpath!$M77))</f>
        <v>-0.14745422669652314</v>
      </c>
      <c r="O77" s="17">
        <f>0.5*((Wellpath!$K78-Wellpath!$K77)*COS(Wellpath!$L77)*SIN(Wellpath!$M77))</f>
        <v>0.2370795467521615</v>
      </c>
      <c r="P77" s="17">
        <f>0.5*(-(Wellpath!$K78-Wellpath!$K77)*SIN(Wellpath!$L77))</f>
        <v>-0.1743922171349139</v>
      </c>
      <c r="Q77" s="17">
        <f>-0.5*((Wellpath!$K78-Wellpath!$K77)*SIN(Wellpath!$L77)*SIN(Wellpath!$M77))</f>
        <v>-0.14808621421922327</v>
      </c>
      <c r="R77" s="17">
        <f>0.5*((Wellpath!$K78-Wellpath!$K77)*SIN(Wellpath!$L77)*COS(Wellpath!$M77))</f>
        <v>-9.2103846583349996E-2</v>
      </c>
      <c r="S77" s="17">
        <v>0</v>
      </c>
      <c r="AA77" s="10"/>
      <c r="AB77" s="10"/>
      <c r="AC77" s="10"/>
      <c r="AD77" s="10"/>
      <c r="AE77" s="10"/>
      <c r="AF77" s="10"/>
      <c r="AG77" s="10"/>
      <c r="AH77" s="10"/>
      <c r="AI77" s="10"/>
      <c r="AK77" s="24"/>
      <c r="AL77" s="24"/>
      <c r="AM77" s="24"/>
      <c r="AN77" s="24"/>
      <c r="AO77" s="24"/>
      <c r="AP77" s="24"/>
    </row>
    <row r="78" spans="1:42" x14ac:dyDescent="0.25">
      <c r="A78" s="26">
        <f>Wellpath!E78</f>
        <v>7102.16</v>
      </c>
      <c r="B78" s="17">
        <f>0.5*(SIN(Wellpath!$L77)*COS(Wellpath!$M77)+SIN(Wellpath!$L78)*COS(Wellpath!$M78))</f>
        <v>-0.28030442365211405</v>
      </c>
      <c r="C78" s="17">
        <f>0.5*(SIN(Wellpath!$L77)*SIN(Wellpath!$M77)+SIN(Wellpath!$L78)*SIN(Wellpath!$M78))</f>
        <v>0.44962775208943934</v>
      </c>
      <c r="D78" s="17">
        <f>0.5*(COS(Wellpath!$L77)+COS(Wellpath!$L78))</f>
        <v>0.8480943338775887</v>
      </c>
      <c r="E78" s="17">
        <f>0.5*((Wellpath!$K78-Wellpath!$K77)*COS(Wellpath!$L78)*COS(Wellpath!$M78))</f>
        <v>-0.14793430966854815</v>
      </c>
      <c r="F78" s="17">
        <f>0.5*((Wellpath!$K78-Wellpath!$K77)*COS(Wellpath!$L78)*SIN(Wellpath!$M78))</f>
        <v>0.23674438379242901</v>
      </c>
      <c r="G78" s="17">
        <f>0.5*(-(Wellpath!$K78-Wellpath!$K77)*SIN(Wellpath!$L78))</f>
        <v>-0.17444094307743258</v>
      </c>
      <c r="H78" s="17">
        <f>-0.5*((Wellpath!$K78-Wellpath!$K77)*SIN(Wellpath!$L78)*SIN(Wellpath!$M78))</f>
        <v>-0.14793430966854818</v>
      </c>
      <c r="I78" s="17">
        <f>0.5*((Wellpath!$K78-Wellpath!$K77)*SIN(Wellpath!$L78)*COS(Wellpath!$M78))</f>
        <v>-9.2439616207739425E-2</v>
      </c>
      <c r="J78" s="17">
        <v>0</v>
      </c>
      <c r="K78" s="17">
        <f t="shared" si="3"/>
        <v>0.2960554932789668</v>
      </c>
      <c r="L78" s="17">
        <f t="shared" si="4"/>
        <v>-0.42938639052225885</v>
      </c>
      <c r="M78" s="17">
        <f t="shared" si="5"/>
        <v>-0.85283226296270676</v>
      </c>
      <c r="N78" s="17">
        <f>0.5*((Wellpath!$K79-Wellpath!$K78)*COS(Wellpath!$L78)*COS(Wellpath!$M78))</f>
        <v>-6.7008763231311059</v>
      </c>
      <c r="O78" s="17">
        <f>0.5*((Wellpath!$K79-Wellpath!$K78)*COS(Wellpath!$L78)*SIN(Wellpath!$M78))</f>
        <v>10.723643754740348</v>
      </c>
      <c r="P78" s="17">
        <f>0.5*(-(Wellpath!$K79-Wellpath!$K78)*SIN(Wellpath!$L78))</f>
        <v>-7.901528643836615</v>
      </c>
      <c r="Q78" s="17">
        <f>-0.5*((Wellpath!$K79-Wellpath!$K78)*SIN(Wellpath!$L78)*SIN(Wellpath!$M78))</f>
        <v>-6.7008763231311086</v>
      </c>
      <c r="R78" s="17">
        <f>0.5*((Wellpath!$K79-Wellpath!$K78)*SIN(Wellpath!$L78)*COS(Wellpath!$M78))</f>
        <v>-4.1871722452594913</v>
      </c>
      <c r="S78" s="17">
        <v>0</v>
      </c>
      <c r="AA78" s="10"/>
      <c r="AB78" s="10"/>
      <c r="AC78" s="10"/>
      <c r="AD78" s="10"/>
      <c r="AE78" s="10"/>
      <c r="AF78" s="10"/>
      <c r="AG78" s="10"/>
      <c r="AH78" s="10"/>
      <c r="AI78" s="10"/>
      <c r="AK78" s="24"/>
      <c r="AL78" s="24"/>
      <c r="AM78" s="24"/>
      <c r="AN78" s="24"/>
      <c r="AO78" s="24"/>
      <c r="AP78" s="24"/>
    </row>
    <row r="79" spans="1:42" x14ac:dyDescent="0.25">
      <c r="A79" s="26">
        <f>Wellpath!E79</f>
        <v>7200</v>
      </c>
      <c r="B79" s="17">
        <f>0.5*(SIN(Wellpath!$L78)*COS(Wellpath!$M78)+SIN(Wellpath!$L79)*COS(Wellpath!$M79))</f>
        <v>-0.2960554932789668</v>
      </c>
      <c r="C79" s="17">
        <f>0.5*(SIN(Wellpath!$L78)*SIN(Wellpath!$M78)+SIN(Wellpath!$L79)*SIN(Wellpath!$M79))</f>
        <v>0.42938639052225885</v>
      </c>
      <c r="D79" s="17">
        <f>0.5*(COS(Wellpath!$L78)+COS(Wellpath!$L79))</f>
        <v>0.85283226296270676</v>
      </c>
      <c r="E79" s="17">
        <f>0.5*((Wellpath!$K79-Wellpath!$K78)*COS(Wellpath!$L79)*COS(Wellpath!$M79))</f>
        <v>-7.7403547223971607</v>
      </c>
      <c r="F79" s="17">
        <f>0.5*((Wellpath!$K79-Wellpath!$K78)*COS(Wellpath!$L79)*SIN(Wellpath!$M79))</f>
        <v>10.179083191091987</v>
      </c>
      <c r="G79" s="17">
        <f>0.5*(-(Wellpath!$K79-Wellpath!$K78)*SIN(Wellpath!$L79))</f>
        <v>-7.6684814628545448</v>
      </c>
      <c r="H79" s="17">
        <f>-0.5*((Wellpath!$K79-Wellpath!$K78)*SIN(Wellpath!$L79)*SIN(Wellpath!$M79))</f>
        <v>-6.1041266008318456</v>
      </c>
      <c r="I79" s="17">
        <f>0.5*((Wellpath!$K79-Wellpath!$K78)*SIN(Wellpath!$L79)*COS(Wellpath!$M79))</f>
        <v>-4.6416857268842353</v>
      </c>
      <c r="J79" s="17">
        <v>0</v>
      </c>
      <c r="K79" s="17">
        <f t="shared" si="3"/>
        <v>0.3264582117955882</v>
      </c>
      <c r="L79" s="17">
        <f t="shared" si="4"/>
        <v>-0.38837263405269878</v>
      </c>
      <c r="M79" s="17">
        <f t="shared" si="5"/>
        <v>-0.8613401535130758</v>
      </c>
      <c r="N79" s="17">
        <f>0.5*((Wellpath!$K80-Wellpath!$K79)*COS(Wellpath!$L79)*COS(Wellpath!$M79))</f>
        <v>-7.9112374513463291</v>
      </c>
      <c r="O79" s="17">
        <f>0.5*((Wellpath!$K80-Wellpath!$K79)*COS(Wellpath!$L79)*SIN(Wellpath!$M79))</f>
        <v>10.403805387461265</v>
      </c>
      <c r="P79" s="17">
        <f>0.5*(-(Wellpath!$K80-Wellpath!$K79)*SIN(Wellpath!$L79))</f>
        <v>-7.8377774559021169</v>
      </c>
      <c r="Q79" s="17">
        <f>-0.5*((Wellpath!$K80-Wellpath!$K79)*SIN(Wellpath!$L79)*SIN(Wellpath!$M79))</f>
        <v>-6.2388865503188002</v>
      </c>
      <c r="R79" s="17">
        <f>0.5*((Wellpath!$K80-Wellpath!$K79)*SIN(Wellpath!$L79)*COS(Wellpath!$M79))</f>
        <v>-4.7441595736756819</v>
      </c>
      <c r="S79" s="17">
        <v>0</v>
      </c>
      <c r="AA79" s="10"/>
      <c r="AB79" s="10"/>
      <c r="AC79" s="10"/>
      <c r="AD79" s="10"/>
      <c r="AE79" s="10"/>
      <c r="AF79" s="10"/>
      <c r="AG79" s="10"/>
      <c r="AH79" s="10"/>
      <c r="AI79" s="10"/>
      <c r="AK79" s="24"/>
      <c r="AL79" s="24"/>
      <c r="AM79" s="24"/>
      <c r="AN79" s="24"/>
      <c r="AO79" s="24"/>
      <c r="AP79" s="24"/>
    </row>
    <row r="80" spans="1:42" x14ac:dyDescent="0.25">
      <c r="A80" s="26">
        <f>Wellpath!E80</f>
        <v>7300</v>
      </c>
      <c r="B80" s="17">
        <f>0.5*(SIN(Wellpath!$L79)*COS(Wellpath!$M79)+SIN(Wellpath!$L80)*COS(Wellpath!$M80))</f>
        <v>-0.3264582117955882</v>
      </c>
      <c r="C80" s="17">
        <f>0.5*(SIN(Wellpath!$L79)*SIN(Wellpath!$M79)+SIN(Wellpath!$L80)*SIN(Wellpath!$M80))</f>
        <v>0.38837263405269878</v>
      </c>
      <c r="D80" s="17">
        <f>0.5*(COS(Wellpath!$L79)+COS(Wellpath!$L80))</f>
        <v>0.8613401535130758</v>
      </c>
      <c r="E80" s="17">
        <f>0.5*((Wellpath!$K80-Wellpath!$K79)*COS(Wellpath!$L80)*COS(Wellpath!$M80))</f>
        <v>-8.977704169889817</v>
      </c>
      <c r="F80" s="17">
        <f>0.5*((Wellpath!$K80-Wellpath!$K79)*COS(Wellpath!$L80)*SIN(Wellpath!$M80))</f>
        <v>9.6543999186035414</v>
      </c>
      <c r="G80" s="17">
        <f>0.5*(-(Wellpath!$K80-Wellpath!$K79)*SIN(Wellpath!$L80))</f>
        <v>-7.6453247183890918</v>
      </c>
      <c r="H80" s="17">
        <f>-0.5*((Wellpath!$K80-Wellpath!$K79)*SIN(Wellpath!$L80)*SIN(Wellpath!$M80))</f>
        <v>-5.5987113356074643</v>
      </c>
      <c r="I80" s="17">
        <f>0.5*((Wellpath!$K80-Wellpath!$K79)*SIN(Wellpath!$L80)*COS(Wellpath!$M80))</f>
        <v>-5.2062867218538518</v>
      </c>
      <c r="J80" s="17">
        <v>0</v>
      </c>
      <c r="K80" s="17">
        <f t="shared" si="3"/>
        <v>0.3562908763629426</v>
      </c>
      <c r="L80" s="17">
        <f t="shared" si="4"/>
        <v>-0.34583245779795924</v>
      </c>
      <c r="M80" s="17">
        <f t="shared" si="5"/>
        <v>-0.86762381596334481</v>
      </c>
      <c r="N80" s="17">
        <f>0.5*((Wellpath!$K81-Wellpath!$K80)*COS(Wellpath!$L80)*COS(Wellpath!$M80))</f>
        <v>-8.977704169889817</v>
      </c>
      <c r="O80" s="17">
        <f>0.5*((Wellpath!$K81-Wellpath!$K80)*COS(Wellpath!$L80)*SIN(Wellpath!$M80))</f>
        <v>9.6543999186035414</v>
      </c>
      <c r="P80" s="17">
        <f>0.5*(-(Wellpath!$K81-Wellpath!$K80)*SIN(Wellpath!$L80))</f>
        <v>-7.6453247183890918</v>
      </c>
      <c r="Q80" s="17">
        <f>-0.5*((Wellpath!$K81-Wellpath!$K80)*SIN(Wellpath!$L80)*SIN(Wellpath!$M80))</f>
        <v>-5.5987113356074643</v>
      </c>
      <c r="R80" s="17">
        <f>0.5*((Wellpath!$K81-Wellpath!$K80)*SIN(Wellpath!$L80)*COS(Wellpath!$M80))</f>
        <v>-5.2062867218538518</v>
      </c>
      <c r="S80" s="17">
        <v>0</v>
      </c>
      <c r="AA80" s="10"/>
      <c r="AB80" s="10"/>
      <c r="AC80" s="10"/>
      <c r="AD80" s="10"/>
      <c r="AE80" s="10"/>
      <c r="AF80" s="10"/>
      <c r="AG80" s="10"/>
      <c r="AH80" s="10"/>
      <c r="AI80" s="10"/>
      <c r="AK80" s="24"/>
      <c r="AL80" s="24"/>
      <c r="AM80" s="24"/>
      <c r="AN80" s="24"/>
      <c r="AO80" s="24"/>
      <c r="AP80" s="24"/>
    </row>
    <row r="81" spans="1:42" x14ac:dyDescent="0.25">
      <c r="A81" s="26">
        <f>Wellpath!E81</f>
        <v>7400</v>
      </c>
      <c r="B81" s="17">
        <f>0.5*(SIN(Wellpath!$L80)*COS(Wellpath!$M80)+SIN(Wellpath!$L81)*COS(Wellpath!$M81))</f>
        <v>-0.3562908763629426</v>
      </c>
      <c r="C81" s="17">
        <f>0.5*(SIN(Wellpath!$L80)*SIN(Wellpath!$M80)+SIN(Wellpath!$L81)*SIN(Wellpath!$M81))</f>
        <v>0.34583245779795924</v>
      </c>
      <c r="D81" s="17">
        <f>0.5*(COS(Wellpath!$L80)+COS(Wellpath!$L81))</f>
        <v>0.86762381596334481</v>
      </c>
      <c r="E81" s="17">
        <f>0.5*((Wellpath!$K81-Wellpath!$K80)*COS(Wellpath!$L81)*COS(Wellpath!$M81))</f>
        <v>-9.9843218139581182</v>
      </c>
      <c r="F81" s="17">
        <f>0.5*((Wellpath!$K81-Wellpath!$K80)*COS(Wellpath!$L81)*SIN(Wellpath!$M81))</f>
        <v>8.7283081777585121</v>
      </c>
      <c r="G81" s="17">
        <f>0.5*(-(Wellpath!$K81-Wellpath!$K80)*SIN(Wellpath!$L81))</f>
        <v>-7.5091646851959677</v>
      </c>
      <c r="H81" s="17">
        <f>-0.5*((Wellpath!$K81-Wellpath!$K80)*SIN(Wellpath!$L81)*SIN(Wellpath!$M81))</f>
        <v>-4.9422619780743373</v>
      </c>
      <c r="I81" s="17">
        <f>0.5*((Wellpath!$K81-Wellpath!$K80)*SIN(Wellpath!$L81)*COS(Wellpath!$M81))</f>
        <v>-5.653459189688645</v>
      </c>
      <c r="J81" s="17">
        <v>0</v>
      </c>
      <c r="K81" s="17">
        <f t="shared" si="3"/>
        <v>0.38518782270034879</v>
      </c>
      <c r="L81" s="17">
        <f t="shared" si="4"/>
        <v>-0.30234788870747481</v>
      </c>
      <c r="M81" s="17">
        <f t="shared" si="5"/>
        <v>-0.87151033553550394</v>
      </c>
      <c r="N81" s="17">
        <f>0.5*((Wellpath!$K82-Wellpath!$K81)*COS(Wellpath!$L81)*COS(Wellpath!$M81))</f>
        <v>-9.9843218139581182</v>
      </c>
      <c r="O81" s="17">
        <f>0.5*((Wellpath!$K82-Wellpath!$K81)*COS(Wellpath!$L81)*SIN(Wellpath!$M81))</f>
        <v>8.7283081777585121</v>
      </c>
      <c r="P81" s="17">
        <f>0.5*(-(Wellpath!$K82-Wellpath!$K81)*SIN(Wellpath!$L81))</f>
        <v>-7.5091646851959677</v>
      </c>
      <c r="Q81" s="17">
        <f>-0.5*((Wellpath!$K82-Wellpath!$K81)*SIN(Wellpath!$L81)*SIN(Wellpath!$M81))</f>
        <v>-4.9422619780743373</v>
      </c>
      <c r="R81" s="17">
        <f>0.5*((Wellpath!$K82-Wellpath!$K81)*SIN(Wellpath!$L81)*COS(Wellpath!$M81))</f>
        <v>-5.653459189688645</v>
      </c>
      <c r="S81" s="17">
        <v>0</v>
      </c>
      <c r="AA81" s="10"/>
      <c r="AB81" s="10"/>
      <c r="AC81" s="10"/>
      <c r="AD81" s="10"/>
      <c r="AE81" s="10"/>
      <c r="AF81" s="10"/>
      <c r="AG81" s="10"/>
      <c r="AH81" s="10"/>
      <c r="AI81" s="10"/>
      <c r="AK81" s="24"/>
      <c r="AL81" s="24"/>
      <c r="AM81" s="24"/>
      <c r="AN81" s="24"/>
      <c r="AO81" s="24"/>
      <c r="AP81" s="24"/>
    </row>
    <row r="82" spans="1:42" x14ac:dyDescent="0.25">
      <c r="A82" s="26">
        <f>Wellpath!E82</f>
        <v>7500</v>
      </c>
      <c r="B82" s="17">
        <f>0.5*(SIN(Wellpath!$L81)*COS(Wellpath!$M81)+SIN(Wellpath!$L82)*COS(Wellpath!$M82))</f>
        <v>-0.38518782270034879</v>
      </c>
      <c r="C82" s="17">
        <f>0.5*(SIN(Wellpath!$L81)*SIN(Wellpath!$M81)+SIN(Wellpath!$L82)*SIN(Wellpath!$M82))</f>
        <v>0.30234788870747481</v>
      </c>
      <c r="D82" s="17">
        <f>0.5*(COS(Wellpath!$L81)+COS(Wellpath!$L82))</f>
        <v>0.87151033553550394</v>
      </c>
      <c r="E82" s="17">
        <f>0.5*((Wellpath!$K82-Wellpath!$K81)*COS(Wellpath!$L82)*COS(Wellpath!$M82))</f>
        <v>-10.887059232808054</v>
      </c>
      <c r="F82" s="17">
        <f>0.5*((Wellpath!$K82-Wellpath!$K81)*COS(Wellpath!$L82)*SIN(Wellpath!$M82))</f>
        <v>7.6430403583553685</v>
      </c>
      <c r="G82" s="17">
        <f>0.5*(-(Wellpath!$K82-Wellpath!$K81)*SIN(Wellpath!$L82))</f>
        <v>-7.4373029615499879</v>
      </c>
      <c r="H82" s="17">
        <f>-0.5*((Wellpath!$K82-Wellpath!$K81)*SIN(Wellpath!$L82)*SIN(Wellpath!$M82))</f>
        <v>-4.2733016697295003</v>
      </c>
      <c r="I82" s="17">
        <f>0.5*((Wellpath!$K82-Wellpath!$K81)*SIN(Wellpath!$L82)*COS(Wellpath!$M82))</f>
        <v>-6.0870656462179937</v>
      </c>
      <c r="J82" s="17">
        <v>0</v>
      </c>
      <c r="K82" s="17">
        <f t="shared" si="3"/>
        <v>0.41301756668061612</v>
      </c>
      <c r="L82" s="17">
        <f t="shared" si="4"/>
        <v>-0.25805118114866282</v>
      </c>
      <c r="M82" s="17">
        <f t="shared" si="5"/>
        <v>-0.87300715836076992</v>
      </c>
      <c r="N82" s="17">
        <f>0.5*((Wellpath!$K83-Wellpath!$K82)*COS(Wellpath!$L82)*COS(Wellpath!$M82))</f>
        <v>-10.887059232808054</v>
      </c>
      <c r="O82" s="17">
        <f>0.5*((Wellpath!$K83-Wellpath!$K82)*COS(Wellpath!$L82)*SIN(Wellpath!$M82))</f>
        <v>7.6430403583553685</v>
      </c>
      <c r="P82" s="17">
        <f>0.5*(-(Wellpath!$K83-Wellpath!$K82)*SIN(Wellpath!$L82))</f>
        <v>-7.4373029615499879</v>
      </c>
      <c r="Q82" s="17">
        <f>-0.5*((Wellpath!$K83-Wellpath!$K82)*SIN(Wellpath!$L82)*SIN(Wellpath!$M82))</f>
        <v>-4.2733016697295003</v>
      </c>
      <c r="R82" s="17">
        <f>0.5*((Wellpath!$K83-Wellpath!$K82)*SIN(Wellpath!$L82)*COS(Wellpath!$M82))</f>
        <v>-6.0870656462179937</v>
      </c>
      <c r="S82" s="17">
        <v>0</v>
      </c>
      <c r="AA82" s="10"/>
      <c r="AB82" s="10"/>
      <c r="AC82" s="10"/>
      <c r="AD82" s="10"/>
      <c r="AE82" s="10"/>
      <c r="AF82" s="10"/>
      <c r="AG82" s="10"/>
      <c r="AH82" s="10"/>
      <c r="AI82" s="10"/>
      <c r="AK82" s="24"/>
      <c r="AL82" s="24"/>
      <c r="AM82" s="24"/>
      <c r="AN82" s="24"/>
      <c r="AO82" s="24"/>
      <c r="AP82" s="24"/>
    </row>
    <row r="83" spans="1:42" x14ac:dyDescent="0.25">
      <c r="A83" s="26">
        <f>Wellpath!E83</f>
        <v>7600</v>
      </c>
      <c r="B83" s="17">
        <f>0.5*(SIN(Wellpath!$L82)*COS(Wellpath!$M82)+SIN(Wellpath!$L83)*COS(Wellpath!$M83))</f>
        <v>-0.41301756668061612</v>
      </c>
      <c r="C83" s="17">
        <f>0.5*(SIN(Wellpath!$L82)*SIN(Wellpath!$M82)+SIN(Wellpath!$L83)*SIN(Wellpath!$M83))</f>
        <v>0.25805118114866282</v>
      </c>
      <c r="D83" s="17">
        <f>0.5*(COS(Wellpath!$L82)+COS(Wellpath!$L83))</f>
        <v>0.87300715836076992</v>
      </c>
      <c r="E83" s="17">
        <f>0.5*((Wellpath!$K83-Wellpath!$K82)*COS(Wellpath!$L83)*COS(Wellpath!$M83))</f>
        <v>-11.647756594502255</v>
      </c>
      <c r="F83" s="17">
        <f>0.5*((Wellpath!$K83-Wellpath!$K82)*COS(Wellpath!$L83)*SIN(Wellpath!$M83))</f>
        <v>6.4352129527076514</v>
      </c>
      <c r="G83" s="17">
        <f>0.5*(-(Wellpath!$K83-Wellpath!$K82)*SIN(Wellpath!$L83))</f>
        <v>-7.4280145778352633</v>
      </c>
      <c r="H83" s="17">
        <f>-0.5*((Wellpath!$K83-Wellpath!$K82)*SIN(Wellpath!$L83)*SIN(Wellpath!$M83))</f>
        <v>-3.5920983316817479</v>
      </c>
      <c r="I83" s="17">
        <f>0.5*((Wellpath!$K83-Wellpath!$K82)*SIN(Wellpath!$L83)*COS(Wellpath!$M83))</f>
        <v>-6.5017097862071935</v>
      </c>
      <c r="J83" s="17">
        <v>0</v>
      </c>
      <c r="K83" s="17">
        <f t="shared" si="3"/>
        <v>0.43970727513063873</v>
      </c>
      <c r="L83" s="17">
        <f t="shared" si="4"/>
        <v>-0.21306585630756081</v>
      </c>
      <c r="M83" s="17">
        <f t="shared" si="5"/>
        <v>-0.87210990031506352</v>
      </c>
      <c r="N83" s="17">
        <f>0.5*((Wellpath!$K84-Wellpath!$K83)*COS(Wellpath!$L83)*COS(Wellpath!$M83))</f>
        <v>-11.647756594502255</v>
      </c>
      <c r="O83" s="17">
        <f>0.5*((Wellpath!$K84-Wellpath!$K83)*COS(Wellpath!$L83)*SIN(Wellpath!$M83))</f>
        <v>6.4352129527076514</v>
      </c>
      <c r="P83" s="17">
        <f>0.5*(-(Wellpath!$K84-Wellpath!$K83)*SIN(Wellpath!$L83))</f>
        <v>-7.4280145778352633</v>
      </c>
      <c r="Q83" s="17">
        <f>-0.5*((Wellpath!$K84-Wellpath!$K83)*SIN(Wellpath!$L83)*SIN(Wellpath!$M83))</f>
        <v>-3.5920983316817479</v>
      </c>
      <c r="R83" s="17">
        <f>0.5*((Wellpath!$K84-Wellpath!$K83)*SIN(Wellpath!$L83)*COS(Wellpath!$M83))</f>
        <v>-6.5017097862071935</v>
      </c>
      <c r="S83" s="17">
        <v>0</v>
      </c>
      <c r="AA83" s="10"/>
      <c r="AB83" s="10"/>
      <c r="AC83" s="10"/>
      <c r="AD83" s="10"/>
      <c r="AE83" s="10"/>
      <c r="AF83" s="10"/>
      <c r="AG83" s="10"/>
      <c r="AH83" s="10"/>
      <c r="AI83" s="10"/>
      <c r="AK83" s="24"/>
      <c r="AL83" s="24"/>
      <c r="AM83" s="24"/>
      <c r="AN83" s="24"/>
      <c r="AO83" s="24"/>
      <c r="AP83" s="24"/>
    </row>
    <row r="84" spans="1:42" x14ac:dyDescent="0.25">
      <c r="A84" s="26">
        <f>Wellpath!E84</f>
        <v>7700</v>
      </c>
      <c r="B84" s="17">
        <f>0.5*(SIN(Wellpath!$L83)*COS(Wellpath!$M83)+SIN(Wellpath!$L84)*COS(Wellpath!$M84))</f>
        <v>-0.43970727513063873</v>
      </c>
      <c r="C84" s="17">
        <f>0.5*(SIN(Wellpath!$L83)*SIN(Wellpath!$M83)+SIN(Wellpath!$L84)*SIN(Wellpath!$M84))</f>
        <v>0.21306585630756081</v>
      </c>
      <c r="D84" s="17">
        <f>0.5*(COS(Wellpath!$L83)+COS(Wellpath!$L84))</f>
        <v>0.87210990031506352</v>
      </c>
      <c r="E84" s="17">
        <f>0.5*((Wellpath!$K84-Wellpath!$K83)*COS(Wellpath!$L84)*COS(Wellpath!$M84))</f>
        <v>-12.236546029366277</v>
      </c>
      <c r="F84" s="17">
        <f>0.5*((Wellpath!$K84-Wellpath!$K83)*COS(Wellpath!$L84)*SIN(Wellpath!$M84))</f>
        <v>5.1462835588358402</v>
      </c>
      <c r="G84" s="17">
        <f>0.5*(-(Wellpath!$K84-Wellpath!$K83)*SIN(Wellpath!$L84))</f>
        <v>-7.4860074006947501</v>
      </c>
      <c r="H84" s="17">
        <f>-0.5*((Wellpath!$K84-Wellpath!$K83)*SIN(Wellpath!$L84)*SIN(Wellpath!$M84))</f>
        <v>-2.9021489685727095</v>
      </c>
      <c r="I84" s="17">
        <f>0.5*((Wellpath!$K84-Wellpath!$K83)*SIN(Wellpath!$L84)*COS(Wellpath!$M84))</f>
        <v>-6.9005679597746825</v>
      </c>
      <c r="J84" s="17">
        <v>0</v>
      </c>
      <c r="K84" s="17">
        <f t="shared" si="3"/>
        <v>0.46525443519287624</v>
      </c>
      <c r="L84" s="17">
        <f t="shared" si="4"/>
        <v>-0.16746678496696599</v>
      </c>
      <c r="M84" s="17">
        <f t="shared" si="5"/>
        <v>-0.86879546396144414</v>
      </c>
      <c r="N84" s="17">
        <f>0.5*((Wellpath!$K85-Wellpath!$K84)*COS(Wellpath!$L84)*COS(Wellpath!$M84))</f>
        <v>-12.236546029366277</v>
      </c>
      <c r="O84" s="17">
        <f>0.5*((Wellpath!$K85-Wellpath!$K84)*COS(Wellpath!$L84)*SIN(Wellpath!$M84))</f>
        <v>5.1462835588358402</v>
      </c>
      <c r="P84" s="17">
        <f>0.5*(-(Wellpath!$K85-Wellpath!$K84)*SIN(Wellpath!$L84))</f>
        <v>-7.4860074006947501</v>
      </c>
      <c r="Q84" s="17">
        <f>-0.5*((Wellpath!$K85-Wellpath!$K84)*SIN(Wellpath!$L84)*SIN(Wellpath!$M84))</f>
        <v>-2.9021489685727095</v>
      </c>
      <c r="R84" s="17">
        <f>0.5*((Wellpath!$K85-Wellpath!$K84)*SIN(Wellpath!$L84)*COS(Wellpath!$M84))</f>
        <v>-6.9005679597746825</v>
      </c>
      <c r="S84" s="17">
        <v>0</v>
      </c>
      <c r="AA84" s="10"/>
      <c r="AB84" s="10"/>
      <c r="AC84" s="10"/>
      <c r="AD84" s="10"/>
      <c r="AE84" s="10"/>
      <c r="AF84" s="10"/>
      <c r="AG84" s="10"/>
      <c r="AH84" s="10"/>
      <c r="AI84" s="10"/>
      <c r="AK84" s="24"/>
      <c r="AL84" s="24"/>
      <c r="AM84" s="24"/>
      <c r="AN84" s="24"/>
      <c r="AO84" s="24"/>
      <c r="AP84" s="24"/>
    </row>
    <row r="85" spans="1:42" x14ac:dyDescent="0.25">
      <c r="A85" s="26">
        <f>Wellpath!E85</f>
        <v>7800</v>
      </c>
      <c r="B85" s="17">
        <f>0.5*(SIN(Wellpath!$L84)*COS(Wellpath!$M84)+SIN(Wellpath!$L85)*COS(Wellpath!$M85))</f>
        <v>-0.46525443519287624</v>
      </c>
      <c r="C85" s="17">
        <f>0.5*(SIN(Wellpath!$L84)*SIN(Wellpath!$M84)+SIN(Wellpath!$L85)*SIN(Wellpath!$M85))</f>
        <v>0.16746678496696599</v>
      </c>
      <c r="D85" s="17">
        <f>0.5*(COS(Wellpath!$L84)+COS(Wellpath!$L85))</f>
        <v>0.86879546396144414</v>
      </c>
      <c r="E85" s="17">
        <f>0.5*((Wellpath!$K85-Wellpath!$K84)*COS(Wellpath!$L85)*COS(Wellpath!$M85))</f>
        <v>-12.640552012354512</v>
      </c>
      <c r="F85" s="17">
        <f>0.5*((Wellpath!$K85-Wellpath!$K84)*COS(Wellpath!$L85)*SIN(Wellpath!$M85))</f>
        <v>3.8236306912600693</v>
      </c>
      <c r="G85" s="17">
        <f>0.5*(-(Wellpath!$K85-Wellpath!$K84)*SIN(Wellpath!$L85))</f>
        <v>-7.6061746732384892</v>
      </c>
      <c r="H85" s="17">
        <f>-0.5*((Wellpath!$K85-Wellpath!$K84)*SIN(Wellpath!$L85)*SIN(Wellpath!$M85))</f>
        <v>-2.2022386372204172</v>
      </c>
      <c r="I85" s="17">
        <f>0.5*((Wellpath!$K85-Wellpath!$K84)*SIN(Wellpath!$L85)*COS(Wellpath!$M85))</f>
        <v>-7.2803872249041941</v>
      </c>
      <c r="J85" s="17">
        <v>0</v>
      </c>
      <c r="K85" s="17">
        <f t="shared" si="3"/>
        <v>0.48943606349660373</v>
      </c>
      <c r="L85" s="17">
        <f t="shared" si="4"/>
        <v>-0.12136799904980287</v>
      </c>
      <c r="M85" s="17">
        <f t="shared" si="5"/>
        <v>-0.86315583978247135</v>
      </c>
      <c r="N85" s="17">
        <f>0.5*((Wellpath!$K86-Wellpath!$K85)*COS(Wellpath!$L85)*COS(Wellpath!$M85))</f>
        <v>-12.640552012354512</v>
      </c>
      <c r="O85" s="17">
        <f>0.5*((Wellpath!$K86-Wellpath!$K85)*COS(Wellpath!$L85)*SIN(Wellpath!$M85))</f>
        <v>3.8236306912600693</v>
      </c>
      <c r="P85" s="17">
        <f>0.5*(-(Wellpath!$K86-Wellpath!$K85)*SIN(Wellpath!$L85))</f>
        <v>-7.6061746732384892</v>
      </c>
      <c r="Q85" s="17">
        <f>-0.5*((Wellpath!$K86-Wellpath!$K85)*SIN(Wellpath!$L85)*SIN(Wellpath!$M85))</f>
        <v>-2.2022386372204172</v>
      </c>
      <c r="R85" s="17">
        <f>0.5*((Wellpath!$K86-Wellpath!$K85)*SIN(Wellpath!$L85)*COS(Wellpath!$M85))</f>
        <v>-7.2803872249041941</v>
      </c>
      <c r="S85" s="17">
        <v>0</v>
      </c>
      <c r="AA85" s="10"/>
      <c r="AB85" s="10"/>
      <c r="AC85" s="10"/>
      <c r="AD85" s="10"/>
      <c r="AE85" s="10"/>
      <c r="AF85" s="10"/>
      <c r="AG85" s="10"/>
      <c r="AH85" s="10"/>
      <c r="AI85" s="10"/>
      <c r="AK85" s="24"/>
      <c r="AL85" s="24"/>
      <c r="AM85" s="24"/>
      <c r="AN85" s="24"/>
      <c r="AO85" s="24"/>
      <c r="AP85" s="24"/>
    </row>
    <row r="86" spans="1:42" x14ac:dyDescent="0.25">
      <c r="A86" s="26">
        <f>Wellpath!E86</f>
        <v>7900</v>
      </c>
      <c r="B86" s="17">
        <f>0.5*(SIN(Wellpath!$L85)*COS(Wellpath!$M85)+SIN(Wellpath!$L86)*COS(Wellpath!$M86))</f>
        <v>-0.48943606349660373</v>
      </c>
      <c r="C86" s="17">
        <f>0.5*(SIN(Wellpath!$L85)*SIN(Wellpath!$M85)+SIN(Wellpath!$L86)*SIN(Wellpath!$M86))</f>
        <v>0.12136799904980287</v>
      </c>
      <c r="D86" s="17">
        <f>0.5*(COS(Wellpath!$L85)+COS(Wellpath!$L86))</f>
        <v>0.86315583978247135</v>
      </c>
      <c r="E86" s="17">
        <f>0.5*((Wellpath!$K86-Wellpath!$K85)*COS(Wellpath!$L86)*COS(Wellpath!$M86))</f>
        <v>-12.858112208984402</v>
      </c>
      <c r="F86" s="17">
        <f>0.5*((Wellpath!$K86-Wellpath!$K85)*COS(Wellpath!$L86)*SIN(Wellpath!$M86))</f>
        <v>2.5203308561293656</v>
      </c>
      <c r="G86" s="17">
        <f>0.5*(-(Wellpath!$K86-Wellpath!$K85)*SIN(Wellpath!$L86))</f>
        <v>-7.7829610558455693</v>
      </c>
      <c r="H86" s="17">
        <f>-0.5*((Wellpath!$K86-Wellpath!$K85)*SIN(Wellpath!$L86)*SIN(Wellpath!$M86))</f>
        <v>-1.4970579738175764</v>
      </c>
      <c r="I86" s="17">
        <f>0.5*((Wellpath!$K86-Wellpath!$K85)*SIN(Wellpath!$L86)*COS(Wellpath!$M86))</f>
        <v>-7.6376239904722976</v>
      </c>
      <c r="J86" s="17">
        <v>0</v>
      </c>
      <c r="K86" s="17">
        <f t="shared" si="3"/>
        <v>0.51225925791316318</v>
      </c>
      <c r="L86" s="17">
        <f t="shared" si="4"/>
        <v>-7.500470087907396E-2</v>
      </c>
      <c r="M86" s="17">
        <f t="shared" si="5"/>
        <v>-0.85514950422414415</v>
      </c>
      <c r="N86" s="17">
        <f>0.5*((Wellpath!$K87-Wellpath!$K86)*COS(Wellpath!$L86)*COS(Wellpath!$M86))</f>
        <v>-12.858112208984402</v>
      </c>
      <c r="O86" s="17">
        <f>0.5*((Wellpath!$K87-Wellpath!$K86)*COS(Wellpath!$L86)*SIN(Wellpath!$M86))</f>
        <v>2.5203308561293656</v>
      </c>
      <c r="P86" s="17">
        <f>0.5*(-(Wellpath!$K87-Wellpath!$K86)*SIN(Wellpath!$L86))</f>
        <v>-7.7829610558455693</v>
      </c>
      <c r="Q86" s="17">
        <f>-0.5*((Wellpath!$K87-Wellpath!$K86)*SIN(Wellpath!$L86)*SIN(Wellpath!$M86))</f>
        <v>-1.4970579738175764</v>
      </c>
      <c r="R86" s="17">
        <f>0.5*((Wellpath!$K87-Wellpath!$K86)*SIN(Wellpath!$L86)*COS(Wellpath!$M86))</f>
        <v>-7.6376239904722976</v>
      </c>
      <c r="S86" s="17">
        <v>0</v>
      </c>
      <c r="AA86" s="10"/>
      <c r="AB86" s="10"/>
      <c r="AC86" s="10"/>
      <c r="AD86" s="10"/>
      <c r="AE86" s="10"/>
      <c r="AF86" s="10"/>
      <c r="AG86" s="10"/>
      <c r="AH86" s="10"/>
      <c r="AI86" s="10"/>
      <c r="AK86" s="24"/>
      <c r="AL86" s="24"/>
      <c r="AM86" s="24"/>
      <c r="AN86" s="24"/>
      <c r="AO86" s="24"/>
      <c r="AP86" s="24"/>
    </row>
    <row r="87" spans="1:42" x14ac:dyDescent="0.25">
      <c r="A87" s="26">
        <f>Wellpath!E87</f>
        <v>8000</v>
      </c>
      <c r="B87" s="17">
        <f>0.5*(SIN(Wellpath!$L86)*COS(Wellpath!$M86)+SIN(Wellpath!$L87)*COS(Wellpath!$M87))</f>
        <v>-0.51225925791316318</v>
      </c>
      <c r="C87" s="17">
        <f>0.5*(SIN(Wellpath!$L86)*SIN(Wellpath!$M86)+SIN(Wellpath!$L87)*SIN(Wellpath!$M87))</f>
        <v>7.500470087907396E-2</v>
      </c>
      <c r="D87" s="17">
        <f>0.5*(COS(Wellpath!$L86)+COS(Wellpath!$L87))</f>
        <v>0.85514950422414415</v>
      </c>
      <c r="E87" s="17">
        <f>0.5*((Wellpath!$K87-Wellpath!$K86)*COS(Wellpath!$L87)*COS(Wellpath!$M87))</f>
        <v>-12.899194484136963</v>
      </c>
      <c r="F87" s="17">
        <f>0.5*((Wellpath!$K87-Wellpath!$K86)*COS(Wellpath!$L87)*SIN(Wellpath!$M87))</f>
        <v>1.2761429448652695</v>
      </c>
      <c r="G87" s="17">
        <f>0.5*(-(Wellpath!$K87-Wellpath!$K86)*SIN(Wellpath!$L87))</f>
        <v>-8.0149760351907116</v>
      </c>
      <c r="H87" s="17">
        <f>-0.5*((Wellpath!$K87-Wellpath!$K86)*SIN(Wellpath!$L87)*SIN(Wellpath!$M87))</f>
        <v>-0.78908530897659901</v>
      </c>
      <c r="I87" s="17">
        <f>0.5*((Wellpath!$K87-Wellpath!$K86)*SIN(Wellpath!$L87)*COS(Wellpath!$M87))</f>
        <v>-7.9760381907209243</v>
      </c>
      <c r="J87" s="17">
        <v>0</v>
      </c>
      <c r="K87" s="17">
        <f t="shared" si="3"/>
        <v>0.53376887500602022</v>
      </c>
      <c r="L87" s="17">
        <f t="shared" si="4"/>
        <v>-2.8453068955623911E-2</v>
      </c>
      <c r="M87" s="17">
        <f t="shared" si="5"/>
        <v>-0.84474574089864429</v>
      </c>
      <c r="N87" s="17">
        <f>0.5*((Wellpath!$K88-Wellpath!$K87)*COS(Wellpath!$L87)*COS(Wellpath!$M87))</f>
        <v>-12.899194484136963</v>
      </c>
      <c r="O87" s="17">
        <f>0.5*((Wellpath!$K88-Wellpath!$K87)*COS(Wellpath!$L87)*SIN(Wellpath!$M87))</f>
        <v>1.2761429448652695</v>
      </c>
      <c r="P87" s="17">
        <f>0.5*(-(Wellpath!$K88-Wellpath!$K87)*SIN(Wellpath!$L87))</f>
        <v>-8.0149760351907116</v>
      </c>
      <c r="Q87" s="17">
        <f>-0.5*((Wellpath!$K88-Wellpath!$K87)*SIN(Wellpath!$L87)*SIN(Wellpath!$M87))</f>
        <v>-0.78908530897659901</v>
      </c>
      <c r="R87" s="17">
        <f>0.5*((Wellpath!$K88-Wellpath!$K87)*SIN(Wellpath!$L87)*COS(Wellpath!$M87))</f>
        <v>-7.9760381907209243</v>
      </c>
      <c r="S87" s="17">
        <v>0</v>
      </c>
      <c r="AA87" s="10"/>
      <c r="AB87" s="10"/>
      <c r="AC87" s="10"/>
      <c r="AD87" s="10"/>
      <c r="AE87" s="10"/>
      <c r="AF87" s="10"/>
      <c r="AG87" s="10"/>
      <c r="AH87" s="10"/>
      <c r="AI87" s="10"/>
      <c r="AK87" s="24"/>
      <c r="AL87" s="24"/>
      <c r="AM87" s="24"/>
      <c r="AN87" s="24"/>
      <c r="AO87" s="24"/>
      <c r="AP87" s="24"/>
    </row>
    <row r="88" spans="1:42" x14ac:dyDescent="0.25">
      <c r="A88" s="26">
        <f>Wellpath!E88</f>
        <v>8100</v>
      </c>
      <c r="B88" s="17">
        <f>0.5*(SIN(Wellpath!$L87)*COS(Wellpath!$M87)+SIN(Wellpath!$L88)*COS(Wellpath!$M88))</f>
        <v>-0.53376887500602022</v>
      </c>
      <c r="C88" s="17">
        <f>0.5*(SIN(Wellpath!$L87)*SIN(Wellpath!$M87)+SIN(Wellpath!$L88)*SIN(Wellpath!$M88))</f>
        <v>2.8453068955623911E-2</v>
      </c>
      <c r="D88" s="17">
        <f>0.5*(COS(Wellpath!$L87)+COS(Wellpath!$L88))</f>
        <v>0.84474574089864429</v>
      </c>
      <c r="E88" s="17">
        <f>0.5*((Wellpath!$K88-Wellpath!$K87)*COS(Wellpath!$L88)*COS(Wellpath!$M88))</f>
        <v>-12.785115880410657</v>
      </c>
      <c r="F88" s="17">
        <f>0.5*((Wellpath!$K88-Wellpath!$K87)*COS(Wellpath!$L88)*SIN(Wellpath!$M88))</f>
        <v>0.12050044627190958</v>
      </c>
      <c r="G88" s="17">
        <f>0.5*(-(Wellpath!$K88-Wellpath!$K87)*SIN(Wellpath!$L88))</f>
        <v>-8.2936054624583981</v>
      </c>
      <c r="H88" s="17">
        <f>-0.5*((Wellpath!$K88-Wellpath!$K87)*SIN(Wellpath!$L88)*SIN(Wellpath!$M88))</f>
        <v>-7.8164232790818328E-2</v>
      </c>
      <c r="I88" s="17">
        <f>0.5*((Wellpath!$K88-Wellpath!$K87)*SIN(Wellpath!$L88)*COS(Wellpath!$M88))</f>
        <v>-8.2932371194625816</v>
      </c>
      <c r="J88" s="17">
        <v>0</v>
      </c>
      <c r="K88" s="17">
        <f t="shared" si="3"/>
        <v>0.5538054789971526</v>
      </c>
      <c r="L88" s="17">
        <f t="shared" si="4"/>
        <v>1.8222478325124213E-2</v>
      </c>
      <c r="M88" s="17">
        <f t="shared" si="5"/>
        <v>-0.8320345617897098</v>
      </c>
      <c r="N88" s="17">
        <f>0.5*((Wellpath!$K89-Wellpath!$K88)*COS(Wellpath!$L88)*COS(Wellpath!$M88))</f>
        <v>-12.785115880410657</v>
      </c>
      <c r="O88" s="17">
        <f>0.5*((Wellpath!$K89-Wellpath!$K88)*COS(Wellpath!$L88)*SIN(Wellpath!$M88))</f>
        <v>0.12050044627190958</v>
      </c>
      <c r="P88" s="17">
        <f>0.5*(-(Wellpath!$K89-Wellpath!$K88)*SIN(Wellpath!$L88))</f>
        <v>-8.2936054624583981</v>
      </c>
      <c r="Q88" s="17">
        <f>-0.5*((Wellpath!$K89-Wellpath!$K88)*SIN(Wellpath!$L88)*SIN(Wellpath!$M88))</f>
        <v>-7.8164232790818328E-2</v>
      </c>
      <c r="R88" s="17">
        <f>0.5*((Wellpath!$K89-Wellpath!$K88)*SIN(Wellpath!$L88)*COS(Wellpath!$M88))</f>
        <v>-8.2932371194625816</v>
      </c>
      <c r="S88" s="17">
        <v>0</v>
      </c>
      <c r="AA88" s="10"/>
      <c r="AB88" s="10"/>
      <c r="AC88" s="10"/>
      <c r="AD88" s="10"/>
      <c r="AE88" s="10"/>
      <c r="AF88" s="10"/>
      <c r="AG88" s="10"/>
      <c r="AH88" s="10"/>
      <c r="AI88" s="10"/>
      <c r="AK88" s="24"/>
      <c r="AL88" s="24"/>
      <c r="AM88" s="24"/>
      <c r="AN88" s="24"/>
      <c r="AO88" s="24"/>
      <c r="AP88" s="24"/>
    </row>
    <row r="89" spans="1:42" x14ac:dyDescent="0.25">
      <c r="A89" s="26">
        <f>Wellpath!E89</f>
        <v>8200</v>
      </c>
      <c r="B89" s="17">
        <f>0.5*(SIN(Wellpath!$L88)*COS(Wellpath!$M88)+SIN(Wellpath!$L89)*COS(Wellpath!$M89))</f>
        <v>-0.5538054789971526</v>
      </c>
      <c r="C89" s="17">
        <f>0.5*(SIN(Wellpath!$L88)*SIN(Wellpath!$M88)+SIN(Wellpath!$L89)*SIN(Wellpath!$M89))</f>
        <v>-1.8222478325124213E-2</v>
      </c>
      <c r="D89" s="17">
        <f>0.5*(COS(Wellpath!$L88)+COS(Wellpath!$L89))</f>
        <v>0.8320345617897098</v>
      </c>
      <c r="E89" s="17">
        <f>0.5*((Wellpath!$K89-Wellpath!$K88)*COS(Wellpath!$L89)*COS(Wellpath!$M89))</f>
        <v>-12.540637754305012</v>
      </c>
      <c r="F89" s="17">
        <f>0.5*((Wellpath!$K89-Wellpath!$K88)*COS(Wellpath!$L89)*SIN(Wellpath!$M89))</f>
        <v>-0.92532809827069284</v>
      </c>
      <c r="G89" s="17">
        <f>0.5*(-(Wellpath!$K89-Wellpath!$K88)*SIN(Wellpath!$L89))</f>
        <v>-8.6100971321960582</v>
      </c>
      <c r="H89" s="17">
        <f>-0.5*((Wellpath!$K89-Wellpath!$K88)*SIN(Wellpath!$L89)*SIN(Wellpath!$M89))</f>
        <v>0.63358537214060462</v>
      </c>
      <c r="I89" s="17">
        <f>0.5*((Wellpath!$K89-Wellpath!$K88)*SIN(Wellpath!$L89)*COS(Wellpath!$M89))</f>
        <v>-8.5867538803706402</v>
      </c>
      <c r="J89" s="17">
        <v>0</v>
      </c>
      <c r="K89" s="17">
        <f t="shared" si="3"/>
        <v>0.57228280583570434</v>
      </c>
      <c r="L89" s="17">
        <f t="shared" si="4"/>
        <v>6.4886402044018299E-2</v>
      </c>
      <c r="M89" s="17">
        <f t="shared" si="5"/>
        <v>-0.81706524632662125</v>
      </c>
      <c r="N89" s="17">
        <f>0.5*((Wellpath!$K90-Wellpath!$K89)*COS(Wellpath!$L89)*COS(Wellpath!$M89))</f>
        <v>-12.540637754305012</v>
      </c>
      <c r="O89" s="17">
        <f>0.5*((Wellpath!$K90-Wellpath!$K89)*COS(Wellpath!$L89)*SIN(Wellpath!$M89))</f>
        <v>-0.92532809827069284</v>
      </c>
      <c r="P89" s="17">
        <f>0.5*(-(Wellpath!$K90-Wellpath!$K89)*SIN(Wellpath!$L89))</f>
        <v>-8.6100971321960582</v>
      </c>
      <c r="Q89" s="17">
        <f>-0.5*((Wellpath!$K90-Wellpath!$K89)*SIN(Wellpath!$L89)*SIN(Wellpath!$M89))</f>
        <v>0.63358537214060462</v>
      </c>
      <c r="R89" s="17">
        <f>0.5*((Wellpath!$K90-Wellpath!$K89)*SIN(Wellpath!$L89)*COS(Wellpath!$M89))</f>
        <v>-8.5867538803706402</v>
      </c>
      <c r="S89" s="17">
        <v>0</v>
      </c>
      <c r="AA89" s="10"/>
      <c r="AB89" s="10"/>
      <c r="AC89" s="10"/>
      <c r="AD89" s="10"/>
      <c r="AE89" s="10"/>
      <c r="AF89" s="10"/>
      <c r="AG89" s="10"/>
      <c r="AH89" s="10"/>
      <c r="AI89" s="10"/>
      <c r="AK89" s="24"/>
      <c r="AL89" s="24"/>
      <c r="AM89" s="24"/>
      <c r="AN89" s="24"/>
      <c r="AO89" s="24"/>
      <c r="AP89" s="24"/>
    </row>
    <row r="90" spans="1:42" x14ac:dyDescent="0.25">
      <c r="A90" s="26">
        <f>Wellpath!E90</f>
        <v>8300</v>
      </c>
      <c r="B90" s="17">
        <f>0.5*(SIN(Wellpath!$L89)*COS(Wellpath!$M89)+SIN(Wellpath!$L90)*COS(Wellpath!$M90))</f>
        <v>-0.57228280583570434</v>
      </c>
      <c r="C90" s="17">
        <f>0.5*(SIN(Wellpath!$L89)*SIN(Wellpath!$M89)+SIN(Wellpath!$L90)*SIN(Wellpath!$M90))</f>
        <v>-6.4886402044018299E-2</v>
      </c>
      <c r="D90" s="17">
        <f>0.5*(COS(Wellpath!$L89)+COS(Wellpath!$L90))</f>
        <v>0.81706524632662125</v>
      </c>
      <c r="E90" s="17">
        <f>0.5*((Wellpath!$K90-Wellpath!$K89)*COS(Wellpath!$L90)*COS(Wellpath!$M90))</f>
        <v>-12.18982468351294</v>
      </c>
      <c r="F90" s="17">
        <f>0.5*((Wellpath!$K90-Wellpath!$K89)*COS(Wellpath!$L90)*SIN(Wellpath!$M90))</f>
        <v>-1.8500667343607398</v>
      </c>
      <c r="G90" s="17">
        <f>0.5*(-(Wellpath!$K90-Wellpath!$K89)*SIN(Wellpath!$L90))</f>
        <v>-8.9578472449372963</v>
      </c>
      <c r="H90" s="17">
        <f>-0.5*((Wellpath!$K90-Wellpath!$K89)*SIN(Wellpath!$L90)*SIN(Wellpath!$M90))</f>
        <v>1.3441521621610744</v>
      </c>
      <c r="I90" s="17">
        <f>0.5*((Wellpath!$K90-Wellpath!$K89)*SIN(Wellpath!$L90)*COS(Wellpath!$M90))</f>
        <v>-8.8564260415016403</v>
      </c>
      <c r="J90" s="17">
        <v>0</v>
      </c>
      <c r="K90" s="17">
        <f t="shared" si="3"/>
        <v>0.589196452342021</v>
      </c>
      <c r="L90" s="17">
        <f t="shared" si="4"/>
        <v>0.11134418304450724</v>
      </c>
      <c r="M90" s="17">
        <f t="shared" si="5"/>
        <v>-0.79985328405939549</v>
      </c>
      <c r="N90" s="17">
        <f>0.5*((Wellpath!$K91-Wellpath!$K90)*COS(Wellpath!$L90)*COS(Wellpath!$M90))</f>
        <v>-12.18982468351294</v>
      </c>
      <c r="O90" s="17">
        <f>0.5*((Wellpath!$K91-Wellpath!$K90)*COS(Wellpath!$L90)*SIN(Wellpath!$M90))</f>
        <v>-1.8500667343607398</v>
      </c>
      <c r="P90" s="17">
        <f>0.5*(-(Wellpath!$K91-Wellpath!$K90)*SIN(Wellpath!$L90))</f>
        <v>-8.9578472449372963</v>
      </c>
      <c r="Q90" s="17">
        <f>-0.5*((Wellpath!$K91-Wellpath!$K90)*SIN(Wellpath!$L90)*SIN(Wellpath!$M90))</f>
        <v>1.3441521621610744</v>
      </c>
      <c r="R90" s="17">
        <f>0.5*((Wellpath!$K91-Wellpath!$K90)*SIN(Wellpath!$L90)*COS(Wellpath!$M90))</f>
        <v>-8.8564260415016403</v>
      </c>
      <c r="S90" s="17">
        <v>0</v>
      </c>
      <c r="AA90" s="10"/>
      <c r="AB90" s="10"/>
      <c r="AC90" s="10"/>
      <c r="AD90" s="10"/>
      <c r="AE90" s="10"/>
      <c r="AF90" s="10"/>
      <c r="AG90" s="10"/>
      <c r="AH90" s="10"/>
      <c r="AI90" s="10"/>
      <c r="AK90" s="24"/>
      <c r="AL90" s="24"/>
      <c r="AM90" s="24"/>
      <c r="AN90" s="24"/>
      <c r="AO90" s="24"/>
      <c r="AP90" s="24"/>
    </row>
    <row r="91" spans="1:42" x14ac:dyDescent="0.25">
      <c r="A91" s="26">
        <f>Wellpath!E91</f>
        <v>8400</v>
      </c>
      <c r="B91" s="17">
        <f>0.5*(SIN(Wellpath!$L90)*COS(Wellpath!$M90)+SIN(Wellpath!$L91)*COS(Wellpath!$M91))</f>
        <v>-0.589196452342021</v>
      </c>
      <c r="C91" s="17">
        <f>0.5*(SIN(Wellpath!$L90)*SIN(Wellpath!$M90)+SIN(Wellpath!$L91)*SIN(Wellpath!$M91))</f>
        <v>-0.11134418304450724</v>
      </c>
      <c r="D91" s="17">
        <f>0.5*(COS(Wellpath!$L90)+COS(Wellpath!$L91))</f>
        <v>0.79985328405939549</v>
      </c>
      <c r="E91" s="17">
        <f>0.5*((Wellpath!$K91-Wellpath!$K90)*COS(Wellpath!$L91)*COS(Wellpath!$M91))</f>
        <v>-11.755759877602477</v>
      </c>
      <c r="F91" s="17">
        <f>0.5*((Wellpath!$K91-Wellpath!$K90)*COS(Wellpath!$L91)*SIN(Wellpath!$M91))</f>
        <v>-2.647119021689317</v>
      </c>
      <c r="G91" s="17">
        <f>0.5*(-(Wellpath!$K91-Wellpath!$K90)*SIN(Wellpath!$L91))</f>
        <v>-9.3301913477250125</v>
      </c>
      <c r="H91" s="17">
        <f>-0.5*((Wellpath!$K91-Wellpath!$K90)*SIN(Wellpath!$L91)*SIN(Wellpath!$M91))</f>
        <v>2.0496185370355082</v>
      </c>
      <c r="I91" s="17">
        <f>0.5*((Wellpath!$K91-Wellpath!$K90)*SIN(Wellpath!$L91)*COS(Wellpath!$M91))</f>
        <v>-9.102281825883173</v>
      </c>
      <c r="J91" s="17">
        <v>0</v>
      </c>
      <c r="K91" s="17">
        <f t="shared" si="3"/>
        <v>0.60445797572441817</v>
      </c>
      <c r="L91" s="17">
        <f t="shared" si="4"/>
        <v>0.15742841821238845</v>
      </c>
      <c r="M91" s="17">
        <f t="shared" si="5"/>
        <v>-0.78049013331737715</v>
      </c>
      <c r="N91" s="17">
        <f>0.5*((Wellpath!$K92-Wellpath!$K91)*COS(Wellpath!$L91)*COS(Wellpath!$M91))</f>
        <v>-11.755759877602477</v>
      </c>
      <c r="O91" s="17">
        <f>0.5*((Wellpath!$K92-Wellpath!$K91)*COS(Wellpath!$L91)*SIN(Wellpath!$M91))</f>
        <v>-2.647119021689317</v>
      </c>
      <c r="P91" s="17">
        <f>0.5*(-(Wellpath!$K92-Wellpath!$K91)*SIN(Wellpath!$L91))</f>
        <v>-9.3301913477250125</v>
      </c>
      <c r="Q91" s="17">
        <f>-0.5*((Wellpath!$K92-Wellpath!$K91)*SIN(Wellpath!$L91)*SIN(Wellpath!$M91))</f>
        <v>2.0496185370355082</v>
      </c>
      <c r="R91" s="17">
        <f>0.5*((Wellpath!$K92-Wellpath!$K91)*SIN(Wellpath!$L91)*COS(Wellpath!$M91))</f>
        <v>-9.102281825883173</v>
      </c>
      <c r="S91" s="17">
        <v>0</v>
      </c>
      <c r="AA91" s="10"/>
      <c r="AB91" s="10"/>
      <c r="AC91" s="10"/>
      <c r="AD91" s="10"/>
      <c r="AE91" s="10"/>
      <c r="AF91" s="10"/>
      <c r="AG91" s="10"/>
      <c r="AH91" s="10"/>
      <c r="AI91" s="10"/>
      <c r="AK91" s="24"/>
      <c r="AL91" s="24"/>
      <c r="AM91" s="24"/>
      <c r="AN91" s="24"/>
      <c r="AO91" s="24"/>
      <c r="AP91" s="24"/>
    </row>
    <row r="92" spans="1:42" x14ac:dyDescent="0.25">
      <c r="A92" s="26">
        <f>Wellpath!E92</f>
        <v>8500</v>
      </c>
      <c r="B92" s="17">
        <f>0.5*(SIN(Wellpath!$L91)*COS(Wellpath!$M91)+SIN(Wellpath!$L92)*COS(Wellpath!$M92))</f>
        <v>-0.60445797572441817</v>
      </c>
      <c r="C92" s="17">
        <f>0.5*(SIN(Wellpath!$L91)*SIN(Wellpath!$M91)+SIN(Wellpath!$L92)*SIN(Wellpath!$M92))</f>
        <v>-0.15742841821238845</v>
      </c>
      <c r="D92" s="17">
        <f>0.5*(COS(Wellpath!$L91)+COS(Wellpath!$L92))</f>
        <v>0.78049013331737715</v>
      </c>
      <c r="E92" s="17">
        <f>0.5*((Wellpath!$K92-Wellpath!$K91)*COS(Wellpath!$L92)*COS(Wellpath!$M92))</f>
        <v>-11.259870545725793</v>
      </c>
      <c r="F92" s="17">
        <f>0.5*((Wellpath!$K92-Wellpath!$K91)*COS(Wellpath!$L92)*SIN(Wellpath!$M92))</f>
        <v>-3.3203674548020659</v>
      </c>
      <c r="G92" s="17">
        <f>0.5*(-(Wellpath!$K92-Wellpath!$K91)*SIN(Wellpath!$L92))</f>
        <v>-9.7184399601267444</v>
      </c>
      <c r="H92" s="17">
        <f>-0.5*((Wellpath!$K92-Wellpath!$K91)*SIN(Wellpath!$L92)*SIN(Wellpath!$M92))</f>
        <v>2.7487996500780953</v>
      </c>
      <c r="I92" s="17">
        <f>0.5*((Wellpath!$K92-Wellpath!$K91)*SIN(Wellpath!$L92)*COS(Wellpath!$M92))</f>
        <v>-9.3215972741971029</v>
      </c>
      <c r="J92" s="17">
        <v>0</v>
      </c>
      <c r="K92" s="17">
        <f t="shared" si="3"/>
        <v>0.61806843687615531</v>
      </c>
      <c r="L92" s="17">
        <f t="shared" si="4"/>
        <v>0.20309039298308218</v>
      </c>
      <c r="M92" s="17">
        <f t="shared" si="5"/>
        <v>-0.75898644750820199</v>
      </c>
      <c r="N92" s="17">
        <f>0.5*((Wellpath!$K93-Wellpath!$K92)*COS(Wellpath!$L92)*COS(Wellpath!$M92))</f>
        <v>-11.259870545725793</v>
      </c>
      <c r="O92" s="17">
        <f>0.5*((Wellpath!$K93-Wellpath!$K92)*COS(Wellpath!$L92)*SIN(Wellpath!$M92))</f>
        <v>-3.3203674548020659</v>
      </c>
      <c r="P92" s="17">
        <f>0.5*(-(Wellpath!$K93-Wellpath!$K92)*SIN(Wellpath!$L92))</f>
        <v>-9.7184399601267444</v>
      </c>
      <c r="Q92" s="17">
        <f>-0.5*((Wellpath!$K93-Wellpath!$K92)*SIN(Wellpath!$L92)*SIN(Wellpath!$M92))</f>
        <v>2.7487996500780953</v>
      </c>
      <c r="R92" s="17">
        <f>0.5*((Wellpath!$K93-Wellpath!$K92)*SIN(Wellpath!$L92)*COS(Wellpath!$M92))</f>
        <v>-9.3215972741971029</v>
      </c>
      <c r="S92" s="17">
        <v>0</v>
      </c>
      <c r="AA92" s="10"/>
      <c r="AB92" s="10"/>
      <c r="AC92" s="10"/>
      <c r="AD92" s="10"/>
      <c r="AE92" s="10"/>
      <c r="AF92" s="10"/>
      <c r="AG92" s="10"/>
      <c r="AH92" s="10"/>
      <c r="AI92" s="10"/>
      <c r="AK92" s="24"/>
      <c r="AL92" s="24"/>
      <c r="AM92" s="24"/>
      <c r="AN92" s="24"/>
      <c r="AO92" s="24"/>
      <c r="AP92" s="24"/>
    </row>
    <row r="93" spans="1:42" x14ac:dyDescent="0.25">
      <c r="A93" s="26">
        <f>Wellpath!E93</f>
        <v>8600</v>
      </c>
      <c r="B93" s="17">
        <f>0.5*(SIN(Wellpath!$L92)*COS(Wellpath!$M92)+SIN(Wellpath!$L93)*COS(Wellpath!$M93))</f>
        <v>-0.61806843687615531</v>
      </c>
      <c r="C93" s="17">
        <f>0.5*(SIN(Wellpath!$L92)*SIN(Wellpath!$M92)+SIN(Wellpath!$L93)*SIN(Wellpath!$M93))</f>
        <v>-0.20309039298308218</v>
      </c>
      <c r="D93" s="17">
        <f>0.5*(COS(Wellpath!$L92)+COS(Wellpath!$L93))</f>
        <v>0.75898644750820199</v>
      </c>
      <c r="E93" s="17">
        <f>0.5*((Wellpath!$K93-Wellpath!$K92)*COS(Wellpath!$L93)*COS(Wellpath!$M93))</f>
        <v>-10.715632473259415</v>
      </c>
      <c r="F93" s="17">
        <f>0.5*((Wellpath!$K93-Wellpath!$K92)*COS(Wellpath!$L93)*SIN(Wellpath!$M93))</f>
        <v>-3.8747747253043965</v>
      </c>
      <c r="G93" s="17">
        <f>0.5*(-(Wellpath!$K93-Wellpath!$K92)*SIN(Wellpath!$L93))</f>
        <v>-10.120224381216596</v>
      </c>
      <c r="H93" s="17">
        <f>-0.5*((Wellpath!$K93-Wellpath!$K92)*SIN(Wellpath!$L93)*SIN(Wellpath!$M93))</f>
        <v>3.4413955280462534</v>
      </c>
      <c r="I93" s="17">
        <f>0.5*((Wellpath!$K93-Wellpath!$K92)*SIN(Wellpath!$L93)*COS(Wellpath!$M93))</f>
        <v>-9.5171286817881207</v>
      </c>
      <c r="J93" s="17">
        <v>0</v>
      </c>
      <c r="K93" s="17">
        <f t="shared" si="3"/>
        <v>0.63005692103920929</v>
      </c>
      <c r="L93" s="17">
        <f t="shared" si="4"/>
        <v>0.2482696948972305</v>
      </c>
      <c r="M93" s="17">
        <f t="shared" si="5"/>
        <v>-0.73532467401753066</v>
      </c>
      <c r="N93" s="17">
        <f>0.5*((Wellpath!$K94-Wellpath!$K93)*COS(Wellpath!$L93)*COS(Wellpath!$M93))</f>
        <v>-10.715632473259415</v>
      </c>
      <c r="O93" s="17">
        <f>0.5*((Wellpath!$K94-Wellpath!$K93)*COS(Wellpath!$L93)*SIN(Wellpath!$M93))</f>
        <v>-3.8747747253043965</v>
      </c>
      <c r="P93" s="17">
        <f>0.5*(-(Wellpath!$K94-Wellpath!$K93)*SIN(Wellpath!$L93))</f>
        <v>-10.120224381216596</v>
      </c>
      <c r="Q93" s="17">
        <f>-0.5*((Wellpath!$K94-Wellpath!$K93)*SIN(Wellpath!$L93)*SIN(Wellpath!$M93))</f>
        <v>3.4413955280462534</v>
      </c>
      <c r="R93" s="17">
        <f>0.5*((Wellpath!$K94-Wellpath!$K93)*SIN(Wellpath!$L93)*COS(Wellpath!$M93))</f>
        <v>-9.5171286817881207</v>
      </c>
      <c r="S93" s="17">
        <v>0</v>
      </c>
      <c r="AA93" s="10"/>
      <c r="AB93" s="10"/>
      <c r="AC93" s="10"/>
      <c r="AD93" s="10"/>
      <c r="AE93" s="10"/>
      <c r="AF93" s="10"/>
      <c r="AG93" s="10"/>
      <c r="AH93" s="10"/>
      <c r="AI93" s="10"/>
      <c r="AK93" s="24"/>
      <c r="AL93" s="24"/>
      <c r="AM93" s="24"/>
      <c r="AN93" s="24"/>
      <c r="AO93" s="24"/>
      <c r="AP93" s="24"/>
    </row>
    <row r="94" spans="1:42" x14ac:dyDescent="0.25">
      <c r="A94" s="26">
        <f>Wellpath!E94</f>
        <v>8700</v>
      </c>
      <c r="B94" s="17">
        <f>0.5*(SIN(Wellpath!$L93)*COS(Wellpath!$M93)+SIN(Wellpath!$L94)*COS(Wellpath!$M94))</f>
        <v>-0.63005692103920929</v>
      </c>
      <c r="C94" s="17">
        <f>0.5*(SIN(Wellpath!$L93)*SIN(Wellpath!$M93)+SIN(Wellpath!$L94)*SIN(Wellpath!$M94))</f>
        <v>-0.2482696948972305</v>
      </c>
      <c r="D94" s="17">
        <f>0.5*(COS(Wellpath!$L93)+COS(Wellpath!$L94))</f>
        <v>0.73532467401753066</v>
      </c>
      <c r="E94" s="17">
        <f>0.5*((Wellpath!$K94-Wellpath!$K93)*COS(Wellpath!$L94)*COS(Wellpath!$M94))</f>
        <v>-10.136873025308404</v>
      </c>
      <c r="F94" s="17">
        <f>0.5*((Wellpath!$K94-Wellpath!$K93)*COS(Wellpath!$L94)*SIN(Wellpath!$M94))</f>
        <v>-4.317470862048693</v>
      </c>
      <c r="G94" s="17">
        <f>0.5*(-(Wellpath!$K94-Wellpath!$K93)*SIN(Wellpath!$L94))</f>
        <v>-10.529047944811328</v>
      </c>
      <c r="H94" s="17">
        <f>-0.5*((Wellpath!$K94-Wellpath!$K93)*SIN(Wellpath!$L94)*SIN(Wellpath!$M94))</f>
        <v>4.1258647724213358</v>
      </c>
      <c r="I94" s="17">
        <f>0.5*((Wellpath!$K94-Wellpath!$K93)*SIN(Wellpath!$L94)*COS(Wellpath!$M94))</f>
        <v>-9.6870062714869913</v>
      </c>
      <c r="J94" s="17">
        <v>0</v>
      </c>
      <c r="K94" s="17">
        <f t="shared" si="3"/>
        <v>0.64026564726841495</v>
      </c>
      <c r="L94" s="17">
        <f t="shared" si="4"/>
        <v>0.29277198064975146</v>
      </c>
      <c r="M94" s="17">
        <f t="shared" si="5"/>
        <v>-0.70969055980254048</v>
      </c>
      <c r="N94" s="17">
        <f>0.5*((Wellpath!$K95-Wellpath!$K94)*COS(Wellpath!$L94)*COS(Wellpath!$M94))</f>
        <v>-10.136873025308404</v>
      </c>
      <c r="O94" s="17">
        <f>0.5*((Wellpath!$K95-Wellpath!$K94)*COS(Wellpath!$L94)*SIN(Wellpath!$M94))</f>
        <v>-4.317470862048693</v>
      </c>
      <c r="P94" s="17">
        <f>0.5*(-(Wellpath!$K95-Wellpath!$K94)*SIN(Wellpath!$L94))</f>
        <v>-10.529047944811328</v>
      </c>
      <c r="Q94" s="17">
        <f>-0.5*((Wellpath!$K95-Wellpath!$K94)*SIN(Wellpath!$L94)*SIN(Wellpath!$M94))</f>
        <v>4.1258647724213358</v>
      </c>
      <c r="R94" s="17">
        <f>0.5*((Wellpath!$K95-Wellpath!$K94)*SIN(Wellpath!$L94)*COS(Wellpath!$M94))</f>
        <v>-9.6870062714869913</v>
      </c>
      <c r="S94" s="17">
        <v>0</v>
      </c>
      <c r="AA94" s="10"/>
      <c r="AB94" s="10"/>
      <c r="AC94" s="10"/>
      <c r="AD94" s="10"/>
      <c r="AE94" s="10"/>
      <c r="AF94" s="10"/>
      <c r="AG94" s="10"/>
      <c r="AH94" s="10"/>
      <c r="AI94" s="10"/>
      <c r="AK94" s="24"/>
      <c r="AL94" s="24"/>
      <c r="AM94" s="24"/>
      <c r="AN94" s="24"/>
      <c r="AO94" s="24"/>
      <c r="AP94" s="24"/>
    </row>
    <row r="95" spans="1:42" x14ac:dyDescent="0.25">
      <c r="A95" s="26">
        <f>Wellpath!E95</f>
        <v>8800</v>
      </c>
      <c r="B95" s="17">
        <f>0.5*(SIN(Wellpath!$L94)*COS(Wellpath!$M94)+SIN(Wellpath!$L95)*COS(Wellpath!$M95))</f>
        <v>-0.64026564726841495</v>
      </c>
      <c r="C95" s="17">
        <f>0.5*(SIN(Wellpath!$L94)*SIN(Wellpath!$M94)+SIN(Wellpath!$L95)*SIN(Wellpath!$M95))</f>
        <v>-0.29277198064975146</v>
      </c>
      <c r="D95" s="17">
        <f>0.5*(COS(Wellpath!$L94)+COS(Wellpath!$L95))</f>
        <v>0.70969055980254048</v>
      </c>
      <c r="E95" s="17">
        <f>0.5*((Wellpath!$K95-Wellpath!$K94)*COS(Wellpath!$L95)*COS(Wellpath!$M95))</f>
        <v>-9.537590215750205</v>
      </c>
      <c r="F95" s="17">
        <f>0.5*((Wellpath!$K95-Wellpath!$K94)*COS(Wellpath!$L95)*SIN(Wellpath!$M95))</f>
        <v>-4.6559154851083262</v>
      </c>
      <c r="G95" s="17">
        <f>0.5*(-(Wellpath!$K95-Wellpath!$K94)*SIN(Wellpath!$L95))</f>
        <v>-10.936837928393871</v>
      </c>
      <c r="H95" s="17">
        <f>-0.5*((Wellpath!$K95-Wellpath!$K94)*SIN(Wellpath!$L95)*SIN(Wellpath!$M95))</f>
        <v>4.7978251977830935</v>
      </c>
      <c r="I95" s="17">
        <f>0.5*((Wellpath!$K95-Wellpath!$K94)*SIN(Wellpath!$L95)*COS(Wellpath!$M95))</f>
        <v>-9.8282906572543087</v>
      </c>
      <c r="J95" s="17">
        <v>0</v>
      </c>
      <c r="K95" s="17">
        <f t="shared" si="3"/>
        <v>0.64872940446248595</v>
      </c>
      <c r="L95" s="17">
        <f t="shared" si="4"/>
        <v>0.33641171033896422</v>
      </c>
      <c r="M95" s="17">
        <f t="shared" si="5"/>
        <v>-0.68212326458327976</v>
      </c>
      <c r="N95" s="17">
        <f>0.5*((Wellpath!$K96-Wellpath!$K95)*COS(Wellpath!$L95)*COS(Wellpath!$M95))</f>
        <v>-9.537590215750205</v>
      </c>
      <c r="O95" s="17">
        <f>0.5*((Wellpath!$K96-Wellpath!$K95)*COS(Wellpath!$L95)*SIN(Wellpath!$M95))</f>
        <v>-4.6559154851083262</v>
      </c>
      <c r="P95" s="17">
        <f>0.5*(-(Wellpath!$K96-Wellpath!$K95)*SIN(Wellpath!$L95))</f>
        <v>-10.936837928393871</v>
      </c>
      <c r="Q95" s="17">
        <f>-0.5*((Wellpath!$K96-Wellpath!$K95)*SIN(Wellpath!$L95)*SIN(Wellpath!$M95))</f>
        <v>4.7978251977830935</v>
      </c>
      <c r="R95" s="17">
        <f>0.5*((Wellpath!$K96-Wellpath!$K95)*SIN(Wellpath!$L95)*COS(Wellpath!$M95))</f>
        <v>-9.8282906572543087</v>
      </c>
      <c r="S95" s="17">
        <v>0</v>
      </c>
      <c r="AA95" s="10"/>
      <c r="AB95" s="10"/>
      <c r="AC95" s="10"/>
      <c r="AD95" s="10"/>
      <c r="AE95" s="10"/>
      <c r="AF95" s="10"/>
      <c r="AG95" s="10"/>
      <c r="AH95" s="10"/>
      <c r="AI95" s="10"/>
      <c r="AK95" s="24"/>
      <c r="AL95" s="24"/>
      <c r="AM95" s="24"/>
      <c r="AN95" s="24"/>
      <c r="AO95" s="24"/>
      <c r="AP95" s="24"/>
    </row>
    <row r="96" spans="1:42" x14ac:dyDescent="0.25">
      <c r="A96" s="26">
        <f>Wellpath!E96</f>
        <v>8900</v>
      </c>
      <c r="B96" s="17">
        <f>0.5*(SIN(Wellpath!$L95)*COS(Wellpath!$M95)+SIN(Wellpath!$L96)*COS(Wellpath!$M96))</f>
        <v>-0.64872940446248595</v>
      </c>
      <c r="C96" s="17">
        <f>0.5*(SIN(Wellpath!$L95)*SIN(Wellpath!$M95)+SIN(Wellpath!$L96)*SIN(Wellpath!$M96))</f>
        <v>-0.33641171033896422</v>
      </c>
      <c r="D96" s="17">
        <f>0.5*(COS(Wellpath!$L95)+COS(Wellpath!$L96))</f>
        <v>0.68212326458327976</v>
      </c>
      <c r="E96" s="17">
        <f>0.5*((Wellpath!$K96-Wellpath!$K95)*COS(Wellpath!$L96)*COS(Wellpath!$M96))</f>
        <v>-8.9231216464411354</v>
      </c>
      <c r="F96" s="17">
        <f>0.5*((Wellpath!$K96-Wellpath!$K95)*COS(Wellpath!$L96)*SIN(Wellpath!$M96))</f>
        <v>-4.8953921705926851</v>
      </c>
      <c r="G96" s="17">
        <f>0.5*(-(Wellpath!$K96-Wellpath!$K95)*SIN(Wellpath!$L96))</f>
        <v>-11.343307964562795</v>
      </c>
      <c r="H96" s="17">
        <f>-0.5*((Wellpath!$K96-Wellpath!$K95)*SIN(Wellpath!$L96)*SIN(Wellpath!$M96))</f>
        <v>5.4560037333485409</v>
      </c>
      <c r="I96" s="17">
        <f>0.5*((Wellpath!$K96-Wellpath!$K95)*SIN(Wellpath!$L96)*COS(Wellpath!$M96))</f>
        <v>-9.9449815907622732</v>
      </c>
      <c r="J96" s="17">
        <v>0</v>
      </c>
      <c r="K96" s="17">
        <f t="shared" si="3"/>
        <v>0.65546484559345752</v>
      </c>
      <c r="L96" s="17">
        <f t="shared" si="4"/>
        <v>0.37915092494624369</v>
      </c>
      <c r="M96" s="17">
        <f t="shared" si="5"/>
        <v>-0.65262827260986822</v>
      </c>
      <c r="N96" s="17">
        <f>0.5*((Wellpath!$K97-Wellpath!$K96)*COS(Wellpath!$L96)*COS(Wellpath!$M96))</f>
        <v>-8.9231216464411354</v>
      </c>
      <c r="O96" s="17">
        <f>0.5*((Wellpath!$K97-Wellpath!$K96)*COS(Wellpath!$L96)*SIN(Wellpath!$M96))</f>
        <v>-4.8953921705926851</v>
      </c>
      <c r="P96" s="17">
        <f>0.5*(-(Wellpath!$K97-Wellpath!$K96)*SIN(Wellpath!$L96))</f>
        <v>-11.343307964562795</v>
      </c>
      <c r="Q96" s="17">
        <f>-0.5*((Wellpath!$K97-Wellpath!$K96)*SIN(Wellpath!$L96)*SIN(Wellpath!$M96))</f>
        <v>5.4560037333485409</v>
      </c>
      <c r="R96" s="17">
        <f>0.5*((Wellpath!$K97-Wellpath!$K96)*SIN(Wellpath!$L96)*COS(Wellpath!$M96))</f>
        <v>-9.9449815907622732</v>
      </c>
      <c r="S96" s="17">
        <v>0</v>
      </c>
      <c r="AA96" s="10"/>
      <c r="AB96" s="10"/>
      <c r="AC96" s="10"/>
      <c r="AD96" s="10"/>
      <c r="AE96" s="10"/>
      <c r="AF96" s="10"/>
      <c r="AG96" s="10"/>
      <c r="AH96" s="10"/>
      <c r="AI96" s="10"/>
      <c r="AK96" s="24"/>
      <c r="AL96" s="24"/>
      <c r="AM96" s="24"/>
      <c r="AN96" s="24"/>
      <c r="AO96" s="24"/>
      <c r="AP96" s="24"/>
    </row>
    <row r="97" spans="1:42" x14ac:dyDescent="0.25">
      <c r="A97" s="26">
        <f>Wellpath!E97</f>
        <v>9000</v>
      </c>
      <c r="B97" s="17">
        <f>0.5*(SIN(Wellpath!$L96)*COS(Wellpath!$M96)+SIN(Wellpath!$L97)*COS(Wellpath!$M97))</f>
        <v>-0.65546484559345752</v>
      </c>
      <c r="C97" s="17">
        <f>0.5*(SIN(Wellpath!$L96)*SIN(Wellpath!$M96)+SIN(Wellpath!$L97)*SIN(Wellpath!$M97))</f>
        <v>-0.37915092494624369</v>
      </c>
      <c r="D97" s="17">
        <f>0.5*(COS(Wellpath!$L96)+COS(Wellpath!$L97))</f>
        <v>0.65262827260986822</v>
      </c>
      <c r="E97" s="17">
        <f>0.5*((Wellpath!$K97-Wellpath!$K96)*COS(Wellpath!$L97)*COS(Wellpath!$M97))</f>
        <v>-8.3005049622678051</v>
      </c>
      <c r="F97" s="17">
        <f>0.5*((Wellpath!$K97-Wellpath!$K96)*COS(Wellpath!$L97)*SIN(Wellpath!$M97))</f>
        <v>-5.0467861224847788</v>
      </c>
      <c r="G97" s="17">
        <f>0.5*(-(Wellpath!$K97-Wellpath!$K96)*SIN(Wellpath!$L97))</f>
        <v>-11.742621819903036</v>
      </c>
      <c r="H97" s="17">
        <f>-0.5*((Wellpath!$K97-Wellpath!$K96)*SIN(Wellpath!$L97)*SIN(Wellpath!$M97))</f>
        <v>6.1005164590129732</v>
      </c>
      <c r="I97" s="17">
        <f>0.5*((Wellpath!$K97-Wellpath!$K96)*SIN(Wellpath!$L97)*COS(Wellpath!$M97))</f>
        <v>-10.033586902926325</v>
      </c>
      <c r="J97" s="17">
        <v>0</v>
      </c>
      <c r="K97" s="17">
        <f t="shared" si="3"/>
        <v>0.66038155919015606</v>
      </c>
      <c r="L97" s="17">
        <f t="shared" si="4"/>
        <v>0.4208612198232462</v>
      </c>
      <c r="M97" s="17">
        <f t="shared" si="5"/>
        <v>-0.621358988895792</v>
      </c>
      <c r="N97" s="17">
        <f>0.5*((Wellpath!$K98-Wellpath!$K97)*COS(Wellpath!$L97)*COS(Wellpath!$M97))</f>
        <v>-8.3005049622678051</v>
      </c>
      <c r="O97" s="17">
        <f>0.5*((Wellpath!$K98-Wellpath!$K97)*COS(Wellpath!$L97)*SIN(Wellpath!$M97))</f>
        <v>-5.0467861224847788</v>
      </c>
      <c r="P97" s="17">
        <f>0.5*(-(Wellpath!$K98-Wellpath!$K97)*SIN(Wellpath!$L97))</f>
        <v>-11.742621819903036</v>
      </c>
      <c r="Q97" s="17">
        <f>-0.5*((Wellpath!$K98-Wellpath!$K97)*SIN(Wellpath!$L97)*SIN(Wellpath!$M97))</f>
        <v>6.1005164590129732</v>
      </c>
      <c r="R97" s="17">
        <f>0.5*((Wellpath!$K98-Wellpath!$K97)*SIN(Wellpath!$L97)*COS(Wellpath!$M97))</f>
        <v>-10.033586902926325</v>
      </c>
      <c r="S97" s="17">
        <v>0</v>
      </c>
      <c r="AA97" s="10"/>
      <c r="AB97" s="10"/>
      <c r="AC97" s="10"/>
      <c r="AD97" s="10"/>
      <c r="AE97" s="10"/>
      <c r="AF97" s="10"/>
      <c r="AG97" s="10"/>
      <c r="AH97" s="10"/>
      <c r="AI97" s="10"/>
      <c r="AK97" s="24"/>
      <c r="AL97" s="24"/>
      <c r="AM97" s="24"/>
      <c r="AN97" s="24"/>
      <c r="AO97" s="24"/>
      <c r="AP97" s="24"/>
    </row>
    <row r="98" spans="1:42" x14ac:dyDescent="0.25">
      <c r="A98" s="26">
        <f>Wellpath!E98</f>
        <v>9100</v>
      </c>
      <c r="B98" s="17">
        <f>0.5*(SIN(Wellpath!$L97)*COS(Wellpath!$M97)+SIN(Wellpath!$L98)*COS(Wellpath!$M98))</f>
        <v>-0.66038155919015606</v>
      </c>
      <c r="C98" s="17">
        <f>0.5*(SIN(Wellpath!$L97)*SIN(Wellpath!$M97)+SIN(Wellpath!$L98)*SIN(Wellpath!$M98))</f>
        <v>-0.4208612198232462</v>
      </c>
      <c r="D98" s="17">
        <f>0.5*(COS(Wellpath!$L97)+COS(Wellpath!$L98))</f>
        <v>0.621358988895792</v>
      </c>
      <c r="E98" s="17">
        <f>0.5*((Wellpath!$K98-Wellpath!$K97)*COS(Wellpath!$L98)*COS(Wellpath!$M98))</f>
        <v>-7.6762970086838358</v>
      </c>
      <c r="F98" s="17">
        <f>0.5*((Wellpath!$K98-Wellpath!$K97)*COS(Wellpath!$L98)*SIN(Wellpath!$M98))</f>
        <v>-5.1155832811669697</v>
      </c>
      <c r="G98" s="17">
        <f>0.5*(-(Wellpath!$K98-Wellpath!$K97)*SIN(Wellpath!$L98))</f>
        <v>-12.131070518627647</v>
      </c>
      <c r="H98" s="17">
        <f>-0.5*((Wellpath!$K98-Wellpath!$K97)*SIN(Wellpath!$L98)*SIN(Wellpath!$M98))</f>
        <v>6.7273335211995793</v>
      </c>
      <c r="I98" s="17">
        <f>0.5*((Wellpath!$K98-Wellpath!$K97)*SIN(Wellpath!$L98)*COS(Wellpath!$M98))</f>
        <v>-10.094843021189646</v>
      </c>
      <c r="J98" s="17">
        <v>0</v>
      </c>
      <c r="K98" s="17">
        <f t="shared" si="3"/>
        <v>0.66345192394104124</v>
      </c>
      <c r="L98" s="17">
        <f t="shared" si="4"/>
        <v>0.46140327986508278</v>
      </c>
      <c r="M98" s="17">
        <f t="shared" si="5"/>
        <v>-0.58843357404121566</v>
      </c>
      <c r="N98" s="17">
        <f>0.5*((Wellpath!$K99-Wellpath!$K98)*COS(Wellpath!$L98)*COS(Wellpath!$M98))</f>
        <v>-7.6762970086838358</v>
      </c>
      <c r="O98" s="17">
        <f>0.5*((Wellpath!$K99-Wellpath!$K98)*COS(Wellpath!$L98)*SIN(Wellpath!$M98))</f>
        <v>-5.1155832811669697</v>
      </c>
      <c r="P98" s="17">
        <f>0.5*(-(Wellpath!$K99-Wellpath!$K98)*SIN(Wellpath!$L98))</f>
        <v>-12.131070518627647</v>
      </c>
      <c r="Q98" s="17">
        <f>-0.5*((Wellpath!$K99-Wellpath!$K98)*SIN(Wellpath!$L98)*SIN(Wellpath!$M98))</f>
        <v>6.7273335211995793</v>
      </c>
      <c r="R98" s="17">
        <f>0.5*((Wellpath!$K99-Wellpath!$K98)*SIN(Wellpath!$L98)*COS(Wellpath!$M98))</f>
        <v>-10.094843021189646</v>
      </c>
      <c r="S98" s="17">
        <v>0</v>
      </c>
      <c r="AA98" s="10"/>
      <c r="AB98" s="10"/>
      <c r="AC98" s="10"/>
      <c r="AD98" s="10"/>
      <c r="AE98" s="10"/>
      <c r="AF98" s="10"/>
      <c r="AG98" s="10"/>
      <c r="AH98" s="10"/>
      <c r="AI98" s="10"/>
      <c r="AK98" s="24"/>
      <c r="AL98" s="24"/>
      <c r="AM98" s="24"/>
      <c r="AN98" s="24"/>
      <c r="AO98" s="24"/>
      <c r="AP98" s="24"/>
    </row>
    <row r="99" spans="1:42" x14ac:dyDescent="0.25">
      <c r="A99" s="26">
        <f>Wellpath!E99</f>
        <v>9200</v>
      </c>
      <c r="B99" s="17">
        <f>0.5*(SIN(Wellpath!$L98)*COS(Wellpath!$M98)+SIN(Wellpath!$L99)*COS(Wellpath!$M99))</f>
        <v>-0.66345192394104124</v>
      </c>
      <c r="C99" s="17">
        <f>0.5*(SIN(Wellpath!$L98)*SIN(Wellpath!$M98)+SIN(Wellpath!$L99)*SIN(Wellpath!$M99))</f>
        <v>-0.46140327986508278</v>
      </c>
      <c r="D99" s="17">
        <f>0.5*(COS(Wellpath!$L98)+COS(Wellpath!$L99))</f>
        <v>0.58843357404121566</v>
      </c>
      <c r="E99" s="17">
        <f>0.5*((Wellpath!$K99-Wellpath!$K98)*COS(Wellpath!$L99)*COS(Wellpath!$M99))</f>
        <v>-7.0543070637343535</v>
      </c>
      <c r="F99" s="17">
        <f>0.5*((Wellpath!$K99-Wellpath!$K98)*COS(Wellpath!$L99)*SIN(Wellpath!$M99))</f>
        <v>-5.1102203706820193</v>
      </c>
      <c r="G99" s="17">
        <f>0.5*(-(Wellpath!$K99-Wellpath!$K98)*SIN(Wellpath!$L99))</f>
        <v>-12.505198903400714</v>
      </c>
      <c r="H99" s="17">
        <f>-0.5*((Wellpath!$K99-Wellpath!$K98)*SIN(Wellpath!$L99)*SIN(Wellpath!$M99))</f>
        <v>7.3362384490881523</v>
      </c>
      <c r="I99" s="17">
        <f>0.5*((Wellpath!$K99-Wellpath!$K98)*SIN(Wellpath!$L99)*COS(Wellpath!$M99))</f>
        <v>-10.127171620533302</v>
      </c>
      <c r="J99" s="17">
        <v>0</v>
      </c>
      <c r="K99" s="17">
        <f t="shared" si="3"/>
        <v>0.66467935319361837</v>
      </c>
      <c r="L99" s="17">
        <f t="shared" si="4"/>
        <v>0.50068801783194528</v>
      </c>
      <c r="M99" s="17">
        <f t="shared" si="5"/>
        <v>-0.55392098530817613</v>
      </c>
      <c r="N99" s="17">
        <f>0.5*((Wellpath!$K100-Wellpath!$K99)*COS(Wellpath!$L99)*COS(Wellpath!$M99))</f>
        <v>-7.0543070637343535</v>
      </c>
      <c r="O99" s="17">
        <f>0.5*((Wellpath!$K100-Wellpath!$K99)*COS(Wellpath!$L99)*SIN(Wellpath!$M99))</f>
        <v>-5.1102203706820193</v>
      </c>
      <c r="P99" s="17">
        <f>0.5*(-(Wellpath!$K100-Wellpath!$K99)*SIN(Wellpath!$L99))</f>
        <v>-12.505198903400714</v>
      </c>
      <c r="Q99" s="17">
        <f>-0.5*((Wellpath!$K100-Wellpath!$K99)*SIN(Wellpath!$L99)*SIN(Wellpath!$M99))</f>
        <v>7.3362384490881523</v>
      </c>
      <c r="R99" s="17">
        <f>0.5*((Wellpath!$K100-Wellpath!$K99)*SIN(Wellpath!$L99)*COS(Wellpath!$M99))</f>
        <v>-10.127171620533302</v>
      </c>
      <c r="S99" s="17">
        <v>0</v>
      </c>
      <c r="AA99" s="10"/>
      <c r="AB99" s="10"/>
      <c r="AC99" s="10"/>
      <c r="AD99" s="10"/>
      <c r="AE99" s="10"/>
      <c r="AF99" s="10"/>
      <c r="AG99" s="10"/>
      <c r="AH99" s="10"/>
      <c r="AI99" s="10"/>
      <c r="AK99" s="24"/>
      <c r="AL99" s="24"/>
      <c r="AM99" s="24"/>
      <c r="AN99" s="24"/>
      <c r="AO99" s="24"/>
      <c r="AP99" s="24"/>
    </row>
    <row r="100" spans="1:42" x14ac:dyDescent="0.25">
      <c r="A100" s="26">
        <f>Wellpath!E100</f>
        <v>9300</v>
      </c>
      <c r="B100" s="17">
        <f>0.5*(SIN(Wellpath!$L99)*COS(Wellpath!$M99)+SIN(Wellpath!$L100)*COS(Wellpath!$M100))</f>
        <v>-0.66467935319361837</v>
      </c>
      <c r="C100" s="17">
        <f>0.5*(SIN(Wellpath!$L99)*SIN(Wellpath!$M99)+SIN(Wellpath!$L100)*SIN(Wellpath!$M100))</f>
        <v>-0.50068801783194528</v>
      </c>
      <c r="D100" s="17">
        <f>0.5*(COS(Wellpath!$L99)+COS(Wellpath!$L100))</f>
        <v>0.55392098530817613</v>
      </c>
      <c r="E100" s="17">
        <f>0.5*((Wellpath!$K100-Wellpath!$K99)*COS(Wellpath!$L100)*COS(Wellpath!$M100))</f>
        <v>-6.4375689421001114</v>
      </c>
      <c r="F100" s="17">
        <f>0.5*((Wellpath!$K100-Wellpath!$K99)*COS(Wellpath!$L100)*SIN(Wellpath!$M100))</f>
        <v>-5.035010510914919</v>
      </c>
      <c r="G100" s="17">
        <f>0.5*(-(Wellpath!$K100-Wellpath!$K99)*SIN(Wellpath!$L100))</f>
        <v>-12.863280113201476</v>
      </c>
      <c r="H100" s="17">
        <f>-0.5*((Wellpath!$K100-Wellpath!$K99)*SIN(Wellpath!$L100)*SIN(Wellpath!$M100))</f>
        <v>7.9247323344295504</v>
      </c>
      <c r="I100" s="17">
        <f>0.5*((Wellpath!$K100-Wellpath!$K99)*SIN(Wellpath!$L100)*COS(Wellpath!$M100))</f>
        <v>-10.132255064808197</v>
      </c>
      <c r="J100" s="17">
        <v>0</v>
      </c>
      <c r="K100" s="17">
        <f t="shared" si="3"/>
        <v>0.66413004051518409</v>
      </c>
      <c r="L100" s="17">
        <f t="shared" si="4"/>
        <v>0.53833297961417892</v>
      </c>
      <c r="M100" s="17">
        <f t="shared" si="5"/>
        <v>-0.5181344052884076</v>
      </c>
      <c r="N100" s="17">
        <f>0.5*((Wellpath!$K101-Wellpath!$K100)*COS(Wellpath!$L100)*COS(Wellpath!$M100))</f>
        <v>-6.3410054079685496</v>
      </c>
      <c r="O100" s="17">
        <f>0.5*((Wellpath!$K101-Wellpath!$K100)*COS(Wellpath!$L100)*SIN(Wellpath!$M100))</f>
        <v>-4.9594853532511483</v>
      </c>
      <c r="P100" s="17">
        <f>0.5*(-(Wellpath!$K101-Wellpath!$K100)*SIN(Wellpath!$L100))</f>
        <v>-12.670330911503335</v>
      </c>
      <c r="Q100" s="17">
        <f>-0.5*((Wellpath!$K101-Wellpath!$K100)*SIN(Wellpath!$L100)*SIN(Wellpath!$M100))</f>
        <v>7.8058613494130338</v>
      </c>
      <c r="R100" s="17">
        <f>0.5*((Wellpath!$K101-Wellpath!$K100)*SIN(Wellpath!$L100)*COS(Wellpath!$M100))</f>
        <v>-9.9802712388359787</v>
      </c>
      <c r="S100" s="17">
        <v>0</v>
      </c>
      <c r="AA100" s="10"/>
      <c r="AB100" s="10"/>
      <c r="AC100" s="10"/>
      <c r="AD100" s="10"/>
      <c r="AE100" s="10"/>
      <c r="AF100" s="10"/>
      <c r="AG100" s="10"/>
      <c r="AH100" s="10"/>
      <c r="AI100" s="10"/>
      <c r="AK100" s="24"/>
      <c r="AL100" s="24"/>
      <c r="AM100" s="24"/>
      <c r="AN100" s="24"/>
      <c r="AO100" s="24"/>
      <c r="AP100" s="24"/>
    </row>
    <row r="101" spans="1:42" x14ac:dyDescent="0.25">
      <c r="A101" s="26">
        <f>Wellpath!E101</f>
        <v>9398.5</v>
      </c>
      <c r="B101" s="17">
        <f>0.5*(SIN(Wellpath!$L100)*COS(Wellpath!$M100)+SIN(Wellpath!$L101)*COS(Wellpath!$M101))</f>
        <v>-0.66413004051518409</v>
      </c>
      <c r="C101" s="17">
        <f>0.5*(SIN(Wellpath!$L100)*SIN(Wellpath!$M100)+SIN(Wellpath!$L101)*SIN(Wellpath!$M101))</f>
        <v>-0.53833297961417892</v>
      </c>
      <c r="D101" s="17">
        <f>0.5*(COS(Wellpath!$L100)+COS(Wellpath!$L101))</f>
        <v>0.5181344052884076</v>
      </c>
      <c r="E101" s="17">
        <f>0.5*((Wellpath!$K101-Wellpath!$K100)*COS(Wellpath!$L101)*COS(Wellpath!$M101))</f>
        <v>-5.7496997767180638</v>
      </c>
      <c r="F101" s="17">
        <f>0.5*((Wellpath!$K101-Wellpath!$K100)*COS(Wellpath!$L101)*SIN(Wellpath!$M101))</f>
        <v>-4.8245709620242163</v>
      </c>
      <c r="G101" s="17">
        <f>0.5*(-(Wellpath!$K101-Wellpath!$K100)*SIN(Wellpath!$L101))</f>
        <v>-13.000253746369607</v>
      </c>
      <c r="H101" s="17">
        <f>-0.5*((Wellpath!$K101-Wellpath!$K100)*SIN(Wellpath!$L101)*SIN(Wellpath!$M101))</f>
        <v>8.3564020309473968</v>
      </c>
      <c r="I101" s="17">
        <f>0.5*((Wellpath!$K101-Wellpath!$K100)*SIN(Wellpath!$L101)*COS(Wellpath!$M101))</f>
        <v>-9.958772141543113</v>
      </c>
      <c r="J101" s="17">
        <v>0</v>
      </c>
      <c r="K101" s="17">
        <f t="shared" si="3"/>
        <v>0.66341394816893839</v>
      </c>
      <c r="L101" s="17">
        <f t="shared" si="4"/>
        <v>0.55667039922641925</v>
      </c>
      <c r="M101" s="17">
        <f t="shared" si="5"/>
        <v>-0.50000000000000011</v>
      </c>
      <c r="N101" s="17">
        <f>0.5*((Wellpath!$K102-Wellpath!$K101)*COS(Wellpath!$L101)*COS(Wellpath!$M101))</f>
        <v>-8.7558879848553692E-2</v>
      </c>
      <c r="O101" s="17">
        <f>0.5*((Wellpath!$K102-Wellpath!$K101)*COS(Wellpath!$L101)*SIN(Wellpath!$M101))</f>
        <v>-7.3470623787217165E-2</v>
      </c>
      <c r="P101" s="17">
        <f>0.5*(-(Wellpath!$K102-Wellpath!$K101)*SIN(Wellpath!$L101))</f>
        <v>-0.19797340730524585</v>
      </c>
      <c r="Q101" s="17">
        <f>-0.5*((Wellpath!$K102-Wellpath!$K101)*SIN(Wellpath!$L101)*SIN(Wellpath!$M101))</f>
        <v>0.12725485326323863</v>
      </c>
      <c r="R101" s="17">
        <f>0.5*((Wellpath!$K102-Wellpath!$K101)*SIN(Wellpath!$L101)*COS(Wellpath!$M101))</f>
        <v>-0.15165642855151368</v>
      </c>
      <c r="S101" s="17">
        <v>0</v>
      </c>
      <c r="AA101" s="10"/>
      <c r="AB101" s="10"/>
      <c r="AC101" s="10"/>
      <c r="AD101" s="10"/>
      <c r="AE101" s="10"/>
      <c r="AF101" s="10"/>
      <c r="AG101" s="10"/>
      <c r="AH101" s="10"/>
      <c r="AI101" s="10"/>
      <c r="AK101" s="24"/>
      <c r="AL101" s="24"/>
      <c r="AM101" s="24"/>
      <c r="AN101" s="24"/>
      <c r="AO101" s="24"/>
      <c r="AP101" s="24"/>
    </row>
    <row r="102" spans="1:42" x14ac:dyDescent="0.25">
      <c r="A102" s="26">
        <f>Wellpath!E102</f>
        <v>9400</v>
      </c>
      <c r="B102" s="17">
        <f>0.5*(SIN(Wellpath!$L101)*COS(Wellpath!$M101)+SIN(Wellpath!$L102)*COS(Wellpath!$M102))</f>
        <v>-0.66341394816893839</v>
      </c>
      <c r="C102" s="17">
        <f>0.5*(SIN(Wellpath!$L101)*SIN(Wellpath!$M101)+SIN(Wellpath!$L102)*SIN(Wellpath!$M102))</f>
        <v>-0.55667039922641925</v>
      </c>
      <c r="D102" s="17">
        <f>0.5*(COS(Wellpath!$L101)+COS(Wellpath!$L102))</f>
        <v>0.50000000000000011</v>
      </c>
      <c r="E102" s="17">
        <f>0.5*((Wellpath!$K102-Wellpath!$K101)*COS(Wellpath!$L102)*COS(Wellpath!$M102))</f>
        <v>-8.7558879848553692E-2</v>
      </c>
      <c r="F102" s="17">
        <f>0.5*((Wellpath!$K102-Wellpath!$K101)*COS(Wellpath!$L102)*SIN(Wellpath!$M102))</f>
        <v>-7.3470623787217165E-2</v>
      </c>
      <c r="G102" s="17">
        <f>0.5*(-(Wellpath!$K102-Wellpath!$K101)*SIN(Wellpath!$L102))</f>
        <v>-0.19797340730524585</v>
      </c>
      <c r="H102" s="17">
        <f>-0.5*((Wellpath!$K102-Wellpath!$K101)*SIN(Wellpath!$L102)*SIN(Wellpath!$M102))</f>
        <v>0.12725485326323863</v>
      </c>
      <c r="I102" s="17">
        <f>0.5*((Wellpath!$K102-Wellpath!$K101)*SIN(Wellpath!$L102)*COS(Wellpath!$M102))</f>
        <v>-0.15165642855151368</v>
      </c>
      <c r="J102" s="17">
        <v>0</v>
      </c>
      <c r="K102" s="17">
        <f t="shared" si="3"/>
        <v>0.66341394816893839</v>
      </c>
      <c r="L102" s="17">
        <f t="shared" si="4"/>
        <v>0.55667039922641925</v>
      </c>
      <c r="M102" s="17">
        <f t="shared" si="5"/>
        <v>-0.50000000000000011</v>
      </c>
      <c r="N102" s="17">
        <f>0.5*((Wellpath!$K103-Wellpath!$K102)*COS(Wellpath!$L102)*COS(Wellpath!$M102))</f>
        <v>-5.8372586565666174</v>
      </c>
      <c r="O102" s="17">
        <f>0.5*((Wellpath!$K103-Wellpath!$K102)*COS(Wellpath!$L102)*SIN(Wellpath!$M102))</f>
        <v>-4.8980415858114332</v>
      </c>
      <c r="P102" s="17">
        <f>0.5*(-(Wellpath!$K103-Wellpath!$K102)*SIN(Wellpath!$L102))</f>
        <v>-13.198227153674852</v>
      </c>
      <c r="Q102" s="17">
        <f>-0.5*((Wellpath!$K103-Wellpath!$K102)*SIN(Wellpath!$L102)*SIN(Wellpath!$M102))</f>
        <v>8.4836568842106352</v>
      </c>
      <c r="R102" s="17">
        <f>0.5*((Wellpath!$K103-Wellpath!$K102)*SIN(Wellpath!$L102)*COS(Wellpath!$M102))</f>
        <v>-10.110428570094626</v>
      </c>
      <c r="S102" s="17">
        <v>0</v>
      </c>
      <c r="AA102" s="10"/>
      <c r="AB102" s="10"/>
      <c r="AC102" s="10"/>
      <c r="AD102" s="10"/>
      <c r="AE102" s="10"/>
      <c r="AF102" s="10"/>
      <c r="AG102" s="10"/>
      <c r="AH102" s="10"/>
      <c r="AI102" s="10"/>
      <c r="AK102" s="24"/>
      <c r="AL102" s="24"/>
      <c r="AM102" s="24"/>
      <c r="AN102" s="24"/>
      <c r="AO102" s="24"/>
      <c r="AP102" s="24"/>
    </row>
    <row r="103" spans="1:42" x14ac:dyDescent="0.25">
      <c r="A103" s="26">
        <f>Wellpath!E103</f>
        <v>9500</v>
      </c>
      <c r="B103" s="17">
        <f>0.5*(SIN(Wellpath!$L102)*COS(Wellpath!$M102)+SIN(Wellpath!$L103)*COS(Wellpath!$M103))</f>
        <v>-0.66341394816893839</v>
      </c>
      <c r="C103" s="17">
        <f>0.5*(SIN(Wellpath!$L102)*SIN(Wellpath!$M102)+SIN(Wellpath!$L103)*SIN(Wellpath!$M103))</f>
        <v>-0.55667039922641925</v>
      </c>
      <c r="D103" s="17">
        <f>0.5*(COS(Wellpath!$L102)+COS(Wellpath!$L103))</f>
        <v>0.50000000000000011</v>
      </c>
      <c r="E103" s="17">
        <f>0.5*((Wellpath!$K103-Wellpath!$K102)*COS(Wellpath!$L103)*COS(Wellpath!$M103))</f>
        <v>-5.8372586565666174</v>
      </c>
      <c r="F103" s="17">
        <f>0.5*((Wellpath!$K103-Wellpath!$K102)*COS(Wellpath!$L103)*SIN(Wellpath!$M103))</f>
        <v>-4.8980415858114332</v>
      </c>
      <c r="G103" s="17">
        <f>0.5*(-(Wellpath!$K103-Wellpath!$K102)*SIN(Wellpath!$L103))</f>
        <v>-13.198227153674852</v>
      </c>
      <c r="H103" s="17">
        <f>-0.5*((Wellpath!$K103-Wellpath!$K102)*SIN(Wellpath!$L103)*SIN(Wellpath!$M103))</f>
        <v>8.4836568842106352</v>
      </c>
      <c r="I103" s="17">
        <f>0.5*((Wellpath!$K103-Wellpath!$K102)*SIN(Wellpath!$L103)*COS(Wellpath!$M103))</f>
        <v>-10.110428570094626</v>
      </c>
      <c r="J103" s="17">
        <v>0</v>
      </c>
      <c r="K103" s="17">
        <f t="shared" si="3"/>
        <v>0.66341394816893839</v>
      </c>
      <c r="L103" s="17">
        <f t="shared" si="4"/>
        <v>0.55667039922641925</v>
      </c>
      <c r="M103" s="17">
        <f t="shared" si="5"/>
        <v>-0.50000000000000011</v>
      </c>
      <c r="N103" s="17">
        <f>0.5*((Wellpath!$K104-Wellpath!$K103)*COS(Wellpath!$L103)*COS(Wellpath!$M103))</f>
        <v>-5.8372586565665303</v>
      </c>
      <c r="O103" s="17">
        <f>0.5*((Wellpath!$K104-Wellpath!$K103)*COS(Wellpath!$L103)*SIN(Wellpath!$M103))</f>
        <v>-4.8980415858113604</v>
      </c>
      <c r="P103" s="17">
        <f>0.5*(-(Wellpath!$K104-Wellpath!$K103)*SIN(Wellpath!$L103))</f>
        <v>-13.198227153674654</v>
      </c>
      <c r="Q103" s="17">
        <f>-0.5*((Wellpath!$K104-Wellpath!$K103)*SIN(Wellpath!$L103)*SIN(Wellpath!$M103))</f>
        <v>8.4836568842105073</v>
      </c>
      <c r="R103" s="17">
        <f>0.5*((Wellpath!$K104-Wellpath!$K103)*SIN(Wellpath!$L103)*COS(Wellpath!$M103))</f>
        <v>-10.110428570094475</v>
      </c>
      <c r="S103" s="17">
        <v>0</v>
      </c>
      <c r="AA103" s="10"/>
      <c r="AB103" s="10"/>
      <c r="AC103" s="10"/>
      <c r="AD103" s="10"/>
      <c r="AE103" s="10"/>
      <c r="AF103" s="10"/>
      <c r="AG103" s="10"/>
      <c r="AH103" s="10"/>
      <c r="AI103" s="10"/>
      <c r="AK103" s="24"/>
      <c r="AL103" s="24"/>
      <c r="AM103" s="24"/>
      <c r="AN103" s="24"/>
      <c r="AO103" s="24"/>
      <c r="AP103" s="24"/>
    </row>
    <row r="104" spans="1:42" x14ac:dyDescent="0.25">
      <c r="A104" s="26">
        <f>Wellpath!E104</f>
        <v>9600</v>
      </c>
      <c r="B104" s="17">
        <f>0.5*(SIN(Wellpath!$L103)*COS(Wellpath!$M103)+SIN(Wellpath!$L104)*COS(Wellpath!$M104))</f>
        <v>-0.66341394816893839</v>
      </c>
      <c r="C104" s="17">
        <f>0.5*(SIN(Wellpath!$L103)*SIN(Wellpath!$M103)+SIN(Wellpath!$L104)*SIN(Wellpath!$M104))</f>
        <v>-0.55667039922641925</v>
      </c>
      <c r="D104" s="17">
        <f>0.5*(COS(Wellpath!$L103)+COS(Wellpath!$L104))</f>
        <v>0.50000000000000011</v>
      </c>
      <c r="E104" s="17">
        <f>0.5*((Wellpath!$K104-Wellpath!$K103)*COS(Wellpath!$L104)*COS(Wellpath!$M104))</f>
        <v>-5.8372586565665303</v>
      </c>
      <c r="F104" s="17">
        <f>0.5*((Wellpath!$K104-Wellpath!$K103)*COS(Wellpath!$L104)*SIN(Wellpath!$M104))</f>
        <v>-4.8980415858113604</v>
      </c>
      <c r="G104" s="17">
        <f>0.5*(-(Wellpath!$K104-Wellpath!$K103)*SIN(Wellpath!$L104))</f>
        <v>-13.198227153674654</v>
      </c>
      <c r="H104" s="17">
        <f>-0.5*((Wellpath!$K104-Wellpath!$K103)*SIN(Wellpath!$L104)*SIN(Wellpath!$M104))</f>
        <v>8.4836568842105073</v>
      </c>
      <c r="I104" s="17">
        <f>0.5*((Wellpath!$K104-Wellpath!$K103)*SIN(Wellpath!$L104)*COS(Wellpath!$M104))</f>
        <v>-10.110428570094475</v>
      </c>
      <c r="J104" s="17">
        <v>0</v>
      </c>
      <c r="K104" s="17">
        <f t="shared" si="3"/>
        <v>0.66341394816893839</v>
      </c>
      <c r="L104" s="17">
        <f t="shared" si="4"/>
        <v>0.55667039922641925</v>
      </c>
      <c r="M104" s="17">
        <f t="shared" si="5"/>
        <v>-0.50000000000000011</v>
      </c>
      <c r="N104" s="17">
        <f>0.5*((Wellpath!$K105-Wellpath!$K104)*COS(Wellpath!$L104)*COS(Wellpath!$M104))</f>
        <v>-5.8372586565666174</v>
      </c>
      <c r="O104" s="17">
        <f>0.5*((Wellpath!$K105-Wellpath!$K104)*COS(Wellpath!$L104)*SIN(Wellpath!$M104))</f>
        <v>-4.8980415858114332</v>
      </c>
      <c r="P104" s="17">
        <f>0.5*(-(Wellpath!$K105-Wellpath!$K104)*SIN(Wellpath!$L104))</f>
        <v>-13.198227153674852</v>
      </c>
      <c r="Q104" s="17">
        <f>-0.5*((Wellpath!$K105-Wellpath!$K104)*SIN(Wellpath!$L104)*SIN(Wellpath!$M104))</f>
        <v>8.4836568842106352</v>
      </c>
      <c r="R104" s="17">
        <f>0.5*((Wellpath!$K105-Wellpath!$K104)*SIN(Wellpath!$L104)*COS(Wellpath!$M104))</f>
        <v>-10.110428570094626</v>
      </c>
      <c r="S104" s="17">
        <v>0</v>
      </c>
      <c r="AA104" s="10"/>
      <c r="AB104" s="10"/>
      <c r="AC104" s="10"/>
      <c r="AD104" s="10"/>
      <c r="AE104" s="10"/>
      <c r="AF104" s="10"/>
      <c r="AG104" s="10"/>
      <c r="AH104" s="10"/>
      <c r="AI104" s="10"/>
      <c r="AK104" s="24"/>
      <c r="AL104" s="24"/>
      <c r="AM104" s="24"/>
      <c r="AN104" s="24"/>
      <c r="AO104" s="24"/>
      <c r="AP104" s="24"/>
    </row>
    <row r="105" spans="1:42" x14ac:dyDescent="0.25">
      <c r="A105" s="26">
        <f>Wellpath!E105</f>
        <v>9700</v>
      </c>
      <c r="B105" s="17">
        <f>0.5*(SIN(Wellpath!$L104)*COS(Wellpath!$M104)+SIN(Wellpath!$L105)*COS(Wellpath!$M105))</f>
        <v>-0.66341394816893839</v>
      </c>
      <c r="C105" s="17">
        <f>0.5*(SIN(Wellpath!$L104)*SIN(Wellpath!$M104)+SIN(Wellpath!$L105)*SIN(Wellpath!$M105))</f>
        <v>-0.55667039922641925</v>
      </c>
      <c r="D105" s="17">
        <f>0.5*(COS(Wellpath!$L104)+COS(Wellpath!$L105))</f>
        <v>0.50000000000000011</v>
      </c>
      <c r="E105" s="17">
        <f>0.5*((Wellpath!$K105-Wellpath!$K104)*COS(Wellpath!$L105)*COS(Wellpath!$M105))</f>
        <v>-5.8372586565666174</v>
      </c>
      <c r="F105" s="17">
        <f>0.5*((Wellpath!$K105-Wellpath!$K104)*COS(Wellpath!$L105)*SIN(Wellpath!$M105))</f>
        <v>-4.8980415858114332</v>
      </c>
      <c r="G105" s="17">
        <f>0.5*(-(Wellpath!$K105-Wellpath!$K104)*SIN(Wellpath!$L105))</f>
        <v>-13.198227153674852</v>
      </c>
      <c r="H105" s="17">
        <f>-0.5*((Wellpath!$K105-Wellpath!$K104)*SIN(Wellpath!$L105)*SIN(Wellpath!$M105))</f>
        <v>8.4836568842106352</v>
      </c>
      <c r="I105" s="17">
        <f>0.5*((Wellpath!$K105-Wellpath!$K104)*SIN(Wellpath!$L105)*COS(Wellpath!$M105))</f>
        <v>-10.110428570094626</v>
      </c>
      <c r="J105" s="17">
        <v>0</v>
      </c>
      <c r="K105" s="17">
        <f t="shared" si="3"/>
        <v>0.66341394816893839</v>
      </c>
      <c r="L105" s="17">
        <f t="shared" si="4"/>
        <v>0.55667039922641925</v>
      </c>
      <c r="M105" s="17">
        <f t="shared" si="5"/>
        <v>-0.50000000000000011</v>
      </c>
      <c r="N105" s="17">
        <f>0.5*((Wellpath!$K106-Wellpath!$K105)*COS(Wellpath!$L105)*COS(Wellpath!$M105))</f>
        <v>-5.8372586565666174</v>
      </c>
      <c r="O105" s="17">
        <f>0.5*((Wellpath!$K106-Wellpath!$K105)*COS(Wellpath!$L105)*SIN(Wellpath!$M105))</f>
        <v>-4.8980415858114332</v>
      </c>
      <c r="P105" s="17">
        <f>0.5*(-(Wellpath!$K106-Wellpath!$K105)*SIN(Wellpath!$L105))</f>
        <v>-13.198227153674852</v>
      </c>
      <c r="Q105" s="17">
        <f>-0.5*((Wellpath!$K106-Wellpath!$K105)*SIN(Wellpath!$L105)*SIN(Wellpath!$M105))</f>
        <v>8.4836568842106352</v>
      </c>
      <c r="R105" s="17">
        <f>0.5*((Wellpath!$K106-Wellpath!$K105)*SIN(Wellpath!$L105)*COS(Wellpath!$M105))</f>
        <v>-10.110428570094626</v>
      </c>
      <c r="S105" s="17">
        <v>0</v>
      </c>
      <c r="AA105" s="10"/>
      <c r="AB105" s="10"/>
      <c r="AC105" s="10"/>
      <c r="AD105" s="10"/>
      <c r="AE105" s="10"/>
      <c r="AF105" s="10"/>
      <c r="AG105" s="10"/>
      <c r="AH105" s="10"/>
      <c r="AI105" s="10"/>
      <c r="AK105" s="24"/>
      <c r="AL105" s="24"/>
      <c r="AM105" s="24"/>
      <c r="AN105" s="24"/>
      <c r="AO105" s="24"/>
      <c r="AP105" s="24"/>
    </row>
    <row r="106" spans="1:42" x14ac:dyDescent="0.25">
      <c r="A106" s="26">
        <f>Wellpath!E106</f>
        <v>9800</v>
      </c>
      <c r="B106" s="17">
        <f>0.5*(SIN(Wellpath!$L105)*COS(Wellpath!$M105)+SIN(Wellpath!$L106)*COS(Wellpath!$M106))</f>
        <v>-0.66341394816893839</v>
      </c>
      <c r="C106" s="17">
        <f>0.5*(SIN(Wellpath!$L105)*SIN(Wellpath!$M105)+SIN(Wellpath!$L106)*SIN(Wellpath!$M106))</f>
        <v>-0.55667039922641925</v>
      </c>
      <c r="D106" s="17">
        <f>0.5*(COS(Wellpath!$L105)+COS(Wellpath!$L106))</f>
        <v>0.50000000000000011</v>
      </c>
      <c r="E106" s="17">
        <f>0.5*((Wellpath!$K106-Wellpath!$K105)*COS(Wellpath!$L106)*COS(Wellpath!$M106))</f>
        <v>-5.8372586565666174</v>
      </c>
      <c r="F106" s="17">
        <f>0.5*((Wellpath!$K106-Wellpath!$K105)*COS(Wellpath!$L106)*SIN(Wellpath!$M106))</f>
        <v>-4.8980415858114332</v>
      </c>
      <c r="G106" s="17">
        <f>0.5*(-(Wellpath!$K106-Wellpath!$K105)*SIN(Wellpath!$L106))</f>
        <v>-13.198227153674852</v>
      </c>
      <c r="H106" s="17">
        <f>-0.5*((Wellpath!$K106-Wellpath!$K105)*SIN(Wellpath!$L106)*SIN(Wellpath!$M106))</f>
        <v>8.4836568842106352</v>
      </c>
      <c r="I106" s="17">
        <f>0.5*((Wellpath!$K106-Wellpath!$K105)*SIN(Wellpath!$L106)*COS(Wellpath!$M106))</f>
        <v>-10.110428570094626</v>
      </c>
      <c r="J106" s="17">
        <v>0</v>
      </c>
      <c r="K106" s="17">
        <f t="shared" si="3"/>
        <v>0.66341394816893839</v>
      </c>
      <c r="L106" s="17">
        <f t="shared" si="4"/>
        <v>0.55667039922641925</v>
      </c>
      <c r="M106" s="17">
        <f t="shared" si="5"/>
        <v>-0.50000000000000011</v>
      </c>
      <c r="N106" s="17">
        <f>0.5*((Wellpath!$K107-Wellpath!$K106)*COS(Wellpath!$L106)*COS(Wellpath!$M106))</f>
        <v>-5.8372586565666174</v>
      </c>
      <c r="O106" s="17">
        <f>0.5*((Wellpath!$K107-Wellpath!$K106)*COS(Wellpath!$L106)*SIN(Wellpath!$M106))</f>
        <v>-4.8980415858114332</v>
      </c>
      <c r="P106" s="17">
        <f>0.5*(-(Wellpath!$K107-Wellpath!$K106)*SIN(Wellpath!$L106))</f>
        <v>-13.198227153674852</v>
      </c>
      <c r="Q106" s="17">
        <f>-0.5*((Wellpath!$K107-Wellpath!$K106)*SIN(Wellpath!$L106)*SIN(Wellpath!$M106))</f>
        <v>8.4836568842106352</v>
      </c>
      <c r="R106" s="17">
        <f>0.5*((Wellpath!$K107-Wellpath!$K106)*SIN(Wellpath!$L106)*COS(Wellpath!$M106))</f>
        <v>-10.110428570094626</v>
      </c>
      <c r="S106" s="17">
        <v>0</v>
      </c>
      <c r="AA106" s="10"/>
      <c r="AB106" s="10"/>
      <c r="AC106" s="10"/>
      <c r="AD106" s="10"/>
      <c r="AE106" s="10"/>
      <c r="AF106" s="10"/>
      <c r="AG106" s="10"/>
      <c r="AH106" s="10"/>
      <c r="AI106" s="10"/>
      <c r="AK106" s="24"/>
      <c r="AL106" s="24"/>
      <c r="AM106" s="24"/>
      <c r="AN106" s="24"/>
      <c r="AO106" s="24"/>
      <c r="AP106" s="24"/>
    </row>
    <row r="107" spans="1:42" x14ac:dyDescent="0.25">
      <c r="A107" s="26">
        <f>Wellpath!E107</f>
        <v>9900</v>
      </c>
      <c r="B107" s="17">
        <f>0.5*(SIN(Wellpath!$L106)*COS(Wellpath!$M106)+SIN(Wellpath!$L107)*COS(Wellpath!$M107))</f>
        <v>-0.66341394816893839</v>
      </c>
      <c r="C107" s="17">
        <f>0.5*(SIN(Wellpath!$L106)*SIN(Wellpath!$M106)+SIN(Wellpath!$L107)*SIN(Wellpath!$M107))</f>
        <v>-0.55667039922641925</v>
      </c>
      <c r="D107" s="17">
        <f>0.5*(COS(Wellpath!$L106)+COS(Wellpath!$L107))</f>
        <v>0.50000000000000011</v>
      </c>
      <c r="E107" s="17">
        <f>0.5*((Wellpath!$K107-Wellpath!$K106)*COS(Wellpath!$L107)*COS(Wellpath!$M107))</f>
        <v>-5.8372586565666174</v>
      </c>
      <c r="F107" s="17">
        <f>0.5*((Wellpath!$K107-Wellpath!$K106)*COS(Wellpath!$L107)*SIN(Wellpath!$M107))</f>
        <v>-4.8980415858114332</v>
      </c>
      <c r="G107" s="17">
        <f>0.5*(-(Wellpath!$K107-Wellpath!$K106)*SIN(Wellpath!$L107))</f>
        <v>-13.198227153674852</v>
      </c>
      <c r="H107" s="17">
        <f>-0.5*((Wellpath!$K107-Wellpath!$K106)*SIN(Wellpath!$L107)*SIN(Wellpath!$M107))</f>
        <v>8.4836568842106352</v>
      </c>
      <c r="I107" s="17">
        <f>0.5*((Wellpath!$K107-Wellpath!$K106)*SIN(Wellpath!$L107)*COS(Wellpath!$M107))</f>
        <v>-10.110428570094626</v>
      </c>
      <c r="J107" s="17">
        <v>0</v>
      </c>
      <c r="K107" s="17">
        <f t="shared" si="3"/>
        <v>0.66341394816893839</v>
      </c>
      <c r="L107" s="17">
        <f t="shared" si="4"/>
        <v>0.55667039922641925</v>
      </c>
      <c r="M107" s="17">
        <f t="shared" si="5"/>
        <v>-0.50000000000000011</v>
      </c>
      <c r="N107" s="17">
        <f>0.5*((Wellpath!$K108-Wellpath!$K107)*COS(Wellpath!$L107)*COS(Wellpath!$M107))</f>
        <v>-5.8372586565666174</v>
      </c>
      <c r="O107" s="17">
        <f>0.5*((Wellpath!$K108-Wellpath!$K107)*COS(Wellpath!$L107)*SIN(Wellpath!$M107))</f>
        <v>-4.8980415858114332</v>
      </c>
      <c r="P107" s="17">
        <f>0.5*(-(Wellpath!$K108-Wellpath!$K107)*SIN(Wellpath!$L107))</f>
        <v>-13.198227153674852</v>
      </c>
      <c r="Q107" s="17">
        <f>-0.5*((Wellpath!$K108-Wellpath!$K107)*SIN(Wellpath!$L107)*SIN(Wellpath!$M107))</f>
        <v>8.4836568842106352</v>
      </c>
      <c r="R107" s="17">
        <f>0.5*((Wellpath!$K108-Wellpath!$K107)*SIN(Wellpath!$L107)*COS(Wellpath!$M107))</f>
        <v>-10.110428570094626</v>
      </c>
      <c r="S107" s="17">
        <v>0</v>
      </c>
      <c r="AA107" s="10"/>
      <c r="AB107" s="10"/>
      <c r="AC107" s="10"/>
      <c r="AD107" s="10"/>
      <c r="AE107" s="10"/>
      <c r="AF107" s="10"/>
      <c r="AG107" s="10"/>
      <c r="AH107" s="10"/>
      <c r="AI107" s="10"/>
      <c r="AK107" s="24"/>
      <c r="AL107" s="24"/>
      <c r="AM107" s="24"/>
      <c r="AN107" s="24"/>
      <c r="AO107" s="24"/>
      <c r="AP107" s="24"/>
    </row>
    <row r="108" spans="1:42" x14ac:dyDescent="0.25">
      <c r="A108" s="26">
        <f>Wellpath!E108</f>
        <v>10000</v>
      </c>
      <c r="B108" s="17">
        <f>0.5*(SIN(Wellpath!$L107)*COS(Wellpath!$M107)+SIN(Wellpath!$L108)*COS(Wellpath!$M108))</f>
        <v>-0.66341394816893839</v>
      </c>
      <c r="C108" s="17">
        <f>0.5*(SIN(Wellpath!$L107)*SIN(Wellpath!$M107)+SIN(Wellpath!$L108)*SIN(Wellpath!$M108))</f>
        <v>-0.55667039922641925</v>
      </c>
      <c r="D108" s="17">
        <f>0.5*(COS(Wellpath!$L107)+COS(Wellpath!$L108))</f>
        <v>0.50000000000000011</v>
      </c>
      <c r="E108" s="17">
        <f>0.5*((Wellpath!$K108-Wellpath!$K107)*COS(Wellpath!$L108)*COS(Wellpath!$M108))</f>
        <v>-5.8372586565666174</v>
      </c>
      <c r="F108" s="17">
        <f>0.5*((Wellpath!$K108-Wellpath!$K107)*COS(Wellpath!$L108)*SIN(Wellpath!$M108))</f>
        <v>-4.8980415858114332</v>
      </c>
      <c r="G108" s="17">
        <f>0.5*(-(Wellpath!$K108-Wellpath!$K107)*SIN(Wellpath!$L108))</f>
        <v>-13.198227153674852</v>
      </c>
      <c r="H108" s="17">
        <f>-0.5*((Wellpath!$K108-Wellpath!$K107)*SIN(Wellpath!$L108)*SIN(Wellpath!$M108))</f>
        <v>8.4836568842106352</v>
      </c>
      <c r="I108" s="17">
        <f>0.5*((Wellpath!$K108-Wellpath!$K107)*SIN(Wellpath!$L108)*COS(Wellpath!$M108))</f>
        <v>-10.110428570094626</v>
      </c>
      <c r="J108" s="17">
        <v>0</v>
      </c>
      <c r="K108" s="17">
        <f t="shared" si="3"/>
        <v>0.66341394816893839</v>
      </c>
      <c r="L108" s="17">
        <f t="shared" si="4"/>
        <v>0.55667039922641925</v>
      </c>
      <c r="M108" s="17">
        <f t="shared" si="5"/>
        <v>-0.50000000000000011</v>
      </c>
      <c r="N108" s="17">
        <f>0.5*((Wellpath!$K109-Wellpath!$K108)*COS(Wellpath!$L108)*COS(Wellpath!$M108))</f>
        <v>-5.8372586565666174</v>
      </c>
      <c r="O108" s="17">
        <f>0.5*((Wellpath!$K109-Wellpath!$K108)*COS(Wellpath!$L108)*SIN(Wellpath!$M108))</f>
        <v>-4.8980415858114332</v>
      </c>
      <c r="P108" s="17">
        <f>0.5*(-(Wellpath!$K109-Wellpath!$K108)*SIN(Wellpath!$L108))</f>
        <v>-13.198227153674852</v>
      </c>
      <c r="Q108" s="17">
        <f>-0.5*((Wellpath!$K109-Wellpath!$K108)*SIN(Wellpath!$L108)*SIN(Wellpath!$M108))</f>
        <v>8.4836568842106352</v>
      </c>
      <c r="R108" s="17">
        <f>0.5*((Wellpath!$K109-Wellpath!$K108)*SIN(Wellpath!$L108)*COS(Wellpath!$M108))</f>
        <v>-10.110428570094626</v>
      </c>
      <c r="S108" s="17">
        <v>0</v>
      </c>
      <c r="AA108" s="10"/>
      <c r="AB108" s="10"/>
      <c r="AC108" s="10"/>
      <c r="AD108" s="10"/>
      <c r="AE108" s="10"/>
      <c r="AF108" s="10"/>
      <c r="AG108" s="10"/>
      <c r="AH108" s="10"/>
      <c r="AI108" s="10"/>
      <c r="AK108" s="24"/>
      <c r="AL108" s="24"/>
      <c r="AM108" s="24"/>
      <c r="AN108" s="24"/>
      <c r="AO108" s="24"/>
      <c r="AP108" s="24"/>
    </row>
    <row r="109" spans="1:42" x14ac:dyDescent="0.25">
      <c r="A109" s="26">
        <f>Wellpath!E109</f>
        <v>10100</v>
      </c>
      <c r="B109" s="17">
        <f>0.5*(SIN(Wellpath!$L108)*COS(Wellpath!$M108)+SIN(Wellpath!$L109)*COS(Wellpath!$M109))</f>
        <v>-0.66341394816893839</v>
      </c>
      <c r="C109" s="17">
        <f>0.5*(SIN(Wellpath!$L108)*SIN(Wellpath!$M108)+SIN(Wellpath!$L109)*SIN(Wellpath!$M109))</f>
        <v>-0.55667039922641925</v>
      </c>
      <c r="D109" s="17">
        <f>0.5*(COS(Wellpath!$L108)+COS(Wellpath!$L109))</f>
        <v>0.50000000000000011</v>
      </c>
      <c r="E109" s="17">
        <f>0.5*((Wellpath!$K109-Wellpath!$K108)*COS(Wellpath!$L109)*COS(Wellpath!$M109))</f>
        <v>-5.8372586565666174</v>
      </c>
      <c r="F109" s="17">
        <f>0.5*((Wellpath!$K109-Wellpath!$K108)*COS(Wellpath!$L109)*SIN(Wellpath!$M109))</f>
        <v>-4.8980415858114332</v>
      </c>
      <c r="G109" s="17">
        <f>0.5*(-(Wellpath!$K109-Wellpath!$K108)*SIN(Wellpath!$L109))</f>
        <v>-13.198227153674852</v>
      </c>
      <c r="H109" s="17">
        <f>-0.5*((Wellpath!$K109-Wellpath!$K108)*SIN(Wellpath!$L109)*SIN(Wellpath!$M109))</f>
        <v>8.4836568842106352</v>
      </c>
      <c r="I109" s="17">
        <f>0.5*((Wellpath!$K109-Wellpath!$K108)*SIN(Wellpath!$L109)*COS(Wellpath!$M109))</f>
        <v>-10.110428570094626</v>
      </c>
      <c r="J109" s="17">
        <v>0</v>
      </c>
      <c r="K109" s="17">
        <f t="shared" si="3"/>
        <v>0.66341394816893839</v>
      </c>
      <c r="L109" s="17">
        <f t="shared" si="4"/>
        <v>0.55667039922641925</v>
      </c>
      <c r="M109" s="17">
        <f t="shared" si="5"/>
        <v>-0.50000000000000011</v>
      </c>
      <c r="N109" s="17">
        <f>0.5*((Wellpath!$K110-Wellpath!$K109)*COS(Wellpath!$L109)*COS(Wellpath!$M109))</f>
        <v>-5.8372586565666174</v>
      </c>
      <c r="O109" s="17">
        <f>0.5*((Wellpath!$K110-Wellpath!$K109)*COS(Wellpath!$L109)*SIN(Wellpath!$M109))</f>
        <v>-4.8980415858114332</v>
      </c>
      <c r="P109" s="17">
        <f>0.5*(-(Wellpath!$K110-Wellpath!$K109)*SIN(Wellpath!$L109))</f>
        <v>-13.198227153674852</v>
      </c>
      <c r="Q109" s="17">
        <f>-0.5*((Wellpath!$K110-Wellpath!$K109)*SIN(Wellpath!$L109)*SIN(Wellpath!$M109))</f>
        <v>8.4836568842106352</v>
      </c>
      <c r="R109" s="17">
        <f>0.5*((Wellpath!$K110-Wellpath!$K109)*SIN(Wellpath!$L109)*COS(Wellpath!$M109))</f>
        <v>-10.110428570094626</v>
      </c>
      <c r="S109" s="17">
        <v>0</v>
      </c>
      <c r="AA109" s="10"/>
      <c r="AB109" s="10"/>
      <c r="AC109" s="10"/>
      <c r="AD109" s="10"/>
      <c r="AE109" s="10"/>
      <c r="AF109" s="10"/>
      <c r="AG109" s="10"/>
      <c r="AH109" s="10"/>
      <c r="AI109" s="10"/>
      <c r="AK109" s="24"/>
      <c r="AL109" s="24"/>
      <c r="AM109" s="24"/>
      <c r="AN109" s="24"/>
      <c r="AO109" s="24"/>
      <c r="AP109" s="24"/>
    </row>
    <row r="110" spans="1:42" x14ac:dyDescent="0.25">
      <c r="A110" s="26">
        <f>Wellpath!E110</f>
        <v>10200</v>
      </c>
      <c r="B110" s="17">
        <f>0.5*(SIN(Wellpath!$L109)*COS(Wellpath!$M109)+SIN(Wellpath!$L110)*COS(Wellpath!$M110))</f>
        <v>-0.66341394816893839</v>
      </c>
      <c r="C110" s="17">
        <f>0.5*(SIN(Wellpath!$L109)*SIN(Wellpath!$M109)+SIN(Wellpath!$L110)*SIN(Wellpath!$M110))</f>
        <v>-0.55667039922641925</v>
      </c>
      <c r="D110" s="17">
        <f>0.5*(COS(Wellpath!$L109)+COS(Wellpath!$L110))</f>
        <v>0.50000000000000011</v>
      </c>
      <c r="E110" s="17">
        <f>0.5*((Wellpath!$K110-Wellpath!$K109)*COS(Wellpath!$L110)*COS(Wellpath!$M110))</f>
        <v>-5.8372586565666174</v>
      </c>
      <c r="F110" s="17">
        <f>0.5*((Wellpath!$K110-Wellpath!$K109)*COS(Wellpath!$L110)*SIN(Wellpath!$M110))</f>
        <v>-4.8980415858114332</v>
      </c>
      <c r="G110" s="17">
        <f>0.5*(-(Wellpath!$K110-Wellpath!$K109)*SIN(Wellpath!$L110))</f>
        <v>-13.198227153674852</v>
      </c>
      <c r="H110" s="17">
        <f>-0.5*((Wellpath!$K110-Wellpath!$K109)*SIN(Wellpath!$L110)*SIN(Wellpath!$M110))</f>
        <v>8.4836568842106352</v>
      </c>
      <c r="I110" s="17">
        <f>0.5*((Wellpath!$K110-Wellpath!$K109)*SIN(Wellpath!$L110)*COS(Wellpath!$M110))</f>
        <v>-10.110428570094626</v>
      </c>
      <c r="J110" s="17">
        <v>0</v>
      </c>
      <c r="K110" s="17">
        <f t="shared" si="3"/>
        <v>0.66341394816893839</v>
      </c>
      <c r="L110" s="17">
        <f t="shared" si="4"/>
        <v>0.55667039922641925</v>
      </c>
      <c r="M110" s="17">
        <f t="shared" si="5"/>
        <v>-0.50000000000000011</v>
      </c>
      <c r="N110" s="17">
        <f>0.5*((Wellpath!$K111-Wellpath!$K110)*COS(Wellpath!$L110)*COS(Wellpath!$M110))</f>
        <v>-5.8372586565666174</v>
      </c>
      <c r="O110" s="17">
        <f>0.5*((Wellpath!$K111-Wellpath!$K110)*COS(Wellpath!$L110)*SIN(Wellpath!$M110))</f>
        <v>-4.8980415858114332</v>
      </c>
      <c r="P110" s="17">
        <f>0.5*(-(Wellpath!$K111-Wellpath!$K110)*SIN(Wellpath!$L110))</f>
        <v>-13.198227153674852</v>
      </c>
      <c r="Q110" s="17">
        <f>-0.5*((Wellpath!$K111-Wellpath!$K110)*SIN(Wellpath!$L110)*SIN(Wellpath!$M110))</f>
        <v>8.4836568842106352</v>
      </c>
      <c r="R110" s="17">
        <f>0.5*((Wellpath!$K111-Wellpath!$K110)*SIN(Wellpath!$L110)*COS(Wellpath!$M110))</f>
        <v>-10.110428570094626</v>
      </c>
      <c r="S110" s="17">
        <v>0</v>
      </c>
      <c r="AA110" s="10"/>
      <c r="AB110" s="10"/>
      <c r="AC110" s="10"/>
      <c r="AD110" s="10"/>
      <c r="AE110" s="10"/>
      <c r="AF110" s="10"/>
      <c r="AG110" s="10"/>
      <c r="AH110" s="10"/>
      <c r="AI110" s="10"/>
      <c r="AK110" s="24"/>
      <c r="AL110" s="24"/>
      <c r="AM110" s="24"/>
      <c r="AN110" s="24"/>
      <c r="AO110" s="24"/>
      <c r="AP110" s="24"/>
    </row>
    <row r="111" spans="1:42" x14ac:dyDescent="0.25">
      <c r="A111" s="26">
        <f>Wellpath!E111</f>
        <v>10300</v>
      </c>
      <c r="B111" s="17">
        <f>0.5*(SIN(Wellpath!$L110)*COS(Wellpath!$M110)+SIN(Wellpath!$L111)*COS(Wellpath!$M111))</f>
        <v>-0.66341394816893839</v>
      </c>
      <c r="C111" s="17">
        <f>0.5*(SIN(Wellpath!$L110)*SIN(Wellpath!$M110)+SIN(Wellpath!$L111)*SIN(Wellpath!$M111))</f>
        <v>-0.55667039922641925</v>
      </c>
      <c r="D111" s="17">
        <f>0.5*(COS(Wellpath!$L110)+COS(Wellpath!$L111))</f>
        <v>0.50000000000000011</v>
      </c>
      <c r="E111" s="17">
        <f>0.5*((Wellpath!$K111-Wellpath!$K110)*COS(Wellpath!$L111)*COS(Wellpath!$M111))</f>
        <v>-5.8372586565666174</v>
      </c>
      <c r="F111" s="17">
        <f>0.5*((Wellpath!$K111-Wellpath!$K110)*COS(Wellpath!$L111)*SIN(Wellpath!$M111))</f>
        <v>-4.8980415858114332</v>
      </c>
      <c r="G111" s="17">
        <f>0.5*(-(Wellpath!$K111-Wellpath!$K110)*SIN(Wellpath!$L111))</f>
        <v>-13.198227153674852</v>
      </c>
      <c r="H111" s="17">
        <f>-0.5*((Wellpath!$K111-Wellpath!$K110)*SIN(Wellpath!$L111)*SIN(Wellpath!$M111))</f>
        <v>8.4836568842106352</v>
      </c>
      <c r="I111" s="17">
        <f>0.5*((Wellpath!$K111-Wellpath!$K110)*SIN(Wellpath!$L111)*COS(Wellpath!$M111))</f>
        <v>-10.110428570094626</v>
      </c>
      <c r="J111" s="17">
        <v>0</v>
      </c>
      <c r="K111" s="17">
        <f t="shared" si="3"/>
        <v>0.66341394816893839</v>
      </c>
      <c r="L111" s="17">
        <f t="shared" si="4"/>
        <v>0.55667039922641925</v>
      </c>
      <c r="M111" s="17">
        <f t="shared" si="5"/>
        <v>-0.50000000000000011</v>
      </c>
      <c r="N111" s="17">
        <f>0.5*((Wellpath!$K112-Wellpath!$K111)*COS(Wellpath!$L111)*COS(Wellpath!$M111))</f>
        <v>-5.8372586565666174</v>
      </c>
      <c r="O111" s="17">
        <f>0.5*((Wellpath!$K112-Wellpath!$K111)*COS(Wellpath!$L111)*SIN(Wellpath!$M111))</f>
        <v>-4.8980415858114332</v>
      </c>
      <c r="P111" s="17">
        <f>0.5*(-(Wellpath!$K112-Wellpath!$K111)*SIN(Wellpath!$L111))</f>
        <v>-13.198227153674852</v>
      </c>
      <c r="Q111" s="17">
        <f>-0.5*((Wellpath!$K112-Wellpath!$K111)*SIN(Wellpath!$L111)*SIN(Wellpath!$M111))</f>
        <v>8.4836568842106352</v>
      </c>
      <c r="R111" s="17">
        <f>0.5*((Wellpath!$K112-Wellpath!$K111)*SIN(Wellpath!$L111)*COS(Wellpath!$M111))</f>
        <v>-10.110428570094626</v>
      </c>
      <c r="S111" s="17">
        <v>0</v>
      </c>
      <c r="AA111" s="10"/>
      <c r="AB111" s="10"/>
      <c r="AC111" s="10"/>
      <c r="AD111" s="10"/>
      <c r="AE111" s="10"/>
      <c r="AF111" s="10"/>
      <c r="AG111" s="10"/>
      <c r="AH111" s="10"/>
      <c r="AI111" s="10"/>
      <c r="AK111" s="24"/>
      <c r="AL111" s="24"/>
      <c r="AM111" s="24"/>
      <c r="AN111" s="24"/>
      <c r="AO111" s="24"/>
      <c r="AP111" s="24"/>
    </row>
    <row r="112" spans="1:42" x14ac:dyDescent="0.25">
      <c r="A112" s="26">
        <f>Wellpath!E112</f>
        <v>10400</v>
      </c>
      <c r="B112" s="17">
        <f>0.5*(SIN(Wellpath!$L111)*COS(Wellpath!$M111)+SIN(Wellpath!$L112)*COS(Wellpath!$M112))</f>
        <v>-0.66341394816893839</v>
      </c>
      <c r="C112" s="17">
        <f>0.5*(SIN(Wellpath!$L111)*SIN(Wellpath!$M111)+SIN(Wellpath!$L112)*SIN(Wellpath!$M112))</f>
        <v>-0.55667039922641925</v>
      </c>
      <c r="D112" s="17">
        <f>0.5*(COS(Wellpath!$L111)+COS(Wellpath!$L112))</f>
        <v>0.50000000000000011</v>
      </c>
      <c r="E112" s="17">
        <f>0.5*((Wellpath!$K112-Wellpath!$K111)*COS(Wellpath!$L112)*COS(Wellpath!$M112))</f>
        <v>-5.8372586565666174</v>
      </c>
      <c r="F112" s="17">
        <f>0.5*((Wellpath!$K112-Wellpath!$K111)*COS(Wellpath!$L112)*SIN(Wellpath!$M112))</f>
        <v>-4.8980415858114332</v>
      </c>
      <c r="G112" s="17">
        <f>0.5*(-(Wellpath!$K112-Wellpath!$K111)*SIN(Wellpath!$L112))</f>
        <v>-13.198227153674852</v>
      </c>
      <c r="H112" s="17">
        <f>-0.5*((Wellpath!$K112-Wellpath!$K111)*SIN(Wellpath!$L112)*SIN(Wellpath!$M112))</f>
        <v>8.4836568842106352</v>
      </c>
      <c r="I112" s="17">
        <f>0.5*((Wellpath!$K112-Wellpath!$K111)*SIN(Wellpath!$L112)*COS(Wellpath!$M112))</f>
        <v>-10.110428570094626</v>
      </c>
      <c r="J112" s="17">
        <v>0</v>
      </c>
      <c r="K112" s="17">
        <f t="shared" si="3"/>
        <v>0.66341394816893839</v>
      </c>
      <c r="L112" s="17">
        <f t="shared" si="4"/>
        <v>0.55667039922641925</v>
      </c>
      <c r="M112" s="17">
        <f t="shared" si="5"/>
        <v>-0.50000000000000011</v>
      </c>
      <c r="N112" s="17">
        <f>0.5*((Wellpath!$K113-Wellpath!$K112)*COS(Wellpath!$L112)*COS(Wellpath!$M112))</f>
        <v>-5.8372586565666174</v>
      </c>
      <c r="O112" s="17">
        <f>0.5*((Wellpath!$K113-Wellpath!$K112)*COS(Wellpath!$L112)*SIN(Wellpath!$M112))</f>
        <v>-4.8980415858114332</v>
      </c>
      <c r="P112" s="17">
        <f>0.5*(-(Wellpath!$K113-Wellpath!$K112)*SIN(Wellpath!$L112))</f>
        <v>-13.198227153674852</v>
      </c>
      <c r="Q112" s="17">
        <f>-0.5*((Wellpath!$K113-Wellpath!$K112)*SIN(Wellpath!$L112)*SIN(Wellpath!$M112))</f>
        <v>8.4836568842106352</v>
      </c>
      <c r="R112" s="17">
        <f>0.5*((Wellpath!$K113-Wellpath!$K112)*SIN(Wellpath!$L112)*COS(Wellpath!$M112))</f>
        <v>-10.110428570094626</v>
      </c>
      <c r="S112" s="17">
        <v>0</v>
      </c>
      <c r="AA112" s="10"/>
      <c r="AB112" s="10"/>
      <c r="AC112" s="10"/>
      <c r="AD112" s="10"/>
      <c r="AE112" s="10"/>
      <c r="AF112" s="10"/>
      <c r="AG112" s="10"/>
      <c r="AH112" s="10"/>
      <c r="AI112" s="10"/>
      <c r="AK112" s="24"/>
      <c r="AL112" s="24"/>
      <c r="AM112" s="24"/>
      <c r="AN112" s="24"/>
      <c r="AO112" s="24"/>
      <c r="AP112" s="24"/>
    </row>
    <row r="113" spans="1:42" x14ac:dyDescent="0.25">
      <c r="A113" s="26">
        <f>Wellpath!E113</f>
        <v>10500</v>
      </c>
      <c r="B113" s="17">
        <f>0.5*(SIN(Wellpath!$L112)*COS(Wellpath!$M112)+SIN(Wellpath!$L113)*COS(Wellpath!$M113))</f>
        <v>-0.66341394816893839</v>
      </c>
      <c r="C113" s="17">
        <f>0.5*(SIN(Wellpath!$L112)*SIN(Wellpath!$M112)+SIN(Wellpath!$L113)*SIN(Wellpath!$M113))</f>
        <v>-0.55667039922641925</v>
      </c>
      <c r="D113" s="17">
        <f>0.5*(COS(Wellpath!$L112)+COS(Wellpath!$L113))</f>
        <v>0.50000000000000011</v>
      </c>
      <c r="E113" s="17">
        <f>0.5*((Wellpath!$K113-Wellpath!$K112)*COS(Wellpath!$L113)*COS(Wellpath!$M113))</f>
        <v>-5.8372586565666174</v>
      </c>
      <c r="F113" s="17">
        <f>0.5*((Wellpath!$K113-Wellpath!$K112)*COS(Wellpath!$L113)*SIN(Wellpath!$M113))</f>
        <v>-4.8980415858114332</v>
      </c>
      <c r="G113" s="17">
        <f>0.5*(-(Wellpath!$K113-Wellpath!$K112)*SIN(Wellpath!$L113))</f>
        <v>-13.198227153674852</v>
      </c>
      <c r="H113" s="17">
        <f>-0.5*((Wellpath!$K113-Wellpath!$K112)*SIN(Wellpath!$L113)*SIN(Wellpath!$M113))</f>
        <v>8.4836568842106352</v>
      </c>
      <c r="I113" s="17">
        <f>0.5*((Wellpath!$K113-Wellpath!$K112)*SIN(Wellpath!$L113)*COS(Wellpath!$M113))</f>
        <v>-10.110428570094626</v>
      </c>
      <c r="J113" s="17">
        <v>0</v>
      </c>
      <c r="K113" s="17">
        <f t="shared" si="3"/>
        <v>0.66341394816893839</v>
      </c>
      <c r="L113" s="17">
        <f t="shared" si="4"/>
        <v>0.55667039922641925</v>
      </c>
      <c r="M113" s="17">
        <f t="shared" si="5"/>
        <v>-0.50000000000000011</v>
      </c>
      <c r="N113" s="17">
        <f>0.5*((Wellpath!$K114-Wellpath!$K113)*COS(Wellpath!$L113)*COS(Wellpath!$M113))</f>
        <v>-5.8372586565666174</v>
      </c>
      <c r="O113" s="17">
        <f>0.5*((Wellpath!$K114-Wellpath!$K113)*COS(Wellpath!$L113)*SIN(Wellpath!$M113))</f>
        <v>-4.8980415858114332</v>
      </c>
      <c r="P113" s="17">
        <f>0.5*(-(Wellpath!$K114-Wellpath!$K113)*SIN(Wellpath!$L113))</f>
        <v>-13.198227153674852</v>
      </c>
      <c r="Q113" s="17">
        <f>-0.5*((Wellpath!$K114-Wellpath!$K113)*SIN(Wellpath!$L113)*SIN(Wellpath!$M113))</f>
        <v>8.4836568842106352</v>
      </c>
      <c r="R113" s="17">
        <f>0.5*((Wellpath!$K114-Wellpath!$K113)*SIN(Wellpath!$L113)*COS(Wellpath!$M113))</f>
        <v>-10.110428570094626</v>
      </c>
      <c r="S113" s="17">
        <v>0</v>
      </c>
      <c r="AA113" s="10"/>
      <c r="AB113" s="10"/>
      <c r="AC113" s="10"/>
      <c r="AD113" s="10"/>
      <c r="AE113" s="10"/>
      <c r="AF113" s="10"/>
      <c r="AG113" s="10"/>
      <c r="AH113" s="10"/>
      <c r="AI113" s="10"/>
      <c r="AK113" s="24"/>
      <c r="AL113" s="24"/>
      <c r="AM113" s="24"/>
      <c r="AN113" s="24"/>
      <c r="AO113" s="24"/>
      <c r="AP113" s="24"/>
    </row>
    <row r="114" spans="1:42" x14ac:dyDescent="0.25">
      <c r="A114" s="26">
        <f>Wellpath!E114</f>
        <v>10600</v>
      </c>
      <c r="B114" s="17">
        <f>0.5*(SIN(Wellpath!$L113)*COS(Wellpath!$M113)+SIN(Wellpath!$L114)*COS(Wellpath!$M114))</f>
        <v>-0.66341394816893839</v>
      </c>
      <c r="C114" s="17">
        <f>0.5*(SIN(Wellpath!$L113)*SIN(Wellpath!$M113)+SIN(Wellpath!$L114)*SIN(Wellpath!$M114))</f>
        <v>-0.55667039922641925</v>
      </c>
      <c r="D114" s="17">
        <f>0.5*(COS(Wellpath!$L113)+COS(Wellpath!$L114))</f>
        <v>0.50000000000000011</v>
      </c>
      <c r="E114" s="17">
        <f>0.5*((Wellpath!$K114-Wellpath!$K113)*COS(Wellpath!$L114)*COS(Wellpath!$M114))</f>
        <v>-5.8372586565666174</v>
      </c>
      <c r="F114" s="17">
        <f>0.5*((Wellpath!$K114-Wellpath!$K113)*COS(Wellpath!$L114)*SIN(Wellpath!$M114))</f>
        <v>-4.8980415858114332</v>
      </c>
      <c r="G114" s="17">
        <f>0.5*(-(Wellpath!$K114-Wellpath!$K113)*SIN(Wellpath!$L114))</f>
        <v>-13.198227153674852</v>
      </c>
      <c r="H114" s="17">
        <f>-0.5*((Wellpath!$K114-Wellpath!$K113)*SIN(Wellpath!$L114)*SIN(Wellpath!$M114))</f>
        <v>8.4836568842106352</v>
      </c>
      <c r="I114" s="17">
        <f>0.5*((Wellpath!$K114-Wellpath!$K113)*SIN(Wellpath!$L114)*COS(Wellpath!$M114))</f>
        <v>-10.110428570094626</v>
      </c>
      <c r="J114" s="17">
        <v>0</v>
      </c>
      <c r="K114" s="17">
        <f t="shared" si="3"/>
        <v>0.66341394816893839</v>
      </c>
      <c r="L114" s="17">
        <f t="shared" si="4"/>
        <v>0.55667039922641925</v>
      </c>
      <c r="M114" s="17">
        <f t="shared" si="5"/>
        <v>-0.50000000000000011</v>
      </c>
      <c r="N114" s="17">
        <f>0.5*((Wellpath!$K115-Wellpath!$K114)*COS(Wellpath!$L114)*COS(Wellpath!$M114))</f>
        <v>-5.8372586565666174</v>
      </c>
      <c r="O114" s="17">
        <f>0.5*((Wellpath!$K115-Wellpath!$K114)*COS(Wellpath!$L114)*SIN(Wellpath!$M114))</f>
        <v>-4.8980415858114332</v>
      </c>
      <c r="P114" s="17">
        <f>0.5*(-(Wellpath!$K115-Wellpath!$K114)*SIN(Wellpath!$L114))</f>
        <v>-13.198227153674852</v>
      </c>
      <c r="Q114" s="17">
        <f>-0.5*((Wellpath!$K115-Wellpath!$K114)*SIN(Wellpath!$L114)*SIN(Wellpath!$M114))</f>
        <v>8.4836568842106352</v>
      </c>
      <c r="R114" s="17">
        <f>0.5*((Wellpath!$K115-Wellpath!$K114)*SIN(Wellpath!$L114)*COS(Wellpath!$M114))</f>
        <v>-10.110428570094626</v>
      </c>
      <c r="S114" s="17">
        <v>0</v>
      </c>
      <c r="AA114" s="10"/>
      <c r="AB114" s="10"/>
      <c r="AC114" s="10"/>
      <c r="AD114" s="10"/>
      <c r="AE114" s="10"/>
      <c r="AF114" s="10"/>
      <c r="AG114" s="10"/>
      <c r="AH114" s="10"/>
      <c r="AI114" s="10"/>
      <c r="AK114" s="24"/>
      <c r="AL114" s="24"/>
      <c r="AM114" s="24"/>
      <c r="AN114" s="24"/>
      <c r="AO114" s="24"/>
      <c r="AP114" s="24"/>
    </row>
    <row r="115" spans="1:42" x14ac:dyDescent="0.25">
      <c r="A115" s="26">
        <f>Wellpath!E115</f>
        <v>10700</v>
      </c>
      <c r="B115" s="17">
        <f>0.5*(SIN(Wellpath!$L114)*COS(Wellpath!$M114)+SIN(Wellpath!$L115)*COS(Wellpath!$M115))</f>
        <v>-0.66341394816893839</v>
      </c>
      <c r="C115" s="17">
        <f>0.5*(SIN(Wellpath!$L114)*SIN(Wellpath!$M114)+SIN(Wellpath!$L115)*SIN(Wellpath!$M115))</f>
        <v>-0.55667039922641925</v>
      </c>
      <c r="D115" s="17">
        <f>0.5*(COS(Wellpath!$L114)+COS(Wellpath!$L115))</f>
        <v>0.50000000000000011</v>
      </c>
      <c r="E115" s="17">
        <f>0.5*((Wellpath!$K115-Wellpath!$K114)*COS(Wellpath!$L115)*COS(Wellpath!$M115))</f>
        <v>-5.8372586565666174</v>
      </c>
      <c r="F115" s="17">
        <f>0.5*((Wellpath!$K115-Wellpath!$K114)*COS(Wellpath!$L115)*SIN(Wellpath!$M115))</f>
        <v>-4.8980415858114332</v>
      </c>
      <c r="G115" s="17">
        <f>0.5*(-(Wellpath!$K115-Wellpath!$K114)*SIN(Wellpath!$L115))</f>
        <v>-13.198227153674852</v>
      </c>
      <c r="H115" s="17">
        <f>-0.5*((Wellpath!$K115-Wellpath!$K114)*SIN(Wellpath!$L115)*SIN(Wellpath!$M115))</f>
        <v>8.4836568842106352</v>
      </c>
      <c r="I115" s="17">
        <f>0.5*((Wellpath!$K115-Wellpath!$K114)*SIN(Wellpath!$L115)*COS(Wellpath!$M115))</f>
        <v>-10.110428570094626</v>
      </c>
      <c r="J115" s="17">
        <v>0</v>
      </c>
      <c r="K115" s="17">
        <f t="shared" si="3"/>
        <v>0.66341394816893839</v>
      </c>
      <c r="L115" s="17">
        <f t="shared" si="4"/>
        <v>0.55667039922641925</v>
      </c>
      <c r="M115" s="17">
        <f t="shared" si="5"/>
        <v>-0.50000000000000011</v>
      </c>
      <c r="N115" s="17">
        <f>0.5*((Wellpath!$K116-Wellpath!$K115)*COS(Wellpath!$L115)*COS(Wellpath!$M115))</f>
        <v>-5.8372586565666174</v>
      </c>
      <c r="O115" s="17">
        <f>0.5*((Wellpath!$K116-Wellpath!$K115)*COS(Wellpath!$L115)*SIN(Wellpath!$M115))</f>
        <v>-4.8980415858114332</v>
      </c>
      <c r="P115" s="17">
        <f>0.5*(-(Wellpath!$K116-Wellpath!$K115)*SIN(Wellpath!$L115))</f>
        <v>-13.198227153674852</v>
      </c>
      <c r="Q115" s="17">
        <f>-0.5*((Wellpath!$K116-Wellpath!$K115)*SIN(Wellpath!$L115)*SIN(Wellpath!$M115))</f>
        <v>8.4836568842106352</v>
      </c>
      <c r="R115" s="17">
        <f>0.5*((Wellpath!$K116-Wellpath!$K115)*SIN(Wellpath!$L115)*COS(Wellpath!$M115))</f>
        <v>-10.110428570094626</v>
      </c>
      <c r="S115" s="17">
        <v>0</v>
      </c>
      <c r="AA115" s="10"/>
      <c r="AB115" s="10"/>
      <c r="AC115" s="10"/>
      <c r="AD115" s="10"/>
      <c r="AE115" s="10"/>
      <c r="AF115" s="10"/>
      <c r="AG115" s="10"/>
      <c r="AH115" s="10"/>
      <c r="AI115" s="10"/>
      <c r="AK115" s="24"/>
      <c r="AL115" s="24"/>
      <c r="AM115" s="24"/>
      <c r="AN115" s="24"/>
      <c r="AO115" s="24"/>
      <c r="AP115" s="24"/>
    </row>
    <row r="116" spans="1:42" x14ac:dyDescent="0.25">
      <c r="A116" s="26">
        <f>Wellpath!E116</f>
        <v>10800</v>
      </c>
      <c r="B116" s="17">
        <f>0.5*(SIN(Wellpath!$L115)*COS(Wellpath!$M115)+SIN(Wellpath!$L116)*COS(Wellpath!$M116))</f>
        <v>-0.66341394816893839</v>
      </c>
      <c r="C116" s="17">
        <f>0.5*(SIN(Wellpath!$L115)*SIN(Wellpath!$M115)+SIN(Wellpath!$L116)*SIN(Wellpath!$M116))</f>
        <v>-0.55667039922641925</v>
      </c>
      <c r="D116" s="17">
        <f>0.5*(COS(Wellpath!$L115)+COS(Wellpath!$L116))</f>
        <v>0.50000000000000011</v>
      </c>
      <c r="E116" s="17">
        <f>0.5*((Wellpath!$K116-Wellpath!$K115)*COS(Wellpath!$L116)*COS(Wellpath!$M116))</f>
        <v>-5.8372586565666174</v>
      </c>
      <c r="F116" s="17">
        <f>0.5*((Wellpath!$K116-Wellpath!$K115)*COS(Wellpath!$L116)*SIN(Wellpath!$M116))</f>
        <v>-4.8980415858114332</v>
      </c>
      <c r="G116" s="17">
        <f>0.5*(-(Wellpath!$K116-Wellpath!$K115)*SIN(Wellpath!$L116))</f>
        <v>-13.198227153674852</v>
      </c>
      <c r="H116" s="17">
        <f>-0.5*((Wellpath!$K116-Wellpath!$K115)*SIN(Wellpath!$L116)*SIN(Wellpath!$M116))</f>
        <v>8.4836568842106352</v>
      </c>
      <c r="I116" s="17">
        <f>0.5*((Wellpath!$K116-Wellpath!$K115)*SIN(Wellpath!$L116)*COS(Wellpath!$M116))</f>
        <v>-10.110428570094626</v>
      </c>
      <c r="J116" s="17">
        <v>0</v>
      </c>
      <c r="K116" s="17">
        <f t="shared" si="3"/>
        <v>0.66341394816893839</v>
      </c>
      <c r="L116" s="17">
        <f t="shared" si="4"/>
        <v>0.55667039922641925</v>
      </c>
      <c r="M116" s="17">
        <f t="shared" si="5"/>
        <v>-0.50000000000000011</v>
      </c>
      <c r="N116" s="17">
        <f>0.5*((Wellpath!$K117-Wellpath!$K116)*COS(Wellpath!$L116)*COS(Wellpath!$M116))</f>
        <v>-5.8372586565666174</v>
      </c>
      <c r="O116" s="17">
        <f>0.5*((Wellpath!$K117-Wellpath!$K116)*COS(Wellpath!$L116)*SIN(Wellpath!$M116))</f>
        <v>-4.8980415858114332</v>
      </c>
      <c r="P116" s="17">
        <f>0.5*(-(Wellpath!$K117-Wellpath!$K116)*SIN(Wellpath!$L116))</f>
        <v>-13.198227153674852</v>
      </c>
      <c r="Q116" s="17">
        <f>-0.5*((Wellpath!$K117-Wellpath!$K116)*SIN(Wellpath!$L116)*SIN(Wellpath!$M116))</f>
        <v>8.4836568842106352</v>
      </c>
      <c r="R116" s="17">
        <f>0.5*((Wellpath!$K117-Wellpath!$K116)*SIN(Wellpath!$L116)*COS(Wellpath!$M116))</f>
        <v>-10.110428570094626</v>
      </c>
      <c r="S116" s="17">
        <v>0</v>
      </c>
      <c r="AA116" s="10"/>
      <c r="AB116" s="10"/>
      <c r="AC116" s="10"/>
      <c r="AD116" s="10"/>
      <c r="AE116" s="10"/>
      <c r="AF116" s="10"/>
      <c r="AG116" s="10"/>
      <c r="AH116" s="10"/>
      <c r="AI116" s="10"/>
      <c r="AK116" s="24"/>
      <c r="AL116" s="24"/>
      <c r="AM116" s="24"/>
      <c r="AN116" s="24"/>
      <c r="AO116" s="24"/>
      <c r="AP116" s="24"/>
    </row>
    <row r="117" spans="1:42" x14ac:dyDescent="0.25">
      <c r="A117" s="26">
        <f>Wellpath!E117</f>
        <v>10900</v>
      </c>
      <c r="B117" s="17">
        <f>0.5*(SIN(Wellpath!$L116)*COS(Wellpath!$M116)+SIN(Wellpath!$L117)*COS(Wellpath!$M117))</f>
        <v>-0.66341394816893839</v>
      </c>
      <c r="C117" s="17">
        <f>0.5*(SIN(Wellpath!$L116)*SIN(Wellpath!$M116)+SIN(Wellpath!$L117)*SIN(Wellpath!$M117))</f>
        <v>-0.55667039922641925</v>
      </c>
      <c r="D117" s="17">
        <f>0.5*(COS(Wellpath!$L116)+COS(Wellpath!$L117))</f>
        <v>0.50000000000000011</v>
      </c>
      <c r="E117" s="17">
        <f>0.5*((Wellpath!$K117-Wellpath!$K116)*COS(Wellpath!$L117)*COS(Wellpath!$M117))</f>
        <v>-5.8372586565666174</v>
      </c>
      <c r="F117" s="17">
        <f>0.5*((Wellpath!$K117-Wellpath!$K116)*COS(Wellpath!$L117)*SIN(Wellpath!$M117))</f>
        <v>-4.8980415858114332</v>
      </c>
      <c r="G117" s="17">
        <f>0.5*(-(Wellpath!$K117-Wellpath!$K116)*SIN(Wellpath!$L117))</f>
        <v>-13.198227153674852</v>
      </c>
      <c r="H117" s="17">
        <f>-0.5*((Wellpath!$K117-Wellpath!$K116)*SIN(Wellpath!$L117)*SIN(Wellpath!$M117))</f>
        <v>8.4836568842106352</v>
      </c>
      <c r="I117" s="17">
        <f>0.5*((Wellpath!$K117-Wellpath!$K116)*SIN(Wellpath!$L117)*COS(Wellpath!$M117))</f>
        <v>-10.110428570094626</v>
      </c>
      <c r="J117" s="17">
        <v>0</v>
      </c>
      <c r="K117" s="17">
        <f t="shared" si="3"/>
        <v>0.66341394816893839</v>
      </c>
      <c r="L117" s="17">
        <f t="shared" si="4"/>
        <v>0.55667039922641925</v>
      </c>
      <c r="M117" s="17">
        <f t="shared" si="5"/>
        <v>-0.50000000000000011</v>
      </c>
      <c r="N117" s="17">
        <f>0.5*((Wellpath!$K118-Wellpath!$K117)*COS(Wellpath!$L117)*COS(Wellpath!$M117))</f>
        <v>-5.8372586565666174</v>
      </c>
      <c r="O117" s="17">
        <f>0.5*((Wellpath!$K118-Wellpath!$K117)*COS(Wellpath!$L117)*SIN(Wellpath!$M117))</f>
        <v>-4.8980415858114332</v>
      </c>
      <c r="P117" s="17">
        <f>0.5*(-(Wellpath!$K118-Wellpath!$K117)*SIN(Wellpath!$L117))</f>
        <v>-13.198227153674852</v>
      </c>
      <c r="Q117" s="17">
        <f>-0.5*((Wellpath!$K118-Wellpath!$K117)*SIN(Wellpath!$L117)*SIN(Wellpath!$M117))</f>
        <v>8.4836568842106352</v>
      </c>
      <c r="R117" s="17">
        <f>0.5*((Wellpath!$K118-Wellpath!$K117)*SIN(Wellpath!$L117)*COS(Wellpath!$M117))</f>
        <v>-10.110428570094626</v>
      </c>
      <c r="S117" s="17">
        <v>0</v>
      </c>
      <c r="AA117" s="10"/>
      <c r="AB117" s="10"/>
      <c r="AC117" s="10"/>
      <c r="AD117" s="10"/>
      <c r="AE117" s="10"/>
      <c r="AF117" s="10"/>
      <c r="AG117" s="10"/>
      <c r="AH117" s="10"/>
      <c r="AI117" s="10"/>
      <c r="AK117" s="24"/>
      <c r="AL117" s="24"/>
      <c r="AM117" s="24"/>
      <c r="AN117" s="24"/>
      <c r="AO117" s="24"/>
      <c r="AP117" s="24"/>
    </row>
    <row r="118" spans="1:42" x14ac:dyDescent="0.25">
      <c r="A118" s="26">
        <f>Wellpath!E118</f>
        <v>11000</v>
      </c>
      <c r="B118" s="17">
        <f>0.5*(SIN(Wellpath!$L117)*COS(Wellpath!$M117)+SIN(Wellpath!$L118)*COS(Wellpath!$M118))</f>
        <v>-0.66341394816893839</v>
      </c>
      <c r="C118" s="17">
        <f>0.5*(SIN(Wellpath!$L117)*SIN(Wellpath!$M117)+SIN(Wellpath!$L118)*SIN(Wellpath!$M118))</f>
        <v>-0.55667039922641925</v>
      </c>
      <c r="D118" s="17">
        <f>0.5*(COS(Wellpath!$L117)+COS(Wellpath!$L118))</f>
        <v>0.50000000000000011</v>
      </c>
      <c r="E118" s="17">
        <f>0.5*((Wellpath!$K118-Wellpath!$K117)*COS(Wellpath!$L118)*COS(Wellpath!$M118))</f>
        <v>-5.8372586565666174</v>
      </c>
      <c r="F118" s="17">
        <f>0.5*((Wellpath!$K118-Wellpath!$K117)*COS(Wellpath!$L118)*SIN(Wellpath!$M118))</f>
        <v>-4.8980415858114332</v>
      </c>
      <c r="G118" s="17">
        <f>0.5*(-(Wellpath!$K118-Wellpath!$K117)*SIN(Wellpath!$L118))</f>
        <v>-13.198227153674852</v>
      </c>
      <c r="H118" s="17">
        <f>-0.5*((Wellpath!$K118-Wellpath!$K117)*SIN(Wellpath!$L118)*SIN(Wellpath!$M118))</f>
        <v>8.4836568842106352</v>
      </c>
      <c r="I118" s="17">
        <f>0.5*((Wellpath!$K118-Wellpath!$K117)*SIN(Wellpath!$L118)*COS(Wellpath!$M118))</f>
        <v>-10.110428570094626</v>
      </c>
      <c r="J118" s="17">
        <v>0</v>
      </c>
      <c r="K118" s="17">
        <f t="shared" si="3"/>
        <v>0.66341394816893839</v>
      </c>
      <c r="L118" s="17">
        <f t="shared" si="4"/>
        <v>0.55667039922641925</v>
      </c>
      <c r="M118" s="17">
        <f t="shared" si="5"/>
        <v>-0.50000000000000011</v>
      </c>
      <c r="N118" s="17">
        <f>0.5*((Wellpath!$K119-Wellpath!$K118)*COS(Wellpath!$L118)*COS(Wellpath!$M118))</f>
        <v>-5.8372586565666174</v>
      </c>
      <c r="O118" s="17">
        <f>0.5*((Wellpath!$K119-Wellpath!$K118)*COS(Wellpath!$L118)*SIN(Wellpath!$M118))</f>
        <v>-4.8980415858114332</v>
      </c>
      <c r="P118" s="17">
        <f>0.5*(-(Wellpath!$K119-Wellpath!$K118)*SIN(Wellpath!$L118))</f>
        <v>-13.198227153674852</v>
      </c>
      <c r="Q118" s="17">
        <f>-0.5*((Wellpath!$K119-Wellpath!$K118)*SIN(Wellpath!$L118)*SIN(Wellpath!$M118))</f>
        <v>8.4836568842106352</v>
      </c>
      <c r="R118" s="17">
        <f>0.5*((Wellpath!$K119-Wellpath!$K118)*SIN(Wellpath!$L118)*COS(Wellpath!$M118))</f>
        <v>-10.110428570094626</v>
      </c>
      <c r="S118" s="17">
        <v>0</v>
      </c>
      <c r="AA118" s="10"/>
      <c r="AB118" s="10"/>
      <c r="AC118" s="10"/>
      <c r="AD118" s="10"/>
      <c r="AE118" s="10"/>
      <c r="AF118" s="10"/>
      <c r="AG118" s="10"/>
      <c r="AH118" s="10"/>
      <c r="AI118" s="10"/>
      <c r="AK118" s="24"/>
      <c r="AL118" s="24"/>
      <c r="AM118" s="24"/>
      <c r="AN118" s="24"/>
      <c r="AO118" s="24"/>
      <c r="AP118" s="24"/>
    </row>
    <row r="119" spans="1:42" x14ac:dyDescent="0.25">
      <c r="A119" s="26">
        <f>Wellpath!E119</f>
        <v>11100</v>
      </c>
      <c r="B119" s="17">
        <f>0.5*(SIN(Wellpath!$L118)*COS(Wellpath!$M118)+SIN(Wellpath!$L119)*COS(Wellpath!$M119))</f>
        <v>-0.66341394816893839</v>
      </c>
      <c r="C119" s="17">
        <f>0.5*(SIN(Wellpath!$L118)*SIN(Wellpath!$M118)+SIN(Wellpath!$L119)*SIN(Wellpath!$M119))</f>
        <v>-0.55667039922641925</v>
      </c>
      <c r="D119" s="17">
        <f>0.5*(COS(Wellpath!$L118)+COS(Wellpath!$L119))</f>
        <v>0.50000000000000011</v>
      </c>
      <c r="E119" s="17">
        <f>0.5*((Wellpath!$K119-Wellpath!$K118)*COS(Wellpath!$L119)*COS(Wellpath!$M119))</f>
        <v>-5.8372586565666174</v>
      </c>
      <c r="F119" s="17">
        <f>0.5*((Wellpath!$K119-Wellpath!$K118)*COS(Wellpath!$L119)*SIN(Wellpath!$M119))</f>
        <v>-4.8980415858114332</v>
      </c>
      <c r="G119" s="17">
        <f>0.5*(-(Wellpath!$K119-Wellpath!$K118)*SIN(Wellpath!$L119))</f>
        <v>-13.198227153674852</v>
      </c>
      <c r="H119" s="17">
        <f>-0.5*((Wellpath!$K119-Wellpath!$K118)*SIN(Wellpath!$L119)*SIN(Wellpath!$M119))</f>
        <v>8.4836568842106352</v>
      </c>
      <c r="I119" s="17">
        <f>0.5*((Wellpath!$K119-Wellpath!$K118)*SIN(Wellpath!$L119)*COS(Wellpath!$M119))</f>
        <v>-10.110428570094626</v>
      </c>
      <c r="J119" s="17">
        <v>0</v>
      </c>
      <c r="K119" s="17">
        <f t="shared" si="3"/>
        <v>0.66341394816893839</v>
      </c>
      <c r="L119" s="17">
        <f t="shared" si="4"/>
        <v>0.55667039922641925</v>
      </c>
      <c r="M119" s="17">
        <f t="shared" si="5"/>
        <v>-0.50000000000000011</v>
      </c>
      <c r="N119" s="17">
        <f>0.5*((Wellpath!$K120-Wellpath!$K119)*COS(Wellpath!$L119)*COS(Wellpath!$M119))</f>
        <v>-5.8372586565666174</v>
      </c>
      <c r="O119" s="17">
        <f>0.5*((Wellpath!$K120-Wellpath!$K119)*COS(Wellpath!$L119)*SIN(Wellpath!$M119))</f>
        <v>-4.8980415858114332</v>
      </c>
      <c r="P119" s="17">
        <f>0.5*(-(Wellpath!$K120-Wellpath!$K119)*SIN(Wellpath!$L119))</f>
        <v>-13.198227153674852</v>
      </c>
      <c r="Q119" s="17">
        <f>-0.5*((Wellpath!$K120-Wellpath!$K119)*SIN(Wellpath!$L119)*SIN(Wellpath!$M119))</f>
        <v>8.4836568842106352</v>
      </c>
      <c r="R119" s="17">
        <f>0.5*((Wellpath!$K120-Wellpath!$K119)*SIN(Wellpath!$L119)*COS(Wellpath!$M119))</f>
        <v>-10.110428570094626</v>
      </c>
      <c r="S119" s="17">
        <v>0</v>
      </c>
      <c r="AA119" s="10"/>
      <c r="AB119" s="10"/>
      <c r="AC119" s="10"/>
      <c r="AD119" s="10"/>
      <c r="AE119" s="10"/>
      <c r="AF119" s="10"/>
      <c r="AG119" s="10"/>
      <c r="AH119" s="10"/>
      <c r="AI119" s="10"/>
      <c r="AK119" s="24"/>
      <c r="AL119" s="24"/>
      <c r="AM119" s="24"/>
      <c r="AN119" s="24"/>
      <c r="AO119" s="24"/>
      <c r="AP119" s="24"/>
    </row>
    <row r="120" spans="1:42" x14ac:dyDescent="0.25">
      <c r="A120" s="26">
        <f>Wellpath!E120</f>
        <v>11200</v>
      </c>
      <c r="B120" s="17">
        <f>0.5*(SIN(Wellpath!$L119)*COS(Wellpath!$M119)+SIN(Wellpath!$L120)*COS(Wellpath!$M120))</f>
        <v>-0.66341394816893839</v>
      </c>
      <c r="C120" s="17">
        <f>0.5*(SIN(Wellpath!$L119)*SIN(Wellpath!$M119)+SIN(Wellpath!$L120)*SIN(Wellpath!$M120))</f>
        <v>-0.55667039922641925</v>
      </c>
      <c r="D120" s="17">
        <f>0.5*(COS(Wellpath!$L119)+COS(Wellpath!$L120))</f>
        <v>0.50000000000000011</v>
      </c>
      <c r="E120" s="17">
        <f>0.5*((Wellpath!$K120-Wellpath!$K119)*COS(Wellpath!$L120)*COS(Wellpath!$M120))</f>
        <v>-5.8372586565666174</v>
      </c>
      <c r="F120" s="17">
        <f>0.5*((Wellpath!$K120-Wellpath!$K119)*COS(Wellpath!$L120)*SIN(Wellpath!$M120))</f>
        <v>-4.8980415858114332</v>
      </c>
      <c r="G120" s="17">
        <f>0.5*(-(Wellpath!$K120-Wellpath!$K119)*SIN(Wellpath!$L120))</f>
        <v>-13.198227153674852</v>
      </c>
      <c r="H120" s="17">
        <f>-0.5*((Wellpath!$K120-Wellpath!$K119)*SIN(Wellpath!$L120)*SIN(Wellpath!$M120))</f>
        <v>8.4836568842106352</v>
      </c>
      <c r="I120" s="17">
        <f>0.5*((Wellpath!$K120-Wellpath!$K119)*SIN(Wellpath!$L120)*COS(Wellpath!$M120))</f>
        <v>-10.110428570094626</v>
      </c>
      <c r="J120" s="17">
        <v>0</v>
      </c>
      <c r="K120" s="17">
        <f t="shared" si="3"/>
        <v>0.66341394816893839</v>
      </c>
      <c r="L120" s="17">
        <f t="shared" si="4"/>
        <v>0.55667039922641925</v>
      </c>
      <c r="M120" s="17">
        <f t="shared" si="5"/>
        <v>-0.50000000000000011</v>
      </c>
      <c r="N120" s="17">
        <f>0.5*((Wellpath!$K121-Wellpath!$K120)*COS(Wellpath!$L120)*COS(Wellpath!$M120))</f>
        <v>-5.8372586565666174</v>
      </c>
      <c r="O120" s="17">
        <f>0.5*((Wellpath!$K121-Wellpath!$K120)*COS(Wellpath!$L120)*SIN(Wellpath!$M120))</f>
        <v>-4.8980415858114332</v>
      </c>
      <c r="P120" s="17">
        <f>0.5*(-(Wellpath!$K121-Wellpath!$K120)*SIN(Wellpath!$L120))</f>
        <v>-13.198227153674852</v>
      </c>
      <c r="Q120" s="17">
        <f>-0.5*((Wellpath!$K121-Wellpath!$K120)*SIN(Wellpath!$L120)*SIN(Wellpath!$M120))</f>
        <v>8.4836568842106352</v>
      </c>
      <c r="R120" s="17">
        <f>0.5*((Wellpath!$K121-Wellpath!$K120)*SIN(Wellpath!$L120)*COS(Wellpath!$M120))</f>
        <v>-10.110428570094626</v>
      </c>
      <c r="S120" s="17">
        <v>0</v>
      </c>
      <c r="AA120" s="10"/>
      <c r="AB120" s="10"/>
      <c r="AC120" s="10"/>
      <c r="AD120" s="10"/>
      <c r="AE120" s="10"/>
      <c r="AF120" s="10"/>
      <c r="AG120" s="10"/>
      <c r="AH120" s="10"/>
      <c r="AI120" s="10"/>
      <c r="AK120" s="24"/>
      <c r="AL120" s="24"/>
      <c r="AM120" s="24"/>
      <c r="AN120" s="24"/>
      <c r="AO120" s="24"/>
      <c r="AP120" s="24"/>
    </row>
    <row r="121" spans="1:42" x14ac:dyDescent="0.25">
      <c r="A121" s="26">
        <f>Wellpath!E121</f>
        <v>11300</v>
      </c>
      <c r="B121" s="17">
        <f>0.5*(SIN(Wellpath!$L120)*COS(Wellpath!$M120)+SIN(Wellpath!$L121)*COS(Wellpath!$M121))</f>
        <v>-0.66341394816893839</v>
      </c>
      <c r="C121" s="17">
        <f>0.5*(SIN(Wellpath!$L120)*SIN(Wellpath!$M120)+SIN(Wellpath!$L121)*SIN(Wellpath!$M121))</f>
        <v>-0.55667039922641925</v>
      </c>
      <c r="D121" s="17">
        <f>0.5*(COS(Wellpath!$L120)+COS(Wellpath!$L121))</f>
        <v>0.50000000000000011</v>
      </c>
      <c r="E121" s="17">
        <f>0.5*((Wellpath!$K121-Wellpath!$K120)*COS(Wellpath!$L121)*COS(Wellpath!$M121))</f>
        <v>-5.8372586565666174</v>
      </c>
      <c r="F121" s="17">
        <f>0.5*((Wellpath!$K121-Wellpath!$K120)*COS(Wellpath!$L121)*SIN(Wellpath!$M121))</f>
        <v>-4.8980415858114332</v>
      </c>
      <c r="G121" s="17">
        <f>0.5*(-(Wellpath!$K121-Wellpath!$K120)*SIN(Wellpath!$L121))</f>
        <v>-13.198227153674852</v>
      </c>
      <c r="H121" s="17">
        <f>-0.5*((Wellpath!$K121-Wellpath!$K120)*SIN(Wellpath!$L121)*SIN(Wellpath!$M121))</f>
        <v>8.4836568842106352</v>
      </c>
      <c r="I121" s="17">
        <f>0.5*((Wellpath!$K121-Wellpath!$K120)*SIN(Wellpath!$L121)*COS(Wellpath!$M121))</f>
        <v>-10.110428570094626</v>
      </c>
      <c r="J121" s="17">
        <v>0</v>
      </c>
      <c r="K121" s="17">
        <f t="shared" si="3"/>
        <v>0.66341394816893839</v>
      </c>
      <c r="L121" s="17">
        <f t="shared" si="4"/>
        <v>0.55667039922641925</v>
      </c>
      <c r="M121" s="17">
        <f t="shared" si="5"/>
        <v>-0.50000000000000011</v>
      </c>
      <c r="N121" s="17">
        <f>0.5*((Wellpath!$K122-Wellpath!$K121)*COS(Wellpath!$L121)*COS(Wellpath!$M121))</f>
        <v>-5.8372586565666174</v>
      </c>
      <c r="O121" s="17">
        <f>0.5*((Wellpath!$K122-Wellpath!$K121)*COS(Wellpath!$L121)*SIN(Wellpath!$M121))</f>
        <v>-4.8980415858114332</v>
      </c>
      <c r="P121" s="17">
        <f>0.5*(-(Wellpath!$K122-Wellpath!$K121)*SIN(Wellpath!$L121))</f>
        <v>-13.198227153674852</v>
      </c>
      <c r="Q121" s="17">
        <f>-0.5*((Wellpath!$K122-Wellpath!$K121)*SIN(Wellpath!$L121)*SIN(Wellpath!$M121))</f>
        <v>8.4836568842106352</v>
      </c>
      <c r="R121" s="17">
        <f>0.5*((Wellpath!$K122-Wellpath!$K121)*SIN(Wellpath!$L121)*COS(Wellpath!$M121))</f>
        <v>-10.110428570094626</v>
      </c>
      <c r="S121" s="17">
        <v>0</v>
      </c>
      <c r="AA121" s="10"/>
      <c r="AB121" s="10"/>
      <c r="AC121" s="10"/>
      <c r="AD121" s="10"/>
      <c r="AE121" s="10"/>
      <c r="AF121" s="10"/>
      <c r="AG121" s="10"/>
      <c r="AH121" s="10"/>
      <c r="AI121" s="10"/>
      <c r="AK121" s="24"/>
      <c r="AL121" s="24"/>
      <c r="AM121" s="24"/>
      <c r="AN121" s="24"/>
      <c r="AO121" s="24"/>
      <c r="AP121" s="24"/>
    </row>
    <row r="122" spans="1:42" x14ac:dyDescent="0.25">
      <c r="A122" s="26">
        <f>Wellpath!E122</f>
        <v>11400</v>
      </c>
      <c r="B122" s="17">
        <f>0.5*(SIN(Wellpath!$L121)*COS(Wellpath!$M121)+SIN(Wellpath!$L122)*COS(Wellpath!$M122))</f>
        <v>-0.66341394816893839</v>
      </c>
      <c r="C122" s="17">
        <f>0.5*(SIN(Wellpath!$L121)*SIN(Wellpath!$M121)+SIN(Wellpath!$L122)*SIN(Wellpath!$M122))</f>
        <v>-0.55667039922641925</v>
      </c>
      <c r="D122" s="17">
        <f>0.5*(COS(Wellpath!$L121)+COS(Wellpath!$L122))</f>
        <v>0.50000000000000011</v>
      </c>
      <c r="E122" s="17">
        <f>0.5*((Wellpath!$K122-Wellpath!$K121)*COS(Wellpath!$L122)*COS(Wellpath!$M122))</f>
        <v>-5.8372586565666174</v>
      </c>
      <c r="F122" s="17">
        <f>0.5*((Wellpath!$K122-Wellpath!$K121)*COS(Wellpath!$L122)*SIN(Wellpath!$M122))</f>
        <v>-4.8980415858114332</v>
      </c>
      <c r="G122" s="17">
        <f>0.5*(-(Wellpath!$K122-Wellpath!$K121)*SIN(Wellpath!$L122))</f>
        <v>-13.198227153674852</v>
      </c>
      <c r="H122" s="17">
        <f>-0.5*((Wellpath!$K122-Wellpath!$K121)*SIN(Wellpath!$L122)*SIN(Wellpath!$M122))</f>
        <v>8.4836568842106352</v>
      </c>
      <c r="I122" s="17">
        <f>0.5*((Wellpath!$K122-Wellpath!$K121)*SIN(Wellpath!$L122)*COS(Wellpath!$M122))</f>
        <v>-10.110428570094626</v>
      </c>
      <c r="J122" s="17">
        <v>0</v>
      </c>
      <c r="K122" s="17">
        <f t="shared" si="3"/>
        <v>0.66341394816893839</v>
      </c>
      <c r="L122" s="17">
        <f t="shared" si="4"/>
        <v>0.55667039922641925</v>
      </c>
      <c r="M122" s="17">
        <f t="shared" si="5"/>
        <v>-0.50000000000000011</v>
      </c>
      <c r="N122" s="17">
        <f>0.5*((Wellpath!$K123-Wellpath!$K122)*COS(Wellpath!$L122)*COS(Wellpath!$M122))</f>
        <v>-5.8372586565666174</v>
      </c>
      <c r="O122" s="17">
        <f>0.5*((Wellpath!$K123-Wellpath!$K122)*COS(Wellpath!$L122)*SIN(Wellpath!$M122))</f>
        <v>-4.8980415858114332</v>
      </c>
      <c r="P122" s="17">
        <f>0.5*(-(Wellpath!$K123-Wellpath!$K122)*SIN(Wellpath!$L122))</f>
        <v>-13.198227153674852</v>
      </c>
      <c r="Q122" s="17">
        <f>-0.5*((Wellpath!$K123-Wellpath!$K122)*SIN(Wellpath!$L122)*SIN(Wellpath!$M122))</f>
        <v>8.4836568842106352</v>
      </c>
      <c r="R122" s="17">
        <f>0.5*((Wellpath!$K123-Wellpath!$K122)*SIN(Wellpath!$L122)*COS(Wellpath!$M122))</f>
        <v>-10.110428570094626</v>
      </c>
      <c r="S122" s="17">
        <v>0</v>
      </c>
      <c r="AA122" s="10"/>
      <c r="AB122" s="10"/>
      <c r="AC122" s="10"/>
      <c r="AD122" s="10"/>
      <c r="AE122" s="10"/>
      <c r="AF122" s="10"/>
      <c r="AG122" s="10"/>
      <c r="AH122" s="10"/>
      <c r="AI122" s="10"/>
      <c r="AK122" s="24"/>
      <c r="AL122" s="24"/>
      <c r="AM122" s="24"/>
      <c r="AN122" s="24"/>
      <c r="AO122" s="24"/>
      <c r="AP122" s="24"/>
    </row>
    <row r="123" spans="1:42" x14ac:dyDescent="0.25">
      <c r="A123" s="26">
        <f>Wellpath!E123</f>
        <v>11500</v>
      </c>
      <c r="B123" s="17">
        <f>0.5*(SIN(Wellpath!$L122)*COS(Wellpath!$M122)+SIN(Wellpath!$L123)*COS(Wellpath!$M123))</f>
        <v>-0.66341394816893839</v>
      </c>
      <c r="C123" s="17">
        <f>0.5*(SIN(Wellpath!$L122)*SIN(Wellpath!$M122)+SIN(Wellpath!$L123)*SIN(Wellpath!$M123))</f>
        <v>-0.55667039922641925</v>
      </c>
      <c r="D123" s="17">
        <f>0.5*(COS(Wellpath!$L122)+COS(Wellpath!$L123))</f>
        <v>0.50000000000000011</v>
      </c>
      <c r="E123" s="17">
        <f>0.5*((Wellpath!$K123-Wellpath!$K122)*COS(Wellpath!$L123)*COS(Wellpath!$M123))</f>
        <v>-5.8372586565666174</v>
      </c>
      <c r="F123" s="17">
        <f>0.5*((Wellpath!$K123-Wellpath!$K122)*COS(Wellpath!$L123)*SIN(Wellpath!$M123))</f>
        <v>-4.8980415858114332</v>
      </c>
      <c r="G123" s="17">
        <f>0.5*(-(Wellpath!$K123-Wellpath!$K122)*SIN(Wellpath!$L123))</f>
        <v>-13.198227153674852</v>
      </c>
      <c r="H123" s="17">
        <f>-0.5*((Wellpath!$K123-Wellpath!$K122)*SIN(Wellpath!$L123)*SIN(Wellpath!$M123))</f>
        <v>8.4836568842106352</v>
      </c>
      <c r="I123" s="17">
        <f>0.5*((Wellpath!$K123-Wellpath!$K122)*SIN(Wellpath!$L123)*COS(Wellpath!$M123))</f>
        <v>-10.110428570094626</v>
      </c>
      <c r="J123" s="17">
        <v>0</v>
      </c>
      <c r="K123" s="17">
        <f t="shared" si="3"/>
        <v>0.66341394816893839</v>
      </c>
      <c r="L123" s="17">
        <f t="shared" si="4"/>
        <v>0.55667039922641925</v>
      </c>
      <c r="M123" s="17">
        <f t="shared" si="5"/>
        <v>-0.50000000000000011</v>
      </c>
      <c r="N123" s="17">
        <f>0.5*((Wellpath!$K124-Wellpath!$K123)*COS(Wellpath!$L123)*COS(Wellpath!$M123))</f>
        <v>-5.8372586565666174</v>
      </c>
      <c r="O123" s="17">
        <f>0.5*((Wellpath!$K124-Wellpath!$K123)*COS(Wellpath!$L123)*SIN(Wellpath!$M123))</f>
        <v>-4.8980415858114332</v>
      </c>
      <c r="P123" s="17">
        <f>0.5*(-(Wellpath!$K124-Wellpath!$K123)*SIN(Wellpath!$L123))</f>
        <v>-13.198227153674852</v>
      </c>
      <c r="Q123" s="17">
        <f>-0.5*((Wellpath!$K124-Wellpath!$K123)*SIN(Wellpath!$L123)*SIN(Wellpath!$M123))</f>
        <v>8.4836568842106352</v>
      </c>
      <c r="R123" s="17">
        <f>0.5*((Wellpath!$K124-Wellpath!$K123)*SIN(Wellpath!$L123)*COS(Wellpath!$M123))</f>
        <v>-10.110428570094626</v>
      </c>
      <c r="S123" s="17">
        <v>0</v>
      </c>
      <c r="AA123" s="10"/>
      <c r="AB123" s="10"/>
      <c r="AC123" s="10"/>
      <c r="AD123" s="10"/>
      <c r="AE123" s="10"/>
      <c r="AF123" s="10"/>
      <c r="AG123" s="10"/>
      <c r="AH123" s="10"/>
      <c r="AI123" s="10"/>
      <c r="AK123" s="24"/>
      <c r="AL123" s="24"/>
      <c r="AM123" s="24"/>
      <c r="AN123" s="24"/>
      <c r="AO123" s="24"/>
      <c r="AP123" s="24"/>
    </row>
    <row r="124" spans="1:42" x14ac:dyDescent="0.25">
      <c r="A124" s="26">
        <f>Wellpath!E124</f>
        <v>11600</v>
      </c>
      <c r="B124" s="17">
        <f>0.5*(SIN(Wellpath!$L123)*COS(Wellpath!$M123)+SIN(Wellpath!$L124)*COS(Wellpath!$M124))</f>
        <v>-0.66341394816893839</v>
      </c>
      <c r="C124" s="17">
        <f>0.5*(SIN(Wellpath!$L123)*SIN(Wellpath!$M123)+SIN(Wellpath!$L124)*SIN(Wellpath!$M124))</f>
        <v>-0.55667039922641925</v>
      </c>
      <c r="D124" s="17">
        <f>0.5*(COS(Wellpath!$L123)+COS(Wellpath!$L124))</f>
        <v>0.50000000000000011</v>
      </c>
      <c r="E124" s="17">
        <f>0.5*((Wellpath!$K124-Wellpath!$K123)*COS(Wellpath!$L124)*COS(Wellpath!$M124))</f>
        <v>-5.8372586565666174</v>
      </c>
      <c r="F124" s="17">
        <f>0.5*((Wellpath!$K124-Wellpath!$K123)*COS(Wellpath!$L124)*SIN(Wellpath!$M124))</f>
        <v>-4.8980415858114332</v>
      </c>
      <c r="G124" s="17">
        <f>0.5*(-(Wellpath!$K124-Wellpath!$K123)*SIN(Wellpath!$L124))</f>
        <v>-13.198227153674852</v>
      </c>
      <c r="H124" s="17">
        <f>-0.5*((Wellpath!$K124-Wellpath!$K123)*SIN(Wellpath!$L124)*SIN(Wellpath!$M124))</f>
        <v>8.4836568842106352</v>
      </c>
      <c r="I124" s="17">
        <f>0.5*((Wellpath!$K124-Wellpath!$K123)*SIN(Wellpath!$L124)*COS(Wellpath!$M124))</f>
        <v>-10.110428570094626</v>
      </c>
      <c r="J124" s="17">
        <v>0</v>
      </c>
      <c r="K124" s="17">
        <f t="shared" si="3"/>
        <v>0.66341394816893839</v>
      </c>
      <c r="L124" s="17">
        <f t="shared" si="4"/>
        <v>0.55667039922641925</v>
      </c>
      <c r="M124" s="17">
        <f t="shared" si="5"/>
        <v>-0.50000000000000011</v>
      </c>
      <c r="N124" s="17">
        <f>0.5*((Wellpath!$K125-Wellpath!$K124)*COS(Wellpath!$L124)*COS(Wellpath!$M124))</f>
        <v>-5.8372586565666174</v>
      </c>
      <c r="O124" s="17">
        <f>0.5*((Wellpath!$K125-Wellpath!$K124)*COS(Wellpath!$L124)*SIN(Wellpath!$M124))</f>
        <v>-4.8980415858114332</v>
      </c>
      <c r="P124" s="17">
        <f>0.5*(-(Wellpath!$K125-Wellpath!$K124)*SIN(Wellpath!$L124))</f>
        <v>-13.198227153674852</v>
      </c>
      <c r="Q124" s="17">
        <f>-0.5*((Wellpath!$K125-Wellpath!$K124)*SIN(Wellpath!$L124)*SIN(Wellpath!$M124))</f>
        <v>8.4836568842106352</v>
      </c>
      <c r="R124" s="17">
        <f>0.5*((Wellpath!$K125-Wellpath!$K124)*SIN(Wellpath!$L124)*COS(Wellpath!$M124))</f>
        <v>-10.110428570094626</v>
      </c>
      <c r="S124" s="17">
        <v>0</v>
      </c>
      <c r="AA124" s="10"/>
      <c r="AB124" s="10"/>
      <c r="AC124" s="10"/>
      <c r="AD124" s="10"/>
      <c r="AE124" s="10"/>
      <c r="AF124" s="10"/>
      <c r="AG124" s="10"/>
      <c r="AH124" s="10"/>
      <c r="AI124" s="10"/>
      <c r="AK124" s="24"/>
      <c r="AL124" s="24"/>
      <c r="AM124" s="24"/>
      <c r="AN124" s="24"/>
      <c r="AO124" s="24"/>
      <c r="AP124" s="24"/>
    </row>
    <row r="125" spans="1:42" x14ac:dyDescent="0.25">
      <c r="A125" s="26">
        <f>Wellpath!E125</f>
        <v>11700</v>
      </c>
      <c r="B125" s="17">
        <f>0.5*(SIN(Wellpath!$L124)*COS(Wellpath!$M124)+SIN(Wellpath!$L125)*COS(Wellpath!$M125))</f>
        <v>-0.66341394816893839</v>
      </c>
      <c r="C125" s="17">
        <f>0.5*(SIN(Wellpath!$L124)*SIN(Wellpath!$M124)+SIN(Wellpath!$L125)*SIN(Wellpath!$M125))</f>
        <v>-0.55667039922641925</v>
      </c>
      <c r="D125" s="17">
        <f>0.5*(COS(Wellpath!$L124)+COS(Wellpath!$L125))</f>
        <v>0.50000000000000011</v>
      </c>
      <c r="E125" s="17">
        <f>0.5*((Wellpath!$K125-Wellpath!$K124)*COS(Wellpath!$L125)*COS(Wellpath!$M125))</f>
        <v>-5.8372586565666174</v>
      </c>
      <c r="F125" s="17">
        <f>0.5*((Wellpath!$K125-Wellpath!$K124)*COS(Wellpath!$L125)*SIN(Wellpath!$M125))</f>
        <v>-4.8980415858114332</v>
      </c>
      <c r="G125" s="17">
        <f>0.5*(-(Wellpath!$K125-Wellpath!$K124)*SIN(Wellpath!$L125))</f>
        <v>-13.198227153674852</v>
      </c>
      <c r="H125" s="17">
        <f>-0.5*((Wellpath!$K125-Wellpath!$K124)*SIN(Wellpath!$L125)*SIN(Wellpath!$M125))</f>
        <v>8.4836568842106352</v>
      </c>
      <c r="I125" s="17">
        <f>0.5*((Wellpath!$K125-Wellpath!$K124)*SIN(Wellpath!$L125)*COS(Wellpath!$M125))</f>
        <v>-10.110428570094626</v>
      </c>
      <c r="J125" s="17">
        <v>0</v>
      </c>
      <c r="K125" s="17">
        <f t="shared" si="3"/>
        <v>0.66341394816893839</v>
      </c>
      <c r="L125" s="17">
        <f t="shared" si="4"/>
        <v>0.55667039922641925</v>
      </c>
      <c r="M125" s="17">
        <f t="shared" si="5"/>
        <v>-0.50000000000000011</v>
      </c>
      <c r="N125" s="17">
        <f>0.5*((Wellpath!$K126-Wellpath!$K125)*COS(Wellpath!$L125)*COS(Wellpath!$M125))</f>
        <v>-5.8372586565666174</v>
      </c>
      <c r="O125" s="17">
        <f>0.5*((Wellpath!$K126-Wellpath!$K125)*COS(Wellpath!$L125)*SIN(Wellpath!$M125))</f>
        <v>-4.8980415858114332</v>
      </c>
      <c r="P125" s="17">
        <f>0.5*(-(Wellpath!$K126-Wellpath!$K125)*SIN(Wellpath!$L125))</f>
        <v>-13.198227153674852</v>
      </c>
      <c r="Q125" s="17">
        <f>-0.5*((Wellpath!$K126-Wellpath!$K125)*SIN(Wellpath!$L125)*SIN(Wellpath!$M125))</f>
        <v>8.4836568842106352</v>
      </c>
      <c r="R125" s="17">
        <f>0.5*((Wellpath!$K126-Wellpath!$K125)*SIN(Wellpath!$L125)*COS(Wellpath!$M125))</f>
        <v>-10.110428570094626</v>
      </c>
      <c r="S125" s="17">
        <v>0</v>
      </c>
      <c r="AA125" s="10"/>
      <c r="AB125" s="10"/>
      <c r="AC125" s="10"/>
      <c r="AD125" s="10"/>
      <c r="AE125" s="10"/>
      <c r="AF125" s="10"/>
      <c r="AG125" s="10"/>
      <c r="AH125" s="10"/>
      <c r="AI125" s="10"/>
      <c r="AK125" s="24"/>
      <c r="AL125" s="24"/>
      <c r="AM125" s="24"/>
      <c r="AN125" s="24"/>
      <c r="AO125" s="24"/>
      <c r="AP125" s="24"/>
    </row>
    <row r="126" spans="1:42" x14ac:dyDescent="0.25">
      <c r="A126" s="26">
        <f>Wellpath!E126</f>
        <v>11800</v>
      </c>
      <c r="B126" s="17">
        <f>0.5*(SIN(Wellpath!$L125)*COS(Wellpath!$M125)+SIN(Wellpath!$L126)*COS(Wellpath!$M126))</f>
        <v>-0.66341394816893839</v>
      </c>
      <c r="C126" s="17">
        <f>0.5*(SIN(Wellpath!$L125)*SIN(Wellpath!$M125)+SIN(Wellpath!$L126)*SIN(Wellpath!$M126))</f>
        <v>-0.55667039922641925</v>
      </c>
      <c r="D126" s="17">
        <f>0.5*(COS(Wellpath!$L125)+COS(Wellpath!$L126))</f>
        <v>0.50000000000000011</v>
      </c>
      <c r="E126" s="17">
        <f>0.5*((Wellpath!$K126-Wellpath!$K125)*COS(Wellpath!$L126)*COS(Wellpath!$M126))</f>
        <v>-5.8372586565666174</v>
      </c>
      <c r="F126" s="17">
        <f>0.5*((Wellpath!$K126-Wellpath!$K125)*COS(Wellpath!$L126)*SIN(Wellpath!$M126))</f>
        <v>-4.8980415858114332</v>
      </c>
      <c r="G126" s="17">
        <f>0.5*(-(Wellpath!$K126-Wellpath!$K125)*SIN(Wellpath!$L126))</f>
        <v>-13.198227153674852</v>
      </c>
      <c r="H126" s="17">
        <f>-0.5*((Wellpath!$K126-Wellpath!$K125)*SIN(Wellpath!$L126)*SIN(Wellpath!$M126))</f>
        <v>8.4836568842106352</v>
      </c>
      <c r="I126" s="17">
        <f>0.5*((Wellpath!$K126-Wellpath!$K125)*SIN(Wellpath!$L126)*COS(Wellpath!$M126))</f>
        <v>-10.110428570094626</v>
      </c>
      <c r="J126" s="17">
        <v>0</v>
      </c>
      <c r="K126" s="17">
        <f t="shared" si="3"/>
        <v>0.66341394816893839</v>
      </c>
      <c r="L126" s="17">
        <f t="shared" si="4"/>
        <v>0.55667039922641925</v>
      </c>
      <c r="M126" s="17">
        <f t="shared" si="5"/>
        <v>-0.50000000000000011</v>
      </c>
      <c r="N126" s="17">
        <f>0.5*((Wellpath!$K127-Wellpath!$K126)*COS(Wellpath!$L126)*COS(Wellpath!$M126))</f>
        <v>-5.8372586565666174</v>
      </c>
      <c r="O126" s="17">
        <f>0.5*((Wellpath!$K127-Wellpath!$K126)*COS(Wellpath!$L126)*SIN(Wellpath!$M126))</f>
        <v>-4.8980415858114332</v>
      </c>
      <c r="P126" s="17">
        <f>0.5*(-(Wellpath!$K127-Wellpath!$K126)*SIN(Wellpath!$L126))</f>
        <v>-13.198227153674852</v>
      </c>
      <c r="Q126" s="17">
        <f>-0.5*((Wellpath!$K127-Wellpath!$K126)*SIN(Wellpath!$L126)*SIN(Wellpath!$M126))</f>
        <v>8.4836568842106352</v>
      </c>
      <c r="R126" s="17">
        <f>0.5*((Wellpath!$K127-Wellpath!$K126)*SIN(Wellpath!$L126)*COS(Wellpath!$M126))</f>
        <v>-10.110428570094626</v>
      </c>
      <c r="S126" s="17">
        <v>0</v>
      </c>
      <c r="AA126" s="10"/>
      <c r="AB126" s="10"/>
      <c r="AC126" s="10"/>
      <c r="AD126" s="10"/>
      <c r="AE126" s="10"/>
      <c r="AF126" s="10"/>
      <c r="AG126" s="10"/>
      <c r="AH126" s="10"/>
      <c r="AI126" s="10"/>
      <c r="AK126" s="24"/>
      <c r="AL126" s="24"/>
      <c r="AM126" s="24"/>
      <c r="AN126" s="24"/>
      <c r="AO126" s="24"/>
      <c r="AP126" s="24"/>
    </row>
    <row r="127" spans="1:42" x14ac:dyDescent="0.25">
      <c r="A127" s="26">
        <f>Wellpath!E127</f>
        <v>11900</v>
      </c>
      <c r="B127" s="17">
        <f>0.5*(SIN(Wellpath!$L126)*COS(Wellpath!$M126)+SIN(Wellpath!$L127)*COS(Wellpath!$M127))</f>
        <v>-0.66341394816893839</v>
      </c>
      <c r="C127" s="17">
        <f>0.5*(SIN(Wellpath!$L126)*SIN(Wellpath!$M126)+SIN(Wellpath!$L127)*SIN(Wellpath!$M127))</f>
        <v>-0.55667039922641925</v>
      </c>
      <c r="D127" s="17">
        <f>0.5*(COS(Wellpath!$L126)+COS(Wellpath!$L127))</f>
        <v>0.50000000000000011</v>
      </c>
      <c r="E127" s="17">
        <f>0.5*((Wellpath!$K127-Wellpath!$K126)*COS(Wellpath!$L127)*COS(Wellpath!$M127))</f>
        <v>-5.8372586565666174</v>
      </c>
      <c r="F127" s="17">
        <f>0.5*((Wellpath!$K127-Wellpath!$K126)*COS(Wellpath!$L127)*SIN(Wellpath!$M127))</f>
        <v>-4.8980415858114332</v>
      </c>
      <c r="G127" s="17">
        <f>0.5*(-(Wellpath!$K127-Wellpath!$K126)*SIN(Wellpath!$L127))</f>
        <v>-13.198227153674852</v>
      </c>
      <c r="H127" s="17">
        <f>-0.5*((Wellpath!$K127-Wellpath!$K126)*SIN(Wellpath!$L127)*SIN(Wellpath!$M127))</f>
        <v>8.4836568842106352</v>
      </c>
      <c r="I127" s="17">
        <f>0.5*((Wellpath!$K127-Wellpath!$K126)*SIN(Wellpath!$L127)*COS(Wellpath!$M127))</f>
        <v>-10.110428570094626</v>
      </c>
      <c r="J127" s="17">
        <v>0</v>
      </c>
      <c r="K127" s="17">
        <f t="shared" si="3"/>
        <v>0.66341394816893839</v>
      </c>
      <c r="L127" s="17">
        <f t="shared" si="4"/>
        <v>0.55667039922641925</v>
      </c>
      <c r="M127" s="17">
        <f t="shared" si="5"/>
        <v>-0.50000000000000011</v>
      </c>
      <c r="N127" s="17">
        <f>0.5*((Wellpath!$K128-Wellpath!$K127)*COS(Wellpath!$L127)*COS(Wellpath!$M127))</f>
        <v>-5.8372586565666174</v>
      </c>
      <c r="O127" s="17">
        <f>0.5*((Wellpath!$K128-Wellpath!$K127)*COS(Wellpath!$L127)*SIN(Wellpath!$M127))</f>
        <v>-4.8980415858114332</v>
      </c>
      <c r="P127" s="17">
        <f>0.5*(-(Wellpath!$K128-Wellpath!$K127)*SIN(Wellpath!$L127))</f>
        <v>-13.198227153674852</v>
      </c>
      <c r="Q127" s="17">
        <f>-0.5*((Wellpath!$K128-Wellpath!$K127)*SIN(Wellpath!$L127)*SIN(Wellpath!$M127))</f>
        <v>8.4836568842106352</v>
      </c>
      <c r="R127" s="17">
        <f>0.5*((Wellpath!$K128-Wellpath!$K127)*SIN(Wellpath!$L127)*COS(Wellpath!$M127))</f>
        <v>-10.110428570094626</v>
      </c>
      <c r="S127" s="17">
        <v>0</v>
      </c>
      <c r="AA127" s="10"/>
      <c r="AB127" s="10"/>
      <c r="AC127" s="10"/>
      <c r="AD127" s="10"/>
      <c r="AE127" s="10"/>
      <c r="AF127" s="10"/>
      <c r="AG127" s="10"/>
      <c r="AH127" s="10"/>
      <c r="AI127" s="10"/>
      <c r="AK127" s="24"/>
      <c r="AL127" s="24"/>
      <c r="AM127" s="24"/>
      <c r="AN127" s="24"/>
      <c r="AO127" s="24"/>
      <c r="AP127" s="24"/>
    </row>
    <row r="128" spans="1:42" x14ac:dyDescent="0.25">
      <c r="A128" s="26">
        <f>Wellpath!E128</f>
        <v>12000</v>
      </c>
      <c r="B128" s="17">
        <f>0.5*(SIN(Wellpath!$L127)*COS(Wellpath!$M127)+SIN(Wellpath!$L128)*COS(Wellpath!$M128))</f>
        <v>-0.66341394816893839</v>
      </c>
      <c r="C128" s="17">
        <f>0.5*(SIN(Wellpath!$L127)*SIN(Wellpath!$M127)+SIN(Wellpath!$L128)*SIN(Wellpath!$M128))</f>
        <v>-0.55667039922641925</v>
      </c>
      <c r="D128" s="17">
        <f>0.5*(COS(Wellpath!$L127)+COS(Wellpath!$L128))</f>
        <v>0.50000000000000011</v>
      </c>
      <c r="E128" s="17">
        <f>0.5*((Wellpath!$K128-Wellpath!$K127)*COS(Wellpath!$L128)*COS(Wellpath!$M128))</f>
        <v>-5.8372586565666174</v>
      </c>
      <c r="F128" s="17">
        <f>0.5*((Wellpath!$K128-Wellpath!$K127)*COS(Wellpath!$L128)*SIN(Wellpath!$M128))</f>
        <v>-4.8980415858114332</v>
      </c>
      <c r="G128" s="17">
        <f>0.5*(-(Wellpath!$K128-Wellpath!$K127)*SIN(Wellpath!$L128))</f>
        <v>-13.198227153674852</v>
      </c>
      <c r="H128" s="17">
        <f>-0.5*((Wellpath!$K128-Wellpath!$K127)*SIN(Wellpath!$L128)*SIN(Wellpath!$M128))</f>
        <v>8.4836568842106352</v>
      </c>
      <c r="I128" s="17">
        <f>0.5*((Wellpath!$K128-Wellpath!$K127)*SIN(Wellpath!$L128)*COS(Wellpath!$M128))</f>
        <v>-10.110428570094626</v>
      </c>
      <c r="J128" s="17">
        <v>0</v>
      </c>
      <c r="K128" s="17">
        <f t="shared" si="3"/>
        <v>0.66341394816893839</v>
      </c>
      <c r="L128" s="17">
        <f t="shared" si="4"/>
        <v>0.55667039922641925</v>
      </c>
      <c r="M128" s="17">
        <f t="shared" si="5"/>
        <v>-0.50000000000000011</v>
      </c>
      <c r="N128" s="17">
        <f>0.5*((Wellpath!$K129-Wellpath!$K128)*COS(Wellpath!$L128)*COS(Wellpath!$M128))</f>
        <v>-5.8372586565666174</v>
      </c>
      <c r="O128" s="17">
        <f>0.5*((Wellpath!$K129-Wellpath!$K128)*COS(Wellpath!$L128)*SIN(Wellpath!$M128))</f>
        <v>-4.8980415858114332</v>
      </c>
      <c r="P128" s="17">
        <f>0.5*(-(Wellpath!$K129-Wellpath!$K128)*SIN(Wellpath!$L128))</f>
        <v>-13.198227153674852</v>
      </c>
      <c r="Q128" s="17">
        <f>-0.5*((Wellpath!$K129-Wellpath!$K128)*SIN(Wellpath!$L128)*SIN(Wellpath!$M128))</f>
        <v>8.4836568842106352</v>
      </c>
      <c r="R128" s="17">
        <f>0.5*((Wellpath!$K129-Wellpath!$K128)*SIN(Wellpath!$L128)*COS(Wellpath!$M128))</f>
        <v>-10.110428570094626</v>
      </c>
      <c r="S128" s="17">
        <v>0</v>
      </c>
      <c r="AA128" s="10"/>
      <c r="AB128" s="10"/>
      <c r="AC128" s="10"/>
      <c r="AD128" s="10"/>
      <c r="AE128" s="10"/>
      <c r="AF128" s="10"/>
      <c r="AG128" s="10"/>
      <c r="AH128" s="10"/>
      <c r="AI128" s="10"/>
      <c r="AK128" s="24"/>
      <c r="AL128" s="24"/>
      <c r="AM128" s="24"/>
      <c r="AN128" s="24"/>
      <c r="AO128" s="24"/>
      <c r="AP128" s="24"/>
    </row>
    <row r="129" spans="1:42" x14ac:dyDescent="0.25">
      <c r="A129" s="26">
        <f>Wellpath!E129</f>
        <v>12100</v>
      </c>
      <c r="B129" s="17">
        <f>0.5*(SIN(Wellpath!$L128)*COS(Wellpath!$M128)+SIN(Wellpath!$L129)*COS(Wellpath!$M129))</f>
        <v>-0.66341394816893839</v>
      </c>
      <c r="C129" s="17">
        <f>0.5*(SIN(Wellpath!$L128)*SIN(Wellpath!$M128)+SIN(Wellpath!$L129)*SIN(Wellpath!$M129))</f>
        <v>-0.55667039922641925</v>
      </c>
      <c r="D129" s="17">
        <f>0.5*(COS(Wellpath!$L128)+COS(Wellpath!$L129))</f>
        <v>0.50000000000000011</v>
      </c>
      <c r="E129" s="17">
        <f>0.5*((Wellpath!$K129-Wellpath!$K128)*COS(Wellpath!$L129)*COS(Wellpath!$M129))</f>
        <v>-5.8372586565666174</v>
      </c>
      <c r="F129" s="17">
        <f>0.5*((Wellpath!$K129-Wellpath!$K128)*COS(Wellpath!$L129)*SIN(Wellpath!$M129))</f>
        <v>-4.8980415858114332</v>
      </c>
      <c r="G129" s="17">
        <f>0.5*(-(Wellpath!$K129-Wellpath!$K128)*SIN(Wellpath!$L129))</f>
        <v>-13.198227153674852</v>
      </c>
      <c r="H129" s="17">
        <f>-0.5*((Wellpath!$K129-Wellpath!$K128)*SIN(Wellpath!$L129)*SIN(Wellpath!$M129))</f>
        <v>8.4836568842106352</v>
      </c>
      <c r="I129" s="17">
        <f>0.5*((Wellpath!$K129-Wellpath!$K128)*SIN(Wellpath!$L129)*COS(Wellpath!$M129))</f>
        <v>-10.110428570094626</v>
      </c>
      <c r="J129" s="17">
        <v>0</v>
      </c>
      <c r="K129" s="17">
        <f t="shared" si="3"/>
        <v>0.66341394816893839</v>
      </c>
      <c r="L129" s="17">
        <f t="shared" si="4"/>
        <v>0.55667039922641925</v>
      </c>
      <c r="M129" s="17">
        <f t="shared" si="5"/>
        <v>-0.50000000000000011</v>
      </c>
      <c r="N129" s="17">
        <f>0.5*((Wellpath!$K130-Wellpath!$K129)*COS(Wellpath!$L129)*COS(Wellpath!$M129))</f>
        <v>-5.8372586565666174</v>
      </c>
      <c r="O129" s="17">
        <f>0.5*((Wellpath!$K130-Wellpath!$K129)*COS(Wellpath!$L129)*SIN(Wellpath!$M129))</f>
        <v>-4.8980415858114332</v>
      </c>
      <c r="P129" s="17">
        <f>0.5*(-(Wellpath!$K130-Wellpath!$K129)*SIN(Wellpath!$L129))</f>
        <v>-13.198227153674852</v>
      </c>
      <c r="Q129" s="17">
        <f>-0.5*((Wellpath!$K130-Wellpath!$K129)*SIN(Wellpath!$L129)*SIN(Wellpath!$M129))</f>
        <v>8.4836568842106352</v>
      </c>
      <c r="R129" s="17">
        <f>0.5*((Wellpath!$K130-Wellpath!$K129)*SIN(Wellpath!$L129)*COS(Wellpath!$M129))</f>
        <v>-10.110428570094626</v>
      </c>
      <c r="S129" s="17">
        <v>0</v>
      </c>
      <c r="AA129" s="10"/>
      <c r="AB129" s="10"/>
      <c r="AC129" s="10"/>
      <c r="AD129" s="10"/>
      <c r="AE129" s="10"/>
      <c r="AF129" s="10"/>
      <c r="AG129" s="10"/>
      <c r="AH129" s="10"/>
      <c r="AI129" s="10"/>
      <c r="AK129" s="24"/>
      <c r="AL129" s="24"/>
      <c r="AM129" s="24"/>
      <c r="AN129" s="24"/>
      <c r="AO129" s="24"/>
      <c r="AP129" s="24"/>
    </row>
    <row r="130" spans="1:42" x14ac:dyDescent="0.25">
      <c r="A130" s="26">
        <f>Wellpath!E130</f>
        <v>12200</v>
      </c>
      <c r="B130" s="17">
        <f>0.5*(SIN(Wellpath!$L129)*COS(Wellpath!$M129)+SIN(Wellpath!$L130)*COS(Wellpath!$M130))</f>
        <v>-0.66341394816893839</v>
      </c>
      <c r="C130" s="17">
        <f>0.5*(SIN(Wellpath!$L129)*SIN(Wellpath!$M129)+SIN(Wellpath!$L130)*SIN(Wellpath!$M130))</f>
        <v>-0.55667039922641925</v>
      </c>
      <c r="D130" s="17">
        <f>0.5*(COS(Wellpath!$L129)+COS(Wellpath!$L130))</f>
        <v>0.50000000000000011</v>
      </c>
      <c r="E130" s="17">
        <f>0.5*((Wellpath!$K130-Wellpath!$K129)*COS(Wellpath!$L130)*COS(Wellpath!$M130))</f>
        <v>-5.8372586565666174</v>
      </c>
      <c r="F130" s="17">
        <f>0.5*((Wellpath!$K130-Wellpath!$K129)*COS(Wellpath!$L130)*SIN(Wellpath!$M130))</f>
        <v>-4.8980415858114332</v>
      </c>
      <c r="G130" s="17">
        <f>0.5*(-(Wellpath!$K130-Wellpath!$K129)*SIN(Wellpath!$L130))</f>
        <v>-13.198227153674852</v>
      </c>
      <c r="H130" s="17">
        <f>-0.5*((Wellpath!$K130-Wellpath!$K129)*SIN(Wellpath!$L130)*SIN(Wellpath!$M130))</f>
        <v>8.4836568842106352</v>
      </c>
      <c r="I130" s="17">
        <f>0.5*((Wellpath!$K130-Wellpath!$K129)*SIN(Wellpath!$L130)*COS(Wellpath!$M130))</f>
        <v>-10.110428570094626</v>
      </c>
      <c r="J130" s="17">
        <v>0</v>
      </c>
      <c r="K130" s="17">
        <f t="shared" si="3"/>
        <v>0.66341394816893839</v>
      </c>
      <c r="L130" s="17">
        <f t="shared" si="4"/>
        <v>0.55667039922641925</v>
      </c>
      <c r="M130" s="17">
        <f t="shared" si="5"/>
        <v>-0.50000000000000011</v>
      </c>
      <c r="N130" s="17">
        <f>0.5*((Wellpath!$K131-Wellpath!$K130)*COS(Wellpath!$L130)*COS(Wellpath!$M130))</f>
        <v>-5.8372586565665303</v>
      </c>
      <c r="O130" s="17">
        <f>0.5*((Wellpath!$K131-Wellpath!$K130)*COS(Wellpath!$L130)*SIN(Wellpath!$M130))</f>
        <v>-4.8980415858113604</v>
      </c>
      <c r="P130" s="17">
        <f>0.5*(-(Wellpath!$K131-Wellpath!$K130)*SIN(Wellpath!$L130))</f>
        <v>-13.198227153674654</v>
      </c>
      <c r="Q130" s="17">
        <f>-0.5*((Wellpath!$K131-Wellpath!$K130)*SIN(Wellpath!$L130)*SIN(Wellpath!$M130))</f>
        <v>8.4836568842105073</v>
      </c>
      <c r="R130" s="17">
        <f>0.5*((Wellpath!$K131-Wellpath!$K130)*SIN(Wellpath!$L130)*COS(Wellpath!$M130))</f>
        <v>-10.110428570094475</v>
      </c>
      <c r="S130" s="17">
        <v>0</v>
      </c>
      <c r="AA130" s="10"/>
      <c r="AB130" s="10"/>
      <c r="AC130" s="10"/>
      <c r="AD130" s="10"/>
      <c r="AE130" s="10"/>
      <c r="AF130" s="10"/>
      <c r="AG130" s="10"/>
      <c r="AH130" s="10"/>
      <c r="AI130" s="10"/>
      <c r="AK130" s="24"/>
      <c r="AL130" s="24"/>
      <c r="AM130" s="24"/>
      <c r="AN130" s="24"/>
      <c r="AO130" s="24"/>
      <c r="AP130" s="24"/>
    </row>
    <row r="131" spans="1:42" x14ac:dyDescent="0.25">
      <c r="A131" s="26">
        <f>Wellpath!E131</f>
        <v>12300</v>
      </c>
      <c r="B131" s="17">
        <f>0.5*(SIN(Wellpath!$L130)*COS(Wellpath!$M130)+SIN(Wellpath!$L131)*COS(Wellpath!$M131))</f>
        <v>-0.66341394816893839</v>
      </c>
      <c r="C131" s="17">
        <f>0.5*(SIN(Wellpath!$L130)*SIN(Wellpath!$M130)+SIN(Wellpath!$L131)*SIN(Wellpath!$M131))</f>
        <v>-0.55667039922641925</v>
      </c>
      <c r="D131" s="17">
        <f>0.5*(COS(Wellpath!$L130)+COS(Wellpath!$L131))</f>
        <v>0.50000000000000011</v>
      </c>
      <c r="E131" s="17">
        <f>0.5*((Wellpath!$K131-Wellpath!$K130)*COS(Wellpath!$L131)*COS(Wellpath!$M131))</f>
        <v>-5.8372586565665303</v>
      </c>
      <c r="F131" s="17">
        <f>0.5*((Wellpath!$K131-Wellpath!$K130)*COS(Wellpath!$L131)*SIN(Wellpath!$M131))</f>
        <v>-4.8980415858113604</v>
      </c>
      <c r="G131" s="17">
        <f>0.5*(-(Wellpath!$K131-Wellpath!$K130)*SIN(Wellpath!$L131))</f>
        <v>-13.198227153674654</v>
      </c>
      <c r="H131" s="17">
        <f>-0.5*((Wellpath!$K131-Wellpath!$K130)*SIN(Wellpath!$L131)*SIN(Wellpath!$M131))</f>
        <v>8.4836568842105073</v>
      </c>
      <c r="I131" s="17">
        <f>0.5*((Wellpath!$K131-Wellpath!$K130)*SIN(Wellpath!$L131)*COS(Wellpath!$M131))</f>
        <v>-10.110428570094475</v>
      </c>
      <c r="J131" s="17">
        <v>0</v>
      </c>
      <c r="K131" s="17">
        <f t="shared" si="3"/>
        <v>0.66341394816893839</v>
      </c>
      <c r="L131" s="17">
        <f t="shared" si="4"/>
        <v>0.55667039922641925</v>
      </c>
      <c r="M131" s="17">
        <f t="shared" si="5"/>
        <v>-0.50000000000000011</v>
      </c>
      <c r="N131" s="17">
        <f>0.5*((Wellpath!$K132-Wellpath!$K131)*COS(Wellpath!$L131)*COS(Wellpath!$M131))</f>
        <v>-5.8372586565666174</v>
      </c>
      <c r="O131" s="17">
        <f>0.5*((Wellpath!$K132-Wellpath!$K131)*COS(Wellpath!$L131)*SIN(Wellpath!$M131))</f>
        <v>-4.8980415858114332</v>
      </c>
      <c r="P131" s="17">
        <f>0.5*(-(Wellpath!$K132-Wellpath!$K131)*SIN(Wellpath!$L131))</f>
        <v>-13.198227153674852</v>
      </c>
      <c r="Q131" s="17">
        <f>-0.5*((Wellpath!$K132-Wellpath!$K131)*SIN(Wellpath!$L131)*SIN(Wellpath!$M131))</f>
        <v>8.4836568842106352</v>
      </c>
      <c r="R131" s="17">
        <f>0.5*((Wellpath!$K132-Wellpath!$K131)*SIN(Wellpath!$L131)*COS(Wellpath!$M131))</f>
        <v>-10.110428570094626</v>
      </c>
      <c r="S131" s="17">
        <v>0</v>
      </c>
      <c r="AA131" s="10"/>
      <c r="AB131" s="10"/>
      <c r="AC131" s="10"/>
      <c r="AD131" s="10"/>
      <c r="AE131" s="10"/>
      <c r="AF131" s="10"/>
      <c r="AG131" s="10"/>
      <c r="AH131" s="10"/>
      <c r="AI131" s="10"/>
      <c r="AK131" s="24"/>
      <c r="AL131" s="24"/>
      <c r="AM131" s="24"/>
      <c r="AN131" s="24"/>
      <c r="AO131" s="24"/>
      <c r="AP131" s="24"/>
    </row>
    <row r="132" spans="1:42" x14ac:dyDescent="0.25">
      <c r="A132" s="26">
        <f>Wellpath!E132</f>
        <v>12400</v>
      </c>
      <c r="B132" s="17">
        <f>0.5*(SIN(Wellpath!$L131)*COS(Wellpath!$M131)+SIN(Wellpath!$L132)*COS(Wellpath!$M132))</f>
        <v>-0.66341394816893839</v>
      </c>
      <c r="C132" s="17">
        <f>0.5*(SIN(Wellpath!$L131)*SIN(Wellpath!$M131)+SIN(Wellpath!$L132)*SIN(Wellpath!$M132))</f>
        <v>-0.55667039922641925</v>
      </c>
      <c r="D132" s="17">
        <f>0.5*(COS(Wellpath!$L131)+COS(Wellpath!$L132))</f>
        <v>0.50000000000000011</v>
      </c>
      <c r="E132" s="17">
        <f>0.5*((Wellpath!$K132-Wellpath!$K131)*COS(Wellpath!$L132)*COS(Wellpath!$M132))</f>
        <v>-5.8372586565666174</v>
      </c>
      <c r="F132" s="17">
        <f>0.5*((Wellpath!$K132-Wellpath!$K131)*COS(Wellpath!$L132)*SIN(Wellpath!$M132))</f>
        <v>-4.8980415858114332</v>
      </c>
      <c r="G132" s="17">
        <f>0.5*(-(Wellpath!$K132-Wellpath!$K131)*SIN(Wellpath!$L132))</f>
        <v>-13.198227153674852</v>
      </c>
      <c r="H132" s="17">
        <f>-0.5*((Wellpath!$K132-Wellpath!$K131)*SIN(Wellpath!$L132)*SIN(Wellpath!$M132))</f>
        <v>8.4836568842106352</v>
      </c>
      <c r="I132" s="17">
        <f>0.5*((Wellpath!$K132-Wellpath!$K131)*SIN(Wellpath!$L132)*COS(Wellpath!$M132))</f>
        <v>-10.110428570094626</v>
      </c>
      <c r="J132" s="17">
        <v>0</v>
      </c>
      <c r="K132" s="17">
        <f t="shared" ref="K132" si="6">-B133</f>
        <v>0.66341394816893839</v>
      </c>
      <c r="L132" s="17">
        <f t="shared" ref="L132" si="7">-C133</f>
        <v>0.55667039922641925</v>
      </c>
      <c r="M132" s="17">
        <f t="shared" ref="M132" si="8">-D133</f>
        <v>-0.50000000000000011</v>
      </c>
      <c r="N132" s="17">
        <f>0.5*((Wellpath!$K133-Wellpath!$K132)*COS(Wellpath!$L132)*COS(Wellpath!$M132))</f>
        <v>-5.8372586565666174</v>
      </c>
      <c r="O132" s="17">
        <f>0.5*((Wellpath!$K133-Wellpath!$K132)*COS(Wellpath!$L132)*SIN(Wellpath!$M132))</f>
        <v>-4.8980415858114332</v>
      </c>
      <c r="P132" s="17">
        <f>0.5*(-(Wellpath!$K133-Wellpath!$K132)*SIN(Wellpath!$L132))</f>
        <v>-13.198227153674852</v>
      </c>
      <c r="Q132" s="17">
        <f>-0.5*((Wellpath!$K133-Wellpath!$K132)*SIN(Wellpath!$L132)*SIN(Wellpath!$M132))</f>
        <v>8.4836568842106352</v>
      </c>
      <c r="R132" s="17">
        <f>0.5*((Wellpath!$K133-Wellpath!$K132)*SIN(Wellpath!$L132)*COS(Wellpath!$M132))</f>
        <v>-10.110428570094626</v>
      </c>
      <c r="S132" s="17">
        <v>0</v>
      </c>
      <c r="AA132" s="10"/>
      <c r="AB132" s="10"/>
      <c r="AC132" s="10"/>
      <c r="AD132" s="10"/>
      <c r="AE132" s="10"/>
      <c r="AF132" s="10"/>
      <c r="AG132" s="10"/>
      <c r="AH132" s="10"/>
      <c r="AI132" s="10"/>
      <c r="AK132" s="24"/>
      <c r="AL132" s="24"/>
      <c r="AM132" s="24"/>
      <c r="AN132" s="24"/>
      <c r="AO132" s="24"/>
      <c r="AP132" s="24"/>
    </row>
    <row r="133" spans="1:42" x14ac:dyDescent="0.25">
      <c r="A133" s="26">
        <f>Wellpath!E133</f>
        <v>12500</v>
      </c>
      <c r="B133" s="17">
        <f>0.5*(SIN(Wellpath!$L132)*COS(Wellpath!$M132)+SIN(Wellpath!$L133)*COS(Wellpath!$M133))</f>
        <v>-0.66341394816893839</v>
      </c>
      <c r="C133" s="17">
        <f>0.5*(SIN(Wellpath!$L132)*SIN(Wellpath!$M132)+SIN(Wellpath!$L133)*SIN(Wellpath!$M133))</f>
        <v>-0.55667039922641925</v>
      </c>
      <c r="D133" s="17">
        <f>0.5*(COS(Wellpath!$L132)+COS(Wellpath!$L133))</f>
        <v>0.50000000000000011</v>
      </c>
      <c r="E133" s="17">
        <f>0.5*((Wellpath!$K133-Wellpath!$K132)*COS(Wellpath!$L133)*COS(Wellpath!$M133))</f>
        <v>-5.8372586565666174</v>
      </c>
      <c r="F133" s="17">
        <f>0.5*((Wellpath!$K133-Wellpath!$K132)*COS(Wellpath!$L133)*SIN(Wellpath!$M133))</f>
        <v>-4.8980415858114332</v>
      </c>
      <c r="G133" s="17">
        <f>0.5*(-(Wellpath!$K133-Wellpath!$K132)*SIN(Wellpath!$L133))</f>
        <v>-13.198227153674852</v>
      </c>
      <c r="H133" s="17">
        <f>-0.5*((Wellpath!$K133-Wellpath!$K132)*SIN(Wellpath!$L133)*SIN(Wellpath!$M133))</f>
        <v>8.4836568842106352</v>
      </c>
      <c r="I133" s="17">
        <f>0.5*((Wellpath!$K133-Wellpath!$K132)*SIN(Wellpath!$L133)*COS(Wellpath!$M133))</f>
        <v>-10.110428570094626</v>
      </c>
      <c r="J133" s="17">
        <v>0</v>
      </c>
      <c r="K133" s="17">
        <f t="shared" ref="K133:K196" si="9">-B134</f>
        <v>0.3317069740844692</v>
      </c>
      <c r="L133" s="17">
        <f t="shared" ref="L133:L196" si="10">-C134</f>
        <v>0.27833519961320963</v>
      </c>
      <c r="M133" s="17">
        <f t="shared" ref="M133:M196" si="11">-D134</f>
        <v>-0.75</v>
      </c>
      <c r="N133" s="17">
        <f>0.5*((Wellpath!$K134-Wellpath!$K133)*COS(Wellpath!$L133)*COS(Wellpath!$M133))</f>
        <v>729.65733207082678</v>
      </c>
      <c r="O133" s="17">
        <f>0.5*((Wellpath!$K134-Wellpath!$K133)*COS(Wellpath!$L133)*SIN(Wellpath!$M133))</f>
        <v>612.25519822642877</v>
      </c>
      <c r="P133" s="17">
        <f>0.5*(-(Wellpath!$K134-Wellpath!$K133)*SIN(Wellpath!$L133))</f>
        <v>1649.7783942093556</v>
      </c>
      <c r="Q133" s="17">
        <f>-0.5*((Wellpath!$K134-Wellpath!$K133)*SIN(Wellpath!$L133)*SIN(Wellpath!$M133))</f>
        <v>-1060.4571105263287</v>
      </c>
      <c r="R133" s="17">
        <f>0.5*((Wellpath!$K134-Wellpath!$K133)*SIN(Wellpath!$L133)*COS(Wellpath!$M133))</f>
        <v>1263.8035712618275</v>
      </c>
      <c r="S133" s="17">
        <v>0</v>
      </c>
      <c r="AA133" s="10"/>
      <c r="AB133" s="10"/>
      <c r="AC133" s="10"/>
      <c r="AD133" s="10"/>
      <c r="AE133" s="10"/>
      <c r="AF133" s="10"/>
      <c r="AG133" s="10"/>
      <c r="AH133" s="10"/>
      <c r="AI133" s="10"/>
      <c r="AK133" s="24"/>
      <c r="AL133" s="24"/>
      <c r="AM133" s="24"/>
      <c r="AN133" s="24"/>
      <c r="AO133" s="24"/>
      <c r="AP133" s="24"/>
    </row>
    <row r="134" spans="1:42" x14ac:dyDescent="0.25">
      <c r="A134" s="26">
        <f>Wellpath!E134</f>
        <v>0</v>
      </c>
      <c r="B134" s="17">
        <f>0.5*(SIN(Wellpath!$L133)*COS(Wellpath!$M133)+SIN(Wellpath!$L134)*COS(Wellpath!$M134))</f>
        <v>-0.3317069740844692</v>
      </c>
      <c r="C134" s="17">
        <f>0.5*(SIN(Wellpath!$L133)*SIN(Wellpath!$M133)+SIN(Wellpath!$L134)*SIN(Wellpath!$M134))</f>
        <v>-0.27833519961320963</v>
      </c>
      <c r="D134" s="17">
        <f>0.5*(COS(Wellpath!$L133)+COS(Wellpath!$L134))</f>
        <v>0.75</v>
      </c>
      <c r="E134" s="17">
        <f>0.5*((Wellpath!$K134-Wellpath!$K133)*COS(Wellpath!$L134)*COS(Wellpath!$M134))</f>
        <v>-1905</v>
      </c>
      <c r="F134" s="17">
        <f>0.5*((Wellpath!$K134-Wellpath!$K133)*COS(Wellpath!$L134)*SIN(Wellpath!$M134))</f>
        <v>0</v>
      </c>
      <c r="G134" s="17">
        <f>0.5*(-(Wellpath!$K134-Wellpath!$K133)*SIN(Wellpath!$L134))</f>
        <v>0</v>
      </c>
      <c r="H134" s="17">
        <f>-0.5*((Wellpath!$K134-Wellpath!$K133)*SIN(Wellpath!$L134)*SIN(Wellpath!$M134))</f>
        <v>0</v>
      </c>
      <c r="I134" s="17">
        <f>0.5*((Wellpath!$K134-Wellpath!$K133)*SIN(Wellpath!$L134)*COS(Wellpath!$M134))</f>
        <v>0</v>
      </c>
      <c r="J134" s="17">
        <v>0</v>
      </c>
      <c r="K134" s="17">
        <f t="shared" si="9"/>
        <v>0</v>
      </c>
      <c r="L134" s="17">
        <f t="shared" si="10"/>
        <v>0</v>
      </c>
      <c r="M134" s="17">
        <f t="shared" si="11"/>
        <v>-1</v>
      </c>
      <c r="N134" s="17">
        <f>0.5*((Wellpath!$K135-Wellpath!$K134)*COS(Wellpath!$L134)*COS(Wellpath!$M134))</f>
        <v>0</v>
      </c>
      <c r="O134" s="17">
        <f>0.5*((Wellpath!$K135-Wellpath!$K134)*COS(Wellpath!$L134)*SIN(Wellpath!$M134))</f>
        <v>0</v>
      </c>
      <c r="P134" s="17">
        <f>0.5*(-(Wellpath!$K135-Wellpath!$K134)*SIN(Wellpath!$L134))</f>
        <v>0</v>
      </c>
      <c r="Q134" s="17">
        <f>-0.5*((Wellpath!$K135-Wellpath!$K134)*SIN(Wellpath!$L134)*SIN(Wellpath!$M134))</f>
        <v>0</v>
      </c>
      <c r="R134" s="17">
        <f>0.5*((Wellpath!$K135-Wellpath!$K134)*SIN(Wellpath!$L134)*COS(Wellpath!$M134))</f>
        <v>0</v>
      </c>
      <c r="S134" s="17">
        <v>0</v>
      </c>
      <c r="AA134" s="10"/>
      <c r="AB134" s="10"/>
      <c r="AC134" s="10"/>
      <c r="AD134" s="10"/>
      <c r="AE134" s="10"/>
      <c r="AF134" s="10"/>
      <c r="AG134" s="10"/>
      <c r="AH134" s="10"/>
      <c r="AI134" s="10"/>
      <c r="AK134" s="24"/>
      <c r="AL134" s="24"/>
      <c r="AM134" s="24"/>
      <c r="AN134" s="24"/>
      <c r="AO134" s="24"/>
      <c r="AP134" s="24"/>
    </row>
    <row r="135" spans="1:42" x14ac:dyDescent="0.25">
      <c r="A135" s="26">
        <f>Wellpath!E135</f>
        <v>0</v>
      </c>
      <c r="B135" s="17">
        <f>0.5*(SIN(Wellpath!$L134)*COS(Wellpath!$M134)+SIN(Wellpath!$L135)*COS(Wellpath!$M135))</f>
        <v>0</v>
      </c>
      <c r="C135" s="17">
        <f>0.5*(SIN(Wellpath!$L134)*SIN(Wellpath!$M134)+SIN(Wellpath!$L135)*SIN(Wellpath!$M135))</f>
        <v>0</v>
      </c>
      <c r="D135" s="17">
        <f>0.5*(COS(Wellpath!$L134)+COS(Wellpath!$L135))</f>
        <v>1</v>
      </c>
      <c r="E135" s="17">
        <f>0.5*((Wellpath!$K135-Wellpath!$K134)*COS(Wellpath!$L135)*COS(Wellpath!$M135))</f>
        <v>0</v>
      </c>
      <c r="F135" s="17">
        <f>0.5*((Wellpath!$K135-Wellpath!$K134)*COS(Wellpath!$L135)*SIN(Wellpath!$M135))</f>
        <v>0</v>
      </c>
      <c r="G135" s="17">
        <f>0.5*(-(Wellpath!$K135-Wellpath!$K134)*SIN(Wellpath!$L135))</f>
        <v>0</v>
      </c>
      <c r="H135" s="17">
        <f>-0.5*((Wellpath!$K135-Wellpath!$K134)*SIN(Wellpath!$L135)*SIN(Wellpath!$M135))</f>
        <v>0</v>
      </c>
      <c r="I135" s="17">
        <f>0.5*((Wellpath!$K135-Wellpath!$K134)*SIN(Wellpath!$L135)*COS(Wellpath!$M135))</f>
        <v>0</v>
      </c>
      <c r="J135" s="17">
        <v>0</v>
      </c>
      <c r="K135" s="17">
        <f t="shared" si="9"/>
        <v>0</v>
      </c>
      <c r="L135" s="17">
        <f t="shared" si="10"/>
        <v>0</v>
      </c>
      <c r="M135" s="17">
        <f t="shared" si="11"/>
        <v>-1</v>
      </c>
      <c r="N135" s="17">
        <f>0.5*((Wellpath!$K136-Wellpath!$K135)*COS(Wellpath!$L135)*COS(Wellpath!$M135))</f>
        <v>0</v>
      </c>
      <c r="O135" s="17">
        <f>0.5*((Wellpath!$K136-Wellpath!$K135)*COS(Wellpath!$L135)*SIN(Wellpath!$M135))</f>
        <v>0</v>
      </c>
      <c r="P135" s="17">
        <f>0.5*(-(Wellpath!$K136-Wellpath!$K135)*SIN(Wellpath!$L135))</f>
        <v>0</v>
      </c>
      <c r="Q135" s="17">
        <f>-0.5*((Wellpath!$K136-Wellpath!$K135)*SIN(Wellpath!$L135)*SIN(Wellpath!$M135))</f>
        <v>0</v>
      </c>
      <c r="R135" s="17">
        <f>0.5*((Wellpath!$K136-Wellpath!$K135)*SIN(Wellpath!$L135)*COS(Wellpath!$M135))</f>
        <v>0</v>
      </c>
      <c r="S135" s="17">
        <v>0</v>
      </c>
      <c r="AA135" s="10"/>
      <c r="AB135" s="10"/>
      <c r="AC135" s="10"/>
      <c r="AD135" s="10"/>
      <c r="AE135" s="10"/>
      <c r="AF135" s="10"/>
      <c r="AG135" s="10"/>
      <c r="AH135" s="10"/>
      <c r="AI135" s="10"/>
      <c r="AK135" s="24"/>
      <c r="AL135" s="24"/>
      <c r="AM135" s="24"/>
      <c r="AN135" s="24"/>
      <c r="AO135" s="24"/>
      <c r="AP135" s="24"/>
    </row>
    <row r="136" spans="1:42" x14ac:dyDescent="0.25">
      <c r="A136" s="26">
        <f>Wellpath!E136</f>
        <v>0</v>
      </c>
      <c r="B136" s="17">
        <f>0.5*(SIN(Wellpath!$L135)*COS(Wellpath!$M135)+SIN(Wellpath!$L136)*COS(Wellpath!$M136))</f>
        <v>0</v>
      </c>
      <c r="C136" s="17">
        <f>0.5*(SIN(Wellpath!$L135)*SIN(Wellpath!$M135)+SIN(Wellpath!$L136)*SIN(Wellpath!$M136))</f>
        <v>0</v>
      </c>
      <c r="D136" s="17">
        <f>0.5*(COS(Wellpath!$L135)+COS(Wellpath!$L136))</f>
        <v>1</v>
      </c>
      <c r="E136" s="17">
        <f>0.5*((Wellpath!$K136-Wellpath!$K135)*COS(Wellpath!$L136)*COS(Wellpath!$M136))</f>
        <v>0</v>
      </c>
      <c r="F136" s="17">
        <f>0.5*((Wellpath!$K136-Wellpath!$K135)*COS(Wellpath!$L136)*SIN(Wellpath!$M136))</f>
        <v>0</v>
      </c>
      <c r="G136" s="17">
        <f>0.5*(-(Wellpath!$K136-Wellpath!$K135)*SIN(Wellpath!$L136))</f>
        <v>0</v>
      </c>
      <c r="H136" s="17">
        <f>-0.5*((Wellpath!$K136-Wellpath!$K135)*SIN(Wellpath!$L136)*SIN(Wellpath!$M136))</f>
        <v>0</v>
      </c>
      <c r="I136" s="17">
        <f>0.5*((Wellpath!$K136-Wellpath!$K135)*SIN(Wellpath!$L136)*COS(Wellpath!$M136))</f>
        <v>0</v>
      </c>
      <c r="J136" s="17">
        <v>0</v>
      </c>
      <c r="K136" s="17">
        <f t="shared" si="9"/>
        <v>0</v>
      </c>
      <c r="L136" s="17">
        <f t="shared" si="10"/>
        <v>0</v>
      </c>
      <c r="M136" s="17">
        <f t="shared" si="11"/>
        <v>-1</v>
      </c>
      <c r="N136" s="17">
        <f>0.5*((Wellpath!$K137-Wellpath!$K136)*COS(Wellpath!$L136)*COS(Wellpath!$M136))</f>
        <v>0</v>
      </c>
      <c r="O136" s="17">
        <f>0.5*((Wellpath!$K137-Wellpath!$K136)*COS(Wellpath!$L136)*SIN(Wellpath!$M136))</f>
        <v>0</v>
      </c>
      <c r="P136" s="17">
        <f>0.5*(-(Wellpath!$K137-Wellpath!$K136)*SIN(Wellpath!$L136))</f>
        <v>0</v>
      </c>
      <c r="Q136" s="17">
        <f>-0.5*((Wellpath!$K137-Wellpath!$K136)*SIN(Wellpath!$L136)*SIN(Wellpath!$M136))</f>
        <v>0</v>
      </c>
      <c r="R136" s="17">
        <f>0.5*((Wellpath!$K137-Wellpath!$K136)*SIN(Wellpath!$L136)*COS(Wellpath!$M136))</f>
        <v>0</v>
      </c>
      <c r="S136" s="17">
        <v>0</v>
      </c>
      <c r="AA136" s="10"/>
      <c r="AB136" s="10"/>
      <c r="AC136" s="10"/>
      <c r="AD136" s="10"/>
      <c r="AE136" s="10"/>
      <c r="AF136" s="10"/>
      <c r="AG136" s="10"/>
      <c r="AH136" s="10"/>
      <c r="AI136" s="10"/>
      <c r="AK136" s="24"/>
      <c r="AL136" s="24"/>
      <c r="AM136" s="24"/>
      <c r="AN136" s="24"/>
      <c r="AO136" s="24"/>
      <c r="AP136" s="24"/>
    </row>
    <row r="137" spans="1:42" x14ac:dyDescent="0.25">
      <c r="A137" s="26">
        <f>Wellpath!E137</f>
        <v>0</v>
      </c>
      <c r="B137" s="17">
        <f>0.5*(SIN(Wellpath!$L136)*COS(Wellpath!$M136)+SIN(Wellpath!$L137)*COS(Wellpath!$M137))</f>
        <v>0</v>
      </c>
      <c r="C137" s="17">
        <f>0.5*(SIN(Wellpath!$L136)*SIN(Wellpath!$M136)+SIN(Wellpath!$L137)*SIN(Wellpath!$M137))</f>
        <v>0</v>
      </c>
      <c r="D137" s="17">
        <f>0.5*(COS(Wellpath!$L136)+COS(Wellpath!$L137))</f>
        <v>1</v>
      </c>
      <c r="E137" s="17">
        <f>0.5*((Wellpath!$K137-Wellpath!$K136)*COS(Wellpath!$L137)*COS(Wellpath!$M137))</f>
        <v>0</v>
      </c>
      <c r="F137" s="17">
        <f>0.5*((Wellpath!$K137-Wellpath!$K136)*COS(Wellpath!$L137)*SIN(Wellpath!$M137))</f>
        <v>0</v>
      </c>
      <c r="G137" s="17">
        <f>0.5*(-(Wellpath!$K137-Wellpath!$K136)*SIN(Wellpath!$L137))</f>
        <v>0</v>
      </c>
      <c r="H137" s="17">
        <f>-0.5*((Wellpath!$K137-Wellpath!$K136)*SIN(Wellpath!$L137)*SIN(Wellpath!$M137))</f>
        <v>0</v>
      </c>
      <c r="I137" s="17">
        <f>0.5*((Wellpath!$K137-Wellpath!$K136)*SIN(Wellpath!$L137)*COS(Wellpath!$M137))</f>
        <v>0</v>
      </c>
      <c r="J137" s="17">
        <v>0</v>
      </c>
      <c r="K137" s="17">
        <f t="shared" si="9"/>
        <v>0</v>
      </c>
      <c r="L137" s="17">
        <f t="shared" si="10"/>
        <v>0</v>
      </c>
      <c r="M137" s="17">
        <f t="shared" si="11"/>
        <v>-1</v>
      </c>
      <c r="N137" s="17">
        <f>0.5*((Wellpath!$K138-Wellpath!$K137)*COS(Wellpath!$L137)*COS(Wellpath!$M137))</f>
        <v>0</v>
      </c>
      <c r="O137" s="17">
        <f>0.5*((Wellpath!$K138-Wellpath!$K137)*COS(Wellpath!$L137)*SIN(Wellpath!$M137))</f>
        <v>0</v>
      </c>
      <c r="P137" s="17">
        <f>0.5*(-(Wellpath!$K138-Wellpath!$K137)*SIN(Wellpath!$L137))</f>
        <v>0</v>
      </c>
      <c r="Q137" s="17">
        <f>-0.5*((Wellpath!$K138-Wellpath!$K137)*SIN(Wellpath!$L137)*SIN(Wellpath!$M137))</f>
        <v>0</v>
      </c>
      <c r="R137" s="17">
        <f>0.5*((Wellpath!$K138-Wellpath!$K137)*SIN(Wellpath!$L137)*COS(Wellpath!$M137))</f>
        <v>0</v>
      </c>
      <c r="S137" s="17">
        <v>0</v>
      </c>
      <c r="AA137" s="10"/>
      <c r="AB137" s="10"/>
      <c r="AC137" s="10"/>
      <c r="AD137" s="10"/>
      <c r="AE137" s="10"/>
      <c r="AF137" s="10"/>
      <c r="AG137" s="10"/>
      <c r="AH137" s="10"/>
      <c r="AI137" s="10"/>
      <c r="AK137" s="24"/>
      <c r="AL137" s="24"/>
      <c r="AM137" s="24"/>
      <c r="AN137" s="24"/>
      <c r="AO137" s="24"/>
      <c r="AP137" s="24"/>
    </row>
    <row r="138" spans="1:42" x14ac:dyDescent="0.25">
      <c r="A138" s="26">
        <f>Wellpath!E138</f>
        <v>0</v>
      </c>
      <c r="B138" s="17">
        <f>0.5*(SIN(Wellpath!$L137)*COS(Wellpath!$M137)+SIN(Wellpath!$L138)*COS(Wellpath!$M138))</f>
        <v>0</v>
      </c>
      <c r="C138" s="17">
        <f>0.5*(SIN(Wellpath!$L137)*SIN(Wellpath!$M137)+SIN(Wellpath!$L138)*SIN(Wellpath!$M138))</f>
        <v>0</v>
      </c>
      <c r="D138" s="17">
        <f>0.5*(COS(Wellpath!$L137)+COS(Wellpath!$L138))</f>
        <v>1</v>
      </c>
      <c r="E138" s="17">
        <f>0.5*((Wellpath!$K138-Wellpath!$K137)*COS(Wellpath!$L138)*COS(Wellpath!$M138))</f>
        <v>0</v>
      </c>
      <c r="F138" s="17">
        <f>0.5*((Wellpath!$K138-Wellpath!$K137)*COS(Wellpath!$L138)*SIN(Wellpath!$M138))</f>
        <v>0</v>
      </c>
      <c r="G138" s="17">
        <f>0.5*(-(Wellpath!$K138-Wellpath!$K137)*SIN(Wellpath!$L138))</f>
        <v>0</v>
      </c>
      <c r="H138" s="17">
        <f>-0.5*((Wellpath!$K138-Wellpath!$K137)*SIN(Wellpath!$L138)*SIN(Wellpath!$M138))</f>
        <v>0</v>
      </c>
      <c r="I138" s="17">
        <f>0.5*((Wellpath!$K138-Wellpath!$K137)*SIN(Wellpath!$L138)*COS(Wellpath!$M138))</f>
        <v>0</v>
      </c>
      <c r="J138" s="17">
        <v>0</v>
      </c>
      <c r="K138" s="17">
        <f t="shared" si="9"/>
        <v>0</v>
      </c>
      <c r="L138" s="17">
        <f t="shared" si="10"/>
        <v>0</v>
      </c>
      <c r="M138" s="17">
        <f t="shared" si="11"/>
        <v>-1</v>
      </c>
      <c r="N138" s="17">
        <f>0.5*((Wellpath!$K139-Wellpath!$K138)*COS(Wellpath!$L138)*COS(Wellpath!$M138))</f>
        <v>0</v>
      </c>
      <c r="O138" s="17">
        <f>0.5*((Wellpath!$K139-Wellpath!$K138)*COS(Wellpath!$L138)*SIN(Wellpath!$M138))</f>
        <v>0</v>
      </c>
      <c r="P138" s="17">
        <f>0.5*(-(Wellpath!$K139-Wellpath!$K138)*SIN(Wellpath!$L138))</f>
        <v>0</v>
      </c>
      <c r="Q138" s="17">
        <f>-0.5*((Wellpath!$K139-Wellpath!$K138)*SIN(Wellpath!$L138)*SIN(Wellpath!$M138))</f>
        <v>0</v>
      </c>
      <c r="R138" s="17">
        <f>0.5*((Wellpath!$K139-Wellpath!$K138)*SIN(Wellpath!$L138)*COS(Wellpath!$M138))</f>
        <v>0</v>
      </c>
      <c r="S138" s="17">
        <v>0</v>
      </c>
      <c r="AA138" s="10"/>
      <c r="AB138" s="10"/>
      <c r="AC138" s="10"/>
      <c r="AD138" s="10"/>
      <c r="AE138" s="10"/>
      <c r="AF138" s="10"/>
      <c r="AG138" s="10"/>
      <c r="AH138" s="10"/>
      <c r="AI138" s="10"/>
      <c r="AK138" s="24"/>
      <c r="AL138" s="24"/>
      <c r="AM138" s="24"/>
      <c r="AN138" s="24"/>
      <c r="AO138" s="24"/>
      <c r="AP138" s="24"/>
    </row>
    <row r="139" spans="1:42" x14ac:dyDescent="0.25">
      <c r="A139" s="26">
        <f>Wellpath!E139</f>
        <v>0</v>
      </c>
      <c r="B139" s="17">
        <f>0.5*(SIN(Wellpath!$L138)*COS(Wellpath!$M138)+SIN(Wellpath!$L139)*COS(Wellpath!$M139))</f>
        <v>0</v>
      </c>
      <c r="C139" s="17">
        <f>0.5*(SIN(Wellpath!$L138)*SIN(Wellpath!$M138)+SIN(Wellpath!$L139)*SIN(Wellpath!$M139))</f>
        <v>0</v>
      </c>
      <c r="D139" s="17">
        <f>0.5*(COS(Wellpath!$L138)+COS(Wellpath!$L139))</f>
        <v>1</v>
      </c>
      <c r="E139" s="17">
        <f>0.5*((Wellpath!$K139-Wellpath!$K138)*COS(Wellpath!$L139)*COS(Wellpath!$M139))</f>
        <v>0</v>
      </c>
      <c r="F139" s="17">
        <f>0.5*((Wellpath!$K139-Wellpath!$K138)*COS(Wellpath!$L139)*SIN(Wellpath!$M139))</f>
        <v>0</v>
      </c>
      <c r="G139" s="17">
        <f>0.5*(-(Wellpath!$K139-Wellpath!$K138)*SIN(Wellpath!$L139))</f>
        <v>0</v>
      </c>
      <c r="H139" s="17">
        <f>-0.5*((Wellpath!$K139-Wellpath!$K138)*SIN(Wellpath!$L139)*SIN(Wellpath!$M139))</f>
        <v>0</v>
      </c>
      <c r="I139" s="17">
        <f>0.5*((Wellpath!$K139-Wellpath!$K138)*SIN(Wellpath!$L139)*COS(Wellpath!$M139))</f>
        <v>0</v>
      </c>
      <c r="J139" s="17">
        <v>0</v>
      </c>
      <c r="K139" s="17">
        <f t="shared" si="9"/>
        <v>0</v>
      </c>
      <c r="L139" s="17">
        <f t="shared" si="10"/>
        <v>0</v>
      </c>
      <c r="M139" s="17">
        <f t="shared" si="11"/>
        <v>-1</v>
      </c>
      <c r="N139" s="17">
        <f>0.5*((Wellpath!$K140-Wellpath!$K139)*COS(Wellpath!$L139)*COS(Wellpath!$M139))</f>
        <v>0</v>
      </c>
      <c r="O139" s="17">
        <f>0.5*((Wellpath!$K140-Wellpath!$K139)*COS(Wellpath!$L139)*SIN(Wellpath!$M139))</f>
        <v>0</v>
      </c>
      <c r="P139" s="17">
        <f>0.5*(-(Wellpath!$K140-Wellpath!$K139)*SIN(Wellpath!$L139))</f>
        <v>0</v>
      </c>
      <c r="Q139" s="17">
        <f>-0.5*((Wellpath!$K140-Wellpath!$K139)*SIN(Wellpath!$L139)*SIN(Wellpath!$M139))</f>
        <v>0</v>
      </c>
      <c r="R139" s="17">
        <f>0.5*((Wellpath!$K140-Wellpath!$K139)*SIN(Wellpath!$L139)*COS(Wellpath!$M139))</f>
        <v>0</v>
      </c>
      <c r="S139" s="17">
        <v>0</v>
      </c>
      <c r="AA139" s="10"/>
      <c r="AB139" s="10"/>
      <c r="AC139" s="10"/>
      <c r="AD139" s="10"/>
      <c r="AE139" s="10"/>
      <c r="AF139" s="10"/>
      <c r="AG139" s="10"/>
      <c r="AH139" s="10"/>
      <c r="AI139" s="10"/>
      <c r="AK139" s="24"/>
      <c r="AL139" s="24"/>
      <c r="AM139" s="24"/>
      <c r="AN139" s="24"/>
      <c r="AO139" s="24"/>
      <c r="AP139" s="24"/>
    </row>
    <row r="140" spans="1:42" x14ac:dyDescent="0.25">
      <c r="A140" s="26">
        <f>Wellpath!E140</f>
        <v>0</v>
      </c>
      <c r="B140" s="17">
        <f>0.5*(SIN(Wellpath!$L139)*COS(Wellpath!$M139)+SIN(Wellpath!$L140)*COS(Wellpath!$M140))</f>
        <v>0</v>
      </c>
      <c r="C140" s="17">
        <f>0.5*(SIN(Wellpath!$L139)*SIN(Wellpath!$M139)+SIN(Wellpath!$L140)*SIN(Wellpath!$M140))</f>
        <v>0</v>
      </c>
      <c r="D140" s="17">
        <f>0.5*(COS(Wellpath!$L139)+COS(Wellpath!$L140))</f>
        <v>1</v>
      </c>
      <c r="E140" s="17">
        <f>0.5*((Wellpath!$K140-Wellpath!$K139)*COS(Wellpath!$L140)*COS(Wellpath!$M140))</f>
        <v>0</v>
      </c>
      <c r="F140" s="17">
        <f>0.5*((Wellpath!$K140-Wellpath!$K139)*COS(Wellpath!$L140)*SIN(Wellpath!$M140))</f>
        <v>0</v>
      </c>
      <c r="G140" s="17">
        <f>0.5*(-(Wellpath!$K140-Wellpath!$K139)*SIN(Wellpath!$L140))</f>
        <v>0</v>
      </c>
      <c r="H140" s="17">
        <f>-0.5*((Wellpath!$K140-Wellpath!$K139)*SIN(Wellpath!$L140)*SIN(Wellpath!$M140))</f>
        <v>0</v>
      </c>
      <c r="I140" s="17">
        <f>0.5*((Wellpath!$K140-Wellpath!$K139)*SIN(Wellpath!$L140)*COS(Wellpath!$M140))</f>
        <v>0</v>
      </c>
      <c r="J140" s="17">
        <v>0</v>
      </c>
      <c r="K140" s="17">
        <f t="shared" si="9"/>
        <v>0</v>
      </c>
      <c r="L140" s="17">
        <f t="shared" si="10"/>
        <v>0</v>
      </c>
      <c r="M140" s="17">
        <f t="shared" si="11"/>
        <v>-1</v>
      </c>
      <c r="N140" s="17">
        <f>0.5*((Wellpath!$K141-Wellpath!$K140)*COS(Wellpath!$L140)*COS(Wellpath!$M140))</f>
        <v>0</v>
      </c>
      <c r="O140" s="17">
        <f>0.5*((Wellpath!$K141-Wellpath!$K140)*COS(Wellpath!$L140)*SIN(Wellpath!$M140))</f>
        <v>0</v>
      </c>
      <c r="P140" s="17">
        <f>0.5*(-(Wellpath!$K141-Wellpath!$K140)*SIN(Wellpath!$L140))</f>
        <v>0</v>
      </c>
      <c r="Q140" s="17">
        <f>-0.5*((Wellpath!$K141-Wellpath!$K140)*SIN(Wellpath!$L140)*SIN(Wellpath!$M140))</f>
        <v>0</v>
      </c>
      <c r="R140" s="17">
        <f>0.5*((Wellpath!$K141-Wellpath!$K140)*SIN(Wellpath!$L140)*COS(Wellpath!$M140))</f>
        <v>0</v>
      </c>
      <c r="S140" s="17">
        <v>0</v>
      </c>
      <c r="AA140" s="10"/>
      <c r="AB140" s="10"/>
      <c r="AC140" s="10"/>
      <c r="AD140" s="10"/>
      <c r="AE140" s="10"/>
      <c r="AF140" s="10"/>
      <c r="AG140" s="10"/>
      <c r="AH140" s="10"/>
      <c r="AI140" s="10"/>
      <c r="AK140" s="24"/>
      <c r="AL140" s="24"/>
      <c r="AM140" s="24"/>
      <c r="AN140" s="24"/>
      <c r="AO140" s="24"/>
      <c r="AP140" s="24"/>
    </row>
    <row r="141" spans="1:42" x14ac:dyDescent="0.25">
      <c r="A141" s="26">
        <f>Wellpath!E141</f>
        <v>0</v>
      </c>
      <c r="B141" s="17">
        <f>0.5*(SIN(Wellpath!$L140)*COS(Wellpath!$M140)+SIN(Wellpath!$L141)*COS(Wellpath!$M141))</f>
        <v>0</v>
      </c>
      <c r="C141" s="17">
        <f>0.5*(SIN(Wellpath!$L140)*SIN(Wellpath!$M140)+SIN(Wellpath!$L141)*SIN(Wellpath!$M141))</f>
        <v>0</v>
      </c>
      <c r="D141" s="17">
        <f>0.5*(COS(Wellpath!$L140)+COS(Wellpath!$L141))</f>
        <v>1</v>
      </c>
      <c r="E141" s="17">
        <f>0.5*((Wellpath!$K141-Wellpath!$K140)*COS(Wellpath!$L141)*COS(Wellpath!$M141))</f>
        <v>0</v>
      </c>
      <c r="F141" s="17">
        <f>0.5*((Wellpath!$K141-Wellpath!$K140)*COS(Wellpath!$L141)*SIN(Wellpath!$M141))</f>
        <v>0</v>
      </c>
      <c r="G141" s="17">
        <f>0.5*(-(Wellpath!$K141-Wellpath!$K140)*SIN(Wellpath!$L141))</f>
        <v>0</v>
      </c>
      <c r="H141" s="17">
        <f>-0.5*((Wellpath!$K141-Wellpath!$K140)*SIN(Wellpath!$L141)*SIN(Wellpath!$M141))</f>
        <v>0</v>
      </c>
      <c r="I141" s="17">
        <f>0.5*((Wellpath!$K141-Wellpath!$K140)*SIN(Wellpath!$L141)*COS(Wellpath!$M141))</f>
        <v>0</v>
      </c>
      <c r="J141" s="17">
        <v>0</v>
      </c>
      <c r="K141" s="17">
        <f t="shared" si="9"/>
        <v>0</v>
      </c>
      <c r="L141" s="17">
        <f t="shared" si="10"/>
        <v>0</v>
      </c>
      <c r="M141" s="17">
        <f t="shared" si="11"/>
        <v>-1</v>
      </c>
      <c r="N141" s="17">
        <f>0.5*((Wellpath!$K142-Wellpath!$K141)*COS(Wellpath!$L141)*COS(Wellpath!$M141))</f>
        <v>0</v>
      </c>
      <c r="O141" s="17">
        <f>0.5*((Wellpath!$K142-Wellpath!$K141)*COS(Wellpath!$L141)*SIN(Wellpath!$M141))</f>
        <v>0</v>
      </c>
      <c r="P141" s="17">
        <f>0.5*(-(Wellpath!$K142-Wellpath!$K141)*SIN(Wellpath!$L141))</f>
        <v>0</v>
      </c>
      <c r="Q141" s="17">
        <f>-0.5*((Wellpath!$K142-Wellpath!$K141)*SIN(Wellpath!$L141)*SIN(Wellpath!$M141))</f>
        <v>0</v>
      </c>
      <c r="R141" s="17">
        <f>0.5*((Wellpath!$K142-Wellpath!$K141)*SIN(Wellpath!$L141)*COS(Wellpath!$M141))</f>
        <v>0</v>
      </c>
      <c r="S141" s="17">
        <v>0</v>
      </c>
      <c r="AA141" s="10"/>
      <c r="AB141" s="10"/>
      <c r="AC141" s="10"/>
      <c r="AD141" s="10"/>
      <c r="AE141" s="10"/>
      <c r="AF141" s="10"/>
      <c r="AG141" s="10"/>
      <c r="AH141" s="10"/>
      <c r="AI141" s="10"/>
      <c r="AK141" s="24"/>
      <c r="AL141" s="24"/>
      <c r="AM141" s="24"/>
      <c r="AN141" s="24"/>
      <c r="AO141" s="24"/>
      <c r="AP141" s="24"/>
    </row>
    <row r="142" spans="1:42" x14ac:dyDescent="0.25">
      <c r="A142" s="26">
        <f>Wellpath!E142</f>
        <v>0</v>
      </c>
      <c r="B142" s="17">
        <f>0.5*(SIN(Wellpath!$L141)*COS(Wellpath!$M141)+SIN(Wellpath!$L142)*COS(Wellpath!$M142))</f>
        <v>0</v>
      </c>
      <c r="C142" s="17">
        <f>0.5*(SIN(Wellpath!$L141)*SIN(Wellpath!$M141)+SIN(Wellpath!$L142)*SIN(Wellpath!$M142))</f>
        <v>0</v>
      </c>
      <c r="D142" s="17">
        <f>0.5*(COS(Wellpath!$L141)+COS(Wellpath!$L142))</f>
        <v>1</v>
      </c>
      <c r="E142" s="17">
        <f>0.5*((Wellpath!$K142-Wellpath!$K141)*COS(Wellpath!$L142)*COS(Wellpath!$M142))</f>
        <v>0</v>
      </c>
      <c r="F142" s="17">
        <f>0.5*((Wellpath!$K142-Wellpath!$K141)*COS(Wellpath!$L142)*SIN(Wellpath!$M142))</f>
        <v>0</v>
      </c>
      <c r="G142" s="17">
        <f>0.5*(-(Wellpath!$K142-Wellpath!$K141)*SIN(Wellpath!$L142))</f>
        <v>0</v>
      </c>
      <c r="H142" s="17">
        <f>-0.5*((Wellpath!$K142-Wellpath!$K141)*SIN(Wellpath!$L142)*SIN(Wellpath!$M142))</f>
        <v>0</v>
      </c>
      <c r="I142" s="17">
        <f>0.5*((Wellpath!$K142-Wellpath!$K141)*SIN(Wellpath!$L142)*COS(Wellpath!$M142))</f>
        <v>0</v>
      </c>
      <c r="J142" s="17">
        <v>0</v>
      </c>
      <c r="K142" s="17">
        <f t="shared" si="9"/>
        <v>0</v>
      </c>
      <c r="L142" s="17">
        <f t="shared" si="10"/>
        <v>0</v>
      </c>
      <c r="M142" s="17">
        <f t="shared" si="11"/>
        <v>-1</v>
      </c>
      <c r="N142" s="17">
        <f>0.5*((Wellpath!$K143-Wellpath!$K142)*COS(Wellpath!$L142)*COS(Wellpath!$M142))</f>
        <v>0</v>
      </c>
      <c r="O142" s="17">
        <f>0.5*((Wellpath!$K143-Wellpath!$K142)*COS(Wellpath!$L142)*SIN(Wellpath!$M142))</f>
        <v>0</v>
      </c>
      <c r="P142" s="17">
        <f>0.5*(-(Wellpath!$K143-Wellpath!$K142)*SIN(Wellpath!$L142))</f>
        <v>0</v>
      </c>
      <c r="Q142" s="17">
        <f>-0.5*((Wellpath!$K143-Wellpath!$K142)*SIN(Wellpath!$L142)*SIN(Wellpath!$M142))</f>
        <v>0</v>
      </c>
      <c r="R142" s="17">
        <f>0.5*((Wellpath!$K143-Wellpath!$K142)*SIN(Wellpath!$L142)*COS(Wellpath!$M142))</f>
        <v>0</v>
      </c>
      <c r="S142" s="17">
        <v>0</v>
      </c>
      <c r="AA142" s="10"/>
      <c r="AB142" s="10"/>
      <c r="AC142" s="10"/>
      <c r="AD142" s="10"/>
      <c r="AE142" s="10"/>
      <c r="AF142" s="10"/>
      <c r="AG142" s="10"/>
      <c r="AH142" s="10"/>
      <c r="AI142" s="10"/>
      <c r="AK142" s="24"/>
      <c r="AL142" s="24"/>
      <c r="AM142" s="24"/>
      <c r="AN142" s="24"/>
      <c r="AO142" s="24"/>
      <c r="AP142" s="24"/>
    </row>
    <row r="143" spans="1:42" x14ac:dyDescent="0.25">
      <c r="A143" s="26">
        <f>Wellpath!E143</f>
        <v>0</v>
      </c>
      <c r="B143" s="17">
        <f>0.5*(SIN(Wellpath!$L142)*COS(Wellpath!$M142)+SIN(Wellpath!$L143)*COS(Wellpath!$M143))</f>
        <v>0</v>
      </c>
      <c r="C143" s="17">
        <f>0.5*(SIN(Wellpath!$L142)*SIN(Wellpath!$M142)+SIN(Wellpath!$L143)*SIN(Wellpath!$M143))</f>
        <v>0</v>
      </c>
      <c r="D143" s="17">
        <f>0.5*(COS(Wellpath!$L142)+COS(Wellpath!$L143))</f>
        <v>1</v>
      </c>
      <c r="E143" s="17">
        <f>0.5*((Wellpath!$K143-Wellpath!$K142)*COS(Wellpath!$L143)*COS(Wellpath!$M143))</f>
        <v>0</v>
      </c>
      <c r="F143" s="17">
        <f>0.5*((Wellpath!$K143-Wellpath!$K142)*COS(Wellpath!$L143)*SIN(Wellpath!$M143))</f>
        <v>0</v>
      </c>
      <c r="G143" s="17">
        <f>0.5*(-(Wellpath!$K143-Wellpath!$K142)*SIN(Wellpath!$L143))</f>
        <v>0</v>
      </c>
      <c r="H143" s="17">
        <f>-0.5*((Wellpath!$K143-Wellpath!$K142)*SIN(Wellpath!$L143)*SIN(Wellpath!$M143))</f>
        <v>0</v>
      </c>
      <c r="I143" s="17">
        <f>0.5*((Wellpath!$K143-Wellpath!$K142)*SIN(Wellpath!$L143)*COS(Wellpath!$M143))</f>
        <v>0</v>
      </c>
      <c r="J143" s="17">
        <v>0</v>
      </c>
      <c r="K143" s="17">
        <f t="shared" si="9"/>
        <v>0</v>
      </c>
      <c r="L143" s="17">
        <f t="shared" si="10"/>
        <v>0</v>
      </c>
      <c r="M143" s="17">
        <f t="shared" si="11"/>
        <v>-1</v>
      </c>
      <c r="N143" s="17">
        <f>0.5*((Wellpath!$K144-Wellpath!$K143)*COS(Wellpath!$L143)*COS(Wellpath!$M143))</f>
        <v>0</v>
      </c>
      <c r="O143" s="17">
        <f>0.5*((Wellpath!$K144-Wellpath!$K143)*COS(Wellpath!$L143)*SIN(Wellpath!$M143))</f>
        <v>0</v>
      </c>
      <c r="P143" s="17">
        <f>0.5*(-(Wellpath!$K144-Wellpath!$K143)*SIN(Wellpath!$L143))</f>
        <v>0</v>
      </c>
      <c r="Q143" s="17">
        <f>-0.5*((Wellpath!$K144-Wellpath!$K143)*SIN(Wellpath!$L143)*SIN(Wellpath!$M143))</f>
        <v>0</v>
      </c>
      <c r="R143" s="17">
        <f>0.5*((Wellpath!$K144-Wellpath!$K143)*SIN(Wellpath!$L143)*COS(Wellpath!$M143))</f>
        <v>0</v>
      </c>
      <c r="S143" s="17">
        <v>0</v>
      </c>
      <c r="AA143" s="10"/>
      <c r="AB143" s="10"/>
      <c r="AC143" s="10"/>
      <c r="AD143" s="10"/>
      <c r="AE143" s="10"/>
      <c r="AF143" s="10"/>
      <c r="AG143" s="10"/>
      <c r="AH143" s="10"/>
      <c r="AI143" s="10"/>
      <c r="AK143" s="24"/>
      <c r="AL143" s="24"/>
      <c r="AM143" s="24"/>
      <c r="AN143" s="24"/>
      <c r="AO143" s="24"/>
      <c r="AP143" s="24"/>
    </row>
    <row r="144" spans="1:42" x14ac:dyDescent="0.25">
      <c r="A144" s="26">
        <f>Wellpath!E144</f>
        <v>0</v>
      </c>
      <c r="B144" s="17">
        <f>0.5*(SIN(Wellpath!$L143)*COS(Wellpath!$M143)+SIN(Wellpath!$L144)*COS(Wellpath!$M144))</f>
        <v>0</v>
      </c>
      <c r="C144" s="17">
        <f>0.5*(SIN(Wellpath!$L143)*SIN(Wellpath!$M143)+SIN(Wellpath!$L144)*SIN(Wellpath!$M144))</f>
        <v>0</v>
      </c>
      <c r="D144" s="17">
        <f>0.5*(COS(Wellpath!$L143)+COS(Wellpath!$L144))</f>
        <v>1</v>
      </c>
      <c r="E144" s="17">
        <f>0.5*((Wellpath!$K144-Wellpath!$K143)*COS(Wellpath!$L144)*COS(Wellpath!$M144))</f>
        <v>0</v>
      </c>
      <c r="F144" s="17">
        <f>0.5*((Wellpath!$K144-Wellpath!$K143)*COS(Wellpath!$L144)*SIN(Wellpath!$M144))</f>
        <v>0</v>
      </c>
      <c r="G144" s="17">
        <f>0.5*(-(Wellpath!$K144-Wellpath!$K143)*SIN(Wellpath!$L144))</f>
        <v>0</v>
      </c>
      <c r="H144" s="17">
        <f>-0.5*((Wellpath!$K144-Wellpath!$K143)*SIN(Wellpath!$L144)*SIN(Wellpath!$M144))</f>
        <v>0</v>
      </c>
      <c r="I144" s="17">
        <f>0.5*((Wellpath!$K144-Wellpath!$K143)*SIN(Wellpath!$L144)*COS(Wellpath!$M144))</f>
        <v>0</v>
      </c>
      <c r="J144" s="17">
        <v>0</v>
      </c>
      <c r="K144" s="17">
        <f t="shared" si="9"/>
        <v>0</v>
      </c>
      <c r="L144" s="17">
        <f t="shared" si="10"/>
        <v>0</v>
      </c>
      <c r="M144" s="17">
        <f t="shared" si="11"/>
        <v>-1</v>
      </c>
      <c r="N144" s="17">
        <f>0.5*((Wellpath!$K145-Wellpath!$K144)*COS(Wellpath!$L144)*COS(Wellpath!$M144))</f>
        <v>0</v>
      </c>
      <c r="O144" s="17">
        <f>0.5*((Wellpath!$K145-Wellpath!$K144)*COS(Wellpath!$L144)*SIN(Wellpath!$M144))</f>
        <v>0</v>
      </c>
      <c r="P144" s="17">
        <f>0.5*(-(Wellpath!$K145-Wellpath!$K144)*SIN(Wellpath!$L144))</f>
        <v>0</v>
      </c>
      <c r="Q144" s="17">
        <f>-0.5*((Wellpath!$K145-Wellpath!$K144)*SIN(Wellpath!$L144)*SIN(Wellpath!$M144))</f>
        <v>0</v>
      </c>
      <c r="R144" s="17">
        <f>0.5*((Wellpath!$K145-Wellpath!$K144)*SIN(Wellpath!$L144)*COS(Wellpath!$M144))</f>
        <v>0</v>
      </c>
      <c r="S144" s="17">
        <v>0</v>
      </c>
      <c r="AA144" s="10"/>
      <c r="AB144" s="10"/>
      <c r="AC144" s="10"/>
      <c r="AD144" s="10"/>
      <c r="AE144" s="10"/>
      <c r="AF144" s="10"/>
      <c r="AG144" s="10"/>
      <c r="AH144" s="10"/>
      <c r="AI144" s="10"/>
      <c r="AK144" s="24"/>
      <c r="AL144" s="24"/>
      <c r="AM144" s="24"/>
      <c r="AN144" s="24"/>
      <c r="AO144" s="24"/>
      <c r="AP144" s="24"/>
    </row>
    <row r="145" spans="1:42" x14ac:dyDescent="0.25">
      <c r="A145" s="26">
        <f>Wellpath!E145</f>
        <v>0</v>
      </c>
      <c r="B145" s="17">
        <f>0.5*(SIN(Wellpath!$L144)*COS(Wellpath!$M144)+SIN(Wellpath!$L145)*COS(Wellpath!$M145))</f>
        <v>0</v>
      </c>
      <c r="C145" s="17">
        <f>0.5*(SIN(Wellpath!$L144)*SIN(Wellpath!$M144)+SIN(Wellpath!$L145)*SIN(Wellpath!$M145))</f>
        <v>0</v>
      </c>
      <c r="D145" s="17">
        <f>0.5*(COS(Wellpath!$L144)+COS(Wellpath!$L145))</f>
        <v>1</v>
      </c>
      <c r="E145" s="17">
        <f>0.5*((Wellpath!$K145-Wellpath!$K144)*COS(Wellpath!$L145)*COS(Wellpath!$M145))</f>
        <v>0</v>
      </c>
      <c r="F145" s="17">
        <f>0.5*((Wellpath!$K145-Wellpath!$K144)*COS(Wellpath!$L145)*SIN(Wellpath!$M145))</f>
        <v>0</v>
      </c>
      <c r="G145" s="17">
        <f>0.5*(-(Wellpath!$K145-Wellpath!$K144)*SIN(Wellpath!$L145))</f>
        <v>0</v>
      </c>
      <c r="H145" s="17">
        <f>-0.5*((Wellpath!$K145-Wellpath!$K144)*SIN(Wellpath!$L145)*SIN(Wellpath!$M145))</f>
        <v>0</v>
      </c>
      <c r="I145" s="17">
        <f>0.5*((Wellpath!$K145-Wellpath!$K144)*SIN(Wellpath!$L145)*COS(Wellpath!$M145))</f>
        <v>0</v>
      </c>
      <c r="J145" s="17">
        <v>0</v>
      </c>
      <c r="K145" s="17">
        <f t="shared" si="9"/>
        <v>0</v>
      </c>
      <c r="L145" s="17">
        <f t="shared" si="10"/>
        <v>0</v>
      </c>
      <c r="M145" s="17">
        <f t="shared" si="11"/>
        <v>-1</v>
      </c>
      <c r="N145" s="17">
        <f>0.5*((Wellpath!$K146-Wellpath!$K145)*COS(Wellpath!$L145)*COS(Wellpath!$M145))</f>
        <v>0</v>
      </c>
      <c r="O145" s="17">
        <f>0.5*((Wellpath!$K146-Wellpath!$K145)*COS(Wellpath!$L145)*SIN(Wellpath!$M145))</f>
        <v>0</v>
      </c>
      <c r="P145" s="17">
        <f>0.5*(-(Wellpath!$K146-Wellpath!$K145)*SIN(Wellpath!$L145))</f>
        <v>0</v>
      </c>
      <c r="Q145" s="17">
        <f>-0.5*((Wellpath!$K146-Wellpath!$K145)*SIN(Wellpath!$L145)*SIN(Wellpath!$M145))</f>
        <v>0</v>
      </c>
      <c r="R145" s="17">
        <f>0.5*((Wellpath!$K146-Wellpath!$K145)*SIN(Wellpath!$L145)*COS(Wellpath!$M145))</f>
        <v>0</v>
      </c>
      <c r="S145" s="17">
        <v>0</v>
      </c>
      <c r="AA145" s="10"/>
      <c r="AB145" s="10"/>
      <c r="AC145" s="10"/>
      <c r="AD145" s="10"/>
      <c r="AE145" s="10"/>
      <c r="AF145" s="10"/>
      <c r="AG145" s="10"/>
      <c r="AH145" s="10"/>
      <c r="AI145" s="10"/>
      <c r="AK145" s="24"/>
      <c r="AL145" s="24"/>
      <c r="AM145" s="24"/>
      <c r="AN145" s="24"/>
      <c r="AO145" s="24"/>
      <c r="AP145" s="24"/>
    </row>
    <row r="146" spans="1:42" x14ac:dyDescent="0.25">
      <c r="A146" s="26">
        <f>Wellpath!E146</f>
        <v>0</v>
      </c>
      <c r="B146" s="17">
        <f>0.5*(SIN(Wellpath!$L145)*COS(Wellpath!$M145)+SIN(Wellpath!$L146)*COS(Wellpath!$M146))</f>
        <v>0</v>
      </c>
      <c r="C146" s="17">
        <f>0.5*(SIN(Wellpath!$L145)*SIN(Wellpath!$M145)+SIN(Wellpath!$L146)*SIN(Wellpath!$M146))</f>
        <v>0</v>
      </c>
      <c r="D146" s="17">
        <f>0.5*(COS(Wellpath!$L145)+COS(Wellpath!$L146))</f>
        <v>1</v>
      </c>
      <c r="E146" s="17">
        <f>0.5*((Wellpath!$K146-Wellpath!$K145)*COS(Wellpath!$L146)*COS(Wellpath!$M146))</f>
        <v>0</v>
      </c>
      <c r="F146" s="17">
        <f>0.5*((Wellpath!$K146-Wellpath!$K145)*COS(Wellpath!$L146)*SIN(Wellpath!$M146))</f>
        <v>0</v>
      </c>
      <c r="G146" s="17">
        <f>0.5*(-(Wellpath!$K146-Wellpath!$K145)*SIN(Wellpath!$L146))</f>
        <v>0</v>
      </c>
      <c r="H146" s="17">
        <f>-0.5*((Wellpath!$K146-Wellpath!$K145)*SIN(Wellpath!$L146)*SIN(Wellpath!$M146))</f>
        <v>0</v>
      </c>
      <c r="I146" s="17">
        <f>0.5*((Wellpath!$K146-Wellpath!$K145)*SIN(Wellpath!$L146)*COS(Wellpath!$M146))</f>
        <v>0</v>
      </c>
      <c r="J146" s="17">
        <v>0</v>
      </c>
      <c r="K146" s="17">
        <f t="shared" si="9"/>
        <v>0</v>
      </c>
      <c r="L146" s="17">
        <f t="shared" si="10"/>
        <v>0</v>
      </c>
      <c r="M146" s="17">
        <f t="shared" si="11"/>
        <v>-1</v>
      </c>
      <c r="N146" s="17">
        <f>0.5*((Wellpath!$K147-Wellpath!$K146)*COS(Wellpath!$L146)*COS(Wellpath!$M146))</f>
        <v>0</v>
      </c>
      <c r="O146" s="17">
        <f>0.5*((Wellpath!$K147-Wellpath!$K146)*COS(Wellpath!$L146)*SIN(Wellpath!$M146))</f>
        <v>0</v>
      </c>
      <c r="P146" s="17">
        <f>0.5*(-(Wellpath!$K147-Wellpath!$K146)*SIN(Wellpath!$L146))</f>
        <v>0</v>
      </c>
      <c r="Q146" s="17">
        <f>-0.5*((Wellpath!$K147-Wellpath!$K146)*SIN(Wellpath!$L146)*SIN(Wellpath!$M146))</f>
        <v>0</v>
      </c>
      <c r="R146" s="17">
        <f>0.5*((Wellpath!$K147-Wellpath!$K146)*SIN(Wellpath!$L146)*COS(Wellpath!$M146))</f>
        <v>0</v>
      </c>
      <c r="S146" s="17">
        <v>0</v>
      </c>
      <c r="AA146" s="10"/>
      <c r="AB146" s="10"/>
      <c r="AC146" s="10"/>
      <c r="AD146" s="10"/>
      <c r="AE146" s="10"/>
      <c r="AF146" s="10"/>
      <c r="AG146" s="10"/>
      <c r="AH146" s="10"/>
      <c r="AI146" s="10"/>
      <c r="AK146" s="24"/>
      <c r="AL146" s="24"/>
      <c r="AM146" s="24"/>
      <c r="AN146" s="24"/>
      <c r="AO146" s="24"/>
      <c r="AP146" s="24"/>
    </row>
    <row r="147" spans="1:42" x14ac:dyDescent="0.25">
      <c r="A147" s="26">
        <f>Wellpath!E147</f>
        <v>0</v>
      </c>
      <c r="B147" s="17">
        <f>0.5*(SIN(Wellpath!$L146)*COS(Wellpath!$M146)+SIN(Wellpath!$L147)*COS(Wellpath!$M147))</f>
        <v>0</v>
      </c>
      <c r="C147" s="17">
        <f>0.5*(SIN(Wellpath!$L146)*SIN(Wellpath!$M146)+SIN(Wellpath!$L147)*SIN(Wellpath!$M147))</f>
        <v>0</v>
      </c>
      <c r="D147" s="17">
        <f>0.5*(COS(Wellpath!$L146)+COS(Wellpath!$L147))</f>
        <v>1</v>
      </c>
      <c r="E147" s="17">
        <f>0.5*((Wellpath!$K147-Wellpath!$K146)*COS(Wellpath!$L147)*COS(Wellpath!$M147))</f>
        <v>0</v>
      </c>
      <c r="F147" s="17">
        <f>0.5*((Wellpath!$K147-Wellpath!$K146)*COS(Wellpath!$L147)*SIN(Wellpath!$M147))</f>
        <v>0</v>
      </c>
      <c r="G147" s="17">
        <f>0.5*(-(Wellpath!$K147-Wellpath!$K146)*SIN(Wellpath!$L147))</f>
        <v>0</v>
      </c>
      <c r="H147" s="17">
        <f>-0.5*((Wellpath!$K147-Wellpath!$K146)*SIN(Wellpath!$L147)*SIN(Wellpath!$M147))</f>
        <v>0</v>
      </c>
      <c r="I147" s="17">
        <f>0.5*((Wellpath!$K147-Wellpath!$K146)*SIN(Wellpath!$L147)*COS(Wellpath!$M147))</f>
        <v>0</v>
      </c>
      <c r="J147" s="17">
        <v>0</v>
      </c>
      <c r="K147" s="17">
        <f t="shared" si="9"/>
        <v>0</v>
      </c>
      <c r="L147" s="17">
        <f t="shared" si="10"/>
        <v>0</v>
      </c>
      <c r="M147" s="17">
        <f t="shared" si="11"/>
        <v>-1</v>
      </c>
      <c r="N147" s="17">
        <f>0.5*((Wellpath!$K148-Wellpath!$K147)*COS(Wellpath!$L147)*COS(Wellpath!$M147))</f>
        <v>0</v>
      </c>
      <c r="O147" s="17">
        <f>0.5*((Wellpath!$K148-Wellpath!$K147)*COS(Wellpath!$L147)*SIN(Wellpath!$M147))</f>
        <v>0</v>
      </c>
      <c r="P147" s="17">
        <f>0.5*(-(Wellpath!$K148-Wellpath!$K147)*SIN(Wellpath!$L147))</f>
        <v>0</v>
      </c>
      <c r="Q147" s="17">
        <f>-0.5*((Wellpath!$K148-Wellpath!$K147)*SIN(Wellpath!$L147)*SIN(Wellpath!$M147))</f>
        <v>0</v>
      </c>
      <c r="R147" s="17">
        <f>0.5*((Wellpath!$K148-Wellpath!$K147)*SIN(Wellpath!$L147)*COS(Wellpath!$M147))</f>
        <v>0</v>
      </c>
      <c r="S147" s="17">
        <v>0</v>
      </c>
      <c r="AA147" s="10"/>
      <c r="AB147" s="10"/>
      <c r="AC147" s="10"/>
      <c r="AD147" s="10"/>
      <c r="AE147" s="10"/>
      <c r="AF147" s="10"/>
      <c r="AG147" s="10"/>
      <c r="AH147" s="10"/>
      <c r="AI147" s="10"/>
      <c r="AK147" s="24"/>
      <c r="AL147" s="24"/>
      <c r="AM147" s="24"/>
      <c r="AN147" s="24"/>
      <c r="AO147" s="24"/>
      <c r="AP147" s="24"/>
    </row>
    <row r="148" spans="1:42" x14ac:dyDescent="0.25">
      <c r="A148" s="26">
        <f>Wellpath!E148</f>
        <v>0</v>
      </c>
      <c r="B148" s="17">
        <f>0.5*(SIN(Wellpath!$L147)*COS(Wellpath!$M147)+SIN(Wellpath!$L148)*COS(Wellpath!$M148))</f>
        <v>0</v>
      </c>
      <c r="C148" s="17">
        <f>0.5*(SIN(Wellpath!$L147)*SIN(Wellpath!$M147)+SIN(Wellpath!$L148)*SIN(Wellpath!$M148))</f>
        <v>0</v>
      </c>
      <c r="D148" s="17">
        <f>0.5*(COS(Wellpath!$L147)+COS(Wellpath!$L148))</f>
        <v>1</v>
      </c>
      <c r="E148" s="17">
        <f>0.5*((Wellpath!$K148-Wellpath!$K147)*COS(Wellpath!$L148)*COS(Wellpath!$M148))</f>
        <v>0</v>
      </c>
      <c r="F148" s="17">
        <f>0.5*((Wellpath!$K148-Wellpath!$K147)*COS(Wellpath!$L148)*SIN(Wellpath!$M148))</f>
        <v>0</v>
      </c>
      <c r="G148" s="17">
        <f>0.5*(-(Wellpath!$K148-Wellpath!$K147)*SIN(Wellpath!$L148))</f>
        <v>0</v>
      </c>
      <c r="H148" s="17">
        <f>-0.5*((Wellpath!$K148-Wellpath!$K147)*SIN(Wellpath!$L148)*SIN(Wellpath!$M148))</f>
        <v>0</v>
      </c>
      <c r="I148" s="17">
        <f>0.5*((Wellpath!$K148-Wellpath!$K147)*SIN(Wellpath!$L148)*COS(Wellpath!$M148))</f>
        <v>0</v>
      </c>
      <c r="J148" s="17">
        <v>0</v>
      </c>
      <c r="K148" s="17">
        <f t="shared" si="9"/>
        <v>0</v>
      </c>
      <c r="L148" s="17">
        <f t="shared" si="10"/>
        <v>0</v>
      </c>
      <c r="M148" s="17">
        <f t="shared" si="11"/>
        <v>-1</v>
      </c>
      <c r="N148" s="17">
        <f>0.5*((Wellpath!$K149-Wellpath!$K148)*COS(Wellpath!$L148)*COS(Wellpath!$M148))</f>
        <v>0</v>
      </c>
      <c r="O148" s="17">
        <f>0.5*((Wellpath!$K149-Wellpath!$K148)*COS(Wellpath!$L148)*SIN(Wellpath!$M148))</f>
        <v>0</v>
      </c>
      <c r="P148" s="17">
        <f>0.5*(-(Wellpath!$K149-Wellpath!$K148)*SIN(Wellpath!$L148))</f>
        <v>0</v>
      </c>
      <c r="Q148" s="17">
        <f>-0.5*((Wellpath!$K149-Wellpath!$K148)*SIN(Wellpath!$L148)*SIN(Wellpath!$M148))</f>
        <v>0</v>
      </c>
      <c r="R148" s="17">
        <f>0.5*((Wellpath!$K149-Wellpath!$K148)*SIN(Wellpath!$L148)*COS(Wellpath!$M148))</f>
        <v>0</v>
      </c>
      <c r="S148" s="17">
        <v>0</v>
      </c>
      <c r="AA148" s="10"/>
      <c r="AB148" s="10"/>
      <c r="AC148" s="10"/>
      <c r="AD148" s="10"/>
      <c r="AE148" s="10"/>
      <c r="AF148" s="10"/>
      <c r="AG148" s="10"/>
      <c r="AH148" s="10"/>
      <c r="AI148" s="10"/>
      <c r="AK148" s="24"/>
      <c r="AL148" s="24"/>
      <c r="AM148" s="24"/>
      <c r="AN148" s="24"/>
      <c r="AO148" s="24"/>
      <c r="AP148" s="24"/>
    </row>
    <row r="149" spans="1:42" x14ac:dyDescent="0.25">
      <c r="A149" s="26">
        <f>Wellpath!E149</f>
        <v>0</v>
      </c>
      <c r="B149" s="17">
        <f>0.5*(SIN(Wellpath!$L148)*COS(Wellpath!$M148)+SIN(Wellpath!$L149)*COS(Wellpath!$M149))</f>
        <v>0</v>
      </c>
      <c r="C149" s="17">
        <f>0.5*(SIN(Wellpath!$L148)*SIN(Wellpath!$M148)+SIN(Wellpath!$L149)*SIN(Wellpath!$M149))</f>
        <v>0</v>
      </c>
      <c r="D149" s="17">
        <f>0.5*(COS(Wellpath!$L148)+COS(Wellpath!$L149))</f>
        <v>1</v>
      </c>
      <c r="E149" s="17">
        <f>0.5*((Wellpath!$K149-Wellpath!$K148)*COS(Wellpath!$L149)*COS(Wellpath!$M149))</f>
        <v>0</v>
      </c>
      <c r="F149" s="17">
        <f>0.5*((Wellpath!$K149-Wellpath!$K148)*COS(Wellpath!$L149)*SIN(Wellpath!$M149))</f>
        <v>0</v>
      </c>
      <c r="G149" s="17">
        <f>0.5*(-(Wellpath!$K149-Wellpath!$K148)*SIN(Wellpath!$L149))</f>
        <v>0</v>
      </c>
      <c r="H149" s="17">
        <f>-0.5*((Wellpath!$K149-Wellpath!$K148)*SIN(Wellpath!$L149)*SIN(Wellpath!$M149))</f>
        <v>0</v>
      </c>
      <c r="I149" s="17">
        <f>0.5*((Wellpath!$K149-Wellpath!$K148)*SIN(Wellpath!$L149)*COS(Wellpath!$M149))</f>
        <v>0</v>
      </c>
      <c r="J149" s="17">
        <v>0</v>
      </c>
      <c r="K149" s="17">
        <f t="shared" si="9"/>
        <v>0</v>
      </c>
      <c r="L149" s="17">
        <f t="shared" si="10"/>
        <v>0</v>
      </c>
      <c r="M149" s="17">
        <f t="shared" si="11"/>
        <v>-1</v>
      </c>
      <c r="N149" s="17">
        <f>0.5*((Wellpath!$K150-Wellpath!$K149)*COS(Wellpath!$L149)*COS(Wellpath!$M149))</f>
        <v>0</v>
      </c>
      <c r="O149" s="17">
        <f>0.5*((Wellpath!$K150-Wellpath!$K149)*COS(Wellpath!$L149)*SIN(Wellpath!$M149))</f>
        <v>0</v>
      </c>
      <c r="P149" s="17">
        <f>0.5*(-(Wellpath!$K150-Wellpath!$K149)*SIN(Wellpath!$L149))</f>
        <v>0</v>
      </c>
      <c r="Q149" s="17">
        <f>-0.5*((Wellpath!$K150-Wellpath!$K149)*SIN(Wellpath!$L149)*SIN(Wellpath!$M149))</f>
        <v>0</v>
      </c>
      <c r="R149" s="17">
        <f>0.5*((Wellpath!$K150-Wellpath!$K149)*SIN(Wellpath!$L149)*COS(Wellpath!$M149))</f>
        <v>0</v>
      </c>
      <c r="S149" s="17">
        <v>0</v>
      </c>
      <c r="AA149" s="10"/>
      <c r="AB149" s="10"/>
      <c r="AC149" s="10"/>
      <c r="AD149" s="10"/>
      <c r="AE149" s="10"/>
      <c r="AF149" s="10"/>
      <c r="AG149" s="10"/>
      <c r="AH149" s="10"/>
      <c r="AI149" s="10"/>
      <c r="AK149" s="24"/>
      <c r="AL149" s="24"/>
      <c r="AM149" s="24"/>
      <c r="AN149" s="24"/>
      <c r="AO149" s="24"/>
      <c r="AP149" s="24"/>
    </row>
    <row r="150" spans="1:42" x14ac:dyDescent="0.25">
      <c r="A150" s="26">
        <f>Wellpath!E150</f>
        <v>0</v>
      </c>
      <c r="B150" s="17">
        <f>0.5*(SIN(Wellpath!$L149)*COS(Wellpath!$M149)+SIN(Wellpath!$L150)*COS(Wellpath!$M150))</f>
        <v>0</v>
      </c>
      <c r="C150" s="17">
        <f>0.5*(SIN(Wellpath!$L149)*SIN(Wellpath!$M149)+SIN(Wellpath!$L150)*SIN(Wellpath!$M150))</f>
        <v>0</v>
      </c>
      <c r="D150" s="17">
        <f>0.5*(COS(Wellpath!$L149)+COS(Wellpath!$L150))</f>
        <v>1</v>
      </c>
      <c r="E150" s="17">
        <f>0.5*((Wellpath!$K150-Wellpath!$K149)*COS(Wellpath!$L150)*COS(Wellpath!$M150))</f>
        <v>0</v>
      </c>
      <c r="F150" s="17">
        <f>0.5*((Wellpath!$K150-Wellpath!$K149)*COS(Wellpath!$L150)*SIN(Wellpath!$M150))</f>
        <v>0</v>
      </c>
      <c r="G150" s="17">
        <f>0.5*(-(Wellpath!$K150-Wellpath!$K149)*SIN(Wellpath!$L150))</f>
        <v>0</v>
      </c>
      <c r="H150" s="17">
        <f>-0.5*((Wellpath!$K150-Wellpath!$K149)*SIN(Wellpath!$L150)*SIN(Wellpath!$M150))</f>
        <v>0</v>
      </c>
      <c r="I150" s="17">
        <f>0.5*((Wellpath!$K150-Wellpath!$K149)*SIN(Wellpath!$L150)*COS(Wellpath!$M150))</f>
        <v>0</v>
      </c>
      <c r="J150" s="17">
        <v>0</v>
      </c>
      <c r="K150" s="17">
        <f t="shared" si="9"/>
        <v>0</v>
      </c>
      <c r="L150" s="17">
        <f t="shared" si="10"/>
        <v>0</v>
      </c>
      <c r="M150" s="17">
        <f t="shared" si="11"/>
        <v>-1</v>
      </c>
      <c r="N150" s="17">
        <f>0.5*((Wellpath!$K151-Wellpath!$K150)*COS(Wellpath!$L150)*COS(Wellpath!$M150))</f>
        <v>0</v>
      </c>
      <c r="O150" s="17">
        <f>0.5*((Wellpath!$K151-Wellpath!$K150)*COS(Wellpath!$L150)*SIN(Wellpath!$M150))</f>
        <v>0</v>
      </c>
      <c r="P150" s="17">
        <f>0.5*(-(Wellpath!$K151-Wellpath!$K150)*SIN(Wellpath!$L150))</f>
        <v>0</v>
      </c>
      <c r="Q150" s="17">
        <f>-0.5*((Wellpath!$K151-Wellpath!$K150)*SIN(Wellpath!$L150)*SIN(Wellpath!$M150))</f>
        <v>0</v>
      </c>
      <c r="R150" s="17">
        <f>0.5*((Wellpath!$K151-Wellpath!$K150)*SIN(Wellpath!$L150)*COS(Wellpath!$M150))</f>
        <v>0</v>
      </c>
      <c r="S150" s="17">
        <v>0</v>
      </c>
      <c r="AA150" s="10"/>
      <c r="AB150" s="10"/>
      <c r="AC150" s="10"/>
      <c r="AD150" s="10"/>
      <c r="AE150" s="10"/>
      <c r="AF150" s="10"/>
      <c r="AG150" s="10"/>
      <c r="AH150" s="10"/>
      <c r="AI150" s="10"/>
      <c r="AK150" s="24"/>
      <c r="AL150" s="24"/>
      <c r="AM150" s="24"/>
      <c r="AN150" s="24"/>
      <c r="AO150" s="24"/>
      <c r="AP150" s="24"/>
    </row>
    <row r="151" spans="1:42" x14ac:dyDescent="0.25">
      <c r="A151" s="26">
        <f>Wellpath!E151</f>
        <v>0</v>
      </c>
      <c r="B151" s="17">
        <f>0.5*(SIN(Wellpath!$L150)*COS(Wellpath!$M150)+SIN(Wellpath!$L151)*COS(Wellpath!$M151))</f>
        <v>0</v>
      </c>
      <c r="C151" s="17">
        <f>0.5*(SIN(Wellpath!$L150)*SIN(Wellpath!$M150)+SIN(Wellpath!$L151)*SIN(Wellpath!$M151))</f>
        <v>0</v>
      </c>
      <c r="D151" s="17">
        <f>0.5*(COS(Wellpath!$L150)+COS(Wellpath!$L151))</f>
        <v>1</v>
      </c>
      <c r="E151" s="17">
        <f>0.5*((Wellpath!$K151-Wellpath!$K150)*COS(Wellpath!$L151)*COS(Wellpath!$M151))</f>
        <v>0</v>
      </c>
      <c r="F151" s="17">
        <f>0.5*((Wellpath!$K151-Wellpath!$K150)*COS(Wellpath!$L151)*SIN(Wellpath!$M151))</f>
        <v>0</v>
      </c>
      <c r="G151" s="17">
        <f>0.5*(-(Wellpath!$K151-Wellpath!$K150)*SIN(Wellpath!$L151))</f>
        <v>0</v>
      </c>
      <c r="H151" s="17">
        <f>-0.5*((Wellpath!$K151-Wellpath!$K150)*SIN(Wellpath!$L151)*SIN(Wellpath!$M151))</f>
        <v>0</v>
      </c>
      <c r="I151" s="17">
        <f>0.5*((Wellpath!$K151-Wellpath!$K150)*SIN(Wellpath!$L151)*COS(Wellpath!$M151))</f>
        <v>0</v>
      </c>
      <c r="J151" s="17">
        <v>0</v>
      </c>
      <c r="K151" s="17">
        <f t="shared" si="9"/>
        <v>0</v>
      </c>
      <c r="L151" s="17">
        <f t="shared" si="10"/>
        <v>0</v>
      </c>
      <c r="M151" s="17">
        <f t="shared" si="11"/>
        <v>-1</v>
      </c>
      <c r="N151" s="17">
        <f>0.5*((Wellpath!$K152-Wellpath!$K151)*COS(Wellpath!$L151)*COS(Wellpath!$M151))</f>
        <v>0</v>
      </c>
      <c r="O151" s="17">
        <f>0.5*((Wellpath!$K152-Wellpath!$K151)*COS(Wellpath!$L151)*SIN(Wellpath!$M151))</f>
        <v>0</v>
      </c>
      <c r="P151" s="17">
        <f>0.5*(-(Wellpath!$K152-Wellpath!$K151)*SIN(Wellpath!$L151))</f>
        <v>0</v>
      </c>
      <c r="Q151" s="17">
        <f>-0.5*((Wellpath!$K152-Wellpath!$K151)*SIN(Wellpath!$L151)*SIN(Wellpath!$M151))</f>
        <v>0</v>
      </c>
      <c r="R151" s="17">
        <f>0.5*((Wellpath!$K152-Wellpath!$K151)*SIN(Wellpath!$L151)*COS(Wellpath!$M151))</f>
        <v>0</v>
      </c>
      <c r="S151" s="17">
        <v>0</v>
      </c>
      <c r="AA151" s="10"/>
      <c r="AB151" s="10"/>
      <c r="AC151" s="10"/>
      <c r="AD151" s="10"/>
      <c r="AE151" s="10"/>
      <c r="AF151" s="10"/>
      <c r="AG151" s="10"/>
      <c r="AH151" s="10"/>
      <c r="AI151" s="10"/>
      <c r="AK151" s="24"/>
      <c r="AL151" s="24"/>
      <c r="AM151" s="24"/>
      <c r="AN151" s="24"/>
      <c r="AO151" s="24"/>
      <c r="AP151" s="24"/>
    </row>
    <row r="152" spans="1:42" x14ac:dyDescent="0.25">
      <c r="A152" s="26">
        <f>Wellpath!E152</f>
        <v>0</v>
      </c>
      <c r="B152" s="17">
        <f>0.5*(SIN(Wellpath!$L151)*COS(Wellpath!$M151)+SIN(Wellpath!$L152)*COS(Wellpath!$M152))</f>
        <v>0</v>
      </c>
      <c r="C152" s="17">
        <f>0.5*(SIN(Wellpath!$L151)*SIN(Wellpath!$M151)+SIN(Wellpath!$L152)*SIN(Wellpath!$M152))</f>
        <v>0</v>
      </c>
      <c r="D152" s="17">
        <f>0.5*(COS(Wellpath!$L151)+COS(Wellpath!$L152))</f>
        <v>1</v>
      </c>
      <c r="E152" s="17">
        <f>0.5*((Wellpath!$K152-Wellpath!$K151)*COS(Wellpath!$L152)*COS(Wellpath!$M152))</f>
        <v>0</v>
      </c>
      <c r="F152" s="17">
        <f>0.5*((Wellpath!$K152-Wellpath!$K151)*COS(Wellpath!$L152)*SIN(Wellpath!$M152))</f>
        <v>0</v>
      </c>
      <c r="G152" s="17">
        <f>0.5*(-(Wellpath!$K152-Wellpath!$K151)*SIN(Wellpath!$L152))</f>
        <v>0</v>
      </c>
      <c r="H152" s="17">
        <f>-0.5*((Wellpath!$K152-Wellpath!$K151)*SIN(Wellpath!$L152)*SIN(Wellpath!$M152))</f>
        <v>0</v>
      </c>
      <c r="I152" s="17">
        <f>0.5*((Wellpath!$K152-Wellpath!$K151)*SIN(Wellpath!$L152)*COS(Wellpath!$M152))</f>
        <v>0</v>
      </c>
      <c r="J152" s="17">
        <v>0</v>
      </c>
      <c r="K152" s="17">
        <f t="shared" si="9"/>
        <v>0</v>
      </c>
      <c r="L152" s="17">
        <f t="shared" si="10"/>
        <v>0</v>
      </c>
      <c r="M152" s="17">
        <f t="shared" si="11"/>
        <v>-1</v>
      </c>
      <c r="N152" s="17">
        <f>0.5*((Wellpath!$K153-Wellpath!$K152)*COS(Wellpath!$L152)*COS(Wellpath!$M152))</f>
        <v>0</v>
      </c>
      <c r="O152" s="17">
        <f>0.5*((Wellpath!$K153-Wellpath!$K152)*COS(Wellpath!$L152)*SIN(Wellpath!$M152))</f>
        <v>0</v>
      </c>
      <c r="P152" s="17">
        <f>0.5*(-(Wellpath!$K153-Wellpath!$K152)*SIN(Wellpath!$L152))</f>
        <v>0</v>
      </c>
      <c r="Q152" s="17">
        <f>-0.5*((Wellpath!$K153-Wellpath!$K152)*SIN(Wellpath!$L152)*SIN(Wellpath!$M152))</f>
        <v>0</v>
      </c>
      <c r="R152" s="17">
        <f>0.5*((Wellpath!$K153-Wellpath!$K152)*SIN(Wellpath!$L152)*COS(Wellpath!$M152))</f>
        <v>0</v>
      </c>
      <c r="S152" s="17">
        <v>0</v>
      </c>
      <c r="AA152" s="10"/>
      <c r="AB152" s="10"/>
      <c r="AC152" s="10"/>
      <c r="AD152" s="10"/>
      <c r="AE152" s="10"/>
      <c r="AF152" s="10"/>
      <c r="AG152" s="10"/>
      <c r="AH152" s="10"/>
      <c r="AI152" s="10"/>
      <c r="AK152" s="24"/>
      <c r="AL152" s="24"/>
      <c r="AM152" s="24"/>
      <c r="AN152" s="24"/>
      <c r="AO152" s="24"/>
      <c r="AP152" s="24"/>
    </row>
    <row r="153" spans="1:42" x14ac:dyDescent="0.25">
      <c r="A153" s="26">
        <f>Wellpath!E153</f>
        <v>0</v>
      </c>
      <c r="B153" s="17">
        <f>0.5*(SIN(Wellpath!$L152)*COS(Wellpath!$M152)+SIN(Wellpath!$L153)*COS(Wellpath!$M153))</f>
        <v>0</v>
      </c>
      <c r="C153" s="17">
        <f>0.5*(SIN(Wellpath!$L152)*SIN(Wellpath!$M152)+SIN(Wellpath!$L153)*SIN(Wellpath!$M153))</f>
        <v>0</v>
      </c>
      <c r="D153" s="17">
        <f>0.5*(COS(Wellpath!$L152)+COS(Wellpath!$L153))</f>
        <v>1</v>
      </c>
      <c r="E153" s="17">
        <f>0.5*((Wellpath!$K153-Wellpath!$K152)*COS(Wellpath!$L153)*COS(Wellpath!$M153))</f>
        <v>0</v>
      </c>
      <c r="F153" s="17">
        <f>0.5*((Wellpath!$K153-Wellpath!$K152)*COS(Wellpath!$L153)*SIN(Wellpath!$M153))</f>
        <v>0</v>
      </c>
      <c r="G153" s="17">
        <f>0.5*(-(Wellpath!$K153-Wellpath!$K152)*SIN(Wellpath!$L153))</f>
        <v>0</v>
      </c>
      <c r="H153" s="17">
        <f>-0.5*((Wellpath!$K153-Wellpath!$K152)*SIN(Wellpath!$L153)*SIN(Wellpath!$M153))</f>
        <v>0</v>
      </c>
      <c r="I153" s="17">
        <f>0.5*((Wellpath!$K153-Wellpath!$K152)*SIN(Wellpath!$L153)*COS(Wellpath!$M153))</f>
        <v>0</v>
      </c>
      <c r="J153" s="17">
        <v>0</v>
      </c>
      <c r="K153" s="17">
        <f t="shared" si="9"/>
        <v>0</v>
      </c>
      <c r="L153" s="17">
        <f t="shared" si="10"/>
        <v>0</v>
      </c>
      <c r="M153" s="17">
        <f t="shared" si="11"/>
        <v>-1</v>
      </c>
      <c r="N153" s="17">
        <f>0.5*((Wellpath!$K154-Wellpath!$K153)*COS(Wellpath!$L153)*COS(Wellpath!$M153))</f>
        <v>0</v>
      </c>
      <c r="O153" s="17">
        <f>0.5*((Wellpath!$K154-Wellpath!$K153)*COS(Wellpath!$L153)*SIN(Wellpath!$M153))</f>
        <v>0</v>
      </c>
      <c r="P153" s="17">
        <f>0.5*(-(Wellpath!$K154-Wellpath!$K153)*SIN(Wellpath!$L153))</f>
        <v>0</v>
      </c>
      <c r="Q153" s="17">
        <f>-0.5*((Wellpath!$K154-Wellpath!$K153)*SIN(Wellpath!$L153)*SIN(Wellpath!$M153))</f>
        <v>0</v>
      </c>
      <c r="R153" s="17">
        <f>0.5*((Wellpath!$K154-Wellpath!$K153)*SIN(Wellpath!$L153)*COS(Wellpath!$M153))</f>
        <v>0</v>
      </c>
      <c r="S153" s="17">
        <v>0</v>
      </c>
      <c r="AA153" s="10"/>
      <c r="AB153" s="10"/>
      <c r="AC153" s="10"/>
      <c r="AD153" s="10"/>
      <c r="AE153" s="10"/>
      <c r="AF153" s="10"/>
      <c r="AG153" s="10"/>
      <c r="AH153" s="10"/>
      <c r="AI153" s="10"/>
      <c r="AK153" s="24"/>
      <c r="AL153" s="24"/>
      <c r="AM153" s="24"/>
      <c r="AN153" s="24"/>
      <c r="AO153" s="24"/>
      <c r="AP153" s="24"/>
    </row>
    <row r="154" spans="1:42" x14ac:dyDescent="0.25">
      <c r="A154" s="26">
        <f>Wellpath!E154</f>
        <v>0</v>
      </c>
      <c r="B154" s="17">
        <f>0.5*(SIN(Wellpath!$L153)*COS(Wellpath!$M153)+SIN(Wellpath!$L154)*COS(Wellpath!$M154))</f>
        <v>0</v>
      </c>
      <c r="C154" s="17">
        <f>0.5*(SIN(Wellpath!$L153)*SIN(Wellpath!$M153)+SIN(Wellpath!$L154)*SIN(Wellpath!$M154))</f>
        <v>0</v>
      </c>
      <c r="D154" s="17">
        <f>0.5*(COS(Wellpath!$L153)+COS(Wellpath!$L154))</f>
        <v>1</v>
      </c>
      <c r="E154" s="17">
        <f>0.5*((Wellpath!$K154-Wellpath!$K153)*COS(Wellpath!$L154)*COS(Wellpath!$M154))</f>
        <v>0</v>
      </c>
      <c r="F154" s="17">
        <f>0.5*((Wellpath!$K154-Wellpath!$K153)*COS(Wellpath!$L154)*SIN(Wellpath!$M154))</f>
        <v>0</v>
      </c>
      <c r="G154" s="17">
        <f>0.5*(-(Wellpath!$K154-Wellpath!$K153)*SIN(Wellpath!$L154))</f>
        <v>0</v>
      </c>
      <c r="H154" s="17">
        <f>-0.5*((Wellpath!$K154-Wellpath!$K153)*SIN(Wellpath!$L154)*SIN(Wellpath!$M154))</f>
        <v>0</v>
      </c>
      <c r="I154" s="17">
        <f>0.5*((Wellpath!$K154-Wellpath!$K153)*SIN(Wellpath!$L154)*COS(Wellpath!$M154))</f>
        <v>0</v>
      </c>
      <c r="J154" s="17">
        <v>0</v>
      </c>
      <c r="K154" s="17">
        <f t="shared" si="9"/>
        <v>0</v>
      </c>
      <c r="L154" s="17">
        <f t="shared" si="10"/>
        <v>0</v>
      </c>
      <c r="M154" s="17">
        <f t="shared" si="11"/>
        <v>-1</v>
      </c>
      <c r="N154" s="17">
        <f>0.5*((Wellpath!$K155-Wellpath!$K154)*COS(Wellpath!$L154)*COS(Wellpath!$M154))</f>
        <v>0</v>
      </c>
      <c r="O154" s="17">
        <f>0.5*((Wellpath!$K155-Wellpath!$K154)*COS(Wellpath!$L154)*SIN(Wellpath!$M154))</f>
        <v>0</v>
      </c>
      <c r="P154" s="17">
        <f>0.5*(-(Wellpath!$K155-Wellpath!$K154)*SIN(Wellpath!$L154))</f>
        <v>0</v>
      </c>
      <c r="Q154" s="17">
        <f>-0.5*((Wellpath!$K155-Wellpath!$K154)*SIN(Wellpath!$L154)*SIN(Wellpath!$M154))</f>
        <v>0</v>
      </c>
      <c r="R154" s="17">
        <f>0.5*((Wellpath!$K155-Wellpath!$K154)*SIN(Wellpath!$L154)*COS(Wellpath!$M154))</f>
        <v>0</v>
      </c>
      <c r="S154" s="17">
        <v>0</v>
      </c>
      <c r="AA154" s="10"/>
      <c r="AB154" s="10"/>
      <c r="AC154" s="10"/>
      <c r="AD154" s="10"/>
      <c r="AE154" s="10"/>
      <c r="AF154" s="10"/>
      <c r="AG154" s="10"/>
      <c r="AH154" s="10"/>
      <c r="AI154" s="10"/>
      <c r="AK154" s="24"/>
      <c r="AL154" s="24"/>
      <c r="AM154" s="24"/>
      <c r="AN154" s="24"/>
      <c r="AO154" s="24"/>
      <c r="AP154" s="24"/>
    </row>
    <row r="155" spans="1:42" x14ac:dyDescent="0.25">
      <c r="A155" s="26">
        <f>Wellpath!E155</f>
        <v>0</v>
      </c>
      <c r="B155" s="17">
        <f>0.5*(SIN(Wellpath!$L154)*COS(Wellpath!$M154)+SIN(Wellpath!$L155)*COS(Wellpath!$M155))</f>
        <v>0</v>
      </c>
      <c r="C155" s="17">
        <f>0.5*(SIN(Wellpath!$L154)*SIN(Wellpath!$M154)+SIN(Wellpath!$L155)*SIN(Wellpath!$M155))</f>
        <v>0</v>
      </c>
      <c r="D155" s="17">
        <f>0.5*(COS(Wellpath!$L154)+COS(Wellpath!$L155))</f>
        <v>1</v>
      </c>
      <c r="E155" s="17">
        <f>0.5*((Wellpath!$K155-Wellpath!$K154)*COS(Wellpath!$L155)*COS(Wellpath!$M155))</f>
        <v>0</v>
      </c>
      <c r="F155" s="17">
        <f>0.5*((Wellpath!$K155-Wellpath!$K154)*COS(Wellpath!$L155)*SIN(Wellpath!$M155))</f>
        <v>0</v>
      </c>
      <c r="G155" s="17">
        <f>0.5*(-(Wellpath!$K155-Wellpath!$K154)*SIN(Wellpath!$L155))</f>
        <v>0</v>
      </c>
      <c r="H155" s="17">
        <f>-0.5*((Wellpath!$K155-Wellpath!$K154)*SIN(Wellpath!$L155)*SIN(Wellpath!$M155))</f>
        <v>0</v>
      </c>
      <c r="I155" s="17">
        <f>0.5*((Wellpath!$K155-Wellpath!$K154)*SIN(Wellpath!$L155)*COS(Wellpath!$M155))</f>
        <v>0</v>
      </c>
      <c r="J155" s="17">
        <v>0</v>
      </c>
      <c r="K155" s="17">
        <f t="shared" si="9"/>
        <v>0</v>
      </c>
      <c r="L155" s="17">
        <f t="shared" si="10"/>
        <v>0</v>
      </c>
      <c r="M155" s="17">
        <f t="shared" si="11"/>
        <v>-1</v>
      </c>
      <c r="N155" s="17">
        <f>0.5*((Wellpath!$K156-Wellpath!$K155)*COS(Wellpath!$L155)*COS(Wellpath!$M155))</f>
        <v>0</v>
      </c>
      <c r="O155" s="17">
        <f>0.5*((Wellpath!$K156-Wellpath!$K155)*COS(Wellpath!$L155)*SIN(Wellpath!$M155))</f>
        <v>0</v>
      </c>
      <c r="P155" s="17">
        <f>0.5*(-(Wellpath!$K156-Wellpath!$K155)*SIN(Wellpath!$L155))</f>
        <v>0</v>
      </c>
      <c r="Q155" s="17">
        <f>-0.5*((Wellpath!$K156-Wellpath!$K155)*SIN(Wellpath!$L155)*SIN(Wellpath!$M155))</f>
        <v>0</v>
      </c>
      <c r="R155" s="17">
        <f>0.5*((Wellpath!$K156-Wellpath!$K155)*SIN(Wellpath!$L155)*COS(Wellpath!$M155))</f>
        <v>0</v>
      </c>
      <c r="S155" s="17">
        <v>0</v>
      </c>
      <c r="AA155" s="10"/>
      <c r="AB155" s="10"/>
      <c r="AC155" s="10"/>
      <c r="AD155" s="10"/>
      <c r="AE155" s="10"/>
      <c r="AF155" s="10"/>
      <c r="AG155" s="10"/>
      <c r="AH155" s="10"/>
      <c r="AI155" s="10"/>
      <c r="AK155" s="24"/>
      <c r="AL155" s="24"/>
      <c r="AM155" s="24"/>
      <c r="AN155" s="24"/>
      <c r="AO155" s="24"/>
      <c r="AP155" s="24"/>
    </row>
    <row r="156" spans="1:42" x14ac:dyDescent="0.25">
      <c r="A156" s="26">
        <f>Wellpath!E156</f>
        <v>0</v>
      </c>
      <c r="B156" s="17">
        <f>0.5*(SIN(Wellpath!$L155)*COS(Wellpath!$M155)+SIN(Wellpath!$L156)*COS(Wellpath!$M156))</f>
        <v>0</v>
      </c>
      <c r="C156" s="17">
        <f>0.5*(SIN(Wellpath!$L155)*SIN(Wellpath!$M155)+SIN(Wellpath!$L156)*SIN(Wellpath!$M156))</f>
        <v>0</v>
      </c>
      <c r="D156" s="17">
        <f>0.5*(COS(Wellpath!$L155)+COS(Wellpath!$L156))</f>
        <v>1</v>
      </c>
      <c r="E156" s="17">
        <f>0.5*((Wellpath!$K156-Wellpath!$K155)*COS(Wellpath!$L156)*COS(Wellpath!$M156))</f>
        <v>0</v>
      </c>
      <c r="F156" s="17">
        <f>0.5*((Wellpath!$K156-Wellpath!$K155)*COS(Wellpath!$L156)*SIN(Wellpath!$M156))</f>
        <v>0</v>
      </c>
      <c r="G156" s="17">
        <f>0.5*(-(Wellpath!$K156-Wellpath!$K155)*SIN(Wellpath!$L156))</f>
        <v>0</v>
      </c>
      <c r="H156" s="17">
        <f>-0.5*((Wellpath!$K156-Wellpath!$K155)*SIN(Wellpath!$L156)*SIN(Wellpath!$M156))</f>
        <v>0</v>
      </c>
      <c r="I156" s="17">
        <f>0.5*((Wellpath!$K156-Wellpath!$K155)*SIN(Wellpath!$L156)*COS(Wellpath!$M156))</f>
        <v>0</v>
      </c>
      <c r="J156" s="17">
        <v>0</v>
      </c>
      <c r="K156" s="17">
        <f t="shared" si="9"/>
        <v>0</v>
      </c>
      <c r="L156" s="17">
        <f t="shared" si="10"/>
        <v>0</v>
      </c>
      <c r="M156" s="17">
        <f t="shared" si="11"/>
        <v>-1</v>
      </c>
      <c r="N156" s="17">
        <f>0.5*((Wellpath!$K157-Wellpath!$K156)*COS(Wellpath!$L156)*COS(Wellpath!$M156))</f>
        <v>0</v>
      </c>
      <c r="O156" s="17">
        <f>0.5*((Wellpath!$K157-Wellpath!$K156)*COS(Wellpath!$L156)*SIN(Wellpath!$M156))</f>
        <v>0</v>
      </c>
      <c r="P156" s="17">
        <f>0.5*(-(Wellpath!$K157-Wellpath!$K156)*SIN(Wellpath!$L156))</f>
        <v>0</v>
      </c>
      <c r="Q156" s="17">
        <f>-0.5*((Wellpath!$K157-Wellpath!$K156)*SIN(Wellpath!$L156)*SIN(Wellpath!$M156))</f>
        <v>0</v>
      </c>
      <c r="R156" s="17">
        <f>0.5*((Wellpath!$K157-Wellpath!$K156)*SIN(Wellpath!$L156)*COS(Wellpath!$M156))</f>
        <v>0</v>
      </c>
      <c r="S156" s="17">
        <v>0</v>
      </c>
      <c r="AA156" s="10"/>
      <c r="AB156" s="10"/>
      <c r="AC156" s="10"/>
      <c r="AD156" s="10"/>
      <c r="AE156" s="10"/>
      <c r="AF156" s="10"/>
      <c r="AG156" s="10"/>
      <c r="AH156" s="10"/>
      <c r="AI156" s="10"/>
      <c r="AK156" s="24"/>
      <c r="AL156" s="24"/>
      <c r="AM156" s="24"/>
      <c r="AN156" s="24"/>
      <c r="AO156" s="24"/>
      <c r="AP156" s="24"/>
    </row>
    <row r="157" spans="1:42" x14ac:dyDescent="0.25">
      <c r="A157" s="26">
        <f>Wellpath!E157</f>
        <v>0</v>
      </c>
      <c r="B157" s="17">
        <f>0.5*(SIN(Wellpath!$L156)*COS(Wellpath!$M156)+SIN(Wellpath!$L157)*COS(Wellpath!$M157))</f>
        <v>0</v>
      </c>
      <c r="C157" s="17">
        <f>0.5*(SIN(Wellpath!$L156)*SIN(Wellpath!$M156)+SIN(Wellpath!$L157)*SIN(Wellpath!$M157))</f>
        <v>0</v>
      </c>
      <c r="D157" s="17">
        <f>0.5*(COS(Wellpath!$L156)+COS(Wellpath!$L157))</f>
        <v>1</v>
      </c>
      <c r="E157" s="17">
        <f>0.5*((Wellpath!$K157-Wellpath!$K156)*COS(Wellpath!$L157)*COS(Wellpath!$M157))</f>
        <v>0</v>
      </c>
      <c r="F157" s="17">
        <f>0.5*((Wellpath!$K157-Wellpath!$K156)*COS(Wellpath!$L157)*SIN(Wellpath!$M157))</f>
        <v>0</v>
      </c>
      <c r="G157" s="17">
        <f>0.5*(-(Wellpath!$K157-Wellpath!$K156)*SIN(Wellpath!$L157))</f>
        <v>0</v>
      </c>
      <c r="H157" s="17">
        <f>-0.5*((Wellpath!$K157-Wellpath!$K156)*SIN(Wellpath!$L157)*SIN(Wellpath!$M157))</f>
        <v>0</v>
      </c>
      <c r="I157" s="17">
        <f>0.5*((Wellpath!$K157-Wellpath!$K156)*SIN(Wellpath!$L157)*COS(Wellpath!$M157))</f>
        <v>0</v>
      </c>
      <c r="J157" s="17">
        <v>0</v>
      </c>
      <c r="K157" s="17">
        <f t="shared" si="9"/>
        <v>0</v>
      </c>
      <c r="L157" s="17">
        <f t="shared" si="10"/>
        <v>0</v>
      </c>
      <c r="M157" s="17">
        <f t="shared" si="11"/>
        <v>-1</v>
      </c>
      <c r="N157" s="17">
        <f>0.5*((Wellpath!$K158-Wellpath!$K157)*COS(Wellpath!$L157)*COS(Wellpath!$M157))</f>
        <v>0</v>
      </c>
      <c r="O157" s="17">
        <f>0.5*((Wellpath!$K158-Wellpath!$K157)*COS(Wellpath!$L157)*SIN(Wellpath!$M157))</f>
        <v>0</v>
      </c>
      <c r="P157" s="17">
        <f>0.5*(-(Wellpath!$K158-Wellpath!$K157)*SIN(Wellpath!$L157))</f>
        <v>0</v>
      </c>
      <c r="Q157" s="17">
        <f>-0.5*((Wellpath!$K158-Wellpath!$K157)*SIN(Wellpath!$L157)*SIN(Wellpath!$M157))</f>
        <v>0</v>
      </c>
      <c r="R157" s="17">
        <f>0.5*((Wellpath!$K158-Wellpath!$K157)*SIN(Wellpath!$L157)*COS(Wellpath!$M157))</f>
        <v>0</v>
      </c>
      <c r="S157" s="17">
        <v>0</v>
      </c>
      <c r="AA157" s="10"/>
      <c r="AB157" s="10"/>
      <c r="AC157" s="10"/>
      <c r="AD157" s="10"/>
      <c r="AE157" s="10"/>
      <c r="AF157" s="10"/>
      <c r="AG157" s="10"/>
      <c r="AH157" s="10"/>
      <c r="AI157" s="10"/>
      <c r="AK157" s="24"/>
      <c r="AL157" s="24"/>
      <c r="AM157" s="24"/>
      <c r="AN157" s="24"/>
      <c r="AO157" s="24"/>
      <c r="AP157" s="24"/>
    </row>
    <row r="158" spans="1:42" x14ac:dyDescent="0.25">
      <c r="A158" s="26">
        <f>Wellpath!E158</f>
        <v>0</v>
      </c>
      <c r="B158" s="17">
        <f>0.5*(SIN(Wellpath!$L157)*COS(Wellpath!$M157)+SIN(Wellpath!$L158)*COS(Wellpath!$M158))</f>
        <v>0</v>
      </c>
      <c r="C158" s="17">
        <f>0.5*(SIN(Wellpath!$L157)*SIN(Wellpath!$M157)+SIN(Wellpath!$L158)*SIN(Wellpath!$M158))</f>
        <v>0</v>
      </c>
      <c r="D158" s="17">
        <f>0.5*(COS(Wellpath!$L157)+COS(Wellpath!$L158))</f>
        <v>1</v>
      </c>
      <c r="E158" s="17">
        <f>0.5*((Wellpath!$K158-Wellpath!$K157)*COS(Wellpath!$L158)*COS(Wellpath!$M158))</f>
        <v>0</v>
      </c>
      <c r="F158" s="17">
        <f>0.5*((Wellpath!$K158-Wellpath!$K157)*COS(Wellpath!$L158)*SIN(Wellpath!$M158))</f>
        <v>0</v>
      </c>
      <c r="G158" s="17">
        <f>0.5*(-(Wellpath!$K158-Wellpath!$K157)*SIN(Wellpath!$L158))</f>
        <v>0</v>
      </c>
      <c r="H158" s="17">
        <f>-0.5*((Wellpath!$K158-Wellpath!$K157)*SIN(Wellpath!$L158)*SIN(Wellpath!$M158))</f>
        <v>0</v>
      </c>
      <c r="I158" s="17">
        <f>0.5*((Wellpath!$K158-Wellpath!$K157)*SIN(Wellpath!$L158)*COS(Wellpath!$M158))</f>
        <v>0</v>
      </c>
      <c r="J158" s="17">
        <v>0</v>
      </c>
      <c r="K158" s="17">
        <f t="shared" si="9"/>
        <v>0</v>
      </c>
      <c r="L158" s="17">
        <f t="shared" si="10"/>
        <v>0</v>
      </c>
      <c r="M158" s="17">
        <f t="shared" si="11"/>
        <v>-1</v>
      </c>
      <c r="N158" s="17">
        <f>0.5*((Wellpath!$K159-Wellpath!$K158)*COS(Wellpath!$L158)*COS(Wellpath!$M158))</f>
        <v>0</v>
      </c>
      <c r="O158" s="17">
        <f>0.5*((Wellpath!$K159-Wellpath!$K158)*COS(Wellpath!$L158)*SIN(Wellpath!$M158))</f>
        <v>0</v>
      </c>
      <c r="P158" s="17">
        <f>0.5*(-(Wellpath!$K159-Wellpath!$K158)*SIN(Wellpath!$L158))</f>
        <v>0</v>
      </c>
      <c r="Q158" s="17">
        <f>-0.5*((Wellpath!$K159-Wellpath!$K158)*SIN(Wellpath!$L158)*SIN(Wellpath!$M158))</f>
        <v>0</v>
      </c>
      <c r="R158" s="17">
        <f>0.5*((Wellpath!$K159-Wellpath!$K158)*SIN(Wellpath!$L158)*COS(Wellpath!$M158))</f>
        <v>0</v>
      </c>
      <c r="S158" s="17">
        <v>0</v>
      </c>
      <c r="AA158" s="10"/>
      <c r="AB158" s="10"/>
      <c r="AC158" s="10"/>
      <c r="AD158" s="10"/>
      <c r="AE158" s="10"/>
      <c r="AF158" s="10"/>
      <c r="AG158" s="10"/>
      <c r="AH158" s="10"/>
      <c r="AI158" s="10"/>
      <c r="AK158" s="24"/>
      <c r="AL158" s="24"/>
      <c r="AM158" s="24"/>
      <c r="AN158" s="24"/>
      <c r="AO158" s="24"/>
      <c r="AP158" s="24"/>
    </row>
    <row r="159" spans="1:42" x14ac:dyDescent="0.25">
      <c r="A159" s="26">
        <f>Wellpath!E159</f>
        <v>0</v>
      </c>
      <c r="B159" s="17">
        <f>0.5*(SIN(Wellpath!$L158)*COS(Wellpath!$M158)+SIN(Wellpath!$L159)*COS(Wellpath!$M159))</f>
        <v>0</v>
      </c>
      <c r="C159" s="17">
        <f>0.5*(SIN(Wellpath!$L158)*SIN(Wellpath!$M158)+SIN(Wellpath!$L159)*SIN(Wellpath!$M159))</f>
        <v>0</v>
      </c>
      <c r="D159" s="17">
        <f>0.5*(COS(Wellpath!$L158)+COS(Wellpath!$L159))</f>
        <v>1</v>
      </c>
      <c r="E159" s="17">
        <f>0.5*((Wellpath!$K159-Wellpath!$K158)*COS(Wellpath!$L159)*COS(Wellpath!$M159))</f>
        <v>0</v>
      </c>
      <c r="F159" s="17">
        <f>0.5*((Wellpath!$K159-Wellpath!$K158)*COS(Wellpath!$L159)*SIN(Wellpath!$M159))</f>
        <v>0</v>
      </c>
      <c r="G159" s="17">
        <f>0.5*(-(Wellpath!$K159-Wellpath!$K158)*SIN(Wellpath!$L159))</f>
        <v>0</v>
      </c>
      <c r="H159" s="17">
        <f>-0.5*((Wellpath!$K159-Wellpath!$K158)*SIN(Wellpath!$L159)*SIN(Wellpath!$M159))</f>
        <v>0</v>
      </c>
      <c r="I159" s="17">
        <f>0.5*((Wellpath!$K159-Wellpath!$K158)*SIN(Wellpath!$L159)*COS(Wellpath!$M159))</f>
        <v>0</v>
      </c>
      <c r="J159" s="17">
        <v>0</v>
      </c>
      <c r="K159" s="17">
        <f t="shared" si="9"/>
        <v>0</v>
      </c>
      <c r="L159" s="17">
        <f t="shared" si="10"/>
        <v>0</v>
      </c>
      <c r="M159" s="17">
        <f t="shared" si="11"/>
        <v>-1</v>
      </c>
      <c r="N159" s="17">
        <f>0.5*((Wellpath!$K160-Wellpath!$K159)*COS(Wellpath!$L159)*COS(Wellpath!$M159))</f>
        <v>0</v>
      </c>
      <c r="O159" s="17">
        <f>0.5*((Wellpath!$K160-Wellpath!$K159)*COS(Wellpath!$L159)*SIN(Wellpath!$M159))</f>
        <v>0</v>
      </c>
      <c r="P159" s="17">
        <f>0.5*(-(Wellpath!$K160-Wellpath!$K159)*SIN(Wellpath!$L159))</f>
        <v>0</v>
      </c>
      <c r="Q159" s="17">
        <f>-0.5*((Wellpath!$K160-Wellpath!$K159)*SIN(Wellpath!$L159)*SIN(Wellpath!$M159))</f>
        <v>0</v>
      </c>
      <c r="R159" s="17">
        <f>0.5*((Wellpath!$K160-Wellpath!$K159)*SIN(Wellpath!$L159)*COS(Wellpath!$M159))</f>
        <v>0</v>
      </c>
      <c r="S159" s="17">
        <v>0</v>
      </c>
      <c r="AA159" s="10"/>
      <c r="AB159" s="10"/>
      <c r="AC159" s="10"/>
      <c r="AD159" s="10"/>
      <c r="AE159" s="10"/>
      <c r="AF159" s="10"/>
      <c r="AG159" s="10"/>
      <c r="AH159" s="10"/>
      <c r="AI159" s="10"/>
      <c r="AK159" s="24"/>
      <c r="AL159" s="24"/>
      <c r="AM159" s="24"/>
      <c r="AN159" s="24"/>
      <c r="AO159" s="24"/>
      <c r="AP159" s="24"/>
    </row>
    <row r="160" spans="1:42" x14ac:dyDescent="0.25">
      <c r="A160" s="26">
        <f>Wellpath!E160</f>
        <v>0</v>
      </c>
      <c r="B160" s="17">
        <f>0.5*(SIN(Wellpath!$L159)*COS(Wellpath!$M159)+SIN(Wellpath!$L160)*COS(Wellpath!$M160))</f>
        <v>0</v>
      </c>
      <c r="C160" s="17">
        <f>0.5*(SIN(Wellpath!$L159)*SIN(Wellpath!$M159)+SIN(Wellpath!$L160)*SIN(Wellpath!$M160))</f>
        <v>0</v>
      </c>
      <c r="D160" s="17">
        <f>0.5*(COS(Wellpath!$L159)+COS(Wellpath!$L160))</f>
        <v>1</v>
      </c>
      <c r="E160" s="17">
        <f>0.5*((Wellpath!$K160-Wellpath!$K159)*COS(Wellpath!$L160)*COS(Wellpath!$M160))</f>
        <v>0</v>
      </c>
      <c r="F160" s="17">
        <f>0.5*((Wellpath!$K160-Wellpath!$K159)*COS(Wellpath!$L160)*SIN(Wellpath!$M160))</f>
        <v>0</v>
      </c>
      <c r="G160" s="17">
        <f>0.5*(-(Wellpath!$K160-Wellpath!$K159)*SIN(Wellpath!$L160))</f>
        <v>0</v>
      </c>
      <c r="H160" s="17">
        <f>-0.5*((Wellpath!$K160-Wellpath!$K159)*SIN(Wellpath!$L160)*SIN(Wellpath!$M160))</f>
        <v>0</v>
      </c>
      <c r="I160" s="17">
        <f>0.5*((Wellpath!$K160-Wellpath!$K159)*SIN(Wellpath!$L160)*COS(Wellpath!$M160))</f>
        <v>0</v>
      </c>
      <c r="J160" s="17">
        <v>0</v>
      </c>
      <c r="K160" s="17">
        <f t="shared" si="9"/>
        <v>0</v>
      </c>
      <c r="L160" s="17">
        <f t="shared" si="10"/>
        <v>0</v>
      </c>
      <c r="M160" s="17">
        <f t="shared" si="11"/>
        <v>-1</v>
      </c>
      <c r="N160" s="17">
        <f>0.5*((Wellpath!$K161-Wellpath!$K160)*COS(Wellpath!$L160)*COS(Wellpath!$M160))</f>
        <v>0</v>
      </c>
      <c r="O160" s="17">
        <f>0.5*((Wellpath!$K161-Wellpath!$K160)*COS(Wellpath!$L160)*SIN(Wellpath!$M160))</f>
        <v>0</v>
      </c>
      <c r="P160" s="17">
        <f>0.5*(-(Wellpath!$K161-Wellpath!$K160)*SIN(Wellpath!$L160))</f>
        <v>0</v>
      </c>
      <c r="Q160" s="17">
        <f>-0.5*((Wellpath!$K161-Wellpath!$K160)*SIN(Wellpath!$L160)*SIN(Wellpath!$M160))</f>
        <v>0</v>
      </c>
      <c r="R160" s="17">
        <f>0.5*((Wellpath!$K161-Wellpath!$K160)*SIN(Wellpath!$L160)*COS(Wellpath!$M160))</f>
        <v>0</v>
      </c>
      <c r="S160" s="17">
        <v>0</v>
      </c>
      <c r="AA160" s="10"/>
      <c r="AB160" s="10"/>
      <c r="AC160" s="10"/>
      <c r="AD160" s="10"/>
      <c r="AE160" s="10"/>
      <c r="AF160" s="10"/>
      <c r="AG160" s="10"/>
      <c r="AH160" s="10"/>
      <c r="AI160" s="10"/>
      <c r="AK160" s="24"/>
      <c r="AL160" s="24"/>
      <c r="AM160" s="24"/>
      <c r="AN160" s="24"/>
      <c r="AO160" s="24"/>
      <c r="AP160" s="24"/>
    </row>
    <row r="161" spans="1:42" x14ac:dyDescent="0.25">
      <c r="A161" s="26">
        <f>Wellpath!E161</f>
        <v>0</v>
      </c>
      <c r="B161" s="17">
        <f>0.5*(SIN(Wellpath!$L160)*COS(Wellpath!$M160)+SIN(Wellpath!$L161)*COS(Wellpath!$M161))</f>
        <v>0</v>
      </c>
      <c r="C161" s="17">
        <f>0.5*(SIN(Wellpath!$L160)*SIN(Wellpath!$M160)+SIN(Wellpath!$L161)*SIN(Wellpath!$M161))</f>
        <v>0</v>
      </c>
      <c r="D161" s="17">
        <f>0.5*(COS(Wellpath!$L160)+COS(Wellpath!$L161))</f>
        <v>1</v>
      </c>
      <c r="E161" s="17">
        <f>0.5*((Wellpath!$K161-Wellpath!$K160)*COS(Wellpath!$L161)*COS(Wellpath!$M161))</f>
        <v>0</v>
      </c>
      <c r="F161" s="17">
        <f>0.5*((Wellpath!$K161-Wellpath!$K160)*COS(Wellpath!$L161)*SIN(Wellpath!$M161))</f>
        <v>0</v>
      </c>
      <c r="G161" s="17">
        <f>0.5*(-(Wellpath!$K161-Wellpath!$K160)*SIN(Wellpath!$L161))</f>
        <v>0</v>
      </c>
      <c r="H161" s="17">
        <f>-0.5*((Wellpath!$K161-Wellpath!$K160)*SIN(Wellpath!$L161)*SIN(Wellpath!$M161))</f>
        <v>0</v>
      </c>
      <c r="I161" s="17">
        <f>0.5*((Wellpath!$K161-Wellpath!$K160)*SIN(Wellpath!$L161)*COS(Wellpath!$M161))</f>
        <v>0</v>
      </c>
      <c r="J161" s="17">
        <v>0</v>
      </c>
      <c r="K161" s="17">
        <f t="shared" si="9"/>
        <v>0</v>
      </c>
      <c r="L161" s="17">
        <f t="shared" si="10"/>
        <v>0</v>
      </c>
      <c r="M161" s="17">
        <f t="shared" si="11"/>
        <v>-1</v>
      </c>
      <c r="N161" s="17">
        <f>0.5*((Wellpath!$K162-Wellpath!$K161)*COS(Wellpath!$L161)*COS(Wellpath!$M161))</f>
        <v>0</v>
      </c>
      <c r="O161" s="17">
        <f>0.5*((Wellpath!$K162-Wellpath!$K161)*COS(Wellpath!$L161)*SIN(Wellpath!$M161))</f>
        <v>0</v>
      </c>
      <c r="P161" s="17">
        <f>0.5*(-(Wellpath!$K162-Wellpath!$K161)*SIN(Wellpath!$L161))</f>
        <v>0</v>
      </c>
      <c r="Q161" s="17">
        <f>-0.5*((Wellpath!$K162-Wellpath!$K161)*SIN(Wellpath!$L161)*SIN(Wellpath!$M161))</f>
        <v>0</v>
      </c>
      <c r="R161" s="17">
        <f>0.5*((Wellpath!$K162-Wellpath!$K161)*SIN(Wellpath!$L161)*COS(Wellpath!$M161))</f>
        <v>0</v>
      </c>
      <c r="S161" s="17">
        <v>0</v>
      </c>
      <c r="AA161" s="10"/>
      <c r="AB161" s="10"/>
      <c r="AC161" s="10"/>
      <c r="AD161" s="10"/>
      <c r="AE161" s="10"/>
      <c r="AF161" s="10"/>
      <c r="AG161" s="10"/>
      <c r="AH161" s="10"/>
      <c r="AI161" s="10"/>
      <c r="AK161" s="24"/>
      <c r="AL161" s="24"/>
      <c r="AM161" s="24"/>
      <c r="AN161" s="24"/>
      <c r="AO161" s="24"/>
      <c r="AP161" s="24"/>
    </row>
    <row r="162" spans="1:42" x14ac:dyDescent="0.25">
      <c r="A162" s="26">
        <f>Wellpath!E162</f>
        <v>0</v>
      </c>
      <c r="B162" s="17">
        <f>0.5*(SIN(Wellpath!$L161)*COS(Wellpath!$M161)+SIN(Wellpath!$L162)*COS(Wellpath!$M162))</f>
        <v>0</v>
      </c>
      <c r="C162" s="17">
        <f>0.5*(SIN(Wellpath!$L161)*SIN(Wellpath!$M161)+SIN(Wellpath!$L162)*SIN(Wellpath!$M162))</f>
        <v>0</v>
      </c>
      <c r="D162" s="17">
        <f>0.5*(COS(Wellpath!$L161)+COS(Wellpath!$L162))</f>
        <v>1</v>
      </c>
      <c r="E162" s="17">
        <f>0.5*((Wellpath!$K162-Wellpath!$K161)*COS(Wellpath!$L162)*COS(Wellpath!$M162))</f>
        <v>0</v>
      </c>
      <c r="F162" s="17">
        <f>0.5*((Wellpath!$K162-Wellpath!$K161)*COS(Wellpath!$L162)*SIN(Wellpath!$M162))</f>
        <v>0</v>
      </c>
      <c r="G162" s="17">
        <f>0.5*(-(Wellpath!$K162-Wellpath!$K161)*SIN(Wellpath!$L162))</f>
        <v>0</v>
      </c>
      <c r="H162" s="17">
        <f>-0.5*((Wellpath!$K162-Wellpath!$K161)*SIN(Wellpath!$L162)*SIN(Wellpath!$M162))</f>
        <v>0</v>
      </c>
      <c r="I162" s="17">
        <f>0.5*((Wellpath!$K162-Wellpath!$K161)*SIN(Wellpath!$L162)*COS(Wellpath!$M162))</f>
        <v>0</v>
      </c>
      <c r="J162" s="17">
        <v>0</v>
      </c>
      <c r="K162" s="17">
        <f t="shared" si="9"/>
        <v>0</v>
      </c>
      <c r="L162" s="17">
        <f t="shared" si="10"/>
        <v>0</v>
      </c>
      <c r="M162" s="17">
        <f t="shared" si="11"/>
        <v>-1</v>
      </c>
      <c r="N162" s="17">
        <f>0.5*((Wellpath!$K163-Wellpath!$K162)*COS(Wellpath!$L162)*COS(Wellpath!$M162))</f>
        <v>0</v>
      </c>
      <c r="O162" s="17">
        <f>0.5*((Wellpath!$K163-Wellpath!$K162)*COS(Wellpath!$L162)*SIN(Wellpath!$M162))</f>
        <v>0</v>
      </c>
      <c r="P162" s="17">
        <f>0.5*(-(Wellpath!$K163-Wellpath!$K162)*SIN(Wellpath!$L162))</f>
        <v>0</v>
      </c>
      <c r="Q162" s="17">
        <f>-0.5*((Wellpath!$K163-Wellpath!$K162)*SIN(Wellpath!$L162)*SIN(Wellpath!$M162))</f>
        <v>0</v>
      </c>
      <c r="R162" s="17">
        <f>0.5*((Wellpath!$K163-Wellpath!$K162)*SIN(Wellpath!$L162)*COS(Wellpath!$M162))</f>
        <v>0</v>
      </c>
      <c r="S162" s="17">
        <v>0</v>
      </c>
      <c r="AA162" s="10"/>
      <c r="AB162" s="10"/>
      <c r="AC162" s="10"/>
      <c r="AD162" s="10"/>
      <c r="AE162" s="10"/>
      <c r="AF162" s="10"/>
      <c r="AG162" s="10"/>
      <c r="AH162" s="10"/>
      <c r="AI162" s="10"/>
      <c r="AK162" s="24"/>
      <c r="AL162" s="24"/>
      <c r="AM162" s="24"/>
      <c r="AN162" s="24"/>
      <c r="AO162" s="24"/>
      <c r="AP162" s="24"/>
    </row>
    <row r="163" spans="1:42" x14ac:dyDescent="0.25">
      <c r="A163" s="26">
        <f>Wellpath!E163</f>
        <v>0</v>
      </c>
      <c r="B163" s="17">
        <f>0.5*(SIN(Wellpath!$L162)*COS(Wellpath!$M162)+SIN(Wellpath!$L163)*COS(Wellpath!$M163))</f>
        <v>0</v>
      </c>
      <c r="C163" s="17">
        <f>0.5*(SIN(Wellpath!$L162)*SIN(Wellpath!$M162)+SIN(Wellpath!$L163)*SIN(Wellpath!$M163))</f>
        <v>0</v>
      </c>
      <c r="D163" s="17">
        <f>0.5*(COS(Wellpath!$L162)+COS(Wellpath!$L163))</f>
        <v>1</v>
      </c>
      <c r="E163" s="17">
        <f>0.5*((Wellpath!$K163-Wellpath!$K162)*COS(Wellpath!$L163)*COS(Wellpath!$M163))</f>
        <v>0</v>
      </c>
      <c r="F163" s="17">
        <f>0.5*((Wellpath!$K163-Wellpath!$K162)*COS(Wellpath!$L163)*SIN(Wellpath!$M163))</f>
        <v>0</v>
      </c>
      <c r="G163" s="17">
        <f>0.5*(-(Wellpath!$K163-Wellpath!$K162)*SIN(Wellpath!$L163))</f>
        <v>0</v>
      </c>
      <c r="H163" s="17">
        <f>-0.5*((Wellpath!$K163-Wellpath!$K162)*SIN(Wellpath!$L163)*SIN(Wellpath!$M163))</f>
        <v>0</v>
      </c>
      <c r="I163" s="17">
        <f>0.5*((Wellpath!$K163-Wellpath!$K162)*SIN(Wellpath!$L163)*COS(Wellpath!$M163))</f>
        <v>0</v>
      </c>
      <c r="J163" s="17">
        <v>0</v>
      </c>
      <c r="K163" s="17">
        <f t="shared" si="9"/>
        <v>0</v>
      </c>
      <c r="L163" s="17">
        <f t="shared" si="10"/>
        <v>0</v>
      </c>
      <c r="M163" s="17">
        <f t="shared" si="11"/>
        <v>-1</v>
      </c>
      <c r="N163" s="17">
        <f>0.5*((Wellpath!$K164-Wellpath!$K163)*COS(Wellpath!$L163)*COS(Wellpath!$M163))</f>
        <v>0</v>
      </c>
      <c r="O163" s="17">
        <f>0.5*((Wellpath!$K164-Wellpath!$K163)*COS(Wellpath!$L163)*SIN(Wellpath!$M163))</f>
        <v>0</v>
      </c>
      <c r="P163" s="17">
        <f>0.5*(-(Wellpath!$K164-Wellpath!$K163)*SIN(Wellpath!$L163))</f>
        <v>0</v>
      </c>
      <c r="Q163" s="17">
        <f>-0.5*((Wellpath!$K164-Wellpath!$K163)*SIN(Wellpath!$L163)*SIN(Wellpath!$M163))</f>
        <v>0</v>
      </c>
      <c r="R163" s="17">
        <f>0.5*((Wellpath!$K164-Wellpath!$K163)*SIN(Wellpath!$L163)*COS(Wellpath!$M163))</f>
        <v>0</v>
      </c>
      <c r="S163" s="17">
        <v>0</v>
      </c>
      <c r="AA163" s="10"/>
      <c r="AB163" s="10"/>
      <c r="AC163" s="10"/>
      <c r="AD163" s="10"/>
      <c r="AE163" s="10"/>
      <c r="AF163" s="10"/>
      <c r="AG163" s="10"/>
      <c r="AH163" s="10"/>
      <c r="AI163" s="10"/>
      <c r="AK163" s="24"/>
      <c r="AL163" s="24"/>
      <c r="AM163" s="24"/>
      <c r="AN163" s="24"/>
      <c r="AO163" s="24"/>
      <c r="AP163" s="24"/>
    </row>
    <row r="164" spans="1:42" x14ac:dyDescent="0.25">
      <c r="A164" s="26">
        <f>Wellpath!E164</f>
        <v>0</v>
      </c>
      <c r="B164" s="17">
        <f>0.5*(SIN(Wellpath!$L163)*COS(Wellpath!$M163)+SIN(Wellpath!$L164)*COS(Wellpath!$M164))</f>
        <v>0</v>
      </c>
      <c r="C164" s="17">
        <f>0.5*(SIN(Wellpath!$L163)*SIN(Wellpath!$M163)+SIN(Wellpath!$L164)*SIN(Wellpath!$M164))</f>
        <v>0</v>
      </c>
      <c r="D164" s="17">
        <f>0.5*(COS(Wellpath!$L163)+COS(Wellpath!$L164))</f>
        <v>1</v>
      </c>
      <c r="E164" s="17">
        <f>0.5*((Wellpath!$K164-Wellpath!$K163)*COS(Wellpath!$L164)*COS(Wellpath!$M164))</f>
        <v>0</v>
      </c>
      <c r="F164" s="17">
        <f>0.5*((Wellpath!$K164-Wellpath!$K163)*COS(Wellpath!$L164)*SIN(Wellpath!$M164))</f>
        <v>0</v>
      </c>
      <c r="G164" s="17">
        <f>0.5*(-(Wellpath!$K164-Wellpath!$K163)*SIN(Wellpath!$L164))</f>
        <v>0</v>
      </c>
      <c r="H164" s="17">
        <f>-0.5*((Wellpath!$K164-Wellpath!$K163)*SIN(Wellpath!$L164)*SIN(Wellpath!$M164))</f>
        <v>0</v>
      </c>
      <c r="I164" s="17">
        <f>0.5*((Wellpath!$K164-Wellpath!$K163)*SIN(Wellpath!$L164)*COS(Wellpath!$M164))</f>
        <v>0</v>
      </c>
      <c r="J164" s="17">
        <v>0</v>
      </c>
      <c r="K164" s="17">
        <f t="shared" si="9"/>
        <v>0</v>
      </c>
      <c r="L164" s="17">
        <f t="shared" si="10"/>
        <v>0</v>
      </c>
      <c r="M164" s="17">
        <f t="shared" si="11"/>
        <v>-1</v>
      </c>
      <c r="N164" s="17">
        <f>0.5*((Wellpath!$K165-Wellpath!$K164)*COS(Wellpath!$L164)*COS(Wellpath!$M164))</f>
        <v>0</v>
      </c>
      <c r="O164" s="17">
        <f>0.5*((Wellpath!$K165-Wellpath!$K164)*COS(Wellpath!$L164)*SIN(Wellpath!$M164))</f>
        <v>0</v>
      </c>
      <c r="P164" s="17">
        <f>0.5*(-(Wellpath!$K165-Wellpath!$K164)*SIN(Wellpath!$L164))</f>
        <v>0</v>
      </c>
      <c r="Q164" s="17">
        <f>-0.5*((Wellpath!$K165-Wellpath!$K164)*SIN(Wellpath!$L164)*SIN(Wellpath!$M164))</f>
        <v>0</v>
      </c>
      <c r="R164" s="17">
        <f>0.5*((Wellpath!$K165-Wellpath!$K164)*SIN(Wellpath!$L164)*COS(Wellpath!$M164))</f>
        <v>0</v>
      </c>
      <c r="S164" s="17">
        <v>0</v>
      </c>
      <c r="AA164" s="10"/>
      <c r="AB164" s="10"/>
      <c r="AC164" s="10"/>
      <c r="AD164" s="10"/>
      <c r="AE164" s="10"/>
      <c r="AF164" s="10"/>
      <c r="AG164" s="10"/>
      <c r="AH164" s="10"/>
      <c r="AI164" s="10"/>
      <c r="AK164" s="24"/>
      <c r="AL164" s="24"/>
      <c r="AM164" s="24"/>
      <c r="AN164" s="24"/>
      <c r="AO164" s="24"/>
      <c r="AP164" s="24"/>
    </row>
    <row r="165" spans="1:42" x14ac:dyDescent="0.25">
      <c r="A165" s="26">
        <f>Wellpath!E165</f>
        <v>0</v>
      </c>
      <c r="B165" s="17">
        <f>0.5*(SIN(Wellpath!$L164)*COS(Wellpath!$M164)+SIN(Wellpath!$L165)*COS(Wellpath!$M165))</f>
        <v>0</v>
      </c>
      <c r="C165" s="17">
        <f>0.5*(SIN(Wellpath!$L164)*SIN(Wellpath!$M164)+SIN(Wellpath!$L165)*SIN(Wellpath!$M165))</f>
        <v>0</v>
      </c>
      <c r="D165" s="17">
        <f>0.5*(COS(Wellpath!$L164)+COS(Wellpath!$L165))</f>
        <v>1</v>
      </c>
      <c r="E165" s="17">
        <f>0.5*((Wellpath!$K165-Wellpath!$K164)*COS(Wellpath!$L165)*COS(Wellpath!$M165))</f>
        <v>0</v>
      </c>
      <c r="F165" s="17">
        <f>0.5*((Wellpath!$K165-Wellpath!$K164)*COS(Wellpath!$L165)*SIN(Wellpath!$M165))</f>
        <v>0</v>
      </c>
      <c r="G165" s="17">
        <f>0.5*(-(Wellpath!$K165-Wellpath!$K164)*SIN(Wellpath!$L165))</f>
        <v>0</v>
      </c>
      <c r="H165" s="17">
        <f>-0.5*((Wellpath!$K165-Wellpath!$K164)*SIN(Wellpath!$L165)*SIN(Wellpath!$M165))</f>
        <v>0</v>
      </c>
      <c r="I165" s="17">
        <f>0.5*((Wellpath!$K165-Wellpath!$K164)*SIN(Wellpath!$L165)*COS(Wellpath!$M165))</f>
        <v>0</v>
      </c>
      <c r="J165" s="17">
        <v>0</v>
      </c>
      <c r="K165" s="17">
        <f t="shared" si="9"/>
        <v>0</v>
      </c>
      <c r="L165" s="17">
        <f t="shared" si="10"/>
        <v>0</v>
      </c>
      <c r="M165" s="17">
        <f t="shared" si="11"/>
        <v>-1</v>
      </c>
      <c r="N165" s="17">
        <f>0.5*((Wellpath!$K166-Wellpath!$K165)*COS(Wellpath!$L165)*COS(Wellpath!$M165))</f>
        <v>0</v>
      </c>
      <c r="O165" s="17">
        <f>0.5*((Wellpath!$K166-Wellpath!$K165)*COS(Wellpath!$L165)*SIN(Wellpath!$M165))</f>
        <v>0</v>
      </c>
      <c r="P165" s="17">
        <f>0.5*(-(Wellpath!$K166-Wellpath!$K165)*SIN(Wellpath!$L165))</f>
        <v>0</v>
      </c>
      <c r="Q165" s="17">
        <f>-0.5*((Wellpath!$K166-Wellpath!$K165)*SIN(Wellpath!$L165)*SIN(Wellpath!$M165))</f>
        <v>0</v>
      </c>
      <c r="R165" s="17">
        <f>0.5*((Wellpath!$K166-Wellpath!$K165)*SIN(Wellpath!$L165)*COS(Wellpath!$M165))</f>
        <v>0</v>
      </c>
      <c r="S165" s="17">
        <v>0</v>
      </c>
      <c r="AA165" s="10"/>
      <c r="AB165" s="10"/>
      <c r="AC165" s="10"/>
      <c r="AD165" s="10"/>
      <c r="AE165" s="10"/>
      <c r="AF165" s="10"/>
      <c r="AG165" s="10"/>
      <c r="AH165" s="10"/>
      <c r="AI165" s="10"/>
      <c r="AK165" s="24"/>
      <c r="AL165" s="24"/>
      <c r="AM165" s="24"/>
      <c r="AN165" s="24"/>
      <c r="AO165" s="24"/>
      <c r="AP165" s="24"/>
    </row>
    <row r="166" spans="1:42" x14ac:dyDescent="0.25">
      <c r="A166" s="26">
        <f>Wellpath!E166</f>
        <v>0</v>
      </c>
      <c r="B166" s="17">
        <f>0.5*(SIN(Wellpath!$L165)*COS(Wellpath!$M165)+SIN(Wellpath!$L166)*COS(Wellpath!$M166))</f>
        <v>0</v>
      </c>
      <c r="C166" s="17">
        <f>0.5*(SIN(Wellpath!$L165)*SIN(Wellpath!$M165)+SIN(Wellpath!$L166)*SIN(Wellpath!$M166))</f>
        <v>0</v>
      </c>
      <c r="D166" s="17">
        <f>0.5*(COS(Wellpath!$L165)+COS(Wellpath!$L166))</f>
        <v>1</v>
      </c>
      <c r="E166" s="17">
        <f>0.5*((Wellpath!$K166-Wellpath!$K165)*COS(Wellpath!$L166)*COS(Wellpath!$M166))</f>
        <v>0</v>
      </c>
      <c r="F166" s="17">
        <f>0.5*((Wellpath!$K166-Wellpath!$K165)*COS(Wellpath!$L166)*SIN(Wellpath!$M166))</f>
        <v>0</v>
      </c>
      <c r="G166" s="17">
        <f>0.5*(-(Wellpath!$K166-Wellpath!$K165)*SIN(Wellpath!$L166))</f>
        <v>0</v>
      </c>
      <c r="H166" s="17">
        <f>-0.5*((Wellpath!$K166-Wellpath!$K165)*SIN(Wellpath!$L166)*SIN(Wellpath!$M166))</f>
        <v>0</v>
      </c>
      <c r="I166" s="17">
        <f>0.5*((Wellpath!$K166-Wellpath!$K165)*SIN(Wellpath!$L166)*COS(Wellpath!$M166))</f>
        <v>0</v>
      </c>
      <c r="J166" s="17">
        <v>0</v>
      </c>
      <c r="K166" s="17">
        <f t="shared" si="9"/>
        <v>0</v>
      </c>
      <c r="L166" s="17">
        <f t="shared" si="10"/>
        <v>0</v>
      </c>
      <c r="M166" s="17">
        <f t="shared" si="11"/>
        <v>-1</v>
      </c>
      <c r="N166" s="17">
        <f>0.5*((Wellpath!$K167-Wellpath!$K166)*COS(Wellpath!$L166)*COS(Wellpath!$M166))</f>
        <v>0</v>
      </c>
      <c r="O166" s="17">
        <f>0.5*((Wellpath!$K167-Wellpath!$K166)*COS(Wellpath!$L166)*SIN(Wellpath!$M166))</f>
        <v>0</v>
      </c>
      <c r="P166" s="17">
        <f>0.5*(-(Wellpath!$K167-Wellpath!$K166)*SIN(Wellpath!$L166))</f>
        <v>0</v>
      </c>
      <c r="Q166" s="17">
        <f>-0.5*((Wellpath!$K167-Wellpath!$K166)*SIN(Wellpath!$L166)*SIN(Wellpath!$M166))</f>
        <v>0</v>
      </c>
      <c r="R166" s="17">
        <f>0.5*((Wellpath!$K167-Wellpath!$K166)*SIN(Wellpath!$L166)*COS(Wellpath!$M166))</f>
        <v>0</v>
      </c>
      <c r="S166" s="17">
        <v>0</v>
      </c>
      <c r="AA166" s="10"/>
      <c r="AB166" s="10"/>
      <c r="AC166" s="10"/>
      <c r="AD166" s="10"/>
      <c r="AE166" s="10"/>
      <c r="AF166" s="10"/>
      <c r="AG166" s="10"/>
      <c r="AH166" s="10"/>
      <c r="AI166" s="10"/>
      <c r="AK166" s="24"/>
      <c r="AL166" s="24"/>
      <c r="AM166" s="24"/>
      <c r="AN166" s="24"/>
      <c r="AO166" s="24"/>
      <c r="AP166" s="24"/>
    </row>
    <row r="167" spans="1:42" x14ac:dyDescent="0.25">
      <c r="A167" s="26">
        <f>Wellpath!E167</f>
        <v>0</v>
      </c>
      <c r="B167" s="17">
        <f>0.5*(SIN(Wellpath!$L166)*COS(Wellpath!$M166)+SIN(Wellpath!$L167)*COS(Wellpath!$M167))</f>
        <v>0</v>
      </c>
      <c r="C167" s="17">
        <f>0.5*(SIN(Wellpath!$L166)*SIN(Wellpath!$M166)+SIN(Wellpath!$L167)*SIN(Wellpath!$M167))</f>
        <v>0</v>
      </c>
      <c r="D167" s="17">
        <f>0.5*(COS(Wellpath!$L166)+COS(Wellpath!$L167))</f>
        <v>1</v>
      </c>
      <c r="E167" s="17">
        <f>0.5*((Wellpath!$K167-Wellpath!$K166)*COS(Wellpath!$L167)*COS(Wellpath!$M167))</f>
        <v>0</v>
      </c>
      <c r="F167" s="17">
        <f>0.5*((Wellpath!$K167-Wellpath!$K166)*COS(Wellpath!$L167)*SIN(Wellpath!$M167))</f>
        <v>0</v>
      </c>
      <c r="G167" s="17">
        <f>0.5*(-(Wellpath!$K167-Wellpath!$K166)*SIN(Wellpath!$L167))</f>
        <v>0</v>
      </c>
      <c r="H167" s="17">
        <f>-0.5*((Wellpath!$K167-Wellpath!$K166)*SIN(Wellpath!$L167)*SIN(Wellpath!$M167))</f>
        <v>0</v>
      </c>
      <c r="I167" s="17">
        <f>0.5*((Wellpath!$K167-Wellpath!$K166)*SIN(Wellpath!$L167)*COS(Wellpath!$M167))</f>
        <v>0</v>
      </c>
      <c r="J167" s="17">
        <v>0</v>
      </c>
      <c r="K167" s="17">
        <f t="shared" si="9"/>
        <v>0</v>
      </c>
      <c r="L167" s="17">
        <f t="shared" si="10"/>
        <v>0</v>
      </c>
      <c r="M167" s="17">
        <f t="shared" si="11"/>
        <v>-1</v>
      </c>
      <c r="N167" s="17">
        <f>0.5*((Wellpath!$K168-Wellpath!$K167)*COS(Wellpath!$L167)*COS(Wellpath!$M167))</f>
        <v>0</v>
      </c>
      <c r="O167" s="17">
        <f>0.5*((Wellpath!$K168-Wellpath!$K167)*COS(Wellpath!$L167)*SIN(Wellpath!$M167))</f>
        <v>0</v>
      </c>
      <c r="P167" s="17">
        <f>0.5*(-(Wellpath!$K168-Wellpath!$K167)*SIN(Wellpath!$L167))</f>
        <v>0</v>
      </c>
      <c r="Q167" s="17">
        <f>-0.5*((Wellpath!$K168-Wellpath!$K167)*SIN(Wellpath!$L167)*SIN(Wellpath!$M167))</f>
        <v>0</v>
      </c>
      <c r="R167" s="17">
        <f>0.5*((Wellpath!$K168-Wellpath!$K167)*SIN(Wellpath!$L167)*COS(Wellpath!$M167))</f>
        <v>0</v>
      </c>
      <c r="S167" s="17">
        <v>0</v>
      </c>
      <c r="AA167" s="10"/>
      <c r="AB167" s="10"/>
      <c r="AC167" s="10"/>
      <c r="AD167" s="10"/>
      <c r="AE167" s="10"/>
      <c r="AF167" s="10"/>
      <c r="AG167" s="10"/>
      <c r="AH167" s="10"/>
      <c r="AI167" s="10"/>
      <c r="AK167" s="24"/>
      <c r="AL167" s="24"/>
      <c r="AM167" s="24"/>
      <c r="AN167" s="24"/>
      <c r="AO167" s="24"/>
      <c r="AP167" s="24"/>
    </row>
    <row r="168" spans="1:42" x14ac:dyDescent="0.25">
      <c r="A168" s="26">
        <f>Wellpath!E168</f>
        <v>0</v>
      </c>
      <c r="B168" s="17">
        <f>0.5*(SIN(Wellpath!$L167)*COS(Wellpath!$M167)+SIN(Wellpath!$L168)*COS(Wellpath!$M168))</f>
        <v>0</v>
      </c>
      <c r="C168" s="17">
        <f>0.5*(SIN(Wellpath!$L167)*SIN(Wellpath!$M167)+SIN(Wellpath!$L168)*SIN(Wellpath!$M168))</f>
        <v>0</v>
      </c>
      <c r="D168" s="17">
        <f>0.5*(COS(Wellpath!$L167)+COS(Wellpath!$L168))</f>
        <v>1</v>
      </c>
      <c r="E168" s="17">
        <f>0.5*((Wellpath!$K168-Wellpath!$K167)*COS(Wellpath!$L168)*COS(Wellpath!$M168))</f>
        <v>0</v>
      </c>
      <c r="F168" s="17">
        <f>0.5*((Wellpath!$K168-Wellpath!$K167)*COS(Wellpath!$L168)*SIN(Wellpath!$M168))</f>
        <v>0</v>
      </c>
      <c r="G168" s="17">
        <f>0.5*(-(Wellpath!$K168-Wellpath!$K167)*SIN(Wellpath!$L168))</f>
        <v>0</v>
      </c>
      <c r="H168" s="17">
        <f>-0.5*((Wellpath!$K168-Wellpath!$K167)*SIN(Wellpath!$L168)*SIN(Wellpath!$M168))</f>
        <v>0</v>
      </c>
      <c r="I168" s="17">
        <f>0.5*((Wellpath!$K168-Wellpath!$K167)*SIN(Wellpath!$L168)*COS(Wellpath!$M168))</f>
        <v>0</v>
      </c>
      <c r="J168" s="17">
        <v>0</v>
      </c>
      <c r="K168" s="17">
        <f t="shared" si="9"/>
        <v>0</v>
      </c>
      <c r="L168" s="17">
        <f t="shared" si="10"/>
        <v>0</v>
      </c>
      <c r="M168" s="17">
        <f t="shared" si="11"/>
        <v>-1</v>
      </c>
      <c r="N168" s="17">
        <f>0.5*((Wellpath!$K169-Wellpath!$K168)*COS(Wellpath!$L168)*COS(Wellpath!$M168))</f>
        <v>0</v>
      </c>
      <c r="O168" s="17">
        <f>0.5*((Wellpath!$K169-Wellpath!$K168)*COS(Wellpath!$L168)*SIN(Wellpath!$M168))</f>
        <v>0</v>
      </c>
      <c r="P168" s="17">
        <f>0.5*(-(Wellpath!$K169-Wellpath!$K168)*SIN(Wellpath!$L168))</f>
        <v>0</v>
      </c>
      <c r="Q168" s="17">
        <f>-0.5*((Wellpath!$K169-Wellpath!$K168)*SIN(Wellpath!$L168)*SIN(Wellpath!$M168))</f>
        <v>0</v>
      </c>
      <c r="R168" s="17">
        <f>0.5*((Wellpath!$K169-Wellpath!$K168)*SIN(Wellpath!$L168)*COS(Wellpath!$M168))</f>
        <v>0</v>
      </c>
      <c r="S168" s="17">
        <v>0</v>
      </c>
      <c r="AA168" s="10"/>
      <c r="AB168" s="10"/>
      <c r="AC168" s="10"/>
      <c r="AD168" s="10"/>
      <c r="AE168" s="10"/>
      <c r="AF168" s="10"/>
      <c r="AG168" s="10"/>
      <c r="AH168" s="10"/>
      <c r="AI168" s="10"/>
      <c r="AK168" s="24"/>
      <c r="AL168" s="24"/>
      <c r="AM168" s="24"/>
      <c r="AN168" s="24"/>
      <c r="AO168" s="24"/>
      <c r="AP168" s="24"/>
    </row>
    <row r="169" spans="1:42" x14ac:dyDescent="0.25">
      <c r="A169" s="26">
        <f>Wellpath!E169</f>
        <v>0</v>
      </c>
      <c r="B169" s="17">
        <f>0.5*(SIN(Wellpath!$L168)*COS(Wellpath!$M168)+SIN(Wellpath!$L169)*COS(Wellpath!$M169))</f>
        <v>0</v>
      </c>
      <c r="C169" s="17">
        <f>0.5*(SIN(Wellpath!$L168)*SIN(Wellpath!$M168)+SIN(Wellpath!$L169)*SIN(Wellpath!$M169))</f>
        <v>0</v>
      </c>
      <c r="D169" s="17">
        <f>0.5*(COS(Wellpath!$L168)+COS(Wellpath!$L169))</f>
        <v>1</v>
      </c>
      <c r="E169" s="17">
        <f>0.5*((Wellpath!$K169-Wellpath!$K168)*COS(Wellpath!$L169)*COS(Wellpath!$M169))</f>
        <v>0</v>
      </c>
      <c r="F169" s="17">
        <f>0.5*((Wellpath!$K169-Wellpath!$K168)*COS(Wellpath!$L169)*SIN(Wellpath!$M169))</f>
        <v>0</v>
      </c>
      <c r="G169" s="17">
        <f>0.5*(-(Wellpath!$K169-Wellpath!$K168)*SIN(Wellpath!$L169))</f>
        <v>0</v>
      </c>
      <c r="H169" s="17">
        <f>-0.5*((Wellpath!$K169-Wellpath!$K168)*SIN(Wellpath!$L169)*SIN(Wellpath!$M169))</f>
        <v>0</v>
      </c>
      <c r="I169" s="17">
        <f>0.5*((Wellpath!$K169-Wellpath!$K168)*SIN(Wellpath!$L169)*COS(Wellpath!$M169))</f>
        <v>0</v>
      </c>
      <c r="J169" s="17">
        <v>0</v>
      </c>
      <c r="K169" s="17">
        <f t="shared" si="9"/>
        <v>0</v>
      </c>
      <c r="L169" s="17">
        <f t="shared" si="10"/>
        <v>0</v>
      </c>
      <c r="M169" s="17">
        <f t="shared" si="11"/>
        <v>-1</v>
      </c>
      <c r="N169" s="17">
        <f>0.5*((Wellpath!$K170-Wellpath!$K169)*COS(Wellpath!$L169)*COS(Wellpath!$M169))</f>
        <v>0</v>
      </c>
      <c r="O169" s="17">
        <f>0.5*((Wellpath!$K170-Wellpath!$K169)*COS(Wellpath!$L169)*SIN(Wellpath!$M169))</f>
        <v>0</v>
      </c>
      <c r="P169" s="17">
        <f>0.5*(-(Wellpath!$K170-Wellpath!$K169)*SIN(Wellpath!$L169))</f>
        <v>0</v>
      </c>
      <c r="Q169" s="17">
        <f>-0.5*((Wellpath!$K170-Wellpath!$K169)*SIN(Wellpath!$L169)*SIN(Wellpath!$M169))</f>
        <v>0</v>
      </c>
      <c r="R169" s="17">
        <f>0.5*((Wellpath!$K170-Wellpath!$K169)*SIN(Wellpath!$L169)*COS(Wellpath!$M169))</f>
        <v>0</v>
      </c>
      <c r="S169" s="17">
        <v>0</v>
      </c>
      <c r="AA169" s="10"/>
      <c r="AB169" s="10"/>
      <c r="AC169" s="10"/>
      <c r="AD169" s="10"/>
      <c r="AE169" s="10"/>
      <c r="AF169" s="10"/>
      <c r="AG169" s="10"/>
      <c r="AH169" s="10"/>
      <c r="AI169" s="10"/>
      <c r="AK169" s="24"/>
      <c r="AL169" s="24"/>
      <c r="AM169" s="24"/>
      <c r="AN169" s="24"/>
      <c r="AO169" s="24"/>
      <c r="AP169" s="24"/>
    </row>
    <row r="170" spans="1:42" x14ac:dyDescent="0.25">
      <c r="A170" s="26">
        <f>Wellpath!E170</f>
        <v>0</v>
      </c>
      <c r="B170" s="17">
        <f>0.5*(SIN(Wellpath!$L169)*COS(Wellpath!$M169)+SIN(Wellpath!$L170)*COS(Wellpath!$M170))</f>
        <v>0</v>
      </c>
      <c r="C170" s="17">
        <f>0.5*(SIN(Wellpath!$L169)*SIN(Wellpath!$M169)+SIN(Wellpath!$L170)*SIN(Wellpath!$M170))</f>
        <v>0</v>
      </c>
      <c r="D170" s="17">
        <f>0.5*(COS(Wellpath!$L169)+COS(Wellpath!$L170))</f>
        <v>1</v>
      </c>
      <c r="E170" s="17">
        <f>0.5*((Wellpath!$K170-Wellpath!$K169)*COS(Wellpath!$L170)*COS(Wellpath!$M170))</f>
        <v>0</v>
      </c>
      <c r="F170" s="17">
        <f>0.5*((Wellpath!$K170-Wellpath!$K169)*COS(Wellpath!$L170)*SIN(Wellpath!$M170))</f>
        <v>0</v>
      </c>
      <c r="G170" s="17">
        <f>0.5*(-(Wellpath!$K170-Wellpath!$K169)*SIN(Wellpath!$L170))</f>
        <v>0</v>
      </c>
      <c r="H170" s="17">
        <f>-0.5*((Wellpath!$K170-Wellpath!$K169)*SIN(Wellpath!$L170)*SIN(Wellpath!$M170))</f>
        <v>0</v>
      </c>
      <c r="I170" s="17">
        <f>0.5*((Wellpath!$K170-Wellpath!$K169)*SIN(Wellpath!$L170)*COS(Wellpath!$M170))</f>
        <v>0</v>
      </c>
      <c r="J170" s="17">
        <v>0</v>
      </c>
      <c r="K170" s="17">
        <f t="shared" si="9"/>
        <v>0</v>
      </c>
      <c r="L170" s="17">
        <f t="shared" si="10"/>
        <v>0</v>
      </c>
      <c r="M170" s="17">
        <f t="shared" si="11"/>
        <v>-1</v>
      </c>
      <c r="N170" s="17">
        <f>0.5*((Wellpath!$K171-Wellpath!$K170)*COS(Wellpath!$L170)*COS(Wellpath!$M170))</f>
        <v>0</v>
      </c>
      <c r="O170" s="17">
        <f>0.5*((Wellpath!$K171-Wellpath!$K170)*COS(Wellpath!$L170)*SIN(Wellpath!$M170))</f>
        <v>0</v>
      </c>
      <c r="P170" s="17">
        <f>0.5*(-(Wellpath!$K171-Wellpath!$K170)*SIN(Wellpath!$L170))</f>
        <v>0</v>
      </c>
      <c r="Q170" s="17">
        <f>-0.5*((Wellpath!$K171-Wellpath!$K170)*SIN(Wellpath!$L170)*SIN(Wellpath!$M170))</f>
        <v>0</v>
      </c>
      <c r="R170" s="17">
        <f>0.5*((Wellpath!$K171-Wellpath!$K170)*SIN(Wellpath!$L170)*COS(Wellpath!$M170))</f>
        <v>0</v>
      </c>
      <c r="S170" s="17">
        <v>0</v>
      </c>
      <c r="AA170" s="10"/>
      <c r="AB170" s="10"/>
      <c r="AC170" s="10"/>
      <c r="AD170" s="10"/>
      <c r="AE170" s="10"/>
      <c r="AF170" s="10"/>
      <c r="AG170" s="10"/>
      <c r="AH170" s="10"/>
      <c r="AI170" s="10"/>
      <c r="AK170" s="24"/>
      <c r="AL170" s="24"/>
      <c r="AM170" s="24"/>
      <c r="AN170" s="24"/>
      <c r="AO170" s="24"/>
      <c r="AP170" s="24"/>
    </row>
    <row r="171" spans="1:42" x14ac:dyDescent="0.25">
      <c r="A171" s="26">
        <f>Wellpath!E171</f>
        <v>0</v>
      </c>
      <c r="B171" s="17">
        <f>0.5*(SIN(Wellpath!$L170)*COS(Wellpath!$M170)+SIN(Wellpath!$L171)*COS(Wellpath!$M171))</f>
        <v>0</v>
      </c>
      <c r="C171" s="17">
        <f>0.5*(SIN(Wellpath!$L170)*SIN(Wellpath!$M170)+SIN(Wellpath!$L171)*SIN(Wellpath!$M171))</f>
        <v>0</v>
      </c>
      <c r="D171" s="17">
        <f>0.5*(COS(Wellpath!$L170)+COS(Wellpath!$L171))</f>
        <v>1</v>
      </c>
      <c r="E171" s="17">
        <f>0.5*((Wellpath!$K171-Wellpath!$K170)*COS(Wellpath!$L171)*COS(Wellpath!$M171))</f>
        <v>0</v>
      </c>
      <c r="F171" s="17">
        <f>0.5*((Wellpath!$K171-Wellpath!$K170)*COS(Wellpath!$L171)*SIN(Wellpath!$M171))</f>
        <v>0</v>
      </c>
      <c r="G171" s="17">
        <f>0.5*(-(Wellpath!$K171-Wellpath!$K170)*SIN(Wellpath!$L171))</f>
        <v>0</v>
      </c>
      <c r="H171" s="17">
        <f>-0.5*((Wellpath!$K171-Wellpath!$K170)*SIN(Wellpath!$L171)*SIN(Wellpath!$M171))</f>
        <v>0</v>
      </c>
      <c r="I171" s="17">
        <f>0.5*((Wellpath!$K171-Wellpath!$K170)*SIN(Wellpath!$L171)*COS(Wellpath!$M171))</f>
        <v>0</v>
      </c>
      <c r="J171" s="17">
        <v>0</v>
      </c>
      <c r="K171" s="17">
        <f t="shared" si="9"/>
        <v>0</v>
      </c>
      <c r="L171" s="17">
        <f t="shared" si="10"/>
        <v>0</v>
      </c>
      <c r="M171" s="17">
        <f t="shared" si="11"/>
        <v>-1</v>
      </c>
      <c r="N171" s="17">
        <f>0.5*((Wellpath!$K172-Wellpath!$K171)*COS(Wellpath!$L171)*COS(Wellpath!$M171))</f>
        <v>0</v>
      </c>
      <c r="O171" s="17">
        <f>0.5*((Wellpath!$K172-Wellpath!$K171)*COS(Wellpath!$L171)*SIN(Wellpath!$M171))</f>
        <v>0</v>
      </c>
      <c r="P171" s="17">
        <f>0.5*(-(Wellpath!$K172-Wellpath!$K171)*SIN(Wellpath!$L171))</f>
        <v>0</v>
      </c>
      <c r="Q171" s="17">
        <f>-0.5*((Wellpath!$K172-Wellpath!$K171)*SIN(Wellpath!$L171)*SIN(Wellpath!$M171))</f>
        <v>0</v>
      </c>
      <c r="R171" s="17">
        <f>0.5*((Wellpath!$K172-Wellpath!$K171)*SIN(Wellpath!$L171)*COS(Wellpath!$M171))</f>
        <v>0</v>
      </c>
      <c r="S171" s="17">
        <v>0</v>
      </c>
      <c r="AA171" s="10"/>
      <c r="AB171" s="10"/>
      <c r="AC171" s="10"/>
      <c r="AD171" s="10"/>
      <c r="AE171" s="10"/>
      <c r="AF171" s="10"/>
      <c r="AG171" s="10"/>
      <c r="AH171" s="10"/>
      <c r="AI171" s="10"/>
      <c r="AK171" s="24"/>
      <c r="AL171" s="24"/>
      <c r="AM171" s="24"/>
      <c r="AN171" s="24"/>
      <c r="AO171" s="24"/>
      <c r="AP171" s="24"/>
    </row>
    <row r="172" spans="1:42" x14ac:dyDescent="0.25">
      <c r="A172" s="26">
        <f>Wellpath!E172</f>
        <v>0</v>
      </c>
      <c r="B172" s="17">
        <f>0.5*(SIN(Wellpath!$L171)*COS(Wellpath!$M171)+SIN(Wellpath!$L172)*COS(Wellpath!$M172))</f>
        <v>0</v>
      </c>
      <c r="C172" s="17">
        <f>0.5*(SIN(Wellpath!$L171)*SIN(Wellpath!$M171)+SIN(Wellpath!$L172)*SIN(Wellpath!$M172))</f>
        <v>0</v>
      </c>
      <c r="D172" s="17">
        <f>0.5*(COS(Wellpath!$L171)+COS(Wellpath!$L172))</f>
        <v>1</v>
      </c>
      <c r="E172" s="17">
        <f>0.5*((Wellpath!$K172-Wellpath!$K171)*COS(Wellpath!$L172)*COS(Wellpath!$M172))</f>
        <v>0</v>
      </c>
      <c r="F172" s="17">
        <f>0.5*((Wellpath!$K172-Wellpath!$K171)*COS(Wellpath!$L172)*SIN(Wellpath!$M172))</f>
        <v>0</v>
      </c>
      <c r="G172" s="17">
        <f>0.5*(-(Wellpath!$K172-Wellpath!$K171)*SIN(Wellpath!$L172))</f>
        <v>0</v>
      </c>
      <c r="H172" s="17">
        <f>-0.5*((Wellpath!$K172-Wellpath!$K171)*SIN(Wellpath!$L172)*SIN(Wellpath!$M172))</f>
        <v>0</v>
      </c>
      <c r="I172" s="17">
        <f>0.5*((Wellpath!$K172-Wellpath!$K171)*SIN(Wellpath!$L172)*COS(Wellpath!$M172))</f>
        <v>0</v>
      </c>
      <c r="J172" s="17">
        <v>0</v>
      </c>
      <c r="K172" s="17">
        <f t="shared" si="9"/>
        <v>0</v>
      </c>
      <c r="L172" s="17">
        <f t="shared" si="10"/>
        <v>0</v>
      </c>
      <c r="M172" s="17">
        <f t="shared" si="11"/>
        <v>-1</v>
      </c>
      <c r="N172" s="17">
        <f>0.5*((Wellpath!$K173-Wellpath!$K172)*COS(Wellpath!$L172)*COS(Wellpath!$M172))</f>
        <v>0</v>
      </c>
      <c r="O172" s="17">
        <f>0.5*((Wellpath!$K173-Wellpath!$K172)*COS(Wellpath!$L172)*SIN(Wellpath!$M172))</f>
        <v>0</v>
      </c>
      <c r="P172" s="17">
        <f>0.5*(-(Wellpath!$K173-Wellpath!$K172)*SIN(Wellpath!$L172))</f>
        <v>0</v>
      </c>
      <c r="Q172" s="17">
        <f>-0.5*((Wellpath!$K173-Wellpath!$K172)*SIN(Wellpath!$L172)*SIN(Wellpath!$M172))</f>
        <v>0</v>
      </c>
      <c r="R172" s="17">
        <f>0.5*((Wellpath!$K173-Wellpath!$K172)*SIN(Wellpath!$L172)*COS(Wellpath!$M172))</f>
        <v>0</v>
      </c>
      <c r="S172" s="17">
        <v>0</v>
      </c>
      <c r="AA172" s="10"/>
      <c r="AB172" s="10"/>
      <c r="AC172" s="10"/>
      <c r="AD172" s="10"/>
      <c r="AE172" s="10"/>
      <c r="AF172" s="10"/>
      <c r="AG172" s="10"/>
      <c r="AH172" s="10"/>
      <c r="AI172" s="10"/>
      <c r="AK172" s="24"/>
      <c r="AL172" s="24"/>
      <c r="AM172" s="24"/>
      <c r="AN172" s="24"/>
      <c r="AO172" s="24"/>
      <c r="AP172" s="24"/>
    </row>
    <row r="173" spans="1:42" x14ac:dyDescent="0.25">
      <c r="A173" s="26">
        <f>Wellpath!E173</f>
        <v>0</v>
      </c>
      <c r="B173" s="17">
        <f>0.5*(SIN(Wellpath!$L172)*COS(Wellpath!$M172)+SIN(Wellpath!$L173)*COS(Wellpath!$M173))</f>
        <v>0</v>
      </c>
      <c r="C173" s="17">
        <f>0.5*(SIN(Wellpath!$L172)*SIN(Wellpath!$M172)+SIN(Wellpath!$L173)*SIN(Wellpath!$M173))</f>
        <v>0</v>
      </c>
      <c r="D173" s="17">
        <f>0.5*(COS(Wellpath!$L172)+COS(Wellpath!$L173))</f>
        <v>1</v>
      </c>
      <c r="E173" s="17">
        <f>0.5*((Wellpath!$K173-Wellpath!$K172)*COS(Wellpath!$L173)*COS(Wellpath!$M173))</f>
        <v>0</v>
      </c>
      <c r="F173" s="17">
        <f>0.5*((Wellpath!$K173-Wellpath!$K172)*COS(Wellpath!$L173)*SIN(Wellpath!$M173))</f>
        <v>0</v>
      </c>
      <c r="G173" s="17">
        <f>0.5*(-(Wellpath!$K173-Wellpath!$K172)*SIN(Wellpath!$L173))</f>
        <v>0</v>
      </c>
      <c r="H173" s="17">
        <f>-0.5*((Wellpath!$K173-Wellpath!$K172)*SIN(Wellpath!$L173)*SIN(Wellpath!$M173))</f>
        <v>0</v>
      </c>
      <c r="I173" s="17">
        <f>0.5*((Wellpath!$K173-Wellpath!$K172)*SIN(Wellpath!$L173)*COS(Wellpath!$M173))</f>
        <v>0</v>
      </c>
      <c r="J173" s="17">
        <v>0</v>
      </c>
      <c r="K173" s="17">
        <f t="shared" si="9"/>
        <v>0</v>
      </c>
      <c r="L173" s="17">
        <f t="shared" si="10"/>
        <v>0</v>
      </c>
      <c r="M173" s="17">
        <f t="shared" si="11"/>
        <v>-1</v>
      </c>
      <c r="N173" s="17">
        <f>0.5*((Wellpath!$K174-Wellpath!$K173)*COS(Wellpath!$L173)*COS(Wellpath!$M173))</f>
        <v>0</v>
      </c>
      <c r="O173" s="17">
        <f>0.5*((Wellpath!$K174-Wellpath!$K173)*COS(Wellpath!$L173)*SIN(Wellpath!$M173))</f>
        <v>0</v>
      </c>
      <c r="P173" s="17">
        <f>0.5*(-(Wellpath!$K174-Wellpath!$K173)*SIN(Wellpath!$L173))</f>
        <v>0</v>
      </c>
      <c r="Q173" s="17">
        <f>-0.5*((Wellpath!$K174-Wellpath!$K173)*SIN(Wellpath!$L173)*SIN(Wellpath!$M173))</f>
        <v>0</v>
      </c>
      <c r="R173" s="17">
        <f>0.5*((Wellpath!$K174-Wellpath!$K173)*SIN(Wellpath!$L173)*COS(Wellpath!$M173))</f>
        <v>0</v>
      </c>
      <c r="S173" s="17">
        <v>0</v>
      </c>
      <c r="AA173" s="10"/>
      <c r="AB173" s="10"/>
      <c r="AC173" s="10"/>
      <c r="AD173" s="10"/>
      <c r="AE173" s="10"/>
      <c r="AF173" s="10"/>
      <c r="AG173" s="10"/>
      <c r="AH173" s="10"/>
      <c r="AI173" s="10"/>
      <c r="AK173" s="24"/>
      <c r="AL173" s="24"/>
      <c r="AM173" s="24"/>
      <c r="AN173" s="24"/>
      <c r="AO173" s="24"/>
      <c r="AP173" s="24"/>
    </row>
    <row r="174" spans="1:42" x14ac:dyDescent="0.25">
      <c r="A174" s="26">
        <f>Wellpath!E174</f>
        <v>0</v>
      </c>
      <c r="B174" s="17">
        <f>0.5*(SIN(Wellpath!$L173)*COS(Wellpath!$M173)+SIN(Wellpath!$L174)*COS(Wellpath!$M174))</f>
        <v>0</v>
      </c>
      <c r="C174" s="17">
        <f>0.5*(SIN(Wellpath!$L173)*SIN(Wellpath!$M173)+SIN(Wellpath!$L174)*SIN(Wellpath!$M174))</f>
        <v>0</v>
      </c>
      <c r="D174" s="17">
        <f>0.5*(COS(Wellpath!$L173)+COS(Wellpath!$L174))</f>
        <v>1</v>
      </c>
      <c r="E174" s="17">
        <f>0.5*((Wellpath!$K174-Wellpath!$K173)*COS(Wellpath!$L174)*COS(Wellpath!$M174))</f>
        <v>0</v>
      </c>
      <c r="F174" s="17">
        <f>0.5*((Wellpath!$K174-Wellpath!$K173)*COS(Wellpath!$L174)*SIN(Wellpath!$M174))</f>
        <v>0</v>
      </c>
      <c r="G174" s="17">
        <f>0.5*(-(Wellpath!$K174-Wellpath!$K173)*SIN(Wellpath!$L174))</f>
        <v>0</v>
      </c>
      <c r="H174" s="17">
        <f>-0.5*((Wellpath!$K174-Wellpath!$K173)*SIN(Wellpath!$L174)*SIN(Wellpath!$M174))</f>
        <v>0</v>
      </c>
      <c r="I174" s="17">
        <f>0.5*((Wellpath!$K174-Wellpath!$K173)*SIN(Wellpath!$L174)*COS(Wellpath!$M174))</f>
        <v>0</v>
      </c>
      <c r="J174" s="17">
        <v>0</v>
      </c>
      <c r="K174" s="17">
        <f t="shared" si="9"/>
        <v>0</v>
      </c>
      <c r="L174" s="17">
        <f t="shared" si="10"/>
        <v>0</v>
      </c>
      <c r="M174" s="17">
        <f t="shared" si="11"/>
        <v>-1</v>
      </c>
      <c r="N174" s="17">
        <f>0.5*((Wellpath!$K175-Wellpath!$K174)*COS(Wellpath!$L174)*COS(Wellpath!$M174))</f>
        <v>0</v>
      </c>
      <c r="O174" s="17">
        <f>0.5*((Wellpath!$K175-Wellpath!$K174)*COS(Wellpath!$L174)*SIN(Wellpath!$M174))</f>
        <v>0</v>
      </c>
      <c r="P174" s="17">
        <f>0.5*(-(Wellpath!$K175-Wellpath!$K174)*SIN(Wellpath!$L174))</f>
        <v>0</v>
      </c>
      <c r="Q174" s="17">
        <f>-0.5*((Wellpath!$K175-Wellpath!$K174)*SIN(Wellpath!$L174)*SIN(Wellpath!$M174))</f>
        <v>0</v>
      </c>
      <c r="R174" s="17">
        <f>0.5*((Wellpath!$K175-Wellpath!$K174)*SIN(Wellpath!$L174)*COS(Wellpath!$M174))</f>
        <v>0</v>
      </c>
      <c r="S174" s="17">
        <v>0</v>
      </c>
      <c r="AA174" s="10"/>
      <c r="AB174" s="10"/>
      <c r="AC174" s="10"/>
      <c r="AD174" s="10"/>
      <c r="AE174" s="10"/>
      <c r="AF174" s="10"/>
      <c r="AG174" s="10"/>
      <c r="AH174" s="10"/>
      <c r="AI174" s="10"/>
      <c r="AK174" s="24"/>
      <c r="AL174" s="24"/>
      <c r="AM174" s="24"/>
      <c r="AN174" s="24"/>
      <c r="AO174" s="24"/>
      <c r="AP174" s="24"/>
    </row>
    <row r="175" spans="1:42" x14ac:dyDescent="0.25">
      <c r="A175" s="26">
        <f>Wellpath!E175</f>
        <v>0</v>
      </c>
      <c r="B175" s="17">
        <f>0.5*(SIN(Wellpath!$L174)*COS(Wellpath!$M174)+SIN(Wellpath!$L175)*COS(Wellpath!$M175))</f>
        <v>0</v>
      </c>
      <c r="C175" s="17">
        <f>0.5*(SIN(Wellpath!$L174)*SIN(Wellpath!$M174)+SIN(Wellpath!$L175)*SIN(Wellpath!$M175))</f>
        <v>0</v>
      </c>
      <c r="D175" s="17">
        <f>0.5*(COS(Wellpath!$L174)+COS(Wellpath!$L175))</f>
        <v>1</v>
      </c>
      <c r="E175" s="17">
        <f>0.5*((Wellpath!$K175-Wellpath!$K174)*COS(Wellpath!$L175)*COS(Wellpath!$M175))</f>
        <v>0</v>
      </c>
      <c r="F175" s="17">
        <f>0.5*((Wellpath!$K175-Wellpath!$K174)*COS(Wellpath!$L175)*SIN(Wellpath!$M175))</f>
        <v>0</v>
      </c>
      <c r="G175" s="17">
        <f>0.5*(-(Wellpath!$K175-Wellpath!$K174)*SIN(Wellpath!$L175))</f>
        <v>0</v>
      </c>
      <c r="H175" s="17">
        <f>-0.5*((Wellpath!$K175-Wellpath!$K174)*SIN(Wellpath!$L175)*SIN(Wellpath!$M175))</f>
        <v>0</v>
      </c>
      <c r="I175" s="17">
        <f>0.5*((Wellpath!$K175-Wellpath!$K174)*SIN(Wellpath!$L175)*COS(Wellpath!$M175))</f>
        <v>0</v>
      </c>
      <c r="J175" s="17">
        <v>0</v>
      </c>
      <c r="K175" s="17">
        <f t="shared" si="9"/>
        <v>0</v>
      </c>
      <c r="L175" s="17">
        <f t="shared" si="10"/>
        <v>0</v>
      </c>
      <c r="M175" s="17">
        <f t="shared" si="11"/>
        <v>-1</v>
      </c>
      <c r="N175" s="17">
        <f>0.5*((Wellpath!$K176-Wellpath!$K175)*COS(Wellpath!$L175)*COS(Wellpath!$M175))</f>
        <v>0</v>
      </c>
      <c r="O175" s="17">
        <f>0.5*((Wellpath!$K176-Wellpath!$K175)*COS(Wellpath!$L175)*SIN(Wellpath!$M175))</f>
        <v>0</v>
      </c>
      <c r="P175" s="17">
        <f>0.5*(-(Wellpath!$K176-Wellpath!$K175)*SIN(Wellpath!$L175))</f>
        <v>0</v>
      </c>
      <c r="Q175" s="17">
        <f>-0.5*((Wellpath!$K176-Wellpath!$K175)*SIN(Wellpath!$L175)*SIN(Wellpath!$M175))</f>
        <v>0</v>
      </c>
      <c r="R175" s="17">
        <f>0.5*((Wellpath!$K176-Wellpath!$K175)*SIN(Wellpath!$L175)*COS(Wellpath!$M175))</f>
        <v>0</v>
      </c>
      <c r="S175" s="17">
        <v>0</v>
      </c>
      <c r="AA175" s="10"/>
      <c r="AB175" s="10"/>
      <c r="AC175" s="10"/>
      <c r="AD175" s="10"/>
      <c r="AE175" s="10"/>
      <c r="AF175" s="10"/>
      <c r="AG175" s="10"/>
      <c r="AH175" s="10"/>
      <c r="AI175" s="10"/>
      <c r="AK175" s="24"/>
      <c r="AL175" s="24"/>
      <c r="AM175" s="24"/>
      <c r="AN175" s="24"/>
      <c r="AO175" s="24"/>
      <c r="AP175" s="24"/>
    </row>
    <row r="176" spans="1:42" x14ac:dyDescent="0.25">
      <c r="A176" s="26">
        <f>Wellpath!E176</f>
        <v>0</v>
      </c>
      <c r="B176" s="17">
        <f>0.5*(SIN(Wellpath!$L175)*COS(Wellpath!$M175)+SIN(Wellpath!$L176)*COS(Wellpath!$M176))</f>
        <v>0</v>
      </c>
      <c r="C176" s="17">
        <f>0.5*(SIN(Wellpath!$L175)*SIN(Wellpath!$M175)+SIN(Wellpath!$L176)*SIN(Wellpath!$M176))</f>
        <v>0</v>
      </c>
      <c r="D176" s="17">
        <f>0.5*(COS(Wellpath!$L175)+COS(Wellpath!$L176))</f>
        <v>1</v>
      </c>
      <c r="E176" s="17">
        <f>0.5*((Wellpath!$K176-Wellpath!$K175)*COS(Wellpath!$L176)*COS(Wellpath!$M176))</f>
        <v>0</v>
      </c>
      <c r="F176" s="17">
        <f>0.5*((Wellpath!$K176-Wellpath!$K175)*COS(Wellpath!$L176)*SIN(Wellpath!$M176))</f>
        <v>0</v>
      </c>
      <c r="G176" s="17">
        <f>0.5*(-(Wellpath!$K176-Wellpath!$K175)*SIN(Wellpath!$L176))</f>
        <v>0</v>
      </c>
      <c r="H176" s="17">
        <f>-0.5*((Wellpath!$K176-Wellpath!$K175)*SIN(Wellpath!$L176)*SIN(Wellpath!$M176))</f>
        <v>0</v>
      </c>
      <c r="I176" s="17">
        <f>0.5*((Wellpath!$K176-Wellpath!$K175)*SIN(Wellpath!$L176)*COS(Wellpath!$M176))</f>
        <v>0</v>
      </c>
      <c r="J176" s="17">
        <v>0</v>
      </c>
      <c r="K176" s="17">
        <f t="shared" si="9"/>
        <v>0</v>
      </c>
      <c r="L176" s="17">
        <f t="shared" si="10"/>
        <v>0</v>
      </c>
      <c r="M176" s="17">
        <f t="shared" si="11"/>
        <v>-1</v>
      </c>
      <c r="N176" s="17">
        <f>0.5*((Wellpath!$K177-Wellpath!$K176)*COS(Wellpath!$L176)*COS(Wellpath!$M176))</f>
        <v>0</v>
      </c>
      <c r="O176" s="17">
        <f>0.5*((Wellpath!$K177-Wellpath!$K176)*COS(Wellpath!$L176)*SIN(Wellpath!$M176))</f>
        <v>0</v>
      </c>
      <c r="P176" s="17">
        <f>0.5*(-(Wellpath!$K177-Wellpath!$K176)*SIN(Wellpath!$L176))</f>
        <v>0</v>
      </c>
      <c r="Q176" s="17">
        <f>-0.5*((Wellpath!$K177-Wellpath!$K176)*SIN(Wellpath!$L176)*SIN(Wellpath!$M176))</f>
        <v>0</v>
      </c>
      <c r="R176" s="17">
        <f>0.5*((Wellpath!$K177-Wellpath!$K176)*SIN(Wellpath!$L176)*COS(Wellpath!$M176))</f>
        <v>0</v>
      </c>
      <c r="S176" s="17">
        <v>0</v>
      </c>
      <c r="AA176" s="10"/>
      <c r="AB176" s="10"/>
      <c r="AC176" s="10"/>
      <c r="AD176" s="10"/>
      <c r="AE176" s="10"/>
      <c r="AF176" s="10"/>
      <c r="AG176" s="10"/>
      <c r="AH176" s="10"/>
      <c r="AI176" s="10"/>
      <c r="AK176" s="24"/>
      <c r="AL176" s="24"/>
      <c r="AM176" s="24"/>
      <c r="AN176" s="24"/>
      <c r="AO176" s="24"/>
      <c r="AP176" s="24"/>
    </row>
    <row r="177" spans="1:42" x14ac:dyDescent="0.25">
      <c r="A177" s="26">
        <f>Wellpath!E177</f>
        <v>0</v>
      </c>
      <c r="B177" s="17">
        <f>0.5*(SIN(Wellpath!$L176)*COS(Wellpath!$M176)+SIN(Wellpath!$L177)*COS(Wellpath!$M177))</f>
        <v>0</v>
      </c>
      <c r="C177" s="17">
        <f>0.5*(SIN(Wellpath!$L176)*SIN(Wellpath!$M176)+SIN(Wellpath!$L177)*SIN(Wellpath!$M177))</f>
        <v>0</v>
      </c>
      <c r="D177" s="17">
        <f>0.5*(COS(Wellpath!$L176)+COS(Wellpath!$L177))</f>
        <v>1</v>
      </c>
      <c r="E177" s="17">
        <f>0.5*((Wellpath!$K177-Wellpath!$K176)*COS(Wellpath!$L177)*COS(Wellpath!$M177))</f>
        <v>0</v>
      </c>
      <c r="F177" s="17">
        <f>0.5*((Wellpath!$K177-Wellpath!$K176)*COS(Wellpath!$L177)*SIN(Wellpath!$M177))</f>
        <v>0</v>
      </c>
      <c r="G177" s="17">
        <f>0.5*(-(Wellpath!$K177-Wellpath!$K176)*SIN(Wellpath!$L177))</f>
        <v>0</v>
      </c>
      <c r="H177" s="17">
        <f>-0.5*((Wellpath!$K177-Wellpath!$K176)*SIN(Wellpath!$L177)*SIN(Wellpath!$M177))</f>
        <v>0</v>
      </c>
      <c r="I177" s="17">
        <f>0.5*((Wellpath!$K177-Wellpath!$K176)*SIN(Wellpath!$L177)*COS(Wellpath!$M177))</f>
        <v>0</v>
      </c>
      <c r="J177" s="17">
        <v>0</v>
      </c>
      <c r="K177" s="17">
        <f t="shared" si="9"/>
        <v>0</v>
      </c>
      <c r="L177" s="17">
        <f t="shared" si="10"/>
        <v>0</v>
      </c>
      <c r="M177" s="17">
        <f t="shared" si="11"/>
        <v>-1</v>
      </c>
      <c r="N177" s="17">
        <f>0.5*((Wellpath!$K178-Wellpath!$K177)*COS(Wellpath!$L177)*COS(Wellpath!$M177))</f>
        <v>0</v>
      </c>
      <c r="O177" s="17">
        <f>0.5*((Wellpath!$K178-Wellpath!$K177)*COS(Wellpath!$L177)*SIN(Wellpath!$M177))</f>
        <v>0</v>
      </c>
      <c r="P177" s="17">
        <f>0.5*(-(Wellpath!$K178-Wellpath!$K177)*SIN(Wellpath!$L177))</f>
        <v>0</v>
      </c>
      <c r="Q177" s="17">
        <f>-0.5*((Wellpath!$K178-Wellpath!$K177)*SIN(Wellpath!$L177)*SIN(Wellpath!$M177))</f>
        <v>0</v>
      </c>
      <c r="R177" s="17">
        <f>0.5*((Wellpath!$K178-Wellpath!$K177)*SIN(Wellpath!$L177)*COS(Wellpath!$M177))</f>
        <v>0</v>
      </c>
      <c r="S177" s="17">
        <v>0</v>
      </c>
      <c r="AA177" s="10"/>
      <c r="AB177" s="10"/>
      <c r="AC177" s="10"/>
      <c r="AD177" s="10"/>
      <c r="AE177" s="10"/>
      <c r="AF177" s="10"/>
      <c r="AG177" s="10"/>
      <c r="AH177" s="10"/>
      <c r="AI177" s="10"/>
      <c r="AK177" s="24"/>
      <c r="AL177" s="24"/>
      <c r="AM177" s="24"/>
      <c r="AN177" s="24"/>
      <c r="AO177" s="24"/>
      <c r="AP177" s="24"/>
    </row>
    <row r="178" spans="1:42" x14ac:dyDescent="0.25">
      <c r="A178" s="26">
        <f>Wellpath!E178</f>
        <v>0</v>
      </c>
      <c r="B178" s="17">
        <f>0.5*(SIN(Wellpath!$L177)*COS(Wellpath!$M177)+SIN(Wellpath!$L178)*COS(Wellpath!$M178))</f>
        <v>0</v>
      </c>
      <c r="C178" s="17">
        <f>0.5*(SIN(Wellpath!$L177)*SIN(Wellpath!$M177)+SIN(Wellpath!$L178)*SIN(Wellpath!$M178))</f>
        <v>0</v>
      </c>
      <c r="D178" s="17">
        <f>0.5*(COS(Wellpath!$L177)+COS(Wellpath!$L178))</f>
        <v>1</v>
      </c>
      <c r="E178" s="17">
        <f>0.5*((Wellpath!$K178-Wellpath!$K177)*COS(Wellpath!$L178)*COS(Wellpath!$M178))</f>
        <v>0</v>
      </c>
      <c r="F178" s="17">
        <f>0.5*((Wellpath!$K178-Wellpath!$K177)*COS(Wellpath!$L178)*SIN(Wellpath!$M178))</f>
        <v>0</v>
      </c>
      <c r="G178" s="17">
        <f>0.5*(-(Wellpath!$K178-Wellpath!$K177)*SIN(Wellpath!$L178))</f>
        <v>0</v>
      </c>
      <c r="H178" s="17">
        <f>-0.5*((Wellpath!$K178-Wellpath!$K177)*SIN(Wellpath!$L178)*SIN(Wellpath!$M178))</f>
        <v>0</v>
      </c>
      <c r="I178" s="17">
        <f>0.5*((Wellpath!$K178-Wellpath!$K177)*SIN(Wellpath!$L178)*COS(Wellpath!$M178))</f>
        <v>0</v>
      </c>
      <c r="J178" s="17">
        <v>0</v>
      </c>
      <c r="K178" s="17">
        <f t="shared" si="9"/>
        <v>0</v>
      </c>
      <c r="L178" s="17">
        <f t="shared" si="10"/>
        <v>0</v>
      </c>
      <c r="M178" s="17">
        <f t="shared" si="11"/>
        <v>-1</v>
      </c>
      <c r="N178" s="17">
        <f>0.5*((Wellpath!$K179-Wellpath!$K178)*COS(Wellpath!$L178)*COS(Wellpath!$M178))</f>
        <v>0</v>
      </c>
      <c r="O178" s="17">
        <f>0.5*((Wellpath!$K179-Wellpath!$K178)*COS(Wellpath!$L178)*SIN(Wellpath!$M178))</f>
        <v>0</v>
      </c>
      <c r="P178" s="17">
        <f>0.5*(-(Wellpath!$K179-Wellpath!$K178)*SIN(Wellpath!$L178))</f>
        <v>0</v>
      </c>
      <c r="Q178" s="17">
        <f>-0.5*((Wellpath!$K179-Wellpath!$K178)*SIN(Wellpath!$L178)*SIN(Wellpath!$M178))</f>
        <v>0</v>
      </c>
      <c r="R178" s="17">
        <f>0.5*((Wellpath!$K179-Wellpath!$K178)*SIN(Wellpath!$L178)*COS(Wellpath!$M178))</f>
        <v>0</v>
      </c>
      <c r="S178" s="17">
        <v>0</v>
      </c>
      <c r="AA178" s="10"/>
      <c r="AB178" s="10"/>
      <c r="AC178" s="10"/>
      <c r="AD178" s="10"/>
      <c r="AE178" s="10"/>
      <c r="AF178" s="10"/>
      <c r="AG178" s="10"/>
      <c r="AH178" s="10"/>
      <c r="AI178" s="10"/>
      <c r="AK178" s="24"/>
      <c r="AL178" s="24"/>
      <c r="AM178" s="24"/>
      <c r="AN178" s="24"/>
      <c r="AO178" s="24"/>
      <c r="AP178" s="24"/>
    </row>
    <row r="179" spans="1:42" x14ac:dyDescent="0.25">
      <c r="A179" s="26">
        <f>Wellpath!E179</f>
        <v>0</v>
      </c>
      <c r="B179" s="17">
        <f>0.5*(SIN(Wellpath!$L178)*COS(Wellpath!$M178)+SIN(Wellpath!$L179)*COS(Wellpath!$M179))</f>
        <v>0</v>
      </c>
      <c r="C179" s="17">
        <f>0.5*(SIN(Wellpath!$L178)*SIN(Wellpath!$M178)+SIN(Wellpath!$L179)*SIN(Wellpath!$M179))</f>
        <v>0</v>
      </c>
      <c r="D179" s="17">
        <f>0.5*(COS(Wellpath!$L178)+COS(Wellpath!$L179))</f>
        <v>1</v>
      </c>
      <c r="E179" s="17">
        <f>0.5*((Wellpath!$K179-Wellpath!$K178)*COS(Wellpath!$L179)*COS(Wellpath!$M179))</f>
        <v>0</v>
      </c>
      <c r="F179" s="17">
        <f>0.5*((Wellpath!$K179-Wellpath!$K178)*COS(Wellpath!$L179)*SIN(Wellpath!$M179))</f>
        <v>0</v>
      </c>
      <c r="G179" s="17">
        <f>0.5*(-(Wellpath!$K179-Wellpath!$K178)*SIN(Wellpath!$L179))</f>
        <v>0</v>
      </c>
      <c r="H179" s="17">
        <f>-0.5*((Wellpath!$K179-Wellpath!$K178)*SIN(Wellpath!$L179)*SIN(Wellpath!$M179))</f>
        <v>0</v>
      </c>
      <c r="I179" s="17">
        <f>0.5*((Wellpath!$K179-Wellpath!$K178)*SIN(Wellpath!$L179)*COS(Wellpath!$M179))</f>
        <v>0</v>
      </c>
      <c r="J179" s="17">
        <v>0</v>
      </c>
      <c r="K179" s="17">
        <f t="shared" si="9"/>
        <v>0</v>
      </c>
      <c r="L179" s="17">
        <f t="shared" si="10"/>
        <v>0</v>
      </c>
      <c r="M179" s="17">
        <f t="shared" si="11"/>
        <v>-1</v>
      </c>
      <c r="N179" s="17">
        <f>0.5*((Wellpath!$K180-Wellpath!$K179)*COS(Wellpath!$L179)*COS(Wellpath!$M179))</f>
        <v>0</v>
      </c>
      <c r="O179" s="17">
        <f>0.5*((Wellpath!$K180-Wellpath!$K179)*COS(Wellpath!$L179)*SIN(Wellpath!$M179))</f>
        <v>0</v>
      </c>
      <c r="P179" s="17">
        <f>0.5*(-(Wellpath!$K180-Wellpath!$K179)*SIN(Wellpath!$L179))</f>
        <v>0</v>
      </c>
      <c r="Q179" s="17">
        <f>-0.5*((Wellpath!$K180-Wellpath!$K179)*SIN(Wellpath!$L179)*SIN(Wellpath!$M179))</f>
        <v>0</v>
      </c>
      <c r="R179" s="17">
        <f>0.5*((Wellpath!$K180-Wellpath!$K179)*SIN(Wellpath!$L179)*COS(Wellpath!$M179))</f>
        <v>0</v>
      </c>
      <c r="S179" s="17">
        <v>0</v>
      </c>
      <c r="AA179" s="10"/>
      <c r="AB179" s="10"/>
      <c r="AC179" s="10"/>
      <c r="AD179" s="10"/>
      <c r="AE179" s="10"/>
      <c r="AF179" s="10"/>
      <c r="AG179" s="10"/>
      <c r="AH179" s="10"/>
      <c r="AI179" s="10"/>
      <c r="AK179" s="24"/>
      <c r="AL179" s="24"/>
      <c r="AM179" s="24"/>
      <c r="AN179" s="24"/>
      <c r="AO179" s="24"/>
      <c r="AP179" s="24"/>
    </row>
    <row r="180" spans="1:42" x14ac:dyDescent="0.25">
      <c r="A180" s="26">
        <f>Wellpath!E180</f>
        <v>0</v>
      </c>
      <c r="B180" s="17">
        <f>0.5*(SIN(Wellpath!$L179)*COS(Wellpath!$M179)+SIN(Wellpath!$L180)*COS(Wellpath!$M180))</f>
        <v>0</v>
      </c>
      <c r="C180" s="17">
        <f>0.5*(SIN(Wellpath!$L179)*SIN(Wellpath!$M179)+SIN(Wellpath!$L180)*SIN(Wellpath!$M180))</f>
        <v>0</v>
      </c>
      <c r="D180" s="17">
        <f>0.5*(COS(Wellpath!$L179)+COS(Wellpath!$L180))</f>
        <v>1</v>
      </c>
      <c r="E180" s="17">
        <f>0.5*((Wellpath!$K180-Wellpath!$K179)*COS(Wellpath!$L180)*COS(Wellpath!$M180))</f>
        <v>0</v>
      </c>
      <c r="F180" s="17">
        <f>0.5*((Wellpath!$K180-Wellpath!$K179)*COS(Wellpath!$L180)*SIN(Wellpath!$M180))</f>
        <v>0</v>
      </c>
      <c r="G180" s="17">
        <f>0.5*(-(Wellpath!$K180-Wellpath!$K179)*SIN(Wellpath!$L180))</f>
        <v>0</v>
      </c>
      <c r="H180" s="17">
        <f>-0.5*((Wellpath!$K180-Wellpath!$K179)*SIN(Wellpath!$L180)*SIN(Wellpath!$M180))</f>
        <v>0</v>
      </c>
      <c r="I180" s="17">
        <f>0.5*((Wellpath!$K180-Wellpath!$K179)*SIN(Wellpath!$L180)*COS(Wellpath!$M180))</f>
        <v>0</v>
      </c>
      <c r="J180" s="17">
        <v>0</v>
      </c>
      <c r="K180" s="17">
        <f t="shared" si="9"/>
        <v>0</v>
      </c>
      <c r="L180" s="17">
        <f t="shared" si="10"/>
        <v>0</v>
      </c>
      <c r="M180" s="17">
        <f t="shared" si="11"/>
        <v>-1</v>
      </c>
      <c r="N180" s="17">
        <f>0.5*((Wellpath!$K181-Wellpath!$K180)*COS(Wellpath!$L180)*COS(Wellpath!$M180))</f>
        <v>0</v>
      </c>
      <c r="O180" s="17">
        <f>0.5*((Wellpath!$K181-Wellpath!$K180)*COS(Wellpath!$L180)*SIN(Wellpath!$M180))</f>
        <v>0</v>
      </c>
      <c r="P180" s="17">
        <f>0.5*(-(Wellpath!$K181-Wellpath!$K180)*SIN(Wellpath!$L180))</f>
        <v>0</v>
      </c>
      <c r="Q180" s="17">
        <f>-0.5*((Wellpath!$K181-Wellpath!$K180)*SIN(Wellpath!$L180)*SIN(Wellpath!$M180))</f>
        <v>0</v>
      </c>
      <c r="R180" s="17">
        <f>0.5*((Wellpath!$K181-Wellpath!$K180)*SIN(Wellpath!$L180)*COS(Wellpath!$M180))</f>
        <v>0</v>
      </c>
      <c r="S180" s="17">
        <v>0</v>
      </c>
      <c r="AA180" s="10"/>
      <c r="AB180" s="10"/>
      <c r="AC180" s="10"/>
      <c r="AD180" s="10"/>
      <c r="AE180" s="10"/>
      <c r="AF180" s="10"/>
      <c r="AG180" s="10"/>
      <c r="AH180" s="10"/>
      <c r="AI180" s="10"/>
      <c r="AK180" s="24"/>
      <c r="AL180" s="24"/>
      <c r="AM180" s="24"/>
      <c r="AN180" s="24"/>
      <c r="AO180" s="24"/>
      <c r="AP180" s="24"/>
    </row>
    <row r="181" spans="1:42" x14ac:dyDescent="0.25">
      <c r="A181" s="26">
        <f>Wellpath!E181</f>
        <v>0</v>
      </c>
      <c r="B181" s="17">
        <f>0.5*(SIN(Wellpath!$L180)*COS(Wellpath!$M180)+SIN(Wellpath!$L181)*COS(Wellpath!$M181))</f>
        <v>0</v>
      </c>
      <c r="C181" s="17">
        <f>0.5*(SIN(Wellpath!$L180)*SIN(Wellpath!$M180)+SIN(Wellpath!$L181)*SIN(Wellpath!$M181))</f>
        <v>0</v>
      </c>
      <c r="D181" s="17">
        <f>0.5*(COS(Wellpath!$L180)+COS(Wellpath!$L181))</f>
        <v>1</v>
      </c>
      <c r="E181" s="17">
        <f>0.5*((Wellpath!$K181-Wellpath!$K180)*COS(Wellpath!$L181)*COS(Wellpath!$M181))</f>
        <v>0</v>
      </c>
      <c r="F181" s="17">
        <f>0.5*((Wellpath!$K181-Wellpath!$K180)*COS(Wellpath!$L181)*SIN(Wellpath!$M181))</f>
        <v>0</v>
      </c>
      <c r="G181" s="17">
        <f>0.5*(-(Wellpath!$K181-Wellpath!$K180)*SIN(Wellpath!$L181))</f>
        <v>0</v>
      </c>
      <c r="H181" s="17">
        <f>-0.5*((Wellpath!$K181-Wellpath!$K180)*SIN(Wellpath!$L181)*SIN(Wellpath!$M181))</f>
        <v>0</v>
      </c>
      <c r="I181" s="17">
        <f>0.5*((Wellpath!$K181-Wellpath!$K180)*SIN(Wellpath!$L181)*COS(Wellpath!$M181))</f>
        <v>0</v>
      </c>
      <c r="J181" s="17">
        <v>0</v>
      </c>
      <c r="K181" s="17">
        <f t="shared" si="9"/>
        <v>0</v>
      </c>
      <c r="L181" s="17">
        <f t="shared" si="10"/>
        <v>0</v>
      </c>
      <c r="M181" s="17">
        <f t="shared" si="11"/>
        <v>-1</v>
      </c>
      <c r="N181" s="17">
        <f>0.5*((Wellpath!$K182-Wellpath!$K181)*COS(Wellpath!$L181)*COS(Wellpath!$M181))</f>
        <v>0</v>
      </c>
      <c r="O181" s="17">
        <f>0.5*((Wellpath!$K182-Wellpath!$K181)*COS(Wellpath!$L181)*SIN(Wellpath!$M181))</f>
        <v>0</v>
      </c>
      <c r="P181" s="17">
        <f>0.5*(-(Wellpath!$K182-Wellpath!$K181)*SIN(Wellpath!$L181))</f>
        <v>0</v>
      </c>
      <c r="Q181" s="17">
        <f>-0.5*((Wellpath!$K182-Wellpath!$K181)*SIN(Wellpath!$L181)*SIN(Wellpath!$M181))</f>
        <v>0</v>
      </c>
      <c r="R181" s="17">
        <f>0.5*((Wellpath!$K182-Wellpath!$K181)*SIN(Wellpath!$L181)*COS(Wellpath!$M181))</f>
        <v>0</v>
      </c>
      <c r="S181" s="17">
        <v>0</v>
      </c>
      <c r="AA181" s="10"/>
      <c r="AB181" s="10"/>
      <c r="AC181" s="10"/>
      <c r="AD181" s="10"/>
      <c r="AE181" s="10"/>
      <c r="AF181" s="10"/>
      <c r="AG181" s="10"/>
      <c r="AH181" s="10"/>
      <c r="AI181" s="10"/>
      <c r="AK181" s="24"/>
      <c r="AL181" s="24"/>
      <c r="AM181" s="24"/>
      <c r="AN181" s="24"/>
      <c r="AO181" s="24"/>
      <c r="AP181" s="24"/>
    </row>
    <row r="182" spans="1:42" x14ac:dyDescent="0.25">
      <c r="A182" s="26">
        <f>Wellpath!E182</f>
        <v>0</v>
      </c>
      <c r="B182" s="17">
        <f>0.5*(SIN(Wellpath!$L181)*COS(Wellpath!$M181)+SIN(Wellpath!$L182)*COS(Wellpath!$M182))</f>
        <v>0</v>
      </c>
      <c r="C182" s="17">
        <f>0.5*(SIN(Wellpath!$L181)*SIN(Wellpath!$M181)+SIN(Wellpath!$L182)*SIN(Wellpath!$M182))</f>
        <v>0</v>
      </c>
      <c r="D182" s="17">
        <f>0.5*(COS(Wellpath!$L181)+COS(Wellpath!$L182))</f>
        <v>1</v>
      </c>
      <c r="E182" s="17">
        <f>0.5*((Wellpath!$K182-Wellpath!$K181)*COS(Wellpath!$L182)*COS(Wellpath!$M182))</f>
        <v>0</v>
      </c>
      <c r="F182" s="17">
        <f>0.5*((Wellpath!$K182-Wellpath!$K181)*COS(Wellpath!$L182)*SIN(Wellpath!$M182))</f>
        <v>0</v>
      </c>
      <c r="G182" s="17">
        <f>0.5*(-(Wellpath!$K182-Wellpath!$K181)*SIN(Wellpath!$L182))</f>
        <v>0</v>
      </c>
      <c r="H182" s="17">
        <f>-0.5*((Wellpath!$K182-Wellpath!$K181)*SIN(Wellpath!$L182)*SIN(Wellpath!$M182))</f>
        <v>0</v>
      </c>
      <c r="I182" s="17">
        <f>0.5*((Wellpath!$K182-Wellpath!$K181)*SIN(Wellpath!$L182)*COS(Wellpath!$M182))</f>
        <v>0</v>
      </c>
      <c r="J182" s="17">
        <v>0</v>
      </c>
      <c r="K182" s="17">
        <f t="shared" si="9"/>
        <v>0</v>
      </c>
      <c r="L182" s="17">
        <f t="shared" si="10"/>
        <v>0</v>
      </c>
      <c r="M182" s="17">
        <f t="shared" si="11"/>
        <v>-1</v>
      </c>
      <c r="N182" s="17">
        <f>0.5*((Wellpath!$K183-Wellpath!$K182)*COS(Wellpath!$L182)*COS(Wellpath!$M182))</f>
        <v>0</v>
      </c>
      <c r="O182" s="17">
        <f>0.5*((Wellpath!$K183-Wellpath!$K182)*COS(Wellpath!$L182)*SIN(Wellpath!$M182))</f>
        <v>0</v>
      </c>
      <c r="P182" s="17">
        <f>0.5*(-(Wellpath!$K183-Wellpath!$K182)*SIN(Wellpath!$L182))</f>
        <v>0</v>
      </c>
      <c r="Q182" s="17">
        <f>-0.5*((Wellpath!$K183-Wellpath!$K182)*SIN(Wellpath!$L182)*SIN(Wellpath!$M182))</f>
        <v>0</v>
      </c>
      <c r="R182" s="17">
        <f>0.5*((Wellpath!$K183-Wellpath!$K182)*SIN(Wellpath!$L182)*COS(Wellpath!$M182))</f>
        <v>0</v>
      </c>
      <c r="S182" s="17">
        <v>0</v>
      </c>
      <c r="AA182" s="10"/>
      <c r="AB182" s="10"/>
      <c r="AC182" s="10"/>
      <c r="AD182" s="10"/>
      <c r="AE182" s="10"/>
      <c r="AF182" s="10"/>
      <c r="AG182" s="10"/>
      <c r="AH182" s="10"/>
      <c r="AI182" s="10"/>
      <c r="AK182" s="24"/>
      <c r="AL182" s="24"/>
      <c r="AM182" s="24"/>
      <c r="AN182" s="24"/>
      <c r="AO182" s="24"/>
      <c r="AP182" s="24"/>
    </row>
    <row r="183" spans="1:42" x14ac:dyDescent="0.25">
      <c r="A183" s="26">
        <f>Wellpath!E183</f>
        <v>0</v>
      </c>
      <c r="B183" s="17">
        <f>0.5*(SIN(Wellpath!$L182)*COS(Wellpath!$M182)+SIN(Wellpath!$L183)*COS(Wellpath!$M183))</f>
        <v>0</v>
      </c>
      <c r="C183" s="17">
        <f>0.5*(SIN(Wellpath!$L182)*SIN(Wellpath!$M182)+SIN(Wellpath!$L183)*SIN(Wellpath!$M183))</f>
        <v>0</v>
      </c>
      <c r="D183" s="17">
        <f>0.5*(COS(Wellpath!$L182)+COS(Wellpath!$L183))</f>
        <v>1</v>
      </c>
      <c r="E183" s="17">
        <f>0.5*((Wellpath!$K183-Wellpath!$K182)*COS(Wellpath!$L183)*COS(Wellpath!$M183))</f>
        <v>0</v>
      </c>
      <c r="F183" s="17">
        <f>0.5*((Wellpath!$K183-Wellpath!$K182)*COS(Wellpath!$L183)*SIN(Wellpath!$M183))</f>
        <v>0</v>
      </c>
      <c r="G183" s="17">
        <f>0.5*(-(Wellpath!$K183-Wellpath!$K182)*SIN(Wellpath!$L183))</f>
        <v>0</v>
      </c>
      <c r="H183" s="17">
        <f>-0.5*((Wellpath!$K183-Wellpath!$K182)*SIN(Wellpath!$L183)*SIN(Wellpath!$M183))</f>
        <v>0</v>
      </c>
      <c r="I183" s="17">
        <f>0.5*((Wellpath!$K183-Wellpath!$K182)*SIN(Wellpath!$L183)*COS(Wellpath!$M183))</f>
        <v>0</v>
      </c>
      <c r="J183" s="17">
        <v>0</v>
      </c>
      <c r="K183" s="17">
        <f t="shared" si="9"/>
        <v>0</v>
      </c>
      <c r="L183" s="17">
        <f t="shared" si="10"/>
        <v>0</v>
      </c>
      <c r="M183" s="17">
        <f t="shared" si="11"/>
        <v>-1</v>
      </c>
      <c r="N183" s="17">
        <f>0.5*((Wellpath!$K184-Wellpath!$K183)*COS(Wellpath!$L183)*COS(Wellpath!$M183))</f>
        <v>0</v>
      </c>
      <c r="O183" s="17">
        <f>0.5*((Wellpath!$K184-Wellpath!$K183)*COS(Wellpath!$L183)*SIN(Wellpath!$M183))</f>
        <v>0</v>
      </c>
      <c r="P183" s="17">
        <f>0.5*(-(Wellpath!$K184-Wellpath!$K183)*SIN(Wellpath!$L183))</f>
        <v>0</v>
      </c>
      <c r="Q183" s="17">
        <f>-0.5*((Wellpath!$K184-Wellpath!$K183)*SIN(Wellpath!$L183)*SIN(Wellpath!$M183))</f>
        <v>0</v>
      </c>
      <c r="R183" s="17">
        <f>0.5*((Wellpath!$K184-Wellpath!$K183)*SIN(Wellpath!$L183)*COS(Wellpath!$M183))</f>
        <v>0</v>
      </c>
      <c r="S183" s="17">
        <v>0</v>
      </c>
      <c r="AA183" s="10"/>
      <c r="AB183" s="10"/>
      <c r="AC183" s="10"/>
      <c r="AD183" s="10"/>
      <c r="AE183" s="10"/>
      <c r="AF183" s="10"/>
      <c r="AG183" s="10"/>
      <c r="AH183" s="10"/>
      <c r="AI183" s="10"/>
      <c r="AK183" s="24"/>
      <c r="AL183" s="24"/>
      <c r="AM183" s="24"/>
      <c r="AN183" s="24"/>
      <c r="AO183" s="24"/>
      <c r="AP183" s="24"/>
    </row>
    <row r="184" spans="1:42" x14ac:dyDescent="0.25">
      <c r="A184" s="26">
        <f>Wellpath!E184</f>
        <v>0</v>
      </c>
      <c r="B184" s="17">
        <f>0.5*(SIN(Wellpath!$L183)*COS(Wellpath!$M183)+SIN(Wellpath!$L184)*COS(Wellpath!$M184))</f>
        <v>0</v>
      </c>
      <c r="C184" s="17">
        <f>0.5*(SIN(Wellpath!$L183)*SIN(Wellpath!$M183)+SIN(Wellpath!$L184)*SIN(Wellpath!$M184))</f>
        <v>0</v>
      </c>
      <c r="D184" s="17">
        <f>0.5*(COS(Wellpath!$L183)+COS(Wellpath!$L184))</f>
        <v>1</v>
      </c>
      <c r="E184" s="17">
        <f>0.5*((Wellpath!$K184-Wellpath!$K183)*COS(Wellpath!$L184)*COS(Wellpath!$M184))</f>
        <v>0</v>
      </c>
      <c r="F184" s="17">
        <f>0.5*((Wellpath!$K184-Wellpath!$K183)*COS(Wellpath!$L184)*SIN(Wellpath!$M184))</f>
        <v>0</v>
      </c>
      <c r="G184" s="17">
        <f>0.5*(-(Wellpath!$K184-Wellpath!$K183)*SIN(Wellpath!$L184))</f>
        <v>0</v>
      </c>
      <c r="H184" s="17">
        <f>-0.5*((Wellpath!$K184-Wellpath!$K183)*SIN(Wellpath!$L184)*SIN(Wellpath!$M184))</f>
        <v>0</v>
      </c>
      <c r="I184" s="17">
        <f>0.5*((Wellpath!$K184-Wellpath!$K183)*SIN(Wellpath!$L184)*COS(Wellpath!$M184))</f>
        <v>0</v>
      </c>
      <c r="J184" s="17">
        <v>0</v>
      </c>
      <c r="K184" s="17">
        <f t="shared" si="9"/>
        <v>0</v>
      </c>
      <c r="L184" s="17">
        <f t="shared" si="10"/>
        <v>0</v>
      </c>
      <c r="M184" s="17">
        <f t="shared" si="11"/>
        <v>-1</v>
      </c>
      <c r="N184" s="17">
        <f>0.5*((Wellpath!$K185-Wellpath!$K184)*COS(Wellpath!$L184)*COS(Wellpath!$M184))</f>
        <v>0</v>
      </c>
      <c r="O184" s="17">
        <f>0.5*((Wellpath!$K185-Wellpath!$K184)*COS(Wellpath!$L184)*SIN(Wellpath!$M184))</f>
        <v>0</v>
      </c>
      <c r="P184" s="17">
        <f>0.5*(-(Wellpath!$K185-Wellpath!$K184)*SIN(Wellpath!$L184))</f>
        <v>0</v>
      </c>
      <c r="Q184" s="17">
        <f>-0.5*((Wellpath!$K185-Wellpath!$K184)*SIN(Wellpath!$L184)*SIN(Wellpath!$M184))</f>
        <v>0</v>
      </c>
      <c r="R184" s="17">
        <f>0.5*((Wellpath!$K185-Wellpath!$K184)*SIN(Wellpath!$L184)*COS(Wellpath!$M184))</f>
        <v>0</v>
      </c>
      <c r="S184" s="17">
        <v>0</v>
      </c>
      <c r="AA184" s="10"/>
      <c r="AB184" s="10"/>
      <c r="AC184" s="10"/>
      <c r="AD184" s="10"/>
      <c r="AE184" s="10"/>
      <c r="AF184" s="10"/>
      <c r="AG184" s="10"/>
      <c r="AH184" s="10"/>
      <c r="AI184" s="10"/>
      <c r="AK184" s="24"/>
      <c r="AL184" s="24"/>
      <c r="AM184" s="24"/>
      <c r="AN184" s="24"/>
      <c r="AO184" s="24"/>
      <c r="AP184" s="24"/>
    </row>
    <row r="185" spans="1:42" x14ac:dyDescent="0.25">
      <c r="A185" s="26">
        <f>Wellpath!E185</f>
        <v>0</v>
      </c>
      <c r="B185" s="17">
        <f>0.5*(SIN(Wellpath!$L184)*COS(Wellpath!$M184)+SIN(Wellpath!$L185)*COS(Wellpath!$M185))</f>
        <v>0</v>
      </c>
      <c r="C185" s="17">
        <f>0.5*(SIN(Wellpath!$L184)*SIN(Wellpath!$M184)+SIN(Wellpath!$L185)*SIN(Wellpath!$M185))</f>
        <v>0</v>
      </c>
      <c r="D185" s="17">
        <f>0.5*(COS(Wellpath!$L184)+COS(Wellpath!$L185))</f>
        <v>1</v>
      </c>
      <c r="E185" s="17">
        <f>0.5*((Wellpath!$K185-Wellpath!$K184)*COS(Wellpath!$L185)*COS(Wellpath!$M185))</f>
        <v>0</v>
      </c>
      <c r="F185" s="17">
        <f>0.5*((Wellpath!$K185-Wellpath!$K184)*COS(Wellpath!$L185)*SIN(Wellpath!$M185))</f>
        <v>0</v>
      </c>
      <c r="G185" s="17">
        <f>0.5*(-(Wellpath!$K185-Wellpath!$K184)*SIN(Wellpath!$L185))</f>
        <v>0</v>
      </c>
      <c r="H185" s="17">
        <f>-0.5*((Wellpath!$K185-Wellpath!$K184)*SIN(Wellpath!$L185)*SIN(Wellpath!$M185))</f>
        <v>0</v>
      </c>
      <c r="I185" s="17">
        <f>0.5*((Wellpath!$K185-Wellpath!$K184)*SIN(Wellpath!$L185)*COS(Wellpath!$M185))</f>
        <v>0</v>
      </c>
      <c r="J185" s="17">
        <v>0</v>
      </c>
      <c r="K185" s="17">
        <f t="shared" si="9"/>
        <v>0</v>
      </c>
      <c r="L185" s="17">
        <f t="shared" si="10"/>
        <v>0</v>
      </c>
      <c r="M185" s="17">
        <f t="shared" si="11"/>
        <v>-1</v>
      </c>
      <c r="N185" s="17">
        <f>0.5*((Wellpath!$K186-Wellpath!$K185)*COS(Wellpath!$L185)*COS(Wellpath!$M185))</f>
        <v>0</v>
      </c>
      <c r="O185" s="17">
        <f>0.5*((Wellpath!$K186-Wellpath!$K185)*COS(Wellpath!$L185)*SIN(Wellpath!$M185))</f>
        <v>0</v>
      </c>
      <c r="P185" s="17">
        <f>0.5*(-(Wellpath!$K186-Wellpath!$K185)*SIN(Wellpath!$L185))</f>
        <v>0</v>
      </c>
      <c r="Q185" s="17">
        <f>-0.5*((Wellpath!$K186-Wellpath!$K185)*SIN(Wellpath!$L185)*SIN(Wellpath!$M185))</f>
        <v>0</v>
      </c>
      <c r="R185" s="17">
        <f>0.5*((Wellpath!$K186-Wellpath!$K185)*SIN(Wellpath!$L185)*COS(Wellpath!$M185))</f>
        <v>0</v>
      </c>
      <c r="S185" s="17">
        <v>0</v>
      </c>
      <c r="AA185" s="10"/>
      <c r="AB185" s="10"/>
      <c r="AC185" s="10"/>
      <c r="AD185" s="10"/>
      <c r="AE185" s="10"/>
      <c r="AF185" s="10"/>
      <c r="AG185" s="10"/>
      <c r="AH185" s="10"/>
      <c r="AI185" s="10"/>
      <c r="AK185" s="24"/>
      <c r="AL185" s="24"/>
      <c r="AM185" s="24"/>
      <c r="AN185" s="24"/>
      <c r="AO185" s="24"/>
      <c r="AP185" s="24"/>
    </row>
    <row r="186" spans="1:42" x14ac:dyDescent="0.25">
      <c r="A186" s="26">
        <f>Wellpath!E186</f>
        <v>0</v>
      </c>
      <c r="B186" s="17">
        <f>0.5*(SIN(Wellpath!$L185)*COS(Wellpath!$M185)+SIN(Wellpath!$L186)*COS(Wellpath!$M186))</f>
        <v>0</v>
      </c>
      <c r="C186" s="17">
        <f>0.5*(SIN(Wellpath!$L185)*SIN(Wellpath!$M185)+SIN(Wellpath!$L186)*SIN(Wellpath!$M186))</f>
        <v>0</v>
      </c>
      <c r="D186" s="17">
        <f>0.5*(COS(Wellpath!$L185)+COS(Wellpath!$L186))</f>
        <v>1</v>
      </c>
      <c r="E186" s="17">
        <f>0.5*((Wellpath!$K186-Wellpath!$K185)*COS(Wellpath!$L186)*COS(Wellpath!$M186))</f>
        <v>0</v>
      </c>
      <c r="F186" s="17">
        <f>0.5*((Wellpath!$K186-Wellpath!$K185)*COS(Wellpath!$L186)*SIN(Wellpath!$M186))</f>
        <v>0</v>
      </c>
      <c r="G186" s="17">
        <f>0.5*(-(Wellpath!$K186-Wellpath!$K185)*SIN(Wellpath!$L186))</f>
        <v>0</v>
      </c>
      <c r="H186" s="17">
        <f>-0.5*((Wellpath!$K186-Wellpath!$K185)*SIN(Wellpath!$L186)*SIN(Wellpath!$M186))</f>
        <v>0</v>
      </c>
      <c r="I186" s="17">
        <f>0.5*((Wellpath!$K186-Wellpath!$K185)*SIN(Wellpath!$L186)*COS(Wellpath!$M186))</f>
        <v>0</v>
      </c>
      <c r="J186" s="17">
        <v>0</v>
      </c>
      <c r="K186" s="17">
        <f t="shared" si="9"/>
        <v>0</v>
      </c>
      <c r="L186" s="17">
        <f t="shared" si="10"/>
        <v>0</v>
      </c>
      <c r="M186" s="17">
        <f t="shared" si="11"/>
        <v>-1</v>
      </c>
      <c r="N186" s="17">
        <f>0.5*((Wellpath!$K187-Wellpath!$K186)*COS(Wellpath!$L186)*COS(Wellpath!$M186))</f>
        <v>0</v>
      </c>
      <c r="O186" s="17">
        <f>0.5*((Wellpath!$K187-Wellpath!$K186)*COS(Wellpath!$L186)*SIN(Wellpath!$M186))</f>
        <v>0</v>
      </c>
      <c r="P186" s="17">
        <f>0.5*(-(Wellpath!$K187-Wellpath!$K186)*SIN(Wellpath!$L186))</f>
        <v>0</v>
      </c>
      <c r="Q186" s="17">
        <f>-0.5*((Wellpath!$K187-Wellpath!$K186)*SIN(Wellpath!$L186)*SIN(Wellpath!$M186))</f>
        <v>0</v>
      </c>
      <c r="R186" s="17">
        <f>0.5*((Wellpath!$K187-Wellpath!$K186)*SIN(Wellpath!$L186)*COS(Wellpath!$M186))</f>
        <v>0</v>
      </c>
      <c r="S186" s="17">
        <v>0</v>
      </c>
      <c r="AA186" s="10"/>
      <c r="AB186" s="10"/>
      <c r="AC186" s="10"/>
      <c r="AD186" s="10"/>
      <c r="AE186" s="10"/>
      <c r="AF186" s="10"/>
      <c r="AG186" s="10"/>
      <c r="AH186" s="10"/>
      <c r="AI186" s="10"/>
      <c r="AK186" s="24"/>
      <c r="AL186" s="24"/>
      <c r="AM186" s="24"/>
      <c r="AN186" s="24"/>
      <c r="AO186" s="24"/>
      <c r="AP186" s="24"/>
    </row>
    <row r="187" spans="1:42" x14ac:dyDescent="0.25">
      <c r="A187" s="26">
        <f>Wellpath!E187</f>
        <v>0</v>
      </c>
      <c r="B187" s="17">
        <f>0.5*(SIN(Wellpath!$L186)*COS(Wellpath!$M186)+SIN(Wellpath!$L187)*COS(Wellpath!$M187))</f>
        <v>0</v>
      </c>
      <c r="C187" s="17">
        <f>0.5*(SIN(Wellpath!$L186)*SIN(Wellpath!$M186)+SIN(Wellpath!$L187)*SIN(Wellpath!$M187))</f>
        <v>0</v>
      </c>
      <c r="D187" s="17">
        <f>0.5*(COS(Wellpath!$L186)+COS(Wellpath!$L187))</f>
        <v>1</v>
      </c>
      <c r="E187" s="17">
        <f>0.5*((Wellpath!$K187-Wellpath!$K186)*COS(Wellpath!$L187)*COS(Wellpath!$M187))</f>
        <v>0</v>
      </c>
      <c r="F187" s="17">
        <f>0.5*((Wellpath!$K187-Wellpath!$K186)*COS(Wellpath!$L187)*SIN(Wellpath!$M187))</f>
        <v>0</v>
      </c>
      <c r="G187" s="17">
        <f>0.5*(-(Wellpath!$K187-Wellpath!$K186)*SIN(Wellpath!$L187))</f>
        <v>0</v>
      </c>
      <c r="H187" s="17">
        <f>-0.5*((Wellpath!$K187-Wellpath!$K186)*SIN(Wellpath!$L187)*SIN(Wellpath!$M187))</f>
        <v>0</v>
      </c>
      <c r="I187" s="17">
        <f>0.5*((Wellpath!$K187-Wellpath!$K186)*SIN(Wellpath!$L187)*COS(Wellpath!$M187))</f>
        <v>0</v>
      </c>
      <c r="J187" s="17">
        <v>0</v>
      </c>
      <c r="K187" s="17">
        <f t="shared" si="9"/>
        <v>0</v>
      </c>
      <c r="L187" s="17">
        <f t="shared" si="10"/>
        <v>0</v>
      </c>
      <c r="M187" s="17">
        <f t="shared" si="11"/>
        <v>-1</v>
      </c>
      <c r="N187" s="17">
        <f>0.5*((Wellpath!$K188-Wellpath!$K187)*COS(Wellpath!$L187)*COS(Wellpath!$M187))</f>
        <v>0</v>
      </c>
      <c r="O187" s="17">
        <f>0.5*((Wellpath!$K188-Wellpath!$K187)*COS(Wellpath!$L187)*SIN(Wellpath!$M187))</f>
        <v>0</v>
      </c>
      <c r="P187" s="17">
        <f>0.5*(-(Wellpath!$K188-Wellpath!$K187)*SIN(Wellpath!$L187))</f>
        <v>0</v>
      </c>
      <c r="Q187" s="17">
        <f>-0.5*((Wellpath!$K188-Wellpath!$K187)*SIN(Wellpath!$L187)*SIN(Wellpath!$M187))</f>
        <v>0</v>
      </c>
      <c r="R187" s="17">
        <f>0.5*((Wellpath!$K188-Wellpath!$K187)*SIN(Wellpath!$L187)*COS(Wellpath!$M187))</f>
        <v>0</v>
      </c>
      <c r="S187" s="17">
        <v>0</v>
      </c>
      <c r="AA187" s="10"/>
      <c r="AB187" s="10"/>
      <c r="AC187" s="10"/>
      <c r="AD187" s="10"/>
      <c r="AE187" s="10"/>
      <c r="AF187" s="10"/>
      <c r="AG187" s="10"/>
      <c r="AH187" s="10"/>
      <c r="AI187" s="10"/>
      <c r="AK187" s="24"/>
      <c r="AL187" s="24"/>
      <c r="AM187" s="24"/>
      <c r="AN187" s="24"/>
      <c r="AO187" s="24"/>
      <c r="AP187" s="24"/>
    </row>
    <row r="188" spans="1:42" x14ac:dyDescent="0.25">
      <c r="A188" s="26">
        <f>Wellpath!E188</f>
        <v>0</v>
      </c>
      <c r="B188" s="17">
        <f>0.5*(SIN(Wellpath!$L187)*COS(Wellpath!$M187)+SIN(Wellpath!$L188)*COS(Wellpath!$M188))</f>
        <v>0</v>
      </c>
      <c r="C188" s="17">
        <f>0.5*(SIN(Wellpath!$L187)*SIN(Wellpath!$M187)+SIN(Wellpath!$L188)*SIN(Wellpath!$M188))</f>
        <v>0</v>
      </c>
      <c r="D188" s="17">
        <f>0.5*(COS(Wellpath!$L187)+COS(Wellpath!$L188))</f>
        <v>1</v>
      </c>
      <c r="E188" s="17">
        <f>0.5*((Wellpath!$K188-Wellpath!$K187)*COS(Wellpath!$L188)*COS(Wellpath!$M188))</f>
        <v>0</v>
      </c>
      <c r="F188" s="17">
        <f>0.5*((Wellpath!$K188-Wellpath!$K187)*COS(Wellpath!$L188)*SIN(Wellpath!$M188))</f>
        <v>0</v>
      </c>
      <c r="G188" s="17">
        <f>0.5*(-(Wellpath!$K188-Wellpath!$K187)*SIN(Wellpath!$L188))</f>
        <v>0</v>
      </c>
      <c r="H188" s="17">
        <f>-0.5*((Wellpath!$K188-Wellpath!$K187)*SIN(Wellpath!$L188)*SIN(Wellpath!$M188))</f>
        <v>0</v>
      </c>
      <c r="I188" s="17">
        <f>0.5*((Wellpath!$K188-Wellpath!$K187)*SIN(Wellpath!$L188)*COS(Wellpath!$M188))</f>
        <v>0</v>
      </c>
      <c r="J188" s="17">
        <v>0</v>
      </c>
      <c r="K188" s="17">
        <f t="shared" si="9"/>
        <v>0</v>
      </c>
      <c r="L188" s="17">
        <f t="shared" si="10"/>
        <v>0</v>
      </c>
      <c r="M188" s="17">
        <f t="shared" si="11"/>
        <v>-1</v>
      </c>
      <c r="N188" s="17">
        <f>0.5*((Wellpath!$K189-Wellpath!$K188)*COS(Wellpath!$L188)*COS(Wellpath!$M188))</f>
        <v>0</v>
      </c>
      <c r="O188" s="17">
        <f>0.5*((Wellpath!$K189-Wellpath!$K188)*COS(Wellpath!$L188)*SIN(Wellpath!$M188))</f>
        <v>0</v>
      </c>
      <c r="P188" s="17">
        <f>0.5*(-(Wellpath!$K189-Wellpath!$K188)*SIN(Wellpath!$L188))</f>
        <v>0</v>
      </c>
      <c r="Q188" s="17">
        <f>-0.5*((Wellpath!$K189-Wellpath!$K188)*SIN(Wellpath!$L188)*SIN(Wellpath!$M188))</f>
        <v>0</v>
      </c>
      <c r="R188" s="17">
        <f>0.5*((Wellpath!$K189-Wellpath!$K188)*SIN(Wellpath!$L188)*COS(Wellpath!$M188))</f>
        <v>0</v>
      </c>
      <c r="S188" s="17">
        <v>0</v>
      </c>
      <c r="AA188" s="10"/>
      <c r="AB188" s="10"/>
      <c r="AC188" s="10"/>
      <c r="AD188" s="10"/>
      <c r="AE188" s="10"/>
      <c r="AF188" s="10"/>
      <c r="AG188" s="10"/>
      <c r="AH188" s="10"/>
      <c r="AI188" s="10"/>
      <c r="AK188" s="24"/>
      <c r="AL188" s="24"/>
      <c r="AM188" s="24"/>
      <c r="AN188" s="24"/>
      <c r="AO188" s="24"/>
      <c r="AP188" s="24"/>
    </row>
    <row r="189" spans="1:42" x14ac:dyDescent="0.25">
      <c r="A189" s="26">
        <f>Wellpath!E189</f>
        <v>0</v>
      </c>
      <c r="B189" s="17">
        <f>0.5*(SIN(Wellpath!$L188)*COS(Wellpath!$M188)+SIN(Wellpath!$L189)*COS(Wellpath!$M189))</f>
        <v>0</v>
      </c>
      <c r="C189" s="17">
        <f>0.5*(SIN(Wellpath!$L188)*SIN(Wellpath!$M188)+SIN(Wellpath!$L189)*SIN(Wellpath!$M189))</f>
        <v>0</v>
      </c>
      <c r="D189" s="17">
        <f>0.5*(COS(Wellpath!$L188)+COS(Wellpath!$L189))</f>
        <v>1</v>
      </c>
      <c r="E189" s="17">
        <f>0.5*((Wellpath!$K189-Wellpath!$K188)*COS(Wellpath!$L189)*COS(Wellpath!$M189))</f>
        <v>0</v>
      </c>
      <c r="F189" s="17">
        <f>0.5*((Wellpath!$K189-Wellpath!$K188)*COS(Wellpath!$L189)*SIN(Wellpath!$M189))</f>
        <v>0</v>
      </c>
      <c r="G189" s="17">
        <f>0.5*(-(Wellpath!$K189-Wellpath!$K188)*SIN(Wellpath!$L189))</f>
        <v>0</v>
      </c>
      <c r="H189" s="17">
        <f>-0.5*((Wellpath!$K189-Wellpath!$K188)*SIN(Wellpath!$L189)*SIN(Wellpath!$M189))</f>
        <v>0</v>
      </c>
      <c r="I189" s="17">
        <f>0.5*((Wellpath!$K189-Wellpath!$K188)*SIN(Wellpath!$L189)*COS(Wellpath!$M189))</f>
        <v>0</v>
      </c>
      <c r="J189" s="17">
        <v>0</v>
      </c>
      <c r="K189" s="17">
        <f t="shared" si="9"/>
        <v>0</v>
      </c>
      <c r="L189" s="17">
        <f t="shared" si="10"/>
        <v>0</v>
      </c>
      <c r="M189" s="17">
        <f t="shared" si="11"/>
        <v>-1</v>
      </c>
      <c r="N189" s="17">
        <f>0.5*((Wellpath!$K190-Wellpath!$K189)*COS(Wellpath!$L189)*COS(Wellpath!$M189))</f>
        <v>0</v>
      </c>
      <c r="O189" s="17">
        <f>0.5*((Wellpath!$K190-Wellpath!$K189)*COS(Wellpath!$L189)*SIN(Wellpath!$M189))</f>
        <v>0</v>
      </c>
      <c r="P189" s="17">
        <f>0.5*(-(Wellpath!$K190-Wellpath!$K189)*SIN(Wellpath!$L189))</f>
        <v>0</v>
      </c>
      <c r="Q189" s="17">
        <f>-0.5*((Wellpath!$K190-Wellpath!$K189)*SIN(Wellpath!$L189)*SIN(Wellpath!$M189))</f>
        <v>0</v>
      </c>
      <c r="R189" s="17">
        <f>0.5*((Wellpath!$K190-Wellpath!$K189)*SIN(Wellpath!$L189)*COS(Wellpath!$M189))</f>
        <v>0</v>
      </c>
      <c r="S189" s="17">
        <v>0</v>
      </c>
      <c r="AA189" s="10"/>
      <c r="AB189" s="10"/>
      <c r="AC189" s="10"/>
      <c r="AD189" s="10"/>
      <c r="AE189" s="10"/>
      <c r="AF189" s="10"/>
      <c r="AG189" s="10"/>
      <c r="AH189" s="10"/>
      <c r="AI189" s="10"/>
      <c r="AK189" s="24"/>
      <c r="AL189" s="24"/>
      <c r="AM189" s="24"/>
      <c r="AN189" s="24"/>
      <c r="AO189" s="24"/>
      <c r="AP189" s="24"/>
    </row>
    <row r="190" spans="1:42" x14ac:dyDescent="0.25">
      <c r="A190" s="26">
        <f>Wellpath!E190</f>
        <v>0</v>
      </c>
      <c r="B190" s="17">
        <f>0.5*(SIN(Wellpath!$L189)*COS(Wellpath!$M189)+SIN(Wellpath!$L190)*COS(Wellpath!$M190))</f>
        <v>0</v>
      </c>
      <c r="C190" s="17">
        <f>0.5*(SIN(Wellpath!$L189)*SIN(Wellpath!$M189)+SIN(Wellpath!$L190)*SIN(Wellpath!$M190))</f>
        <v>0</v>
      </c>
      <c r="D190" s="17">
        <f>0.5*(COS(Wellpath!$L189)+COS(Wellpath!$L190))</f>
        <v>1</v>
      </c>
      <c r="E190" s="17">
        <f>0.5*((Wellpath!$K190-Wellpath!$K189)*COS(Wellpath!$L190)*COS(Wellpath!$M190))</f>
        <v>0</v>
      </c>
      <c r="F190" s="17">
        <f>0.5*((Wellpath!$K190-Wellpath!$K189)*COS(Wellpath!$L190)*SIN(Wellpath!$M190))</f>
        <v>0</v>
      </c>
      <c r="G190" s="17">
        <f>0.5*(-(Wellpath!$K190-Wellpath!$K189)*SIN(Wellpath!$L190))</f>
        <v>0</v>
      </c>
      <c r="H190" s="17">
        <f>-0.5*((Wellpath!$K190-Wellpath!$K189)*SIN(Wellpath!$L190)*SIN(Wellpath!$M190))</f>
        <v>0</v>
      </c>
      <c r="I190" s="17">
        <f>0.5*((Wellpath!$K190-Wellpath!$K189)*SIN(Wellpath!$L190)*COS(Wellpath!$M190))</f>
        <v>0</v>
      </c>
      <c r="J190" s="17">
        <v>0</v>
      </c>
      <c r="K190" s="17">
        <f t="shared" si="9"/>
        <v>0</v>
      </c>
      <c r="L190" s="17">
        <f t="shared" si="10"/>
        <v>0</v>
      </c>
      <c r="M190" s="17">
        <f t="shared" si="11"/>
        <v>-1</v>
      </c>
      <c r="N190" s="17">
        <f>0.5*((Wellpath!$K191-Wellpath!$K190)*COS(Wellpath!$L190)*COS(Wellpath!$M190))</f>
        <v>0</v>
      </c>
      <c r="O190" s="17">
        <f>0.5*((Wellpath!$K191-Wellpath!$K190)*COS(Wellpath!$L190)*SIN(Wellpath!$M190))</f>
        <v>0</v>
      </c>
      <c r="P190" s="17">
        <f>0.5*(-(Wellpath!$K191-Wellpath!$K190)*SIN(Wellpath!$L190))</f>
        <v>0</v>
      </c>
      <c r="Q190" s="17">
        <f>-0.5*((Wellpath!$K191-Wellpath!$K190)*SIN(Wellpath!$L190)*SIN(Wellpath!$M190))</f>
        <v>0</v>
      </c>
      <c r="R190" s="17">
        <f>0.5*((Wellpath!$K191-Wellpath!$K190)*SIN(Wellpath!$L190)*COS(Wellpath!$M190))</f>
        <v>0</v>
      </c>
      <c r="S190" s="17">
        <v>0</v>
      </c>
      <c r="AA190" s="10"/>
      <c r="AB190" s="10"/>
      <c r="AC190" s="10"/>
      <c r="AD190" s="10"/>
      <c r="AE190" s="10"/>
      <c r="AF190" s="10"/>
      <c r="AG190" s="10"/>
      <c r="AH190" s="10"/>
      <c r="AI190" s="10"/>
      <c r="AK190" s="24"/>
      <c r="AL190" s="24"/>
      <c r="AM190" s="24"/>
      <c r="AN190" s="24"/>
      <c r="AO190" s="24"/>
      <c r="AP190" s="24"/>
    </row>
    <row r="191" spans="1:42" x14ac:dyDescent="0.25">
      <c r="A191" s="26">
        <f>Wellpath!E191</f>
        <v>0</v>
      </c>
      <c r="B191" s="17">
        <f>0.5*(SIN(Wellpath!$L190)*COS(Wellpath!$M190)+SIN(Wellpath!$L191)*COS(Wellpath!$M191))</f>
        <v>0</v>
      </c>
      <c r="C191" s="17">
        <f>0.5*(SIN(Wellpath!$L190)*SIN(Wellpath!$M190)+SIN(Wellpath!$L191)*SIN(Wellpath!$M191))</f>
        <v>0</v>
      </c>
      <c r="D191" s="17">
        <f>0.5*(COS(Wellpath!$L190)+COS(Wellpath!$L191))</f>
        <v>1</v>
      </c>
      <c r="E191" s="17">
        <f>0.5*((Wellpath!$K191-Wellpath!$K190)*COS(Wellpath!$L191)*COS(Wellpath!$M191))</f>
        <v>0</v>
      </c>
      <c r="F191" s="17">
        <f>0.5*((Wellpath!$K191-Wellpath!$K190)*COS(Wellpath!$L191)*SIN(Wellpath!$M191))</f>
        <v>0</v>
      </c>
      <c r="G191" s="17">
        <f>0.5*(-(Wellpath!$K191-Wellpath!$K190)*SIN(Wellpath!$L191))</f>
        <v>0</v>
      </c>
      <c r="H191" s="17">
        <f>-0.5*((Wellpath!$K191-Wellpath!$K190)*SIN(Wellpath!$L191)*SIN(Wellpath!$M191))</f>
        <v>0</v>
      </c>
      <c r="I191" s="17">
        <f>0.5*((Wellpath!$K191-Wellpath!$K190)*SIN(Wellpath!$L191)*COS(Wellpath!$M191))</f>
        <v>0</v>
      </c>
      <c r="J191" s="17">
        <v>0</v>
      </c>
      <c r="K191" s="17">
        <f t="shared" si="9"/>
        <v>0</v>
      </c>
      <c r="L191" s="17">
        <f t="shared" si="10"/>
        <v>0</v>
      </c>
      <c r="M191" s="17">
        <f t="shared" si="11"/>
        <v>-1</v>
      </c>
      <c r="N191" s="17">
        <f>0.5*((Wellpath!$K192-Wellpath!$K191)*COS(Wellpath!$L191)*COS(Wellpath!$M191))</f>
        <v>0</v>
      </c>
      <c r="O191" s="17">
        <f>0.5*((Wellpath!$K192-Wellpath!$K191)*COS(Wellpath!$L191)*SIN(Wellpath!$M191))</f>
        <v>0</v>
      </c>
      <c r="P191" s="17">
        <f>0.5*(-(Wellpath!$K192-Wellpath!$K191)*SIN(Wellpath!$L191))</f>
        <v>0</v>
      </c>
      <c r="Q191" s="17">
        <f>-0.5*((Wellpath!$K192-Wellpath!$K191)*SIN(Wellpath!$L191)*SIN(Wellpath!$M191))</f>
        <v>0</v>
      </c>
      <c r="R191" s="17">
        <f>0.5*((Wellpath!$K192-Wellpath!$K191)*SIN(Wellpath!$L191)*COS(Wellpath!$M191))</f>
        <v>0</v>
      </c>
      <c r="S191" s="17">
        <v>0</v>
      </c>
      <c r="AA191" s="10"/>
      <c r="AB191" s="10"/>
      <c r="AC191" s="10"/>
      <c r="AD191" s="10"/>
      <c r="AE191" s="10"/>
      <c r="AF191" s="10"/>
      <c r="AG191" s="10"/>
      <c r="AH191" s="10"/>
      <c r="AI191" s="10"/>
      <c r="AK191" s="24"/>
      <c r="AL191" s="24"/>
      <c r="AM191" s="24"/>
      <c r="AN191" s="24"/>
      <c r="AO191" s="24"/>
      <c r="AP191" s="24"/>
    </row>
    <row r="192" spans="1:42" x14ac:dyDescent="0.25">
      <c r="A192" s="26">
        <f>Wellpath!E192</f>
        <v>0</v>
      </c>
      <c r="B192" s="17">
        <f>0.5*(SIN(Wellpath!$L191)*COS(Wellpath!$M191)+SIN(Wellpath!$L192)*COS(Wellpath!$M192))</f>
        <v>0</v>
      </c>
      <c r="C192" s="17">
        <f>0.5*(SIN(Wellpath!$L191)*SIN(Wellpath!$M191)+SIN(Wellpath!$L192)*SIN(Wellpath!$M192))</f>
        <v>0</v>
      </c>
      <c r="D192" s="17">
        <f>0.5*(COS(Wellpath!$L191)+COS(Wellpath!$L192))</f>
        <v>1</v>
      </c>
      <c r="E192" s="17">
        <f>0.5*((Wellpath!$K192-Wellpath!$K191)*COS(Wellpath!$L192)*COS(Wellpath!$M192))</f>
        <v>0</v>
      </c>
      <c r="F192" s="17">
        <f>0.5*((Wellpath!$K192-Wellpath!$K191)*COS(Wellpath!$L192)*SIN(Wellpath!$M192))</f>
        <v>0</v>
      </c>
      <c r="G192" s="17">
        <f>0.5*(-(Wellpath!$K192-Wellpath!$K191)*SIN(Wellpath!$L192))</f>
        <v>0</v>
      </c>
      <c r="H192" s="17">
        <f>-0.5*((Wellpath!$K192-Wellpath!$K191)*SIN(Wellpath!$L192)*SIN(Wellpath!$M192))</f>
        <v>0</v>
      </c>
      <c r="I192" s="17">
        <f>0.5*((Wellpath!$K192-Wellpath!$K191)*SIN(Wellpath!$L192)*COS(Wellpath!$M192))</f>
        <v>0</v>
      </c>
      <c r="J192" s="17">
        <v>0</v>
      </c>
      <c r="K192" s="17">
        <f t="shared" si="9"/>
        <v>0</v>
      </c>
      <c r="L192" s="17">
        <f t="shared" si="10"/>
        <v>0</v>
      </c>
      <c r="M192" s="17">
        <f t="shared" si="11"/>
        <v>-1</v>
      </c>
      <c r="N192" s="17">
        <f>0.5*((Wellpath!$K193-Wellpath!$K192)*COS(Wellpath!$L192)*COS(Wellpath!$M192))</f>
        <v>0</v>
      </c>
      <c r="O192" s="17">
        <f>0.5*((Wellpath!$K193-Wellpath!$K192)*COS(Wellpath!$L192)*SIN(Wellpath!$M192))</f>
        <v>0</v>
      </c>
      <c r="P192" s="17">
        <f>0.5*(-(Wellpath!$K193-Wellpath!$K192)*SIN(Wellpath!$L192))</f>
        <v>0</v>
      </c>
      <c r="Q192" s="17">
        <f>-0.5*((Wellpath!$K193-Wellpath!$K192)*SIN(Wellpath!$L192)*SIN(Wellpath!$M192))</f>
        <v>0</v>
      </c>
      <c r="R192" s="17">
        <f>0.5*((Wellpath!$K193-Wellpath!$K192)*SIN(Wellpath!$L192)*COS(Wellpath!$M192))</f>
        <v>0</v>
      </c>
      <c r="S192" s="17">
        <v>0</v>
      </c>
      <c r="AA192" s="10"/>
      <c r="AB192" s="10"/>
      <c r="AC192" s="10"/>
      <c r="AD192" s="10"/>
      <c r="AE192" s="10"/>
      <c r="AF192" s="10"/>
      <c r="AG192" s="10"/>
      <c r="AH192" s="10"/>
      <c r="AI192" s="10"/>
      <c r="AK192" s="24"/>
      <c r="AL192" s="24"/>
      <c r="AM192" s="24"/>
      <c r="AN192" s="24"/>
      <c r="AO192" s="24"/>
      <c r="AP192" s="24"/>
    </row>
    <row r="193" spans="1:42" x14ac:dyDescent="0.25">
      <c r="A193" s="26">
        <f>Wellpath!E193</f>
        <v>0</v>
      </c>
      <c r="B193" s="17">
        <f>0.5*(SIN(Wellpath!$L192)*COS(Wellpath!$M192)+SIN(Wellpath!$L193)*COS(Wellpath!$M193))</f>
        <v>0</v>
      </c>
      <c r="C193" s="17">
        <f>0.5*(SIN(Wellpath!$L192)*SIN(Wellpath!$M192)+SIN(Wellpath!$L193)*SIN(Wellpath!$M193))</f>
        <v>0</v>
      </c>
      <c r="D193" s="17">
        <f>0.5*(COS(Wellpath!$L192)+COS(Wellpath!$L193))</f>
        <v>1</v>
      </c>
      <c r="E193" s="17">
        <f>0.5*((Wellpath!$K193-Wellpath!$K192)*COS(Wellpath!$L193)*COS(Wellpath!$M193))</f>
        <v>0</v>
      </c>
      <c r="F193" s="17">
        <f>0.5*((Wellpath!$K193-Wellpath!$K192)*COS(Wellpath!$L193)*SIN(Wellpath!$M193))</f>
        <v>0</v>
      </c>
      <c r="G193" s="17">
        <f>0.5*(-(Wellpath!$K193-Wellpath!$K192)*SIN(Wellpath!$L193))</f>
        <v>0</v>
      </c>
      <c r="H193" s="17">
        <f>-0.5*((Wellpath!$K193-Wellpath!$K192)*SIN(Wellpath!$L193)*SIN(Wellpath!$M193))</f>
        <v>0</v>
      </c>
      <c r="I193" s="17">
        <f>0.5*((Wellpath!$K193-Wellpath!$K192)*SIN(Wellpath!$L193)*COS(Wellpath!$M193))</f>
        <v>0</v>
      </c>
      <c r="J193" s="17">
        <v>0</v>
      </c>
      <c r="K193" s="17">
        <f t="shared" si="9"/>
        <v>0</v>
      </c>
      <c r="L193" s="17">
        <f t="shared" si="10"/>
        <v>0</v>
      </c>
      <c r="M193" s="17">
        <f t="shared" si="11"/>
        <v>-1</v>
      </c>
      <c r="N193" s="17">
        <f>0.5*((Wellpath!$K194-Wellpath!$K193)*COS(Wellpath!$L193)*COS(Wellpath!$M193))</f>
        <v>0</v>
      </c>
      <c r="O193" s="17">
        <f>0.5*((Wellpath!$K194-Wellpath!$K193)*COS(Wellpath!$L193)*SIN(Wellpath!$M193))</f>
        <v>0</v>
      </c>
      <c r="P193" s="17">
        <f>0.5*(-(Wellpath!$K194-Wellpath!$K193)*SIN(Wellpath!$L193))</f>
        <v>0</v>
      </c>
      <c r="Q193" s="17">
        <f>-0.5*((Wellpath!$K194-Wellpath!$K193)*SIN(Wellpath!$L193)*SIN(Wellpath!$M193))</f>
        <v>0</v>
      </c>
      <c r="R193" s="17">
        <f>0.5*((Wellpath!$K194-Wellpath!$K193)*SIN(Wellpath!$L193)*COS(Wellpath!$M193))</f>
        <v>0</v>
      </c>
      <c r="S193" s="17">
        <v>0</v>
      </c>
      <c r="AA193" s="10"/>
      <c r="AB193" s="10"/>
      <c r="AC193" s="10"/>
      <c r="AD193" s="10"/>
      <c r="AE193" s="10"/>
      <c r="AF193" s="10"/>
      <c r="AG193" s="10"/>
      <c r="AH193" s="10"/>
      <c r="AI193" s="10"/>
      <c r="AK193" s="24"/>
      <c r="AL193" s="24"/>
      <c r="AM193" s="24"/>
      <c r="AN193" s="24"/>
      <c r="AO193" s="24"/>
      <c r="AP193" s="24"/>
    </row>
    <row r="194" spans="1:42" x14ac:dyDescent="0.25">
      <c r="A194" s="26">
        <f>Wellpath!E194</f>
        <v>0</v>
      </c>
      <c r="B194" s="17">
        <f>0.5*(SIN(Wellpath!$L193)*COS(Wellpath!$M193)+SIN(Wellpath!$L194)*COS(Wellpath!$M194))</f>
        <v>0</v>
      </c>
      <c r="C194" s="17">
        <f>0.5*(SIN(Wellpath!$L193)*SIN(Wellpath!$M193)+SIN(Wellpath!$L194)*SIN(Wellpath!$M194))</f>
        <v>0</v>
      </c>
      <c r="D194" s="17">
        <f>0.5*(COS(Wellpath!$L193)+COS(Wellpath!$L194))</f>
        <v>1</v>
      </c>
      <c r="E194" s="17">
        <f>0.5*((Wellpath!$K194-Wellpath!$K193)*COS(Wellpath!$L194)*COS(Wellpath!$M194))</f>
        <v>0</v>
      </c>
      <c r="F194" s="17">
        <f>0.5*((Wellpath!$K194-Wellpath!$K193)*COS(Wellpath!$L194)*SIN(Wellpath!$M194))</f>
        <v>0</v>
      </c>
      <c r="G194" s="17">
        <f>0.5*(-(Wellpath!$K194-Wellpath!$K193)*SIN(Wellpath!$L194))</f>
        <v>0</v>
      </c>
      <c r="H194" s="17">
        <f>-0.5*((Wellpath!$K194-Wellpath!$K193)*SIN(Wellpath!$L194)*SIN(Wellpath!$M194))</f>
        <v>0</v>
      </c>
      <c r="I194" s="17">
        <f>0.5*((Wellpath!$K194-Wellpath!$K193)*SIN(Wellpath!$L194)*COS(Wellpath!$M194))</f>
        <v>0</v>
      </c>
      <c r="J194" s="17">
        <v>0</v>
      </c>
      <c r="K194" s="17">
        <f t="shared" si="9"/>
        <v>0</v>
      </c>
      <c r="L194" s="17">
        <f t="shared" si="10"/>
        <v>0</v>
      </c>
      <c r="M194" s="17">
        <f t="shared" si="11"/>
        <v>-1</v>
      </c>
      <c r="N194" s="17">
        <f>0.5*((Wellpath!$K195-Wellpath!$K194)*COS(Wellpath!$L194)*COS(Wellpath!$M194))</f>
        <v>0</v>
      </c>
      <c r="O194" s="17">
        <f>0.5*((Wellpath!$K195-Wellpath!$K194)*COS(Wellpath!$L194)*SIN(Wellpath!$M194))</f>
        <v>0</v>
      </c>
      <c r="P194" s="17">
        <f>0.5*(-(Wellpath!$K195-Wellpath!$K194)*SIN(Wellpath!$L194))</f>
        <v>0</v>
      </c>
      <c r="Q194" s="17">
        <f>-0.5*((Wellpath!$K195-Wellpath!$K194)*SIN(Wellpath!$L194)*SIN(Wellpath!$M194))</f>
        <v>0</v>
      </c>
      <c r="R194" s="17">
        <f>0.5*((Wellpath!$K195-Wellpath!$K194)*SIN(Wellpath!$L194)*COS(Wellpath!$M194))</f>
        <v>0</v>
      </c>
      <c r="S194" s="17">
        <v>0</v>
      </c>
      <c r="AA194" s="10"/>
      <c r="AB194" s="10"/>
      <c r="AC194" s="10"/>
      <c r="AD194" s="10"/>
      <c r="AE194" s="10"/>
      <c r="AF194" s="10"/>
      <c r="AG194" s="10"/>
      <c r="AH194" s="10"/>
      <c r="AI194" s="10"/>
      <c r="AK194" s="24"/>
      <c r="AL194" s="24"/>
      <c r="AM194" s="24"/>
      <c r="AN194" s="24"/>
      <c r="AO194" s="24"/>
      <c r="AP194" s="24"/>
    </row>
    <row r="195" spans="1:42" x14ac:dyDescent="0.25">
      <c r="A195" s="26">
        <f>Wellpath!E195</f>
        <v>0</v>
      </c>
      <c r="B195" s="17">
        <f>0.5*(SIN(Wellpath!$L194)*COS(Wellpath!$M194)+SIN(Wellpath!$L195)*COS(Wellpath!$M195))</f>
        <v>0</v>
      </c>
      <c r="C195" s="17">
        <f>0.5*(SIN(Wellpath!$L194)*SIN(Wellpath!$M194)+SIN(Wellpath!$L195)*SIN(Wellpath!$M195))</f>
        <v>0</v>
      </c>
      <c r="D195" s="17">
        <f>0.5*(COS(Wellpath!$L194)+COS(Wellpath!$L195))</f>
        <v>1</v>
      </c>
      <c r="E195" s="17">
        <f>0.5*((Wellpath!$K195-Wellpath!$K194)*COS(Wellpath!$L195)*COS(Wellpath!$M195))</f>
        <v>0</v>
      </c>
      <c r="F195" s="17">
        <f>0.5*((Wellpath!$K195-Wellpath!$K194)*COS(Wellpath!$L195)*SIN(Wellpath!$M195))</f>
        <v>0</v>
      </c>
      <c r="G195" s="17">
        <f>0.5*(-(Wellpath!$K195-Wellpath!$K194)*SIN(Wellpath!$L195))</f>
        <v>0</v>
      </c>
      <c r="H195" s="17">
        <f>-0.5*((Wellpath!$K195-Wellpath!$K194)*SIN(Wellpath!$L195)*SIN(Wellpath!$M195))</f>
        <v>0</v>
      </c>
      <c r="I195" s="17">
        <f>0.5*((Wellpath!$K195-Wellpath!$K194)*SIN(Wellpath!$L195)*COS(Wellpath!$M195))</f>
        <v>0</v>
      </c>
      <c r="J195" s="17">
        <v>0</v>
      </c>
      <c r="K195" s="17">
        <f t="shared" si="9"/>
        <v>0</v>
      </c>
      <c r="L195" s="17">
        <f t="shared" si="10"/>
        <v>0</v>
      </c>
      <c r="M195" s="17">
        <f t="shared" si="11"/>
        <v>-1</v>
      </c>
      <c r="N195" s="17">
        <f>0.5*((Wellpath!$K196-Wellpath!$K195)*COS(Wellpath!$L195)*COS(Wellpath!$M195))</f>
        <v>0</v>
      </c>
      <c r="O195" s="17">
        <f>0.5*((Wellpath!$K196-Wellpath!$K195)*COS(Wellpath!$L195)*SIN(Wellpath!$M195))</f>
        <v>0</v>
      </c>
      <c r="P195" s="17">
        <f>0.5*(-(Wellpath!$K196-Wellpath!$K195)*SIN(Wellpath!$L195))</f>
        <v>0</v>
      </c>
      <c r="Q195" s="17">
        <f>-0.5*((Wellpath!$K196-Wellpath!$K195)*SIN(Wellpath!$L195)*SIN(Wellpath!$M195))</f>
        <v>0</v>
      </c>
      <c r="R195" s="17">
        <f>0.5*((Wellpath!$K196-Wellpath!$K195)*SIN(Wellpath!$L195)*COS(Wellpath!$M195))</f>
        <v>0</v>
      </c>
      <c r="S195" s="17">
        <v>0</v>
      </c>
      <c r="AA195" s="10"/>
      <c r="AB195" s="10"/>
      <c r="AC195" s="10"/>
      <c r="AD195" s="10"/>
      <c r="AE195" s="10"/>
      <c r="AF195" s="10"/>
      <c r="AG195" s="10"/>
      <c r="AH195" s="10"/>
      <c r="AI195" s="10"/>
      <c r="AK195" s="24"/>
      <c r="AL195" s="24"/>
      <c r="AM195" s="24"/>
      <c r="AN195" s="24"/>
      <c r="AO195" s="24"/>
      <c r="AP195" s="24"/>
    </row>
    <row r="196" spans="1:42" x14ac:dyDescent="0.25">
      <c r="A196" s="26">
        <f>Wellpath!E196</f>
        <v>0</v>
      </c>
      <c r="B196" s="17">
        <f>0.5*(SIN(Wellpath!$L195)*COS(Wellpath!$M195)+SIN(Wellpath!$L196)*COS(Wellpath!$M196))</f>
        <v>0</v>
      </c>
      <c r="C196" s="17">
        <f>0.5*(SIN(Wellpath!$L195)*SIN(Wellpath!$M195)+SIN(Wellpath!$L196)*SIN(Wellpath!$M196))</f>
        <v>0</v>
      </c>
      <c r="D196" s="17">
        <f>0.5*(COS(Wellpath!$L195)+COS(Wellpath!$L196))</f>
        <v>1</v>
      </c>
      <c r="E196" s="17">
        <f>0.5*((Wellpath!$K196-Wellpath!$K195)*COS(Wellpath!$L196)*COS(Wellpath!$M196))</f>
        <v>0</v>
      </c>
      <c r="F196" s="17">
        <f>0.5*((Wellpath!$K196-Wellpath!$K195)*COS(Wellpath!$L196)*SIN(Wellpath!$M196))</f>
        <v>0</v>
      </c>
      <c r="G196" s="17">
        <f>0.5*(-(Wellpath!$K196-Wellpath!$K195)*SIN(Wellpath!$L196))</f>
        <v>0</v>
      </c>
      <c r="H196" s="17">
        <f>-0.5*((Wellpath!$K196-Wellpath!$K195)*SIN(Wellpath!$L196)*SIN(Wellpath!$M196))</f>
        <v>0</v>
      </c>
      <c r="I196" s="17">
        <f>0.5*((Wellpath!$K196-Wellpath!$K195)*SIN(Wellpath!$L196)*COS(Wellpath!$M196))</f>
        <v>0</v>
      </c>
      <c r="J196" s="17">
        <v>0</v>
      </c>
      <c r="K196" s="17">
        <f t="shared" si="9"/>
        <v>0</v>
      </c>
      <c r="L196" s="17">
        <f t="shared" si="10"/>
        <v>0</v>
      </c>
      <c r="M196" s="17">
        <f t="shared" si="11"/>
        <v>-1</v>
      </c>
      <c r="N196" s="17">
        <f>0.5*((Wellpath!$K197-Wellpath!$K196)*COS(Wellpath!$L196)*COS(Wellpath!$M196))</f>
        <v>0</v>
      </c>
      <c r="O196" s="17">
        <f>0.5*((Wellpath!$K197-Wellpath!$K196)*COS(Wellpath!$L196)*SIN(Wellpath!$M196))</f>
        <v>0</v>
      </c>
      <c r="P196" s="17">
        <f>0.5*(-(Wellpath!$K197-Wellpath!$K196)*SIN(Wellpath!$L196))</f>
        <v>0</v>
      </c>
      <c r="Q196" s="17">
        <f>-0.5*((Wellpath!$K197-Wellpath!$K196)*SIN(Wellpath!$L196)*SIN(Wellpath!$M196))</f>
        <v>0</v>
      </c>
      <c r="R196" s="17">
        <f>0.5*((Wellpath!$K197-Wellpath!$K196)*SIN(Wellpath!$L196)*COS(Wellpath!$M196))</f>
        <v>0</v>
      </c>
      <c r="S196" s="17">
        <v>0</v>
      </c>
      <c r="AA196" s="10"/>
      <c r="AB196" s="10"/>
      <c r="AC196" s="10"/>
      <c r="AD196" s="10"/>
      <c r="AE196" s="10"/>
      <c r="AF196" s="10"/>
      <c r="AG196" s="10"/>
      <c r="AH196" s="10"/>
      <c r="AI196" s="10"/>
      <c r="AK196" s="24"/>
      <c r="AL196" s="24"/>
      <c r="AM196" s="24"/>
      <c r="AN196" s="24"/>
      <c r="AO196" s="24"/>
      <c r="AP196" s="24"/>
    </row>
    <row r="197" spans="1:42" x14ac:dyDescent="0.25">
      <c r="A197" s="26">
        <f>Wellpath!E197</f>
        <v>0</v>
      </c>
      <c r="B197" s="17">
        <f>0.5*(SIN(Wellpath!$L196)*COS(Wellpath!$M196)+SIN(Wellpath!$L197)*COS(Wellpath!$M197))</f>
        <v>0</v>
      </c>
      <c r="C197" s="17">
        <f>0.5*(SIN(Wellpath!$L196)*SIN(Wellpath!$M196)+SIN(Wellpath!$L197)*SIN(Wellpath!$M197))</f>
        <v>0</v>
      </c>
      <c r="D197" s="17">
        <f>0.5*(COS(Wellpath!$L196)+COS(Wellpath!$L197))</f>
        <v>1</v>
      </c>
      <c r="E197" s="17">
        <f>0.5*((Wellpath!$K197-Wellpath!$K196)*COS(Wellpath!$L197)*COS(Wellpath!$M197))</f>
        <v>0</v>
      </c>
      <c r="F197" s="17">
        <f>0.5*((Wellpath!$K197-Wellpath!$K196)*COS(Wellpath!$L197)*SIN(Wellpath!$M197))</f>
        <v>0</v>
      </c>
      <c r="G197" s="17">
        <f>0.5*(-(Wellpath!$K197-Wellpath!$K196)*SIN(Wellpath!$L197))</f>
        <v>0</v>
      </c>
      <c r="H197" s="17">
        <f>-0.5*((Wellpath!$K197-Wellpath!$K196)*SIN(Wellpath!$L197)*SIN(Wellpath!$M197))</f>
        <v>0</v>
      </c>
      <c r="I197" s="17">
        <f>0.5*((Wellpath!$K197-Wellpath!$K196)*SIN(Wellpath!$L197)*COS(Wellpath!$M197))</f>
        <v>0</v>
      </c>
      <c r="J197" s="17">
        <v>0</v>
      </c>
      <c r="K197" s="17">
        <f t="shared" ref="K197:K260" si="12">-B198</f>
        <v>0</v>
      </c>
      <c r="L197" s="17">
        <f t="shared" ref="L197:L260" si="13">-C198</f>
        <v>0</v>
      </c>
      <c r="M197" s="17">
        <f t="shared" ref="M197:M260" si="14">-D198</f>
        <v>-1</v>
      </c>
      <c r="N197" s="17">
        <f>0.5*((Wellpath!$K198-Wellpath!$K197)*COS(Wellpath!$L197)*COS(Wellpath!$M197))</f>
        <v>0</v>
      </c>
      <c r="O197" s="17">
        <f>0.5*((Wellpath!$K198-Wellpath!$K197)*COS(Wellpath!$L197)*SIN(Wellpath!$M197))</f>
        <v>0</v>
      </c>
      <c r="P197" s="17">
        <f>0.5*(-(Wellpath!$K198-Wellpath!$K197)*SIN(Wellpath!$L197))</f>
        <v>0</v>
      </c>
      <c r="Q197" s="17">
        <f>-0.5*((Wellpath!$K198-Wellpath!$K197)*SIN(Wellpath!$L197)*SIN(Wellpath!$M197))</f>
        <v>0</v>
      </c>
      <c r="R197" s="17">
        <f>0.5*((Wellpath!$K198-Wellpath!$K197)*SIN(Wellpath!$L197)*COS(Wellpath!$M197))</f>
        <v>0</v>
      </c>
      <c r="S197" s="17">
        <v>0</v>
      </c>
      <c r="AA197" s="10"/>
      <c r="AB197" s="10"/>
      <c r="AC197" s="10"/>
      <c r="AD197" s="10"/>
      <c r="AE197" s="10"/>
      <c r="AF197" s="10"/>
      <c r="AG197" s="10"/>
      <c r="AH197" s="10"/>
      <c r="AI197" s="10"/>
      <c r="AK197" s="24"/>
      <c r="AL197" s="24"/>
      <c r="AM197" s="24"/>
      <c r="AN197" s="24"/>
      <c r="AO197" s="24"/>
      <c r="AP197" s="24"/>
    </row>
    <row r="198" spans="1:42" x14ac:dyDescent="0.25">
      <c r="A198" s="26">
        <f>Wellpath!E198</f>
        <v>0</v>
      </c>
      <c r="B198" s="17">
        <f>0.5*(SIN(Wellpath!$L197)*COS(Wellpath!$M197)+SIN(Wellpath!$L198)*COS(Wellpath!$M198))</f>
        <v>0</v>
      </c>
      <c r="C198" s="17">
        <f>0.5*(SIN(Wellpath!$L197)*SIN(Wellpath!$M197)+SIN(Wellpath!$L198)*SIN(Wellpath!$M198))</f>
        <v>0</v>
      </c>
      <c r="D198" s="17">
        <f>0.5*(COS(Wellpath!$L197)+COS(Wellpath!$L198))</f>
        <v>1</v>
      </c>
      <c r="E198" s="17">
        <f>0.5*((Wellpath!$K198-Wellpath!$K197)*COS(Wellpath!$L198)*COS(Wellpath!$M198))</f>
        <v>0</v>
      </c>
      <c r="F198" s="17">
        <f>0.5*((Wellpath!$K198-Wellpath!$K197)*COS(Wellpath!$L198)*SIN(Wellpath!$M198))</f>
        <v>0</v>
      </c>
      <c r="G198" s="17">
        <f>0.5*(-(Wellpath!$K198-Wellpath!$K197)*SIN(Wellpath!$L198))</f>
        <v>0</v>
      </c>
      <c r="H198" s="17">
        <f>-0.5*((Wellpath!$K198-Wellpath!$K197)*SIN(Wellpath!$L198)*SIN(Wellpath!$M198))</f>
        <v>0</v>
      </c>
      <c r="I198" s="17">
        <f>0.5*((Wellpath!$K198-Wellpath!$K197)*SIN(Wellpath!$L198)*COS(Wellpath!$M198))</f>
        <v>0</v>
      </c>
      <c r="J198" s="17">
        <v>0</v>
      </c>
      <c r="K198" s="17">
        <f t="shared" si="12"/>
        <v>0</v>
      </c>
      <c r="L198" s="17">
        <f t="shared" si="13"/>
        <v>0</v>
      </c>
      <c r="M198" s="17">
        <f t="shared" si="14"/>
        <v>-1</v>
      </c>
      <c r="N198" s="17">
        <f>0.5*((Wellpath!$K199-Wellpath!$K198)*COS(Wellpath!$L198)*COS(Wellpath!$M198))</f>
        <v>0</v>
      </c>
      <c r="O198" s="17">
        <f>0.5*((Wellpath!$K199-Wellpath!$K198)*COS(Wellpath!$L198)*SIN(Wellpath!$M198))</f>
        <v>0</v>
      </c>
      <c r="P198" s="17">
        <f>0.5*(-(Wellpath!$K199-Wellpath!$K198)*SIN(Wellpath!$L198))</f>
        <v>0</v>
      </c>
      <c r="Q198" s="17">
        <f>-0.5*((Wellpath!$K199-Wellpath!$K198)*SIN(Wellpath!$L198)*SIN(Wellpath!$M198))</f>
        <v>0</v>
      </c>
      <c r="R198" s="17">
        <f>0.5*((Wellpath!$K199-Wellpath!$K198)*SIN(Wellpath!$L198)*COS(Wellpath!$M198))</f>
        <v>0</v>
      </c>
      <c r="S198" s="17">
        <v>0</v>
      </c>
      <c r="AA198" s="10"/>
      <c r="AB198" s="10"/>
      <c r="AC198" s="10"/>
      <c r="AD198" s="10"/>
      <c r="AE198" s="10"/>
      <c r="AF198" s="10"/>
      <c r="AG198" s="10"/>
      <c r="AH198" s="10"/>
      <c r="AI198" s="10"/>
      <c r="AK198" s="24"/>
      <c r="AL198" s="24"/>
      <c r="AM198" s="24"/>
      <c r="AN198" s="24"/>
      <c r="AO198" s="24"/>
      <c r="AP198" s="24"/>
    </row>
    <row r="199" spans="1:42" x14ac:dyDescent="0.25">
      <c r="A199" s="26">
        <f>Wellpath!E199</f>
        <v>0</v>
      </c>
      <c r="B199" s="17">
        <f>0.5*(SIN(Wellpath!$L198)*COS(Wellpath!$M198)+SIN(Wellpath!$L199)*COS(Wellpath!$M199))</f>
        <v>0</v>
      </c>
      <c r="C199" s="17">
        <f>0.5*(SIN(Wellpath!$L198)*SIN(Wellpath!$M198)+SIN(Wellpath!$L199)*SIN(Wellpath!$M199))</f>
        <v>0</v>
      </c>
      <c r="D199" s="17">
        <f>0.5*(COS(Wellpath!$L198)+COS(Wellpath!$L199))</f>
        <v>1</v>
      </c>
      <c r="E199" s="17">
        <f>0.5*((Wellpath!$K199-Wellpath!$K198)*COS(Wellpath!$L199)*COS(Wellpath!$M199))</f>
        <v>0</v>
      </c>
      <c r="F199" s="17">
        <f>0.5*((Wellpath!$K199-Wellpath!$K198)*COS(Wellpath!$L199)*SIN(Wellpath!$M199))</f>
        <v>0</v>
      </c>
      <c r="G199" s="17">
        <f>0.5*(-(Wellpath!$K199-Wellpath!$K198)*SIN(Wellpath!$L199))</f>
        <v>0</v>
      </c>
      <c r="H199" s="17">
        <f>-0.5*((Wellpath!$K199-Wellpath!$K198)*SIN(Wellpath!$L199)*SIN(Wellpath!$M199))</f>
        <v>0</v>
      </c>
      <c r="I199" s="17">
        <f>0.5*((Wellpath!$K199-Wellpath!$K198)*SIN(Wellpath!$L199)*COS(Wellpath!$M199))</f>
        <v>0</v>
      </c>
      <c r="J199" s="17">
        <v>0</v>
      </c>
      <c r="K199" s="17">
        <f t="shared" si="12"/>
        <v>0</v>
      </c>
      <c r="L199" s="17">
        <f t="shared" si="13"/>
        <v>0</v>
      </c>
      <c r="M199" s="17">
        <f t="shared" si="14"/>
        <v>-1</v>
      </c>
      <c r="N199" s="17">
        <f>0.5*((Wellpath!$K200-Wellpath!$K199)*COS(Wellpath!$L199)*COS(Wellpath!$M199))</f>
        <v>0</v>
      </c>
      <c r="O199" s="17">
        <f>0.5*((Wellpath!$K200-Wellpath!$K199)*COS(Wellpath!$L199)*SIN(Wellpath!$M199))</f>
        <v>0</v>
      </c>
      <c r="P199" s="17">
        <f>0.5*(-(Wellpath!$K200-Wellpath!$K199)*SIN(Wellpath!$L199))</f>
        <v>0</v>
      </c>
      <c r="Q199" s="17">
        <f>-0.5*((Wellpath!$K200-Wellpath!$K199)*SIN(Wellpath!$L199)*SIN(Wellpath!$M199))</f>
        <v>0</v>
      </c>
      <c r="R199" s="17">
        <f>0.5*((Wellpath!$K200-Wellpath!$K199)*SIN(Wellpath!$L199)*COS(Wellpath!$M199))</f>
        <v>0</v>
      </c>
      <c r="S199" s="17">
        <v>0</v>
      </c>
      <c r="AA199" s="10"/>
      <c r="AB199" s="10"/>
      <c r="AC199" s="10"/>
      <c r="AD199" s="10"/>
      <c r="AE199" s="10"/>
      <c r="AF199" s="10"/>
      <c r="AG199" s="10"/>
      <c r="AH199" s="10"/>
      <c r="AI199" s="10"/>
      <c r="AK199" s="24"/>
      <c r="AL199" s="24"/>
      <c r="AM199" s="24"/>
      <c r="AN199" s="24"/>
      <c r="AO199" s="24"/>
      <c r="AP199" s="24"/>
    </row>
    <row r="200" spans="1:42" x14ac:dyDescent="0.25">
      <c r="A200" s="26">
        <f>Wellpath!E200</f>
        <v>0</v>
      </c>
      <c r="B200" s="17">
        <f>0.5*(SIN(Wellpath!$L199)*COS(Wellpath!$M199)+SIN(Wellpath!$L200)*COS(Wellpath!$M200))</f>
        <v>0</v>
      </c>
      <c r="C200" s="17">
        <f>0.5*(SIN(Wellpath!$L199)*SIN(Wellpath!$M199)+SIN(Wellpath!$L200)*SIN(Wellpath!$M200))</f>
        <v>0</v>
      </c>
      <c r="D200" s="17">
        <f>0.5*(COS(Wellpath!$L199)+COS(Wellpath!$L200))</f>
        <v>1</v>
      </c>
      <c r="E200" s="17">
        <f>0.5*((Wellpath!$K200-Wellpath!$K199)*COS(Wellpath!$L200)*COS(Wellpath!$M200))</f>
        <v>0</v>
      </c>
      <c r="F200" s="17">
        <f>0.5*((Wellpath!$K200-Wellpath!$K199)*COS(Wellpath!$L200)*SIN(Wellpath!$M200))</f>
        <v>0</v>
      </c>
      <c r="G200" s="17">
        <f>0.5*(-(Wellpath!$K200-Wellpath!$K199)*SIN(Wellpath!$L200))</f>
        <v>0</v>
      </c>
      <c r="H200" s="17">
        <f>-0.5*((Wellpath!$K200-Wellpath!$K199)*SIN(Wellpath!$L200)*SIN(Wellpath!$M200))</f>
        <v>0</v>
      </c>
      <c r="I200" s="17">
        <f>0.5*((Wellpath!$K200-Wellpath!$K199)*SIN(Wellpath!$L200)*COS(Wellpath!$M200))</f>
        <v>0</v>
      </c>
      <c r="J200" s="17">
        <v>0</v>
      </c>
      <c r="K200" s="17">
        <f t="shared" si="12"/>
        <v>0</v>
      </c>
      <c r="L200" s="17">
        <f t="shared" si="13"/>
        <v>0</v>
      </c>
      <c r="M200" s="17">
        <f t="shared" si="14"/>
        <v>-1</v>
      </c>
      <c r="N200" s="17">
        <f>0.5*((Wellpath!$K201-Wellpath!$K200)*COS(Wellpath!$L200)*COS(Wellpath!$M200))</f>
        <v>0</v>
      </c>
      <c r="O200" s="17">
        <f>0.5*((Wellpath!$K201-Wellpath!$K200)*COS(Wellpath!$L200)*SIN(Wellpath!$M200))</f>
        <v>0</v>
      </c>
      <c r="P200" s="17">
        <f>0.5*(-(Wellpath!$K201-Wellpath!$K200)*SIN(Wellpath!$L200))</f>
        <v>0</v>
      </c>
      <c r="Q200" s="17">
        <f>-0.5*((Wellpath!$K201-Wellpath!$K200)*SIN(Wellpath!$L200)*SIN(Wellpath!$M200))</f>
        <v>0</v>
      </c>
      <c r="R200" s="17">
        <f>0.5*((Wellpath!$K201-Wellpath!$K200)*SIN(Wellpath!$L200)*COS(Wellpath!$M200))</f>
        <v>0</v>
      </c>
      <c r="S200" s="17">
        <v>0</v>
      </c>
      <c r="AA200" s="10"/>
      <c r="AB200" s="10"/>
      <c r="AC200" s="10"/>
      <c r="AD200" s="10"/>
      <c r="AE200" s="10"/>
      <c r="AF200" s="10"/>
      <c r="AG200" s="10"/>
      <c r="AH200" s="10"/>
      <c r="AI200" s="10"/>
      <c r="AK200" s="24"/>
      <c r="AL200" s="24"/>
      <c r="AM200" s="24"/>
      <c r="AN200" s="24"/>
      <c r="AO200" s="24"/>
      <c r="AP200" s="24"/>
    </row>
    <row r="201" spans="1:42" x14ac:dyDescent="0.25">
      <c r="A201" s="26">
        <f>Wellpath!E201</f>
        <v>0</v>
      </c>
      <c r="B201" s="17">
        <f>0.5*(SIN(Wellpath!$L200)*COS(Wellpath!$M200)+SIN(Wellpath!$L201)*COS(Wellpath!$M201))</f>
        <v>0</v>
      </c>
      <c r="C201" s="17">
        <f>0.5*(SIN(Wellpath!$L200)*SIN(Wellpath!$M200)+SIN(Wellpath!$L201)*SIN(Wellpath!$M201))</f>
        <v>0</v>
      </c>
      <c r="D201" s="17">
        <f>0.5*(COS(Wellpath!$L200)+COS(Wellpath!$L201))</f>
        <v>1</v>
      </c>
      <c r="E201" s="17">
        <f>0.5*((Wellpath!$K201-Wellpath!$K200)*COS(Wellpath!$L201)*COS(Wellpath!$M201))</f>
        <v>0</v>
      </c>
      <c r="F201" s="17">
        <f>0.5*((Wellpath!$K201-Wellpath!$K200)*COS(Wellpath!$L201)*SIN(Wellpath!$M201))</f>
        <v>0</v>
      </c>
      <c r="G201" s="17">
        <f>0.5*(-(Wellpath!$K201-Wellpath!$K200)*SIN(Wellpath!$L201))</f>
        <v>0</v>
      </c>
      <c r="H201" s="17">
        <f>-0.5*((Wellpath!$K201-Wellpath!$K200)*SIN(Wellpath!$L201)*SIN(Wellpath!$M201))</f>
        <v>0</v>
      </c>
      <c r="I201" s="17">
        <f>0.5*((Wellpath!$K201-Wellpath!$K200)*SIN(Wellpath!$L201)*COS(Wellpath!$M201))</f>
        <v>0</v>
      </c>
      <c r="J201" s="17">
        <v>0</v>
      </c>
      <c r="K201" s="17">
        <f t="shared" si="12"/>
        <v>0</v>
      </c>
      <c r="L201" s="17">
        <f t="shared" si="13"/>
        <v>0</v>
      </c>
      <c r="M201" s="17">
        <f t="shared" si="14"/>
        <v>-1</v>
      </c>
      <c r="N201" s="17">
        <f>0.5*((Wellpath!$K202-Wellpath!$K201)*COS(Wellpath!$L201)*COS(Wellpath!$M201))</f>
        <v>0</v>
      </c>
      <c r="O201" s="17">
        <f>0.5*((Wellpath!$K202-Wellpath!$K201)*COS(Wellpath!$L201)*SIN(Wellpath!$M201))</f>
        <v>0</v>
      </c>
      <c r="P201" s="17">
        <f>0.5*(-(Wellpath!$K202-Wellpath!$K201)*SIN(Wellpath!$L201))</f>
        <v>0</v>
      </c>
      <c r="Q201" s="17">
        <f>-0.5*((Wellpath!$K202-Wellpath!$K201)*SIN(Wellpath!$L201)*SIN(Wellpath!$M201))</f>
        <v>0</v>
      </c>
      <c r="R201" s="17">
        <f>0.5*((Wellpath!$K202-Wellpath!$K201)*SIN(Wellpath!$L201)*COS(Wellpath!$M201))</f>
        <v>0</v>
      </c>
      <c r="S201" s="17">
        <v>0</v>
      </c>
      <c r="AA201" s="10"/>
      <c r="AB201" s="10"/>
      <c r="AC201" s="10"/>
      <c r="AD201" s="10"/>
      <c r="AE201" s="10"/>
      <c r="AF201" s="10"/>
      <c r="AG201" s="10"/>
      <c r="AH201" s="10"/>
      <c r="AI201" s="10"/>
      <c r="AK201" s="24"/>
      <c r="AL201" s="24"/>
      <c r="AM201" s="24"/>
      <c r="AN201" s="24"/>
      <c r="AO201" s="24"/>
      <c r="AP201" s="24"/>
    </row>
    <row r="202" spans="1:42" x14ac:dyDescent="0.25">
      <c r="A202" s="26">
        <f>Wellpath!E202</f>
        <v>0</v>
      </c>
      <c r="B202" s="17">
        <f>0.5*(SIN(Wellpath!$L201)*COS(Wellpath!$M201)+SIN(Wellpath!$L202)*COS(Wellpath!$M202))</f>
        <v>0</v>
      </c>
      <c r="C202" s="17">
        <f>0.5*(SIN(Wellpath!$L201)*SIN(Wellpath!$M201)+SIN(Wellpath!$L202)*SIN(Wellpath!$M202))</f>
        <v>0</v>
      </c>
      <c r="D202" s="17">
        <f>0.5*(COS(Wellpath!$L201)+COS(Wellpath!$L202))</f>
        <v>1</v>
      </c>
      <c r="E202" s="17">
        <f>0.5*((Wellpath!$K202-Wellpath!$K201)*COS(Wellpath!$L202)*COS(Wellpath!$M202))</f>
        <v>0</v>
      </c>
      <c r="F202" s="17">
        <f>0.5*((Wellpath!$K202-Wellpath!$K201)*COS(Wellpath!$L202)*SIN(Wellpath!$M202))</f>
        <v>0</v>
      </c>
      <c r="G202" s="17">
        <f>0.5*(-(Wellpath!$K202-Wellpath!$K201)*SIN(Wellpath!$L202))</f>
        <v>0</v>
      </c>
      <c r="H202" s="17">
        <f>-0.5*((Wellpath!$K202-Wellpath!$K201)*SIN(Wellpath!$L202)*SIN(Wellpath!$M202))</f>
        <v>0</v>
      </c>
      <c r="I202" s="17">
        <f>0.5*((Wellpath!$K202-Wellpath!$K201)*SIN(Wellpath!$L202)*COS(Wellpath!$M202))</f>
        <v>0</v>
      </c>
      <c r="J202" s="17">
        <v>0</v>
      </c>
      <c r="K202" s="17">
        <f t="shared" si="12"/>
        <v>0</v>
      </c>
      <c r="L202" s="17">
        <f t="shared" si="13"/>
        <v>0</v>
      </c>
      <c r="M202" s="17">
        <f t="shared" si="14"/>
        <v>-1</v>
      </c>
      <c r="N202" s="17">
        <f>0.5*((Wellpath!$K203-Wellpath!$K202)*COS(Wellpath!$L202)*COS(Wellpath!$M202))</f>
        <v>0</v>
      </c>
      <c r="O202" s="17">
        <f>0.5*((Wellpath!$K203-Wellpath!$K202)*COS(Wellpath!$L202)*SIN(Wellpath!$M202))</f>
        <v>0</v>
      </c>
      <c r="P202" s="17">
        <f>0.5*(-(Wellpath!$K203-Wellpath!$K202)*SIN(Wellpath!$L202))</f>
        <v>0</v>
      </c>
      <c r="Q202" s="17">
        <f>-0.5*((Wellpath!$K203-Wellpath!$K202)*SIN(Wellpath!$L202)*SIN(Wellpath!$M202))</f>
        <v>0</v>
      </c>
      <c r="R202" s="17">
        <f>0.5*((Wellpath!$K203-Wellpath!$K202)*SIN(Wellpath!$L202)*COS(Wellpath!$M202))</f>
        <v>0</v>
      </c>
      <c r="S202" s="17">
        <v>0</v>
      </c>
      <c r="AA202" s="10"/>
      <c r="AB202" s="10"/>
      <c r="AC202" s="10"/>
      <c r="AD202" s="10"/>
      <c r="AE202" s="10"/>
      <c r="AF202" s="10"/>
      <c r="AG202" s="10"/>
      <c r="AH202" s="10"/>
      <c r="AI202" s="10"/>
      <c r="AK202" s="24"/>
      <c r="AL202" s="24"/>
      <c r="AM202" s="24"/>
      <c r="AN202" s="24"/>
      <c r="AO202" s="24"/>
      <c r="AP202" s="24"/>
    </row>
    <row r="203" spans="1:42" x14ac:dyDescent="0.25">
      <c r="A203" s="26">
        <f>Wellpath!E203</f>
        <v>0</v>
      </c>
      <c r="B203" s="17">
        <f>0.5*(SIN(Wellpath!$L202)*COS(Wellpath!$M202)+SIN(Wellpath!$L203)*COS(Wellpath!$M203))</f>
        <v>0</v>
      </c>
      <c r="C203" s="17">
        <f>0.5*(SIN(Wellpath!$L202)*SIN(Wellpath!$M202)+SIN(Wellpath!$L203)*SIN(Wellpath!$M203))</f>
        <v>0</v>
      </c>
      <c r="D203" s="17">
        <f>0.5*(COS(Wellpath!$L202)+COS(Wellpath!$L203))</f>
        <v>1</v>
      </c>
      <c r="E203" s="17">
        <f>0.5*((Wellpath!$K203-Wellpath!$K202)*COS(Wellpath!$L203)*COS(Wellpath!$M203))</f>
        <v>0</v>
      </c>
      <c r="F203" s="17">
        <f>0.5*((Wellpath!$K203-Wellpath!$K202)*COS(Wellpath!$L203)*SIN(Wellpath!$M203))</f>
        <v>0</v>
      </c>
      <c r="G203" s="17">
        <f>0.5*(-(Wellpath!$K203-Wellpath!$K202)*SIN(Wellpath!$L203))</f>
        <v>0</v>
      </c>
      <c r="H203" s="17">
        <f>-0.5*((Wellpath!$K203-Wellpath!$K202)*SIN(Wellpath!$L203)*SIN(Wellpath!$M203))</f>
        <v>0</v>
      </c>
      <c r="I203" s="17">
        <f>0.5*((Wellpath!$K203-Wellpath!$K202)*SIN(Wellpath!$L203)*COS(Wellpath!$M203))</f>
        <v>0</v>
      </c>
      <c r="J203" s="17">
        <v>0</v>
      </c>
      <c r="K203" s="17">
        <f t="shared" si="12"/>
        <v>0</v>
      </c>
      <c r="L203" s="17">
        <f t="shared" si="13"/>
        <v>0</v>
      </c>
      <c r="M203" s="17">
        <f t="shared" si="14"/>
        <v>-1</v>
      </c>
      <c r="N203" s="17">
        <f>0.5*((Wellpath!$K204-Wellpath!$K203)*COS(Wellpath!$L203)*COS(Wellpath!$M203))</f>
        <v>0</v>
      </c>
      <c r="O203" s="17">
        <f>0.5*((Wellpath!$K204-Wellpath!$K203)*COS(Wellpath!$L203)*SIN(Wellpath!$M203))</f>
        <v>0</v>
      </c>
      <c r="P203" s="17">
        <f>0.5*(-(Wellpath!$K204-Wellpath!$K203)*SIN(Wellpath!$L203))</f>
        <v>0</v>
      </c>
      <c r="Q203" s="17">
        <f>-0.5*((Wellpath!$K204-Wellpath!$K203)*SIN(Wellpath!$L203)*SIN(Wellpath!$M203))</f>
        <v>0</v>
      </c>
      <c r="R203" s="17">
        <f>0.5*((Wellpath!$K204-Wellpath!$K203)*SIN(Wellpath!$L203)*COS(Wellpath!$M203))</f>
        <v>0</v>
      </c>
      <c r="S203" s="17">
        <v>0</v>
      </c>
      <c r="AA203" s="10"/>
      <c r="AB203" s="10"/>
      <c r="AC203" s="10"/>
      <c r="AD203" s="10"/>
      <c r="AE203" s="10"/>
      <c r="AF203" s="10"/>
      <c r="AG203" s="10"/>
      <c r="AH203" s="10"/>
      <c r="AI203" s="10"/>
      <c r="AK203" s="24"/>
      <c r="AL203" s="24"/>
      <c r="AM203" s="24"/>
      <c r="AN203" s="24"/>
      <c r="AO203" s="24"/>
      <c r="AP203" s="24"/>
    </row>
    <row r="204" spans="1:42" x14ac:dyDescent="0.25">
      <c r="A204" s="26">
        <f>Wellpath!E204</f>
        <v>0</v>
      </c>
      <c r="B204" s="17">
        <f>0.5*(SIN(Wellpath!$L203)*COS(Wellpath!$M203)+SIN(Wellpath!$L204)*COS(Wellpath!$M204))</f>
        <v>0</v>
      </c>
      <c r="C204" s="17">
        <f>0.5*(SIN(Wellpath!$L203)*SIN(Wellpath!$M203)+SIN(Wellpath!$L204)*SIN(Wellpath!$M204))</f>
        <v>0</v>
      </c>
      <c r="D204" s="17">
        <f>0.5*(COS(Wellpath!$L203)+COS(Wellpath!$L204))</f>
        <v>1</v>
      </c>
      <c r="E204" s="17">
        <f>0.5*((Wellpath!$K204-Wellpath!$K203)*COS(Wellpath!$L204)*COS(Wellpath!$M204))</f>
        <v>0</v>
      </c>
      <c r="F204" s="17">
        <f>0.5*((Wellpath!$K204-Wellpath!$K203)*COS(Wellpath!$L204)*SIN(Wellpath!$M204))</f>
        <v>0</v>
      </c>
      <c r="G204" s="17">
        <f>0.5*(-(Wellpath!$K204-Wellpath!$K203)*SIN(Wellpath!$L204))</f>
        <v>0</v>
      </c>
      <c r="H204" s="17">
        <f>-0.5*((Wellpath!$K204-Wellpath!$K203)*SIN(Wellpath!$L204)*SIN(Wellpath!$M204))</f>
        <v>0</v>
      </c>
      <c r="I204" s="17">
        <f>0.5*((Wellpath!$K204-Wellpath!$K203)*SIN(Wellpath!$L204)*COS(Wellpath!$M204))</f>
        <v>0</v>
      </c>
      <c r="J204" s="17">
        <v>0</v>
      </c>
      <c r="K204" s="17">
        <f t="shared" si="12"/>
        <v>0</v>
      </c>
      <c r="L204" s="17">
        <f t="shared" si="13"/>
        <v>0</v>
      </c>
      <c r="M204" s="17">
        <f t="shared" si="14"/>
        <v>-1</v>
      </c>
      <c r="N204" s="17">
        <f>0.5*((Wellpath!$K205-Wellpath!$K204)*COS(Wellpath!$L204)*COS(Wellpath!$M204))</f>
        <v>0</v>
      </c>
      <c r="O204" s="17">
        <f>0.5*((Wellpath!$K205-Wellpath!$K204)*COS(Wellpath!$L204)*SIN(Wellpath!$M204))</f>
        <v>0</v>
      </c>
      <c r="P204" s="17">
        <f>0.5*(-(Wellpath!$K205-Wellpath!$K204)*SIN(Wellpath!$L204))</f>
        <v>0</v>
      </c>
      <c r="Q204" s="17">
        <f>-0.5*((Wellpath!$K205-Wellpath!$K204)*SIN(Wellpath!$L204)*SIN(Wellpath!$M204))</f>
        <v>0</v>
      </c>
      <c r="R204" s="17">
        <f>0.5*((Wellpath!$K205-Wellpath!$K204)*SIN(Wellpath!$L204)*COS(Wellpath!$M204))</f>
        <v>0</v>
      </c>
      <c r="S204" s="17">
        <v>0</v>
      </c>
      <c r="AA204" s="10"/>
      <c r="AB204" s="10"/>
      <c r="AC204" s="10"/>
      <c r="AD204" s="10"/>
      <c r="AE204" s="10"/>
      <c r="AF204" s="10"/>
      <c r="AG204" s="10"/>
      <c r="AH204" s="10"/>
      <c r="AI204" s="10"/>
      <c r="AK204" s="24"/>
      <c r="AL204" s="24"/>
      <c r="AM204" s="24"/>
      <c r="AN204" s="24"/>
      <c r="AO204" s="24"/>
      <c r="AP204" s="24"/>
    </row>
    <row r="205" spans="1:42" x14ac:dyDescent="0.25">
      <c r="A205" s="26">
        <f>Wellpath!E205</f>
        <v>0</v>
      </c>
      <c r="B205" s="17">
        <f>0.5*(SIN(Wellpath!$L204)*COS(Wellpath!$M204)+SIN(Wellpath!$L205)*COS(Wellpath!$M205))</f>
        <v>0</v>
      </c>
      <c r="C205" s="17">
        <f>0.5*(SIN(Wellpath!$L204)*SIN(Wellpath!$M204)+SIN(Wellpath!$L205)*SIN(Wellpath!$M205))</f>
        <v>0</v>
      </c>
      <c r="D205" s="17">
        <f>0.5*(COS(Wellpath!$L204)+COS(Wellpath!$L205))</f>
        <v>1</v>
      </c>
      <c r="E205" s="17">
        <f>0.5*((Wellpath!$K205-Wellpath!$K204)*COS(Wellpath!$L205)*COS(Wellpath!$M205))</f>
        <v>0</v>
      </c>
      <c r="F205" s="17">
        <f>0.5*((Wellpath!$K205-Wellpath!$K204)*COS(Wellpath!$L205)*SIN(Wellpath!$M205))</f>
        <v>0</v>
      </c>
      <c r="G205" s="17">
        <f>0.5*(-(Wellpath!$K205-Wellpath!$K204)*SIN(Wellpath!$L205))</f>
        <v>0</v>
      </c>
      <c r="H205" s="17">
        <f>-0.5*((Wellpath!$K205-Wellpath!$K204)*SIN(Wellpath!$L205)*SIN(Wellpath!$M205))</f>
        <v>0</v>
      </c>
      <c r="I205" s="17">
        <f>0.5*((Wellpath!$K205-Wellpath!$K204)*SIN(Wellpath!$L205)*COS(Wellpath!$M205))</f>
        <v>0</v>
      </c>
      <c r="J205" s="17">
        <v>0</v>
      </c>
      <c r="K205" s="17">
        <f t="shared" si="12"/>
        <v>0</v>
      </c>
      <c r="L205" s="17">
        <f t="shared" si="13"/>
        <v>0</v>
      </c>
      <c r="M205" s="17">
        <f t="shared" si="14"/>
        <v>-1</v>
      </c>
      <c r="N205" s="17">
        <f>0.5*((Wellpath!$K206-Wellpath!$K205)*COS(Wellpath!$L205)*COS(Wellpath!$M205))</f>
        <v>0</v>
      </c>
      <c r="O205" s="17">
        <f>0.5*((Wellpath!$K206-Wellpath!$K205)*COS(Wellpath!$L205)*SIN(Wellpath!$M205))</f>
        <v>0</v>
      </c>
      <c r="P205" s="17">
        <f>0.5*(-(Wellpath!$K206-Wellpath!$K205)*SIN(Wellpath!$L205))</f>
        <v>0</v>
      </c>
      <c r="Q205" s="17">
        <f>-0.5*((Wellpath!$K206-Wellpath!$K205)*SIN(Wellpath!$L205)*SIN(Wellpath!$M205))</f>
        <v>0</v>
      </c>
      <c r="R205" s="17">
        <f>0.5*((Wellpath!$K206-Wellpath!$K205)*SIN(Wellpath!$L205)*COS(Wellpath!$M205))</f>
        <v>0</v>
      </c>
      <c r="S205" s="17">
        <v>0</v>
      </c>
      <c r="AA205" s="10"/>
      <c r="AB205" s="10"/>
      <c r="AC205" s="10"/>
      <c r="AD205" s="10"/>
      <c r="AE205" s="10"/>
      <c r="AF205" s="10"/>
      <c r="AG205" s="10"/>
      <c r="AH205" s="10"/>
      <c r="AI205" s="10"/>
      <c r="AK205" s="24"/>
      <c r="AL205" s="24"/>
      <c r="AM205" s="24"/>
      <c r="AN205" s="24"/>
      <c r="AO205" s="24"/>
      <c r="AP205" s="24"/>
    </row>
    <row r="206" spans="1:42" x14ac:dyDescent="0.25">
      <c r="A206" s="26">
        <f>Wellpath!E206</f>
        <v>0</v>
      </c>
      <c r="B206" s="17">
        <f>0.5*(SIN(Wellpath!$L205)*COS(Wellpath!$M205)+SIN(Wellpath!$L206)*COS(Wellpath!$M206))</f>
        <v>0</v>
      </c>
      <c r="C206" s="17">
        <f>0.5*(SIN(Wellpath!$L205)*SIN(Wellpath!$M205)+SIN(Wellpath!$L206)*SIN(Wellpath!$M206))</f>
        <v>0</v>
      </c>
      <c r="D206" s="17">
        <f>0.5*(COS(Wellpath!$L205)+COS(Wellpath!$L206))</f>
        <v>1</v>
      </c>
      <c r="E206" s="17">
        <f>0.5*((Wellpath!$K206-Wellpath!$K205)*COS(Wellpath!$L206)*COS(Wellpath!$M206))</f>
        <v>0</v>
      </c>
      <c r="F206" s="17">
        <f>0.5*((Wellpath!$K206-Wellpath!$K205)*COS(Wellpath!$L206)*SIN(Wellpath!$M206))</f>
        <v>0</v>
      </c>
      <c r="G206" s="17">
        <f>0.5*(-(Wellpath!$K206-Wellpath!$K205)*SIN(Wellpath!$L206))</f>
        <v>0</v>
      </c>
      <c r="H206" s="17">
        <f>-0.5*((Wellpath!$K206-Wellpath!$K205)*SIN(Wellpath!$L206)*SIN(Wellpath!$M206))</f>
        <v>0</v>
      </c>
      <c r="I206" s="17">
        <f>0.5*((Wellpath!$K206-Wellpath!$K205)*SIN(Wellpath!$L206)*COS(Wellpath!$M206))</f>
        <v>0</v>
      </c>
      <c r="J206" s="17">
        <v>0</v>
      </c>
      <c r="K206" s="17">
        <f t="shared" si="12"/>
        <v>0</v>
      </c>
      <c r="L206" s="17">
        <f t="shared" si="13"/>
        <v>0</v>
      </c>
      <c r="M206" s="17">
        <f t="shared" si="14"/>
        <v>-1</v>
      </c>
      <c r="N206" s="17">
        <f>0.5*((Wellpath!$K207-Wellpath!$K206)*COS(Wellpath!$L206)*COS(Wellpath!$M206))</f>
        <v>0</v>
      </c>
      <c r="O206" s="17">
        <f>0.5*((Wellpath!$K207-Wellpath!$K206)*COS(Wellpath!$L206)*SIN(Wellpath!$M206))</f>
        <v>0</v>
      </c>
      <c r="P206" s="17">
        <f>0.5*(-(Wellpath!$K207-Wellpath!$K206)*SIN(Wellpath!$L206))</f>
        <v>0</v>
      </c>
      <c r="Q206" s="17">
        <f>-0.5*((Wellpath!$K207-Wellpath!$K206)*SIN(Wellpath!$L206)*SIN(Wellpath!$M206))</f>
        <v>0</v>
      </c>
      <c r="R206" s="17">
        <f>0.5*((Wellpath!$K207-Wellpath!$K206)*SIN(Wellpath!$L206)*COS(Wellpath!$M206))</f>
        <v>0</v>
      </c>
      <c r="S206" s="17">
        <v>0</v>
      </c>
      <c r="AA206" s="10"/>
      <c r="AB206" s="10"/>
      <c r="AC206" s="10"/>
      <c r="AD206" s="10"/>
      <c r="AE206" s="10"/>
      <c r="AF206" s="10"/>
      <c r="AG206" s="10"/>
      <c r="AH206" s="10"/>
      <c r="AI206" s="10"/>
      <c r="AK206" s="24"/>
      <c r="AL206" s="24"/>
      <c r="AM206" s="24"/>
      <c r="AN206" s="24"/>
      <c r="AO206" s="24"/>
      <c r="AP206" s="24"/>
    </row>
    <row r="207" spans="1:42" x14ac:dyDescent="0.25">
      <c r="A207" s="26">
        <f>Wellpath!E207</f>
        <v>0</v>
      </c>
      <c r="B207" s="17">
        <f>0.5*(SIN(Wellpath!$L206)*COS(Wellpath!$M206)+SIN(Wellpath!$L207)*COS(Wellpath!$M207))</f>
        <v>0</v>
      </c>
      <c r="C207" s="17">
        <f>0.5*(SIN(Wellpath!$L206)*SIN(Wellpath!$M206)+SIN(Wellpath!$L207)*SIN(Wellpath!$M207))</f>
        <v>0</v>
      </c>
      <c r="D207" s="17">
        <f>0.5*(COS(Wellpath!$L206)+COS(Wellpath!$L207))</f>
        <v>1</v>
      </c>
      <c r="E207" s="17">
        <f>0.5*((Wellpath!$K207-Wellpath!$K206)*COS(Wellpath!$L207)*COS(Wellpath!$M207))</f>
        <v>0</v>
      </c>
      <c r="F207" s="17">
        <f>0.5*((Wellpath!$K207-Wellpath!$K206)*COS(Wellpath!$L207)*SIN(Wellpath!$M207))</f>
        <v>0</v>
      </c>
      <c r="G207" s="17">
        <f>0.5*(-(Wellpath!$K207-Wellpath!$K206)*SIN(Wellpath!$L207))</f>
        <v>0</v>
      </c>
      <c r="H207" s="17">
        <f>-0.5*((Wellpath!$K207-Wellpath!$K206)*SIN(Wellpath!$L207)*SIN(Wellpath!$M207))</f>
        <v>0</v>
      </c>
      <c r="I207" s="17">
        <f>0.5*((Wellpath!$K207-Wellpath!$K206)*SIN(Wellpath!$L207)*COS(Wellpath!$M207))</f>
        <v>0</v>
      </c>
      <c r="J207" s="17">
        <v>0</v>
      </c>
      <c r="K207" s="17">
        <f t="shared" si="12"/>
        <v>0</v>
      </c>
      <c r="L207" s="17">
        <f t="shared" si="13"/>
        <v>0</v>
      </c>
      <c r="M207" s="17">
        <f t="shared" si="14"/>
        <v>-1</v>
      </c>
      <c r="N207" s="17">
        <f>0.5*((Wellpath!$K208-Wellpath!$K207)*COS(Wellpath!$L207)*COS(Wellpath!$M207))</f>
        <v>0</v>
      </c>
      <c r="O207" s="17">
        <f>0.5*((Wellpath!$K208-Wellpath!$K207)*COS(Wellpath!$L207)*SIN(Wellpath!$M207))</f>
        <v>0</v>
      </c>
      <c r="P207" s="17">
        <f>0.5*(-(Wellpath!$K208-Wellpath!$K207)*SIN(Wellpath!$L207))</f>
        <v>0</v>
      </c>
      <c r="Q207" s="17">
        <f>-0.5*((Wellpath!$K208-Wellpath!$K207)*SIN(Wellpath!$L207)*SIN(Wellpath!$M207))</f>
        <v>0</v>
      </c>
      <c r="R207" s="17">
        <f>0.5*((Wellpath!$K208-Wellpath!$K207)*SIN(Wellpath!$L207)*COS(Wellpath!$M207))</f>
        <v>0</v>
      </c>
      <c r="S207" s="17">
        <v>0</v>
      </c>
      <c r="AA207" s="10"/>
      <c r="AB207" s="10"/>
      <c r="AC207" s="10"/>
      <c r="AD207" s="10"/>
      <c r="AE207" s="10"/>
      <c r="AF207" s="10"/>
      <c r="AG207" s="10"/>
      <c r="AH207" s="10"/>
      <c r="AI207" s="10"/>
      <c r="AK207" s="24"/>
      <c r="AL207" s="24"/>
      <c r="AM207" s="24"/>
      <c r="AN207" s="24"/>
      <c r="AO207" s="24"/>
      <c r="AP207" s="24"/>
    </row>
    <row r="208" spans="1:42" x14ac:dyDescent="0.25">
      <c r="A208" s="26">
        <f>Wellpath!E208</f>
        <v>0</v>
      </c>
      <c r="B208" s="17">
        <f>0.5*(SIN(Wellpath!$L207)*COS(Wellpath!$M207)+SIN(Wellpath!$L208)*COS(Wellpath!$M208))</f>
        <v>0</v>
      </c>
      <c r="C208" s="17">
        <f>0.5*(SIN(Wellpath!$L207)*SIN(Wellpath!$M207)+SIN(Wellpath!$L208)*SIN(Wellpath!$M208))</f>
        <v>0</v>
      </c>
      <c r="D208" s="17">
        <f>0.5*(COS(Wellpath!$L207)+COS(Wellpath!$L208))</f>
        <v>1</v>
      </c>
      <c r="E208" s="17">
        <f>0.5*((Wellpath!$K208-Wellpath!$K207)*COS(Wellpath!$L208)*COS(Wellpath!$M208))</f>
        <v>0</v>
      </c>
      <c r="F208" s="17">
        <f>0.5*((Wellpath!$K208-Wellpath!$K207)*COS(Wellpath!$L208)*SIN(Wellpath!$M208))</f>
        <v>0</v>
      </c>
      <c r="G208" s="17">
        <f>0.5*(-(Wellpath!$K208-Wellpath!$K207)*SIN(Wellpath!$L208))</f>
        <v>0</v>
      </c>
      <c r="H208" s="17">
        <f>-0.5*((Wellpath!$K208-Wellpath!$K207)*SIN(Wellpath!$L208)*SIN(Wellpath!$M208))</f>
        <v>0</v>
      </c>
      <c r="I208" s="17">
        <f>0.5*((Wellpath!$K208-Wellpath!$K207)*SIN(Wellpath!$L208)*COS(Wellpath!$M208))</f>
        <v>0</v>
      </c>
      <c r="J208" s="17">
        <v>0</v>
      </c>
      <c r="K208" s="17">
        <f t="shared" si="12"/>
        <v>0</v>
      </c>
      <c r="L208" s="17">
        <f t="shared" si="13"/>
        <v>0</v>
      </c>
      <c r="M208" s="17">
        <f t="shared" si="14"/>
        <v>-1</v>
      </c>
      <c r="N208" s="17">
        <f>0.5*((Wellpath!$K209-Wellpath!$K208)*COS(Wellpath!$L208)*COS(Wellpath!$M208))</f>
        <v>0</v>
      </c>
      <c r="O208" s="17">
        <f>0.5*((Wellpath!$K209-Wellpath!$K208)*COS(Wellpath!$L208)*SIN(Wellpath!$M208))</f>
        <v>0</v>
      </c>
      <c r="P208" s="17">
        <f>0.5*(-(Wellpath!$K209-Wellpath!$K208)*SIN(Wellpath!$L208))</f>
        <v>0</v>
      </c>
      <c r="Q208" s="17">
        <f>-0.5*((Wellpath!$K209-Wellpath!$K208)*SIN(Wellpath!$L208)*SIN(Wellpath!$M208))</f>
        <v>0</v>
      </c>
      <c r="R208" s="17">
        <f>0.5*((Wellpath!$K209-Wellpath!$K208)*SIN(Wellpath!$L208)*COS(Wellpath!$M208))</f>
        <v>0</v>
      </c>
      <c r="S208" s="17">
        <v>0</v>
      </c>
      <c r="AA208" s="10"/>
      <c r="AB208" s="10"/>
      <c r="AC208" s="10"/>
      <c r="AD208" s="10"/>
      <c r="AE208" s="10"/>
      <c r="AF208" s="10"/>
      <c r="AG208" s="10"/>
      <c r="AH208" s="10"/>
      <c r="AI208" s="10"/>
      <c r="AK208" s="24"/>
      <c r="AL208" s="24"/>
      <c r="AM208" s="24"/>
      <c r="AN208" s="24"/>
      <c r="AO208" s="24"/>
      <c r="AP208" s="24"/>
    </row>
    <row r="209" spans="1:42" x14ac:dyDescent="0.25">
      <c r="A209" s="26">
        <f>Wellpath!E209</f>
        <v>0</v>
      </c>
      <c r="B209" s="17">
        <f>0.5*(SIN(Wellpath!$L208)*COS(Wellpath!$M208)+SIN(Wellpath!$L209)*COS(Wellpath!$M209))</f>
        <v>0</v>
      </c>
      <c r="C209" s="17">
        <f>0.5*(SIN(Wellpath!$L208)*SIN(Wellpath!$M208)+SIN(Wellpath!$L209)*SIN(Wellpath!$M209))</f>
        <v>0</v>
      </c>
      <c r="D209" s="17">
        <f>0.5*(COS(Wellpath!$L208)+COS(Wellpath!$L209))</f>
        <v>1</v>
      </c>
      <c r="E209" s="17">
        <f>0.5*((Wellpath!$K209-Wellpath!$K208)*COS(Wellpath!$L209)*COS(Wellpath!$M209))</f>
        <v>0</v>
      </c>
      <c r="F209" s="17">
        <f>0.5*((Wellpath!$K209-Wellpath!$K208)*COS(Wellpath!$L209)*SIN(Wellpath!$M209))</f>
        <v>0</v>
      </c>
      <c r="G209" s="17">
        <f>0.5*(-(Wellpath!$K209-Wellpath!$K208)*SIN(Wellpath!$L209))</f>
        <v>0</v>
      </c>
      <c r="H209" s="17">
        <f>-0.5*((Wellpath!$K209-Wellpath!$K208)*SIN(Wellpath!$L209)*SIN(Wellpath!$M209))</f>
        <v>0</v>
      </c>
      <c r="I209" s="17">
        <f>0.5*((Wellpath!$K209-Wellpath!$K208)*SIN(Wellpath!$L209)*COS(Wellpath!$M209))</f>
        <v>0</v>
      </c>
      <c r="J209" s="17">
        <v>0</v>
      </c>
      <c r="K209" s="17">
        <f t="shared" si="12"/>
        <v>0</v>
      </c>
      <c r="L209" s="17">
        <f t="shared" si="13"/>
        <v>0</v>
      </c>
      <c r="M209" s="17">
        <f t="shared" si="14"/>
        <v>-1</v>
      </c>
      <c r="N209" s="17">
        <f>0.5*((Wellpath!$K210-Wellpath!$K209)*COS(Wellpath!$L209)*COS(Wellpath!$M209))</f>
        <v>0</v>
      </c>
      <c r="O209" s="17">
        <f>0.5*((Wellpath!$K210-Wellpath!$K209)*COS(Wellpath!$L209)*SIN(Wellpath!$M209))</f>
        <v>0</v>
      </c>
      <c r="P209" s="17">
        <f>0.5*(-(Wellpath!$K210-Wellpath!$K209)*SIN(Wellpath!$L209))</f>
        <v>0</v>
      </c>
      <c r="Q209" s="17">
        <f>-0.5*((Wellpath!$K210-Wellpath!$K209)*SIN(Wellpath!$L209)*SIN(Wellpath!$M209))</f>
        <v>0</v>
      </c>
      <c r="R209" s="17">
        <f>0.5*((Wellpath!$K210-Wellpath!$K209)*SIN(Wellpath!$L209)*COS(Wellpath!$M209))</f>
        <v>0</v>
      </c>
      <c r="S209" s="17">
        <v>0</v>
      </c>
      <c r="AA209" s="10"/>
      <c r="AB209" s="10"/>
      <c r="AC209" s="10"/>
      <c r="AD209" s="10"/>
      <c r="AE209" s="10"/>
      <c r="AF209" s="10"/>
      <c r="AG209" s="10"/>
      <c r="AH209" s="10"/>
      <c r="AI209" s="10"/>
      <c r="AK209" s="24"/>
      <c r="AL209" s="24"/>
      <c r="AM209" s="24"/>
      <c r="AN209" s="24"/>
      <c r="AO209" s="24"/>
      <c r="AP209" s="24"/>
    </row>
    <row r="210" spans="1:42" x14ac:dyDescent="0.25">
      <c r="A210" s="26">
        <f>Wellpath!E210</f>
        <v>0</v>
      </c>
      <c r="B210" s="17">
        <f>0.5*(SIN(Wellpath!$L209)*COS(Wellpath!$M209)+SIN(Wellpath!$L210)*COS(Wellpath!$M210))</f>
        <v>0</v>
      </c>
      <c r="C210" s="17">
        <f>0.5*(SIN(Wellpath!$L209)*SIN(Wellpath!$M209)+SIN(Wellpath!$L210)*SIN(Wellpath!$M210))</f>
        <v>0</v>
      </c>
      <c r="D210" s="17">
        <f>0.5*(COS(Wellpath!$L209)+COS(Wellpath!$L210))</f>
        <v>1</v>
      </c>
      <c r="E210" s="17">
        <f>0.5*((Wellpath!$K210-Wellpath!$K209)*COS(Wellpath!$L210)*COS(Wellpath!$M210))</f>
        <v>0</v>
      </c>
      <c r="F210" s="17">
        <f>0.5*((Wellpath!$K210-Wellpath!$K209)*COS(Wellpath!$L210)*SIN(Wellpath!$M210))</f>
        <v>0</v>
      </c>
      <c r="G210" s="17">
        <f>0.5*(-(Wellpath!$K210-Wellpath!$K209)*SIN(Wellpath!$L210))</f>
        <v>0</v>
      </c>
      <c r="H210" s="17">
        <f>-0.5*((Wellpath!$K210-Wellpath!$K209)*SIN(Wellpath!$L210)*SIN(Wellpath!$M210))</f>
        <v>0</v>
      </c>
      <c r="I210" s="17">
        <f>0.5*((Wellpath!$K210-Wellpath!$K209)*SIN(Wellpath!$L210)*COS(Wellpath!$M210))</f>
        <v>0</v>
      </c>
      <c r="J210" s="17">
        <v>0</v>
      </c>
      <c r="K210" s="17">
        <f t="shared" si="12"/>
        <v>0</v>
      </c>
      <c r="L210" s="17">
        <f t="shared" si="13"/>
        <v>0</v>
      </c>
      <c r="M210" s="17">
        <f t="shared" si="14"/>
        <v>-1</v>
      </c>
      <c r="N210" s="17">
        <f>0.5*((Wellpath!$K211-Wellpath!$K210)*COS(Wellpath!$L210)*COS(Wellpath!$M210))</f>
        <v>0</v>
      </c>
      <c r="O210" s="17">
        <f>0.5*((Wellpath!$K211-Wellpath!$K210)*COS(Wellpath!$L210)*SIN(Wellpath!$M210))</f>
        <v>0</v>
      </c>
      <c r="P210" s="17">
        <f>0.5*(-(Wellpath!$K211-Wellpath!$K210)*SIN(Wellpath!$L210))</f>
        <v>0</v>
      </c>
      <c r="Q210" s="17">
        <f>-0.5*((Wellpath!$K211-Wellpath!$K210)*SIN(Wellpath!$L210)*SIN(Wellpath!$M210))</f>
        <v>0</v>
      </c>
      <c r="R210" s="17">
        <f>0.5*((Wellpath!$K211-Wellpath!$K210)*SIN(Wellpath!$L210)*COS(Wellpath!$M210))</f>
        <v>0</v>
      </c>
      <c r="S210" s="17">
        <v>0</v>
      </c>
      <c r="AA210" s="10"/>
      <c r="AB210" s="10"/>
      <c r="AC210" s="10"/>
      <c r="AD210" s="10"/>
      <c r="AE210" s="10"/>
      <c r="AF210" s="10"/>
      <c r="AG210" s="10"/>
      <c r="AH210" s="10"/>
      <c r="AI210" s="10"/>
      <c r="AK210" s="24"/>
      <c r="AL210" s="24"/>
      <c r="AM210" s="24"/>
      <c r="AN210" s="24"/>
      <c r="AO210" s="24"/>
      <c r="AP210" s="24"/>
    </row>
    <row r="211" spans="1:42" x14ac:dyDescent="0.25">
      <c r="A211" s="26">
        <f>Wellpath!E211</f>
        <v>0</v>
      </c>
      <c r="B211" s="17">
        <f>0.5*(SIN(Wellpath!$L210)*COS(Wellpath!$M210)+SIN(Wellpath!$L211)*COS(Wellpath!$M211))</f>
        <v>0</v>
      </c>
      <c r="C211" s="17">
        <f>0.5*(SIN(Wellpath!$L210)*SIN(Wellpath!$M210)+SIN(Wellpath!$L211)*SIN(Wellpath!$M211))</f>
        <v>0</v>
      </c>
      <c r="D211" s="17">
        <f>0.5*(COS(Wellpath!$L210)+COS(Wellpath!$L211))</f>
        <v>1</v>
      </c>
      <c r="E211" s="17">
        <f>0.5*((Wellpath!$K211-Wellpath!$K210)*COS(Wellpath!$L211)*COS(Wellpath!$M211))</f>
        <v>0</v>
      </c>
      <c r="F211" s="17">
        <f>0.5*((Wellpath!$K211-Wellpath!$K210)*COS(Wellpath!$L211)*SIN(Wellpath!$M211))</f>
        <v>0</v>
      </c>
      <c r="G211" s="17">
        <f>0.5*(-(Wellpath!$K211-Wellpath!$K210)*SIN(Wellpath!$L211))</f>
        <v>0</v>
      </c>
      <c r="H211" s="17">
        <f>-0.5*((Wellpath!$K211-Wellpath!$K210)*SIN(Wellpath!$L211)*SIN(Wellpath!$M211))</f>
        <v>0</v>
      </c>
      <c r="I211" s="17">
        <f>0.5*((Wellpath!$K211-Wellpath!$K210)*SIN(Wellpath!$L211)*COS(Wellpath!$M211))</f>
        <v>0</v>
      </c>
      <c r="J211" s="17">
        <v>0</v>
      </c>
      <c r="K211" s="17">
        <f t="shared" si="12"/>
        <v>0</v>
      </c>
      <c r="L211" s="17">
        <f t="shared" si="13"/>
        <v>0</v>
      </c>
      <c r="M211" s="17">
        <f t="shared" si="14"/>
        <v>-1</v>
      </c>
      <c r="N211" s="17">
        <f>0.5*((Wellpath!$K212-Wellpath!$K211)*COS(Wellpath!$L211)*COS(Wellpath!$M211))</f>
        <v>0</v>
      </c>
      <c r="O211" s="17">
        <f>0.5*((Wellpath!$K212-Wellpath!$K211)*COS(Wellpath!$L211)*SIN(Wellpath!$M211))</f>
        <v>0</v>
      </c>
      <c r="P211" s="17">
        <f>0.5*(-(Wellpath!$K212-Wellpath!$K211)*SIN(Wellpath!$L211))</f>
        <v>0</v>
      </c>
      <c r="Q211" s="17">
        <f>-0.5*((Wellpath!$K212-Wellpath!$K211)*SIN(Wellpath!$L211)*SIN(Wellpath!$M211))</f>
        <v>0</v>
      </c>
      <c r="R211" s="17">
        <f>0.5*((Wellpath!$K212-Wellpath!$K211)*SIN(Wellpath!$L211)*COS(Wellpath!$M211))</f>
        <v>0</v>
      </c>
      <c r="S211" s="17">
        <v>0</v>
      </c>
      <c r="AA211" s="10"/>
      <c r="AB211" s="10"/>
      <c r="AC211" s="10"/>
      <c r="AD211" s="10"/>
      <c r="AE211" s="10"/>
      <c r="AF211" s="10"/>
      <c r="AG211" s="10"/>
      <c r="AH211" s="10"/>
      <c r="AI211" s="10"/>
      <c r="AK211" s="24"/>
      <c r="AL211" s="24"/>
      <c r="AM211" s="24"/>
      <c r="AN211" s="24"/>
      <c r="AO211" s="24"/>
      <c r="AP211" s="24"/>
    </row>
    <row r="212" spans="1:42" x14ac:dyDescent="0.25">
      <c r="A212" s="26">
        <f>Wellpath!E212</f>
        <v>0</v>
      </c>
      <c r="B212" s="17">
        <f>0.5*(SIN(Wellpath!$L211)*COS(Wellpath!$M211)+SIN(Wellpath!$L212)*COS(Wellpath!$M212))</f>
        <v>0</v>
      </c>
      <c r="C212" s="17">
        <f>0.5*(SIN(Wellpath!$L211)*SIN(Wellpath!$M211)+SIN(Wellpath!$L212)*SIN(Wellpath!$M212))</f>
        <v>0</v>
      </c>
      <c r="D212" s="17">
        <f>0.5*(COS(Wellpath!$L211)+COS(Wellpath!$L212))</f>
        <v>1</v>
      </c>
      <c r="E212" s="17">
        <f>0.5*((Wellpath!$K212-Wellpath!$K211)*COS(Wellpath!$L212)*COS(Wellpath!$M212))</f>
        <v>0</v>
      </c>
      <c r="F212" s="17">
        <f>0.5*((Wellpath!$K212-Wellpath!$K211)*COS(Wellpath!$L212)*SIN(Wellpath!$M212))</f>
        <v>0</v>
      </c>
      <c r="G212" s="17">
        <f>0.5*(-(Wellpath!$K212-Wellpath!$K211)*SIN(Wellpath!$L212))</f>
        <v>0</v>
      </c>
      <c r="H212" s="17">
        <f>-0.5*((Wellpath!$K212-Wellpath!$K211)*SIN(Wellpath!$L212)*SIN(Wellpath!$M212))</f>
        <v>0</v>
      </c>
      <c r="I212" s="17">
        <f>0.5*((Wellpath!$K212-Wellpath!$K211)*SIN(Wellpath!$L212)*COS(Wellpath!$M212))</f>
        <v>0</v>
      </c>
      <c r="J212" s="17">
        <v>0</v>
      </c>
      <c r="K212" s="17">
        <f t="shared" si="12"/>
        <v>0</v>
      </c>
      <c r="L212" s="17">
        <f t="shared" si="13"/>
        <v>0</v>
      </c>
      <c r="M212" s="17">
        <f t="shared" si="14"/>
        <v>-1</v>
      </c>
      <c r="N212" s="17">
        <f>0.5*((Wellpath!$K213-Wellpath!$K212)*COS(Wellpath!$L212)*COS(Wellpath!$M212))</f>
        <v>0</v>
      </c>
      <c r="O212" s="17">
        <f>0.5*((Wellpath!$K213-Wellpath!$K212)*COS(Wellpath!$L212)*SIN(Wellpath!$M212))</f>
        <v>0</v>
      </c>
      <c r="P212" s="17">
        <f>0.5*(-(Wellpath!$K213-Wellpath!$K212)*SIN(Wellpath!$L212))</f>
        <v>0</v>
      </c>
      <c r="Q212" s="17">
        <f>-0.5*((Wellpath!$K213-Wellpath!$K212)*SIN(Wellpath!$L212)*SIN(Wellpath!$M212))</f>
        <v>0</v>
      </c>
      <c r="R212" s="17">
        <f>0.5*((Wellpath!$K213-Wellpath!$K212)*SIN(Wellpath!$L212)*COS(Wellpath!$M212))</f>
        <v>0</v>
      </c>
      <c r="S212" s="17">
        <v>0</v>
      </c>
      <c r="AA212" s="10"/>
      <c r="AB212" s="10"/>
      <c r="AC212" s="10"/>
      <c r="AD212" s="10"/>
      <c r="AE212" s="10"/>
      <c r="AF212" s="10"/>
      <c r="AG212" s="10"/>
      <c r="AH212" s="10"/>
      <c r="AI212" s="10"/>
      <c r="AK212" s="24"/>
      <c r="AL212" s="24"/>
      <c r="AM212" s="24"/>
      <c r="AN212" s="24"/>
      <c r="AO212" s="24"/>
      <c r="AP212" s="24"/>
    </row>
    <row r="213" spans="1:42" x14ac:dyDescent="0.25">
      <c r="A213" s="26">
        <f>Wellpath!E213</f>
        <v>0</v>
      </c>
      <c r="B213" s="17">
        <f>0.5*(SIN(Wellpath!$L212)*COS(Wellpath!$M212)+SIN(Wellpath!$L213)*COS(Wellpath!$M213))</f>
        <v>0</v>
      </c>
      <c r="C213" s="17">
        <f>0.5*(SIN(Wellpath!$L212)*SIN(Wellpath!$M212)+SIN(Wellpath!$L213)*SIN(Wellpath!$M213))</f>
        <v>0</v>
      </c>
      <c r="D213" s="17">
        <f>0.5*(COS(Wellpath!$L212)+COS(Wellpath!$L213))</f>
        <v>1</v>
      </c>
      <c r="E213" s="17">
        <f>0.5*((Wellpath!$K213-Wellpath!$K212)*COS(Wellpath!$L213)*COS(Wellpath!$M213))</f>
        <v>0</v>
      </c>
      <c r="F213" s="17">
        <f>0.5*((Wellpath!$K213-Wellpath!$K212)*COS(Wellpath!$L213)*SIN(Wellpath!$M213))</f>
        <v>0</v>
      </c>
      <c r="G213" s="17">
        <f>0.5*(-(Wellpath!$K213-Wellpath!$K212)*SIN(Wellpath!$L213))</f>
        <v>0</v>
      </c>
      <c r="H213" s="17">
        <f>-0.5*((Wellpath!$K213-Wellpath!$K212)*SIN(Wellpath!$L213)*SIN(Wellpath!$M213))</f>
        <v>0</v>
      </c>
      <c r="I213" s="17">
        <f>0.5*((Wellpath!$K213-Wellpath!$K212)*SIN(Wellpath!$L213)*COS(Wellpath!$M213))</f>
        <v>0</v>
      </c>
      <c r="J213" s="17">
        <v>0</v>
      </c>
      <c r="K213" s="17">
        <f t="shared" si="12"/>
        <v>0</v>
      </c>
      <c r="L213" s="17">
        <f t="shared" si="13"/>
        <v>0</v>
      </c>
      <c r="M213" s="17">
        <f t="shared" si="14"/>
        <v>-1</v>
      </c>
      <c r="N213" s="17">
        <f>0.5*((Wellpath!$K214-Wellpath!$K213)*COS(Wellpath!$L213)*COS(Wellpath!$M213))</f>
        <v>0</v>
      </c>
      <c r="O213" s="17">
        <f>0.5*((Wellpath!$K214-Wellpath!$K213)*COS(Wellpath!$L213)*SIN(Wellpath!$M213))</f>
        <v>0</v>
      </c>
      <c r="P213" s="17">
        <f>0.5*(-(Wellpath!$K214-Wellpath!$K213)*SIN(Wellpath!$L213))</f>
        <v>0</v>
      </c>
      <c r="Q213" s="17">
        <f>-0.5*((Wellpath!$K214-Wellpath!$K213)*SIN(Wellpath!$L213)*SIN(Wellpath!$M213))</f>
        <v>0</v>
      </c>
      <c r="R213" s="17">
        <f>0.5*((Wellpath!$K214-Wellpath!$K213)*SIN(Wellpath!$L213)*COS(Wellpath!$M213))</f>
        <v>0</v>
      </c>
      <c r="S213" s="17">
        <v>0</v>
      </c>
      <c r="AA213" s="10"/>
      <c r="AB213" s="10"/>
      <c r="AC213" s="10"/>
      <c r="AD213" s="10"/>
      <c r="AE213" s="10"/>
      <c r="AF213" s="10"/>
      <c r="AG213" s="10"/>
      <c r="AH213" s="10"/>
      <c r="AI213" s="10"/>
      <c r="AK213" s="24"/>
      <c r="AL213" s="24"/>
      <c r="AM213" s="24"/>
      <c r="AN213" s="24"/>
      <c r="AO213" s="24"/>
      <c r="AP213" s="24"/>
    </row>
    <row r="214" spans="1:42" x14ac:dyDescent="0.25">
      <c r="A214" s="26">
        <f>Wellpath!E214</f>
        <v>0</v>
      </c>
      <c r="B214" s="17">
        <f>0.5*(SIN(Wellpath!$L213)*COS(Wellpath!$M213)+SIN(Wellpath!$L214)*COS(Wellpath!$M214))</f>
        <v>0</v>
      </c>
      <c r="C214" s="17">
        <f>0.5*(SIN(Wellpath!$L213)*SIN(Wellpath!$M213)+SIN(Wellpath!$L214)*SIN(Wellpath!$M214))</f>
        <v>0</v>
      </c>
      <c r="D214" s="17">
        <f>0.5*(COS(Wellpath!$L213)+COS(Wellpath!$L214))</f>
        <v>1</v>
      </c>
      <c r="E214" s="17">
        <f>0.5*((Wellpath!$K214-Wellpath!$K213)*COS(Wellpath!$L214)*COS(Wellpath!$M214))</f>
        <v>0</v>
      </c>
      <c r="F214" s="17">
        <f>0.5*((Wellpath!$K214-Wellpath!$K213)*COS(Wellpath!$L214)*SIN(Wellpath!$M214))</f>
        <v>0</v>
      </c>
      <c r="G214" s="17">
        <f>0.5*(-(Wellpath!$K214-Wellpath!$K213)*SIN(Wellpath!$L214))</f>
        <v>0</v>
      </c>
      <c r="H214" s="17">
        <f>-0.5*((Wellpath!$K214-Wellpath!$K213)*SIN(Wellpath!$L214)*SIN(Wellpath!$M214))</f>
        <v>0</v>
      </c>
      <c r="I214" s="17">
        <f>0.5*((Wellpath!$K214-Wellpath!$K213)*SIN(Wellpath!$L214)*COS(Wellpath!$M214))</f>
        <v>0</v>
      </c>
      <c r="J214" s="17">
        <v>0</v>
      </c>
      <c r="K214" s="17">
        <f t="shared" si="12"/>
        <v>0</v>
      </c>
      <c r="L214" s="17">
        <f t="shared" si="13"/>
        <v>0</v>
      </c>
      <c r="M214" s="17">
        <f t="shared" si="14"/>
        <v>-1</v>
      </c>
      <c r="N214" s="17">
        <f>0.5*((Wellpath!$K215-Wellpath!$K214)*COS(Wellpath!$L214)*COS(Wellpath!$M214))</f>
        <v>0</v>
      </c>
      <c r="O214" s="17">
        <f>0.5*((Wellpath!$K215-Wellpath!$K214)*COS(Wellpath!$L214)*SIN(Wellpath!$M214))</f>
        <v>0</v>
      </c>
      <c r="P214" s="17">
        <f>0.5*(-(Wellpath!$K215-Wellpath!$K214)*SIN(Wellpath!$L214))</f>
        <v>0</v>
      </c>
      <c r="Q214" s="17">
        <f>-0.5*((Wellpath!$K215-Wellpath!$K214)*SIN(Wellpath!$L214)*SIN(Wellpath!$M214))</f>
        <v>0</v>
      </c>
      <c r="R214" s="17">
        <f>0.5*((Wellpath!$K215-Wellpath!$K214)*SIN(Wellpath!$L214)*COS(Wellpath!$M214))</f>
        <v>0</v>
      </c>
      <c r="S214" s="17">
        <v>0</v>
      </c>
      <c r="AA214" s="10"/>
      <c r="AB214" s="10"/>
      <c r="AC214" s="10"/>
      <c r="AD214" s="10"/>
      <c r="AE214" s="10"/>
      <c r="AF214" s="10"/>
      <c r="AG214" s="10"/>
      <c r="AH214" s="10"/>
      <c r="AI214" s="10"/>
      <c r="AK214" s="24"/>
      <c r="AL214" s="24"/>
      <c r="AM214" s="24"/>
      <c r="AN214" s="24"/>
      <c r="AO214" s="24"/>
      <c r="AP214" s="24"/>
    </row>
    <row r="215" spans="1:42" x14ac:dyDescent="0.25">
      <c r="A215" s="26">
        <f>Wellpath!E215</f>
        <v>0</v>
      </c>
      <c r="B215" s="17">
        <f>0.5*(SIN(Wellpath!$L214)*COS(Wellpath!$M214)+SIN(Wellpath!$L215)*COS(Wellpath!$M215))</f>
        <v>0</v>
      </c>
      <c r="C215" s="17">
        <f>0.5*(SIN(Wellpath!$L214)*SIN(Wellpath!$M214)+SIN(Wellpath!$L215)*SIN(Wellpath!$M215))</f>
        <v>0</v>
      </c>
      <c r="D215" s="17">
        <f>0.5*(COS(Wellpath!$L214)+COS(Wellpath!$L215))</f>
        <v>1</v>
      </c>
      <c r="E215" s="17">
        <f>0.5*((Wellpath!$K215-Wellpath!$K214)*COS(Wellpath!$L215)*COS(Wellpath!$M215))</f>
        <v>0</v>
      </c>
      <c r="F215" s="17">
        <f>0.5*((Wellpath!$K215-Wellpath!$K214)*COS(Wellpath!$L215)*SIN(Wellpath!$M215))</f>
        <v>0</v>
      </c>
      <c r="G215" s="17">
        <f>0.5*(-(Wellpath!$K215-Wellpath!$K214)*SIN(Wellpath!$L215))</f>
        <v>0</v>
      </c>
      <c r="H215" s="17">
        <f>-0.5*((Wellpath!$K215-Wellpath!$K214)*SIN(Wellpath!$L215)*SIN(Wellpath!$M215))</f>
        <v>0</v>
      </c>
      <c r="I215" s="17">
        <f>0.5*((Wellpath!$K215-Wellpath!$K214)*SIN(Wellpath!$L215)*COS(Wellpath!$M215))</f>
        <v>0</v>
      </c>
      <c r="J215" s="17">
        <v>0</v>
      </c>
      <c r="K215" s="17">
        <f t="shared" si="12"/>
        <v>0</v>
      </c>
      <c r="L215" s="17">
        <f t="shared" si="13"/>
        <v>0</v>
      </c>
      <c r="M215" s="17">
        <f t="shared" si="14"/>
        <v>-1</v>
      </c>
      <c r="N215" s="17">
        <f>0.5*((Wellpath!$K216-Wellpath!$K215)*COS(Wellpath!$L215)*COS(Wellpath!$M215))</f>
        <v>0</v>
      </c>
      <c r="O215" s="17">
        <f>0.5*((Wellpath!$K216-Wellpath!$K215)*COS(Wellpath!$L215)*SIN(Wellpath!$M215))</f>
        <v>0</v>
      </c>
      <c r="P215" s="17">
        <f>0.5*(-(Wellpath!$K216-Wellpath!$K215)*SIN(Wellpath!$L215))</f>
        <v>0</v>
      </c>
      <c r="Q215" s="17">
        <f>-0.5*((Wellpath!$K216-Wellpath!$K215)*SIN(Wellpath!$L215)*SIN(Wellpath!$M215))</f>
        <v>0</v>
      </c>
      <c r="R215" s="17">
        <f>0.5*((Wellpath!$K216-Wellpath!$K215)*SIN(Wellpath!$L215)*COS(Wellpath!$M215))</f>
        <v>0</v>
      </c>
      <c r="S215" s="17">
        <v>0</v>
      </c>
      <c r="AA215" s="10"/>
      <c r="AB215" s="10"/>
      <c r="AC215" s="10"/>
      <c r="AD215" s="10"/>
      <c r="AE215" s="10"/>
      <c r="AF215" s="10"/>
      <c r="AG215" s="10"/>
      <c r="AH215" s="10"/>
      <c r="AI215" s="10"/>
      <c r="AK215" s="24"/>
      <c r="AL215" s="24"/>
      <c r="AM215" s="24"/>
      <c r="AN215" s="24"/>
      <c r="AO215" s="24"/>
      <c r="AP215" s="24"/>
    </row>
    <row r="216" spans="1:42" x14ac:dyDescent="0.25">
      <c r="A216" s="26">
        <f>Wellpath!E216</f>
        <v>0</v>
      </c>
      <c r="B216" s="17">
        <f>0.5*(SIN(Wellpath!$L215)*COS(Wellpath!$M215)+SIN(Wellpath!$L216)*COS(Wellpath!$M216))</f>
        <v>0</v>
      </c>
      <c r="C216" s="17">
        <f>0.5*(SIN(Wellpath!$L215)*SIN(Wellpath!$M215)+SIN(Wellpath!$L216)*SIN(Wellpath!$M216))</f>
        <v>0</v>
      </c>
      <c r="D216" s="17">
        <f>0.5*(COS(Wellpath!$L215)+COS(Wellpath!$L216))</f>
        <v>1</v>
      </c>
      <c r="E216" s="17">
        <f>0.5*((Wellpath!$K216-Wellpath!$K215)*COS(Wellpath!$L216)*COS(Wellpath!$M216))</f>
        <v>0</v>
      </c>
      <c r="F216" s="17">
        <f>0.5*((Wellpath!$K216-Wellpath!$K215)*COS(Wellpath!$L216)*SIN(Wellpath!$M216))</f>
        <v>0</v>
      </c>
      <c r="G216" s="17">
        <f>0.5*(-(Wellpath!$K216-Wellpath!$K215)*SIN(Wellpath!$L216))</f>
        <v>0</v>
      </c>
      <c r="H216" s="17">
        <f>-0.5*((Wellpath!$K216-Wellpath!$K215)*SIN(Wellpath!$L216)*SIN(Wellpath!$M216))</f>
        <v>0</v>
      </c>
      <c r="I216" s="17">
        <f>0.5*((Wellpath!$K216-Wellpath!$K215)*SIN(Wellpath!$L216)*COS(Wellpath!$M216))</f>
        <v>0</v>
      </c>
      <c r="J216" s="17">
        <v>0</v>
      </c>
      <c r="K216" s="17">
        <f t="shared" si="12"/>
        <v>0</v>
      </c>
      <c r="L216" s="17">
        <f t="shared" si="13"/>
        <v>0</v>
      </c>
      <c r="M216" s="17">
        <f t="shared" si="14"/>
        <v>-1</v>
      </c>
      <c r="N216" s="17">
        <f>0.5*((Wellpath!$K217-Wellpath!$K216)*COS(Wellpath!$L216)*COS(Wellpath!$M216))</f>
        <v>0</v>
      </c>
      <c r="O216" s="17">
        <f>0.5*((Wellpath!$K217-Wellpath!$K216)*COS(Wellpath!$L216)*SIN(Wellpath!$M216))</f>
        <v>0</v>
      </c>
      <c r="P216" s="17">
        <f>0.5*(-(Wellpath!$K217-Wellpath!$K216)*SIN(Wellpath!$L216))</f>
        <v>0</v>
      </c>
      <c r="Q216" s="17">
        <f>-0.5*((Wellpath!$K217-Wellpath!$K216)*SIN(Wellpath!$L216)*SIN(Wellpath!$M216))</f>
        <v>0</v>
      </c>
      <c r="R216" s="17">
        <f>0.5*((Wellpath!$K217-Wellpath!$K216)*SIN(Wellpath!$L216)*COS(Wellpath!$M216))</f>
        <v>0</v>
      </c>
      <c r="S216" s="17">
        <v>0</v>
      </c>
      <c r="AA216" s="10"/>
      <c r="AB216" s="10"/>
      <c r="AC216" s="10"/>
      <c r="AD216" s="10"/>
      <c r="AE216" s="10"/>
      <c r="AF216" s="10"/>
      <c r="AG216" s="10"/>
      <c r="AH216" s="10"/>
      <c r="AI216" s="10"/>
      <c r="AK216" s="24"/>
      <c r="AL216" s="24"/>
      <c r="AM216" s="24"/>
      <c r="AN216" s="24"/>
      <c r="AO216" s="24"/>
      <c r="AP216" s="24"/>
    </row>
    <row r="217" spans="1:42" x14ac:dyDescent="0.25">
      <c r="A217" s="26">
        <f>Wellpath!E217</f>
        <v>0</v>
      </c>
      <c r="B217" s="17">
        <f>0.5*(SIN(Wellpath!$L216)*COS(Wellpath!$M216)+SIN(Wellpath!$L217)*COS(Wellpath!$M217))</f>
        <v>0</v>
      </c>
      <c r="C217" s="17">
        <f>0.5*(SIN(Wellpath!$L216)*SIN(Wellpath!$M216)+SIN(Wellpath!$L217)*SIN(Wellpath!$M217))</f>
        <v>0</v>
      </c>
      <c r="D217" s="17">
        <f>0.5*(COS(Wellpath!$L216)+COS(Wellpath!$L217))</f>
        <v>1</v>
      </c>
      <c r="E217" s="17">
        <f>0.5*((Wellpath!$K217-Wellpath!$K216)*COS(Wellpath!$L217)*COS(Wellpath!$M217))</f>
        <v>0</v>
      </c>
      <c r="F217" s="17">
        <f>0.5*((Wellpath!$K217-Wellpath!$K216)*COS(Wellpath!$L217)*SIN(Wellpath!$M217))</f>
        <v>0</v>
      </c>
      <c r="G217" s="17">
        <f>0.5*(-(Wellpath!$K217-Wellpath!$K216)*SIN(Wellpath!$L217))</f>
        <v>0</v>
      </c>
      <c r="H217" s="17">
        <f>-0.5*((Wellpath!$K217-Wellpath!$K216)*SIN(Wellpath!$L217)*SIN(Wellpath!$M217))</f>
        <v>0</v>
      </c>
      <c r="I217" s="17">
        <f>0.5*((Wellpath!$K217-Wellpath!$K216)*SIN(Wellpath!$L217)*COS(Wellpath!$M217))</f>
        <v>0</v>
      </c>
      <c r="J217" s="17">
        <v>0</v>
      </c>
      <c r="K217" s="17">
        <f t="shared" si="12"/>
        <v>0</v>
      </c>
      <c r="L217" s="17">
        <f t="shared" si="13"/>
        <v>0</v>
      </c>
      <c r="M217" s="17">
        <f t="shared" si="14"/>
        <v>-1</v>
      </c>
      <c r="N217" s="17">
        <f>0.5*((Wellpath!$K218-Wellpath!$K217)*COS(Wellpath!$L217)*COS(Wellpath!$M217))</f>
        <v>0</v>
      </c>
      <c r="O217" s="17">
        <f>0.5*((Wellpath!$K218-Wellpath!$K217)*COS(Wellpath!$L217)*SIN(Wellpath!$M217))</f>
        <v>0</v>
      </c>
      <c r="P217" s="17">
        <f>0.5*(-(Wellpath!$K218-Wellpath!$K217)*SIN(Wellpath!$L217))</f>
        <v>0</v>
      </c>
      <c r="Q217" s="17">
        <f>-0.5*((Wellpath!$K218-Wellpath!$K217)*SIN(Wellpath!$L217)*SIN(Wellpath!$M217))</f>
        <v>0</v>
      </c>
      <c r="R217" s="17">
        <f>0.5*((Wellpath!$K218-Wellpath!$K217)*SIN(Wellpath!$L217)*COS(Wellpath!$M217))</f>
        <v>0</v>
      </c>
      <c r="S217" s="17">
        <v>0</v>
      </c>
      <c r="AA217" s="10"/>
      <c r="AB217" s="10"/>
      <c r="AC217" s="10"/>
      <c r="AD217" s="10"/>
      <c r="AE217" s="10"/>
      <c r="AF217" s="10"/>
      <c r="AG217" s="10"/>
      <c r="AH217" s="10"/>
      <c r="AI217" s="10"/>
      <c r="AK217" s="24"/>
      <c r="AL217" s="24"/>
      <c r="AM217" s="24"/>
      <c r="AN217" s="24"/>
      <c r="AO217" s="24"/>
      <c r="AP217" s="24"/>
    </row>
    <row r="218" spans="1:42" x14ac:dyDescent="0.25">
      <c r="A218" s="26">
        <f>Wellpath!E218</f>
        <v>0</v>
      </c>
      <c r="B218" s="17">
        <f>0.5*(SIN(Wellpath!$L217)*COS(Wellpath!$M217)+SIN(Wellpath!$L218)*COS(Wellpath!$M218))</f>
        <v>0</v>
      </c>
      <c r="C218" s="17">
        <f>0.5*(SIN(Wellpath!$L217)*SIN(Wellpath!$M217)+SIN(Wellpath!$L218)*SIN(Wellpath!$M218))</f>
        <v>0</v>
      </c>
      <c r="D218" s="17">
        <f>0.5*(COS(Wellpath!$L217)+COS(Wellpath!$L218))</f>
        <v>1</v>
      </c>
      <c r="E218" s="17">
        <f>0.5*((Wellpath!$K218-Wellpath!$K217)*COS(Wellpath!$L218)*COS(Wellpath!$M218))</f>
        <v>0</v>
      </c>
      <c r="F218" s="17">
        <f>0.5*((Wellpath!$K218-Wellpath!$K217)*COS(Wellpath!$L218)*SIN(Wellpath!$M218))</f>
        <v>0</v>
      </c>
      <c r="G218" s="17">
        <f>0.5*(-(Wellpath!$K218-Wellpath!$K217)*SIN(Wellpath!$L218))</f>
        <v>0</v>
      </c>
      <c r="H218" s="17">
        <f>-0.5*((Wellpath!$K218-Wellpath!$K217)*SIN(Wellpath!$L218)*SIN(Wellpath!$M218))</f>
        <v>0</v>
      </c>
      <c r="I218" s="17">
        <f>0.5*((Wellpath!$K218-Wellpath!$K217)*SIN(Wellpath!$L218)*COS(Wellpath!$M218))</f>
        <v>0</v>
      </c>
      <c r="J218" s="17">
        <v>0</v>
      </c>
      <c r="K218" s="17">
        <f t="shared" si="12"/>
        <v>0</v>
      </c>
      <c r="L218" s="17">
        <f t="shared" si="13"/>
        <v>0</v>
      </c>
      <c r="M218" s="17">
        <f t="shared" si="14"/>
        <v>-1</v>
      </c>
      <c r="N218" s="17">
        <f>0.5*((Wellpath!$K219-Wellpath!$K218)*COS(Wellpath!$L218)*COS(Wellpath!$M218))</f>
        <v>0</v>
      </c>
      <c r="O218" s="17">
        <f>0.5*((Wellpath!$K219-Wellpath!$K218)*COS(Wellpath!$L218)*SIN(Wellpath!$M218))</f>
        <v>0</v>
      </c>
      <c r="P218" s="17">
        <f>0.5*(-(Wellpath!$K219-Wellpath!$K218)*SIN(Wellpath!$L218))</f>
        <v>0</v>
      </c>
      <c r="Q218" s="17">
        <f>-0.5*((Wellpath!$K219-Wellpath!$K218)*SIN(Wellpath!$L218)*SIN(Wellpath!$M218))</f>
        <v>0</v>
      </c>
      <c r="R218" s="17">
        <f>0.5*((Wellpath!$K219-Wellpath!$K218)*SIN(Wellpath!$L218)*COS(Wellpath!$M218))</f>
        <v>0</v>
      </c>
      <c r="S218" s="17">
        <v>0</v>
      </c>
      <c r="AA218" s="10"/>
      <c r="AB218" s="10"/>
      <c r="AC218" s="10"/>
      <c r="AD218" s="10"/>
      <c r="AE218" s="10"/>
      <c r="AF218" s="10"/>
      <c r="AG218" s="10"/>
      <c r="AH218" s="10"/>
      <c r="AI218" s="10"/>
      <c r="AK218" s="24"/>
      <c r="AL218" s="24"/>
      <c r="AM218" s="24"/>
      <c r="AN218" s="24"/>
      <c r="AO218" s="24"/>
      <c r="AP218" s="24"/>
    </row>
    <row r="219" spans="1:42" x14ac:dyDescent="0.25">
      <c r="A219" s="26">
        <f>Wellpath!E219</f>
        <v>0</v>
      </c>
      <c r="B219" s="17">
        <f>0.5*(SIN(Wellpath!$L218)*COS(Wellpath!$M218)+SIN(Wellpath!$L219)*COS(Wellpath!$M219))</f>
        <v>0</v>
      </c>
      <c r="C219" s="17">
        <f>0.5*(SIN(Wellpath!$L218)*SIN(Wellpath!$M218)+SIN(Wellpath!$L219)*SIN(Wellpath!$M219))</f>
        <v>0</v>
      </c>
      <c r="D219" s="17">
        <f>0.5*(COS(Wellpath!$L218)+COS(Wellpath!$L219))</f>
        <v>1</v>
      </c>
      <c r="E219" s="17">
        <f>0.5*((Wellpath!$K219-Wellpath!$K218)*COS(Wellpath!$L219)*COS(Wellpath!$M219))</f>
        <v>0</v>
      </c>
      <c r="F219" s="17">
        <f>0.5*((Wellpath!$K219-Wellpath!$K218)*COS(Wellpath!$L219)*SIN(Wellpath!$M219))</f>
        <v>0</v>
      </c>
      <c r="G219" s="17">
        <f>0.5*(-(Wellpath!$K219-Wellpath!$K218)*SIN(Wellpath!$L219))</f>
        <v>0</v>
      </c>
      <c r="H219" s="17">
        <f>-0.5*((Wellpath!$K219-Wellpath!$K218)*SIN(Wellpath!$L219)*SIN(Wellpath!$M219))</f>
        <v>0</v>
      </c>
      <c r="I219" s="17">
        <f>0.5*((Wellpath!$K219-Wellpath!$K218)*SIN(Wellpath!$L219)*COS(Wellpath!$M219))</f>
        <v>0</v>
      </c>
      <c r="J219" s="17">
        <v>0</v>
      </c>
      <c r="K219" s="17">
        <f t="shared" si="12"/>
        <v>0</v>
      </c>
      <c r="L219" s="17">
        <f t="shared" si="13"/>
        <v>0</v>
      </c>
      <c r="M219" s="17">
        <f t="shared" si="14"/>
        <v>-1</v>
      </c>
      <c r="N219" s="17">
        <f>0.5*((Wellpath!$K220-Wellpath!$K219)*COS(Wellpath!$L219)*COS(Wellpath!$M219))</f>
        <v>0</v>
      </c>
      <c r="O219" s="17">
        <f>0.5*((Wellpath!$K220-Wellpath!$K219)*COS(Wellpath!$L219)*SIN(Wellpath!$M219))</f>
        <v>0</v>
      </c>
      <c r="P219" s="17">
        <f>0.5*(-(Wellpath!$K220-Wellpath!$K219)*SIN(Wellpath!$L219))</f>
        <v>0</v>
      </c>
      <c r="Q219" s="17">
        <f>-0.5*((Wellpath!$K220-Wellpath!$K219)*SIN(Wellpath!$L219)*SIN(Wellpath!$M219))</f>
        <v>0</v>
      </c>
      <c r="R219" s="17">
        <f>0.5*((Wellpath!$K220-Wellpath!$K219)*SIN(Wellpath!$L219)*COS(Wellpath!$M219))</f>
        <v>0</v>
      </c>
      <c r="S219" s="17">
        <v>0</v>
      </c>
      <c r="AA219" s="10"/>
      <c r="AB219" s="10"/>
      <c r="AC219" s="10"/>
      <c r="AD219" s="10"/>
      <c r="AE219" s="10"/>
      <c r="AF219" s="10"/>
      <c r="AG219" s="10"/>
      <c r="AH219" s="10"/>
      <c r="AI219" s="10"/>
      <c r="AK219" s="24"/>
      <c r="AL219" s="24"/>
      <c r="AM219" s="24"/>
      <c r="AN219" s="24"/>
      <c r="AO219" s="24"/>
      <c r="AP219" s="24"/>
    </row>
    <row r="220" spans="1:42" x14ac:dyDescent="0.25">
      <c r="A220" s="26">
        <f>Wellpath!E220</f>
        <v>0</v>
      </c>
      <c r="B220" s="17">
        <f>0.5*(SIN(Wellpath!$L219)*COS(Wellpath!$M219)+SIN(Wellpath!$L220)*COS(Wellpath!$M220))</f>
        <v>0</v>
      </c>
      <c r="C220" s="17">
        <f>0.5*(SIN(Wellpath!$L219)*SIN(Wellpath!$M219)+SIN(Wellpath!$L220)*SIN(Wellpath!$M220))</f>
        <v>0</v>
      </c>
      <c r="D220" s="17">
        <f>0.5*(COS(Wellpath!$L219)+COS(Wellpath!$L220))</f>
        <v>1</v>
      </c>
      <c r="E220" s="17">
        <f>0.5*((Wellpath!$K220-Wellpath!$K219)*COS(Wellpath!$L220)*COS(Wellpath!$M220))</f>
        <v>0</v>
      </c>
      <c r="F220" s="17">
        <f>0.5*((Wellpath!$K220-Wellpath!$K219)*COS(Wellpath!$L220)*SIN(Wellpath!$M220))</f>
        <v>0</v>
      </c>
      <c r="G220" s="17">
        <f>0.5*(-(Wellpath!$K220-Wellpath!$K219)*SIN(Wellpath!$L220))</f>
        <v>0</v>
      </c>
      <c r="H220" s="17">
        <f>-0.5*((Wellpath!$K220-Wellpath!$K219)*SIN(Wellpath!$L220)*SIN(Wellpath!$M220))</f>
        <v>0</v>
      </c>
      <c r="I220" s="17">
        <f>0.5*((Wellpath!$K220-Wellpath!$K219)*SIN(Wellpath!$L220)*COS(Wellpath!$M220))</f>
        <v>0</v>
      </c>
      <c r="J220" s="17">
        <v>0</v>
      </c>
      <c r="K220" s="17">
        <f t="shared" si="12"/>
        <v>0</v>
      </c>
      <c r="L220" s="17">
        <f t="shared" si="13"/>
        <v>0</v>
      </c>
      <c r="M220" s="17">
        <f t="shared" si="14"/>
        <v>-1</v>
      </c>
      <c r="N220" s="17">
        <f>0.5*((Wellpath!$K221-Wellpath!$K220)*COS(Wellpath!$L220)*COS(Wellpath!$M220))</f>
        <v>0</v>
      </c>
      <c r="O220" s="17">
        <f>0.5*((Wellpath!$K221-Wellpath!$K220)*COS(Wellpath!$L220)*SIN(Wellpath!$M220))</f>
        <v>0</v>
      </c>
      <c r="P220" s="17">
        <f>0.5*(-(Wellpath!$K221-Wellpath!$K220)*SIN(Wellpath!$L220))</f>
        <v>0</v>
      </c>
      <c r="Q220" s="17">
        <f>-0.5*((Wellpath!$K221-Wellpath!$K220)*SIN(Wellpath!$L220)*SIN(Wellpath!$M220))</f>
        <v>0</v>
      </c>
      <c r="R220" s="17">
        <f>0.5*((Wellpath!$K221-Wellpath!$K220)*SIN(Wellpath!$L220)*COS(Wellpath!$M220))</f>
        <v>0</v>
      </c>
      <c r="S220" s="17">
        <v>0</v>
      </c>
      <c r="AA220" s="10"/>
      <c r="AB220" s="10"/>
      <c r="AC220" s="10"/>
      <c r="AD220" s="10"/>
      <c r="AE220" s="10"/>
      <c r="AF220" s="10"/>
      <c r="AG220" s="10"/>
      <c r="AH220" s="10"/>
      <c r="AI220" s="10"/>
      <c r="AK220" s="24"/>
      <c r="AL220" s="24"/>
      <c r="AM220" s="24"/>
      <c r="AN220" s="24"/>
      <c r="AO220" s="24"/>
      <c r="AP220" s="24"/>
    </row>
    <row r="221" spans="1:42" x14ac:dyDescent="0.25">
      <c r="A221" s="26">
        <f>Wellpath!E221</f>
        <v>0</v>
      </c>
      <c r="B221" s="17">
        <f>0.5*(SIN(Wellpath!$L220)*COS(Wellpath!$M220)+SIN(Wellpath!$L221)*COS(Wellpath!$M221))</f>
        <v>0</v>
      </c>
      <c r="C221" s="17">
        <f>0.5*(SIN(Wellpath!$L220)*SIN(Wellpath!$M220)+SIN(Wellpath!$L221)*SIN(Wellpath!$M221))</f>
        <v>0</v>
      </c>
      <c r="D221" s="17">
        <f>0.5*(COS(Wellpath!$L220)+COS(Wellpath!$L221))</f>
        <v>1</v>
      </c>
      <c r="E221" s="17">
        <f>0.5*((Wellpath!$K221-Wellpath!$K220)*COS(Wellpath!$L221)*COS(Wellpath!$M221))</f>
        <v>0</v>
      </c>
      <c r="F221" s="17">
        <f>0.5*((Wellpath!$K221-Wellpath!$K220)*COS(Wellpath!$L221)*SIN(Wellpath!$M221))</f>
        <v>0</v>
      </c>
      <c r="G221" s="17">
        <f>0.5*(-(Wellpath!$K221-Wellpath!$K220)*SIN(Wellpath!$L221))</f>
        <v>0</v>
      </c>
      <c r="H221" s="17">
        <f>-0.5*((Wellpath!$K221-Wellpath!$K220)*SIN(Wellpath!$L221)*SIN(Wellpath!$M221))</f>
        <v>0</v>
      </c>
      <c r="I221" s="17">
        <f>0.5*((Wellpath!$K221-Wellpath!$K220)*SIN(Wellpath!$L221)*COS(Wellpath!$M221))</f>
        <v>0</v>
      </c>
      <c r="J221" s="17">
        <v>0</v>
      </c>
      <c r="K221" s="17">
        <f t="shared" si="12"/>
        <v>0</v>
      </c>
      <c r="L221" s="17">
        <f t="shared" si="13"/>
        <v>0</v>
      </c>
      <c r="M221" s="17">
        <f t="shared" si="14"/>
        <v>-1</v>
      </c>
      <c r="N221" s="17">
        <f>0.5*((Wellpath!$K222-Wellpath!$K221)*COS(Wellpath!$L221)*COS(Wellpath!$M221))</f>
        <v>0</v>
      </c>
      <c r="O221" s="17">
        <f>0.5*((Wellpath!$K222-Wellpath!$K221)*COS(Wellpath!$L221)*SIN(Wellpath!$M221))</f>
        <v>0</v>
      </c>
      <c r="P221" s="17">
        <f>0.5*(-(Wellpath!$K222-Wellpath!$K221)*SIN(Wellpath!$L221))</f>
        <v>0</v>
      </c>
      <c r="Q221" s="17">
        <f>-0.5*((Wellpath!$K222-Wellpath!$K221)*SIN(Wellpath!$L221)*SIN(Wellpath!$M221))</f>
        <v>0</v>
      </c>
      <c r="R221" s="17">
        <f>0.5*((Wellpath!$K222-Wellpath!$K221)*SIN(Wellpath!$L221)*COS(Wellpath!$M221))</f>
        <v>0</v>
      </c>
      <c r="S221" s="17">
        <v>0</v>
      </c>
      <c r="AA221" s="10"/>
      <c r="AB221" s="10"/>
      <c r="AC221" s="10"/>
      <c r="AD221" s="10"/>
      <c r="AE221" s="10"/>
      <c r="AF221" s="10"/>
      <c r="AG221" s="10"/>
      <c r="AH221" s="10"/>
      <c r="AI221" s="10"/>
      <c r="AK221" s="24"/>
      <c r="AL221" s="24"/>
      <c r="AM221" s="24"/>
      <c r="AN221" s="24"/>
      <c r="AO221" s="24"/>
      <c r="AP221" s="24"/>
    </row>
    <row r="222" spans="1:42" x14ac:dyDescent="0.25">
      <c r="A222" s="26">
        <f>Wellpath!E222</f>
        <v>0</v>
      </c>
      <c r="B222" s="17">
        <f>0.5*(SIN(Wellpath!$L221)*COS(Wellpath!$M221)+SIN(Wellpath!$L222)*COS(Wellpath!$M222))</f>
        <v>0</v>
      </c>
      <c r="C222" s="17">
        <f>0.5*(SIN(Wellpath!$L221)*SIN(Wellpath!$M221)+SIN(Wellpath!$L222)*SIN(Wellpath!$M222))</f>
        <v>0</v>
      </c>
      <c r="D222" s="17">
        <f>0.5*(COS(Wellpath!$L221)+COS(Wellpath!$L222))</f>
        <v>1</v>
      </c>
      <c r="E222" s="17">
        <f>0.5*((Wellpath!$K222-Wellpath!$K221)*COS(Wellpath!$L222)*COS(Wellpath!$M222))</f>
        <v>0</v>
      </c>
      <c r="F222" s="17">
        <f>0.5*((Wellpath!$K222-Wellpath!$K221)*COS(Wellpath!$L222)*SIN(Wellpath!$M222))</f>
        <v>0</v>
      </c>
      <c r="G222" s="17">
        <f>0.5*(-(Wellpath!$K222-Wellpath!$K221)*SIN(Wellpath!$L222))</f>
        <v>0</v>
      </c>
      <c r="H222" s="17">
        <f>-0.5*((Wellpath!$K222-Wellpath!$K221)*SIN(Wellpath!$L222)*SIN(Wellpath!$M222))</f>
        <v>0</v>
      </c>
      <c r="I222" s="17">
        <f>0.5*((Wellpath!$K222-Wellpath!$K221)*SIN(Wellpath!$L222)*COS(Wellpath!$M222))</f>
        <v>0</v>
      </c>
      <c r="J222" s="17">
        <v>0</v>
      </c>
      <c r="K222" s="17">
        <f t="shared" si="12"/>
        <v>0</v>
      </c>
      <c r="L222" s="17">
        <f t="shared" si="13"/>
        <v>0</v>
      </c>
      <c r="M222" s="17">
        <f t="shared" si="14"/>
        <v>-1</v>
      </c>
      <c r="N222" s="17">
        <f>0.5*((Wellpath!$K223-Wellpath!$K222)*COS(Wellpath!$L222)*COS(Wellpath!$M222))</f>
        <v>0</v>
      </c>
      <c r="O222" s="17">
        <f>0.5*((Wellpath!$K223-Wellpath!$K222)*COS(Wellpath!$L222)*SIN(Wellpath!$M222))</f>
        <v>0</v>
      </c>
      <c r="P222" s="17">
        <f>0.5*(-(Wellpath!$K223-Wellpath!$K222)*SIN(Wellpath!$L222))</f>
        <v>0</v>
      </c>
      <c r="Q222" s="17">
        <f>-0.5*((Wellpath!$K223-Wellpath!$K222)*SIN(Wellpath!$L222)*SIN(Wellpath!$M222))</f>
        <v>0</v>
      </c>
      <c r="R222" s="17">
        <f>0.5*((Wellpath!$K223-Wellpath!$K222)*SIN(Wellpath!$L222)*COS(Wellpath!$M222))</f>
        <v>0</v>
      </c>
      <c r="S222" s="17">
        <v>0</v>
      </c>
      <c r="AA222" s="10"/>
      <c r="AB222" s="10"/>
      <c r="AC222" s="10"/>
      <c r="AD222" s="10"/>
      <c r="AE222" s="10"/>
      <c r="AF222" s="10"/>
      <c r="AG222" s="10"/>
      <c r="AH222" s="10"/>
      <c r="AI222" s="10"/>
      <c r="AK222" s="24"/>
      <c r="AL222" s="24"/>
      <c r="AM222" s="24"/>
      <c r="AN222" s="24"/>
      <c r="AO222" s="24"/>
      <c r="AP222" s="24"/>
    </row>
    <row r="223" spans="1:42" x14ac:dyDescent="0.25">
      <c r="A223" s="26">
        <f>Wellpath!E223</f>
        <v>0</v>
      </c>
      <c r="B223" s="17">
        <f>0.5*(SIN(Wellpath!$L222)*COS(Wellpath!$M222)+SIN(Wellpath!$L223)*COS(Wellpath!$M223))</f>
        <v>0</v>
      </c>
      <c r="C223" s="17">
        <f>0.5*(SIN(Wellpath!$L222)*SIN(Wellpath!$M222)+SIN(Wellpath!$L223)*SIN(Wellpath!$M223))</f>
        <v>0</v>
      </c>
      <c r="D223" s="17">
        <f>0.5*(COS(Wellpath!$L222)+COS(Wellpath!$L223))</f>
        <v>1</v>
      </c>
      <c r="E223" s="17">
        <f>0.5*((Wellpath!$K223-Wellpath!$K222)*COS(Wellpath!$L223)*COS(Wellpath!$M223))</f>
        <v>0</v>
      </c>
      <c r="F223" s="17">
        <f>0.5*((Wellpath!$K223-Wellpath!$K222)*COS(Wellpath!$L223)*SIN(Wellpath!$M223))</f>
        <v>0</v>
      </c>
      <c r="G223" s="17">
        <f>0.5*(-(Wellpath!$K223-Wellpath!$K222)*SIN(Wellpath!$L223))</f>
        <v>0</v>
      </c>
      <c r="H223" s="17">
        <f>-0.5*((Wellpath!$K223-Wellpath!$K222)*SIN(Wellpath!$L223)*SIN(Wellpath!$M223))</f>
        <v>0</v>
      </c>
      <c r="I223" s="17">
        <f>0.5*((Wellpath!$K223-Wellpath!$K222)*SIN(Wellpath!$L223)*COS(Wellpath!$M223))</f>
        <v>0</v>
      </c>
      <c r="J223" s="17">
        <v>0</v>
      </c>
      <c r="K223" s="17">
        <f t="shared" si="12"/>
        <v>0</v>
      </c>
      <c r="L223" s="17">
        <f t="shared" si="13"/>
        <v>0</v>
      </c>
      <c r="M223" s="17">
        <f t="shared" si="14"/>
        <v>-1</v>
      </c>
      <c r="N223" s="17">
        <f>0.5*((Wellpath!$K224-Wellpath!$K223)*COS(Wellpath!$L223)*COS(Wellpath!$M223))</f>
        <v>0</v>
      </c>
      <c r="O223" s="17">
        <f>0.5*((Wellpath!$K224-Wellpath!$K223)*COS(Wellpath!$L223)*SIN(Wellpath!$M223))</f>
        <v>0</v>
      </c>
      <c r="P223" s="17">
        <f>0.5*(-(Wellpath!$K224-Wellpath!$K223)*SIN(Wellpath!$L223))</f>
        <v>0</v>
      </c>
      <c r="Q223" s="17">
        <f>-0.5*((Wellpath!$K224-Wellpath!$K223)*SIN(Wellpath!$L223)*SIN(Wellpath!$M223))</f>
        <v>0</v>
      </c>
      <c r="R223" s="17">
        <f>0.5*((Wellpath!$K224-Wellpath!$K223)*SIN(Wellpath!$L223)*COS(Wellpath!$M223))</f>
        <v>0</v>
      </c>
      <c r="S223" s="17">
        <v>0</v>
      </c>
      <c r="AA223" s="10"/>
      <c r="AB223" s="10"/>
      <c r="AC223" s="10"/>
      <c r="AD223" s="10"/>
      <c r="AE223" s="10"/>
      <c r="AF223" s="10"/>
      <c r="AG223" s="10"/>
      <c r="AH223" s="10"/>
      <c r="AI223" s="10"/>
      <c r="AK223" s="24"/>
      <c r="AL223" s="24"/>
      <c r="AM223" s="24"/>
      <c r="AN223" s="24"/>
      <c r="AO223" s="24"/>
      <c r="AP223" s="24"/>
    </row>
    <row r="224" spans="1:42" x14ac:dyDescent="0.25">
      <c r="A224" s="26">
        <f>Wellpath!E224</f>
        <v>0</v>
      </c>
      <c r="B224" s="17">
        <f>0.5*(SIN(Wellpath!$L223)*COS(Wellpath!$M223)+SIN(Wellpath!$L224)*COS(Wellpath!$M224))</f>
        <v>0</v>
      </c>
      <c r="C224" s="17">
        <f>0.5*(SIN(Wellpath!$L223)*SIN(Wellpath!$M223)+SIN(Wellpath!$L224)*SIN(Wellpath!$M224))</f>
        <v>0</v>
      </c>
      <c r="D224" s="17">
        <f>0.5*(COS(Wellpath!$L223)+COS(Wellpath!$L224))</f>
        <v>1</v>
      </c>
      <c r="E224" s="17">
        <f>0.5*((Wellpath!$K224-Wellpath!$K223)*COS(Wellpath!$L224)*COS(Wellpath!$M224))</f>
        <v>0</v>
      </c>
      <c r="F224" s="17">
        <f>0.5*((Wellpath!$K224-Wellpath!$K223)*COS(Wellpath!$L224)*SIN(Wellpath!$M224))</f>
        <v>0</v>
      </c>
      <c r="G224" s="17">
        <f>0.5*(-(Wellpath!$K224-Wellpath!$K223)*SIN(Wellpath!$L224))</f>
        <v>0</v>
      </c>
      <c r="H224" s="17">
        <f>-0.5*((Wellpath!$K224-Wellpath!$K223)*SIN(Wellpath!$L224)*SIN(Wellpath!$M224))</f>
        <v>0</v>
      </c>
      <c r="I224" s="17">
        <f>0.5*((Wellpath!$K224-Wellpath!$K223)*SIN(Wellpath!$L224)*COS(Wellpath!$M224))</f>
        <v>0</v>
      </c>
      <c r="J224" s="17">
        <v>0</v>
      </c>
      <c r="K224" s="17">
        <f t="shared" si="12"/>
        <v>0</v>
      </c>
      <c r="L224" s="17">
        <f t="shared" si="13"/>
        <v>0</v>
      </c>
      <c r="M224" s="17">
        <f t="shared" si="14"/>
        <v>-1</v>
      </c>
      <c r="N224" s="17">
        <f>0.5*((Wellpath!$K225-Wellpath!$K224)*COS(Wellpath!$L224)*COS(Wellpath!$M224))</f>
        <v>0</v>
      </c>
      <c r="O224" s="17">
        <f>0.5*((Wellpath!$K225-Wellpath!$K224)*COS(Wellpath!$L224)*SIN(Wellpath!$M224))</f>
        <v>0</v>
      </c>
      <c r="P224" s="17">
        <f>0.5*(-(Wellpath!$K225-Wellpath!$K224)*SIN(Wellpath!$L224))</f>
        <v>0</v>
      </c>
      <c r="Q224" s="17">
        <f>-0.5*((Wellpath!$K225-Wellpath!$K224)*SIN(Wellpath!$L224)*SIN(Wellpath!$M224))</f>
        <v>0</v>
      </c>
      <c r="R224" s="17">
        <f>0.5*((Wellpath!$K225-Wellpath!$K224)*SIN(Wellpath!$L224)*COS(Wellpath!$M224))</f>
        <v>0</v>
      </c>
      <c r="S224" s="17">
        <v>0</v>
      </c>
      <c r="AA224" s="10"/>
      <c r="AB224" s="10"/>
      <c r="AC224" s="10"/>
      <c r="AD224" s="10"/>
      <c r="AE224" s="10"/>
      <c r="AF224" s="10"/>
      <c r="AG224" s="10"/>
      <c r="AH224" s="10"/>
      <c r="AI224" s="10"/>
      <c r="AK224" s="24"/>
      <c r="AL224" s="24"/>
      <c r="AM224" s="24"/>
      <c r="AN224" s="24"/>
      <c r="AO224" s="24"/>
      <c r="AP224" s="24"/>
    </row>
    <row r="225" spans="1:42" x14ac:dyDescent="0.25">
      <c r="A225" s="26">
        <f>Wellpath!E225</f>
        <v>0</v>
      </c>
      <c r="B225" s="17">
        <f>0.5*(SIN(Wellpath!$L224)*COS(Wellpath!$M224)+SIN(Wellpath!$L225)*COS(Wellpath!$M225))</f>
        <v>0</v>
      </c>
      <c r="C225" s="17">
        <f>0.5*(SIN(Wellpath!$L224)*SIN(Wellpath!$M224)+SIN(Wellpath!$L225)*SIN(Wellpath!$M225))</f>
        <v>0</v>
      </c>
      <c r="D225" s="17">
        <f>0.5*(COS(Wellpath!$L224)+COS(Wellpath!$L225))</f>
        <v>1</v>
      </c>
      <c r="E225" s="17">
        <f>0.5*((Wellpath!$K225-Wellpath!$K224)*COS(Wellpath!$L225)*COS(Wellpath!$M225))</f>
        <v>0</v>
      </c>
      <c r="F225" s="17">
        <f>0.5*((Wellpath!$K225-Wellpath!$K224)*COS(Wellpath!$L225)*SIN(Wellpath!$M225))</f>
        <v>0</v>
      </c>
      <c r="G225" s="17">
        <f>0.5*(-(Wellpath!$K225-Wellpath!$K224)*SIN(Wellpath!$L225))</f>
        <v>0</v>
      </c>
      <c r="H225" s="17">
        <f>-0.5*((Wellpath!$K225-Wellpath!$K224)*SIN(Wellpath!$L225)*SIN(Wellpath!$M225))</f>
        <v>0</v>
      </c>
      <c r="I225" s="17">
        <f>0.5*((Wellpath!$K225-Wellpath!$K224)*SIN(Wellpath!$L225)*COS(Wellpath!$M225))</f>
        <v>0</v>
      </c>
      <c r="J225" s="17">
        <v>0</v>
      </c>
      <c r="K225" s="17">
        <f t="shared" si="12"/>
        <v>0</v>
      </c>
      <c r="L225" s="17">
        <f t="shared" si="13"/>
        <v>0</v>
      </c>
      <c r="M225" s="17">
        <f t="shared" si="14"/>
        <v>-1</v>
      </c>
      <c r="N225" s="17">
        <f>0.5*((Wellpath!$K226-Wellpath!$K225)*COS(Wellpath!$L225)*COS(Wellpath!$M225))</f>
        <v>0</v>
      </c>
      <c r="O225" s="17">
        <f>0.5*((Wellpath!$K226-Wellpath!$K225)*COS(Wellpath!$L225)*SIN(Wellpath!$M225))</f>
        <v>0</v>
      </c>
      <c r="P225" s="17">
        <f>0.5*(-(Wellpath!$K226-Wellpath!$K225)*SIN(Wellpath!$L225))</f>
        <v>0</v>
      </c>
      <c r="Q225" s="17">
        <f>-0.5*((Wellpath!$K226-Wellpath!$K225)*SIN(Wellpath!$L225)*SIN(Wellpath!$M225))</f>
        <v>0</v>
      </c>
      <c r="R225" s="17">
        <f>0.5*((Wellpath!$K226-Wellpath!$K225)*SIN(Wellpath!$L225)*COS(Wellpath!$M225))</f>
        <v>0</v>
      </c>
      <c r="S225" s="17">
        <v>0</v>
      </c>
      <c r="AA225" s="10"/>
      <c r="AB225" s="10"/>
      <c r="AC225" s="10"/>
      <c r="AD225" s="10"/>
      <c r="AE225" s="10"/>
      <c r="AF225" s="10"/>
      <c r="AG225" s="10"/>
      <c r="AH225" s="10"/>
      <c r="AI225" s="10"/>
      <c r="AK225" s="24"/>
      <c r="AL225" s="24"/>
      <c r="AM225" s="24"/>
      <c r="AN225" s="24"/>
      <c r="AO225" s="24"/>
      <c r="AP225" s="24"/>
    </row>
    <row r="226" spans="1:42" x14ac:dyDescent="0.25">
      <c r="A226" s="26">
        <f>Wellpath!E226</f>
        <v>0</v>
      </c>
      <c r="B226" s="17">
        <f>0.5*(SIN(Wellpath!$L225)*COS(Wellpath!$M225)+SIN(Wellpath!$L226)*COS(Wellpath!$M226))</f>
        <v>0</v>
      </c>
      <c r="C226" s="17">
        <f>0.5*(SIN(Wellpath!$L225)*SIN(Wellpath!$M225)+SIN(Wellpath!$L226)*SIN(Wellpath!$M226))</f>
        <v>0</v>
      </c>
      <c r="D226" s="17">
        <f>0.5*(COS(Wellpath!$L225)+COS(Wellpath!$L226))</f>
        <v>1</v>
      </c>
      <c r="E226" s="17">
        <f>0.5*((Wellpath!$K226-Wellpath!$K225)*COS(Wellpath!$L226)*COS(Wellpath!$M226))</f>
        <v>0</v>
      </c>
      <c r="F226" s="17">
        <f>0.5*((Wellpath!$K226-Wellpath!$K225)*COS(Wellpath!$L226)*SIN(Wellpath!$M226))</f>
        <v>0</v>
      </c>
      <c r="G226" s="17">
        <f>0.5*(-(Wellpath!$K226-Wellpath!$K225)*SIN(Wellpath!$L226))</f>
        <v>0</v>
      </c>
      <c r="H226" s="17">
        <f>-0.5*((Wellpath!$K226-Wellpath!$K225)*SIN(Wellpath!$L226)*SIN(Wellpath!$M226))</f>
        <v>0</v>
      </c>
      <c r="I226" s="17">
        <f>0.5*((Wellpath!$K226-Wellpath!$K225)*SIN(Wellpath!$L226)*COS(Wellpath!$M226))</f>
        <v>0</v>
      </c>
      <c r="J226" s="17">
        <v>0</v>
      </c>
      <c r="K226" s="17">
        <f t="shared" si="12"/>
        <v>0</v>
      </c>
      <c r="L226" s="17">
        <f t="shared" si="13"/>
        <v>0</v>
      </c>
      <c r="M226" s="17">
        <f t="shared" si="14"/>
        <v>-1</v>
      </c>
      <c r="N226" s="17">
        <f>0.5*((Wellpath!$K227-Wellpath!$K226)*COS(Wellpath!$L226)*COS(Wellpath!$M226))</f>
        <v>0</v>
      </c>
      <c r="O226" s="17">
        <f>0.5*((Wellpath!$K227-Wellpath!$K226)*COS(Wellpath!$L226)*SIN(Wellpath!$M226))</f>
        <v>0</v>
      </c>
      <c r="P226" s="17">
        <f>0.5*(-(Wellpath!$K227-Wellpath!$K226)*SIN(Wellpath!$L226))</f>
        <v>0</v>
      </c>
      <c r="Q226" s="17">
        <f>-0.5*((Wellpath!$K227-Wellpath!$K226)*SIN(Wellpath!$L226)*SIN(Wellpath!$M226))</f>
        <v>0</v>
      </c>
      <c r="R226" s="17">
        <f>0.5*((Wellpath!$K227-Wellpath!$K226)*SIN(Wellpath!$L226)*COS(Wellpath!$M226))</f>
        <v>0</v>
      </c>
      <c r="S226" s="17">
        <v>0</v>
      </c>
      <c r="AA226" s="10"/>
      <c r="AB226" s="10"/>
      <c r="AC226" s="10"/>
      <c r="AD226" s="10"/>
      <c r="AE226" s="10"/>
      <c r="AF226" s="10"/>
      <c r="AG226" s="10"/>
      <c r="AH226" s="10"/>
      <c r="AI226" s="10"/>
      <c r="AK226" s="24"/>
      <c r="AL226" s="24"/>
      <c r="AM226" s="24"/>
      <c r="AN226" s="24"/>
      <c r="AO226" s="24"/>
      <c r="AP226" s="24"/>
    </row>
    <row r="227" spans="1:42" x14ac:dyDescent="0.25">
      <c r="A227" s="26">
        <f>Wellpath!E227</f>
        <v>0</v>
      </c>
      <c r="B227" s="17">
        <f>0.5*(SIN(Wellpath!$L226)*COS(Wellpath!$M226)+SIN(Wellpath!$L227)*COS(Wellpath!$M227))</f>
        <v>0</v>
      </c>
      <c r="C227" s="17">
        <f>0.5*(SIN(Wellpath!$L226)*SIN(Wellpath!$M226)+SIN(Wellpath!$L227)*SIN(Wellpath!$M227))</f>
        <v>0</v>
      </c>
      <c r="D227" s="17">
        <f>0.5*(COS(Wellpath!$L226)+COS(Wellpath!$L227))</f>
        <v>1</v>
      </c>
      <c r="E227" s="17">
        <f>0.5*((Wellpath!$K227-Wellpath!$K226)*COS(Wellpath!$L227)*COS(Wellpath!$M227))</f>
        <v>0</v>
      </c>
      <c r="F227" s="17">
        <f>0.5*((Wellpath!$K227-Wellpath!$K226)*COS(Wellpath!$L227)*SIN(Wellpath!$M227))</f>
        <v>0</v>
      </c>
      <c r="G227" s="17">
        <f>0.5*(-(Wellpath!$K227-Wellpath!$K226)*SIN(Wellpath!$L227))</f>
        <v>0</v>
      </c>
      <c r="H227" s="17">
        <f>-0.5*((Wellpath!$K227-Wellpath!$K226)*SIN(Wellpath!$L227)*SIN(Wellpath!$M227))</f>
        <v>0</v>
      </c>
      <c r="I227" s="17">
        <f>0.5*((Wellpath!$K227-Wellpath!$K226)*SIN(Wellpath!$L227)*COS(Wellpath!$M227))</f>
        <v>0</v>
      </c>
      <c r="J227" s="17">
        <v>0</v>
      </c>
      <c r="K227" s="17">
        <f t="shared" si="12"/>
        <v>0</v>
      </c>
      <c r="L227" s="17">
        <f t="shared" si="13"/>
        <v>0</v>
      </c>
      <c r="M227" s="17">
        <f t="shared" si="14"/>
        <v>-1</v>
      </c>
      <c r="N227" s="17">
        <f>0.5*((Wellpath!$K228-Wellpath!$K227)*COS(Wellpath!$L227)*COS(Wellpath!$M227))</f>
        <v>0</v>
      </c>
      <c r="O227" s="17">
        <f>0.5*((Wellpath!$K228-Wellpath!$K227)*COS(Wellpath!$L227)*SIN(Wellpath!$M227))</f>
        <v>0</v>
      </c>
      <c r="P227" s="17">
        <f>0.5*(-(Wellpath!$K228-Wellpath!$K227)*SIN(Wellpath!$L227))</f>
        <v>0</v>
      </c>
      <c r="Q227" s="17">
        <f>-0.5*((Wellpath!$K228-Wellpath!$K227)*SIN(Wellpath!$L227)*SIN(Wellpath!$M227))</f>
        <v>0</v>
      </c>
      <c r="R227" s="17">
        <f>0.5*((Wellpath!$K228-Wellpath!$K227)*SIN(Wellpath!$L227)*COS(Wellpath!$M227))</f>
        <v>0</v>
      </c>
      <c r="S227" s="17">
        <v>0</v>
      </c>
      <c r="AA227" s="10"/>
      <c r="AB227" s="10"/>
      <c r="AC227" s="10"/>
      <c r="AD227" s="10"/>
      <c r="AE227" s="10"/>
      <c r="AF227" s="10"/>
      <c r="AG227" s="10"/>
      <c r="AH227" s="10"/>
      <c r="AI227" s="10"/>
      <c r="AK227" s="24"/>
      <c r="AL227" s="24"/>
      <c r="AM227" s="24"/>
      <c r="AN227" s="24"/>
      <c r="AO227" s="24"/>
      <c r="AP227" s="24"/>
    </row>
    <row r="228" spans="1:42" x14ac:dyDescent="0.25">
      <c r="A228" s="26">
        <f>Wellpath!E228</f>
        <v>0</v>
      </c>
      <c r="B228" s="17">
        <f>0.5*(SIN(Wellpath!$L227)*COS(Wellpath!$M227)+SIN(Wellpath!$L228)*COS(Wellpath!$M228))</f>
        <v>0</v>
      </c>
      <c r="C228" s="17">
        <f>0.5*(SIN(Wellpath!$L227)*SIN(Wellpath!$M227)+SIN(Wellpath!$L228)*SIN(Wellpath!$M228))</f>
        <v>0</v>
      </c>
      <c r="D228" s="17">
        <f>0.5*(COS(Wellpath!$L227)+COS(Wellpath!$L228))</f>
        <v>1</v>
      </c>
      <c r="E228" s="17">
        <f>0.5*((Wellpath!$K228-Wellpath!$K227)*COS(Wellpath!$L228)*COS(Wellpath!$M228))</f>
        <v>0</v>
      </c>
      <c r="F228" s="17">
        <f>0.5*((Wellpath!$K228-Wellpath!$K227)*COS(Wellpath!$L228)*SIN(Wellpath!$M228))</f>
        <v>0</v>
      </c>
      <c r="G228" s="17">
        <f>0.5*(-(Wellpath!$K228-Wellpath!$K227)*SIN(Wellpath!$L228))</f>
        <v>0</v>
      </c>
      <c r="H228" s="17">
        <f>-0.5*((Wellpath!$K228-Wellpath!$K227)*SIN(Wellpath!$L228)*SIN(Wellpath!$M228))</f>
        <v>0</v>
      </c>
      <c r="I228" s="17">
        <f>0.5*((Wellpath!$K228-Wellpath!$K227)*SIN(Wellpath!$L228)*COS(Wellpath!$M228))</f>
        <v>0</v>
      </c>
      <c r="J228" s="17">
        <v>0</v>
      </c>
      <c r="K228" s="17">
        <f t="shared" si="12"/>
        <v>0</v>
      </c>
      <c r="L228" s="17">
        <f t="shared" si="13"/>
        <v>0</v>
      </c>
      <c r="M228" s="17">
        <f t="shared" si="14"/>
        <v>-1</v>
      </c>
      <c r="N228" s="17">
        <f>0.5*((Wellpath!$K229-Wellpath!$K228)*COS(Wellpath!$L228)*COS(Wellpath!$M228))</f>
        <v>0</v>
      </c>
      <c r="O228" s="17">
        <f>0.5*((Wellpath!$K229-Wellpath!$K228)*COS(Wellpath!$L228)*SIN(Wellpath!$M228))</f>
        <v>0</v>
      </c>
      <c r="P228" s="17">
        <f>0.5*(-(Wellpath!$K229-Wellpath!$K228)*SIN(Wellpath!$L228))</f>
        <v>0</v>
      </c>
      <c r="Q228" s="17">
        <f>-0.5*((Wellpath!$K229-Wellpath!$K228)*SIN(Wellpath!$L228)*SIN(Wellpath!$M228))</f>
        <v>0</v>
      </c>
      <c r="R228" s="17">
        <f>0.5*((Wellpath!$K229-Wellpath!$K228)*SIN(Wellpath!$L228)*COS(Wellpath!$M228))</f>
        <v>0</v>
      </c>
      <c r="S228" s="17">
        <v>0</v>
      </c>
      <c r="AA228" s="10"/>
      <c r="AB228" s="10"/>
      <c r="AC228" s="10"/>
      <c r="AD228" s="10"/>
      <c r="AE228" s="10"/>
      <c r="AF228" s="10"/>
      <c r="AG228" s="10"/>
      <c r="AH228" s="10"/>
      <c r="AI228" s="10"/>
      <c r="AK228" s="24"/>
      <c r="AL228" s="24"/>
      <c r="AM228" s="24"/>
      <c r="AN228" s="24"/>
      <c r="AO228" s="24"/>
      <c r="AP228" s="24"/>
    </row>
    <row r="229" spans="1:42" x14ac:dyDescent="0.25">
      <c r="A229" s="26">
        <f>Wellpath!E229</f>
        <v>0</v>
      </c>
      <c r="B229" s="17">
        <f>0.5*(SIN(Wellpath!$L228)*COS(Wellpath!$M228)+SIN(Wellpath!$L229)*COS(Wellpath!$M229))</f>
        <v>0</v>
      </c>
      <c r="C229" s="17">
        <f>0.5*(SIN(Wellpath!$L228)*SIN(Wellpath!$M228)+SIN(Wellpath!$L229)*SIN(Wellpath!$M229))</f>
        <v>0</v>
      </c>
      <c r="D229" s="17">
        <f>0.5*(COS(Wellpath!$L228)+COS(Wellpath!$L229))</f>
        <v>1</v>
      </c>
      <c r="E229" s="17">
        <f>0.5*((Wellpath!$K229-Wellpath!$K228)*COS(Wellpath!$L229)*COS(Wellpath!$M229))</f>
        <v>0</v>
      </c>
      <c r="F229" s="17">
        <f>0.5*((Wellpath!$K229-Wellpath!$K228)*COS(Wellpath!$L229)*SIN(Wellpath!$M229))</f>
        <v>0</v>
      </c>
      <c r="G229" s="17">
        <f>0.5*(-(Wellpath!$K229-Wellpath!$K228)*SIN(Wellpath!$L229))</f>
        <v>0</v>
      </c>
      <c r="H229" s="17">
        <f>-0.5*((Wellpath!$K229-Wellpath!$K228)*SIN(Wellpath!$L229)*SIN(Wellpath!$M229))</f>
        <v>0</v>
      </c>
      <c r="I229" s="17">
        <f>0.5*((Wellpath!$K229-Wellpath!$K228)*SIN(Wellpath!$L229)*COS(Wellpath!$M229))</f>
        <v>0</v>
      </c>
      <c r="J229" s="17">
        <v>0</v>
      </c>
      <c r="K229" s="17">
        <f t="shared" si="12"/>
        <v>0</v>
      </c>
      <c r="L229" s="17">
        <f t="shared" si="13"/>
        <v>0</v>
      </c>
      <c r="M229" s="17">
        <f t="shared" si="14"/>
        <v>-1</v>
      </c>
      <c r="N229" s="17">
        <f>0.5*((Wellpath!$K230-Wellpath!$K229)*COS(Wellpath!$L229)*COS(Wellpath!$M229))</f>
        <v>0</v>
      </c>
      <c r="O229" s="17">
        <f>0.5*((Wellpath!$K230-Wellpath!$K229)*COS(Wellpath!$L229)*SIN(Wellpath!$M229))</f>
        <v>0</v>
      </c>
      <c r="P229" s="17">
        <f>0.5*(-(Wellpath!$K230-Wellpath!$K229)*SIN(Wellpath!$L229))</f>
        <v>0</v>
      </c>
      <c r="Q229" s="17">
        <f>-0.5*((Wellpath!$K230-Wellpath!$K229)*SIN(Wellpath!$L229)*SIN(Wellpath!$M229))</f>
        <v>0</v>
      </c>
      <c r="R229" s="17">
        <f>0.5*((Wellpath!$K230-Wellpath!$K229)*SIN(Wellpath!$L229)*COS(Wellpath!$M229))</f>
        <v>0</v>
      </c>
      <c r="S229" s="17">
        <v>0</v>
      </c>
      <c r="AA229" s="10"/>
      <c r="AB229" s="10"/>
      <c r="AC229" s="10"/>
      <c r="AD229" s="10"/>
      <c r="AE229" s="10"/>
      <c r="AF229" s="10"/>
      <c r="AG229" s="10"/>
      <c r="AH229" s="10"/>
      <c r="AI229" s="10"/>
      <c r="AK229" s="24"/>
      <c r="AL229" s="24"/>
      <c r="AM229" s="24"/>
      <c r="AN229" s="24"/>
      <c r="AO229" s="24"/>
      <c r="AP229" s="24"/>
    </row>
    <row r="230" spans="1:42" x14ac:dyDescent="0.25">
      <c r="A230" s="26">
        <f>Wellpath!E230</f>
        <v>0</v>
      </c>
      <c r="B230" s="17">
        <f>0.5*(SIN(Wellpath!$L229)*COS(Wellpath!$M229)+SIN(Wellpath!$L230)*COS(Wellpath!$M230))</f>
        <v>0</v>
      </c>
      <c r="C230" s="17">
        <f>0.5*(SIN(Wellpath!$L229)*SIN(Wellpath!$M229)+SIN(Wellpath!$L230)*SIN(Wellpath!$M230))</f>
        <v>0</v>
      </c>
      <c r="D230" s="17">
        <f>0.5*(COS(Wellpath!$L229)+COS(Wellpath!$L230))</f>
        <v>1</v>
      </c>
      <c r="E230" s="17">
        <f>0.5*((Wellpath!$K230-Wellpath!$K229)*COS(Wellpath!$L230)*COS(Wellpath!$M230))</f>
        <v>0</v>
      </c>
      <c r="F230" s="17">
        <f>0.5*((Wellpath!$K230-Wellpath!$K229)*COS(Wellpath!$L230)*SIN(Wellpath!$M230))</f>
        <v>0</v>
      </c>
      <c r="G230" s="17">
        <f>0.5*(-(Wellpath!$K230-Wellpath!$K229)*SIN(Wellpath!$L230))</f>
        <v>0</v>
      </c>
      <c r="H230" s="17">
        <f>-0.5*((Wellpath!$K230-Wellpath!$K229)*SIN(Wellpath!$L230)*SIN(Wellpath!$M230))</f>
        <v>0</v>
      </c>
      <c r="I230" s="17">
        <f>0.5*((Wellpath!$K230-Wellpath!$K229)*SIN(Wellpath!$L230)*COS(Wellpath!$M230))</f>
        <v>0</v>
      </c>
      <c r="J230" s="17">
        <v>0</v>
      </c>
      <c r="K230" s="17">
        <f t="shared" si="12"/>
        <v>0</v>
      </c>
      <c r="L230" s="17">
        <f t="shared" si="13"/>
        <v>0</v>
      </c>
      <c r="M230" s="17">
        <f t="shared" si="14"/>
        <v>-1</v>
      </c>
      <c r="N230" s="17">
        <f>0.5*((Wellpath!$K231-Wellpath!$K230)*COS(Wellpath!$L230)*COS(Wellpath!$M230))</f>
        <v>0</v>
      </c>
      <c r="O230" s="17">
        <f>0.5*((Wellpath!$K231-Wellpath!$K230)*COS(Wellpath!$L230)*SIN(Wellpath!$M230))</f>
        <v>0</v>
      </c>
      <c r="P230" s="17">
        <f>0.5*(-(Wellpath!$K231-Wellpath!$K230)*SIN(Wellpath!$L230))</f>
        <v>0</v>
      </c>
      <c r="Q230" s="17">
        <f>-0.5*((Wellpath!$K231-Wellpath!$K230)*SIN(Wellpath!$L230)*SIN(Wellpath!$M230))</f>
        <v>0</v>
      </c>
      <c r="R230" s="17">
        <f>0.5*((Wellpath!$K231-Wellpath!$K230)*SIN(Wellpath!$L230)*COS(Wellpath!$M230))</f>
        <v>0</v>
      </c>
      <c r="S230" s="17">
        <v>0</v>
      </c>
      <c r="AA230" s="10"/>
      <c r="AB230" s="10"/>
      <c r="AC230" s="10"/>
      <c r="AD230" s="10"/>
      <c r="AE230" s="10"/>
      <c r="AF230" s="10"/>
      <c r="AG230" s="10"/>
      <c r="AH230" s="10"/>
      <c r="AI230" s="10"/>
      <c r="AK230" s="24"/>
      <c r="AL230" s="24"/>
      <c r="AM230" s="24"/>
      <c r="AN230" s="24"/>
      <c r="AO230" s="24"/>
      <c r="AP230" s="24"/>
    </row>
    <row r="231" spans="1:42" x14ac:dyDescent="0.25">
      <c r="A231" s="26">
        <f>Wellpath!E231</f>
        <v>0</v>
      </c>
      <c r="B231" s="17">
        <f>0.5*(SIN(Wellpath!$L230)*COS(Wellpath!$M230)+SIN(Wellpath!$L231)*COS(Wellpath!$M231))</f>
        <v>0</v>
      </c>
      <c r="C231" s="17">
        <f>0.5*(SIN(Wellpath!$L230)*SIN(Wellpath!$M230)+SIN(Wellpath!$L231)*SIN(Wellpath!$M231))</f>
        <v>0</v>
      </c>
      <c r="D231" s="17">
        <f>0.5*(COS(Wellpath!$L230)+COS(Wellpath!$L231))</f>
        <v>1</v>
      </c>
      <c r="E231" s="17">
        <f>0.5*((Wellpath!$K231-Wellpath!$K230)*COS(Wellpath!$L231)*COS(Wellpath!$M231))</f>
        <v>0</v>
      </c>
      <c r="F231" s="17">
        <f>0.5*((Wellpath!$K231-Wellpath!$K230)*COS(Wellpath!$L231)*SIN(Wellpath!$M231))</f>
        <v>0</v>
      </c>
      <c r="G231" s="17">
        <f>0.5*(-(Wellpath!$K231-Wellpath!$K230)*SIN(Wellpath!$L231))</f>
        <v>0</v>
      </c>
      <c r="H231" s="17">
        <f>-0.5*((Wellpath!$K231-Wellpath!$K230)*SIN(Wellpath!$L231)*SIN(Wellpath!$M231))</f>
        <v>0</v>
      </c>
      <c r="I231" s="17">
        <f>0.5*((Wellpath!$K231-Wellpath!$K230)*SIN(Wellpath!$L231)*COS(Wellpath!$M231))</f>
        <v>0</v>
      </c>
      <c r="J231" s="17">
        <v>0</v>
      </c>
      <c r="K231" s="17">
        <f t="shared" si="12"/>
        <v>0</v>
      </c>
      <c r="L231" s="17">
        <f t="shared" si="13"/>
        <v>0</v>
      </c>
      <c r="M231" s="17">
        <f t="shared" si="14"/>
        <v>-1</v>
      </c>
      <c r="N231" s="17">
        <f>0.5*((Wellpath!$K232-Wellpath!$K231)*COS(Wellpath!$L231)*COS(Wellpath!$M231))</f>
        <v>0</v>
      </c>
      <c r="O231" s="17">
        <f>0.5*((Wellpath!$K232-Wellpath!$K231)*COS(Wellpath!$L231)*SIN(Wellpath!$M231))</f>
        <v>0</v>
      </c>
      <c r="P231" s="17">
        <f>0.5*(-(Wellpath!$K232-Wellpath!$K231)*SIN(Wellpath!$L231))</f>
        <v>0</v>
      </c>
      <c r="Q231" s="17">
        <f>-0.5*((Wellpath!$K232-Wellpath!$K231)*SIN(Wellpath!$L231)*SIN(Wellpath!$M231))</f>
        <v>0</v>
      </c>
      <c r="R231" s="17">
        <f>0.5*((Wellpath!$K232-Wellpath!$K231)*SIN(Wellpath!$L231)*COS(Wellpath!$M231))</f>
        <v>0</v>
      </c>
      <c r="S231" s="17">
        <v>0</v>
      </c>
      <c r="AA231" s="10"/>
      <c r="AB231" s="10"/>
      <c r="AC231" s="10"/>
      <c r="AD231" s="10"/>
      <c r="AE231" s="10"/>
      <c r="AF231" s="10"/>
      <c r="AG231" s="10"/>
      <c r="AH231" s="10"/>
      <c r="AI231" s="10"/>
      <c r="AK231" s="24"/>
      <c r="AL231" s="24"/>
      <c r="AM231" s="24"/>
      <c r="AN231" s="24"/>
      <c r="AO231" s="24"/>
      <c r="AP231" s="24"/>
    </row>
    <row r="232" spans="1:42" x14ac:dyDescent="0.25">
      <c r="A232" s="26">
        <f>Wellpath!E232</f>
        <v>0</v>
      </c>
      <c r="B232" s="17">
        <f>0.5*(SIN(Wellpath!$L231)*COS(Wellpath!$M231)+SIN(Wellpath!$L232)*COS(Wellpath!$M232))</f>
        <v>0</v>
      </c>
      <c r="C232" s="17">
        <f>0.5*(SIN(Wellpath!$L231)*SIN(Wellpath!$M231)+SIN(Wellpath!$L232)*SIN(Wellpath!$M232))</f>
        <v>0</v>
      </c>
      <c r="D232" s="17">
        <f>0.5*(COS(Wellpath!$L231)+COS(Wellpath!$L232))</f>
        <v>1</v>
      </c>
      <c r="E232" s="17">
        <f>0.5*((Wellpath!$K232-Wellpath!$K231)*COS(Wellpath!$L232)*COS(Wellpath!$M232))</f>
        <v>0</v>
      </c>
      <c r="F232" s="17">
        <f>0.5*((Wellpath!$K232-Wellpath!$K231)*COS(Wellpath!$L232)*SIN(Wellpath!$M232))</f>
        <v>0</v>
      </c>
      <c r="G232" s="17">
        <f>0.5*(-(Wellpath!$K232-Wellpath!$K231)*SIN(Wellpath!$L232))</f>
        <v>0</v>
      </c>
      <c r="H232" s="17">
        <f>-0.5*((Wellpath!$K232-Wellpath!$K231)*SIN(Wellpath!$L232)*SIN(Wellpath!$M232))</f>
        <v>0</v>
      </c>
      <c r="I232" s="17">
        <f>0.5*((Wellpath!$K232-Wellpath!$K231)*SIN(Wellpath!$L232)*COS(Wellpath!$M232))</f>
        <v>0</v>
      </c>
      <c r="J232" s="17">
        <v>0</v>
      </c>
      <c r="K232" s="17">
        <f t="shared" si="12"/>
        <v>0</v>
      </c>
      <c r="L232" s="17">
        <f t="shared" si="13"/>
        <v>0</v>
      </c>
      <c r="M232" s="17">
        <f t="shared" si="14"/>
        <v>-1</v>
      </c>
      <c r="N232" s="17">
        <f>0.5*((Wellpath!$K233-Wellpath!$K232)*COS(Wellpath!$L232)*COS(Wellpath!$M232))</f>
        <v>0</v>
      </c>
      <c r="O232" s="17">
        <f>0.5*((Wellpath!$K233-Wellpath!$K232)*COS(Wellpath!$L232)*SIN(Wellpath!$M232))</f>
        <v>0</v>
      </c>
      <c r="P232" s="17">
        <f>0.5*(-(Wellpath!$K233-Wellpath!$K232)*SIN(Wellpath!$L232))</f>
        <v>0</v>
      </c>
      <c r="Q232" s="17">
        <f>-0.5*((Wellpath!$K233-Wellpath!$K232)*SIN(Wellpath!$L232)*SIN(Wellpath!$M232))</f>
        <v>0</v>
      </c>
      <c r="R232" s="17">
        <f>0.5*((Wellpath!$K233-Wellpath!$K232)*SIN(Wellpath!$L232)*COS(Wellpath!$M232))</f>
        <v>0</v>
      </c>
      <c r="S232" s="17">
        <v>0</v>
      </c>
      <c r="AA232" s="10"/>
      <c r="AB232" s="10"/>
      <c r="AC232" s="10"/>
      <c r="AD232" s="10"/>
      <c r="AE232" s="10"/>
      <c r="AF232" s="10"/>
      <c r="AG232" s="10"/>
      <c r="AH232" s="10"/>
      <c r="AI232" s="10"/>
      <c r="AK232" s="24"/>
      <c r="AL232" s="24"/>
      <c r="AM232" s="24"/>
      <c r="AN232" s="24"/>
      <c r="AO232" s="24"/>
      <c r="AP232" s="24"/>
    </row>
    <row r="233" spans="1:42" x14ac:dyDescent="0.25">
      <c r="A233" s="26">
        <f>Wellpath!E233</f>
        <v>0</v>
      </c>
      <c r="B233" s="17">
        <f>0.5*(SIN(Wellpath!$L232)*COS(Wellpath!$M232)+SIN(Wellpath!$L233)*COS(Wellpath!$M233))</f>
        <v>0</v>
      </c>
      <c r="C233" s="17">
        <f>0.5*(SIN(Wellpath!$L232)*SIN(Wellpath!$M232)+SIN(Wellpath!$L233)*SIN(Wellpath!$M233))</f>
        <v>0</v>
      </c>
      <c r="D233" s="17">
        <f>0.5*(COS(Wellpath!$L232)+COS(Wellpath!$L233))</f>
        <v>1</v>
      </c>
      <c r="E233" s="17">
        <f>0.5*((Wellpath!$K233-Wellpath!$K232)*COS(Wellpath!$L233)*COS(Wellpath!$M233))</f>
        <v>0</v>
      </c>
      <c r="F233" s="17">
        <f>0.5*((Wellpath!$K233-Wellpath!$K232)*COS(Wellpath!$L233)*SIN(Wellpath!$M233))</f>
        <v>0</v>
      </c>
      <c r="G233" s="17">
        <f>0.5*(-(Wellpath!$K233-Wellpath!$K232)*SIN(Wellpath!$L233))</f>
        <v>0</v>
      </c>
      <c r="H233" s="17">
        <f>-0.5*((Wellpath!$K233-Wellpath!$K232)*SIN(Wellpath!$L233)*SIN(Wellpath!$M233))</f>
        <v>0</v>
      </c>
      <c r="I233" s="17">
        <f>0.5*((Wellpath!$K233-Wellpath!$K232)*SIN(Wellpath!$L233)*COS(Wellpath!$M233))</f>
        <v>0</v>
      </c>
      <c r="J233" s="17">
        <v>0</v>
      </c>
      <c r="K233" s="17">
        <f t="shared" si="12"/>
        <v>0</v>
      </c>
      <c r="L233" s="17">
        <f t="shared" si="13"/>
        <v>0</v>
      </c>
      <c r="M233" s="17">
        <f t="shared" si="14"/>
        <v>-1</v>
      </c>
      <c r="N233" s="17">
        <f>0.5*((Wellpath!$K234-Wellpath!$K233)*COS(Wellpath!$L233)*COS(Wellpath!$M233))</f>
        <v>0</v>
      </c>
      <c r="O233" s="17">
        <f>0.5*((Wellpath!$K234-Wellpath!$K233)*COS(Wellpath!$L233)*SIN(Wellpath!$M233))</f>
        <v>0</v>
      </c>
      <c r="P233" s="17">
        <f>0.5*(-(Wellpath!$K234-Wellpath!$K233)*SIN(Wellpath!$L233))</f>
        <v>0</v>
      </c>
      <c r="Q233" s="17">
        <f>-0.5*((Wellpath!$K234-Wellpath!$K233)*SIN(Wellpath!$L233)*SIN(Wellpath!$M233))</f>
        <v>0</v>
      </c>
      <c r="R233" s="17">
        <f>0.5*((Wellpath!$K234-Wellpath!$K233)*SIN(Wellpath!$L233)*COS(Wellpath!$M233))</f>
        <v>0</v>
      </c>
      <c r="S233" s="17">
        <v>0</v>
      </c>
      <c r="AA233" s="10"/>
      <c r="AB233" s="10"/>
      <c r="AC233" s="10"/>
      <c r="AD233" s="10"/>
      <c r="AE233" s="10"/>
      <c r="AF233" s="10"/>
      <c r="AG233" s="10"/>
      <c r="AH233" s="10"/>
      <c r="AI233" s="10"/>
      <c r="AK233" s="24"/>
      <c r="AL233" s="24"/>
      <c r="AM233" s="24"/>
      <c r="AN233" s="24"/>
      <c r="AO233" s="24"/>
      <c r="AP233" s="24"/>
    </row>
    <row r="234" spans="1:42" x14ac:dyDescent="0.25">
      <c r="A234" s="26">
        <f>Wellpath!E234</f>
        <v>0</v>
      </c>
      <c r="B234" s="17">
        <f>0.5*(SIN(Wellpath!$L233)*COS(Wellpath!$M233)+SIN(Wellpath!$L234)*COS(Wellpath!$M234))</f>
        <v>0</v>
      </c>
      <c r="C234" s="17">
        <f>0.5*(SIN(Wellpath!$L233)*SIN(Wellpath!$M233)+SIN(Wellpath!$L234)*SIN(Wellpath!$M234))</f>
        <v>0</v>
      </c>
      <c r="D234" s="17">
        <f>0.5*(COS(Wellpath!$L233)+COS(Wellpath!$L234))</f>
        <v>1</v>
      </c>
      <c r="E234" s="17">
        <f>0.5*((Wellpath!$K234-Wellpath!$K233)*COS(Wellpath!$L234)*COS(Wellpath!$M234))</f>
        <v>0</v>
      </c>
      <c r="F234" s="17">
        <f>0.5*((Wellpath!$K234-Wellpath!$K233)*COS(Wellpath!$L234)*SIN(Wellpath!$M234))</f>
        <v>0</v>
      </c>
      <c r="G234" s="17">
        <f>0.5*(-(Wellpath!$K234-Wellpath!$K233)*SIN(Wellpath!$L234))</f>
        <v>0</v>
      </c>
      <c r="H234" s="17">
        <f>-0.5*((Wellpath!$K234-Wellpath!$K233)*SIN(Wellpath!$L234)*SIN(Wellpath!$M234))</f>
        <v>0</v>
      </c>
      <c r="I234" s="17">
        <f>0.5*((Wellpath!$K234-Wellpath!$K233)*SIN(Wellpath!$L234)*COS(Wellpath!$M234))</f>
        <v>0</v>
      </c>
      <c r="J234" s="17">
        <v>0</v>
      </c>
      <c r="K234" s="17">
        <f t="shared" si="12"/>
        <v>0</v>
      </c>
      <c r="L234" s="17">
        <f t="shared" si="13"/>
        <v>0</v>
      </c>
      <c r="M234" s="17">
        <f t="shared" si="14"/>
        <v>-1</v>
      </c>
      <c r="N234" s="17">
        <f>0.5*((Wellpath!$K235-Wellpath!$K234)*COS(Wellpath!$L234)*COS(Wellpath!$M234))</f>
        <v>0</v>
      </c>
      <c r="O234" s="17">
        <f>0.5*((Wellpath!$K235-Wellpath!$K234)*COS(Wellpath!$L234)*SIN(Wellpath!$M234))</f>
        <v>0</v>
      </c>
      <c r="P234" s="17">
        <f>0.5*(-(Wellpath!$K235-Wellpath!$K234)*SIN(Wellpath!$L234))</f>
        <v>0</v>
      </c>
      <c r="Q234" s="17">
        <f>-0.5*((Wellpath!$K235-Wellpath!$K234)*SIN(Wellpath!$L234)*SIN(Wellpath!$M234))</f>
        <v>0</v>
      </c>
      <c r="R234" s="17">
        <f>0.5*((Wellpath!$K235-Wellpath!$K234)*SIN(Wellpath!$L234)*COS(Wellpath!$M234))</f>
        <v>0</v>
      </c>
      <c r="S234" s="17">
        <v>0</v>
      </c>
      <c r="AA234" s="10"/>
      <c r="AB234" s="10"/>
      <c r="AC234" s="10"/>
      <c r="AD234" s="10"/>
      <c r="AE234" s="10"/>
      <c r="AF234" s="10"/>
      <c r="AG234" s="10"/>
      <c r="AH234" s="10"/>
      <c r="AI234" s="10"/>
      <c r="AK234" s="24"/>
      <c r="AL234" s="24"/>
      <c r="AM234" s="24"/>
      <c r="AN234" s="24"/>
      <c r="AO234" s="24"/>
      <c r="AP234" s="24"/>
    </row>
    <row r="235" spans="1:42" x14ac:dyDescent="0.25">
      <c r="A235" s="26">
        <f>Wellpath!E235</f>
        <v>0</v>
      </c>
      <c r="B235" s="17">
        <f>0.5*(SIN(Wellpath!$L234)*COS(Wellpath!$M234)+SIN(Wellpath!$L235)*COS(Wellpath!$M235))</f>
        <v>0</v>
      </c>
      <c r="C235" s="17">
        <f>0.5*(SIN(Wellpath!$L234)*SIN(Wellpath!$M234)+SIN(Wellpath!$L235)*SIN(Wellpath!$M235))</f>
        <v>0</v>
      </c>
      <c r="D235" s="17">
        <f>0.5*(COS(Wellpath!$L234)+COS(Wellpath!$L235))</f>
        <v>1</v>
      </c>
      <c r="E235" s="17">
        <f>0.5*((Wellpath!$K235-Wellpath!$K234)*COS(Wellpath!$L235)*COS(Wellpath!$M235))</f>
        <v>0</v>
      </c>
      <c r="F235" s="17">
        <f>0.5*((Wellpath!$K235-Wellpath!$K234)*COS(Wellpath!$L235)*SIN(Wellpath!$M235))</f>
        <v>0</v>
      </c>
      <c r="G235" s="17">
        <f>0.5*(-(Wellpath!$K235-Wellpath!$K234)*SIN(Wellpath!$L235))</f>
        <v>0</v>
      </c>
      <c r="H235" s="17">
        <f>-0.5*((Wellpath!$K235-Wellpath!$K234)*SIN(Wellpath!$L235)*SIN(Wellpath!$M235))</f>
        <v>0</v>
      </c>
      <c r="I235" s="17">
        <f>0.5*((Wellpath!$K235-Wellpath!$K234)*SIN(Wellpath!$L235)*COS(Wellpath!$M235))</f>
        <v>0</v>
      </c>
      <c r="J235" s="17">
        <v>0</v>
      </c>
      <c r="K235" s="17">
        <f t="shared" si="12"/>
        <v>0</v>
      </c>
      <c r="L235" s="17">
        <f t="shared" si="13"/>
        <v>0</v>
      </c>
      <c r="M235" s="17">
        <f t="shared" si="14"/>
        <v>-1</v>
      </c>
      <c r="N235" s="17">
        <f>0.5*((Wellpath!$K236-Wellpath!$K235)*COS(Wellpath!$L235)*COS(Wellpath!$M235))</f>
        <v>0</v>
      </c>
      <c r="O235" s="17">
        <f>0.5*((Wellpath!$K236-Wellpath!$K235)*COS(Wellpath!$L235)*SIN(Wellpath!$M235))</f>
        <v>0</v>
      </c>
      <c r="P235" s="17">
        <f>0.5*(-(Wellpath!$K236-Wellpath!$K235)*SIN(Wellpath!$L235))</f>
        <v>0</v>
      </c>
      <c r="Q235" s="17">
        <f>-0.5*((Wellpath!$K236-Wellpath!$K235)*SIN(Wellpath!$L235)*SIN(Wellpath!$M235))</f>
        <v>0</v>
      </c>
      <c r="R235" s="17">
        <f>0.5*((Wellpath!$K236-Wellpath!$K235)*SIN(Wellpath!$L235)*COS(Wellpath!$M235))</f>
        <v>0</v>
      </c>
      <c r="S235" s="17">
        <v>0</v>
      </c>
      <c r="AA235" s="10"/>
      <c r="AB235" s="10"/>
      <c r="AC235" s="10"/>
      <c r="AD235" s="10"/>
      <c r="AE235" s="10"/>
      <c r="AF235" s="10"/>
      <c r="AG235" s="10"/>
      <c r="AH235" s="10"/>
      <c r="AI235" s="10"/>
      <c r="AK235" s="24"/>
      <c r="AL235" s="24"/>
      <c r="AM235" s="24"/>
      <c r="AN235" s="24"/>
      <c r="AO235" s="24"/>
      <c r="AP235" s="24"/>
    </row>
    <row r="236" spans="1:42" x14ac:dyDescent="0.25">
      <c r="A236" s="26">
        <f>Wellpath!E236</f>
        <v>0</v>
      </c>
      <c r="B236" s="17">
        <f>0.5*(SIN(Wellpath!$L235)*COS(Wellpath!$M235)+SIN(Wellpath!$L236)*COS(Wellpath!$M236))</f>
        <v>0</v>
      </c>
      <c r="C236" s="17">
        <f>0.5*(SIN(Wellpath!$L235)*SIN(Wellpath!$M235)+SIN(Wellpath!$L236)*SIN(Wellpath!$M236))</f>
        <v>0</v>
      </c>
      <c r="D236" s="17">
        <f>0.5*(COS(Wellpath!$L235)+COS(Wellpath!$L236))</f>
        <v>1</v>
      </c>
      <c r="E236" s="17">
        <f>0.5*((Wellpath!$K236-Wellpath!$K235)*COS(Wellpath!$L236)*COS(Wellpath!$M236))</f>
        <v>0</v>
      </c>
      <c r="F236" s="17">
        <f>0.5*((Wellpath!$K236-Wellpath!$K235)*COS(Wellpath!$L236)*SIN(Wellpath!$M236))</f>
        <v>0</v>
      </c>
      <c r="G236" s="17">
        <f>0.5*(-(Wellpath!$K236-Wellpath!$K235)*SIN(Wellpath!$L236))</f>
        <v>0</v>
      </c>
      <c r="H236" s="17">
        <f>-0.5*((Wellpath!$K236-Wellpath!$K235)*SIN(Wellpath!$L236)*SIN(Wellpath!$M236))</f>
        <v>0</v>
      </c>
      <c r="I236" s="17">
        <f>0.5*((Wellpath!$K236-Wellpath!$K235)*SIN(Wellpath!$L236)*COS(Wellpath!$M236))</f>
        <v>0</v>
      </c>
      <c r="J236" s="17">
        <v>0</v>
      </c>
      <c r="K236" s="17">
        <f t="shared" si="12"/>
        <v>0</v>
      </c>
      <c r="L236" s="17">
        <f t="shared" si="13"/>
        <v>0</v>
      </c>
      <c r="M236" s="17">
        <f t="shared" si="14"/>
        <v>-1</v>
      </c>
      <c r="N236" s="17">
        <f>0.5*((Wellpath!$K237-Wellpath!$K236)*COS(Wellpath!$L236)*COS(Wellpath!$M236))</f>
        <v>0</v>
      </c>
      <c r="O236" s="17">
        <f>0.5*((Wellpath!$K237-Wellpath!$K236)*COS(Wellpath!$L236)*SIN(Wellpath!$M236))</f>
        <v>0</v>
      </c>
      <c r="P236" s="17">
        <f>0.5*(-(Wellpath!$K237-Wellpath!$K236)*SIN(Wellpath!$L236))</f>
        <v>0</v>
      </c>
      <c r="Q236" s="17">
        <f>-0.5*((Wellpath!$K237-Wellpath!$K236)*SIN(Wellpath!$L236)*SIN(Wellpath!$M236))</f>
        <v>0</v>
      </c>
      <c r="R236" s="17">
        <f>0.5*((Wellpath!$K237-Wellpath!$K236)*SIN(Wellpath!$L236)*COS(Wellpath!$M236))</f>
        <v>0</v>
      </c>
      <c r="S236" s="17">
        <v>0</v>
      </c>
      <c r="AA236" s="10"/>
      <c r="AB236" s="10"/>
      <c r="AC236" s="10"/>
      <c r="AD236" s="10"/>
      <c r="AE236" s="10"/>
      <c r="AF236" s="10"/>
      <c r="AG236" s="10"/>
      <c r="AH236" s="10"/>
      <c r="AI236" s="10"/>
      <c r="AK236" s="24"/>
      <c r="AL236" s="24"/>
      <c r="AM236" s="24"/>
      <c r="AN236" s="24"/>
      <c r="AO236" s="24"/>
      <c r="AP236" s="24"/>
    </row>
    <row r="237" spans="1:42" x14ac:dyDescent="0.25">
      <c r="A237" s="26">
        <f>Wellpath!E237</f>
        <v>0</v>
      </c>
      <c r="B237" s="17">
        <f>0.5*(SIN(Wellpath!$L236)*COS(Wellpath!$M236)+SIN(Wellpath!$L237)*COS(Wellpath!$M237))</f>
        <v>0</v>
      </c>
      <c r="C237" s="17">
        <f>0.5*(SIN(Wellpath!$L236)*SIN(Wellpath!$M236)+SIN(Wellpath!$L237)*SIN(Wellpath!$M237))</f>
        <v>0</v>
      </c>
      <c r="D237" s="17">
        <f>0.5*(COS(Wellpath!$L236)+COS(Wellpath!$L237))</f>
        <v>1</v>
      </c>
      <c r="E237" s="17">
        <f>0.5*((Wellpath!$K237-Wellpath!$K236)*COS(Wellpath!$L237)*COS(Wellpath!$M237))</f>
        <v>0</v>
      </c>
      <c r="F237" s="17">
        <f>0.5*((Wellpath!$K237-Wellpath!$K236)*COS(Wellpath!$L237)*SIN(Wellpath!$M237))</f>
        <v>0</v>
      </c>
      <c r="G237" s="17">
        <f>0.5*(-(Wellpath!$K237-Wellpath!$K236)*SIN(Wellpath!$L237))</f>
        <v>0</v>
      </c>
      <c r="H237" s="17">
        <f>-0.5*((Wellpath!$K237-Wellpath!$K236)*SIN(Wellpath!$L237)*SIN(Wellpath!$M237))</f>
        <v>0</v>
      </c>
      <c r="I237" s="17">
        <f>0.5*((Wellpath!$K237-Wellpath!$K236)*SIN(Wellpath!$L237)*COS(Wellpath!$M237))</f>
        <v>0</v>
      </c>
      <c r="J237" s="17">
        <v>0</v>
      </c>
      <c r="K237" s="17">
        <f t="shared" si="12"/>
        <v>0</v>
      </c>
      <c r="L237" s="17">
        <f t="shared" si="13"/>
        <v>0</v>
      </c>
      <c r="M237" s="17">
        <f t="shared" si="14"/>
        <v>-1</v>
      </c>
      <c r="N237" s="17">
        <f>0.5*((Wellpath!$K238-Wellpath!$K237)*COS(Wellpath!$L237)*COS(Wellpath!$M237))</f>
        <v>0</v>
      </c>
      <c r="O237" s="17">
        <f>0.5*((Wellpath!$K238-Wellpath!$K237)*COS(Wellpath!$L237)*SIN(Wellpath!$M237))</f>
        <v>0</v>
      </c>
      <c r="P237" s="17">
        <f>0.5*(-(Wellpath!$K238-Wellpath!$K237)*SIN(Wellpath!$L237))</f>
        <v>0</v>
      </c>
      <c r="Q237" s="17">
        <f>-0.5*((Wellpath!$K238-Wellpath!$K237)*SIN(Wellpath!$L237)*SIN(Wellpath!$M237))</f>
        <v>0</v>
      </c>
      <c r="R237" s="17">
        <f>0.5*((Wellpath!$K238-Wellpath!$K237)*SIN(Wellpath!$L237)*COS(Wellpath!$M237))</f>
        <v>0</v>
      </c>
      <c r="S237" s="17">
        <v>0</v>
      </c>
      <c r="AA237" s="10"/>
      <c r="AB237" s="10"/>
      <c r="AC237" s="10"/>
      <c r="AD237" s="10"/>
      <c r="AE237" s="10"/>
      <c r="AF237" s="10"/>
      <c r="AG237" s="10"/>
      <c r="AH237" s="10"/>
      <c r="AI237" s="10"/>
      <c r="AK237" s="24"/>
      <c r="AL237" s="24"/>
      <c r="AM237" s="24"/>
      <c r="AN237" s="24"/>
      <c r="AO237" s="24"/>
      <c r="AP237" s="24"/>
    </row>
    <row r="238" spans="1:42" x14ac:dyDescent="0.25">
      <c r="A238" s="26">
        <f>Wellpath!E238</f>
        <v>0</v>
      </c>
      <c r="B238" s="17">
        <f>0.5*(SIN(Wellpath!$L237)*COS(Wellpath!$M237)+SIN(Wellpath!$L238)*COS(Wellpath!$M238))</f>
        <v>0</v>
      </c>
      <c r="C238" s="17">
        <f>0.5*(SIN(Wellpath!$L237)*SIN(Wellpath!$M237)+SIN(Wellpath!$L238)*SIN(Wellpath!$M238))</f>
        <v>0</v>
      </c>
      <c r="D238" s="17">
        <f>0.5*(COS(Wellpath!$L237)+COS(Wellpath!$L238))</f>
        <v>1</v>
      </c>
      <c r="E238" s="17">
        <f>0.5*((Wellpath!$K238-Wellpath!$K237)*COS(Wellpath!$L238)*COS(Wellpath!$M238))</f>
        <v>0</v>
      </c>
      <c r="F238" s="17">
        <f>0.5*((Wellpath!$K238-Wellpath!$K237)*COS(Wellpath!$L238)*SIN(Wellpath!$M238))</f>
        <v>0</v>
      </c>
      <c r="G238" s="17">
        <f>0.5*(-(Wellpath!$K238-Wellpath!$K237)*SIN(Wellpath!$L238))</f>
        <v>0</v>
      </c>
      <c r="H238" s="17">
        <f>-0.5*((Wellpath!$K238-Wellpath!$K237)*SIN(Wellpath!$L238)*SIN(Wellpath!$M238))</f>
        <v>0</v>
      </c>
      <c r="I238" s="17">
        <f>0.5*((Wellpath!$K238-Wellpath!$K237)*SIN(Wellpath!$L238)*COS(Wellpath!$M238))</f>
        <v>0</v>
      </c>
      <c r="J238" s="17">
        <v>0</v>
      </c>
      <c r="K238" s="17">
        <f t="shared" si="12"/>
        <v>0</v>
      </c>
      <c r="L238" s="17">
        <f t="shared" si="13"/>
        <v>0</v>
      </c>
      <c r="M238" s="17">
        <f t="shared" si="14"/>
        <v>-1</v>
      </c>
      <c r="N238" s="17">
        <f>0.5*((Wellpath!$K239-Wellpath!$K238)*COS(Wellpath!$L238)*COS(Wellpath!$M238))</f>
        <v>0</v>
      </c>
      <c r="O238" s="17">
        <f>0.5*((Wellpath!$K239-Wellpath!$K238)*COS(Wellpath!$L238)*SIN(Wellpath!$M238))</f>
        <v>0</v>
      </c>
      <c r="P238" s="17">
        <f>0.5*(-(Wellpath!$K239-Wellpath!$K238)*SIN(Wellpath!$L238))</f>
        <v>0</v>
      </c>
      <c r="Q238" s="17">
        <f>-0.5*((Wellpath!$K239-Wellpath!$K238)*SIN(Wellpath!$L238)*SIN(Wellpath!$M238))</f>
        <v>0</v>
      </c>
      <c r="R238" s="17">
        <f>0.5*((Wellpath!$K239-Wellpath!$K238)*SIN(Wellpath!$L238)*COS(Wellpath!$M238))</f>
        <v>0</v>
      </c>
      <c r="S238" s="17">
        <v>0</v>
      </c>
      <c r="AA238" s="10"/>
      <c r="AB238" s="10"/>
      <c r="AC238" s="10"/>
      <c r="AD238" s="10"/>
      <c r="AE238" s="10"/>
      <c r="AF238" s="10"/>
      <c r="AG238" s="10"/>
      <c r="AH238" s="10"/>
      <c r="AI238" s="10"/>
      <c r="AK238" s="24"/>
      <c r="AL238" s="24"/>
      <c r="AM238" s="24"/>
      <c r="AN238" s="24"/>
      <c r="AO238" s="24"/>
      <c r="AP238" s="24"/>
    </row>
    <row r="239" spans="1:42" x14ac:dyDescent="0.25">
      <c r="A239" s="26">
        <f>Wellpath!E239</f>
        <v>0</v>
      </c>
      <c r="B239" s="17">
        <f>0.5*(SIN(Wellpath!$L238)*COS(Wellpath!$M238)+SIN(Wellpath!$L239)*COS(Wellpath!$M239))</f>
        <v>0</v>
      </c>
      <c r="C239" s="17">
        <f>0.5*(SIN(Wellpath!$L238)*SIN(Wellpath!$M238)+SIN(Wellpath!$L239)*SIN(Wellpath!$M239))</f>
        <v>0</v>
      </c>
      <c r="D239" s="17">
        <f>0.5*(COS(Wellpath!$L238)+COS(Wellpath!$L239))</f>
        <v>1</v>
      </c>
      <c r="E239" s="17">
        <f>0.5*((Wellpath!$K239-Wellpath!$K238)*COS(Wellpath!$L239)*COS(Wellpath!$M239))</f>
        <v>0</v>
      </c>
      <c r="F239" s="17">
        <f>0.5*((Wellpath!$K239-Wellpath!$K238)*COS(Wellpath!$L239)*SIN(Wellpath!$M239))</f>
        <v>0</v>
      </c>
      <c r="G239" s="17">
        <f>0.5*(-(Wellpath!$K239-Wellpath!$K238)*SIN(Wellpath!$L239))</f>
        <v>0</v>
      </c>
      <c r="H239" s="17">
        <f>-0.5*((Wellpath!$K239-Wellpath!$K238)*SIN(Wellpath!$L239)*SIN(Wellpath!$M239))</f>
        <v>0</v>
      </c>
      <c r="I239" s="17">
        <f>0.5*((Wellpath!$K239-Wellpath!$K238)*SIN(Wellpath!$L239)*COS(Wellpath!$M239))</f>
        <v>0</v>
      </c>
      <c r="J239" s="17">
        <v>0</v>
      </c>
      <c r="K239" s="17">
        <f t="shared" si="12"/>
        <v>0</v>
      </c>
      <c r="L239" s="17">
        <f t="shared" si="13"/>
        <v>0</v>
      </c>
      <c r="M239" s="17">
        <f t="shared" si="14"/>
        <v>-1</v>
      </c>
      <c r="N239" s="17">
        <f>0.5*((Wellpath!$K240-Wellpath!$K239)*COS(Wellpath!$L239)*COS(Wellpath!$M239))</f>
        <v>0</v>
      </c>
      <c r="O239" s="17">
        <f>0.5*((Wellpath!$K240-Wellpath!$K239)*COS(Wellpath!$L239)*SIN(Wellpath!$M239))</f>
        <v>0</v>
      </c>
      <c r="P239" s="17">
        <f>0.5*(-(Wellpath!$K240-Wellpath!$K239)*SIN(Wellpath!$L239))</f>
        <v>0</v>
      </c>
      <c r="Q239" s="17">
        <f>-0.5*((Wellpath!$K240-Wellpath!$K239)*SIN(Wellpath!$L239)*SIN(Wellpath!$M239))</f>
        <v>0</v>
      </c>
      <c r="R239" s="17">
        <f>0.5*((Wellpath!$K240-Wellpath!$K239)*SIN(Wellpath!$L239)*COS(Wellpath!$M239))</f>
        <v>0</v>
      </c>
      <c r="S239" s="17">
        <v>0</v>
      </c>
      <c r="AA239" s="10"/>
      <c r="AB239" s="10"/>
      <c r="AC239" s="10"/>
      <c r="AD239" s="10"/>
      <c r="AE239" s="10"/>
      <c r="AF239" s="10"/>
      <c r="AG239" s="10"/>
      <c r="AH239" s="10"/>
      <c r="AI239" s="10"/>
      <c r="AK239" s="24"/>
      <c r="AL239" s="24"/>
      <c r="AM239" s="24"/>
      <c r="AN239" s="24"/>
      <c r="AO239" s="24"/>
      <c r="AP239" s="24"/>
    </row>
    <row r="240" spans="1:42" x14ac:dyDescent="0.25">
      <c r="A240" s="26">
        <f>Wellpath!E240</f>
        <v>0</v>
      </c>
      <c r="B240" s="17">
        <f>0.5*(SIN(Wellpath!$L239)*COS(Wellpath!$M239)+SIN(Wellpath!$L240)*COS(Wellpath!$M240))</f>
        <v>0</v>
      </c>
      <c r="C240" s="17">
        <f>0.5*(SIN(Wellpath!$L239)*SIN(Wellpath!$M239)+SIN(Wellpath!$L240)*SIN(Wellpath!$M240))</f>
        <v>0</v>
      </c>
      <c r="D240" s="17">
        <f>0.5*(COS(Wellpath!$L239)+COS(Wellpath!$L240))</f>
        <v>1</v>
      </c>
      <c r="E240" s="17">
        <f>0.5*((Wellpath!$K240-Wellpath!$K239)*COS(Wellpath!$L240)*COS(Wellpath!$M240))</f>
        <v>0</v>
      </c>
      <c r="F240" s="17">
        <f>0.5*((Wellpath!$K240-Wellpath!$K239)*COS(Wellpath!$L240)*SIN(Wellpath!$M240))</f>
        <v>0</v>
      </c>
      <c r="G240" s="17">
        <f>0.5*(-(Wellpath!$K240-Wellpath!$K239)*SIN(Wellpath!$L240))</f>
        <v>0</v>
      </c>
      <c r="H240" s="17">
        <f>-0.5*((Wellpath!$K240-Wellpath!$K239)*SIN(Wellpath!$L240)*SIN(Wellpath!$M240))</f>
        <v>0</v>
      </c>
      <c r="I240" s="17">
        <f>0.5*((Wellpath!$K240-Wellpath!$K239)*SIN(Wellpath!$L240)*COS(Wellpath!$M240))</f>
        <v>0</v>
      </c>
      <c r="J240" s="17">
        <v>0</v>
      </c>
      <c r="K240" s="17">
        <f t="shared" si="12"/>
        <v>0</v>
      </c>
      <c r="L240" s="17">
        <f t="shared" si="13"/>
        <v>0</v>
      </c>
      <c r="M240" s="17">
        <f t="shared" si="14"/>
        <v>-1</v>
      </c>
      <c r="N240" s="17">
        <f>0.5*((Wellpath!$K241-Wellpath!$K240)*COS(Wellpath!$L240)*COS(Wellpath!$M240))</f>
        <v>0</v>
      </c>
      <c r="O240" s="17">
        <f>0.5*((Wellpath!$K241-Wellpath!$K240)*COS(Wellpath!$L240)*SIN(Wellpath!$M240))</f>
        <v>0</v>
      </c>
      <c r="P240" s="17">
        <f>0.5*(-(Wellpath!$K241-Wellpath!$K240)*SIN(Wellpath!$L240))</f>
        <v>0</v>
      </c>
      <c r="Q240" s="17">
        <f>-0.5*((Wellpath!$K241-Wellpath!$K240)*SIN(Wellpath!$L240)*SIN(Wellpath!$M240))</f>
        <v>0</v>
      </c>
      <c r="R240" s="17">
        <f>0.5*((Wellpath!$K241-Wellpath!$K240)*SIN(Wellpath!$L240)*COS(Wellpath!$M240))</f>
        <v>0</v>
      </c>
      <c r="S240" s="17">
        <v>0</v>
      </c>
      <c r="AA240" s="10"/>
      <c r="AB240" s="10"/>
      <c r="AC240" s="10"/>
      <c r="AD240" s="10"/>
      <c r="AE240" s="10"/>
      <c r="AF240" s="10"/>
      <c r="AG240" s="10"/>
      <c r="AH240" s="10"/>
      <c r="AI240" s="10"/>
      <c r="AK240" s="24"/>
      <c r="AL240" s="24"/>
      <c r="AM240" s="24"/>
      <c r="AN240" s="24"/>
      <c r="AO240" s="24"/>
      <c r="AP240" s="24"/>
    </row>
    <row r="241" spans="1:42" x14ac:dyDescent="0.25">
      <c r="A241" s="26">
        <f>Wellpath!E241</f>
        <v>0</v>
      </c>
      <c r="B241" s="17">
        <f>0.5*(SIN(Wellpath!$L240)*COS(Wellpath!$M240)+SIN(Wellpath!$L241)*COS(Wellpath!$M241))</f>
        <v>0</v>
      </c>
      <c r="C241" s="17">
        <f>0.5*(SIN(Wellpath!$L240)*SIN(Wellpath!$M240)+SIN(Wellpath!$L241)*SIN(Wellpath!$M241))</f>
        <v>0</v>
      </c>
      <c r="D241" s="17">
        <f>0.5*(COS(Wellpath!$L240)+COS(Wellpath!$L241))</f>
        <v>1</v>
      </c>
      <c r="E241" s="17">
        <f>0.5*((Wellpath!$K241-Wellpath!$K240)*COS(Wellpath!$L241)*COS(Wellpath!$M241))</f>
        <v>0</v>
      </c>
      <c r="F241" s="17">
        <f>0.5*((Wellpath!$K241-Wellpath!$K240)*COS(Wellpath!$L241)*SIN(Wellpath!$M241))</f>
        <v>0</v>
      </c>
      <c r="G241" s="17">
        <f>0.5*(-(Wellpath!$K241-Wellpath!$K240)*SIN(Wellpath!$L241))</f>
        <v>0</v>
      </c>
      <c r="H241" s="17">
        <f>-0.5*((Wellpath!$K241-Wellpath!$K240)*SIN(Wellpath!$L241)*SIN(Wellpath!$M241))</f>
        <v>0</v>
      </c>
      <c r="I241" s="17">
        <f>0.5*((Wellpath!$K241-Wellpath!$K240)*SIN(Wellpath!$L241)*COS(Wellpath!$M241))</f>
        <v>0</v>
      </c>
      <c r="J241" s="17">
        <v>0</v>
      </c>
      <c r="K241" s="17">
        <f t="shared" si="12"/>
        <v>0</v>
      </c>
      <c r="L241" s="17">
        <f t="shared" si="13"/>
        <v>0</v>
      </c>
      <c r="M241" s="17">
        <f t="shared" si="14"/>
        <v>-1</v>
      </c>
      <c r="N241" s="17">
        <f>0.5*((Wellpath!$K242-Wellpath!$K241)*COS(Wellpath!$L241)*COS(Wellpath!$M241))</f>
        <v>0</v>
      </c>
      <c r="O241" s="17">
        <f>0.5*((Wellpath!$K242-Wellpath!$K241)*COS(Wellpath!$L241)*SIN(Wellpath!$M241))</f>
        <v>0</v>
      </c>
      <c r="P241" s="17">
        <f>0.5*(-(Wellpath!$K242-Wellpath!$K241)*SIN(Wellpath!$L241))</f>
        <v>0</v>
      </c>
      <c r="Q241" s="17">
        <f>-0.5*((Wellpath!$K242-Wellpath!$K241)*SIN(Wellpath!$L241)*SIN(Wellpath!$M241))</f>
        <v>0</v>
      </c>
      <c r="R241" s="17">
        <f>0.5*((Wellpath!$K242-Wellpath!$K241)*SIN(Wellpath!$L241)*COS(Wellpath!$M241))</f>
        <v>0</v>
      </c>
      <c r="S241" s="17">
        <v>0</v>
      </c>
      <c r="AA241" s="10"/>
      <c r="AB241" s="10"/>
      <c r="AC241" s="10"/>
      <c r="AD241" s="10"/>
      <c r="AE241" s="10"/>
      <c r="AF241" s="10"/>
      <c r="AG241" s="10"/>
      <c r="AH241" s="10"/>
      <c r="AI241" s="10"/>
      <c r="AK241" s="24"/>
      <c r="AL241" s="24"/>
      <c r="AM241" s="24"/>
      <c r="AN241" s="24"/>
      <c r="AO241" s="24"/>
      <c r="AP241" s="24"/>
    </row>
    <row r="242" spans="1:42" x14ac:dyDescent="0.25">
      <c r="A242" s="26">
        <f>Wellpath!E242</f>
        <v>0</v>
      </c>
      <c r="B242" s="17">
        <f>0.5*(SIN(Wellpath!$L241)*COS(Wellpath!$M241)+SIN(Wellpath!$L242)*COS(Wellpath!$M242))</f>
        <v>0</v>
      </c>
      <c r="C242" s="17">
        <f>0.5*(SIN(Wellpath!$L241)*SIN(Wellpath!$M241)+SIN(Wellpath!$L242)*SIN(Wellpath!$M242))</f>
        <v>0</v>
      </c>
      <c r="D242" s="17">
        <f>0.5*(COS(Wellpath!$L241)+COS(Wellpath!$L242))</f>
        <v>1</v>
      </c>
      <c r="E242" s="17">
        <f>0.5*((Wellpath!$K242-Wellpath!$K241)*COS(Wellpath!$L242)*COS(Wellpath!$M242))</f>
        <v>0</v>
      </c>
      <c r="F242" s="17">
        <f>0.5*((Wellpath!$K242-Wellpath!$K241)*COS(Wellpath!$L242)*SIN(Wellpath!$M242))</f>
        <v>0</v>
      </c>
      <c r="G242" s="17">
        <f>0.5*(-(Wellpath!$K242-Wellpath!$K241)*SIN(Wellpath!$L242))</f>
        <v>0</v>
      </c>
      <c r="H242" s="17">
        <f>-0.5*((Wellpath!$K242-Wellpath!$K241)*SIN(Wellpath!$L242)*SIN(Wellpath!$M242))</f>
        <v>0</v>
      </c>
      <c r="I242" s="17">
        <f>0.5*((Wellpath!$K242-Wellpath!$K241)*SIN(Wellpath!$L242)*COS(Wellpath!$M242))</f>
        <v>0</v>
      </c>
      <c r="J242" s="17">
        <v>0</v>
      </c>
      <c r="K242" s="17">
        <f t="shared" si="12"/>
        <v>0</v>
      </c>
      <c r="L242" s="17">
        <f t="shared" si="13"/>
        <v>0</v>
      </c>
      <c r="M242" s="17">
        <f t="shared" si="14"/>
        <v>-1</v>
      </c>
      <c r="N242" s="17">
        <f>0.5*((Wellpath!$K243-Wellpath!$K242)*COS(Wellpath!$L242)*COS(Wellpath!$M242))</f>
        <v>0</v>
      </c>
      <c r="O242" s="17">
        <f>0.5*((Wellpath!$K243-Wellpath!$K242)*COS(Wellpath!$L242)*SIN(Wellpath!$M242))</f>
        <v>0</v>
      </c>
      <c r="P242" s="17">
        <f>0.5*(-(Wellpath!$K243-Wellpath!$K242)*SIN(Wellpath!$L242))</f>
        <v>0</v>
      </c>
      <c r="Q242" s="17">
        <f>-0.5*((Wellpath!$K243-Wellpath!$K242)*SIN(Wellpath!$L242)*SIN(Wellpath!$M242))</f>
        <v>0</v>
      </c>
      <c r="R242" s="17">
        <f>0.5*((Wellpath!$K243-Wellpath!$K242)*SIN(Wellpath!$L242)*COS(Wellpath!$M242))</f>
        <v>0</v>
      </c>
      <c r="S242" s="17">
        <v>0</v>
      </c>
      <c r="AA242" s="10"/>
      <c r="AB242" s="10"/>
      <c r="AC242" s="10"/>
      <c r="AD242" s="10"/>
      <c r="AE242" s="10"/>
      <c r="AF242" s="10"/>
      <c r="AG242" s="10"/>
      <c r="AH242" s="10"/>
      <c r="AI242" s="10"/>
      <c r="AK242" s="24"/>
      <c r="AL242" s="24"/>
      <c r="AM242" s="24"/>
      <c r="AN242" s="24"/>
      <c r="AO242" s="24"/>
      <c r="AP242" s="24"/>
    </row>
    <row r="243" spans="1:42" x14ac:dyDescent="0.25">
      <c r="A243" s="26">
        <f>Wellpath!E243</f>
        <v>0</v>
      </c>
      <c r="B243" s="17">
        <f>0.5*(SIN(Wellpath!$L242)*COS(Wellpath!$M242)+SIN(Wellpath!$L243)*COS(Wellpath!$M243))</f>
        <v>0</v>
      </c>
      <c r="C243" s="17">
        <f>0.5*(SIN(Wellpath!$L242)*SIN(Wellpath!$M242)+SIN(Wellpath!$L243)*SIN(Wellpath!$M243))</f>
        <v>0</v>
      </c>
      <c r="D243" s="17">
        <f>0.5*(COS(Wellpath!$L242)+COS(Wellpath!$L243))</f>
        <v>1</v>
      </c>
      <c r="E243" s="17">
        <f>0.5*((Wellpath!$K243-Wellpath!$K242)*COS(Wellpath!$L243)*COS(Wellpath!$M243))</f>
        <v>0</v>
      </c>
      <c r="F243" s="17">
        <f>0.5*((Wellpath!$K243-Wellpath!$K242)*COS(Wellpath!$L243)*SIN(Wellpath!$M243))</f>
        <v>0</v>
      </c>
      <c r="G243" s="17">
        <f>0.5*(-(Wellpath!$K243-Wellpath!$K242)*SIN(Wellpath!$L243))</f>
        <v>0</v>
      </c>
      <c r="H243" s="17">
        <f>-0.5*((Wellpath!$K243-Wellpath!$K242)*SIN(Wellpath!$L243)*SIN(Wellpath!$M243))</f>
        <v>0</v>
      </c>
      <c r="I243" s="17">
        <f>0.5*((Wellpath!$K243-Wellpath!$K242)*SIN(Wellpath!$L243)*COS(Wellpath!$M243))</f>
        <v>0</v>
      </c>
      <c r="J243" s="17">
        <v>0</v>
      </c>
      <c r="K243" s="17">
        <f t="shared" si="12"/>
        <v>0</v>
      </c>
      <c r="L243" s="17">
        <f t="shared" si="13"/>
        <v>0</v>
      </c>
      <c r="M243" s="17">
        <f t="shared" si="14"/>
        <v>-1</v>
      </c>
      <c r="N243" s="17">
        <f>0.5*((Wellpath!$K244-Wellpath!$K243)*COS(Wellpath!$L243)*COS(Wellpath!$M243))</f>
        <v>0</v>
      </c>
      <c r="O243" s="17">
        <f>0.5*((Wellpath!$K244-Wellpath!$K243)*COS(Wellpath!$L243)*SIN(Wellpath!$M243))</f>
        <v>0</v>
      </c>
      <c r="P243" s="17">
        <f>0.5*(-(Wellpath!$K244-Wellpath!$K243)*SIN(Wellpath!$L243))</f>
        <v>0</v>
      </c>
      <c r="Q243" s="17">
        <f>-0.5*((Wellpath!$K244-Wellpath!$K243)*SIN(Wellpath!$L243)*SIN(Wellpath!$M243))</f>
        <v>0</v>
      </c>
      <c r="R243" s="17">
        <f>0.5*((Wellpath!$K244-Wellpath!$K243)*SIN(Wellpath!$L243)*COS(Wellpath!$M243))</f>
        <v>0</v>
      </c>
      <c r="S243" s="17">
        <v>0</v>
      </c>
      <c r="AA243" s="10"/>
      <c r="AB243" s="10"/>
      <c r="AC243" s="10"/>
      <c r="AD243" s="10"/>
      <c r="AE243" s="10"/>
      <c r="AF243" s="10"/>
      <c r="AG243" s="10"/>
      <c r="AH243" s="10"/>
      <c r="AI243" s="10"/>
      <c r="AK243" s="24"/>
      <c r="AL243" s="24"/>
      <c r="AM243" s="24"/>
      <c r="AN243" s="24"/>
      <c r="AO243" s="24"/>
      <c r="AP243" s="24"/>
    </row>
    <row r="244" spans="1:42" x14ac:dyDescent="0.25">
      <c r="A244" s="26">
        <f>Wellpath!E244</f>
        <v>0</v>
      </c>
      <c r="B244" s="17">
        <f>0.5*(SIN(Wellpath!$L243)*COS(Wellpath!$M243)+SIN(Wellpath!$L244)*COS(Wellpath!$M244))</f>
        <v>0</v>
      </c>
      <c r="C244" s="17">
        <f>0.5*(SIN(Wellpath!$L243)*SIN(Wellpath!$M243)+SIN(Wellpath!$L244)*SIN(Wellpath!$M244))</f>
        <v>0</v>
      </c>
      <c r="D244" s="17">
        <f>0.5*(COS(Wellpath!$L243)+COS(Wellpath!$L244))</f>
        <v>1</v>
      </c>
      <c r="E244" s="17">
        <f>0.5*((Wellpath!$K244-Wellpath!$K243)*COS(Wellpath!$L244)*COS(Wellpath!$M244))</f>
        <v>0</v>
      </c>
      <c r="F244" s="17">
        <f>0.5*((Wellpath!$K244-Wellpath!$K243)*COS(Wellpath!$L244)*SIN(Wellpath!$M244))</f>
        <v>0</v>
      </c>
      <c r="G244" s="17">
        <f>0.5*(-(Wellpath!$K244-Wellpath!$K243)*SIN(Wellpath!$L244))</f>
        <v>0</v>
      </c>
      <c r="H244" s="17">
        <f>-0.5*((Wellpath!$K244-Wellpath!$K243)*SIN(Wellpath!$L244)*SIN(Wellpath!$M244))</f>
        <v>0</v>
      </c>
      <c r="I244" s="17">
        <f>0.5*((Wellpath!$K244-Wellpath!$K243)*SIN(Wellpath!$L244)*COS(Wellpath!$M244))</f>
        <v>0</v>
      </c>
      <c r="J244" s="17">
        <v>0</v>
      </c>
      <c r="K244" s="17">
        <f t="shared" si="12"/>
        <v>0</v>
      </c>
      <c r="L244" s="17">
        <f t="shared" si="13"/>
        <v>0</v>
      </c>
      <c r="M244" s="17">
        <f t="shared" si="14"/>
        <v>-1</v>
      </c>
      <c r="N244" s="17">
        <f>0.5*((Wellpath!$K245-Wellpath!$K244)*COS(Wellpath!$L244)*COS(Wellpath!$M244))</f>
        <v>0</v>
      </c>
      <c r="O244" s="17">
        <f>0.5*((Wellpath!$K245-Wellpath!$K244)*COS(Wellpath!$L244)*SIN(Wellpath!$M244))</f>
        <v>0</v>
      </c>
      <c r="P244" s="17">
        <f>0.5*(-(Wellpath!$K245-Wellpath!$K244)*SIN(Wellpath!$L244))</f>
        <v>0</v>
      </c>
      <c r="Q244" s="17">
        <f>-0.5*((Wellpath!$K245-Wellpath!$K244)*SIN(Wellpath!$L244)*SIN(Wellpath!$M244))</f>
        <v>0</v>
      </c>
      <c r="R244" s="17">
        <f>0.5*((Wellpath!$K245-Wellpath!$K244)*SIN(Wellpath!$L244)*COS(Wellpath!$M244))</f>
        <v>0</v>
      </c>
      <c r="S244" s="17">
        <v>0</v>
      </c>
      <c r="AA244" s="10"/>
      <c r="AB244" s="10"/>
      <c r="AC244" s="10"/>
      <c r="AD244" s="10"/>
      <c r="AE244" s="10"/>
      <c r="AF244" s="10"/>
      <c r="AG244" s="10"/>
      <c r="AH244" s="10"/>
      <c r="AI244" s="10"/>
      <c r="AK244" s="24"/>
      <c r="AL244" s="24"/>
      <c r="AM244" s="24"/>
      <c r="AN244" s="24"/>
      <c r="AO244" s="24"/>
      <c r="AP244" s="24"/>
    </row>
    <row r="245" spans="1:42" x14ac:dyDescent="0.25">
      <c r="A245" s="26">
        <f>Wellpath!E245</f>
        <v>0</v>
      </c>
      <c r="B245" s="17">
        <f>0.5*(SIN(Wellpath!$L244)*COS(Wellpath!$M244)+SIN(Wellpath!$L245)*COS(Wellpath!$M245))</f>
        <v>0</v>
      </c>
      <c r="C245" s="17">
        <f>0.5*(SIN(Wellpath!$L244)*SIN(Wellpath!$M244)+SIN(Wellpath!$L245)*SIN(Wellpath!$M245))</f>
        <v>0</v>
      </c>
      <c r="D245" s="17">
        <f>0.5*(COS(Wellpath!$L244)+COS(Wellpath!$L245))</f>
        <v>1</v>
      </c>
      <c r="E245" s="17">
        <f>0.5*((Wellpath!$K245-Wellpath!$K244)*COS(Wellpath!$L245)*COS(Wellpath!$M245))</f>
        <v>0</v>
      </c>
      <c r="F245" s="17">
        <f>0.5*((Wellpath!$K245-Wellpath!$K244)*COS(Wellpath!$L245)*SIN(Wellpath!$M245))</f>
        <v>0</v>
      </c>
      <c r="G245" s="17">
        <f>0.5*(-(Wellpath!$K245-Wellpath!$K244)*SIN(Wellpath!$L245))</f>
        <v>0</v>
      </c>
      <c r="H245" s="17">
        <f>-0.5*((Wellpath!$K245-Wellpath!$K244)*SIN(Wellpath!$L245)*SIN(Wellpath!$M245))</f>
        <v>0</v>
      </c>
      <c r="I245" s="17">
        <f>0.5*((Wellpath!$K245-Wellpath!$K244)*SIN(Wellpath!$L245)*COS(Wellpath!$M245))</f>
        <v>0</v>
      </c>
      <c r="J245" s="17">
        <v>0</v>
      </c>
      <c r="K245" s="17">
        <f t="shared" si="12"/>
        <v>0</v>
      </c>
      <c r="L245" s="17">
        <f t="shared" si="13"/>
        <v>0</v>
      </c>
      <c r="M245" s="17">
        <f t="shared" si="14"/>
        <v>-1</v>
      </c>
      <c r="N245" s="17">
        <f>0.5*((Wellpath!$K246-Wellpath!$K245)*COS(Wellpath!$L245)*COS(Wellpath!$M245))</f>
        <v>0</v>
      </c>
      <c r="O245" s="17">
        <f>0.5*((Wellpath!$K246-Wellpath!$K245)*COS(Wellpath!$L245)*SIN(Wellpath!$M245))</f>
        <v>0</v>
      </c>
      <c r="P245" s="17">
        <f>0.5*(-(Wellpath!$K246-Wellpath!$K245)*SIN(Wellpath!$L245))</f>
        <v>0</v>
      </c>
      <c r="Q245" s="17">
        <f>-0.5*((Wellpath!$K246-Wellpath!$K245)*SIN(Wellpath!$L245)*SIN(Wellpath!$M245))</f>
        <v>0</v>
      </c>
      <c r="R245" s="17">
        <f>0.5*((Wellpath!$K246-Wellpath!$K245)*SIN(Wellpath!$L245)*COS(Wellpath!$M245))</f>
        <v>0</v>
      </c>
      <c r="S245" s="17">
        <v>0</v>
      </c>
      <c r="AA245" s="10"/>
      <c r="AB245" s="10"/>
      <c r="AC245" s="10"/>
      <c r="AD245" s="10"/>
      <c r="AE245" s="10"/>
      <c r="AF245" s="10"/>
      <c r="AG245" s="10"/>
      <c r="AH245" s="10"/>
      <c r="AI245" s="10"/>
      <c r="AK245" s="24"/>
      <c r="AL245" s="24"/>
      <c r="AM245" s="24"/>
      <c r="AN245" s="24"/>
      <c r="AO245" s="24"/>
      <c r="AP245" s="24"/>
    </row>
    <row r="246" spans="1:42" x14ac:dyDescent="0.25">
      <c r="A246" s="26">
        <f>Wellpath!E246</f>
        <v>0</v>
      </c>
      <c r="B246" s="17">
        <f>0.5*(SIN(Wellpath!$L245)*COS(Wellpath!$M245)+SIN(Wellpath!$L246)*COS(Wellpath!$M246))</f>
        <v>0</v>
      </c>
      <c r="C246" s="17">
        <f>0.5*(SIN(Wellpath!$L245)*SIN(Wellpath!$M245)+SIN(Wellpath!$L246)*SIN(Wellpath!$M246))</f>
        <v>0</v>
      </c>
      <c r="D246" s="17">
        <f>0.5*(COS(Wellpath!$L245)+COS(Wellpath!$L246))</f>
        <v>1</v>
      </c>
      <c r="E246" s="17">
        <f>0.5*((Wellpath!$K246-Wellpath!$K245)*COS(Wellpath!$L246)*COS(Wellpath!$M246))</f>
        <v>0</v>
      </c>
      <c r="F246" s="17">
        <f>0.5*((Wellpath!$K246-Wellpath!$K245)*COS(Wellpath!$L246)*SIN(Wellpath!$M246))</f>
        <v>0</v>
      </c>
      <c r="G246" s="17">
        <f>0.5*(-(Wellpath!$K246-Wellpath!$K245)*SIN(Wellpath!$L246))</f>
        <v>0</v>
      </c>
      <c r="H246" s="17">
        <f>-0.5*((Wellpath!$K246-Wellpath!$K245)*SIN(Wellpath!$L246)*SIN(Wellpath!$M246))</f>
        <v>0</v>
      </c>
      <c r="I246" s="17">
        <f>0.5*((Wellpath!$K246-Wellpath!$K245)*SIN(Wellpath!$L246)*COS(Wellpath!$M246))</f>
        <v>0</v>
      </c>
      <c r="J246" s="17">
        <v>0</v>
      </c>
      <c r="K246" s="17">
        <f t="shared" si="12"/>
        <v>0</v>
      </c>
      <c r="L246" s="17">
        <f t="shared" si="13"/>
        <v>0</v>
      </c>
      <c r="M246" s="17">
        <f t="shared" si="14"/>
        <v>-1</v>
      </c>
      <c r="N246" s="17">
        <f>0.5*((Wellpath!$K247-Wellpath!$K246)*COS(Wellpath!$L246)*COS(Wellpath!$M246))</f>
        <v>0</v>
      </c>
      <c r="O246" s="17">
        <f>0.5*((Wellpath!$K247-Wellpath!$K246)*COS(Wellpath!$L246)*SIN(Wellpath!$M246))</f>
        <v>0</v>
      </c>
      <c r="P246" s="17">
        <f>0.5*(-(Wellpath!$K247-Wellpath!$K246)*SIN(Wellpath!$L246))</f>
        <v>0</v>
      </c>
      <c r="Q246" s="17">
        <f>-0.5*((Wellpath!$K247-Wellpath!$K246)*SIN(Wellpath!$L246)*SIN(Wellpath!$M246))</f>
        <v>0</v>
      </c>
      <c r="R246" s="17">
        <f>0.5*((Wellpath!$K247-Wellpath!$K246)*SIN(Wellpath!$L246)*COS(Wellpath!$M246))</f>
        <v>0</v>
      </c>
      <c r="S246" s="17">
        <v>0</v>
      </c>
      <c r="AA246" s="10"/>
      <c r="AB246" s="10"/>
      <c r="AC246" s="10"/>
      <c r="AD246" s="10"/>
      <c r="AE246" s="10"/>
      <c r="AF246" s="10"/>
      <c r="AG246" s="10"/>
      <c r="AH246" s="10"/>
      <c r="AI246" s="10"/>
      <c r="AK246" s="24"/>
      <c r="AL246" s="24"/>
      <c r="AM246" s="24"/>
      <c r="AN246" s="24"/>
      <c r="AO246" s="24"/>
      <c r="AP246" s="24"/>
    </row>
    <row r="247" spans="1:42" x14ac:dyDescent="0.25">
      <c r="A247" s="26">
        <f>Wellpath!E247</f>
        <v>0</v>
      </c>
      <c r="B247" s="17">
        <f>0.5*(SIN(Wellpath!$L246)*COS(Wellpath!$M246)+SIN(Wellpath!$L247)*COS(Wellpath!$M247))</f>
        <v>0</v>
      </c>
      <c r="C247" s="17">
        <f>0.5*(SIN(Wellpath!$L246)*SIN(Wellpath!$M246)+SIN(Wellpath!$L247)*SIN(Wellpath!$M247))</f>
        <v>0</v>
      </c>
      <c r="D247" s="17">
        <f>0.5*(COS(Wellpath!$L246)+COS(Wellpath!$L247))</f>
        <v>1</v>
      </c>
      <c r="E247" s="17">
        <f>0.5*((Wellpath!$K247-Wellpath!$K246)*COS(Wellpath!$L247)*COS(Wellpath!$M247))</f>
        <v>0</v>
      </c>
      <c r="F247" s="17">
        <f>0.5*((Wellpath!$K247-Wellpath!$K246)*COS(Wellpath!$L247)*SIN(Wellpath!$M247))</f>
        <v>0</v>
      </c>
      <c r="G247" s="17">
        <f>0.5*(-(Wellpath!$K247-Wellpath!$K246)*SIN(Wellpath!$L247))</f>
        <v>0</v>
      </c>
      <c r="H247" s="17">
        <f>-0.5*((Wellpath!$K247-Wellpath!$K246)*SIN(Wellpath!$L247)*SIN(Wellpath!$M247))</f>
        <v>0</v>
      </c>
      <c r="I247" s="17">
        <f>0.5*((Wellpath!$K247-Wellpath!$K246)*SIN(Wellpath!$L247)*COS(Wellpath!$M247))</f>
        <v>0</v>
      </c>
      <c r="J247" s="17">
        <v>0</v>
      </c>
      <c r="K247" s="17">
        <f t="shared" si="12"/>
        <v>0</v>
      </c>
      <c r="L247" s="17">
        <f t="shared" si="13"/>
        <v>0</v>
      </c>
      <c r="M247" s="17">
        <f t="shared" si="14"/>
        <v>-1</v>
      </c>
      <c r="N247" s="17">
        <f>0.5*((Wellpath!$K248-Wellpath!$K247)*COS(Wellpath!$L247)*COS(Wellpath!$M247))</f>
        <v>0</v>
      </c>
      <c r="O247" s="17">
        <f>0.5*((Wellpath!$K248-Wellpath!$K247)*COS(Wellpath!$L247)*SIN(Wellpath!$M247))</f>
        <v>0</v>
      </c>
      <c r="P247" s="17">
        <f>0.5*(-(Wellpath!$K248-Wellpath!$K247)*SIN(Wellpath!$L247))</f>
        <v>0</v>
      </c>
      <c r="Q247" s="17">
        <f>-0.5*((Wellpath!$K248-Wellpath!$K247)*SIN(Wellpath!$L247)*SIN(Wellpath!$M247))</f>
        <v>0</v>
      </c>
      <c r="R247" s="17">
        <f>0.5*((Wellpath!$K248-Wellpath!$K247)*SIN(Wellpath!$L247)*COS(Wellpath!$M247))</f>
        <v>0</v>
      </c>
      <c r="S247" s="17">
        <v>0</v>
      </c>
      <c r="AA247" s="10"/>
      <c r="AB247" s="10"/>
      <c r="AC247" s="10"/>
      <c r="AD247" s="10"/>
      <c r="AE247" s="10"/>
      <c r="AF247" s="10"/>
      <c r="AG247" s="10"/>
      <c r="AH247" s="10"/>
      <c r="AI247" s="10"/>
      <c r="AK247" s="24"/>
      <c r="AL247" s="24"/>
      <c r="AM247" s="24"/>
      <c r="AN247" s="24"/>
      <c r="AO247" s="24"/>
      <c r="AP247" s="24"/>
    </row>
    <row r="248" spans="1:42" x14ac:dyDescent="0.25">
      <c r="A248" s="26">
        <f>Wellpath!E248</f>
        <v>0</v>
      </c>
      <c r="B248" s="17">
        <f>0.5*(SIN(Wellpath!$L247)*COS(Wellpath!$M247)+SIN(Wellpath!$L248)*COS(Wellpath!$M248))</f>
        <v>0</v>
      </c>
      <c r="C248" s="17">
        <f>0.5*(SIN(Wellpath!$L247)*SIN(Wellpath!$M247)+SIN(Wellpath!$L248)*SIN(Wellpath!$M248))</f>
        <v>0</v>
      </c>
      <c r="D248" s="17">
        <f>0.5*(COS(Wellpath!$L247)+COS(Wellpath!$L248))</f>
        <v>1</v>
      </c>
      <c r="E248" s="17">
        <f>0.5*((Wellpath!$K248-Wellpath!$K247)*COS(Wellpath!$L248)*COS(Wellpath!$M248))</f>
        <v>0</v>
      </c>
      <c r="F248" s="17">
        <f>0.5*((Wellpath!$K248-Wellpath!$K247)*COS(Wellpath!$L248)*SIN(Wellpath!$M248))</f>
        <v>0</v>
      </c>
      <c r="G248" s="17">
        <f>0.5*(-(Wellpath!$K248-Wellpath!$K247)*SIN(Wellpath!$L248))</f>
        <v>0</v>
      </c>
      <c r="H248" s="17">
        <f>-0.5*((Wellpath!$K248-Wellpath!$K247)*SIN(Wellpath!$L248)*SIN(Wellpath!$M248))</f>
        <v>0</v>
      </c>
      <c r="I248" s="17">
        <f>0.5*((Wellpath!$K248-Wellpath!$K247)*SIN(Wellpath!$L248)*COS(Wellpath!$M248))</f>
        <v>0</v>
      </c>
      <c r="J248" s="17">
        <v>0</v>
      </c>
      <c r="K248" s="17">
        <f t="shared" si="12"/>
        <v>0</v>
      </c>
      <c r="L248" s="17">
        <f t="shared" si="13"/>
        <v>0</v>
      </c>
      <c r="M248" s="17">
        <f t="shared" si="14"/>
        <v>-1</v>
      </c>
      <c r="N248" s="17">
        <f>0.5*((Wellpath!$K249-Wellpath!$K248)*COS(Wellpath!$L248)*COS(Wellpath!$M248))</f>
        <v>0</v>
      </c>
      <c r="O248" s="17">
        <f>0.5*((Wellpath!$K249-Wellpath!$K248)*COS(Wellpath!$L248)*SIN(Wellpath!$M248))</f>
        <v>0</v>
      </c>
      <c r="P248" s="17">
        <f>0.5*(-(Wellpath!$K249-Wellpath!$K248)*SIN(Wellpath!$L248))</f>
        <v>0</v>
      </c>
      <c r="Q248" s="17">
        <f>-0.5*((Wellpath!$K249-Wellpath!$K248)*SIN(Wellpath!$L248)*SIN(Wellpath!$M248))</f>
        <v>0</v>
      </c>
      <c r="R248" s="17">
        <f>0.5*((Wellpath!$K249-Wellpath!$K248)*SIN(Wellpath!$L248)*COS(Wellpath!$M248))</f>
        <v>0</v>
      </c>
      <c r="S248" s="17">
        <v>0</v>
      </c>
      <c r="AA248" s="10"/>
      <c r="AB248" s="10"/>
      <c r="AC248" s="10"/>
      <c r="AD248" s="10"/>
      <c r="AE248" s="10"/>
      <c r="AF248" s="10"/>
      <c r="AG248" s="10"/>
      <c r="AH248" s="10"/>
      <c r="AI248" s="10"/>
      <c r="AK248" s="24"/>
      <c r="AL248" s="24"/>
      <c r="AM248" s="24"/>
      <c r="AN248" s="24"/>
      <c r="AO248" s="24"/>
      <c r="AP248" s="24"/>
    </row>
    <row r="249" spans="1:42" x14ac:dyDescent="0.25">
      <c r="A249" s="26">
        <f>Wellpath!E249</f>
        <v>0</v>
      </c>
      <c r="B249" s="17">
        <f>0.5*(SIN(Wellpath!$L248)*COS(Wellpath!$M248)+SIN(Wellpath!$L249)*COS(Wellpath!$M249))</f>
        <v>0</v>
      </c>
      <c r="C249" s="17">
        <f>0.5*(SIN(Wellpath!$L248)*SIN(Wellpath!$M248)+SIN(Wellpath!$L249)*SIN(Wellpath!$M249))</f>
        <v>0</v>
      </c>
      <c r="D249" s="17">
        <f>0.5*(COS(Wellpath!$L248)+COS(Wellpath!$L249))</f>
        <v>1</v>
      </c>
      <c r="E249" s="17">
        <f>0.5*((Wellpath!$K249-Wellpath!$K248)*COS(Wellpath!$L249)*COS(Wellpath!$M249))</f>
        <v>0</v>
      </c>
      <c r="F249" s="17">
        <f>0.5*((Wellpath!$K249-Wellpath!$K248)*COS(Wellpath!$L249)*SIN(Wellpath!$M249))</f>
        <v>0</v>
      </c>
      <c r="G249" s="17">
        <f>0.5*(-(Wellpath!$K249-Wellpath!$K248)*SIN(Wellpath!$L249))</f>
        <v>0</v>
      </c>
      <c r="H249" s="17">
        <f>-0.5*((Wellpath!$K249-Wellpath!$K248)*SIN(Wellpath!$L249)*SIN(Wellpath!$M249))</f>
        <v>0</v>
      </c>
      <c r="I249" s="17">
        <f>0.5*((Wellpath!$K249-Wellpath!$K248)*SIN(Wellpath!$L249)*COS(Wellpath!$M249))</f>
        <v>0</v>
      </c>
      <c r="J249" s="17">
        <v>0</v>
      </c>
      <c r="K249" s="17">
        <f t="shared" si="12"/>
        <v>0</v>
      </c>
      <c r="L249" s="17">
        <f t="shared" si="13"/>
        <v>0</v>
      </c>
      <c r="M249" s="17">
        <f t="shared" si="14"/>
        <v>-1</v>
      </c>
      <c r="N249" s="17">
        <f>0.5*((Wellpath!$K250-Wellpath!$K249)*COS(Wellpath!$L249)*COS(Wellpath!$M249))</f>
        <v>0</v>
      </c>
      <c r="O249" s="17">
        <f>0.5*((Wellpath!$K250-Wellpath!$K249)*COS(Wellpath!$L249)*SIN(Wellpath!$M249))</f>
        <v>0</v>
      </c>
      <c r="P249" s="17">
        <f>0.5*(-(Wellpath!$K250-Wellpath!$K249)*SIN(Wellpath!$L249))</f>
        <v>0</v>
      </c>
      <c r="Q249" s="17">
        <f>-0.5*((Wellpath!$K250-Wellpath!$K249)*SIN(Wellpath!$L249)*SIN(Wellpath!$M249))</f>
        <v>0</v>
      </c>
      <c r="R249" s="17">
        <f>0.5*((Wellpath!$K250-Wellpath!$K249)*SIN(Wellpath!$L249)*COS(Wellpath!$M249))</f>
        <v>0</v>
      </c>
      <c r="S249" s="17">
        <v>0</v>
      </c>
      <c r="AA249" s="10"/>
      <c r="AB249" s="10"/>
      <c r="AC249" s="10"/>
      <c r="AD249" s="10"/>
      <c r="AE249" s="10"/>
      <c r="AF249" s="10"/>
      <c r="AG249" s="10"/>
      <c r="AH249" s="10"/>
      <c r="AI249" s="10"/>
      <c r="AK249" s="24"/>
      <c r="AL249" s="24"/>
      <c r="AM249" s="24"/>
      <c r="AN249" s="24"/>
      <c r="AO249" s="24"/>
      <c r="AP249" s="24"/>
    </row>
    <row r="250" spans="1:42" x14ac:dyDescent="0.25">
      <c r="A250" s="26">
        <f>Wellpath!E250</f>
        <v>0</v>
      </c>
      <c r="B250" s="17">
        <f>0.5*(SIN(Wellpath!$L249)*COS(Wellpath!$M249)+SIN(Wellpath!$L250)*COS(Wellpath!$M250))</f>
        <v>0</v>
      </c>
      <c r="C250" s="17">
        <f>0.5*(SIN(Wellpath!$L249)*SIN(Wellpath!$M249)+SIN(Wellpath!$L250)*SIN(Wellpath!$M250))</f>
        <v>0</v>
      </c>
      <c r="D250" s="17">
        <f>0.5*(COS(Wellpath!$L249)+COS(Wellpath!$L250))</f>
        <v>1</v>
      </c>
      <c r="E250" s="17">
        <f>0.5*((Wellpath!$K250-Wellpath!$K249)*COS(Wellpath!$L250)*COS(Wellpath!$M250))</f>
        <v>0</v>
      </c>
      <c r="F250" s="17">
        <f>0.5*((Wellpath!$K250-Wellpath!$K249)*COS(Wellpath!$L250)*SIN(Wellpath!$M250))</f>
        <v>0</v>
      </c>
      <c r="G250" s="17">
        <f>0.5*(-(Wellpath!$K250-Wellpath!$K249)*SIN(Wellpath!$L250))</f>
        <v>0</v>
      </c>
      <c r="H250" s="17">
        <f>-0.5*((Wellpath!$K250-Wellpath!$K249)*SIN(Wellpath!$L250)*SIN(Wellpath!$M250))</f>
        <v>0</v>
      </c>
      <c r="I250" s="17">
        <f>0.5*((Wellpath!$K250-Wellpath!$K249)*SIN(Wellpath!$L250)*COS(Wellpath!$M250))</f>
        <v>0</v>
      </c>
      <c r="J250" s="17">
        <v>0</v>
      </c>
      <c r="K250" s="17">
        <f t="shared" si="12"/>
        <v>0</v>
      </c>
      <c r="L250" s="17">
        <f t="shared" si="13"/>
        <v>0</v>
      </c>
      <c r="M250" s="17">
        <f t="shared" si="14"/>
        <v>-1</v>
      </c>
      <c r="N250" s="17">
        <f>0.5*((Wellpath!$K251-Wellpath!$K250)*COS(Wellpath!$L250)*COS(Wellpath!$M250))</f>
        <v>0</v>
      </c>
      <c r="O250" s="17">
        <f>0.5*((Wellpath!$K251-Wellpath!$K250)*COS(Wellpath!$L250)*SIN(Wellpath!$M250))</f>
        <v>0</v>
      </c>
      <c r="P250" s="17">
        <f>0.5*(-(Wellpath!$K251-Wellpath!$K250)*SIN(Wellpath!$L250))</f>
        <v>0</v>
      </c>
      <c r="Q250" s="17">
        <f>-0.5*((Wellpath!$K251-Wellpath!$K250)*SIN(Wellpath!$L250)*SIN(Wellpath!$M250))</f>
        <v>0</v>
      </c>
      <c r="R250" s="17">
        <f>0.5*((Wellpath!$K251-Wellpath!$K250)*SIN(Wellpath!$L250)*COS(Wellpath!$M250))</f>
        <v>0</v>
      </c>
      <c r="S250" s="17">
        <v>0</v>
      </c>
      <c r="AA250" s="10"/>
      <c r="AB250" s="10"/>
      <c r="AC250" s="10"/>
      <c r="AD250" s="10"/>
      <c r="AE250" s="10"/>
      <c r="AF250" s="10"/>
      <c r="AG250" s="10"/>
      <c r="AH250" s="10"/>
      <c r="AI250" s="10"/>
      <c r="AK250" s="24"/>
      <c r="AL250" s="24"/>
      <c r="AM250" s="24"/>
      <c r="AN250" s="24"/>
      <c r="AO250" s="24"/>
      <c r="AP250" s="24"/>
    </row>
    <row r="251" spans="1:42" x14ac:dyDescent="0.25">
      <c r="A251" s="26">
        <f>Wellpath!E251</f>
        <v>0</v>
      </c>
      <c r="B251" s="17">
        <f>0.5*(SIN(Wellpath!$L250)*COS(Wellpath!$M250)+SIN(Wellpath!$L251)*COS(Wellpath!$M251))</f>
        <v>0</v>
      </c>
      <c r="C251" s="17">
        <f>0.5*(SIN(Wellpath!$L250)*SIN(Wellpath!$M250)+SIN(Wellpath!$L251)*SIN(Wellpath!$M251))</f>
        <v>0</v>
      </c>
      <c r="D251" s="17">
        <f>0.5*(COS(Wellpath!$L250)+COS(Wellpath!$L251))</f>
        <v>1</v>
      </c>
      <c r="E251" s="17">
        <f>0.5*((Wellpath!$K251-Wellpath!$K250)*COS(Wellpath!$L251)*COS(Wellpath!$M251))</f>
        <v>0</v>
      </c>
      <c r="F251" s="17">
        <f>0.5*((Wellpath!$K251-Wellpath!$K250)*COS(Wellpath!$L251)*SIN(Wellpath!$M251))</f>
        <v>0</v>
      </c>
      <c r="G251" s="17">
        <f>0.5*(-(Wellpath!$K251-Wellpath!$K250)*SIN(Wellpath!$L251))</f>
        <v>0</v>
      </c>
      <c r="H251" s="17">
        <f>-0.5*((Wellpath!$K251-Wellpath!$K250)*SIN(Wellpath!$L251)*SIN(Wellpath!$M251))</f>
        <v>0</v>
      </c>
      <c r="I251" s="17">
        <f>0.5*((Wellpath!$K251-Wellpath!$K250)*SIN(Wellpath!$L251)*COS(Wellpath!$M251))</f>
        <v>0</v>
      </c>
      <c r="J251" s="17">
        <v>0</v>
      </c>
      <c r="K251" s="17">
        <f t="shared" si="12"/>
        <v>0</v>
      </c>
      <c r="L251" s="17">
        <f t="shared" si="13"/>
        <v>0</v>
      </c>
      <c r="M251" s="17">
        <f t="shared" si="14"/>
        <v>-1</v>
      </c>
      <c r="N251" s="17">
        <f>0.5*((Wellpath!$K252-Wellpath!$K251)*COS(Wellpath!$L251)*COS(Wellpath!$M251))</f>
        <v>0</v>
      </c>
      <c r="O251" s="17">
        <f>0.5*((Wellpath!$K252-Wellpath!$K251)*COS(Wellpath!$L251)*SIN(Wellpath!$M251))</f>
        <v>0</v>
      </c>
      <c r="P251" s="17">
        <f>0.5*(-(Wellpath!$K252-Wellpath!$K251)*SIN(Wellpath!$L251))</f>
        <v>0</v>
      </c>
      <c r="Q251" s="17">
        <f>-0.5*((Wellpath!$K252-Wellpath!$K251)*SIN(Wellpath!$L251)*SIN(Wellpath!$M251))</f>
        <v>0</v>
      </c>
      <c r="R251" s="17">
        <f>0.5*((Wellpath!$K252-Wellpath!$K251)*SIN(Wellpath!$L251)*COS(Wellpath!$M251))</f>
        <v>0</v>
      </c>
      <c r="S251" s="17">
        <v>0</v>
      </c>
      <c r="AA251" s="10"/>
      <c r="AB251" s="10"/>
      <c r="AC251" s="10"/>
      <c r="AD251" s="10"/>
      <c r="AE251" s="10"/>
      <c r="AF251" s="10"/>
      <c r="AG251" s="10"/>
      <c r="AH251" s="10"/>
      <c r="AI251" s="10"/>
      <c r="AK251" s="24"/>
      <c r="AL251" s="24"/>
      <c r="AM251" s="24"/>
      <c r="AN251" s="24"/>
      <c r="AO251" s="24"/>
      <c r="AP251" s="24"/>
    </row>
    <row r="252" spans="1:42" x14ac:dyDescent="0.25">
      <c r="A252" s="26">
        <f>Wellpath!E252</f>
        <v>0</v>
      </c>
      <c r="B252" s="17">
        <f>0.5*(SIN(Wellpath!$L251)*COS(Wellpath!$M251)+SIN(Wellpath!$L252)*COS(Wellpath!$M252))</f>
        <v>0</v>
      </c>
      <c r="C252" s="17">
        <f>0.5*(SIN(Wellpath!$L251)*SIN(Wellpath!$M251)+SIN(Wellpath!$L252)*SIN(Wellpath!$M252))</f>
        <v>0</v>
      </c>
      <c r="D252" s="17">
        <f>0.5*(COS(Wellpath!$L251)+COS(Wellpath!$L252))</f>
        <v>1</v>
      </c>
      <c r="E252" s="17">
        <f>0.5*((Wellpath!$K252-Wellpath!$K251)*COS(Wellpath!$L252)*COS(Wellpath!$M252))</f>
        <v>0</v>
      </c>
      <c r="F252" s="17">
        <f>0.5*((Wellpath!$K252-Wellpath!$K251)*COS(Wellpath!$L252)*SIN(Wellpath!$M252))</f>
        <v>0</v>
      </c>
      <c r="G252" s="17">
        <f>0.5*(-(Wellpath!$K252-Wellpath!$K251)*SIN(Wellpath!$L252))</f>
        <v>0</v>
      </c>
      <c r="H252" s="17">
        <f>-0.5*((Wellpath!$K252-Wellpath!$K251)*SIN(Wellpath!$L252)*SIN(Wellpath!$M252))</f>
        <v>0</v>
      </c>
      <c r="I252" s="17">
        <f>0.5*((Wellpath!$K252-Wellpath!$K251)*SIN(Wellpath!$L252)*COS(Wellpath!$M252))</f>
        <v>0</v>
      </c>
      <c r="J252" s="17">
        <v>0</v>
      </c>
      <c r="K252" s="17">
        <f t="shared" si="12"/>
        <v>0</v>
      </c>
      <c r="L252" s="17">
        <f t="shared" si="13"/>
        <v>0</v>
      </c>
      <c r="M252" s="17">
        <f t="shared" si="14"/>
        <v>-1</v>
      </c>
      <c r="N252" s="17">
        <f>0.5*((Wellpath!$K253-Wellpath!$K252)*COS(Wellpath!$L252)*COS(Wellpath!$M252))</f>
        <v>0</v>
      </c>
      <c r="O252" s="17">
        <f>0.5*((Wellpath!$K253-Wellpath!$K252)*COS(Wellpath!$L252)*SIN(Wellpath!$M252))</f>
        <v>0</v>
      </c>
      <c r="P252" s="17">
        <f>0.5*(-(Wellpath!$K253-Wellpath!$K252)*SIN(Wellpath!$L252))</f>
        <v>0</v>
      </c>
      <c r="Q252" s="17">
        <f>-0.5*((Wellpath!$K253-Wellpath!$K252)*SIN(Wellpath!$L252)*SIN(Wellpath!$M252))</f>
        <v>0</v>
      </c>
      <c r="R252" s="17">
        <f>0.5*((Wellpath!$K253-Wellpath!$K252)*SIN(Wellpath!$L252)*COS(Wellpath!$M252))</f>
        <v>0</v>
      </c>
      <c r="S252" s="17">
        <v>0</v>
      </c>
      <c r="AA252" s="10"/>
      <c r="AB252" s="10"/>
      <c r="AC252" s="10"/>
      <c r="AD252" s="10"/>
      <c r="AE252" s="10"/>
      <c r="AF252" s="10"/>
      <c r="AG252" s="10"/>
      <c r="AH252" s="10"/>
      <c r="AI252" s="10"/>
      <c r="AK252" s="24"/>
      <c r="AL252" s="24"/>
      <c r="AM252" s="24"/>
      <c r="AN252" s="24"/>
      <c r="AO252" s="24"/>
      <c r="AP252" s="24"/>
    </row>
    <row r="253" spans="1:42" x14ac:dyDescent="0.25">
      <c r="A253" s="26">
        <f>Wellpath!E253</f>
        <v>0</v>
      </c>
      <c r="B253" s="17">
        <f>0.5*(SIN(Wellpath!$L252)*COS(Wellpath!$M252)+SIN(Wellpath!$L253)*COS(Wellpath!$M253))</f>
        <v>0</v>
      </c>
      <c r="C253" s="17">
        <f>0.5*(SIN(Wellpath!$L252)*SIN(Wellpath!$M252)+SIN(Wellpath!$L253)*SIN(Wellpath!$M253))</f>
        <v>0</v>
      </c>
      <c r="D253" s="17">
        <f>0.5*(COS(Wellpath!$L252)+COS(Wellpath!$L253))</f>
        <v>1</v>
      </c>
      <c r="E253" s="17">
        <f>0.5*((Wellpath!$K253-Wellpath!$K252)*COS(Wellpath!$L253)*COS(Wellpath!$M253))</f>
        <v>0</v>
      </c>
      <c r="F253" s="17">
        <f>0.5*((Wellpath!$K253-Wellpath!$K252)*COS(Wellpath!$L253)*SIN(Wellpath!$M253))</f>
        <v>0</v>
      </c>
      <c r="G253" s="17">
        <f>0.5*(-(Wellpath!$K253-Wellpath!$K252)*SIN(Wellpath!$L253))</f>
        <v>0</v>
      </c>
      <c r="H253" s="17">
        <f>-0.5*((Wellpath!$K253-Wellpath!$K252)*SIN(Wellpath!$L253)*SIN(Wellpath!$M253))</f>
        <v>0</v>
      </c>
      <c r="I253" s="17">
        <f>0.5*((Wellpath!$K253-Wellpath!$K252)*SIN(Wellpath!$L253)*COS(Wellpath!$M253))</f>
        <v>0</v>
      </c>
      <c r="J253" s="17">
        <v>0</v>
      </c>
      <c r="K253" s="17">
        <f t="shared" si="12"/>
        <v>0</v>
      </c>
      <c r="L253" s="17">
        <f t="shared" si="13"/>
        <v>0</v>
      </c>
      <c r="M253" s="17">
        <f t="shared" si="14"/>
        <v>-1</v>
      </c>
      <c r="N253" s="17">
        <f>0.5*((Wellpath!$K254-Wellpath!$K253)*COS(Wellpath!$L253)*COS(Wellpath!$M253))</f>
        <v>0</v>
      </c>
      <c r="O253" s="17">
        <f>0.5*((Wellpath!$K254-Wellpath!$K253)*COS(Wellpath!$L253)*SIN(Wellpath!$M253))</f>
        <v>0</v>
      </c>
      <c r="P253" s="17">
        <f>0.5*(-(Wellpath!$K254-Wellpath!$K253)*SIN(Wellpath!$L253))</f>
        <v>0</v>
      </c>
      <c r="Q253" s="17">
        <f>-0.5*((Wellpath!$K254-Wellpath!$K253)*SIN(Wellpath!$L253)*SIN(Wellpath!$M253))</f>
        <v>0</v>
      </c>
      <c r="R253" s="17">
        <f>0.5*((Wellpath!$K254-Wellpath!$K253)*SIN(Wellpath!$L253)*COS(Wellpath!$M253))</f>
        <v>0</v>
      </c>
      <c r="S253" s="17">
        <v>0</v>
      </c>
      <c r="AA253" s="10"/>
      <c r="AB253" s="10"/>
      <c r="AC253" s="10"/>
      <c r="AD253" s="10"/>
      <c r="AE253" s="10"/>
      <c r="AF253" s="10"/>
      <c r="AG253" s="10"/>
      <c r="AH253" s="10"/>
      <c r="AI253" s="10"/>
      <c r="AK253" s="24"/>
      <c r="AL253" s="24"/>
      <c r="AM253" s="24"/>
      <c r="AN253" s="24"/>
      <c r="AO253" s="24"/>
      <c r="AP253" s="24"/>
    </row>
    <row r="254" spans="1:42" x14ac:dyDescent="0.25">
      <c r="A254" s="26">
        <f>Wellpath!E254</f>
        <v>0</v>
      </c>
      <c r="B254" s="17">
        <f>0.5*(SIN(Wellpath!$L253)*COS(Wellpath!$M253)+SIN(Wellpath!$L254)*COS(Wellpath!$M254))</f>
        <v>0</v>
      </c>
      <c r="C254" s="17">
        <f>0.5*(SIN(Wellpath!$L253)*SIN(Wellpath!$M253)+SIN(Wellpath!$L254)*SIN(Wellpath!$M254))</f>
        <v>0</v>
      </c>
      <c r="D254" s="17">
        <f>0.5*(COS(Wellpath!$L253)+COS(Wellpath!$L254))</f>
        <v>1</v>
      </c>
      <c r="E254" s="17">
        <f>0.5*((Wellpath!$K254-Wellpath!$K253)*COS(Wellpath!$L254)*COS(Wellpath!$M254))</f>
        <v>0</v>
      </c>
      <c r="F254" s="17">
        <f>0.5*((Wellpath!$K254-Wellpath!$K253)*COS(Wellpath!$L254)*SIN(Wellpath!$M254))</f>
        <v>0</v>
      </c>
      <c r="G254" s="17">
        <f>0.5*(-(Wellpath!$K254-Wellpath!$K253)*SIN(Wellpath!$L254))</f>
        <v>0</v>
      </c>
      <c r="H254" s="17">
        <f>-0.5*((Wellpath!$K254-Wellpath!$K253)*SIN(Wellpath!$L254)*SIN(Wellpath!$M254))</f>
        <v>0</v>
      </c>
      <c r="I254" s="17">
        <f>0.5*((Wellpath!$K254-Wellpath!$K253)*SIN(Wellpath!$L254)*COS(Wellpath!$M254))</f>
        <v>0</v>
      </c>
      <c r="J254" s="17">
        <v>0</v>
      </c>
      <c r="K254" s="17">
        <f t="shared" si="12"/>
        <v>0</v>
      </c>
      <c r="L254" s="17">
        <f t="shared" si="13"/>
        <v>0</v>
      </c>
      <c r="M254" s="17">
        <f t="shared" si="14"/>
        <v>-1</v>
      </c>
      <c r="N254" s="17">
        <f>0.5*((Wellpath!$K255-Wellpath!$K254)*COS(Wellpath!$L254)*COS(Wellpath!$M254))</f>
        <v>0</v>
      </c>
      <c r="O254" s="17">
        <f>0.5*((Wellpath!$K255-Wellpath!$K254)*COS(Wellpath!$L254)*SIN(Wellpath!$M254))</f>
        <v>0</v>
      </c>
      <c r="P254" s="17">
        <f>0.5*(-(Wellpath!$K255-Wellpath!$K254)*SIN(Wellpath!$L254))</f>
        <v>0</v>
      </c>
      <c r="Q254" s="17">
        <f>-0.5*((Wellpath!$K255-Wellpath!$K254)*SIN(Wellpath!$L254)*SIN(Wellpath!$M254))</f>
        <v>0</v>
      </c>
      <c r="R254" s="17">
        <f>0.5*((Wellpath!$K255-Wellpath!$K254)*SIN(Wellpath!$L254)*COS(Wellpath!$M254))</f>
        <v>0</v>
      </c>
      <c r="S254" s="17">
        <v>0</v>
      </c>
      <c r="AA254" s="10"/>
      <c r="AB254" s="10"/>
      <c r="AC254" s="10"/>
      <c r="AD254" s="10"/>
      <c r="AE254" s="10"/>
      <c r="AF254" s="10"/>
      <c r="AG254" s="10"/>
      <c r="AH254" s="10"/>
      <c r="AI254" s="10"/>
      <c r="AK254" s="24"/>
      <c r="AL254" s="24"/>
      <c r="AM254" s="24"/>
      <c r="AN254" s="24"/>
      <c r="AO254" s="24"/>
      <c r="AP254" s="24"/>
    </row>
    <row r="255" spans="1:42" x14ac:dyDescent="0.25">
      <c r="A255" s="26">
        <f>Wellpath!E255</f>
        <v>0</v>
      </c>
      <c r="B255" s="17">
        <f>0.5*(SIN(Wellpath!$L254)*COS(Wellpath!$M254)+SIN(Wellpath!$L255)*COS(Wellpath!$M255))</f>
        <v>0</v>
      </c>
      <c r="C255" s="17">
        <f>0.5*(SIN(Wellpath!$L254)*SIN(Wellpath!$M254)+SIN(Wellpath!$L255)*SIN(Wellpath!$M255))</f>
        <v>0</v>
      </c>
      <c r="D255" s="17">
        <f>0.5*(COS(Wellpath!$L254)+COS(Wellpath!$L255))</f>
        <v>1</v>
      </c>
      <c r="E255" s="17">
        <f>0.5*((Wellpath!$K255-Wellpath!$K254)*COS(Wellpath!$L255)*COS(Wellpath!$M255))</f>
        <v>0</v>
      </c>
      <c r="F255" s="17">
        <f>0.5*((Wellpath!$K255-Wellpath!$K254)*COS(Wellpath!$L255)*SIN(Wellpath!$M255))</f>
        <v>0</v>
      </c>
      <c r="G255" s="17">
        <f>0.5*(-(Wellpath!$K255-Wellpath!$K254)*SIN(Wellpath!$L255))</f>
        <v>0</v>
      </c>
      <c r="H255" s="17">
        <f>-0.5*((Wellpath!$K255-Wellpath!$K254)*SIN(Wellpath!$L255)*SIN(Wellpath!$M255))</f>
        <v>0</v>
      </c>
      <c r="I255" s="17">
        <f>0.5*((Wellpath!$K255-Wellpath!$K254)*SIN(Wellpath!$L255)*COS(Wellpath!$M255))</f>
        <v>0</v>
      </c>
      <c r="J255" s="17">
        <v>0</v>
      </c>
      <c r="K255" s="17">
        <f t="shared" si="12"/>
        <v>0</v>
      </c>
      <c r="L255" s="17">
        <f t="shared" si="13"/>
        <v>0</v>
      </c>
      <c r="M255" s="17">
        <f t="shared" si="14"/>
        <v>-1</v>
      </c>
      <c r="N255" s="17">
        <f>0.5*((Wellpath!$K256-Wellpath!$K255)*COS(Wellpath!$L255)*COS(Wellpath!$M255))</f>
        <v>0</v>
      </c>
      <c r="O255" s="17">
        <f>0.5*((Wellpath!$K256-Wellpath!$K255)*COS(Wellpath!$L255)*SIN(Wellpath!$M255))</f>
        <v>0</v>
      </c>
      <c r="P255" s="17">
        <f>0.5*(-(Wellpath!$K256-Wellpath!$K255)*SIN(Wellpath!$L255))</f>
        <v>0</v>
      </c>
      <c r="Q255" s="17">
        <f>-0.5*((Wellpath!$K256-Wellpath!$K255)*SIN(Wellpath!$L255)*SIN(Wellpath!$M255))</f>
        <v>0</v>
      </c>
      <c r="R255" s="17">
        <f>0.5*((Wellpath!$K256-Wellpath!$K255)*SIN(Wellpath!$L255)*COS(Wellpath!$M255))</f>
        <v>0</v>
      </c>
      <c r="S255" s="17">
        <v>0</v>
      </c>
      <c r="AA255" s="10"/>
      <c r="AB255" s="10"/>
      <c r="AC255" s="10"/>
      <c r="AD255" s="10"/>
      <c r="AE255" s="10"/>
      <c r="AF255" s="10"/>
      <c r="AG255" s="10"/>
      <c r="AH255" s="10"/>
      <c r="AI255" s="10"/>
      <c r="AK255" s="24"/>
      <c r="AL255" s="24"/>
      <c r="AM255" s="24"/>
      <c r="AN255" s="24"/>
      <c r="AO255" s="24"/>
      <c r="AP255" s="24"/>
    </row>
    <row r="256" spans="1:42" x14ac:dyDescent="0.25">
      <c r="A256" s="26">
        <f>Wellpath!E256</f>
        <v>0</v>
      </c>
      <c r="B256" s="17">
        <f>0.5*(SIN(Wellpath!$L255)*COS(Wellpath!$M255)+SIN(Wellpath!$L256)*COS(Wellpath!$M256))</f>
        <v>0</v>
      </c>
      <c r="C256" s="17">
        <f>0.5*(SIN(Wellpath!$L255)*SIN(Wellpath!$M255)+SIN(Wellpath!$L256)*SIN(Wellpath!$M256))</f>
        <v>0</v>
      </c>
      <c r="D256" s="17">
        <f>0.5*(COS(Wellpath!$L255)+COS(Wellpath!$L256))</f>
        <v>1</v>
      </c>
      <c r="E256" s="17">
        <f>0.5*((Wellpath!$K256-Wellpath!$K255)*COS(Wellpath!$L256)*COS(Wellpath!$M256))</f>
        <v>0</v>
      </c>
      <c r="F256" s="17">
        <f>0.5*((Wellpath!$K256-Wellpath!$K255)*COS(Wellpath!$L256)*SIN(Wellpath!$M256))</f>
        <v>0</v>
      </c>
      <c r="G256" s="17">
        <f>0.5*(-(Wellpath!$K256-Wellpath!$K255)*SIN(Wellpath!$L256))</f>
        <v>0</v>
      </c>
      <c r="H256" s="17">
        <f>-0.5*((Wellpath!$K256-Wellpath!$K255)*SIN(Wellpath!$L256)*SIN(Wellpath!$M256))</f>
        <v>0</v>
      </c>
      <c r="I256" s="17">
        <f>0.5*((Wellpath!$K256-Wellpath!$K255)*SIN(Wellpath!$L256)*COS(Wellpath!$M256))</f>
        <v>0</v>
      </c>
      <c r="J256" s="17">
        <v>0</v>
      </c>
      <c r="K256" s="17">
        <f t="shared" si="12"/>
        <v>0</v>
      </c>
      <c r="L256" s="17">
        <f t="shared" si="13"/>
        <v>0</v>
      </c>
      <c r="M256" s="17">
        <f t="shared" si="14"/>
        <v>-1</v>
      </c>
      <c r="N256" s="17">
        <f>0.5*((Wellpath!$K257-Wellpath!$K256)*COS(Wellpath!$L256)*COS(Wellpath!$M256))</f>
        <v>0</v>
      </c>
      <c r="O256" s="17">
        <f>0.5*((Wellpath!$K257-Wellpath!$K256)*COS(Wellpath!$L256)*SIN(Wellpath!$M256))</f>
        <v>0</v>
      </c>
      <c r="P256" s="17">
        <f>0.5*(-(Wellpath!$K257-Wellpath!$K256)*SIN(Wellpath!$L256))</f>
        <v>0</v>
      </c>
      <c r="Q256" s="17">
        <f>-0.5*((Wellpath!$K257-Wellpath!$K256)*SIN(Wellpath!$L256)*SIN(Wellpath!$M256))</f>
        <v>0</v>
      </c>
      <c r="R256" s="17">
        <f>0.5*((Wellpath!$K257-Wellpath!$K256)*SIN(Wellpath!$L256)*COS(Wellpath!$M256))</f>
        <v>0</v>
      </c>
      <c r="S256" s="17">
        <v>0</v>
      </c>
      <c r="AA256" s="10"/>
      <c r="AB256" s="10"/>
      <c r="AC256" s="10"/>
      <c r="AD256" s="10"/>
      <c r="AE256" s="10"/>
      <c r="AF256" s="10"/>
      <c r="AG256" s="10"/>
      <c r="AH256" s="10"/>
      <c r="AI256" s="10"/>
      <c r="AK256" s="24"/>
      <c r="AL256" s="24"/>
      <c r="AM256" s="24"/>
      <c r="AN256" s="24"/>
      <c r="AO256" s="24"/>
      <c r="AP256" s="24"/>
    </row>
    <row r="257" spans="1:42" x14ac:dyDescent="0.25">
      <c r="A257" s="26">
        <f>Wellpath!E257</f>
        <v>0</v>
      </c>
      <c r="B257" s="17">
        <f>0.5*(SIN(Wellpath!$L256)*COS(Wellpath!$M256)+SIN(Wellpath!$L257)*COS(Wellpath!$M257))</f>
        <v>0</v>
      </c>
      <c r="C257" s="17">
        <f>0.5*(SIN(Wellpath!$L256)*SIN(Wellpath!$M256)+SIN(Wellpath!$L257)*SIN(Wellpath!$M257))</f>
        <v>0</v>
      </c>
      <c r="D257" s="17">
        <f>0.5*(COS(Wellpath!$L256)+COS(Wellpath!$L257))</f>
        <v>1</v>
      </c>
      <c r="E257" s="17">
        <f>0.5*((Wellpath!$K257-Wellpath!$K256)*COS(Wellpath!$L257)*COS(Wellpath!$M257))</f>
        <v>0</v>
      </c>
      <c r="F257" s="17">
        <f>0.5*((Wellpath!$K257-Wellpath!$K256)*COS(Wellpath!$L257)*SIN(Wellpath!$M257))</f>
        <v>0</v>
      </c>
      <c r="G257" s="17">
        <f>0.5*(-(Wellpath!$K257-Wellpath!$K256)*SIN(Wellpath!$L257))</f>
        <v>0</v>
      </c>
      <c r="H257" s="17">
        <f>-0.5*((Wellpath!$K257-Wellpath!$K256)*SIN(Wellpath!$L257)*SIN(Wellpath!$M257))</f>
        <v>0</v>
      </c>
      <c r="I257" s="17">
        <f>0.5*((Wellpath!$K257-Wellpath!$K256)*SIN(Wellpath!$L257)*COS(Wellpath!$M257))</f>
        <v>0</v>
      </c>
      <c r="J257" s="17">
        <v>0</v>
      </c>
      <c r="K257" s="17">
        <f t="shared" si="12"/>
        <v>0</v>
      </c>
      <c r="L257" s="17">
        <f t="shared" si="13"/>
        <v>0</v>
      </c>
      <c r="M257" s="17">
        <f t="shared" si="14"/>
        <v>-1</v>
      </c>
      <c r="N257" s="17">
        <f>0.5*((Wellpath!$K258-Wellpath!$K257)*COS(Wellpath!$L257)*COS(Wellpath!$M257))</f>
        <v>0</v>
      </c>
      <c r="O257" s="17">
        <f>0.5*((Wellpath!$K258-Wellpath!$K257)*COS(Wellpath!$L257)*SIN(Wellpath!$M257))</f>
        <v>0</v>
      </c>
      <c r="P257" s="17">
        <f>0.5*(-(Wellpath!$K258-Wellpath!$K257)*SIN(Wellpath!$L257))</f>
        <v>0</v>
      </c>
      <c r="Q257" s="17">
        <f>-0.5*((Wellpath!$K258-Wellpath!$K257)*SIN(Wellpath!$L257)*SIN(Wellpath!$M257))</f>
        <v>0</v>
      </c>
      <c r="R257" s="17">
        <f>0.5*((Wellpath!$K258-Wellpath!$K257)*SIN(Wellpath!$L257)*COS(Wellpath!$M257))</f>
        <v>0</v>
      </c>
      <c r="S257" s="17">
        <v>0</v>
      </c>
      <c r="AA257" s="10"/>
      <c r="AB257" s="10"/>
      <c r="AC257" s="10"/>
      <c r="AD257" s="10"/>
      <c r="AE257" s="10"/>
      <c r="AF257" s="10"/>
      <c r="AG257" s="10"/>
      <c r="AH257" s="10"/>
      <c r="AI257" s="10"/>
      <c r="AK257" s="24"/>
      <c r="AL257" s="24"/>
      <c r="AM257" s="24"/>
      <c r="AN257" s="24"/>
      <c r="AO257" s="24"/>
      <c r="AP257" s="24"/>
    </row>
    <row r="258" spans="1:42" x14ac:dyDescent="0.25">
      <c r="A258" s="26">
        <f>Wellpath!E258</f>
        <v>0</v>
      </c>
      <c r="B258" s="17">
        <f>0.5*(SIN(Wellpath!$L257)*COS(Wellpath!$M257)+SIN(Wellpath!$L258)*COS(Wellpath!$M258))</f>
        <v>0</v>
      </c>
      <c r="C258" s="17">
        <f>0.5*(SIN(Wellpath!$L257)*SIN(Wellpath!$M257)+SIN(Wellpath!$L258)*SIN(Wellpath!$M258))</f>
        <v>0</v>
      </c>
      <c r="D258" s="17">
        <f>0.5*(COS(Wellpath!$L257)+COS(Wellpath!$L258))</f>
        <v>1</v>
      </c>
      <c r="E258" s="17">
        <f>0.5*((Wellpath!$K258-Wellpath!$K257)*COS(Wellpath!$L258)*COS(Wellpath!$M258))</f>
        <v>0</v>
      </c>
      <c r="F258" s="17">
        <f>0.5*((Wellpath!$K258-Wellpath!$K257)*COS(Wellpath!$L258)*SIN(Wellpath!$M258))</f>
        <v>0</v>
      </c>
      <c r="G258" s="17">
        <f>0.5*(-(Wellpath!$K258-Wellpath!$K257)*SIN(Wellpath!$L258))</f>
        <v>0</v>
      </c>
      <c r="H258" s="17">
        <f>-0.5*((Wellpath!$K258-Wellpath!$K257)*SIN(Wellpath!$L258)*SIN(Wellpath!$M258))</f>
        <v>0</v>
      </c>
      <c r="I258" s="17">
        <f>0.5*((Wellpath!$K258-Wellpath!$K257)*SIN(Wellpath!$L258)*COS(Wellpath!$M258))</f>
        <v>0</v>
      </c>
      <c r="J258" s="17">
        <v>0</v>
      </c>
      <c r="K258" s="17">
        <f t="shared" si="12"/>
        <v>0</v>
      </c>
      <c r="L258" s="17">
        <f t="shared" si="13"/>
        <v>0</v>
      </c>
      <c r="M258" s="17">
        <f t="shared" si="14"/>
        <v>-1</v>
      </c>
      <c r="N258" s="17">
        <f>0.5*((Wellpath!$K259-Wellpath!$K258)*COS(Wellpath!$L258)*COS(Wellpath!$M258))</f>
        <v>0</v>
      </c>
      <c r="O258" s="17">
        <f>0.5*((Wellpath!$K259-Wellpath!$K258)*COS(Wellpath!$L258)*SIN(Wellpath!$M258))</f>
        <v>0</v>
      </c>
      <c r="P258" s="17">
        <f>0.5*(-(Wellpath!$K259-Wellpath!$K258)*SIN(Wellpath!$L258))</f>
        <v>0</v>
      </c>
      <c r="Q258" s="17">
        <f>-0.5*((Wellpath!$K259-Wellpath!$K258)*SIN(Wellpath!$L258)*SIN(Wellpath!$M258))</f>
        <v>0</v>
      </c>
      <c r="R258" s="17">
        <f>0.5*((Wellpath!$K259-Wellpath!$K258)*SIN(Wellpath!$L258)*COS(Wellpath!$M258))</f>
        <v>0</v>
      </c>
      <c r="S258" s="17">
        <v>0</v>
      </c>
      <c r="AA258" s="10"/>
      <c r="AB258" s="10"/>
      <c r="AC258" s="10"/>
      <c r="AD258" s="10"/>
      <c r="AE258" s="10"/>
      <c r="AF258" s="10"/>
      <c r="AG258" s="10"/>
      <c r="AH258" s="10"/>
      <c r="AI258" s="10"/>
      <c r="AK258" s="24"/>
      <c r="AL258" s="24"/>
      <c r="AM258" s="24"/>
      <c r="AN258" s="24"/>
      <c r="AO258" s="24"/>
      <c r="AP258" s="24"/>
    </row>
    <row r="259" spans="1:42" x14ac:dyDescent="0.25">
      <c r="A259" s="26">
        <f>Wellpath!E259</f>
        <v>0</v>
      </c>
      <c r="B259" s="17">
        <f>0.5*(SIN(Wellpath!$L258)*COS(Wellpath!$M258)+SIN(Wellpath!$L259)*COS(Wellpath!$M259))</f>
        <v>0</v>
      </c>
      <c r="C259" s="17">
        <f>0.5*(SIN(Wellpath!$L258)*SIN(Wellpath!$M258)+SIN(Wellpath!$L259)*SIN(Wellpath!$M259))</f>
        <v>0</v>
      </c>
      <c r="D259" s="17">
        <f>0.5*(COS(Wellpath!$L258)+COS(Wellpath!$L259))</f>
        <v>1</v>
      </c>
      <c r="E259" s="17">
        <f>0.5*((Wellpath!$K259-Wellpath!$K258)*COS(Wellpath!$L259)*COS(Wellpath!$M259))</f>
        <v>0</v>
      </c>
      <c r="F259" s="17">
        <f>0.5*((Wellpath!$K259-Wellpath!$K258)*COS(Wellpath!$L259)*SIN(Wellpath!$M259))</f>
        <v>0</v>
      </c>
      <c r="G259" s="17">
        <f>0.5*(-(Wellpath!$K259-Wellpath!$K258)*SIN(Wellpath!$L259))</f>
        <v>0</v>
      </c>
      <c r="H259" s="17">
        <f>-0.5*((Wellpath!$K259-Wellpath!$K258)*SIN(Wellpath!$L259)*SIN(Wellpath!$M259))</f>
        <v>0</v>
      </c>
      <c r="I259" s="17">
        <f>0.5*((Wellpath!$K259-Wellpath!$K258)*SIN(Wellpath!$L259)*COS(Wellpath!$M259))</f>
        <v>0</v>
      </c>
      <c r="J259" s="17">
        <v>0</v>
      </c>
      <c r="K259" s="17">
        <f t="shared" si="12"/>
        <v>0</v>
      </c>
      <c r="L259" s="17">
        <f t="shared" si="13"/>
        <v>0</v>
      </c>
      <c r="M259" s="17">
        <f t="shared" si="14"/>
        <v>-1</v>
      </c>
      <c r="N259" s="17">
        <f>0.5*((Wellpath!$K260-Wellpath!$K259)*COS(Wellpath!$L259)*COS(Wellpath!$M259))</f>
        <v>0</v>
      </c>
      <c r="O259" s="17">
        <f>0.5*((Wellpath!$K260-Wellpath!$K259)*COS(Wellpath!$L259)*SIN(Wellpath!$M259))</f>
        <v>0</v>
      </c>
      <c r="P259" s="17">
        <f>0.5*(-(Wellpath!$K260-Wellpath!$K259)*SIN(Wellpath!$L259))</f>
        <v>0</v>
      </c>
      <c r="Q259" s="17">
        <f>-0.5*((Wellpath!$K260-Wellpath!$K259)*SIN(Wellpath!$L259)*SIN(Wellpath!$M259))</f>
        <v>0</v>
      </c>
      <c r="R259" s="17">
        <f>0.5*((Wellpath!$K260-Wellpath!$K259)*SIN(Wellpath!$L259)*COS(Wellpath!$M259))</f>
        <v>0</v>
      </c>
      <c r="S259" s="17">
        <v>0</v>
      </c>
      <c r="AA259" s="10"/>
      <c r="AB259" s="10"/>
      <c r="AC259" s="10"/>
      <c r="AD259" s="10"/>
      <c r="AE259" s="10"/>
      <c r="AF259" s="10"/>
      <c r="AG259" s="10"/>
      <c r="AH259" s="10"/>
      <c r="AI259" s="10"/>
      <c r="AK259" s="24"/>
      <c r="AL259" s="24"/>
      <c r="AM259" s="24"/>
      <c r="AN259" s="24"/>
      <c r="AO259" s="24"/>
      <c r="AP259" s="24"/>
    </row>
    <row r="260" spans="1:42" x14ac:dyDescent="0.25">
      <c r="A260" s="26">
        <f>Wellpath!E260</f>
        <v>0</v>
      </c>
      <c r="B260" s="17">
        <f>0.5*(SIN(Wellpath!$L259)*COS(Wellpath!$M259)+SIN(Wellpath!$L260)*COS(Wellpath!$M260))</f>
        <v>0</v>
      </c>
      <c r="C260" s="17">
        <f>0.5*(SIN(Wellpath!$L259)*SIN(Wellpath!$M259)+SIN(Wellpath!$L260)*SIN(Wellpath!$M260))</f>
        <v>0</v>
      </c>
      <c r="D260" s="17">
        <f>0.5*(COS(Wellpath!$L259)+COS(Wellpath!$L260))</f>
        <v>1</v>
      </c>
      <c r="E260" s="17">
        <f>0.5*((Wellpath!$K260-Wellpath!$K259)*COS(Wellpath!$L260)*COS(Wellpath!$M260))</f>
        <v>0</v>
      </c>
      <c r="F260" s="17">
        <f>0.5*((Wellpath!$K260-Wellpath!$K259)*COS(Wellpath!$L260)*SIN(Wellpath!$M260))</f>
        <v>0</v>
      </c>
      <c r="G260" s="17">
        <f>0.5*(-(Wellpath!$K260-Wellpath!$K259)*SIN(Wellpath!$L260))</f>
        <v>0</v>
      </c>
      <c r="H260" s="17">
        <f>-0.5*((Wellpath!$K260-Wellpath!$K259)*SIN(Wellpath!$L260)*SIN(Wellpath!$M260))</f>
        <v>0</v>
      </c>
      <c r="I260" s="17">
        <f>0.5*((Wellpath!$K260-Wellpath!$K259)*SIN(Wellpath!$L260)*COS(Wellpath!$M260))</f>
        <v>0</v>
      </c>
      <c r="J260" s="17">
        <v>0</v>
      </c>
      <c r="K260" s="17">
        <f t="shared" si="12"/>
        <v>0</v>
      </c>
      <c r="L260" s="17">
        <f t="shared" si="13"/>
        <v>0</v>
      </c>
      <c r="M260" s="17">
        <f t="shared" si="14"/>
        <v>-1</v>
      </c>
      <c r="N260" s="17">
        <f>0.5*((Wellpath!$K261-Wellpath!$K260)*COS(Wellpath!$L260)*COS(Wellpath!$M260))</f>
        <v>0</v>
      </c>
      <c r="O260" s="17">
        <f>0.5*((Wellpath!$K261-Wellpath!$K260)*COS(Wellpath!$L260)*SIN(Wellpath!$M260))</f>
        <v>0</v>
      </c>
      <c r="P260" s="17">
        <f>0.5*(-(Wellpath!$K261-Wellpath!$K260)*SIN(Wellpath!$L260))</f>
        <v>0</v>
      </c>
      <c r="Q260" s="17">
        <f>-0.5*((Wellpath!$K261-Wellpath!$K260)*SIN(Wellpath!$L260)*SIN(Wellpath!$M260))</f>
        <v>0</v>
      </c>
      <c r="R260" s="17">
        <f>0.5*((Wellpath!$K261-Wellpath!$K260)*SIN(Wellpath!$L260)*COS(Wellpath!$M260))</f>
        <v>0</v>
      </c>
      <c r="S260" s="17">
        <v>0</v>
      </c>
      <c r="AA260" s="10"/>
      <c r="AB260" s="10"/>
      <c r="AC260" s="10"/>
      <c r="AD260" s="10"/>
      <c r="AE260" s="10"/>
      <c r="AF260" s="10"/>
      <c r="AG260" s="10"/>
      <c r="AH260" s="10"/>
      <c r="AI260" s="10"/>
      <c r="AK260" s="24"/>
      <c r="AL260" s="24"/>
      <c r="AM260" s="24"/>
      <c r="AN260" s="24"/>
      <c r="AO260" s="24"/>
      <c r="AP260" s="24"/>
    </row>
    <row r="261" spans="1:42" x14ac:dyDescent="0.25">
      <c r="A261" s="26">
        <f>Wellpath!E261</f>
        <v>0</v>
      </c>
      <c r="B261" s="17">
        <f>0.5*(SIN(Wellpath!$L260)*COS(Wellpath!$M260)+SIN(Wellpath!$L261)*COS(Wellpath!$M261))</f>
        <v>0</v>
      </c>
      <c r="C261" s="17">
        <f>0.5*(SIN(Wellpath!$L260)*SIN(Wellpath!$M260)+SIN(Wellpath!$L261)*SIN(Wellpath!$M261))</f>
        <v>0</v>
      </c>
      <c r="D261" s="17">
        <f>0.5*(COS(Wellpath!$L260)+COS(Wellpath!$L261))</f>
        <v>1</v>
      </c>
      <c r="E261" s="17">
        <f>0.5*((Wellpath!$K261-Wellpath!$K260)*COS(Wellpath!$L261)*COS(Wellpath!$M261))</f>
        <v>0</v>
      </c>
      <c r="F261" s="17">
        <f>0.5*((Wellpath!$K261-Wellpath!$K260)*COS(Wellpath!$L261)*SIN(Wellpath!$M261))</f>
        <v>0</v>
      </c>
      <c r="G261" s="17">
        <f>0.5*(-(Wellpath!$K261-Wellpath!$K260)*SIN(Wellpath!$L261))</f>
        <v>0</v>
      </c>
      <c r="H261" s="17">
        <f>-0.5*((Wellpath!$K261-Wellpath!$K260)*SIN(Wellpath!$L261)*SIN(Wellpath!$M261))</f>
        <v>0</v>
      </c>
      <c r="I261" s="17">
        <f>0.5*((Wellpath!$K261-Wellpath!$K260)*SIN(Wellpath!$L261)*COS(Wellpath!$M261))</f>
        <v>0</v>
      </c>
      <c r="J261" s="17">
        <v>0</v>
      </c>
      <c r="K261" s="17">
        <f t="shared" ref="K261:K270" si="15">-B262</f>
        <v>0</v>
      </c>
      <c r="L261" s="17">
        <f t="shared" ref="L261:L270" si="16">-C262</f>
        <v>0</v>
      </c>
      <c r="M261" s="17">
        <f t="shared" ref="M261:M270" si="17">-D262</f>
        <v>-1</v>
      </c>
      <c r="N261" s="17">
        <f>0.5*((Wellpath!$K262-Wellpath!$K261)*COS(Wellpath!$L261)*COS(Wellpath!$M261))</f>
        <v>0</v>
      </c>
      <c r="O261" s="17">
        <f>0.5*((Wellpath!$K262-Wellpath!$K261)*COS(Wellpath!$L261)*SIN(Wellpath!$M261))</f>
        <v>0</v>
      </c>
      <c r="P261" s="17">
        <f>0.5*(-(Wellpath!$K262-Wellpath!$K261)*SIN(Wellpath!$L261))</f>
        <v>0</v>
      </c>
      <c r="Q261" s="17">
        <f>-0.5*((Wellpath!$K262-Wellpath!$K261)*SIN(Wellpath!$L261)*SIN(Wellpath!$M261))</f>
        <v>0</v>
      </c>
      <c r="R261" s="17">
        <f>0.5*((Wellpath!$K262-Wellpath!$K261)*SIN(Wellpath!$L261)*COS(Wellpath!$M261))</f>
        <v>0</v>
      </c>
      <c r="S261" s="17">
        <v>0</v>
      </c>
      <c r="AA261" s="10"/>
      <c r="AB261" s="10"/>
      <c r="AC261" s="10"/>
      <c r="AD261" s="10"/>
      <c r="AE261" s="10"/>
      <c r="AF261" s="10"/>
      <c r="AG261" s="10"/>
      <c r="AH261" s="10"/>
      <c r="AI261" s="10"/>
      <c r="AK261" s="24"/>
      <c r="AL261" s="24"/>
      <c r="AM261" s="24"/>
      <c r="AN261" s="24"/>
      <c r="AO261" s="24"/>
      <c r="AP261" s="24"/>
    </row>
    <row r="262" spans="1:42" x14ac:dyDescent="0.25">
      <c r="A262" s="26">
        <f>Wellpath!E262</f>
        <v>0</v>
      </c>
      <c r="B262" s="17">
        <f>0.5*(SIN(Wellpath!$L261)*COS(Wellpath!$M261)+SIN(Wellpath!$L262)*COS(Wellpath!$M262))</f>
        <v>0</v>
      </c>
      <c r="C262" s="17">
        <f>0.5*(SIN(Wellpath!$L261)*SIN(Wellpath!$M261)+SIN(Wellpath!$L262)*SIN(Wellpath!$M262))</f>
        <v>0</v>
      </c>
      <c r="D262" s="17">
        <f>0.5*(COS(Wellpath!$L261)+COS(Wellpath!$L262))</f>
        <v>1</v>
      </c>
      <c r="E262" s="17">
        <f>0.5*((Wellpath!$K262-Wellpath!$K261)*COS(Wellpath!$L262)*COS(Wellpath!$M262))</f>
        <v>0</v>
      </c>
      <c r="F262" s="17">
        <f>0.5*((Wellpath!$K262-Wellpath!$K261)*COS(Wellpath!$L262)*SIN(Wellpath!$M262))</f>
        <v>0</v>
      </c>
      <c r="G262" s="17">
        <f>0.5*(-(Wellpath!$K262-Wellpath!$K261)*SIN(Wellpath!$L262))</f>
        <v>0</v>
      </c>
      <c r="H262" s="17">
        <f>-0.5*((Wellpath!$K262-Wellpath!$K261)*SIN(Wellpath!$L262)*SIN(Wellpath!$M262))</f>
        <v>0</v>
      </c>
      <c r="I262" s="17">
        <f>0.5*((Wellpath!$K262-Wellpath!$K261)*SIN(Wellpath!$L262)*COS(Wellpath!$M262))</f>
        <v>0</v>
      </c>
      <c r="J262" s="17">
        <v>0</v>
      </c>
      <c r="K262" s="17">
        <f t="shared" si="15"/>
        <v>0</v>
      </c>
      <c r="L262" s="17">
        <f t="shared" si="16"/>
        <v>0</v>
      </c>
      <c r="M262" s="17">
        <f t="shared" si="17"/>
        <v>-1</v>
      </c>
      <c r="N262" s="17">
        <f>0.5*((Wellpath!$K263-Wellpath!$K262)*COS(Wellpath!$L262)*COS(Wellpath!$M262))</f>
        <v>0</v>
      </c>
      <c r="O262" s="17">
        <f>0.5*((Wellpath!$K263-Wellpath!$K262)*COS(Wellpath!$L262)*SIN(Wellpath!$M262))</f>
        <v>0</v>
      </c>
      <c r="P262" s="17">
        <f>0.5*(-(Wellpath!$K263-Wellpath!$K262)*SIN(Wellpath!$L262))</f>
        <v>0</v>
      </c>
      <c r="Q262" s="17">
        <f>-0.5*((Wellpath!$K263-Wellpath!$K262)*SIN(Wellpath!$L262)*SIN(Wellpath!$M262))</f>
        <v>0</v>
      </c>
      <c r="R262" s="17">
        <f>0.5*((Wellpath!$K263-Wellpath!$K262)*SIN(Wellpath!$L262)*COS(Wellpath!$M262))</f>
        <v>0</v>
      </c>
      <c r="S262" s="17">
        <v>0</v>
      </c>
      <c r="AA262" s="10"/>
      <c r="AB262" s="10"/>
      <c r="AC262" s="10"/>
      <c r="AD262" s="10"/>
      <c r="AE262" s="10"/>
      <c r="AF262" s="10"/>
      <c r="AG262" s="10"/>
      <c r="AH262" s="10"/>
      <c r="AI262" s="10"/>
      <c r="AK262" s="24"/>
      <c r="AL262" s="24"/>
      <c r="AM262" s="24"/>
      <c r="AN262" s="24"/>
      <c r="AO262" s="24"/>
      <c r="AP262" s="24"/>
    </row>
    <row r="263" spans="1:42" x14ac:dyDescent="0.25">
      <c r="A263" s="26">
        <f>Wellpath!E263</f>
        <v>0</v>
      </c>
      <c r="B263" s="17">
        <f>0.5*(SIN(Wellpath!$L262)*COS(Wellpath!$M262)+SIN(Wellpath!$L263)*COS(Wellpath!$M263))</f>
        <v>0</v>
      </c>
      <c r="C263" s="17">
        <f>0.5*(SIN(Wellpath!$L262)*SIN(Wellpath!$M262)+SIN(Wellpath!$L263)*SIN(Wellpath!$M263))</f>
        <v>0</v>
      </c>
      <c r="D263" s="17">
        <f>0.5*(COS(Wellpath!$L262)+COS(Wellpath!$L263))</f>
        <v>1</v>
      </c>
      <c r="E263" s="17">
        <f>0.5*((Wellpath!$K263-Wellpath!$K262)*COS(Wellpath!$L263)*COS(Wellpath!$M263))</f>
        <v>0</v>
      </c>
      <c r="F263" s="17">
        <f>0.5*((Wellpath!$K263-Wellpath!$K262)*COS(Wellpath!$L263)*SIN(Wellpath!$M263))</f>
        <v>0</v>
      </c>
      <c r="G263" s="17">
        <f>0.5*(-(Wellpath!$K263-Wellpath!$K262)*SIN(Wellpath!$L263))</f>
        <v>0</v>
      </c>
      <c r="H263" s="17">
        <f>-0.5*((Wellpath!$K263-Wellpath!$K262)*SIN(Wellpath!$L263)*SIN(Wellpath!$M263))</f>
        <v>0</v>
      </c>
      <c r="I263" s="17">
        <f>0.5*((Wellpath!$K263-Wellpath!$K262)*SIN(Wellpath!$L263)*COS(Wellpath!$M263))</f>
        <v>0</v>
      </c>
      <c r="J263" s="17">
        <v>0</v>
      </c>
      <c r="K263" s="17">
        <f t="shared" si="15"/>
        <v>0</v>
      </c>
      <c r="L263" s="17">
        <f t="shared" si="16"/>
        <v>0</v>
      </c>
      <c r="M263" s="17">
        <f t="shared" si="17"/>
        <v>-1</v>
      </c>
      <c r="N263" s="17">
        <f>0.5*((Wellpath!$K264-Wellpath!$K263)*COS(Wellpath!$L263)*COS(Wellpath!$M263))</f>
        <v>0</v>
      </c>
      <c r="O263" s="17">
        <f>0.5*((Wellpath!$K264-Wellpath!$K263)*COS(Wellpath!$L263)*SIN(Wellpath!$M263))</f>
        <v>0</v>
      </c>
      <c r="P263" s="17">
        <f>0.5*(-(Wellpath!$K264-Wellpath!$K263)*SIN(Wellpath!$L263))</f>
        <v>0</v>
      </c>
      <c r="Q263" s="17">
        <f>-0.5*((Wellpath!$K264-Wellpath!$K263)*SIN(Wellpath!$L263)*SIN(Wellpath!$M263))</f>
        <v>0</v>
      </c>
      <c r="R263" s="17">
        <f>0.5*((Wellpath!$K264-Wellpath!$K263)*SIN(Wellpath!$L263)*COS(Wellpath!$M263))</f>
        <v>0</v>
      </c>
      <c r="S263" s="17">
        <v>0</v>
      </c>
      <c r="AA263" s="10"/>
      <c r="AB263" s="10"/>
      <c r="AC263" s="10"/>
      <c r="AD263" s="10"/>
      <c r="AE263" s="10"/>
      <c r="AF263" s="10"/>
      <c r="AG263" s="10"/>
      <c r="AH263" s="10"/>
      <c r="AI263" s="10"/>
      <c r="AK263" s="24"/>
      <c r="AL263" s="24"/>
      <c r="AM263" s="24"/>
      <c r="AN263" s="24"/>
      <c r="AO263" s="24"/>
      <c r="AP263" s="24"/>
    </row>
    <row r="264" spans="1:42" x14ac:dyDescent="0.25">
      <c r="A264" s="26">
        <f>Wellpath!E264</f>
        <v>0</v>
      </c>
      <c r="B264" s="17">
        <f>0.5*(SIN(Wellpath!$L263)*COS(Wellpath!$M263)+SIN(Wellpath!$L264)*COS(Wellpath!$M264))</f>
        <v>0</v>
      </c>
      <c r="C264" s="17">
        <f>0.5*(SIN(Wellpath!$L263)*SIN(Wellpath!$M263)+SIN(Wellpath!$L264)*SIN(Wellpath!$M264))</f>
        <v>0</v>
      </c>
      <c r="D264" s="17">
        <f>0.5*(COS(Wellpath!$L263)+COS(Wellpath!$L264))</f>
        <v>1</v>
      </c>
      <c r="E264" s="17">
        <f>0.5*((Wellpath!$K264-Wellpath!$K263)*COS(Wellpath!$L264)*COS(Wellpath!$M264))</f>
        <v>0</v>
      </c>
      <c r="F264" s="17">
        <f>0.5*((Wellpath!$K264-Wellpath!$K263)*COS(Wellpath!$L264)*SIN(Wellpath!$M264))</f>
        <v>0</v>
      </c>
      <c r="G264" s="17">
        <f>0.5*(-(Wellpath!$K264-Wellpath!$K263)*SIN(Wellpath!$L264))</f>
        <v>0</v>
      </c>
      <c r="H264" s="17">
        <f>-0.5*((Wellpath!$K264-Wellpath!$K263)*SIN(Wellpath!$L264)*SIN(Wellpath!$M264))</f>
        <v>0</v>
      </c>
      <c r="I264" s="17">
        <f>0.5*((Wellpath!$K264-Wellpath!$K263)*SIN(Wellpath!$L264)*COS(Wellpath!$M264))</f>
        <v>0</v>
      </c>
      <c r="J264" s="17">
        <v>0</v>
      </c>
      <c r="K264" s="17">
        <f t="shared" si="15"/>
        <v>0</v>
      </c>
      <c r="L264" s="17">
        <f t="shared" si="16"/>
        <v>0</v>
      </c>
      <c r="M264" s="17">
        <f t="shared" si="17"/>
        <v>-1</v>
      </c>
      <c r="N264" s="17">
        <f>0.5*((Wellpath!$K265-Wellpath!$K264)*COS(Wellpath!$L264)*COS(Wellpath!$M264))</f>
        <v>0</v>
      </c>
      <c r="O264" s="17">
        <f>0.5*((Wellpath!$K265-Wellpath!$K264)*COS(Wellpath!$L264)*SIN(Wellpath!$M264))</f>
        <v>0</v>
      </c>
      <c r="P264" s="17">
        <f>0.5*(-(Wellpath!$K265-Wellpath!$K264)*SIN(Wellpath!$L264))</f>
        <v>0</v>
      </c>
      <c r="Q264" s="17">
        <f>-0.5*((Wellpath!$K265-Wellpath!$K264)*SIN(Wellpath!$L264)*SIN(Wellpath!$M264))</f>
        <v>0</v>
      </c>
      <c r="R264" s="17">
        <f>0.5*((Wellpath!$K265-Wellpath!$K264)*SIN(Wellpath!$L264)*COS(Wellpath!$M264))</f>
        <v>0</v>
      </c>
      <c r="S264" s="17">
        <v>0</v>
      </c>
      <c r="AA264" s="10"/>
      <c r="AB264" s="10"/>
      <c r="AC264" s="10"/>
      <c r="AD264" s="10"/>
      <c r="AE264" s="10"/>
      <c r="AF264" s="10"/>
      <c r="AG264" s="10"/>
      <c r="AH264" s="10"/>
      <c r="AI264" s="10"/>
      <c r="AK264" s="24"/>
      <c r="AL264" s="24"/>
      <c r="AM264" s="24"/>
      <c r="AN264" s="24"/>
      <c r="AO264" s="24"/>
      <c r="AP264" s="24"/>
    </row>
    <row r="265" spans="1:42" x14ac:dyDescent="0.25">
      <c r="A265" s="26">
        <f>Wellpath!E265</f>
        <v>0</v>
      </c>
      <c r="B265" s="17">
        <f>0.5*(SIN(Wellpath!$L264)*COS(Wellpath!$M264)+SIN(Wellpath!$L265)*COS(Wellpath!$M265))</f>
        <v>0</v>
      </c>
      <c r="C265" s="17">
        <f>0.5*(SIN(Wellpath!$L264)*SIN(Wellpath!$M264)+SIN(Wellpath!$L265)*SIN(Wellpath!$M265))</f>
        <v>0</v>
      </c>
      <c r="D265" s="17">
        <f>0.5*(COS(Wellpath!$L264)+COS(Wellpath!$L265))</f>
        <v>1</v>
      </c>
      <c r="E265" s="17">
        <f>0.5*((Wellpath!$K265-Wellpath!$K264)*COS(Wellpath!$L265)*COS(Wellpath!$M265))</f>
        <v>0</v>
      </c>
      <c r="F265" s="17">
        <f>0.5*((Wellpath!$K265-Wellpath!$K264)*COS(Wellpath!$L265)*SIN(Wellpath!$M265))</f>
        <v>0</v>
      </c>
      <c r="G265" s="17">
        <f>0.5*(-(Wellpath!$K265-Wellpath!$K264)*SIN(Wellpath!$L265))</f>
        <v>0</v>
      </c>
      <c r="H265" s="17">
        <f>-0.5*((Wellpath!$K265-Wellpath!$K264)*SIN(Wellpath!$L265)*SIN(Wellpath!$M265))</f>
        <v>0</v>
      </c>
      <c r="I265" s="17">
        <f>0.5*((Wellpath!$K265-Wellpath!$K264)*SIN(Wellpath!$L265)*COS(Wellpath!$M265))</f>
        <v>0</v>
      </c>
      <c r="J265" s="17">
        <v>0</v>
      </c>
      <c r="K265" s="17">
        <f t="shared" si="15"/>
        <v>0</v>
      </c>
      <c r="L265" s="17">
        <f t="shared" si="16"/>
        <v>0</v>
      </c>
      <c r="M265" s="17">
        <f t="shared" si="17"/>
        <v>-1</v>
      </c>
      <c r="N265" s="17">
        <f>0.5*((Wellpath!$K266-Wellpath!$K265)*COS(Wellpath!$L265)*COS(Wellpath!$M265))</f>
        <v>0</v>
      </c>
      <c r="O265" s="17">
        <f>0.5*((Wellpath!$K266-Wellpath!$K265)*COS(Wellpath!$L265)*SIN(Wellpath!$M265))</f>
        <v>0</v>
      </c>
      <c r="P265" s="17">
        <f>0.5*(-(Wellpath!$K266-Wellpath!$K265)*SIN(Wellpath!$L265))</f>
        <v>0</v>
      </c>
      <c r="Q265" s="17">
        <f>-0.5*((Wellpath!$K266-Wellpath!$K265)*SIN(Wellpath!$L265)*SIN(Wellpath!$M265))</f>
        <v>0</v>
      </c>
      <c r="R265" s="17">
        <f>0.5*((Wellpath!$K266-Wellpath!$K265)*SIN(Wellpath!$L265)*COS(Wellpath!$M265))</f>
        <v>0</v>
      </c>
      <c r="S265" s="17">
        <v>0</v>
      </c>
      <c r="AA265" s="10"/>
      <c r="AB265" s="10"/>
      <c r="AC265" s="10"/>
      <c r="AD265" s="10"/>
      <c r="AE265" s="10"/>
      <c r="AF265" s="10"/>
      <c r="AG265" s="10"/>
      <c r="AH265" s="10"/>
      <c r="AI265" s="10"/>
      <c r="AK265" s="24"/>
      <c r="AL265" s="24"/>
      <c r="AM265" s="24"/>
      <c r="AN265" s="24"/>
      <c r="AO265" s="24"/>
      <c r="AP265" s="24"/>
    </row>
    <row r="266" spans="1:42" x14ac:dyDescent="0.25">
      <c r="A266" s="26">
        <f>Wellpath!E266</f>
        <v>0</v>
      </c>
      <c r="B266" s="17">
        <f>0.5*(SIN(Wellpath!$L265)*COS(Wellpath!$M265)+SIN(Wellpath!$L266)*COS(Wellpath!$M266))</f>
        <v>0</v>
      </c>
      <c r="C266" s="17">
        <f>0.5*(SIN(Wellpath!$L265)*SIN(Wellpath!$M265)+SIN(Wellpath!$L266)*SIN(Wellpath!$M266))</f>
        <v>0</v>
      </c>
      <c r="D266" s="17">
        <f>0.5*(COS(Wellpath!$L265)+COS(Wellpath!$L266))</f>
        <v>1</v>
      </c>
      <c r="E266" s="17">
        <f>0.5*((Wellpath!$K266-Wellpath!$K265)*COS(Wellpath!$L266)*COS(Wellpath!$M266))</f>
        <v>0</v>
      </c>
      <c r="F266" s="17">
        <f>0.5*((Wellpath!$K266-Wellpath!$K265)*COS(Wellpath!$L266)*SIN(Wellpath!$M266))</f>
        <v>0</v>
      </c>
      <c r="G266" s="17">
        <f>0.5*(-(Wellpath!$K266-Wellpath!$K265)*SIN(Wellpath!$L266))</f>
        <v>0</v>
      </c>
      <c r="H266" s="17">
        <f>-0.5*((Wellpath!$K266-Wellpath!$K265)*SIN(Wellpath!$L266)*SIN(Wellpath!$M266))</f>
        <v>0</v>
      </c>
      <c r="I266" s="17">
        <f>0.5*((Wellpath!$K266-Wellpath!$K265)*SIN(Wellpath!$L266)*COS(Wellpath!$M266))</f>
        <v>0</v>
      </c>
      <c r="J266" s="17">
        <v>0</v>
      </c>
      <c r="K266" s="17">
        <f t="shared" si="15"/>
        <v>0</v>
      </c>
      <c r="L266" s="17">
        <f t="shared" si="16"/>
        <v>0</v>
      </c>
      <c r="M266" s="17">
        <f t="shared" si="17"/>
        <v>-1</v>
      </c>
      <c r="N266" s="17">
        <f>0.5*((Wellpath!$K267-Wellpath!$K266)*COS(Wellpath!$L266)*COS(Wellpath!$M266))</f>
        <v>0</v>
      </c>
      <c r="O266" s="17">
        <f>0.5*((Wellpath!$K267-Wellpath!$K266)*COS(Wellpath!$L266)*SIN(Wellpath!$M266))</f>
        <v>0</v>
      </c>
      <c r="P266" s="17">
        <f>0.5*(-(Wellpath!$K267-Wellpath!$K266)*SIN(Wellpath!$L266))</f>
        <v>0</v>
      </c>
      <c r="Q266" s="17">
        <f>-0.5*((Wellpath!$K267-Wellpath!$K266)*SIN(Wellpath!$L266)*SIN(Wellpath!$M266))</f>
        <v>0</v>
      </c>
      <c r="R266" s="17">
        <f>0.5*((Wellpath!$K267-Wellpath!$K266)*SIN(Wellpath!$L266)*COS(Wellpath!$M266))</f>
        <v>0</v>
      </c>
      <c r="S266" s="17">
        <v>0</v>
      </c>
      <c r="AA266" s="10"/>
      <c r="AB266" s="10"/>
      <c r="AC266" s="10"/>
      <c r="AD266" s="10"/>
      <c r="AE266" s="10"/>
      <c r="AF266" s="10"/>
      <c r="AG266" s="10"/>
      <c r="AH266" s="10"/>
      <c r="AI266" s="10"/>
      <c r="AK266" s="24"/>
      <c r="AL266" s="24"/>
      <c r="AM266" s="24"/>
      <c r="AN266" s="24"/>
      <c r="AO266" s="24"/>
      <c r="AP266" s="24"/>
    </row>
    <row r="267" spans="1:42" x14ac:dyDescent="0.25">
      <c r="A267" s="26">
        <f>Wellpath!E267</f>
        <v>0</v>
      </c>
      <c r="B267" s="17">
        <f>0.5*(SIN(Wellpath!$L266)*COS(Wellpath!$M266)+SIN(Wellpath!$L267)*COS(Wellpath!$M267))</f>
        <v>0</v>
      </c>
      <c r="C267" s="17">
        <f>0.5*(SIN(Wellpath!$L266)*SIN(Wellpath!$M266)+SIN(Wellpath!$L267)*SIN(Wellpath!$M267))</f>
        <v>0</v>
      </c>
      <c r="D267" s="17">
        <f>0.5*(COS(Wellpath!$L266)+COS(Wellpath!$L267))</f>
        <v>1</v>
      </c>
      <c r="E267" s="17">
        <f>0.5*((Wellpath!$K267-Wellpath!$K266)*COS(Wellpath!$L267)*COS(Wellpath!$M267))</f>
        <v>0</v>
      </c>
      <c r="F267" s="17">
        <f>0.5*((Wellpath!$K267-Wellpath!$K266)*COS(Wellpath!$L267)*SIN(Wellpath!$M267))</f>
        <v>0</v>
      </c>
      <c r="G267" s="17">
        <f>0.5*(-(Wellpath!$K267-Wellpath!$K266)*SIN(Wellpath!$L267))</f>
        <v>0</v>
      </c>
      <c r="H267" s="17">
        <f>-0.5*((Wellpath!$K267-Wellpath!$K266)*SIN(Wellpath!$L267)*SIN(Wellpath!$M267))</f>
        <v>0</v>
      </c>
      <c r="I267" s="17">
        <f>0.5*((Wellpath!$K267-Wellpath!$K266)*SIN(Wellpath!$L267)*COS(Wellpath!$M267))</f>
        <v>0</v>
      </c>
      <c r="J267" s="17">
        <v>0</v>
      </c>
      <c r="K267" s="17">
        <f t="shared" si="15"/>
        <v>0</v>
      </c>
      <c r="L267" s="17">
        <f t="shared" si="16"/>
        <v>0</v>
      </c>
      <c r="M267" s="17">
        <f t="shared" si="17"/>
        <v>-1</v>
      </c>
      <c r="N267" s="17">
        <f>0.5*((Wellpath!$K268-Wellpath!$K267)*COS(Wellpath!$L267)*COS(Wellpath!$M267))</f>
        <v>0</v>
      </c>
      <c r="O267" s="17">
        <f>0.5*((Wellpath!$K268-Wellpath!$K267)*COS(Wellpath!$L267)*SIN(Wellpath!$M267))</f>
        <v>0</v>
      </c>
      <c r="P267" s="17">
        <f>0.5*(-(Wellpath!$K268-Wellpath!$K267)*SIN(Wellpath!$L267))</f>
        <v>0</v>
      </c>
      <c r="Q267" s="17">
        <f>-0.5*((Wellpath!$K268-Wellpath!$K267)*SIN(Wellpath!$L267)*SIN(Wellpath!$M267))</f>
        <v>0</v>
      </c>
      <c r="R267" s="17">
        <f>0.5*((Wellpath!$K268-Wellpath!$K267)*SIN(Wellpath!$L267)*COS(Wellpath!$M267))</f>
        <v>0</v>
      </c>
      <c r="S267" s="17">
        <v>0</v>
      </c>
      <c r="AA267" s="10"/>
      <c r="AB267" s="10"/>
      <c r="AC267" s="10"/>
      <c r="AD267" s="10"/>
      <c r="AE267" s="10"/>
      <c r="AF267" s="10"/>
      <c r="AG267" s="10"/>
      <c r="AH267" s="10"/>
      <c r="AI267" s="10"/>
      <c r="AK267" s="24"/>
      <c r="AL267" s="24"/>
      <c r="AM267" s="24"/>
      <c r="AN267" s="24"/>
      <c r="AO267" s="24"/>
      <c r="AP267" s="24"/>
    </row>
    <row r="268" spans="1:42" x14ac:dyDescent="0.25">
      <c r="A268" s="26">
        <f>Wellpath!E268</f>
        <v>0</v>
      </c>
      <c r="B268" s="17">
        <f>0.5*(SIN(Wellpath!$L267)*COS(Wellpath!$M267)+SIN(Wellpath!$L268)*COS(Wellpath!$M268))</f>
        <v>0</v>
      </c>
      <c r="C268" s="17">
        <f>0.5*(SIN(Wellpath!$L267)*SIN(Wellpath!$M267)+SIN(Wellpath!$L268)*SIN(Wellpath!$M268))</f>
        <v>0</v>
      </c>
      <c r="D268" s="17">
        <f>0.5*(COS(Wellpath!$L267)+COS(Wellpath!$L268))</f>
        <v>1</v>
      </c>
      <c r="E268" s="17">
        <f>0.5*((Wellpath!$K268-Wellpath!$K267)*COS(Wellpath!$L268)*COS(Wellpath!$M268))</f>
        <v>0</v>
      </c>
      <c r="F268" s="17">
        <f>0.5*((Wellpath!$K268-Wellpath!$K267)*COS(Wellpath!$L268)*SIN(Wellpath!$M268))</f>
        <v>0</v>
      </c>
      <c r="G268" s="17">
        <f>0.5*(-(Wellpath!$K268-Wellpath!$K267)*SIN(Wellpath!$L268))</f>
        <v>0</v>
      </c>
      <c r="H268" s="17">
        <f>-0.5*((Wellpath!$K268-Wellpath!$K267)*SIN(Wellpath!$L268)*SIN(Wellpath!$M268))</f>
        <v>0</v>
      </c>
      <c r="I268" s="17">
        <f>0.5*((Wellpath!$K268-Wellpath!$K267)*SIN(Wellpath!$L268)*COS(Wellpath!$M268))</f>
        <v>0</v>
      </c>
      <c r="J268" s="17">
        <v>0</v>
      </c>
      <c r="K268" s="17">
        <f t="shared" si="15"/>
        <v>0</v>
      </c>
      <c r="L268" s="17">
        <f t="shared" si="16"/>
        <v>0</v>
      </c>
      <c r="M268" s="17">
        <f t="shared" si="17"/>
        <v>-1</v>
      </c>
      <c r="N268" s="17">
        <f>0.5*((Wellpath!$K269-Wellpath!$K268)*COS(Wellpath!$L268)*COS(Wellpath!$M268))</f>
        <v>0</v>
      </c>
      <c r="O268" s="17">
        <f>0.5*((Wellpath!$K269-Wellpath!$K268)*COS(Wellpath!$L268)*SIN(Wellpath!$M268))</f>
        <v>0</v>
      </c>
      <c r="P268" s="17">
        <f>0.5*(-(Wellpath!$K269-Wellpath!$K268)*SIN(Wellpath!$L268))</f>
        <v>0</v>
      </c>
      <c r="Q268" s="17">
        <f>-0.5*((Wellpath!$K269-Wellpath!$K268)*SIN(Wellpath!$L268)*SIN(Wellpath!$M268))</f>
        <v>0</v>
      </c>
      <c r="R268" s="17">
        <f>0.5*((Wellpath!$K269-Wellpath!$K268)*SIN(Wellpath!$L268)*COS(Wellpath!$M268))</f>
        <v>0</v>
      </c>
      <c r="S268" s="17">
        <v>0</v>
      </c>
      <c r="AA268" s="10"/>
      <c r="AB268" s="10"/>
      <c r="AC268" s="10"/>
      <c r="AD268" s="10"/>
      <c r="AE268" s="10"/>
      <c r="AF268" s="10"/>
      <c r="AG268" s="10"/>
      <c r="AH268" s="10"/>
      <c r="AI268" s="10"/>
      <c r="AK268" s="24"/>
      <c r="AL268" s="24"/>
      <c r="AM268" s="24"/>
      <c r="AN268" s="24"/>
      <c r="AO268" s="24"/>
      <c r="AP268" s="24"/>
    </row>
    <row r="269" spans="1:42" x14ac:dyDescent="0.25">
      <c r="A269" s="26">
        <f>Wellpath!E269</f>
        <v>0</v>
      </c>
      <c r="B269" s="17">
        <f>0.5*(SIN(Wellpath!$L268)*COS(Wellpath!$M268)+SIN(Wellpath!$L269)*COS(Wellpath!$M269))</f>
        <v>0</v>
      </c>
      <c r="C269" s="17">
        <f>0.5*(SIN(Wellpath!$L268)*SIN(Wellpath!$M268)+SIN(Wellpath!$L269)*SIN(Wellpath!$M269))</f>
        <v>0</v>
      </c>
      <c r="D269" s="17">
        <f>0.5*(COS(Wellpath!$L268)+COS(Wellpath!$L269))</f>
        <v>1</v>
      </c>
      <c r="E269" s="17">
        <f>0.5*((Wellpath!$K269-Wellpath!$K268)*COS(Wellpath!$L269)*COS(Wellpath!$M269))</f>
        <v>0</v>
      </c>
      <c r="F269" s="17">
        <f>0.5*((Wellpath!$K269-Wellpath!$K268)*COS(Wellpath!$L269)*SIN(Wellpath!$M269))</f>
        <v>0</v>
      </c>
      <c r="G269" s="17">
        <f>0.5*(-(Wellpath!$K269-Wellpath!$K268)*SIN(Wellpath!$L269))</f>
        <v>0</v>
      </c>
      <c r="H269" s="17">
        <f>-0.5*((Wellpath!$K269-Wellpath!$K268)*SIN(Wellpath!$L269)*SIN(Wellpath!$M269))</f>
        <v>0</v>
      </c>
      <c r="I269" s="17">
        <f>0.5*((Wellpath!$K269-Wellpath!$K268)*SIN(Wellpath!$L269)*COS(Wellpath!$M269))</f>
        <v>0</v>
      </c>
      <c r="J269" s="17">
        <v>0</v>
      </c>
      <c r="K269" s="17">
        <f t="shared" si="15"/>
        <v>0</v>
      </c>
      <c r="L269" s="17">
        <f t="shared" si="16"/>
        <v>0</v>
      </c>
      <c r="M269" s="17">
        <f t="shared" si="17"/>
        <v>-1</v>
      </c>
      <c r="N269" s="17">
        <f>0.5*((Wellpath!$K270-Wellpath!$K269)*COS(Wellpath!$L269)*COS(Wellpath!$M269))</f>
        <v>0</v>
      </c>
      <c r="O269" s="17">
        <f>0.5*((Wellpath!$K270-Wellpath!$K269)*COS(Wellpath!$L269)*SIN(Wellpath!$M269))</f>
        <v>0</v>
      </c>
      <c r="P269" s="17">
        <f>0.5*(-(Wellpath!$K270-Wellpath!$K269)*SIN(Wellpath!$L269))</f>
        <v>0</v>
      </c>
      <c r="Q269" s="17">
        <f>-0.5*((Wellpath!$K270-Wellpath!$K269)*SIN(Wellpath!$L269)*SIN(Wellpath!$M269))</f>
        <v>0</v>
      </c>
      <c r="R269" s="17">
        <f>0.5*((Wellpath!$K270-Wellpath!$K269)*SIN(Wellpath!$L269)*COS(Wellpath!$M269))</f>
        <v>0</v>
      </c>
      <c r="S269" s="17">
        <v>0</v>
      </c>
      <c r="AA269" s="10"/>
      <c r="AB269" s="10"/>
      <c r="AC269" s="10"/>
      <c r="AD269" s="10"/>
      <c r="AE269" s="10"/>
      <c r="AF269" s="10"/>
      <c r="AG269" s="10"/>
      <c r="AH269" s="10"/>
      <c r="AI269" s="10"/>
      <c r="AK269" s="24"/>
      <c r="AL269" s="24"/>
      <c r="AM269" s="24"/>
      <c r="AN269" s="24"/>
      <c r="AO269" s="24"/>
      <c r="AP269" s="24"/>
    </row>
    <row r="270" spans="1:42" x14ac:dyDescent="0.25">
      <c r="A270" s="26">
        <f>Wellpath!E270</f>
        <v>0</v>
      </c>
      <c r="B270" s="17">
        <f>0.5*(SIN(Wellpath!$L269)*COS(Wellpath!$M269)+SIN(Wellpath!$L270)*COS(Wellpath!$M270))</f>
        <v>0</v>
      </c>
      <c r="C270" s="17">
        <f>0.5*(SIN(Wellpath!$L269)*SIN(Wellpath!$M269)+SIN(Wellpath!$L270)*SIN(Wellpath!$M270))</f>
        <v>0</v>
      </c>
      <c r="D270" s="17">
        <f>0.5*(COS(Wellpath!$L269)+COS(Wellpath!$L270))</f>
        <v>1</v>
      </c>
      <c r="E270" s="17">
        <f>0.5*((Wellpath!$K270-Wellpath!$K269)*COS(Wellpath!$L270)*COS(Wellpath!$M270))</f>
        <v>0</v>
      </c>
      <c r="F270" s="17">
        <f>0.5*((Wellpath!$K270-Wellpath!$K269)*COS(Wellpath!$L270)*SIN(Wellpath!$M270))</f>
        <v>0</v>
      </c>
      <c r="G270" s="17">
        <f>0.5*(-(Wellpath!$K270-Wellpath!$K269)*SIN(Wellpath!$L270))</f>
        <v>0</v>
      </c>
      <c r="H270" s="17">
        <f>-0.5*((Wellpath!$K270-Wellpath!$K269)*SIN(Wellpath!$L270)*SIN(Wellpath!$M270))</f>
        <v>0</v>
      </c>
      <c r="I270" s="17">
        <f>0.5*((Wellpath!$K270-Wellpath!$K269)*SIN(Wellpath!$L270)*COS(Wellpath!$M270))</f>
        <v>0</v>
      </c>
      <c r="J270" s="17">
        <v>0</v>
      </c>
      <c r="K270" s="17">
        <f t="shared" si="15"/>
        <v>0</v>
      </c>
      <c r="L270" s="17">
        <f t="shared" si="16"/>
        <v>0</v>
      </c>
      <c r="M270" s="17">
        <f t="shared" si="17"/>
        <v>-1</v>
      </c>
      <c r="N270" s="17">
        <f>0.5*((Wellpath!$K271-Wellpath!$K270)*COS(Wellpath!$L270)*COS(Wellpath!$M270))</f>
        <v>0</v>
      </c>
      <c r="O270" s="17">
        <f>0.5*((Wellpath!$K271-Wellpath!$K270)*COS(Wellpath!$L270)*SIN(Wellpath!$M270))</f>
        <v>0</v>
      </c>
      <c r="P270" s="17">
        <f>0.5*(-(Wellpath!$K271-Wellpath!$K270)*SIN(Wellpath!$L270))</f>
        <v>0</v>
      </c>
      <c r="Q270" s="17">
        <f>-0.5*((Wellpath!$K271-Wellpath!$K270)*SIN(Wellpath!$L270)*SIN(Wellpath!$M270))</f>
        <v>0</v>
      </c>
      <c r="R270" s="17">
        <f>0.5*((Wellpath!$K271-Wellpath!$K270)*SIN(Wellpath!$L270)*COS(Wellpath!$M270))</f>
        <v>0</v>
      </c>
      <c r="S270" s="17">
        <v>0</v>
      </c>
      <c r="AA270" s="10"/>
      <c r="AB270" s="10"/>
      <c r="AC270" s="10"/>
      <c r="AD270" s="10"/>
      <c r="AE270" s="10"/>
      <c r="AF270" s="10"/>
      <c r="AG270" s="10"/>
      <c r="AH270" s="10"/>
      <c r="AI270" s="10"/>
      <c r="AK270" s="24"/>
      <c r="AL270" s="24"/>
      <c r="AM270" s="24"/>
      <c r="AN270" s="24"/>
      <c r="AO270" s="24"/>
      <c r="AP270" s="24"/>
    </row>
    <row r="271" spans="1:42" x14ac:dyDescent="0.25">
      <c r="A271" s="26">
        <f>Wellpath!E271</f>
        <v>0</v>
      </c>
      <c r="B271" s="17">
        <f>0.5*(SIN(Wellpath!$L270)*COS(Wellpath!$M270)+SIN(Wellpath!$L271)*COS(Wellpath!$M271))</f>
        <v>0</v>
      </c>
      <c r="C271" s="17">
        <f>0.5*(SIN(Wellpath!$L270)*SIN(Wellpath!$M270)+SIN(Wellpath!$L271)*SIN(Wellpath!$M271))</f>
        <v>0</v>
      </c>
      <c r="D271" s="17">
        <f>0.5*(COS(Wellpath!$L270)+COS(Wellpath!$L271))</f>
        <v>1</v>
      </c>
      <c r="E271" s="17">
        <f>0.5*((Wellpath!$K271-Wellpath!$K270)*COS(Wellpath!$L271)*COS(Wellpath!$M271))</f>
        <v>0</v>
      </c>
      <c r="F271" s="17">
        <f>0.5*((Wellpath!$K271-Wellpath!$K270)*COS(Wellpath!$L271)*SIN(Wellpath!$M271))</f>
        <v>0</v>
      </c>
      <c r="G271" s="17">
        <f>0.5*(-(Wellpath!$K271-Wellpath!$K270)*SIN(Wellpath!$L271))</f>
        <v>0</v>
      </c>
      <c r="H271" s="17">
        <f>-0.5*((Wellpath!$K271-Wellpath!$K270)*SIN(Wellpath!$L271)*SIN(Wellpath!$M271))</f>
        <v>0</v>
      </c>
      <c r="I271" s="17">
        <f>0.5*((Wellpath!$K271-Wellpath!$K270)*SIN(Wellpath!$L271)*COS(Wellpath!$M271))</f>
        <v>0</v>
      </c>
      <c r="J271" s="17">
        <v>0</v>
      </c>
      <c r="K271" s="17">
        <f t="shared" ref="K271" si="18">-B272</f>
        <v>0</v>
      </c>
      <c r="L271" s="17">
        <f t="shared" ref="L271" si="19">-C272</f>
        <v>0</v>
      </c>
      <c r="M271" s="17">
        <f t="shared" ref="M271" si="20">-D272</f>
        <v>0</v>
      </c>
      <c r="N271" s="17">
        <f>0.5*((Wellpath!$K272-Wellpath!$K271)*COS(Wellpath!$L271)*COS(Wellpath!$M271))</f>
        <v>0</v>
      </c>
      <c r="O271" s="17">
        <f>0.5*((Wellpath!$K272-Wellpath!$K271)*COS(Wellpath!$L271)*SIN(Wellpath!$M271))</f>
        <v>0</v>
      </c>
      <c r="P271" s="17">
        <f>0.5*(-(Wellpath!$K272-Wellpath!$K271)*SIN(Wellpath!$L271))</f>
        <v>0</v>
      </c>
      <c r="Q271" s="17">
        <f>-0.5*((Wellpath!$K272-Wellpath!$K271)*SIN(Wellpath!$L271)*SIN(Wellpath!$M271))</f>
        <v>0</v>
      </c>
      <c r="R271" s="17">
        <f>0.5*((Wellpath!$K272-Wellpath!$K271)*SIN(Wellpath!$L271)*COS(Wellpath!$M271))</f>
        <v>0</v>
      </c>
      <c r="S271" s="17">
        <v>0</v>
      </c>
    </row>
  </sheetData>
  <mergeCells count="6">
    <mergeCell ref="B1:D1"/>
    <mergeCell ref="E1:G1"/>
    <mergeCell ref="H1:J1"/>
    <mergeCell ref="N1:P1"/>
    <mergeCell ref="Q1:S1"/>
    <mergeCell ref="K1:M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EF6D-170E-41C8-A746-93F31A105A7A}">
  <sheetPr>
    <tabColor theme="8" tint="0.59999389629810485"/>
  </sheetPr>
  <dimension ref="A1:AI271"/>
  <sheetViews>
    <sheetView workbookViewId="0">
      <pane ySplit="2" topLeftCell="A120" activePane="bottomLeft" state="frozen"/>
      <selection activeCell="H39" sqref="H39"/>
      <selection pane="bottomLeft" activeCell="Q133" sqref="Q133:V133"/>
    </sheetView>
  </sheetViews>
  <sheetFormatPr defaultColWidth="9.140625" defaultRowHeight="15" x14ac:dyDescent="0.25"/>
  <cols>
    <col min="1" max="1" width="9.140625" style="1"/>
    <col min="2" max="2" width="12.140625" style="68" customWidth="1"/>
    <col min="3" max="3" width="9.5703125" style="22" bestFit="1" customWidth="1"/>
    <col min="4" max="4" width="10.5703125" style="22" bestFit="1" customWidth="1"/>
    <col min="5" max="6" width="9.7109375" style="20" bestFit="1" customWidth="1"/>
    <col min="7" max="7" width="10.42578125" style="20" bestFit="1" customWidth="1"/>
    <col min="8" max="10" width="9.5703125" style="18" customWidth="1"/>
    <col min="11" max="11" width="10.28515625" style="17" customWidth="1"/>
    <col min="12"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23" width="20.7109375" style="10" bestFit="1" customWidth="1"/>
    <col min="24" max="16384" width="9.140625" style="10"/>
  </cols>
  <sheetData>
    <row r="1" spans="1:35" s="25" customFormat="1" x14ac:dyDescent="0.25">
      <c r="A1" s="14"/>
      <c r="B1" s="131" t="s">
        <v>43</v>
      </c>
      <c r="C1" s="131"/>
      <c r="D1" s="131"/>
      <c r="E1" s="122" t="s">
        <v>47</v>
      </c>
      <c r="F1" s="122"/>
      <c r="G1" s="122"/>
      <c r="H1" s="132" t="s">
        <v>48</v>
      </c>
      <c r="I1" s="132"/>
      <c r="J1" s="132"/>
      <c r="K1" s="141" t="s">
        <v>155</v>
      </c>
      <c r="L1" s="142"/>
      <c r="M1" s="142"/>
      <c r="N1" s="142"/>
      <c r="O1" s="142"/>
      <c r="P1" s="143"/>
      <c r="Q1" s="121" t="s">
        <v>49</v>
      </c>
      <c r="R1" s="121"/>
      <c r="S1" s="121"/>
      <c r="T1" s="121"/>
      <c r="U1" s="121"/>
      <c r="V1" s="121"/>
    </row>
    <row r="2" spans="1:35" s="25" customFormat="1" x14ac:dyDescent="0.25">
      <c r="A2" s="14" t="s">
        <v>37</v>
      </c>
      <c r="B2" s="67" t="s">
        <v>46</v>
      </c>
      <c r="C2" s="98" t="s">
        <v>44</v>
      </c>
      <c r="D2" s="98" t="s">
        <v>45</v>
      </c>
      <c r="E2" s="99" t="s">
        <v>38</v>
      </c>
      <c r="F2" s="99" t="s">
        <v>39</v>
      </c>
      <c r="G2" s="99" t="s">
        <v>40</v>
      </c>
      <c r="H2" s="100" t="s">
        <v>38</v>
      </c>
      <c r="I2" s="100" t="s">
        <v>39</v>
      </c>
      <c r="J2" s="100" t="s">
        <v>40</v>
      </c>
      <c r="K2" s="101" t="s">
        <v>50</v>
      </c>
      <c r="L2" s="101" t="s">
        <v>51</v>
      </c>
      <c r="M2" s="101" t="s">
        <v>52</v>
      </c>
      <c r="N2" s="101" t="s">
        <v>53</v>
      </c>
      <c r="O2" s="101" t="s">
        <v>54</v>
      </c>
      <c r="P2" s="101" t="s">
        <v>55</v>
      </c>
      <c r="Q2" s="102" t="s">
        <v>50</v>
      </c>
      <c r="R2" s="102" t="s">
        <v>51</v>
      </c>
      <c r="S2" s="102" t="s">
        <v>52</v>
      </c>
      <c r="T2" s="102" t="s">
        <v>53</v>
      </c>
      <c r="U2" s="102" t="s">
        <v>54</v>
      </c>
      <c r="V2" s="102" t="s">
        <v>55</v>
      </c>
    </row>
    <row r="3" spans="1:35" x14ac:dyDescent="0.25">
      <c r="A3" s="26">
        <f>Wellpath!E3</f>
        <v>0</v>
      </c>
      <c r="B3" s="68">
        <v>0</v>
      </c>
      <c r="C3" s="22">
        <v>0</v>
      </c>
      <c r="D3" s="22">
        <v>0</v>
      </c>
      <c r="E3" s="20">
        <v>0</v>
      </c>
      <c r="F3" s="20">
        <v>0</v>
      </c>
      <c r="G3" s="20">
        <v>0</v>
      </c>
      <c r="H3" s="18">
        <v>0</v>
      </c>
      <c r="I3" s="18">
        <v>0</v>
      </c>
      <c r="J3" s="18">
        <v>0</v>
      </c>
      <c r="K3" s="21">
        <v>0</v>
      </c>
      <c r="L3" s="21">
        <f>I3</f>
        <v>0</v>
      </c>
      <c r="M3" s="21">
        <f>J3</f>
        <v>0</v>
      </c>
      <c r="N3" s="21">
        <f>E3*F3</f>
        <v>0</v>
      </c>
      <c r="O3" s="21">
        <f>E3*G3</f>
        <v>0</v>
      </c>
      <c r="P3" s="21">
        <f>F3*G3</f>
        <v>0</v>
      </c>
      <c r="Q3" s="19">
        <f>H3^2</f>
        <v>0</v>
      </c>
      <c r="R3" s="19">
        <f t="shared" ref="R3:S3" si="0">I3^2</f>
        <v>0</v>
      </c>
      <c r="S3" s="19">
        <f t="shared" si="0"/>
        <v>0</v>
      </c>
      <c r="T3" s="19">
        <f>H3*I3</f>
        <v>0</v>
      </c>
      <c r="U3" s="19">
        <f>H3*J3</f>
        <v>0</v>
      </c>
      <c r="V3" s="19">
        <f>I3*J3</f>
        <v>0</v>
      </c>
      <c r="AD3" s="69"/>
      <c r="AE3" s="69"/>
      <c r="AF3" s="69"/>
      <c r="AG3" s="69"/>
      <c r="AH3" s="69"/>
      <c r="AI3" s="69"/>
    </row>
    <row r="4" spans="1:35" x14ac:dyDescent="0.25">
      <c r="A4" s="26">
        <f>Wellpath!E4</f>
        <v>100</v>
      </c>
      <c r="B4" s="68">
        <v>0</v>
      </c>
      <c r="C4" s="22">
        <v>0</v>
      </c>
      <c r="D4" s="22">
        <v>0</v>
      </c>
      <c r="E4" s="20">
        <f>Model!$W$38*(Wellpath!$K4-Wellpath!$K3)*MAX(ABS(SIN(Wellpath!$L4)*(IF(Wellpath!L3&lt;0.000001,0,SIN(ABS(MOD((Wellpath!$M4-Wellpath!M3+PI()),2*PI())-PI()))))),Model!$B$24*(Wellpath!$K4-Wellpath!$K3))*-SIN(Wellpath!$M4)</f>
        <v>0</v>
      </c>
      <c r="F4" s="20">
        <f>Model!$W$38*(Wellpath!$K4-Wellpath!$K3)*MAX(ABS(SIN(Wellpath!$L4)*(IF(Wellpath!L3&lt;0.000001,0,SIN(ABS(MOD((Wellpath!$M4-Wellpath!M3+PI()),2*PI())-PI()))))),Model!$B$24*(Wellpath!$K4-Wellpath!$K3))*COS(Wellpath!$M4)</f>
        <v>8.8840115996831989E-2</v>
      </c>
      <c r="G4" s="20">
        <v>0</v>
      </c>
      <c r="H4" s="18">
        <f>E4</f>
        <v>0</v>
      </c>
      <c r="I4" s="18">
        <f>F4</f>
        <v>8.8840115996831989E-2</v>
      </c>
      <c r="J4" s="18">
        <f>G4</f>
        <v>0</v>
      </c>
      <c r="K4" s="21">
        <f t="shared" ref="K4:M19" si="1">K3+E4^2</f>
        <v>0</v>
      </c>
      <c r="L4" s="21">
        <f t="shared" si="1"/>
        <v>7.8925662103305639E-3</v>
      </c>
      <c r="M4" s="21">
        <f t="shared" si="1"/>
        <v>0</v>
      </c>
      <c r="N4" s="21">
        <f t="shared" ref="N4:N67" si="2">N3+E4*F4</f>
        <v>0</v>
      </c>
      <c r="O4" s="21">
        <f t="shared" ref="O4:O67" si="3">O3+E4*G4</f>
        <v>0</v>
      </c>
      <c r="P4" s="21">
        <f t="shared" ref="P4:P67" si="4">P3+F4*G4</f>
        <v>0</v>
      </c>
      <c r="Q4" s="19">
        <f>K3+H4^2</f>
        <v>0</v>
      </c>
      <c r="R4" s="19">
        <f t="shared" ref="R4:S19" si="5">L3+I4^2</f>
        <v>7.8925662103305639E-3</v>
      </c>
      <c r="S4" s="19">
        <f t="shared" si="5"/>
        <v>0</v>
      </c>
      <c r="T4" s="19">
        <f>N3+H4*I4</f>
        <v>0</v>
      </c>
      <c r="U4" s="19">
        <f>O3+H4*J4</f>
        <v>0</v>
      </c>
      <c r="V4" s="19">
        <f>P3+I4*J4</f>
        <v>0</v>
      </c>
      <c r="AD4" s="69"/>
      <c r="AE4" s="69"/>
      <c r="AF4" s="69"/>
      <c r="AG4" s="69"/>
      <c r="AH4" s="69"/>
      <c r="AI4" s="69"/>
    </row>
    <row r="5" spans="1:35" x14ac:dyDescent="0.25">
      <c r="A5" s="26">
        <f>Wellpath!E5</f>
        <v>200</v>
      </c>
      <c r="B5" s="68">
        <v>0</v>
      </c>
      <c r="C5" s="22">
        <v>0</v>
      </c>
      <c r="D5" s="22">
        <v>0</v>
      </c>
      <c r="E5" s="20">
        <f>Model!$W$38*(Wellpath!$K5-Wellpath!$K4)*MAX(ABS(SIN(Wellpath!$L5)*(IF(Wellpath!L4&lt;0.000001,0,SIN(ABS(MOD((Wellpath!$M5-Wellpath!M4+PI()),2*PI())-PI()))))),Model!$B$24*(Wellpath!$K5-Wellpath!$K4))*-SIN(Wellpath!$M5)</f>
        <v>0</v>
      </c>
      <c r="F5" s="20">
        <f>Model!$W$38*(Wellpath!$K5-Wellpath!$K4)*MAX(ABS(SIN(Wellpath!$L5)*(IF(Wellpath!L4&lt;0.000001,0,SIN(ABS(MOD((Wellpath!$M5-Wellpath!M4+PI()),2*PI())-PI()))))),Model!$B$24*(Wellpath!$K5-Wellpath!$K4))*COS(Wellpath!$M5)</f>
        <v>8.8840115996831989E-2</v>
      </c>
      <c r="G5" s="20">
        <v>0</v>
      </c>
      <c r="H5" s="18">
        <f t="shared" ref="H5:H68" si="6">E5</f>
        <v>0</v>
      </c>
      <c r="I5" s="18">
        <f t="shared" ref="I5:I68" si="7">F5</f>
        <v>8.8840115996831989E-2</v>
      </c>
      <c r="J5" s="18">
        <f t="shared" ref="J5:J68" si="8">G5</f>
        <v>0</v>
      </c>
      <c r="K5" s="21">
        <f t="shared" si="1"/>
        <v>0</v>
      </c>
      <c r="L5" s="21">
        <f t="shared" si="1"/>
        <v>1.5785132420661128E-2</v>
      </c>
      <c r="M5" s="21">
        <f t="shared" si="1"/>
        <v>0</v>
      </c>
      <c r="N5" s="21">
        <f t="shared" si="2"/>
        <v>0</v>
      </c>
      <c r="O5" s="21">
        <f t="shared" si="3"/>
        <v>0</v>
      </c>
      <c r="P5" s="21">
        <f t="shared" si="4"/>
        <v>0</v>
      </c>
      <c r="Q5" s="19">
        <f t="shared" ref="Q5:S68" si="9">K4+H5^2</f>
        <v>0</v>
      </c>
      <c r="R5" s="19">
        <f t="shared" si="5"/>
        <v>1.5785132420661128E-2</v>
      </c>
      <c r="S5" s="19">
        <f t="shared" si="5"/>
        <v>0</v>
      </c>
      <c r="T5" s="19">
        <f t="shared" ref="T5:T68" si="10">N4+H5*I5</f>
        <v>0</v>
      </c>
      <c r="U5" s="19">
        <f t="shared" ref="U5:U68" si="11">O4+H5*J5</f>
        <v>0</v>
      </c>
      <c r="V5" s="19">
        <f t="shared" ref="V5:V68" si="12">P4+I5*J5</f>
        <v>0</v>
      </c>
      <c r="AD5" s="69"/>
      <c r="AE5" s="69"/>
      <c r="AF5" s="69"/>
      <c r="AG5" s="69"/>
      <c r="AH5" s="69"/>
      <c r="AI5" s="69"/>
    </row>
    <row r="6" spans="1:35" x14ac:dyDescent="0.25">
      <c r="A6" s="26">
        <f>Wellpath!E6</f>
        <v>300</v>
      </c>
      <c r="B6" s="68">
        <v>0</v>
      </c>
      <c r="C6" s="22">
        <v>0</v>
      </c>
      <c r="D6" s="22">
        <v>0</v>
      </c>
      <c r="E6" s="20">
        <f>Model!$W$38*(Wellpath!$K6-Wellpath!$K5)*MAX(ABS(SIN(Wellpath!$L6)*(IF(Wellpath!L5&lt;0.000001,0,SIN(ABS(MOD((Wellpath!$M6-Wellpath!M5+PI()),2*PI())-PI()))))),Model!$B$24*(Wellpath!$K6-Wellpath!$K5))*-SIN(Wellpath!$M6)</f>
        <v>0</v>
      </c>
      <c r="F6" s="20">
        <f>Model!$W$38*(Wellpath!$K6-Wellpath!$K5)*MAX(ABS(SIN(Wellpath!$L6)*(IF(Wellpath!L5&lt;0.000001,0,SIN(ABS(MOD((Wellpath!$M6-Wellpath!M5+PI()),2*PI())-PI()))))),Model!$B$24*(Wellpath!$K6-Wellpath!$K5))*COS(Wellpath!$M6)</f>
        <v>8.8840115996831989E-2</v>
      </c>
      <c r="G6" s="20">
        <v>0</v>
      </c>
      <c r="H6" s="18">
        <f t="shared" si="6"/>
        <v>0</v>
      </c>
      <c r="I6" s="18">
        <f t="shared" si="7"/>
        <v>8.8840115996831989E-2</v>
      </c>
      <c r="J6" s="18">
        <f t="shared" si="8"/>
        <v>0</v>
      </c>
      <c r="K6" s="21">
        <f t="shared" si="1"/>
        <v>0</v>
      </c>
      <c r="L6" s="21">
        <f t="shared" si="1"/>
        <v>2.3677698630991693E-2</v>
      </c>
      <c r="M6" s="21">
        <f t="shared" si="1"/>
        <v>0</v>
      </c>
      <c r="N6" s="21">
        <f t="shared" si="2"/>
        <v>0</v>
      </c>
      <c r="O6" s="21">
        <f t="shared" si="3"/>
        <v>0</v>
      </c>
      <c r="P6" s="21">
        <f t="shared" si="4"/>
        <v>0</v>
      </c>
      <c r="Q6" s="19">
        <f t="shared" si="9"/>
        <v>0</v>
      </c>
      <c r="R6" s="19">
        <f t="shared" si="5"/>
        <v>2.3677698630991693E-2</v>
      </c>
      <c r="S6" s="19">
        <f t="shared" si="5"/>
        <v>0</v>
      </c>
      <c r="T6" s="19">
        <f t="shared" si="10"/>
        <v>0</v>
      </c>
      <c r="U6" s="19">
        <f t="shared" si="11"/>
        <v>0</v>
      </c>
      <c r="V6" s="19">
        <f t="shared" si="12"/>
        <v>0</v>
      </c>
      <c r="AD6" s="69"/>
      <c r="AE6" s="69"/>
      <c r="AF6" s="69"/>
      <c r="AG6" s="69"/>
      <c r="AH6" s="69"/>
      <c r="AI6" s="69"/>
    </row>
    <row r="7" spans="1:35" x14ac:dyDescent="0.25">
      <c r="A7" s="26">
        <f>Wellpath!E7</f>
        <v>400</v>
      </c>
      <c r="B7" s="68">
        <v>0</v>
      </c>
      <c r="C7" s="22">
        <v>0</v>
      </c>
      <c r="D7" s="22">
        <v>0</v>
      </c>
      <c r="E7" s="20">
        <f>Model!$W$38*(Wellpath!$K7-Wellpath!$K6)*MAX(ABS(SIN(Wellpath!$L7)*(IF(Wellpath!L6&lt;0.000001,0,SIN(ABS(MOD((Wellpath!$M7-Wellpath!M6+PI()),2*PI())-PI()))))),Model!$B$24*(Wellpath!$K7-Wellpath!$K6))*-SIN(Wellpath!$M7)</f>
        <v>0</v>
      </c>
      <c r="F7" s="20">
        <f>Model!$W$38*(Wellpath!$K7-Wellpath!$K6)*MAX(ABS(SIN(Wellpath!$L7)*(IF(Wellpath!L6&lt;0.000001,0,SIN(ABS(MOD((Wellpath!$M7-Wellpath!M6+PI()),2*PI())-PI()))))),Model!$B$24*(Wellpath!$K7-Wellpath!$K6))*COS(Wellpath!$M7)</f>
        <v>8.8840115996832017E-2</v>
      </c>
      <c r="G7" s="20">
        <v>0</v>
      </c>
      <c r="H7" s="18">
        <f t="shared" si="6"/>
        <v>0</v>
      </c>
      <c r="I7" s="18">
        <f t="shared" si="7"/>
        <v>8.8840115996832017E-2</v>
      </c>
      <c r="J7" s="18">
        <f t="shared" si="8"/>
        <v>0</v>
      </c>
      <c r="K7" s="21">
        <f t="shared" si="1"/>
        <v>0</v>
      </c>
      <c r="L7" s="21">
        <f t="shared" si="1"/>
        <v>3.1570264841322263E-2</v>
      </c>
      <c r="M7" s="21">
        <f t="shared" si="1"/>
        <v>0</v>
      </c>
      <c r="N7" s="21">
        <f t="shared" si="2"/>
        <v>0</v>
      </c>
      <c r="O7" s="21">
        <f t="shared" si="3"/>
        <v>0</v>
      </c>
      <c r="P7" s="21">
        <f t="shared" si="4"/>
        <v>0</v>
      </c>
      <c r="Q7" s="19">
        <f t="shared" si="9"/>
        <v>0</v>
      </c>
      <c r="R7" s="19">
        <f t="shared" si="5"/>
        <v>3.1570264841322263E-2</v>
      </c>
      <c r="S7" s="19">
        <f t="shared" si="5"/>
        <v>0</v>
      </c>
      <c r="T7" s="19">
        <f t="shared" si="10"/>
        <v>0</v>
      </c>
      <c r="U7" s="19">
        <f t="shared" si="11"/>
        <v>0</v>
      </c>
      <c r="V7" s="19">
        <f t="shared" si="12"/>
        <v>0</v>
      </c>
      <c r="AD7" s="69"/>
      <c r="AE7" s="69"/>
      <c r="AF7" s="69"/>
      <c r="AG7" s="69"/>
      <c r="AH7" s="69"/>
      <c r="AI7" s="69"/>
    </row>
    <row r="8" spans="1:35" x14ac:dyDescent="0.25">
      <c r="A8" s="26">
        <f>Wellpath!E8</f>
        <v>500</v>
      </c>
      <c r="B8" s="68">
        <v>0</v>
      </c>
      <c r="C8" s="22">
        <v>0</v>
      </c>
      <c r="D8" s="22">
        <v>0</v>
      </c>
      <c r="E8" s="20">
        <f>Model!$W$38*(Wellpath!$K8-Wellpath!$K7)*MAX(ABS(SIN(Wellpath!$L8)*(IF(Wellpath!L7&lt;0.000001,0,SIN(ABS(MOD((Wellpath!$M8-Wellpath!M7+PI()),2*PI())-PI()))))),Model!$B$24*(Wellpath!$K8-Wellpath!$K7))*-SIN(Wellpath!$M8)</f>
        <v>0</v>
      </c>
      <c r="F8" s="20">
        <f>Model!$W$38*(Wellpath!$K8-Wellpath!$K7)*MAX(ABS(SIN(Wellpath!$L8)*(IF(Wellpath!L7&lt;0.000001,0,SIN(ABS(MOD((Wellpath!$M8-Wellpath!M7+PI()),2*PI())-PI()))))),Model!$B$24*(Wellpath!$K8-Wellpath!$K7))*COS(Wellpath!$M8)</f>
        <v>8.8840115996832017E-2</v>
      </c>
      <c r="G8" s="20">
        <v>0</v>
      </c>
      <c r="H8" s="18">
        <f t="shared" si="6"/>
        <v>0</v>
      </c>
      <c r="I8" s="18">
        <f t="shared" si="7"/>
        <v>8.8840115996832017E-2</v>
      </c>
      <c r="J8" s="18">
        <f t="shared" si="8"/>
        <v>0</v>
      </c>
      <c r="K8" s="21">
        <f t="shared" si="1"/>
        <v>0</v>
      </c>
      <c r="L8" s="21">
        <f t="shared" si="1"/>
        <v>3.9462831051652832E-2</v>
      </c>
      <c r="M8" s="21">
        <f t="shared" si="1"/>
        <v>0</v>
      </c>
      <c r="N8" s="21">
        <f t="shared" si="2"/>
        <v>0</v>
      </c>
      <c r="O8" s="21">
        <f t="shared" si="3"/>
        <v>0</v>
      </c>
      <c r="P8" s="21">
        <f t="shared" si="4"/>
        <v>0</v>
      </c>
      <c r="Q8" s="19">
        <f t="shared" si="9"/>
        <v>0</v>
      </c>
      <c r="R8" s="19">
        <f t="shared" si="5"/>
        <v>3.9462831051652832E-2</v>
      </c>
      <c r="S8" s="19">
        <f t="shared" si="5"/>
        <v>0</v>
      </c>
      <c r="T8" s="19">
        <f t="shared" si="10"/>
        <v>0</v>
      </c>
      <c r="U8" s="19">
        <f t="shared" si="11"/>
        <v>0</v>
      </c>
      <c r="V8" s="19">
        <f t="shared" si="12"/>
        <v>0</v>
      </c>
      <c r="AD8" s="69"/>
      <c r="AE8" s="69"/>
      <c r="AF8" s="69"/>
      <c r="AG8" s="69"/>
      <c r="AH8" s="69"/>
      <c r="AI8" s="69"/>
    </row>
    <row r="9" spans="1:35" x14ac:dyDescent="0.25">
      <c r="A9" s="26">
        <f>Wellpath!E9</f>
        <v>600</v>
      </c>
      <c r="B9" s="68">
        <v>0</v>
      </c>
      <c r="C9" s="22">
        <v>0</v>
      </c>
      <c r="D9" s="22">
        <v>0</v>
      </c>
      <c r="E9" s="20">
        <f>Model!$W$38*(Wellpath!$K9-Wellpath!$K8)*MAX(ABS(SIN(Wellpath!$L9)*(IF(Wellpath!L8&lt;0.000001,0,SIN(ABS(MOD((Wellpath!$M9-Wellpath!M8+PI()),2*PI())-PI()))))),Model!$B$24*(Wellpath!$K9-Wellpath!$K8))*-SIN(Wellpath!$M9)</f>
        <v>0</v>
      </c>
      <c r="F9" s="20">
        <f>Model!$W$38*(Wellpath!$K9-Wellpath!$K8)*MAX(ABS(SIN(Wellpath!$L9)*(IF(Wellpath!L8&lt;0.000001,0,SIN(ABS(MOD((Wellpath!$M9-Wellpath!M8+PI()),2*PI())-PI()))))),Model!$B$24*(Wellpath!$K9-Wellpath!$K8))*COS(Wellpath!$M9)</f>
        <v>8.884011599683192E-2</v>
      </c>
      <c r="G9" s="20">
        <v>0</v>
      </c>
      <c r="H9" s="18">
        <f t="shared" si="6"/>
        <v>0</v>
      </c>
      <c r="I9" s="18">
        <f t="shared" si="7"/>
        <v>8.884011599683192E-2</v>
      </c>
      <c r="J9" s="18">
        <f t="shared" si="8"/>
        <v>0</v>
      </c>
      <c r="K9" s="21">
        <f t="shared" si="1"/>
        <v>0</v>
      </c>
      <c r="L9" s="21">
        <f t="shared" si="1"/>
        <v>4.735539726198338E-2</v>
      </c>
      <c r="M9" s="21">
        <f t="shared" si="1"/>
        <v>0</v>
      </c>
      <c r="N9" s="21">
        <f t="shared" si="2"/>
        <v>0</v>
      </c>
      <c r="O9" s="21">
        <f t="shared" si="3"/>
        <v>0</v>
      </c>
      <c r="P9" s="21">
        <f t="shared" si="4"/>
        <v>0</v>
      </c>
      <c r="Q9" s="19">
        <f t="shared" si="9"/>
        <v>0</v>
      </c>
      <c r="R9" s="19">
        <f t="shared" si="5"/>
        <v>4.735539726198338E-2</v>
      </c>
      <c r="S9" s="19">
        <f t="shared" si="5"/>
        <v>0</v>
      </c>
      <c r="T9" s="19">
        <f t="shared" si="10"/>
        <v>0</v>
      </c>
      <c r="U9" s="19">
        <f t="shared" si="11"/>
        <v>0</v>
      </c>
      <c r="V9" s="19">
        <f t="shared" si="12"/>
        <v>0</v>
      </c>
      <c r="AD9" s="69"/>
      <c r="AE9" s="69"/>
      <c r="AF9" s="69"/>
      <c r="AG9" s="69"/>
      <c r="AH9" s="69"/>
      <c r="AI9" s="69"/>
    </row>
    <row r="10" spans="1:35" x14ac:dyDescent="0.25">
      <c r="A10" s="26">
        <f>Wellpath!E10</f>
        <v>700</v>
      </c>
      <c r="B10" s="68">
        <v>0</v>
      </c>
      <c r="C10" s="22">
        <v>0</v>
      </c>
      <c r="D10" s="22">
        <v>0</v>
      </c>
      <c r="E10" s="20">
        <f>Model!$W$38*(Wellpath!$K10-Wellpath!$K9)*MAX(ABS(SIN(Wellpath!$L10)*(IF(Wellpath!L9&lt;0.000001,0,SIN(ABS(MOD((Wellpath!$M10-Wellpath!M9+PI()),2*PI())-PI()))))),Model!$B$24*(Wellpath!$K10-Wellpath!$K9))*-SIN(Wellpath!$M10)</f>
        <v>0</v>
      </c>
      <c r="F10" s="20">
        <f>Model!$W$38*(Wellpath!$K10-Wellpath!$K9)*MAX(ABS(SIN(Wellpath!$L10)*(IF(Wellpath!L9&lt;0.000001,0,SIN(ABS(MOD((Wellpath!$M10-Wellpath!M9+PI()),2*PI())-PI()))))),Model!$B$24*(Wellpath!$K10-Wellpath!$K9))*COS(Wellpath!$M10)</f>
        <v>8.88401159968321E-2</v>
      </c>
      <c r="G10" s="20">
        <v>0</v>
      </c>
      <c r="H10" s="18">
        <f t="shared" si="6"/>
        <v>0</v>
      </c>
      <c r="I10" s="18">
        <f t="shared" si="7"/>
        <v>8.88401159968321E-2</v>
      </c>
      <c r="J10" s="18">
        <f t="shared" si="8"/>
        <v>0</v>
      </c>
      <c r="K10" s="21">
        <f t="shared" si="1"/>
        <v>0</v>
      </c>
      <c r="L10" s="21">
        <f t="shared" si="1"/>
        <v>5.5247963472313963E-2</v>
      </c>
      <c r="M10" s="21">
        <f t="shared" si="1"/>
        <v>0</v>
      </c>
      <c r="N10" s="21">
        <f t="shared" si="2"/>
        <v>0</v>
      </c>
      <c r="O10" s="21">
        <f t="shared" si="3"/>
        <v>0</v>
      </c>
      <c r="P10" s="21">
        <f t="shared" si="4"/>
        <v>0</v>
      </c>
      <c r="Q10" s="19">
        <f t="shared" si="9"/>
        <v>0</v>
      </c>
      <c r="R10" s="19">
        <f t="shared" si="5"/>
        <v>5.5247963472313963E-2</v>
      </c>
      <c r="S10" s="19">
        <f t="shared" si="5"/>
        <v>0</v>
      </c>
      <c r="T10" s="19">
        <f t="shared" si="10"/>
        <v>0</v>
      </c>
      <c r="U10" s="19">
        <f t="shared" si="11"/>
        <v>0</v>
      </c>
      <c r="V10" s="19">
        <f t="shared" si="12"/>
        <v>0</v>
      </c>
      <c r="AD10" s="69"/>
      <c r="AE10" s="69"/>
      <c r="AF10" s="69"/>
      <c r="AG10" s="69"/>
      <c r="AH10" s="69"/>
      <c r="AI10" s="69"/>
    </row>
    <row r="11" spans="1:35" x14ac:dyDescent="0.25">
      <c r="A11" s="26">
        <f>Wellpath!E11</f>
        <v>800</v>
      </c>
      <c r="B11" s="68">
        <v>0</v>
      </c>
      <c r="C11" s="22">
        <v>0</v>
      </c>
      <c r="D11" s="22">
        <v>0</v>
      </c>
      <c r="E11" s="20">
        <f>Model!$W$38*(Wellpath!$K11-Wellpath!$K10)*MAX(ABS(SIN(Wellpath!$L11)*(IF(Wellpath!L10&lt;0.000001,0,SIN(ABS(MOD((Wellpath!$M11-Wellpath!M10+PI()),2*PI())-PI()))))),Model!$B$24*(Wellpath!$K11-Wellpath!$K10))*-SIN(Wellpath!$M11)</f>
        <v>0</v>
      </c>
      <c r="F11" s="20">
        <f>Model!$W$38*(Wellpath!$K11-Wellpath!$K10)*MAX(ABS(SIN(Wellpath!$L11)*(IF(Wellpath!L10&lt;0.000001,0,SIN(ABS(MOD((Wellpath!$M11-Wellpath!M10+PI()),2*PI())-PI()))))),Model!$B$24*(Wellpath!$K11-Wellpath!$K10))*COS(Wellpath!$M11)</f>
        <v>8.884011599683192E-2</v>
      </c>
      <c r="G11" s="20">
        <v>0</v>
      </c>
      <c r="H11" s="18">
        <f t="shared" si="6"/>
        <v>0</v>
      </c>
      <c r="I11" s="18">
        <f t="shared" si="7"/>
        <v>8.884011599683192E-2</v>
      </c>
      <c r="J11" s="18">
        <f t="shared" si="8"/>
        <v>0</v>
      </c>
      <c r="K11" s="21">
        <f t="shared" si="1"/>
        <v>0</v>
      </c>
      <c r="L11" s="21">
        <f t="shared" si="1"/>
        <v>6.3140529682644511E-2</v>
      </c>
      <c r="M11" s="21">
        <f t="shared" si="1"/>
        <v>0</v>
      </c>
      <c r="N11" s="21">
        <f t="shared" si="2"/>
        <v>0</v>
      </c>
      <c r="O11" s="21">
        <f t="shared" si="3"/>
        <v>0</v>
      </c>
      <c r="P11" s="21">
        <f t="shared" si="4"/>
        <v>0</v>
      </c>
      <c r="Q11" s="19">
        <f t="shared" si="9"/>
        <v>0</v>
      </c>
      <c r="R11" s="19">
        <f t="shared" si="5"/>
        <v>6.3140529682644511E-2</v>
      </c>
      <c r="S11" s="19">
        <f t="shared" si="5"/>
        <v>0</v>
      </c>
      <c r="T11" s="19">
        <f t="shared" si="10"/>
        <v>0</v>
      </c>
      <c r="U11" s="19">
        <f t="shared" si="11"/>
        <v>0</v>
      </c>
      <c r="V11" s="19">
        <f t="shared" si="12"/>
        <v>0</v>
      </c>
      <c r="AD11" s="69"/>
      <c r="AE11" s="69"/>
      <c r="AF11" s="69"/>
      <c r="AG11" s="69"/>
      <c r="AH11" s="69"/>
      <c r="AI11" s="69"/>
    </row>
    <row r="12" spans="1:35" x14ac:dyDescent="0.25">
      <c r="A12" s="26">
        <f>Wellpath!E12</f>
        <v>900</v>
      </c>
      <c r="B12" s="68">
        <v>0</v>
      </c>
      <c r="C12" s="22">
        <v>0</v>
      </c>
      <c r="D12" s="22">
        <v>0</v>
      </c>
      <c r="E12" s="20">
        <f>Model!$W$38*(Wellpath!$K12-Wellpath!$K11)*MAX(ABS(SIN(Wellpath!$L12)*(IF(Wellpath!L11&lt;0.000001,0,SIN(ABS(MOD((Wellpath!$M12-Wellpath!M11+PI()),2*PI())-PI()))))),Model!$B$24*(Wellpath!$K12-Wellpath!$K11))*-SIN(Wellpath!$M12)</f>
        <v>0</v>
      </c>
      <c r="F12" s="20">
        <f>Model!$W$38*(Wellpath!$K12-Wellpath!$K11)*MAX(ABS(SIN(Wellpath!$L12)*(IF(Wellpath!L11&lt;0.000001,0,SIN(ABS(MOD((Wellpath!$M12-Wellpath!M11+PI()),2*PI())-PI()))))),Model!$B$24*(Wellpath!$K12-Wellpath!$K11))*COS(Wellpath!$M12)</f>
        <v>8.884011599683192E-2</v>
      </c>
      <c r="G12" s="20">
        <v>0</v>
      </c>
      <c r="H12" s="18">
        <f t="shared" si="6"/>
        <v>0</v>
      </c>
      <c r="I12" s="18">
        <f t="shared" si="7"/>
        <v>8.884011599683192E-2</v>
      </c>
      <c r="J12" s="18">
        <f t="shared" si="8"/>
        <v>0</v>
      </c>
      <c r="K12" s="21">
        <f t="shared" si="1"/>
        <v>0</v>
      </c>
      <c r="L12" s="21">
        <f t="shared" si="1"/>
        <v>7.1033095892975059E-2</v>
      </c>
      <c r="M12" s="21">
        <f t="shared" si="1"/>
        <v>0</v>
      </c>
      <c r="N12" s="21">
        <f t="shared" si="2"/>
        <v>0</v>
      </c>
      <c r="O12" s="21">
        <f t="shared" si="3"/>
        <v>0</v>
      </c>
      <c r="P12" s="21">
        <f t="shared" si="4"/>
        <v>0</v>
      </c>
      <c r="Q12" s="19">
        <f t="shared" si="9"/>
        <v>0</v>
      </c>
      <c r="R12" s="19">
        <f t="shared" si="5"/>
        <v>7.1033095892975059E-2</v>
      </c>
      <c r="S12" s="19">
        <f t="shared" si="5"/>
        <v>0</v>
      </c>
      <c r="T12" s="19">
        <f t="shared" si="10"/>
        <v>0</v>
      </c>
      <c r="U12" s="19">
        <f t="shared" si="11"/>
        <v>0</v>
      </c>
      <c r="V12" s="19">
        <f t="shared" si="12"/>
        <v>0</v>
      </c>
      <c r="AD12" s="69"/>
      <c r="AE12" s="69"/>
      <c r="AF12" s="69"/>
      <c r="AG12" s="69"/>
      <c r="AH12" s="69"/>
      <c r="AI12" s="69"/>
    </row>
    <row r="13" spans="1:35" x14ac:dyDescent="0.25">
      <c r="A13" s="26">
        <f>Wellpath!E13</f>
        <v>1000</v>
      </c>
      <c r="B13" s="68">
        <v>0</v>
      </c>
      <c r="C13" s="22">
        <v>0</v>
      </c>
      <c r="D13" s="22">
        <v>0</v>
      </c>
      <c r="E13" s="20">
        <f>Model!$W$38*(Wellpath!$K13-Wellpath!$K12)*MAX(ABS(SIN(Wellpath!$L13)*(IF(Wellpath!L12&lt;0.000001,0,SIN(ABS(MOD((Wellpath!$M13-Wellpath!M12+PI()),2*PI())-PI()))))),Model!$B$24*(Wellpath!$K13-Wellpath!$K12))*-SIN(Wellpath!$M13)</f>
        <v>0</v>
      </c>
      <c r="F13" s="20">
        <f>Model!$W$38*(Wellpath!$K13-Wellpath!$K12)*MAX(ABS(SIN(Wellpath!$L13)*(IF(Wellpath!L12&lt;0.000001,0,SIN(ABS(MOD((Wellpath!$M13-Wellpath!M12+PI()),2*PI())-PI()))))),Model!$B$24*(Wellpath!$K13-Wellpath!$K12))*COS(Wellpath!$M13)</f>
        <v>8.88401159968321E-2</v>
      </c>
      <c r="G13" s="20">
        <v>0</v>
      </c>
      <c r="H13" s="18">
        <f t="shared" si="6"/>
        <v>0</v>
      </c>
      <c r="I13" s="18">
        <f t="shared" si="7"/>
        <v>8.88401159968321E-2</v>
      </c>
      <c r="J13" s="18">
        <f t="shared" si="8"/>
        <v>0</v>
      </c>
      <c r="K13" s="21">
        <f t="shared" si="1"/>
        <v>0</v>
      </c>
      <c r="L13" s="21">
        <f t="shared" si="1"/>
        <v>7.8925662103305649E-2</v>
      </c>
      <c r="M13" s="21">
        <f t="shared" si="1"/>
        <v>0</v>
      </c>
      <c r="N13" s="21">
        <f t="shared" si="2"/>
        <v>0</v>
      </c>
      <c r="O13" s="21">
        <f t="shared" si="3"/>
        <v>0</v>
      </c>
      <c r="P13" s="21">
        <f t="shared" si="4"/>
        <v>0</v>
      </c>
      <c r="Q13" s="19">
        <f t="shared" si="9"/>
        <v>0</v>
      </c>
      <c r="R13" s="19">
        <f t="shared" si="5"/>
        <v>7.8925662103305649E-2</v>
      </c>
      <c r="S13" s="19">
        <f t="shared" si="5"/>
        <v>0</v>
      </c>
      <c r="T13" s="19">
        <f t="shared" si="10"/>
        <v>0</v>
      </c>
      <c r="U13" s="19">
        <f t="shared" si="11"/>
        <v>0</v>
      </c>
      <c r="V13" s="19">
        <f t="shared" si="12"/>
        <v>0</v>
      </c>
      <c r="AD13" s="69"/>
      <c r="AE13" s="69"/>
      <c r="AF13" s="69"/>
      <c r="AG13" s="69"/>
      <c r="AH13" s="69"/>
      <c r="AI13" s="69"/>
    </row>
    <row r="14" spans="1:35" x14ac:dyDescent="0.25">
      <c r="A14" s="26">
        <f>Wellpath!E14</f>
        <v>1100</v>
      </c>
      <c r="B14" s="68">
        <v>0</v>
      </c>
      <c r="C14" s="22">
        <v>0</v>
      </c>
      <c r="D14" s="22">
        <v>0</v>
      </c>
      <c r="E14" s="20">
        <f>Model!$W$38*(Wellpath!$K14-Wellpath!$K13)*MAX(ABS(SIN(Wellpath!$L14)*(IF(Wellpath!L13&lt;0.000001,0,SIN(ABS(MOD((Wellpath!$M14-Wellpath!M13+PI()),2*PI())-PI()))))),Model!$B$24*(Wellpath!$K14-Wellpath!$K13))*-SIN(Wellpath!$M14)</f>
        <v>0</v>
      </c>
      <c r="F14" s="20">
        <f>Model!$W$38*(Wellpath!$K14-Wellpath!$K13)*MAX(ABS(SIN(Wellpath!$L14)*(IF(Wellpath!L13&lt;0.000001,0,SIN(ABS(MOD((Wellpath!$M14-Wellpath!M13+PI()),2*PI())-PI()))))),Model!$B$24*(Wellpath!$K14-Wellpath!$K13))*COS(Wellpath!$M14)</f>
        <v>8.88401159968321E-2</v>
      </c>
      <c r="G14" s="20">
        <v>0</v>
      </c>
      <c r="H14" s="18">
        <f t="shared" si="6"/>
        <v>0</v>
      </c>
      <c r="I14" s="18">
        <f t="shared" si="7"/>
        <v>8.88401159968321E-2</v>
      </c>
      <c r="J14" s="18">
        <f t="shared" si="8"/>
        <v>0</v>
      </c>
      <c r="K14" s="21">
        <f t="shared" si="1"/>
        <v>0</v>
      </c>
      <c r="L14" s="21">
        <f t="shared" si="1"/>
        <v>8.6818228313636225E-2</v>
      </c>
      <c r="M14" s="21">
        <f t="shared" si="1"/>
        <v>0</v>
      </c>
      <c r="N14" s="21">
        <f t="shared" si="2"/>
        <v>0</v>
      </c>
      <c r="O14" s="21">
        <f t="shared" si="3"/>
        <v>0</v>
      </c>
      <c r="P14" s="21">
        <f t="shared" si="4"/>
        <v>0</v>
      </c>
      <c r="Q14" s="19">
        <f t="shared" si="9"/>
        <v>0</v>
      </c>
      <c r="R14" s="19">
        <f t="shared" si="5"/>
        <v>8.6818228313636225E-2</v>
      </c>
      <c r="S14" s="19">
        <f t="shared" si="5"/>
        <v>0</v>
      </c>
      <c r="T14" s="19">
        <f t="shared" si="10"/>
        <v>0</v>
      </c>
      <c r="U14" s="19">
        <f t="shared" si="11"/>
        <v>0</v>
      </c>
      <c r="V14" s="19">
        <f t="shared" si="12"/>
        <v>0</v>
      </c>
      <c r="AD14" s="69"/>
      <c r="AE14" s="69"/>
      <c r="AF14" s="69"/>
      <c r="AG14" s="69"/>
      <c r="AH14" s="69"/>
      <c r="AI14" s="69"/>
    </row>
    <row r="15" spans="1:35" x14ac:dyDescent="0.25">
      <c r="A15" s="26">
        <f>Wellpath!E15</f>
        <v>1200</v>
      </c>
      <c r="B15" s="68">
        <v>0</v>
      </c>
      <c r="C15" s="22">
        <v>0</v>
      </c>
      <c r="D15" s="22">
        <v>0</v>
      </c>
      <c r="E15" s="20">
        <f>Model!$W$38*(Wellpath!$K15-Wellpath!$K14)*MAX(ABS(SIN(Wellpath!$L15)*(IF(Wellpath!L14&lt;0.000001,0,SIN(ABS(MOD((Wellpath!$M15-Wellpath!M14+PI()),2*PI())-PI()))))),Model!$B$24*(Wellpath!$K15-Wellpath!$K14))*-SIN(Wellpath!$M15)</f>
        <v>0</v>
      </c>
      <c r="F15" s="20">
        <f>Model!$W$38*(Wellpath!$K15-Wellpath!$K14)*MAX(ABS(SIN(Wellpath!$L15)*(IF(Wellpath!L14&lt;0.000001,0,SIN(ABS(MOD((Wellpath!$M15-Wellpath!M14+PI()),2*PI())-PI()))))),Model!$B$24*(Wellpath!$K15-Wellpath!$K14))*COS(Wellpath!$M15)</f>
        <v>8.8840115996831781E-2</v>
      </c>
      <c r="G15" s="20">
        <v>0</v>
      </c>
      <c r="H15" s="18">
        <f t="shared" si="6"/>
        <v>0</v>
      </c>
      <c r="I15" s="18">
        <f t="shared" si="7"/>
        <v>8.8840115996831781E-2</v>
      </c>
      <c r="J15" s="18">
        <f t="shared" si="8"/>
        <v>0</v>
      </c>
      <c r="K15" s="21">
        <f t="shared" si="1"/>
        <v>0</v>
      </c>
      <c r="L15" s="21">
        <f t="shared" si="1"/>
        <v>9.4710794523966746E-2</v>
      </c>
      <c r="M15" s="21">
        <f t="shared" si="1"/>
        <v>0</v>
      </c>
      <c r="N15" s="21">
        <f t="shared" si="2"/>
        <v>0</v>
      </c>
      <c r="O15" s="21">
        <f t="shared" si="3"/>
        <v>0</v>
      </c>
      <c r="P15" s="21">
        <f t="shared" si="4"/>
        <v>0</v>
      </c>
      <c r="Q15" s="19">
        <f t="shared" si="9"/>
        <v>0</v>
      </c>
      <c r="R15" s="19">
        <f t="shared" si="5"/>
        <v>9.4710794523966746E-2</v>
      </c>
      <c r="S15" s="19">
        <f t="shared" si="5"/>
        <v>0</v>
      </c>
      <c r="T15" s="19">
        <f t="shared" si="10"/>
        <v>0</v>
      </c>
      <c r="U15" s="19">
        <f t="shared" si="11"/>
        <v>0</v>
      </c>
      <c r="V15" s="19">
        <f t="shared" si="12"/>
        <v>0</v>
      </c>
      <c r="AD15" s="69"/>
      <c r="AE15" s="69"/>
      <c r="AF15" s="69"/>
      <c r="AG15" s="69"/>
      <c r="AH15" s="69"/>
      <c r="AI15" s="69"/>
    </row>
    <row r="16" spans="1:35" x14ac:dyDescent="0.25">
      <c r="A16" s="26">
        <f>Wellpath!E16</f>
        <v>1300</v>
      </c>
      <c r="B16" s="68">
        <v>0</v>
      </c>
      <c r="C16" s="22">
        <v>0</v>
      </c>
      <c r="D16" s="22">
        <v>0</v>
      </c>
      <c r="E16" s="20">
        <f>Model!$W$38*(Wellpath!$K16-Wellpath!$K15)*MAX(ABS(SIN(Wellpath!$L16)*(IF(Wellpath!L15&lt;0.000001,0,SIN(ABS(MOD((Wellpath!$M16-Wellpath!M15+PI()),2*PI())-PI()))))),Model!$B$24*(Wellpath!$K16-Wellpath!$K15))*-SIN(Wellpath!$M16)</f>
        <v>0</v>
      </c>
      <c r="F16" s="20">
        <f>Model!$W$38*(Wellpath!$K16-Wellpath!$K15)*MAX(ABS(SIN(Wellpath!$L16)*(IF(Wellpath!L15&lt;0.000001,0,SIN(ABS(MOD((Wellpath!$M16-Wellpath!M15+PI()),2*PI())-PI()))))),Model!$B$24*(Wellpath!$K16-Wellpath!$K15))*COS(Wellpath!$M16)</f>
        <v>8.88401159968321E-2</v>
      </c>
      <c r="G16" s="20">
        <v>0</v>
      </c>
      <c r="H16" s="18">
        <f t="shared" si="6"/>
        <v>0</v>
      </c>
      <c r="I16" s="18">
        <f t="shared" si="7"/>
        <v>8.88401159968321E-2</v>
      </c>
      <c r="J16" s="18">
        <f t="shared" si="8"/>
        <v>0</v>
      </c>
      <c r="K16" s="21">
        <f t="shared" si="1"/>
        <v>0</v>
      </c>
      <c r="L16" s="21">
        <f t="shared" si="1"/>
        <v>0.10260336073429732</v>
      </c>
      <c r="M16" s="21">
        <f t="shared" si="1"/>
        <v>0</v>
      </c>
      <c r="N16" s="21">
        <f t="shared" si="2"/>
        <v>0</v>
      </c>
      <c r="O16" s="21">
        <f t="shared" si="3"/>
        <v>0</v>
      </c>
      <c r="P16" s="21">
        <f t="shared" si="4"/>
        <v>0</v>
      </c>
      <c r="Q16" s="19">
        <f t="shared" si="9"/>
        <v>0</v>
      </c>
      <c r="R16" s="19">
        <f t="shared" si="5"/>
        <v>0.10260336073429732</v>
      </c>
      <c r="S16" s="19">
        <f t="shared" si="5"/>
        <v>0</v>
      </c>
      <c r="T16" s="19">
        <f t="shared" si="10"/>
        <v>0</v>
      </c>
      <c r="U16" s="19">
        <f t="shared" si="11"/>
        <v>0</v>
      </c>
      <c r="V16" s="19">
        <f t="shared" si="12"/>
        <v>0</v>
      </c>
      <c r="AD16" s="69"/>
      <c r="AE16" s="69"/>
      <c r="AF16" s="69"/>
      <c r="AG16" s="69"/>
      <c r="AH16" s="69"/>
      <c r="AI16" s="69"/>
    </row>
    <row r="17" spans="1:35" x14ac:dyDescent="0.25">
      <c r="A17" s="26">
        <f>Wellpath!E17</f>
        <v>1400</v>
      </c>
      <c r="B17" s="68">
        <v>0</v>
      </c>
      <c r="C17" s="22">
        <v>0</v>
      </c>
      <c r="D17" s="22">
        <v>0</v>
      </c>
      <c r="E17" s="20">
        <f>Model!$W$38*(Wellpath!$K17-Wellpath!$K16)*MAX(ABS(SIN(Wellpath!$L17)*(IF(Wellpath!L16&lt;0.000001,0,SIN(ABS(MOD((Wellpath!$M17-Wellpath!M16+PI()),2*PI())-PI()))))),Model!$B$24*(Wellpath!$K17-Wellpath!$K16))*-SIN(Wellpath!$M17)</f>
        <v>0</v>
      </c>
      <c r="F17" s="20">
        <f>Model!$W$38*(Wellpath!$K17-Wellpath!$K16)*MAX(ABS(SIN(Wellpath!$L17)*(IF(Wellpath!L16&lt;0.000001,0,SIN(ABS(MOD((Wellpath!$M17-Wellpath!M16+PI()),2*PI())-PI()))))),Model!$B$24*(Wellpath!$K17-Wellpath!$K16))*COS(Wellpath!$M17)</f>
        <v>8.88401159968321E-2</v>
      </c>
      <c r="G17" s="20">
        <v>0</v>
      </c>
      <c r="H17" s="18">
        <f t="shared" si="6"/>
        <v>0</v>
      </c>
      <c r="I17" s="18">
        <f t="shared" si="7"/>
        <v>8.88401159968321E-2</v>
      </c>
      <c r="J17" s="18">
        <f t="shared" si="8"/>
        <v>0</v>
      </c>
      <c r="K17" s="21">
        <f t="shared" si="1"/>
        <v>0</v>
      </c>
      <c r="L17" s="21">
        <f t="shared" si="1"/>
        <v>0.1104959269446279</v>
      </c>
      <c r="M17" s="21">
        <f t="shared" si="1"/>
        <v>0</v>
      </c>
      <c r="N17" s="21">
        <f t="shared" si="2"/>
        <v>0</v>
      </c>
      <c r="O17" s="21">
        <f t="shared" si="3"/>
        <v>0</v>
      </c>
      <c r="P17" s="21">
        <f t="shared" si="4"/>
        <v>0</v>
      </c>
      <c r="Q17" s="19">
        <f t="shared" si="9"/>
        <v>0</v>
      </c>
      <c r="R17" s="19">
        <f t="shared" si="5"/>
        <v>0.1104959269446279</v>
      </c>
      <c r="S17" s="19">
        <f t="shared" si="5"/>
        <v>0</v>
      </c>
      <c r="T17" s="19">
        <f t="shared" si="10"/>
        <v>0</v>
      </c>
      <c r="U17" s="19">
        <f t="shared" si="11"/>
        <v>0</v>
      </c>
      <c r="V17" s="19">
        <f t="shared" si="12"/>
        <v>0</v>
      </c>
      <c r="AD17" s="69"/>
      <c r="AE17" s="69"/>
      <c r="AF17" s="69"/>
      <c r="AG17" s="69"/>
      <c r="AH17" s="69"/>
      <c r="AI17" s="69"/>
    </row>
    <row r="18" spans="1:35" x14ac:dyDescent="0.25">
      <c r="A18" s="26">
        <f>Wellpath!E18</f>
        <v>1500</v>
      </c>
      <c r="B18" s="68">
        <v>0</v>
      </c>
      <c r="C18" s="22">
        <v>0</v>
      </c>
      <c r="D18" s="22">
        <v>0</v>
      </c>
      <c r="E18" s="20">
        <f>Model!$W$38*(Wellpath!$K18-Wellpath!$K17)*MAX(ABS(SIN(Wellpath!$L18)*(IF(Wellpath!L17&lt;0.000001,0,SIN(ABS(MOD((Wellpath!$M18-Wellpath!M17+PI()),2*PI())-PI()))))),Model!$B$24*(Wellpath!$K18-Wellpath!$K17))*-SIN(Wellpath!$M18)</f>
        <v>0</v>
      </c>
      <c r="F18" s="20">
        <f>Model!$W$38*(Wellpath!$K18-Wellpath!$K17)*MAX(ABS(SIN(Wellpath!$L18)*(IF(Wellpath!L17&lt;0.000001,0,SIN(ABS(MOD((Wellpath!$M18-Wellpath!M17+PI()),2*PI())-PI()))))),Model!$B$24*(Wellpath!$K18-Wellpath!$K17))*COS(Wellpath!$M18)</f>
        <v>8.88401159968321E-2</v>
      </c>
      <c r="G18" s="20">
        <v>0</v>
      </c>
      <c r="H18" s="18">
        <f t="shared" si="6"/>
        <v>0</v>
      </c>
      <c r="I18" s="18">
        <f t="shared" si="7"/>
        <v>8.88401159968321E-2</v>
      </c>
      <c r="J18" s="18">
        <f t="shared" si="8"/>
        <v>0</v>
      </c>
      <c r="K18" s="21">
        <f t="shared" si="1"/>
        <v>0</v>
      </c>
      <c r="L18" s="21">
        <f t="shared" si="1"/>
        <v>0.11838849315495847</v>
      </c>
      <c r="M18" s="21">
        <f t="shared" si="1"/>
        <v>0</v>
      </c>
      <c r="N18" s="21">
        <f t="shared" si="2"/>
        <v>0</v>
      </c>
      <c r="O18" s="21">
        <f t="shared" si="3"/>
        <v>0</v>
      </c>
      <c r="P18" s="21">
        <f t="shared" si="4"/>
        <v>0</v>
      </c>
      <c r="Q18" s="19">
        <f t="shared" si="9"/>
        <v>0</v>
      </c>
      <c r="R18" s="19">
        <f t="shared" si="5"/>
        <v>0.11838849315495847</v>
      </c>
      <c r="S18" s="19">
        <f t="shared" si="5"/>
        <v>0</v>
      </c>
      <c r="T18" s="19">
        <f t="shared" si="10"/>
        <v>0</v>
      </c>
      <c r="U18" s="19">
        <f t="shared" si="11"/>
        <v>0</v>
      </c>
      <c r="V18" s="19">
        <f t="shared" si="12"/>
        <v>0</v>
      </c>
      <c r="AD18" s="69"/>
      <c r="AE18" s="69"/>
      <c r="AF18" s="69"/>
      <c r="AG18" s="69"/>
      <c r="AH18" s="69"/>
      <c r="AI18" s="69"/>
    </row>
    <row r="19" spans="1:35" x14ac:dyDescent="0.25">
      <c r="A19" s="26">
        <f>Wellpath!E19</f>
        <v>1600</v>
      </c>
      <c r="B19" s="68">
        <v>0</v>
      </c>
      <c r="C19" s="22">
        <v>0</v>
      </c>
      <c r="D19" s="22">
        <v>0</v>
      </c>
      <c r="E19" s="20">
        <f>Model!$W$38*(Wellpath!$K19-Wellpath!$K18)*MAX(ABS(SIN(Wellpath!$L19)*(IF(Wellpath!L18&lt;0.000001,0,SIN(ABS(MOD((Wellpath!$M19-Wellpath!M18+PI()),2*PI())-PI()))))),Model!$B$24*(Wellpath!$K19-Wellpath!$K18))*-SIN(Wellpath!$M19)</f>
        <v>0</v>
      </c>
      <c r="F19" s="20">
        <f>Model!$W$38*(Wellpath!$K19-Wellpath!$K18)*MAX(ABS(SIN(Wellpath!$L19)*(IF(Wellpath!L18&lt;0.000001,0,SIN(ABS(MOD((Wellpath!$M19-Wellpath!M18+PI()),2*PI())-PI()))))),Model!$B$24*(Wellpath!$K19-Wellpath!$K18))*COS(Wellpath!$M19)</f>
        <v>8.8840115996831781E-2</v>
      </c>
      <c r="G19" s="20">
        <v>0</v>
      </c>
      <c r="H19" s="18">
        <f t="shared" si="6"/>
        <v>0</v>
      </c>
      <c r="I19" s="18">
        <f t="shared" si="7"/>
        <v>8.8840115996831781E-2</v>
      </c>
      <c r="J19" s="18">
        <f t="shared" si="8"/>
        <v>0</v>
      </c>
      <c r="K19" s="21">
        <f t="shared" si="1"/>
        <v>0</v>
      </c>
      <c r="L19" s="21">
        <f t="shared" si="1"/>
        <v>0.12628105936528899</v>
      </c>
      <c r="M19" s="21">
        <f t="shared" si="1"/>
        <v>0</v>
      </c>
      <c r="N19" s="21">
        <f t="shared" si="2"/>
        <v>0</v>
      </c>
      <c r="O19" s="21">
        <f t="shared" si="3"/>
        <v>0</v>
      </c>
      <c r="P19" s="21">
        <f t="shared" si="4"/>
        <v>0</v>
      </c>
      <c r="Q19" s="19">
        <f t="shared" si="9"/>
        <v>0</v>
      </c>
      <c r="R19" s="19">
        <f t="shared" si="5"/>
        <v>0.12628105936528899</v>
      </c>
      <c r="S19" s="19">
        <f t="shared" si="5"/>
        <v>0</v>
      </c>
      <c r="T19" s="19">
        <f t="shared" si="10"/>
        <v>0</v>
      </c>
      <c r="U19" s="19">
        <f t="shared" si="11"/>
        <v>0</v>
      </c>
      <c r="V19" s="19">
        <f t="shared" si="12"/>
        <v>0</v>
      </c>
      <c r="AD19" s="69"/>
      <c r="AE19" s="69"/>
      <c r="AF19" s="69"/>
      <c r="AG19" s="69"/>
      <c r="AH19" s="69"/>
      <c r="AI19" s="69"/>
    </row>
    <row r="20" spans="1:35" x14ac:dyDescent="0.25">
      <c r="A20" s="26">
        <f>Wellpath!E20</f>
        <v>1700</v>
      </c>
      <c r="B20" s="68">
        <v>0</v>
      </c>
      <c r="C20" s="22">
        <v>0</v>
      </c>
      <c r="D20" s="22">
        <v>0</v>
      </c>
      <c r="E20" s="20">
        <f>Model!$W$38*(Wellpath!$K20-Wellpath!$K19)*MAX(ABS(SIN(Wellpath!$L20)*(IF(Wellpath!L19&lt;0.000001,0,SIN(ABS(MOD((Wellpath!$M20-Wellpath!M19+PI()),2*PI())-PI()))))),Model!$B$24*(Wellpath!$K20-Wellpath!$K19))*-SIN(Wellpath!$M20)</f>
        <v>0</v>
      </c>
      <c r="F20" s="20">
        <f>Model!$W$38*(Wellpath!$K20-Wellpath!$K19)*MAX(ABS(SIN(Wellpath!$L20)*(IF(Wellpath!L19&lt;0.000001,0,SIN(ABS(MOD((Wellpath!$M20-Wellpath!M19+PI()),2*PI())-PI()))))),Model!$B$24*(Wellpath!$K20-Wellpath!$K19))*COS(Wellpath!$M20)</f>
        <v>8.8840115996832433E-2</v>
      </c>
      <c r="G20" s="20">
        <v>0</v>
      </c>
      <c r="H20" s="18">
        <f t="shared" si="6"/>
        <v>0</v>
      </c>
      <c r="I20" s="18">
        <f t="shared" si="7"/>
        <v>8.8840115996832433E-2</v>
      </c>
      <c r="J20" s="18">
        <f t="shared" si="8"/>
        <v>0</v>
      </c>
      <c r="K20" s="21">
        <f t="shared" ref="K20:M35" si="13">K19+E20^2</f>
        <v>0</v>
      </c>
      <c r="L20" s="21">
        <f t="shared" si="13"/>
        <v>0.13417362557561963</v>
      </c>
      <c r="M20" s="21">
        <f t="shared" si="13"/>
        <v>0</v>
      </c>
      <c r="N20" s="21">
        <f t="shared" si="2"/>
        <v>0</v>
      </c>
      <c r="O20" s="21">
        <f t="shared" si="3"/>
        <v>0</v>
      </c>
      <c r="P20" s="21">
        <f t="shared" si="4"/>
        <v>0</v>
      </c>
      <c r="Q20" s="19">
        <f t="shared" si="9"/>
        <v>0</v>
      </c>
      <c r="R20" s="19">
        <f t="shared" si="9"/>
        <v>0.13417362557561963</v>
      </c>
      <c r="S20" s="19">
        <f t="shared" si="9"/>
        <v>0</v>
      </c>
      <c r="T20" s="19">
        <f t="shared" si="10"/>
        <v>0</v>
      </c>
      <c r="U20" s="19">
        <f t="shared" si="11"/>
        <v>0</v>
      </c>
      <c r="V20" s="19">
        <f t="shared" si="12"/>
        <v>0</v>
      </c>
      <c r="AD20" s="69"/>
      <c r="AE20" s="69"/>
      <c r="AF20" s="69"/>
      <c r="AG20" s="69"/>
      <c r="AH20" s="69"/>
      <c r="AI20" s="69"/>
    </row>
    <row r="21" spans="1:35" x14ac:dyDescent="0.25">
      <c r="A21" s="26">
        <f>Wellpath!E21</f>
        <v>1800</v>
      </c>
      <c r="B21" s="68">
        <v>0</v>
      </c>
      <c r="C21" s="22">
        <v>0</v>
      </c>
      <c r="D21" s="22">
        <v>0</v>
      </c>
      <c r="E21" s="20">
        <f>Model!$W$38*(Wellpath!$K21-Wellpath!$K20)*MAX(ABS(SIN(Wellpath!$L21)*(IF(Wellpath!L20&lt;0.000001,0,SIN(ABS(MOD((Wellpath!$M21-Wellpath!M20+PI()),2*PI())-PI()))))),Model!$B$24*(Wellpath!$K21-Wellpath!$K20))*-SIN(Wellpath!$M21)</f>
        <v>0</v>
      </c>
      <c r="F21" s="20">
        <f>Model!$W$38*(Wellpath!$K21-Wellpath!$K20)*MAX(ABS(SIN(Wellpath!$L21)*(IF(Wellpath!L20&lt;0.000001,0,SIN(ABS(MOD((Wellpath!$M21-Wellpath!M20+PI()),2*PI())-PI()))))),Model!$B$24*(Wellpath!$K21-Wellpath!$K20))*COS(Wellpath!$M21)</f>
        <v>8.8840115996831434E-2</v>
      </c>
      <c r="G21" s="20">
        <v>0</v>
      </c>
      <c r="H21" s="18">
        <f t="shared" si="6"/>
        <v>0</v>
      </c>
      <c r="I21" s="18">
        <f t="shared" si="7"/>
        <v>8.8840115996831434E-2</v>
      </c>
      <c r="J21" s="18">
        <f t="shared" si="8"/>
        <v>0</v>
      </c>
      <c r="K21" s="21">
        <f t="shared" si="13"/>
        <v>0</v>
      </c>
      <c r="L21" s="21">
        <f t="shared" si="13"/>
        <v>0.14206619178595009</v>
      </c>
      <c r="M21" s="21">
        <f t="shared" si="13"/>
        <v>0</v>
      </c>
      <c r="N21" s="21">
        <f t="shared" si="2"/>
        <v>0</v>
      </c>
      <c r="O21" s="21">
        <f t="shared" si="3"/>
        <v>0</v>
      </c>
      <c r="P21" s="21">
        <f t="shared" si="4"/>
        <v>0</v>
      </c>
      <c r="Q21" s="19">
        <f t="shared" si="9"/>
        <v>0</v>
      </c>
      <c r="R21" s="19">
        <f t="shared" si="9"/>
        <v>0.14206619178595009</v>
      </c>
      <c r="S21" s="19">
        <f t="shared" si="9"/>
        <v>0</v>
      </c>
      <c r="T21" s="19">
        <f t="shared" si="10"/>
        <v>0</v>
      </c>
      <c r="U21" s="19">
        <f t="shared" si="11"/>
        <v>0</v>
      </c>
      <c r="V21" s="19">
        <f t="shared" si="12"/>
        <v>0</v>
      </c>
      <c r="AD21" s="69"/>
      <c r="AE21" s="69"/>
      <c r="AF21" s="69"/>
      <c r="AG21" s="69"/>
      <c r="AH21" s="69"/>
      <c r="AI21" s="69"/>
    </row>
    <row r="22" spans="1:35" x14ac:dyDescent="0.25">
      <c r="A22" s="26">
        <f>Wellpath!E22</f>
        <v>1900</v>
      </c>
      <c r="B22" s="68">
        <v>0</v>
      </c>
      <c r="C22" s="22">
        <v>0</v>
      </c>
      <c r="D22" s="22">
        <v>0</v>
      </c>
      <c r="E22" s="20">
        <f>Model!$W$38*(Wellpath!$K22-Wellpath!$K21)*MAX(ABS(SIN(Wellpath!$L22)*(IF(Wellpath!L21&lt;0.000001,0,SIN(ABS(MOD((Wellpath!$M22-Wellpath!M21+PI()),2*PI())-PI()))))),Model!$B$24*(Wellpath!$K22-Wellpath!$K21))*-SIN(Wellpath!$M22)</f>
        <v>0</v>
      </c>
      <c r="F22" s="20">
        <f>Model!$W$38*(Wellpath!$K22-Wellpath!$K21)*MAX(ABS(SIN(Wellpath!$L22)*(IF(Wellpath!L21&lt;0.000001,0,SIN(ABS(MOD((Wellpath!$M22-Wellpath!M21+PI()),2*PI())-PI()))))),Model!$B$24*(Wellpath!$K22-Wellpath!$K21))*COS(Wellpath!$M22)</f>
        <v>8.88401159968321E-2</v>
      </c>
      <c r="G22" s="20">
        <v>0</v>
      </c>
      <c r="H22" s="18">
        <f t="shared" si="6"/>
        <v>0</v>
      </c>
      <c r="I22" s="18">
        <f t="shared" si="7"/>
        <v>8.88401159968321E-2</v>
      </c>
      <c r="J22" s="18">
        <f t="shared" si="8"/>
        <v>0</v>
      </c>
      <c r="K22" s="21">
        <f t="shared" si="13"/>
        <v>0</v>
      </c>
      <c r="L22" s="21">
        <f t="shared" si="13"/>
        <v>0.14995875799628067</v>
      </c>
      <c r="M22" s="21">
        <f t="shared" si="13"/>
        <v>0</v>
      </c>
      <c r="N22" s="21">
        <f t="shared" si="2"/>
        <v>0</v>
      </c>
      <c r="O22" s="21">
        <f t="shared" si="3"/>
        <v>0</v>
      </c>
      <c r="P22" s="21">
        <f t="shared" si="4"/>
        <v>0</v>
      </c>
      <c r="Q22" s="19">
        <f t="shared" si="9"/>
        <v>0</v>
      </c>
      <c r="R22" s="19">
        <f t="shared" si="9"/>
        <v>0.14995875799628067</v>
      </c>
      <c r="S22" s="19">
        <f t="shared" si="9"/>
        <v>0</v>
      </c>
      <c r="T22" s="19">
        <f t="shared" si="10"/>
        <v>0</v>
      </c>
      <c r="U22" s="19">
        <f t="shared" si="11"/>
        <v>0</v>
      </c>
      <c r="V22" s="19">
        <f t="shared" si="12"/>
        <v>0</v>
      </c>
      <c r="AD22" s="69"/>
      <c r="AE22" s="69"/>
      <c r="AF22" s="69"/>
      <c r="AG22" s="69"/>
      <c r="AH22" s="69"/>
      <c r="AI22" s="69"/>
    </row>
    <row r="23" spans="1:35" x14ac:dyDescent="0.25">
      <c r="A23" s="26">
        <f>Wellpath!E23</f>
        <v>2000</v>
      </c>
      <c r="B23" s="68">
        <v>0</v>
      </c>
      <c r="C23" s="22">
        <v>0</v>
      </c>
      <c r="D23" s="22">
        <v>0</v>
      </c>
      <c r="E23" s="20">
        <f>Model!$W$38*(Wellpath!$K23-Wellpath!$K22)*MAX(ABS(SIN(Wellpath!$L23)*(IF(Wellpath!L22&lt;0.000001,0,SIN(ABS(MOD((Wellpath!$M23-Wellpath!M22+PI()),2*PI())-PI()))))),Model!$B$24*(Wellpath!$K23-Wellpath!$K22))*-SIN(Wellpath!$M23)</f>
        <v>0</v>
      </c>
      <c r="F23" s="20">
        <f>Model!$W$38*(Wellpath!$K23-Wellpath!$K22)*MAX(ABS(SIN(Wellpath!$L23)*(IF(Wellpath!L22&lt;0.000001,0,SIN(ABS(MOD((Wellpath!$M23-Wellpath!M22+PI()),2*PI())-PI()))))),Model!$B$24*(Wellpath!$K23-Wellpath!$K22))*COS(Wellpath!$M23)</f>
        <v>8.88401159968321E-2</v>
      </c>
      <c r="G23" s="20">
        <v>0</v>
      </c>
      <c r="H23" s="18">
        <f t="shared" si="6"/>
        <v>0</v>
      </c>
      <c r="I23" s="18">
        <f t="shared" si="7"/>
        <v>8.88401159968321E-2</v>
      </c>
      <c r="J23" s="18">
        <f t="shared" si="8"/>
        <v>0</v>
      </c>
      <c r="K23" s="21">
        <f t="shared" si="13"/>
        <v>0</v>
      </c>
      <c r="L23" s="21">
        <f t="shared" si="13"/>
        <v>0.15785132420661124</v>
      </c>
      <c r="M23" s="21">
        <f t="shared" si="13"/>
        <v>0</v>
      </c>
      <c r="N23" s="21">
        <f t="shared" si="2"/>
        <v>0</v>
      </c>
      <c r="O23" s="21">
        <f t="shared" si="3"/>
        <v>0</v>
      </c>
      <c r="P23" s="21">
        <f t="shared" si="4"/>
        <v>0</v>
      </c>
      <c r="Q23" s="19">
        <f t="shared" si="9"/>
        <v>0</v>
      </c>
      <c r="R23" s="19">
        <f t="shared" si="9"/>
        <v>0.15785132420661124</v>
      </c>
      <c r="S23" s="19">
        <f t="shared" si="9"/>
        <v>0</v>
      </c>
      <c r="T23" s="19">
        <f t="shared" si="10"/>
        <v>0</v>
      </c>
      <c r="U23" s="19">
        <f t="shared" si="11"/>
        <v>0</v>
      </c>
      <c r="V23" s="19">
        <f t="shared" si="12"/>
        <v>0</v>
      </c>
      <c r="AD23" s="69"/>
      <c r="AE23" s="69"/>
      <c r="AF23" s="69"/>
      <c r="AG23" s="69"/>
      <c r="AH23" s="69"/>
      <c r="AI23" s="69"/>
    </row>
    <row r="24" spans="1:35" x14ac:dyDescent="0.25">
      <c r="A24" s="26">
        <f>Wellpath!E24</f>
        <v>2100</v>
      </c>
      <c r="B24" s="68">
        <v>0</v>
      </c>
      <c r="C24" s="22">
        <v>0</v>
      </c>
      <c r="D24" s="22">
        <v>0</v>
      </c>
      <c r="E24" s="20">
        <f>Model!$W$38*(Wellpath!$K24-Wellpath!$K23)*MAX(ABS(SIN(Wellpath!$L24)*(IF(Wellpath!L23&lt;0.000001,0,SIN(ABS(MOD((Wellpath!$M24-Wellpath!M23+PI()),2*PI())-PI()))))),Model!$B$24*(Wellpath!$K24-Wellpath!$K23))*-SIN(Wellpath!$M24)</f>
        <v>-3.1004753352812456E-3</v>
      </c>
      <c r="F24" s="20">
        <f>Model!$W$38*(Wellpath!$K24-Wellpath!$K23)*MAX(ABS(SIN(Wellpath!$L24)*(IF(Wellpath!L23&lt;0.000001,0,SIN(ABS(MOD((Wellpath!$M24-Wellpath!M23+PI()),2*PI())-PI()))))),Model!$B$24*(Wellpath!$K24-Wellpath!$K23))*COS(Wellpath!$M24)</f>
        <v>8.8785996998546432E-2</v>
      </c>
      <c r="G24" s="20">
        <v>0</v>
      </c>
      <c r="H24" s="18">
        <f t="shared" si="6"/>
        <v>-3.1004753352812456E-3</v>
      </c>
      <c r="I24" s="18">
        <f t="shared" si="7"/>
        <v>8.8785996998546432E-2</v>
      </c>
      <c r="J24" s="18">
        <f t="shared" si="8"/>
        <v>0</v>
      </c>
      <c r="K24" s="21">
        <f t="shared" si="13"/>
        <v>9.6129473046873524E-6</v>
      </c>
      <c r="L24" s="21">
        <f t="shared" si="13"/>
        <v>0.16573427746963715</v>
      </c>
      <c r="M24" s="21">
        <f t="shared" si="13"/>
        <v>0</v>
      </c>
      <c r="N24" s="21">
        <f t="shared" si="2"/>
        <v>-2.7527879381234789E-4</v>
      </c>
      <c r="O24" s="21">
        <f t="shared" si="3"/>
        <v>0</v>
      </c>
      <c r="P24" s="21">
        <f t="shared" si="4"/>
        <v>0</v>
      </c>
      <c r="Q24" s="19">
        <f t="shared" si="9"/>
        <v>9.6129473046873524E-6</v>
      </c>
      <c r="R24" s="19">
        <f t="shared" si="9"/>
        <v>0.16573427746963715</v>
      </c>
      <c r="S24" s="19">
        <f t="shared" si="9"/>
        <v>0</v>
      </c>
      <c r="T24" s="19">
        <f t="shared" si="10"/>
        <v>-2.7527879381234789E-4</v>
      </c>
      <c r="U24" s="19">
        <f t="shared" si="11"/>
        <v>0</v>
      </c>
      <c r="V24" s="19">
        <f t="shared" si="12"/>
        <v>0</v>
      </c>
      <c r="AD24" s="69"/>
      <c r="AE24" s="69"/>
      <c r="AF24" s="69"/>
      <c r="AG24" s="69"/>
      <c r="AH24" s="69"/>
      <c r="AI24" s="69"/>
    </row>
    <row r="25" spans="1:35" x14ac:dyDescent="0.25">
      <c r="A25" s="26">
        <f>Wellpath!E25</f>
        <v>2200</v>
      </c>
      <c r="B25" s="68">
        <v>0</v>
      </c>
      <c r="C25" s="22">
        <v>0</v>
      </c>
      <c r="D25" s="22">
        <v>0</v>
      </c>
      <c r="E25" s="20">
        <f>Model!$W$38*(Wellpath!$K25-Wellpath!$K24)*MAX(ABS(SIN(Wellpath!$L25)*(IF(Wellpath!L24&lt;0.000001,0,SIN(ABS(MOD((Wellpath!$M25-Wellpath!M24+PI()),2*PI())-PI()))))),Model!$B$24*(Wellpath!$K25-Wellpath!$K24))*-SIN(Wellpath!$M25)</f>
        <v>-3.1004753352812456E-3</v>
      </c>
      <c r="F25" s="20">
        <f>Model!$W$38*(Wellpath!$K25-Wellpath!$K24)*MAX(ABS(SIN(Wellpath!$L25)*(IF(Wellpath!L24&lt;0.000001,0,SIN(ABS(MOD((Wellpath!$M25-Wellpath!M24+PI()),2*PI())-PI()))))),Model!$B$24*(Wellpath!$K25-Wellpath!$K24))*COS(Wellpath!$M25)</f>
        <v>8.8785996998546432E-2</v>
      </c>
      <c r="G25" s="20">
        <v>0</v>
      </c>
      <c r="H25" s="18">
        <f t="shared" si="6"/>
        <v>-3.1004753352812456E-3</v>
      </c>
      <c r="I25" s="18">
        <f t="shared" si="7"/>
        <v>8.8785996998546432E-2</v>
      </c>
      <c r="J25" s="18">
        <f t="shared" si="8"/>
        <v>0</v>
      </c>
      <c r="K25" s="21">
        <f t="shared" si="13"/>
        <v>1.9225894609374705E-5</v>
      </c>
      <c r="L25" s="21">
        <f t="shared" si="13"/>
        <v>0.17361723073266305</v>
      </c>
      <c r="M25" s="21">
        <f t="shared" si="13"/>
        <v>0</v>
      </c>
      <c r="N25" s="21">
        <f t="shared" si="2"/>
        <v>-5.5055758762469578E-4</v>
      </c>
      <c r="O25" s="21">
        <f t="shared" si="3"/>
        <v>0</v>
      </c>
      <c r="P25" s="21">
        <f t="shared" si="4"/>
        <v>0</v>
      </c>
      <c r="Q25" s="19">
        <f t="shared" si="9"/>
        <v>1.9225894609374705E-5</v>
      </c>
      <c r="R25" s="19">
        <f t="shared" si="9"/>
        <v>0.17361723073266305</v>
      </c>
      <c r="S25" s="19">
        <f t="shared" si="9"/>
        <v>0</v>
      </c>
      <c r="T25" s="19">
        <f t="shared" si="10"/>
        <v>-5.5055758762469578E-4</v>
      </c>
      <c r="U25" s="19">
        <f t="shared" si="11"/>
        <v>0</v>
      </c>
      <c r="V25" s="19">
        <f t="shared" si="12"/>
        <v>0</v>
      </c>
      <c r="AD25" s="69"/>
      <c r="AE25" s="69"/>
      <c r="AF25" s="69"/>
      <c r="AG25" s="69"/>
      <c r="AH25" s="69"/>
      <c r="AI25" s="69"/>
    </row>
    <row r="26" spans="1:35" x14ac:dyDescent="0.25">
      <c r="A26" s="26">
        <f>Wellpath!E26</f>
        <v>2300</v>
      </c>
      <c r="B26" s="68">
        <v>0</v>
      </c>
      <c r="C26" s="22">
        <v>0</v>
      </c>
      <c r="D26" s="22">
        <v>0</v>
      </c>
      <c r="E26" s="20">
        <f>Model!$W$38*(Wellpath!$K26-Wellpath!$K25)*MAX(ABS(SIN(Wellpath!$L26)*(IF(Wellpath!L25&lt;0.000001,0,SIN(ABS(MOD((Wellpath!$M26-Wellpath!M25+PI()),2*PI())-PI()))))),Model!$B$24*(Wellpath!$K26-Wellpath!$K25))*-SIN(Wellpath!$M26)</f>
        <v>-3.1004753352812456E-3</v>
      </c>
      <c r="F26" s="20">
        <f>Model!$W$38*(Wellpath!$K26-Wellpath!$K25)*MAX(ABS(SIN(Wellpath!$L26)*(IF(Wellpath!L25&lt;0.000001,0,SIN(ABS(MOD((Wellpath!$M26-Wellpath!M25+PI()),2*PI())-PI()))))),Model!$B$24*(Wellpath!$K26-Wellpath!$K25))*COS(Wellpath!$M26)</f>
        <v>8.8785996998546432E-2</v>
      </c>
      <c r="G26" s="20">
        <v>0</v>
      </c>
      <c r="H26" s="18">
        <f t="shared" si="6"/>
        <v>-3.1004753352812456E-3</v>
      </c>
      <c r="I26" s="18">
        <f t="shared" si="7"/>
        <v>8.8785996998546432E-2</v>
      </c>
      <c r="J26" s="18">
        <f t="shared" si="8"/>
        <v>0</v>
      </c>
      <c r="K26" s="21">
        <f t="shared" si="13"/>
        <v>2.8838841914062057E-5</v>
      </c>
      <c r="L26" s="21">
        <f t="shared" si="13"/>
        <v>0.18150018399568896</v>
      </c>
      <c r="M26" s="21">
        <f t="shared" si="13"/>
        <v>0</v>
      </c>
      <c r="N26" s="21">
        <f t="shared" si="2"/>
        <v>-8.2583638143704367E-4</v>
      </c>
      <c r="O26" s="21">
        <f t="shared" si="3"/>
        <v>0</v>
      </c>
      <c r="P26" s="21">
        <f t="shared" si="4"/>
        <v>0</v>
      </c>
      <c r="Q26" s="19">
        <f t="shared" si="9"/>
        <v>2.8838841914062057E-5</v>
      </c>
      <c r="R26" s="19">
        <f t="shared" si="9"/>
        <v>0.18150018399568896</v>
      </c>
      <c r="S26" s="19">
        <f t="shared" si="9"/>
        <v>0</v>
      </c>
      <c r="T26" s="19">
        <f t="shared" si="10"/>
        <v>-8.2583638143704367E-4</v>
      </c>
      <c r="U26" s="19">
        <f t="shared" si="11"/>
        <v>0</v>
      </c>
      <c r="V26" s="19">
        <f t="shared" si="12"/>
        <v>0</v>
      </c>
      <c r="AD26" s="69"/>
      <c r="AE26" s="69"/>
      <c r="AF26" s="69"/>
      <c r="AG26" s="69"/>
      <c r="AH26" s="69"/>
      <c r="AI26" s="69"/>
    </row>
    <row r="27" spans="1:35" x14ac:dyDescent="0.25">
      <c r="A27" s="26">
        <f>Wellpath!E27</f>
        <v>2400</v>
      </c>
      <c r="B27" s="68">
        <v>0</v>
      </c>
      <c r="C27" s="22">
        <v>0</v>
      </c>
      <c r="D27" s="22">
        <v>0</v>
      </c>
      <c r="E27" s="20">
        <f>Model!$W$38*(Wellpath!$K27-Wellpath!$K26)*MAX(ABS(SIN(Wellpath!$L27)*(IF(Wellpath!L26&lt;0.000001,0,SIN(ABS(MOD((Wellpath!$M27-Wellpath!M26+PI()),2*PI())-PI()))))),Model!$B$24*(Wellpath!$K27-Wellpath!$K26))*-SIN(Wellpath!$M27)</f>
        <v>-3.1004753352812222E-3</v>
      </c>
      <c r="F27" s="20">
        <f>Model!$W$38*(Wellpath!$K27-Wellpath!$K26)*MAX(ABS(SIN(Wellpath!$L27)*(IF(Wellpath!L26&lt;0.000001,0,SIN(ABS(MOD((Wellpath!$M27-Wellpath!M26+PI()),2*PI())-PI()))))),Model!$B$24*(Wellpath!$K27-Wellpath!$K26))*COS(Wellpath!$M27)</f>
        <v>8.8785996998545766E-2</v>
      </c>
      <c r="G27" s="20">
        <v>0</v>
      </c>
      <c r="H27" s="18">
        <f t="shared" si="6"/>
        <v>-3.1004753352812222E-3</v>
      </c>
      <c r="I27" s="18">
        <f t="shared" si="7"/>
        <v>8.8785996998545766E-2</v>
      </c>
      <c r="J27" s="18">
        <f t="shared" si="8"/>
        <v>0</v>
      </c>
      <c r="K27" s="21">
        <f t="shared" si="13"/>
        <v>3.845178921874926E-5</v>
      </c>
      <c r="L27" s="21">
        <f t="shared" si="13"/>
        <v>0.18938313725871472</v>
      </c>
      <c r="M27" s="21">
        <f t="shared" si="13"/>
        <v>0</v>
      </c>
      <c r="N27" s="21">
        <f t="shared" si="2"/>
        <v>-1.1011151752493874E-3</v>
      </c>
      <c r="O27" s="21">
        <f t="shared" si="3"/>
        <v>0</v>
      </c>
      <c r="P27" s="21">
        <f t="shared" si="4"/>
        <v>0</v>
      </c>
      <c r="Q27" s="19">
        <f t="shared" si="9"/>
        <v>3.845178921874926E-5</v>
      </c>
      <c r="R27" s="19">
        <f t="shared" si="9"/>
        <v>0.18938313725871472</v>
      </c>
      <c r="S27" s="19">
        <f t="shared" si="9"/>
        <v>0</v>
      </c>
      <c r="T27" s="19">
        <f t="shared" si="10"/>
        <v>-1.1011151752493874E-3</v>
      </c>
      <c r="U27" s="19">
        <f t="shared" si="11"/>
        <v>0</v>
      </c>
      <c r="V27" s="19">
        <f t="shared" si="12"/>
        <v>0</v>
      </c>
      <c r="AD27" s="69"/>
      <c r="AE27" s="69"/>
      <c r="AF27" s="69"/>
      <c r="AG27" s="69"/>
      <c r="AH27" s="69"/>
      <c r="AI27" s="69"/>
    </row>
    <row r="28" spans="1:35" x14ac:dyDescent="0.25">
      <c r="A28" s="26">
        <f>Wellpath!E28</f>
        <v>2500</v>
      </c>
      <c r="B28" s="68">
        <v>0</v>
      </c>
      <c r="C28" s="22">
        <v>0</v>
      </c>
      <c r="D28" s="22">
        <v>0</v>
      </c>
      <c r="E28" s="20">
        <f>Model!$W$38*(Wellpath!$K28-Wellpath!$K27)*MAX(ABS(SIN(Wellpath!$L28)*(IF(Wellpath!L27&lt;0.000001,0,SIN(ABS(MOD((Wellpath!$M28-Wellpath!M27+PI()),2*PI())-PI()))))),Model!$B$24*(Wellpath!$K28-Wellpath!$K27))*-SIN(Wellpath!$M28)</f>
        <v>-3.1004753352812456E-3</v>
      </c>
      <c r="F28" s="20">
        <f>Model!$W$38*(Wellpath!$K28-Wellpath!$K27)*MAX(ABS(SIN(Wellpath!$L28)*(IF(Wellpath!L27&lt;0.000001,0,SIN(ABS(MOD((Wellpath!$M28-Wellpath!M27+PI()),2*PI())-PI()))))),Model!$B$24*(Wellpath!$K28-Wellpath!$K27))*COS(Wellpath!$M28)</f>
        <v>8.8785996998546432E-2</v>
      </c>
      <c r="G28" s="20">
        <v>0</v>
      </c>
      <c r="H28" s="18">
        <f t="shared" si="6"/>
        <v>-3.1004753352812456E-3</v>
      </c>
      <c r="I28" s="18">
        <f t="shared" si="7"/>
        <v>8.8785996998546432E-2</v>
      </c>
      <c r="J28" s="18">
        <f t="shared" si="8"/>
        <v>0</v>
      </c>
      <c r="K28" s="21">
        <f t="shared" si="13"/>
        <v>4.8064736523436613E-5</v>
      </c>
      <c r="L28" s="21">
        <f t="shared" si="13"/>
        <v>0.19726609052174063</v>
      </c>
      <c r="M28" s="21">
        <f t="shared" si="13"/>
        <v>0</v>
      </c>
      <c r="N28" s="21">
        <f t="shared" si="2"/>
        <v>-1.3763939690617354E-3</v>
      </c>
      <c r="O28" s="21">
        <f t="shared" si="3"/>
        <v>0</v>
      </c>
      <c r="P28" s="21">
        <f t="shared" si="4"/>
        <v>0</v>
      </c>
      <c r="Q28" s="19">
        <f t="shared" si="9"/>
        <v>4.8064736523436613E-5</v>
      </c>
      <c r="R28" s="19">
        <f t="shared" si="9"/>
        <v>0.19726609052174063</v>
      </c>
      <c r="S28" s="19">
        <f t="shared" si="9"/>
        <v>0</v>
      </c>
      <c r="T28" s="19">
        <f t="shared" si="10"/>
        <v>-1.3763939690617354E-3</v>
      </c>
      <c r="U28" s="19">
        <f t="shared" si="11"/>
        <v>0</v>
      </c>
      <c r="V28" s="19">
        <f t="shared" si="12"/>
        <v>0</v>
      </c>
      <c r="AD28" s="69"/>
      <c r="AE28" s="69"/>
      <c r="AF28" s="69"/>
      <c r="AG28" s="69"/>
      <c r="AH28" s="69"/>
      <c r="AI28" s="69"/>
    </row>
    <row r="29" spans="1:35" x14ac:dyDescent="0.25">
      <c r="A29" s="26">
        <f>Wellpath!E29</f>
        <v>2600</v>
      </c>
      <c r="B29" s="68">
        <v>0</v>
      </c>
      <c r="C29" s="22">
        <v>0</v>
      </c>
      <c r="D29" s="22">
        <v>0</v>
      </c>
      <c r="E29" s="20">
        <f>Model!$W$38*(Wellpath!$K29-Wellpath!$K28)*MAX(ABS(SIN(Wellpath!$L29)*(IF(Wellpath!L28&lt;0.000001,0,SIN(ABS(MOD((Wellpath!$M29-Wellpath!M28+PI()),2*PI())-PI()))))),Model!$B$24*(Wellpath!$K29-Wellpath!$K28))*-SIN(Wellpath!$M29)</f>
        <v>-3.1004753352812456E-3</v>
      </c>
      <c r="F29" s="20">
        <f>Model!$W$38*(Wellpath!$K29-Wellpath!$K28)*MAX(ABS(SIN(Wellpath!$L29)*(IF(Wellpath!L28&lt;0.000001,0,SIN(ABS(MOD((Wellpath!$M29-Wellpath!M28+PI()),2*PI())-PI()))))),Model!$B$24*(Wellpath!$K29-Wellpath!$K28))*COS(Wellpath!$M29)</f>
        <v>8.8785996998546432E-2</v>
      </c>
      <c r="G29" s="20">
        <v>0</v>
      </c>
      <c r="H29" s="18">
        <f t="shared" si="6"/>
        <v>-3.1004753352812456E-3</v>
      </c>
      <c r="I29" s="18">
        <f t="shared" si="7"/>
        <v>8.8785996998546432E-2</v>
      </c>
      <c r="J29" s="18">
        <f t="shared" si="8"/>
        <v>0</v>
      </c>
      <c r="K29" s="21">
        <f t="shared" si="13"/>
        <v>5.7677683828123965E-5</v>
      </c>
      <c r="L29" s="21">
        <f t="shared" si="13"/>
        <v>0.20514904378476653</v>
      </c>
      <c r="M29" s="21">
        <f t="shared" si="13"/>
        <v>0</v>
      </c>
      <c r="N29" s="21">
        <f t="shared" si="2"/>
        <v>-1.6516727628740832E-3</v>
      </c>
      <c r="O29" s="21">
        <f t="shared" si="3"/>
        <v>0</v>
      </c>
      <c r="P29" s="21">
        <f t="shared" si="4"/>
        <v>0</v>
      </c>
      <c r="Q29" s="19">
        <f t="shared" si="9"/>
        <v>5.7677683828123965E-5</v>
      </c>
      <c r="R29" s="19">
        <f t="shared" si="9"/>
        <v>0.20514904378476653</v>
      </c>
      <c r="S29" s="19">
        <f t="shared" si="9"/>
        <v>0</v>
      </c>
      <c r="T29" s="19">
        <f t="shared" si="10"/>
        <v>-1.6516727628740832E-3</v>
      </c>
      <c r="U29" s="19">
        <f t="shared" si="11"/>
        <v>0</v>
      </c>
      <c r="V29" s="19">
        <f t="shared" si="12"/>
        <v>0</v>
      </c>
      <c r="AD29" s="69"/>
      <c r="AE29" s="69"/>
      <c r="AF29" s="69"/>
      <c r="AG29" s="69"/>
      <c r="AH29" s="69"/>
      <c r="AI29" s="69"/>
    </row>
    <row r="30" spans="1:35" x14ac:dyDescent="0.25">
      <c r="A30" s="26">
        <f>Wellpath!E30</f>
        <v>2700</v>
      </c>
      <c r="B30" s="68">
        <v>0</v>
      </c>
      <c r="C30" s="22">
        <v>0</v>
      </c>
      <c r="D30" s="22">
        <v>0</v>
      </c>
      <c r="E30" s="20">
        <f>Model!$W$38*(Wellpath!$K30-Wellpath!$K29)*MAX(ABS(SIN(Wellpath!$L30)*(IF(Wellpath!L29&lt;0.000001,0,SIN(ABS(MOD((Wellpath!$M30-Wellpath!M29+PI()),2*PI())-PI()))))),Model!$B$24*(Wellpath!$K30-Wellpath!$K29))*-SIN(Wellpath!$M30)</f>
        <v>-3.1004753352812456E-3</v>
      </c>
      <c r="F30" s="20">
        <f>Model!$W$38*(Wellpath!$K30-Wellpath!$K29)*MAX(ABS(SIN(Wellpath!$L30)*(IF(Wellpath!L29&lt;0.000001,0,SIN(ABS(MOD((Wellpath!$M30-Wellpath!M29+PI()),2*PI())-PI()))))),Model!$B$24*(Wellpath!$K30-Wellpath!$K29))*COS(Wellpath!$M30)</f>
        <v>8.8785996998546432E-2</v>
      </c>
      <c r="G30" s="20">
        <v>0</v>
      </c>
      <c r="H30" s="18">
        <f t="shared" si="6"/>
        <v>-3.1004753352812456E-3</v>
      </c>
      <c r="I30" s="18">
        <f t="shared" si="7"/>
        <v>8.8785996998546432E-2</v>
      </c>
      <c r="J30" s="18">
        <f t="shared" si="8"/>
        <v>0</v>
      </c>
      <c r="K30" s="21">
        <f t="shared" si="13"/>
        <v>6.7290631132811311E-5</v>
      </c>
      <c r="L30" s="21">
        <f t="shared" si="13"/>
        <v>0.21303199704779244</v>
      </c>
      <c r="M30" s="21">
        <f t="shared" si="13"/>
        <v>0</v>
      </c>
      <c r="N30" s="21">
        <f t="shared" si="2"/>
        <v>-1.926951556686431E-3</v>
      </c>
      <c r="O30" s="21">
        <f t="shared" si="3"/>
        <v>0</v>
      </c>
      <c r="P30" s="21">
        <f t="shared" si="4"/>
        <v>0</v>
      </c>
      <c r="Q30" s="19">
        <f t="shared" si="9"/>
        <v>6.7290631132811311E-5</v>
      </c>
      <c r="R30" s="19">
        <f t="shared" si="9"/>
        <v>0.21303199704779244</v>
      </c>
      <c r="S30" s="19">
        <f t="shared" si="9"/>
        <v>0</v>
      </c>
      <c r="T30" s="19">
        <f t="shared" si="10"/>
        <v>-1.926951556686431E-3</v>
      </c>
      <c r="U30" s="19">
        <f t="shared" si="11"/>
        <v>0</v>
      </c>
      <c r="V30" s="19">
        <f t="shared" si="12"/>
        <v>0</v>
      </c>
      <c r="AD30" s="69"/>
      <c r="AE30" s="69"/>
      <c r="AF30" s="69"/>
      <c r="AG30" s="69"/>
      <c r="AH30" s="69"/>
      <c r="AI30" s="69"/>
    </row>
    <row r="31" spans="1:35" x14ac:dyDescent="0.25">
      <c r="A31" s="26">
        <f>Wellpath!E31</f>
        <v>2800</v>
      </c>
      <c r="B31" s="68">
        <v>0</v>
      </c>
      <c r="C31" s="22">
        <v>0</v>
      </c>
      <c r="D31" s="22">
        <v>0</v>
      </c>
      <c r="E31" s="20">
        <f>Model!$W$38*(Wellpath!$K31-Wellpath!$K30)*MAX(ABS(SIN(Wellpath!$L31)*(IF(Wellpath!L30&lt;0.000001,0,SIN(ABS(MOD((Wellpath!$M31-Wellpath!M30+PI()),2*PI())-PI()))))),Model!$B$24*(Wellpath!$K31-Wellpath!$K30))*-SIN(Wellpath!$M31)</f>
        <v>-3.1004753352812456E-3</v>
      </c>
      <c r="F31" s="20">
        <f>Model!$W$38*(Wellpath!$K31-Wellpath!$K30)*MAX(ABS(SIN(Wellpath!$L31)*(IF(Wellpath!L30&lt;0.000001,0,SIN(ABS(MOD((Wellpath!$M31-Wellpath!M30+PI()),2*PI())-PI()))))),Model!$B$24*(Wellpath!$K31-Wellpath!$K30))*COS(Wellpath!$M31)</f>
        <v>8.8785996998546432E-2</v>
      </c>
      <c r="G31" s="20">
        <v>0</v>
      </c>
      <c r="H31" s="18">
        <f t="shared" si="6"/>
        <v>-3.1004753352812456E-3</v>
      </c>
      <c r="I31" s="18">
        <f t="shared" si="7"/>
        <v>8.8785996998546432E-2</v>
      </c>
      <c r="J31" s="18">
        <f t="shared" si="8"/>
        <v>0</v>
      </c>
      <c r="K31" s="21">
        <f t="shared" si="13"/>
        <v>7.6903578437498656E-5</v>
      </c>
      <c r="L31" s="21">
        <f t="shared" si="13"/>
        <v>0.22091495031081834</v>
      </c>
      <c r="M31" s="21">
        <f t="shared" si="13"/>
        <v>0</v>
      </c>
      <c r="N31" s="21">
        <f t="shared" si="2"/>
        <v>-2.2022303504987788E-3</v>
      </c>
      <c r="O31" s="21">
        <f t="shared" si="3"/>
        <v>0</v>
      </c>
      <c r="P31" s="21">
        <f t="shared" si="4"/>
        <v>0</v>
      </c>
      <c r="Q31" s="19">
        <f t="shared" si="9"/>
        <v>7.6903578437498656E-5</v>
      </c>
      <c r="R31" s="19">
        <f t="shared" si="9"/>
        <v>0.22091495031081834</v>
      </c>
      <c r="S31" s="19">
        <f t="shared" si="9"/>
        <v>0</v>
      </c>
      <c r="T31" s="19">
        <f t="shared" si="10"/>
        <v>-2.2022303504987788E-3</v>
      </c>
      <c r="U31" s="19">
        <f t="shared" si="11"/>
        <v>0</v>
      </c>
      <c r="V31" s="19">
        <f t="shared" si="12"/>
        <v>0</v>
      </c>
      <c r="AD31" s="69"/>
      <c r="AE31" s="69"/>
      <c r="AF31" s="69"/>
      <c r="AG31" s="69"/>
      <c r="AH31" s="69"/>
      <c r="AI31" s="69"/>
    </row>
    <row r="32" spans="1:35" x14ac:dyDescent="0.25">
      <c r="A32" s="26">
        <f>Wellpath!E32</f>
        <v>2900</v>
      </c>
      <c r="B32" s="68">
        <v>0</v>
      </c>
      <c r="C32" s="22">
        <v>0</v>
      </c>
      <c r="D32" s="22">
        <v>0</v>
      </c>
      <c r="E32" s="20">
        <f>Model!$W$38*(Wellpath!$K32-Wellpath!$K31)*MAX(ABS(SIN(Wellpath!$L32)*(IF(Wellpath!L31&lt;0.000001,0,SIN(ABS(MOD((Wellpath!$M32-Wellpath!M31+PI()),2*PI())-PI()))))),Model!$B$24*(Wellpath!$K32-Wellpath!$K31))*-SIN(Wellpath!$M32)</f>
        <v>-3.1004753352812456E-3</v>
      </c>
      <c r="F32" s="20">
        <f>Model!$W$38*(Wellpath!$K32-Wellpath!$K31)*MAX(ABS(SIN(Wellpath!$L32)*(IF(Wellpath!L31&lt;0.000001,0,SIN(ABS(MOD((Wellpath!$M32-Wellpath!M31+PI()),2*PI())-PI()))))),Model!$B$24*(Wellpath!$K32-Wellpath!$K31))*COS(Wellpath!$M32)</f>
        <v>8.8785996998546432E-2</v>
      </c>
      <c r="G32" s="20">
        <v>0</v>
      </c>
      <c r="H32" s="18">
        <f t="shared" si="6"/>
        <v>-3.1004753352812456E-3</v>
      </c>
      <c r="I32" s="18">
        <f t="shared" si="7"/>
        <v>8.8785996998546432E-2</v>
      </c>
      <c r="J32" s="18">
        <f t="shared" si="8"/>
        <v>0</v>
      </c>
      <c r="K32" s="21">
        <f t="shared" si="13"/>
        <v>8.6516525742186002E-5</v>
      </c>
      <c r="L32" s="21">
        <f t="shared" si="13"/>
        <v>0.22879790357384425</v>
      </c>
      <c r="M32" s="21">
        <f t="shared" si="13"/>
        <v>0</v>
      </c>
      <c r="N32" s="21">
        <f t="shared" si="2"/>
        <v>-2.4775091443111266E-3</v>
      </c>
      <c r="O32" s="21">
        <f t="shared" si="3"/>
        <v>0</v>
      </c>
      <c r="P32" s="21">
        <f t="shared" si="4"/>
        <v>0</v>
      </c>
      <c r="Q32" s="19">
        <f t="shared" si="9"/>
        <v>8.6516525742186002E-5</v>
      </c>
      <c r="R32" s="19">
        <f t="shared" si="9"/>
        <v>0.22879790357384425</v>
      </c>
      <c r="S32" s="19">
        <f t="shared" si="9"/>
        <v>0</v>
      </c>
      <c r="T32" s="19">
        <f t="shared" si="10"/>
        <v>-2.4775091443111266E-3</v>
      </c>
      <c r="U32" s="19">
        <f t="shared" si="11"/>
        <v>0</v>
      </c>
      <c r="V32" s="19">
        <f t="shared" si="12"/>
        <v>0</v>
      </c>
      <c r="AD32" s="69"/>
      <c r="AE32" s="69"/>
      <c r="AF32" s="69"/>
      <c r="AG32" s="69"/>
      <c r="AH32" s="69"/>
      <c r="AI32" s="69"/>
    </row>
    <row r="33" spans="1:35" x14ac:dyDescent="0.25">
      <c r="A33" s="26">
        <f>Wellpath!E33</f>
        <v>3000</v>
      </c>
      <c r="B33" s="68">
        <v>0</v>
      </c>
      <c r="C33" s="22">
        <v>0</v>
      </c>
      <c r="D33" s="22">
        <v>0</v>
      </c>
      <c r="E33" s="20">
        <f>Model!$W$38*(Wellpath!$K33-Wellpath!$K32)*MAX(ABS(SIN(Wellpath!$L33)*(IF(Wellpath!L32&lt;0.000001,0,SIN(ABS(MOD((Wellpath!$M33-Wellpath!M32+PI()),2*PI())-PI()))))),Model!$B$24*(Wellpath!$K33-Wellpath!$K32))*-SIN(Wellpath!$M33)</f>
        <v>-3.1004753352812456E-3</v>
      </c>
      <c r="F33" s="20">
        <f>Model!$W$38*(Wellpath!$K33-Wellpath!$K32)*MAX(ABS(SIN(Wellpath!$L33)*(IF(Wellpath!L32&lt;0.000001,0,SIN(ABS(MOD((Wellpath!$M33-Wellpath!M32+PI()),2*PI())-PI()))))),Model!$B$24*(Wellpath!$K33-Wellpath!$K32))*COS(Wellpath!$M33)</f>
        <v>8.8785996998546432E-2</v>
      </c>
      <c r="G33" s="20">
        <v>0</v>
      </c>
      <c r="H33" s="18">
        <f t="shared" si="6"/>
        <v>-3.1004753352812456E-3</v>
      </c>
      <c r="I33" s="18">
        <f t="shared" si="7"/>
        <v>8.8785996998546432E-2</v>
      </c>
      <c r="J33" s="18">
        <f t="shared" si="8"/>
        <v>0</v>
      </c>
      <c r="K33" s="21">
        <f t="shared" si="13"/>
        <v>9.6129473046873348E-5</v>
      </c>
      <c r="L33" s="21">
        <f t="shared" si="13"/>
        <v>0.23668085683687015</v>
      </c>
      <c r="M33" s="21">
        <f t="shared" si="13"/>
        <v>0</v>
      </c>
      <c r="N33" s="21">
        <f t="shared" si="2"/>
        <v>-2.7527879381234743E-3</v>
      </c>
      <c r="O33" s="21">
        <f t="shared" si="3"/>
        <v>0</v>
      </c>
      <c r="P33" s="21">
        <f t="shared" si="4"/>
        <v>0</v>
      </c>
      <c r="Q33" s="19">
        <f t="shared" si="9"/>
        <v>9.6129473046873348E-5</v>
      </c>
      <c r="R33" s="19">
        <f t="shared" si="9"/>
        <v>0.23668085683687015</v>
      </c>
      <c r="S33" s="19">
        <f t="shared" si="9"/>
        <v>0</v>
      </c>
      <c r="T33" s="19">
        <f t="shared" si="10"/>
        <v>-2.7527879381234743E-3</v>
      </c>
      <c r="U33" s="19">
        <f t="shared" si="11"/>
        <v>0</v>
      </c>
      <c r="V33" s="19">
        <f t="shared" si="12"/>
        <v>0</v>
      </c>
      <c r="AD33" s="69"/>
      <c r="AE33" s="69"/>
      <c r="AF33" s="69"/>
      <c r="AG33" s="69"/>
      <c r="AH33" s="69"/>
      <c r="AI33" s="69"/>
    </row>
    <row r="34" spans="1:35" x14ac:dyDescent="0.25">
      <c r="A34" s="26">
        <f>Wellpath!E34</f>
        <v>3100</v>
      </c>
      <c r="B34" s="68">
        <v>0</v>
      </c>
      <c r="C34" s="22">
        <v>0</v>
      </c>
      <c r="D34" s="22">
        <v>0</v>
      </c>
      <c r="E34" s="20">
        <f>Model!$W$38*(Wellpath!$K34-Wellpath!$K33)*MAX(ABS(SIN(Wellpath!$L34)*(IF(Wellpath!L33&lt;0.000001,0,SIN(ABS(MOD((Wellpath!$M34-Wellpath!M33+PI()),2*PI())-PI()))))),Model!$B$24*(Wellpath!$K34-Wellpath!$K33))*-SIN(Wellpath!$M34)</f>
        <v>-3.1004753352812222E-3</v>
      </c>
      <c r="F34" s="20">
        <f>Model!$W$38*(Wellpath!$K34-Wellpath!$K33)*MAX(ABS(SIN(Wellpath!$L34)*(IF(Wellpath!L33&lt;0.000001,0,SIN(ABS(MOD((Wellpath!$M34-Wellpath!M33+PI()),2*PI())-PI()))))),Model!$B$24*(Wellpath!$K34-Wellpath!$K33))*COS(Wellpath!$M34)</f>
        <v>8.8785996998545766E-2</v>
      </c>
      <c r="G34" s="20">
        <v>0</v>
      </c>
      <c r="H34" s="18">
        <f t="shared" si="6"/>
        <v>-3.1004753352812222E-3</v>
      </c>
      <c r="I34" s="18">
        <f t="shared" si="7"/>
        <v>8.8785996998545766E-2</v>
      </c>
      <c r="J34" s="18">
        <f t="shared" si="8"/>
        <v>0</v>
      </c>
      <c r="K34" s="21">
        <f t="shared" si="13"/>
        <v>1.0574242035156056E-4</v>
      </c>
      <c r="L34" s="21">
        <f t="shared" si="13"/>
        <v>0.24456381009989592</v>
      </c>
      <c r="M34" s="21">
        <f t="shared" si="13"/>
        <v>0</v>
      </c>
      <c r="N34" s="21">
        <f t="shared" si="2"/>
        <v>-3.0280667319358182E-3</v>
      </c>
      <c r="O34" s="21">
        <f t="shared" si="3"/>
        <v>0</v>
      </c>
      <c r="P34" s="21">
        <f t="shared" si="4"/>
        <v>0</v>
      </c>
      <c r="Q34" s="19">
        <f t="shared" si="9"/>
        <v>1.0574242035156056E-4</v>
      </c>
      <c r="R34" s="19">
        <f t="shared" si="9"/>
        <v>0.24456381009989592</v>
      </c>
      <c r="S34" s="19">
        <f t="shared" si="9"/>
        <v>0</v>
      </c>
      <c r="T34" s="19">
        <f t="shared" si="10"/>
        <v>-3.0280667319358182E-3</v>
      </c>
      <c r="U34" s="19">
        <f t="shared" si="11"/>
        <v>0</v>
      </c>
      <c r="V34" s="19">
        <f t="shared" si="12"/>
        <v>0</v>
      </c>
      <c r="AD34" s="69"/>
      <c r="AE34" s="69"/>
      <c r="AF34" s="69"/>
      <c r="AG34" s="69"/>
      <c r="AH34" s="69"/>
      <c r="AI34" s="69"/>
    </row>
    <row r="35" spans="1:35" x14ac:dyDescent="0.25">
      <c r="A35" s="26">
        <f>Wellpath!E35</f>
        <v>3200</v>
      </c>
      <c r="B35" s="68">
        <v>0</v>
      </c>
      <c r="C35" s="22">
        <v>0</v>
      </c>
      <c r="D35" s="22">
        <v>0</v>
      </c>
      <c r="E35" s="20">
        <f>Model!$W$38*(Wellpath!$K35-Wellpath!$K34)*MAX(ABS(SIN(Wellpath!$L35)*(IF(Wellpath!L34&lt;0.000001,0,SIN(ABS(MOD((Wellpath!$M35-Wellpath!M34+PI()),2*PI())-PI()))))),Model!$B$24*(Wellpath!$K35-Wellpath!$K34))*-SIN(Wellpath!$M35)</f>
        <v>-3.1004753352812456E-3</v>
      </c>
      <c r="F35" s="20">
        <f>Model!$W$38*(Wellpath!$K35-Wellpath!$K34)*MAX(ABS(SIN(Wellpath!$L35)*(IF(Wellpath!L34&lt;0.000001,0,SIN(ABS(MOD((Wellpath!$M35-Wellpath!M34+PI()),2*PI())-PI()))))),Model!$B$24*(Wellpath!$K35-Wellpath!$K34))*COS(Wellpath!$M35)</f>
        <v>8.8785996998546432E-2</v>
      </c>
      <c r="G35" s="20">
        <v>0</v>
      </c>
      <c r="H35" s="18">
        <f t="shared" si="6"/>
        <v>-3.1004753352812456E-3</v>
      </c>
      <c r="I35" s="18">
        <f t="shared" si="7"/>
        <v>8.8785996998546432E-2</v>
      </c>
      <c r="J35" s="18">
        <f t="shared" si="8"/>
        <v>0</v>
      </c>
      <c r="K35" s="21">
        <f t="shared" si="13"/>
        <v>1.153553676562479E-4</v>
      </c>
      <c r="L35" s="21">
        <f t="shared" si="13"/>
        <v>0.25244676336292182</v>
      </c>
      <c r="M35" s="21">
        <f t="shared" si="13"/>
        <v>0</v>
      </c>
      <c r="N35" s="21">
        <f t="shared" si="2"/>
        <v>-3.303345525748166E-3</v>
      </c>
      <c r="O35" s="21">
        <f t="shared" si="3"/>
        <v>0</v>
      </c>
      <c r="P35" s="21">
        <f t="shared" si="4"/>
        <v>0</v>
      </c>
      <c r="Q35" s="19">
        <f t="shared" si="9"/>
        <v>1.153553676562479E-4</v>
      </c>
      <c r="R35" s="19">
        <f t="shared" si="9"/>
        <v>0.25244676336292182</v>
      </c>
      <c r="S35" s="19">
        <f t="shared" si="9"/>
        <v>0</v>
      </c>
      <c r="T35" s="19">
        <f t="shared" si="10"/>
        <v>-3.303345525748166E-3</v>
      </c>
      <c r="U35" s="19">
        <f t="shared" si="11"/>
        <v>0</v>
      </c>
      <c r="V35" s="19">
        <f t="shared" si="12"/>
        <v>0</v>
      </c>
      <c r="AD35" s="69"/>
      <c r="AE35" s="69"/>
      <c r="AF35" s="69"/>
      <c r="AG35" s="69"/>
      <c r="AH35" s="69"/>
      <c r="AI35" s="69"/>
    </row>
    <row r="36" spans="1:35" x14ac:dyDescent="0.25">
      <c r="A36" s="26">
        <f>Wellpath!E36</f>
        <v>3300</v>
      </c>
      <c r="B36" s="68">
        <v>0</v>
      </c>
      <c r="C36" s="22">
        <v>0</v>
      </c>
      <c r="D36" s="22">
        <v>0</v>
      </c>
      <c r="E36" s="20">
        <f>Model!$W$38*(Wellpath!$K36-Wellpath!$K35)*MAX(ABS(SIN(Wellpath!$L36)*(IF(Wellpath!L35&lt;0.000001,0,SIN(ABS(MOD((Wellpath!$M36-Wellpath!M35+PI()),2*PI())-PI()))))),Model!$B$24*(Wellpath!$K36-Wellpath!$K35))*-SIN(Wellpath!$M36)</f>
        <v>-3.1004753352812456E-3</v>
      </c>
      <c r="F36" s="20">
        <f>Model!$W$38*(Wellpath!$K36-Wellpath!$K35)*MAX(ABS(SIN(Wellpath!$L36)*(IF(Wellpath!L35&lt;0.000001,0,SIN(ABS(MOD((Wellpath!$M36-Wellpath!M35+PI()),2*PI())-PI()))))),Model!$B$24*(Wellpath!$K36-Wellpath!$K35))*COS(Wellpath!$M36)</f>
        <v>8.8785996998546432E-2</v>
      </c>
      <c r="G36" s="20">
        <v>0</v>
      </c>
      <c r="H36" s="18">
        <f t="shared" si="6"/>
        <v>-3.1004753352812456E-3</v>
      </c>
      <c r="I36" s="18">
        <f t="shared" si="7"/>
        <v>8.8785996998546432E-2</v>
      </c>
      <c r="J36" s="18">
        <f t="shared" si="8"/>
        <v>0</v>
      </c>
      <c r="K36" s="21">
        <f t="shared" ref="K36:M51" si="14">K35+E36^2</f>
        <v>1.2496831496093525E-4</v>
      </c>
      <c r="L36" s="21">
        <f t="shared" si="14"/>
        <v>0.26032971662594773</v>
      </c>
      <c r="M36" s="21">
        <f t="shared" si="14"/>
        <v>0</v>
      </c>
      <c r="N36" s="21">
        <f t="shared" si="2"/>
        <v>-3.5786243195605138E-3</v>
      </c>
      <c r="O36" s="21">
        <f t="shared" si="3"/>
        <v>0</v>
      </c>
      <c r="P36" s="21">
        <f t="shared" si="4"/>
        <v>0</v>
      </c>
      <c r="Q36" s="19">
        <f t="shared" si="9"/>
        <v>1.2496831496093525E-4</v>
      </c>
      <c r="R36" s="19">
        <f t="shared" si="9"/>
        <v>0.26032971662594773</v>
      </c>
      <c r="S36" s="19">
        <f t="shared" si="9"/>
        <v>0</v>
      </c>
      <c r="T36" s="19">
        <f t="shared" si="10"/>
        <v>-3.5786243195605138E-3</v>
      </c>
      <c r="U36" s="19">
        <f t="shared" si="11"/>
        <v>0</v>
      </c>
      <c r="V36" s="19">
        <f t="shared" si="12"/>
        <v>0</v>
      </c>
      <c r="AD36" s="69"/>
      <c r="AE36" s="69"/>
      <c r="AF36" s="69"/>
      <c r="AG36" s="69"/>
      <c r="AH36" s="69"/>
      <c r="AI36" s="69"/>
    </row>
    <row r="37" spans="1:35" x14ac:dyDescent="0.25">
      <c r="A37" s="26">
        <f>Wellpath!E37</f>
        <v>3400</v>
      </c>
      <c r="B37" s="68">
        <v>0</v>
      </c>
      <c r="C37" s="22">
        <v>0</v>
      </c>
      <c r="D37" s="22">
        <v>0</v>
      </c>
      <c r="E37" s="20">
        <f>Model!$W$38*(Wellpath!$K37-Wellpath!$K36)*MAX(ABS(SIN(Wellpath!$L37)*(IF(Wellpath!L36&lt;0.000001,0,SIN(ABS(MOD((Wellpath!$M37-Wellpath!M36+PI()),2*PI())-PI()))))),Model!$B$24*(Wellpath!$K37-Wellpath!$K36))*-SIN(Wellpath!$M37)</f>
        <v>-3.1004753352812686E-3</v>
      </c>
      <c r="F37" s="20">
        <f>Model!$W$38*(Wellpath!$K37-Wellpath!$K36)*MAX(ABS(SIN(Wellpath!$L37)*(IF(Wellpath!L36&lt;0.000001,0,SIN(ABS(MOD((Wellpath!$M37-Wellpath!M36+PI()),2*PI())-PI()))))),Model!$B$24*(Wellpath!$K37-Wellpath!$K36))*COS(Wellpath!$M37)</f>
        <v>8.8785996998547098E-2</v>
      </c>
      <c r="G37" s="20">
        <v>0</v>
      </c>
      <c r="H37" s="18">
        <f t="shared" si="6"/>
        <v>-3.1004753352812686E-3</v>
      </c>
      <c r="I37" s="18">
        <f t="shared" si="7"/>
        <v>8.8785996998547098E-2</v>
      </c>
      <c r="J37" s="18">
        <f t="shared" si="8"/>
        <v>0</v>
      </c>
      <c r="K37" s="21">
        <f t="shared" si="14"/>
        <v>1.3458126226562273E-4</v>
      </c>
      <c r="L37" s="21">
        <f t="shared" si="14"/>
        <v>0.26821266988897374</v>
      </c>
      <c r="M37" s="21">
        <f t="shared" si="14"/>
        <v>0</v>
      </c>
      <c r="N37" s="21">
        <f t="shared" si="2"/>
        <v>-3.8539031133728659E-3</v>
      </c>
      <c r="O37" s="21">
        <f t="shared" si="3"/>
        <v>0</v>
      </c>
      <c r="P37" s="21">
        <f t="shared" si="4"/>
        <v>0</v>
      </c>
      <c r="Q37" s="19">
        <f t="shared" si="9"/>
        <v>1.3458126226562273E-4</v>
      </c>
      <c r="R37" s="19">
        <f t="shared" si="9"/>
        <v>0.26821266988897374</v>
      </c>
      <c r="S37" s="19">
        <f t="shared" si="9"/>
        <v>0</v>
      </c>
      <c r="T37" s="19">
        <f t="shared" si="10"/>
        <v>-3.8539031133728659E-3</v>
      </c>
      <c r="U37" s="19">
        <f t="shared" si="11"/>
        <v>0</v>
      </c>
      <c r="V37" s="19">
        <f t="shared" si="12"/>
        <v>0</v>
      </c>
      <c r="AD37" s="69"/>
      <c r="AE37" s="69"/>
      <c r="AF37" s="69"/>
      <c r="AG37" s="69"/>
      <c r="AH37" s="69"/>
      <c r="AI37" s="69"/>
    </row>
    <row r="38" spans="1:35" x14ac:dyDescent="0.25">
      <c r="A38" s="26">
        <f>Wellpath!E38</f>
        <v>3500</v>
      </c>
      <c r="B38" s="68">
        <v>0</v>
      </c>
      <c r="C38" s="22">
        <v>0</v>
      </c>
      <c r="D38" s="22">
        <v>0</v>
      </c>
      <c r="E38" s="20">
        <f>Model!$W$38*(Wellpath!$K38-Wellpath!$K37)*MAX(ABS(SIN(Wellpath!$L38)*(IF(Wellpath!L37&lt;0.000001,0,SIN(ABS(MOD((Wellpath!$M38-Wellpath!M37+PI()),2*PI())-PI()))))),Model!$B$24*(Wellpath!$K38-Wellpath!$K37))*-SIN(Wellpath!$M38)</f>
        <v>-3.1004753352811996E-3</v>
      </c>
      <c r="F38" s="20">
        <f>Model!$W$38*(Wellpath!$K38-Wellpath!$K37)*MAX(ABS(SIN(Wellpath!$L38)*(IF(Wellpath!L37&lt;0.000001,0,SIN(ABS(MOD((Wellpath!$M38-Wellpath!M37+PI()),2*PI())-PI()))))),Model!$B$24*(Wellpath!$K38-Wellpath!$K37))*COS(Wellpath!$M38)</f>
        <v>8.8785996998545114E-2</v>
      </c>
      <c r="G38" s="20">
        <v>0</v>
      </c>
      <c r="H38" s="18">
        <f t="shared" si="6"/>
        <v>-3.1004753352811996E-3</v>
      </c>
      <c r="I38" s="18">
        <f t="shared" si="7"/>
        <v>8.8785996998545114E-2</v>
      </c>
      <c r="J38" s="18">
        <f t="shared" si="8"/>
        <v>0</v>
      </c>
      <c r="K38" s="21">
        <f t="shared" si="14"/>
        <v>1.441942095703098E-4</v>
      </c>
      <c r="L38" s="21">
        <f t="shared" si="14"/>
        <v>0.27609562315199943</v>
      </c>
      <c r="M38" s="21">
        <f t="shared" si="14"/>
        <v>0</v>
      </c>
      <c r="N38" s="21">
        <f t="shared" si="2"/>
        <v>-4.1291819071852054E-3</v>
      </c>
      <c r="O38" s="21">
        <f t="shared" si="3"/>
        <v>0</v>
      </c>
      <c r="P38" s="21">
        <f t="shared" si="4"/>
        <v>0</v>
      </c>
      <c r="Q38" s="19">
        <f t="shared" si="9"/>
        <v>1.441942095703098E-4</v>
      </c>
      <c r="R38" s="19">
        <f t="shared" si="9"/>
        <v>0.27609562315199943</v>
      </c>
      <c r="S38" s="19">
        <f t="shared" si="9"/>
        <v>0</v>
      </c>
      <c r="T38" s="19">
        <f t="shared" si="10"/>
        <v>-4.1291819071852054E-3</v>
      </c>
      <c r="U38" s="19">
        <f t="shared" si="11"/>
        <v>0</v>
      </c>
      <c r="V38" s="19">
        <f t="shared" si="12"/>
        <v>0</v>
      </c>
      <c r="AD38" s="69"/>
      <c r="AE38" s="69"/>
      <c r="AF38" s="69"/>
      <c r="AG38" s="69"/>
      <c r="AH38" s="69"/>
      <c r="AI38" s="69"/>
    </row>
    <row r="39" spans="1:35" x14ac:dyDescent="0.25">
      <c r="A39" s="26">
        <f>Wellpath!E39</f>
        <v>3600</v>
      </c>
      <c r="B39" s="68">
        <v>0</v>
      </c>
      <c r="C39" s="22">
        <v>0</v>
      </c>
      <c r="D39" s="22">
        <v>0</v>
      </c>
      <c r="E39" s="20">
        <f>Model!$W$38*(Wellpath!$K39-Wellpath!$K38)*MAX(ABS(SIN(Wellpath!$L39)*(IF(Wellpath!L38&lt;0.000001,0,SIN(ABS(MOD((Wellpath!$M39-Wellpath!M38+PI()),2*PI())-PI()))))),Model!$B$24*(Wellpath!$K39-Wellpath!$K38))*-SIN(Wellpath!$M39)</f>
        <v>-3.1004753352812456E-3</v>
      </c>
      <c r="F39" s="20">
        <f>Model!$W$38*(Wellpath!$K39-Wellpath!$K38)*MAX(ABS(SIN(Wellpath!$L39)*(IF(Wellpath!L38&lt;0.000001,0,SIN(ABS(MOD((Wellpath!$M39-Wellpath!M38+PI()),2*PI())-PI()))))),Model!$B$24*(Wellpath!$K39-Wellpath!$K38))*COS(Wellpath!$M39)</f>
        <v>8.8785996998546432E-2</v>
      </c>
      <c r="G39" s="20">
        <v>0</v>
      </c>
      <c r="H39" s="18">
        <f t="shared" si="6"/>
        <v>-3.1004753352812456E-3</v>
      </c>
      <c r="I39" s="18">
        <f t="shared" si="7"/>
        <v>8.8785996998546432E-2</v>
      </c>
      <c r="J39" s="18">
        <f t="shared" si="8"/>
        <v>0</v>
      </c>
      <c r="K39" s="21">
        <f t="shared" si="14"/>
        <v>1.5380715687499715E-4</v>
      </c>
      <c r="L39" s="21">
        <f t="shared" si="14"/>
        <v>0.28397857641502533</v>
      </c>
      <c r="M39" s="21">
        <f t="shared" si="14"/>
        <v>0</v>
      </c>
      <c r="N39" s="21">
        <f t="shared" si="2"/>
        <v>-4.4044607009975532E-3</v>
      </c>
      <c r="O39" s="21">
        <f t="shared" si="3"/>
        <v>0</v>
      </c>
      <c r="P39" s="21">
        <f t="shared" si="4"/>
        <v>0</v>
      </c>
      <c r="Q39" s="19">
        <f t="shared" si="9"/>
        <v>1.5380715687499715E-4</v>
      </c>
      <c r="R39" s="19">
        <f t="shared" si="9"/>
        <v>0.28397857641502533</v>
      </c>
      <c r="S39" s="19">
        <f t="shared" si="9"/>
        <v>0</v>
      </c>
      <c r="T39" s="19">
        <f t="shared" si="10"/>
        <v>-4.4044607009975532E-3</v>
      </c>
      <c r="U39" s="19">
        <f t="shared" si="11"/>
        <v>0</v>
      </c>
      <c r="V39" s="19">
        <f t="shared" si="12"/>
        <v>0</v>
      </c>
      <c r="AD39" s="69"/>
      <c r="AE39" s="69"/>
      <c r="AF39" s="69"/>
      <c r="AG39" s="69"/>
      <c r="AH39" s="69"/>
      <c r="AI39" s="69"/>
    </row>
    <row r="40" spans="1:35" x14ac:dyDescent="0.25">
      <c r="A40" s="26">
        <f>Wellpath!E40</f>
        <v>3700</v>
      </c>
      <c r="B40" s="68">
        <v>0</v>
      </c>
      <c r="C40" s="22">
        <v>0</v>
      </c>
      <c r="D40" s="22">
        <v>0</v>
      </c>
      <c r="E40" s="20">
        <f>Model!$W$38*(Wellpath!$K40-Wellpath!$K39)*MAX(ABS(SIN(Wellpath!$L40)*(IF(Wellpath!L39&lt;0.000001,0,SIN(ABS(MOD((Wellpath!$M40-Wellpath!M39+PI()),2*PI())-PI()))))),Model!$B$24*(Wellpath!$K40-Wellpath!$K39))*-SIN(Wellpath!$M40)</f>
        <v>-3.1004753352812456E-3</v>
      </c>
      <c r="F40" s="20">
        <f>Model!$W$38*(Wellpath!$K40-Wellpath!$K39)*MAX(ABS(SIN(Wellpath!$L40)*(IF(Wellpath!L39&lt;0.000001,0,SIN(ABS(MOD((Wellpath!$M40-Wellpath!M39+PI()),2*PI())-PI()))))),Model!$B$24*(Wellpath!$K40-Wellpath!$K39))*COS(Wellpath!$M40)</f>
        <v>8.8785996998546432E-2</v>
      </c>
      <c r="G40" s="20">
        <v>0</v>
      </c>
      <c r="H40" s="18">
        <f t="shared" si="6"/>
        <v>-3.1004753352812456E-3</v>
      </c>
      <c r="I40" s="18">
        <f t="shared" si="7"/>
        <v>8.8785996998546432E-2</v>
      </c>
      <c r="J40" s="18">
        <f t="shared" si="8"/>
        <v>0</v>
      </c>
      <c r="K40" s="21">
        <f t="shared" si="14"/>
        <v>1.634201041796845E-4</v>
      </c>
      <c r="L40" s="21">
        <f t="shared" si="14"/>
        <v>0.29186152967805123</v>
      </c>
      <c r="M40" s="21">
        <f t="shared" si="14"/>
        <v>0</v>
      </c>
      <c r="N40" s="21">
        <f t="shared" si="2"/>
        <v>-4.679739494809901E-3</v>
      </c>
      <c r="O40" s="21">
        <f t="shared" si="3"/>
        <v>0</v>
      </c>
      <c r="P40" s="21">
        <f t="shared" si="4"/>
        <v>0</v>
      </c>
      <c r="Q40" s="19">
        <f t="shared" si="9"/>
        <v>1.634201041796845E-4</v>
      </c>
      <c r="R40" s="19">
        <f t="shared" si="9"/>
        <v>0.29186152967805123</v>
      </c>
      <c r="S40" s="19">
        <f t="shared" si="9"/>
        <v>0</v>
      </c>
      <c r="T40" s="19">
        <f t="shared" si="10"/>
        <v>-4.679739494809901E-3</v>
      </c>
      <c r="U40" s="19">
        <f t="shared" si="11"/>
        <v>0</v>
      </c>
      <c r="V40" s="19">
        <f t="shared" si="12"/>
        <v>0</v>
      </c>
      <c r="AD40" s="69"/>
      <c r="AE40" s="69"/>
      <c r="AF40" s="69"/>
      <c r="AG40" s="69"/>
      <c r="AH40" s="69"/>
      <c r="AI40" s="69"/>
    </row>
    <row r="41" spans="1:35" x14ac:dyDescent="0.25">
      <c r="A41" s="26">
        <f>Wellpath!E41</f>
        <v>3800</v>
      </c>
      <c r="B41" s="68">
        <v>0</v>
      </c>
      <c r="C41" s="22">
        <v>0</v>
      </c>
      <c r="D41" s="22">
        <v>0</v>
      </c>
      <c r="E41" s="20">
        <f>Model!$W$38*(Wellpath!$K41-Wellpath!$K40)*MAX(ABS(SIN(Wellpath!$L41)*(IF(Wellpath!L40&lt;0.000001,0,SIN(ABS(MOD((Wellpath!$M41-Wellpath!M40+PI()),2*PI())-PI()))))),Model!$B$24*(Wellpath!$K41-Wellpath!$K40))*-SIN(Wellpath!$M41)</f>
        <v>-3.1004753352812456E-3</v>
      </c>
      <c r="F41" s="20">
        <f>Model!$W$38*(Wellpath!$K41-Wellpath!$K40)*MAX(ABS(SIN(Wellpath!$L41)*(IF(Wellpath!L40&lt;0.000001,0,SIN(ABS(MOD((Wellpath!$M41-Wellpath!M40+PI()),2*PI())-PI()))))),Model!$B$24*(Wellpath!$K41-Wellpath!$K40))*COS(Wellpath!$M41)</f>
        <v>8.8785996998546432E-2</v>
      </c>
      <c r="G41" s="20">
        <v>0</v>
      </c>
      <c r="H41" s="18">
        <f t="shared" si="6"/>
        <v>-3.1004753352812456E-3</v>
      </c>
      <c r="I41" s="18">
        <f t="shared" si="7"/>
        <v>8.8785996998546432E-2</v>
      </c>
      <c r="J41" s="18">
        <f t="shared" si="8"/>
        <v>0</v>
      </c>
      <c r="K41" s="21">
        <f t="shared" si="14"/>
        <v>1.7303305148437184E-4</v>
      </c>
      <c r="L41" s="21">
        <f t="shared" si="14"/>
        <v>0.29974448294107714</v>
      </c>
      <c r="M41" s="21">
        <f t="shared" si="14"/>
        <v>0</v>
      </c>
      <c r="N41" s="21">
        <f t="shared" si="2"/>
        <v>-4.9550182886222488E-3</v>
      </c>
      <c r="O41" s="21">
        <f t="shared" si="3"/>
        <v>0</v>
      </c>
      <c r="P41" s="21">
        <f t="shared" si="4"/>
        <v>0</v>
      </c>
      <c r="Q41" s="19">
        <f t="shared" si="9"/>
        <v>1.7303305148437184E-4</v>
      </c>
      <c r="R41" s="19">
        <f t="shared" si="9"/>
        <v>0.29974448294107714</v>
      </c>
      <c r="S41" s="19">
        <f t="shared" si="9"/>
        <v>0</v>
      </c>
      <c r="T41" s="19">
        <f t="shared" si="10"/>
        <v>-4.9550182886222488E-3</v>
      </c>
      <c r="U41" s="19">
        <f t="shared" si="11"/>
        <v>0</v>
      </c>
      <c r="V41" s="19">
        <f t="shared" si="12"/>
        <v>0</v>
      </c>
      <c r="AD41" s="69"/>
      <c r="AE41" s="69"/>
      <c r="AF41" s="69"/>
      <c r="AG41" s="69"/>
      <c r="AH41" s="69"/>
      <c r="AI41" s="69"/>
    </row>
    <row r="42" spans="1:35" x14ac:dyDescent="0.25">
      <c r="A42" s="26">
        <f>Wellpath!E42</f>
        <v>3900</v>
      </c>
      <c r="B42" s="68">
        <v>0</v>
      </c>
      <c r="C42" s="22">
        <v>0</v>
      </c>
      <c r="D42" s="22">
        <v>0</v>
      </c>
      <c r="E42" s="20">
        <f>Model!$W$38*(Wellpath!$K42-Wellpath!$K41)*MAX(ABS(SIN(Wellpath!$L42)*(IF(Wellpath!L41&lt;0.000001,0,SIN(ABS(MOD((Wellpath!$M42-Wellpath!M41+PI()),2*PI())-PI()))))),Model!$B$24*(Wellpath!$K42-Wellpath!$K41))*-SIN(Wellpath!$M42)</f>
        <v>-3.1004753352812456E-3</v>
      </c>
      <c r="F42" s="20">
        <f>Model!$W$38*(Wellpath!$K42-Wellpath!$K41)*MAX(ABS(SIN(Wellpath!$L42)*(IF(Wellpath!L41&lt;0.000001,0,SIN(ABS(MOD((Wellpath!$M42-Wellpath!M41+PI()),2*PI())-PI()))))),Model!$B$24*(Wellpath!$K42-Wellpath!$K41))*COS(Wellpath!$M42)</f>
        <v>8.8785996998546432E-2</v>
      </c>
      <c r="G42" s="20">
        <v>0</v>
      </c>
      <c r="H42" s="18">
        <f t="shared" si="6"/>
        <v>-3.1004753352812456E-3</v>
      </c>
      <c r="I42" s="18">
        <f t="shared" si="7"/>
        <v>8.8785996998546432E-2</v>
      </c>
      <c r="J42" s="18">
        <f t="shared" si="8"/>
        <v>0</v>
      </c>
      <c r="K42" s="21">
        <f t="shared" si="14"/>
        <v>1.8264599878905919E-4</v>
      </c>
      <c r="L42" s="21">
        <f t="shared" si="14"/>
        <v>0.30762743620410304</v>
      </c>
      <c r="M42" s="21">
        <f t="shared" si="14"/>
        <v>0</v>
      </c>
      <c r="N42" s="21">
        <f t="shared" si="2"/>
        <v>-5.2302970824345965E-3</v>
      </c>
      <c r="O42" s="21">
        <f t="shared" si="3"/>
        <v>0</v>
      </c>
      <c r="P42" s="21">
        <f t="shared" si="4"/>
        <v>0</v>
      </c>
      <c r="Q42" s="19">
        <f t="shared" si="9"/>
        <v>1.8264599878905919E-4</v>
      </c>
      <c r="R42" s="19">
        <f t="shared" si="9"/>
        <v>0.30762743620410304</v>
      </c>
      <c r="S42" s="19">
        <f t="shared" si="9"/>
        <v>0</v>
      </c>
      <c r="T42" s="19">
        <f t="shared" si="10"/>
        <v>-5.2302970824345965E-3</v>
      </c>
      <c r="U42" s="19">
        <f t="shared" si="11"/>
        <v>0</v>
      </c>
      <c r="V42" s="19">
        <f t="shared" si="12"/>
        <v>0</v>
      </c>
      <c r="AD42" s="69"/>
      <c r="AE42" s="69"/>
      <c r="AF42" s="69"/>
      <c r="AG42" s="69"/>
      <c r="AH42" s="69"/>
      <c r="AI42" s="69"/>
    </row>
    <row r="43" spans="1:35" x14ac:dyDescent="0.25">
      <c r="A43" s="26">
        <f>Wellpath!E43</f>
        <v>4000</v>
      </c>
      <c r="B43" s="68">
        <v>0</v>
      </c>
      <c r="C43" s="22">
        <v>0</v>
      </c>
      <c r="D43" s="22">
        <v>0</v>
      </c>
      <c r="E43" s="20">
        <f>Model!$W$38*(Wellpath!$K43-Wellpath!$K42)*MAX(ABS(SIN(Wellpath!$L43)*(IF(Wellpath!L42&lt;0.000001,0,SIN(ABS(MOD((Wellpath!$M43-Wellpath!M42+PI()),2*PI())-PI()))))),Model!$B$24*(Wellpath!$K43-Wellpath!$K42))*-SIN(Wellpath!$M43)</f>
        <v>-3.1004753352812456E-3</v>
      </c>
      <c r="F43" s="20">
        <f>Model!$W$38*(Wellpath!$K43-Wellpath!$K42)*MAX(ABS(SIN(Wellpath!$L43)*(IF(Wellpath!L42&lt;0.000001,0,SIN(ABS(MOD((Wellpath!$M43-Wellpath!M42+PI()),2*PI())-PI()))))),Model!$B$24*(Wellpath!$K43-Wellpath!$K42))*COS(Wellpath!$M43)</f>
        <v>8.8785996998546432E-2</v>
      </c>
      <c r="G43" s="20">
        <v>0</v>
      </c>
      <c r="H43" s="18">
        <f t="shared" si="6"/>
        <v>-3.1004753352812456E-3</v>
      </c>
      <c r="I43" s="18">
        <f t="shared" si="7"/>
        <v>8.8785996998546432E-2</v>
      </c>
      <c r="J43" s="18">
        <f t="shared" si="8"/>
        <v>0</v>
      </c>
      <c r="K43" s="21">
        <f t="shared" si="14"/>
        <v>1.9225894609374653E-4</v>
      </c>
      <c r="L43" s="21">
        <f t="shared" si="14"/>
        <v>0.31551038946712895</v>
      </c>
      <c r="M43" s="21">
        <f t="shared" si="14"/>
        <v>0</v>
      </c>
      <c r="N43" s="21">
        <f t="shared" si="2"/>
        <v>-5.5055758762469443E-3</v>
      </c>
      <c r="O43" s="21">
        <f t="shared" si="3"/>
        <v>0</v>
      </c>
      <c r="P43" s="21">
        <f t="shared" si="4"/>
        <v>0</v>
      </c>
      <c r="Q43" s="19">
        <f t="shared" si="9"/>
        <v>1.9225894609374653E-4</v>
      </c>
      <c r="R43" s="19">
        <f t="shared" si="9"/>
        <v>0.31551038946712895</v>
      </c>
      <c r="S43" s="19">
        <f t="shared" si="9"/>
        <v>0</v>
      </c>
      <c r="T43" s="19">
        <f t="shared" si="10"/>
        <v>-5.5055758762469443E-3</v>
      </c>
      <c r="U43" s="19">
        <f t="shared" si="11"/>
        <v>0</v>
      </c>
      <c r="V43" s="19">
        <f t="shared" si="12"/>
        <v>0</v>
      </c>
      <c r="AD43" s="69"/>
      <c r="AE43" s="69"/>
      <c r="AF43" s="69"/>
      <c r="AG43" s="69"/>
      <c r="AH43" s="69"/>
      <c r="AI43" s="69"/>
    </row>
    <row r="44" spans="1:35" s="36" customFormat="1" x14ac:dyDescent="0.25">
      <c r="A44" s="26">
        <f>Wellpath!E44</f>
        <v>4100</v>
      </c>
      <c r="B44" s="68">
        <v>0</v>
      </c>
      <c r="C44" s="22">
        <v>0</v>
      </c>
      <c r="D44" s="22">
        <v>0</v>
      </c>
      <c r="E44" s="20">
        <f>Model!$W$38*(Wellpath!$K44-Wellpath!$K43)*MAX(ABS(SIN(Wellpath!$L44)*(IF(Wellpath!L43&lt;0.000001,0,SIN(ABS(MOD((Wellpath!$M44-Wellpath!M43+PI()),2*PI())-PI()))))),Model!$B$24*(Wellpath!$K44-Wellpath!$K43))*-SIN(Wellpath!$M44)</f>
        <v>-3.1004753352812456E-3</v>
      </c>
      <c r="F44" s="20">
        <f>Model!$W$38*(Wellpath!$K44-Wellpath!$K43)*MAX(ABS(SIN(Wellpath!$L44)*(IF(Wellpath!L43&lt;0.000001,0,SIN(ABS(MOD((Wellpath!$M44-Wellpath!M43+PI()),2*PI())-PI()))))),Model!$B$24*(Wellpath!$K44-Wellpath!$K43))*COS(Wellpath!$M44)</f>
        <v>8.8785996998546432E-2</v>
      </c>
      <c r="G44" s="20">
        <v>0</v>
      </c>
      <c r="H44" s="18">
        <f t="shared" si="6"/>
        <v>-3.1004753352812456E-3</v>
      </c>
      <c r="I44" s="18">
        <f t="shared" si="7"/>
        <v>8.8785996998546432E-2</v>
      </c>
      <c r="J44" s="18">
        <f t="shared" si="8"/>
        <v>0</v>
      </c>
      <c r="K44" s="21">
        <f t="shared" si="14"/>
        <v>2.0187189339843388E-4</v>
      </c>
      <c r="L44" s="21">
        <f t="shared" si="14"/>
        <v>0.32339334273015485</v>
      </c>
      <c r="M44" s="21">
        <f t="shared" si="14"/>
        <v>0</v>
      </c>
      <c r="N44" s="21">
        <f t="shared" si="2"/>
        <v>-5.7808546700592921E-3</v>
      </c>
      <c r="O44" s="21">
        <f t="shared" si="3"/>
        <v>0</v>
      </c>
      <c r="P44" s="21">
        <f t="shared" si="4"/>
        <v>0</v>
      </c>
      <c r="Q44" s="19">
        <f t="shared" si="9"/>
        <v>2.0187189339843388E-4</v>
      </c>
      <c r="R44" s="19">
        <f t="shared" si="9"/>
        <v>0.32339334273015485</v>
      </c>
      <c r="S44" s="19">
        <f t="shared" si="9"/>
        <v>0</v>
      </c>
      <c r="T44" s="19">
        <f t="shared" si="10"/>
        <v>-5.7808546700592921E-3</v>
      </c>
      <c r="U44" s="19">
        <f t="shared" si="11"/>
        <v>0</v>
      </c>
      <c r="V44" s="19">
        <f t="shared" si="12"/>
        <v>0</v>
      </c>
      <c r="W44" s="10"/>
      <c r="X44" s="10"/>
      <c r="Y44" s="10"/>
      <c r="Z44" s="10"/>
      <c r="AA44" s="10"/>
      <c r="AB44" s="10"/>
      <c r="AC44" s="10"/>
      <c r="AD44" s="69"/>
      <c r="AE44" s="69"/>
      <c r="AF44" s="69"/>
      <c r="AG44" s="69"/>
      <c r="AH44" s="69"/>
      <c r="AI44" s="69"/>
    </row>
    <row r="45" spans="1:35" x14ac:dyDescent="0.25">
      <c r="A45" s="26">
        <f>Wellpath!E45</f>
        <v>4200</v>
      </c>
      <c r="B45" s="68">
        <v>0</v>
      </c>
      <c r="C45" s="22">
        <v>0</v>
      </c>
      <c r="D45" s="22">
        <v>0</v>
      </c>
      <c r="E45" s="20">
        <f>Model!$W$38*(Wellpath!$K45-Wellpath!$K44)*MAX(ABS(SIN(Wellpath!$L45)*(IF(Wellpath!L44&lt;0.000001,0,SIN(ABS(MOD((Wellpath!$M45-Wellpath!M44+PI()),2*PI())-PI()))))),Model!$B$24*(Wellpath!$K45-Wellpath!$K44))*-SIN(Wellpath!$M45)</f>
        <v>-3.1004753352812456E-3</v>
      </c>
      <c r="F45" s="20">
        <f>Model!$W$38*(Wellpath!$K45-Wellpath!$K44)*MAX(ABS(SIN(Wellpath!$L45)*(IF(Wellpath!L44&lt;0.000001,0,SIN(ABS(MOD((Wellpath!$M45-Wellpath!M44+PI()),2*PI())-PI()))))),Model!$B$24*(Wellpath!$K45-Wellpath!$K44))*COS(Wellpath!$M45)</f>
        <v>8.8785996998546432E-2</v>
      </c>
      <c r="G45" s="20">
        <v>0</v>
      </c>
      <c r="H45" s="18">
        <f t="shared" si="6"/>
        <v>-3.1004753352812456E-3</v>
      </c>
      <c r="I45" s="18">
        <f t="shared" si="7"/>
        <v>8.8785996998546432E-2</v>
      </c>
      <c r="J45" s="18">
        <f t="shared" si="8"/>
        <v>0</v>
      </c>
      <c r="K45" s="21">
        <f t="shared" si="14"/>
        <v>2.1148484070312122E-4</v>
      </c>
      <c r="L45" s="21">
        <f t="shared" si="14"/>
        <v>0.33127629599318076</v>
      </c>
      <c r="M45" s="21">
        <f t="shared" si="14"/>
        <v>0</v>
      </c>
      <c r="N45" s="21">
        <f t="shared" si="2"/>
        <v>-6.0561334638716399E-3</v>
      </c>
      <c r="O45" s="21">
        <f t="shared" si="3"/>
        <v>0</v>
      </c>
      <c r="P45" s="21">
        <f t="shared" si="4"/>
        <v>0</v>
      </c>
      <c r="Q45" s="19">
        <f t="shared" si="9"/>
        <v>2.1148484070312122E-4</v>
      </c>
      <c r="R45" s="19">
        <f t="shared" si="9"/>
        <v>0.33127629599318076</v>
      </c>
      <c r="S45" s="19">
        <f t="shared" si="9"/>
        <v>0</v>
      </c>
      <c r="T45" s="19">
        <f t="shared" si="10"/>
        <v>-6.0561334638716399E-3</v>
      </c>
      <c r="U45" s="19">
        <f t="shared" si="11"/>
        <v>0</v>
      </c>
      <c r="V45" s="19">
        <f t="shared" si="12"/>
        <v>0</v>
      </c>
      <c r="AD45" s="69"/>
      <c r="AE45" s="69"/>
      <c r="AF45" s="69"/>
      <c r="AG45" s="69"/>
      <c r="AH45" s="69"/>
      <c r="AI45" s="69"/>
    </row>
    <row r="46" spans="1:35" x14ac:dyDescent="0.25">
      <c r="A46" s="26">
        <f>Wellpath!E46</f>
        <v>4300</v>
      </c>
      <c r="B46" s="68">
        <v>0</v>
      </c>
      <c r="C46" s="22">
        <v>0</v>
      </c>
      <c r="D46" s="22">
        <v>0</v>
      </c>
      <c r="E46" s="20">
        <f>Model!$W$38*(Wellpath!$K46-Wellpath!$K45)*MAX(ABS(SIN(Wellpath!$L46)*(IF(Wellpath!L45&lt;0.000001,0,SIN(ABS(MOD((Wellpath!$M46-Wellpath!M45+PI()),2*PI())-PI()))))),Model!$B$24*(Wellpath!$K46-Wellpath!$K45))*-SIN(Wellpath!$M46)</f>
        <v>-3.1004753352812456E-3</v>
      </c>
      <c r="F46" s="20">
        <f>Model!$W$38*(Wellpath!$K46-Wellpath!$K45)*MAX(ABS(SIN(Wellpath!$L46)*(IF(Wellpath!L45&lt;0.000001,0,SIN(ABS(MOD((Wellpath!$M46-Wellpath!M45+PI()),2*PI())-PI()))))),Model!$B$24*(Wellpath!$K46-Wellpath!$K45))*COS(Wellpath!$M46)</f>
        <v>8.8785996998546432E-2</v>
      </c>
      <c r="G46" s="20">
        <v>0</v>
      </c>
      <c r="H46" s="18">
        <f t="shared" si="6"/>
        <v>-3.1004753352812456E-3</v>
      </c>
      <c r="I46" s="18">
        <f t="shared" si="7"/>
        <v>8.8785996998546432E-2</v>
      </c>
      <c r="J46" s="18">
        <f t="shared" si="8"/>
        <v>0</v>
      </c>
      <c r="K46" s="21">
        <f t="shared" si="14"/>
        <v>2.2109778800780857E-4</v>
      </c>
      <c r="L46" s="21">
        <f t="shared" si="14"/>
        <v>0.33915924925620666</v>
      </c>
      <c r="M46" s="21">
        <f t="shared" si="14"/>
        <v>0</v>
      </c>
      <c r="N46" s="21">
        <f t="shared" si="2"/>
        <v>-6.3314122576839877E-3</v>
      </c>
      <c r="O46" s="21">
        <f t="shared" si="3"/>
        <v>0</v>
      </c>
      <c r="P46" s="21">
        <f t="shared" si="4"/>
        <v>0</v>
      </c>
      <c r="Q46" s="19">
        <f t="shared" si="9"/>
        <v>2.2109778800780857E-4</v>
      </c>
      <c r="R46" s="19">
        <f t="shared" si="9"/>
        <v>0.33915924925620666</v>
      </c>
      <c r="S46" s="19">
        <f t="shared" si="9"/>
        <v>0</v>
      </c>
      <c r="T46" s="19">
        <f t="shared" si="10"/>
        <v>-6.3314122576839877E-3</v>
      </c>
      <c r="U46" s="19">
        <f t="shared" si="11"/>
        <v>0</v>
      </c>
      <c r="V46" s="19">
        <f t="shared" si="12"/>
        <v>0</v>
      </c>
      <c r="AD46" s="69"/>
      <c r="AE46" s="69"/>
      <c r="AF46" s="69"/>
      <c r="AG46" s="69"/>
      <c r="AH46" s="69"/>
      <c r="AI46" s="69"/>
    </row>
    <row r="47" spans="1:35" x14ac:dyDescent="0.25">
      <c r="A47" s="26">
        <f>Wellpath!E47</f>
        <v>4400</v>
      </c>
      <c r="B47" s="68">
        <v>0</v>
      </c>
      <c r="C47" s="22">
        <v>0</v>
      </c>
      <c r="D47" s="22">
        <v>0</v>
      </c>
      <c r="E47" s="20">
        <f>Model!$W$38*(Wellpath!$K47-Wellpath!$K46)*MAX(ABS(SIN(Wellpath!$L47)*(IF(Wellpath!L46&lt;0.000001,0,SIN(ABS(MOD((Wellpath!$M47-Wellpath!M46+PI()),2*PI())-PI()))))),Model!$B$24*(Wellpath!$K47-Wellpath!$K46))*-SIN(Wellpath!$M47)</f>
        <v>-3.1004753352812456E-3</v>
      </c>
      <c r="F47" s="20">
        <f>Model!$W$38*(Wellpath!$K47-Wellpath!$K46)*MAX(ABS(SIN(Wellpath!$L47)*(IF(Wellpath!L46&lt;0.000001,0,SIN(ABS(MOD((Wellpath!$M47-Wellpath!M46+PI()),2*PI())-PI()))))),Model!$B$24*(Wellpath!$K47-Wellpath!$K46))*COS(Wellpath!$M47)</f>
        <v>8.8785996998546432E-2</v>
      </c>
      <c r="G47" s="20">
        <v>0</v>
      </c>
      <c r="H47" s="18">
        <f t="shared" si="6"/>
        <v>-3.1004753352812456E-3</v>
      </c>
      <c r="I47" s="18">
        <f t="shared" si="7"/>
        <v>8.8785996998546432E-2</v>
      </c>
      <c r="J47" s="18">
        <f t="shared" si="8"/>
        <v>0</v>
      </c>
      <c r="K47" s="21">
        <f t="shared" si="14"/>
        <v>2.3071073531249592E-4</v>
      </c>
      <c r="L47" s="21">
        <f t="shared" si="14"/>
        <v>0.34704220251923257</v>
      </c>
      <c r="M47" s="21">
        <f t="shared" si="14"/>
        <v>0</v>
      </c>
      <c r="N47" s="21">
        <f t="shared" si="2"/>
        <v>-6.6066910514963354E-3</v>
      </c>
      <c r="O47" s="21">
        <f t="shared" si="3"/>
        <v>0</v>
      </c>
      <c r="P47" s="21">
        <f t="shared" si="4"/>
        <v>0</v>
      </c>
      <c r="Q47" s="19">
        <f t="shared" si="9"/>
        <v>2.3071073531249592E-4</v>
      </c>
      <c r="R47" s="19">
        <f t="shared" si="9"/>
        <v>0.34704220251923257</v>
      </c>
      <c r="S47" s="19">
        <f t="shared" si="9"/>
        <v>0</v>
      </c>
      <c r="T47" s="19">
        <f t="shared" si="10"/>
        <v>-6.6066910514963354E-3</v>
      </c>
      <c r="U47" s="19">
        <f t="shared" si="11"/>
        <v>0</v>
      </c>
      <c r="V47" s="19">
        <f t="shared" si="12"/>
        <v>0</v>
      </c>
      <c r="AD47" s="69"/>
      <c r="AE47" s="69"/>
      <c r="AF47" s="69"/>
      <c r="AG47" s="69"/>
      <c r="AH47" s="69"/>
      <c r="AI47" s="69"/>
    </row>
    <row r="48" spans="1:35" x14ac:dyDescent="0.25">
      <c r="A48" s="26">
        <f>Wellpath!E48</f>
        <v>4500</v>
      </c>
      <c r="B48" s="68">
        <v>0</v>
      </c>
      <c r="C48" s="22">
        <v>0</v>
      </c>
      <c r="D48" s="22">
        <v>0</v>
      </c>
      <c r="E48" s="20">
        <f>Model!$W$38*(Wellpath!$K48-Wellpath!$K47)*MAX(ABS(SIN(Wellpath!$L48)*(IF(Wellpath!L47&lt;0.000001,0,SIN(ABS(MOD((Wellpath!$M48-Wellpath!M47+PI()),2*PI())-PI()))))),Model!$B$24*(Wellpath!$K48-Wellpath!$K47))*-SIN(Wellpath!$M48)</f>
        <v>-3.1004753352812456E-3</v>
      </c>
      <c r="F48" s="20">
        <f>Model!$W$38*(Wellpath!$K48-Wellpath!$K47)*MAX(ABS(SIN(Wellpath!$L48)*(IF(Wellpath!L47&lt;0.000001,0,SIN(ABS(MOD((Wellpath!$M48-Wellpath!M47+PI()),2*PI())-PI()))))),Model!$B$24*(Wellpath!$K48-Wellpath!$K47))*COS(Wellpath!$M48)</f>
        <v>8.8785996998546432E-2</v>
      </c>
      <c r="G48" s="20">
        <v>0</v>
      </c>
      <c r="H48" s="18">
        <f t="shared" si="6"/>
        <v>-3.1004753352812456E-3</v>
      </c>
      <c r="I48" s="18">
        <f t="shared" si="7"/>
        <v>8.8785996998546432E-2</v>
      </c>
      <c r="J48" s="18">
        <f t="shared" si="8"/>
        <v>0</v>
      </c>
      <c r="K48" s="21">
        <f t="shared" si="14"/>
        <v>2.4032368261718326E-4</v>
      </c>
      <c r="L48" s="21">
        <f t="shared" si="14"/>
        <v>0.35492515578225847</v>
      </c>
      <c r="M48" s="21">
        <f t="shared" si="14"/>
        <v>0</v>
      </c>
      <c r="N48" s="21">
        <f t="shared" si="2"/>
        <v>-6.8819698453086832E-3</v>
      </c>
      <c r="O48" s="21">
        <f t="shared" si="3"/>
        <v>0</v>
      </c>
      <c r="P48" s="21">
        <f t="shared" si="4"/>
        <v>0</v>
      </c>
      <c r="Q48" s="19">
        <f t="shared" si="9"/>
        <v>2.4032368261718326E-4</v>
      </c>
      <c r="R48" s="19">
        <f t="shared" si="9"/>
        <v>0.35492515578225847</v>
      </c>
      <c r="S48" s="19">
        <f t="shared" si="9"/>
        <v>0</v>
      </c>
      <c r="T48" s="19">
        <f t="shared" si="10"/>
        <v>-6.8819698453086832E-3</v>
      </c>
      <c r="U48" s="19">
        <f t="shared" si="11"/>
        <v>0</v>
      </c>
      <c r="V48" s="19">
        <f t="shared" si="12"/>
        <v>0</v>
      </c>
      <c r="AD48" s="69"/>
      <c r="AE48" s="69"/>
      <c r="AF48" s="69"/>
      <c r="AG48" s="69"/>
      <c r="AH48" s="69"/>
      <c r="AI48" s="69"/>
    </row>
    <row r="49" spans="1:35" x14ac:dyDescent="0.25">
      <c r="A49" s="26">
        <f>Wellpath!E49</f>
        <v>4600</v>
      </c>
      <c r="B49" s="68">
        <v>0</v>
      </c>
      <c r="C49" s="22">
        <v>0</v>
      </c>
      <c r="D49" s="22">
        <v>0</v>
      </c>
      <c r="E49" s="20">
        <f>Model!$W$38*(Wellpath!$K49-Wellpath!$K48)*MAX(ABS(SIN(Wellpath!$L49)*(IF(Wellpath!L48&lt;0.000001,0,SIN(ABS(MOD((Wellpath!$M49-Wellpath!M48+PI()),2*PI())-PI()))))),Model!$B$24*(Wellpath!$K49-Wellpath!$K48))*-SIN(Wellpath!$M49)</f>
        <v>-3.1004753352812456E-3</v>
      </c>
      <c r="F49" s="20">
        <f>Model!$W$38*(Wellpath!$K49-Wellpath!$K48)*MAX(ABS(SIN(Wellpath!$L49)*(IF(Wellpath!L48&lt;0.000001,0,SIN(ABS(MOD((Wellpath!$M49-Wellpath!M48+PI()),2*PI())-PI()))))),Model!$B$24*(Wellpath!$K49-Wellpath!$K48))*COS(Wellpath!$M49)</f>
        <v>8.8785996998546432E-2</v>
      </c>
      <c r="G49" s="20">
        <v>0</v>
      </c>
      <c r="H49" s="18">
        <f t="shared" si="6"/>
        <v>-3.1004753352812456E-3</v>
      </c>
      <c r="I49" s="18">
        <f t="shared" si="7"/>
        <v>8.8785996998546432E-2</v>
      </c>
      <c r="J49" s="18">
        <f t="shared" si="8"/>
        <v>0</v>
      </c>
      <c r="K49" s="21">
        <f t="shared" si="14"/>
        <v>2.4993662992187061E-4</v>
      </c>
      <c r="L49" s="21">
        <f t="shared" si="14"/>
        <v>0.36280810904528438</v>
      </c>
      <c r="M49" s="21">
        <f t="shared" si="14"/>
        <v>0</v>
      </c>
      <c r="N49" s="21">
        <f t="shared" si="2"/>
        <v>-7.157248639121031E-3</v>
      </c>
      <c r="O49" s="21">
        <f t="shared" si="3"/>
        <v>0</v>
      </c>
      <c r="P49" s="21">
        <f t="shared" si="4"/>
        <v>0</v>
      </c>
      <c r="Q49" s="19">
        <f t="shared" si="9"/>
        <v>2.4993662992187061E-4</v>
      </c>
      <c r="R49" s="19">
        <f t="shared" si="9"/>
        <v>0.36280810904528438</v>
      </c>
      <c r="S49" s="19">
        <f t="shared" si="9"/>
        <v>0</v>
      </c>
      <c r="T49" s="19">
        <f t="shared" si="10"/>
        <v>-7.157248639121031E-3</v>
      </c>
      <c r="U49" s="19">
        <f t="shared" si="11"/>
        <v>0</v>
      </c>
      <c r="V49" s="19">
        <f t="shared" si="12"/>
        <v>0</v>
      </c>
      <c r="AD49" s="69"/>
      <c r="AE49" s="69"/>
      <c r="AF49" s="69"/>
      <c r="AG49" s="69"/>
      <c r="AH49" s="69"/>
      <c r="AI49" s="69"/>
    </row>
    <row r="50" spans="1:35" x14ac:dyDescent="0.25">
      <c r="A50" s="26">
        <f>Wellpath!E50</f>
        <v>4700</v>
      </c>
      <c r="B50" s="68">
        <v>0</v>
      </c>
      <c r="C50" s="22">
        <v>0</v>
      </c>
      <c r="D50" s="22">
        <v>0</v>
      </c>
      <c r="E50" s="20">
        <f>Model!$W$38*(Wellpath!$K50-Wellpath!$K49)*MAX(ABS(SIN(Wellpath!$L50)*(IF(Wellpath!L49&lt;0.000001,0,SIN(ABS(MOD((Wellpath!$M50-Wellpath!M49+PI()),2*PI())-PI()))))),Model!$B$24*(Wellpath!$K50-Wellpath!$K49))*-SIN(Wellpath!$M50)</f>
        <v>-3.1004753352812456E-3</v>
      </c>
      <c r="F50" s="20">
        <f>Model!$W$38*(Wellpath!$K50-Wellpath!$K49)*MAX(ABS(SIN(Wellpath!$L50)*(IF(Wellpath!L49&lt;0.000001,0,SIN(ABS(MOD((Wellpath!$M50-Wellpath!M49+PI()),2*PI())-PI()))))),Model!$B$24*(Wellpath!$K50-Wellpath!$K49))*COS(Wellpath!$M50)</f>
        <v>8.8785996998546432E-2</v>
      </c>
      <c r="G50" s="20">
        <v>0</v>
      </c>
      <c r="H50" s="18">
        <f t="shared" si="6"/>
        <v>-3.1004753352812456E-3</v>
      </c>
      <c r="I50" s="18">
        <f t="shared" si="7"/>
        <v>8.8785996998546432E-2</v>
      </c>
      <c r="J50" s="18">
        <f t="shared" si="8"/>
        <v>0</v>
      </c>
      <c r="K50" s="21">
        <f t="shared" si="14"/>
        <v>2.5954957722655798E-4</v>
      </c>
      <c r="L50" s="21">
        <f t="shared" si="14"/>
        <v>0.37069106230831028</v>
      </c>
      <c r="M50" s="21">
        <f t="shared" si="14"/>
        <v>0</v>
      </c>
      <c r="N50" s="21">
        <f t="shared" si="2"/>
        <v>-7.4325274329333788E-3</v>
      </c>
      <c r="O50" s="21">
        <f t="shared" si="3"/>
        <v>0</v>
      </c>
      <c r="P50" s="21">
        <f t="shared" si="4"/>
        <v>0</v>
      </c>
      <c r="Q50" s="19">
        <f t="shared" si="9"/>
        <v>2.5954957722655798E-4</v>
      </c>
      <c r="R50" s="19">
        <f t="shared" si="9"/>
        <v>0.37069106230831028</v>
      </c>
      <c r="S50" s="19">
        <f t="shared" si="9"/>
        <v>0</v>
      </c>
      <c r="T50" s="19">
        <f t="shared" si="10"/>
        <v>-7.4325274329333788E-3</v>
      </c>
      <c r="U50" s="19">
        <f t="shared" si="11"/>
        <v>0</v>
      </c>
      <c r="V50" s="19">
        <f t="shared" si="12"/>
        <v>0</v>
      </c>
      <c r="AD50" s="69"/>
      <c r="AE50" s="69"/>
      <c r="AF50" s="69"/>
      <c r="AG50" s="69"/>
      <c r="AH50" s="69"/>
      <c r="AI50" s="69"/>
    </row>
    <row r="51" spans="1:35" x14ac:dyDescent="0.25">
      <c r="A51" s="26">
        <f>Wellpath!E51</f>
        <v>4800</v>
      </c>
      <c r="B51" s="68">
        <v>0</v>
      </c>
      <c r="C51" s="22">
        <v>0</v>
      </c>
      <c r="D51" s="22">
        <v>0</v>
      </c>
      <c r="E51" s="20">
        <f>Model!$W$38*(Wellpath!$K51-Wellpath!$K50)*MAX(ABS(SIN(Wellpath!$L51)*(IF(Wellpath!L50&lt;0.000001,0,SIN(ABS(MOD((Wellpath!$M51-Wellpath!M50+PI()),2*PI())-PI()))))),Model!$B$24*(Wellpath!$K51-Wellpath!$K50))*-SIN(Wellpath!$M51)</f>
        <v>-3.1004753352811996E-3</v>
      </c>
      <c r="F51" s="20">
        <f>Model!$W$38*(Wellpath!$K51-Wellpath!$K50)*MAX(ABS(SIN(Wellpath!$L51)*(IF(Wellpath!L50&lt;0.000001,0,SIN(ABS(MOD((Wellpath!$M51-Wellpath!M50+PI()),2*PI())-PI()))))),Model!$B$24*(Wellpath!$K51-Wellpath!$K50))*COS(Wellpath!$M51)</f>
        <v>8.8785996998545114E-2</v>
      </c>
      <c r="G51" s="20">
        <v>0</v>
      </c>
      <c r="H51" s="18">
        <f t="shared" si="6"/>
        <v>-3.1004753352811996E-3</v>
      </c>
      <c r="I51" s="18">
        <f t="shared" si="7"/>
        <v>8.8785996998545114E-2</v>
      </c>
      <c r="J51" s="18">
        <f t="shared" si="8"/>
        <v>0</v>
      </c>
      <c r="K51" s="21">
        <f t="shared" si="14"/>
        <v>2.6916252453124503E-4</v>
      </c>
      <c r="L51" s="21">
        <f t="shared" si="14"/>
        <v>0.37857401557133596</v>
      </c>
      <c r="M51" s="21">
        <f t="shared" si="14"/>
        <v>0</v>
      </c>
      <c r="N51" s="21">
        <f t="shared" si="2"/>
        <v>-7.7078062267457188E-3</v>
      </c>
      <c r="O51" s="21">
        <f t="shared" si="3"/>
        <v>0</v>
      </c>
      <c r="P51" s="21">
        <f t="shared" si="4"/>
        <v>0</v>
      </c>
      <c r="Q51" s="19">
        <f t="shared" si="9"/>
        <v>2.6916252453124503E-4</v>
      </c>
      <c r="R51" s="19">
        <f t="shared" si="9"/>
        <v>0.37857401557133596</v>
      </c>
      <c r="S51" s="19">
        <f t="shared" si="9"/>
        <v>0</v>
      </c>
      <c r="T51" s="19">
        <f t="shared" si="10"/>
        <v>-7.7078062267457188E-3</v>
      </c>
      <c r="U51" s="19">
        <f t="shared" si="11"/>
        <v>0</v>
      </c>
      <c r="V51" s="19">
        <f t="shared" si="12"/>
        <v>0</v>
      </c>
      <c r="AD51" s="69"/>
      <c r="AE51" s="69"/>
      <c r="AF51" s="69"/>
      <c r="AG51" s="69"/>
      <c r="AH51" s="69"/>
      <c r="AI51" s="69"/>
    </row>
    <row r="52" spans="1:35" x14ac:dyDescent="0.25">
      <c r="A52" s="26">
        <f>Wellpath!E52</f>
        <v>4900</v>
      </c>
      <c r="B52" s="68">
        <v>0</v>
      </c>
      <c r="C52" s="22">
        <v>0</v>
      </c>
      <c r="D52" s="22">
        <v>0</v>
      </c>
      <c r="E52" s="20">
        <f>Model!$W$38*(Wellpath!$K52-Wellpath!$K51)*MAX(ABS(SIN(Wellpath!$L52)*(IF(Wellpath!L51&lt;0.000001,0,SIN(ABS(MOD((Wellpath!$M52-Wellpath!M51+PI()),2*PI())-PI()))))),Model!$B$24*(Wellpath!$K52-Wellpath!$K51))*-SIN(Wellpath!$M52)</f>
        <v>-3.1004753352812456E-3</v>
      </c>
      <c r="F52" s="20">
        <f>Model!$W$38*(Wellpath!$K52-Wellpath!$K51)*MAX(ABS(SIN(Wellpath!$L52)*(IF(Wellpath!L51&lt;0.000001,0,SIN(ABS(MOD((Wellpath!$M52-Wellpath!M51+PI()),2*PI())-PI()))))),Model!$B$24*(Wellpath!$K52-Wellpath!$K51))*COS(Wellpath!$M52)</f>
        <v>8.8785996998546432E-2</v>
      </c>
      <c r="G52" s="20">
        <v>0</v>
      </c>
      <c r="H52" s="18">
        <f t="shared" si="6"/>
        <v>-3.1004753352812456E-3</v>
      </c>
      <c r="I52" s="18">
        <f t="shared" si="7"/>
        <v>8.8785996998546432E-2</v>
      </c>
      <c r="J52" s="18">
        <f t="shared" si="8"/>
        <v>0</v>
      </c>
      <c r="K52" s="21">
        <f t="shared" ref="K52:M67" si="15">K51+E52^2</f>
        <v>2.787754718359324E-4</v>
      </c>
      <c r="L52" s="21">
        <f t="shared" si="15"/>
        <v>0.38645696883436187</v>
      </c>
      <c r="M52" s="21">
        <f t="shared" si="15"/>
        <v>0</v>
      </c>
      <c r="N52" s="21">
        <f t="shared" si="2"/>
        <v>-7.9830850205580665E-3</v>
      </c>
      <c r="O52" s="21">
        <f t="shared" si="3"/>
        <v>0</v>
      </c>
      <c r="P52" s="21">
        <f t="shared" si="4"/>
        <v>0</v>
      </c>
      <c r="Q52" s="19">
        <f t="shared" si="9"/>
        <v>2.787754718359324E-4</v>
      </c>
      <c r="R52" s="19">
        <f t="shared" si="9"/>
        <v>0.38645696883436187</v>
      </c>
      <c r="S52" s="19">
        <f t="shared" si="9"/>
        <v>0</v>
      </c>
      <c r="T52" s="19">
        <f t="shared" si="10"/>
        <v>-7.9830850205580665E-3</v>
      </c>
      <c r="U52" s="19">
        <f t="shared" si="11"/>
        <v>0</v>
      </c>
      <c r="V52" s="19">
        <f t="shared" si="12"/>
        <v>0</v>
      </c>
      <c r="AD52" s="69"/>
      <c r="AE52" s="69"/>
      <c r="AF52" s="69"/>
      <c r="AG52" s="69"/>
      <c r="AH52" s="69"/>
      <c r="AI52" s="69"/>
    </row>
    <row r="53" spans="1:35" x14ac:dyDescent="0.25">
      <c r="A53" s="26">
        <f>Wellpath!E53</f>
        <v>5000</v>
      </c>
      <c r="B53" s="68">
        <v>0</v>
      </c>
      <c r="C53" s="22">
        <v>0</v>
      </c>
      <c r="D53" s="22">
        <v>0</v>
      </c>
      <c r="E53" s="20">
        <f>Model!$W$38*(Wellpath!$K53-Wellpath!$K52)*MAX(ABS(SIN(Wellpath!$L53)*(IF(Wellpath!L52&lt;0.000001,0,SIN(ABS(MOD((Wellpath!$M53-Wellpath!M52+PI()),2*PI())-PI()))))),Model!$B$24*(Wellpath!$K53-Wellpath!$K52))*-SIN(Wellpath!$M53)</f>
        <v>-3.1004753352812456E-3</v>
      </c>
      <c r="F53" s="20">
        <f>Model!$W$38*(Wellpath!$K53-Wellpath!$K52)*MAX(ABS(SIN(Wellpath!$L53)*(IF(Wellpath!L52&lt;0.000001,0,SIN(ABS(MOD((Wellpath!$M53-Wellpath!M52+PI()),2*PI())-PI()))))),Model!$B$24*(Wellpath!$K53-Wellpath!$K52))*COS(Wellpath!$M53)</f>
        <v>8.8785996998546432E-2</v>
      </c>
      <c r="G53" s="20">
        <v>0</v>
      </c>
      <c r="H53" s="18">
        <f t="shared" si="6"/>
        <v>-3.1004753352812456E-3</v>
      </c>
      <c r="I53" s="18">
        <f t="shared" si="7"/>
        <v>8.8785996998546432E-2</v>
      </c>
      <c r="J53" s="18">
        <f t="shared" si="8"/>
        <v>0</v>
      </c>
      <c r="K53" s="21">
        <f t="shared" si="15"/>
        <v>2.8838841914061977E-4</v>
      </c>
      <c r="L53" s="21">
        <f t="shared" si="15"/>
        <v>0.39433992209738777</v>
      </c>
      <c r="M53" s="21">
        <f t="shared" si="15"/>
        <v>0</v>
      </c>
      <c r="N53" s="21">
        <f t="shared" si="2"/>
        <v>-8.2583638143704143E-3</v>
      </c>
      <c r="O53" s="21">
        <f t="shared" si="3"/>
        <v>0</v>
      </c>
      <c r="P53" s="21">
        <f t="shared" si="4"/>
        <v>0</v>
      </c>
      <c r="Q53" s="19">
        <f t="shared" si="9"/>
        <v>2.8838841914061977E-4</v>
      </c>
      <c r="R53" s="19">
        <f t="shared" si="9"/>
        <v>0.39433992209738777</v>
      </c>
      <c r="S53" s="19">
        <f t="shared" si="9"/>
        <v>0</v>
      </c>
      <c r="T53" s="19">
        <f t="shared" si="10"/>
        <v>-8.2583638143704143E-3</v>
      </c>
      <c r="U53" s="19">
        <f t="shared" si="11"/>
        <v>0</v>
      </c>
      <c r="V53" s="19">
        <f t="shared" si="12"/>
        <v>0</v>
      </c>
      <c r="AD53" s="69"/>
      <c r="AE53" s="69"/>
      <c r="AF53" s="69"/>
      <c r="AG53" s="69"/>
      <c r="AH53" s="69"/>
      <c r="AI53" s="69"/>
    </row>
    <row r="54" spans="1:35" x14ac:dyDescent="0.25">
      <c r="A54" s="26">
        <f>Wellpath!E54</f>
        <v>5100</v>
      </c>
      <c r="B54" s="68">
        <v>0</v>
      </c>
      <c r="C54" s="22">
        <v>0</v>
      </c>
      <c r="D54" s="22">
        <v>0</v>
      </c>
      <c r="E54" s="20">
        <f>Model!$W$38*(Wellpath!$K54-Wellpath!$K53)*MAX(ABS(SIN(Wellpath!$L54)*(IF(Wellpath!L53&lt;0.000001,0,SIN(ABS(MOD((Wellpath!$M54-Wellpath!M53+PI()),2*PI())-PI()))))),Model!$B$24*(Wellpath!$K54-Wellpath!$K53))*-SIN(Wellpath!$M54)</f>
        <v>-3.4391556462293957E-2</v>
      </c>
      <c r="F54" s="20">
        <f>Model!$W$38*(Wellpath!$K54-Wellpath!$K53)*MAX(ABS(SIN(Wellpath!$L54)*(IF(Wellpath!L53&lt;0.000001,0,SIN(ABS(MOD((Wellpath!$M54-Wellpath!M53+PI()),2*PI())-PI()))))),Model!$B$24*(Wellpath!$K54-Wellpath!$K53))*COS(Wellpath!$M54)</f>
        <v>0.25741001565889415</v>
      </c>
      <c r="G54" s="20">
        <v>0</v>
      </c>
      <c r="H54" s="18">
        <f t="shared" si="6"/>
        <v>-3.4391556462293957E-2</v>
      </c>
      <c r="I54" s="18">
        <f t="shared" si="7"/>
        <v>0.25741001565889415</v>
      </c>
      <c r="J54" s="18">
        <f t="shared" si="8"/>
        <v>0</v>
      </c>
      <c r="K54" s="21">
        <f t="shared" si="15"/>
        <v>1.471167575039773E-3</v>
      </c>
      <c r="L54" s="21">
        <f t="shared" si="15"/>
        <v>0.46059983825889994</v>
      </c>
      <c r="M54" s="21">
        <f t="shared" si="15"/>
        <v>0</v>
      </c>
      <c r="N54" s="21">
        <f t="shared" si="2"/>
        <v>-1.7111094901863244E-2</v>
      </c>
      <c r="O54" s="21">
        <f t="shared" si="3"/>
        <v>0</v>
      </c>
      <c r="P54" s="21">
        <f t="shared" si="4"/>
        <v>0</v>
      </c>
      <c r="Q54" s="19">
        <f t="shared" si="9"/>
        <v>1.471167575039773E-3</v>
      </c>
      <c r="R54" s="19">
        <f t="shared" si="9"/>
        <v>0.46059983825889994</v>
      </c>
      <c r="S54" s="19">
        <f t="shared" si="9"/>
        <v>0</v>
      </c>
      <c r="T54" s="19">
        <f t="shared" si="10"/>
        <v>-1.7111094901863244E-2</v>
      </c>
      <c r="U54" s="19">
        <f t="shared" si="11"/>
        <v>0</v>
      </c>
      <c r="V54" s="19">
        <f t="shared" si="12"/>
        <v>0</v>
      </c>
      <c r="AD54" s="69"/>
      <c r="AE54" s="69"/>
      <c r="AF54" s="69"/>
      <c r="AG54" s="69"/>
      <c r="AH54" s="69"/>
      <c r="AI54" s="69"/>
    </row>
    <row r="55" spans="1:35" x14ac:dyDescent="0.25">
      <c r="A55" s="26">
        <f>Wellpath!E55</f>
        <v>5200</v>
      </c>
      <c r="B55" s="68">
        <v>0</v>
      </c>
      <c r="C55" s="22">
        <v>0</v>
      </c>
      <c r="D55" s="22">
        <v>0</v>
      </c>
      <c r="E55" s="20">
        <f>Model!$W$38*(Wellpath!$K55-Wellpath!$K54)*MAX(ABS(SIN(Wellpath!$L55)*(IF(Wellpath!L54&lt;0.000001,0,SIN(ABS(MOD((Wellpath!$M55-Wellpath!M54+PI()),2*PI())-PI()))))),Model!$B$24*(Wellpath!$K55-Wellpath!$K54))*-SIN(Wellpath!$M55)</f>
        <v>-6.0990932821191834E-2</v>
      </c>
      <c r="F55" s="20">
        <f>Model!$W$38*(Wellpath!$K55-Wellpath!$K54)*MAX(ABS(SIN(Wellpath!$L55)*(IF(Wellpath!L54&lt;0.000001,0,SIN(ABS(MOD((Wellpath!$M55-Wellpath!M54+PI()),2*PI())-PI()))))),Model!$B$24*(Wellpath!$K55-Wellpath!$K54))*COS(Wellpath!$M55)</f>
        <v>0.25680828273666712</v>
      </c>
      <c r="G55" s="20">
        <v>0</v>
      </c>
      <c r="H55" s="18">
        <f t="shared" si="6"/>
        <v>-6.0990932821191834E-2</v>
      </c>
      <c r="I55" s="18">
        <f t="shared" si="7"/>
        <v>0.25680828273666712</v>
      </c>
      <c r="J55" s="18">
        <f t="shared" si="8"/>
        <v>0</v>
      </c>
      <c r="K55" s="21">
        <f t="shared" si="15"/>
        <v>5.1910614614389082E-3</v>
      </c>
      <c r="L55" s="21">
        <f t="shared" si="15"/>
        <v>0.52655033234105586</v>
      </c>
      <c r="M55" s="21">
        <f t="shared" si="15"/>
        <v>0</v>
      </c>
      <c r="N55" s="21">
        <f t="shared" si="2"/>
        <v>-3.2774071622180947E-2</v>
      </c>
      <c r="O55" s="21">
        <f t="shared" si="3"/>
        <v>0</v>
      </c>
      <c r="P55" s="21">
        <f t="shared" si="4"/>
        <v>0</v>
      </c>
      <c r="Q55" s="19">
        <f t="shared" si="9"/>
        <v>5.1910614614389082E-3</v>
      </c>
      <c r="R55" s="19">
        <f t="shared" si="9"/>
        <v>0.52655033234105586</v>
      </c>
      <c r="S55" s="19">
        <f t="shared" si="9"/>
        <v>0</v>
      </c>
      <c r="T55" s="19">
        <f t="shared" si="10"/>
        <v>-3.2774071622180947E-2</v>
      </c>
      <c r="U55" s="19">
        <f t="shared" si="11"/>
        <v>0</v>
      </c>
      <c r="V55" s="19">
        <f t="shared" si="12"/>
        <v>0</v>
      </c>
      <c r="AD55" s="69"/>
      <c r="AE55" s="69"/>
      <c r="AF55" s="69"/>
      <c r="AG55" s="69"/>
      <c r="AH55" s="69"/>
      <c r="AI55" s="69"/>
    </row>
    <row r="56" spans="1:35" x14ac:dyDescent="0.25">
      <c r="A56" s="26">
        <f>Wellpath!E56</f>
        <v>5300</v>
      </c>
      <c r="B56" s="68">
        <v>0</v>
      </c>
      <c r="C56" s="22">
        <v>0</v>
      </c>
      <c r="D56" s="22">
        <v>0</v>
      </c>
      <c r="E56" s="20">
        <f>Model!$W$38*(Wellpath!$K56-Wellpath!$K55)*MAX(ABS(SIN(Wellpath!$L56)*(IF(Wellpath!L55&lt;0.000001,0,SIN(ABS(MOD((Wellpath!$M56-Wellpath!M55+PI()),2*PI())-PI()))))),Model!$B$24*(Wellpath!$K56-Wellpath!$K55))*-SIN(Wellpath!$M56)</f>
        <v>-8.7280674433215175E-2</v>
      </c>
      <c r="F56" s="20">
        <f>Model!$W$38*(Wellpath!$K56-Wellpath!$K55)*MAX(ABS(SIN(Wellpath!$L56)*(IF(Wellpath!L55&lt;0.000001,0,SIN(ABS(MOD((Wellpath!$M56-Wellpath!M55+PI()),2*PI())-PI()))))),Model!$B$24*(Wellpath!$K56-Wellpath!$K55))*COS(Wellpath!$M56)</f>
        <v>0.25120048681614843</v>
      </c>
      <c r="G56" s="20">
        <v>0</v>
      </c>
      <c r="H56" s="18">
        <f t="shared" si="6"/>
        <v>-8.7280674433215175E-2</v>
      </c>
      <c r="I56" s="18">
        <f t="shared" si="7"/>
        <v>0.25120048681614843</v>
      </c>
      <c r="J56" s="18">
        <f t="shared" si="8"/>
        <v>0</v>
      </c>
      <c r="K56" s="21">
        <f t="shared" si="15"/>
        <v>1.2808977590955809E-2</v>
      </c>
      <c r="L56" s="21">
        <f t="shared" si="15"/>
        <v>0.58965201691772584</v>
      </c>
      <c r="M56" s="21">
        <f t="shared" si="15"/>
        <v>0</v>
      </c>
      <c r="N56" s="21">
        <f t="shared" si="2"/>
        <v>-5.4699019529446363E-2</v>
      </c>
      <c r="O56" s="21">
        <f t="shared" si="3"/>
        <v>0</v>
      </c>
      <c r="P56" s="21">
        <f t="shared" si="4"/>
        <v>0</v>
      </c>
      <c r="Q56" s="19">
        <f t="shared" si="9"/>
        <v>1.2808977590955809E-2</v>
      </c>
      <c r="R56" s="19">
        <f t="shared" si="9"/>
        <v>0.58965201691772584</v>
      </c>
      <c r="S56" s="19">
        <f t="shared" si="9"/>
        <v>0</v>
      </c>
      <c r="T56" s="19">
        <f t="shared" si="10"/>
        <v>-5.4699019529446363E-2</v>
      </c>
      <c r="U56" s="19">
        <f t="shared" si="11"/>
        <v>0</v>
      </c>
      <c r="V56" s="19">
        <f t="shared" si="12"/>
        <v>0</v>
      </c>
      <c r="AD56" s="69"/>
      <c r="AE56" s="69"/>
      <c r="AF56" s="69"/>
      <c r="AG56" s="69"/>
      <c r="AH56" s="69"/>
      <c r="AI56" s="69"/>
    </row>
    <row r="57" spans="1:35" x14ac:dyDescent="0.25">
      <c r="A57" s="26">
        <f>Wellpath!E57</f>
        <v>5400</v>
      </c>
      <c r="B57" s="68">
        <v>0</v>
      </c>
      <c r="C57" s="22">
        <v>0</v>
      </c>
      <c r="D57" s="22">
        <v>0</v>
      </c>
      <c r="E57" s="20">
        <f>Model!$W$38*(Wellpath!$K57-Wellpath!$K56)*MAX(ABS(SIN(Wellpath!$L57)*(IF(Wellpath!L56&lt;0.000001,0,SIN(ABS(MOD((Wellpath!$M57-Wellpath!M56+PI()),2*PI())-PI()))))),Model!$B$24*(Wellpath!$K57-Wellpath!$K56))*-SIN(Wellpath!$M57)</f>
        <v>-0.11225547399891145</v>
      </c>
      <c r="F57" s="20">
        <f>Model!$W$38*(Wellpath!$K57-Wellpath!$K56)*MAX(ABS(SIN(Wellpath!$L57)*(IF(Wellpath!L56&lt;0.000001,0,SIN(ABS(MOD((Wellpath!$M57-Wellpath!M56+PI()),2*PI())-PI()))))),Model!$B$24*(Wellpath!$K57-Wellpath!$K56))*COS(Wellpath!$M57)</f>
        <v>0.24150252607584924</v>
      </c>
      <c r="G57" s="20">
        <v>0</v>
      </c>
      <c r="H57" s="18">
        <f t="shared" si="6"/>
        <v>-0.11225547399891145</v>
      </c>
      <c r="I57" s="18">
        <f t="shared" si="7"/>
        <v>0.24150252607584924</v>
      </c>
      <c r="J57" s="18">
        <f t="shared" si="8"/>
        <v>0</v>
      </c>
      <c r="K57" s="21">
        <f t="shared" si="15"/>
        <v>2.5410269033676096E-2</v>
      </c>
      <c r="L57" s="21">
        <f t="shared" si="15"/>
        <v>0.64797548701874208</v>
      </c>
      <c r="M57" s="21">
        <f t="shared" si="15"/>
        <v>0</v>
      </c>
      <c r="N57" s="21">
        <f t="shared" si="2"/>
        <v>-8.1809000066025289E-2</v>
      </c>
      <c r="O57" s="21">
        <f t="shared" si="3"/>
        <v>0</v>
      </c>
      <c r="P57" s="21">
        <f t="shared" si="4"/>
        <v>0</v>
      </c>
      <c r="Q57" s="19">
        <f t="shared" si="9"/>
        <v>2.5410269033676096E-2</v>
      </c>
      <c r="R57" s="19">
        <f t="shared" si="9"/>
        <v>0.64797548701874208</v>
      </c>
      <c r="S57" s="19">
        <f t="shared" si="9"/>
        <v>0</v>
      </c>
      <c r="T57" s="19">
        <f t="shared" si="10"/>
        <v>-8.1809000066025289E-2</v>
      </c>
      <c r="U57" s="19">
        <f t="shared" si="11"/>
        <v>0</v>
      </c>
      <c r="V57" s="19">
        <f t="shared" si="12"/>
        <v>0</v>
      </c>
      <c r="AD57" s="69"/>
      <c r="AE57" s="69"/>
      <c r="AF57" s="69"/>
      <c r="AG57" s="69"/>
      <c r="AH57" s="69"/>
      <c r="AI57" s="69"/>
    </row>
    <row r="58" spans="1:35" x14ac:dyDescent="0.25">
      <c r="A58" s="26">
        <f>Wellpath!E58</f>
        <v>5500</v>
      </c>
      <c r="B58" s="68">
        <v>0</v>
      </c>
      <c r="C58" s="22">
        <v>0</v>
      </c>
      <c r="D58" s="22">
        <v>0</v>
      </c>
      <c r="E58" s="20">
        <f>Model!$W$38*(Wellpath!$K58-Wellpath!$K57)*MAX(ABS(SIN(Wellpath!$L58)*(IF(Wellpath!L57&lt;0.000001,0,SIN(ABS(MOD((Wellpath!$M58-Wellpath!M57+PI()),2*PI())-PI()))))),Model!$B$24*(Wellpath!$K58-Wellpath!$K57))*-SIN(Wellpath!$M58)</f>
        <v>-0.13449701623704746</v>
      </c>
      <c r="F58" s="20">
        <f>Model!$W$38*(Wellpath!$K58-Wellpath!$K57)*MAX(ABS(SIN(Wellpath!$L58)*(IF(Wellpath!L57&lt;0.000001,0,SIN(ABS(MOD((Wellpath!$M58-Wellpath!M57+PI()),2*PI())-PI()))))),Model!$B$24*(Wellpath!$K58-Wellpath!$K57))*COS(Wellpath!$M58)</f>
        <v>0.22760332291532964</v>
      </c>
      <c r="G58" s="20">
        <v>0</v>
      </c>
      <c r="H58" s="18">
        <f t="shared" si="6"/>
        <v>-0.13449701623704746</v>
      </c>
      <c r="I58" s="18">
        <f t="shared" si="7"/>
        <v>0.22760332291532964</v>
      </c>
      <c r="J58" s="18">
        <f t="shared" si="8"/>
        <v>0</v>
      </c>
      <c r="K58" s="21">
        <f t="shared" si="15"/>
        <v>4.3499716410344703E-2</v>
      </c>
      <c r="L58" s="21">
        <f t="shared" si="15"/>
        <v>0.69977875962084191</v>
      </c>
      <c r="M58" s="21">
        <f t="shared" si="15"/>
        <v>0</v>
      </c>
      <c r="N58" s="21">
        <f t="shared" si="2"/>
        <v>-0.11242096788377434</v>
      </c>
      <c r="O58" s="21">
        <f t="shared" si="3"/>
        <v>0</v>
      </c>
      <c r="P58" s="21">
        <f t="shared" si="4"/>
        <v>0</v>
      </c>
      <c r="Q58" s="19">
        <f t="shared" si="9"/>
        <v>4.3499716410344703E-2</v>
      </c>
      <c r="R58" s="19">
        <f t="shared" si="9"/>
        <v>0.69977875962084191</v>
      </c>
      <c r="S58" s="19">
        <f t="shared" si="9"/>
        <v>0</v>
      </c>
      <c r="T58" s="19">
        <f t="shared" si="10"/>
        <v>-0.11242096788377434</v>
      </c>
      <c r="U58" s="19">
        <f t="shared" si="11"/>
        <v>0</v>
      </c>
      <c r="V58" s="19">
        <f t="shared" si="12"/>
        <v>0</v>
      </c>
      <c r="AD58" s="69"/>
      <c r="AE58" s="69"/>
      <c r="AF58" s="69"/>
      <c r="AG58" s="69"/>
      <c r="AH58" s="69"/>
      <c r="AI58" s="69"/>
    </row>
    <row r="59" spans="1:35" x14ac:dyDescent="0.25">
      <c r="A59" s="26">
        <f>Wellpath!E59</f>
        <v>5525.54</v>
      </c>
      <c r="B59" s="68">
        <v>0</v>
      </c>
      <c r="C59" s="22">
        <v>0</v>
      </c>
      <c r="D59" s="22">
        <v>0</v>
      </c>
      <c r="E59" s="20">
        <f>Model!$W$38*(Wellpath!$K59-Wellpath!$K58)*MAX(ABS(SIN(Wellpath!$L59)*(IF(Wellpath!L58&lt;0.000001,0,SIN(ABS(MOD((Wellpath!$M59-Wellpath!M58+PI()),2*PI())-PI()))))),Model!$B$24*(Wellpath!$K59-Wellpath!$K58))*-SIN(Wellpath!$M59)</f>
        <v>-9.0467584317977679E-3</v>
      </c>
      <c r="F59" s="20">
        <f>Model!$W$38*(Wellpath!$K59-Wellpath!$K58)*MAX(ABS(SIN(Wellpath!$L59)*(IF(Wellpath!L58&lt;0.000001,0,SIN(ABS(MOD((Wellpath!$M59-Wellpath!M58+PI()),2*PI())-PI()))))),Model!$B$24*(Wellpath!$K59-Wellpath!$K58))*COS(Wellpath!$M59)</f>
        <v>1.4477839894299231E-2</v>
      </c>
      <c r="G59" s="20">
        <v>0</v>
      </c>
      <c r="H59" s="18">
        <f t="shared" si="6"/>
        <v>-9.0467584317977679E-3</v>
      </c>
      <c r="I59" s="18">
        <f t="shared" si="7"/>
        <v>1.4477839894299231E-2</v>
      </c>
      <c r="J59" s="18">
        <f t="shared" si="8"/>
        <v>0</v>
      </c>
      <c r="K59" s="21">
        <f t="shared" si="15"/>
        <v>4.3581560248468008E-2</v>
      </c>
      <c r="L59" s="21">
        <f t="shared" si="15"/>
        <v>0.69998836746884685</v>
      </c>
      <c r="M59" s="21">
        <f t="shared" si="15"/>
        <v>0</v>
      </c>
      <c r="N59" s="21">
        <f t="shared" si="2"/>
        <v>-0.11255194540391231</v>
      </c>
      <c r="O59" s="21">
        <f t="shared" si="3"/>
        <v>0</v>
      </c>
      <c r="P59" s="21">
        <f t="shared" si="4"/>
        <v>0</v>
      </c>
      <c r="Q59" s="19">
        <f t="shared" si="9"/>
        <v>4.3581560248468008E-2</v>
      </c>
      <c r="R59" s="19">
        <f t="shared" si="9"/>
        <v>0.69998836746884685</v>
      </c>
      <c r="S59" s="19">
        <f t="shared" si="9"/>
        <v>0</v>
      </c>
      <c r="T59" s="19">
        <f t="shared" si="10"/>
        <v>-0.11255194540391231</v>
      </c>
      <c r="U59" s="19">
        <f t="shared" si="11"/>
        <v>0</v>
      </c>
      <c r="V59" s="19">
        <f t="shared" si="12"/>
        <v>0</v>
      </c>
      <c r="AD59" s="69"/>
      <c r="AE59" s="69"/>
      <c r="AF59" s="69"/>
      <c r="AG59" s="69"/>
      <c r="AH59" s="69"/>
      <c r="AI59" s="69"/>
    </row>
    <row r="60" spans="1:35" x14ac:dyDescent="0.25">
      <c r="A60" s="26">
        <f>Wellpath!E60</f>
        <v>5600</v>
      </c>
      <c r="B60" s="68">
        <v>0</v>
      </c>
      <c r="C60" s="22">
        <v>0</v>
      </c>
      <c r="D60" s="22">
        <v>0</v>
      </c>
      <c r="E60" s="20">
        <f>Model!$W$38*(Wellpath!$K60-Wellpath!$K59)*MAX(ABS(SIN(Wellpath!$L60)*(IF(Wellpath!L59&lt;0.000001,0,SIN(ABS(MOD((Wellpath!$M60-Wellpath!M59+PI()),2*PI())-PI()))))),Model!$B$24*(Wellpath!$K60-Wellpath!$K59))*-SIN(Wellpath!$M60)</f>
        <v>-8.4932974059769004E-2</v>
      </c>
      <c r="F60" s="20">
        <f>Model!$W$38*(Wellpath!$K60-Wellpath!$K59)*MAX(ABS(SIN(Wellpath!$L60)*(IF(Wellpath!L59&lt;0.000001,0,SIN(ABS(MOD((Wellpath!$M60-Wellpath!M59+PI()),2*PI())-PI()))))),Model!$B$24*(Wellpath!$K60-Wellpath!$K59))*COS(Wellpath!$M60)</f>
        <v>0.11621634335489918</v>
      </c>
      <c r="G60" s="20">
        <v>0</v>
      </c>
      <c r="H60" s="18">
        <f t="shared" si="6"/>
        <v>-8.4932974059769004E-2</v>
      </c>
      <c r="I60" s="18">
        <f t="shared" si="7"/>
        <v>0.11621634335489918</v>
      </c>
      <c r="J60" s="18">
        <f t="shared" si="8"/>
        <v>0</v>
      </c>
      <c r="K60" s="21">
        <f t="shared" si="15"/>
        <v>5.0795170331105401E-2</v>
      </c>
      <c r="L60" s="21">
        <f t="shared" si="15"/>
        <v>0.71349460593163072</v>
      </c>
      <c r="M60" s="21">
        <f t="shared" si="15"/>
        <v>0</v>
      </c>
      <c r="N60" s="21">
        <f t="shared" si="2"/>
        <v>-0.12242254507939516</v>
      </c>
      <c r="O60" s="21">
        <f t="shared" si="3"/>
        <v>0</v>
      </c>
      <c r="P60" s="21">
        <f t="shared" si="4"/>
        <v>0</v>
      </c>
      <c r="Q60" s="19">
        <f t="shared" si="9"/>
        <v>5.0795170331105401E-2</v>
      </c>
      <c r="R60" s="19">
        <f t="shared" si="9"/>
        <v>0.71349460593163072</v>
      </c>
      <c r="S60" s="19">
        <f t="shared" si="9"/>
        <v>0</v>
      </c>
      <c r="T60" s="19">
        <f t="shared" si="10"/>
        <v>-0.12242254507939516</v>
      </c>
      <c r="U60" s="19">
        <f t="shared" si="11"/>
        <v>0</v>
      </c>
      <c r="V60" s="19">
        <f t="shared" si="12"/>
        <v>0</v>
      </c>
      <c r="AD60" s="69"/>
      <c r="AE60" s="69"/>
      <c r="AF60" s="69"/>
      <c r="AG60" s="69"/>
      <c r="AH60" s="69"/>
      <c r="AI60" s="69"/>
    </row>
    <row r="61" spans="1:35" x14ac:dyDescent="0.25">
      <c r="A61" s="26">
        <f>Wellpath!E61</f>
        <v>5700</v>
      </c>
      <c r="B61" s="68">
        <v>0</v>
      </c>
      <c r="C61" s="22">
        <v>0</v>
      </c>
      <c r="D61" s="22">
        <v>0</v>
      </c>
      <c r="E61" s="20">
        <f>Model!$W$38*(Wellpath!$K61-Wellpath!$K60)*MAX(ABS(SIN(Wellpath!$L61)*(IF(Wellpath!L60&lt;0.000001,0,SIN(ABS(MOD((Wellpath!$M61-Wellpath!M60+PI()),2*PI())-PI()))))),Model!$B$24*(Wellpath!$K61-Wellpath!$K60))*-SIN(Wellpath!$M61)</f>
        <v>-0.17554334736246588</v>
      </c>
      <c r="F61" s="20">
        <f>Model!$W$38*(Wellpath!$K61-Wellpath!$K60)*MAX(ABS(SIN(Wellpath!$L61)*(IF(Wellpath!L60&lt;0.000001,0,SIN(ABS(MOD((Wellpath!$M61-Wellpath!M60+PI()),2*PI())-PI()))))),Model!$B$24*(Wellpath!$K61-Wellpath!$K60))*COS(Wellpath!$M61)</f>
        <v>0.19578370171980305</v>
      </c>
      <c r="G61" s="20">
        <v>0</v>
      </c>
      <c r="H61" s="18">
        <f t="shared" si="6"/>
        <v>-0.17554334736246588</v>
      </c>
      <c r="I61" s="18">
        <f t="shared" si="7"/>
        <v>0.19578370171980305</v>
      </c>
      <c r="J61" s="18">
        <f t="shared" si="8"/>
        <v>0</v>
      </c>
      <c r="K61" s="21">
        <f t="shared" si="15"/>
        <v>8.1610637134324759E-2</v>
      </c>
      <c r="L61" s="21">
        <f t="shared" si="15"/>
        <v>0.75182586379073957</v>
      </c>
      <c r="M61" s="21">
        <f t="shared" si="15"/>
        <v>0</v>
      </c>
      <c r="N61" s="21">
        <f t="shared" si="2"/>
        <v>-0.15679107143830395</v>
      </c>
      <c r="O61" s="21">
        <f t="shared" si="3"/>
        <v>0</v>
      </c>
      <c r="P61" s="21">
        <f t="shared" si="4"/>
        <v>0</v>
      </c>
      <c r="Q61" s="19">
        <f t="shared" si="9"/>
        <v>8.1610637134324759E-2</v>
      </c>
      <c r="R61" s="19">
        <f t="shared" si="9"/>
        <v>0.75182586379073957</v>
      </c>
      <c r="S61" s="19">
        <f t="shared" si="9"/>
        <v>0</v>
      </c>
      <c r="T61" s="19">
        <f t="shared" si="10"/>
        <v>-0.15679107143830395</v>
      </c>
      <c r="U61" s="19">
        <f t="shared" si="11"/>
        <v>0</v>
      </c>
      <c r="V61" s="19">
        <f t="shared" si="12"/>
        <v>0</v>
      </c>
      <c r="AD61" s="69"/>
      <c r="AE61" s="69"/>
      <c r="AF61" s="69"/>
      <c r="AG61" s="69"/>
      <c r="AH61" s="69"/>
      <c r="AI61" s="69"/>
    </row>
    <row r="62" spans="1:35" x14ac:dyDescent="0.25">
      <c r="A62" s="26">
        <f>Wellpath!E62</f>
        <v>5800</v>
      </c>
      <c r="B62" s="68">
        <v>0</v>
      </c>
      <c r="C62" s="22">
        <v>0</v>
      </c>
      <c r="D62" s="22">
        <v>0</v>
      </c>
      <c r="E62" s="20">
        <f>Model!$W$38*(Wellpath!$K62-Wellpath!$K61)*MAX(ABS(SIN(Wellpath!$L62)*(IF(Wellpath!L61&lt;0.000001,0,SIN(ABS(MOD((Wellpath!$M62-Wellpath!M61+PI()),2*PI())-PI()))))),Model!$B$24*(Wellpath!$K62-Wellpath!$K61))*-SIN(Wellpath!$M62)</f>
        <v>-0.19657194763291955</v>
      </c>
      <c r="F62" s="20">
        <f>Model!$W$38*(Wellpath!$K62-Wellpath!$K61)*MAX(ABS(SIN(Wellpath!$L62)*(IF(Wellpath!L61&lt;0.000001,0,SIN(ABS(MOD((Wellpath!$M62-Wellpath!M61+PI()),2*PI())-PI()))))),Model!$B$24*(Wellpath!$K62-Wellpath!$K61))*COS(Wellpath!$M62)</f>
        <v>0.17899217902255429</v>
      </c>
      <c r="G62" s="20">
        <v>0</v>
      </c>
      <c r="H62" s="18">
        <f t="shared" si="6"/>
        <v>-0.19657194763291955</v>
      </c>
      <c r="I62" s="18">
        <f t="shared" si="7"/>
        <v>0.17899217902255429</v>
      </c>
      <c r="J62" s="18">
        <f t="shared" si="8"/>
        <v>0</v>
      </c>
      <c r="K62" s="21">
        <f t="shared" si="15"/>
        <v>0.12025116773052402</v>
      </c>
      <c r="L62" s="21">
        <f t="shared" si="15"/>
        <v>0.78386406394198171</v>
      </c>
      <c r="M62" s="21">
        <f t="shared" si="15"/>
        <v>0</v>
      </c>
      <c r="N62" s="21">
        <f t="shared" si="2"/>
        <v>-0.19197591267982766</v>
      </c>
      <c r="O62" s="21">
        <f t="shared" si="3"/>
        <v>0</v>
      </c>
      <c r="P62" s="21">
        <f t="shared" si="4"/>
        <v>0</v>
      </c>
      <c r="Q62" s="19">
        <f t="shared" si="9"/>
        <v>0.12025116773052402</v>
      </c>
      <c r="R62" s="19">
        <f t="shared" si="9"/>
        <v>0.78386406394198171</v>
      </c>
      <c r="S62" s="19">
        <f t="shared" si="9"/>
        <v>0</v>
      </c>
      <c r="T62" s="19">
        <f t="shared" si="10"/>
        <v>-0.19197591267982766</v>
      </c>
      <c r="U62" s="19">
        <f t="shared" si="11"/>
        <v>0</v>
      </c>
      <c r="V62" s="19">
        <f t="shared" si="12"/>
        <v>0</v>
      </c>
      <c r="AD62" s="69"/>
      <c r="AE62" s="69"/>
      <c r="AF62" s="69"/>
      <c r="AG62" s="69"/>
      <c r="AH62" s="69"/>
      <c r="AI62" s="69"/>
    </row>
    <row r="63" spans="1:35" x14ac:dyDescent="0.25">
      <c r="A63" s="26">
        <f>Wellpath!E63</f>
        <v>5900</v>
      </c>
      <c r="B63" s="68">
        <v>0</v>
      </c>
      <c r="C63" s="22">
        <v>0</v>
      </c>
      <c r="D63" s="22">
        <v>0</v>
      </c>
      <c r="E63" s="20">
        <f>Model!$W$38*(Wellpath!$K63-Wellpath!$K62)*MAX(ABS(SIN(Wellpath!$L63)*(IF(Wellpath!L62&lt;0.000001,0,SIN(ABS(MOD((Wellpath!$M63-Wellpath!M62+PI()),2*PI())-PI()))))),Model!$B$24*(Wellpath!$K63-Wellpath!$K62))*-SIN(Wellpath!$M63)</f>
        <v>-0.21384843349038049</v>
      </c>
      <c r="F63" s="20">
        <f>Model!$W$38*(Wellpath!$K63-Wellpath!$K62)*MAX(ABS(SIN(Wellpath!$L63)*(IF(Wellpath!L62&lt;0.000001,0,SIN(ABS(MOD((Wellpath!$M63-Wellpath!M62+PI()),2*PI())-PI()))))),Model!$B$24*(Wellpath!$K63-Wellpath!$K62))*COS(Wellpath!$M63)</f>
        <v>0.15847067555810612</v>
      </c>
      <c r="G63" s="20">
        <v>0</v>
      </c>
      <c r="H63" s="18">
        <f t="shared" si="6"/>
        <v>-0.21384843349038049</v>
      </c>
      <c r="I63" s="18">
        <f t="shared" si="7"/>
        <v>0.15847067555810612</v>
      </c>
      <c r="J63" s="18">
        <f t="shared" si="8"/>
        <v>0</v>
      </c>
      <c r="K63" s="21">
        <f t="shared" si="15"/>
        <v>0.1659823202368137</v>
      </c>
      <c r="L63" s="21">
        <f t="shared" si="15"/>
        <v>0.80897701895382423</v>
      </c>
      <c r="M63" s="21">
        <f t="shared" si="15"/>
        <v>0</v>
      </c>
      <c r="N63" s="21">
        <f t="shared" si="2"/>
        <v>-0.22586461840209099</v>
      </c>
      <c r="O63" s="21">
        <f t="shared" si="3"/>
        <v>0</v>
      </c>
      <c r="P63" s="21">
        <f t="shared" si="4"/>
        <v>0</v>
      </c>
      <c r="Q63" s="19">
        <f t="shared" si="9"/>
        <v>0.1659823202368137</v>
      </c>
      <c r="R63" s="19">
        <f t="shared" si="9"/>
        <v>0.80897701895382423</v>
      </c>
      <c r="S63" s="19">
        <f t="shared" si="9"/>
        <v>0</v>
      </c>
      <c r="T63" s="19">
        <f t="shared" si="10"/>
        <v>-0.22586461840209099</v>
      </c>
      <c r="U63" s="19">
        <f t="shared" si="11"/>
        <v>0</v>
      </c>
      <c r="V63" s="19">
        <f t="shared" si="12"/>
        <v>0</v>
      </c>
      <c r="AD63" s="69"/>
      <c r="AE63" s="69"/>
      <c r="AF63" s="69"/>
      <c r="AG63" s="69"/>
      <c r="AH63" s="69"/>
      <c r="AI63" s="69"/>
    </row>
    <row r="64" spans="1:35" x14ac:dyDescent="0.25">
      <c r="A64" s="26">
        <f>Wellpath!E64</f>
        <v>6000</v>
      </c>
      <c r="B64" s="68">
        <v>0</v>
      </c>
      <c r="C64" s="22">
        <v>0</v>
      </c>
      <c r="D64" s="22">
        <v>0</v>
      </c>
      <c r="E64" s="20">
        <f>Model!$W$38*(Wellpath!$K64-Wellpath!$K63)*MAX(ABS(SIN(Wellpath!$L64)*(IF(Wellpath!L63&lt;0.000001,0,SIN(ABS(MOD((Wellpath!$M64-Wellpath!M63+PI()),2*PI())-PI()))))),Model!$B$24*(Wellpath!$K64-Wellpath!$K63))*-SIN(Wellpath!$M64)</f>
        <v>-0.22760418908731719</v>
      </c>
      <c r="F64" s="20">
        <f>Model!$W$38*(Wellpath!$K64-Wellpath!$K63)*MAX(ABS(SIN(Wellpath!$L64)*(IF(Wellpath!L63&lt;0.000001,0,SIN(ABS(MOD((Wellpath!$M64-Wellpath!M63+PI()),2*PI())-PI()))))),Model!$B$24*(Wellpath!$K64-Wellpath!$K63))*COS(Wellpath!$M64)</f>
        <v>0.13594867174518899</v>
      </c>
      <c r="G64" s="20">
        <v>0</v>
      </c>
      <c r="H64" s="18">
        <f t="shared" si="6"/>
        <v>-0.22760418908731719</v>
      </c>
      <c r="I64" s="18">
        <f t="shared" si="7"/>
        <v>0.13594867174518899</v>
      </c>
      <c r="J64" s="18">
        <f t="shared" si="8"/>
        <v>0</v>
      </c>
      <c r="K64" s="21">
        <f t="shared" si="15"/>
        <v>0.21778598712690894</v>
      </c>
      <c r="L64" s="21">
        <f t="shared" si="15"/>
        <v>0.82745906030310534</v>
      </c>
      <c r="M64" s="21">
        <f t="shared" si="15"/>
        <v>0</v>
      </c>
      <c r="N64" s="21">
        <f t="shared" si="2"/>
        <v>-0.25680710559215258</v>
      </c>
      <c r="O64" s="21">
        <f t="shared" si="3"/>
        <v>0</v>
      </c>
      <c r="P64" s="21">
        <f t="shared" si="4"/>
        <v>0</v>
      </c>
      <c r="Q64" s="19">
        <f t="shared" si="9"/>
        <v>0.21778598712690894</v>
      </c>
      <c r="R64" s="19">
        <f t="shared" si="9"/>
        <v>0.82745906030310534</v>
      </c>
      <c r="S64" s="19">
        <f t="shared" si="9"/>
        <v>0</v>
      </c>
      <c r="T64" s="19">
        <f t="shared" si="10"/>
        <v>-0.25680710559215258</v>
      </c>
      <c r="U64" s="19">
        <f t="shared" si="11"/>
        <v>0</v>
      </c>
      <c r="V64" s="19">
        <f t="shared" si="12"/>
        <v>0</v>
      </c>
      <c r="AD64" s="69"/>
      <c r="AE64" s="69"/>
      <c r="AF64" s="69"/>
      <c r="AG64" s="69"/>
      <c r="AH64" s="69"/>
      <c r="AI64" s="69"/>
    </row>
    <row r="65" spans="1:35" x14ac:dyDescent="0.25">
      <c r="A65" s="26">
        <f>Wellpath!E65</f>
        <v>6051.08</v>
      </c>
      <c r="B65" s="68">
        <v>0</v>
      </c>
      <c r="C65" s="22">
        <v>0</v>
      </c>
      <c r="D65" s="22">
        <v>0</v>
      </c>
      <c r="E65" s="20">
        <f>Model!$W$38*(Wellpath!$K65-Wellpath!$K64)*MAX(ABS(SIN(Wellpath!$L65)*(IF(Wellpath!L64&lt;0.000001,0,SIN(ABS(MOD((Wellpath!$M65-Wellpath!M64+PI()),2*PI())-PI()))))),Model!$B$24*(Wellpath!$K65-Wellpath!$K64))*-SIN(Wellpath!$M65)</f>
        <v>-6.0488118707624779E-2</v>
      </c>
      <c r="F65" s="20">
        <f>Model!$W$38*(Wellpath!$K65-Wellpath!$K64)*MAX(ABS(SIN(Wellpath!$L65)*(IF(Wellpath!L64&lt;0.000001,0,SIN(ABS(MOD((Wellpath!$M65-Wellpath!M64+PI()),2*PI())-PI()))))),Model!$B$24*(Wellpath!$K65-Wellpath!$K64))*COS(Wellpath!$M65)</f>
        <v>3.2162103220303238E-2</v>
      </c>
      <c r="G65" s="20">
        <v>0</v>
      </c>
      <c r="H65" s="18">
        <f t="shared" si="6"/>
        <v>-6.0488118707624779E-2</v>
      </c>
      <c r="I65" s="18">
        <f t="shared" si="7"/>
        <v>3.2162103220303238E-2</v>
      </c>
      <c r="J65" s="18">
        <f t="shared" si="8"/>
        <v>0</v>
      </c>
      <c r="K65" s="21">
        <f t="shared" si="15"/>
        <v>0.22144479963169664</v>
      </c>
      <c r="L65" s="21">
        <f t="shared" si="15"/>
        <v>0.82849346118665879</v>
      </c>
      <c r="M65" s="21">
        <f t="shared" si="15"/>
        <v>0</v>
      </c>
      <c r="N65" s="21">
        <f t="shared" si="2"/>
        <v>-0.25875253070962917</v>
      </c>
      <c r="O65" s="21">
        <f t="shared" si="3"/>
        <v>0</v>
      </c>
      <c r="P65" s="21">
        <f t="shared" si="4"/>
        <v>0</v>
      </c>
      <c r="Q65" s="19">
        <f t="shared" si="9"/>
        <v>0.22144479963169664</v>
      </c>
      <c r="R65" s="19">
        <f t="shared" si="9"/>
        <v>0.82849346118665879</v>
      </c>
      <c r="S65" s="19">
        <f t="shared" si="9"/>
        <v>0</v>
      </c>
      <c r="T65" s="19">
        <f t="shared" si="10"/>
        <v>-0.25875253070962917</v>
      </c>
      <c r="U65" s="19">
        <f t="shared" si="11"/>
        <v>0</v>
      </c>
      <c r="V65" s="19">
        <f t="shared" si="12"/>
        <v>0</v>
      </c>
      <c r="AD65" s="69"/>
      <c r="AE65" s="69"/>
      <c r="AF65" s="69"/>
      <c r="AG65" s="69"/>
      <c r="AH65" s="69"/>
      <c r="AI65" s="69"/>
    </row>
    <row r="66" spans="1:35" x14ac:dyDescent="0.25">
      <c r="A66" s="26">
        <f>Wellpath!E66</f>
        <v>6100</v>
      </c>
      <c r="B66" s="68">
        <v>0</v>
      </c>
      <c r="C66" s="22">
        <v>0</v>
      </c>
      <c r="D66" s="22">
        <v>0</v>
      </c>
      <c r="E66" s="20">
        <f>Model!$W$38*(Wellpath!$K66-Wellpath!$K65)*MAX(ABS(SIN(Wellpath!$L66)*(IF(Wellpath!L65&lt;0.000001,0,SIN(ABS(MOD((Wellpath!$M66-Wellpath!M65+PI()),2*PI())-PI()))))),Model!$B$24*(Wellpath!$K66-Wellpath!$K65))*-SIN(Wellpath!$M66)</f>
        <v>-5.614744776097573E-2</v>
      </c>
      <c r="F66" s="20">
        <f>Model!$W$38*(Wellpath!$K66-Wellpath!$K65)*MAX(ABS(SIN(Wellpath!$L66)*(IF(Wellpath!L65&lt;0.000001,0,SIN(ABS(MOD((Wellpath!$M66-Wellpath!M65+PI()),2*PI())-PI()))))),Model!$B$24*(Wellpath!$K66-Wellpath!$K65))*COS(Wellpath!$M66)</f>
        <v>2.6516802465592775E-2</v>
      </c>
      <c r="G66" s="20">
        <v>0</v>
      </c>
      <c r="H66" s="18">
        <f t="shared" si="6"/>
        <v>-5.614744776097573E-2</v>
      </c>
      <c r="I66" s="18">
        <f t="shared" si="7"/>
        <v>2.6516802465592775E-2</v>
      </c>
      <c r="J66" s="18">
        <f t="shared" si="8"/>
        <v>0</v>
      </c>
      <c r="K66" s="21">
        <f t="shared" si="15"/>
        <v>0.22459733552176814</v>
      </c>
      <c r="L66" s="21">
        <f t="shared" si="15"/>
        <v>0.82919660199965806</v>
      </c>
      <c r="M66" s="21">
        <f t="shared" si="15"/>
        <v>0</v>
      </c>
      <c r="N66" s="21">
        <f t="shared" si="2"/>
        <v>-0.26024138149085413</v>
      </c>
      <c r="O66" s="21">
        <f t="shared" si="3"/>
        <v>0</v>
      </c>
      <c r="P66" s="21">
        <f t="shared" si="4"/>
        <v>0</v>
      </c>
      <c r="Q66" s="19">
        <f t="shared" si="9"/>
        <v>0.22459733552176814</v>
      </c>
      <c r="R66" s="19">
        <f t="shared" si="9"/>
        <v>0.82919660199965806</v>
      </c>
      <c r="S66" s="19">
        <f t="shared" si="9"/>
        <v>0</v>
      </c>
      <c r="T66" s="19">
        <f t="shared" si="10"/>
        <v>-0.26024138149085413</v>
      </c>
      <c r="U66" s="19">
        <f t="shared" si="11"/>
        <v>0</v>
      </c>
      <c r="V66" s="19">
        <f t="shared" si="12"/>
        <v>0</v>
      </c>
      <c r="AD66" s="69"/>
      <c r="AE66" s="69"/>
      <c r="AF66" s="69"/>
      <c r="AG66" s="69"/>
      <c r="AH66" s="69"/>
      <c r="AI66" s="69"/>
    </row>
    <row r="67" spans="1:35" x14ac:dyDescent="0.25">
      <c r="A67" s="26">
        <f>Wellpath!E67</f>
        <v>6200</v>
      </c>
      <c r="B67" s="68">
        <v>0</v>
      </c>
      <c r="C67" s="22">
        <v>0</v>
      </c>
      <c r="D67" s="22">
        <v>0</v>
      </c>
      <c r="E67" s="20">
        <f>Model!$W$38*(Wellpath!$K67-Wellpath!$K66)*MAX(ABS(SIN(Wellpath!$L67)*(IF(Wellpath!L66&lt;0.000001,0,SIN(ABS(MOD((Wellpath!$M67-Wellpath!M66+PI()),2*PI())-PI()))))),Model!$B$24*(Wellpath!$K67-Wellpath!$K66))*-SIN(Wellpath!$M67)</f>
        <v>-0.24686722999436553</v>
      </c>
      <c r="F67" s="20">
        <f>Model!$W$38*(Wellpath!$K67-Wellpath!$K66)*MAX(ABS(SIN(Wellpath!$L67)*(IF(Wellpath!L66&lt;0.000001,0,SIN(ABS(MOD((Wellpath!$M67-Wellpath!M66+PI()),2*PI())-PI()))))),Model!$B$24*(Wellpath!$K67-Wellpath!$K66))*COS(Wellpath!$M67)</f>
        <v>8.7856919836808531E-2</v>
      </c>
      <c r="G67" s="20">
        <v>0</v>
      </c>
      <c r="H67" s="18">
        <f t="shared" si="6"/>
        <v>-0.24686722999436553</v>
      </c>
      <c r="I67" s="18">
        <f t="shared" si="7"/>
        <v>8.7856919836808531E-2</v>
      </c>
      <c r="J67" s="18">
        <f t="shared" si="8"/>
        <v>0</v>
      </c>
      <c r="K67" s="21">
        <f t="shared" si="15"/>
        <v>0.28554076476685908</v>
      </c>
      <c r="L67" s="21">
        <f t="shared" si="15"/>
        <v>0.83691544036286947</v>
      </c>
      <c r="M67" s="21">
        <f t="shared" si="15"/>
        <v>0</v>
      </c>
      <c r="N67" s="21">
        <f t="shared" si="2"/>
        <v>-0.28193037592680409</v>
      </c>
      <c r="O67" s="21">
        <f t="shared" si="3"/>
        <v>0</v>
      </c>
      <c r="P67" s="21">
        <f t="shared" si="4"/>
        <v>0</v>
      </c>
      <c r="Q67" s="19">
        <f t="shared" si="9"/>
        <v>0.28554076476685908</v>
      </c>
      <c r="R67" s="19">
        <f t="shared" si="9"/>
        <v>0.83691544036286947</v>
      </c>
      <c r="S67" s="19">
        <f t="shared" si="9"/>
        <v>0</v>
      </c>
      <c r="T67" s="19">
        <f t="shared" si="10"/>
        <v>-0.28193037592680409</v>
      </c>
      <c r="U67" s="19">
        <f t="shared" si="11"/>
        <v>0</v>
      </c>
      <c r="V67" s="19">
        <f t="shared" si="12"/>
        <v>0</v>
      </c>
      <c r="AD67" s="69"/>
      <c r="AE67" s="69"/>
      <c r="AF67" s="69"/>
      <c r="AG67" s="69"/>
      <c r="AH67" s="69"/>
      <c r="AI67" s="69"/>
    </row>
    <row r="68" spans="1:35" x14ac:dyDescent="0.25">
      <c r="A68" s="26">
        <f>Wellpath!E68</f>
        <v>6300</v>
      </c>
      <c r="B68" s="68">
        <v>0</v>
      </c>
      <c r="C68" s="22">
        <v>0</v>
      </c>
      <c r="D68" s="22">
        <v>0</v>
      </c>
      <c r="E68" s="20">
        <f>Model!$W$38*(Wellpath!$K68-Wellpath!$K67)*MAX(ABS(SIN(Wellpath!$L68)*(IF(Wellpath!L67&lt;0.000001,0,SIN(ABS(MOD((Wellpath!$M68-Wellpath!M67+PI()),2*PI())-PI()))))),Model!$B$24*(Wellpath!$K68-Wellpath!$K67))*-SIN(Wellpath!$M68)</f>
        <v>-0.25773700810163913</v>
      </c>
      <c r="F68" s="20">
        <f>Model!$W$38*(Wellpath!$K68-Wellpath!$K67)*MAX(ABS(SIN(Wellpath!$L68)*(IF(Wellpath!L67&lt;0.000001,0,SIN(ABS(MOD((Wellpath!$M68-Wellpath!M67+PI()),2*PI())-PI()))))),Model!$B$24*(Wellpath!$K68-Wellpath!$K67))*COS(Wellpath!$M68)</f>
        <v>6.3306281078002194E-2</v>
      </c>
      <c r="G68" s="20">
        <v>0</v>
      </c>
      <c r="H68" s="18">
        <f t="shared" si="6"/>
        <v>-0.25773700810163913</v>
      </c>
      <c r="I68" s="18">
        <f t="shared" si="7"/>
        <v>6.3306281078002194E-2</v>
      </c>
      <c r="J68" s="18">
        <f t="shared" si="8"/>
        <v>0</v>
      </c>
      <c r="K68" s="21">
        <f t="shared" ref="K68:M83" si="16">K67+E68^2</f>
        <v>0.35196913011204345</v>
      </c>
      <c r="L68" s="21">
        <f t="shared" si="16"/>
        <v>0.84092312558679649</v>
      </c>
      <c r="M68" s="21">
        <f t="shared" si="16"/>
        <v>0</v>
      </c>
      <c r="N68" s="21">
        <f t="shared" ref="N68:N131" si="17">N67+E68*F68</f>
        <v>-0.2982467474058898</v>
      </c>
      <c r="O68" s="21">
        <f t="shared" ref="O68:O131" si="18">O67+E68*G68</f>
        <v>0</v>
      </c>
      <c r="P68" s="21">
        <f t="shared" ref="P68:P131" si="19">P67+F68*G68</f>
        <v>0</v>
      </c>
      <c r="Q68" s="19">
        <f t="shared" si="9"/>
        <v>0.35196913011204345</v>
      </c>
      <c r="R68" s="19">
        <f t="shared" si="9"/>
        <v>0.84092312558679649</v>
      </c>
      <c r="S68" s="19">
        <f t="shared" si="9"/>
        <v>0</v>
      </c>
      <c r="T68" s="19">
        <f t="shared" si="10"/>
        <v>-0.2982467474058898</v>
      </c>
      <c r="U68" s="19">
        <f t="shared" si="11"/>
        <v>0</v>
      </c>
      <c r="V68" s="19">
        <f t="shared" si="12"/>
        <v>0</v>
      </c>
      <c r="AD68" s="69"/>
      <c r="AE68" s="69"/>
      <c r="AF68" s="69"/>
      <c r="AG68" s="69"/>
      <c r="AH68" s="69"/>
      <c r="AI68" s="69"/>
    </row>
    <row r="69" spans="1:35" x14ac:dyDescent="0.25">
      <c r="A69" s="26">
        <f>Wellpath!E69</f>
        <v>6400</v>
      </c>
      <c r="B69" s="68">
        <v>0</v>
      </c>
      <c r="C69" s="22">
        <v>0</v>
      </c>
      <c r="D69" s="22">
        <v>0</v>
      </c>
      <c r="E69" s="20">
        <f>Model!$W$38*(Wellpath!$K69-Wellpath!$K68)*MAX(ABS(SIN(Wellpath!$L69)*(IF(Wellpath!L68&lt;0.000001,0,SIN(ABS(MOD((Wellpath!$M69-Wellpath!M68+PI()),2*PI())-PI()))))),Model!$B$24*(Wellpath!$K69-Wellpath!$K68))*-SIN(Wellpath!$M69)</f>
        <v>-0.26349209836342047</v>
      </c>
      <c r="F69" s="20">
        <f>Model!$W$38*(Wellpath!$K69-Wellpath!$K68)*MAX(ABS(SIN(Wellpath!$L69)*(IF(Wellpath!L68&lt;0.000001,0,SIN(ABS(MOD((Wellpath!$M69-Wellpath!M68+PI()),2*PI())-PI()))))),Model!$B$24*(Wellpath!$K69-Wellpath!$K68))*COS(Wellpath!$M69)</f>
        <v>3.7078296982307815E-2</v>
      </c>
      <c r="G69" s="20">
        <v>0</v>
      </c>
      <c r="H69" s="18">
        <f t="shared" ref="H69:H132" si="20">E69</f>
        <v>-0.26349209836342047</v>
      </c>
      <c r="I69" s="18">
        <f t="shared" ref="I69:I132" si="21">F69</f>
        <v>3.7078296982307815E-2</v>
      </c>
      <c r="J69" s="18">
        <f t="shared" ref="J69:J132" si="22">G69</f>
        <v>0</v>
      </c>
      <c r="K69" s="21">
        <f t="shared" si="16"/>
        <v>0.42139721601200186</v>
      </c>
      <c r="L69" s="21">
        <f t="shared" si="16"/>
        <v>0.84229792569390471</v>
      </c>
      <c r="M69" s="21">
        <f t="shared" si="16"/>
        <v>0</v>
      </c>
      <c r="N69" s="21">
        <f t="shared" si="17"/>
        <v>-0.30801658568150014</v>
      </c>
      <c r="O69" s="21">
        <f t="shared" si="18"/>
        <v>0</v>
      </c>
      <c r="P69" s="21">
        <f t="shared" si="19"/>
        <v>0</v>
      </c>
      <c r="Q69" s="19">
        <f t="shared" ref="Q69:S132" si="23">K68+H69^2</f>
        <v>0.42139721601200186</v>
      </c>
      <c r="R69" s="19">
        <f t="shared" si="23"/>
        <v>0.84229792569390471</v>
      </c>
      <c r="S69" s="19">
        <f t="shared" si="23"/>
        <v>0</v>
      </c>
      <c r="T69" s="19">
        <f t="shared" ref="T69:T132" si="24">N68+H69*I69</f>
        <v>-0.30801658568150014</v>
      </c>
      <c r="U69" s="19">
        <f t="shared" ref="U69:U132" si="25">O68+H69*J69</f>
        <v>0</v>
      </c>
      <c r="V69" s="19">
        <f t="shared" ref="V69:V132" si="26">P68+I69*J69</f>
        <v>0</v>
      </c>
      <c r="AD69" s="69"/>
      <c r="AE69" s="69"/>
      <c r="AF69" s="69"/>
      <c r="AG69" s="69"/>
      <c r="AH69" s="69"/>
      <c r="AI69" s="69"/>
    </row>
    <row r="70" spans="1:35" x14ac:dyDescent="0.25">
      <c r="A70" s="26">
        <f>Wellpath!E70</f>
        <v>6500</v>
      </c>
      <c r="B70" s="68">
        <v>0</v>
      </c>
      <c r="C70" s="22">
        <v>0</v>
      </c>
      <c r="D70" s="22">
        <v>0</v>
      </c>
      <c r="E70" s="20">
        <f>Model!$W$38*(Wellpath!$K70-Wellpath!$K69)*MAX(ABS(SIN(Wellpath!$L70)*(IF(Wellpath!L69&lt;0.000001,0,SIN(ABS(MOD((Wellpath!$M70-Wellpath!M69+PI()),2*PI())-PI()))))),Model!$B$24*(Wellpath!$K70-Wellpath!$K69))*-SIN(Wellpath!$M70)</f>
        <v>-0.2653154831311797</v>
      </c>
      <c r="F70" s="20">
        <f>Model!$W$38*(Wellpath!$K70-Wellpath!$K69)*MAX(ABS(SIN(Wellpath!$L70)*(IF(Wellpath!L69&lt;0.000001,0,SIN(ABS(MOD((Wellpath!$M70-Wellpath!M69+PI()),2*PI())-PI()))))),Model!$B$24*(Wellpath!$K70-Wellpath!$K69))*COS(Wellpath!$M70)</f>
        <v>1.0609789925669733E-2</v>
      </c>
      <c r="G70" s="20">
        <v>0</v>
      </c>
      <c r="H70" s="18">
        <f t="shared" si="20"/>
        <v>-0.2653154831311797</v>
      </c>
      <c r="I70" s="18">
        <f t="shared" si="21"/>
        <v>1.0609789925669733E-2</v>
      </c>
      <c r="J70" s="18">
        <f t="shared" si="22"/>
        <v>0</v>
      </c>
      <c r="K70" s="21">
        <f t="shared" si="16"/>
        <v>0.49178952160113315</v>
      </c>
      <c r="L70" s="21">
        <f t="shared" si="16"/>
        <v>0.84241049333617157</v>
      </c>
      <c r="M70" s="21">
        <f t="shared" si="16"/>
        <v>0</v>
      </c>
      <c r="N70" s="21">
        <f t="shared" si="17"/>
        <v>-0.31083152722154955</v>
      </c>
      <c r="O70" s="21">
        <f t="shared" si="18"/>
        <v>0</v>
      </c>
      <c r="P70" s="21">
        <f t="shared" si="19"/>
        <v>0</v>
      </c>
      <c r="Q70" s="19">
        <f t="shared" si="23"/>
        <v>0.49178952160113315</v>
      </c>
      <c r="R70" s="19">
        <f t="shared" si="23"/>
        <v>0.84241049333617157</v>
      </c>
      <c r="S70" s="19">
        <f t="shared" si="23"/>
        <v>0</v>
      </c>
      <c r="T70" s="19">
        <f t="shared" si="24"/>
        <v>-0.31083152722154955</v>
      </c>
      <c r="U70" s="19">
        <f t="shared" si="25"/>
        <v>0</v>
      </c>
      <c r="V70" s="19">
        <f t="shared" si="26"/>
        <v>0</v>
      </c>
      <c r="AD70" s="69"/>
      <c r="AE70" s="69"/>
      <c r="AF70" s="69"/>
      <c r="AG70" s="69"/>
      <c r="AH70" s="69"/>
      <c r="AI70" s="69"/>
    </row>
    <row r="71" spans="1:35" x14ac:dyDescent="0.25">
      <c r="A71" s="26">
        <f>Wellpath!E71</f>
        <v>6576.62</v>
      </c>
      <c r="B71" s="68">
        <v>0</v>
      </c>
      <c r="C71" s="22">
        <v>0</v>
      </c>
      <c r="D71" s="22">
        <v>0</v>
      </c>
      <c r="E71" s="20">
        <f>Model!$W$38*(Wellpath!$K71-Wellpath!$K70)*MAX(ABS(SIN(Wellpath!$L71)*(IF(Wellpath!L70&lt;0.000001,0,SIN(ABS(MOD((Wellpath!$M71-Wellpath!M70+PI()),2*PI())-PI()))))),Model!$B$24*(Wellpath!$K71-Wellpath!$K70))*-SIN(Wellpath!$M71)</f>
        <v>-0.1545067442097206</v>
      </c>
      <c r="F71" s="20">
        <f>Model!$W$38*(Wellpath!$K71-Wellpath!$K70)*MAX(ABS(SIN(Wellpath!$L71)*(IF(Wellpath!L70&lt;0.000001,0,SIN(ABS(MOD((Wellpath!$M71-Wellpath!M70+PI()),2*PI())-PI()))))),Model!$B$24*(Wellpath!$K71-Wellpath!$K70))*COS(Wellpath!$M71)</f>
        <v>-5.3954943994680782E-3</v>
      </c>
      <c r="G71" s="20">
        <v>0</v>
      </c>
      <c r="H71" s="18">
        <f t="shared" si="20"/>
        <v>-0.1545067442097206</v>
      </c>
      <c r="I71" s="18">
        <f t="shared" si="21"/>
        <v>-5.3954943994680782E-3</v>
      </c>
      <c r="J71" s="18">
        <f t="shared" si="22"/>
        <v>0</v>
      </c>
      <c r="K71" s="21">
        <f t="shared" si="16"/>
        <v>0.51566185560742117</v>
      </c>
      <c r="L71" s="21">
        <f t="shared" si="16"/>
        <v>0.84243960469598622</v>
      </c>
      <c r="M71" s="21">
        <f t="shared" si="16"/>
        <v>0</v>
      </c>
      <c r="N71" s="21">
        <f t="shared" si="17"/>
        <v>-0.30999788694848596</v>
      </c>
      <c r="O71" s="21">
        <f t="shared" si="18"/>
        <v>0</v>
      </c>
      <c r="P71" s="21">
        <f t="shared" si="19"/>
        <v>0</v>
      </c>
      <c r="Q71" s="19">
        <f t="shared" si="23"/>
        <v>0.51566185560742117</v>
      </c>
      <c r="R71" s="19">
        <f t="shared" si="23"/>
        <v>0.84243960469598622</v>
      </c>
      <c r="S71" s="19">
        <f t="shared" si="23"/>
        <v>0</v>
      </c>
      <c r="T71" s="19">
        <f t="shared" si="24"/>
        <v>-0.30999788694848596</v>
      </c>
      <c r="U71" s="19">
        <f t="shared" si="25"/>
        <v>0</v>
      </c>
      <c r="V71" s="19">
        <f t="shared" si="26"/>
        <v>0</v>
      </c>
      <c r="AD71" s="69"/>
      <c r="AE71" s="69"/>
      <c r="AF71" s="69"/>
      <c r="AG71" s="69"/>
      <c r="AH71" s="69"/>
      <c r="AI71" s="69"/>
    </row>
    <row r="72" spans="1:35" x14ac:dyDescent="0.25">
      <c r="A72" s="26">
        <f>Wellpath!E72</f>
        <v>6600</v>
      </c>
      <c r="B72" s="68">
        <v>0</v>
      </c>
      <c r="C72" s="22">
        <v>0</v>
      </c>
      <c r="D72" s="22">
        <v>0</v>
      </c>
      <c r="E72" s="20">
        <f>Model!$W$38*(Wellpath!$K72-Wellpath!$K71)*MAX(ABS(SIN(Wellpath!$L72)*(IF(Wellpath!L71&lt;0.000001,0,SIN(ABS(MOD((Wellpath!$M72-Wellpath!M71+PI()),2*PI())-PI()))))),Model!$B$24*(Wellpath!$K72-Wellpath!$K71))*-SIN(Wellpath!$M72)</f>
        <v>-1.4224057646118912E-2</v>
      </c>
      <c r="F72" s="20">
        <f>Model!$W$38*(Wellpath!$K72-Wellpath!$K71)*MAX(ABS(SIN(Wellpath!$L72)*(IF(Wellpath!L71&lt;0.000001,0,SIN(ABS(MOD((Wellpath!$M72-Wellpath!M71+PI()),2*PI())-PI()))))),Model!$B$24*(Wellpath!$K72-Wellpath!$K71))*COS(Wellpath!$M72)</f>
        <v>-8.2015400355826547E-4</v>
      </c>
      <c r="G72" s="20">
        <v>0</v>
      </c>
      <c r="H72" s="18">
        <f t="shared" si="20"/>
        <v>-1.4224057646118912E-2</v>
      </c>
      <c r="I72" s="18">
        <f t="shared" si="21"/>
        <v>-8.2015400355826547E-4</v>
      </c>
      <c r="J72" s="18">
        <f t="shared" si="22"/>
        <v>0</v>
      </c>
      <c r="K72" s="21">
        <f t="shared" si="16"/>
        <v>0.51586417942334128</v>
      </c>
      <c r="L72" s="21">
        <f t="shared" si="16"/>
        <v>0.84244027734857574</v>
      </c>
      <c r="M72" s="21">
        <f t="shared" si="16"/>
        <v>0</v>
      </c>
      <c r="N72" s="21">
        <f t="shared" si="17"/>
        <v>-0.30998622103066065</v>
      </c>
      <c r="O72" s="21">
        <f t="shared" si="18"/>
        <v>0</v>
      </c>
      <c r="P72" s="21">
        <f t="shared" si="19"/>
        <v>0</v>
      </c>
      <c r="Q72" s="19">
        <f t="shared" si="23"/>
        <v>0.51586417942334128</v>
      </c>
      <c r="R72" s="19">
        <f t="shared" si="23"/>
        <v>0.84244027734857574</v>
      </c>
      <c r="S72" s="19">
        <f t="shared" si="23"/>
        <v>0</v>
      </c>
      <c r="T72" s="19">
        <f t="shared" si="24"/>
        <v>-0.30998622103066065</v>
      </c>
      <c r="U72" s="19">
        <f t="shared" si="25"/>
        <v>0</v>
      </c>
      <c r="V72" s="19">
        <f t="shared" si="26"/>
        <v>0</v>
      </c>
      <c r="AD72" s="69"/>
      <c r="AE72" s="69"/>
      <c r="AF72" s="69"/>
      <c r="AG72" s="69"/>
      <c r="AH72" s="69"/>
      <c r="AI72" s="69"/>
    </row>
    <row r="73" spans="1:35" x14ac:dyDescent="0.25">
      <c r="A73" s="26">
        <f>Wellpath!E73</f>
        <v>6700</v>
      </c>
      <c r="B73" s="68">
        <v>0</v>
      </c>
      <c r="C73" s="22">
        <v>0</v>
      </c>
      <c r="D73" s="22">
        <v>0</v>
      </c>
      <c r="E73" s="20">
        <f>Model!$W$38*(Wellpath!$K73-Wellpath!$K72)*MAX(ABS(SIN(Wellpath!$L73)*(IF(Wellpath!L72&lt;0.000001,0,SIN(ABS(MOD((Wellpath!$M73-Wellpath!M72+PI()),2*PI())-PI()))))),Model!$B$24*(Wellpath!$K73-Wellpath!$K72))*-SIN(Wellpath!$M73)</f>
        <v>-0.25769497257141416</v>
      </c>
      <c r="F73" s="20">
        <f>Model!$W$38*(Wellpath!$K73-Wellpath!$K72)*MAX(ABS(SIN(Wellpath!$L73)*(IF(Wellpath!L72&lt;0.000001,0,SIN(ABS(MOD((Wellpath!$M73-Wellpath!M72+PI()),2*PI())-PI()))))),Model!$B$24*(Wellpath!$K73-Wellpath!$K72))*COS(Wellpath!$M73)</f>
        <v>-4.058438322846146E-2</v>
      </c>
      <c r="G73" s="20">
        <v>0</v>
      </c>
      <c r="H73" s="18">
        <f t="shared" si="20"/>
        <v>-0.25769497257141416</v>
      </c>
      <c r="I73" s="18">
        <f t="shared" si="21"/>
        <v>-4.058438322846146E-2</v>
      </c>
      <c r="J73" s="18">
        <f t="shared" si="22"/>
        <v>0</v>
      </c>
      <c r="K73" s="21">
        <f t="shared" si="16"/>
        <v>0.58227087831192315</v>
      </c>
      <c r="L73" s="21">
        <f t="shared" si="16"/>
        <v>0.84408736951061036</v>
      </c>
      <c r="M73" s="21">
        <f t="shared" si="16"/>
        <v>0</v>
      </c>
      <c r="N73" s="21">
        <f t="shared" si="17"/>
        <v>-0.29952782950777451</v>
      </c>
      <c r="O73" s="21">
        <f t="shared" si="18"/>
        <v>0</v>
      </c>
      <c r="P73" s="21">
        <f t="shared" si="19"/>
        <v>0</v>
      </c>
      <c r="Q73" s="19">
        <f t="shared" si="23"/>
        <v>0.58227087831192315</v>
      </c>
      <c r="R73" s="19">
        <f t="shared" si="23"/>
        <v>0.84408736951061036</v>
      </c>
      <c r="S73" s="19">
        <f t="shared" si="23"/>
        <v>0</v>
      </c>
      <c r="T73" s="19">
        <f t="shared" si="24"/>
        <v>-0.29952782950777451</v>
      </c>
      <c r="U73" s="19">
        <f t="shared" si="25"/>
        <v>0</v>
      </c>
      <c r="V73" s="19">
        <f t="shared" si="26"/>
        <v>0</v>
      </c>
      <c r="AD73" s="69"/>
      <c r="AE73" s="69"/>
      <c r="AF73" s="69"/>
      <c r="AG73" s="69"/>
      <c r="AH73" s="69"/>
      <c r="AI73" s="69"/>
    </row>
    <row r="74" spans="1:35" x14ac:dyDescent="0.25">
      <c r="A74" s="26">
        <f>Wellpath!E74</f>
        <v>6800</v>
      </c>
      <c r="B74" s="68">
        <v>0</v>
      </c>
      <c r="C74" s="22">
        <v>0</v>
      </c>
      <c r="D74" s="22">
        <v>0</v>
      </c>
      <c r="E74" s="20">
        <f>Model!$W$38*(Wellpath!$K74-Wellpath!$K73)*MAX(ABS(SIN(Wellpath!$L74)*(IF(Wellpath!L73&lt;0.000001,0,SIN(ABS(MOD((Wellpath!$M74-Wellpath!M73+PI()),2*PI())-PI()))))),Model!$B$24*(Wellpath!$K74-Wellpath!$K73))*-SIN(Wellpath!$M74)</f>
        <v>-0.25544735429674453</v>
      </c>
      <c r="F74" s="20">
        <f>Model!$W$38*(Wellpath!$K74-Wellpath!$K73)*MAX(ABS(SIN(Wellpath!$L74)*(IF(Wellpath!L73&lt;0.000001,0,SIN(ABS(MOD((Wellpath!$M74-Wellpath!M73+PI()),2*PI())-PI()))))),Model!$B$24*(Wellpath!$K74-Wellpath!$K73))*COS(Wellpath!$M74)</f>
        <v>-6.706301351637986E-2</v>
      </c>
      <c r="G74" s="20">
        <v>0</v>
      </c>
      <c r="H74" s="18">
        <f t="shared" si="20"/>
        <v>-0.25544735429674453</v>
      </c>
      <c r="I74" s="18">
        <f t="shared" si="21"/>
        <v>-6.706301351637986E-2</v>
      </c>
      <c r="J74" s="18">
        <f t="shared" si="22"/>
        <v>0</v>
      </c>
      <c r="K74" s="21">
        <f t="shared" si="16"/>
        <v>0.64752422912912966</v>
      </c>
      <c r="L74" s="21">
        <f t="shared" si="16"/>
        <v>0.84858481729250856</v>
      </c>
      <c r="M74" s="21">
        <f t="shared" si="16"/>
        <v>0</v>
      </c>
      <c r="N74" s="21">
        <f t="shared" si="17"/>
        <v>-0.28239676013384846</v>
      </c>
      <c r="O74" s="21">
        <f t="shared" si="18"/>
        <v>0</v>
      </c>
      <c r="P74" s="21">
        <f t="shared" si="19"/>
        <v>0</v>
      </c>
      <c r="Q74" s="19">
        <f t="shared" si="23"/>
        <v>0.64752422912912966</v>
      </c>
      <c r="R74" s="19">
        <f t="shared" si="23"/>
        <v>0.84858481729250856</v>
      </c>
      <c r="S74" s="19">
        <f t="shared" si="23"/>
        <v>0</v>
      </c>
      <c r="T74" s="19">
        <f t="shared" si="24"/>
        <v>-0.28239676013384846</v>
      </c>
      <c r="U74" s="19">
        <f t="shared" si="25"/>
        <v>0</v>
      </c>
      <c r="V74" s="19">
        <f t="shared" si="26"/>
        <v>0</v>
      </c>
      <c r="AD74" s="69"/>
      <c r="AE74" s="69"/>
      <c r="AF74" s="69"/>
      <c r="AG74" s="69"/>
      <c r="AH74" s="69"/>
      <c r="AI74" s="69"/>
    </row>
    <row r="75" spans="1:35" x14ac:dyDescent="0.25">
      <c r="A75" s="26">
        <f>Wellpath!E75</f>
        <v>6900</v>
      </c>
      <c r="B75" s="68">
        <v>0</v>
      </c>
      <c r="C75" s="22">
        <v>0</v>
      </c>
      <c r="D75" s="22">
        <v>0</v>
      </c>
      <c r="E75" s="20">
        <f>Model!$W$38*(Wellpath!$K75-Wellpath!$K74)*MAX(ABS(SIN(Wellpath!$L75)*(IF(Wellpath!L74&lt;0.000001,0,SIN(ABS(MOD((Wellpath!$M75-Wellpath!M74+PI()),2*PI())-PI()))))),Model!$B$24*(Wellpath!$K75-Wellpath!$K74))*-SIN(Wellpath!$M75)</f>
        <v>-0.24970238075939466</v>
      </c>
      <c r="F75" s="20">
        <f>Model!$W$38*(Wellpath!$K75-Wellpath!$K74)*MAX(ABS(SIN(Wellpath!$L75)*(IF(Wellpath!L74&lt;0.000001,0,SIN(ABS(MOD((Wellpath!$M75-Wellpath!M74+PI()),2*PI())-PI()))))),Model!$B$24*(Wellpath!$K75-Wellpath!$K74))*COS(Wellpath!$M75)</f>
        <v>-9.3459254576971657E-2</v>
      </c>
      <c r="G75" s="20">
        <v>0</v>
      </c>
      <c r="H75" s="18">
        <f t="shared" si="20"/>
        <v>-0.24970238075939466</v>
      </c>
      <c r="I75" s="18">
        <f t="shared" si="21"/>
        <v>-9.3459254576971657E-2</v>
      </c>
      <c r="J75" s="18">
        <f t="shared" si="22"/>
        <v>0</v>
      </c>
      <c r="K75" s="21">
        <f t="shared" si="16"/>
        <v>0.70987550808603939</v>
      </c>
      <c r="L75" s="21">
        <f t="shared" si="16"/>
        <v>0.85731944955859174</v>
      </c>
      <c r="M75" s="21">
        <f t="shared" si="16"/>
        <v>0</v>
      </c>
      <c r="N75" s="21">
        <f t="shared" si="17"/>
        <v>-0.25905976176198026</v>
      </c>
      <c r="O75" s="21">
        <f t="shared" si="18"/>
        <v>0</v>
      </c>
      <c r="P75" s="21">
        <f t="shared" si="19"/>
        <v>0</v>
      </c>
      <c r="Q75" s="19">
        <f t="shared" si="23"/>
        <v>0.70987550808603939</v>
      </c>
      <c r="R75" s="19">
        <f t="shared" si="23"/>
        <v>0.85731944955859174</v>
      </c>
      <c r="S75" s="19">
        <f t="shared" si="23"/>
        <v>0</v>
      </c>
      <c r="T75" s="19">
        <f t="shared" si="24"/>
        <v>-0.25905976176198026</v>
      </c>
      <c r="U75" s="19">
        <f t="shared" si="25"/>
        <v>0</v>
      </c>
      <c r="V75" s="19">
        <f t="shared" si="26"/>
        <v>0</v>
      </c>
      <c r="AD75" s="69"/>
      <c r="AE75" s="69"/>
      <c r="AF75" s="69"/>
      <c r="AG75" s="69"/>
      <c r="AH75" s="69"/>
      <c r="AI75" s="69"/>
    </row>
    <row r="76" spans="1:35" x14ac:dyDescent="0.25">
      <c r="A76" s="26">
        <f>Wellpath!E76</f>
        <v>7000</v>
      </c>
      <c r="B76" s="68">
        <v>0</v>
      </c>
      <c r="C76" s="22">
        <v>0</v>
      </c>
      <c r="D76" s="22">
        <v>0</v>
      </c>
      <c r="E76" s="20">
        <f>Model!$W$38*(Wellpath!$K76-Wellpath!$K75)*MAX(ABS(SIN(Wellpath!$L76)*(IF(Wellpath!L75&lt;0.000001,0,SIN(ABS(MOD((Wellpath!$M76-Wellpath!M75+PI()),2*PI())-PI()))))),Model!$B$24*(Wellpath!$K76-Wellpath!$K75))*-SIN(Wellpath!$M76)</f>
        <v>-0.23820641993445743</v>
      </c>
      <c r="F76" s="20">
        <f>Model!$W$38*(Wellpath!$K76-Wellpath!$K75)*MAX(ABS(SIN(Wellpath!$L76)*(IF(Wellpath!L75&lt;0.000001,0,SIN(ABS(MOD((Wellpath!$M76-Wellpath!M75+PI()),2*PI())-PI()))))),Model!$B$24*(Wellpath!$K76-Wellpath!$K75))*COS(Wellpath!$M76)</f>
        <v>-0.11752209644597671</v>
      </c>
      <c r="G76" s="20">
        <v>0</v>
      </c>
      <c r="H76" s="18">
        <f t="shared" si="20"/>
        <v>-0.23820641993445743</v>
      </c>
      <c r="I76" s="18">
        <f t="shared" si="21"/>
        <v>-0.11752209644597671</v>
      </c>
      <c r="J76" s="18">
        <f t="shared" si="22"/>
        <v>0</v>
      </c>
      <c r="K76" s="21">
        <f t="shared" si="16"/>
        <v>0.76661780658403045</v>
      </c>
      <c r="L76" s="21">
        <f t="shared" si="16"/>
        <v>0.87113089271164923</v>
      </c>
      <c r="M76" s="21">
        <f t="shared" si="16"/>
        <v>0</v>
      </c>
      <c r="N76" s="21">
        <f t="shared" si="17"/>
        <v>-0.23106524390439212</v>
      </c>
      <c r="O76" s="21">
        <f t="shared" si="18"/>
        <v>0</v>
      </c>
      <c r="P76" s="21">
        <f t="shared" si="19"/>
        <v>0</v>
      </c>
      <c r="Q76" s="19">
        <f t="shared" si="23"/>
        <v>0.76661780658403045</v>
      </c>
      <c r="R76" s="19">
        <f t="shared" si="23"/>
        <v>0.87113089271164923</v>
      </c>
      <c r="S76" s="19">
        <f t="shared" si="23"/>
        <v>0</v>
      </c>
      <c r="T76" s="19">
        <f t="shared" si="24"/>
        <v>-0.23106524390439212</v>
      </c>
      <c r="U76" s="19">
        <f t="shared" si="25"/>
        <v>0</v>
      </c>
      <c r="V76" s="19">
        <f t="shared" si="26"/>
        <v>0</v>
      </c>
      <c r="AD76" s="69"/>
      <c r="AE76" s="69"/>
      <c r="AF76" s="69"/>
      <c r="AG76" s="69"/>
      <c r="AH76" s="69"/>
      <c r="AI76" s="69"/>
    </row>
    <row r="77" spans="1:35" x14ac:dyDescent="0.25">
      <c r="A77" s="26">
        <f>Wellpath!E77</f>
        <v>7100</v>
      </c>
      <c r="B77" s="68">
        <v>0</v>
      </c>
      <c r="C77" s="22">
        <v>0</v>
      </c>
      <c r="D77" s="22">
        <v>0</v>
      </c>
      <c r="E77" s="20">
        <f>Model!$W$38*(Wellpath!$K77-Wellpath!$K76)*MAX(ABS(SIN(Wellpath!$L77)*(IF(Wellpath!L76&lt;0.000001,0,SIN(ABS(MOD((Wellpath!$M77-Wellpath!M76+PI()),2*PI())-PI()))))),Model!$B$24*(Wellpath!$K77-Wellpath!$K76))*-SIN(Wellpath!$M77)</f>
        <v>-0.22424584421533489</v>
      </c>
      <c r="F77" s="20">
        <f>Model!$W$38*(Wellpath!$K77-Wellpath!$K76)*MAX(ABS(SIN(Wellpath!$L77)*(IF(Wellpath!L76&lt;0.000001,0,SIN(ABS(MOD((Wellpath!$M77-Wellpath!M76+PI()),2*PI())-PI()))))),Model!$B$24*(Wellpath!$K77-Wellpath!$K76))*COS(Wellpath!$M77)</f>
        <v>-0.13947216451888939</v>
      </c>
      <c r="G77" s="20">
        <v>0</v>
      </c>
      <c r="H77" s="18">
        <f t="shared" si="20"/>
        <v>-0.22424584421533489</v>
      </c>
      <c r="I77" s="18">
        <f t="shared" si="21"/>
        <v>-0.13947216451888939</v>
      </c>
      <c r="J77" s="18">
        <f t="shared" si="22"/>
        <v>0</v>
      </c>
      <c r="K77" s="21">
        <f t="shared" si="16"/>
        <v>0.81690400523187867</v>
      </c>
      <c r="L77" s="21">
        <f t="shared" si="16"/>
        <v>0.89058337738723337</v>
      </c>
      <c r="M77" s="21">
        <f t="shared" si="16"/>
        <v>0</v>
      </c>
      <c r="N77" s="21">
        <f t="shared" si="17"/>
        <v>-0.19978919062731371</v>
      </c>
      <c r="O77" s="21">
        <f t="shared" si="18"/>
        <v>0</v>
      </c>
      <c r="P77" s="21">
        <f t="shared" si="19"/>
        <v>0</v>
      </c>
      <c r="Q77" s="19">
        <f t="shared" si="23"/>
        <v>0.81690400523187867</v>
      </c>
      <c r="R77" s="19">
        <f t="shared" si="23"/>
        <v>0.89058337738723337</v>
      </c>
      <c r="S77" s="19">
        <f t="shared" si="23"/>
        <v>0</v>
      </c>
      <c r="T77" s="19">
        <f t="shared" si="24"/>
        <v>-0.19978919062731371</v>
      </c>
      <c r="U77" s="19">
        <f t="shared" si="25"/>
        <v>0</v>
      </c>
      <c r="V77" s="19">
        <f t="shared" si="26"/>
        <v>0</v>
      </c>
      <c r="AD77" s="69"/>
      <c r="AE77" s="69"/>
      <c r="AF77" s="69"/>
      <c r="AG77" s="69"/>
      <c r="AH77" s="69"/>
      <c r="AI77" s="69"/>
    </row>
    <row r="78" spans="1:35" x14ac:dyDescent="0.25">
      <c r="A78" s="26">
        <f>Wellpath!E78</f>
        <v>7102.16</v>
      </c>
      <c r="B78" s="68">
        <v>0</v>
      </c>
      <c r="C78" s="22">
        <v>0</v>
      </c>
      <c r="D78" s="22">
        <v>0</v>
      </c>
      <c r="E78" s="20">
        <f>Model!$W$38*(Wellpath!$K78-Wellpath!$K77)*MAX(ABS(SIN(Wellpath!$L78)*(IF(Wellpath!L77&lt;0.000001,0,SIN(ABS(MOD((Wellpath!$M78-Wellpath!M77+PI()),2*PI())-PI()))))),Model!$B$24*(Wellpath!$K78-Wellpath!$K77))*-SIN(Wellpath!$M78)</f>
        <v>-1.0348411082227643E-4</v>
      </c>
      <c r="F78" s="20">
        <f>Model!$W$38*(Wellpath!$K78-Wellpath!$K77)*MAX(ABS(SIN(Wellpath!$L78)*(IF(Wellpath!L77&lt;0.000001,0,SIN(ABS(MOD((Wellpath!$M78-Wellpath!M77+PI()),2*PI())-PI()))))),Model!$B$24*(Wellpath!$K78-Wellpath!$K77))*COS(Wellpath!$M78)</f>
        <v>-6.4664049262428869E-5</v>
      </c>
      <c r="G78" s="20">
        <v>0</v>
      </c>
      <c r="H78" s="18">
        <f t="shared" si="20"/>
        <v>-1.0348411082227643E-4</v>
      </c>
      <c r="I78" s="18">
        <f t="shared" si="21"/>
        <v>-6.4664049262428869E-5</v>
      </c>
      <c r="J78" s="18">
        <f t="shared" si="22"/>
        <v>0</v>
      </c>
      <c r="K78" s="21">
        <f t="shared" si="16"/>
        <v>0.81690401594083983</v>
      </c>
      <c r="L78" s="21">
        <f t="shared" si="16"/>
        <v>0.89058338156867267</v>
      </c>
      <c r="M78" s="21">
        <f t="shared" si="16"/>
        <v>0</v>
      </c>
      <c r="N78" s="21">
        <f t="shared" si="17"/>
        <v>-0.19978918393561207</v>
      </c>
      <c r="O78" s="21">
        <f t="shared" si="18"/>
        <v>0</v>
      </c>
      <c r="P78" s="21">
        <f t="shared" si="19"/>
        <v>0</v>
      </c>
      <c r="Q78" s="19">
        <f t="shared" si="23"/>
        <v>0.81690401594083983</v>
      </c>
      <c r="R78" s="19">
        <f t="shared" si="23"/>
        <v>0.89058338156867267</v>
      </c>
      <c r="S78" s="19">
        <f t="shared" si="23"/>
        <v>0</v>
      </c>
      <c r="T78" s="19">
        <f t="shared" si="24"/>
        <v>-0.19978918393561207</v>
      </c>
      <c r="U78" s="19">
        <f t="shared" si="25"/>
        <v>0</v>
      </c>
      <c r="V78" s="19">
        <f t="shared" si="26"/>
        <v>0</v>
      </c>
      <c r="AD78" s="69"/>
      <c r="AE78" s="69"/>
      <c r="AF78" s="69"/>
      <c r="AG78" s="69"/>
      <c r="AH78" s="69"/>
      <c r="AI78" s="69"/>
    </row>
    <row r="79" spans="1:35" x14ac:dyDescent="0.25">
      <c r="A79" s="26">
        <f>Wellpath!E79</f>
        <v>7200</v>
      </c>
      <c r="B79" s="68">
        <v>0</v>
      </c>
      <c r="C79" s="22">
        <v>0</v>
      </c>
      <c r="D79" s="22">
        <v>0</v>
      </c>
      <c r="E79" s="20">
        <f>Model!$W$38*(Wellpath!$K79-Wellpath!$K78)*MAX(ABS(SIN(Wellpath!$L79)*(IF(Wellpath!L78&lt;0.000001,0,SIN(ABS(MOD((Wellpath!$M79-Wellpath!M78+PI()),2*PI())-PI()))))),Model!$B$24*(Wellpath!$K79-Wellpath!$K78))*-SIN(Wellpath!$M79)</f>
        <v>-0.18655151314381715</v>
      </c>
      <c r="F79" s="20">
        <f>Model!$W$38*(Wellpath!$K79-Wellpath!$K78)*MAX(ABS(SIN(Wellpath!$L79)*(IF(Wellpath!L78&lt;0.000001,0,SIN(ABS(MOD((Wellpath!$M79-Wellpath!M78+PI()),2*PI())-PI()))))),Model!$B$24*(Wellpath!$K79-Wellpath!$K78))*COS(Wellpath!$M79)</f>
        <v>-0.14185706695046424</v>
      </c>
      <c r="G79" s="20">
        <v>0</v>
      </c>
      <c r="H79" s="18">
        <f t="shared" si="20"/>
        <v>-0.18655151314381715</v>
      </c>
      <c r="I79" s="18">
        <f t="shared" si="21"/>
        <v>-0.14185706695046424</v>
      </c>
      <c r="J79" s="18">
        <f t="shared" si="22"/>
        <v>0</v>
      </c>
      <c r="K79" s="21">
        <f t="shared" si="16"/>
        <v>0.85170548299708759</v>
      </c>
      <c r="L79" s="21">
        <f t="shared" si="16"/>
        <v>0.91070680901246115</v>
      </c>
      <c r="M79" s="21">
        <f t="shared" si="16"/>
        <v>0</v>
      </c>
      <c r="N79" s="21">
        <f t="shared" si="17"/>
        <v>-0.17332553344585919</v>
      </c>
      <c r="O79" s="21">
        <f t="shared" si="18"/>
        <v>0</v>
      </c>
      <c r="P79" s="21">
        <f t="shared" si="19"/>
        <v>0</v>
      </c>
      <c r="Q79" s="19">
        <f t="shared" si="23"/>
        <v>0.85170548299708759</v>
      </c>
      <c r="R79" s="19">
        <f t="shared" si="23"/>
        <v>0.91070680901246115</v>
      </c>
      <c r="S79" s="19">
        <f t="shared" si="23"/>
        <v>0</v>
      </c>
      <c r="T79" s="19">
        <f t="shared" si="24"/>
        <v>-0.17332553344585919</v>
      </c>
      <c r="U79" s="19">
        <f t="shared" si="25"/>
        <v>0</v>
      </c>
      <c r="V79" s="19">
        <f t="shared" si="26"/>
        <v>0</v>
      </c>
      <c r="AD79" s="69"/>
      <c r="AE79" s="69"/>
      <c r="AF79" s="69"/>
      <c r="AG79" s="69"/>
      <c r="AH79" s="69"/>
      <c r="AI79" s="69"/>
    </row>
    <row r="80" spans="1:35" x14ac:dyDescent="0.25">
      <c r="A80" s="26">
        <f>Wellpath!E80</f>
        <v>7300</v>
      </c>
      <c r="B80" s="68">
        <v>0</v>
      </c>
      <c r="C80" s="22">
        <v>0</v>
      </c>
      <c r="D80" s="22">
        <v>0</v>
      </c>
      <c r="E80" s="20">
        <f>Model!$W$38*(Wellpath!$K80-Wellpath!$K79)*MAX(ABS(SIN(Wellpath!$L80)*(IF(Wellpath!L79&lt;0.000001,0,SIN(ABS(MOD((Wellpath!$M80-Wellpath!M79+PI()),2*PI())-PI()))))),Model!$B$24*(Wellpath!$K80-Wellpath!$K79))*-SIN(Wellpath!$M80)</f>
        <v>-0.1847506132786397</v>
      </c>
      <c r="F80" s="20">
        <f>Model!$W$38*(Wellpath!$K80-Wellpath!$K79)*MAX(ABS(SIN(Wellpath!$L80)*(IF(Wellpath!L79&lt;0.000001,0,SIN(ABS(MOD((Wellpath!$M80-Wellpath!M79+PI()),2*PI())-PI()))))),Model!$B$24*(Wellpath!$K80-Wellpath!$K79))*COS(Wellpath!$M80)</f>
        <v>-0.17180108191139215</v>
      </c>
      <c r="G80" s="20">
        <v>0</v>
      </c>
      <c r="H80" s="18">
        <f t="shared" si="20"/>
        <v>-0.1847506132786397</v>
      </c>
      <c r="I80" s="18">
        <f t="shared" si="21"/>
        <v>-0.17180108191139215</v>
      </c>
      <c r="J80" s="18">
        <f t="shared" si="22"/>
        <v>0</v>
      </c>
      <c r="K80" s="21">
        <f t="shared" si="16"/>
        <v>0.88583827210392108</v>
      </c>
      <c r="L80" s="21">
        <f t="shared" si="16"/>
        <v>0.94022242075838602</v>
      </c>
      <c r="M80" s="21">
        <f t="shared" si="16"/>
        <v>0</v>
      </c>
      <c r="N80" s="21">
        <f t="shared" si="17"/>
        <v>-0.14158517820079566</v>
      </c>
      <c r="O80" s="21">
        <f t="shared" si="18"/>
        <v>0</v>
      </c>
      <c r="P80" s="21">
        <f t="shared" si="19"/>
        <v>0</v>
      </c>
      <c r="Q80" s="19">
        <f t="shared" si="23"/>
        <v>0.88583827210392108</v>
      </c>
      <c r="R80" s="19">
        <f t="shared" si="23"/>
        <v>0.94022242075838602</v>
      </c>
      <c r="S80" s="19">
        <f t="shared" si="23"/>
        <v>0</v>
      </c>
      <c r="T80" s="19">
        <f t="shared" si="24"/>
        <v>-0.14158517820079566</v>
      </c>
      <c r="U80" s="19">
        <f t="shared" si="25"/>
        <v>0</v>
      </c>
      <c r="V80" s="19">
        <f t="shared" si="26"/>
        <v>0</v>
      </c>
      <c r="AD80" s="69"/>
      <c r="AE80" s="69"/>
      <c r="AF80" s="69"/>
      <c r="AG80" s="69"/>
      <c r="AH80" s="69"/>
      <c r="AI80" s="69"/>
    </row>
    <row r="81" spans="1:35" x14ac:dyDescent="0.25">
      <c r="A81" s="26">
        <f>Wellpath!E81</f>
        <v>7400</v>
      </c>
      <c r="B81" s="68">
        <v>0</v>
      </c>
      <c r="C81" s="22">
        <v>0</v>
      </c>
      <c r="D81" s="22">
        <v>0</v>
      </c>
      <c r="E81" s="20">
        <f>Model!$W$38*(Wellpath!$K81-Wellpath!$K80)*MAX(ABS(SIN(Wellpath!$L81)*(IF(Wellpath!L80&lt;0.000001,0,SIN(ABS(MOD((Wellpath!$M81-Wellpath!M80+PI()),2*PI())-PI()))))),Model!$B$24*(Wellpath!$K81-Wellpath!$K80))*-SIN(Wellpath!$M81)</f>
        <v>-0.17025437960807444</v>
      </c>
      <c r="F81" s="20">
        <f>Model!$W$38*(Wellpath!$K81-Wellpath!$K80)*MAX(ABS(SIN(Wellpath!$L81)*(IF(Wellpath!L80&lt;0.000001,0,SIN(ABS(MOD((Wellpath!$M81-Wellpath!M80+PI()),2*PI())-PI()))))),Model!$B$24*(Wellpath!$K81-Wellpath!$K80))*COS(Wellpath!$M81)</f>
        <v>-0.19475418163790625</v>
      </c>
      <c r="G81" s="20">
        <v>0</v>
      </c>
      <c r="H81" s="18">
        <f t="shared" si="20"/>
        <v>-0.17025437960807444</v>
      </c>
      <c r="I81" s="18">
        <f t="shared" si="21"/>
        <v>-0.19475418163790625</v>
      </c>
      <c r="J81" s="18">
        <f t="shared" si="22"/>
        <v>0</v>
      </c>
      <c r="K81" s="21">
        <f t="shared" si="16"/>
        <v>0.91482482587965142</v>
      </c>
      <c r="L81" s="21">
        <f t="shared" si="16"/>
        <v>0.9781516120238366</v>
      </c>
      <c r="M81" s="21">
        <f t="shared" si="16"/>
        <v>0</v>
      </c>
      <c r="N81" s="21">
        <f t="shared" si="17"/>
        <v>-0.1084274258299557</v>
      </c>
      <c r="O81" s="21">
        <f t="shared" si="18"/>
        <v>0</v>
      </c>
      <c r="P81" s="21">
        <f t="shared" si="19"/>
        <v>0</v>
      </c>
      <c r="Q81" s="19">
        <f t="shared" si="23"/>
        <v>0.91482482587965142</v>
      </c>
      <c r="R81" s="19">
        <f t="shared" si="23"/>
        <v>0.9781516120238366</v>
      </c>
      <c r="S81" s="19">
        <f t="shared" si="23"/>
        <v>0</v>
      </c>
      <c r="T81" s="19">
        <f t="shared" si="24"/>
        <v>-0.1084274258299557</v>
      </c>
      <c r="U81" s="19">
        <f t="shared" si="25"/>
        <v>0</v>
      </c>
      <c r="V81" s="19">
        <f t="shared" si="26"/>
        <v>0</v>
      </c>
      <c r="AD81" s="69"/>
      <c r="AE81" s="69"/>
      <c r="AF81" s="69"/>
      <c r="AG81" s="69"/>
      <c r="AH81" s="69"/>
      <c r="AI81" s="69"/>
    </row>
    <row r="82" spans="1:35" x14ac:dyDescent="0.25">
      <c r="A82" s="26">
        <f>Wellpath!E82</f>
        <v>7500</v>
      </c>
      <c r="B82" s="68">
        <v>0</v>
      </c>
      <c r="C82" s="22">
        <v>0</v>
      </c>
      <c r="D82" s="22">
        <v>0</v>
      </c>
      <c r="E82" s="20">
        <f>Model!$W$38*(Wellpath!$K82-Wellpath!$K81)*MAX(ABS(SIN(Wellpath!$L82)*(IF(Wellpath!L81&lt;0.000001,0,SIN(ABS(MOD((Wellpath!$M82-Wellpath!M81+PI()),2*PI())-PI()))))),Model!$B$24*(Wellpath!$K82-Wellpath!$K81))*-SIN(Wellpath!$M82)</f>
        <v>-0.1514211770990086</v>
      </c>
      <c r="F82" s="20">
        <f>Model!$W$38*(Wellpath!$K82-Wellpath!$K81)*MAX(ABS(SIN(Wellpath!$L82)*(IF(Wellpath!L81&lt;0.000001,0,SIN(ABS(MOD((Wellpath!$M82-Wellpath!M81+PI()),2*PI())-PI()))))),Model!$B$24*(Wellpath!$K82-Wellpath!$K81))*COS(Wellpath!$M82)</f>
        <v>-0.21569051671645975</v>
      </c>
      <c r="G82" s="20">
        <v>0</v>
      </c>
      <c r="H82" s="18">
        <f t="shared" si="20"/>
        <v>-0.1514211770990086</v>
      </c>
      <c r="I82" s="18">
        <f t="shared" si="21"/>
        <v>-0.21569051671645975</v>
      </c>
      <c r="J82" s="18">
        <f t="shared" si="22"/>
        <v>0</v>
      </c>
      <c r="K82" s="21">
        <f t="shared" si="16"/>
        <v>0.93775319875370078</v>
      </c>
      <c r="L82" s="21">
        <f t="shared" si="16"/>
        <v>1.0246740110252499</v>
      </c>
      <c r="M82" s="21">
        <f t="shared" si="16"/>
        <v>0</v>
      </c>
      <c r="N82" s="21">
        <f t="shared" si="17"/>
        <v>-7.5767313899655964E-2</v>
      </c>
      <c r="O82" s="21">
        <f t="shared" si="18"/>
        <v>0</v>
      </c>
      <c r="P82" s="21">
        <f t="shared" si="19"/>
        <v>0</v>
      </c>
      <c r="Q82" s="19">
        <f t="shared" si="23"/>
        <v>0.93775319875370078</v>
      </c>
      <c r="R82" s="19">
        <f t="shared" si="23"/>
        <v>1.0246740110252499</v>
      </c>
      <c r="S82" s="19">
        <f t="shared" si="23"/>
        <v>0</v>
      </c>
      <c r="T82" s="19">
        <f t="shared" si="24"/>
        <v>-7.5767313899655964E-2</v>
      </c>
      <c r="U82" s="19">
        <f t="shared" si="25"/>
        <v>0</v>
      </c>
      <c r="V82" s="19">
        <f t="shared" si="26"/>
        <v>0</v>
      </c>
      <c r="AD82" s="69"/>
      <c r="AE82" s="69"/>
      <c r="AF82" s="69"/>
      <c r="AG82" s="69"/>
      <c r="AH82" s="69"/>
      <c r="AI82" s="69"/>
    </row>
    <row r="83" spans="1:35" x14ac:dyDescent="0.25">
      <c r="A83" s="26">
        <f>Wellpath!E83</f>
        <v>7600</v>
      </c>
      <c r="B83" s="68">
        <v>0</v>
      </c>
      <c r="C83" s="22">
        <v>0</v>
      </c>
      <c r="D83" s="22">
        <v>0</v>
      </c>
      <c r="E83" s="20">
        <f>Model!$W$38*(Wellpath!$K83-Wellpath!$K82)*MAX(ABS(SIN(Wellpath!$L83)*(IF(Wellpath!L82&lt;0.000001,0,SIN(ABS(MOD((Wellpath!$M83-Wellpath!M82+PI()),2*PI())-PI()))))),Model!$B$24*(Wellpath!$K83-Wellpath!$K82))*-SIN(Wellpath!$M83)</f>
        <v>-0.12853248384429547</v>
      </c>
      <c r="F83" s="20">
        <f>Model!$W$38*(Wellpath!$K83-Wellpath!$K82)*MAX(ABS(SIN(Wellpath!$L83)*(IF(Wellpath!L82&lt;0.000001,0,SIN(ABS(MOD((Wellpath!$M83-Wellpath!M82+PI()),2*PI())-PI()))))),Model!$B$24*(Wellpath!$K83-Wellpath!$K82))*COS(Wellpath!$M83)</f>
        <v>-0.23264421819564304</v>
      </c>
      <c r="G83" s="20">
        <v>0</v>
      </c>
      <c r="H83" s="18">
        <f t="shared" si="20"/>
        <v>-0.12853248384429547</v>
      </c>
      <c r="I83" s="18">
        <f t="shared" si="21"/>
        <v>-0.23264421819564304</v>
      </c>
      <c r="J83" s="18">
        <f t="shared" si="22"/>
        <v>0</v>
      </c>
      <c r="K83" s="21">
        <f t="shared" si="16"/>
        <v>0.95427379815688484</v>
      </c>
      <c r="L83" s="21">
        <f t="shared" si="16"/>
        <v>1.0787973432851119</v>
      </c>
      <c r="M83" s="21">
        <f t="shared" si="16"/>
        <v>0</v>
      </c>
      <c r="N83" s="21">
        <f t="shared" si="17"/>
        <v>-4.5864974682955723E-2</v>
      </c>
      <c r="O83" s="21">
        <f t="shared" si="18"/>
        <v>0</v>
      </c>
      <c r="P83" s="21">
        <f t="shared" si="19"/>
        <v>0</v>
      </c>
      <c r="Q83" s="19">
        <f t="shared" si="23"/>
        <v>0.95427379815688484</v>
      </c>
      <c r="R83" s="19">
        <f t="shared" si="23"/>
        <v>1.0787973432851119</v>
      </c>
      <c r="S83" s="19">
        <f t="shared" si="23"/>
        <v>0</v>
      </c>
      <c r="T83" s="19">
        <f t="shared" si="24"/>
        <v>-4.5864974682955723E-2</v>
      </c>
      <c r="U83" s="19">
        <f t="shared" si="25"/>
        <v>0</v>
      </c>
      <c r="V83" s="19">
        <f t="shared" si="26"/>
        <v>0</v>
      </c>
      <c r="AD83" s="69"/>
      <c r="AE83" s="69"/>
      <c r="AF83" s="69"/>
      <c r="AG83" s="69"/>
      <c r="AH83" s="69"/>
      <c r="AI83" s="69"/>
    </row>
    <row r="84" spans="1:35" x14ac:dyDescent="0.25">
      <c r="A84" s="26">
        <f>Wellpath!E84</f>
        <v>7700</v>
      </c>
      <c r="B84" s="68">
        <v>0</v>
      </c>
      <c r="C84" s="22">
        <v>0</v>
      </c>
      <c r="D84" s="22">
        <v>0</v>
      </c>
      <c r="E84" s="20">
        <f>Model!$W$38*(Wellpath!$K84-Wellpath!$K83)*MAX(ABS(SIN(Wellpath!$L84)*(IF(Wellpath!L83&lt;0.000001,0,SIN(ABS(MOD((Wellpath!$M84-Wellpath!M83+PI()),2*PI())-PI()))))),Model!$B$24*(Wellpath!$K84-Wellpath!$K83))*-SIN(Wellpath!$M84)</f>
        <v>-0.103171869517391</v>
      </c>
      <c r="F84" s="20">
        <f>Model!$W$38*(Wellpath!$K84-Wellpath!$K83)*MAX(ABS(SIN(Wellpath!$L84)*(IF(Wellpath!L83&lt;0.000001,0,SIN(ABS(MOD((Wellpath!$M84-Wellpath!M83+PI()),2*PI())-PI()))))),Model!$B$24*(Wellpath!$K84-Wellpath!$K83))*COS(Wellpath!$M84)</f>
        <v>-0.24531631727088779</v>
      </c>
      <c r="G84" s="20">
        <v>0</v>
      </c>
      <c r="H84" s="18">
        <f t="shared" si="20"/>
        <v>-0.103171869517391</v>
      </c>
      <c r="I84" s="18">
        <f t="shared" si="21"/>
        <v>-0.24531631727088779</v>
      </c>
      <c r="J84" s="18">
        <f t="shared" si="22"/>
        <v>0</v>
      </c>
      <c r="K84" s="21">
        <f t="shared" ref="K84:M99" si="27">K83+E84^2</f>
        <v>0.96491823281659839</v>
      </c>
      <c r="L84" s="21">
        <f t="shared" si="27"/>
        <v>1.1389774388044627</v>
      </c>
      <c r="M84" s="21">
        <f t="shared" si="27"/>
        <v>0</v>
      </c>
      <c r="N84" s="21">
        <f t="shared" si="17"/>
        <v>-2.0555231606996793E-2</v>
      </c>
      <c r="O84" s="21">
        <f t="shared" si="18"/>
        <v>0</v>
      </c>
      <c r="P84" s="21">
        <f t="shared" si="19"/>
        <v>0</v>
      </c>
      <c r="Q84" s="19">
        <f t="shared" si="23"/>
        <v>0.96491823281659839</v>
      </c>
      <c r="R84" s="19">
        <f t="shared" si="23"/>
        <v>1.1389774388044627</v>
      </c>
      <c r="S84" s="19">
        <f t="shared" si="23"/>
        <v>0</v>
      </c>
      <c r="T84" s="19">
        <f t="shared" si="24"/>
        <v>-2.0555231606996793E-2</v>
      </c>
      <c r="U84" s="19">
        <f t="shared" si="25"/>
        <v>0</v>
      </c>
      <c r="V84" s="19">
        <f t="shared" si="26"/>
        <v>0</v>
      </c>
      <c r="AD84" s="69"/>
      <c r="AE84" s="69"/>
      <c r="AF84" s="69"/>
      <c r="AG84" s="69"/>
      <c r="AH84" s="69"/>
      <c r="AI84" s="69"/>
    </row>
    <row r="85" spans="1:35" x14ac:dyDescent="0.25">
      <c r="A85" s="26">
        <f>Wellpath!E85</f>
        <v>7800</v>
      </c>
      <c r="B85" s="68">
        <v>0</v>
      </c>
      <c r="C85" s="22">
        <v>0</v>
      </c>
      <c r="D85" s="22">
        <v>0</v>
      </c>
      <c r="E85" s="20">
        <f>Model!$W$38*(Wellpath!$K85-Wellpath!$K84)*MAX(ABS(SIN(Wellpath!$L85)*(IF(Wellpath!L84&lt;0.000001,0,SIN(ABS(MOD((Wellpath!$M85-Wellpath!M84+PI()),2*PI())-PI()))))),Model!$B$24*(Wellpath!$K85-Wellpath!$K84))*-SIN(Wellpath!$M85)</f>
        <v>-7.6630318510527373E-2</v>
      </c>
      <c r="F85" s="20">
        <f>Model!$W$38*(Wellpath!$K85-Wellpath!$K84)*MAX(ABS(SIN(Wellpath!$L85)*(IF(Wellpath!L84&lt;0.000001,0,SIN(ABS(MOD((Wellpath!$M85-Wellpath!M84+PI()),2*PI())-PI()))))),Model!$B$24*(Wellpath!$K85-Wellpath!$K84))*COS(Wellpath!$M85)</f>
        <v>-0.25333239663279239</v>
      </c>
      <c r="G85" s="20">
        <v>0</v>
      </c>
      <c r="H85" s="18">
        <f t="shared" si="20"/>
        <v>-7.6630318510527373E-2</v>
      </c>
      <c r="I85" s="18">
        <f t="shared" si="21"/>
        <v>-0.25333239663279239</v>
      </c>
      <c r="J85" s="18">
        <f t="shared" si="22"/>
        <v>0</v>
      </c>
      <c r="K85" s="21">
        <f t="shared" si="27"/>
        <v>0.97079043853162328</v>
      </c>
      <c r="L85" s="21">
        <f t="shared" si="27"/>
        <v>1.2031547419881772</v>
      </c>
      <c r="M85" s="21">
        <f t="shared" si="27"/>
        <v>0</v>
      </c>
      <c r="N85" s="21">
        <f t="shared" si="17"/>
        <v>-1.1422893639906617E-3</v>
      </c>
      <c r="O85" s="21">
        <f t="shared" si="18"/>
        <v>0</v>
      </c>
      <c r="P85" s="21">
        <f t="shared" si="19"/>
        <v>0</v>
      </c>
      <c r="Q85" s="19">
        <f t="shared" si="23"/>
        <v>0.97079043853162328</v>
      </c>
      <c r="R85" s="19">
        <f t="shared" si="23"/>
        <v>1.2031547419881772</v>
      </c>
      <c r="S85" s="19">
        <f t="shared" si="23"/>
        <v>0</v>
      </c>
      <c r="T85" s="19">
        <f t="shared" si="24"/>
        <v>-1.1422893639906617E-3</v>
      </c>
      <c r="U85" s="19">
        <f t="shared" si="25"/>
        <v>0</v>
      </c>
      <c r="V85" s="19">
        <f t="shared" si="26"/>
        <v>0</v>
      </c>
      <c r="AD85" s="69"/>
      <c r="AE85" s="69"/>
      <c r="AF85" s="69"/>
      <c r="AG85" s="69"/>
      <c r="AH85" s="69"/>
      <c r="AI85" s="69"/>
    </row>
    <row r="86" spans="1:35" x14ac:dyDescent="0.25">
      <c r="A86" s="26">
        <f>Wellpath!E86</f>
        <v>7900</v>
      </c>
      <c r="B86" s="68">
        <v>0</v>
      </c>
      <c r="C86" s="22">
        <v>0</v>
      </c>
      <c r="D86" s="22">
        <v>0</v>
      </c>
      <c r="E86" s="20">
        <f>Model!$W$38*(Wellpath!$K86-Wellpath!$K85)*MAX(ABS(SIN(Wellpath!$L86)*(IF(Wellpath!L85&lt;0.000001,0,SIN(ABS(MOD((Wellpath!$M86-Wellpath!M85+PI()),2*PI())-PI()))))),Model!$B$24*(Wellpath!$K86-Wellpath!$K85))*-SIN(Wellpath!$M86)</f>
        <v>-5.0008939236147722E-2</v>
      </c>
      <c r="F86" s="20">
        <f>Model!$W$38*(Wellpath!$K86-Wellpath!$K85)*MAX(ABS(SIN(Wellpath!$L86)*(IF(Wellpath!L85&lt;0.000001,0,SIN(ABS(MOD((Wellpath!$M86-Wellpath!M85+PI()),2*PI())-PI()))))),Model!$B$24*(Wellpath!$K86-Wellpath!$K85))*COS(Wellpath!$M86)</f>
        <v>-0.25513338877190039</v>
      </c>
      <c r="G86" s="20">
        <v>0</v>
      </c>
      <c r="H86" s="18">
        <f t="shared" si="20"/>
        <v>-5.0008939236147722E-2</v>
      </c>
      <c r="I86" s="18">
        <f t="shared" si="21"/>
        <v>-0.25513338877190039</v>
      </c>
      <c r="J86" s="18">
        <f t="shared" si="22"/>
        <v>0</v>
      </c>
      <c r="K86" s="21">
        <f t="shared" si="27"/>
        <v>0.97329133253514799</v>
      </c>
      <c r="L86" s="21">
        <f t="shared" si="27"/>
        <v>1.2682477880544107</v>
      </c>
      <c r="M86" s="21">
        <f t="shared" si="27"/>
        <v>0</v>
      </c>
      <c r="N86" s="21">
        <f t="shared" si="17"/>
        <v>1.1616660772215759E-2</v>
      </c>
      <c r="O86" s="21">
        <f t="shared" si="18"/>
        <v>0</v>
      </c>
      <c r="P86" s="21">
        <f t="shared" si="19"/>
        <v>0</v>
      </c>
      <c r="Q86" s="19">
        <f t="shared" si="23"/>
        <v>0.97329133253514799</v>
      </c>
      <c r="R86" s="19">
        <f t="shared" si="23"/>
        <v>1.2682477880544107</v>
      </c>
      <c r="S86" s="19">
        <f t="shared" si="23"/>
        <v>0</v>
      </c>
      <c r="T86" s="19">
        <f t="shared" si="24"/>
        <v>1.1616660772215759E-2</v>
      </c>
      <c r="U86" s="19">
        <f t="shared" si="25"/>
        <v>0</v>
      </c>
      <c r="V86" s="19">
        <f t="shared" si="26"/>
        <v>0</v>
      </c>
      <c r="AD86" s="69"/>
      <c r="AE86" s="69"/>
      <c r="AF86" s="69"/>
      <c r="AG86" s="69"/>
      <c r="AH86" s="69"/>
      <c r="AI86" s="69"/>
    </row>
    <row r="87" spans="1:35" x14ac:dyDescent="0.25">
      <c r="A87" s="26">
        <f>Wellpath!E87</f>
        <v>8000</v>
      </c>
      <c r="B87" s="68">
        <v>0</v>
      </c>
      <c r="C87" s="22">
        <v>0</v>
      </c>
      <c r="D87" s="22">
        <v>0</v>
      </c>
      <c r="E87" s="20">
        <f>Model!$W$38*(Wellpath!$K87-Wellpath!$K86)*MAX(ABS(SIN(Wellpath!$L87)*(IF(Wellpath!L86&lt;0.000001,0,SIN(ABS(MOD((Wellpath!$M87-Wellpath!M86+PI()),2*PI())-PI()))))),Model!$B$24*(Wellpath!$K87-Wellpath!$K86))*-SIN(Wellpath!$M87)</f>
        <v>-2.4985841930210393E-2</v>
      </c>
      <c r="F87" s="20">
        <f>Model!$W$38*(Wellpath!$K87-Wellpath!$K86)*MAX(ABS(SIN(Wellpath!$L87)*(IF(Wellpath!L86&lt;0.000001,0,SIN(ABS(MOD((Wellpath!$M87-Wellpath!M86+PI()),2*PI())-PI()))))),Model!$B$24*(Wellpath!$K87-Wellpath!$K86))*COS(Wellpath!$M87)</f>
        <v>-0.25255574675587372</v>
      </c>
      <c r="G87" s="20">
        <v>0</v>
      </c>
      <c r="H87" s="18">
        <f t="shared" si="20"/>
        <v>-2.4985841930210393E-2</v>
      </c>
      <c r="I87" s="18">
        <f t="shared" si="21"/>
        <v>-0.25255574675587372</v>
      </c>
      <c r="J87" s="18">
        <f t="shared" si="22"/>
        <v>0</v>
      </c>
      <c r="K87" s="21">
        <f t="shared" si="27"/>
        <v>0.97391562483210947</v>
      </c>
      <c r="L87" s="21">
        <f t="shared" si="27"/>
        <v>1.3320321932738277</v>
      </c>
      <c r="M87" s="21">
        <f t="shared" si="27"/>
        <v>0</v>
      </c>
      <c r="N87" s="21">
        <f t="shared" si="17"/>
        <v>1.7926978739224268E-2</v>
      </c>
      <c r="O87" s="21">
        <f t="shared" si="18"/>
        <v>0</v>
      </c>
      <c r="P87" s="21">
        <f t="shared" si="19"/>
        <v>0</v>
      </c>
      <c r="Q87" s="19">
        <f t="shared" si="23"/>
        <v>0.97391562483210947</v>
      </c>
      <c r="R87" s="19">
        <f t="shared" si="23"/>
        <v>1.3320321932738277</v>
      </c>
      <c r="S87" s="19">
        <f t="shared" si="23"/>
        <v>0</v>
      </c>
      <c r="T87" s="19">
        <f t="shared" si="24"/>
        <v>1.7926978739224268E-2</v>
      </c>
      <c r="U87" s="19">
        <f t="shared" si="25"/>
        <v>0</v>
      </c>
      <c r="V87" s="19">
        <f t="shared" si="26"/>
        <v>0</v>
      </c>
      <c r="AD87" s="69"/>
      <c r="AE87" s="69"/>
      <c r="AF87" s="69"/>
      <c r="AG87" s="69"/>
      <c r="AH87" s="69"/>
      <c r="AI87" s="69"/>
    </row>
    <row r="88" spans="1:35" x14ac:dyDescent="0.25">
      <c r="A88" s="26">
        <f>Wellpath!E88</f>
        <v>8100</v>
      </c>
      <c r="B88" s="68">
        <v>0</v>
      </c>
      <c r="C88" s="22">
        <v>0</v>
      </c>
      <c r="D88" s="22">
        <v>0</v>
      </c>
      <c r="E88" s="20">
        <f>Model!$W$38*(Wellpath!$K88-Wellpath!$K87)*MAX(ABS(SIN(Wellpath!$L88)*(IF(Wellpath!L87&lt;0.000001,0,SIN(ABS(MOD((Wellpath!$M88-Wellpath!M87+PI()),2*PI())-PI()))))),Model!$B$24*(Wellpath!$K88-Wellpath!$K87))*-SIN(Wellpath!$M88)</f>
        <v>-2.3252888389665E-3</v>
      </c>
      <c r="F88" s="20">
        <f>Model!$W$38*(Wellpath!$K88-Wellpath!$K87)*MAX(ABS(SIN(Wellpath!$L88)*(IF(Wellpath!L87&lt;0.000001,0,SIN(ABS(MOD((Wellpath!$M88-Wellpath!M87+PI()),2*PI())-PI()))))),Model!$B$24*(Wellpath!$K88-Wellpath!$K87))*COS(Wellpath!$M88)</f>
        <v>-0.24671350340502887</v>
      </c>
      <c r="G88" s="20">
        <v>0</v>
      </c>
      <c r="H88" s="18">
        <f t="shared" si="20"/>
        <v>-2.3252888389665E-3</v>
      </c>
      <c r="I88" s="18">
        <f t="shared" si="21"/>
        <v>-0.24671350340502887</v>
      </c>
      <c r="J88" s="18">
        <f t="shared" si="22"/>
        <v>0</v>
      </c>
      <c r="K88" s="21">
        <f t="shared" si="27"/>
        <v>0.9739210318002941</v>
      </c>
      <c r="L88" s="21">
        <f t="shared" si="27"/>
        <v>1.3928997460362109</v>
      </c>
      <c r="M88" s="21">
        <f t="shared" si="27"/>
        <v>0</v>
      </c>
      <c r="N88" s="21">
        <f t="shared" si="17"/>
        <v>1.8500658895114305E-2</v>
      </c>
      <c r="O88" s="21">
        <f t="shared" si="18"/>
        <v>0</v>
      </c>
      <c r="P88" s="21">
        <f t="shared" si="19"/>
        <v>0</v>
      </c>
      <c r="Q88" s="19">
        <f t="shared" si="23"/>
        <v>0.9739210318002941</v>
      </c>
      <c r="R88" s="19">
        <f t="shared" si="23"/>
        <v>1.3928997460362109</v>
      </c>
      <c r="S88" s="19">
        <f t="shared" si="23"/>
        <v>0</v>
      </c>
      <c r="T88" s="19">
        <f t="shared" si="24"/>
        <v>1.8500658895114305E-2</v>
      </c>
      <c r="U88" s="19">
        <f t="shared" si="25"/>
        <v>0</v>
      </c>
      <c r="V88" s="19">
        <f t="shared" si="26"/>
        <v>0</v>
      </c>
      <c r="AD88" s="69"/>
      <c r="AE88" s="69"/>
      <c r="AF88" s="69"/>
      <c r="AG88" s="69"/>
      <c r="AH88" s="69"/>
      <c r="AI88" s="69"/>
    </row>
    <row r="89" spans="1:35" x14ac:dyDescent="0.25">
      <c r="A89" s="26">
        <f>Wellpath!E89</f>
        <v>8200</v>
      </c>
      <c r="B89" s="68">
        <v>0</v>
      </c>
      <c r="C89" s="22">
        <v>0</v>
      </c>
      <c r="D89" s="22">
        <v>0</v>
      </c>
      <c r="E89" s="20">
        <f>Model!$W$38*(Wellpath!$K89-Wellpath!$K88)*MAX(ABS(SIN(Wellpath!$L89)*(IF(Wellpath!L88&lt;0.000001,0,SIN(ABS(MOD((Wellpath!$M89-Wellpath!M88+PI()),2*PI())-PI()))))),Model!$B$24*(Wellpath!$K89-Wellpath!$K88))*-SIN(Wellpath!$M89)</f>
        <v>1.7560474143160407E-2</v>
      </c>
      <c r="F89" s="20">
        <f>Model!$W$38*(Wellpath!$K89-Wellpath!$K88)*MAX(ABS(SIN(Wellpath!$L89)*(IF(Wellpath!L88&lt;0.000001,0,SIN(ABS(MOD((Wellpath!$M89-Wellpath!M88+PI()),2*PI())-PI()))))),Model!$B$24*(Wellpath!$K89-Wellpath!$K88))*COS(Wellpath!$M89)</f>
        <v>-0.23799076828508017</v>
      </c>
      <c r="G89" s="20">
        <v>0</v>
      </c>
      <c r="H89" s="18">
        <f t="shared" si="20"/>
        <v>1.7560474143160407E-2</v>
      </c>
      <c r="I89" s="18">
        <f t="shared" si="21"/>
        <v>-0.23799076828508017</v>
      </c>
      <c r="J89" s="18">
        <f t="shared" si="22"/>
        <v>0</v>
      </c>
      <c r="K89" s="21">
        <f t="shared" si="27"/>
        <v>0.9742294020524267</v>
      </c>
      <c r="L89" s="21">
        <f t="shared" si="27"/>
        <v>1.4495393518251336</v>
      </c>
      <c r="M89" s="21">
        <f t="shared" si="27"/>
        <v>0</v>
      </c>
      <c r="N89" s="21">
        <f t="shared" si="17"/>
        <v>1.4321428162333276E-2</v>
      </c>
      <c r="O89" s="21">
        <f t="shared" si="18"/>
        <v>0</v>
      </c>
      <c r="P89" s="21">
        <f t="shared" si="19"/>
        <v>0</v>
      </c>
      <c r="Q89" s="19">
        <f t="shared" si="23"/>
        <v>0.9742294020524267</v>
      </c>
      <c r="R89" s="19">
        <f t="shared" si="23"/>
        <v>1.4495393518251336</v>
      </c>
      <c r="S89" s="19">
        <f t="shared" si="23"/>
        <v>0</v>
      </c>
      <c r="T89" s="19">
        <f t="shared" si="24"/>
        <v>1.4321428162333276E-2</v>
      </c>
      <c r="U89" s="19">
        <f t="shared" si="25"/>
        <v>0</v>
      </c>
      <c r="V89" s="19">
        <f t="shared" si="26"/>
        <v>0</v>
      </c>
      <c r="AD89" s="69"/>
      <c r="AE89" s="69"/>
      <c r="AF89" s="69"/>
      <c r="AG89" s="69"/>
      <c r="AH89" s="69"/>
      <c r="AI89" s="69"/>
    </row>
    <row r="90" spans="1:35" x14ac:dyDescent="0.25">
      <c r="A90" s="26">
        <f>Wellpath!E90</f>
        <v>8300</v>
      </c>
      <c r="B90" s="68">
        <v>0</v>
      </c>
      <c r="C90" s="22">
        <v>0</v>
      </c>
      <c r="D90" s="22">
        <v>0</v>
      </c>
      <c r="E90" s="20">
        <f>Model!$W$38*(Wellpath!$K90-Wellpath!$K89)*MAX(ABS(SIN(Wellpath!$L90)*(IF(Wellpath!L89&lt;0.000001,0,SIN(ABS(MOD((Wellpath!$M90-Wellpath!M89+PI()),2*PI())-PI()))))),Model!$B$24*(Wellpath!$K90-Wellpath!$K89))*-SIN(Wellpath!$M90)</f>
        <v>3.4520888419465101E-2</v>
      </c>
      <c r="F90" s="20">
        <f>Model!$W$38*(Wellpath!$K90-Wellpath!$K89)*MAX(ABS(SIN(Wellpath!$L90)*(IF(Wellpath!L89&lt;0.000001,0,SIN(ABS(MOD((Wellpath!$M90-Wellpath!M89+PI()),2*PI())-PI()))))),Model!$B$24*(Wellpath!$K90-Wellpath!$K89))*COS(Wellpath!$M90)</f>
        <v>-0.22745318854554375</v>
      </c>
      <c r="G90" s="20">
        <v>0</v>
      </c>
      <c r="H90" s="18">
        <f t="shared" si="20"/>
        <v>3.4520888419465101E-2</v>
      </c>
      <c r="I90" s="18">
        <f t="shared" si="21"/>
        <v>-0.22745318854554375</v>
      </c>
      <c r="J90" s="18">
        <f t="shared" si="22"/>
        <v>0</v>
      </c>
      <c r="K90" s="21">
        <f t="shared" si="27"/>
        <v>0.97542109378969588</v>
      </c>
      <c r="L90" s="21">
        <f t="shared" si="27"/>
        <v>1.5012743048046682</v>
      </c>
      <c r="M90" s="21">
        <f t="shared" si="27"/>
        <v>0</v>
      </c>
      <c r="N90" s="21">
        <f t="shared" si="17"/>
        <v>6.4695420199010027E-3</v>
      </c>
      <c r="O90" s="21">
        <f t="shared" si="18"/>
        <v>0</v>
      </c>
      <c r="P90" s="21">
        <f t="shared" si="19"/>
        <v>0</v>
      </c>
      <c r="Q90" s="19">
        <f t="shared" si="23"/>
        <v>0.97542109378969588</v>
      </c>
      <c r="R90" s="19">
        <f t="shared" si="23"/>
        <v>1.5012743048046682</v>
      </c>
      <c r="S90" s="19">
        <f t="shared" si="23"/>
        <v>0</v>
      </c>
      <c r="T90" s="19">
        <f t="shared" si="24"/>
        <v>6.4695420199010027E-3</v>
      </c>
      <c r="U90" s="19">
        <f t="shared" si="25"/>
        <v>0</v>
      </c>
      <c r="V90" s="19">
        <f t="shared" si="26"/>
        <v>0</v>
      </c>
      <c r="AD90" s="69"/>
      <c r="AE90" s="69"/>
      <c r="AF90" s="69"/>
      <c r="AG90" s="69"/>
      <c r="AH90" s="69"/>
      <c r="AI90" s="69"/>
    </row>
    <row r="91" spans="1:35" x14ac:dyDescent="0.25">
      <c r="A91" s="26">
        <f>Wellpath!E91</f>
        <v>8400</v>
      </c>
      <c r="B91" s="68">
        <v>0</v>
      </c>
      <c r="C91" s="22">
        <v>0</v>
      </c>
      <c r="D91" s="22">
        <v>0</v>
      </c>
      <c r="E91" s="20">
        <f>Model!$W$38*(Wellpath!$K91-Wellpath!$K90)*MAX(ABS(SIN(Wellpath!$L91)*(IF(Wellpath!L90&lt;0.000001,0,SIN(ABS(MOD((Wellpath!$M91-Wellpath!M90+PI()),2*PI())-PI()))))),Model!$B$24*(Wellpath!$K91-Wellpath!$K90))*-SIN(Wellpath!$M91)</f>
        <v>4.8468480132392446E-2</v>
      </c>
      <c r="F91" s="20">
        <f>Model!$W$38*(Wellpath!$K91-Wellpath!$K90)*MAX(ABS(SIN(Wellpath!$L91)*(IF(Wellpath!L90&lt;0.000001,0,SIN(ABS(MOD((Wellpath!$M91-Wellpath!M90+PI()),2*PI())-PI()))))),Model!$B$24*(Wellpath!$K91-Wellpath!$K90))*COS(Wellpath!$M91)</f>
        <v>-0.21524676805243606</v>
      </c>
      <c r="G91" s="20">
        <v>0</v>
      </c>
      <c r="H91" s="18">
        <f t="shared" si="20"/>
        <v>4.8468480132392446E-2</v>
      </c>
      <c r="I91" s="18">
        <f t="shared" si="21"/>
        <v>-0.21524676805243606</v>
      </c>
      <c r="J91" s="18">
        <f t="shared" si="22"/>
        <v>0</v>
      </c>
      <c r="K91" s="21">
        <f t="shared" si="27"/>
        <v>0.97777028735603999</v>
      </c>
      <c r="L91" s="21">
        <f t="shared" si="27"/>
        <v>1.5476054759616873</v>
      </c>
      <c r="M91" s="21">
        <f t="shared" si="27"/>
        <v>0</v>
      </c>
      <c r="N91" s="21">
        <f t="shared" si="17"/>
        <v>-3.9631416810101787E-3</v>
      </c>
      <c r="O91" s="21">
        <f t="shared" si="18"/>
        <v>0</v>
      </c>
      <c r="P91" s="21">
        <f t="shared" si="19"/>
        <v>0</v>
      </c>
      <c r="Q91" s="19">
        <f t="shared" si="23"/>
        <v>0.97777028735603999</v>
      </c>
      <c r="R91" s="19">
        <f t="shared" si="23"/>
        <v>1.5476054759616873</v>
      </c>
      <c r="S91" s="19">
        <f t="shared" si="23"/>
        <v>0</v>
      </c>
      <c r="T91" s="19">
        <f t="shared" si="24"/>
        <v>-3.9631416810101787E-3</v>
      </c>
      <c r="U91" s="19">
        <f t="shared" si="25"/>
        <v>0</v>
      </c>
      <c r="V91" s="19">
        <f t="shared" si="26"/>
        <v>0</v>
      </c>
      <c r="AD91" s="69"/>
      <c r="AE91" s="69"/>
      <c r="AF91" s="69"/>
      <c r="AG91" s="69"/>
      <c r="AH91" s="69"/>
      <c r="AI91" s="69"/>
    </row>
    <row r="92" spans="1:35" x14ac:dyDescent="0.25">
      <c r="A92" s="26">
        <f>Wellpath!E92</f>
        <v>8500</v>
      </c>
      <c r="B92" s="68">
        <v>0</v>
      </c>
      <c r="C92" s="22">
        <v>0</v>
      </c>
      <c r="D92" s="22">
        <v>0</v>
      </c>
      <c r="E92" s="20">
        <f>Model!$W$38*(Wellpath!$K92-Wellpath!$K91)*MAX(ABS(SIN(Wellpath!$L92)*(IF(Wellpath!L91&lt;0.000001,0,SIN(ABS(MOD((Wellpath!$M92-Wellpath!M91+PI()),2*PI())-PI()))))),Model!$B$24*(Wellpath!$K92-Wellpath!$K91))*-SIN(Wellpath!$M92)</f>
        <v>5.9886656630389501E-2</v>
      </c>
      <c r="F92" s="20">
        <f>Model!$W$38*(Wellpath!$K92-Wellpath!$K91)*MAX(ABS(SIN(Wellpath!$L92)*(IF(Wellpath!L91&lt;0.000001,0,SIN(ABS(MOD((Wellpath!$M92-Wellpath!M91+PI()),2*PI())-PI()))))),Model!$B$24*(Wellpath!$K92-Wellpath!$K91))*COS(Wellpath!$M92)</f>
        <v>-0.20308475199011203</v>
      </c>
      <c r="G92" s="20">
        <v>0</v>
      </c>
      <c r="H92" s="18">
        <f t="shared" si="20"/>
        <v>5.9886656630389501E-2</v>
      </c>
      <c r="I92" s="18">
        <f t="shared" si="21"/>
        <v>-0.20308475199011203</v>
      </c>
      <c r="J92" s="18">
        <f t="shared" si="22"/>
        <v>0</v>
      </c>
      <c r="K92" s="21">
        <f t="shared" si="27"/>
        <v>0.98135669899840616</v>
      </c>
      <c r="L92" s="21">
        <f t="shared" si="27"/>
        <v>1.5888488924525725</v>
      </c>
      <c r="M92" s="21">
        <f t="shared" si="27"/>
        <v>0</v>
      </c>
      <c r="N92" s="21">
        <f t="shared" si="17"/>
        <v>-1.6125208490309829E-2</v>
      </c>
      <c r="O92" s="21">
        <f t="shared" si="18"/>
        <v>0</v>
      </c>
      <c r="P92" s="21">
        <f t="shared" si="19"/>
        <v>0</v>
      </c>
      <c r="Q92" s="19">
        <f t="shared" si="23"/>
        <v>0.98135669899840616</v>
      </c>
      <c r="R92" s="19">
        <f t="shared" si="23"/>
        <v>1.5888488924525725</v>
      </c>
      <c r="S92" s="19">
        <f t="shared" si="23"/>
        <v>0</v>
      </c>
      <c r="T92" s="19">
        <f t="shared" si="24"/>
        <v>-1.6125208490309829E-2</v>
      </c>
      <c r="U92" s="19">
        <f t="shared" si="25"/>
        <v>0</v>
      </c>
      <c r="V92" s="19">
        <f t="shared" si="26"/>
        <v>0</v>
      </c>
      <c r="AD92" s="69"/>
      <c r="AE92" s="69"/>
      <c r="AF92" s="69"/>
      <c r="AG92" s="69"/>
      <c r="AH92" s="69"/>
      <c r="AI92" s="69"/>
    </row>
    <row r="93" spans="1:35" x14ac:dyDescent="0.25">
      <c r="A93" s="26">
        <f>Wellpath!E93</f>
        <v>8600</v>
      </c>
      <c r="B93" s="68">
        <v>0</v>
      </c>
      <c r="C93" s="22">
        <v>0</v>
      </c>
      <c r="D93" s="22">
        <v>0</v>
      </c>
      <c r="E93" s="20">
        <f>Model!$W$38*(Wellpath!$K93-Wellpath!$K92)*MAX(ABS(SIN(Wellpath!$L93)*(IF(Wellpath!L92&lt;0.000001,0,SIN(ABS(MOD((Wellpath!$M93-Wellpath!M92+PI()),2*PI())-PI()))))),Model!$B$24*(Wellpath!$K93-Wellpath!$K92))*-SIN(Wellpath!$M93)</f>
        <v>6.9169565917396841E-2</v>
      </c>
      <c r="F93" s="20">
        <f>Model!$W$38*(Wellpath!$K93-Wellpath!$K92)*MAX(ABS(SIN(Wellpath!$L93)*(IF(Wellpath!L92&lt;0.000001,0,SIN(ABS(MOD((Wellpath!$M93-Wellpath!M92+PI()),2*PI())-PI()))))),Model!$B$24*(Wellpath!$K93-Wellpath!$K92))*COS(Wellpath!$M93)</f>
        <v>-0.19128741649554554</v>
      </c>
      <c r="G93" s="20">
        <v>0</v>
      </c>
      <c r="H93" s="18">
        <f t="shared" si="20"/>
        <v>6.9169565917396841E-2</v>
      </c>
      <c r="I93" s="18">
        <f t="shared" si="21"/>
        <v>-0.19128741649554554</v>
      </c>
      <c r="J93" s="18">
        <f t="shared" si="22"/>
        <v>0</v>
      </c>
      <c r="K93" s="21">
        <f t="shared" si="27"/>
        <v>0.98614112784760732</v>
      </c>
      <c r="L93" s="21">
        <f t="shared" si="27"/>
        <v>1.6254397681621129</v>
      </c>
      <c r="M93" s="21">
        <f t="shared" si="27"/>
        <v>0</v>
      </c>
      <c r="N93" s="21">
        <f t="shared" si="17"/>
        <v>-2.935647605476701E-2</v>
      </c>
      <c r="O93" s="21">
        <f t="shared" si="18"/>
        <v>0</v>
      </c>
      <c r="P93" s="21">
        <f t="shared" si="19"/>
        <v>0</v>
      </c>
      <c r="Q93" s="19">
        <f t="shared" si="23"/>
        <v>0.98614112784760732</v>
      </c>
      <c r="R93" s="19">
        <f t="shared" si="23"/>
        <v>1.6254397681621129</v>
      </c>
      <c r="S93" s="19">
        <f t="shared" si="23"/>
        <v>0</v>
      </c>
      <c r="T93" s="19">
        <f t="shared" si="24"/>
        <v>-2.935647605476701E-2</v>
      </c>
      <c r="U93" s="19">
        <f t="shared" si="25"/>
        <v>0</v>
      </c>
      <c r="V93" s="19">
        <f t="shared" si="26"/>
        <v>0</v>
      </c>
      <c r="AD93" s="69"/>
      <c r="AE93" s="69"/>
      <c r="AF93" s="69"/>
      <c r="AG93" s="69"/>
      <c r="AH93" s="69"/>
      <c r="AI93" s="69"/>
    </row>
    <row r="94" spans="1:35" x14ac:dyDescent="0.25">
      <c r="A94" s="26">
        <f>Wellpath!E94</f>
        <v>8700</v>
      </c>
      <c r="B94" s="68">
        <v>0</v>
      </c>
      <c r="C94" s="22">
        <v>0</v>
      </c>
      <c r="D94" s="22">
        <v>0</v>
      </c>
      <c r="E94" s="20">
        <f>Model!$W$38*(Wellpath!$K94-Wellpath!$K93)*MAX(ABS(SIN(Wellpath!$L94)*(IF(Wellpath!L93&lt;0.000001,0,SIN(ABS(MOD((Wellpath!$M94-Wellpath!M93+PI()),2*PI())-PI()))))),Model!$B$24*(Wellpath!$K94-Wellpath!$K93))*-SIN(Wellpath!$M94)</f>
        <v>7.6684062349853158E-2</v>
      </c>
      <c r="F94" s="20">
        <f>Model!$W$38*(Wellpath!$K94-Wellpath!$K93)*MAX(ABS(SIN(Wellpath!$L94)*(IF(Wellpath!L93&lt;0.000001,0,SIN(ABS(MOD((Wellpath!$M94-Wellpath!M93+PI()),2*PI())-PI()))))),Model!$B$24*(Wellpath!$K94-Wellpath!$K93))*COS(Wellpath!$M94)</f>
        <v>-0.18004443525912725</v>
      </c>
      <c r="G94" s="20">
        <v>0</v>
      </c>
      <c r="H94" s="18">
        <f t="shared" si="20"/>
        <v>7.6684062349853158E-2</v>
      </c>
      <c r="I94" s="18">
        <f t="shared" si="21"/>
        <v>-0.18004443525912725</v>
      </c>
      <c r="J94" s="18">
        <f t="shared" si="22"/>
        <v>0</v>
      </c>
      <c r="K94" s="21">
        <f t="shared" si="27"/>
        <v>0.99202157326608353</v>
      </c>
      <c r="L94" s="21">
        <f t="shared" si="27"/>
        <v>1.657855766829891</v>
      </c>
      <c r="M94" s="21">
        <f t="shared" si="27"/>
        <v>0</v>
      </c>
      <c r="N94" s="21">
        <f t="shared" si="17"/>
        <v>-4.3163014753922022E-2</v>
      </c>
      <c r="O94" s="21">
        <f t="shared" si="18"/>
        <v>0</v>
      </c>
      <c r="P94" s="21">
        <f t="shared" si="19"/>
        <v>0</v>
      </c>
      <c r="Q94" s="19">
        <f t="shared" si="23"/>
        <v>0.99202157326608353</v>
      </c>
      <c r="R94" s="19">
        <f t="shared" si="23"/>
        <v>1.657855766829891</v>
      </c>
      <c r="S94" s="19">
        <f t="shared" si="23"/>
        <v>0</v>
      </c>
      <c r="T94" s="19">
        <f t="shared" si="24"/>
        <v>-4.3163014753922022E-2</v>
      </c>
      <c r="U94" s="19">
        <f t="shared" si="25"/>
        <v>0</v>
      </c>
      <c r="V94" s="19">
        <f t="shared" si="26"/>
        <v>0</v>
      </c>
      <c r="AD94" s="69"/>
      <c r="AE94" s="69"/>
      <c r="AF94" s="69"/>
      <c r="AG94" s="69"/>
      <c r="AH94" s="69"/>
      <c r="AI94" s="69"/>
    </row>
    <row r="95" spans="1:35" x14ac:dyDescent="0.25">
      <c r="A95" s="26">
        <f>Wellpath!E95</f>
        <v>8800</v>
      </c>
      <c r="B95" s="68">
        <v>0</v>
      </c>
      <c r="C95" s="22">
        <v>0</v>
      </c>
      <c r="D95" s="22">
        <v>0</v>
      </c>
      <c r="E95" s="20">
        <f>Model!$W$38*(Wellpath!$K95-Wellpath!$K94)*MAX(ABS(SIN(Wellpath!$L95)*(IF(Wellpath!L94&lt;0.000001,0,SIN(ABS(MOD((Wellpath!$M95-Wellpath!M94+PI()),2*PI())-PI()))))),Model!$B$24*(Wellpath!$K95-Wellpath!$K94))*-SIN(Wellpath!$M95)</f>
        <v>8.2470451743608758E-2</v>
      </c>
      <c r="F95" s="20">
        <f>Model!$W$38*(Wellpath!$K95-Wellpath!$K94)*MAX(ABS(SIN(Wellpath!$L95)*(IF(Wellpath!L94&lt;0.000001,0,SIN(ABS(MOD((Wellpath!$M95-Wellpath!M94+PI()),2*PI())-PI()))))),Model!$B$24*(Wellpath!$K95-Wellpath!$K94))*COS(Wellpath!$M95)</f>
        <v>-0.16893978770751716</v>
      </c>
      <c r="G95" s="20">
        <v>0</v>
      </c>
      <c r="H95" s="18">
        <f t="shared" si="20"/>
        <v>8.2470451743608758E-2</v>
      </c>
      <c r="I95" s="18">
        <f t="shared" si="21"/>
        <v>-0.16893978770751716</v>
      </c>
      <c r="J95" s="18">
        <f t="shared" si="22"/>
        <v>0</v>
      </c>
      <c r="K95" s="21">
        <f t="shared" si="27"/>
        <v>0.99882294867687849</v>
      </c>
      <c r="L95" s="21">
        <f t="shared" si="27"/>
        <v>1.686396418700552</v>
      </c>
      <c r="M95" s="21">
        <f t="shared" si="27"/>
        <v>0</v>
      </c>
      <c r="N95" s="21">
        <f t="shared" si="17"/>
        <v>-5.7095555363630326E-2</v>
      </c>
      <c r="O95" s="21">
        <f t="shared" si="18"/>
        <v>0</v>
      </c>
      <c r="P95" s="21">
        <f t="shared" si="19"/>
        <v>0</v>
      </c>
      <c r="Q95" s="19">
        <f t="shared" si="23"/>
        <v>0.99882294867687849</v>
      </c>
      <c r="R95" s="19">
        <f t="shared" si="23"/>
        <v>1.686396418700552</v>
      </c>
      <c r="S95" s="19">
        <f t="shared" si="23"/>
        <v>0</v>
      </c>
      <c r="T95" s="19">
        <f t="shared" si="24"/>
        <v>-5.7095555363630326E-2</v>
      </c>
      <c r="U95" s="19">
        <f t="shared" si="25"/>
        <v>0</v>
      </c>
      <c r="V95" s="19">
        <f t="shared" si="26"/>
        <v>0</v>
      </c>
      <c r="AD95" s="69"/>
      <c r="AE95" s="69"/>
      <c r="AF95" s="69"/>
      <c r="AG95" s="69"/>
      <c r="AH95" s="69"/>
      <c r="AI95" s="69"/>
    </row>
    <row r="96" spans="1:35" x14ac:dyDescent="0.25">
      <c r="A96" s="26">
        <f>Wellpath!E96</f>
        <v>8900</v>
      </c>
      <c r="B96" s="68">
        <v>0</v>
      </c>
      <c r="C96" s="22">
        <v>0</v>
      </c>
      <c r="D96" s="22">
        <v>0</v>
      </c>
      <c r="E96" s="20">
        <f>Model!$W$38*(Wellpath!$K96-Wellpath!$K95)*MAX(ABS(SIN(Wellpath!$L96)*(IF(Wellpath!L95&lt;0.000001,0,SIN(ABS(MOD((Wellpath!$M96-Wellpath!M95+PI()),2*PI())-PI()))))),Model!$B$24*(Wellpath!$K96-Wellpath!$K95))*-SIN(Wellpath!$M96)</f>
        <v>8.6795418044910144E-2</v>
      </c>
      <c r="F96" s="20">
        <f>Model!$W$38*(Wellpath!$K96-Wellpath!$K95)*MAX(ABS(SIN(Wellpath!$L96)*(IF(Wellpath!L95&lt;0.000001,0,SIN(ABS(MOD((Wellpath!$M96-Wellpath!M95+PI()),2*PI())-PI()))))),Model!$B$24*(Wellpath!$K96-Wellpath!$K95))*COS(Wellpath!$M96)</f>
        <v>-0.15820715615408565</v>
      </c>
      <c r="G96" s="20">
        <v>0</v>
      </c>
      <c r="H96" s="18">
        <f t="shared" si="20"/>
        <v>8.6795418044910144E-2</v>
      </c>
      <c r="I96" s="18">
        <f t="shared" si="21"/>
        <v>-0.15820715615408565</v>
      </c>
      <c r="J96" s="18">
        <f t="shared" si="22"/>
        <v>0</v>
      </c>
      <c r="K96" s="21">
        <f t="shared" si="27"/>
        <v>1.0063563932704691</v>
      </c>
      <c r="L96" s="21">
        <f t="shared" si="27"/>
        <v>1.7114259229589153</v>
      </c>
      <c r="M96" s="21">
        <f t="shared" si="27"/>
        <v>0</v>
      </c>
      <c r="N96" s="21">
        <f t="shared" si="17"/>
        <v>-7.0827211619720568E-2</v>
      </c>
      <c r="O96" s="21">
        <f t="shared" si="18"/>
        <v>0</v>
      </c>
      <c r="P96" s="21">
        <f t="shared" si="19"/>
        <v>0</v>
      </c>
      <c r="Q96" s="19">
        <f t="shared" si="23"/>
        <v>1.0063563932704691</v>
      </c>
      <c r="R96" s="19">
        <f t="shared" si="23"/>
        <v>1.7114259229589153</v>
      </c>
      <c r="S96" s="19">
        <f t="shared" si="23"/>
        <v>0</v>
      </c>
      <c r="T96" s="19">
        <f t="shared" si="24"/>
        <v>-7.0827211619720568E-2</v>
      </c>
      <c r="U96" s="19">
        <f t="shared" si="25"/>
        <v>0</v>
      </c>
      <c r="V96" s="19">
        <f t="shared" si="26"/>
        <v>0</v>
      </c>
      <c r="AD96" s="69"/>
      <c r="AE96" s="69"/>
      <c r="AF96" s="69"/>
      <c r="AG96" s="69"/>
      <c r="AH96" s="69"/>
      <c r="AI96" s="69"/>
    </row>
    <row r="97" spans="1:35" x14ac:dyDescent="0.25">
      <c r="A97" s="26">
        <f>Wellpath!E97</f>
        <v>9000</v>
      </c>
      <c r="B97" s="68">
        <v>0</v>
      </c>
      <c r="C97" s="22">
        <v>0</v>
      </c>
      <c r="D97" s="22">
        <v>0</v>
      </c>
      <c r="E97" s="20">
        <f>Model!$W$38*(Wellpath!$K97-Wellpath!$K96)*MAX(ABS(SIN(Wellpath!$L97)*(IF(Wellpath!L96&lt;0.000001,0,SIN(ABS(MOD((Wellpath!$M97-Wellpath!M96+PI()),2*PI())-PI()))))),Model!$B$24*(Wellpath!$K97-Wellpath!$K96))*-SIN(Wellpath!$M97)</f>
        <v>9.0654055045062465E-2</v>
      </c>
      <c r="F97" s="20">
        <f>Model!$W$38*(Wellpath!$K97-Wellpath!$K96)*MAX(ABS(SIN(Wellpath!$L97)*(IF(Wellpath!L96&lt;0.000001,0,SIN(ABS(MOD((Wellpath!$M97-Wellpath!M96+PI()),2*PI())-PI()))))),Model!$B$24*(Wellpath!$K97-Wellpath!$K96))*COS(Wellpath!$M97)</f>
        <v>-0.14909972713104791</v>
      </c>
      <c r="G97" s="20">
        <v>0</v>
      </c>
      <c r="H97" s="18">
        <f t="shared" si="20"/>
        <v>9.0654055045062465E-2</v>
      </c>
      <c r="I97" s="18">
        <f t="shared" si="21"/>
        <v>-0.14909972713104791</v>
      </c>
      <c r="J97" s="18">
        <f t="shared" si="22"/>
        <v>0</v>
      </c>
      <c r="K97" s="21">
        <f t="shared" si="27"/>
        <v>1.0145745509665822</v>
      </c>
      <c r="L97" s="21">
        <f t="shared" si="27"/>
        <v>1.7336566515894682</v>
      </c>
      <c r="M97" s="21">
        <f t="shared" si="27"/>
        <v>0</v>
      </c>
      <c r="N97" s="21">
        <f t="shared" si="17"/>
        <v>-8.4343706490262377E-2</v>
      </c>
      <c r="O97" s="21">
        <f t="shared" si="18"/>
        <v>0</v>
      </c>
      <c r="P97" s="21">
        <f t="shared" si="19"/>
        <v>0</v>
      </c>
      <c r="Q97" s="19">
        <f t="shared" si="23"/>
        <v>1.0145745509665822</v>
      </c>
      <c r="R97" s="19">
        <f t="shared" si="23"/>
        <v>1.7336566515894682</v>
      </c>
      <c r="S97" s="19">
        <f t="shared" si="23"/>
        <v>0</v>
      </c>
      <c r="T97" s="19">
        <f t="shared" si="24"/>
        <v>-8.4343706490262377E-2</v>
      </c>
      <c r="U97" s="19">
        <f t="shared" si="25"/>
        <v>0</v>
      </c>
      <c r="V97" s="19">
        <f t="shared" si="26"/>
        <v>0</v>
      </c>
      <c r="AD97" s="69"/>
      <c r="AE97" s="69"/>
      <c r="AF97" s="69"/>
      <c r="AG97" s="69"/>
      <c r="AH97" s="69"/>
      <c r="AI97" s="69"/>
    </row>
    <row r="98" spans="1:35" x14ac:dyDescent="0.25">
      <c r="A98" s="26">
        <f>Wellpath!E98</f>
        <v>9100</v>
      </c>
      <c r="B98" s="68">
        <v>0</v>
      </c>
      <c r="C98" s="22">
        <v>0</v>
      </c>
      <c r="D98" s="22">
        <v>0</v>
      </c>
      <c r="E98" s="20">
        <f>Model!$W$38*(Wellpath!$K98-Wellpath!$K97)*MAX(ABS(SIN(Wellpath!$L98)*(IF(Wellpath!L97&lt;0.000001,0,SIN(ABS(MOD((Wellpath!$M98-Wellpath!M97+PI()),2*PI())-PI()))))),Model!$B$24*(Wellpath!$K98-Wellpath!$K97))*-SIN(Wellpath!$M98)</f>
        <v>9.3307993294769062E-2</v>
      </c>
      <c r="F98" s="20">
        <f>Model!$W$38*(Wellpath!$K98-Wellpath!$K97)*MAX(ABS(SIN(Wellpath!$L98)*(IF(Wellpath!L97&lt;0.000001,0,SIN(ABS(MOD((Wellpath!$M98-Wellpath!M97+PI()),2*PI())-PI()))))),Model!$B$24*(Wellpath!$K98-Wellpath!$K97))*COS(Wellpath!$M98)</f>
        <v>-0.14001528866744078</v>
      </c>
      <c r="G98" s="20">
        <v>0</v>
      </c>
      <c r="H98" s="18">
        <f t="shared" si="20"/>
        <v>9.3307993294769062E-2</v>
      </c>
      <c r="I98" s="18">
        <f t="shared" si="21"/>
        <v>-0.14001528866744078</v>
      </c>
      <c r="J98" s="18">
        <f t="shared" si="22"/>
        <v>0</v>
      </c>
      <c r="K98" s="21">
        <f t="shared" si="27"/>
        <v>1.0232809325792789</v>
      </c>
      <c r="L98" s="21">
        <f t="shared" si="27"/>
        <v>1.753260932650095</v>
      </c>
      <c r="M98" s="21">
        <f t="shared" si="27"/>
        <v>0</v>
      </c>
      <c r="N98" s="21">
        <f t="shared" si="17"/>
        <v>-9.7408252106409091E-2</v>
      </c>
      <c r="O98" s="21">
        <f t="shared" si="18"/>
        <v>0</v>
      </c>
      <c r="P98" s="21">
        <f t="shared" si="19"/>
        <v>0</v>
      </c>
      <c r="Q98" s="19">
        <f t="shared" si="23"/>
        <v>1.0232809325792789</v>
      </c>
      <c r="R98" s="19">
        <f t="shared" si="23"/>
        <v>1.753260932650095</v>
      </c>
      <c r="S98" s="19">
        <f t="shared" si="23"/>
        <v>0</v>
      </c>
      <c r="T98" s="19">
        <f t="shared" si="24"/>
        <v>-9.7408252106409091E-2</v>
      </c>
      <c r="U98" s="19">
        <f t="shared" si="25"/>
        <v>0</v>
      </c>
      <c r="V98" s="19">
        <f t="shared" si="26"/>
        <v>0</v>
      </c>
      <c r="AD98" s="69"/>
      <c r="AE98" s="69"/>
      <c r="AF98" s="69"/>
      <c r="AG98" s="69"/>
      <c r="AH98" s="69"/>
      <c r="AI98" s="69"/>
    </row>
    <row r="99" spans="1:35" x14ac:dyDescent="0.25">
      <c r="A99" s="26">
        <f>Wellpath!E99</f>
        <v>9200</v>
      </c>
      <c r="B99" s="68">
        <v>0</v>
      </c>
      <c r="C99" s="22">
        <v>0</v>
      </c>
      <c r="D99" s="22">
        <v>0</v>
      </c>
      <c r="E99" s="20">
        <f>Model!$W$38*(Wellpath!$K99-Wellpath!$K98)*MAX(ABS(SIN(Wellpath!$L99)*(IF(Wellpath!L98&lt;0.000001,0,SIN(ABS(MOD((Wellpath!$M99-Wellpath!M98+PI()),2*PI())-PI()))))),Model!$B$24*(Wellpath!$K99-Wellpath!$K98))*-SIN(Wellpath!$M99)</f>
        <v>9.5771139122564103E-2</v>
      </c>
      <c r="F99" s="20">
        <f>Model!$W$38*(Wellpath!$K99-Wellpath!$K98)*MAX(ABS(SIN(Wellpath!$L99)*(IF(Wellpath!L98&lt;0.000001,0,SIN(ABS(MOD((Wellpath!$M99-Wellpath!M98+PI()),2*PI())-PI()))))),Model!$B$24*(Wellpath!$K99-Wellpath!$K98))*COS(Wellpath!$M99)</f>
        <v>-0.13220545773137035</v>
      </c>
      <c r="G99" s="20">
        <v>0</v>
      </c>
      <c r="H99" s="18">
        <f t="shared" si="20"/>
        <v>9.5771139122564103E-2</v>
      </c>
      <c r="I99" s="18">
        <f t="shared" si="21"/>
        <v>-0.13220545773137035</v>
      </c>
      <c r="J99" s="18">
        <f t="shared" si="22"/>
        <v>0</v>
      </c>
      <c r="K99" s="21">
        <f t="shared" si="27"/>
        <v>1.0324530436681123</v>
      </c>
      <c r="L99" s="21">
        <f t="shared" si="27"/>
        <v>1.7707392157040562</v>
      </c>
      <c r="M99" s="21">
        <f t="shared" si="27"/>
        <v>0</v>
      </c>
      <c r="N99" s="21">
        <f t="shared" si="17"/>
        <v>-0.11006971939156243</v>
      </c>
      <c r="O99" s="21">
        <f t="shared" si="18"/>
        <v>0</v>
      </c>
      <c r="P99" s="21">
        <f t="shared" si="19"/>
        <v>0</v>
      </c>
      <c r="Q99" s="19">
        <f t="shared" si="23"/>
        <v>1.0324530436681123</v>
      </c>
      <c r="R99" s="19">
        <f t="shared" si="23"/>
        <v>1.7707392157040562</v>
      </c>
      <c r="S99" s="19">
        <f t="shared" si="23"/>
        <v>0</v>
      </c>
      <c r="T99" s="19">
        <f t="shared" si="24"/>
        <v>-0.11006971939156243</v>
      </c>
      <c r="U99" s="19">
        <f t="shared" si="25"/>
        <v>0</v>
      </c>
      <c r="V99" s="19">
        <f t="shared" si="26"/>
        <v>0</v>
      </c>
      <c r="AD99" s="69"/>
      <c r="AE99" s="69"/>
      <c r="AF99" s="69"/>
      <c r="AG99" s="69"/>
      <c r="AH99" s="69"/>
      <c r="AI99" s="69"/>
    </row>
    <row r="100" spans="1:35" x14ac:dyDescent="0.25">
      <c r="A100" s="26">
        <f>Wellpath!E100</f>
        <v>9300</v>
      </c>
      <c r="B100" s="68">
        <v>0</v>
      </c>
      <c r="C100" s="22">
        <v>0</v>
      </c>
      <c r="D100" s="22">
        <v>0</v>
      </c>
      <c r="E100" s="20">
        <f>Model!$W$38*(Wellpath!$K100-Wellpath!$K99)*MAX(ABS(SIN(Wellpath!$L100)*(IF(Wellpath!L99&lt;0.000001,0,SIN(ABS(MOD((Wellpath!$M100-Wellpath!M99+PI()),2*PI())-PI()))))),Model!$B$24*(Wellpath!$K100-Wellpath!$K99))*-SIN(Wellpath!$M100)</f>
        <v>9.745244138759733E-2</v>
      </c>
      <c r="F100" s="20">
        <f>Model!$W$38*(Wellpath!$K100-Wellpath!$K99)*MAX(ABS(SIN(Wellpath!$L100)*(IF(Wellpath!L99&lt;0.000001,0,SIN(ABS(MOD((Wellpath!$M100-Wellpath!M99+PI()),2*PI())-PI()))))),Model!$B$24*(Wellpath!$K100-Wellpath!$K99))*COS(Wellpath!$M100)</f>
        <v>-0.12459890771799603</v>
      </c>
      <c r="G100" s="20">
        <v>0</v>
      </c>
      <c r="H100" s="18">
        <f t="shared" si="20"/>
        <v>9.745244138759733E-2</v>
      </c>
      <c r="I100" s="18">
        <f t="shared" si="21"/>
        <v>-0.12459890771799603</v>
      </c>
      <c r="J100" s="18">
        <f t="shared" si="22"/>
        <v>0</v>
      </c>
      <c r="K100" s="21">
        <f t="shared" ref="K100:M115" si="28">K99+E100^2</f>
        <v>1.0419500220005153</v>
      </c>
      <c r="L100" s="21">
        <f t="shared" si="28"/>
        <v>1.786264103508574</v>
      </c>
      <c r="M100" s="21">
        <f t="shared" si="28"/>
        <v>0</v>
      </c>
      <c r="N100" s="21">
        <f t="shared" si="17"/>
        <v>-0.12221218714290909</v>
      </c>
      <c r="O100" s="21">
        <f t="shared" si="18"/>
        <v>0</v>
      </c>
      <c r="P100" s="21">
        <f t="shared" si="19"/>
        <v>0</v>
      </c>
      <c r="Q100" s="19">
        <f t="shared" si="23"/>
        <v>1.0419500220005153</v>
      </c>
      <c r="R100" s="19">
        <f t="shared" si="23"/>
        <v>1.786264103508574</v>
      </c>
      <c r="S100" s="19">
        <f t="shared" si="23"/>
        <v>0</v>
      </c>
      <c r="T100" s="19">
        <f t="shared" si="24"/>
        <v>-0.12221218714290909</v>
      </c>
      <c r="U100" s="19">
        <f t="shared" si="25"/>
        <v>0</v>
      </c>
      <c r="V100" s="19">
        <f t="shared" si="26"/>
        <v>0</v>
      </c>
      <c r="AD100" s="69"/>
      <c r="AE100" s="69"/>
      <c r="AF100" s="69"/>
      <c r="AG100" s="69"/>
      <c r="AH100" s="69"/>
      <c r="AI100" s="69"/>
    </row>
    <row r="101" spans="1:35" x14ac:dyDescent="0.25">
      <c r="A101" s="26">
        <f>Wellpath!E101</f>
        <v>9398.5</v>
      </c>
      <c r="B101" s="68">
        <v>0</v>
      </c>
      <c r="C101" s="22">
        <v>0</v>
      </c>
      <c r="D101" s="22">
        <v>0</v>
      </c>
      <c r="E101" s="20">
        <f>Model!$W$38*(Wellpath!$K101-Wellpath!$K100)*MAX(ABS(SIN(Wellpath!$L101)*(IF(Wellpath!L100&lt;0.000001,0,SIN(ABS(MOD((Wellpath!$M101-Wellpath!M100+PI()),2*PI())-PI()))))),Model!$B$24*(Wellpath!$K101-Wellpath!$K100))*-SIN(Wellpath!$M101)</f>
        <v>9.5945323916509478E-2</v>
      </c>
      <c r="F101" s="20">
        <f>Model!$W$38*(Wellpath!$K101-Wellpath!$K100)*MAX(ABS(SIN(Wellpath!$L101)*(IF(Wellpath!L100&lt;0.000001,0,SIN(ABS(MOD((Wellpath!$M101-Wellpath!M100+PI()),2*PI())-PI()))))),Model!$B$24*(Wellpath!$K101-Wellpath!$K100))*COS(Wellpath!$M101)</f>
        <v>-0.11434318447011535</v>
      </c>
      <c r="G101" s="20">
        <v>0</v>
      </c>
      <c r="H101" s="18">
        <f t="shared" si="20"/>
        <v>9.5945323916509478E-2</v>
      </c>
      <c r="I101" s="18">
        <f t="shared" si="21"/>
        <v>-0.11434318447011535</v>
      </c>
      <c r="J101" s="18">
        <f t="shared" si="22"/>
        <v>0</v>
      </c>
      <c r="K101" s="21">
        <f t="shared" si="28"/>
        <v>1.0511555271819593</v>
      </c>
      <c r="L101" s="21">
        <f t="shared" si="28"/>
        <v>1.7993384673433408</v>
      </c>
      <c r="M101" s="21">
        <f t="shared" si="28"/>
        <v>0</v>
      </c>
      <c r="N101" s="21">
        <f t="shared" si="17"/>
        <v>-0.13318288101453951</v>
      </c>
      <c r="O101" s="21">
        <f t="shared" si="18"/>
        <v>0</v>
      </c>
      <c r="P101" s="21">
        <f t="shared" si="19"/>
        <v>0</v>
      </c>
      <c r="Q101" s="19">
        <f t="shared" si="23"/>
        <v>1.0511555271819593</v>
      </c>
      <c r="R101" s="19">
        <f t="shared" si="23"/>
        <v>1.7993384673433408</v>
      </c>
      <c r="S101" s="19">
        <f t="shared" si="23"/>
        <v>0</v>
      </c>
      <c r="T101" s="19">
        <f t="shared" si="24"/>
        <v>-0.13318288101453951</v>
      </c>
      <c r="U101" s="19">
        <f t="shared" si="25"/>
        <v>0</v>
      </c>
      <c r="V101" s="19">
        <f t="shared" si="26"/>
        <v>0</v>
      </c>
      <c r="AD101" s="69"/>
      <c r="AE101" s="69"/>
      <c r="AF101" s="69"/>
      <c r="AG101" s="69"/>
      <c r="AH101" s="69"/>
      <c r="AI101" s="69"/>
    </row>
    <row r="102" spans="1:35" x14ac:dyDescent="0.25">
      <c r="A102" s="26">
        <f>Wellpath!E102</f>
        <v>9400</v>
      </c>
      <c r="B102" s="68">
        <v>0</v>
      </c>
      <c r="C102" s="22">
        <v>0</v>
      </c>
      <c r="D102" s="22">
        <v>0</v>
      </c>
      <c r="E102" s="20">
        <f>Model!$W$38*(Wellpath!$K102-Wellpath!$K101)*MAX(ABS(SIN(Wellpath!$L102)*(IF(Wellpath!L101&lt;0.000001,0,SIN(ABS(MOD((Wellpath!$M102-Wellpath!M101+PI()),2*PI())-PI()))))),Model!$B$24*(Wellpath!$K102-Wellpath!$K101))*-SIN(Wellpath!$M102)</f>
        <v>1.2848698306338658E-5</v>
      </c>
      <c r="F102" s="20">
        <f>Model!$W$38*(Wellpath!$K102-Wellpath!$K101)*MAX(ABS(SIN(Wellpath!$L102)*(IF(Wellpath!L101&lt;0.000001,0,SIN(ABS(MOD((Wellpath!$M102-Wellpath!M101+PI()),2*PI())-PI()))))),Model!$B$24*(Wellpath!$K102-Wellpath!$K101))*COS(Wellpath!$M102)</f>
        <v>-1.5312482366738239E-5</v>
      </c>
      <c r="G102" s="20">
        <v>0</v>
      </c>
      <c r="H102" s="18">
        <f t="shared" si="20"/>
        <v>1.2848698306338658E-5</v>
      </c>
      <c r="I102" s="18">
        <f t="shared" si="21"/>
        <v>-1.5312482366738239E-5</v>
      </c>
      <c r="J102" s="18">
        <f t="shared" si="22"/>
        <v>0</v>
      </c>
      <c r="K102" s="21">
        <f t="shared" si="28"/>
        <v>1.0511555273470483</v>
      </c>
      <c r="L102" s="21">
        <f t="shared" si="28"/>
        <v>1.799338467577813</v>
      </c>
      <c r="M102" s="21">
        <f t="shared" si="28"/>
        <v>0</v>
      </c>
      <c r="N102" s="21">
        <f t="shared" si="17"/>
        <v>-0.13318288121128496</v>
      </c>
      <c r="O102" s="21">
        <f t="shared" si="18"/>
        <v>0</v>
      </c>
      <c r="P102" s="21">
        <f t="shared" si="19"/>
        <v>0</v>
      </c>
      <c r="Q102" s="19">
        <f t="shared" si="23"/>
        <v>1.0511555273470483</v>
      </c>
      <c r="R102" s="19">
        <f t="shared" si="23"/>
        <v>1.799338467577813</v>
      </c>
      <c r="S102" s="19">
        <f t="shared" si="23"/>
        <v>0</v>
      </c>
      <c r="T102" s="19">
        <f t="shared" si="24"/>
        <v>-0.13318288121128496</v>
      </c>
      <c r="U102" s="19">
        <f t="shared" si="25"/>
        <v>0</v>
      </c>
      <c r="V102" s="19">
        <f t="shared" si="26"/>
        <v>0</v>
      </c>
      <c r="AD102" s="69"/>
      <c r="AE102" s="69"/>
      <c r="AF102" s="69"/>
      <c r="AG102" s="69"/>
      <c r="AH102" s="69"/>
      <c r="AI102" s="69"/>
    </row>
    <row r="103" spans="1:35" x14ac:dyDescent="0.25">
      <c r="A103" s="26">
        <f>Wellpath!E103</f>
        <v>9500</v>
      </c>
      <c r="B103" s="68">
        <v>0</v>
      </c>
      <c r="C103" s="22">
        <v>0</v>
      </c>
      <c r="D103" s="22">
        <v>0</v>
      </c>
      <c r="E103" s="20">
        <f>Model!$W$38*(Wellpath!$K103-Wellpath!$K102)*MAX(ABS(SIN(Wellpath!$L103)*(IF(Wellpath!L102&lt;0.000001,0,SIN(ABS(MOD((Wellpath!$M103-Wellpath!M102+PI()),2*PI())-PI()))))),Model!$B$24*(Wellpath!$K103-Wellpath!$K102))*-SIN(Wellpath!$M103)</f>
        <v>5.7105325805878585E-2</v>
      </c>
      <c r="F103" s="20">
        <f>Model!$W$38*(Wellpath!$K103-Wellpath!$K102)*MAX(ABS(SIN(Wellpath!$L103)*(IF(Wellpath!L102&lt;0.000001,0,SIN(ABS(MOD((Wellpath!$M103-Wellpath!M102+PI()),2*PI())-PI()))))),Model!$B$24*(Wellpath!$K103-Wellpath!$K102))*COS(Wellpath!$M103)</f>
        <v>-6.8055477185418656E-2</v>
      </c>
      <c r="G103" s="20">
        <v>0</v>
      </c>
      <c r="H103" s="18">
        <f t="shared" si="20"/>
        <v>5.7105325805878585E-2</v>
      </c>
      <c r="I103" s="18">
        <f t="shared" si="21"/>
        <v>-6.8055477185418656E-2</v>
      </c>
      <c r="J103" s="18">
        <f t="shared" si="22"/>
        <v>0</v>
      </c>
      <c r="K103" s="21">
        <f t="shared" si="28"/>
        <v>1.0544165455824439</v>
      </c>
      <c r="L103" s="21">
        <f t="shared" si="28"/>
        <v>1.8039700155527481</v>
      </c>
      <c r="M103" s="21">
        <f t="shared" si="28"/>
        <v>0</v>
      </c>
      <c r="N103" s="21">
        <f t="shared" si="17"/>
        <v>-0.13706921140883283</v>
      </c>
      <c r="O103" s="21">
        <f t="shared" si="18"/>
        <v>0</v>
      </c>
      <c r="P103" s="21">
        <f t="shared" si="19"/>
        <v>0</v>
      </c>
      <c r="Q103" s="19">
        <f t="shared" si="23"/>
        <v>1.0544165455824439</v>
      </c>
      <c r="R103" s="19">
        <f t="shared" si="23"/>
        <v>1.8039700155527481</v>
      </c>
      <c r="S103" s="19">
        <f t="shared" si="23"/>
        <v>0</v>
      </c>
      <c r="T103" s="19">
        <f t="shared" si="24"/>
        <v>-0.13706921140883283</v>
      </c>
      <c r="U103" s="19">
        <f t="shared" si="25"/>
        <v>0</v>
      </c>
      <c r="V103" s="19">
        <f t="shared" si="26"/>
        <v>0</v>
      </c>
      <c r="AD103" s="69"/>
      <c r="AE103" s="69"/>
      <c r="AF103" s="69"/>
      <c r="AG103" s="69"/>
      <c r="AH103" s="69"/>
      <c r="AI103" s="69"/>
    </row>
    <row r="104" spans="1:35" x14ac:dyDescent="0.25">
      <c r="A104" s="26">
        <f>Wellpath!E104</f>
        <v>9600</v>
      </c>
      <c r="B104" s="68">
        <v>0</v>
      </c>
      <c r="C104" s="22">
        <v>0</v>
      </c>
      <c r="D104" s="22">
        <v>0</v>
      </c>
      <c r="E104" s="20">
        <f>Model!$W$38*(Wellpath!$K104-Wellpath!$K103)*MAX(ABS(SIN(Wellpath!$L104)*(IF(Wellpath!L103&lt;0.000001,0,SIN(ABS(MOD((Wellpath!$M104-Wellpath!M103+PI()),2*PI())-PI()))))),Model!$B$24*(Wellpath!$K104-Wellpath!$K103))*-SIN(Wellpath!$M104)</f>
        <v>5.7105325805876878E-2</v>
      </c>
      <c r="F104" s="20">
        <f>Model!$W$38*(Wellpath!$K104-Wellpath!$K103)*MAX(ABS(SIN(Wellpath!$L104)*(IF(Wellpath!L103&lt;0.000001,0,SIN(ABS(MOD((Wellpath!$M104-Wellpath!M103+PI()),2*PI())-PI()))))),Model!$B$24*(Wellpath!$K104-Wellpath!$K103))*COS(Wellpath!$M104)</f>
        <v>-6.805547718541663E-2</v>
      </c>
      <c r="G104" s="20">
        <v>0</v>
      </c>
      <c r="H104" s="18">
        <f t="shared" si="20"/>
        <v>5.7105325805876878E-2</v>
      </c>
      <c r="I104" s="18">
        <f t="shared" si="21"/>
        <v>-6.805547718541663E-2</v>
      </c>
      <c r="J104" s="18">
        <f t="shared" si="22"/>
        <v>0</v>
      </c>
      <c r="K104" s="21">
        <f t="shared" si="28"/>
        <v>1.0576775638178393</v>
      </c>
      <c r="L104" s="21">
        <f t="shared" si="28"/>
        <v>1.8086015635276829</v>
      </c>
      <c r="M104" s="21">
        <f t="shared" si="28"/>
        <v>0</v>
      </c>
      <c r="N104" s="21">
        <f t="shared" si="17"/>
        <v>-0.14095554160638046</v>
      </c>
      <c r="O104" s="21">
        <f t="shared" si="18"/>
        <v>0</v>
      </c>
      <c r="P104" s="21">
        <f t="shared" si="19"/>
        <v>0</v>
      </c>
      <c r="Q104" s="19">
        <f t="shared" si="23"/>
        <v>1.0576775638178393</v>
      </c>
      <c r="R104" s="19">
        <f t="shared" si="23"/>
        <v>1.8086015635276829</v>
      </c>
      <c r="S104" s="19">
        <f t="shared" si="23"/>
        <v>0</v>
      </c>
      <c r="T104" s="19">
        <f t="shared" si="24"/>
        <v>-0.14095554160638046</v>
      </c>
      <c r="U104" s="19">
        <f t="shared" si="25"/>
        <v>0</v>
      </c>
      <c r="V104" s="19">
        <f t="shared" si="26"/>
        <v>0</v>
      </c>
      <c r="AD104" s="69"/>
      <c r="AE104" s="69"/>
      <c r="AF104" s="69"/>
      <c r="AG104" s="69"/>
      <c r="AH104" s="69"/>
      <c r="AI104" s="69"/>
    </row>
    <row r="105" spans="1:35" x14ac:dyDescent="0.25">
      <c r="A105" s="26">
        <f>Wellpath!E105</f>
        <v>9700</v>
      </c>
      <c r="B105" s="68">
        <v>0</v>
      </c>
      <c r="C105" s="22">
        <v>0</v>
      </c>
      <c r="D105" s="22">
        <v>0</v>
      </c>
      <c r="E105" s="20">
        <f>Model!$W$38*(Wellpath!$K105-Wellpath!$K104)*MAX(ABS(SIN(Wellpath!$L105)*(IF(Wellpath!L104&lt;0.000001,0,SIN(ABS(MOD((Wellpath!$M105-Wellpath!M104+PI()),2*PI())-PI()))))),Model!$B$24*(Wellpath!$K105-Wellpath!$K104))*-SIN(Wellpath!$M105)</f>
        <v>5.7105325805878585E-2</v>
      </c>
      <c r="F105" s="20">
        <f>Model!$W$38*(Wellpath!$K105-Wellpath!$K104)*MAX(ABS(SIN(Wellpath!$L105)*(IF(Wellpath!L104&lt;0.000001,0,SIN(ABS(MOD((Wellpath!$M105-Wellpath!M104+PI()),2*PI())-PI()))))),Model!$B$24*(Wellpath!$K105-Wellpath!$K104))*COS(Wellpath!$M105)</f>
        <v>-6.8055477185418656E-2</v>
      </c>
      <c r="G105" s="20">
        <v>0</v>
      </c>
      <c r="H105" s="18">
        <f t="shared" si="20"/>
        <v>5.7105325805878585E-2</v>
      </c>
      <c r="I105" s="18">
        <f t="shared" si="21"/>
        <v>-6.8055477185418656E-2</v>
      </c>
      <c r="J105" s="18">
        <f t="shared" si="22"/>
        <v>0</v>
      </c>
      <c r="K105" s="21">
        <f t="shared" si="28"/>
        <v>1.0609385820532349</v>
      </c>
      <c r="L105" s="21">
        <f t="shared" si="28"/>
        <v>1.8132331115026179</v>
      </c>
      <c r="M105" s="21">
        <f t="shared" si="28"/>
        <v>0</v>
      </c>
      <c r="N105" s="21">
        <f t="shared" si="17"/>
        <v>-0.14484187180392832</v>
      </c>
      <c r="O105" s="21">
        <f t="shared" si="18"/>
        <v>0</v>
      </c>
      <c r="P105" s="21">
        <f t="shared" si="19"/>
        <v>0</v>
      </c>
      <c r="Q105" s="19">
        <f t="shared" si="23"/>
        <v>1.0609385820532349</v>
      </c>
      <c r="R105" s="19">
        <f t="shared" si="23"/>
        <v>1.8132331115026179</v>
      </c>
      <c r="S105" s="19">
        <f t="shared" si="23"/>
        <v>0</v>
      </c>
      <c r="T105" s="19">
        <f t="shared" si="24"/>
        <v>-0.14484187180392832</v>
      </c>
      <c r="U105" s="19">
        <f t="shared" si="25"/>
        <v>0</v>
      </c>
      <c r="V105" s="19">
        <f t="shared" si="26"/>
        <v>0</v>
      </c>
      <c r="AD105" s="69"/>
      <c r="AE105" s="69"/>
      <c r="AF105" s="69"/>
      <c r="AG105" s="69"/>
      <c r="AH105" s="69"/>
      <c r="AI105" s="69"/>
    </row>
    <row r="106" spans="1:35" x14ac:dyDescent="0.25">
      <c r="A106" s="26">
        <f>Wellpath!E106</f>
        <v>9800</v>
      </c>
      <c r="B106" s="68">
        <v>0</v>
      </c>
      <c r="C106" s="22">
        <v>0</v>
      </c>
      <c r="D106" s="22">
        <v>0</v>
      </c>
      <c r="E106" s="20">
        <f>Model!$W$38*(Wellpath!$K106-Wellpath!$K105)*MAX(ABS(SIN(Wellpath!$L106)*(IF(Wellpath!L105&lt;0.000001,0,SIN(ABS(MOD((Wellpath!$M106-Wellpath!M105+PI()),2*PI())-PI()))))),Model!$B$24*(Wellpath!$K106-Wellpath!$K105))*-SIN(Wellpath!$M106)</f>
        <v>5.7105325805878585E-2</v>
      </c>
      <c r="F106" s="20">
        <f>Model!$W$38*(Wellpath!$K106-Wellpath!$K105)*MAX(ABS(SIN(Wellpath!$L106)*(IF(Wellpath!L105&lt;0.000001,0,SIN(ABS(MOD((Wellpath!$M106-Wellpath!M105+PI()),2*PI())-PI()))))),Model!$B$24*(Wellpath!$K106-Wellpath!$K105))*COS(Wellpath!$M106)</f>
        <v>-6.8055477185418656E-2</v>
      </c>
      <c r="G106" s="20">
        <v>0</v>
      </c>
      <c r="H106" s="18">
        <f t="shared" si="20"/>
        <v>5.7105325805878585E-2</v>
      </c>
      <c r="I106" s="18">
        <f t="shared" si="21"/>
        <v>-6.8055477185418656E-2</v>
      </c>
      <c r="J106" s="18">
        <f t="shared" si="22"/>
        <v>0</v>
      </c>
      <c r="K106" s="21">
        <f t="shared" si="28"/>
        <v>1.0641996002886305</v>
      </c>
      <c r="L106" s="21">
        <f t="shared" si="28"/>
        <v>1.8178646594775529</v>
      </c>
      <c r="M106" s="21">
        <f t="shared" si="28"/>
        <v>0</v>
      </c>
      <c r="N106" s="21">
        <f t="shared" si="17"/>
        <v>-0.14872820200147618</v>
      </c>
      <c r="O106" s="21">
        <f t="shared" si="18"/>
        <v>0</v>
      </c>
      <c r="P106" s="21">
        <f t="shared" si="19"/>
        <v>0</v>
      </c>
      <c r="Q106" s="19">
        <f t="shared" si="23"/>
        <v>1.0641996002886305</v>
      </c>
      <c r="R106" s="19">
        <f t="shared" si="23"/>
        <v>1.8178646594775529</v>
      </c>
      <c r="S106" s="19">
        <f t="shared" si="23"/>
        <v>0</v>
      </c>
      <c r="T106" s="19">
        <f t="shared" si="24"/>
        <v>-0.14872820200147618</v>
      </c>
      <c r="U106" s="19">
        <f t="shared" si="25"/>
        <v>0</v>
      </c>
      <c r="V106" s="19">
        <f t="shared" si="26"/>
        <v>0</v>
      </c>
      <c r="AD106" s="69"/>
      <c r="AE106" s="69"/>
      <c r="AF106" s="69"/>
      <c r="AG106" s="69"/>
      <c r="AH106" s="69"/>
      <c r="AI106" s="69"/>
    </row>
    <row r="107" spans="1:35" x14ac:dyDescent="0.25">
      <c r="A107" s="26">
        <f>Wellpath!E107</f>
        <v>9900</v>
      </c>
      <c r="B107" s="68">
        <v>0</v>
      </c>
      <c r="C107" s="22">
        <v>0</v>
      </c>
      <c r="D107" s="22">
        <v>0</v>
      </c>
      <c r="E107" s="20">
        <f>Model!$W$38*(Wellpath!$K107-Wellpath!$K106)*MAX(ABS(SIN(Wellpath!$L107)*(IF(Wellpath!L106&lt;0.000001,0,SIN(ABS(MOD((Wellpath!$M107-Wellpath!M106+PI()),2*PI())-PI()))))),Model!$B$24*(Wellpath!$K107-Wellpath!$K106))*-SIN(Wellpath!$M107)</f>
        <v>5.7105325805878585E-2</v>
      </c>
      <c r="F107" s="20">
        <f>Model!$W$38*(Wellpath!$K107-Wellpath!$K106)*MAX(ABS(SIN(Wellpath!$L107)*(IF(Wellpath!L106&lt;0.000001,0,SIN(ABS(MOD((Wellpath!$M107-Wellpath!M106+PI()),2*PI())-PI()))))),Model!$B$24*(Wellpath!$K107-Wellpath!$K106))*COS(Wellpath!$M107)</f>
        <v>-6.8055477185418656E-2</v>
      </c>
      <c r="G107" s="20">
        <v>0</v>
      </c>
      <c r="H107" s="18">
        <f t="shared" si="20"/>
        <v>5.7105325805878585E-2</v>
      </c>
      <c r="I107" s="18">
        <f t="shared" si="21"/>
        <v>-6.8055477185418656E-2</v>
      </c>
      <c r="J107" s="18">
        <f t="shared" si="22"/>
        <v>0</v>
      </c>
      <c r="K107" s="21">
        <f t="shared" si="28"/>
        <v>1.0674606185240261</v>
      </c>
      <c r="L107" s="21">
        <f t="shared" si="28"/>
        <v>1.822496207452488</v>
      </c>
      <c r="M107" s="21">
        <f t="shared" si="28"/>
        <v>0</v>
      </c>
      <c r="N107" s="21">
        <f t="shared" si="17"/>
        <v>-0.15261453219902404</v>
      </c>
      <c r="O107" s="21">
        <f t="shared" si="18"/>
        <v>0</v>
      </c>
      <c r="P107" s="21">
        <f t="shared" si="19"/>
        <v>0</v>
      </c>
      <c r="Q107" s="19">
        <f t="shared" si="23"/>
        <v>1.0674606185240261</v>
      </c>
      <c r="R107" s="19">
        <f t="shared" si="23"/>
        <v>1.822496207452488</v>
      </c>
      <c r="S107" s="19">
        <f t="shared" si="23"/>
        <v>0</v>
      </c>
      <c r="T107" s="19">
        <f t="shared" si="24"/>
        <v>-0.15261453219902404</v>
      </c>
      <c r="U107" s="19">
        <f t="shared" si="25"/>
        <v>0</v>
      </c>
      <c r="V107" s="19">
        <f t="shared" si="26"/>
        <v>0</v>
      </c>
      <c r="AD107" s="69"/>
      <c r="AE107" s="69"/>
      <c r="AF107" s="69"/>
      <c r="AG107" s="69"/>
      <c r="AH107" s="69"/>
      <c r="AI107" s="69"/>
    </row>
    <row r="108" spans="1:35" x14ac:dyDescent="0.25">
      <c r="A108" s="26">
        <f>Wellpath!E108</f>
        <v>10000</v>
      </c>
      <c r="B108" s="68">
        <v>0</v>
      </c>
      <c r="C108" s="22">
        <v>0</v>
      </c>
      <c r="D108" s="22">
        <v>0</v>
      </c>
      <c r="E108" s="20">
        <f>Model!$W$38*(Wellpath!$K108-Wellpath!$K107)*MAX(ABS(SIN(Wellpath!$L108)*(IF(Wellpath!L107&lt;0.000001,0,SIN(ABS(MOD((Wellpath!$M108-Wellpath!M107+PI()),2*PI())-PI()))))),Model!$B$24*(Wellpath!$K108-Wellpath!$K107))*-SIN(Wellpath!$M108)</f>
        <v>5.7105325805878585E-2</v>
      </c>
      <c r="F108" s="20">
        <f>Model!$W$38*(Wellpath!$K108-Wellpath!$K107)*MAX(ABS(SIN(Wellpath!$L108)*(IF(Wellpath!L107&lt;0.000001,0,SIN(ABS(MOD((Wellpath!$M108-Wellpath!M107+PI()),2*PI())-PI()))))),Model!$B$24*(Wellpath!$K108-Wellpath!$K107))*COS(Wellpath!$M108)</f>
        <v>-6.8055477185418656E-2</v>
      </c>
      <c r="G108" s="20">
        <v>0</v>
      </c>
      <c r="H108" s="18">
        <f t="shared" si="20"/>
        <v>5.7105325805878585E-2</v>
      </c>
      <c r="I108" s="18">
        <f t="shared" si="21"/>
        <v>-6.8055477185418656E-2</v>
      </c>
      <c r="J108" s="18">
        <f t="shared" si="22"/>
        <v>0</v>
      </c>
      <c r="K108" s="21">
        <f t="shared" si="28"/>
        <v>1.0707216367594217</v>
      </c>
      <c r="L108" s="21">
        <f t="shared" si="28"/>
        <v>1.827127755427423</v>
      </c>
      <c r="M108" s="21">
        <f t="shared" si="28"/>
        <v>0</v>
      </c>
      <c r="N108" s="21">
        <f t="shared" si="17"/>
        <v>-0.1565008623965719</v>
      </c>
      <c r="O108" s="21">
        <f t="shared" si="18"/>
        <v>0</v>
      </c>
      <c r="P108" s="21">
        <f t="shared" si="19"/>
        <v>0</v>
      </c>
      <c r="Q108" s="19">
        <f t="shared" si="23"/>
        <v>1.0707216367594217</v>
      </c>
      <c r="R108" s="19">
        <f t="shared" si="23"/>
        <v>1.827127755427423</v>
      </c>
      <c r="S108" s="19">
        <f t="shared" si="23"/>
        <v>0</v>
      </c>
      <c r="T108" s="19">
        <f t="shared" si="24"/>
        <v>-0.1565008623965719</v>
      </c>
      <c r="U108" s="19">
        <f t="shared" si="25"/>
        <v>0</v>
      </c>
      <c r="V108" s="19">
        <f t="shared" si="26"/>
        <v>0</v>
      </c>
      <c r="AD108" s="69"/>
      <c r="AE108" s="69"/>
      <c r="AF108" s="69"/>
      <c r="AG108" s="69"/>
      <c r="AH108" s="69"/>
      <c r="AI108" s="69"/>
    </row>
    <row r="109" spans="1:35" x14ac:dyDescent="0.25">
      <c r="A109" s="26">
        <f>Wellpath!E109</f>
        <v>10100</v>
      </c>
      <c r="B109" s="68">
        <v>0</v>
      </c>
      <c r="C109" s="22">
        <v>0</v>
      </c>
      <c r="D109" s="22">
        <v>0</v>
      </c>
      <c r="E109" s="20">
        <f>Model!$W$38*(Wellpath!$K109-Wellpath!$K108)*MAX(ABS(SIN(Wellpath!$L109)*(IF(Wellpath!L108&lt;0.000001,0,SIN(ABS(MOD((Wellpath!$M109-Wellpath!M108+PI()),2*PI())-PI()))))),Model!$B$24*(Wellpath!$K109-Wellpath!$K108))*-SIN(Wellpath!$M109)</f>
        <v>5.7105325805878585E-2</v>
      </c>
      <c r="F109" s="20">
        <f>Model!$W$38*(Wellpath!$K109-Wellpath!$K108)*MAX(ABS(SIN(Wellpath!$L109)*(IF(Wellpath!L108&lt;0.000001,0,SIN(ABS(MOD((Wellpath!$M109-Wellpath!M108+PI()),2*PI())-PI()))))),Model!$B$24*(Wellpath!$K109-Wellpath!$K108))*COS(Wellpath!$M109)</f>
        <v>-6.8055477185418656E-2</v>
      </c>
      <c r="G109" s="20">
        <v>0</v>
      </c>
      <c r="H109" s="18">
        <f t="shared" si="20"/>
        <v>5.7105325805878585E-2</v>
      </c>
      <c r="I109" s="18">
        <f t="shared" si="21"/>
        <v>-6.8055477185418656E-2</v>
      </c>
      <c r="J109" s="18">
        <f t="shared" si="22"/>
        <v>0</v>
      </c>
      <c r="K109" s="21">
        <f t="shared" si="28"/>
        <v>1.0739826549948173</v>
      </c>
      <c r="L109" s="21">
        <f t="shared" si="28"/>
        <v>1.831759303402358</v>
      </c>
      <c r="M109" s="21">
        <f t="shared" si="28"/>
        <v>0</v>
      </c>
      <c r="N109" s="21">
        <f t="shared" si="17"/>
        <v>-0.16038719259411977</v>
      </c>
      <c r="O109" s="21">
        <f t="shared" si="18"/>
        <v>0</v>
      </c>
      <c r="P109" s="21">
        <f t="shared" si="19"/>
        <v>0</v>
      </c>
      <c r="Q109" s="19">
        <f t="shared" si="23"/>
        <v>1.0739826549948173</v>
      </c>
      <c r="R109" s="19">
        <f t="shared" si="23"/>
        <v>1.831759303402358</v>
      </c>
      <c r="S109" s="19">
        <f t="shared" si="23"/>
        <v>0</v>
      </c>
      <c r="T109" s="19">
        <f t="shared" si="24"/>
        <v>-0.16038719259411977</v>
      </c>
      <c r="U109" s="19">
        <f t="shared" si="25"/>
        <v>0</v>
      </c>
      <c r="V109" s="19">
        <f t="shared" si="26"/>
        <v>0</v>
      </c>
      <c r="AD109" s="69"/>
      <c r="AE109" s="69"/>
      <c r="AF109" s="69"/>
      <c r="AG109" s="69"/>
      <c r="AH109" s="69"/>
      <c r="AI109" s="69"/>
    </row>
    <row r="110" spans="1:35" x14ac:dyDescent="0.25">
      <c r="A110" s="26">
        <f>Wellpath!E110</f>
        <v>10200</v>
      </c>
      <c r="B110" s="68">
        <v>0</v>
      </c>
      <c r="C110" s="22">
        <v>0</v>
      </c>
      <c r="D110" s="22">
        <v>0</v>
      </c>
      <c r="E110" s="20">
        <f>Model!$W$38*(Wellpath!$K110-Wellpath!$K109)*MAX(ABS(SIN(Wellpath!$L110)*(IF(Wellpath!L109&lt;0.000001,0,SIN(ABS(MOD((Wellpath!$M110-Wellpath!M109+PI()),2*PI())-PI()))))),Model!$B$24*(Wellpath!$K110-Wellpath!$K109))*-SIN(Wellpath!$M110)</f>
        <v>5.7105325805878585E-2</v>
      </c>
      <c r="F110" s="20">
        <f>Model!$W$38*(Wellpath!$K110-Wellpath!$K109)*MAX(ABS(SIN(Wellpath!$L110)*(IF(Wellpath!L109&lt;0.000001,0,SIN(ABS(MOD((Wellpath!$M110-Wellpath!M109+PI()),2*PI())-PI()))))),Model!$B$24*(Wellpath!$K110-Wellpath!$K109))*COS(Wellpath!$M110)</f>
        <v>-6.8055477185418656E-2</v>
      </c>
      <c r="G110" s="20">
        <v>0</v>
      </c>
      <c r="H110" s="18">
        <f t="shared" si="20"/>
        <v>5.7105325805878585E-2</v>
      </c>
      <c r="I110" s="18">
        <f t="shared" si="21"/>
        <v>-6.8055477185418656E-2</v>
      </c>
      <c r="J110" s="18">
        <f t="shared" si="22"/>
        <v>0</v>
      </c>
      <c r="K110" s="21">
        <f t="shared" si="28"/>
        <v>1.0772436732302129</v>
      </c>
      <c r="L110" s="21">
        <f t="shared" si="28"/>
        <v>1.8363908513772931</v>
      </c>
      <c r="M110" s="21">
        <f t="shared" si="28"/>
        <v>0</v>
      </c>
      <c r="N110" s="21">
        <f t="shared" si="17"/>
        <v>-0.16427352279166763</v>
      </c>
      <c r="O110" s="21">
        <f t="shared" si="18"/>
        <v>0</v>
      </c>
      <c r="P110" s="21">
        <f t="shared" si="19"/>
        <v>0</v>
      </c>
      <c r="Q110" s="19">
        <f t="shared" si="23"/>
        <v>1.0772436732302129</v>
      </c>
      <c r="R110" s="19">
        <f t="shared" si="23"/>
        <v>1.8363908513772931</v>
      </c>
      <c r="S110" s="19">
        <f t="shared" si="23"/>
        <v>0</v>
      </c>
      <c r="T110" s="19">
        <f t="shared" si="24"/>
        <v>-0.16427352279166763</v>
      </c>
      <c r="U110" s="19">
        <f t="shared" si="25"/>
        <v>0</v>
      </c>
      <c r="V110" s="19">
        <f t="shared" si="26"/>
        <v>0</v>
      </c>
      <c r="AD110" s="69"/>
      <c r="AE110" s="69"/>
      <c r="AF110" s="69"/>
      <c r="AG110" s="69"/>
      <c r="AH110" s="69"/>
      <c r="AI110" s="69"/>
    </row>
    <row r="111" spans="1:35" x14ac:dyDescent="0.25">
      <c r="A111" s="26">
        <f>Wellpath!E111</f>
        <v>10300</v>
      </c>
      <c r="B111" s="68">
        <v>0</v>
      </c>
      <c r="C111" s="22">
        <v>0</v>
      </c>
      <c r="D111" s="22">
        <v>0</v>
      </c>
      <c r="E111" s="20">
        <f>Model!$W$38*(Wellpath!$K111-Wellpath!$K110)*MAX(ABS(SIN(Wellpath!$L111)*(IF(Wellpath!L110&lt;0.000001,0,SIN(ABS(MOD((Wellpath!$M111-Wellpath!M110+PI()),2*PI())-PI()))))),Model!$B$24*(Wellpath!$K111-Wellpath!$K110))*-SIN(Wellpath!$M111)</f>
        <v>5.7105325805878585E-2</v>
      </c>
      <c r="F111" s="20">
        <f>Model!$W$38*(Wellpath!$K111-Wellpath!$K110)*MAX(ABS(SIN(Wellpath!$L111)*(IF(Wellpath!L110&lt;0.000001,0,SIN(ABS(MOD((Wellpath!$M111-Wellpath!M110+PI()),2*PI())-PI()))))),Model!$B$24*(Wellpath!$K111-Wellpath!$K110))*COS(Wellpath!$M111)</f>
        <v>-6.8055477185418656E-2</v>
      </c>
      <c r="G111" s="20">
        <v>0</v>
      </c>
      <c r="H111" s="18">
        <f t="shared" si="20"/>
        <v>5.7105325805878585E-2</v>
      </c>
      <c r="I111" s="18">
        <f t="shared" si="21"/>
        <v>-6.8055477185418656E-2</v>
      </c>
      <c r="J111" s="18">
        <f t="shared" si="22"/>
        <v>0</v>
      </c>
      <c r="K111" s="21">
        <f t="shared" si="28"/>
        <v>1.0805046914656085</v>
      </c>
      <c r="L111" s="21">
        <f t="shared" si="28"/>
        <v>1.8410223993522281</v>
      </c>
      <c r="M111" s="21">
        <f t="shared" si="28"/>
        <v>0</v>
      </c>
      <c r="N111" s="21">
        <f t="shared" si="17"/>
        <v>-0.16815985298921549</v>
      </c>
      <c r="O111" s="21">
        <f t="shared" si="18"/>
        <v>0</v>
      </c>
      <c r="P111" s="21">
        <f t="shared" si="19"/>
        <v>0</v>
      </c>
      <c r="Q111" s="19">
        <f t="shared" si="23"/>
        <v>1.0805046914656085</v>
      </c>
      <c r="R111" s="19">
        <f t="shared" si="23"/>
        <v>1.8410223993522281</v>
      </c>
      <c r="S111" s="19">
        <f t="shared" si="23"/>
        <v>0</v>
      </c>
      <c r="T111" s="19">
        <f t="shared" si="24"/>
        <v>-0.16815985298921549</v>
      </c>
      <c r="U111" s="19">
        <f t="shared" si="25"/>
        <v>0</v>
      </c>
      <c r="V111" s="19">
        <f t="shared" si="26"/>
        <v>0</v>
      </c>
      <c r="AD111" s="69"/>
      <c r="AE111" s="69"/>
      <c r="AF111" s="69"/>
      <c r="AG111" s="69"/>
      <c r="AH111" s="69"/>
      <c r="AI111" s="69"/>
    </row>
    <row r="112" spans="1:35" x14ac:dyDescent="0.25">
      <c r="A112" s="26">
        <f>Wellpath!E112</f>
        <v>10400</v>
      </c>
      <c r="B112" s="68">
        <v>0</v>
      </c>
      <c r="C112" s="22">
        <v>0</v>
      </c>
      <c r="D112" s="22">
        <v>0</v>
      </c>
      <c r="E112" s="20">
        <f>Model!$W$38*(Wellpath!$K112-Wellpath!$K111)*MAX(ABS(SIN(Wellpath!$L112)*(IF(Wellpath!L111&lt;0.000001,0,SIN(ABS(MOD((Wellpath!$M112-Wellpath!M111+PI()),2*PI())-PI()))))),Model!$B$24*(Wellpath!$K112-Wellpath!$K111))*-SIN(Wellpath!$M112)</f>
        <v>5.7105325805878585E-2</v>
      </c>
      <c r="F112" s="20">
        <f>Model!$W$38*(Wellpath!$K112-Wellpath!$K111)*MAX(ABS(SIN(Wellpath!$L112)*(IF(Wellpath!L111&lt;0.000001,0,SIN(ABS(MOD((Wellpath!$M112-Wellpath!M111+PI()),2*PI())-PI()))))),Model!$B$24*(Wellpath!$K112-Wellpath!$K111))*COS(Wellpath!$M112)</f>
        <v>-6.8055477185418656E-2</v>
      </c>
      <c r="G112" s="20">
        <v>0</v>
      </c>
      <c r="H112" s="18">
        <f t="shared" si="20"/>
        <v>5.7105325805878585E-2</v>
      </c>
      <c r="I112" s="18">
        <f t="shared" si="21"/>
        <v>-6.8055477185418656E-2</v>
      </c>
      <c r="J112" s="18">
        <f t="shared" si="22"/>
        <v>0</v>
      </c>
      <c r="K112" s="21">
        <f t="shared" si="28"/>
        <v>1.0837657097010041</v>
      </c>
      <c r="L112" s="21">
        <f t="shared" si="28"/>
        <v>1.8456539473271631</v>
      </c>
      <c r="M112" s="21">
        <f t="shared" si="28"/>
        <v>0</v>
      </c>
      <c r="N112" s="21">
        <f t="shared" si="17"/>
        <v>-0.17204618318676335</v>
      </c>
      <c r="O112" s="21">
        <f t="shared" si="18"/>
        <v>0</v>
      </c>
      <c r="P112" s="21">
        <f t="shared" si="19"/>
        <v>0</v>
      </c>
      <c r="Q112" s="19">
        <f t="shared" si="23"/>
        <v>1.0837657097010041</v>
      </c>
      <c r="R112" s="19">
        <f t="shared" si="23"/>
        <v>1.8456539473271631</v>
      </c>
      <c r="S112" s="19">
        <f t="shared" si="23"/>
        <v>0</v>
      </c>
      <c r="T112" s="19">
        <f t="shared" si="24"/>
        <v>-0.17204618318676335</v>
      </c>
      <c r="U112" s="19">
        <f t="shared" si="25"/>
        <v>0</v>
      </c>
      <c r="V112" s="19">
        <f t="shared" si="26"/>
        <v>0</v>
      </c>
      <c r="AD112" s="69"/>
      <c r="AE112" s="69"/>
      <c r="AF112" s="69"/>
      <c r="AG112" s="69"/>
      <c r="AH112" s="69"/>
      <c r="AI112" s="69"/>
    </row>
    <row r="113" spans="1:35" x14ac:dyDescent="0.25">
      <c r="A113" s="26">
        <f>Wellpath!E113</f>
        <v>10500</v>
      </c>
      <c r="B113" s="68">
        <v>0</v>
      </c>
      <c r="C113" s="22">
        <v>0</v>
      </c>
      <c r="D113" s="22">
        <v>0</v>
      </c>
      <c r="E113" s="20">
        <f>Model!$W$38*(Wellpath!$K113-Wellpath!$K112)*MAX(ABS(SIN(Wellpath!$L113)*(IF(Wellpath!L112&lt;0.000001,0,SIN(ABS(MOD((Wellpath!$M113-Wellpath!M112+PI()),2*PI())-PI()))))),Model!$B$24*(Wellpath!$K113-Wellpath!$K112))*-SIN(Wellpath!$M113)</f>
        <v>5.7105325805878585E-2</v>
      </c>
      <c r="F113" s="20">
        <f>Model!$W$38*(Wellpath!$K113-Wellpath!$K112)*MAX(ABS(SIN(Wellpath!$L113)*(IF(Wellpath!L112&lt;0.000001,0,SIN(ABS(MOD((Wellpath!$M113-Wellpath!M112+PI()),2*PI())-PI()))))),Model!$B$24*(Wellpath!$K113-Wellpath!$K112))*COS(Wellpath!$M113)</f>
        <v>-6.8055477185418656E-2</v>
      </c>
      <c r="G113" s="20">
        <v>0</v>
      </c>
      <c r="H113" s="18">
        <f t="shared" si="20"/>
        <v>5.7105325805878585E-2</v>
      </c>
      <c r="I113" s="18">
        <f t="shared" si="21"/>
        <v>-6.8055477185418656E-2</v>
      </c>
      <c r="J113" s="18">
        <f t="shared" si="22"/>
        <v>0</v>
      </c>
      <c r="K113" s="21">
        <f t="shared" si="28"/>
        <v>1.0870267279363997</v>
      </c>
      <c r="L113" s="21">
        <f t="shared" si="28"/>
        <v>1.8502854953020982</v>
      </c>
      <c r="M113" s="21">
        <f t="shared" si="28"/>
        <v>0</v>
      </c>
      <c r="N113" s="21">
        <f t="shared" si="17"/>
        <v>-0.17593251338431121</v>
      </c>
      <c r="O113" s="21">
        <f t="shared" si="18"/>
        <v>0</v>
      </c>
      <c r="P113" s="21">
        <f t="shared" si="19"/>
        <v>0</v>
      </c>
      <c r="Q113" s="19">
        <f t="shared" si="23"/>
        <v>1.0870267279363997</v>
      </c>
      <c r="R113" s="19">
        <f t="shared" si="23"/>
        <v>1.8502854953020982</v>
      </c>
      <c r="S113" s="19">
        <f t="shared" si="23"/>
        <v>0</v>
      </c>
      <c r="T113" s="19">
        <f t="shared" si="24"/>
        <v>-0.17593251338431121</v>
      </c>
      <c r="U113" s="19">
        <f t="shared" si="25"/>
        <v>0</v>
      </c>
      <c r="V113" s="19">
        <f t="shared" si="26"/>
        <v>0</v>
      </c>
      <c r="AD113" s="69"/>
      <c r="AE113" s="69"/>
      <c r="AF113" s="69"/>
      <c r="AG113" s="69"/>
      <c r="AH113" s="69"/>
      <c r="AI113" s="69"/>
    </row>
    <row r="114" spans="1:35" x14ac:dyDescent="0.25">
      <c r="A114" s="26">
        <f>Wellpath!E114</f>
        <v>10600</v>
      </c>
      <c r="B114" s="68">
        <v>0</v>
      </c>
      <c r="C114" s="22">
        <v>0</v>
      </c>
      <c r="D114" s="22">
        <v>0</v>
      </c>
      <c r="E114" s="20">
        <f>Model!$W$38*(Wellpath!$K114-Wellpath!$K113)*MAX(ABS(SIN(Wellpath!$L114)*(IF(Wellpath!L113&lt;0.000001,0,SIN(ABS(MOD((Wellpath!$M114-Wellpath!M113+PI()),2*PI())-PI()))))),Model!$B$24*(Wellpath!$K114-Wellpath!$K113))*-SIN(Wellpath!$M114)</f>
        <v>5.7105325805878585E-2</v>
      </c>
      <c r="F114" s="20">
        <f>Model!$W$38*(Wellpath!$K114-Wellpath!$K113)*MAX(ABS(SIN(Wellpath!$L114)*(IF(Wellpath!L113&lt;0.000001,0,SIN(ABS(MOD((Wellpath!$M114-Wellpath!M113+PI()),2*PI())-PI()))))),Model!$B$24*(Wellpath!$K114-Wellpath!$K113))*COS(Wellpath!$M114)</f>
        <v>-6.8055477185418656E-2</v>
      </c>
      <c r="G114" s="20">
        <v>0</v>
      </c>
      <c r="H114" s="18">
        <f t="shared" si="20"/>
        <v>5.7105325805878585E-2</v>
      </c>
      <c r="I114" s="18">
        <f t="shared" si="21"/>
        <v>-6.8055477185418656E-2</v>
      </c>
      <c r="J114" s="18">
        <f t="shared" si="22"/>
        <v>0</v>
      </c>
      <c r="K114" s="21">
        <f t="shared" si="28"/>
        <v>1.0902877461717952</v>
      </c>
      <c r="L114" s="21">
        <f t="shared" si="28"/>
        <v>1.8549170432770332</v>
      </c>
      <c r="M114" s="21">
        <f t="shared" si="28"/>
        <v>0</v>
      </c>
      <c r="N114" s="21">
        <f t="shared" si="17"/>
        <v>-0.17981884358185907</v>
      </c>
      <c r="O114" s="21">
        <f t="shared" si="18"/>
        <v>0</v>
      </c>
      <c r="P114" s="21">
        <f t="shared" si="19"/>
        <v>0</v>
      </c>
      <c r="Q114" s="19">
        <f t="shared" si="23"/>
        <v>1.0902877461717952</v>
      </c>
      <c r="R114" s="19">
        <f t="shared" si="23"/>
        <v>1.8549170432770332</v>
      </c>
      <c r="S114" s="19">
        <f t="shared" si="23"/>
        <v>0</v>
      </c>
      <c r="T114" s="19">
        <f t="shared" si="24"/>
        <v>-0.17981884358185907</v>
      </c>
      <c r="U114" s="19">
        <f t="shared" si="25"/>
        <v>0</v>
      </c>
      <c r="V114" s="19">
        <f t="shared" si="26"/>
        <v>0</v>
      </c>
      <c r="AD114" s="69"/>
      <c r="AE114" s="69"/>
      <c r="AF114" s="69"/>
      <c r="AG114" s="69"/>
      <c r="AH114" s="69"/>
      <c r="AI114" s="69"/>
    </row>
    <row r="115" spans="1:35" x14ac:dyDescent="0.25">
      <c r="A115" s="26">
        <f>Wellpath!E115</f>
        <v>10700</v>
      </c>
      <c r="B115" s="68">
        <v>0</v>
      </c>
      <c r="C115" s="22">
        <v>0</v>
      </c>
      <c r="D115" s="22">
        <v>0</v>
      </c>
      <c r="E115" s="20">
        <f>Model!$W$38*(Wellpath!$K115-Wellpath!$K114)*MAX(ABS(SIN(Wellpath!$L115)*(IF(Wellpath!L114&lt;0.000001,0,SIN(ABS(MOD((Wellpath!$M115-Wellpath!M114+PI()),2*PI())-PI()))))),Model!$B$24*(Wellpath!$K115-Wellpath!$K114))*-SIN(Wellpath!$M115)</f>
        <v>5.7105325805878585E-2</v>
      </c>
      <c r="F115" s="20">
        <f>Model!$W$38*(Wellpath!$K115-Wellpath!$K114)*MAX(ABS(SIN(Wellpath!$L115)*(IF(Wellpath!L114&lt;0.000001,0,SIN(ABS(MOD((Wellpath!$M115-Wellpath!M114+PI()),2*PI())-PI()))))),Model!$B$24*(Wellpath!$K115-Wellpath!$K114))*COS(Wellpath!$M115)</f>
        <v>-6.8055477185418656E-2</v>
      </c>
      <c r="G115" s="20">
        <v>0</v>
      </c>
      <c r="H115" s="18">
        <f t="shared" si="20"/>
        <v>5.7105325805878585E-2</v>
      </c>
      <c r="I115" s="18">
        <f t="shared" si="21"/>
        <v>-6.8055477185418656E-2</v>
      </c>
      <c r="J115" s="18">
        <f t="shared" si="22"/>
        <v>0</v>
      </c>
      <c r="K115" s="21">
        <f t="shared" si="28"/>
        <v>1.0935487644071908</v>
      </c>
      <c r="L115" s="21">
        <f t="shared" si="28"/>
        <v>1.8595485912519683</v>
      </c>
      <c r="M115" s="21">
        <f t="shared" si="28"/>
        <v>0</v>
      </c>
      <c r="N115" s="21">
        <f t="shared" si="17"/>
        <v>-0.18370517377940693</v>
      </c>
      <c r="O115" s="21">
        <f t="shared" si="18"/>
        <v>0</v>
      </c>
      <c r="P115" s="21">
        <f t="shared" si="19"/>
        <v>0</v>
      </c>
      <c r="Q115" s="19">
        <f t="shared" si="23"/>
        <v>1.0935487644071908</v>
      </c>
      <c r="R115" s="19">
        <f t="shared" si="23"/>
        <v>1.8595485912519683</v>
      </c>
      <c r="S115" s="19">
        <f t="shared" si="23"/>
        <v>0</v>
      </c>
      <c r="T115" s="19">
        <f t="shared" si="24"/>
        <v>-0.18370517377940693</v>
      </c>
      <c r="U115" s="19">
        <f t="shared" si="25"/>
        <v>0</v>
      </c>
      <c r="V115" s="19">
        <f t="shared" si="26"/>
        <v>0</v>
      </c>
      <c r="AD115" s="69"/>
      <c r="AE115" s="69"/>
      <c r="AF115" s="69"/>
      <c r="AG115" s="69"/>
      <c r="AH115" s="69"/>
      <c r="AI115" s="69"/>
    </row>
    <row r="116" spans="1:35" x14ac:dyDescent="0.25">
      <c r="A116" s="26">
        <f>Wellpath!E116</f>
        <v>10800</v>
      </c>
      <c r="B116" s="68">
        <v>0</v>
      </c>
      <c r="C116" s="22">
        <v>0</v>
      </c>
      <c r="D116" s="22">
        <v>0</v>
      </c>
      <c r="E116" s="20">
        <f>Model!$W$38*(Wellpath!$K116-Wellpath!$K115)*MAX(ABS(SIN(Wellpath!$L116)*(IF(Wellpath!L115&lt;0.000001,0,SIN(ABS(MOD((Wellpath!$M116-Wellpath!M115+PI()),2*PI())-PI()))))),Model!$B$24*(Wellpath!$K116-Wellpath!$K115))*-SIN(Wellpath!$M116)</f>
        <v>5.7105325805878585E-2</v>
      </c>
      <c r="F116" s="20">
        <f>Model!$W$38*(Wellpath!$K116-Wellpath!$K115)*MAX(ABS(SIN(Wellpath!$L116)*(IF(Wellpath!L115&lt;0.000001,0,SIN(ABS(MOD((Wellpath!$M116-Wellpath!M115+PI()),2*PI())-PI()))))),Model!$B$24*(Wellpath!$K116-Wellpath!$K115))*COS(Wellpath!$M116)</f>
        <v>-6.8055477185418656E-2</v>
      </c>
      <c r="G116" s="20">
        <v>0</v>
      </c>
      <c r="H116" s="18">
        <f t="shared" si="20"/>
        <v>5.7105325805878585E-2</v>
      </c>
      <c r="I116" s="18">
        <f t="shared" si="21"/>
        <v>-6.8055477185418656E-2</v>
      </c>
      <c r="J116" s="18">
        <f t="shared" si="22"/>
        <v>0</v>
      </c>
      <c r="K116" s="21">
        <f t="shared" ref="K116:M131" si="29">K115+E116^2</f>
        <v>1.0968097826425864</v>
      </c>
      <c r="L116" s="21">
        <f t="shared" si="29"/>
        <v>1.8641801392269033</v>
      </c>
      <c r="M116" s="21">
        <f t="shared" si="29"/>
        <v>0</v>
      </c>
      <c r="N116" s="21">
        <f t="shared" si="17"/>
        <v>-0.18759150397695479</v>
      </c>
      <c r="O116" s="21">
        <f t="shared" si="18"/>
        <v>0</v>
      </c>
      <c r="P116" s="21">
        <f t="shared" si="19"/>
        <v>0</v>
      </c>
      <c r="Q116" s="19">
        <f t="shared" si="23"/>
        <v>1.0968097826425864</v>
      </c>
      <c r="R116" s="19">
        <f t="shared" si="23"/>
        <v>1.8641801392269033</v>
      </c>
      <c r="S116" s="19">
        <f t="shared" si="23"/>
        <v>0</v>
      </c>
      <c r="T116" s="19">
        <f t="shared" si="24"/>
        <v>-0.18759150397695479</v>
      </c>
      <c r="U116" s="19">
        <f t="shared" si="25"/>
        <v>0</v>
      </c>
      <c r="V116" s="19">
        <f t="shared" si="26"/>
        <v>0</v>
      </c>
      <c r="AD116" s="69"/>
      <c r="AE116" s="69"/>
      <c r="AF116" s="69"/>
      <c r="AG116" s="69"/>
      <c r="AH116" s="69"/>
      <c r="AI116" s="69"/>
    </row>
    <row r="117" spans="1:35" x14ac:dyDescent="0.25">
      <c r="A117" s="26">
        <f>Wellpath!E117</f>
        <v>10900</v>
      </c>
      <c r="B117" s="68">
        <v>0</v>
      </c>
      <c r="C117" s="22">
        <v>0</v>
      </c>
      <c r="D117" s="22">
        <v>0</v>
      </c>
      <c r="E117" s="20">
        <f>Model!$W$38*(Wellpath!$K117-Wellpath!$K116)*MAX(ABS(SIN(Wellpath!$L117)*(IF(Wellpath!L116&lt;0.000001,0,SIN(ABS(MOD((Wellpath!$M117-Wellpath!M116+PI()),2*PI())-PI()))))),Model!$B$24*(Wellpath!$K117-Wellpath!$K116))*-SIN(Wellpath!$M117)</f>
        <v>5.7105325805878585E-2</v>
      </c>
      <c r="F117" s="20">
        <f>Model!$W$38*(Wellpath!$K117-Wellpath!$K116)*MAX(ABS(SIN(Wellpath!$L117)*(IF(Wellpath!L116&lt;0.000001,0,SIN(ABS(MOD((Wellpath!$M117-Wellpath!M116+PI()),2*PI())-PI()))))),Model!$B$24*(Wellpath!$K117-Wellpath!$K116))*COS(Wellpath!$M117)</f>
        <v>-6.8055477185418656E-2</v>
      </c>
      <c r="G117" s="20">
        <v>0</v>
      </c>
      <c r="H117" s="18">
        <f t="shared" si="20"/>
        <v>5.7105325805878585E-2</v>
      </c>
      <c r="I117" s="18">
        <f t="shared" si="21"/>
        <v>-6.8055477185418656E-2</v>
      </c>
      <c r="J117" s="18">
        <f t="shared" si="22"/>
        <v>0</v>
      </c>
      <c r="K117" s="21">
        <f t="shared" si="29"/>
        <v>1.100070800877982</v>
      </c>
      <c r="L117" s="21">
        <f t="shared" si="29"/>
        <v>1.8688116872018383</v>
      </c>
      <c r="M117" s="21">
        <f t="shared" si="29"/>
        <v>0</v>
      </c>
      <c r="N117" s="21">
        <f t="shared" si="17"/>
        <v>-0.19147783417450265</v>
      </c>
      <c r="O117" s="21">
        <f t="shared" si="18"/>
        <v>0</v>
      </c>
      <c r="P117" s="21">
        <f t="shared" si="19"/>
        <v>0</v>
      </c>
      <c r="Q117" s="19">
        <f t="shared" si="23"/>
        <v>1.100070800877982</v>
      </c>
      <c r="R117" s="19">
        <f t="shared" si="23"/>
        <v>1.8688116872018383</v>
      </c>
      <c r="S117" s="19">
        <f t="shared" si="23"/>
        <v>0</v>
      </c>
      <c r="T117" s="19">
        <f t="shared" si="24"/>
        <v>-0.19147783417450265</v>
      </c>
      <c r="U117" s="19">
        <f t="shared" si="25"/>
        <v>0</v>
      </c>
      <c r="V117" s="19">
        <f t="shared" si="26"/>
        <v>0</v>
      </c>
      <c r="AD117" s="69"/>
      <c r="AE117" s="69"/>
      <c r="AF117" s="69"/>
      <c r="AG117" s="69"/>
      <c r="AH117" s="69"/>
      <c r="AI117" s="69"/>
    </row>
    <row r="118" spans="1:35" x14ac:dyDescent="0.25">
      <c r="A118" s="26">
        <f>Wellpath!E118</f>
        <v>11000</v>
      </c>
      <c r="B118" s="68">
        <v>0</v>
      </c>
      <c r="C118" s="22">
        <v>0</v>
      </c>
      <c r="D118" s="22">
        <v>0</v>
      </c>
      <c r="E118" s="20">
        <f>Model!$W$38*(Wellpath!$K118-Wellpath!$K117)*MAX(ABS(SIN(Wellpath!$L118)*(IF(Wellpath!L117&lt;0.000001,0,SIN(ABS(MOD((Wellpath!$M118-Wellpath!M117+PI()),2*PI())-PI()))))),Model!$B$24*(Wellpath!$K118-Wellpath!$K117))*-SIN(Wellpath!$M118)</f>
        <v>5.7105325805878585E-2</v>
      </c>
      <c r="F118" s="20">
        <f>Model!$W$38*(Wellpath!$K118-Wellpath!$K117)*MAX(ABS(SIN(Wellpath!$L118)*(IF(Wellpath!L117&lt;0.000001,0,SIN(ABS(MOD((Wellpath!$M118-Wellpath!M117+PI()),2*PI())-PI()))))),Model!$B$24*(Wellpath!$K118-Wellpath!$K117))*COS(Wellpath!$M118)</f>
        <v>-6.8055477185418656E-2</v>
      </c>
      <c r="G118" s="20">
        <v>0</v>
      </c>
      <c r="H118" s="18">
        <f t="shared" si="20"/>
        <v>5.7105325805878585E-2</v>
      </c>
      <c r="I118" s="18">
        <f t="shared" si="21"/>
        <v>-6.8055477185418656E-2</v>
      </c>
      <c r="J118" s="18">
        <f t="shared" si="22"/>
        <v>0</v>
      </c>
      <c r="K118" s="21">
        <f t="shared" si="29"/>
        <v>1.1033318191133776</v>
      </c>
      <c r="L118" s="21">
        <f t="shared" si="29"/>
        <v>1.8734432351767734</v>
      </c>
      <c r="M118" s="21">
        <f t="shared" si="29"/>
        <v>0</v>
      </c>
      <c r="N118" s="21">
        <f t="shared" si="17"/>
        <v>-0.19536416437205051</v>
      </c>
      <c r="O118" s="21">
        <f t="shared" si="18"/>
        <v>0</v>
      </c>
      <c r="P118" s="21">
        <f t="shared" si="19"/>
        <v>0</v>
      </c>
      <c r="Q118" s="19">
        <f t="shared" si="23"/>
        <v>1.1033318191133776</v>
      </c>
      <c r="R118" s="19">
        <f t="shared" si="23"/>
        <v>1.8734432351767734</v>
      </c>
      <c r="S118" s="19">
        <f t="shared" si="23"/>
        <v>0</v>
      </c>
      <c r="T118" s="19">
        <f t="shared" si="24"/>
        <v>-0.19536416437205051</v>
      </c>
      <c r="U118" s="19">
        <f t="shared" si="25"/>
        <v>0</v>
      </c>
      <c r="V118" s="19">
        <f t="shared" si="26"/>
        <v>0</v>
      </c>
      <c r="AD118" s="69"/>
      <c r="AE118" s="69"/>
      <c r="AF118" s="69"/>
      <c r="AG118" s="69"/>
      <c r="AH118" s="69"/>
      <c r="AI118" s="69"/>
    </row>
    <row r="119" spans="1:35" x14ac:dyDescent="0.25">
      <c r="A119" s="26">
        <f>Wellpath!E119</f>
        <v>11100</v>
      </c>
      <c r="B119" s="68">
        <v>0</v>
      </c>
      <c r="C119" s="22">
        <v>0</v>
      </c>
      <c r="D119" s="22">
        <v>0</v>
      </c>
      <c r="E119" s="20">
        <f>Model!$W$38*(Wellpath!$K119-Wellpath!$K118)*MAX(ABS(SIN(Wellpath!$L119)*(IF(Wellpath!L118&lt;0.000001,0,SIN(ABS(MOD((Wellpath!$M119-Wellpath!M118+PI()),2*PI())-PI()))))),Model!$B$24*(Wellpath!$K119-Wellpath!$K118))*-SIN(Wellpath!$M119)</f>
        <v>5.7105325805878585E-2</v>
      </c>
      <c r="F119" s="20">
        <f>Model!$W$38*(Wellpath!$K119-Wellpath!$K118)*MAX(ABS(SIN(Wellpath!$L119)*(IF(Wellpath!L118&lt;0.000001,0,SIN(ABS(MOD((Wellpath!$M119-Wellpath!M118+PI()),2*PI())-PI()))))),Model!$B$24*(Wellpath!$K119-Wellpath!$K118))*COS(Wellpath!$M119)</f>
        <v>-6.8055477185418656E-2</v>
      </c>
      <c r="G119" s="20">
        <v>0</v>
      </c>
      <c r="H119" s="18">
        <f t="shared" si="20"/>
        <v>5.7105325805878585E-2</v>
      </c>
      <c r="I119" s="18">
        <f t="shared" si="21"/>
        <v>-6.8055477185418656E-2</v>
      </c>
      <c r="J119" s="18">
        <f t="shared" si="22"/>
        <v>0</v>
      </c>
      <c r="K119" s="21">
        <f t="shared" si="29"/>
        <v>1.1065928373487732</v>
      </c>
      <c r="L119" s="21">
        <f t="shared" si="29"/>
        <v>1.8780747831517084</v>
      </c>
      <c r="M119" s="21">
        <f t="shared" si="29"/>
        <v>0</v>
      </c>
      <c r="N119" s="21">
        <f t="shared" si="17"/>
        <v>-0.19925049456959837</v>
      </c>
      <c r="O119" s="21">
        <f t="shared" si="18"/>
        <v>0</v>
      </c>
      <c r="P119" s="21">
        <f t="shared" si="19"/>
        <v>0</v>
      </c>
      <c r="Q119" s="19">
        <f t="shared" si="23"/>
        <v>1.1065928373487732</v>
      </c>
      <c r="R119" s="19">
        <f t="shared" si="23"/>
        <v>1.8780747831517084</v>
      </c>
      <c r="S119" s="19">
        <f t="shared" si="23"/>
        <v>0</v>
      </c>
      <c r="T119" s="19">
        <f t="shared" si="24"/>
        <v>-0.19925049456959837</v>
      </c>
      <c r="U119" s="19">
        <f t="shared" si="25"/>
        <v>0</v>
      </c>
      <c r="V119" s="19">
        <f t="shared" si="26"/>
        <v>0</v>
      </c>
      <c r="AD119" s="69"/>
      <c r="AE119" s="69"/>
      <c r="AF119" s="69"/>
      <c r="AG119" s="69"/>
      <c r="AH119" s="69"/>
      <c r="AI119" s="69"/>
    </row>
    <row r="120" spans="1:35" x14ac:dyDescent="0.25">
      <c r="A120" s="26">
        <f>Wellpath!E120</f>
        <v>11200</v>
      </c>
      <c r="B120" s="68">
        <v>0</v>
      </c>
      <c r="C120" s="22">
        <v>0</v>
      </c>
      <c r="D120" s="22">
        <v>0</v>
      </c>
      <c r="E120" s="20">
        <f>Model!$W$38*(Wellpath!$K120-Wellpath!$K119)*MAX(ABS(SIN(Wellpath!$L120)*(IF(Wellpath!L119&lt;0.000001,0,SIN(ABS(MOD((Wellpath!$M120-Wellpath!M119+PI()),2*PI())-PI()))))),Model!$B$24*(Wellpath!$K120-Wellpath!$K119))*-SIN(Wellpath!$M120)</f>
        <v>5.7105325805878585E-2</v>
      </c>
      <c r="F120" s="20">
        <f>Model!$W$38*(Wellpath!$K120-Wellpath!$K119)*MAX(ABS(SIN(Wellpath!$L120)*(IF(Wellpath!L119&lt;0.000001,0,SIN(ABS(MOD((Wellpath!$M120-Wellpath!M119+PI()),2*PI())-PI()))))),Model!$B$24*(Wellpath!$K120-Wellpath!$K119))*COS(Wellpath!$M120)</f>
        <v>-6.8055477185418656E-2</v>
      </c>
      <c r="G120" s="20">
        <v>0</v>
      </c>
      <c r="H120" s="18">
        <f t="shared" si="20"/>
        <v>5.7105325805878585E-2</v>
      </c>
      <c r="I120" s="18">
        <f t="shared" si="21"/>
        <v>-6.8055477185418656E-2</v>
      </c>
      <c r="J120" s="18">
        <f t="shared" si="22"/>
        <v>0</v>
      </c>
      <c r="K120" s="21">
        <f t="shared" si="29"/>
        <v>1.1098538555841688</v>
      </c>
      <c r="L120" s="21">
        <f t="shared" si="29"/>
        <v>1.8827063311266434</v>
      </c>
      <c r="M120" s="21">
        <f t="shared" si="29"/>
        <v>0</v>
      </c>
      <c r="N120" s="21">
        <f t="shared" si="17"/>
        <v>-0.20313682476714623</v>
      </c>
      <c r="O120" s="21">
        <f t="shared" si="18"/>
        <v>0</v>
      </c>
      <c r="P120" s="21">
        <f t="shared" si="19"/>
        <v>0</v>
      </c>
      <c r="Q120" s="19">
        <f t="shared" si="23"/>
        <v>1.1098538555841688</v>
      </c>
      <c r="R120" s="19">
        <f t="shared" si="23"/>
        <v>1.8827063311266434</v>
      </c>
      <c r="S120" s="19">
        <f t="shared" si="23"/>
        <v>0</v>
      </c>
      <c r="T120" s="19">
        <f t="shared" si="24"/>
        <v>-0.20313682476714623</v>
      </c>
      <c r="U120" s="19">
        <f t="shared" si="25"/>
        <v>0</v>
      </c>
      <c r="V120" s="19">
        <f t="shared" si="26"/>
        <v>0</v>
      </c>
      <c r="AD120" s="69"/>
      <c r="AE120" s="69"/>
      <c r="AF120" s="69"/>
      <c r="AG120" s="69"/>
      <c r="AH120" s="69"/>
      <c r="AI120" s="69"/>
    </row>
    <row r="121" spans="1:35" x14ac:dyDescent="0.25">
      <c r="A121" s="26">
        <f>Wellpath!E121</f>
        <v>11300</v>
      </c>
      <c r="B121" s="68">
        <v>0</v>
      </c>
      <c r="C121" s="22">
        <v>0</v>
      </c>
      <c r="D121" s="22">
        <v>0</v>
      </c>
      <c r="E121" s="20">
        <f>Model!$W$38*(Wellpath!$K121-Wellpath!$K120)*MAX(ABS(SIN(Wellpath!$L121)*(IF(Wellpath!L120&lt;0.000001,0,SIN(ABS(MOD((Wellpath!$M121-Wellpath!M120+PI()),2*PI())-PI()))))),Model!$B$24*(Wellpath!$K121-Wellpath!$K120))*-SIN(Wellpath!$M121)</f>
        <v>5.7105325805878585E-2</v>
      </c>
      <c r="F121" s="20">
        <f>Model!$W$38*(Wellpath!$K121-Wellpath!$K120)*MAX(ABS(SIN(Wellpath!$L121)*(IF(Wellpath!L120&lt;0.000001,0,SIN(ABS(MOD((Wellpath!$M121-Wellpath!M120+PI()),2*PI())-PI()))))),Model!$B$24*(Wellpath!$K121-Wellpath!$K120))*COS(Wellpath!$M121)</f>
        <v>-6.8055477185418656E-2</v>
      </c>
      <c r="G121" s="20">
        <v>0</v>
      </c>
      <c r="H121" s="18">
        <f t="shared" si="20"/>
        <v>5.7105325805878585E-2</v>
      </c>
      <c r="I121" s="18">
        <f t="shared" si="21"/>
        <v>-6.8055477185418656E-2</v>
      </c>
      <c r="J121" s="18">
        <f t="shared" si="22"/>
        <v>0</v>
      </c>
      <c r="K121" s="21">
        <f t="shared" si="29"/>
        <v>1.1131148738195644</v>
      </c>
      <c r="L121" s="21">
        <f t="shared" si="29"/>
        <v>1.8873378791015785</v>
      </c>
      <c r="M121" s="21">
        <f t="shared" si="29"/>
        <v>0</v>
      </c>
      <c r="N121" s="21">
        <f t="shared" si="17"/>
        <v>-0.20702315496469409</v>
      </c>
      <c r="O121" s="21">
        <f t="shared" si="18"/>
        <v>0</v>
      </c>
      <c r="P121" s="21">
        <f t="shared" si="19"/>
        <v>0</v>
      </c>
      <c r="Q121" s="19">
        <f t="shared" si="23"/>
        <v>1.1131148738195644</v>
      </c>
      <c r="R121" s="19">
        <f t="shared" si="23"/>
        <v>1.8873378791015785</v>
      </c>
      <c r="S121" s="19">
        <f t="shared" si="23"/>
        <v>0</v>
      </c>
      <c r="T121" s="19">
        <f t="shared" si="24"/>
        <v>-0.20702315496469409</v>
      </c>
      <c r="U121" s="19">
        <f t="shared" si="25"/>
        <v>0</v>
      </c>
      <c r="V121" s="19">
        <f t="shared" si="26"/>
        <v>0</v>
      </c>
      <c r="AD121" s="69"/>
      <c r="AE121" s="69"/>
      <c r="AF121" s="69"/>
      <c r="AG121" s="69"/>
      <c r="AH121" s="69"/>
      <c r="AI121" s="69"/>
    </row>
    <row r="122" spans="1:35" x14ac:dyDescent="0.25">
      <c r="A122" s="26">
        <f>Wellpath!E122</f>
        <v>11400</v>
      </c>
      <c r="B122" s="68">
        <v>0</v>
      </c>
      <c r="C122" s="22">
        <v>0</v>
      </c>
      <c r="D122" s="22">
        <v>0</v>
      </c>
      <c r="E122" s="20">
        <f>Model!$W$38*(Wellpath!$K122-Wellpath!$K121)*MAX(ABS(SIN(Wellpath!$L122)*(IF(Wellpath!L121&lt;0.000001,0,SIN(ABS(MOD((Wellpath!$M122-Wellpath!M121+PI()),2*PI())-PI()))))),Model!$B$24*(Wellpath!$K122-Wellpath!$K121))*-SIN(Wellpath!$M122)</f>
        <v>5.7105325805878585E-2</v>
      </c>
      <c r="F122" s="20">
        <f>Model!$W$38*(Wellpath!$K122-Wellpath!$K121)*MAX(ABS(SIN(Wellpath!$L122)*(IF(Wellpath!L121&lt;0.000001,0,SIN(ABS(MOD((Wellpath!$M122-Wellpath!M121+PI()),2*PI())-PI()))))),Model!$B$24*(Wellpath!$K122-Wellpath!$K121))*COS(Wellpath!$M122)</f>
        <v>-6.8055477185418656E-2</v>
      </c>
      <c r="G122" s="20">
        <v>0</v>
      </c>
      <c r="H122" s="18">
        <f t="shared" si="20"/>
        <v>5.7105325805878585E-2</v>
      </c>
      <c r="I122" s="18">
        <f t="shared" si="21"/>
        <v>-6.8055477185418656E-2</v>
      </c>
      <c r="J122" s="18">
        <f t="shared" si="22"/>
        <v>0</v>
      </c>
      <c r="K122" s="21">
        <f t="shared" si="29"/>
        <v>1.11637589205496</v>
      </c>
      <c r="L122" s="21">
        <f t="shared" si="29"/>
        <v>1.8919694270765135</v>
      </c>
      <c r="M122" s="21">
        <f t="shared" si="29"/>
        <v>0</v>
      </c>
      <c r="N122" s="21">
        <f t="shared" si="17"/>
        <v>-0.21090948516224195</v>
      </c>
      <c r="O122" s="21">
        <f t="shared" si="18"/>
        <v>0</v>
      </c>
      <c r="P122" s="21">
        <f t="shared" si="19"/>
        <v>0</v>
      </c>
      <c r="Q122" s="19">
        <f t="shared" si="23"/>
        <v>1.11637589205496</v>
      </c>
      <c r="R122" s="19">
        <f t="shared" si="23"/>
        <v>1.8919694270765135</v>
      </c>
      <c r="S122" s="19">
        <f t="shared" si="23"/>
        <v>0</v>
      </c>
      <c r="T122" s="19">
        <f t="shared" si="24"/>
        <v>-0.21090948516224195</v>
      </c>
      <c r="U122" s="19">
        <f t="shared" si="25"/>
        <v>0</v>
      </c>
      <c r="V122" s="19">
        <f t="shared" si="26"/>
        <v>0</v>
      </c>
      <c r="AD122" s="69"/>
      <c r="AE122" s="69"/>
      <c r="AF122" s="69"/>
      <c r="AG122" s="69"/>
      <c r="AH122" s="69"/>
      <c r="AI122" s="69"/>
    </row>
    <row r="123" spans="1:35" x14ac:dyDescent="0.25">
      <c r="A123" s="26">
        <f>Wellpath!E123</f>
        <v>11500</v>
      </c>
      <c r="B123" s="68">
        <v>0</v>
      </c>
      <c r="C123" s="22">
        <v>0</v>
      </c>
      <c r="D123" s="22">
        <v>0</v>
      </c>
      <c r="E123" s="20">
        <f>Model!$W$38*(Wellpath!$K123-Wellpath!$K122)*MAX(ABS(SIN(Wellpath!$L123)*(IF(Wellpath!L122&lt;0.000001,0,SIN(ABS(MOD((Wellpath!$M123-Wellpath!M122+PI()),2*PI())-PI()))))),Model!$B$24*(Wellpath!$K123-Wellpath!$K122))*-SIN(Wellpath!$M123)</f>
        <v>5.7105325805878585E-2</v>
      </c>
      <c r="F123" s="20">
        <f>Model!$W$38*(Wellpath!$K123-Wellpath!$K122)*MAX(ABS(SIN(Wellpath!$L123)*(IF(Wellpath!L122&lt;0.000001,0,SIN(ABS(MOD((Wellpath!$M123-Wellpath!M122+PI()),2*PI())-PI()))))),Model!$B$24*(Wellpath!$K123-Wellpath!$K122))*COS(Wellpath!$M123)</f>
        <v>-6.8055477185418656E-2</v>
      </c>
      <c r="G123" s="20">
        <v>0</v>
      </c>
      <c r="H123" s="18">
        <f t="shared" si="20"/>
        <v>5.7105325805878585E-2</v>
      </c>
      <c r="I123" s="18">
        <f t="shared" si="21"/>
        <v>-6.8055477185418656E-2</v>
      </c>
      <c r="J123" s="18">
        <f t="shared" si="22"/>
        <v>0</v>
      </c>
      <c r="K123" s="21">
        <f t="shared" si="29"/>
        <v>1.1196369102903556</v>
      </c>
      <c r="L123" s="21">
        <f t="shared" si="29"/>
        <v>1.8966009750514485</v>
      </c>
      <c r="M123" s="21">
        <f t="shared" si="29"/>
        <v>0</v>
      </c>
      <c r="N123" s="21">
        <f t="shared" si="17"/>
        <v>-0.21479581535978981</v>
      </c>
      <c r="O123" s="21">
        <f t="shared" si="18"/>
        <v>0</v>
      </c>
      <c r="P123" s="21">
        <f t="shared" si="19"/>
        <v>0</v>
      </c>
      <c r="Q123" s="19">
        <f t="shared" si="23"/>
        <v>1.1196369102903556</v>
      </c>
      <c r="R123" s="19">
        <f t="shared" si="23"/>
        <v>1.8966009750514485</v>
      </c>
      <c r="S123" s="19">
        <f t="shared" si="23"/>
        <v>0</v>
      </c>
      <c r="T123" s="19">
        <f t="shared" si="24"/>
        <v>-0.21479581535978981</v>
      </c>
      <c r="U123" s="19">
        <f t="shared" si="25"/>
        <v>0</v>
      </c>
      <c r="V123" s="19">
        <f t="shared" si="26"/>
        <v>0</v>
      </c>
      <c r="AD123" s="69"/>
      <c r="AE123" s="69"/>
      <c r="AF123" s="69"/>
      <c r="AG123" s="69"/>
      <c r="AH123" s="69"/>
      <c r="AI123" s="69"/>
    </row>
    <row r="124" spans="1:35" x14ac:dyDescent="0.25">
      <c r="A124" s="26">
        <f>Wellpath!E124</f>
        <v>11600</v>
      </c>
      <c r="B124" s="68">
        <v>0</v>
      </c>
      <c r="C124" s="22">
        <v>0</v>
      </c>
      <c r="D124" s="22">
        <v>0</v>
      </c>
      <c r="E124" s="20">
        <f>Model!$W$38*(Wellpath!$K124-Wellpath!$K123)*MAX(ABS(SIN(Wellpath!$L124)*(IF(Wellpath!L123&lt;0.000001,0,SIN(ABS(MOD((Wellpath!$M124-Wellpath!M123+PI()),2*PI())-PI()))))),Model!$B$24*(Wellpath!$K124-Wellpath!$K123))*-SIN(Wellpath!$M124)</f>
        <v>5.7105325805878585E-2</v>
      </c>
      <c r="F124" s="20">
        <f>Model!$W$38*(Wellpath!$K124-Wellpath!$K123)*MAX(ABS(SIN(Wellpath!$L124)*(IF(Wellpath!L123&lt;0.000001,0,SIN(ABS(MOD((Wellpath!$M124-Wellpath!M123+PI()),2*PI())-PI()))))),Model!$B$24*(Wellpath!$K124-Wellpath!$K123))*COS(Wellpath!$M124)</f>
        <v>-6.8055477185418656E-2</v>
      </c>
      <c r="G124" s="20">
        <v>0</v>
      </c>
      <c r="H124" s="18">
        <f t="shared" si="20"/>
        <v>5.7105325805878585E-2</v>
      </c>
      <c r="I124" s="18">
        <f t="shared" si="21"/>
        <v>-6.8055477185418656E-2</v>
      </c>
      <c r="J124" s="18">
        <f t="shared" si="22"/>
        <v>0</v>
      </c>
      <c r="K124" s="21">
        <f t="shared" si="29"/>
        <v>1.1228979285257512</v>
      </c>
      <c r="L124" s="21">
        <f t="shared" si="29"/>
        <v>1.9012325230263836</v>
      </c>
      <c r="M124" s="21">
        <f t="shared" si="29"/>
        <v>0</v>
      </c>
      <c r="N124" s="21">
        <f t="shared" si="17"/>
        <v>-0.21868214555733767</v>
      </c>
      <c r="O124" s="21">
        <f t="shared" si="18"/>
        <v>0</v>
      </c>
      <c r="P124" s="21">
        <f t="shared" si="19"/>
        <v>0</v>
      </c>
      <c r="Q124" s="19">
        <f t="shared" si="23"/>
        <v>1.1228979285257512</v>
      </c>
      <c r="R124" s="19">
        <f t="shared" si="23"/>
        <v>1.9012325230263836</v>
      </c>
      <c r="S124" s="19">
        <f t="shared" si="23"/>
        <v>0</v>
      </c>
      <c r="T124" s="19">
        <f t="shared" si="24"/>
        <v>-0.21868214555733767</v>
      </c>
      <c r="U124" s="19">
        <f t="shared" si="25"/>
        <v>0</v>
      </c>
      <c r="V124" s="19">
        <f t="shared" si="26"/>
        <v>0</v>
      </c>
      <c r="AD124" s="69"/>
      <c r="AE124" s="69"/>
      <c r="AF124" s="69"/>
      <c r="AG124" s="69"/>
      <c r="AH124" s="69"/>
      <c r="AI124" s="69"/>
    </row>
    <row r="125" spans="1:35" x14ac:dyDescent="0.25">
      <c r="A125" s="26">
        <f>Wellpath!E125</f>
        <v>11700</v>
      </c>
      <c r="B125" s="68">
        <v>0</v>
      </c>
      <c r="C125" s="22">
        <v>0</v>
      </c>
      <c r="D125" s="22">
        <v>0</v>
      </c>
      <c r="E125" s="20">
        <f>Model!$W$38*(Wellpath!$K125-Wellpath!$K124)*MAX(ABS(SIN(Wellpath!$L125)*(IF(Wellpath!L124&lt;0.000001,0,SIN(ABS(MOD((Wellpath!$M125-Wellpath!M124+PI()),2*PI())-PI()))))),Model!$B$24*(Wellpath!$K125-Wellpath!$K124))*-SIN(Wellpath!$M125)</f>
        <v>5.7105325805878585E-2</v>
      </c>
      <c r="F125" s="20">
        <f>Model!$W$38*(Wellpath!$K125-Wellpath!$K124)*MAX(ABS(SIN(Wellpath!$L125)*(IF(Wellpath!L124&lt;0.000001,0,SIN(ABS(MOD((Wellpath!$M125-Wellpath!M124+PI()),2*PI())-PI()))))),Model!$B$24*(Wellpath!$K125-Wellpath!$K124))*COS(Wellpath!$M125)</f>
        <v>-6.8055477185418656E-2</v>
      </c>
      <c r="G125" s="20">
        <v>0</v>
      </c>
      <c r="H125" s="18">
        <f t="shared" si="20"/>
        <v>5.7105325805878585E-2</v>
      </c>
      <c r="I125" s="18">
        <f t="shared" si="21"/>
        <v>-6.8055477185418656E-2</v>
      </c>
      <c r="J125" s="18">
        <f t="shared" si="22"/>
        <v>0</v>
      </c>
      <c r="K125" s="21">
        <f t="shared" si="29"/>
        <v>1.1261589467611468</v>
      </c>
      <c r="L125" s="21">
        <f t="shared" si="29"/>
        <v>1.9058640710013186</v>
      </c>
      <c r="M125" s="21">
        <f t="shared" si="29"/>
        <v>0</v>
      </c>
      <c r="N125" s="21">
        <f t="shared" si="17"/>
        <v>-0.22256847575488553</v>
      </c>
      <c r="O125" s="21">
        <f t="shared" si="18"/>
        <v>0</v>
      </c>
      <c r="P125" s="21">
        <f t="shared" si="19"/>
        <v>0</v>
      </c>
      <c r="Q125" s="19">
        <f t="shared" si="23"/>
        <v>1.1261589467611468</v>
      </c>
      <c r="R125" s="19">
        <f t="shared" si="23"/>
        <v>1.9058640710013186</v>
      </c>
      <c r="S125" s="19">
        <f t="shared" si="23"/>
        <v>0</v>
      </c>
      <c r="T125" s="19">
        <f t="shared" si="24"/>
        <v>-0.22256847575488553</v>
      </c>
      <c r="U125" s="19">
        <f t="shared" si="25"/>
        <v>0</v>
      </c>
      <c r="V125" s="19">
        <f t="shared" si="26"/>
        <v>0</v>
      </c>
      <c r="AD125" s="69"/>
      <c r="AE125" s="69"/>
      <c r="AF125" s="69"/>
      <c r="AG125" s="69"/>
      <c r="AH125" s="69"/>
      <c r="AI125" s="69"/>
    </row>
    <row r="126" spans="1:35" x14ac:dyDescent="0.25">
      <c r="A126" s="26">
        <f>Wellpath!E126</f>
        <v>11800</v>
      </c>
      <c r="B126" s="68">
        <v>0</v>
      </c>
      <c r="C126" s="22">
        <v>0</v>
      </c>
      <c r="D126" s="22">
        <v>0</v>
      </c>
      <c r="E126" s="20">
        <f>Model!$W$38*(Wellpath!$K126-Wellpath!$K125)*MAX(ABS(SIN(Wellpath!$L126)*(IF(Wellpath!L125&lt;0.000001,0,SIN(ABS(MOD((Wellpath!$M126-Wellpath!M125+PI()),2*PI())-PI()))))),Model!$B$24*(Wellpath!$K126-Wellpath!$K125))*-SIN(Wellpath!$M126)</f>
        <v>5.7105325805878585E-2</v>
      </c>
      <c r="F126" s="20">
        <f>Model!$W$38*(Wellpath!$K126-Wellpath!$K125)*MAX(ABS(SIN(Wellpath!$L126)*(IF(Wellpath!L125&lt;0.000001,0,SIN(ABS(MOD((Wellpath!$M126-Wellpath!M125+PI()),2*PI())-PI()))))),Model!$B$24*(Wellpath!$K126-Wellpath!$K125))*COS(Wellpath!$M126)</f>
        <v>-6.8055477185418656E-2</v>
      </c>
      <c r="G126" s="20">
        <v>0</v>
      </c>
      <c r="H126" s="18">
        <f t="shared" si="20"/>
        <v>5.7105325805878585E-2</v>
      </c>
      <c r="I126" s="18">
        <f t="shared" si="21"/>
        <v>-6.8055477185418656E-2</v>
      </c>
      <c r="J126" s="18">
        <f t="shared" si="22"/>
        <v>0</v>
      </c>
      <c r="K126" s="21">
        <f t="shared" si="29"/>
        <v>1.1294199649965424</v>
      </c>
      <c r="L126" s="21">
        <f t="shared" si="29"/>
        <v>1.9104956189762536</v>
      </c>
      <c r="M126" s="21">
        <f t="shared" si="29"/>
        <v>0</v>
      </c>
      <c r="N126" s="21">
        <f t="shared" si="17"/>
        <v>-0.22645480595243339</v>
      </c>
      <c r="O126" s="21">
        <f t="shared" si="18"/>
        <v>0</v>
      </c>
      <c r="P126" s="21">
        <f t="shared" si="19"/>
        <v>0</v>
      </c>
      <c r="Q126" s="19">
        <f t="shared" si="23"/>
        <v>1.1294199649965424</v>
      </c>
      <c r="R126" s="19">
        <f t="shared" si="23"/>
        <v>1.9104956189762536</v>
      </c>
      <c r="S126" s="19">
        <f t="shared" si="23"/>
        <v>0</v>
      </c>
      <c r="T126" s="19">
        <f t="shared" si="24"/>
        <v>-0.22645480595243339</v>
      </c>
      <c r="U126" s="19">
        <f t="shared" si="25"/>
        <v>0</v>
      </c>
      <c r="V126" s="19">
        <f t="shared" si="26"/>
        <v>0</v>
      </c>
      <c r="AD126" s="69"/>
      <c r="AE126" s="69"/>
      <c r="AF126" s="69"/>
      <c r="AG126" s="69"/>
      <c r="AH126" s="69"/>
      <c r="AI126" s="69"/>
    </row>
    <row r="127" spans="1:35" x14ac:dyDescent="0.25">
      <c r="A127" s="26">
        <f>Wellpath!E127</f>
        <v>11900</v>
      </c>
      <c r="B127" s="68">
        <v>0</v>
      </c>
      <c r="C127" s="22">
        <v>0</v>
      </c>
      <c r="D127" s="22">
        <v>0</v>
      </c>
      <c r="E127" s="20">
        <f>Model!$W$38*(Wellpath!$K127-Wellpath!$K126)*MAX(ABS(SIN(Wellpath!$L127)*(IF(Wellpath!L126&lt;0.000001,0,SIN(ABS(MOD((Wellpath!$M127-Wellpath!M126+PI()),2*PI())-PI()))))),Model!$B$24*(Wellpath!$K127-Wellpath!$K126))*-SIN(Wellpath!$M127)</f>
        <v>5.7105325805878585E-2</v>
      </c>
      <c r="F127" s="20">
        <f>Model!$W$38*(Wellpath!$K127-Wellpath!$K126)*MAX(ABS(SIN(Wellpath!$L127)*(IF(Wellpath!L126&lt;0.000001,0,SIN(ABS(MOD((Wellpath!$M127-Wellpath!M126+PI()),2*PI())-PI()))))),Model!$B$24*(Wellpath!$K127-Wellpath!$K126))*COS(Wellpath!$M127)</f>
        <v>-6.8055477185418656E-2</v>
      </c>
      <c r="G127" s="20">
        <v>0</v>
      </c>
      <c r="H127" s="18">
        <f t="shared" si="20"/>
        <v>5.7105325805878585E-2</v>
      </c>
      <c r="I127" s="18">
        <f t="shared" si="21"/>
        <v>-6.8055477185418656E-2</v>
      </c>
      <c r="J127" s="18">
        <f t="shared" si="22"/>
        <v>0</v>
      </c>
      <c r="K127" s="21">
        <f t="shared" si="29"/>
        <v>1.132680983231938</v>
      </c>
      <c r="L127" s="21">
        <f t="shared" si="29"/>
        <v>1.9151271669511887</v>
      </c>
      <c r="M127" s="21">
        <f t="shared" si="29"/>
        <v>0</v>
      </c>
      <c r="N127" s="21">
        <f t="shared" si="17"/>
        <v>-0.23034113614998125</v>
      </c>
      <c r="O127" s="21">
        <f t="shared" si="18"/>
        <v>0</v>
      </c>
      <c r="P127" s="21">
        <f t="shared" si="19"/>
        <v>0</v>
      </c>
      <c r="Q127" s="19">
        <f t="shared" si="23"/>
        <v>1.132680983231938</v>
      </c>
      <c r="R127" s="19">
        <f t="shared" si="23"/>
        <v>1.9151271669511887</v>
      </c>
      <c r="S127" s="19">
        <f t="shared" si="23"/>
        <v>0</v>
      </c>
      <c r="T127" s="19">
        <f t="shared" si="24"/>
        <v>-0.23034113614998125</v>
      </c>
      <c r="U127" s="19">
        <f t="shared" si="25"/>
        <v>0</v>
      </c>
      <c r="V127" s="19">
        <f t="shared" si="26"/>
        <v>0</v>
      </c>
      <c r="AD127" s="69"/>
      <c r="AE127" s="69"/>
      <c r="AF127" s="69"/>
      <c r="AG127" s="69"/>
      <c r="AH127" s="69"/>
      <c r="AI127" s="69"/>
    </row>
    <row r="128" spans="1:35" x14ac:dyDescent="0.25">
      <c r="A128" s="26">
        <f>Wellpath!E128</f>
        <v>12000</v>
      </c>
      <c r="B128" s="68">
        <v>0</v>
      </c>
      <c r="C128" s="22">
        <v>0</v>
      </c>
      <c r="D128" s="22">
        <v>0</v>
      </c>
      <c r="E128" s="20">
        <f>Model!$W$38*(Wellpath!$K128-Wellpath!$K127)*MAX(ABS(SIN(Wellpath!$L128)*(IF(Wellpath!L127&lt;0.000001,0,SIN(ABS(MOD((Wellpath!$M128-Wellpath!M127+PI()),2*PI())-PI()))))),Model!$B$24*(Wellpath!$K128-Wellpath!$K127))*-SIN(Wellpath!$M128)</f>
        <v>5.7105325805878585E-2</v>
      </c>
      <c r="F128" s="20">
        <f>Model!$W$38*(Wellpath!$K128-Wellpath!$K127)*MAX(ABS(SIN(Wellpath!$L128)*(IF(Wellpath!L127&lt;0.000001,0,SIN(ABS(MOD((Wellpath!$M128-Wellpath!M127+PI()),2*PI())-PI()))))),Model!$B$24*(Wellpath!$K128-Wellpath!$K127))*COS(Wellpath!$M128)</f>
        <v>-6.8055477185418656E-2</v>
      </c>
      <c r="G128" s="20">
        <v>0</v>
      </c>
      <c r="H128" s="18">
        <f t="shared" si="20"/>
        <v>5.7105325805878585E-2</v>
      </c>
      <c r="I128" s="18">
        <f t="shared" si="21"/>
        <v>-6.8055477185418656E-2</v>
      </c>
      <c r="J128" s="18">
        <f t="shared" si="22"/>
        <v>0</v>
      </c>
      <c r="K128" s="21">
        <f t="shared" si="29"/>
        <v>1.1359420014673336</v>
      </c>
      <c r="L128" s="21">
        <f t="shared" si="29"/>
        <v>1.9197587149261237</v>
      </c>
      <c r="M128" s="21">
        <f t="shared" si="29"/>
        <v>0</v>
      </c>
      <c r="N128" s="21">
        <f t="shared" si="17"/>
        <v>-0.23422746634752911</v>
      </c>
      <c r="O128" s="21">
        <f t="shared" si="18"/>
        <v>0</v>
      </c>
      <c r="P128" s="21">
        <f t="shared" si="19"/>
        <v>0</v>
      </c>
      <c r="Q128" s="19">
        <f t="shared" si="23"/>
        <v>1.1359420014673336</v>
      </c>
      <c r="R128" s="19">
        <f t="shared" si="23"/>
        <v>1.9197587149261237</v>
      </c>
      <c r="S128" s="19">
        <f t="shared" si="23"/>
        <v>0</v>
      </c>
      <c r="T128" s="19">
        <f t="shared" si="24"/>
        <v>-0.23422746634752911</v>
      </c>
      <c r="U128" s="19">
        <f t="shared" si="25"/>
        <v>0</v>
      </c>
      <c r="V128" s="19">
        <f t="shared" si="26"/>
        <v>0</v>
      </c>
      <c r="AD128" s="69"/>
      <c r="AE128" s="69"/>
      <c r="AF128" s="69"/>
      <c r="AG128" s="69"/>
      <c r="AH128" s="69"/>
      <c r="AI128" s="69"/>
    </row>
    <row r="129" spans="1:35" x14ac:dyDescent="0.25">
      <c r="A129" s="26">
        <f>Wellpath!E129</f>
        <v>12100</v>
      </c>
      <c r="B129" s="68">
        <v>0</v>
      </c>
      <c r="C129" s="22">
        <v>0</v>
      </c>
      <c r="D129" s="22">
        <v>0</v>
      </c>
      <c r="E129" s="20">
        <f>Model!$W$38*(Wellpath!$K129-Wellpath!$K128)*MAX(ABS(SIN(Wellpath!$L129)*(IF(Wellpath!L128&lt;0.000001,0,SIN(ABS(MOD((Wellpath!$M129-Wellpath!M128+PI()),2*PI())-PI()))))),Model!$B$24*(Wellpath!$K129-Wellpath!$K128))*-SIN(Wellpath!$M129)</f>
        <v>5.7105325805878585E-2</v>
      </c>
      <c r="F129" s="20">
        <f>Model!$W$38*(Wellpath!$K129-Wellpath!$K128)*MAX(ABS(SIN(Wellpath!$L129)*(IF(Wellpath!L128&lt;0.000001,0,SIN(ABS(MOD((Wellpath!$M129-Wellpath!M128+PI()),2*PI())-PI()))))),Model!$B$24*(Wellpath!$K129-Wellpath!$K128))*COS(Wellpath!$M129)</f>
        <v>-6.8055477185418656E-2</v>
      </c>
      <c r="G129" s="20">
        <v>0</v>
      </c>
      <c r="H129" s="18">
        <f t="shared" si="20"/>
        <v>5.7105325805878585E-2</v>
      </c>
      <c r="I129" s="18">
        <f t="shared" si="21"/>
        <v>-6.8055477185418656E-2</v>
      </c>
      <c r="J129" s="18">
        <f t="shared" si="22"/>
        <v>0</v>
      </c>
      <c r="K129" s="21">
        <f t="shared" si="29"/>
        <v>1.1392030197027292</v>
      </c>
      <c r="L129" s="21">
        <f t="shared" si="29"/>
        <v>1.9243902629010587</v>
      </c>
      <c r="M129" s="21">
        <f t="shared" si="29"/>
        <v>0</v>
      </c>
      <c r="N129" s="21">
        <f t="shared" si="17"/>
        <v>-0.23811379654507697</v>
      </c>
      <c r="O129" s="21">
        <f t="shared" si="18"/>
        <v>0</v>
      </c>
      <c r="P129" s="21">
        <f t="shared" si="19"/>
        <v>0</v>
      </c>
      <c r="Q129" s="19">
        <f t="shared" si="23"/>
        <v>1.1392030197027292</v>
      </c>
      <c r="R129" s="19">
        <f t="shared" si="23"/>
        <v>1.9243902629010587</v>
      </c>
      <c r="S129" s="19">
        <f t="shared" si="23"/>
        <v>0</v>
      </c>
      <c r="T129" s="19">
        <f t="shared" si="24"/>
        <v>-0.23811379654507697</v>
      </c>
      <c r="U129" s="19">
        <f t="shared" si="25"/>
        <v>0</v>
      </c>
      <c r="V129" s="19">
        <f t="shared" si="26"/>
        <v>0</v>
      </c>
      <c r="AD129" s="69"/>
      <c r="AE129" s="69"/>
      <c r="AF129" s="69"/>
      <c r="AG129" s="69"/>
      <c r="AH129" s="69"/>
      <c r="AI129" s="69"/>
    </row>
    <row r="130" spans="1:35" x14ac:dyDescent="0.25">
      <c r="A130" s="26">
        <f>Wellpath!E130</f>
        <v>12200</v>
      </c>
      <c r="B130" s="68">
        <v>0</v>
      </c>
      <c r="C130" s="22">
        <v>0</v>
      </c>
      <c r="D130" s="22">
        <v>0</v>
      </c>
      <c r="E130" s="20">
        <f>Model!$W$38*(Wellpath!$K130-Wellpath!$K129)*MAX(ABS(SIN(Wellpath!$L130)*(IF(Wellpath!L129&lt;0.000001,0,SIN(ABS(MOD((Wellpath!$M130-Wellpath!M129+PI()),2*PI())-PI()))))),Model!$B$24*(Wellpath!$K130-Wellpath!$K129))*-SIN(Wellpath!$M130)</f>
        <v>5.7105325805878585E-2</v>
      </c>
      <c r="F130" s="20">
        <f>Model!$W$38*(Wellpath!$K130-Wellpath!$K129)*MAX(ABS(SIN(Wellpath!$L130)*(IF(Wellpath!L129&lt;0.000001,0,SIN(ABS(MOD((Wellpath!$M130-Wellpath!M129+PI()),2*PI())-PI()))))),Model!$B$24*(Wellpath!$K130-Wellpath!$K129))*COS(Wellpath!$M130)</f>
        <v>-6.8055477185418656E-2</v>
      </c>
      <c r="G130" s="20">
        <v>0</v>
      </c>
      <c r="H130" s="18">
        <f t="shared" si="20"/>
        <v>5.7105325805878585E-2</v>
      </c>
      <c r="I130" s="18">
        <f t="shared" si="21"/>
        <v>-6.8055477185418656E-2</v>
      </c>
      <c r="J130" s="18">
        <f t="shared" si="22"/>
        <v>0</v>
      </c>
      <c r="K130" s="21">
        <f t="shared" si="29"/>
        <v>1.1424640379381248</v>
      </c>
      <c r="L130" s="21">
        <f t="shared" si="29"/>
        <v>1.9290218108759938</v>
      </c>
      <c r="M130" s="21">
        <f t="shared" si="29"/>
        <v>0</v>
      </c>
      <c r="N130" s="21">
        <f t="shared" si="17"/>
        <v>-0.24200012674262483</v>
      </c>
      <c r="O130" s="21">
        <f t="shared" si="18"/>
        <v>0</v>
      </c>
      <c r="P130" s="21">
        <f t="shared" si="19"/>
        <v>0</v>
      </c>
      <c r="Q130" s="19">
        <f t="shared" si="23"/>
        <v>1.1424640379381248</v>
      </c>
      <c r="R130" s="19">
        <f t="shared" si="23"/>
        <v>1.9290218108759938</v>
      </c>
      <c r="S130" s="19">
        <f t="shared" si="23"/>
        <v>0</v>
      </c>
      <c r="T130" s="19">
        <f t="shared" si="24"/>
        <v>-0.24200012674262483</v>
      </c>
      <c r="U130" s="19">
        <f t="shared" si="25"/>
        <v>0</v>
      </c>
      <c r="V130" s="19">
        <f t="shared" si="26"/>
        <v>0</v>
      </c>
      <c r="AD130" s="69"/>
      <c r="AE130" s="69"/>
      <c r="AF130" s="69"/>
      <c r="AG130" s="69"/>
      <c r="AH130" s="69"/>
      <c r="AI130" s="69"/>
    </row>
    <row r="131" spans="1:35" x14ac:dyDescent="0.25">
      <c r="A131" s="26">
        <f>Wellpath!E131</f>
        <v>12300</v>
      </c>
      <c r="B131" s="68">
        <v>0</v>
      </c>
      <c r="C131" s="22">
        <v>0</v>
      </c>
      <c r="D131" s="22">
        <v>0</v>
      </c>
      <c r="E131" s="20">
        <f>Model!$W$38*(Wellpath!$K131-Wellpath!$K130)*MAX(ABS(SIN(Wellpath!$L131)*(IF(Wellpath!L130&lt;0.000001,0,SIN(ABS(MOD((Wellpath!$M131-Wellpath!M130+PI()),2*PI())-PI()))))),Model!$B$24*(Wellpath!$K131-Wellpath!$K130))*-SIN(Wellpath!$M131)</f>
        <v>5.7105325805876878E-2</v>
      </c>
      <c r="F131" s="20">
        <f>Model!$W$38*(Wellpath!$K131-Wellpath!$K130)*MAX(ABS(SIN(Wellpath!$L131)*(IF(Wellpath!L130&lt;0.000001,0,SIN(ABS(MOD((Wellpath!$M131-Wellpath!M130+PI()),2*PI())-PI()))))),Model!$B$24*(Wellpath!$K131-Wellpath!$K130))*COS(Wellpath!$M131)</f>
        <v>-6.805547718541663E-2</v>
      </c>
      <c r="G131" s="20">
        <v>0</v>
      </c>
      <c r="H131" s="18">
        <f t="shared" si="20"/>
        <v>5.7105325805876878E-2</v>
      </c>
      <c r="I131" s="18">
        <f t="shared" si="21"/>
        <v>-6.805547718541663E-2</v>
      </c>
      <c r="J131" s="18">
        <f t="shared" si="22"/>
        <v>0</v>
      </c>
      <c r="K131" s="21">
        <f t="shared" si="29"/>
        <v>1.1457250561735202</v>
      </c>
      <c r="L131" s="21">
        <f t="shared" si="29"/>
        <v>1.9336533588509286</v>
      </c>
      <c r="M131" s="21">
        <f t="shared" si="29"/>
        <v>0</v>
      </c>
      <c r="N131" s="21">
        <f t="shared" si="17"/>
        <v>-0.24588645694017247</v>
      </c>
      <c r="O131" s="21">
        <f t="shared" si="18"/>
        <v>0</v>
      </c>
      <c r="P131" s="21">
        <f t="shared" si="19"/>
        <v>0</v>
      </c>
      <c r="Q131" s="19">
        <f t="shared" si="23"/>
        <v>1.1457250561735202</v>
      </c>
      <c r="R131" s="19">
        <f t="shared" si="23"/>
        <v>1.9336533588509286</v>
      </c>
      <c r="S131" s="19">
        <f t="shared" si="23"/>
        <v>0</v>
      </c>
      <c r="T131" s="19">
        <f t="shared" si="24"/>
        <v>-0.24588645694017247</v>
      </c>
      <c r="U131" s="19">
        <f t="shared" si="25"/>
        <v>0</v>
      </c>
      <c r="V131" s="19">
        <f t="shared" si="26"/>
        <v>0</v>
      </c>
      <c r="AD131" s="69"/>
      <c r="AE131" s="69"/>
      <c r="AF131" s="69"/>
      <c r="AG131" s="69"/>
      <c r="AH131" s="69"/>
      <c r="AI131" s="69"/>
    </row>
    <row r="132" spans="1:35" x14ac:dyDescent="0.25">
      <c r="A132" s="26">
        <f>Wellpath!E132</f>
        <v>12400</v>
      </c>
      <c r="B132" s="68">
        <v>0</v>
      </c>
      <c r="C132" s="22">
        <v>0</v>
      </c>
      <c r="D132" s="22">
        <v>0</v>
      </c>
      <c r="E132" s="20">
        <f>Model!$W$38*(Wellpath!$K132-Wellpath!$K131)*MAX(ABS(SIN(Wellpath!$L132)*(IF(Wellpath!L131&lt;0.000001,0,SIN(ABS(MOD((Wellpath!$M132-Wellpath!M131+PI()),2*PI())-PI()))))),Model!$B$24*(Wellpath!$K132-Wellpath!$K131))*-SIN(Wellpath!$M132)</f>
        <v>5.7105325805878585E-2</v>
      </c>
      <c r="F132" s="20">
        <f>Model!$W$38*(Wellpath!$K132-Wellpath!$K131)*MAX(ABS(SIN(Wellpath!$L132)*(IF(Wellpath!L131&lt;0.000001,0,SIN(ABS(MOD((Wellpath!$M132-Wellpath!M131+PI()),2*PI())-PI()))))),Model!$B$24*(Wellpath!$K132-Wellpath!$K131))*COS(Wellpath!$M132)</f>
        <v>-6.8055477185418656E-2</v>
      </c>
      <c r="G132" s="20">
        <v>0</v>
      </c>
      <c r="H132" s="18">
        <f t="shared" si="20"/>
        <v>5.7105325805878585E-2</v>
      </c>
      <c r="I132" s="18">
        <f t="shared" si="21"/>
        <v>-6.8055477185418656E-2</v>
      </c>
      <c r="J132" s="18">
        <f t="shared" si="22"/>
        <v>0</v>
      </c>
      <c r="K132" s="21">
        <f t="shared" ref="K132:M147" si="30">K131+E132^2</f>
        <v>1.1489860744089158</v>
      </c>
      <c r="L132" s="21">
        <f t="shared" si="30"/>
        <v>1.9382849068258636</v>
      </c>
      <c r="M132" s="21">
        <f t="shared" si="30"/>
        <v>0</v>
      </c>
      <c r="N132" s="21">
        <f t="shared" ref="N132:N195" si="31">N131+E132*F132</f>
        <v>-0.24977278713772033</v>
      </c>
      <c r="O132" s="21">
        <f t="shared" ref="O132:O195" si="32">O131+E132*G132</f>
        <v>0</v>
      </c>
      <c r="P132" s="21">
        <f t="shared" ref="P132:P195" si="33">P131+F132*G132</f>
        <v>0</v>
      </c>
      <c r="Q132" s="19">
        <f t="shared" si="23"/>
        <v>1.1489860744089158</v>
      </c>
      <c r="R132" s="19">
        <f t="shared" si="23"/>
        <v>1.9382849068258636</v>
      </c>
      <c r="S132" s="19">
        <f t="shared" si="23"/>
        <v>0</v>
      </c>
      <c r="T132" s="19">
        <f t="shared" si="24"/>
        <v>-0.24977278713772033</v>
      </c>
      <c r="U132" s="19">
        <f t="shared" si="25"/>
        <v>0</v>
      </c>
      <c r="V132" s="19">
        <f t="shared" si="26"/>
        <v>0</v>
      </c>
      <c r="AD132" s="69"/>
      <c r="AE132" s="69"/>
      <c r="AF132" s="69"/>
      <c r="AG132" s="69"/>
      <c r="AH132" s="69"/>
      <c r="AI132" s="69"/>
    </row>
    <row r="133" spans="1:35" x14ac:dyDescent="0.25">
      <c r="A133" s="26">
        <f>Wellpath!E133</f>
        <v>12500</v>
      </c>
      <c r="B133" s="68">
        <v>0</v>
      </c>
      <c r="C133" s="22">
        <v>0</v>
      </c>
      <c r="D133" s="22">
        <v>0</v>
      </c>
      <c r="E133" s="20">
        <f>Model!$W$38*(Wellpath!$K133-Wellpath!$K132)*MAX(ABS(SIN(Wellpath!$L133)*(IF(Wellpath!L132&lt;0.000001,0,SIN(ABS(MOD((Wellpath!$M133-Wellpath!M132+PI()),2*PI())-PI()))))),Model!$B$24*(Wellpath!$K133-Wellpath!$K132))*-SIN(Wellpath!$M133)</f>
        <v>5.7105325805878585E-2</v>
      </c>
      <c r="F133" s="20">
        <f>Model!$W$38*(Wellpath!$K133-Wellpath!$K132)*MAX(ABS(SIN(Wellpath!$L133)*(IF(Wellpath!L132&lt;0.000001,0,SIN(ABS(MOD((Wellpath!$M133-Wellpath!M132+PI()),2*PI())-PI()))))),Model!$B$24*(Wellpath!$K133-Wellpath!$K132))*COS(Wellpath!$M133)</f>
        <v>-6.8055477185418656E-2</v>
      </c>
      <c r="G133" s="20">
        <v>0</v>
      </c>
      <c r="H133" s="18">
        <f t="shared" ref="H133:H196" si="34">E133</f>
        <v>5.7105325805878585E-2</v>
      </c>
      <c r="I133" s="18">
        <f t="shared" ref="I133:I196" si="35">F133</f>
        <v>-6.8055477185418656E-2</v>
      </c>
      <c r="J133" s="18">
        <f t="shared" ref="J133:J196" si="36">G133</f>
        <v>0</v>
      </c>
      <c r="K133" s="21">
        <f t="shared" si="30"/>
        <v>1.1522470926443114</v>
      </c>
      <c r="L133" s="21">
        <f t="shared" si="30"/>
        <v>1.9429164548007987</v>
      </c>
      <c r="M133" s="21">
        <f t="shared" si="30"/>
        <v>0</v>
      </c>
      <c r="N133" s="21">
        <f t="shared" si="31"/>
        <v>-0.25365911733526819</v>
      </c>
      <c r="O133" s="21">
        <f t="shared" si="32"/>
        <v>0</v>
      </c>
      <c r="P133" s="21">
        <f t="shared" si="33"/>
        <v>0</v>
      </c>
      <c r="Q133" s="19">
        <f t="shared" ref="Q133:S148" si="37">K132+H133^2</f>
        <v>1.1522470926443114</v>
      </c>
      <c r="R133" s="19">
        <f t="shared" si="37"/>
        <v>1.9429164548007987</v>
      </c>
      <c r="S133" s="19">
        <f t="shared" si="37"/>
        <v>0</v>
      </c>
      <c r="T133" s="19">
        <f t="shared" ref="T133:T196" si="38">N132+H133*I133</f>
        <v>-0.25365911733526819</v>
      </c>
      <c r="U133" s="19">
        <f t="shared" ref="U133:U196" si="39">O132+H133*J133</f>
        <v>0</v>
      </c>
      <c r="V133" s="19">
        <f t="shared" ref="V133:V196" si="40">P132+I133*J133</f>
        <v>0</v>
      </c>
      <c r="AD133" s="69"/>
      <c r="AE133" s="69"/>
      <c r="AF133" s="69"/>
      <c r="AG133" s="69"/>
      <c r="AH133" s="69"/>
      <c r="AI133" s="69"/>
    </row>
    <row r="134" spans="1:35" x14ac:dyDescent="0.25">
      <c r="A134" s="26">
        <f>Wellpath!E134</f>
        <v>0</v>
      </c>
      <c r="B134" s="68">
        <v>0</v>
      </c>
      <c r="C134" s="22">
        <v>0</v>
      </c>
      <c r="D134" s="22">
        <v>0</v>
      </c>
      <c r="E134" s="20">
        <f>Model!$W$38*(Wellpath!$K134-Wellpath!$K133)*MAX(ABS(SIN(Wellpath!$L134)*(IF(Wellpath!L133&lt;0.000001,0,SIN(ABS(MOD((Wellpath!$M134-Wellpath!M133+PI()),2*PI())-PI()))))),Model!$B$24*(Wellpath!$K134-Wellpath!$K133))*-SIN(Wellpath!$M134)</f>
        <v>0</v>
      </c>
      <c r="F134" s="20">
        <f>Model!$W$38*(Wellpath!$K134-Wellpath!$K133)*MAX(ABS(SIN(Wellpath!$L134)*(IF(Wellpath!L133&lt;0.000001,0,SIN(ABS(MOD((Wellpath!$M134-Wellpath!M133+PI()),2*PI())-PI()))))),Model!$B$24*(Wellpath!$K134-Wellpath!$K133))*COS(Wellpath!$M134)</f>
        <v>0</v>
      </c>
      <c r="G134" s="20">
        <v>0</v>
      </c>
      <c r="H134" s="18">
        <f t="shared" si="34"/>
        <v>0</v>
      </c>
      <c r="I134" s="18">
        <f t="shared" si="35"/>
        <v>0</v>
      </c>
      <c r="J134" s="18">
        <f t="shared" si="36"/>
        <v>0</v>
      </c>
      <c r="K134" s="21">
        <f t="shared" si="30"/>
        <v>1.1522470926443114</v>
      </c>
      <c r="L134" s="21">
        <f t="shared" si="30"/>
        <v>1.9429164548007987</v>
      </c>
      <c r="M134" s="21">
        <f t="shared" si="30"/>
        <v>0</v>
      </c>
      <c r="N134" s="21">
        <f t="shared" si="31"/>
        <v>-0.25365911733526819</v>
      </c>
      <c r="O134" s="21">
        <f t="shared" si="32"/>
        <v>0</v>
      </c>
      <c r="P134" s="21">
        <f t="shared" si="33"/>
        <v>0</v>
      </c>
      <c r="Q134" s="19">
        <f t="shared" si="37"/>
        <v>1.1522470926443114</v>
      </c>
      <c r="R134" s="19">
        <f t="shared" si="37"/>
        <v>1.9429164548007987</v>
      </c>
      <c r="S134" s="19">
        <f t="shared" si="37"/>
        <v>0</v>
      </c>
      <c r="T134" s="19">
        <f t="shared" si="38"/>
        <v>-0.25365911733526819</v>
      </c>
      <c r="U134" s="19">
        <f t="shared" si="39"/>
        <v>0</v>
      </c>
      <c r="V134" s="19">
        <f t="shared" si="40"/>
        <v>0</v>
      </c>
      <c r="AD134" s="69"/>
      <c r="AE134" s="69"/>
      <c r="AF134" s="69"/>
      <c r="AG134" s="69"/>
      <c r="AH134" s="69"/>
      <c r="AI134" s="69"/>
    </row>
    <row r="135" spans="1:35" x14ac:dyDescent="0.25">
      <c r="A135" s="26">
        <f>Wellpath!E135</f>
        <v>0</v>
      </c>
      <c r="B135" s="68">
        <v>0</v>
      </c>
      <c r="C135" s="22">
        <v>0</v>
      </c>
      <c r="D135" s="22">
        <v>0</v>
      </c>
      <c r="E135" s="20">
        <f>Model!$W$38*(Wellpath!$K135-Wellpath!$K134)*MAX(ABS(SIN(Wellpath!$L135)*(IF(Wellpath!L134&lt;0.000001,0,SIN(ABS(MOD((Wellpath!$M135-Wellpath!M134+PI()),2*PI())-PI()))))),Model!$B$24*(Wellpath!$K135-Wellpath!$K134))*-SIN(Wellpath!$M135)</f>
        <v>0</v>
      </c>
      <c r="F135" s="20">
        <f>Model!$W$38*(Wellpath!$K135-Wellpath!$K134)*MAX(ABS(SIN(Wellpath!$L135)*(IF(Wellpath!L134&lt;0.000001,0,SIN(ABS(MOD((Wellpath!$M135-Wellpath!M134+PI()),2*PI())-PI()))))),Model!$B$24*(Wellpath!$K135-Wellpath!$K134))*COS(Wellpath!$M135)</f>
        <v>0</v>
      </c>
      <c r="G135" s="20">
        <v>0</v>
      </c>
      <c r="H135" s="18">
        <f t="shared" si="34"/>
        <v>0</v>
      </c>
      <c r="I135" s="18">
        <f t="shared" si="35"/>
        <v>0</v>
      </c>
      <c r="J135" s="18">
        <f t="shared" si="36"/>
        <v>0</v>
      </c>
      <c r="K135" s="21">
        <f t="shared" si="30"/>
        <v>1.1522470926443114</v>
      </c>
      <c r="L135" s="21">
        <f t="shared" si="30"/>
        <v>1.9429164548007987</v>
      </c>
      <c r="M135" s="21">
        <f t="shared" si="30"/>
        <v>0</v>
      </c>
      <c r="N135" s="21">
        <f t="shared" si="31"/>
        <v>-0.25365911733526819</v>
      </c>
      <c r="O135" s="21">
        <f t="shared" si="32"/>
        <v>0</v>
      </c>
      <c r="P135" s="21">
        <f t="shared" si="33"/>
        <v>0</v>
      </c>
      <c r="Q135" s="19">
        <f t="shared" si="37"/>
        <v>1.1522470926443114</v>
      </c>
      <c r="R135" s="19">
        <f t="shared" si="37"/>
        <v>1.9429164548007987</v>
      </c>
      <c r="S135" s="19">
        <f t="shared" si="37"/>
        <v>0</v>
      </c>
      <c r="T135" s="19">
        <f t="shared" si="38"/>
        <v>-0.25365911733526819</v>
      </c>
      <c r="U135" s="19">
        <f t="shared" si="39"/>
        <v>0</v>
      </c>
      <c r="V135" s="19">
        <f t="shared" si="40"/>
        <v>0</v>
      </c>
      <c r="AD135" s="69"/>
      <c r="AE135" s="69"/>
      <c r="AF135" s="69"/>
      <c r="AG135" s="69"/>
      <c r="AH135" s="69"/>
      <c r="AI135" s="69"/>
    </row>
    <row r="136" spans="1:35" x14ac:dyDescent="0.25">
      <c r="A136" s="26">
        <f>Wellpath!E136</f>
        <v>0</v>
      </c>
      <c r="B136" s="68">
        <v>0</v>
      </c>
      <c r="C136" s="22">
        <v>0</v>
      </c>
      <c r="D136" s="22">
        <v>0</v>
      </c>
      <c r="E136" s="20">
        <f>Model!$W$38*(Wellpath!$K136-Wellpath!$K135)*MAX(ABS(SIN(Wellpath!$L136)*(IF(Wellpath!L135&lt;0.000001,0,SIN(ABS(MOD((Wellpath!$M136-Wellpath!M135+PI()),2*PI())-PI()))))),Model!$B$24*(Wellpath!$K136-Wellpath!$K135))*-SIN(Wellpath!$M136)</f>
        <v>0</v>
      </c>
      <c r="F136" s="20">
        <f>Model!$W$38*(Wellpath!$K136-Wellpath!$K135)*MAX(ABS(SIN(Wellpath!$L136)*(IF(Wellpath!L135&lt;0.000001,0,SIN(ABS(MOD((Wellpath!$M136-Wellpath!M135+PI()),2*PI())-PI()))))),Model!$B$24*(Wellpath!$K136-Wellpath!$K135))*COS(Wellpath!$M136)</f>
        <v>0</v>
      </c>
      <c r="G136" s="20">
        <v>0</v>
      </c>
      <c r="H136" s="18">
        <f t="shared" si="34"/>
        <v>0</v>
      </c>
      <c r="I136" s="18">
        <f t="shared" si="35"/>
        <v>0</v>
      </c>
      <c r="J136" s="18">
        <f t="shared" si="36"/>
        <v>0</v>
      </c>
      <c r="K136" s="21">
        <f t="shared" si="30"/>
        <v>1.1522470926443114</v>
      </c>
      <c r="L136" s="21">
        <f t="shared" si="30"/>
        <v>1.9429164548007987</v>
      </c>
      <c r="M136" s="21">
        <f t="shared" si="30"/>
        <v>0</v>
      </c>
      <c r="N136" s="21">
        <f t="shared" si="31"/>
        <v>-0.25365911733526819</v>
      </c>
      <c r="O136" s="21">
        <f t="shared" si="32"/>
        <v>0</v>
      </c>
      <c r="P136" s="21">
        <f t="shared" si="33"/>
        <v>0</v>
      </c>
      <c r="Q136" s="19">
        <f t="shared" si="37"/>
        <v>1.1522470926443114</v>
      </c>
      <c r="R136" s="19">
        <f t="shared" si="37"/>
        <v>1.9429164548007987</v>
      </c>
      <c r="S136" s="19">
        <f t="shared" si="37"/>
        <v>0</v>
      </c>
      <c r="T136" s="19">
        <f t="shared" si="38"/>
        <v>-0.25365911733526819</v>
      </c>
      <c r="U136" s="19">
        <f t="shared" si="39"/>
        <v>0</v>
      </c>
      <c r="V136" s="19">
        <f t="shared" si="40"/>
        <v>0</v>
      </c>
      <c r="AD136" s="69"/>
      <c r="AE136" s="69"/>
      <c r="AF136" s="69"/>
      <c r="AG136" s="69"/>
      <c r="AH136" s="69"/>
      <c r="AI136" s="69"/>
    </row>
    <row r="137" spans="1:35" x14ac:dyDescent="0.25">
      <c r="A137" s="26">
        <f>Wellpath!E137</f>
        <v>0</v>
      </c>
      <c r="B137" s="68">
        <v>0</v>
      </c>
      <c r="C137" s="22">
        <v>0</v>
      </c>
      <c r="D137" s="22">
        <v>0</v>
      </c>
      <c r="E137" s="20">
        <f>Model!$W$38*(Wellpath!$K137-Wellpath!$K136)*MAX(ABS(SIN(Wellpath!$L137)*(IF(Wellpath!L136&lt;0.000001,0,SIN(ABS(MOD((Wellpath!$M137-Wellpath!M136+PI()),2*PI())-PI()))))),Model!$B$24*(Wellpath!$K137-Wellpath!$K136))*-SIN(Wellpath!$M137)</f>
        <v>0</v>
      </c>
      <c r="F137" s="20">
        <f>Model!$W$38*(Wellpath!$K137-Wellpath!$K136)*MAX(ABS(SIN(Wellpath!$L137)*(IF(Wellpath!L136&lt;0.000001,0,SIN(ABS(MOD((Wellpath!$M137-Wellpath!M136+PI()),2*PI())-PI()))))),Model!$B$24*(Wellpath!$K137-Wellpath!$K136))*COS(Wellpath!$M137)</f>
        <v>0</v>
      </c>
      <c r="G137" s="20">
        <v>0</v>
      </c>
      <c r="H137" s="18">
        <f t="shared" si="34"/>
        <v>0</v>
      </c>
      <c r="I137" s="18">
        <f t="shared" si="35"/>
        <v>0</v>
      </c>
      <c r="J137" s="18">
        <f t="shared" si="36"/>
        <v>0</v>
      </c>
      <c r="K137" s="21">
        <f t="shared" si="30"/>
        <v>1.1522470926443114</v>
      </c>
      <c r="L137" s="21">
        <f t="shared" si="30"/>
        <v>1.9429164548007987</v>
      </c>
      <c r="M137" s="21">
        <f t="shared" si="30"/>
        <v>0</v>
      </c>
      <c r="N137" s="21">
        <f t="shared" si="31"/>
        <v>-0.25365911733526819</v>
      </c>
      <c r="O137" s="21">
        <f t="shared" si="32"/>
        <v>0</v>
      </c>
      <c r="P137" s="21">
        <f t="shared" si="33"/>
        <v>0</v>
      </c>
      <c r="Q137" s="19">
        <f t="shared" si="37"/>
        <v>1.1522470926443114</v>
      </c>
      <c r="R137" s="19">
        <f t="shared" si="37"/>
        <v>1.9429164548007987</v>
      </c>
      <c r="S137" s="19">
        <f t="shared" si="37"/>
        <v>0</v>
      </c>
      <c r="T137" s="19">
        <f t="shared" si="38"/>
        <v>-0.25365911733526819</v>
      </c>
      <c r="U137" s="19">
        <f t="shared" si="39"/>
        <v>0</v>
      </c>
      <c r="V137" s="19">
        <f t="shared" si="40"/>
        <v>0</v>
      </c>
      <c r="AD137" s="69"/>
      <c r="AE137" s="69"/>
      <c r="AF137" s="69"/>
      <c r="AG137" s="69"/>
      <c r="AH137" s="69"/>
      <c r="AI137" s="69"/>
    </row>
    <row r="138" spans="1:35" x14ac:dyDescent="0.25">
      <c r="A138" s="26">
        <f>Wellpath!E138</f>
        <v>0</v>
      </c>
      <c r="B138" s="68">
        <v>0</v>
      </c>
      <c r="C138" s="22">
        <v>0</v>
      </c>
      <c r="D138" s="22">
        <v>0</v>
      </c>
      <c r="E138" s="20">
        <f>Model!$W$38*(Wellpath!$K138-Wellpath!$K137)*MAX(ABS(SIN(Wellpath!$L138)*(IF(Wellpath!L137&lt;0.000001,0,SIN(ABS(MOD((Wellpath!$M138-Wellpath!M137+PI()),2*PI())-PI()))))),Model!$B$24*(Wellpath!$K138-Wellpath!$K137))*-SIN(Wellpath!$M138)</f>
        <v>0</v>
      </c>
      <c r="F138" s="20">
        <f>Model!$W$38*(Wellpath!$K138-Wellpath!$K137)*MAX(ABS(SIN(Wellpath!$L138)*(IF(Wellpath!L137&lt;0.000001,0,SIN(ABS(MOD((Wellpath!$M138-Wellpath!M137+PI()),2*PI())-PI()))))),Model!$B$24*(Wellpath!$K138-Wellpath!$K137))*COS(Wellpath!$M138)</f>
        <v>0</v>
      </c>
      <c r="G138" s="20">
        <v>0</v>
      </c>
      <c r="H138" s="18">
        <f t="shared" si="34"/>
        <v>0</v>
      </c>
      <c r="I138" s="18">
        <f t="shared" si="35"/>
        <v>0</v>
      </c>
      <c r="J138" s="18">
        <f t="shared" si="36"/>
        <v>0</v>
      </c>
      <c r="K138" s="21">
        <f t="shared" si="30"/>
        <v>1.1522470926443114</v>
      </c>
      <c r="L138" s="21">
        <f t="shared" si="30"/>
        <v>1.9429164548007987</v>
      </c>
      <c r="M138" s="21">
        <f t="shared" si="30"/>
        <v>0</v>
      </c>
      <c r="N138" s="21">
        <f t="shared" si="31"/>
        <v>-0.25365911733526819</v>
      </c>
      <c r="O138" s="21">
        <f t="shared" si="32"/>
        <v>0</v>
      </c>
      <c r="P138" s="21">
        <f t="shared" si="33"/>
        <v>0</v>
      </c>
      <c r="Q138" s="19">
        <f t="shared" si="37"/>
        <v>1.1522470926443114</v>
      </c>
      <c r="R138" s="19">
        <f t="shared" si="37"/>
        <v>1.9429164548007987</v>
      </c>
      <c r="S138" s="19">
        <f t="shared" si="37"/>
        <v>0</v>
      </c>
      <c r="T138" s="19">
        <f t="shared" si="38"/>
        <v>-0.25365911733526819</v>
      </c>
      <c r="U138" s="19">
        <f t="shared" si="39"/>
        <v>0</v>
      </c>
      <c r="V138" s="19">
        <f t="shared" si="40"/>
        <v>0</v>
      </c>
      <c r="AD138" s="69"/>
      <c r="AE138" s="69"/>
      <c r="AF138" s="69"/>
      <c r="AG138" s="69"/>
      <c r="AH138" s="69"/>
      <c r="AI138" s="69"/>
    </row>
    <row r="139" spans="1:35" x14ac:dyDescent="0.25">
      <c r="A139" s="26">
        <f>Wellpath!E139</f>
        <v>0</v>
      </c>
      <c r="B139" s="68">
        <v>0</v>
      </c>
      <c r="C139" s="22">
        <v>0</v>
      </c>
      <c r="D139" s="22">
        <v>0</v>
      </c>
      <c r="E139" s="20">
        <f>Model!$W$38*(Wellpath!$K139-Wellpath!$K138)*MAX(ABS(SIN(Wellpath!$L139)*(IF(Wellpath!L138&lt;0.000001,0,SIN(ABS(MOD((Wellpath!$M139-Wellpath!M138+PI()),2*PI())-PI()))))),Model!$B$24*(Wellpath!$K139-Wellpath!$K138))*-SIN(Wellpath!$M139)</f>
        <v>0</v>
      </c>
      <c r="F139" s="20">
        <f>Model!$W$38*(Wellpath!$K139-Wellpath!$K138)*MAX(ABS(SIN(Wellpath!$L139)*(IF(Wellpath!L138&lt;0.000001,0,SIN(ABS(MOD((Wellpath!$M139-Wellpath!M138+PI()),2*PI())-PI()))))),Model!$B$24*(Wellpath!$K139-Wellpath!$K138))*COS(Wellpath!$M139)</f>
        <v>0</v>
      </c>
      <c r="G139" s="20">
        <v>0</v>
      </c>
      <c r="H139" s="18">
        <f t="shared" si="34"/>
        <v>0</v>
      </c>
      <c r="I139" s="18">
        <f t="shared" si="35"/>
        <v>0</v>
      </c>
      <c r="J139" s="18">
        <f t="shared" si="36"/>
        <v>0</v>
      </c>
      <c r="K139" s="21">
        <f t="shared" si="30"/>
        <v>1.1522470926443114</v>
      </c>
      <c r="L139" s="21">
        <f t="shared" si="30"/>
        <v>1.9429164548007987</v>
      </c>
      <c r="M139" s="21">
        <f t="shared" si="30"/>
        <v>0</v>
      </c>
      <c r="N139" s="21">
        <f t="shared" si="31"/>
        <v>-0.25365911733526819</v>
      </c>
      <c r="O139" s="21">
        <f t="shared" si="32"/>
        <v>0</v>
      </c>
      <c r="P139" s="21">
        <f t="shared" si="33"/>
        <v>0</v>
      </c>
      <c r="Q139" s="19">
        <f t="shared" si="37"/>
        <v>1.1522470926443114</v>
      </c>
      <c r="R139" s="19">
        <f t="shared" si="37"/>
        <v>1.9429164548007987</v>
      </c>
      <c r="S139" s="19">
        <f t="shared" si="37"/>
        <v>0</v>
      </c>
      <c r="T139" s="19">
        <f t="shared" si="38"/>
        <v>-0.25365911733526819</v>
      </c>
      <c r="U139" s="19">
        <f t="shared" si="39"/>
        <v>0</v>
      </c>
      <c r="V139" s="19">
        <f t="shared" si="40"/>
        <v>0</v>
      </c>
      <c r="AD139" s="69"/>
      <c r="AE139" s="69"/>
      <c r="AF139" s="69"/>
      <c r="AG139" s="69"/>
      <c r="AH139" s="69"/>
      <c r="AI139" s="69"/>
    </row>
    <row r="140" spans="1:35" x14ac:dyDescent="0.25">
      <c r="A140" s="26">
        <f>Wellpath!E140</f>
        <v>0</v>
      </c>
      <c r="B140" s="68">
        <v>0</v>
      </c>
      <c r="C140" s="22">
        <v>0</v>
      </c>
      <c r="D140" s="22">
        <v>0</v>
      </c>
      <c r="E140" s="20">
        <f>Model!$W$38*(Wellpath!$K140-Wellpath!$K139)*MAX(ABS(SIN(Wellpath!$L140)*(IF(Wellpath!L139&lt;0.000001,0,SIN(ABS(MOD((Wellpath!$M140-Wellpath!M139+PI()),2*PI())-PI()))))),Model!$B$24*(Wellpath!$K140-Wellpath!$K139))*-SIN(Wellpath!$M140)</f>
        <v>0</v>
      </c>
      <c r="F140" s="20">
        <f>Model!$W$38*(Wellpath!$K140-Wellpath!$K139)*MAX(ABS(SIN(Wellpath!$L140)*(IF(Wellpath!L139&lt;0.000001,0,SIN(ABS(MOD((Wellpath!$M140-Wellpath!M139+PI()),2*PI())-PI()))))),Model!$B$24*(Wellpath!$K140-Wellpath!$K139))*COS(Wellpath!$M140)</f>
        <v>0</v>
      </c>
      <c r="G140" s="20">
        <v>0</v>
      </c>
      <c r="H140" s="18">
        <f t="shared" si="34"/>
        <v>0</v>
      </c>
      <c r="I140" s="18">
        <f t="shared" si="35"/>
        <v>0</v>
      </c>
      <c r="J140" s="18">
        <f t="shared" si="36"/>
        <v>0</v>
      </c>
      <c r="K140" s="21">
        <f t="shared" si="30"/>
        <v>1.1522470926443114</v>
      </c>
      <c r="L140" s="21">
        <f t="shared" si="30"/>
        <v>1.9429164548007987</v>
      </c>
      <c r="M140" s="21">
        <f t="shared" si="30"/>
        <v>0</v>
      </c>
      <c r="N140" s="21">
        <f t="shared" si="31"/>
        <v>-0.25365911733526819</v>
      </c>
      <c r="O140" s="21">
        <f t="shared" si="32"/>
        <v>0</v>
      </c>
      <c r="P140" s="21">
        <f t="shared" si="33"/>
        <v>0</v>
      </c>
      <c r="Q140" s="19">
        <f t="shared" si="37"/>
        <v>1.1522470926443114</v>
      </c>
      <c r="R140" s="19">
        <f t="shared" si="37"/>
        <v>1.9429164548007987</v>
      </c>
      <c r="S140" s="19">
        <f t="shared" si="37"/>
        <v>0</v>
      </c>
      <c r="T140" s="19">
        <f t="shared" si="38"/>
        <v>-0.25365911733526819</v>
      </c>
      <c r="U140" s="19">
        <f t="shared" si="39"/>
        <v>0</v>
      </c>
      <c r="V140" s="19">
        <f t="shared" si="40"/>
        <v>0</v>
      </c>
      <c r="AD140" s="69"/>
      <c r="AE140" s="69"/>
      <c r="AF140" s="69"/>
      <c r="AG140" s="69"/>
      <c r="AH140" s="69"/>
      <c r="AI140" s="69"/>
    </row>
    <row r="141" spans="1:35" x14ac:dyDescent="0.25">
      <c r="A141" s="26">
        <f>Wellpath!E141</f>
        <v>0</v>
      </c>
      <c r="B141" s="68">
        <v>0</v>
      </c>
      <c r="C141" s="22">
        <v>0</v>
      </c>
      <c r="D141" s="22">
        <v>0</v>
      </c>
      <c r="E141" s="20">
        <f>Model!$W$38*(Wellpath!$K141-Wellpath!$K140)*MAX(ABS(SIN(Wellpath!$L141)*(IF(Wellpath!L140&lt;0.000001,0,SIN(ABS(MOD((Wellpath!$M141-Wellpath!M140+PI()),2*PI())-PI()))))),Model!$B$24*(Wellpath!$K141-Wellpath!$K140))*-SIN(Wellpath!$M141)</f>
        <v>0</v>
      </c>
      <c r="F141" s="20">
        <f>Model!$W$38*(Wellpath!$K141-Wellpath!$K140)*MAX(ABS(SIN(Wellpath!$L141)*(IF(Wellpath!L140&lt;0.000001,0,SIN(ABS(MOD((Wellpath!$M141-Wellpath!M140+PI()),2*PI())-PI()))))),Model!$B$24*(Wellpath!$K141-Wellpath!$K140))*COS(Wellpath!$M141)</f>
        <v>0</v>
      </c>
      <c r="G141" s="20">
        <v>0</v>
      </c>
      <c r="H141" s="18">
        <f t="shared" si="34"/>
        <v>0</v>
      </c>
      <c r="I141" s="18">
        <f t="shared" si="35"/>
        <v>0</v>
      </c>
      <c r="J141" s="18">
        <f t="shared" si="36"/>
        <v>0</v>
      </c>
      <c r="K141" s="21">
        <f t="shared" si="30"/>
        <v>1.1522470926443114</v>
      </c>
      <c r="L141" s="21">
        <f t="shared" si="30"/>
        <v>1.9429164548007987</v>
      </c>
      <c r="M141" s="21">
        <f t="shared" si="30"/>
        <v>0</v>
      </c>
      <c r="N141" s="21">
        <f t="shared" si="31"/>
        <v>-0.25365911733526819</v>
      </c>
      <c r="O141" s="21">
        <f t="shared" si="32"/>
        <v>0</v>
      </c>
      <c r="P141" s="21">
        <f t="shared" si="33"/>
        <v>0</v>
      </c>
      <c r="Q141" s="19">
        <f t="shared" si="37"/>
        <v>1.1522470926443114</v>
      </c>
      <c r="R141" s="19">
        <f t="shared" si="37"/>
        <v>1.9429164548007987</v>
      </c>
      <c r="S141" s="19">
        <f t="shared" si="37"/>
        <v>0</v>
      </c>
      <c r="T141" s="19">
        <f t="shared" si="38"/>
        <v>-0.25365911733526819</v>
      </c>
      <c r="U141" s="19">
        <f t="shared" si="39"/>
        <v>0</v>
      </c>
      <c r="V141" s="19">
        <f t="shared" si="40"/>
        <v>0</v>
      </c>
      <c r="AD141" s="69"/>
      <c r="AE141" s="69"/>
      <c r="AF141" s="69"/>
      <c r="AG141" s="69"/>
      <c r="AH141" s="69"/>
      <c r="AI141" s="69"/>
    </row>
    <row r="142" spans="1:35" x14ac:dyDescent="0.25">
      <c r="A142" s="26">
        <f>Wellpath!E142</f>
        <v>0</v>
      </c>
      <c r="B142" s="68">
        <v>0</v>
      </c>
      <c r="C142" s="22">
        <v>0</v>
      </c>
      <c r="D142" s="22">
        <v>0</v>
      </c>
      <c r="E142" s="20">
        <f>Model!$W$38*(Wellpath!$K142-Wellpath!$K141)*MAX(ABS(SIN(Wellpath!$L142)*(IF(Wellpath!L141&lt;0.000001,0,SIN(ABS(MOD((Wellpath!$M142-Wellpath!M141+PI()),2*PI())-PI()))))),Model!$B$24*(Wellpath!$K142-Wellpath!$K141))*-SIN(Wellpath!$M142)</f>
        <v>0</v>
      </c>
      <c r="F142" s="20">
        <f>Model!$W$38*(Wellpath!$K142-Wellpath!$K141)*MAX(ABS(SIN(Wellpath!$L142)*(IF(Wellpath!L141&lt;0.000001,0,SIN(ABS(MOD((Wellpath!$M142-Wellpath!M141+PI()),2*PI())-PI()))))),Model!$B$24*(Wellpath!$K142-Wellpath!$K141))*COS(Wellpath!$M142)</f>
        <v>0</v>
      </c>
      <c r="G142" s="20">
        <v>0</v>
      </c>
      <c r="H142" s="18">
        <f t="shared" si="34"/>
        <v>0</v>
      </c>
      <c r="I142" s="18">
        <f t="shared" si="35"/>
        <v>0</v>
      </c>
      <c r="J142" s="18">
        <f t="shared" si="36"/>
        <v>0</v>
      </c>
      <c r="K142" s="21">
        <f t="shared" si="30"/>
        <v>1.1522470926443114</v>
      </c>
      <c r="L142" s="21">
        <f t="shared" si="30"/>
        <v>1.9429164548007987</v>
      </c>
      <c r="M142" s="21">
        <f t="shared" si="30"/>
        <v>0</v>
      </c>
      <c r="N142" s="21">
        <f t="shared" si="31"/>
        <v>-0.25365911733526819</v>
      </c>
      <c r="O142" s="21">
        <f t="shared" si="32"/>
        <v>0</v>
      </c>
      <c r="P142" s="21">
        <f t="shared" si="33"/>
        <v>0</v>
      </c>
      <c r="Q142" s="19">
        <f t="shared" si="37"/>
        <v>1.1522470926443114</v>
      </c>
      <c r="R142" s="19">
        <f t="shared" si="37"/>
        <v>1.9429164548007987</v>
      </c>
      <c r="S142" s="19">
        <f t="shared" si="37"/>
        <v>0</v>
      </c>
      <c r="T142" s="19">
        <f t="shared" si="38"/>
        <v>-0.25365911733526819</v>
      </c>
      <c r="U142" s="19">
        <f t="shared" si="39"/>
        <v>0</v>
      </c>
      <c r="V142" s="19">
        <f t="shared" si="40"/>
        <v>0</v>
      </c>
      <c r="AD142" s="69"/>
      <c r="AE142" s="69"/>
      <c r="AF142" s="69"/>
      <c r="AG142" s="69"/>
      <c r="AH142" s="69"/>
      <c r="AI142" s="69"/>
    </row>
    <row r="143" spans="1:35" x14ac:dyDescent="0.25">
      <c r="A143" s="26">
        <f>Wellpath!E143</f>
        <v>0</v>
      </c>
      <c r="B143" s="68">
        <v>0</v>
      </c>
      <c r="C143" s="22">
        <v>0</v>
      </c>
      <c r="D143" s="22">
        <v>0</v>
      </c>
      <c r="E143" s="20">
        <f>Model!$W$38*(Wellpath!$K143-Wellpath!$K142)*MAX(ABS(SIN(Wellpath!$L143)*(IF(Wellpath!L142&lt;0.000001,0,SIN(ABS(MOD((Wellpath!$M143-Wellpath!M142+PI()),2*PI())-PI()))))),Model!$B$24*(Wellpath!$K143-Wellpath!$K142))*-SIN(Wellpath!$M143)</f>
        <v>0</v>
      </c>
      <c r="F143" s="20">
        <f>Model!$W$38*(Wellpath!$K143-Wellpath!$K142)*MAX(ABS(SIN(Wellpath!$L143)*(IF(Wellpath!L142&lt;0.000001,0,SIN(ABS(MOD((Wellpath!$M143-Wellpath!M142+PI()),2*PI())-PI()))))),Model!$B$24*(Wellpath!$K143-Wellpath!$K142))*COS(Wellpath!$M143)</f>
        <v>0</v>
      </c>
      <c r="G143" s="20">
        <v>0</v>
      </c>
      <c r="H143" s="18">
        <f t="shared" si="34"/>
        <v>0</v>
      </c>
      <c r="I143" s="18">
        <f t="shared" si="35"/>
        <v>0</v>
      </c>
      <c r="J143" s="18">
        <f t="shared" si="36"/>
        <v>0</v>
      </c>
      <c r="K143" s="21">
        <f t="shared" si="30"/>
        <v>1.1522470926443114</v>
      </c>
      <c r="L143" s="21">
        <f t="shared" si="30"/>
        <v>1.9429164548007987</v>
      </c>
      <c r="M143" s="21">
        <f t="shared" si="30"/>
        <v>0</v>
      </c>
      <c r="N143" s="21">
        <f t="shared" si="31"/>
        <v>-0.25365911733526819</v>
      </c>
      <c r="O143" s="21">
        <f t="shared" si="32"/>
        <v>0</v>
      </c>
      <c r="P143" s="21">
        <f t="shared" si="33"/>
        <v>0</v>
      </c>
      <c r="Q143" s="19">
        <f t="shared" si="37"/>
        <v>1.1522470926443114</v>
      </c>
      <c r="R143" s="19">
        <f t="shared" si="37"/>
        <v>1.9429164548007987</v>
      </c>
      <c r="S143" s="19">
        <f t="shared" si="37"/>
        <v>0</v>
      </c>
      <c r="T143" s="19">
        <f t="shared" si="38"/>
        <v>-0.25365911733526819</v>
      </c>
      <c r="U143" s="19">
        <f t="shared" si="39"/>
        <v>0</v>
      </c>
      <c r="V143" s="19">
        <f t="shared" si="40"/>
        <v>0</v>
      </c>
      <c r="AD143" s="69"/>
      <c r="AE143" s="69"/>
      <c r="AF143" s="69"/>
      <c r="AG143" s="69"/>
      <c r="AH143" s="69"/>
      <c r="AI143" s="69"/>
    </row>
    <row r="144" spans="1:35" x14ac:dyDescent="0.25">
      <c r="A144" s="26">
        <f>Wellpath!E144</f>
        <v>0</v>
      </c>
      <c r="B144" s="68">
        <v>0</v>
      </c>
      <c r="C144" s="22">
        <v>0</v>
      </c>
      <c r="D144" s="22">
        <v>0</v>
      </c>
      <c r="E144" s="20">
        <f>Model!$W$38*(Wellpath!$K144-Wellpath!$K143)*MAX(ABS(SIN(Wellpath!$L144)*(IF(Wellpath!L143&lt;0.000001,0,SIN(ABS(MOD((Wellpath!$M144-Wellpath!M143+PI()),2*PI())-PI()))))),Model!$B$24*(Wellpath!$K144-Wellpath!$K143))*-SIN(Wellpath!$M144)</f>
        <v>0</v>
      </c>
      <c r="F144" s="20">
        <f>Model!$W$38*(Wellpath!$K144-Wellpath!$K143)*MAX(ABS(SIN(Wellpath!$L144)*(IF(Wellpath!L143&lt;0.000001,0,SIN(ABS(MOD((Wellpath!$M144-Wellpath!M143+PI()),2*PI())-PI()))))),Model!$B$24*(Wellpath!$K144-Wellpath!$K143))*COS(Wellpath!$M144)</f>
        <v>0</v>
      </c>
      <c r="G144" s="20">
        <v>0</v>
      </c>
      <c r="H144" s="18">
        <f t="shared" si="34"/>
        <v>0</v>
      </c>
      <c r="I144" s="18">
        <f t="shared" si="35"/>
        <v>0</v>
      </c>
      <c r="J144" s="18">
        <f t="shared" si="36"/>
        <v>0</v>
      </c>
      <c r="K144" s="21">
        <f t="shared" si="30"/>
        <v>1.1522470926443114</v>
      </c>
      <c r="L144" s="21">
        <f t="shared" si="30"/>
        <v>1.9429164548007987</v>
      </c>
      <c r="M144" s="21">
        <f t="shared" si="30"/>
        <v>0</v>
      </c>
      <c r="N144" s="21">
        <f t="shared" si="31"/>
        <v>-0.25365911733526819</v>
      </c>
      <c r="O144" s="21">
        <f t="shared" si="32"/>
        <v>0</v>
      </c>
      <c r="P144" s="21">
        <f t="shared" si="33"/>
        <v>0</v>
      </c>
      <c r="Q144" s="19">
        <f t="shared" si="37"/>
        <v>1.1522470926443114</v>
      </c>
      <c r="R144" s="19">
        <f t="shared" si="37"/>
        <v>1.9429164548007987</v>
      </c>
      <c r="S144" s="19">
        <f t="shared" si="37"/>
        <v>0</v>
      </c>
      <c r="T144" s="19">
        <f t="shared" si="38"/>
        <v>-0.25365911733526819</v>
      </c>
      <c r="U144" s="19">
        <f t="shared" si="39"/>
        <v>0</v>
      </c>
      <c r="V144" s="19">
        <f t="shared" si="40"/>
        <v>0</v>
      </c>
      <c r="AD144" s="69"/>
      <c r="AE144" s="69"/>
      <c r="AF144" s="69"/>
      <c r="AG144" s="69"/>
      <c r="AH144" s="69"/>
      <c r="AI144" s="69"/>
    </row>
    <row r="145" spans="1:35" x14ac:dyDescent="0.25">
      <c r="A145" s="26">
        <f>Wellpath!E145</f>
        <v>0</v>
      </c>
      <c r="B145" s="68">
        <v>0</v>
      </c>
      <c r="C145" s="22">
        <v>0</v>
      </c>
      <c r="D145" s="22">
        <v>0</v>
      </c>
      <c r="E145" s="20">
        <f>Model!$W$38*(Wellpath!$K145-Wellpath!$K144)*MAX(ABS(SIN(Wellpath!$L145)*(IF(Wellpath!L144&lt;0.000001,0,SIN(ABS(MOD((Wellpath!$M145-Wellpath!M144+PI()),2*PI())-PI()))))),Model!$B$24*(Wellpath!$K145-Wellpath!$K144))*-SIN(Wellpath!$M145)</f>
        <v>0</v>
      </c>
      <c r="F145" s="20">
        <f>Model!$W$38*(Wellpath!$K145-Wellpath!$K144)*MAX(ABS(SIN(Wellpath!$L145)*(IF(Wellpath!L144&lt;0.000001,0,SIN(ABS(MOD((Wellpath!$M145-Wellpath!M144+PI()),2*PI())-PI()))))),Model!$B$24*(Wellpath!$K145-Wellpath!$K144))*COS(Wellpath!$M145)</f>
        <v>0</v>
      </c>
      <c r="G145" s="20">
        <v>0</v>
      </c>
      <c r="H145" s="18">
        <f t="shared" si="34"/>
        <v>0</v>
      </c>
      <c r="I145" s="18">
        <f t="shared" si="35"/>
        <v>0</v>
      </c>
      <c r="J145" s="18">
        <f t="shared" si="36"/>
        <v>0</v>
      </c>
      <c r="K145" s="21">
        <f t="shared" si="30"/>
        <v>1.1522470926443114</v>
      </c>
      <c r="L145" s="21">
        <f t="shared" si="30"/>
        <v>1.9429164548007987</v>
      </c>
      <c r="M145" s="21">
        <f t="shared" si="30"/>
        <v>0</v>
      </c>
      <c r="N145" s="21">
        <f t="shared" si="31"/>
        <v>-0.25365911733526819</v>
      </c>
      <c r="O145" s="21">
        <f t="shared" si="32"/>
        <v>0</v>
      </c>
      <c r="P145" s="21">
        <f t="shared" si="33"/>
        <v>0</v>
      </c>
      <c r="Q145" s="19">
        <f t="shared" si="37"/>
        <v>1.1522470926443114</v>
      </c>
      <c r="R145" s="19">
        <f t="shared" si="37"/>
        <v>1.9429164548007987</v>
      </c>
      <c r="S145" s="19">
        <f t="shared" si="37"/>
        <v>0</v>
      </c>
      <c r="T145" s="19">
        <f t="shared" si="38"/>
        <v>-0.25365911733526819</v>
      </c>
      <c r="U145" s="19">
        <f t="shared" si="39"/>
        <v>0</v>
      </c>
      <c r="V145" s="19">
        <f t="shared" si="40"/>
        <v>0</v>
      </c>
      <c r="AD145" s="69"/>
      <c r="AE145" s="69"/>
      <c r="AF145" s="69"/>
      <c r="AG145" s="69"/>
      <c r="AH145" s="69"/>
      <c r="AI145" s="69"/>
    </row>
    <row r="146" spans="1:35" x14ac:dyDescent="0.25">
      <c r="A146" s="26">
        <f>Wellpath!E146</f>
        <v>0</v>
      </c>
      <c r="B146" s="68">
        <v>0</v>
      </c>
      <c r="C146" s="22">
        <v>0</v>
      </c>
      <c r="D146" s="22">
        <v>0</v>
      </c>
      <c r="E146" s="20">
        <f>Model!$W$38*(Wellpath!$K146-Wellpath!$K145)*MAX(ABS(SIN(Wellpath!$L146)*(IF(Wellpath!L145&lt;0.000001,0,SIN(ABS(MOD((Wellpath!$M146-Wellpath!M145+PI()),2*PI())-PI()))))),Model!$B$24*(Wellpath!$K146-Wellpath!$K145))*-SIN(Wellpath!$M146)</f>
        <v>0</v>
      </c>
      <c r="F146" s="20">
        <f>Model!$W$38*(Wellpath!$K146-Wellpath!$K145)*MAX(ABS(SIN(Wellpath!$L146)*(IF(Wellpath!L145&lt;0.000001,0,SIN(ABS(MOD((Wellpath!$M146-Wellpath!M145+PI()),2*PI())-PI()))))),Model!$B$24*(Wellpath!$K146-Wellpath!$K145))*COS(Wellpath!$M146)</f>
        <v>0</v>
      </c>
      <c r="G146" s="20">
        <v>0</v>
      </c>
      <c r="H146" s="18">
        <f t="shared" si="34"/>
        <v>0</v>
      </c>
      <c r="I146" s="18">
        <f t="shared" si="35"/>
        <v>0</v>
      </c>
      <c r="J146" s="18">
        <f t="shared" si="36"/>
        <v>0</v>
      </c>
      <c r="K146" s="21">
        <f t="shared" si="30"/>
        <v>1.1522470926443114</v>
      </c>
      <c r="L146" s="21">
        <f t="shared" si="30"/>
        <v>1.9429164548007987</v>
      </c>
      <c r="M146" s="21">
        <f t="shared" si="30"/>
        <v>0</v>
      </c>
      <c r="N146" s="21">
        <f t="shared" si="31"/>
        <v>-0.25365911733526819</v>
      </c>
      <c r="O146" s="21">
        <f t="shared" si="32"/>
        <v>0</v>
      </c>
      <c r="P146" s="21">
        <f t="shared" si="33"/>
        <v>0</v>
      </c>
      <c r="Q146" s="19">
        <f t="shared" si="37"/>
        <v>1.1522470926443114</v>
      </c>
      <c r="R146" s="19">
        <f t="shared" si="37"/>
        <v>1.9429164548007987</v>
      </c>
      <c r="S146" s="19">
        <f t="shared" si="37"/>
        <v>0</v>
      </c>
      <c r="T146" s="19">
        <f t="shared" si="38"/>
        <v>-0.25365911733526819</v>
      </c>
      <c r="U146" s="19">
        <f t="shared" si="39"/>
        <v>0</v>
      </c>
      <c r="V146" s="19">
        <f t="shared" si="40"/>
        <v>0</v>
      </c>
      <c r="AD146" s="69"/>
      <c r="AE146" s="69"/>
      <c r="AF146" s="69"/>
      <c r="AG146" s="69"/>
      <c r="AH146" s="69"/>
      <c r="AI146" s="69"/>
    </row>
    <row r="147" spans="1:35" x14ac:dyDescent="0.25">
      <c r="A147" s="26">
        <f>Wellpath!E147</f>
        <v>0</v>
      </c>
      <c r="B147" s="68">
        <v>0</v>
      </c>
      <c r="C147" s="22">
        <v>0</v>
      </c>
      <c r="D147" s="22">
        <v>0</v>
      </c>
      <c r="E147" s="20">
        <f>Model!$W$38*(Wellpath!$K147-Wellpath!$K146)*MAX(ABS(SIN(Wellpath!$L147)*(IF(Wellpath!L146&lt;0.000001,0,SIN(ABS(MOD((Wellpath!$M147-Wellpath!M146+PI()),2*PI())-PI()))))),Model!$B$24*(Wellpath!$K147-Wellpath!$K146))*-SIN(Wellpath!$M147)</f>
        <v>0</v>
      </c>
      <c r="F147" s="20">
        <f>Model!$W$38*(Wellpath!$K147-Wellpath!$K146)*MAX(ABS(SIN(Wellpath!$L147)*(IF(Wellpath!L146&lt;0.000001,0,SIN(ABS(MOD((Wellpath!$M147-Wellpath!M146+PI()),2*PI())-PI()))))),Model!$B$24*(Wellpath!$K147-Wellpath!$K146))*COS(Wellpath!$M147)</f>
        <v>0</v>
      </c>
      <c r="G147" s="20">
        <v>0</v>
      </c>
      <c r="H147" s="18">
        <f t="shared" si="34"/>
        <v>0</v>
      </c>
      <c r="I147" s="18">
        <f t="shared" si="35"/>
        <v>0</v>
      </c>
      <c r="J147" s="18">
        <f t="shared" si="36"/>
        <v>0</v>
      </c>
      <c r="K147" s="21">
        <f t="shared" si="30"/>
        <v>1.1522470926443114</v>
      </c>
      <c r="L147" s="21">
        <f t="shared" si="30"/>
        <v>1.9429164548007987</v>
      </c>
      <c r="M147" s="21">
        <f t="shared" si="30"/>
        <v>0</v>
      </c>
      <c r="N147" s="21">
        <f t="shared" si="31"/>
        <v>-0.25365911733526819</v>
      </c>
      <c r="O147" s="21">
        <f t="shared" si="32"/>
        <v>0</v>
      </c>
      <c r="P147" s="21">
        <f t="shared" si="33"/>
        <v>0</v>
      </c>
      <c r="Q147" s="19">
        <f t="shared" si="37"/>
        <v>1.1522470926443114</v>
      </c>
      <c r="R147" s="19">
        <f t="shared" si="37"/>
        <v>1.9429164548007987</v>
      </c>
      <c r="S147" s="19">
        <f t="shared" si="37"/>
        <v>0</v>
      </c>
      <c r="T147" s="19">
        <f t="shared" si="38"/>
        <v>-0.25365911733526819</v>
      </c>
      <c r="U147" s="19">
        <f t="shared" si="39"/>
        <v>0</v>
      </c>
      <c r="V147" s="19">
        <f t="shared" si="40"/>
        <v>0</v>
      </c>
      <c r="AD147" s="69"/>
      <c r="AE147" s="69"/>
      <c r="AF147" s="69"/>
      <c r="AG147" s="69"/>
      <c r="AH147" s="69"/>
      <c r="AI147" s="69"/>
    </row>
    <row r="148" spans="1:35" x14ac:dyDescent="0.25">
      <c r="A148" s="26">
        <f>Wellpath!E148</f>
        <v>0</v>
      </c>
      <c r="B148" s="68">
        <v>0</v>
      </c>
      <c r="C148" s="22">
        <v>0</v>
      </c>
      <c r="D148" s="22">
        <v>0</v>
      </c>
      <c r="E148" s="20">
        <f>Model!$W$38*(Wellpath!$K148-Wellpath!$K147)*MAX(ABS(SIN(Wellpath!$L148)*(IF(Wellpath!L147&lt;0.000001,0,SIN(ABS(MOD((Wellpath!$M148-Wellpath!M147+PI()),2*PI())-PI()))))),Model!$B$24*(Wellpath!$K148-Wellpath!$K147))*-SIN(Wellpath!$M148)</f>
        <v>0</v>
      </c>
      <c r="F148" s="20">
        <f>Model!$W$38*(Wellpath!$K148-Wellpath!$K147)*MAX(ABS(SIN(Wellpath!$L148)*(IF(Wellpath!L147&lt;0.000001,0,SIN(ABS(MOD((Wellpath!$M148-Wellpath!M147+PI()),2*PI())-PI()))))),Model!$B$24*(Wellpath!$K148-Wellpath!$K147))*COS(Wellpath!$M148)</f>
        <v>0</v>
      </c>
      <c r="G148" s="20">
        <v>0</v>
      </c>
      <c r="H148" s="18">
        <f t="shared" si="34"/>
        <v>0</v>
      </c>
      <c r="I148" s="18">
        <f t="shared" si="35"/>
        <v>0</v>
      </c>
      <c r="J148" s="18">
        <f t="shared" si="36"/>
        <v>0</v>
      </c>
      <c r="K148" s="21">
        <f t="shared" ref="K148:M163" si="41">K147+E148^2</f>
        <v>1.1522470926443114</v>
      </c>
      <c r="L148" s="21">
        <f t="shared" si="41"/>
        <v>1.9429164548007987</v>
      </c>
      <c r="M148" s="21">
        <f t="shared" si="41"/>
        <v>0</v>
      </c>
      <c r="N148" s="21">
        <f t="shared" si="31"/>
        <v>-0.25365911733526819</v>
      </c>
      <c r="O148" s="21">
        <f t="shared" si="32"/>
        <v>0</v>
      </c>
      <c r="P148" s="21">
        <f t="shared" si="33"/>
        <v>0</v>
      </c>
      <c r="Q148" s="19">
        <f t="shared" si="37"/>
        <v>1.1522470926443114</v>
      </c>
      <c r="R148" s="19">
        <f t="shared" si="37"/>
        <v>1.9429164548007987</v>
      </c>
      <c r="S148" s="19">
        <f t="shared" si="37"/>
        <v>0</v>
      </c>
      <c r="T148" s="19">
        <f t="shared" si="38"/>
        <v>-0.25365911733526819</v>
      </c>
      <c r="U148" s="19">
        <f t="shared" si="39"/>
        <v>0</v>
      </c>
      <c r="V148" s="19">
        <f t="shared" si="40"/>
        <v>0</v>
      </c>
      <c r="AD148" s="69"/>
      <c r="AE148" s="69"/>
      <c r="AF148" s="69"/>
      <c r="AG148" s="69"/>
      <c r="AH148" s="69"/>
      <c r="AI148" s="69"/>
    </row>
    <row r="149" spans="1:35" x14ac:dyDescent="0.25">
      <c r="A149" s="26">
        <f>Wellpath!E149</f>
        <v>0</v>
      </c>
      <c r="B149" s="68">
        <v>0</v>
      </c>
      <c r="C149" s="22">
        <v>0</v>
      </c>
      <c r="D149" s="22">
        <v>0</v>
      </c>
      <c r="E149" s="20">
        <f>Model!$W$38*(Wellpath!$K149-Wellpath!$K148)*MAX(ABS(SIN(Wellpath!$L149)*(IF(Wellpath!L148&lt;0.000001,0,SIN(ABS(MOD((Wellpath!$M149-Wellpath!M148+PI()),2*PI())-PI()))))),Model!$B$24*(Wellpath!$K149-Wellpath!$K148))*-SIN(Wellpath!$M149)</f>
        <v>0</v>
      </c>
      <c r="F149" s="20">
        <f>Model!$W$38*(Wellpath!$K149-Wellpath!$K148)*MAX(ABS(SIN(Wellpath!$L149)*(IF(Wellpath!L148&lt;0.000001,0,SIN(ABS(MOD((Wellpath!$M149-Wellpath!M148+PI()),2*PI())-PI()))))),Model!$B$24*(Wellpath!$K149-Wellpath!$K148))*COS(Wellpath!$M149)</f>
        <v>0</v>
      </c>
      <c r="G149" s="20">
        <v>0</v>
      </c>
      <c r="H149" s="18">
        <f t="shared" si="34"/>
        <v>0</v>
      </c>
      <c r="I149" s="18">
        <f t="shared" si="35"/>
        <v>0</v>
      </c>
      <c r="J149" s="18">
        <f t="shared" si="36"/>
        <v>0</v>
      </c>
      <c r="K149" s="21">
        <f t="shared" si="41"/>
        <v>1.1522470926443114</v>
      </c>
      <c r="L149" s="21">
        <f t="shared" si="41"/>
        <v>1.9429164548007987</v>
      </c>
      <c r="M149" s="21">
        <f t="shared" si="41"/>
        <v>0</v>
      </c>
      <c r="N149" s="21">
        <f t="shared" si="31"/>
        <v>-0.25365911733526819</v>
      </c>
      <c r="O149" s="21">
        <f t="shared" si="32"/>
        <v>0</v>
      </c>
      <c r="P149" s="21">
        <f t="shared" si="33"/>
        <v>0</v>
      </c>
      <c r="Q149" s="19">
        <f t="shared" ref="Q149:S212" si="42">K148+H149^2</f>
        <v>1.1522470926443114</v>
      </c>
      <c r="R149" s="19">
        <f t="shared" si="42"/>
        <v>1.9429164548007987</v>
      </c>
      <c r="S149" s="19">
        <f t="shared" si="42"/>
        <v>0</v>
      </c>
      <c r="T149" s="19">
        <f t="shared" si="38"/>
        <v>-0.25365911733526819</v>
      </c>
      <c r="U149" s="19">
        <f t="shared" si="39"/>
        <v>0</v>
      </c>
      <c r="V149" s="19">
        <f t="shared" si="40"/>
        <v>0</v>
      </c>
      <c r="AD149" s="69"/>
      <c r="AE149" s="69"/>
      <c r="AF149" s="69"/>
      <c r="AG149" s="69"/>
      <c r="AH149" s="69"/>
      <c r="AI149" s="69"/>
    </row>
    <row r="150" spans="1:35" x14ac:dyDescent="0.25">
      <c r="A150" s="26">
        <f>Wellpath!E150</f>
        <v>0</v>
      </c>
      <c r="B150" s="68">
        <v>0</v>
      </c>
      <c r="C150" s="22">
        <v>0</v>
      </c>
      <c r="D150" s="22">
        <v>0</v>
      </c>
      <c r="E150" s="20">
        <f>Model!$W$38*(Wellpath!$K150-Wellpath!$K149)*MAX(ABS(SIN(Wellpath!$L150)*(IF(Wellpath!L149&lt;0.000001,0,SIN(ABS(MOD((Wellpath!$M150-Wellpath!M149+PI()),2*PI())-PI()))))),Model!$B$24*(Wellpath!$K150-Wellpath!$K149))*-SIN(Wellpath!$M150)</f>
        <v>0</v>
      </c>
      <c r="F150" s="20">
        <f>Model!$W$38*(Wellpath!$K150-Wellpath!$K149)*MAX(ABS(SIN(Wellpath!$L150)*(IF(Wellpath!L149&lt;0.000001,0,SIN(ABS(MOD((Wellpath!$M150-Wellpath!M149+PI()),2*PI())-PI()))))),Model!$B$24*(Wellpath!$K150-Wellpath!$K149))*COS(Wellpath!$M150)</f>
        <v>0</v>
      </c>
      <c r="G150" s="20">
        <v>0</v>
      </c>
      <c r="H150" s="18">
        <f t="shared" si="34"/>
        <v>0</v>
      </c>
      <c r="I150" s="18">
        <f t="shared" si="35"/>
        <v>0</v>
      </c>
      <c r="J150" s="18">
        <f t="shared" si="36"/>
        <v>0</v>
      </c>
      <c r="K150" s="21">
        <f t="shared" si="41"/>
        <v>1.1522470926443114</v>
      </c>
      <c r="L150" s="21">
        <f t="shared" si="41"/>
        <v>1.9429164548007987</v>
      </c>
      <c r="M150" s="21">
        <f t="shared" si="41"/>
        <v>0</v>
      </c>
      <c r="N150" s="21">
        <f t="shared" si="31"/>
        <v>-0.25365911733526819</v>
      </c>
      <c r="O150" s="21">
        <f t="shared" si="32"/>
        <v>0</v>
      </c>
      <c r="P150" s="21">
        <f t="shared" si="33"/>
        <v>0</v>
      </c>
      <c r="Q150" s="19">
        <f t="shared" si="42"/>
        <v>1.1522470926443114</v>
      </c>
      <c r="R150" s="19">
        <f t="shared" si="42"/>
        <v>1.9429164548007987</v>
      </c>
      <c r="S150" s="19">
        <f t="shared" si="42"/>
        <v>0</v>
      </c>
      <c r="T150" s="19">
        <f t="shared" si="38"/>
        <v>-0.25365911733526819</v>
      </c>
      <c r="U150" s="19">
        <f t="shared" si="39"/>
        <v>0</v>
      </c>
      <c r="V150" s="19">
        <f t="shared" si="40"/>
        <v>0</v>
      </c>
      <c r="AD150" s="69"/>
      <c r="AE150" s="69"/>
      <c r="AF150" s="69"/>
      <c r="AG150" s="69"/>
      <c r="AH150" s="69"/>
      <c r="AI150" s="69"/>
    </row>
    <row r="151" spans="1:35" x14ac:dyDescent="0.25">
      <c r="A151" s="26">
        <f>Wellpath!E151</f>
        <v>0</v>
      </c>
      <c r="B151" s="68">
        <v>0</v>
      </c>
      <c r="C151" s="22">
        <v>0</v>
      </c>
      <c r="D151" s="22">
        <v>0</v>
      </c>
      <c r="E151" s="20">
        <f>Model!$W$38*(Wellpath!$K151-Wellpath!$K150)*MAX(ABS(SIN(Wellpath!$L151)*(IF(Wellpath!L150&lt;0.000001,0,SIN(ABS(MOD((Wellpath!$M151-Wellpath!M150+PI()),2*PI())-PI()))))),Model!$B$24*(Wellpath!$K151-Wellpath!$K150))*-SIN(Wellpath!$M151)</f>
        <v>0</v>
      </c>
      <c r="F151" s="20">
        <f>Model!$W$38*(Wellpath!$K151-Wellpath!$K150)*MAX(ABS(SIN(Wellpath!$L151)*(IF(Wellpath!L150&lt;0.000001,0,SIN(ABS(MOD((Wellpath!$M151-Wellpath!M150+PI()),2*PI())-PI()))))),Model!$B$24*(Wellpath!$K151-Wellpath!$K150))*COS(Wellpath!$M151)</f>
        <v>0</v>
      </c>
      <c r="G151" s="20">
        <v>0</v>
      </c>
      <c r="H151" s="18">
        <f t="shared" si="34"/>
        <v>0</v>
      </c>
      <c r="I151" s="18">
        <f t="shared" si="35"/>
        <v>0</v>
      </c>
      <c r="J151" s="18">
        <f t="shared" si="36"/>
        <v>0</v>
      </c>
      <c r="K151" s="21">
        <f t="shared" si="41"/>
        <v>1.1522470926443114</v>
      </c>
      <c r="L151" s="21">
        <f t="shared" si="41"/>
        <v>1.9429164548007987</v>
      </c>
      <c r="M151" s="21">
        <f t="shared" si="41"/>
        <v>0</v>
      </c>
      <c r="N151" s="21">
        <f t="shared" si="31"/>
        <v>-0.25365911733526819</v>
      </c>
      <c r="O151" s="21">
        <f t="shared" si="32"/>
        <v>0</v>
      </c>
      <c r="P151" s="21">
        <f t="shared" si="33"/>
        <v>0</v>
      </c>
      <c r="Q151" s="19">
        <f t="shared" si="42"/>
        <v>1.1522470926443114</v>
      </c>
      <c r="R151" s="19">
        <f t="shared" si="42"/>
        <v>1.9429164548007987</v>
      </c>
      <c r="S151" s="19">
        <f t="shared" si="42"/>
        <v>0</v>
      </c>
      <c r="T151" s="19">
        <f t="shared" si="38"/>
        <v>-0.25365911733526819</v>
      </c>
      <c r="U151" s="19">
        <f t="shared" si="39"/>
        <v>0</v>
      </c>
      <c r="V151" s="19">
        <f t="shared" si="40"/>
        <v>0</v>
      </c>
      <c r="AD151" s="69"/>
      <c r="AE151" s="69"/>
      <c r="AF151" s="69"/>
      <c r="AG151" s="69"/>
      <c r="AH151" s="69"/>
      <c r="AI151" s="69"/>
    </row>
    <row r="152" spans="1:35" x14ac:dyDescent="0.25">
      <c r="A152" s="26">
        <f>Wellpath!E152</f>
        <v>0</v>
      </c>
      <c r="B152" s="68">
        <v>0</v>
      </c>
      <c r="C152" s="22">
        <v>0</v>
      </c>
      <c r="D152" s="22">
        <v>0</v>
      </c>
      <c r="E152" s="20">
        <f>Model!$W$38*(Wellpath!$K152-Wellpath!$K151)*MAX(ABS(SIN(Wellpath!$L152)*(IF(Wellpath!L151&lt;0.000001,0,SIN(ABS(MOD((Wellpath!$M152-Wellpath!M151+PI()),2*PI())-PI()))))),Model!$B$24*(Wellpath!$K152-Wellpath!$K151))*-SIN(Wellpath!$M152)</f>
        <v>0</v>
      </c>
      <c r="F152" s="20">
        <f>Model!$W$38*(Wellpath!$K152-Wellpath!$K151)*MAX(ABS(SIN(Wellpath!$L152)*(IF(Wellpath!L151&lt;0.000001,0,SIN(ABS(MOD((Wellpath!$M152-Wellpath!M151+PI()),2*PI())-PI()))))),Model!$B$24*(Wellpath!$K152-Wellpath!$K151))*COS(Wellpath!$M152)</f>
        <v>0</v>
      </c>
      <c r="G152" s="20">
        <v>0</v>
      </c>
      <c r="H152" s="18">
        <f t="shared" si="34"/>
        <v>0</v>
      </c>
      <c r="I152" s="18">
        <f t="shared" si="35"/>
        <v>0</v>
      </c>
      <c r="J152" s="18">
        <f t="shared" si="36"/>
        <v>0</v>
      </c>
      <c r="K152" s="21">
        <f t="shared" si="41"/>
        <v>1.1522470926443114</v>
      </c>
      <c r="L152" s="21">
        <f t="shared" si="41"/>
        <v>1.9429164548007987</v>
      </c>
      <c r="M152" s="21">
        <f t="shared" si="41"/>
        <v>0</v>
      </c>
      <c r="N152" s="21">
        <f t="shared" si="31"/>
        <v>-0.25365911733526819</v>
      </c>
      <c r="O152" s="21">
        <f t="shared" si="32"/>
        <v>0</v>
      </c>
      <c r="P152" s="21">
        <f t="shared" si="33"/>
        <v>0</v>
      </c>
      <c r="Q152" s="19">
        <f t="shared" si="42"/>
        <v>1.1522470926443114</v>
      </c>
      <c r="R152" s="19">
        <f t="shared" si="42"/>
        <v>1.9429164548007987</v>
      </c>
      <c r="S152" s="19">
        <f t="shared" si="42"/>
        <v>0</v>
      </c>
      <c r="T152" s="19">
        <f t="shared" si="38"/>
        <v>-0.25365911733526819</v>
      </c>
      <c r="U152" s="19">
        <f t="shared" si="39"/>
        <v>0</v>
      </c>
      <c r="V152" s="19">
        <f t="shared" si="40"/>
        <v>0</v>
      </c>
      <c r="AD152" s="69"/>
      <c r="AE152" s="69"/>
      <c r="AF152" s="69"/>
      <c r="AG152" s="69"/>
      <c r="AH152" s="69"/>
      <c r="AI152" s="69"/>
    </row>
    <row r="153" spans="1:35" x14ac:dyDescent="0.25">
      <c r="A153" s="26">
        <f>Wellpath!E153</f>
        <v>0</v>
      </c>
      <c r="B153" s="68">
        <v>0</v>
      </c>
      <c r="C153" s="22">
        <v>0</v>
      </c>
      <c r="D153" s="22">
        <v>0</v>
      </c>
      <c r="E153" s="20">
        <f>Model!$W$38*(Wellpath!$K153-Wellpath!$K152)*MAX(ABS(SIN(Wellpath!$L153)*(IF(Wellpath!L152&lt;0.000001,0,SIN(ABS(MOD((Wellpath!$M153-Wellpath!M152+PI()),2*PI())-PI()))))),Model!$B$24*(Wellpath!$K153-Wellpath!$K152))*-SIN(Wellpath!$M153)</f>
        <v>0</v>
      </c>
      <c r="F153" s="20">
        <f>Model!$W$38*(Wellpath!$K153-Wellpath!$K152)*MAX(ABS(SIN(Wellpath!$L153)*(IF(Wellpath!L152&lt;0.000001,0,SIN(ABS(MOD((Wellpath!$M153-Wellpath!M152+PI()),2*PI())-PI()))))),Model!$B$24*(Wellpath!$K153-Wellpath!$K152))*COS(Wellpath!$M153)</f>
        <v>0</v>
      </c>
      <c r="G153" s="20">
        <v>0</v>
      </c>
      <c r="H153" s="18">
        <f t="shared" si="34"/>
        <v>0</v>
      </c>
      <c r="I153" s="18">
        <f t="shared" si="35"/>
        <v>0</v>
      </c>
      <c r="J153" s="18">
        <f t="shared" si="36"/>
        <v>0</v>
      </c>
      <c r="K153" s="21">
        <f t="shared" si="41"/>
        <v>1.1522470926443114</v>
      </c>
      <c r="L153" s="21">
        <f t="shared" si="41"/>
        <v>1.9429164548007987</v>
      </c>
      <c r="M153" s="21">
        <f t="shared" si="41"/>
        <v>0</v>
      </c>
      <c r="N153" s="21">
        <f t="shared" si="31"/>
        <v>-0.25365911733526819</v>
      </c>
      <c r="O153" s="21">
        <f t="shared" si="32"/>
        <v>0</v>
      </c>
      <c r="P153" s="21">
        <f t="shared" si="33"/>
        <v>0</v>
      </c>
      <c r="Q153" s="19">
        <f t="shared" si="42"/>
        <v>1.1522470926443114</v>
      </c>
      <c r="R153" s="19">
        <f t="shared" si="42"/>
        <v>1.9429164548007987</v>
      </c>
      <c r="S153" s="19">
        <f t="shared" si="42"/>
        <v>0</v>
      </c>
      <c r="T153" s="19">
        <f t="shared" si="38"/>
        <v>-0.25365911733526819</v>
      </c>
      <c r="U153" s="19">
        <f t="shared" si="39"/>
        <v>0</v>
      </c>
      <c r="V153" s="19">
        <f t="shared" si="40"/>
        <v>0</v>
      </c>
      <c r="AD153" s="69"/>
      <c r="AE153" s="69"/>
      <c r="AF153" s="69"/>
      <c r="AG153" s="69"/>
      <c r="AH153" s="69"/>
      <c r="AI153" s="69"/>
    </row>
    <row r="154" spans="1:35" x14ac:dyDescent="0.25">
      <c r="A154" s="26">
        <f>Wellpath!E154</f>
        <v>0</v>
      </c>
      <c r="B154" s="68">
        <v>0</v>
      </c>
      <c r="C154" s="22">
        <v>0</v>
      </c>
      <c r="D154" s="22">
        <v>0</v>
      </c>
      <c r="E154" s="20">
        <f>Model!$W$38*(Wellpath!$K154-Wellpath!$K153)*MAX(ABS(SIN(Wellpath!$L154)*(IF(Wellpath!L153&lt;0.000001,0,SIN(ABS(MOD((Wellpath!$M154-Wellpath!M153+PI()),2*PI())-PI()))))),Model!$B$24*(Wellpath!$K154-Wellpath!$K153))*-SIN(Wellpath!$M154)</f>
        <v>0</v>
      </c>
      <c r="F154" s="20">
        <f>Model!$W$38*(Wellpath!$K154-Wellpath!$K153)*MAX(ABS(SIN(Wellpath!$L154)*(IF(Wellpath!L153&lt;0.000001,0,SIN(ABS(MOD((Wellpath!$M154-Wellpath!M153+PI()),2*PI())-PI()))))),Model!$B$24*(Wellpath!$K154-Wellpath!$K153))*COS(Wellpath!$M154)</f>
        <v>0</v>
      </c>
      <c r="G154" s="20">
        <v>0</v>
      </c>
      <c r="H154" s="18">
        <f t="shared" si="34"/>
        <v>0</v>
      </c>
      <c r="I154" s="18">
        <f t="shared" si="35"/>
        <v>0</v>
      </c>
      <c r="J154" s="18">
        <f t="shared" si="36"/>
        <v>0</v>
      </c>
      <c r="K154" s="21">
        <f t="shared" si="41"/>
        <v>1.1522470926443114</v>
      </c>
      <c r="L154" s="21">
        <f t="shared" si="41"/>
        <v>1.9429164548007987</v>
      </c>
      <c r="M154" s="21">
        <f t="shared" si="41"/>
        <v>0</v>
      </c>
      <c r="N154" s="21">
        <f t="shared" si="31"/>
        <v>-0.25365911733526819</v>
      </c>
      <c r="O154" s="21">
        <f t="shared" si="32"/>
        <v>0</v>
      </c>
      <c r="P154" s="21">
        <f t="shared" si="33"/>
        <v>0</v>
      </c>
      <c r="Q154" s="19">
        <f t="shared" si="42"/>
        <v>1.1522470926443114</v>
      </c>
      <c r="R154" s="19">
        <f t="shared" si="42"/>
        <v>1.9429164548007987</v>
      </c>
      <c r="S154" s="19">
        <f t="shared" si="42"/>
        <v>0</v>
      </c>
      <c r="T154" s="19">
        <f t="shared" si="38"/>
        <v>-0.25365911733526819</v>
      </c>
      <c r="U154" s="19">
        <f t="shared" si="39"/>
        <v>0</v>
      </c>
      <c r="V154" s="19">
        <f t="shared" si="40"/>
        <v>0</v>
      </c>
      <c r="AD154" s="69"/>
      <c r="AE154" s="69"/>
      <c r="AF154" s="69"/>
      <c r="AG154" s="69"/>
      <c r="AH154" s="69"/>
      <c r="AI154" s="69"/>
    </row>
    <row r="155" spans="1:35" x14ac:dyDescent="0.25">
      <c r="A155" s="26">
        <f>Wellpath!E155</f>
        <v>0</v>
      </c>
      <c r="B155" s="68">
        <v>0</v>
      </c>
      <c r="C155" s="22">
        <v>0</v>
      </c>
      <c r="D155" s="22">
        <v>0</v>
      </c>
      <c r="E155" s="20">
        <f>Model!$W$38*(Wellpath!$K155-Wellpath!$K154)*MAX(ABS(SIN(Wellpath!$L155)*(IF(Wellpath!L154&lt;0.000001,0,SIN(ABS(MOD((Wellpath!$M155-Wellpath!M154+PI()),2*PI())-PI()))))),Model!$B$24*(Wellpath!$K155-Wellpath!$K154))*-SIN(Wellpath!$M155)</f>
        <v>0</v>
      </c>
      <c r="F155" s="20">
        <f>Model!$W$38*(Wellpath!$K155-Wellpath!$K154)*MAX(ABS(SIN(Wellpath!$L155)*(IF(Wellpath!L154&lt;0.000001,0,SIN(ABS(MOD((Wellpath!$M155-Wellpath!M154+PI()),2*PI())-PI()))))),Model!$B$24*(Wellpath!$K155-Wellpath!$K154))*COS(Wellpath!$M155)</f>
        <v>0</v>
      </c>
      <c r="G155" s="20">
        <v>0</v>
      </c>
      <c r="H155" s="18">
        <f t="shared" si="34"/>
        <v>0</v>
      </c>
      <c r="I155" s="18">
        <f t="shared" si="35"/>
        <v>0</v>
      </c>
      <c r="J155" s="18">
        <f t="shared" si="36"/>
        <v>0</v>
      </c>
      <c r="K155" s="21">
        <f t="shared" si="41"/>
        <v>1.1522470926443114</v>
      </c>
      <c r="L155" s="21">
        <f t="shared" si="41"/>
        <v>1.9429164548007987</v>
      </c>
      <c r="M155" s="21">
        <f t="shared" si="41"/>
        <v>0</v>
      </c>
      <c r="N155" s="21">
        <f t="shared" si="31"/>
        <v>-0.25365911733526819</v>
      </c>
      <c r="O155" s="21">
        <f t="shared" si="32"/>
        <v>0</v>
      </c>
      <c r="P155" s="21">
        <f t="shared" si="33"/>
        <v>0</v>
      </c>
      <c r="Q155" s="19">
        <f t="shared" si="42"/>
        <v>1.1522470926443114</v>
      </c>
      <c r="R155" s="19">
        <f t="shared" si="42"/>
        <v>1.9429164548007987</v>
      </c>
      <c r="S155" s="19">
        <f t="shared" si="42"/>
        <v>0</v>
      </c>
      <c r="T155" s="19">
        <f t="shared" si="38"/>
        <v>-0.25365911733526819</v>
      </c>
      <c r="U155" s="19">
        <f t="shared" si="39"/>
        <v>0</v>
      </c>
      <c r="V155" s="19">
        <f t="shared" si="40"/>
        <v>0</v>
      </c>
      <c r="AD155" s="69"/>
      <c r="AE155" s="69"/>
      <c r="AF155" s="69"/>
      <c r="AG155" s="69"/>
      <c r="AH155" s="69"/>
      <c r="AI155" s="69"/>
    </row>
    <row r="156" spans="1:35" x14ac:dyDescent="0.25">
      <c r="A156" s="26">
        <f>Wellpath!E156</f>
        <v>0</v>
      </c>
      <c r="B156" s="68">
        <v>0</v>
      </c>
      <c r="C156" s="22">
        <v>0</v>
      </c>
      <c r="D156" s="22">
        <v>0</v>
      </c>
      <c r="E156" s="20">
        <f>Model!$W$38*(Wellpath!$K156-Wellpath!$K155)*MAX(ABS(SIN(Wellpath!$L156)*(IF(Wellpath!L155&lt;0.000001,0,SIN(ABS(MOD((Wellpath!$M156-Wellpath!M155+PI()),2*PI())-PI()))))),Model!$B$24*(Wellpath!$K156-Wellpath!$K155))*-SIN(Wellpath!$M156)</f>
        <v>0</v>
      </c>
      <c r="F156" s="20">
        <f>Model!$W$38*(Wellpath!$K156-Wellpath!$K155)*MAX(ABS(SIN(Wellpath!$L156)*(IF(Wellpath!L155&lt;0.000001,0,SIN(ABS(MOD((Wellpath!$M156-Wellpath!M155+PI()),2*PI())-PI()))))),Model!$B$24*(Wellpath!$K156-Wellpath!$K155))*COS(Wellpath!$M156)</f>
        <v>0</v>
      </c>
      <c r="G156" s="20">
        <v>0</v>
      </c>
      <c r="H156" s="18">
        <f t="shared" si="34"/>
        <v>0</v>
      </c>
      <c r="I156" s="18">
        <f t="shared" si="35"/>
        <v>0</v>
      </c>
      <c r="J156" s="18">
        <f t="shared" si="36"/>
        <v>0</v>
      </c>
      <c r="K156" s="21">
        <f t="shared" si="41"/>
        <v>1.1522470926443114</v>
      </c>
      <c r="L156" s="21">
        <f t="shared" si="41"/>
        <v>1.9429164548007987</v>
      </c>
      <c r="M156" s="21">
        <f t="shared" si="41"/>
        <v>0</v>
      </c>
      <c r="N156" s="21">
        <f t="shared" si="31"/>
        <v>-0.25365911733526819</v>
      </c>
      <c r="O156" s="21">
        <f t="shared" si="32"/>
        <v>0</v>
      </c>
      <c r="P156" s="21">
        <f t="shared" si="33"/>
        <v>0</v>
      </c>
      <c r="Q156" s="19">
        <f t="shared" si="42"/>
        <v>1.1522470926443114</v>
      </c>
      <c r="R156" s="19">
        <f t="shared" si="42"/>
        <v>1.9429164548007987</v>
      </c>
      <c r="S156" s="19">
        <f t="shared" si="42"/>
        <v>0</v>
      </c>
      <c r="T156" s="19">
        <f t="shared" si="38"/>
        <v>-0.25365911733526819</v>
      </c>
      <c r="U156" s="19">
        <f t="shared" si="39"/>
        <v>0</v>
      </c>
      <c r="V156" s="19">
        <f t="shared" si="40"/>
        <v>0</v>
      </c>
      <c r="AD156" s="69"/>
      <c r="AE156" s="69"/>
      <c r="AF156" s="69"/>
      <c r="AG156" s="69"/>
      <c r="AH156" s="69"/>
      <c r="AI156" s="69"/>
    </row>
    <row r="157" spans="1:35" x14ac:dyDescent="0.25">
      <c r="A157" s="26">
        <f>Wellpath!E157</f>
        <v>0</v>
      </c>
      <c r="B157" s="68">
        <v>0</v>
      </c>
      <c r="C157" s="22">
        <v>0</v>
      </c>
      <c r="D157" s="22">
        <v>0</v>
      </c>
      <c r="E157" s="20">
        <f>Model!$W$38*(Wellpath!$K157-Wellpath!$K156)*MAX(ABS(SIN(Wellpath!$L157)*(IF(Wellpath!L156&lt;0.000001,0,SIN(ABS(MOD((Wellpath!$M157-Wellpath!M156+PI()),2*PI())-PI()))))),Model!$B$24*(Wellpath!$K157-Wellpath!$K156))*-SIN(Wellpath!$M157)</f>
        <v>0</v>
      </c>
      <c r="F157" s="20">
        <f>Model!$W$38*(Wellpath!$K157-Wellpath!$K156)*MAX(ABS(SIN(Wellpath!$L157)*(IF(Wellpath!L156&lt;0.000001,0,SIN(ABS(MOD((Wellpath!$M157-Wellpath!M156+PI()),2*PI())-PI()))))),Model!$B$24*(Wellpath!$K157-Wellpath!$K156))*COS(Wellpath!$M157)</f>
        <v>0</v>
      </c>
      <c r="G157" s="20">
        <v>0</v>
      </c>
      <c r="H157" s="18">
        <f t="shared" si="34"/>
        <v>0</v>
      </c>
      <c r="I157" s="18">
        <f t="shared" si="35"/>
        <v>0</v>
      </c>
      <c r="J157" s="18">
        <f t="shared" si="36"/>
        <v>0</v>
      </c>
      <c r="K157" s="21">
        <f t="shared" si="41"/>
        <v>1.1522470926443114</v>
      </c>
      <c r="L157" s="21">
        <f t="shared" si="41"/>
        <v>1.9429164548007987</v>
      </c>
      <c r="M157" s="21">
        <f t="shared" si="41"/>
        <v>0</v>
      </c>
      <c r="N157" s="21">
        <f t="shared" si="31"/>
        <v>-0.25365911733526819</v>
      </c>
      <c r="O157" s="21">
        <f t="shared" si="32"/>
        <v>0</v>
      </c>
      <c r="P157" s="21">
        <f t="shared" si="33"/>
        <v>0</v>
      </c>
      <c r="Q157" s="19">
        <f t="shared" si="42"/>
        <v>1.1522470926443114</v>
      </c>
      <c r="R157" s="19">
        <f t="shared" si="42"/>
        <v>1.9429164548007987</v>
      </c>
      <c r="S157" s="19">
        <f t="shared" si="42"/>
        <v>0</v>
      </c>
      <c r="T157" s="19">
        <f t="shared" si="38"/>
        <v>-0.25365911733526819</v>
      </c>
      <c r="U157" s="19">
        <f t="shared" si="39"/>
        <v>0</v>
      </c>
      <c r="V157" s="19">
        <f t="shared" si="40"/>
        <v>0</v>
      </c>
      <c r="AD157" s="69"/>
      <c r="AE157" s="69"/>
      <c r="AF157" s="69"/>
      <c r="AG157" s="69"/>
      <c r="AH157" s="69"/>
      <c r="AI157" s="69"/>
    </row>
    <row r="158" spans="1:35" x14ac:dyDescent="0.25">
      <c r="A158" s="26">
        <f>Wellpath!E158</f>
        <v>0</v>
      </c>
      <c r="B158" s="68">
        <v>0</v>
      </c>
      <c r="C158" s="22">
        <v>0</v>
      </c>
      <c r="D158" s="22">
        <v>0</v>
      </c>
      <c r="E158" s="20">
        <f>Model!$W$38*(Wellpath!$K158-Wellpath!$K157)*MAX(ABS(SIN(Wellpath!$L158)*(IF(Wellpath!L157&lt;0.000001,0,SIN(ABS(MOD((Wellpath!$M158-Wellpath!M157+PI()),2*PI())-PI()))))),Model!$B$24*(Wellpath!$K158-Wellpath!$K157))*-SIN(Wellpath!$M158)</f>
        <v>0</v>
      </c>
      <c r="F158" s="20">
        <f>Model!$W$38*(Wellpath!$K158-Wellpath!$K157)*MAX(ABS(SIN(Wellpath!$L158)*(IF(Wellpath!L157&lt;0.000001,0,SIN(ABS(MOD((Wellpath!$M158-Wellpath!M157+PI()),2*PI())-PI()))))),Model!$B$24*(Wellpath!$K158-Wellpath!$K157))*COS(Wellpath!$M158)</f>
        <v>0</v>
      </c>
      <c r="G158" s="20">
        <v>0</v>
      </c>
      <c r="H158" s="18">
        <f t="shared" si="34"/>
        <v>0</v>
      </c>
      <c r="I158" s="18">
        <f t="shared" si="35"/>
        <v>0</v>
      </c>
      <c r="J158" s="18">
        <f t="shared" si="36"/>
        <v>0</v>
      </c>
      <c r="K158" s="21">
        <f t="shared" si="41"/>
        <v>1.1522470926443114</v>
      </c>
      <c r="L158" s="21">
        <f t="shared" si="41"/>
        <v>1.9429164548007987</v>
      </c>
      <c r="M158" s="21">
        <f t="shared" si="41"/>
        <v>0</v>
      </c>
      <c r="N158" s="21">
        <f t="shared" si="31"/>
        <v>-0.25365911733526819</v>
      </c>
      <c r="O158" s="21">
        <f t="shared" si="32"/>
        <v>0</v>
      </c>
      <c r="P158" s="21">
        <f t="shared" si="33"/>
        <v>0</v>
      </c>
      <c r="Q158" s="19">
        <f t="shared" si="42"/>
        <v>1.1522470926443114</v>
      </c>
      <c r="R158" s="19">
        <f t="shared" si="42"/>
        <v>1.9429164548007987</v>
      </c>
      <c r="S158" s="19">
        <f t="shared" si="42"/>
        <v>0</v>
      </c>
      <c r="T158" s="19">
        <f t="shared" si="38"/>
        <v>-0.25365911733526819</v>
      </c>
      <c r="U158" s="19">
        <f t="shared" si="39"/>
        <v>0</v>
      </c>
      <c r="V158" s="19">
        <f t="shared" si="40"/>
        <v>0</v>
      </c>
      <c r="AD158" s="69"/>
      <c r="AE158" s="69"/>
      <c r="AF158" s="69"/>
      <c r="AG158" s="69"/>
      <c r="AH158" s="69"/>
      <c r="AI158" s="69"/>
    </row>
    <row r="159" spans="1:35" x14ac:dyDescent="0.25">
      <c r="A159" s="26">
        <f>Wellpath!E159</f>
        <v>0</v>
      </c>
      <c r="B159" s="68">
        <v>0</v>
      </c>
      <c r="C159" s="22">
        <v>0</v>
      </c>
      <c r="D159" s="22">
        <v>0</v>
      </c>
      <c r="E159" s="20">
        <f>Model!$W$38*(Wellpath!$K159-Wellpath!$K158)*MAX(ABS(SIN(Wellpath!$L159)*(IF(Wellpath!L158&lt;0.000001,0,SIN(ABS(MOD((Wellpath!$M159-Wellpath!M158+PI()),2*PI())-PI()))))),Model!$B$24*(Wellpath!$K159-Wellpath!$K158))*-SIN(Wellpath!$M159)</f>
        <v>0</v>
      </c>
      <c r="F159" s="20">
        <f>Model!$W$38*(Wellpath!$K159-Wellpath!$K158)*MAX(ABS(SIN(Wellpath!$L159)*(IF(Wellpath!L158&lt;0.000001,0,SIN(ABS(MOD((Wellpath!$M159-Wellpath!M158+PI()),2*PI())-PI()))))),Model!$B$24*(Wellpath!$K159-Wellpath!$K158))*COS(Wellpath!$M159)</f>
        <v>0</v>
      </c>
      <c r="G159" s="20">
        <v>0</v>
      </c>
      <c r="H159" s="18">
        <f t="shared" si="34"/>
        <v>0</v>
      </c>
      <c r="I159" s="18">
        <f t="shared" si="35"/>
        <v>0</v>
      </c>
      <c r="J159" s="18">
        <f t="shared" si="36"/>
        <v>0</v>
      </c>
      <c r="K159" s="21">
        <f t="shared" si="41"/>
        <v>1.1522470926443114</v>
      </c>
      <c r="L159" s="21">
        <f t="shared" si="41"/>
        <v>1.9429164548007987</v>
      </c>
      <c r="M159" s="21">
        <f t="shared" si="41"/>
        <v>0</v>
      </c>
      <c r="N159" s="21">
        <f t="shared" si="31"/>
        <v>-0.25365911733526819</v>
      </c>
      <c r="O159" s="21">
        <f t="shared" si="32"/>
        <v>0</v>
      </c>
      <c r="P159" s="21">
        <f t="shared" si="33"/>
        <v>0</v>
      </c>
      <c r="Q159" s="19">
        <f t="shared" si="42"/>
        <v>1.1522470926443114</v>
      </c>
      <c r="R159" s="19">
        <f t="shared" si="42"/>
        <v>1.9429164548007987</v>
      </c>
      <c r="S159" s="19">
        <f t="shared" si="42"/>
        <v>0</v>
      </c>
      <c r="T159" s="19">
        <f t="shared" si="38"/>
        <v>-0.25365911733526819</v>
      </c>
      <c r="U159" s="19">
        <f t="shared" si="39"/>
        <v>0</v>
      </c>
      <c r="V159" s="19">
        <f t="shared" si="40"/>
        <v>0</v>
      </c>
      <c r="AD159" s="69"/>
      <c r="AE159" s="69"/>
      <c r="AF159" s="69"/>
      <c r="AG159" s="69"/>
      <c r="AH159" s="69"/>
      <c r="AI159" s="69"/>
    </row>
    <row r="160" spans="1:35" x14ac:dyDescent="0.25">
      <c r="A160" s="26">
        <f>Wellpath!E160</f>
        <v>0</v>
      </c>
      <c r="B160" s="68">
        <v>0</v>
      </c>
      <c r="C160" s="22">
        <v>0</v>
      </c>
      <c r="D160" s="22">
        <v>0</v>
      </c>
      <c r="E160" s="20">
        <f>Model!$W$38*(Wellpath!$K160-Wellpath!$K159)*MAX(ABS(SIN(Wellpath!$L160)*(IF(Wellpath!L159&lt;0.000001,0,SIN(ABS(MOD((Wellpath!$M160-Wellpath!M159+PI()),2*PI())-PI()))))),Model!$B$24*(Wellpath!$K160-Wellpath!$K159))*-SIN(Wellpath!$M160)</f>
        <v>0</v>
      </c>
      <c r="F160" s="20">
        <f>Model!$W$38*(Wellpath!$K160-Wellpath!$K159)*MAX(ABS(SIN(Wellpath!$L160)*(IF(Wellpath!L159&lt;0.000001,0,SIN(ABS(MOD((Wellpath!$M160-Wellpath!M159+PI()),2*PI())-PI()))))),Model!$B$24*(Wellpath!$K160-Wellpath!$K159))*COS(Wellpath!$M160)</f>
        <v>0</v>
      </c>
      <c r="G160" s="20">
        <v>0</v>
      </c>
      <c r="H160" s="18">
        <f t="shared" si="34"/>
        <v>0</v>
      </c>
      <c r="I160" s="18">
        <f t="shared" si="35"/>
        <v>0</v>
      </c>
      <c r="J160" s="18">
        <f t="shared" si="36"/>
        <v>0</v>
      </c>
      <c r="K160" s="21">
        <f t="shared" si="41"/>
        <v>1.1522470926443114</v>
      </c>
      <c r="L160" s="21">
        <f t="shared" si="41"/>
        <v>1.9429164548007987</v>
      </c>
      <c r="M160" s="21">
        <f t="shared" si="41"/>
        <v>0</v>
      </c>
      <c r="N160" s="21">
        <f t="shared" si="31"/>
        <v>-0.25365911733526819</v>
      </c>
      <c r="O160" s="21">
        <f t="shared" si="32"/>
        <v>0</v>
      </c>
      <c r="P160" s="21">
        <f t="shared" si="33"/>
        <v>0</v>
      </c>
      <c r="Q160" s="19">
        <f t="shared" si="42"/>
        <v>1.1522470926443114</v>
      </c>
      <c r="R160" s="19">
        <f t="shared" si="42"/>
        <v>1.9429164548007987</v>
      </c>
      <c r="S160" s="19">
        <f t="shared" si="42"/>
        <v>0</v>
      </c>
      <c r="T160" s="19">
        <f t="shared" si="38"/>
        <v>-0.25365911733526819</v>
      </c>
      <c r="U160" s="19">
        <f t="shared" si="39"/>
        <v>0</v>
      </c>
      <c r="V160" s="19">
        <f t="shared" si="40"/>
        <v>0</v>
      </c>
      <c r="AD160" s="69"/>
      <c r="AE160" s="69"/>
      <c r="AF160" s="69"/>
      <c r="AG160" s="69"/>
      <c r="AH160" s="69"/>
      <c r="AI160" s="69"/>
    </row>
    <row r="161" spans="1:35" x14ac:dyDescent="0.25">
      <c r="A161" s="26">
        <f>Wellpath!E161</f>
        <v>0</v>
      </c>
      <c r="B161" s="68">
        <v>0</v>
      </c>
      <c r="C161" s="22">
        <v>0</v>
      </c>
      <c r="D161" s="22">
        <v>0</v>
      </c>
      <c r="E161" s="20">
        <f>Model!$W$38*(Wellpath!$K161-Wellpath!$K160)*MAX(ABS(SIN(Wellpath!$L161)*(IF(Wellpath!L160&lt;0.000001,0,SIN(ABS(MOD((Wellpath!$M161-Wellpath!M160+PI()),2*PI())-PI()))))),Model!$B$24*(Wellpath!$K161-Wellpath!$K160))*-SIN(Wellpath!$M161)</f>
        <v>0</v>
      </c>
      <c r="F161" s="20">
        <f>Model!$W$38*(Wellpath!$K161-Wellpath!$K160)*MAX(ABS(SIN(Wellpath!$L161)*(IF(Wellpath!L160&lt;0.000001,0,SIN(ABS(MOD((Wellpath!$M161-Wellpath!M160+PI()),2*PI())-PI()))))),Model!$B$24*(Wellpath!$K161-Wellpath!$K160))*COS(Wellpath!$M161)</f>
        <v>0</v>
      </c>
      <c r="G161" s="20">
        <v>0</v>
      </c>
      <c r="H161" s="18">
        <f t="shared" si="34"/>
        <v>0</v>
      </c>
      <c r="I161" s="18">
        <f t="shared" si="35"/>
        <v>0</v>
      </c>
      <c r="J161" s="18">
        <f t="shared" si="36"/>
        <v>0</v>
      </c>
      <c r="K161" s="21">
        <f t="shared" si="41"/>
        <v>1.1522470926443114</v>
      </c>
      <c r="L161" s="21">
        <f t="shared" si="41"/>
        <v>1.9429164548007987</v>
      </c>
      <c r="M161" s="21">
        <f t="shared" si="41"/>
        <v>0</v>
      </c>
      <c r="N161" s="21">
        <f t="shared" si="31"/>
        <v>-0.25365911733526819</v>
      </c>
      <c r="O161" s="21">
        <f t="shared" si="32"/>
        <v>0</v>
      </c>
      <c r="P161" s="21">
        <f t="shared" si="33"/>
        <v>0</v>
      </c>
      <c r="Q161" s="19">
        <f t="shared" si="42"/>
        <v>1.1522470926443114</v>
      </c>
      <c r="R161" s="19">
        <f t="shared" si="42"/>
        <v>1.9429164548007987</v>
      </c>
      <c r="S161" s="19">
        <f t="shared" si="42"/>
        <v>0</v>
      </c>
      <c r="T161" s="19">
        <f t="shared" si="38"/>
        <v>-0.25365911733526819</v>
      </c>
      <c r="U161" s="19">
        <f t="shared" si="39"/>
        <v>0</v>
      </c>
      <c r="V161" s="19">
        <f t="shared" si="40"/>
        <v>0</v>
      </c>
      <c r="AD161" s="69"/>
      <c r="AE161" s="69"/>
      <c r="AF161" s="69"/>
      <c r="AG161" s="69"/>
      <c r="AH161" s="69"/>
      <c r="AI161" s="69"/>
    </row>
    <row r="162" spans="1:35" x14ac:dyDescent="0.25">
      <c r="A162" s="26">
        <f>Wellpath!E162</f>
        <v>0</v>
      </c>
      <c r="B162" s="68">
        <v>0</v>
      </c>
      <c r="C162" s="22">
        <v>0</v>
      </c>
      <c r="D162" s="22">
        <v>0</v>
      </c>
      <c r="E162" s="20">
        <f>Model!$W$38*(Wellpath!$K162-Wellpath!$K161)*MAX(ABS(SIN(Wellpath!$L162)*(IF(Wellpath!L161&lt;0.000001,0,SIN(ABS(MOD((Wellpath!$M162-Wellpath!M161+PI()),2*PI())-PI()))))),Model!$B$24*(Wellpath!$K162-Wellpath!$K161))*-SIN(Wellpath!$M162)</f>
        <v>0</v>
      </c>
      <c r="F162" s="20">
        <f>Model!$W$38*(Wellpath!$K162-Wellpath!$K161)*MAX(ABS(SIN(Wellpath!$L162)*(IF(Wellpath!L161&lt;0.000001,0,SIN(ABS(MOD((Wellpath!$M162-Wellpath!M161+PI()),2*PI())-PI()))))),Model!$B$24*(Wellpath!$K162-Wellpath!$K161))*COS(Wellpath!$M162)</f>
        <v>0</v>
      </c>
      <c r="G162" s="20">
        <v>0</v>
      </c>
      <c r="H162" s="18">
        <f t="shared" si="34"/>
        <v>0</v>
      </c>
      <c r="I162" s="18">
        <f t="shared" si="35"/>
        <v>0</v>
      </c>
      <c r="J162" s="18">
        <f t="shared" si="36"/>
        <v>0</v>
      </c>
      <c r="K162" s="21">
        <f t="shared" si="41"/>
        <v>1.1522470926443114</v>
      </c>
      <c r="L162" s="21">
        <f t="shared" si="41"/>
        <v>1.9429164548007987</v>
      </c>
      <c r="M162" s="21">
        <f t="shared" si="41"/>
        <v>0</v>
      </c>
      <c r="N162" s="21">
        <f t="shared" si="31"/>
        <v>-0.25365911733526819</v>
      </c>
      <c r="O162" s="21">
        <f t="shared" si="32"/>
        <v>0</v>
      </c>
      <c r="P162" s="21">
        <f t="shared" si="33"/>
        <v>0</v>
      </c>
      <c r="Q162" s="19">
        <f t="shared" si="42"/>
        <v>1.1522470926443114</v>
      </c>
      <c r="R162" s="19">
        <f t="shared" si="42"/>
        <v>1.9429164548007987</v>
      </c>
      <c r="S162" s="19">
        <f t="shared" si="42"/>
        <v>0</v>
      </c>
      <c r="T162" s="19">
        <f t="shared" si="38"/>
        <v>-0.25365911733526819</v>
      </c>
      <c r="U162" s="19">
        <f t="shared" si="39"/>
        <v>0</v>
      </c>
      <c r="V162" s="19">
        <f t="shared" si="40"/>
        <v>0</v>
      </c>
      <c r="AD162" s="69"/>
      <c r="AE162" s="69"/>
      <c r="AF162" s="69"/>
      <c r="AG162" s="69"/>
      <c r="AH162" s="69"/>
      <c r="AI162" s="69"/>
    </row>
    <row r="163" spans="1:35" x14ac:dyDescent="0.25">
      <c r="A163" s="26">
        <f>Wellpath!E163</f>
        <v>0</v>
      </c>
      <c r="B163" s="68">
        <v>0</v>
      </c>
      <c r="C163" s="22">
        <v>0</v>
      </c>
      <c r="D163" s="22">
        <v>0</v>
      </c>
      <c r="E163" s="20">
        <f>Model!$W$38*(Wellpath!$K163-Wellpath!$K162)*MAX(ABS(SIN(Wellpath!$L163)*(IF(Wellpath!L162&lt;0.000001,0,SIN(ABS(MOD((Wellpath!$M163-Wellpath!M162+PI()),2*PI())-PI()))))),Model!$B$24*(Wellpath!$K163-Wellpath!$K162))*-SIN(Wellpath!$M163)</f>
        <v>0</v>
      </c>
      <c r="F163" s="20">
        <f>Model!$W$38*(Wellpath!$K163-Wellpath!$K162)*MAX(ABS(SIN(Wellpath!$L163)*(IF(Wellpath!L162&lt;0.000001,0,SIN(ABS(MOD((Wellpath!$M163-Wellpath!M162+PI()),2*PI())-PI()))))),Model!$B$24*(Wellpath!$K163-Wellpath!$K162))*COS(Wellpath!$M163)</f>
        <v>0</v>
      </c>
      <c r="G163" s="20">
        <v>0</v>
      </c>
      <c r="H163" s="18">
        <f t="shared" si="34"/>
        <v>0</v>
      </c>
      <c r="I163" s="18">
        <f t="shared" si="35"/>
        <v>0</v>
      </c>
      <c r="J163" s="18">
        <f t="shared" si="36"/>
        <v>0</v>
      </c>
      <c r="K163" s="21">
        <f t="shared" si="41"/>
        <v>1.1522470926443114</v>
      </c>
      <c r="L163" s="21">
        <f t="shared" si="41"/>
        <v>1.9429164548007987</v>
      </c>
      <c r="M163" s="21">
        <f t="shared" si="41"/>
        <v>0</v>
      </c>
      <c r="N163" s="21">
        <f t="shared" si="31"/>
        <v>-0.25365911733526819</v>
      </c>
      <c r="O163" s="21">
        <f t="shared" si="32"/>
        <v>0</v>
      </c>
      <c r="P163" s="21">
        <f t="shared" si="33"/>
        <v>0</v>
      </c>
      <c r="Q163" s="19">
        <f t="shared" si="42"/>
        <v>1.1522470926443114</v>
      </c>
      <c r="R163" s="19">
        <f t="shared" si="42"/>
        <v>1.9429164548007987</v>
      </c>
      <c r="S163" s="19">
        <f t="shared" si="42"/>
        <v>0</v>
      </c>
      <c r="T163" s="19">
        <f t="shared" si="38"/>
        <v>-0.25365911733526819</v>
      </c>
      <c r="U163" s="19">
        <f t="shared" si="39"/>
        <v>0</v>
      </c>
      <c r="V163" s="19">
        <f t="shared" si="40"/>
        <v>0</v>
      </c>
      <c r="AD163" s="69"/>
      <c r="AE163" s="69"/>
      <c r="AF163" s="69"/>
      <c r="AG163" s="69"/>
      <c r="AH163" s="69"/>
      <c r="AI163" s="69"/>
    </row>
    <row r="164" spans="1:35" x14ac:dyDescent="0.25">
      <c r="A164" s="26">
        <f>Wellpath!E164</f>
        <v>0</v>
      </c>
      <c r="B164" s="68">
        <v>0</v>
      </c>
      <c r="C164" s="22">
        <v>0</v>
      </c>
      <c r="D164" s="22">
        <v>0</v>
      </c>
      <c r="E164" s="20">
        <f>Model!$W$38*(Wellpath!$K164-Wellpath!$K163)*MAX(ABS(SIN(Wellpath!$L164)*(IF(Wellpath!L163&lt;0.000001,0,SIN(ABS(MOD((Wellpath!$M164-Wellpath!M163+PI()),2*PI())-PI()))))),Model!$B$24*(Wellpath!$K164-Wellpath!$K163))*-SIN(Wellpath!$M164)</f>
        <v>0</v>
      </c>
      <c r="F164" s="20">
        <f>Model!$W$38*(Wellpath!$K164-Wellpath!$K163)*MAX(ABS(SIN(Wellpath!$L164)*(IF(Wellpath!L163&lt;0.000001,0,SIN(ABS(MOD((Wellpath!$M164-Wellpath!M163+PI()),2*PI())-PI()))))),Model!$B$24*(Wellpath!$K164-Wellpath!$K163))*COS(Wellpath!$M164)</f>
        <v>0</v>
      </c>
      <c r="G164" s="20">
        <v>0</v>
      </c>
      <c r="H164" s="18">
        <f t="shared" si="34"/>
        <v>0</v>
      </c>
      <c r="I164" s="18">
        <f t="shared" si="35"/>
        <v>0</v>
      </c>
      <c r="J164" s="18">
        <f t="shared" si="36"/>
        <v>0</v>
      </c>
      <c r="K164" s="21">
        <f t="shared" ref="K164:M179" si="43">K163+E164^2</f>
        <v>1.1522470926443114</v>
      </c>
      <c r="L164" s="21">
        <f t="shared" si="43"/>
        <v>1.9429164548007987</v>
      </c>
      <c r="M164" s="21">
        <f t="shared" si="43"/>
        <v>0</v>
      </c>
      <c r="N164" s="21">
        <f t="shared" si="31"/>
        <v>-0.25365911733526819</v>
      </c>
      <c r="O164" s="21">
        <f t="shared" si="32"/>
        <v>0</v>
      </c>
      <c r="P164" s="21">
        <f t="shared" si="33"/>
        <v>0</v>
      </c>
      <c r="Q164" s="19">
        <f t="shared" si="42"/>
        <v>1.1522470926443114</v>
      </c>
      <c r="R164" s="19">
        <f t="shared" si="42"/>
        <v>1.9429164548007987</v>
      </c>
      <c r="S164" s="19">
        <f t="shared" si="42"/>
        <v>0</v>
      </c>
      <c r="T164" s="19">
        <f t="shared" si="38"/>
        <v>-0.25365911733526819</v>
      </c>
      <c r="U164" s="19">
        <f t="shared" si="39"/>
        <v>0</v>
      </c>
      <c r="V164" s="19">
        <f t="shared" si="40"/>
        <v>0</v>
      </c>
      <c r="AD164" s="69"/>
      <c r="AE164" s="69"/>
      <c r="AF164" s="69"/>
      <c r="AG164" s="69"/>
      <c r="AH164" s="69"/>
      <c r="AI164" s="69"/>
    </row>
    <row r="165" spans="1:35" x14ac:dyDescent="0.25">
      <c r="A165" s="26">
        <f>Wellpath!E165</f>
        <v>0</v>
      </c>
      <c r="B165" s="68">
        <v>0</v>
      </c>
      <c r="C165" s="22">
        <v>0</v>
      </c>
      <c r="D165" s="22">
        <v>0</v>
      </c>
      <c r="E165" s="20">
        <f>Model!$W$38*(Wellpath!$K165-Wellpath!$K164)*MAX(ABS(SIN(Wellpath!$L165)*(IF(Wellpath!L164&lt;0.000001,0,SIN(ABS(MOD((Wellpath!$M165-Wellpath!M164+PI()),2*PI())-PI()))))),Model!$B$24*(Wellpath!$K165-Wellpath!$K164))*-SIN(Wellpath!$M165)</f>
        <v>0</v>
      </c>
      <c r="F165" s="20">
        <f>Model!$W$38*(Wellpath!$K165-Wellpath!$K164)*MAX(ABS(SIN(Wellpath!$L165)*(IF(Wellpath!L164&lt;0.000001,0,SIN(ABS(MOD((Wellpath!$M165-Wellpath!M164+PI()),2*PI())-PI()))))),Model!$B$24*(Wellpath!$K165-Wellpath!$K164))*COS(Wellpath!$M165)</f>
        <v>0</v>
      </c>
      <c r="G165" s="20">
        <v>0</v>
      </c>
      <c r="H165" s="18">
        <f t="shared" si="34"/>
        <v>0</v>
      </c>
      <c r="I165" s="18">
        <f t="shared" si="35"/>
        <v>0</v>
      </c>
      <c r="J165" s="18">
        <f t="shared" si="36"/>
        <v>0</v>
      </c>
      <c r="K165" s="21">
        <f t="shared" si="43"/>
        <v>1.1522470926443114</v>
      </c>
      <c r="L165" s="21">
        <f t="shared" si="43"/>
        <v>1.9429164548007987</v>
      </c>
      <c r="M165" s="21">
        <f t="shared" si="43"/>
        <v>0</v>
      </c>
      <c r="N165" s="21">
        <f t="shared" si="31"/>
        <v>-0.25365911733526819</v>
      </c>
      <c r="O165" s="21">
        <f t="shared" si="32"/>
        <v>0</v>
      </c>
      <c r="P165" s="21">
        <f t="shared" si="33"/>
        <v>0</v>
      </c>
      <c r="Q165" s="19">
        <f t="shared" si="42"/>
        <v>1.1522470926443114</v>
      </c>
      <c r="R165" s="19">
        <f t="shared" si="42"/>
        <v>1.9429164548007987</v>
      </c>
      <c r="S165" s="19">
        <f t="shared" si="42"/>
        <v>0</v>
      </c>
      <c r="T165" s="19">
        <f t="shared" si="38"/>
        <v>-0.25365911733526819</v>
      </c>
      <c r="U165" s="19">
        <f t="shared" si="39"/>
        <v>0</v>
      </c>
      <c r="V165" s="19">
        <f t="shared" si="40"/>
        <v>0</v>
      </c>
      <c r="AD165" s="69"/>
      <c r="AE165" s="69"/>
      <c r="AF165" s="69"/>
      <c r="AG165" s="69"/>
      <c r="AH165" s="69"/>
      <c r="AI165" s="69"/>
    </row>
    <row r="166" spans="1:35" x14ac:dyDescent="0.25">
      <c r="A166" s="26">
        <f>Wellpath!E166</f>
        <v>0</v>
      </c>
      <c r="B166" s="68">
        <v>0</v>
      </c>
      <c r="C166" s="22">
        <v>0</v>
      </c>
      <c r="D166" s="22">
        <v>0</v>
      </c>
      <c r="E166" s="20">
        <f>Model!$W$38*(Wellpath!$K166-Wellpath!$K165)*MAX(ABS(SIN(Wellpath!$L166)*(IF(Wellpath!L165&lt;0.000001,0,SIN(ABS(MOD((Wellpath!$M166-Wellpath!M165+PI()),2*PI())-PI()))))),Model!$B$24*(Wellpath!$K166-Wellpath!$K165))*-SIN(Wellpath!$M166)</f>
        <v>0</v>
      </c>
      <c r="F166" s="20">
        <f>Model!$W$38*(Wellpath!$K166-Wellpath!$K165)*MAX(ABS(SIN(Wellpath!$L166)*(IF(Wellpath!L165&lt;0.000001,0,SIN(ABS(MOD((Wellpath!$M166-Wellpath!M165+PI()),2*PI())-PI()))))),Model!$B$24*(Wellpath!$K166-Wellpath!$K165))*COS(Wellpath!$M166)</f>
        <v>0</v>
      </c>
      <c r="G166" s="20">
        <v>0</v>
      </c>
      <c r="H166" s="18">
        <f t="shared" si="34"/>
        <v>0</v>
      </c>
      <c r="I166" s="18">
        <f t="shared" si="35"/>
        <v>0</v>
      </c>
      <c r="J166" s="18">
        <f t="shared" si="36"/>
        <v>0</v>
      </c>
      <c r="K166" s="21">
        <f t="shared" si="43"/>
        <v>1.1522470926443114</v>
      </c>
      <c r="L166" s="21">
        <f t="shared" si="43"/>
        <v>1.9429164548007987</v>
      </c>
      <c r="M166" s="21">
        <f t="shared" si="43"/>
        <v>0</v>
      </c>
      <c r="N166" s="21">
        <f t="shared" si="31"/>
        <v>-0.25365911733526819</v>
      </c>
      <c r="O166" s="21">
        <f t="shared" si="32"/>
        <v>0</v>
      </c>
      <c r="P166" s="21">
        <f t="shared" si="33"/>
        <v>0</v>
      </c>
      <c r="Q166" s="19">
        <f t="shared" si="42"/>
        <v>1.1522470926443114</v>
      </c>
      <c r="R166" s="19">
        <f t="shared" si="42"/>
        <v>1.9429164548007987</v>
      </c>
      <c r="S166" s="19">
        <f t="shared" si="42"/>
        <v>0</v>
      </c>
      <c r="T166" s="19">
        <f t="shared" si="38"/>
        <v>-0.25365911733526819</v>
      </c>
      <c r="U166" s="19">
        <f t="shared" si="39"/>
        <v>0</v>
      </c>
      <c r="V166" s="19">
        <f t="shared" si="40"/>
        <v>0</v>
      </c>
      <c r="AD166" s="69"/>
      <c r="AE166" s="69"/>
      <c r="AF166" s="69"/>
      <c r="AG166" s="69"/>
      <c r="AH166" s="69"/>
      <c r="AI166" s="69"/>
    </row>
    <row r="167" spans="1:35" x14ac:dyDescent="0.25">
      <c r="A167" s="26">
        <f>Wellpath!E167</f>
        <v>0</v>
      </c>
      <c r="B167" s="68">
        <v>0</v>
      </c>
      <c r="C167" s="22">
        <v>0</v>
      </c>
      <c r="D167" s="22">
        <v>0</v>
      </c>
      <c r="E167" s="20">
        <f>Model!$W$38*(Wellpath!$K167-Wellpath!$K166)*MAX(ABS(SIN(Wellpath!$L167)*(IF(Wellpath!L166&lt;0.000001,0,SIN(ABS(MOD((Wellpath!$M167-Wellpath!M166+PI()),2*PI())-PI()))))),Model!$B$24*(Wellpath!$K167-Wellpath!$K166))*-SIN(Wellpath!$M167)</f>
        <v>0</v>
      </c>
      <c r="F167" s="20">
        <f>Model!$W$38*(Wellpath!$K167-Wellpath!$K166)*MAX(ABS(SIN(Wellpath!$L167)*(IF(Wellpath!L166&lt;0.000001,0,SIN(ABS(MOD((Wellpath!$M167-Wellpath!M166+PI()),2*PI())-PI()))))),Model!$B$24*(Wellpath!$K167-Wellpath!$K166))*COS(Wellpath!$M167)</f>
        <v>0</v>
      </c>
      <c r="G167" s="20">
        <v>0</v>
      </c>
      <c r="H167" s="18">
        <f t="shared" si="34"/>
        <v>0</v>
      </c>
      <c r="I167" s="18">
        <f t="shared" si="35"/>
        <v>0</v>
      </c>
      <c r="J167" s="18">
        <f t="shared" si="36"/>
        <v>0</v>
      </c>
      <c r="K167" s="21">
        <f t="shared" si="43"/>
        <v>1.1522470926443114</v>
      </c>
      <c r="L167" s="21">
        <f t="shared" si="43"/>
        <v>1.9429164548007987</v>
      </c>
      <c r="M167" s="21">
        <f t="shared" si="43"/>
        <v>0</v>
      </c>
      <c r="N167" s="21">
        <f t="shared" si="31"/>
        <v>-0.25365911733526819</v>
      </c>
      <c r="O167" s="21">
        <f t="shared" si="32"/>
        <v>0</v>
      </c>
      <c r="P167" s="21">
        <f t="shared" si="33"/>
        <v>0</v>
      </c>
      <c r="Q167" s="19">
        <f t="shared" si="42"/>
        <v>1.1522470926443114</v>
      </c>
      <c r="R167" s="19">
        <f t="shared" si="42"/>
        <v>1.9429164548007987</v>
      </c>
      <c r="S167" s="19">
        <f t="shared" si="42"/>
        <v>0</v>
      </c>
      <c r="T167" s="19">
        <f t="shared" si="38"/>
        <v>-0.25365911733526819</v>
      </c>
      <c r="U167" s="19">
        <f t="shared" si="39"/>
        <v>0</v>
      </c>
      <c r="V167" s="19">
        <f t="shared" si="40"/>
        <v>0</v>
      </c>
      <c r="AD167" s="69"/>
      <c r="AE167" s="69"/>
      <c r="AF167" s="69"/>
      <c r="AG167" s="69"/>
      <c r="AH167" s="69"/>
      <c r="AI167" s="69"/>
    </row>
    <row r="168" spans="1:35" x14ac:dyDescent="0.25">
      <c r="A168" s="26">
        <f>Wellpath!E168</f>
        <v>0</v>
      </c>
      <c r="B168" s="68">
        <v>0</v>
      </c>
      <c r="C168" s="22">
        <v>0</v>
      </c>
      <c r="D168" s="22">
        <v>0</v>
      </c>
      <c r="E168" s="20">
        <f>Model!$W$38*(Wellpath!$K168-Wellpath!$K167)*MAX(ABS(SIN(Wellpath!$L168)*(IF(Wellpath!L167&lt;0.000001,0,SIN(ABS(MOD((Wellpath!$M168-Wellpath!M167+PI()),2*PI())-PI()))))),Model!$B$24*(Wellpath!$K168-Wellpath!$K167))*-SIN(Wellpath!$M168)</f>
        <v>0</v>
      </c>
      <c r="F168" s="20">
        <f>Model!$W$38*(Wellpath!$K168-Wellpath!$K167)*MAX(ABS(SIN(Wellpath!$L168)*(IF(Wellpath!L167&lt;0.000001,0,SIN(ABS(MOD((Wellpath!$M168-Wellpath!M167+PI()),2*PI())-PI()))))),Model!$B$24*(Wellpath!$K168-Wellpath!$K167))*COS(Wellpath!$M168)</f>
        <v>0</v>
      </c>
      <c r="G168" s="20">
        <v>0</v>
      </c>
      <c r="H168" s="18">
        <f t="shared" si="34"/>
        <v>0</v>
      </c>
      <c r="I168" s="18">
        <f t="shared" si="35"/>
        <v>0</v>
      </c>
      <c r="J168" s="18">
        <f t="shared" si="36"/>
        <v>0</v>
      </c>
      <c r="K168" s="21">
        <f t="shared" si="43"/>
        <v>1.1522470926443114</v>
      </c>
      <c r="L168" s="21">
        <f t="shared" si="43"/>
        <v>1.9429164548007987</v>
      </c>
      <c r="M168" s="21">
        <f t="shared" si="43"/>
        <v>0</v>
      </c>
      <c r="N168" s="21">
        <f t="shared" si="31"/>
        <v>-0.25365911733526819</v>
      </c>
      <c r="O168" s="21">
        <f t="shared" si="32"/>
        <v>0</v>
      </c>
      <c r="P168" s="21">
        <f t="shared" si="33"/>
        <v>0</v>
      </c>
      <c r="Q168" s="19">
        <f t="shared" si="42"/>
        <v>1.1522470926443114</v>
      </c>
      <c r="R168" s="19">
        <f t="shared" si="42"/>
        <v>1.9429164548007987</v>
      </c>
      <c r="S168" s="19">
        <f t="shared" si="42"/>
        <v>0</v>
      </c>
      <c r="T168" s="19">
        <f t="shared" si="38"/>
        <v>-0.25365911733526819</v>
      </c>
      <c r="U168" s="19">
        <f t="shared" si="39"/>
        <v>0</v>
      </c>
      <c r="V168" s="19">
        <f t="shared" si="40"/>
        <v>0</v>
      </c>
      <c r="AD168" s="69"/>
      <c r="AE168" s="69"/>
      <c r="AF168" s="69"/>
      <c r="AG168" s="69"/>
      <c r="AH168" s="69"/>
      <c r="AI168" s="69"/>
    </row>
    <row r="169" spans="1:35" x14ac:dyDescent="0.25">
      <c r="A169" s="26">
        <f>Wellpath!E169</f>
        <v>0</v>
      </c>
      <c r="B169" s="68">
        <v>0</v>
      </c>
      <c r="C169" s="22">
        <v>0</v>
      </c>
      <c r="D169" s="22">
        <v>0</v>
      </c>
      <c r="E169" s="20">
        <f>Model!$W$38*(Wellpath!$K169-Wellpath!$K168)*MAX(ABS(SIN(Wellpath!$L169)*(IF(Wellpath!L168&lt;0.000001,0,SIN(ABS(MOD((Wellpath!$M169-Wellpath!M168+PI()),2*PI())-PI()))))),Model!$B$24*(Wellpath!$K169-Wellpath!$K168))*-SIN(Wellpath!$M169)</f>
        <v>0</v>
      </c>
      <c r="F169" s="20">
        <f>Model!$W$38*(Wellpath!$K169-Wellpath!$K168)*MAX(ABS(SIN(Wellpath!$L169)*(IF(Wellpath!L168&lt;0.000001,0,SIN(ABS(MOD((Wellpath!$M169-Wellpath!M168+PI()),2*PI())-PI()))))),Model!$B$24*(Wellpath!$K169-Wellpath!$K168))*COS(Wellpath!$M169)</f>
        <v>0</v>
      </c>
      <c r="G169" s="20">
        <v>0</v>
      </c>
      <c r="H169" s="18">
        <f t="shared" si="34"/>
        <v>0</v>
      </c>
      <c r="I169" s="18">
        <f t="shared" si="35"/>
        <v>0</v>
      </c>
      <c r="J169" s="18">
        <f t="shared" si="36"/>
        <v>0</v>
      </c>
      <c r="K169" s="21">
        <f t="shared" si="43"/>
        <v>1.1522470926443114</v>
      </c>
      <c r="L169" s="21">
        <f t="shared" si="43"/>
        <v>1.9429164548007987</v>
      </c>
      <c r="M169" s="21">
        <f t="shared" si="43"/>
        <v>0</v>
      </c>
      <c r="N169" s="21">
        <f t="shared" si="31"/>
        <v>-0.25365911733526819</v>
      </c>
      <c r="O169" s="21">
        <f t="shared" si="32"/>
        <v>0</v>
      </c>
      <c r="P169" s="21">
        <f t="shared" si="33"/>
        <v>0</v>
      </c>
      <c r="Q169" s="19">
        <f t="shared" si="42"/>
        <v>1.1522470926443114</v>
      </c>
      <c r="R169" s="19">
        <f t="shared" si="42"/>
        <v>1.9429164548007987</v>
      </c>
      <c r="S169" s="19">
        <f t="shared" si="42"/>
        <v>0</v>
      </c>
      <c r="T169" s="19">
        <f t="shared" si="38"/>
        <v>-0.25365911733526819</v>
      </c>
      <c r="U169" s="19">
        <f t="shared" si="39"/>
        <v>0</v>
      </c>
      <c r="V169" s="19">
        <f t="shared" si="40"/>
        <v>0</v>
      </c>
      <c r="AD169" s="69"/>
      <c r="AE169" s="69"/>
      <c r="AF169" s="69"/>
      <c r="AG169" s="69"/>
      <c r="AH169" s="69"/>
      <c r="AI169" s="69"/>
    </row>
    <row r="170" spans="1:35" x14ac:dyDescent="0.25">
      <c r="A170" s="26">
        <f>Wellpath!E170</f>
        <v>0</v>
      </c>
      <c r="B170" s="68">
        <v>0</v>
      </c>
      <c r="C170" s="22">
        <v>0</v>
      </c>
      <c r="D170" s="22">
        <v>0</v>
      </c>
      <c r="E170" s="20">
        <f>Model!$W$38*(Wellpath!$K170-Wellpath!$K169)*MAX(ABS(SIN(Wellpath!$L170)*(IF(Wellpath!L169&lt;0.000001,0,SIN(ABS(MOD((Wellpath!$M170-Wellpath!M169+PI()),2*PI())-PI()))))),Model!$B$24*(Wellpath!$K170-Wellpath!$K169))*-SIN(Wellpath!$M170)</f>
        <v>0</v>
      </c>
      <c r="F170" s="20">
        <f>Model!$W$38*(Wellpath!$K170-Wellpath!$K169)*MAX(ABS(SIN(Wellpath!$L170)*(IF(Wellpath!L169&lt;0.000001,0,SIN(ABS(MOD((Wellpath!$M170-Wellpath!M169+PI()),2*PI())-PI()))))),Model!$B$24*(Wellpath!$K170-Wellpath!$K169))*COS(Wellpath!$M170)</f>
        <v>0</v>
      </c>
      <c r="G170" s="20">
        <v>0</v>
      </c>
      <c r="H170" s="18">
        <f t="shared" si="34"/>
        <v>0</v>
      </c>
      <c r="I170" s="18">
        <f t="shared" si="35"/>
        <v>0</v>
      </c>
      <c r="J170" s="18">
        <f t="shared" si="36"/>
        <v>0</v>
      </c>
      <c r="K170" s="21">
        <f t="shared" si="43"/>
        <v>1.1522470926443114</v>
      </c>
      <c r="L170" s="21">
        <f t="shared" si="43"/>
        <v>1.9429164548007987</v>
      </c>
      <c r="M170" s="21">
        <f t="shared" si="43"/>
        <v>0</v>
      </c>
      <c r="N170" s="21">
        <f t="shared" si="31"/>
        <v>-0.25365911733526819</v>
      </c>
      <c r="O170" s="21">
        <f t="shared" si="32"/>
        <v>0</v>
      </c>
      <c r="P170" s="21">
        <f t="shared" si="33"/>
        <v>0</v>
      </c>
      <c r="Q170" s="19">
        <f t="shared" si="42"/>
        <v>1.1522470926443114</v>
      </c>
      <c r="R170" s="19">
        <f t="shared" si="42"/>
        <v>1.9429164548007987</v>
      </c>
      <c r="S170" s="19">
        <f t="shared" si="42"/>
        <v>0</v>
      </c>
      <c r="T170" s="19">
        <f t="shared" si="38"/>
        <v>-0.25365911733526819</v>
      </c>
      <c r="U170" s="19">
        <f t="shared" si="39"/>
        <v>0</v>
      </c>
      <c r="V170" s="19">
        <f t="shared" si="40"/>
        <v>0</v>
      </c>
      <c r="AD170" s="69"/>
      <c r="AE170" s="69"/>
      <c r="AF170" s="69"/>
      <c r="AG170" s="69"/>
      <c r="AH170" s="69"/>
      <c r="AI170" s="69"/>
    </row>
    <row r="171" spans="1:35" x14ac:dyDescent="0.25">
      <c r="A171" s="26">
        <f>Wellpath!E171</f>
        <v>0</v>
      </c>
      <c r="B171" s="68">
        <v>0</v>
      </c>
      <c r="C171" s="22">
        <v>0</v>
      </c>
      <c r="D171" s="22">
        <v>0</v>
      </c>
      <c r="E171" s="20">
        <f>Model!$W$38*(Wellpath!$K171-Wellpath!$K170)*MAX(ABS(SIN(Wellpath!$L171)*(IF(Wellpath!L170&lt;0.000001,0,SIN(ABS(MOD((Wellpath!$M171-Wellpath!M170+PI()),2*PI())-PI()))))),Model!$B$24*(Wellpath!$K171-Wellpath!$K170))*-SIN(Wellpath!$M171)</f>
        <v>0</v>
      </c>
      <c r="F171" s="20">
        <f>Model!$W$38*(Wellpath!$K171-Wellpath!$K170)*MAX(ABS(SIN(Wellpath!$L171)*(IF(Wellpath!L170&lt;0.000001,0,SIN(ABS(MOD((Wellpath!$M171-Wellpath!M170+PI()),2*PI())-PI()))))),Model!$B$24*(Wellpath!$K171-Wellpath!$K170))*COS(Wellpath!$M171)</f>
        <v>0</v>
      </c>
      <c r="G171" s="20">
        <v>0</v>
      </c>
      <c r="H171" s="18">
        <f t="shared" si="34"/>
        <v>0</v>
      </c>
      <c r="I171" s="18">
        <f t="shared" si="35"/>
        <v>0</v>
      </c>
      <c r="J171" s="18">
        <f t="shared" si="36"/>
        <v>0</v>
      </c>
      <c r="K171" s="21">
        <f t="shared" si="43"/>
        <v>1.1522470926443114</v>
      </c>
      <c r="L171" s="21">
        <f t="shared" si="43"/>
        <v>1.9429164548007987</v>
      </c>
      <c r="M171" s="21">
        <f t="shared" si="43"/>
        <v>0</v>
      </c>
      <c r="N171" s="21">
        <f t="shared" si="31"/>
        <v>-0.25365911733526819</v>
      </c>
      <c r="O171" s="21">
        <f t="shared" si="32"/>
        <v>0</v>
      </c>
      <c r="P171" s="21">
        <f t="shared" si="33"/>
        <v>0</v>
      </c>
      <c r="Q171" s="19">
        <f t="shared" si="42"/>
        <v>1.1522470926443114</v>
      </c>
      <c r="R171" s="19">
        <f t="shared" si="42"/>
        <v>1.9429164548007987</v>
      </c>
      <c r="S171" s="19">
        <f t="shared" si="42"/>
        <v>0</v>
      </c>
      <c r="T171" s="19">
        <f t="shared" si="38"/>
        <v>-0.25365911733526819</v>
      </c>
      <c r="U171" s="19">
        <f t="shared" si="39"/>
        <v>0</v>
      </c>
      <c r="V171" s="19">
        <f t="shared" si="40"/>
        <v>0</v>
      </c>
      <c r="AD171" s="69"/>
      <c r="AE171" s="69"/>
      <c r="AF171" s="69"/>
      <c r="AG171" s="69"/>
      <c r="AH171" s="69"/>
      <c r="AI171" s="69"/>
    </row>
    <row r="172" spans="1:35" x14ac:dyDescent="0.25">
      <c r="A172" s="26">
        <f>Wellpath!E172</f>
        <v>0</v>
      </c>
      <c r="B172" s="68">
        <v>0</v>
      </c>
      <c r="C172" s="22">
        <v>0</v>
      </c>
      <c r="D172" s="22">
        <v>0</v>
      </c>
      <c r="E172" s="20">
        <f>Model!$W$38*(Wellpath!$K172-Wellpath!$K171)*MAX(ABS(SIN(Wellpath!$L172)*(IF(Wellpath!L171&lt;0.000001,0,SIN(ABS(MOD((Wellpath!$M172-Wellpath!M171+PI()),2*PI())-PI()))))),Model!$B$24*(Wellpath!$K172-Wellpath!$K171))*-SIN(Wellpath!$M172)</f>
        <v>0</v>
      </c>
      <c r="F172" s="20">
        <f>Model!$W$38*(Wellpath!$K172-Wellpath!$K171)*MAX(ABS(SIN(Wellpath!$L172)*(IF(Wellpath!L171&lt;0.000001,0,SIN(ABS(MOD((Wellpath!$M172-Wellpath!M171+PI()),2*PI())-PI()))))),Model!$B$24*(Wellpath!$K172-Wellpath!$K171))*COS(Wellpath!$M172)</f>
        <v>0</v>
      </c>
      <c r="G172" s="20">
        <v>0</v>
      </c>
      <c r="H172" s="18">
        <f t="shared" si="34"/>
        <v>0</v>
      </c>
      <c r="I172" s="18">
        <f t="shared" si="35"/>
        <v>0</v>
      </c>
      <c r="J172" s="18">
        <f t="shared" si="36"/>
        <v>0</v>
      </c>
      <c r="K172" s="21">
        <f t="shared" si="43"/>
        <v>1.1522470926443114</v>
      </c>
      <c r="L172" s="21">
        <f t="shared" si="43"/>
        <v>1.9429164548007987</v>
      </c>
      <c r="M172" s="21">
        <f t="shared" si="43"/>
        <v>0</v>
      </c>
      <c r="N172" s="21">
        <f t="shared" si="31"/>
        <v>-0.25365911733526819</v>
      </c>
      <c r="O172" s="21">
        <f t="shared" si="32"/>
        <v>0</v>
      </c>
      <c r="P172" s="21">
        <f t="shared" si="33"/>
        <v>0</v>
      </c>
      <c r="Q172" s="19">
        <f t="shared" si="42"/>
        <v>1.1522470926443114</v>
      </c>
      <c r="R172" s="19">
        <f t="shared" si="42"/>
        <v>1.9429164548007987</v>
      </c>
      <c r="S172" s="19">
        <f t="shared" si="42"/>
        <v>0</v>
      </c>
      <c r="T172" s="19">
        <f t="shared" si="38"/>
        <v>-0.25365911733526819</v>
      </c>
      <c r="U172" s="19">
        <f t="shared" si="39"/>
        <v>0</v>
      </c>
      <c r="V172" s="19">
        <f t="shared" si="40"/>
        <v>0</v>
      </c>
      <c r="AD172" s="69"/>
      <c r="AE172" s="69"/>
      <c r="AF172" s="69"/>
      <c r="AG172" s="69"/>
      <c r="AH172" s="69"/>
      <c r="AI172" s="69"/>
    </row>
    <row r="173" spans="1:35" x14ac:dyDescent="0.25">
      <c r="A173" s="26">
        <f>Wellpath!E173</f>
        <v>0</v>
      </c>
      <c r="B173" s="68">
        <v>0</v>
      </c>
      <c r="C173" s="22">
        <v>0</v>
      </c>
      <c r="D173" s="22">
        <v>0</v>
      </c>
      <c r="E173" s="20">
        <f>Model!$W$38*(Wellpath!$K173-Wellpath!$K172)*MAX(ABS(SIN(Wellpath!$L173)*(IF(Wellpath!L172&lt;0.000001,0,SIN(ABS(MOD((Wellpath!$M173-Wellpath!M172+PI()),2*PI())-PI()))))),Model!$B$24*(Wellpath!$K173-Wellpath!$K172))*-SIN(Wellpath!$M173)</f>
        <v>0</v>
      </c>
      <c r="F173" s="20">
        <f>Model!$W$38*(Wellpath!$K173-Wellpath!$K172)*MAX(ABS(SIN(Wellpath!$L173)*(IF(Wellpath!L172&lt;0.000001,0,SIN(ABS(MOD((Wellpath!$M173-Wellpath!M172+PI()),2*PI())-PI()))))),Model!$B$24*(Wellpath!$K173-Wellpath!$K172))*COS(Wellpath!$M173)</f>
        <v>0</v>
      </c>
      <c r="G173" s="20">
        <v>0</v>
      </c>
      <c r="H173" s="18">
        <f t="shared" si="34"/>
        <v>0</v>
      </c>
      <c r="I173" s="18">
        <f t="shared" si="35"/>
        <v>0</v>
      </c>
      <c r="J173" s="18">
        <f t="shared" si="36"/>
        <v>0</v>
      </c>
      <c r="K173" s="21">
        <f t="shared" si="43"/>
        <v>1.1522470926443114</v>
      </c>
      <c r="L173" s="21">
        <f t="shared" si="43"/>
        <v>1.9429164548007987</v>
      </c>
      <c r="M173" s="21">
        <f t="shared" si="43"/>
        <v>0</v>
      </c>
      <c r="N173" s="21">
        <f t="shared" si="31"/>
        <v>-0.25365911733526819</v>
      </c>
      <c r="O173" s="21">
        <f t="shared" si="32"/>
        <v>0</v>
      </c>
      <c r="P173" s="21">
        <f t="shared" si="33"/>
        <v>0</v>
      </c>
      <c r="Q173" s="19">
        <f t="shared" si="42"/>
        <v>1.1522470926443114</v>
      </c>
      <c r="R173" s="19">
        <f t="shared" si="42"/>
        <v>1.9429164548007987</v>
      </c>
      <c r="S173" s="19">
        <f t="shared" si="42"/>
        <v>0</v>
      </c>
      <c r="T173" s="19">
        <f t="shared" si="38"/>
        <v>-0.25365911733526819</v>
      </c>
      <c r="U173" s="19">
        <f t="shared" si="39"/>
        <v>0</v>
      </c>
      <c r="V173" s="19">
        <f t="shared" si="40"/>
        <v>0</v>
      </c>
      <c r="AD173" s="69"/>
      <c r="AE173" s="69"/>
      <c r="AF173" s="69"/>
      <c r="AG173" s="69"/>
      <c r="AH173" s="69"/>
      <c r="AI173" s="69"/>
    </row>
    <row r="174" spans="1:35" x14ac:dyDescent="0.25">
      <c r="A174" s="26">
        <f>Wellpath!E174</f>
        <v>0</v>
      </c>
      <c r="B174" s="68">
        <v>0</v>
      </c>
      <c r="C174" s="22">
        <v>0</v>
      </c>
      <c r="D174" s="22">
        <v>0</v>
      </c>
      <c r="E174" s="20">
        <f>Model!$W$38*(Wellpath!$K174-Wellpath!$K173)*MAX(ABS(SIN(Wellpath!$L174)*(IF(Wellpath!L173&lt;0.000001,0,SIN(ABS(MOD((Wellpath!$M174-Wellpath!M173+PI()),2*PI())-PI()))))),Model!$B$24*(Wellpath!$K174-Wellpath!$K173))*-SIN(Wellpath!$M174)</f>
        <v>0</v>
      </c>
      <c r="F174" s="20">
        <f>Model!$W$38*(Wellpath!$K174-Wellpath!$K173)*MAX(ABS(SIN(Wellpath!$L174)*(IF(Wellpath!L173&lt;0.000001,0,SIN(ABS(MOD((Wellpath!$M174-Wellpath!M173+PI()),2*PI())-PI()))))),Model!$B$24*(Wellpath!$K174-Wellpath!$K173))*COS(Wellpath!$M174)</f>
        <v>0</v>
      </c>
      <c r="G174" s="20">
        <v>0</v>
      </c>
      <c r="H174" s="18">
        <f t="shared" si="34"/>
        <v>0</v>
      </c>
      <c r="I174" s="18">
        <f t="shared" si="35"/>
        <v>0</v>
      </c>
      <c r="J174" s="18">
        <f t="shared" si="36"/>
        <v>0</v>
      </c>
      <c r="K174" s="21">
        <f t="shared" si="43"/>
        <v>1.1522470926443114</v>
      </c>
      <c r="L174" s="21">
        <f t="shared" si="43"/>
        <v>1.9429164548007987</v>
      </c>
      <c r="M174" s="21">
        <f t="shared" si="43"/>
        <v>0</v>
      </c>
      <c r="N174" s="21">
        <f t="shared" si="31"/>
        <v>-0.25365911733526819</v>
      </c>
      <c r="O174" s="21">
        <f t="shared" si="32"/>
        <v>0</v>
      </c>
      <c r="P174" s="21">
        <f t="shared" si="33"/>
        <v>0</v>
      </c>
      <c r="Q174" s="19">
        <f t="shared" si="42"/>
        <v>1.1522470926443114</v>
      </c>
      <c r="R174" s="19">
        <f t="shared" si="42"/>
        <v>1.9429164548007987</v>
      </c>
      <c r="S174" s="19">
        <f t="shared" si="42"/>
        <v>0</v>
      </c>
      <c r="T174" s="19">
        <f t="shared" si="38"/>
        <v>-0.25365911733526819</v>
      </c>
      <c r="U174" s="19">
        <f t="shared" si="39"/>
        <v>0</v>
      </c>
      <c r="V174" s="19">
        <f t="shared" si="40"/>
        <v>0</v>
      </c>
      <c r="AD174" s="69"/>
      <c r="AE174" s="69"/>
      <c r="AF174" s="69"/>
      <c r="AG174" s="69"/>
      <c r="AH174" s="69"/>
      <c r="AI174" s="69"/>
    </row>
    <row r="175" spans="1:35" x14ac:dyDescent="0.25">
      <c r="A175" s="26">
        <f>Wellpath!E175</f>
        <v>0</v>
      </c>
      <c r="B175" s="68">
        <v>0</v>
      </c>
      <c r="C175" s="22">
        <v>0</v>
      </c>
      <c r="D175" s="22">
        <v>0</v>
      </c>
      <c r="E175" s="20">
        <f>Model!$W$38*(Wellpath!$K175-Wellpath!$K174)*MAX(ABS(SIN(Wellpath!$L175)*(IF(Wellpath!L174&lt;0.000001,0,SIN(ABS(MOD((Wellpath!$M175-Wellpath!M174+PI()),2*PI())-PI()))))),Model!$B$24*(Wellpath!$K175-Wellpath!$K174))*-SIN(Wellpath!$M175)</f>
        <v>0</v>
      </c>
      <c r="F175" s="20">
        <f>Model!$W$38*(Wellpath!$K175-Wellpath!$K174)*MAX(ABS(SIN(Wellpath!$L175)*(IF(Wellpath!L174&lt;0.000001,0,SIN(ABS(MOD((Wellpath!$M175-Wellpath!M174+PI()),2*PI())-PI()))))),Model!$B$24*(Wellpath!$K175-Wellpath!$K174))*COS(Wellpath!$M175)</f>
        <v>0</v>
      </c>
      <c r="G175" s="20">
        <v>0</v>
      </c>
      <c r="H175" s="18">
        <f t="shared" si="34"/>
        <v>0</v>
      </c>
      <c r="I175" s="18">
        <f t="shared" si="35"/>
        <v>0</v>
      </c>
      <c r="J175" s="18">
        <f t="shared" si="36"/>
        <v>0</v>
      </c>
      <c r="K175" s="21">
        <f t="shared" si="43"/>
        <v>1.1522470926443114</v>
      </c>
      <c r="L175" s="21">
        <f t="shared" si="43"/>
        <v>1.9429164548007987</v>
      </c>
      <c r="M175" s="21">
        <f t="shared" si="43"/>
        <v>0</v>
      </c>
      <c r="N175" s="21">
        <f t="shared" si="31"/>
        <v>-0.25365911733526819</v>
      </c>
      <c r="O175" s="21">
        <f t="shared" si="32"/>
        <v>0</v>
      </c>
      <c r="P175" s="21">
        <f t="shared" si="33"/>
        <v>0</v>
      </c>
      <c r="Q175" s="19">
        <f t="shared" si="42"/>
        <v>1.1522470926443114</v>
      </c>
      <c r="R175" s="19">
        <f t="shared" si="42"/>
        <v>1.9429164548007987</v>
      </c>
      <c r="S175" s="19">
        <f t="shared" si="42"/>
        <v>0</v>
      </c>
      <c r="T175" s="19">
        <f t="shared" si="38"/>
        <v>-0.25365911733526819</v>
      </c>
      <c r="U175" s="19">
        <f t="shared" si="39"/>
        <v>0</v>
      </c>
      <c r="V175" s="19">
        <f t="shared" si="40"/>
        <v>0</v>
      </c>
      <c r="AD175" s="69"/>
      <c r="AE175" s="69"/>
      <c r="AF175" s="69"/>
      <c r="AG175" s="69"/>
      <c r="AH175" s="69"/>
      <c r="AI175" s="69"/>
    </row>
    <row r="176" spans="1:35" x14ac:dyDescent="0.25">
      <c r="A176" s="26">
        <f>Wellpath!E176</f>
        <v>0</v>
      </c>
      <c r="B176" s="68">
        <v>0</v>
      </c>
      <c r="C176" s="22">
        <v>0</v>
      </c>
      <c r="D176" s="22">
        <v>0</v>
      </c>
      <c r="E176" s="20">
        <f>Model!$W$38*(Wellpath!$K176-Wellpath!$K175)*MAX(ABS(SIN(Wellpath!$L176)*(IF(Wellpath!L175&lt;0.000001,0,SIN(ABS(MOD((Wellpath!$M176-Wellpath!M175+PI()),2*PI())-PI()))))),Model!$B$24*(Wellpath!$K176-Wellpath!$K175))*-SIN(Wellpath!$M176)</f>
        <v>0</v>
      </c>
      <c r="F176" s="20">
        <f>Model!$W$38*(Wellpath!$K176-Wellpath!$K175)*MAX(ABS(SIN(Wellpath!$L176)*(IF(Wellpath!L175&lt;0.000001,0,SIN(ABS(MOD((Wellpath!$M176-Wellpath!M175+PI()),2*PI())-PI()))))),Model!$B$24*(Wellpath!$K176-Wellpath!$K175))*COS(Wellpath!$M176)</f>
        <v>0</v>
      </c>
      <c r="G176" s="20">
        <v>0</v>
      </c>
      <c r="H176" s="18">
        <f t="shared" si="34"/>
        <v>0</v>
      </c>
      <c r="I176" s="18">
        <f t="shared" si="35"/>
        <v>0</v>
      </c>
      <c r="J176" s="18">
        <f t="shared" si="36"/>
        <v>0</v>
      </c>
      <c r="K176" s="21">
        <f t="shared" si="43"/>
        <v>1.1522470926443114</v>
      </c>
      <c r="L176" s="21">
        <f t="shared" si="43"/>
        <v>1.9429164548007987</v>
      </c>
      <c r="M176" s="21">
        <f t="shared" si="43"/>
        <v>0</v>
      </c>
      <c r="N176" s="21">
        <f t="shared" si="31"/>
        <v>-0.25365911733526819</v>
      </c>
      <c r="O176" s="21">
        <f t="shared" si="32"/>
        <v>0</v>
      </c>
      <c r="P176" s="21">
        <f t="shared" si="33"/>
        <v>0</v>
      </c>
      <c r="Q176" s="19">
        <f t="shared" si="42"/>
        <v>1.1522470926443114</v>
      </c>
      <c r="R176" s="19">
        <f t="shared" si="42"/>
        <v>1.9429164548007987</v>
      </c>
      <c r="S176" s="19">
        <f t="shared" si="42"/>
        <v>0</v>
      </c>
      <c r="T176" s="19">
        <f t="shared" si="38"/>
        <v>-0.25365911733526819</v>
      </c>
      <c r="U176" s="19">
        <f t="shared" si="39"/>
        <v>0</v>
      </c>
      <c r="V176" s="19">
        <f t="shared" si="40"/>
        <v>0</v>
      </c>
      <c r="AD176" s="69"/>
      <c r="AE176" s="69"/>
      <c r="AF176" s="69"/>
      <c r="AG176" s="69"/>
      <c r="AH176" s="69"/>
      <c r="AI176" s="69"/>
    </row>
    <row r="177" spans="1:35" x14ac:dyDescent="0.25">
      <c r="A177" s="26">
        <f>Wellpath!E177</f>
        <v>0</v>
      </c>
      <c r="B177" s="68">
        <v>0</v>
      </c>
      <c r="C177" s="22">
        <v>0</v>
      </c>
      <c r="D177" s="22">
        <v>0</v>
      </c>
      <c r="E177" s="20">
        <f>Model!$W$38*(Wellpath!$K177-Wellpath!$K176)*MAX(ABS(SIN(Wellpath!$L177)*(IF(Wellpath!L176&lt;0.000001,0,SIN(ABS(MOD((Wellpath!$M177-Wellpath!M176+PI()),2*PI())-PI()))))),Model!$B$24*(Wellpath!$K177-Wellpath!$K176))*-SIN(Wellpath!$M177)</f>
        <v>0</v>
      </c>
      <c r="F177" s="20">
        <f>Model!$W$38*(Wellpath!$K177-Wellpath!$K176)*MAX(ABS(SIN(Wellpath!$L177)*(IF(Wellpath!L176&lt;0.000001,0,SIN(ABS(MOD((Wellpath!$M177-Wellpath!M176+PI()),2*PI())-PI()))))),Model!$B$24*(Wellpath!$K177-Wellpath!$K176))*COS(Wellpath!$M177)</f>
        <v>0</v>
      </c>
      <c r="G177" s="20">
        <v>0</v>
      </c>
      <c r="H177" s="18">
        <f t="shared" si="34"/>
        <v>0</v>
      </c>
      <c r="I177" s="18">
        <f t="shared" si="35"/>
        <v>0</v>
      </c>
      <c r="J177" s="18">
        <f t="shared" si="36"/>
        <v>0</v>
      </c>
      <c r="K177" s="21">
        <f t="shared" si="43"/>
        <v>1.1522470926443114</v>
      </c>
      <c r="L177" s="21">
        <f t="shared" si="43"/>
        <v>1.9429164548007987</v>
      </c>
      <c r="M177" s="21">
        <f t="shared" si="43"/>
        <v>0</v>
      </c>
      <c r="N177" s="21">
        <f t="shared" si="31"/>
        <v>-0.25365911733526819</v>
      </c>
      <c r="O177" s="21">
        <f t="shared" si="32"/>
        <v>0</v>
      </c>
      <c r="P177" s="21">
        <f t="shared" si="33"/>
        <v>0</v>
      </c>
      <c r="Q177" s="19">
        <f t="shared" si="42"/>
        <v>1.1522470926443114</v>
      </c>
      <c r="R177" s="19">
        <f t="shared" si="42"/>
        <v>1.9429164548007987</v>
      </c>
      <c r="S177" s="19">
        <f t="shared" si="42"/>
        <v>0</v>
      </c>
      <c r="T177" s="19">
        <f t="shared" si="38"/>
        <v>-0.25365911733526819</v>
      </c>
      <c r="U177" s="19">
        <f t="shared" si="39"/>
        <v>0</v>
      </c>
      <c r="V177" s="19">
        <f t="shared" si="40"/>
        <v>0</v>
      </c>
      <c r="AD177" s="69"/>
      <c r="AE177" s="69"/>
      <c r="AF177" s="69"/>
      <c r="AG177" s="69"/>
      <c r="AH177" s="69"/>
      <c r="AI177" s="69"/>
    </row>
    <row r="178" spans="1:35" x14ac:dyDescent="0.25">
      <c r="A178" s="26">
        <f>Wellpath!E178</f>
        <v>0</v>
      </c>
      <c r="B178" s="68">
        <v>0</v>
      </c>
      <c r="C178" s="22">
        <v>0</v>
      </c>
      <c r="D178" s="22">
        <v>0</v>
      </c>
      <c r="E178" s="20">
        <f>Model!$W$38*(Wellpath!$K178-Wellpath!$K177)*MAX(ABS(SIN(Wellpath!$L178)*(IF(Wellpath!L177&lt;0.000001,0,SIN(ABS(MOD((Wellpath!$M178-Wellpath!M177+PI()),2*PI())-PI()))))),Model!$B$24*(Wellpath!$K178-Wellpath!$K177))*-SIN(Wellpath!$M178)</f>
        <v>0</v>
      </c>
      <c r="F178" s="20">
        <f>Model!$W$38*(Wellpath!$K178-Wellpath!$K177)*MAX(ABS(SIN(Wellpath!$L178)*(IF(Wellpath!L177&lt;0.000001,0,SIN(ABS(MOD((Wellpath!$M178-Wellpath!M177+PI()),2*PI())-PI()))))),Model!$B$24*(Wellpath!$K178-Wellpath!$K177))*COS(Wellpath!$M178)</f>
        <v>0</v>
      </c>
      <c r="G178" s="20">
        <v>0</v>
      </c>
      <c r="H178" s="18">
        <f t="shared" si="34"/>
        <v>0</v>
      </c>
      <c r="I178" s="18">
        <f t="shared" si="35"/>
        <v>0</v>
      </c>
      <c r="J178" s="18">
        <f t="shared" si="36"/>
        <v>0</v>
      </c>
      <c r="K178" s="21">
        <f t="shared" si="43"/>
        <v>1.1522470926443114</v>
      </c>
      <c r="L178" s="21">
        <f t="shared" si="43"/>
        <v>1.9429164548007987</v>
      </c>
      <c r="M178" s="21">
        <f t="shared" si="43"/>
        <v>0</v>
      </c>
      <c r="N178" s="21">
        <f t="shared" si="31"/>
        <v>-0.25365911733526819</v>
      </c>
      <c r="O178" s="21">
        <f t="shared" si="32"/>
        <v>0</v>
      </c>
      <c r="P178" s="21">
        <f t="shared" si="33"/>
        <v>0</v>
      </c>
      <c r="Q178" s="19">
        <f t="shared" si="42"/>
        <v>1.1522470926443114</v>
      </c>
      <c r="R178" s="19">
        <f t="shared" si="42"/>
        <v>1.9429164548007987</v>
      </c>
      <c r="S178" s="19">
        <f t="shared" si="42"/>
        <v>0</v>
      </c>
      <c r="T178" s="19">
        <f t="shared" si="38"/>
        <v>-0.25365911733526819</v>
      </c>
      <c r="U178" s="19">
        <f t="shared" si="39"/>
        <v>0</v>
      </c>
      <c r="V178" s="19">
        <f t="shared" si="40"/>
        <v>0</v>
      </c>
      <c r="AD178" s="69"/>
      <c r="AE178" s="69"/>
      <c r="AF178" s="69"/>
      <c r="AG178" s="69"/>
      <c r="AH178" s="69"/>
      <c r="AI178" s="69"/>
    </row>
    <row r="179" spans="1:35" x14ac:dyDescent="0.25">
      <c r="A179" s="26">
        <f>Wellpath!E179</f>
        <v>0</v>
      </c>
      <c r="B179" s="68">
        <v>0</v>
      </c>
      <c r="C179" s="22">
        <v>0</v>
      </c>
      <c r="D179" s="22">
        <v>0</v>
      </c>
      <c r="E179" s="20">
        <f>Model!$W$38*(Wellpath!$K179-Wellpath!$K178)*MAX(ABS(SIN(Wellpath!$L179)*(IF(Wellpath!L178&lt;0.000001,0,SIN(ABS(MOD((Wellpath!$M179-Wellpath!M178+PI()),2*PI())-PI()))))),Model!$B$24*(Wellpath!$K179-Wellpath!$K178))*-SIN(Wellpath!$M179)</f>
        <v>0</v>
      </c>
      <c r="F179" s="20">
        <f>Model!$W$38*(Wellpath!$K179-Wellpath!$K178)*MAX(ABS(SIN(Wellpath!$L179)*(IF(Wellpath!L178&lt;0.000001,0,SIN(ABS(MOD((Wellpath!$M179-Wellpath!M178+PI()),2*PI())-PI()))))),Model!$B$24*(Wellpath!$K179-Wellpath!$K178))*COS(Wellpath!$M179)</f>
        <v>0</v>
      </c>
      <c r="G179" s="20">
        <v>0</v>
      </c>
      <c r="H179" s="18">
        <f t="shared" si="34"/>
        <v>0</v>
      </c>
      <c r="I179" s="18">
        <f t="shared" si="35"/>
        <v>0</v>
      </c>
      <c r="J179" s="18">
        <f t="shared" si="36"/>
        <v>0</v>
      </c>
      <c r="K179" s="21">
        <f t="shared" si="43"/>
        <v>1.1522470926443114</v>
      </c>
      <c r="L179" s="21">
        <f t="shared" si="43"/>
        <v>1.9429164548007987</v>
      </c>
      <c r="M179" s="21">
        <f t="shared" si="43"/>
        <v>0</v>
      </c>
      <c r="N179" s="21">
        <f t="shared" si="31"/>
        <v>-0.25365911733526819</v>
      </c>
      <c r="O179" s="21">
        <f t="shared" si="32"/>
        <v>0</v>
      </c>
      <c r="P179" s="21">
        <f t="shared" si="33"/>
        <v>0</v>
      </c>
      <c r="Q179" s="19">
        <f t="shared" si="42"/>
        <v>1.1522470926443114</v>
      </c>
      <c r="R179" s="19">
        <f t="shared" si="42"/>
        <v>1.9429164548007987</v>
      </c>
      <c r="S179" s="19">
        <f t="shared" si="42"/>
        <v>0</v>
      </c>
      <c r="T179" s="19">
        <f t="shared" si="38"/>
        <v>-0.25365911733526819</v>
      </c>
      <c r="U179" s="19">
        <f t="shared" si="39"/>
        <v>0</v>
      </c>
      <c r="V179" s="19">
        <f t="shared" si="40"/>
        <v>0</v>
      </c>
      <c r="AD179" s="69"/>
      <c r="AE179" s="69"/>
      <c r="AF179" s="69"/>
      <c r="AG179" s="69"/>
      <c r="AH179" s="69"/>
      <c r="AI179" s="69"/>
    </row>
    <row r="180" spans="1:35" x14ac:dyDescent="0.25">
      <c r="A180" s="26">
        <f>Wellpath!E180</f>
        <v>0</v>
      </c>
      <c r="B180" s="68">
        <v>0</v>
      </c>
      <c r="C180" s="22">
        <v>0</v>
      </c>
      <c r="D180" s="22">
        <v>0</v>
      </c>
      <c r="E180" s="20">
        <f>Model!$W$38*(Wellpath!$K180-Wellpath!$K179)*MAX(ABS(SIN(Wellpath!$L180)*(IF(Wellpath!L179&lt;0.000001,0,SIN(ABS(MOD((Wellpath!$M180-Wellpath!M179+PI()),2*PI())-PI()))))),Model!$B$24*(Wellpath!$K180-Wellpath!$K179))*-SIN(Wellpath!$M180)</f>
        <v>0</v>
      </c>
      <c r="F180" s="20">
        <f>Model!$W$38*(Wellpath!$K180-Wellpath!$K179)*MAX(ABS(SIN(Wellpath!$L180)*(IF(Wellpath!L179&lt;0.000001,0,SIN(ABS(MOD((Wellpath!$M180-Wellpath!M179+PI()),2*PI())-PI()))))),Model!$B$24*(Wellpath!$K180-Wellpath!$K179))*COS(Wellpath!$M180)</f>
        <v>0</v>
      </c>
      <c r="G180" s="20">
        <v>0</v>
      </c>
      <c r="H180" s="18">
        <f t="shared" si="34"/>
        <v>0</v>
      </c>
      <c r="I180" s="18">
        <f t="shared" si="35"/>
        <v>0</v>
      </c>
      <c r="J180" s="18">
        <f t="shared" si="36"/>
        <v>0</v>
      </c>
      <c r="K180" s="21">
        <f t="shared" ref="K180:M195" si="44">K179+E180^2</f>
        <v>1.1522470926443114</v>
      </c>
      <c r="L180" s="21">
        <f t="shared" si="44"/>
        <v>1.9429164548007987</v>
      </c>
      <c r="M180" s="21">
        <f t="shared" si="44"/>
        <v>0</v>
      </c>
      <c r="N180" s="21">
        <f t="shared" si="31"/>
        <v>-0.25365911733526819</v>
      </c>
      <c r="O180" s="21">
        <f t="shared" si="32"/>
        <v>0</v>
      </c>
      <c r="P180" s="21">
        <f t="shared" si="33"/>
        <v>0</v>
      </c>
      <c r="Q180" s="19">
        <f t="shared" si="42"/>
        <v>1.1522470926443114</v>
      </c>
      <c r="R180" s="19">
        <f t="shared" si="42"/>
        <v>1.9429164548007987</v>
      </c>
      <c r="S180" s="19">
        <f t="shared" si="42"/>
        <v>0</v>
      </c>
      <c r="T180" s="19">
        <f t="shared" si="38"/>
        <v>-0.25365911733526819</v>
      </c>
      <c r="U180" s="19">
        <f t="shared" si="39"/>
        <v>0</v>
      </c>
      <c r="V180" s="19">
        <f t="shared" si="40"/>
        <v>0</v>
      </c>
      <c r="AD180" s="69"/>
      <c r="AE180" s="69"/>
      <c r="AF180" s="69"/>
      <c r="AG180" s="69"/>
      <c r="AH180" s="69"/>
      <c r="AI180" s="69"/>
    </row>
    <row r="181" spans="1:35" x14ac:dyDescent="0.25">
      <c r="A181" s="26">
        <f>Wellpath!E181</f>
        <v>0</v>
      </c>
      <c r="B181" s="68">
        <v>0</v>
      </c>
      <c r="C181" s="22">
        <v>0</v>
      </c>
      <c r="D181" s="22">
        <v>0</v>
      </c>
      <c r="E181" s="20">
        <f>Model!$W$38*(Wellpath!$K181-Wellpath!$K180)*MAX(ABS(SIN(Wellpath!$L181)*(IF(Wellpath!L180&lt;0.000001,0,SIN(ABS(MOD((Wellpath!$M181-Wellpath!M180+PI()),2*PI())-PI()))))),Model!$B$24*(Wellpath!$K181-Wellpath!$K180))*-SIN(Wellpath!$M181)</f>
        <v>0</v>
      </c>
      <c r="F181" s="20">
        <f>Model!$W$38*(Wellpath!$K181-Wellpath!$K180)*MAX(ABS(SIN(Wellpath!$L181)*(IF(Wellpath!L180&lt;0.000001,0,SIN(ABS(MOD((Wellpath!$M181-Wellpath!M180+PI()),2*PI())-PI()))))),Model!$B$24*(Wellpath!$K181-Wellpath!$K180))*COS(Wellpath!$M181)</f>
        <v>0</v>
      </c>
      <c r="G181" s="20">
        <v>0</v>
      </c>
      <c r="H181" s="18">
        <f t="shared" si="34"/>
        <v>0</v>
      </c>
      <c r="I181" s="18">
        <f t="shared" si="35"/>
        <v>0</v>
      </c>
      <c r="J181" s="18">
        <f t="shared" si="36"/>
        <v>0</v>
      </c>
      <c r="K181" s="21">
        <f t="shared" si="44"/>
        <v>1.1522470926443114</v>
      </c>
      <c r="L181" s="21">
        <f t="shared" si="44"/>
        <v>1.9429164548007987</v>
      </c>
      <c r="M181" s="21">
        <f t="shared" si="44"/>
        <v>0</v>
      </c>
      <c r="N181" s="21">
        <f t="shared" si="31"/>
        <v>-0.25365911733526819</v>
      </c>
      <c r="O181" s="21">
        <f t="shared" si="32"/>
        <v>0</v>
      </c>
      <c r="P181" s="21">
        <f t="shared" si="33"/>
        <v>0</v>
      </c>
      <c r="Q181" s="19">
        <f t="shared" si="42"/>
        <v>1.1522470926443114</v>
      </c>
      <c r="R181" s="19">
        <f t="shared" si="42"/>
        <v>1.9429164548007987</v>
      </c>
      <c r="S181" s="19">
        <f t="shared" si="42"/>
        <v>0</v>
      </c>
      <c r="T181" s="19">
        <f t="shared" si="38"/>
        <v>-0.25365911733526819</v>
      </c>
      <c r="U181" s="19">
        <f t="shared" si="39"/>
        <v>0</v>
      </c>
      <c r="V181" s="19">
        <f t="shared" si="40"/>
        <v>0</v>
      </c>
      <c r="AD181" s="69"/>
      <c r="AE181" s="69"/>
      <c r="AF181" s="69"/>
      <c r="AG181" s="69"/>
      <c r="AH181" s="69"/>
      <c r="AI181" s="69"/>
    </row>
    <row r="182" spans="1:35" x14ac:dyDescent="0.25">
      <c r="A182" s="26">
        <f>Wellpath!E182</f>
        <v>0</v>
      </c>
      <c r="B182" s="68">
        <v>0</v>
      </c>
      <c r="C182" s="22">
        <v>0</v>
      </c>
      <c r="D182" s="22">
        <v>0</v>
      </c>
      <c r="E182" s="20">
        <f>Model!$W$38*(Wellpath!$K182-Wellpath!$K181)*MAX(ABS(SIN(Wellpath!$L182)*(IF(Wellpath!L181&lt;0.000001,0,SIN(ABS(MOD((Wellpath!$M182-Wellpath!M181+PI()),2*PI())-PI()))))),Model!$B$24*(Wellpath!$K182-Wellpath!$K181))*-SIN(Wellpath!$M182)</f>
        <v>0</v>
      </c>
      <c r="F182" s="20">
        <f>Model!$W$38*(Wellpath!$K182-Wellpath!$K181)*MAX(ABS(SIN(Wellpath!$L182)*(IF(Wellpath!L181&lt;0.000001,0,SIN(ABS(MOD((Wellpath!$M182-Wellpath!M181+PI()),2*PI())-PI()))))),Model!$B$24*(Wellpath!$K182-Wellpath!$K181))*COS(Wellpath!$M182)</f>
        <v>0</v>
      </c>
      <c r="G182" s="20">
        <v>0</v>
      </c>
      <c r="H182" s="18">
        <f t="shared" si="34"/>
        <v>0</v>
      </c>
      <c r="I182" s="18">
        <f t="shared" si="35"/>
        <v>0</v>
      </c>
      <c r="J182" s="18">
        <f t="shared" si="36"/>
        <v>0</v>
      </c>
      <c r="K182" s="21">
        <f t="shared" si="44"/>
        <v>1.1522470926443114</v>
      </c>
      <c r="L182" s="21">
        <f t="shared" si="44"/>
        <v>1.9429164548007987</v>
      </c>
      <c r="M182" s="21">
        <f t="shared" si="44"/>
        <v>0</v>
      </c>
      <c r="N182" s="21">
        <f t="shared" si="31"/>
        <v>-0.25365911733526819</v>
      </c>
      <c r="O182" s="21">
        <f t="shared" si="32"/>
        <v>0</v>
      </c>
      <c r="P182" s="21">
        <f t="shared" si="33"/>
        <v>0</v>
      </c>
      <c r="Q182" s="19">
        <f t="shared" si="42"/>
        <v>1.1522470926443114</v>
      </c>
      <c r="R182" s="19">
        <f t="shared" si="42"/>
        <v>1.9429164548007987</v>
      </c>
      <c r="S182" s="19">
        <f t="shared" si="42"/>
        <v>0</v>
      </c>
      <c r="T182" s="19">
        <f t="shared" si="38"/>
        <v>-0.25365911733526819</v>
      </c>
      <c r="U182" s="19">
        <f t="shared" si="39"/>
        <v>0</v>
      </c>
      <c r="V182" s="19">
        <f t="shared" si="40"/>
        <v>0</v>
      </c>
      <c r="AD182" s="69"/>
      <c r="AE182" s="69"/>
      <c r="AF182" s="69"/>
      <c r="AG182" s="69"/>
      <c r="AH182" s="69"/>
      <c r="AI182" s="69"/>
    </row>
    <row r="183" spans="1:35" x14ac:dyDescent="0.25">
      <c r="A183" s="26">
        <f>Wellpath!E183</f>
        <v>0</v>
      </c>
      <c r="B183" s="68">
        <v>0</v>
      </c>
      <c r="C183" s="22">
        <v>0</v>
      </c>
      <c r="D183" s="22">
        <v>0</v>
      </c>
      <c r="E183" s="20">
        <f>Model!$W$38*(Wellpath!$K183-Wellpath!$K182)*MAX(ABS(SIN(Wellpath!$L183)*(IF(Wellpath!L182&lt;0.000001,0,SIN(ABS(MOD((Wellpath!$M183-Wellpath!M182+PI()),2*PI())-PI()))))),Model!$B$24*(Wellpath!$K183-Wellpath!$K182))*-SIN(Wellpath!$M183)</f>
        <v>0</v>
      </c>
      <c r="F183" s="20">
        <f>Model!$W$38*(Wellpath!$K183-Wellpath!$K182)*MAX(ABS(SIN(Wellpath!$L183)*(IF(Wellpath!L182&lt;0.000001,0,SIN(ABS(MOD((Wellpath!$M183-Wellpath!M182+PI()),2*PI())-PI()))))),Model!$B$24*(Wellpath!$K183-Wellpath!$K182))*COS(Wellpath!$M183)</f>
        <v>0</v>
      </c>
      <c r="G183" s="20">
        <v>0</v>
      </c>
      <c r="H183" s="18">
        <f t="shared" si="34"/>
        <v>0</v>
      </c>
      <c r="I183" s="18">
        <f t="shared" si="35"/>
        <v>0</v>
      </c>
      <c r="J183" s="18">
        <f t="shared" si="36"/>
        <v>0</v>
      </c>
      <c r="K183" s="21">
        <f t="shared" si="44"/>
        <v>1.1522470926443114</v>
      </c>
      <c r="L183" s="21">
        <f t="shared" si="44"/>
        <v>1.9429164548007987</v>
      </c>
      <c r="M183" s="21">
        <f t="shared" si="44"/>
        <v>0</v>
      </c>
      <c r="N183" s="21">
        <f t="shared" si="31"/>
        <v>-0.25365911733526819</v>
      </c>
      <c r="O183" s="21">
        <f t="shared" si="32"/>
        <v>0</v>
      </c>
      <c r="P183" s="21">
        <f t="shared" si="33"/>
        <v>0</v>
      </c>
      <c r="Q183" s="19">
        <f t="shared" si="42"/>
        <v>1.1522470926443114</v>
      </c>
      <c r="R183" s="19">
        <f t="shared" si="42"/>
        <v>1.9429164548007987</v>
      </c>
      <c r="S183" s="19">
        <f t="shared" si="42"/>
        <v>0</v>
      </c>
      <c r="T183" s="19">
        <f t="shared" si="38"/>
        <v>-0.25365911733526819</v>
      </c>
      <c r="U183" s="19">
        <f t="shared" si="39"/>
        <v>0</v>
      </c>
      <c r="V183" s="19">
        <f t="shared" si="40"/>
        <v>0</v>
      </c>
      <c r="AD183" s="69"/>
      <c r="AE183" s="69"/>
      <c r="AF183" s="69"/>
      <c r="AG183" s="69"/>
      <c r="AH183" s="69"/>
      <c r="AI183" s="69"/>
    </row>
    <row r="184" spans="1:35" x14ac:dyDescent="0.25">
      <c r="A184" s="26">
        <f>Wellpath!E184</f>
        <v>0</v>
      </c>
      <c r="B184" s="68">
        <v>0</v>
      </c>
      <c r="C184" s="22">
        <v>0</v>
      </c>
      <c r="D184" s="22">
        <v>0</v>
      </c>
      <c r="E184" s="20">
        <f>Model!$W$38*(Wellpath!$K184-Wellpath!$K183)*MAX(ABS(SIN(Wellpath!$L184)*(IF(Wellpath!L183&lt;0.000001,0,SIN(ABS(MOD((Wellpath!$M184-Wellpath!M183+PI()),2*PI())-PI()))))),Model!$B$24*(Wellpath!$K184-Wellpath!$K183))*-SIN(Wellpath!$M184)</f>
        <v>0</v>
      </c>
      <c r="F184" s="20">
        <f>Model!$W$38*(Wellpath!$K184-Wellpath!$K183)*MAX(ABS(SIN(Wellpath!$L184)*(IF(Wellpath!L183&lt;0.000001,0,SIN(ABS(MOD((Wellpath!$M184-Wellpath!M183+PI()),2*PI())-PI()))))),Model!$B$24*(Wellpath!$K184-Wellpath!$K183))*COS(Wellpath!$M184)</f>
        <v>0</v>
      </c>
      <c r="G184" s="20">
        <v>0</v>
      </c>
      <c r="H184" s="18">
        <f t="shared" si="34"/>
        <v>0</v>
      </c>
      <c r="I184" s="18">
        <f t="shared" si="35"/>
        <v>0</v>
      </c>
      <c r="J184" s="18">
        <f t="shared" si="36"/>
        <v>0</v>
      </c>
      <c r="K184" s="21">
        <f t="shared" si="44"/>
        <v>1.1522470926443114</v>
      </c>
      <c r="L184" s="21">
        <f t="shared" si="44"/>
        <v>1.9429164548007987</v>
      </c>
      <c r="M184" s="21">
        <f t="shared" si="44"/>
        <v>0</v>
      </c>
      <c r="N184" s="21">
        <f t="shared" si="31"/>
        <v>-0.25365911733526819</v>
      </c>
      <c r="O184" s="21">
        <f t="shared" si="32"/>
        <v>0</v>
      </c>
      <c r="P184" s="21">
        <f t="shared" si="33"/>
        <v>0</v>
      </c>
      <c r="Q184" s="19">
        <f t="shared" si="42"/>
        <v>1.1522470926443114</v>
      </c>
      <c r="R184" s="19">
        <f t="shared" si="42"/>
        <v>1.9429164548007987</v>
      </c>
      <c r="S184" s="19">
        <f t="shared" si="42"/>
        <v>0</v>
      </c>
      <c r="T184" s="19">
        <f t="shared" si="38"/>
        <v>-0.25365911733526819</v>
      </c>
      <c r="U184" s="19">
        <f t="shared" si="39"/>
        <v>0</v>
      </c>
      <c r="V184" s="19">
        <f t="shared" si="40"/>
        <v>0</v>
      </c>
      <c r="AD184" s="69"/>
      <c r="AE184" s="69"/>
      <c r="AF184" s="69"/>
      <c r="AG184" s="69"/>
      <c r="AH184" s="69"/>
      <c r="AI184" s="69"/>
    </row>
    <row r="185" spans="1:35" x14ac:dyDescent="0.25">
      <c r="A185" s="26">
        <f>Wellpath!E185</f>
        <v>0</v>
      </c>
      <c r="B185" s="68">
        <v>0</v>
      </c>
      <c r="C185" s="22">
        <v>0</v>
      </c>
      <c r="D185" s="22">
        <v>0</v>
      </c>
      <c r="E185" s="20">
        <f>Model!$W$38*(Wellpath!$K185-Wellpath!$K184)*MAX(ABS(SIN(Wellpath!$L185)*(IF(Wellpath!L184&lt;0.000001,0,SIN(ABS(MOD((Wellpath!$M185-Wellpath!M184+PI()),2*PI())-PI()))))),Model!$B$24*(Wellpath!$K185-Wellpath!$K184))*-SIN(Wellpath!$M185)</f>
        <v>0</v>
      </c>
      <c r="F185" s="20">
        <f>Model!$W$38*(Wellpath!$K185-Wellpath!$K184)*MAX(ABS(SIN(Wellpath!$L185)*(IF(Wellpath!L184&lt;0.000001,0,SIN(ABS(MOD((Wellpath!$M185-Wellpath!M184+PI()),2*PI())-PI()))))),Model!$B$24*(Wellpath!$K185-Wellpath!$K184))*COS(Wellpath!$M185)</f>
        <v>0</v>
      </c>
      <c r="G185" s="20">
        <v>0</v>
      </c>
      <c r="H185" s="18">
        <f t="shared" si="34"/>
        <v>0</v>
      </c>
      <c r="I185" s="18">
        <f t="shared" si="35"/>
        <v>0</v>
      </c>
      <c r="J185" s="18">
        <f t="shared" si="36"/>
        <v>0</v>
      </c>
      <c r="K185" s="21">
        <f t="shared" si="44"/>
        <v>1.1522470926443114</v>
      </c>
      <c r="L185" s="21">
        <f t="shared" si="44"/>
        <v>1.9429164548007987</v>
      </c>
      <c r="M185" s="21">
        <f t="shared" si="44"/>
        <v>0</v>
      </c>
      <c r="N185" s="21">
        <f t="shared" si="31"/>
        <v>-0.25365911733526819</v>
      </c>
      <c r="O185" s="21">
        <f t="shared" si="32"/>
        <v>0</v>
      </c>
      <c r="P185" s="21">
        <f t="shared" si="33"/>
        <v>0</v>
      </c>
      <c r="Q185" s="19">
        <f t="shared" si="42"/>
        <v>1.1522470926443114</v>
      </c>
      <c r="R185" s="19">
        <f t="shared" si="42"/>
        <v>1.9429164548007987</v>
      </c>
      <c r="S185" s="19">
        <f t="shared" si="42"/>
        <v>0</v>
      </c>
      <c r="T185" s="19">
        <f t="shared" si="38"/>
        <v>-0.25365911733526819</v>
      </c>
      <c r="U185" s="19">
        <f t="shared" si="39"/>
        <v>0</v>
      </c>
      <c r="V185" s="19">
        <f t="shared" si="40"/>
        <v>0</v>
      </c>
      <c r="AD185" s="69"/>
      <c r="AE185" s="69"/>
      <c r="AF185" s="69"/>
      <c r="AG185" s="69"/>
      <c r="AH185" s="69"/>
      <c r="AI185" s="69"/>
    </row>
    <row r="186" spans="1:35" x14ac:dyDescent="0.25">
      <c r="A186" s="26">
        <f>Wellpath!E186</f>
        <v>0</v>
      </c>
      <c r="B186" s="68">
        <v>0</v>
      </c>
      <c r="C186" s="22">
        <v>0</v>
      </c>
      <c r="D186" s="22">
        <v>0</v>
      </c>
      <c r="E186" s="20">
        <f>Model!$W$38*(Wellpath!$K186-Wellpath!$K185)*MAX(ABS(SIN(Wellpath!$L186)*(IF(Wellpath!L185&lt;0.000001,0,SIN(ABS(MOD((Wellpath!$M186-Wellpath!M185+PI()),2*PI())-PI()))))),Model!$B$24*(Wellpath!$K186-Wellpath!$K185))*-SIN(Wellpath!$M186)</f>
        <v>0</v>
      </c>
      <c r="F186" s="20">
        <f>Model!$W$38*(Wellpath!$K186-Wellpath!$K185)*MAX(ABS(SIN(Wellpath!$L186)*(IF(Wellpath!L185&lt;0.000001,0,SIN(ABS(MOD((Wellpath!$M186-Wellpath!M185+PI()),2*PI())-PI()))))),Model!$B$24*(Wellpath!$K186-Wellpath!$K185))*COS(Wellpath!$M186)</f>
        <v>0</v>
      </c>
      <c r="G186" s="20">
        <v>0</v>
      </c>
      <c r="H186" s="18">
        <f t="shared" si="34"/>
        <v>0</v>
      </c>
      <c r="I186" s="18">
        <f t="shared" si="35"/>
        <v>0</v>
      </c>
      <c r="J186" s="18">
        <f t="shared" si="36"/>
        <v>0</v>
      </c>
      <c r="K186" s="21">
        <f t="shared" si="44"/>
        <v>1.1522470926443114</v>
      </c>
      <c r="L186" s="21">
        <f t="shared" si="44"/>
        <v>1.9429164548007987</v>
      </c>
      <c r="M186" s="21">
        <f t="shared" si="44"/>
        <v>0</v>
      </c>
      <c r="N186" s="21">
        <f t="shared" si="31"/>
        <v>-0.25365911733526819</v>
      </c>
      <c r="O186" s="21">
        <f t="shared" si="32"/>
        <v>0</v>
      </c>
      <c r="P186" s="21">
        <f t="shared" si="33"/>
        <v>0</v>
      </c>
      <c r="Q186" s="19">
        <f t="shared" si="42"/>
        <v>1.1522470926443114</v>
      </c>
      <c r="R186" s="19">
        <f t="shared" si="42"/>
        <v>1.9429164548007987</v>
      </c>
      <c r="S186" s="19">
        <f t="shared" si="42"/>
        <v>0</v>
      </c>
      <c r="T186" s="19">
        <f t="shared" si="38"/>
        <v>-0.25365911733526819</v>
      </c>
      <c r="U186" s="19">
        <f t="shared" si="39"/>
        <v>0</v>
      </c>
      <c r="V186" s="19">
        <f t="shared" si="40"/>
        <v>0</v>
      </c>
      <c r="AD186" s="69"/>
      <c r="AE186" s="69"/>
      <c r="AF186" s="69"/>
      <c r="AG186" s="69"/>
      <c r="AH186" s="69"/>
      <c r="AI186" s="69"/>
    </row>
    <row r="187" spans="1:35" x14ac:dyDescent="0.25">
      <c r="A187" s="26">
        <f>Wellpath!E187</f>
        <v>0</v>
      </c>
      <c r="B187" s="68">
        <v>0</v>
      </c>
      <c r="C187" s="22">
        <v>0</v>
      </c>
      <c r="D187" s="22">
        <v>0</v>
      </c>
      <c r="E187" s="20">
        <f>Model!$W$38*(Wellpath!$K187-Wellpath!$K186)*MAX(ABS(SIN(Wellpath!$L187)*(IF(Wellpath!L186&lt;0.000001,0,SIN(ABS(MOD((Wellpath!$M187-Wellpath!M186+PI()),2*PI())-PI()))))),Model!$B$24*(Wellpath!$K187-Wellpath!$K186))*-SIN(Wellpath!$M187)</f>
        <v>0</v>
      </c>
      <c r="F187" s="20">
        <f>Model!$W$38*(Wellpath!$K187-Wellpath!$K186)*MAX(ABS(SIN(Wellpath!$L187)*(IF(Wellpath!L186&lt;0.000001,0,SIN(ABS(MOD((Wellpath!$M187-Wellpath!M186+PI()),2*PI())-PI()))))),Model!$B$24*(Wellpath!$K187-Wellpath!$K186))*COS(Wellpath!$M187)</f>
        <v>0</v>
      </c>
      <c r="G187" s="20">
        <v>0</v>
      </c>
      <c r="H187" s="18">
        <f t="shared" si="34"/>
        <v>0</v>
      </c>
      <c r="I187" s="18">
        <f t="shared" si="35"/>
        <v>0</v>
      </c>
      <c r="J187" s="18">
        <f t="shared" si="36"/>
        <v>0</v>
      </c>
      <c r="K187" s="21">
        <f t="shared" si="44"/>
        <v>1.1522470926443114</v>
      </c>
      <c r="L187" s="21">
        <f t="shared" si="44"/>
        <v>1.9429164548007987</v>
      </c>
      <c r="M187" s="21">
        <f t="shared" si="44"/>
        <v>0</v>
      </c>
      <c r="N187" s="21">
        <f t="shared" si="31"/>
        <v>-0.25365911733526819</v>
      </c>
      <c r="O187" s="21">
        <f t="shared" si="32"/>
        <v>0</v>
      </c>
      <c r="P187" s="21">
        <f t="shared" si="33"/>
        <v>0</v>
      </c>
      <c r="Q187" s="19">
        <f t="shared" si="42"/>
        <v>1.1522470926443114</v>
      </c>
      <c r="R187" s="19">
        <f t="shared" si="42"/>
        <v>1.9429164548007987</v>
      </c>
      <c r="S187" s="19">
        <f t="shared" si="42"/>
        <v>0</v>
      </c>
      <c r="T187" s="19">
        <f t="shared" si="38"/>
        <v>-0.25365911733526819</v>
      </c>
      <c r="U187" s="19">
        <f t="shared" si="39"/>
        <v>0</v>
      </c>
      <c r="V187" s="19">
        <f t="shared" si="40"/>
        <v>0</v>
      </c>
      <c r="AD187" s="69"/>
      <c r="AE187" s="69"/>
      <c r="AF187" s="69"/>
      <c r="AG187" s="69"/>
      <c r="AH187" s="69"/>
      <c r="AI187" s="69"/>
    </row>
    <row r="188" spans="1:35" x14ac:dyDescent="0.25">
      <c r="A188" s="26">
        <f>Wellpath!E188</f>
        <v>0</v>
      </c>
      <c r="B188" s="68">
        <v>0</v>
      </c>
      <c r="C188" s="22">
        <v>0</v>
      </c>
      <c r="D188" s="22">
        <v>0</v>
      </c>
      <c r="E188" s="20">
        <f>Model!$W$38*(Wellpath!$K188-Wellpath!$K187)*MAX(ABS(SIN(Wellpath!$L188)*(IF(Wellpath!L187&lt;0.000001,0,SIN(ABS(MOD((Wellpath!$M188-Wellpath!M187+PI()),2*PI())-PI()))))),Model!$B$24*(Wellpath!$K188-Wellpath!$K187))*-SIN(Wellpath!$M188)</f>
        <v>0</v>
      </c>
      <c r="F188" s="20">
        <f>Model!$W$38*(Wellpath!$K188-Wellpath!$K187)*MAX(ABS(SIN(Wellpath!$L188)*(IF(Wellpath!L187&lt;0.000001,0,SIN(ABS(MOD((Wellpath!$M188-Wellpath!M187+PI()),2*PI())-PI()))))),Model!$B$24*(Wellpath!$K188-Wellpath!$K187))*COS(Wellpath!$M188)</f>
        <v>0</v>
      </c>
      <c r="G188" s="20">
        <v>0</v>
      </c>
      <c r="H188" s="18">
        <f t="shared" si="34"/>
        <v>0</v>
      </c>
      <c r="I188" s="18">
        <f t="shared" si="35"/>
        <v>0</v>
      </c>
      <c r="J188" s="18">
        <f t="shared" si="36"/>
        <v>0</v>
      </c>
      <c r="K188" s="21">
        <f t="shared" si="44"/>
        <v>1.1522470926443114</v>
      </c>
      <c r="L188" s="21">
        <f t="shared" si="44"/>
        <v>1.9429164548007987</v>
      </c>
      <c r="M188" s="21">
        <f t="shared" si="44"/>
        <v>0</v>
      </c>
      <c r="N188" s="21">
        <f t="shared" si="31"/>
        <v>-0.25365911733526819</v>
      </c>
      <c r="O188" s="21">
        <f t="shared" si="32"/>
        <v>0</v>
      </c>
      <c r="P188" s="21">
        <f t="shared" si="33"/>
        <v>0</v>
      </c>
      <c r="Q188" s="19">
        <f t="shared" si="42"/>
        <v>1.1522470926443114</v>
      </c>
      <c r="R188" s="19">
        <f t="shared" si="42"/>
        <v>1.9429164548007987</v>
      </c>
      <c r="S188" s="19">
        <f t="shared" si="42"/>
        <v>0</v>
      </c>
      <c r="T188" s="19">
        <f t="shared" si="38"/>
        <v>-0.25365911733526819</v>
      </c>
      <c r="U188" s="19">
        <f t="shared" si="39"/>
        <v>0</v>
      </c>
      <c r="V188" s="19">
        <f t="shared" si="40"/>
        <v>0</v>
      </c>
      <c r="AD188" s="69"/>
      <c r="AE188" s="69"/>
      <c r="AF188" s="69"/>
      <c r="AG188" s="69"/>
      <c r="AH188" s="69"/>
      <c r="AI188" s="69"/>
    </row>
    <row r="189" spans="1:35" x14ac:dyDescent="0.25">
      <c r="A189" s="26">
        <f>Wellpath!E189</f>
        <v>0</v>
      </c>
      <c r="B189" s="68">
        <v>0</v>
      </c>
      <c r="C189" s="22">
        <v>0</v>
      </c>
      <c r="D189" s="22">
        <v>0</v>
      </c>
      <c r="E189" s="20">
        <f>Model!$W$38*(Wellpath!$K189-Wellpath!$K188)*MAX(ABS(SIN(Wellpath!$L189)*(IF(Wellpath!L188&lt;0.000001,0,SIN(ABS(MOD((Wellpath!$M189-Wellpath!M188+PI()),2*PI())-PI()))))),Model!$B$24*(Wellpath!$K189-Wellpath!$K188))*-SIN(Wellpath!$M189)</f>
        <v>0</v>
      </c>
      <c r="F189" s="20">
        <f>Model!$W$38*(Wellpath!$K189-Wellpath!$K188)*MAX(ABS(SIN(Wellpath!$L189)*(IF(Wellpath!L188&lt;0.000001,0,SIN(ABS(MOD((Wellpath!$M189-Wellpath!M188+PI()),2*PI())-PI()))))),Model!$B$24*(Wellpath!$K189-Wellpath!$K188))*COS(Wellpath!$M189)</f>
        <v>0</v>
      </c>
      <c r="G189" s="20">
        <v>0</v>
      </c>
      <c r="H189" s="18">
        <f t="shared" si="34"/>
        <v>0</v>
      </c>
      <c r="I189" s="18">
        <f t="shared" si="35"/>
        <v>0</v>
      </c>
      <c r="J189" s="18">
        <f t="shared" si="36"/>
        <v>0</v>
      </c>
      <c r="K189" s="21">
        <f t="shared" si="44"/>
        <v>1.1522470926443114</v>
      </c>
      <c r="L189" s="21">
        <f t="shared" si="44"/>
        <v>1.9429164548007987</v>
      </c>
      <c r="M189" s="21">
        <f t="shared" si="44"/>
        <v>0</v>
      </c>
      <c r="N189" s="21">
        <f t="shared" si="31"/>
        <v>-0.25365911733526819</v>
      </c>
      <c r="O189" s="21">
        <f t="shared" si="32"/>
        <v>0</v>
      </c>
      <c r="P189" s="21">
        <f t="shared" si="33"/>
        <v>0</v>
      </c>
      <c r="Q189" s="19">
        <f t="shared" si="42"/>
        <v>1.1522470926443114</v>
      </c>
      <c r="R189" s="19">
        <f t="shared" si="42"/>
        <v>1.9429164548007987</v>
      </c>
      <c r="S189" s="19">
        <f t="shared" si="42"/>
        <v>0</v>
      </c>
      <c r="T189" s="19">
        <f t="shared" si="38"/>
        <v>-0.25365911733526819</v>
      </c>
      <c r="U189" s="19">
        <f t="shared" si="39"/>
        <v>0</v>
      </c>
      <c r="V189" s="19">
        <f t="shared" si="40"/>
        <v>0</v>
      </c>
      <c r="AD189" s="69"/>
      <c r="AE189" s="69"/>
      <c r="AF189" s="69"/>
      <c r="AG189" s="69"/>
      <c r="AH189" s="69"/>
      <c r="AI189" s="69"/>
    </row>
    <row r="190" spans="1:35" x14ac:dyDescent="0.25">
      <c r="A190" s="26">
        <f>Wellpath!E190</f>
        <v>0</v>
      </c>
      <c r="B190" s="68">
        <v>0</v>
      </c>
      <c r="C190" s="22">
        <v>0</v>
      </c>
      <c r="D190" s="22">
        <v>0</v>
      </c>
      <c r="E190" s="20">
        <f>Model!$W$38*(Wellpath!$K190-Wellpath!$K189)*MAX(ABS(SIN(Wellpath!$L190)*(IF(Wellpath!L189&lt;0.000001,0,SIN(ABS(MOD((Wellpath!$M190-Wellpath!M189+PI()),2*PI())-PI()))))),Model!$B$24*(Wellpath!$K190-Wellpath!$K189))*-SIN(Wellpath!$M190)</f>
        <v>0</v>
      </c>
      <c r="F190" s="20">
        <f>Model!$W$38*(Wellpath!$K190-Wellpath!$K189)*MAX(ABS(SIN(Wellpath!$L190)*(IF(Wellpath!L189&lt;0.000001,0,SIN(ABS(MOD((Wellpath!$M190-Wellpath!M189+PI()),2*PI())-PI()))))),Model!$B$24*(Wellpath!$K190-Wellpath!$K189))*COS(Wellpath!$M190)</f>
        <v>0</v>
      </c>
      <c r="G190" s="20">
        <v>0</v>
      </c>
      <c r="H190" s="18">
        <f t="shared" si="34"/>
        <v>0</v>
      </c>
      <c r="I190" s="18">
        <f t="shared" si="35"/>
        <v>0</v>
      </c>
      <c r="J190" s="18">
        <f t="shared" si="36"/>
        <v>0</v>
      </c>
      <c r="K190" s="21">
        <f t="shared" si="44"/>
        <v>1.1522470926443114</v>
      </c>
      <c r="L190" s="21">
        <f t="shared" si="44"/>
        <v>1.9429164548007987</v>
      </c>
      <c r="M190" s="21">
        <f t="shared" si="44"/>
        <v>0</v>
      </c>
      <c r="N190" s="21">
        <f t="shared" si="31"/>
        <v>-0.25365911733526819</v>
      </c>
      <c r="O190" s="21">
        <f t="shared" si="32"/>
        <v>0</v>
      </c>
      <c r="P190" s="21">
        <f t="shared" si="33"/>
        <v>0</v>
      </c>
      <c r="Q190" s="19">
        <f t="shared" si="42"/>
        <v>1.1522470926443114</v>
      </c>
      <c r="R190" s="19">
        <f t="shared" si="42"/>
        <v>1.9429164548007987</v>
      </c>
      <c r="S190" s="19">
        <f t="shared" si="42"/>
        <v>0</v>
      </c>
      <c r="T190" s="19">
        <f t="shared" si="38"/>
        <v>-0.25365911733526819</v>
      </c>
      <c r="U190" s="19">
        <f t="shared" si="39"/>
        <v>0</v>
      </c>
      <c r="V190" s="19">
        <f t="shared" si="40"/>
        <v>0</v>
      </c>
      <c r="AD190" s="69"/>
      <c r="AE190" s="69"/>
      <c r="AF190" s="69"/>
      <c r="AG190" s="69"/>
      <c r="AH190" s="69"/>
      <c r="AI190" s="69"/>
    </row>
    <row r="191" spans="1:35" x14ac:dyDescent="0.25">
      <c r="A191" s="26">
        <f>Wellpath!E191</f>
        <v>0</v>
      </c>
      <c r="B191" s="68">
        <v>0</v>
      </c>
      <c r="C191" s="22">
        <v>0</v>
      </c>
      <c r="D191" s="22">
        <v>0</v>
      </c>
      <c r="E191" s="20">
        <f>Model!$W$38*(Wellpath!$K191-Wellpath!$K190)*MAX(ABS(SIN(Wellpath!$L191)*(IF(Wellpath!L190&lt;0.000001,0,SIN(ABS(MOD((Wellpath!$M191-Wellpath!M190+PI()),2*PI())-PI()))))),Model!$B$24*(Wellpath!$K191-Wellpath!$K190))*-SIN(Wellpath!$M191)</f>
        <v>0</v>
      </c>
      <c r="F191" s="20">
        <f>Model!$W$38*(Wellpath!$K191-Wellpath!$K190)*MAX(ABS(SIN(Wellpath!$L191)*(IF(Wellpath!L190&lt;0.000001,0,SIN(ABS(MOD((Wellpath!$M191-Wellpath!M190+PI()),2*PI())-PI()))))),Model!$B$24*(Wellpath!$K191-Wellpath!$K190))*COS(Wellpath!$M191)</f>
        <v>0</v>
      </c>
      <c r="G191" s="20">
        <v>0</v>
      </c>
      <c r="H191" s="18">
        <f t="shared" si="34"/>
        <v>0</v>
      </c>
      <c r="I191" s="18">
        <f t="shared" si="35"/>
        <v>0</v>
      </c>
      <c r="J191" s="18">
        <f t="shared" si="36"/>
        <v>0</v>
      </c>
      <c r="K191" s="21">
        <f t="shared" si="44"/>
        <v>1.1522470926443114</v>
      </c>
      <c r="L191" s="21">
        <f t="shared" si="44"/>
        <v>1.9429164548007987</v>
      </c>
      <c r="M191" s="21">
        <f t="shared" si="44"/>
        <v>0</v>
      </c>
      <c r="N191" s="21">
        <f t="shared" si="31"/>
        <v>-0.25365911733526819</v>
      </c>
      <c r="O191" s="21">
        <f t="shared" si="32"/>
        <v>0</v>
      </c>
      <c r="P191" s="21">
        <f t="shared" si="33"/>
        <v>0</v>
      </c>
      <c r="Q191" s="19">
        <f t="shared" si="42"/>
        <v>1.1522470926443114</v>
      </c>
      <c r="R191" s="19">
        <f t="shared" si="42"/>
        <v>1.9429164548007987</v>
      </c>
      <c r="S191" s="19">
        <f t="shared" si="42"/>
        <v>0</v>
      </c>
      <c r="T191" s="19">
        <f t="shared" si="38"/>
        <v>-0.25365911733526819</v>
      </c>
      <c r="U191" s="19">
        <f t="shared" si="39"/>
        <v>0</v>
      </c>
      <c r="V191" s="19">
        <f t="shared" si="40"/>
        <v>0</v>
      </c>
      <c r="AD191" s="69"/>
      <c r="AE191" s="69"/>
      <c r="AF191" s="69"/>
      <c r="AG191" s="69"/>
      <c r="AH191" s="69"/>
      <c r="AI191" s="69"/>
    </row>
    <row r="192" spans="1:35" x14ac:dyDescent="0.25">
      <c r="A192" s="26">
        <f>Wellpath!E192</f>
        <v>0</v>
      </c>
      <c r="B192" s="68">
        <v>0</v>
      </c>
      <c r="C192" s="22">
        <v>0</v>
      </c>
      <c r="D192" s="22">
        <v>0</v>
      </c>
      <c r="E192" s="20">
        <f>Model!$W$38*(Wellpath!$K192-Wellpath!$K191)*MAX(ABS(SIN(Wellpath!$L192)*(IF(Wellpath!L191&lt;0.000001,0,SIN(ABS(MOD((Wellpath!$M192-Wellpath!M191+PI()),2*PI())-PI()))))),Model!$B$24*(Wellpath!$K192-Wellpath!$K191))*-SIN(Wellpath!$M192)</f>
        <v>0</v>
      </c>
      <c r="F192" s="20">
        <f>Model!$W$38*(Wellpath!$K192-Wellpath!$K191)*MAX(ABS(SIN(Wellpath!$L192)*(IF(Wellpath!L191&lt;0.000001,0,SIN(ABS(MOD((Wellpath!$M192-Wellpath!M191+PI()),2*PI())-PI()))))),Model!$B$24*(Wellpath!$K192-Wellpath!$K191))*COS(Wellpath!$M192)</f>
        <v>0</v>
      </c>
      <c r="G192" s="20">
        <v>0</v>
      </c>
      <c r="H192" s="18">
        <f t="shared" si="34"/>
        <v>0</v>
      </c>
      <c r="I192" s="18">
        <f t="shared" si="35"/>
        <v>0</v>
      </c>
      <c r="J192" s="18">
        <f t="shared" si="36"/>
        <v>0</v>
      </c>
      <c r="K192" s="21">
        <f t="shared" si="44"/>
        <v>1.1522470926443114</v>
      </c>
      <c r="L192" s="21">
        <f t="shared" si="44"/>
        <v>1.9429164548007987</v>
      </c>
      <c r="M192" s="21">
        <f t="shared" si="44"/>
        <v>0</v>
      </c>
      <c r="N192" s="21">
        <f t="shared" si="31"/>
        <v>-0.25365911733526819</v>
      </c>
      <c r="O192" s="21">
        <f t="shared" si="32"/>
        <v>0</v>
      </c>
      <c r="P192" s="21">
        <f t="shared" si="33"/>
        <v>0</v>
      </c>
      <c r="Q192" s="19">
        <f t="shared" si="42"/>
        <v>1.1522470926443114</v>
      </c>
      <c r="R192" s="19">
        <f t="shared" si="42"/>
        <v>1.9429164548007987</v>
      </c>
      <c r="S192" s="19">
        <f t="shared" si="42"/>
        <v>0</v>
      </c>
      <c r="T192" s="19">
        <f t="shared" si="38"/>
        <v>-0.25365911733526819</v>
      </c>
      <c r="U192" s="19">
        <f t="shared" si="39"/>
        <v>0</v>
      </c>
      <c r="V192" s="19">
        <f t="shared" si="40"/>
        <v>0</v>
      </c>
      <c r="AD192" s="69"/>
      <c r="AE192" s="69"/>
      <c r="AF192" s="69"/>
      <c r="AG192" s="69"/>
      <c r="AH192" s="69"/>
      <c r="AI192" s="69"/>
    </row>
    <row r="193" spans="1:35" x14ac:dyDescent="0.25">
      <c r="A193" s="26">
        <f>Wellpath!E193</f>
        <v>0</v>
      </c>
      <c r="B193" s="68">
        <v>0</v>
      </c>
      <c r="C193" s="22">
        <v>0</v>
      </c>
      <c r="D193" s="22">
        <v>0</v>
      </c>
      <c r="E193" s="20">
        <f>Model!$W$38*(Wellpath!$K193-Wellpath!$K192)*MAX(ABS(SIN(Wellpath!$L193)*(IF(Wellpath!L192&lt;0.000001,0,SIN(ABS(MOD((Wellpath!$M193-Wellpath!M192+PI()),2*PI())-PI()))))),Model!$B$24*(Wellpath!$K193-Wellpath!$K192))*-SIN(Wellpath!$M193)</f>
        <v>0</v>
      </c>
      <c r="F193" s="20">
        <f>Model!$W$38*(Wellpath!$K193-Wellpath!$K192)*MAX(ABS(SIN(Wellpath!$L193)*(IF(Wellpath!L192&lt;0.000001,0,SIN(ABS(MOD((Wellpath!$M193-Wellpath!M192+PI()),2*PI())-PI()))))),Model!$B$24*(Wellpath!$K193-Wellpath!$K192))*COS(Wellpath!$M193)</f>
        <v>0</v>
      </c>
      <c r="G193" s="20">
        <v>0</v>
      </c>
      <c r="H193" s="18">
        <f t="shared" si="34"/>
        <v>0</v>
      </c>
      <c r="I193" s="18">
        <f t="shared" si="35"/>
        <v>0</v>
      </c>
      <c r="J193" s="18">
        <f t="shared" si="36"/>
        <v>0</v>
      </c>
      <c r="K193" s="21">
        <f t="shared" si="44"/>
        <v>1.1522470926443114</v>
      </c>
      <c r="L193" s="21">
        <f t="shared" si="44"/>
        <v>1.9429164548007987</v>
      </c>
      <c r="M193" s="21">
        <f t="shared" si="44"/>
        <v>0</v>
      </c>
      <c r="N193" s="21">
        <f t="shared" si="31"/>
        <v>-0.25365911733526819</v>
      </c>
      <c r="O193" s="21">
        <f t="shared" si="32"/>
        <v>0</v>
      </c>
      <c r="P193" s="21">
        <f t="shared" si="33"/>
        <v>0</v>
      </c>
      <c r="Q193" s="19">
        <f t="shared" si="42"/>
        <v>1.1522470926443114</v>
      </c>
      <c r="R193" s="19">
        <f t="shared" si="42"/>
        <v>1.9429164548007987</v>
      </c>
      <c r="S193" s="19">
        <f t="shared" si="42"/>
        <v>0</v>
      </c>
      <c r="T193" s="19">
        <f t="shared" si="38"/>
        <v>-0.25365911733526819</v>
      </c>
      <c r="U193" s="19">
        <f t="shared" si="39"/>
        <v>0</v>
      </c>
      <c r="V193" s="19">
        <f t="shared" si="40"/>
        <v>0</v>
      </c>
      <c r="AD193" s="69"/>
      <c r="AE193" s="69"/>
      <c r="AF193" s="69"/>
      <c r="AG193" s="69"/>
      <c r="AH193" s="69"/>
      <c r="AI193" s="69"/>
    </row>
    <row r="194" spans="1:35" x14ac:dyDescent="0.25">
      <c r="A194" s="26">
        <f>Wellpath!E194</f>
        <v>0</v>
      </c>
      <c r="B194" s="68">
        <v>0</v>
      </c>
      <c r="C194" s="22">
        <v>0</v>
      </c>
      <c r="D194" s="22">
        <v>0</v>
      </c>
      <c r="E194" s="20">
        <f>Model!$W$38*(Wellpath!$K194-Wellpath!$K193)*MAX(ABS(SIN(Wellpath!$L194)*(IF(Wellpath!L193&lt;0.000001,0,SIN(ABS(MOD((Wellpath!$M194-Wellpath!M193+PI()),2*PI())-PI()))))),Model!$B$24*(Wellpath!$K194-Wellpath!$K193))*-SIN(Wellpath!$M194)</f>
        <v>0</v>
      </c>
      <c r="F194" s="20">
        <f>Model!$W$38*(Wellpath!$K194-Wellpath!$K193)*MAX(ABS(SIN(Wellpath!$L194)*(IF(Wellpath!L193&lt;0.000001,0,SIN(ABS(MOD((Wellpath!$M194-Wellpath!M193+PI()),2*PI())-PI()))))),Model!$B$24*(Wellpath!$K194-Wellpath!$K193))*COS(Wellpath!$M194)</f>
        <v>0</v>
      </c>
      <c r="G194" s="20">
        <v>0</v>
      </c>
      <c r="H194" s="18">
        <f t="shared" si="34"/>
        <v>0</v>
      </c>
      <c r="I194" s="18">
        <f t="shared" si="35"/>
        <v>0</v>
      </c>
      <c r="J194" s="18">
        <f t="shared" si="36"/>
        <v>0</v>
      </c>
      <c r="K194" s="21">
        <f t="shared" si="44"/>
        <v>1.1522470926443114</v>
      </c>
      <c r="L194" s="21">
        <f t="shared" si="44"/>
        <v>1.9429164548007987</v>
      </c>
      <c r="M194" s="21">
        <f t="shared" si="44"/>
        <v>0</v>
      </c>
      <c r="N194" s="21">
        <f t="shared" si="31"/>
        <v>-0.25365911733526819</v>
      </c>
      <c r="O194" s="21">
        <f t="shared" si="32"/>
        <v>0</v>
      </c>
      <c r="P194" s="21">
        <f t="shared" si="33"/>
        <v>0</v>
      </c>
      <c r="Q194" s="19">
        <f t="shared" si="42"/>
        <v>1.1522470926443114</v>
      </c>
      <c r="R194" s="19">
        <f t="shared" si="42"/>
        <v>1.9429164548007987</v>
      </c>
      <c r="S194" s="19">
        <f t="shared" si="42"/>
        <v>0</v>
      </c>
      <c r="T194" s="19">
        <f t="shared" si="38"/>
        <v>-0.25365911733526819</v>
      </c>
      <c r="U194" s="19">
        <f t="shared" si="39"/>
        <v>0</v>
      </c>
      <c r="V194" s="19">
        <f t="shared" si="40"/>
        <v>0</v>
      </c>
      <c r="AD194" s="69"/>
      <c r="AE194" s="69"/>
      <c r="AF194" s="69"/>
      <c r="AG194" s="69"/>
      <c r="AH194" s="69"/>
      <c r="AI194" s="69"/>
    </row>
    <row r="195" spans="1:35" x14ac:dyDescent="0.25">
      <c r="A195" s="26">
        <f>Wellpath!E195</f>
        <v>0</v>
      </c>
      <c r="B195" s="68">
        <v>0</v>
      </c>
      <c r="C195" s="22">
        <v>0</v>
      </c>
      <c r="D195" s="22">
        <v>0</v>
      </c>
      <c r="E195" s="20">
        <f>Model!$W$38*(Wellpath!$K195-Wellpath!$K194)*MAX(ABS(SIN(Wellpath!$L195)*(IF(Wellpath!L194&lt;0.000001,0,SIN(ABS(MOD((Wellpath!$M195-Wellpath!M194+PI()),2*PI())-PI()))))),Model!$B$24*(Wellpath!$K195-Wellpath!$K194))*-SIN(Wellpath!$M195)</f>
        <v>0</v>
      </c>
      <c r="F195" s="20">
        <f>Model!$W$38*(Wellpath!$K195-Wellpath!$K194)*MAX(ABS(SIN(Wellpath!$L195)*(IF(Wellpath!L194&lt;0.000001,0,SIN(ABS(MOD((Wellpath!$M195-Wellpath!M194+PI()),2*PI())-PI()))))),Model!$B$24*(Wellpath!$K195-Wellpath!$K194))*COS(Wellpath!$M195)</f>
        <v>0</v>
      </c>
      <c r="G195" s="20">
        <v>0</v>
      </c>
      <c r="H195" s="18">
        <f t="shared" si="34"/>
        <v>0</v>
      </c>
      <c r="I195" s="18">
        <f t="shared" si="35"/>
        <v>0</v>
      </c>
      <c r="J195" s="18">
        <f t="shared" si="36"/>
        <v>0</v>
      </c>
      <c r="K195" s="21">
        <f t="shared" si="44"/>
        <v>1.1522470926443114</v>
      </c>
      <c r="L195" s="21">
        <f t="shared" si="44"/>
        <v>1.9429164548007987</v>
      </c>
      <c r="M195" s="21">
        <f t="shared" si="44"/>
        <v>0</v>
      </c>
      <c r="N195" s="21">
        <f t="shared" si="31"/>
        <v>-0.25365911733526819</v>
      </c>
      <c r="O195" s="21">
        <f t="shared" si="32"/>
        <v>0</v>
      </c>
      <c r="P195" s="21">
        <f t="shared" si="33"/>
        <v>0</v>
      </c>
      <c r="Q195" s="19">
        <f t="shared" si="42"/>
        <v>1.1522470926443114</v>
      </c>
      <c r="R195" s="19">
        <f t="shared" si="42"/>
        <v>1.9429164548007987</v>
      </c>
      <c r="S195" s="19">
        <f t="shared" si="42"/>
        <v>0</v>
      </c>
      <c r="T195" s="19">
        <f t="shared" si="38"/>
        <v>-0.25365911733526819</v>
      </c>
      <c r="U195" s="19">
        <f t="shared" si="39"/>
        <v>0</v>
      </c>
      <c r="V195" s="19">
        <f t="shared" si="40"/>
        <v>0</v>
      </c>
      <c r="AD195" s="69"/>
      <c r="AE195" s="69"/>
      <c r="AF195" s="69"/>
      <c r="AG195" s="69"/>
      <c r="AH195" s="69"/>
      <c r="AI195" s="69"/>
    </row>
    <row r="196" spans="1:35" x14ac:dyDescent="0.25">
      <c r="A196" s="26">
        <f>Wellpath!E196</f>
        <v>0</v>
      </c>
      <c r="B196" s="68">
        <v>0</v>
      </c>
      <c r="C196" s="22">
        <v>0</v>
      </c>
      <c r="D196" s="22">
        <v>0</v>
      </c>
      <c r="E196" s="20">
        <f>Model!$W$38*(Wellpath!$K196-Wellpath!$K195)*MAX(ABS(SIN(Wellpath!$L196)*(IF(Wellpath!L195&lt;0.000001,0,SIN(ABS(MOD((Wellpath!$M196-Wellpath!M195+PI()),2*PI())-PI()))))),Model!$B$24*(Wellpath!$K196-Wellpath!$K195))*-SIN(Wellpath!$M196)</f>
        <v>0</v>
      </c>
      <c r="F196" s="20">
        <f>Model!$W$38*(Wellpath!$K196-Wellpath!$K195)*MAX(ABS(SIN(Wellpath!$L196)*(IF(Wellpath!L195&lt;0.000001,0,SIN(ABS(MOD((Wellpath!$M196-Wellpath!M195+PI()),2*PI())-PI()))))),Model!$B$24*(Wellpath!$K196-Wellpath!$K195))*COS(Wellpath!$M196)</f>
        <v>0</v>
      </c>
      <c r="G196" s="20">
        <v>0</v>
      </c>
      <c r="H196" s="18">
        <f t="shared" si="34"/>
        <v>0</v>
      </c>
      <c r="I196" s="18">
        <f t="shared" si="35"/>
        <v>0</v>
      </c>
      <c r="J196" s="18">
        <f t="shared" si="36"/>
        <v>0</v>
      </c>
      <c r="K196" s="21">
        <f t="shared" ref="K196:M211" si="45">K195+E196^2</f>
        <v>1.1522470926443114</v>
      </c>
      <c r="L196" s="21">
        <f t="shared" si="45"/>
        <v>1.9429164548007987</v>
      </c>
      <c r="M196" s="21">
        <f t="shared" si="45"/>
        <v>0</v>
      </c>
      <c r="N196" s="21">
        <f t="shared" ref="N196:N259" si="46">N195+E196*F196</f>
        <v>-0.25365911733526819</v>
      </c>
      <c r="O196" s="21">
        <f t="shared" ref="O196:O259" si="47">O195+E196*G196</f>
        <v>0</v>
      </c>
      <c r="P196" s="21">
        <f t="shared" ref="P196:P259" si="48">P195+F196*G196</f>
        <v>0</v>
      </c>
      <c r="Q196" s="19">
        <f t="shared" si="42"/>
        <v>1.1522470926443114</v>
      </c>
      <c r="R196" s="19">
        <f t="shared" si="42"/>
        <v>1.9429164548007987</v>
      </c>
      <c r="S196" s="19">
        <f t="shared" si="42"/>
        <v>0</v>
      </c>
      <c r="T196" s="19">
        <f t="shared" si="38"/>
        <v>-0.25365911733526819</v>
      </c>
      <c r="U196" s="19">
        <f t="shared" si="39"/>
        <v>0</v>
      </c>
      <c r="V196" s="19">
        <f t="shared" si="40"/>
        <v>0</v>
      </c>
      <c r="AD196" s="69"/>
      <c r="AE196" s="69"/>
      <c r="AF196" s="69"/>
      <c r="AG196" s="69"/>
      <c r="AH196" s="69"/>
      <c r="AI196" s="69"/>
    </row>
    <row r="197" spans="1:35" x14ac:dyDescent="0.25">
      <c r="A197" s="26">
        <f>Wellpath!E197</f>
        <v>0</v>
      </c>
      <c r="B197" s="68">
        <v>0</v>
      </c>
      <c r="C197" s="22">
        <v>0</v>
      </c>
      <c r="D197" s="22">
        <v>0</v>
      </c>
      <c r="E197" s="20">
        <f>Model!$W$38*(Wellpath!$K197-Wellpath!$K196)*MAX(ABS(SIN(Wellpath!$L197)*(IF(Wellpath!L196&lt;0.000001,0,SIN(ABS(MOD((Wellpath!$M197-Wellpath!M196+PI()),2*PI())-PI()))))),Model!$B$24*(Wellpath!$K197-Wellpath!$K196))*-SIN(Wellpath!$M197)</f>
        <v>0</v>
      </c>
      <c r="F197" s="20">
        <f>Model!$W$38*(Wellpath!$K197-Wellpath!$K196)*MAX(ABS(SIN(Wellpath!$L197)*(IF(Wellpath!L196&lt;0.000001,0,SIN(ABS(MOD((Wellpath!$M197-Wellpath!M196+PI()),2*PI())-PI()))))),Model!$B$24*(Wellpath!$K197-Wellpath!$K196))*COS(Wellpath!$M197)</f>
        <v>0</v>
      </c>
      <c r="G197" s="20">
        <v>0</v>
      </c>
      <c r="H197" s="18">
        <f t="shared" ref="H197:H260" si="49">E197</f>
        <v>0</v>
      </c>
      <c r="I197" s="18">
        <f t="shared" ref="I197:I260" si="50">F197</f>
        <v>0</v>
      </c>
      <c r="J197" s="18">
        <f t="shared" ref="J197:J260" si="51">G197</f>
        <v>0</v>
      </c>
      <c r="K197" s="21">
        <f t="shared" si="45"/>
        <v>1.1522470926443114</v>
      </c>
      <c r="L197" s="21">
        <f t="shared" si="45"/>
        <v>1.9429164548007987</v>
      </c>
      <c r="M197" s="21">
        <f t="shared" si="45"/>
        <v>0</v>
      </c>
      <c r="N197" s="21">
        <f t="shared" si="46"/>
        <v>-0.25365911733526819</v>
      </c>
      <c r="O197" s="21">
        <f t="shared" si="47"/>
        <v>0</v>
      </c>
      <c r="P197" s="21">
        <f t="shared" si="48"/>
        <v>0</v>
      </c>
      <c r="Q197" s="19">
        <f t="shared" si="42"/>
        <v>1.1522470926443114</v>
      </c>
      <c r="R197" s="19">
        <f t="shared" si="42"/>
        <v>1.9429164548007987</v>
      </c>
      <c r="S197" s="19">
        <f t="shared" si="42"/>
        <v>0</v>
      </c>
      <c r="T197" s="19">
        <f t="shared" ref="T197:T260" si="52">N196+H197*I197</f>
        <v>-0.25365911733526819</v>
      </c>
      <c r="U197" s="19">
        <f t="shared" ref="U197:U260" si="53">O196+H197*J197</f>
        <v>0</v>
      </c>
      <c r="V197" s="19">
        <f t="shared" ref="V197:V260" si="54">P196+I197*J197</f>
        <v>0</v>
      </c>
      <c r="AD197" s="69"/>
      <c r="AE197" s="69"/>
      <c r="AF197" s="69"/>
      <c r="AG197" s="69"/>
      <c r="AH197" s="69"/>
      <c r="AI197" s="69"/>
    </row>
    <row r="198" spans="1:35" x14ac:dyDescent="0.25">
      <c r="A198" s="26">
        <f>Wellpath!E198</f>
        <v>0</v>
      </c>
      <c r="B198" s="68">
        <v>0</v>
      </c>
      <c r="C198" s="22">
        <v>0</v>
      </c>
      <c r="D198" s="22">
        <v>0</v>
      </c>
      <c r="E198" s="20">
        <f>Model!$W$38*(Wellpath!$K198-Wellpath!$K197)*MAX(ABS(SIN(Wellpath!$L198)*(IF(Wellpath!L197&lt;0.000001,0,SIN(ABS(MOD((Wellpath!$M198-Wellpath!M197+PI()),2*PI())-PI()))))),Model!$B$24*(Wellpath!$K198-Wellpath!$K197))*-SIN(Wellpath!$M198)</f>
        <v>0</v>
      </c>
      <c r="F198" s="20">
        <f>Model!$W$38*(Wellpath!$K198-Wellpath!$K197)*MAX(ABS(SIN(Wellpath!$L198)*(IF(Wellpath!L197&lt;0.000001,0,SIN(ABS(MOD((Wellpath!$M198-Wellpath!M197+PI()),2*PI())-PI()))))),Model!$B$24*(Wellpath!$K198-Wellpath!$K197))*COS(Wellpath!$M198)</f>
        <v>0</v>
      </c>
      <c r="G198" s="20">
        <v>0</v>
      </c>
      <c r="H198" s="18">
        <f t="shared" si="49"/>
        <v>0</v>
      </c>
      <c r="I198" s="18">
        <f t="shared" si="50"/>
        <v>0</v>
      </c>
      <c r="J198" s="18">
        <f t="shared" si="51"/>
        <v>0</v>
      </c>
      <c r="K198" s="21">
        <f t="shared" si="45"/>
        <v>1.1522470926443114</v>
      </c>
      <c r="L198" s="21">
        <f t="shared" si="45"/>
        <v>1.9429164548007987</v>
      </c>
      <c r="M198" s="21">
        <f t="shared" si="45"/>
        <v>0</v>
      </c>
      <c r="N198" s="21">
        <f t="shared" si="46"/>
        <v>-0.25365911733526819</v>
      </c>
      <c r="O198" s="21">
        <f t="shared" si="47"/>
        <v>0</v>
      </c>
      <c r="P198" s="21">
        <f t="shared" si="48"/>
        <v>0</v>
      </c>
      <c r="Q198" s="19">
        <f t="shared" si="42"/>
        <v>1.1522470926443114</v>
      </c>
      <c r="R198" s="19">
        <f t="shared" si="42"/>
        <v>1.9429164548007987</v>
      </c>
      <c r="S198" s="19">
        <f t="shared" si="42"/>
        <v>0</v>
      </c>
      <c r="T198" s="19">
        <f t="shared" si="52"/>
        <v>-0.25365911733526819</v>
      </c>
      <c r="U198" s="19">
        <f t="shared" si="53"/>
        <v>0</v>
      </c>
      <c r="V198" s="19">
        <f t="shared" si="54"/>
        <v>0</v>
      </c>
      <c r="AD198" s="69"/>
      <c r="AE198" s="69"/>
      <c r="AF198" s="69"/>
      <c r="AG198" s="69"/>
      <c r="AH198" s="69"/>
      <c r="AI198" s="69"/>
    </row>
    <row r="199" spans="1:35" x14ac:dyDescent="0.25">
      <c r="A199" s="26">
        <f>Wellpath!E199</f>
        <v>0</v>
      </c>
      <c r="B199" s="68">
        <v>0</v>
      </c>
      <c r="C199" s="22">
        <v>0</v>
      </c>
      <c r="D199" s="22">
        <v>0</v>
      </c>
      <c r="E199" s="20">
        <f>Model!$W$38*(Wellpath!$K199-Wellpath!$K198)*MAX(ABS(SIN(Wellpath!$L199)*(IF(Wellpath!L198&lt;0.000001,0,SIN(ABS(MOD((Wellpath!$M199-Wellpath!M198+PI()),2*PI())-PI()))))),Model!$B$24*(Wellpath!$K199-Wellpath!$K198))*-SIN(Wellpath!$M199)</f>
        <v>0</v>
      </c>
      <c r="F199" s="20">
        <f>Model!$W$38*(Wellpath!$K199-Wellpath!$K198)*MAX(ABS(SIN(Wellpath!$L199)*(IF(Wellpath!L198&lt;0.000001,0,SIN(ABS(MOD((Wellpath!$M199-Wellpath!M198+PI()),2*PI())-PI()))))),Model!$B$24*(Wellpath!$K199-Wellpath!$K198))*COS(Wellpath!$M199)</f>
        <v>0</v>
      </c>
      <c r="G199" s="20">
        <v>0</v>
      </c>
      <c r="H199" s="18">
        <f t="shared" si="49"/>
        <v>0</v>
      </c>
      <c r="I199" s="18">
        <f t="shared" si="50"/>
        <v>0</v>
      </c>
      <c r="J199" s="18">
        <f t="shared" si="51"/>
        <v>0</v>
      </c>
      <c r="K199" s="21">
        <f t="shared" si="45"/>
        <v>1.1522470926443114</v>
      </c>
      <c r="L199" s="21">
        <f t="shared" si="45"/>
        <v>1.9429164548007987</v>
      </c>
      <c r="M199" s="21">
        <f t="shared" si="45"/>
        <v>0</v>
      </c>
      <c r="N199" s="21">
        <f t="shared" si="46"/>
        <v>-0.25365911733526819</v>
      </c>
      <c r="O199" s="21">
        <f t="shared" si="47"/>
        <v>0</v>
      </c>
      <c r="P199" s="21">
        <f t="shared" si="48"/>
        <v>0</v>
      </c>
      <c r="Q199" s="19">
        <f t="shared" si="42"/>
        <v>1.1522470926443114</v>
      </c>
      <c r="R199" s="19">
        <f t="shared" si="42"/>
        <v>1.9429164548007987</v>
      </c>
      <c r="S199" s="19">
        <f t="shared" si="42"/>
        <v>0</v>
      </c>
      <c r="T199" s="19">
        <f t="shared" si="52"/>
        <v>-0.25365911733526819</v>
      </c>
      <c r="U199" s="19">
        <f t="shared" si="53"/>
        <v>0</v>
      </c>
      <c r="V199" s="19">
        <f t="shared" si="54"/>
        <v>0</v>
      </c>
      <c r="AD199" s="69"/>
      <c r="AE199" s="69"/>
      <c r="AF199" s="69"/>
      <c r="AG199" s="69"/>
      <c r="AH199" s="69"/>
      <c r="AI199" s="69"/>
    </row>
    <row r="200" spans="1:35" x14ac:dyDescent="0.25">
      <c r="A200" s="26">
        <f>Wellpath!E200</f>
        <v>0</v>
      </c>
      <c r="B200" s="68">
        <v>0</v>
      </c>
      <c r="C200" s="22">
        <v>0</v>
      </c>
      <c r="D200" s="22">
        <v>0</v>
      </c>
      <c r="E200" s="20">
        <f>Model!$W$38*(Wellpath!$K200-Wellpath!$K199)*MAX(ABS(SIN(Wellpath!$L200)*(IF(Wellpath!L199&lt;0.000001,0,SIN(ABS(MOD((Wellpath!$M200-Wellpath!M199+PI()),2*PI())-PI()))))),Model!$B$24*(Wellpath!$K200-Wellpath!$K199))*-SIN(Wellpath!$M200)</f>
        <v>0</v>
      </c>
      <c r="F200" s="20">
        <f>Model!$W$38*(Wellpath!$K200-Wellpath!$K199)*MAX(ABS(SIN(Wellpath!$L200)*(IF(Wellpath!L199&lt;0.000001,0,SIN(ABS(MOD((Wellpath!$M200-Wellpath!M199+PI()),2*PI())-PI()))))),Model!$B$24*(Wellpath!$K200-Wellpath!$K199))*COS(Wellpath!$M200)</f>
        <v>0</v>
      </c>
      <c r="G200" s="20">
        <v>0</v>
      </c>
      <c r="H200" s="18">
        <f t="shared" si="49"/>
        <v>0</v>
      </c>
      <c r="I200" s="18">
        <f t="shared" si="50"/>
        <v>0</v>
      </c>
      <c r="J200" s="18">
        <f t="shared" si="51"/>
        <v>0</v>
      </c>
      <c r="K200" s="21">
        <f t="shared" si="45"/>
        <v>1.1522470926443114</v>
      </c>
      <c r="L200" s="21">
        <f t="shared" si="45"/>
        <v>1.9429164548007987</v>
      </c>
      <c r="M200" s="21">
        <f t="shared" si="45"/>
        <v>0</v>
      </c>
      <c r="N200" s="21">
        <f t="shared" si="46"/>
        <v>-0.25365911733526819</v>
      </c>
      <c r="O200" s="21">
        <f t="shared" si="47"/>
        <v>0</v>
      </c>
      <c r="P200" s="21">
        <f t="shared" si="48"/>
        <v>0</v>
      </c>
      <c r="Q200" s="19">
        <f t="shared" si="42"/>
        <v>1.1522470926443114</v>
      </c>
      <c r="R200" s="19">
        <f t="shared" si="42"/>
        <v>1.9429164548007987</v>
      </c>
      <c r="S200" s="19">
        <f t="shared" si="42"/>
        <v>0</v>
      </c>
      <c r="T200" s="19">
        <f t="shared" si="52"/>
        <v>-0.25365911733526819</v>
      </c>
      <c r="U200" s="19">
        <f t="shared" si="53"/>
        <v>0</v>
      </c>
      <c r="V200" s="19">
        <f t="shared" si="54"/>
        <v>0</v>
      </c>
      <c r="AD200" s="69"/>
      <c r="AE200" s="69"/>
      <c r="AF200" s="69"/>
      <c r="AG200" s="69"/>
      <c r="AH200" s="69"/>
      <c r="AI200" s="69"/>
    </row>
    <row r="201" spans="1:35" x14ac:dyDescent="0.25">
      <c r="A201" s="26">
        <f>Wellpath!E201</f>
        <v>0</v>
      </c>
      <c r="B201" s="68">
        <v>0</v>
      </c>
      <c r="C201" s="22">
        <v>0</v>
      </c>
      <c r="D201" s="22">
        <v>0</v>
      </c>
      <c r="E201" s="20">
        <f>Model!$W$38*(Wellpath!$K201-Wellpath!$K200)*MAX(ABS(SIN(Wellpath!$L201)*(IF(Wellpath!L200&lt;0.000001,0,SIN(ABS(MOD((Wellpath!$M201-Wellpath!M200+PI()),2*PI())-PI()))))),Model!$B$24*(Wellpath!$K201-Wellpath!$K200))*-SIN(Wellpath!$M201)</f>
        <v>0</v>
      </c>
      <c r="F201" s="20">
        <f>Model!$W$38*(Wellpath!$K201-Wellpath!$K200)*MAX(ABS(SIN(Wellpath!$L201)*(IF(Wellpath!L200&lt;0.000001,0,SIN(ABS(MOD((Wellpath!$M201-Wellpath!M200+PI()),2*PI())-PI()))))),Model!$B$24*(Wellpath!$K201-Wellpath!$K200))*COS(Wellpath!$M201)</f>
        <v>0</v>
      </c>
      <c r="G201" s="20">
        <v>0</v>
      </c>
      <c r="H201" s="18">
        <f t="shared" si="49"/>
        <v>0</v>
      </c>
      <c r="I201" s="18">
        <f t="shared" si="50"/>
        <v>0</v>
      </c>
      <c r="J201" s="18">
        <f t="shared" si="51"/>
        <v>0</v>
      </c>
      <c r="K201" s="21">
        <f t="shared" si="45"/>
        <v>1.1522470926443114</v>
      </c>
      <c r="L201" s="21">
        <f t="shared" si="45"/>
        <v>1.9429164548007987</v>
      </c>
      <c r="M201" s="21">
        <f t="shared" si="45"/>
        <v>0</v>
      </c>
      <c r="N201" s="21">
        <f t="shared" si="46"/>
        <v>-0.25365911733526819</v>
      </c>
      <c r="O201" s="21">
        <f t="shared" si="47"/>
        <v>0</v>
      </c>
      <c r="P201" s="21">
        <f t="shared" si="48"/>
        <v>0</v>
      </c>
      <c r="Q201" s="19">
        <f t="shared" si="42"/>
        <v>1.1522470926443114</v>
      </c>
      <c r="R201" s="19">
        <f t="shared" si="42"/>
        <v>1.9429164548007987</v>
      </c>
      <c r="S201" s="19">
        <f t="shared" si="42"/>
        <v>0</v>
      </c>
      <c r="T201" s="19">
        <f t="shared" si="52"/>
        <v>-0.25365911733526819</v>
      </c>
      <c r="U201" s="19">
        <f t="shared" si="53"/>
        <v>0</v>
      </c>
      <c r="V201" s="19">
        <f t="shared" si="54"/>
        <v>0</v>
      </c>
      <c r="AD201" s="69"/>
      <c r="AE201" s="69"/>
      <c r="AF201" s="69"/>
      <c r="AG201" s="69"/>
      <c r="AH201" s="69"/>
      <c r="AI201" s="69"/>
    </row>
    <row r="202" spans="1:35" x14ac:dyDescent="0.25">
      <c r="A202" s="26">
        <f>Wellpath!E202</f>
        <v>0</v>
      </c>
      <c r="B202" s="68">
        <v>0</v>
      </c>
      <c r="C202" s="22">
        <v>0</v>
      </c>
      <c r="D202" s="22">
        <v>0</v>
      </c>
      <c r="E202" s="20">
        <f>Model!$W$38*(Wellpath!$K202-Wellpath!$K201)*MAX(ABS(SIN(Wellpath!$L202)*(IF(Wellpath!L201&lt;0.000001,0,SIN(ABS(MOD((Wellpath!$M202-Wellpath!M201+PI()),2*PI())-PI()))))),Model!$B$24*(Wellpath!$K202-Wellpath!$K201))*-SIN(Wellpath!$M202)</f>
        <v>0</v>
      </c>
      <c r="F202" s="20">
        <f>Model!$W$38*(Wellpath!$K202-Wellpath!$K201)*MAX(ABS(SIN(Wellpath!$L202)*(IF(Wellpath!L201&lt;0.000001,0,SIN(ABS(MOD((Wellpath!$M202-Wellpath!M201+PI()),2*PI())-PI()))))),Model!$B$24*(Wellpath!$K202-Wellpath!$K201))*COS(Wellpath!$M202)</f>
        <v>0</v>
      </c>
      <c r="G202" s="20">
        <v>0</v>
      </c>
      <c r="H202" s="18">
        <f t="shared" si="49"/>
        <v>0</v>
      </c>
      <c r="I202" s="18">
        <f t="shared" si="50"/>
        <v>0</v>
      </c>
      <c r="J202" s="18">
        <f t="shared" si="51"/>
        <v>0</v>
      </c>
      <c r="K202" s="21">
        <f t="shared" si="45"/>
        <v>1.1522470926443114</v>
      </c>
      <c r="L202" s="21">
        <f t="shared" si="45"/>
        <v>1.9429164548007987</v>
      </c>
      <c r="M202" s="21">
        <f t="shared" si="45"/>
        <v>0</v>
      </c>
      <c r="N202" s="21">
        <f t="shared" si="46"/>
        <v>-0.25365911733526819</v>
      </c>
      <c r="O202" s="21">
        <f t="shared" si="47"/>
        <v>0</v>
      </c>
      <c r="P202" s="21">
        <f t="shared" si="48"/>
        <v>0</v>
      </c>
      <c r="Q202" s="19">
        <f t="shared" si="42"/>
        <v>1.1522470926443114</v>
      </c>
      <c r="R202" s="19">
        <f t="shared" si="42"/>
        <v>1.9429164548007987</v>
      </c>
      <c r="S202" s="19">
        <f t="shared" si="42"/>
        <v>0</v>
      </c>
      <c r="T202" s="19">
        <f t="shared" si="52"/>
        <v>-0.25365911733526819</v>
      </c>
      <c r="U202" s="19">
        <f t="shared" si="53"/>
        <v>0</v>
      </c>
      <c r="V202" s="19">
        <f t="shared" si="54"/>
        <v>0</v>
      </c>
      <c r="AD202" s="69"/>
      <c r="AE202" s="69"/>
      <c r="AF202" s="69"/>
      <c r="AG202" s="69"/>
      <c r="AH202" s="69"/>
      <c r="AI202" s="69"/>
    </row>
    <row r="203" spans="1:35" x14ac:dyDescent="0.25">
      <c r="A203" s="26">
        <f>Wellpath!E203</f>
        <v>0</v>
      </c>
      <c r="B203" s="68">
        <v>0</v>
      </c>
      <c r="C203" s="22">
        <v>0</v>
      </c>
      <c r="D203" s="22">
        <v>0</v>
      </c>
      <c r="E203" s="20">
        <f>Model!$W$38*(Wellpath!$K203-Wellpath!$K202)*MAX(ABS(SIN(Wellpath!$L203)*(IF(Wellpath!L202&lt;0.000001,0,SIN(ABS(MOD((Wellpath!$M203-Wellpath!M202+PI()),2*PI())-PI()))))),Model!$B$24*(Wellpath!$K203-Wellpath!$K202))*-SIN(Wellpath!$M203)</f>
        <v>0</v>
      </c>
      <c r="F203" s="20">
        <f>Model!$W$38*(Wellpath!$K203-Wellpath!$K202)*MAX(ABS(SIN(Wellpath!$L203)*(IF(Wellpath!L202&lt;0.000001,0,SIN(ABS(MOD((Wellpath!$M203-Wellpath!M202+PI()),2*PI())-PI()))))),Model!$B$24*(Wellpath!$K203-Wellpath!$K202))*COS(Wellpath!$M203)</f>
        <v>0</v>
      </c>
      <c r="G203" s="20">
        <v>0</v>
      </c>
      <c r="H203" s="18">
        <f t="shared" si="49"/>
        <v>0</v>
      </c>
      <c r="I203" s="18">
        <f t="shared" si="50"/>
        <v>0</v>
      </c>
      <c r="J203" s="18">
        <f t="shared" si="51"/>
        <v>0</v>
      </c>
      <c r="K203" s="21">
        <f t="shared" si="45"/>
        <v>1.1522470926443114</v>
      </c>
      <c r="L203" s="21">
        <f t="shared" si="45"/>
        <v>1.9429164548007987</v>
      </c>
      <c r="M203" s="21">
        <f t="shared" si="45"/>
        <v>0</v>
      </c>
      <c r="N203" s="21">
        <f t="shared" si="46"/>
        <v>-0.25365911733526819</v>
      </c>
      <c r="O203" s="21">
        <f t="shared" si="47"/>
        <v>0</v>
      </c>
      <c r="P203" s="21">
        <f t="shared" si="48"/>
        <v>0</v>
      </c>
      <c r="Q203" s="19">
        <f t="shared" si="42"/>
        <v>1.1522470926443114</v>
      </c>
      <c r="R203" s="19">
        <f t="shared" si="42"/>
        <v>1.9429164548007987</v>
      </c>
      <c r="S203" s="19">
        <f t="shared" si="42"/>
        <v>0</v>
      </c>
      <c r="T203" s="19">
        <f t="shared" si="52"/>
        <v>-0.25365911733526819</v>
      </c>
      <c r="U203" s="19">
        <f t="shared" si="53"/>
        <v>0</v>
      </c>
      <c r="V203" s="19">
        <f t="shared" si="54"/>
        <v>0</v>
      </c>
      <c r="AD203" s="69"/>
      <c r="AE203" s="69"/>
      <c r="AF203" s="69"/>
      <c r="AG203" s="69"/>
      <c r="AH203" s="69"/>
      <c r="AI203" s="69"/>
    </row>
    <row r="204" spans="1:35" x14ac:dyDescent="0.25">
      <c r="A204" s="26">
        <f>Wellpath!E204</f>
        <v>0</v>
      </c>
      <c r="B204" s="68">
        <v>0</v>
      </c>
      <c r="C204" s="22">
        <v>0</v>
      </c>
      <c r="D204" s="22">
        <v>0</v>
      </c>
      <c r="E204" s="20">
        <f>Model!$W$38*(Wellpath!$K204-Wellpath!$K203)*MAX(ABS(SIN(Wellpath!$L204)*(IF(Wellpath!L203&lt;0.000001,0,SIN(ABS(MOD((Wellpath!$M204-Wellpath!M203+PI()),2*PI())-PI()))))),Model!$B$24*(Wellpath!$K204-Wellpath!$K203))*-SIN(Wellpath!$M204)</f>
        <v>0</v>
      </c>
      <c r="F204" s="20">
        <f>Model!$W$38*(Wellpath!$K204-Wellpath!$K203)*MAX(ABS(SIN(Wellpath!$L204)*(IF(Wellpath!L203&lt;0.000001,0,SIN(ABS(MOD((Wellpath!$M204-Wellpath!M203+PI()),2*PI())-PI()))))),Model!$B$24*(Wellpath!$K204-Wellpath!$K203))*COS(Wellpath!$M204)</f>
        <v>0</v>
      </c>
      <c r="G204" s="20">
        <v>0</v>
      </c>
      <c r="H204" s="18">
        <f t="shared" si="49"/>
        <v>0</v>
      </c>
      <c r="I204" s="18">
        <f t="shared" si="50"/>
        <v>0</v>
      </c>
      <c r="J204" s="18">
        <f t="shared" si="51"/>
        <v>0</v>
      </c>
      <c r="K204" s="21">
        <f t="shared" si="45"/>
        <v>1.1522470926443114</v>
      </c>
      <c r="L204" s="21">
        <f t="shared" si="45"/>
        <v>1.9429164548007987</v>
      </c>
      <c r="M204" s="21">
        <f t="shared" si="45"/>
        <v>0</v>
      </c>
      <c r="N204" s="21">
        <f t="shared" si="46"/>
        <v>-0.25365911733526819</v>
      </c>
      <c r="O204" s="21">
        <f t="shared" si="47"/>
        <v>0</v>
      </c>
      <c r="P204" s="21">
        <f t="shared" si="48"/>
        <v>0</v>
      </c>
      <c r="Q204" s="19">
        <f t="shared" si="42"/>
        <v>1.1522470926443114</v>
      </c>
      <c r="R204" s="19">
        <f t="shared" si="42"/>
        <v>1.9429164548007987</v>
      </c>
      <c r="S204" s="19">
        <f t="shared" si="42"/>
        <v>0</v>
      </c>
      <c r="T204" s="19">
        <f t="shared" si="52"/>
        <v>-0.25365911733526819</v>
      </c>
      <c r="U204" s="19">
        <f t="shared" si="53"/>
        <v>0</v>
      </c>
      <c r="V204" s="19">
        <f t="shared" si="54"/>
        <v>0</v>
      </c>
      <c r="AD204" s="69"/>
      <c r="AE204" s="69"/>
      <c r="AF204" s="69"/>
      <c r="AG204" s="69"/>
      <c r="AH204" s="69"/>
      <c r="AI204" s="69"/>
    </row>
    <row r="205" spans="1:35" x14ac:dyDescent="0.25">
      <c r="A205" s="26">
        <f>Wellpath!E205</f>
        <v>0</v>
      </c>
      <c r="B205" s="68">
        <v>0</v>
      </c>
      <c r="C205" s="22">
        <v>0</v>
      </c>
      <c r="D205" s="22">
        <v>0</v>
      </c>
      <c r="E205" s="20">
        <f>Model!$W$38*(Wellpath!$K205-Wellpath!$K204)*MAX(ABS(SIN(Wellpath!$L205)*(IF(Wellpath!L204&lt;0.000001,0,SIN(ABS(MOD((Wellpath!$M205-Wellpath!M204+PI()),2*PI())-PI()))))),Model!$B$24*(Wellpath!$K205-Wellpath!$K204))*-SIN(Wellpath!$M205)</f>
        <v>0</v>
      </c>
      <c r="F205" s="20">
        <f>Model!$W$38*(Wellpath!$K205-Wellpath!$K204)*MAX(ABS(SIN(Wellpath!$L205)*(IF(Wellpath!L204&lt;0.000001,0,SIN(ABS(MOD((Wellpath!$M205-Wellpath!M204+PI()),2*PI())-PI()))))),Model!$B$24*(Wellpath!$K205-Wellpath!$K204))*COS(Wellpath!$M205)</f>
        <v>0</v>
      </c>
      <c r="G205" s="20">
        <v>0</v>
      </c>
      <c r="H205" s="18">
        <f t="shared" si="49"/>
        <v>0</v>
      </c>
      <c r="I205" s="18">
        <f t="shared" si="50"/>
        <v>0</v>
      </c>
      <c r="J205" s="18">
        <f t="shared" si="51"/>
        <v>0</v>
      </c>
      <c r="K205" s="21">
        <f t="shared" si="45"/>
        <v>1.1522470926443114</v>
      </c>
      <c r="L205" s="21">
        <f t="shared" si="45"/>
        <v>1.9429164548007987</v>
      </c>
      <c r="M205" s="21">
        <f t="shared" si="45"/>
        <v>0</v>
      </c>
      <c r="N205" s="21">
        <f t="shared" si="46"/>
        <v>-0.25365911733526819</v>
      </c>
      <c r="O205" s="21">
        <f t="shared" si="47"/>
        <v>0</v>
      </c>
      <c r="P205" s="21">
        <f t="shared" si="48"/>
        <v>0</v>
      </c>
      <c r="Q205" s="19">
        <f t="shared" si="42"/>
        <v>1.1522470926443114</v>
      </c>
      <c r="R205" s="19">
        <f t="shared" si="42"/>
        <v>1.9429164548007987</v>
      </c>
      <c r="S205" s="19">
        <f t="shared" si="42"/>
        <v>0</v>
      </c>
      <c r="T205" s="19">
        <f t="shared" si="52"/>
        <v>-0.25365911733526819</v>
      </c>
      <c r="U205" s="19">
        <f t="shared" si="53"/>
        <v>0</v>
      </c>
      <c r="V205" s="19">
        <f t="shared" si="54"/>
        <v>0</v>
      </c>
      <c r="AD205" s="69"/>
      <c r="AE205" s="69"/>
      <c r="AF205" s="69"/>
      <c r="AG205" s="69"/>
      <c r="AH205" s="69"/>
      <c r="AI205" s="69"/>
    </row>
    <row r="206" spans="1:35" x14ac:dyDescent="0.25">
      <c r="A206" s="26">
        <f>Wellpath!E206</f>
        <v>0</v>
      </c>
      <c r="B206" s="68">
        <v>0</v>
      </c>
      <c r="C206" s="22">
        <v>0</v>
      </c>
      <c r="D206" s="22">
        <v>0</v>
      </c>
      <c r="E206" s="20">
        <f>Model!$W$38*(Wellpath!$K206-Wellpath!$K205)*MAX(ABS(SIN(Wellpath!$L206)*(IF(Wellpath!L205&lt;0.000001,0,SIN(ABS(MOD((Wellpath!$M206-Wellpath!M205+PI()),2*PI())-PI()))))),Model!$B$24*(Wellpath!$K206-Wellpath!$K205))*-SIN(Wellpath!$M206)</f>
        <v>0</v>
      </c>
      <c r="F206" s="20">
        <f>Model!$W$38*(Wellpath!$K206-Wellpath!$K205)*MAX(ABS(SIN(Wellpath!$L206)*(IF(Wellpath!L205&lt;0.000001,0,SIN(ABS(MOD((Wellpath!$M206-Wellpath!M205+PI()),2*PI())-PI()))))),Model!$B$24*(Wellpath!$K206-Wellpath!$K205))*COS(Wellpath!$M206)</f>
        <v>0</v>
      </c>
      <c r="G206" s="20">
        <v>0</v>
      </c>
      <c r="H206" s="18">
        <f t="shared" si="49"/>
        <v>0</v>
      </c>
      <c r="I206" s="18">
        <f t="shared" si="50"/>
        <v>0</v>
      </c>
      <c r="J206" s="18">
        <f t="shared" si="51"/>
        <v>0</v>
      </c>
      <c r="K206" s="21">
        <f t="shared" si="45"/>
        <v>1.1522470926443114</v>
      </c>
      <c r="L206" s="21">
        <f t="shared" si="45"/>
        <v>1.9429164548007987</v>
      </c>
      <c r="M206" s="21">
        <f t="shared" si="45"/>
        <v>0</v>
      </c>
      <c r="N206" s="21">
        <f t="shared" si="46"/>
        <v>-0.25365911733526819</v>
      </c>
      <c r="O206" s="21">
        <f t="shared" si="47"/>
        <v>0</v>
      </c>
      <c r="P206" s="21">
        <f t="shared" si="48"/>
        <v>0</v>
      </c>
      <c r="Q206" s="19">
        <f t="shared" si="42"/>
        <v>1.1522470926443114</v>
      </c>
      <c r="R206" s="19">
        <f t="shared" si="42"/>
        <v>1.9429164548007987</v>
      </c>
      <c r="S206" s="19">
        <f t="shared" si="42"/>
        <v>0</v>
      </c>
      <c r="T206" s="19">
        <f t="shared" si="52"/>
        <v>-0.25365911733526819</v>
      </c>
      <c r="U206" s="19">
        <f t="shared" si="53"/>
        <v>0</v>
      </c>
      <c r="V206" s="19">
        <f t="shared" si="54"/>
        <v>0</v>
      </c>
      <c r="AD206" s="69"/>
      <c r="AE206" s="69"/>
      <c r="AF206" s="69"/>
      <c r="AG206" s="69"/>
      <c r="AH206" s="69"/>
      <c r="AI206" s="69"/>
    </row>
    <row r="207" spans="1:35" x14ac:dyDescent="0.25">
      <c r="A207" s="26">
        <f>Wellpath!E207</f>
        <v>0</v>
      </c>
      <c r="B207" s="68">
        <v>0</v>
      </c>
      <c r="C207" s="22">
        <v>0</v>
      </c>
      <c r="D207" s="22">
        <v>0</v>
      </c>
      <c r="E207" s="20">
        <f>Model!$W$38*(Wellpath!$K207-Wellpath!$K206)*MAX(ABS(SIN(Wellpath!$L207)*(IF(Wellpath!L206&lt;0.000001,0,SIN(ABS(MOD((Wellpath!$M207-Wellpath!M206+PI()),2*PI())-PI()))))),Model!$B$24*(Wellpath!$K207-Wellpath!$K206))*-SIN(Wellpath!$M207)</f>
        <v>0</v>
      </c>
      <c r="F207" s="20">
        <f>Model!$W$38*(Wellpath!$K207-Wellpath!$K206)*MAX(ABS(SIN(Wellpath!$L207)*(IF(Wellpath!L206&lt;0.000001,0,SIN(ABS(MOD((Wellpath!$M207-Wellpath!M206+PI()),2*PI())-PI()))))),Model!$B$24*(Wellpath!$K207-Wellpath!$K206))*COS(Wellpath!$M207)</f>
        <v>0</v>
      </c>
      <c r="G207" s="20">
        <v>0</v>
      </c>
      <c r="H207" s="18">
        <f t="shared" si="49"/>
        <v>0</v>
      </c>
      <c r="I207" s="18">
        <f t="shared" si="50"/>
        <v>0</v>
      </c>
      <c r="J207" s="18">
        <f t="shared" si="51"/>
        <v>0</v>
      </c>
      <c r="K207" s="21">
        <f t="shared" si="45"/>
        <v>1.1522470926443114</v>
      </c>
      <c r="L207" s="21">
        <f t="shared" si="45"/>
        <v>1.9429164548007987</v>
      </c>
      <c r="M207" s="21">
        <f t="shared" si="45"/>
        <v>0</v>
      </c>
      <c r="N207" s="21">
        <f t="shared" si="46"/>
        <v>-0.25365911733526819</v>
      </c>
      <c r="O207" s="21">
        <f t="shared" si="47"/>
        <v>0</v>
      </c>
      <c r="P207" s="21">
        <f t="shared" si="48"/>
        <v>0</v>
      </c>
      <c r="Q207" s="19">
        <f t="shared" si="42"/>
        <v>1.1522470926443114</v>
      </c>
      <c r="R207" s="19">
        <f t="shared" si="42"/>
        <v>1.9429164548007987</v>
      </c>
      <c r="S207" s="19">
        <f t="shared" si="42"/>
        <v>0</v>
      </c>
      <c r="T207" s="19">
        <f t="shared" si="52"/>
        <v>-0.25365911733526819</v>
      </c>
      <c r="U207" s="19">
        <f t="shared" si="53"/>
        <v>0</v>
      </c>
      <c r="V207" s="19">
        <f t="shared" si="54"/>
        <v>0</v>
      </c>
      <c r="AD207" s="69"/>
      <c r="AE207" s="69"/>
      <c r="AF207" s="69"/>
      <c r="AG207" s="69"/>
      <c r="AH207" s="69"/>
      <c r="AI207" s="69"/>
    </row>
    <row r="208" spans="1:35" x14ac:dyDescent="0.25">
      <c r="A208" s="26">
        <f>Wellpath!E208</f>
        <v>0</v>
      </c>
      <c r="B208" s="68">
        <v>0</v>
      </c>
      <c r="C208" s="22">
        <v>0</v>
      </c>
      <c r="D208" s="22">
        <v>0</v>
      </c>
      <c r="E208" s="20">
        <f>Model!$W$38*(Wellpath!$K208-Wellpath!$K207)*MAX(ABS(SIN(Wellpath!$L208)*(IF(Wellpath!L207&lt;0.000001,0,SIN(ABS(MOD((Wellpath!$M208-Wellpath!M207+PI()),2*PI())-PI()))))),Model!$B$24*(Wellpath!$K208-Wellpath!$K207))*-SIN(Wellpath!$M208)</f>
        <v>0</v>
      </c>
      <c r="F208" s="20">
        <f>Model!$W$38*(Wellpath!$K208-Wellpath!$K207)*MAX(ABS(SIN(Wellpath!$L208)*(IF(Wellpath!L207&lt;0.000001,0,SIN(ABS(MOD((Wellpath!$M208-Wellpath!M207+PI()),2*PI())-PI()))))),Model!$B$24*(Wellpath!$K208-Wellpath!$K207))*COS(Wellpath!$M208)</f>
        <v>0</v>
      </c>
      <c r="G208" s="20">
        <v>0</v>
      </c>
      <c r="H208" s="18">
        <f t="shared" si="49"/>
        <v>0</v>
      </c>
      <c r="I208" s="18">
        <f t="shared" si="50"/>
        <v>0</v>
      </c>
      <c r="J208" s="18">
        <f t="shared" si="51"/>
        <v>0</v>
      </c>
      <c r="K208" s="21">
        <f t="shared" si="45"/>
        <v>1.1522470926443114</v>
      </c>
      <c r="L208" s="21">
        <f t="shared" si="45"/>
        <v>1.9429164548007987</v>
      </c>
      <c r="M208" s="21">
        <f t="shared" si="45"/>
        <v>0</v>
      </c>
      <c r="N208" s="21">
        <f t="shared" si="46"/>
        <v>-0.25365911733526819</v>
      </c>
      <c r="O208" s="21">
        <f t="shared" si="47"/>
        <v>0</v>
      </c>
      <c r="P208" s="21">
        <f t="shared" si="48"/>
        <v>0</v>
      </c>
      <c r="Q208" s="19">
        <f t="shared" si="42"/>
        <v>1.1522470926443114</v>
      </c>
      <c r="R208" s="19">
        <f t="shared" si="42"/>
        <v>1.9429164548007987</v>
      </c>
      <c r="S208" s="19">
        <f t="shared" si="42"/>
        <v>0</v>
      </c>
      <c r="T208" s="19">
        <f t="shared" si="52"/>
        <v>-0.25365911733526819</v>
      </c>
      <c r="U208" s="19">
        <f t="shared" si="53"/>
        <v>0</v>
      </c>
      <c r="V208" s="19">
        <f t="shared" si="54"/>
        <v>0</v>
      </c>
      <c r="AD208" s="69"/>
      <c r="AE208" s="69"/>
      <c r="AF208" s="69"/>
      <c r="AG208" s="69"/>
      <c r="AH208" s="69"/>
      <c r="AI208" s="69"/>
    </row>
    <row r="209" spans="1:35" x14ac:dyDescent="0.25">
      <c r="A209" s="26">
        <f>Wellpath!E209</f>
        <v>0</v>
      </c>
      <c r="B209" s="68">
        <v>0</v>
      </c>
      <c r="C209" s="22">
        <v>0</v>
      </c>
      <c r="D209" s="22">
        <v>0</v>
      </c>
      <c r="E209" s="20">
        <f>Model!$W$38*(Wellpath!$K209-Wellpath!$K208)*MAX(ABS(SIN(Wellpath!$L209)*(IF(Wellpath!L208&lt;0.000001,0,SIN(ABS(MOD((Wellpath!$M209-Wellpath!M208+PI()),2*PI())-PI()))))),Model!$B$24*(Wellpath!$K209-Wellpath!$K208))*-SIN(Wellpath!$M209)</f>
        <v>0</v>
      </c>
      <c r="F209" s="20">
        <f>Model!$W$38*(Wellpath!$K209-Wellpath!$K208)*MAX(ABS(SIN(Wellpath!$L209)*(IF(Wellpath!L208&lt;0.000001,0,SIN(ABS(MOD((Wellpath!$M209-Wellpath!M208+PI()),2*PI())-PI()))))),Model!$B$24*(Wellpath!$K209-Wellpath!$K208))*COS(Wellpath!$M209)</f>
        <v>0</v>
      </c>
      <c r="G209" s="20">
        <v>0</v>
      </c>
      <c r="H209" s="18">
        <f t="shared" si="49"/>
        <v>0</v>
      </c>
      <c r="I209" s="18">
        <f t="shared" si="50"/>
        <v>0</v>
      </c>
      <c r="J209" s="18">
        <f t="shared" si="51"/>
        <v>0</v>
      </c>
      <c r="K209" s="21">
        <f t="shared" si="45"/>
        <v>1.1522470926443114</v>
      </c>
      <c r="L209" s="21">
        <f t="shared" si="45"/>
        <v>1.9429164548007987</v>
      </c>
      <c r="M209" s="21">
        <f t="shared" si="45"/>
        <v>0</v>
      </c>
      <c r="N209" s="21">
        <f t="shared" si="46"/>
        <v>-0.25365911733526819</v>
      </c>
      <c r="O209" s="21">
        <f t="shared" si="47"/>
        <v>0</v>
      </c>
      <c r="P209" s="21">
        <f t="shared" si="48"/>
        <v>0</v>
      </c>
      <c r="Q209" s="19">
        <f t="shared" si="42"/>
        <v>1.1522470926443114</v>
      </c>
      <c r="R209" s="19">
        <f t="shared" si="42"/>
        <v>1.9429164548007987</v>
      </c>
      <c r="S209" s="19">
        <f t="shared" si="42"/>
        <v>0</v>
      </c>
      <c r="T209" s="19">
        <f t="shared" si="52"/>
        <v>-0.25365911733526819</v>
      </c>
      <c r="U209" s="19">
        <f t="shared" si="53"/>
        <v>0</v>
      </c>
      <c r="V209" s="19">
        <f t="shared" si="54"/>
        <v>0</v>
      </c>
      <c r="AD209" s="69"/>
      <c r="AE209" s="69"/>
      <c r="AF209" s="69"/>
      <c r="AG209" s="69"/>
      <c r="AH209" s="69"/>
      <c r="AI209" s="69"/>
    </row>
    <row r="210" spans="1:35" x14ac:dyDescent="0.25">
      <c r="A210" s="26">
        <f>Wellpath!E210</f>
        <v>0</v>
      </c>
      <c r="B210" s="68">
        <v>0</v>
      </c>
      <c r="C210" s="22">
        <v>0</v>
      </c>
      <c r="D210" s="22">
        <v>0</v>
      </c>
      <c r="E210" s="20">
        <f>Model!$W$38*(Wellpath!$K210-Wellpath!$K209)*MAX(ABS(SIN(Wellpath!$L210)*(IF(Wellpath!L209&lt;0.000001,0,SIN(ABS(MOD((Wellpath!$M210-Wellpath!M209+PI()),2*PI())-PI()))))),Model!$B$24*(Wellpath!$K210-Wellpath!$K209))*-SIN(Wellpath!$M210)</f>
        <v>0</v>
      </c>
      <c r="F210" s="20">
        <f>Model!$W$38*(Wellpath!$K210-Wellpath!$K209)*MAX(ABS(SIN(Wellpath!$L210)*(IF(Wellpath!L209&lt;0.000001,0,SIN(ABS(MOD((Wellpath!$M210-Wellpath!M209+PI()),2*PI())-PI()))))),Model!$B$24*(Wellpath!$K210-Wellpath!$K209))*COS(Wellpath!$M210)</f>
        <v>0</v>
      </c>
      <c r="G210" s="20">
        <v>0</v>
      </c>
      <c r="H210" s="18">
        <f t="shared" si="49"/>
        <v>0</v>
      </c>
      <c r="I210" s="18">
        <f t="shared" si="50"/>
        <v>0</v>
      </c>
      <c r="J210" s="18">
        <f t="shared" si="51"/>
        <v>0</v>
      </c>
      <c r="K210" s="21">
        <f t="shared" si="45"/>
        <v>1.1522470926443114</v>
      </c>
      <c r="L210" s="21">
        <f t="shared" si="45"/>
        <v>1.9429164548007987</v>
      </c>
      <c r="M210" s="21">
        <f t="shared" si="45"/>
        <v>0</v>
      </c>
      <c r="N210" s="21">
        <f t="shared" si="46"/>
        <v>-0.25365911733526819</v>
      </c>
      <c r="O210" s="21">
        <f t="shared" si="47"/>
        <v>0</v>
      </c>
      <c r="P210" s="21">
        <f t="shared" si="48"/>
        <v>0</v>
      </c>
      <c r="Q210" s="19">
        <f t="shared" si="42"/>
        <v>1.1522470926443114</v>
      </c>
      <c r="R210" s="19">
        <f t="shared" si="42"/>
        <v>1.9429164548007987</v>
      </c>
      <c r="S210" s="19">
        <f t="shared" si="42"/>
        <v>0</v>
      </c>
      <c r="T210" s="19">
        <f t="shared" si="52"/>
        <v>-0.25365911733526819</v>
      </c>
      <c r="U210" s="19">
        <f t="shared" si="53"/>
        <v>0</v>
      </c>
      <c r="V210" s="19">
        <f t="shared" si="54"/>
        <v>0</v>
      </c>
      <c r="AD210" s="69"/>
      <c r="AE210" s="69"/>
      <c r="AF210" s="69"/>
      <c r="AG210" s="69"/>
      <c r="AH210" s="69"/>
      <c r="AI210" s="69"/>
    </row>
    <row r="211" spans="1:35" x14ac:dyDescent="0.25">
      <c r="A211" s="26">
        <f>Wellpath!E211</f>
        <v>0</v>
      </c>
      <c r="B211" s="68">
        <v>0</v>
      </c>
      <c r="C211" s="22">
        <v>0</v>
      </c>
      <c r="D211" s="22">
        <v>0</v>
      </c>
      <c r="E211" s="20">
        <f>Model!$W$38*(Wellpath!$K211-Wellpath!$K210)*MAX(ABS(SIN(Wellpath!$L211)*(IF(Wellpath!L210&lt;0.000001,0,SIN(ABS(MOD((Wellpath!$M211-Wellpath!M210+PI()),2*PI())-PI()))))),Model!$B$24*(Wellpath!$K211-Wellpath!$K210))*-SIN(Wellpath!$M211)</f>
        <v>0</v>
      </c>
      <c r="F211" s="20">
        <f>Model!$W$38*(Wellpath!$K211-Wellpath!$K210)*MAX(ABS(SIN(Wellpath!$L211)*(IF(Wellpath!L210&lt;0.000001,0,SIN(ABS(MOD((Wellpath!$M211-Wellpath!M210+PI()),2*PI())-PI()))))),Model!$B$24*(Wellpath!$K211-Wellpath!$K210))*COS(Wellpath!$M211)</f>
        <v>0</v>
      </c>
      <c r="G211" s="20">
        <v>0</v>
      </c>
      <c r="H211" s="18">
        <f t="shared" si="49"/>
        <v>0</v>
      </c>
      <c r="I211" s="18">
        <f t="shared" si="50"/>
        <v>0</v>
      </c>
      <c r="J211" s="18">
        <f t="shared" si="51"/>
        <v>0</v>
      </c>
      <c r="K211" s="21">
        <f t="shared" si="45"/>
        <v>1.1522470926443114</v>
      </c>
      <c r="L211" s="21">
        <f t="shared" si="45"/>
        <v>1.9429164548007987</v>
      </c>
      <c r="M211" s="21">
        <f t="shared" si="45"/>
        <v>0</v>
      </c>
      <c r="N211" s="21">
        <f t="shared" si="46"/>
        <v>-0.25365911733526819</v>
      </c>
      <c r="O211" s="21">
        <f t="shared" si="47"/>
        <v>0</v>
      </c>
      <c r="P211" s="21">
        <f t="shared" si="48"/>
        <v>0</v>
      </c>
      <c r="Q211" s="19">
        <f t="shared" si="42"/>
        <v>1.1522470926443114</v>
      </c>
      <c r="R211" s="19">
        <f t="shared" si="42"/>
        <v>1.9429164548007987</v>
      </c>
      <c r="S211" s="19">
        <f t="shared" si="42"/>
        <v>0</v>
      </c>
      <c r="T211" s="19">
        <f t="shared" si="52"/>
        <v>-0.25365911733526819</v>
      </c>
      <c r="U211" s="19">
        <f t="shared" si="53"/>
        <v>0</v>
      </c>
      <c r="V211" s="19">
        <f t="shared" si="54"/>
        <v>0</v>
      </c>
      <c r="AD211" s="69"/>
      <c r="AE211" s="69"/>
      <c r="AF211" s="69"/>
      <c r="AG211" s="69"/>
      <c r="AH211" s="69"/>
      <c r="AI211" s="69"/>
    </row>
    <row r="212" spans="1:35" x14ac:dyDescent="0.25">
      <c r="A212" s="26">
        <f>Wellpath!E212</f>
        <v>0</v>
      </c>
      <c r="B212" s="68">
        <v>0</v>
      </c>
      <c r="C212" s="22">
        <v>0</v>
      </c>
      <c r="D212" s="22">
        <v>0</v>
      </c>
      <c r="E212" s="20">
        <f>Model!$W$38*(Wellpath!$K212-Wellpath!$K211)*MAX(ABS(SIN(Wellpath!$L212)*(IF(Wellpath!L211&lt;0.000001,0,SIN(ABS(MOD((Wellpath!$M212-Wellpath!M211+PI()),2*PI())-PI()))))),Model!$B$24*(Wellpath!$K212-Wellpath!$K211))*-SIN(Wellpath!$M212)</f>
        <v>0</v>
      </c>
      <c r="F212" s="20">
        <f>Model!$W$38*(Wellpath!$K212-Wellpath!$K211)*MAX(ABS(SIN(Wellpath!$L212)*(IF(Wellpath!L211&lt;0.000001,0,SIN(ABS(MOD((Wellpath!$M212-Wellpath!M211+PI()),2*PI())-PI()))))),Model!$B$24*(Wellpath!$K212-Wellpath!$K211))*COS(Wellpath!$M212)</f>
        <v>0</v>
      </c>
      <c r="G212" s="20">
        <v>0</v>
      </c>
      <c r="H212" s="18">
        <f t="shared" si="49"/>
        <v>0</v>
      </c>
      <c r="I212" s="18">
        <f t="shared" si="50"/>
        <v>0</v>
      </c>
      <c r="J212" s="18">
        <f t="shared" si="51"/>
        <v>0</v>
      </c>
      <c r="K212" s="21">
        <f t="shared" ref="K212:M227" si="55">K211+E212^2</f>
        <v>1.1522470926443114</v>
      </c>
      <c r="L212" s="21">
        <f t="shared" si="55"/>
        <v>1.9429164548007987</v>
      </c>
      <c r="M212" s="21">
        <f t="shared" si="55"/>
        <v>0</v>
      </c>
      <c r="N212" s="21">
        <f t="shared" si="46"/>
        <v>-0.25365911733526819</v>
      </c>
      <c r="O212" s="21">
        <f t="shared" si="47"/>
        <v>0</v>
      </c>
      <c r="P212" s="21">
        <f t="shared" si="48"/>
        <v>0</v>
      </c>
      <c r="Q212" s="19">
        <f t="shared" si="42"/>
        <v>1.1522470926443114</v>
      </c>
      <c r="R212" s="19">
        <f t="shared" si="42"/>
        <v>1.9429164548007987</v>
      </c>
      <c r="S212" s="19">
        <f t="shared" si="42"/>
        <v>0</v>
      </c>
      <c r="T212" s="19">
        <f t="shared" si="52"/>
        <v>-0.25365911733526819</v>
      </c>
      <c r="U212" s="19">
        <f t="shared" si="53"/>
        <v>0</v>
      </c>
      <c r="V212" s="19">
        <f t="shared" si="54"/>
        <v>0</v>
      </c>
      <c r="AD212" s="69"/>
      <c r="AE212" s="69"/>
      <c r="AF212" s="69"/>
      <c r="AG212" s="69"/>
      <c r="AH212" s="69"/>
      <c r="AI212" s="69"/>
    </row>
    <row r="213" spans="1:35" x14ac:dyDescent="0.25">
      <c r="A213" s="26">
        <f>Wellpath!E213</f>
        <v>0</v>
      </c>
      <c r="B213" s="68">
        <v>0</v>
      </c>
      <c r="C213" s="22">
        <v>0</v>
      </c>
      <c r="D213" s="22">
        <v>0</v>
      </c>
      <c r="E213" s="20">
        <f>Model!$W$38*(Wellpath!$K213-Wellpath!$K212)*MAX(ABS(SIN(Wellpath!$L213)*(IF(Wellpath!L212&lt;0.000001,0,SIN(ABS(MOD((Wellpath!$M213-Wellpath!M212+PI()),2*PI())-PI()))))),Model!$B$24*(Wellpath!$K213-Wellpath!$K212))*-SIN(Wellpath!$M213)</f>
        <v>0</v>
      </c>
      <c r="F213" s="20">
        <f>Model!$W$38*(Wellpath!$K213-Wellpath!$K212)*MAX(ABS(SIN(Wellpath!$L213)*(IF(Wellpath!L212&lt;0.000001,0,SIN(ABS(MOD((Wellpath!$M213-Wellpath!M212+PI()),2*PI())-PI()))))),Model!$B$24*(Wellpath!$K213-Wellpath!$K212))*COS(Wellpath!$M213)</f>
        <v>0</v>
      </c>
      <c r="G213" s="20">
        <v>0</v>
      </c>
      <c r="H213" s="18">
        <f t="shared" si="49"/>
        <v>0</v>
      </c>
      <c r="I213" s="18">
        <f t="shared" si="50"/>
        <v>0</v>
      </c>
      <c r="J213" s="18">
        <f t="shared" si="51"/>
        <v>0</v>
      </c>
      <c r="K213" s="21">
        <f t="shared" si="55"/>
        <v>1.1522470926443114</v>
      </c>
      <c r="L213" s="21">
        <f t="shared" si="55"/>
        <v>1.9429164548007987</v>
      </c>
      <c r="M213" s="21">
        <f t="shared" si="55"/>
        <v>0</v>
      </c>
      <c r="N213" s="21">
        <f t="shared" si="46"/>
        <v>-0.25365911733526819</v>
      </c>
      <c r="O213" s="21">
        <f t="shared" si="47"/>
        <v>0</v>
      </c>
      <c r="P213" s="21">
        <f t="shared" si="48"/>
        <v>0</v>
      </c>
      <c r="Q213" s="19">
        <f t="shared" ref="Q213:S270" si="56">K212+H213^2</f>
        <v>1.1522470926443114</v>
      </c>
      <c r="R213" s="19">
        <f t="shared" si="56"/>
        <v>1.9429164548007987</v>
      </c>
      <c r="S213" s="19">
        <f t="shared" si="56"/>
        <v>0</v>
      </c>
      <c r="T213" s="19">
        <f t="shared" si="52"/>
        <v>-0.25365911733526819</v>
      </c>
      <c r="U213" s="19">
        <f t="shared" si="53"/>
        <v>0</v>
      </c>
      <c r="V213" s="19">
        <f t="shared" si="54"/>
        <v>0</v>
      </c>
      <c r="AD213" s="69"/>
      <c r="AE213" s="69"/>
      <c r="AF213" s="69"/>
      <c r="AG213" s="69"/>
      <c r="AH213" s="69"/>
      <c r="AI213" s="69"/>
    </row>
    <row r="214" spans="1:35" x14ac:dyDescent="0.25">
      <c r="A214" s="26">
        <f>Wellpath!E214</f>
        <v>0</v>
      </c>
      <c r="B214" s="68">
        <v>0</v>
      </c>
      <c r="C214" s="22">
        <v>0</v>
      </c>
      <c r="D214" s="22">
        <v>0</v>
      </c>
      <c r="E214" s="20">
        <f>Model!$W$38*(Wellpath!$K214-Wellpath!$K213)*MAX(ABS(SIN(Wellpath!$L214)*(IF(Wellpath!L213&lt;0.000001,0,SIN(ABS(MOD((Wellpath!$M214-Wellpath!M213+PI()),2*PI())-PI()))))),Model!$B$24*(Wellpath!$K214-Wellpath!$K213))*-SIN(Wellpath!$M214)</f>
        <v>0</v>
      </c>
      <c r="F214" s="20">
        <f>Model!$W$38*(Wellpath!$K214-Wellpath!$K213)*MAX(ABS(SIN(Wellpath!$L214)*(IF(Wellpath!L213&lt;0.000001,0,SIN(ABS(MOD((Wellpath!$M214-Wellpath!M213+PI()),2*PI())-PI()))))),Model!$B$24*(Wellpath!$K214-Wellpath!$K213))*COS(Wellpath!$M214)</f>
        <v>0</v>
      </c>
      <c r="G214" s="20">
        <v>0</v>
      </c>
      <c r="H214" s="18">
        <f t="shared" si="49"/>
        <v>0</v>
      </c>
      <c r="I214" s="18">
        <f t="shared" si="50"/>
        <v>0</v>
      </c>
      <c r="J214" s="18">
        <f t="shared" si="51"/>
        <v>0</v>
      </c>
      <c r="K214" s="21">
        <f t="shared" si="55"/>
        <v>1.1522470926443114</v>
      </c>
      <c r="L214" s="21">
        <f t="shared" si="55"/>
        <v>1.9429164548007987</v>
      </c>
      <c r="M214" s="21">
        <f t="shared" si="55"/>
        <v>0</v>
      </c>
      <c r="N214" s="21">
        <f t="shared" si="46"/>
        <v>-0.25365911733526819</v>
      </c>
      <c r="O214" s="21">
        <f t="shared" si="47"/>
        <v>0</v>
      </c>
      <c r="P214" s="21">
        <f t="shared" si="48"/>
        <v>0</v>
      </c>
      <c r="Q214" s="19">
        <f t="shared" si="56"/>
        <v>1.1522470926443114</v>
      </c>
      <c r="R214" s="19">
        <f t="shared" si="56"/>
        <v>1.9429164548007987</v>
      </c>
      <c r="S214" s="19">
        <f t="shared" si="56"/>
        <v>0</v>
      </c>
      <c r="T214" s="19">
        <f t="shared" si="52"/>
        <v>-0.25365911733526819</v>
      </c>
      <c r="U214" s="19">
        <f t="shared" si="53"/>
        <v>0</v>
      </c>
      <c r="V214" s="19">
        <f t="shared" si="54"/>
        <v>0</v>
      </c>
      <c r="AD214" s="69"/>
      <c r="AE214" s="69"/>
      <c r="AF214" s="69"/>
      <c r="AG214" s="69"/>
      <c r="AH214" s="69"/>
      <c r="AI214" s="69"/>
    </row>
    <row r="215" spans="1:35" x14ac:dyDescent="0.25">
      <c r="A215" s="26">
        <f>Wellpath!E215</f>
        <v>0</v>
      </c>
      <c r="B215" s="68">
        <v>0</v>
      </c>
      <c r="C215" s="22">
        <v>0</v>
      </c>
      <c r="D215" s="22">
        <v>0</v>
      </c>
      <c r="E215" s="20">
        <f>Model!$W$38*(Wellpath!$K215-Wellpath!$K214)*MAX(ABS(SIN(Wellpath!$L215)*(IF(Wellpath!L214&lt;0.000001,0,SIN(ABS(MOD((Wellpath!$M215-Wellpath!M214+PI()),2*PI())-PI()))))),Model!$B$24*(Wellpath!$K215-Wellpath!$K214))*-SIN(Wellpath!$M215)</f>
        <v>0</v>
      </c>
      <c r="F215" s="20">
        <f>Model!$W$38*(Wellpath!$K215-Wellpath!$K214)*MAX(ABS(SIN(Wellpath!$L215)*(IF(Wellpath!L214&lt;0.000001,0,SIN(ABS(MOD((Wellpath!$M215-Wellpath!M214+PI()),2*PI())-PI()))))),Model!$B$24*(Wellpath!$K215-Wellpath!$K214))*COS(Wellpath!$M215)</f>
        <v>0</v>
      </c>
      <c r="G215" s="20">
        <v>0</v>
      </c>
      <c r="H215" s="18">
        <f t="shared" si="49"/>
        <v>0</v>
      </c>
      <c r="I215" s="18">
        <f t="shared" si="50"/>
        <v>0</v>
      </c>
      <c r="J215" s="18">
        <f t="shared" si="51"/>
        <v>0</v>
      </c>
      <c r="K215" s="21">
        <f t="shared" si="55"/>
        <v>1.1522470926443114</v>
      </c>
      <c r="L215" s="21">
        <f t="shared" si="55"/>
        <v>1.9429164548007987</v>
      </c>
      <c r="M215" s="21">
        <f t="shared" si="55"/>
        <v>0</v>
      </c>
      <c r="N215" s="21">
        <f t="shared" si="46"/>
        <v>-0.25365911733526819</v>
      </c>
      <c r="O215" s="21">
        <f t="shared" si="47"/>
        <v>0</v>
      </c>
      <c r="P215" s="21">
        <f t="shared" si="48"/>
        <v>0</v>
      </c>
      <c r="Q215" s="19">
        <f t="shared" si="56"/>
        <v>1.1522470926443114</v>
      </c>
      <c r="R215" s="19">
        <f t="shared" si="56"/>
        <v>1.9429164548007987</v>
      </c>
      <c r="S215" s="19">
        <f t="shared" si="56"/>
        <v>0</v>
      </c>
      <c r="T215" s="19">
        <f t="shared" si="52"/>
        <v>-0.25365911733526819</v>
      </c>
      <c r="U215" s="19">
        <f t="shared" si="53"/>
        <v>0</v>
      </c>
      <c r="V215" s="19">
        <f t="shared" si="54"/>
        <v>0</v>
      </c>
      <c r="AD215" s="69"/>
      <c r="AE215" s="69"/>
      <c r="AF215" s="69"/>
      <c r="AG215" s="69"/>
      <c r="AH215" s="69"/>
      <c r="AI215" s="69"/>
    </row>
    <row r="216" spans="1:35" x14ac:dyDescent="0.25">
      <c r="A216" s="26">
        <f>Wellpath!E216</f>
        <v>0</v>
      </c>
      <c r="B216" s="68">
        <v>0</v>
      </c>
      <c r="C216" s="22">
        <v>0</v>
      </c>
      <c r="D216" s="22">
        <v>0</v>
      </c>
      <c r="E216" s="20">
        <f>Model!$W$38*(Wellpath!$K216-Wellpath!$K215)*MAX(ABS(SIN(Wellpath!$L216)*(IF(Wellpath!L215&lt;0.000001,0,SIN(ABS(MOD((Wellpath!$M216-Wellpath!M215+PI()),2*PI())-PI()))))),Model!$B$24*(Wellpath!$K216-Wellpath!$K215))*-SIN(Wellpath!$M216)</f>
        <v>0</v>
      </c>
      <c r="F216" s="20">
        <f>Model!$W$38*(Wellpath!$K216-Wellpath!$K215)*MAX(ABS(SIN(Wellpath!$L216)*(IF(Wellpath!L215&lt;0.000001,0,SIN(ABS(MOD((Wellpath!$M216-Wellpath!M215+PI()),2*PI())-PI()))))),Model!$B$24*(Wellpath!$K216-Wellpath!$K215))*COS(Wellpath!$M216)</f>
        <v>0</v>
      </c>
      <c r="G216" s="20">
        <v>0</v>
      </c>
      <c r="H216" s="18">
        <f t="shared" si="49"/>
        <v>0</v>
      </c>
      <c r="I216" s="18">
        <f t="shared" si="50"/>
        <v>0</v>
      </c>
      <c r="J216" s="18">
        <f t="shared" si="51"/>
        <v>0</v>
      </c>
      <c r="K216" s="21">
        <f t="shared" si="55"/>
        <v>1.1522470926443114</v>
      </c>
      <c r="L216" s="21">
        <f t="shared" si="55"/>
        <v>1.9429164548007987</v>
      </c>
      <c r="M216" s="21">
        <f t="shared" si="55"/>
        <v>0</v>
      </c>
      <c r="N216" s="21">
        <f t="shared" si="46"/>
        <v>-0.25365911733526819</v>
      </c>
      <c r="O216" s="21">
        <f t="shared" si="47"/>
        <v>0</v>
      </c>
      <c r="P216" s="21">
        <f t="shared" si="48"/>
        <v>0</v>
      </c>
      <c r="Q216" s="19">
        <f t="shared" si="56"/>
        <v>1.1522470926443114</v>
      </c>
      <c r="R216" s="19">
        <f t="shared" si="56"/>
        <v>1.9429164548007987</v>
      </c>
      <c r="S216" s="19">
        <f t="shared" si="56"/>
        <v>0</v>
      </c>
      <c r="T216" s="19">
        <f t="shared" si="52"/>
        <v>-0.25365911733526819</v>
      </c>
      <c r="U216" s="19">
        <f t="shared" si="53"/>
        <v>0</v>
      </c>
      <c r="V216" s="19">
        <f t="shared" si="54"/>
        <v>0</v>
      </c>
      <c r="AD216" s="69"/>
      <c r="AE216" s="69"/>
      <c r="AF216" s="69"/>
      <c r="AG216" s="69"/>
      <c r="AH216" s="69"/>
      <c r="AI216" s="69"/>
    </row>
    <row r="217" spans="1:35" x14ac:dyDescent="0.25">
      <c r="A217" s="26">
        <f>Wellpath!E217</f>
        <v>0</v>
      </c>
      <c r="B217" s="68">
        <v>0</v>
      </c>
      <c r="C217" s="22">
        <v>0</v>
      </c>
      <c r="D217" s="22">
        <v>0</v>
      </c>
      <c r="E217" s="20">
        <f>Model!$W$38*(Wellpath!$K217-Wellpath!$K216)*MAX(ABS(SIN(Wellpath!$L217)*(IF(Wellpath!L216&lt;0.000001,0,SIN(ABS(MOD((Wellpath!$M217-Wellpath!M216+PI()),2*PI())-PI()))))),Model!$B$24*(Wellpath!$K217-Wellpath!$K216))*-SIN(Wellpath!$M217)</f>
        <v>0</v>
      </c>
      <c r="F217" s="20">
        <f>Model!$W$38*(Wellpath!$K217-Wellpath!$K216)*MAX(ABS(SIN(Wellpath!$L217)*(IF(Wellpath!L216&lt;0.000001,0,SIN(ABS(MOD((Wellpath!$M217-Wellpath!M216+PI()),2*PI())-PI()))))),Model!$B$24*(Wellpath!$K217-Wellpath!$K216))*COS(Wellpath!$M217)</f>
        <v>0</v>
      </c>
      <c r="G217" s="20">
        <v>0</v>
      </c>
      <c r="H217" s="18">
        <f t="shared" si="49"/>
        <v>0</v>
      </c>
      <c r="I217" s="18">
        <f t="shared" si="50"/>
        <v>0</v>
      </c>
      <c r="J217" s="18">
        <f t="shared" si="51"/>
        <v>0</v>
      </c>
      <c r="K217" s="21">
        <f t="shared" si="55"/>
        <v>1.1522470926443114</v>
      </c>
      <c r="L217" s="21">
        <f t="shared" si="55"/>
        <v>1.9429164548007987</v>
      </c>
      <c r="M217" s="21">
        <f t="shared" si="55"/>
        <v>0</v>
      </c>
      <c r="N217" s="21">
        <f t="shared" si="46"/>
        <v>-0.25365911733526819</v>
      </c>
      <c r="O217" s="21">
        <f t="shared" si="47"/>
        <v>0</v>
      </c>
      <c r="P217" s="21">
        <f t="shared" si="48"/>
        <v>0</v>
      </c>
      <c r="Q217" s="19">
        <f t="shared" si="56"/>
        <v>1.1522470926443114</v>
      </c>
      <c r="R217" s="19">
        <f t="shared" si="56"/>
        <v>1.9429164548007987</v>
      </c>
      <c r="S217" s="19">
        <f t="shared" si="56"/>
        <v>0</v>
      </c>
      <c r="T217" s="19">
        <f t="shared" si="52"/>
        <v>-0.25365911733526819</v>
      </c>
      <c r="U217" s="19">
        <f t="shared" si="53"/>
        <v>0</v>
      </c>
      <c r="V217" s="19">
        <f t="shared" si="54"/>
        <v>0</v>
      </c>
      <c r="AD217" s="69"/>
      <c r="AE217" s="69"/>
      <c r="AF217" s="69"/>
      <c r="AG217" s="69"/>
      <c r="AH217" s="69"/>
      <c r="AI217" s="69"/>
    </row>
    <row r="218" spans="1:35" x14ac:dyDescent="0.25">
      <c r="A218" s="26">
        <f>Wellpath!E218</f>
        <v>0</v>
      </c>
      <c r="B218" s="68">
        <v>0</v>
      </c>
      <c r="C218" s="22">
        <v>0</v>
      </c>
      <c r="D218" s="22">
        <v>0</v>
      </c>
      <c r="E218" s="20">
        <f>Model!$W$38*(Wellpath!$K218-Wellpath!$K217)*MAX(ABS(SIN(Wellpath!$L218)*(IF(Wellpath!L217&lt;0.000001,0,SIN(ABS(MOD((Wellpath!$M218-Wellpath!M217+PI()),2*PI())-PI()))))),Model!$B$24*(Wellpath!$K218-Wellpath!$K217))*-SIN(Wellpath!$M218)</f>
        <v>0</v>
      </c>
      <c r="F218" s="20">
        <f>Model!$W$38*(Wellpath!$K218-Wellpath!$K217)*MAX(ABS(SIN(Wellpath!$L218)*(IF(Wellpath!L217&lt;0.000001,0,SIN(ABS(MOD((Wellpath!$M218-Wellpath!M217+PI()),2*PI())-PI()))))),Model!$B$24*(Wellpath!$K218-Wellpath!$K217))*COS(Wellpath!$M218)</f>
        <v>0</v>
      </c>
      <c r="G218" s="20">
        <v>0</v>
      </c>
      <c r="H218" s="18">
        <f t="shared" si="49"/>
        <v>0</v>
      </c>
      <c r="I218" s="18">
        <f t="shared" si="50"/>
        <v>0</v>
      </c>
      <c r="J218" s="18">
        <f t="shared" si="51"/>
        <v>0</v>
      </c>
      <c r="K218" s="21">
        <f t="shared" si="55"/>
        <v>1.1522470926443114</v>
      </c>
      <c r="L218" s="21">
        <f t="shared" si="55"/>
        <v>1.9429164548007987</v>
      </c>
      <c r="M218" s="21">
        <f t="shared" si="55"/>
        <v>0</v>
      </c>
      <c r="N218" s="21">
        <f t="shared" si="46"/>
        <v>-0.25365911733526819</v>
      </c>
      <c r="O218" s="21">
        <f t="shared" si="47"/>
        <v>0</v>
      </c>
      <c r="P218" s="21">
        <f t="shared" si="48"/>
        <v>0</v>
      </c>
      <c r="Q218" s="19">
        <f t="shared" si="56"/>
        <v>1.1522470926443114</v>
      </c>
      <c r="R218" s="19">
        <f t="shared" si="56"/>
        <v>1.9429164548007987</v>
      </c>
      <c r="S218" s="19">
        <f t="shared" si="56"/>
        <v>0</v>
      </c>
      <c r="T218" s="19">
        <f t="shared" si="52"/>
        <v>-0.25365911733526819</v>
      </c>
      <c r="U218" s="19">
        <f t="shared" si="53"/>
        <v>0</v>
      </c>
      <c r="V218" s="19">
        <f t="shared" si="54"/>
        <v>0</v>
      </c>
      <c r="AD218" s="69"/>
      <c r="AE218" s="69"/>
      <c r="AF218" s="69"/>
      <c r="AG218" s="69"/>
      <c r="AH218" s="69"/>
      <c r="AI218" s="69"/>
    </row>
    <row r="219" spans="1:35" x14ac:dyDescent="0.25">
      <c r="A219" s="26">
        <f>Wellpath!E219</f>
        <v>0</v>
      </c>
      <c r="B219" s="68">
        <v>0</v>
      </c>
      <c r="C219" s="22">
        <v>0</v>
      </c>
      <c r="D219" s="22">
        <v>0</v>
      </c>
      <c r="E219" s="20">
        <f>Model!$W$38*(Wellpath!$K219-Wellpath!$K218)*MAX(ABS(SIN(Wellpath!$L219)*(IF(Wellpath!L218&lt;0.000001,0,SIN(ABS(MOD((Wellpath!$M219-Wellpath!M218+PI()),2*PI())-PI()))))),Model!$B$24*(Wellpath!$K219-Wellpath!$K218))*-SIN(Wellpath!$M219)</f>
        <v>0</v>
      </c>
      <c r="F219" s="20">
        <f>Model!$W$38*(Wellpath!$K219-Wellpath!$K218)*MAX(ABS(SIN(Wellpath!$L219)*(IF(Wellpath!L218&lt;0.000001,0,SIN(ABS(MOD((Wellpath!$M219-Wellpath!M218+PI()),2*PI())-PI()))))),Model!$B$24*(Wellpath!$K219-Wellpath!$K218))*COS(Wellpath!$M219)</f>
        <v>0</v>
      </c>
      <c r="G219" s="20">
        <v>0</v>
      </c>
      <c r="H219" s="18">
        <f t="shared" si="49"/>
        <v>0</v>
      </c>
      <c r="I219" s="18">
        <f t="shared" si="50"/>
        <v>0</v>
      </c>
      <c r="J219" s="18">
        <f t="shared" si="51"/>
        <v>0</v>
      </c>
      <c r="K219" s="21">
        <f t="shared" si="55"/>
        <v>1.1522470926443114</v>
      </c>
      <c r="L219" s="21">
        <f t="shared" si="55"/>
        <v>1.9429164548007987</v>
      </c>
      <c r="M219" s="21">
        <f t="shared" si="55"/>
        <v>0</v>
      </c>
      <c r="N219" s="21">
        <f t="shared" si="46"/>
        <v>-0.25365911733526819</v>
      </c>
      <c r="O219" s="21">
        <f t="shared" si="47"/>
        <v>0</v>
      </c>
      <c r="P219" s="21">
        <f t="shared" si="48"/>
        <v>0</v>
      </c>
      <c r="Q219" s="19">
        <f t="shared" si="56"/>
        <v>1.1522470926443114</v>
      </c>
      <c r="R219" s="19">
        <f t="shared" si="56"/>
        <v>1.9429164548007987</v>
      </c>
      <c r="S219" s="19">
        <f t="shared" si="56"/>
        <v>0</v>
      </c>
      <c r="T219" s="19">
        <f t="shared" si="52"/>
        <v>-0.25365911733526819</v>
      </c>
      <c r="U219" s="19">
        <f t="shared" si="53"/>
        <v>0</v>
      </c>
      <c r="V219" s="19">
        <f t="shared" si="54"/>
        <v>0</v>
      </c>
      <c r="AD219" s="69"/>
      <c r="AE219" s="69"/>
      <c r="AF219" s="69"/>
      <c r="AG219" s="69"/>
      <c r="AH219" s="69"/>
      <c r="AI219" s="69"/>
    </row>
    <row r="220" spans="1:35" x14ac:dyDescent="0.25">
      <c r="A220" s="26">
        <f>Wellpath!E220</f>
        <v>0</v>
      </c>
      <c r="B220" s="68">
        <v>0</v>
      </c>
      <c r="C220" s="22">
        <v>0</v>
      </c>
      <c r="D220" s="22">
        <v>0</v>
      </c>
      <c r="E220" s="20">
        <f>Model!$W$38*(Wellpath!$K220-Wellpath!$K219)*MAX(ABS(SIN(Wellpath!$L220)*(IF(Wellpath!L219&lt;0.000001,0,SIN(ABS(MOD((Wellpath!$M220-Wellpath!M219+PI()),2*PI())-PI()))))),Model!$B$24*(Wellpath!$K220-Wellpath!$K219))*-SIN(Wellpath!$M220)</f>
        <v>0</v>
      </c>
      <c r="F220" s="20">
        <f>Model!$W$38*(Wellpath!$K220-Wellpath!$K219)*MAX(ABS(SIN(Wellpath!$L220)*(IF(Wellpath!L219&lt;0.000001,0,SIN(ABS(MOD((Wellpath!$M220-Wellpath!M219+PI()),2*PI())-PI()))))),Model!$B$24*(Wellpath!$K220-Wellpath!$K219))*COS(Wellpath!$M220)</f>
        <v>0</v>
      </c>
      <c r="G220" s="20">
        <v>0</v>
      </c>
      <c r="H220" s="18">
        <f t="shared" si="49"/>
        <v>0</v>
      </c>
      <c r="I220" s="18">
        <f t="shared" si="50"/>
        <v>0</v>
      </c>
      <c r="J220" s="18">
        <f t="shared" si="51"/>
        <v>0</v>
      </c>
      <c r="K220" s="21">
        <f t="shared" si="55"/>
        <v>1.1522470926443114</v>
      </c>
      <c r="L220" s="21">
        <f t="shared" si="55"/>
        <v>1.9429164548007987</v>
      </c>
      <c r="M220" s="21">
        <f t="shared" si="55"/>
        <v>0</v>
      </c>
      <c r="N220" s="21">
        <f t="shared" si="46"/>
        <v>-0.25365911733526819</v>
      </c>
      <c r="O220" s="21">
        <f t="shared" si="47"/>
        <v>0</v>
      </c>
      <c r="P220" s="21">
        <f t="shared" si="48"/>
        <v>0</v>
      </c>
      <c r="Q220" s="19">
        <f t="shared" si="56"/>
        <v>1.1522470926443114</v>
      </c>
      <c r="R220" s="19">
        <f t="shared" si="56"/>
        <v>1.9429164548007987</v>
      </c>
      <c r="S220" s="19">
        <f t="shared" si="56"/>
        <v>0</v>
      </c>
      <c r="T220" s="19">
        <f t="shared" si="52"/>
        <v>-0.25365911733526819</v>
      </c>
      <c r="U220" s="19">
        <f t="shared" si="53"/>
        <v>0</v>
      </c>
      <c r="V220" s="19">
        <f t="shared" si="54"/>
        <v>0</v>
      </c>
      <c r="AD220" s="69"/>
      <c r="AE220" s="69"/>
      <c r="AF220" s="69"/>
      <c r="AG220" s="69"/>
      <c r="AH220" s="69"/>
      <c r="AI220" s="69"/>
    </row>
    <row r="221" spans="1:35" x14ac:dyDescent="0.25">
      <c r="A221" s="26">
        <f>Wellpath!E221</f>
        <v>0</v>
      </c>
      <c r="B221" s="68">
        <v>0</v>
      </c>
      <c r="C221" s="22">
        <v>0</v>
      </c>
      <c r="D221" s="22">
        <v>0</v>
      </c>
      <c r="E221" s="20">
        <f>Model!$W$38*(Wellpath!$K221-Wellpath!$K220)*MAX(ABS(SIN(Wellpath!$L221)*(IF(Wellpath!L220&lt;0.000001,0,SIN(ABS(MOD((Wellpath!$M221-Wellpath!M220+PI()),2*PI())-PI()))))),Model!$B$24*(Wellpath!$K221-Wellpath!$K220))*-SIN(Wellpath!$M221)</f>
        <v>0</v>
      </c>
      <c r="F221" s="20">
        <f>Model!$W$38*(Wellpath!$K221-Wellpath!$K220)*MAX(ABS(SIN(Wellpath!$L221)*(IF(Wellpath!L220&lt;0.000001,0,SIN(ABS(MOD((Wellpath!$M221-Wellpath!M220+PI()),2*PI())-PI()))))),Model!$B$24*(Wellpath!$K221-Wellpath!$K220))*COS(Wellpath!$M221)</f>
        <v>0</v>
      </c>
      <c r="G221" s="20">
        <v>0</v>
      </c>
      <c r="H221" s="18">
        <f t="shared" si="49"/>
        <v>0</v>
      </c>
      <c r="I221" s="18">
        <f t="shared" si="50"/>
        <v>0</v>
      </c>
      <c r="J221" s="18">
        <f t="shared" si="51"/>
        <v>0</v>
      </c>
      <c r="K221" s="21">
        <f t="shared" si="55"/>
        <v>1.1522470926443114</v>
      </c>
      <c r="L221" s="21">
        <f t="shared" si="55"/>
        <v>1.9429164548007987</v>
      </c>
      <c r="M221" s="21">
        <f t="shared" si="55"/>
        <v>0</v>
      </c>
      <c r="N221" s="21">
        <f t="shared" si="46"/>
        <v>-0.25365911733526819</v>
      </c>
      <c r="O221" s="21">
        <f t="shared" si="47"/>
        <v>0</v>
      </c>
      <c r="P221" s="21">
        <f t="shared" si="48"/>
        <v>0</v>
      </c>
      <c r="Q221" s="19">
        <f t="shared" si="56"/>
        <v>1.1522470926443114</v>
      </c>
      <c r="R221" s="19">
        <f t="shared" si="56"/>
        <v>1.9429164548007987</v>
      </c>
      <c r="S221" s="19">
        <f t="shared" si="56"/>
        <v>0</v>
      </c>
      <c r="T221" s="19">
        <f t="shared" si="52"/>
        <v>-0.25365911733526819</v>
      </c>
      <c r="U221" s="19">
        <f t="shared" si="53"/>
        <v>0</v>
      </c>
      <c r="V221" s="19">
        <f t="shared" si="54"/>
        <v>0</v>
      </c>
      <c r="AD221" s="69"/>
      <c r="AE221" s="69"/>
      <c r="AF221" s="69"/>
      <c r="AG221" s="69"/>
      <c r="AH221" s="69"/>
      <c r="AI221" s="69"/>
    </row>
    <row r="222" spans="1:35" x14ac:dyDescent="0.25">
      <c r="A222" s="26">
        <f>Wellpath!E222</f>
        <v>0</v>
      </c>
      <c r="B222" s="68">
        <v>0</v>
      </c>
      <c r="C222" s="22">
        <v>0</v>
      </c>
      <c r="D222" s="22">
        <v>0</v>
      </c>
      <c r="E222" s="20">
        <f>Model!$W$38*(Wellpath!$K222-Wellpath!$K221)*MAX(ABS(SIN(Wellpath!$L222)*(IF(Wellpath!L221&lt;0.000001,0,SIN(ABS(MOD((Wellpath!$M222-Wellpath!M221+PI()),2*PI())-PI()))))),Model!$B$24*(Wellpath!$K222-Wellpath!$K221))*-SIN(Wellpath!$M222)</f>
        <v>0</v>
      </c>
      <c r="F222" s="20">
        <f>Model!$W$38*(Wellpath!$K222-Wellpath!$K221)*MAX(ABS(SIN(Wellpath!$L222)*(IF(Wellpath!L221&lt;0.000001,0,SIN(ABS(MOD((Wellpath!$M222-Wellpath!M221+PI()),2*PI())-PI()))))),Model!$B$24*(Wellpath!$K222-Wellpath!$K221))*COS(Wellpath!$M222)</f>
        <v>0</v>
      </c>
      <c r="G222" s="20">
        <v>0</v>
      </c>
      <c r="H222" s="18">
        <f t="shared" si="49"/>
        <v>0</v>
      </c>
      <c r="I222" s="18">
        <f t="shared" si="50"/>
        <v>0</v>
      </c>
      <c r="J222" s="18">
        <f t="shared" si="51"/>
        <v>0</v>
      </c>
      <c r="K222" s="21">
        <f t="shared" si="55"/>
        <v>1.1522470926443114</v>
      </c>
      <c r="L222" s="21">
        <f t="shared" si="55"/>
        <v>1.9429164548007987</v>
      </c>
      <c r="M222" s="21">
        <f t="shared" si="55"/>
        <v>0</v>
      </c>
      <c r="N222" s="21">
        <f t="shared" si="46"/>
        <v>-0.25365911733526819</v>
      </c>
      <c r="O222" s="21">
        <f t="shared" si="47"/>
        <v>0</v>
      </c>
      <c r="P222" s="21">
        <f t="shared" si="48"/>
        <v>0</v>
      </c>
      <c r="Q222" s="19">
        <f t="shared" si="56"/>
        <v>1.1522470926443114</v>
      </c>
      <c r="R222" s="19">
        <f t="shared" si="56"/>
        <v>1.9429164548007987</v>
      </c>
      <c r="S222" s="19">
        <f t="shared" si="56"/>
        <v>0</v>
      </c>
      <c r="T222" s="19">
        <f t="shared" si="52"/>
        <v>-0.25365911733526819</v>
      </c>
      <c r="U222" s="19">
        <f t="shared" si="53"/>
        <v>0</v>
      </c>
      <c r="V222" s="19">
        <f t="shared" si="54"/>
        <v>0</v>
      </c>
      <c r="AD222" s="69"/>
      <c r="AE222" s="69"/>
      <c r="AF222" s="69"/>
      <c r="AG222" s="69"/>
      <c r="AH222" s="69"/>
      <c r="AI222" s="69"/>
    </row>
    <row r="223" spans="1:35" x14ac:dyDescent="0.25">
      <c r="A223" s="26">
        <f>Wellpath!E223</f>
        <v>0</v>
      </c>
      <c r="B223" s="68">
        <v>0</v>
      </c>
      <c r="C223" s="22">
        <v>0</v>
      </c>
      <c r="D223" s="22">
        <v>0</v>
      </c>
      <c r="E223" s="20">
        <f>Model!$W$38*(Wellpath!$K223-Wellpath!$K222)*MAX(ABS(SIN(Wellpath!$L223)*(IF(Wellpath!L222&lt;0.000001,0,SIN(ABS(MOD((Wellpath!$M223-Wellpath!M222+PI()),2*PI())-PI()))))),Model!$B$24*(Wellpath!$K223-Wellpath!$K222))*-SIN(Wellpath!$M223)</f>
        <v>0</v>
      </c>
      <c r="F223" s="20">
        <f>Model!$W$38*(Wellpath!$K223-Wellpath!$K222)*MAX(ABS(SIN(Wellpath!$L223)*(IF(Wellpath!L222&lt;0.000001,0,SIN(ABS(MOD((Wellpath!$M223-Wellpath!M222+PI()),2*PI())-PI()))))),Model!$B$24*(Wellpath!$K223-Wellpath!$K222))*COS(Wellpath!$M223)</f>
        <v>0</v>
      </c>
      <c r="G223" s="20">
        <v>0</v>
      </c>
      <c r="H223" s="18">
        <f t="shared" si="49"/>
        <v>0</v>
      </c>
      <c r="I223" s="18">
        <f t="shared" si="50"/>
        <v>0</v>
      </c>
      <c r="J223" s="18">
        <f t="shared" si="51"/>
        <v>0</v>
      </c>
      <c r="K223" s="21">
        <f t="shared" si="55"/>
        <v>1.1522470926443114</v>
      </c>
      <c r="L223" s="21">
        <f t="shared" si="55"/>
        <v>1.9429164548007987</v>
      </c>
      <c r="M223" s="21">
        <f t="shared" si="55"/>
        <v>0</v>
      </c>
      <c r="N223" s="21">
        <f t="shared" si="46"/>
        <v>-0.25365911733526819</v>
      </c>
      <c r="O223" s="21">
        <f t="shared" si="47"/>
        <v>0</v>
      </c>
      <c r="P223" s="21">
        <f t="shared" si="48"/>
        <v>0</v>
      </c>
      <c r="Q223" s="19">
        <f t="shared" si="56"/>
        <v>1.1522470926443114</v>
      </c>
      <c r="R223" s="19">
        <f t="shared" si="56"/>
        <v>1.9429164548007987</v>
      </c>
      <c r="S223" s="19">
        <f t="shared" si="56"/>
        <v>0</v>
      </c>
      <c r="T223" s="19">
        <f t="shared" si="52"/>
        <v>-0.25365911733526819</v>
      </c>
      <c r="U223" s="19">
        <f t="shared" si="53"/>
        <v>0</v>
      </c>
      <c r="V223" s="19">
        <f t="shared" si="54"/>
        <v>0</v>
      </c>
      <c r="AD223" s="69"/>
      <c r="AE223" s="69"/>
      <c r="AF223" s="69"/>
      <c r="AG223" s="69"/>
      <c r="AH223" s="69"/>
      <c r="AI223" s="69"/>
    </row>
    <row r="224" spans="1:35" x14ac:dyDescent="0.25">
      <c r="A224" s="26">
        <f>Wellpath!E224</f>
        <v>0</v>
      </c>
      <c r="B224" s="68">
        <v>0</v>
      </c>
      <c r="C224" s="22">
        <v>0</v>
      </c>
      <c r="D224" s="22">
        <v>0</v>
      </c>
      <c r="E224" s="20">
        <f>Model!$W$38*(Wellpath!$K224-Wellpath!$K223)*MAX(ABS(SIN(Wellpath!$L224)*(IF(Wellpath!L223&lt;0.000001,0,SIN(ABS(MOD((Wellpath!$M224-Wellpath!M223+PI()),2*PI())-PI()))))),Model!$B$24*(Wellpath!$K224-Wellpath!$K223))*-SIN(Wellpath!$M224)</f>
        <v>0</v>
      </c>
      <c r="F224" s="20">
        <f>Model!$W$38*(Wellpath!$K224-Wellpath!$K223)*MAX(ABS(SIN(Wellpath!$L224)*(IF(Wellpath!L223&lt;0.000001,0,SIN(ABS(MOD((Wellpath!$M224-Wellpath!M223+PI()),2*PI())-PI()))))),Model!$B$24*(Wellpath!$K224-Wellpath!$K223))*COS(Wellpath!$M224)</f>
        <v>0</v>
      </c>
      <c r="G224" s="20">
        <v>0</v>
      </c>
      <c r="H224" s="18">
        <f t="shared" si="49"/>
        <v>0</v>
      </c>
      <c r="I224" s="18">
        <f t="shared" si="50"/>
        <v>0</v>
      </c>
      <c r="J224" s="18">
        <f t="shared" si="51"/>
        <v>0</v>
      </c>
      <c r="K224" s="21">
        <f t="shared" si="55"/>
        <v>1.1522470926443114</v>
      </c>
      <c r="L224" s="21">
        <f t="shared" si="55"/>
        <v>1.9429164548007987</v>
      </c>
      <c r="M224" s="21">
        <f t="shared" si="55"/>
        <v>0</v>
      </c>
      <c r="N224" s="21">
        <f t="shared" si="46"/>
        <v>-0.25365911733526819</v>
      </c>
      <c r="O224" s="21">
        <f t="shared" si="47"/>
        <v>0</v>
      </c>
      <c r="P224" s="21">
        <f t="shared" si="48"/>
        <v>0</v>
      </c>
      <c r="Q224" s="19">
        <f t="shared" si="56"/>
        <v>1.1522470926443114</v>
      </c>
      <c r="R224" s="19">
        <f t="shared" si="56"/>
        <v>1.9429164548007987</v>
      </c>
      <c r="S224" s="19">
        <f t="shared" si="56"/>
        <v>0</v>
      </c>
      <c r="T224" s="19">
        <f t="shared" si="52"/>
        <v>-0.25365911733526819</v>
      </c>
      <c r="U224" s="19">
        <f t="shared" si="53"/>
        <v>0</v>
      </c>
      <c r="V224" s="19">
        <f t="shared" si="54"/>
        <v>0</v>
      </c>
      <c r="AD224" s="69"/>
      <c r="AE224" s="69"/>
      <c r="AF224" s="69"/>
      <c r="AG224" s="69"/>
      <c r="AH224" s="69"/>
      <c r="AI224" s="69"/>
    </row>
    <row r="225" spans="1:35" x14ac:dyDescent="0.25">
      <c r="A225" s="26">
        <f>Wellpath!E225</f>
        <v>0</v>
      </c>
      <c r="B225" s="68">
        <v>0</v>
      </c>
      <c r="C225" s="22">
        <v>0</v>
      </c>
      <c r="D225" s="22">
        <v>0</v>
      </c>
      <c r="E225" s="20">
        <f>Model!$W$38*(Wellpath!$K225-Wellpath!$K224)*MAX(ABS(SIN(Wellpath!$L225)*(IF(Wellpath!L224&lt;0.000001,0,SIN(ABS(MOD((Wellpath!$M225-Wellpath!M224+PI()),2*PI())-PI()))))),Model!$B$24*(Wellpath!$K225-Wellpath!$K224))*-SIN(Wellpath!$M225)</f>
        <v>0</v>
      </c>
      <c r="F225" s="20">
        <f>Model!$W$38*(Wellpath!$K225-Wellpath!$K224)*MAX(ABS(SIN(Wellpath!$L225)*(IF(Wellpath!L224&lt;0.000001,0,SIN(ABS(MOD((Wellpath!$M225-Wellpath!M224+PI()),2*PI())-PI()))))),Model!$B$24*(Wellpath!$K225-Wellpath!$K224))*COS(Wellpath!$M225)</f>
        <v>0</v>
      </c>
      <c r="G225" s="20">
        <v>0</v>
      </c>
      <c r="H225" s="18">
        <f t="shared" si="49"/>
        <v>0</v>
      </c>
      <c r="I225" s="18">
        <f t="shared" si="50"/>
        <v>0</v>
      </c>
      <c r="J225" s="18">
        <f t="shared" si="51"/>
        <v>0</v>
      </c>
      <c r="K225" s="21">
        <f t="shared" si="55"/>
        <v>1.1522470926443114</v>
      </c>
      <c r="L225" s="21">
        <f t="shared" si="55"/>
        <v>1.9429164548007987</v>
      </c>
      <c r="M225" s="21">
        <f t="shared" si="55"/>
        <v>0</v>
      </c>
      <c r="N225" s="21">
        <f t="shared" si="46"/>
        <v>-0.25365911733526819</v>
      </c>
      <c r="O225" s="21">
        <f t="shared" si="47"/>
        <v>0</v>
      </c>
      <c r="P225" s="21">
        <f t="shared" si="48"/>
        <v>0</v>
      </c>
      <c r="Q225" s="19">
        <f t="shared" si="56"/>
        <v>1.1522470926443114</v>
      </c>
      <c r="R225" s="19">
        <f t="shared" si="56"/>
        <v>1.9429164548007987</v>
      </c>
      <c r="S225" s="19">
        <f t="shared" si="56"/>
        <v>0</v>
      </c>
      <c r="T225" s="19">
        <f t="shared" si="52"/>
        <v>-0.25365911733526819</v>
      </c>
      <c r="U225" s="19">
        <f t="shared" si="53"/>
        <v>0</v>
      </c>
      <c r="V225" s="19">
        <f t="shared" si="54"/>
        <v>0</v>
      </c>
      <c r="AD225" s="69"/>
      <c r="AE225" s="69"/>
      <c r="AF225" s="69"/>
      <c r="AG225" s="69"/>
      <c r="AH225" s="69"/>
      <c r="AI225" s="69"/>
    </row>
    <row r="226" spans="1:35" x14ac:dyDescent="0.25">
      <c r="A226" s="26">
        <f>Wellpath!E226</f>
        <v>0</v>
      </c>
      <c r="B226" s="68">
        <v>0</v>
      </c>
      <c r="C226" s="22">
        <v>0</v>
      </c>
      <c r="D226" s="22">
        <v>0</v>
      </c>
      <c r="E226" s="20">
        <f>Model!$W$38*(Wellpath!$K226-Wellpath!$K225)*MAX(ABS(SIN(Wellpath!$L226)*(IF(Wellpath!L225&lt;0.000001,0,SIN(ABS(MOD((Wellpath!$M226-Wellpath!M225+PI()),2*PI())-PI()))))),Model!$B$24*(Wellpath!$K226-Wellpath!$K225))*-SIN(Wellpath!$M226)</f>
        <v>0</v>
      </c>
      <c r="F226" s="20">
        <f>Model!$W$38*(Wellpath!$K226-Wellpath!$K225)*MAX(ABS(SIN(Wellpath!$L226)*(IF(Wellpath!L225&lt;0.000001,0,SIN(ABS(MOD((Wellpath!$M226-Wellpath!M225+PI()),2*PI())-PI()))))),Model!$B$24*(Wellpath!$K226-Wellpath!$K225))*COS(Wellpath!$M226)</f>
        <v>0</v>
      </c>
      <c r="G226" s="20">
        <v>0</v>
      </c>
      <c r="H226" s="18">
        <f t="shared" si="49"/>
        <v>0</v>
      </c>
      <c r="I226" s="18">
        <f t="shared" si="50"/>
        <v>0</v>
      </c>
      <c r="J226" s="18">
        <f t="shared" si="51"/>
        <v>0</v>
      </c>
      <c r="K226" s="21">
        <f t="shared" si="55"/>
        <v>1.1522470926443114</v>
      </c>
      <c r="L226" s="21">
        <f t="shared" si="55"/>
        <v>1.9429164548007987</v>
      </c>
      <c r="M226" s="21">
        <f t="shared" si="55"/>
        <v>0</v>
      </c>
      <c r="N226" s="21">
        <f t="shared" si="46"/>
        <v>-0.25365911733526819</v>
      </c>
      <c r="O226" s="21">
        <f t="shared" si="47"/>
        <v>0</v>
      </c>
      <c r="P226" s="21">
        <f t="shared" si="48"/>
        <v>0</v>
      </c>
      <c r="Q226" s="19">
        <f t="shared" si="56"/>
        <v>1.1522470926443114</v>
      </c>
      <c r="R226" s="19">
        <f t="shared" si="56"/>
        <v>1.9429164548007987</v>
      </c>
      <c r="S226" s="19">
        <f t="shared" si="56"/>
        <v>0</v>
      </c>
      <c r="T226" s="19">
        <f t="shared" si="52"/>
        <v>-0.25365911733526819</v>
      </c>
      <c r="U226" s="19">
        <f t="shared" si="53"/>
        <v>0</v>
      </c>
      <c r="V226" s="19">
        <f t="shared" si="54"/>
        <v>0</v>
      </c>
      <c r="AD226" s="69"/>
      <c r="AE226" s="69"/>
      <c r="AF226" s="69"/>
      <c r="AG226" s="69"/>
      <c r="AH226" s="69"/>
      <c r="AI226" s="69"/>
    </row>
    <row r="227" spans="1:35" x14ac:dyDescent="0.25">
      <c r="A227" s="26">
        <f>Wellpath!E227</f>
        <v>0</v>
      </c>
      <c r="B227" s="68">
        <v>0</v>
      </c>
      <c r="C227" s="22">
        <v>0</v>
      </c>
      <c r="D227" s="22">
        <v>0</v>
      </c>
      <c r="E227" s="20">
        <f>Model!$W$38*(Wellpath!$K227-Wellpath!$K226)*MAX(ABS(SIN(Wellpath!$L227)*(IF(Wellpath!L226&lt;0.000001,0,SIN(ABS(MOD((Wellpath!$M227-Wellpath!M226+PI()),2*PI())-PI()))))),Model!$B$24*(Wellpath!$K227-Wellpath!$K226))*-SIN(Wellpath!$M227)</f>
        <v>0</v>
      </c>
      <c r="F227" s="20">
        <f>Model!$W$38*(Wellpath!$K227-Wellpath!$K226)*MAX(ABS(SIN(Wellpath!$L227)*(IF(Wellpath!L226&lt;0.000001,0,SIN(ABS(MOD((Wellpath!$M227-Wellpath!M226+PI()),2*PI())-PI()))))),Model!$B$24*(Wellpath!$K227-Wellpath!$K226))*COS(Wellpath!$M227)</f>
        <v>0</v>
      </c>
      <c r="G227" s="20">
        <v>0</v>
      </c>
      <c r="H227" s="18">
        <f t="shared" si="49"/>
        <v>0</v>
      </c>
      <c r="I227" s="18">
        <f t="shared" si="50"/>
        <v>0</v>
      </c>
      <c r="J227" s="18">
        <f t="shared" si="51"/>
        <v>0</v>
      </c>
      <c r="K227" s="21">
        <f t="shared" si="55"/>
        <v>1.1522470926443114</v>
      </c>
      <c r="L227" s="21">
        <f t="shared" si="55"/>
        <v>1.9429164548007987</v>
      </c>
      <c r="M227" s="21">
        <f t="shared" si="55"/>
        <v>0</v>
      </c>
      <c r="N227" s="21">
        <f t="shared" si="46"/>
        <v>-0.25365911733526819</v>
      </c>
      <c r="O227" s="21">
        <f t="shared" si="47"/>
        <v>0</v>
      </c>
      <c r="P227" s="21">
        <f t="shared" si="48"/>
        <v>0</v>
      </c>
      <c r="Q227" s="19">
        <f t="shared" si="56"/>
        <v>1.1522470926443114</v>
      </c>
      <c r="R227" s="19">
        <f t="shared" si="56"/>
        <v>1.9429164548007987</v>
      </c>
      <c r="S227" s="19">
        <f t="shared" si="56"/>
        <v>0</v>
      </c>
      <c r="T227" s="19">
        <f t="shared" si="52"/>
        <v>-0.25365911733526819</v>
      </c>
      <c r="U227" s="19">
        <f t="shared" si="53"/>
        <v>0</v>
      </c>
      <c r="V227" s="19">
        <f t="shared" si="54"/>
        <v>0</v>
      </c>
      <c r="AD227" s="69"/>
      <c r="AE227" s="69"/>
      <c r="AF227" s="69"/>
      <c r="AG227" s="69"/>
      <c r="AH227" s="69"/>
      <c r="AI227" s="69"/>
    </row>
    <row r="228" spans="1:35" x14ac:dyDescent="0.25">
      <c r="A228" s="26">
        <f>Wellpath!E228</f>
        <v>0</v>
      </c>
      <c r="B228" s="68">
        <v>0</v>
      </c>
      <c r="C228" s="22">
        <v>0</v>
      </c>
      <c r="D228" s="22">
        <v>0</v>
      </c>
      <c r="E228" s="20">
        <f>Model!$W$38*(Wellpath!$K228-Wellpath!$K227)*MAX(ABS(SIN(Wellpath!$L228)*(IF(Wellpath!L227&lt;0.000001,0,SIN(ABS(MOD((Wellpath!$M228-Wellpath!M227+PI()),2*PI())-PI()))))),Model!$B$24*(Wellpath!$K228-Wellpath!$K227))*-SIN(Wellpath!$M228)</f>
        <v>0</v>
      </c>
      <c r="F228" s="20">
        <f>Model!$W$38*(Wellpath!$K228-Wellpath!$K227)*MAX(ABS(SIN(Wellpath!$L228)*(IF(Wellpath!L227&lt;0.000001,0,SIN(ABS(MOD((Wellpath!$M228-Wellpath!M227+PI()),2*PI())-PI()))))),Model!$B$24*(Wellpath!$K228-Wellpath!$K227))*COS(Wellpath!$M228)</f>
        <v>0</v>
      </c>
      <c r="G228" s="20">
        <v>0</v>
      </c>
      <c r="H228" s="18">
        <f t="shared" si="49"/>
        <v>0</v>
      </c>
      <c r="I228" s="18">
        <f t="shared" si="50"/>
        <v>0</v>
      </c>
      <c r="J228" s="18">
        <f t="shared" si="51"/>
        <v>0</v>
      </c>
      <c r="K228" s="21">
        <f t="shared" ref="K228:M243" si="57">K227+E228^2</f>
        <v>1.1522470926443114</v>
      </c>
      <c r="L228" s="21">
        <f t="shared" si="57"/>
        <v>1.9429164548007987</v>
      </c>
      <c r="M228" s="21">
        <f t="shared" si="57"/>
        <v>0</v>
      </c>
      <c r="N228" s="21">
        <f t="shared" si="46"/>
        <v>-0.25365911733526819</v>
      </c>
      <c r="O228" s="21">
        <f t="shared" si="47"/>
        <v>0</v>
      </c>
      <c r="P228" s="21">
        <f t="shared" si="48"/>
        <v>0</v>
      </c>
      <c r="Q228" s="19">
        <f t="shared" si="56"/>
        <v>1.1522470926443114</v>
      </c>
      <c r="R228" s="19">
        <f t="shared" si="56"/>
        <v>1.9429164548007987</v>
      </c>
      <c r="S228" s="19">
        <f t="shared" si="56"/>
        <v>0</v>
      </c>
      <c r="T228" s="19">
        <f t="shared" si="52"/>
        <v>-0.25365911733526819</v>
      </c>
      <c r="U228" s="19">
        <f t="shared" si="53"/>
        <v>0</v>
      </c>
      <c r="V228" s="19">
        <f t="shared" si="54"/>
        <v>0</v>
      </c>
      <c r="AD228" s="69"/>
      <c r="AE228" s="69"/>
      <c r="AF228" s="69"/>
      <c r="AG228" s="69"/>
      <c r="AH228" s="69"/>
      <c r="AI228" s="69"/>
    </row>
    <row r="229" spans="1:35" x14ac:dyDescent="0.25">
      <c r="A229" s="26">
        <f>Wellpath!E229</f>
        <v>0</v>
      </c>
      <c r="B229" s="68">
        <v>0</v>
      </c>
      <c r="C229" s="22">
        <v>0</v>
      </c>
      <c r="D229" s="22">
        <v>0</v>
      </c>
      <c r="E229" s="20">
        <f>Model!$W$38*(Wellpath!$K229-Wellpath!$K228)*MAX(ABS(SIN(Wellpath!$L229)*(IF(Wellpath!L228&lt;0.000001,0,SIN(ABS(MOD((Wellpath!$M229-Wellpath!M228+PI()),2*PI())-PI()))))),Model!$B$24*(Wellpath!$K229-Wellpath!$K228))*-SIN(Wellpath!$M229)</f>
        <v>0</v>
      </c>
      <c r="F229" s="20">
        <f>Model!$W$38*(Wellpath!$K229-Wellpath!$K228)*MAX(ABS(SIN(Wellpath!$L229)*(IF(Wellpath!L228&lt;0.000001,0,SIN(ABS(MOD((Wellpath!$M229-Wellpath!M228+PI()),2*PI())-PI()))))),Model!$B$24*(Wellpath!$K229-Wellpath!$K228))*COS(Wellpath!$M229)</f>
        <v>0</v>
      </c>
      <c r="G229" s="20">
        <v>0</v>
      </c>
      <c r="H229" s="18">
        <f t="shared" si="49"/>
        <v>0</v>
      </c>
      <c r="I229" s="18">
        <f t="shared" si="50"/>
        <v>0</v>
      </c>
      <c r="J229" s="18">
        <f t="shared" si="51"/>
        <v>0</v>
      </c>
      <c r="K229" s="21">
        <f t="shared" si="57"/>
        <v>1.1522470926443114</v>
      </c>
      <c r="L229" s="21">
        <f t="shared" si="57"/>
        <v>1.9429164548007987</v>
      </c>
      <c r="M229" s="21">
        <f t="shared" si="57"/>
        <v>0</v>
      </c>
      <c r="N229" s="21">
        <f t="shared" si="46"/>
        <v>-0.25365911733526819</v>
      </c>
      <c r="O229" s="21">
        <f t="shared" si="47"/>
        <v>0</v>
      </c>
      <c r="P229" s="21">
        <f t="shared" si="48"/>
        <v>0</v>
      </c>
      <c r="Q229" s="19">
        <f t="shared" si="56"/>
        <v>1.1522470926443114</v>
      </c>
      <c r="R229" s="19">
        <f t="shared" si="56"/>
        <v>1.9429164548007987</v>
      </c>
      <c r="S229" s="19">
        <f t="shared" si="56"/>
        <v>0</v>
      </c>
      <c r="T229" s="19">
        <f t="shared" si="52"/>
        <v>-0.25365911733526819</v>
      </c>
      <c r="U229" s="19">
        <f t="shared" si="53"/>
        <v>0</v>
      </c>
      <c r="V229" s="19">
        <f t="shared" si="54"/>
        <v>0</v>
      </c>
      <c r="AD229" s="69"/>
      <c r="AE229" s="69"/>
      <c r="AF229" s="69"/>
      <c r="AG229" s="69"/>
      <c r="AH229" s="69"/>
      <c r="AI229" s="69"/>
    </row>
    <row r="230" spans="1:35" x14ac:dyDescent="0.25">
      <c r="A230" s="26">
        <f>Wellpath!E230</f>
        <v>0</v>
      </c>
      <c r="B230" s="68">
        <v>0</v>
      </c>
      <c r="C230" s="22">
        <v>0</v>
      </c>
      <c r="D230" s="22">
        <v>0</v>
      </c>
      <c r="E230" s="20">
        <f>Model!$W$38*(Wellpath!$K230-Wellpath!$K229)*MAX(ABS(SIN(Wellpath!$L230)*(IF(Wellpath!L229&lt;0.000001,0,SIN(ABS(MOD((Wellpath!$M230-Wellpath!M229+PI()),2*PI())-PI()))))),Model!$B$24*(Wellpath!$K230-Wellpath!$K229))*-SIN(Wellpath!$M230)</f>
        <v>0</v>
      </c>
      <c r="F230" s="20">
        <f>Model!$W$38*(Wellpath!$K230-Wellpath!$K229)*MAX(ABS(SIN(Wellpath!$L230)*(IF(Wellpath!L229&lt;0.000001,0,SIN(ABS(MOD((Wellpath!$M230-Wellpath!M229+PI()),2*PI())-PI()))))),Model!$B$24*(Wellpath!$K230-Wellpath!$K229))*COS(Wellpath!$M230)</f>
        <v>0</v>
      </c>
      <c r="G230" s="20">
        <v>0</v>
      </c>
      <c r="H230" s="18">
        <f t="shared" si="49"/>
        <v>0</v>
      </c>
      <c r="I230" s="18">
        <f t="shared" si="50"/>
        <v>0</v>
      </c>
      <c r="J230" s="18">
        <f t="shared" si="51"/>
        <v>0</v>
      </c>
      <c r="K230" s="21">
        <f t="shared" si="57"/>
        <v>1.1522470926443114</v>
      </c>
      <c r="L230" s="21">
        <f t="shared" si="57"/>
        <v>1.9429164548007987</v>
      </c>
      <c r="M230" s="21">
        <f t="shared" si="57"/>
        <v>0</v>
      </c>
      <c r="N230" s="21">
        <f t="shared" si="46"/>
        <v>-0.25365911733526819</v>
      </c>
      <c r="O230" s="21">
        <f t="shared" si="47"/>
        <v>0</v>
      </c>
      <c r="P230" s="21">
        <f t="shared" si="48"/>
        <v>0</v>
      </c>
      <c r="Q230" s="19">
        <f t="shared" si="56"/>
        <v>1.1522470926443114</v>
      </c>
      <c r="R230" s="19">
        <f t="shared" si="56"/>
        <v>1.9429164548007987</v>
      </c>
      <c r="S230" s="19">
        <f t="shared" si="56"/>
        <v>0</v>
      </c>
      <c r="T230" s="19">
        <f t="shared" si="52"/>
        <v>-0.25365911733526819</v>
      </c>
      <c r="U230" s="19">
        <f t="shared" si="53"/>
        <v>0</v>
      </c>
      <c r="V230" s="19">
        <f t="shared" si="54"/>
        <v>0</v>
      </c>
      <c r="AD230" s="69"/>
      <c r="AE230" s="69"/>
      <c r="AF230" s="69"/>
      <c r="AG230" s="69"/>
      <c r="AH230" s="69"/>
      <c r="AI230" s="69"/>
    </row>
    <row r="231" spans="1:35" x14ac:dyDescent="0.25">
      <c r="A231" s="26">
        <f>Wellpath!E231</f>
        <v>0</v>
      </c>
      <c r="B231" s="68">
        <v>0</v>
      </c>
      <c r="C231" s="22">
        <v>0</v>
      </c>
      <c r="D231" s="22">
        <v>0</v>
      </c>
      <c r="E231" s="20">
        <f>Model!$W$38*(Wellpath!$K231-Wellpath!$K230)*MAX(ABS(SIN(Wellpath!$L231)*(IF(Wellpath!L230&lt;0.000001,0,SIN(ABS(MOD((Wellpath!$M231-Wellpath!M230+PI()),2*PI())-PI()))))),Model!$B$24*(Wellpath!$K231-Wellpath!$K230))*-SIN(Wellpath!$M231)</f>
        <v>0</v>
      </c>
      <c r="F231" s="20">
        <f>Model!$W$38*(Wellpath!$K231-Wellpath!$K230)*MAX(ABS(SIN(Wellpath!$L231)*(IF(Wellpath!L230&lt;0.000001,0,SIN(ABS(MOD((Wellpath!$M231-Wellpath!M230+PI()),2*PI())-PI()))))),Model!$B$24*(Wellpath!$K231-Wellpath!$K230))*COS(Wellpath!$M231)</f>
        <v>0</v>
      </c>
      <c r="G231" s="20">
        <v>0</v>
      </c>
      <c r="H231" s="18">
        <f t="shared" si="49"/>
        <v>0</v>
      </c>
      <c r="I231" s="18">
        <f t="shared" si="50"/>
        <v>0</v>
      </c>
      <c r="J231" s="18">
        <f t="shared" si="51"/>
        <v>0</v>
      </c>
      <c r="K231" s="21">
        <f t="shared" si="57"/>
        <v>1.1522470926443114</v>
      </c>
      <c r="L231" s="21">
        <f t="shared" si="57"/>
        <v>1.9429164548007987</v>
      </c>
      <c r="M231" s="21">
        <f t="shared" si="57"/>
        <v>0</v>
      </c>
      <c r="N231" s="21">
        <f t="shared" si="46"/>
        <v>-0.25365911733526819</v>
      </c>
      <c r="O231" s="21">
        <f t="shared" si="47"/>
        <v>0</v>
      </c>
      <c r="P231" s="21">
        <f t="shared" si="48"/>
        <v>0</v>
      </c>
      <c r="Q231" s="19">
        <f t="shared" si="56"/>
        <v>1.1522470926443114</v>
      </c>
      <c r="R231" s="19">
        <f t="shared" si="56"/>
        <v>1.9429164548007987</v>
      </c>
      <c r="S231" s="19">
        <f t="shared" si="56"/>
        <v>0</v>
      </c>
      <c r="T231" s="19">
        <f t="shared" si="52"/>
        <v>-0.25365911733526819</v>
      </c>
      <c r="U231" s="19">
        <f t="shared" si="53"/>
        <v>0</v>
      </c>
      <c r="V231" s="19">
        <f t="shared" si="54"/>
        <v>0</v>
      </c>
      <c r="AD231" s="69"/>
      <c r="AE231" s="69"/>
      <c r="AF231" s="69"/>
      <c r="AG231" s="69"/>
      <c r="AH231" s="69"/>
      <c r="AI231" s="69"/>
    </row>
    <row r="232" spans="1:35" x14ac:dyDescent="0.25">
      <c r="A232" s="26">
        <f>Wellpath!E232</f>
        <v>0</v>
      </c>
      <c r="B232" s="68">
        <v>0</v>
      </c>
      <c r="C232" s="22">
        <v>0</v>
      </c>
      <c r="D232" s="22">
        <v>0</v>
      </c>
      <c r="E232" s="20">
        <f>Model!$W$38*(Wellpath!$K232-Wellpath!$K231)*MAX(ABS(SIN(Wellpath!$L232)*(IF(Wellpath!L231&lt;0.000001,0,SIN(ABS(MOD((Wellpath!$M232-Wellpath!M231+PI()),2*PI())-PI()))))),Model!$B$24*(Wellpath!$K232-Wellpath!$K231))*-SIN(Wellpath!$M232)</f>
        <v>0</v>
      </c>
      <c r="F232" s="20">
        <f>Model!$W$38*(Wellpath!$K232-Wellpath!$K231)*MAX(ABS(SIN(Wellpath!$L232)*(IF(Wellpath!L231&lt;0.000001,0,SIN(ABS(MOD((Wellpath!$M232-Wellpath!M231+PI()),2*PI())-PI()))))),Model!$B$24*(Wellpath!$K232-Wellpath!$K231))*COS(Wellpath!$M232)</f>
        <v>0</v>
      </c>
      <c r="G232" s="20">
        <v>0</v>
      </c>
      <c r="H232" s="18">
        <f t="shared" si="49"/>
        <v>0</v>
      </c>
      <c r="I232" s="18">
        <f t="shared" si="50"/>
        <v>0</v>
      </c>
      <c r="J232" s="18">
        <f t="shared" si="51"/>
        <v>0</v>
      </c>
      <c r="K232" s="21">
        <f t="shared" si="57"/>
        <v>1.1522470926443114</v>
      </c>
      <c r="L232" s="21">
        <f t="shared" si="57"/>
        <v>1.9429164548007987</v>
      </c>
      <c r="M232" s="21">
        <f t="shared" si="57"/>
        <v>0</v>
      </c>
      <c r="N232" s="21">
        <f t="shared" si="46"/>
        <v>-0.25365911733526819</v>
      </c>
      <c r="O232" s="21">
        <f t="shared" si="47"/>
        <v>0</v>
      </c>
      <c r="P232" s="21">
        <f t="shared" si="48"/>
        <v>0</v>
      </c>
      <c r="Q232" s="19">
        <f t="shared" si="56"/>
        <v>1.1522470926443114</v>
      </c>
      <c r="R232" s="19">
        <f t="shared" si="56"/>
        <v>1.9429164548007987</v>
      </c>
      <c r="S232" s="19">
        <f t="shared" si="56"/>
        <v>0</v>
      </c>
      <c r="T232" s="19">
        <f t="shared" si="52"/>
        <v>-0.25365911733526819</v>
      </c>
      <c r="U232" s="19">
        <f t="shared" si="53"/>
        <v>0</v>
      </c>
      <c r="V232" s="19">
        <f t="shared" si="54"/>
        <v>0</v>
      </c>
      <c r="AD232" s="69"/>
      <c r="AE232" s="69"/>
      <c r="AF232" s="69"/>
      <c r="AG232" s="69"/>
      <c r="AH232" s="69"/>
      <c r="AI232" s="69"/>
    </row>
    <row r="233" spans="1:35" x14ac:dyDescent="0.25">
      <c r="A233" s="26">
        <f>Wellpath!E233</f>
        <v>0</v>
      </c>
      <c r="B233" s="68">
        <v>0</v>
      </c>
      <c r="C233" s="22">
        <v>0</v>
      </c>
      <c r="D233" s="22">
        <v>0</v>
      </c>
      <c r="E233" s="20">
        <f>Model!$W$38*(Wellpath!$K233-Wellpath!$K232)*MAX(ABS(SIN(Wellpath!$L233)*(IF(Wellpath!L232&lt;0.000001,0,SIN(ABS(MOD((Wellpath!$M233-Wellpath!M232+PI()),2*PI())-PI()))))),Model!$B$24*(Wellpath!$K233-Wellpath!$K232))*-SIN(Wellpath!$M233)</f>
        <v>0</v>
      </c>
      <c r="F233" s="20">
        <f>Model!$W$38*(Wellpath!$K233-Wellpath!$K232)*MAX(ABS(SIN(Wellpath!$L233)*(IF(Wellpath!L232&lt;0.000001,0,SIN(ABS(MOD((Wellpath!$M233-Wellpath!M232+PI()),2*PI())-PI()))))),Model!$B$24*(Wellpath!$K233-Wellpath!$K232))*COS(Wellpath!$M233)</f>
        <v>0</v>
      </c>
      <c r="G233" s="20">
        <v>0</v>
      </c>
      <c r="H233" s="18">
        <f t="shared" si="49"/>
        <v>0</v>
      </c>
      <c r="I233" s="18">
        <f t="shared" si="50"/>
        <v>0</v>
      </c>
      <c r="J233" s="18">
        <f t="shared" si="51"/>
        <v>0</v>
      </c>
      <c r="K233" s="21">
        <f t="shared" si="57"/>
        <v>1.1522470926443114</v>
      </c>
      <c r="L233" s="21">
        <f t="shared" si="57"/>
        <v>1.9429164548007987</v>
      </c>
      <c r="M233" s="21">
        <f t="shared" si="57"/>
        <v>0</v>
      </c>
      <c r="N233" s="21">
        <f t="shared" si="46"/>
        <v>-0.25365911733526819</v>
      </c>
      <c r="O233" s="21">
        <f t="shared" si="47"/>
        <v>0</v>
      </c>
      <c r="P233" s="21">
        <f t="shared" si="48"/>
        <v>0</v>
      </c>
      <c r="Q233" s="19">
        <f t="shared" si="56"/>
        <v>1.1522470926443114</v>
      </c>
      <c r="R233" s="19">
        <f t="shared" si="56"/>
        <v>1.9429164548007987</v>
      </c>
      <c r="S233" s="19">
        <f t="shared" si="56"/>
        <v>0</v>
      </c>
      <c r="T233" s="19">
        <f t="shared" si="52"/>
        <v>-0.25365911733526819</v>
      </c>
      <c r="U233" s="19">
        <f t="shared" si="53"/>
        <v>0</v>
      </c>
      <c r="V233" s="19">
        <f t="shared" si="54"/>
        <v>0</v>
      </c>
      <c r="AD233" s="69"/>
      <c r="AE233" s="69"/>
      <c r="AF233" s="69"/>
      <c r="AG233" s="69"/>
      <c r="AH233" s="69"/>
      <c r="AI233" s="69"/>
    </row>
    <row r="234" spans="1:35" x14ac:dyDescent="0.25">
      <c r="A234" s="26">
        <f>Wellpath!E234</f>
        <v>0</v>
      </c>
      <c r="B234" s="68">
        <v>0</v>
      </c>
      <c r="C234" s="22">
        <v>0</v>
      </c>
      <c r="D234" s="22">
        <v>0</v>
      </c>
      <c r="E234" s="20">
        <f>Model!$W$38*(Wellpath!$K234-Wellpath!$K233)*MAX(ABS(SIN(Wellpath!$L234)*(IF(Wellpath!L233&lt;0.000001,0,SIN(ABS(MOD((Wellpath!$M234-Wellpath!M233+PI()),2*PI())-PI()))))),Model!$B$24*(Wellpath!$K234-Wellpath!$K233))*-SIN(Wellpath!$M234)</f>
        <v>0</v>
      </c>
      <c r="F234" s="20">
        <f>Model!$W$38*(Wellpath!$K234-Wellpath!$K233)*MAX(ABS(SIN(Wellpath!$L234)*(IF(Wellpath!L233&lt;0.000001,0,SIN(ABS(MOD((Wellpath!$M234-Wellpath!M233+PI()),2*PI())-PI()))))),Model!$B$24*(Wellpath!$K234-Wellpath!$K233))*COS(Wellpath!$M234)</f>
        <v>0</v>
      </c>
      <c r="G234" s="20">
        <v>0</v>
      </c>
      <c r="H234" s="18">
        <f t="shared" si="49"/>
        <v>0</v>
      </c>
      <c r="I234" s="18">
        <f t="shared" si="50"/>
        <v>0</v>
      </c>
      <c r="J234" s="18">
        <f t="shared" si="51"/>
        <v>0</v>
      </c>
      <c r="K234" s="21">
        <f t="shared" si="57"/>
        <v>1.1522470926443114</v>
      </c>
      <c r="L234" s="21">
        <f t="shared" si="57"/>
        <v>1.9429164548007987</v>
      </c>
      <c r="M234" s="21">
        <f t="shared" si="57"/>
        <v>0</v>
      </c>
      <c r="N234" s="21">
        <f t="shared" si="46"/>
        <v>-0.25365911733526819</v>
      </c>
      <c r="O234" s="21">
        <f t="shared" si="47"/>
        <v>0</v>
      </c>
      <c r="P234" s="21">
        <f t="shared" si="48"/>
        <v>0</v>
      </c>
      <c r="Q234" s="19">
        <f t="shared" si="56"/>
        <v>1.1522470926443114</v>
      </c>
      <c r="R234" s="19">
        <f t="shared" si="56"/>
        <v>1.9429164548007987</v>
      </c>
      <c r="S234" s="19">
        <f t="shared" si="56"/>
        <v>0</v>
      </c>
      <c r="T234" s="19">
        <f t="shared" si="52"/>
        <v>-0.25365911733526819</v>
      </c>
      <c r="U234" s="19">
        <f t="shared" si="53"/>
        <v>0</v>
      </c>
      <c r="V234" s="19">
        <f t="shared" si="54"/>
        <v>0</v>
      </c>
      <c r="AD234" s="69"/>
      <c r="AE234" s="69"/>
      <c r="AF234" s="69"/>
      <c r="AG234" s="69"/>
      <c r="AH234" s="69"/>
      <c r="AI234" s="69"/>
    </row>
    <row r="235" spans="1:35" x14ac:dyDescent="0.25">
      <c r="A235" s="26">
        <f>Wellpath!E235</f>
        <v>0</v>
      </c>
      <c r="B235" s="68">
        <v>0</v>
      </c>
      <c r="C235" s="22">
        <v>0</v>
      </c>
      <c r="D235" s="22">
        <v>0</v>
      </c>
      <c r="E235" s="20">
        <f>Model!$W$38*(Wellpath!$K235-Wellpath!$K234)*MAX(ABS(SIN(Wellpath!$L235)*(IF(Wellpath!L234&lt;0.000001,0,SIN(ABS(MOD((Wellpath!$M235-Wellpath!M234+PI()),2*PI())-PI()))))),Model!$B$24*(Wellpath!$K235-Wellpath!$K234))*-SIN(Wellpath!$M235)</f>
        <v>0</v>
      </c>
      <c r="F235" s="20">
        <f>Model!$W$38*(Wellpath!$K235-Wellpath!$K234)*MAX(ABS(SIN(Wellpath!$L235)*(IF(Wellpath!L234&lt;0.000001,0,SIN(ABS(MOD((Wellpath!$M235-Wellpath!M234+PI()),2*PI())-PI()))))),Model!$B$24*(Wellpath!$K235-Wellpath!$K234))*COS(Wellpath!$M235)</f>
        <v>0</v>
      </c>
      <c r="G235" s="20">
        <v>0</v>
      </c>
      <c r="H235" s="18">
        <f t="shared" si="49"/>
        <v>0</v>
      </c>
      <c r="I235" s="18">
        <f t="shared" si="50"/>
        <v>0</v>
      </c>
      <c r="J235" s="18">
        <f t="shared" si="51"/>
        <v>0</v>
      </c>
      <c r="K235" s="21">
        <f t="shared" si="57"/>
        <v>1.1522470926443114</v>
      </c>
      <c r="L235" s="21">
        <f t="shared" si="57"/>
        <v>1.9429164548007987</v>
      </c>
      <c r="M235" s="21">
        <f t="shared" si="57"/>
        <v>0</v>
      </c>
      <c r="N235" s="21">
        <f t="shared" si="46"/>
        <v>-0.25365911733526819</v>
      </c>
      <c r="O235" s="21">
        <f t="shared" si="47"/>
        <v>0</v>
      </c>
      <c r="P235" s="21">
        <f t="shared" si="48"/>
        <v>0</v>
      </c>
      <c r="Q235" s="19">
        <f t="shared" si="56"/>
        <v>1.1522470926443114</v>
      </c>
      <c r="R235" s="19">
        <f t="shared" si="56"/>
        <v>1.9429164548007987</v>
      </c>
      <c r="S235" s="19">
        <f t="shared" si="56"/>
        <v>0</v>
      </c>
      <c r="T235" s="19">
        <f t="shared" si="52"/>
        <v>-0.25365911733526819</v>
      </c>
      <c r="U235" s="19">
        <f t="shared" si="53"/>
        <v>0</v>
      </c>
      <c r="V235" s="19">
        <f t="shared" si="54"/>
        <v>0</v>
      </c>
      <c r="AD235" s="69"/>
      <c r="AE235" s="69"/>
      <c r="AF235" s="69"/>
      <c r="AG235" s="69"/>
      <c r="AH235" s="69"/>
      <c r="AI235" s="69"/>
    </row>
    <row r="236" spans="1:35" x14ac:dyDescent="0.25">
      <c r="A236" s="26">
        <f>Wellpath!E236</f>
        <v>0</v>
      </c>
      <c r="B236" s="68">
        <v>0</v>
      </c>
      <c r="C236" s="22">
        <v>0</v>
      </c>
      <c r="D236" s="22">
        <v>0</v>
      </c>
      <c r="E236" s="20">
        <f>Model!$W$38*(Wellpath!$K236-Wellpath!$K235)*MAX(ABS(SIN(Wellpath!$L236)*(IF(Wellpath!L235&lt;0.000001,0,SIN(ABS(MOD((Wellpath!$M236-Wellpath!M235+PI()),2*PI())-PI()))))),Model!$B$24*(Wellpath!$K236-Wellpath!$K235))*-SIN(Wellpath!$M236)</f>
        <v>0</v>
      </c>
      <c r="F236" s="20">
        <f>Model!$W$38*(Wellpath!$K236-Wellpath!$K235)*MAX(ABS(SIN(Wellpath!$L236)*(IF(Wellpath!L235&lt;0.000001,0,SIN(ABS(MOD((Wellpath!$M236-Wellpath!M235+PI()),2*PI())-PI()))))),Model!$B$24*(Wellpath!$K236-Wellpath!$K235))*COS(Wellpath!$M236)</f>
        <v>0</v>
      </c>
      <c r="G236" s="20">
        <v>0</v>
      </c>
      <c r="H236" s="18">
        <f t="shared" si="49"/>
        <v>0</v>
      </c>
      <c r="I236" s="18">
        <f t="shared" si="50"/>
        <v>0</v>
      </c>
      <c r="J236" s="18">
        <f t="shared" si="51"/>
        <v>0</v>
      </c>
      <c r="K236" s="21">
        <f t="shared" si="57"/>
        <v>1.1522470926443114</v>
      </c>
      <c r="L236" s="21">
        <f t="shared" si="57"/>
        <v>1.9429164548007987</v>
      </c>
      <c r="M236" s="21">
        <f t="shared" si="57"/>
        <v>0</v>
      </c>
      <c r="N236" s="21">
        <f t="shared" si="46"/>
        <v>-0.25365911733526819</v>
      </c>
      <c r="O236" s="21">
        <f t="shared" si="47"/>
        <v>0</v>
      </c>
      <c r="P236" s="21">
        <f t="shared" si="48"/>
        <v>0</v>
      </c>
      <c r="Q236" s="19">
        <f t="shared" si="56"/>
        <v>1.1522470926443114</v>
      </c>
      <c r="R236" s="19">
        <f t="shared" si="56"/>
        <v>1.9429164548007987</v>
      </c>
      <c r="S236" s="19">
        <f t="shared" si="56"/>
        <v>0</v>
      </c>
      <c r="T236" s="19">
        <f t="shared" si="52"/>
        <v>-0.25365911733526819</v>
      </c>
      <c r="U236" s="19">
        <f t="shared" si="53"/>
        <v>0</v>
      </c>
      <c r="V236" s="19">
        <f t="shared" si="54"/>
        <v>0</v>
      </c>
      <c r="AD236" s="69"/>
      <c r="AE236" s="69"/>
      <c r="AF236" s="69"/>
      <c r="AG236" s="69"/>
      <c r="AH236" s="69"/>
      <c r="AI236" s="69"/>
    </row>
    <row r="237" spans="1:35" x14ac:dyDescent="0.25">
      <c r="A237" s="26">
        <f>Wellpath!E237</f>
        <v>0</v>
      </c>
      <c r="B237" s="68">
        <v>0</v>
      </c>
      <c r="C237" s="22">
        <v>0</v>
      </c>
      <c r="D237" s="22">
        <v>0</v>
      </c>
      <c r="E237" s="20">
        <f>Model!$W$38*(Wellpath!$K237-Wellpath!$K236)*MAX(ABS(SIN(Wellpath!$L237)*(IF(Wellpath!L236&lt;0.000001,0,SIN(ABS(MOD((Wellpath!$M237-Wellpath!M236+PI()),2*PI())-PI()))))),Model!$B$24*(Wellpath!$K237-Wellpath!$K236))*-SIN(Wellpath!$M237)</f>
        <v>0</v>
      </c>
      <c r="F237" s="20">
        <f>Model!$W$38*(Wellpath!$K237-Wellpath!$K236)*MAX(ABS(SIN(Wellpath!$L237)*(IF(Wellpath!L236&lt;0.000001,0,SIN(ABS(MOD((Wellpath!$M237-Wellpath!M236+PI()),2*PI())-PI()))))),Model!$B$24*(Wellpath!$K237-Wellpath!$K236))*COS(Wellpath!$M237)</f>
        <v>0</v>
      </c>
      <c r="G237" s="20">
        <v>0</v>
      </c>
      <c r="H237" s="18">
        <f t="shared" si="49"/>
        <v>0</v>
      </c>
      <c r="I237" s="18">
        <f t="shared" si="50"/>
        <v>0</v>
      </c>
      <c r="J237" s="18">
        <f t="shared" si="51"/>
        <v>0</v>
      </c>
      <c r="K237" s="21">
        <f t="shared" si="57"/>
        <v>1.1522470926443114</v>
      </c>
      <c r="L237" s="21">
        <f t="shared" si="57"/>
        <v>1.9429164548007987</v>
      </c>
      <c r="M237" s="21">
        <f t="shared" si="57"/>
        <v>0</v>
      </c>
      <c r="N237" s="21">
        <f t="shared" si="46"/>
        <v>-0.25365911733526819</v>
      </c>
      <c r="O237" s="21">
        <f t="shared" si="47"/>
        <v>0</v>
      </c>
      <c r="P237" s="21">
        <f t="shared" si="48"/>
        <v>0</v>
      </c>
      <c r="Q237" s="19">
        <f t="shared" si="56"/>
        <v>1.1522470926443114</v>
      </c>
      <c r="R237" s="19">
        <f t="shared" si="56"/>
        <v>1.9429164548007987</v>
      </c>
      <c r="S237" s="19">
        <f t="shared" si="56"/>
        <v>0</v>
      </c>
      <c r="T237" s="19">
        <f t="shared" si="52"/>
        <v>-0.25365911733526819</v>
      </c>
      <c r="U237" s="19">
        <f t="shared" si="53"/>
        <v>0</v>
      </c>
      <c r="V237" s="19">
        <f t="shared" si="54"/>
        <v>0</v>
      </c>
      <c r="AD237" s="69"/>
      <c r="AE237" s="69"/>
      <c r="AF237" s="69"/>
      <c r="AG237" s="69"/>
      <c r="AH237" s="69"/>
      <c r="AI237" s="69"/>
    </row>
    <row r="238" spans="1:35" x14ac:dyDescent="0.25">
      <c r="A238" s="26">
        <f>Wellpath!E238</f>
        <v>0</v>
      </c>
      <c r="B238" s="68">
        <v>0</v>
      </c>
      <c r="C238" s="22">
        <v>0</v>
      </c>
      <c r="D238" s="22">
        <v>0</v>
      </c>
      <c r="E238" s="20">
        <f>Model!$W$38*(Wellpath!$K238-Wellpath!$K237)*MAX(ABS(SIN(Wellpath!$L238)*(IF(Wellpath!L237&lt;0.000001,0,SIN(ABS(MOD((Wellpath!$M238-Wellpath!M237+PI()),2*PI())-PI()))))),Model!$B$24*(Wellpath!$K238-Wellpath!$K237))*-SIN(Wellpath!$M238)</f>
        <v>0</v>
      </c>
      <c r="F238" s="20">
        <f>Model!$W$38*(Wellpath!$K238-Wellpath!$K237)*MAX(ABS(SIN(Wellpath!$L238)*(IF(Wellpath!L237&lt;0.000001,0,SIN(ABS(MOD((Wellpath!$M238-Wellpath!M237+PI()),2*PI())-PI()))))),Model!$B$24*(Wellpath!$K238-Wellpath!$K237))*COS(Wellpath!$M238)</f>
        <v>0</v>
      </c>
      <c r="G238" s="20">
        <v>0</v>
      </c>
      <c r="H238" s="18">
        <f t="shared" si="49"/>
        <v>0</v>
      </c>
      <c r="I238" s="18">
        <f t="shared" si="50"/>
        <v>0</v>
      </c>
      <c r="J238" s="18">
        <f t="shared" si="51"/>
        <v>0</v>
      </c>
      <c r="K238" s="21">
        <f t="shared" si="57"/>
        <v>1.1522470926443114</v>
      </c>
      <c r="L238" s="21">
        <f t="shared" si="57"/>
        <v>1.9429164548007987</v>
      </c>
      <c r="M238" s="21">
        <f t="shared" si="57"/>
        <v>0</v>
      </c>
      <c r="N238" s="21">
        <f t="shared" si="46"/>
        <v>-0.25365911733526819</v>
      </c>
      <c r="O238" s="21">
        <f t="shared" si="47"/>
        <v>0</v>
      </c>
      <c r="P238" s="21">
        <f t="shared" si="48"/>
        <v>0</v>
      </c>
      <c r="Q238" s="19">
        <f t="shared" si="56"/>
        <v>1.1522470926443114</v>
      </c>
      <c r="R238" s="19">
        <f t="shared" si="56"/>
        <v>1.9429164548007987</v>
      </c>
      <c r="S238" s="19">
        <f t="shared" si="56"/>
        <v>0</v>
      </c>
      <c r="T238" s="19">
        <f t="shared" si="52"/>
        <v>-0.25365911733526819</v>
      </c>
      <c r="U238" s="19">
        <f t="shared" si="53"/>
        <v>0</v>
      </c>
      <c r="V238" s="19">
        <f t="shared" si="54"/>
        <v>0</v>
      </c>
      <c r="AD238" s="69"/>
      <c r="AE238" s="69"/>
      <c r="AF238" s="69"/>
      <c r="AG238" s="69"/>
      <c r="AH238" s="69"/>
      <c r="AI238" s="69"/>
    </row>
    <row r="239" spans="1:35" x14ac:dyDescent="0.25">
      <c r="A239" s="26">
        <f>Wellpath!E239</f>
        <v>0</v>
      </c>
      <c r="B239" s="68">
        <v>0</v>
      </c>
      <c r="C239" s="22">
        <v>0</v>
      </c>
      <c r="D239" s="22">
        <v>0</v>
      </c>
      <c r="E239" s="20">
        <f>Model!$W$38*(Wellpath!$K239-Wellpath!$K238)*MAX(ABS(SIN(Wellpath!$L239)*(IF(Wellpath!L238&lt;0.000001,0,SIN(ABS(MOD((Wellpath!$M239-Wellpath!M238+PI()),2*PI())-PI()))))),Model!$B$24*(Wellpath!$K239-Wellpath!$K238))*-SIN(Wellpath!$M239)</f>
        <v>0</v>
      </c>
      <c r="F239" s="20">
        <f>Model!$W$38*(Wellpath!$K239-Wellpath!$K238)*MAX(ABS(SIN(Wellpath!$L239)*(IF(Wellpath!L238&lt;0.000001,0,SIN(ABS(MOD((Wellpath!$M239-Wellpath!M238+PI()),2*PI())-PI()))))),Model!$B$24*(Wellpath!$K239-Wellpath!$K238))*COS(Wellpath!$M239)</f>
        <v>0</v>
      </c>
      <c r="G239" s="20">
        <v>0</v>
      </c>
      <c r="H239" s="18">
        <f t="shared" si="49"/>
        <v>0</v>
      </c>
      <c r="I239" s="18">
        <f t="shared" si="50"/>
        <v>0</v>
      </c>
      <c r="J239" s="18">
        <f t="shared" si="51"/>
        <v>0</v>
      </c>
      <c r="K239" s="21">
        <f t="shared" si="57"/>
        <v>1.1522470926443114</v>
      </c>
      <c r="L239" s="21">
        <f t="shared" si="57"/>
        <v>1.9429164548007987</v>
      </c>
      <c r="M239" s="21">
        <f t="shared" si="57"/>
        <v>0</v>
      </c>
      <c r="N239" s="21">
        <f t="shared" si="46"/>
        <v>-0.25365911733526819</v>
      </c>
      <c r="O239" s="21">
        <f t="shared" si="47"/>
        <v>0</v>
      </c>
      <c r="P239" s="21">
        <f t="shared" si="48"/>
        <v>0</v>
      </c>
      <c r="Q239" s="19">
        <f t="shared" si="56"/>
        <v>1.1522470926443114</v>
      </c>
      <c r="R239" s="19">
        <f t="shared" si="56"/>
        <v>1.9429164548007987</v>
      </c>
      <c r="S239" s="19">
        <f t="shared" si="56"/>
        <v>0</v>
      </c>
      <c r="T239" s="19">
        <f t="shared" si="52"/>
        <v>-0.25365911733526819</v>
      </c>
      <c r="U239" s="19">
        <f t="shared" si="53"/>
        <v>0</v>
      </c>
      <c r="V239" s="19">
        <f t="shared" si="54"/>
        <v>0</v>
      </c>
      <c r="AD239" s="69"/>
      <c r="AE239" s="69"/>
      <c r="AF239" s="69"/>
      <c r="AG239" s="69"/>
      <c r="AH239" s="69"/>
      <c r="AI239" s="69"/>
    </row>
    <row r="240" spans="1:35" x14ac:dyDescent="0.25">
      <c r="A240" s="26">
        <f>Wellpath!E240</f>
        <v>0</v>
      </c>
      <c r="B240" s="68">
        <v>0</v>
      </c>
      <c r="C240" s="22">
        <v>0</v>
      </c>
      <c r="D240" s="22">
        <v>0</v>
      </c>
      <c r="E240" s="20">
        <f>Model!$W$38*(Wellpath!$K240-Wellpath!$K239)*MAX(ABS(SIN(Wellpath!$L240)*(IF(Wellpath!L239&lt;0.000001,0,SIN(ABS(MOD((Wellpath!$M240-Wellpath!M239+PI()),2*PI())-PI()))))),Model!$B$24*(Wellpath!$K240-Wellpath!$K239))*-SIN(Wellpath!$M240)</f>
        <v>0</v>
      </c>
      <c r="F240" s="20">
        <f>Model!$W$38*(Wellpath!$K240-Wellpath!$K239)*MAX(ABS(SIN(Wellpath!$L240)*(IF(Wellpath!L239&lt;0.000001,0,SIN(ABS(MOD((Wellpath!$M240-Wellpath!M239+PI()),2*PI())-PI()))))),Model!$B$24*(Wellpath!$K240-Wellpath!$K239))*COS(Wellpath!$M240)</f>
        <v>0</v>
      </c>
      <c r="G240" s="20">
        <v>0</v>
      </c>
      <c r="H240" s="18">
        <f t="shared" si="49"/>
        <v>0</v>
      </c>
      <c r="I240" s="18">
        <f t="shared" si="50"/>
        <v>0</v>
      </c>
      <c r="J240" s="18">
        <f t="shared" si="51"/>
        <v>0</v>
      </c>
      <c r="K240" s="21">
        <f t="shared" si="57"/>
        <v>1.1522470926443114</v>
      </c>
      <c r="L240" s="21">
        <f t="shared" si="57"/>
        <v>1.9429164548007987</v>
      </c>
      <c r="M240" s="21">
        <f t="shared" si="57"/>
        <v>0</v>
      </c>
      <c r="N240" s="21">
        <f t="shared" si="46"/>
        <v>-0.25365911733526819</v>
      </c>
      <c r="O240" s="21">
        <f t="shared" si="47"/>
        <v>0</v>
      </c>
      <c r="P240" s="21">
        <f t="shared" si="48"/>
        <v>0</v>
      </c>
      <c r="Q240" s="19">
        <f t="shared" si="56"/>
        <v>1.1522470926443114</v>
      </c>
      <c r="R240" s="19">
        <f t="shared" si="56"/>
        <v>1.9429164548007987</v>
      </c>
      <c r="S240" s="19">
        <f t="shared" si="56"/>
        <v>0</v>
      </c>
      <c r="T240" s="19">
        <f t="shared" si="52"/>
        <v>-0.25365911733526819</v>
      </c>
      <c r="U240" s="19">
        <f t="shared" si="53"/>
        <v>0</v>
      </c>
      <c r="V240" s="19">
        <f t="shared" si="54"/>
        <v>0</v>
      </c>
      <c r="AD240" s="69"/>
      <c r="AE240" s="69"/>
      <c r="AF240" s="69"/>
      <c r="AG240" s="69"/>
      <c r="AH240" s="69"/>
      <c r="AI240" s="69"/>
    </row>
    <row r="241" spans="1:35" x14ac:dyDescent="0.25">
      <c r="A241" s="26">
        <f>Wellpath!E241</f>
        <v>0</v>
      </c>
      <c r="B241" s="68">
        <v>0</v>
      </c>
      <c r="C241" s="22">
        <v>0</v>
      </c>
      <c r="D241" s="22">
        <v>0</v>
      </c>
      <c r="E241" s="20">
        <f>Model!$W$38*(Wellpath!$K241-Wellpath!$K240)*MAX(ABS(SIN(Wellpath!$L241)*(IF(Wellpath!L240&lt;0.000001,0,SIN(ABS(MOD((Wellpath!$M241-Wellpath!M240+PI()),2*PI())-PI()))))),Model!$B$24*(Wellpath!$K241-Wellpath!$K240))*-SIN(Wellpath!$M241)</f>
        <v>0</v>
      </c>
      <c r="F241" s="20">
        <f>Model!$W$38*(Wellpath!$K241-Wellpath!$K240)*MAX(ABS(SIN(Wellpath!$L241)*(IF(Wellpath!L240&lt;0.000001,0,SIN(ABS(MOD((Wellpath!$M241-Wellpath!M240+PI()),2*PI())-PI()))))),Model!$B$24*(Wellpath!$K241-Wellpath!$K240))*COS(Wellpath!$M241)</f>
        <v>0</v>
      </c>
      <c r="G241" s="20">
        <v>0</v>
      </c>
      <c r="H241" s="18">
        <f t="shared" si="49"/>
        <v>0</v>
      </c>
      <c r="I241" s="18">
        <f t="shared" si="50"/>
        <v>0</v>
      </c>
      <c r="J241" s="18">
        <f t="shared" si="51"/>
        <v>0</v>
      </c>
      <c r="K241" s="21">
        <f t="shared" si="57"/>
        <v>1.1522470926443114</v>
      </c>
      <c r="L241" s="21">
        <f t="shared" si="57"/>
        <v>1.9429164548007987</v>
      </c>
      <c r="M241" s="21">
        <f t="shared" si="57"/>
        <v>0</v>
      </c>
      <c r="N241" s="21">
        <f t="shared" si="46"/>
        <v>-0.25365911733526819</v>
      </c>
      <c r="O241" s="21">
        <f t="shared" si="47"/>
        <v>0</v>
      </c>
      <c r="P241" s="21">
        <f t="shared" si="48"/>
        <v>0</v>
      </c>
      <c r="Q241" s="19">
        <f t="shared" si="56"/>
        <v>1.1522470926443114</v>
      </c>
      <c r="R241" s="19">
        <f t="shared" si="56"/>
        <v>1.9429164548007987</v>
      </c>
      <c r="S241" s="19">
        <f t="shared" si="56"/>
        <v>0</v>
      </c>
      <c r="T241" s="19">
        <f t="shared" si="52"/>
        <v>-0.25365911733526819</v>
      </c>
      <c r="U241" s="19">
        <f t="shared" si="53"/>
        <v>0</v>
      </c>
      <c r="V241" s="19">
        <f t="shared" si="54"/>
        <v>0</v>
      </c>
      <c r="AD241" s="69"/>
      <c r="AE241" s="69"/>
      <c r="AF241" s="69"/>
      <c r="AG241" s="69"/>
      <c r="AH241" s="69"/>
      <c r="AI241" s="69"/>
    </row>
    <row r="242" spans="1:35" x14ac:dyDescent="0.25">
      <c r="A242" s="26">
        <f>Wellpath!E242</f>
        <v>0</v>
      </c>
      <c r="B242" s="68">
        <v>0</v>
      </c>
      <c r="C242" s="22">
        <v>0</v>
      </c>
      <c r="D242" s="22">
        <v>0</v>
      </c>
      <c r="E242" s="20">
        <f>Model!$W$38*(Wellpath!$K242-Wellpath!$K241)*MAX(ABS(SIN(Wellpath!$L242)*(IF(Wellpath!L241&lt;0.000001,0,SIN(ABS(MOD((Wellpath!$M242-Wellpath!M241+PI()),2*PI())-PI()))))),Model!$B$24*(Wellpath!$K242-Wellpath!$K241))*-SIN(Wellpath!$M242)</f>
        <v>0</v>
      </c>
      <c r="F242" s="20">
        <f>Model!$W$38*(Wellpath!$K242-Wellpath!$K241)*MAX(ABS(SIN(Wellpath!$L242)*(IF(Wellpath!L241&lt;0.000001,0,SIN(ABS(MOD((Wellpath!$M242-Wellpath!M241+PI()),2*PI())-PI()))))),Model!$B$24*(Wellpath!$K242-Wellpath!$K241))*COS(Wellpath!$M242)</f>
        <v>0</v>
      </c>
      <c r="G242" s="20">
        <v>0</v>
      </c>
      <c r="H242" s="18">
        <f t="shared" si="49"/>
        <v>0</v>
      </c>
      <c r="I242" s="18">
        <f t="shared" si="50"/>
        <v>0</v>
      </c>
      <c r="J242" s="18">
        <f t="shared" si="51"/>
        <v>0</v>
      </c>
      <c r="K242" s="21">
        <f t="shared" si="57"/>
        <v>1.1522470926443114</v>
      </c>
      <c r="L242" s="21">
        <f t="shared" si="57"/>
        <v>1.9429164548007987</v>
      </c>
      <c r="M242" s="21">
        <f t="shared" si="57"/>
        <v>0</v>
      </c>
      <c r="N242" s="21">
        <f t="shared" si="46"/>
        <v>-0.25365911733526819</v>
      </c>
      <c r="O242" s="21">
        <f t="shared" si="47"/>
        <v>0</v>
      </c>
      <c r="P242" s="21">
        <f t="shared" si="48"/>
        <v>0</v>
      </c>
      <c r="Q242" s="19">
        <f t="shared" si="56"/>
        <v>1.1522470926443114</v>
      </c>
      <c r="R242" s="19">
        <f t="shared" si="56"/>
        <v>1.9429164548007987</v>
      </c>
      <c r="S242" s="19">
        <f t="shared" si="56"/>
        <v>0</v>
      </c>
      <c r="T242" s="19">
        <f t="shared" si="52"/>
        <v>-0.25365911733526819</v>
      </c>
      <c r="U242" s="19">
        <f t="shared" si="53"/>
        <v>0</v>
      </c>
      <c r="V242" s="19">
        <f t="shared" si="54"/>
        <v>0</v>
      </c>
      <c r="AD242" s="69"/>
      <c r="AE242" s="69"/>
      <c r="AF242" s="69"/>
      <c r="AG242" s="69"/>
      <c r="AH242" s="69"/>
      <c r="AI242" s="69"/>
    </row>
    <row r="243" spans="1:35" x14ac:dyDescent="0.25">
      <c r="A243" s="26">
        <f>Wellpath!E243</f>
        <v>0</v>
      </c>
      <c r="B243" s="68">
        <v>0</v>
      </c>
      <c r="C243" s="22">
        <v>0</v>
      </c>
      <c r="D243" s="22">
        <v>0</v>
      </c>
      <c r="E243" s="20">
        <f>Model!$W$38*(Wellpath!$K243-Wellpath!$K242)*MAX(ABS(SIN(Wellpath!$L243)*(IF(Wellpath!L242&lt;0.000001,0,SIN(ABS(MOD((Wellpath!$M243-Wellpath!M242+PI()),2*PI())-PI()))))),Model!$B$24*(Wellpath!$K243-Wellpath!$K242))*-SIN(Wellpath!$M243)</f>
        <v>0</v>
      </c>
      <c r="F243" s="20">
        <f>Model!$W$38*(Wellpath!$K243-Wellpath!$K242)*MAX(ABS(SIN(Wellpath!$L243)*(IF(Wellpath!L242&lt;0.000001,0,SIN(ABS(MOD((Wellpath!$M243-Wellpath!M242+PI()),2*PI())-PI()))))),Model!$B$24*(Wellpath!$K243-Wellpath!$K242))*COS(Wellpath!$M243)</f>
        <v>0</v>
      </c>
      <c r="G243" s="20">
        <v>0</v>
      </c>
      <c r="H243" s="18">
        <f t="shared" si="49"/>
        <v>0</v>
      </c>
      <c r="I243" s="18">
        <f t="shared" si="50"/>
        <v>0</v>
      </c>
      <c r="J243" s="18">
        <f t="shared" si="51"/>
        <v>0</v>
      </c>
      <c r="K243" s="21">
        <f t="shared" si="57"/>
        <v>1.1522470926443114</v>
      </c>
      <c r="L243" s="21">
        <f t="shared" si="57"/>
        <v>1.9429164548007987</v>
      </c>
      <c r="M243" s="21">
        <f t="shared" si="57"/>
        <v>0</v>
      </c>
      <c r="N243" s="21">
        <f t="shared" si="46"/>
        <v>-0.25365911733526819</v>
      </c>
      <c r="O243" s="21">
        <f t="shared" si="47"/>
        <v>0</v>
      </c>
      <c r="P243" s="21">
        <f t="shared" si="48"/>
        <v>0</v>
      </c>
      <c r="Q243" s="19">
        <f t="shared" si="56"/>
        <v>1.1522470926443114</v>
      </c>
      <c r="R243" s="19">
        <f t="shared" si="56"/>
        <v>1.9429164548007987</v>
      </c>
      <c r="S243" s="19">
        <f t="shared" si="56"/>
        <v>0</v>
      </c>
      <c r="T243" s="19">
        <f t="shared" si="52"/>
        <v>-0.25365911733526819</v>
      </c>
      <c r="U243" s="19">
        <f t="shared" si="53"/>
        <v>0</v>
      </c>
      <c r="V243" s="19">
        <f t="shared" si="54"/>
        <v>0</v>
      </c>
      <c r="AD243" s="69"/>
      <c r="AE243" s="69"/>
      <c r="AF243" s="69"/>
      <c r="AG243" s="69"/>
      <c r="AH243" s="69"/>
      <c r="AI243" s="69"/>
    </row>
    <row r="244" spans="1:35" x14ac:dyDescent="0.25">
      <c r="A244" s="26">
        <f>Wellpath!E244</f>
        <v>0</v>
      </c>
      <c r="B244" s="68">
        <v>0</v>
      </c>
      <c r="C244" s="22">
        <v>0</v>
      </c>
      <c r="D244" s="22">
        <v>0</v>
      </c>
      <c r="E244" s="20">
        <f>Model!$W$38*(Wellpath!$K244-Wellpath!$K243)*MAX(ABS(SIN(Wellpath!$L244)*(IF(Wellpath!L243&lt;0.000001,0,SIN(ABS(MOD((Wellpath!$M244-Wellpath!M243+PI()),2*PI())-PI()))))),Model!$B$24*(Wellpath!$K244-Wellpath!$K243))*-SIN(Wellpath!$M244)</f>
        <v>0</v>
      </c>
      <c r="F244" s="20">
        <f>Model!$W$38*(Wellpath!$K244-Wellpath!$K243)*MAX(ABS(SIN(Wellpath!$L244)*(IF(Wellpath!L243&lt;0.000001,0,SIN(ABS(MOD((Wellpath!$M244-Wellpath!M243+PI()),2*PI())-PI()))))),Model!$B$24*(Wellpath!$K244-Wellpath!$K243))*COS(Wellpath!$M244)</f>
        <v>0</v>
      </c>
      <c r="G244" s="20">
        <v>0</v>
      </c>
      <c r="H244" s="18">
        <f t="shared" si="49"/>
        <v>0</v>
      </c>
      <c r="I244" s="18">
        <f t="shared" si="50"/>
        <v>0</v>
      </c>
      <c r="J244" s="18">
        <f t="shared" si="51"/>
        <v>0</v>
      </c>
      <c r="K244" s="21">
        <f t="shared" ref="K244:M259" si="58">K243+E244^2</f>
        <v>1.1522470926443114</v>
      </c>
      <c r="L244" s="21">
        <f t="shared" si="58"/>
        <v>1.9429164548007987</v>
      </c>
      <c r="M244" s="21">
        <f t="shared" si="58"/>
        <v>0</v>
      </c>
      <c r="N244" s="21">
        <f t="shared" si="46"/>
        <v>-0.25365911733526819</v>
      </c>
      <c r="O244" s="21">
        <f t="shared" si="47"/>
        <v>0</v>
      </c>
      <c r="P244" s="21">
        <f t="shared" si="48"/>
        <v>0</v>
      </c>
      <c r="Q244" s="19">
        <f t="shared" si="56"/>
        <v>1.1522470926443114</v>
      </c>
      <c r="R244" s="19">
        <f t="shared" si="56"/>
        <v>1.9429164548007987</v>
      </c>
      <c r="S244" s="19">
        <f t="shared" si="56"/>
        <v>0</v>
      </c>
      <c r="T244" s="19">
        <f t="shared" si="52"/>
        <v>-0.25365911733526819</v>
      </c>
      <c r="U244" s="19">
        <f t="shared" si="53"/>
        <v>0</v>
      </c>
      <c r="V244" s="19">
        <f t="shared" si="54"/>
        <v>0</v>
      </c>
      <c r="AD244" s="69"/>
      <c r="AE244" s="69"/>
      <c r="AF244" s="69"/>
      <c r="AG244" s="69"/>
      <c r="AH244" s="69"/>
      <c r="AI244" s="69"/>
    </row>
    <row r="245" spans="1:35" x14ac:dyDescent="0.25">
      <c r="A245" s="26">
        <f>Wellpath!E245</f>
        <v>0</v>
      </c>
      <c r="B245" s="68">
        <v>0</v>
      </c>
      <c r="C245" s="22">
        <v>0</v>
      </c>
      <c r="D245" s="22">
        <v>0</v>
      </c>
      <c r="E245" s="20">
        <f>Model!$W$38*(Wellpath!$K245-Wellpath!$K244)*MAX(ABS(SIN(Wellpath!$L245)*(IF(Wellpath!L244&lt;0.000001,0,SIN(ABS(MOD((Wellpath!$M245-Wellpath!M244+PI()),2*PI())-PI()))))),Model!$B$24*(Wellpath!$K245-Wellpath!$K244))*-SIN(Wellpath!$M245)</f>
        <v>0</v>
      </c>
      <c r="F245" s="20">
        <f>Model!$W$38*(Wellpath!$K245-Wellpath!$K244)*MAX(ABS(SIN(Wellpath!$L245)*(IF(Wellpath!L244&lt;0.000001,0,SIN(ABS(MOD((Wellpath!$M245-Wellpath!M244+PI()),2*PI())-PI()))))),Model!$B$24*(Wellpath!$K245-Wellpath!$K244))*COS(Wellpath!$M245)</f>
        <v>0</v>
      </c>
      <c r="G245" s="20">
        <v>0</v>
      </c>
      <c r="H245" s="18">
        <f t="shared" si="49"/>
        <v>0</v>
      </c>
      <c r="I245" s="18">
        <f t="shared" si="50"/>
        <v>0</v>
      </c>
      <c r="J245" s="18">
        <f t="shared" si="51"/>
        <v>0</v>
      </c>
      <c r="K245" s="21">
        <f t="shared" si="58"/>
        <v>1.1522470926443114</v>
      </c>
      <c r="L245" s="21">
        <f t="shared" si="58"/>
        <v>1.9429164548007987</v>
      </c>
      <c r="M245" s="21">
        <f t="shared" si="58"/>
        <v>0</v>
      </c>
      <c r="N245" s="21">
        <f t="shared" si="46"/>
        <v>-0.25365911733526819</v>
      </c>
      <c r="O245" s="21">
        <f t="shared" si="47"/>
        <v>0</v>
      </c>
      <c r="P245" s="21">
        <f t="shared" si="48"/>
        <v>0</v>
      </c>
      <c r="Q245" s="19">
        <f t="shared" si="56"/>
        <v>1.1522470926443114</v>
      </c>
      <c r="R245" s="19">
        <f t="shared" si="56"/>
        <v>1.9429164548007987</v>
      </c>
      <c r="S245" s="19">
        <f t="shared" si="56"/>
        <v>0</v>
      </c>
      <c r="T245" s="19">
        <f t="shared" si="52"/>
        <v>-0.25365911733526819</v>
      </c>
      <c r="U245" s="19">
        <f t="shared" si="53"/>
        <v>0</v>
      </c>
      <c r="V245" s="19">
        <f t="shared" si="54"/>
        <v>0</v>
      </c>
      <c r="AD245" s="69"/>
      <c r="AE245" s="69"/>
      <c r="AF245" s="69"/>
      <c r="AG245" s="69"/>
      <c r="AH245" s="69"/>
      <c r="AI245" s="69"/>
    </row>
    <row r="246" spans="1:35" x14ac:dyDescent="0.25">
      <c r="A246" s="26">
        <f>Wellpath!E246</f>
        <v>0</v>
      </c>
      <c r="B246" s="68">
        <v>0</v>
      </c>
      <c r="C246" s="22">
        <v>0</v>
      </c>
      <c r="D246" s="22">
        <v>0</v>
      </c>
      <c r="E246" s="20">
        <f>Model!$W$38*(Wellpath!$K246-Wellpath!$K245)*MAX(ABS(SIN(Wellpath!$L246)*(IF(Wellpath!L245&lt;0.000001,0,SIN(ABS(MOD((Wellpath!$M246-Wellpath!M245+PI()),2*PI())-PI()))))),Model!$B$24*(Wellpath!$K246-Wellpath!$K245))*-SIN(Wellpath!$M246)</f>
        <v>0</v>
      </c>
      <c r="F246" s="20">
        <f>Model!$W$38*(Wellpath!$K246-Wellpath!$K245)*MAX(ABS(SIN(Wellpath!$L246)*(IF(Wellpath!L245&lt;0.000001,0,SIN(ABS(MOD((Wellpath!$M246-Wellpath!M245+PI()),2*PI())-PI()))))),Model!$B$24*(Wellpath!$K246-Wellpath!$K245))*COS(Wellpath!$M246)</f>
        <v>0</v>
      </c>
      <c r="G246" s="20">
        <v>0</v>
      </c>
      <c r="H246" s="18">
        <f t="shared" si="49"/>
        <v>0</v>
      </c>
      <c r="I246" s="18">
        <f t="shared" si="50"/>
        <v>0</v>
      </c>
      <c r="J246" s="18">
        <f t="shared" si="51"/>
        <v>0</v>
      </c>
      <c r="K246" s="21">
        <f t="shared" si="58"/>
        <v>1.1522470926443114</v>
      </c>
      <c r="L246" s="21">
        <f t="shared" si="58"/>
        <v>1.9429164548007987</v>
      </c>
      <c r="M246" s="21">
        <f t="shared" si="58"/>
        <v>0</v>
      </c>
      <c r="N246" s="21">
        <f t="shared" si="46"/>
        <v>-0.25365911733526819</v>
      </c>
      <c r="O246" s="21">
        <f t="shared" si="47"/>
        <v>0</v>
      </c>
      <c r="P246" s="21">
        <f t="shared" si="48"/>
        <v>0</v>
      </c>
      <c r="Q246" s="19">
        <f t="shared" si="56"/>
        <v>1.1522470926443114</v>
      </c>
      <c r="R246" s="19">
        <f t="shared" si="56"/>
        <v>1.9429164548007987</v>
      </c>
      <c r="S246" s="19">
        <f t="shared" si="56"/>
        <v>0</v>
      </c>
      <c r="T246" s="19">
        <f t="shared" si="52"/>
        <v>-0.25365911733526819</v>
      </c>
      <c r="U246" s="19">
        <f t="shared" si="53"/>
        <v>0</v>
      </c>
      <c r="V246" s="19">
        <f t="shared" si="54"/>
        <v>0</v>
      </c>
      <c r="AD246" s="69"/>
      <c r="AE246" s="69"/>
      <c r="AF246" s="69"/>
      <c r="AG246" s="69"/>
      <c r="AH246" s="69"/>
      <c r="AI246" s="69"/>
    </row>
    <row r="247" spans="1:35" x14ac:dyDescent="0.25">
      <c r="A247" s="26">
        <f>Wellpath!E247</f>
        <v>0</v>
      </c>
      <c r="B247" s="68">
        <v>0</v>
      </c>
      <c r="C247" s="22">
        <v>0</v>
      </c>
      <c r="D247" s="22">
        <v>0</v>
      </c>
      <c r="E247" s="20">
        <f>Model!$W$38*(Wellpath!$K247-Wellpath!$K246)*MAX(ABS(SIN(Wellpath!$L247)*(IF(Wellpath!L246&lt;0.000001,0,SIN(ABS(MOD((Wellpath!$M247-Wellpath!M246+PI()),2*PI())-PI()))))),Model!$B$24*(Wellpath!$K247-Wellpath!$K246))*-SIN(Wellpath!$M247)</f>
        <v>0</v>
      </c>
      <c r="F247" s="20">
        <f>Model!$W$38*(Wellpath!$K247-Wellpath!$K246)*MAX(ABS(SIN(Wellpath!$L247)*(IF(Wellpath!L246&lt;0.000001,0,SIN(ABS(MOD((Wellpath!$M247-Wellpath!M246+PI()),2*PI())-PI()))))),Model!$B$24*(Wellpath!$K247-Wellpath!$K246))*COS(Wellpath!$M247)</f>
        <v>0</v>
      </c>
      <c r="G247" s="20">
        <v>0</v>
      </c>
      <c r="H247" s="18">
        <f t="shared" si="49"/>
        <v>0</v>
      </c>
      <c r="I247" s="18">
        <f t="shared" si="50"/>
        <v>0</v>
      </c>
      <c r="J247" s="18">
        <f t="shared" si="51"/>
        <v>0</v>
      </c>
      <c r="K247" s="21">
        <f t="shared" si="58"/>
        <v>1.1522470926443114</v>
      </c>
      <c r="L247" s="21">
        <f t="shared" si="58"/>
        <v>1.9429164548007987</v>
      </c>
      <c r="M247" s="21">
        <f t="shared" si="58"/>
        <v>0</v>
      </c>
      <c r="N247" s="21">
        <f t="shared" si="46"/>
        <v>-0.25365911733526819</v>
      </c>
      <c r="O247" s="21">
        <f t="shared" si="47"/>
        <v>0</v>
      </c>
      <c r="P247" s="21">
        <f t="shared" si="48"/>
        <v>0</v>
      </c>
      <c r="Q247" s="19">
        <f t="shared" si="56"/>
        <v>1.1522470926443114</v>
      </c>
      <c r="R247" s="19">
        <f t="shared" si="56"/>
        <v>1.9429164548007987</v>
      </c>
      <c r="S247" s="19">
        <f t="shared" si="56"/>
        <v>0</v>
      </c>
      <c r="T247" s="19">
        <f t="shared" si="52"/>
        <v>-0.25365911733526819</v>
      </c>
      <c r="U247" s="19">
        <f t="shared" si="53"/>
        <v>0</v>
      </c>
      <c r="V247" s="19">
        <f t="shared" si="54"/>
        <v>0</v>
      </c>
      <c r="AD247" s="69"/>
      <c r="AE247" s="69"/>
      <c r="AF247" s="69"/>
      <c r="AG247" s="69"/>
      <c r="AH247" s="69"/>
      <c r="AI247" s="69"/>
    </row>
    <row r="248" spans="1:35" x14ac:dyDescent="0.25">
      <c r="A248" s="26">
        <f>Wellpath!E248</f>
        <v>0</v>
      </c>
      <c r="B248" s="68">
        <v>0</v>
      </c>
      <c r="C248" s="22">
        <v>0</v>
      </c>
      <c r="D248" s="22">
        <v>0</v>
      </c>
      <c r="E248" s="20">
        <f>Model!$W$38*(Wellpath!$K248-Wellpath!$K247)*MAX(ABS(SIN(Wellpath!$L248)*(IF(Wellpath!L247&lt;0.000001,0,SIN(ABS(MOD((Wellpath!$M248-Wellpath!M247+PI()),2*PI())-PI()))))),Model!$B$24*(Wellpath!$K248-Wellpath!$K247))*-SIN(Wellpath!$M248)</f>
        <v>0</v>
      </c>
      <c r="F248" s="20">
        <f>Model!$W$38*(Wellpath!$K248-Wellpath!$K247)*MAX(ABS(SIN(Wellpath!$L248)*(IF(Wellpath!L247&lt;0.000001,0,SIN(ABS(MOD((Wellpath!$M248-Wellpath!M247+PI()),2*PI())-PI()))))),Model!$B$24*(Wellpath!$K248-Wellpath!$K247))*COS(Wellpath!$M248)</f>
        <v>0</v>
      </c>
      <c r="G248" s="20">
        <v>0</v>
      </c>
      <c r="H248" s="18">
        <f t="shared" si="49"/>
        <v>0</v>
      </c>
      <c r="I248" s="18">
        <f t="shared" si="50"/>
        <v>0</v>
      </c>
      <c r="J248" s="18">
        <f t="shared" si="51"/>
        <v>0</v>
      </c>
      <c r="K248" s="21">
        <f t="shared" si="58"/>
        <v>1.1522470926443114</v>
      </c>
      <c r="L248" s="21">
        <f t="shared" si="58"/>
        <v>1.9429164548007987</v>
      </c>
      <c r="M248" s="21">
        <f t="shared" si="58"/>
        <v>0</v>
      </c>
      <c r="N248" s="21">
        <f t="shared" si="46"/>
        <v>-0.25365911733526819</v>
      </c>
      <c r="O248" s="21">
        <f t="shared" si="47"/>
        <v>0</v>
      </c>
      <c r="P248" s="21">
        <f t="shared" si="48"/>
        <v>0</v>
      </c>
      <c r="Q248" s="19">
        <f t="shared" si="56"/>
        <v>1.1522470926443114</v>
      </c>
      <c r="R248" s="19">
        <f t="shared" si="56"/>
        <v>1.9429164548007987</v>
      </c>
      <c r="S248" s="19">
        <f t="shared" si="56"/>
        <v>0</v>
      </c>
      <c r="T248" s="19">
        <f t="shared" si="52"/>
        <v>-0.25365911733526819</v>
      </c>
      <c r="U248" s="19">
        <f t="shared" si="53"/>
        <v>0</v>
      </c>
      <c r="V248" s="19">
        <f t="shared" si="54"/>
        <v>0</v>
      </c>
      <c r="AD248" s="69"/>
      <c r="AE248" s="69"/>
      <c r="AF248" s="69"/>
      <c r="AG248" s="69"/>
      <c r="AH248" s="69"/>
      <c r="AI248" s="69"/>
    </row>
    <row r="249" spans="1:35" x14ac:dyDescent="0.25">
      <c r="A249" s="26">
        <f>Wellpath!E249</f>
        <v>0</v>
      </c>
      <c r="B249" s="68">
        <v>0</v>
      </c>
      <c r="C249" s="22">
        <v>0</v>
      </c>
      <c r="D249" s="22">
        <v>0</v>
      </c>
      <c r="E249" s="20">
        <f>Model!$W$38*(Wellpath!$K249-Wellpath!$K248)*MAX(ABS(SIN(Wellpath!$L249)*(IF(Wellpath!L248&lt;0.000001,0,SIN(ABS(MOD((Wellpath!$M249-Wellpath!M248+PI()),2*PI())-PI()))))),Model!$B$24*(Wellpath!$K249-Wellpath!$K248))*-SIN(Wellpath!$M249)</f>
        <v>0</v>
      </c>
      <c r="F249" s="20">
        <f>Model!$W$38*(Wellpath!$K249-Wellpath!$K248)*MAX(ABS(SIN(Wellpath!$L249)*(IF(Wellpath!L248&lt;0.000001,0,SIN(ABS(MOD((Wellpath!$M249-Wellpath!M248+PI()),2*PI())-PI()))))),Model!$B$24*(Wellpath!$K249-Wellpath!$K248))*COS(Wellpath!$M249)</f>
        <v>0</v>
      </c>
      <c r="G249" s="20">
        <v>0</v>
      </c>
      <c r="H249" s="18">
        <f t="shared" si="49"/>
        <v>0</v>
      </c>
      <c r="I249" s="18">
        <f t="shared" si="50"/>
        <v>0</v>
      </c>
      <c r="J249" s="18">
        <f t="shared" si="51"/>
        <v>0</v>
      </c>
      <c r="K249" s="21">
        <f t="shared" si="58"/>
        <v>1.1522470926443114</v>
      </c>
      <c r="L249" s="21">
        <f t="shared" si="58"/>
        <v>1.9429164548007987</v>
      </c>
      <c r="M249" s="21">
        <f t="shared" si="58"/>
        <v>0</v>
      </c>
      <c r="N249" s="21">
        <f t="shared" si="46"/>
        <v>-0.25365911733526819</v>
      </c>
      <c r="O249" s="21">
        <f t="shared" si="47"/>
        <v>0</v>
      </c>
      <c r="P249" s="21">
        <f t="shared" si="48"/>
        <v>0</v>
      </c>
      <c r="Q249" s="19">
        <f t="shared" si="56"/>
        <v>1.1522470926443114</v>
      </c>
      <c r="R249" s="19">
        <f t="shared" si="56"/>
        <v>1.9429164548007987</v>
      </c>
      <c r="S249" s="19">
        <f t="shared" si="56"/>
        <v>0</v>
      </c>
      <c r="T249" s="19">
        <f t="shared" si="52"/>
        <v>-0.25365911733526819</v>
      </c>
      <c r="U249" s="19">
        <f t="shared" si="53"/>
        <v>0</v>
      </c>
      <c r="V249" s="19">
        <f t="shared" si="54"/>
        <v>0</v>
      </c>
      <c r="AD249" s="69"/>
      <c r="AE249" s="69"/>
      <c r="AF249" s="69"/>
      <c r="AG249" s="69"/>
      <c r="AH249" s="69"/>
      <c r="AI249" s="69"/>
    </row>
    <row r="250" spans="1:35" x14ac:dyDescent="0.25">
      <c r="A250" s="26">
        <f>Wellpath!E250</f>
        <v>0</v>
      </c>
      <c r="B250" s="68">
        <v>0</v>
      </c>
      <c r="C250" s="22">
        <v>0</v>
      </c>
      <c r="D250" s="22">
        <v>0</v>
      </c>
      <c r="E250" s="20">
        <f>Model!$W$38*(Wellpath!$K250-Wellpath!$K249)*MAX(ABS(SIN(Wellpath!$L250)*(IF(Wellpath!L249&lt;0.000001,0,SIN(ABS(MOD((Wellpath!$M250-Wellpath!M249+PI()),2*PI())-PI()))))),Model!$B$24*(Wellpath!$K250-Wellpath!$K249))*-SIN(Wellpath!$M250)</f>
        <v>0</v>
      </c>
      <c r="F250" s="20">
        <f>Model!$W$38*(Wellpath!$K250-Wellpath!$K249)*MAX(ABS(SIN(Wellpath!$L250)*(IF(Wellpath!L249&lt;0.000001,0,SIN(ABS(MOD((Wellpath!$M250-Wellpath!M249+PI()),2*PI())-PI()))))),Model!$B$24*(Wellpath!$K250-Wellpath!$K249))*COS(Wellpath!$M250)</f>
        <v>0</v>
      </c>
      <c r="G250" s="20">
        <v>0</v>
      </c>
      <c r="H250" s="18">
        <f t="shared" si="49"/>
        <v>0</v>
      </c>
      <c r="I250" s="18">
        <f t="shared" si="50"/>
        <v>0</v>
      </c>
      <c r="J250" s="18">
        <f t="shared" si="51"/>
        <v>0</v>
      </c>
      <c r="K250" s="21">
        <f t="shared" si="58"/>
        <v>1.1522470926443114</v>
      </c>
      <c r="L250" s="21">
        <f t="shared" si="58"/>
        <v>1.9429164548007987</v>
      </c>
      <c r="M250" s="21">
        <f t="shared" si="58"/>
        <v>0</v>
      </c>
      <c r="N250" s="21">
        <f t="shared" si="46"/>
        <v>-0.25365911733526819</v>
      </c>
      <c r="O250" s="21">
        <f t="shared" si="47"/>
        <v>0</v>
      </c>
      <c r="P250" s="21">
        <f t="shared" si="48"/>
        <v>0</v>
      </c>
      <c r="Q250" s="19">
        <f t="shared" si="56"/>
        <v>1.1522470926443114</v>
      </c>
      <c r="R250" s="19">
        <f t="shared" si="56"/>
        <v>1.9429164548007987</v>
      </c>
      <c r="S250" s="19">
        <f t="shared" si="56"/>
        <v>0</v>
      </c>
      <c r="T250" s="19">
        <f t="shared" si="52"/>
        <v>-0.25365911733526819</v>
      </c>
      <c r="U250" s="19">
        <f t="shared" si="53"/>
        <v>0</v>
      </c>
      <c r="V250" s="19">
        <f t="shared" si="54"/>
        <v>0</v>
      </c>
      <c r="AD250" s="69"/>
      <c r="AE250" s="69"/>
      <c r="AF250" s="69"/>
      <c r="AG250" s="69"/>
      <c r="AH250" s="69"/>
      <c r="AI250" s="69"/>
    </row>
    <row r="251" spans="1:35" x14ac:dyDescent="0.25">
      <c r="A251" s="26">
        <f>Wellpath!E251</f>
        <v>0</v>
      </c>
      <c r="B251" s="68">
        <v>0</v>
      </c>
      <c r="C251" s="22">
        <v>0</v>
      </c>
      <c r="D251" s="22">
        <v>0</v>
      </c>
      <c r="E251" s="20">
        <f>Model!$W$38*(Wellpath!$K251-Wellpath!$K250)*MAX(ABS(SIN(Wellpath!$L251)*(IF(Wellpath!L250&lt;0.000001,0,SIN(ABS(MOD((Wellpath!$M251-Wellpath!M250+PI()),2*PI())-PI()))))),Model!$B$24*(Wellpath!$K251-Wellpath!$K250))*-SIN(Wellpath!$M251)</f>
        <v>0</v>
      </c>
      <c r="F251" s="20">
        <f>Model!$W$38*(Wellpath!$K251-Wellpath!$K250)*MAX(ABS(SIN(Wellpath!$L251)*(IF(Wellpath!L250&lt;0.000001,0,SIN(ABS(MOD((Wellpath!$M251-Wellpath!M250+PI()),2*PI())-PI()))))),Model!$B$24*(Wellpath!$K251-Wellpath!$K250))*COS(Wellpath!$M251)</f>
        <v>0</v>
      </c>
      <c r="G251" s="20">
        <v>0</v>
      </c>
      <c r="H251" s="18">
        <f t="shared" si="49"/>
        <v>0</v>
      </c>
      <c r="I251" s="18">
        <f t="shared" si="50"/>
        <v>0</v>
      </c>
      <c r="J251" s="18">
        <f t="shared" si="51"/>
        <v>0</v>
      </c>
      <c r="K251" s="21">
        <f t="shared" si="58"/>
        <v>1.1522470926443114</v>
      </c>
      <c r="L251" s="21">
        <f t="shared" si="58"/>
        <v>1.9429164548007987</v>
      </c>
      <c r="M251" s="21">
        <f t="shared" si="58"/>
        <v>0</v>
      </c>
      <c r="N251" s="21">
        <f t="shared" si="46"/>
        <v>-0.25365911733526819</v>
      </c>
      <c r="O251" s="21">
        <f t="shared" si="47"/>
        <v>0</v>
      </c>
      <c r="P251" s="21">
        <f t="shared" si="48"/>
        <v>0</v>
      </c>
      <c r="Q251" s="19">
        <f t="shared" si="56"/>
        <v>1.1522470926443114</v>
      </c>
      <c r="R251" s="19">
        <f t="shared" si="56"/>
        <v>1.9429164548007987</v>
      </c>
      <c r="S251" s="19">
        <f t="shared" si="56"/>
        <v>0</v>
      </c>
      <c r="T251" s="19">
        <f t="shared" si="52"/>
        <v>-0.25365911733526819</v>
      </c>
      <c r="U251" s="19">
        <f t="shared" si="53"/>
        <v>0</v>
      </c>
      <c r="V251" s="19">
        <f t="shared" si="54"/>
        <v>0</v>
      </c>
      <c r="AD251" s="69"/>
      <c r="AE251" s="69"/>
      <c r="AF251" s="69"/>
      <c r="AG251" s="69"/>
      <c r="AH251" s="69"/>
      <c r="AI251" s="69"/>
    </row>
    <row r="252" spans="1:35" x14ac:dyDescent="0.25">
      <c r="A252" s="26">
        <f>Wellpath!E252</f>
        <v>0</v>
      </c>
      <c r="B252" s="68">
        <v>0</v>
      </c>
      <c r="C252" s="22">
        <v>0</v>
      </c>
      <c r="D252" s="22">
        <v>0</v>
      </c>
      <c r="E252" s="20">
        <f>Model!$W$38*(Wellpath!$K252-Wellpath!$K251)*MAX(ABS(SIN(Wellpath!$L252)*(IF(Wellpath!L251&lt;0.000001,0,SIN(ABS(MOD((Wellpath!$M252-Wellpath!M251+PI()),2*PI())-PI()))))),Model!$B$24*(Wellpath!$K252-Wellpath!$K251))*-SIN(Wellpath!$M252)</f>
        <v>0</v>
      </c>
      <c r="F252" s="20">
        <f>Model!$W$38*(Wellpath!$K252-Wellpath!$K251)*MAX(ABS(SIN(Wellpath!$L252)*(IF(Wellpath!L251&lt;0.000001,0,SIN(ABS(MOD((Wellpath!$M252-Wellpath!M251+PI()),2*PI())-PI()))))),Model!$B$24*(Wellpath!$K252-Wellpath!$K251))*COS(Wellpath!$M252)</f>
        <v>0</v>
      </c>
      <c r="G252" s="20">
        <v>0</v>
      </c>
      <c r="H252" s="18">
        <f t="shared" si="49"/>
        <v>0</v>
      </c>
      <c r="I252" s="18">
        <f t="shared" si="50"/>
        <v>0</v>
      </c>
      <c r="J252" s="18">
        <f t="shared" si="51"/>
        <v>0</v>
      </c>
      <c r="K252" s="21">
        <f t="shared" si="58"/>
        <v>1.1522470926443114</v>
      </c>
      <c r="L252" s="21">
        <f t="shared" si="58"/>
        <v>1.9429164548007987</v>
      </c>
      <c r="M252" s="21">
        <f t="shared" si="58"/>
        <v>0</v>
      </c>
      <c r="N252" s="21">
        <f t="shared" si="46"/>
        <v>-0.25365911733526819</v>
      </c>
      <c r="O252" s="21">
        <f t="shared" si="47"/>
        <v>0</v>
      </c>
      <c r="P252" s="21">
        <f t="shared" si="48"/>
        <v>0</v>
      </c>
      <c r="Q252" s="19">
        <f t="shared" si="56"/>
        <v>1.1522470926443114</v>
      </c>
      <c r="R252" s="19">
        <f t="shared" si="56"/>
        <v>1.9429164548007987</v>
      </c>
      <c r="S252" s="19">
        <f t="shared" si="56"/>
        <v>0</v>
      </c>
      <c r="T252" s="19">
        <f t="shared" si="52"/>
        <v>-0.25365911733526819</v>
      </c>
      <c r="U252" s="19">
        <f t="shared" si="53"/>
        <v>0</v>
      </c>
      <c r="V252" s="19">
        <f t="shared" si="54"/>
        <v>0</v>
      </c>
      <c r="AD252" s="69"/>
      <c r="AE252" s="69"/>
      <c r="AF252" s="69"/>
      <c r="AG252" s="69"/>
      <c r="AH252" s="69"/>
      <c r="AI252" s="69"/>
    </row>
    <row r="253" spans="1:35" x14ac:dyDescent="0.25">
      <c r="A253" s="26">
        <f>Wellpath!E253</f>
        <v>0</v>
      </c>
      <c r="B253" s="68">
        <v>0</v>
      </c>
      <c r="C253" s="22">
        <v>0</v>
      </c>
      <c r="D253" s="22">
        <v>0</v>
      </c>
      <c r="E253" s="20">
        <f>Model!$W$38*(Wellpath!$K253-Wellpath!$K252)*MAX(ABS(SIN(Wellpath!$L253)*(IF(Wellpath!L252&lt;0.000001,0,SIN(ABS(MOD((Wellpath!$M253-Wellpath!M252+PI()),2*PI())-PI()))))),Model!$B$24*(Wellpath!$K253-Wellpath!$K252))*-SIN(Wellpath!$M253)</f>
        <v>0</v>
      </c>
      <c r="F253" s="20">
        <f>Model!$W$38*(Wellpath!$K253-Wellpath!$K252)*MAX(ABS(SIN(Wellpath!$L253)*(IF(Wellpath!L252&lt;0.000001,0,SIN(ABS(MOD((Wellpath!$M253-Wellpath!M252+PI()),2*PI())-PI()))))),Model!$B$24*(Wellpath!$K253-Wellpath!$K252))*COS(Wellpath!$M253)</f>
        <v>0</v>
      </c>
      <c r="G253" s="20">
        <v>0</v>
      </c>
      <c r="H253" s="18">
        <f t="shared" si="49"/>
        <v>0</v>
      </c>
      <c r="I253" s="18">
        <f t="shared" si="50"/>
        <v>0</v>
      </c>
      <c r="J253" s="18">
        <f t="shared" si="51"/>
        <v>0</v>
      </c>
      <c r="K253" s="21">
        <f t="shared" si="58"/>
        <v>1.1522470926443114</v>
      </c>
      <c r="L253" s="21">
        <f t="shared" si="58"/>
        <v>1.9429164548007987</v>
      </c>
      <c r="M253" s="21">
        <f t="shared" si="58"/>
        <v>0</v>
      </c>
      <c r="N253" s="21">
        <f t="shared" si="46"/>
        <v>-0.25365911733526819</v>
      </c>
      <c r="O253" s="21">
        <f t="shared" si="47"/>
        <v>0</v>
      </c>
      <c r="P253" s="21">
        <f t="shared" si="48"/>
        <v>0</v>
      </c>
      <c r="Q253" s="19">
        <f t="shared" si="56"/>
        <v>1.1522470926443114</v>
      </c>
      <c r="R253" s="19">
        <f t="shared" si="56"/>
        <v>1.9429164548007987</v>
      </c>
      <c r="S253" s="19">
        <f t="shared" si="56"/>
        <v>0</v>
      </c>
      <c r="T253" s="19">
        <f t="shared" si="52"/>
        <v>-0.25365911733526819</v>
      </c>
      <c r="U253" s="19">
        <f t="shared" si="53"/>
        <v>0</v>
      </c>
      <c r="V253" s="19">
        <f t="shared" si="54"/>
        <v>0</v>
      </c>
      <c r="AD253" s="69"/>
      <c r="AE253" s="69"/>
      <c r="AF253" s="69"/>
      <c r="AG253" s="69"/>
      <c r="AH253" s="69"/>
      <c r="AI253" s="69"/>
    </row>
    <row r="254" spans="1:35" x14ac:dyDescent="0.25">
      <c r="A254" s="26">
        <f>Wellpath!E254</f>
        <v>0</v>
      </c>
      <c r="B254" s="68">
        <v>0</v>
      </c>
      <c r="C254" s="22">
        <v>0</v>
      </c>
      <c r="D254" s="22">
        <v>0</v>
      </c>
      <c r="E254" s="20">
        <f>Model!$W$38*(Wellpath!$K254-Wellpath!$K253)*MAX(ABS(SIN(Wellpath!$L254)*(IF(Wellpath!L253&lt;0.000001,0,SIN(ABS(MOD((Wellpath!$M254-Wellpath!M253+PI()),2*PI())-PI()))))),Model!$B$24*(Wellpath!$K254-Wellpath!$K253))*-SIN(Wellpath!$M254)</f>
        <v>0</v>
      </c>
      <c r="F254" s="20">
        <f>Model!$W$38*(Wellpath!$K254-Wellpath!$K253)*MAX(ABS(SIN(Wellpath!$L254)*(IF(Wellpath!L253&lt;0.000001,0,SIN(ABS(MOD((Wellpath!$M254-Wellpath!M253+PI()),2*PI())-PI()))))),Model!$B$24*(Wellpath!$K254-Wellpath!$K253))*COS(Wellpath!$M254)</f>
        <v>0</v>
      </c>
      <c r="G254" s="20">
        <v>0</v>
      </c>
      <c r="H254" s="18">
        <f t="shared" si="49"/>
        <v>0</v>
      </c>
      <c r="I254" s="18">
        <f t="shared" si="50"/>
        <v>0</v>
      </c>
      <c r="J254" s="18">
        <f t="shared" si="51"/>
        <v>0</v>
      </c>
      <c r="K254" s="21">
        <f t="shared" si="58"/>
        <v>1.1522470926443114</v>
      </c>
      <c r="L254" s="21">
        <f t="shared" si="58"/>
        <v>1.9429164548007987</v>
      </c>
      <c r="M254" s="21">
        <f t="shared" si="58"/>
        <v>0</v>
      </c>
      <c r="N254" s="21">
        <f t="shared" si="46"/>
        <v>-0.25365911733526819</v>
      </c>
      <c r="O254" s="21">
        <f t="shared" si="47"/>
        <v>0</v>
      </c>
      <c r="P254" s="21">
        <f t="shared" si="48"/>
        <v>0</v>
      </c>
      <c r="Q254" s="19">
        <f t="shared" si="56"/>
        <v>1.1522470926443114</v>
      </c>
      <c r="R254" s="19">
        <f t="shared" si="56"/>
        <v>1.9429164548007987</v>
      </c>
      <c r="S254" s="19">
        <f t="shared" si="56"/>
        <v>0</v>
      </c>
      <c r="T254" s="19">
        <f t="shared" si="52"/>
        <v>-0.25365911733526819</v>
      </c>
      <c r="U254" s="19">
        <f t="shared" si="53"/>
        <v>0</v>
      </c>
      <c r="V254" s="19">
        <f t="shared" si="54"/>
        <v>0</v>
      </c>
      <c r="AD254" s="69"/>
      <c r="AE254" s="69"/>
      <c r="AF254" s="69"/>
      <c r="AG254" s="69"/>
      <c r="AH254" s="69"/>
      <c r="AI254" s="69"/>
    </row>
    <row r="255" spans="1:35" x14ac:dyDescent="0.25">
      <c r="A255" s="26">
        <f>Wellpath!E255</f>
        <v>0</v>
      </c>
      <c r="B255" s="68">
        <v>0</v>
      </c>
      <c r="C255" s="22">
        <v>0</v>
      </c>
      <c r="D255" s="22">
        <v>0</v>
      </c>
      <c r="E255" s="20">
        <f>Model!$W$38*(Wellpath!$K255-Wellpath!$K254)*MAX(ABS(SIN(Wellpath!$L255)*(IF(Wellpath!L254&lt;0.000001,0,SIN(ABS(MOD((Wellpath!$M255-Wellpath!M254+PI()),2*PI())-PI()))))),Model!$B$24*(Wellpath!$K255-Wellpath!$K254))*-SIN(Wellpath!$M255)</f>
        <v>0</v>
      </c>
      <c r="F255" s="20">
        <f>Model!$W$38*(Wellpath!$K255-Wellpath!$K254)*MAX(ABS(SIN(Wellpath!$L255)*(IF(Wellpath!L254&lt;0.000001,0,SIN(ABS(MOD((Wellpath!$M255-Wellpath!M254+PI()),2*PI())-PI()))))),Model!$B$24*(Wellpath!$K255-Wellpath!$K254))*COS(Wellpath!$M255)</f>
        <v>0</v>
      </c>
      <c r="G255" s="20">
        <v>0</v>
      </c>
      <c r="H255" s="18">
        <f t="shared" si="49"/>
        <v>0</v>
      </c>
      <c r="I255" s="18">
        <f t="shared" si="50"/>
        <v>0</v>
      </c>
      <c r="J255" s="18">
        <f t="shared" si="51"/>
        <v>0</v>
      </c>
      <c r="K255" s="21">
        <f t="shared" si="58"/>
        <v>1.1522470926443114</v>
      </c>
      <c r="L255" s="21">
        <f t="shared" si="58"/>
        <v>1.9429164548007987</v>
      </c>
      <c r="M255" s="21">
        <f t="shared" si="58"/>
        <v>0</v>
      </c>
      <c r="N255" s="21">
        <f t="shared" si="46"/>
        <v>-0.25365911733526819</v>
      </c>
      <c r="O255" s="21">
        <f t="shared" si="47"/>
        <v>0</v>
      </c>
      <c r="P255" s="21">
        <f t="shared" si="48"/>
        <v>0</v>
      </c>
      <c r="Q255" s="19">
        <f t="shared" si="56"/>
        <v>1.1522470926443114</v>
      </c>
      <c r="R255" s="19">
        <f t="shared" si="56"/>
        <v>1.9429164548007987</v>
      </c>
      <c r="S255" s="19">
        <f t="shared" si="56"/>
        <v>0</v>
      </c>
      <c r="T255" s="19">
        <f t="shared" si="52"/>
        <v>-0.25365911733526819</v>
      </c>
      <c r="U255" s="19">
        <f t="shared" si="53"/>
        <v>0</v>
      </c>
      <c r="V255" s="19">
        <f t="shared" si="54"/>
        <v>0</v>
      </c>
      <c r="AD255" s="69"/>
      <c r="AE255" s="69"/>
      <c r="AF255" s="69"/>
      <c r="AG255" s="69"/>
      <c r="AH255" s="69"/>
      <c r="AI255" s="69"/>
    </row>
    <row r="256" spans="1:35" x14ac:dyDescent="0.25">
      <c r="A256" s="26">
        <f>Wellpath!E256</f>
        <v>0</v>
      </c>
      <c r="B256" s="68">
        <v>0</v>
      </c>
      <c r="C256" s="22">
        <v>0</v>
      </c>
      <c r="D256" s="22">
        <v>0</v>
      </c>
      <c r="E256" s="20">
        <f>Model!$W$38*(Wellpath!$K256-Wellpath!$K255)*MAX(ABS(SIN(Wellpath!$L256)*(IF(Wellpath!L255&lt;0.000001,0,SIN(ABS(MOD((Wellpath!$M256-Wellpath!M255+PI()),2*PI())-PI()))))),Model!$B$24*(Wellpath!$K256-Wellpath!$K255))*-SIN(Wellpath!$M256)</f>
        <v>0</v>
      </c>
      <c r="F256" s="20">
        <f>Model!$W$38*(Wellpath!$K256-Wellpath!$K255)*MAX(ABS(SIN(Wellpath!$L256)*(IF(Wellpath!L255&lt;0.000001,0,SIN(ABS(MOD((Wellpath!$M256-Wellpath!M255+PI()),2*PI())-PI()))))),Model!$B$24*(Wellpath!$K256-Wellpath!$K255))*COS(Wellpath!$M256)</f>
        <v>0</v>
      </c>
      <c r="G256" s="20">
        <v>0</v>
      </c>
      <c r="H256" s="18">
        <f t="shared" si="49"/>
        <v>0</v>
      </c>
      <c r="I256" s="18">
        <f t="shared" si="50"/>
        <v>0</v>
      </c>
      <c r="J256" s="18">
        <f t="shared" si="51"/>
        <v>0</v>
      </c>
      <c r="K256" s="21">
        <f t="shared" si="58"/>
        <v>1.1522470926443114</v>
      </c>
      <c r="L256" s="21">
        <f t="shared" si="58"/>
        <v>1.9429164548007987</v>
      </c>
      <c r="M256" s="21">
        <f t="shared" si="58"/>
        <v>0</v>
      </c>
      <c r="N256" s="21">
        <f t="shared" si="46"/>
        <v>-0.25365911733526819</v>
      </c>
      <c r="O256" s="21">
        <f t="shared" si="47"/>
        <v>0</v>
      </c>
      <c r="P256" s="21">
        <f t="shared" si="48"/>
        <v>0</v>
      </c>
      <c r="Q256" s="19">
        <f t="shared" si="56"/>
        <v>1.1522470926443114</v>
      </c>
      <c r="R256" s="19">
        <f t="shared" si="56"/>
        <v>1.9429164548007987</v>
      </c>
      <c r="S256" s="19">
        <f t="shared" si="56"/>
        <v>0</v>
      </c>
      <c r="T256" s="19">
        <f t="shared" si="52"/>
        <v>-0.25365911733526819</v>
      </c>
      <c r="U256" s="19">
        <f t="shared" si="53"/>
        <v>0</v>
      </c>
      <c r="V256" s="19">
        <f t="shared" si="54"/>
        <v>0</v>
      </c>
      <c r="AD256" s="69"/>
      <c r="AE256" s="69"/>
      <c r="AF256" s="69"/>
      <c r="AG256" s="69"/>
      <c r="AH256" s="69"/>
      <c r="AI256" s="69"/>
    </row>
    <row r="257" spans="1:35" x14ac:dyDescent="0.25">
      <c r="A257" s="26">
        <f>Wellpath!E257</f>
        <v>0</v>
      </c>
      <c r="B257" s="68">
        <v>0</v>
      </c>
      <c r="C257" s="22">
        <v>0</v>
      </c>
      <c r="D257" s="22">
        <v>0</v>
      </c>
      <c r="E257" s="20">
        <f>Model!$W$38*(Wellpath!$K257-Wellpath!$K256)*MAX(ABS(SIN(Wellpath!$L257)*(IF(Wellpath!L256&lt;0.000001,0,SIN(ABS(MOD((Wellpath!$M257-Wellpath!M256+PI()),2*PI())-PI()))))),Model!$B$24*(Wellpath!$K257-Wellpath!$K256))*-SIN(Wellpath!$M257)</f>
        <v>0</v>
      </c>
      <c r="F257" s="20">
        <f>Model!$W$38*(Wellpath!$K257-Wellpath!$K256)*MAX(ABS(SIN(Wellpath!$L257)*(IF(Wellpath!L256&lt;0.000001,0,SIN(ABS(MOD((Wellpath!$M257-Wellpath!M256+PI()),2*PI())-PI()))))),Model!$B$24*(Wellpath!$K257-Wellpath!$K256))*COS(Wellpath!$M257)</f>
        <v>0</v>
      </c>
      <c r="G257" s="20">
        <v>0</v>
      </c>
      <c r="H257" s="18">
        <f t="shared" si="49"/>
        <v>0</v>
      </c>
      <c r="I257" s="18">
        <f t="shared" si="50"/>
        <v>0</v>
      </c>
      <c r="J257" s="18">
        <f t="shared" si="51"/>
        <v>0</v>
      </c>
      <c r="K257" s="21">
        <f t="shared" si="58"/>
        <v>1.1522470926443114</v>
      </c>
      <c r="L257" s="21">
        <f t="shared" si="58"/>
        <v>1.9429164548007987</v>
      </c>
      <c r="M257" s="21">
        <f t="shared" si="58"/>
        <v>0</v>
      </c>
      <c r="N257" s="21">
        <f t="shared" si="46"/>
        <v>-0.25365911733526819</v>
      </c>
      <c r="O257" s="21">
        <f t="shared" si="47"/>
        <v>0</v>
      </c>
      <c r="P257" s="21">
        <f t="shared" si="48"/>
        <v>0</v>
      </c>
      <c r="Q257" s="19">
        <f t="shared" si="56"/>
        <v>1.1522470926443114</v>
      </c>
      <c r="R257" s="19">
        <f t="shared" si="56"/>
        <v>1.9429164548007987</v>
      </c>
      <c r="S257" s="19">
        <f t="shared" si="56"/>
        <v>0</v>
      </c>
      <c r="T257" s="19">
        <f t="shared" si="52"/>
        <v>-0.25365911733526819</v>
      </c>
      <c r="U257" s="19">
        <f t="shared" si="53"/>
        <v>0</v>
      </c>
      <c r="V257" s="19">
        <f t="shared" si="54"/>
        <v>0</v>
      </c>
      <c r="AD257" s="69"/>
      <c r="AE257" s="69"/>
      <c r="AF257" s="69"/>
      <c r="AG257" s="69"/>
      <c r="AH257" s="69"/>
      <c r="AI257" s="69"/>
    </row>
    <row r="258" spans="1:35" x14ac:dyDescent="0.25">
      <c r="A258" s="26">
        <f>Wellpath!E258</f>
        <v>0</v>
      </c>
      <c r="B258" s="68">
        <v>0</v>
      </c>
      <c r="C258" s="22">
        <v>0</v>
      </c>
      <c r="D258" s="22">
        <v>0</v>
      </c>
      <c r="E258" s="20">
        <f>Model!$W$38*(Wellpath!$K258-Wellpath!$K257)*MAX(ABS(SIN(Wellpath!$L258)*(IF(Wellpath!L257&lt;0.000001,0,SIN(ABS(MOD((Wellpath!$M258-Wellpath!M257+PI()),2*PI())-PI()))))),Model!$B$24*(Wellpath!$K258-Wellpath!$K257))*-SIN(Wellpath!$M258)</f>
        <v>0</v>
      </c>
      <c r="F258" s="20">
        <f>Model!$W$38*(Wellpath!$K258-Wellpath!$K257)*MAX(ABS(SIN(Wellpath!$L258)*(IF(Wellpath!L257&lt;0.000001,0,SIN(ABS(MOD((Wellpath!$M258-Wellpath!M257+PI()),2*PI())-PI()))))),Model!$B$24*(Wellpath!$K258-Wellpath!$K257))*COS(Wellpath!$M258)</f>
        <v>0</v>
      </c>
      <c r="G258" s="20">
        <v>0</v>
      </c>
      <c r="H258" s="18">
        <f t="shared" si="49"/>
        <v>0</v>
      </c>
      <c r="I258" s="18">
        <f t="shared" si="50"/>
        <v>0</v>
      </c>
      <c r="J258" s="18">
        <f t="shared" si="51"/>
        <v>0</v>
      </c>
      <c r="K258" s="21">
        <f t="shared" si="58"/>
        <v>1.1522470926443114</v>
      </c>
      <c r="L258" s="21">
        <f t="shared" si="58"/>
        <v>1.9429164548007987</v>
      </c>
      <c r="M258" s="21">
        <f t="shared" si="58"/>
        <v>0</v>
      </c>
      <c r="N258" s="21">
        <f t="shared" si="46"/>
        <v>-0.25365911733526819</v>
      </c>
      <c r="O258" s="21">
        <f t="shared" si="47"/>
        <v>0</v>
      </c>
      <c r="P258" s="21">
        <f t="shared" si="48"/>
        <v>0</v>
      </c>
      <c r="Q258" s="19">
        <f t="shared" si="56"/>
        <v>1.1522470926443114</v>
      </c>
      <c r="R258" s="19">
        <f t="shared" si="56"/>
        <v>1.9429164548007987</v>
      </c>
      <c r="S258" s="19">
        <f t="shared" si="56"/>
        <v>0</v>
      </c>
      <c r="T258" s="19">
        <f t="shared" si="52"/>
        <v>-0.25365911733526819</v>
      </c>
      <c r="U258" s="19">
        <f t="shared" si="53"/>
        <v>0</v>
      </c>
      <c r="V258" s="19">
        <f t="shared" si="54"/>
        <v>0</v>
      </c>
      <c r="AD258" s="69"/>
      <c r="AE258" s="69"/>
      <c r="AF258" s="69"/>
      <c r="AG258" s="69"/>
      <c r="AH258" s="69"/>
      <c r="AI258" s="69"/>
    </row>
    <row r="259" spans="1:35" x14ac:dyDescent="0.25">
      <c r="A259" s="26">
        <f>Wellpath!E259</f>
        <v>0</v>
      </c>
      <c r="B259" s="68">
        <v>0</v>
      </c>
      <c r="C259" s="22">
        <v>0</v>
      </c>
      <c r="D259" s="22">
        <v>0</v>
      </c>
      <c r="E259" s="20">
        <f>Model!$W$38*(Wellpath!$K259-Wellpath!$K258)*MAX(ABS(SIN(Wellpath!$L259)*(IF(Wellpath!L258&lt;0.000001,0,SIN(ABS(MOD((Wellpath!$M259-Wellpath!M258+PI()),2*PI())-PI()))))),Model!$B$24*(Wellpath!$K259-Wellpath!$K258))*-SIN(Wellpath!$M259)</f>
        <v>0</v>
      </c>
      <c r="F259" s="20">
        <f>Model!$W$38*(Wellpath!$K259-Wellpath!$K258)*MAX(ABS(SIN(Wellpath!$L259)*(IF(Wellpath!L258&lt;0.000001,0,SIN(ABS(MOD((Wellpath!$M259-Wellpath!M258+PI()),2*PI())-PI()))))),Model!$B$24*(Wellpath!$K259-Wellpath!$K258))*COS(Wellpath!$M259)</f>
        <v>0</v>
      </c>
      <c r="G259" s="20">
        <v>0</v>
      </c>
      <c r="H259" s="18">
        <f t="shared" si="49"/>
        <v>0</v>
      </c>
      <c r="I259" s="18">
        <f t="shared" si="50"/>
        <v>0</v>
      </c>
      <c r="J259" s="18">
        <f t="shared" si="51"/>
        <v>0</v>
      </c>
      <c r="K259" s="21">
        <f t="shared" si="58"/>
        <v>1.1522470926443114</v>
      </c>
      <c r="L259" s="21">
        <f t="shared" si="58"/>
        <v>1.9429164548007987</v>
      </c>
      <c r="M259" s="21">
        <f t="shared" si="58"/>
        <v>0</v>
      </c>
      <c r="N259" s="21">
        <f t="shared" si="46"/>
        <v>-0.25365911733526819</v>
      </c>
      <c r="O259" s="21">
        <f t="shared" si="47"/>
        <v>0</v>
      </c>
      <c r="P259" s="21">
        <f t="shared" si="48"/>
        <v>0</v>
      </c>
      <c r="Q259" s="19">
        <f t="shared" si="56"/>
        <v>1.1522470926443114</v>
      </c>
      <c r="R259" s="19">
        <f t="shared" si="56"/>
        <v>1.9429164548007987</v>
      </c>
      <c r="S259" s="19">
        <f t="shared" si="56"/>
        <v>0</v>
      </c>
      <c r="T259" s="19">
        <f t="shared" si="52"/>
        <v>-0.25365911733526819</v>
      </c>
      <c r="U259" s="19">
        <f t="shared" si="53"/>
        <v>0</v>
      </c>
      <c r="V259" s="19">
        <f t="shared" si="54"/>
        <v>0</v>
      </c>
      <c r="AD259" s="69"/>
      <c r="AE259" s="69"/>
      <c r="AF259" s="69"/>
      <c r="AG259" s="69"/>
      <c r="AH259" s="69"/>
      <c r="AI259" s="69"/>
    </row>
    <row r="260" spans="1:35" x14ac:dyDescent="0.25">
      <c r="A260" s="26">
        <f>Wellpath!E260</f>
        <v>0</v>
      </c>
      <c r="B260" s="68">
        <v>0</v>
      </c>
      <c r="C260" s="22">
        <v>0</v>
      </c>
      <c r="D260" s="22">
        <v>0</v>
      </c>
      <c r="E260" s="20">
        <f>Model!$W$38*(Wellpath!$K260-Wellpath!$K259)*MAX(ABS(SIN(Wellpath!$L260)*(IF(Wellpath!L259&lt;0.000001,0,SIN(ABS(MOD((Wellpath!$M260-Wellpath!M259+PI()),2*PI())-PI()))))),Model!$B$24*(Wellpath!$K260-Wellpath!$K259))*-SIN(Wellpath!$M260)</f>
        <v>0</v>
      </c>
      <c r="F260" s="20">
        <f>Model!$W$38*(Wellpath!$K260-Wellpath!$K259)*MAX(ABS(SIN(Wellpath!$L260)*(IF(Wellpath!L259&lt;0.000001,0,SIN(ABS(MOD((Wellpath!$M260-Wellpath!M259+PI()),2*PI())-PI()))))),Model!$B$24*(Wellpath!$K260-Wellpath!$K259))*COS(Wellpath!$M260)</f>
        <v>0</v>
      </c>
      <c r="G260" s="20">
        <v>0</v>
      </c>
      <c r="H260" s="18">
        <f t="shared" si="49"/>
        <v>0</v>
      </c>
      <c r="I260" s="18">
        <f t="shared" si="50"/>
        <v>0</v>
      </c>
      <c r="J260" s="18">
        <f t="shared" si="51"/>
        <v>0</v>
      </c>
      <c r="K260" s="21">
        <f t="shared" ref="K260:M271" si="59">K259+E260^2</f>
        <v>1.1522470926443114</v>
      </c>
      <c r="L260" s="21">
        <f t="shared" si="59"/>
        <v>1.9429164548007987</v>
      </c>
      <c r="M260" s="21">
        <f t="shared" si="59"/>
        <v>0</v>
      </c>
      <c r="N260" s="21">
        <f t="shared" ref="N260:N271" si="60">N259+E260*F260</f>
        <v>-0.25365911733526819</v>
      </c>
      <c r="O260" s="21">
        <f t="shared" ref="O260:O271" si="61">O259+E260*G260</f>
        <v>0</v>
      </c>
      <c r="P260" s="21">
        <f t="shared" ref="P260:P271" si="62">P259+F260*G260</f>
        <v>0</v>
      </c>
      <c r="Q260" s="19">
        <f t="shared" si="56"/>
        <v>1.1522470926443114</v>
      </c>
      <c r="R260" s="19">
        <f t="shared" si="56"/>
        <v>1.9429164548007987</v>
      </c>
      <c r="S260" s="19">
        <f t="shared" si="56"/>
        <v>0</v>
      </c>
      <c r="T260" s="19">
        <f t="shared" si="52"/>
        <v>-0.25365911733526819</v>
      </c>
      <c r="U260" s="19">
        <f t="shared" si="53"/>
        <v>0</v>
      </c>
      <c r="V260" s="19">
        <f t="shared" si="54"/>
        <v>0</v>
      </c>
      <c r="AD260" s="69"/>
      <c r="AE260" s="69"/>
      <c r="AF260" s="69"/>
      <c r="AG260" s="69"/>
      <c r="AH260" s="69"/>
      <c r="AI260" s="69"/>
    </row>
    <row r="261" spans="1:35" x14ac:dyDescent="0.25">
      <c r="A261" s="26">
        <f>Wellpath!E261</f>
        <v>0</v>
      </c>
      <c r="B261" s="68">
        <v>0</v>
      </c>
      <c r="C261" s="22">
        <v>0</v>
      </c>
      <c r="D261" s="22">
        <v>0</v>
      </c>
      <c r="E261" s="20">
        <f>Model!$W$38*(Wellpath!$K261-Wellpath!$K260)*MAX(ABS(SIN(Wellpath!$L261)*(IF(Wellpath!L260&lt;0.000001,0,SIN(ABS(MOD((Wellpath!$M261-Wellpath!M260+PI()),2*PI())-PI()))))),Model!$B$24*(Wellpath!$K261-Wellpath!$K260))*-SIN(Wellpath!$M261)</f>
        <v>0</v>
      </c>
      <c r="F261" s="20">
        <f>Model!$W$38*(Wellpath!$K261-Wellpath!$K260)*MAX(ABS(SIN(Wellpath!$L261)*(IF(Wellpath!L260&lt;0.000001,0,SIN(ABS(MOD((Wellpath!$M261-Wellpath!M260+PI()),2*PI())-PI()))))),Model!$B$24*(Wellpath!$K261-Wellpath!$K260))*COS(Wellpath!$M261)</f>
        <v>0</v>
      </c>
      <c r="G261" s="20">
        <v>0</v>
      </c>
      <c r="H261" s="18">
        <f t="shared" ref="H261:H271" si="63">E261</f>
        <v>0</v>
      </c>
      <c r="I261" s="18">
        <f t="shared" ref="I261:I271" si="64">F261</f>
        <v>0</v>
      </c>
      <c r="J261" s="18">
        <f t="shared" ref="J261:J271" si="65">G261</f>
        <v>0</v>
      </c>
      <c r="K261" s="21">
        <f t="shared" si="59"/>
        <v>1.1522470926443114</v>
      </c>
      <c r="L261" s="21">
        <f t="shared" si="59"/>
        <v>1.9429164548007987</v>
      </c>
      <c r="M261" s="21">
        <f t="shared" si="59"/>
        <v>0</v>
      </c>
      <c r="N261" s="21">
        <f t="shared" si="60"/>
        <v>-0.25365911733526819</v>
      </c>
      <c r="O261" s="21">
        <f t="shared" si="61"/>
        <v>0</v>
      </c>
      <c r="P261" s="21">
        <f t="shared" si="62"/>
        <v>0</v>
      </c>
      <c r="Q261" s="19">
        <f t="shared" si="56"/>
        <v>1.1522470926443114</v>
      </c>
      <c r="R261" s="19">
        <f t="shared" si="56"/>
        <v>1.9429164548007987</v>
      </c>
      <c r="S261" s="19">
        <f t="shared" si="56"/>
        <v>0</v>
      </c>
      <c r="T261" s="19">
        <f t="shared" ref="T261:T271" si="66">N260+H261*I261</f>
        <v>-0.25365911733526819</v>
      </c>
      <c r="U261" s="19">
        <f t="shared" ref="U261:U271" si="67">O260+H261*J261</f>
        <v>0</v>
      </c>
      <c r="V261" s="19">
        <f t="shared" ref="V261:V271" si="68">P260+I261*J261</f>
        <v>0</v>
      </c>
      <c r="AD261" s="69"/>
      <c r="AE261" s="69"/>
      <c r="AF261" s="69"/>
      <c r="AG261" s="69"/>
      <c r="AH261" s="69"/>
      <c r="AI261" s="69"/>
    </row>
    <row r="262" spans="1:35" x14ac:dyDescent="0.25">
      <c r="A262" s="26">
        <f>Wellpath!E262</f>
        <v>0</v>
      </c>
      <c r="B262" s="68">
        <v>0</v>
      </c>
      <c r="C262" s="22">
        <v>0</v>
      </c>
      <c r="D262" s="22">
        <v>0</v>
      </c>
      <c r="E262" s="20">
        <f>Model!$W$38*(Wellpath!$K262-Wellpath!$K261)*MAX(ABS(SIN(Wellpath!$L262)*(IF(Wellpath!L261&lt;0.000001,0,SIN(ABS(MOD((Wellpath!$M262-Wellpath!M261+PI()),2*PI())-PI()))))),Model!$B$24*(Wellpath!$K262-Wellpath!$K261))*-SIN(Wellpath!$M262)</f>
        <v>0</v>
      </c>
      <c r="F262" s="20">
        <f>Model!$W$38*(Wellpath!$K262-Wellpath!$K261)*MAX(ABS(SIN(Wellpath!$L262)*(IF(Wellpath!L261&lt;0.000001,0,SIN(ABS(MOD((Wellpath!$M262-Wellpath!M261+PI()),2*PI())-PI()))))),Model!$B$24*(Wellpath!$K262-Wellpath!$K261))*COS(Wellpath!$M262)</f>
        <v>0</v>
      </c>
      <c r="G262" s="20">
        <v>0</v>
      </c>
      <c r="H262" s="18">
        <f t="shared" si="63"/>
        <v>0</v>
      </c>
      <c r="I262" s="18">
        <f t="shared" si="64"/>
        <v>0</v>
      </c>
      <c r="J262" s="18">
        <f t="shared" si="65"/>
        <v>0</v>
      </c>
      <c r="K262" s="21">
        <f t="shared" si="59"/>
        <v>1.1522470926443114</v>
      </c>
      <c r="L262" s="21">
        <f t="shared" si="59"/>
        <v>1.9429164548007987</v>
      </c>
      <c r="M262" s="21">
        <f t="shared" si="59"/>
        <v>0</v>
      </c>
      <c r="N262" s="21">
        <f t="shared" si="60"/>
        <v>-0.25365911733526819</v>
      </c>
      <c r="O262" s="21">
        <f t="shared" si="61"/>
        <v>0</v>
      </c>
      <c r="P262" s="21">
        <f t="shared" si="62"/>
        <v>0</v>
      </c>
      <c r="Q262" s="19">
        <f t="shared" si="56"/>
        <v>1.1522470926443114</v>
      </c>
      <c r="R262" s="19">
        <f t="shared" si="56"/>
        <v>1.9429164548007987</v>
      </c>
      <c r="S262" s="19">
        <f t="shared" si="56"/>
        <v>0</v>
      </c>
      <c r="T262" s="19">
        <f t="shared" si="66"/>
        <v>-0.25365911733526819</v>
      </c>
      <c r="U262" s="19">
        <f t="shared" si="67"/>
        <v>0</v>
      </c>
      <c r="V262" s="19">
        <f t="shared" si="68"/>
        <v>0</v>
      </c>
      <c r="AD262" s="69"/>
      <c r="AE262" s="69"/>
      <c r="AF262" s="69"/>
      <c r="AG262" s="69"/>
      <c r="AH262" s="69"/>
      <c r="AI262" s="69"/>
    </row>
    <row r="263" spans="1:35" x14ac:dyDescent="0.25">
      <c r="A263" s="26">
        <f>Wellpath!E263</f>
        <v>0</v>
      </c>
      <c r="B263" s="68">
        <v>0</v>
      </c>
      <c r="C263" s="22">
        <v>0</v>
      </c>
      <c r="D263" s="22">
        <v>0</v>
      </c>
      <c r="E263" s="20">
        <f>Model!$W$38*(Wellpath!$K263-Wellpath!$K262)*MAX(ABS(SIN(Wellpath!$L263)*(IF(Wellpath!L262&lt;0.000001,0,SIN(ABS(MOD((Wellpath!$M263-Wellpath!M262+PI()),2*PI())-PI()))))),Model!$B$24*(Wellpath!$K263-Wellpath!$K262))*-SIN(Wellpath!$M263)</f>
        <v>0</v>
      </c>
      <c r="F263" s="20">
        <f>Model!$W$38*(Wellpath!$K263-Wellpath!$K262)*MAX(ABS(SIN(Wellpath!$L263)*(IF(Wellpath!L262&lt;0.000001,0,SIN(ABS(MOD((Wellpath!$M263-Wellpath!M262+PI()),2*PI())-PI()))))),Model!$B$24*(Wellpath!$K263-Wellpath!$K262))*COS(Wellpath!$M263)</f>
        <v>0</v>
      </c>
      <c r="G263" s="20">
        <v>0</v>
      </c>
      <c r="H263" s="18">
        <f t="shared" si="63"/>
        <v>0</v>
      </c>
      <c r="I263" s="18">
        <f t="shared" si="64"/>
        <v>0</v>
      </c>
      <c r="J263" s="18">
        <f t="shared" si="65"/>
        <v>0</v>
      </c>
      <c r="K263" s="21">
        <f t="shared" si="59"/>
        <v>1.1522470926443114</v>
      </c>
      <c r="L263" s="21">
        <f t="shared" si="59"/>
        <v>1.9429164548007987</v>
      </c>
      <c r="M263" s="21">
        <f t="shared" si="59"/>
        <v>0</v>
      </c>
      <c r="N263" s="21">
        <f t="shared" si="60"/>
        <v>-0.25365911733526819</v>
      </c>
      <c r="O263" s="21">
        <f t="shared" si="61"/>
        <v>0</v>
      </c>
      <c r="P263" s="21">
        <f t="shared" si="62"/>
        <v>0</v>
      </c>
      <c r="Q263" s="19">
        <f t="shared" si="56"/>
        <v>1.1522470926443114</v>
      </c>
      <c r="R263" s="19">
        <f t="shared" si="56"/>
        <v>1.9429164548007987</v>
      </c>
      <c r="S263" s="19">
        <f t="shared" si="56"/>
        <v>0</v>
      </c>
      <c r="T263" s="19">
        <f t="shared" si="66"/>
        <v>-0.25365911733526819</v>
      </c>
      <c r="U263" s="19">
        <f t="shared" si="67"/>
        <v>0</v>
      </c>
      <c r="V263" s="19">
        <f t="shared" si="68"/>
        <v>0</v>
      </c>
      <c r="AD263" s="69"/>
      <c r="AE263" s="69"/>
      <c r="AF263" s="69"/>
      <c r="AG263" s="69"/>
      <c r="AH263" s="69"/>
      <c r="AI263" s="69"/>
    </row>
    <row r="264" spans="1:35" x14ac:dyDescent="0.25">
      <c r="A264" s="26">
        <f>Wellpath!E264</f>
        <v>0</v>
      </c>
      <c r="B264" s="68">
        <v>0</v>
      </c>
      <c r="C264" s="22">
        <v>0</v>
      </c>
      <c r="D264" s="22">
        <v>0</v>
      </c>
      <c r="E264" s="20">
        <f>Model!$W$38*(Wellpath!$K264-Wellpath!$K263)*MAX(ABS(SIN(Wellpath!$L264)*(IF(Wellpath!L263&lt;0.000001,0,SIN(ABS(MOD((Wellpath!$M264-Wellpath!M263+PI()),2*PI())-PI()))))),Model!$B$24*(Wellpath!$K264-Wellpath!$K263))*-SIN(Wellpath!$M264)</f>
        <v>0</v>
      </c>
      <c r="F264" s="20">
        <f>Model!$W$38*(Wellpath!$K264-Wellpath!$K263)*MAX(ABS(SIN(Wellpath!$L264)*(IF(Wellpath!L263&lt;0.000001,0,SIN(ABS(MOD((Wellpath!$M264-Wellpath!M263+PI()),2*PI())-PI()))))),Model!$B$24*(Wellpath!$K264-Wellpath!$K263))*COS(Wellpath!$M264)</f>
        <v>0</v>
      </c>
      <c r="G264" s="20">
        <v>0</v>
      </c>
      <c r="H264" s="18">
        <f t="shared" si="63"/>
        <v>0</v>
      </c>
      <c r="I264" s="18">
        <f t="shared" si="64"/>
        <v>0</v>
      </c>
      <c r="J264" s="18">
        <f t="shared" si="65"/>
        <v>0</v>
      </c>
      <c r="K264" s="21">
        <f t="shared" si="59"/>
        <v>1.1522470926443114</v>
      </c>
      <c r="L264" s="21">
        <f t="shared" si="59"/>
        <v>1.9429164548007987</v>
      </c>
      <c r="M264" s="21">
        <f t="shared" si="59"/>
        <v>0</v>
      </c>
      <c r="N264" s="21">
        <f t="shared" si="60"/>
        <v>-0.25365911733526819</v>
      </c>
      <c r="O264" s="21">
        <f t="shared" si="61"/>
        <v>0</v>
      </c>
      <c r="P264" s="21">
        <f t="shared" si="62"/>
        <v>0</v>
      </c>
      <c r="Q264" s="19">
        <f t="shared" si="56"/>
        <v>1.1522470926443114</v>
      </c>
      <c r="R264" s="19">
        <f t="shared" si="56"/>
        <v>1.9429164548007987</v>
      </c>
      <c r="S264" s="19">
        <f t="shared" si="56"/>
        <v>0</v>
      </c>
      <c r="T264" s="19">
        <f t="shared" si="66"/>
        <v>-0.25365911733526819</v>
      </c>
      <c r="U264" s="19">
        <f t="shared" si="67"/>
        <v>0</v>
      </c>
      <c r="V264" s="19">
        <f t="shared" si="68"/>
        <v>0</v>
      </c>
      <c r="AD264" s="69"/>
      <c r="AE264" s="69"/>
      <c r="AF264" s="69"/>
      <c r="AG264" s="69"/>
      <c r="AH264" s="69"/>
      <c r="AI264" s="69"/>
    </row>
    <row r="265" spans="1:35" x14ac:dyDescent="0.25">
      <c r="A265" s="26">
        <f>Wellpath!E265</f>
        <v>0</v>
      </c>
      <c r="B265" s="68">
        <v>0</v>
      </c>
      <c r="C265" s="22">
        <v>0</v>
      </c>
      <c r="D265" s="22">
        <v>0</v>
      </c>
      <c r="E265" s="20">
        <f>Model!$W$38*(Wellpath!$K265-Wellpath!$K264)*MAX(ABS(SIN(Wellpath!$L265)*(IF(Wellpath!L264&lt;0.000001,0,SIN(ABS(MOD((Wellpath!$M265-Wellpath!M264+PI()),2*PI())-PI()))))),Model!$B$24*(Wellpath!$K265-Wellpath!$K264))*-SIN(Wellpath!$M265)</f>
        <v>0</v>
      </c>
      <c r="F265" s="20">
        <f>Model!$W$38*(Wellpath!$K265-Wellpath!$K264)*MAX(ABS(SIN(Wellpath!$L265)*(IF(Wellpath!L264&lt;0.000001,0,SIN(ABS(MOD((Wellpath!$M265-Wellpath!M264+PI()),2*PI())-PI()))))),Model!$B$24*(Wellpath!$K265-Wellpath!$K264))*COS(Wellpath!$M265)</f>
        <v>0</v>
      </c>
      <c r="G265" s="20">
        <v>0</v>
      </c>
      <c r="H265" s="18">
        <f t="shared" si="63"/>
        <v>0</v>
      </c>
      <c r="I265" s="18">
        <f t="shared" si="64"/>
        <v>0</v>
      </c>
      <c r="J265" s="18">
        <f t="shared" si="65"/>
        <v>0</v>
      </c>
      <c r="K265" s="21">
        <f t="shared" si="59"/>
        <v>1.1522470926443114</v>
      </c>
      <c r="L265" s="21">
        <f t="shared" si="59"/>
        <v>1.9429164548007987</v>
      </c>
      <c r="M265" s="21">
        <f t="shared" si="59"/>
        <v>0</v>
      </c>
      <c r="N265" s="21">
        <f t="shared" si="60"/>
        <v>-0.25365911733526819</v>
      </c>
      <c r="O265" s="21">
        <f t="shared" si="61"/>
        <v>0</v>
      </c>
      <c r="P265" s="21">
        <f t="shared" si="62"/>
        <v>0</v>
      </c>
      <c r="Q265" s="19">
        <f t="shared" si="56"/>
        <v>1.1522470926443114</v>
      </c>
      <c r="R265" s="19">
        <f t="shared" si="56"/>
        <v>1.9429164548007987</v>
      </c>
      <c r="S265" s="19">
        <f t="shared" si="56"/>
        <v>0</v>
      </c>
      <c r="T265" s="19">
        <f t="shared" si="66"/>
        <v>-0.25365911733526819</v>
      </c>
      <c r="U265" s="19">
        <f t="shared" si="67"/>
        <v>0</v>
      </c>
      <c r="V265" s="19">
        <f t="shared" si="68"/>
        <v>0</v>
      </c>
      <c r="AD265" s="69"/>
      <c r="AE265" s="69"/>
      <c r="AF265" s="69"/>
      <c r="AG265" s="69"/>
      <c r="AH265" s="69"/>
      <c r="AI265" s="69"/>
    </row>
    <row r="266" spans="1:35" x14ac:dyDescent="0.25">
      <c r="A266" s="26">
        <f>Wellpath!E266</f>
        <v>0</v>
      </c>
      <c r="B266" s="68">
        <v>0</v>
      </c>
      <c r="C266" s="22">
        <v>0</v>
      </c>
      <c r="D266" s="22">
        <v>0</v>
      </c>
      <c r="E266" s="20">
        <f>Model!$W$38*(Wellpath!$K266-Wellpath!$K265)*MAX(ABS(SIN(Wellpath!$L266)*(IF(Wellpath!L265&lt;0.000001,0,SIN(ABS(MOD((Wellpath!$M266-Wellpath!M265+PI()),2*PI())-PI()))))),Model!$B$24*(Wellpath!$K266-Wellpath!$K265))*-SIN(Wellpath!$M266)</f>
        <v>0</v>
      </c>
      <c r="F266" s="20">
        <f>Model!$W$38*(Wellpath!$K266-Wellpath!$K265)*MAX(ABS(SIN(Wellpath!$L266)*(IF(Wellpath!L265&lt;0.000001,0,SIN(ABS(MOD((Wellpath!$M266-Wellpath!M265+PI()),2*PI())-PI()))))),Model!$B$24*(Wellpath!$K266-Wellpath!$K265))*COS(Wellpath!$M266)</f>
        <v>0</v>
      </c>
      <c r="G266" s="20">
        <v>0</v>
      </c>
      <c r="H266" s="18">
        <f t="shared" si="63"/>
        <v>0</v>
      </c>
      <c r="I266" s="18">
        <f t="shared" si="64"/>
        <v>0</v>
      </c>
      <c r="J266" s="18">
        <f t="shared" si="65"/>
        <v>0</v>
      </c>
      <c r="K266" s="21">
        <f t="shared" si="59"/>
        <v>1.1522470926443114</v>
      </c>
      <c r="L266" s="21">
        <f t="shared" si="59"/>
        <v>1.9429164548007987</v>
      </c>
      <c r="M266" s="21">
        <f t="shared" si="59"/>
        <v>0</v>
      </c>
      <c r="N266" s="21">
        <f t="shared" si="60"/>
        <v>-0.25365911733526819</v>
      </c>
      <c r="O266" s="21">
        <f t="shared" si="61"/>
        <v>0</v>
      </c>
      <c r="P266" s="21">
        <f t="shared" si="62"/>
        <v>0</v>
      </c>
      <c r="Q266" s="19">
        <f t="shared" si="56"/>
        <v>1.1522470926443114</v>
      </c>
      <c r="R266" s="19">
        <f t="shared" si="56"/>
        <v>1.9429164548007987</v>
      </c>
      <c r="S266" s="19">
        <f t="shared" si="56"/>
        <v>0</v>
      </c>
      <c r="T266" s="19">
        <f t="shared" si="66"/>
        <v>-0.25365911733526819</v>
      </c>
      <c r="U266" s="19">
        <f t="shared" si="67"/>
        <v>0</v>
      </c>
      <c r="V266" s="19">
        <f t="shared" si="68"/>
        <v>0</v>
      </c>
      <c r="AD266" s="69"/>
      <c r="AE266" s="69"/>
      <c r="AF266" s="69"/>
      <c r="AG266" s="69"/>
      <c r="AH266" s="69"/>
      <c r="AI266" s="69"/>
    </row>
    <row r="267" spans="1:35" x14ac:dyDescent="0.25">
      <c r="A267" s="26">
        <f>Wellpath!E267</f>
        <v>0</v>
      </c>
      <c r="B267" s="68">
        <v>0</v>
      </c>
      <c r="C267" s="22">
        <v>0</v>
      </c>
      <c r="D267" s="22">
        <v>0</v>
      </c>
      <c r="E267" s="20">
        <f>Model!$W$38*(Wellpath!$K267-Wellpath!$K266)*MAX(ABS(SIN(Wellpath!$L267)*(IF(Wellpath!L266&lt;0.000001,0,SIN(ABS(MOD((Wellpath!$M267-Wellpath!M266+PI()),2*PI())-PI()))))),Model!$B$24*(Wellpath!$K267-Wellpath!$K266))*-SIN(Wellpath!$M267)</f>
        <v>0</v>
      </c>
      <c r="F267" s="20">
        <f>Model!$W$38*(Wellpath!$K267-Wellpath!$K266)*MAX(ABS(SIN(Wellpath!$L267)*(IF(Wellpath!L266&lt;0.000001,0,SIN(ABS(MOD((Wellpath!$M267-Wellpath!M266+PI()),2*PI())-PI()))))),Model!$B$24*(Wellpath!$K267-Wellpath!$K266))*COS(Wellpath!$M267)</f>
        <v>0</v>
      </c>
      <c r="G267" s="20">
        <v>0</v>
      </c>
      <c r="H267" s="18">
        <f t="shared" si="63"/>
        <v>0</v>
      </c>
      <c r="I267" s="18">
        <f t="shared" si="64"/>
        <v>0</v>
      </c>
      <c r="J267" s="18">
        <f t="shared" si="65"/>
        <v>0</v>
      </c>
      <c r="K267" s="21">
        <f t="shared" si="59"/>
        <v>1.1522470926443114</v>
      </c>
      <c r="L267" s="21">
        <f t="shared" si="59"/>
        <v>1.9429164548007987</v>
      </c>
      <c r="M267" s="21">
        <f t="shared" si="59"/>
        <v>0</v>
      </c>
      <c r="N267" s="21">
        <f t="shared" si="60"/>
        <v>-0.25365911733526819</v>
      </c>
      <c r="O267" s="21">
        <f t="shared" si="61"/>
        <v>0</v>
      </c>
      <c r="P267" s="21">
        <f t="shared" si="62"/>
        <v>0</v>
      </c>
      <c r="Q267" s="19">
        <f t="shared" si="56"/>
        <v>1.1522470926443114</v>
      </c>
      <c r="R267" s="19">
        <f t="shared" si="56"/>
        <v>1.9429164548007987</v>
      </c>
      <c r="S267" s="19">
        <f t="shared" si="56"/>
        <v>0</v>
      </c>
      <c r="T267" s="19">
        <f t="shared" si="66"/>
        <v>-0.25365911733526819</v>
      </c>
      <c r="U267" s="19">
        <f t="shared" si="67"/>
        <v>0</v>
      </c>
      <c r="V267" s="19">
        <f t="shared" si="68"/>
        <v>0</v>
      </c>
      <c r="AD267" s="69"/>
      <c r="AE267" s="69"/>
      <c r="AF267" s="69"/>
      <c r="AG267" s="69"/>
      <c r="AH267" s="69"/>
      <c r="AI267" s="69"/>
    </row>
    <row r="268" spans="1:35" x14ac:dyDescent="0.25">
      <c r="A268" s="26">
        <f>Wellpath!E268</f>
        <v>0</v>
      </c>
      <c r="B268" s="68">
        <v>0</v>
      </c>
      <c r="C268" s="22">
        <v>0</v>
      </c>
      <c r="D268" s="22">
        <v>0</v>
      </c>
      <c r="E268" s="20">
        <f>Model!$W$38*(Wellpath!$K268-Wellpath!$K267)*MAX(ABS(SIN(Wellpath!$L268)*(IF(Wellpath!L267&lt;0.000001,0,SIN(ABS(MOD((Wellpath!$M268-Wellpath!M267+PI()),2*PI())-PI()))))),Model!$B$24*(Wellpath!$K268-Wellpath!$K267))*-SIN(Wellpath!$M268)</f>
        <v>0</v>
      </c>
      <c r="F268" s="20">
        <f>Model!$W$38*(Wellpath!$K268-Wellpath!$K267)*MAX(ABS(SIN(Wellpath!$L268)*(IF(Wellpath!L267&lt;0.000001,0,SIN(ABS(MOD((Wellpath!$M268-Wellpath!M267+PI()),2*PI())-PI()))))),Model!$B$24*(Wellpath!$K268-Wellpath!$K267))*COS(Wellpath!$M268)</f>
        <v>0</v>
      </c>
      <c r="G268" s="20">
        <v>0</v>
      </c>
      <c r="H268" s="18">
        <f t="shared" si="63"/>
        <v>0</v>
      </c>
      <c r="I268" s="18">
        <f t="shared" si="64"/>
        <v>0</v>
      </c>
      <c r="J268" s="18">
        <f t="shared" si="65"/>
        <v>0</v>
      </c>
      <c r="K268" s="21">
        <f t="shared" si="59"/>
        <v>1.1522470926443114</v>
      </c>
      <c r="L268" s="21">
        <f t="shared" si="59"/>
        <v>1.9429164548007987</v>
      </c>
      <c r="M268" s="21">
        <f t="shared" si="59"/>
        <v>0</v>
      </c>
      <c r="N268" s="21">
        <f t="shared" si="60"/>
        <v>-0.25365911733526819</v>
      </c>
      <c r="O268" s="21">
        <f t="shared" si="61"/>
        <v>0</v>
      </c>
      <c r="P268" s="21">
        <f t="shared" si="62"/>
        <v>0</v>
      </c>
      <c r="Q268" s="19">
        <f t="shared" si="56"/>
        <v>1.1522470926443114</v>
      </c>
      <c r="R268" s="19">
        <f t="shared" si="56"/>
        <v>1.9429164548007987</v>
      </c>
      <c r="S268" s="19">
        <f t="shared" si="56"/>
        <v>0</v>
      </c>
      <c r="T268" s="19">
        <f t="shared" si="66"/>
        <v>-0.25365911733526819</v>
      </c>
      <c r="U268" s="19">
        <f t="shared" si="67"/>
        <v>0</v>
      </c>
      <c r="V268" s="19">
        <f t="shared" si="68"/>
        <v>0</v>
      </c>
      <c r="AD268" s="69"/>
      <c r="AE268" s="69"/>
      <c r="AF268" s="69"/>
      <c r="AG268" s="69"/>
      <c r="AH268" s="69"/>
      <c r="AI268" s="69"/>
    </row>
    <row r="269" spans="1:35" x14ac:dyDescent="0.25">
      <c r="A269" s="26">
        <f>Wellpath!E269</f>
        <v>0</v>
      </c>
      <c r="B269" s="68">
        <v>0</v>
      </c>
      <c r="C269" s="22">
        <v>0</v>
      </c>
      <c r="D269" s="22">
        <v>0</v>
      </c>
      <c r="E269" s="20">
        <f>Model!$W$38*(Wellpath!$K269-Wellpath!$K268)*MAX(ABS(SIN(Wellpath!$L269)*(IF(Wellpath!L268&lt;0.000001,0,SIN(ABS(MOD((Wellpath!$M269-Wellpath!M268+PI()),2*PI())-PI()))))),Model!$B$24*(Wellpath!$K269-Wellpath!$K268))*-SIN(Wellpath!$M269)</f>
        <v>0</v>
      </c>
      <c r="F269" s="20">
        <f>Model!$W$38*(Wellpath!$K269-Wellpath!$K268)*MAX(ABS(SIN(Wellpath!$L269)*(IF(Wellpath!L268&lt;0.000001,0,SIN(ABS(MOD((Wellpath!$M269-Wellpath!M268+PI()),2*PI())-PI()))))),Model!$B$24*(Wellpath!$K269-Wellpath!$K268))*COS(Wellpath!$M269)</f>
        <v>0</v>
      </c>
      <c r="G269" s="20">
        <v>0</v>
      </c>
      <c r="H269" s="18">
        <f t="shared" si="63"/>
        <v>0</v>
      </c>
      <c r="I269" s="18">
        <f t="shared" si="64"/>
        <v>0</v>
      </c>
      <c r="J269" s="18">
        <f t="shared" si="65"/>
        <v>0</v>
      </c>
      <c r="K269" s="21">
        <f t="shared" si="59"/>
        <v>1.1522470926443114</v>
      </c>
      <c r="L269" s="21">
        <f t="shared" si="59"/>
        <v>1.9429164548007987</v>
      </c>
      <c r="M269" s="21">
        <f t="shared" si="59"/>
        <v>0</v>
      </c>
      <c r="N269" s="21">
        <f t="shared" si="60"/>
        <v>-0.25365911733526819</v>
      </c>
      <c r="O269" s="21">
        <f t="shared" si="61"/>
        <v>0</v>
      </c>
      <c r="P269" s="21">
        <f t="shared" si="62"/>
        <v>0</v>
      </c>
      <c r="Q269" s="19">
        <f t="shared" si="56"/>
        <v>1.1522470926443114</v>
      </c>
      <c r="R269" s="19">
        <f t="shared" si="56"/>
        <v>1.9429164548007987</v>
      </c>
      <c r="S269" s="19">
        <f t="shared" si="56"/>
        <v>0</v>
      </c>
      <c r="T269" s="19">
        <f t="shared" si="66"/>
        <v>-0.25365911733526819</v>
      </c>
      <c r="U269" s="19">
        <f t="shared" si="67"/>
        <v>0</v>
      </c>
      <c r="V269" s="19">
        <f t="shared" si="68"/>
        <v>0</v>
      </c>
      <c r="AD269" s="69"/>
      <c r="AE269" s="69"/>
      <c r="AF269" s="69"/>
      <c r="AG269" s="69"/>
      <c r="AH269" s="69"/>
      <c r="AI269" s="69"/>
    </row>
    <row r="270" spans="1:35" x14ac:dyDescent="0.25">
      <c r="A270" s="26">
        <f>Wellpath!E270</f>
        <v>0</v>
      </c>
      <c r="B270" s="68">
        <v>0</v>
      </c>
      <c r="C270" s="22">
        <v>0</v>
      </c>
      <c r="D270" s="22">
        <v>0</v>
      </c>
      <c r="E270" s="20">
        <f>Model!$W$38*(Wellpath!$K270-Wellpath!$K269)*MAX(ABS(SIN(Wellpath!$L270)*(IF(Wellpath!L269&lt;0.000001,0,SIN(ABS(MOD((Wellpath!$M270-Wellpath!M269+PI()),2*PI())-PI()))))),Model!$B$24*(Wellpath!$K270-Wellpath!$K269))*-SIN(Wellpath!$M270)</f>
        <v>0</v>
      </c>
      <c r="F270" s="20">
        <f>Model!$W$38*(Wellpath!$K270-Wellpath!$K269)*MAX(ABS(SIN(Wellpath!$L270)*(IF(Wellpath!L269&lt;0.000001,0,SIN(ABS(MOD((Wellpath!$M270-Wellpath!M269+PI()),2*PI())-PI()))))),Model!$B$24*(Wellpath!$K270-Wellpath!$K269))*COS(Wellpath!$M270)</f>
        <v>0</v>
      </c>
      <c r="G270" s="20">
        <v>0</v>
      </c>
      <c r="H270" s="18">
        <f t="shared" si="63"/>
        <v>0</v>
      </c>
      <c r="I270" s="18">
        <f t="shared" si="64"/>
        <v>0</v>
      </c>
      <c r="J270" s="18">
        <f t="shared" si="65"/>
        <v>0</v>
      </c>
      <c r="K270" s="21">
        <f t="shared" si="59"/>
        <v>1.1522470926443114</v>
      </c>
      <c r="L270" s="21">
        <f t="shared" si="59"/>
        <v>1.9429164548007987</v>
      </c>
      <c r="M270" s="21">
        <f t="shared" si="59"/>
        <v>0</v>
      </c>
      <c r="N270" s="21">
        <f t="shared" si="60"/>
        <v>-0.25365911733526819</v>
      </c>
      <c r="O270" s="21">
        <f t="shared" si="61"/>
        <v>0</v>
      </c>
      <c r="P270" s="21">
        <f t="shared" si="62"/>
        <v>0</v>
      </c>
      <c r="Q270" s="19">
        <f t="shared" si="56"/>
        <v>1.1522470926443114</v>
      </c>
      <c r="R270" s="19">
        <f t="shared" si="56"/>
        <v>1.9429164548007987</v>
      </c>
      <c r="S270" s="19">
        <f t="shared" si="56"/>
        <v>0</v>
      </c>
      <c r="T270" s="19">
        <f t="shared" si="66"/>
        <v>-0.25365911733526819</v>
      </c>
      <c r="U270" s="19">
        <f t="shared" si="67"/>
        <v>0</v>
      </c>
      <c r="V270" s="19">
        <f t="shared" si="68"/>
        <v>0</v>
      </c>
      <c r="AD270" s="69"/>
      <c r="AE270" s="69"/>
      <c r="AF270" s="69"/>
      <c r="AG270" s="69"/>
      <c r="AH270" s="69"/>
      <c r="AI270" s="69"/>
    </row>
    <row r="271" spans="1:35" x14ac:dyDescent="0.25">
      <c r="A271" s="26">
        <f>Wellpath!E271</f>
        <v>0</v>
      </c>
      <c r="B271" s="68">
        <v>0</v>
      </c>
      <c r="C271" s="22">
        <v>0</v>
      </c>
      <c r="D271" s="22">
        <v>0</v>
      </c>
      <c r="E271" s="20">
        <f>Model!$W$38*(Wellpath!$K271-Wellpath!$K270)*MAX(ABS(SIN(Wellpath!$L271)*(IF(Wellpath!L270&lt;0.000001,0,SIN(ABS(MOD((Wellpath!$M271-Wellpath!M270+PI()),2*PI())-PI()))))),Model!$B$24*(Wellpath!$K271-Wellpath!$K270))*-SIN(Wellpath!$M271)</f>
        <v>0</v>
      </c>
      <c r="F271" s="20">
        <f>Model!$W$38*(Wellpath!$K271-Wellpath!$K270)*MAX(ABS(SIN(Wellpath!$L271)*(IF(Wellpath!L270&lt;0.000001,0,SIN(ABS(MOD((Wellpath!$M271-Wellpath!M270+PI()),2*PI())-PI()))))),Model!$B$24*(Wellpath!$K271-Wellpath!$K270))*COS(Wellpath!$M271)</f>
        <v>0</v>
      </c>
      <c r="G271" s="20">
        <v>0</v>
      </c>
      <c r="H271" s="18">
        <f t="shared" si="63"/>
        <v>0</v>
      </c>
      <c r="I271" s="18">
        <f t="shared" si="64"/>
        <v>0</v>
      </c>
      <c r="J271" s="18">
        <f t="shared" si="65"/>
        <v>0</v>
      </c>
      <c r="K271" s="21">
        <f t="shared" si="59"/>
        <v>1.1522470926443114</v>
      </c>
      <c r="L271" s="21">
        <f t="shared" si="59"/>
        <v>1.9429164548007987</v>
      </c>
      <c r="M271" s="21">
        <f t="shared" si="59"/>
        <v>0</v>
      </c>
      <c r="N271" s="21">
        <f t="shared" si="60"/>
        <v>-0.25365911733526819</v>
      </c>
      <c r="O271" s="21">
        <f t="shared" si="61"/>
        <v>0</v>
      </c>
      <c r="P271" s="21">
        <f t="shared" si="62"/>
        <v>0</v>
      </c>
      <c r="Q271" s="19">
        <f t="shared" ref="Q271:S271" si="69">K270+H271^2</f>
        <v>1.1522470926443114</v>
      </c>
      <c r="R271" s="19">
        <f t="shared" si="69"/>
        <v>1.9429164548007987</v>
      </c>
      <c r="S271" s="19">
        <f t="shared" si="69"/>
        <v>0</v>
      </c>
      <c r="T271" s="19">
        <f t="shared" si="66"/>
        <v>-0.25365911733526819</v>
      </c>
      <c r="U271" s="19">
        <f t="shared" si="67"/>
        <v>0</v>
      </c>
      <c r="V271" s="19">
        <f t="shared" si="68"/>
        <v>0</v>
      </c>
      <c r="AD271" s="69"/>
      <c r="AE271" s="69"/>
      <c r="AF271" s="69"/>
      <c r="AG271" s="69"/>
      <c r="AH271" s="69"/>
      <c r="AI271" s="69"/>
    </row>
  </sheetData>
  <mergeCells count="5">
    <mergeCell ref="B1:D1"/>
    <mergeCell ref="E1:G1"/>
    <mergeCell ref="H1:J1"/>
    <mergeCell ref="K1:P1"/>
    <mergeCell ref="Q1:V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458D2-3B63-4F42-BDE7-B58ECB8377DB}">
  <sheetPr>
    <tabColor theme="8" tint="0.59999389629810485"/>
  </sheetPr>
  <dimension ref="A1:X271"/>
  <sheetViews>
    <sheetView workbookViewId="0">
      <pane ySplit="2" topLeftCell="A252" activePane="bottomLeft" state="frozen"/>
      <selection activeCell="H39" sqref="H39"/>
      <selection pane="bottomLeft" activeCell="A286" sqref="A286"/>
    </sheetView>
  </sheetViews>
  <sheetFormatPr defaultColWidth="9.140625" defaultRowHeight="15" x14ac:dyDescent="0.25"/>
  <cols>
    <col min="1" max="1" width="9.140625" style="1"/>
    <col min="2" max="2" width="12.140625" style="68" customWidth="1"/>
    <col min="3" max="3" width="9.5703125" style="22" bestFit="1" customWidth="1"/>
    <col min="4" max="4" width="10.5703125" style="22" bestFit="1" customWidth="1"/>
    <col min="5" max="6" width="9.7109375" style="20" bestFit="1" customWidth="1"/>
    <col min="7" max="7" width="10.42578125" style="20" bestFit="1" customWidth="1"/>
    <col min="8" max="10" width="9.5703125" style="18" customWidth="1"/>
    <col min="11" max="11" width="10.28515625" style="17" customWidth="1"/>
    <col min="12"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24" width="20.7109375" style="10" bestFit="1" customWidth="1"/>
    <col min="25" max="16384" width="9.140625" style="10"/>
  </cols>
  <sheetData>
    <row r="1" spans="1:24" s="25" customFormat="1" x14ac:dyDescent="0.25">
      <c r="A1" s="14"/>
      <c r="B1" s="131" t="s">
        <v>43</v>
      </c>
      <c r="C1" s="131"/>
      <c r="D1" s="131"/>
      <c r="E1" s="122" t="s">
        <v>47</v>
      </c>
      <c r="F1" s="122"/>
      <c r="G1" s="122"/>
      <c r="H1" s="132" t="s">
        <v>48</v>
      </c>
      <c r="I1" s="132"/>
      <c r="J1" s="132"/>
      <c r="K1" s="141" t="s">
        <v>155</v>
      </c>
      <c r="L1" s="142"/>
      <c r="M1" s="142"/>
      <c r="N1" s="142"/>
      <c r="O1" s="142"/>
      <c r="P1" s="143"/>
      <c r="Q1" s="121" t="s">
        <v>49</v>
      </c>
      <c r="R1" s="121"/>
      <c r="S1" s="121"/>
      <c r="T1" s="121"/>
      <c r="U1" s="121"/>
      <c r="V1" s="121"/>
      <c r="W1" s="25">
        <f>Validation!V147</f>
        <v>0</v>
      </c>
    </row>
    <row r="2" spans="1:24" s="25" customFormat="1" x14ac:dyDescent="0.25">
      <c r="A2" s="14" t="s">
        <v>37</v>
      </c>
      <c r="B2" s="67" t="s">
        <v>46</v>
      </c>
      <c r="C2" s="98" t="s">
        <v>44</v>
      </c>
      <c r="D2" s="98" t="s">
        <v>45</v>
      </c>
      <c r="E2" s="99" t="s">
        <v>38</v>
      </c>
      <c r="F2" s="99" t="s">
        <v>39</v>
      </c>
      <c r="G2" s="99" t="s">
        <v>40</v>
      </c>
      <c r="H2" s="100" t="s">
        <v>38</v>
      </c>
      <c r="I2" s="100" t="s">
        <v>39</v>
      </c>
      <c r="J2" s="100" t="s">
        <v>40</v>
      </c>
      <c r="K2" s="101" t="s">
        <v>50</v>
      </c>
      <c r="L2" s="101" t="s">
        <v>51</v>
      </c>
      <c r="M2" s="101" t="s">
        <v>52</v>
      </c>
      <c r="N2" s="101" t="s">
        <v>53</v>
      </c>
      <c r="O2" s="101" t="s">
        <v>54</v>
      </c>
      <c r="P2" s="101" t="s">
        <v>55</v>
      </c>
      <c r="Q2" s="102" t="s">
        <v>50</v>
      </c>
      <c r="R2" s="102" t="s">
        <v>51</v>
      </c>
      <c r="S2" s="102" t="s">
        <v>52</v>
      </c>
      <c r="T2" s="102" t="s">
        <v>53</v>
      </c>
      <c r="U2" s="102" t="s">
        <v>54</v>
      </c>
      <c r="V2" s="102" t="s">
        <v>55</v>
      </c>
    </row>
    <row r="3" spans="1:24" x14ac:dyDescent="0.25">
      <c r="A3" s="26">
        <f>Wellpath!E3</f>
        <v>0</v>
      </c>
      <c r="B3" s="68">
        <v>0</v>
      </c>
      <c r="C3" s="22">
        <v>0</v>
      </c>
      <c r="D3" s="22">
        <v>0</v>
      </c>
      <c r="E3" s="20">
        <v>0</v>
      </c>
      <c r="F3" s="20">
        <v>0</v>
      </c>
      <c r="G3" s="20">
        <v>0</v>
      </c>
      <c r="H3" s="18">
        <v>0</v>
      </c>
      <c r="I3" s="18">
        <v>0</v>
      </c>
      <c r="J3" s="18">
        <v>0</v>
      </c>
      <c r="K3" s="21">
        <v>0</v>
      </c>
      <c r="L3" s="21">
        <f>I3</f>
        <v>0</v>
      </c>
      <c r="M3" s="21">
        <f>J3</f>
        <v>0</v>
      </c>
      <c r="N3" s="21">
        <f>E3*F3</f>
        <v>0</v>
      </c>
      <c r="O3" s="21">
        <f>E3*G3</f>
        <v>0</v>
      </c>
      <c r="P3" s="21">
        <f>F3*G3</f>
        <v>0</v>
      </c>
      <c r="Q3" s="19">
        <f>H3^2</f>
        <v>0</v>
      </c>
      <c r="R3" s="19">
        <f t="shared" ref="R3:S3" si="0">I3^2</f>
        <v>0</v>
      </c>
      <c r="S3" s="19">
        <f t="shared" si="0"/>
        <v>0</v>
      </c>
      <c r="T3" s="19">
        <f>H3*I3</f>
        <v>0</v>
      </c>
      <c r="U3" s="19">
        <f>H3*J3</f>
        <v>0</v>
      </c>
      <c r="V3" s="19">
        <f>I3*J3</f>
        <v>0</v>
      </c>
    </row>
    <row r="4" spans="1:24" x14ac:dyDescent="0.25">
      <c r="A4" s="26">
        <f>Wellpath!E4</f>
        <v>100</v>
      </c>
      <c r="B4" s="68">
        <v>0</v>
      </c>
      <c r="C4" s="22">
        <v>0</v>
      </c>
      <c r="D4" s="22">
        <v>0</v>
      </c>
      <c r="E4" s="20">
        <f>Model!$W$37*(Wellpath!$K4-Wellpath!$K3)*MAX(ABS(Wellpath!$L4-Wellpath!$L3),Model!$B$24*(Wellpath!$K4-Wellpath!$K3))*COS(Wellpath!$L4)*COS(Wellpath!$M4)</f>
        <v>8.8840115996831989E-2</v>
      </c>
      <c r="F4" s="20">
        <f>Model!$W$37*(Wellpath!$K4-Wellpath!$K3)*MAX(ABS(Wellpath!$L4-Wellpath!$L3),Model!$B$24*(Wellpath!$K4-Wellpath!$K3))*COS(Wellpath!$L4)*SIN(Wellpath!$M4)</f>
        <v>0</v>
      </c>
      <c r="G4" s="20">
        <f>Model!$W$37*(Wellpath!$K4-Wellpath!$K3)*MAX(ABS(Wellpath!$L4-Wellpath!$L3),Model!$B$24*(Wellpath!$K4-Wellpath!$K3))*-SIN(Wellpath!$L4)</f>
        <v>0</v>
      </c>
      <c r="H4" s="18">
        <f>E4</f>
        <v>8.8840115996831989E-2</v>
      </c>
      <c r="I4" s="18">
        <f>F4</f>
        <v>0</v>
      </c>
      <c r="J4" s="18">
        <f>G4</f>
        <v>0</v>
      </c>
      <c r="K4" s="21">
        <f t="shared" ref="K4:M19" si="1">K3+E4^2</f>
        <v>7.8925662103305639E-3</v>
      </c>
      <c r="L4" s="21">
        <f t="shared" si="1"/>
        <v>0</v>
      </c>
      <c r="M4" s="21">
        <f t="shared" si="1"/>
        <v>0</v>
      </c>
      <c r="N4" s="21">
        <f t="shared" ref="N4:N67" si="2">N3+E4*F4</f>
        <v>0</v>
      </c>
      <c r="O4" s="21">
        <f t="shared" ref="O4:O67" si="3">O3+E4*G4</f>
        <v>0</v>
      </c>
      <c r="P4" s="21">
        <f t="shared" ref="P4:P67" si="4">P3+F4*G4</f>
        <v>0</v>
      </c>
      <c r="Q4" s="19">
        <f>K3+H4^2</f>
        <v>7.8925662103305639E-3</v>
      </c>
      <c r="R4" s="19">
        <f t="shared" ref="R4:S19" si="5">L3+I4^2</f>
        <v>0</v>
      </c>
      <c r="S4" s="19">
        <f t="shared" si="5"/>
        <v>0</v>
      </c>
      <c r="T4" s="19">
        <f>N3+H4*I4</f>
        <v>0</v>
      </c>
      <c r="U4" s="19">
        <f>O3+H4*J4</f>
        <v>0</v>
      </c>
      <c r="V4" s="19">
        <f>P3+I4*J4</f>
        <v>0</v>
      </c>
    </row>
    <row r="5" spans="1:24" x14ac:dyDescent="0.25">
      <c r="A5" s="26">
        <f>Wellpath!E5</f>
        <v>200</v>
      </c>
      <c r="B5" s="68">
        <v>0</v>
      </c>
      <c r="C5" s="22">
        <v>0</v>
      </c>
      <c r="D5" s="22">
        <v>0</v>
      </c>
      <c r="E5" s="20">
        <f>Model!$W$37*(Wellpath!$K5-Wellpath!$K4)*MAX(ABS(Wellpath!$L5-Wellpath!$L4),Model!$B$24*(Wellpath!$K5-Wellpath!$K4))*COS(Wellpath!$L5)*COS(Wellpath!$M5)</f>
        <v>8.8840115996831989E-2</v>
      </c>
      <c r="F5" s="20">
        <f>Model!$W$37*(Wellpath!$K5-Wellpath!$K4)*MAX(ABS(Wellpath!$L5-Wellpath!$L4),Model!$B$24*(Wellpath!$K5-Wellpath!$K4))*COS(Wellpath!$L5)*SIN(Wellpath!$M5)</f>
        <v>0</v>
      </c>
      <c r="G5" s="20">
        <f>Model!$W$37*(Wellpath!$K5-Wellpath!$K4)*MAX(ABS(Wellpath!$L5-Wellpath!$L4),Model!$B$24*(Wellpath!$K5-Wellpath!$K4))*-SIN(Wellpath!$L5)</f>
        <v>0</v>
      </c>
      <c r="H5" s="18">
        <f t="shared" ref="H5:H68" si="6">E5</f>
        <v>8.8840115996831989E-2</v>
      </c>
      <c r="I5" s="18">
        <f t="shared" ref="I5:I68" si="7">F5</f>
        <v>0</v>
      </c>
      <c r="J5" s="18">
        <f t="shared" ref="J5:J68" si="8">G5</f>
        <v>0</v>
      </c>
      <c r="K5" s="21">
        <f t="shared" si="1"/>
        <v>1.5785132420661128E-2</v>
      </c>
      <c r="L5" s="21">
        <f t="shared" si="1"/>
        <v>0</v>
      </c>
      <c r="M5" s="21">
        <f t="shared" si="1"/>
        <v>0</v>
      </c>
      <c r="N5" s="21">
        <f t="shared" si="2"/>
        <v>0</v>
      </c>
      <c r="O5" s="21">
        <f t="shared" si="3"/>
        <v>0</v>
      </c>
      <c r="P5" s="21">
        <f t="shared" si="4"/>
        <v>0</v>
      </c>
      <c r="Q5" s="19">
        <f t="shared" ref="Q5:S68" si="9">K4+H5^2</f>
        <v>1.5785132420661128E-2</v>
      </c>
      <c r="R5" s="19">
        <f t="shared" si="5"/>
        <v>0</v>
      </c>
      <c r="S5" s="19">
        <f t="shared" si="5"/>
        <v>0</v>
      </c>
      <c r="T5" s="19">
        <f t="shared" ref="T5:T68" si="10">N4+H5*I5</f>
        <v>0</v>
      </c>
      <c r="U5" s="19">
        <f t="shared" ref="U5:U68" si="11">O4+H5*J5</f>
        <v>0</v>
      </c>
      <c r="V5" s="19">
        <f t="shared" ref="V5:V68" si="12">P4+I5*J5</f>
        <v>0</v>
      </c>
      <c r="W5" s="97">
        <f>(drdp!E5)*C5*0.167</f>
        <v>0</v>
      </c>
      <c r="X5" s="97">
        <f>(drdp!H5)*D5*0.167</f>
        <v>0</v>
      </c>
    </row>
    <row r="6" spans="1:24" x14ac:dyDescent="0.25">
      <c r="A6" s="26">
        <f>Wellpath!E6</f>
        <v>300</v>
      </c>
      <c r="B6" s="68">
        <v>0</v>
      </c>
      <c r="C6" s="22">
        <v>0</v>
      </c>
      <c r="D6" s="22">
        <v>0</v>
      </c>
      <c r="E6" s="20">
        <f>Model!$W$37*(Wellpath!$K6-Wellpath!$K5)*MAX(ABS(Wellpath!$L6-Wellpath!$L5),Model!$B$24*(Wellpath!$K6-Wellpath!$K5))*COS(Wellpath!$L6)*COS(Wellpath!$M6)</f>
        <v>8.8840115996831989E-2</v>
      </c>
      <c r="F6" s="20">
        <f>Model!$W$37*(Wellpath!$K6-Wellpath!$K5)*MAX(ABS(Wellpath!$L6-Wellpath!$L5),Model!$B$24*(Wellpath!$K6-Wellpath!$K5))*COS(Wellpath!$L6)*SIN(Wellpath!$M6)</f>
        <v>0</v>
      </c>
      <c r="G6" s="20">
        <f>Model!$W$37*(Wellpath!$K6-Wellpath!$K5)*MAX(ABS(Wellpath!$L6-Wellpath!$L5),Model!$B$24*(Wellpath!$K6-Wellpath!$K5))*-SIN(Wellpath!$L6)</f>
        <v>0</v>
      </c>
      <c r="H6" s="18">
        <f t="shared" si="6"/>
        <v>8.8840115996831989E-2</v>
      </c>
      <c r="I6" s="18">
        <f t="shared" si="7"/>
        <v>0</v>
      </c>
      <c r="J6" s="18">
        <f t="shared" si="8"/>
        <v>0</v>
      </c>
      <c r="K6" s="21">
        <f t="shared" si="1"/>
        <v>2.3677698630991693E-2</v>
      </c>
      <c r="L6" s="21">
        <f t="shared" si="1"/>
        <v>0</v>
      </c>
      <c r="M6" s="21">
        <f t="shared" si="1"/>
        <v>0</v>
      </c>
      <c r="N6" s="21">
        <f t="shared" si="2"/>
        <v>0</v>
      </c>
      <c r="O6" s="21">
        <f t="shared" si="3"/>
        <v>0</v>
      </c>
      <c r="P6" s="21">
        <f t="shared" si="4"/>
        <v>0</v>
      </c>
      <c r="Q6" s="19">
        <f t="shared" si="9"/>
        <v>2.3677698630991693E-2</v>
      </c>
      <c r="R6" s="19">
        <f t="shared" si="5"/>
        <v>0</v>
      </c>
      <c r="S6" s="19">
        <f t="shared" si="5"/>
        <v>0</v>
      </c>
      <c r="T6" s="19">
        <f t="shared" si="10"/>
        <v>0</v>
      </c>
      <c r="U6" s="19">
        <f t="shared" si="11"/>
        <v>0</v>
      </c>
      <c r="V6" s="19">
        <f t="shared" si="12"/>
        <v>0</v>
      </c>
      <c r="W6" s="10">
        <v>0</v>
      </c>
    </row>
    <row r="7" spans="1:24" x14ac:dyDescent="0.25">
      <c r="A7" s="26">
        <f>Wellpath!E7</f>
        <v>400</v>
      </c>
      <c r="B7" s="68">
        <v>0</v>
      </c>
      <c r="C7" s="22">
        <v>0</v>
      </c>
      <c r="D7" s="22">
        <v>0</v>
      </c>
      <c r="E7" s="20">
        <f>Model!$W$37*(Wellpath!$K7-Wellpath!$K6)*MAX(ABS(Wellpath!$L7-Wellpath!$L6),Model!$B$24*(Wellpath!$K7-Wellpath!$K6))*COS(Wellpath!$L7)*COS(Wellpath!$M7)</f>
        <v>8.8840115996832017E-2</v>
      </c>
      <c r="F7" s="20">
        <f>Model!$W$37*(Wellpath!$K7-Wellpath!$K6)*MAX(ABS(Wellpath!$L7-Wellpath!$L6),Model!$B$24*(Wellpath!$K7-Wellpath!$K6))*COS(Wellpath!$L7)*SIN(Wellpath!$M7)</f>
        <v>0</v>
      </c>
      <c r="G7" s="20">
        <f>Model!$W$37*(Wellpath!$K7-Wellpath!$K6)*MAX(ABS(Wellpath!$L7-Wellpath!$L6),Model!$B$24*(Wellpath!$K7-Wellpath!$K6))*-SIN(Wellpath!$L7)</f>
        <v>0</v>
      </c>
      <c r="H7" s="18">
        <f t="shared" si="6"/>
        <v>8.8840115996832017E-2</v>
      </c>
      <c r="I7" s="18">
        <f t="shared" si="7"/>
        <v>0</v>
      </c>
      <c r="J7" s="18">
        <f t="shared" si="8"/>
        <v>0</v>
      </c>
      <c r="K7" s="21">
        <f t="shared" si="1"/>
        <v>3.1570264841322263E-2</v>
      </c>
      <c r="L7" s="21">
        <f t="shared" si="1"/>
        <v>0</v>
      </c>
      <c r="M7" s="21">
        <f t="shared" si="1"/>
        <v>0</v>
      </c>
      <c r="N7" s="21">
        <f t="shared" si="2"/>
        <v>0</v>
      </c>
      <c r="O7" s="21">
        <f t="shared" si="3"/>
        <v>0</v>
      </c>
      <c r="P7" s="21">
        <f t="shared" si="4"/>
        <v>0</v>
      </c>
      <c r="Q7" s="19">
        <f t="shared" si="9"/>
        <v>3.1570264841322263E-2</v>
      </c>
      <c r="R7" s="19">
        <f t="shared" si="5"/>
        <v>0</v>
      </c>
      <c r="S7" s="19">
        <f t="shared" si="5"/>
        <v>0</v>
      </c>
      <c r="T7" s="19">
        <f t="shared" si="10"/>
        <v>0</v>
      </c>
      <c r="U7" s="19">
        <f t="shared" si="11"/>
        <v>0</v>
      </c>
      <c r="V7" s="19">
        <f t="shared" si="12"/>
        <v>0</v>
      </c>
    </row>
    <row r="8" spans="1:24" x14ac:dyDescent="0.25">
      <c r="A8" s="26">
        <f>Wellpath!E8</f>
        <v>500</v>
      </c>
      <c r="B8" s="68">
        <v>0</v>
      </c>
      <c r="C8" s="22">
        <v>0</v>
      </c>
      <c r="D8" s="22">
        <v>0</v>
      </c>
      <c r="E8" s="20">
        <f>Model!$W$37*(Wellpath!$K8-Wellpath!$K7)*MAX(ABS(Wellpath!$L8-Wellpath!$L7),Model!$B$24*(Wellpath!$K8-Wellpath!$K7))*COS(Wellpath!$L8)*COS(Wellpath!$M8)</f>
        <v>8.8840115996832017E-2</v>
      </c>
      <c r="F8" s="20">
        <f>Model!$W$37*(Wellpath!$K8-Wellpath!$K7)*MAX(ABS(Wellpath!$L8-Wellpath!$L7),Model!$B$24*(Wellpath!$K8-Wellpath!$K7))*COS(Wellpath!$L8)*SIN(Wellpath!$M8)</f>
        <v>0</v>
      </c>
      <c r="G8" s="20">
        <f>Model!$W$37*(Wellpath!$K8-Wellpath!$K7)*MAX(ABS(Wellpath!$L8-Wellpath!$L7),Model!$B$24*(Wellpath!$K8-Wellpath!$K7))*-SIN(Wellpath!$L8)</f>
        <v>0</v>
      </c>
      <c r="H8" s="18">
        <f t="shared" si="6"/>
        <v>8.8840115996832017E-2</v>
      </c>
      <c r="I8" s="18">
        <f t="shared" si="7"/>
        <v>0</v>
      </c>
      <c r="J8" s="18">
        <f t="shared" si="8"/>
        <v>0</v>
      </c>
      <c r="K8" s="21">
        <f t="shared" si="1"/>
        <v>3.9462831051652832E-2</v>
      </c>
      <c r="L8" s="21">
        <f t="shared" si="1"/>
        <v>0</v>
      </c>
      <c r="M8" s="21">
        <f t="shared" si="1"/>
        <v>0</v>
      </c>
      <c r="N8" s="21">
        <f t="shared" si="2"/>
        <v>0</v>
      </c>
      <c r="O8" s="21">
        <f t="shared" si="3"/>
        <v>0</v>
      </c>
      <c r="P8" s="21">
        <f t="shared" si="4"/>
        <v>0</v>
      </c>
      <c r="Q8" s="19">
        <f t="shared" si="9"/>
        <v>3.9462831051652832E-2</v>
      </c>
      <c r="R8" s="19">
        <f t="shared" si="5"/>
        <v>0</v>
      </c>
      <c r="S8" s="19">
        <f t="shared" si="5"/>
        <v>0</v>
      </c>
      <c r="T8" s="19">
        <f t="shared" si="10"/>
        <v>0</v>
      </c>
      <c r="U8" s="19">
        <f t="shared" si="11"/>
        <v>0</v>
      </c>
      <c r="V8" s="19">
        <f t="shared" si="12"/>
        <v>0</v>
      </c>
    </row>
    <row r="9" spans="1:24" x14ac:dyDescent="0.25">
      <c r="A9" s="26">
        <f>Wellpath!E9</f>
        <v>600</v>
      </c>
      <c r="B9" s="68">
        <v>0</v>
      </c>
      <c r="C9" s="22">
        <v>0</v>
      </c>
      <c r="D9" s="22">
        <v>0</v>
      </c>
      <c r="E9" s="20">
        <f>Model!$W$37*(Wellpath!$K9-Wellpath!$K8)*MAX(ABS(Wellpath!$L9-Wellpath!$L8),Model!$B$24*(Wellpath!$K9-Wellpath!$K8))*COS(Wellpath!$L9)*COS(Wellpath!$M9)</f>
        <v>8.884011599683192E-2</v>
      </c>
      <c r="F9" s="20">
        <f>Model!$W$37*(Wellpath!$K9-Wellpath!$K8)*MAX(ABS(Wellpath!$L9-Wellpath!$L8),Model!$B$24*(Wellpath!$K9-Wellpath!$K8))*COS(Wellpath!$L9)*SIN(Wellpath!$M9)</f>
        <v>0</v>
      </c>
      <c r="G9" s="20">
        <f>Model!$W$37*(Wellpath!$K9-Wellpath!$K8)*MAX(ABS(Wellpath!$L9-Wellpath!$L8),Model!$B$24*(Wellpath!$K9-Wellpath!$K8))*-SIN(Wellpath!$L9)</f>
        <v>0</v>
      </c>
      <c r="H9" s="18">
        <f t="shared" si="6"/>
        <v>8.884011599683192E-2</v>
      </c>
      <c r="I9" s="18">
        <f t="shared" si="7"/>
        <v>0</v>
      </c>
      <c r="J9" s="18">
        <f t="shared" si="8"/>
        <v>0</v>
      </c>
      <c r="K9" s="21">
        <f t="shared" si="1"/>
        <v>4.735539726198338E-2</v>
      </c>
      <c r="L9" s="21">
        <f t="shared" si="1"/>
        <v>0</v>
      </c>
      <c r="M9" s="21">
        <f t="shared" si="1"/>
        <v>0</v>
      </c>
      <c r="N9" s="21">
        <f t="shared" si="2"/>
        <v>0</v>
      </c>
      <c r="O9" s="21">
        <f t="shared" si="3"/>
        <v>0</v>
      </c>
      <c r="P9" s="21">
        <f t="shared" si="4"/>
        <v>0</v>
      </c>
      <c r="Q9" s="19">
        <f t="shared" si="9"/>
        <v>4.735539726198338E-2</v>
      </c>
      <c r="R9" s="19">
        <f t="shared" si="5"/>
        <v>0</v>
      </c>
      <c r="S9" s="19">
        <f t="shared" si="5"/>
        <v>0</v>
      </c>
      <c r="T9" s="19">
        <f t="shared" si="10"/>
        <v>0</v>
      </c>
      <c r="U9" s="19">
        <f t="shared" si="11"/>
        <v>0</v>
      </c>
      <c r="V9" s="19">
        <f t="shared" si="12"/>
        <v>0</v>
      </c>
    </row>
    <row r="10" spans="1:24" x14ac:dyDescent="0.25">
      <c r="A10" s="26">
        <f>Wellpath!E10</f>
        <v>700</v>
      </c>
      <c r="B10" s="68">
        <v>0</v>
      </c>
      <c r="C10" s="22">
        <v>0</v>
      </c>
      <c r="D10" s="22">
        <v>0</v>
      </c>
      <c r="E10" s="20">
        <f>Model!$W$37*(Wellpath!$K10-Wellpath!$K9)*MAX(ABS(Wellpath!$L10-Wellpath!$L9),Model!$B$24*(Wellpath!$K10-Wellpath!$K9))*COS(Wellpath!$L10)*COS(Wellpath!$M10)</f>
        <v>8.88401159968321E-2</v>
      </c>
      <c r="F10" s="20">
        <f>Model!$W$37*(Wellpath!$K10-Wellpath!$K9)*MAX(ABS(Wellpath!$L10-Wellpath!$L9),Model!$B$24*(Wellpath!$K10-Wellpath!$K9))*COS(Wellpath!$L10)*SIN(Wellpath!$M10)</f>
        <v>0</v>
      </c>
      <c r="G10" s="20">
        <f>Model!$W$37*(Wellpath!$K10-Wellpath!$K9)*MAX(ABS(Wellpath!$L10-Wellpath!$L9),Model!$B$24*(Wellpath!$K10-Wellpath!$K9))*-SIN(Wellpath!$L10)</f>
        <v>0</v>
      </c>
      <c r="H10" s="18">
        <f t="shared" si="6"/>
        <v>8.88401159968321E-2</v>
      </c>
      <c r="I10" s="18">
        <f t="shared" si="7"/>
        <v>0</v>
      </c>
      <c r="J10" s="18">
        <f t="shared" si="8"/>
        <v>0</v>
      </c>
      <c r="K10" s="21">
        <f t="shared" si="1"/>
        <v>5.5247963472313963E-2</v>
      </c>
      <c r="L10" s="21">
        <f t="shared" si="1"/>
        <v>0</v>
      </c>
      <c r="M10" s="21">
        <f t="shared" si="1"/>
        <v>0</v>
      </c>
      <c r="N10" s="21">
        <f t="shared" si="2"/>
        <v>0</v>
      </c>
      <c r="O10" s="21">
        <f t="shared" si="3"/>
        <v>0</v>
      </c>
      <c r="P10" s="21">
        <f t="shared" si="4"/>
        <v>0</v>
      </c>
      <c r="Q10" s="19">
        <f t="shared" si="9"/>
        <v>5.5247963472313963E-2</v>
      </c>
      <c r="R10" s="19">
        <f t="shared" si="5"/>
        <v>0</v>
      </c>
      <c r="S10" s="19">
        <f t="shared" si="5"/>
        <v>0</v>
      </c>
      <c r="T10" s="19">
        <f t="shared" si="10"/>
        <v>0</v>
      </c>
      <c r="U10" s="19">
        <f t="shared" si="11"/>
        <v>0</v>
      </c>
      <c r="V10" s="19">
        <f t="shared" si="12"/>
        <v>0</v>
      </c>
    </row>
    <row r="11" spans="1:24" x14ac:dyDescent="0.25">
      <c r="A11" s="26">
        <f>Wellpath!E11</f>
        <v>800</v>
      </c>
      <c r="B11" s="68">
        <v>0</v>
      </c>
      <c r="C11" s="22">
        <v>0</v>
      </c>
      <c r="D11" s="22">
        <v>0</v>
      </c>
      <c r="E11" s="20">
        <f>Model!$W$37*(Wellpath!$K11-Wellpath!$K10)*MAX(ABS(Wellpath!$L11-Wellpath!$L10),Model!$B$24*(Wellpath!$K11-Wellpath!$K10))*COS(Wellpath!$L11)*COS(Wellpath!$M11)</f>
        <v>8.884011599683192E-2</v>
      </c>
      <c r="F11" s="20">
        <f>Model!$W$37*(Wellpath!$K11-Wellpath!$K10)*MAX(ABS(Wellpath!$L11-Wellpath!$L10),Model!$B$24*(Wellpath!$K11-Wellpath!$K10))*COS(Wellpath!$L11)*SIN(Wellpath!$M11)</f>
        <v>0</v>
      </c>
      <c r="G11" s="20">
        <f>Model!$W$37*(Wellpath!$K11-Wellpath!$K10)*MAX(ABS(Wellpath!$L11-Wellpath!$L10),Model!$B$24*(Wellpath!$K11-Wellpath!$K10))*-SIN(Wellpath!$L11)</f>
        <v>0</v>
      </c>
      <c r="H11" s="18">
        <f t="shared" si="6"/>
        <v>8.884011599683192E-2</v>
      </c>
      <c r="I11" s="18">
        <f t="shared" si="7"/>
        <v>0</v>
      </c>
      <c r="J11" s="18">
        <f t="shared" si="8"/>
        <v>0</v>
      </c>
      <c r="K11" s="21">
        <f t="shared" si="1"/>
        <v>6.3140529682644511E-2</v>
      </c>
      <c r="L11" s="21">
        <f t="shared" si="1"/>
        <v>0</v>
      </c>
      <c r="M11" s="21">
        <f t="shared" si="1"/>
        <v>0</v>
      </c>
      <c r="N11" s="21">
        <f t="shared" si="2"/>
        <v>0</v>
      </c>
      <c r="O11" s="21">
        <f t="shared" si="3"/>
        <v>0</v>
      </c>
      <c r="P11" s="21">
        <f t="shared" si="4"/>
        <v>0</v>
      </c>
      <c r="Q11" s="19">
        <f t="shared" si="9"/>
        <v>6.3140529682644511E-2</v>
      </c>
      <c r="R11" s="19">
        <f t="shared" si="5"/>
        <v>0</v>
      </c>
      <c r="S11" s="19">
        <f t="shared" si="5"/>
        <v>0</v>
      </c>
      <c r="T11" s="19">
        <f t="shared" si="10"/>
        <v>0</v>
      </c>
      <c r="U11" s="19">
        <f t="shared" si="11"/>
        <v>0</v>
      </c>
      <c r="V11" s="19">
        <f t="shared" si="12"/>
        <v>0</v>
      </c>
    </row>
    <row r="12" spans="1:24" x14ac:dyDescent="0.25">
      <c r="A12" s="26">
        <f>Wellpath!E12</f>
        <v>900</v>
      </c>
      <c r="B12" s="68">
        <v>0</v>
      </c>
      <c r="C12" s="22">
        <v>0</v>
      </c>
      <c r="D12" s="22">
        <v>0</v>
      </c>
      <c r="E12" s="20">
        <f>Model!$W$37*(Wellpath!$K12-Wellpath!$K11)*MAX(ABS(Wellpath!$L12-Wellpath!$L11),Model!$B$24*(Wellpath!$K12-Wellpath!$K11))*COS(Wellpath!$L12)*COS(Wellpath!$M12)</f>
        <v>8.884011599683192E-2</v>
      </c>
      <c r="F12" s="20">
        <f>Model!$W$37*(Wellpath!$K12-Wellpath!$K11)*MAX(ABS(Wellpath!$L12-Wellpath!$L11),Model!$B$24*(Wellpath!$K12-Wellpath!$K11))*COS(Wellpath!$L12)*SIN(Wellpath!$M12)</f>
        <v>0</v>
      </c>
      <c r="G12" s="20">
        <f>Model!$W$37*(Wellpath!$K12-Wellpath!$K11)*MAX(ABS(Wellpath!$L12-Wellpath!$L11),Model!$B$24*(Wellpath!$K12-Wellpath!$K11))*-SIN(Wellpath!$L12)</f>
        <v>0</v>
      </c>
      <c r="H12" s="18">
        <f t="shared" si="6"/>
        <v>8.884011599683192E-2</v>
      </c>
      <c r="I12" s="18">
        <f t="shared" si="7"/>
        <v>0</v>
      </c>
      <c r="J12" s="18">
        <f t="shared" si="8"/>
        <v>0</v>
      </c>
      <c r="K12" s="21">
        <f t="shared" si="1"/>
        <v>7.1033095892975059E-2</v>
      </c>
      <c r="L12" s="21">
        <f t="shared" si="1"/>
        <v>0</v>
      </c>
      <c r="M12" s="21">
        <f t="shared" si="1"/>
        <v>0</v>
      </c>
      <c r="N12" s="21">
        <f t="shared" si="2"/>
        <v>0</v>
      </c>
      <c r="O12" s="21">
        <f t="shared" si="3"/>
        <v>0</v>
      </c>
      <c r="P12" s="21">
        <f t="shared" si="4"/>
        <v>0</v>
      </c>
      <c r="Q12" s="19">
        <f t="shared" si="9"/>
        <v>7.1033095892975059E-2</v>
      </c>
      <c r="R12" s="19">
        <f t="shared" si="5"/>
        <v>0</v>
      </c>
      <c r="S12" s="19">
        <f t="shared" si="5"/>
        <v>0</v>
      </c>
      <c r="T12" s="19">
        <f t="shared" si="10"/>
        <v>0</v>
      </c>
      <c r="U12" s="19">
        <f t="shared" si="11"/>
        <v>0</v>
      </c>
      <c r="V12" s="19">
        <f t="shared" si="12"/>
        <v>0</v>
      </c>
    </row>
    <row r="13" spans="1:24" x14ac:dyDescent="0.25">
      <c r="A13" s="26">
        <f>Wellpath!E13</f>
        <v>1000</v>
      </c>
      <c r="B13" s="68">
        <v>0</v>
      </c>
      <c r="C13" s="22">
        <v>0</v>
      </c>
      <c r="D13" s="22">
        <v>0</v>
      </c>
      <c r="E13" s="20">
        <f>Model!$W$37*(Wellpath!$K13-Wellpath!$K12)*MAX(ABS(Wellpath!$L13-Wellpath!$L12),Model!$B$24*(Wellpath!$K13-Wellpath!$K12))*COS(Wellpath!$L13)*COS(Wellpath!$M13)</f>
        <v>8.88401159968321E-2</v>
      </c>
      <c r="F13" s="20">
        <f>Model!$W$37*(Wellpath!$K13-Wellpath!$K12)*MAX(ABS(Wellpath!$L13-Wellpath!$L12),Model!$B$24*(Wellpath!$K13-Wellpath!$K12))*COS(Wellpath!$L13)*SIN(Wellpath!$M13)</f>
        <v>0</v>
      </c>
      <c r="G13" s="20">
        <f>Model!$W$37*(Wellpath!$K13-Wellpath!$K12)*MAX(ABS(Wellpath!$L13-Wellpath!$L12),Model!$B$24*(Wellpath!$K13-Wellpath!$K12))*-SIN(Wellpath!$L13)</f>
        <v>0</v>
      </c>
      <c r="H13" s="18">
        <f t="shared" si="6"/>
        <v>8.88401159968321E-2</v>
      </c>
      <c r="I13" s="18">
        <f t="shared" si="7"/>
        <v>0</v>
      </c>
      <c r="J13" s="18">
        <f t="shared" si="8"/>
        <v>0</v>
      </c>
      <c r="K13" s="21">
        <f t="shared" si="1"/>
        <v>7.8925662103305649E-2</v>
      </c>
      <c r="L13" s="21">
        <f t="shared" si="1"/>
        <v>0</v>
      </c>
      <c r="M13" s="21">
        <f t="shared" si="1"/>
        <v>0</v>
      </c>
      <c r="N13" s="21">
        <f t="shared" si="2"/>
        <v>0</v>
      </c>
      <c r="O13" s="21">
        <f t="shared" si="3"/>
        <v>0</v>
      </c>
      <c r="P13" s="21">
        <f t="shared" si="4"/>
        <v>0</v>
      </c>
      <c r="Q13" s="19">
        <f t="shared" si="9"/>
        <v>7.8925662103305649E-2</v>
      </c>
      <c r="R13" s="19">
        <f t="shared" si="5"/>
        <v>0</v>
      </c>
      <c r="S13" s="19">
        <f t="shared" si="5"/>
        <v>0</v>
      </c>
      <c r="T13" s="19">
        <f t="shared" si="10"/>
        <v>0</v>
      </c>
      <c r="U13" s="19">
        <f t="shared" si="11"/>
        <v>0</v>
      </c>
      <c r="V13" s="19">
        <f t="shared" si="12"/>
        <v>0</v>
      </c>
    </row>
    <row r="14" spans="1:24" x14ac:dyDescent="0.25">
      <c r="A14" s="26">
        <f>Wellpath!E14</f>
        <v>1100</v>
      </c>
      <c r="B14" s="68">
        <v>0</v>
      </c>
      <c r="C14" s="22">
        <v>0</v>
      </c>
      <c r="D14" s="22">
        <v>0</v>
      </c>
      <c r="E14" s="20">
        <f>Model!$W$37*(Wellpath!$K14-Wellpath!$K13)*MAX(ABS(Wellpath!$L14-Wellpath!$L13),Model!$B$24*(Wellpath!$K14-Wellpath!$K13))*COS(Wellpath!$L14)*COS(Wellpath!$M14)</f>
        <v>8.88401159968321E-2</v>
      </c>
      <c r="F14" s="20">
        <f>Model!$W$37*(Wellpath!$K14-Wellpath!$K13)*MAX(ABS(Wellpath!$L14-Wellpath!$L13),Model!$B$24*(Wellpath!$K14-Wellpath!$K13))*COS(Wellpath!$L14)*SIN(Wellpath!$M14)</f>
        <v>0</v>
      </c>
      <c r="G14" s="20">
        <f>Model!$W$37*(Wellpath!$K14-Wellpath!$K13)*MAX(ABS(Wellpath!$L14-Wellpath!$L13),Model!$B$24*(Wellpath!$K14-Wellpath!$K13))*-SIN(Wellpath!$L14)</f>
        <v>0</v>
      </c>
      <c r="H14" s="18">
        <f t="shared" si="6"/>
        <v>8.88401159968321E-2</v>
      </c>
      <c r="I14" s="18">
        <f t="shared" si="7"/>
        <v>0</v>
      </c>
      <c r="J14" s="18">
        <f t="shared" si="8"/>
        <v>0</v>
      </c>
      <c r="K14" s="21">
        <f t="shared" si="1"/>
        <v>8.6818228313636225E-2</v>
      </c>
      <c r="L14" s="21">
        <f t="shared" si="1"/>
        <v>0</v>
      </c>
      <c r="M14" s="21">
        <f t="shared" si="1"/>
        <v>0</v>
      </c>
      <c r="N14" s="21">
        <f t="shared" si="2"/>
        <v>0</v>
      </c>
      <c r="O14" s="21">
        <f t="shared" si="3"/>
        <v>0</v>
      </c>
      <c r="P14" s="21">
        <f t="shared" si="4"/>
        <v>0</v>
      </c>
      <c r="Q14" s="19">
        <f t="shared" si="9"/>
        <v>8.6818228313636225E-2</v>
      </c>
      <c r="R14" s="19">
        <f t="shared" si="5"/>
        <v>0</v>
      </c>
      <c r="S14" s="19">
        <f t="shared" si="5"/>
        <v>0</v>
      </c>
      <c r="T14" s="19">
        <f t="shared" si="10"/>
        <v>0</v>
      </c>
      <c r="U14" s="19">
        <f t="shared" si="11"/>
        <v>0</v>
      </c>
      <c r="V14" s="19">
        <f t="shared" si="12"/>
        <v>0</v>
      </c>
    </row>
    <row r="15" spans="1:24" x14ac:dyDescent="0.25">
      <c r="A15" s="26">
        <f>Wellpath!E15</f>
        <v>1200</v>
      </c>
      <c r="B15" s="68">
        <v>0</v>
      </c>
      <c r="C15" s="22">
        <v>0</v>
      </c>
      <c r="D15" s="22">
        <v>0</v>
      </c>
      <c r="E15" s="20">
        <f>Model!$W$37*(Wellpath!$K15-Wellpath!$K14)*MAX(ABS(Wellpath!$L15-Wellpath!$L14),Model!$B$24*(Wellpath!$K15-Wellpath!$K14))*COS(Wellpath!$L15)*COS(Wellpath!$M15)</f>
        <v>8.8840115996831781E-2</v>
      </c>
      <c r="F15" s="20">
        <f>Model!$W$37*(Wellpath!$K15-Wellpath!$K14)*MAX(ABS(Wellpath!$L15-Wellpath!$L14),Model!$B$24*(Wellpath!$K15-Wellpath!$K14))*COS(Wellpath!$L15)*SIN(Wellpath!$M15)</f>
        <v>0</v>
      </c>
      <c r="G15" s="20">
        <f>Model!$W$37*(Wellpath!$K15-Wellpath!$K14)*MAX(ABS(Wellpath!$L15-Wellpath!$L14),Model!$B$24*(Wellpath!$K15-Wellpath!$K14))*-SIN(Wellpath!$L15)</f>
        <v>0</v>
      </c>
      <c r="H15" s="18">
        <f t="shared" si="6"/>
        <v>8.8840115996831781E-2</v>
      </c>
      <c r="I15" s="18">
        <f t="shared" si="7"/>
        <v>0</v>
      </c>
      <c r="J15" s="18">
        <f t="shared" si="8"/>
        <v>0</v>
      </c>
      <c r="K15" s="21">
        <f t="shared" si="1"/>
        <v>9.4710794523966746E-2</v>
      </c>
      <c r="L15" s="21">
        <f t="shared" si="1"/>
        <v>0</v>
      </c>
      <c r="M15" s="21">
        <f t="shared" si="1"/>
        <v>0</v>
      </c>
      <c r="N15" s="21">
        <f t="shared" si="2"/>
        <v>0</v>
      </c>
      <c r="O15" s="21">
        <f t="shared" si="3"/>
        <v>0</v>
      </c>
      <c r="P15" s="21">
        <f t="shared" si="4"/>
        <v>0</v>
      </c>
      <c r="Q15" s="19">
        <f t="shared" si="9"/>
        <v>9.4710794523966746E-2</v>
      </c>
      <c r="R15" s="19">
        <f t="shared" si="5"/>
        <v>0</v>
      </c>
      <c r="S15" s="19">
        <f t="shared" si="5"/>
        <v>0</v>
      </c>
      <c r="T15" s="19">
        <f t="shared" si="10"/>
        <v>0</v>
      </c>
      <c r="U15" s="19">
        <f t="shared" si="11"/>
        <v>0</v>
      </c>
      <c r="V15" s="19">
        <f t="shared" si="12"/>
        <v>0</v>
      </c>
    </row>
    <row r="16" spans="1:24" x14ac:dyDescent="0.25">
      <c r="A16" s="26">
        <f>Wellpath!E16</f>
        <v>1300</v>
      </c>
      <c r="B16" s="68">
        <v>0</v>
      </c>
      <c r="C16" s="22">
        <v>0</v>
      </c>
      <c r="D16" s="22">
        <v>0</v>
      </c>
      <c r="E16" s="20">
        <f>Model!$W$37*(Wellpath!$K16-Wellpath!$K15)*MAX(ABS(Wellpath!$L16-Wellpath!$L15),Model!$B$24*(Wellpath!$K16-Wellpath!$K15))*COS(Wellpath!$L16)*COS(Wellpath!$M16)</f>
        <v>8.88401159968321E-2</v>
      </c>
      <c r="F16" s="20">
        <f>Model!$W$37*(Wellpath!$K16-Wellpath!$K15)*MAX(ABS(Wellpath!$L16-Wellpath!$L15),Model!$B$24*(Wellpath!$K16-Wellpath!$K15))*COS(Wellpath!$L16)*SIN(Wellpath!$M16)</f>
        <v>0</v>
      </c>
      <c r="G16" s="20">
        <f>Model!$W$37*(Wellpath!$K16-Wellpath!$K15)*MAX(ABS(Wellpath!$L16-Wellpath!$L15),Model!$B$24*(Wellpath!$K16-Wellpath!$K15))*-SIN(Wellpath!$L16)</f>
        <v>0</v>
      </c>
      <c r="H16" s="18">
        <f t="shared" si="6"/>
        <v>8.88401159968321E-2</v>
      </c>
      <c r="I16" s="18">
        <f t="shared" si="7"/>
        <v>0</v>
      </c>
      <c r="J16" s="18">
        <f t="shared" si="8"/>
        <v>0</v>
      </c>
      <c r="K16" s="21">
        <f t="shared" si="1"/>
        <v>0.10260336073429732</v>
      </c>
      <c r="L16" s="21">
        <f t="shared" si="1"/>
        <v>0</v>
      </c>
      <c r="M16" s="21">
        <f t="shared" si="1"/>
        <v>0</v>
      </c>
      <c r="N16" s="21">
        <f t="shared" si="2"/>
        <v>0</v>
      </c>
      <c r="O16" s="21">
        <f t="shared" si="3"/>
        <v>0</v>
      </c>
      <c r="P16" s="21">
        <f t="shared" si="4"/>
        <v>0</v>
      </c>
      <c r="Q16" s="19">
        <f t="shared" si="9"/>
        <v>0.10260336073429732</v>
      </c>
      <c r="R16" s="19">
        <f t="shared" si="5"/>
        <v>0</v>
      </c>
      <c r="S16" s="19">
        <f t="shared" si="5"/>
        <v>0</v>
      </c>
      <c r="T16" s="19">
        <f t="shared" si="10"/>
        <v>0</v>
      </c>
      <c r="U16" s="19">
        <f t="shared" si="11"/>
        <v>0</v>
      </c>
      <c r="V16" s="19">
        <f t="shared" si="12"/>
        <v>0</v>
      </c>
    </row>
    <row r="17" spans="1:22" x14ac:dyDescent="0.25">
      <c r="A17" s="26">
        <f>Wellpath!E17</f>
        <v>1400</v>
      </c>
      <c r="B17" s="68">
        <v>0</v>
      </c>
      <c r="C17" s="22">
        <v>0</v>
      </c>
      <c r="D17" s="22">
        <v>0</v>
      </c>
      <c r="E17" s="20">
        <f>Model!$W$37*(Wellpath!$K17-Wellpath!$K16)*MAX(ABS(Wellpath!$L17-Wellpath!$L16),Model!$B$24*(Wellpath!$K17-Wellpath!$K16))*COS(Wellpath!$L17)*COS(Wellpath!$M17)</f>
        <v>8.88401159968321E-2</v>
      </c>
      <c r="F17" s="20">
        <f>Model!$W$37*(Wellpath!$K17-Wellpath!$K16)*MAX(ABS(Wellpath!$L17-Wellpath!$L16),Model!$B$24*(Wellpath!$K17-Wellpath!$K16))*COS(Wellpath!$L17)*SIN(Wellpath!$M17)</f>
        <v>0</v>
      </c>
      <c r="G17" s="20">
        <f>Model!$W$37*(Wellpath!$K17-Wellpath!$K16)*MAX(ABS(Wellpath!$L17-Wellpath!$L16),Model!$B$24*(Wellpath!$K17-Wellpath!$K16))*-SIN(Wellpath!$L17)</f>
        <v>0</v>
      </c>
      <c r="H17" s="18">
        <f t="shared" si="6"/>
        <v>8.88401159968321E-2</v>
      </c>
      <c r="I17" s="18">
        <f t="shared" si="7"/>
        <v>0</v>
      </c>
      <c r="J17" s="18">
        <f t="shared" si="8"/>
        <v>0</v>
      </c>
      <c r="K17" s="21">
        <f t="shared" si="1"/>
        <v>0.1104959269446279</v>
      </c>
      <c r="L17" s="21">
        <f t="shared" si="1"/>
        <v>0</v>
      </c>
      <c r="M17" s="21">
        <f t="shared" si="1"/>
        <v>0</v>
      </c>
      <c r="N17" s="21">
        <f t="shared" si="2"/>
        <v>0</v>
      </c>
      <c r="O17" s="21">
        <f t="shared" si="3"/>
        <v>0</v>
      </c>
      <c r="P17" s="21">
        <f t="shared" si="4"/>
        <v>0</v>
      </c>
      <c r="Q17" s="19">
        <f t="shared" si="9"/>
        <v>0.1104959269446279</v>
      </c>
      <c r="R17" s="19">
        <f t="shared" si="5"/>
        <v>0</v>
      </c>
      <c r="S17" s="19">
        <f t="shared" si="5"/>
        <v>0</v>
      </c>
      <c r="T17" s="19">
        <f t="shared" si="10"/>
        <v>0</v>
      </c>
      <c r="U17" s="19">
        <f t="shared" si="11"/>
        <v>0</v>
      </c>
      <c r="V17" s="19">
        <f t="shared" si="12"/>
        <v>0</v>
      </c>
    </row>
    <row r="18" spans="1:22" x14ac:dyDescent="0.25">
      <c r="A18" s="26">
        <f>Wellpath!E18</f>
        <v>1500</v>
      </c>
      <c r="B18" s="68">
        <v>0</v>
      </c>
      <c r="C18" s="22">
        <v>0</v>
      </c>
      <c r="D18" s="22">
        <v>0</v>
      </c>
      <c r="E18" s="20">
        <f>Model!$W$37*(Wellpath!$K18-Wellpath!$K17)*MAX(ABS(Wellpath!$L18-Wellpath!$L17),Model!$B$24*(Wellpath!$K18-Wellpath!$K17))*COS(Wellpath!$L18)*COS(Wellpath!$M18)</f>
        <v>8.88401159968321E-2</v>
      </c>
      <c r="F18" s="20">
        <f>Model!$W$37*(Wellpath!$K18-Wellpath!$K17)*MAX(ABS(Wellpath!$L18-Wellpath!$L17),Model!$B$24*(Wellpath!$K18-Wellpath!$K17))*COS(Wellpath!$L18)*SIN(Wellpath!$M18)</f>
        <v>0</v>
      </c>
      <c r="G18" s="20">
        <f>Model!$W$37*(Wellpath!$K18-Wellpath!$K17)*MAX(ABS(Wellpath!$L18-Wellpath!$L17),Model!$B$24*(Wellpath!$K18-Wellpath!$K17))*-SIN(Wellpath!$L18)</f>
        <v>0</v>
      </c>
      <c r="H18" s="18">
        <f t="shared" si="6"/>
        <v>8.88401159968321E-2</v>
      </c>
      <c r="I18" s="18">
        <f t="shared" si="7"/>
        <v>0</v>
      </c>
      <c r="J18" s="18">
        <f t="shared" si="8"/>
        <v>0</v>
      </c>
      <c r="K18" s="21">
        <f t="shared" si="1"/>
        <v>0.11838849315495847</v>
      </c>
      <c r="L18" s="21">
        <f t="shared" si="1"/>
        <v>0</v>
      </c>
      <c r="M18" s="21">
        <f t="shared" si="1"/>
        <v>0</v>
      </c>
      <c r="N18" s="21">
        <f t="shared" si="2"/>
        <v>0</v>
      </c>
      <c r="O18" s="21">
        <f t="shared" si="3"/>
        <v>0</v>
      </c>
      <c r="P18" s="21">
        <f t="shared" si="4"/>
        <v>0</v>
      </c>
      <c r="Q18" s="19">
        <f t="shared" si="9"/>
        <v>0.11838849315495847</v>
      </c>
      <c r="R18" s="19">
        <f t="shared" si="5"/>
        <v>0</v>
      </c>
      <c r="S18" s="19">
        <f t="shared" si="5"/>
        <v>0</v>
      </c>
      <c r="T18" s="19">
        <f t="shared" si="10"/>
        <v>0</v>
      </c>
      <c r="U18" s="19">
        <f t="shared" si="11"/>
        <v>0</v>
      </c>
      <c r="V18" s="19">
        <f t="shared" si="12"/>
        <v>0</v>
      </c>
    </row>
    <row r="19" spans="1:22" x14ac:dyDescent="0.25">
      <c r="A19" s="26">
        <f>Wellpath!E19</f>
        <v>1600</v>
      </c>
      <c r="B19" s="68">
        <v>0</v>
      </c>
      <c r="C19" s="22">
        <v>0</v>
      </c>
      <c r="D19" s="22">
        <v>0</v>
      </c>
      <c r="E19" s="20">
        <f>Model!$W$37*(Wellpath!$K19-Wellpath!$K18)*MAX(ABS(Wellpath!$L19-Wellpath!$L18),Model!$B$24*(Wellpath!$K19-Wellpath!$K18))*COS(Wellpath!$L19)*COS(Wellpath!$M19)</f>
        <v>8.8840115996831781E-2</v>
      </c>
      <c r="F19" s="20">
        <f>Model!$W$37*(Wellpath!$K19-Wellpath!$K18)*MAX(ABS(Wellpath!$L19-Wellpath!$L18),Model!$B$24*(Wellpath!$K19-Wellpath!$K18))*COS(Wellpath!$L19)*SIN(Wellpath!$M19)</f>
        <v>0</v>
      </c>
      <c r="G19" s="20">
        <f>Model!$W$37*(Wellpath!$K19-Wellpath!$K18)*MAX(ABS(Wellpath!$L19-Wellpath!$L18),Model!$B$24*(Wellpath!$K19-Wellpath!$K18))*-SIN(Wellpath!$L19)</f>
        <v>0</v>
      </c>
      <c r="H19" s="18">
        <f t="shared" si="6"/>
        <v>8.8840115996831781E-2</v>
      </c>
      <c r="I19" s="18">
        <f t="shared" si="7"/>
        <v>0</v>
      </c>
      <c r="J19" s="18">
        <f t="shared" si="8"/>
        <v>0</v>
      </c>
      <c r="K19" s="21">
        <f t="shared" si="1"/>
        <v>0.12628105936528899</v>
      </c>
      <c r="L19" s="21">
        <f t="shared" si="1"/>
        <v>0</v>
      </c>
      <c r="M19" s="21">
        <f t="shared" si="1"/>
        <v>0</v>
      </c>
      <c r="N19" s="21">
        <f t="shared" si="2"/>
        <v>0</v>
      </c>
      <c r="O19" s="21">
        <f t="shared" si="3"/>
        <v>0</v>
      </c>
      <c r="P19" s="21">
        <f t="shared" si="4"/>
        <v>0</v>
      </c>
      <c r="Q19" s="19">
        <f t="shared" si="9"/>
        <v>0.12628105936528899</v>
      </c>
      <c r="R19" s="19">
        <f t="shared" si="5"/>
        <v>0</v>
      </c>
      <c r="S19" s="19">
        <f t="shared" si="5"/>
        <v>0</v>
      </c>
      <c r="T19" s="19">
        <f t="shared" si="10"/>
        <v>0</v>
      </c>
      <c r="U19" s="19">
        <f t="shared" si="11"/>
        <v>0</v>
      </c>
      <c r="V19" s="19">
        <f t="shared" si="12"/>
        <v>0</v>
      </c>
    </row>
    <row r="20" spans="1:22" x14ac:dyDescent="0.25">
      <c r="A20" s="26">
        <f>Wellpath!E20</f>
        <v>1700</v>
      </c>
      <c r="B20" s="68">
        <v>0</v>
      </c>
      <c r="C20" s="22">
        <v>0</v>
      </c>
      <c r="D20" s="22">
        <v>0</v>
      </c>
      <c r="E20" s="20">
        <f>Model!$W$37*(Wellpath!$K20-Wellpath!$K19)*MAX(ABS(Wellpath!$L20-Wellpath!$L19),Model!$B$24*(Wellpath!$K20-Wellpath!$K19))*COS(Wellpath!$L20)*COS(Wellpath!$M20)</f>
        <v>8.8840115996832433E-2</v>
      </c>
      <c r="F20" s="20">
        <f>Model!$W$37*(Wellpath!$K20-Wellpath!$K19)*MAX(ABS(Wellpath!$L20-Wellpath!$L19),Model!$B$24*(Wellpath!$K20-Wellpath!$K19))*COS(Wellpath!$L20)*SIN(Wellpath!$M20)</f>
        <v>0</v>
      </c>
      <c r="G20" s="20">
        <f>Model!$W$37*(Wellpath!$K20-Wellpath!$K19)*MAX(ABS(Wellpath!$L20-Wellpath!$L19),Model!$B$24*(Wellpath!$K20-Wellpath!$K19))*-SIN(Wellpath!$L20)</f>
        <v>0</v>
      </c>
      <c r="H20" s="18">
        <f t="shared" si="6"/>
        <v>8.8840115996832433E-2</v>
      </c>
      <c r="I20" s="18">
        <f t="shared" si="7"/>
        <v>0</v>
      </c>
      <c r="J20" s="18">
        <f t="shared" si="8"/>
        <v>0</v>
      </c>
      <c r="K20" s="21">
        <f t="shared" ref="K20:M35" si="13">K19+E20^2</f>
        <v>0.13417362557561963</v>
      </c>
      <c r="L20" s="21">
        <f t="shared" si="13"/>
        <v>0</v>
      </c>
      <c r="M20" s="21">
        <f t="shared" si="13"/>
        <v>0</v>
      </c>
      <c r="N20" s="21">
        <f t="shared" si="2"/>
        <v>0</v>
      </c>
      <c r="O20" s="21">
        <f t="shared" si="3"/>
        <v>0</v>
      </c>
      <c r="P20" s="21">
        <f t="shared" si="4"/>
        <v>0</v>
      </c>
      <c r="Q20" s="19">
        <f t="shared" si="9"/>
        <v>0.13417362557561963</v>
      </c>
      <c r="R20" s="19">
        <f t="shared" si="9"/>
        <v>0</v>
      </c>
      <c r="S20" s="19">
        <f t="shared" si="9"/>
        <v>0</v>
      </c>
      <c r="T20" s="19">
        <f t="shared" si="10"/>
        <v>0</v>
      </c>
      <c r="U20" s="19">
        <f t="shared" si="11"/>
        <v>0</v>
      </c>
      <c r="V20" s="19">
        <f t="shared" si="12"/>
        <v>0</v>
      </c>
    </row>
    <row r="21" spans="1:22" x14ac:dyDescent="0.25">
      <c r="A21" s="26">
        <f>Wellpath!E21</f>
        <v>1800</v>
      </c>
      <c r="B21" s="68">
        <v>0</v>
      </c>
      <c r="C21" s="22">
        <v>0</v>
      </c>
      <c r="D21" s="22">
        <v>0</v>
      </c>
      <c r="E21" s="20">
        <f>Model!$W$37*(Wellpath!$K21-Wellpath!$K20)*MAX(ABS(Wellpath!$L21-Wellpath!$L20),Model!$B$24*(Wellpath!$K21-Wellpath!$K20))*COS(Wellpath!$L21)*COS(Wellpath!$M21)</f>
        <v>8.8840115996831434E-2</v>
      </c>
      <c r="F21" s="20">
        <f>Model!$W$37*(Wellpath!$K21-Wellpath!$K20)*MAX(ABS(Wellpath!$L21-Wellpath!$L20),Model!$B$24*(Wellpath!$K21-Wellpath!$K20))*COS(Wellpath!$L21)*SIN(Wellpath!$M21)</f>
        <v>0</v>
      </c>
      <c r="G21" s="20">
        <f>Model!$W$37*(Wellpath!$K21-Wellpath!$K20)*MAX(ABS(Wellpath!$L21-Wellpath!$L20),Model!$B$24*(Wellpath!$K21-Wellpath!$K20))*-SIN(Wellpath!$L21)</f>
        <v>0</v>
      </c>
      <c r="H21" s="18">
        <f t="shared" si="6"/>
        <v>8.8840115996831434E-2</v>
      </c>
      <c r="I21" s="18">
        <f t="shared" si="7"/>
        <v>0</v>
      </c>
      <c r="J21" s="18">
        <f t="shared" si="8"/>
        <v>0</v>
      </c>
      <c r="K21" s="21">
        <f t="shared" si="13"/>
        <v>0.14206619178595009</v>
      </c>
      <c r="L21" s="21">
        <f t="shared" si="13"/>
        <v>0</v>
      </c>
      <c r="M21" s="21">
        <f t="shared" si="13"/>
        <v>0</v>
      </c>
      <c r="N21" s="21">
        <f t="shared" si="2"/>
        <v>0</v>
      </c>
      <c r="O21" s="21">
        <f t="shared" si="3"/>
        <v>0</v>
      </c>
      <c r="P21" s="21">
        <f t="shared" si="4"/>
        <v>0</v>
      </c>
      <c r="Q21" s="19">
        <f t="shared" si="9"/>
        <v>0.14206619178595009</v>
      </c>
      <c r="R21" s="19">
        <f t="shared" si="9"/>
        <v>0</v>
      </c>
      <c r="S21" s="19">
        <f t="shared" si="9"/>
        <v>0</v>
      </c>
      <c r="T21" s="19">
        <f t="shared" si="10"/>
        <v>0</v>
      </c>
      <c r="U21" s="19">
        <f t="shared" si="11"/>
        <v>0</v>
      </c>
      <c r="V21" s="19">
        <f t="shared" si="12"/>
        <v>0</v>
      </c>
    </row>
    <row r="22" spans="1:22" x14ac:dyDescent="0.25">
      <c r="A22" s="26">
        <f>Wellpath!E22</f>
        <v>1900</v>
      </c>
      <c r="B22" s="68">
        <v>0</v>
      </c>
      <c r="C22" s="22">
        <v>0</v>
      </c>
      <c r="D22" s="22">
        <v>0</v>
      </c>
      <c r="E22" s="20">
        <f>Model!$W$37*(Wellpath!$K22-Wellpath!$K21)*MAX(ABS(Wellpath!$L22-Wellpath!$L21),Model!$B$24*(Wellpath!$K22-Wellpath!$K21))*COS(Wellpath!$L22)*COS(Wellpath!$M22)</f>
        <v>8.88401159968321E-2</v>
      </c>
      <c r="F22" s="20">
        <f>Model!$W$37*(Wellpath!$K22-Wellpath!$K21)*MAX(ABS(Wellpath!$L22-Wellpath!$L21),Model!$B$24*(Wellpath!$K22-Wellpath!$K21))*COS(Wellpath!$L22)*SIN(Wellpath!$M22)</f>
        <v>0</v>
      </c>
      <c r="G22" s="20">
        <f>Model!$W$37*(Wellpath!$K22-Wellpath!$K21)*MAX(ABS(Wellpath!$L22-Wellpath!$L21),Model!$B$24*(Wellpath!$K22-Wellpath!$K21))*-SIN(Wellpath!$L22)</f>
        <v>0</v>
      </c>
      <c r="H22" s="18">
        <f t="shared" si="6"/>
        <v>8.88401159968321E-2</v>
      </c>
      <c r="I22" s="18">
        <f t="shared" si="7"/>
        <v>0</v>
      </c>
      <c r="J22" s="18">
        <f t="shared" si="8"/>
        <v>0</v>
      </c>
      <c r="K22" s="21">
        <f t="shared" si="13"/>
        <v>0.14995875799628067</v>
      </c>
      <c r="L22" s="21">
        <f t="shared" si="13"/>
        <v>0</v>
      </c>
      <c r="M22" s="21">
        <f t="shared" si="13"/>
        <v>0</v>
      </c>
      <c r="N22" s="21">
        <f t="shared" si="2"/>
        <v>0</v>
      </c>
      <c r="O22" s="21">
        <f t="shared" si="3"/>
        <v>0</v>
      </c>
      <c r="P22" s="21">
        <f t="shared" si="4"/>
        <v>0</v>
      </c>
      <c r="Q22" s="19">
        <f t="shared" si="9"/>
        <v>0.14995875799628067</v>
      </c>
      <c r="R22" s="19">
        <f t="shared" si="9"/>
        <v>0</v>
      </c>
      <c r="S22" s="19">
        <f t="shared" si="9"/>
        <v>0</v>
      </c>
      <c r="T22" s="19">
        <f t="shared" si="10"/>
        <v>0</v>
      </c>
      <c r="U22" s="19">
        <f t="shared" si="11"/>
        <v>0</v>
      </c>
      <c r="V22" s="19">
        <f t="shared" si="12"/>
        <v>0</v>
      </c>
    </row>
    <row r="23" spans="1:22" x14ac:dyDescent="0.25">
      <c r="A23" s="26">
        <f>Wellpath!E23</f>
        <v>2000</v>
      </c>
      <c r="B23" s="68">
        <v>0</v>
      </c>
      <c r="C23" s="22">
        <v>0</v>
      </c>
      <c r="D23" s="22">
        <v>0</v>
      </c>
      <c r="E23" s="20">
        <f>Model!$W$37*(Wellpath!$K23-Wellpath!$K22)*MAX(ABS(Wellpath!$L23-Wellpath!$L22),Model!$B$24*(Wellpath!$K23-Wellpath!$K22))*COS(Wellpath!$L23)*COS(Wellpath!$M23)</f>
        <v>8.88401159968321E-2</v>
      </c>
      <c r="F23" s="20">
        <f>Model!$W$37*(Wellpath!$K23-Wellpath!$K22)*MAX(ABS(Wellpath!$L23-Wellpath!$L22),Model!$B$24*(Wellpath!$K23-Wellpath!$K22))*COS(Wellpath!$L23)*SIN(Wellpath!$M23)</f>
        <v>0</v>
      </c>
      <c r="G23" s="20">
        <f>Model!$W$37*(Wellpath!$K23-Wellpath!$K22)*MAX(ABS(Wellpath!$L23-Wellpath!$L22),Model!$B$24*(Wellpath!$K23-Wellpath!$K22))*-SIN(Wellpath!$L23)</f>
        <v>0</v>
      </c>
      <c r="H23" s="18">
        <f t="shared" si="6"/>
        <v>8.88401159968321E-2</v>
      </c>
      <c r="I23" s="18">
        <f t="shared" si="7"/>
        <v>0</v>
      </c>
      <c r="J23" s="18">
        <f t="shared" si="8"/>
        <v>0</v>
      </c>
      <c r="K23" s="21">
        <f t="shared" si="13"/>
        <v>0.15785132420661124</v>
      </c>
      <c r="L23" s="21">
        <f t="shared" si="13"/>
        <v>0</v>
      </c>
      <c r="M23" s="21">
        <f t="shared" si="13"/>
        <v>0</v>
      </c>
      <c r="N23" s="21">
        <f t="shared" si="2"/>
        <v>0</v>
      </c>
      <c r="O23" s="21">
        <f t="shared" si="3"/>
        <v>0</v>
      </c>
      <c r="P23" s="21">
        <f t="shared" si="4"/>
        <v>0</v>
      </c>
      <c r="Q23" s="19">
        <f t="shared" si="9"/>
        <v>0.15785132420661124</v>
      </c>
      <c r="R23" s="19">
        <f t="shared" si="9"/>
        <v>0</v>
      </c>
      <c r="S23" s="19">
        <f t="shared" si="9"/>
        <v>0</v>
      </c>
      <c r="T23" s="19">
        <f t="shared" si="10"/>
        <v>0</v>
      </c>
      <c r="U23" s="19">
        <f t="shared" si="11"/>
        <v>0</v>
      </c>
      <c r="V23" s="19">
        <f t="shared" si="12"/>
        <v>0</v>
      </c>
    </row>
    <row r="24" spans="1:22" x14ac:dyDescent="0.25">
      <c r="A24" s="26">
        <f>Wellpath!E24</f>
        <v>2100</v>
      </c>
      <c r="B24" s="68">
        <v>0</v>
      </c>
      <c r="C24" s="22">
        <v>0</v>
      </c>
      <c r="D24" s="22">
        <v>0</v>
      </c>
      <c r="E24" s="20">
        <f>Model!$W$37*(Wellpath!$K24-Wellpath!$K23)*MAX(ABS(Wellpath!$L24-Wellpath!$L23),Model!$B$24*(Wellpath!$K24-Wellpath!$K23))*COS(Wellpath!$L24)*COS(Wellpath!$M24)</f>
        <v>0.17746369300637435</v>
      </c>
      <c r="F24" s="20">
        <f>Model!$W$37*(Wellpath!$K24-Wellpath!$K23)*MAX(ABS(Wellpath!$L24-Wellpath!$L23),Model!$B$24*(Wellpath!$K24-Wellpath!$K23))*COS(Wellpath!$L24)*SIN(Wellpath!$M24)</f>
        <v>6.1971687166298816E-3</v>
      </c>
      <c r="G24" s="20">
        <f>Model!$W$37*(Wellpath!$K24-Wellpath!$K23)*MAX(ABS(Wellpath!$L24-Wellpath!$L23),Model!$B$24*(Wellpath!$K24-Wellpath!$K23))*-SIN(Wellpath!$L24)</f>
        <v>-6.20094616548994E-3</v>
      </c>
      <c r="H24" s="18">
        <f t="shared" si="6"/>
        <v>0.17746369300637435</v>
      </c>
      <c r="I24" s="18">
        <f t="shared" si="7"/>
        <v>6.1971687166298816E-3</v>
      </c>
      <c r="J24" s="18">
        <f t="shared" si="8"/>
        <v>-6.20094616548994E-3</v>
      </c>
      <c r="K24" s="21">
        <f t="shared" si="13"/>
        <v>0.18934468654207193</v>
      </c>
      <c r="L24" s="21">
        <f t="shared" si="13"/>
        <v>3.8404900102376057E-5</v>
      </c>
      <c r="M24" s="21">
        <f t="shared" si="13"/>
        <v>3.8451733347304393E-5</v>
      </c>
      <c r="N24" s="21">
        <f t="shared" si="2"/>
        <v>1.0997724466367122E-3</v>
      </c>
      <c r="O24" s="21">
        <f t="shared" si="3"/>
        <v>-1.100442806661561E-3</v>
      </c>
      <c r="P24" s="21">
        <f t="shared" si="4"/>
        <v>-3.8428309590280277E-5</v>
      </c>
      <c r="Q24" s="19">
        <f t="shared" si="9"/>
        <v>0.18934468654207193</v>
      </c>
      <c r="R24" s="19">
        <f t="shared" si="9"/>
        <v>3.8404900102376057E-5</v>
      </c>
      <c r="S24" s="19">
        <f t="shared" si="9"/>
        <v>3.8451733347304393E-5</v>
      </c>
      <c r="T24" s="19">
        <f t="shared" si="10"/>
        <v>1.0997724466367122E-3</v>
      </c>
      <c r="U24" s="19">
        <f t="shared" si="11"/>
        <v>-1.100442806661561E-3</v>
      </c>
      <c r="V24" s="19">
        <f t="shared" si="12"/>
        <v>-3.8428309590280277E-5</v>
      </c>
    </row>
    <row r="25" spans="1:22" x14ac:dyDescent="0.25">
      <c r="A25" s="26">
        <f>Wellpath!E25</f>
        <v>2200</v>
      </c>
      <c r="B25" s="68">
        <v>0</v>
      </c>
      <c r="C25" s="22">
        <v>0</v>
      </c>
      <c r="D25" s="22">
        <v>0</v>
      </c>
      <c r="E25" s="20">
        <f>Model!$W$37*(Wellpath!$K25-Wellpath!$K24)*MAX(ABS(Wellpath!$L25-Wellpath!$L24),Model!$B$24*(Wellpath!$K25-Wellpath!$K24))*COS(Wellpath!$L25)*COS(Wellpath!$M25)</f>
        <v>0.17713930885031248</v>
      </c>
      <c r="F25" s="20">
        <f>Model!$W$37*(Wellpath!$K25-Wellpath!$K24)*MAX(ABS(Wellpath!$L25-Wellpath!$L24),Model!$B$24*(Wellpath!$K25-Wellpath!$K24))*COS(Wellpath!$L25)*SIN(Wellpath!$M25)</f>
        <v>6.1858409722892705E-3</v>
      </c>
      <c r="G25" s="20">
        <f>Model!$W$37*(Wellpath!$K25-Wellpath!$K24)*MAX(ABS(Wellpath!$L25-Wellpath!$L24),Model!$B$24*(Wellpath!$K25-Wellpath!$K24))*-SIN(Wellpath!$L25)</f>
        <v>-1.2394337433259765E-2</v>
      </c>
      <c r="H25" s="18">
        <f t="shared" si="6"/>
        <v>0.17713930885031248</v>
      </c>
      <c r="I25" s="18">
        <f t="shared" si="7"/>
        <v>6.1858409722892705E-3</v>
      </c>
      <c r="J25" s="18">
        <f t="shared" si="8"/>
        <v>-1.2394337433259765E-2</v>
      </c>
      <c r="K25" s="21">
        <f t="shared" si="13"/>
        <v>0.22072302128203833</v>
      </c>
      <c r="L25" s="21">
        <f t="shared" si="13"/>
        <v>7.6669528636828723E-5</v>
      </c>
      <c r="M25" s="21">
        <f t="shared" si="13"/>
        <v>1.9207133375680863E-4</v>
      </c>
      <c r="N25" s="21">
        <f t="shared" si="2"/>
        <v>2.1955280411259785E-3</v>
      </c>
      <c r="O25" s="21">
        <f t="shared" si="3"/>
        <v>-3.2959671732467519E-3</v>
      </c>
      <c r="P25" s="21">
        <f t="shared" si="4"/>
        <v>-1.1509770990931716E-4</v>
      </c>
      <c r="Q25" s="19">
        <f t="shared" si="9"/>
        <v>0.22072302128203833</v>
      </c>
      <c r="R25" s="19">
        <f t="shared" si="9"/>
        <v>7.6669528636828723E-5</v>
      </c>
      <c r="S25" s="19">
        <f t="shared" si="9"/>
        <v>1.9207133375680863E-4</v>
      </c>
      <c r="T25" s="19">
        <f t="shared" si="10"/>
        <v>2.1955280411259785E-3</v>
      </c>
      <c r="U25" s="19">
        <f t="shared" si="11"/>
        <v>-3.2959671732467519E-3</v>
      </c>
      <c r="V25" s="19">
        <f t="shared" si="12"/>
        <v>-1.1509770990931716E-4</v>
      </c>
    </row>
    <row r="26" spans="1:22" x14ac:dyDescent="0.25">
      <c r="A26" s="26">
        <f>Wellpath!E26</f>
        <v>2300</v>
      </c>
      <c r="B26" s="68">
        <v>0</v>
      </c>
      <c r="C26" s="22">
        <v>0</v>
      </c>
      <c r="D26" s="22">
        <v>0</v>
      </c>
      <c r="E26" s="20">
        <f>Model!$W$37*(Wellpath!$K26-Wellpath!$K25)*MAX(ABS(Wellpath!$L26-Wellpath!$L25),Model!$B$24*(Wellpath!$K26-Wellpath!$K25))*COS(Wellpath!$L26)*COS(Wellpath!$M26)</f>
        <v>0.17659910773263535</v>
      </c>
      <c r="F26" s="20">
        <f>Model!$W$37*(Wellpath!$K26-Wellpath!$K25)*MAX(ABS(Wellpath!$L26-Wellpath!$L25),Model!$B$24*(Wellpath!$K26-Wellpath!$K25))*COS(Wellpath!$L26)*SIN(Wellpath!$M26)</f>
        <v>6.1669767335796825E-3</v>
      </c>
      <c r="G26" s="20">
        <f>Model!$W$37*(Wellpath!$K26-Wellpath!$K25)*MAX(ABS(Wellpath!$L26-Wellpath!$L25),Model!$B$24*(Wellpath!$K26-Wellpath!$K25))*-SIN(Wellpath!$L26)</f>
        <v>-1.8572628110068486E-2</v>
      </c>
      <c r="H26" s="18">
        <f t="shared" si="6"/>
        <v>0.17659910773263535</v>
      </c>
      <c r="I26" s="18">
        <f t="shared" si="7"/>
        <v>6.1669767335796825E-3</v>
      </c>
      <c r="J26" s="18">
        <f t="shared" si="8"/>
        <v>-1.8572628110068486E-2</v>
      </c>
      <c r="K26" s="21">
        <f t="shared" si="13"/>
        <v>0.25191026613400125</v>
      </c>
      <c r="L26" s="21">
        <f t="shared" si="13"/>
        <v>1.1470113066934185E-4</v>
      </c>
      <c r="M26" s="21">
        <f t="shared" si="13"/>
        <v>5.3701384867171475E-4</v>
      </c>
      <c r="N26" s="21">
        <f t="shared" si="2"/>
        <v>3.2846106296840726E-3</v>
      </c>
      <c r="O26" s="21">
        <f t="shared" si="3"/>
        <v>-6.5758767257349075E-3</v>
      </c>
      <c r="P26" s="21">
        <f t="shared" si="4"/>
        <v>-2.2963467534553751E-4</v>
      </c>
      <c r="Q26" s="19">
        <f t="shared" si="9"/>
        <v>0.25191026613400125</v>
      </c>
      <c r="R26" s="19">
        <f t="shared" si="9"/>
        <v>1.1470113066934185E-4</v>
      </c>
      <c r="S26" s="19">
        <f t="shared" si="9"/>
        <v>5.3701384867171475E-4</v>
      </c>
      <c r="T26" s="19">
        <f t="shared" si="10"/>
        <v>3.2846106296840726E-3</v>
      </c>
      <c r="U26" s="19">
        <f t="shared" si="11"/>
        <v>-6.5758767257349075E-3</v>
      </c>
      <c r="V26" s="19">
        <f t="shared" si="12"/>
        <v>-2.2963467534553751E-4</v>
      </c>
    </row>
    <row r="27" spans="1:22" x14ac:dyDescent="0.25">
      <c r="A27" s="26">
        <f>Wellpath!E27</f>
        <v>2400</v>
      </c>
      <c r="B27" s="68">
        <v>0</v>
      </c>
      <c r="C27" s="22">
        <v>0</v>
      </c>
      <c r="D27" s="22">
        <v>0</v>
      </c>
      <c r="E27" s="20">
        <f>Model!$W$37*(Wellpath!$K27-Wellpath!$K26)*MAX(ABS(Wellpath!$L27-Wellpath!$L26),Model!$B$24*(Wellpath!$K27-Wellpath!$K26))*COS(Wellpath!$L27)*COS(Wellpath!$M27)</f>
        <v>0.17584374780519241</v>
      </c>
      <c r="F27" s="20">
        <f>Model!$W$37*(Wellpath!$K27-Wellpath!$K26)*MAX(ABS(Wellpath!$L27-Wellpath!$L26),Model!$B$24*(Wellpath!$K27-Wellpath!$K26))*COS(Wellpath!$L27)*SIN(Wellpath!$M27)</f>
        <v>6.1405989836701451E-3</v>
      </c>
      <c r="G27" s="20">
        <f>Model!$W$37*(Wellpath!$K27-Wellpath!$K26)*MAX(ABS(Wellpath!$L27-Wellpath!$L26),Model!$B$24*(Wellpath!$K27-Wellpath!$K26))*-SIN(Wellpath!$L27)</f>
        <v>-2.4728290900419028E-2</v>
      </c>
      <c r="H27" s="18">
        <f t="shared" si="6"/>
        <v>0.17584374780519241</v>
      </c>
      <c r="I27" s="18">
        <f t="shared" si="7"/>
        <v>6.1405989836701451E-3</v>
      </c>
      <c r="J27" s="18">
        <f t="shared" si="8"/>
        <v>-2.4728290900419028E-2</v>
      </c>
      <c r="K27" s="21">
        <f t="shared" si="13"/>
        <v>0.28283128977617733</v>
      </c>
      <c r="L27" s="21">
        <f t="shared" si="13"/>
        <v>1.5240808654759267E-4</v>
      </c>
      <c r="M27" s="21">
        <f t="shared" si="13"/>
        <v>1.1485022195274613E-3</v>
      </c>
      <c r="N27" s="21">
        <f t="shared" si="2"/>
        <v>4.3643965687413869E-3</v>
      </c>
      <c r="O27" s="21">
        <f t="shared" si="3"/>
        <v>-1.0924192074481625E-2</v>
      </c>
      <c r="P27" s="21">
        <f t="shared" si="4"/>
        <v>-3.814811933165503E-4</v>
      </c>
      <c r="Q27" s="19">
        <f t="shared" si="9"/>
        <v>0.28283128977617733</v>
      </c>
      <c r="R27" s="19">
        <f t="shared" si="9"/>
        <v>1.5240808654759267E-4</v>
      </c>
      <c r="S27" s="19">
        <f t="shared" si="9"/>
        <v>1.1485022195274613E-3</v>
      </c>
      <c r="T27" s="19">
        <f t="shared" si="10"/>
        <v>4.3643965687413869E-3</v>
      </c>
      <c r="U27" s="19">
        <f t="shared" si="11"/>
        <v>-1.0924192074481625E-2</v>
      </c>
      <c r="V27" s="19">
        <f t="shared" si="12"/>
        <v>-3.814811933165503E-4</v>
      </c>
    </row>
    <row r="28" spans="1:22" x14ac:dyDescent="0.25">
      <c r="A28" s="26">
        <f>Wellpath!E28</f>
        <v>2500</v>
      </c>
      <c r="B28" s="68">
        <v>0</v>
      </c>
      <c r="C28" s="22">
        <v>0</v>
      </c>
      <c r="D28" s="22">
        <v>0</v>
      </c>
      <c r="E28" s="20">
        <f>Model!$W$37*(Wellpath!$K28-Wellpath!$K27)*MAX(ABS(Wellpath!$L28-Wellpath!$L27),Model!$B$24*(Wellpath!$K28-Wellpath!$K27))*COS(Wellpath!$L28)*COS(Wellpath!$M28)</f>
        <v>0.17487414935770312</v>
      </c>
      <c r="F28" s="20">
        <f>Model!$W$37*(Wellpath!$K28-Wellpath!$K27)*MAX(ABS(Wellpath!$L28-Wellpath!$L27),Model!$B$24*(Wellpath!$K28-Wellpath!$K27))*COS(Wellpath!$L28)*SIN(Wellpath!$M28)</f>
        <v>6.1067398597858145E-3</v>
      </c>
      <c r="G28" s="20">
        <f>Model!$W$37*(Wellpath!$K28-Wellpath!$K27)*MAX(ABS(Wellpath!$L28-Wellpath!$L27),Model!$B$24*(Wellpath!$K28-Wellpath!$K27))*-SIN(Wellpath!$L28)</f>
        <v>-3.0853826077408816E-2</v>
      </c>
      <c r="H28" s="18">
        <f t="shared" si="6"/>
        <v>0.17487414935770312</v>
      </c>
      <c r="I28" s="18">
        <f t="shared" si="7"/>
        <v>6.1067398597858145E-3</v>
      </c>
      <c r="J28" s="18">
        <f t="shared" si="8"/>
        <v>-3.0853826077408816E-2</v>
      </c>
      <c r="K28" s="21">
        <f t="shared" si="13"/>
        <v>0.31341225788975757</v>
      </c>
      <c r="L28" s="21">
        <f t="shared" si="13"/>
        <v>1.8970035826268954E-4</v>
      </c>
      <c r="M28" s="21">
        <f t="shared" si="13"/>
        <v>2.1004608031424538E-3</v>
      </c>
      <c r="N28" s="21">
        <f t="shared" si="2"/>
        <v>5.4323075070702104E-3</v>
      </c>
      <c r="O28" s="21">
        <f t="shared" si="3"/>
        <v>-1.631972866419901E-2</v>
      </c>
      <c r="P28" s="21">
        <f t="shared" si="4"/>
        <v>-5.6989748285036167E-4</v>
      </c>
      <c r="Q28" s="19">
        <f t="shared" si="9"/>
        <v>0.31341225788975757</v>
      </c>
      <c r="R28" s="19">
        <f t="shared" si="9"/>
        <v>1.8970035826268954E-4</v>
      </c>
      <c r="S28" s="19">
        <f t="shared" si="9"/>
        <v>2.1004608031424538E-3</v>
      </c>
      <c r="T28" s="19">
        <f t="shared" si="10"/>
        <v>5.4323075070702104E-3</v>
      </c>
      <c r="U28" s="19">
        <f t="shared" si="11"/>
        <v>-1.631972866419901E-2</v>
      </c>
      <c r="V28" s="19">
        <f t="shared" si="12"/>
        <v>-5.6989748285036167E-4</v>
      </c>
    </row>
    <row r="29" spans="1:22" x14ac:dyDescent="0.25">
      <c r="A29" s="26">
        <f>Wellpath!E29</f>
        <v>2600</v>
      </c>
      <c r="B29" s="68">
        <v>0</v>
      </c>
      <c r="C29" s="22">
        <v>0</v>
      </c>
      <c r="D29" s="22">
        <v>0</v>
      </c>
      <c r="E29" s="20">
        <f>Model!$W$37*(Wellpath!$K29-Wellpath!$K28)*MAX(ABS(Wellpath!$L29-Wellpath!$L28),Model!$B$24*(Wellpath!$K29-Wellpath!$K28))*COS(Wellpath!$L29)*COS(Wellpath!$M29)</f>
        <v>0.17369149369651865</v>
      </c>
      <c r="F29" s="20">
        <f>Model!$W$37*(Wellpath!$K29-Wellpath!$K28)*MAX(ABS(Wellpath!$L29-Wellpath!$L28),Model!$B$24*(Wellpath!$K29-Wellpath!$K28))*COS(Wellpath!$L29)*SIN(Wellpath!$M29)</f>
        <v>6.0654406140534809E-3</v>
      </c>
      <c r="G29" s="20">
        <f>Model!$W$37*(Wellpath!$K29-Wellpath!$K28)*MAX(ABS(Wellpath!$L29-Wellpath!$L28),Model!$B$24*(Wellpath!$K29-Wellpath!$K28))*-SIN(Wellpath!$L29)</f>
        <v>-3.6941770619990787E-2</v>
      </c>
      <c r="H29" s="18">
        <f t="shared" si="6"/>
        <v>0.17369149369651865</v>
      </c>
      <c r="I29" s="18">
        <f t="shared" si="7"/>
        <v>6.0654406140534809E-3</v>
      </c>
      <c r="J29" s="18">
        <f t="shared" si="8"/>
        <v>-3.6941770619990787E-2</v>
      </c>
      <c r="K29" s="21">
        <f t="shared" si="13"/>
        <v>0.34358099287228533</v>
      </c>
      <c r="L29" s="21">
        <f t="shared" si="13"/>
        <v>2.2648992810529901E-4</v>
      </c>
      <c r="M29" s="21">
        <f t="shared" si="13"/>
        <v>3.4651552196824685E-3</v>
      </c>
      <c r="N29" s="21">
        <f t="shared" si="2"/>
        <v>6.4858229472526891E-3</v>
      </c>
      <c r="O29" s="21">
        <f t="shared" si="3"/>
        <v>-2.2736199982979377E-2</v>
      </c>
      <c r="P29" s="21">
        <f t="shared" si="4"/>
        <v>-7.939655987239014E-4</v>
      </c>
      <c r="Q29" s="19">
        <f t="shared" si="9"/>
        <v>0.34358099287228533</v>
      </c>
      <c r="R29" s="19">
        <f t="shared" si="9"/>
        <v>2.2648992810529901E-4</v>
      </c>
      <c r="S29" s="19">
        <f t="shared" si="9"/>
        <v>3.4651552196824685E-3</v>
      </c>
      <c r="T29" s="19">
        <f t="shared" si="10"/>
        <v>6.4858229472526891E-3</v>
      </c>
      <c r="U29" s="19">
        <f t="shared" si="11"/>
        <v>-2.2736199982979377E-2</v>
      </c>
      <c r="V29" s="19">
        <f t="shared" si="12"/>
        <v>-7.939655987239014E-4</v>
      </c>
    </row>
    <row r="30" spans="1:22" x14ac:dyDescent="0.25">
      <c r="A30" s="26">
        <f>Wellpath!E30</f>
        <v>2700</v>
      </c>
      <c r="B30" s="68">
        <v>0</v>
      </c>
      <c r="C30" s="22">
        <v>0</v>
      </c>
      <c r="D30" s="22">
        <v>0</v>
      </c>
      <c r="E30" s="20">
        <f>Model!$W$37*(Wellpath!$K30-Wellpath!$K29)*MAX(ABS(Wellpath!$L30-Wellpath!$L29),Model!$B$24*(Wellpath!$K30-Wellpath!$K29))*COS(Wellpath!$L30)*COS(Wellpath!$M30)</f>
        <v>0.17229722170538825</v>
      </c>
      <c r="F30" s="20">
        <f>Model!$W$37*(Wellpath!$K30-Wellpath!$K29)*MAX(ABS(Wellpath!$L30-Wellpath!$L29),Model!$B$24*(Wellpath!$K30-Wellpath!$K29))*COS(Wellpath!$L30)*SIN(Wellpath!$M30)</f>
        <v>6.0167515632424161E-3</v>
      </c>
      <c r="G30" s="20">
        <f>Model!$W$37*(Wellpath!$K30-Wellpath!$K29)*MAX(ABS(Wellpath!$L30-Wellpath!$L29),Model!$B$24*(Wellpath!$K30-Wellpath!$K29))*-SIN(Wellpath!$L30)</f>
        <v>-4.2984707305515776E-2</v>
      </c>
      <c r="H30" s="18">
        <f t="shared" si="6"/>
        <v>0.17229722170538825</v>
      </c>
      <c r="I30" s="18">
        <f t="shared" si="7"/>
        <v>6.0167515632424161E-3</v>
      </c>
      <c r="J30" s="18">
        <f t="shared" si="8"/>
        <v>-4.2984707305515776E-2</v>
      </c>
      <c r="K30" s="21">
        <f t="shared" si="13"/>
        <v>0.37326732547968106</v>
      </c>
      <c r="L30" s="21">
        <f t="shared" si="13"/>
        <v>2.6269122747907909E-4</v>
      </c>
      <c r="M30" s="21">
        <f t="shared" si="13"/>
        <v>5.3128402818233295E-3</v>
      </c>
      <c r="N30" s="21">
        <f t="shared" si="2"/>
        <v>7.5224925252909093E-3</v>
      </c>
      <c r="O30" s="21">
        <f t="shared" si="3"/>
        <v>-3.0142345627539049E-2</v>
      </c>
      <c r="P30" s="21">
        <f t="shared" si="4"/>
        <v>-1.0525939035998812E-3</v>
      </c>
      <c r="Q30" s="19">
        <f t="shared" si="9"/>
        <v>0.37326732547968106</v>
      </c>
      <c r="R30" s="19">
        <f t="shared" si="9"/>
        <v>2.6269122747907909E-4</v>
      </c>
      <c r="S30" s="19">
        <f t="shared" si="9"/>
        <v>5.3128402818233295E-3</v>
      </c>
      <c r="T30" s="19">
        <f t="shared" si="10"/>
        <v>7.5224925252909093E-3</v>
      </c>
      <c r="U30" s="19">
        <f t="shared" si="11"/>
        <v>-3.0142345627539049E-2</v>
      </c>
      <c r="V30" s="19">
        <f t="shared" si="12"/>
        <v>-1.0525939035998812E-3</v>
      </c>
    </row>
    <row r="31" spans="1:22" x14ac:dyDescent="0.25">
      <c r="A31" s="26">
        <f>Wellpath!E31</f>
        <v>2800</v>
      </c>
      <c r="B31" s="68">
        <v>0</v>
      </c>
      <c r="C31" s="22">
        <v>0</v>
      </c>
      <c r="D31" s="22">
        <v>0</v>
      </c>
      <c r="E31" s="20">
        <f>Model!$W$37*(Wellpath!$K31-Wellpath!$K30)*MAX(ABS(Wellpath!$L31-Wellpath!$L30),Model!$B$24*(Wellpath!$K31-Wellpath!$K30))*COS(Wellpath!$L31)*COS(Wellpath!$M31)</f>
        <v>0.17069303208996239</v>
      </c>
      <c r="F31" s="20">
        <f>Model!$W$37*(Wellpath!$K31-Wellpath!$K30)*MAX(ABS(Wellpath!$L31-Wellpath!$L30),Model!$B$24*(Wellpath!$K31-Wellpath!$K30))*COS(Wellpath!$L31)*SIN(Wellpath!$M31)</f>
        <v>5.9607320274610749E-3</v>
      </c>
      <c r="G31" s="20">
        <f>Model!$W$37*(Wellpath!$K31-Wellpath!$K30)*MAX(ABS(Wellpath!$L31-Wellpath!$L30),Model!$B$24*(Wellpath!$K31-Wellpath!$K30))*-SIN(Wellpath!$L31)</f>
        <v>-4.8975273746475589E-2</v>
      </c>
      <c r="H31" s="18">
        <f t="shared" si="6"/>
        <v>0.17069303208996239</v>
      </c>
      <c r="I31" s="18">
        <f t="shared" si="7"/>
        <v>5.9607320274610749E-3</v>
      </c>
      <c r="J31" s="18">
        <f t="shared" si="8"/>
        <v>-4.8975273746475589E-2</v>
      </c>
      <c r="K31" s="21">
        <f t="shared" si="13"/>
        <v>0.40240343668374601</v>
      </c>
      <c r="L31" s="21">
        <f t="shared" si="13"/>
        <v>2.982215537822793E-4</v>
      </c>
      <c r="M31" s="21">
        <f t="shared" si="13"/>
        <v>7.7114177203655501E-3</v>
      </c>
      <c r="N31" s="21">
        <f t="shared" si="2"/>
        <v>8.5399479485339901E-3</v>
      </c>
      <c r="O31" s="21">
        <f t="shared" si="3"/>
        <v>-3.8502083600760899E-2</v>
      </c>
      <c r="P31" s="21">
        <f t="shared" si="4"/>
        <v>-1.3445223863741717E-3</v>
      </c>
      <c r="Q31" s="19">
        <f t="shared" si="9"/>
        <v>0.40240343668374601</v>
      </c>
      <c r="R31" s="19">
        <f t="shared" si="9"/>
        <v>2.982215537822793E-4</v>
      </c>
      <c r="S31" s="19">
        <f t="shared" si="9"/>
        <v>7.7114177203655501E-3</v>
      </c>
      <c r="T31" s="19">
        <f t="shared" si="10"/>
        <v>8.5399479485339901E-3</v>
      </c>
      <c r="U31" s="19">
        <f t="shared" si="11"/>
        <v>-3.8502083600760899E-2</v>
      </c>
      <c r="V31" s="19">
        <f t="shared" si="12"/>
        <v>-1.3445223863741717E-3</v>
      </c>
    </row>
    <row r="32" spans="1:22" x14ac:dyDescent="0.25">
      <c r="A32" s="26">
        <f>Wellpath!E32</f>
        <v>2900</v>
      </c>
      <c r="B32" s="68">
        <v>0</v>
      </c>
      <c r="C32" s="22">
        <v>0</v>
      </c>
      <c r="D32" s="22">
        <v>0</v>
      </c>
      <c r="E32" s="20">
        <f>Model!$W$37*(Wellpath!$K32-Wellpath!$K31)*MAX(ABS(Wellpath!$L32-Wellpath!$L31),Model!$B$24*(Wellpath!$K32-Wellpath!$K31))*COS(Wellpath!$L32)*COS(Wellpath!$M32)</f>
        <v>0.16888087930818088</v>
      </c>
      <c r="F32" s="20">
        <f>Model!$W$37*(Wellpath!$K32-Wellpath!$K31)*MAX(ABS(Wellpath!$L32-Wellpath!$L31),Model!$B$24*(Wellpath!$K32-Wellpath!$K31))*COS(Wellpath!$L32)*SIN(Wellpath!$M32)</f>
        <v>5.8974502578846523E-3</v>
      </c>
      <c r="G32" s="20">
        <f>Model!$W$37*(Wellpath!$K32-Wellpath!$K31)*MAX(ABS(Wellpath!$L32-Wellpath!$L31),Model!$B$24*(Wellpath!$K32-Wellpath!$K31))*-SIN(Wellpath!$L32)</f>
        <v>-5.4906171360437919E-2</v>
      </c>
      <c r="H32" s="18">
        <f t="shared" si="6"/>
        <v>0.16888087930818088</v>
      </c>
      <c r="I32" s="18">
        <f t="shared" si="7"/>
        <v>5.8974502578846523E-3</v>
      </c>
      <c r="J32" s="18">
        <f t="shared" si="8"/>
        <v>-5.4906171360437919E-2</v>
      </c>
      <c r="K32" s="21">
        <f t="shared" si="13"/>
        <v>0.43092418807965038</v>
      </c>
      <c r="L32" s="21">
        <f t="shared" si="13"/>
        <v>3.3300147332650308E-4</v>
      </c>
      <c r="M32" s="21">
        <f t="shared" si="13"/>
        <v>1.0726105373827323E-2</v>
      </c>
      <c r="N32" s="21">
        <f t="shared" si="2"/>
        <v>9.5359145337618086E-3</v>
      </c>
      <c r="O32" s="21">
        <f t="shared" si="3"/>
        <v>-4.7774686099557311E-2</v>
      </c>
      <c r="P32" s="21">
        <f t="shared" si="4"/>
        <v>-1.6683288008232451E-3</v>
      </c>
      <c r="Q32" s="19">
        <f t="shared" si="9"/>
        <v>0.43092418807965038</v>
      </c>
      <c r="R32" s="19">
        <f t="shared" si="9"/>
        <v>3.3300147332650308E-4</v>
      </c>
      <c r="S32" s="19">
        <f t="shared" si="9"/>
        <v>1.0726105373827323E-2</v>
      </c>
      <c r="T32" s="19">
        <f t="shared" si="10"/>
        <v>9.5359145337618086E-3</v>
      </c>
      <c r="U32" s="19">
        <f t="shared" si="11"/>
        <v>-4.7774686099557311E-2</v>
      </c>
      <c r="V32" s="19">
        <f t="shared" si="12"/>
        <v>-1.6683288008232451E-3</v>
      </c>
    </row>
    <row r="33" spans="1:22" x14ac:dyDescent="0.25">
      <c r="A33" s="26">
        <f>Wellpath!E33</f>
        <v>3000</v>
      </c>
      <c r="B33" s="68">
        <v>0</v>
      </c>
      <c r="C33" s="22">
        <v>0</v>
      </c>
      <c r="D33" s="22">
        <v>0</v>
      </c>
      <c r="E33" s="20">
        <f>Model!$W$37*(Wellpath!$K33-Wellpath!$K32)*MAX(ABS(Wellpath!$L33-Wellpath!$L32),Model!$B$24*(Wellpath!$K33-Wellpath!$K32))*COS(Wellpath!$L33)*COS(Wellpath!$M33)</f>
        <v>0.16686297118906757</v>
      </c>
      <c r="F33" s="20">
        <f>Model!$W$37*(Wellpath!$K33-Wellpath!$K32)*MAX(ABS(Wellpath!$L33-Wellpath!$L32),Model!$B$24*(Wellpath!$K33-Wellpath!$K32))*COS(Wellpath!$L33)*SIN(Wellpath!$M33)</f>
        <v>5.8269833536015708E-3</v>
      </c>
      <c r="G33" s="20">
        <f>Model!$W$37*(Wellpath!$K33-Wellpath!$K32)*MAX(ABS(Wellpath!$L33-Wellpath!$L32),Model!$B$24*(Wellpath!$K33-Wellpath!$K32))*-SIN(Wellpath!$L33)</f>
        <v>-6.0770174262244896E-2</v>
      </c>
      <c r="H33" s="18">
        <f t="shared" si="6"/>
        <v>0.16686297118906757</v>
      </c>
      <c r="I33" s="18">
        <f t="shared" si="7"/>
        <v>5.8269833536015708E-3</v>
      </c>
      <c r="J33" s="18">
        <f t="shared" si="8"/>
        <v>-6.0770174262244896E-2</v>
      </c>
      <c r="K33" s="21">
        <f t="shared" si="13"/>
        <v>0.45876743923369395</v>
      </c>
      <c r="L33" s="21">
        <f t="shared" si="13"/>
        <v>3.6695520832965287E-4</v>
      </c>
      <c r="M33" s="21">
        <f t="shared" si="13"/>
        <v>1.4419119453690935E-2</v>
      </c>
      <c r="N33" s="21">
        <f t="shared" si="2"/>
        <v>1.0508222289213004E-2</v>
      </c>
      <c r="O33" s="21">
        <f t="shared" si="3"/>
        <v>-5.7914977936632896E-2</v>
      </c>
      <c r="P33" s="21">
        <f t="shared" si="4"/>
        <v>-2.0224355946448129E-3</v>
      </c>
      <c r="Q33" s="19">
        <f t="shared" si="9"/>
        <v>0.45876743923369395</v>
      </c>
      <c r="R33" s="19">
        <f t="shared" si="9"/>
        <v>3.6695520832965287E-4</v>
      </c>
      <c r="S33" s="19">
        <f t="shared" si="9"/>
        <v>1.4419119453690935E-2</v>
      </c>
      <c r="T33" s="19">
        <f t="shared" si="10"/>
        <v>1.0508222289213004E-2</v>
      </c>
      <c r="U33" s="19">
        <f t="shared" si="11"/>
        <v>-5.7914977936632896E-2</v>
      </c>
      <c r="V33" s="19">
        <f t="shared" si="12"/>
        <v>-2.0224355946448129E-3</v>
      </c>
    </row>
    <row r="34" spans="1:22" x14ac:dyDescent="0.25">
      <c r="A34" s="26">
        <f>Wellpath!E34</f>
        <v>3100</v>
      </c>
      <c r="B34" s="68">
        <v>0</v>
      </c>
      <c r="C34" s="22">
        <v>0</v>
      </c>
      <c r="D34" s="22">
        <v>0</v>
      </c>
      <c r="E34" s="20">
        <f>Model!$W$37*(Wellpath!$K34-Wellpath!$K33)*MAX(ABS(Wellpath!$L34-Wellpath!$L33),Model!$B$24*(Wellpath!$K34-Wellpath!$K33))*COS(Wellpath!$L34)*COS(Wellpath!$M34)</f>
        <v>0.16464176624283003</v>
      </c>
      <c r="F34" s="20">
        <f>Model!$W$37*(Wellpath!$K34-Wellpath!$K33)*MAX(ABS(Wellpath!$L34-Wellpath!$L33),Model!$B$24*(Wellpath!$K34-Wellpath!$K33))*COS(Wellpath!$L34)*SIN(Wellpath!$M34)</f>
        <v>5.7494171676800796E-3</v>
      </c>
      <c r="G34" s="20">
        <f>Model!$W$37*(Wellpath!$K34-Wellpath!$K33)*MAX(ABS(Wellpath!$L34-Wellpath!$L33),Model!$B$24*(Wellpath!$K34-Wellpath!$K33))*-SIN(Wellpath!$L34)</f>
        <v>-6.6560138067640801E-2</v>
      </c>
      <c r="H34" s="18">
        <f t="shared" si="6"/>
        <v>0.16464176624283003</v>
      </c>
      <c r="I34" s="18">
        <f t="shared" si="7"/>
        <v>5.7494171676800796E-3</v>
      </c>
      <c r="J34" s="18">
        <f t="shared" si="8"/>
        <v>-6.6560138067640801E-2</v>
      </c>
      <c r="K34" s="21">
        <f t="shared" si="13"/>
        <v>0.48587435042525262</v>
      </c>
      <c r="L34" s="21">
        <f t="shared" si="13"/>
        <v>4.0001100609766732E-4</v>
      </c>
      <c r="M34" s="21">
        <f t="shared" si="13"/>
        <v>1.884937143327434E-2</v>
      </c>
      <c r="N34" s="21">
        <f t="shared" si="2"/>
        <v>1.1454816486566701E-2</v>
      </c>
      <c r="O34" s="21">
        <f t="shared" si="3"/>
        <v>-6.8873556629455907E-2</v>
      </c>
      <c r="P34" s="21">
        <f t="shared" si="4"/>
        <v>-2.4051175951340636E-3</v>
      </c>
      <c r="Q34" s="19">
        <f t="shared" si="9"/>
        <v>0.48587435042525262</v>
      </c>
      <c r="R34" s="19">
        <f t="shared" si="9"/>
        <v>4.0001100609766732E-4</v>
      </c>
      <c r="S34" s="19">
        <f t="shared" si="9"/>
        <v>1.884937143327434E-2</v>
      </c>
      <c r="T34" s="19">
        <f t="shared" si="10"/>
        <v>1.1454816486566701E-2</v>
      </c>
      <c r="U34" s="19">
        <f t="shared" si="11"/>
        <v>-6.8873556629455907E-2</v>
      </c>
      <c r="V34" s="19">
        <f t="shared" si="12"/>
        <v>-2.4051175951340636E-3</v>
      </c>
    </row>
    <row r="35" spans="1:22" x14ac:dyDescent="0.25">
      <c r="A35" s="26">
        <f>Wellpath!E35</f>
        <v>3200</v>
      </c>
      <c r="B35" s="68">
        <v>0</v>
      </c>
      <c r="C35" s="22">
        <v>0</v>
      </c>
      <c r="D35" s="22">
        <v>0</v>
      </c>
      <c r="E35" s="20">
        <f>Model!$W$37*(Wellpath!$K35-Wellpath!$K34)*MAX(ABS(Wellpath!$L35-Wellpath!$L34),Model!$B$24*(Wellpath!$K35-Wellpath!$K34))*COS(Wellpath!$L35)*COS(Wellpath!$M35)</f>
        <v>0.16221997066554705</v>
      </c>
      <c r="F35" s="20">
        <f>Model!$W$37*(Wellpath!$K35-Wellpath!$K34)*MAX(ABS(Wellpath!$L35-Wellpath!$L34),Model!$B$24*(Wellpath!$K35-Wellpath!$K34))*COS(Wellpath!$L35)*SIN(Wellpath!$M35)</f>
        <v>5.6648462025696462E-3</v>
      </c>
      <c r="G35" s="20">
        <f>Model!$W$37*(Wellpath!$K35-Wellpath!$K34)*MAX(ABS(Wellpath!$L35-Wellpath!$L34),Model!$B$24*(Wellpath!$K35-Wellpath!$K34))*-SIN(Wellpath!$L35)</f>
        <v>-7.2269008597605211E-2</v>
      </c>
      <c r="H35" s="18">
        <f t="shared" si="6"/>
        <v>0.16221997066554705</v>
      </c>
      <c r="I35" s="18">
        <f t="shared" si="7"/>
        <v>5.6648462025696462E-3</v>
      </c>
      <c r="J35" s="18">
        <f t="shared" si="8"/>
        <v>-7.2269008597605211E-2</v>
      </c>
      <c r="K35" s="21">
        <f t="shared" si="13"/>
        <v>0.5121896693079836</v>
      </c>
      <c r="L35" s="21">
        <f t="shared" si="13"/>
        <v>4.3210148859643507E-4</v>
      </c>
      <c r="M35" s="21">
        <f t="shared" si="13"/>
        <v>2.4072181036955076E-2</v>
      </c>
      <c r="N35" s="21">
        <f t="shared" si="2"/>
        <v>1.2373767671372386E-2</v>
      </c>
      <c r="O35" s="21">
        <f t="shared" si="3"/>
        <v>-8.0597033084187586E-2</v>
      </c>
      <c r="P35" s="21">
        <f t="shared" si="4"/>
        <v>-2.8145104140516806E-3</v>
      </c>
      <c r="Q35" s="19">
        <f t="shared" si="9"/>
        <v>0.5121896693079836</v>
      </c>
      <c r="R35" s="19">
        <f t="shared" si="9"/>
        <v>4.3210148859643507E-4</v>
      </c>
      <c r="S35" s="19">
        <f t="shared" si="9"/>
        <v>2.4072181036955076E-2</v>
      </c>
      <c r="T35" s="19">
        <f t="shared" si="10"/>
        <v>1.2373767671372386E-2</v>
      </c>
      <c r="U35" s="19">
        <f t="shared" si="11"/>
        <v>-8.0597033084187586E-2</v>
      </c>
      <c r="V35" s="19">
        <f t="shared" si="12"/>
        <v>-2.8145104140516806E-3</v>
      </c>
    </row>
    <row r="36" spans="1:22" x14ac:dyDescent="0.25">
      <c r="A36" s="26">
        <f>Wellpath!E36</f>
        <v>3300</v>
      </c>
      <c r="B36" s="68">
        <v>0</v>
      </c>
      <c r="C36" s="22">
        <v>0</v>
      </c>
      <c r="D36" s="22">
        <v>0</v>
      </c>
      <c r="E36" s="20">
        <f>Model!$W$37*(Wellpath!$K36-Wellpath!$K35)*MAX(ABS(Wellpath!$L36-Wellpath!$L35),Model!$B$24*(Wellpath!$K36-Wellpath!$K35))*COS(Wellpath!$L36)*COS(Wellpath!$M36)</f>
        <v>0.15960053504207788</v>
      </c>
      <c r="F36" s="20">
        <f>Model!$W$37*(Wellpath!$K36-Wellpath!$K35)*MAX(ABS(Wellpath!$L36-Wellpath!$L35),Model!$B$24*(Wellpath!$K36-Wellpath!$K35))*COS(Wellpath!$L36)*SIN(Wellpath!$M36)</f>
        <v>5.5733734949640077E-3</v>
      </c>
      <c r="G36" s="20">
        <f>Model!$W$37*(Wellpath!$K36-Wellpath!$K35)*MAX(ABS(Wellpath!$L36-Wellpath!$L35),Model!$B$24*(Wellpath!$K36-Wellpath!$K35))*-SIN(Wellpath!$L36)</f>
        <v>-7.7889830472780336E-2</v>
      </c>
      <c r="H36" s="18">
        <f t="shared" si="6"/>
        <v>0.15960053504207788</v>
      </c>
      <c r="I36" s="18">
        <f t="shared" si="7"/>
        <v>5.5733734949640077E-3</v>
      </c>
      <c r="J36" s="18">
        <f t="shared" si="8"/>
        <v>-7.7889830472780336E-2</v>
      </c>
      <c r="K36" s="21">
        <f t="shared" ref="K36:M51" si="14">K35+E36^2</f>
        <v>0.53766200009370113</v>
      </c>
      <c r="L36" s="21">
        <f t="shared" si="14"/>
        <v>4.6316398071080239E-4</v>
      </c>
      <c r="M36" s="21">
        <f t="shared" si="14"/>
        <v>3.0139006728033536E-2</v>
      </c>
      <c r="N36" s="21">
        <f t="shared" si="2"/>
        <v>1.3263281063157977E-2</v>
      </c>
      <c r="O36" s="21">
        <f t="shared" si="3"/>
        <v>-9.302829170198007E-2</v>
      </c>
      <c r="P36" s="21">
        <f t="shared" si="4"/>
        <v>-3.2486195307359143E-3</v>
      </c>
      <c r="Q36" s="19">
        <f t="shared" si="9"/>
        <v>0.53766200009370113</v>
      </c>
      <c r="R36" s="19">
        <f t="shared" si="9"/>
        <v>4.6316398071080239E-4</v>
      </c>
      <c r="S36" s="19">
        <f t="shared" si="9"/>
        <v>3.0139006728033536E-2</v>
      </c>
      <c r="T36" s="19">
        <f t="shared" si="10"/>
        <v>1.3263281063157977E-2</v>
      </c>
      <c r="U36" s="19">
        <f t="shared" si="11"/>
        <v>-9.302829170198007E-2</v>
      </c>
      <c r="V36" s="19">
        <f t="shared" si="12"/>
        <v>-3.2486195307359143E-3</v>
      </c>
    </row>
    <row r="37" spans="1:22" x14ac:dyDescent="0.25">
      <c r="A37" s="26">
        <f>Wellpath!E37</f>
        <v>3400</v>
      </c>
      <c r="B37" s="68">
        <v>0</v>
      </c>
      <c r="C37" s="22">
        <v>0</v>
      </c>
      <c r="D37" s="22">
        <v>0</v>
      </c>
      <c r="E37" s="20">
        <f>Model!$W$37*(Wellpath!$K37-Wellpath!$K36)*MAX(ABS(Wellpath!$L37-Wellpath!$L36),Model!$B$24*(Wellpath!$K37-Wellpath!$K36))*COS(Wellpath!$L37)*COS(Wellpath!$M37)</f>
        <v>0.15678665075123849</v>
      </c>
      <c r="F37" s="20">
        <f>Model!$W$37*(Wellpath!$K37-Wellpath!$K36)*MAX(ABS(Wellpath!$L37-Wellpath!$L36),Model!$B$24*(Wellpath!$K37-Wellpath!$K36))*COS(Wellpath!$L37)*SIN(Wellpath!$M37)</f>
        <v>5.475110490267155E-3</v>
      </c>
      <c r="G37" s="20">
        <f>Model!$W$37*(Wellpath!$K37-Wellpath!$K36)*MAX(ABS(Wellpath!$L37-Wellpath!$L36),Model!$B$24*(Wellpath!$K37-Wellpath!$K36))*-SIN(Wellpath!$L37)</f>
        <v>-8.3415755587533419E-2</v>
      </c>
      <c r="H37" s="18">
        <f t="shared" si="6"/>
        <v>0.15678665075123849</v>
      </c>
      <c r="I37" s="18">
        <f t="shared" si="7"/>
        <v>5.475110490267155E-3</v>
      </c>
      <c r="J37" s="18">
        <f t="shared" si="8"/>
        <v>-8.3415755587533419E-2</v>
      </c>
      <c r="K37" s="21">
        <f t="shared" si="14"/>
        <v>0.562244053947492</v>
      </c>
      <c r="L37" s="21">
        <f t="shared" si="14"/>
        <v>4.9314081559143584E-4</v>
      </c>
      <c r="M37" s="21">
        <f t="shared" si="14"/>
        <v>3.7097195008272646E-2</v>
      </c>
      <c r="N37" s="21">
        <f t="shared" si="2"/>
        <v>1.4121705299419935E-2</v>
      </c>
      <c r="O37" s="21">
        <f t="shared" si="3"/>
        <v>-0.10610676864043334</v>
      </c>
      <c r="P37" s="21">
        <f t="shared" si="4"/>
        <v>-3.7053300092067796E-3</v>
      </c>
      <c r="Q37" s="19">
        <f t="shared" si="9"/>
        <v>0.562244053947492</v>
      </c>
      <c r="R37" s="19">
        <f t="shared" si="9"/>
        <v>4.9314081559143584E-4</v>
      </c>
      <c r="S37" s="19">
        <f t="shared" si="9"/>
        <v>3.7097195008272646E-2</v>
      </c>
      <c r="T37" s="19">
        <f t="shared" si="10"/>
        <v>1.4121705299419935E-2</v>
      </c>
      <c r="U37" s="19">
        <f t="shared" si="11"/>
        <v>-0.10610676864043334</v>
      </c>
      <c r="V37" s="19">
        <f t="shared" si="12"/>
        <v>-3.7053300092067796E-3</v>
      </c>
    </row>
    <row r="38" spans="1:22" x14ac:dyDescent="0.25">
      <c r="A38" s="26">
        <f>Wellpath!E38</f>
        <v>3500</v>
      </c>
      <c r="B38" s="68">
        <v>0</v>
      </c>
      <c r="C38" s="22">
        <v>0</v>
      </c>
      <c r="D38" s="22">
        <v>0</v>
      </c>
      <c r="E38" s="20">
        <f>Model!$W$37*(Wellpath!$K38-Wellpath!$K37)*MAX(ABS(Wellpath!$L38-Wellpath!$L37),Model!$B$24*(Wellpath!$K38-Wellpath!$K37))*COS(Wellpath!$L38)*COS(Wellpath!$M38)</f>
        <v>0.15378174607758835</v>
      </c>
      <c r="F38" s="20">
        <f>Model!$W$37*(Wellpath!$K38-Wellpath!$K37)*MAX(ABS(Wellpath!$L38-Wellpath!$L37),Model!$B$24*(Wellpath!$K38-Wellpath!$K37))*COS(Wellpath!$L38)*SIN(Wellpath!$M38)</f>
        <v>5.3701769068139433E-3</v>
      </c>
      <c r="G38" s="20">
        <f>Model!$W$37*(Wellpath!$K38-Wellpath!$K37)*MAX(ABS(Wellpath!$L38-Wellpath!$L37),Model!$B$24*(Wellpath!$K38-Wellpath!$K37))*-SIN(Wellpath!$L38)</f>
        <v>-8.8840051453313792E-2</v>
      </c>
      <c r="H38" s="18">
        <f t="shared" si="6"/>
        <v>0.15378174607758835</v>
      </c>
      <c r="I38" s="18">
        <f t="shared" si="7"/>
        <v>5.3701769068139433E-3</v>
      </c>
      <c r="J38" s="18">
        <f t="shared" si="8"/>
        <v>-8.8840051453313792E-2</v>
      </c>
      <c r="K38" s="21">
        <f t="shared" si="14"/>
        <v>0.5858928793741639</v>
      </c>
      <c r="L38" s="21">
        <f t="shared" si="14"/>
        <v>5.2197961560191363E-4</v>
      </c>
      <c r="M38" s="21">
        <f t="shared" si="14"/>
        <v>4.4989749750500088E-2</v>
      </c>
      <c r="N38" s="21">
        <f t="shared" si="2"/>
        <v>1.4947540480895326E-2</v>
      </c>
      <c r="O38" s="21">
        <f t="shared" si="3"/>
        <v>-0.11976874687454672</v>
      </c>
      <c r="P38" s="21">
        <f t="shared" si="4"/>
        <v>-4.1824168019215279E-3</v>
      </c>
      <c r="Q38" s="19">
        <f t="shared" si="9"/>
        <v>0.5858928793741639</v>
      </c>
      <c r="R38" s="19">
        <f t="shared" si="9"/>
        <v>5.2197961560191363E-4</v>
      </c>
      <c r="S38" s="19">
        <f t="shared" si="9"/>
        <v>4.4989749750500088E-2</v>
      </c>
      <c r="T38" s="19">
        <f t="shared" si="10"/>
        <v>1.4947540480895326E-2</v>
      </c>
      <c r="U38" s="19">
        <f t="shared" si="11"/>
        <v>-0.11976874687454672</v>
      </c>
      <c r="V38" s="19">
        <f t="shared" si="12"/>
        <v>-4.1824168019215279E-3</v>
      </c>
    </row>
    <row r="39" spans="1:22" x14ac:dyDescent="0.25">
      <c r="A39" s="26">
        <f>Wellpath!E39</f>
        <v>3600</v>
      </c>
      <c r="B39" s="68">
        <v>0</v>
      </c>
      <c r="C39" s="22">
        <v>0</v>
      </c>
      <c r="D39" s="22">
        <v>0</v>
      </c>
      <c r="E39" s="20">
        <f>Model!$W$37*(Wellpath!$K39-Wellpath!$K38)*MAX(ABS(Wellpath!$L39-Wellpath!$L38),Model!$B$24*(Wellpath!$K39-Wellpath!$K38))*COS(Wellpath!$L39)*COS(Wellpath!$M39)</f>
        <v>0.15058948203460829</v>
      </c>
      <c r="F39" s="20">
        <f>Model!$W$37*(Wellpath!$K39-Wellpath!$K38)*MAX(ABS(Wellpath!$L39-Wellpath!$L38),Model!$B$24*(Wellpath!$K39-Wellpath!$K38))*COS(Wellpath!$L39)*SIN(Wellpath!$M39)</f>
        <v>5.2587005900122412E-3</v>
      </c>
      <c r="G39" s="20">
        <f>Model!$W$37*(Wellpath!$K39-Wellpath!$K38)*MAX(ABS(Wellpath!$L39-Wellpath!$L38),Model!$B$24*(Wellpath!$K39-Wellpath!$K38))*-SIN(Wellpath!$L39)</f>
        <v>-9.4156109401161231E-2</v>
      </c>
      <c r="H39" s="18">
        <f t="shared" si="6"/>
        <v>0.15058948203460829</v>
      </c>
      <c r="I39" s="18">
        <f t="shared" si="7"/>
        <v>5.2587005900122412E-3</v>
      </c>
      <c r="J39" s="18">
        <f t="shared" si="8"/>
        <v>-9.4156109401161231E-2</v>
      </c>
      <c r="K39" s="21">
        <f t="shared" si="14"/>
        <v>0.60857007147361553</v>
      </c>
      <c r="L39" s="21">
        <f t="shared" si="14"/>
        <v>5.4963354749730867E-4</v>
      </c>
      <c r="M39" s="21">
        <f t="shared" si="14"/>
        <v>5.3855122688063528E-2</v>
      </c>
      <c r="N39" s="21">
        <f t="shared" si="2"/>
        <v>1.5739445478920359E-2</v>
      </c>
      <c r="O39" s="21">
        <f t="shared" si="3"/>
        <v>-0.13394766661966151</v>
      </c>
      <c r="P39" s="21">
        <f t="shared" si="4"/>
        <v>-4.677555589982672E-3</v>
      </c>
      <c r="Q39" s="19">
        <f t="shared" si="9"/>
        <v>0.60857007147361553</v>
      </c>
      <c r="R39" s="19">
        <f t="shared" si="9"/>
        <v>5.4963354749730867E-4</v>
      </c>
      <c r="S39" s="19">
        <f t="shared" si="9"/>
        <v>5.3855122688063528E-2</v>
      </c>
      <c r="T39" s="19">
        <f t="shared" si="10"/>
        <v>1.5739445478920359E-2</v>
      </c>
      <c r="U39" s="19">
        <f t="shared" si="11"/>
        <v>-0.13394766661966151</v>
      </c>
      <c r="V39" s="19">
        <f t="shared" si="12"/>
        <v>-4.677555589982672E-3</v>
      </c>
    </row>
    <row r="40" spans="1:22" x14ac:dyDescent="0.25">
      <c r="A40" s="26">
        <f>Wellpath!E40</f>
        <v>3700</v>
      </c>
      <c r="B40" s="68">
        <v>0</v>
      </c>
      <c r="C40" s="22">
        <v>0</v>
      </c>
      <c r="D40" s="22">
        <v>0</v>
      </c>
      <c r="E40" s="20">
        <f>Model!$W$37*(Wellpath!$K40-Wellpath!$K39)*MAX(ABS(Wellpath!$L40-Wellpath!$L39),Model!$B$24*(Wellpath!$K40-Wellpath!$K39))*COS(Wellpath!$L40)*COS(Wellpath!$M40)</f>
        <v>7.5294795719967444E-2</v>
      </c>
      <c r="F40" s="20">
        <f>Model!$W$37*(Wellpath!$K40-Wellpath!$K39)*MAX(ABS(Wellpath!$L40-Wellpath!$L39),Model!$B$24*(Wellpath!$K40-Wellpath!$K39))*COS(Wellpath!$L40)*SIN(Wellpath!$M40)</f>
        <v>2.6293522052652164E-3</v>
      </c>
      <c r="G40" s="20">
        <f>Model!$W$37*(Wellpath!$K40-Wellpath!$K39)*MAX(ABS(Wellpath!$L40-Wellpath!$L39),Model!$B$24*(Wellpath!$K40-Wellpath!$K39))*-SIN(Wellpath!$L40)</f>
        <v>-4.7078088903433846E-2</v>
      </c>
      <c r="H40" s="18">
        <f t="shared" si="6"/>
        <v>7.5294795719967444E-2</v>
      </c>
      <c r="I40" s="18">
        <f t="shared" si="7"/>
        <v>2.6293522052652164E-3</v>
      </c>
      <c r="J40" s="18">
        <f t="shared" si="8"/>
        <v>-4.7078088903433846E-2</v>
      </c>
      <c r="K40" s="21">
        <f t="shared" si="14"/>
        <v>0.61423937773612713</v>
      </c>
      <c r="L40" s="21">
        <f t="shared" si="14"/>
        <v>5.565470405166417E-4</v>
      </c>
      <c r="M40" s="21">
        <f t="shared" si="14"/>
        <v>5.6071469142863151E-2</v>
      </c>
      <c r="N40" s="21">
        <f t="shared" si="2"/>
        <v>1.5937422016091649E-2</v>
      </c>
      <c r="O40" s="21">
        <f t="shared" si="3"/>
        <v>-0.13749240170653201</v>
      </c>
      <c r="P40" s="21">
        <f t="shared" si="4"/>
        <v>-4.8013404668605878E-3</v>
      </c>
      <c r="Q40" s="19">
        <f t="shared" si="9"/>
        <v>0.61423937773612713</v>
      </c>
      <c r="R40" s="19">
        <f t="shared" si="9"/>
        <v>5.565470405166417E-4</v>
      </c>
      <c r="S40" s="19">
        <f t="shared" si="9"/>
        <v>5.6071469142863151E-2</v>
      </c>
      <c r="T40" s="19">
        <f t="shared" si="10"/>
        <v>1.5937422016091649E-2</v>
      </c>
      <c r="U40" s="19">
        <f t="shared" si="11"/>
        <v>-0.13749240170653201</v>
      </c>
      <c r="V40" s="19">
        <f t="shared" si="12"/>
        <v>-4.8013404668605878E-3</v>
      </c>
    </row>
    <row r="41" spans="1:22" x14ac:dyDescent="0.25">
      <c r="A41" s="26">
        <f>Wellpath!E41</f>
        <v>3800</v>
      </c>
      <c r="B41" s="68">
        <v>0</v>
      </c>
      <c r="C41" s="22">
        <v>0</v>
      </c>
      <c r="D41" s="22">
        <v>0</v>
      </c>
      <c r="E41" s="20">
        <f>Model!$W$37*(Wellpath!$K41-Wellpath!$K40)*MAX(ABS(Wellpath!$L41-Wellpath!$L40),Model!$B$24*(Wellpath!$K41-Wellpath!$K40))*COS(Wellpath!$L41)*COS(Wellpath!$M41)</f>
        <v>7.5294795719967444E-2</v>
      </c>
      <c r="F41" s="20">
        <f>Model!$W$37*(Wellpath!$K41-Wellpath!$K40)*MAX(ABS(Wellpath!$L41-Wellpath!$L40),Model!$B$24*(Wellpath!$K41-Wellpath!$K40))*COS(Wellpath!$L41)*SIN(Wellpath!$M41)</f>
        <v>2.6293522052652164E-3</v>
      </c>
      <c r="G41" s="20">
        <f>Model!$W$37*(Wellpath!$K41-Wellpath!$K40)*MAX(ABS(Wellpath!$L41-Wellpath!$L40),Model!$B$24*(Wellpath!$K41-Wellpath!$K40))*-SIN(Wellpath!$L41)</f>
        <v>-4.7078088903433846E-2</v>
      </c>
      <c r="H41" s="18">
        <f t="shared" si="6"/>
        <v>7.5294795719967444E-2</v>
      </c>
      <c r="I41" s="18">
        <f t="shared" si="7"/>
        <v>2.6293522052652164E-3</v>
      </c>
      <c r="J41" s="18">
        <f t="shared" si="8"/>
        <v>-4.7078088903433846E-2</v>
      </c>
      <c r="K41" s="21">
        <f t="shared" si="14"/>
        <v>0.61990868399863874</v>
      </c>
      <c r="L41" s="21">
        <f t="shared" si="14"/>
        <v>5.6346053353597473E-4</v>
      </c>
      <c r="M41" s="21">
        <f t="shared" si="14"/>
        <v>5.8287815597662773E-2</v>
      </c>
      <c r="N41" s="21">
        <f t="shared" si="2"/>
        <v>1.6135398553262938E-2</v>
      </c>
      <c r="O41" s="21">
        <f t="shared" si="3"/>
        <v>-0.14103713679340252</v>
      </c>
      <c r="P41" s="21">
        <f t="shared" si="4"/>
        <v>-4.9251253437385036E-3</v>
      </c>
      <c r="Q41" s="19">
        <f t="shared" si="9"/>
        <v>0.61990868399863874</v>
      </c>
      <c r="R41" s="19">
        <f t="shared" si="9"/>
        <v>5.6346053353597473E-4</v>
      </c>
      <c r="S41" s="19">
        <f t="shared" si="9"/>
        <v>5.8287815597662773E-2</v>
      </c>
      <c r="T41" s="19">
        <f t="shared" si="10"/>
        <v>1.6135398553262938E-2</v>
      </c>
      <c r="U41" s="19">
        <f t="shared" si="11"/>
        <v>-0.14103713679340252</v>
      </c>
      <c r="V41" s="19">
        <f t="shared" si="12"/>
        <v>-4.9251253437385036E-3</v>
      </c>
    </row>
    <row r="42" spans="1:22" x14ac:dyDescent="0.25">
      <c r="A42" s="26">
        <f>Wellpath!E42</f>
        <v>3900</v>
      </c>
      <c r="B42" s="68">
        <v>0</v>
      </c>
      <c r="C42" s="22">
        <v>0</v>
      </c>
      <c r="D42" s="22">
        <v>0</v>
      </c>
      <c r="E42" s="20">
        <f>Model!$W$37*(Wellpath!$K42-Wellpath!$K41)*MAX(ABS(Wellpath!$L42-Wellpath!$L41),Model!$B$24*(Wellpath!$K42-Wellpath!$K41))*COS(Wellpath!$L42)*COS(Wellpath!$M42)</f>
        <v>7.5294795719967444E-2</v>
      </c>
      <c r="F42" s="20">
        <f>Model!$W$37*(Wellpath!$K42-Wellpath!$K41)*MAX(ABS(Wellpath!$L42-Wellpath!$L41),Model!$B$24*(Wellpath!$K42-Wellpath!$K41))*COS(Wellpath!$L42)*SIN(Wellpath!$M42)</f>
        <v>2.6293522052652164E-3</v>
      </c>
      <c r="G42" s="20">
        <f>Model!$W$37*(Wellpath!$K42-Wellpath!$K41)*MAX(ABS(Wellpath!$L42-Wellpath!$L41),Model!$B$24*(Wellpath!$K42-Wellpath!$K41))*-SIN(Wellpath!$L42)</f>
        <v>-4.7078088903433846E-2</v>
      </c>
      <c r="H42" s="18">
        <f t="shared" si="6"/>
        <v>7.5294795719967444E-2</v>
      </c>
      <c r="I42" s="18">
        <f t="shared" si="7"/>
        <v>2.6293522052652164E-3</v>
      </c>
      <c r="J42" s="18">
        <f t="shared" si="8"/>
        <v>-4.7078088903433846E-2</v>
      </c>
      <c r="K42" s="21">
        <f t="shared" si="14"/>
        <v>0.62557799026115035</v>
      </c>
      <c r="L42" s="21">
        <f t="shared" si="14"/>
        <v>5.7037402655530777E-4</v>
      </c>
      <c r="M42" s="21">
        <f t="shared" si="14"/>
        <v>6.0504162052462396E-2</v>
      </c>
      <c r="N42" s="21">
        <f t="shared" si="2"/>
        <v>1.6333375090434227E-2</v>
      </c>
      <c r="O42" s="21">
        <f t="shared" si="3"/>
        <v>-0.14458187188027302</v>
      </c>
      <c r="P42" s="21">
        <f t="shared" si="4"/>
        <v>-5.0489102206164194E-3</v>
      </c>
      <c r="Q42" s="19">
        <f t="shared" si="9"/>
        <v>0.62557799026115035</v>
      </c>
      <c r="R42" s="19">
        <f t="shared" si="9"/>
        <v>5.7037402655530777E-4</v>
      </c>
      <c r="S42" s="19">
        <f t="shared" si="9"/>
        <v>6.0504162052462396E-2</v>
      </c>
      <c r="T42" s="19">
        <f t="shared" si="10"/>
        <v>1.6333375090434227E-2</v>
      </c>
      <c r="U42" s="19">
        <f t="shared" si="11"/>
        <v>-0.14458187188027302</v>
      </c>
      <c r="V42" s="19">
        <f t="shared" si="12"/>
        <v>-5.0489102206164194E-3</v>
      </c>
    </row>
    <row r="43" spans="1:22" x14ac:dyDescent="0.25">
      <c r="A43" s="26">
        <f>Wellpath!E43</f>
        <v>4000</v>
      </c>
      <c r="B43" s="68">
        <v>0</v>
      </c>
      <c r="C43" s="22">
        <v>0</v>
      </c>
      <c r="D43" s="22">
        <v>0</v>
      </c>
      <c r="E43" s="20">
        <f>Model!$W$37*(Wellpath!$K43-Wellpath!$K42)*MAX(ABS(Wellpath!$L43-Wellpath!$L42),Model!$B$24*(Wellpath!$K43-Wellpath!$K42))*COS(Wellpath!$L43)*COS(Wellpath!$M43)</f>
        <v>7.5294795719967444E-2</v>
      </c>
      <c r="F43" s="20">
        <f>Model!$W$37*(Wellpath!$K43-Wellpath!$K42)*MAX(ABS(Wellpath!$L43-Wellpath!$L42),Model!$B$24*(Wellpath!$K43-Wellpath!$K42))*COS(Wellpath!$L43)*SIN(Wellpath!$M43)</f>
        <v>2.6293522052652164E-3</v>
      </c>
      <c r="G43" s="20">
        <f>Model!$W$37*(Wellpath!$K43-Wellpath!$K42)*MAX(ABS(Wellpath!$L43-Wellpath!$L42),Model!$B$24*(Wellpath!$K43-Wellpath!$K42))*-SIN(Wellpath!$L43)</f>
        <v>-4.7078088903433846E-2</v>
      </c>
      <c r="H43" s="18">
        <f t="shared" si="6"/>
        <v>7.5294795719967444E-2</v>
      </c>
      <c r="I43" s="18">
        <f t="shared" si="7"/>
        <v>2.6293522052652164E-3</v>
      </c>
      <c r="J43" s="18">
        <f t="shared" si="8"/>
        <v>-4.7078088903433846E-2</v>
      </c>
      <c r="K43" s="21">
        <f t="shared" si="14"/>
        <v>0.63124729652366196</v>
      </c>
      <c r="L43" s="21">
        <f t="shared" si="14"/>
        <v>5.772875195746408E-4</v>
      </c>
      <c r="M43" s="21">
        <f t="shared" si="14"/>
        <v>6.2720508507262018E-2</v>
      </c>
      <c r="N43" s="21">
        <f t="shared" si="2"/>
        <v>1.6531351627605516E-2</v>
      </c>
      <c r="O43" s="21">
        <f t="shared" si="3"/>
        <v>-0.14812660696714353</v>
      </c>
      <c r="P43" s="21">
        <f t="shared" si="4"/>
        <v>-5.1726950974943352E-3</v>
      </c>
      <c r="Q43" s="19">
        <f t="shared" si="9"/>
        <v>0.63124729652366196</v>
      </c>
      <c r="R43" s="19">
        <f t="shared" si="9"/>
        <v>5.772875195746408E-4</v>
      </c>
      <c r="S43" s="19">
        <f t="shared" si="9"/>
        <v>6.2720508507262018E-2</v>
      </c>
      <c r="T43" s="19">
        <f t="shared" si="10"/>
        <v>1.6531351627605516E-2</v>
      </c>
      <c r="U43" s="19">
        <f t="shared" si="11"/>
        <v>-0.14812660696714353</v>
      </c>
      <c r="V43" s="19">
        <f t="shared" si="12"/>
        <v>-5.1726950974943352E-3</v>
      </c>
    </row>
    <row r="44" spans="1:22" s="36" customFormat="1" x14ac:dyDescent="0.25">
      <c r="A44" s="26">
        <f>Wellpath!E44</f>
        <v>4100</v>
      </c>
      <c r="B44" s="68">
        <v>0</v>
      </c>
      <c r="C44" s="22">
        <v>0</v>
      </c>
      <c r="D44" s="22">
        <v>0</v>
      </c>
      <c r="E44" s="20">
        <f>Model!$W$37*(Wellpath!$K44-Wellpath!$K43)*MAX(ABS(Wellpath!$L44-Wellpath!$L43),Model!$B$24*(Wellpath!$K44-Wellpath!$K43))*COS(Wellpath!$L44)*COS(Wellpath!$M44)</f>
        <v>7.5294795719967444E-2</v>
      </c>
      <c r="F44" s="20">
        <f>Model!$W$37*(Wellpath!$K44-Wellpath!$K43)*MAX(ABS(Wellpath!$L44-Wellpath!$L43),Model!$B$24*(Wellpath!$K44-Wellpath!$K43))*COS(Wellpath!$L44)*SIN(Wellpath!$M44)</f>
        <v>2.6293522052652164E-3</v>
      </c>
      <c r="G44" s="20">
        <f>Model!$W$37*(Wellpath!$K44-Wellpath!$K43)*MAX(ABS(Wellpath!$L44-Wellpath!$L43),Model!$B$24*(Wellpath!$K44-Wellpath!$K43))*-SIN(Wellpath!$L44)</f>
        <v>-4.7078088903433846E-2</v>
      </c>
      <c r="H44" s="18">
        <f t="shared" si="6"/>
        <v>7.5294795719967444E-2</v>
      </c>
      <c r="I44" s="18">
        <f t="shared" si="7"/>
        <v>2.6293522052652164E-3</v>
      </c>
      <c r="J44" s="18">
        <f t="shared" si="8"/>
        <v>-4.7078088903433846E-2</v>
      </c>
      <c r="K44" s="21">
        <f t="shared" si="14"/>
        <v>0.63691660278617357</v>
      </c>
      <c r="L44" s="21">
        <f t="shared" si="14"/>
        <v>5.8420101259397384E-4</v>
      </c>
      <c r="M44" s="21">
        <f t="shared" si="14"/>
        <v>6.4936854962061641E-2</v>
      </c>
      <c r="N44" s="21">
        <f t="shared" si="2"/>
        <v>1.6729328164776805E-2</v>
      </c>
      <c r="O44" s="21">
        <f t="shared" si="3"/>
        <v>-0.15167134205401403</v>
      </c>
      <c r="P44" s="21">
        <f t="shared" si="4"/>
        <v>-5.2964799743722511E-3</v>
      </c>
      <c r="Q44" s="19">
        <f t="shared" si="9"/>
        <v>0.63691660278617357</v>
      </c>
      <c r="R44" s="19">
        <f t="shared" si="9"/>
        <v>5.8420101259397384E-4</v>
      </c>
      <c r="S44" s="19">
        <f t="shared" si="9"/>
        <v>6.4936854962061641E-2</v>
      </c>
      <c r="T44" s="19">
        <f t="shared" si="10"/>
        <v>1.6729328164776805E-2</v>
      </c>
      <c r="U44" s="19">
        <f t="shared" si="11"/>
        <v>-0.15167134205401403</v>
      </c>
      <c r="V44" s="19">
        <f t="shared" si="12"/>
        <v>-5.2964799743722511E-3</v>
      </c>
    </row>
    <row r="45" spans="1:22" x14ac:dyDescent="0.25">
      <c r="A45" s="26">
        <f>Wellpath!E45</f>
        <v>4200</v>
      </c>
      <c r="B45" s="68">
        <v>0</v>
      </c>
      <c r="C45" s="22">
        <v>0</v>
      </c>
      <c r="D45" s="22">
        <v>0</v>
      </c>
      <c r="E45" s="20">
        <f>Model!$W$37*(Wellpath!$K45-Wellpath!$K44)*MAX(ABS(Wellpath!$L45-Wellpath!$L44),Model!$B$24*(Wellpath!$K45-Wellpath!$K44))*COS(Wellpath!$L45)*COS(Wellpath!$M45)</f>
        <v>7.5294795719967444E-2</v>
      </c>
      <c r="F45" s="20">
        <f>Model!$W$37*(Wellpath!$K45-Wellpath!$K44)*MAX(ABS(Wellpath!$L45-Wellpath!$L44),Model!$B$24*(Wellpath!$K45-Wellpath!$K44))*COS(Wellpath!$L45)*SIN(Wellpath!$M45)</f>
        <v>2.6293522052652164E-3</v>
      </c>
      <c r="G45" s="20">
        <f>Model!$W$37*(Wellpath!$K45-Wellpath!$K44)*MAX(ABS(Wellpath!$L45-Wellpath!$L44),Model!$B$24*(Wellpath!$K45-Wellpath!$K44))*-SIN(Wellpath!$L45)</f>
        <v>-4.7078088903433846E-2</v>
      </c>
      <c r="H45" s="18">
        <f t="shared" si="6"/>
        <v>7.5294795719967444E-2</v>
      </c>
      <c r="I45" s="18">
        <f t="shared" si="7"/>
        <v>2.6293522052652164E-3</v>
      </c>
      <c r="J45" s="18">
        <f t="shared" si="8"/>
        <v>-4.7078088903433846E-2</v>
      </c>
      <c r="K45" s="21">
        <f t="shared" si="14"/>
        <v>0.64258590904868518</v>
      </c>
      <c r="L45" s="21">
        <f t="shared" si="14"/>
        <v>5.9111450561330687E-4</v>
      </c>
      <c r="M45" s="21">
        <f t="shared" si="14"/>
        <v>6.7153201416861263E-2</v>
      </c>
      <c r="N45" s="21">
        <f t="shared" si="2"/>
        <v>1.6927304701948094E-2</v>
      </c>
      <c r="O45" s="21">
        <f t="shared" si="3"/>
        <v>-0.15521607714088453</v>
      </c>
      <c r="P45" s="21">
        <f t="shared" si="4"/>
        <v>-5.4202648512501669E-3</v>
      </c>
      <c r="Q45" s="19">
        <f t="shared" si="9"/>
        <v>0.64258590904868518</v>
      </c>
      <c r="R45" s="19">
        <f t="shared" si="9"/>
        <v>5.9111450561330687E-4</v>
      </c>
      <c r="S45" s="19">
        <f t="shared" si="9"/>
        <v>6.7153201416861263E-2</v>
      </c>
      <c r="T45" s="19">
        <f t="shared" si="10"/>
        <v>1.6927304701948094E-2</v>
      </c>
      <c r="U45" s="19">
        <f t="shared" si="11"/>
        <v>-0.15521607714088453</v>
      </c>
      <c r="V45" s="19">
        <f t="shared" si="12"/>
        <v>-5.4202648512501669E-3</v>
      </c>
    </row>
    <row r="46" spans="1:22" x14ac:dyDescent="0.25">
      <c r="A46" s="26">
        <f>Wellpath!E46</f>
        <v>4300</v>
      </c>
      <c r="B46" s="68">
        <v>0</v>
      </c>
      <c r="C46" s="22">
        <v>0</v>
      </c>
      <c r="D46" s="22">
        <v>0</v>
      </c>
      <c r="E46" s="20">
        <f>Model!$W$37*(Wellpath!$K46-Wellpath!$K45)*MAX(ABS(Wellpath!$L46-Wellpath!$L45),Model!$B$24*(Wellpath!$K46-Wellpath!$K45))*COS(Wellpath!$L46)*COS(Wellpath!$M46)</f>
        <v>7.5294795719967444E-2</v>
      </c>
      <c r="F46" s="20">
        <f>Model!$W$37*(Wellpath!$K46-Wellpath!$K45)*MAX(ABS(Wellpath!$L46-Wellpath!$L45),Model!$B$24*(Wellpath!$K46-Wellpath!$K45))*COS(Wellpath!$L46)*SIN(Wellpath!$M46)</f>
        <v>2.6293522052652164E-3</v>
      </c>
      <c r="G46" s="20">
        <f>Model!$W$37*(Wellpath!$K46-Wellpath!$K45)*MAX(ABS(Wellpath!$L46-Wellpath!$L45),Model!$B$24*(Wellpath!$K46-Wellpath!$K45))*-SIN(Wellpath!$L46)</f>
        <v>-4.7078088903433846E-2</v>
      </c>
      <c r="H46" s="18">
        <f t="shared" si="6"/>
        <v>7.5294795719967444E-2</v>
      </c>
      <c r="I46" s="18">
        <f t="shared" si="7"/>
        <v>2.6293522052652164E-3</v>
      </c>
      <c r="J46" s="18">
        <f t="shared" si="8"/>
        <v>-4.7078088903433846E-2</v>
      </c>
      <c r="K46" s="21">
        <f t="shared" si="14"/>
        <v>0.64825521531119679</v>
      </c>
      <c r="L46" s="21">
        <f t="shared" si="14"/>
        <v>5.980279986326399E-4</v>
      </c>
      <c r="M46" s="21">
        <f t="shared" si="14"/>
        <v>6.9369547871660886E-2</v>
      </c>
      <c r="N46" s="21">
        <f t="shared" si="2"/>
        <v>1.7125281239119383E-2</v>
      </c>
      <c r="O46" s="21">
        <f t="shared" si="3"/>
        <v>-0.15876081222775504</v>
      </c>
      <c r="P46" s="21">
        <f t="shared" si="4"/>
        <v>-5.5440497281280827E-3</v>
      </c>
      <c r="Q46" s="19">
        <f t="shared" si="9"/>
        <v>0.64825521531119679</v>
      </c>
      <c r="R46" s="19">
        <f t="shared" si="9"/>
        <v>5.980279986326399E-4</v>
      </c>
      <c r="S46" s="19">
        <f t="shared" si="9"/>
        <v>6.9369547871660886E-2</v>
      </c>
      <c r="T46" s="19">
        <f t="shared" si="10"/>
        <v>1.7125281239119383E-2</v>
      </c>
      <c r="U46" s="19">
        <f t="shared" si="11"/>
        <v>-0.15876081222775504</v>
      </c>
      <c r="V46" s="19">
        <f t="shared" si="12"/>
        <v>-5.5440497281280827E-3</v>
      </c>
    </row>
    <row r="47" spans="1:22" x14ac:dyDescent="0.25">
      <c r="A47" s="26">
        <f>Wellpath!E47</f>
        <v>4400</v>
      </c>
      <c r="B47" s="68">
        <v>0</v>
      </c>
      <c r="C47" s="22">
        <v>0</v>
      </c>
      <c r="D47" s="22">
        <v>0</v>
      </c>
      <c r="E47" s="20">
        <f>Model!$W$37*(Wellpath!$K47-Wellpath!$K46)*MAX(ABS(Wellpath!$L47-Wellpath!$L46),Model!$B$24*(Wellpath!$K47-Wellpath!$K46))*COS(Wellpath!$L47)*COS(Wellpath!$M47)</f>
        <v>7.5294795719967444E-2</v>
      </c>
      <c r="F47" s="20">
        <f>Model!$W$37*(Wellpath!$K47-Wellpath!$K46)*MAX(ABS(Wellpath!$L47-Wellpath!$L46),Model!$B$24*(Wellpath!$K47-Wellpath!$K46))*COS(Wellpath!$L47)*SIN(Wellpath!$M47)</f>
        <v>2.6293522052652164E-3</v>
      </c>
      <c r="G47" s="20">
        <f>Model!$W$37*(Wellpath!$K47-Wellpath!$K46)*MAX(ABS(Wellpath!$L47-Wellpath!$L46),Model!$B$24*(Wellpath!$K47-Wellpath!$K46))*-SIN(Wellpath!$L47)</f>
        <v>-4.7078088903433846E-2</v>
      </c>
      <c r="H47" s="18">
        <f t="shared" si="6"/>
        <v>7.5294795719967444E-2</v>
      </c>
      <c r="I47" s="18">
        <f t="shared" si="7"/>
        <v>2.6293522052652164E-3</v>
      </c>
      <c r="J47" s="18">
        <f t="shared" si="8"/>
        <v>-4.7078088903433846E-2</v>
      </c>
      <c r="K47" s="21">
        <f t="shared" si="14"/>
        <v>0.65392452157370839</v>
      </c>
      <c r="L47" s="21">
        <f t="shared" si="14"/>
        <v>6.0494149165197294E-4</v>
      </c>
      <c r="M47" s="21">
        <f t="shared" si="14"/>
        <v>7.1585894326460509E-2</v>
      </c>
      <c r="N47" s="21">
        <f t="shared" si="2"/>
        <v>1.7323257776290672E-2</v>
      </c>
      <c r="O47" s="21">
        <f t="shared" si="3"/>
        <v>-0.16230554731462554</v>
      </c>
      <c r="P47" s="21">
        <f t="shared" si="4"/>
        <v>-5.6678346050059985E-3</v>
      </c>
      <c r="Q47" s="19">
        <f t="shared" si="9"/>
        <v>0.65392452157370839</v>
      </c>
      <c r="R47" s="19">
        <f t="shared" si="9"/>
        <v>6.0494149165197294E-4</v>
      </c>
      <c r="S47" s="19">
        <f t="shared" si="9"/>
        <v>7.1585894326460509E-2</v>
      </c>
      <c r="T47" s="19">
        <f t="shared" si="10"/>
        <v>1.7323257776290672E-2</v>
      </c>
      <c r="U47" s="19">
        <f t="shared" si="11"/>
        <v>-0.16230554731462554</v>
      </c>
      <c r="V47" s="19">
        <f t="shared" si="12"/>
        <v>-5.6678346050059985E-3</v>
      </c>
    </row>
    <row r="48" spans="1:22" x14ac:dyDescent="0.25">
      <c r="A48" s="26">
        <f>Wellpath!E48</f>
        <v>4500</v>
      </c>
      <c r="B48" s="68">
        <v>0</v>
      </c>
      <c r="C48" s="22">
        <v>0</v>
      </c>
      <c r="D48" s="22">
        <v>0</v>
      </c>
      <c r="E48" s="20">
        <f>Model!$W$37*(Wellpath!$K48-Wellpath!$K47)*MAX(ABS(Wellpath!$L48-Wellpath!$L47),Model!$B$24*(Wellpath!$K48-Wellpath!$K47))*COS(Wellpath!$L48)*COS(Wellpath!$M48)</f>
        <v>7.5294795719967444E-2</v>
      </c>
      <c r="F48" s="20">
        <f>Model!$W$37*(Wellpath!$K48-Wellpath!$K47)*MAX(ABS(Wellpath!$L48-Wellpath!$L47),Model!$B$24*(Wellpath!$K48-Wellpath!$K47))*COS(Wellpath!$L48)*SIN(Wellpath!$M48)</f>
        <v>2.6293522052652164E-3</v>
      </c>
      <c r="G48" s="20">
        <f>Model!$W$37*(Wellpath!$K48-Wellpath!$K47)*MAX(ABS(Wellpath!$L48-Wellpath!$L47),Model!$B$24*(Wellpath!$K48-Wellpath!$K47))*-SIN(Wellpath!$L48)</f>
        <v>-4.7078088903433846E-2</v>
      </c>
      <c r="H48" s="18">
        <f t="shared" si="6"/>
        <v>7.5294795719967444E-2</v>
      </c>
      <c r="I48" s="18">
        <f t="shared" si="7"/>
        <v>2.6293522052652164E-3</v>
      </c>
      <c r="J48" s="18">
        <f t="shared" si="8"/>
        <v>-4.7078088903433846E-2</v>
      </c>
      <c r="K48" s="21">
        <f t="shared" si="14"/>
        <v>0.65959382783622</v>
      </c>
      <c r="L48" s="21">
        <f t="shared" si="14"/>
        <v>6.1185498467130597E-4</v>
      </c>
      <c r="M48" s="21">
        <f t="shared" si="14"/>
        <v>7.3802240781260131E-2</v>
      </c>
      <c r="N48" s="21">
        <f t="shared" si="2"/>
        <v>1.7521234313461961E-2</v>
      </c>
      <c r="O48" s="21">
        <f t="shared" si="3"/>
        <v>-0.16585028240149605</v>
      </c>
      <c r="P48" s="21">
        <f t="shared" si="4"/>
        <v>-5.7916194818839143E-3</v>
      </c>
      <c r="Q48" s="19">
        <f t="shared" si="9"/>
        <v>0.65959382783622</v>
      </c>
      <c r="R48" s="19">
        <f t="shared" si="9"/>
        <v>6.1185498467130597E-4</v>
      </c>
      <c r="S48" s="19">
        <f t="shared" si="9"/>
        <v>7.3802240781260131E-2</v>
      </c>
      <c r="T48" s="19">
        <f t="shared" si="10"/>
        <v>1.7521234313461961E-2</v>
      </c>
      <c r="U48" s="19">
        <f t="shared" si="11"/>
        <v>-0.16585028240149605</v>
      </c>
      <c r="V48" s="19">
        <f t="shared" si="12"/>
        <v>-5.7916194818839143E-3</v>
      </c>
    </row>
    <row r="49" spans="1:22" x14ac:dyDescent="0.25">
      <c r="A49" s="26">
        <f>Wellpath!E49</f>
        <v>4600</v>
      </c>
      <c r="B49" s="68">
        <v>0</v>
      </c>
      <c r="C49" s="22">
        <v>0</v>
      </c>
      <c r="D49" s="22">
        <v>0</v>
      </c>
      <c r="E49" s="20">
        <f>Model!$W$37*(Wellpath!$K49-Wellpath!$K48)*MAX(ABS(Wellpath!$L49-Wellpath!$L48),Model!$B$24*(Wellpath!$K49-Wellpath!$K48))*COS(Wellpath!$L49)*COS(Wellpath!$M49)</f>
        <v>7.5294795719967444E-2</v>
      </c>
      <c r="F49" s="20">
        <f>Model!$W$37*(Wellpath!$K49-Wellpath!$K48)*MAX(ABS(Wellpath!$L49-Wellpath!$L48),Model!$B$24*(Wellpath!$K49-Wellpath!$K48))*COS(Wellpath!$L49)*SIN(Wellpath!$M49)</f>
        <v>2.6293522052652164E-3</v>
      </c>
      <c r="G49" s="20">
        <f>Model!$W$37*(Wellpath!$K49-Wellpath!$K48)*MAX(ABS(Wellpath!$L49-Wellpath!$L48),Model!$B$24*(Wellpath!$K49-Wellpath!$K48))*-SIN(Wellpath!$L49)</f>
        <v>-4.7078088903433846E-2</v>
      </c>
      <c r="H49" s="18">
        <f t="shared" si="6"/>
        <v>7.5294795719967444E-2</v>
      </c>
      <c r="I49" s="18">
        <f t="shared" si="7"/>
        <v>2.6293522052652164E-3</v>
      </c>
      <c r="J49" s="18">
        <f t="shared" si="8"/>
        <v>-4.7078088903433846E-2</v>
      </c>
      <c r="K49" s="21">
        <f t="shared" si="14"/>
        <v>0.66526313409873161</v>
      </c>
      <c r="L49" s="21">
        <f t="shared" si="14"/>
        <v>6.1876847769063901E-4</v>
      </c>
      <c r="M49" s="21">
        <f t="shared" si="14"/>
        <v>7.6018587236059754E-2</v>
      </c>
      <c r="N49" s="21">
        <f t="shared" si="2"/>
        <v>1.771921085063325E-2</v>
      </c>
      <c r="O49" s="21">
        <f t="shared" si="3"/>
        <v>-0.16939501748836655</v>
      </c>
      <c r="P49" s="21">
        <f t="shared" si="4"/>
        <v>-5.9154043587618301E-3</v>
      </c>
      <c r="Q49" s="19">
        <f t="shared" si="9"/>
        <v>0.66526313409873161</v>
      </c>
      <c r="R49" s="19">
        <f t="shared" si="9"/>
        <v>6.1876847769063901E-4</v>
      </c>
      <c r="S49" s="19">
        <f t="shared" si="9"/>
        <v>7.6018587236059754E-2</v>
      </c>
      <c r="T49" s="19">
        <f t="shared" si="10"/>
        <v>1.771921085063325E-2</v>
      </c>
      <c r="U49" s="19">
        <f t="shared" si="11"/>
        <v>-0.16939501748836655</v>
      </c>
      <c r="V49" s="19">
        <f t="shared" si="12"/>
        <v>-5.9154043587618301E-3</v>
      </c>
    </row>
    <row r="50" spans="1:22" x14ac:dyDescent="0.25">
      <c r="A50" s="26">
        <f>Wellpath!E50</f>
        <v>4700</v>
      </c>
      <c r="B50" s="68">
        <v>0</v>
      </c>
      <c r="C50" s="22">
        <v>0</v>
      </c>
      <c r="D50" s="22">
        <v>0</v>
      </c>
      <c r="E50" s="20">
        <f>Model!$W$37*(Wellpath!$K50-Wellpath!$K49)*MAX(ABS(Wellpath!$L50-Wellpath!$L49),Model!$B$24*(Wellpath!$K50-Wellpath!$K49))*COS(Wellpath!$L50)*COS(Wellpath!$M50)</f>
        <v>7.5294795719967444E-2</v>
      </c>
      <c r="F50" s="20">
        <f>Model!$W$37*(Wellpath!$K50-Wellpath!$K49)*MAX(ABS(Wellpath!$L50-Wellpath!$L49),Model!$B$24*(Wellpath!$K50-Wellpath!$K49))*COS(Wellpath!$L50)*SIN(Wellpath!$M50)</f>
        <v>2.6293522052652164E-3</v>
      </c>
      <c r="G50" s="20">
        <f>Model!$W$37*(Wellpath!$K50-Wellpath!$K49)*MAX(ABS(Wellpath!$L50-Wellpath!$L49),Model!$B$24*(Wellpath!$K50-Wellpath!$K49))*-SIN(Wellpath!$L50)</f>
        <v>-4.7078088903433846E-2</v>
      </c>
      <c r="H50" s="18">
        <f t="shared" si="6"/>
        <v>7.5294795719967444E-2</v>
      </c>
      <c r="I50" s="18">
        <f t="shared" si="7"/>
        <v>2.6293522052652164E-3</v>
      </c>
      <c r="J50" s="18">
        <f t="shared" si="8"/>
        <v>-4.7078088903433846E-2</v>
      </c>
      <c r="K50" s="21">
        <f t="shared" si="14"/>
        <v>0.67093244036124322</v>
      </c>
      <c r="L50" s="21">
        <f t="shared" si="14"/>
        <v>6.2568197070997204E-4</v>
      </c>
      <c r="M50" s="21">
        <f t="shared" si="14"/>
        <v>7.8234933690859376E-2</v>
      </c>
      <c r="N50" s="21">
        <f t="shared" si="2"/>
        <v>1.791718738780454E-2</v>
      </c>
      <c r="O50" s="21">
        <f t="shared" si="3"/>
        <v>-0.17293975257523705</v>
      </c>
      <c r="P50" s="21">
        <f t="shared" si="4"/>
        <v>-6.0391892356397459E-3</v>
      </c>
      <c r="Q50" s="19">
        <f t="shared" si="9"/>
        <v>0.67093244036124322</v>
      </c>
      <c r="R50" s="19">
        <f t="shared" si="9"/>
        <v>6.2568197070997204E-4</v>
      </c>
      <c r="S50" s="19">
        <f t="shared" si="9"/>
        <v>7.8234933690859376E-2</v>
      </c>
      <c r="T50" s="19">
        <f t="shared" si="10"/>
        <v>1.791718738780454E-2</v>
      </c>
      <c r="U50" s="19">
        <f t="shared" si="11"/>
        <v>-0.17293975257523705</v>
      </c>
      <c r="V50" s="19">
        <f t="shared" si="12"/>
        <v>-6.0391892356397459E-3</v>
      </c>
    </row>
    <row r="51" spans="1:22" x14ac:dyDescent="0.25">
      <c r="A51" s="26">
        <f>Wellpath!E51</f>
        <v>4800</v>
      </c>
      <c r="B51" s="68">
        <v>0</v>
      </c>
      <c r="C51" s="22">
        <v>0</v>
      </c>
      <c r="D51" s="22">
        <v>0</v>
      </c>
      <c r="E51" s="20">
        <f>Model!$W$37*(Wellpath!$K51-Wellpath!$K50)*MAX(ABS(Wellpath!$L51-Wellpath!$L50),Model!$B$24*(Wellpath!$K51-Wellpath!$K50))*COS(Wellpath!$L51)*COS(Wellpath!$M51)</f>
        <v>7.5294795719966334E-2</v>
      </c>
      <c r="F51" s="20">
        <f>Model!$W$37*(Wellpath!$K51-Wellpath!$K50)*MAX(ABS(Wellpath!$L51-Wellpath!$L50),Model!$B$24*(Wellpath!$K51-Wellpath!$K50))*COS(Wellpath!$L51)*SIN(Wellpath!$M51)</f>
        <v>2.6293522052651778E-3</v>
      </c>
      <c r="G51" s="20">
        <f>Model!$W$37*(Wellpath!$K51-Wellpath!$K50)*MAX(ABS(Wellpath!$L51-Wellpath!$L50),Model!$B$24*(Wellpath!$K51-Wellpath!$K50))*-SIN(Wellpath!$L51)</f>
        <v>-4.7078088903433145E-2</v>
      </c>
      <c r="H51" s="18">
        <f t="shared" si="6"/>
        <v>7.5294795719966334E-2</v>
      </c>
      <c r="I51" s="18">
        <f t="shared" si="7"/>
        <v>2.6293522052651778E-3</v>
      </c>
      <c r="J51" s="18">
        <f t="shared" si="8"/>
        <v>-4.7078088903433145E-2</v>
      </c>
      <c r="K51" s="21">
        <f t="shared" si="14"/>
        <v>0.67660174662375472</v>
      </c>
      <c r="L51" s="21">
        <f t="shared" si="14"/>
        <v>6.3259546372930486E-4</v>
      </c>
      <c r="M51" s="21">
        <f t="shared" si="14"/>
        <v>8.0451280145658929E-2</v>
      </c>
      <c r="N51" s="21">
        <f t="shared" si="2"/>
        <v>1.8115163924975825E-2</v>
      </c>
      <c r="O51" s="21">
        <f t="shared" si="3"/>
        <v>-0.17648448766210748</v>
      </c>
      <c r="P51" s="21">
        <f t="shared" si="4"/>
        <v>-6.1629741125176583E-3</v>
      </c>
      <c r="Q51" s="19">
        <f t="shared" si="9"/>
        <v>0.67660174662375472</v>
      </c>
      <c r="R51" s="19">
        <f t="shared" si="9"/>
        <v>6.3259546372930486E-4</v>
      </c>
      <c r="S51" s="19">
        <f t="shared" si="9"/>
        <v>8.0451280145658929E-2</v>
      </c>
      <c r="T51" s="19">
        <f t="shared" si="10"/>
        <v>1.8115163924975825E-2</v>
      </c>
      <c r="U51" s="19">
        <f t="shared" si="11"/>
        <v>-0.17648448766210748</v>
      </c>
      <c r="V51" s="19">
        <f t="shared" si="12"/>
        <v>-6.1629741125176583E-3</v>
      </c>
    </row>
    <row r="52" spans="1:22" x14ac:dyDescent="0.25">
      <c r="A52" s="26">
        <f>Wellpath!E52</f>
        <v>4900</v>
      </c>
      <c r="B52" s="68">
        <v>0</v>
      </c>
      <c r="C52" s="22">
        <v>0</v>
      </c>
      <c r="D52" s="22">
        <v>0</v>
      </c>
      <c r="E52" s="20">
        <f>Model!$W$37*(Wellpath!$K52-Wellpath!$K51)*MAX(ABS(Wellpath!$L52-Wellpath!$L51),Model!$B$24*(Wellpath!$K52-Wellpath!$K51))*COS(Wellpath!$L52)*COS(Wellpath!$M52)</f>
        <v>7.5294795719967444E-2</v>
      </c>
      <c r="F52" s="20">
        <f>Model!$W$37*(Wellpath!$K52-Wellpath!$K51)*MAX(ABS(Wellpath!$L52-Wellpath!$L51),Model!$B$24*(Wellpath!$K52-Wellpath!$K51))*COS(Wellpath!$L52)*SIN(Wellpath!$M52)</f>
        <v>2.6293522052652164E-3</v>
      </c>
      <c r="G52" s="20">
        <f>Model!$W$37*(Wellpath!$K52-Wellpath!$K51)*MAX(ABS(Wellpath!$L52-Wellpath!$L51),Model!$B$24*(Wellpath!$K52-Wellpath!$K51))*-SIN(Wellpath!$L52)</f>
        <v>-4.7078088903433846E-2</v>
      </c>
      <c r="H52" s="18">
        <f t="shared" si="6"/>
        <v>7.5294795719967444E-2</v>
      </c>
      <c r="I52" s="18">
        <f t="shared" si="7"/>
        <v>2.6293522052652164E-3</v>
      </c>
      <c r="J52" s="18">
        <f t="shared" si="8"/>
        <v>-4.7078088903433846E-2</v>
      </c>
      <c r="K52" s="21">
        <f t="shared" ref="K52:M67" si="15">K51+E52^2</f>
        <v>0.68227105288626633</v>
      </c>
      <c r="L52" s="21">
        <f t="shared" si="15"/>
        <v>6.3950895674863789E-4</v>
      </c>
      <c r="M52" s="21">
        <f t="shared" si="15"/>
        <v>8.2667626600458552E-2</v>
      </c>
      <c r="N52" s="21">
        <f t="shared" si="2"/>
        <v>1.8313140462147114E-2</v>
      </c>
      <c r="O52" s="21">
        <f t="shared" si="3"/>
        <v>-0.18002922274897798</v>
      </c>
      <c r="P52" s="21">
        <f t="shared" si="4"/>
        <v>-6.2867589893955741E-3</v>
      </c>
      <c r="Q52" s="19">
        <f t="shared" si="9"/>
        <v>0.68227105288626633</v>
      </c>
      <c r="R52" s="19">
        <f t="shared" si="9"/>
        <v>6.3950895674863789E-4</v>
      </c>
      <c r="S52" s="19">
        <f t="shared" si="9"/>
        <v>8.2667626600458552E-2</v>
      </c>
      <c r="T52" s="19">
        <f t="shared" si="10"/>
        <v>1.8313140462147114E-2</v>
      </c>
      <c r="U52" s="19">
        <f t="shared" si="11"/>
        <v>-0.18002922274897798</v>
      </c>
      <c r="V52" s="19">
        <f t="shared" si="12"/>
        <v>-6.2867589893955741E-3</v>
      </c>
    </row>
    <row r="53" spans="1:22" x14ac:dyDescent="0.25">
      <c r="A53" s="26">
        <f>Wellpath!E53</f>
        <v>5000</v>
      </c>
      <c r="B53" s="68">
        <v>0</v>
      </c>
      <c r="C53" s="22">
        <v>0</v>
      </c>
      <c r="D53" s="22">
        <v>0</v>
      </c>
      <c r="E53" s="20">
        <f>Model!$W$37*(Wellpath!$K53-Wellpath!$K52)*MAX(ABS(Wellpath!$L53-Wellpath!$L52),Model!$B$24*(Wellpath!$K53-Wellpath!$K52))*COS(Wellpath!$L53)*COS(Wellpath!$M53)</f>
        <v>7.5294795719967444E-2</v>
      </c>
      <c r="F53" s="20">
        <f>Model!$W$37*(Wellpath!$K53-Wellpath!$K52)*MAX(ABS(Wellpath!$L53-Wellpath!$L52),Model!$B$24*(Wellpath!$K53-Wellpath!$K52))*COS(Wellpath!$L53)*SIN(Wellpath!$M53)</f>
        <v>2.6293522052652164E-3</v>
      </c>
      <c r="G53" s="20">
        <f>Model!$W$37*(Wellpath!$K53-Wellpath!$K52)*MAX(ABS(Wellpath!$L53-Wellpath!$L52),Model!$B$24*(Wellpath!$K53-Wellpath!$K52))*-SIN(Wellpath!$L53)</f>
        <v>-4.7078088903433846E-2</v>
      </c>
      <c r="H53" s="18">
        <f t="shared" si="6"/>
        <v>7.5294795719967444E-2</v>
      </c>
      <c r="I53" s="18">
        <f t="shared" si="7"/>
        <v>2.6293522052652164E-3</v>
      </c>
      <c r="J53" s="18">
        <f t="shared" si="8"/>
        <v>-4.7078088903433846E-2</v>
      </c>
      <c r="K53" s="21">
        <f t="shared" si="15"/>
        <v>0.68794035914877794</v>
      </c>
      <c r="L53" s="21">
        <f t="shared" si="15"/>
        <v>6.4642244976797093E-4</v>
      </c>
      <c r="M53" s="21">
        <f t="shared" si="15"/>
        <v>8.4883973055258174E-2</v>
      </c>
      <c r="N53" s="21">
        <f t="shared" si="2"/>
        <v>1.8511116999318403E-2</v>
      </c>
      <c r="O53" s="21">
        <f t="shared" si="3"/>
        <v>-0.18357395783584848</v>
      </c>
      <c r="P53" s="21">
        <f t="shared" si="4"/>
        <v>-6.4105438662734899E-3</v>
      </c>
      <c r="Q53" s="19">
        <f t="shared" si="9"/>
        <v>0.68794035914877794</v>
      </c>
      <c r="R53" s="19">
        <f t="shared" si="9"/>
        <v>6.4642244976797093E-4</v>
      </c>
      <c r="S53" s="19">
        <f t="shared" si="9"/>
        <v>8.4883973055258174E-2</v>
      </c>
      <c r="T53" s="19">
        <f t="shared" si="10"/>
        <v>1.8511116999318403E-2</v>
      </c>
      <c r="U53" s="19">
        <f t="shared" si="11"/>
        <v>-0.18357395783584848</v>
      </c>
      <c r="V53" s="19">
        <f t="shared" si="12"/>
        <v>-6.4105438662734899E-3</v>
      </c>
    </row>
    <row r="54" spans="1:22" x14ac:dyDescent="0.25">
      <c r="A54" s="26">
        <f>Wellpath!E54</f>
        <v>5100</v>
      </c>
      <c r="B54" s="68">
        <v>0</v>
      </c>
      <c r="C54" s="22">
        <v>0</v>
      </c>
      <c r="D54" s="22">
        <v>0</v>
      </c>
      <c r="E54" s="20">
        <f>Model!$W$37*(Wellpath!$K54-Wellpath!$K53)*MAX(ABS(Wellpath!$L54-Wellpath!$L53),Model!$B$24*(Wellpath!$K54-Wellpath!$K53))*COS(Wellpath!$L54)*COS(Wellpath!$M54)</f>
        <v>7.511359320890959E-2</v>
      </c>
      <c r="F54" s="20">
        <f>Model!$W$37*(Wellpath!$K54-Wellpath!$K53)*MAX(ABS(Wellpath!$L54-Wellpath!$L53),Model!$B$24*(Wellpath!$K54-Wellpath!$K53))*COS(Wellpath!$L54)*SIN(Wellpath!$M54)</f>
        <v>1.0035636629435615E-2</v>
      </c>
      <c r="G54" s="20">
        <f>Model!$W$37*(Wellpath!$K54-Wellpath!$K53)*MAX(ABS(Wellpath!$L54-Wellpath!$L53),Model!$B$24*(Wellpath!$K54-Wellpath!$K53))*-SIN(Wellpath!$L54)</f>
        <v>-4.636593925522231E-2</v>
      </c>
      <c r="H54" s="18">
        <f t="shared" si="6"/>
        <v>7.511359320890959E-2</v>
      </c>
      <c r="I54" s="18">
        <f t="shared" si="7"/>
        <v>1.0035636629435615E-2</v>
      </c>
      <c r="J54" s="18">
        <f t="shared" si="8"/>
        <v>-4.636593925522231E-2</v>
      </c>
      <c r="K54" s="21">
        <f t="shared" si="15"/>
        <v>0.69358241103353147</v>
      </c>
      <c r="L54" s="21">
        <f t="shared" si="15"/>
        <v>7.471364523260408E-4</v>
      </c>
      <c r="M54" s="21">
        <f t="shared" si="15"/>
        <v>8.7033773378277141E-2</v>
      </c>
      <c r="N54" s="21">
        <f t="shared" si="2"/>
        <v>1.9264929726694264E-2</v>
      </c>
      <c r="O54" s="21">
        <f t="shared" si="3"/>
        <v>-0.18705667013581426</v>
      </c>
      <c r="P54" s="21">
        <f t="shared" si="4"/>
        <v>-6.8758555846213853E-3</v>
      </c>
      <c r="Q54" s="19">
        <f t="shared" si="9"/>
        <v>0.69358241103353147</v>
      </c>
      <c r="R54" s="19">
        <f t="shared" si="9"/>
        <v>7.471364523260408E-4</v>
      </c>
      <c r="S54" s="19">
        <f t="shared" si="9"/>
        <v>8.7033773378277141E-2</v>
      </c>
      <c r="T54" s="19">
        <f t="shared" si="10"/>
        <v>1.9264929726694264E-2</v>
      </c>
      <c r="U54" s="19">
        <f t="shared" si="11"/>
        <v>-0.18705667013581426</v>
      </c>
      <c r="V54" s="19">
        <f t="shared" si="12"/>
        <v>-6.8758555846213853E-3</v>
      </c>
    </row>
    <row r="55" spans="1:22" x14ac:dyDescent="0.25">
      <c r="A55" s="26">
        <f>Wellpath!E55</f>
        <v>5200</v>
      </c>
      <c r="B55" s="68">
        <v>0</v>
      </c>
      <c r="C55" s="22">
        <v>0</v>
      </c>
      <c r="D55" s="22">
        <v>0</v>
      </c>
      <c r="E55" s="20">
        <f>Model!$W$37*(Wellpath!$K55-Wellpath!$K54)*MAX(ABS(Wellpath!$L55-Wellpath!$L54),Model!$B$24*(Wellpath!$K55-Wellpath!$K54))*COS(Wellpath!$L55)*COS(Wellpath!$M55)</f>
        <v>7.3957592247366977E-2</v>
      </c>
      <c r="F55" s="20">
        <f>Model!$W$37*(Wellpath!$K55-Wellpath!$K54)*MAX(ABS(Wellpath!$L55-Wellpath!$L54),Model!$B$24*(Wellpath!$K55-Wellpath!$K54))*COS(Wellpath!$L55)*SIN(Wellpath!$M55)</f>
        <v>1.7564630284925827E-2</v>
      </c>
      <c r="G55" s="20">
        <f>Model!$W$37*(Wellpath!$K55-Wellpath!$K54)*MAX(ABS(Wellpath!$L55-Wellpath!$L54),Model!$B$24*(Wellpath!$K55-Wellpath!$K54))*-SIN(Wellpath!$L55)</f>
        <v>-4.5981784678899247E-2</v>
      </c>
      <c r="H55" s="18">
        <f t="shared" si="6"/>
        <v>7.3957592247366977E-2</v>
      </c>
      <c r="I55" s="18">
        <f t="shared" si="7"/>
        <v>1.7564630284925827E-2</v>
      </c>
      <c r="J55" s="18">
        <f t="shared" si="8"/>
        <v>-4.5981784678899247E-2</v>
      </c>
      <c r="K55" s="21">
        <f t="shared" si="15"/>
        <v>0.69905213648455922</v>
      </c>
      <c r="L55" s="21">
        <f t="shared" si="15"/>
        <v>1.0556526893721744E-3</v>
      </c>
      <c r="M55" s="21">
        <f t="shared" si="15"/>
        <v>8.9148097900533796E-2</v>
      </c>
      <c r="N55" s="21">
        <f t="shared" si="2"/>
        <v>2.0563967491282562E-2</v>
      </c>
      <c r="O55" s="21">
        <f t="shared" si="3"/>
        <v>-0.19045737221790252</v>
      </c>
      <c r="P55" s="21">
        <f t="shared" si="4"/>
        <v>-7.6835086323473172E-3</v>
      </c>
      <c r="Q55" s="19">
        <f t="shared" si="9"/>
        <v>0.69905213648455922</v>
      </c>
      <c r="R55" s="19">
        <f t="shared" si="9"/>
        <v>1.0556526893721744E-3</v>
      </c>
      <c r="S55" s="19">
        <f t="shared" si="9"/>
        <v>8.9148097900533796E-2</v>
      </c>
      <c r="T55" s="19">
        <f t="shared" si="10"/>
        <v>2.0563967491282562E-2</v>
      </c>
      <c r="U55" s="19">
        <f t="shared" si="11"/>
        <v>-0.19045737221790252</v>
      </c>
      <c r="V55" s="19">
        <f t="shared" si="12"/>
        <v>-7.6835086323473172E-3</v>
      </c>
    </row>
    <row r="56" spans="1:22" x14ac:dyDescent="0.25">
      <c r="A56" s="26">
        <f>Wellpath!E56</f>
        <v>5300</v>
      </c>
      <c r="B56" s="68">
        <v>0</v>
      </c>
      <c r="C56" s="22">
        <v>0</v>
      </c>
      <c r="D56" s="22">
        <v>0</v>
      </c>
      <c r="E56" s="20">
        <f>Model!$W$37*(Wellpath!$K56-Wellpath!$K55)*MAX(ABS(Wellpath!$L56-Wellpath!$L55),Model!$B$24*(Wellpath!$K56-Wellpath!$K55))*COS(Wellpath!$L56)*COS(Wellpath!$M56)</f>
        <v>7.1834270910932488E-2</v>
      </c>
      <c r="F56" s="20">
        <f>Model!$W$37*(Wellpath!$K56-Wellpath!$K55)*MAX(ABS(Wellpath!$L56-Wellpath!$L55),Model!$B$24*(Wellpath!$K56-Wellpath!$K55))*COS(Wellpath!$L56)*SIN(Wellpath!$M56)</f>
        <v>2.495912206218474E-2</v>
      </c>
      <c r="G56" s="20">
        <f>Model!$W$37*(Wellpath!$K56-Wellpath!$K55)*MAX(ABS(Wellpath!$L56-Wellpath!$L55),Model!$B$24*(Wellpath!$K56-Wellpath!$K55))*-SIN(Wellpath!$L56)</f>
        <v>-4.5928705173456659E-2</v>
      </c>
      <c r="H56" s="18">
        <f t="shared" si="6"/>
        <v>7.1834270910932488E-2</v>
      </c>
      <c r="I56" s="18">
        <f t="shared" si="7"/>
        <v>2.495912206218474E-2</v>
      </c>
      <c r="J56" s="18">
        <f t="shared" si="8"/>
        <v>-4.5928705173456659E-2</v>
      </c>
      <c r="K56" s="21">
        <f t="shared" si="15"/>
        <v>0.70421229896186444</v>
      </c>
      <c r="L56" s="21">
        <f t="shared" si="15"/>
        <v>1.6786104634872114E-3</v>
      </c>
      <c r="M56" s="21">
        <f t="shared" si="15"/>
        <v>9.1257543859444096E-2</v>
      </c>
      <c r="N56" s="21">
        <f t="shared" si="2"/>
        <v>2.2356887827196574E-2</v>
      </c>
      <c r="O56" s="21">
        <f t="shared" si="3"/>
        <v>-0.19375662726792095</v>
      </c>
      <c r="P56" s="21">
        <f t="shared" si="4"/>
        <v>-8.8298487909297171E-3</v>
      </c>
      <c r="Q56" s="19">
        <f t="shared" si="9"/>
        <v>0.70421229896186444</v>
      </c>
      <c r="R56" s="19">
        <f t="shared" si="9"/>
        <v>1.6786104634872114E-3</v>
      </c>
      <c r="S56" s="19">
        <f t="shared" si="9"/>
        <v>9.1257543859444096E-2</v>
      </c>
      <c r="T56" s="19">
        <f t="shared" si="10"/>
        <v>2.2356887827196574E-2</v>
      </c>
      <c r="U56" s="19">
        <f t="shared" si="11"/>
        <v>-0.19375662726792095</v>
      </c>
      <c r="V56" s="19">
        <f t="shared" si="12"/>
        <v>-8.8298487909297171E-3</v>
      </c>
    </row>
    <row r="57" spans="1:22" x14ac:dyDescent="0.25">
      <c r="A57" s="26">
        <f>Wellpath!E57</f>
        <v>5400</v>
      </c>
      <c r="B57" s="68">
        <v>0</v>
      </c>
      <c r="C57" s="22">
        <v>0</v>
      </c>
      <c r="D57" s="22">
        <v>0</v>
      </c>
      <c r="E57" s="20">
        <f>Model!$W$37*(Wellpath!$K57-Wellpath!$K56)*MAX(ABS(Wellpath!$L57-Wellpath!$L56),Model!$B$24*(Wellpath!$K57-Wellpath!$K56))*COS(Wellpath!$L57)*COS(Wellpath!$M57)</f>
        <v>6.8793301193387849E-2</v>
      </c>
      <c r="F57" s="20">
        <f>Model!$W$37*(Wellpath!$K57-Wellpath!$K56)*MAX(ABS(Wellpath!$L57-Wellpath!$L56),Model!$B$24*(Wellpath!$K57-Wellpath!$K56))*COS(Wellpath!$L57)*SIN(Wellpath!$M57)</f>
        <v>3.1976579122771721E-2</v>
      </c>
      <c r="G57" s="20">
        <f>Model!$W$37*(Wellpath!$K57-Wellpath!$K56)*MAX(ABS(Wellpath!$L57-Wellpath!$L56),Model!$B$24*(Wellpath!$K57-Wellpath!$K56))*-SIN(Wellpath!$L57)</f>
        <v>-4.6233605838735141E-2</v>
      </c>
      <c r="H57" s="18">
        <f t="shared" si="6"/>
        <v>6.8793301193387849E-2</v>
      </c>
      <c r="I57" s="18">
        <f t="shared" si="7"/>
        <v>3.1976579122771721E-2</v>
      </c>
      <c r="J57" s="18">
        <f t="shared" si="8"/>
        <v>-4.6233605838735141E-2</v>
      </c>
      <c r="K57" s="21">
        <f t="shared" si="15"/>
        <v>0.7089448172509486</v>
      </c>
      <c r="L57" s="21">
        <f t="shared" si="15"/>
        <v>2.7011120758820917E-3</v>
      </c>
      <c r="M57" s="21">
        <f t="shared" si="15"/>
        <v>9.3395090168295614E-2</v>
      </c>
      <c r="N57" s="21">
        <f t="shared" si="2"/>
        <v>2.4556662265923606E-2</v>
      </c>
      <c r="O57" s="21">
        <f t="shared" si="3"/>
        <v>-0.19693718963964144</v>
      </c>
      <c r="P57" s="21">
        <f t="shared" si="4"/>
        <v>-1.0308241346163071E-2</v>
      </c>
      <c r="Q57" s="19">
        <f t="shared" si="9"/>
        <v>0.7089448172509486</v>
      </c>
      <c r="R57" s="19">
        <f t="shared" si="9"/>
        <v>2.7011120758820917E-3</v>
      </c>
      <c r="S57" s="19">
        <f t="shared" si="9"/>
        <v>9.3395090168295614E-2</v>
      </c>
      <c r="T57" s="19">
        <f t="shared" si="10"/>
        <v>2.4556662265923606E-2</v>
      </c>
      <c r="U57" s="19">
        <f t="shared" si="11"/>
        <v>-0.19693718963964144</v>
      </c>
      <c r="V57" s="19">
        <f t="shared" si="12"/>
        <v>-1.0308241346163071E-2</v>
      </c>
    </row>
    <row r="58" spans="1:22" x14ac:dyDescent="0.25">
      <c r="A58" s="26">
        <f>Wellpath!E58</f>
        <v>5500</v>
      </c>
      <c r="B58" s="68">
        <v>0</v>
      </c>
      <c r="C58" s="22">
        <v>0</v>
      </c>
      <c r="D58" s="22">
        <v>0</v>
      </c>
      <c r="E58" s="20">
        <f>Model!$W$37*(Wellpath!$K58-Wellpath!$K57)*MAX(ABS(Wellpath!$L58-Wellpath!$L57),Model!$B$24*(Wellpath!$K58-Wellpath!$K57))*COS(Wellpath!$L58)*COS(Wellpath!$M58)</f>
        <v>6.497521187040306E-2</v>
      </c>
      <c r="F58" s="20">
        <f>Model!$W$37*(Wellpath!$K58-Wellpath!$K57)*MAX(ABS(Wellpath!$L58-Wellpath!$L57),Model!$B$24*(Wellpath!$K58-Wellpath!$K57))*COS(Wellpath!$L58)*SIN(Wellpath!$M58)</f>
        <v>3.8395626276467726E-2</v>
      </c>
      <c r="G58" s="20">
        <f>Model!$W$37*(Wellpath!$K58-Wellpath!$K57)*MAX(ABS(Wellpath!$L58-Wellpath!$L57),Model!$B$24*(Wellpath!$K58-Wellpath!$K57))*-SIN(Wellpath!$L58)</f>
        <v>-4.6867514715041587E-2</v>
      </c>
      <c r="H58" s="18">
        <f t="shared" si="6"/>
        <v>6.497521187040306E-2</v>
      </c>
      <c r="I58" s="18">
        <f t="shared" si="7"/>
        <v>3.8395626276467726E-2</v>
      </c>
      <c r="J58" s="18">
        <f t="shared" si="8"/>
        <v>-4.6867514715041587E-2</v>
      </c>
      <c r="K58" s="21">
        <f t="shared" si="15"/>
        <v>0.71316659540855232</v>
      </c>
      <c r="L58" s="21">
        <f t="shared" si="15"/>
        <v>4.1753361930442707E-3</v>
      </c>
      <c r="M58" s="21">
        <f t="shared" si="15"/>
        <v>9.5591654103860252E-2</v>
      </c>
      <c r="N58" s="21">
        <f t="shared" si="2"/>
        <v>2.705142621813391E-2</v>
      </c>
      <c r="O58" s="21">
        <f t="shared" si="3"/>
        <v>-0.1999824163380905</v>
      </c>
      <c r="P58" s="21">
        <f t="shared" si="4"/>
        <v>-1.210774892566866E-2</v>
      </c>
      <c r="Q58" s="19">
        <f t="shared" si="9"/>
        <v>0.71316659540855232</v>
      </c>
      <c r="R58" s="19">
        <f t="shared" si="9"/>
        <v>4.1753361930442707E-3</v>
      </c>
      <c r="S58" s="19">
        <f t="shared" si="9"/>
        <v>9.5591654103860252E-2</v>
      </c>
      <c r="T58" s="19">
        <f t="shared" si="10"/>
        <v>2.705142621813391E-2</v>
      </c>
      <c r="U58" s="19">
        <f t="shared" si="11"/>
        <v>-0.1999824163380905</v>
      </c>
      <c r="V58" s="19">
        <f t="shared" si="12"/>
        <v>-1.210774892566866E-2</v>
      </c>
    </row>
    <row r="59" spans="1:22" x14ac:dyDescent="0.25">
      <c r="A59" s="26">
        <f>Wellpath!E59</f>
        <v>5525.54</v>
      </c>
      <c r="B59" s="68">
        <v>0</v>
      </c>
      <c r="C59" s="22">
        <v>0</v>
      </c>
      <c r="D59" s="22">
        <v>0</v>
      </c>
      <c r="E59" s="20">
        <f>Model!$W$37*(Wellpath!$K59-Wellpath!$K58)*MAX(ABS(Wellpath!$L59-Wellpath!$L58),Model!$B$24*(Wellpath!$K59-Wellpath!$K58))*COS(Wellpath!$L59)*COS(Wellpath!$M59)</f>
        <v>4.1676560467558358E-3</v>
      </c>
      <c r="F59" s="20">
        <f>Model!$W$37*(Wellpath!$K59-Wellpath!$K58)*MAX(ABS(Wellpath!$L59-Wellpath!$L58),Model!$B$24*(Wellpath!$K59-Wellpath!$K58))*COS(Wellpath!$L59)*SIN(Wellpath!$M59)</f>
        <v>2.6042405329173087E-3</v>
      </c>
      <c r="G59" s="20">
        <f>Model!$W$37*(Wellpath!$K59-Wellpath!$K58)*MAX(ABS(Wellpath!$L59-Wellpath!$L58),Model!$B$24*(Wellpath!$K59-Wellpath!$K58))*-SIN(Wellpath!$L59)</f>
        <v>-3.0708641935762874E-3</v>
      </c>
      <c r="H59" s="18">
        <f t="shared" si="6"/>
        <v>4.1676560467558358E-3</v>
      </c>
      <c r="I59" s="18">
        <f t="shared" si="7"/>
        <v>2.6042405329173087E-3</v>
      </c>
      <c r="J59" s="18">
        <f t="shared" si="8"/>
        <v>-3.0708641935762874E-3</v>
      </c>
      <c r="K59" s="21">
        <f t="shared" si="15"/>
        <v>0.71318396476547641</v>
      </c>
      <c r="L59" s="21">
        <f t="shared" si="15"/>
        <v>4.1821182617975605E-3</v>
      </c>
      <c r="M59" s="21">
        <f t="shared" si="15"/>
        <v>9.5601084310755646E-2</v>
      </c>
      <c r="N59" s="21">
        <f t="shared" si="2"/>
        <v>2.7062279796938128E-2</v>
      </c>
      <c r="O59" s="21">
        <f t="shared" si="3"/>
        <v>-0.19999521464381562</v>
      </c>
      <c r="P59" s="21">
        <f t="shared" si="4"/>
        <v>-1.2115746194672655E-2</v>
      </c>
      <c r="Q59" s="19">
        <f t="shared" si="9"/>
        <v>0.71318396476547641</v>
      </c>
      <c r="R59" s="19">
        <f t="shared" si="9"/>
        <v>4.1821182617975605E-3</v>
      </c>
      <c r="S59" s="19">
        <f t="shared" si="9"/>
        <v>9.5601084310755646E-2</v>
      </c>
      <c r="T59" s="19">
        <f t="shared" si="10"/>
        <v>2.7062279796938128E-2</v>
      </c>
      <c r="U59" s="19">
        <f t="shared" si="11"/>
        <v>-0.19999521464381562</v>
      </c>
      <c r="V59" s="19">
        <f t="shared" si="12"/>
        <v>-1.2115746194672655E-2</v>
      </c>
    </row>
    <row r="60" spans="1:22" x14ac:dyDescent="0.25">
      <c r="A60" s="26">
        <f>Wellpath!E60</f>
        <v>5600</v>
      </c>
      <c r="B60" s="68">
        <v>0</v>
      </c>
      <c r="C60" s="22">
        <v>0</v>
      </c>
      <c r="D60" s="22">
        <v>0</v>
      </c>
      <c r="E60" s="20">
        <f>Model!$W$37*(Wellpath!$K60-Wellpath!$K59)*MAX(ABS(Wellpath!$L60-Wellpath!$L59),Model!$B$24*(Wellpath!$K60-Wellpath!$K59))*COS(Wellpath!$L60)*COS(Wellpath!$M60)</f>
        <v>3.3882019894958898E-2</v>
      </c>
      <c r="F60" s="20">
        <f>Model!$W$37*(Wellpath!$K60-Wellpath!$K59)*MAX(ABS(Wellpath!$L60-Wellpath!$L59),Model!$B$24*(Wellpath!$K60-Wellpath!$K59))*COS(Wellpath!$L60)*SIN(Wellpath!$M60)</f>
        <v>2.4761583730467714E-2</v>
      </c>
      <c r="G60" s="20">
        <f>Model!$W$37*(Wellpath!$K60-Wellpath!$K59)*MAX(ABS(Wellpath!$L60-Wellpath!$L59),Model!$B$24*(Wellpath!$K60-Wellpath!$K59))*-SIN(Wellpath!$L60)</f>
        <v>-2.5787244756312718E-2</v>
      </c>
      <c r="H60" s="18">
        <f t="shared" si="6"/>
        <v>3.3882019894958898E-2</v>
      </c>
      <c r="I60" s="18">
        <f t="shared" si="7"/>
        <v>2.4761583730467714E-2</v>
      </c>
      <c r="J60" s="18">
        <f t="shared" si="8"/>
        <v>-2.5787244756312718E-2</v>
      </c>
      <c r="K60" s="21">
        <f t="shared" si="15"/>
        <v>0.71433195603763877</v>
      </c>
      <c r="L60" s="21">
        <f t="shared" si="15"/>
        <v>4.7952542906385242E-3</v>
      </c>
      <c r="M60" s="21">
        <f t="shared" si="15"/>
        <v>9.6266066302877623E-2</v>
      </c>
      <c r="N60" s="21">
        <f t="shared" si="2"/>
        <v>2.7901252269524526E-2</v>
      </c>
      <c r="O60" s="21">
        <f t="shared" si="3"/>
        <v>-0.20086893858368518</v>
      </c>
      <c r="P60" s="21">
        <f t="shared" si="4"/>
        <v>-1.2754279214884156E-2</v>
      </c>
      <c r="Q60" s="19">
        <f t="shared" si="9"/>
        <v>0.71433195603763877</v>
      </c>
      <c r="R60" s="19">
        <f t="shared" si="9"/>
        <v>4.7952542906385242E-3</v>
      </c>
      <c r="S60" s="19">
        <f t="shared" si="9"/>
        <v>9.6266066302877623E-2</v>
      </c>
      <c r="T60" s="19">
        <f t="shared" si="10"/>
        <v>2.7901252269524526E-2</v>
      </c>
      <c r="U60" s="19">
        <f t="shared" si="11"/>
        <v>-0.20086893858368518</v>
      </c>
      <c r="V60" s="19">
        <f t="shared" si="12"/>
        <v>-1.2754279214884156E-2</v>
      </c>
    </row>
    <row r="61" spans="1:22" x14ac:dyDescent="0.25">
      <c r="A61" s="26">
        <f>Wellpath!E61</f>
        <v>5700</v>
      </c>
      <c r="B61" s="68">
        <v>0</v>
      </c>
      <c r="C61" s="22">
        <v>0</v>
      </c>
      <c r="D61" s="22">
        <v>0</v>
      </c>
      <c r="E61" s="20">
        <f>Model!$W$37*(Wellpath!$K61-Wellpath!$K60)*MAX(ABS(Wellpath!$L61-Wellpath!$L60),Model!$B$24*(Wellpath!$K61-Wellpath!$K60))*COS(Wellpath!$L61)*COS(Wellpath!$M61)</f>
        <v>5.6566472792014877E-2</v>
      </c>
      <c r="F61" s="20">
        <f>Model!$W$37*(Wellpath!$K61-Wellpath!$K60)*MAX(ABS(Wellpath!$L61-Wellpath!$L60),Model!$B$24*(Wellpath!$K61-Wellpath!$K60))*COS(Wellpath!$L61)*SIN(Wellpath!$M61)</f>
        <v>5.0718562858768135E-2</v>
      </c>
      <c r="G61" s="20">
        <f>Model!$W$37*(Wellpath!$K61-Wellpath!$K60)*MAX(ABS(Wellpath!$L61-Wellpath!$L60),Model!$B$24*(Wellpath!$K61-Wellpath!$K60))*-SIN(Wellpath!$L61)</f>
        <v>-4.6048102542254749E-2</v>
      </c>
      <c r="H61" s="18">
        <f t="shared" si="6"/>
        <v>5.6566472792014877E-2</v>
      </c>
      <c r="I61" s="18">
        <f t="shared" si="7"/>
        <v>5.0718562858768135E-2</v>
      </c>
      <c r="J61" s="18">
        <f t="shared" si="8"/>
        <v>-4.6048102542254749E-2</v>
      </c>
      <c r="K61" s="21">
        <f t="shared" si="15"/>
        <v>0.7175317218817685</v>
      </c>
      <c r="L61" s="21">
        <f t="shared" si="15"/>
        <v>7.3676269090973386E-3</v>
      </c>
      <c r="M61" s="21">
        <f t="shared" si="15"/>
        <v>9.8386494050619638E-2</v>
      </c>
      <c r="N61" s="21">
        <f t="shared" si="2"/>
        <v>3.077022247552513E-2</v>
      </c>
      <c r="O61" s="21">
        <f t="shared" si="3"/>
        <v>-0.20347371732326555</v>
      </c>
      <c r="P61" s="21">
        <f t="shared" si="4"/>
        <v>-1.5089772798200504E-2</v>
      </c>
      <c r="Q61" s="19">
        <f t="shared" si="9"/>
        <v>0.7175317218817685</v>
      </c>
      <c r="R61" s="19">
        <f t="shared" si="9"/>
        <v>7.3676269090973386E-3</v>
      </c>
      <c r="S61" s="19">
        <f t="shared" si="9"/>
        <v>9.8386494050619638E-2</v>
      </c>
      <c r="T61" s="19">
        <f t="shared" si="10"/>
        <v>3.077022247552513E-2</v>
      </c>
      <c r="U61" s="19">
        <f t="shared" si="11"/>
        <v>-0.20347371732326555</v>
      </c>
      <c r="V61" s="19">
        <f t="shared" si="12"/>
        <v>-1.5089772798200504E-2</v>
      </c>
    </row>
    <row r="62" spans="1:22" x14ac:dyDescent="0.25">
      <c r="A62" s="26">
        <f>Wellpath!E62</f>
        <v>5800</v>
      </c>
      <c r="B62" s="68">
        <v>0</v>
      </c>
      <c r="C62" s="22">
        <v>0</v>
      </c>
      <c r="D62" s="22">
        <v>0</v>
      </c>
      <c r="E62" s="20">
        <f>Model!$W$37*(Wellpath!$K62-Wellpath!$K61)*MAX(ABS(Wellpath!$L62-Wellpath!$L61),Model!$B$24*(Wellpath!$K62-Wellpath!$K61))*COS(Wellpath!$L62)*COS(Wellpath!$M62)</f>
        <v>5.1205494607373211E-2</v>
      </c>
      <c r="F62" s="20">
        <f>Model!$W$37*(Wellpath!$K62-Wellpath!$K61)*MAX(ABS(Wellpath!$L62-Wellpath!$L61),Model!$B$24*(Wellpath!$K62-Wellpath!$K61))*COS(Wellpath!$L62)*SIN(Wellpath!$M62)</f>
        <v>5.6234657064038414E-2</v>
      </c>
      <c r="G62" s="20">
        <f>Model!$W$37*(Wellpath!$K62-Wellpath!$K61)*MAX(ABS(Wellpath!$L62-Wellpath!$L61),Model!$B$24*(Wellpath!$K62-Wellpath!$K61))*-SIN(Wellpath!$L62)</f>
        <v>-4.5915431798414452E-2</v>
      </c>
      <c r="H62" s="18">
        <f t="shared" si="6"/>
        <v>5.1205494607373211E-2</v>
      </c>
      <c r="I62" s="18">
        <f t="shared" si="7"/>
        <v>5.6234657064038414E-2</v>
      </c>
      <c r="J62" s="18">
        <f t="shared" si="8"/>
        <v>-4.5915431798414452E-2</v>
      </c>
      <c r="K62" s="21">
        <f t="shared" si="15"/>
        <v>0.72015372455975424</v>
      </c>
      <c r="L62" s="21">
        <f t="shared" si="15"/>
        <v>1.0529963564207344E-2</v>
      </c>
      <c r="M62" s="21">
        <f t="shared" si="15"/>
        <v>0.10049472092785448</v>
      </c>
      <c r="N62" s="21">
        <f t="shared" si="2"/>
        <v>3.364974590456523E-2</v>
      </c>
      <c r="O62" s="21">
        <f t="shared" si="3"/>
        <v>-0.20582483971861448</v>
      </c>
      <c r="P62" s="21">
        <f t="shared" si="4"/>
        <v>-1.7671811359331584E-2</v>
      </c>
      <c r="Q62" s="19">
        <f t="shared" si="9"/>
        <v>0.72015372455975424</v>
      </c>
      <c r="R62" s="19">
        <f t="shared" si="9"/>
        <v>1.0529963564207344E-2</v>
      </c>
      <c r="S62" s="19">
        <f t="shared" si="9"/>
        <v>0.10049472092785448</v>
      </c>
      <c r="T62" s="19">
        <f t="shared" si="10"/>
        <v>3.364974590456523E-2</v>
      </c>
      <c r="U62" s="19">
        <f t="shared" si="11"/>
        <v>-0.20582483971861448</v>
      </c>
      <c r="V62" s="19">
        <f t="shared" si="12"/>
        <v>-1.7671811359331584E-2</v>
      </c>
    </row>
    <row r="63" spans="1:22" x14ac:dyDescent="0.25">
      <c r="A63" s="26">
        <f>Wellpath!E63</f>
        <v>5900</v>
      </c>
      <c r="B63" s="68">
        <v>0</v>
      </c>
      <c r="C63" s="22">
        <v>0</v>
      </c>
      <c r="D63" s="22">
        <v>0</v>
      </c>
      <c r="E63" s="20">
        <f>Model!$W$37*(Wellpath!$K63-Wellpath!$K62)*MAX(ABS(Wellpath!$L63-Wellpath!$L62),Model!$B$24*(Wellpath!$K63-Wellpath!$K62))*COS(Wellpath!$L63)*COS(Wellpath!$M63)</f>
        <v>4.5205308575732739E-2</v>
      </c>
      <c r="F63" s="20">
        <f>Model!$W$37*(Wellpath!$K63-Wellpath!$K62)*MAX(ABS(Wellpath!$L63-Wellpath!$L62),Model!$B$24*(Wellpath!$K63-Wellpath!$K62))*COS(Wellpath!$L63)*SIN(Wellpath!$M63)</f>
        <v>6.1002355106545246E-2</v>
      </c>
      <c r="G63" s="20">
        <f>Model!$W$37*(Wellpath!$K63-Wellpath!$K62)*MAX(ABS(Wellpath!$L63-Wellpath!$L62),Model!$B$24*(Wellpath!$K63-Wellpath!$K62))*-SIN(Wellpath!$L63)</f>
        <v>-4.612763768456303E-2</v>
      </c>
      <c r="H63" s="18">
        <f t="shared" si="6"/>
        <v>4.5205308575732739E-2</v>
      </c>
      <c r="I63" s="18">
        <f t="shared" si="7"/>
        <v>6.1002355106545246E-2</v>
      </c>
      <c r="J63" s="18">
        <f t="shared" si="8"/>
        <v>-4.612763768456303E-2</v>
      </c>
      <c r="K63" s="21">
        <f t="shared" si="15"/>
        <v>0.72219724448318146</v>
      </c>
      <c r="L63" s="21">
        <f t="shared" si="15"/>
        <v>1.4251250892752391E-2</v>
      </c>
      <c r="M63" s="21">
        <f t="shared" si="15"/>
        <v>0.1026224798862128</v>
      </c>
      <c r="N63" s="21">
        <f t="shared" si="2"/>
        <v>3.6407376191003031E-2</v>
      </c>
      <c r="O63" s="21">
        <f t="shared" si="3"/>
        <v>-0.20791005381401476</v>
      </c>
      <c r="P63" s="21">
        <f t="shared" si="4"/>
        <v>-2.0485705893591357E-2</v>
      </c>
      <c r="Q63" s="19">
        <f t="shared" si="9"/>
        <v>0.72219724448318146</v>
      </c>
      <c r="R63" s="19">
        <f t="shared" si="9"/>
        <v>1.4251250892752391E-2</v>
      </c>
      <c r="S63" s="19">
        <f t="shared" si="9"/>
        <v>0.1026224798862128</v>
      </c>
      <c r="T63" s="19">
        <f t="shared" si="10"/>
        <v>3.6407376191003031E-2</v>
      </c>
      <c r="U63" s="19">
        <f t="shared" si="11"/>
        <v>-0.20791005381401476</v>
      </c>
      <c r="V63" s="19">
        <f t="shared" si="12"/>
        <v>-2.0485705893591357E-2</v>
      </c>
    </row>
    <row r="64" spans="1:22" x14ac:dyDescent="0.25">
      <c r="A64" s="26">
        <f>Wellpath!E64</f>
        <v>6000</v>
      </c>
      <c r="B64" s="68">
        <v>0</v>
      </c>
      <c r="C64" s="22">
        <v>0</v>
      </c>
      <c r="D64" s="22">
        <v>0</v>
      </c>
      <c r="E64" s="20">
        <f>Model!$W$37*(Wellpath!$K64-Wellpath!$K63)*MAX(ABS(Wellpath!$L64-Wellpath!$L63),Model!$B$24*(Wellpath!$K64-Wellpath!$K63))*COS(Wellpath!$L64)*COS(Wellpath!$M64)</f>
        <v>3.8764173627064406E-2</v>
      </c>
      <c r="F64" s="20">
        <f>Model!$W$37*(Wellpath!$K64-Wellpath!$K63)*MAX(ABS(Wellpath!$L64-Wellpath!$L63),Model!$B$24*(Wellpath!$K64-Wellpath!$K63))*COS(Wellpath!$L64)*SIN(Wellpath!$M64)</f>
        <v>6.4898672350141517E-2</v>
      </c>
      <c r="G64" s="20">
        <f>Model!$W$37*(Wellpath!$K64-Wellpath!$K63)*MAX(ABS(Wellpath!$L64-Wellpath!$L63),Model!$B$24*(Wellpath!$K64-Wellpath!$K63))*-SIN(Wellpath!$L64)</f>
        <v>-4.6669769450152256E-2</v>
      </c>
      <c r="H64" s="18">
        <f t="shared" si="6"/>
        <v>3.8764173627064406E-2</v>
      </c>
      <c r="I64" s="18">
        <f t="shared" si="7"/>
        <v>6.4898672350141517E-2</v>
      </c>
      <c r="J64" s="18">
        <f t="shared" si="8"/>
        <v>-4.6669769450152256E-2</v>
      </c>
      <c r="K64" s="21">
        <f t="shared" si="15"/>
        <v>0.72369990564017062</v>
      </c>
      <c r="L64" s="21">
        <f t="shared" si="15"/>
        <v>1.8463088565563415E-2</v>
      </c>
      <c r="M64" s="21">
        <f t="shared" si="15"/>
        <v>0.10480054726674316</v>
      </c>
      <c r="N64" s="21">
        <f t="shared" si="2"/>
        <v>3.8923119594149881E-2</v>
      </c>
      <c r="O64" s="21">
        <f t="shared" si="3"/>
        <v>-0.20971916886011552</v>
      </c>
      <c r="P64" s="21">
        <f t="shared" si="4"/>
        <v>-2.3514511969793431E-2</v>
      </c>
      <c r="Q64" s="19">
        <f t="shared" si="9"/>
        <v>0.72369990564017062</v>
      </c>
      <c r="R64" s="19">
        <f t="shared" si="9"/>
        <v>1.8463088565563415E-2</v>
      </c>
      <c r="S64" s="19">
        <f t="shared" si="9"/>
        <v>0.10480054726674316</v>
      </c>
      <c r="T64" s="19">
        <f t="shared" si="10"/>
        <v>3.8923119594149881E-2</v>
      </c>
      <c r="U64" s="19">
        <f t="shared" si="11"/>
        <v>-0.20971916886011552</v>
      </c>
      <c r="V64" s="19">
        <f t="shared" si="12"/>
        <v>-2.3514511969793431E-2</v>
      </c>
    </row>
    <row r="65" spans="1:22" x14ac:dyDescent="0.25">
      <c r="A65" s="26">
        <f>Wellpath!E65</f>
        <v>6051.08</v>
      </c>
      <c r="B65" s="68">
        <v>0</v>
      </c>
      <c r="C65" s="22">
        <v>0</v>
      </c>
      <c r="D65" s="22">
        <v>0</v>
      </c>
      <c r="E65" s="20">
        <f>Model!$W$37*(Wellpath!$K65-Wellpath!$K64)*MAX(ABS(Wellpath!$L65-Wellpath!$L64),Model!$B$24*(Wellpath!$K65-Wellpath!$K64))*COS(Wellpath!$L65)*COS(Wellpath!$M65)</f>
        <v>9.2287029770709034E-3</v>
      </c>
      <c r="F65" s="20">
        <f>Model!$W$37*(Wellpath!$K65-Wellpath!$K64)*MAX(ABS(Wellpath!$L65-Wellpath!$L64),Model!$B$24*(Wellpath!$K65-Wellpath!$K64))*COS(Wellpath!$L65)*SIN(Wellpath!$M65)</f>
        <v>1.7356665929797725E-2</v>
      </c>
      <c r="G65" s="20">
        <f>Model!$W$37*(Wellpath!$K65-Wellpath!$K64)*MAX(ABS(Wellpath!$L65-Wellpath!$L64),Model!$B$24*(Wellpath!$K65-Wellpath!$K64))*-SIN(Wellpath!$L65)</f>
        <v>-1.2283456774305149E-2</v>
      </c>
      <c r="H65" s="18">
        <f t="shared" si="6"/>
        <v>9.2287029770709034E-3</v>
      </c>
      <c r="I65" s="18">
        <f t="shared" si="7"/>
        <v>1.7356665929797725E-2</v>
      </c>
      <c r="J65" s="18">
        <f t="shared" si="8"/>
        <v>-1.2283456774305149E-2</v>
      </c>
      <c r="K65" s="21">
        <f t="shared" si="15"/>
        <v>0.72378507459880959</v>
      </c>
      <c r="L65" s="21">
        <f t="shared" si="15"/>
        <v>1.8764342417762016E-2</v>
      </c>
      <c r="M65" s="21">
        <f t="shared" si="15"/>
        <v>0.10495143057706939</v>
      </c>
      <c r="N65" s="21">
        <f t="shared" si="2"/>
        <v>3.9083299108688234E-2</v>
      </c>
      <c r="O65" s="21">
        <f t="shared" si="3"/>
        <v>-0.20983252923421727</v>
      </c>
      <c r="P65" s="21">
        <f t="shared" si="4"/>
        <v>-2.3727711825488156E-2</v>
      </c>
      <c r="Q65" s="19">
        <f t="shared" si="9"/>
        <v>0.72378507459880959</v>
      </c>
      <c r="R65" s="19">
        <f t="shared" si="9"/>
        <v>1.8764342417762016E-2</v>
      </c>
      <c r="S65" s="19">
        <f t="shared" si="9"/>
        <v>0.10495143057706939</v>
      </c>
      <c r="T65" s="19">
        <f t="shared" si="10"/>
        <v>3.9083299108688234E-2</v>
      </c>
      <c r="U65" s="19">
        <f t="shared" si="11"/>
        <v>-0.20983252923421727</v>
      </c>
      <c r="V65" s="19">
        <f t="shared" si="12"/>
        <v>-2.3727711825488156E-2</v>
      </c>
    </row>
    <row r="66" spans="1:22" x14ac:dyDescent="0.25">
      <c r="A66" s="26">
        <f>Wellpath!E66</f>
        <v>6100</v>
      </c>
      <c r="B66" s="68">
        <v>0</v>
      </c>
      <c r="C66" s="22">
        <v>0</v>
      </c>
      <c r="D66" s="22">
        <v>0</v>
      </c>
      <c r="E66" s="20">
        <f>Model!$W$37*(Wellpath!$K66-Wellpath!$K65)*MAX(ABS(Wellpath!$L66-Wellpath!$L65),Model!$B$24*(Wellpath!$K66-Wellpath!$K65))*COS(Wellpath!$L66)*COS(Wellpath!$M66)</f>
        <v>7.7247781103613952E-3</v>
      </c>
      <c r="F66" s="20">
        <f>Model!$W$37*(Wellpath!$K66-Wellpath!$K65)*MAX(ABS(Wellpath!$L66-Wellpath!$L65),Model!$B$24*(Wellpath!$K66-Wellpath!$K65))*COS(Wellpath!$L66)*SIN(Wellpath!$M66)</f>
        <v>1.63566695486544E-2</v>
      </c>
      <c r="G66" s="20">
        <f>Model!$W$37*(Wellpath!$K66-Wellpath!$K65)*MAX(ABS(Wellpath!$L66-Wellpath!$L65),Model!$B$24*(Wellpath!$K66-Wellpath!$K65))*-SIN(Wellpath!$L66)</f>
        <v>-1.1172009715024696E-2</v>
      </c>
      <c r="H66" s="18">
        <f t="shared" si="6"/>
        <v>7.7247781103613952E-3</v>
      </c>
      <c r="I66" s="18">
        <f t="shared" si="7"/>
        <v>1.63566695486544E-2</v>
      </c>
      <c r="J66" s="18">
        <f t="shared" si="8"/>
        <v>-1.1172009715024696E-2</v>
      </c>
      <c r="K66" s="21">
        <f t="shared" si="15"/>
        <v>0.72384474679566391</v>
      </c>
      <c r="L66" s="21">
        <f t="shared" si="15"/>
        <v>1.9031883056485895E-2</v>
      </c>
      <c r="M66" s="21">
        <f t="shared" si="15"/>
        <v>0.105076244378142</v>
      </c>
      <c r="N66" s="21">
        <f t="shared" si="2"/>
        <v>3.9209650751576092E-2</v>
      </c>
      <c r="O66" s="21">
        <f t="shared" si="3"/>
        <v>-0.20991883053031266</v>
      </c>
      <c r="P66" s="21">
        <f t="shared" si="4"/>
        <v>-2.3910448696591171E-2</v>
      </c>
      <c r="Q66" s="19">
        <f t="shared" si="9"/>
        <v>0.72384474679566391</v>
      </c>
      <c r="R66" s="19">
        <f t="shared" si="9"/>
        <v>1.9031883056485895E-2</v>
      </c>
      <c r="S66" s="19">
        <f t="shared" si="9"/>
        <v>0.105076244378142</v>
      </c>
      <c r="T66" s="19">
        <f t="shared" si="10"/>
        <v>3.9209650751576092E-2</v>
      </c>
      <c r="U66" s="19">
        <f t="shared" si="11"/>
        <v>-0.20991883053031266</v>
      </c>
      <c r="V66" s="19">
        <f t="shared" si="12"/>
        <v>-2.3910448696591171E-2</v>
      </c>
    </row>
    <row r="67" spans="1:22" x14ac:dyDescent="0.25">
      <c r="A67" s="26">
        <f>Wellpath!E67</f>
        <v>6200</v>
      </c>
      <c r="B67" s="68">
        <v>0</v>
      </c>
      <c r="C67" s="22">
        <v>0</v>
      </c>
      <c r="D67" s="22">
        <v>0</v>
      </c>
      <c r="E67" s="20">
        <f>Model!$W$37*(Wellpath!$K67-Wellpath!$K66)*MAX(ABS(Wellpath!$L67-Wellpath!$L66),Model!$B$24*(Wellpath!$K67-Wellpath!$K66))*COS(Wellpath!$L67)*COS(Wellpath!$M67)</f>
        <v>2.5457121645248458E-2</v>
      </c>
      <c r="F67" s="20">
        <f>Model!$W$37*(Wellpath!$K67-Wellpath!$K66)*MAX(ABS(Wellpath!$L67-Wellpath!$L66),Model!$B$24*(Wellpath!$K67-Wellpath!$K66))*COS(Wellpath!$L67)*SIN(Wellpath!$M67)</f>
        <v>7.1531407154557747E-2</v>
      </c>
      <c r="G67" s="20">
        <f>Model!$W$37*(Wellpath!$K67-Wellpath!$K66)*MAX(ABS(Wellpath!$L67-Wellpath!$L66),Model!$B$24*(Wellpath!$K67-Wellpath!$K66))*-SIN(Wellpath!$L67)</f>
        <v>-4.6127637684562343E-2</v>
      </c>
      <c r="H67" s="18">
        <f t="shared" si="6"/>
        <v>2.5457121645248458E-2</v>
      </c>
      <c r="I67" s="18">
        <f t="shared" si="7"/>
        <v>7.1531407154557747E-2</v>
      </c>
      <c r="J67" s="18">
        <f t="shared" si="8"/>
        <v>-4.6127637684562343E-2</v>
      </c>
      <c r="K67" s="21">
        <f t="shared" si="15"/>
        <v>0.72449281183812486</v>
      </c>
      <c r="L67" s="21">
        <f t="shared" si="15"/>
        <v>2.4148625265997009E-2</v>
      </c>
      <c r="M67" s="21">
        <f t="shared" si="15"/>
        <v>0.10720400333650026</v>
      </c>
      <c r="N67" s="21">
        <f t="shared" si="2"/>
        <v>4.1030634484965467E-2</v>
      </c>
      <c r="O67" s="21">
        <f t="shared" si="3"/>
        <v>-0.21109310741405651</v>
      </c>
      <c r="P67" s="21">
        <f t="shared" si="4"/>
        <v>-2.721002352888352E-2</v>
      </c>
      <c r="Q67" s="19">
        <f t="shared" si="9"/>
        <v>0.72449281183812486</v>
      </c>
      <c r="R67" s="19">
        <f t="shared" si="9"/>
        <v>2.4148625265997009E-2</v>
      </c>
      <c r="S67" s="19">
        <f t="shared" si="9"/>
        <v>0.10720400333650026</v>
      </c>
      <c r="T67" s="19">
        <f t="shared" si="10"/>
        <v>4.1030634484965467E-2</v>
      </c>
      <c r="U67" s="19">
        <f t="shared" si="11"/>
        <v>-0.21109310741405651</v>
      </c>
      <c r="V67" s="19">
        <f t="shared" si="12"/>
        <v>-2.721002352888352E-2</v>
      </c>
    </row>
    <row r="68" spans="1:22" x14ac:dyDescent="0.25">
      <c r="A68" s="26">
        <f>Wellpath!E68</f>
        <v>6300</v>
      </c>
      <c r="B68" s="68">
        <v>0</v>
      </c>
      <c r="C68" s="22">
        <v>0</v>
      </c>
      <c r="D68" s="22">
        <v>0</v>
      </c>
      <c r="E68" s="20">
        <f>Model!$W$37*(Wellpath!$K68-Wellpath!$K67)*MAX(ABS(Wellpath!$L68-Wellpath!$L67),Model!$B$24*(Wellpath!$K68-Wellpath!$K67))*COS(Wellpath!$L68)*COS(Wellpath!$M68)</f>
        <v>1.8141624963304646E-2</v>
      </c>
      <c r="F68" s="20">
        <f>Model!$W$37*(Wellpath!$K68-Wellpath!$K67)*MAX(ABS(Wellpath!$L68-Wellpath!$L67),Model!$B$24*(Wellpath!$K68-Wellpath!$K67))*COS(Wellpath!$L68)*SIN(Wellpath!$M68)</f>
        <v>7.3859466399281107E-2</v>
      </c>
      <c r="G68" s="20">
        <f>Model!$W$37*(Wellpath!$K68-Wellpath!$K67)*MAX(ABS(Wellpath!$L68-Wellpath!$L67),Model!$B$24*(Wellpath!$K68-Wellpath!$K67))*-SIN(Wellpath!$L68)</f>
        <v>-4.5915431798414452E-2</v>
      </c>
      <c r="H68" s="18">
        <f t="shared" si="6"/>
        <v>1.8141624963304646E-2</v>
      </c>
      <c r="I68" s="18">
        <f t="shared" si="7"/>
        <v>7.3859466399281107E-2</v>
      </c>
      <c r="J68" s="18">
        <f t="shared" si="8"/>
        <v>-4.5915431798414452E-2</v>
      </c>
      <c r="K68" s="21">
        <f t="shared" ref="K68:M83" si="16">K67+E68^2</f>
        <v>0.7248219303944341</v>
      </c>
      <c r="L68" s="21">
        <f t="shared" si="16"/>
        <v>2.9603846042783544E-2</v>
      </c>
      <c r="M68" s="21">
        <f t="shared" si="16"/>
        <v>0.10931223021373511</v>
      </c>
      <c r="N68" s="21">
        <f t="shared" ref="N68:N131" si="17">N67+E68*F68</f>
        <v>4.2370565224371028E-2</v>
      </c>
      <c r="O68" s="21">
        <f t="shared" ref="O68:O131" si="18">O67+E68*G68</f>
        <v>-0.21192608795777154</v>
      </c>
      <c r="P68" s="21">
        <f t="shared" ref="P68:P131" si="19">P67+F68*G68</f>
        <v>-3.0601312821006997E-2</v>
      </c>
      <c r="Q68" s="19">
        <f t="shared" si="9"/>
        <v>0.7248219303944341</v>
      </c>
      <c r="R68" s="19">
        <f t="shared" si="9"/>
        <v>2.9603846042783544E-2</v>
      </c>
      <c r="S68" s="19">
        <f t="shared" si="9"/>
        <v>0.10931223021373511</v>
      </c>
      <c r="T68" s="19">
        <f t="shared" si="10"/>
        <v>4.2370565224371028E-2</v>
      </c>
      <c r="U68" s="19">
        <f t="shared" si="11"/>
        <v>-0.21192608795777154</v>
      </c>
      <c r="V68" s="19">
        <f t="shared" si="12"/>
        <v>-3.0601312821006997E-2</v>
      </c>
    </row>
    <row r="69" spans="1:22" x14ac:dyDescent="0.25">
      <c r="A69" s="26">
        <f>Wellpath!E69</f>
        <v>6400</v>
      </c>
      <c r="B69" s="68">
        <v>0</v>
      </c>
      <c r="C69" s="22">
        <v>0</v>
      </c>
      <c r="D69" s="22">
        <v>0</v>
      </c>
      <c r="E69" s="20">
        <f>Model!$W$37*(Wellpath!$K69-Wellpath!$K68)*MAX(ABS(Wellpath!$L69-Wellpath!$L68),Model!$B$24*(Wellpath!$K69-Wellpath!$K68))*COS(Wellpath!$L69)*COS(Wellpath!$M69)</f>
        <v>1.058787001976819E-2</v>
      </c>
      <c r="F69" s="20">
        <f>Model!$W$37*(Wellpath!$K69-Wellpath!$K68)*MAX(ABS(Wellpath!$L69-Wellpath!$L68),Model!$B$24*(Wellpath!$K69-Wellpath!$K68))*COS(Wellpath!$L69)*SIN(Wellpath!$M69)</f>
        <v>7.5241322168573543E-2</v>
      </c>
      <c r="G69" s="20">
        <f>Model!$W$37*(Wellpath!$K69-Wellpath!$K68)*MAX(ABS(Wellpath!$L69-Wellpath!$L68),Model!$B$24*(Wellpath!$K69-Wellpath!$K68))*-SIN(Wellpath!$L69)</f>
        <v>-4.6034841773378563E-2</v>
      </c>
      <c r="H69" s="18">
        <f t="shared" ref="H69:H132" si="20">E69</f>
        <v>1.058787001976819E-2</v>
      </c>
      <c r="I69" s="18">
        <f t="shared" ref="I69:I132" si="21">F69</f>
        <v>7.5241322168573543E-2</v>
      </c>
      <c r="J69" s="18">
        <f t="shared" ref="J69:J132" si="22">G69</f>
        <v>-4.6034841773378563E-2</v>
      </c>
      <c r="K69" s="21">
        <f t="shared" si="16"/>
        <v>0.72493403338598961</v>
      </c>
      <c r="L69" s="21">
        <f t="shared" si="16"/>
        <v>3.5265102604458622E-2</v>
      </c>
      <c r="M69" s="21">
        <f t="shared" si="16"/>
        <v>0.11143143687083511</v>
      </c>
      <c r="N69" s="21">
        <f t="shared" si="17"/>
        <v>4.3167210563607387E-2</v>
      </c>
      <c r="O69" s="21">
        <f t="shared" si="18"/>
        <v>-0.21241349887884867</v>
      </c>
      <c r="P69" s="21">
        <f t="shared" si="19"/>
        <v>-3.4065035181857078E-2</v>
      </c>
      <c r="Q69" s="19">
        <f t="shared" ref="Q69:S132" si="23">K68+H69^2</f>
        <v>0.72493403338598961</v>
      </c>
      <c r="R69" s="19">
        <f t="shared" si="23"/>
        <v>3.5265102604458622E-2</v>
      </c>
      <c r="S69" s="19">
        <f t="shared" si="23"/>
        <v>0.11143143687083511</v>
      </c>
      <c r="T69" s="19">
        <f t="shared" ref="T69:T132" si="24">N68+H69*I69</f>
        <v>4.3167210563607387E-2</v>
      </c>
      <c r="U69" s="19">
        <f t="shared" ref="U69:U132" si="25">O68+H69*J69</f>
        <v>-0.21241349887884867</v>
      </c>
      <c r="V69" s="19">
        <f t="shared" ref="V69:V132" si="26">P68+I69*J69</f>
        <v>-3.4065035181857078E-2</v>
      </c>
    </row>
    <row r="70" spans="1:22" x14ac:dyDescent="0.25">
      <c r="A70" s="26">
        <f>Wellpath!E70</f>
        <v>6500</v>
      </c>
      <c r="B70" s="68">
        <v>0</v>
      </c>
      <c r="C70" s="22">
        <v>0</v>
      </c>
      <c r="D70" s="22">
        <v>0</v>
      </c>
      <c r="E70" s="20">
        <f>Model!$W$37*(Wellpath!$K70-Wellpath!$K69)*MAX(ABS(Wellpath!$L70-Wellpath!$L69),Model!$B$24*(Wellpath!$K70-Wellpath!$K69))*COS(Wellpath!$L70)*COS(Wellpath!$M70)</f>
        <v>3.0247751455030661E-3</v>
      </c>
      <c r="F70" s="20">
        <f>Model!$W$37*(Wellpath!$K70-Wellpath!$K69)*MAX(ABS(Wellpath!$L70-Wellpath!$L69),Model!$B$24*(Wellpath!$K70-Wellpath!$K69))*COS(Wellpath!$L70)*SIN(Wellpath!$M70)</f>
        <v>7.5639544676627701E-2</v>
      </c>
      <c r="G70" s="20">
        <f>Model!$W$37*(Wellpath!$K70-Wellpath!$K69)*MAX(ABS(Wellpath!$L70-Wellpath!$L69),Model!$B$24*(Wellpath!$K70-Wellpath!$K69))*-SIN(Wellpath!$L70)</f>
        <v>-4.6498131433017523E-2</v>
      </c>
      <c r="H70" s="18">
        <f t="shared" si="20"/>
        <v>3.0247751455030661E-3</v>
      </c>
      <c r="I70" s="18">
        <f t="shared" si="21"/>
        <v>7.5639544676627701E-2</v>
      </c>
      <c r="J70" s="18">
        <f t="shared" si="22"/>
        <v>-4.6498131433017523E-2</v>
      </c>
      <c r="K70" s="21">
        <f t="shared" si="16"/>
        <v>0.72494318265067048</v>
      </c>
      <c r="L70" s="21">
        <f t="shared" si="16"/>
        <v>4.0986443323346181E-2</v>
      </c>
      <c r="M70" s="21">
        <f t="shared" si="16"/>
        <v>0.11359351309759728</v>
      </c>
      <c r="N70" s="21">
        <f t="shared" si="17"/>
        <v>4.3396003178362418E-2</v>
      </c>
      <c r="O70" s="21">
        <f t="shared" si="18"/>
        <v>-0.2125541452711196</v>
      </c>
      <c r="P70" s="21">
        <f t="shared" si="19"/>
        <v>-3.7582132671764516E-2</v>
      </c>
      <c r="Q70" s="19">
        <f t="shared" si="23"/>
        <v>0.72494318265067048</v>
      </c>
      <c r="R70" s="19">
        <f t="shared" si="23"/>
        <v>4.0986443323346181E-2</v>
      </c>
      <c r="S70" s="19">
        <f t="shared" si="23"/>
        <v>0.11359351309759728</v>
      </c>
      <c r="T70" s="19">
        <f t="shared" si="24"/>
        <v>4.3396003178362418E-2</v>
      </c>
      <c r="U70" s="19">
        <f t="shared" si="25"/>
        <v>-0.2125541452711196</v>
      </c>
      <c r="V70" s="19">
        <f t="shared" si="26"/>
        <v>-3.7582132671764516E-2</v>
      </c>
    </row>
    <row r="71" spans="1:22" x14ac:dyDescent="0.25">
      <c r="A71" s="26">
        <f>Wellpath!E71</f>
        <v>6576.62</v>
      </c>
      <c r="B71" s="68">
        <v>0</v>
      </c>
      <c r="C71" s="22">
        <v>0</v>
      </c>
      <c r="D71" s="22">
        <v>0</v>
      </c>
      <c r="E71" s="20">
        <f>Model!$W$37*(Wellpath!$K71-Wellpath!$K70)*MAX(ABS(Wellpath!$L71-Wellpath!$L70),Model!$B$24*(Wellpath!$K71-Wellpath!$K70))*COS(Wellpath!$L71)*COS(Wellpath!$M71)</f>
        <v>-1.5435939212423665E-3</v>
      </c>
      <c r="F71" s="20">
        <f>Model!$W$37*(Wellpath!$K71-Wellpath!$K70)*MAX(ABS(Wellpath!$L71-Wellpath!$L70),Model!$B$24*(Wellpath!$K71-Wellpath!$K70))*COS(Wellpath!$L71)*SIN(Wellpath!$M71)</f>
        <v>4.420274649466531E-2</v>
      </c>
      <c r="G71" s="20">
        <f>Model!$W$37*(Wellpath!$K71-Wellpath!$K70)*MAX(ABS(Wellpath!$L71-Wellpath!$L70),Model!$B$24*(Wellpath!$K71-Wellpath!$K70))*-SIN(Wellpath!$L71)</f>
        <v>-2.7637777742186585E-2</v>
      </c>
      <c r="H71" s="18">
        <f t="shared" si="20"/>
        <v>-1.5435939212423665E-3</v>
      </c>
      <c r="I71" s="18">
        <f t="shared" si="21"/>
        <v>4.420274649466531E-2</v>
      </c>
      <c r="J71" s="18">
        <f t="shared" si="22"/>
        <v>-2.7637777742186585E-2</v>
      </c>
      <c r="K71" s="21">
        <f t="shared" si="16"/>
        <v>0.72494556533286414</v>
      </c>
      <c r="L71" s="21">
        <f t="shared" si="16"/>
        <v>4.2940326121017829E-2</v>
      </c>
      <c r="M71" s="21">
        <f t="shared" si="16"/>
        <v>0.11435735985612379</v>
      </c>
      <c r="N71" s="21">
        <f t="shared" si="17"/>
        <v>4.3327772087571034E-2</v>
      </c>
      <c r="O71" s="21">
        <f t="shared" si="18"/>
        <v>-0.21251148376540011</v>
      </c>
      <c r="P71" s="21">
        <f t="shared" si="19"/>
        <v>-3.880379835497829E-2</v>
      </c>
      <c r="Q71" s="19">
        <f t="shared" si="23"/>
        <v>0.72494556533286414</v>
      </c>
      <c r="R71" s="19">
        <f t="shared" si="23"/>
        <v>4.2940326121017829E-2</v>
      </c>
      <c r="S71" s="19">
        <f t="shared" si="23"/>
        <v>0.11435735985612379</v>
      </c>
      <c r="T71" s="19">
        <f t="shared" si="24"/>
        <v>4.3327772087571034E-2</v>
      </c>
      <c r="U71" s="19">
        <f t="shared" si="25"/>
        <v>-0.21251148376540011</v>
      </c>
      <c r="V71" s="19">
        <f t="shared" si="26"/>
        <v>-3.880379835497829E-2</v>
      </c>
    </row>
    <row r="72" spans="1:22" x14ac:dyDescent="0.25">
      <c r="A72" s="26">
        <f>Wellpath!E72</f>
        <v>6600</v>
      </c>
      <c r="B72" s="68">
        <v>0</v>
      </c>
      <c r="C72" s="22">
        <v>0</v>
      </c>
      <c r="D72" s="22">
        <v>0</v>
      </c>
      <c r="E72" s="20">
        <f>Model!$W$37*(Wellpath!$K72-Wellpath!$K71)*MAX(ABS(Wellpath!$L72-Wellpath!$L71),Model!$B$24*(Wellpath!$K72-Wellpath!$K71))*COS(Wellpath!$L72)*COS(Wellpath!$M72)</f>
        <v>-2.3745328327368618E-4</v>
      </c>
      <c r="F72" s="20">
        <f>Model!$W$37*(Wellpath!$K72-Wellpath!$K71)*MAX(ABS(Wellpath!$L72-Wellpath!$L71),Model!$B$24*(Wellpath!$K72-Wellpath!$K71))*COS(Wellpath!$L72)*SIN(Wellpath!$M72)</f>
        <v>4.1181889924227725E-3</v>
      </c>
      <c r="G72" s="20">
        <f>Model!$W$37*(Wellpath!$K72-Wellpath!$K71)*MAX(ABS(Wellpath!$L72-Wellpath!$L71),Model!$B$24*(Wellpath!$K72-Wellpath!$K71))*-SIN(Wellpath!$L72)</f>
        <v>-2.5626127034734255E-3</v>
      </c>
      <c r="H72" s="18">
        <f t="shared" si="20"/>
        <v>-2.3745328327368618E-4</v>
      </c>
      <c r="I72" s="18">
        <f t="shared" si="21"/>
        <v>4.1181889924227725E-3</v>
      </c>
      <c r="J72" s="18">
        <f t="shared" si="22"/>
        <v>-2.5626127034734255E-3</v>
      </c>
      <c r="K72" s="21">
        <f t="shared" si="16"/>
        <v>0.72494562171692589</v>
      </c>
      <c r="L72" s="21">
        <f t="shared" si="16"/>
        <v>4.295728560159514E-2</v>
      </c>
      <c r="M72" s="21">
        <f t="shared" si="16"/>
        <v>0.11436392683999179</v>
      </c>
      <c r="N72" s="21">
        <f t="shared" si="17"/>
        <v>4.3326794210073641E-2</v>
      </c>
      <c r="O72" s="21">
        <f t="shared" si="18"/>
        <v>-0.21251087526459991</v>
      </c>
      <c r="P72" s="21">
        <f t="shared" si="19"/>
        <v>-3.8814351678405579E-2</v>
      </c>
      <c r="Q72" s="19">
        <f t="shared" si="23"/>
        <v>0.72494562171692589</v>
      </c>
      <c r="R72" s="19">
        <f t="shared" si="23"/>
        <v>4.295728560159514E-2</v>
      </c>
      <c r="S72" s="19">
        <f t="shared" si="23"/>
        <v>0.11436392683999179</v>
      </c>
      <c r="T72" s="19">
        <f t="shared" si="24"/>
        <v>4.3326794210073641E-2</v>
      </c>
      <c r="U72" s="19">
        <f t="shared" si="25"/>
        <v>-0.21251087526459991</v>
      </c>
      <c r="V72" s="19">
        <f t="shared" si="26"/>
        <v>-3.8814351678405579E-2</v>
      </c>
    </row>
    <row r="73" spans="1:22" x14ac:dyDescent="0.25">
      <c r="A73" s="26">
        <f>Wellpath!E73</f>
        <v>6700</v>
      </c>
      <c r="B73" s="68">
        <v>0</v>
      </c>
      <c r="C73" s="22">
        <v>0</v>
      </c>
      <c r="D73" s="22">
        <v>0</v>
      </c>
      <c r="E73" s="20">
        <f>Model!$W$37*(Wellpath!$K73-Wellpath!$K72)*MAX(ABS(Wellpath!$L73-Wellpath!$L72),Model!$B$24*(Wellpath!$K73-Wellpath!$K72))*COS(Wellpath!$L73)*COS(Wellpath!$M73)</f>
        <v>-1.1800760581797685E-2</v>
      </c>
      <c r="F73" s="20">
        <f>Model!$W$37*(Wellpath!$K73-Wellpath!$K72)*MAX(ABS(Wellpath!$L73-Wellpath!$L72),Model!$B$24*(Wellpath!$K73-Wellpath!$K72))*COS(Wellpath!$L73)*SIN(Wellpath!$M73)</f>
        <v>7.4930217796572468E-2</v>
      </c>
      <c r="G73" s="20">
        <f>Model!$W$37*(Wellpath!$K73-Wellpath!$K72)*MAX(ABS(Wellpath!$L73-Wellpath!$L72),Model!$B$24*(Wellpath!$K73-Wellpath!$K72))*-SIN(Wellpath!$L73)</f>
        <v>-4.6246845524639701E-2</v>
      </c>
      <c r="H73" s="18">
        <f t="shared" si="20"/>
        <v>-1.1800760581797685E-2</v>
      </c>
      <c r="I73" s="18">
        <f t="shared" si="21"/>
        <v>7.4930217796572468E-2</v>
      </c>
      <c r="J73" s="18">
        <f t="shared" si="22"/>
        <v>-4.6246845524639701E-2</v>
      </c>
      <c r="K73" s="21">
        <f t="shared" si="16"/>
        <v>0.72508487966723478</v>
      </c>
      <c r="L73" s="21">
        <f t="shared" si="16"/>
        <v>4.8571823140636926E-2</v>
      </c>
      <c r="M73" s="21">
        <f t="shared" si="16"/>
        <v>0.11650269756097167</v>
      </c>
      <c r="N73" s="21">
        <f t="shared" si="17"/>
        <v>4.2442560649514335E-2</v>
      </c>
      <c r="O73" s="21">
        <f t="shared" si="18"/>
        <v>-0.21196512731290026</v>
      </c>
      <c r="P73" s="21">
        <f t="shared" si="19"/>
        <v>-4.2279637885971277E-2</v>
      </c>
      <c r="Q73" s="19">
        <f t="shared" si="23"/>
        <v>0.72508487966723478</v>
      </c>
      <c r="R73" s="19">
        <f t="shared" si="23"/>
        <v>4.8571823140636926E-2</v>
      </c>
      <c r="S73" s="19">
        <f t="shared" si="23"/>
        <v>0.11650269756097167</v>
      </c>
      <c r="T73" s="19">
        <f t="shared" si="24"/>
        <v>4.2442560649514335E-2</v>
      </c>
      <c r="U73" s="19">
        <f t="shared" si="25"/>
        <v>-0.21196512731290026</v>
      </c>
      <c r="V73" s="19">
        <f t="shared" si="26"/>
        <v>-4.2279637885971277E-2</v>
      </c>
    </row>
    <row r="74" spans="1:22" x14ac:dyDescent="0.25">
      <c r="A74" s="26">
        <f>Wellpath!E74</f>
        <v>6800</v>
      </c>
      <c r="B74" s="68">
        <v>0</v>
      </c>
      <c r="C74" s="22">
        <v>0</v>
      </c>
      <c r="D74" s="22">
        <v>0</v>
      </c>
      <c r="E74" s="20">
        <f>Model!$W$37*(Wellpath!$K74-Wellpath!$K73)*MAX(ABS(Wellpath!$L74-Wellpath!$L73),Model!$B$24*(Wellpath!$K74-Wellpath!$K73))*COS(Wellpath!$L74)*COS(Wellpath!$M74)</f>
        <v>-1.9310325040524406E-2</v>
      </c>
      <c r="F74" s="20">
        <f>Model!$W$37*(Wellpath!$K74-Wellpath!$K73)*MAX(ABS(Wellpath!$L74-Wellpath!$L73),Model!$B$24*(Wellpath!$K74-Wellpath!$K73))*COS(Wellpath!$L74)*SIN(Wellpath!$M74)</f>
        <v>7.3554276546301145E-2</v>
      </c>
      <c r="G74" s="20">
        <f>Model!$W$37*(Wellpath!$K74-Wellpath!$K73)*MAX(ABS(Wellpath!$L74-Wellpath!$L73),Model!$B$24*(Wellpath!$K74-Wellpath!$K73))*-SIN(Wellpath!$L74)</f>
        <v>-4.5928705173457346E-2</v>
      </c>
      <c r="H74" s="18">
        <f t="shared" si="20"/>
        <v>-1.9310325040524406E-2</v>
      </c>
      <c r="I74" s="18">
        <f t="shared" si="21"/>
        <v>7.3554276546301145E-2</v>
      </c>
      <c r="J74" s="18">
        <f t="shared" si="22"/>
        <v>-4.5928705173457346E-2</v>
      </c>
      <c r="K74" s="21">
        <f t="shared" si="16"/>
        <v>0.72545776832040554</v>
      </c>
      <c r="L74" s="21">
        <f t="shared" si="16"/>
        <v>5.3982054738886676E-2</v>
      </c>
      <c r="M74" s="21">
        <f t="shared" si="16"/>
        <v>0.11861214351988204</v>
      </c>
      <c r="N74" s="21">
        <f t="shared" si="17"/>
        <v>4.1022203661284638E-2</v>
      </c>
      <c r="O74" s="21">
        <f t="shared" si="18"/>
        <v>-0.21107822908731039</v>
      </c>
      <c r="P74" s="21">
        <f t="shared" si="19"/>
        <v>-4.5657890567713293E-2</v>
      </c>
      <c r="Q74" s="19">
        <f t="shared" si="23"/>
        <v>0.72545776832040554</v>
      </c>
      <c r="R74" s="19">
        <f t="shared" si="23"/>
        <v>5.3982054738886676E-2</v>
      </c>
      <c r="S74" s="19">
        <f t="shared" si="23"/>
        <v>0.11861214351988204</v>
      </c>
      <c r="T74" s="19">
        <f t="shared" si="24"/>
        <v>4.1022203661284638E-2</v>
      </c>
      <c r="U74" s="19">
        <f t="shared" si="25"/>
        <v>-0.21107822908731039</v>
      </c>
      <c r="V74" s="19">
        <f t="shared" si="26"/>
        <v>-4.5657890567713293E-2</v>
      </c>
    </row>
    <row r="75" spans="1:22" x14ac:dyDescent="0.25">
      <c r="A75" s="26">
        <f>Wellpath!E75</f>
        <v>6900</v>
      </c>
      <c r="B75" s="68">
        <v>0</v>
      </c>
      <c r="C75" s="22">
        <v>0</v>
      </c>
      <c r="D75" s="22">
        <v>0</v>
      </c>
      <c r="E75" s="20">
        <f>Model!$W$37*(Wellpath!$K75-Wellpath!$K74)*MAX(ABS(Wellpath!$L75-Wellpath!$L74),Model!$B$24*(Wellpath!$K75-Wellpath!$K74))*COS(Wellpath!$L75)*COS(Wellpath!$M75)</f>
        <v>-2.6648590244547337E-2</v>
      </c>
      <c r="F75" s="20">
        <f>Model!$W$37*(Wellpath!$K75-Wellpath!$K74)*MAX(ABS(Wellpath!$L75-Wellpath!$L74),Model!$B$24*(Wellpath!$K75-Wellpath!$K74))*COS(Wellpath!$L75)*SIN(Wellpath!$M75)</f>
        <v>7.119911728447112E-2</v>
      </c>
      <c r="G75" s="20">
        <f>Model!$W$37*(Wellpath!$K75-Wellpath!$K74)*MAX(ABS(Wellpath!$L75-Wellpath!$L74),Model!$B$24*(Wellpath!$K75-Wellpath!$K74))*-SIN(Wellpath!$L75)</f>
        <v>-4.5968516902554664E-2</v>
      </c>
      <c r="H75" s="18">
        <f t="shared" si="20"/>
        <v>-2.6648590244547337E-2</v>
      </c>
      <c r="I75" s="18">
        <f t="shared" si="21"/>
        <v>7.119911728447112E-2</v>
      </c>
      <c r="J75" s="18">
        <f t="shared" si="22"/>
        <v>-4.5968516902554664E-2</v>
      </c>
      <c r="K75" s="21">
        <f t="shared" si="16"/>
        <v>0.72616791568242733</v>
      </c>
      <c r="L75" s="21">
        <f t="shared" si="16"/>
        <v>5.905136904097455E-2</v>
      </c>
      <c r="M75" s="21">
        <f t="shared" si="16"/>
        <v>0.12072524806610249</v>
      </c>
      <c r="N75" s="21">
        <f t="shared" si="17"/>
        <v>3.9124847558997297E-2</v>
      </c>
      <c r="O75" s="21">
        <f t="shared" si="18"/>
        <v>-0.20985323291622465</v>
      </c>
      <c r="P75" s="21">
        <f t="shared" si="19"/>
        <v>-4.8930808394051478E-2</v>
      </c>
      <c r="Q75" s="19">
        <f t="shared" si="23"/>
        <v>0.72616791568242733</v>
      </c>
      <c r="R75" s="19">
        <f t="shared" si="23"/>
        <v>5.905136904097455E-2</v>
      </c>
      <c r="S75" s="19">
        <f t="shared" si="23"/>
        <v>0.12072524806610249</v>
      </c>
      <c r="T75" s="19">
        <f t="shared" si="24"/>
        <v>3.9124847558997297E-2</v>
      </c>
      <c r="U75" s="19">
        <f t="shared" si="25"/>
        <v>-0.20985323291622465</v>
      </c>
      <c r="V75" s="19">
        <f t="shared" si="26"/>
        <v>-4.8930808394051478E-2</v>
      </c>
    </row>
    <row r="76" spans="1:22" x14ac:dyDescent="0.25">
      <c r="A76" s="26">
        <f>Wellpath!E76</f>
        <v>7000</v>
      </c>
      <c r="B76" s="68">
        <v>0</v>
      </c>
      <c r="C76" s="22">
        <v>0</v>
      </c>
      <c r="D76" s="22">
        <v>0</v>
      </c>
      <c r="E76" s="20">
        <f>Model!$W$37*(Wellpath!$K76-Wellpath!$K75)*MAX(ABS(Wellpath!$L76-Wellpath!$L75),Model!$B$24*(Wellpath!$K76-Wellpath!$K75))*COS(Wellpath!$L76)*COS(Wellpath!$M76)</f>
        <v>-3.3532538238342409E-2</v>
      </c>
      <c r="F76" s="20">
        <f>Model!$W$37*(Wellpath!$K76-Wellpath!$K75)*MAX(ABS(Wellpath!$L76-Wellpath!$L75),Model!$B$24*(Wellpath!$K76-Wellpath!$K75))*COS(Wellpath!$L76)*SIN(Wellpath!$M76)</f>
        <v>6.7967353600968672E-2</v>
      </c>
      <c r="G76" s="20">
        <f>Model!$W$37*(Wellpath!$K76-Wellpath!$K75)*MAX(ABS(Wellpath!$L76-Wellpath!$L75),Model!$B$24*(Wellpath!$K76-Wellpath!$K75))*-SIN(Wellpath!$L76)</f>
        <v>-4.6352712262666781E-2</v>
      </c>
      <c r="H76" s="18">
        <f t="shared" si="20"/>
        <v>-3.3532538238342409E-2</v>
      </c>
      <c r="I76" s="18">
        <f t="shared" si="21"/>
        <v>6.7967353600968672E-2</v>
      </c>
      <c r="J76" s="18">
        <f t="shared" si="22"/>
        <v>-4.6352712262666781E-2</v>
      </c>
      <c r="K76" s="21">
        <f t="shared" si="16"/>
        <v>0.72729234680313326</v>
      </c>
      <c r="L76" s="21">
        <f t="shared" si="16"/>
        <v>6.3670930196493655E-2</v>
      </c>
      <c r="M76" s="21">
        <f t="shared" si="16"/>
        <v>0.12287382200020808</v>
      </c>
      <c r="N76" s="21">
        <f t="shared" si="17"/>
        <v>3.6845729675413878E-2</v>
      </c>
      <c r="O76" s="21">
        <f t="shared" si="18"/>
        <v>-0.20829890881982591</v>
      </c>
      <c r="P76" s="21">
        <f t="shared" si="19"/>
        <v>-5.2081279578772108E-2</v>
      </c>
      <c r="Q76" s="19">
        <f t="shared" si="23"/>
        <v>0.72729234680313326</v>
      </c>
      <c r="R76" s="19">
        <f t="shared" si="23"/>
        <v>6.3670930196493655E-2</v>
      </c>
      <c r="S76" s="19">
        <f t="shared" si="23"/>
        <v>0.12287382200020808</v>
      </c>
      <c r="T76" s="19">
        <f t="shared" si="24"/>
        <v>3.6845729675413878E-2</v>
      </c>
      <c r="U76" s="19">
        <f t="shared" si="25"/>
        <v>-0.20829890881982591</v>
      </c>
      <c r="V76" s="19">
        <f t="shared" si="26"/>
        <v>-5.2081279578772108E-2</v>
      </c>
    </row>
    <row r="77" spans="1:22" x14ac:dyDescent="0.25">
      <c r="A77" s="26">
        <f>Wellpath!E77</f>
        <v>7100</v>
      </c>
      <c r="B77" s="68">
        <v>0</v>
      </c>
      <c r="C77" s="22">
        <v>0</v>
      </c>
      <c r="D77" s="22">
        <v>0</v>
      </c>
      <c r="E77" s="20">
        <f>Model!$W$37*(Wellpath!$K77-Wellpath!$K76)*MAX(ABS(Wellpath!$L77-Wellpath!$L76),Model!$B$24*(Wellpath!$K77-Wellpath!$K76))*COS(Wellpath!$L77)*COS(Wellpath!$M77)</f>
        <v>-3.9794918963058923E-2</v>
      </c>
      <c r="F77" s="20">
        <f>Model!$W$37*(Wellpath!$K77-Wellpath!$K76)*MAX(ABS(Wellpath!$L77-Wellpath!$L76),Model!$B$24*(Wellpath!$K77-Wellpath!$K76))*COS(Wellpath!$L77)*SIN(Wellpath!$M77)</f>
        <v>6.3982983480143724E-2</v>
      </c>
      <c r="G77" s="20">
        <f>Model!$W$37*(Wellpath!$K77-Wellpath!$K76)*MAX(ABS(Wellpath!$L77-Wellpath!$L76),Model!$B$24*(Wellpath!$K77-Wellpath!$K76))*-SIN(Wellpath!$L77)</f>
        <v>-4.7064938755232801E-2</v>
      </c>
      <c r="H77" s="18">
        <f t="shared" si="20"/>
        <v>-3.9794918963058923E-2</v>
      </c>
      <c r="I77" s="18">
        <f t="shared" si="21"/>
        <v>6.3982983480143724E-2</v>
      </c>
      <c r="J77" s="18">
        <f t="shared" si="22"/>
        <v>-4.7064938755232801E-2</v>
      </c>
      <c r="K77" s="21">
        <f t="shared" si="16"/>
        <v>0.72887598237840967</v>
      </c>
      <c r="L77" s="21">
        <f t="shared" si="16"/>
        <v>6.7764752371513998E-2</v>
      </c>
      <c r="M77" s="21">
        <f t="shared" si="16"/>
        <v>0.12508893046024189</v>
      </c>
      <c r="N77" s="21">
        <f t="shared" si="17"/>
        <v>3.429953203280682E-2</v>
      </c>
      <c r="O77" s="21">
        <f t="shared" si="18"/>
        <v>-0.20642596339606009</v>
      </c>
      <c r="P77" s="21">
        <f t="shared" si="19"/>
        <v>-5.5092634777642147E-2</v>
      </c>
      <c r="Q77" s="19">
        <f t="shared" si="23"/>
        <v>0.72887598237840967</v>
      </c>
      <c r="R77" s="19">
        <f t="shared" si="23"/>
        <v>6.7764752371513998E-2</v>
      </c>
      <c r="S77" s="19">
        <f t="shared" si="23"/>
        <v>0.12508893046024189</v>
      </c>
      <c r="T77" s="19">
        <f t="shared" si="24"/>
        <v>3.429953203280682E-2</v>
      </c>
      <c r="U77" s="19">
        <f t="shared" si="25"/>
        <v>-0.20642596339606009</v>
      </c>
      <c r="V77" s="19">
        <f t="shared" si="26"/>
        <v>-5.5092634777642147E-2</v>
      </c>
    </row>
    <row r="78" spans="1:22" x14ac:dyDescent="0.25">
      <c r="A78" s="26">
        <f>Wellpath!E78</f>
        <v>7102.16</v>
      </c>
      <c r="B78" s="68">
        <v>0</v>
      </c>
      <c r="C78" s="22">
        <v>0</v>
      </c>
      <c r="D78" s="22">
        <v>0</v>
      </c>
      <c r="E78" s="20">
        <f>Model!$W$37*(Wellpath!$K78-Wellpath!$K77)*MAX(ABS(Wellpath!$L78-Wellpath!$L77),Model!$B$24*(Wellpath!$K78-Wellpath!$K77))*COS(Wellpath!$L78)*COS(Wellpath!$M78)</f>
        <v>-1.8627167098873431E-5</v>
      </c>
      <c r="F78" s="20">
        <f>Model!$W$37*(Wellpath!$K78-Wellpath!$K77)*MAX(ABS(Wellpath!$L78-Wellpath!$L77),Model!$B$24*(Wellpath!$K78-Wellpath!$K77))*COS(Wellpath!$L78)*SIN(Wellpath!$M78)</f>
        <v>2.9809698686544576E-5</v>
      </c>
      <c r="G78" s="20">
        <f>Model!$W$37*(Wellpath!$K78-Wellpath!$K77)*MAX(ABS(Wellpath!$L78-Wellpath!$L77),Model!$B$24*(Wellpath!$K78-Wellpath!$K77))*-SIN(Wellpath!$L78)</f>
        <v>-2.1964753158808549E-5</v>
      </c>
      <c r="H78" s="18">
        <f t="shared" si="20"/>
        <v>-1.8627167098873431E-5</v>
      </c>
      <c r="I78" s="18">
        <f t="shared" si="21"/>
        <v>2.9809698686544576E-5</v>
      </c>
      <c r="J78" s="18">
        <f t="shared" si="22"/>
        <v>-2.1964753158808549E-5</v>
      </c>
      <c r="K78" s="21">
        <f t="shared" si="16"/>
        <v>0.72887598272538101</v>
      </c>
      <c r="L78" s="21">
        <f t="shared" si="16"/>
        <v>6.7764753260132135E-2</v>
      </c>
      <c r="M78" s="21">
        <f t="shared" si="16"/>
        <v>0.12508893094269227</v>
      </c>
      <c r="N78" s="21">
        <f t="shared" si="17"/>
        <v>3.4299531477536581E-2</v>
      </c>
      <c r="O78" s="21">
        <f t="shared" si="18"/>
        <v>-0.20642596298691895</v>
      </c>
      <c r="P78" s="21">
        <f t="shared" si="19"/>
        <v>-5.5092635432404821E-2</v>
      </c>
      <c r="Q78" s="19">
        <f t="shared" si="23"/>
        <v>0.72887598272538101</v>
      </c>
      <c r="R78" s="19">
        <f t="shared" si="23"/>
        <v>6.7764753260132135E-2</v>
      </c>
      <c r="S78" s="19">
        <f t="shared" si="23"/>
        <v>0.12508893094269227</v>
      </c>
      <c r="T78" s="19">
        <f t="shared" si="24"/>
        <v>3.4299531477536581E-2</v>
      </c>
      <c r="U78" s="19">
        <f t="shared" si="25"/>
        <v>-0.20642596298691895</v>
      </c>
      <c r="V78" s="19">
        <f t="shared" si="26"/>
        <v>-5.5092635432404821E-2</v>
      </c>
    </row>
    <row r="79" spans="1:22" x14ac:dyDescent="0.25">
      <c r="A79" s="26">
        <f>Wellpath!E79</f>
        <v>7200</v>
      </c>
      <c r="B79" s="68">
        <v>0</v>
      </c>
      <c r="C79" s="22">
        <v>0</v>
      </c>
      <c r="D79" s="22">
        <v>0</v>
      </c>
      <c r="E79" s="20">
        <f>Model!$W$37*(Wellpath!$K79-Wellpath!$K78)*MAX(ABS(Wellpath!$L79-Wellpath!$L78),Model!$B$24*(Wellpath!$K79-Wellpath!$K78))*COS(Wellpath!$L79)*COS(Wellpath!$M79)</f>
        <v>-4.737770258496736E-2</v>
      </c>
      <c r="F79" s="20">
        <f>Model!$W$37*(Wellpath!$K79-Wellpath!$K78)*MAX(ABS(Wellpath!$L79-Wellpath!$L78),Model!$B$24*(Wellpath!$K79-Wellpath!$K78))*COS(Wellpath!$L79)*SIN(Wellpath!$M79)</f>
        <v>6.2304841743201382E-2</v>
      </c>
      <c r="G79" s="20">
        <f>Model!$W$37*(Wellpath!$K79-Wellpath!$K78)*MAX(ABS(Wellpath!$L79-Wellpath!$L78),Model!$B$24*(Wellpath!$K79-Wellpath!$K78))*-SIN(Wellpath!$L79)</f>
        <v>-4.6937775729345467E-2</v>
      </c>
      <c r="H79" s="18">
        <f t="shared" si="20"/>
        <v>-4.737770258496736E-2</v>
      </c>
      <c r="I79" s="18">
        <f t="shared" si="21"/>
        <v>6.2304841743201382E-2</v>
      </c>
      <c r="J79" s="18">
        <f t="shared" si="22"/>
        <v>-4.6937775729345467E-2</v>
      </c>
      <c r="K79" s="21">
        <f t="shared" si="16"/>
        <v>0.73112062942761058</v>
      </c>
      <c r="L79" s="21">
        <f t="shared" si="16"/>
        <v>7.1646646564777511E-2</v>
      </c>
      <c r="M79" s="21">
        <f t="shared" si="16"/>
        <v>0.1272920857331106</v>
      </c>
      <c r="N79" s="21">
        <f t="shared" si="17"/>
        <v>3.1347671215823728E-2</v>
      </c>
      <c r="O79" s="21">
        <f t="shared" si="18"/>
        <v>-0.20420215900841412</v>
      </c>
      <c r="P79" s="21">
        <f t="shared" si="19"/>
        <v>-5.8017086120999567E-2</v>
      </c>
      <c r="Q79" s="19">
        <f t="shared" si="23"/>
        <v>0.73112062942761058</v>
      </c>
      <c r="R79" s="19">
        <f t="shared" si="23"/>
        <v>7.1646646564777511E-2</v>
      </c>
      <c r="S79" s="19">
        <f t="shared" si="23"/>
        <v>0.1272920857331106</v>
      </c>
      <c r="T79" s="19">
        <f t="shared" si="24"/>
        <v>3.1347671215823728E-2</v>
      </c>
      <c r="U79" s="19">
        <f t="shared" si="25"/>
        <v>-0.20420215900841412</v>
      </c>
      <c r="V79" s="19">
        <f t="shared" si="26"/>
        <v>-5.8017086120999567E-2</v>
      </c>
    </row>
    <row r="80" spans="1:22" x14ac:dyDescent="0.25">
      <c r="A80" s="26">
        <f>Wellpath!E80</f>
        <v>7300</v>
      </c>
      <c r="B80" s="68">
        <v>0</v>
      </c>
      <c r="C80" s="22">
        <v>0</v>
      </c>
      <c r="D80" s="22">
        <v>0</v>
      </c>
      <c r="E80" s="20">
        <f>Model!$W$37*(Wellpath!$K80-Wellpath!$K79)*MAX(ABS(Wellpath!$L80-Wellpath!$L79),Model!$B$24*(Wellpath!$K80-Wellpath!$K79))*COS(Wellpath!$L80)*COS(Wellpath!$M80)</f>
        <v>-5.2334664031381505E-2</v>
      </c>
      <c r="F80" s="20">
        <f>Model!$W$37*(Wellpath!$K80-Wellpath!$K79)*MAX(ABS(Wellpath!$L80-Wellpath!$L79),Model!$B$24*(Wellpath!$K80-Wellpath!$K79))*COS(Wellpath!$L80)*SIN(Wellpath!$M80)</f>
        <v>5.6279396892949113E-2</v>
      </c>
      <c r="G80" s="20">
        <f>Model!$W$37*(Wellpath!$K80-Wellpath!$K79)*MAX(ABS(Wellpath!$L80-Wellpath!$L79),Model!$B$24*(Wellpath!$K80-Wellpath!$K79))*-SIN(Wellpath!$L80)</f>
        <v>-4.4567686011491747E-2</v>
      </c>
      <c r="H80" s="18">
        <f t="shared" si="20"/>
        <v>-5.2334664031381505E-2</v>
      </c>
      <c r="I80" s="18">
        <f t="shared" si="21"/>
        <v>5.6279396892949113E-2</v>
      </c>
      <c r="J80" s="18">
        <f t="shared" si="22"/>
        <v>-4.4567686011491747E-2</v>
      </c>
      <c r="K80" s="21">
        <f t="shared" si="16"/>
        <v>0.73385954648688811</v>
      </c>
      <c r="L80" s="21">
        <f t="shared" si="16"/>
        <v>7.4814017079411599E-2</v>
      </c>
      <c r="M80" s="21">
        <f t="shared" si="16"/>
        <v>0.12927836436952952</v>
      </c>
      <c r="N80" s="21">
        <f t="shared" si="17"/>
        <v>2.8402307887542458E-2</v>
      </c>
      <c r="O80" s="21">
        <f t="shared" si="18"/>
        <v>-0.20186972413434659</v>
      </c>
      <c r="P80" s="21">
        <f t="shared" si="19"/>
        <v>-6.0525328610640645E-2</v>
      </c>
      <c r="Q80" s="19">
        <f t="shared" si="23"/>
        <v>0.73385954648688811</v>
      </c>
      <c r="R80" s="19">
        <f t="shared" si="23"/>
        <v>7.4814017079411599E-2</v>
      </c>
      <c r="S80" s="19">
        <f t="shared" si="23"/>
        <v>0.12927836436952952</v>
      </c>
      <c r="T80" s="19">
        <f t="shared" si="24"/>
        <v>2.8402307887542458E-2</v>
      </c>
      <c r="U80" s="19">
        <f t="shared" si="25"/>
        <v>-0.20186972413434659</v>
      </c>
      <c r="V80" s="19">
        <f t="shared" si="26"/>
        <v>-6.0525328610640645E-2</v>
      </c>
    </row>
    <row r="81" spans="1:22" x14ac:dyDescent="0.25">
      <c r="A81" s="26">
        <f>Wellpath!E81</f>
        <v>7400</v>
      </c>
      <c r="B81" s="68">
        <v>0</v>
      </c>
      <c r="C81" s="22">
        <v>0</v>
      </c>
      <c r="D81" s="22">
        <v>0</v>
      </c>
      <c r="E81" s="20">
        <f>Model!$W$37*(Wellpath!$K81-Wellpath!$K80)*MAX(ABS(Wellpath!$L81-Wellpath!$L80),Model!$B$24*(Wellpath!$K81-Wellpath!$K80))*COS(Wellpath!$L81)*COS(Wellpath!$M81)</f>
        <v>-5.8202644888565601E-2</v>
      </c>
      <c r="F81" s="20">
        <f>Model!$W$37*(Wellpath!$K81-Wellpath!$K80)*MAX(ABS(Wellpath!$L81-Wellpath!$L80),Model!$B$24*(Wellpath!$K81-Wellpath!$K80))*COS(Wellpath!$L81)*SIN(Wellpath!$M81)</f>
        <v>5.0880834053029129E-2</v>
      </c>
      <c r="G81" s="20">
        <f>Model!$W$37*(Wellpath!$K81-Wellpath!$K80)*MAX(ABS(Wellpath!$L81-Wellpath!$L80),Model!$B$24*(Wellpath!$K81-Wellpath!$K80))*-SIN(Wellpath!$L81)</f>
        <v>-4.3773954177960935E-2</v>
      </c>
      <c r="H81" s="18">
        <f t="shared" si="20"/>
        <v>-5.8202644888565601E-2</v>
      </c>
      <c r="I81" s="18">
        <f t="shared" si="21"/>
        <v>5.0880834053029129E-2</v>
      </c>
      <c r="J81" s="18">
        <f t="shared" si="22"/>
        <v>-4.3773954177960935E-2</v>
      </c>
      <c r="K81" s="21">
        <f t="shared" si="16"/>
        <v>0.73724709435891256</v>
      </c>
      <c r="L81" s="21">
        <f t="shared" si="16"/>
        <v>7.7402876353343489E-2</v>
      </c>
      <c r="M81" s="21">
        <f t="shared" si="16"/>
        <v>0.13119452343390375</v>
      </c>
      <c r="N81" s="21">
        <f t="shared" si="17"/>
        <v>2.5440908771519968E-2</v>
      </c>
      <c r="O81" s="21">
        <f t="shared" si="18"/>
        <v>-0.1993219642239584</v>
      </c>
      <c r="P81" s="21">
        <f t="shared" si="19"/>
        <v>-6.2752583909014378E-2</v>
      </c>
      <c r="Q81" s="19">
        <f t="shared" si="23"/>
        <v>0.73724709435891256</v>
      </c>
      <c r="R81" s="19">
        <f t="shared" si="23"/>
        <v>7.7402876353343489E-2</v>
      </c>
      <c r="S81" s="19">
        <f t="shared" si="23"/>
        <v>0.13119452343390375</v>
      </c>
      <c r="T81" s="19">
        <f t="shared" si="24"/>
        <v>2.5440908771519968E-2</v>
      </c>
      <c r="U81" s="19">
        <f t="shared" si="25"/>
        <v>-0.1993219642239584</v>
      </c>
      <c r="V81" s="19">
        <f t="shared" si="26"/>
        <v>-6.2752583909014378E-2</v>
      </c>
    </row>
    <row r="82" spans="1:22" x14ac:dyDescent="0.25">
      <c r="A82" s="26">
        <f>Wellpath!E82</f>
        <v>7500</v>
      </c>
      <c r="B82" s="68">
        <v>0</v>
      </c>
      <c r="C82" s="22">
        <v>0</v>
      </c>
      <c r="D82" s="22">
        <v>0</v>
      </c>
      <c r="E82" s="20">
        <f>Model!$W$37*(Wellpath!$K82-Wellpath!$K81)*MAX(ABS(Wellpath!$L82-Wellpath!$L81),Model!$B$24*(Wellpath!$K82-Wellpath!$K81))*COS(Wellpath!$L82)*COS(Wellpath!$M82)</f>
        <v>-6.3465065951906083E-2</v>
      </c>
      <c r="F82" s="20">
        <f>Model!$W$37*(Wellpath!$K82-Wellpath!$K81)*MAX(ABS(Wellpath!$L82-Wellpath!$L81),Model!$B$24*(Wellpath!$K82-Wellpath!$K81))*COS(Wellpath!$L82)*SIN(Wellpath!$M82)</f>
        <v>4.4554369554118095E-2</v>
      </c>
      <c r="G82" s="20">
        <f>Model!$W$37*(Wellpath!$K82-Wellpath!$K81)*MAX(ABS(Wellpath!$L82-Wellpath!$L81),Model!$B$24*(Wellpath!$K82-Wellpath!$K81))*-SIN(Wellpath!$L82)</f>
        <v>-4.3355043163233818E-2</v>
      </c>
      <c r="H82" s="18">
        <f t="shared" si="20"/>
        <v>-6.3465065951906083E-2</v>
      </c>
      <c r="I82" s="18">
        <f t="shared" si="21"/>
        <v>4.4554369554118095E-2</v>
      </c>
      <c r="J82" s="18">
        <f t="shared" si="22"/>
        <v>-4.3355043163233818E-2</v>
      </c>
      <c r="K82" s="21">
        <f t="shared" si="16"/>
        <v>0.74127490895519232</v>
      </c>
      <c r="L82" s="21">
        <f t="shared" si="16"/>
        <v>7.938796819970842E-2</v>
      </c>
      <c r="M82" s="21">
        <f t="shared" si="16"/>
        <v>0.13307418320158962</v>
      </c>
      <c r="N82" s="21">
        <f t="shared" si="17"/>
        <v>2.2613262769322268E-2</v>
      </c>
      <c r="O82" s="21">
        <f t="shared" si="18"/>
        <v>-0.19657043355025602</v>
      </c>
      <c r="P82" s="21">
        <f t="shared" si="19"/>
        <v>-6.4684240524143843E-2</v>
      </c>
      <c r="Q82" s="19">
        <f t="shared" si="23"/>
        <v>0.74127490895519232</v>
      </c>
      <c r="R82" s="19">
        <f t="shared" si="23"/>
        <v>7.938796819970842E-2</v>
      </c>
      <c r="S82" s="19">
        <f t="shared" si="23"/>
        <v>0.13307418320158962</v>
      </c>
      <c r="T82" s="19">
        <f t="shared" si="24"/>
        <v>2.2613262769322268E-2</v>
      </c>
      <c r="U82" s="19">
        <f t="shared" si="25"/>
        <v>-0.19657043355025602</v>
      </c>
      <c r="V82" s="19">
        <f t="shared" si="26"/>
        <v>-6.4684240524143843E-2</v>
      </c>
    </row>
    <row r="83" spans="1:22" x14ac:dyDescent="0.25">
      <c r="A83" s="26">
        <f>Wellpath!E83</f>
        <v>7600</v>
      </c>
      <c r="B83" s="68">
        <v>0</v>
      </c>
      <c r="C83" s="22">
        <v>0</v>
      </c>
      <c r="D83" s="22">
        <v>0</v>
      </c>
      <c r="E83" s="20">
        <f>Model!$W$37*(Wellpath!$K83-Wellpath!$K82)*MAX(ABS(Wellpath!$L83-Wellpath!$L82),Model!$B$24*(Wellpath!$K83-Wellpath!$K82))*COS(Wellpath!$L83)*COS(Wellpath!$M83)</f>
        <v>-6.7899478146879647E-2</v>
      </c>
      <c r="F83" s="20">
        <f>Model!$W$37*(Wellpath!$K83-Wellpath!$K82)*MAX(ABS(Wellpath!$L83-Wellpath!$L82),Model!$B$24*(Wellpath!$K83-Wellpath!$K82))*COS(Wellpath!$L83)*SIN(Wellpath!$M83)</f>
        <v>3.7513455720660359E-2</v>
      </c>
      <c r="G83" s="20">
        <f>Model!$W$37*(Wellpath!$K83-Wellpath!$K82)*MAX(ABS(Wellpath!$L83-Wellpath!$L82),Model!$B$24*(Wellpath!$K83-Wellpath!$K82))*-SIN(Wellpath!$L83)</f>
        <v>-4.3300897422640698E-2</v>
      </c>
      <c r="H83" s="18">
        <f t="shared" si="20"/>
        <v>-6.7899478146879647E-2</v>
      </c>
      <c r="I83" s="18">
        <f t="shared" si="21"/>
        <v>3.7513455720660359E-2</v>
      </c>
      <c r="J83" s="18">
        <f t="shared" si="22"/>
        <v>-4.3300897422640698E-2</v>
      </c>
      <c r="K83" s="21">
        <f t="shared" si="16"/>
        <v>0.74588524808781087</v>
      </c>
      <c r="L83" s="21">
        <f t="shared" si="16"/>
        <v>8.0795227559814359E-2</v>
      </c>
      <c r="M83" s="21">
        <f t="shared" si="16"/>
        <v>0.13494915091919568</v>
      </c>
      <c r="N83" s="21">
        <f t="shared" si="17"/>
        <v>2.0066118702403352E-2</v>
      </c>
      <c r="O83" s="21">
        <f t="shared" si="18"/>
        <v>-0.19363032521196716</v>
      </c>
      <c r="P83" s="21">
        <f t="shared" si="19"/>
        <v>-6.6308606822272936E-2</v>
      </c>
      <c r="Q83" s="19">
        <f t="shared" si="23"/>
        <v>0.74588524808781087</v>
      </c>
      <c r="R83" s="19">
        <f t="shared" si="23"/>
        <v>8.0795227559814359E-2</v>
      </c>
      <c r="S83" s="19">
        <f t="shared" si="23"/>
        <v>0.13494915091919568</v>
      </c>
      <c r="T83" s="19">
        <f t="shared" si="24"/>
        <v>2.0066118702403352E-2</v>
      </c>
      <c r="U83" s="19">
        <f t="shared" si="25"/>
        <v>-0.19363032521196716</v>
      </c>
      <c r="V83" s="19">
        <f t="shared" si="26"/>
        <v>-6.6308606822272936E-2</v>
      </c>
    </row>
    <row r="84" spans="1:22" x14ac:dyDescent="0.25">
      <c r="A84" s="26">
        <f>Wellpath!E84</f>
        <v>7700</v>
      </c>
      <c r="B84" s="68">
        <v>0</v>
      </c>
      <c r="C84" s="22">
        <v>0</v>
      </c>
      <c r="D84" s="22">
        <v>0</v>
      </c>
      <c r="E84" s="20">
        <f>Model!$W$37*(Wellpath!$K84-Wellpath!$K83)*MAX(ABS(Wellpath!$L84-Wellpath!$L83),Model!$B$24*(Wellpath!$K84-Wellpath!$K83))*COS(Wellpath!$L84)*COS(Wellpath!$M84)</f>
        <v>-7.1331769596422234E-2</v>
      </c>
      <c r="F84" s="20">
        <f>Model!$W$37*(Wellpath!$K84-Wellpath!$K83)*MAX(ABS(Wellpath!$L84-Wellpath!$L83),Model!$B$24*(Wellpath!$K84-Wellpath!$K83))*COS(Wellpath!$L84)*SIN(Wellpath!$M84)</f>
        <v>2.9999765637766778E-2</v>
      </c>
      <c r="G84" s="20">
        <f>Model!$W$37*(Wellpath!$K84-Wellpath!$K83)*MAX(ABS(Wellpath!$L84-Wellpath!$L83),Model!$B$24*(Wellpath!$K84-Wellpath!$K83))*-SIN(Wellpath!$L84)</f>
        <v>-4.3638961012523937E-2</v>
      </c>
      <c r="H84" s="18">
        <f t="shared" si="20"/>
        <v>-7.1331769596422234E-2</v>
      </c>
      <c r="I84" s="18">
        <f t="shared" si="21"/>
        <v>2.9999765637766778E-2</v>
      </c>
      <c r="J84" s="18">
        <f t="shared" si="22"/>
        <v>-4.3638961012523937E-2</v>
      </c>
      <c r="K84" s="21">
        <f t="shared" ref="K84:M99" si="27">K83+E84^2</f>
        <v>0.75097346944156795</v>
      </c>
      <c r="L84" s="21">
        <f t="shared" si="27"/>
        <v>8.1695213498135286E-2</v>
      </c>
      <c r="M84" s="21">
        <f t="shared" si="27"/>
        <v>0.13685350983744826</v>
      </c>
      <c r="N84" s="21">
        <f t="shared" si="17"/>
        <v>1.7926182331983505E-2</v>
      </c>
      <c r="O84" s="21">
        <f t="shared" si="18"/>
        <v>-0.19051748089959455</v>
      </c>
      <c r="P84" s="21">
        <f t="shared" si="19"/>
        <v>-6.76177654253243E-2</v>
      </c>
      <c r="Q84" s="19">
        <f t="shared" si="23"/>
        <v>0.75097346944156795</v>
      </c>
      <c r="R84" s="19">
        <f t="shared" si="23"/>
        <v>8.1695213498135286E-2</v>
      </c>
      <c r="S84" s="19">
        <f t="shared" si="23"/>
        <v>0.13685350983744826</v>
      </c>
      <c r="T84" s="19">
        <f t="shared" si="24"/>
        <v>1.7926182331983505E-2</v>
      </c>
      <c r="U84" s="19">
        <f t="shared" si="25"/>
        <v>-0.19051748089959455</v>
      </c>
      <c r="V84" s="19">
        <f t="shared" si="26"/>
        <v>-6.76177654253243E-2</v>
      </c>
    </row>
    <row r="85" spans="1:22" x14ac:dyDescent="0.25">
      <c r="A85" s="26">
        <f>Wellpath!E85</f>
        <v>7800</v>
      </c>
      <c r="B85" s="68">
        <v>0</v>
      </c>
      <c r="C85" s="22">
        <v>0</v>
      </c>
      <c r="D85" s="22">
        <v>0</v>
      </c>
      <c r="E85" s="20">
        <f>Model!$W$37*(Wellpath!$K85-Wellpath!$K84)*MAX(ABS(Wellpath!$L85-Wellpath!$L84),Model!$B$24*(Wellpath!$K85-Wellpath!$K84))*COS(Wellpath!$L85)*COS(Wellpath!$M85)</f>
        <v>-7.3686883664144595E-2</v>
      </c>
      <c r="F85" s="20">
        <f>Model!$W$37*(Wellpath!$K85-Wellpath!$K84)*MAX(ABS(Wellpath!$L85-Wellpath!$L84),Model!$B$24*(Wellpath!$K85-Wellpath!$K84))*COS(Wellpath!$L85)*SIN(Wellpath!$M85)</f>
        <v>2.2289487804500765E-2</v>
      </c>
      <c r="G85" s="20">
        <f>Model!$W$37*(Wellpath!$K85-Wellpath!$K84)*MAX(ABS(Wellpath!$L85-Wellpath!$L84),Model!$B$24*(Wellpath!$K85-Wellpath!$K84))*-SIN(Wellpath!$L85)</f>
        <v>-4.4339464584164927E-2</v>
      </c>
      <c r="H85" s="18">
        <f t="shared" si="20"/>
        <v>-7.3686883664144595E-2</v>
      </c>
      <c r="I85" s="18">
        <f t="shared" si="21"/>
        <v>2.2289487804500765E-2</v>
      </c>
      <c r="J85" s="18">
        <f t="shared" si="22"/>
        <v>-4.4339464584164927E-2</v>
      </c>
      <c r="K85" s="21">
        <f t="shared" si="27"/>
        <v>0.75640322626570111</v>
      </c>
      <c r="L85" s="21">
        <f t="shared" si="27"/>
        <v>8.2192034764722269E-2</v>
      </c>
      <c r="M85" s="21">
        <f t="shared" si="27"/>
        <v>0.13881949795705867</v>
      </c>
      <c r="N85" s="21">
        <f t="shared" si="17"/>
        <v>1.6283739437199889E-2</v>
      </c>
      <c r="O85" s="21">
        <f t="shared" si="18"/>
        <v>-0.18725024393105075</v>
      </c>
      <c r="P85" s="21">
        <f t="shared" si="19"/>
        <v>-6.8606069380431137E-2</v>
      </c>
      <c r="Q85" s="19">
        <f t="shared" si="23"/>
        <v>0.75640322626570111</v>
      </c>
      <c r="R85" s="19">
        <f t="shared" si="23"/>
        <v>8.2192034764722269E-2</v>
      </c>
      <c r="S85" s="19">
        <f t="shared" si="23"/>
        <v>0.13881949795705867</v>
      </c>
      <c r="T85" s="19">
        <f t="shared" si="24"/>
        <v>1.6283739437199889E-2</v>
      </c>
      <c r="U85" s="19">
        <f t="shared" si="25"/>
        <v>-0.18725024393105075</v>
      </c>
      <c r="V85" s="19">
        <f t="shared" si="26"/>
        <v>-6.8606069380431137E-2</v>
      </c>
    </row>
    <row r="86" spans="1:22" x14ac:dyDescent="0.25">
      <c r="A86" s="26">
        <f>Wellpath!E86</f>
        <v>7900</v>
      </c>
      <c r="B86" s="68">
        <v>0</v>
      </c>
      <c r="C86" s="22">
        <v>0</v>
      </c>
      <c r="D86" s="22">
        <v>0</v>
      </c>
      <c r="E86" s="20">
        <f>Model!$W$37*(Wellpath!$K86-Wellpath!$K85)*MAX(ABS(Wellpath!$L86-Wellpath!$L85),Model!$B$24*(Wellpath!$K86-Wellpath!$K85))*COS(Wellpath!$L86)*COS(Wellpath!$M86)</f>
        <v>-7.4955129930869863E-2</v>
      </c>
      <c r="F86" s="20">
        <f>Model!$W$37*(Wellpath!$K86-Wellpath!$K85)*MAX(ABS(Wellpath!$L86-Wellpath!$L85),Model!$B$24*(Wellpath!$K86-Wellpath!$K85))*COS(Wellpath!$L86)*SIN(Wellpath!$M86)</f>
        <v>1.4692026614759048E-2</v>
      </c>
      <c r="G86" s="20">
        <f>Model!$W$37*(Wellpath!$K86-Wellpath!$K85)*MAX(ABS(Wellpath!$L86-Wellpath!$L85),Model!$B$24*(Wellpath!$K86-Wellpath!$K85))*-SIN(Wellpath!$L86)</f>
        <v>-4.5370023818907271E-2</v>
      </c>
      <c r="H86" s="18">
        <f t="shared" si="20"/>
        <v>-7.4955129930869863E-2</v>
      </c>
      <c r="I86" s="18">
        <f t="shared" si="21"/>
        <v>1.4692026614759048E-2</v>
      </c>
      <c r="J86" s="18">
        <f t="shared" si="22"/>
        <v>-4.5370023818907271E-2</v>
      </c>
      <c r="K86" s="21">
        <f t="shared" si="27"/>
        <v>0.76202149776865469</v>
      </c>
      <c r="L86" s="21">
        <f t="shared" si="27"/>
        <v>8.2407890410771054E-2</v>
      </c>
      <c r="M86" s="21">
        <f t="shared" si="27"/>
        <v>0.14087793701838688</v>
      </c>
      <c r="N86" s="21">
        <f t="shared" si="17"/>
        <v>1.5182496673342826E-2</v>
      </c>
      <c r="O86" s="21">
        <f t="shared" si="18"/>
        <v>-0.18384952790073789</v>
      </c>
      <c r="P86" s="21">
        <f t="shared" si="19"/>
        <v>-6.9272646977890776E-2</v>
      </c>
      <c r="Q86" s="19">
        <f t="shared" si="23"/>
        <v>0.76202149776865469</v>
      </c>
      <c r="R86" s="19">
        <f t="shared" si="23"/>
        <v>8.2407890410771054E-2</v>
      </c>
      <c r="S86" s="19">
        <f t="shared" si="23"/>
        <v>0.14087793701838688</v>
      </c>
      <c r="T86" s="19">
        <f t="shared" si="24"/>
        <v>1.5182496673342826E-2</v>
      </c>
      <c r="U86" s="19">
        <f t="shared" si="25"/>
        <v>-0.18384952790073789</v>
      </c>
      <c r="V86" s="19">
        <f t="shared" si="26"/>
        <v>-6.9272646977890776E-2</v>
      </c>
    </row>
    <row r="87" spans="1:22" x14ac:dyDescent="0.25">
      <c r="A87" s="26">
        <f>Wellpath!E87</f>
        <v>8000</v>
      </c>
      <c r="B87" s="68">
        <v>0</v>
      </c>
      <c r="C87" s="22">
        <v>0</v>
      </c>
      <c r="D87" s="22">
        <v>0</v>
      </c>
      <c r="E87" s="20">
        <f>Model!$W$37*(Wellpath!$K87-Wellpath!$K86)*MAX(ABS(Wellpath!$L87-Wellpath!$L86),Model!$B$24*(Wellpath!$K87-Wellpath!$K86))*COS(Wellpath!$L87)*COS(Wellpath!$M87)</f>
        <v>-7.6698451687045477E-2</v>
      </c>
      <c r="F87" s="20">
        <f>Model!$W$37*(Wellpath!$K87-Wellpath!$K86)*MAX(ABS(Wellpath!$L87-Wellpath!$L86),Model!$B$24*(Wellpath!$K87-Wellpath!$K86))*COS(Wellpath!$L87)*SIN(Wellpath!$M87)</f>
        <v>7.5879302481159146E-3</v>
      </c>
      <c r="G87" s="20">
        <f>Model!$W$37*(Wellpath!$K87-Wellpath!$K86)*MAX(ABS(Wellpath!$L87-Wellpath!$L86),Model!$B$24*(Wellpath!$K87-Wellpath!$K86))*-SIN(Wellpath!$L87)</f>
        <v>-4.765694888652823E-2</v>
      </c>
      <c r="H87" s="18">
        <f t="shared" si="20"/>
        <v>-7.6698451687045477E-2</v>
      </c>
      <c r="I87" s="18">
        <f t="shared" si="21"/>
        <v>7.5879302481159146E-3</v>
      </c>
      <c r="J87" s="18">
        <f t="shared" si="22"/>
        <v>-4.765694888652823E-2</v>
      </c>
      <c r="K87" s="21">
        <f t="shared" si="27"/>
        <v>0.76790415025984471</v>
      </c>
      <c r="L87" s="21">
        <f t="shared" si="27"/>
        <v>8.2465467096221323E-2</v>
      </c>
      <c r="M87" s="21">
        <f t="shared" si="27"/>
        <v>0.14314912179556005</v>
      </c>
      <c r="N87" s="21">
        <f t="shared" si="17"/>
        <v>1.4600514171803037E-2</v>
      </c>
      <c r="O87" s="21">
        <f t="shared" si="18"/>
        <v>-0.18019431370901251</v>
      </c>
      <c r="P87" s="21">
        <f t="shared" si="19"/>
        <v>-6.9634264581879782E-2</v>
      </c>
      <c r="Q87" s="19">
        <f t="shared" si="23"/>
        <v>0.76790415025984471</v>
      </c>
      <c r="R87" s="19">
        <f t="shared" si="23"/>
        <v>8.2465467096221323E-2</v>
      </c>
      <c r="S87" s="19">
        <f t="shared" si="23"/>
        <v>0.14314912179556005</v>
      </c>
      <c r="T87" s="19">
        <f t="shared" si="24"/>
        <v>1.4600514171803037E-2</v>
      </c>
      <c r="U87" s="19">
        <f t="shared" si="25"/>
        <v>-0.18019431370901251</v>
      </c>
      <c r="V87" s="19">
        <f t="shared" si="26"/>
        <v>-6.9634264581879782E-2</v>
      </c>
    </row>
    <row r="88" spans="1:22" x14ac:dyDescent="0.25">
      <c r="A88" s="26">
        <f>Wellpath!E88</f>
        <v>8100</v>
      </c>
      <c r="B88" s="68">
        <v>0</v>
      </c>
      <c r="C88" s="22">
        <v>0</v>
      </c>
      <c r="D88" s="22">
        <v>0</v>
      </c>
      <c r="E88" s="20">
        <f>Model!$W$37*(Wellpath!$K88-Wellpath!$K87)*MAX(ABS(Wellpath!$L88-Wellpath!$L87),Model!$B$24*(Wellpath!$K88-Wellpath!$K87))*COS(Wellpath!$L88)*COS(Wellpath!$M88)</f>
        <v>-9.2416642866720244E-2</v>
      </c>
      <c r="F88" s="20">
        <f>Model!$W$37*(Wellpath!$K88-Wellpath!$K87)*MAX(ABS(Wellpath!$L88-Wellpath!$L87),Model!$B$24*(Wellpath!$K88-Wellpath!$K87))*COS(Wellpath!$L88)*SIN(Wellpath!$M88)</f>
        <v>8.7103212927889249E-4</v>
      </c>
      <c r="G88" s="20">
        <f>Model!$W$37*(Wellpath!$K88-Wellpath!$K87)*MAX(ABS(Wellpath!$L88-Wellpath!$L87),Model!$B$24*(Wellpath!$K88-Wellpath!$K87))*-SIN(Wellpath!$L88)</f>
        <v>-5.9949959098601381E-2</v>
      </c>
      <c r="H88" s="18">
        <f t="shared" si="20"/>
        <v>-9.2416642866720244E-2</v>
      </c>
      <c r="I88" s="18">
        <f t="shared" si="21"/>
        <v>8.7103212927889249E-4</v>
      </c>
      <c r="J88" s="18">
        <f t="shared" si="22"/>
        <v>-5.9949959098601381E-2</v>
      </c>
      <c r="K88" s="21">
        <f t="shared" si="27"/>
        <v>0.77644498613859958</v>
      </c>
      <c r="L88" s="21">
        <f t="shared" si="27"/>
        <v>8.2466225793191558E-2</v>
      </c>
      <c r="M88" s="21">
        <f t="shared" si="27"/>
        <v>0.14674311939148404</v>
      </c>
      <c r="N88" s="21">
        <f t="shared" si="17"/>
        <v>1.4520016306586031E-2</v>
      </c>
      <c r="O88" s="21">
        <f t="shared" si="18"/>
        <v>-0.17465393974912258</v>
      </c>
      <c r="P88" s="21">
        <f t="shared" si="19"/>
        <v>-6.968648292240362E-2</v>
      </c>
      <c r="Q88" s="19">
        <f t="shared" si="23"/>
        <v>0.77644498613859958</v>
      </c>
      <c r="R88" s="19">
        <f t="shared" si="23"/>
        <v>8.2466225793191558E-2</v>
      </c>
      <c r="S88" s="19">
        <f t="shared" si="23"/>
        <v>0.14674311939148404</v>
      </c>
      <c r="T88" s="19">
        <f t="shared" si="24"/>
        <v>1.4520016306586031E-2</v>
      </c>
      <c r="U88" s="19">
        <f t="shared" si="25"/>
        <v>-0.17465393974912258</v>
      </c>
      <c r="V88" s="19">
        <f t="shared" si="26"/>
        <v>-6.968648292240362E-2</v>
      </c>
    </row>
    <row r="89" spans="1:22" x14ac:dyDescent="0.25">
      <c r="A89" s="26">
        <f>Wellpath!E89</f>
        <v>8200</v>
      </c>
      <c r="B89" s="68">
        <v>0</v>
      </c>
      <c r="C89" s="22">
        <v>0</v>
      </c>
      <c r="D89" s="22">
        <v>0</v>
      </c>
      <c r="E89" s="20">
        <f>Model!$W$37*(Wellpath!$K89-Wellpath!$K88)*MAX(ABS(Wellpath!$L89-Wellpath!$L88),Model!$B$24*(Wellpath!$K89-Wellpath!$K88))*COS(Wellpath!$L89)*COS(Wellpath!$M89)</f>
        <v>-0.10453927767652665</v>
      </c>
      <c r="F89" s="20">
        <f>Model!$W$37*(Wellpath!$K89-Wellpath!$K88)*MAX(ABS(Wellpath!$L89-Wellpath!$L88),Model!$B$24*(Wellpath!$K89-Wellpath!$K88))*COS(Wellpath!$L89)*SIN(Wellpath!$M89)</f>
        <v>-7.7135734961968168E-3</v>
      </c>
      <c r="G89" s="20">
        <f>Model!$W$37*(Wellpath!$K89-Wellpath!$K88)*MAX(ABS(Wellpath!$L89-Wellpath!$L88),Model!$B$24*(Wellpath!$K89-Wellpath!$K88))*-SIN(Wellpath!$L89)</f>
        <v>-7.177412764478594E-2</v>
      </c>
      <c r="H89" s="18">
        <f t="shared" si="20"/>
        <v>-0.10453927767652665</v>
      </c>
      <c r="I89" s="18">
        <f t="shared" si="21"/>
        <v>-7.7135734961968168E-3</v>
      </c>
      <c r="J89" s="18">
        <f t="shared" si="22"/>
        <v>-7.177412764478594E-2</v>
      </c>
      <c r="K89" s="21">
        <f t="shared" si="27"/>
        <v>0.78737344671572951</v>
      </c>
      <c r="L89" s="21">
        <f t="shared" si="27"/>
        <v>8.2525725009272785E-2</v>
      </c>
      <c r="M89" s="21">
        <f t="shared" si="27"/>
        <v>0.15189464479065407</v>
      </c>
      <c r="N89" s="21">
        <f t="shared" si="17"/>
        <v>1.5326387708183247E-2</v>
      </c>
      <c r="O89" s="21">
        <f t="shared" si="18"/>
        <v>-0.16715072428927383</v>
      </c>
      <c r="P89" s="21">
        <f t="shared" si="19"/>
        <v>-6.9132847913690149E-2</v>
      </c>
      <c r="Q89" s="19">
        <f t="shared" si="23"/>
        <v>0.78737344671572951</v>
      </c>
      <c r="R89" s="19">
        <f t="shared" si="23"/>
        <v>8.2525725009272785E-2</v>
      </c>
      <c r="S89" s="19">
        <f t="shared" si="23"/>
        <v>0.15189464479065407</v>
      </c>
      <c r="T89" s="19">
        <f t="shared" si="24"/>
        <v>1.5326387708183247E-2</v>
      </c>
      <c r="U89" s="19">
        <f t="shared" si="25"/>
        <v>-0.16715072428927383</v>
      </c>
      <c r="V89" s="19">
        <f t="shared" si="26"/>
        <v>-6.9132847913690149E-2</v>
      </c>
    </row>
    <row r="90" spans="1:22" x14ac:dyDescent="0.25">
      <c r="A90" s="26">
        <f>Wellpath!E90</f>
        <v>8300</v>
      </c>
      <c r="B90" s="68">
        <v>0</v>
      </c>
      <c r="C90" s="22">
        <v>0</v>
      </c>
      <c r="D90" s="22">
        <v>0</v>
      </c>
      <c r="E90" s="20">
        <f>Model!$W$37*(Wellpath!$K90-Wellpath!$K89)*MAX(ABS(Wellpath!$L90-Wellpath!$L89),Model!$B$24*(Wellpath!$K90-Wellpath!$K89))*COS(Wellpath!$L90)*COS(Wellpath!$M90)</f>
        <v>-0.11369497659739372</v>
      </c>
      <c r="F90" s="20">
        <f>Model!$W$37*(Wellpath!$K90-Wellpath!$K89)*MAX(ABS(Wellpath!$L90-Wellpath!$L89),Model!$B$24*(Wellpath!$K90-Wellpath!$K89))*COS(Wellpath!$L90)*SIN(Wellpath!$M90)</f>
        <v>-1.7255645550936904E-2</v>
      </c>
      <c r="G90" s="20">
        <f>Model!$W$37*(Wellpath!$K90-Wellpath!$K89)*MAX(ABS(Wellpath!$L90-Wellpath!$L89),Model!$B$24*(Wellpath!$K90-Wellpath!$K89))*-SIN(Wellpath!$L90)</f>
        <v>-8.3550195291460641E-2</v>
      </c>
      <c r="H90" s="18">
        <f t="shared" si="20"/>
        <v>-0.11369497659739372</v>
      </c>
      <c r="I90" s="18">
        <f t="shared" si="21"/>
        <v>-1.7255645550936904E-2</v>
      </c>
      <c r="J90" s="18">
        <f t="shared" si="22"/>
        <v>-8.3550195291460641E-2</v>
      </c>
      <c r="K90" s="21">
        <f t="shared" si="27"/>
        <v>0.8002999944192114</v>
      </c>
      <c r="L90" s="21">
        <f t="shared" si="27"/>
        <v>8.2823482312652352E-2</v>
      </c>
      <c r="M90" s="21">
        <f t="shared" si="27"/>
        <v>0.15887527992389527</v>
      </c>
      <c r="N90" s="21">
        <f t="shared" si="17"/>
        <v>1.728826792526994E-2</v>
      </c>
      <c r="O90" s="21">
        <f t="shared" si="18"/>
        <v>-0.15765148679090354</v>
      </c>
      <c r="P90" s="21">
        <f t="shared" si="19"/>
        <v>-6.7691135358029147E-2</v>
      </c>
      <c r="Q90" s="19">
        <f t="shared" si="23"/>
        <v>0.8002999944192114</v>
      </c>
      <c r="R90" s="19">
        <f t="shared" si="23"/>
        <v>8.2823482312652352E-2</v>
      </c>
      <c r="S90" s="19">
        <f t="shared" si="23"/>
        <v>0.15887527992389527</v>
      </c>
      <c r="T90" s="19">
        <f t="shared" si="24"/>
        <v>1.728826792526994E-2</v>
      </c>
      <c r="U90" s="19">
        <f t="shared" si="25"/>
        <v>-0.15765148679090354</v>
      </c>
      <c r="V90" s="19">
        <f t="shared" si="26"/>
        <v>-6.7691135358029147E-2</v>
      </c>
    </row>
    <row r="91" spans="1:22" x14ac:dyDescent="0.25">
      <c r="A91" s="26">
        <f>Wellpath!E91</f>
        <v>8400</v>
      </c>
      <c r="B91" s="68">
        <v>0</v>
      </c>
      <c r="C91" s="22">
        <v>0</v>
      </c>
      <c r="D91" s="22">
        <v>0</v>
      </c>
      <c r="E91" s="20">
        <f>Model!$W$37*(Wellpath!$K91-Wellpath!$K90)*MAX(ABS(Wellpath!$L91-Wellpath!$L90),Model!$B$24*(Wellpath!$K91-Wellpath!$K90))*COS(Wellpath!$L91)*COS(Wellpath!$M91)</f>
        <v>-0.11992579046576611</v>
      </c>
      <c r="F91" s="20">
        <f>Model!$W$37*(Wellpath!$K91-Wellpath!$K90)*MAX(ABS(Wellpath!$L91-Wellpath!$L90),Model!$B$24*(Wellpath!$K91-Wellpath!$K90))*COS(Wellpath!$L91)*SIN(Wellpath!$M91)</f>
        <v>-2.7004450961769781E-2</v>
      </c>
      <c r="G91" s="20">
        <f>Model!$W$37*(Wellpath!$K91-Wellpath!$K90)*MAX(ABS(Wellpath!$L91-Wellpath!$L90),Model!$B$24*(Wellpath!$K91-Wellpath!$K90))*-SIN(Wellpath!$L91)</f>
        <v>-9.5181475653020375E-2</v>
      </c>
      <c r="H91" s="18">
        <f t="shared" si="20"/>
        <v>-0.11992579046576611</v>
      </c>
      <c r="I91" s="18">
        <f t="shared" si="21"/>
        <v>-2.7004450961769781E-2</v>
      </c>
      <c r="J91" s="18">
        <f t="shared" si="22"/>
        <v>-9.5181475653020375E-2</v>
      </c>
      <c r="K91" s="21">
        <f t="shared" si="27"/>
        <v>0.81468218963805028</v>
      </c>
      <c r="L91" s="21">
        <f t="shared" si="27"/>
        <v>8.3552722684398978E-2</v>
      </c>
      <c r="M91" s="21">
        <f t="shared" si="27"/>
        <v>0.16793479323138177</v>
      </c>
      <c r="N91" s="21">
        <f t="shared" si="17"/>
        <v>2.0526798052954199E-2</v>
      </c>
      <c r="O91" s="21">
        <f t="shared" si="18"/>
        <v>-0.146236773085517</v>
      </c>
      <c r="P91" s="21">
        <f t="shared" si="19"/>
        <v>-6.5120811866288278E-2</v>
      </c>
      <c r="Q91" s="19">
        <f t="shared" si="23"/>
        <v>0.81468218963805028</v>
      </c>
      <c r="R91" s="19">
        <f t="shared" si="23"/>
        <v>8.3552722684398978E-2</v>
      </c>
      <c r="S91" s="19">
        <f t="shared" si="23"/>
        <v>0.16793479323138177</v>
      </c>
      <c r="T91" s="19">
        <f t="shared" si="24"/>
        <v>2.0526798052954199E-2</v>
      </c>
      <c r="U91" s="19">
        <f t="shared" si="25"/>
        <v>-0.146236773085517</v>
      </c>
      <c r="V91" s="19">
        <f t="shared" si="26"/>
        <v>-6.5120811866288278E-2</v>
      </c>
    </row>
    <row r="92" spans="1:22" x14ac:dyDescent="0.25">
      <c r="A92" s="26">
        <f>Wellpath!E92</f>
        <v>8500</v>
      </c>
      <c r="B92" s="68">
        <v>0</v>
      </c>
      <c r="C92" s="22">
        <v>0</v>
      </c>
      <c r="D92" s="22">
        <v>0</v>
      </c>
      <c r="E92" s="20">
        <f>Model!$W$37*(Wellpath!$K92-Wellpath!$K91)*MAX(ABS(Wellpath!$L92-Wellpath!$L91),Model!$B$24*(Wellpath!$K92-Wellpath!$K91))*COS(Wellpath!$L92)*COS(Wellpath!$M92)</f>
        <v>-0.12274359481999261</v>
      </c>
      <c r="F92" s="20">
        <f>Model!$W$37*(Wellpath!$K92-Wellpath!$K91)*MAX(ABS(Wellpath!$L92-Wellpath!$L91),Model!$B$24*(Wellpath!$K92-Wellpath!$K91))*COS(Wellpath!$L92)*SIN(Wellpath!$M92)</f>
        <v>-3.6195250724300812E-2</v>
      </c>
      <c r="G92" s="20">
        <f>Model!$W$37*(Wellpath!$K92-Wellpath!$K91)*MAX(ABS(Wellpath!$L92-Wellpath!$L91),Model!$B$24*(Wellpath!$K92-Wellpath!$K91))*-SIN(Wellpath!$L92)</f>
        <v>-0.10594049477780486</v>
      </c>
      <c r="H92" s="18">
        <f t="shared" si="20"/>
        <v>-0.12274359481999261</v>
      </c>
      <c r="I92" s="18">
        <f t="shared" si="21"/>
        <v>-3.6195250724300812E-2</v>
      </c>
      <c r="J92" s="18">
        <f t="shared" si="22"/>
        <v>-0.10594049477780486</v>
      </c>
      <c r="K92" s="21">
        <f t="shared" si="27"/>
        <v>0.82974817970738479</v>
      </c>
      <c r="L92" s="21">
        <f t="shared" si="27"/>
        <v>8.4862818859393979E-2</v>
      </c>
      <c r="M92" s="21">
        <f t="shared" si="27"/>
        <v>0.17915818166514788</v>
      </c>
      <c r="N92" s="21">
        <f t="shared" si="17"/>
        <v>2.4969533242265821E-2</v>
      </c>
      <c r="O92" s="21">
        <f t="shared" si="18"/>
        <v>-0.13323325591948057</v>
      </c>
      <c r="P92" s="21">
        <f t="shared" si="19"/>
        <v>-6.1286269095949149E-2</v>
      </c>
      <c r="Q92" s="19">
        <f t="shared" si="23"/>
        <v>0.82974817970738479</v>
      </c>
      <c r="R92" s="19">
        <f t="shared" si="23"/>
        <v>8.4862818859393979E-2</v>
      </c>
      <c r="S92" s="19">
        <f t="shared" si="23"/>
        <v>0.17915818166514788</v>
      </c>
      <c r="T92" s="19">
        <f t="shared" si="24"/>
        <v>2.4969533242265821E-2</v>
      </c>
      <c r="U92" s="19">
        <f t="shared" si="25"/>
        <v>-0.13323325591948057</v>
      </c>
      <c r="V92" s="19">
        <f t="shared" si="26"/>
        <v>-6.1286269095949149E-2</v>
      </c>
    </row>
    <row r="93" spans="1:22" x14ac:dyDescent="0.25">
      <c r="A93" s="26">
        <f>Wellpath!E93</f>
        <v>8600</v>
      </c>
      <c r="B93" s="68">
        <v>0</v>
      </c>
      <c r="C93" s="22">
        <v>0</v>
      </c>
      <c r="D93" s="22">
        <v>0</v>
      </c>
      <c r="E93" s="20">
        <f>Model!$W$37*(Wellpath!$K93-Wellpath!$K92)*MAX(ABS(Wellpath!$L93-Wellpath!$L92),Model!$B$24*(Wellpath!$K93-Wellpath!$K92))*COS(Wellpath!$L93)*COS(Wellpath!$M93)</f>
        <v>-0.12430675243802897</v>
      </c>
      <c r="F93" s="20">
        <f>Model!$W$37*(Wellpath!$K93-Wellpath!$K92)*MAX(ABS(Wellpath!$L93-Wellpath!$L92),Model!$B$24*(Wellpath!$K93-Wellpath!$K92))*COS(Wellpath!$L93)*SIN(Wellpath!$M93)</f>
        <v>-4.4949345149109692E-2</v>
      </c>
      <c r="G93" s="20">
        <f>Model!$W$37*(Wellpath!$K93-Wellpath!$K92)*MAX(ABS(Wellpath!$L93-Wellpath!$L92),Model!$B$24*(Wellpath!$K93-Wellpath!$K92))*-SIN(Wellpath!$L93)</f>
        <v>-0.11739971764732818</v>
      </c>
      <c r="H93" s="18">
        <f t="shared" si="20"/>
        <v>-0.12430675243802897</v>
      </c>
      <c r="I93" s="18">
        <f t="shared" si="21"/>
        <v>-4.4949345149109692E-2</v>
      </c>
      <c r="J93" s="18">
        <f t="shared" si="22"/>
        <v>-0.11739971764732818</v>
      </c>
      <c r="K93" s="21">
        <f t="shared" si="27"/>
        <v>0.84520034840907421</v>
      </c>
      <c r="L93" s="21">
        <f t="shared" si="27"/>
        <v>8.6883262488727769E-2</v>
      </c>
      <c r="M93" s="21">
        <f t="shared" si="27"/>
        <v>0.19294087536882026</v>
      </c>
      <c r="N93" s="21">
        <f t="shared" si="17"/>
        <v>3.0557040361967717E-2</v>
      </c>
      <c r="O93" s="21">
        <f t="shared" si="18"/>
        <v>-0.11863967828159964</v>
      </c>
      <c r="P93" s="21">
        <f t="shared" si="19"/>
        <v>-5.6009228667011371E-2</v>
      </c>
      <c r="Q93" s="19">
        <f t="shared" si="23"/>
        <v>0.84520034840907421</v>
      </c>
      <c r="R93" s="19">
        <f t="shared" si="23"/>
        <v>8.6883262488727769E-2</v>
      </c>
      <c r="S93" s="19">
        <f t="shared" si="23"/>
        <v>0.19294087536882026</v>
      </c>
      <c r="T93" s="19">
        <f t="shared" si="24"/>
        <v>3.0557040361967717E-2</v>
      </c>
      <c r="U93" s="19">
        <f t="shared" si="25"/>
        <v>-0.11863967828159964</v>
      </c>
      <c r="V93" s="19">
        <f t="shared" si="26"/>
        <v>-5.6009228667011371E-2</v>
      </c>
    </row>
    <row r="94" spans="1:22" x14ac:dyDescent="0.25">
      <c r="A94" s="26">
        <f>Wellpath!E94</f>
        <v>8700</v>
      </c>
      <c r="B94" s="68">
        <v>0</v>
      </c>
      <c r="C94" s="22">
        <v>0</v>
      </c>
      <c r="D94" s="22">
        <v>0</v>
      </c>
      <c r="E94" s="20">
        <f>Model!$W$37*(Wellpath!$K94-Wellpath!$K93)*MAX(ABS(Wellpath!$L94-Wellpath!$L93),Model!$B$24*(Wellpath!$K94-Wellpath!$K93))*COS(Wellpath!$L94)*COS(Wellpath!$M94)</f>
        <v>-0.12350203879207372</v>
      </c>
      <c r="F94" s="20">
        <f>Model!$W$37*(Wellpath!$K94-Wellpath!$K93)*MAX(ABS(Wellpath!$L94-Wellpath!$L93),Model!$B$24*(Wellpath!$K94-Wellpath!$K93))*COS(Wellpath!$L94)*SIN(Wellpath!$M94)</f>
        <v>-5.2601670412278166E-2</v>
      </c>
      <c r="G94" s="20">
        <f>Model!$W$37*(Wellpath!$K94-Wellpath!$K93)*MAX(ABS(Wellpath!$L94-Wellpath!$L93),Model!$B$24*(Wellpath!$K94-Wellpath!$K93))*-SIN(Wellpath!$L94)</f>
        <v>-0.12828008050185979</v>
      </c>
      <c r="H94" s="18">
        <f t="shared" si="20"/>
        <v>-0.12350203879207372</v>
      </c>
      <c r="I94" s="18">
        <f t="shared" si="21"/>
        <v>-5.2601670412278166E-2</v>
      </c>
      <c r="J94" s="18">
        <f t="shared" si="22"/>
        <v>-0.12828008050185979</v>
      </c>
      <c r="K94" s="21">
        <f t="shared" si="27"/>
        <v>0.86045310199487313</v>
      </c>
      <c r="L94" s="21">
        <f t="shared" si="27"/>
        <v>8.9650198218889712E-2</v>
      </c>
      <c r="M94" s="21">
        <f t="shared" si="27"/>
        <v>0.20939665442238389</v>
      </c>
      <c r="N94" s="21">
        <f t="shared" si="17"/>
        <v>3.705345390175277E-2</v>
      </c>
      <c r="O94" s="21">
        <f t="shared" si="18"/>
        <v>-0.10279682680320862</v>
      </c>
      <c r="P94" s="21">
        <f t="shared" si="19"/>
        <v>-4.9261482151992032E-2</v>
      </c>
      <c r="Q94" s="19">
        <f t="shared" si="23"/>
        <v>0.86045310199487313</v>
      </c>
      <c r="R94" s="19">
        <f t="shared" si="23"/>
        <v>8.9650198218889712E-2</v>
      </c>
      <c r="S94" s="19">
        <f t="shared" si="23"/>
        <v>0.20939665442238389</v>
      </c>
      <c r="T94" s="19">
        <f t="shared" si="24"/>
        <v>3.705345390175277E-2</v>
      </c>
      <c r="U94" s="19">
        <f t="shared" si="25"/>
        <v>-0.10279682680320862</v>
      </c>
      <c r="V94" s="19">
        <f t="shared" si="26"/>
        <v>-4.9261482151992032E-2</v>
      </c>
    </row>
    <row r="95" spans="1:22" x14ac:dyDescent="0.25">
      <c r="A95" s="26">
        <f>Wellpath!E95</f>
        <v>8800</v>
      </c>
      <c r="B95" s="68">
        <v>0</v>
      </c>
      <c r="C95" s="22">
        <v>0</v>
      </c>
      <c r="D95" s="22">
        <v>0</v>
      </c>
      <c r="E95" s="20">
        <f>Model!$W$37*(Wellpath!$K95-Wellpath!$K94)*MAX(ABS(Wellpath!$L95-Wellpath!$L94),Model!$B$24*(Wellpath!$K95-Wellpath!$K94))*COS(Wellpath!$L95)*COS(Wellpath!$M95)</f>
        <v>-0.12009259920584055</v>
      </c>
      <c r="F95" s="20">
        <f>Model!$W$37*(Wellpath!$K95-Wellpath!$K94)*MAX(ABS(Wellpath!$L95-Wellpath!$L94),Model!$B$24*(Wellpath!$K95-Wellpath!$K94))*COS(Wellpath!$L95)*SIN(Wellpath!$M95)</f>
        <v>-5.8624975454074919E-2</v>
      </c>
      <c r="G95" s="20">
        <f>Model!$W$37*(Wellpath!$K95-Wellpath!$K94)*MAX(ABS(Wellpath!$L95-Wellpath!$L94),Model!$B$24*(Wellpath!$K95-Wellpath!$K94))*-SIN(Wellpath!$L95)</f>
        <v>-0.13771123147489189</v>
      </c>
      <c r="H95" s="18">
        <f t="shared" si="20"/>
        <v>-0.12009259920584055</v>
      </c>
      <c r="I95" s="18">
        <f t="shared" si="21"/>
        <v>-5.8624975454074919E-2</v>
      </c>
      <c r="J95" s="18">
        <f t="shared" si="22"/>
        <v>-0.13771123147489189</v>
      </c>
      <c r="K95" s="21">
        <f t="shared" si="27"/>
        <v>0.87487533437888776</v>
      </c>
      <c r="L95" s="21">
        <f t="shared" si="27"/>
        <v>9.3087085965880598E-2</v>
      </c>
      <c r="M95" s="21">
        <f t="shared" si="27"/>
        <v>0.22836103769671515</v>
      </c>
      <c r="N95" s="21">
        <f t="shared" si="17"/>
        <v>4.4093879582411233E-2</v>
      </c>
      <c r="O95" s="21">
        <f t="shared" si="18"/>
        <v>-8.6258727075551697E-2</v>
      </c>
      <c r="P95" s="21">
        <f t="shared" si="19"/>
        <v>-4.1188164587026066E-2</v>
      </c>
      <c r="Q95" s="19">
        <f t="shared" si="23"/>
        <v>0.87487533437888776</v>
      </c>
      <c r="R95" s="19">
        <f t="shared" si="23"/>
        <v>9.3087085965880598E-2</v>
      </c>
      <c r="S95" s="19">
        <f t="shared" si="23"/>
        <v>0.22836103769671515</v>
      </c>
      <c r="T95" s="19">
        <f t="shared" si="24"/>
        <v>4.4093879582411233E-2</v>
      </c>
      <c r="U95" s="19">
        <f t="shared" si="25"/>
        <v>-8.6258727075551697E-2</v>
      </c>
      <c r="V95" s="19">
        <f t="shared" si="26"/>
        <v>-4.1188164587026066E-2</v>
      </c>
    </row>
    <row r="96" spans="1:22" x14ac:dyDescent="0.25">
      <c r="A96" s="26">
        <f>Wellpath!E96</f>
        <v>8900</v>
      </c>
      <c r="B96" s="68">
        <v>0</v>
      </c>
      <c r="C96" s="22">
        <v>0</v>
      </c>
      <c r="D96" s="22">
        <v>0</v>
      </c>
      <c r="E96" s="20">
        <f>Model!$W$37*(Wellpath!$K96-Wellpath!$K95)*MAX(ABS(Wellpath!$L96-Wellpath!$L95),Model!$B$24*(Wellpath!$K96-Wellpath!$K95))*COS(Wellpath!$L96)*COS(Wellpath!$M96)</f>
        <v>-0.11651683156657482</v>
      </c>
      <c r="F96" s="20">
        <f>Model!$W$37*(Wellpath!$K96-Wellpath!$K95)*MAX(ABS(Wellpath!$L96-Wellpath!$L95),Model!$B$24*(Wellpath!$K96-Wellpath!$K95))*COS(Wellpath!$L96)*SIN(Wellpath!$M96)</f>
        <v>-6.3923322755638029E-2</v>
      </c>
      <c r="G96" s="20">
        <f>Model!$W$37*(Wellpath!$K96-Wellpath!$K95)*MAX(ABS(Wellpath!$L96-Wellpath!$L95),Model!$B$24*(Wellpath!$K96-Wellpath!$K95))*-SIN(Wellpath!$L96)</f>
        <v>-0.14811927438441752</v>
      </c>
      <c r="H96" s="18">
        <f t="shared" si="20"/>
        <v>-0.11651683156657482</v>
      </c>
      <c r="I96" s="18">
        <f t="shared" si="21"/>
        <v>-6.3923322755638029E-2</v>
      </c>
      <c r="J96" s="18">
        <f t="shared" si="22"/>
        <v>-0.14811927438441752</v>
      </c>
      <c r="K96" s="21">
        <f t="shared" si="27"/>
        <v>0.88845150641720128</v>
      </c>
      <c r="L96" s="21">
        <f t="shared" si="27"/>
        <v>9.7173277158002072E-2</v>
      </c>
      <c r="M96" s="21">
        <f t="shared" si="27"/>
        <v>0.2503003571408815</v>
      </c>
      <c r="N96" s="21">
        <f t="shared" si="17"/>
        <v>5.1542022613105712E-2</v>
      </c>
      <c r="O96" s="21">
        <f t="shared" si="18"/>
        <v>-6.9000338530339239E-2</v>
      </c>
      <c r="P96" s="21">
        <f t="shared" si="19"/>
        <v>-3.1719888404220034E-2</v>
      </c>
      <c r="Q96" s="19">
        <f t="shared" si="23"/>
        <v>0.88845150641720128</v>
      </c>
      <c r="R96" s="19">
        <f t="shared" si="23"/>
        <v>9.7173277158002072E-2</v>
      </c>
      <c r="S96" s="19">
        <f t="shared" si="23"/>
        <v>0.2503003571408815</v>
      </c>
      <c r="T96" s="19">
        <f t="shared" si="24"/>
        <v>5.1542022613105712E-2</v>
      </c>
      <c r="U96" s="19">
        <f t="shared" si="25"/>
        <v>-6.9000338530339239E-2</v>
      </c>
      <c r="V96" s="19">
        <f t="shared" si="26"/>
        <v>-3.1719888404220034E-2</v>
      </c>
    </row>
    <row r="97" spans="1:22" x14ac:dyDescent="0.25">
      <c r="A97" s="26">
        <f>Wellpath!E97</f>
        <v>9000</v>
      </c>
      <c r="B97" s="68">
        <v>0</v>
      </c>
      <c r="C97" s="22">
        <v>0</v>
      </c>
      <c r="D97" s="22">
        <v>0</v>
      </c>
      <c r="E97" s="20">
        <f>Model!$W$37*(Wellpath!$K97-Wellpath!$K96)*MAX(ABS(Wellpath!$L97-Wellpath!$L96),Model!$B$24*(Wellpath!$K97-Wellpath!$K96))*COS(Wellpath!$L97)*COS(Wellpath!$M97)</f>
        <v>-0.11129001064656407</v>
      </c>
      <c r="F97" s="20">
        <f>Model!$W$37*(Wellpath!$K97-Wellpath!$K96)*MAX(ABS(Wellpath!$L97-Wellpath!$L96),Model!$B$24*(Wellpath!$K97-Wellpath!$K96))*COS(Wellpath!$L97)*SIN(Wellpath!$M97)</f>
        <v>-6.7665387088547788E-2</v>
      </c>
      <c r="G97" s="20">
        <f>Model!$W$37*(Wellpath!$K97-Wellpath!$K96)*MAX(ABS(Wellpath!$L97-Wellpath!$L96),Model!$B$24*(Wellpath!$K97-Wellpath!$K96))*-SIN(Wellpath!$L97)</f>
        <v>-0.15744060310742106</v>
      </c>
      <c r="H97" s="18">
        <f t="shared" si="20"/>
        <v>-0.11129001064656407</v>
      </c>
      <c r="I97" s="18">
        <f t="shared" si="21"/>
        <v>-6.7665387088547788E-2</v>
      </c>
      <c r="J97" s="18">
        <f t="shared" si="22"/>
        <v>-0.15744060310742106</v>
      </c>
      <c r="K97" s="21">
        <f t="shared" si="27"/>
        <v>0.90083697288691367</v>
      </c>
      <c r="L97" s="21">
        <f t="shared" si="27"/>
        <v>0.10175188176784508</v>
      </c>
      <c r="M97" s="21">
        <f t="shared" si="27"/>
        <v>0.27508790064770999</v>
      </c>
      <c r="N97" s="21">
        <f t="shared" si="17"/>
        <v>5.9072504262594076E-2</v>
      </c>
      <c r="O97" s="21">
        <f t="shared" si="18"/>
        <v>-5.1478772134312879E-2</v>
      </c>
      <c r="P97" s="21">
        <f t="shared" si="19"/>
        <v>-2.1066609051501969E-2</v>
      </c>
      <c r="Q97" s="19">
        <f t="shared" si="23"/>
        <v>0.90083697288691367</v>
      </c>
      <c r="R97" s="19">
        <f t="shared" si="23"/>
        <v>0.10175188176784508</v>
      </c>
      <c r="S97" s="19">
        <f t="shared" si="23"/>
        <v>0.27508790064770999</v>
      </c>
      <c r="T97" s="19">
        <f t="shared" si="24"/>
        <v>5.9072504262594076E-2</v>
      </c>
      <c r="U97" s="19">
        <f t="shared" si="25"/>
        <v>-5.1478772134312879E-2</v>
      </c>
      <c r="V97" s="19">
        <f t="shared" si="26"/>
        <v>-2.1066609051501969E-2</v>
      </c>
    </row>
    <row r="98" spans="1:22" x14ac:dyDescent="0.25">
      <c r="A98" s="26">
        <f>Wellpath!E98</f>
        <v>9100</v>
      </c>
      <c r="B98" s="68">
        <v>0</v>
      </c>
      <c r="C98" s="22">
        <v>0</v>
      </c>
      <c r="D98" s="22">
        <v>0</v>
      </c>
      <c r="E98" s="20">
        <f>Model!$W$37*(Wellpath!$K98-Wellpath!$K97)*MAX(ABS(Wellpath!$L98-Wellpath!$L97),Model!$B$24*(Wellpath!$K98-Wellpath!$K97))*COS(Wellpath!$L98)*COS(Wellpath!$M98)</f>
        <v>-0.10515827820686563</v>
      </c>
      <c r="F98" s="20">
        <f>Model!$W$37*(Wellpath!$K98-Wellpath!$K97)*MAX(ABS(Wellpath!$L98-Wellpath!$L97),Model!$B$24*(Wellpath!$K98-Wellpath!$K97))*COS(Wellpath!$L98)*SIN(Wellpath!$M98)</f>
        <v>-7.0078832184684067E-2</v>
      </c>
      <c r="G98" s="20">
        <f>Model!$W$37*(Wellpath!$K98-Wellpath!$K97)*MAX(ABS(Wellpath!$L98-Wellpath!$L97),Model!$B$24*(Wellpath!$K98-Wellpath!$K97))*-SIN(Wellpath!$L98)</f>
        <v>-0.16618461832597567</v>
      </c>
      <c r="H98" s="18">
        <f t="shared" si="20"/>
        <v>-0.10515827820686563</v>
      </c>
      <c r="I98" s="18">
        <f t="shared" si="21"/>
        <v>-7.0078832184684067E-2</v>
      </c>
      <c r="J98" s="18">
        <f t="shared" si="22"/>
        <v>-0.16618461832597567</v>
      </c>
      <c r="K98" s="21">
        <f t="shared" si="27"/>
        <v>0.91189523636234626</v>
      </c>
      <c r="L98" s="21">
        <f t="shared" si="27"/>
        <v>0.1066629244882142</v>
      </c>
      <c r="M98" s="21">
        <f t="shared" si="27"/>
        <v>0.30270522801586019</v>
      </c>
      <c r="N98" s="21">
        <f t="shared" si="17"/>
        <v>6.644187359388333E-2</v>
      </c>
      <c r="O98" s="21">
        <f t="shared" si="18"/>
        <v>-3.400308380668815E-2</v>
      </c>
      <c r="P98" s="21">
        <f t="shared" si="19"/>
        <v>-9.4205850721601481E-3</v>
      </c>
      <c r="Q98" s="19">
        <f t="shared" si="23"/>
        <v>0.91189523636234626</v>
      </c>
      <c r="R98" s="19">
        <f t="shared" si="23"/>
        <v>0.1066629244882142</v>
      </c>
      <c r="S98" s="19">
        <f t="shared" si="23"/>
        <v>0.30270522801586019</v>
      </c>
      <c r="T98" s="19">
        <f t="shared" si="24"/>
        <v>6.644187359388333E-2</v>
      </c>
      <c r="U98" s="19">
        <f t="shared" si="25"/>
        <v>-3.400308380668815E-2</v>
      </c>
      <c r="V98" s="19">
        <f t="shared" si="26"/>
        <v>-9.4205850721601481E-3</v>
      </c>
    </row>
    <row r="99" spans="1:22" x14ac:dyDescent="0.25">
      <c r="A99" s="26">
        <f>Wellpath!E99</f>
        <v>9200</v>
      </c>
      <c r="B99" s="68">
        <v>0</v>
      </c>
      <c r="C99" s="22">
        <v>0</v>
      </c>
      <c r="D99" s="22">
        <v>0</v>
      </c>
      <c r="E99" s="20">
        <f>Model!$W$37*(Wellpath!$K99-Wellpath!$K98)*MAX(ABS(Wellpath!$L99-Wellpath!$L98),Model!$B$24*(Wellpath!$K99-Wellpath!$K98))*COS(Wellpath!$L99)*COS(Wellpath!$M99)</f>
        <v>-9.8282477427692846E-2</v>
      </c>
      <c r="F99" s="20">
        <f>Model!$W$37*(Wellpath!$K99-Wellpath!$K98)*MAX(ABS(Wellpath!$L99-Wellpath!$L98),Model!$B$24*(Wellpath!$K99-Wellpath!$K98))*COS(Wellpath!$L99)*SIN(Wellpath!$M99)</f>
        <v>-7.1196945879219653E-2</v>
      </c>
      <c r="G99" s="20">
        <f>Model!$W$37*(Wellpath!$K99-Wellpath!$K98)*MAX(ABS(Wellpath!$L99-Wellpath!$L98),Model!$B$24*(Wellpath!$K99-Wellpath!$K98))*-SIN(Wellpath!$L99)</f>
        <v>-0.17422574858850412</v>
      </c>
      <c r="H99" s="18">
        <f t="shared" si="20"/>
        <v>-9.8282477427692846E-2</v>
      </c>
      <c r="I99" s="18">
        <f t="shared" si="21"/>
        <v>-7.1196945879219653E-2</v>
      </c>
      <c r="J99" s="18">
        <f t="shared" si="22"/>
        <v>-0.17422574858850412</v>
      </c>
      <c r="K99" s="21">
        <f t="shared" si="27"/>
        <v>0.92155468173167121</v>
      </c>
      <c r="L99" s="21">
        <f t="shared" si="27"/>
        <v>0.11173192959074273</v>
      </c>
      <c r="M99" s="21">
        <f t="shared" si="27"/>
        <v>0.33305983948708484</v>
      </c>
      <c r="N99" s="21">
        <f t="shared" si="17"/>
        <v>7.3439285820178404E-2</v>
      </c>
      <c r="O99" s="21">
        <f t="shared" si="18"/>
        <v>-1.6879745603715607E-2</v>
      </c>
      <c r="P99" s="21">
        <f t="shared" si="19"/>
        <v>2.9837561208621091E-3</v>
      </c>
      <c r="Q99" s="19">
        <f t="shared" si="23"/>
        <v>0.92155468173167121</v>
      </c>
      <c r="R99" s="19">
        <f t="shared" si="23"/>
        <v>0.11173192959074273</v>
      </c>
      <c r="S99" s="19">
        <f t="shared" si="23"/>
        <v>0.33305983948708484</v>
      </c>
      <c r="T99" s="19">
        <f t="shared" si="24"/>
        <v>7.3439285820178404E-2</v>
      </c>
      <c r="U99" s="19">
        <f t="shared" si="25"/>
        <v>-1.6879745603715607E-2</v>
      </c>
      <c r="V99" s="19">
        <f t="shared" si="26"/>
        <v>2.9837561208621091E-3</v>
      </c>
    </row>
    <row r="100" spans="1:22" x14ac:dyDescent="0.25">
      <c r="A100" s="26">
        <f>Wellpath!E100</f>
        <v>9300</v>
      </c>
      <c r="B100" s="68">
        <v>0</v>
      </c>
      <c r="C100" s="22">
        <v>0</v>
      </c>
      <c r="D100" s="22">
        <v>0</v>
      </c>
      <c r="E100" s="20">
        <f>Model!$W$37*(Wellpath!$K100-Wellpath!$K99)*MAX(ABS(Wellpath!$L100-Wellpath!$L99),Model!$B$24*(Wellpath!$K100-Wellpath!$K99))*COS(Wellpath!$L100)*COS(Wellpath!$M100)</f>
        <v>-9.1191004803317502E-2</v>
      </c>
      <c r="F100" s="20">
        <f>Model!$W$37*(Wellpath!$K100-Wellpath!$K99)*MAX(ABS(Wellpath!$L100-Wellpath!$L99),Model!$B$24*(Wellpath!$K100-Wellpath!$K99))*COS(Wellpath!$L100)*SIN(Wellpath!$M100)</f>
        <v>-7.1323145711556443E-2</v>
      </c>
      <c r="G100" s="20">
        <f>Model!$W$37*(Wellpath!$K100-Wellpath!$K99)*MAX(ABS(Wellpath!$L100-Wellpath!$L99),Model!$B$24*(Wellpath!$K100-Wellpath!$K99))*-SIN(Wellpath!$L100)</f>
        <v>-0.18221403904789943</v>
      </c>
      <c r="H100" s="18">
        <f t="shared" si="20"/>
        <v>-9.1191004803317502E-2</v>
      </c>
      <c r="I100" s="18">
        <f t="shared" si="21"/>
        <v>-7.1323145711556443E-2</v>
      </c>
      <c r="J100" s="18">
        <f t="shared" si="22"/>
        <v>-0.18221403904789943</v>
      </c>
      <c r="K100" s="21">
        <f t="shared" ref="K100:M115" si="28">K99+E100^2</f>
        <v>0.92987048108870984</v>
      </c>
      <c r="L100" s="21">
        <f t="shared" si="28"/>
        <v>0.11681892070493463</v>
      </c>
      <c r="M100" s="21">
        <f t="shared" si="28"/>
        <v>0.36626179551323423</v>
      </c>
      <c r="N100" s="21">
        <f t="shared" si="17"/>
        <v>7.9943315143348667E-2</v>
      </c>
      <c r="O100" s="21">
        <f t="shared" si="18"/>
        <v>-2.634642936667278E-4</v>
      </c>
      <c r="P100" s="21">
        <f t="shared" si="19"/>
        <v>1.5979834578566676E-2</v>
      </c>
      <c r="Q100" s="19">
        <f t="shared" si="23"/>
        <v>0.92987048108870984</v>
      </c>
      <c r="R100" s="19">
        <f t="shared" si="23"/>
        <v>0.11681892070493463</v>
      </c>
      <c r="S100" s="19">
        <f t="shared" si="23"/>
        <v>0.36626179551323423</v>
      </c>
      <c r="T100" s="19">
        <f t="shared" si="24"/>
        <v>7.9943315143348667E-2</v>
      </c>
      <c r="U100" s="19">
        <f t="shared" si="25"/>
        <v>-2.634642936667278E-4</v>
      </c>
      <c r="V100" s="19">
        <f t="shared" si="26"/>
        <v>1.5979834578566676E-2</v>
      </c>
    </row>
    <row r="101" spans="1:22" x14ac:dyDescent="0.25">
      <c r="A101" s="26">
        <f>Wellpath!E101</f>
        <v>9398.5</v>
      </c>
      <c r="B101" s="68">
        <v>0</v>
      </c>
      <c r="C101" s="22">
        <v>0</v>
      </c>
      <c r="D101" s="22">
        <v>0</v>
      </c>
      <c r="E101" s="20">
        <f>Model!$W$37*(Wellpath!$K101-Wellpath!$K100)*MAX(ABS(Wellpath!$L101-Wellpath!$L100),Model!$B$24*(Wellpath!$K101-Wellpath!$K100))*COS(Wellpath!$L101)*COS(Wellpath!$M101)</f>
        <v>-8.1447034536189122E-2</v>
      </c>
      <c r="F101" s="20">
        <f>Model!$W$37*(Wellpath!$K101-Wellpath!$K100)*MAX(ABS(Wellpath!$L101-Wellpath!$L100),Model!$B$24*(Wellpath!$K101-Wellpath!$K100))*COS(Wellpath!$L101)*SIN(Wellpath!$M101)</f>
        <v>-6.8342176639799482E-2</v>
      </c>
      <c r="G101" s="20">
        <f>Model!$W$37*(Wellpath!$K101-Wellpath!$K100)*MAX(ABS(Wellpath!$L101-Wellpath!$L100),Model!$B$24*(Wellpath!$K101-Wellpath!$K100))*-SIN(Wellpath!$L101)</f>
        <v>-0.18415433100476947</v>
      </c>
      <c r="H101" s="18">
        <f t="shared" si="20"/>
        <v>-8.1447034536189122E-2</v>
      </c>
      <c r="I101" s="18">
        <f t="shared" si="21"/>
        <v>-6.8342176639799482E-2</v>
      </c>
      <c r="J101" s="18">
        <f t="shared" si="22"/>
        <v>-0.18415433100476947</v>
      </c>
      <c r="K101" s="21">
        <f t="shared" si="28"/>
        <v>0.93650410052344901</v>
      </c>
      <c r="L101" s="21">
        <f t="shared" si="28"/>
        <v>0.12148957381280018</v>
      </c>
      <c r="M101" s="21">
        <f t="shared" si="28"/>
        <v>0.40017461314104841</v>
      </c>
      <c r="N101" s="21">
        <f t="shared" si="17"/>
        <v>8.5509582764408759E-2</v>
      </c>
      <c r="O101" s="21">
        <f t="shared" si="18"/>
        <v>1.4735359863667535E-2</v>
      </c>
      <c r="P101" s="21">
        <f t="shared" si="19"/>
        <v>2.8565342397078732E-2</v>
      </c>
      <c r="Q101" s="19">
        <f t="shared" si="23"/>
        <v>0.93650410052344901</v>
      </c>
      <c r="R101" s="19">
        <f t="shared" si="23"/>
        <v>0.12148957381280018</v>
      </c>
      <c r="S101" s="19">
        <f t="shared" si="23"/>
        <v>0.40017461314104841</v>
      </c>
      <c r="T101" s="19">
        <f t="shared" si="24"/>
        <v>8.5509582764408759E-2</v>
      </c>
      <c r="U101" s="19">
        <f t="shared" si="25"/>
        <v>1.4735359863667535E-2</v>
      </c>
      <c r="V101" s="19">
        <f t="shared" si="26"/>
        <v>2.8565342397078732E-2</v>
      </c>
    </row>
    <row r="102" spans="1:22" x14ac:dyDescent="0.25">
      <c r="A102" s="26">
        <f>Wellpath!E102</f>
        <v>9400</v>
      </c>
      <c r="B102" s="68">
        <v>0</v>
      </c>
      <c r="C102" s="22">
        <v>0</v>
      </c>
      <c r="D102" s="22">
        <v>0</v>
      </c>
      <c r="E102" s="20">
        <f>Model!$W$37*(Wellpath!$K102-Wellpath!$K101)*MAX(ABS(Wellpath!$L102-Wellpath!$L101),Model!$B$24*(Wellpath!$K102-Wellpath!$K101))*COS(Wellpath!$L102)*COS(Wellpath!$M102)</f>
        <v>-7.6562411833691197E-6</v>
      </c>
      <c r="F102" s="20">
        <f>Model!$W$37*(Wellpath!$K102-Wellpath!$K101)*MAX(ABS(Wellpath!$L102-Wellpath!$L101),Model!$B$24*(Wellpath!$K102-Wellpath!$K101))*COS(Wellpath!$L102)*SIN(Wellpath!$M102)</f>
        <v>-6.4243491531693299E-6</v>
      </c>
      <c r="G102" s="20">
        <f>Model!$W$37*(Wellpath!$K102-Wellpath!$K101)*MAX(ABS(Wellpath!$L102-Wellpath!$L101),Model!$B$24*(Wellpath!$K102-Wellpath!$K101))*-SIN(Wellpath!$L102)</f>
        <v>-1.7311004398914424E-5</v>
      </c>
      <c r="H102" s="18">
        <f t="shared" si="20"/>
        <v>-7.6562411833691197E-6</v>
      </c>
      <c r="I102" s="18">
        <f t="shared" si="21"/>
        <v>-6.4243491531693299E-6</v>
      </c>
      <c r="J102" s="18">
        <f t="shared" si="22"/>
        <v>-1.7311004398914424E-5</v>
      </c>
      <c r="K102" s="21">
        <f t="shared" si="28"/>
        <v>0.93650410058206701</v>
      </c>
      <c r="L102" s="21">
        <f t="shared" si="28"/>
        <v>0.12148957385407244</v>
      </c>
      <c r="M102" s="21">
        <f t="shared" si="28"/>
        <v>0.40017461344071931</v>
      </c>
      <c r="N102" s="21">
        <f t="shared" si="17"/>
        <v>8.5509582813595122E-2</v>
      </c>
      <c r="O102" s="21">
        <f t="shared" si="18"/>
        <v>1.4735359996204759E-2</v>
      </c>
      <c r="P102" s="21">
        <f t="shared" si="19"/>
        <v>2.8565342508290667E-2</v>
      </c>
      <c r="Q102" s="19">
        <f t="shared" si="23"/>
        <v>0.93650410058206701</v>
      </c>
      <c r="R102" s="19">
        <f t="shared" si="23"/>
        <v>0.12148957385407244</v>
      </c>
      <c r="S102" s="19">
        <f t="shared" si="23"/>
        <v>0.40017461344071931</v>
      </c>
      <c r="T102" s="19">
        <f t="shared" si="24"/>
        <v>8.5509582813595122E-2</v>
      </c>
      <c r="U102" s="19">
        <f t="shared" si="25"/>
        <v>1.4735359996204759E-2</v>
      </c>
      <c r="V102" s="19">
        <f t="shared" si="26"/>
        <v>2.8565342508290667E-2</v>
      </c>
    </row>
    <row r="103" spans="1:22" x14ac:dyDescent="0.25">
      <c r="A103" s="26">
        <f>Wellpath!E103</f>
        <v>9500</v>
      </c>
      <c r="B103" s="68">
        <v>0</v>
      </c>
      <c r="C103" s="22">
        <v>0</v>
      </c>
      <c r="D103" s="22">
        <v>0</v>
      </c>
      <c r="E103" s="20">
        <f>Model!$W$37*(Wellpath!$K103-Wellpath!$K102)*MAX(ABS(Wellpath!$L103-Wellpath!$L102),Model!$B$24*(Wellpath!$K103-Wellpath!$K102))*COS(Wellpath!$L103)*COS(Wellpath!$M103)</f>
        <v>-3.4027738592709335E-2</v>
      </c>
      <c r="F103" s="20">
        <f>Model!$W$37*(Wellpath!$K103-Wellpath!$K102)*MAX(ABS(Wellpath!$L103-Wellpath!$L102),Model!$B$24*(Wellpath!$K103-Wellpath!$K102))*COS(Wellpath!$L103)*SIN(Wellpath!$M103)</f>
        <v>-2.8552662902939296E-2</v>
      </c>
      <c r="G103" s="20">
        <f>Model!$W$37*(Wellpath!$K103-Wellpath!$K102)*MAX(ABS(Wellpath!$L103-Wellpath!$L102),Model!$B$24*(Wellpath!$K103-Wellpath!$K102))*-SIN(Wellpath!$L103)</f>
        <v>-7.6937797328412882E-2</v>
      </c>
      <c r="H103" s="18">
        <f t="shared" si="20"/>
        <v>-3.4027738592709335E-2</v>
      </c>
      <c r="I103" s="18">
        <f t="shared" si="21"/>
        <v>-2.8552662902939296E-2</v>
      </c>
      <c r="J103" s="18">
        <f t="shared" si="22"/>
        <v>-7.6937797328412882E-2</v>
      </c>
      <c r="K103" s="21">
        <f t="shared" si="28"/>
        <v>0.93766198757580077</v>
      </c>
      <c r="L103" s="21">
        <f t="shared" si="28"/>
        <v>0.12230482841292133</v>
      </c>
      <c r="M103" s="21">
        <f t="shared" si="28"/>
        <v>0.40609403809846722</v>
      </c>
      <c r="N103" s="21">
        <f t="shared" si="17"/>
        <v>8.6481165362982088E-2</v>
      </c>
      <c r="O103" s="21">
        <f t="shared" si="18"/>
        <v>1.7353379251594844E-2</v>
      </c>
      <c r="P103" s="21">
        <f t="shared" si="19"/>
        <v>3.0762121499903504E-2</v>
      </c>
      <c r="Q103" s="19">
        <f t="shared" si="23"/>
        <v>0.93766198757580077</v>
      </c>
      <c r="R103" s="19">
        <f t="shared" si="23"/>
        <v>0.12230482841292133</v>
      </c>
      <c r="S103" s="19">
        <f t="shared" si="23"/>
        <v>0.40609403809846722</v>
      </c>
      <c r="T103" s="19">
        <f t="shared" si="24"/>
        <v>8.6481165362982088E-2</v>
      </c>
      <c r="U103" s="19">
        <f t="shared" si="25"/>
        <v>1.7353379251594844E-2</v>
      </c>
      <c r="V103" s="19">
        <f t="shared" si="26"/>
        <v>3.0762121499903504E-2</v>
      </c>
    </row>
    <row r="104" spans="1:22" x14ac:dyDescent="0.25">
      <c r="A104" s="26">
        <f>Wellpath!E104</f>
        <v>9600</v>
      </c>
      <c r="B104" s="68">
        <v>0</v>
      </c>
      <c r="C104" s="22">
        <v>0</v>
      </c>
      <c r="D104" s="22">
        <v>0</v>
      </c>
      <c r="E104" s="20">
        <f>Model!$W$37*(Wellpath!$K104-Wellpath!$K103)*MAX(ABS(Wellpath!$L104-Wellpath!$L103),Model!$B$24*(Wellpath!$K104-Wellpath!$K103))*COS(Wellpath!$L104)*COS(Wellpath!$M104)</f>
        <v>-3.4027738592708322E-2</v>
      </c>
      <c r="F104" s="20">
        <f>Model!$W$37*(Wellpath!$K104-Wellpath!$K103)*MAX(ABS(Wellpath!$L104-Wellpath!$L103),Model!$B$24*(Wellpath!$K104-Wellpath!$K103))*COS(Wellpath!$L104)*SIN(Wellpath!$M104)</f>
        <v>-2.8552662902938446E-2</v>
      </c>
      <c r="G104" s="20">
        <f>Model!$W$37*(Wellpath!$K104-Wellpath!$K103)*MAX(ABS(Wellpath!$L104-Wellpath!$L103),Model!$B$24*(Wellpath!$K104-Wellpath!$K103))*-SIN(Wellpath!$L104)</f>
        <v>-7.6937797328410593E-2</v>
      </c>
      <c r="H104" s="18">
        <f t="shared" si="20"/>
        <v>-3.4027738592708322E-2</v>
      </c>
      <c r="I104" s="18">
        <f t="shared" si="21"/>
        <v>-2.8552662902938446E-2</v>
      </c>
      <c r="J104" s="18">
        <f t="shared" si="22"/>
        <v>-7.6937797328410593E-2</v>
      </c>
      <c r="K104" s="21">
        <f t="shared" si="28"/>
        <v>0.93881987456953442</v>
      </c>
      <c r="L104" s="21">
        <f t="shared" si="28"/>
        <v>0.12312008297177017</v>
      </c>
      <c r="M104" s="21">
        <f t="shared" si="28"/>
        <v>0.41201346275621481</v>
      </c>
      <c r="N104" s="21">
        <f t="shared" si="17"/>
        <v>8.7452747912368997E-2</v>
      </c>
      <c r="O104" s="21">
        <f t="shared" si="18"/>
        <v>1.9971398506984771E-2</v>
      </c>
      <c r="P104" s="21">
        <f t="shared" si="19"/>
        <v>3.2958900491516209E-2</v>
      </c>
      <c r="Q104" s="19">
        <f t="shared" si="23"/>
        <v>0.93881987456953442</v>
      </c>
      <c r="R104" s="19">
        <f t="shared" si="23"/>
        <v>0.12312008297177017</v>
      </c>
      <c r="S104" s="19">
        <f t="shared" si="23"/>
        <v>0.41201346275621481</v>
      </c>
      <c r="T104" s="19">
        <f t="shared" si="24"/>
        <v>8.7452747912368997E-2</v>
      </c>
      <c r="U104" s="19">
        <f t="shared" si="25"/>
        <v>1.9971398506984771E-2</v>
      </c>
      <c r="V104" s="19">
        <f t="shared" si="26"/>
        <v>3.2958900491516209E-2</v>
      </c>
    </row>
    <row r="105" spans="1:22" x14ac:dyDescent="0.25">
      <c r="A105" s="26">
        <f>Wellpath!E105</f>
        <v>9700</v>
      </c>
      <c r="B105" s="68">
        <v>0</v>
      </c>
      <c r="C105" s="22">
        <v>0</v>
      </c>
      <c r="D105" s="22">
        <v>0</v>
      </c>
      <c r="E105" s="20">
        <f>Model!$W$37*(Wellpath!$K105-Wellpath!$K104)*MAX(ABS(Wellpath!$L105-Wellpath!$L104),Model!$B$24*(Wellpath!$K105-Wellpath!$K104))*COS(Wellpath!$L105)*COS(Wellpath!$M105)</f>
        <v>-3.4027738592709335E-2</v>
      </c>
      <c r="F105" s="20">
        <f>Model!$W$37*(Wellpath!$K105-Wellpath!$K104)*MAX(ABS(Wellpath!$L105-Wellpath!$L104),Model!$B$24*(Wellpath!$K105-Wellpath!$K104))*COS(Wellpath!$L105)*SIN(Wellpath!$M105)</f>
        <v>-2.8552662902939296E-2</v>
      </c>
      <c r="G105" s="20">
        <f>Model!$W$37*(Wellpath!$K105-Wellpath!$K104)*MAX(ABS(Wellpath!$L105-Wellpath!$L104),Model!$B$24*(Wellpath!$K105-Wellpath!$K104))*-SIN(Wellpath!$L105)</f>
        <v>-7.6937797328412882E-2</v>
      </c>
      <c r="H105" s="18">
        <f t="shared" si="20"/>
        <v>-3.4027738592709335E-2</v>
      </c>
      <c r="I105" s="18">
        <f t="shared" si="21"/>
        <v>-2.8552662902939296E-2</v>
      </c>
      <c r="J105" s="18">
        <f t="shared" si="22"/>
        <v>-7.6937797328412882E-2</v>
      </c>
      <c r="K105" s="21">
        <f t="shared" si="28"/>
        <v>0.93997776156326818</v>
      </c>
      <c r="L105" s="21">
        <f t="shared" si="28"/>
        <v>0.12393533753061906</v>
      </c>
      <c r="M105" s="21">
        <f t="shared" si="28"/>
        <v>0.41793288741396273</v>
      </c>
      <c r="N105" s="21">
        <f t="shared" si="17"/>
        <v>8.8424330461755962E-2</v>
      </c>
      <c r="O105" s="21">
        <f t="shared" si="18"/>
        <v>2.2589417762374855E-2</v>
      </c>
      <c r="P105" s="21">
        <f t="shared" si="19"/>
        <v>3.5155679483129046E-2</v>
      </c>
      <c r="Q105" s="19">
        <f t="shared" si="23"/>
        <v>0.93997776156326818</v>
      </c>
      <c r="R105" s="19">
        <f t="shared" si="23"/>
        <v>0.12393533753061906</v>
      </c>
      <c r="S105" s="19">
        <f t="shared" si="23"/>
        <v>0.41793288741396273</v>
      </c>
      <c r="T105" s="19">
        <f t="shared" si="24"/>
        <v>8.8424330461755962E-2</v>
      </c>
      <c r="U105" s="19">
        <f t="shared" si="25"/>
        <v>2.2589417762374855E-2</v>
      </c>
      <c r="V105" s="19">
        <f t="shared" si="26"/>
        <v>3.5155679483129046E-2</v>
      </c>
    </row>
    <row r="106" spans="1:22" x14ac:dyDescent="0.25">
      <c r="A106" s="26">
        <f>Wellpath!E106</f>
        <v>9800</v>
      </c>
      <c r="B106" s="68">
        <v>0</v>
      </c>
      <c r="C106" s="22">
        <v>0</v>
      </c>
      <c r="D106" s="22">
        <v>0</v>
      </c>
      <c r="E106" s="20">
        <f>Model!$W$37*(Wellpath!$K106-Wellpath!$K105)*MAX(ABS(Wellpath!$L106-Wellpath!$L105),Model!$B$24*(Wellpath!$K106-Wellpath!$K105))*COS(Wellpath!$L106)*COS(Wellpath!$M106)</f>
        <v>-3.4027738592709335E-2</v>
      </c>
      <c r="F106" s="20">
        <f>Model!$W$37*(Wellpath!$K106-Wellpath!$K105)*MAX(ABS(Wellpath!$L106-Wellpath!$L105),Model!$B$24*(Wellpath!$K106-Wellpath!$K105))*COS(Wellpath!$L106)*SIN(Wellpath!$M106)</f>
        <v>-2.8552662902939296E-2</v>
      </c>
      <c r="G106" s="20">
        <f>Model!$W$37*(Wellpath!$K106-Wellpath!$K105)*MAX(ABS(Wellpath!$L106-Wellpath!$L105),Model!$B$24*(Wellpath!$K106-Wellpath!$K105))*-SIN(Wellpath!$L106)</f>
        <v>-7.6937797328412882E-2</v>
      </c>
      <c r="H106" s="18">
        <f t="shared" si="20"/>
        <v>-3.4027738592709335E-2</v>
      </c>
      <c r="I106" s="18">
        <f t="shared" si="21"/>
        <v>-2.8552662902939296E-2</v>
      </c>
      <c r="J106" s="18">
        <f t="shared" si="22"/>
        <v>-7.6937797328412882E-2</v>
      </c>
      <c r="K106" s="21">
        <f t="shared" si="28"/>
        <v>0.94113564855700194</v>
      </c>
      <c r="L106" s="21">
        <f t="shared" si="28"/>
        <v>0.12475059208946794</v>
      </c>
      <c r="M106" s="21">
        <f t="shared" si="28"/>
        <v>0.42385231207171065</v>
      </c>
      <c r="N106" s="21">
        <f t="shared" si="17"/>
        <v>8.9395913011142927E-2</v>
      </c>
      <c r="O106" s="21">
        <f t="shared" si="18"/>
        <v>2.5207437017764938E-2</v>
      </c>
      <c r="P106" s="21">
        <f t="shared" si="19"/>
        <v>3.7352458474741883E-2</v>
      </c>
      <c r="Q106" s="19">
        <f t="shared" si="23"/>
        <v>0.94113564855700194</v>
      </c>
      <c r="R106" s="19">
        <f t="shared" si="23"/>
        <v>0.12475059208946794</v>
      </c>
      <c r="S106" s="19">
        <f t="shared" si="23"/>
        <v>0.42385231207171065</v>
      </c>
      <c r="T106" s="19">
        <f t="shared" si="24"/>
        <v>8.9395913011142927E-2</v>
      </c>
      <c r="U106" s="19">
        <f t="shared" si="25"/>
        <v>2.5207437017764938E-2</v>
      </c>
      <c r="V106" s="19">
        <f t="shared" si="26"/>
        <v>3.7352458474741883E-2</v>
      </c>
    </row>
    <row r="107" spans="1:22" x14ac:dyDescent="0.25">
      <c r="A107" s="26">
        <f>Wellpath!E107</f>
        <v>9900</v>
      </c>
      <c r="B107" s="68">
        <v>0</v>
      </c>
      <c r="C107" s="22">
        <v>0</v>
      </c>
      <c r="D107" s="22">
        <v>0</v>
      </c>
      <c r="E107" s="20">
        <f>Model!$W$37*(Wellpath!$K107-Wellpath!$K106)*MAX(ABS(Wellpath!$L107-Wellpath!$L106),Model!$B$24*(Wellpath!$K107-Wellpath!$K106))*COS(Wellpath!$L107)*COS(Wellpath!$M107)</f>
        <v>-3.4027738592709335E-2</v>
      </c>
      <c r="F107" s="20">
        <f>Model!$W$37*(Wellpath!$K107-Wellpath!$K106)*MAX(ABS(Wellpath!$L107-Wellpath!$L106),Model!$B$24*(Wellpath!$K107-Wellpath!$K106))*COS(Wellpath!$L107)*SIN(Wellpath!$M107)</f>
        <v>-2.8552662902939296E-2</v>
      </c>
      <c r="G107" s="20">
        <f>Model!$W$37*(Wellpath!$K107-Wellpath!$K106)*MAX(ABS(Wellpath!$L107-Wellpath!$L106),Model!$B$24*(Wellpath!$K107-Wellpath!$K106))*-SIN(Wellpath!$L107)</f>
        <v>-7.6937797328412882E-2</v>
      </c>
      <c r="H107" s="18">
        <f t="shared" si="20"/>
        <v>-3.4027738592709335E-2</v>
      </c>
      <c r="I107" s="18">
        <f t="shared" si="21"/>
        <v>-2.8552662902939296E-2</v>
      </c>
      <c r="J107" s="18">
        <f t="shared" si="22"/>
        <v>-7.6937797328412882E-2</v>
      </c>
      <c r="K107" s="21">
        <f t="shared" si="28"/>
        <v>0.94229353555073569</v>
      </c>
      <c r="L107" s="21">
        <f t="shared" si="28"/>
        <v>0.12556584664831683</v>
      </c>
      <c r="M107" s="21">
        <f t="shared" si="28"/>
        <v>0.42977173672945856</v>
      </c>
      <c r="N107" s="21">
        <f t="shared" si="17"/>
        <v>9.0367495560529892E-2</v>
      </c>
      <c r="O107" s="21">
        <f t="shared" si="18"/>
        <v>2.7825456273155021E-2</v>
      </c>
      <c r="P107" s="21">
        <f t="shared" si="19"/>
        <v>3.954923746635472E-2</v>
      </c>
      <c r="Q107" s="19">
        <f t="shared" si="23"/>
        <v>0.94229353555073569</v>
      </c>
      <c r="R107" s="19">
        <f t="shared" si="23"/>
        <v>0.12556584664831683</v>
      </c>
      <c r="S107" s="19">
        <f t="shared" si="23"/>
        <v>0.42977173672945856</v>
      </c>
      <c r="T107" s="19">
        <f t="shared" si="24"/>
        <v>9.0367495560529892E-2</v>
      </c>
      <c r="U107" s="19">
        <f t="shared" si="25"/>
        <v>2.7825456273155021E-2</v>
      </c>
      <c r="V107" s="19">
        <f t="shared" si="26"/>
        <v>3.954923746635472E-2</v>
      </c>
    </row>
    <row r="108" spans="1:22" x14ac:dyDescent="0.25">
      <c r="A108" s="26">
        <f>Wellpath!E108</f>
        <v>10000</v>
      </c>
      <c r="B108" s="68">
        <v>0</v>
      </c>
      <c r="C108" s="22">
        <v>0</v>
      </c>
      <c r="D108" s="22">
        <v>0</v>
      </c>
      <c r="E108" s="20">
        <f>Model!$W$37*(Wellpath!$K108-Wellpath!$K107)*MAX(ABS(Wellpath!$L108-Wellpath!$L107),Model!$B$24*(Wellpath!$K108-Wellpath!$K107))*COS(Wellpath!$L108)*COS(Wellpath!$M108)</f>
        <v>-3.4027738592709335E-2</v>
      </c>
      <c r="F108" s="20">
        <f>Model!$W$37*(Wellpath!$K108-Wellpath!$K107)*MAX(ABS(Wellpath!$L108-Wellpath!$L107),Model!$B$24*(Wellpath!$K108-Wellpath!$K107))*COS(Wellpath!$L108)*SIN(Wellpath!$M108)</f>
        <v>-2.8552662902939296E-2</v>
      </c>
      <c r="G108" s="20">
        <f>Model!$W$37*(Wellpath!$K108-Wellpath!$K107)*MAX(ABS(Wellpath!$L108-Wellpath!$L107),Model!$B$24*(Wellpath!$K108-Wellpath!$K107))*-SIN(Wellpath!$L108)</f>
        <v>-7.6937797328412882E-2</v>
      </c>
      <c r="H108" s="18">
        <f t="shared" si="20"/>
        <v>-3.4027738592709335E-2</v>
      </c>
      <c r="I108" s="18">
        <f t="shared" si="21"/>
        <v>-2.8552662902939296E-2</v>
      </c>
      <c r="J108" s="18">
        <f t="shared" si="22"/>
        <v>-7.6937797328412882E-2</v>
      </c>
      <c r="K108" s="21">
        <f t="shared" si="28"/>
        <v>0.94345142254446945</v>
      </c>
      <c r="L108" s="21">
        <f t="shared" si="28"/>
        <v>0.12638110120716572</v>
      </c>
      <c r="M108" s="21">
        <f t="shared" si="28"/>
        <v>0.43569116138720648</v>
      </c>
      <c r="N108" s="21">
        <f t="shared" si="17"/>
        <v>9.1339078109916857E-2</v>
      </c>
      <c r="O108" s="21">
        <f t="shared" si="18"/>
        <v>3.0443475528545105E-2</v>
      </c>
      <c r="P108" s="21">
        <f t="shared" si="19"/>
        <v>4.1746016457967557E-2</v>
      </c>
      <c r="Q108" s="19">
        <f t="shared" si="23"/>
        <v>0.94345142254446945</v>
      </c>
      <c r="R108" s="19">
        <f t="shared" si="23"/>
        <v>0.12638110120716572</v>
      </c>
      <c r="S108" s="19">
        <f t="shared" si="23"/>
        <v>0.43569116138720648</v>
      </c>
      <c r="T108" s="19">
        <f t="shared" si="24"/>
        <v>9.1339078109916857E-2</v>
      </c>
      <c r="U108" s="19">
        <f t="shared" si="25"/>
        <v>3.0443475528545105E-2</v>
      </c>
      <c r="V108" s="19">
        <f t="shared" si="26"/>
        <v>4.1746016457967557E-2</v>
      </c>
    </row>
    <row r="109" spans="1:22" x14ac:dyDescent="0.25">
      <c r="A109" s="26">
        <f>Wellpath!E109</f>
        <v>10100</v>
      </c>
      <c r="B109" s="68">
        <v>0</v>
      </c>
      <c r="C109" s="22">
        <v>0</v>
      </c>
      <c r="D109" s="22">
        <v>0</v>
      </c>
      <c r="E109" s="20">
        <f>Model!$W$37*(Wellpath!$K109-Wellpath!$K108)*MAX(ABS(Wellpath!$L109-Wellpath!$L108),Model!$B$24*(Wellpath!$K109-Wellpath!$K108))*COS(Wellpath!$L109)*COS(Wellpath!$M109)</f>
        <v>-3.4027738592709335E-2</v>
      </c>
      <c r="F109" s="20">
        <f>Model!$W$37*(Wellpath!$K109-Wellpath!$K108)*MAX(ABS(Wellpath!$L109-Wellpath!$L108),Model!$B$24*(Wellpath!$K109-Wellpath!$K108))*COS(Wellpath!$L109)*SIN(Wellpath!$M109)</f>
        <v>-2.8552662902939296E-2</v>
      </c>
      <c r="G109" s="20">
        <f>Model!$W$37*(Wellpath!$K109-Wellpath!$K108)*MAX(ABS(Wellpath!$L109-Wellpath!$L108),Model!$B$24*(Wellpath!$K109-Wellpath!$K108))*-SIN(Wellpath!$L109)</f>
        <v>-7.6937797328412882E-2</v>
      </c>
      <c r="H109" s="18">
        <f t="shared" si="20"/>
        <v>-3.4027738592709335E-2</v>
      </c>
      <c r="I109" s="18">
        <f t="shared" si="21"/>
        <v>-2.8552662902939296E-2</v>
      </c>
      <c r="J109" s="18">
        <f t="shared" si="22"/>
        <v>-7.6937797328412882E-2</v>
      </c>
      <c r="K109" s="21">
        <f t="shared" si="28"/>
        <v>0.94460930953820321</v>
      </c>
      <c r="L109" s="21">
        <f t="shared" si="28"/>
        <v>0.12719635576601462</v>
      </c>
      <c r="M109" s="21">
        <f t="shared" si="28"/>
        <v>0.4416105860449544</v>
      </c>
      <c r="N109" s="21">
        <f t="shared" si="17"/>
        <v>9.2310660659303823E-2</v>
      </c>
      <c r="O109" s="21">
        <f t="shared" si="18"/>
        <v>3.3061494783935191E-2</v>
      </c>
      <c r="P109" s="21">
        <f t="shared" si="19"/>
        <v>4.3942795449580394E-2</v>
      </c>
      <c r="Q109" s="19">
        <f t="shared" si="23"/>
        <v>0.94460930953820321</v>
      </c>
      <c r="R109" s="19">
        <f t="shared" si="23"/>
        <v>0.12719635576601462</v>
      </c>
      <c r="S109" s="19">
        <f t="shared" si="23"/>
        <v>0.4416105860449544</v>
      </c>
      <c r="T109" s="19">
        <f t="shared" si="24"/>
        <v>9.2310660659303823E-2</v>
      </c>
      <c r="U109" s="19">
        <f t="shared" si="25"/>
        <v>3.3061494783935191E-2</v>
      </c>
      <c r="V109" s="19">
        <f t="shared" si="26"/>
        <v>4.3942795449580394E-2</v>
      </c>
    </row>
    <row r="110" spans="1:22" x14ac:dyDescent="0.25">
      <c r="A110" s="26">
        <f>Wellpath!E110</f>
        <v>10200</v>
      </c>
      <c r="B110" s="68">
        <v>0</v>
      </c>
      <c r="C110" s="22">
        <v>0</v>
      </c>
      <c r="D110" s="22">
        <v>0</v>
      </c>
      <c r="E110" s="20">
        <f>Model!$W$37*(Wellpath!$K110-Wellpath!$K109)*MAX(ABS(Wellpath!$L110-Wellpath!$L109),Model!$B$24*(Wellpath!$K110-Wellpath!$K109))*COS(Wellpath!$L110)*COS(Wellpath!$M110)</f>
        <v>-3.4027738592709335E-2</v>
      </c>
      <c r="F110" s="20">
        <f>Model!$W$37*(Wellpath!$K110-Wellpath!$K109)*MAX(ABS(Wellpath!$L110-Wellpath!$L109),Model!$B$24*(Wellpath!$K110-Wellpath!$K109))*COS(Wellpath!$L110)*SIN(Wellpath!$M110)</f>
        <v>-2.8552662902939296E-2</v>
      </c>
      <c r="G110" s="20">
        <f>Model!$W$37*(Wellpath!$K110-Wellpath!$K109)*MAX(ABS(Wellpath!$L110-Wellpath!$L109),Model!$B$24*(Wellpath!$K110-Wellpath!$K109))*-SIN(Wellpath!$L110)</f>
        <v>-7.6937797328412882E-2</v>
      </c>
      <c r="H110" s="18">
        <f t="shared" si="20"/>
        <v>-3.4027738592709335E-2</v>
      </c>
      <c r="I110" s="18">
        <f t="shared" si="21"/>
        <v>-2.8552662902939296E-2</v>
      </c>
      <c r="J110" s="18">
        <f t="shared" si="22"/>
        <v>-7.6937797328412882E-2</v>
      </c>
      <c r="K110" s="21">
        <f t="shared" si="28"/>
        <v>0.94576719653193697</v>
      </c>
      <c r="L110" s="21">
        <f t="shared" si="28"/>
        <v>0.12801161032486352</v>
      </c>
      <c r="M110" s="21">
        <f t="shared" si="28"/>
        <v>0.44753001070270232</v>
      </c>
      <c r="N110" s="21">
        <f t="shared" si="17"/>
        <v>9.3282243208690788E-2</v>
      </c>
      <c r="O110" s="21">
        <f t="shared" si="18"/>
        <v>3.5679514039325275E-2</v>
      </c>
      <c r="P110" s="21">
        <f t="shared" si="19"/>
        <v>4.613957444119323E-2</v>
      </c>
      <c r="Q110" s="19">
        <f t="shared" si="23"/>
        <v>0.94576719653193697</v>
      </c>
      <c r="R110" s="19">
        <f t="shared" si="23"/>
        <v>0.12801161032486352</v>
      </c>
      <c r="S110" s="19">
        <f t="shared" si="23"/>
        <v>0.44753001070270232</v>
      </c>
      <c r="T110" s="19">
        <f t="shared" si="24"/>
        <v>9.3282243208690788E-2</v>
      </c>
      <c r="U110" s="19">
        <f t="shared" si="25"/>
        <v>3.5679514039325275E-2</v>
      </c>
      <c r="V110" s="19">
        <f t="shared" si="26"/>
        <v>4.613957444119323E-2</v>
      </c>
    </row>
    <row r="111" spans="1:22" x14ac:dyDescent="0.25">
      <c r="A111" s="26">
        <f>Wellpath!E111</f>
        <v>10300</v>
      </c>
      <c r="B111" s="68">
        <v>0</v>
      </c>
      <c r="C111" s="22">
        <v>0</v>
      </c>
      <c r="D111" s="22">
        <v>0</v>
      </c>
      <c r="E111" s="20">
        <f>Model!$W$37*(Wellpath!$K111-Wellpath!$K110)*MAX(ABS(Wellpath!$L111-Wellpath!$L110),Model!$B$24*(Wellpath!$K111-Wellpath!$K110))*COS(Wellpath!$L111)*COS(Wellpath!$M111)</f>
        <v>-3.4027738592709335E-2</v>
      </c>
      <c r="F111" s="20">
        <f>Model!$W$37*(Wellpath!$K111-Wellpath!$K110)*MAX(ABS(Wellpath!$L111-Wellpath!$L110),Model!$B$24*(Wellpath!$K111-Wellpath!$K110))*COS(Wellpath!$L111)*SIN(Wellpath!$M111)</f>
        <v>-2.8552662902939296E-2</v>
      </c>
      <c r="G111" s="20">
        <f>Model!$W$37*(Wellpath!$K111-Wellpath!$K110)*MAX(ABS(Wellpath!$L111-Wellpath!$L110),Model!$B$24*(Wellpath!$K111-Wellpath!$K110))*-SIN(Wellpath!$L111)</f>
        <v>-7.6937797328412882E-2</v>
      </c>
      <c r="H111" s="18">
        <f t="shared" si="20"/>
        <v>-3.4027738592709335E-2</v>
      </c>
      <c r="I111" s="18">
        <f t="shared" si="21"/>
        <v>-2.8552662902939296E-2</v>
      </c>
      <c r="J111" s="18">
        <f t="shared" si="22"/>
        <v>-7.6937797328412882E-2</v>
      </c>
      <c r="K111" s="21">
        <f t="shared" si="28"/>
        <v>0.94692508352567073</v>
      </c>
      <c r="L111" s="21">
        <f t="shared" si="28"/>
        <v>0.12882686488371242</v>
      </c>
      <c r="M111" s="21">
        <f t="shared" si="28"/>
        <v>0.45344943536045024</v>
      </c>
      <c r="N111" s="21">
        <f t="shared" si="17"/>
        <v>9.4253825758077753E-2</v>
      </c>
      <c r="O111" s="21">
        <f t="shared" si="18"/>
        <v>3.8297533294715358E-2</v>
      </c>
      <c r="P111" s="21">
        <f t="shared" si="19"/>
        <v>4.8336353432806067E-2</v>
      </c>
      <c r="Q111" s="19">
        <f t="shared" si="23"/>
        <v>0.94692508352567073</v>
      </c>
      <c r="R111" s="19">
        <f t="shared" si="23"/>
        <v>0.12882686488371242</v>
      </c>
      <c r="S111" s="19">
        <f t="shared" si="23"/>
        <v>0.45344943536045024</v>
      </c>
      <c r="T111" s="19">
        <f t="shared" si="24"/>
        <v>9.4253825758077753E-2</v>
      </c>
      <c r="U111" s="19">
        <f t="shared" si="25"/>
        <v>3.8297533294715358E-2</v>
      </c>
      <c r="V111" s="19">
        <f t="shared" si="26"/>
        <v>4.8336353432806067E-2</v>
      </c>
    </row>
    <row r="112" spans="1:22" x14ac:dyDescent="0.25">
      <c r="A112" s="26">
        <f>Wellpath!E112</f>
        <v>10400</v>
      </c>
      <c r="B112" s="68">
        <v>0</v>
      </c>
      <c r="C112" s="22">
        <v>0</v>
      </c>
      <c r="D112" s="22">
        <v>0</v>
      </c>
      <c r="E112" s="20">
        <f>Model!$W$37*(Wellpath!$K112-Wellpath!$K111)*MAX(ABS(Wellpath!$L112-Wellpath!$L111),Model!$B$24*(Wellpath!$K112-Wellpath!$K111))*COS(Wellpath!$L112)*COS(Wellpath!$M112)</f>
        <v>-3.4027738592709335E-2</v>
      </c>
      <c r="F112" s="20">
        <f>Model!$W$37*(Wellpath!$K112-Wellpath!$K111)*MAX(ABS(Wellpath!$L112-Wellpath!$L111),Model!$B$24*(Wellpath!$K112-Wellpath!$K111))*COS(Wellpath!$L112)*SIN(Wellpath!$M112)</f>
        <v>-2.8552662902939296E-2</v>
      </c>
      <c r="G112" s="20">
        <f>Model!$W$37*(Wellpath!$K112-Wellpath!$K111)*MAX(ABS(Wellpath!$L112-Wellpath!$L111),Model!$B$24*(Wellpath!$K112-Wellpath!$K111))*-SIN(Wellpath!$L112)</f>
        <v>-7.6937797328412882E-2</v>
      </c>
      <c r="H112" s="18">
        <f t="shared" si="20"/>
        <v>-3.4027738592709335E-2</v>
      </c>
      <c r="I112" s="18">
        <f t="shared" si="21"/>
        <v>-2.8552662902939296E-2</v>
      </c>
      <c r="J112" s="18">
        <f t="shared" si="22"/>
        <v>-7.6937797328412882E-2</v>
      </c>
      <c r="K112" s="21">
        <f t="shared" si="28"/>
        <v>0.94808297051940449</v>
      </c>
      <c r="L112" s="21">
        <f t="shared" si="28"/>
        <v>0.12964211944256132</v>
      </c>
      <c r="M112" s="21">
        <f t="shared" si="28"/>
        <v>0.45936886001819816</v>
      </c>
      <c r="N112" s="21">
        <f t="shared" si="17"/>
        <v>9.5225408307464718E-2</v>
      </c>
      <c r="O112" s="21">
        <f t="shared" si="18"/>
        <v>4.0915552550105441E-2</v>
      </c>
      <c r="P112" s="21">
        <f t="shared" si="19"/>
        <v>5.0533132424418904E-2</v>
      </c>
      <c r="Q112" s="19">
        <f t="shared" si="23"/>
        <v>0.94808297051940449</v>
      </c>
      <c r="R112" s="19">
        <f t="shared" si="23"/>
        <v>0.12964211944256132</v>
      </c>
      <c r="S112" s="19">
        <f t="shared" si="23"/>
        <v>0.45936886001819816</v>
      </c>
      <c r="T112" s="19">
        <f t="shared" si="24"/>
        <v>9.5225408307464718E-2</v>
      </c>
      <c r="U112" s="19">
        <f t="shared" si="25"/>
        <v>4.0915552550105441E-2</v>
      </c>
      <c r="V112" s="19">
        <f t="shared" si="26"/>
        <v>5.0533132424418904E-2</v>
      </c>
    </row>
    <row r="113" spans="1:22" x14ac:dyDescent="0.25">
      <c r="A113" s="26">
        <f>Wellpath!E113</f>
        <v>10500</v>
      </c>
      <c r="B113" s="68">
        <v>0</v>
      </c>
      <c r="C113" s="22">
        <v>0</v>
      </c>
      <c r="D113" s="22">
        <v>0</v>
      </c>
      <c r="E113" s="20">
        <f>Model!$W$37*(Wellpath!$K113-Wellpath!$K112)*MAX(ABS(Wellpath!$L113-Wellpath!$L112),Model!$B$24*(Wellpath!$K113-Wellpath!$K112))*COS(Wellpath!$L113)*COS(Wellpath!$M113)</f>
        <v>-3.4027738592709335E-2</v>
      </c>
      <c r="F113" s="20">
        <f>Model!$W$37*(Wellpath!$K113-Wellpath!$K112)*MAX(ABS(Wellpath!$L113-Wellpath!$L112),Model!$B$24*(Wellpath!$K113-Wellpath!$K112))*COS(Wellpath!$L113)*SIN(Wellpath!$M113)</f>
        <v>-2.8552662902939296E-2</v>
      </c>
      <c r="G113" s="20">
        <f>Model!$W$37*(Wellpath!$K113-Wellpath!$K112)*MAX(ABS(Wellpath!$L113-Wellpath!$L112),Model!$B$24*(Wellpath!$K113-Wellpath!$K112))*-SIN(Wellpath!$L113)</f>
        <v>-7.6937797328412882E-2</v>
      </c>
      <c r="H113" s="18">
        <f t="shared" si="20"/>
        <v>-3.4027738592709335E-2</v>
      </c>
      <c r="I113" s="18">
        <f t="shared" si="21"/>
        <v>-2.8552662902939296E-2</v>
      </c>
      <c r="J113" s="18">
        <f t="shared" si="22"/>
        <v>-7.6937797328412882E-2</v>
      </c>
      <c r="K113" s="21">
        <f t="shared" si="28"/>
        <v>0.94924085751313825</v>
      </c>
      <c r="L113" s="21">
        <f t="shared" si="28"/>
        <v>0.13045737400141022</v>
      </c>
      <c r="M113" s="21">
        <f t="shared" si="28"/>
        <v>0.46528828467594607</v>
      </c>
      <c r="N113" s="21">
        <f t="shared" si="17"/>
        <v>9.6196990856851683E-2</v>
      </c>
      <c r="O113" s="21">
        <f t="shared" si="18"/>
        <v>4.3533571805495525E-2</v>
      </c>
      <c r="P113" s="21">
        <f t="shared" si="19"/>
        <v>5.2729911416031741E-2</v>
      </c>
      <c r="Q113" s="19">
        <f t="shared" si="23"/>
        <v>0.94924085751313825</v>
      </c>
      <c r="R113" s="19">
        <f t="shared" si="23"/>
        <v>0.13045737400141022</v>
      </c>
      <c r="S113" s="19">
        <f t="shared" si="23"/>
        <v>0.46528828467594607</v>
      </c>
      <c r="T113" s="19">
        <f t="shared" si="24"/>
        <v>9.6196990856851683E-2</v>
      </c>
      <c r="U113" s="19">
        <f t="shared" si="25"/>
        <v>4.3533571805495525E-2</v>
      </c>
      <c r="V113" s="19">
        <f t="shared" si="26"/>
        <v>5.2729911416031741E-2</v>
      </c>
    </row>
    <row r="114" spans="1:22" x14ac:dyDescent="0.25">
      <c r="A114" s="26">
        <f>Wellpath!E114</f>
        <v>10600</v>
      </c>
      <c r="B114" s="68">
        <v>0</v>
      </c>
      <c r="C114" s="22">
        <v>0</v>
      </c>
      <c r="D114" s="22">
        <v>0</v>
      </c>
      <c r="E114" s="20">
        <f>Model!$W$37*(Wellpath!$K114-Wellpath!$K113)*MAX(ABS(Wellpath!$L114-Wellpath!$L113),Model!$B$24*(Wellpath!$K114-Wellpath!$K113))*COS(Wellpath!$L114)*COS(Wellpath!$M114)</f>
        <v>-3.4027738592709335E-2</v>
      </c>
      <c r="F114" s="20">
        <f>Model!$W$37*(Wellpath!$K114-Wellpath!$K113)*MAX(ABS(Wellpath!$L114-Wellpath!$L113),Model!$B$24*(Wellpath!$K114-Wellpath!$K113))*COS(Wellpath!$L114)*SIN(Wellpath!$M114)</f>
        <v>-2.8552662902939296E-2</v>
      </c>
      <c r="G114" s="20">
        <f>Model!$W$37*(Wellpath!$K114-Wellpath!$K113)*MAX(ABS(Wellpath!$L114-Wellpath!$L113),Model!$B$24*(Wellpath!$K114-Wellpath!$K113))*-SIN(Wellpath!$L114)</f>
        <v>-7.6937797328412882E-2</v>
      </c>
      <c r="H114" s="18">
        <f t="shared" si="20"/>
        <v>-3.4027738592709335E-2</v>
      </c>
      <c r="I114" s="18">
        <f t="shared" si="21"/>
        <v>-2.8552662902939296E-2</v>
      </c>
      <c r="J114" s="18">
        <f t="shared" si="22"/>
        <v>-7.6937797328412882E-2</v>
      </c>
      <c r="K114" s="21">
        <f t="shared" si="28"/>
        <v>0.95039874450687201</v>
      </c>
      <c r="L114" s="21">
        <f t="shared" si="28"/>
        <v>0.13127262856025912</v>
      </c>
      <c r="M114" s="21">
        <f t="shared" si="28"/>
        <v>0.47120770933369399</v>
      </c>
      <c r="N114" s="21">
        <f t="shared" si="17"/>
        <v>9.7168573406238648E-2</v>
      </c>
      <c r="O114" s="21">
        <f t="shared" si="18"/>
        <v>4.6151591060885608E-2</v>
      </c>
      <c r="P114" s="21">
        <f t="shared" si="19"/>
        <v>5.4926690407644578E-2</v>
      </c>
      <c r="Q114" s="19">
        <f t="shared" si="23"/>
        <v>0.95039874450687201</v>
      </c>
      <c r="R114" s="19">
        <f t="shared" si="23"/>
        <v>0.13127262856025912</v>
      </c>
      <c r="S114" s="19">
        <f t="shared" si="23"/>
        <v>0.47120770933369399</v>
      </c>
      <c r="T114" s="19">
        <f t="shared" si="24"/>
        <v>9.7168573406238648E-2</v>
      </c>
      <c r="U114" s="19">
        <f t="shared" si="25"/>
        <v>4.6151591060885608E-2</v>
      </c>
      <c r="V114" s="19">
        <f t="shared" si="26"/>
        <v>5.4926690407644578E-2</v>
      </c>
    </row>
    <row r="115" spans="1:22" x14ac:dyDescent="0.25">
      <c r="A115" s="26">
        <f>Wellpath!E115</f>
        <v>10700</v>
      </c>
      <c r="B115" s="68">
        <v>0</v>
      </c>
      <c r="C115" s="22">
        <v>0</v>
      </c>
      <c r="D115" s="22">
        <v>0</v>
      </c>
      <c r="E115" s="20">
        <f>Model!$W$37*(Wellpath!$K115-Wellpath!$K114)*MAX(ABS(Wellpath!$L115-Wellpath!$L114),Model!$B$24*(Wellpath!$K115-Wellpath!$K114))*COS(Wellpath!$L115)*COS(Wellpath!$M115)</f>
        <v>-3.4027738592709335E-2</v>
      </c>
      <c r="F115" s="20">
        <f>Model!$W$37*(Wellpath!$K115-Wellpath!$K114)*MAX(ABS(Wellpath!$L115-Wellpath!$L114),Model!$B$24*(Wellpath!$K115-Wellpath!$K114))*COS(Wellpath!$L115)*SIN(Wellpath!$M115)</f>
        <v>-2.8552662902939296E-2</v>
      </c>
      <c r="G115" s="20">
        <f>Model!$W$37*(Wellpath!$K115-Wellpath!$K114)*MAX(ABS(Wellpath!$L115-Wellpath!$L114),Model!$B$24*(Wellpath!$K115-Wellpath!$K114))*-SIN(Wellpath!$L115)</f>
        <v>-7.6937797328412882E-2</v>
      </c>
      <c r="H115" s="18">
        <f t="shared" si="20"/>
        <v>-3.4027738592709335E-2</v>
      </c>
      <c r="I115" s="18">
        <f t="shared" si="21"/>
        <v>-2.8552662902939296E-2</v>
      </c>
      <c r="J115" s="18">
        <f t="shared" si="22"/>
        <v>-7.6937797328412882E-2</v>
      </c>
      <c r="K115" s="21">
        <f t="shared" si="28"/>
        <v>0.95155663150060577</v>
      </c>
      <c r="L115" s="21">
        <f t="shared" si="28"/>
        <v>0.13208788311910802</v>
      </c>
      <c r="M115" s="21">
        <f t="shared" si="28"/>
        <v>0.47712713399144191</v>
      </c>
      <c r="N115" s="21">
        <f t="shared" si="17"/>
        <v>9.8140155955625613E-2</v>
      </c>
      <c r="O115" s="21">
        <f t="shared" si="18"/>
        <v>4.8769610316275691E-2</v>
      </c>
      <c r="P115" s="21">
        <f t="shared" si="19"/>
        <v>5.7123469399257415E-2</v>
      </c>
      <c r="Q115" s="19">
        <f t="shared" si="23"/>
        <v>0.95155663150060577</v>
      </c>
      <c r="R115" s="19">
        <f t="shared" si="23"/>
        <v>0.13208788311910802</v>
      </c>
      <c r="S115" s="19">
        <f t="shared" si="23"/>
        <v>0.47712713399144191</v>
      </c>
      <c r="T115" s="19">
        <f t="shared" si="24"/>
        <v>9.8140155955625613E-2</v>
      </c>
      <c r="U115" s="19">
        <f t="shared" si="25"/>
        <v>4.8769610316275691E-2</v>
      </c>
      <c r="V115" s="19">
        <f t="shared" si="26"/>
        <v>5.7123469399257415E-2</v>
      </c>
    </row>
    <row r="116" spans="1:22" x14ac:dyDescent="0.25">
      <c r="A116" s="26">
        <f>Wellpath!E116</f>
        <v>10800</v>
      </c>
      <c r="B116" s="68">
        <v>0</v>
      </c>
      <c r="C116" s="22">
        <v>0</v>
      </c>
      <c r="D116" s="22">
        <v>0</v>
      </c>
      <c r="E116" s="20">
        <f>Model!$W$37*(Wellpath!$K116-Wellpath!$K115)*MAX(ABS(Wellpath!$L116-Wellpath!$L115),Model!$B$24*(Wellpath!$K116-Wellpath!$K115))*COS(Wellpath!$L116)*COS(Wellpath!$M116)</f>
        <v>-3.4027738592709335E-2</v>
      </c>
      <c r="F116" s="20">
        <f>Model!$W$37*(Wellpath!$K116-Wellpath!$K115)*MAX(ABS(Wellpath!$L116-Wellpath!$L115),Model!$B$24*(Wellpath!$K116-Wellpath!$K115))*COS(Wellpath!$L116)*SIN(Wellpath!$M116)</f>
        <v>-2.8552662902939296E-2</v>
      </c>
      <c r="G116" s="20">
        <f>Model!$W$37*(Wellpath!$K116-Wellpath!$K115)*MAX(ABS(Wellpath!$L116-Wellpath!$L115),Model!$B$24*(Wellpath!$K116-Wellpath!$K115))*-SIN(Wellpath!$L116)</f>
        <v>-7.6937797328412882E-2</v>
      </c>
      <c r="H116" s="18">
        <f t="shared" si="20"/>
        <v>-3.4027738592709335E-2</v>
      </c>
      <c r="I116" s="18">
        <f t="shared" si="21"/>
        <v>-2.8552662902939296E-2</v>
      </c>
      <c r="J116" s="18">
        <f t="shared" si="22"/>
        <v>-7.6937797328412882E-2</v>
      </c>
      <c r="K116" s="21">
        <f t="shared" ref="K116:M131" si="29">K115+E116^2</f>
        <v>0.95271451849433952</v>
      </c>
      <c r="L116" s="21">
        <f t="shared" si="29"/>
        <v>0.13290313767795692</v>
      </c>
      <c r="M116" s="21">
        <f t="shared" si="29"/>
        <v>0.48304655864918983</v>
      </c>
      <c r="N116" s="21">
        <f t="shared" si="17"/>
        <v>9.9111738505012578E-2</v>
      </c>
      <c r="O116" s="21">
        <f t="shared" si="18"/>
        <v>5.1387629571665774E-2</v>
      </c>
      <c r="P116" s="21">
        <f t="shared" si="19"/>
        <v>5.9320248390870252E-2</v>
      </c>
      <c r="Q116" s="19">
        <f t="shared" si="23"/>
        <v>0.95271451849433952</v>
      </c>
      <c r="R116" s="19">
        <f t="shared" si="23"/>
        <v>0.13290313767795692</v>
      </c>
      <c r="S116" s="19">
        <f t="shared" si="23"/>
        <v>0.48304655864918983</v>
      </c>
      <c r="T116" s="19">
        <f t="shared" si="24"/>
        <v>9.9111738505012578E-2</v>
      </c>
      <c r="U116" s="19">
        <f t="shared" si="25"/>
        <v>5.1387629571665774E-2</v>
      </c>
      <c r="V116" s="19">
        <f t="shared" si="26"/>
        <v>5.9320248390870252E-2</v>
      </c>
    </row>
    <row r="117" spans="1:22" x14ac:dyDescent="0.25">
      <c r="A117" s="26">
        <f>Wellpath!E117</f>
        <v>10900</v>
      </c>
      <c r="B117" s="68">
        <v>0</v>
      </c>
      <c r="C117" s="22">
        <v>0</v>
      </c>
      <c r="D117" s="22">
        <v>0</v>
      </c>
      <c r="E117" s="20">
        <f>Model!$W$37*(Wellpath!$K117-Wellpath!$K116)*MAX(ABS(Wellpath!$L117-Wellpath!$L116),Model!$B$24*(Wellpath!$K117-Wellpath!$K116))*COS(Wellpath!$L117)*COS(Wellpath!$M117)</f>
        <v>-3.4027738592709335E-2</v>
      </c>
      <c r="F117" s="20">
        <f>Model!$W$37*(Wellpath!$K117-Wellpath!$K116)*MAX(ABS(Wellpath!$L117-Wellpath!$L116),Model!$B$24*(Wellpath!$K117-Wellpath!$K116))*COS(Wellpath!$L117)*SIN(Wellpath!$M117)</f>
        <v>-2.8552662902939296E-2</v>
      </c>
      <c r="G117" s="20">
        <f>Model!$W$37*(Wellpath!$K117-Wellpath!$K116)*MAX(ABS(Wellpath!$L117-Wellpath!$L116),Model!$B$24*(Wellpath!$K117-Wellpath!$K116))*-SIN(Wellpath!$L117)</f>
        <v>-7.6937797328412882E-2</v>
      </c>
      <c r="H117" s="18">
        <f t="shared" si="20"/>
        <v>-3.4027738592709335E-2</v>
      </c>
      <c r="I117" s="18">
        <f t="shared" si="21"/>
        <v>-2.8552662902939296E-2</v>
      </c>
      <c r="J117" s="18">
        <f t="shared" si="22"/>
        <v>-7.6937797328412882E-2</v>
      </c>
      <c r="K117" s="21">
        <f t="shared" si="29"/>
        <v>0.95387240548807328</v>
      </c>
      <c r="L117" s="21">
        <f t="shared" si="29"/>
        <v>0.13371839223680582</v>
      </c>
      <c r="M117" s="21">
        <f t="shared" si="29"/>
        <v>0.48896598330693775</v>
      </c>
      <c r="N117" s="21">
        <f t="shared" si="17"/>
        <v>0.10008332105439954</v>
      </c>
      <c r="O117" s="21">
        <f t="shared" si="18"/>
        <v>5.4005648827055858E-2</v>
      </c>
      <c r="P117" s="21">
        <f t="shared" si="19"/>
        <v>6.1517027382483089E-2</v>
      </c>
      <c r="Q117" s="19">
        <f t="shared" si="23"/>
        <v>0.95387240548807328</v>
      </c>
      <c r="R117" s="19">
        <f t="shared" si="23"/>
        <v>0.13371839223680582</v>
      </c>
      <c r="S117" s="19">
        <f t="shared" si="23"/>
        <v>0.48896598330693775</v>
      </c>
      <c r="T117" s="19">
        <f t="shared" si="24"/>
        <v>0.10008332105439954</v>
      </c>
      <c r="U117" s="19">
        <f t="shared" si="25"/>
        <v>5.4005648827055858E-2</v>
      </c>
      <c r="V117" s="19">
        <f t="shared" si="26"/>
        <v>6.1517027382483089E-2</v>
      </c>
    </row>
    <row r="118" spans="1:22" x14ac:dyDescent="0.25">
      <c r="A118" s="26">
        <f>Wellpath!E118</f>
        <v>11000</v>
      </c>
      <c r="B118" s="68">
        <v>0</v>
      </c>
      <c r="C118" s="22">
        <v>0</v>
      </c>
      <c r="D118" s="22">
        <v>0</v>
      </c>
      <c r="E118" s="20">
        <f>Model!$W$37*(Wellpath!$K118-Wellpath!$K117)*MAX(ABS(Wellpath!$L118-Wellpath!$L117),Model!$B$24*(Wellpath!$K118-Wellpath!$K117))*COS(Wellpath!$L118)*COS(Wellpath!$M118)</f>
        <v>-3.4027738592709335E-2</v>
      </c>
      <c r="F118" s="20">
        <f>Model!$W$37*(Wellpath!$K118-Wellpath!$K117)*MAX(ABS(Wellpath!$L118-Wellpath!$L117),Model!$B$24*(Wellpath!$K118-Wellpath!$K117))*COS(Wellpath!$L118)*SIN(Wellpath!$M118)</f>
        <v>-2.8552662902939296E-2</v>
      </c>
      <c r="G118" s="20">
        <f>Model!$W$37*(Wellpath!$K118-Wellpath!$K117)*MAX(ABS(Wellpath!$L118-Wellpath!$L117),Model!$B$24*(Wellpath!$K118-Wellpath!$K117))*-SIN(Wellpath!$L118)</f>
        <v>-7.6937797328412882E-2</v>
      </c>
      <c r="H118" s="18">
        <f t="shared" si="20"/>
        <v>-3.4027738592709335E-2</v>
      </c>
      <c r="I118" s="18">
        <f t="shared" si="21"/>
        <v>-2.8552662902939296E-2</v>
      </c>
      <c r="J118" s="18">
        <f t="shared" si="22"/>
        <v>-7.6937797328412882E-2</v>
      </c>
      <c r="K118" s="21">
        <f t="shared" si="29"/>
        <v>0.95503029248180704</v>
      </c>
      <c r="L118" s="21">
        <f t="shared" si="29"/>
        <v>0.13453364679565472</v>
      </c>
      <c r="M118" s="21">
        <f t="shared" si="29"/>
        <v>0.49488540796468566</v>
      </c>
      <c r="N118" s="21">
        <f t="shared" si="17"/>
        <v>0.10105490360378651</v>
      </c>
      <c r="O118" s="21">
        <f t="shared" si="18"/>
        <v>5.6623668082445941E-2</v>
      </c>
      <c r="P118" s="21">
        <f t="shared" si="19"/>
        <v>6.3713806374095919E-2</v>
      </c>
      <c r="Q118" s="19">
        <f t="shared" si="23"/>
        <v>0.95503029248180704</v>
      </c>
      <c r="R118" s="19">
        <f t="shared" si="23"/>
        <v>0.13453364679565472</v>
      </c>
      <c r="S118" s="19">
        <f t="shared" si="23"/>
        <v>0.49488540796468566</v>
      </c>
      <c r="T118" s="19">
        <f t="shared" si="24"/>
        <v>0.10105490360378651</v>
      </c>
      <c r="U118" s="19">
        <f t="shared" si="25"/>
        <v>5.6623668082445941E-2</v>
      </c>
      <c r="V118" s="19">
        <f t="shared" si="26"/>
        <v>6.3713806374095919E-2</v>
      </c>
    </row>
    <row r="119" spans="1:22" x14ac:dyDescent="0.25">
      <c r="A119" s="26">
        <f>Wellpath!E119</f>
        <v>11100</v>
      </c>
      <c r="B119" s="68">
        <v>0</v>
      </c>
      <c r="C119" s="22">
        <v>0</v>
      </c>
      <c r="D119" s="22">
        <v>0</v>
      </c>
      <c r="E119" s="20">
        <f>Model!$W$37*(Wellpath!$K119-Wellpath!$K118)*MAX(ABS(Wellpath!$L119-Wellpath!$L118),Model!$B$24*(Wellpath!$K119-Wellpath!$K118))*COS(Wellpath!$L119)*COS(Wellpath!$M119)</f>
        <v>-3.4027738592709335E-2</v>
      </c>
      <c r="F119" s="20">
        <f>Model!$W$37*(Wellpath!$K119-Wellpath!$K118)*MAX(ABS(Wellpath!$L119-Wellpath!$L118),Model!$B$24*(Wellpath!$K119-Wellpath!$K118))*COS(Wellpath!$L119)*SIN(Wellpath!$M119)</f>
        <v>-2.8552662902939296E-2</v>
      </c>
      <c r="G119" s="20">
        <f>Model!$W$37*(Wellpath!$K119-Wellpath!$K118)*MAX(ABS(Wellpath!$L119-Wellpath!$L118),Model!$B$24*(Wellpath!$K119-Wellpath!$K118))*-SIN(Wellpath!$L119)</f>
        <v>-7.6937797328412882E-2</v>
      </c>
      <c r="H119" s="18">
        <f t="shared" si="20"/>
        <v>-3.4027738592709335E-2</v>
      </c>
      <c r="I119" s="18">
        <f t="shared" si="21"/>
        <v>-2.8552662902939296E-2</v>
      </c>
      <c r="J119" s="18">
        <f t="shared" si="22"/>
        <v>-7.6937797328412882E-2</v>
      </c>
      <c r="K119" s="21">
        <f t="shared" si="29"/>
        <v>0.9561881794755408</v>
      </c>
      <c r="L119" s="21">
        <f t="shared" si="29"/>
        <v>0.13534890135450361</v>
      </c>
      <c r="M119" s="21">
        <f t="shared" si="29"/>
        <v>0.50080483262243358</v>
      </c>
      <c r="N119" s="21">
        <f t="shared" si="17"/>
        <v>0.10202648615317347</v>
      </c>
      <c r="O119" s="21">
        <f t="shared" si="18"/>
        <v>5.9241687337836024E-2</v>
      </c>
      <c r="P119" s="21">
        <f t="shared" si="19"/>
        <v>6.5910585365708749E-2</v>
      </c>
      <c r="Q119" s="19">
        <f t="shared" si="23"/>
        <v>0.9561881794755408</v>
      </c>
      <c r="R119" s="19">
        <f t="shared" si="23"/>
        <v>0.13534890135450361</v>
      </c>
      <c r="S119" s="19">
        <f t="shared" si="23"/>
        <v>0.50080483262243358</v>
      </c>
      <c r="T119" s="19">
        <f t="shared" si="24"/>
        <v>0.10202648615317347</v>
      </c>
      <c r="U119" s="19">
        <f t="shared" si="25"/>
        <v>5.9241687337836024E-2</v>
      </c>
      <c r="V119" s="19">
        <f t="shared" si="26"/>
        <v>6.5910585365708749E-2</v>
      </c>
    </row>
    <row r="120" spans="1:22" x14ac:dyDescent="0.25">
      <c r="A120" s="26">
        <f>Wellpath!E120</f>
        <v>11200</v>
      </c>
      <c r="B120" s="68">
        <v>0</v>
      </c>
      <c r="C120" s="22">
        <v>0</v>
      </c>
      <c r="D120" s="22">
        <v>0</v>
      </c>
      <c r="E120" s="20">
        <f>Model!$W$37*(Wellpath!$K120-Wellpath!$K119)*MAX(ABS(Wellpath!$L120-Wellpath!$L119),Model!$B$24*(Wellpath!$K120-Wellpath!$K119))*COS(Wellpath!$L120)*COS(Wellpath!$M120)</f>
        <v>-3.4027738592709335E-2</v>
      </c>
      <c r="F120" s="20">
        <f>Model!$W$37*(Wellpath!$K120-Wellpath!$K119)*MAX(ABS(Wellpath!$L120-Wellpath!$L119),Model!$B$24*(Wellpath!$K120-Wellpath!$K119))*COS(Wellpath!$L120)*SIN(Wellpath!$M120)</f>
        <v>-2.8552662902939296E-2</v>
      </c>
      <c r="G120" s="20">
        <f>Model!$W$37*(Wellpath!$K120-Wellpath!$K119)*MAX(ABS(Wellpath!$L120-Wellpath!$L119),Model!$B$24*(Wellpath!$K120-Wellpath!$K119))*-SIN(Wellpath!$L120)</f>
        <v>-7.6937797328412882E-2</v>
      </c>
      <c r="H120" s="18">
        <f t="shared" si="20"/>
        <v>-3.4027738592709335E-2</v>
      </c>
      <c r="I120" s="18">
        <f t="shared" si="21"/>
        <v>-2.8552662902939296E-2</v>
      </c>
      <c r="J120" s="18">
        <f t="shared" si="22"/>
        <v>-7.6937797328412882E-2</v>
      </c>
      <c r="K120" s="21">
        <f t="shared" si="29"/>
        <v>0.95734606646927456</v>
      </c>
      <c r="L120" s="21">
        <f t="shared" si="29"/>
        <v>0.13616415591335251</v>
      </c>
      <c r="M120" s="21">
        <f t="shared" si="29"/>
        <v>0.50672425728018156</v>
      </c>
      <c r="N120" s="21">
        <f t="shared" si="17"/>
        <v>0.10299806870256044</v>
      </c>
      <c r="O120" s="21">
        <f t="shared" si="18"/>
        <v>6.1859706593226108E-2</v>
      </c>
      <c r="P120" s="21">
        <f t="shared" si="19"/>
        <v>6.8107364357321579E-2</v>
      </c>
      <c r="Q120" s="19">
        <f t="shared" si="23"/>
        <v>0.95734606646927456</v>
      </c>
      <c r="R120" s="19">
        <f t="shared" si="23"/>
        <v>0.13616415591335251</v>
      </c>
      <c r="S120" s="19">
        <f t="shared" si="23"/>
        <v>0.50672425728018156</v>
      </c>
      <c r="T120" s="19">
        <f t="shared" si="24"/>
        <v>0.10299806870256044</v>
      </c>
      <c r="U120" s="19">
        <f t="shared" si="25"/>
        <v>6.1859706593226108E-2</v>
      </c>
      <c r="V120" s="19">
        <f t="shared" si="26"/>
        <v>6.8107364357321579E-2</v>
      </c>
    </row>
    <row r="121" spans="1:22" x14ac:dyDescent="0.25">
      <c r="A121" s="26">
        <f>Wellpath!E121</f>
        <v>11300</v>
      </c>
      <c r="B121" s="68">
        <v>0</v>
      </c>
      <c r="C121" s="22">
        <v>0</v>
      </c>
      <c r="D121" s="22">
        <v>0</v>
      </c>
      <c r="E121" s="20">
        <f>Model!$W$37*(Wellpath!$K121-Wellpath!$K120)*MAX(ABS(Wellpath!$L121-Wellpath!$L120),Model!$B$24*(Wellpath!$K121-Wellpath!$K120))*COS(Wellpath!$L121)*COS(Wellpath!$M121)</f>
        <v>-3.4027738592709335E-2</v>
      </c>
      <c r="F121" s="20">
        <f>Model!$W$37*(Wellpath!$K121-Wellpath!$K120)*MAX(ABS(Wellpath!$L121-Wellpath!$L120),Model!$B$24*(Wellpath!$K121-Wellpath!$K120))*COS(Wellpath!$L121)*SIN(Wellpath!$M121)</f>
        <v>-2.8552662902939296E-2</v>
      </c>
      <c r="G121" s="20">
        <f>Model!$W$37*(Wellpath!$K121-Wellpath!$K120)*MAX(ABS(Wellpath!$L121-Wellpath!$L120),Model!$B$24*(Wellpath!$K121-Wellpath!$K120))*-SIN(Wellpath!$L121)</f>
        <v>-7.6937797328412882E-2</v>
      </c>
      <c r="H121" s="18">
        <f t="shared" si="20"/>
        <v>-3.4027738592709335E-2</v>
      </c>
      <c r="I121" s="18">
        <f t="shared" si="21"/>
        <v>-2.8552662902939296E-2</v>
      </c>
      <c r="J121" s="18">
        <f t="shared" si="22"/>
        <v>-7.6937797328412882E-2</v>
      </c>
      <c r="K121" s="21">
        <f t="shared" si="29"/>
        <v>0.95850395346300832</v>
      </c>
      <c r="L121" s="21">
        <f t="shared" si="29"/>
        <v>0.13697941047220141</v>
      </c>
      <c r="M121" s="21">
        <f t="shared" si="29"/>
        <v>0.51264368193792953</v>
      </c>
      <c r="N121" s="21">
        <f t="shared" si="17"/>
        <v>0.1039696512519474</v>
      </c>
      <c r="O121" s="21">
        <f t="shared" si="18"/>
        <v>6.4477725848616191E-2</v>
      </c>
      <c r="P121" s="21">
        <f t="shared" si="19"/>
        <v>7.0304143348934409E-2</v>
      </c>
      <c r="Q121" s="19">
        <f t="shared" si="23"/>
        <v>0.95850395346300832</v>
      </c>
      <c r="R121" s="19">
        <f t="shared" si="23"/>
        <v>0.13697941047220141</v>
      </c>
      <c r="S121" s="19">
        <f t="shared" si="23"/>
        <v>0.51264368193792953</v>
      </c>
      <c r="T121" s="19">
        <f t="shared" si="24"/>
        <v>0.1039696512519474</v>
      </c>
      <c r="U121" s="19">
        <f t="shared" si="25"/>
        <v>6.4477725848616191E-2</v>
      </c>
      <c r="V121" s="19">
        <f t="shared" si="26"/>
        <v>7.0304143348934409E-2</v>
      </c>
    </row>
    <row r="122" spans="1:22" x14ac:dyDescent="0.25">
      <c r="A122" s="26">
        <f>Wellpath!E122</f>
        <v>11400</v>
      </c>
      <c r="B122" s="68">
        <v>0</v>
      </c>
      <c r="C122" s="22">
        <v>0</v>
      </c>
      <c r="D122" s="22">
        <v>0</v>
      </c>
      <c r="E122" s="20">
        <f>Model!$W$37*(Wellpath!$K122-Wellpath!$K121)*MAX(ABS(Wellpath!$L122-Wellpath!$L121),Model!$B$24*(Wellpath!$K122-Wellpath!$K121))*COS(Wellpath!$L122)*COS(Wellpath!$M122)</f>
        <v>-3.4027738592709335E-2</v>
      </c>
      <c r="F122" s="20">
        <f>Model!$W$37*(Wellpath!$K122-Wellpath!$K121)*MAX(ABS(Wellpath!$L122-Wellpath!$L121),Model!$B$24*(Wellpath!$K122-Wellpath!$K121))*COS(Wellpath!$L122)*SIN(Wellpath!$M122)</f>
        <v>-2.8552662902939296E-2</v>
      </c>
      <c r="G122" s="20">
        <f>Model!$W$37*(Wellpath!$K122-Wellpath!$K121)*MAX(ABS(Wellpath!$L122-Wellpath!$L121),Model!$B$24*(Wellpath!$K122-Wellpath!$K121))*-SIN(Wellpath!$L122)</f>
        <v>-7.6937797328412882E-2</v>
      </c>
      <c r="H122" s="18">
        <f t="shared" si="20"/>
        <v>-3.4027738592709335E-2</v>
      </c>
      <c r="I122" s="18">
        <f t="shared" si="21"/>
        <v>-2.8552662902939296E-2</v>
      </c>
      <c r="J122" s="18">
        <f t="shared" si="22"/>
        <v>-7.6937797328412882E-2</v>
      </c>
      <c r="K122" s="21">
        <f t="shared" si="29"/>
        <v>0.95966184045674208</v>
      </c>
      <c r="L122" s="21">
        <f t="shared" si="29"/>
        <v>0.13779466503105031</v>
      </c>
      <c r="M122" s="21">
        <f t="shared" si="29"/>
        <v>0.5185631065956775</v>
      </c>
      <c r="N122" s="21">
        <f t="shared" si="17"/>
        <v>0.10494123380133437</v>
      </c>
      <c r="O122" s="21">
        <f t="shared" si="18"/>
        <v>6.7095745104006274E-2</v>
      </c>
      <c r="P122" s="21">
        <f t="shared" si="19"/>
        <v>7.2500922340547239E-2</v>
      </c>
      <c r="Q122" s="19">
        <f t="shared" si="23"/>
        <v>0.95966184045674208</v>
      </c>
      <c r="R122" s="19">
        <f t="shared" si="23"/>
        <v>0.13779466503105031</v>
      </c>
      <c r="S122" s="19">
        <f t="shared" si="23"/>
        <v>0.5185631065956775</v>
      </c>
      <c r="T122" s="19">
        <f t="shared" si="24"/>
        <v>0.10494123380133437</v>
      </c>
      <c r="U122" s="19">
        <f t="shared" si="25"/>
        <v>6.7095745104006274E-2</v>
      </c>
      <c r="V122" s="19">
        <f t="shared" si="26"/>
        <v>7.2500922340547239E-2</v>
      </c>
    </row>
    <row r="123" spans="1:22" x14ac:dyDescent="0.25">
      <c r="A123" s="26">
        <f>Wellpath!E123</f>
        <v>11500</v>
      </c>
      <c r="B123" s="68">
        <v>0</v>
      </c>
      <c r="C123" s="22">
        <v>0</v>
      </c>
      <c r="D123" s="22">
        <v>0</v>
      </c>
      <c r="E123" s="20">
        <f>Model!$W$37*(Wellpath!$K123-Wellpath!$K122)*MAX(ABS(Wellpath!$L123-Wellpath!$L122),Model!$B$24*(Wellpath!$K123-Wellpath!$K122))*COS(Wellpath!$L123)*COS(Wellpath!$M123)</f>
        <v>-3.4027738592709335E-2</v>
      </c>
      <c r="F123" s="20">
        <f>Model!$W$37*(Wellpath!$K123-Wellpath!$K122)*MAX(ABS(Wellpath!$L123-Wellpath!$L122),Model!$B$24*(Wellpath!$K123-Wellpath!$K122))*COS(Wellpath!$L123)*SIN(Wellpath!$M123)</f>
        <v>-2.8552662902939296E-2</v>
      </c>
      <c r="G123" s="20">
        <f>Model!$W$37*(Wellpath!$K123-Wellpath!$K122)*MAX(ABS(Wellpath!$L123-Wellpath!$L122),Model!$B$24*(Wellpath!$K123-Wellpath!$K122))*-SIN(Wellpath!$L123)</f>
        <v>-7.6937797328412882E-2</v>
      </c>
      <c r="H123" s="18">
        <f t="shared" si="20"/>
        <v>-3.4027738592709335E-2</v>
      </c>
      <c r="I123" s="18">
        <f t="shared" si="21"/>
        <v>-2.8552662902939296E-2</v>
      </c>
      <c r="J123" s="18">
        <f t="shared" si="22"/>
        <v>-7.6937797328412882E-2</v>
      </c>
      <c r="K123" s="21">
        <f t="shared" si="29"/>
        <v>0.96081972745047584</v>
      </c>
      <c r="L123" s="21">
        <f t="shared" si="29"/>
        <v>0.13860991958989921</v>
      </c>
      <c r="M123" s="21">
        <f t="shared" si="29"/>
        <v>0.52448253125342548</v>
      </c>
      <c r="N123" s="21">
        <f t="shared" si="17"/>
        <v>0.10591281635072133</v>
      </c>
      <c r="O123" s="21">
        <f t="shared" si="18"/>
        <v>6.9713764359396357E-2</v>
      </c>
      <c r="P123" s="21">
        <f t="shared" si="19"/>
        <v>7.4697701332160069E-2</v>
      </c>
      <c r="Q123" s="19">
        <f t="shared" si="23"/>
        <v>0.96081972745047584</v>
      </c>
      <c r="R123" s="19">
        <f t="shared" si="23"/>
        <v>0.13860991958989921</v>
      </c>
      <c r="S123" s="19">
        <f t="shared" si="23"/>
        <v>0.52448253125342548</v>
      </c>
      <c r="T123" s="19">
        <f t="shared" si="24"/>
        <v>0.10591281635072133</v>
      </c>
      <c r="U123" s="19">
        <f t="shared" si="25"/>
        <v>6.9713764359396357E-2</v>
      </c>
      <c r="V123" s="19">
        <f t="shared" si="26"/>
        <v>7.4697701332160069E-2</v>
      </c>
    </row>
    <row r="124" spans="1:22" x14ac:dyDescent="0.25">
      <c r="A124" s="26">
        <f>Wellpath!E124</f>
        <v>11600</v>
      </c>
      <c r="B124" s="68">
        <v>0</v>
      </c>
      <c r="C124" s="22">
        <v>0</v>
      </c>
      <c r="D124" s="22">
        <v>0</v>
      </c>
      <c r="E124" s="20">
        <f>Model!$W$37*(Wellpath!$K124-Wellpath!$K123)*MAX(ABS(Wellpath!$L124-Wellpath!$L123),Model!$B$24*(Wellpath!$K124-Wellpath!$K123))*COS(Wellpath!$L124)*COS(Wellpath!$M124)</f>
        <v>-3.4027738592709335E-2</v>
      </c>
      <c r="F124" s="20">
        <f>Model!$W$37*(Wellpath!$K124-Wellpath!$K123)*MAX(ABS(Wellpath!$L124-Wellpath!$L123),Model!$B$24*(Wellpath!$K124-Wellpath!$K123))*COS(Wellpath!$L124)*SIN(Wellpath!$M124)</f>
        <v>-2.8552662902939296E-2</v>
      </c>
      <c r="G124" s="20">
        <f>Model!$W$37*(Wellpath!$K124-Wellpath!$K123)*MAX(ABS(Wellpath!$L124-Wellpath!$L123),Model!$B$24*(Wellpath!$K124-Wellpath!$K123))*-SIN(Wellpath!$L124)</f>
        <v>-7.6937797328412882E-2</v>
      </c>
      <c r="H124" s="18">
        <f t="shared" si="20"/>
        <v>-3.4027738592709335E-2</v>
      </c>
      <c r="I124" s="18">
        <f t="shared" si="21"/>
        <v>-2.8552662902939296E-2</v>
      </c>
      <c r="J124" s="18">
        <f t="shared" si="22"/>
        <v>-7.6937797328412882E-2</v>
      </c>
      <c r="K124" s="21">
        <f t="shared" si="29"/>
        <v>0.96197761444420959</v>
      </c>
      <c r="L124" s="21">
        <f t="shared" si="29"/>
        <v>0.13942517414874811</v>
      </c>
      <c r="M124" s="21">
        <f t="shared" si="29"/>
        <v>0.53040195591117345</v>
      </c>
      <c r="N124" s="21">
        <f t="shared" si="17"/>
        <v>0.1068843989001083</v>
      </c>
      <c r="O124" s="21">
        <f t="shared" si="18"/>
        <v>7.2331783614786441E-2</v>
      </c>
      <c r="P124" s="21">
        <f t="shared" si="19"/>
        <v>7.6894480323772899E-2</v>
      </c>
      <c r="Q124" s="19">
        <f t="shared" si="23"/>
        <v>0.96197761444420959</v>
      </c>
      <c r="R124" s="19">
        <f t="shared" si="23"/>
        <v>0.13942517414874811</v>
      </c>
      <c r="S124" s="19">
        <f t="shared" si="23"/>
        <v>0.53040195591117345</v>
      </c>
      <c r="T124" s="19">
        <f t="shared" si="24"/>
        <v>0.1068843989001083</v>
      </c>
      <c r="U124" s="19">
        <f t="shared" si="25"/>
        <v>7.2331783614786441E-2</v>
      </c>
      <c r="V124" s="19">
        <f t="shared" si="26"/>
        <v>7.6894480323772899E-2</v>
      </c>
    </row>
    <row r="125" spans="1:22" x14ac:dyDescent="0.25">
      <c r="A125" s="26">
        <f>Wellpath!E125</f>
        <v>11700</v>
      </c>
      <c r="B125" s="68">
        <v>0</v>
      </c>
      <c r="C125" s="22">
        <v>0</v>
      </c>
      <c r="D125" s="22">
        <v>0</v>
      </c>
      <c r="E125" s="20">
        <f>Model!$W$37*(Wellpath!$K125-Wellpath!$K124)*MAX(ABS(Wellpath!$L125-Wellpath!$L124),Model!$B$24*(Wellpath!$K125-Wellpath!$K124))*COS(Wellpath!$L125)*COS(Wellpath!$M125)</f>
        <v>-3.4027738592709335E-2</v>
      </c>
      <c r="F125" s="20">
        <f>Model!$W$37*(Wellpath!$K125-Wellpath!$K124)*MAX(ABS(Wellpath!$L125-Wellpath!$L124),Model!$B$24*(Wellpath!$K125-Wellpath!$K124))*COS(Wellpath!$L125)*SIN(Wellpath!$M125)</f>
        <v>-2.8552662902939296E-2</v>
      </c>
      <c r="G125" s="20">
        <f>Model!$W$37*(Wellpath!$K125-Wellpath!$K124)*MAX(ABS(Wellpath!$L125-Wellpath!$L124),Model!$B$24*(Wellpath!$K125-Wellpath!$K124))*-SIN(Wellpath!$L125)</f>
        <v>-7.6937797328412882E-2</v>
      </c>
      <c r="H125" s="18">
        <f t="shared" si="20"/>
        <v>-3.4027738592709335E-2</v>
      </c>
      <c r="I125" s="18">
        <f t="shared" si="21"/>
        <v>-2.8552662902939296E-2</v>
      </c>
      <c r="J125" s="18">
        <f t="shared" si="22"/>
        <v>-7.6937797328412882E-2</v>
      </c>
      <c r="K125" s="21">
        <f t="shared" si="29"/>
        <v>0.96313550143794335</v>
      </c>
      <c r="L125" s="21">
        <f t="shared" si="29"/>
        <v>0.14024042870759701</v>
      </c>
      <c r="M125" s="21">
        <f t="shared" si="29"/>
        <v>0.53632138056892142</v>
      </c>
      <c r="N125" s="21">
        <f t="shared" si="17"/>
        <v>0.10785598144949526</v>
      </c>
      <c r="O125" s="21">
        <f t="shared" si="18"/>
        <v>7.4949802870176524E-2</v>
      </c>
      <c r="P125" s="21">
        <f t="shared" si="19"/>
        <v>7.9091259315385729E-2</v>
      </c>
      <c r="Q125" s="19">
        <f t="shared" si="23"/>
        <v>0.96313550143794335</v>
      </c>
      <c r="R125" s="19">
        <f t="shared" si="23"/>
        <v>0.14024042870759701</v>
      </c>
      <c r="S125" s="19">
        <f t="shared" si="23"/>
        <v>0.53632138056892142</v>
      </c>
      <c r="T125" s="19">
        <f t="shared" si="24"/>
        <v>0.10785598144949526</v>
      </c>
      <c r="U125" s="19">
        <f t="shared" si="25"/>
        <v>7.4949802870176524E-2</v>
      </c>
      <c r="V125" s="19">
        <f t="shared" si="26"/>
        <v>7.9091259315385729E-2</v>
      </c>
    </row>
    <row r="126" spans="1:22" x14ac:dyDescent="0.25">
      <c r="A126" s="26">
        <f>Wellpath!E126</f>
        <v>11800</v>
      </c>
      <c r="B126" s="68">
        <v>0</v>
      </c>
      <c r="C126" s="22">
        <v>0</v>
      </c>
      <c r="D126" s="22">
        <v>0</v>
      </c>
      <c r="E126" s="20">
        <f>Model!$W$37*(Wellpath!$K126-Wellpath!$K125)*MAX(ABS(Wellpath!$L126-Wellpath!$L125),Model!$B$24*(Wellpath!$K126-Wellpath!$K125))*COS(Wellpath!$L126)*COS(Wellpath!$M126)</f>
        <v>-3.4027738592709335E-2</v>
      </c>
      <c r="F126" s="20">
        <f>Model!$W$37*(Wellpath!$K126-Wellpath!$K125)*MAX(ABS(Wellpath!$L126-Wellpath!$L125),Model!$B$24*(Wellpath!$K126-Wellpath!$K125))*COS(Wellpath!$L126)*SIN(Wellpath!$M126)</f>
        <v>-2.8552662902939296E-2</v>
      </c>
      <c r="G126" s="20">
        <f>Model!$W$37*(Wellpath!$K126-Wellpath!$K125)*MAX(ABS(Wellpath!$L126-Wellpath!$L125),Model!$B$24*(Wellpath!$K126-Wellpath!$K125))*-SIN(Wellpath!$L126)</f>
        <v>-7.6937797328412882E-2</v>
      </c>
      <c r="H126" s="18">
        <f t="shared" si="20"/>
        <v>-3.4027738592709335E-2</v>
      </c>
      <c r="I126" s="18">
        <f t="shared" si="21"/>
        <v>-2.8552662902939296E-2</v>
      </c>
      <c r="J126" s="18">
        <f t="shared" si="22"/>
        <v>-7.6937797328412882E-2</v>
      </c>
      <c r="K126" s="21">
        <f t="shared" si="29"/>
        <v>0.96429338843167711</v>
      </c>
      <c r="L126" s="21">
        <f t="shared" si="29"/>
        <v>0.14105568326644591</v>
      </c>
      <c r="M126" s="21">
        <f t="shared" si="29"/>
        <v>0.5422408052266694</v>
      </c>
      <c r="N126" s="21">
        <f t="shared" si="17"/>
        <v>0.10882756399888223</v>
      </c>
      <c r="O126" s="21">
        <f t="shared" si="18"/>
        <v>7.7567822125566607E-2</v>
      </c>
      <c r="P126" s="21">
        <f t="shared" si="19"/>
        <v>8.1288038306998558E-2</v>
      </c>
      <c r="Q126" s="19">
        <f t="shared" si="23"/>
        <v>0.96429338843167711</v>
      </c>
      <c r="R126" s="19">
        <f t="shared" si="23"/>
        <v>0.14105568326644591</v>
      </c>
      <c r="S126" s="19">
        <f t="shared" si="23"/>
        <v>0.5422408052266694</v>
      </c>
      <c r="T126" s="19">
        <f t="shared" si="24"/>
        <v>0.10882756399888223</v>
      </c>
      <c r="U126" s="19">
        <f t="shared" si="25"/>
        <v>7.7567822125566607E-2</v>
      </c>
      <c r="V126" s="19">
        <f t="shared" si="26"/>
        <v>8.1288038306998558E-2</v>
      </c>
    </row>
    <row r="127" spans="1:22" x14ac:dyDescent="0.25">
      <c r="A127" s="26">
        <f>Wellpath!E127</f>
        <v>11900</v>
      </c>
      <c r="B127" s="68">
        <v>0</v>
      </c>
      <c r="C127" s="22">
        <v>0</v>
      </c>
      <c r="D127" s="22">
        <v>0</v>
      </c>
      <c r="E127" s="20">
        <f>Model!$W$37*(Wellpath!$K127-Wellpath!$K126)*MAX(ABS(Wellpath!$L127-Wellpath!$L126),Model!$B$24*(Wellpath!$K127-Wellpath!$K126))*COS(Wellpath!$L127)*COS(Wellpath!$M127)</f>
        <v>-3.4027738592709335E-2</v>
      </c>
      <c r="F127" s="20">
        <f>Model!$W$37*(Wellpath!$K127-Wellpath!$K126)*MAX(ABS(Wellpath!$L127-Wellpath!$L126),Model!$B$24*(Wellpath!$K127-Wellpath!$K126))*COS(Wellpath!$L127)*SIN(Wellpath!$M127)</f>
        <v>-2.8552662902939296E-2</v>
      </c>
      <c r="G127" s="20">
        <f>Model!$W$37*(Wellpath!$K127-Wellpath!$K126)*MAX(ABS(Wellpath!$L127-Wellpath!$L126),Model!$B$24*(Wellpath!$K127-Wellpath!$K126))*-SIN(Wellpath!$L127)</f>
        <v>-7.6937797328412882E-2</v>
      </c>
      <c r="H127" s="18">
        <f t="shared" si="20"/>
        <v>-3.4027738592709335E-2</v>
      </c>
      <c r="I127" s="18">
        <f t="shared" si="21"/>
        <v>-2.8552662902939296E-2</v>
      </c>
      <c r="J127" s="18">
        <f t="shared" si="22"/>
        <v>-7.6937797328412882E-2</v>
      </c>
      <c r="K127" s="21">
        <f t="shared" si="29"/>
        <v>0.96545127542541087</v>
      </c>
      <c r="L127" s="21">
        <f t="shared" si="29"/>
        <v>0.14187093782529481</v>
      </c>
      <c r="M127" s="21">
        <f t="shared" si="29"/>
        <v>0.54816022988441737</v>
      </c>
      <c r="N127" s="21">
        <f t="shared" si="17"/>
        <v>0.10979914654826919</v>
      </c>
      <c r="O127" s="21">
        <f t="shared" si="18"/>
        <v>8.0185841380956691E-2</v>
      </c>
      <c r="P127" s="21">
        <f t="shared" si="19"/>
        <v>8.3484817298611388E-2</v>
      </c>
      <c r="Q127" s="19">
        <f t="shared" si="23"/>
        <v>0.96545127542541087</v>
      </c>
      <c r="R127" s="19">
        <f t="shared" si="23"/>
        <v>0.14187093782529481</v>
      </c>
      <c r="S127" s="19">
        <f t="shared" si="23"/>
        <v>0.54816022988441737</v>
      </c>
      <c r="T127" s="19">
        <f t="shared" si="24"/>
        <v>0.10979914654826919</v>
      </c>
      <c r="U127" s="19">
        <f t="shared" si="25"/>
        <v>8.0185841380956691E-2</v>
      </c>
      <c r="V127" s="19">
        <f t="shared" si="26"/>
        <v>8.3484817298611388E-2</v>
      </c>
    </row>
    <row r="128" spans="1:22" x14ac:dyDescent="0.25">
      <c r="A128" s="26">
        <f>Wellpath!E128</f>
        <v>12000</v>
      </c>
      <c r="B128" s="68">
        <v>0</v>
      </c>
      <c r="C128" s="22">
        <v>0</v>
      </c>
      <c r="D128" s="22">
        <v>0</v>
      </c>
      <c r="E128" s="20">
        <f>Model!$W$37*(Wellpath!$K128-Wellpath!$K127)*MAX(ABS(Wellpath!$L128-Wellpath!$L127),Model!$B$24*(Wellpath!$K128-Wellpath!$K127))*COS(Wellpath!$L128)*COS(Wellpath!$M128)</f>
        <v>-3.4027738592709335E-2</v>
      </c>
      <c r="F128" s="20">
        <f>Model!$W$37*(Wellpath!$K128-Wellpath!$K127)*MAX(ABS(Wellpath!$L128-Wellpath!$L127),Model!$B$24*(Wellpath!$K128-Wellpath!$K127))*COS(Wellpath!$L128)*SIN(Wellpath!$M128)</f>
        <v>-2.8552662902939296E-2</v>
      </c>
      <c r="G128" s="20">
        <f>Model!$W$37*(Wellpath!$K128-Wellpath!$K127)*MAX(ABS(Wellpath!$L128-Wellpath!$L127),Model!$B$24*(Wellpath!$K128-Wellpath!$K127))*-SIN(Wellpath!$L128)</f>
        <v>-7.6937797328412882E-2</v>
      </c>
      <c r="H128" s="18">
        <f t="shared" si="20"/>
        <v>-3.4027738592709335E-2</v>
      </c>
      <c r="I128" s="18">
        <f t="shared" si="21"/>
        <v>-2.8552662902939296E-2</v>
      </c>
      <c r="J128" s="18">
        <f t="shared" si="22"/>
        <v>-7.6937797328412882E-2</v>
      </c>
      <c r="K128" s="21">
        <f t="shared" si="29"/>
        <v>0.96660916241914463</v>
      </c>
      <c r="L128" s="21">
        <f t="shared" si="29"/>
        <v>0.14268619238414371</v>
      </c>
      <c r="M128" s="21">
        <f t="shared" si="29"/>
        <v>0.55407965454216535</v>
      </c>
      <c r="N128" s="21">
        <f t="shared" si="17"/>
        <v>0.11077072909765616</v>
      </c>
      <c r="O128" s="21">
        <f t="shared" si="18"/>
        <v>8.2803860636346774E-2</v>
      </c>
      <c r="P128" s="21">
        <f t="shared" si="19"/>
        <v>8.5681596290224218E-2</v>
      </c>
      <c r="Q128" s="19">
        <f t="shared" si="23"/>
        <v>0.96660916241914463</v>
      </c>
      <c r="R128" s="19">
        <f t="shared" si="23"/>
        <v>0.14268619238414371</v>
      </c>
      <c r="S128" s="19">
        <f t="shared" si="23"/>
        <v>0.55407965454216535</v>
      </c>
      <c r="T128" s="19">
        <f t="shared" si="24"/>
        <v>0.11077072909765616</v>
      </c>
      <c r="U128" s="19">
        <f t="shared" si="25"/>
        <v>8.2803860636346774E-2</v>
      </c>
      <c r="V128" s="19">
        <f t="shared" si="26"/>
        <v>8.5681596290224218E-2</v>
      </c>
    </row>
    <row r="129" spans="1:22" x14ac:dyDescent="0.25">
      <c r="A129" s="26">
        <f>Wellpath!E129</f>
        <v>12100</v>
      </c>
      <c r="B129" s="68">
        <v>0</v>
      </c>
      <c r="C129" s="22">
        <v>0</v>
      </c>
      <c r="D129" s="22">
        <v>0</v>
      </c>
      <c r="E129" s="20">
        <f>Model!$W$37*(Wellpath!$K129-Wellpath!$K128)*MAX(ABS(Wellpath!$L129-Wellpath!$L128),Model!$B$24*(Wellpath!$K129-Wellpath!$K128))*COS(Wellpath!$L129)*COS(Wellpath!$M129)</f>
        <v>-3.4027738592709335E-2</v>
      </c>
      <c r="F129" s="20">
        <f>Model!$W$37*(Wellpath!$K129-Wellpath!$K128)*MAX(ABS(Wellpath!$L129-Wellpath!$L128),Model!$B$24*(Wellpath!$K129-Wellpath!$K128))*COS(Wellpath!$L129)*SIN(Wellpath!$M129)</f>
        <v>-2.8552662902939296E-2</v>
      </c>
      <c r="G129" s="20">
        <f>Model!$W$37*(Wellpath!$K129-Wellpath!$K128)*MAX(ABS(Wellpath!$L129-Wellpath!$L128),Model!$B$24*(Wellpath!$K129-Wellpath!$K128))*-SIN(Wellpath!$L129)</f>
        <v>-7.6937797328412882E-2</v>
      </c>
      <c r="H129" s="18">
        <f t="shared" si="20"/>
        <v>-3.4027738592709335E-2</v>
      </c>
      <c r="I129" s="18">
        <f t="shared" si="21"/>
        <v>-2.8552662902939296E-2</v>
      </c>
      <c r="J129" s="18">
        <f t="shared" si="22"/>
        <v>-7.6937797328412882E-2</v>
      </c>
      <c r="K129" s="21">
        <f t="shared" si="29"/>
        <v>0.96776704941287839</v>
      </c>
      <c r="L129" s="21">
        <f t="shared" si="29"/>
        <v>0.14350144694299261</v>
      </c>
      <c r="M129" s="21">
        <f t="shared" si="29"/>
        <v>0.55999907919991332</v>
      </c>
      <c r="N129" s="21">
        <f t="shared" si="17"/>
        <v>0.11174231164704312</v>
      </c>
      <c r="O129" s="21">
        <f t="shared" si="18"/>
        <v>8.5421879891736857E-2</v>
      </c>
      <c r="P129" s="21">
        <f t="shared" si="19"/>
        <v>8.7878375281837048E-2</v>
      </c>
      <c r="Q129" s="19">
        <f t="shared" si="23"/>
        <v>0.96776704941287839</v>
      </c>
      <c r="R129" s="19">
        <f t="shared" si="23"/>
        <v>0.14350144694299261</v>
      </c>
      <c r="S129" s="19">
        <f t="shared" si="23"/>
        <v>0.55999907919991332</v>
      </c>
      <c r="T129" s="19">
        <f t="shared" si="24"/>
        <v>0.11174231164704312</v>
      </c>
      <c r="U129" s="19">
        <f t="shared" si="25"/>
        <v>8.5421879891736857E-2</v>
      </c>
      <c r="V129" s="19">
        <f t="shared" si="26"/>
        <v>8.7878375281837048E-2</v>
      </c>
    </row>
    <row r="130" spans="1:22" x14ac:dyDescent="0.25">
      <c r="A130" s="26">
        <f>Wellpath!E130</f>
        <v>12200</v>
      </c>
      <c r="B130" s="68">
        <v>0</v>
      </c>
      <c r="C130" s="22">
        <v>0</v>
      </c>
      <c r="D130" s="22">
        <v>0</v>
      </c>
      <c r="E130" s="20">
        <f>Model!$W$37*(Wellpath!$K130-Wellpath!$K129)*MAX(ABS(Wellpath!$L130-Wellpath!$L129),Model!$B$24*(Wellpath!$K130-Wellpath!$K129))*COS(Wellpath!$L130)*COS(Wellpath!$M130)</f>
        <v>-3.4027738592709335E-2</v>
      </c>
      <c r="F130" s="20">
        <f>Model!$W$37*(Wellpath!$K130-Wellpath!$K129)*MAX(ABS(Wellpath!$L130-Wellpath!$L129),Model!$B$24*(Wellpath!$K130-Wellpath!$K129))*COS(Wellpath!$L130)*SIN(Wellpath!$M130)</f>
        <v>-2.8552662902939296E-2</v>
      </c>
      <c r="G130" s="20">
        <f>Model!$W$37*(Wellpath!$K130-Wellpath!$K129)*MAX(ABS(Wellpath!$L130-Wellpath!$L129),Model!$B$24*(Wellpath!$K130-Wellpath!$K129))*-SIN(Wellpath!$L130)</f>
        <v>-7.6937797328412882E-2</v>
      </c>
      <c r="H130" s="18">
        <f t="shared" si="20"/>
        <v>-3.4027738592709335E-2</v>
      </c>
      <c r="I130" s="18">
        <f t="shared" si="21"/>
        <v>-2.8552662902939296E-2</v>
      </c>
      <c r="J130" s="18">
        <f t="shared" si="22"/>
        <v>-7.6937797328412882E-2</v>
      </c>
      <c r="K130" s="21">
        <f t="shared" si="29"/>
        <v>0.96892493640661215</v>
      </c>
      <c r="L130" s="21">
        <f t="shared" si="29"/>
        <v>0.1443167015018415</v>
      </c>
      <c r="M130" s="21">
        <f t="shared" si="29"/>
        <v>0.56591850385766129</v>
      </c>
      <c r="N130" s="21">
        <f t="shared" si="17"/>
        <v>0.11271389419643009</v>
      </c>
      <c r="O130" s="21">
        <f t="shared" si="18"/>
        <v>8.803989914712694E-2</v>
      </c>
      <c r="P130" s="21">
        <f t="shared" si="19"/>
        <v>9.0075154273449878E-2</v>
      </c>
      <c r="Q130" s="19">
        <f t="shared" si="23"/>
        <v>0.96892493640661215</v>
      </c>
      <c r="R130" s="19">
        <f t="shared" si="23"/>
        <v>0.1443167015018415</v>
      </c>
      <c r="S130" s="19">
        <f t="shared" si="23"/>
        <v>0.56591850385766129</v>
      </c>
      <c r="T130" s="19">
        <f t="shared" si="24"/>
        <v>0.11271389419643009</v>
      </c>
      <c r="U130" s="19">
        <f t="shared" si="25"/>
        <v>8.803989914712694E-2</v>
      </c>
      <c r="V130" s="19">
        <f t="shared" si="26"/>
        <v>9.0075154273449878E-2</v>
      </c>
    </row>
    <row r="131" spans="1:22" x14ac:dyDescent="0.25">
      <c r="A131" s="26">
        <f>Wellpath!E131</f>
        <v>12300</v>
      </c>
      <c r="B131" s="68">
        <v>0</v>
      </c>
      <c r="C131" s="22">
        <v>0</v>
      </c>
      <c r="D131" s="22">
        <v>0</v>
      </c>
      <c r="E131" s="20">
        <f>Model!$W$37*(Wellpath!$K131-Wellpath!$K130)*MAX(ABS(Wellpath!$L131-Wellpath!$L130),Model!$B$24*(Wellpath!$K131-Wellpath!$K130))*COS(Wellpath!$L131)*COS(Wellpath!$M131)</f>
        <v>-3.4027738592708322E-2</v>
      </c>
      <c r="F131" s="20">
        <f>Model!$W$37*(Wellpath!$K131-Wellpath!$K130)*MAX(ABS(Wellpath!$L131-Wellpath!$L130),Model!$B$24*(Wellpath!$K131-Wellpath!$K130))*COS(Wellpath!$L131)*SIN(Wellpath!$M131)</f>
        <v>-2.8552662902938446E-2</v>
      </c>
      <c r="G131" s="20">
        <f>Model!$W$37*(Wellpath!$K131-Wellpath!$K130)*MAX(ABS(Wellpath!$L131-Wellpath!$L130),Model!$B$24*(Wellpath!$K131-Wellpath!$K130))*-SIN(Wellpath!$L131)</f>
        <v>-7.6937797328410593E-2</v>
      </c>
      <c r="H131" s="18">
        <f t="shared" si="20"/>
        <v>-3.4027738592708322E-2</v>
      </c>
      <c r="I131" s="18">
        <f t="shared" si="21"/>
        <v>-2.8552662902938446E-2</v>
      </c>
      <c r="J131" s="18">
        <f t="shared" si="22"/>
        <v>-7.6937797328410593E-2</v>
      </c>
      <c r="K131" s="21">
        <f t="shared" si="29"/>
        <v>0.9700828234003458</v>
      </c>
      <c r="L131" s="21">
        <f t="shared" si="29"/>
        <v>0.14513195606069035</v>
      </c>
      <c r="M131" s="21">
        <f t="shared" si="29"/>
        <v>0.57183792851540882</v>
      </c>
      <c r="N131" s="21">
        <f t="shared" si="17"/>
        <v>0.113685476745817</v>
      </c>
      <c r="O131" s="21">
        <f t="shared" si="18"/>
        <v>9.0657918402516871E-2</v>
      </c>
      <c r="P131" s="21">
        <f t="shared" si="19"/>
        <v>9.2271933265062583E-2</v>
      </c>
      <c r="Q131" s="19">
        <f t="shared" si="23"/>
        <v>0.9700828234003458</v>
      </c>
      <c r="R131" s="19">
        <f t="shared" si="23"/>
        <v>0.14513195606069035</v>
      </c>
      <c r="S131" s="19">
        <f t="shared" si="23"/>
        <v>0.57183792851540882</v>
      </c>
      <c r="T131" s="19">
        <f t="shared" si="24"/>
        <v>0.113685476745817</v>
      </c>
      <c r="U131" s="19">
        <f t="shared" si="25"/>
        <v>9.0657918402516871E-2</v>
      </c>
      <c r="V131" s="19">
        <f t="shared" si="26"/>
        <v>9.2271933265062583E-2</v>
      </c>
    </row>
    <row r="132" spans="1:22" x14ac:dyDescent="0.25">
      <c r="A132" s="26">
        <f>Wellpath!E132</f>
        <v>12400</v>
      </c>
      <c r="B132" s="68">
        <v>0</v>
      </c>
      <c r="C132" s="22">
        <v>0</v>
      </c>
      <c r="D132" s="22">
        <v>0</v>
      </c>
      <c r="E132" s="20">
        <f>Model!$W$37*(Wellpath!$K132-Wellpath!$K131)*MAX(ABS(Wellpath!$L132-Wellpath!$L131),Model!$B$24*(Wellpath!$K132-Wellpath!$K131))*COS(Wellpath!$L132)*COS(Wellpath!$M132)</f>
        <v>-3.4027738592709335E-2</v>
      </c>
      <c r="F132" s="20">
        <f>Model!$W$37*(Wellpath!$K132-Wellpath!$K131)*MAX(ABS(Wellpath!$L132-Wellpath!$L131),Model!$B$24*(Wellpath!$K132-Wellpath!$K131))*COS(Wellpath!$L132)*SIN(Wellpath!$M132)</f>
        <v>-2.8552662902939296E-2</v>
      </c>
      <c r="G132" s="20">
        <f>Model!$W$37*(Wellpath!$K132-Wellpath!$K131)*MAX(ABS(Wellpath!$L132-Wellpath!$L131),Model!$B$24*(Wellpath!$K132-Wellpath!$K131))*-SIN(Wellpath!$L132)</f>
        <v>-7.6937797328412882E-2</v>
      </c>
      <c r="H132" s="18">
        <f t="shared" si="20"/>
        <v>-3.4027738592709335E-2</v>
      </c>
      <c r="I132" s="18">
        <f t="shared" si="21"/>
        <v>-2.8552662902939296E-2</v>
      </c>
      <c r="J132" s="18">
        <f t="shared" si="22"/>
        <v>-7.6937797328412882E-2</v>
      </c>
      <c r="K132" s="21">
        <f t="shared" ref="K132:M147" si="30">K131+E132^2</f>
        <v>0.97124071039407955</v>
      </c>
      <c r="L132" s="21">
        <f t="shared" si="30"/>
        <v>0.14594721061953925</v>
      </c>
      <c r="M132" s="21">
        <f t="shared" si="30"/>
        <v>0.5777573531731568</v>
      </c>
      <c r="N132" s="21">
        <f t="shared" ref="N132:N195" si="31">N131+E132*F132</f>
        <v>0.11465705929520396</v>
      </c>
      <c r="O132" s="21">
        <f t="shared" ref="O132:O195" si="32">O131+E132*G132</f>
        <v>9.3275937657906954E-2</v>
      </c>
      <c r="P132" s="21">
        <f t="shared" ref="P132:P195" si="33">P131+F132*G132</f>
        <v>9.4468712256675413E-2</v>
      </c>
      <c r="Q132" s="19">
        <f t="shared" si="23"/>
        <v>0.97124071039407955</v>
      </c>
      <c r="R132" s="19">
        <f t="shared" si="23"/>
        <v>0.14594721061953925</v>
      </c>
      <c r="S132" s="19">
        <f t="shared" si="23"/>
        <v>0.5777573531731568</v>
      </c>
      <c r="T132" s="19">
        <f t="shared" si="24"/>
        <v>0.11465705929520396</v>
      </c>
      <c r="U132" s="19">
        <f t="shared" si="25"/>
        <v>9.3275937657906954E-2</v>
      </c>
      <c r="V132" s="19">
        <f t="shared" si="26"/>
        <v>9.4468712256675413E-2</v>
      </c>
    </row>
    <row r="133" spans="1:22" x14ac:dyDescent="0.25">
      <c r="A133" s="26">
        <f>Wellpath!E133</f>
        <v>12500</v>
      </c>
      <c r="B133" s="68">
        <v>0</v>
      </c>
      <c r="C133" s="22">
        <v>0</v>
      </c>
      <c r="D133" s="22">
        <v>0</v>
      </c>
      <c r="E133" s="20">
        <f>Model!$W$37*(Wellpath!$K133-Wellpath!$K132)*MAX(ABS(Wellpath!$L133-Wellpath!$L132),Model!$B$24*(Wellpath!$K133-Wellpath!$K132))*COS(Wellpath!$L133)*COS(Wellpath!$M133)</f>
        <v>-3.4027738592709335E-2</v>
      </c>
      <c r="F133" s="20">
        <f>Model!$W$37*(Wellpath!$K133-Wellpath!$K132)*MAX(ABS(Wellpath!$L133-Wellpath!$L132),Model!$B$24*(Wellpath!$K133-Wellpath!$K132))*COS(Wellpath!$L133)*SIN(Wellpath!$M133)</f>
        <v>-2.8552662902939296E-2</v>
      </c>
      <c r="G133" s="20">
        <f>Model!$W$37*(Wellpath!$K133-Wellpath!$K132)*MAX(ABS(Wellpath!$L133-Wellpath!$L132),Model!$B$24*(Wellpath!$K133-Wellpath!$K132))*-SIN(Wellpath!$L133)</f>
        <v>-7.6937797328412882E-2</v>
      </c>
      <c r="H133" s="18">
        <f t="shared" ref="H133:H196" si="34">E133</f>
        <v>-3.4027738592709335E-2</v>
      </c>
      <c r="I133" s="18">
        <f t="shared" ref="I133:I196" si="35">F133</f>
        <v>-2.8552662902939296E-2</v>
      </c>
      <c r="J133" s="18">
        <f t="shared" ref="J133:J196" si="36">G133</f>
        <v>-7.6937797328412882E-2</v>
      </c>
      <c r="K133" s="21">
        <f t="shared" si="30"/>
        <v>0.97239859738781331</v>
      </c>
      <c r="L133" s="21">
        <f t="shared" si="30"/>
        <v>0.14676246517838815</v>
      </c>
      <c r="M133" s="21">
        <f t="shared" si="30"/>
        <v>0.58367677783090477</v>
      </c>
      <c r="N133" s="21">
        <f t="shared" si="31"/>
        <v>0.11562864184459093</v>
      </c>
      <c r="O133" s="21">
        <f t="shared" si="32"/>
        <v>9.5893956913297038E-2</v>
      </c>
      <c r="P133" s="21">
        <f t="shared" si="33"/>
        <v>9.6665491248288243E-2</v>
      </c>
      <c r="Q133" s="19">
        <f t="shared" ref="Q133:S148" si="37">K132+H133^2</f>
        <v>0.97239859738781331</v>
      </c>
      <c r="R133" s="19">
        <f t="shared" si="37"/>
        <v>0.14676246517838815</v>
      </c>
      <c r="S133" s="19">
        <f t="shared" si="37"/>
        <v>0.58367677783090477</v>
      </c>
      <c r="T133" s="19">
        <f t="shared" ref="T133:T196" si="38">N132+H133*I133</f>
        <v>0.11562864184459093</v>
      </c>
      <c r="U133" s="19">
        <f t="shared" ref="U133:U196" si="39">O132+H133*J133</f>
        <v>9.5893956913297038E-2</v>
      </c>
      <c r="V133" s="19">
        <f t="shared" ref="V133:V196" si="40">P132+I133*J133</f>
        <v>9.6665491248288243E-2</v>
      </c>
    </row>
    <row r="134" spans="1:22" x14ac:dyDescent="0.25">
      <c r="A134" s="26">
        <f>Wellpath!E134</f>
        <v>0</v>
      </c>
      <c r="B134" s="68">
        <v>0</v>
      </c>
      <c r="C134" s="22">
        <v>0</v>
      </c>
      <c r="D134" s="22">
        <v>0</v>
      </c>
      <c r="E134" s="20">
        <f>Model!$W$37*(Wellpath!$K134-Wellpath!$K133)*MAX(ABS(Wellpath!$L134-Wellpath!$L133),Model!$B$24*(Wellpath!$K134-Wellpath!$K133))*COS(Wellpath!$L134)*COS(Wellpath!$M134)</f>
        <v>-666.30038589985918</v>
      </c>
      <c r="F134" s="20">
        <f>Model!$W$37*(Wellpath!$K134-Wellpath!$K133)*MAX(ABS(Wellpath!$L134-Wellpath!$L133),Model!$B$24*(Wellpath!$K134-Wellpath!$K133))*COS(Wellpath!$L134)*SIN(Wellpath!$M134)</f>
        <v>0</v>
      </c>
      <c r="G134" s="20">
        <f>Model!$W$37*(Wellpath!$K134-Wellpath!$K133)*MAX(ABS(Wellpath!$L134-Wellpath!$L133),Model!$B$24*(Wellpath!$K134-Wellpath!$K133))*-SIN(Wellpath!$L134)</f>
        <v>0</v>
      </c>
      <c r="H134" s="18">
        <f t="shared" si="34"/>
        <v>-666.30038589985918</v>
      </c>
      <c r="I134" s="18">
        <f t="shared" si="35"/>
        <v>0</v>
      </c>
      <c r="J134" s="18">
        <f t="shared" si="36"/>
        <v>0</v>
      </c>
      <c r="K134" s="21">
        <f t="shared" si="30"/>
        <v>443957.17664889863</v>
      </c>
      <c r="L134" s="21">
        <f t="shared" si="30"/>
        <v>0.14676246517838815</v>
      </c>
      <c r="M134" s="21">
        <f t="shared" si="30"/>
        <v>0.58367677783090477</v>
      </c>
      <c r="N134" s="21">
        <f t="shared" si="31"/>
        <v>0.11562864184459093</v>
      </c>
      <c r="O134" s="21">
        <f t="shared" si="32"/>
        <v>9.5893956913297038E-2</v>
      </c>
      <c r="P134" s="21">
        <f t="shared" si="33"/>
        <v>9.6665491248288243E-2</v>
      </c>
      <c r="Q134" s="19">
        <f t="shared" si="37"/>
        <v>443957.17664889863</v>
      </c>
      <c r="R134" s="19">
        <f t="shared" si="37"/>
        <v>0.14676246517838815</v>
      </c>
      <c r="S134" s="19">
        <f t="shared" si="37"/>
        <v>0.58367677783090477</v>
      </c>
      <c r="T134" s="19">
        <f t="shared" si="38"/>
        <v>0.11562864184459093</v>
      </c>
      <c r="U134" s="19">
        <f t="shared" si="39"/>
        <v>9.5893956913297038E-2</v>
      </c>
      <c r="V134" s="19">
        <f t="shared" si="40"/>
        <v>9.6665491248288243E-2</v>
      </c>
    </row>
    <row r="135" spans="1:22" x14ac:dyDescent="0.25">
      <c r="A135" s="26">
        <f>Wellpath!E135</f>
        <v>0</v>
      </c>
      <c r="B135" s="68">
        <v>0</v>
      </c>
      <c r="C135" s="22">
        <v>0</v>
      </c>
      <c r="D135" s="22">
        <v>0</v>
      </c>
      <c r="E135" s="20">
        <f>Model!$W$37*(Wellpath!$K135-Wellpath!$K134)*MAX(ABS(Wellpath!$L135-Wellpath!$L134),Model!$B$24*(Wellpath!$K135-Wellpath!$K134))*COS(Wellpath!$L135)*COS(Wellpath!$M135)</f>
        <v>0</v>
      </c>
      <c r="F135" s="20">
        <f>Model!$W$37*(Wellpath!$K135-Wellpath!$K134)*MAX(ABS(Wellpath!$L135-Wellpath!$L134),Model!$B$24*(Wellpath!$K135-Wellpath!$K134))*COS(Wellpath!$L135)*SIN(Wellpath!$M135)</f>
        <v>0</v>
      </c>
      <c r="G135" s="20">
        <f>Model!$W$37*(Wellpath!$K135-Wellpath!$K134)*MAX(ABS(Wellpath!$L135-Wellpath!$L134),Model!$B$24*(Wellpath!$K135-Wellpath!$K134))*-SIN(Wellpath!$L135)</f>
        <v>0</v>
      </c>
      <c r="H135" s="18">
        <f t="shared" si="34"/>
        <v>0</v>
      </c>
      <c r="I135" s="18">
        <f t="shared" si="35"/>
        <v>0</v>
      </c>
      <c r="J135" s="18">
        <f t="shared" si="36"/>
        <v>0</v>
      </c>
      <c r="K135" s="21">
        <f t="shared" si="30"/>
        <v>443957.17664889863</v>
      </c>
      <c r="L135" s="21">
        <f t="shared" si="30"/>
        <v>0.14676246517838815</v>
      </c>
      <c r="M135" s="21">
        <f t="shared" si="30"/>
        <v>0.58367677783090477</v>
      </c>
      <c r="N135" s="21">
        <f t="shared" si="31"/>
        <v>0.11562864184459093</v>
      </c>
      <c r="O135" s="21">
        <f t="shared" si="32"/>
        <v>9.5893956913297038E-2</v>
      </c>
      <c r="P135" s="21">
        <f t="shared" si="33"/>
        <v>9.6665491248288243E-2</v>
      </c>
      <c r="Q135" s="19">
        <f t="shared" si="37"/>
        <v>443957.17664889863</v>
      </c>
      <c r="R135" s="19">
        <f t="shared" si="37"/>
        <v>0.14676246517838815</v>
      </c>
      <c r="S135" s="19">
        <f t="shared" si="37"/>
        <v>0.58367677783090477</v>
      </c>
      <c r="T135" s="19">
        <f t="shared" si="38"/>
        <v>0.11562864184459093</v>
      </c>
      <c r="U135" s="19">
        <f t="shared" si="39"/>
        <v>9.5893956913297038E-2</v>
      </c>
      <c r="V135" s="19">
        <f t="shared" si="40"/>
        <v>9.6665491248288243E-2</v>
      </c>
    </row>
    <row r="136" spans="1:22" x14ac:dyDescent="0.25">
      <c r="A136" s="26">
        <f>Wellpath!E136</f>
        <v>0</v>
      </c>
      <c r="B136" s="68">
        <v>0</v>
      </c>
      <c r="C136" s="22">
        <v>0</v>
      </c>
      <c r="D136" s="22">
        <v>0</v>
      </c>
      <c r="E136" s="20">
        <f>Model!$W$37*(Wellpath!$K136-Wellpath!$K135)*MAX(ABS(Wellpath!$L136-Wellpath!$L135),Model!$B$24*(Wellpath!$K136-Wellpath!$K135))*COS(Wellpath!$L136)*COS(Wellpath!$M136)</f>
        <v>0</v>
      </c>
      <c r="F136" s="20">
        <f>Model!$W$37*(Wellpath!$K136-Wellpath!$K135)*MAX(ABS(Wellpath!$L136-Wellpath!$L135),Model!$B$24*(Wellpath!$K136-Wellpath!$K135))*COS(Wellpath!$L136)*SIN(Wellpath!$M136)</f>
        <v>0</v>
      </c>
      <c r="G136" s="20">
        <f>Model!$W$37*(Wellpath!$K136-Wellpath!$K135)*MAX(ABS(Wellpath!$L136-Wellpath!$L135),Model!$B$24*(Wellpath!$K136-Wellpath!$K135))*-SIN(Wellpath!$L136)</f>
        <v>0</v>
      </c>
      <c r="H136" s="18">
        <f t="shared" si="34"/>
        <v>0</v>
      </c>
      <c r="I136" s="18">
        <f t="shared" si="35"/>
        <v>0</v>
      </c>
      <c r="J136" s="18">
        <f t="shared" si="36"/>
        <v>0</v>
      </c>
      <c r="K136" s="21">
        <f t="shared" si="30"/>
        <v>443957.17664889863</v>
      </c>
      <c r="L136" s="21">
        <f t="shared" si="30"/>
        <v>0.14676246517838815</v>
      </c>
      <c r="M136" s="21">
        <f t="shared" si="30"/>
        <v>0.58367677783090477</v>
      </c>
      <c r="N136" s="21">
        <f t="shared" si="31"/>
        <v>0.11562864184459093</v>
      </c>
      <c r="O136" s="21">
        <f t="shared" si="32"/>
        <v>9.5893956913297038E-2</v>
      </c>
      <c r="P136" s="21">
        <f t="shared" si="33"/>
        <v>9.6665491248288243E-2</v>
      </c>
      <c r="Q136" s="19">
        <f t="shared" si="37"/>
        <v>443957.17664889863</v>
      </c>
      <c r="R136" s="19">
        <f t="shared" si="37"/>
        <v>0.14676246517838815</v>
      </c>
      <c r="S136" s="19">
        <f t="shared" si="37"/>
        <v>0.58367677783090477</v>
      </c>
      <c r="T136" s="19">
        <f t="shared" si="38"/>
        <v>0.11562864184459093</v>
      </c>
      <c r="U136" s="19">
        <f t="shared" si="39"/>
        <v>9.5893956913297038E-2</v>
      </c>
      <c r="V136" s="19">
        <f t="shared" si="40"/>
        <v>9.6665491248288243E-2</v>
      </c>
    </row>
    <row r="137" spans="1:22" x14ac:dyDescent="0.25">
      <c r="A137" s="26">
        <f>Wellpath!E137</f>
        <v>0</v>
      </c>
      <c r="B137" s="68">
        <v>0</v>
      </c>
      <c r="C137" s="22">
        <v>0</v>
      </c>
      <c r="D137" s="22">
        <v>0</v>
      </c>
      <c r="E137" s="20">
        <f>Model!$W$37*(Wellpath!$K137-Wellpath!$K136)*MAX(ABS(Wellpath!$L137-Wellpath!$L136),Model!$B$24*(Wellpath!$K137-Wellpath!$K136))*COS(Wellpath!$L137)*COS(Wellpath!$M137)</f>
        <v>0</v>
      </c>
      <c r="F137" s="20">
        <f>Model!$W$37*(Wellpath!$K137-Wellpath!$K136)*MAX(ABS(Wellpath!$L137-Wellpath!$L136),Model!$B$24*(Wellpath!$K137-Wellpath!$K136))*COS(Wellpath!$L137)*SIN(Wellpath!$M137)</f>
        <v>0</v>
      </c>
      <c r="G137" s="20">
        <f>Model!$W$37*(Wellpath!$K137-Wellpath!$K136)*MAX(ABS(Wellpath!$L137-Wellpath!$L136),Model!$B$24*(Wellpath!$K137-Wellpath!$K136))*-SIN(Wellpath!$L137)</f>
        <v>0</v>
      </c>
      <c r="H137" s="18">
        <f t="shared" si="34"/>
        <v>0</v>
      </c>
      <c r="I137" s="18">
        <f t="shared" si="35"/>
        <v>0</v>
      </c>
      <c r="J137" s="18">
        <f t="shared" si="36"/>
        <v>0</v>
      </c>
      <c r="K137" s="21">
        <f t="shared" si="30"/>
        <v>443957.17664889863</v>
      </c>
      <c r="L137" s="21">
        <f t="shared" si="30"/>
        <v>0.14676246517838815</v>
      </c>
      <c r="M137" s="21">
        <f t="shared" si="30"/>
        <v>0.58367677783090477</v>
      </c>
      <c r="N137" s="21">
        <f t="shared" si="31"/>
        <v>0.11562864184459093</v>
      </c>
      <c r="O137" s="21">
        <f t="shared" si="32"/>
        <v>9.5893956913297038E-2</v>
      </c>
      <c r="P137" s="21">
        <f t="shared" si="33"/>
        <v>9.6665491248288243E-2</v>
      </c>
      <c r="Q137" s="19">
        <f t="shared" si="37"/>
        <v>443957.17664889863</v>
      </c>
      <c r="R137" s="19">
        <f t="shared" si="37"/>
        <v>0.14676246517838815</v>
      </c>
      <c r="S137" s="19">
        <f t="shared" si="37"/>
        <v>0.58367677783090477</v>
      </c>
      <c r="T137" s="19">
        <f t="shared" si="38"/>
        <v>0.11562864184459093</v>
      </c>
      <c r="U137" s="19">
        <f t="shared" si="39"/>
        <v>9.5893956913297038E-2</v>
      </c>
      <c r="V137" s="19">
        <f t="shared" si="40"/>
        <v>9.6665491248288243E-2</v>
      </c>
    </row>
    <row r="138" spans="1:22" x14ac:dyDescent="0.25">
      <c r="A138" s="26">
        <f>Wellpath!E138</f>
        <v>0</v>
      </c>
      <c r="B138" s="68">
        <v>0</v>
      </c>
      <c r="C138" s="22">
        <v>0</v>
      </c>
      <c r="D138" s="22">
        <v>0</v>
      </c>
      <c r="E138" s="20">
        <f>Model!$W$37*(Wellpath!$K138-Wellpath!$K137)*MAX(ABS(Wellpath!$L138-Wellpath!$L137),Model!$B$24*(Wellpath!$K138-Wellpath!$K137))*COS(Wellpath!$L138)*COS(Wellpath!$M138)</f>
        <v>0</v>
      </c>
      <c r="F138" s="20">
        <f>Model!$W$37*(Wellpath!$K138-Wellpath!$K137)*MAX(ABS(Wellpath!$L138-Wellpath!$L137),Model!$B$24*(Wellpath!$K138-Wellpath!$K137))*COS(Wellpath!$L138)*SIN(Wellpath!$M138)</f>
        <v>0</v>
      </c>
      <c r="G138" s="20">
        <f>Model!$W$37*(Wellpath!$K138-Wellpath!$K137)*MAX(ABS(Wellpath!$L138-Wellpath!$L137),Model!$B$24*(Wellpath!$K138-Wellpath!$K137))*-SIN(Wellpath!$L138)</f>
        <v>0</v>
      </c>
      <c r="H138" s="18">
        <f t="shared" si="34"/>
        <v>0</v>
      </c>
      <c r="I138" s="18">
        <f t="shared" si="35"/>
        <v>0</v>
      </c>
      <c r="J138" s="18">
        <f t="shared" si="36"/>
        <v>0</v>
      </c>
      <c r="K138" s="21">
        <f t="shared" si="30"/>
        <v>443957.17664889863</v>
      </c>
      <c r="L138" s="21">
        <f t="shared" si="30"/>
        <v>0.14676246517838815</v>
      </c>
      <c r="M138" s="21">
        <f t="shared" si="30"/>
        <v>0.58367677783090477</v>
      </c>
      <c r="N138" s="21">
        <f t="shared" si="31"/>
        <v>0.11562864184459093</v>
      </c>
      <c r="O138" s="21">
        <f t="shared" si="32"/>
        <v>9.5893956913297038E-2</v>
      </c>
      <c r="P138" s="21">
        <f t="shared" si="33"/>
        <v>9.6665491248288243E-2</v>
      </c>
      <c r="Q138" s="19">
        <f t="shared" si="37"/>
        <v>443957.17664889863</v>
      </c>
      <c r="R138" s="19">
        <f t="shared" si="37"/>
        <v>0.14676246517838815</v>
      </c>
      <c r="S138" s="19">
        <f t="shared" si="37"/>
        <v>0.58367677783090477</v>
      </c>
      <c r="T138" s="19">
        <f t="shared" si="38"/>
        <v>0.11562864184459093</v>
      </c>
      <c r="U138" s="19">
        <f t="shared" si="39"/>
        <v>9.5893956913297038E-2</v>
      </c>
      <c r="V138" s="19">
        <f t="shared" si="40"/>
        <v>9.6665491248288243E-2</v>
      </c>
    </row>
    <row r="139" spans="1:22" x14ac:dyDescent="0.25">
      <c r="A139" s="26">
        <f>Wellpath!E139</f>
        <v>0</v>
      </c>
      <c r="B139" s="68">
        <v>0</v>
      </c>
      <c r="C139" s="22">
        <v>0</v>
      </c>
      <c r="D139" s="22">
        <v>0</v>
      </c>
      <c r="E139" s="20">
        <f>Model!$W$37*(Wellpath!$K139-Wellpath!$K138)*MAX(ABS(Wellpath!$L139-Wellpath!$L138),Model!$B$24*(Wellpath!$K139-Wellpath!$K138))*COS(Wellpath!$L139)*COS(Wellpath!$M139)</f>
        <v>0</v>
      </c>
      <c r="F139" s="20">
        <f>Model!$W$37*(Wellpath!$K139-Wellpath!$K138)*MAX(ABS(Wellpath!$L139-Wellpath!$L138),Model!$B$24*(Wellpath!$K139-Wellpath!$K138))*COS(Wellpath!$L139)*SIN(Wellpath!$M139)</f>
        <v>0</v>
      </c>
      <c r="G139" s="20">
        <f>Model!$W$37*(Wellpath!$K139-Wellpath!$K138)*MAX(ABS(Wellpath!$L139-Wellpath!$L138),Model!$B$24*(Wellpath!$K139-Wellpath!$K138))*-SIN(Wellpath!$L139)</f>
        <v>0</v>
      </c>
      <c r="H139" s="18">
        <f t="shared" si="34"/>
        <v>0</v>
      </c>
      <c r="I139" s="18">
        <f t="shared" si="35"/>
        <v>0</v>
      </c>
      <c r="J139" s="18">
        <f t="shared" si="36"/>
        <v>0</v>
      </c>
      <c r="K139" s="21">
        <f t="shared" si="30"/>
        <v>443957.17664889863</v>
      </c>
      <c r="L139" s="21">
        <f t="shared" si="30"/>
        <v>0.14676246517838815</v>
      </c>
      <c r="M139" s="21">
        <f t="shared" si="30"/>
        <v>0.58367677783090477</v>
      </c>
      <c r="N139" s="21">
        <f t="shared" si="31"/>
        <v>0.11562864184459093</v>
      </c>
      <c r="O139" s="21">
        <f t="shared" si="32"/>
        <v>9.5893956913297038E-2</v>
      </c>
      <c r="P139" s="21">
        <f t="shared" si="33"/>
        <v>9.6665491248288243E-2</v>
      </c>
      <c r="Q139" s="19">
        <f t="shared" si="37"/>
        <v>443957.17664889863</v>
      </c>
      <c r="R139" s="19">
        <f t="shared" si="37"/>
        <v>0.14676246517838815</v>
      </c>
      <c r="S139" s="19">
        <f t="shared" si="37"/>
        <v>0.58367677783090477</v>
      </c>
      <c r="T139" s="19">
        <f t="shared" si="38"/>
        <v>0.11562864184459093</v>
      </c>
      <c r="U139" s="19">
        <f t="shared" si="39"/>
        <v>9.5893956913297038E-2</v>
      </c>
      <c r="V139" s="19">
        <f t="shared" si="40"/>
        <v>9.6665491248288243E-2</v>
      </c>
    </row>
    <row r="140" spans="1:22" x14ac:dyDescent="0.25">
      <c r="A140" s="26">
        <f>Wellpath!E140</f>
        <v>0</v>
      </c>
      <c r="B140" s="68">
        <v>0</v>
      </c>
      <c r="C140" s="22">
        <v>0</v>
      </c>
      <c r="D140" s="22">
        <v>0</v>
      </c>
      <c r="E140" s="20">
        <f>Model!$W$37*(Wellpath!$K140-Wellpath!$K139)*MAX(ABS(Wellpath!$L140-Wellpath!$L139),Model!$B$24*(Wellpath!$K140-Wellpath!$K139))*COS(Wellpath!$L140)*COS(Wellpath!$M140)</f>
        <v>0</v>
      </c>
      <c r="F140" s="20">
        <f>Model!$W$37*(Wellpath!$K140-Wellpath!$K139)*MAX(ABS(Wellpath!$L140-Wellpath!$L139),Model!$B$24*(Wellpath!$K140-Wellpath!$K139))*COS(Wellpath!$L140)*SIN(Wellpath!$M140)</f>
        <v>0</v>
      </c>
      <c r="G140" s="20">
        <f>Model!$W$37*(Wellpath!$K140-Wellpath!$K139)*MAX(ABS(Wellpath!$L140-Wellpath!$L139),Model!$B$24*(Wellpath!$K140-Wellpath!$K139))*-SIN(Wellpath!$L140)</f>
        <v>0</v>
      </c>
      <c r="H140" s="18">
        <f t="shared" si="34"/>
        <v>0</v>
      </c>
      <c r="I140" s="18">
        <f t="shared" si="35"/>
        <v>0</v>
      </c>
      <c r="J140" s="18">
        <f t="shared" si="36"/>
        <v>0</v>
      </c>
      <c r="K140" s="21">
        <f t="shared" si="30"/>
        <v>443957.17664889863</v>
      </c>
      <c r="L140" s="21">
        <f t="shared" si="30"/>
        <v>0.14676246517838815</v>
      </c>
      <c r="M140" s="21">
        <f t="shared" si="30"/>
        <v>0.58367677783090477</v>
      </c>
      <c r="N140" s="21">
        <f t="shared" si="31"/>
        <v>0.11562864184459093</v>
      </c>
      <c r="O140" s="21">
        <f t="shared" si="32"/>
        <v>9.5893956913297038E-2</v>
      </c>
      <c r="P140" s="21">
        <f t="shared" si="33"/>
        <v>9.6665491248288243E-2</v>
      </c>
      <c r="Q140" s="19">
        <f t="shared" si="37"/>
        <v>443957.17664889863</v>
      </c>
      <c r="R140" s="19">
        <f t="shared" si="37"/>
        <v>0.14676246517838815</v>
      </c>
      <c r="S140" s="19">
        <f t="shared" si="37"/>
        <v>0.58367677783090477</v>
      </c>
      <c r="T140" s="19">
        <f t="shared" si="38"/>
        <v>0.11562864184459093</v>
      </c>
      <c r="U140" s="19">
        <f t="shared" si="39"/>
        <v>9.5893956913297038E-2</v>
      </c>
      <c r="V140" s="19">
        <f t="shared" si="40"/>
        <v>9.6665491248288243E-2</v>
      </c>
    </row>
    <row r="141" spans="1:22" x14ac:dyDescent="0.25">
      <c r="A141" s="26">
        <f>Wellpath!E141</f>
        <v>0</v>
      </c>
      <c r="B141" s="68">
        <v>0</v>
      </c>
      <c r="C141" s="22">
        <v>0</v>
      </c>
      <c r="D141" s="22">
        <v>0</v>
      </c>
      <c r="E141" s="20">
        <f>Model!$W$37*(Wellpath!$K141-Wellpath!$K140)*MAX(ABS(Wellpath!$L141-Wellpath!$L140),Model!$B$24*(Wellpath!$K141-Wellpath!$K140))*COS(Wellpath!$L141)*COS(Wellpath!$M141)</f>
        <v>0</v>
      </c>
      <c r="F141" s="20">
        <f>Model!$W$37*(Wellpath!$K141-Wellpath!$K140)*MAX(ABS(Wellpath!$L141-Wellpath!$L140),Model!$B$24*(Wellpath!$K141-Wellpath!$K140))*COS(Wellpath!$L141)*SIN(Wellpath!$M141)</f>
        <v>0</v>
      </c>
      <c r="G141" s="20">
        <f>Model!$W$37*(Wellpath!$K141-Wellpath!$K140)*MAX(ABS(Wellpath!$L141-Wellpath!$L140),Model!$B$24*(Wellpath!$K141-Wellpath!$K140))*-SIN(Wellpath!$L141)</f>
        <v>0</v>
      </c>
      <c r="H141" s="18">
        <f t="shared" si="34"/>
        <v>0</v>
      </c>
      <c r="I141" s="18">
        <f t="shared" si="35"/>
        <v>0</v>
      </c>
      <c r="J141" s="18">
        <f t="shared" si="36"/>
        <v>0</v>
      </c>
      <c r="K141" s="21">
        <f t="shared" si="30"/>
        <v>443957.17664889863</v>
      </c>
      <c r="L141" s="21">
        <f t="shared" si="30"/>
        <v>0.14676246517838815</v>
      </c>
      <c r="M141" s="21">
        <f t="shared" si="30"/>
        <v>0.58367677783090477</v>
      </c>
      <c r="N141" s="21">
        <f t="shared" si="31"/>
        <v>0.11562864184459093</v>
      </c>
      <c r="O141" s="21">
        <f t="shared" si="32"/>
        <v>9.5893956913297038E-2</v>
      </c>
      <c r="P141" s="21">
        <f t="shared" si="33"/>
        <v>9.6665491248288243E-2</v>
      </c>
      <c r="Q141" s="19">
        <f t="shared" si="37"/>
        <v>443957.17664889863</v>
      </c>
      <c r="R141" s="19">
        <f t="shared" si="37"/>
        <v>0.14676246517838815</v>
      </c>
      <c r="S141" s="19">
        <f t="shared" si="37"/>
        <v>0.58367677783090477</v>
      </c>
      <c r="T141" s="19">
        <f t="shared" si="38"/>
        <v>0.11562864184459093</v>
      </c>
      <c r="U141" s="19">
        <f t="shared" si="39"/>
        <v>9.5893956913297038E-2</v>
      </c>
      <c r="V141" s="19">
        <f t="shared" si="40"/>
        <v>9.6665491248288243E-2</v>
      </c>
    </row>
    <row r="142" spans="1:22" x14ac:dyDescent="0.25">
      <c r="A142" s="26">
        <f>Wellpath!E142</f>
        <v>0</v>
      </c>
      <c r="B142" s="68">
        <v>0</v>
      </c>
      <c r="C142" s="22">
        <v>0</v>
      </c>
      <c r="D142" s="22">
        <v>0</v>
      </c>
      <c r="E142" s="20">
        <f>Model!$W$37*(Wellpath!$K142-Wellpath!$K141)*MAX(ABS(Wellpath!$L142-Wellpath!$L141),Model!$B$24*(Wellpath!$K142-Wellpath!$K141))*COS(Wellpath!$L142)*COS(Wellpath!$M142)</f>
        <v>0</v>
      </c>
      <c r="F142" s="20">
        <f>Model!$W$37*(Wellpath!$K142-Wellpath!$K141)*MAX(ABS(Wellpath!$L142-Wellpath!$L141),Model!$B$24*(Wellpath!$K142-Wellpath!$K141))*COS(Wellpath!$L142)*SIN(Wellpath!$M142)</f>
        <v>0</v>
      </c>
      <c r="G142" s="20">
        <f>Model!$W$37*(Wellpath!$K142-Wellpath!$K141)*MAX(ABS(Wellpath!$L142-Wellpath!$L141),Model!$B$24*(Wellpath!$K142-Wellpath!$K141))*-SIN(Wellpath!$L142)</f>
        <v>0</v>
      </c>
      <c r="H142" s="18">
        <f t="shared" si="34"/>
        <v>0</v>
      </c>
      <c r="I142" s="18">
        <f t="shared" si="35"/>
        <v>0</v>
      </c>
      <c r="J142" s="18">
        <f t="shared" si="36"/>
        <v>0</v>
      </c>
      <c r="K142" s="21">
        <f t="shared" si="30"/>
        <v>443957.17664889863</v>
      </c>
      <c r="L142" s="21">
        <f t="shared" si="30"/>
        <v>0.14676246517838815</v>
      </c>
      <c r="M142" s="21">
        <f t="shared" si="30"/>
        <v>0.58367677783090477</v>
      </c>
      <c r="N142" s="21">
        <f t="shared" si="31"/>
        <v>0.11562864184459093</v>
      </c>
      <c r="O142" s="21">
        <f t="shared" si="32"/>
        <v>9.5893956913297038E-2</v>
      </c>
      <c r="P142" s="21">
        <f t="shared" si="33"/>
        <v>9.6665491248288243E-2</v>
      </c>
      <c r="Q142" s="19">
        <f t="shared" si="37"/>
        <v>443957.17664889863</v>
      </c>
      <c r="R142" s="19">
        <f t="shared" si="37"/>
        <v>0.14676246517838815</v>
      </c>
      <c r="S142" s="19">
        <f t="shared" si="37"/>
        <v>0.58367677783090477</v>
      </c>
      <c r="T142" s="19">
        <f t="shared" si="38"/>
        <v>0.11562864184459093</v>
      </c>
      <c r="U142" s="19">
        <f t="shared" si="39"/>
        <v>9.5893956913297038E-2</v>
      </c>
      <c r="V142" s="19">
        <f t="shared" si="40"/>
        <v>9.6665491248288243E-2</v>
      </c>
    </row>
    <row r="143" spans="1:22" x14ac:dyDescent="0.25">
      <c r="A143" s="26">
        <f>Wellpath!E143</f>
        <v>0</v>
      </c>
      <c r="B143" s="68">
        <v>0</v>
      </c>
      <c r="C143" s="22">
        <v>0</v>
      </c>
      <c r="D143" s="22">
        <v>0</v>
      </c>
      <c r="E143" s="20">
        <f>Model!$W$37*(Wellpath!$K143-Wellpath!$K142)*MAX(ABS(Wellpath!$L143-Wellpath!$L142),Model!$B$24*(Wellpath!$K143-Wellpath!$K142))*COS(Wellpath!$L143)*COS(Wellpath!$M143)</f>
        <v>0</v>
      </c>
      <c r="F143" s="20">
        <f>Model!$W$37*(Wellpath!$K143-Wellpath!$K142)*MAX(ABS(Wellpath!$L143-Wellpath!$L142),Model!$B$24*(Wellpath!$K143-Wellpath!$K142))*COS(Wellpath!$L143)*SIN(Wellpath!$M143)</f>
        <v>0</v>
      </c>
      <c r="G143" s="20">
        <f>Model!$W$37*(Wellpath!$K143-Wellpath!$K142)*MAX(ABS(Wellpath!$L143-Wellpath!$L142),Model!$B$24*(Wellpath!$K143-Wellpath!$K142))*-SIN(Wellpath!$L143)</f>
        <v>0</v>
      </c>
      <c r="H143" s="18">
        <f t="shared" si="34"/>
        <v>0</v>
      </c>
      <c r="I143" s="18">
        <f t="shared" si="35"/>
        <v>0</v>
      </c>
      <c r="J143" s="18">
        <f t="shared" si="36"/>
        <v>0</v>
      </c>
      <c r="K143" s="21">
        <f t="shared" si="30"/>
        <v>443957.17664889863</v>
      </c>
      <c r="L143" s="21">
        <f t="shared" si="30"/>
        <v>0.14676246517838815</v>
      </c>
      <c r="M143" s="21">
        <f t="shared" si="30"/>
        <v>0.58367677783090477</v>
      </c>
      <c r="N143" s="21">
        <f t="shared" si="31"/>
        <v>0.11562864184459093</v>
      </c>
      <c r="O143" s="21">
        <f t="shared" si="32"/>
        <v>9.5893956913297038E-2</v>
      </c>
      <c r="P143" s="21">
        <f t="shared" si="33"/>
        <v>9.6665491248288243E-2</v>
      </c>
      <c r="Q143" s="19">
        <f t="shared" si="37"/>
        <v>443957.17664889863</v>
      </c>
      <c r="R143" s="19">
        <f t="shared" si="37"/>
        <v>0.14676246517838815</v>
      </c>
      <c r="S143" s="19">
        <f t="shared" si="37"/>
        <v>0.58367677783090477</v>
      </c>
      <c r="T143" s="19">
        <f t="shared" si="38"/>
        <v>0.11562864184459093</v>
      </c>
      <c r="U143" s="19">
        <f t="shared" si="39"/>
        <v>9.5893956913297038E-2</v>
      </c>
      <c r="V143" s="19">
        <f t="shared" si="40"/>
        <v>9.6665491248288243E-2</v>
      </c>
    </row>
    <row r="144" spans="1:22" x14ac:dyDescent="0.25">
      <c r="A144" s="26">
        <f>Wellpath!E144</f>
        <v>0</v>
      </c>
      <c r="B144" s="68">
        <v>0</v>
      </c>
      <c r="C144" s="22">
        <v>0</v>
      </c>
      <c r="D144" s="22">
        <v>0</v>
      </c>
      <c r="E144" s="20">
        <f>Model!$W$37*(Wellpath!$K144-Wellpath!$K143)*MAX(ABS(Wellpath!$L144-Wellpath!$L143),Model!$B$24*(Wellpath!$K144-Wellpath!$K143))*COS(Wellpath!$L144)*COS(Wellpath!$M144)</f>
        <v>0</v>
      </c>
      <c r="F144" s="20">
        <f>Model!$W$37*(Wellpath!$K144-Wellpath!$K143)*MAX(ABS(Wellpath!$L144-Wellpath!$L143),Model!$B$24*(Wellpath!$K144-Wellpath!$K143))*COS(Wellpath!$L144)*SIN(Wellpath!$M144)</f>
        <v>0</v>
      </c>
      <c r="G144" s="20">
        <f>Model!$W$37*(Wellpath!$K144-Wellpath!$K143)*MAX(ABS(Wellpath!$L144-Wellpath!$L143),Model!$B$24*(Wellpath!$K144-Wellpath!$K143))*-SIN(Wellpath!$L144)</f>
        <v>0</v>
      </c>
      <c r="H144" s="18">
        <f t="shared" si="34"/>
        <v>0</v>
      </c>
      <c r="I144" s="18">
        <f t="shared" si="35"/>
        <v>0</v>
      </c>
      <c r="J144" s="18">
        <f t="shared" si="36"/>
        <v>0</v>
      </c>
      <c r="K144" s="21">
        <f t="shared" si="30"/>
        <v>443957.17664889863</v>
      </c>
      <c r="L144" s="21">
        <f t="shared" si="30"/>
        <v>0.14676246517838815</v>
      </c>
      <c r="M144" s="21">
        <f t="shared" si="30"/>
        <v>0.58367677783090477</v>
      </c>
      <c r="N144" s="21">
        <f t="shared" si="31"/>
        <v>0.11562864184459093</v>
      </c>
      <c r="O144" s="21">
        <f t="shared" si="32"/>
        <v>9.5893956913297038E-2</v>
      </c>
      <c r="P144" s="21">
        <f t="shared" si="33"/>
        <v>9.6665491248288243E-2</v>
      </c>
      <c r="Q144" s="19">
        <f t="shared" si="37"/>
        <v>443957.17664889863</v>
      </c>
      <c r="R144" s="19">
        <f t="shared" si="37"/>
        <v>0.14676246517838815</v>
      </c>
      <c r="S144" s="19">
        <f t="shared" si="37"/>
        <v>0.58367677783090477</v>
      </c>
      <c r="T144" s="19">
        <f t="shared" si="38"/>
        <v>0.11562864184459093</v>
      </c>
      <c r="U144" s="19">
        <f t="shared" si="39"/>
        <v>9.5893956913297038E-2</v>
      </c>
      <c r="V144" s="19">
        <f t="shared" si="40"/>
        <v>9.6665491248288243E-2</v>
      </c>
    </row>
    <row r="145" spans="1:22" x14ac:dyDescent="0.25">
      <c r="A145" s="26">
        <f>Wellpath!E145</f>
        <v>0</v>
      </c>
      <c r="B145" s="68">
        <v>0</v>
      </c>
      <c r="C145" s="22">
        <v>0</v>
      </c>
      <c r="D145" s="22">
        <v>0</v>
      </c>
      <c r="E145" s="20">
        <f>Model!$W$37*(Wellpath!$K145-Wellpath!$K144)*MAX(ABS(Wellpath!$L145-Wellpath!$L144),Model!$B$24*(Wellpath!$K145-Wellpath!$K144))*COS(Wellpath!$L145)*COS(Wellpath!$M145)</f>
        <v>0</v>
      </c>
      <c r="F145" s="20">
        <f>Model!$W$37*(Wellpath!$K145-Wellpath!$K144)*MAX(ABS(Wellpath!$L145-Wellpath!$L144),Model!$B$24*(Wellpath!$K145-Wellpath!$K144))*COS(Wellpath!$L145)*SIN(Wellpath!$M145)</f>
        <v>0</v>
      </c>
      <c r="G145" s="20">
        <f>Model!$W$37*(Wellpath!$K145-Wellpath!$K144)*MAX(ABS(Wellpath!$L145-Wellpath!$L144),Model!$B$24*(Wellpath!$K145-Wellpath!$K144))*-SIN(Wellpath!$L145)</f>
        <v>0</v>
      </c>
      <c r="H145" s="18">
        <f t="shared" si="34"/>
        <v>0</v>
      </c>
      <c r="I145" s="18">
        <f t="shared" si="35"/>
        <v>0</v>
      </c>
      <c r="J145" s="18">
        <f t="shared" si="36"/>
        <v>0</v>
      </c>
      <c r="K145" s="21">
        <f t="shared" si="30"/>
        <v>443957.17664889863</v>
      </c>
      <c r="L145" s="21">
        <f t="shared" si="30"/>
        <v>0.14676246517838815</v>
      </c>
      <c r="M145" s="21">
        <f t="shared" si="30"/>
        <v>0.58367677783090477</v>
      </c>
      <c r="N145" s="21">
        <f t="shared" si="31"/>
        <v>0.11562864184459093</v>
      </c>
      <c r="O145" s="21">
        <f t="shared" si="32"/>
        <v>9.5893956913297038E-2</v>
      </c>
      <c r="P145" s="21">
        <f t="shared" si="33"/>
        <v>9.6665491248288243E-2</v>
      </c>
      <c r="Q145" s="19">
        <f t="shared" si="37"/>
        <v>443957.17664889863</v>
      </c>
      <c r="R145" s="19">
        <f t="shared" si="37"/>
        <v>0.14676246517838815</v>
      </c>
      <c r="S145" s="19">
        <f t="shared" si="37"/>
        <v>0.58367677783090477</v>
      </c>
      <c r="T145" s="19">
        <f t="shared" si="38"/>
        <v>0.11562864184459093</v>
      </c>
      <c r="U145" s="19">
        <f t="shared" si="39"/>
        <v>9.5893956913297038E-2</v>
      </c>
      <c r="V145" s="19">
        <f t="shared" si="40"/>
        <v>9.6665491248288243E-2</v>
      </c>
    </row>
    <row r="146" spans="1:22" x14ac:dyDescent="0.25">
      <c r="A146" s="26">
        <f>Wellpath!E146</f>
        <v>0</v>
      </c>
      <c r="B146" s="68">
        <v>0</v>
      </c>
      <c r="C146" s="22">
        <v>0</v>
      </c>
      <c r="D146" s="22">
        <v>0</v>
      </c>
      <c r="E146" s="20">
        <f>Model!$W$37*(Wellpath!$K146-Wellpath!$K145)*MAX(ABS(Wellpath!$L146-Wellpath!$L145),Model!$B$24*(Wellpath!$K146-Wellpath!$K145))*COS(Wellpath!$L146)*COS(Wellpath!$M146)</f>
        <v>0</v>
      </c>
      <c r="F146" s="20">
        <f>Model!$W$37*(Wellpath!$K146-Wellpath!$K145)*MAX(ABS(Wellpath!$L146-Wellpath!$L145),Model!$B$24*(Wellpath!$K146-Wellpath!$K145))*COS(Wellpath!$L146)*SIN(Wellpath!$M146)</f>
        <v>0</v>
      </c>
      <c r="G146" s="20">
        <f>Model!$W$37*(Wellpath!$K146-Wellpath!$K145)*MAX(ABS(Wellpath!$L146-Wellpath!$L145),Model!$B$24*(Wellpath!$K146-Wellpath!$K145))*-SIN(Wellpath!$L146)</f>
        <v>0</v>
      </c>
      <c r="H146" s="18">
        <f t="shared" si="34"/>
        <v>0</v>
      </c>
      <c r="I146" s="18">
        <f t="shared" si="35"/>
        <v>0</v>
      </c>
      <c r="J146" s="18">
        <f t="shared" si="36"/>
        <v>0</v>
      </c>
      <c r="K146" s="21">
        <f t="shared" si="30"/>
        <v>443957.17664889863</v>
      </c>
      <c r="L146" s="21">
        <f t="shared" si="30"/>
        <v>0.14676246517838815</v>
      </c>
      <c r="M146" s="21">
        <f t="shared" si="30"/>
        <v>0.58367677783090477</v>
      </c>
      <c r="N146" s="21">
        <f t="shared" si="31"/>
        <v>0.11562864184459093</v>
      </c>
      <c r="O146" s="21">
        <f t="shared" si="32"/>
        <v>9.5893956913297038E-2</v>
      </c>
      <c r="P146" s="21">
        <f t="shared" si="33"/>
        <v>9.6665491248288243E-2</v>
      </c>
      <c r="Q146" s="19">
        <f t="shared" si="37"/>
        <v>443957.17664889863</v>
      </c>
      <c r="R146" s="19">
        <f t="shared" si="37"/>
        <v>0.14676246517838815</v>
      </c>
      <c r="S146" s="19">
        <f t="shared" si="37"/>
        <v>0.58367677783090477</v>
      </c>
      <c r="T146" s="19">
        <f t="shared" si="38"/>
        <v>0.11562864184459093</v>
      </c>
      <c r="U146" s="19">
        <f t="shared" si="39"/>
        <v>9.5893956913297038E-2</v>
      </c>
      <c r="V146" s="19">
        <f t="shared" si="40"/>
        <v>9.6665491248288243E-2</v>
      </c>
    </row>
    <row r="147" spans="1:22" x14ac:dyDescent="0.25">
      <c r="A147" s="26">
        <f>Wellpath!E147</f>
        <v>0</v>
      </c>
      <c r="B147" s="68">
        <v>0</v>
      </c>
      <c r="C147" s="22">
        <v>0</v>
      </c>
      <c r="D147" s="22">
        <v>0</v>
      </c>
      <c r="E147" s="20">
        <f>Model!$W$37*(Wellpath!$K147-Wellpath!$K146)*MAX(ABS(Wellpath!$L147-Wellpath!$L146),Model!$B$24*(Wellpath!$K147-Wellpath!$K146))*COS(Wellpath!$L147)*COS(Wellpath!$M147)</f>
        <v>0</v>
      </c>
      <c r="F147" s="20">
        <f>Model!$W$37*(Wellpath!$K147-Wellpath!$K146)*MAX(ABS(Wellpath!$L147-Wellpath!$L146),Model!$B$24*(Wellpath!$K147-Wellpath!$K146))*COS(Wellpath!$L147)*SIN(Wellpath!$M147)</f>
        <v>0</v>
      </c>
      <c r="G147" s="20">
        <f>Model!$W$37*(Wellpath!$K147-Wellpath!$K146)*MAX(ABS(Wellpath!$L147-Wellpath!$L146),Model!$B$24*(Wellpath!$K147-Wellpath!$K146))*-SIN(Wellpath!$L147)</f>
        <v>0</v>
      </c>
      <c r="H147" s="18">
        <f t="shared" si="34"/>
        <v>0</v>
      </c>
      <c r="I147" s="18">
        <f t="shared" si="35"/>
        <v>0</v>
      </c>
      <c r="J147" s="18">
        <f t="shared" si="36"/>
        <v>0</v>
      </c>
      <c r="K147" s="21">
        <f t="shared" si="30"/>
        <v>443957.17664889863</v>
      </c>
      <c r="L147" s="21">
        <f t="shared" si="30"/>
        <v>0.14676246517838815</v>
      </c>
      <c r="M147" s="21">
        <f t="shared" si="30"/>
        <v>0.58367677783090477</v>
      </c>
      <c r="N147" s="21">
        <f t="shared" si="31"/>
        <v>0.11562864184459093</v>
      </c>
      <c r="O147" s="21">
        <f t="shared" si="32"/>
        <v>9.5893956913297038E-2</v>
      </c>
      <c r="P147" s="21">
        <f t="shared" si="33"/>
        <v>9.6665491248288243E-2</v>
      </c>
      <c r="Q147" s="19">
        <f t="shared" si="37"/>
        <v>443957.17664889863</v>
      </c>
      <c r="R147" s="19">
        <f t="shared" si="37"/>
        <v>0.14676246517838815</v>
      </c>
      <c r="S147" s="19">
        <f t="shared" si="37"/>
        <v>0.58367677783090477</v>
      </c>
      <c r="T147" s="19">
        <f t="shared" si="38"/>
        <v>0.11562864184459093</v>
      </c>
      <c r="U147" s="19">
        <f t="shared" si="39"/>
        <v>9.5893956913297038E-2</v>
      </c>
      <c r="V147" s="19">
        <f t="shared" si="40"/>
        <v>9.6665491248288243E-2</v>
      </c>
    </row>
    <row r="148" spans="1:22" x14ac:dyDescent="0.25">
      <c r="A148" s="26">
        <f>Wellpath!E148</f>
        <v>0</v>
      </c>
      <c r="B148" s="68">
        <v>0</v>
      </c>
      <c r="C148" s="22">
        <v>0</v>
      </c>
      <c r="D148" s="22">
        <v>0</v>
      </c>
      <c r="E148" s="20">
        <f>Model!$W$37*(Wellpath!$K148-Wellpath!$K147)*MAX(ABS(Wellpath!$L148-Wellpath!$L147),Model!$B$24*(Wellpath!$K148-Wellpath!$K147))*COS(Wellpath!$L148)*COS(Wellpath!$M148)</f>
        <v>0</v>
      </c>
      <c r="F148" s="20">
        <f>Model!$W$37*(Wellpath!$K148-Wellpath!$K147)*MAX(ABS(Wellpath!$L148-Wellpath!$L147),Model!$B$24*(Wellpath!$K148-Wellpath!$K147))*COS(Wellpath!$L148)*SIN(Wellpath!$M148)</f>
        <v>0</v>
      </c>
      <c r="G148" s="20">
        <f>Model!$W$37*(Wellpath!$K148-Wellpath!$K147)*MAX(ABS(Wellpath!$L148-Wellpath!$L147),Model!$B$24*(Wellpath!$K148-Wellpath!$K147))*-SIN(Wellpath!$L148)</f>
        <v>0</v>
      </c>
      <c r="H148" s="18">
        <f t="shared" si="34"/>
        <v>0</v>
      </c>
      <c r="I148" s="18">
        <f t="shared" si="35"/>
        <v>0</v>
      </c>
      <c r="J148" s="18">
        <f t="shared" si="36"/>
        <v>0</v>
      </c>
      <c r="K148" s="21">
        <f t="shared" ref="K148:M163" si="41">K147+E148^2</f>
        <v>443957.17664889863</v>
      </c>
      <c r="L148" s="21">
        <f t="shared" si="41"/>
        <v>0.14676246517838815</v>
      </c>
      <c r="M148" s="21">
        <f t="shared" si="41"/>
        <v>0.58367677783090477</v>
      </c>
      <c r="N148" s="21">
        <f t="shared" si="31"/>
        <v>0.11562864184459093</v>
      </c>
      <c r="O148" s="21">
        <f t="shared" si="32"/>
        <v>9.5893956913297038E-2</v>
      </c>
      <c r="P148" s="21">
        <f t="shared" si="33"/>
        <v>9.6665491248288243E-2</v>
      </c>
      <c r="Q148" s="19">
        <f t="shared" si="37"/>
        <v>443957.17664889863</v>
      </c>
      <c r="R148" s="19">
        <f t="shared" si="37"/>
        <v>0.14676246517838815</v>
      </c>
      <c r="S148" s="19">
        <f t="shared" si="37"/>
        <v>0.58367677783090477</v>
      </c>
      <c r="T148" s="19">
        <f t="shared" si="38"/>
        <v>0.11562864184459093</v>
      </c>
      <c r="U148" s="19">
        <f t="shared" si="39"/>
        <v>9.5893956913297038E-2</v>
      </c>
      <c r="V148" s="19">
        <f t="shared" si="40"/>
        <v>9.6665491248288243E-2</v>
      </c>
    </row>
    <row r="149" spans="1:22" x14ac:dyDescent="0.25">
      <c r="A149" s="26">
        <f>Wellpath!E149</f>
        <v>0</v>
      </c>
      <c r="B149" s="68">
        <v>0</v>
      </c>
      <c r="C149" s="22">
        <v>0</v>
      </c>
      <c r="D149" s="22">
        <v>0</v>
      </c>
      <c r="E149" s="20">
        <f>Model!$W$37*(Wellpath!$K149-Wellpath!$K148)*MAX(ABS(Wellpath!$L149-Wellpath!$L148),Model!$B$24*(Wellpath!$K149-Wellpath!$K148))*COS(Wellpath!$L149)*COS(Wellpath!$M149)</f>
        <v>0</v>
      </c>
      <c r="F149" s="20">
        <f>Model!$W$37*(Wellpath!$K149-Wellpath!$K148)*MAX(ABS(Wellpath!$L149-Wellpath!$L148),Model!$B$24*(Wellpath!$K149-Wellpath!$K148))*COS(Wellpath!$L149)*SIN(Wellpath!$M149)</f>
        <v>0</v>
      </c>
      <c r="G149" s="20">
        <f>Model!$W$37*(Wellpath!$K149-Wellpath!$K148)*MAX(ABS(Wellpath!$L149-Wellpath!$L148),Model!$B$24*(Wellpath!$K149-Wellpath!$K148))*-SIN(Wellpath!$L149)</f>
        <v>0</v>
      </c>
      <c r="H149" s="18">
        <f t="shared" si="34"/>
        <v>0</v>
      </c>
      <c r="I149" s="18">
        <f t="shared" si="35"/>
        <v>0</v>
      </c>
      <c r="J149" s="18">
        <f t="shared" si="36"/>
        <v>0</v>
      </c>
      <c r="K149" s="21">
        <f t="shared" si="41"/>
        <v>443957.17664889863</v>
      </c>
      <c r="L149" s="21">
        <f t="shared" si="41"/>
        <v>0.14676246517838815</v>
      </c>
      <c r="M149" s="21">
        <f t="shared" si="41"/>
        <v>0.58367677783090477</v>
      </c>
      <c r="N149" s="21">
        <f t="shared" si="31"/>
        <v>0.11562864184459093</v>
      </c>
      <c r="O149" s="21">
        <f t="shared" si="32"/>
        <v>9.5893956913297038E-2</v>
      </c>
      <c r="P149" s="21">
        <f t="shared" si="33"/>
        <v>9.6665491248288243E-2</v>
      </c>
      <c r="Q149" s="19">
        <f t="shared" ref="Q149:S212" si="42">K148+H149^2</f>
        <v>443957.17664889863</v>
      </c>
      <c r="R149" s="19">
        <f t="shared" si="42"/>
        <v>0.14676246517838815</v>
      </c>
      <c r="S149" s="19">
        <f t="shared" si="42"/>
        <v>0.58367677783090477</v>
      </c>
      <c r="T149" s="19">
        <f t="shared" si="38"/>
        <v>0.11562864184459093</v>
      </c>
      <c r="U149" s="19">
        <f t="shared" si="39"/>
        <v>9.5893956913297038E-2</v>
      </c>
      <c r="V149" s="19">
        <f t="shared" si="40"/>
        <v>9.6665491248288243E-2</v>
      </c>
    </row>
    <row r="150" spans="1:22" x14ac:dyDescent="0.25">
      <c r="A150" s="26">
        <f>Wellpath!E150</f>
        <v>0</v>
      </c>
      <c r="B150" s="68">
        <v>0</v>
      </c>
      <c r="C150" s="22">
        <v>0</v>
      </c>
      <c r="D150" s="22">
        <v>0</v>
      </c>
      <c r="E150" s="20">
        <f>Model!$W$37*(Wellpath!$K150-Wellpath!$K149)*MAX(ABS(Wellpath!$L150-Wellpath!$L149),Model!$B$24*(Wellpath!$K150-Wellpath!$K149))*COS(Wellpath!$L150)*COS(Wellpath!$M150)</f>
        <v>0</v>
      </c>
      <c r="F150" s="20">
        <f>Model!$W$37*(Wellpath!$K150-Wellpath!$K149)*MAX(ABS(Wellpath!$L150-Wellpath!$L149),Model!$B$24*(Wellpath!$K150-Wellpath!$K149))*COS(Wellpath!$L150)*SIN(Wellpath!$M150)</f>
        <v>0</v>
      </c>
      <c r="G150" s="20">
        <f>Model!$W$37*(Wellpath!$K150-Wellpath!$K149)*MAX(ABS(Wellpath!$L150-Wellpath!$L149),Model!$B$24*(Wellpath!$K150-Wellpath!$K149))*-SIN(Wellpath!$L150)</f>
        <v>0</v>
      </c>
      <c r="H150" s="18">
        <f t="shared" si="34"/>
        <v>0</v>
      </c>
      <c r="I150" s="18">
        <f t="shared" si="35"/>
        <v>0</v>
      </c>
      <c r="J150" s="18">
        <f t="shared" si="36"/>
        <v>0</v>
      </c>
      <c r="K150" s="21">
        <f t="shared" si="41"/>
        <v>443957.17664889863</v>
      </c>
      <c r="L150" s="21">
        <f t="shared" si="41"/>
        <v>0.14676246517838815</v>
      </c>
      <c r="M150" s="21">
        <f t="shared" si="41"/>
        <v>0.58367677783090477</v>
      </c>
      <c r="N150" s="21">
        <f t="shared" si="31"/>
        <v>0.11562864184459093</v>
      </c>
      <c r="O150" s="21">
        <f t="shared" si="32"/>
        <v>9.5893956913297038E-2</v>
      </c>
      <c r="P150" s="21">
        <f t="shared" si="33"/>
        <v>9.6665491248288243E-2</v>
      </c>
      <c r="Q150" s="19">
        <f t="shared" si="42"/>
        <v>443957.17664889863</v>
      </c>
      <c r="R150" s="19">
        <f t="shared" si="42"/>
        <v>0.14676246517838815</v>
      </c>
      <c r="S150" s="19">
        <f t="shared" si="42"/>
        <v>0.58367677783090477</v>
      </c>
      <c r="T150" s="19">
        <f t="shared" si="38"/>
        <v>0.11562864184459093</v>
      </c>
      <c r="U150" s="19">
        <f t="shared" si="39"/>
        <v>9.5893956913297038E-2</v>
      </c>
      <c r="V150" s="19">
        <f t="shared" si="40"/>
        <v>9.6665491248288243E-2</v>
      </c>
    </row>
    <row r="151" spans="1:22" x14ac:dyDescent="0.25">
      <c r="A151" s="26">
        <f>Wellpath!E151</f>
        <v>0</v>
      </c>
      <c r="B151" s="68">
        <v>0</v>
      </c>
      <c r="C151" s="22">
        <v>0</v>
      </c>
      <c r="D151" s="22">
        <v>0</v>
      </c>
      <c r="E151" s="20">
        <f>Model!$W$37*(Wellpath!$K151-Wellpath!$K150)*MAX(ABS(Wellpath!$L151-Wellpath!$L150),Model!$B$24*(Wellpath!$K151-Wellpath!$K150))*COS(Wellpath!$L151)*COS(Wellpath!$M151)</f>
        <v>0</v>
      </c>
      <c r="F151" s="20">
        <f>Model!$W$37*(Wellpath!$K151-Wellpath!$K150)*MAX(ABS(Wellpath!$L151-Wellpath!$L150),Model!$B$24*(Wellpath!$K151-Wellpath!$K150))*COS(Wellpath!$L151)*SIN(Wellpath!$M151)</f>
        <v>0</v>
      </c>
      <c r="G151" s="20">
        <f>Model!$W$37*(Wellpath!$K151-Wellpath!$K150)*MAX(ABS(Wellpath!$L151-Wellpath!$L150),Model!$B$24*(Wellpath!$K151-Wellpath!$K150))*-SIN(Wellpath!$L151)</f>
        <v>0</v>
      </c>
      <c r="H151" s="18">
        <f t="shared" si="34"/>
        <v>0</v>
      </c>
      <c r="I151" s="18">
        <f t="shared" si="35"/>
        <v>0</v>
      </c>
      <c r="J151" s="18">
        <f t="shared" si="36"/>
        <v>0</v>
      </c>
      <c r="K151" s="21">
        <f t="shared" si="41"/>
        <v>443957.17664889863</v>
      </c>
      <c r="L151" s="21">
        <f t="shared" si="41"/>
        <v>0.14676246517838815</v>
      </c>
      <c r="M151" s="21">
        <f t="shared" si="41"/>
        <v>0.58367677783090477</v>
      </c>
      <c r="N151" s="21">
        <f t="shared" si="31"/>
        <v>0.11562864184459093</v>
      </c>
      <c r="O151" s="21">
        <f t="shared" si="32"/>
        <v>9.5893956913297038E-2</v>
      </c>
      <c r="P151" s="21">
        <f t="shared" si="33"/>
        <v>9.6665491248288243E-2</v>
      </c>
      <c r="Q151" s="19">
        <f t="shared" si="42"/>
        <v>443957.17664889863</v>
      </c>
      <c r="R151" s="19">
        <f t="shared" si="42"/>
        <v>0.14676246517838815</v>
      </c>
      <c r="S151" s="19">
        <f t="shared" si="42"/>
        <v>0.58367677783090477</v>
      </c>
      <c r="T151" s="19">
        <f t="shared" si="38"/>
        <v>0.11562864184459093</v>
      </c>
      <c r="U151" s="19">
        <f t="shared" si="39"/>
        <v>9.5893956913297038E-2</v>
      </c>
      <c r="V151" s="19">
        <f t="shared" si="40"/>
        <v>9.6665491248288243E-2</v>
      </c>
    </row>
    <row r="152" spans="1:22" x14ac:dyDescent="0.25">
      <c r="A152" s="26">
        <f>Wellpath!E152</f>
        <v>0</v>
      </c>
      <c r="B152" s="68">
        <v>0</v>
      </c>
      <c r="C152" s="22">
        <v>0</v>
      </c>
      <c r="D152" s="22">
        <v>0</v>
      </c>
      <c r="E152" s="20">
        <f>Model!$W$37*(Wellpath!$K152-Wellpath!$K151)*MAX(ABS(Wellpath!$L152-Wellpath!$L151),Model!$B$24*(Wellpath!$K152-Wellpath!$K151))*COS(Wellpath!$L152)*COS(Wellpath!$M152)</f>
        <v>0</v>
      </c>
      <c r="F152" s="20">
        <f>Model!$W$37*(Wellpath!$K152-Wellpath!$K151)*MAX(ABS(Wellpath!$L152-Wellpath!$L151),Model!$B$24*(Wellpath!$K152-Wellpath!$K151))*COS(Wellpath!$L152)*SIN(Wellpath!$M152)</f>
        <v>0</v>
      </c>
      <c r="G152" s="20">
        <f>Model!$W$37*(Wellpath!$K152-Wellpath!$K151)*MAX(ABS(Wellpath!$L152-Wellpath!$L151),Model!$B$24*(Wellpath!$K152-Wellpath!$K151))*-SIN(Wellpath!$L152)</f>
        <v>0</v>
      </c>
      <c r="H152" s="18">
        <f t="shared" si="34"/>
        <v>0</v>
      </c>
      <c r="I152" s="18">
        <f t="shared" si="35"/>
        <v>0</v>
      </c>
      <c r="J152" s="18">
        <f t="shared" si="36"/>
        <v>0</v>
      </c>
      <c r="K152" s="21">
        <f t="shared" si="41"/>
        <v>443957.17664889863</v>
      </c>
      <c r="L152" s="21">
        <f t="shared" si="41"/>
        <v>0.14676246517838815</v>
      </c>
      <c r="M152" s="21">
        <f t="shared" si="41"/>
        <v>0.58367677783090477</v>
      </c>
      <c r="N152" s="21">
        <f t="shared" si="31"/>
        <v>0.11562864184459093</v>
      </c>
      <c r="O152" s="21">
        <f t="shared" si="32"/>
        <v>9.5893956913297038E-2</v>
      </c>
      <c r="P152" s="21">
        <f t="shared" si="33"/>
        <v>9.6665491248288243E-2</v>
      </c>
      <c r="Q152" s="19">
        <f t="shared" si="42"/>
        <v>443957.17664889863</v>
      </c>
      <c r="R152" s="19">
        <f t="shared" si="42"/>
        <v>0.14676246517838815</v>
      </c>
      <c r="S152" s="19">
        <f t="shared" si="42"/>
        <v>0.58367677783090477</v>
      </c>
      <c r="T152" s="19">
        <f t="shared" si="38"/>
        <v>0.11562864184459093</v>
      </c>
      <c r="U152" s="19">
        <f t="shared" si="39"/>
        <v>9.5893956913297038E-2</v>
      </c>
      <c r="V152" s="19">
        <f t="shared" si="40"/>
        <v>9.6665491248288243E-2</v>
      </c>
    </row>
    <row r="153" spans="1:22" x14ac:dyDescent="0.25">
      <c r="A153" s="26">
        <f>Wellpath!E153</f>
        <v>0</v>
      </c>
      <c r="B153" s="68">
        <v>0</v>
      </c>
      <c r="C153" s="22">
        <v>0</v>
      </c>
      <c r="D153" s="22">
        <v>0</v>
      </c>
      <c r="E153" s="20">
        <f>Model!$W$37*(Wellpath!$K153-Wellpath!$K152)*MAX(ABS(Wellpath!$L153-Wellpath!$L152),Model!$B$24*(Wellpath!$K153-Wellpath!$K152))*COS(Wellpath!$L153)*COS(Wellpath!$M153)</f>
        <v>0</v>
      </c>
      <c r="F153" s="20">
        <f>Model!$W$37*(Wellpath!$K153-Wellpath!$K152)*MAX(ABS(Wellpath!$L153-Wellpath!$L152),Model!$B$24*(Wellpath!$K153-Wellpath!$K152))*COS(Wellpath!$L153)*SIN(Wellpath!$M153)</f>
        <v>0</v>
      </c>
      <c r="G153" s="20">
        <f>Model!$W$37*(Wellpath!$K153-Wellpath!$K152)*MAX(ABS(Wellpath!$L153-Wellpath!$L152),Model!$B$24*(Wellpath!$K153-Wellpath!$K152))*-SIN(Wellpath!$L153)</f>
        <v>0</v>
      </c>
      <c r="H153" s="18">
        <f t="shared" si="34"/>
        <v>0</v>
      </c>
      <c r="I153" s="18">
        <f t="shared" si="35"/>
        <v>0</v>
      </c>
      <c r="J153" s="18">
        <f t="shared" si="36"/>
        <v>0</v>
      </c>
      <c r="K153" s="21">
        <f t="shared" si="41"/>
        <v>443957.17664889863</v>
      </c>
      <c r="L153" s="21">
        <f t="shared" si="41"/>
        <v>0.14676246517838815</v>
      </c>
      <c r="M153" s="21">
        <f t="shared" si="41"/>
        <v>0.58367677783090477</v>
      </c>
      <c r="N153" s="21">
        <f t="shared" si="31"/>
        <v>0.11562864184459093</v>
      </c>
      <c r="O153" s="21">
        <f t="shared" si="32"/>
        <v>9.5893956913297038E-2</v>
      </c>
      <c r="P153" s="21">
        <f t="shared" si="33"/>
        <v>9.6665491248288243E-2</v>
      </c>
      <c r="Q153" s="19">
        <f t="shared" si="42"/>
        <v>443957.17664889863</v>
      </c>
      <c r="R153" s="19">
        <f t="shared" si="42"/>
        <v>0.14676246517838815</v>
      </c>
      <c r="S153" s="19">
        <f t="shared" si="42"/>
        <v>0.58367677783090477</v>
      </c>
      <c r="T153" s="19">
        <f t="shared" si="38"/>
        <v>0.11562864184459093</v>
      </c>
      <c r="U153" s="19">
        <f t="shared" si="39"/>
        <v>9.5893956913297038E-2</v>
      </c>
      <c r="V153" s="19">
        <f t="shared" si="40"/>
        <v>9.6665491248288243E-2</v>
      </c>
    </row>
    <row r="154" spans="1:22" x14ac:dyDescent="0.25">
      <c r="A154" s="26">
        <f>Wellpath!E154</f>
        <v>0</v>
      </c>
      <c r="B154" s="68">
        <v>0</v>
      </c>
      <c r="C154" s="22">
        <v>0</v>
      </c>
      <c r="D154" s="22">
        <v>0</v>
      </c>
      <c r="E154" s="20">
        <f>Model!$W$37*(Wellpath!$K154-Wellpath!$K153)*MAX(ABS(Wellpath!$L154-Wellpath!$L153),Model!$B$24*(Wellpath!$K154-Wellpath!$K153))*COS(Wellpath!$L154)*COS(Wellpath!$M154)</f>
        <v>0</v>
      </c>
      <c r="F154" s="20">
        <f>Model!$W$37*(Wellpath!$K154-Wellpath!$K153)*MAX(ABS(Wellpath!$L154-Wellpath!$L153),Model!$B$24*(Wellpath!$K154-Wellpath!$K153))*COS(Wellpath!$L154)*SIN(Wellpath!$M154)</f>
        <v>0</v>
      </c>
      <c r="G154" s="20">
        <f>Model!$W$37*(Wellpath!$K154-Wellpath!$K153)*MAX(ABS(Wellpath!$L154-Wellpath!$L153),Model!$B$24*(Wellpath!$K154-Wellpath!$K153))*-SIN(Wellpath!$L154)</f>
        <v>0</v>
      </c>
      <c r="H154" s="18">
        <f t="shared" si="34"/>
        <v>0</v>
      </c>
      <c r="I154" s="18">
        <f t="shared" si="35"/>
        <v>0</v>
      </c>
      <c r="J154" s="18">
        <f t="shared" si="36"/>
        <v>0</v>
      </c>
      <c r="K154" s="21">
        <f t="shared" si="41"/>
        <v>443957.17664889863</v>
      </c>
      <c r="L154" s="21">
        <f t="shared" si="41"/>
        <v>0.14676246517838815</v>
      </c>
      <c r="M154" s="21">
        <f t="shared" si="41"/>
        <v>0.58367677783090477</v>
      </c>
      <c r="N154" s="21">
        <f t="shared" si="31"/>
        <v>0.11562864184459093</v>
      </c>
      <c r="O154" s="21">
        <f t="shared" si="32"/>
        <v>9.5893956913297038E-2</v>
      </c>
      <c r="P154" s="21">
        <f t="shared" si="33"/>
        <v>9.6665491248288243E-2</v>
      </c>
      <c r="Q154" s="19">
        <f t="shared" si="42"/>
        <v>443957.17664889863</v>
      </c>
      <c r="R154" s="19">
        <f t="shared" si="42"/>
        <v>0.14676246517838815</v>
      </c>
      <c r="S154" s="19">
        <f t="shared" si="42"/>
        <v>0.58367677783090477</v>
      </c>
      <c r="T154" s="19">
        <f t="shared" si="38"/>
        <v>0.11562864184459093</v>
      </c>
      <c r="U154" s="19">
        <f t="shared" si="39"/>
        <v>9.5893956913297038E-2</v>
      </c>
      <c r="V154" s="19">
        <f t="shared" si="40"/>
        <v>9.6665491248288243E-2</v>
      </c>
    </row>
    <row r="155" spans="1:22" x14ac:dyDescent="0.25">
      <c r="A155" s="26">
        <f>Wellpath!E155</f>
        <v>0</v>
      </c>
      <c r="B155" s="68">
        <v>0</v>
      </c>
      <c r="C155" s="22">
        <v>0</v>
      </c>
      <c r="D155" s="22">
        <v>0</v>
      </c>
      <c r="E155" s="20">
        <f>Model!$W$37*(Wellpath!$K155-Wellpath!$K154)*MAX(ABS(Wellpath!$L155-Wellpath!$L154),Model!$B$24*(Wellpath!$K155-Wellpath!$K154))*COS(Wellpath!$L155)*COS(Wellpath!$M155)</f>
        <v>0</v>
      </c>
      <c r="F155" s="20">
        <f>Model!$W$37*(Wellpath!$K155-Wellpath!$K154)*MAX(ABS(Wellpath!$L155-Wellpath!$L154),Model!$B$24*(Wellpath!$K155-Wellpath!$K154))*COS(Wellpath!$L155)*SIN(Wellpath!$M155)</f>
        <v>0</v>
      </c>
      <c r="G155" s="20">
        <f>Model!$W$37*(Wellpath!$K155-Wellpath!$K154)*MAX(ABS(Wellpath!$L155-Wellpath!$L154),Model!$B$24*(Wellpath!$K155-Wellpath!$K154))*-SIN(Wellpath!$L155)</f>
        <v>0</v>
      </c>
      <c r="H155" s="18">
        <f t="shared" si="34"/>
        <v>0</v>
      </c>
      <c r="I155" s="18">
        <f t="shared" si="35"/>
        <v>0</v>
      </c>
      <c r="J155" s="18">
        <f t="shared" si="36"/>
        <v>0</v>
      </c>
      <c r="K155" s="21">
        <f t="shared" si="41"/>
        <v>443957.17664889863</v>
      </c>
      <c r="L155" s="21">
        <f t="shared" si="41"/>
        <v>0.14676246517838815</v>
      </c>
      <c r="M155" s="21">
        <f t="shared" si="41"/>
        <v>0.58367677783090477</v>
      </c>
      <c r="N155" s="21">
        <f t="shared" si="31"/>
        <v>0.11562864184459093</v>
      </c>
      <c r="O155" s="21">
        <f t="shared" si="32"/>
        <v>9.5893956913297038E-2</v>
      </c>
      <c r="P155" s="21">
        <f t="shared" si="33"/>
        <v>9.6665491248288243E-2</v>
      </c>
      <c r="Q155" s="19">
        <f t="shared" si="42"/>
        <v>443957.17664889863</v>
      </c>
      <c r="R155" s="19">
        <f t="shared" si="42"/>
        <v>0.14676246517838815</v>
      </c>
      <c r="S155" s="19">
        <f t="shared" si="42"/>
        <v>0.58367677783090477</v>
      </c>
      <c r="T155" s="19">
        <f t="shared" si="38"/>
        <v>0.11562864184459093</v>
      </c>
      <c r="U155" s="19">
        <f t="shared" si="39"/>
        <v>9.5893956913297038E-2</v>
      </c>
      <c r="V155" s="19">
        <f t="shared" si="40"/>
        <v>9.6665491248288243E-2</v>
      </c>
    </row>
    <row r="156" spans="1:22" x14ac:dyDescent="0.25">
      <c r="A156" s="26">
        <f>Wellpath!E156</f>
        <v>0</v>
      </c>
      <c r="B156" s="68">
        <v>0</v>
      </c>
      <c r="C156" s="22">
        <v>0</v>
      </c>
      <c r="D156" s="22">
        <v>0</v>
      </c>
      <c r="E156" s="20">
        <f>Model!$W$37*(Wellpath!$K156-Wellpath!$K155)*MAX(ABS(Wellpath!$L156-Wellpath!$L155),Model!$B$24*(Wellpath!$K156-Wellpath!$K155))*COS(Wellpath!$L156)*COS(Wellpath!$M156)</f>
        <v>0</v>
      </c>
      <c r="F156" s="20">
        <f>Model!$W$37*(Wellpath!$K156-Wellpath!$K155)*MAX(ABS(Wellpath!$L156-Wellpath!$L155),Model!$B$24*(Wellpath!$K156-Wellpath!$K155))*COS(Wellpath!$L156)*SIN(Wellpath!$M156)</f>
        <v>0</v>
      </c>
      <c r="G156" s="20">
        <f>Model!$W$37*(Wellpath!$K156-Wellpath!$K155)*MAX(ABS(Wellpath!$L156-Wellpath!$L155),Model!$B$24*(Wellpath!$K156-Wellpath!$K155))*-SIN(Wellpath!$L156)</f>
        <v>0</v>
      </c>
      <c r="H156" s="18">
        <f t="shared" si="34"/>
        <v>0</v>
      </c>
      <c r="I156" s="18">
        <f t="shared" si="35"/>
        <v>0</v>
      </c>
      <c r="J156" s="18">
        <f t="shared" si="36"/>
        <v>0</v>
      </c>
      <c r="K156" s="21">
        <f t="shared" si="41"/>
        <v>443957.17664889863</v>
      </c>
      <c r="L156" s="21">
        <f t="shared" si="41"/>
        <v>0.14676246517838815</v>
      </c>
      <c r="M156" s="21">
        <f t="shared" si="41"/>
        <v>0.58367677783090477</v>
      </c>
      <c r="N156" s="21">
        <f t="shared" si="31"/>
        <v>0.11562864184459093</v>
      </c>
      <c r="O156" s="21">
        <f t="shared" si="32"/>
        <v>9.5893956913297038E-2</v>
      </c>
      <c r="P156" s="21">
        <f t="shared" si="33"/>
        <v>9.6665491248288243E-2</v>
      </c>
      <c r="Q156" s="19">
        <f t="shared" si="42"/>
        <v>443957.17664889863</v>
      </c>
      <c r="R156" s="19">
        <f t="shared" si="42"/>
        <v>0.14676246517838815</v>
      </c>
      <c r="S156" s="19">
        <f t="shared" si="42"/>
        <v>0.58367677783090477</v>
      </c>
      <c r="T156" s="19">
        <f t="shared" si="38"/>
        <v>0.11562864184459093</v>
      </c>
      <c r="U156" s="19">
        <f t="shared" si="39"/>
        <v>9.5893956913297038E-2</v>
      </c>
      <c r="V156" s="19">
        <f t="shared" si="40"/>
        <v>9.6665491248288243E-2</v>
      </c>
    </row>
    <row r="157" spans="1:22" x14ac:dyDescent="0.25">
      <c r="A157" s="26">
        <f>Wellpath!E157</f>
        <v>0</v>
      </c>
      <c r="B157" s="68">
        <v>0</v>
      </c>
      <c r="C157" s="22">
        <v>0</v>
      </c>
      <c r="D157" s="22">
        <v>0</v>
      </c>
      <c r="E157" s="20">
        <f>Model!$W$37*(Wellpath!$K157-Wellpath!$K156)*MAX(ABS(Wellpath!$L157-Wellpath!$L156),Model!$B$24*(Wellpath!$K157-Wellpath!$K156))*COS(Wellpath!$L157)*COS(Wellpath!$M157)</f>
        <v>0</v>
      </c>
      <c r="F157" s="20">
        <f>Model!$W$37*(Wellpath!$K157-Wellpath!$K156)*MAX(ABS(Wellpath!$L157-Wellpath!$L156),Model!$B$24*(Wellpath!$K157-Wellpath!$K156))*COS(Wellpath!$L157)*SIN(Wellpath!$M157)</f>
        <v>0</v>
      </c>
      <c r="G157" s="20">
        <f>Model!$W$37*(Wellpath!$K157-Wellpath!$K156)*MAX(ABS(Wellpath!$L157-Wellpath!$L156),Model!$B$24*(Wellpath!$K157-Wellpath!$K156))*-SIN(Wellpath!$L157)</f>
        <v>0</v>
      </c>
      <c r="H157" s="18">
        <f t="shared" si="34"/>
        <v>0</v>
      </c>
      <c r="I157" s="18">
        <f t="shared" si="35"/>
        <v>0</v>
      </c>
      <c r="J157" s="18">
        <f t="shared" si="36"/>
        <v>0</v>
      </c>
      <c r="K157" s="21">
        <f t="shared" si="41"/>
        <v>443957.17664889863</v>
      </c>
      <c r="L157" s="21">
        <f t="shared" si="41"/>
        <v>0.14676246517838815</v>
      </c>
      <c r="M157" s="21">
        <f t="shared" si="41"/>
        <v>0.58367677783090477</v>
      </c>
      <c r="N157" s="21">
        <f t="shared" si="31"/>
        <v>0.11562864184459093</v>
      </c>
      <c r="O157" s="21">
        <f t="shared" si="32"/>
        <v>9.5893956913297038E-2</v>
      </c>
      <c r="P157" s="21">
        <f t="shared" si="33"/>
        <v>9.6665491248288243E-2</v>
      </c>
      <c r="Q157" s="19">
        <f t="shared" si="42"/>
        <v>443957.17664889863</v>
      </c>
      <c r="R157" s="19">
        <f t="shared" si="42"/>
        <v>0.14676246517838815</v>
      </c>
      <c r="S157" s="19">
        <f t="shared" si="42"/>
        <v>0.58367677783090477</v>
      </c>
      <c r="T157" s="19">
        <f t="shared" si="38"/>
        <v>0.11562864184459093</v>
      </c>
      <c r="U157" s="19">
        <f t="shared" si="39"/>
        <v>9.5893956913297038E-2</v>
      </c>
      <c r="V157" s="19">
        <f t="shared" si="40"/>
        <v>9.6665491248288243E-2</v>
      </c>
    </row>
    <row r="158" spans="1:22" x14ac:dyDescent="0.25">
      <c r="A158" s="26">
        <f>Wellpath!E158</f>
        <v>0</v>
      </c>
      <c r="B158" s="68">
        <v>0</v>
      </c>
      <c r="C158" s="22">
        <v>0</v>
      </c>
      <c r="D158" s="22">
        <v>0</v>
      </c>
      <c r="E158" s="20">
        <f>Model!$W$37*(Wellpath!$K158-Wellpath!$K157)*MAX(ABS(Wellpath!$L158-Wellpath!$L157),Model!$B$24*(Wellpath!$K158-Wellpath!$K157))*COS(Wellpath!$L158)*COS(Wellpath!$M158)</f>
        <v>0</v>
      </c>
      <c r="F158" s="20">
        <f>Model!$W$37*(Wellpath!$K158-Wellpath!$K157)*MAX(ABS(Wellpath!$L158-Wellpath!$L157),Model!$B$24*(Wellpath!$K158-Wellpath!$K157))*COS(Wellpath!$L158)*SIN(Wellpath!$M158)</f>
        <v>0</v>
      </c>
      <c r="G158" s="20">
        <f>Model!$W$37*(Wellpath!$K158-Wellpath!$K157)*MAX(ABS(Wellpath!$L158-Wellpath!$L157),Model!$B$24*(Wellpath!$K158-Wellpath!$K157))*-SIN(Wellpath!$L158)</f>
        <v>0</v>
      </c>
      <c r="H158" s="18">
        <f t="shared" si="34"/>
        <v>0</v>
      </c>
      <c r="I158" s="18">
        <f t="shared" si="35"/>
        <v>0</v>
      </c>
      <c r="J158" s="18">
        <f t="shared" si="36"/>
        <v>0</v>
      </c>
      <c r="K158" s="21">
        <f t="shared" si="41"/>
        <v>443957.17664889863</v>
      </c>
      <c r="L158" s="21">
        <f t="shared" si="41"/>
        <v>0.14676246517838815</v>
      </c>
      <c r="M158" s="21">
        <f t="shared" si="41"/>
        <v>0.58367677783090477</v>
      </c>
      <c r="N158" s="21">
        <f t="shared" si="31"/>
        <v>0.11562864184459093</v>
      </c>
      <c r="O158" s="21">
        <f t="shared" si="32"/>
        <v>9.5893956913297038E-2</v>
      </c>
      <c r="P158" s="21">
        <f t="shared" si="33"/>
        <v>9.6665491248288243E-2</v>
      </c>
      <c r="Q158" s="19">
        <f t="shared" si="42"/>
        <v>443957.17664889863</v>
      </c>
      <c r="R158" s="19">
        <f t="shared" si="42"/>
        <v>0.14676246517838815</v>
      </c>
      <c r="S158" s="19">
        <f t="shared" si="42"/>
        <v>0.58367677783090477</v>
      </c>
      <c r="T158" s="19">
        <f t="shared" si="38"/>
        <v>0.11562864184459093</v>
      </c>
      <c r="U158" s="19">
        <f t="shared" si="39"/>
        <v>9.5893956913297038E-2</v>
      </c>
      <c r="V158" s="19">
        <f t="shared" si="40"/>
        <v>9.6665491248288243E-2</v>
      </c>
    </row>
    <row r="159" spans="1:22" x14ac:dyDescent="0.25">
      <c r="A159" s="26">
        <f>Wellpath!E159</f>
        <v>0</v>
      </c>
      <c r="B159" s="68">
        <v>0</v>
      </c>
      <c r="C159" s="22">
        <v>0</v>
      </c>
      <c r="D159" s="22">
        <v>0</v>
      </c>
      <c r="E159" s="20">
        <f>Model!$W$37*(Wellpath!$K159-Wellpath!$K158)*MAX(ABS(Wellpath!$L159-Wellpath!$L158),Model!$B$24*(Wellpath!$K159-Wellpath!$K158))*COS(Wellpath!$L159)*COS(Wellpath!$M159)</f>
        <v>0</v>
      </c>
      <c r="F159" s="20">
        <f>Model!$W$37*(Wellpath!$K159-Wellpath!$K158)*MAX(ABS(Wellpath!$L159-Wellpath!$L158),Model!$B$24*(Wellpath!$K159-Wellpath!$K158))*COS(Wellpath!$L159)*SIN(Wellpath!$M159)</f>
        <v>0</v>
      </c>
      <c r="G159" s="20">
        <f>Model!$W$37*(Wellpath!$K159-Wellpath!$K158)*MAX(ABS(Wellpath!$L159-Wellpath!$L158),Model!$B$24*(Wellpath!$K159-Wellpath!$K158))*-SIN(Wellpath!$L159)</f>
        <v>0</v>
      </c>
      <c r="H159" s="18">
        <f t="shared" si="34"/>
        <v>0</v>
      </c>
      <c r="I159" s="18">
        <f t="shared" si="35"/>
        <v>0</v>
      </c>
      <c r="J159" s="18">
        <f t="shared" si="36"/>
        <v>0</v>
      </c>
      <c r="K159" s="21">
        <f t="shared" si="41"/>
        <v>443957.17664889863</v>
      </c>
      <c r="L159" s="21">
        <f t="shared" si="41"/>
        <v>0.14676246517838815</v>
      </c>
      <c r="M159" s="21">
        <f t="shared" si="41"/>
        <v>0.58367677783090477</v>
      </c>
      <c r="N159" s="21">
        <f t="shared" si="31"/>
        <v>0.11562864184459093</v>
      </c>
      <c r="O159" s="21">
        <f t="shared" si="32"/>
        <v>9.5893956913297038E-2</v>
      </c>
      <c r="P159" s="21">
        <f t="shared" si="33"/>
        <v>9.6665491248288243E-2</v>
      </c>
      <c r="Q159" s="19">
        <f t="shared" si="42"/>
        <v>443957.17664889863</v>
      </c>
      <c r="R159" s="19">
        <f t="shared" si="42"/>
        <v>0.14676246517838815</v>
      </c>
      <c r="S159" s="19">
        <f t="shared" si="42"/>
        <v>0.58367677783090477</v>
      </c>
      <c r="T159" s="19">
        <f t="shared" si="38"/>
        <v>0.11562864184459093</v>
      </c>
      <c r="U159" s="19">
        <f t="shared" si="39"/>
        <v>9.5893956913297038E-2</v>
      </c>
      <c r="V159" s="19">
        <f t="shared" si="40"/>
        <v>9.6665491248288243E-2</v>
      </c>
    </row>
    <row r="160" spans="1:22" x14ac:dyDescent="0.25">
      <c r="A160" s="26">
        <f>Wellpath!E160</f>
        <v>0</v>
      </c>
      <c r="B160" s="68">
        <v>0</v>
      </c>
      <c r="C160" s="22">
        <v>0</v>
      </c>
      <c r="D160" s="22">
        <v>0</v>
      </c>
      <c r="E160" s="20">
        <f>Model!$W$37*(Wellpath!$K160-Wellpath!$K159)*MAX(ABS(Wellpath!$L160-Wellpath!$L159),Model!$B$24*(Wellpath!$K160-Wellpath!$K159))*COS(Wellpath!$L160)*COS(Wellpath!$M160)</f>
        <v>0</v>
      </c>
      <c r="F160" s="20">
        <f>Model!$W$37*(Wellpath!$K160-Wellpath!$K159)*MAX(ABS(Wellpath!$L160-Wellpath!$L159),Model!$B$24*(Wellpath!$K160-Wellpath!$K159))*COS(Wellpath!$L160)*SIN(Wellpath!$M160)</f>
        <v>0</v>
      </c>
      <c r="G160" s="20">
        <f>Model!$W$37*(Wellpath!$K160-Wellpath!$K159)*MAX(ABS(Wellpath!$L160-Wellpath!$L159),Model!$B$24*(Wellpath!$K160-Wellpath!$K159))*-SIN(Wellpath!$L160)</f>
        <v>0</v>
      </c>
      <c r="H160" s="18">
        <f t="shared" si="34"/>
        <v>0</v>
      </c>
      <c r="I160" s="18">
        <f t="shared" si="35"/>
        <v>0</v>
      </c>
      <c r="J160" s="18">
        <f t="shared" si="36"/>
        <v>0</v>
      </c>
      <c r="K160" s="21">
        <f t="shared" si="41"/>
        <v>443957.17664889863</v>
      </c>
      <c r="L160" s="21">
        <f t="shared" si="41"/>
        <v>0.14676246517838815</v>
      </c>
      <c r="M160" s="21">
        <f t="shared" si="41"/>
        <v>0.58367677783090477</v>
      </c>
      <c r="N160" s="21">
        <f t="shared" si="31"/>
        <v>0.11562864184459093</v>
      </c>
      <c r="O160" s="21">
        <f t="shared" si="32"/>
        <v>9.5893956913297038E-2</v>
      </c>
      <c r="P160" s="21">
        <f t="shared" si="33"/>
        <v>9.6665491248288243E-2</v>
      </c>
      <c r="Q160" s="19">
        <f t="shared" si="42"/>
        <v>443957.17664889863</v>
      </c>
      <c r="R160" s="19">
        <f t="shared" si="42"/>
        <v>0.14676246517838815</v>
      </c>
      <c r="S160" s="19">
        <f t="shared" si="42"/>
        <v>0.58367677783090477</v>
      </c>
      <c r="T160" s="19">
        <f t="shared" si="38"/>
        <v>0.11562864184459093</v>
      </c>
      <c r="U160" s="19">
        <f t="shared" si="39"/>
        <v>9.5893956913297038E-2</v>
      </c>
      <c r="V160" s="19">
        <f t="shared" si="40"/>
        <v>9.6665491248288243E-2</v>
      </c>
    </row>
    <row r="161" spans="1:22" x14ac:dyDescent="0.25">
      <c r="A161" s="26">
        <f>Wellpath!E161</f>
        <v>0</v>
      </c>
      <c r="B161" s="68">
        <v>0</v>
      </c>
      <c r="C161" s="22">
        <v>0</v>
      </c>
      <c r="D161" s="22">
        <v>0</v>
      </c>
      <c r="E161" s="20">
        <f>Model!$W$37*(Wellpath!$K161-Wellpath!$K160)*MAX(ABS(Wellpath!$L161-Wellpath!$L160),Model!$B$24*(Wellpath!$K161-Wellpath!$K160))*COS(Wellpath!$L161)*COS(Wellpath!$M161)</f>
        <v>0</v>
      </c>
      <c r="F161" s="20">
        <f>Model!$W$37*(Wellpath!$K161-Wellpath!$K160)*MAX(ABS(Wellpath!$L161-Wellpath!$L160),Model!$B$24*(Wellpath!$K161-Wellpath!$K160))*COS(Wellpath!$L161)*SIN(Wellpath!$M161)</f>
        <v>0</v>
      </c>
      <c r="G161" s="20">
        <f>Model!$W$37*(Wellpath!$K161-Wellpath!$K160)*MAX(ABS(Wellpath!$L161-Wellpath!$L160),Model!$B$24*(Wellpath!$K161-Wellpath!$K160))*-SIN(Wellpath!$L161)</f>
        <v>0</v>
      </c>
      <c r="H161" s="18">
        <f t="shared" si="34"/>
        <v>0</v>
      </c>
      <c r="I161" s="18">
        <f t="shared" si="35"/>
        <v>0</v>
      </c>
      <c r="J161" s="18">
        <f t="shared" si="36"/>
        <v>0</v>
      </c>
      <c r="K161" s="21">
        <f t="shared" si="41"/>
        <v>443957.17664889863</v>
      </c>
      <c r="L161" s="21">
        <f t="shared" si="41"/>
        <v>0.14676246517838815</v>
      </c>
      <c r="M161" s="21">
        <f t="shared" si="41"/>
        <v>0.58367677783090477</v>
      </c>
      <c r="N161" s="21">
        <f t="shared" si="31"/>
        <v>0.11562864184459093</v>
      </c>
      <c r="O161" s="21">
        <f t="shared" si="32"/>
        <v>9.5893956913297038E-2</v>
      </c>
      <c r="P161" s="21">
        <f t="shared" si="33"/>
        <v>9.6665491248288243E-2</v>
      </c>
      <c r="Q161" s="19">
        <f t="shared" si="42"/>
        <v>443957.17664889863</v>
      </c>
      <c r="R161" s="19">
        <f t="shared" si="42"/>
        <v>0.14676246517838815</v>
      </c>
      <c r="S161" s="19">
        <f t="shared" si="42"/>
        <v>0.58367677783090477</v>
      </c>
      <c r="T161" s="19">
        <f t="shared" si="38"/>
        <v>0.11562864184459093</v>
      </c>
      <c r="U161" s="19">
        <f t="shared" si="39"/>
        <v>9.5893956913297038E-2</v>
      </c>
      <c r="V161" s="19">
        <f t="shared" si="40"/>
        <v>9.6665491248288243E-2</v>
      </c>
    </row>
    <row r="162" spans="1:22" x14ac:dyDescent="0.25">
      <c r="A162" s="26">
        <f>Wellpath!E162</f>
        <v>0</v>
      </c>
      <c r="B162" s="68">
        <v>0</v>
      </c>
      <c r="C162" s="22">
        <v>0</v>
      </c>
      <c r="D162" s="22">
        <v>0</v>
      </c>
      <c r="E162" s="20">
        <f>Model!$W$37*(Wellpath!$K162-Wellpath!$K161)*MAX(ABS(Wellpath!$L162-Wellpath!$L161),Model!$B$24*(Wellpath!$K162-Wellpath!$K161))*COS(Wellpath!$L162)*COS(Wellpath!$M162)</f>
        <v>0</v>
      </c>
      <c r="F162" s="20">
        <f>Model!$W$37*(Wellpath!$K162-Wellpath!$K161)*MAX(ABS(Wellpath!$L162-Wellpath!$L161),Model!$B$24*(Wellpath!$K162-Wellpath!$K161))*COS(Wellpath!$L162)*SIN(Wellpath!$M162)</f>
        <v>0</v>
      </c>
      <c r="G162" s="20">
        <f>Model!$W$37*(Wellpath!$K162-Wellpath!$K161)*MAX(ABS(Wellpath!$L162-Wellpath!$L161),Model!$B$24*(Wellpath!$K162-Wellpath!$K161))*-SIN(Wellpath!$L162)</f>
        <v>0</v>
      </c>
      <c r="H162" s="18">
        <f t="shared" si="34"/>
        <v>0</v>
      </c>
      <c r="I162" s="18">
        <f t="shared" si="35"/>
        <v>0</v>
      </c>
      <c r="J162" s="18">
        <f t="shared" si="36"/>
        <v>0</v>
      </c>
      <c r="K162" s="21">
        <f t="shared" si="41"/>
        <v>443957.17664889863</v>
      </c>
      <c r="L162" s="21">
        <f t="shared" si="41"/>
        <v>0.14676246517838815</v>
      </c>
      <c r="M162" s="21">
        <f t="shared" si="41"/>
        <v>0.58367677783090477</v>
      </c>
      <c r="N162" s="21">
        <f t="shared" si="31"/>
        <v>0.11562864184459093</v>
      </c>
      <c r="O162" s="21">
        <f t="shared" si="32"/>
        <v>9.5893956913297038E-2</v>
      </c>
      <c r="P162" s="21">
        <f t="shared" si="33"/>
        <v>9.6665491248288243E-2</v>
      </c>
      <c r="Q162" s="19">
        <f t="shared" si="42"/>
        <v>443957.17664889863</v>
      </c>
      <c r="R162" s="19">
        <f t="shared" si="42"/>
        <v>0.14676246517838815</v>
      </c>
      <c r="S162" s="19">
        <f t="shared" si="42"/>
        <v>0.58367677783090477</v>
      </c>
      <c r="T162" s="19">
        <f t="shared" si="38"/>
        <v>0.11562864184459093</v>
      </c>
      <c r="U162" s="19">
        <f t="shared" si="39"/>
        <v>9.5893956913297038E-2</v>
      </c>
      <c r="V162" s="19">
        <f t="shared" si="40"/>
        <v>9.6665491248288243E-2</v>
      </c>
    </row>
    <row r="163" spans="1:22" x14ac:dyDescent="0.25">
      <c r="A163" s="26">
        <f>Wellpath!E163</f>
        <v>0</v>
      </c>
      <c r="B163" s="68">
        <v>0</v>
      </c>
      <c r="C163" s="22">
        <v>0</v>
      </c>
      <c r="D163" s="22">
        <v>0</v>
      </c>
      <c r="E163" s="20">
        <f>Model!$W$37*(Wellpath!$K163-Wellpath!$K162)*MAX(ABS(Wellpath!$L163-Wellpath!$L162),Model!$B$24*(Wellpath!$K163-Wellpath!$K162))*COS(Wellpath!$L163)*COS(Wellpath!$M163)</f>
        <v>0</v>
      </c>
      <c r="F163" s="20">
        <f>Model!$W$37*(Wellpath!$K163-Wellpath!$K162)*MAX(ABS(Wellpath!$L163-Wellpath!$L162),Model!$B$24*(Wellpath!$K163-Wellpath!$K162))*COS(Wellpath!$L163)*SIN(Wellpath!$M163)</f>
        <v>0</v>
      </c>
      <c r="G163" s="20">
        <f>Model!$W$37*(Wellpath!$K163-Wellpath!$K162)*MAX(ABS(Wellpath!$L163-Wellpath!$L162),Model!$B$24*(Wellpath!$K163-Wellpath!$K162))*-SIN(Wellpath!$L163)</f>
        <v>0</v>
      </c>
      <c r="H163" s="18">
        <f t="shared" si="34"/>
        <v>0</v>
      </c>
      <c r="I163" s="18">
        <f t="shared" si="35"/>
        <v>0</v>
      </c>
      <c r="J163" s="18">
        <f t="shared" si="36"/>
        <v>0</v>
      </c>
      <c r="K163" s="21">
        <f t="shared" si="41"/>
        <v>443957.17664889863</v>
      </c>
      <c r="L163" s="21">
        <f t="shared" si="41"/>
        <v>0.14676246517838815</v>
      </c>
      <c r="M163" s="21">
        <f t="shared" si="41"/>
        <v>0.58367677783090477</v>
      </c>
      <c r="N163" s="21">
        <f t="shared" si="31"/>
        <v>0.11562864184459093</v>
      </c>
      <c r="O163" s="21">
        <f t="shared" si="32"/>
        <v>9.5893956913297038E-2</v>
      </c>
      <c r="P163" s="21">
        <f t="shared" si="33"/>
        <v>9.6665491248288243E-2</v>
      </c>
      <c r="Q163" s="19">
        <f t="shared" si="42"/>
        <v>443957.17664889863</v>
      </c>
      <c r="R163" s="19">
        <f t="shared" si="42"/>
        <v>0.14676246517838815</v>
      </c>
      <c r="S163" s="19">
        <f t="shared" si="42"/>
        <v>0.58367677783090477</v>
      </c>
      <c r="T163" s="19">
        <f t="shared" si="38"/>
        <v>0.11562864184459093</v>
      </c>
      <c r="U163" s="19">
        <f t="shared" si="39"/>
        <v>9.5893956913297038E-2</v>
      </c>
      <c r="V163" s="19">
        <f t="shared" si="40"/>
        <v>9.6665491248288243E-2</v>
      </c>
    </row>
    <row r="164" spans="1:22" x14ac:dyDescent="0.25">
      <c r="A164" s="26">
        <f>Wellpath!E164</f>
        <v>0</v>
      </c>
      <c r="B164" s="68">
        <v>0</v>
      </c>
      <c r="C164" s="22">
        <v>0</v>
      </c>
      <c r="D164" s="22">
        <v>0</v>
      </c>
      <c r="E164" s="20">
        <f>Model!$W$37*(Wellpath!$K164-Wellpath!$K163)*MAX(ABS(Wellpath!$L164-Wellpath!$L163),Model!$B$24*(Wellpath!$K164-Wellpath!$K163))*COS(Wellpath!$L164)*COS(Wellpath!$M164)</f>
        <v>0</v>
      </c>
      <c r="F164" s="20">
        <f>Model!$W$37*(Wellpath!$K164-Wellpath!$K163)*MAX(ABS(Wellpath!$L164-Wellpath!$L163),Model!$B$24*(Wellpath!$K164-Wellpath!$K163))*COS(Wellpath!$L164)*SIN(Wellpath!$M164)</f>
        <v>0</v>
      </c>
      <c r="G164" s="20">
        <f>Model!$W$37*(Wellpath!$K164-Wellpath!$K163)*MAX(ABS(Wellpath!$L164-Wellpath!$L163),Model!$B$24*(Wellpath!$K164-Wellpath!$K163))*-SIN(Wellpath!$L164)</f>
        <v>0</v>
      </c>
      <c r="H164" s="18">
        <f t="shared" si="34"/>
        <v>0</v>
      </c>
      <c r="I164" s="18">
        <f t="shared" si="35"/>
        <v>0</v>
      </c>
      <c r="J164" s="18">
        <f t="shared" si="36"/>
        <v>0</v>
      </c>
      <c r="K164" s="21">
        <f t="shared" ref="K164:M179" si="43">K163+E164^2</f>
        <v>443957.17664889863</v>
      </c>
      <c r="L164" s="21">
        <f t="shared" si="43"/>
        <v>0.14676246517838815</v>
      </c>
      <c r="M164" s="21">
        <f t="shared" si="43"/>
        <v>0.58367677783090477</v>
      </c>
      <c r="N164" s="21">
        <f t="shared" si="31"/>
        <v>0.11562864184459093</v>
      </c>
      <c r="O164" s="21">
        <f t="shared" si="32"/>
        <v>9.5893956913297038E-2</v>
      </c>
      <c r="P164" s="21">
        <f t="shared" si="33"/>
        <v>9.6665491248288243E-2</v>
      </c>
      <c r="Q164" s="19">
        <f t="shared" si="42"/>
        <v>443957.17664889863</v>
      </c>
      <c r="R164" s="19">
        <f t="shared" si="42"/>
        <v>0.14676246517838815</v>
      </c>
      <c r="S164" s="19">
        <f t="shared" si="42"/>
        <v>0.58367677783090477</v>
      </c>
      <c r="T164" s="19">
        <f t="shared" si="38"/>
        <v>0.11562864184459093</v>
      </c>
      <c r="U164" s="19">
        <f t="shared" si="39"/>
        <v>9.5893956913297038E-2</v>
      </c>
      <c r="V164" s="19">
        <f t="shared" si="40"/>
        <v>9.6665491248288243E-2</v>
      </c>
    </row>
    <row r="165" spans="1:22" x14ac:dyDescent="0.25">
      <c r="A165" s="26">
        <f>Wellpath!E165</f>
        <v>0</v>
      </c>
      <c r="B165" s="68">
        <v>0</v>
      </c>
      <c r="C165" s="22">
        <v>0</v>
      </c>
      <c r="D165" s="22">
        <v>0</v>
      </c>
      <c r="E165" s="20">
        <f>Model!$W$37*(Wellpath!$K165-Wellpath!$K164)*MAX(ABS(Wellpath!$L165-Wellpath!$L164),Model!$B$24*(Wellpath!$K165-Wellpath!$K164))*COS(Wellpath!$L165)*COS(Wellpath!$M165)</f>
        <v>0</v>
      </c>
      <c r="F165" s="20">
        <f>Model!$W$37*(Wellpath!$K165-Wellpath!$K164)*MAX(ABS(Wellpath!$L165-Wellpath!$L164),Model!$B$24*(Wellpath!$K165-Wellpath!$K164))*COS(Wellpath!$L165)*SIN(Wellpath!$M165)</f>
        <v>0</v>
      </c>
      <c r="G165" s="20">
        <f>Model!$W$37*(Wellpath!$K165-Wellpath!$K164)*MAX(ABS(Wellpath!$L165-Wellpath!$L164),Model!$B$24*(Wellpath!$K165-Wellpath!$K164))*-SIN(Wellpath!$L165)</f>
        <v>0</v>
      </c>
      <c r="H165" s="18">
        <f t="shared" si="34"/>
        <v>0</v>
      </c>
      <c r="I165" s="18">
        <f t="shared" si="35"/>
        <v>0</v>
      </c>
      <c r="J165" s="18">
        <f t="shared" si="36"/>
        <v>0</v>
      </c>
      <c r="K165" s="21">
        <f t="shared" si="43"/>
        <v>443957.17664889863</v>
      </c>
      <c r="L165" s="21">
        <f t="shared" si="43"/>
        <v>0.14676246517838815</v>
      </c>
      <c r="M165" s="21">
        <f t="shared" si="43"/>
        <v>0.58367677783090477</v>
      </c>
      <c r="N165" s="21">
        <f t="shared" si="31"/>
        <v>0.11562864184459093</v>
      </c>
      <c r="O165" s="21">
        <f t="shared" si="32"/>
        <v>9.5893956913297038E-2</v>
      </c>
      <c r="P165" s="21">
        <f t="shared" si="33"/>
        <v>9.6665491248288243E-2</v>
      </c>
      <c r="Q165" s="19">
        <f t="shared" si="42"/>
        <v>443957.17664889863</v>
      </c>
      <c r="R165" s="19">
        <f t="shared" si="42"/>
        <v>0.14676246517838815</v>
      </c>
      <c r="S165" s="19">
        <f t="shared" si="42"/>
        <v>0.58367677783090477</v>
      </c>
      <c r="T165" s="19">
        <f t="shared" si="38"/>
        <v>0.11562864184459093</v>
      </c>
      <c r="U165" s="19">
        <f t="shared" si="39"/>
        <v>9.5893956913297038E-2</v>
      </c>
      <c r="V165" s="19">
        <f t="shared" si="40"/>
        <v>9.6665491248288243E-2</v>
      </c>
    </row>
    <row r="166" spans="1:22" x14ac:dyDescent="0.25">
      <c r="A166" s="26">
        <f>Wellpath!E166</f>
        <v>0</v>
      </c>
      <c r="B166" s="68">
        <v>0</v>
      </c>
      <c r="C166" s="22">
        <v>0</v>
      </c>
      <c r="D166" s="22">
        <v>0</v>
      </c>
      <c r="E166" s="20">
        <f>Model!$W$37*(Wellpath!$K166-Wellpath!$K165)*MAX(ABS(Wellpath!$L166-Wellpath!$L165),Model!$B$24*(Wellpath!$K166-Wellpath!$K165))*COS(Wellpath!$L166)*COS(Wellpath!$M166)</f>
        <v>0</v>
      </c>
      <c r="F166" s="20">
        <f>Model!$W$37*(Wellpath!$K166-Wellpath!$K165)*MAX(ABS(Wellpath!$L166-Wellpath!$L165),Model!$B$24*(Wellpath!$K166-Wellpath!$K165))*COS(Wellpath!$L166)*SIN(Wellpath!$M166)</f>
        <v>0</v>
      </c>
      <c r="G166" s="20">
        <f>Model!$W$37*(Wellpath!$K166-Wellpath!$K165)*MAX(ABS(Wellpath!$L166-Wellpath!$L165),Model!$B$24*(Wellpath!$K166-Wellpath!$K165))*-SIN(Wellpath!$L166)</f>
        <v>0</v>
      </c>
      <c r="H166" s="18">
        <f t="shared" si="34"/>
        <v>0</v>
      </c>
      <c r="I166" s="18">
        <f t="shared" si="35"/>
        <v>0</v>
      </c>
      <c r="J166" s="18">
        <f t="shared" si="36"/>
        <v>0</v>
      </c>
      <c r="K166" s="21">
        <f t="shared" si="43"/>
        <v>443957.17664889863</v>
      </c>
      <c r="L166" s="21">
        <f t="shared" si="43"/>
        <v>0.14676246517838815</v>
      </c>
      <c r="M166" s="21">
        <f t="shared" si="43"/>
        <v>0.58367677783090477</v>
      </c>
      <c r="N166" s="21">
        <f t="shared" si="31"/>
        <v>0.11562864184459093</v>
      </c>
      <c r="O166" s="21">
        <f t="shared" si="32"/>
        <v>9.5893956913297038E-2</v>
      </c>
      <c r="P166" s="21">
        <f t="shared" si="33"/>
        <v>9.6665491248288243E-2</v>
      </c>
      <c r="Q166" s="19">
        <f t="shared" si="42"/>
        <v>443957.17664889863</v>
      </c>
      <c r="R166" s="19">
        <f t="shared" si="42"/>
        <v>0.14676246517838815</v>
      </c>
      <c r="S166" s="19">
        <f t="shared" si="42"/>
        <v>0.58367677783090477</v>
      </c>
      <c r="T166" s="19">
        <f t="shared" si="38"/>
        <v>0.11562864184459093</v>
      </c>
      <c r="U166" s="19">
        <f t="shared" si="39"/>
        <v>9.5893956913297038E-2</v>
      </c>
      <c r="V166" s="19">
        <f t="shared" si="40"/>
        <v>9.6665491248288243E-2</v>
      </c>
    </row>
    <row r="167" spans="1:22" x14ac:dyDescent="0.25">
      <c r="A167" s="26">
        <f>Wellpath!E167</f>
        <v>0</v>
      </c>
      <c r="B167" s="68">
        <v>0</v>
      </c>
      <c r="C167" s="22">
        <v>0</v>
      </c>
      <c r="D167" s="22">
        <v>0</v>
      </c>
      <c r="E167" s="20">
        <f>Model!$W$37*(Wellpath!$K167-Wellpath!$K166)*MAX(ABS(Wellpath!$L167-Wellpath!$L166),Model!$B$24*(Wellpath!$K167-Wellpath!$K166))*COS(Wellpath!$L167)*COS(Wellpath!$M167)</f>
        <v>0</v>
      </c>
      <c r="F167" s="20">
        <f>Model!$W$37*(Wellpath!$K167-Wellpath!$K166)*MAX(ABS(Wellpath!$L167-Wellpath!$L166),Model!$B$24*(Wellpath!$K167-Wellpath!$K166))*COS(Wellpath!$L167)*SIN(Wellpath!$M167)</f>
        <v>0</v>
      </c>
      <c r="G167" s="20">
        <f>Model!$W$37*(Wellpath!$K167-Wellpath!$K166)*MAX(ABS(Wellpath!$L167-Wellpath!$L166),Model!$B$24*(Wellpath!$K167-Wellpath!$K166))*-SIN(Wellpath!$L167)</f>
        <v>0</v>
      </c>
      <c r="H167" s="18">
        <f t="shared" si="34"/>
        <v>0</v>
      </c>
      <c r="I167" s="18">
        <f t="shared" si="35"/>
        <v>0</v>
      </c>
      <c r="J167" s="18">
        <f t="shared" si="36"/>
        <v>0</v>
      </c>
      <c r="K167" s="21">
        <f t="shared" si="43"/>
        <v>443957.17664889863</v>
      </c>
      <c r="L167" s="21">
        <f t="shared" si="43"/>
        <v>0.14676246517838815</v>
      </c>
      <c r="M167" s="21">
        <f t="shared" si="43"/>
        <v>0.58367677783090477</v>
      </c>
      <c r="N167" s="21">
        <f t="shared" si="31"/>
        <v>0.11562864184459093</v>
      </c>
      <c r="O167" s="21">
        <f t="shared" si="32"/>
        <v>9.5893956913297038E-2</v>
      </c>
      <c r="P167" s="21">
        <f t="shared" si="33"/>
        <v>9.6665491248288243E-2</v>
      </c>
      <c r="Q167" s="19">
        <f t="shared" si="42"/>
        <v>443957.17664889863</v>
      </c>
      <c r="R167" s="19">
        <f t="shared" si="42"/>
        <v>0.14676246517838815</v>
      </c>
      <c r="S167" s="19">
        <f t="shared" si="42"/>
        <v>0.58367677783090477</v>
      </c>
      <c r="T167" s="19">
        <f t="shared" si="38"/>
        <v>0.11562864184459093</v>
      </c>
      <c r="U167" s="19">
        <f t="shared" si="39"/>
        <v>9.5893956913297038E-2</v>
      </c>
      <c r="V167" s="19">
        <f t="shared" si="40"/>
        <v>9.6665491248288243E-2</v>
      </c>
    </row>
    <row r="168" spans="1:22" x14ac:dyDescent="0.25">
      <c r="A168" s="26">
        <f>Wellpath!E168</f>
        <v>0</v>
      </c>
      <c r="B168" s="68">
        <v>0</v>
      </c>
      <c r="C168" s="22">
        <v>0</v>
      </c>
      <c r="D168" s="22">
        <v>0</v>
      </c>
      <c r="E168" s="20">
        <f>Model!$W$37*(Wellpath!$K168-Wellpath!$K167)*MAX(ABS(Wellpath!$L168-Wellpath!$L167),Model!$B$24*(Wellpath!$K168-Wellpath!$K167))*COS(Wellpath!$L168)*COS(Wellpath!$M168)</f>
        <v>0</v>
      </c>
      <c r="F168" s="20">
        <f>Model!$W$37*(Wellpath!$K168-Wellpath!$K167)*MAX(ABS(Wellpath!$L168-Wellpath!$L167),Model!$B$24*(Wellpath!$K168-Wellpath!$K167))*COS(Wellpath!$L168)*SIN(Wellpath!$M168)</f>
        <v>0</v>
      </c>
      <c r="G168" s="20">
        <f>Model!$W$37*(Wellpath!$K168-Wellpath!$K167)*MAX(ABS(Wellpath!$L168-Wellpath!$L167),Model!$B$24*(Wellpath!$K168-Wellpath!$K167))*-SIN(Wellpath!$L168)</f>
        <v>0</v>
      </c>
      <c r="H168" s="18">
        <f t="shared" si="34"/>
        <v>0</v>
      </c>
      <c r="I168" s="18">
        <f t="shared" si="35"/>
        <v>0</v>
      </c>
      <c r="J168" s="18">
        <f t="shared" si="36"/>
        <v>0</v>
      </c>
      <c r="K168" s="21">
        <f t="shared" si="43"/>
        <v>443957.17664889863</v>
      </c>
      <c r="L168" s="21">
        <f t="shared" si="43"/>
        <v>0.14676246517838815</v>
      </c>
      <c r="M168" s="21">
        <f t="shared" si="43"/>
        <v>0.58367677783090477</v>
      </c>
      <c r="N168" s="21">
        <f t="shared" si="31"/>
        <v>0.11562864184459093</v>
      </c>
      <c r="O168" s="21">
        <f t="shared" si="32"/>
        <v>9.5893956913297038E-2</v>
      </c>
      <c r="P168" s="21">
        <f t="shared" si="33"/>
        <v>9.6665491248288243E-2</v>
      </c>
      <c r="Q168" s="19">
        <f t="shared" si="42"/>
        <v>443957.17664889863</v>
      </c>
      <c r="R168" s="19">
        <f t="shared" si="42"/>
        <v>0.14676246517838815</v>
      </c>
      <c r="S168" s="19">
        <f t="shared" si="42"/>
        <v>0.58367677783090477</v>
      </c>
      <c r="T168" s="19">
        <f t="shared" si="38"/>
        <v>0.11562864184459093</v>
      </c>
      <c r="U168" s="19">
        <f t="shared" si="39"/>
        <v>9.5893956913297038E-2</v>
      </c>
      <c r="V168" s="19">
        <f t="shared" si="40"/>
        <v>9.6665491248288243E-2</v>
      </c>
    </row>
    <row r="169" spans="1:22" x14ac:dyDescent="0.25">
      <c r="A169" s="26">
        <f>Wellpath!E169</f>
        <v>0</v>
      </c>
      <c r="B169" s="68">
        <v>0</v>
      </c>
      <c r="C169" s="22">
        <v>0</v>
      </c>
      <c r="D169" s="22">
        <v>0</v>
      </c>
      <c r="E169" s="20">
        <f>Model!$W$37*(Wellpath!$K169-Wellpath!$K168)*MAX(ABS(Wellpath!$L169-Wellpath!$L168),Model!$B$24*(Wellpath!$K169-Wellpath!$K168))*COS(Wellpath!$L169)*COS(Wellpath!$M169)</f>
        <v>0</v>
      </c>
      <c r="F169" s="20">
        <f>Model!$W$37*(Wellpath!$K169-Wellpath!$K168)*MAX(ABS(Wellpath!$L169-Wellpath!$L168),Model!$B$24*(Wellpath!$K169-Wellpath!$K168))*COS(Wellpath!$L169)*SIN(Wellpath!$M169)</f>
        <v>0</v>
      </c>
      <c r="G169" s="20">
        <f>Model!$W$37*(Wellpath!$K169-Wellpath!$K168)*MAX(ABS(Wellpath!$L169-Wellpath!$L168),Model!$B$24*(Wellpath!$K169-Wellpath!$K168))*-SIN(Wellpath!$L169)</f>
        <v>0</v>
      </c>
      <c r="H169" s="18">
        <f t="shared" si="34"/>
        <v>0</v>
      </c>
      <c r="I169" s="18">
        <f t="shared" si="35"/>
        <v>0</v>
      </c>
      <c r="J169" s="18">
        <f t="shared" si="36"/>
        <v>0</v>
      </c>
      <c r="K169" s="21">
        <f t="shared" si="43"/>
        <v>443957.17664889863</v>
      </c>
      <c r="L169" s="21">
        <f t="shared" si="43"/>
        <v>0.14676246517838815</v>
      </c>
      <c r="M169" s="21">
        <f t="shared" si="43"/>
        <v>0.58367677783090477</v>
      </c>
      <c r="N169" s="21">
        <f t="shared" si="31"/>
        <v>0.11562864184459093</v>
      </c>
      <c r="O169" s="21">
        <f t="shared" si="32"/>
        <v>9.5893956913297038E-2</v>
      </c>
      <c r="P169" s="21">
        <f t="shared" si="33"/>
        <v>9.6665491248288243E-2</v>
      </c>
      <c r="Q169" s="19">
        <f t="shared" si="42"/>
        <v>443957.17664889863</v>
      </c>
      <c r="R169" s="19">
        <f t="shared" si="42"/>
        <v>0.14676246517838815</v>
      </c>
      <c r="S169" s="19">
        <f t="shared" si="42"/>
        <v>0.58367677783090477</v>
      </c>
      <c r="T169" s="19">
        <f t="shared" si="38"/>
        <v>0.11562864184459093</v>
      </c>
      <c r="U169" s="19">
        <f t="shared" si="39"/>
        <v>9.5893956913297038E-2</v>
      </c>
      <c r="V169" s="19">
        <f t="shared" si="40"/>
        <v>9.6665491248288243E-2</v>
      </c>
    </row>
    <row r="170" spans="1:22" x14ac:dyDescent="0.25">
      <c r="A170" s="26">
        <f>Wellpath!E170</f>
        <v>0</v>
      </c>
      <c r="B170" s="68">
        <v>0</v>
      </c>
      <c r="C170" s="22">
        <v>0</v>
      </c>
      <c r="D170" s="22">
        <v>0</v>
      </c>
      <c r="E170" s="20">
        <f>Model!$W$37*(Wellpath!$K170-Wellpath!$K169)*MAX(ABS(Wellpath!$L170-Wellpath!$L169),Model!$B$24*(Wellpath!$K170-Wellpath!$K169))*COS(Wellpath!$L170)*COS(Wellpath!$M170)</f>
        <v>0</v>
      </c>
      <c r="F170" s="20">
        <f>Model!$W$37*(Wellpath!$K170-Wellpath!$K169)*MAX(ABS(Wellpath!$L170-Wellpath!$L169),Model!$B$24*(Wellpath!$K170-Wellpath!$K169))*COS(Wellpath!$L170)*SIN(Wellpath!$M170)</f>
        <v>0</v>
      </c>
      <c r="G170" s="20">
        <f>Model!$W$37*(Wellpath!$K170-Wellpath!$K169)*MAX(ABS(Wellpath!$L170-Wellpath!$L169),Model!$B$24*(Wellpath!$K170-Wellpath!$K169))*-SIN(Wellpath!$L170)</f>
        <v>0</v>
      </c>
      <c r="H170" s="18">
        <f t="shared" si="34"/>
        <v>0</v>
      </c>
      <c r="I170" s="18">
        <f t="shared" si="35"/>
        <v>0</v>
      </c>
      <c r="J170" s="18">
        <f t="shared" si="36"/>
        <v>0</v>
      </c>
      <c r="K170" s="21">
        <f t="shared" si="43"/>
        <v>443957.17664889863</v>
      </c>
      <c r="L170" s="21">
        <f t="shared" si="43"/>
        <v>0.14676246517838815</v>
      </c>
      <c r="M170" s="21">
        <f t="shared" si="43"/>
        <v>0.58367677783090477</v>
      </c>
      <c r="N170" s="21">
        <f t="shared" si="31"/>
        <v>0.11562864184459093</v>
      </c>
      <c r="O170" s="21">
        <f t="shared" si="32"/>
        <v>9.5893956913297038E-2</v>
      </c>
      <c r="P170" s="21">
        <f t="shared" si="33"/>
        <v>9.6665491248288243E-2</v>
      </c>
      <c r="Q170" s="19">
        <f t="shared" si="42"/>
        <v>443957.17664889863</v>
      </c>
      <c r="R170" s="19">
        <f t="shared" si="42"/>
        <v>0.14676246517838815</v>
      </c>
      <c r="S170" s="19">
        <f t="shared" si="42"/>
        <v>0.58367677783090477</v>
      </c>
      <c r="T170" s="19">
        <f t="shared" si="38"/>
        <v>0.11562864184459093</v>
      </c>
      <c r="U170" s="19">
        <f t="shared" si="39"/>
        <v>9.5893956913297038E-2</v>
      </c>
      <c r="V170" s="19">
        <f t="shared" si="40"/>
        <v>9.6665491248288243E-2</v>
      </c>
    </row>
    <row r="171" spans="1:22" x14ac:dyDescent="0.25">
      <c r="A171" s="26">
        <f>Wellpath!E171</f>
        <v>0</v>
      </c>
      <c r="B171" s="68">
        <v>0</v>
      </c>
      <c r="C171" s="22">
        <v>0</v>
      </c>
      <c r="D171" s="22">
        <v>0</v>
      </c>
      <c r="E171" s="20">
        <f>Model!$W$37*(Wellpath!$K171-Wellpath!$K170)*MAX(ABS(Wellpath!$L171-Wellpath!$L170),Model!$B$24*(Wellpath!$K171-Wellpath!$K170))*COS(Wellpath!$L171)*COS(Wellpath!$M171)</f>
        <v>0</v>
      </c>
      <c r="F171" s="20">
        <f>Model!$W$37*(Wellpath!$K171-Wellpath!$K170)*MAX(ABS(Wellpath!$L171-Wellpath!$L170),Model!$B$24*(Wellpath!$K171-Wellpath!$K170))*COS(Wellpath!$L171)*SIN(Wellpath!$M171)</f>
        <v>0</v>
      </c>
      <c r="G171" s="20">
        <f>Model!$W$37*(Wellpath!$K171-Wellpath!$K170)*MAX(ABS(Wellpath!$L171-Wellpath!$L170),Model!$B$24*(Wellpath!$K171-Wellpath!$K170))*-SIN(Wellpath!$L171)</f>
        <v>0</v>
      </c>
      <c r="H171" s="18">
        <f t="shared" si="34"/>
        <v>0</v>
      </c>
      <c r="I171" s="18">
        <f t="shared" si="35"/>
        <v>0</v>
      </c>
      <c r="J171" s="18">
        <f t="shared" si="36"/>
        <v>0</v>
      </c>
      <c r="K171" s="21">
        <f t="shared" si="43"/>
        <v>443957.17664889863</v>
      </c>
      <c r="L171" s="21">
        <f t="shared" si="43"/>
        <v>0.14676246517838815</v>
      </c>
      <c r="M171" s="21">
        <f t="shared" si="43"/>
        <v>0.58367677783090477</v>
      </c>
      <c r="N171" s="21">
        <f t="shared" si="31"/>
        <v>0.11562864184459093</v>
      </c>
      <c r="O171" s="21">
        <f t="shared" si="32"/>
        <v>9.5893956913297038E-2</v>
      </c>
      <c r="P171" s="21">
        <f t="shared" si="33"/>
        <v>9.6665491248288243E-2</v>
      </c>
      <c r="Q171" s="19">
        <f t="shared" si="42"/>
        <v>443957.17664889863</v>
      </c>
      <c r="R171" s="19">
        <f t="shared" si="42"/>
        <v>0.14676246517838815</v>
      </c>
      <c r="S171" s="19">
        <f t="shared" si="42"/>
        <v>0.58367677783090477</v>
      </c>
      <c r="T171" s="19">
        <f t="shared" si="38"/>
        <v>0.11562864184459093</v>
      </c>
      <c r="U171" s="19">
        <f t="shared" si="39"/>
        <v>9.5893956913297038E-2</v>
      </c>
      <c r="V171" s="19">
        <f t="shared" si="40"/>
        <v>9.6665491248288243E-2</v>
      </c>
    </row>
    <row r="172" spans="1:22" x14ac:dyDescent="0.25">
      <c r="A172" s="26">
        <f>Wellpath!E172</f>
        <v>0</v>
      </c>
      <c r="B172" s="68">
        <v>0</v>
      </c>
      <c r="C172" s="22">
        <v>0</v>
      </c>
      <c r="D172" s="22">
        <v>0</v>
      </c>
      <c r="E172" s="20">
        <f>Model!$W$37*(Wellpath!$K172-Wellpath!$K171)*MAX(ABS(Wellpath!$L172-Wellpath!$L171),Model!$B$24*(Wellpath!$K172-Wellpath!$K171))*COS(Wellpath!$L172)*COS(Wellpath!$M172)</f>
        <v>0</v>
      </c>
      <c r="F172" s="20">
        <f>Model!$W$37*(Wellpath!$K172-Wellpath!$K171)*MAX(ABS(Wellpath!$L172-Wellpath!$L171),Model!$B$24*(Wellpath!$K172-Wellpath!$K171))*COS(Wellpath!$L172)*SIN(Wellpath!$M172)</f>
        <v>0</v>
      </c>
      <c r="G172" s="20">
        <f>Model!$W$37*(Wellpath!$K172-Wellpath!$K171)*MAX(ABS(Wellpath!$L172-Wellpath!$L171),Model!$B$24*(Wellpath!$K172-Wellpath!$K171))*-SIN(Wellpath!$L172)</f>
        <v>0</v>
      </c>
      <c r="H172" s="18">
        <f t="shared" si="34"/>
        <v>0</v>
      </c>
      <c r="I172" s="18">
        <f t="shared" si="35"/>
        <v>0</v>
      </c>
      <c r="J172" s="18">
        <f t="shared" si="36"/>
        <v>0</v>
      </c>
      <c r="K172" s="21">
        <f t="shared" si="43"/>
        <v>443957.17664889863</v>
      </c>
      <c r="L172" s="21">
        <f t="shared" si="43"/>
        <v>0.14676246517838815</v>
      </c>
      <c r="M172" s="21">
        <f t="shared" si="43"/>
        <v>0.58367677783090477</v>
      </c>
      <c r="N172" s="21">
        <f t="shared" si="31"/>
        <v>0.11562864184459093</v>
      </c>
      <c r="O172" s="21">
        <f t="shared" si="32"/>
        <v>9.5893956913297038E-2</v>
      </c>
      <c r="P172" s="21">
        <f t="shared" si="33"/>
        <v>9.6665491248288243E-2</v>
      </c>
      <c r="Q172" s="19">
        <f t="shared" si="42"/>
        <v>443957.17664889863</v>
      </c>
      <c r="R172" s="19">
        <f t="shared" si="42"/>
        <v>0.14676246517838815</v>
      </c>
      <c r="S172" s="19">
        <f t="shared" si="42"/>
        <v>0.58367677783090477</v>
      </c>
      <c r="T172" s="19">
        <f t="shared" si="38"/>
        <v>0.11562864184459093</v>
      </c>
      <c r="U172" s="19">
        <f t="shared" si="39"/>
        <v>9.5893956913297038E-2</v>
      </c>
      <c r="V172" s="19">
        <f t="shared" si="40"/>
        <v>9.6665491248288243E-2</v>
      </c>
    </row>
    <row r="173" spans="1:22" x14ac:dyDescent="0.25">
      <c r="A173" s="26">
        <f>Wellpath!E173</f>
        <v>0</v>
      </c>
      <c r="B173" s="68">
        <v>0</v>
      </c>
      <c r="C173" s="22">
        <v>0</v>
      </c>
      <c r="D173" s="22">
        <v>0</v>
      </c>
      <c r="E173" s="20">
        <f>Model!$W$37*(Wellpath!$K173-Wellpath!$K172)*MAX(ABS(Wellpath!$L173-Wellpath!$L172),Model!$B$24*(Wellpath!$K173-Wellpath!$K172))*COS(Wellpath!$L173)*COS(Wellpath!$M173)</f>
        <v>0</v>
      </c>
      <c r="F173" s="20">
        <f>Model!$W$37*(Wellpath!$K173-Wellpath!$K172)*MAX(ABS(Wellpath!$L173-Wellpath!$L172),Model!$B$24*(Wellpath!$K173-Wellpath!$K172))*COS(Wellpath!$L173)*SIN(Wellpath!$M173)</f>
        <v>0</v>
      </c>
      <c r="G173" s="20">
        <f>Model!$W$37*(Wellpath!$K173-Wellpath!$K172)*MAX(ABS(Wellpath!$L173-Wellpath!$L172),Model!$B$24*(Wellpath!$K173-Wellpath!$K172))*-SIN(Wellpath!$L173)</f>
        <v>0</v>
      </c>
      <c r="H173" s="18">
        <f t="shared" si="34"/>
        <v>0</v>
      </c>
      <c r="I173" s="18">
        <f t="shared" si="35"/>
        <v>0</v>
      </c>
      <c r="J173" s="18">
        <f t="shared" si="36"/>
        <v>0</v>
      </c>
      <c r="K173" s="21">
        <f t="shared" si="43"/>
        <v>443957.17664889863</v>
      </c>
      <c r="L173" s="21">
        <f t="shared" si="43"/>
        <v>0.14676246517838815</v>
      </c>
      <c r="M173" s="21">
        <f t="shared" si="43"/>
        <v>0.58367677783090477</v>
      </c>
      <c r="N173" s="21">
        <f t="shared" si="31"/>
        <v>0.11562864184459093</v>
      </c>
      <c r="O173" s="21">
        <f t="shared" si="32"/>
        <v>9.5893956913297038E-2</v>
      </c>
      <c r="P173" s="21">
        <f t="shared" si="33"/>
        <v>9.6665491248288243E-2</v>
      </c>
      <c r="Q173" s="19">
        <f t="shared" si="42"/>
        <v>443957.17664889863</v>
      </c>
      <c r="R173" s="19">
        <f t="shared" si="42"/>
        <v>0.14676246517838815</v>
      </c>
      <c r="S173" s="19">
        <f t="shared" si="42"/>
        <v>0.58367677783090477</v>
      </c>
      <c r="T173" s="19">
        <f t="shared" si="38"/>
        <v>0.11562864184459093</v>
      </c>
      <c r="U173" s="19">
        <f t="shared" si="39"/>
        <v>9.5893956913297038E-2</v>
      </c>
      <c r="V173" s="19">
        <f t="shared" si="40"/>
        <v>9.6665491248288243E-2</v>
      </c>
    </row>
    <row r="174" spans="1:22" x14ac:dyDescent="0.25">
      <c r="A174" s="26">
        <f>Wellpath!E174</f>
        <v>0</v>
      </c>
      <c r="B174" s="68">
        <v>0</v>
      </c>
      <c r="C174" s="22">
        <v>0</v>
      </c>
      <c r="D174" s="22">
        <v>0</v>
      </c>
      <c r="E174" s="20">
        <f>Model!$W$37*(Wellpath!$K174-Wellpath!$K173)*MAX(ABS(Wellpath!$L174-Wellpath!$L173),Model!$B$24*(Wellpath!$K174-Wellpath!$K173))*COS(Wellpath!$L174)*COS(Wellpath!$M174)</f>
        <v>0</v>
      </c>
      <c r="F174" s="20">
        <f>Model!$W$37*(Wellpath!$K174-Wellpath!$K173)*MAX(ABS(Wellpath!$L174-Wellpath!$L173),Model!$B$24*(Wellpath!$K174-Wellpath!$K173))*COS(Wellpath!$L174)*SIN(Wellpath!$M174)</f>
        <v>0</v>
      </c>
      <c r="G174" s="20">
        <f>Model!$W$37*(Wellpath!$K174-Wellpath!$K173)*MAX(ABS(Wellpath!$L174-Wellpath!$L173),Model!$B$24*(Wellpath!$K174-Wellpath!$K173))*-SIN(Wellpath!$L174)</f>
        <v>0</v>
      </c>
      <c r="H174" s="18">
        <f t="shared" si="34"/>
        <v>0</v>
      </c>
      <c r="I174" s="18">
        <f t="shared" si="35"/>
        <v>0</v>
      </c>
      <c r="J174" s="18">
        <f t="shared" si="36"/>
        <v>0</v>
      </c>
      <c r="K174" s="21">
        <f t="shared" si="43"/>
        <v>443957.17664889863</v>
      </c>
      <c r="L174" s="21">
        <f t="shared" si="43"/>
        <v>0.14676246517838815</v>
      </c>
      <c r="M174" s="21">
        <f t="shared" si="43"/>
        <v>0.58367677783090477</v>
      </c>
      <c r="N174" s="21">
        <f t="shared" si="31"/>
        <v>0.11562864184459093</v>
      </c>
      <c r="O174" s="21">
        <f t="shared" si="32"/>
        <v>9.5893956913297038E-2</v>
      </c>
      <c r="P174" s="21">
        <f t="shared" si="33"/>
        <v>9.6665491248288243E-2</v>
      </c>
      <c r="Q174" s="19">
        <f t="shared" si="42"/>
        <v>443957.17664889863</v>
      </c>
      <c r="R174" s="19">
        <f t="shared" si="42"/>
        <v>0.14676246517838815</v>
      </c>
      <c r="S174" s="19">
        <f t="shared" si="42"/>
        <v>0.58367677783090477</v>
      </c>
      <c r="T174" s="19">
        <f t="shared" si="38"/>
        <v>0.11562864184459093</v>
      </c>
      <c r="U174" s="19">
        <f t="shared" si="39"/>
        <v>9.5893956913297038E-2</v>
      </c>
      <c r="V174" s="19">
        <f t="shared" si="40"/>
        <v>9.6665491248288243E-2</v>
      </c>
    </row>
    <row r="175" spans="1:22" x14ac:dyDescent="0.25">
      <c r="A175" s="26">
        <f>Wellpath!E175</f>
        <v>0</v>
      </c>
      <c r="B175" s="68">
        <v>0</v>
      </c>
      <c r="C175" s="22">
        <v>0</v>
      </c>
      <c r="D175" s="22">
        <v>0</v>
      </c>
      <c r="E175" s="20">
        <f>Model!$W$37*(Wellpath!$K175-Wellpath!$K174)*MAX(ABS(Wellpath!$L175-Wellpath!$L174),Model!$B$24*(Wellpath!$K175-Wellpath!$K174))*COS(Wellpath!$L175)*COS(Wellpath!$M175)</f>
        <v>0</v>
      </c>
      <c r="F175" s="20">
        <f>Model!$W$37*(Wellpath!$K175-Wellpath!$K174)*MAX(ABS(Wellpath!$L175-Wellpath!$L174),Model!$B$24*(Wellpath!$K175-Wellpath!$K174))*COS(Wellpath!$L175)*SIN(Wellpath!$M175)</f>
        <v>0</v>
      </c>
      <c r="G175" s="20">
        <f>Model!$W$37*(Wellpath!$K175-Wellpath!$K174)*MAX(ABS(Wellpath!$L175-Wellpath!$L174),Model!$B$24*(Wellpath!$K175-Wellpath!$K174))*-SIN(Wellpath!$L175)</f>
        <v>0</v>
      </c>
      <c r="H175" s="18">
        <f t="shared" si="34"/>
        <v>0</v>
      </c>
      <c r="I175" s="18">
        <f t="shared" si="35"/>
        <v>0</v>
      </c>
      <c r="J175" s="18">
        <f t="shared" si="36"/>
        <v>0</v>
      </c>
      <c r="K175" s="21">
        <f t="shared" si="43"/>
        <v>443957.17664889863</v>
      </c>
      <c r="L175" s="21">
        <f t="shared" si="43"/>
        <v>0.14676246517838815</v>
      </c>
      <c r="M175" s="21">
        <f t="shared" si="43"/>
        <v>0.58367677783090477</v>
      </c>
      <c r="N175" s="21">
        <f t="shared" si="31"/>
        <v>0.11562864184459093</v>
      </c>
      <c r="O175" s="21">
        <f t="shared" si="32"/>
        <v>9.5893956913297038E-2</v>
      </c>
      <c r="P175" s="21">
        <f t="shared" si="33"/>
        <v>9.6665491248288243E-2</v>
      </c>
      <c r="Q175" s="19">
        <f t="shared" si="42"/>
        <v>443957.17664889863</v>
      </c>
      <c r="R175" s="19">
        <f t="shared" si="42"/>
        <v>0.14676246517838815</v>
      </c>
      <c r="S175" s="19">
        <f t="shared" si="42"/>
        <v>0.58367677783090477</v>
      </c>
      <c r="T175" s="19">
        <f t="shared" si="38"/>
        <v>0.11562864184459093</v>
      </c>
      <c r="U175" s="19">
        <f t="shared" si="39"/>
        <v>9.5893956913297038E-2</v>
      </c>
      <c r="V175" s="19">
        <f t="shared" si="40"/>
        <v>9.6665491248288243E-2</v>
      </c>
    </row>
    <row r="176" spans="1:22" x14ac:dyDescent="0.25">
      <c r="A176" s="26">
        <f>Wellpath!E176</f>
        <v>0</v>
      </c>
      <c r="B176" s="68">
        <v>0</v>
      </c>
      <c r="C176" s="22">
        <v>0</v>
      </c>
      <c r="D176" s="22">
        <v>0</v>
      </c>
      <c r="E176" s="20">
        <f>Model!$W$37*(Wellpath!$K176-Wellpath!$K175)*MAX(ABS(Wellpath!$L176-Wellpath!$L175),Model!$B$24*(Wellpath!$K176-Wellpath!$K175))*COS(Wellpath!$L176)*COS(Wellpath!$M176)</f>
        <v>0</v>
      </c>
      <c r="F176" s="20">
        <f>Model!$W$37*(Wellpath!$K176-Wellpath!$K175)*MAX(ABS(Wellpath!$L176-Wellpath!$L175),Model!$B$24*(Wellpath!$K176-Wellpath!$K175))*COS(Wellpath!$L176)*SIN(Wellpath!$M176)</f>
        <v>0</v>
      </c>
      <c r="G176" s="20">
        <f>Model!$W$37*(Wellpath!$K176-Wellpath!$K175)*MAX(ABS(Wellpath!$L176-Wellpath!$L175),Model!$B$24*(Wellpath!$K176-Wellpath!$K175))*-SIN(Wellpath!$L176)</f>
        <v>0</v>
      </c>
      <c r="H176" s="18">
        <f t="shared" si="34"/>
        <v>0</v>
      </c>
      <c r="I176" s="18">
        <f t="shared" si="35"/>
        <v>0</v>
      </c>
      <c r="J176" s="18">
        <f t="shared" si="36"/>
        <v>0</v>
      </c>
      <c r="K176" s="21">
        <f t="shared" si="43"/>
        <v>443957.17664889863</v>
      </c>
      <c r="L176" s="21">
        <f t="shared" si="43"/>
        <v>0.14676246517838815</v>
      </c>
      <c r="M176" s="21">
        <f t="shared" si="43"/>
        <v>0.58367677783090477</v>
      </c>
      <c r="N176" s="21">
        <f t="shared" si="31"/>
        <v>0.11562864184459093</v>
      </c>
      <c r="O176" s="21">
        <f t="shared" si="32"/>
        <v>9.5893956913297038E-2</v>
      </c>
      <c r="P176" s="21">
        <f t="shared" si="33"/>
        <v>9.6665491248288243E-2</v>
      </c>
      <c r="Q176" s="19">
        <f t="shared" si="42"/>
        <v>443957.17664889863</v>
      </c>
      <c r="R176" s="19">
        <f t="shared" si="42"/>
        <v>0.14676246517838815</v>
      </c>
      <c r="S176" s="19">
        <f t="shared" si="42"/>
        <v>0.58367677783090477</v>
      </c>
      <c r="T176" s="19">
        <f t="shared" si="38"/>
        <v>0.11562864184459093</v>
      </c>
      <c r="U176" s="19">
        <f t="shared" si="39"/>
        <v>9.5893956913297038E-2</v>
      </c>
      <c r="V176" s="19">
        <f t="shared" si="40"/>
        <v>9.6665491248288243E-2</v>
      </c>
    </row>
    <row r="177" spans="1:22" x14ac:dyDescent="0.25">
      <c r="A177" s="26">
        <f>Wellpath!E177</f>
        <v>0</v>
      </c>
      <c r="B177" s="68">
        <v>0</v>
      </c>
      <c r="C177" s="22">
        <v>0</v>
      </c>
      <c r="D177" s="22">
        <v>0</v>
      </c>
      <c r="E177" s="20">
        <f>Model!$W$37*(Wellpath!$K177-Wellpath!$K176)*MAX(ABS(Wellpath!$L177-Wellpath!$L176),Model!$B$24*(Wellpath!$K177-Wellpath!$K176))*COS(Wellpath!$L177)*COS(Wellpath!$M177)</f>
        <v>0</v>
      </c>
      <c r="F177" s="20">
        <f>Model!$W$37*(Wellpath!$K177-Wellpath!$K176)*MAX(ABS(Wellpath!$L177-Wellpath!$L176),Model!$B$24*(Wellpath!$K177-Wellpath!$K176))*COS(Wellpath!$L177)*SIN(Wellpath!$M177)</f>
        <v>0</v>
      </c>
      <c r="G177" s="20">
        <f>Model!$W$37*(Wellpath!$K177-Wellpath!$K176)*MAX(ABS(Wellpath!$L177-Wellpath!$L176),Model!$B$24*(Wellpath!$K177-Wellpath!$K176))*-SIN(Wellpath!$L177)</f>
        <v>0</v>
      </c>
      <c r="H177" s="18">
        <f t="shared" si="34"/>
        <v>0</v>
      </c>
      <c r="I177" s="18">
        <f t="shared" si="35"/>
        <v>0</v>
      </c>
      <c r="J177" s="18">
        <f t="shared" si="36"/>
        <v>0</v>
      </c>
      <c r="K177" s="21">
        <f t="shared" si="43"/>
        <v>443957.17664889863</v>
      </c>
      <c r="L177" s="21">
        <f t="shared" si="43"/>
        <v>0.14676246517838815</v>
      </c>
      <c r="M177" s="21">
        <f t="shared" si="43"/>
        <v>0.58367677783090477</v>
      </c>
      <c r="N177" s="21">
        <f t="shared" si="31"/>
        <v>0.11562864184459093</v>
      </c>
      <c r="O177" s="21">
        <f t="shared" si="32"/>
        <v>9.5893956913297038E-2</v>
      </c>
      <c r="P177" s="21">
        <f t="shared" si="33"/>
        <v>9.6665491248288243E-2</v>
      </c>
      <c r="Q177" s="19">
        <f t="shared" si="42"/>
        <v>443957.17664889863</v>
      </c>
      <c r="R177" s="19">
        <f t="shared" si="42"/>
        <v>0.14676246517838815</v>
      </c>
      <c r="S177" s="19">
        <f t="shared" si="42"/>
        <v>0.58367677783090477</v>
      </c>
      <c r="T177" s="19">
        <f t="shared" si="38"/>
        <v>0.11562864184459093</v>
      </c>
      <c r="U177" s="19">
        <f t="shared" si="39"/>
        <v>9.5893956913297038E-2</v>
      </c>
      <c r="V177" s="19">
        <f t="shared" si="40"/>
        <v>9.6665491248288243E-2</v>
      </c>
    </row>
    <row r="178" spans="1:22" x14ac:dyDescent="0.25">
      <c r="A178" s="26">
        <f>Wellpath!E178</f>
        <v>0</v>
      </c>
      <c r="B178" s="68">
        <v>0</v>
      </c>
      <c r="C178" s="22">
        <v>0</v>
      </c>
      <c r="D178" s="22">
        <v>0</v>
      </c>
      <c r="E178" s="20">
        <f>Model!$W$37*(Wellpath!$K178-Wellpath!$K177)*MAX(ABS(Wellpath!$L178-Wellpath!$L177),Model!$B$24*(Wellpath!$K178-Wellpath!$K177))*COS(Wellpath!$L178)*COS(Wellpath!$M178)</f>
        <v>0</v>
      </c>
      <c r="F178" s="20">
        <f>Model!$W$37*(Wellpath!$K178-Wellpath!$K177)*MAX(ABS(Wellpath!$L178-Wellpath!$L177),Model!$B$24*(Wellpath!$K178-Wellpath!$K177))*COS(Wellpath!$L178)*SIN(Wellpath!$M178)</f>
        <v>0</v>
      </c>
      <c r="G178" s="20">
        <f>Model!$W$37*(Wellpath!$K178-Wellpath!$K177)*MAX(ABS(Wellpath!$L178-Wellpath!$L177),Model!$B$24*(Wellpath!$K178-Wellpath!$K177))*-SIN(Wellpath!$L178)</f>
        <v>0</v>
      </c>
      <c r="H178" s="18">
        <f t="shared" si="34"/>
        <v>0</v>
      </c>
      <c r="I178" s="18">
        <f t="shared" si="35"/>
        <v>0</v>
      </c>
      <c r="J178" s="18">
        <f t="shared" si="36"/>
        <v>0</v>
      </c>
      <c r="K178" s="21">
        <f t="shared" si="43"/>
        <v>443957.17664889863</v>
      </c>
      <c r="L178" s="21">
        <f t="shared" si="43"/>
        <v>0.14676246517838815</v>
      </c>
      <c r="M178" s="21">
        <f t="shared" si="43"/>
        <v>0.58367677783090477</v>
      </c>
      <c r="N178" s="21">
        <f t="shared" si="31"/>
        <v>0.11562864184459093</v>
      </c>
      <c r="O178" s="21">
        <f t="shared" si="32"/>
        <v>9.5893956913297038E-2</v>
      </c>
      <c r="P178" s="21">
        <f t="shared" si="33"/>
        <v>9.6665491248288243E-2</v>
      </c>
      <c r="Q178" s="19">
        <f t="shared" si="42"/>
        <v>443957.17664889863</v>
      </c>
      <c r="R178" s="19">
        <f t="shared" si="42"/>
        <v>0.14676246517838815</v>
      </c>
      <c r="S178" s="19">
        <f t="shared" si="42"/>
        <v>0.58367677783090477</v>
      </c>
      <c r="T178" s="19">
        <f t="shared" si="38"/>
        <v>0.11562864184459093</v>
      </c>
      <c r="U178" s="19">
        <f t="shared" si="39"/>
        <v>9.5893956913297038E-2</v>
      </c>
      <c r="V178" s="19">
        <f t="shared" si="40"/>
        <v>9.6665491248288243E-2</v>
      </c>
    </row>
    <row r="179" spans="1:22" x14ac:dyDescent="0.25">
      <c r="A179" s="26">
        <f>Wellpath!E179</f>
        <v>0</v>
      </c>
      <c r="B179" s="68">
        <v>0</v>
      </c>
      <c r="C179" s="22">
        <v>0</v>
      </c>
      <c r="D179" s="22">
        <v>0</v>
      </c>
      <c r="E179" s="20">
        <f>Model!$W$37*(Wellpath!$K179-Wellpath!$K178)*MAX(ABS(Wellpath!$L179-Wellpath!$L178),Model!$B$24*(Wellpath!$K179-Wellpath!$K178))*COS(Wellpath!$L179)*COS(Wellpath!$M179)</f>
        <v>0</v>
      </c>
      <c r="F179" s="20">
        <f>Model!$W$37*(Wellpath!$K179-Wellpath!$K178)*MAX(ABS(Wellpath!$L179-Wellpath!$L178),Model!$B$24*(Wellpath!$K179-Wellpath!$K178))*COS(Wellpath!$L179)*SIN(Wellpath!$M179)</f>
        <v>0</v>
      </c>
      <c r="G179" s="20">
        <f>Model!$W$37*(Wellpath!$K179-Wellpath!$K178)*MAX(ABS(Wellpath!$L179-Wellpath!$L178),Model!$B$24*(Wellpath!$K179-Wellpath!$K178))*-SIN(Wellpath!$L179)</f>
        <v>0</v>
      </c>
      <c r="H179" s="18">
        <f t="shared" si="34"/>
        <v>0</v>
      </c>
      <c r="I179" s="18">
        <f t="shared" si="35"/>
        <v>0</v>
      </c>
      <c r="J179" s="18">
        <f t="shared" si="36"/>
        <v>0</v>
      </c>
      <c r="K179" s="21">
        <f t="shared" si="43"/>
        <v>443957.17664889863</v>
      </c>
      <c r="L179" s="21">
        <f t="shared" si="43"/>
        <v>0.14676246517838815</v>
      </c>
      <c r="M179" s="21">
        <f t="shared" si="43"/>
        <v>0.58367677783090477</v>
      </c>
      <c r="N179" s="21">
        <f t="shared" si="31"/>
        <v>0.11562864184459093</v>
      </c>
      <c r="O179" s="21">
        <f t="shared" si="32"/>
        <v>9.5893956913297038E-2</v>
      </c>
      <c r="P179" s="21">
        <f t="shared" si="33"/>
        <v>9.6665491248288243E-2</v>
      </c>
      <c r="Q179" s="19">
        <f t="shared" si="42"/>
        <v>443957.17664889863</v>
      </c>
      <c r="R179" s="19">
        <f t="shared" si="42"/>
        <v>0.14676246517838815</v>
      </c>
      <c r="S179" s="19">
        <f t="shared" si="42"/>
        <v>0.58367677783090477</v>
      </c>
      <c r="T179" s="19">
        <f t="shared" si="38"/>
        <v>0.11562864184459093</v>
      </c>
      <c r="U179" s="19">
        <f t="shared" si="39"/>
        <v>9.5893956913297038E-2</v>
      </c>
      <c r="V179" s="19">
        <f t="shared" si="40"/>
        <v>9.6665491248288243E-2</v>
      </c>
    </row>
    <row r="180" spans="1:22" x14ac:dyDescent="0.25">
      <c r="A180" s="26">
        <f>Wellpath!E180</f>
        <v>0</v>
      </c>
      <c r="B180" s="68">
        <v>0</v>
      </c>
      <c r="C180" s="22">
        <v>0</v>
      </c>
      <c r="D180" s="22">
        <v>0</v>
      </c>
      <c r="E180" s="20">
        <f>Model!$W$37*(Wellpath!$K180-Wellpath!$K179)*MAX(ABS(Wellpath!$L180-Wellpath!$L179),Model!$B$24*(Wellpath!$K180-Wellpath!$K179))*COS(Wellpath!$L180)*COS(Wellpath!$M180)</f>
        <v>0</v>
      </c>
      <c r="F180" s="20">
        <f>Model!$W$37*(Wellpath!$K180-Wellpath!$K179)*MAX(ABS(Wellpath!$L180-Wellpath!$L179),Model!$B$24*(Wellpath!$K180-Wellpath!$K179))*COS(Wellpath!$L180)*SIN(Wellpath!$M180)</f>
        <v>0</v>
      </c>
      <c r="G180" s="20">
        <f>Model!$W$37*(Wellpath!$K180-Wellpath!$K179)*MAX(ABS(Wellpath!$L180-Wellpath!$L179),Model!$B$24*(Wellpath!$K180-Wellpath!$K179))*-SIN(Wellpath!$L180)</f>
        <v>0</v>
      </c>
      <c r="H180" s="18">
        <f t="shared" si="34"/>
        <v>0</v>
      </c>
      <c r="I180" s="18">
        <f t="shared" si="35"/>
        <v>0</v>
      </c>
      <c r="J180" s="18">
        <f t="shared" si="36"/>
        <v>0</v>
      </c>
      <c r="K180" s="21">
        <f t="shared" ref="K180:M195" si="44">K179+E180^2</f>
        <v>443957.17664889863</v>
      </c>
      <c r="L180" s="21">
        <f t="shared" si="44"/>
        <v>0.14676246517838815</v>
      </c>
      <c r="M180" s="21">
        <f t="shared" si="44"/>
        <v>0.58367677783090477</v>
      </c>
      <c r="N180" s="21">
        <f t="shared" si="31"/>
        <v>0.11562864184459093</v>
      </c>
      <c r="O180" s="21">
        <f t="shared" si="32"/>
        <v>9.5893956913297038E-2</v>
      </c>
      <c r="P180" s="21">
        <f t="shared" si="33"/>
        <v>9.6665491248288243E-2</v>
      </c>
      <c r="Q180" s="19">
        <f t="shared" si="42"/>
        <v>443957.17664889863</v>
      </c>
      <c r="R180" s="19">
        <f t="shared" si="42"/>
        <v>0.14676246517838815</v>
      </c>
      <c r="S180" s="19">
        <f t="shared" si="42"/>
        <v>0.58367677783090477</v>
      </c>
      <c r="T180" s="19">
        <f t="shared" si="38"/>
        <v>0.11562864184459093</v>
      </c>
      <c r="U180" s="19">
        <f t="shared" si="39"/>
        <v>9.5893956913297038E-2</v>
      </c>
      <c r="V180" s="19">
        <f t="shared" si="40"/>
        <v>9.6665491248288243E-2</v>
      </c>
    </row>
    <row r="181" spans="1:22" x14ac:dyDescent="0.25">
      <c r="A181" s="26">
        <f>Wellpath!E181</f>
        <v>0</v>
      </c>
      <c r="B181" s="68">
        <v>0</v>
      </c>
      <c r="C181" s="22">
        <v>0</v>
      </c>
      <c r="D181" s="22">
        <v>0</v>
      </c>
      <c r="E181" s="20">
        <f>Model!$W$37*(Wellpath!$K181-Wellpath!$K180)*MAX(ABS(Wellpath!$L181-Wellpath!$L180),Model!$B$24*(Wellpath!$K181-Wellpath!$K180))*COS(Wellpath!$L181)*COS(Wellpath!$M181)</f>
        <v>0</v>
      </c>
      <c r="F181" s="20">
        <f>Model!$W$37*(Wellpath!$K181-Wellpath!$K180)*MAX(ABS(Wellpath!$L181-Wellpath!$L180),Model!$B$24*(Wellpath!$K181-Wellpath!$K180))*COS(Wellpath!$L181)*SIN(Wellpath!$M181)</f>
        <v>0</v>
      </c>
      <c r="G181" s="20">
        <f>Model!$W$37*(Wellpath!$K181-Wellpath!$K180)*MAX(ABS(Wellpath!$L181-Wellpath!$L180),Model!$B$24*(Wellpath!$K181-Wellpath!$K180))*-SIN(Wellpath!$L181)</f>
        <v>0</v>
      </c>
      <c r="H181" s="18">
        <f t="shared" si="34"/>
        <v>0</v>
      </c>
      <c r="I181" s="18">
        <f t="shared" si="35"/>
        <v>0</v>
      </c>
      <c r="J181" s="18">
        <f t="shared" si="36"/>
        <v>0</v>
      </c>
      <c r="K181" s="21">
        <f t="shared" si="44"/>
        <v>443957.17664889863</v>
      </c>
      <c r="L181" s="21">
        <f t="shared" si="44"/>
        <v>0.14676246517838815</v>
      </c>
      <c r="M181" s="21">
        <f t="shared" si="44"/>
        <v>0.58367677783090477</v>
      </c>
      <c r="N181" s="21">
        <f t="shared" si="31"/>
        <v>0.11562864184459093</v>
      </c>
      <c r="O181" s="21">
        <f t="shared" si="32"/>
        <v>9.5893956913297038E-2</v>
      </c>
      <c r="P181" s="21">
        <f t="shared" si="33"/>
        <v>9.6665491248288243E-2</v>
      </c>
      <c r="Q181" s="19">
        <f t="shared" si="42"/>
        <v>443957.17664889863</v>
      </c>
      <c r="R181" s="19">
        <f t="shared" si="42"/>
        <v>0.14676246517838815</v>
      </c>
      <c r="S181" s="19">
        <f t="shared" si="42"/>
        <v>0.58367677783090477</v>
      </c>
      <c r="T181" s="19">
        <f t="shared" si="38"/>
        <v>0.11562864184459093</v>
      </c>
      <c r="U181" s="19">
        <f t="shared" si="39"/>
        <v>9.5893956913297038E-2</v>
      </c>
      <c r="V181" s="19">
        <f t="shared" si="40"/>
        <v>9.6665491248288243E-2</v>
      </c>
    </row>
    <row r="182" spans="1:22" x14ac:dyDescent="0.25">
      <c r="A182" s="26">
        <f>Wellpath!E182</f>
        <v>0</v>
      </c>
      <c r="B182" s="68">
        <v>0</v>
      </c>
      <c r="C182" s="22">
        <v>0</v>
      </c>
      <c r="D182" s="22">
        <v>0</v>
      </c>
      <c r="E182" s="20">
        <f>Model!$W$37*(Wellpath!$K182-Wellpath!$K181)*MAX(ABS(Wellpath!$L182-Wellpath!$L181),Model!$B$24*(Wellpath!$K182-Wellpath!$K181))*COS(Wellpath!$L182)*COS(Wellpath!$M182)</f>
        <v>0</v>
      </c>
      <c r="F182" s="20">
        <f>Model!$W$37*(Wellpath!$K182-Wellpath!$K181)*MAX(ABS(Wellpath!$L182-Wellpath!$L181),Model!$B$24*(Wellpath!$K182-Wellpath!$K181))*COS(Wellpath!$L182)*SIN(Wellpath!$M182)</f>
        <v>0</v>
      </c>
      <c r="G182" s="20">
        <f>Model!$W$37*(Wellpath!$K182-Wellpath!$K181)*MAX(ABS(Wellpath!$L182-Wellpath!$L181),Model!$B$24*(Wellpath!$K182-Wellpath!$K181))*-SIN(Wellpath!$L182)</f>
        <v>0</v>
      </c>
      <c r="H182" s="18">
        <f t="shared" si="34"/>
        <v>0</v>
      </c>
      <c r="I182" s="18">
        <f t="shared" si="35"/>
        <v>0</v>
      </c>
      <c r="J182" s="18">
        <f t="shared" si="36"/>
        <v>0</v>
      </c>
      <c r="K182" s="21">
        <f t="shared" si="44"/>
        <v>443957.17664889863</v>
      </c>
      <c r="L182" s="21">
        <f t="shared" si="44"/>
        <v>0.14676246517838815</v>
      </c>
      <c r="M182" s="21">
        <f t="shared" si="44"/>
        <v>0.58367677783090477</v>
      </c>
      <c r="N182" s="21">
        <f t="shared" si="31"/>
        <v>0.11562864184459093</v>
      </c>
      <c r="O182" s="21">
        <f t="shared" si="32"/>
        <v>9.5893956913297038E-2</v>
      </c>
      <c r="P182" s="21">
        <f t="shared" si="33"/>
        <v>9.6665491248288243E-2</v>
      </c>
      <c r="Q182" s="19">
        <f t="shared" si="42"/>
        <v>443957.17664889863</v>
      </c>
      <c r="R182" s="19">
        <f t="shared" si="42"/>
        <v>0.14676246517838815</v>
      </c>
      <c r="S182" s="19">
        <f t="shared" si="42"/>
        <v>0.58367677783090477</v>
      </c>
      <c r="T182" s="19">
        <f t="shared" si="38"/>
        <v>0.11562864184459093</v>
      </c>
      <c r="U182" s="19">
        <f t="shared" si="39"/>
        <v>9.5893956913297038E-2</v>
      </c>
      <c r="V182" s="19">
        <f t="shared" si="40"/>
        <v>9.6665491248288243E-2</v>
      </c>
    </row>
    <row r="183" spans="1:22" x14ac:dyDescent="0.25">
      <c r="A183" s="26">
        <f>Wellpath!E183</f>
        <v>0</v>
      </c>
      <c r="B183" s="68">
        <v>0</v>
      </c>
      <c r="C183" s="22">
        <v>0</v>
      </c>
      <c r="D183" s="22">
        <v>0</v>
      </c>
      <c r="E183" s="20">
        <f>Model!$W$37*(Wellpath!$K183-Wellpath!$K182)*MAX(ABS(Wellpath!$L183-Wellpath!$L182),Model!$B$24*(Wellpath!$K183-Wellpath!$K182))*COS(Wellpath!$L183)*COS(Wellpath!$M183)</f>
        <v>0</v>
      </c>
      <c r="F183" s="20">
        <f>Model!$W$37*(Wellpath!$K183-Wellpath!$K182)*MAX(ABS(Wellpath!$L183-Wellpath!$L182),Model!$B$24*(Wellpath!$K183-Wellpath!$K182))*COS(Wellpath!$L183)*SIN(Wellpath!$M183)</f>
        <v>0</v>
      </c>
      <c r="G183" s="20">
        <f>Model!$W$37*(Wellpath!$K183-Wellpath!$K182)*MAX(ABS(Wellpath!$L183-Wellpath!$L182),Model!$B$24*(Wellpath!$K183-Wellpath!$K182))*-SIN(Wellpath!$L183)</f>
        <v>0</v>
      </c>
      <c r="H183" s="18">
        <f t="shared" si="34"/>
        <v>0</v>
      </c>
      <c r="I183" s="18">
        <f t="shared" si="35"/>
        <v>0</v>
      </c>
      <c r="J183" s="18">
        <f t="shared" si="36"/>
        <v>0</v>
      </c>
      <c r="K183" s="21">
        <f t="shared" si="44"/>
        <v>443957.17664889863</v>
      </c>
      <c r="L183" s="21">
        <f t="shared" si="44"/>
        <v>0.14676246517838815</v>
      </c>
      <c r="M183" s="21">
        <f t="shared" si="44"/>
        <v>0.58367677783090477</v>
      </c>
      <c r="N183" s="21">
        <f t="shared" si="31"/>
        <v>0.11562864184459093</v>
      </c>
      <c r="O183" s="21">
        <f t="shared" si="32"/>
        <v>9.5893956913297038E-2</v>
      </c>
      <c r="P183" s="21">
        <f t="shared" si="33"/>
        <v>9.6665491248288243E-2</v>
      </c>
      <c r="Q183" s="19">
        <f t="shared" si="42"/>
        <v>443957.17664889863</v>
      </c>
      <c r="R183" s="19">
        <f t="shared" si="42"/>
        <v>0.14676246517838815</v>
      </c>
      <c r="S183" s="19">
        <f t="shared" si="42"/>
        <v>0.58367677783090477</v>
      </c>
      <c r="T183" s="19">
        <f t="shared" si="38"/>
        <v>0.11562864184459093</v>
      </c>
      <c r="U183" s="19">
        <f t="shared" si="39"/>
        <v>9.5893956913297038E-2</v>
      </c>
      <c r="V183" s="19">
        <f t="shared" si="40"/>
        <v>9.6665491248288243E-2</v>
      </c>
    </row>
    <row r="184" spans="1:22" x14ac:dyDescent="0.25">
      <c r="A184" s="26">
        <f>Wellpath!E184</f>
        <v>0</v>
      </c>
      <c r="B184" s="68">
        <v>0</v>
      </c>
      <c r="C184" s="22">
        <v>0</v>
      </c>
      <c r="D184" s="22">
        <v>0</v>
      </c>
      <c r="E184" s="20">
        <f>Model!$W$37*(Wellpath!$K184-Wellpath!$K183)*MAX(ABS(Wellpath!$L184-Wellpath!$L183),Model!$B$24*(Wellpath!$K184-Wellpath!$K183))*COS(Wellpath!$L184)*COS(Wellpath!$M184)</f>
        <v>0</v>
      </c>
      <c r="F184" s="20">
        <f>Model!$W$37*(Wellpath!$K184-Wellpath!$K183)*MAX(ABS(Wellpath!$L184-Wellpath!$L183),Model!$B$24*(Wellpath!$K184-Wellpath!$K183))*COS(Wellpath!$L184)*SIN(Wellpath!$M184)</f>
        <v>0</v>
      </c>
      <c r="G184" s="20">
        <f>Model!$W$37*(Wellpath!$K184-Wellpath!$K183)*MAX(ABS(Wellpath!$L184-Wellpath!$L183),Model!$B$24*(Wellpath!$K184-Wellpath!$K183))*-SIN(Wellpath!$L184)</f>
        <v>0</v>
      </c>
      <c r="H184" s="18">
        <f t="shared" si="34"/>
        <v>0</v>
      </c>
      <c r="I184" s="18">
        <f t="shared" si="35"/>
        <v>0</v>
      </c>
      <c r="J184" s="18">
        <f t="shared" si="36"/>
        <v>0</v>
      </c>
      <c r="K184" s="21">
        <f t="shared" si="44"/>
        <v>443957.17664889863</v>
      </c>
      <c r="L184" s="21">
        <f t="shared" si="44"/>
        <v>0.14676246517838815</v>
      </c>
      <c r="M184" s="21">
        <f t="shared" si="44"/>
        <v>0.58367677783090477</v>
      </c>
      <c r="N184" s="21">
        <f t="shared" si="31"/>
        <v>0.11562864184459093</v>
      </c>
      <c r="O184" s="21">
        <f t="shared" si="32"/>
        <v>9.5893956913297038E-2</v>
      </c>
      <c r="P184" s="21">
        <f t="shared" si="33"/>
        <v>9.6665491248288243E-2</v>
      </c>
      <c r="Q184" s="19">
        <f t="shared" si="42"/>
        <v>443957.17664889863</v>
      </c>
      <c r="R184" s="19">
        <f t="shared" si="42"/>
        <v>0.14676246517838815</v>
      </c>
      <c r="S184" s="19">
        <f t="shared" si="42"/>
        <v>0.58367677783090477</v>
      </c>
      <c r="T184" s="19">
        <f t="shared" si="38"/>
        <v>0.11562864184459093</v>
      </c>
      <c r="U184" s="19">
        <f t="shared" si="39"/>
        <v>9.5893956913297038E-2</v>
      </c>
      <c r="V184" s="19">
        <f t="shared" si="40"/>
        <v>9.6665491248288243E-2</v>
      </c>
    </row>
    <row r="185" spans="1:22" x14ac:dyDescent="0.25">
      <c r="A185" s="26">
        <f>Wellpath!E185</f>
        <v>0</v>
      </c>
      <c r="B185" s="68">
        <v>0</v>
      </c>
      <c r="C185" s="22">
        <v>0</v>
      </c>
      <c r="D185" s="22">
        <v>0</v>
      </c>
      <c r="E185" s="20">
        <f>Model!$W$37*(Wellpath!$K185-Wellpath!$K184)*MAX(ABS(Wellpath!$L185-Wellpath!$L184),Model!$B$24*(Wellpath!$K185-Wellpath!$K184))*COS(Wellpath!$L185)*COS(Wellpath!$M185)</f>
        <v>0</v>
      </c>
      <c r="F185" s="20">
        <f>Model!$W$37*(Wellpath!$K185-Wellpath!$K184)*MAX(ABS(Wellpath!$L185-Wellpath!$L184),Model!$B$24*(Wellpath!$K185-Wellpath!$K184))*COS(Wellpath!$L185)*SIN(Wellpath!$M185)</f>
        <v>0</v>
      </c>
      <c r="G185" s="20">
        <f>Model!$W$37*(Wellpath!$K185-Wellpath!$K184)*MAX(ABS(Wellpath!$L185-Wellpath!$L184),Model!$B$24*(Wellpath!$K185-Wellpath!$K184))*-SIN(Wellpath!$L185)</f>
        <v>0</v>
      </c>
      <c r="H185" s="18">
        <f t="shared" si="34"/>
        <v>0</v>
      </c>
      <c r="I185" s="18">
        <f t="shared" si="35"/>
        <v>0</v>
      </c>
      <c r="J185" s="18">
        <f t="shared" si="36"/>
        <v>0</v>
      </c>
      <c r="K185" s="21">
        <f t="shared" si="44"/>
        <v>443957.17664889863</v>
      </c>
      <c r="L185" s="21">
        <f t="shared" si="44"/>
        <v>0.14676246517838815</v>
      </c>
      <c r="M185" s="21">
        <f t="shared" si="44"/>
        <v>0.58367677783090477</v>
      </c>
      <c r="N185" s="21">
        <f t="shared" si="31"/>
        <v>0.11562864184459093</v>
      </c>
      <c r="O185" s="21">
        <f t="shared" si="32"/>
        <v>9.5893956913297038E-2</v>
      </c>
      <c r="P185" s="21">
        <f t="shared" si="33"/>
        <v>9.6665491248288243E-2</v>
      </c>
      <c r="Q185" s="19">
        <f t="shared" si="42"/>
        <v>443957.17664889863</v>
      </c>
      <c r="R185" s="19">
        <f t="shared" si="42"/>
        <v>0.14676246517838815</v>
      </c>
      <c r="S185" s="19">
        <f t="shared" si="42"/>
        <v>0.58367677783090477</v>
      </c>
      <c r="T185" s="19">
        <f t="shared" si="38"/>
        <v>0.11562864184459093</v>
      </c>
      <c r="U185" s="19">
        <f t="shared" si="39"/>
        <v>9.5893956913297038E-2</v>
      </c>
      <c r="V185" s="19">
        <f t="shared" si="40"/>
        <v>9.6665491248288243E-2</v>
      </c>
    </row>
    <row r="186" spans="1:22" x14ac:dyDescent="0.25">
      <c r="A186" s="26">
        <f>Wellpath!E186</f>
        <v>0</v>
      </c>
      <c r="B186" s="68">
        <v>0</v>
      </c>
      <c r="C186" s="22">
        <v>0</v>
      </c>
      <c r="D186" s="22">
        <v>0</v>
      </c>
      <c r="E186" s="20">
        <f>Model!$W$37*(Wellpath!$K186-Wellpath!$K185)*MAX(ABS(Wellpath!$L186-Wellpath!$L185),Model!$B$24*(Wellpath!$K186-Wellpath!$K185))*COS(Wellpath!$L186)*COS(Wellpath!$M186)</f>
        <v>0</v>
      </c>
      <c r="F186" s="20">
        <f>Model!$W$37*(Wellpath!$K186-Wellpath!$K185)*MAX(ABS(Wellpath!$L186-Wellpath!$L185),Model!$B$24*(Wellpath!$K186-Wellpath!$K185))*COS(Wellpath!$L186)*SIN(Wellpath!$M186)</f>
        <v>0</v>
      </c>
      <c r="G186" s="20">
        <f>Model!$W$37*(Wellpath!$K186-Wellpath!$K185)*MAX(ABS(Wellpath!$L186-Wellpath!$L185),Model!$B$24*(Wellpath!$K186-Wellpath!$K185))*-SIN(Wellpath!$L186)</f>
        <v>0</v>
      </c>
      <c r="H186" s="18">
        <f t="shared" si="34"/>
        <v>0</v>
      </c>
      <c r="I186" s="18">
        <f t="shared" si="35"/>
        <v>0</v>
      </c>
      <c r="J186" s="18">
        <f t="shared" si="36"/>
        <v>0</v>
      </c>
      <c r="K186" s="21">
        <f t="shared" si="44"/>
        <v>443957.17664889863</v>
      </c>
      <c r="L186" s="21">
        <f t="shared" si="44"/>
        <v>0.14676246517838815</v>
      </c>
      <c r="M186" s="21">
        <f t="shared" si="44"/>
        <v>0.58367677783090477</v>
      </c>
      <c r="N186" s="21">
        <f t="shared" si="31"/>
        <v>0.11562864184459093</v>
      </c>
      <c r="O186" s="21">
        <f t="shared" si="32"/>
        <v>9.5893956913297038E-2</v>
      </c>
      <c r="P186" s="21">
        <f t="shared" si="33"/>
        <v>9.6665491248288243E-2</v>
      </c>
      <c r="Q186" s="19">
        <f t="shared" si="42"/>
        <v>443957.17664889863</v>
      </c>
      <c r="R186" s="19">
        <f t="shared" si="42"/>
        <v>0.14676246517838815</v>
      </c>
      <c r="S186" s="19">
        <f t="shared" si="42"/>
        <v>0.58367677783090477</v>
      </c>
      <c r="T186" s="19">
        <f t="shared" si="38"/>
        <v>0.11562864184459093</v>
      </c>
      <c r="U186" s="19">
        <f t="shared" si="39"/>
        <v>9.5893956913297038E-2</v>
      </c>
      <c r="V186" s="19">
        <f t="shared" si="40"/>
        <v>9.6665491248288243E-2</v>
      </c>
    </row>
    <row r="187" spans="1:22" x14ac:dyDescent="0.25">
      <c r="A187" s="26">
        <f>Wellpath!E187</f>
        <v>0</v>
      </c>
      <c r="B187" s="68">
        <v>0</v>
      </c>
      <c r="C187" s="22">
        <v>0</v>
      </c>
      <c r="D187" s="22">
        <v>0</v>
      </c>
      <c r="E187" s="20">
        <f>Model!$W$37*(Wellpath!$K187-Wellpath!$K186)*MAX(ABS(Wellpath!$L187-Wellpath!$L186),Model!$B$24*(Wellpath!$K187-Wellpath!$K186))*COS(Wellpath!$L187)*COS(Wellpath!$M187)</f>
        <v>0</v>
      </c>
      <c r="F187" s="20">
        <f>Model!$W$37*(Wellpath!$K187-Wellpath!$K186)*MAX(ABS(Wellpath!$L187-Wellpath!$L186),Model!$B$24*(Wellpath!$K187-Wellpath!$K186))*COS(Wellpath!$L187)*SIN(Wellpath!$M187)</f>
        <v>0</v>
      </c>
      <c r="G187" s="20">
        <f>Model!$W$37*(Wellpath!$K187-Wellpath!$K186)*MAX(ABS(Wellpath!$L187-Wellpath!$L186),Model!$B$24*(Wellpath!$K187-Wellpath!$K186))*-SIN(Wellpath!$L187)</f>
        <v>0</v>
      </c>
      <c r="H187" s="18">
        <f t="shared" si="34"/>
        <v>0</v>
      </c>
      <c r="I187" s="18">
        <f t="shared" si="35"/>
        <v>0</v>
      </c>
      <c r="J187" s="18">
        <f t="shared" si="36"/>
        <v>0</v>
      </c>
      <c r="K187" s="21">
        <f t="shared" si="44"/>
        <v>443957.17664889863</v>
      </c>
      <c r="L187" s="21">
        <f t="shared" si="44"/>
        <v>0.14676246517838815</v>
      </c>
      <c r="M187" s="21">
        <f t="shared" si="44"/>
        <v>0.58367677783090477</v>
      </c>
      <c r="N187" s="21">
        <f t="shared" si="31"/>
        <v>0.11562864184459093</v>
      </c>
      <c r="O187" s="21">
        <f t="shared" si="32"/>
        <v>9.5893956913297038E-2</v>
      </c>
      <c r="P187" s="21">
        <f t="shared" si="33"/>
        <v>9.6665491248288243E-2</v>
      </c>
      <c r="Q187" s="19">
        <f t="shared" si="42"/>
        <v>443957.17664889863</v>
      </c>
      <c r="R187" s="19">
        <f t="shared" si="42"/>
        <v>0.14676246517838815</v>
      </c>
      <c r="S187" s="19">
        <f t="shared" si="42"/>
        <v>0.58367677783090477</v>
      </c>
      <c r="T187" s="19">
        <f t="shared" si="38"/>
        <v>0.11562864184459093</v>
      </c>
      <c r="U187" s="19">
        <f t="shared" si="39"/>
        <v>9.5893956913297038E-2</v>
      </c>
      <c r="V187" s="19">
        <f t="shared" si="40"/>
        <v>9.6665491248288243E-2</v>
      </c>
    </row>
    <row r="188" spans="1:22" x14ac:dyDescent="0.25">
      <c r="A188" s="26">
        <f>Wellpath!E188</f>
        <v>0</v>
      </c>
      <c r="B188" s="68">
        <v>0</v>
      </c>
      <c r="C188" s="22">
        <v>0</v>
      </c>
      <c r="D188" s="22">
        <v>0</v>
      </c>
      <c r="E188" s="20">
        <f>Model!$W$37*(Wellpath!$K188-Wellpath!$K187)*MAX(ABS(Wellpath!$L188-Wellpath!$L187),Model!$B$24*(Wellpath!$K188-Wellpath!$K187))*COS(Wellpath!$L188)*COS(Wellpath!$M188)</f>
        <v>0</v>
      </c>
      <c r="F188" s="20">
        <f>Model!$W$37*(Wellpath!$K188-Wellpath!$K187)*MAX(ABS(Wellpath!$L188-Wellpath!$L187),Model!$B$24*(Wellpath!$K188-Wellpath!$K187))*COS(Wellpath!$L188)*SIN(Wellpath!$M188)</f>
        <v>0</v>
      </c>
      <c r="G188" s="20">
        <f>Model!$W$37*(Wellpath!$K188-Wellpath!$K187)*MAX(ABS(Wellpath!$L188-Wellpath!$L187),Model!$B$24*(Wellpath!$K188-Wellpath!$K187))*-SIN(Wellpath!$L188)</f>
        <v>0</v>
      </c>
      <c r="H188" s="18">
        <f t="shared" si="34"/>
        <v>0</v>
      </c>
      <c r="I188" s="18">
        <f t="shared" si="35"/>
        <v>0</v>
      </c>
      <c r="J188" s="18">
        <f t="shared" si="36"/>
        <v>0</v>
      </c>
      <c r="K188" s="21">
        <f t="shared" si="44"/>
        <v>443957.17664889863</v>
      </c>
      <c r="L188" s="21">
        <f t="shared" si="44"/>
        <v>0.14676246517838815</v>
      </c>
      <c r="M188" s="21">
        <f t="shared" si="44"/>
        <v>0.58367677783090477</v>
      </c>
      <c r="N188" s="21">
        <f t="shared" si="31"/>
        <v>0.11562864184459093</v>
      </c>
      <c r="O188" s="21">
        <f t="shared" si="32"/>
        <v>9.5893956913297038E-2</v>
      </c>
      <c r="P188" s="21">
        <f t="shared" si="33"/>
        <v>9.6665491248288243E-2</v>
      </c>
      <c r="Q188" s="19">
        <f t="shared" si="42"/>
        <v>443957.17664889863</v>
      </c>
      <c r="R188" s="19">
        <f t="shared" si="42"/>
        <v>0.14676246517838815</v>
      </c>
      <c r="S188" s="19">
        <f t="shared" si="42"/>
        <v>0.58367677783090477</v>
      </c>
      <c r="T188" s="19">
        <f t="shared" si="38"/>
        <v>0.11562864184459093</v>
      </c>
      <c r="U188" s="19">
        <f t="shared" si="39"/>
        <v>9.5893956913297038E-2</v>
      </c>
      <c r="V188" s="19">
        <f t="shared" si="40"/>
        <v>9.6665491248288243E-2</v>
      </c>
    </row>
    <row r="189" spans="1:22" x14ac:dyDescent="0.25">
      <c r="A189" s="26">
        <f>Wellpath!E189</f>
        <v>0</v>
      </c>
      <c r="B189" s="68">
        <v>0</v>
      </c>
      <c r="C189" s="22">
        <v>0</v>
      </c>
      <c r="D189" s="22">
        <v>0</v>
      </c>
      <c r="E189" s="20">
        <f>Model!$W$37*(Wellpath!$K189-Wellpath!$K188)*MAX(ABS(Wellpath!$L189-Wellpath!$L188),Model!$B$24*(Wellpath!$K189-Wellpath!$K188))*COS(Wellpath!$L189)*COS(Wellpath!$M189)</f>
        <v>0</v>
      </c>
      <c r="F189" s="20">
        <f>Model!$W$37*(Wellpath!$K189-Wellpath!$K188)*MAX(ABS(Wellpath!$L189-Wellpath!$L188),Model!$B$24*(Wellpath!$K189-Wellpath!$K188))*COS(Wellpath!$L189)*SIN(Wellpath!$M189)</f>
        <v>0</v>
      </c>
      <c r="G189" s="20">
        <f>Model!$W$37*(Wellpath!$K189-Wellpath!$K188)*MAX(ABS(Wellpath!$L189-Wellpath!$L188),Model!$B$24*(Wellpath!$K189-Wellpath!$K188))*-SIN(Wellpath!$L189)</f>
        <v>0</v>
      </c>
      <c r="H189" s="18">
        <f t="shared" si="34"/>
        <v>0</v>
      </c>
      <c r="I189" s="18">
        <f t="shared" si="35"/>
        <v>0</v>
      </c>
      <c r="J189" s="18">
        <f t="shared" si="36"/>
        <v>0</v>
      </c>
      <c r="K189" s="21">
        <f t="shared" si="44"/>
        <v>443957.17664889863</v>
      </c>
      <c r="L189" s="21">
        <f t="shared" si="44"/>
        <v>0.14676246517838815</v>
      </c>
      <c r="M189" s="21">
        <f t="shared" si="44"/>
        <v>0.58367677783090477</v>
      </c>
      <c r="N189" s="21">
        <f t="shared" si="31"/>
        <v>0.11562864184459093</v>
      </c>
      <c r="O189" s="21">
        <f t="shared" si="32"/>
        <v>9.5893956913297038E-2</v>
      </c>
      <c r="P189" s="21">
        <f t="shared" si="33"/>
        <v>9.6665491248288243E-2</v>
      </c>
      <c r="Q189" s="19">
        <f t="shared" si="42"/>
        <v>443957.17664889863</v>
      </c>
      <c r="R189" s="19">
        <f t="shared" si="42"/>
        <v>0.14676246517838815</v>
      </c>
      <c r="S189" s="19">
        <f t="shared" si="42"/>
        <v>0.58367677783090477</v>
      </c>
      <c r="T189" s="19">
        <f t="shared" si="38"/>
        <v>0.11562864184459093</v>
      </c>
      <c r="U189" s="19">
        <f t="shared" si="39"/>
        <v>9.5893956913297038E-2</v>
      </c>
      <c r="V189" s="19">
        <f t="shared" si="40"/>
        <v>9.6665491248288243E-2</v>
      </c>
    </row>
    <row r="190" spans="1:22" x14ac:dyDescent="0.25">
      <c r="A190" s="26">
        <f>Wellpath!E190</f>
        <v>0</v>
      </c>
      <c r="B190" s="68">
        <v>0</v>
      </c>
      <c r="C190" s="22">
        <v>0</v>
      </c>
      <c r="D190" s="22">
        <v>0</v>
      </c>
      <c r="E190" s="20">
        <f>Model!$W$37*(Wellpath!$K190-Wellpath!$K189)*MAX(ABS(Wellpath!$L190-Wellpath!$L189),Model!$B$24*(Wellpath!$K190-Wellpath!$K189))*COS(Wellpath!$L190)*COS(Wellpath!$M190)</f>
        <v>0</v>
      </c>
      <c r="F190" s="20">
        <f>Model!$W$37*(Wellpath!$K190-Wellpath!$K189)*MAX(ABS(Wellpath!$L190-Wellpath!$L189),Model!$B$24*(Wellpath!$K190-Wellpath!$K189))*COS(Wellpath!$L190)*SIN(Wellpath!$M190)</f>
        <v>0</v>
      </c>
      <c r="G190" s="20">
        <f>Model!$W$37*(Wellpath!$K190-Wellpath!$K189)*MAX(ABS(Wellpath!$L190-Wellpath!$L189),Model!$B$24*(Wellpath!$K190-Wellpath!$K189))*-SIN(Wellpath!$L190)</f>
        <v>0</v>
      </c>
      <c r="H190" s="18">
        <f t="shared" si="34"/>
        <v>0</v>
      </c>
      <c r="I190" s="18">
        <f t="shared" si="35"/>
        <v>0</v>
      </c>
      <c r="J190" s="18">
        <f t="shared" si="36"/>
        <v>0</v>
      </c>
      <c r="K190" s="21">
        <f t="shared" si="44"/>
        <v>443957.17664889863</v>
      </c>
      <c r="L190" s="21">
        <f t="shared" si="44"/>
        <v>0.14676246517838815</v>
      </c>
      <c r="M190" s="21">
        <f t="shared" si="44"/>
        <v>0.58367677783090477</v>
      </c>
      <c r="N190" s="21">
        <f t="shared" si="31"/>
        <v>0.11562864184459093</v>
      </c>
      <c r="O190" s="21">
        <f t="shared" si="32"/>
        <v>9.5893956913297038E-2</v>
      </c>
      <c r="P190" s="21">
        <f t="shared" si="33"/>
        <v>9.6665491248288243E-2</v>
      </c>
      <c r="Q190" s="19">
        <f t="shared" si="42"/>
        <v>443957.17664889863</v>
      </c>
      <c r="R190" s="19">
        <f t="shared" si="42"/>
        <v>0.14676246517838815</v>
      </c>
      <c r="S190" s="19">
        <f t="shared" si="42"/>
        <v>0.58367677783090477</v>
      </c>
      <c r="T190" s="19">
        <f t="shared" si="38"/>
        <v>0.11562864184459093</v>
      </c>
      <c r="U190" s="19">
        <f t="shared" si="39"/>
        <v>9.5893956913297038E-2</v>
      </c>
      <c r="V190" s="19">
        <f t="shared" si="40"/>
        <v>9.6665491248288243E-2</v>
      </c>
    </row>
    <row r="191" spans="1:22" x14ac:dyDescent="0.25">
      <c r="A191" s="26">
        <f>Wellpath!E191</f>
        <v>0</v>
      </c>
      <c r="B191" s="68">
        <v>0</v>
      </c>
      <c r="C191" s="22">
        <v>0</v>
      </c>
      <c r="D191" s="22">
        <v>0</v>
      </c>
      <c r="E191" s="20">
        <f>Model!$W$37*(Wellpath!$K191-Wellpath!$K190)*MAX(ABS(Wellpath!$L191-Wellpath!$L190),Model!$B$24*(Wellpath!$K191-Wellpath!$K190))*COS(Wellpath!$L191)*COS(Wellpath!$M191)</f>
        <v>0</v>
      </c>
      <c r="F191" s="20">
        <f>Model!$W$37*(Wellpath!$K191-Wellpath!$K190)*MAX(ABS(Wellpath!$L191-Wellpath!$L190),Model!$B$24*(Wellpath!$K191-Wellpath!$K190))*COS(Wellpath!$L191)*SIN(Wellpath!$M191)</f>
        <v>0</v>
      </c>
      <c r="G191" s="20">
        <f>Model!$W$37*(Wellpath!$K191-Wellpath!$K190)*MAX(ABS(Wellpath!$L191-Wellpath!$L190),Model!$B$24*(Wellpath!$K191-Wellpath!$K190))*-SIN(Wellpath!$L191)</f>
        <v>0</v>
      </c>
      <c r="H191" s="18">
        <f t="shared" si="34"/>
        <v>0</v>
      </c>
      <c r="I191" s="18">
        <f t="shared" si="35"/>
        <v>0</v>
      </c>
      <c r="J191" s="18">
        <f t="shared" si="36"/>
        <v>0</v>
      </c>
      <c r="K191" s="21">
        <f t="shared" si="44"/>
        <v>443957.17664889863</v>
      </c>
      <c r="L191" s="21">
        <f t="shared" si="44"/>
        <v>0.14676246517838815</v>
      </c>
      <c r="M191" s="21">
        <f t="shared" si="44"/>
        <v>0.58367677783090477</v>
      </c>
      <c r="N191" s="21">
        <f t="shared" si="31"/>
        <v>0.11562864184459093</v>
      </c>
      <c r="O191" s="21">
        <f t="shared" si="32"/>
        <v>9.5893956913297038E-2</v>
      </c>
      <c r="P191" s="21">
        <f t="shared" si="33"/>
        <v>9.6665491248288243E-2</v>
      </c>
      <c r="Q191" s="19">
        <f t="shared" si="42"/>
        <v>443957.17664889863</v>
      </c>
      <c r="R191" s="19">
        <f t="shared" si="42"/>
        <v>0.14676246517838815</v>
      </c>
      <c r="S191" s="19">
        <f t="shared" si="42"/>
        <v>0.58367677783090477</v>
      </c>
      <c r="T191" s="19">
        <f t="shared" si="38"/>
        <v>0.11562864184459093</v>
      </c>
      <c r="U191" s="19">
        <f t="shared" si="39"/>
        <v>9.5893956913297038E-2</v>
      </c>
      <c r="V191" s="19">
        <f t="shared" si="40"/>
        <v>9.6665491248288243E-2</v>
      </c>
    </row>
    <row r="192" spans="1:22" x14ac:dyDescent="0.25">
      <c r="A192" s="26">
        <f>Wellpath!E192</f>
        <v>0</v>
      </c>
      <c r="B192" s="68">
        <v>0</v>
      </c>
      <c r="C192" s="22">
        <v>0</v>
      </c>
      <c r="D192" s="22">
        <v>0</v>
      </c>
      <c r="E192" s="20">
        <f>Model!$W$37*(Wellpath!$K192-Wellpath!$K191)*MAX(ABS(Wellpath!$L192-Wellpath!$L191),Model!$B$24*(Wellpath!$K192-Wellpath!$K191))*COS(Wellpath!$L192)*COS(Wellpath!$M192)</f>
        <v>0</v>
      </c>
      <c r="F192" s="20">
        <f>Model!$W$37*(Wellpath!$K192-Wellpath!$K191)*MAX(ABS(Wellpath!$L192-Wellpath!$L191),Model!$B$24*(Wellpath!$K192-Wellpath!$K191))*COS(Wellpath!$L192)*SIN(Wellpath!$M192)</f>
        <v>0</v>
      </c>
      <c r="G192" s="20">
        <f>Model!$W$37*(Wellpath!$K192-Wellpath!$K191)*MAX(ABS(Wellpath!$L192-Wellpath!$L191),Model!$B$24*(Wellpath!$K192-Wellpath!$K191))*-SIN(Wellpath!$L192)</f>
        <v>0</v>
      </c>
      <c r="H192" s="18">
        <f t="shared" si="34"/>
        <v>0</v>
      </c>
      <c r="I192" s="18">
        <f t="shared" si="35"/>
        <v>0</v>
      </c>
      <c r="J192" s="18">
        <f t="shared" si="36"/>
        <v>0</v>
      </c>
      <c r="K192" s="21">
        <f t="shared" si="44"/>
        <v>443957.17664889863</v>
      </c>
      <c r="L192" s="21">
        <f t="shared" si="44"/>
        <v>0.14676246517838815</v>
      </c>
      <c r="M192" s="21">
        <f t="shared" si="44"/>
        <v>0.58367677783090477</v>
      </c>
      <c r="N192" s="21">
        <f t="shared" si="31"/>
        <v>0.11562864184459093</v>
      </c>
      <c r="O192" s="21">
        <f t="shared" si="32"/>
        <v>9.5893956913297038E-2</v>
      </c>
      <c r="P192" s="21">
        <f t="shared" si="33"/>
        <v>9.6665491248288243E-2</v>
      </c>
      <c r="Q192" s="19">
        <f t="shared" si="42"/>
        <v>443957.17664889863</v>
      </c>
      <c r="R192" s="19">
        <f t="shared" si="42"/>
        <v>0.14676246517838815</v>
      </c>
      <c r="S192" s="19">
        <f t="shared" si="42"/>
        <v>0.58367677783090477</v>
      </c>
      <c r="T192" s="19">
        <f t="shared" si="38"/>
        <v>0.11562864184459093</v>
      </c>
      <c r="U192" s="19">
        <f t="shared" si="39"/>
        <v>9.5893956913297038E-2</v>
      </c>
      <c r="V192" s="19">
        <f t="shared" si="40"/>
        <v>9.6665491248288243E-2</v>
      </c>
    </row>
    <row r="193" spans="1:22" x14ac:dyDescent="0.25">
      <c r="A193" s="26">
        <f>Wellpath!E193</f>
        <v>0</v>
      </c>
      <c r="B193" s="68">
        <v>0</v>
      </c>
      <c r="C193" s="22">
        <v>0</v>
      </c>
      <c r="D193" s="22">
        <v>0</v>
      </c>
      <c r="E193" s="20">
        <f>Model!$W$37*(Wellpath!$K193-Wellpath!$K192)*MAX(ABS(Wellpath!$L193-Wellpath!$L192),Model!$B$24*(Wellpath!$K193-Wellpath!$K192))*COS(Wellpath!$L193)*COS(Wellpath!$M193)</f>
        <v>0</v>
      </c>
      <c r="F193" s="20">
        <f>Model!$W$37*(Wellpath!$K193-Wellpath!$K192)*MAX(ABS(Wellpath!$L193-Wellpath!$L192),Model!$B$24*(Wellpath!$K193-Wellpath!$K192))*COS(Wellpath!$L193)*SIN(Wellpath!$M193)</f>
        <v>0</v>
      </c>
      <c r="G193" s="20">
        <f>Model!$W$37*(Wellpath!$K193-Wellpath!$K192)*MAX(ABS(Wellpath!$L193-Wellpath!$L192),Model!$B$24*(Wellpath!$K193-Wellpath!$K192))*-SIN(Wellpath!$L193)</f>
        <v>0</v>
      </c>
      <c r="H193" s="18">
        <f t="shared" si="34"/>
        <v>0</v>
      </c>
      <c r="I193" s="18">
        <f t="shared" si="35"/>
        <v>0</v>
      </c>
      <c r="J193" s="18">
        <f t="shared" si="36"/>
        <v>0</v>
      </c>
      <c r="K193" s="21">
        <f t="shared" si="44"/>
        <v>443957.17664889863</v>
      </c>
      <c r="L193" s="21">
        <f t="shared" si="44"/>
        <v>0.14676246517838815</v>
      </c>
      <c r="M193" s="21">
        <f t="shared" si="44"/>
        <v>0.58367677783090477</v>
      </c>
      <c r="N193" s="21">
        <f t="shared" si="31"/>
        <v>0.11562864184459093</v>
      </c>
      <c r="O193" s="21">
        <f t="shared" si="32"/>
        <v>9.5893956913297038E-2</v>
      </c>
      <c r="P193" s="21">
        <f t="shared" si="33"/>
        <v>9.6665491248288243E-2</v>
      </c>
      <c r="Q193" s="19">
        <f t="shared" si="42"/>
        <v>443957.17664889863</v>
      </c>
      <c r="R193" s="19">
        <f t="shared" si="42"/>
        <v>0.14676246517838815</v>
      </c>
      <c r="S193" s="19">
        <f t="shared" si="42"/>
        <v>0.58367677783090477</v>
      </c>
      <c r="T193" s="19">
        <f t="shared" si="38"/>
        <v>0.11562864184459093</v>
      </c>
      <c r="U193" s="19">
        <f t="shared" si="39"/>
        <v>9.5893956913297038E-2</v>
      </c>
      <c r="V193" s="19">
        <f t="shared" si="40"/>
        <v>9.6665491248288243E-2</v>
      </c>
    </row>
    <row r="194" spans="1:22" x14ac:dyDescent="0.25">
      <c r="A194" s="26">
        <f>Wellpath!E194</f>
        <v>0</v>
      </c>
      <c r="B194" s="68">
        <v>0</v>
      </c>
      <c r="C194" s="22">
        <v>0</v>
      </c>
      <c r="D194" s="22">
        <v>0</v>
      </c>
      <c r="E194" s="20">
        <f>Model!$W$37*(Wellpath!$K194-Wellpath!$K193)*MAX(ABS(Wellpath!$L194-Wellpath!$L193),Model!$B$24*(Wellpath!$K194-Wellpath!$K193))*COS(Wellpath!$L194)*COS(Wellpath!$M194)</f>
        <v>0</v>
      </c>
      <c r="F194" s="20">
        <f>Model!$W$37*(Wellpath!$K194-Wellpath!$K193)*MAX(ABS(Wellpath!$L194-Wellpath!$L193),Model!$B$24*(Wellpath!$K194-Wellpath!$K193))*COS(Wellpath!$L194)*SIN(Wellpath!$M194)</f>
        <v>0</v>
      </c>
      <c r="G194" s="20">
        <f>Model!$W$37*(Wellpath!$K194-Wellpath!$K193)*MAX(ABS(Wellpath!$L194-Wellpath!$L193),Model!$B$24*(Wellpath!$K194-Wellpath!$K193))*-SIN(Wellpath!$L194)</f>
        <v>0</v>
      </c>
      <c r="H194" s="18">
        <f t="shared" si="34"/>
        <v>0</v>
      </c>
      <c r="I194" s="18">
        <f t="shared" si="35"/>
        <v>0</v>
      </c>
      <c r="J194" s="18">
        <f t="shared" si="36"/>
        <v>0</v>
      </c>
      <c r="K194" s="21">
        <f t="shared" si="44"/>
        <v>443957.17664889863</v>
      </c>
      <c r="L194" s="21">
        <f t="shared" si="44"/>
        <v>0.14676246517838815</v>
      </c>
      <c r="M194" s="21">
        <f t="shared" si="44"/>
        <v>0.58367677783090477</v>
      </c>
      <c r="N194" s="21">
        <f t="shared" si="31"/>
        <v>0.11562864184459093</v>
      </c>
      <c r="O194" s="21">
        <f t="shared" si="32"/>
        <v>9.5893956913297038E-2</v>
      </c>
      <c r="P194" s="21">
        <f t="shared" si="33"/>
        <v>9.6665491248288243E-2</v>
      </c>
      <c r="Q194" s="19">
        <f t="shared" si="42"/>
        <v>443957.17664889863</v>
      </c>
      <c r="R194" s="19">
        <f t="shared" si="42"/>
        <v>0.14676246517838815</v>
      </c>
      <c r="S194" s="19">
        <f t="shared" si="42"/>
        <v>0.58367677783090477</v>
      </c>
      <c r="T194" s="19">
        <f t="shared" si="38"/>
        <v>0.11562864184459093</v>
      </c>
      <c r="U194" s="19">
        <f t="shared" si="39"/>
        <v>9.5893956913297038E-2</v>
      </c>
      <c r="V194" s="19">
        <f t="shared" si="40"/>
        <v>9.6665491248288243E-2</v>
      </c>
    </row>
    <row r="195" spans="1:22" x14ac:dyDescent="0.25">
      <c r="A195" s="26">
        <f>Wellpath!E195</f>
        <v>0</v>
      </c>
      <c r="B195" s="68">
        <v>0</v>
      </c>
      <c r="C195" s="22">
        <v>0</v>
      </c>
      <c r="D195" s="22">
        <v>0</v>
      </c>
      <c r="E195" s="20">
        <f>Model!$W$37*(Wellpath!$K195-Wellpath!$K194)*MAX(ABS(Wellpath!$L195-Wellpath!$L194),Model!$B$24*(Wellpath!$K195-Wellpath!$K194))*COS(Wellpath!$L195)*COS(Wellpath!$M195)</f>
        <v>0</v>
      </c>
      <c r="F195" s="20">
        <f>Model!$W$37*(Wellpath!$K195-Wellpath!$K194)*MAX(ABS(Wellpath!$L195-Wellpath!$L194),Model!$B$24*(Wellpath!$K195-Wellpath!$K194))*COS(Wellpath!$L195)*SIN(Wellpath!$M195)</f>
        <v>0</v>
      </c>
      <c r="G195" s="20">
        <f>Model!$W$37*(Wellpath!$K195-Wellpath!$K194)*MAX(ABS(Wellpath!$L195-Wellpath!$L194),Model!$B$24*(Wellpath!$K195-Wellpath!$K194))*-SIN(Wellpath!$L195)</f>
        <v>0</v>
      </c>
      <c r="H195" s="18">
        <f t="shared" si="34"/>
        <v>0</v>
      </c>
      <c r="I195" s="18">
        <f t="shared" si="35"/>
        <v>0</v>
      </c>
      <c r="J195" s="18">
        <f t="shared" si="36"/>
        <v>0</v>
      </c>
      <c r="K195" s="21">
        <f t="shared" si="44"/>
        <v>443957.17664889863</v>
      </c>
      <c r="L195" s="21">
        <f t="shared" si="44"/>
        <v>0.14676246517838815</v>
      </c>
      <c r="M195" s="21">
        <f t="shared" si="44"/>
        <v>0.58367677783090477</v>
      </c>
      <c r="N195" s="21">
        <f t="shared" si="31"/>
        <v>0.11562864184459093</v>
      </c>
      <c r="O195" s="21">
        <f t="shared" si="32"/>
        <v>9.5893956913297038E-2</v>
      </c>
      <c r="P195" s="21">
        <f t="shared" si="33"/>
        <v>9.6665491248288243E-2</v>
      </c>
      <c r="Q195" s="19">
        <f t="shared" si="42"/>
        <v>443957.17664889863</v>
      </c>
      <c r="R195" s="19">
        <f t="shared" si="42"/>
        <v>0.14676246517838815</v>
      </c>
      <c r="S195" s="19">
        <f t="shared" si="42"/>
        <v>0.58367677783090477</v>
      </c>
      <c r="T195" s="19">
        <f t="shared" si="38"/>
        <v>0.11562864184459093</v>
      </c>
      <c r="U195" s="19">
        <f t="shared" si="39"/>
        <v>9.5893956913297038E-2</v>
      </c>
      <c r="V195" s="19">
        <f t="shared" si="40"/>
        <v>9.6665491248288243E-2</v>
      </c>
    </row>
    <row r="196" spans="1:22" x14ac:dyDescent="0.25">
      <c r="A196" s="26">
        <f>Wellpath!E196</f>
        <v>0</v>
      </c>
      <c r="B196" s="68">
        <v>0</v>
      </c>
      <c r="C196" s="22">
        <v>0</v>
      </c>
      <c r="D196" s="22">
        <v>0</v>
      </c>
      <c r="E196" s="20">
        <f>Model!$W$37*(Wellpath!$K196-Wellpath!$K195)*MAX(ABS(Wellpath!$L196-Wellpath!$L195),Model!$B$24*(Wellpath!$K196-Wellpath!$K195))*COS(Wellpath!$L196)*COS(Wellpath!$M196)</f>
        <v>0</v>
      </c>
      <c r="F196" s="20">
        <f>Model!$W$37*(Wellpath!$K196-Wellpath!$K195)*MAX(ABS(Wellpath!$L196-Wellpath!$L195),Model!$B$24*(Wellpath!$K196-Wellpath!$K195))*COS(Wellpath!$L196)*SIN(Wellpath!$M196)</f>
        <v>0</v>
      </c>
      <c r="G196" s="20">
        <f>Model!$W$37*(Wellpath!$K196-Wellpath!$K195)*MAX(ABS(Wellpath!$L196-Wellpath!$L195),Model!$B$24*(Wellpath!$K196-Wellpath!$K195))*-SIN(Wellpath!$L196)</f>
        <v>0</v>
      </c>
      <c r="H196" s="18">
        <f t="shared" si="34"/>
        <v>0</v>
      </c>
      <c r="I196" s="18">
        <f t="shared" si="35"/>
        <v>0</v>
      </c>
      <c r="J196" s="18">
        <f t="shared" si="36"/>
        <v>0</v>
      </c>
      <c r="K196" s="21">
        <f t="shared" ref="K196:M211" si="45">K195+E196^2</f>
        <v>443957.17664889863</v>
      </c>
      <c r="L196" s="21">
        <f t="shared" si="45"/>
        <v>0.14676246517838815</v>
      </c>
      <c r="M196" s="21">
        <f t="shared" si="45"/>
        <v>0.58367677783090477</v>
      </c>
      <c r="N196" s="21">
        <f t="shared" ref="N196:N259" si="46">N195+E196*F196</f>
        <v>0.11562864184459093</v>
      </c>
      <c r="O196" s="21">
        <f t="shared" ref="O196:O259" si="47">O195+E196*G196</f>
        <v>9.5893956913297038E-2</v>
      </c>
      <c r="P196" s="21">
        <f t="shared" ref="P196:P259" si="48">P195+F196*G196</f>
        <v>9.6665491248288243E-2</v>
      </c>
      <c r="Q196" s="19">
        <f t="shared" si="42"/>
        <v>443957.17664889863</v>
      </c>
      <c r="R196" s="19">
        <f t="shared" si="42"/>
        <v>0.14676246517838815</v>
      </c>
      <c r="S196" s="19">
        <f t="shared" si="42"/>
        <v>0.58367677783090477</v>
      </c>
      <c r="T196" s="19">
        <f t="shared" si="38"/>
        <v>0.11562864184459093</v>
      </c>
      <c r="U196" s="19">
        <f t="shared" si="39"/>
        <v>9.5893956913297038E-2</v>
      </c>
      <c r="V196" s="19">
        <f t="shared" si="40"/>
        <v>9.6665491248288243E-2</v>
      </c>
    </row>
    <row r="197" spans="1:22" x14ac:dyDescent="0.25">
      <c r="A197" s="26">
        <f>Wellpath!E197</f>
        <v>0</v>
      </c>
      <c r="B197" s="68">
        <v>0</v>
      </c>
      <c r="C197" s="22">
        <v>0</v>
      </c>
      <c r="D197" s="22">
        <v>0</v>
      </c>
      <c r="E197" s="20">
        <f>Model!$W$37*(Wellpath!$K197-Wellpath!$K196)*MAX(ABS(Wellpath!$L197-Wellpath!$L196),Model!$B$24*(Wellpath!$K197-Wellpath!$K196))*COS(Wellpath!$L197)*COS(Wellpath!$M197)</f>
        <v>0</v>
      </c>
      <c r="F197" s="20">
        <f>Model!$W$37*(Wellpath!$K197-Wellpath!$K196)*MAX(ABS(Wellpath!$L197-Wellpath!$L196),Model!$B$24*(Wellpath!$K197-Wellpath!$K196))*COS(Wellpath!$L197)*SIN(Wellpath!$M197)</f>
        <v>0</v>
      </c>
      <c r="G197" s="20">
        <f>Model!$W$37*(Wellpath!$K197-Wellpath!$K196)*MAX(ABS(Wellpath!$L197-Wellpath!$L196),Model!$B$24*(Wellpath!$K197-Wellpath!$K196))*-SIN(Wellpath!$L197)</f>
        <v>0</v>
      </c>
      <c r="H197" s="18">
        <f t="shared" ref="H197:H260" si="49">E197</f>
        <v>0</v>
      </c>
      <c r="I197" s="18">
        <f t="shared" ref="I197:I260" si="50">F197</f>
        <v>0</v>
      </c>
      <c r="J197" s="18">
        <f t="shared" ref="J197:J260" si="51">G197</f>
        <v>0</v>
      </c>
      <c r="K197" s="21">
        <f t="shared" si="45"/>
        <v>443957.17664889863</v>
      </c>
      <c r="L197" s="21">
        <f t="shared" si="45"/>
        <v>0.14676246517838815</v>
      </c>
      <c r="M197" s="21">
        <f t="shared" si="45"/>
        <v>0.58367677783090477</v>
      </c>
      <c r="N197" s="21">
        <f t="shared" si="46"/>
        <v>0.11562864184459093</v>
      </c>
      <c r="O197" s="21">
        <f t="shared" si="47"/>
        <v>9.5893956913297038E-2</v>
      </c>
      <c r="P197" s="21">
        <f t="shared" si="48"/>
        <v>9.6665491248288243E-2</v>
      </c>
      <c r="Q197" s="19">
        <f t="shared" si="42"/>
        <v>443957.17664889863</v>
      </c>
      <c r="R197" s="19">
        <f t="shared" si="42"/>
        <v>0.14676246517838815</v>
      </c>
      <c r="S197" s="19">
        <f t="shared" si="42"/>
        <v>0.58367677783090477</v>
      </c>
      <c r="T197" s="19">
        <f t="shared" ref="T197:T260" si="52">N196+H197*I197</f>
        <v>0.11562864184459093</v>
      </c>
      <c r="U197" s="19">
        <f t="shared" ref="U197:U260" si="53">O196+H197*J197</f>
        <v>9.5893956913297038E-2</v>
      </c>
      <c r="V197" s="19">
        <f t="shared" ref="V197:V260" si="54">P196+I197*J197</f>
        <v>9.6665491248288243E-2</v>
      </c>
    </row>
    <row r="198" spans="1:22" x14ac:dyDescent="0.25">
      <c r="A198" s="26">
        <f>Wellpath!E198</f>
        <v>0</v>
      </c>
      <c r="B198" s="68">
        <v>0</v>
      </c>
      <c r="C198" s="22">
        <v>0</v>
      </c>
      <c r="D198" s="22">
        <v>0</v>
      </c>
      <c r="E198" s="20">
        <f>Model!$W$37*(Wellpath!$K198-Wellpath!$K197)*MAX(ABS(Wellpath!$L198-Wellpath!$L197),Model!$B$24*(Wellpath!$K198-Wellpath!$K197))*COS(Wellpath!$L198)*COS(Wellpath!$M198)</f>
        <v>0</v>
      </c>
      <c r="F198" s="20">
        <f>Model!$W$37*(Wellpath!$K198-Wellpath!$K197)*MAX(ABS(Wellpath!$L198-Wellpath!$L197),Model!$B$24*(Wellpath!$K198-Wellpath!$K197))*COS(Wellpath!$L198)*SIN(Wellpath!$M198)</f>
        <v>0</v>
      </c>
      <c r="G198" s="20">
        <f>Model!$W$37*(Wellpath!$K198-Wellpath!$K197)*MAX(ABS(Wellpath!$L198-Wellpath!$L197),Model!$B$24*(Wellpath!$K198-Wellpath!$K197))*-SIN(Wellpath!$L198)</f>
        <v>0</v>
      </c>
      <c r="H198" s="18">
        <f t="shared" si="49"/>
        <v>0</v>
      </c>
      <c r="I198" s="18">
        <f t="shared" si="50"/>
        <v>0</v>
      </c>
      <c r="J198" s="18">
        <f t="shared" si="51"/>
        <v>0</v>
      </c>
      <c r="K198" s="21">
        <f t="shared" si="45"/>
        <v>443957.17664889863</v>
      </c>
      <c r="L198" s="21">
        <f t="shared" si="45"/>
        <v>0.14676246517838815</v>
      </c>
      <c r="M198" s="21">
        <f t="shared" si="45"/>
        <v>0.58367677783090477</v>
      </c>
      <c r="N198" s="21">
        <f t="shared" si="46"/>
        <v>0.11562864184459093</v>
      </c>
      <c r="O198" s="21">
        <f t="shared" si="47"/>
        <v>9.5893956913297038E-2</v>
      </c>
      <c r="P198" s="21">
        <f t="shared" si="48"/>
        <v>9.6665491248288243E-2</v>
      </c>
      <c r="Q198" s="19">
        <f t="shared" si="42"/>
        <v>443957.17664889863</v>
      </c>
      <c r="R198" s="19">
        <f t="shared" si="42"/>
        <v>0.14676246517838815</v>
      </c>
      <c r="S198" s="19">
        <f t="shared" si="42"/>
        <v>0.58367677783090477</v>
      </c>
      <c r="T198" s="19">
        <f t="shared" si="52"/>
        <v>0.11562864184459093</v>
      </c>
      <c r="U198" s="19">
        <f t="shared" si="53"/>
        <v>9.5893956913297038E-2</v>
      </c>
      <c r="V198" s="19">
        <f t="shared" si="54"/>
        <v>9.6665491248288243E-2</v>
      </c>
    </row>
    <row r="199" spans="1:22" x14ac:dyDescent="0.25">
      <c r="A199" s="26">
        <f>Wellpath!E199</f>
        <v>0</v>
      </c>
      <c r="B199" s="68">
        <v>0</v>
      </c>
      <c r="C199" s="22">
        <v>0</v>
      </c>
      <c r="D199" s="22">
        <v>0</v>
      </c>
      <c r="E199" s="20">
        <f>Model!$W$37*(Wellpath!$K199-Wellpath!$K198)*MAX(ABS(Wellpath!$L199-Wellpath!$L198),Model!$B$24*(Wellpath!$K199-Wellpath!$K198))*COS(Wellpath!$L199)*COS(Wellpath!$M199)</f>
        <v>0</v>
      </c>
      <c r="F199" s="20">
        <f>Model!$W$37*(Wellpath!$K199-Wellpath!$K198)*MAX(ABS(Wellpath!$L199-Wellpath!$L198),Model!$B$24*(Wellpath!$K199-Wellpath!$K198))*COS(Wellpath!$L199)*SIN(Wellpath!$M199)</f>
        <v>0</v>
      </c>
      <c r="G199" s="20">
        <f>Model!$W$37*(Wellpath!$K199-Wellpath!$K198)*MAX(ABS(Wellpath!$L199-Wellpath!$L198),Model!$B$24*(Wellpath!$K199-Wellpath!$K198))*-SIN(Wellpath!$L199)</f>
        <v>0</v>
      </c>
      <c r="H199" s="18">
        <f t="shared" si="49"/>
        <v>0</v>
      </c>
      <c r="I199" s="18">
        <f t="shared" si="50"/>
        <v>0</v>
      </c>
      <c r="J199" s="18">
        <f t="shared" si="51"/>
        <v>0</v>
      </c>
      <c r="K199" s="21">
        <f t="shared" si="45"/>
        <v>443957.17664889863</v>
      </c>
      <c r="L199" s="21">
        <f t="shared" si="45"/>
        <v>0.14676246517838815</v>
      </c>
      <c r="M199" s="21">
        <f t="shared" si="45"/>
        <v>0.58367677783090477</v>
      </c>
      <c r="N199" s="21">
        <f t="shared" si="46"/>
        <v>0.11562864184459093</v>
      </c>
      <c r="O199" s="21">
        <f t="shared" si="47"/>
        <v>9.5893956913297038E-2</v>
      </c>
      <c r="P199" s="21">
        <f t="shared" si="48"/>
        <v>9.6665491248288243E-2</v>
      </c>
      <c r="Q199" s="19">
        <f t="shared" si="42"/>
        <v>443957.17664889863</v>
      </c>
      <c r="R199" s="19">
        <f t="shared" si="42"/>
        <v>0.14676246517838815</v>
      </c>
      <c r="S199" s="19">
        <f t="shared" si="42"/>
        <v>0.58367677783090477</v>
      </c>
      <c r="T199" s="19">
        <f t="shared" si="52"/>
        <v>0.11562864184459093</v>
      </c>
      <c r="U199" s="19">
        <f t="shared" si="53"/>
        <v>9.5893956913297038E-2</v>
      </c>
      <c r="V199" s="19">
        <f t="shared" si="54"/>
        <v>9.6665491248288243E-2</v>
      </c>
    </row>
    <row r="200" spans="1:22" x14ac:dyDescent="0.25">
      <c r="A200" s="26">
        <f>Wellpath!E200</f>
        <v>0</v>
      </c>
      <c r="B200" s="68">
        <v>0</v>
      </c>
      <c r="C200" s="22">
        <v>0</v>
      </c>
      <c r="D200" s="22">
        <v>0</v>
      </c>
      <c r="E200" s="20">
        <f>Model!$W$37*(Wellpath!$K200-Wellpath!$K199)*MAX(ABS(Wellpath!$L200-Wellpath!$L199),Model!$B$24*(Wellpath!$K200-Wellpath!$K199))*COS(Wellpath!$L200)*COS(Wellpath!$M200)</f>
        <v>0</v>
      </c>
      <c r="F200" s="20">
        <f>Model!$W$37*(Wellpath!$K200-Wellpath!$K199)*MAX(ABS(Wellpath!$L200-Wellpath!$L199),Model!$B$24*(Wellpath!$K200-Wellpath!$K199))*COS(Wellpath!$L200)*SIN(Wellpath!$M200)</f>
        <v>0</v>
      </c>
      <c r="G200" s="20">
        <f>Model!$W$37*(Wellpath!$K200-Wellpath!$K199)*MAX(ABS(Wellpath!$L200-Wellpath!$L199),Model!$B$24*(Wellpath!$K200-Wellpath!$K199))*-SIN(Wellpath!$L200)</f>
        <v>0</v>
      </c>
      <c r="H200" s="18">
        <f t="shared" si="49"/>
        <v>0</v>
      </c>
      <c r="I200" s="18">
        <f t="shared" si="50"/>
        <v>0</v>
      </c>
      <c r="J200" s="18">
        <f t="shared" si="51"/>
        <v>0</v>
      </c>
      <c r="K200" s="21">
        <f t="shared" si="45"/>
        <v>443957.17664889863</v>
      </c>
      <c r="L200" s="21">
        <f t="shared" si="45"/>
        <v>0.14676246517838815</v>
      </c>
      <c r="M200" s="21">
        <f t="shared" si="45"/>
        <v>0.58367677783090477</v>
      </c>
      <c r="N200" s="21">
        <f t="shared" si="46"/>
        <v>0.11562864184459093</v>
      </c>
      <c r="O200" s="21">
        <f t="shared" si="47"/>
        <v>9.5893956913297038E-2</v>
      </c>
      <c r="P200" s="21">
        <f t="shared" si="48"/>
        <v>9.6665491248288243E-2</v>
      </c>
      <c r="Q200" s="19">
        <f t="shared" si="42"/>
        <v>443957.17664889863</v>
      </c>
      <c r="R200" s="19">
        <f t="shared" si="42"/>
        <v>0.14676246517838815</v>
      </c>
      <c r="S200" s="19">
        <f t="shared" si="42"/>
        <v>0.58367677783090477</v>
      </c>
      <c r="T200" s="19">
        <f t="shared" si="52"/>
        <v>0.11562864184459093</v>
      </c>
      <c r="U200" s="19">
        <f t="shared" si="53"/>
        <v>9.5893956913297038E-2</v>
      </c>
      <c r="V200" s="19">
        <f t="shared" si="54"/>
        <v>9.6665491248288243E-2</v>
      </c>
    </row>
    <row r="201" spans="1:22" x14ac:dyDescent="0.25">
      <c r="A201" s="26">
        <f>Wellpath!E201</f>
        <v>0</v>
      </c>
      <c r="B201" s="68">
        <v>0</v>
      </c>
      <c r="C201" s="22">
        <v>0</v>
      </c>
      <c r="D201" s="22">
        <v>0</v>
      </c>
      <c r="E201" s="20">
        <f>Model!$W$37*(Wellpath!$K201-Wellpath!$K200)*MAX(ABS(Wellpath!$L201-Wellpath!$L200),Model!$B$24*(Wellpath!$K201-Wellpath!$K200))*COS(Wellpath!$L201)*COS(Wellpath!$M201)</f>
        <v>0</v>
      </c>
      <c r="F201" s="20">
        <f>Model!$W$37*(Wellpath!$K201-Wellpath!$K200)*MAX(ABS(Wellpath!$L201-Wellpath!$L200),Model!$B$24*(Wellpath!$K201-Wellpath!$K200))*COS(Wellpath!$L201)*SIN(Wellpath!$M201)</f>
        <v>0</v>
      </c>
      <c r="G201" s="20">
        <f>Model!$W$37*(Wellpath!$K201-Wellpath!$K200)*MAX(ABS(Wellpath!$L201-Wellpath!$L200),Model!$B$24*(Wellpath!$K201-Wellpath!$K200))*-SIN(Wellpath!$L201)</f>
        <v>0</v>
      </c>
      <c r="H201" s="18">
        <f t="shared" si="49"/>
        <v>0</v>
      </c>
      <c r="I201" s="18">
        <f t="shared" si="50"/>
        <v>0</v>
      </c>
      <c r="J201" s="18">
        <f t="shared" si="51"/>
        <v>0</v>
      </c>
      <c r="K201" s="21">
        <f t="shared" si="45"/>
        <v>443957.17664889863</v>
      </c>
      <c r="L201" s="21">
        <f t="shared" si="45"/>
        <v>0.14676246517838815</v>
      </c>
      <c r="M201" s="21">
        <f t="shared" si="45"/>
        <v>0.58367677783090477</v>
      </c>
      <c r="N201" s="21">
        <f t="shared" si="46"/>
        <v>0.11562864184459093</v>
      </c>
      <c r="O201" s="21">
        <f t="shared" si="47"/>
        <v>9.5893956913297038E-2</v>
      </c>
      <c r="P201" s="21">
        <f t="shared" si="48"/>
        <v>9.6665491248288243E-2</v>
      </c>
      <c r="Q201" s="19">
        <f t="shared" si="42"/>
        <v>443957.17664889863</v>
      </c>
      <c r="R201" s="19">
        <f t="shared" si="42"/>
        <v>0.14676246517838815</v>
      </c>
      <c r="S201" s="19">
        <f t="shared" si="42"/>
        <v>0.58367677783090477</v>
      </c>
      <c r="T201" s="19">
        <f t="shared" si="52"/>
        <v>0.11562864184459093</v>
      </c>
      <c r="U201" s="19">
        <f t="shared" si="53"/>
        <v>9.5893956913297038E-2</v>
      </c>
      <c r="V201" s="19">
        <f t="shared" si="54"/>
        <v>9.6665491248288243E-2</v>
      </c>
    </row>
    <row r="202" spans="1:22" x14ac:dyDescent="0.25">
      <c r="A202" s="26">
        <f>Wellpath!E202</f>
        <v>0</v>
      </c>
      <c r="B202" s="68">
        <v>0</v>
      </c>
      <c r="C202" s="22">
        <v>0</v>
      </c>
      <c r="D202" s="22">
        <v>0</v>
      </c>
      <c r="E202" s="20">
        <f>Model!$W$37*(Wellpath!$K202-Wellpath!$K201)*MAX(ABS(Wellpath!$L202-Wellpath!$L201),Model!$B$24*(Wellpath!$K202-Wellpath!$K201))*COS(Wellpath!$L202)*COS(Wellpath!$M202)</f>
        <v>0</v>
      </c>
      <c r="F202" s="20">
        <f>Model!$W$37*(Wellpath!$K202-Wellpath!$K201)*MAX(ABS(Wellpath!$L202-Wellpath!$L201),Model!$B$24*(Wellpath!$K202-Wellpath!$K201))*COS(Wellpath!$L202)*SIN(Wellpath!$M202)</f>
        <v>0</v>
      </c>
      <c r="G202" s="20">
        <f>Model!$W$37*(Wellpath!$K202-Wellpath!$K201)*MAX(ABS(Wellpath!$L202-Wellpath!$L201),Model!$B$24*(Wellpath!$K202-Wellpath!$K201))*-SIN(Wellpath!$L202)</f>
        <v>0</v>
      </c>
      <c r="H202" s="18">
        <f t="shared" si="49"/>
        <v>0</v>
      </c>
      <c r="I202" s="18">
        <f t="shared" si="50"/>
        <v>0</v>
      </c>
      <c r="J202" s="18">
        <f t="shared" si="51"/>
        <v>0</v>
      </c>
      <c r="K202" s="21">
        <f t="shared" si="45"/>
        <v>443957.17664889863</v>
      </c>
      <c r="L202" s="21">
        <f t="shared" si="45"/>
        <v>0.14676246517838815</v>
      </c>
      <c r="M202" s="21">
        <f t="shared" si="45"/>
        <v>0.58367677783090477</v>
      </c>
      <c r="N202" s="21">
        <f t="shared" si="46"/>
        <v>0.11562864184459093</v>
      </c>
      <c r="O202" s="21">
        <f t="shared" si="47"/>
        <v>9.5893956913297038E-2</v>
      </c>
      <c r="P202" s="21">
        <f t="shared" si="48"/>
        <v>9.6665491248288243E-2</v>
      </c>
      <c r="Q202" s="19">
        <f t="shared" si="42"/>
        <v>443957.17664889863</v>
      </c>
      <c r="R202" s="19">
        <f t="shared" si="42"/>
        <v>0.14676246517838815</v>
      </c>
      <c r="S202" s="19">
        <f t="shared" si="42"/>
        <v>0.58367677783090477</v>
      </c>
      <c r="T202" s="19">
        <f t="shared" si="52"/>
        <v>0.11562864184459093</v>
      </c>
      <c r="U202" s="19">
        <f t="shared" si="53"/>
        <v>9.5893956913297038E-2</v>
      </c>
      <c r="V202" s="19">
        <f t="shared" si="54"/>
        <v>9.6665491248288243E-2</v>
      </c>
    </row>
    <row r="203" spans="1:22" x14ac:dyDescent="0.25">
      <c r="A203" s="26">
        <f>Wellpath!E203</f>
        <v>0</v>
      </c>
      <c r="B203" s="68">
        <v>0</v>
      </c>
      <c r="C203" s="22">
        <v>0</v>
      </c>
      <c r="D203" s="22">
        <v>0</v>
      </c>
      <c r="E203" s="20">
        <f>Model!$W$37*(Wellpath!$K203-Wellpath!$K202)*MAX(ABS(Wellpath!$L203-Wellpath!$L202),Model!$B$24*(Wellpath!$K203-Wellpath!$K202))*COS(Wellpath!$L203)*COS(Wellpath!$M203)</f>
        <v>0</v>
      </c>
      <c r="F203" s="20">
        <f>Model!$W$37*(Wellpath!$K203-Wellpath!$K202)*MAX(ABS(Wellpath!$L203-Wellpath!$L202),Model!$B$24*(Wellpath!$K203-Wellpath!$K202))*COS(Wellpath!$L203)*SIN(Wellpath!$M203)</f>
        <v>0</v>
      </c>
      <c r="G203" s="20">
        <f>Model!$W$37*(Wellpath!$K203-Wellpath!$K202)*MAX(ABS(Wellpath!$L203-Wellpath!$L202),Model!$B$24*(Wellpath!$K203-Wellpath!$K202))*-SIN(Wellpath!$L203)</f>
        <v>0</v>
      </c>
      <c r="H203" s="18">
        <f t="shared" si="49"/>
        <v>0</v>
      </c>
      <c r="I203" s="18">
        <f t="shared" si="50"/>
        <v>0</v>
      </c>
      <c r="J203" s="18">
        <f t="shared" si="51"/>
        <v>0</v>
      </c>
      <c r="K203" s="21">
        <f t="shared" si="45"/>
        <v>443957.17664889863</v>
      </c>
      <c r="L203" s="21">
        <f t="shared" si="45"/>
        <v>0.14676246517838815</v>
      </c>
      <c r="M203" s="21">
        <f t="shared" si="45"/>
        <v>0.58367677783090477</v>
      </c>
      <c r="N203" s="21">
        <f t="shared" si="46"/>
        <v>0.11562864184459093</v>
      </c>
      <c r="O203" s="21">
        <f t="shared" si="47"/>
        <v>9.5893956913297038E-2</v>
      </c>
      <c r="P203" s="21">
        <f t="shared" si="48"/>
        <v>9.6665491248288243E-2</v>
      </c>
      <c r="Q203" s="19">
        <f t="shared" si="42"/>
        <v>443957.17664889863</v>
      </c>
      <c r="R203" s="19">
        <f t="shared" si="42"/>
        <v>0.14676246517838815</v>
      </c>
      <c r="S203" s="19">
        <f t="shared" si="42"/>
        <v>0.58367677783090477</v>
      </c>
      <c r="T203" s="19">
        <f t="shared" si="52"/>
        <v>0.11562864184459093</v>
      </c>
      <c r="U203" s="19">
        <f t="shared" si="53"/>
        <v>9.5893956913297038E-2</v>
      </c>
      <c r="V203" s="19">
        <f t="shared" si="54"/>
        <v>9.6665491248288243E-2</v>
      </c>
    </row>
    <row r="204" spans="1:22" x14ac:dyDescent="0.25">
      <c r="A204" s="26">
        <f>Wellpath!E204</f>
        <v>0</v>
      </c>
      <c r="B204" s="68">
        <v>0</v>
      </c>
      <c r="C204" s="22">
        <v>0</v>
      </c>
      <c r="D204" s="22">
        <v>0</v>
      </c>
      <c r="E204" s="20">
        <f>Model!$W$37*(Wellpath!$K204-Wellpath!$K203)*MAX(ABS(Wellpath!$L204-Wellpath!$L203),Model!$B$24*(Wellpath!$K204-Wellpath!$K203))*COS(Wellpath!$L204)*COS(Wellpath!$M204)</f>
        <v>0</v>
      </c>
      <c r="F204" s="20">
        <f>Model!$W$37*(Wellpath!$K204-Wellpath!$K203)*MAX(ABS(Wellpath!$L204-Wellpath!$L203),Model!$B$24*(Wellpath!$K204-Wellpath!$K203))*COS(Wellpath!$L204)*SIN(Wellpath!$M204)</f>
        <v>0</v>
      </c>
      <c r="G204" s="20">
        <f>Model!$W$37*(Wellpath!$K204-Wellpath!$K203)*MAX(ABS(Wellpath!$L204-Wellpath!$L203),Model!$B$24*(Wellpath!$K204-Wellpath!$K203))*-SIN(Wellpath!$L204)</f>
        <v>0</v>
      </c>
      <c r="H204" s="18">
        <f t="shared" si="49"/>
        <v>0</v>
      </c>
      <c r="I204" s="18">
        <f t="shared" si="50"/>
        <v>0</v>
      </c>
      <c r="J204" s="18">
        <f t="shared" si="51"/>
        <v>0</v>
      </c>
      <c r="K204" s="21">
        <f t="shared" si="45"/>
        <v>443957.17664889863</v>
      </c>
      <c r="L204" s="21">
        <f t="shared" si="45"/>
        <v>0.14676246517838815</v>
      </c>
      <c r="M204" s="21">
        <f t="shared" si="45"/>
        <v>0.58367677783090477</v>
      </c>
      <c r="N204" s="21">
        <f t="shared" si="46"/>
        <v>0.11562864184459093</v>
      </c>
      <c r="O204" s="21">
        <f t="shared" si="47"/>
        <v>9.5893956913297038E-2</v>
      </c>
      <c r="P204" s="21">
        <f t="shared" si="48"/>
        <v>9.6665491248288243E-2</v>
      </c>
      <c r="Q204" s="19">
        <f t="shared" si="42"/>
        <v>443957.17664889863</v>
      </c>
      <c r="R204" s="19">
        <f t="shared" si="42"/>
        <v>0.14676246517838815</v>
      </c>
      <c r="S204" s="19">
        <f t="shared" si="42"/>
        <v>0.58367677783090477</v>
      </c>
      <c r="T204" s="19">
        <f t="shared" si="52"/>
        <v>0.11562864184459093</v>
      </c>
      <c r="U204" s="19">
        <f t="shared" si="53"/>
        <v>9.5893956913297038E-2</v>
      </c>
      <c r="V204" s="19">
        <f t="shared" si="54"/>
        <v>9.6665491248288243E-2</v>
      </c>
    </row>
    <row r="205" spans="1:22" x14ac:dyDescent="0.25">
      <c r="A205" s="26">
        <f>Wellpath!E205</f>
        <v>0</v>
      </c>
      <c r="B205" s="68">
        <v>0</v>
      </c>
      <c r="C205" s="22">
        <v>0</v>
      </c>
      <c r="D205" s="22">
        <v>0</v>
      </c>
      <c r="E205" s="20">
        <f>Model!$W$37*(Wellpath!$K205-Wellpath!$K204)*MAX(ABS(Wellpath!$L205-Wellpath!$L204),Model!$B$24*(Wellpath!$K205-Wellpath!$K204))*COS(Wellpath!$L205)*COS(Wellpath!$M205)</f>
        <v>0</v>
      </c>
      <c r="F205" s="20">
        <f>Model!$W$37*(Wellpath!$K205-Wellpath!$K204)*MAX(ABS(Wellpath!$L205-Wellpath!$L204),Model!$B$24*(Wellpath!$K205-Wellpath!$K204))*COS(Wellpath!$L205)*SIN(Wellpath!$M205)</f>
        <v>0</v>
      </c>
      <c r="G205" s="20">
        <f>Model!$W$37*(Wellpath!$K205-Wellpath!$K204)*MAX(ABS(Wellpath!$L205-Wellpath!$L204),Model!$B$24*(Wellpath!$K205-Wellpath!$K204))*-SIN(Wellpath!$L205)</f>
        <v>0</v>
      </c>
      <c r="H205" s="18">
        <f t="shared" si="49"/>
        <v>0</v>
      </c>
      <c r="I205" s="18">
        <f t="shared" si="50"/>
        <v>0</v>
      </c>
      <c r="J205" s="18">
        <f t="shared" si="51"/>
        <v>0</v>
      </c>
      <c r="K205" s="21">
        <f t="shared" si="45"/>
        <v>443957.17664889863</v>
      </c>
      <c r="L205" s="21">
        <f t="shared" si="45"/>
        <v>0.14676246517838815</v>
      </c>
      <c r="M205" s="21">
        <f t="shared" si="45"/>
        <v>0.58367677783090477</v>
      </c>
      <c r="N205" s="21">
        <f t="shared" si="46"/>
        <v>0.11562864184459093</v>
      </c>
      <c r="O205" s="21">
        <f t="shared" si="47"/>
        <v>9.5893956913297038E-2</v>
      </c>
      <c r="P205" s="21">
        <f t="shared" si="48"/>
        <v>9.6665491248288243E-2</v>
      </c>
      <c r="Q205" s="19">
        <f t="shared" si="42"/>
        <v>443957.17664889863</v>
      </c>
      <c r="R205" s="19">
        <f t="shared" si="42"/>
        <v>0.14676246517838815</v>
      </c>
      <c r="S205" s="19">
        <f t="shared" si="42"/>
        <v>0.58367677783090477</v>
      </c>
      <c r="T205" s="19">
        <f t="shared" si="52"/>
        <v>0.11562864184459093</v>
      </c>
      <c r="U205" s="19">
        <f t="shared" si="53"/>
        <v>9.5893956913297038E-2</v>
      </c>
      <c r="V205" s="19">
        <f t="shared" si="54"/>
        <v>9.6665491248288243E-2</v>
      </c>
    </row>
    <row r="206" spans="1:22" x14ac:dyDescent="0.25">
      <c r="A206" s="26">
        <f>Wellpath!E206</f>
        <v>0</v>
      </c>
      <c r="B206" s="68">
        <v>0</v>
      </c>
      <c r="C206" s="22">
        <v>0</v>
      </c>
      <c r="D206" s="22">
        <v>0</v>
      </c>
      <c r="E206" s="20">
        <f>Model!$W$37*(Wellpath!$K206-Wellpath!$K205)*MAX(ABS(Wellpath!$L206-Wellpath!$L205),Model!$B$24*(Wellpath!$K206-Wellpath!$K205))*COS(Wellpath!$L206)*COS(Wellpath!$M206)</f>
        <v>0</v>
      </c>
      <c r="F206" s="20">
        <f>Model!$W$37*(Wellpath!$K206-Wellpath!$K205)*MAX(ABS(Wellpath!$L206-Wellpath!$L205),Model!$B$24*(Wellpath!$K206-Wellpath!$K205))*COS(Wellpath!$L206)*SIN(Wellpath!$M206)</f>
        <v>0</v>
      </c>
      <c r="G206" s="20">
        <f>Model!$W$37*(Wellpath!$K206-Wellpath!$K205)*MAX(ABS(Wellpath!$L206-Wellpath!$L205),Model!$B$24*(Wellpath!$K206-Wellpath!$K205))*-SIN(Wellpath!$L206)</f>
        <v>0</v>
      </c>
      <c r="H206" s="18">
        <f t="shared" si="49"/>
        <v>0</v>
      </c>
      <c r="I206" s="18">
        <f t="shared" si="50"/>
        <v>0</v>
      </c>
      <c r="J206" s="18">
        <f t="shared" si="51"/>
        <v>0</v>
      </c>
      <c r="K206" s="21">
        <f t="shared" si="45"/>
        <v>443957.17664889863</v>
      </c>
      <c r="L206" s="21">
        <f t="shared" si="45"/>
        <v>0.14676246517838815</v>
      </c>
      <c r="M206" s="21">
        <f t="shared" si="45"/>
        <v>0.58367677783090477</v>
      </c>
      <c r="N206" s="21">
        <f t="shared" si="46"/>
        <v>0.11562864184459093</v>
      </c>
      <c r="O206" s="21">
        <f t="shared" si="47"/>
        <v>9.5893956913297038E-2</v>
      </c>
      <c r="P206" s="21">
        <f t="shared" si="48"/>
        <v>9.6665491248288243E-2</v>
      </c>
      <c r="Q206" s="19">
        <f t="shared" si="42"/>
        <v>443957.17664889863</v>
      </c>
      <c r="R206" s="19">
        <f t="shared" si="42"/>
        <v>0.14676246517838815</v>
      </c>
      <c r="S206" s="19">
        <f t="shared" si="42"/>
        <v>0.58367677783090477</v>
      </c>
      <c r="T206" s="19">
        <f t="shared" si="52"/>
        <v>0.11562864184459093</v>
      </c>
      <c r="U206" s="19">
        <f t="shared" si="53"/>
        <v>9.5893956913297038E-2</v>
      </c>
      <c r="V206" s="19">
        <f t="shared" si="54"/>
        <v>9.6665491248288243E-2</v>
      </c>
    </row>
    <row r="207" spans="1:22" x14ac:dyDescent="0.25">
      <c r="A207" s="26">
        <f>Wellpath!E207</f>
        <v>0</v>
      </c>
      <c r="B207" s="68">
        <v>0</v>
      </c>
      <c r="C207" s="22">
        <v>0</v>
      </c>
      <c r="D207" s="22">
        <v>0</v>
      </c>
      <c r="E207" s="20">
        <f>Model!$W$37*(Wellpath!$K207-Wellpath!$K206)*MAX(ABS(Wellpath!$L207-Wellpath!$L206),Model!$B$24*(Wellpath!$K207-Wellpath!$K206))*COS(Wellpath!$L207)*COS(Wellpath!$M207)</f>
        <v>0</v>
      </c>
      <c r="F207" s="20">
        <f>Model!$W$37*(Wellpath!$K207-Wellpath!$K206)*MAX(ABS(Wellpath!$L207-Wellpath!$L206),Model!$B$24*(Wellpath!$K207-Wellpath!$K206))*COS(Wellpath!$L207)*SIN(Wellpath!$M207)</f>
        <v>0</v>
      </c>
      <c r="G207" s="20">
        <f>Model!$W$37*(Wellpath!$K207-Wellpath!$K206)*MAX(ABS(Wellpath!$L207-Wellpath!$L206),Model!$B$24*(Wellpath!$K207-Wellpath!$K206))*-SIN(Wellpath!$L207)</f>
        <v>0</v>
      </c>
      <c r="H207" s="18">
        <f t="shared" si="49"/>
        <v>0</v>
      </c>
      <c r="I207" s="18">
        <f t="shared" si="50"/>
        <v>0</v>
      </c>
      <c r="J207" s="18">
        <f t="shared" si="51"/>
        <v>0</v>
      </c>
      <c r="K207" s="21">
        <f t="shared" si="45"/>
        <v>443957.17664889863</v>
      </c>
      <c r="L207" s="21">
        <f t="shared" si="45"/>
        <v>0.14676246517838815</v>
      </c>
      <c r="M207" s="21">
        <f t="shared" si="45"/>
        <v>0.58367677783090477</v>
      </c>
      <c r="N207" s="21">
        <f t="shared" si="46"/>
        <v>0.11562864184459093</v>
      </c>
      <c r="O207" s="21">
        <f t="shared" si="47"/>
        <v>9.5893956913297038E-2</v>
      </c>
      <c r="P207" s="21">
        <f t="shared" si="48"/>
        <v>9.6665491248288243E-2</v>
      </c>
      <c r="Q207" s="19">
        <f t="shared" si="42"/>
        <v>443957.17664889863</v>
      </c>
      <c r="R207" s="19">
        <f t="shared" si="42"/>
        <v>0.14676246517838815</v>
      </c>
      <c r="S207" s="19">
        <f t="shared" si="42"/>
        <v>0.58367677783090477</v>
      </c>
      <c r="T207" s="19">
        <f t="shared" si="52"/>
        <v>0.11562864184459093</v>
      </c>
      <c r="U207" s="19">
        <f t="shared" si="53"/>
        <v>9.5893956913297038E-2</v>
      </c>
      <c r="V207" s="19">
        <f t="shared" si="54"/>
        <v>9.6665491248288243E-2</v>
      </c>
    </row>
    <row r="208" spans="1:22" x14ac:dyDescent="0.25">
      <c r="A208" s="26">
        <f>Wellpath!E208</f>
        <v>0</v>
      </c>
      <c r="B208" s="68">
        <v>0</v>
      </c>
      <c r="C208" s="22">
        <v>0</v>
      </c>
      <c r="D208" s="22">
        <v>0</v>
      </c>
      <c r="E208" s="20">
        <f>Model!$W$37*(Wellpath!$K208-Wellpath!$K207)*MAX(ABS(Wellpath!$L208-Wellpath!$L207),Model!$B$24*(Wellpath!$K208-Wellpath!$K207))*COS(Wellpath!$L208)*COS(Wellpath!$M208)</f>
        <v>0</v>
      </c>
      <c r="F208" s="20">
        <f>Model!$W$37*(Wellpath!$K208-Wellpath!$K207)*MAX(ABS(Wellpath!$L208-Wellpath!$L207),Model!$B$24*(Wellpath!$K208-Wellpath!$K207))*COS(Wellpath!$L208)*SIN(Wellpath!$M208)</f>
        <v>0</v>
      </c>
      <c r="G208" s="20">
        <f>Model!$W$37*(Wellpath!$K208-Wellpath!$K207)*MAX(ABS(Wellpath!$L208-Wellpath!$L207),Model!$B$24*(Wellpath!$K208-Wellpath!$K207))*-SIN(Wellpath!$L208)</f>
        <v>0</v>
      </c>
      <c r="H208" s="18">
        <f t="shared" si="49"/>
        <v>0</v>
      </c>
      <c r="I208" s="18">
        <f t="shared" si="50"/>
        <v>0</v>
      </c>
      <c r="J208" s="18">
        <f t="shared" si="51"/>
        <v>0</v>
      </c>
      <c r="K208" s="21">
        <f t="shared" si="45"/>
        <v>443957.17664889863</v>
      </c>
      <c r="L208" s="21">
        <f t="shared" si="45"/>
        <v>0.14676246517838815</v>
      </c>
      <c r="M208" s="21">
        <f t="shared" si="45"/>
        <v>0.58367677783090477</v>
      </c>
      <c r="N208" s="21">
        <f t="shared" si="46"/>
        <v>0.11562864184459093</v>
      </c>
      <c r="O208" s="21">
        <f t="shared" si="47"/>
        <v>9.5893956913297038E-2</v>
      </c>
      <c r="P208" s="21">
        <f t="shared" si="48"/>
        <v>9.6665491248288243E-2</v>
      </c>
      <c r="Q208" s="19">
        <f t="shared" si="42"/>
        <v>443957.17664889863</v>
      </c>
      <c r="R208" s="19">
        <f t="shared" si="42"/>
        <v>0.14676246517838815</v>
      </c>
      <c r="S208" s="19">
        <f t="shared" si="42"/>
        <v>0.58367677783090477</v>
      </c>
      <c r="T208" s="19">
        <f t="shared" si="52"/>
        <v>0.11562864184459093</v>
      </c>
      <c r="U208" s="19">
        <f t="shared" si="53"/>
        <v>9.5893956913297038E-2</v>
      </c>
      <c r="V208" s="19">
        <f t="shared" si="54"/>
        <v>9.6665491248288243E-2</v>
      </c>
    </row>
    <row r="209" spans="1:22" x14ac:dyDescent="0.25">
      <c r="A209" s="26">
        <f>Wellpath!E209</f>
        <v>0</v>
      </c>
      <c r="B209" s="68">
        <v>0</v>
      </c>
      <c r="C209" s="22">
        <v>0</v>
      </c>
      <c r="D209" s="22">
        <v>0</v>
      </c>
      <c r="E209" s="20">
        <f>Model!$W$37*(Wellpath!$K209-Wellpath!$K208)*MAX(ABS(Wellpath!$L209-Wellpath!$L208),Model!$B$24*(Wellpath!$K209-Wellpath!$K208))*COS(Wellpath!$L209)*COS(Wellpath!$M209)</f>
        <v>0</v>
      </c>
      <c r="F209" s="20">
        <f>Model!$W$37*(Wellpath!$K209-Wellpath!$K208)*MAX(ABS(Wellpath!$L209-Wellpath!$L208),Model!$B$24*(Wellpath!$K209-Wellpath!$K208))*COS(Wellpath!$L209)*SIN(Wellpath!$M209)</f>
        <v>0</v>
      </c>
      <c r="G209" s="20">
        <f>Model!$W$37*(Wellpath!$K209-Wellpath!$K208)*MAX(ABS(Wellpath!$L209-Wellpath!$L208),Model!$B$24*(Wellpath!$K209-Wellpath!$K208))*-SIN(Wellpath!$L209)</f>
        <v>0</v>
      </c>
      <c r="H209" s="18">
        <f t="shared" si="49"/>
        <v>0</v>
      </c>
      <c r="I209" s="18">
        <f t="shared" si="50"/>
        <v>0</v>
      </c>
      <c r="J209" s="18">
        <f t="shared" si="51"/>
        <v>0</v>
      </c>
      <c r="K209" s="21">
        <f t="shared" si="45"/>
        <v>443957.17664889863</v>
      </c>
      <c r="L209" s="21">
        <f t="shared" si="45"/>
        <v>0.14676246517838815</v>
      </c>
      <c r="M209" s="21">
        <f t="shared" si="45"/>
        <v>0.58367677783090477</v>
      </c>
      <c r="N209" s="21">
        <f t="shared" si="46"/>
        <v>0.11562864184459093</v>
      </c>
      <c r="O209" s="21">
        <f t="shared" si="47"/>
        <v>9.5893956913297038E-2</v>
      </c>
      <c r="P209" s="21">
        <f t="shared" si="48"/>
        <v>9.6665491248288243E-2</v>
      </c>
      <c r="Q209" s="19">
        <f t="shared" si="42"/>
        <v>443957.17664889863</v>
      </c>
      <c r="R209" s="19">
        <f t="shared" si="42"/>
        <v>0.14676246517838815</v>
      </c>
      <c r="S209" s="19">
        <f t="shared" si="42"/>
        <v>0.58367677783090477</v>
      </c>
      <c r="T209" s="19">
        <f t="shared" si="52"/>
        <v>0.11562864184459093</v>
      </c>
      <c r="U209" s="19">
        <f t="shared" si="53"/>
        <v>9.5893956913297038E-2</v>
      </c>
      <c r="V209" s="19">
        <f t="shared" si="54"/>
        <v>9.6665491248288243E-2</v>
      </c>
    </row>
    <row r="210" spans="1:22" x14ac:dyDescent="0.25">
      <c r="A210" s="26">
        <f>Wellpath!E210</f>
        <v>0</v>
      </c>
      <c r="B210" s="68">
        <v>0</v>
      </c>
      <c r="C210" s="22">
        <v>0</v>
      </c>
      <c r="D210" s="22">
        <v>0</v>
      </c>
      <c r="E210" s="20">
        <f>Model!$W$37*(Wellpath!$K210-Wellpath!$K209)*MAX(ABS(Wellpath!$L210-Wellpath!$L209),Model!$B$24*(Wellpath!$K210-Wellpath!$K209))*COS(Wellpath!$L210)*COS(Wellpath!$M210)</f>
        <v>0</v>
      </c>
      <c r="F210" s="20">
        <f>Model!$W$37*(Wellpath!$K210-Wellpath!$K209)*MAX(ABS(Wellpath!$L210-Wellpath!$L209),Model!$B$24*(Wellpath!$K210-Wellpath!$K209))*COS(Wellpath!$L210)*SIN(Wellpath!$M210)</f>
        <v>0</v>
      </c>
      <c r="G210" s="20">
        <f>Model!$W$37*(Wellpath!$K210-Wellpath!$K209)*MAX(ABS(Wellpath!$L210-Wellpath!$L209),Model!$B$24*(Wellpath!$K210-Wellpath!$K209))*-SIN(Wellpath!$L210)</f>
        <v>0</v>
      </c>
      <c r="H210" s="18">
        <f t="shared" si="49"/>
        <v>0</v>
      </c>
      <c r="I210" s="18">
        <f t="shared" si="50"/>
        <v>0</v>
      </c>
      <c r="J210" s="18">
        <f t="shared" si="51"/>
        <v>0</v>
      </c>
      <c r="K210" s="21">
        <f t="shared" si="45"/>
        <v>443957.17664889863</v>
      </c>
      <c r="L210" s="21">
        <f t="shared" si="45"/>
        <v>0.14676246517838815</v>
      </c>
      <c r="M210" s="21">
        <f t="shared" si="45"/>
        <v>0.58367677783090477</v>
      </c>
      <c r="N210" s="21">
        <f t="shared" si="46"/>
        <v>0.11562864184459093</v>
      </c>
      <c r="O210" s="21">
        <f t="shared" si="47"/>
        <v>9.5893956913297038E-2</v>
      </c>
      <c r="P210" s="21">
        <f t="shared" si="48"/>
        <v>9.6665491248288243E-2</v>
      </c>
      <c r="Q210" s="19">
        <f t="shared" si="42"/>
        <v>443957.17664889863</v>
      </c>
      <c r="R210" s="19">
        <f t="shared" si="42"/>
        <v>0.14676246517838815</v>
      </c>
      <c r="S210" s="19">
        <f t="shared" si="42"/>
        <v>0.58367677783090477</v>
      </c>
      <c r="T210" s="19">
        <f t="shared" si="52"/>
        <v>0.11562864184459093</v>
      </c>
      <c r="U210" s="19">
        <f t="shared" si="53"/>
        <v>9.5893956913297038E-2</v>
      </c>
      <c r="V210" s="19">
        <f t="shared" si="54"/>
        <v>9.6665491248288243E-2</v>
      </c>
    </row>
    <row r="211" spans="1:22" x14ac:dyDescent="0.25">
      <c r="A211" s="26">
        <f>Wellpath!E211</f>
        <v>0</v>
      </c>
      <c r="B211" s="68">
        <v>0</v>
      </c>
      <c r="C211" s="22">
        <v>0</v>
      </c>
      <c r="D211" s="22">
        <v>0</v>
      </c>
      <c r="E211" s="20">
        <f>Model!$W$37*(Wellpath!$K211-Wellpath!$K210)*MAX(ABS(Wellpath!$L211-Wellpath!$L210),Model!$B$24*(Wellpath!$K211-Wellpath!$K210))*COS(Wellpath!$L211)*COS(Wellpath!$M211)</f>
        <v>0</v>
      </c>
      <c r="F211" s="20">
        <f>Model!$W$37*(Wellpath!$K211-Wellpath!$K210)*MAX(ABS(Wellpath!$L211-Wellpath!$L210),Model!$B$24*(Wellpath!$K211-Wellpath!$K210))*COS(Wellpath!$L211)*SIN(Wellpath!$M211)</f>
        <v>0</v>
      </c>
      <c r="G211" s="20">
        <f>Model!$W$37*(Wellpath!$K211-Wellpath!$K210)*MAX(ABS(Wellpath!$L211-Wellpath!$L210),Model!$B$24*(Wellpath!$K211-Wellpath!$K210))*-SIN(Wellpath!$L211)</f>
        <v>0</v>
      </c>
      <c r="H211" s="18">
        <f t="shared" si="49"/>
        <v>0</v>
      </c>
      <c r="I211" s="18">
        <f t="shared" si="50"/>
        <v>0</v>
      </c>
      <c r="J211" s="18">
        <f t="shared" si="51"/>
        <v>0</v>
      </c>
      <c r="K211" s="21">
        <f t="shared" si="45"/>
        <v>443957.17664889863</v>
      </c>
      <c r="L211" s="21">
        <f t="shared" si="45"/>
        <v>0.14676246517838815</v>
      </c>
      <c r="M211" s="21">
        <f t="shared" si="45"/>
        <v>0.58367677783090477</v>
      </c>
      <c r="N211" s="21">
        <f t="shared" si="46"/>
        <v>0.11562864184459093</v>
      </c>
      <c r="O211" s="21">
        <f t="shared" si="47"/>
        <v>9.5893956913297038E-2</v>
      </c>
      <c r="P211" s="21">
        <f t="shared" si="48"/>
        <v>9.6665491248288243E-2</v>
      </c>
      <c r="Q211" s="19">
        <f t="shared" si="42"/>
        <v>443957.17664889863</v>
      </c>
      <c r="R211" s="19">
        <f t="shared" si="42"/>
        <v>0.14676246517838815</v>
      </c>
      <c r="S211" s="19">
        <f t="shared" si="42"/>
        <v>0.58367677783090477</v>
      </c>
      <c r="T211" s="19">
        <f t="shared" si="52"/>
        <v>0.11562864184459093</v>
      </c>
      <c r="U211" s="19">
        <f t="shared" si="53"/>
        <v>9.5893956913297038E-2</v>
      </c>
      <c r="V211" s="19">
        <f t="shared" si="54"/>
        <v>9.6665491248288243E-2</v>
      </c>
    </row>
    <row r="212" spans="1:22" x14ac:dyDescent="0.25">
      <c r="A212" s="26">
        <f>Wellpath!E212</f>
        <v>0</v>
      </c>
      <c r="B212" s="68">
        <v>0</v>
      </c>
      <c r="C212" s="22">
        <v>0</v>
      </c>
      <c r="D212" s="22">
        <v>0</v>
      </c>
      <c r="E212" s="20">
        <f>Model!$W$37*(Wellpath!$K212-Wellpath!$K211)*MAX(ABS(Wellpath!$L212-Wellpath!$L211),Model!$B$24*(Wellpath!$K212-Wellpath!$K211))*COS(Wellpath!$L212)*COS(Wellpath!$M212)</f>
        <v>0</v>
      </c>
      <c r="F212" s="20">
        <f>Model!$W$37*(Wellpath!$K212-Wellpath!$K211)*MAX(ABS(Wellpath!$L212-Wellpath!$L211),Model!$B$24*(Wellpath!$K212-Wellpath!$K211))*COS(Wellpath!$L212)*SIN(Wellpath!$M212)</f>
        <v>0</v>
      </c>
      <c r="G212" s="20">
        <f>Model!$W$37*(Wellpath!$K212-Wellpath!$K211)*MAX(ABS(Wellpath!$L212-Wellpath!$L211),Model!$B$24*(Wellpath!$K212-Wellpath!$K211))*-SIN(Wellpath!$L212)</f>
        <v>0</v>
      </c>
      <c r="H212" s="18">
        <f t="shared" si="49"/>
        <v>0</v>
      </c>
      <c r="I212" s="18">
        <f t="shared" si="50"/>
        <v>0</v>
      </c>
      <c r="J212" s="18">
        <f t="shared" si="51"/>
        <v>0</v>
      </c>
      <c r="K212" s="21">
        <f t="shared" ref="K212:M227" si="55">K211+E212^2</f>
        <v>443957.17664889863</v>
      </c>
      <c r="L212" s="21">
        <f t="shared" si="55"/>
        <v>0.14676246517838815</v>
      </c>
      <c r="M212" s="21">
        <f t="shared" si="55"/>
        <v>0.58367677783090477</v>
      </c>
      <c r="N212" s="21">
        <f t="shared" si="46"/>
        <v>0.11562864184459093</v>
      </c>
      <c r="O212" s="21">
        <f t="shared" si="47"/>
        <v>9.5893956913297038E-2</v>
      </c>
      <c r="P212" s="21">
        <f t="shared" si="48"/>
        <v>9.6665491248288243E-2</v>
      </c>
      <c r="Q212" s="19">
        <f t="shared" si="42"/>
        <v>443957.17664889863</v>
      </c>
      <c r="R212" s="19">
        <f t="shared" si="42"/>
        <v>0.14676246517838815</v>
      </c>
      <c r="S212" s="19">
        <f t="shared" si="42"/>
        <v>0.58367677783090477</v>
      </c>
      <c r="T212" s="19">
        <f t="shared" si="52"/>
        <v>0.11562864184459093</v>
      </c>
      <c r="U212" s="19">
        <f t="shared" si="53"/>
        <v>9.5893956913297038E-2</v>
      </c>
      <c r="V212" s="19">
        <f t="shared" si="54"/>
        <v>9.6665491248288243E-2</v>
      </c>
    </row>
    <row r="213" spans="1:22" x14ac:dyDescent="0.25">
      <c r="A213" s="26">
        <f>Wellpath!E213</f>
        <v>0</v>
      </c>
      <c r="B213" s="68">
        <v>0</v>
      </c>
      <c r="C213" s="22">
        <v>0</v>
      </c>
      <c r="D213" s="22">
        <v>0</v>
      </c>
      <c r="E213" s="20">
        <f>Model!$W$37*(Wellpath!$K213-Wellpath!$K212)*MAX(ABS(Wellpath!$L213-Wellpath!$L212),Model!$B$24*(Wellpath!$K213-Wellpath!$K212))*COS(Wellpath!$L213)*COS(Wellpath!$M213)</f>
        <v>0</v>
      </c>
      <c r="F213" s="20">
        <f>Model!$W$37*(Wellpath!$K213-Wellpath!$K212)*MAX(ABS(Wellpath!$L213-Wellpath!$L212),Model!$B$24*(Wellpath!$K213-Wellpath!$K212))*COS(Wellpath!$L213)*SIN(Wellpath!$M213)</f>
        <v>0</v>
      </c>
      <c r="G213" s="20">
        <f>Model!$W$37*(Wellpath!$K213-Wellpath!$K212)*MAX(ABS(Wellpath!$L213-Wellpath!$L212),Model!$B$24*(Wellpath!$K213-Wellpath!$K212))*-SIN(Wellpath!$L213)</f>
        <v>0</v>
      </c>
      <c r="H213" s="18">
        <f t="shared" si="49"/>
        <v>0</v>
      </c>
      <c r="I213" s="18">
        <f t="shared" si="50"/>
        <v>0</v>
      </c>
      <c r="J213" s="18">
        <f t="shared" si="51"/>
        <v>0</v>
      </c>
      <c r="K213" s="21">
        <f t="shared" si="55"/>
        <v>443957.17664889863</v>
      </c>
      <c r="L213" s="21">
        <f t="shared" si="55"/>
        <v>0.14676246517838815</v>
      </c>
      <c r="M213" s="21">
        <f t="shared" si="55"/>
        <v>0.58367677783090477</v>
      </c>
      <c r="N213" s="21">
        <f t="shared" si="46"/>
        <v>0.11562864184459093</v>
      </c>
      <c r="O213" s="21">
        <f t="shared" si="47"/>
        <v>9.5893956913297038E-2</v>
      </c>
      <c r="P213" s="21">
        <f t="shared" si="48"/>
        <v>9.6665491248288243E-2</v>
      </c>
      <c r="Q213" s="19">
        <f t="shared" ref="Q213:S270" si="56">K212+H213^2</f>
        <v>443957.17664889863</v>
      </c>
      <c r="R213" s="19">
        <f t="shared" si="56"/>
        <v>0.14676246517838815</v>
      </c>
      <c r="S213" s="19">
        <f t="shared" si="56"/>
        <v>0.58367677783090477</v>
      </c>
      <c r="T213" s="19">
        <f t="shared" si="52"/>
        <v>0.11562864184459093</v>
      </c>
      <c r="U213" s="19">
        <f t="shared" si="53"/>
        <v>9.5893956913297038E-2</v>
      </c>
      <c r="V213" s="19">
        <f t="shared" si="54"/>
        <v>9.6665491248288243E-2</v>
      </c>
    </row>
    <row r="214" spans="1:22" x14ac:dyDescent="0.25">
      <c r="A214" s="26">
        <f>Wellpath!E214</f>
        <v>0</v>
      </c>
      <c r="B214" s="68">
        <v>0</v>
      </c>
      <c r="C214" s="22">
        <v>0</v>
      </c>
      <c r="D214" s="22">
        <v>0</v>
      </c>
      <c r="E214" s="20">
        <f>Model!$W$37*(Wellpath!$K214-Wellpath!$K213)*MAX(ABS(Wellpath!$L214-Wellpath!$L213),Model!$B$24*(Wellpath!$K214-Wellpath!$K213))*COS(Wellpath!$L214)*COS(Wellpath!$M214)</f>
        <v>0</v>
      </c>
      <c r="F214" s="20">
        <f>Model!$W$37*(Wellpath!$K214-Wellpath!$K213)*MAX(ABS(Wellpath!$L214-Wellpath!$L213),Model!$B$24*(Wellpath!$K214-Wellpath!$K213))*COS(Wellpath!$L214)*SIN(Wellpath!$M214)</f>
        <v>0</v>
      </c>
      <c r="G214" s="20">
        <f>Model!$W$37*(Wellpath!$K214-Wellpath!$K213)*MAX(ABS(Wellpath!$L214-Wellpath!$L213),Model!$B$24*(Wellpath!$K214-Wellpath!$K213))*-SIN(Wellpath!$L214)</f>
        <v>0</v>
      </c>
      <c r="H214" s="18">
        <f t="shared" si="49"/>
        <v>0</v>
      </c>
      <c r="I214" s="18">
        <f t="shared" si="50"/>
        <v>0</v>
      </c>
      <c r="J214" s="18">
        <f t="shared" si="51"/>
        <v>0</v>
      </c>
      <c r="K214" s="21">
        <f t="shared" si="55"/>
        <v>443957.17664889863</v>
      </c>
      <c r="L214" s="21">
        <f t="shared" si="55"/>
        <v>0.14676246517838815</v>
      </c>
      <c r="M214" s="21">
        <f t="shared" si="55"/>
        <v>0.58367677783090477</v>
      </c>
      <c r="N214" s="21">
        <f t="shared" si="46"/>
        <v>0.11562864184459093</v>
      </c>
      <c r="O214" s="21">
        <f t="shared" si="47"/>
        <v>9.5893956913297038E-2</v>
      </c>
      <c r="P214" s="21">
        <f t="shared" si="48"/>
        <v>9.6665491248288243E-2</v>
      </c>
      <c r="Q214" s="19">
        <f t="shared" si="56"/>
        <v>443957.17664889863</v>
      </c>
      <c r="R214" s="19">
        <f t="shared" si="56"/>
        <v>0.14676246517838815</v>
      </c>
      <c r="S214" s="19">
        <f t="shared" si="56"/>
        <v>0.58367677783090477</v>
      </c>
      <c r="T214" s="19">
        <f t="shared" si="52"/>
        <v>0.11562864184459093</v>
      </c>
      <c r="U214" s="19">
        <f t="shared" si="53"/>
        <v>9.5893956913297038E-2</v>
      </c>
      <c r="V214" s="19">
        <f t="shared" si="54"/>
        <v>9.6665491248288243E-2</v>
      </c>
    </row>
    <row r="215" spans="1:22" x14ac:dyDescent="0.25">
      <c r="A215" s="26">
        <f>Wellpath!E215</f>
        <v>0</v>
      </c>
      <c r="B215" s="68">
        <v>0</v>
      </c>
      <c r="C215" s="22">
        <v>0</v>
      </c>
      <c r="D215" s="22">
        <v>0</v>
      </c>
      <c r="E215" s="20">
        <f>Model!$W$37*(Wellpath!$K215-Wellpath!$K214)*MAX(ABS(Wellpath!$L215-Wellpath!$L214),Model!$B$24*(Wellpath!$K215-Wellpath!$K214))*COS(Wellpath!$L215)*COS(Wellpath!$M215)</f>
        <v>0</v>
      </c>
      <c r="F215" s="20">
        <f>Model!$W$37*(Wellpath!$K215-Wellpath!$K214)*MAX(ABS(Wellpath!$L215-Wellpath!$L214),Model!$B$24*(Wellpath!$K215-Wellpath!$K214))*COS(Wellpath!$L215)*SIN(Wellpath!$M215)</f>
        <v>0</v>
      </c>
      <c r="G215" s="20">
        <f>Model!$W$37*(Wellpath!$K215-Wellpath!$K214)*MAX(ABS(Wellpath!$L215-Wellpath!$L214),Model!$B$24*(Wellpath!$K215-Wellpath!$K214))*-SIN(Wellpath!$L215)</f>
        <v>0</v>
      </c>
      <c r="H215" s="18">
        <f t="shared" si="49"/>
        <v>0</v>
      </c>
      <c r="I215" s="18">
        <f t="shared" si="50"/>
        <v>0</v>
      </c>
      <c r="J215" s="18">
        <f t="shared" si="51"/>
        <v>0</v>
      </c>
      <c r="K215" s="21">
        <f t="shared" si="55"/>
        <v>443957.17664889863</v>
      </c>
      <c r="L215" s="21">
        <f t="shared" si="55"/>
        <v>0.14676246517838815</v>
      </c>
      <c r="M215" s="21">
        <f t="shared" si="55"/>
        <v>0.58367677783090477</v>
      </c>
      <c r="N215" s="21">
        <f t="shared" si="46"/>
        <v>0.11562864184459093</v>
      </c>
      <c r="O215" s="21">
        <f t="shared" si="47"/>
        <v>9.5893956913297038E-2</v>
      </c>
      <c r="P215" s="21">
        <f t="shared" si="48"/>
        <v>9.6665491248288243E-2</v>
      </c>
      <c r="Q215" s="19">
        <f t="shared" si="56"/>
        <v>443957.17664889863</v>
      </c>
      <c r="R215" s="19">
        <f t="shared" si="56"/>
        <v>0.14676246517838815</v>
      </c>
      <c r="S215" s="19">
        <f t="shared" si="56"/>
        <v>0.58367677783090477</v>
      </c>
      <c r="T215" s="19">
        <f t="shared" si="52"/>
        <v>0.11562864184459093</v>
      </c>
      <c r="U215" s="19">
        <f t="shared" si="53"/>
        <v>9.5893956913297038E-2</v>
      </c>
      <c r="V215" s="19">
        <f t="shared" si="54"/>
        <v>9.6665491248288243E-2</v>
      </c>
    </row>
    <row r="216" spans="1:22" x14ac:dyDescent="0.25">
      <c r="A216" s="26">
        <f>Wellpath!E216</f>
        <v>0</v>
      </c>
      <c r="B216" s="68">
        <v>0</v>
      </c>
      <c r="C216" s="22">
        <v>0</v>
      </c>
      <c r="D216" s="22">
        <v>0</v>
      </c>
      <c r="E216" s="20">
        <f>Model!$W$37*(Wellpath!$K216-Wellpath!$K215)*MAX(ABS(Wellpath!$L216-Wellpath!$L215),Model!$B$24*(Wellpath!$K216-Wellpath!$K215))*COS(Wellpath!$L216)*COS(Wellpath!$M216)</f>
        <v>0</v>
      </c>
      <c r="F216" s="20">
        <f>Model!$W$37*(Wellpath!$K216-Wellpath!$K215)*MAX(ABS(Wellpath!$L216-Wellpath!$L215),Model!$B$24*(Wellpath!$K216-Wellpath!$K215))*COS(Wellpath!$L216)*SIN(Wellpath!$M216)</f>
        <v>0</v>
      </c>
      <c r="G216" s="20">
        <f>Model!$W$37*(Wellpath!$K216-Wellpath!$K215)*MAX(ABS(Wellpath!$L216-Wellpath!$L215),Model!$B$24*(Wellpath!$K216-Wellpath!$K215))*-SIN(Wellpath!$L216)</f>
        <v>0</v>
      </c>
      <c r="H216" s="18">
        <f t="shared" si="49"/>
        <v>0</v>
      </c>
      <c r="I216" s="18">
        <f t="shared" si="50"/>
        <v>0</v>
      </c>
      <c r="J216" s="18">
        <f t="shared" si="51"/>
        <v>0</v>
      </c>
      <c r="K216" s="21">
        <f t="shared" si="55"/>
        <v>443957.17664889863</v>
      </c>
      <c r="L216" s="21">
        <f t="shared" si="55"/>
        <v>0.14676246517838815</v>
      </c>
      <c r="M216" s="21">
        <f t="shared" si="55"/>
        <v>0.58367677783090477</v>
      </c>
      <c r="N216" s="21">
        <f t="shared" si="46"/>
        <v>0.11562864184459093</v>
      </c>
      <c r="O216" s="21">
        <f t="shared" si="47"/>
        <v>9.5893956913297038E-2</v>
      </c>
      <c r="P216" s="21">
        <f t="shared" si="48"/>
        <v>9.6665491248288243E-2</v>
      </c>
      <c r="Q216" s="19">
        <f t="shared" si="56"/>
        <v>443957.17664889863</v>
      </c>
      <c r="R216" s="19">
        <f t="shared" si="56"/>
        <v>0.14676246517838815</v>
      </c>
      <c r="S216" s="19">
        <f t="shared" si="56"/>
        <v>0.58367677783090477</v>
      </c>
      <c r="T216" s="19">
        <f t="shared" si="52"/>
        <v>0.11562864184459093</v>
      </c>
      <c r="U216" s="19">
        <f t="shared" si="53"/>
        <v>9.5893956913297038E-2</v>
      </c>
      <c r="V216" s="19">
        <f t="shared" si="54"/>
        <v>9.6665491248288243E-2</v>
      </c>
    </row>
    <row r="217" spans="1:22" x14ac:dyDescent="0.25">
      <c r="A217" s="26">
        <f>Wellpath!E217</f>
        <v>0</v>
      </c>
      <c r="B217" s="68">
        <v>0</v>
      </c>
      <c r="C217" s="22">
        <v>0</v>
      </c>
      <c r="D217" s="22">
        <v>0</v>
      </c>
      <c r="E217" s="20">
        <f>Model!$W$37*(Wellpath!$K217-Wellpath!$K216)*MAX(ABS(Wellpath!$L217-Wellpath!$L216),Model!$B$24*(Wellpath!$K217-Wellpath!$K216))*COS(Wellpath!$L217)*COS(Wellpath!$M217)</f>
        <v>0</v>
      </c>
      <c r="F217" s="20">
        <f>Model!$W$37*(Wellpath!$K217-Wellpath!$K216)*MAX(ABS(Wellpath!$L217-Wellpath!$L216),Model!$B$24*(Wellpath!$K217-Wellpath!$K216))*COS(Wellpath!$L217)*SIN(Wellpath!$M217)</f>
        <v>0</v>
      </c>
      <c r="G217" s="20">
        <f>Model!$W$37*(Wellpath!$K217-Wellpath!$K216)*MAX(ABS(Wellpath!$L217-Wellpath!$L216),Model!$B$24*(Wellpath!$K217-Wellpath!$K216))*-SIN(Wellpath!$L217)</f>
        <v>0</v>
      </c>
      <c r="H217" s="18">
        <f t="shared" si="49"/>
        <v>0</v>
      </c>
      <c r="I217" s="18">
        <f t="shared" si="50"/>
        <v>0</v>
      </c>
      <c r="J217" s="18">
        <f t="shared" si="51"/>
        <v>0</v>
      </c>
      <c r="K217" s="21">
        <f t="shared" si="55"/>
        <v>443957.17664889863</v>
      </c>
      <c r="L217" s="21">
        <f t="shared" si="55"/>
        <v>0.14676246517838815</v>
      </c>
      <c r="M217" s="21">
        <f t="shared" si="55"/>
        <v>0.58367677783090477</v>
      </c>
      <c r="N217" s="21">
        <f t="shared" si="46"/>
        <v>0.11562864184459093</v>
      </c>
      <c r="O217" s="21">
        <f t="shared" si="47"/>
        <v>9.5893956913297038E-2</v>
      </c>
      <c r="P217" s="21">
        <f t="shared" si="48"/>
        <v>9.6665491248288243E-2</v>
      </c>
      <c r="Q217" s="19">
        <f t="shared" si="56"/>
        <v>443957.17664889863</v>
      </c>
      <c r="R217" s="19">
        <f t="shared" si="56"/>
        <v>0.14676246517838815</v>
      </c>
      <c r="S217" s="19">
        <f t="shared" si="56"/>
        <v>0.58367677783090477</v>
      </c>
      <c r="T217" s="19">
        <f t="shared" si="52"/>
        <v>0.11562864184459093</v>
      </c>
      <c r="U217" s="19">
        <f t="shared" si="53"/>
        <v>9.5893956913297038E-2</v>
      </c>
      <c r="V217" s="19">
        <f t="shared" si="54"/>
        <v>9.6665491248288243E-2</v>
      </c>
    </row>
    <row r="218" spans="1:22" x14ac:dyDescent="0.25">
      <c r="A218" s="26">
        <f>Wellpath!E218</f>
        <v>0</v>
      </c>
      <c r="B218" s="68">
        <v>0</v>
      </c>
      <c r="C218" s="22">
        <v>0</v>
      </c>
      <c r="D218" s="22">
        <v>0</v>
      </c>
      <c r="E218" s="20">
        <f>Model!$W$37*(Wellpath!$K218-Wellpath!$K217)*MAX(ABS(Wellpath!$L218-Wellpath!$L217),Model!$B$24*(Wellpath!$K218-Wellpath!$K217))*COS(Wellpath!$L218)*COS(Wellpath!$M218)</f>
        <v>0</v>
      </c>
      <c r="F218" s="20">
        <f>Model!$W$37*(Wellpath!$K218-Wellpath!$K217)*MAX(ABS(Wellpath!$L218-Wellpath!$L217),Model!$B$24*(Wellpath!$K218-Wellpath!$K217))*COS(Wellpath!$L218)*SIN(Wellpath!$M218)</f>
        <v>0</v>
      </c>
      <c r="G218" s="20">
        <f>Model!$W$37*(Wellpath!$K218-Wellpath!$K217)*MAX(ABS(Wellpath!$L218-Wellpath!$L217),Model!$B$24*(Wellpath!$K218-Wellpath!$K217))*-SIN(Wellpath!$L218)</f>
        <v>0</v>
      </c>
      <c r="H218" s="18">
        <f t="shared" si="49"/>
        <v>0</v>
      </c>
      <c r="I218" s="18">
        <f t="shared" si="50"/>
        <v>0</v>
      </c>
      <c r="J218" s="18">
        <f t="shared" si="51"/>
        <v>0</v>
      </c>
      <c r="K218" s="21">
        <f t="shared" si="55"/>
        <v>443957.17664889863</v>
      </c>
      <c r="L218" s="21">
        <f t="shared" si="55"/>
        <v>0.14676246517838815</v>
      </c>
      <c r="M218" s="21">
        <f t="shared" si="55"/>
        <v>0.58367677783090477</v>
      </c>
      <c r="N218" s="21">
        <f t="shared" si="46"/>
        <v>0.11562864184459093</v>
      </c>
      <c r="O218" s="21">
        <f t="shared" si="47"/>
        <v>9.5893956913297038E-2</v>
      </c>
      <c r="P218" s="21">
        <f t="shared" si="48"/>
        <v>9.6665491248288243E-2</v>
      </c>
      <c r="Q218" s="19">
        <f t="shared" si="56"/>
        <v>443957.17664889863</v>
      </c>
      <c r="R218" s="19">
        <f t="shared" si="56"/>
        <v>0.14676246517838815</v>
      </c>
      <c r="S218" s="19">
        <f t="shared" si="56"/>
        <v>0.58367677783090477</v>
      </c>
      <c r="T218" s="19">
        <f t="shared" si="52"/>
        <v>0.11562864184459093</v>
      </c>
      <c r="U218" s="19">
        <f t="shared" si="53"/>
        <v>9.5893956913297038E-2</v>
      </c>
      <c r="V218" s="19">
        <f t="shared" si="54"/>
        <v>9.6665491248288243E-2</v>
      </c>
    </row>
    <row r="219" spans="1:22" x14ac:dyDescent="0.25">
      <c r="A219" s="26">
        <f>Wellpath!E219</f>
        <v>0</v>
      </c>
      <c r="B219" s="68">
        <v>0</v>
      </c>
      <c r="C219" s="22">
        <v>0</v>
      </c>
      <c r="D219" s="22">
        <v>0</v>
      </c>
      <c r="E219" s="20">
        <f>Model!$W$37*(Wellpath!$K219-Wellpath!$K218)*MAX(ABS(Wellpath!$L219-Wellpath!$L218),Model!$B$24*(Wellpath!$K219-Wellpath!$K218))*COS(Wellpath!$L219)*COS(Wellpath!$M219)</f>
        <v>0</v>
      </c>
      <c r="F219" s="20">
        <f>Model!$W$37*(Wellpath!$K219-Wellpath!$K218)*MAX(ABS(Wellpath!$L219-Wellpath!$L218),Model!$B$24*(Wellpath!$K219-Wellpath!$K218))*COS(Wellpath!$L219)*SIN(Wellpath!$M219)</f>
        <v>0</v>
      </c>
      <c r="G219" s="20">
        <f>Model!$W$37*(Wellpath!$K219-Wellpath!$K218)*MAX(ABS(Wellpath!$L219-Wellpath!$L218),Model!$B$24*(Wellpath!$K219-Wellpath!$K218))*-SIN(Wellpath!$L219)</f>
        <v>0</v>
      </c>
      <c r="H219" s="18">
        <f t="shared" si="49"/>
        <v>0</v>
      </c>
      <c r="I219" s="18">
        <f t="shared" si="50"/>
        <v>0</v>
      </c>
      <c r="J219" s="18">
        <f t="shared" si="51"/>
        <v>0</v>
      </c>
      <c r="K219" s="21">
        <f t="shared" si="55"/>
        <v>443957.17664889863</v>
      </c>
      <c r="L219" s="21">
        <f t="shared" si="55"/>
        <v>0.14676246517838815</v>
      </c>
      <c r="M219" s="21">
        <f t="shared" si="55"/>
        <v>0.58367677783090477</v>
      </c>
      <c r="N219" s="21">
        <f t="shared" si="46"/>
        <v>0.11562864184459093</v>
      </c>
      <c r="O219" s="21">
        <f t="shared" si="47"/>
        <v>9.5893956913297038E-2</v>
      </c>
      <c r="P219" s="21">
        <f t="shared" si="48"/>
        <v>9.6665491248288243E-2</v>
      </c>
      <c r="Q219" s="19">
        <f t="shared" si="56"/>
        <v>443957.17664889863</v>
      </c>
      <c r="R219" s="19">
        <f t="shared" si="56"/>
        <v>0.14676246517838815</v>
      </c>
      <c r="S219" s="19">
        <f t="shared" si="56"/>
        <v>0.58367677783090477</v>
      </c>
      <c r="T219" s="19">
        <f t="shared" si="52"/>
        <v>0.11562864184459093</v>
      </c>
      <c r="U219" s="19">
        <f t="shared" si="53"/>
        <v>9.5893956913297038E-2</v>
      </c>
      <c r="V219" s="19">
        <f t="shared" si="54"/>
        <v>9.6665491248288243E-2</v>
      </c>
    </row>
    <row r="220" spans="1:22" x14ac:dyDescent="0.25">
      <c r="A220" s="26">
        <f>Wellpath!E220</f>
        <v>0</v>
      </c>
      <c r="B220" s="68">
        <v>0</v>
      </c>
      <c r="C220" s="22">
        <v>0</v>
      </c>
      <c r="D220" s="22">
        <v>0</v>
      </c>
      <c r="E220" s="20">
        <f>Model!$W$37*(Wellpath!$K220-Wellpath!$K219)*MAX(ABS(Wellpath!$L220-Wellpath!$L219),Model!$B$24*(Wellpath!$K220-Wellpath!$K219))*COS(Wellpath!$L220)*COS(Wellpath!$M220)</f>
        <v>0</v>
      </c>
      <c r="F220" s="20">
        <f>Model!$W$37*(Wellpath!$K220-Wellpath!$K219)*MAX(ABS(Wellpath!$L220-Wellpath!$L219),Model!$B$24*(Wellpath!$K220-Wellpath!$K219))*COS(Wellpath!$L220)*SIN(Wellpath!$M220)</f>
        <v>0</v>
      </c>
      <c r="G220" s="20">
        <f>Model!$W$37*(Wellpath!$K220-Wellpath!$K219)*MAX(ABS(Wellpath!$L220-Wellpath!$L219),Model!$B$24*(Wellpath!$K220-Wellpath!$K219))*-SIN(Wellpath!$L220)</f>
        <v>0</v>
      </c>
      <c r="H220" s="18">
        <f t="shared" si="49"/>
        <v>0</v>
      </c>
      <c r="I220" s="18">
        <f t="shared" si="50"/>
        <v>0</v>
      </c>
      <c r="J220" s="18">
        <f t="shared" si="51"/>
        <v>0</v>
      </c>
      <c r="K220" s="21">
        <f t="shared" si="55"/>
        <v>443957.17664889863</v>
      </c>
      <c r="L220" s="21">
        <f t="shared" si="55"/>
        <v>0.14676246517838815</v>
      </c>
      <c r="M220" s="21">
        <f t="shared" si="55"/>
        <v>0.58367677783090477</v>
      </c>
      <c r="N220" s="21">
        <f t="shared" si="46"/>
        <v>0.11562864184459093</v>
      </c>
      <c r="O220" s="21">
        <f t="shared" si="47"/>
        <v>9.5893956913297038E-2</v>
      </c>
      <c r="P220" s="21">
        <f t="shared" si="48"/>
        <v>9.6665491248288243E-2</v>
      </c>
      <c r="Q220" s="19">
        <f t="shared" si="56"/>
        <v>443957.17664889863</v>
      </c>
      <c r="R220" s="19">
        <f t="shared" si="56"/>
        <v>0.14676246517838815</v>
      </c>
      <c r="S220" s="19">
        <f t="shared" si="56"/>
        <v>0.58367677783090477</v>
      </c>
      <c r="T220" s="19">
        <f t="shared" si="52"/>
        <v>0.11562864184459093</v>
      </c>
      <c r="U220" s="19">
        <f t="shared" si="53"/>
        <v>9.5893956913297038E-2</v>
      </c>
      <c r="V220" s="19">
        <f t="shared" si="54"/>
        <v>9.6665491248288243E-2</v>
      </c>
    </row>
    <row r="221" spans="1:22" x14ac:dyDescent="0.25">
      <c r="A221" s="26">
        <f>Wellpath!E221</f>
        <v>0</v>
      </c>
      <c r="B221" s="68">
        <v>0</v>
      </c>
      <c r="C221" s="22">
        <v>0</v>
      </c>
      <c r="D221" s="22">
        <v>0</v>
      </c>
      <c r="E221" s="20">
        <f>Model!$W$37*(Wellpath!$K221-Wellpath!$K220)*MAX(ABS(Wellpath!$L221-Wellpath!$L220),Model!$B$24*(Wellpath!$K221-Wellpath!$K220))*COS(Wellpath!$L221)*COS(Wellpath!$M221)</f>
        <v>0</v>
      </c>
      <c r="F221" s="20">
        <f>Model!$W$37*(Wellpath!$K221-Wellpath!$K220)*MAX(ABS(Wellpath!$L221-Wellpath!$L220),Model!$B$24*(Wellpath!$K221-Wellpath!$K220))*COS(Wellpath!$L221)*SIN(Wellpath!$M221)</f>
        <v>0</v>
      </c>
      <c r="G221" s="20">
        <f>Model!$W$37*(Wellpath!$K221-Wellpath!$K220)*MAX(ABS(Wellpath!$L221-Wellpath!$L220),Model!$B$24*(Wellpath!$K221-Wellpath!$K220))*-SIN(Wellpath!$L221)</f>
        <v>0</v>
      </c>
      <c r="H221" s="18">
        <f t="shared" si="49"/>
        <v>0</v>
      </c>
      <c r="I221" s="18">
        <f t="shared" si="50"/>
        <v>0</v>
      </c>
      <c r="J221" s="18">
        <f t="shared" si="51"/>
        <v>0</v>
      </c>
      <c r="K221" s="21">
        <f t="shared" si="55"/>
        <v>443957.17664889863</v>
      </c>
      <c r="L221" s="21">
        <f t="shared" si="55"/>
        <v>0.14676246517838815</v>
      </c>
      <c r="M221" s="21">
        <f t="shared" si="55"/>
        <v>0.58367677783090477</v>
      </c>
      <c r="N221" s="21">
        <f t="shared" si="46"/>
        <v>0.11562864184459093</v>
      </c>
      <c r="O221" s="21">
        <f t="shared" si="47"/>
        <v>9.5893956913297038E-2</v>
      </c>
      <c r="P221" s="21">
        <f t="shared" si="48"/>
        <v>9.6665491248288243E-2</v>
      </c>
      <c r="Q221" s="19">
        <f t="shared" si="56"/>
        <v>443957.17664889863</v>
      </c>
      <c r="R221" s="19">
        <f t="shared" si="56"/>
        <v>0.14676246517838815</v>
      </c>
      <c r="S221" s="19">
        <f t="shared" si="56"/>
        <v>0.58367677783090477</v>
      </c>
      <c r="T221" s="19">
        <f t="shared" si="52"/>
        <v>0.11562864184459093</v>
      </c>
      <c r="U221" s="19">
        <f t="shared" si="53"/>
        <v>9.5893956913297038E-2</v>
      </c>
      <c r="V221" s="19">
        <f t="shared" si="54"/>
        <v>9.6665491248288243E-2</v>
      </c>
    </row>
    <row r="222" spans="1:22" x14ac:dyDescent="0.25">
      <c r="A222" s="26">
        <f>Wellpath!E222</f>
        <v>0</v>
      </c>
      <c r="B222" s="68">
        <v>0</v>
      </c>
      <c r="C222" s="22">
        <v>0</v>
      </c>
      <c r="D222" s="22">
        <v>0</v>
      </c>
      <c r="E222" s="20">
        <f>Model!$W$37*(Wellpath!$K222-Wellpath!$K221)*MAX(ABS(Wellpath!$L222-Wellpath!$L221),Model!$B$24*(Wellpath!$K222-Wellpath!$K221))*COS(Wellpath!$L222)*COS(Wellpath!$M222)</f>
        <v>0</v>
      </c>
      <c r="F222" s="20">
        <f>Model!$W$37*(Wellpath!$K222-Wellpath!$K221)*MAX(ABS(Wellpath!$L222-Wellpath!$L221),Model!$B$24*(Wellpath!$K222-Wellpath!$K221))*COS(Wellpath!$L222)*SIN(Wellpath!$M222)</f>
        <v>0</v>
      </c>
      <c r="G222" s="20">
        <f>Model!$W$37*(Wellpath!$K222-Wellpath!$K221)*MAX(ABS(Wellpath!$L222-Wellpath!$L221),Model!$B$24*(Wellpath!$K222-Wellpath!$K221))*-SIN(Wellpath!$L222)</f>
        <v>0</v>
      </c>
      <c r="H222" s="18">
        <f t="shared" si="49"/>
        <v>0</v>
      </c>
      <c r="I222" s="18">
        <f t="shared" si="50"/>
        <v>0</v>
      </c>
      <c r="J222" s="18">
        <f t="shared" si="51"/>
        <v>0</v>
      </c>
      <c r="K222" s="21">
        <f t="shared" si="55"/>
        <v>443957.17664889863</v>
      </c>
      <c r="L222" s="21">
        <f t="shared" si="55"/>
        <v>0.14676246517838815</v>
      </c>
      <c r="M222" s="21">
        <f t="shared" si="55"/>
        <v>0.58367677783090477</v>
      </c>
      <c r="N222" s="21">
        <f t="shared" si="46"/>
        <v>0.11562864184459093</v>
      </c>
      <c r="O222" s="21">
        <f t="shared" si="47"/>
        <v>9.5893956913297038E-2</v>
      </c>
      <c r="P222" s="21">
        <f t="shared" si="48"/>
        <v>9.6665491248288243E-2</v>
      </c>
      <c r="Q222" s="19">
        <f t="shared" si="56"/>
        <v>443957.17664889863</v>
      </c>
      <c r="R222" s="19">
        <f t="shared" si="56"/>
        <v>0.14676246517838815</v>
      </c>
      <c r="S222" s="19">
        <f t="shared" si="56"/>
        <v>0.58367677783090477</v>
      </c>
      <c r="T222" s="19">
        <f t="shared" si="52"/>
        <v>0.11562864184459093</v>
      </c>
      <c r="U222" s="19">
        <f t="shared" si="53"/>
        <v>9.5893956913297038E-2</v>
      </c>
      <c r="V222" s="19">
        <f t="shared" si="54"/>
        <v>9.6665491248288243E-2</v>
      </c>
    </row>
    <row r="223" spans="1:22" x14ac:dyDescent="0.25">
      <c r="A223" s="26">
        <f>Wellpath!E223</f>
        <v>0</v>
      </c>
      <c r="B223" s="68">
        <v>0</v>
      </c>
      <c r="C223" s="22">
        <v>0</v>
      </c>
      <c r="D223" s="22">
        <v>0</v>
      </c>
      <c r="E223" s="20">
        <f>Model!$W$37*(Wellpath!$K223-Wellpath!$K222)*MAX(ABS(Wellpath!$L223-Wellpath!$L222),Model!$B$24*(Wellpath!$K223-Wellpath!$K222))*COS(Wellpath!$L223)*COS(Wellpath!$M223)</f>
        <v>0</v>
      </c>
      <c r="F223" s="20">
        <f>Model!$W$37*(Wellpath!$K223-Wellpath!$K222)*MAX(ABS(Wellpath!$L223-Wellpath!$L222),Model!$B$24*(Wellpath!$K223-Wellpath!$K222))*COS(Wellpath!$L223)*SIN(Wellpath!$M223)</f>
        <v>0</v>
      </c>
      <c r="G223" s="20">
        <f>Model!$W$37*(Wellpath!$K223-Wellpath!$K222)*MAX(ABS(Wellpath!$L223-Wellpath!$L222),Model!$B$24*(Wellpath!$K223-Wellpath!$K222))*-SIN(Wellpath!$L223)</f>
        <v>0</v>
      </c>
      <c r="H223" s="18">
        <f t="shared" si="49"/>
        <v>0</v>
      </c>
      <c r="I223" s="18">
        <f t="shared" si="50"/>
        <v>0</v>
      </c>
      <c r="J223" s="18">
        <f t="shared" si="51"/>
        <v>0</v>
      </c>
      <c r="K223" s="21">
        <f t="shared" si="55"/>
        <v>443957.17664889863</v>
      </c>
      <c r="L223" s="21">
        <f t="shared" si="55"/>
        <v>0.14676246517838815</v>
      </c>
      <c r="M223" s="21">
        <f t="shared" si="55"/>
        <v>0.58367677783090477</v>
      </c>
      <c r="N223" s="21">
        <f t="shared" si="46"/>
        <v>0.11562864184459093</v>
      </c>
      <c r="O223" s="21">
        <f t="shared" si="47"/>
        <v>9.5893956913297038E-2</v>
      </c>
      <c r="P223" s="21">
        <f t="shared" si="48"/>
        <v>9.6665491248288243E-2</v>
      </c>
      <c r="Q223" s="19">
        <f t="shared" si="56"/>
        <v>443957.17664889863</v>
      </c>
      <c r="R223" s="19">
        <f t="shared" si="56"/>
        <v>0.14676246517838815</v>
      </c>
      <c r="S223" s="19">
        <f t="shared" si="56"/>
        <v>0.58367677783090477</v>
      </c>
      <c r="T223" s="19">
        <f t="shared" si="52"/>
        <v>0.11562864184459093</v>
      </c>
      <c r="U223" s="19">
        <f t="shared" si="53"/>
        <v>9.5893956913297038E-2</v>
      </c>
      <c r="V223" s="19">
        <f t="shared" si="54"/>
        <v>9.6665491248288243E-2</v>
      </c>
    </row>
    <row r="224" spans="1:22" x14ac:dyDescent="0.25">
      <c r="A224" s="26">
        <f>Wellpath!E224</f>
        <v>0</v>
      </c>
      <c r="B224" s="68">
        <v>0</v>
      </c>
      <c r="C224" s="22">
        <v>0</v>
      </c>
      <c r="D224" s="22">
        <v>0</v>
      </c>
      <c r="E224" s="20">
        <f>Model!$W$37*(Wellpath!$K224-Wellpath!$K223)*MAX(ABS(Wellpath!$L224-Wellpath!$L223),Model!$B$24*(Wellpath!$K224-Wellpath!$K223))*COS(Wellpath!$L224)*COS(Wellpath!$M224)</f>
        <v>0</v>
      </c>
      <c r="F224" s="20">
        <f>Model!$W$37*(Wellpath!$K224-Wellpath!$K223)*MAX(ABS(Wellpath!$L224-Wellpath!$L223),Model!$B$24*(Wellpath!$K224-Wellpath!$K223))*COS(Wellpath!$L224)*SIN(Wellpath!$M224)</f>
        <v>0</v>
      </c>
      <c r="G224" s="20">
        <f>Model!$W$37*(Wellpath!$K224-Wellpath!$K223)*MAX(ABS(Wellpath!$L224-Wellpath!$L223),Model!$B$24*(Wellpath!$K224-Wellpath!$K223))*-SIN(Wellpath!$L224)</f>
        <v>0</v>
      </c>
      <c r="H224" s="18">
        <f t="shared" si="49"/>
        <v>0</v>
      </c>
      <c r="I224" s="18">
        <f t="shared" si="50"/>
        <v>0</v>
      </c>
      <c r="J224" s="18">
        <f t="shared" si="51"/>
        <v>0</v>
      </c>
      <c r="K224" s="21">
        <f t="shared" si="55"/>
        <v>443957.17664889863</v>
      </c>
      <c r="L224" s="21">
        <f t="shared" si="55"/>
        <v>0.14676246517838815</v>
      </c>
      <c r="M224" s="21">
        <f t="shared" si="55"/>
        <v>0.58367677783090477</v>
      </c>
      <c r="N224" s="21">
        <f t="shared" si="46"/>
        <v>0.11562864184459093</v>
      </c>
      <c r="O224" s="21">
        <f t="shared" si="47"/>
        <v>9.5893956913297038E-2</v>
      </c>
      <c r="P224" s="21">
        <f t="shared" si="48"/>
        <v>9.6665491248288243E-2</v>
      </c>
      <c r="Q224" s="19">
        <f t="shared" si="56"/>
        <v>443957.17664889863</v>
      </c>
      <c r="R224" s="19">
        <f t="shared" si="56"/>
        <v>0.14676246517838815</v>
      </c>
      <c r="S224" s="19">
        <f t="shared" si="56"/>
        <v>0.58367677783090477</v>
      </c>
      <c r="T224" s="19">
        <f t="shared" si="52"/>
        <v>0.11562864184459093</v>
      </c>
      <c r="U224" s="19">
        <f t="shared" si="53"/>
        <v>9.5893956913297038E-2</v>
      </c>
      <c r="V224" s="19">
        <f t="shared" si="54"/>
        <v>9.6665491248288243E-2</v>
      </c>
    </row>
    <row r="225" spans="1:22" x14ac:dyDescent="0.25">
      <c r="A225" s="26">
        <f>Wellpath!E225</f>
        <v>0</v>
      </c>
      <c r="B225" s="68">
        <v>0</v>
      </c>
      <c r="C225" s="22">
        <v>0</v>
      </c>
      <c r="D225" s="22">
        <v>0</v>
      </c>
      <c r="E225" s="20">
        <f>Model!$W$37*(Wellpath!$K225-Wellpath!$K224)*MAX(ABS(Wellpath!$L225-Wellpath!$L224),Model!$B$24*(Wellpath!$K225-Wellpath!$K224))*COS(Wellpath!$L225)*COS(Wellpath!$M225)</f>
        <v>0</v>
      </c>
      <c r="F225" s="20">
        <f>Model!$W$37*(Wellpath!$K225-Wellpath!$K224)*MAX(ABS(Wellpath!$L225-Wellpath!$L224),Model!$B$24*(Wellpath!$K225-Wellpath!$K224))*COS(Wellpath!$L225)*SIN(Wellpath!$M225)</f>
        <v>0</v>
      </c>
      <c r="G225" s="20">
        <f>Model!$W$37*(Wellpath!$K225-Wellpath!$K224)*MAX(ABS(Wellpath!$L225-Wellpath!$L224),Model!$B$24*(Wellpath!$K225-Wellpath!$K224))*-SIN(Wellpath!$L225)</f>
        <v>0</v>
      </c>
      <c r="H225" s="18">
        <f t="shared" si="49"/>
        <v>0</v>
      </c>
      <c r="I225" s="18">
        <f t="shared" si="50"/>
        <v>0</v>
      </c>
      <c r="J225" s="18">
        <f t="shared" si="51"/>
        <v>0</v>
      </c>
      <c r="K225" s="21">
        <f t="shared" si="55"/>
        <v>443957.17664889863</v>
      </c>
      <c r="L225" s="21">
        <f t="shared" si="55"/>
        <v>0.14676246517838815</v>
      </c>
      <c r="M225" s="21">
        <f t="shared" si="55"/>
        <v>0.58367677783090477</v>
      </c>
      <c r="N225" s="21">
        <f t="shared" si="46"/>
        <v>0.11562864184459093</v>
      </c>
      <c r="O225" s="21">
        <f t="shared" si="47"/>
        <v>9.5893956913297038E-2</v>
      </c>
      <c r="P225" s="21">
        <f t="shared" si="48"/>
        <v>9.6665491248288243E-2</v>
      </c>
      <c r="Q225" s="19">
        <f t="shared" si="56"/>
        <v>443957.17664889863</v>
      </c>
      <c r="R225" s="19">
        <f t="shared" si="56"/>
        <v>0.14676246517838815</v>
      </c>
      <c r="S225" s="19">
        <f t="shared" si="56"/>
        <v>0.58367677783090477</v>
      </c>
      <c r="T225" s="19">
        <f t="shared" si="52"/>
        <v>0.11562864184459093</v>
      </c>
      <c r="U225" s="19">
        <f t="shared" si="53"/>
        <v>9.5893956913297038E-2</v>
      </c>
      <c r="V225" s="19">
        <f t="shared" si="54"/>
        <v>9.6665491248288243E-2</v>
      </c>
    </row>
    <row r="226" spans="1:22" x14ac:dyDescent="0.25">
      <c r="A226" s="26">
        <f>Wellpath!E226</f>
        <v>0</v>
      </c>
      <c r="B226" s="68">
        <v>0</v>
      </c>
      <c r="C226" s="22">
        <v>0</v>
      </c>
      <c r="D226" s="22">
        <v>0</v>
      </c>
      <c r="E226" s="20">
        <f>Model!$W$37*(Wellpath!$K226-Wellpath!$K225)*MAX(ABS(Wellpath!$L226-Wellpath!$L225),Model!$B$24*(Wellpath!$K226-Wellpath!$K225))*COS(Wellpath!$L226)*COS(Wellpath!$M226)</f>
        <v>0</v>
      </c>
      <c r="F226" s="20">
        <f>Model!$W$37*(Wellpath!$K226-Wellpath!$K225)*MAX(ABS(Wellpath!$L226-Wellpath!$L225),Model!$B$24*(Wellpath!$K226-Wellpath!$K225))*COS(Wellpath!$L226)*SIN(Wellpath!$M226)</f>
        <v>0</v>
      </c>
      <c r="G226" s="20">
        <f>Model!$W$37*(Wellpath!$K226-Wellpath!$K225)*MAX(ABS(Wellpath!$L226-Wellpath!$L225),Model!$B$24*(Wellpath!$K226-Wellpath!$K225))*-SIN(Wellpath!$L226)</f>
        <v>0</v>
      </c>
      <c r="H226" s="18">
        <f t="shared" si="49"/>
        <v>0</v>
      </c>
      <c r="I226" s="18">
        <f t="shared" si="50"/>
        <v>0</v>
      </c>
      <c r="J226" s="18">
        <f t="shared" si="51"/>
        <v>0</v>
      </c>
      <c r="K226" s="21">
        <f t="shared" si="55"/>
        <v>443957.17664889863</v>
      </c>
      <c r="L226" s="21">
        <f t="shared" si="55"/>
        <v>0.14676246517838815</v>
      </c>
      <c r="M226" s="21">
        <f t="shared" si="55"/>
        <v>0.58367677783090477</v>
      </c>
      <c r="N226" s="21">
        <f t="shared" si="46"/>
        <v>0.11562864184459093</v>
      </c>
      <c r="O226" s="21">
        <f t="shared" si="47"/>
        <v>9.5893956913297038E-2</v>
      </c>
      <c r="P226" s="21">
        <f t="shared" si="48"/>
        <v>9.6665491248288243E-2</v>
      </c>
      <c r="Q226" s="19">
        <f t="shared" si="56"/>
        <v>443957.17664889863</v>
      </c>
      <c r="R226" s="19">
        <f t="shared" si="56"/>
        <v>0.14676246517838815</v>
      </c>
      <c r="S226" s="19">
        <f t="shared" si="56"/>
        <v>0.58367677783090477</v>
      </c>
      <c r="T226" s="19">
        <f t="shared" si="52"/>
        <v>0.11562864184459093</v>
      </c>
      <c r="U226" s="19">
        <f t="shared" si="53"/>
        <v>9.5893956913297038E-2</v>
      </c>
      <c r="V226" s="19">
        <f t="shared" si="54"/>
        <v>9.6665491248288243E-2</v>
      </c>
    </row>
    <row r="227" spans="1:22" x14ac:dyDescent="0.25">
      <c r="A227" s="26">
        <f>Wellpath!E227</f>
        <v>0</v>
      </c>
      <c r="B227" s="68">
        <v>0</v>
      </c>
      <c r="C227" s="22">
        <v>0</v>
      </c>
      <c r="D227" s="22">
        <v>0</v>
      </c>
      <c r="E227" s="20">
        <f>Model!$W$37*(Wellpath!$K227-Wellpath!$K226)*MAX(ABS(Wellpath!$L227-Wellpath!$L226),Model!$B$24*(Wellpath!$K227-Wellpath!$K226))*COS(Wellpath!$L227)*COS(Wellpath!$M227)</f>
        <v>0</v>
      </c>
      <c r="F227" s="20">
        <f>Model!$W$37*(Wellpath!$K227-Wellpath!$K226)*MAX(ABS(Wellpath!$L227-Wellpath!$L226),Model!$B$24*(Wellpath!$K227-Wellpath!$K226))*COS(Wellpath!$L227)*SIN(Wellpath!$M227)</f>
        <v>0</v>
      </c>
      <c r="G227" s="20">
        <f>Model!$W$37*(Wellpath!$K227-Wellpath!$K226)*MAX(ABS(Wellpath!$L227-Wellpath!$L226),Model!$B$24*(Wellpath!$K227-Wellpath!$K226))*-SIN(Wellpath!$L227)</f>
        <v>0</v>
      </c>
      <c r="H227" s="18">
        <f t="shared" si="49"/>
        <v>0</v>
      </c>
      <c r="I227" s="18">
        <f t="shared" si="50"/>
        <v>0</v>
      </c>
      <c r="J227" s="18">
        <f t="shared" si="51"/>
        <v>0</v>
      </c>
      <c r="K227" s="21">
        <f t="shared" si="55"/>
        <v>443957.17664889863</v>
      </c>
      <c r="L227" s="21">
        <f t="shared" si="55"/>
        <v>0.14676246517838815</v>
      </c>
      <c r="M227" s="21">
        <f t="shared" si="55"/>
        <v>0.58367677783090477</v>
      </c>
      <c r="N227" s="21">
        <f t="shared" si="46"/>
        <v>0.11562864184459093</v>
      </c>
      <c r="O227" s="21">
        <f t="shared" si="47"/>
        <v>9.5893956913297038E-2</v>
      </c>
      <c r="P227" s="21">
        <f t="shared" si="48"/>
        <v>9.6665491248288243E-2</v>
      </c>
      <c r="Q227" s="19">
        <f t="shared" si="56"/>
        <v>443957.17664889863</v>
      </c>
      <c r="R227" s="19">
        <f t="shared" si="56"/>
        <v>0.14676246517838815</v>
      </c>
      <c r="S227" s="19">
        <f t="shared" si="56"/>
        <v>0.58367677783090477</v>
      </c>
      <c r="T227" s="19">
        <f t="shared" si="52"/>
        <v>0.11562864184459093</v>
      </c>
      <c r="U227" s="19">
        <f t="shared" si="53"/>
        <v>9.5893956913297038E-2</v>
      </c>
      <c r="V227" s="19">
        <f t="shared" si="54"/>
        <v>9.6665491248288243E-2</v>
      </c>
    </row>
    <row r="228" spans="1:22" x14ac:dyDescent="0.25">
      <c r="A228" s="26">
        <f>Wellpath!E228</f>
        <v>0</v>
      </c>
      <c r="B228" s="68">
        <v>0</v>
      </c>
      <c r="C228" s="22">
        <v>0</v>
      </c>
      <c r="D228" s="22">
        <v>0</v>
      </c>
      <c r="E228" s="20">
        <f>Model!$W$37*(Wellpath!$K228-Wellpath!$K227)*MAX(ABS(Wellpath!$L228-Wellpath!$L227),Model!$B$24*(Wellpath!$K228-Wellpath!$K227))*COS(Wellpath!$L228)*COS(Wellpath!$M228)</f>
        <v>0</v>
      </c>
      <c r="F228" s="20">
        <f>Model!$W$37*(Wellpath!$K228-Wellpath!$K227)*MAX(ABS(Wellpath!$L228-Wellpath!$L227),Model!$B$24*(Wellpath!$K228-Wellpath!$K227))*COS(Wellpath!$L228)*SIN(Wellpath!$M228)</f>
        <v>0</v>
      </c>
      <c r="G228" s="20">
        <f>Model!$W$37*(Wellpath!$K228-Wellpath!$K227)*MAX(ABS(Wellpath!$L228-Wellpath!$L227),Model!$B$24*(Wellpath!$K228-Wellpath!$K227))*-SIN(Wellpath!$L228)</f>
        <v>0</v>
      </c>
      <c r="H228" s="18">
        <f t="shared" si="49"/>
        <v>0</v>
      </c>
      <c r="I228" s="18">
        <f t="shared" si="50"/>
        <v>0</v>
      </c>
      <c r="J228" s="18">
        <f t="shared" si="51"/>
        <v>0</v>
      </c>
      <c r="K228" s="21">
        <f t="shared" ref="K228:M243" si="57">K227+E228^2</f>
        <v>443957.17664889863</v>
      </c>
      <c r="L228" s="21">
        <f t="shared" si="57"/>
        <v>0.14676246517838815</v>
      </c>
      <c r="M228" s="21">
        <f t="shared" si="57"/>
        <v>0.58367677783090477</v>
      </c>
      <c r="N228" s="21">
        <f t="shared" si="46"/>
        <v>0.11562864184459093</v>
      </c>
      <c r="O228" s="21">
        <f t="shared" si="47"/>
        <v>9.5893956913297038E-2</v>
      </c>
      <c r="P228" s="21">
        <f t="shared" si="48"/>
        <v>9.6665491248288243E-2</v>
      </c>
      <c r="Q228" s="19">
        <f t="shared" si="56"/>
        <v>443957.17664889863</v>
      </c>
      <c r="R228" s="19">
        <f t="shared" si="56"/>
        <v>0.14676246517838815</v>
      </c>
      <c r="S228" s="19">
        <f t="shared" si="56"/>
        <v>0.58367677783090477</v>
      </c>
      <c r="T228" s="19">
        <f t="shared" si="52"/>
        <v>0.11562864184459093</v>
      </c>
      <c r="U228" s="19">
        <f t="shared" si="53"/>
        <v>9.5893956913297038E-2</v>
      </c>
      <c r="V228" s="19">
        <f t="shared" si="54"/>
        <v>9.6665491248288243E-2</v>
      </c>
    </row>
    <row r="229" spans="1:22" x14ac:dyDescent="0.25">
      <c r="A229" s="26">
        <f>Wellpath!E229</f>
        <v>0</v>
      </c>
      <c r="B229" s="68">
        <v>0</v>
      </c>
      <c r="C229" s="22">
        <v>0</v>
      </c>
      <c r="D229" s="22">
        <v>0</v>
      </c>
      <c r="E229" s="20">
        <f>Model!$W$37*(Wellpath!$K229-Wellpath!$K228)*MAX(ABS(Wellpath!$L229-Wellpath!$L228),Model!$B$24*(Wellpath!$K229-Wellpath!$K228))*COS(Wellpath!$L229)*COS(Wellpath!$M229)</f>
        <v>0</v>
      </c>
      <c r="F229" s="20">
        <f>Model!$W$37*(Wellpath!$K229-Wellpath!$K228)*MAX(ABS(Wellpath!$L229-Wellpath!$L228),Model!$B$24*(Wellpath!$K229-Wellpath!$K228))*COS(Wellpath!$L229)*SIN(Wellpath!$M229)</f>
        <v>0</v>
      </c>
      <c r="G229" s="20">
        <f>Model!$W$37*(Wellpath!$K229-Wellpath!$K228)*MAX(ABS(Wellpath!$L229-Wellpath!$L228),Model!$B$24*(Wellpath!$K229-Wellpath!$K228))*-SIN(Wellpath!$L229)</f>
        <v>0</v>
      </c>
      <c r="H229" s="18">
        <f t="shared" si="49"/>
        <v>0</v>
      </c>
      <c r="I229" s="18">
        <f t="shared" si="50"/>
        <v>0</v>
      </c>
      <c r="J229" s="18">
        <f t="shared" si="51"/>
        <v>0</v>
      </c>
      <c r="K229" s="21">
        <f t="shared" si="57"/>
        <v>443957.17664889863</v>
      </c>
      <c r="L229" s="21">
        <f t="shared" si="57"/>
        <v>0.14676246517838815</v>
      </c>
      <c r="M229" s="21">
        <f t="shared" si="57"/>
        <v>0.58367677783090477</v>
      </c>
      <c r="N229" s="21">
        <f t="shared" si="46"/>
        <v>0.11562864184459093</v>
      </c>
      <c r="O229" s="21">
        <f t="shared" si="47"/>
        <v>9.5893956913297038E-2</v>
      </c>
      <c r="P229" s="21">
        <f t="shared" si="48"/>
        <v>9.6665491248288243E-2</v>
      </c>
      <c r="Q229" s="19">
        <f t="shared" si="56"/>
        <v>443957.17664889863</v>
      </c>
      <c r="R229" s="19">
        <f t="shared" si="56"/>
        <v>0.14676246517838815</v>
      </c>
      <c r="S229" s="19">
        <f t="shared" si="56"/>
        <v>0.58367677783090477</v>
      </c>
      <c r="T229" s="19">
        <f t="shared" si="52"/>
        <v>0.11562864184459093</v>
      </c>
      <c r="U229" s="19">
        <f t="shared" si="53"/>
        <v>9.5893956913297038E-2</v>
      </c>
      <c r="V229" s="19">
        <f t="shared" si="54"/>
        <v>9.6665491248288243E-2</v>
      </c>
    </row>
    <row r="230" spans="1:22" x14ac:dyDescent="0.25">
      <c r="A230" s="26">
        <f>Wellpath!E230</f>
        <v>0</v>
      </c>
      <c r="B230" s="68">
        <v>0</v>
      </c>
      <c r="C230" s="22">
        <v>0</v>
      </c>
      <c r="D230" s="22">
        <v>0</v>
      </c>
      <c r="E230" s="20">
        <f>Model!$W$37*(Wellpath!$K230-Wellpath!$K229)*MAX(ABS(Wellpath!$L230-Wellpath!$L229),Model!$B$24*(Wellpath!$K230-Wellpath!$K229))*COS(Wellpath!$L230)*COS(Wellpath!$M230)</f>
        <v>0</v>
      </c>
      <c r="F230" s="20">
        <f>Model!$W$37*(Wellpath!$K230-Wellpath!$K229)*MAX(ABS(Wellpath!$L230-Wellpath!$L229),Model!$B$24*(Wellpath!$K230-Wellpath!$K229))*COS(Wellpath!$L230)*SIN(Wellpath!$M230)</f>
        <v>0</v>
      </c>
      <c r="G230" s="20">
        <f>Model!$W$37*(Wellpath!$K230-Wellpath!$K229)*MAX(ABS(Wellpath!$L230-Wellpath!$L229),Model!$B$24*(Wellpath!$K230-Wellpath!$K229))*-SIN(Wellpath!$L230)</f>
        <v>0</v>
      </c>
      <c r="H230" s="18">
        <f t="shared" si="49"/>
        <v>0</v>
      </c>
      <c r="I230" s="18">
        <f t="shared" si="50"/>
        <v>0</v>
      </c>
      <c r="J230" s="18">
        <f t="shared" si="51"/>
        <v>0</v>
      </c>
      <c r="K230" s="21">
        <f t="shared" si="57"/>
        <v>443957.17664889863</v>
      </c>
      <c r="L230" s="21">
        <f t="shared" si="57"/>
        <v>0.14676246517838815</v>
      </c>
      <c r="M230" s="21">
        <f t="shared" si="57"/>
        <v>0.58367677783090477</v>
      </c>
      <c r="N230" s="21">
        <f t="shared" si="46"/>
        <v>0.11562864184459093</v>
      </c>
      <c r="O230" s="21">
        <f t="shared" si="47"/>
        <v>9.5893956913297038E-2</v>
      </c>
      <c r="P230" s="21">
        <f t="shared" si="48"/>
        <v>9.6665491248288243E-2</v>
      </c>
      <c r="Q230" s="19">
        <f t="shared" si="56"/>
        <v>443957.17664889863</v>
      </c>
      <c r="R230" s="19">
        <f t="shared" si="56"/>
        <v>0.14676246517838815</v>
      </c>
      <c r="S230" s="19">
        <f t="shared" si="56"/>
        <v>0.58367677783090477</v>
      </c>
      <c r="T230" s="19">
        <f t="shared" si="52"/>
        <v>0.11562864184459093</v>
      </c>
      <c r="U230" s="19">
        <f t="shared" si="53"/>
        <v>9.5893956913297038E-2</v>
      </c>
      <c r="V230" s="19">
        <f t="shared" si="54"/>
        <v>9.6665491248288243E-2</v>
      </c>
    </row>
    <row r="231" spans="1:22" x14ac:dyDescent="0.25">
      <c r="A231" s="26">
        <f>Wellpath!E231</f>
        <v>0</v>
      </c>
      <c r="B231" s="68">
        <v>0</v>
      </c>
      <c r="C231" s="22">
        <v>0</v>
      </c>
      <c r="D231" s="22">
        <v>0</v>
      </c>
      <c r="E231" s="20">
        <f>Model!$W$37*(Wellpath!$K231-Wellpath!$K230)*MAX(ABS(Wellpath!$L231-Wellpath!$L230),Model!$B$24*(Wellpath!$K231-Wellpath!$K230))*COS(Wellpath!$L231)*COS(Wellpath!$M231)</f>
        <v>0</v>
      </c>
      <c r="F231" s="20">
        <f>Model!$W$37*(Wellpath!$K231-Wellpath!$K230)*MAX(ABS(Wellpath!$L231-Wellpath!$L230),Model!$B$24*(Wellpath!$K231-Wellpath!$K230))*COS(Wellpath!$L231)*SIN(Wellpath!$M231)</f>
        <v>0</v>
      </c>
      <c r="G231" s="20">
        <f>Model!$W$37*(Wellpath!$K231-Wellpath!$K230)*MAX(ABS(Wellpath!$L231-Wellpath!$L230),Model!$B$24*(Wellpath!$K231-Wellpath!$K230))*-SIN(Wellpath!$L231)</f>
        <v>0</v>
      </c>
      <c r="H231" s="18">
        <f t="shared" si="49"/>
        <v>0</v>
      </c>
      <c r="I231" s="18">
        <f t="shared" si="50"/>
        <v>0</v>
      </c>
      <c r="J231" s="18">
        <f t="shared" si="51"/>
        <v>0</v>
      </c>
      <c r="K231" s="21">
        <f t="shared" si="57"/>
        <v>443957.17664889863</v>
      </c>
      <c r="L231" s="21">
        <f t="shared" si="57"/>
        <v>0.14676246517838815</v>
      </c>
      <c r="M231" s="21">
        <f t="shared" si="57"/>
        <v>0.58367677783090477</v>
      </c>
      <c r="N231" s="21">
        <f t="shared" si="46"/>
        <v>0.11562864184459093</v>
      </c>
      <c r="O231" s="21">
        <f t="shared" si="47"/>
        <v>9.5893956913297038E-2</v>
      </c>
      <c r="P231" s="21">
        <f t="shared" si="48"/>
        <v>9.6665491248288243E-2</v>
      </c>
      <c r="Q231" s="19">
        <f t="shared" si="56"/>
        <v>443957.17664889863</v>
      </c>
      <c r="R231" s="19">
        <f t="shared" si="56"/>
        <v>0.14676246517838815</v>
      </c>
      <c r="S231" s="19">
        <f t="shared" si="56"/>
        <v>0.58367677783090477</v>
      </c>
      <c r="T231" s="19">
        <f t="shared" si="52"/>
        <v>0.11562864184459093</v>
      </c>
      <c r="U231" s="19">
        <f t="shared" si="53"/>
        <v>9.5893956913297038E-2</v>
      </c>
      <c r="V231" s="19">
        <f t="shared" si="54"/>
        <v>9.6665491248288243E-2</v>
      </c>
    </row>
    <row r="232" spans="1:22" x14ac:dyDescent="0.25">
      <c r="A232" s="26">
        <f>Wellpath!E232</f>
        <v>0</v>
      </c>
      <c r="B232" s="68">
        <v>0</v>
      </c>
      <c r="C232" s="22">
        <v>0</v>
      </c>
      <c r="D232" s="22">
        <v>0</v>
      </c>
      <c r="E232" s="20">
        <f>Model!$W$37*(Wellpath!$K232-Wellpath!$K231)*MAX(ABS(Wellpath!$L232-Wellpath!$L231),Model!$B$24*(Wellpath!$K232-Wellpath!$K231))*COS(Wellpath!$L232)*COS(Wellpath!$M232)</f>
        <v>0</v>
      </c>
      <c r="F232" s="20">
        <f>Model!$W$37*(Wellpath!$K232-Wellpath!$K231)*MAX(ABS(Wellpath!$L232-Wellpath!$L231),Model!$B$24*(Wellpath!$K232-Wellpath!$K231))*COS(Wellpath!$L232)*SIN(Wellpath!$M232)</f>
        <v>0</v>
      </c>
      <c r="G232" s="20">
        <f>Model!$W$37*(Wellpath!$K232-Wellpath!$K231)*MAX(ABS(Wellpath!$L232-Wellpath!$L231),Model!$B$24*(Wellpath!$K232-Wellpath!$K231))*-SIN(Wellpath!$L232)</f>
        <v>0</v>
      </c>
      <c r="H232" s="18">
        <f t="shared" si="49"/>
        <v>0</v>
      </c>
      <c r="I232" s="18">
        <f t="shared" si="50"/>
        <v>0</v>
      </c>
      <c r="J232" s="18">
        <f t="shared" si="51"/>
        <v>0</v>
      </c>
      <c r="K232" s="21">
        <f t="shared" si="57"/>
        <v>443957.17664889863</v>
      </c>
      <c r="L232" s="21">
        <f t="shared" si="57"/>
        <v>0.14676246517838815</v>
      </c>
      <c r="M232" s="21">
        <f t="shared" si="57"/>
        <v>0.58367677783090477</v>
      </c>
      <c r="N232" s="21">
        <f t="shared" si="46"/>
        <v>0.11562864184459093</v>
      </c>
      <c r="O232" s="21">
        <f t="shared" si="47"/>
        <v>9.5893956913297038E-2</v>
      </c>
      <c r="P232" s="21">
        <f t="shared" si="48"/>
        <v>9.6665491248288243E-2</v>
      </c>
      <c r="Q232" s="19">
        <f t="shared" si="56"/>
        <v>443957.17664889863</v>
      </c>
      <c r="R232" s="19">
        <f t="shared" si="56"/>
        <v>0.14676246517838815</v>
      </c>
      <c r="S232" s="19">
        <f t="shared" si="56"/>
        <v>0.58367677783090477</v>
      </c>
      <c r="T232" s="19">
        <f t="shared" si="52"/>
        <v>0.11562864184459093</v>
      </c>
      <c r="U232" s="19">
        <f t="shared" si="53"/>
        <v>9.5893956913297038E-2</v>
      </c>
      <c r="V232" s="19">
        <f t="shared" si="54"/>
        <v>9.6665491248288243E-2</v>
      </c>
    </row>
    <row r="233" spans="1:22" x14ac:dyDescent="0.25">
      <c r="A233" s="26">
        <f>Wellpath!E233</f>
        <v>0</v>
      </c>
      <c r="B233" s="68">
        <v>0</v>
      </c>
      <c r="C233" s="22">
        <v>0</v>
      </c>
      <c r="D233" s="22">
        <v>0</v>
      </c>
      <c r="E233" s="20">
        <f>Model!$W$37*(Wellpath!$K233-Wellpath!$K232)*MAX(ABS(Wellpath!$L233-Wellpath!$L232),Model!$B$24*(Wellpath!$K233-Wellpath!$K232))*COS(Wellpath!$L233)*COS(Wellpath!$M233)</f>
        <v>0</v>
      </c>
      <c r="F233" s="20">
        <f>Model!$W$37*(Wellpath!$K233-Wellpath!$K232)*MAX(ABS(Wellpath!$L233-Wellpath!$L232),Model!$B$24*(Wellpath!$K233-Wellpath!$K232))*COS(Wellpath!$L233)*SIN(Wellpath!$M233)</f>
        <v>0</v>
      </c>
      <c r="G233" s="20">
        <f>Model!$W$37*(Wellpath!$K233-Wellpath!$K232)*MAX(ABS(Wellpath!$L233-Wellpath!$L232),Model!$B$24*(Wellpath!$K233-Wellpath!$K232))*-SIN(Wellpath!$L233)</f>
        <v>0</v>
      </c>
      <c r="H233" s="18">
        <f t="shared" si="49"/>
        <v>0</v>
      </c>
      <c r="I233" s="18">
        <f t="shared" si="50"/>
        <v>0</v>
      </c>
      <c r="J233" s="18">
        <f t="shared" si="51"/>
        <v>0</v>
      </c>
      <c r="K233" s="21">
        <f t="shared" si="57"/>
        <v>443957.17664889863</v>
      </c>
      <c r="L233" s="21">
        <f t="shared" si="57"/>
        <v>0.14676246517838815</v>
      </c>
      <c r="M233" s="21">
        <f t="shared" si="57"/>
        <v>0.58367677783090477</v>
      </c>
      <c r="N233" s="21">
        <f t="shared" si="46"/>
        <v>0.11562864184459093</v>
      </c>
      <c r="O233" s="21">
        <f t="shared" si="47"/>
        <v>9.5893956913297038E-2</v>
      </c>
      <c r="P233" s="21">
        <f t="shared" si="48"/>
        <v>9.6665491248288243E-2</v>
      </c>
      <c r="Q233" s="19">
        <f t="shared" si="56"/>
        <v>443957.17664889863</v>
      </c>
      <c r="R233" s="19">
        <f t="shared" si="56"/>
        <v>0.14676246517838815</v>
      </c>
      <c r="S233" s="19">
        <f t="shared" si="56"/>
        <v>0.58367677783090477</v>
      </c>
      <c r="T233" s="19">
        <f t="shared" si="52"/>
        <v>0.11562864184459093</v>
      </c>
      <c r="U233" s="19">
        <f t="shared" si="53"/>
        <v>9.5893956913297038E-2</v>
      </c>
      <c r="V233" s="19">
        <f t="shared" si="54"/>
        <v>9.6665491248288243E-2</v>
      </c>
    </row>
    <row r="234" spans="1:22" x14ac:dyDescent="0.25">
      <c r="A234" s="26">
        <f>Wellpath!E234</f>
        <v>0</v>
      </c>
      <c r="B234" s="68">
        <v>0</v>
      </c>
      <c r="C234" s="22">
        <v>0</v>
      </c>
      <c r="D234" s="22">
        <v>0</v>
      </c>
      <c r="E234" s="20">
        <f>Model!$W$37*(Wellpath!$K234-Wellpath!$K233)*MAX(ABS(Wellpath!$L234-Wellpath!$L233),Model!$B$24*(Wellpath!$K234-Wellpath!$K233))*COS(Wellpath!$L234)*COS(Wellpath!$M234)</f>
        <v>0</v>
      </c>
      <c r="F234" s="20">
        <f>Model!$W$37*(Wellpath!$K234-Wellpath!$K233)*MAX(ABS(Wellpath!$L234-Wellpath!$L233),Model!$B$24*(Wellpath!$K234-Wellpath!$K233))*COS(Wellpath!$L234)*SIN(Wellpath!$M234)</f>
        <v>0</v>
      </c>
      <c r="G234" s="20">
        <f>Model!$W$37*(Wellpath!$K234-Wellpath!$K233)*MAX(ABS(Wellpath!$L234-Wellpath!$L233),Model!$B$24*(Wellpath!$K234-Wellpath!$K233))*-SIN(Wellpath!$L234)</f>
        <v>0</v>
      </c>
      <c r="H234" s="18">
        <f t="shared" si="49"/>
        <v>0</v>
      </c>
      <c r="I234" s="18">
        <f t="shared" si="50"/>
        <v>0</v>
      </c>
      <c r="J234" s="18">
        <f t="shared" si="51"/>
        <v>0</v>
      </c>
      <c r="K234" s="21">
        <f t="shared" si="57"/>
        <v>443957.17664889863</v>
      </c>
      <c r="L234" s="21">
        <f t="shared" si="57"/>
        <v>0.14676246517838815</v>
      </c>
      <c r="M234" s="21">
        <f t="shared" si="57"/>
        <v>0.58367677783090477</v>
      </c>
      <c r="N234" s="21">
        <f t="shared" si="46"/>
        <v>0.11562864184459093</v>
      </c>
      <c r="O234" s="21">
        <f t="shared" si="47"/>
        <v>9.5893956913297038E-2</v>
      </c>
      <c r="P234" s="21">
        <f t="shared" si="48"/>
        <v>9.6665491248288243E-2</v>
      </c>
      <c r="Q234" s="19">
        <f t="shared" si="56"/>
        <v>443957.17664889863</v>
      </c>
      <c r="R234" s="19">
        <f t="shared" si="56"/>
        <v>0.14676246517838815</v>
      </c>
      <c r="S234" s="19">
        <f t="shared" si="56"/>
        <v>0.58367677783090477</v>
      </c>
      <c r="T234" s="19">
        <f t="shared" si="52"/>
        <v>0.11562864184459093</v>
      </c>
      <c r="U234" s="19">
        <f t="shared" si="53"/>
        <v>9.5893956913297038E-2</v>
      </c>
      <c r="V234" s="19">
        <f t="shared" si="54"/>
        <v>9.6665491248288243E-2</v>
      </c>
    </row>
    <row r="235" spans="1:22" x14ac:dyDescent="0.25">
      <c r="A235" s="26">
        <f>Wellpath!E235</f>
        <v>0</v>
      </c>
      <c r="B235" s="68">
        <v>0</v>
      </c>
      <c r="C235" s="22">
        <v>0</v>
      </c>
      <c r="D235" s="22">
        <v>0</v>
      </c>
      <c r="E235" s="20">
        <f>Model!$W$37*(Wellpath!$K235-Wellpath!$K234)*MAX(ABS(Wellpath!$L235-Wellpath!$L234),Model!$B$24*(Wellpath!$K235-Wellpath!$K234))*COS(Wellpath!$L235)*COS(Wellpath!$M235)</f>
        <v>0</v>
      </c>
      <c r="F235" s="20">
        <f>Model!$W$37*(Wellpath!$K235-Wellpath!$K234)*MAX(ABS(Wellpath!$L235-Wellpath!$L234),Model!$B$24*(Wellpath!$K235-Wellpath!$K234))*COS(Wellpath!$L235)*SIN(Wellpath!$M235)</f>
        <v>0</v>
      </c>
      <c r="G235" s="20">
        <f>Model!$W$37*(Wellpath!$K235-Wellpath!$K234)*MAX(ABS(Wellpath!$L235-Wellpath!$L234),Model!$B$24*(Wellpath!$K235-Wellpath!$K234))*-SIN(Wellpath!$L235)</f>
        <v>0</v>
      </c>
      <c r="H235" s="18">
        <f t="shared" si="49"/>
        <v>0</v>
      </c>
      <c r="I235" s="18">
        <f t="shared" si="50"/>
        <v>0</v>
      </c>
      <c r="J235" s="18">
        <f t="shared" si="51"/>
        <v>0</v>
      </c>
      <c r="K235" s="21">
        <f t="shared" si="57"/>
        <v>443957.17664889863</v>
      </c>
      <c r="L235" s="21">
        <f t="shared" si="57"/>
        <v>0.14676246517838815</v>
      </c>
      <c r="M235" s="21">
        <f t="shared" si="57"/>
        <v>0.58367677783090477</v>
      </c>
      <c r="N235" s="21">
        <f t="shared" si="46"/>
        <v>0.11562864184459093</v>
      </c>
      <c r="O235" s="21">
        <f t="shared" si="47"/>
        <v>9.5893956913297038E-2</v>
      </c>
      <c r="P235" s="21">
        <f t="shared" si="48"/>
        <v>9.6665491248288243E-2</v>
      </c>
      <c r="Q235" s="19">
        <f t="shared" si="56"/>
        <v>443957.17664889863</v>
      </c>
      <c r="R235" s="19">
        <f t="shared" si="56"/>
        <v>0.14676246517838815</v>
      </c>
      <c r="S235" s="19">
        <f t="shared" si="56"/>
        <v>0.58367677783090477</v>
      </c>
      <c r="T235" s="19">
        <f t="shared" si="52"/>
        <v>0.11562864184459093</v>
      </c>
      <c r="U235" s="19">
        <f t="shared" si="53"/>
        <v>9.5893956913297038E-2</v>
      </c>
      <c r="V235" s="19">
        <f t="shared" si="54"/>
        <v>9.6665491248288243E-2</v>
      </c>
    </row>
    <row r="236" spans="1:22" x14ac:dyDescent="0.25">
      <c r="A236" s="26">
        <f>Wellpath!E236</f>
        <v>0</v>
      </c>
      <c r="B236" s="68">
        <v>0</v>
      </c>
      <c r="C236" s="22">
        <v>0</v>
      </c>
      <c r="D236" s="22">
        <v>0</v>
      </c>
      <c r="E236" s="20">
        <f>Model!$W$37*(Wellpath!$K236-Wellpath!$K235)*MAX(ABS(Wellpath!$L236-Wellpath!$L235),Model!$B$24*(Wellpath!$K236-Wellpath!$K235))*COS(Wellpath!$L236)*COS(Wellpath!$M236)</f>
        <v>0</v>
      </c>
      <c r="F236" s="20">
        <f>Model!$W$37*(Wellpath!$K236-Wellpath!$K235)*MAX(ABS(Wellpath!$L236-Wellpath!$L235),Model!$B$24*(Wellpath!$K236-Wellpath!$K235))*COS(Wellpath!$L236)*SIN(Wellpath!$M236)</f>
        <v>0</v>
      </c>
      <c r="G236" s="20">
        <f>Model!$W$37*(Wellpath!$K236-Wellpath!$K235)*MAX(ABS(Wellpath!$L236-Wellpath!$L235),Model!$B$24*(Wellpath!$K236-Wellpath!$K235))*-SIN(Wellpath!$L236)</f>
        <v>0</v>
      </c>
      <c r="H236" s="18">
        <f t="shared" si="49"/>
        <v>0</v>
      </c>
      <c r="I236" s="18">
        <f t="shared" si="50"/>
        <v>0</v>
      </c>
      <c r="J236" s="18">
        <f t="shared" si="51"/>
        <v>0</v>
      </c>
      <c r="K236" s="21">
        <f t="shared" si="57"/>
        <v>443957.17664889863</v>
      </c>
      <c r="L236" s="21">
        <f t="shared" si="57"/>
        <v>0.14676246517838815</v>
      </c>
      <c r="M236" s="21">
        <f t="shared" si="57"/>
        <v>0.58367677783090477</v>
      </c>
      <c r="N236" s="21">
        <f t="shared" si="46"/>
        <v>0.11562864184459093</v>
      </c>
      <c r="O236" s="21">
        <f t="shared" si="47"/>
        <v>9.5893956913297038E-2</v>
      </c>
      <c r="P236" s="21">
        <f t="shared" si="48"/>
        <v>9.6665491248288243E-2</v>
      </c>
      <c r="Q236" s="19">
        <f t="shared" si="56"/>
        <v>443957.17664889863</v>
      </c>
      <c r="R236" s="19">
        <f t="shared" si="56"/>
        <v>0.14676246517838815</v>
      </c>
      <c r="S236" s="19">
        <f t="shared" si="56"/>
        <v>0.58367677783090477</v>
      </c>
      <c r="T236" s="19">
        <f t="shared" si="52"/>
        <v>0.11562864184459093</v>
      </c>
      <c r="U236" s="19">
        <f t="shared" si="53"/>
        <v>9.5893956913297038E-2</v>
      </c>
      <c r="V236" s="19">
        <f t="shared" si="54"/>
        <v>9.6665491248288243E-2</v>
      </c>
    </row>
    <row r="237" spans="1:22" x14ac:dyDescent="0.25">
      <c r="A237" s="26">
        <f>Wellpath!E237</f>
        <v>0</v>
      </c>
      <c r="B237" s="68">
        <v>0</v>
      </c>
      <c r="C237" s="22">
        <v>0</v>
      </c>
      <c r="D237" s="22">
        <v>0</v>
      </c>
      <c r="E237" s="20">
        <f>Model!$W$37*(Wellpath!$K237-Wellpath!$K236)*MAX(ABS(Wellpath!$L237-Wellpath!$L236),Model!$B$24*(Wellpath!$K237-Wellpath!$K236))*COS(Wellpath!$L237)*COS(Wellpath!$M237)</f>
        <v>0</v>
      </c>
      <c r="F237" s="20">
        <f>Model!$W$37*(Wellpath!$K237-Wellpath!$K236)*MAX(ABS(Wellpath!$L237-Wellpath!$L236),Model!$B$24*(Wellpath!$K237-Wellpath!$K236))*COS(Wellpath!$L237)*SIN(Wellpath!$M237)</f>
        <v>0</v>
      </c>
      <c r="G237" s="20">
        <f>Model!$W$37*(Wellpath!$K237-Wellpath!$K236)*MAX(ABS(Wellpath!$L237-Wellpath!$L236),Model!$B$24*(Wellpath!$K237-Wellpath!$K236))*-SIN(Wellpath!$L237)</f>
        <v>0</v>
      </c>
      <c r="H237" s="18">
        <f t="shared" si="49"/>
        <v>0</v>
      </c>
      <c r="I237" s="18">
        <f t="shared" si="50"/>
        <v>0</v>
      </c>
      <c r="J237" s="18">
        <f t="shared" si="51"/>
        <v>0</v>
      </c>
      <c r="K237" s="21">
        <f t="shared" si="57"/>
        <v>443957.17664889863</v>
      </c>
      <c r="L237" s="21">
        <f t="shared" si="57"/>
        <v>0.14676246517838815</v>
      </c>
      <c r="M237" s="21">
        <f t="shared" si="57"/>
        <v>0.58367677783090477</v>
      </c>
      <c r="N237" s="21">
        <f t="shared" si="46"/>
        <v>0.11562864184459093</v>
      </c>
      <c r="O237" s="21">
        <f t="shared" si="47"/>
        <v>9.5893956913297038E-2</v>
      </c>
      <c r="P237" s="21">
        <f t="shared" si="48"/>
        <v>9.6665491248288243E-2</v>
      </c>
      <c r="Q237" s="19">
        <f t="shared" si="56"/>
        <v>443957.17664889863</v>
      </c>
      <c r="R237" s="19">
        <f t="shared" si="56"/>
        <v>0.14676246517838815</v>
      </c>
      <c r="S237" s="19">
        <f t="shared" si="56"/>
        <v>0.58367677783090477</v>
      </c>
      <c r="T237" s="19">
        <f t="shared" si="52"/>
        <v>0.11562864184459093</v>
      </c>
      <c r="U237" s="19">
        <f t="shared" si="53"/>
        <v>9.5893956913297038E-2</v>
      </c>
      <c r="V237" s="19">
        <f t="shared" si="54"/>
        <v>9.6665491248288243E-2</v>
      </c>
    </row>
    <row r="238" spans="1:22" x14ac:dyDescent="0.25">
      <c r="A238" s="26">
        <f>Wellpath!E238</f>
        <v>0</v>
      </c>
      <c r="B238" s="68">
        <v>0</v>
      </c>
      <c r="C238" s="22">
        <v>0</v>
      </c>
      <c r="D238" s="22">
        <v>0</v>
      </c>
      <c r="E238" s="20">
        <f>Model!$W$37*(Wellpath!$K238-Wellpath!$K237)*MAX(ABS(Wellpath!$L238-Wellpath!$L237),Model!$B$24*(Wellpath!$K238-Wellpath!$K237))*COS(Wellpath!$L238)*COS(Wellpath!$M238)</f>
        <v>0</v>
      </c>
      <c r="F238" s="20">
        <f>Model!$W$37*(Wellpath!$K238-Wellpath!$K237)*MAX(ABS(Wellpath!$L238-Wellpath!$L237),Model!$B$24*(Wellpath!$K238-Wellpath!$K237))*COS(Wellpath!$L238)*SIN(Wellpath!$M238)</f>
        <v>0</v>
      </c>
      <c r="G238" s="20">
        <f>Model!$W$37*(Wellpath!$K238-Wellpath!$K237)*MAX(ABS(Wellpath!$L238-Wellpath!$L237),Model!$B$24*(Wellpath!$K238-Wellpath!$K237))*-SIN(Wellpath!$L238)</f>
        <v>0</v>
      </c>
      <c r="H238" s="18">
        <f t="shared" si="49"/>
        <v>0</v>
      </c>
      <c r="I238" s="18">
        <f t="shared" si="50"/>
        <v>0</v>
      </c>
      <c r="J238" s="18">
        <f t="shared" si="51"/>
        <v>0</v>
      </c>
      <c r="K238" s="21">
        <f t="shared" si="57"/>
        <v>443957.17664889863</v>
      </c>
      <c r="L238" s="21">
        <f t="shared" si="57"/>
        <v>0.14676246517838815</v>
      </c>
      <c r="M238" s="21">
        <f t="shared" si="57"/>
        <v>0.58367677783090477</v>
      </c>
      <c r="N238" s="21">
        <f t="shared" si="46"/>
        <v>0.11562864184459093</v>
      </c>
      <c r="O238" s="21">
        <f t="shared" si="47"/>
        <v>9.5893956913297038E-2</v>
      </c>
      <c r="P238" s="21">
        <f t="shared" si="48"/>
        <v>9.6665491248288243E-2</v>
      </c>
      <c r="Q238" s="19">
        <f t="shared" si="56"/>
        <v>443957.17664889863</v>
      </c>
      <c r="R238" s="19">
        <f t="shared" si="56"/>
        <v>0.14676246517838815</v>
      </c>
      <c r="S238" s="19">
        <f t="shared" si="56"/>
        <v>0.58367677783090477</v>
      </c>
      <c r="T238" s="19">
        <f t="shared" si="52"/>
        <v>0.11562864184459093</v>
      </c>
      <c r="U238" s="19">
        <f t="shared" si="53"/>
        <v>9.5893956913297038E-2</v>
      </c>
      <c r="V238" s="19">
        <f t="shared" si="54"/>
        <v>9.6665491248288243E-2</v>
      </c>
    </row>
    <row r="239" spans="1:22" x14ac:dyDescent="0.25">
      <c r="A239" s="26">
        <f>Wellpath!E239</f>
        <v>0</v>
      </c>
      <c r="B239" s="68">
        <v>0</v>
      </c>
      <c r="C239" s="22">
        <v>0</v>
      </c>
      <c r="D239" s="22">
        <v>0</v>
      </c>
      <c r="E239" s="20">
        <f>Model!$W$37*(Wellpath!$K239-Wellpath!$K238)*MAX(ABS(Wellpath!$L239-Wellpath!$L238),Model!$B$24*(Wellpath!$K239-Wellpath!$K238))*COS(Wellpath!$L239)*COS(Wellpath!$M239)</f>
        <v>0</v>
      </c>
      <c r="F239" s="20">
        <f>Model!$W$37*(Wellpath!$K239-Wellpath!$K238)*MAX(ABS(Wellpath!$L239-Wellpath!$L238),Model!$B$24*(Wellpath!$K239-Wellpath!$K238))*COS(Wellpath!$L239)*SIN(Wellpath!$M239)</f>
        <v>0</v>
      </c>
      <c r="G239" s="20">
        <f>Model!$W$37*(Wellpath!$K239-Wellpath!$K238)*MAX(ABS(Wellpath!$L239-Wellpath!$L238),Model!$B$24*(Wellpath!$K239-Wellpath!$K238))*-SIN(Wellpath!$L239)</f>
        <v>0</v>
      </c>
      <c r="H239" s="18">
        <f t="shared" si="49"/>
        <v>0</v>
      </c>
      <c r="I239" s="18">
        <f t="shared" si="50"/>
        <v>0</v>
      </c>
      <c r="J239" s="18">
        <f t="shared" si="51"/>
        <v>0</v>
      </c>
      <c r="K239" s="21">
        <f t="shared" si="57"/>
        <v>443957.17664889863</v>
      </c>
      <c r="L239" s="21">
        <f t="shared" si="57"/>
        <v>0.14676246517838815</v>
      </c>
      <c r="M239" s="21">
        <f t="shared" si="57"/>
        <v>0.58367677783090477</v>
      </c>
      <c r="N239" s="21">
        <f t="shared" si="46"/>
        <v>0.11562864184459093</v>
      </c>
      <c r="O239" s="21">
        <f t="shared" si="47"/>
        <v>9.5893956913297038E-2</v>
      </c>
      <c r="P239" s="21">
        <f t="shared" si="48"/>
        <v>9.6665491248288243E-2</v>
      </c>
      <c r="Q239" s="19">
        <f t="shared" si="56"/>
        <v>443957.17664889863</v>
      </c>
      <c r="R239" s="19">
        <f t="shared" si="56"/>
        <v>0.14676246517838815</v>
      </c>
      <c r="S239" s="19">
        <f t="shared" si="56"/>
        <v>0.58367677783090477</v>
      </c>
      <c r="T239" s="19">
        <f t="shared" si="52"/>
        <v>0.11562864184459093</v>
      </c>
      <c r="U239" s="19">
        <f t="shared" si="53"/>
        <v>9.5893956913297038E-2</v>
      </c>
      <c r="V239" s="19">
        <f t="shared" si="54"/>
        <v>9.6665491248288243E-2</v>
      </c>
    </row>
    <row r="240" spans="1:22" x14ac:dyDescent="0.25">
      <c r="A240" s="26">
        <f>Wellpath!E240</f>
        <v>0</v>
      </c>
      <c r="B240" s="68">
        <v>0</v>
      </c>
      <c r="C240" s="22">
        <v>0</v>
      </c>
      <c r="D240" s="22">
        <v>0</v>
      </c>
      <c r="E240" s="20">
        <f>Model!$W$37*(Wellpath!$K240-Wellpath!$K239)*MAX(ABS(Wellpath!$L240-Wellpath!$L239),Model!$B$24*(Wellpath!$K240-Wellpath!$K239))*COS(Wellpath!$L240)*COS(Wellpath!$M240)</f>
        <v>0</v>
      </c>
      <c r="F240" s="20">
        <f>Model!$W$37*(Wellpath!$K240-Wellpath!$K239)*MAX(ABS(Wellpath!$L240-Wellpath!$L239),Model!$B$24*(Wellpath!$K240-Wellpath!$K239))*COS(Wellpath!$L240)*SIN(Wellpath!$M240)</f>
        <v>0</v>
      </c>
      <c r="G240" s="20">
        <f>Model!$W$37*(Wellpath!$K240-Wellpath!$K239)*MAX(ABS(Wellpath!$L240-Wellpath!$L239),Model!$B$24*(Wellpath!$K240-Wellpath!$K239))*-SIN(Wellpath!$L240)</f>
        <v>0</v>
      </c>
      <c r="H240" s="18">
        <f t="shared" si="49"/>
        <v>0</v>
      </c>
      <c r="I240" s="18">
        <f t="shared" si="50"/>
        <v>0</v>
      </c>
      <c r="J240" s="18">
        <f t="shared" si="51"/>
        <v>0</v>
      </c>
      <c r="K240" s="21">
        <f t="shared" si="57"/>
        <v>443957.17664889863</v>
      </c>
      <c r="L240" s="21">
        <f t="shared" si="57"/>
        <v>0.14676246517838815</v>
      </c>
      <c r="M240" s="21">
        <f t="shared" si="57"/>
        <v>0.58367677783090477</v>
      </c>
      <c r="N240" s="21">
        <f t="shared" si="46"/>
        <v>0.11562864184459093</v>
      </c>
      <c r="O240" s="21">
        <f t="shared" si="47"/>
        <v>9.5893956913297038E-2</v>
      </c>
      <c r="P240" s="21">
        <f t="shared" si="48"/>
        <v>9.6665491248288243E-2</v>
      </c>
      <c r="Q240" s="19">
        <f t="shared" si="56"/>
        <v>443957.17664889863</v>
      </c>
      <c r="R240" s="19">
        <f t="shared" si="56"/>
        <v>0.14676246517838815</v>
      </c>
      <c r="S240" s="19">
        <f t="shared" si="56"/>
        <v>0.58367677783090477</v>
      </c>
      <c r="T240" s="19">
        <f t="shared" si="52"/>
        <v>0.11562864184459093</v>
      </c>
      <c r="U240" s="19">
        <f t="shared" si="53"/>
        <v>9.5893956913297038E-2</v>
      </c>
      <c r="V240" s="19">
        <f t="shared" si="54"/>
        <v>9.6665491248288243E-2</v>
      </c>
    </row>
    <row r="241" spans="1:22" x14ac:dyDescent="0.25">
      <c r="A241" s="26">
        <f>Wellpath!E241</f>
        <v>0</v>
      </c>
      <c r="B241" s="68">
        <v>0</v>
      </c>
      <c r="C241" s="22">
        <v>0</v>
      </c>
      <c r="D241" s="22">
        <v>0</v>
      </c>
      <c r="E241" s="20">
        <f>Model!$W$37*(Wellpath!$K241-Wellpath!$K240)*MAX(ABS(Wellpath!$L241-Wellpath!$L240),Model!$B$24*(Wellpath!$K241-Wellpath!$K240))*COS(Wellpath!$L241)*COS(Wellpath!$M241)</f>
        <v>0</v>
      </c>
      <c r="F241" s="20">
        <f>Model!$W$37*(Wellpath!$K241-Wellpath!$K240)*MAX(ABS(Wellpath!$L241-Wellpath!$L240),Model!$B$24*(Wellpath!$K241-Wellpath!$K240))*COS(Wellpath!$L241)*SIN(Wellpath!$M241)</f>
        <v>0</v>
      </c>
      <c r="G241" s="20">
        <f>Model!$W$37*(Wellpath!$K241-Wellpath!$K240)*MAX(ABS(Wellpath!$L241-Wellpath!$L240),Model!$B$24*(Wellpath!$K241-Wellpath!$K240))*-SIN(Wellpath!$L241)</f>
        <v>0</v>
      </c>
      <c r="H241" s="18">
        <f t="shared" si="49"/>
        <v>0</v>
      </c>
      <c r="I241" s="18">
        <f t="shared" si="50"/>
        <v>0</v>
      </c>
      <c r="J241" s="18">
        <f t="shared" si="51"/>
        <v>0</v>
      </c>
      <c r="K241" s="21">
        <f t="shared" si="57"/>
        <v>443957.17664889863</v>
      </c>
      <c r="L241" s="21">
        <f t="shared" si="57"/>
        <v>0.14676246517838815</v>
      </c>
      <c r="M241" s="21">
        <f t="shared" si="57"/>
        <v>0.58367677783090477</v>
      </c>
      <c r="N241" s="21">
        <f t="shared" si="46"/>
        <v>0.11562864184459093</v>
      </c>
      <c r="O241" s="21">
        <f t="shared" si="47"/>
        <v>9.5893956913297038E-2</v>
      </c>
      <c r="P241" s="21">
        <f t="shared" si="48"/>
        <v>9.6665491248288243E-2</v>
      </c>
      <c r="Q241" s="19">
        <f t="shared" si="56"/>
        <v>443957.17664889863</v>
      </c>
      <c r="R241" s="19">
        <f t="shared" si="56"/>
        <v>0.14676246517838815</v>
      </c>
      <c r="S241" s="19">
        <f t="shared" si="56"/>
        <v>0.58367677783090477</v>
      </c>
      <c r="T241" s="19">
        <f t="shared" si="52"/>
        <v>0.11562864184459093</v>
      </c>
      <c r="U241" s="19">
        <f t="shared" si="53"/>
        <v>9.5893956913297038E-2</v>
      </c>
      <c r="V241" s="19">
        <f t="shared" si="54"/>
        <v>9.6665491248288243E-2</v>
      </c>
    </row>
    <row r="242" spans="1:22" x14ac:dyDescent="0.25">
      <c r="A242" s="26">
        <f>Wellpath!E242</f>
        <v>0</v>
      </c>
      <c r="B242" s="68">
        <v>0</v>
      </c>
      <c r="C242" s="22">
        <v>0</v>
      </c>
      <c r="D242" s="22">
        <v>0</v>
      </c>
      <c r="E242" s="20">
        <f>Model!$W$37*(Wellpath!$K242-Wellpath!$K241)*MAX(ABS(Wellpath!$L242-Wellpath!$L241),Model!$B$24*(Wellpath!$K242-Wellpath!$K241))*COS(Wellpath!$L242)*COS(Wellpath!$M242)</f>
        <v>0</v>
      </c>
      <c r="F242" s="20">
        <f>Model!$W$37*(Wellpath!$K242-Wellpath!$K241)*MAX(ABS(Wellpath!$L242-Wellpath!$L241),Model!$B$24*(Wellpath!$K242-Wellpath!$K241))*COS(Wellpath!$L242)*SIN(Wellpath!$M242)</f>
        <v>0</v>
      </c>
      <c r="G242" s="20">
        <f>Model!$W$37*(Wellpath!$K242-Wellpath!$K241)*MAX(ABS(Wellpath!$L242-Wellpath!$L241),Model!$B$24*(Wellpath!$K242-Wellpath!$K241))*-SIN(Wellpath!$L242)</f>
        <v>0</v>
      </c>
      <c r="H242" s="18">
        <f t="shared" si="49"/>
        <v>0</v>
      </c>
      <c r="I242" s="18">
        <f t="shared" si="50"/>
        <v>0</v>
      </c>
      <c r="J242" s="18">
        <f t="shared" si="51"/>
        <v>0</v>
      </c>
      <c r="K242" s="21">
        <f t="shared" si="57"/>
        <v>443957.17664889863</v>
      </c>
      <c r="L242" s="21">
        <f t="shared" si="57"/>
        <v>0.14676246517838815</v>
      </c>
      <c r="M242" s="21">
        <f t="shared" si="57"/>
        <v>0.58367677783090477</v>
      </c>
      <c r="N242" s="21">
        <f t="shared" si="46"/>
        <v>0.11562864184459093</v>
      </c>
      <c r="O242" s="21">
        <f t="shared" si="47"/>
        <v>9.5893956913297038E-2</v>
      </c>
      <c r="P242" s="21">
        <f t="shared" si="48"/>
        <v>9.6665491248288243E-2</v>
      </c>
      <c r="Q242" s="19">
        <f t="shared" si="56"/>
        <v>443957.17664889863</v>
      </c>
      <c r="R242" s="19">
        <f t="shared" si="56"/>
        <v>0.14676246517838815</v>
      </c>
      <c r="S242" s="19">
        <f t="shared" si="56"/>
        <v>0.58367677783090477</v>
      </c>
      <c r="T242" s="19">
        <f t="shared" si="52"/>
        <v>0.11562864184459093</v>
      </c>
      <c r="U242" s="19">
        <f t="shared" si="53"/>
        <v>9.5893956913297038E-2</v>
      </c>
      <c r="V242" s="19">
        <f t="shared" si="54"/>
        <v>9.6665491248288243E-2</v>
      </c>
    </row>
    <row r="243" spans="1:22" x14ac:dyDescent="0.25">
      <c r="A243" s="26">
        <f>Wellpath!E243</f>
        <v>0</v>
      </c>
      <c r="B243" s="68">
        <v>0</v>
      </c>
      <c r="C243" s="22">
        <v>0</v>
      </c>
      <c r="D243" s="22">
        <v>0</v>
      </c>
      <c r="E243" s="20">
        <f>Model!$W$37*(Wellpath!$K243-Wellpath!$K242)*MAX(ABS(Wellpath!$L243-Wellpath!$L242),Model!$B$24*(Wellpath!$K243-Wellpath!$K242))*COS(Wellpath!$L243)*COS(Wellpath!$M243)</f>
        <v>0</v>
      </c>
      <c r="F243" s="20">
        <f>Model!$W$37*(Wellpath!$K243-Wellpath!$K242)*MAX(ABS(Wellpath!$L243-Wellpath!$L242),Model!$B$24*(Wellpath!$K243-Wellpath!$K242))*COS(Wellpath!$L243)*SIN(Wellpath!$M243)</f>
        <v>0</v>
      </c>
      <c r="G243" s="20">
        <f>Model!$W$37*(Wellpath!$K243-Wellpath!$K242)*MAX(ABS(Wellpath!$L243-Wellpath!$L242),Model!$B$24*(Wellpath!$K243-Wellpath!$K242))*-SIN(Wellpath!$L243)</f>
        <v>0</v>
      </c>
      <c r="H243" s="18">
        <f t="shared" si="49"/>
        <v>0</v>
      </c>
      <c r="I243" s="18">
        <f t="shared" si="50"/>
        <v>0</v>
      </c>
      <c r="J243" s="18">
        <f t="shared" si="51"/>
        <v>0</v>
      </c>
      <c r="K243" s="21">
        <f t="shared" si="57"/>
        <v>443957.17664889863</v>
      </c>
      <c r="L243" s="21">
        <f t="shared" si="57"/>
        <v>0.14676246517838815</v>
      </c>
      <c r="M243" s="21">
        <f t="shared" si="57"/>
        <v>0.58367677783090477</v>
      </c>
      <c r="N243" s="21">
        <f t="shared" si="46"/>
        <v>0.11562864184459093</v>
      </c>
      <c r="O243" s="21">
        <f t="shared" si="47"/>
        <v>9.5893956913297038E-2</v>
      </c>
      <c r="P243" s="21">
        <f t="shared" si="48"/>
        <v>9.6665491248288243E-2</v>
      </c>
      <c r="Q243" s="19">
        <f t="shared" si="56"/>
        <v>443957.17664889863</v>
      </c>
      <c r="R243" s="19">
        <f t="shared" si="56"/>
        <v>0.14676246517838815</v>
      </c>
      <c r="S243" s="19">
        <f t="shared" si="56"/>
        <v>0.58367677783090477</v>
      </c>
      <c r="T243" s="19">
        <f t="shared" si="52"/>
        <v>0.11562864184459093</v>
      </c>
      <c r="U243" s="19">
        <f t="shared" si="53"/>
        <v>9.5893956913297038E-2</v>
      </c>
      <c r="V243" s="19">
        <f t="shared" si="54"/>
        <v>9.6665491248288243E-2</v>
      </c>
    </row>
    <row r="244" spans="1:22" x14ac:dyDescent="0.25">
      <c r="A244" s="26">
        <f>Wellpath!E244</f>
        <v>0</v>
      </c>
      <c r="B244" s="68">
        <v>0</v>
      </c>
      <c r="C244" s="22">
        <v>0</v>
      </c>
      <c r="D244" s="22">
        <v>0</v>
      </c>
      <c r="E244" s="20">
        <f>Model!$W$37*(Wellpath!$K244-Wellpath!$K243)*MAX(ABS(Wellpath!$L244-Wellpath!$L243),Model!$B$24*(Wellpath!$K244-Wellpath!$K243))*COS(Wellpath!$L244)*COS(Wellpath!$M244)</f>
        <v>0</v>
      </c>
      <c r="F244" s="20">
        <f>Model!$W$37*(Wellpath!$K244-Wellpath!$K243)*MAX(ABS(Wellpath!$L244-Wellpath!$L243),Model!$B$24*(Wellpath!$K244-Wellpath!$K243))*COS(Wellpath!$L244)*SIN(Wellpath!$M244)</f>
        <v>0</v>
      </c>
      <c r="G244" s="20">
        <f>Model!$W$37*(Wellpath!$K244-Wellpath!$K243)*MAX(ABS(Wellpath!$L244-Wellpath!$L243),Model!$B$24*(Wellpath!$K244-Wellpath!$K243))*-SIN(Wellpath!$L244)</f>
        <v>0</v>
      </c>
      <c r="H244" s="18">
        <f t="shared" si="49"/>
        <v>0</v>
      </c>
      <c r="I244" s="18">
        <f t="shared" si="50"/>
        <v>0</v>
      </c>
      <c r="J244" s="18">
        <f t="shared" si="51"/>
        <v>0</v>
      </c>
      <c r="K244" s="21">
        <f t="shared" ref="K244:M259" si="58">K243+E244^2</f>
        <v>443957.17664889863</v>
      </c>
      <c r="L244" s="21">
        <f t="shared" si="58"/>
        <v>0.14676246517838815</v>
      </c>
      <c r="M244" s="21">
        <f t="shared" si="58"/>
        <v>0.58367677783090477</v>
      </c>
      <c r="N244" s="21">
        <f t="shared" si="46"/>
        <v>0.11562864184459093</v>
      </c>
      <c r="O244" s="21">
        <f t="shared" si="47"/>
        <v>9.5893956913297038E-2</v>
      </c>
      <c r="P244" s="21">
        <f t="shared" si="48"/>
        <v>9.6665491248288243E-2</v>
      </c>
      <c r="Q244" s="19">
        <f t="shared" si="56"/>
        <v>443957.17664889863</v>
      </c>
      <c r="R244" s="19">
        <f t="shared" si="56"/>
        <v>0.14676246517838815</v>
      </c>
      <c r="S244" s="19">
        <f t="shared" si="56"/>
        <v>0.58367677783090477</v>
      </c>
      <c r="T244" s="19">
        <f t="shared" si="52"/>
        <v>0.11562864184459093</v>
      </c>
      <c r="U244" s="19">
        <f t="shared" si="53"/>
        <v>9.5893956913297038E-2</v>
      </c>
      <c r="V244" s="19">
        <f t="shared" si="54"/>
        <v>9.6665491248288243E-2</v>
      </c>
    </row>
    <row r="245" spans="1:22" x14ac:dyDescent="0.25">
      <c r="A245" s="26">
        <f>Wellpath!E245</f>
        <v>0</v>
      </c>
      <c r="B245" s="68">
        <v>0</v>
      </c>
      <c r="C245" s="22">
        <v>0</v>
      </c>
      <c r="D245" s="22">
        <v>0</v>
      </c>
      <c r="E245" s="20">
        <f>Model!$W$37*(Wellpath!$K245-Wellpath!$K244)*MAX(ABS(Wellpath!$L245-Wellpath!$L244),Model!$B$24*(Wellpath!$K245-Wellpath!$K244))*COS(Wellpath!$L245)*COS(Wellpath!$M245)</f>
        <v>0</v>
      </c>
      <c r="F245" s="20">
        <f>Model!$W$37*(Wellpath!$K245-Wellpath!$K244)*MAX(ABS(Wellpath!$L245-Wellpath!$L244),Model!$B$24*(Wellpath!$K245-Wellpath!$K244))*COS(Wellpath!$L245)*SIN(Wellpath!$M245)</f>
        <v>0</v>
      </c>
      <c r="G245" s="20">
        <f>Model!$W$37*(Wellpath!$K245-Wellpath!$K244)*MAX(ABS(Wellpath!$L245-Wellpath!$L244),Model!$B$24*(Wellpath!$K245-Wellpath!$K244))*-SIN(Wellpath!$L245)</f>
        <v>0</v>
      </c>
      <c r="H245" s="18">
        <f t="shared" si="49"/>
        <v>0</v>
      </c>
      <c r="I245" s="18">
        <f t="shared" si="50"/>
        <v>0</v>
      </c>
      <c r="J245" s="18">
        <f t="shared" si="51"/>
        <v>0</v>
      </c>
      <c r="K245" s="21">
        <f t="shared" si="58"/>
        <v>443957.17664889863</v>
      </c>
      <c r="L245" s="21">
        <f t="shared" si="58"/>
        <v>0.14676246517838815</v>
      </c>
      <c r="M245" s="21">
        <f t="shared" si="58"/>
        <v>0.58367677783090477</v>
      </c>
      <c r="N245" s="21">
        <f t="shared" si="46"/>
        <v>0.11562864184459093</v>
      </c>
      <c r="O245" s="21">
        <f t="shared" si="47"/>
        <v>9.5893956913297038E-2</v>
      </c>
      <c r="P245" s="21">
        <f t="shared" si="48"/>
        <v>9.6665491248288243E-2</v>
      </c>
      <c r="Q245" s="19">
        <f t="shared" si="56"/>
        <v>443957.17664889863</v>
      </c>
      <c r="R245" s="19">
        <f t="shared" si="56"/>
        <v>0.14676246517838815</v>
      </c>
      <c r="S245" s="19">
        <f t="shared" si="56"/>
        <v>0.58367677783090477</v>
      </c>
      <c r="T245" s="19">
        <f t="shared" si="52"/>
        <v>0.11562864184459093</v>
      </c>
      <c r="U245" s="19">
        <f t="shared" si="53"/>
        <v>9.5893956913297038E-2</v>
      </c>
      <c r="V245" s="19">
        <f t="shared" si="54"/>
        <v>9.6665491248288243E-2</v>
      </c>
    </row>
    <row r="246" spans="1:22" x14ac:dyDescent="0.25">
      <c r="A246" s="26">
        <f>Wellpath!E246</f>
        <v>0</v>
      </c>
      <c r="B246" s="68">
        <v>0</v>
      </c>
      <c r="C246" s="22">
        <v>0</v>
      </c>
      <c r="D246" s="22">
        <v>0</v>
      </c>
      <c r="E246" s="20">
        <f>Model!$W$37*(Wellpath!$K246-Wellpath!$K245)*MAX(ABS(Wellpath!$L246-Wellpath!$L245),Model!$B$24*(Wellpath!$K246-Wellpath!$K245))*COS(Wellpath!$L246)*COS(Wellpath!$M246)</f>
        <v>0</v>
      </c>
      <c r="F246" s="20">
        <f>Model!$W$37*(Wellpath!$K246-Wellpath!$K245)*MAX(ABS(Wellpath!$L246-Wellpath!$L245),Model!$B$24*(Wellpath!$K246-Wellpath!$K245))*COS(Wellpath!$L246)*SIN(Wellpath!$M246)</f>
        <v>0</v>
      </c>
      <c r="G246" s="20">
        <f>Model!$W$37*(Wellpath!$K246-Wellpath!$K245)*MAX(ABS(Wellpath!$L246-Wellpath!$L245),Model!$B$24*(Wellpath!$K246-Wellpath!$K245))*-SIN(Wellpath!$L246)</f>
        <v>0</v>
      </c>
      <c r="H246" s="18">
        <f t="shared" si="49"/>
        <v>0</v>
      </c>
      <c r="I246" s="18">
        <f t="shared" si="50"/>
        <v>0</v>
      </c>
      <c r="J246" s="18">
        <f t="shared" si="51"/>
        <v>0</v>
      </c>
      <c r="K246" s="21">
        <f t="shared" si="58"/>
        <v>443957.17664889863</v>
      </c>
      <c r="L246" s="21">
        <f t="shared" si="58"/>
        <v>0.14676246517838815</v>
      </c>
      <c r="M246" s="21">
        <f t="shared" si="58"/>
        <v>0.58367677783090477</v>
      </c>
      <c r="N246" s="21">
        <f t="shared" si="46"/>
        <v>0.11562864184459093</v>
      </c>
      <c r="O246" s="21">
        <f t="shared" si="47"/>
        <v>9.5893956913297038E-2</v>
      </c>
      <c r="P246" s="21">
        <f t="shared" si="48"/>
        <v>9.6665491248288243E-2</v>
      </c>
      <c r="Q246" s="19">
        <f t="shared" si="56"/>
        <v>443957.17664889863</v>
      </c>
      <c r="R246" s="19">
        <f t="shared" si="56"/>
        <v>0.14676246517838815</v>
      </c>
      <c r="S246" s="19">
        <f t="shared" si="56"/>
        <v>0.58367677783090477</v>
      </c>
      <c r="T246" s="19">
        <f t="shared" si="52"/>
        <v>0.11562864184459093</v>
      </c>
      <c r="U246" s="19">
        <f t="shared" si="53"/>
        <v>9.5893956913297038E-2</v>
      </c>
      <c r="V246" s="19">
        <f t="shared" si="54"/>
        <v>9.6665491248288243E-2</v>
      </c>
    </row>
    <row r="247" spans="1:22" x14ac:dyDescent="0.25">
      <c r="A247" s="26">
        <f>Wellpath!E247</f>
        <v>0</v>
      </c>
      <c r="B247" s="68">
        <v>0</v>
      </c>
      <c r="C247" s="22">
        <v>0</v>
      </c>
      <c r="D247" s="22">
        <v>0</v>
      </c>
      <c r="E247" s="20">
        <f>Model!$W$37*(Wellpath!$K247-Wellpath!$K246)*MAX(ABS(Wellpath!$L247-Wellpath!$L246),Model!$B$24*(Wellpath!$K247-Wellpath!$K246))*COS(Wellpath!$L247)*COS(Wellpath!$M247)</f>
        <v>0</v>
      </c>
      <c r="F247" s="20">
        <f>Model!$W$37*(Wellpath!$K247-Wellpath!$K246)*MAX(ABS(Wellpath!$L247-Wellpath!$L246),Model!$B$24*(Wellpath!$K247-Wellpath!$K246))*COS(Wellpath!$L247)*SIN(Wellpath!$M247)</f>
        <v>0</v>
      </c>
      <c r="G247" s="20">
        <f>Model!$W$37*(Wellpath!$K247-Wellpath!$K246)*MAX(ABS(Wellpath!$L247-Wellpath!$L246),Model!$B$24*(Wellpath!$K247-Wellpath!$K246))*-SIN(Wellpath!$L247)</f>
        <v>0</v>
      </c>
      <c r="H247" s="18">
        <f t="shared" si="49"/>
        <v>0</v>
      </c>
      <c r="I247" s="18">
        <f t="shared" si="50"/>
        <v>0</v>
      </c>
      <c r="J247" s="18">
        <f t="shared" si="51"/>
        <v>0</v>
      </c>
      <c r="K247" s="21">
        <f t="shared" si="58"/>
        <v>443957.17664889863</v>
      </c>
      <c r="L247" s="21">
        <f t="shared" si="58"/>
        <v>0.14676246517838815</v>
      </c>
      <c r="M247" s="21">
        <f t="shared" si="58"/>
        <v>0.58367677783090477</v>
      </c>
      <c r="N247" s="21">
        <f t="shared" si="46"/>
        <v>0.11562864184459093</v>
      </c>
      <c r="O247" s="21">
        <f t="shared" si="47"/>
        <v>9.5893956913297038E-2</v>
      </c>
      <c r="P247" s="21">
        <f t="shared" si="48"/>
        <v>9.6665491248288243E-2</v>
      </c>
      <c r="Q247" s="19">
        <f t="shared" si="56"/>
        <v>443957.17664889863</v>
      </c>
      <c r="R247" s="19">
        <f t="shared" si="56"/>
        <v>0.14676246517838815</v>
      </c>
      <c r="S247" s="19">
        <f t="shared" si="56"/>
        <v>0.58367677783090477</v>
      </c>
      <c r="T247" s="19">
        <f t="shared" si="52"/>
        <v>0.11562864184459093</v>
      </c>
      <c r="U247" s="19">
        <f t="shared" si="53"/>
        <v>9.5893956913297038E-2</v>
      </c>
      <c r="V247" s="19">
        <f t="shared" si="54"/>
        <v>9.6665491248288243E-2</v>
      </c>
    </row>
    <row r="248" spans="1:22" x14ac:dyDescent="0.25">
      <c r="A248" s="26">
        <f>Wellpath!E248</f>
        <v>0</v>
      </c>
      <c r="B248" s="68">
        <v>0</v>
      </c>
      <c r="C248" s="22">
        <v>0</v>
      </c>
      <c r="D248" s="22">
        <v>0</v>
      </c>
      <c r="E248" s="20">
        <f>Model!$W$37*(Wellpath!$K248-Wellpath!$K247)*MAX(ABS(Wellpath!$L248-Wellpath!$L247),Model!$B$24*(Wellpath!$K248-Wellpath!$K247))*COS(Wellpath!$L248)*COS(Wellpath!$M248)</f>
        <v>0</v>
      </c>
      <c r="F248" s="20">
        <f>Model!$W$37*(Wellpath!$K248-Wellpath!$K247)*MAX(ABS(Wellpath!$L248-Wellpath!$L247),Model!$B$24*(Wellpath!$K248-Wellpath!$K247))*COS(Wellpath!$L248)*SIN(Wellpath!$M248)</f>
        <v>0</v>
      </c>
      <c r="G248" s="20">
        <f>Model!$W$37*(Wellpath!$K248-Wellpath!$K247)*MAX(ABS(Wellpath!$L248-Wellpath!$L247),Model!$B$24*(Wellpath!$K248-Wellpath!$K247))*-SIN(Wellpath!$L248)</f>
        <v>0</v>
      </c>
      <c r="H248" s="18">
        <f t="shared" si="49"/>
        <v>0</v>
      </c>
      <c r="I248" s="18">
        <f t="shared" si="50"/>
        <v>0</v>
      </c>
      <c r="J248" s="18">
        <f t="shared" si="51"/>
        <v>0</v>
      </c>
      <c r="K248" s="21">
        <f t="shared" si="58"/>
        <v>443957.17664889863</v>
      </c>
      <c r="L248" s="21">
        <f t="shared" si="58"/>
        <v>0.14676246517838815</v>
      </c>
      <c r="M248" s="21">
        <f t="shared" si="58"/>
        <v>0.58367677783090477</v>
      </c>
      <c r="N248" s="21">
        <f t="shared" si="46"/>
        <v>0.11562864184459093</v>
      </c>
      <c r="O248" s="21">
        <f t="shared" si="47"/>
        <v>9.5893956913297038E-2</v>
      </c>
      <c r="P248" s="21">
        <f t="shared" si="48"/>
        <v>9.6665491248288243E-2</v>
      </c>
      <c r="Q248" s="19">
        <f t="shared" si="56"/>
        <v>443957.17664889863</v>
      </c>
      <c r="R248" s="19">
        <f t="shared" si="56"/>
        <v>0.14676246517838815</v>
      </c>
      <c r="S248" s="19">
        <f t="shared" si="56"/>
        <v>0.58367677783090477</v>
      </c>
      <c r="T248" s="19">
        <f t="shared" si="52"/>
        <v>0.11562864184459093</v>
      </c>
      <c r="U248" s="19">
        <f t="shared" si="53"/>
        <v>9.5893956913297038E-2</v>
      </c>
      <c r="V248" s="19">
        <f t="shared" si="54"/>
        <v>9.6665491248288243E-2</v>
      </c>
    </row>
    <row r="249" spans="1:22" x14ac:dyDescent="0.25">
      <c r="A249" s="26">
        <f>Wellpath!E249</f>
        <v>0</v>
      </c>
      <c r="B249" s="68">
        <v>0</v>
      </c>
      <c r="C249" s="22">
        <v>0</v>
      </c>
      <c r="D249" s="22">
        <v>0</v>
      </c>
      <c r="E249" s="20">
        <f>Model!$W$37*(Wellpath!$K249-Wellpath!$K248)*MAX(ABS(Wellpath!$L249-Wellpath!$L248),Model!$B$24*(Wellpath!$K249-Wellpath!$K248))*COS(Wellpath!$L249)*COS(Wellpath!$M249)</f>
        <v>0</v>
      </c>
      <c r="F249" s="20">
        <f>Model!$W$37*(Wellpath!$K249-Wellpath!$K248)*MAX(ABS(Wellpath!$L249-Wellpath!$L248),Model!$B$24*(Wellpath!$K249-Wellpath!$K248))*COS(Wellpath!$L249)*SIN(Wellpath!$M249)</f>
        <v>0</v>
      </c>
      <c r="G249" s="20">
        <f>Model!$W$37*(Wellpath!$K249-Wellpath!$K248)*MAX(ABS(Wellpath!$L249-Wellpath!$L248),Model!$B$24*(Wellpath!$K249-Wellpath!$K248))*-SIN(Wellpath!$L249)</f>
        <v>0</v>
      </c>
      <c r="H249" s="18">
        <f t="shared" si="49"/>
        <v>0</v>
      </c>
      <c r="I249" s="18">
        <f t="shared" si="50"/>
        <v>0</v>
      </c>
      <c r="J249" s="18">
        <f t="shared" si="51"/>
        <v>0</v>
      </c>
      <c r="K249" s="21">
        <f t="shared" si="58"/>
        <v>443957.17664889863</v>
      </c>
      <c r="L249" s="21">
        <f t="shared" si="58"/>
        <v>0.14676246517838815</v>
      </c>
      <c r="M249" s="21">
        <f t="shared" si="58"/>
        <v>0.58367677783090477</v>
      </c>
      <c r="N249" s="21">
        <f t="shared" si="46"/>
        <v>0.11562864184459093</v>
      </c>
      <c r="O249" s="21">
        <f t="shared" si="47"/>
        <v>9.5893956913297038E-2</v>
      </c>
      <c r="P249" s="21">
        <f t="shared" si="48"/>
        <v>9.6665491248288243E-2</v>
      </c>
      <c r="Q249" s="19">
        <f t="shared" si="56"/>
        <v>443957.17664889863</v>
      </c>
      <c r="R249" s="19">
        <f t="shared" si="56"/>
        <v>0.14676246517838815</v>
      </c>
      <c r="S249" s="19">
        <f t="shared" si="56"/>
        <v>0.58367677783090477</v>
      </c>
      <c r="T249" s="19">
        <f t="shared" si="52"/>
        <v>0.11562864184459093</v>
      </c>
      <c r="U249" s="19">
        <f t="shared" si="53"/>
        <v>9.5893956913297038E-2</v>
      </c>
      <c r="V249" s="19">
        <f t="shared" si="54"/>
        <v>9.6665491248288243E-2</v>
      </c>
    </row>
    <row r="250" spans="1:22" x14ac:dyDescent="0.25">
      <c r="A250" s="26">
        <f>Wellpath!E250</f>
        <v>0</v>
      </c>
      <c r="B250" s="68">
        <v>0</v>
      </c>
      <c r="C250" s="22">
        <v>0</v>
      </c>
      <c r="D250" s="22">
        <v>0</v>
      </c>
      <c r="E250" s="20">
        <f>Model!$W$37*(Wellpath!$K250-Wellpath!$K249)*MAX(ABS(Wellpath!$L250-Wellpath!$L249),Model!$B$24*(Wellpath!$K250-Wellpath!$K249))*COS(Wellpath!$L250)*COS(Wellpath!$M250)</f>
        <v>0</v>
      </c>
      <c r="F250" s="20">
        <f>Model!$W$37*(Wellpath!$K250-Wellpath!$K249)*MAX(ABS(Wellpath!$L250-Wellpath!$L249),Model!$B$24*(Wellpath!$K250-Wellpath!$K249))*COS(Wellpath!$L250)*SIN(Wellpath!$M250)</f>
        <v>0</v>
      </c>
      <c r="G250" s="20">
        <f>Model!$W$37*(Wellpath!$K250-Wellpath!$K249)*MAX(ABS(Wellpath!$L250-Wellpath!$L249),Model!$B$24*(Wellpath!$K250-Wellpath!$K249))*-SIN(Wellpath!$L250)</f>
        <v>0</v>
      </c>
      <c r="H250" s="18">
        <f t="shared" si="49"/>
        <v>0</v>
      </c>
      <c r="I250" s="18">
        <f t="shared" si="50"/>
        <v>0</v>
      </c>
      <c r="J250" s="18">
        <f t="shared" si="51"/>
        <v>0</v>
      </c>
      <c r="K250" s="21">
        <f t="shared" si="58"/>
        <v>443957.17664889863</v>
      </c>
      <c r="L250" s="21">
        <f t="shared" si="58"/>
        <v>0.14676246517838815</v>
      </c>
      <c r="M250" s="21">
        <f t="shared" si="58"/>
        <v>0.58367677783090477</v>
      </c>
      <c r="N250" s="21">
        <f t="shared" si="46"/>
        <v>0.11562864184459093</v>
      </c>
      <c r="O250" s="21">
        <f t="shared" si="47"/>
        <v>9.5893956913297038E-2</v>
      </c>
      <c r="P250" s="21">
        <f t="shared" si="48"/>
        <v>9.6665491248288243E-2</v>
      </c>
      <c r="Q250" s="19">
        <f t="shared" si="56"/>
        <v>443957.17664889863</v>
      </c>
      <c r="R250" s="19">
        <f t="shared" si="56"/>
        <v>0.14676246517838815</v>
      </c>
      <c r="S250" s="19">
        <f t="shared" si="56"/>
        <v>0.58367677783090477</v>
      </c>
      <c r="T250" s="19">
        <f t="shared" si="52"/>
        <v>0.11562864184459093</v>
      </c>
      <c r="U250" s="19">
        <f t="shared" si="53"/>
        <v>9.5893956913297038E-2</v>
      </c>
      <c r="V250" s="19">
        <f t="shared" si="54"/>
        <v>9.6665491248288243E-2</v>
      </c>
    </row>
    <row r="251" spans="1:22" x14ac:dyDescent="0.25">
      <c r="A251" s="26">
        <f>Wellpath!E251</f>
        <v>0</v>
      </c>
      <c r="B251" s="68">
        <v>0</v>
      </c>
      <c r="C251" s="22">
        <v>0</v>
      </c>
      <c r="D251" s="22">
        <v>0</v>
      </c>
      <c r="E251" s="20">
        <f>Model!$W$37*(Wellpath!$K251-Wellpath!$K250)*MAX(ABS(Wellpath!$L251-Wellpath!$L250),Model!$B$24*(Wellpath!$K251-Wellpath!$K250))*COS(Wellpath!$L251)*COS(Wellpath!$M251)</f>
        <v>0</v>
      </c>
      <c r="F251" s="20">
        <f>Model!$W$37*(Wellpath!$K251-Wellpath!$K250)*MAX(ABS(Wellpath!$L251-Wellpath!$L250),Model!$B$24*(Wellpath!$K251-Wellpath!$K250))*COS(Wellpath!$L251)*SIN(Wellpath!$M251)</f>
        <v>0</v>
      </c>
      <c r="G251" s="20">
        <f>Model!$W$37*(Wellpath!$K251-Wellpath!$K250)*MAX(ABS(Wellpath!$L251-Wellpath!$L250),Model!$B$24*(Wellpath!$K251-Wellpath!$K250))*-SIN(Wellpath!$L251)</f>
        <v>0</v>
      </c>
      <c r="H251" s="18">
        <f t="shared" si="49"/>
        <v>0</v>
      </c>
      <c r="I251" s="18">
        <f t="shared" si="50"/>
        <v>0</v>
      </c>
      <c r="J251" s="18">
        <f t="shared" si="51"/>
        <v>0</v>
      </c>
      <c r="K251" s="21">
        <f t="shared" si="58"/>
        <v>443957.17664889863</v>
      </c>
      <c r="L251" s="21">
        <f t="shared" si="58"/>
        <v>0.14676246517838815</v>
      </c>
      <c r="M251" s="21">
        <f t="shared" si="58"/>
        <v>0.58367677783090477</v>
      </c>
      <c r="N251" s="21">
        <f t="shared" si="46"/>
        <v>0.11562864184459093</v>
      </c>
      <c r="O251" s="21">
        <f t="shared" si="47"/>
        <v>9.5893956913297038E-2</v>
      </c>
      <c r="P251" s="21">
        <f t="shared" si="48"/>
        <v>9.6665491248288243E-2</v>
      </c>
      <c r="Q251" s="19">
        <f t="shared" si="56"/>
        <v>443957.17664889863</v>
      </c>
      <c r="R251" s="19">
        <f t="shared" si="56"/>
        <v>0.14676246517838815</v>
      </c>
      <c r="S251" s="19">
        <f t="shared" si="56"/>
        <v>0.58367677783090477</v>
      </c>
      <c r="T251" s="19">
        <f t="shared" si="52"/>
        <v>0.11562864184459093</v>
      </c>
      <c r="U251" s="19">
        <f t="shared" si="53"/>
        <v>9.5893956913297038E-2</v>
      </c>
      <c r="V251" s="19">
        <f t="shared" si="54"/>
        <v>9.6665491248288243E-2</v>
      </c>
    </row>
    <row r="252" spans="1:22" x14ac:dyDescent="0.25">
      <c r="A252" s="26">
        <f>Wellpath!E252</f>
        <v>0</v>
      </c>
      <c r="B252" s="68">
        <v>0</v>
      </c>
      <c r="C252" s="22">
        <v>0</v>
      </c>
      <c r="D252" s="22">
        <v>0</v>
      </c>
      <c r="E252" s="20">
        <f>Model!$W$37*(Wellpath!$K252-Wellpath!$K251)*MAX(ABS(Wellpath!$L252-Wellpath!$L251),Model!$B$24*(Wellpath!$K252-Wellpath!$K251))*COS(Wellpath!$L252)*COS(Wellpath!$M252)</f>
        <v>0</v>
      </c>
      <c r="F252" s="20">
        <f>Model!$W$37*(Wellpath!$K252-Wellpath!$K251)*MAX(ABS(Wellpath!$L252-Wellpath!$L251),Model!$B$24*(Wellpath!$K252-Wellpath!$K251))*COS(Wellpath!$L252)*SIN(Wellpath!$M252)</f>
        <v>0</v>
      </c>
      <c r="G252" s="20">
        <f>Model!$W$37*(Wellpath!$K252-Wellpath!$K251)*MAX(ABS(Wellpath!$L252-Wellpath!$L251),Model!$B$24*(Wellpath!$K252-Wellpath!$K251))*-SIN(Wellpath!$L252)</f>
        <v>0</v>
      </c>
      <c r="H252" s="18">
        <f t="shared" si="49"/>
        <v>0</v>
      </c>
      <c r="I252" s="18">
        <f t="shared" si="50"/>
        <v>0</v>
      </c>
      <c r="J252" s="18">
        <f t="shared" si="51"/>
        <v>0</v>
      </c>
      <c r="K252" s="21">
        <f t="shared" si="58"/>
        <v>443957.17664889863</v>
      </c>
      <c r="L252" s="21">
        <f t="shared" si="58"/>
        <v>0.14676246517838815</v>
      </c>
      <c r="M252" s="21">
        <f t="shared" si="58"/>
        <v>0.58367677783090477</v>
      </c>
      <c r="N252" s="21">
        <f t="shared" si="46"/>
        <v>0.11562864184459093</v>
      </c>
      <c r="O252" s="21">
        <f t="shared" si="47"/>
        <v>9.5893956913297038E-2</v>
      </c>
      <c r="P252" s="21">
        <f t="shared" si="48"/>
        <v>9.6665491248288243E-2</v>
      </c>
      <c r="Q252" s="19">
        <f t="shared" si="56"/>
        <v>443957.17664889863</v>
      </c>
      <c r="R252" s="19">
        <f t="shared" si="56"/>
        <v>0.14676246517838815</v>
      </c>
      <c r="S252" s="19">
        <f t="shared" si="56"/>
        <v>0.58367677783090477</v>
      </c>
      <c r="T252" s="19">
        <f t="shared" si="52"/>
        <v>0.11562864184459093</v>
      </c>
      <c r="U252" s="19">
        <f t="shared" si="53"/>
        <v>9.5893956913297038E-2</v>
      </c>
      <c r="V252" s="19">
        <f t="shared" si="54"/>
        <v>9.6665491248288243E-2</v>
      </c>
    </row>
    <row r="253" spans="1:22" x14ac:dyDescent="0.25">
      <c r="A253" s="26">
        <f>Wellpath!E253</f>
        <v>0</v>
      </c>
      <c r="B253" s="68">
        <v>0</v>
      </c>
      <c r="C253" s="22">
        <v>0</v>
      </c>
      <c r="D253" s="22">
        <v>0</v>
      </c>
      <c r="E253" s="20">
        <f>Model!$W$37*(Wellpath!$K253-Wellpath!$K252)*MAX(ABS(Wellpath!$L253-Wellpath!$L252),Model!$B$24*(Wellpath!$K253-Wellpath!$K252))*COS(Wellpath!$L253)*COS(Wellpath!$M253)</f>
        <v>0</v>
      </c>
      <c r="F253" s="20">
        <f>Model!$W$37*(Wellpath!$K253-Wellpath!$K252)*MAX(ABS(Wellpath!$L253-Wellpath!$L252),Model!$B$24*(Wellpath!$K253-Wellpath!$K252))*COS(Wellpath!$L253)*SIN(Wellpath!$M253)</f>
        <v>0</v>
      </c>
      <c r="G253" s="20">
        <f>Model!$W$37*(Wellpath!$K253-Wellpath!$K252)*MAX(ABS(Wellpath!$L253-Wellpath!$L252),Model!$B$24*(Wellpath!$K253-Wellpath!$K252))*-SIN(Wellpath!$L253)</f>
        <v>0</v>
      </c>
      <c r="H253" s="18">
        <f t="shared" si="49"/>
        <v>0</v>
      </c>
      <c r="I253" s="18">
        <f t="shared" si="50"/>
        <v>0</v>
      </c>
      <c r="J253" s="18">
        <f t="shared" si="51"/>
        <v>0</v>
      </c>
      <c r="K253" s="21">
        <f t="shared" si="58"/>
        <v>443957.17664889863</v>
      </c>
      <c r="L253" s="21">
        <f t="shared" si="58"/>
        <v>0.14676246517838815</v>
      </c>
      <c r="M253" s="21">
        <f t="shared" si="58"/>
        <v>0.58367677783090477</v>
      </c>
      <c r="N253" s="21">
        <f t="shared" si="46"/>
        <v>0.11562864184459093</v>
      </c>
      <c r="O253" s="21">
        <f t="shared" si="47"/>
        <v>9.5893956913297038E-2</v>
      </c>
      <c r="P253" s="21">
        <f t="shared" si="48"/>
        <v>9.6665491248288243E-2</v>
      </c>
      <c r="Q253" s="19">
        <f t="shared" si="56"/>
        <v>443957.17664889863</v>
      </c>
      <c r="R253" s="19">
        <f t="shared" si="56"/>
        <v>0.14676246517838815</v>
      </c>
      <c r="S253" s="19">
        <f t="shared" si="56"/>
        <v>0.58367677783090477</v>
      </c>
      <c r="T253" s="19">
        <f t="shared" si="52"/>
        <v>0.11562864184459093</v>
      </c>
      <c r="U253" s="19">
        <f t="shared" si="53"/>
        <v>9.5893956913297038E-2</v>
      </c>
      <c r="V253" s="19">
        <f t="shared" si="54"/>
        <v>9.6665491248288243E-2</v>
      </c>
    </row>
    <row r="254" spans="1:22" x14ac:dyDescent="0.25">
      <c r="A254" s="26">
        <f>Wellpath!E254</f>
        <v>0</v>
      </c>
      <c r="B254" s="68">
        <v>0</v>
      </c>
      <c r="C254" s="22">
        <v>0</v>
      </c>
      <c r="D254" s="22">
        <v>0</v>
      </c>
      <c r="E254" s="20">
        <f>Model!$W$37*(Wellpath!$K254-Wellpath!$K253)*MAX(ABS(Wellpath!$L254-Wellpath!$L253),Model!$B$24*(Wellpath!$K254-Wellpath!$K253))*COS(Wellpath!$L254)*COS(Wellpath!$M254)</f>
        <v>0</v>
      </c>
      <c r="F254" s="20">
        <f>Model!$W$37*(Wellpath!$K254-Wellpath!$K253)*MAX(ABS(Wellpath!$L254-Wellpath!$L253),Model!$B$24*(Wellpath!$K254-Wellpath!$K253))*COS(Wellpath!$L254)*SIN(Wellpath!$M254)</f>
        <v>0</v>
      </c>
      <c r="G254" s="20">
        <f>Model!$W$37*(Wellpath!$K254-Wellpath!$K253)*MAX(ABS(Wellpath!$L254-Wellpath!$L253),Model!$B$24*(Wellpath!$K254-Wellpath!$K253))*-SIN(Wellpath!$L254)</f>
        <v>0</v>
      </c>
      <c r="H254" s="18">
        <f t="shared" si="49"/>
        <v>0</v>
      </c>
      <c r="I254" s="18">
        <f t="shared" si="50"/>
        <v>0</v>
      </c>
      <c r="J254" s="18">
        <f t="shared" si="51"/>
        <v>0</v>
      </c>
      <c r="K254" s="21">
        <f t="shared" si="58"/>
        <v>443957.17664889863</v>
      </c>
      <c r="L254" s="21">
        <f t="shared" si="58"/>
        <v>0.14676246517838815</v>
      </c>
      <c r="M254" s="21">
        <f t="shared" si="58"/>
        <v>0.58367677783090477</v>
      </c>
      <c r="N254" s="21">
        <f t="shared" si="46"/>
        <v>0.11562864184459093</v>
      </c>
      <c r="O254" s="21">
        <f t="shared" si="47"/>
        <v>9.5893956913297038E-2</v>
      </c>
      <c r="P254" s="21">
        <f t="shared" si="48"/>
        <v>9.6665491248288243E-2</v>
      </c>
      <c r="Q254" s="19">
        <f t="shared" si="56"/>
        <v>443957.17664889863</v>
      </c>
      <c r="R254" s="19">
        <f t="shared" si="56"/>
        <v>0.14676246517838815</v>
      </c>
      <c r="S254" s="19">
        <f t="shared" si="56"/>
        <v>0.58367677783090477</v>
      </c>
      <c r="T254" s="19">
        <f t="shared" si="52"/>
        <v>0.11562864184459093</v>
      </c>
      <c r="U254" s="19">
        <f t="shared" si="53"/>
        <v>9.5893956913297038E-2</v>
      </c>
      <c r="V254" s="19">
        <f t="shared" si="54"/>
        <v>9.6665491248288243E-2</v>
      </c>
    </row>
    <row r="255" spans="1:22" x14ac:dyDescent="0.25">
      <c r="A255" s="26">
        <f>Wellpath!E255</f>
        <v>0</v>
      </c>
      <c r="B255" s="68">
        <v>0</v>
      </c>
      <c r="C255" s="22">
        <v>0</v>
      </c>
      <c r="D255" s="22">
        <v>0</v>
      </c>
      <c r="E255" s="20">
        <f>Model!$W$37*(Wellpath!$K255-Wellpath!$K254)*MAX(ABS(Wellpath!$L255-Wellpath!$L254),Model!$B$24*(Wellpath!$K255-Wellpath!$K254))*COS(Wellpath!$L255)*COS(Wellpath!$M255)</f>
        <v>0</v>
      </c>
      <c r="F255" s="20">
        <f>Model!$W$37*(Wellpath!$K255-Wellpath!$K254)*MAX(ABS(Wellpath!$L255-Wellpath!$L254),Model!$B$24*(Wellpath!$K255-Wellpath!$K254))*COS(Wellpath!$L255)*SIN(Wellpath!$M255)</f>
        <v>0</v>
      </c>
      <c r="G255" s="20">
        <f>Model!$W$37*(Wellpath!$K255-Wellpath!$K254)*MAX(ABS(Wellpath!$L255-Wellpath!$L254),Model!$B$24*(Wellpath!$K255-Wellpath!$K254))*-SIN(Wellpath!$L255)</f>
        <v>0</v>
      </c>
      <c r="H255" s="18">
        <f t="shared" si="49"/>
        <v>0</v>
      </c>
      <c r="I255" s="18">
        <f t="shared" si="50"/>
        <v>0</v>
      </c>
      <c r="J255" s="18">
        <f t="shared" si="51"/>
        <v>0</v>
      </c>
      <c r="K255" s="21">
        <f t="shared" si="58"/>
        <v>443957.17664889863</v>
      </c>
      <c r="L255" s="21">
        <f t="shared" si="58"/>
        <v>0.14676246517838815</v>
      </c>
      <c r="M255" s="21">
        <f t="shared" si="58"/>
        <v>0.58367677783090477</v>
      </c>
      <c r="N255" s="21">
        <f t="shared" si="46"/>
        <v>0.11562864184459093</v>
      </c>
      <c r="O255" s="21">
        <f t="shared" si="47"/>
        <v>9.5893956913297038E-2</v>
      </c>
      <c r="P255" s="21">
        <f t="shared" si="48"/>
        <v>9.6665491248288243E-2</v>
      </c>
      <c r="Q255" s="19">
        <f t="shared" si="56"/>
        <v>443957.17664889863</v>
      </c>
      <c r="R255" s="19">
        <f t="shared" si="56"/>
        <v>0.14676246517838815</v>
      </c>
      <c r="S255" s="19">
        <f t="shared" si="56"/>
        <v>0.58367677783090477</v>
      </c>
      <c r="T255" s="19">
        <f t="shared" si="52"/>
        <v>0.11562864184459093</v>
      </c>
      <c r="U255" s="19">
        <f t="shared" si="53"/>
        <v>9.5893956913297038E-2</v>
      </c>
      <c r="V255" s="19">
        <f t="shared" si="54"/>
        <v>9.6665491248288243E-2</v>
      </c>
    </row>
    <row r="256" spans="1:22" x14ac:dyDescent="0.25">
      <c r="A256" s="26">
        <f>Wellpath!E256</f>
        <v>0</v>
      </c>
      <c r="B256" s="68">
        <v>0</v>
      </c>
      <c r="C256" s="22">
        <v>0</v>
      </c>
      <c r="D256" s="22">
        <v>0</v>
      </c>
      <c r="E256" s="20">
        <f>Model!$W$37*(Wellpath!$K256-Wellpath!$K255)*MAX(ABS(Wellpath!$L256-Wellpath!$L255),Model!$B$24*(Wellpath!$K256-Wellpath!$K255))*COS(Wellpath!$L256)*COS(Wellpath!$M256)</f>
        <v>0</v>
      </c>
      <c r="F256" s="20">
        <f>Model!$W$37*(Wellpath!$K256-Wellpath!$K255)*MAX(ABS(Wellpath!$L256-Wellpath!$L255),Model!$B$24*(Wellpath!$K256-Wellpath!$K255))*COS(Wellpath!$L256)*SIN(Wellpath!$M256)</f>
        <v>0</v>
      </c>
      <c r="G256" s="20">
        <f>Model!$W$37*(Wellpath!$K256-Wellpath!$K255)*MAX(ABS(Wellpath!$L256-Wellpath!$L255),Model!$B$24*(Wellpath!$K256-Wellpath!$K255))*-SIN(Wellpath!$L256)</f>
        <v>0</v>
      </c>
      <c r="H256" s="18">
        <f t="shared" si="49"/>
        <v>0</v>
      </c>
      <c r="I256" s="18">
        <f t="shared" si="50"/>
        <v>0</v>
      </c>
      <c r="J256" s="18">
        <f t="shared" si="51"/>
        <v>0</v>
      </c>
      <c r="K256" s="21">
        <f t="shared" si="58"/>
        <v>443957.17664889863</v>
      </c>
      <c r="L256" s="21">
        <f t="shared" si="58"/>
        <v>0.14676246517838815</v>
      </c>
      <c r="M256" s="21">
        <f t="shared" si="58"/>
        <v>0.58367677783090477</v>
      </c>
      <c r="N256" s="21">
        <f t="shared" si="46"/>
        <v>0.11562864184459093</v>
      </c>
      <c r="O256" s="21">
        <f t="shared" si="47"/>
        <v>9.5893956913297038E-2</v>
      </c>
      <c r="P256" s="21">
        <f t="shared" si="48"/>
        <v>9.6665491248288243E-2</v>
      </c>
      <c r="Q256" s="19">
        <f t="shared" si="56"/>
        <v>443957.17664889863</v>
      </c>
      <c r="R256" s="19">
        <f t="shared" si="56"/>
        <v>0.14676246517838815</v>
      </c>
      <c r="S256" s="19">
        <f t="shared" si="56"/>
        <v>0.58367677783090477</v>
      </c>
      <c r="T256" s="19">
        <f t="shared" si="52"/>
        <v>0.11562864184459093</v>
      </c>
      <c r="U256" s="19">
        <f t="shared" si="53"/>
        <v>9.5893956913297038E-2</v>
      </c>
      <c r="V256" s="19">
        <f t="shared" si="54"/>
        <v>9.6665491248288243E-2</v>
      </c>
    </row>
    <row r="257" spans="1:22" x14ac:dyDescent="0.25">
      <c r="A257" s="26">
        <f>Wellpath!E257</f>
        <v>0</v>
      </c>
      <c r="B257" s="68">
        <v>0</v>
      </c>
      <c r="C257" s="22">
        <v>0</v>
      </c>
      <c r="D257" s="22">
        <v>0</v>
      </c>
      <c r="E257" s="20">
        <f>Model!$W$37*(Wellpath!$K257-Wellpath!$K256)*MAX(ABS(Wellpath!$L257-Wellpath!$L256),Model!$B$24*(Wellpath!$K257-Wellpath!$K256))*COS(Wellpath!$L257)*COS(Wellpath!$M257)</f>
        <v>0</v>
      </c>
      <c r="F257" s="20">
        <f>Model!$W$37*(Wellpath!$K257-Wellpath!$K256)*MAX(ABS(Wellpath!$L257-Wellpath!$L256),Model!$B$24*(Wellpath!$K257-Wellpath!$K256))*COS(Wellpath!$L257)*SIN(Wellpath!$M257)</f>
        <v>0</v>
      </c>
      <c r="G257" s="20">
        <f>Model!$W$37*(Wellpath!$K257-Wellpath!$K256)*MAX(ABS(Wellpath!$L257-Wellpath!$L256),Model!$B$24*(Wellpath!$K257-Wellpath!$K256))*-SIN(Wellpath!$L257)</f>
        <v>0</v>
      </c>
      <c r="H257" s="18">
        <f t="shared" si="49"/>
        <v>0</v>
      </c>
      <c r="I257" s="18">
        <f t="shared" si="50"/>
        <v>0</v>
      </c>
      <c r="J257" s="18">
        <f t="shared" si="51"/>
        <v>0</v>
      </c>
      <c r="K257" s="21">
        <f t="shared" si="58"/>
        <v>443957.17664889863</v>
      </c>
      <c r="L257" s="21">
        <f t="shared" si="58"/>
        <v>0.14676246517838815</v>
      </c>
      <c r="M257" s="21">
        <f t="shared" si="58"/>
        <v>0.58367677783090477</v>
      </c>
      <c r="N257" s="21">
        <f t="shared" si="46"/>
        <v>0.11562864184459093</v>
      </c>
      <c r="O257" s="21">
        <f t="shared" si="47"/>
        <v>9.5893956913297038E-2</v>
      </c>
      <c r="P257" s="21">
        <f t="shared" si="48"/>
        <v>9.6665491248288243E-2</v>
      </c>
      <c r="Q257" s="19">
        <f t="shared" si="56"/>
        <v>443957.17664889863</v>
      </c>
      <c r="R257" s="19">
        <f t="shared" si="56"/>
        <v>0.14676246517838815</v>
      </c>
      <c r="S257" s="19">
        <f t="shared" si="56"/>
        <v>0.58367677783090477</v>
      </c>
      <c r="T257" s="19">
        <f t="shared" si="52"/>
        <v>0.11562864184459093</v>
      </c>
      <c r="U257" s="19">
        <f t="shared" si="53"/>
        <v>9.5893956913297038E-2</v>
      </c>
      <c r="V257" s="19">
        <f t="shared" si="54"/>
        <v>9.6665491248288243E-2</v>
      </c>
    </row>
    <row r="258" spans="1:22" x14ac:dyDescent="0.25">
      <c r="A258" s="26">
        <f>Wellpath!E258</f>
        <v>0</v>
      </c>
      <c r="B258" s="68">
        <v>0</v>
      </c>
      <c r="C258" s="22">
        <v>0</v>
      </c>
      <c r="D258" s="22">
        <v>0</v>
      </c>
      <c r="E258" s="20">
        <f>Model!$W$37*(Wellpath!$K258-Wellpath!$K257)*MAX(ABS(Wellpath!$L258-Wellpath!$L257),Model!$B$24*(Wellpath!$K258-Wellpath!$K257))*COS(Wellpath!$L258)*COS(Wellpath!$M258)</f>
        <v>0</v>
      </c>
      <c r="F258" s="20">
        <f>Model!$W$37*(Wellpath!$K258-Wellpath!$K257)*MAX(ABS(Wellpath!$L258-Wellpath!$L257),Model!$B$24*(Wellpath!$K258-Wellpath!$K257))*COS(Wellpath!$L258)*SIN(Wellpath!$M258)</f>
        <v>0</v>
      </c>
      <c r="G258" s="20">
        <f>Model!$W$37*(Wellpath!$K258-Wellpath!$K257)*MAX(ABS(Wellpath!$L258-Wellpath!$L257),Model!$B$24*(Wellpath!$K258-Wellpath!$K257))*-SIN(Wellpath!$L258)</f>
        <v>0</v>
      </c>
      <c r="H258" s="18">
        <f t="shared" si="49"/>
        <v>0</v>
      </c>
      <c r="I258" s="18">
        <f t="shared" si="50"/>
        <v>0</v>
      </c>
      <c r="J258" s="18">
        <f t="shared" si="51"/>
        <v>0</v>
      </c>
      <c r="K258" s="21">
        <f t="shared" si="58"/>
        <v>443957.17664889863</v>
      </c>
      <c r="L258" s="21">
        <f t="shared" si="58"/>
        <v>0.14676246517838815</v>
      </c>
      <c r="M258" s="21">
        <f t="shared" si="58"/>
        <v>0.58367677783090477</v>
      </c>
      <c r="N258" s="21">
        <f t="shared" si="46"/>
        <v>0.11562864184459093</v>
      </c>
      <c r="O258" s="21">
        <f t="shared" si="47"/>
        <v>9.5893956913297038E-2</v>
      </c>
      <c r="P258" s="21">
        <f t="shared" si="48"/>
        <v>9.6665491248288243E-2</v>
      </c>
      <c r="Q258" s="19">
        <f t="shared" si="56"/>
        <v>443957.17664889863</v>
      </c>
      <c r="R258" s="19">
        <f t="shared" si="56"/>
        <v>0.14676246517838815</v>
      </c>
      <c r="S258" s="19">
        <f t="shared" si="56"/>
        <v>0.58367677783090477</v>
      </c>
      <c r="T258" s="19">
        <f t="shared" si="52"/>
        <v>0.11562864184459093</v>
      </c>
      <c r="U258" s="19">
        <f t="shared" si="53"/>
        <v>9.5893956913297038E-2</v>
      </c>
      <c r="V258" s="19">
        <f t="shared" si="54"/>
        <v>9.6665491248288243E-2</v>
      </c>
    </row>
    <row r="259" spans="1:22" x14ac:dyDescent="0.25">
      <c r="A259" s="26">
        <f>Wellpath!E259</f>
        <v>0</v>
      </c>
      <c r="B259" s="68">
        <v>0</v>
      </c>
      <c r="C259" s="22">
        <v>0</v>
      </c>
      <c r="D259" s="22">
        <v>0</v>
      </c>
      <c r="E259" s="20">
        <f>Model!$W$37*(Wellpath!$K259-Wellpath!$K258)*MAX(ABS(Wellpath!$L259-Wellpath!$L258),Model!$B$24*(Wellpath!$K259-Wellpath!$K258))*COS(Wellpath!$L259)*COS(Wellpath!$M259)</f>
        <v>0</v>
      </c>
      <c r="F259" s="20">
        <f>Model!$W$37*(Wellpath!$K259-Wellpath!$K258)*MAX(ABS(Wellpath!$L259-Wellpath!$L258),Model!$B$24*(Wellpath!$K259-Wellpath!$K258))*COS(Wellpath!$L259)*SIN(Wellpath!$M259)</f>
        <v>0</v>
      </c>
      <c r="G259" s="20">
        <f>Model!$W$37*(Wellpath!$K259-Wellpath!$K258)*MAX(ABS(Wellpath!$L259-Wellpath!$L258),Model!$B$24*(Wellpath!$K259-Wellpath!$K258))*-SIN(Wellpath!$L259)</f>
        <v>0</v>
      </c>
      <c r="H259" s="18">
        <f t="shared" si="49"/>
        <v>0</v>
      </c>
      <c r="I259" s="18">
        <f t="shared" si="50"/>
        <v>0</v>
      </c>
      <c r="J259" s="18">
        <f t="shared" si="51"/>
        <v>0</v>
      </c>
      <c r="K259" s="21">
        <f t="shared" si="58"/>
        <v>443957.17664889863</v>
      </c>
      <c r="L259" s="21">
        <f t="shared" si="58"/>
        <v>0.14676246517838815</v>
      </c>
      <c r="M259" s="21">
        <f t="shared" si="58"/>
        <v>0.58367677783090477</v>
      </c>
      <c r="N259" s="21">
        <f t="shared" si="46"/>
        <v>0.11562864184459093</v>
      </c>
      <c r="O259" s="21">
        <f t="shared" si="47"/>
        <v>9.5893956913297038E-2</v>
      </c>
      <c r="P259" s="21">
        <f t="shared" si="48"/>
        <v>9.6665491248288243E-2</v>
      </c>
      <c r="Q259" s="19">
        <f t="shared" si="56"/>
        <v>443957.17664889863</v>
      </c>
      <c r="R259" s="19">
        <f t="shared" si="56"/>
        <v>0.14676246517838815</v>
      </c>
      <c r="S259" s="19">
        <f t="shared" si="56"/>
        <v>0.58367677783090477</v>
      </c>
      <c r="T259" s="19">
        <f t="shared" si="52"/>
        <v>0.11562864184459093</v>
      </c>
      <c r="U259" s="19">
        <f t="shared" si="53"/>
        <v>9.5893956913297038E-2</v>
      </c>
      <c r="V259" s="19">
        <f t="shared" si="54"/>
        <v>9.6665491248288243E-2</v>
      </c>
    </row>
    <row r="260" spans="1:22" x14ac:dyDescent="0.25">
      <c r="A260" s="26">
        <f>Wellpath!E260</f>
        <v>0</v>
      </c>
      <c r="B260" s="68">
        <v>0</v>
      </c>
      <c r="C260" s="22">
        <v>0</v>
      </c>
      <c r="D260" s="22">
        <v>0</v>
      </c>
      <c r="E260" s="20">
        <f>Model!$W$37*(Wellpath!$K260-Wellpath!$K259)*MAX(ABS(Wellpath!$L260-Wellpath!$L259),Model!$B$24*(Wellpath!$K260-Wellpath!$K259))*COS(Wellpath!$L260)*COS(Wellpath!$M260)</f>
        <v>0</v>
      </c>
      <c r="F260" s="20">
        <f>Model!$W$37*(Wellpath!$K260-Wellpath!$K259)*MAX(ABS(Wellpath!$L260-Wellpath!$L259),Model!$B$24*(Wellpath!$K260-Wellpath!$K259))*COS(Wellpath!$L260)*SIN(Wellpath!$M260)</f>
        <v>0</v>
      </c>
      <c r="G260" s="20">
        <f>Model!$W$37*(Wellpath!$K260-Wellpath!$K259)*MAX(ABS(Wellpath!$L260-Wellpath!$L259),Model!$B$24*(Wellpath!$K260-Wellpath!$K259))*-SIN(Wellpath!$L260)</f>
        <v>0</v>
      </c>
      <c r="H260" s="18">
        <f t="shared" si="49"/>
        <v>0</v>
      </c>
      <c r="I260" s="18">
        <f t="shared" si="50"/>
        <v>0</v>
      </c>
      <c r="J260" s="18">
        <f t="shared" si="51"/>
        <v>0</v>
      </c>
      <c r="K260" s="21">
        <f t="shared" ref="K260:M271" si="59">K259+E260^2</f>
        <v>443957.17664889863</v>
      </c>
      <c r="L260" s="21">
        <f t="shared" si="59"/>
        <v>0.14676246517838815</v>
      </c>
      <c r="M260" s="21">
        <f t="shared" si="59"/>
        <v>0.58367677783090477</v>
      </c>
      <c r="N260" s="21">
        <f t="shared" ref="N260:N271" si="60">N259+E260*F260</f>
        <v>0.11562864184459093</v>
      </c>
      <c r="O260" s="21">
        <f t="shared" ref="O260:O271" si="61">O259+E260*G260</f>
        <v>9.5893956913297038E-2</v>
      </c>
      <c r="P260" s="21">
        <f t="shared" ref="P260:P271" si="62">P259+F260*G260</f>
        <v>9.6665491248288243E-2</v>
      </c>
      <c r="Q260" s="19">
        <f t="shared" si="56"/>
        <v>443957.17664889863</v>
      </c>
      <c r="R260" s="19">
        <f t="shared" si="56"/>
        <v>0.14676246517838815</v>
      </c>
      <c r="S260" s="19">
        <f t="shared" si="56"/>
        <v>0.58367677783090477</v>
      </c>
      <c r="T260" s="19">
        <f t="shared" si="52"/>
        <v>0.11562864184459093</v>
      </c>
      <c r="U260" s="19">
        <f t="shared" si="53"/>
        <v>9.5893956913297038E-2</v>
      </c>
      <c r="V260" s="19">
        <f t="shared" si="54"/>
        <v>9.6665491248288243E-2</v>
      </c>
    </row>
    <row r="261" spans="1:22" x14ac:dyDescent="0.25">
      <c r="A261" s="26">
        <f>Wellpath!E261</f>
        <v>0</v>
      </c>
      <c r="B261" s="68">
        <v>0</v>
      </c>
      <c r="C261" s="22">
        <v>0</v>
      </c>
      <c r="D261" s="22">
        <v>0</v>
      </c>
      <c r="E261" s="20">
        <f>Model!$W$37*(Wellpath!$K261-Wellpath!$K260)*MAX(ABS(Wellpath!$L261-Wellpath!$L260),Model!$B$24*(Wellpath!$K261-Wellpath!$K260))*COS(Wellpath!$L261)*COS(Wellpath!$M261)</f>
        <v>0</v>
      </c>
      <c r="F261" s="20">
        <f>Model!$W$37*(Wellpath!$K261-Wellpath!$K260)*MAX(ABS(Wellpath!$L261-Wellpath!$L260),Model!$B$24*(Wellpath!$K261-Wellpath!$K260))*COS(Wellpath!$L261)*SIN(Wellpath!$M261)</f>
        <v>0</v>
      </c>
      <c r="G261" s="20">
        <f>Model!$W$37*(Wellpath!$K261-Wellpath!$K260)*MAX(ABS(Wellpath!$L261-Wellpath!$L260),Model!$B$24*(Wellpath!$K261-Wellpath!$K260))*-SIN(Wellpath!$L261)</f>
        <v>0</v>
      </c>
      <c r="H261" s="18">
        <f t="shared" ref="H261:H270" si="63">E261</f>
        <v>0</v>
      </c>
      <c r="I261" s="18">
        <f t="shared" ref="I261:I270" si="64">F261</f>
        <v>0</v>
      </c>
      <c r="J261" s="18">
        <f t="shared" ref="J261:J270" si="65">G261</f>
        <v>0</v>
      </c>
      <c r="K261" s="21">
        <f t="shared" si="59"/>
        <v>443957.17664889863</v>
      </c>
      <c r="L261" s="21">
        <f t="shared" si="59"/>
        <v>0.14676246517838815</v>
      </c>
      <c r="M261" s="21">
        <f t="shared" si="59"/>
        <v>0.58367677783090477</v>
      </c>
      <c r="N261" s="21">
        <f t="shared" si="60"/>
        <v>0.11562864184459093</v>
      </c>
      <c r="O261" s="21">
        <f t="shared" si="61"/>
        <v>9.5893956913297038E-2</v>
      </c>
      <c r="P261" s="21">
        <f t="shared" si="62"/>
        <v>9.6665491248288243E-2</v>
      </c>
      <c r="Q261" s="19">
        <f t="shared" si="56"/>
        <v>443957.17664889863</v>
      </c>
      <c r="R261" s="19">
        <f t="shared" si="56"/>
        <v>0.14676246517838815</v>
      </c>
      <c r="S261" s="19">
        <f t="shared" si="56"/>
        <v>0.58367677783090477</v>
      </c>
      <c r="T261" s="19">
        <f t="shared" ref="T261:T271" si="66">N260+H261*I261</f>
        <v>0.11562864184459093</v>
      </c>
      <c r="U261" s="19">
        <f t="shared" ref="U261:U271" si="67">O260+H261*J261</f>
        <v>9.5893956913297038E-2</v>
      </c>
      <c r="V261" s="19">
        <f t="shared" ref="V261:V271" si="68">P260+I261*J261</f>
        <v>9.6665491248288243E-2</v>
      </c>
    </row>
    <row r="262" spans="1:22" x14ac:dyDescent="0.25">
      <c r="A262" s="26">
        <f>Wellpath!E262</f>
        <v>0</v>
      </c>
      <c r="B262" s="68">
        <v>0</v>
      </c>
      <c r="C262" s="22">
        <v>0</v>
      </c>
      <c r="D262" s="22">
        <v>0</v>
      </c>
      <c r="E262" s="20">
        <f>Model!$W$37*(Wellpath!$K262-Wellpath!$K261)*MAX(ABS(Wellpath!$L262-Wellpath!$L261),Model!$B$24*(Wellpath!$K262-Wellpath!$K261))*COS(Wellpath!$L262)*COS(Wellpath!$M262)</f>
        <v>0</v>
      </c>
      <c r="F262" s="20">
        <f>Model!$W$37*(Wellpath!$K262-Wellpath!$K261)*MAX(ABS(Wellpath!$L262-Wellpath!$L261),Model!$B$24*(Wellpath!$K262-Wellpath!$K261))*COS(Wellpath!$L262)*SIN(Wellpath!$M262)</f>
        <v>0</v>
      </c>
      <c r="G262" s="20">
        <f>Model!$W$37*(Wellpath!$K262-Wellpath!$K261)*MAX(ABS(Wellpath!$L262-Wellpath!$L261),Model!$B$24*(Wellpath!$K262-Wellpath!$K261))*-SIN(Wellpath!$L262)</f>
        <v>0</v>
      </c>
      <c r="H262" s="18">
        <f t="shared" si="63"/>
        <v>0</v>
      </c>
      <c r="I262" s="18">
        <f t="shared" si="64"/>
        <v>0</v>
      </c>
      <c r="J262" s="18">
        <f t="shared" si="65"/>
        <v>0</v>
      </c>
      <c r="K262" s="21">
        <f t="shared" si="59"/>
        <v>443957.17664889863</v>
      </c>
      <c r="L262" s="21">
        <f t="shared" si="59"/>
        <v>0.14676246517838815</v>
      </c>
      <c r="M262" s="21">
        <f t="shared" si="59"/>
        <v>0.58367677783090477</v>
      </c>
      <c r="N262" s="21">
        <f t="shared" si="60"/>
        <v>0.11562864184459093</v>
      </c>
      <c r="O262" s="21">
        <f t="shared" si="61"/>
        <v>9.5893956913297038E-2</v>
      </c>
      <c r="P262" s="21">
        <f t="shared" si="62"/>
        <v>9.6665491248288243E-2</v>
      </c>
      <c r="Q262" s="19">
        <f t="shared" si="56"/>
        <v>443957.17664889863</v>
      </c>
      <c r="R262" s="19">
        <f t="shared" si="56"/>
        <v>0.14676246517838815</v>
      </c>
      <c r="S262" s="19">
        <f t="shared" si="56"/>
        <v>0.58367677783090477</v>
      </c>
      <c r="T262" s="19">
        <f t="shared" si="66"/>
        <v>0.11562864184459093</v>
      </c>
      <c r="U262" s="19">
        <f t="shared" si="67"/>
        <v>9.5893956913297038E-2</v>
      </c>
      <c r="V262" s="19">
        <f t="shared" si="68"/>
        <v>9.6665491248288243E-2</v>
      </c>
    </row>
    <row r="263" spans="1:22" x14ac:dyDescent="0.25">
      <c r="A263" s="26">
        <f>Wellpath!E263</f>
        <v>0</v>
      </c>
      <c r="B263" s="68">
        <v>0</v>
      </c>
      <c r="C263" s="22">
        <v>0</v>
      </c>
      <c r="D263" s="22">
        <v>0</v>
      </c>
      <c r="E263" s="20">
        <f>Model!$W$37*(Wellpath!$K263-Wellpath!$K262)*MAX(ABS(Wellpath!$L263-Wellpath!$L262),Model!$B$24*(Wellpath!$K263-Wellpath!$K262))*COS(Wellpath!$L263)*COS(Wellpath!$M263)</f>
        <v>0</v>
      </c>
      <c r="F263" s="20">
        <f>Model!$W$37*(Wellpath!$K263-Wellpath!$K262)*MAX(ABS(Wellpath!$L263-Wellpath!$L262),Model!$B$24*(Wellpath!$K263-Wellpath!$K262))*COS(Wellpath!$L263)*SIN(Wellpath!$M263)</f>
        <v>0</v>
      </c>
      <c r="G263" s="20">
        <f>Model!$W$37*(Wellpath!$K263-Wellpath!$K262)*MAX(ABS(Wellpath!$L263-Wellpath!$L262),Model!$B$24*(Wellpath!$K263-Wellpath!$K262))*-SIN(Wellpath!$L263)</f>
        <v>0</v>
      </c>
      <c r="H263" s="18">
        <f t="shared" si="63"/>
        <v>0</v>
      </c>
      <c r="I263" s="18">
        <f t="shared" si="64"/>
        <v>0</v>
      </c>
      <c r="J263" s="18">
        <f t="shared" si="65"/>
        <v>0</v>
      </c>
      <c r="K263" s="21">
        <f t="shared" si="59"/>
        <v>443957.17664889863</v>
      </c>
      <c r="L263" s="21">
        <f t="shared" si="59"/>
        <v>0.14676246517838815</v>
      </c>
      <c r="M263" s="21">
        <f t="shared" si="59"/>
        <v>0.58367677783090477</v>
      </c>
      <c r="N263" s="21">
        <f t="shared" si="60"/>
        <v>0.11562864184459093</v>
      </c>
      <c r="O263" s="21">
        <f t="shared" si="61"/>
        <v>9.5893956913297038E-2</v>
      </c>
      <c r="P263" s="21">
        <f t="shared" si="62"/>
        <v>9.6665491248288243E-2</v>
      </c>
      <c r="Q263" s="19">
        <f t="shared" si="56"/>
        <v>443957.17664889863</v>
      </c>
      <c r="R263" s="19">
        <f t="shared" si="56"/>
        <v>0.14676246517838815</v>
      </c>
      <c r="S263" s="19">
        <f t="shared" si="56"/>
        <v>0.58367677783090477</v>
      </c>
      <c r="T263" s="19">
        <f t="shared" si="66"/>
        <v>0.11562864184459093</v>
      </c>
      <c r="U263" s="19">
        <f t="shared" si="67"/>
        <v>9.5893956913297038E-2</v>
      </c>
      <c r="V263" s="19">
        <f t="shared" si="68"/>
        <v>9.6665491248288243E-2</v>
      </c>
    </row>
    <row r="264" spans="1:22" x14ac:dyDescent="0.25">
      <c r="A264" s="26">
        <f>Wellpath!E264</f>
        <v>0</v>
      </c>
      <c r="B264" s="68">
        <v>0</v>
      </c>
      <c r="C264" s="22">
        <v>0</v>
      </c>
      <c r="D264" s="22">
        <v>0</v>
      </c>
      <c r="E264" s="20">
        <f>Model!$W$37*(Wellpath!$K264-Wellpath!$K263)*MAX(ABS(Wellpath!$L264-Wellpath!$L263),Model!$B$24*(Wellpath!$K264-Wellpath!$K263))*COS(Wellpath!$L264)*COS(Wellpath!$M264)</f>
        <v>0</v>
      </c>
      <c r="F264" s="20">
        <f>Model!$W$37*(Wellpath!$K264-Wellpath!$K263)*MAX(ABS(Wellpath!$L264-Wellpath!$L263),Model!$B$24*(Wellpath!$K264-Wellpath!$K263))*COS(Wellpath!$L264)*SIN(Wellpath!$M264)</f>
        <v>0</v>
      </c>
      <c r="G264" s="20">
        <f>Model!$W$37*(Wellpath!$K264-Wellpath!$K263)*MAX(ABS(Wellpath!$L264-Wellpath!$L263),Model!$B$24*(Wellpath!$K264-Wellpath!$K263))*-SIN(Wellpath!$L264)</f>
        <v>0</v>
      </c>
      <c r="H264" s="18">
        <f t="shared" si="63"/>
        <v>0</v>
      </c>
      <c r="I264" s="18">
        <f t="shared" si="64"/>
        <v>0</v>
      </c>
      <c r="J264" s="18">
        <f t="shared" si="65"/>
        <v>0</v>
      </c>
      <c r="K264" s="21">
        <f t="shared" si="59"/>
        <v>443957.17664889863</v>
      </c>
      <c r="L264" s="21">
        <f t="shared" si="59"/>
        <v>0.14676246517838815</v>
      </c>
      <c r="M264" s="21">
        <f t="shared" si="59"/>
        <v>0.58367677783090477</v>
      </c>
      <c r="N264" s="21">
        <f t="shared" si="60"/>
        <v>0.11562864184459093</v>
      </c>
      <c r="O264" s="21">
        <f t="shared" si="61"/>
        <v>9.5893956913297038E-2</v>
      </c>
      <c r="P264" s="21">
        <f t="shared" si="62"/>
        <v>9.6665491248288243E-2</v>
      </c>
      <c r="Q264" s="19">
        <f t="shared" si="56"/>
        <v>443957.17664889863</v>
      </c>
      <c r="R264" s="19">
        <f t="shared" si="56"/>
        <v>0.14676246517838815</v>
      </c>
      <c r="S264" s="19">
        <f t="shared" si="56"/>
        <v>0.58367677783090477</v>
      </c>
      <c r="T264" s="19">
        <f t="shared" si="66"/>
        <v>0.11562864184459093</v>
      </c>
      <c r="U264" s="19">
        <f t="shared" si="67"/>
        <v>9.5893956913297038E-2</v>
      </c>
      <c r="V264" s="19">
        <f t="shared" si="68"/>
        <v>9.6665491248288243E-2</v>
      </c>
    </row>
    <row r="265" spans="1:22" x14ac:dyDescent="0.25">
      <c r="A265" s="26">
        <f>Wellpath!E265</f>
        <v>0</v>
      </c>
      <c r="B265" s="68">
        <v>0</v>
      </c>
      <c r="C265" s="22">
        <v>0</v>
      </c>
      <c r="D265" s="22">
        <v>0</v>
      </c>
      <c r="E265" s="20">
        <f>Model!$W$37*(Wellpath!$K265-Wellpath!$K264)*MAX(ABS(Wellpath!$L265-Wellpath!$L264),Model!$B$24*(Wellpath!$K265-Wellpath!$K264))*COS(Wellpath!$L265)*COS(Wellpath!$M265)</f>
        <v>0</v>
      </c>
      <c r="F265" s="20">
        <f>Model!$W$37*(Wellpath!$K265-Wellpath!$K264)*MAX(ABS(Wellpath!$L265-Wellpath!$L264),Model!$B$24*(Wellpath!$K265-Wellpath!$K264))*COS(Wellpath!$L265)*SIN(Wellpath!$M265)</f>
        <v>0</v>
      </c>
      <c r="G265" s="20">
        <f>Model!$W$37*(Wellpath!$K265-Wellpath!$K264)*MAX(ABS(Wellpath!$L265-Wellpath!$L264),Model!$B$24*(Wellpath!$K265-Wellpath!$K264))*-SIN(Wellpath!$L265)</f>
        <v>0</v>
      </c>
      <c r="H265" s="18">
        <f t="shared" si="63"/>
        <v>0</v>
      </c>
      <c r="I265" s="18">
        <f t="shared" si="64"/>
        <v>0</v>
      </c>
      <c r="J265" s="18">
        <f t="shared" si="65"/>
        <v>0</v>
      </c>
      <c r="K265" s="21">
        <f t="shared" si="59"/>
        <v>443957.17664889863</v>
      </c>
      <c r="L265" s="21">
        <f t="shared" si="59"/>
        <v>0.14676246517838815</v>
      </c>
      <c r="M265" s="21">
        <f t="shared" si="59"/>
        <v>0.58367677783090477</v>
      </c>
      <c r="N265" s="21">
        <f t="shared" si="60"/>
        <v>0.11562864184459093</v>
      </c>
      <c r="O265" s="21">
        <f t="shared" si="61"/>
        <v>9.5893956913297038E-2</v>
      </c>
      <c r="P265" s="21">
        <f t="shared" si="62"/>
        <v>9.6665491248288243E-2</v>
      </c>
      <c r="Q265" s="19">
        <f t="shared" si="56"/>
        <v>443957.17664889863</v>
      </c>
      <c r="R265" s="19">
        <f t="shared" si="56"/>
        <v>0.14676246517838815</v>
      </c>
      <c r="S265" s="19">
        <f t="shared" si="56"/>
        <v>0.58367677783090477</v>
      </c>
      <c r="T265" s="19">
        <f t="shared" si="66"/>
        <v>0.11562864184459093</v>
      </c>
      <c r="U265" s="19">
        <f t="shared" si="67"/>
        <v>9.5893956913297038E-2</v>
      </c>
      <c r="V265" s="19">
        <f t="shared" si="68"/>
        <v>9.6665491248288243E-2</v>
      </c>
    </row>
    <row r="266" spans="1:22" x14ac:dyDescent="0.25">
      <c r="A266" s="26">
        <f>Wellpath!E266</f>
        <v>0</v>
      </c>
      <c r="B266" s="68">
        <v>0</v>
      </c>
      <c r="C266" s="22">
        <v>0</v>
      </c>
      <c r="D266" s="22">
        <v>0</v>
      </c>
      <c r="E266" s="20">
        <f>Model!$W$37*(Wellpath!$K266-Wellpath!$K265)*MAX(ABS(Wellpath!$L266-Wellpath!$L265),Model!$B$24*(Wellpath!$K266-Wellpath!$K265))*COS(Wellpath!$L266)*COS(Wellpath!$M266)</f>
        <v>0</v>
      </c>
      <c r="F266" s="20">
        <f>Model!$W$37*(Wellpath!$K266-Wellpath!$K265)*MAX(ABS(Wellpath!$L266-Wellpath!$L265),Model!$B$24*(Wellpath!$K266-Wellpath!$K265))*COS(Wellpath!$L266)*SIN(Wellpath!$M266)</f>
        <v>0</v>
      </c>
      <c r="G266" s="20">
        <f>Model!$W$37*(Wellpath!$K266-Wellpath!$K265)*MAX(ABS(Wellpath!$L266-Wellpath!$L265),Model!$B$24*(Wellpath!$K266-Wellpath!$K265))*-SIN(Wellpath!$L266)</f>
        <v>0</v>
      </c>
      <c r="H266" s="18">
        <f t="shared" si="63"/>
        <v>0</v>
      </c>
      <c r="I266" s="18">
        <f t="shared" si="64"/>
        <v>0</v>
      </c>
      <c r="J266" s="18">
        <f t="shared" si="65"/>
        <v>0</v>
      </c>
      <c r="K266" s="21">
        <f t="shared" si="59"/>
        <v>443957.17664889863</v>
      </c>
      <c r="L266" s="21">
        <f t="shared" si="59"/>
        <v>0.14676246517838815</v>
      </c>
      <c r="M266" s="21">
        <f t="shared" si="59"/>
        <v>0.58367677783090477</v>
      </c>
      <c r="N266" s="21">
        <f t="shared" si="60"/>
        <v>0.11562864184459093</v>
      </c>
      <c r="O266" s="21">
        <f t="shared" si="61"/>
        <v>9.5893956913297038E-2</v>
      </c>
      <c r="P266" s="21">
        <f t="shared" si="62"/>
        <v>9.6665491248288243E-2</v>
      </c>
      <c r="Q266" s="19">
        <f t="shared" si="56"/>
        <v>443957.17664889863</v>
      </c>
      <c r="R266" s="19">
        <f t="shared" si="56"/>
        <v>0.14676246517838815</v>
      </c>
      <c r="S266" s="19">
        <f t="shared" si="56"/>
        <v>0.58367677783090477</v>
      </c>
      <c r="T266" s="19">
        <f t="shared" si="66"/>
        <v>0.11562864184459093</v>
      </c>
      <c r="U266" s="19">
        <f t="shared" si="67"/>
        <v>9.5893956913297038E-2</v>
      </c>
      <c r="V266" s="19">
        <f t="shared" si="68"/>
        <v>9.6665491248288243E-2</v>
      </c>
    </row>
    <row r="267" spans="1:22" x14ac:dyDescent="0.25">
      <c r="A267" s="26">
        <f>Wellpath!E267</f>
        <v>0</v>
      </c>
      <c r="B267" s="68">
        <v>0</v>
      </c>
      <c r="C267" s="22">
        <v>0</v>
      </c>
      <c r="D267" s="22">
        <v>0</v>
      </c>
      <c r="E267" s="20">
        <f>Model!$W$37*(Wellpath!$K267-Wellpath!$K266)*MAX(ABS(Wellpath!$L267-Wellpath!$L266),Model!$B$24*(Wellpath!$K267-Wellpath!$K266))*COS(Wellpath!$L267)*COS(Wellpath!$M267)</f>
        <v>0</v>
      </c>
      <c r="F267" s="20">
        <f>Model!$W$37*(Wellpath!$K267-Wellpath!$K266)*MAX(ABS(Wellpath!$L267-Wellpath!$L266),Model!$B$24*(Wellpath!$K267-Wellpath!$K266))*COS(Wellpath!$L267)*SIN(Wellpath!$M267)</f>
        <v>0</v>
      </c>
      <c r="G267" s="20">
        <f>Model!$W$37*(Wellpath!$K267-Wellpath!$K266)*MAX(ABS(Wellpath!$L267-Wellpath!$L266),Model!$B$24*(Wellpath!$K267-Wellpath!$K266))*-SIN(Wellpath!$L267)</f>
        <v>0</v>
      </c>
      <c r="H267" s="18">
        <f t="shared" si="63"/>
        <v>0</v>
      </c>
      <c r="I267" s="18">
        <f t="shared" si="64"/>
        <v>0</v>
      </c>
      <c r="J267" s="18">
        <f t="shared" si="65"/>
        <v>0</v>
      </c>
      <c r="K267" s="21">
        <f t="shared" si="59"/>
        <v>443957.17664889863</v>
      </c>
      <c r="L267" s="21">
        <f t="shared" si="59"/>
        <v>0.14676246517838815</v>
      </c>
      <c r="M267" s="21">
        <f t="shared" si="59"/>
        <v>0.58367677783090477</v>
      </c>
      <c r="N267" s="21">
        <f t="shared" si="60"/>
        <v>0.11562864184459093</v>
      </c>
      <c r="O267" s="21">
        <f t="shared" si="61"/>
        <v>9.5893956913297038E-2</v>
      </c>
      <c r="P267" s="21">
        <f t="shared" si="62"/>
        <v>9.6665491248288243E-2</v>
      </c>
      <c r="Q267" s="19">
        <f t="shared" si="56"/>
        <v>443957.17664889863</v>
      </c>
      <c r="R267" s="19">
        <f t="shared" si="56"/>
        <v>0.14676246517838815</v>
      </c>
      <c r="S267" s="19">
        <f t="shared" si="56"/>
        <v>0.58367677783090477</v>
      </c>
      <c r="T267" s="19">
        <f t="shared" si="66"/>
        <v>0.11562864184459093</v>
      </c>
      <c r="U267" s="19">
        <f t="shared" si="67"/>
        <v>9.5893956913297038E-2</v>
      </c>
      <c r="V267" s="19">
        <f t="shared" si="68"/>
        <v>9.6665491248288243E-2</v>
      </c>
    </row>
    <row r="268" spans="1:22" x14ac:dyDescent="0.25">
      <c r="A268" s="26">
        <f>Wellpath!E268</f>
        <v>0</v>
      </c>
      <c r="B268" s="68">
        <v>0</v>
      </c>
      <c r="C268" s="22">
        <v>0</v>
      </c>
      <c r="D268" s="22">
        <v>0</v>
      </c>
      <c r="E268" s="20">
        <f>Model!$W$37*(Wellpath!$K268-Wellpath!$K267)*MAX(ABS(Wellpath!$L268-Wellpath!$L267),Model!$B$24*(Wellpath!$K268-Wellpath!$K267))*COS(Wellpath!$L268)*COS(Wellpath!$M268)</f>
        <v>0</v>
      </c>
      <c r="F268" s="20">
        <f>Model!$W$37*(Wellpath!$K268-Wellpath!$K267)*MAX(ABS(Wellpath!$L268-Wellpath!$L267),Model!$B$24*(Wellpath!$K268-Wellpath!$K267))*COS(Wellpath!$L268)*SIN(Wellpath!$M268)</f>
        <v>0</v>
      </c>
      <c r="G268" s="20">
        <f>Model!$W$37*(Wellpath!$K268-Wellpath!$K267)*MAX(ABS(Wellpath!$L268-Wellpath!$L267),Model!$B$24*(Wellpath!$K268-Wellpath!$K267))*-SIN(Wellpath!$L268)</f>
        <v>0</v>
      </c>
      <c r="H268" s="18">
        <f t="shared" si="63"/>
        <v>0</v>
      </c>
      <c r="I268" s="18">
        <f t="shared" si="64"/>
        <v>0</v>
      </c>
      <c r="J268" s="18">
        <f t="shared" si="65"/>
        <v>0</v>
      </c>
      <c r="K268" s="21">
        <f t="shared" si="59"/>
        <v>443957.17664889863</v>
      </c>
      <c r="L268" s="21">
        <f t="shared" si="59"/>
        <v>0.14676246517838815</v>
      </c>
      <c r="M268" s="21">
        <f t="shared" si="59"/>
        <v>0.58367677783090477</v>
      </c>
      <c r="N268" s="21">
        <f t="shared" si="60"/>
        <v>0.11562864184459093</v>
      </c>
      <c r="O268" s="21">
        <f t="shared" si="61"/>
        <v>9.5893956913297038E-2</v>
      </c>
      <c r="P268" s="21">
        <f t="shared" si="62"/>
        <v>9.6665491248288243E-2</v>
      </c>
      <c r="Q268" s="19">
        <f t="shared" si="56"/>
        <v>443957.17664889863</v>
      </c>
      <c r="R268" s="19">
        <f t="shared" si="56"/>
        <v>0.14676246517838815</v>
      </c>
      <c r="S268" s="19">
        <f t="shared" si="56"/>
        <v>0.58367677783090477</v>
      </c>
      <c r="T268" s="19">
        <f t="shared" si="66"/>
        <v>0.11562864184459093</v>
      </c>
      <c r="U268" s="19">
        <f t="shared" si="67"/>
        <v>9.5893956913297038E-2</v>
      </c>
      <c r="V268" s="19">
        <f t="shared" si="68"/>
        <v>9.6665491248288243E-2</v>
      </c>
    </row>
    <row r="269" spans="1:22" x14ac:dyDescent="0.25">
      <c r="A269" s="26">
        <f>Wellpath!E269</f>
        <v>0</v>
      </c>
      <c r="B269" s="68">
        <v>0</v>
      </c>
      <c r="C269" s="22">
        <v>0</v>
      </c>
      <c r="D269" s="22">
        <v>0</v>
      </c>
      <c r="E269" s="20">
        <f>Model!$W$37*(Wellpath!$K269-Wellpath!$K268)*MAX(ABS(Wellpath!$L269-Wellpath!$L268),Model!$B$24*(Wellpath!$K269-Wellpath!$K268))*COS(Wellpath!$L269)*COS(Wellpath!$M269)</f>
        <v>0</v>
      </c>
      <c r="F269" s="20">
        <f>Model!$W$37*(Wellpath!$K269-Wellpath!$K268)*MAX(ABS(Wellpath!$L269-Wellpath!$L268),Model!$B$24*(Wellpath!$K269-Wellpath!$K268))*COS(Wellpath!$L269)*SIN(Wellpath!$M269)</f>
        <v>0</v>
      </c>
      <c r="G269" s="20">
        <f>Model!$W$37*(Wellpath!$K269-Wellpath!$K268)*MAX(ABS(Wellpath!$L269-Wellpath!$L268),Model!$B$24*(Wellpath!$K269-Wellpath!$K268))*-SIN(Wellpath!$L269)</f>
        <v>0</v>
      </c>
      <c r="H269" s="18">
        <f t="shared" si="63"/>
        <v>0</v>
      </c>
      <c r="I269" s="18">
        <f t="shared" si="64"/>
        <v>0</v>
      </c>
      <c r="J269" s="18">
        <f t="shared" si="65"/>
        <v>0</v>
      </c>
      <c r="K269" s="21">
        <f t="shared" si="59"/>
        <v>443957.17664889863</v>
      </c>
      <c r="L269" s="21">
        <f t="shared" si="59"/>
        <v>0.14676246517838815</v>
      </c>
      <c r="M269" s="21">
        <f t="shared" si="59"/>
        <v>0.58367677783090477</v>
      </c>
      <c r="N269" s="21">
        <f t="shared" si="60"/>
        <v>0.11562864184459093</v>
      </c>
      <c r="O269" s="21">
        <f t="shared" si="61"/>
        <v>9.5893956913297038E-2</v>
      </c>
      <c r="P269" s="21">
        <f t="shared" si="62"/>
        <v>9.6665491248288243E-2</v>
      </c>
      <c r="Q269" s="19">
        <f t="shared" si="56"/>
        <v>443957.17664889863</v>
      </c>
      <c r="R269" s="19">
        <f t="shared" si="56"/>
        <v>0.14676246517838815</v>
      </c>
      <c r="S269" s="19">
        <f t="shared" si="56"/>
        <v>0.58367677783090477</v>
      </c>
      <c r="T269" s="19">
        <f t="shared" si="66"/>
        <v>0.11562864184459093</v>
      </c>
      <c r="U269" s="19">
        <f t="shared" si="67"/>
        <v>9.5893956913297038E-2</v>
      </c>
      <c r="V269" s="19">
        <f t="shared" si="68"/>
        <v>9.6665491248288243E-2</v>
      </c>
    </row>
    <row r="270" spans="1:22" x14ac:dyDescent="0.25">
      <c r="A270" s="26">
        <f>Wellpath!E270</f>
        <v>0</v>
      </c>
      <c r="B270" s="68">
        <v>0</v>
      </c>
      <c r="C270" s="22">
        <v>0</v>
      </c>
      <c r="D270" s="22">
        <v>0</v>
      </c>
      <c r="E270" s="20">
        <f>Model!$W$37*(Wellpath!$K270-Wellpath!$K269)*MAX(ABS(Wellpath!$L270-Wellpath!$L269),Model!$B$24*(Wellpath!$K270-Wellpath!$K269))*COS(Wellpath!$L270)*COS(Wellpath!$M270)</f>
        <v>0</v>
      </c>
      <c r="F270" s="20">
        <f>Model!$W$37*(Wellpath!$K270-Wellpath!$K269)*MAX(ABS(Wellpath!$L270-Wellpath!$L269),Model!$B$24*(Wellpath!$K270-Wellpath!$K269))*COS(Wellpath!$L270)*SIN(Wellpath!$M270)</f>
        <v>0</v>
      </c>
      <c r="G270" s="20">
        <f>Model!$W$37*(Wellpath!$K270-Wellpath!$K269)*MAX(ABS(Wellpath!$L270-Wellpath!$L269),Model!$B$24*(Wellpath!$K270-Wellpath!$K269))*-SIN(Wellpath!$L270)</f>
        <v>0</v>
      </c>
      <c r="H270" s="18">
        <f t="shared" si="63"/>
        <v>0</v>
      </c>
      <c r="I270" s="18">
        <f t="shared" si="64"/>
        <v>0</v>
      </c>
      <c r="J270" s="18">
        <f t="shared" si="65"/>
        <v>0</v>
      </c>
      <c r="K270" s="21">
        <f t="shared" si="59"/>
        <v>443957.17664889863</v>
      </c>
      <c r="L270" s="21">
        <f t="shared" si="59"/>
        <v>0.14676246517838815</v>
      </c>
      <c r="M270" s="21">
        <f t="shared" si="59"/>
        <v>0.58367677783090477</v>
      </c>
      <c r="N270" s="21">
        <f t="shared" si="60"/>
        <v>0.11562864184459093</v>
      </c>
      <c r="O270" s="21">
        <f t="shared" si="61"/>
        <v>9.5893956913297038E-2</v>
      </c>
      <c r="P270" s="21">
        <f t="shared" si="62"/>
        <v>9.6665491248288243E-2</v>
      </c>
      <c r="Q270" s="19">
        <f t="shared" si="56"/>
        <v>443957.17664889863</v>
      </c>
      <c r="R270" s="19">
        <f t="shared" si="56"/>
        <v>0.14676246517838815</v>
      </c>
      <c r="S270" s="19">
        <f t="shared" si="56"/>
        <v>0.58367677783090477</v>
      </c>
      <c r="T270" s="19">
        <f t="shared" si="66"/>
        <v>0.11562864184459093</v>
      </c>
      <c r="U270" s="19">
        <f t="shared" si="67"/>
        <v>9.5893956913297038E-2</v>
      </c>
      <c r="V270" s="19">
        <f t="shared" si="68"/>
        <v>9.6665491248288243E-2</v>
      </c>
    </row>
    <row r="271" spans="1:22" x14ac:dyDescent="0.25">
      <c r="A271" s="26">
        <f>Wellpath!E271</f>
        <v>0</v>
      </c>
      <c r="B271" s="68">
        <v>0</v>
      </c>
      <c r="C271" s="22">
        <v>0</v>
      </c>
      <c r="D271" s="22">
        <v>0</v>
      </c>
      <c r="E271" s="20">
        <f>Model!$W$37*((drdp!B271+drdp!K271)*XCLH!$B271+(drdp!E271+drdp!N271)*XCLH!$C271+(drdp!H271+drdp!Q271)*XCLH!$D271)</f>
        <v>0</v>
      </c>
      <c r="F271" s="20">
        <f>Model!$W$37*((drdp!C271+drdp!L271)*XCLH!$B271+(drdp!F271+drdp!O271)*XCLH!$C271+(drdp!I271+drdp!R271)*XCLH!$D271)</f>
        <v>0</v>
      </c>
      <c r="G271" s="20">
        <f>Model!$W$37*((drdp!D271+drdp!M271)*XCLH!$B271+(drdp!G271+drdp!P271)*XCLH!$C271+(drdp!J271+drdp!S271)*XCLH!$D271)</f>
        <v>0</v>
      </c>
      <c r="H271" s="18">
        <f>Model!$W$37*((drdp!B271)*XCLH!$B271+(drdp!E271)*XCLH!$C271+(drdp!H271)*XCLH!$D271)</f>
        <v>0</v>
      </c>
      <c r="I271" s="18">
        <f>Model!$W$37*((drdp!C271)*XCLH!$B271+(drdp!F271)*XCLH!$C271+(drdp!I271)*XCLH!$D271)</f>
        <v>0</v>
      </c>
      <c r="J271" s="18">
        <f>Model!$W$37*((drdp!D271)*XCLH!$B271+(drdp!G271)*XCLH!$C271+(drdp!J271)*XCLH!$D271)</f>
        <v>0</v>
      </c>
      <c r="K271" s="21">
        <f t="shared" si="59"/>
        <v>443957.17664889863</v>
      </c>
      <c r="L271" s="21">
        <f t="shared" si="59"/>
        <v>0.14676246517838815</v>
      </c>
      <c r="M271" s="21">
        <f t="shared" si="59"/>
        <v>0.58367677783090477</v>
      </c>
      <c r="N271" s="21">
        <f t="shared" si="60"/>
        <v>0.11562864184459093</v>
      </c>
      <c r="O271" s="21">
        <f t="shared" si="61"/>
        <v>9.5893956913297038E-2</v>
      </c>
      <c r="P271" s="21">
        <f t="shared" si="62"/>
        <v>9.6665491248288243E-2</v>
      </c>
      <c r="Q271" s="19">
        <f t="shared" ref="Q271:S271" si="69">K270+H271^2</f>
        <v>443957.17664889863</v>
      </c>
      <c r="R271" s="19">
        <f t="shared" si="69"/>
        <v>0.14676246517838815</v>
      </c>
      <c r="S271" s="19">
        <f t="shared" si="69"/>
        <v>0.58367677783090477</v>
      </c>
      <c r="T271" s="19">
        <f t="shared" si="66"/>
        <v>0.11562864184459093</v>
      </c>
      <c r="U271" s="19">
        <f t="shared" si="67"/>
        <v>9.5893956913297038E-2</v>
      </c>
      <c r="V271" s="19">
        <f t="shared" si="68"/>
        <v>9.6665491248288243E-2</v>
      </c>
    </row>
  </sheetData>
  <mergeCells count="5">
    <mergeCell ref="B1:D1"/>
    <mergeCell ref="E1:G1"/>
    <mergeCell ref="H1:J1"/>
    <mergeCell ref="K1:P1"/>
    <mergeCell ref="Q1:V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A1:V271"/>
  <sheetViews>
    <sheetView workbookViewId="0">
      <pane ySplit="2" topLeftCell="A133" activePane="bottomLeft" state="frozen"/>
      <selection activeCell="H39" sqref="H39"/>
      <selection pane="bottomLeft"/>
    </sheetView>
  </sheetViews>
  <sheetFormatPr defaultColWidth="9.140625" defaultRowHeight="15" x14ac:dyDescent="0.25"/>
  <cols>
    <col min="1" max="1" width="9.140625" style="1"/>
    <col min="2" max="2" width="12.140625" style="68" customWidth="1"/>
    <col min="3"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1" t="s">
        <v>43</v>
      </c>
      <c r="C1" s="131"/>
      <c r="D1" s="131"/>
      <c r="E1" s="122" t="s">
        <v>47</v>
      </c>
      <c r="F1" s="122"/>
      <c r="G1" s="122"/>
      <c r="H1" s="132" t="s">
        <v>48</v>
      </c>
      <c r="I1" s="132"/>
      <c r="J1" s="132"/>
      <c r="K1" s="141" t="s">
        <v>155</v>
      </c>
      <c r="L1" s="142"/>
      <c r="M1" s="142"/>
      <c r="N1" s="142"/>
      <c r="O1" s="142"/>
      <c r="P1" s="143"/>
      <c r="Q1" s="121" t="s">
        <v>49</v>
      </c>
      <c r="R1" s="121"/>
      <c r="S1" s="121"/>
      <c r="T1" s="121"/>
      <c r="U1" s="121"/>
      <c r="V1" s="121"/>
    </row>
    <row r="2" spans="1:22" s="25" customFormat="1" x14ac:dyDescent="0.25">
      <c r="A2" s="14" t="s">
        <v>37</v>
      </c>
      <c r="B2" s="67" t="s">
        <v>46</v>
      </c>
      <c r="C2" s="27" t="s">
        <v>44</v>
      </c>
      <c r="D2" s="27" t="s">
        <v>45</v>
      </c>
      <c r="E2" s="28" t="s">
        <v>38</v>
      </c>
      <c r="F2" s="28" t="s">
        <v>39</v>
      </c>
      <c r="G2" s="28" t="s">
        <v>40</v>
      </c>
      <c r="H2" s="29" t="s">
        <v>38</v>
      </c>
      <c r="I2" s="29" t="s">
        <v>39</v>
      </c>
      <c r="J2" s="29" t="s">
        <v>40</v>
      </c>
      <c r="K2" s="30" t="s">
        <v>50</v>
      </c>
      <c r="L2" s="30" t="s">
        <v>51</v>
      </c>
      <c r="M2" s="30" t="s">
        <v>52</v>
      </c>
      <c r="N2" s="30" t="s">
        <v>53</v>
      </c>
      <c r="O2" s="30" t="s">
        <v>54</v>
      </c>
      <c r="P2" s="30" t="s">
        <v>55</v>
      </c>
      <c r="Q2" s="31" t="s">
        <v>50</v>
      </c>
      <c r="R2" s="31" t="s">
        <v>51</v>
      </c>
      <c r="S2" s="31" t="s">
        <v>52</v>
      </c>
      <c r="T2" s="31" t="s">
        <v>53</v>
      </c>
      <c r="U2" s="31" t="s">
        <v>54</v>
      </c>
      <c r="V2" s="31" t="s">
        <v>55</v>
      </c>
    </row>
    <row r="3" spans="1:22" x14ac:dyDescent="0.25">
      <c r="A3" s="26">
        <f>Wellpath!E3</f>
        <v>0</v>
      </c>
      <c r="B3" s="68">
        <v>1</v>
      </c>
      <c r="C3" s="22">
        <v>0</v>
      </c>
      <c r="D3" s="22">
        <v>0</v>
      </c>
      <c r="E3" s="20">
        <v>0</v>
      </c>
      <c r="F3" s="20">
        <v>0</v>
      </c>
      <c r="G3" s="20">
        <v>0</v>
      </c>
      <c r="H3" s="18">
        <v>0</v>
      </c>
      <c r="I3" s="18">
        <v>0</v>
      </c>
      <c r="J3" s="18">
        <v>0</v>
      </c>
      <c r="K3" s="21">
        <v>0</v>
      </c>
      <c r="L3" s="21">
        <f>I3</f>
        <v>0</v>
      </c>
      <c r="M3" s="21">
        <f>J3</f>
        <v>0</v>
      </c>
      <c r="N3" s="21">
        <f>E3*F3</f>
        <v>0</v>
      </c>
      <c r="O3" s="21">
        <f>E3*G3</f>
        <v>0</v>
      </c>
      <c r="P3" s="21">
        <f>F3*G3</f>
        <v>0</v>
      </c>
      <c r="Q3" s="19">
        <f>H3^2</f>
        <v>0</v>
      </c>
      <c r="R3" s="19">
        <f t="shared" ref="R3:S3" si="0">I3^2</f>
        <v>0</v>
      </c>
      <c r="S3" s="19">
        <f t="shared" si="0"/>
        <v>0</v>
      </c>
      <c r="T3" s="19">
        <f>H3*I3</f>
        <v>0</v>
      </c>
      <c r="U3" s="19">
        <f>H3*J3</f>
        <v>0</v>
      </c>
      <c r="V3" s="19">
        <f>I3*J3</f>
        <v>0</v>
      </c>
    </row>
    <row r="4" spans="1:22" x14ac:dyDescent="0.25">
      <c r="A4" s="26">
        <f>Wellpath!E4</f>
        <v>100</v>
      </c>
      <c r="B4" s="68">
        <v>1</v>
      </c>
      <c r="C4" s="22">
        <v>0</v>
      </c>
      <c r="D4" s="22">
        <v>0</v>
      </c>
      <c r="E4" s="20">
        <f>Model!$W$4*((drdp!B4+drdp!K4)*DRFR!$B4+(drdp!E4+drdp!N4)*DRFR!$C4+(drdp!H4+drdp!Q4)*DRFR!$D4)</f>
        <v>0</v>
      </c>
      <c r="F4" s="20">
        <f>Model!$W$4*((drdp!C4+drdp!L4)*DRFR!$B4+(drdp!F4+drdp!O4)*DRFR!$C4+(drdp!I4+drdp!R4)*DRFR!$D4)</f>
        <v>0</v>
      </c>
      <c r="G4" s="20">
        <f>Model!$W$4*((drdp!D4+drdp!M4)*DRFR!$B4+(drdp!G4+drdp!P4)*DRFR!$C4+(drdp!J4+drdp!S4)*DRFR!$D4)</f>
        <v>0</v>
      </c>
      <c r="H4" s="18">
        <f>Model!$W$4*((drdp!B4)*DRFR!$B4+(drdp!E4)*DRFR!$C4+(drdp!H4)*DRFR!$D4)</f>
        <v>0</v>
      </c>
      <c r="I4" s="18">
        <f>Model!$W$4*((drdp!C4)*DRFR!$B4+(drdp!F4)*DRFR!$C4+(drdp!I4)*DRFR!$D4)</f>
        <v>0</v>
      </c>
      <c r="J4" s="18">
        <f>Model!$W$4*((drdp!D4)*DRFR!$B4+(drdp!G4)*DRFR!$C4+(drdp!J4)*DRFR!$D4)</f>
        <v>0.35</v>
      </c>
      <c r="K4" s="21">
        <f t="shared" ref="K4:K67" si="1">K3+E4^2</f>
        <v>0</v>
      </c>
      <c r="L4" s="21">
        <f t="shared" ref="L4:L67" si="2">L3+F4^2</f>
        <v>0</v>
      </c>
      <c r="M4" s="21">
        <f t="shared" ref="M4:M67" si="3">M3+G4^2</f>
        <v>0</v>
      </c>
      <c r="N4" s="21">
        <f t="shared" ref="N4:N67" si="4">N3+E4*F4</f>
        <v>0</v>
      </c>
      <c r="O4" s="21">
        <f t="shared" ref="O4:O67" si="5">O3+E4*G4</f>
        <v>0</v>
      </c>
      <c r="P4" s="21">
        <f t="shared" ref="P4:P67" si="6">P3+F4*G4</f>
        <v>0</v>
      </c>
      <c r="Q4" s="19">
        <f>K3+H4^2</f>
        <v>0</v>
      </c>
      <c r="R4" s="19">
        <f t="shared" ref="R4:S4" si="7">L3+I4^2</f>
        <v>0</v>
      </c>
      <c r="S4" s="19">
        <f t="shared" si="7"/>
        <v>0.12249999999999998</v>
      </c>
      <c r="T4" s="19">
        <f>N3+H4*I4</f>
        <v>0</v>
      </c>
      <c r="U4" s="19">
        <f>O3+H4*J4</f>
        <v>0</v>
      </c>
      <c r="V4" s="19">
        <f>P3+I4*J4</f>
        <v>0</v>
      </c>
    </row>
    <row r="5" spans="1:22" x14ac:dyDescent="0.25">
      <c r="A5" s="26">
        <f>Wellpath!E5</f>
        <v>200</v>
      </c>
      <c r="B5" s="68">
        <v>1</v>
      </c>
      <c r="C5" s="22">
        <v>0</v>
      </c>
      <c r="D5" s="22">
        <v>0</v>
      </c>
      <c r="E5" s="20">
        <f>Model!$W$4*((drdp!B5+drdp!K5)*DRFR!$B5+(drdp!E5+drdp!N5)*DRFR!$C5+(drdp!H5+drdp!Q5)*DRFR!$D5)</f>
        <v>0</v>
      </c>
      <c r="F5" s="20">
        <f>Model!$W$4*((drdp!C5+drdp!L5)*DRFR!$B5+(drdp!F5+drdp!O5)*DRFR!$C5+(drdp!I5+drdp!R5)*DRFR!$D5)</f>
        <v>0</v>
      </c>
      <c r="G5" s="20">
        <f>Model!$W$4*((drdp!D5+drdp!M5)*DRFR!$B5+(drdp!G5+drdp!P5)*DRFR!$C5+(drdp!J5+drdp!S5)*DRFR!$D5)</f>
        <v>0</v>
      </c>
      <c r="H5" s="18">
        <f>Model!$W$4*((drdp!B5)*DRFR!$B5+(drdp!E5)*DRFR!$C5+(drdp!H5)*DRFR!$D5)</f>
        <v>0</v>
      </c>
      <c r="I5" s="18">
        <f>Model!$W$4*((drdp!C5)*DRFR!$B5+(drdp!F5)*DRFR!$C5+(drdp!I5)*DRFR!$D5)</f>
        <v>0</v>
      </c>
      <c r="J5" s="18">
        <f>Model!$W$4*((drdp!D5)*DRFR!$B5+(drdp!G5)*DRFR!$C5+(drdp!J5)*DRFR!$D5)</f>
        <v>0.35</v>
      </c>
      <c r="K5" s="21">
        <f t="shared" si="1"/>
        <v>0</v>
      </c>
      <c r="L5" s="21">
        <f t="shared" si="2"/>
        <v>0</v>
      </c>
      <c r="M5" s="21">
        <f t="shared" si="3"/>
        <v>0</v>
      </c>
      <c r="N5" s="21">
        <f t="shared" si="4"/>
        <v>0</v>
      </c>
      <c r="O5" s="21">
        <f t="shared" si="5"/>
        <v>0</v>
      </c>
      <c r="P5" s="21">
        <f t="shared" si="6"/>
        <v>0</v>
      </c>
      <c r="Q5" s="19">
        <f t="shared" ref="Q5:Q68" si="8">K4+H5^2</f>
        <v>0</v>
      </c>
      <c r="R5" s="19">
        <f t="shared" ref="R5:R68" si="9">L4+I5^2</f>
        <v>0</v>
      </c>
      <c r="S5" s="19">
        <f t="shared" ref="S5:S68" si="10">M4+J5^2</f>
        <v>0.12249999999999998</v>
      </c>
      <c r="T5" s="19">
        <f t="shared" ref="T5:T68" si="11">N4+H5*I5</f>
        <v>0</v>
      </c>
      <c r="U5" s="19">
        <f t="shared" ref="U5:U68" si="12">O4+H5*J5</f>
        <v>0</v>
      </c>
      <c r="V5" s="19">
        <f t="shared" ref="V5:V68" si="13">P4+I5*J5</f>
        <v>0</v>
      </c>
    </row>
    <row r="6" spans="1:22" x14ac:dyDescent="0.25">
      <c r="A6" s="26">
        <f>Wellpath!E6</f>
        <v>300</v>
      </c>
      <c r="B6" s="68">
        <v>1</v>
      </c>
      <c r="C6" s="22">
        <v>0</v>
      </c>
      <c r="D6" s="22">
        <v>0</v>
      </c>
      <c r="E6" s="20">
        <f>Model!$W$4*((drdp!B6+drdp!K6)*DRFR!$B6+(drdp!E6+drdp!N6)*DRFR!$C6+(drdp!H6+drdp!Q6)*DRFR!$D6)</f>
        <v>0</v>
      </c>
      <c r="F6" s="20">
        <f>Model!$W$4*((drdp!C6+drdp!L6)*DRFR!$B6+(drdp!F6+drdp!O6)*DRFR!$C6+(drdp!I6+drdp!R6)*DRFR!$D6)</f>
        <v>0</v>
      </c>
      <c r="G6" s="20">
        <f>Model!$W$4*((drdp!D6+drdp!M6)*DRFR!$B6+(drdp!G6+drdp!P6)*DRFR!$C6+(drdp!J6+drdp!S6)*DRFR!$D6)</f>
        <v>0</v>
      </c>
      <c r="H6" s="18">
        <f>Model!$W$4*((drdp!B6)*DRFR!$B6+(drdp!E6)*DRFR!$C6+(drdp!H6)*DRFR!$D6)</f>
        <v>0</v>
      </c>
      <c r="I6" s="18">
        <f>Model!$W$4*((drdp!C6)*DRFR!$B6+(drdp!F6)*DRFR!$C6+(drdp!I6)*DRFR!$D6)</f>
        <v>0</v>
      </c>
      <c r="J6" s="18">
        <f>Model!$W$4*((drdp!D6)*DRFR!$B6+(drdp!G6)*DRFR!$C6+(drdp!J6)*DRFR!$D6)</f>
        <v>0.35</v>
      </c>
      <c r="K6" s="21">
        <f t="shared" si="1"/>
        <v>0</v>
      </c>
      <c r="L6" s="21">
        <f t="shared" si="2"/>
        <v>0</v>
      </c>
      <c r="M6" s="21">
        <f t="shared" si="3"/>
        <v>0</v>
      </c>
      <c r="N6" s="21">
        <f t="shared" si="4"/>
        <v>0</v>
      </c>
      <c r="O6" s="21">
        <f t="shared" si="5"/>
        <v>0</v>
      </c>
      <c r="P6" s="21">
        <f t="shared" si="6"/>
        <v>0</v>
      </c>
      <c r="Q6" s="19">
        <f t="shared" si="8"/>
        <v>0</v>
      </c>
      <c r="R6" s="19">
        <f t="shared" si="9"/>
        <v>0</v>
      </c>
      <c r="S6" s="19">
        <f t="shared" si="10"/>
        <v>0.12249999999999998</v>
      </c>
      <c r="T6" s="19">
        <f t="shared" si="11"/>
        <v>0</v>
      </c>
      <c r="U6" s="19">
        <f t="shared" si="12"/>
        <v>0</v>
      </c>
      <c r="V6" s="19">
        <f t="shared" si="13"/>
        <v>0</v>
      </c>
    </row>
    <row r="7" spans="1:22" x14ac:dyDescent="0.25">
      <c r="A7" s="26">
        <f>Wellpath!E7</f>
        <v>400</v>
      </c>
      <c r="B7" s="68">
        <v>1</v>
      </c>
      <c r="C7" s="22">
        <v>0</v>
      </c>
      <c r="D7" s="22">
        <v>0</v>
      </c>
      <c r="E7" s="20">
        <f>Model!$W$4*((drdp!B7+drdp!K7)*DRFR!$B7+(drdp!E7+drdp!N7)*DRFR!$C7+(drdp!H7+drdp!Q7)*DRFR!$D7)</f>
        <v>0</v>
      </c>
      <c r="F7" s="20">
        <f>Model!$W$4*((drdp!C7+drdp!L7)*DRFR!$B7+(drdp!F7+drdp!O7)*DRFR!$C7+(drdp!I7+drdp!R7)*DRFR!$D7)</f>
        <v>0</v>
      </c>
      <c r="G7" s="20">
        <f>Model!$W$4*((drdp!D7+drdp!M7)*DRFR!$B7+(drdp!G7+drdp!P7)*DRFR!$C7+(drdp!J7+drdp!S7)*DRFR!$D7)</f>
        <v>0</v>
      </c>
      <c r="H7" s="18">
        <f>Model!$W$4*((drdp!B7)*DRFR!$B7+(drdp!E7)*DRFR!$C7+(drdp!H7)*DRFR!$D7)</f>
        <v>0</v>
      </c>
      <c r="I7" s="18">
        <f>Model!$W$4*((drdp!C7)*DRFR!$B7+(drdp!F7)*DRFR!$C7+(drdp!I7)*DRFR!$D7)</f>
        <v>0</v>
      </c>
      <c r="J7" s="18">
        <f>Model!$W$4*((drdp!D7)*DRFR!$B7+(drdp!G7)*DRFR!$C7+(drdp!J7)*DRFR!$D7)</f>
        <v>0.35</v>
      </c>
      <c r="K7" s="21">
        <f t="shared" si="1"/>
        <v>0</v>
      </c>
      <c r="L7" s="21">
        <f t="shared" si="2"/>
        <v>0</v>
      </c>
      <c r="M7" s="21">
        <f t="shared" si="3"/>
        <v>0</v>
      </c>
      <c r="N7" s="21">
        <f t="shared" si="4"/>
        <v>0</v>
      </c>
      <c r="O7" s="21">
        <f t="shared" si="5"/>
        <v>0</v>
      </c>
      <c r="P7" s="21">
        <f t="shared" si="6"/>
        <v>0</v>
      </c>
      <c r="Q7" s="19">
        <f t="shared" si="8"/>
        <v>0</v>
      </c>
      <c r="R7" s="19">
        <f t="shared" si="9"/>
        <v>0</v>
      </c>
      <c r="S7" s="19">
        <f t="shared" si="10"/>
        <v>0.12249999999999998</v>
      </c>
      <c r="T7" s="19">
        <f t="shared" si="11"/>
        <v>0</v>
      </c>
      <c r="U7" s="19">
        <f t="shared" si="12"/>
        <v>0</v>
      </c>
      <c r="V7" s="19">
        <f t="shared" si="13"/>
        <v>0</v>
      </c>
    </row>
    <row r="8" spans="1:22" x14ac:dyDescent="0.25">
      <c r="A8" s="26">
        <f>Wellpath!E8</f>
        <v>500</v>
      </c>
      <c r="B8" s="68">
        <v>1</v>
      </c>
      <c r="C8" s="22">
        <v>0</v>
      </c>
      <c r="D8" s="22">
        <v>0</v>
      </c>
      <c r="E8" s="20">
        <f>Model!$W$4*((drdp!B8+drdp!K8)*DRFR!$B8+(drdp!E8+drdp!N8)*DRFR!$C8+(drdp!H8+drdp!Q8)*DRFR!$D8)</f>
        <v>0</v>
      </c>
      <c r="F8" s="20">
        <f>Model!$W$4*((drdp!C8+drdp!L8)*DRFR!$B8+(drdp!F8+drdp!O8)*DRFR!$C8+(drdp!I8+drdp!R8)*DRFR!$D8)</f>
        <v>0</v>
      </c>
      <c r="G8" s="20">
        <f>Model!$W$4*((drdp!D8+drdp!M8)*DRFR!$B8+(drdp!G8+drdp!P8)*DRFR!$C8+(drdp!J8+drdp!S8)*DRFR!$D8)</f>
        <v>0</v>
      </c>
      <c r="H8" s="18">
        <f>Model!$W$4*((drdp!B8)*DRFR!$B8+(drdp!E8)*DRFR!$C8+(drdp!H8)*DRFR!$D8)</f>
        <v>0</v>
      </c>
      <c r="I8" s="18">
        <f>Model!$W$4*((drdp!C8)*DRFR!$B8+(drdp!F8)*DRFR!$C8+(drdp!I8)*DRFR!$D8)</f>
        <v>0</v>
      </c>
      <c r="J8" s="18">
        <f>Model!$W$4*((drdp!D8)*DRFR!$B8+(drdp!G8)*DRFR!$C8+(drdp!J8)*DRFR!$D8)</f>
        <v>0.35</v>
      </c>
      <c r="K8" s="21">
        <f t="shared" si="1"/>
        <v>0</v>
      </c>
      <c r="L8" s="21">
        <f t="shared" si="2"/>
        <v>0</v>
      </c>
      <c r="M8" s="21">
        <f t="shared" si="3"/>
        <v>0</v>
      </c>
      <c r="N8" s="21">
        <f t="shared" si="4"/>
        <v>0</v>
      </c>
      <c r="O8" s="21">
        <f t="shared" si="5"/>
        <v>0</v>
      </c>
      <c r="P8" s="21">
        <f t="shared" si="6"/>
        <v>0</v>
      </c>
      <c r="Q8" s="19">
        <f t="shared" si="8"/>
        <v>0</v>
      </c>
      <c r="R8" s="19">
        <f t="shared" si="9"/>
        <v>0</v>
      </c>
      <c r="S8" s="19">
        <f t="shared" si="10"/>
        <v>0.12249999999999998</v>
      </c>
      <c r="T8" s="19">
        <f t="shared" si="11"/>
        <v>0</v>
      </c>
      <c r="U8" s="19">
        <f t="shared" si="12"/>
        <v>0</v>
      </c>
      <c r="V8" s="19">
        <f t="shared" si="13"/>
        <v>0</v>
      </c>
    </row>
    <row r="9" spans="1:22" x14ac:dyDescent="0.25">
      <c r="A9" s="26">
        <f>Wellpath!E9</f>
        <v>600</v>
      </c>
      <c r="B9" s="68">
        <v>1</v>
      </c>
      <c r="C9" s="22">
        <v>0</v>
      </c>
      <c r="D9" s="22">
        <v>0</v>
      </c>
      <c r="E9" s="20">
        <f>Model!$W$4*((drdp!B9+drdp!K9)*DRFR!$B9+(drdp!E9+drdp!N9)*DRFR!$C9+(drdp!H9+drdp!Q9)*DRFR!$D9)</f>
        <v>0</v>
      </c>
      <c r="F9" s="20">
        <f>Model!$W$4*((drdp!C9+drdp!L9)*DRFR!$B9+(drdp!F9+drdp!O9)*DRFR!$C9+(drdp!I9+drdp!R9)*DRFR!$D9)</f>
        <v>0</v>
      </c>
      <c r="G9" s="20">
        <f>Model!$W$4*((drdp!D9+drdp!M9)*DRFR!$B9+(drdp!G9+drdp!P9)*DRFR!$C9+(drdp!J9+drdp!S9)*DRFR!$D9)</f>
        <v>0</v>
      </c>
      <c r="H9" s="18">
        <f>Model!$W$4*((drdp!B9)*DRFR!$B9+(drdp!E9)*DRFR!$C9+(drdp!H9)*DRFR!$D9)</f>
        <v>0</v>
      </c>
      <c r="I9" s="18">
        <f>Model!$W$4*((drdp!C9)*DRFR!$B9+(drdp!F9)*DRFR!$C9+(drdp!I9)*DRFR!$D9)</f>
        <v>0</v>
      </c>
      <c r="J9" s="18">
        <f>Model!$W$4*((drdp!D9)*DRFR!$B9+(drdp!G9)*DRFR!$C9+(drdp!J9)*DRFR!$D9)</f>
        <v>0.35</v>
      </c>
      <c r="K9" s="21">
        <f t="shared" si="1"/>
        <v>0</v>
      </c>
      <c r="L9" s="21">
        <f t="shared" si="2"/>
        <v>0</v>
      </c>
      <c r="M9" s="21">
        <f t="shared" si="3"/>
        <v>0</v>
      </c>
      <c r="N9" s="21">
        <f t="shared" si="4"/>
        <v>0</v>
      </c>
      <c r="O9" s="21">
        <f t="shared" si="5"/>
        <v>0</v>
      </c>
      <c r="P9" s="21">
        <f t="shared" si="6"/>
        <v>0</v>
      </c>
      <c r="Q9" s="19">
        <f t="shared" si="8"/>
        <v>0</v>
      </c>
      <c r="R9" s="19">
        <f t="shared" si="9"/>
        <v>0</v>
      </c>
      <c r="S9" s="19">
        <f t="shared" si="10"/>
        <v>0.12249999999999998</v>
      </c>
      <c r="T9" s="19">
        <f t="shared" si="11"/>
        <v>0</v>
      </c>
      <c r="U9" s="19">
        <f t="shared" si="12"/>
        <v>0</v>
      </c>
      <c r="V9" s="19">
        <f t="shared" si="13"/>
        <v>0</v>
      </c>
    </row>
    <row r="10" spans="1:22" x14ac:dyDescent="0.25">
      <c r="A10" s="26">
        <f>Wellpath!E10</f>
        <v>700</v>
      </c>
      <c r="B10" s="68">
        <v>1</v>
      </c>
      <c r="C10" s="22">
        <v>0</v>
      </c>
      <c r="D10" s="22">
        <v>0</v>
      </c>
      <c r="E10" s="20">
        <f>Model!$W$4*((drdp!B10+drdp!K10)*DRFR!$B10+(drdp!E10+drdp!N10)*DRFR!$C10+(drdp!H10+drdp!Q10)*DRFR!$D10)</f>
        <v>0</v>
      </c>
      <c r="F10" s="20">
        <f>Model!$W$4*((drdp!C10+drdp!L10)*DRFR!$B10+(drdp!F10+drdp!O10)*DRFR!$C10+(drdp!I10+drdp!R10)*DRFR!$D10)</f>
        <v>0</v>
      </c>
      <c r="G10" s="20">
        <f>Model!$W$4*((drdp!D10+drdp!M10)*DRFR!$B10+(drdp!G10+drdp!P10)*DRFR!$C10+(drdp!J10+drdp!S10)*DRFR!$D10)</f>
        <v>0</v>
      </c>
      <c r="H10" s="18">
        <f>Model!$W$4*((drdp!B10)*DRFR!$B10+(drdp!E10)*DRFR!$C10+(drdp!H10)*DRFR!$D10)</f>
        <v>0</v>
      </c>
      <c r="I10" s="18">
        <f>Model!$W$4*((drdp!C10)*DRFR!$B10+(drdp!F10)*DRFR!$C10+(drdp!I10)*DRFR!$D10)</f>
        <v>0</v>
      </c>
      <c r="J10" s="18">
        <f>Model!$W$4*((drdp!D10)*DRFR!$B10+(drdp!G10)*DRFR!$C10+(drdp!J10)*DRFR!$D10)</f>
        <v>0.35</v>
      </c>
      <c r="K10" s="21">
        <f t="shared" si="1"/>
        <v>0</v>
      </c>
      <c r="L10" s="21">
        <f t="shared" si="2"/>
        <v>0</v>
      </c>
      <c r="M10" s="21">
        <f t="shared" si="3"/>
        <v>0</v>
      </c>
      <c r="N10" s="21">
        <f t="shared" si="4"/>
        <v>0</v>
      </c>
      <c r="O10" s="21">
        <f t="shared" si="5"/>
        <v>0</v>
      </c>
      <c r="P10" s="21">
        <f t="shared" si="6"/>
        <v>0</v>
      </c>
      <c r="Q10" s="19">
        <f t="shared" si="8"/>
        <v>0</v>
      </c>
      <c r="R10" s="19">
        <f t="shared" si="9"/>
        <v>0</v>
      </c>
      <c r="S10" s="19">
        <f t="shared" si="10"/>
        <v>0.12249999999999998</v>
      </c>
      <c r="T10" s="19">
        <f t="shared" si="11"/>
        <v>0</v>
      </c>
      <c r="U10" s="19">
        <f t="shared" si="12"/>
        <v>0</v>
      </c>
      <c r="V10" s="19">
        <f t="shared" si="13"/>
        <v>0</v>
      </c>
    </row>
    <row r="11" spans="1:22" x14ac:dyDescent="0.25">
      <c r="A11" s="26">
        <f>Wellpath!E11</f>
        <v>800</v>
      </c>
      <c r="B11" s="68">
        <v>1</v>
      </c>
      <c r="C11" s="22">
        <v>0</v>
      </c>
      <c r="D11" s="22">
        <v>0</v>
      </c>
      <c r="E11" s="20">
        <f>Model!$W$4*((drdp!B11+drdp!K11)*DRFR!$B11+(drdp!E11+drdp!N11)*DRFR!$C11+(drdp!H11+drdp!Q11)*DRFR!$D11)</f>
        <v>0</v>
      </c>
      <c r="F11" s="20">
        <f>Model!$W$4*((drdp!C11+drdp!L11)*DRFR!$B11+(drdp!F11+drdp!O11)*DRFR!$C11+(drdp!I11+drdp!R11)*DRFR!$D11)</f>
        <v>0</v>
      </c>
      <c r="G11" s="20">
        <f>Model!$W$4*((drdp!D11+drdp!M11)*DRFR!$B11+(drdp!G11+drdp!P11)*DRFR!$C11+(drdp!J11+drdp!S11)*DRFR!$D11)</f>
        <v>0</v>
      </c>
      <c r="H11" s="18">
        <f>Model!$W$4*((drdp!B11)*DRFR!$B11+(drdp!E11)*DRFR!$C11+(drdp!H11)*DRFR!$D11)</f>
        <v>0</v>
      </c>
      <c r="I11" s="18">
        <f>Model!$W$4*((drdp!C11)*DRFR!$B11+(drdp!F11)*DRFR!$C11+(drdp!I11)*DRFR!$D11)</f>
        <v>0</v>
      </c>
      <c r="J11" s="18">
        <f>Model!$W$4*((drdp!D11)*DRFR!$B11+(drdp!G11)*DRFR!$C11+(drdp!J11)*DRFR!$D11)</f>
        <v>0.35</v>
      </c>
      <c r="K11" s="21">
        <f t="shared" si="1"/>
        <v>0</v>
      </c>
      <c r="L11" s="21">
        <f t="shared" si="2"/>
        <v>0</v>
      </c>
      <c r="M11" s="21">
        <f t="shared" si="3"/>
        <v>0</v>
      </c>
      <c r="N11" s="21">
        <f t="shared" si="4"/>
        <v>0</v>
      </c>
      <c r="O11" s="21">
        <f t="shared" si="5"/>
        <v>0</v>
      </c>
      <c r="P11" s="21">
        <f t="shared" si="6"/>
        <v>0</v>
      </c>
      <c r="Q11" s="19">
        <f t="shared" si="8"/>
        <v>0</v>
      </c>
      <c r="R11" s="19">
        <f t="shared" si="9"/>
        <v>0</v>
      </c>
      <c r="S11" s="19">
        <f t="shared" si="10"/>
        <v>0.12249999999999998</v>
      </c>
      <c r="T11" s="19">
        <f t="shared" si="11"/>
        <v>0</v>
      </c>
      <c r="U11" s="19">
        <f t="shared" si="12"/>
        <v>0</v>
      </c>
      <c r="V11" s="19">
        <f t="shared" si="13"/>
        <v>0</v>
      </c>
    </row>
    <row r="12" spans="1:22" x14ac:dyDescent="0.25">
      <c r="A12" s="26">
        <f>Wellpath!E12</f>
        <v>900</v>
      </c>
      <c r="B12" s="68">
        <v>1</v>
      </c>
      <c r="C12" s="22">
        <v>0</v>
      </c>
      <c r="D12" s="22">
        <v>0</v>
      </c>
      <c r="E12" s="20">
        <f>Model!$W$4*((drdp!B12+drdp!K12)*DRFR!$B12+(drdp!E12+drdp!N12)*DRFR!$C12+(drdp!H12+drdp!Q12)*DRFR!$D12)</f>
        <v>0</v>
      </c>
      <c r="F12" s="20">
        <f>Model!$W$4*((drdp!C12+drdp!L12)*DRFR!$B12+(drdp!F12+drdp!O12)*DRFR!$C12+(drdp!I12+drdp!R12)*DRFR!$D12)</f>
        <v>0</v>
      </c>
      <c r="G12" s="20">
        <f>Model!$W$4*((drdp!D12+drdp!M12)*DRFR!$B12+(drdp!G12+drdp!P12)*DRFR!$C12+(drdp!J12+drdp!S12)*DRFR!$D12)</f>
        <v>0</v>
      </c>
      <c r="H12" s="18">
        <f>Model!$W$4*((drdp!B12)*DRFR!$B12+(drdp!E12)*DRFR!$C12+(drdp!H12)*DRFR!$D12)</f>
        <v>0</v>
      </c>
      <c r="I12" s="18">
        <f>Model!$W$4*((drdp!C12)*DRFR!$B12+(drdp!F12)*DRFR!$C12+(drdp!I12)*DRFR!$D12)</f>
        <v>0</v>
      </c>
      <c r="J12" s="18">
        <f>Model!$W$4*((drdp!D12)*DRFR!$B12+(drdp!G12)*DRFR!$C12+(drdp!J12)*DRFR!$D12)</f>
        <v>0.35</v>
      </c>
      <c r="K12" s="21">
        <f t="shared" si="1"/>
        <v>0</v>
      </c>
      <c r="L12" s="21">
        <f t="shared" si="2"/>
        <v>0</v>
      </c>
      <c r="M12" s="21">
        <f t="shared" si="3"/>
        <v>0</v>
      </c>
      <c r="N12" s="21">
        <f t="shared" si="4"/>
        <v>0</v>
      </c>
      <c r="O12" s="21">
        <f t="shared" si="5"/>
        <v>0</v>
      </c>
      <c r="P12" s="21">
        <f t="shared" si="6"/>
        <v>0</v>
      </c>
      <c r="Q12" s="19">
        <f t="shared" si="8"/>
        <v>0</v>
      </c>
      <c r="R12" s="19">
        <f t="shared" si="9"/>
        <v>0</v>
      </c>
      <c r="S12" s="19">
        <f t="shared" si="10"/>
        <v>0.12249999999999998</v>
      </c>
      <c r="T12" s="19">
        <f t="shared" si="11"/>
        <v>0</v>
      </c>
      <c r="U12" s="19">
        <f t="shared" si="12"/>
        <v>0</v>
      </c>
      <c r="V12" s="19">
        <f t="shared" si="13"/>
        <v>0</v>
      </c>
    </row>
    <row r="13" spans="1:22" x14ac:dyDescent="0.25">
      <c r="A13" s="26">
        <f>Wellpath!E13</f>
        <v>1000</v>
      </c>
      <c r="B13" s="68">
        <v>1</v>
      </c>
      <c r="C13" s="22">
        <v>0</v>
      </c>
      <c r="D13" s="22">
        <v>0</v>
      </c>
      <c r="E13" s="20">
        <f>Model!$W$4*((drdp!B13+drdp!K13)*DRFR!$B13+(drdp!E13+drdp!N13)*DRFR!$C13+(drdp!H13+drdp!Q13)*DRFR!$D13)</f>
        <v>0</v>
      </c>
      <c r="F13" s="20">
        <f>Model!$W$4*((drdp!C13+drdp!L13)*DRFR!$B13+(drdp!F13+drdp!O13)*DRFR!$C13+(drdp!I13+drdp!R13)*DRFR!$D13)</f>
        <v>0</v>
      </c>
      <c r="G13" s="20">
        <f>Model!$W$4*((drdp!D13+drdp!M13)*DRFR!$B13+(drdp!G13+drdp!P13)*DRFR!$C13+(drdp!J13+drdp!S13)*DRFR!$D13)</f>
        <v>0</v>
      </c>
      <c r="H13" s="18">
        <f>Model!$W$4*((drdp!B13)*DRFR!$B13+(drdp!E13)*DRFR!$C13+(drdp!H13)*DRFR!$D13)</f>
        <v>0</v>
      </c>
      <c r="I13" s="18">
        <f>Model!$W$4*((drdp!C13)*DRFR!$B13+(drdp!F13)*DRFR!$C13+(drdp!I13)*DRFR!$D13)</f>
        <v>0</v>
      </c>
      <c r="J13" s="18">
        <f>Model!$W$4*((drdp!D13)*DRFR!$B13+(drdp!G13)*DRFR!$C13+(drdp!J13)*DRFR!$D13)</f>
        <v>0.35</v>
      </c>
      <c r="K13" s="21">
        <f t="shared" si="1"/>
        <v>0</v>
      </c>
      <c r="L13" s="21">
        <f t="shared" si="2"/>
        <v>0</v>
      </c>
      <c r="M13" s="21">
        <f t="shared" si="3"/>
        <v>0</v>
      </c>
      <c r="N13" s="21">
        <f t="shared" si="4"/>
        <v>0</v>
      </c>
      <c r="O13" s="21">
        <f t="shared" si="5"/>
        <v>0</v>
      </c>
      <c r="P13" s="21">
        <f t="shared" si="6"/>
        <v>0</v>
      </c>
      <c r="Q13" s="19">
        <f t="shared" si="8"/>
        <v>0</v>
      </c>
      <c r="R13" s="19">
        <f t="shared" si="9"/>
        <v>0</v>
      </c>
      <c r="S13" s="19">
        <f t="shared" si="10"/>
        <v>0.12249999999999998</v>
      </c>
      <c r="T13" s="19">
        <f t="shared" si="11"/>
        <v>0</v>
      </c>
      <c r="U13" s="19">
        <f t="shared" si="12"/>
        <v>0</v>
      </c>
      <c r="V13" s="19">
        <f t="shared" si="13"/>
        <v>0</v>
      </c>
    </row>
    <row r="14" spans="1:22" x14ac:dyDescent="0.25">
      <c r="A14" s="26">
        <f>Wellpath!E14</f>
        <v>1100</v>
      </c>
      <c r="B14" s="68">
        <v>1</v>
      </c>
      <c r="C14" s="22">
        <v>0</v>
      </c>
      <c r="D14" s="22">
        <v>0</v>
      </c>
      <c r="E14" s="20">
        <f>Model!$W$4*((drdp!B14+drdp!K14)*DRFR!$B14+(drdp!E14+drdp!N14)*DRFR!$C14+(drdp!H14+drdp!Q14)*DRFR!$D14)</f>
        <v>0</v>
      </c>
      <c r="F14" s="20">
        <f>Model!$W$4*((drdp!C14+drdp!L14)*DRFR!$B14+(drdp!F14+drdp!O14)*DRFR!$C14+(drdp!I14+drdp!R14)*DRFR!$D14)</f>
        <v>0</v>
      </c>
      <c r="G14" s="20">
        <f>Model!$W$4*((drdp!D14+drdp!M14)*DRFR!$B14+(drdp!G14+drdp!P14)*DRFR!$C14+(drdp!J14+drdp!S14)*DRFR!$D14)</f>
        <v>0</v>
      </c>
      <c r="H14" s="18">
        <f>Model!$W$4*((drdp!B14)*DRFR!$B14+(drdp!E14)*DRFR!$C14+(drdp!H14)*DRFR!$D14)</f>
        <v>0</v>
      </c>
      <c r="I14" s="18">
        <f>Model!$W$4*((drdp!C14)*DRFR!$B14+(drdp!F14)*DRFR!$C14+(drdp!I14)*DRFR!$D14)</f>
        <v>0</v>
      </c>
      <c r="J14" s="18">
        <f>Model!$W$4*((drdp!D14)*DRFR!$B14+(drdp!G14)*DRFR!$C14+(drdp!J14)*DRFR!$D14)</f>
        <v>0.35</v>
      </c>
      <c r="K14" s="21">
        <f t="shared" si="1"/>
        <v>0</v>
      </c>
      <c r="L14" s="21">
        <f t="shared" si="2"/>
        <v>0</v>
      </c>
      <c r="M14" s="21">
        <f t="shared" si="3"/>
        <v>0</v>
      </c>
      <c r="N14" s="21">
        <f t="shared" si="4"/>
        <v>0</v>
      </c>
      <c r="O14" s="21">
        <f t="shared" si="5"/>
        <v>0</v>
      </c>
      <c r="P14" s="21">
        <f t="shared" si="6"/>
        <v>0</v>
      </c>
      <c r="Q14" s="19">
        <f t="shared" si="8"/>
        <v>0</v>
      </c>
      <c r="R14" s="19">
        <f t="shared" si="9"/>
        <v>0</v>
      </c>
      <c r="S14" s="19">
        <f t="shared" si="10"/>
        <v>0.12249999999999998</v>
      </c>
      <c r="T14" s="19">
        <f t="shared" si="11"/>
        <v>0</v>
      </c>
      <c r="U14" s="19">
        <f t="shared" si="12"/>
        <v>0</v>
      </c>
      <c r="V14" s="19">
        <f t="shared" si="13"/>
        <v>0</v>
      </c>
    </row>
    <row r="15" spans="1:22" x14ac:dyDescent="0.25">
      <c r="A15" s="26">
        <f>Wellpath!E15</f>
        <v>1200</v>
      </c>
      <c r="B15" s="68">
        <v>1</v>
      </c>
      <c r="C15" s="22">
        <v>0</v>
      </c>
      <c r="D15" s="22">
        <v>0</v>
      </c>
      <c r="E15" s="20">
        <f>Model!$W$4*((drdp!B15+drdp!K15)*DRFR!$B15+(drdp!E15+drdp!N15)*DRFR!$C15+(drdp!H15+drdp!Q15)*DRFR!$D15)</f>
        <v>0</v>
      </c>
      <c r="F15" s="20">
        <f>Model!$W$4*((drdp!C15+drdp!L15)*DRFR!$B15+(drdp!F15+drdp!O15)*DRFR!$C15+(drdp!I15+drdp!R15)*DRFR!$D15)</f>
        <v>0</v>
      </c>
      <c r="G15" s="20">
        <f>Model!$W$4*((drdp!D15+drdp!M15)*DRFR!$B15+(drdp!G15+drdp!P15)*DRFR!$C15+(drdp!J15+drdp!S15)*DRFR!$D15)</f>
        <v>0</v>
      </c>
      <c r="H15" s="18">
        <f>Model!$W$4*((drdp!B15)*DRFR!$B15+(drdp!E15)*DRFR!$C15+(drdp!H15)*DRFR!$D15)</f>
        <v>0</v>
      </c>
      <c r="I15" s="18">
        <f>Model!$W$4*((drdp!C15)*DRFR!$B15+(drdp!F15)*DRFR!$C15+(drdp!I15)*DRFR!$D15)</f>
        <v>0</v>
      </c>
      <c r="J15" s="18">
        <f>Model!$W$4*((drdp!D15)*DRFR!$B15+(drdp!G15)*DRFR!$C15+(drdp!J15)*DRFR!$D15)</f>
        <v>0.35</v>
      </c>
      <c r="K15" s="21">
        <f t="shared" si="1"/>
        <v>0</v>
      </c>
      <c r="L15" s="21">
        <f t="shared" si="2"/>
        <v>0</v>
      </c>
      <c r="M15" s="21">
        <f t="shared" si="3"/>
        <v>0</v>
      </c>
      <c r="N15" s="21">
        <f t="shared" si="4"/>
        <v>0</v>
      </c>
      <c r="O15" s="21">
        <f t="shared" si="5"/>
        <v>0</v>
      </c>
      <c r="P15" s="21">
        <f t="shared" si="6"/>
        <v>0</v>
      </c>
      <c r="Q15" s="19">
        <f t="shared" si="8"/>
        <v>0</v>
      </c>
      <c r="R15" s="19">
        <f t="shared" si="9"/>
        <v>0</v>
      </c>
      <c r="S15" s="19">
        <f t="shared" si="10"/>
        <v>0.12249999999999998</v>
      </c>
      <c r="T15" s="19">
        <f t="shared" si="11"/>
        <v>0</v>
      </c>
      <c r="U15" s="19">
        <f t="shared" si="12"/>
        <v>0</v>
      </c>
      <c r="V15" s="19">
        <f t="shared" si="13"/>
        <v>0</v>
      </c>
    </row>
    <row r="16" spans="1:22" x14ac:dyDescent="0.25">
      <c r="A16" s="26">
        <f>Wellpath!E16</f>
        <v>1300</v>
      </c>
      <c r="B16" s="68">
        <v>1</v>
      </c>
      <c r="C16" s="22">
        <v>0</v>
      </c>
      <c r="D16" s="22">
        <v>0</v>
      </c>
      <c r="E16" s="20">
        <f>Model!$W$4*((drdp!B16+drdp!K16)*DRFR!$B16+(drdp!E16+drdp!N16)*DRFR!$C16+(drdp!H16+drdp!Q16)*DRFR!$D16)</f>
        <v>0</v>
      </c>
      <c r="F16" s="20">
        <f>Model!$W$4*((drdp!C16+drdp!L16)*DRFR!$B16+(drdp!F16+drdp!O16)*DRFR!$C16+(drdp!I16+drdp!R16)*DRFR!$D16)</f>
        <v>0</v>
      </c>
      <c r="G16" s="20">
        <f>Model!$W$4*((drdp!D16+drdp!M16)*DRFR!$B16+(drdp!G16+drdp!P16)*DRFR!$C16+(drdp!J16+drdp!S16)*DRFR!$D16)</f>
        <v>0</v>
      </c>
      <c r="H16" s="18">
        <f>Model!$W$4*((drdp!B16)*DRFR!$B16+(drdp!E16)*DRFR!$C16+(drdp!H16)*DRFR!$D16)</f>
        <v>0</v>
      </c>
      <c r="I16" s="18">
        <f>Model!$W$4*((drdp!C16)*DRFR!$B16+(drdp!F16)*DRFR!$C16+(drdp!I16)*DRFR!$D16)</f>
        <v>0</v>
      </c>
      <c r="J16" s="18">
        <f>Model!$W$4*((drdp!D16)*DRFR!$B16+(drdp!G16)*DRFR!$C16+(drdp!J16)*DRFR!$D16)</f>
        <v>0.35</v>
      </c>
      <c r="K16" s="21">
        <f t="shared" si="1"/>
        <v>0</v>
      </c>
      <c r="L16" s="21">
        <f t="shared" si="2"/>
        <v>0</v>
      </c>
      <c r="M16" s="21">
        <f t="shared" si="3"/>
        <v>0</v>
      </c>
      <c r="N16" s="21">
        <f t="shared" si="4"/>
        <v>0</v>
      </c>
      <c r="O16" s="21">
        <f t="shared" si="5"/>
        <v>0</v>
      </c>
      <c r="P16" s="21">
        <f t="shared" si="6"/>
        <v>0</v>
      </c>
      <c r="Q16" s="19">
        <f t="shared" si="8"/>
        <v>0</v>
      </c>
      <c r="R16" s="19">
        <f t="shared" si="9"/>
        <v>0</v>
      </c>
      <c r="S16" s="19">
        <f t="shared" si="10"/>
        <v>0.12249999999999998</v>
      </c>
      <c r="T16" s="19">
        <f t="shared" si="11"/>
        <v>0</v>
      </c>
      <c r="U16" s="19">
        <f t="shared" si="12"/>
        <v>0</v>
      </c>
      <c r="V16" s="19">
        <f t="shared" si="13"/>
        <v>0</v>
      </c>
    </row>
    <row r="17" spans="1:22" x14ac:dyDescent="0.25">
      <c r="A17" s="26">
        <f>Wellpath!E17</f>
        <v>1400</v>
      </c>
      <c r="B17" s="68">
        <v>1</v>
      </c>
      <c r="C17" s="22">
        <v>0</v>
      </c>
      <c r="D17" s="22">
        <v>0</v>
      </c>
      <c r="E17" s="20">
        <f>Model!$W$4*((drdp!B17+drdp!K17)*DRFR!$B17+(drdp!E17+drdp!N17)*DRFR!$C17+(drdp!H17+drdp!Q17)*DRFR!$D17)</f>
        <v>0</v>
      </c>
      <c r="F17" s="20">
        <f>Model!$W$4*((drdp!C17+drdp!L17)*DRFR!$B17+(drdp!F17+drdp!O17)*DRFR!$C17+(drdp!I17+drdp!R17)*DRFR!$D17)</f>
        <v>0</v>
      </c>
      <c r="G17" s="20">
        <f>Model!$W$4*((drdp!D17+drdp!M17)*DRFR!$B17+(drdp!G17+drdp!P17)*DRFR!$C17+(drdp!J17+drdp!S17)*DRFR!$D17)</f>
        <v>0</v>
      </c>
      <c r="H17" s="18">
        <f>Model!$W$4*((drdp!B17)*DRFR!$B17+(drdp!E17)*DRFR!$C17+(drdp!H17)*DRFR!$D17)</f>
        <v>0</v>
      </c>
      <c r="I17" s="18">
        <f>Model!$W$4*((drdp!C17)*DRFR!$B17+(drdp!F17)*DRFR!$C17+(drdp!I17)*DRFR!$D17)</f>
        <v>0</v>
      </c>
      <c r="J17" s="18">
        <f>Model!$W$4*((drdp!D17)*DRFR!$B17+(drdp!G17)*DRFR!$C17+(drdp!J17)*DRFR!$D17)</f>
        <v>0.35</v>
      </c>
      <c r="K17" s="21">
        <f t="shared" si="1"/>
        <v>0</v>
      </c>
      <c r="L17" s="21">
        <f t="shared" si="2"/>
        <v>0</v>
      </c>
      <c r="M17" s="21">
        <f t="shared" si="3"/>
        <v>0</v>
      </c>
      <c r="N17" s="21">
        <f t="shared" si="4"/>
        <v>0</v>
      </c>
      <c r="O17" s="21">
        <f t="shared" si="5"/>
        <v>0</v>
      </c>
      <c r="P17" s="21">
        <f t="shared" si="6"/>
        <v>0</v>
      </c>
      <c r="Q17" s="19">
        <f t="shared" si="8"/>
        <v>0</v>
      </c>
      <c r="R17" s="19">
        <f t="shared" si="9"/>
        <v>0</v>
      </c>
      <c r="S17" s="19">
        <f t="shared" si="10"/>
        <v>0.12249999999999998</v>
      </c>
      <c r="T17" s="19">
        <f t="shared" si="11"/>
        <v>0</v>
      </c>
      <c r="U17" s="19">
        <f t="shared" si="12"/>
        <v>0</v>
      </c>
      <c r="V17" s="19">
        <f t="shared" si="13"/>
        <v>0</v>
      </c>
    </row>
    <row r="18" spans="1:22" x14ac:dyDescent="0.25">
      <c r="A18" s="26">
        <f>Wellpath!E18</f>
        <v>1500</v>
      </c>
      <c r="B18" s="68">
        <v>1</v>
      </c>
      <c r="C18" s="22">
        <v>0</v>
      </c>
      <c r="D18" s="22">
        <v>0</v>
      </c>
      <c r="E18" s="20">
        <f>Model!$W$4*((drdp!B18+drdp!K18)*DRFR!$B18+(drdp!E18+drdp!N18)*DRFR!$C18+(drdp!H18+drdp!Q18)*DRFR!$D18)</f>
        <v>0</v>
      </c>
      <c r="F18" s="20">
        <f>Model!$W$4*((drdp!C18+drdp!L18)*DRFR!$B18+(drdp!F18+drdp!O18)*DRFR!$C18+(drdp!I18+drdp!R18)*DRFR!$D18)</f>
        <v>0</v>
      </c>
      <c r="G18" s="20">
        <f>Model!$W$4*((drdp!D18+drdp!M18)*DRFR!$B18+(drdp!G18+drdp!P18)*DRFR!$C18+(drdp!J18+drdp!S18)*DRFR!$D18)</f>
        <v>0</v>
      </c>
      <c r="H18" s="18">
        <f>Model!$W$4*((drdp!B18)*DRFR!$B18+(drdp!E18)*DRFR!$C18+(drdp!H18)*DRFR!$D18)</f>
        <v>0</v>
      </c>
      <c r="I18" s="18">
        <f>Model!$W$4*((drdp!C18)*DRFR!$B18+(drdp!F18)*DRFR!$C18+(drdp!I18)*DRFR!$D18)</f>
        <v>0</v>
      </c>
      <c r="J18" s="18">
        <f>Model!$W$4*((drdp!D18)*DRFR!$B18+(drdp!G18)*DRFR!$C18+(drdp!J18)*DRFR!$D18)</f>
        <v>0.35</v>
      </c>
      <c r="K18" s="21">
        <f t="shared" si="1"/>
        <v>0</v>
      </c>
      <c r="L18" s="21">
        <f t="shared" si="2"/>
        <v>0</v>
      </c>
      <c r="M18" s="21">
        <f t="shared" si="3"/>
        <v>0</v>
      </c>
      <c r="N18" s="21">
        <f t="shared" si="4"/>
        <v>0</v>
      </c>
      <c r="O18" s="21">
        <f t="shared" si="5"/>
        <v>0</v>
      </c>
      <c r="P18" s="21">
        <f t="shared" si="6"/>
        <v>0</v>
      </c>
      <c r="Q18" s="19">
        <f t="shared" si="8"/>
        <v>0</v>
      </c>
      <c r="R18" s="19">
        <f t="shared" si="9"/>
        <v>0</v>
      </c>
      <c r="S18" s="19">
        <f t="shared" si="10"/>
        <v>0.12249999999999998</v>
      </c>
      <c r="T18" s="19">
        <f t="shared" si="11"/>
        <v>0</v>
      </c>
      <c r="U18" s="19">
        <f t="shared" si="12"/>
        <v>0</v>
      </c>
      <c r="V18" s="19">
        <f t="shared" si="13"/>
        <v>0</v>
      </c>
    </row>
    <row r="19" spans="1:22" x14ac:dyDescent="0.25">
      <c r="A19" s="26">
        <f>Wellpath!E19</f>
        <v>1600</v>
      </c>
      <c r="B19" s="68">
        <v>1</v>
      </c>
      <c r="C19" s="22">
        <v>0</v>
      </c>
      <c r="D19" s="22">
        <v>0</v>
      </c>
      <c r="E19" s="20">
        <f>Model!$W$4*((drdp!B19+drdp!K19)*DRFR!$B19+(drdp!E19+drdp!N19)*DRFR!$C19+(drdp!H19+drdp!Q19)*DRFR!$D19)</f>
        <v>0</v>
      </c>
      <c r="F19" s="20">
        <f>Model!$W$4*((drdp!C19+drdp!L19)*DRFR!$B19+(drdp!F19+drdp!O19)*DRFR!$C19+(drdp!I19+drdp!R19)*DRFR!$D19)</f>
        <v>0</v>
      </c>
      <c r="G19" s="20">
        <f>Model!$W$4*((drdp!D19+drdp!M19)*DRFR!$B19+(drdp!G19+drdp!P19)*DRFR!$C19+(drdp!J19+drdp!S19)*DRFR!$D19)</f>
        <v>0</v>
      </c>
      <c r="H19" s="18">
        <f>Model!$W$4*((drdp!B19)*DRFR!$B19+(drdp!E19)*DRFR!$C19+(drdp!H19)*DRFR!$D19)</f>
        <v>0</v>
      </c>
      <c r="I19" s="18">
        <f>Model!$W$4*((drdp!C19)*DRFR!$B19+(drdp!F19)*DRFR!$C19+(drdp!I19)*DRFR!$D19)</f>
        <v>0</v>
      </c>
      <c r="J19" s="18">
        <f>Model!$W$4*((drdp!D19)*DRFR!$B19+(drdp!G19)*DRFR!$C19+(drdp!J19)*DRFR!$D19)</f>
        <v>0.35</v>
      </c>
      <c r="K19" s="21">
        <f t="shared" si="1"/>
        <v>0</v>
      </c>
      <c r="L19" s="21">
        <f t="shared" si="2"/>
        <v>0</v>
      </c>
      <c r="M19" s="21">
        <f t="shared" si="3"/>
        <v>0</v>
      </c>
      <c r="N19" s="21">
        <f t="shared" si="4"/>
        <v>0</v>
      </c>
      <c r="O19" s="21">
        <f t="shared" si="5"/>
        <v>0</v>
      </c>
      <c r="P19" s="21">
        <f t="shared" si="6"/>
        <v>0</v>
      </c>
      <c r="Q19" s="19">
        <f t="shared" si="8"/>
        <v>0</v>
      </c>
      <c r="R19" s="19">
        <f t="shared" si="9"/>
        <v>0</v>
      </c>
      <c r="S19" s="19">
        <f t="shared" si="10"/>
        <v>0.12249999999999998</v>
      </c>
      <c r="T19" s="19">
        <f t="shared" si="11"/>
        <v>0</v>
      </c>
      <c r="U19" s="19">
        <f t="shared" si="12"/>
        <v>0</v>
      </c>
      <c r="V19" s="19">
        <f t="shared" si="13"/>
        <v>0</v>
      </c>
    </row>
    <row r="20" spans="1:22" x14ac:dyDescent="0.25">
      <c r="A20" s="26">
        <f>Wellpath!E20</f>
        <v>1700</v>
      </c>
      <c r="B20" s="68">
        <v>1</v>
      </c>
      <c r="C20" s="22">
        <v>0</v>
      </c>
      <c r="D20" s="22">
        <v>0</v>
      </c>
      <c r="E20" s="20">
        <f>Model!$W$4*((drdp!B20+drdp!K20)*DRFR!$B20+(drdp!E20+drdp!N20)*DRFR!$C20+(drdp!H20+drdp!Q20)*DRFR!$D20)</f>
        <v>0</v>
      </c>
      <c r="F20" s="20">
        <f>Model!$W$4*((drdp!C20+drdp!L20)*DRFR!$B20+(drdp!F20+drdp!O20)*DRFR!$C20+(drdp!I20+drdp!R20)*DRFR!$D20)</f>
        <v>0</v>
      </c>
      <c r="G20" s="20">
        <f>Model!$W$4*((drdp!D20+drdp!M20)*DRFR!$B20+(drdp!G20+drdp!P20)*DRFR!$C20+(drdp!J20+drdp!S20)*DRFR!$D20)</f>
        <v>0</v>
      </c>
      <c r="H20" s="18">
        <f>Model!$W$4*((drdp!B20)*DRFR!$B20+(drdp!E20)*DRFR!$C20+(drdp!H20)*DRFR!$D20)</f>
        <v>0</v>
      </c>
      <c r="I20" s="18">
        <f>Model!$W$4*((drdp!C20)*DRFR!$B20+(drdp!F20)*DRFR!$C20+(drdp!I20)*DRFR!$D20)</f>
        <v>0</v>
      </c>
      <c r="J20" s="18">
        <f>Model!$W$4*((drdp!D20)*DRFR!$B20+(drdp!G20)*DRFR!$C20+(drdp!J20)*DRFR!$D20)</f>
        <v>0.35</v>
      </c>
      <c r="K20" s="21">
        <f t="shared" si="1"/>
        <v>0</v>
      </c>
      <c r="L20" s="21">
        <f t="shared" si="2"/>
        <v>0</v>
      </c>
      <c r="M20" s="21">
        <f t="shared" si="3"/>
        <v>0</v>
      </c>
      <c r="N20" s="21">
        <f t="shared" si="4"/>
        <v>0</v>
      </c>
      <c r="O20" s="21">
        <f t="shared" si="5"/>
        <v>0</v>
      </c>
      <c r="P20" s="21">
        <f t="shared" si="6"/>
        <v>0</v>
      </c>
      <c r="Q20" s="19">
        <f t="shared" si="8"/>
        <v>0</v>
      </c>
      <c r="R20" s="19">
        <f t="shared" si="9"/>
        <v>0</v>
      </c>
      <c r="S20" s="19">
        <f t="shared" si="10"/>
        <v>0.12249999999999998</v>
      </c>
      <c r="T20" s="19">
        <f t="shared" si="11"/>
        <v>0</v>
      </c>
      <c r="U20" s="19">
        <f t="shared" si="12"/>
        <v>0</v>
      </c>
      <c r="V20" s="19">
        <f t="shared" si="13"/>
        <v>0</v>
      </c>
    </row>
    <row r="21" spans="1:22" x14ac:dyDescent="0.25">
      <c r="A21" s="26">
        <f>Wellpath!E21</f>
        <v>1800</v>
      </c>
      <c r="B21" s="68">
        <v>1</v>
      </c>
      <c r="C21" s="22">
        <v>0</v>
      </c>
      <c r="D21" s="22">
        <v>0</v>
      </c>
      <c r="E21" s="20">
        <f>Model!$W$4*((drdp!B21+drdp!K21)*DRFR!$B21+(drdp!E21+drdp!N21)*DRFR!$C21+(drdp!H21+drdp!Q21)*DRFR!$D21)</f>
        <v>0</v>
      </c>
      <c r="F21" s="20">
        <f>Model!$W$4*((drdp!C21+drdp!L21)*DRFR!$B21+(drdp!F21+drdp!O21)*DRFR!$C21+(drdp!I21+drdp!R21)*DRFR!$D21)</f>
        <v>0</v>
      </c>
      <c r="G21" s="20">
        <f>Model!$W$4*((drdp!D21+drdp!M21)*DRFR!$B21+(drdp!G21+drdp!P21)*DRFR!$C21+(drdp!J21+drdp!S21)*DRFR!$D21)</f>
        <v>0</v>
      </c>
      <c r="H21" s="18">
        <f>Model!$W$4*((drdp!B21)*DRFR!$B21+(drdp!E21)*DRFR!$C21+(drdp!H21)*DRFR!$D21)</f>
        <v>0</v>
      </c>
      <c r="I21" s="18">
        <f>Model!$W$4*((drdp!C21)*DRFR!$B21+(drdp!F21)*DRFR!$C21+(drdp!I21)*DRFR!$D21)</f>
        <v>0</v>
      </c>
      <c r="J21" s="18">
        <f>Model!$W$4*((drdp!D21)*DRFR!$B21+(drdp!G21)*DRFR!$C21+(drdp!J21)*DRFR!$D21)</f>
        <v>0.35</v>
      </c>
      <c r="K21" s="21">
        <f t="shared" si="1"/>
        <v>0</v>
      </c>
      <c r="L21" s="21">
        <f t="shared" si="2"/>
        <v>0</v>
      </c>
      <c r="M21" s="21">
        <f t="shared" si="3"/>
        <v>0</v>
      </c>
      <c r="N21" s="21">
        <f t="shared" si="4"/>
        <v>0</v>
      </c>
      <c r="O21" s="21">
        <f t="shared" si="5"/>
        <v>0</v>
      </c>
      <c r="P21" s="21">
        <f t="shared" si="6"/>
        <v>0</v>
      </c>
      <c r="Q21" s="19">
        <f t="shared" si="8"/>
        <v>0</v>
      </c>
      <c r="R21" s="19">
        <f t="shared" si="9"/>
        <v>0</v>
      </c>
      <c r="S21" s="19">
        <f t="shared" si="10"/>
        <v>0.12249999999999998</v>
      </c>
      <c r="T21" s="19">
        <f t="shared" si="11"/>
        <v>0</v>
      </c>
      <c r="U21" s="19">
        <f t="shared" si="12"/>
        <v>0</v>
      </c>
      <c r="V21" s="19">
        <f t="shared" si="13"/>
        <v>0</v>
      </c>
    </row>
    <row r="22" spans="1:22" x14ac:dyDescent="0.25">
      <c r="A22" s="26">
        <f>Wellpath!E22</f>
        <v>1900</v>
      </c>
      <c r="B22" s="68">
        <v>1</v>
      </c>
      <c r="C22" s="22">
        <v>0</v>
      </c>
      <c r="D22" s="22">
        <v>0</v>
      </c>
      <c r="E22" s="20">
        <f>Model!$W$4*((drdp!B22+drdp!K22)*DRFR!$B22+(drdp!E22+drdp!N22)*DRFR!$C22+(drdp!H22+drdp!Q22)*DRFR!$D22)</f>
        <v>0</v>
      </c>
      <c r="F22" s="20">
        <f>Model!$W$4*((drdp!C22+drdp!L22)*DRFR!$B22+(drdp!F22+drdp!O22)*DRFR!$C22+(drdp!I22+drdp!R22)*DRFR!$D22)</f>
        <v>0</v>
      </c>
      <c r="G22" s="20">
        <f>Model!$W$4*((drdp!D22+drdp!M22)*DRFR!$B22+(drdp!G22+drdp!P22)*DRFR!$C22+(drdp!J22+drdp!S22)*DRFR!$D22)</f>
        <v>0</v>
      </c>
      <c r="H22" s="18">
        <f>Model!$W$4*((drdp!B22)*DRFR!$B22+(drdp!E22)*DRFR!$C22+(drdp!H22)*DRFR!$D22)</f>
        <v>0</v>
      </c>
      <c r="I22" s="18">
        <f>Model!$W$4*((drdp!C22)*DRFR!$B22+(drdp!F22)*DRFR!$C22+(drdp!I22)*DRFR!$D22)</f>
        <v>0</v>
      </c>
      <c r="J22" s="18">
        <f>Model!$W$4*((drdp!D22)*DRFR!$B22+(drdp!G22)*DRFR!$C22+(drdp!J22)*DRFR!$D22)</f>
        <v>0.35</v>
      </c>
      <c r="K22" s="21">
        <f t="shared" si="1"/>
        <v>0</v>
      </c>
      <c r="L22" s="21">
        <f t="shared" si="2"/>
        <v>0</v>
      </c>
      <c r="M22" s="21">
        <f t="shared" si="3"/>
        <v>0</v>
      </c>
      <c r="N22" s="21">
        <f t="shared" si="4"/>
        <v>0</v>
      </c>
      <c r="O22" s="21">
        <f t="shared" si="5"/>
        <v>0</v>
      </c>
      <c r="P22" s="21">
        <f t="shared" si="6"/>
        <v>0</v>
      </c>
      <c r="Q22" s="19">
        <f t="shared" si="8"/>
        <v>0</v>
      </c>
      <c r="R22" s="19">
        <f t="shared" si="9"/>
        <v>0</v>
      </c>
      <c r="S22" s="19">
        <f t="shared" si="10"/>
        <v>0.12249999999999998</v>
      </c>
      <c r="T22" s="19">
        <f t="shared" si="11"/>
        <v>0</v>
      </c>
      <c r="U22" s="19">
        <f t="shared" si="12"/>
        <v>0</v>
      </c>
      <c r="V22" s="19">
        <f t="shared" si="13"/>
        <v>0</v>
      </c>
    </row>
    <row r="23" spans="1:22" x14ac:dyDescent="0.25">
      <c r="A23" s="26">
        <f>Wellpath!E23</f>
        <v>2000</v>
      </c>
      <c r="B23" s="68">
        <v>1</v>
      </c>
      <c r="C23" s="22">
        <v>0</v>
      </c>
      <c r="D23" s="22">
        <v>0</v>
      </c>
      <c r="E23" s="20">
        <f>Model!$W$4*((drdp!B23+drdp!K23)*DRFR!$B23+(drdp!E23+drdp!N23)*DRFR!$C23+(drdp!H23+drdp!Q23)*DRFR!$D23)</f>
        <v>-6.103691452610964E-3</v>
      </c>
      <c r="F23" s="20">
        <f>Model!$W$4*((drdp!C23+drdp!L23)*DRFR!$B23+(drdp!F23+drdp!O23)*DRFR!$C23+(drdp!I23+drdp!R23)*DRFR!$D23)</f>
        <v>-2.1314560226537828E-4</v>
      </c>
      <c r="G23" s="20">
        <f>Model!$W$4*((drdp!D23+drdp!M23)*DRFR!$B23+(drdp!G23+drdp!P23)*DRFR!$C23+(drdp!J23+drdp!S23)*DRFR!$D23)</f>
        <v>1.0660527165822219E-4</v>
      </c>
      <c r="H23" s="18">
        <f>Model!$W$4*((drdp!B23)*DRFR!$B23+(drdp!E23)*DRFR!$C23+(drdp!H23)*DRFR!$D23)</f>
        <v>0</v>
      </c>
      <c r="I23" s="18">
        <f>Model!$W$4*((drdp!C23)*DRFR!$B23+(drdp!F23)*DRFR!$C23+(drdp!I23)*DRFR!$D23)</f>
        <v>0</v>
      </c>
      <c r="J23" s="18">
        <f>Model!$W$4*((drdp!D23)*DRFR!$B23+(drdp!G23)*DRFR!$C23+(drdp!J23)*DRFR!$D23)</f>
        <v>0.35</v>
      </c>
      <c r="K23" s="21">
        <f t="shared" si="1"/>
        <v>3.7255049348676141E-5</v>
      </c>
      <c r="L23" s="21">
        <f t="shared" si="2"/>
        <v>4.5431047765070833E-8</v>
      </c>
      <c r="M23" s="21">
        <f t="shared" si="3"/>
        <v>1.1364683945323351E-8</v>
      </c>
      <c r="N23" s="21">
        <f t="shared" si="4"/>
        <v>1.3009749907088055E-6</v>
      </c>
      <c r="O23" s="21">
        <f t="shared" si="5"/>
        <v>-6.5068568542356065E-7</v>
      </c>
      <c r="P23" s="21">
        <f t="shared" si="6"/>
        <v>-2.272244483225603E-8</v>
      </c>
      <c r="Q23" s="19">
        <f t="shared" si="8"/>
        <v>0</v>
      </c>
      <c r="R23" s="19">
        <f t="shared" si="9"/>
        <v>0</v>
      </c>
      <c r="S23" s="19">
        <f t="shared" si="10"/>
        <v>0.12249999999999998</v>
      </c>
      <c r="T23" s="19">
        <f t="shared" si="11"/>
        <v>0</v>
      </c>
      <c r="U23" s="19">
        <f t="shared" si="12"/>
        <v>0</v>
      </c>
      <c r="V23" s="19">
        <f t="shared" si="13"/>
        <v>0</v>
      </c>
    </row>
    <row r="24" spans="1:22" x14ac:dyDescent="0.25">
      <c r="A24" s="26">
        <f>Wellpath!E24</f>
        <v>2100</v>
      </c>
      <c r="B24" s="68">
        <v>1</v>
      </c>
      <c r="C24" s="22">
        <v>0</v>
      </c>
      <c r="D24" s="22">
        <v>0</v>
      </c>
      <c r="E24" s="20">
        <f>Model!$W$4*((drdp!B24+drdp!K24)*DRFR!$B24+(drdp!E24+drdp!N24)*DRFR!$C24+(drdp!H24+drdp!Q24)*DRFR!$D24)</f>
        <v>-1.2199946497388514E-2</v>
      </c>
      <c r="F24" s="20">
        <f>Model!$W$4*((drdp!C24+drdp!L24)*DRFR!$B24+(drdp!F24+drdp!O24)*DRFR!$C24+(drdp!I24+drdp!R24)*DRFR!$D24)</f>
        <v>-4.260315194469593E-4</v>
      </c>
      <c r="G24" s="20">
        <f>Model!$W$4*((drdp!D24+drdp!M24)*DRFR!$B24+(drdp!G24+drdp!P24)*DRFR!$C24+(drdp!J24+drdp!S24)*DRFR!$D24)</f>
        <v>4.2629120453080427E-4</v>
      </c>
      <c r="H24" s="18">
        <f>Model!$W$4*((drdp!B24)*DRFR!$B24+(drdp!E24)*DRFR!$C24+(drdp!H24)*DRFR!$D24)</f>
        <v>6.103691452610964E-3</v>
      </c>
      <c r="I24" s="18">
        <f>Model!$W$4*((drdp!C24)*DRFR!$B24+(drdp!F24)*DRFR!$C24+(drdp!I24)*DRFR!$D24)</f>
        <v>2.1314560226537828E-4</v>
      </c>
      <c r="J24" s="18">
        <f>Model!$W$4*((drdp!D24)*DRFR!$B24+(drdp!G24)*DRFR!$C24+(drdp!J24)*DRFR!$D24)</f>
        <v>0.34989339472834174</v>
      </c>
      <c r="K24" s="21">
        <f t="shared" si="1"/>
        <v>1.8609374388781842E-4</v>
      </c>
      <c r="L24" s="21">
        <f t="shared" si="2"/>
        <v>2.2693390332735569E-7</v>
      </c>
      <c r="M24" s="21">
        <f t="shared" si="3"/>
        <v>1.9308887500564734E-7</v>
      </c>
      <c r="N24" s="21">
        <f t="shared" si="4"/>
        <v>6.4985367341628431E-6</v>
      </c>
      <c r="O24" s="21">
        <f t="shared" si="5"/>
        <v>-5.8514155730066764E-6</v>
      </c>
      <c r="P24" s="21">
        <f t="shared" si="6"/>
        <v>-2.0433593442538909E-7</v>
      </c>
      <c r="Q24" s="19">
        <f t="shared" si="8"/>
        <v>7.4510098697352283E-5</v>
      </c>
      <c r="R24" s="19">
        <f t="shared" si="9"/>
        <v>9.0862095530141666E-8</v>
      </c>
      <c r="S24" s="19">
        <f t="shared" si="10"/>
        <v>0.12242539903920711</v>
      </c>
      <c r="T24" s="19">
        <f t="shared" si="11"/>
        <v>2.6019499814176109E-6</v>
      </c>
      <c r="U24" s="19">
        <f t="shared" si="12"/>
        <v>2.1349906370429902E-3</v>
      </c>
      <c r="V24" s="19">
        <f t="shared" si="13"/>
        <v>7.4555515903217885E-5</v>
      </c>
    </row>
    <row r="25" spans="1:22" x14ac:dyDescent="0.25">
      <c r="A25" s="26">
        <f>Wellpath!E25</f>
        <v>2200</v>
      </c>
      <c r="B25" s="68">
        <v>1</v>
      </c>
      <c r="C25" s="22">
        <v>0</v>
      </c>
      <c r="D25" s="22">
        <v>0</v>
      </c>
      <c r="E25" s="20">
        <f>Model!$W$4*((drdp!B25+drdp!K25)*DRFR!$B25+(drdp!E25+drdp!N25)*DRFR!$C25+(drdp!H25+drdp!Q25)*DRFR!$D25)</f>
        <v>-1.2177646334005723E-2</v>
      </c>
      <c r="F25" s="20">
        <f>Model!$W$4*((drdp!C25+drdp!L25)*DRFR!$B25+(drdp!F25+drdp!O25)*DRFR!$C25+(drdp!I25+drdp!R25)*DRFR!$D25)</f>
        <v>-4.252527805818408E-4</v>
      </c>
      <c r="G25" s="20">
        <f>Model!$W$4*((drdp!D25+drdp!M25)*DRFR!$B25+(drdp!G25+drdp!P25)*DRFR!$C25+(drdp!J25+drdp!S25)*DRFR!$D25)</f>
        <v>8.5206303889391317E-4</v>
      </c>
      <c r="H25" s="18">
        <f>Model!$W$4*((drdp!B25)*DRFR!$B25+(drdp!E25)*DRFR!$C25+(drdp!H25)*DRFR!$D25)</f>
        <v>1.8303637949999476E-2</v>
      </c>
      <c r="I25" s="18">
        <f>Model!$W$4*((drdp!C25)*DRFR!$B25+(drdp!F25)*DRFR!$C25+(drdp!I25)*DRFR!$D25)</f>
        <v>6.3917712171233758E-4</v>
      </c>
      <c r="J25" s="18">
        <f>Model!$W$4*((drdp!D25)*DRFR!$B25+(drdp!G25)*DRFR!$C25+(drdp!J25)*DRFR!$D25)</f>
        <v>0.34946710352381094</v>
      </c>
      <c r="K25" s="21">
        <f t="shared" si="1"/>
        <v>3.3438881412394146E-4</v>
      </c>
      <c r="L25" s="21">
        <f t="shared" si="2"/>
        <v>4.0777383071994293E-7</v>
      </c>
      <c r="M25" s="21">
        <f t="shared" si="3"/>
        <v>9.1910029725477759E-7</v>
      </c>
      <c r="N25" s="21">
        <f t="shared" si="4"/>
        <v>1.1677114698641037E-5</v>
      </c>
      <c r="O25" s="21">
        <f t="shared" si="5"/>
        <v>-1.6227537914934911E-5</v>
      </c>
      <c r="P25" s="21">
        <f t="shared" si="6"/>
        <v>-5.6667811094603883E-7</v>
      </c>
      <c r="Q25" s="19">
        <f t="shared" si="8"/>
        <v>5.2111690609247944E-4</v>
      </c>
      <c r="R25" s="19">
        <f t="shared" si="9"/>
        <v>6.3548129624782407E-7</v>
      </c>
      <c r="S25" s="19">
        <f t="shared" si="10"/>
        <v>0.12212744953419699</v>
      </c>
      <c r="T25" s="19">
        <f t="shared" si="11"/>
        <v>1.819780335590822E-5</v>
      </c>
      <c r="U25" s="19">
        <f t="shared" si="12"/>
        <v>6.3906679227618149E-3</v>
      </c>
      <c r="V25" s="19">
        <f t="shared" si="13"/>
        <v>2.231670414290716E-4</v>
      </c>
    </row>
    <row r="26" spans="1:22" x14ac:dyDescent="0.25">
      <c r="A26" s="26">
        <f>Wellpath!E26</f>
        <v>2300</v>
      </c>
      <c r="B26" s="68">
        <v>1</v>
      </c>
      <c r="C26" s="22">
        <v>0</v>
      </c>
      <c r="D26" s="22">
        <v>0</v>
      </c>
      <c r="E26" s="20">
        <f>Model!$W$4*((drdp!B26+drdp!K26)*DRFR!$B26+(drdp!E26+drdp!N26)*DRFR!$C26+(drdp!H26+drdp!Q26)*DRFR!$D26)</f>
        <v>-1.214050958438757E-2</v>
      </c>
      <c r="F26" s="20">
        <f>Model!$W$4*((drdp!C26+drdp!L26)*DRFR!$B26+(drdp!F26+drdp!O26)*DRFR!$C26+(drdp!I26+drdp!R26)*DRFR!$D26)</f>
        <v>-4.2395593670875234E-4</v>
      </c>
      <c r="G26" s="20">
        <f>Model!$W$4*((drdp!D26+drdp!M26)*DRFR!$B26+(drdp!G26+drdp!P26)*DRFR!$C26+(drdp!J26+drdp!S26)*DRFR!$D26)</f>
        <v>1.2767967656944212E-3</v>
      </c>
      <c r="H26" s="18">
        <f>Model!$W$4*((drdp!B26)*DRFR!$B26+(drdp!E26)*DRFR!$C26+(drdp!H26)*DRFR!$D26)</f>
        <v>3.0481284284005199E-2</v>
      </c>
      <c r="I26" s="18">
        <f>Model!$W$4*((drdp!C26)*DRFR!$B26+(drdp!F26)*DRFR!$C26+(drdp!I26)*DRFR!$D26)</f>
        <v>1.0644299022941784E-3</v>
      </c>
      <c r="J26" s="18">
        <f>Model!$W$4*((drdp!D26)*DRFR!$B26+(drdp!G26)*DRFR!$C26+(drdp!J26)*DRFR!$D26)</f>
        <v>0.34861504048491704</v>
      </c>
      <c r="K26" s="21">
        <f t="shared" si="1"/>
        <v>4.8178078709254794E-4</v>
      </c>
      <c r="L26" s="21">
        <f t="shared" si="2"/>
        <v>5.8751246699053854E-7</v>
      </c>
      <c r="M26" s="21">
        <f t="shared" si="3"/>
        <v>2.5493102781425126E-6</v>
      </c>
      <c r="N26" s="21">
        <f t="shared" si="4"/>
        <v>1.6824155811611653E-5</v>
      </c>
      <c r="O26" s="21">
        <f t="shared" si="5"/>
        <v>-3.1728501286163084E-5</v>
      </c>
      <c r="P26" s="21">
        <f t="shared" si="6"/>
        <v>-1.1079836797327225E-6</v>
      </c>
      <c r="Q26" s="19">
        <f t="shared" si="8"/>
        <v>1.2634975057262839E-3</v>
      </c>
      <c r="R26" s="19">
        <f t="shared" si="9"/>
        <v>1.5407848476179371E-6</v>
      </c>
      <c r="S26" s="19">
        <f t="shared" si="10"/>
        <v>0.12153336555259761</v>
      </c>
      <c r="T26" s="19">
        <f t="shared" si="11"/>
        <v>4.4122305150865766E-5</v>
      </c>
      <c r="U26" s="19">
        <f t="shared" si="12"/>
        <v>1.0610006616785803E-2</v>
      </c>
      <c r="V26" s="19">
        <f t="shared" si="13"/>
        <v>3.7050959537069522E-4</v>
      </c>
    </row>
    <row r="27" spans="1:22" x14ac:dyDescent="0.25">
      <c r="A27" s="26">
        <f>Wellpath!E27</f>
        <v>2400</v>
      </c>
      <c r="B27" s="68">
        <v>1</v>
      </c>
      <c r="C27" s="22">
        <v>0</v>
      </c>
      <c r="D27" s="22">
        <v>0</v>
      </c>
      <c r="E27" s="20">
        <f>Model!$W$4*((drdp!B27+drdp!K27)*DRFR!$B27+(drdp!E27+drdp!N27)*DRFR!$C27+(drdp!H27+drdp!Q27)*DRFR!$D27)</f>
        <v>-1.2088581493942983E-2</v>
      </c>
      <c r="F27" s="20">
        <f>Model!$W$4*((drdp!C27+drdp!L27)*DRFR!$B27+(drdp!F27+drdp!O27)*DRFR!$C27+(drdp!I27+drdp!R27)*DRFR!$D27)</f>
        <v>-4.2214256783218977E-4</v>
      </c>
      <c r="G27" s="20">
        <f>Model!$W$4*((drdp!D27+drdp!M27)*DRFR!$B27+(drdp!G27+drdp!P27)*DRFR!$C27+(drdp!J27+drdp!S27)*DRFR!$D27)</f>
        <v>1.6999749123114416E-3</v>
      </c>
      <c r="H27" s="18">
        <f>Model!$W$4*((drdp!B27)*DRFR!$B27+(drdp!E27)*DRFR!$C27+(drdp!H27)*DRFR!$D27)</f>
        <v>4.2621793868392772E-2</v>
      </c>
      <c r="I27" s="18">
        <f>Model!$W$4*((drdp!C27)*DRFR!$B27+(drdp!F27)*DRFR!$C27+(drdp!I27)*DRFR!$D27)</f>
        <v>1.4883858390029308E-3</v>
      </c>
      <c r="J27" s="18">
        <f>Model!$W$4*((drdp!D27)*DRFR!$B27+(drdp!G27)*DRFR!$C27+(drdp!J27)*DRFR!$D27)</f>
        <v>0.34733824371922262</v>
      </c>
      <c r="K27" s="21">
        <f t="shared" si="1"/>
        <v>6.2791458962824871E-4</v>
      </c>
      <c r="L27" s="21">
        <f t="shared" si="2"/>
        <v>7.6571681456649345E-7</v>
      </c>
      <c r="M27" s="21">
        <f t="shared" si="3"/>
        <v>5.4392249806308065E-6</v>
      </c>
      <c r="N27" s="21">
        <f t="shared" si="4"/>
        <v>2.1927260644913434E-5</v>
      </c>
      <c r="O27" s="21">
        <f t="shared" si="5"/>
        <v>-5.2278786551298522E-5</v>
      </c>
      <c r="P27" s="21">
        <f t="shared" si="6"/>
        <v>-1.8256154544661759E-6</v>
      </c>
      <c r="Q27" s="19">
        <f t="shared" si="8"/>
        <v>2.2983980996523117E-3</v>
      </c>
      <c r="R27" s="19">
        <f t="shared" si="9"/>
        <v>2.8028048727349967E-6</v>
      </c>
      <c r="S27" s="19">
        <f t="shared" si="10"/>
        <v>0.12064640486023223</v>
      </c>
      <c r="T27" s="19">
        <f t="shared" si="11"/>
        <v>8.0261830238229412E-5</v>
      </c>
      <c r="U27" s="19">
        <f t="shared" si="12"/>
        <v>1.4772450525124114E-2</v>
      </c>
      <c r="V27" s="19">
        <f t="shared" si="13"/>
        <v>5.1586533961610695E-4</v>
      </c>
    </row>
    <row r="28" spans="1:22" x14ac:dyDescent="0.25">
      <c r="A28" s="26">
        <f>Wellpath!E28</f>
        <v>2500</v>
      </c>
      <c r="B28" s="68">
        <v>1</v>
      </c>
      <c r="C28" s="22">
        <v>0</v>
      </c>
      <c r="D28" s="22">
        <v>0</v>
      </c>
      <c r="E28" s="20">
        <f>Model!$W$4*((drdp!B28+drdp!K28)*DRFR!$B28+(drdp!E28+drdp!N28)*DRFR!$C28+(drdp!H28+drdp!Q28)*DRFR!$D28)</f>
        <v>-1.2021925329051249E-2</v>
      </c>
      <c r="F28" s="20">
        <f>Model!$W$4*((drdp!C28+drdp!L28)*DRFR!$B28+(drdp!F28+drdp!O28)*DRFR!$C28+(drdp!I28+drdp!R28)*DRFR!$D28)</f>
        <v>-4.1981488326280232E-4</v>
      </c>
      <c r="G28" s="20">
        <f>Model!$W$4*((drdp!D28+drdp!M28)*DRFR!$B28+(drdp!G28+drdp!P28)*DRFR!$C28+(drdp!J28+drdp!S28)*DRFR!$D28)</f>
        <v>2.1210819013587788E-3</v>
      </c>
      <c r="H28" s="18">
        <f>Model!$W$4*((drdp!B28)*DRFR!$B28+(drdp!E28)*DRFR!$C28+(drdp!H28)*DRFR!$D28)</f>
        <v>5.471037536233575E-2</v>
      </c>
      <c r="I28" s="18">
        <f>Model!$W$4*((drdp!C28)*DRFR!$B28+(drdp!F28)*DRFR!$C28+(drdp!I28)*DRFR!$D28)</f>
        <v>1.9105284068351204E-3</v>
      </c>
      <c r="J28" s="18">
        <f>Model!$W$4*((drdp!D28)*DRFR!$B28+(drdp!G28)*DRFR!$C28+(drdp!J28)*DRFR!$D28)</f>
        <v>0.34563826880691118</v>
      </c>
      <c r="K28" s="21">
        <f t="shared" si="1"/>
        <v>7.7244127824553275E-4</v>
      </c>
      <c r="L28" s="21">
        <f t="shared" si="2"/>
        <v>9.4196135077545382E-7</v>
      </c>
      <c r="M28" s="21">
        <f t="shared" si="3"/>
        <v>9.9382134129025796E-6</v>
      </c>
      <c r="N28" s="21">
        <f t="shared" si="4"/>
        <v>2.697424382352321E-5</v>
      </c>
      <c r="O28" s="21">
        <f t="shared" si="5"/>
        <v>-7.7778274786235812E-5</v>
      </c>
      <c r="P28" s="21">
        <f t="shared" si="6"/>
        <v>-2.7160772052759544E-6</v>
      </c>
      <c r="Q28" s="19">
        <f t="shared" si="8"/>
        <v>3.6211397619159234E-3</v>
      </c>
      <c r="R28" s="19">
        <f t="shared" si="9"/>
        <v>4.4158356078904368E-6</v>
      </c>
      <c r="S28" s="19">
        <f t="shared" si="10"/>
        <v>0.11947125208881922</v>
      </c>
      <c r="T28" s="19">
        <f t="shared" si="11"/>
        <v>1.2645298692326817E-4</v>
      </c>
      <c r="U28" s="19">
        <f t="shared" si="12"/>
        <v>1.8857720639462717E-2</v>
      </c>
      <c r="V28" s="19">
        <f t="shared" si="13"/>
        <v>6.5852611559045094E-4</v>
      </c>
    </row>
    <row r="29" spans="1:22" x14ac:dyDescent="0.25">
      <c r="A29" s="26">
        <f>Wellpath!E29</f>
        <v>2600</v>
      </c>
      <c r="B29" s="68">
        <v>1</v>
      </c>
      <c r="C29" s="22">
        <v>0</v>
      </c>
      <c r="D29" s="22">
        <v>0</v>
      </c>
      <c r="E29" s="20">
        <f>Model!$W$4*((drdp!B29+drdp!K29)*DRFR!$B29+(drdp!E29+drdp!N29)*DRFR!$C29+(drdp!H29+drdp!Q29)*DRFR!$D29)</f>
        <v>-1.1940622299981697E-2</v>
      </c>
      <c r="F29" s="20">
        <f>Model!$W$4*((drdp!C29+drdp!L29)*DRFR!$B29+(drdp!F29+drdp!O29)*DRFR!$C29+(drdp!I29+drdp!R29)*DRFR!$D29)</f>
        <v>-4.1697571892568378E-4</v>
      </c>
      <c r="G29" s="20">
        <f>Model!$W$4*((drdp!D29+drdp!M29)*DRFR!$B29+(drdp!G29+drdp!P29)*DRFR!$C29+(drdp!J29+drdp!S29)*DRFR!$D29)</f>
        <v>2.5396046788370595E-3</v>
      </c>
      <c r="H29" s="18">
        <f>Model!$W$4*((drdp!B29)*DRFR!$B29+(drdp!E29)*DRFR!$C29+(drdp!H29)*DRFR!$D29)</f>
        <v>6.6732300691386998E-2</v>
      </c>
      <c r="I29" s="18">
        <f>Model!$W$4*((drdp!C29)*DRFR!$B29+(drdp!F29)*DRFR!$C29+(drdp!I29)*DRFR!$D29)</f>
        <v>2.3303432900979226E-3</v>
      </c>
      <c r="J29" s="18">
        <f>Model!$W$4*((drdp!D29)*DRFR!$B29+(drdp!G29)*DRFR!$C29+(drdp!J29)*DRFR!$D29)</f>
        <v>0.34351718690555239</v>
      </c>
      <c r="K29" s="21">
        <f t="shared" si="1"/>
        <v>9.1501973915635298E-4</v>
      </c>
      <c r="L29" s="21">
        <f t="shared" si="2"/>
        <v>1.1158301009490446E-6</v>
      </c>
      <c r="M29" s="21">
        <f t="shared" si="3"/>
        <v>1.6387805337673662E-5</v>
      </c>
      <c r="N29" s="21">
        <f t="shared" si="4"/>
        <v>3.1953193391478128E-5</v>
      </c>
      <c r="O29" s="21">
        <f t="shared" si="5"/>
        <v>-1.0810273504749546E-4</v>
      </c>
      <c r="P29" s="21">
        <f t="shared" si="6"/>
        <v>-3.7750306920210676E-6</v>
      </c>
      <c r="Q29" s="19">
        <f t="shared" si="8"/>
        <v>5.2256412338112226E-3</v>
      </c>
      <c r="R29" s="19">
        <f t="shared" si="9"/>
        <v>6.3724612004798648E-6</v>
      </c>
      <c r="S29" s="19">
        <f t="shared" si="10"/>
        <v>0.11801399591291711</v>
      </c>
      <c r="T29" s="19">
        <f t="shared" si="11"/>
        <v>1.8248341297249387E-4</v>
      </c>
      <c r="U29" s="19">
        <f t="shared" si="12"/>
        <v>2.2845913934454475E-2</v>
      </c>
      <c r="V29" s="19">
        <f t="shared" si="13"/>
        <v>7.9779689433339199E-4</v>
      </c>
    </row>
    <row r="30" spans="1:22" x14ac:dyDescent="0.25">
      <c r="A30" s="26">
        <f>Wellpath!E30</f>
        <v>2700</v>
      </c>
      <c r="B30" s="68">
        <v>1</v>
      </c>
      <c r="C30" s="22">
        <v>0</v>
      </c>
      <c r="D30" s="22">
        <v>0</v>
      </c>
      <c r="E30" s="20">
        <f>Model!$W$4*((drdp!B30+drdp!K30)*DRFR!$B30+(drdp!E30+drdp!N30)*DRFR!$C30+(drdp!H30+drdp!Q30)*DRFR!$D30)</f>
        <v>-1.18447714619515E-2</v>
      </c>
      <c r="F30" s="20">
        <f>Model!$W$4*((drdp!C30+drdp!L30)*DRFR!$B30+(drdp!F30+drdp!O30)*DRFR!$C30+(drdp!I30+drdp!R30)*DRFR!$D30)</f>
        <v>-4.1362853390523912E-4</v>
      </c>
      <c r="G30" s="20">
        <f>Model!$W$4*((drdp!D30+drdp!M30)*DRFR!$B30+(drdp!G30+drdp!P30)*DRFR!$C30+(drdp!J30+drdp!S30)*DRFR!$D30)</f>
        <v>2.9550333392101887E-3</v>
      </c>
      <c r="H30" s="18">
        <f>Model!$W$4*((drdp!B30)*DRFR!$B30+(drdp!E30)*DRFR!$C30+(drdp!H30)*DRFR!$D30)</f>
        <v>7.8672922991368702E-2</v>
      </c>
      <c r="I30" s="18">
        <f>Model!$W$4*((drdp!C30)*DRFR!$B30+(drdp!F30)*DRFR!$C30+(drdp!I30)*DRFR!$D30)</f>
        <v>2.7473190090236068E-3</v>
      </c>
      <c r="J30" s="18">
        <f>Model!$W$4*((drdp!D30)*DRFR!$B30+(drdp!G30)*DRFR!$C30+(drdp!J30)*DRFR!$D30)</f>
        <v>0.34097758222671531</v>
      </c>
      <c r="K30" s="21">
        <f t="shared" si="1"/>
        <v>1.0553183501422136E-3</v>
      </c>
      <c r="L30" s="21">
        <f t="shared" si="2"/>
        <v>1.2869186650096422E-6</v>
      </c>
      <c r="M30" s="21">
        <f t="shared" si="3"/>
        <v>2.512002737351738E-5</v>
      </c>
      <c r="N30" s="21">
        <f t="shared" si="4"/>
        <v>3.6852528845727741E-5</v>
      </c>
      <c r="O30" s="21">
        <f t="shared" si="5"/>
        <v>-1.4310442961288755E-4</v>
      </c>
      <c r="P30" s="21">
        <f t="shared" si="6"/>
        <v>-4.997316799759681E-6</v>
      </c>
      <c r="Q30" s="19">
        <f t="shared" si="8"/>
        <v>7.1044485511621829E-3</v>
      </c>
      <c r="R30" s="19">
        <f t="shared" si="9"/>
        <v>8.6635918382914977E-6</v>
      </c>
      <c r="S30" s="19">
        <f t="shared" si="10"/>
        <v>0.11628209938651408</v>
      </c>
      <c r="T30" s="19">
        <f t="shared" si="11"/>
        <v>2.4809281022111573E-4</v>
      </c>
      <c r="U30" s="19">
        <f t="shared" si="12"/>
        <v>2.6717600333257971E-2</v>
      </c>
      <c r="V30" s="19">
        <f t="shared" si="13"/>
        <v>9.3299916261034381E-4</v>
      </c>
    </row>
    <row r="31" spans="1:22" x14ac:dyDescent="0.25">
      <c r="A31" s="26">
        <f>Wellpath!E31</f>
        <v>2800</v>
      </c>
      <c r="B31" s="68">
        <v>1</v>
      </c>
      <c r="C31" s="22">
        <v>0</v>
      </c>
      <c r="D31" s="22">
        <v>0</v>
      </c>
      <c r="E31" s="20">
        <f>Model!$W$4*((drdp!B31+drdp!K31)*DRFR!$B31+(drdp!E31+drdp!N31)*DRFR!$C31+(drdp!H31+drdp!Q31)*DRFR!$D31)</f>
        <v>-1.1734489594442059E-2</v>
      </c>
      <c r="F31" s="20">
        <f>Model!$W$4*((drdp!C31+drdp!L31)*DRFR!$B31+(drdp!F31+drdp!O31)*DRFR!$C31+(drdp!I31+drdp!R31)*DRFR!$D31)</f>
        <v>-4.0977740623082367E-4</v>
      </c>
      <c r="G31" s="20">
        <f>Model!$W$4*((drdp!D31+drdp!M31)*DRFR!$B31+(drdp!G31+drdp!P31)*DRFR!$C31+(drdp!J31+drdp!S31)*DRFR!$D31)</f>
        <v>3.3668617466474757E-3</v>
      </c>
      <c r="H31" s="18">
        <f>Model!$W$4*((drdp!B31)*DRFR!$B31+(drdp!E31)*DRFR!$C31+(drdp!H31)*DRFR!$D31)</f>
        <v>9.0517694453320197E-2</v>
      </c>
      <c r="I31" s="18">
        <f>Model!$W$4*((drdp!C31)*DRFR!$B31+(drdp!F31)*DRFR!$C31+(drdp!I31)*DRFR!$D31)</f>
        <v>3.1609475429288459E-3</v>
      </c>
      <c r="J31" s="18">
        <f>Model!$W$4*((drdp!D31)*DRFR!$B31+(drdp!G31)*DRFR!$C31+(drdp!J31)*DRFR!$D31)</f>
        <v>0.33802254888750516</v>
      </c>
      <c r="K31" s="21">
        <f t="shared" si="1"/>
        <v>1.1930165961842826E-3</v>
      </c>
      <c r="L31" s="21">
        <f t="shared" si="2"/>
        <v>1.4548361876669037E-6</v>
      </c>
      <c r="M31" s="21">
        <f t="shared" si="3"/>
        <v>3.6455785394555472E-5</v>
      </c>
      <c r="N31" s="21">
        <f t="shared" si="4"/>
        <v>4.1661057555180795E-5</v>
      </c>
      <c r="O31" s="21">
        <f t="shared" si="5"/>
        <v>-1.8261283374484738E-4</v>
      </c>
      <c r="P31" s="21">
        <f t="shared" si="6"/>
        <v>-6.3769806734386646E-6</v>
      </c>
      <c r="Q31" s="19">
        <f t="shared" si="8"/>
        <v>9.2487713592868479E-3</v>
      </c>
      <c r="R31" s="19">
        <f t="shared" si="9"/>
        <v>1.127850803415755E-5</v>
      </c>
      <c r="S31" s="19">
        <f t="shared" si="10"/>
        <v>0.11428436358377934</v>
      </c>
      <c r="T31" s="19">
        <f t="shared" si="11"/>
        <v>3.2297421271953422E-4</v>
      </c>
      <c r="U31" s="19">
        <f t="shared" si="12"/>
        <v>3.0453917368918792E-2</v>
      </c>
      <c r="V31" s="19">
        <f t="shared" si="13"/>
        <v>1.0634742285607454E-3</v>
      </c>
    </row>
    <row r="32" spans="1:22" x14ac:dyDescent="0.25">
      <c r="A32" s="26">
        <f>Wellpath!E32</f>
        <v>2900</v>
      </c>
      <c r="B32" s="68">
        <v>1</v>
      </c>
      <c r="C32" s="22">
        <v>0</v>
      </c>
      <c r="D32" s="22">
        <v>0</v>
      </c>
      <c r="E32" s="20">
        <f>Model!$W$4*((drdp!B32+drdp!K32)*DRFR!$B32+(drdp!E32+drdp!N32)*DRFR!$C32+(drdp!H32+drdp!Q32)*DRFR!$D32)</f>
        <v>-1.1609911058921382E-2</v>
      </c>
      <c r="F32" s="20">
        <f>Model!$W$4*((drdp!C32+drdp!L32)*DRFR!$B32+(drdp!F32+drdp!O32)*DRFR!$C32+(drdp!I32+drdp!R32)*DRFR!$D32)</f>
        <v>-4.0542702790828666E-4</v>
      </c>
      <c r="G32" s="20">
        <f>Model!$W$4*((drdp!D32+drdp!M32)*DRFR!$B32+(drdp!G32+drdp!P32)*DRFR!$C32+(drdp!J32+drdp!S32)*DRFR!$D32)</f>
        <v>3.7745881516718315E-3</v>
      </c>
      <c r="H32" s="18">
        <f>Model!$W$4*((drdp!B32)*DRFR!$B32+(drdp!E32)*DRFR!$C32+(drdp!H32)*DRFR!$D32)</f>
        <v>0.10225218404776226</v>
      </c>
      <c r="I32" s="18">
        <f>Model!$W$4*((drdp!C32)*DRFR!$B32+(drdp!F32)*DRFR!$C32+(drdp!I32)*DRFR!$D32)</f>
        <v>3.5707249491596692E-3</v>
      </c>
      <c r="J32" s="18">
        <f>Model!$W$4*((drdp!D32)*DRFR!$B32+(drdp!G32)*DRFR!$C32+(drdp!J32)*DRFR!$D32)</f>
        <v>0.33465568714085769</v>
      </c>
      <c r="K32" s="21">
        <f t="shared" si="1"/>
        <v>1.3278066309803476E-3</v>
      </c>
      <c r="L32" s="21">
        <f t="shared" si="2"/>
        <v>1.6192072626254504E-6</v>
      </c>
      <c r="M32" s="21">
        <f t="shared" si="3"/>
        <v>5.0703301109296844E-5</v>
      </c>
      <c r="N32" s="21">
        <f t="shared" si="4"/>
        <v>4.636802929007884E-5</v>
      </c>
      <c r="O32" s="21">
        <f t="shared" si="5"/>
        <v>-2.264354664698158E-4</v>
      </c>
      <c r="P32" s="21">
        <f t="shared" si="6"/>
        <v>-7.9073007293488083E-6</v>
      </c>
      <c r="Q32" s="19">
        <f t="shared" si="8"/>
        <v>1.1648525738721729E-2</v>
      </c>
      <c r="R32" s="19">
        <f t="shared" si="9"/>
        <v>1.4204912850218226E-5</v>
      </c>
      <c r="S32" s="19">
        <f t="shared" si="10"/>
        <v>0.11203088472111418</v>
      </c>
      <c r="T32" s="19">
        <f t="shared" si="11"/>
        <v>4.0677548224059187E-4</v>
      </c>
      <c r="U32" s="19">
        <f t="shared" si="12"/>
        <v>3.4036662080412478E-2</v>
      </c>
      <c r="V32" s="19">
        <f t="shared" si="13"/>
        <v>1.1885864307785946E-3</v>
      </c>
    </row>
    <row r="33" spans="1:22" x14ac:dyDescent="0.25">
      <c r="A33" s="26">
        <f>Wellpath!E33</f>
        <v>3000</v>
      </c>
      <c r="B33" s="68">
        <v>1</v>
      </c>
      <c r="C33" s="22">
        <v>0</v>
      </c>
      <c r="D33" s="22">
        <v>0</v>
      </c>
      <c r="E33" s="20">
        <f>Model!$W$4*((drdp!B33+drdp!K33)*DRFR!$B33+(drdp!E33+drdp!N33)*DRFR!$C33+(drdp!H33+drdp!Q33)*DRFR!$D33)</f>
        <v>-1.147118763514509E-2</v>
      </c>
      <c r="F33" s="20">
        <f>Model!$W$4*((drdp!C33+drdp!L33)*DRFR!$B33+(drdp!F33+drdp!O33)*DRFR!$C33+(drdp!I33+drdp!R33)*DRFR!$D33)</f>
        <v>-4.0058269920348853E-4</v>
      </c>
      <c r="G33" s="20">
        <f>Model!$W$4*((drdp!D33+drdp!M33)*DRFR!$B33+(drdp!G33+drdp!P33)*DRFR!$C33+(drdp!J33+drdp!S33)*DRFR!$D33)</f>
        <v>4.1777158024640876E-3</v>
      </c>
      <c r="H33" s="18">
        <f>Model!$W$4*((drdp!B33)*DRFR!$B33+(drdp!E33)*DRFR!$C33+(drdp!H33)*DRFR!$D33)</f>
        <v>0.11386209510668364</v>
      </c>
      <c r="I33" s="18">
        <f>Model!$W$4*((drdp!C33)*DRFR!$B33+(drdp!F33)*DRFR!$C33+(drdp!I33)*DRFR!$D33)</f>
        <v>3.9761519770679559E-3</v>
      </c>
      <c r="J33" s="18">
        <f>Model!$W$4*((drdp!D33)*DRFR!$B33+(drdp!G33)*DRFR!$C33+(drdp!J33)*DRFR!$D33)</f>
        <v>0.33088109898918583</v>
      </c>
      <c r="K33" s="21">
        <f t="shared" si="1"/>
        <v>1.4593947767410531E-3</v>
      </c>
      <c r="L33" s="21">
        <f t="shared" si="2"/>
        <v>1.779673761526603E-6</v>
      </c>
      <c r="M33" s="21">
        <f t="shared" si="3"/>
        <v>6.8156610435454994E-5</v>
      </c>
      <c r="N33" s="21">
        <f t="shared" si="4"/>
        <v>5.0963188596034941E-5</v>
      </c>
      <c r="O33" s="21">
        <f t="shared" si="5"/>
        <v>-2.7435882832619208E-4</v>
      </c>
      <c r="P33" s="21">
        <f t="shared" si="6"/>
        <v>-9.5808214020049409E-6</v>
      </c>
      <c r="Q33" s="19">
        <f t="shared" si="8"/>
        <v>1.4292383333063818E-2</v>
      </c>
      <c r="R33" s="19">
        <f t="shared" si="9"/>
        <v>1.7428991807366866E-5</v>
      </c>
      <c r="S33" s="19">
        <f t="shared" si="10"/>
        <v>0.10953300496940069</v>
      </c>
      <c r="T33" s="19">
        <f t="shared" si="11"/>
        <v>4.9910102386161858E-4</v>
      </c>
      <c r="U33" s="19">
        <f t="shared" si="12"/>
        <v>3.7448379695640861E-2</v>
      </c>
      <c r="V33" s="19">
        <f t="shared" si="13"/>
        <v>1.3077262351909203E-3</v>
      </c>
    </row>
    <row r="34" spans="1:22" x14ac:dyDescent="0.25">
      <c r="A34" s="26">
        <f>Wellpath!E34</f>
        <v>3100</v>
      </c>
      <c r="B34" s="68">
        <v>1</v>
      </c>
      <c r="C34" s="22">
        <v>0</v>
      </c>
      <c r="D34" s="22">
        <v>0</v>
      </c>
      <c r="E34" s="20">
        <f>Model!$W$4*((drdp!B34+drdp!K34)*DRFR!$B34+(drdp!E34+drdp!N34)*DRFR!$C34+(drdp!H34+drdp!Q34)*DRFR!$D34)</f>
        <v>-1.131848833623637E-2</v>
      </c>
      <c r="F34" s="20">
        <f>Model!$W$4*((drdp!C34+drdp!L34)*DRFR!$B34+(drdp!F34+drdp!O34)*DRFR!$C34+(drdp!I34+drdp!R34)*DRFR!$D34)</f>
        <v>-3.9525032218474583E-4</v>
      </c>
      <c r="G34" s="20">
        <f>Model!$W$4*((drdp!D34+drdp!M34)*DRFR!$B34+(drdp!G34+drdp!P34)*DRFR!$C34+(drdp!J34+drdp!S34)*DRFR!$D34)</f>
        <v>4.575753550078842E-3</v>
      </c>
      <c r="H34" s="18">
        <f>Model!$W$4*((drdp!B34)*DRFR!$B34+(drdp!E34)*DRFR!$C34+(drdp!H34)*DRFR!$D34)</f>
        <v>0.12533328274182873</v>
      </c>
      <c r="I34" s="18">
        <f>Model!$W$4*((drdp!C34)*DRFR!$B34+(drdp!F34)*DRFR!$C34+(drdp!I34)*DRFR!$D34)</f>
        <v>4.3767346762714444E-3</v>
      </c>
      <c r="J34" s="18">
        <f>Model!$W$4*((drdp!D34)*DRFR!$B34+(drdp!G34)*DRFR!$C34+(drdp!J34)*DRFR!$D34)</f>
        <v>0.32670338318672176</v>
      </c>
      <c r="K34" s="21">
        <f t="shared" si="1"/>
        <v>1.5875029549585718E-3</v>
      </c>
      <c r="L34" s="21">
        <f t="shared" si="2"/>
        <v>1.9358965787137485E-6</v>
      </c>
      <c r="M34" s="21">
        <f t="shared" si="3"/>
        <v>8.9094130986514127E-5</v>
      </c>
      <c r="N34" s="21">
        <f t="shared" si="4"/>
        <v>5.5436824757576656E-5</v>
      </c>
      <c r="O34" s="21">
        <f t="shared" si="5"/>
        <v>-3.2614944151225164E-4</v>
      </c>
      <c r="P34" s="21">
        <f t="shared" si="6"/>
        <v>-1.1389389466911597E-5</v>
      </c>
      <c r="Q34" s="19">
        <f t="shared" si="8"/>
        <v>1.7167826539584236E-2</v>
      </c>
      <c r="R34" s="19">
        <f t="shared" si="9"/>
        <v>2.0935480188003508E-5</v>
      </c>
      <c r="S34" s="19">
        <f t="shared" si="10"/>
        <v>0.10680325719608541</v>
      </c>
      <c r="T34" s="19">
        <f t="shared" si="11"/>
        <v>5.9951371326313007E-4</v>
      </c>
      <c r="U34" s="19">
        <f t="shared" si="12"/>
        <v>4.0672448669327219E-2</v>
      </c>
      <c r="V34" s="19">
        <f t="shared" si="13"/>
        <v>1.4203132046465175E-3</v>
      </c>
    </row>
    <row r="35" spans="1:22" x14ac:dyDescent="0.25">
      <c r="A35" s="26">
        <f>Wellpath!E35</f>
        <v>3200</v>
      </c>
      <c r="B35" s="68">
        <v>1</v>
      </c>
      <c r="C35" s="22">
        <v>0</v>
      </c>
      <c r="D35" s="22">
        <v>0</v>
      </c>
      <c r="E35" s="20">
        <f>Model!$W$4*((drdp!B35+drdp!K35)*DRFR!$B35+(drdp!E35+drdp!N35)*DRFR!$C35+(drdp!H35+drdp!Q35)*DRFR!$D35)</f>
        <v>-1.1151999202769432E-2</v>
      </c>
      <c r="F35" s="20">
        <f>Model!$W$4*((drdp!C35+drdp!L35)*DRFR!$B35+(drdp!F35+drdp!O35)*DRFR!$C35+(drdp!I35+drdp!R35)*DRFR!$D35)</f>
        <v>-3.8943639353206604E-4</v>
      </c>
      <c r="G35" s="20">
        <f>Model!$W$4*((drdp!D35+drdp!M35)*DRFR!$B35+(drdp!G35+drdp!P35)*DRFR!$C35+(drdp!J35+drdp!S35)*DRFR!$D35)</f>
        <v>4.9682164468335286E-3</v>
      </c>
      <c r="H35" s="18">
        <f>Model!$W$4*((drdp!B35)*DRFR!$B35+(drdp!E35)*DRFR!$C35+(drdp!H35)*DRFR!$D35)</f>
        <v>0.13665177107806509</v>
      </c>
      <c r="I35" s="18">
        <f>Model!$W$4*((drdp!C35)*DRFR!$B35+(drdp!F35)*DRFR!$C35+(drdp!I35)*DRFR!$D35)</f>
        <v>4.7719849984561901E-3</v>
      </c>
      <c r="J35" s="18">
        <f>Model!$W$4*((drdp!D35)*DRFR!$B35+(drdp!G35)*DRFR!$C35+(drdp!J35)*DRFR!$D35)</f>
        <v>0.32212762963664293</v>
      </c>
      <c r="K35" s="21">
        <f t="shared" si="1"/>
        <v>1.7118700411771419E-3</v>
      </c>
      <c r="L35" s="21">
        <f t="shared" si="2"/>
        <v>2.0875572833210105E-6</v>
      </c>
      <c r="M35" s="21">
        <f t="shared" si="3"/>
        <v>1.137773056491013E-4</v>
      </c>
      <c r="N35" s="21">
        <f t="shared" si="4"/>
        <v>5.9779819107775657E-5</v>
      </c>
      <c r="O35" s="21">
        <f t="shared" si="5"/>
        <v>-3.8155498736652511E-4</v>
      </c>
      <c r="P35" s="21">
        <f t="shared" si="6"/>
        <v>-1.3324193762253143E-5</v>
      </c>
      <c r="Q35" s="19">
        <f t="shared" si="8"/>
        <v>2.0261209493730479E-2</v>
      </c>
      <c r="R35" s="19">
        <f t="shared" si="9"/>
        <v>2.4707737404204673E-5</v>
      </c>
      <c r="S35" s="19">
        <f t="shared" si="10"/>
        <v>0.1038553039063087</v>
      </c>
      <c r="T35" s="19">
        <f t="shared" si="11"/>
        <v>7.0753702635457277E-4</v>
      </c>
      <c r="U35" s="19">
        <f t="shared" si="12"/>
        <v>4.3693161661514018E-2</v>
      </c>
      <c r="V35" s="19">
        <f t="shared" si="13"/>
        <v>1.5257988267474002E-3</v>
      </c>
    </row>
    <row r="36" spans="1:22" x14ac:dyDescent="0.25">
      <c r="A36" s="26">
        <f>Wellpath!E36</f>
        <v>3300</v>
      </c>
      <c r="B36" s="68">
        <v>1</v>
      </c>
      <c r="C36" s="22">
        <v>0</v>
      </c>
      <c r="D36" s="22">
        <v>0</v>
      </c>
      <c r="E36" s="20">
        <f>Model!$W$4*((drdp!B36+drdp!K36)*DRFR!$B36+(drdp!E36+drdp!N36)*DRFR!$C36+(drdp!H36+drdp!Q36)*DRFR!$D36)</f>
        <v>-1.0971923076107703E-2</v>
      </c>
      <c r="F36" s="20">
        <f>Model!$W$4*((drdp!C36+drdp!L36)*DRFR!$B36+(drdp!F36+drdp!O36)*DRFR!$C36+(drdp!I36+drdp!R36)*DRFR!$D36)</f>
        <v>-3.8314799662194379E-4</v>
      </c>
      <c r="G36" s="20">
        <f>Model!$W$4*((drdp!D36+drdp!M36)*DRFR!$B36+(drdp!G36+drdp!P36)*DRFR!$C36+(drdp!J36+drdp!S36)*DRFR!$D36)</f>
        <v>5.3546263371429476E-3</v>
      </c>
      <c r="H36" s="18">
        <f>Model!$W$4*((drdp!B36)*DRFR!$B36+(drdp!E36)*DRFR!$C36+(drdp!H36)*DRFR!$D36)</f>
        <v>0.14780377028083452</v>
      </c>
      <c r="I36" s="18">
        <f>Model!$W$4*((drdp!C36)*DRFR!$B36+(drdp!F36)*DRFR!$C36+(drdp!I36)*DRFR!$D36)</f>
        <v>5.1614213919882563E-3</v>
      </c>
      <c r="J36" s="18">
        <f>Model!$W$4*((drdp!D36)*DRFR!$B36+(drdp!G36)*DRFR!$C36+(drdp!J36)*DRFR!$D36)</f>
        <v>0.31715941318980939</v>
      </c>
      <c r="K36" s="21">
        <f t="shared" si="1"/>
        <v>1.8322531371651666E-3</v>
      </c>
      <c r="L36" s="21">
        <f t="shared" si="2"/>
        <v>2.2343596706364197E-6</v>
      </c>
      <c r="M36" s="21">
        <f t="shared" si="3"/>
        <v>1.424493288595262E-4</v>
      </c>
      <c r="N36" s="21">
        <f t="shared" si="4"/>
        <v>6.3983689453476393E-5</v>
      </c>
      <c r="O36" s="21">
        <f t="shared" si="5"/>
        <v>-4.4030553563895788E-4</v>
      </c>
      <c r="P36" s="21">
        <f t="shared" si="6"/>
        <v>-1.537580811598856E-5</v>
      </c>
      <c r="Q36" s="19">
        <f t="shared" si="8"/>
        <v>2.3557824550406847E-2</v>
      </c>
      <c r="R36" s="19">
        <f t="shared" si="9"/>
        <v>2.8727828068995001E-5</v>
      </c>
      <c r="S36" s="19">
        <f t="shared" si="10"/>
        <v>0.10070387068055334</v>
      </c>
      <c r="T36" s="19">
        <f t="shared" si="11"/>
        <v>8.2265736085179308E-4</v>
      </c>
      <c r="U36" s="19">
        <f t="shared" si="12"/>
        <v>4.6495802062144341E-2</v>
      </c>
      <c r="V36" s="19">
        <f t="shared" si="13"/>
        <v>1.6236691861460715E-3</v>
      </c>
    </row>
    <row r="37" spans="1:22" x14ac:dyDescent="0.25">
      <c r="A37" s="26">
        <f>Wellpath!E37</f>
        <v>3400</v>
      </c>
      <c r="B37" s="68">
        <v>1</v>
      </c>
      <c r="C37" s="22">
        <v>0</v>
      </c>
      <c r="D37" s="22">
        <v>0</v>
      </c>
      <c r="E37" s="20">
        <f>Model!$W$4*((drdp!B37+drdp!K37)*DRFR!$B37+(drdp!E37+drdp!N37)*DRFR!$C37+(drdp!H37+drdp!Q37)*DRFR!$D37)</f>
        <v>-1.0778479351272914E-2</v>
      </c>
      <c r="F37" s="20">
        <f>Model!$W$4*((drdp!C37+drdp!L37)*DRFR!$B37+(drdp!F37+drdp!O37)*DRFR!$C37+(drdp!I37+drdp!R37)*DRFR!$D37)</f>
        <v>-3.7639279289736378E-4</v>
      </c>
      <c r="G37" s="20">
        <f>Model!$W$4*((drdp!D37+drdp!M37)*DRFR!$B37+(drdp!G37+drdp!P37)*DRFR!$C37+(drdp!J37+drdp!S37)*DRFR!$D37)</f>
        <v>5.7345124400774378E-3</v>
      </c>
      <c r="H37" s="18">
        <f>Model!$W$4*((drdp!B37)*DRFR!$B37+(drdp!E37)*DRFR!$C37+(drdp!H37)*DRFR!$D37)</f>
        <v>0.15877569335694225</v>
      </c>
      <c r="I37" s="18">
        <f>Model!$W$4*((drdp!C37)*DRFR!$B37+(drdp!F37)*DRFR!$C37+(drdp!I37)*DRFR!$D37)</f>
        <v>5.5445693886102005E-3</v>
      </c>
      <c r="J37" s="18">
        <f>Model!$W$4*((drdp!D37)*DRFR!$B37+(drdp!G37)*DRFR!$C37+(drdp!J37)*DRFR!$D37)</f>
        <v>0.31180478685266644</v>
      </c>
      <c r="K37" s="21">
        <f t="shared" si="1"/>
        <v>1.9484287542909833E-3</v>
      </c>
      <c r="L37" s="21">
        <f t="shared" si="2"/>
        <v>2.3760312051814974E-6</v>
      </c>
      <c r="M37" s="21">
        <f t="shared" si="3"/>
        <v>1.7533396178492911E-4</v>
      </c>
      <c r="N37" s="21">
        <f t="shared" si="4"/>
        <v>6.8040631399688575E-5</v>
      </c>
      <c r="O37" s="21">
        <f t="shared" si="5"/>
        <v>-5.0211485956395019E-4</v>
      </c>
      <c r="P37" s="21">
        <f t="shared" si="6"/>
        <v>-1.7534237269213983E-5</v>
      </c>
      <c r="Q37" s="19">
        <f t="shared" si="8"/>
        <v>2.7041973938142921E-2</v>
      </c>
      <c r="R37" s="19">
        <f t="shared" si="9"/>
        <v>3.2976609375749714E-5</v>
      </c>
      <c r="S37" s="19">
        <f t="shared" si="10"/>
        <v>9.7364674433096279E-2</v>
      </c>
      <c r="T37" s="19">
        <f t="shared" si="11"/>
        <v>9.4432653849573834E-4</v>
      </c>
      <c r="U37" s="19">
        <f t="shared" si="12"/>
        <v>4.9066715688906748E-2</v>
      </c>
      <c r="V37" s="19">
        <f t="shared" si="13"/>
        <v>1.713447468289434E-3</v>
      </c>
    </row>
    <row r="38" spans="1:22" x14ac:dyDescent="0.25">
      <c r="A38" s="26">
        <f>Wellpath!E38</f>
        <v>3500</v>
      </c>
      <c r="B38" s="68">
        <v>1</v>
      </c>
      <c r="C38" s="22">
        <v>0</v>
      </c>
      <c r="D38" s="22">
        <v>0</v>
      </c>
      <c r="E38" s="20">
        <f>Model!$W$4*((drdp!B38+drdp!K38)*DRFR!$B38+(drdp!E38+drdp!N38)*DRFR!$C38+(drdp!H38+drdp!Q38)*DRFR!$D38)</f>
        <v>-1.0571903709646051E-2</v>
      </c>
      <c r="F38" s="20">
        <f>Model!$W$4*((drdp!C38+drdp!L38)*DRFR!$B38+(drdp!F38+drdp!O38)*DRFR!$C38+(drdp!I38+drdp!R38)*DRFR!$D38)</f>
        <v>-3.6917901253350377E-4</v>
      </c>
      <c r="G38" s="20">
        <f>Model!$W$4*((drdp!D38+drdp!M38)*DRFR!$B38+(drdp!G38+drdp!P38)*DRFR!$C38+(drdp!J38+drdp!S38)*DRFR!$D38)</f>
        <v>6.1074119229376994E-3</v>
      </c>
      <c r="H38" s="18">
        <f>Model!$W$4*((drdp!B38)*DRFR!$B38+(drdp!E38)*DRFR!$C38+(drdp!H38)*DRFR!$D38)</f>
        <v>0.16955417270821516</v>
      </c>
      <c r="I38" s="18">
        <f>Model!$W$4*((drdp!C38)*DRFR!$B38+(drdp!F38)*DRFR!$C38+(drdp!I38)*DRFR!$D38)</f>
        <v>5.9209621815075643E-3</v>
      </c>
      <c r="J38" s="18">
        <f>Model!$W$4*((drdp!D38)*DRFR!$B38+(drdp!G38)*DRFR!$C38+(drdp!J38)*DRFR!$D38)</f>
        <v>0.30607027441258899</v>
      </c>
      <c r="K38" s="21">
        <f t="shared" si="1"/>
        <v>2.0601939023370112E-3</v>
      </c>
      <c r="L38" s="21">
        <f t="shared" si="2"/>
        <v>2.5123243484767104E-6</v>
      </c>
      <c r="M38" s="21">
        <f t="shared" si="3"/>
        <v>2.1263444218137069E-4</v>
      </c>
      <c r="N38" s="21">
        <f t="shared" si="4"/>
        <v>7.1943556371814992E-5</v>
      </c>
      <c r="O38" s="21">
        <f t="shared" si="5"/>
        <v>-5.6668183032839174E-4</v>
      </c>
      <c r="P38" s="21">
        <f t="shared" si="6"/>
        <v>-1.978896557205947E-5</v>
      </c>
      <c r="Q38" s="19">
        <f t="shared" si="8"/>
        <v>3.0697046237058236E-2</v>
      </c>
      <c r="R38" s="19">
        <f t="shared" si="9"/>
        <v>3.7433824360024313E-5</v>
      </c>
      <c r="S38" s="19">
        <f t="shared" si="10"/>
        <v>9.3854346840782463E-2</v>
      </c>
      <c r="T38" s="19">
        <f t="shared" si="11"/>
        <v>1.0719644757218325E-3</v>
      </c>
      <c r="U38" s="19">
        <f t="shared" si="12"/>
        <v>5.1393377309038965E-2</v>
      </c>
      <c r="V38" s="19">
        <f t="shared" si="13"/>
        <v>1.7946962824113677E-3</v>
      </c>
    </row>
    <row r="39" spans="1:22" x14ac:dyDescent="0.25">
      <c r="A39" s="26">
        <f>Wellpath!E39</f>
        <v>3600</v>
      </c>
      <c r="B39" s="68">
        <v>1</v>
      </c>
      <c r="C39" s="22">
        <v>0</v>
      </c>
      <c r="D39" s="22">
        <v>0</v>
      </c>
      <c r="E39" s="20">
        <f>Model!$W$4*((drdp!B39+drdp!K39)*DRFR!$B39+(drdp!E39+drdp!N39)*DRFR!$C39+(drdp!H39+drdp!Q39)*DRFR!$D39)</f>
        <v>-5.2326816895194748E-3</v>
      </c>
      <c r="F39" s="20">
        <f>Model!$W$4*((drdp!C39+drdp!L39)*DRFR!$B39+(drdp!F39+drdp!O39)*DRFR!$C39+(drdp!I39+drdp!R39)*DRFR!$D39)</f>
        <v>-1.8272927110339846E-4</v>
      </c>
      <c r="G39" s="20">
        <f>Model!$W$4*((drdp!D39+drdp!M39)*DRFR!$B39+(drdp!G39+drdp!P39)*DRFR!$C39+(drdp!J39+drdp!S39)*DRFR!$D39)</f>
        <v>3.1460288349022311E-3</v>
      </c>
      <c r="H39" s="18">
        <f>Model!$W$4*((drdp!B39)*DRFR!$B39+(drdp!E39)*DRFR!$C39+(drdp!H39)*DRFR!$D39)</f>
        <v>0.18012607641786121</v>
      </c>
      <c r="I39" s="18">
        <f>Model!$W$4*((drdp!C39)*DRFR!$B39+(drdp!F39)*DRFR!$C39+(drdp!I39)*DRFR!$D39)</f>
        <v>6.2901411940410679E-3</v>
      </c>
      <c r="J39" s="18">
        <f>Model!$W$4*((drdp!D39)*DRFR!$B39+(drdp!G39)*DRFR!$C39+(drdp!J39)*DRFR!$D39)</f>
        <v>0.29996286248965132</v>
      </c>
      <c r="K39" s="21">
        <f t="shared" si="1"/>
        <v>2.0875748600008436E-3</v>
      </c>
      <c r="L39" s="21">
        <f t="shared" si="2"/>
        <v>2.5457143349946896E-6</v>
      </c>
      <c r="M39" s="21">
        <f t="shared" si="3"/>
        <v>2.2253193961140698E-4</v>
      </c>
      <c r="N39" s="21">
        <f t="shared" si="4"/>
        <v>7.289972048285699E-5</v>
      </c>
      <c r="O39" s="21">
        <f t="shared" si="5"/>
        <v>-5.8314399780748491E-4</v>
      </c>
      <c r="P39" s="21">
        <f t="shared" si="6"/>
        <v>-2.0363837127931429E-5</v>
      </c>
      <c r="Q39" s="19">
        <f t="shared" si="8"/>
        <v>3.4505597308030191E-2</v>
      </c>
      <c r="R39" s="19">
        <f t="shared" si="9"/>
        <v>4.2078200589449103E-5</v>
      </c>
      <c r="S39" s="19">
        <f t="shared" si="10"/>
        <v>9.0190353315166824E-2</v>
      </c>
      <c r="T39" s="19">
        <f t="shared" si="11"/>
        <v>1.2049620097687932E-3</v>
      </c>
      <c r="U39" s="19">
        <f t="shared" si="12"/>
        <v>5.3464451661002936E-2</v>
      </c>
      <c r="V39" s="19">
        <f t="shared" si="13"/>
        <v>1.8670197924565725E-3</v>
      </c>
    </row>
    <row r="40" spans="1:22" x14ac:dyDescent="0.25">
      <c r="A40" s="26">
        <f>Wellpath!E40</f>
        <v>3700</v>
      </c>
      <c r="B40" s="68">
        <v>1</v>
      </c>
      <c r="C40" s="22">
        <v>0</v>
      </c>
      <c r="D40" s="22">
        <v>0</v>
      </c>
      <c r="E40" s="20">
        <f>Model!$W$4*((drdp!B40+drdp!K40)*DRFR!$B40+(drdp!E40+drdp!N40)*DRFR!$C40+(drdp!H40+drdp!Q40)*DRFR!$D40)</f>
        <v>0</v>
      </c>
      <c r="F40" s="20">
        <f>Model!$W$4*((drdp!C40+drdp!L40)*DRFR!$B40+(drdp!F40+drdp!O40)*DRFR!$C40+(drdp!I40+drdp!R40)*DRFR!$D40)</f>
        <v>0</v>
      </c>
      <c r="G40" s="20">
        <f>Model!$W$4*((drdp!D40+drdp!M40)*DRFR!$B40+(drdp!G40+drdp!P40)*DRFR!$C40+(drdp!J40+drdp!S40)*DRFR!$D40)</f>
        <v>0</v>
      </c>
      <c r="H40" s="18">
        <f>Model!$W$4*((drdp!B40)*DRFR!$B40+(drdp!E40)*DRFR!$C40+(drdp!H40)*DRFR!$D40)</f>
        <v>0.18535875810738067</v>
      </c>
      <c r="I40" s="18">
        <f>Model!$W$4*((drdp!C40)*DRFR!$B40+(drdp!F40)*DRFR!$C40+(drdp!I40)*DRFR!$D40)</f>
        <v>6.4728704651444658E-3</v>
      </c>
      <c r="J40" s="18">
        <f>Model!$W$4*((drdp!D40)*DRFR!$B40+(drdp!G40)*DRFR!$C40+(drdp!J40)*DRFR!$D40)</f>
        <v>0.29681683365474909</v>
      </c>
      <c r="K40" s="21">
        <f t="shared" si="1"/>
        <v>2.0875748600008436E-3</v>
      </c>
      <c r="L40" s="21">
        <f t="shared" si="2"/>
        <v>2.5457143349946896E-6</v>
      </c>
      <c r="M40" s="21">
        <f t="shared" si="3"/>
        <v>2.2253193961140698E-4</v>
      </c>
      <c r="N40" s="21">
        <f t="shared" si="4"/>
        <v>7.289972048285699E-5</v>
      </c>
      <c r="O40" s="21">
        <f t="shared" si="5"/>
        <v>-5.8314399780748491E-4</v>
      </c>
      <c r="P40" s="21">
        <f t="shared" si="6"/>
        <v>-2.0363837127931429E-5</v>
      </c>
      <c r="Q40" s="19">
        <f t="shared" si="8"/>
        <v>3.6445444067111303E-2</v>
      </c>
      <c r="R40" s="19">
        <f t="shared" si="9"/>
        <v>4.4443766393534221E-5</v>
      </c>
      <c r="S40" s="19">
        <f t="shared" si="10"/>
        <v>8.8322764680442395E-2</v>
      </c>
      <c r="T40" s="19">
        <f t="shared" si="11"/>
        <v>1.2727029512919787E-3</v>
      </c>
      <c r="U40" s="19">
        <f t="shared" si="12"/>
        <v>5.4434455673801799E-2</v>
      </c>
      <c r="V40" s="19">
        <f t="shared" si="13"/>
        <v>1.9008930789935919E-3</v>
      </c>
    </row>
    <row r="41" spans="1:22" x14ac:dyDescent="0.25">
      <c r="A41" s="26">
        <f>Wellpath!E41</f>
        <v>3800</v>
      </c>
      <c r="B41" s="68">
        <v>1</v>
      </c>
      <c r="C41" s="22">
        <v>0</v>
      </c>
      <c r="D41" s="22">
        <v>0</v>
      </c>
      <c r="E41" s="20">
        <f>Model!$W$4*((drdp!B41+drdp!K41)*DRFR!$B41+(drdp!E41+drdp!N41)*DRFR!$C41+(drdp!H41+drdp!Q41)*DRFR!$D41)</f>
        <v>0</v>
      </c>
      <c r="F41" s="20">
        <f>Model!$W$4*((drdp!C41+drdp!L41)*DRFR!$B41+(drdp!F41+drdp!O41)*DRFR!$C41+(drdp!I41+drdp!R41)*DRFR!$D41)</f>
        <v>0</v>
      </c>
      <c r="G41" s="20">
        <f>Model!$W$4*((drdp!D41+drdp!M41)*DRFR!$B41+(drdp!G41+drdp!P41)*DRFR!$C41+(drdp!J41+drdp!S41)*DRFR!$D41)</f>
        <v>0</v>
      </c>
      <c r="H41" s="18">
        <f>Model!$W$4*((drdp!B41)*DRFR!$B41+(drdp!E41)*DRFR!$C41+(drdp!H41)*DRFR!$D41)</f>
        <v>0.18535875810738067</v>
      </c>
      <c r="I41" s="18">
        <f>Model!$W$4*((drdp!C41)*DRFR!$B41+(drdp!F41)*DRFR!$C41+(drdp!I41)*DRFR!$D41)</f>
        <v>6.4728704651444658E-3</v>
      </c>
      <c r="J41" s="18">
        <f>Model!$W$4*((drdp!D41)*DRFR!$B41+(drdp!G41)*DRFR!$C41+(drdp!J41)*DRFR!$D41)</f>
        <v>0.29681683365474909</v>
      </c>
      <c r="K41" s="21">
        <f t="shared" si="1"/>
        <v>2.0875748600008436E-3</v>
      </c>
      <c r="L41" s="21">
        <f t="shared" si="2"/>
        <v>2.5457143349946896E-6</v>
      </c>
      <c r="M41" s="21">
        <f t="shared" si="3"/>
        <v>2.2253193961140698E-4</v>
      </c>
      <c r="N41" s="21">
        <f t="shared" si="4"/>
        <v>7.289972048285699E-5</v>
      </c>
      <c r="O41" s="21">
        <f t="shared" si="5"/>
        <v>-5.8314399780748491E-4</v>
      </c>
      <c r="P41" s="21">
        <f t="shared" si="6"/>
        <v>-2.0363837127931429E-5</v>
      </c>
      <c r="Q41" s="19">
        <f t="shared" si="8"/>
        <v>3.6445444067111303E-2</v>
      </c>
      <c r="R41" s="19">
        <f t="shared" si="9"/>
        <v>4.4443766393534221E-5</v>
      </c>
      <c r="S41" s="19">
        <f t="shared" si="10"/>
        <v>8.8322764680442395E-2</v>
      </c>
      <c r="T41" s="19">
        <f t="shared" si="11"/>
        <v>1.2727029512919787E-3</v>
      </c>
      <c r="U41" s="19">
        <f t="shared" si="12"/>
        <v>5.4434455673801799E-2</v>
      </c>
      <c r="V41" s="19">
        <f t="shared" si="13"/>
        <v>1.9008930789935919E-3</v>
      </c>
    </row>
    <row r="42" spans="1:22" x14ac:dyDescent="0.25">
      <c r="A42" s="26">
        <f>Wellpath!E42</f>
        <v>3900</v>
      </c>
      <c r="B42" s="68">
        <v>1</v>
      </c>
      <c r="C42" s="22">
        <v>0</v>
      </c>
      <c r="D42" s="22">
        <v>0</v>
      </c>
      <c r="E42" s="20">
        <f>Model!$W$4*((drdp!B42+drdp!K42)*DRFR!$B42+(drdp!E42+drdp!N42)*DRFR!$C42+(drdp!H42+drdp!Q42)*DRFR!$D42)</f>
        <v>0</v>
      </c>
      <c r="F42" s="20">
        <f>Model!$W$4*((drdp!C42+drdp!L42)*DRFR!$B42+(drdp!F42+drdp!O42)*DRFR!$C42+(drdp!I42+drdp!R42)*DRFR!$D42)</f>
        <v>0</v>
      </c>
      <c r="G42" s="20">
        <f>Model!$W$4*((drdp!D42+drdp!M42)*DRFR!$B42+(drdp!G42+drdp!P42)*DRFR!$C42+(drdp!J42+drdp!S42)*DRFR!$D42)</f>
        <v>0</v>
      </c>
      <c r="H42" s="18">
        <f>Model!$W$4*((drdp!B42)*DRFR!$B42+(drdp!E42)*DRFR!$C42+(drdp!H42)*DRFR!$D42)</f>
        <v>0.18535875810738067</v>
      </c>
      <c r="I42" s="18">
        <f>Model!$W$4*((drdp!C42)*DRFR!$B42+(drdp!F42)*DRFR!$C42+(drdp!I42)*DRFR!$D42)</f>
        <v>6.4728704651444658E-3</v>
      </c>
      <c r="J42" s="18">
        <f>Model!$W$4*((drdp!D42)*DRFR!$B42+(drdp!G42)*DRFR!$C42+(drdp!J42)*DRFR!$D42)</f>
        <v>0.29681683365474909</v>
      </c>
      <c r="K42" s="21">
        <f t="shared" si="1"/>
        <v>2.0875748600008436E-3</v>
      </c>
      <c r="L42" s="21">
        <f t="shared" si="2"/>
        <v>2.5457143349946896E-6</v>
      </c>
      <c r="M42" s="21">
        <f t="shared" si="3"/>
        <v>2.2253193961140698E-4</v>
      </c>
      <c r="N42" s="21">
        <f t="shared" si="4"/>
        <v>7.289972048285699E-5</v>
      </c>
      <c r="O42" s="21">
        <f t="shared" si="5"/>
        <v>-5.8314399780748491E-4</v>
      </c>
      <c r="P42" s="21">
        <f t="shared" si="6"/>
        <v>-2.0363837127931429E-5</v>
      </c>
      <c r="Q42" s="19">
        <f t="shared" si="8"/>
        <v>3.6445444067111303E-2</v>
      </c>
      <c r="R42" s="19">
        <f t="shared" si="9"/>
        <v>4.4443766393534221E-5</v>
      </c>
      <c r="S42" s="19">
        <f t="shared" si="10"/>
        <v>8.8322764680442395E-2</v>
      </c>
      <c r="T42" s="19">
        <f t="shared" si="11"/>
        <v>1.2727029512919787E-3</v>
      </c>
      <c r="U42" s="19">
        <f t="shared" si="12"/>
        <v>5.4434455673801799E-2</v>
      </c>
      <c r="V42" s="19">
        <f t="shared" si="13"/>
        <v>1.9008930789935919E-3</v>
      </c>
    </row>
    <row r="43" spans="1:22" x14ac:dyDescent="0.25">
      <c r="A43" s="26">
        <f>Wellpath!E43</f>
        <v>4000</v>
      </c>
      <c r="B43" s="68">
        <v>1</v>
      </c>
      <c r="C43" s="22">
        <v>0</v>
      </c>
      <c r="D43" s="22">
        <v>0</v>
      </c>
      <c r="E43" s="20">
        <f>Model!$W$4*((drdp!B43+drdp!K43)*DRFR!$B43+(drdp!E43+drdp!N43)*DRFR!$C43+(drdp!H43+drdp!Q43)*DRFR!$D43)</f>
        <v>0</v>
      </c>
      <c r="F43" s="20">
        <f>Model!$W$4*((drdp!C43+drdp!L43)*DRFR!$B43+(drdp!F43+drdp!O43)*DRFR!$C43+(drdp!I43+drdp!R43)*DRFR!$D43)</f>
        <v>0</v>
      </c>
      <c r="G43" s="20">
        <f>Model!$W$4*((drdp!D43+drdp!M43)*DRFR!$B43+(drdp!G43+drdp!P43)*DRFR!$C43+(drdp!J43+drdp!S43)*DRFR!$D43)</f>
        <v>0</v>
      </c>
      <c r="H43" s="18">
        <f>Model!$W$4*((drdp!B43)*DRFR!$B43+(drdp!E43)*DRFR!$C43+(drdp!H43)*DRFR!$D43)</f>
        <v>0.18535875810738067</v>
      </c>
      <c r="I43" s="18">
        <f>Model!$W$4*((drdp!C43)*DRFR!$B43+(drdp!F43)*DRFR!$C43+(drdp!I43)*DRFR!$D43)</f>
        <v>6.4728704651444658E-3</v>
      </c>
      <c r="J43" s="18">
        <f>Model!$W$4*((drdp!D43)*DRFR!$B43+(drdp!G43)*DRFR!$C43+(drdp!J43)*DRFR!$D43)</f>
        <v>0.29681683365474909</v>
      </c>
      <c r="K43" s="21">
        <f t="shared" si="1"/>
        <v>2.0875748600008436E-3</v>
      </c>
      <c r="L43" s="21">
        <f t="shared" si="2"/>
        <v>2.5457143349946896E-6</v>
      </c>
      <c r="M43" s="21">
        <f t="shared" si="3"/>
        <v>2.2253193961140698E-4</v>
      </c>
      <c r="N43" s="21">
        <f t="shared" si="4"/>
        <v>7.289972048285699E-5</v>
      </c>
      <c r="O43" s="21">
        <f t="shared" si="5"/>
        <v>-5.8314399780748491E-4</v>
      </c>
      <c r="P43" s="21">
        <f t="shared" si="6"/>
        <v>-2.0363837127931429E-5</v>
      </c>
      <c r="Q43" s="19">
        <f t="shared" si="8"/>
        <v>3.6445444067111303E-2</v>
      </c>
      <c r="R43" s="19">
        <f t="shared" si="9"/>
        <v>4.4443766393534221E-5</v>
      </c>
      <c r="S43" s="19">
        <f t="shared" si="10"/>
        <v>8.8322764680442395E-2</v>
      </c>
      <c r="T43" s="19">
        <f t="shared" si="11"/>
        <v>1.2727029512919787E-3</v>
      </c>
      <c r="U43" s="19">
        <f t="shared" si="12"/>
        <v>5.4434455673801799E-2</v>
      </c>
      <c r="V43" s="19">
        <f t="shared" si="13"/>
        <v>1.9008930789935919E-3</v>
      </c>
    </row>
    <row r="44" spans="1:22" s="36" customFormat="1" x14ac:dyDescent="0.25">
      <c r="A44" s="26">
        <f>Wellpath!E44</f>
        <v>4100</v>
      </c>
      <c r="B44" s="68">
        <v>1</v>
      </c>
      <c r="C44" s="22">
        <v>0</v>
      </c>
      <c r="D44" s="22">
        <v>0</v>
      </c>
      <c r="E44" s="20">
        <f>Model!$W$4*((drdp!B44+drdp!K44)*DRFR!$B44+(drdp!E44+drdp!N44)*DRFR!$C44+(drdp!H44+drdp!Q44)*DRFR!$D44)</f>
        <v>0</v>
      </c>
      <c r="F44" s="20">
        <f>Model!$W$4*((drdp!C44+drdp!L44)*DRFR!$B44+(drdp!F44+drdp!O44)*DRFR!$C44+(drdp!I44+drdp!R44)*DRFR!$D44)</f>
        <v>0</v>
      </c>
      <c r="G44" s="20">
        <f>Model!$W$4*((drdp!D44+drdp!M44)*DRFR!$B44+(drdp!G44+drdp!P44)*DRFR!$C44+(drdp!J44+drdp!S44)*DRFR!$D44)</f>
        <v>0</v>
      </c>
      <c r="H44" s="32">
        <f>Model!$W$4*((drdp!B44)*DRFR!$B44+(drdp!E44)*DRFR!$C44+(drdp!H44)*DRFR!$D44)</f>
        <v>0.18535875810738067</v>
      </c>
      <c r="I44" s="32">
        <f>Model!$W$4*((drdp!C44)*DRFR!$B44+(drdp!F44)*DRFR!$C44+(drdp!I44)*DRFR!$D44)</f>
        <v>6.4728704651444658E-3</v>
      </c>
      <c r="J44" s="32">
        <f>Model!$W$4*((drdp!D44)*DRFR!$B44+(drdp!G44)*DRFR!$C44+(drdp!J44)*DRFR!$D44)</f>
        <v>0.29681683365474909</v>
      </c>
      <c r="K44" s="21">
        <f t="shared" si="1"/>
        <v>2.0875748600008436E-3</v>
      </c>
      <c r="L44" s="21">
        <f t="shared" si="2"/>
        <v>2.5457143349946896E-6</v>
      </c>
      <c r="M44" s="21">
        <f t="shared" si="3"/>
        <v>2.2253193961140698E-4</v>
      </c>
      <c r="N44" s="21">
        <f t="shared" si="4"/>
        <v>7.289972048285699E-5</v>
      </c>
      <c r="O44" s="21">
        <f t="shared" si="5"/>
        <v>-5.8314399780748491E-4</v>
      </c>
      <c r="P44" s="21">
        <f t="shared" si="6"/>
        <v>-2.0363837127931429E-5</v>
      </c>
      <c r="Q44" s="19">
        <f t="shared" si="8"/>
        <v>3.6445444067111303E-2</v>
      </c>
      <c r="R44" s="19">
        <f t="shared" si="9"/>
        <v>4.4443766393534221E-5</v>
      </c>
      <c r="S44" s="19">
        <f t="shared" si="10"/>
        <v>8.8322764680442395E-2</v>
      </c>
      <c r="T44" s="19">
        <f t="shared" si="11"/>
        <v>1.2727029512919787E-3</v>
      </c>
      <c r="U44" s="19">
        <f t="shared" si="12"/>
        <v>5.4434455673801799E-2</v>
      </c>
      <c r="V44" s="19">
        <f t="shared" si="13"/>
        <v>1.9008930789935919E-3</v>
      </c>
    </row>
    <row r="45" spans="1:22" x14ac:dyDescent="0.25">
      <c r="A45" s="26">
        <f>Wellpath!E45</f>
        <v>4200</v>
      </c>
      <c r="B45" s="68">
        <v>1</v>
      </c>
      <c r="C45" s="22">
        <v>0</v>
      </c>
      <c r="D45" s="22">
        <v>0</v>
      </c>
      <c r="E45" s="20">
        <f>Model!$W$4*((drdp!B45+drdp!K45)*DRFR!$B45+(drdp!E45+drdp!N45)*DRFR!$C45+(drdp!H45+drdp!Q45)*DRFR!$D45)</f>
        <v>0</v>
      </c>
      <c r="F45" s="20">
        <f>Model!$W$4*((drdp!C45+drdp!L45)*DRFR!$B45+(drdp!F45+drdp!O45)*DRFR!$C45+(drdp!I45+drdp!R45)*DRFR!$D45)</f>
        <v>0</v>
      </c>
      <c r="G45" s="20">
        <f>Model!$W$4*((drdp!D45+drdp!M45)*DRFR!$B45+(drdp!G45+drdp!P45)*DRFR!$C45+(drdp!J45+drdp!S45)*DRFR!$D45)</f>
        <v>0</v>
      </c>
      <c r="H45" s="18">
        <f>Model!$W$4*((drdp!B45)*DRFR!$B45+(drdp!E45)*DRFR!$C45+(drdp!H45)*DRFR!$D45)</f>
        <v>0.18535875810738067</v>
      </c>
      <c r="I45" s="18">
        <f>Model!$W$4*((drdp!C45)*DRFR!$B45+(drdp!F45)*DRFR!$C45+(drdp!I45)*DRFR!$D45)</f>
        <v>6.4728704651444658E-3</v>
      </c>
      <c r="J45" s="18">
        <f>Model!$W$4*((drdp!D45)*DRFR!$B45+(drdp!G45)*DRFR!$C45+(drdp!J45)*DRFR!$D45)</f>
        <v>0.29681683365474909</v>
      </c>
      <c r="K45" s="21">
        <f t="shared" si="1"/>
        <v>2.0875748600008436E-3</v>
      </c>
      <c r="L45" s="21">
        <f t="shared" si="2"/>
        <v>2.5457143349946896E-6</v>
      </c>
      <c r="M45" s="21">
        <f t="shared" si="3"/>
        <v>2.2253193961140698E-4</v>
      </c>
      <c r="N45" s="21">
        <f t="shared" si="4"/>
        <v>7.289972048285699E-5</v>
      </c>
      <c r="O45" s="21">
        <f t="shared" si="5"/>
        <v>-5.8314399780748491E-4</v>
      </c>
      <c r="P45" s="21">
        <f t="shared" si="6"/>
        <v>-2.0363837127931429E-5</v>
      </c>
      <c r="Q45" s="19">
        <f t="shared" si="8"/>
        <v>3.6445444067111303E-2</v>
      </c>
      <c r="R45" s="19">
        <f t="shared" si="9"/>
        <v>4.4443766393534221E-5</v>
      </c>
      <c r="S45" s="19">
        <f t="shared" si="10"/>
        <v>8.8322764680442395E-2</v>
      </c>
      <c r="T45" s="19">
        <f t="shared" si="11"/>
        <v>1.2727029512919787E-3</v>
      </c>
      <c r="U45" s="19">
        <f t="shared" si="12"/>
        <v>5.4434455673801799E-2</v>
      </c>
      <c r="V45" s="19">
        <f t="shared" si="13"/>
        <v>1.9008930789935919E-3</v>
      </c>
    </row>
    <row r="46" spans="1:22" x14ac:dyDescent="0.25">
      <c r="A46" s="26">
        <f>Wellpath!E46</f>
        <v>4300</v>
      </c>
      <c r="B46" s="68">
        <v>1</v>
      </c>
      <c r="C46" s="22">
        <v>0</v>
      </c>
      <c r="D46" s="22">
        <v>0</v>
      </c>
      <c r="E46" s="20">
        <f>Model!$W$4*((drdp!B46+drdp!K46)*DRFR!$B46+(drdp!E46+drdp!N46)*DRFR!$C46+(drdp!H46+drdp!Q46)*DRFR!$D46)</f>
        <v>0</v>
      </c>
      <c r="F46" s="20">
        <f>Model!$W$4*((drdp!C46+drdp!L46)*DRFR!$B46+(drdp!F46+drdp!O46)*DRFR!$C46+(drdp!I46+drdp!R46)*DRFR!$D46)</f>
        <v>0</v>
      </c>
      <c r="G46" s="20">
        <f>Model!$W$4*((drdp!D46+drdp!M46)*DRFR!$B46+(drdp!G46+drdp!P46)*DRFR!$C46+(drdp!J46+drdp!S46)*DRFR!$D46)</f>
        <v>0</v>
      </c>
      <c r="H46" s="18">
        <f>Model!$W$4*((drdp!B46)*DRFR!$B46+(drdp!E46)*DRFR!$C46+(drdp!H46)*DRFR!$D46)</f>
        <v>0.18535875810738067</v>
      </c>
      <c r="I46" s="18">
        <f>Model!$W$4*((drdp!C46)*DRFR!$B46+(drdp!F46)*DRFR!$C46+(drdp!I46)*DRFR!$D46)</f>
        <v>6.4728704651444658E-3</v>
      </c>
      <c r="J46" s="18">
        <f>Model!$W$4*((drdp!D46)*DRFR!$B46+(drdp!G46)*DRFR!$C46+(drdp!J46)*DRFR!$D46)</f>
        <v>0.29681683365474909</v>
      </c>
      <c r="K46" s="21">
        <f t="shared" si="1"/>
        <v>2.0875748600008436E-3</v>
      </c>
      <c r="L46" s="21">
        <f t="shared" si="2"/>
        <v>2.5457143349946896E-6</v>
      </c>
      <c r="M46" s="21">
        <f t="shared" si="3"/>
        <v>2.2253193961140698E-4</v>
      </c>
      <c r="N46" s="21">
        <f t="shared" si="4"/>
        <v>7.289972048285699E-5</v>
      </c>
      <c r="O46" s="21">
        <f t="shared" si="5"/>
        <v>-5.8314399780748491E-4</v>
      </c>
      <c r="P46" s="21">
        <f t="shared" si="6"/>
        <v>-2.0363837127931429E-5</v>
      </c>
      <c r="Q46" s="19">
        <f t="shared" si="8"/>
        <v>3.6445444067111303E-2</v>
      </c>
      <c r="R46" s="19">
        <f t="shared" si="9"/>
        <v>4.4443766393534221E-5</v>
      </c>
      <c r="S46" s="19">
        <f t="shared" si="10"/>
        <v>8.8322764680442395E-2</v>
      </c>
      <c r="T46" s="19">
        <f t="shared" si="11"/>
        <v>1.2727029512919787E-3</v>
      </c>
      <c r="U46" s="19">
        <f t="shared" si="12"/>
        <v>5.4434455673801799E-2</v>
      </c>
      <c r="V46" s="19">
        <f t="shared" si="13"/>
        <v>1.9008930789935919E-3</v>
      </c>
    </row>
    <row r="47" spans="1:22" x14ac:dyDescent="0.25">
      <c r="A47" s="26">
        <f>Wellpath!E47</f>
        <v>4400</v>
      </c>
      <c r="B47" s="68">
        <v>1</v>
      </c>
      <c r="C47" s="22">
        <v>0</v>
      </c>
      <c r="D47" s="22">
        <v>0</v>
      </c>
      <c r="E47" s="20">
        <f>Model!$W$4*((drdp!B47+drdp!K47)*DRFR!$B47+(drdp!E47+drdp!N47)*DRFR!$C47+(drdp!H47+drdp!Q47)*DRFR!$D47)</f>
        <v>0</v>
      </c>
      <c r="F47" s="20">
        <f>Model!$W$4*((drdp!C47+drdp!L47)*DRFR!$B47+(drdp!F47+drdp!O47)*DRFR!$C47+(drdp!I47+drdp!R47)*DRFR!$D47)</f>
        <v>0</v>
      </c>
      <c r="G47" s="20">
        <f>Model!$W$4*((drdp!D47+drdp!M47)*DRFR!$B47+(drdp!G47+drdp!P47)*DRFR!$C47+(drdp!J47+drdp!S47)*DRFR!$D47)</f>
        <v>0</v>
      </c>
      <c r="H47" s="18">
        <f>Model!$W$4*((drdp!B47)*DRFR!$B47+(drdp!E47)*DRFR!$C47+(drdp!H47)*DRFR!$D47)</f>
        <v>0.18535875810738067</v>
      </c>
      <c r="I47" s="18">
        <f>Model!$W$4*((drdp!C47)*DRFR!$B47+(drdp!F47)*DRFR!$C47+(drdp!I47)*DRFR!$D47)</f>
        <v>6.4728704651444658E-3</v>
      </c>
      <c r="J47" s="18">
        <f>Model!$W$4*((drdp!D47)*DRFR!$B47+(drdp!G47)*DRFR!$C47+(drdp!J47)*DRFR!$D47)</f>
        <v>0.29681683365474909</v>
      </c>
      <c r="K47" s="21">
        <f t="shared" si="1"/>
        <v>2.0875748600008436E-3</v>
      </c>
      <c r="L47" s="21">
        <f t="shared" si="2"/>
        <v>2.5457143349946896E-6</v>
      </c>
      <c r="M47" s="21">
        <f t="shared" si="3"/>
        <v>2.2253193961140698E-4</v>
      </c>
      <c r="N47" s="21">
        <f t="shared" si="4"/>
        <v>7.289972048285699E-5</v>
      </c>
      <c r="O47" s="21">
        <f t="shared" si="5"/>
        <v>-5.8314399780748491E-4</v>
      </c>
      <c r="P47" s="21">
        <f t="shared" si="6"/>
        <v>-2.0363837127931429E-5</v>
      </c>
      <c r="Q47" s="19">
        <f t="shared" si="8"/>
        <v>3.6445444067111303E-2</v>
      </c>
      <c r="R47" s="19">
        <f t="shared" si="9"/>
        <v>4.4443766393534221E-5</v>
      </c>
      <c r="S47" s="19">
        <f t="shared" si="10"/>
        <v>8.8322764680442395E-2</v>
      </c>
      <c r="T47" s="19">
        <f t="shared" si="11"/>
        <v>1.2727029512919787E-3</v>
      </c>
      <c r="U47" s="19">
        <f t="shared" si="12"/>
        <v>5.4434455673801799E-2</v>
      </c>
      <c r="V47" s="19">
        <f t="shared" si="13"/>
        <v>1.9008930789935919E-3</v>
      </c>
    </row>
    <row r="48" spans="1:22" x14ac:dyDescent="0.25">
      <c r="A48" s="26">
        <f>Wellpath!E48</f>
        <v>4500</v>
      </c>
      <c r="B48" s="68">
        <v>1</v>
      </c>
      <c r="C48" s="22">
        <v>0</v>
      </c>
      <c r="D48" s="22">
        <v>0</v>
      </c>
      <c r="E48" s="20">
        <f>Model!$W$4*((drdp!B48+drdp!K48)*DRFR!$B48+(drdp!E48+drdp!N48)*DRFR!$C48+(drdp!H48+drdp!Q48)*DRFR!$D48)</f>
        <v>0</v>
      </c>
      <c r="F48" s="20">
        <f>Model!$W$4*((drdp!C48+drdp!L48)*DRFR!$B48+(drdp!F48+drdp!O48)*DRFR!$C48+(drdp!I48+drdp!R48)*DRFR!$D48)</f>
        <v>0</v>
      </c>
      <c r="G48" s="20">
        <f>Model!$W$4*((drdp!D48+drdp!M48)*DRFR!$B48+(drdp!G48+drdp!P48)*DRFR!$C48+(drdp!J48+drdp!S48)*DRFR!$D48)</f>
        <v>0</v>
      </c>
      <c r="H48" s="18">
        <f>Model!$W$4*((drdp!B48)*DRFR!$B48+(drdp!E48)*DRFR!$C48+(drdp!H48)*DRFR!$D48)</f>
        <v>0.18535875810738067</v>
      </c>
      <c r="I48" s="18">
        <f>Model!$W$4*((drdp!C48)*DRFR!$B48+(drdp!F48)*DRFR!$C48+(drdp!I48)*DRFR!$D48)</f>
        <v>6.4728704651444658E-3</v>
      </c>
      <c r="J48" s="18">
        <f>Model!$W$4*((drdp!D48)*DRFR!$B48+(drdp!G48)*DRFR!$C48+(drdp!J48)*DRFR!$D48)</f>
        <v>0.29681683365474909</v>
      </c>
      <c r="K48" s="21">
        <f t="shared" si="1"/>
        <v>2.0875748600008436E-3</v>
      </c>
      <c r="L48" s="21">
        <f t="shared" si="2"/>
        <v>2.5457143349946896E-6</v>
      </c>
      <c r="M48" s="21">
        <f t="shared" si="3"/>
        <v>2.2253193961140698E-4</v>
      </c>
      <c r="N48" s="21">
        <f t="shared" si="4"/>
        <v>7.289972048285699E-5</v>
      </c>
      <c r="O48" s="21">
        <f t="shared" si="5"/>
        <v>-5.8314399780748491E-4</v>
      </c>
      <c r="P48" s="21">
        <f t="shared" si="6"/>
        <v>-2.0363837127931429E-5</v>
      </c>
      <c r="Q48" s="19">
        <f t="shared" si="8"/>
        <v>3.6445444067111303E-2</v>
      </c>
      <c r="R48" s="19">
        <f t="shared" si="9"/>
        <v>4.4443766393534221E-5</v>
      </c>
      <c r="S48" s="19">
        <f t="shared" si="10"/>
        <v>8.8322764680442395E-2</v>
      </c>
      <c r="T48" s="19">
        <f t="shared" si="11"/>
        <v>1.2727029512919787E-3</v>
      </c>
      <c r="U48" s="19">
        <f t="shared" si="12"/>
        <v>5.4434455673801799E-2</v>
      </c>
      <c r="V48" s="19">
        <f t="shared" si="13"/>
        <v>1.9008930789935919E-3</v>
      </c>
    </row>
    <row r="49" spans="1:22" x14ac:dyDescent="0.25">
      <c r="A49" s="26">
        <f>Wellpath!E49</f>
        <v>4600</v>
      </c>
      <c r="B49" s="68">
        <v>1</v>
      </c>
      <c r="C49" s="22">
        <v>0</v>
      </c>
      <c r="D49" s="22">
        <v>0</v>
      </c>
      <c r="E49" s="20">
        <f>Model!$W$4*((drdp!B49+drdp!K49)*DRFR!$B49+(drdp!E49+drdp!N49)*DRFR!$C49+(drdp!H49+drdp!Q49)*DRFR!$D49)</f>
        <v>0</v>
      </c>
      <c r="F49" s="20">
        <f>Model!$W$4*((drdp!C49+drdp!L49)*DRFR!$B49+(drdp!F49+drdp!O49)*DRFR!$C49+(drdp!I49+drdp!R49)*DRFR!$D49)</f>
        <v>0</v>
      </c>
      <c r="G49" s="20">
        <f>Model!$W$4*((drdp!D49+drdp!M49)*DRFR!$B49+(drdp!G49+drdp!P49)*DRFR!$C49+(drdp!J49+drdp!S49)*DRFR!$D49)</f>
        <v>0</v>
      </c>
      <c r="H49" s="18">
        <f>Model!$W$4*((drdp!B49)*DRFR!$B49+(drdp!E49)*DRFR!$C49+(drdp!H49)*DRFR!$D49)</f>
        <v>0.18535875810738067</v>
      </c>
      <c r="I49" s="18">
        <f>Model!$W$4*((drdp!C49)*DRFR!$B49+(drdp!F49)*DRFR!$C49+(drdp!I49)*DRFR!$D49)</f>
        <v>6.4728704651444658E-3</v>
      </c>
      <c r="J49" s="18">
        <f>Model!$W$4*((drdp!D49)*DRFR!$B49+(drdp!G49)*DRFR!$C49+(drdp!J49)*DRFR!$D49)</f>
        <v>0.29681683365474909</v>
      </c>
      <c r="K49" s="21">
        <f t="shared" si="1"/>
        <v>2.0875748600008436E-3</v>
      </c>
      <c r="L49" s="21">
        <f t="shared" si="2"/>
        <v>2.5457143349946896E-6</v>
      </c>
      <c r="M49" s="21">
        <f t="shared" si="3"/>
        <v>2.2253193961140698E-4</v>
      </c>
      <c r="N49" s="21">
        <f t="shared" si="4"/>
        <v>7.289972048285699E-5</v>
      </c>
      <c r="O49" s="21">
        <f t="shared" si="5"/>
        <v>-5.8314399780748491E-4</v>
      </c>
      <c r="P49" s="21">
        <f t="shared" si="6"/>
        <v>-2.0363837127931429E-5</v>
      </c>
      <c r="Q49" s="19">
        <f t="shared" si="8"/>
        <v>3.6445444067111303E-2</v>
      </c>
      <c r="R49" s="19">
        <f t="shared" si="9"/>
        <v>4.4443766393534221E-5</v>
      </c>
      <c r="S49" s="19">
        <f t="shared" si="10"/>
        <v>8.8322764680442395E-2</v>
      </c>
      <c r="T49" s="19">
        <f t="shared" si="11"/>
        <v>1.2727029512919787E-3</v>
      </c>
      <c r="U49" s="19">
        <f t="shared" si="12"/>
        <v>5.4434455673801799E-2</v>
      </c>
      <c r="V49" s="19">
        <f t="shared" si="13"/>
        <v>1.9008930789935919E-3</v>
      </c>
    </row>
    <row r="50" spans="1:22" x14ac:dyDescent="0.25">
      <c r="A50" s="26">
        <f>Wellpath!E50</f>
        <v>4700</v>
      </c>
      <c r="B50" s="68">
        <v>1</v>
      </c>
      <c r="C50" s="22">
        <v>0</v>
      </c>
      <c r="D50" s="22">
        <v>0</v>
      </c>
      <c r="E50" s="20">
        <f>Model!$W$4*((drdp!B50+drdp!K50)*DRFR!$B50+(drdp!E50+drdp!N50)*DRFR!$C50+(drdp!H50+drdp!Q50)*DRFR!$D50)</f>
        <v>0</v>
      </c>
      <c r="F50" s="20">
        <f>Model!$W$4*((drdp!C50+drdp!L50)*DRFR!$B50+(drdp!F50+drdp!O50)*DRFR!$C50+(drdp!I50+drdp!R50)*DRFR!$D50)</f>
        <v>0</v>
      </c>
      <c r="G50" s="20">
        <f>Model!$W$4*((drdp!D50+drdp!M50)*DRFR!$B50+(drdp!G50+drdp!P50)*DRFR!$C50+(drdp!J50+drdp!S50)*DRFR!$D50)</f>
        <v>0</v>
      </c>
      <c r="H50" s="18">
        <f>Model!$W$4*((drdp!B50)*DRFR!$B50+(drdp!E50)*DRFR!$C50+(drdp!H50)*DRFR!$D50)</f>
        <v>0.18535875810738067</v>
      </c>
      <c r="I50" s="18">
        <f>Model!$W$4*((drdp!C50)*DRFR!$B50+(drdp!F50)*DRFR!$C50+(drdp!I50)*DRFR!$D50)</f>
        <v>6.4728704651444658E-3</v>
      </c>
      <c r="J50" s="18">
        <f>Model!$W$4*((drdp!D50)*DRFR!$B50+(drdp!G50)*DRFR!$C50+(drdp!J50)*DRFR!$D50)</f>
        <v>0.29681683365474909</v>
      </c>
      <c r="K50" s="21">
        <f t="shared" si="1"/>
        <v>2.0875748600008436E-3</v>
      </c>
      <c r="L50" s="21">
        <f t="shared" si="2"/>
        <v>2.5457143349946896E-6</v>
      </c>
      <c r="M50" s="21">
        <f t="shared" si="3"/>
        <v>2.2253193961140698E-4</v>
      </c>
      <c r="N50" s="21">
        <f t="shared" si="4"/>
        <v>7.289972048285699E-5</v>
      </c>
      <c r="O50" s="21">
        <f t="shared" si="5"/>
        <v>-5.8314399780748491E-4</v>
      </c>
      <c r="P50" s="21">
        <f t="shared" si="6"/>
        <v>-2.0363837127931429E-5</v>
      </c>
      <c r="Q50" s="19">
        <f t="shared" si="8"/>
        <v>3.6445444067111303E-2</v>
      </c>
      <c r="R50" s="19">
        <f t="shared" si="9"/>
        <v>4.4443766393534221E-5</v>
      </c>
      <c r="S50" s="19">
        <f t="shared" si="10"/>
        <v>8.8322764680442395E-2</v>
      </c>
      <c r="T50" s="19">
        <f t="shared" si="11"/>
        <v>1.2727029512919787E-3</v>
      </c>
      <c r="U50" s="19">
        <f t="shared" si="12"/>
        <v>5.4434455673801799E-2</v>
      </c>
      <c r="V50" s="19">
        <f t="shared" si="13"/>
        <v>1.9008930789935919E-3</v>
      </c>
    </row>
    <row r="51" spans="1:22" x14ac:dyDescent="0.25">
      <c r="A51" s="26">
        <f>Wellpath!E51</f>
        <v>4800</v>
      </c>
      <c r="B51" s="68">
        <v>1</v>
      </c>
      <c r="C51" s="22">
        <v>0</v>
      </c>
      <c r="D51" s="22">
        <v>0</v>
      </c>
      <c r="E51" s="20">
        <f>Model!$W$4*((drdp!B51+drdp!K51)*DRFR!$B51+(drdp!E51+drdp!N51)*DRFR!$C51+(drdp!H51+drdp!Q51)*DRFR!$D51)</f>
        <v>0</v>
      </c>
      <c r="F51" s="20">
        <f>Model!$W$4*((drdp!C51+drdp!L51)*DRFR!$B51+(drdp!F51+drdp!O51)*DRFR!$C51+(drdp!I51+drdp!R51)*DRFR!$D51)</f>
        <v>0</v>
      </c>
      <c r="G51" s="20">
        <f>Model!$W$4*((drdp!D51+drdp!M51)*DRFR!$B51+(drdp!G51+drdp!P51)*DRFR!$C51+(drdp!J51+drdp!S51)*DRFR!$D51)</f>
        <v>0</v>
      </c>
      <c r="H51" s="18">
        <f>Model!$W$4*((drdp!B51)*DRFR!$B51+(drdp!E51)*DRFR!$C51+(drdp!H51)*DRFR!$D51)</f>
        <v>0.18535875810738067</v>
      </c>
      <c r="I51" s="18">
        <f>Model!$W$4*((drdp!C51)*DRFR!$B51+(drdp!F51)*DRFR!$C51+(drdp!I51)*DRFR!$D51)</f>
        <v>6.4728704651444658E-3</v>
      </c>
      <c r="J51" s="18">
        <f>Model!$W$4*((drdp!D51)*DRFR!$B51+(drdp!G51)*DRFR!$C51+(drdp!J51)*DRFR!$D51)</f>
        <v>0.29681683365474909</v>
      </c>
      <c r="K51" s="21">
        <f t="shared" si="1"/>
        <v>2.0875748600008436E-3</v>
      </c>
      <c r="L51" s="21">
        <f t="shared" si="2"/>
        <v>2.5457143349946896E-6</v>
      </c>
      <c r="M51" s="21">
        <f t="shared" si="3"/>
        <v>2.2253193961140698E-4</v>
      </c>
      <c r="N51" s="21">
        <f t="shared" si="4"/>
        <v>7.289972048285699E-5</v>
      </c>
      <c r="O51" s="21">
        <f t="shared" si="5"/>
        <v>-5.8314399780748491E-4</v>
      </c>
      <c r="P51" s="21">
        <f t="shared" si="6"/>
        <v>-2.0363837127931429E-5</v>
      </c>
      <c r="Q51" s="19">
        <f t="shared" si="8"/>
        <v>3.6445444067111303E-2</v>
      </c>
      <c r="R51" s="19">
        <f t="shared" si="9"/>
        <v>4.4443766393534221E-5</v>
      </c>
      <c r="S51" s="19">
        <f t="shared" si="10"/>
        <v>8.8322764680442395E-2</v>
      </c>
      <c r="T51" s="19">
        <f t="shared" si="11"/>
        <v>1.2727029512919787E-3</v>
      </c>
      <c r="U51" s="19">
        <f t="shared" si="12"/>
        <v>5.4434455673801799E-2</v>
      </c>
      <c r="V51" s="19">
        <f t="shared" si="13"/>
        <v>1.9008930789935919E-3</v>
      </c>
    </row>
    <row r="52" spans="1:22" x14ac:dyDescent="0.25">
      <c r="A52" s="26">
        <f>Wellpath!E52</f>
        <v>4900</v>
      </c>
      <c r="B52" s="68">
        <v>1</v>
      </c>
      <c r="C52" s="22">
        <v>0</v>
      </c>
      <c r="D52" s="22">
        <v>0</v>
      </c>
      <c r="E52" s="20">
        <f>Model!$W$4*((drdp!B52+drdp!K52)*DRFR!$B52+(drdp!E52+drdp!N52)*DRFR!$C52+(drdp!H52+drdp!Q52)*DRFR!$D52)</f>
        <v>0</v>
      </c>
      <c r="F52" s="20">
        <f>Model!$W$4*((drdp!C52+drdp!L52)*DRFR!$B52+(drdp!F52+drdp!O52)*DRFR!$C52+(drdp!I52+drdp!R52)*DRFR!$D52)</f>
        <v>0</v>
      </c>
      <c r="G52" s="20">
        <f>Model!$W$4*((drdp!D52+drdp!M52)*DRFR!$B52+(drdp!G52+drdp!P52)*DRFR!$C52+(drdp!J52+drdp!S52)*DRFR!$D52)</f>
        <v>0</v>
      </c>
      <c r="H52" s="18">
        <f>Model!$W$4*((drdp!B52)*DRFR!$B52+(drdp!E52)*DRFR!$C52+(drdp!H52)*DRFR!$D52)</f>
        <v>0.18535875810738067</v>
      </c>
      <c r="I52" s="18">
        <f>Model!$W$4*((drdp!C52)*DRFR!$B52+(drdp!F52)*DRFR!$C52+(drdp!I52)*DRFR!$D52)</f>
        <v>6.4728704651444658E-3</v>
      </c>
      <c r="J52" s="18">
        <f>Model!$W$4*((drdp!D52)*DRFR!$B52+(drdp!G52)*DRFR!$C52+(drdp!J52)*DRFR!$D52)</f>
        <v>0.29681683365474909</v>
      </c>
      <c r="K52" s="21">
        <f t="shared" si="1"/>
        <v>2.0875748600008436E-3</v>
      </c>
      <c r="L52" s="21">
        <f t="shared" si="2"/>
        <v>2.5457143349946896E-6</v>
      </c>
      <c r="M52" s="21">
        <f t="shared" si="3"/>
        <v>2.2253193961140698E-4</v>
      </c>
      <c r="N52" s="21">
        <f t="shared" si="4"/>
        <v>7.289972048285699E-5</v>
      </c>
      <c r="O52" s="21">
        <f t="shared" si="5"/>
        <v>-5.8314399780748491E-4</v>
      </c>
      <c r="P52" s="21">
        <f t="shared" si="6"/>
        <v>-2.0363837127931429E-5</v>
      </c>
      <c r="Q52" s="19">
        <f t="shared" si="8"/>
        <v>3.6445444067111303E-2</v>
      </c>
      <c r="R52" s="19">
        <f t="shared" si="9"/>
        <v>4.4443766393534221E-5</v>
      </c>
      <c r="S52" s="19">
        <f t="shared" si="10"/>
        <v>8.8322764680442395E-2</v>
      </c>
      <c r="T52" s="19">
        <f t="shared" si="11"/>
        <v>1.2727029512919787E-3</v>
      </c>
      <c r="U52" s="19">
        <f t="shared" si="12"/>
        <v>5.4434455673801799E-2</v>
      </c>
      <c r="V52" s="19">
        <f t="shared" si="13"/>
        <v>1.9008930789935919E-3</v>
      </c>
    </row>
    <row r="53" spans="1:22" x14ac:dyDescent="0.25">
      <c r="A53" s="26">
        <f>Wellpath!E53</f>
        <v>5000</v>
      </c>
      <c r="B53" s="68">
        <v>1</v>
      </c>
      <c r="C53" s="22">
        <v>0</v>
      </c>
      <c r="D53" s="22">
        <v>0</v>
      </c>
      <c r="E53" s="20">
        <f>Model!$W$4*((drdp!B53+drdp!K53)*DRFR!$B53+(drdp!E53+drdp!N53)*DRFR!$C53+(drdp!H53+drdp!Q53)*DRFR!$D53)</f>
        <v>2.1507433405824781E-3</v>
      </c>
      <c r="F53" s="20">
        <f>Model!$W$4*((drdp!C53+drdp!L53)*DRFR!$B53+(drdp!F53+drdp!O53)*DRFR!$C53+(drdp!I53+drdp!R53)*DRFR!$D53)</f>
        <v>-8.858745596395691E-3</v>
      </c>
      <c r="G53" s="20">
        <f>Model!$W$4*((drdp!D53+drdp!M53)*DRFR!$B53+(drdp!G53+drdp!P53)*DRFR!$C53+(drdp!J53+drdp!S53)*DRFR!$D53)</f>
        <v>-8.6741080937978161E-4</v>
      </c>
      <c r="H53" s="18">
        <f>Model!$W$4*((drdp!B53)*DRFR!$B53+(drdp!E53)*DRFR!$C53+(drdp!H53)*DRFR!$D53)</f>
        <v>0.18535875810738067</v>
      </c>
      <c r="I53" s="18">
        <f>Model!$W$4*((drdp!C53)*DRFR!$B53+(drdp!F53)*DRFR!$C53+(drdp!I53)*DRFR!$D53)</f>
        <v>6.4728704651444658E-3</v>
      </c>
      <c r="J53" s="18">
        <f>Model!$W$4*((drdp!D53)*DRFR!$B53+(drdp!G53)*DRFR!$C53+(drdp!J53)*DRFR!$D53)</f>
        <v>0.29681683365474909</v>
      </c>
      <c r="K53" s="21">
        <f t="shared" si="1"/>
        <v>2.0922005569179035E-3</v>
      </c>
      <c r="L53" s="21">
        <f t="shared" si="2"/>
        <v>8.1023087876654738E-5</v>
      </c>
      <c r="M53" s="21">
        <f t="shared" si="3"/>
        <v>2.2328434112363587E-4</v>
      </c>
      <c r="N53" s="21">
        <f t="shared" si="4"/>
        <v>5.3846832385494603E-5</v>
      </c>
      <c r="O53" s="21">
        <f t="shared" si="5"/>
        <v>-5.8500957582930768E-4</v>
      </c>
      <c r="P53" s="21">
        <f t="shared" si="6"/>
        <v>-1.2679665440072267E-5</v>
      </c>
      <c r="Q53" s="19">
        <f t="shared" si="8"/>
        <v>3.6445444067111303E-2</v>
      </c>
      <c r="R53" s="19">
        <f t="shared" si="9"/>
        <v>4.4443766393534221E-5</v>
      </c>
      <c r="S53" s="19">
        <f t="shared" si="10"/>
        <v>8.8322764680442395E-2</v>
      </c>
      <c r="T53" s="19">
        <f t="shared" si="11"/>
        <v>1.2727029512919787E-3</v>
      </c>
      <c r="U53" s="19">
        <f t="shared" si="12"/>
        <v>5.4434455673801799E-2</v>
      </c>
      <c r="V53" s="19">
        <f t="shared" si="13"/>
        <v>1.9008930789935919E-3</v>
      </c>
    </row>
    <row r="54" spans="1:22" x14ac:dyDescent="0.25">
      <c r="A54" s="26">
        <f>Wellpath!E54</f>
        <v>5100</v>
      </c>
      <c r="B54" s="68">
        <v>1</v>
      </c>
      <c r="C54" s="22">
        <v>0</v>
      </c>
      <c r="D54" s="22">
        <v>0</v>
      </c>
      <c r="E54" s="20">
        <f>Model!$W$4*((drdp!B54+drdp!K54)*DRFR!$B54+(drdp!E54+drdp!N54)*DRFR!$C54+(drdp!H54+drdp!Q54)*DRFR!$D54)</f>
        <v>4.5542699974514041E-3</v>
      </c>
      <c r="F54" s="20">
        <f>Model!$W$4*((drdp!C54+drdp!L54)*DRFR!$B54+(drdp!F54+drdp!O54)*DRFR!$C54+(drdp!I54+drdp!R54)*DRFR!$D54)</f>
        <v>-1.7692923232943705E-2</v>
      </c>
      <c r="G54" s="20">
        <f>Model!$W$4*((drdp!D54+drdp!M54)*DRFR!$B54+(drdp!G54+drdp!P54)*DRFR!$C54+(drdp!J54+drdp!S54)*DRFR!$D54)</f>
        <v>-1.3277748834069735E-3</v>
      </c>
      <c r="H54" s="18">
        <f>Model!$W$4*((drdp!B54)*DRFR!$B54+(drdp!E54)*DRFR!$C54+(drdp!H54)*DRFR!$D54)</f>
        <v>0.18320801476679821</v>
      </c>
      <c r="I54" s="18">
        <f>Model!$W$4*((drdp!C54)*DRFR!$B54+(drdp!F54)*DRFR!$C54+(drdp!I54)*DRFR!$D54)</f>
        <v>1.5331616061540156E-2</v>
      </c>
      <c r="J54" s="18">
        <f>Model!$W$4*((drdp!D54)*DRFR!$B54+(drdp!G54)*DRFR!$C54+(drdp!J54)*DRFR!$D54)</f>
        <v>0.29768424446412883</v>
      </c>
      <c r="K54" s="21">
        <f t="shared" si="1"/>
        <v>2.1129419321275896E-3</v>
      </c>
      <c r="L54" s="21">
        <f t="shared" si="2"/>
        <v>3.9406262040349386E-4</v>
      </c>
      <c r="M54" s="21">
        <f t="shared" si="3"/>
        <v>2.2504732726464228E-4</v>
      </c>
      <c r="N54" s="21">
        <f t="shared" si="4"/>
        <v>-2.6731517061511817E-5</v>
      </c>
      <c r="O54" s="21">
        <f t="shared" si="5"/>
        <v>-5.9105662114417761E-4</v>
      </c>
      <c r="P54" s="21">
        <f t="shared" si="6"/>
        <v>1.0812553642678095E-5</v>
      </c>
      <c r="Q54" s="19">
        <f t="shared" si="8"/>
        <v>3.5657377231709253E-2</v>
      </c>
      <c r="R54" s="19">
        <f t="shared" si="9"/>
        <v>3.1608153893513086E-4</v>
      </c>
      <c r="S54" s="19">
        <f t="shared" si="10"/>
        <v>8.8839193743302847E-2</v>
      </c>
      <c r="T54" s="19">
        <f t="shared" si="11"/>
        <v>2.8627217741870239E-3</v>
      </c>
      <c r="U54" s="19">
        <f t="shared" si="12"/>
        <v>5.395312987979798E-2</v>
      </c>
      <c r="V54" s="19">
        <f t="shared" si="13"/>
        <v>4.5513008782536116E-3</v>
      </c>
    </row>
    <row r="55" spans="1:22" x14ac:dyDescent="0.25">
      <c r="A55" s="26">
        <f>Wellpath!E55</f>
        <v>5200</v>
      </c>
      <c r="B55" s="68">
        <v>1</v>
      </c>
      <c r="C55" s="22">
        <v>0</v>
      </c>
      <c r="D55" s="22">
        <v>0</v>
      </c>
      <c r="E55" s="20">
        <f>Model!$W$4*((drdp!B55+drdp!K55)*DRFR!$B55+(drdp!E55+drdp!N55)*DRFR!$C55+(drdp!H55+drdp!Q55)*DRFR!$D55)</f>
        <v>5.0684739708991948E-3</v>
      </c>
      <c r="F55" s="20">
        <f>Model!$W$4*((drdp!C55+drdp!L55)*DRFR!$B55+(drdp!F55+drdp!O55)*DRFR!$C55+(drdp!I55+drdp!R55)*DRFR!$D55)</f>
        <v>-1.7598314787108733E-2</v>
      </c>
      <c r="G55" s="20">
        <f>Model!$W$4*((drdp!D55+drdp!M55)*DRFR!$B55+(drdp!G55+drdp!P55)*DRFR!$C55+(drdp!J55+drdp!S55)*DRFR!$D55)</f>
        <v>-5.2356179155266247E-4</v>
      </c>
      <c r="H55" s="18">
        <f>Model!$W$4*((drdp!B55)*DRFR!$B55+(drdp!E55)*DRFR!$C55+(drdp!H55)*DRFR!$D55)</f>
        <v>0.17865374476934678</v>
      </c>
      <c r="I55" s="18">
        <f>Model!$W$4*((drdp!C55)*DRFR!$B55+(drdp!F55)*DRFR!$C55+(drdp!I55)*DRFR!$D55)</f>
        <v>3.3024539294483859E-2</v>
      </c>
      <c r="J55" s="18">
        <f>Model!$W$4*((drdp!D55)*DRFR!$B55+(drdp!G55)*DRFR!$C55+(drdp!J55)*DRFR!$D55)</f>
        <v>0.2990120193475358</v>
      </c>
      <c r="K55" s="21">
        <f t="shared" si="1"/>
        <v>2.1386313605212723E-3</v>
      </c>
      <c r="L55" s="21">
        <f t="shared" si="2"/>
        <v>7.037633037496637E-4</v>
      </c>
      <c r="M55" s="21">
        <f t="shared" si="3"/>
        <v>2.2532144421421612E-4</v>
      </c>
      <c r="N55" s="21">
        <f t="shared" si="4"/>
        <v>-1.1592811749166283E-4</v>
      </c>
      <c r="O55" s="21">
        <f t="shared" si="5"/>
        <v>-5.9371028045681967E-4</v>
      </c>
      <c r="P55" s="21">
        <f t="shared" si="6"/>
        <v>2.0026358860924457E-5</v>
      </c>
      <c r="Q55" s="19">
        <f t="shared" si="8"/>
        <v>3.4030102452238496E-2</v>
      </c>
      <c r="R55" s="19">
        <f t="shared" si="9"/>
        <v>1.4846828160164024E-3</v>
      </c>
      <c r="S55" s="19">
        <f t="shared" si="10"/>
        <v>8.9633235041555764E-2</v>
      </c>
      <c r="T55" s="19">
        <f t="shared" si="11"/>
        <v>5.8732260971804708E-3</v>
      </c>
      <c r="U55" s="19">
        <f t="shared" si="12"/>
        <v>5.2828560366337464E-2</v>
      </c>
      <c r="V55" s="19">
        <f t="shared" si="13"/>
        <v>9.8855467361083412E-3</v>
      </c>
    </row>
    <row r="56" spans="1:22" x14ac:dyDescent="0.25">
      <c r="A56" s="26">
        <f>Wellpath!E56</f>
        <v>5300</v>
      </c>
      <c r="B56" s="68">
        <v>1</v>
      </c>
      <c r="C56" s="22">
        <v>0</v>
      </c>
      <c r="D56" s="22">
        <v>0</v>
      </c>
      <c r="E56" s="20">
        <f>Model!$W$4*((drdp!B56+drdp!K56)*DRFR!$B56+(drdp!E56+drdp!N56)*DRFR!$C56+(drdp!H56+drdp!Q56)*DRFR!$D56)</f>
        <v>5.5385382581293408E-3</v>
      </c>
      <c r="F56" s="20">
        <f>Model!$W$4*((drdp!C56+drdp!L56)*DRFR!$B56+(drdp!F56+drdp!O56)*DRFR!$C56+(drdp!I56+drdp!R56)*DRFR!$D56)</f>
        <v>-1.7458623646003469E-2</v>
      </c>
      <c r="G56" s="20">
        <f>Model!$W$4*((drdp!D56+drdp!M56)*DRFR!$B56+(drdp!G56+drdp!P56)*DRFR!$C56+(drdp!J56+drdp!S56)*DRFR!$D56)</f>
        <v>3.0118525909869073E-4</v>
      </c>
      <c r="H56" s="18">
        <f>Model!$W$4*((drdp!B56)*DRFR!$B56+(drdp!E56)*DRFR!$C56+(drdp!H56)*DRFR!$D56)</f>
        <v>0.1735852707984476</v>
      </c>
      <c r="I56" s="18">
        <f>Model!$W$4*((drdp!C56)*DRFR!$B56+(drdp!F56)*DRFR!$C56+(drdp!I56)*DRFR!$D56)</f>
        <v>5.0622854081592596E-2</v>
      </c>
      <c r="J56" s="18">
        <f>Model!$W$4*((drdp!D56)*DRFR!$B56+(drdp!G56)*DRFR!$C56+(drdp!J56)*DRFR!$D56)</f>
        <v>0.29953558113908846</v>
      </c>
      <c r="K56" s="21">
        <f t="shared" si="1"/>
        <v>2.1693067665580347E-3</v>
      </c>
      <c r="L56" s="21">
        <f t="shared" si="2"/>
        <v>1.0085668433624552E-3</v>
      </c>
      <c r="M56" s="21">
        <f t="shared" si="3"/>
        <v>2.2541215677451446E-4</v>
      </c>
      <c r="N56" s="21">
        <f t="shared" si="4"/>
        <v>-2.1262337248933462E-4</v>
      </c>
      <c r="O56" s="21">
        <f t="shared" si="5"/>
        <v>-5.9204215437651698E-4</v>
      </c>
      <c r="P56" s="21">
        <f t="shared" si="6"/>
        <v>1.4768078774596375E-5</v>
      </c>
      <c r="Q56" s="19">
        <f t="shared" si="8"/>
        <v>3.2270477598691658E-2</v>
      </c>
      <c r="R56" s="19">
        <f t="shared" si="9"/>
        <v>3.2664366591158801E-3</v>
      </c>
      <c r="S56" s="19">
        <f t="shared" si="10"/>
        <v>8.994688581254566E-2</v>
      </c>
      <c r="T56" s="19">
        <f t="shared" si="11"/>
        <v>8.671453716851886E-3</v>
      </c>
      <c r="U56" s="19">
        <f t="shared" si="12"/>
        <v>5.1401254685342221E-2</v>
      </c>
      <c r="V56" s="19">
        <f t="shared" si="13"/>
        <v>1.5183372375110039E-2</v>
      </c>
    </row>
    <row r="57" spans="1:22" x14ac:dyDescent="0.25">
      <c r="A57" s="26">
        <f>Wellpath!E57</f>
        <v>5400</v>
      </c>
      <c r="B57" s="68">
        <v>1</v>
      </c>
      <c r="C57" s="22">
        <v>0</v>
      </c>
      <c r="D57" s="22">
        <v>0</v>
      </c>
      <c r="E57" s="20">
        <f>Model!$W$4*((drdp!B57+drdp!K57)*DRFR!$B57+(drdp!E57+drdp!N57)*DRFR!$C57+(drdp!H57+drdp!Q57)*DRFR!$D57)</f>
        <v>5.9791323037063551E-3</v>
      </c>
      <c r="F57" s="20">
        <f>Model!$W$4*((drdp!C57+drdp!L57)*DRFR!$B57+(drdp!F57+drdp!O57)*DRFR!$C57+(drdp!I57+drdp!R57)*DRFR!$D57)</f>
        <v>-1.7274014216388533E-2</v>
      </c>
      <c r="G57" s="20">
        <f>Model!$W$4*((drdp!D57+drdp!M57)*DRFR!$B57+(drdp!G57+drdp!P57)*DRFR!$C57+(drdp!J57+drdp!S57)*DRFR!$D57)</f>
        <v>1.1325841907784738E-3</v>
      </c>
      <c r="H57" s="18">
        <f>Model!$W$4*((drdp!B57)*DRFR!$B57+(drdp!E57)*DRFR!$C57+(drdp!H57)*DRFR!$D57)</f>
        <v>0.16804673254031827</v>
      </c>
      <c r="I57" s="18">
        <f>Model!$W$4*((drdp!C57)*DRFR!$B57+(drdp!F57)*DRFR!$C57+(drdp!I57)*DRFR!$D57)</f>
        <v>6.8081477727596068E-2</v>
      </c>
      <c r="J57" s="18">
        <f>Model!$W$4*((drdp!D57)*DRFR!$B57+(drdp!G57)*DRFR!$C57+(drdp!J57)*DRFR!$D57)</f>
        <v>0.29923439587998979</v>
      </c>
      <c r="K57" s="21">
        <f t="shared" si="1"/>
        <v>2.2050567896632596E-3</v>
      </c>
      <c r="L57" s="21">
        <f t="shared" si="2"/>
        <v>1.3069584105104483E-3</v>
      </c>
      <c r="M57" s="21">
        <f t="shared" si="3"/>
        <v>2.2669490372371578E-4</v>
      </c>
      <c r="N57" s="21">
        <f t="shared" si="4"/>
        <v>-3.1590698890522612E-4</v>
      </c>
      <c r="O57" s="21">
        <f t="shared" si="5"/>
        <v>-5.8527028365476627E-4</v>
      </c>
      <c r="P57" s="21">
        <f t="shared" si="6"/>
        <v>-4.7961966381678826E-6</v>
      </c>
      <c r="Q57" s="19">
        <f t="shared" si="8"/>
        <v>3.0409011084035296E-2</v>
      </c>
      <c r="R57" s="19">
        <f t="shared" si="9"/>
        <v>5.6436544529356149E-3</v>
      </c>
      <c r="S57" s="19">
        <f t="shared" si="10"/>
        <v>8.9766635834436975E-2</v>
      </c>
      <c r="T57" s="19">
        <f t="shared" si="11"/>
        <v>1.1228246506149637E-2</v>
      </c>
      <c r="U57" s="19">
        <f t="shared" si="12"/>
        <v>4.9693320336931836E-2</v>
      </c>
      <c r="V57" s="19">
        <f t="shared" si="13"/>
        <v>2.0387087937208784E-2</v>
      </c>
    </row>
    <row r="58" spans="1:22" x14ac:dyDescent="0.25">
      <c r="A58" s="26">
        <f>Wellpath!E58</f>
        <v>5500</v>
      </c>
      <c r="B58" s="68">
        <v>1</v>
      </c>
      <c r="C58" s="22">
        <v>0</v>
      </c>
      <c r="D58" s="22">
        <v>0</v>
      </c>
      <c r="E58" s="20">
        <f>Model!$W$4*((drdp!B58+drdp!K58)*DRFR!$B58+(drdp!E58+drdp!N58)*DRFR!$C58+(drdp!H58+drdp!Q58)*DRFR!$D58)</f>
        <v>3.942091746932502E-3</v>
      </c>
      <c r="F58" s="20">
        <f>Model!$W$4*((drdp!C58+drdp!L58)*DRFR!$B58+(drdp!F58+drdp!O58)*DRFR!$C58+(drdp!I58+drdp!R58)*DRFR!$D58)</f>
        <v>-1.07545425444363E-2</v>
      </c>
      <c r="G58" s="20">
        <f>Model!$W$4*((drdp!D58+drdp!M58)*DRFR!$B58+(drdp!G58+drdp!P58)*DRFR!$C58+(drdp!J58+drdp!S58)*DRFR!$D58)</f>
        <v>1.0265896243083605E-3</v>
      </c>
      <c r="H58" s="18">
        <f>Model!$W$4*((drdp!B58)*DRFR!$B58+(drdp!E58)*DRFR!$C58+(drdp!H58)*DRFR!$D58)</f>
        <v>0.1620676002366119</v>
      </c>
      <c r="I58" s="18">
        <f>Model!$W$4*((drdp!C58)*DRFR!$B58+(drdp!F58)*DRFR!$C58+(drdp!I58)*DRFR!$D58)</f>
        <v>8.535549194398459E-2</v>
      </c>
      <c r="J58" s="18">
        <f>Model!$W$4*((drdp!D58)*DRFR!$B58+(drdp!G58)*DRFR!$C58+(drdp!J58)*DRFR!$D58)</f>
        <v>0.29810181168921129</v>
      </c>
      <c r="K58" s="21">
        <f t="shared" si="1"/>
        <v>2.2205968770044929E-3</v>
      </c>
      <c r="L58" s="21">
        <f t="shared" si="2"/>
        <v>1.4226185958505387E-3</v>
      </c>
      <c r="M58" s="21">
        <f t="shared" si="3"/>
        <v>2.2774878998045337E-4</v>
      </c>
      <c r="N58" s="21">
        <f t="shared" si="4"/>
        <v>-3.5830238231168292E-4</v>
      </c>
      <c r="O58" s="21">
        <f t="shared" si="5"/>
        <v>-5.8122337316929371E-4</v>
      </c>
      <c r="P58" s="21">
        <f t="shared" si="6"/>
        <v>-1.5836698428469026E-5</v>
      </c>
      <c r="Q58" s="19">
        <f t="shared" si="8"/>
        <v>2.8470963836117507E-2</v>
      </c>
      <c r="R58" s="19">
        <f t="shared" si="9"/>
        <v>8.5925184155100677E-3</v>
      </c>
      <c r="S58" s="19">
        <f t="shared" si="10"/>
        <v>8.9091385036113704E-2</v>
      </c>
      <c r="T58" s="19">
        <f t="shared" si="11"/>
        <v>1.3517452757471815E-2</v>
      </c>
      <c r="U58" s="19">
        <f t="shared" si="12"/>
        <v>4.7727374963002091E-2</v>
      </c>
      <c r="V58" s="19">
        <f t="shared" si="13"/>
        <v>2.5439830589487518E-2</v>
      </c>
    </row>
    <row r="59" spans="1:22" x14ac:dyDescent="0.25">
      <c r="A59" s="26">
        <f>Wellpath!E59</f>
        <v>5525.54</v>
      </c>
      <c r="B59" s="68">
        <v>1</v>
      </c>
      <c r="C59" s="22">
        <v>0</v>
      </c>
      <c r="D59" s="22">
        <v>0</v>
      </c>
      <c r="E59" s="20">
        <f>Model!$W$4*((drdp!B59+drdp!K59)*DRFR!$B59+(drdp!E59+drdp!N59)*DRFR!$C59+(drdp!H59+drdp!Q59)*DRFR!$D59)</f>
        <v>5.5099887672935164E-3</v>
      </c>
      <c r="F59" s="20">
        <f>Model!$W$4*((drdp!C59+drdp!L59)*DRFR!$B59+(drdp!F59+drdp!O59)*DRFR!$C59+(drdp!I59+drdp!R59)*DRFR!$D59)</f>
        <v>-7.0918444471327717E-3</v>
      </c>
      <c r="G59" s="20">
        <f>Model!$W$4*((drdp!D59+drdp!M59)*DRFR!$B59+(drdp!G59+drdp!P59)*DRFR!$C59+(drdp!J59+drdp!S59)*DRFR!$D59)</f>
        <v>-4.3340051984564474E-4</v>
      </c>
      <c r="H59" s="18">
        <f>Model!$W$4*((drdp!B59)*DRFR!$B59+(drdp!E59)*DRFR!$C59+(drdp!H59)*DRFR!$D59)</f>
        <v>0.15812550848967941</v>
      </c>
      <c r="I59" s="18">
        <f>Model!$W$4*((drdp!C59)*DRFR!$B59+(drdp!F59)*DRFR!$C59+(drdp!I59)*DRFR!$D59)</f>
        <v>9.6110034488420898E-2</v>
      </c>
      <c r="J59" s="18">
        <f>Model!$W$4*((drdp!D59)*DRFR!$B59+(drdp!G59)*DRFR!$C59+(drdp!J59)*DRFR!$D59)</f>
        <v>0.29707522206490294</v>
      </c>
      <c r="K59" s="21">
        <f t="shared" si="1"/>
        <v>2.2509568532201939E-3</v>
      </c>
      <c r="L59" s="21">
        <f t="shared" si="2"/>
        <v>1.4729128535128666E-3</v>
      </c>
      <c r="M59" s="21">
        <f t="shared" si="3"/>
        <v>2.2793662599105585E-4</v>
      </c>
      <c r="N59" s="21">
        <f t="shared" si="4"/>
        <v>-3.9737836555477741E-4</v>
      </c>
      <c r="O59" s="21">
        <f t="shared" si="5"/>
        <v>-5.8361140516538241E-4</v>
      </c>
      <c r="P59" s="21">
        <f t="shared" si="6"/>
        <v>-1.2763089358417234E-5</v>
      </c>
      <c r="Q59" s="19">
        <f t="shared" si="8"/>
        <v>2.7224273312124167E-2</v>
      </c>
      <c r="R59" s="19">
        <f t="shared" si="9"/>
        <v>1.0659757325215992E-2</v>
      </c>
      <c r="S59" s="19">
        <f t="shared" si="10"/>
        <v>8.8481436354891849E-2</v>
      </c>
      <c r="T59" s="19">
        <f t="shared" si="11"/>
        <v>1.4839145692130495E-2</v>
      </c>
      <c r="U59" s="19">
        <f t="shared" si="12"/>
        <v>4.639394717552791E-2</v>
      </c>
      <c r="V59" s="19">
        <f t="shared" si="13"/>
        <v>2.8536073139884648E-2</v>
      </c>
    </row>
    <row r="60" spans="1:22" x14ac:dyDescent="0.25">
      <c r="A60" s="26">
        <f>Wellpath!E60</f>
        <v>5600</v>
      </c>
      <c r="B60" s="68">
        <v>1</v>
      </c>
      <c r="C60" s="22">
        <v>0</v>
      </c>
      <c r="D60" s="22">
        <v>0</v>
      </c>
      <c r="E60" s="20">
        <f>Model!$W$4*((drdp!B60+drdp!K60)*DRFR!$B60+(drdp!E60+drdp!N60)*DRFR!$C60+(drdp!H60+drdp!Q60)*DRFR!$D60)</f>
        <v>1.1109090938238808E-2</v>
      </c>
      <c r="F60" s="20">
        <f>Model!$W$4*((drdp!C60+drdp!L60)*DRFR!$B60+(drdp!F60+drdp!O60)*DRFR!$C60+(drdp!I60+drdp!R60)*DRFR!$D60)</f>
        <v>-1.1410973876498117E-2</v>
      </c>
      <c r="G60" s="20">
        <f>Model!$W$4*((drdp!D60+drdp!M60)*DRFR!$B60+(drdp!G60+drdp!P60)*DRFR!$C60+(drdp!J60+drdp!S60)*DRFR!$D60)</f>
        <v>-1.2486751125496075E-3</v>
      </c>
      <c r="H60" s="18">
        <f>Model!$W$4*((drdp!B60)*DRFR!$B60+(drdp!E60)*DRFR!$C60+(drdp!H60)*DRFR!$D60)</f>
        <v>0.15261551972238588</v>
      </c>
      <c r="I60" s="18">
        <f>Model!$W$4*((drdp!C60)*DRFR!$B60+(drdp!F60)*DRFR!$C60+(drdp!I60)*DRFR!$D60)</f>
        <v>0.10320187893555367</v>
      </c>
      <c r="J60" s="18">
        <f>Model!$W$4*((drdp!D60)*DRFR!$B60+(drdp!G60)*DRFR!$C60+(drdp!J60)*DRFR!$D60)</f>
        <v>0.29750862258474858</v>
      </c>
      <c r="K60" s="21">
        <f t="shared" si="1"/>
        <v>2.3743687546942532E-3</v>
      </c>
      <c r="L60" s="21">
        <f t="shared" si="2"/>
        <v>1.6031231783229889E-3</v>
      </c>
      <c r="M60" s="21">
        <f t="shared" si="3"/>
        <v>2.2949581552775662E-4</v>
      </c>
      <c r="N60" s="21">
        <f t="shared" si="4"/>
        <v>-5.2414391204266245E-4</v>
      </c>
      <c r="O60" s="21">
        <f t="shared" si="5"/>
        <v>-5.9748305054301161E-4</v>
      </c>
      <c r="P60" s="21">
        <f t="shared" si="6"/>
        <v>1.4855097311196826E-6</v>
      </c>
      <c r="Q60" s="19">
        <f t="shared" si="8"/>
        <v>2.5542453713354146E-2</v>
      </c>
      <c r="R60" s="19">
        <f t="shared" si="9"/>
        <v>1.2123540669341543E-2</v>
      </c>
      <c r="S60" s="19">
        <f t="shared" si="10"/>
        <v>8.8739317138265439E-2</v>
      </c>
      <c r="T60" s="19">
        <f t="shared" si="11"/>
        <v>1.5352830024521494E-2</v>
      </c>
      <c r="U60" s="19">
        <f t="shared" si="12"/>
        <v>4.4820821652497171E-2</v>
      </c>
      <c r="V60" s="19">
        <f t="shared" si="13"/>
        <v>3.0690685760916134E-2</v>
      </c>
    </row>
    <row r="61" spans="1:22" x14ac:dyDescent="0.25">
      <c r="A61" s="26">
        <f>Wellpath!E61</f>
        <v>5700</v>
      </c>
      <c r="B61" s="68">
        <v>1</v>
      </c>
      <c r="C61" s="22">
        <v>0</v>
      </c>
      <c r="D61" s="22">
        <v>0</v>
      </c>
      <c r="E61" s="20">
        <f>Model!$W$4*((drdp!B61+drdp!K61)*DRFR!$B61+(drdp!E61+drdp!N61)*DRFR!$C61+(drdp!H61+drdp!Q61)*DRFR!$D61)</f>
        <v>1.3076650044277448E-2</v>
      </c>
      <c r="F61" s="20">
        <f>Model!$W$4*((drdp!C61+drdp!L61)*DRFR!$B61+(drdp!F61+drdp!O61)*DRFR!$C61+(drdp!I61+drdp!R61)*DRFR!$D61)</f>
        <v>-1.2815796527674886E-2</v>
      </c>
      <c r="G61" s="20">
        <f>Model!$W$4*((drdp!D61+drdp!M61)*DRFR!$B61+(drdp!G61+drdp!P61)*DRFR!$C61+(drdp!J61+drdp!S61)*DRFR!$D61)</f>
        <v>-7.1497169364121978E-4</v>
      </c>
      <c r="H61" s="18">
        <f>Model!$W$4*((drdp!B61)*DRFR!$B61+(drdp!E61)*DRFR!$C61+(drdp!H61)*DRFR!$D61)</f>
        <v>0.14150642878414707</v>
      </c>
      <c r="I61" s="18">
        <f>Model!$W$4*((drdp!C61)*DRFR!$B61+(drdp!F61)*DRFR!$C61+(drdp!I61)*DRFR!$D61)</f>
        <v>0.11461285281205179</v>
      </c>
      <c r="J61" s="18">
        <f>Model!$W$4*((drdp!D61)*DRFR!$B61+(drdp!G61)*DRFR!$C61+(drdp!J61)*DRFR!$D61)</f>
        <v>0.2987572976972982</v>
      </c>
      <c r="K61" s="21">
        <f t="shared" si="1"/>
        <v>2.5453675310747547E-3</v>
      </c>
      <c r="L61" s="21">
        <f t="shared" si="2"/>
        <v>1.7673678189617525E-3</v>
      </c>
      <c r="M61" s="21">
        <f t="shared" si="3"/>
        <v>2.3000700005046482E-4</v>
      </c>
      <c r="N61" s="21">
        <f t="shared" si="4"/>
        <v>-6.9173159827373297E-4</v>
      </c>
      <c r="O61" s="21">
        <f t="shared" si="5"/>
        <v>-6.0683248517232221E-4</v>
      </c>
      <c r="P61" s="21">
        <f t="shared" si="6"/>
        <v>1.0648441479872659E-5</v>
      </c>
      <c r="Q61" s="19">
        <f t="shared" si="8"/>
        <v>2.2398438141937139E-2</v>
      </c>
      <c r="R61" s="19">
        <f t="shared" si="9"/>
        <v>1.4739229208040036E-2</v>
      </c>
      <c r="S61" s="19">
        <f t="shared" si="10"/>
        <v>8.9485418742919806E-2</v>
      </c>
      <c r="T61" s="19">
        <f t="shared" si="11"/>
        <v>1.5694311582153876E-2</v>
      </c>
      <c r="U61" s="19">
        <f t="shared" si="12"/>
        <v>4.1678595219803945E-2</v>
      </c>
      <c r="V61" s="19">
        <f t="shared" si="13"/>
        <v>3.42429116972379E-2</v>
      </c>
    </row>
    <row r="62" spans="1:22" x14ac:dyDescent="0.25">
      <c r="A62" s="26">
        <f>Wellpath!E62</f>
        <v>5800</v>
      </c>
      <c r="B62" s="68">
        <v>1</v>
      </c>
      <c r="C62" s="22">
        <v>0</v>
      </c>
      <c r="D62" s="22">
        <v>0</v>
      </c>
      <c r="E62" s="20">
        <f>Model!$W$4*((drdp!B62+drdp!K62)*DRFR!$B62+(drdp!E62+drdp!N62)*DRFR!$C62+(drdp!H62+drdp!Q62)*DRFR!$D62)</f>
        <v>1.3436643381438884E-2</v>
      </c>
      <c r="F62" s="20">
        <f>Model!$W$4*((drdp!C62+drdp!L62)*DRFR!$B62+(drdp!F62+drdp!O62)*DRFR!$C62+(drdp!I62+drdp!R62)*DRFR!$D62)</f>
        <v>-1.2450114116279791E-2</v>
      </c>
      <c r="G62" s="20">
        <f>Model!$W$4*((drdp!D62+drdp!M62)*DRFR!$B62+(drdp!G62+drdp!P62)*DRFR!$C62+(drdp!J62+drdp!S62)*DRFR!$D62)</f>
        <v>9.5070160631105513E-5</v>
      </c>
      <c r="H62" s="18">
        <f>Model!$W$4*((drdp!B62)*DRFR!$B62+(drdp!E62)*DRFR!$C62+(drdp!H62)*DRFR!$D62)</f>
        <v>0.12842977873986963</v>
      </c>
      <c r="I62" s="18">
        <f>Model!$W$4*((drdp!C62)*DRFR!$B62+(drdp!F62)*DRFR!$C62+(drdp!I62)*DRFR!$D62)</f>
        <v>0.12742864933972667</v>
      </c>
      <c r="J62" s="18">
        <f>Model!$W$4*((drdp!D62)*DRFR!$B62+(drdp!G62)*DRFR!$C62+(drdp!J62)*DRFR!$D62)</f>
        <v>0.29947226939093941</v>
      </c>
      <c r="K62" s="21">
        <f t="shared" si="1"/>
        <v>2.72591091643472E-3</v>
      </c>
      <c r="L62" s="21">
        <f t="shared" si="2"/>
        <v>1.9223731604701417E-3</v>
      </c>
      <c r="M62" s="21">
        <f t="shared" si="3"/>
        <v>2.3001603838590723E-4</v>
      </c>
      <c r="N62" s="21">
        <f t="shared" si="4"/>
        <v>-8.5901934171240266E-4</v>
      </c>
      <c r="O62" s="21">
        <f t="shared" si="5"/>
        <v>-6.0555506132770596E-4</v>
      </c>
      <c r="P62" s="21">
        <f t="shared" si="6"/>
        <v>9.4648071309623444E-6</v>
      </c>
      <c r="Q62" s="19">
        <f t="shared" si="8"/>
        <v>1.9039575598246622E-2</v>
      </c>
      <c r="R62" s="19">
        <f t="shared" si="9"/>
        <v>1.8005428491508772E-2</v>
      </c>
      <c r="S62" s="19">
        <f t="shared" si="10"/>
        <v>8.9913647134209851E-2</v>
      </c>
      <c r="T62" s="19">
        <f t="shared" si="11"/>
        <v>1.5673901641547798E-2</v>
      </c>
      <c r="U62" s="19">
        <f t="shared" si="12"/>
        <v>3.7854324811432659E-2</v>
      </c>
      <c r="V62" s="19">
        <f t="shared" si="13"/>
        <v>3.8171995244670055E-2</v>
      </c>
    </row>
    <row r="63" spans="1:22" x14ac:dyDescent="0.25">
      <c r="A63" s="26">
        <f>Wellpath!E63</f>
        <v>5900</v>
      </c>
      <c r="B63" s="68">
        <v>1</v>
      </c>
      <c r="C63" s="22">
        <v>0</v>
      </c>
      <c r="D63" s="22">
        <v>0</v>
      </c>
      <c r="E63" s="20">
        <f>Model!$W$4*((drdp!B63+drdp!K63)*DRFR!$B63+(drdp!E63+drdp!N63)*DRFR!$C63+(drdp!H63+drdp!Q63)*DRFR!$D63)</f>
        <v>1.3752603406360807E-2</v>
      </c>
      <c r="F63" s="20">
        <f>Model!$W$4*((drdp!C63+drdp!L63)*DRFR!$B63+(drdp!F63+drdp!O63)*DRFR!$C63+(drdp!I63+drdp!R63)*DRFR!$D63)</f>
        <v>-1.2049255843610912E-2</v>
      </c>
      <c r="G63" s="20">
        <f>Model!$W$4*((drdp!D63+drdp!M63)*DRFR!$B63+(drdp!G63+drdp!P63)*DRFR!$C63+(drdp!J63+drdp!S63)*DRFR!$D63)</f>
        <v>9.0718595137689862E-4</v>
      </c>
      <c r="H63" s="18">
        <f>Model!$W$4*((drdp!B63)*DRFR!$B63+(drdp!E63)*DRFR!$C63+(drdp!H63)*DRFR!$D63)</f>
        <v>0.11499313535843074</v>
      </c>
      <c r="I63" s="18">
        <f>Model!$W$4*((drdp!C63)*DRFR!$B63+(drdp!F63)*DRFR!$C63+(drdp!I63)*DRFR!$D63)</f>
        <v>0.13987876345600647</v>
      </c>
      <c r="J63" s="18">
        <f>Model!$W$4*((drdp!D63)*DRFR!$B63+(drdp!G63)*DRFR!$C63+(drdp!J63)*DRFR!$D63)</f>
        <v>0.29937719923030831</v>
      </c>
      <c r="K63" s="21">
        <f t="shared" si="1"/>
        <v>2.9150450168873667E-3</v>
      </c>
      <c r="L63" s="21">
        <f t="shared" si="2"/>
        <v>2.0675577268549333E-3</v>
      </c>
      <c r="M63" s="21">
        <f t="shared" si="3"/>
        <v>2.3083902473628284E-4</v>
      </c>
      <c r="N63" s="21">
        <f t="shared" si="4"/>
        <v>-1.024727978671359E-3</v>
      </c>
      <c r="O63" s="21">
        <f t="shared" si="5"/>
        <v>-5.9307889272259737E-4</v>
      </c>
      <c r="P63" s="21">
        <f t="shared" si="6"/>
        <v>-1.4661084949074763E-6</v>
      </c>
      <c r="Q63" s="19">
        <f t="shared" si="8"/>
        <v>1.5949332095997096E-2</v>
      </c>
      <c r="R63" s="19">
        <f t="shared" si="9"/>
        <v>2.1488441626451554E-2</v>
      </c>
      <c r="S63" s="19">
        <f t="shared" si="10"/>
        <v>8.9856723457369614E-2</v>
      </c>
      <c r="T63" s="19">
        <f t="shared" si="11"/>
        <v>1.5226078238154065E-2</v>
      </c>
      <c r="U63" s="19">
        <f t="shared" si="12"/>
        <v>3.3820767732991024E-2</v>
      </c>
      <c r="V63" s="19">
        <f t="shared" si="13"/>
        <v>4.1885977242388982E-2</v>
      </c>
    </row>
    <row r="64" spans="1:22" x14ac:dyDescent="0.25">
      <c r="A64" s="26">
        <f>Wellpath!E64</f>
        <v>6000</v>
      </c>
      <c r="B64" s="68">
        <v>1</v>
      </c>
      <c r="C64" s="22">
        <v>0</v>
      </c>
      <c r="D64" s="22">
        <v>0</v>
      </c>
      <c r="E64" s="20">
        <f>Model!$W$4*((drdp!B64+drdp!K64)*DRFR!$B64+(drdp!E64+drdp!N64)*DRFR!$C64+(drdp!H64+drdp!Q64)*DRFR!$D64)</f>
        <v>1.0561890333764786E-2</v>
      </c>
      <c r="F64" s="20">
        <f>Model!$W$4*((drdp!C64+drdp!L64)*DRFR!$B64+(drdp!F64+drdp!O64)*DRFR!$C64+(drdp!I64+drdp!R64)*DRFR!$D64)</f>
        <v>-8.8773016350156934E-3</v>
      </c>
      <c r="G64" s="20">
        <f>Model!$W$4*((drdp!D64+drdp!M64)*DRFR!$B64+(drdp!G64+drdp!P64)*DRFR!$C64+(drdp!J64+drdp!S64)*DRFR!$D64)</f>
        <v>1.1536049519184632E-3</v>
      </c>
      <c r="H64" s="18">
        <f>Model!$W$4*((drdp!B64)*DRFR!$B64+(drdp!E64)*DRFR!$C64+(drdp!H64)*DRFR!$D64)</f>
        <v>0.10124053195206995</v>
      </c>
      <c r="I64" s="18">
        <f>Model!$W$4*((drdp!C64)*DRFR!$B64+(drdp!F64)*DRFR!$C64+(drdp!I64)*DRFR!$D64)</f>
        <v>0.15192801929961738</v>
      </c>
      <c r="J64" s="18">
        <f>Model!$W$4*((drdp!D64)*DRFR!$B64+(drdp!G64)*DRFR!$C64+(drdp!J64)*DRFR!$D64)</f>
        <v>0.29847001327893141</v>
      </c>
      <c r="K64" s="21">
        <f t="shared" si="1"/>
        <v>3.0265985443098408E-3</v>
      </c>
      <c r="L64" s="21">
        <f t="shared" si="2"/>
        <v>2.1463642111739854E-3</v>
      </c>
      <c r="M64" s="21">
        <f t="shared" si="3"/>
        <v>2.3216982912137364E-4</v>
      </c>
      <c r="N64" s="21">
        <f t="shared" si="4"/>
        <v>-1.1184890650001455E-3</v>
      </c>
      <c r="O64" s="21">
        <f t="shared" si="5"/>
        <v>-5.8089464373194653E-4</v>
      </c>
      <c r="P64" s="21">
        <f t="shared" si="6"/>
        <v>-1.170700762073545E-5</v>
      </c>
      <c r="Q64" s="19">
        <f t="shared" si="8"/>
        <v>1.3164690326825462E-2</v>
      </c>
      <c r="R64" s="19">
        <f t="shared" si="9"/>
        <v>2.5149680775159847E-2</v>
      </c>
      <c r="S64" s="19">
        <f t="shared" si="10"/>
        <v>8.9315187851461766E-2</v>
      </c>
      <c r="T64" s="19">
        <f t="shared" si="11"/>
        <v>1.4356545513646254E-2</v>
      </c>
      <c r="U64" s="19">
        <f t="shared" si="12"/>
        <v>2.9624184023377798E-2</v>
      </c>
      <c r="V64" s="19">
        <f t="shared" si="13"/>
        <v>4.534449182930364E-2</v>
      </c>
    </row>
    <row r="65" spans="1:22" x14ac:dyDescent="0.25">
      <c r="A65" s="26">
        <f>Wellpath!E65</f>
        <v>6051.08</v>
      </c>
      <c r="B65" s="68">
        <v>1</v>
      </c>
      <c r="C65" s="22">
        <v>0</v>
      </c>
      <c r="D65" s="22">
        <v>0</v>
      </c>
      <c r="E65" s="20">
        <f>Model!$W$4*((drdp!B65+drdp!K65)*DRFR!$B65+(drdp!E65+drdp!N65)*DRFR!$C65+(drdp!H65+drdp!Q65)*DRFR!$D65)</f>
        <v>7.8720326110663479E-3</v>
      </c>
      <c r="F65" s="20">
        <f>Model!$W$4*((drdp!C65+drdp!L65)*DRFR!$B65+(drdp!F65+drdp!O65)*DRFR!$C65+(drdp!I65+drdp!R65)*DRFR!$D65)</f>
        <v>-4.2265124082472953E-3</v>
      </c>
      <c r="G65" s="20">
        <f>Model!$W$4*((drdp!D65+drdp!M65)*DRFR!$B65+(drdp!G65+drdp!P65)*DRFR!$C65+(drdp!J65+drdp!S65)*DRFR!$D65)</f>
        <v>1.604735042947114E-5</v>
      </c>
      <c r="H65" s="18">
        <f>Model!$W$4*((drdp!B65)*DRFR!$B65+(drdp!E65)*DRFR!$C65+(drdp!H65)*DRFR!$D65)</f>
        <v>9.0678641618305147E-2</v>
      </c>
      <c r="I65" s="18">
        <f>Model!$W$4*((drdp!C65)*DRFR!$B65+(drdp!F65)*DRFR!$C65+(drdp!I65)*DRFR!$D65)</f>
        <v>0.16080532093463307</v>
      </c>
      <c r="J65" s="18">
        <f>Model!$W$4*((drdp!D65)*DRFR!$B65+(drdp!G65)*DRFR!$C65+(drdp!J65)*DRFR!$D65)</f>
        <v>0.29731640832701295</v>
      </c>
      <c r="K65" s="21">
        <f t="shared" si="1"/>
        <v>3.0885674417395329E-3</v>
      </c>
      <c r="L65" s="21">
        <f t="shared" si="2"/>
        <v>2.1642276183110537E-3</v>
      </c>
      <c r="M65" s="21">
        <f t="shared" si="3"/>
        <v>2.3217008663882946E-4</v>
      </c>
      <c r="N65" s="21">
        <f t="shared" si="4"/>
        <v>-1.1517603085089449E-3</v>
      </c>
      <c r="O65" s="21">
        <f t="shared" si="5"/>
        <v>-5.807683184660445E-4</v>
      </c>
      <c r="P65" s="21">
        <f t="shared" si="6"/>
        <v>-1.1774831946445102E-5</v>
      </c>
      <c r="Q65" s="19">
        <f t="shared" si="8"/>
        <v>1.1249214590050863E-2</v>
      </c>
      <c r="R65" s="19">
        <f t="shared" si="9"/>
        <v>2.8004715452064326E-2</v>
      </c>
      <c r="S65" s="19">
        <f t="shared" si="10"/>
        <v>8.8629216489596471E-2</v>
      </c>
      <c r="T65" s="19">
        <f t="shared" si="11"/>
        <v>1.3463119002347987E-2</v>
      </c>
      <c r="U65" s="19">
        <f t="shared" si="12"/>
        <v>2.6379353394194935E-2</v>
      </c>
      <c r="V65" s="19">
        <f t="shared" si="13"/>
        <v>4.7798353452536989E-2</v>
      </c>
    </row>
    <row r="66" spans="1:22" x14ac:dyDescent="0.25">
      <c r="A66" s="26">
        <f>Wellpath!E66</f>
        <v>6100</v>
      </c>
      <c r="B66" s="68">
        <v>1</v>
      </c>
      <c r="C66" s="22">
        <v>0</v>
      </c>
      <c r="D66" s="22">
        <v>0</v>
      </c>
      <c r="E66" s="20">
        <f>Model!$W$4*((drdp!B66+drdp!K66)*DRFR!$B66+(drdp!E66+drdp!N66)*DRFR!$C66+(drdp!H66+drdp!Q66)*DRFR!$D66)</f>
        <v>1.3071442947709566E-2</v>
      </c>
      <c r="F66" s="20">
        <f>Model!$W$4*((drdp!C66+drdp!L66)*DRFR!$B66+(drdp!F66+drdp!O66)*DRFR!$C66+(drdp!I66+drdp!R66)*DRFR!$D66)</f>
        <v>-3.7231764273315312E-3</v>
      </c>
      <c r="G66" s="20">
        <f>Model!$W$4*((drdp!D66+drdp!M66)*DRFR!$B66+(drdp!G66+drdp!P66)*DRFR!$C66+(drdp!J66+drdp!S66)*DRFR!$D66)</f>
        <v>-1.1536049519184632E-3</v>
      </c>
      <c r="H66" s="18">
        <f>Model!$W$4*((drdp!B66)*DRFR!$B66+(drdp!E66)*DRFR!$C66+(drdp!H66)*DRFR!$D66)</f>
        <v>8.280660900723881E-2</v>
      </c>
      <c r="I66" s="18">
        <f>Model!$W$4*((drdp!C66)*DRFR!$B66+(drdp!F66)*DRFR!$C66+(drdp!I66)*DRFR!$D66)</f>
        <v>0.16503183334288035</v>
      </c>
      <c r="J66" s="18">
        <f>Model!$W$4*((drdp!D66)*DRFR!$B66+(drdp!G66)*DRFR!$C66+(drdp!J66)*DRFR!$D66)</f>
        <v>0.29730036097658347</v>
      </c>
      <c r="K66" s="21">
        <f t="shared" si="1"/>
        <v>3.2594300624747591E-3</v>
      </c>
      <c r="L66" s="21">
        <f t="shared" si="2"/>
        <v>2.1780896610200909E-3</v>
      </c>
      <c r="M66" s="21">
        <f t="shared" si="3"/>
        <v>2.3350089102392027E-4</v>
      </c>
      <c r="N66" s="21">
        <f t="shared" si="4"/>
        <v>-1.2004275967630661E-3</v>
      </c>
      <c r="O66" s="21">
        <f t="shared" si="5"/>
        <v>-5.9584759977924194E-4</v>
      </c>
      <c r="P66" s="21">
        <f t="shared" si="6"/>
        <v>-7.4797571830093556E-6</v>
      </c>
      <c r="Q66" s="19">
        <f t="shared" si="8"/>
        <v>9.9455019370172561E-3</v>
      </c>
      <c r="R66" s="19">
        <f t="shared" si="9"/>
        <v>2.9399733634823288E-2</v>
      </c>
      <c r="S66" s="19">
        <f t="shared" si="10"/>
        <v>8.861967472344566E-2</v>
      </c>
      <c r="T66" s="19">
        <f t="shared" si="11"/>
        <v>1.2513966188862746E-2</v>
      </c>
      <c r="U66" s="19">
        <f t="shared" si="12"/>
        <v>2.4037666430632862E-2</v>
      </c>
      <c r="V66" s="19">
        <f t="shared" si="13"/>
        <v>4.9052248793519243E-2</v>
      </c>
    </row>
    <row r="67" spans="1:22" x14ac:dyDescent="0.25">
      <c r="A67" s="26">
        <f>Wellpath!E67</f>
        <v>6200</v>
      </c>
      <c r="B67" s="68">
        <v>1</v>
      </c>
      <c r="C67" s="22">
        <v>0</v>
      </c>
      <c r="D67" s="22">
        <v>0</v>
      </c>
      <c r="E67" s="20">
        <f>Model!$W$4*((drdp!B67+drdp!K67)*DRFR!$B67+(drdp!E67+drdp!N67)*DRFR!$C67+(drdp!H67+drdp!Q67)*DRFR!$D67)</f>
        <v>1.7695444946187484E-2</v>
      </c>
      <c r="F67" s="20">
        <f>Model!$W$4*((drdp!C67+drdp!L67)*DRFR!$B67+(drdp!F67+drdp!O67)*DRFR!$C67+(drdp!I67+drdp!R67)*DRFR!$D67)</f>
        <v>-4.6839360262626445E-3</v>
      </c>
      <c r="G67" s="20">
        <f>Model!$W$4*((drdp!D67+drdp!M67)*DRFR!$B67+(drdp!G67+drdp!P67)*DRFR!$C67+(drdp!J67+drdp!S67)*DRFR!$D67)</f>
        <v>-9.232333018063698E-4</v>
      </c>
      <c r="H67" s="18">
        <f>Model!$W$4*((drdp!B67)*DRFR!$B67+(drdp!E67)*DRFR!$C67+(drdp!H67)*DRFR!$D67)</f>
        <v>6.9735166059529244E-2</v>
      </c>
      <c r="I67" s="18">
        <f>Model!$W$4*((drdp!C67)*DRFR!$B67+(drdp!F67)*DRFR!$C67+(drdp!I67)*DRFR!$D67)</f>
        <v>0.16875500977021191</v>
      </c>
      <c r="J67" s="18">
        <f>Model!$W$4*((drdp!D67)*DRFR!$B67+(drdp!G67)*DRFR!$C67+(drdp!J67)*DRFR!$D67)</f>
        <v>0.29845396592850193</v>
      </c>
      <c r="K67" s="21">
        <f t="shared" si="1"/>
        <v>3.5725588343183115E-3</v>
      </c>
      <c r="L67" s="21">
        <f t="shared" si="2"/>
        <v>2.2000289177182119E-3</v>
      </c>
      <c r="M67" s="21">
        <f t="shared" si="3"/>
        <v>2.3435325075348457E-4</v>
      </c>
      <c r="N67" s="21">
        <f t="shared" si="4"/>
        <v>-1.2833119288472609E-3</v>
      </c>
      <c r="O67" s="21">
        <f t="shared" si="5"/>
        <v>-6.1218462384384344E-4</v>
      </c>
      <c r="P67" s="21">
        <f t="shared" si="6"/>
        <v>-3.1553914600330871E-6</v>
      </c>
      <c r="Q67" s="19">
        <f t="shared" si="8"/>
        <v>8.122423447824878E-3</v>
      </c>
      <c r="R67" s="19">
        <f t="shared" si="9"/>
        <v>3.0656342983564407E-2</v>
      </c>
      <c r="S67" s="19">
        <f t="shared" si="10"/>
        <v>8.9308270669475304E-2</v>
      </c>
      <c r="T67" s="19">
        <f t="shared" si="11"/>
        <v>1.0567731032940141E-2</v>
      </c>
      <c r="U67" s="19">
        <f t="shared" si="12"/>
        <v>2.0216889275369923E-2</v>
      </c>
      <c r="V67" s="19">
        <f t="shared" si="13"/>
        <v>5.0358122179039823E-2</v>
      </c>
    </row>
    <row r="68" spans="1:22" x14ac:dyDescent="0.25">
      <c r="A68" s="26">
        <f>Wellpath!E68</f>
        <v>6300</v>
      </c>
      <c r="B68" s="68">
        <v>1</v>
      </c>
      <c r="C68" s="22">
        <v>0</v>
      </c>
      <c r="D68" s="22">
        <v>0</v>
      </c>
      <c r="E68" s="20">
        <f>Model!$W$4*((drdp!B68+drdp!K68)*DRFR!$B68+(drdp!E68+drdp!N68)*DRFR!$C68+(drdp!H68+drdp!Q68)*DRFR!$D68)</f>
        <v>1.7829403659595979E-2</v>
      </c>
      <c r="F68" s="20">
        <f>Model!$W$4*((drdp!C68+drdp!L68)*DRFR!$B68+(drdp!F68+drdp!O68)*DRFR!$C68+(drdp!I68+drdp!R68)*DRFR!$D68)</f>
        <v>-4.1920563240804426E-3</v>
      </c>
      <c r="G68" s="20">
        <f>Model!$W$4*((drdp!D68+drdp!M68)*DRFR!$B68+(drdp!G68+drdp!P68)*DRFR!$C68+(drdp!J68+drdp!S68)*DRFR!$D68)</f>
        <v>-1.1089923436233828E-4</v>
      </c>
      <c r="H68" s="18">
        <f>Model!$W$4*((drdp!B68)*DRFR!$B68+(drdp!E68)*DRFR!$C68+(drdp!H68)*DRFR!$D68)</f>
        <v>5.2039721113341757E-2</v>
      </c>
      <c r="I68" s="18">
        <f>Model!$W$4*((drdp!C68)*DRFR!$B68+(drdp!F68)*DRFR!$C68+(drdp!I68)*DRFR!$D68)</f>
        <v>0.17343894579647454</v>
      </c>
      <c r="J68" s="18">
        <f>Model!$W$4*((drdp!D68)*DRFR!$B68+(drdp!G68)*DRFR!$C68+(drdp!J68)*DRFR!$D68)</f>
        <v>0.29937719923030831</v>
      </c>
      <c r="K68" s="21">
        <f t="shared" ref="K68:K131" si="14">K67+E68^2</f>
        <v>3.8904464691751259E-3</v>
      </c>
      <c r="L68" s="21">
        <f t="shared" ref="L68:L131" si="15">L67+F68^2</f>
        <v>2.2176022539424746E-3</v>
      </c>
      <c r="M68" s="21">
        <f t="shared" ref="M68:M131" si="16">M67+G68^2</f>
        <v>2.3436554939366673E-4</v>
      </c>
      <c r="N68" s="21">
        <f t="shared" ref="N68:N131" si="17">N67+E68*F68</f>
        <v>-1.3580537932130533E-3</v>
      </c>
      <c r="O68" s="21">
        <f t="shared" ref="O68:O131" si="18">O67+E68*G68</f>
        <v>-6.141618910588297E-4</v>
      </c>
      <c r="P68" s="21">
        <f t="shared" ref="P68:P131" si="19">P67+F68*G68</f>
        <v>-2.6904956232887677E-6</v>
      </c>
      <c r="Q68" s="19">
        <f t="shared" si="8"/>
        <v>6.2806914078726989E-3</v>
      </c>
      <c r="R68" s="19">
        <f t="shared" si="9"/>
        <v>3.2281096836710647E-2</v>
      </c>
      <c r="S68" s="19">
        <f t="shared" si="10"/>
        <v>8.9861060669737189E-2</v>
      </c>
      <c r="T68" s="19">
        <f t="shared" si="11"/>
        <v>7.7424024405932717E-3</v>
      </c>
      <c r="U68" s="19">
        <f t="shared" si="12"/>
        <v>1.4967321331794754E-2</v>
      </c>
      <c r="V68" s="19">
        <f t="shared" si="13"/>
        <v>5.1920510438545765E-2</v>
      </c>
    </row>
    <row r="69" spans="1:22" x14ac:dyDescent="0.25">
      <c r="A69" s="26">
        <f>Wellpath!E69</f>
        <v>6400</v>
      </c>
      <c r="B69" s="68">
        <v>1</v>
      </c>
      <c r="C69" s="22">
        <v>0</v>
      </c>
      <c r="D69" s="22">
        <v>0</v>
      </c>
      <c r="E69" s="20">
        <f>Model!$W$4*((drdp!B69+drdp!K69)*DRFR!$B69+(drdp!E69+drdp!N69)*DRFR!$C69+(drdp!H69+drdp!Q69)*DRFR!$D69)</f>
        <v>1.7914473455641327E-2</v>
      </c>
      <c r="F69" s="20">
        <f>Model!$W$4*((drdp!C69+drdp!L69)*DRFR!$B69+(drdp!F69+drdp!O69)*DRFR!$C69+(drdp!I69+drdp!R69)*DRFR!$D69)</f>
        <v>-3.685450068912027E-3</v>
      </c>
      <c r="G69" s="20">
        <f>Model!$W$4*((drdp!D69+drdp!M69)*DRFR!$B69+(drdp!G69+drdp!P69)*DRFR!$C69+(drdp!J69+drdp!S69)*DRFR!$D69)</f>
        <v>6.9898334924870518E-4</v>
      </c>
      <c r="H69" s="18">
        <f>Model!$W$4*((drdp!B69)*DRFR!$B69+(drdp!E69)*DRFR!$C69+(drdp!H69)*DRFR!$D69)</f>
        <v>3.4210317453745774E-2</v>
      </c>
      <c r="I69" s="18">
        <f>Model!$W$4*((drdp!C69)*DRFR!$B69+(drdp!F69)*DRFR!$C69+(drdp!I69)*DRFR!$D69)</f>
        <v>0.17763100212055499</v>
      </c>
      <c r="J69" s="18">
        <f>Model!$W$4*((drdp!D69)*DRFR!$B69+(drdp!G69)*DRFR!$C69+(drdp!J69)*DRFR!$D69)</f>
        <v>0.29948809846467067</v>
      </c>
      <c r="K69" s="21">
        <f t="shared" si="14"/>
        <v>4.2113748283680039E-3</v>
      </c>
      <c r="L69" s="21">
        <f t="shared" si="15"/>
        <v>2.2311847961529181E-3</v>
      </c>
      <c r="M69" s="21">
        <f t="shared" si="16"/>
        <v>2.3485412711619368E-4</v>
      </c>
      <c r="N69" s="21">
        <f t="shared" si="17"/>
        <v>-1.4240766906446693E-3</v>
      </c>
      <c r="O69" s="21">
        <f t="shared" si="18"/>
        <v>-6.0163997240277847E-4</v>
      </c>
      <c r="P69" s="21">
        <f t="shared" si="19"/>
        <v>-5.2665638559457677E-6</v>
      </c>
      <c r="Q69" s="19">
        <f t="shared" ref="Q69:Q132" si="20">K68+H69^2</f>
        <v>5.0607922894611891E-3</v>
      </c>
      <c r="R69" s="19">
        <f t="shared" ref="R69:R132" si="21">L68+I69^2</f>
        <v>3.3770375168295091E-2</v>
      </c>
      <c r="S69" s="19">
        <f t="shared" ref="S69:S132" si="22">M68+J69^2</f>
        <v>8.992748667137794E-2</v>
      </c>
      <c r="T69" s="19">
        <f t="shared" ref="T69:T132" si="23">N68+H69*I69</f>
        <v>4.7187591789581221E-3</v>
      </c>
      <c r="U69" s="19">
        <f t="shared" ref="U69:U132" si="24">O68+H69*J69</f>
        <v>9.6314210310362268E-3</v>
      </c>
      <c r="V69" s="19">
        <f t="shared" ref="V69:V132" si="25">P68+I69*J69</f>
        <v>5.3195680557835606E-2</v>
      </c>
    </row>
    <row r="70" spans="1:22" x14ac:dyDescent="0.25">
      <c r="A70" s="26">
        <f>Wellpath!E70</f>
        <v>6500</v>
      </c>
      <c r="B70" s="68">
        <v>1</v>
      </c>
      <c r="C70" s="22">
        <v>0</v>
      </c>
      <c r="D70" s="22">
        <v>0</v>
      </c>
      <c r="E70" s="20">
        <f>Model!$W$4*((drdp!B70+drdp!K70)*DRFR!$B70+(drdp!E70+drdp!N70)*DRFR!$C70+(drdp!H70+drdp!Q70)*DRFR!$D70)</f>
        <v>1.587244302300132E-2</v>
      </c>
      <c r="F70" s="20">
        <f>Model!$W$4*((drdp!C70+drdp!L70)*DRFR!$B70+(drdp!F70+drdp!O70)*DRFR!$C70+(drdp!I70+drdp!R70)*DRFR!$D70)</f>
        <v>-2.883232018529058E-3</v>
      </c>
      <c r="G70" s="20">
        <f>Model!$W$4*((drdp!D70+drdp!M70)*DRFR!$B70+(drdp!G70+drdp!P70)*DRFR!$C70+(drdp!J70+drdp!S70)*DRFR!$D70)</f>
        <v>1.2645041862808014E-3</v>
      </c>
      <c r="H70" s="18">
        <f>Model!$W$4*((drdp!B70)*DRFR!$B70+(drdp!E70)*DRFR!$C70+(drdp!H70)*DRFR!$D70)</f>
        <v>1.6295843998104451E-2</v>
      </c>
      <c r="I70" s="18">
        <f>Model!$W$4*((drdp!C70)*DRFR!$B70+(drdp!F70)*DRFR!$C70+(drdp!I70)*DRFR!$D70)</f>
        <v>0.18131645218946701</v>
      </c>
      <c r="J70" s="18">
        <f>Model!$W$4*((drdp!D70)*DRFR!$B70+(drdp!G70)*DRFR!$C70+(drdp!J70)*DRFR!$D70)</f>
        <v>0.29878911511542194</v>
      </c>
      <c r="K70" s="21">
        <f t="shared" si="14"/>
        <v>4.4633092758864269E-3</v>
      </c>
      <c r="L70" s="21">
        <f t="shared" si="15"/>
        <v>2.2394978230255891E-3</v>
      </c>
      <c r="M70" s="21">
        <f t="shared" si="16"/>
        <v>2.3645309795331535E-4</v>
      </c>
      <c r="N70" s="21">
        <f t="shared" si="17"/>
        <v>-1.4698406265808649E-3</v>
      </c>
      <c r="O70" s="21">
        <f t="shared" si="18"/>
        <v>-5.8156920175368981E-4</v>
      </c>
      <c r="P70" s="21">
        <f t="shared" si="19"/>
        <v>-8.9124228133946056E-6</v>
      </c>
      <c r="Q70" s="19">
        <f t="shared" si="20"/>
        <v>4.476929359978561E-3</v>
      </c>
      <c r="R70" s="19">
        <f t="shared" si="21"/>
        <v>3.5106840630728199E-2</v>
      </c>
      <c r="S70" s="19">
        <f t="shared" si="22"/>
        <v>8.9509789438573059E-2</v>
      </c>
      <c r="T70" s="19">
        <f t="shared" si="23"/>
        <v>1.5306279285246492E-3</v>
      </c>
      <c r="U70" s="19">
        <f t="shared" si="24"/>
        <v>4.2673808358498098E-3</v>
      </c>
      <c r="V70" s="19">
        <f t="shared" si="25"/>
        <v>5.4170115741702614E-2</v>
      </c>
    </row>
    <row r="71" spans="1:22" x14ac:dyDescent="0.25">
      <c r="A71" s="26">
        <f>Wellpath!E71</f>
        <v>6576.62</v>
      </c>
      <c r="B71" s="68">
        <v>1</v>
      </c>
      <c r="C71" s="22">
        <v>0</v>
      </c>
      <c r="D71" s="22">
        <v>0</v>
      </c>
      <c r="E71" s="20">
        <f>Model!$W$4*((drdp!B71+drdp!K71)*DRFR!$B71+(drdp!E71+drdp!N71)*DRFR!$C71+(drdp!H71+drdp!Q71)*DRFR!$D71)</f>
        <v>8.9757026462356105E-3</v>
      </c>
      <c r="F71" s="20">
        <f>Model!$W$4*((drdp!C71+drdp!L71)*DRFR!$B71+(drdp!F71+drdp!O71)*DRFR!$C71+(drdp!I71+drdp!R71)*DRFR!$D71)</f>
        <v>-6.7358810610569913E-4</v>
      </c>
      <c r="G71" s="20">
        <f>Model!$W$4*((drdp!D71+drdp!M71)*DRFR!$B71+(drdp!G71+drdp!P71)*DRFR!$C71+(drdp!J71+drdp!S71)*DRFR!$D71)</f>
        <v>4.6550419588275988E-4</v>
      </c>
      <c r="H71" s="18">
        <f>Model!$W$4*((drdp!B71)*DRFR!$B71+(drdp!E71)*DRFR!$C71+(drdp!H71)*DRFR!$D71)</f>
        <v>4.2340097510312947E-4</v>
      </c>
      <c r="I71" s="18">
        <f>Model!$W$4*((drdp!C71)*DRFR!$B71+(drdp!F71)*DRFR!$C71+(drdp!I71)*DRFR!$D71)</f>
        <v>0.18419968420799607</v>
      </c>
      <c r="J71" s="18">
        <f>Model!$W$4*((drdp!D71)*DRFR!$B71+(drdp!G71)*DRFR!$C71+(drdp!J71)*DRFR!$D71)</f>
        <v>0.29752461092914118</v>
      </c>
      <c r="K71" s="21">
        <f t="shared" si="14"/>
        <v>4.5438725138800679E-3</v>
      </c>
      <c r="L71" s="21">
        <f t="shared" si="15"/>
        <v>2.2399515439622763E-3</v>
      </c>
      <c r="M71" s="21">
        <f t="shared" si="16"/>
        <v>2.3666979210969981E-4</v>
      </c>
      <c r="N71" s="21">
        <f t="shared" si="17"/>
        <v>-1.4758865531273107E-3</v>
      </c>
      <c r="O71" s="21">
        <f t="shared" si="18"/>
        <v>-5.7739097451087109E-4</v>
      </c>
      <c r="P71" s="21">
        <f t="shared" si="19"/>
        <v>-9.2259809030835294E-6</v>
      </c>
      <c r="Q71" s="19">
        <f t="shared" si="20"/>
        <v>4.4634885442721454E-3</v>
      </c>
      <c r="R71" s="19">
        <f t="shared" si="21"/>
        <v>3.6169021485351067E-2</v>
      </c>
      <c r="S71" s="19">
        <f t="shared" si="22"/>
        <v>8.8757347206490145E-2</v>
      </c>
      <c r="T71" s="19">
        <f t="shared" si="23"/>
        <v>-1.3918503006735109E-3</v>
      </c>
      <c r="U71" s="19">
        <f t="shared" si="24"/>
        <v>-4.5559699136911219E-4</v>
      </c>
      <c r="V71" s="19">
        <f t="shared" si="25"/>
        <v>5.4795026954441307E-2</v>
      </c>
    </row>
    <row r="72" spans="1:22" x14ac:dyDescent="0.25">
      <c r="A72" s="26">
        <f>Wellpath!E72</f>
        <v>6600</v>
      </c>
      <c r="B72" s="68">
        <v>1</v>
      </c>
      <c r="C72" s="22">
        <v>0</v>
      </c>
      <c r="D72" s="22">
        <v>0</v>
      </c>
      <c r="E72" s="20">
        <f>Model!$W$4*((drdp!B72+drdp!K72)*DRFR!$B72+(drdp!E72+drdp!N72)*DRFR!$C72+(drdp!H72+drdp!Q72)*DRFR!$D72)</f>
        <v>1.0935978934354445E-2</v>
      </c>
      <c r="F72" s="20">
        <f>Model!$W$4*((drdp!C72+drdp!L72)*DRFR!$B72+(drdp!F72+drdp!O72)*DRFR!$C72+(drdp!I72+drdp!R72)*DRFR!$D72)</f>
        <v>2.6900878660478522E-3</v>
      </c>
      <c r="G72" s="20">
        <f>Model!$W$4*((drdp!D72+drdp!M72)*DRFR!$B72+(drdp!G72+drdp!P72)*DRFR!$C72+(drdp!J72+drdp!S72)*DRFR!$D72)</f>
        <v>-1.0106922190482703E-3</v>
      </c>
      <c r="H72" s="18">
        <f>Model!$W$4*((drdp!B72)*DRFR!$B72+(drdp!E72)*DRFR!$C72+(drdp!H72)*DRFR!$D72)</f>
        <v>-8.5523016711324812E-3</v>
      </c>
      <c r="I72" s="18">
        <f>Model!$W$4*((drdp!C72)*DRFR!$B72+(drdp!F72)*DRFR!$C72+(drdp!I72)*DRFR!$D72)</f>
        <v>0.18487327231410178</v>
      </c>
      <c r="J72" s="18">
        <f>Model!$W$4*((drdp!D72)*DRFR!$B72+(drdp!G72)*DRFR!$C72+(drdp!J72)*DRFR!$D72)</f>
        <v>0.29705910673325842</v>
      </c>
      <c r="K72" s="21">
        <f t="shared" si="14"/>
        <v>4.6634681491327119E-3</v>
      </c>
      <c r="L72" s="21">
        <f t="shared" si="15"/>
        <v>2.2471881166893342E-3</v>
      </c>
      <c r="M72" s="21">
        <f t="shared" si="16"/>
        <v>2.3769129087134453E-4</v>
      </c>
      <c r="N72" s="21">
        <f t="shared" si="17"/>
        <v>-1.4464678088926489E-3</v>
      </c>
      <c r="O72" s="21">
        <f t="shared" si="18"/>
        <v>-5.8844388332749895E-4</v>
      </c>
      <c r="P72" s="21">
        <f t="shared" si="19"/>
        <v>-1.194483177785426E-5</v>
      </c>
      <c r="Q72" s="19">
        <f t="shared" si="20"/>
        <v>4.6170143777541231E-3</v>
      </c>
      <c r="R72" s="19">
        <f t="shared" si="21"/>
        <v>3.6418078360086308E-2</v>
      </c>
      <c r="S72" s="19">
        <f t="shared" si="22"/>
        <v>8.8480782685271125E-2</v>
      </c>
      <c r="T72" s="19">
        <f t="shared" si="23"/>
        <v>-3.0569785488869334E-3</v>
      </c>
      <c r="U72" s="19">
        <f t="shared" si="24"/>
        <v>-3.1179300694508388E-3</v>
      </c>
      <c r="V72" s="19">
        <f t="shared" si="25"/>
        <v>5.4909063151578424E-2</v>
      </c>
    </row>
    <row r="73" spans="1:22" x14ac:dyDescent="0.25">
      <c r="A73" s="26">
        <f>Wellpath!E73</f>
        <v>6700</v>
      </c>
      <c r="B73" s="68">
        <v>1</v>
      </c>
      <c r="C73" s="22">
        <v>0</v>
      </c>
      <c r="D73" s="22">
        <v>0</v>
      </c>
      <c r="E73" s="20">
        <f>Model!$W$4*((drdp!B73+drdp!K73)*DRFR!$B73+(drdp!E73+drdp!N73)*DRFR!$C73+(drdp!H73+drdp!Q73)*DRFR!$D73)</f>
        <v>1.7657339530272924E-2</v>
      </c>
      <c r="F73" s="20">
        <f>Model!$W$4*((drdp!C73+drdp!L73)*DRFR!$B73+(drdp!F73+drdp!O73)*DRFR!$C73+(drdp!I73+drdp!R73)*DRFR!$D73)</f>
        <v>4.6874664426056808E-3</v>
      </c>
      <c r="G73" s="20">
        <f>Model!$W$4*((drdp!D73+drdp!M73)*DRFR!$B73+(drdp!G73+drdp!P73)*DRFR!$C73+(drdp!J73+drdp!S73)*DRFR!$D73)</f>
        <v>-1.1486995224230744E-3</v>
      </c>
      <c r="H73" s="18">
        <f>Model!$W$4*((drdp!B73)*DRFR!$B73+(drdp!E73)*DRFR!$C73+(drdp!H73)*DRFR!$D73)</f>
        <v>-1.9488280605486925E-2</v>
      </c>
      <c r="I73" s="18">
        <f>Model!$W$4*((drdp!C73)*DRFR!$B73+(drdp!F73)*DRFR!$C73+(drdp!I73)*DRFR!$D73)</f>
        <v>0.18218318444805393</v>
      </c>
      <c r="J73" s="18">
        <f>Model!$W$4*((drdp!D73)*DRFR!$B73+(drdp!G73)*DRFR!$C73+(drdp!J73)*DRFR!$D73)</f>
        <v>0.29806979895230667</v>
      </c>
      <c r="K73" s="21">
        <f t="shared" si="14"/>
        <v>4.9752497884200508E-3</v>
      </c>
      <c r="L73" s="21">
        <f t="shared" si="15"/>
        <v>2.2691604583398887E-3</v>
      </c>
      <c r="M73" s="21">
        <f t="shared" si="16"/>
        <v>2.3901080146415953E-4</v>
      </c>
      <c r="N73" s="21">
        <f t="shared" si="17"/>
        <v>-1.3636996223787999E-3</v>
      </c>
      <c r="O73" s="21">
        <f t="shared" si="18"/>
        <v>-6.0872686081318557E-4</v>
      </c>
      <c r="P73" s="21">
        <f t="shared" si="19"/>
        <v>-1.7329322241849594E-5</v>
      </c>
      <c r="Q73" s="19">
        <f t="shared" si="20"/>
        <v>5.0432612300909101E-3</v>
      </c>
      <c r="R73" s="19">
        <f t="shared" si="21"/>
        <v>3.5437900812322974E-2</v>
      </c>
      <c r="S73" s="19">
        <f t="shared" si="22"/>
        <v>8.9083296338339862E-2</v>
      </c>
      <c r="T73" s="19">
        <f t="shared" si="23"/>
        <v>-4.9969048290175056E-3</v>
      </c>
      <c r="U73" s="19">
        <f t="shared" si="24"/>
        <v>-6.3973117653311241E-3</v>
      </c>
      <c r="V73" s="19">
        <f t="shared" si="25"/>
        <v>5.4291360329144583E-2</v>
      </c>
    </row>
    <row r="74" spans="1:22" x14ac:dyDescent="0.25">
      <c r="A74" s="26">
        <f>Wellpath!E74</f>
        <v>6800</v>
      </c>
      <c r="B74" s="68">
        <v>1</v>
      </c>
      <c r="C74" s="22">
        <v>0</v>
      </c>
      <c r="D74" s="22">
        <v>0</v>
      </c>
      <c r="E74" s="20">
        <f>Model!$W$4*((drdp!B74+drdp!K74)*DRFR!$B74+(drdp!E74+drdp!N74)*DRFR!$C74+(drdp!H74+drdp!Q74)*DRFR!$D74)</f>
        <v>1.7568539368773117E-2</v>
      </c>
      <c r="F74" s="20">
        <f>Model!$W$4*((drdp!C74+drdp!L74)*DRFR!$B74+(drdp!F74+drdp!O74)*DRFR!$C74+(drdp!I74+drdp!R74)*DRFR!$D74)</f>
        <v>5.1845096674774434E-3</v>
      </c>
      <c r="G74" s="20">
        <f>Model!$W$4*((drdp!D74+drdp!M74)*DRFR!$B74+(drdp!G74+drdp!P74)*DRFR!$C74+(drdp!J74+drdp!S74)*DRFR!$D74)</f>
        <v>-3.3288893678148912E-4</v>
      </c>
      <c r="H74" s="18">
        <f>Model!$W$4*((drdp!B74)*DRFR!$B74+(drdp!E74)*DRFR!$C74+(drdp!H74)*DRFR!$D74)</f>
        <v>-3.7145620135759852E-2</v>
      </c>
      <c r="I74" s="18">
        <f>Model!$W$4*((drdp!C74)*DRFR!$B74+(drdp!F74)*DRFR!$C74+(drdp!I74)*DRFR!$D74)</f>
        <v>0.17749571800544822</v>
      </c>
      <c r="J74" s="18">
        <f>Model!$W$4*((drdp!D74)*DRFR!$B74+(drdp!G74)*DRFR!$C74+(drdp!J74)*DRFR!$D74)</f>
        <v>0.29921849847472975</v>
      </c>
      <c r="K74" s="21">
        <f t="shared" si="14"/>
        <v>5.2839033639721818E-3</v>
      </c>
      <c r="L74" s="21">
        <f t="shared" si="15"/>
        <v>2.2960395988320557E-3</v>
      </c>
      <c r="M74" s="21">
        <f t="shared" si="16"/>
        <v>2.3912161650839104E-4</v>
      </c>
      <c r="N74" s="21">
        <f t="shared" si="17"/>
        <v>-1.2726153601779375E-3</v>
      </c>
      <c r="O74" s="21">
        <f t="shared" si="18"/>
        <v>-6.1457523320446021E-4</v>
      </c>
      <c r="P74" s="21">
        <f t="shared" si="19"/>
        <v>-1.9055188152789511E-5</v>
      </c>
      <c r="Q74" s="19">
        <f t="shared" si="20"/>
        <v>6.3550468836902187E-3</v>
      </c>
      <c r="R74" s="19">
        <f t="shared" si="21"/>
        <v>3.3773890368609484E-2</v>
      </c>
      <c r="S74" s="19">
        <f t="shared" si="22"/>
        <v>8.977072063093601E-2</v>
      </c>
      <c r="T74" s="19">
        <f t="shared" si="23"/>
        <v>-7.9568881391331309E-3</v>
      </c>
      <c r="U74" s="19">
        <f t="shared" si="24"/>
        <v>-1.1723383542747936E-2</v>
      </c>
      <c r="V74" s="19">
        <f t="shared" si="25"/>
        <v>5.3092672905042423E-2</v>
      </c>
    </row>
    <row r="75" spans="1:22" x14ac:dyDescent="0.25">
      <c r="A75" s="26">
        <f>Wellpath!E75</f>
        <v>6900</v>
      </c>
      <c r="B75" s="68">
        <v>1</v>
      </c>
      <c r="C75" s="22">
        <v>0</v>
      </c>
      <c r="D75" s="22">
        <v>0</v>
      </c>
      <c r="E75" s="20">
        <f>Model!$W$4*((drdp!B75+drdp!K75)*DRFR!$B75+(drdp!E75+drdp!N75)*DRFR!$C75+(drdp!H75+drdp!Q75)*DRFR!$D75)</f>
        <v>1.7425140357392073E-2</v>
      </c>
      <c r="F75" s="20">
        <f>Model!$W$4*((drdp!C75+drdp!L75)*DRFR!$B75+(drdp!F75+drdp!O75)*DRFR!$C75+(drdp!I75+drdp!R75)*DRFR!$D75)</f>
        <v>5.6227152379490939E-3</v>
      </c>
      <c r="G75" s="20">
        <f>Model!$W$4*((drdp!D75+drdp!M75)*DRFR!$B75+(drdp!G75+drdp!P75)*DRFR!$C75+(drdp!J75+drdp!S75)*DRFR!$D75)</f>
        <v>5.0762343964564358E-4</v>
      </c>
      <c r="H75" s="18">
        <f>Model!$W$4*((drdp!B75)*DRFR!$B75+(drdp!E75)*DRFR!$C75+(drdp!H75)*DRFR!$D75)</f>
        <v>-5.4714159504532969E-2</v>
      </c>
      <c r="I75" s="18">
        <f>Model!$W$4*((drdp!C75)*DRFR!$B75+(drdp!F75)*DRFR!$C75+(drdp!I75)*DRFR!$D75)</f>
        <v>0.17231120833797078</v>
      </c>
      <c r="J75" s="18">
        <f>Model!$W$4*((drdp!D75)*DRFR!$B75+(drdp!G75)*DRFR!$C75+(drdp!J75)*DRFR!$D75)</f>
        <v>0.29955138741151122</v>
      </c>
      <c r="K75" s="21">
        <f t="shared" si="14"/>
        <v>5.5875388804469961E-3</v>
      </c>
      <c r="L75" s="21">
        <f t="shared" si="15"/>
        <v>2.3276545254791205E-3</v>
      </c>
      <c r="M75" s="21">
        <f t="shared" si="16"/>
        <v>2.3937929806486873E-4</v>
      </c>
      <c r="N75" s="21">
        <f t="shared" si="17"/>
        <v>-1.1746387579670275E-3</v>
      </c>
      <c r="O75" s="21">
        <f t="shared" si="18"/>
        <v>-6.0572982351993275E-4</v>
      </c>
      <c r="P75" s="21">
        <f t="shared" si="19"/>
        <v>-1.620096610355382E-5</v>
      </c>
      <c r="Q75" s="19">
        <f t="shared" si="20"/>
        <v>8.2775426142596576E-3</v>
      </c>
      <c r="R75" s="19">
        <f t="shared" si="21"/>
        <v>3.1987192117723627E-2</v>
      </c>
      <c r="S75" s="19">
        <f t="shared" si="22"/>
        <v>8.9970155316669673E-2</v>
      </c>
      <c r="T75" s="19">
        <f t="shared" si="23"/>
        <v>-1.0700478297600482E-2</v>
      </c>
      <c r="U75" s="19">
        <f t="shared" si="24"/>
        <v>-1.7004277623842035E-2</v>
      </c>
      <c r="V75" s="19">
        <f t="shared" si="25"/>
        <v>5.1597006336040321E-2</v>
      </c>
    </row>
    <row r="76" spans="1:22" x14ac:dyDescent="0.25">
      <c r="A76" s="26">
        <f>Wellpath!E76</f>
        <v>7000</v>
      </c>
      <c r="B76" s="68">
        <v>1</v>
      </c>
      <c r="C76" s="22">
        <v>0</v>
      </c>
      <c r="D76" s="22">
        <v>0</v>
      </c>
      <c r="E76" s="20">
        <f>Model!$W$4*((drdp!B76+drdp!K76)*DRFR!$B76+(drdp!E76+drdp!N76)*DRFR!$C76+(drdp!H76+drdp!Q76)*DRFR!$D76)</f>
        <v>1.7223070086584413E-2</v>
      </c>
      <c r="F76" s="20">
        <f>Model!$W$4*((drdp!C76+drdp!L76)*DRFR!$B76+(drdp!F76+drdp!O76)*DRFR!$C76+(drdp!I76+drdp!R76)*DRFR!$D76)</f>
        <v>6.0795473400383571E-3</v>
      </c>
      <c r="G76" s="20">
        <f>Model!$W$4*((drdp!D76+drdp!M76)*DRFR!$B76+(drdp!G76+drdp!P76)*DRFR!$C76+(drdp!J76+drdp!S76)*DRFR!$D76)</f>
        <v>1.3273979534227985E-3</v>
      </c>
      <c r="H76" s="18">
        <f>Model!$W$4*((drdp!B76)*DRFR!$B76+(drdp!E76)*DRFR!$C76+(drdp!H76)*DRFR!$D76)</f>
        <v>-7.2139299861925035E-2</v>
      </c>
      <c r="I76" s="18">
        <f>Model!$W$4*((drdp!C76)*DRFR!$B76+(drdp!F76)*DRFR!$C76+(drdp!I76)*DRFR!$D76)</f>
        <v>0.16668849310002171</v>
      </c>
      <c r="J76" s="18">
        <f>Model!$W$4*((drdp!D76)*DRFR!$B76+(drdp!G76)*DRFR!$C76+(drdp!J76)*DRFR!$D76)</f>
        <v>0.29904376397186561</v>
      </c>
      <c r="K76" s="21">
        <f t="shared" si="14"/>
        <v>5.8841730236543948E-3</v>
      </c>
      <c r="L76" s="21">
        <f t="shared" si="15"/>
        <v>2.3646154213388879E-3</v>
      </c>
      <c r="M76" s="21">
        <f t="shared" si="16"/>
        <v>2.4114128339161977E-4</v>
      </c>
      <c r="N76" s="21">
        <f t="shared" si="17"/>
        <v>-1.069930288034839E-3</v>
      </c>
      <c r="O76" s="21">
        <f t="shared" si="18"/>
        <v>-5.8286795553534317E-4</v>
      </c>
      <c r="P76" s="21">
        <f t="shared" si="19"/>
        <v>-8.130987406649886E-6</v>
      </c>
      <c r="Q76" s="19">
        <f t="shared" si="20"/>
        <v>1.0791617465015734E-2</v>
      </c>
      <c r="R76" s="19">
        <f t="shared" si="21"/>
        <v>3.0112708257435103E-2</v>
      </c>
      <c r="S76" s="19">
        <f t="shared" si="22"/>
        <v>8.9666552068525723E-2</v>
      </c>
      <c r="T76" s="19">
        <f t="shared" si="23"/>
        <v>-1.3199429945241916E-2</v>
      </c>
      <c r="U76" s="19">
        <f t="shared" si="24"/>
        <v>-2.2178537584525079E-2</v>
      </c>
      <c r="V76" s="19">
        <f t="shared" si="25"/>
        <v>4.9830953421325284E-2</v>
      </c>
    </row>
    <row r="77" spans="1:22" x14ac:dyDescent="0.25">
      <c r="A77" s="26">
        <f>Wellpath!E77</f>
        <v>7100</v>
      </c>
      <c r="B77" s="68">
        <v>1</v>
      </c>
      <c r="C77" s="22">
        <v>0</v>
      </c>
      <c r="D77" s="22">
        <v>0</v>
      </c>
      <c r="E77" s="20">
        <f>Model!$W$4*((drdp!B77+drdp!K77)*DRFR!$B77+(drdp!E77+drdp!N77)*DRFR!$C77+(drdp!H77+drdp!Q77)*DRFR!$D77)</f>
        <v>8.7441783297304582E-3</v>
      </c>
      <c r="F77" s="20">
        <f>Model!$W$4*((drdp!C77+drdp!L77)*DRFR!$B77+(drdp!F77+drdp!O77)*DRFR!$C77+(drdp!I77+drdp!R77)*DRFR!$D77)</f>
        <v>3.2392325286795809E-3</v>
      </c>
      <c r="G77" s="20">
        <f>Model!$W$4*((drdp!D77+drdp!M77)*DRFR!$B77+(drdp!G77+drdp!P77)*DRFR!$C77+(drdp!J77+drdp!S77)*DRFR!$D77)</f>
        <v>8.8334916128676158E-4</v>
      </c>
      <c r="H77" s="18">
        <f>Model!$W$4*((drdp!B77)*DRFR!$B77+(drdp!E77)*DRFR!$C77+(drdp!H77)*DRFR!$D77)</f>
        <v>-8.9362369948509449E-2</v>
      </c>
      <c r="I77" s="18">
        <f>Model!$W$4*((drdp!C77)*DRFR!$B77+(drdp!F77)*DRFR!$C77+(drdp!I77)*DRFR!$D77)</f>
        <v>0.16060894575998333</v>
      </c>
      <c r="J77" s="18">
        <f>Model!$W$4*((drdp!D77)*DRFR!$B77+(drdp!G77)*DRFR!$C77+(drdp!J77)*DRFR!$D77)</f>
        <v>0.29771636601844281</v>
      </c>
      <c r="K77" s="21">
        <f t="shared" si="14"/>
        <v>5.9606336783165226E-3</v>
      </c>
      <c r="L77" s="21">
        <f t="shared" si="15"/>
        <v>2.3751080487137439E-3</v>
      </c>
      <c r="M77" s="21">
        <f t="shared" si="16"/>
        <v>2.4192158913236581E-4</v>
      </c>
      <c r="N77" s="21">
        <f t="shared" si="17"/>
        <v>-1.041605861152601E-3</v>
      </c>
      <c r="O77" s="21">
        <f t="shared" si="18"/>
        <v>-5.7514379294163387E-4</v>
      </c>
      <c r="P77" s="21">
        <f t="shared" si="19"/>
        <v>-5.2696140692279819E-6</v>
      </c>
      <c r="Q77" s="19">
        <f t="shared" si="20"/>
        <v>1.3869806186468658E-2</v>
      </c>
      <c r="R77" s="19">
        <f t="shared" si="21"/>
        <v>2.8159848879472156E-2</v>
      </c>
      <c r="S77" s="19">
        <f t="shared" si="22"/>
        <v>8.8876175878619026E-2</v>
      </c>
      <c r="T77" s="19">
        <f t="shared" si="23"/>
        <v>-1.5422326316078558E-2</v>
      </c>
      <c r="U77" s="19">
        <f t="shared" si="24"/>
        <v>-2.7187507995401275E-2</v>
      </c>
      <c r="V77" s="19">
        <f t="shared" si="25"/>
        <v>4.7807780694308771E-2</v>
      </c>
    </row>
    <row r="78" spans="1:22" x14ac:dyDescent="0.25">
      <c r="A78" s="26">
        <f>Wellpath!E78</f>
        <v>7102.16</v>
      </c>
      <c r="B78" s="68">
        <v>1</v>
      </c>
      <c r="C78" s="22">
        <v>0</v>
      </c>
      <c r="D78" s="22">
        <v>0</v>
      </c>
      <c r="E78" s="20">
        <f>Model!$W$4*((drdp!B78+drdp!K78)*DRFR!$B78+(drdp!E78+drdp!N78)*DRFR!$C78+(drdp!H78+drdp!Q78)*DRFR!$D78)</f>
        <v>5.5128743693984598E-3</v>
      </c>
      <c r="F78" s="20">
        <f>Model!$W$4*((drdp!C78+drdp!L78)*DRFR!$B78+(drdp!F78+drdp!O78)*DRFR!$C78+(drdp!I78+drdp!R78)*DRFR!$D78)</f>
        <v>7.0844765485131682E-3</v>
      </c>
      <c r="G78" s="20">
        <f>Model!$W$4*((drdp!D78+drdp!M78)*DRFR!$B78+(drdp!G78+drdp!P78)*DRFR!$C78+(drdp!J78+drdp!S78)*DRFR!$D78)</f>
        <v>-1.6582751797913186E-3</v>
      </c>
      <c r="H78" s="18">
        <f>Model!$W$4*((drdp!B78)*DRFR!$B78+(drdp!E78)*DRFR!$C78+(drdp!H78)*DRFR!$D78)</f>
        <v>-9.8106548278239919E-2</v>
      </c>
      <c r="I78" s="18">
        <f>Model!$W$4*((drdp!C78)*DRFR!$B78+(drdp!F78)*DRFR!$C78+(drdp!I78)*DRFR!$D78)</f>
        <v>0.15736971323130375</v>
      </c>
      <c r="J78" s="18">
        <f>Model!$W$4*((drdp!D78)*DRFR!$B78+(drdp!G78)*DRFR!$C78+(drdp!J78)*DRFR!$D78)</f>
        <v>0.29683301685715602</v>
      </c>
      <c r="K78" s="21">
        <f t="shared" si="14"/>
        <v>5.9910254621292928E-3</v>
      </c>
      <c r="L78" s="21">
        <f t="shared" si="15"/>
        <v>2.4252978566801768E-3</v>
      </c>
      <c r="M78" s="21">
        <f t="shared" si="16"/>
        <v>2.4467146570427773E-4</v>
      </c>
      <c r="N78" s="21">
        <f t="shared" si="17"/>
        <v>-1.0025500319676983E-3</v>
      </c>
      <c r="O78" s="21">
        <f t="shared" si="18"/>
        <v>-5.8428565567771506E-4</v>
      </c>
      <c r="P78" s="21">
        <f t="shared" si="19"/>
        <v>-1.7017625691441038E-5</v>
      </c>
      <c r="Q78" s="19">
        <f t="shared" si="20"/>
        <v>1.5585528493387143E-2</v>
      </c>
      <c r="R78" s="19">
        <f t="shared" si="21"/>
        <v>2.7140334691216524E-2</v>
      </c>
      <c r="S78" s="19">
        <f t="shared" si="22"/>
        <v>8.8351761485653033E-2</v>
      </c>
      <c r="T78" s="19">
        <f t="shared" si="23"/>
        <v>-1.6480605229812272E-2</v>
      </c>
      <c r="U78" s="19">
        <f t="shared" si="24"/>
        <v>-2.9696406491813813E-2</v>
      </c>
      <c r="V78" s="19">
        <f t="shared" si="25"/>
        <v>4.6707257126324168E-2</v>
      </c>
    </row>
    <row r="79" spans="1:22" x14ac:dyDescent="0.25">
      <c r="A79" s="26">
        <f>Wellpath!E79</f>
        <v>7200</v>
      </c>
      <c r="B79" s="68">
        <v>1</v>
      </c>
      <c r="C79" s="22">
        <v>0</v>
      </c>
      <c r="D79" s="22">
        <v>0</v>
      </c>
      <c r="E79" s="20">
        <f>Model!$W$4*((drdp!B79+drdp!K79)*DRFR!$B79+(drdp!E79+drdp!N79)*DRFR!$C79+(drdp!H79+drdp!Q79)*DRFR!$D79)</f>
        <v>1.0640951480817493E-2</v>
      </c>
      <c r="F79" s="20">
        <f>Model!$W$4*((drdp!C79+drdp!L79)*DRFR!$B79+(drdp!F79+drdp!O79)*DRFR!$C79+(drdp!I79+drdp!R79)*DRFR!$D79)</f>
        <v>1.4354814764346023E-2</v>
      </c>
      <c r="G79" s="20">
        <f>Model!$W$4*((drdp!D79+drdp!M79)*DRFR!$B79+(drdp!G79+drdp!P79)*DRFR!$C79+(drdp!J79+drdp!S79)*DRFR!$D79)</f>
        <v>-2.977761692629166E-3</v>
      </c>
      <c r="H79" s="18">
        <f>Model!$W$4*((drdp!B79)*DRFR!$B79+(drdp!E79)*DRFR!$C79+(drdp!H79)*DRFR!$D79)</f>
        <v>-0.10361942264763838</v>
      </c>
      <c r="I79" s="18">
        <f>Model!$W$4*((drdp!C79)*DRFR!$B79+(drdp!F79)*DRFR!$C79+(drdp!I79)*DRFR!$D79)</f>
        <v>0.15028523668279059</v>
      </c>
      <c r="J79" s="18">
        <f>Model!$W$4*((drdp!D79)*DRFR!$B79+(drdp!G79)*DRFR!$C79+(drdp!J79)*DRFR!$D79)</f>
        <v>0.29849129203694735</v>
      </c>
      <c r="K79" s="21">
        <f t="shared" si="14"/>
        <v>6.1042553105464048E-3</v>
      </c>
      <c r="L79" s="21">
        <f t="shared" si="15"/>
        <v>2.6313585635988632E-3</v>
      </c>
      <c r="M79" s="21">
        <f t="shared" si="16"/>
        <v>2.5353853040236746E-4</v>
      </c>
      <c r="N79" s="21">
        <f t="shared" si="17"/>
        <v>-8.4980114454416967E-4</v>
      </c>
      <c r="O79" s="21">
        <f t="shared" si="18"/>
        <v>-6.1597187337041894E-4</v>
      </c>
      <c r="P79" s="21">
        <f t="shared" si="19"/>
        <v>-5.9762843201498195E-5</v>
      </c>
      <c r="Q79" s="19">
        <f t="shared" si="20"/>
        <v>1.6728010211959205E-2</v>
      </c>
      <c r="R79" s="19">
        <f t="shared" si="21"/>
        <v>2.5010950221482565E-2</v>
      </c>
      <c r="S79" s="19">
        <f t="shared" si="22"/>
        <v>8.9341722887590472E-2</v>
      </c>
      <c r="T79" s="19">
        <f t="shared" si="23"/>
        <v>-1.6575019489502144E-2</v>
      </c>
      <c r="U79" s="19">
        <f t="shared" si="24"/>
        <v>-3.1513781001893816E-2</v>
      </c>
      <c r="V79" s="19">
        <f t="shared" si="25"/>
        <v>4.4841816845833153E-2</v>
      </c>
    </row>
    <row r="80" spans="1:22" x14ac:dyDescent="0.25">
      <c r="A80" s="26">
        <f>Wellpath!E80</f>
        <v>7300</v>
      </c>
      <c r="B80" s="68">
        <v>1</v>
      </c>
      <c r="C80" s="22">
        <v>0</v>
      </c>
      <c r="D80" s="22">
        <v>0</v>
      </c>
      <c r="E80" s="20">
        <f>Model!$W$4*((drdp!B80+drdp!K80)*DRFR!$B80+(drdp!E80+drdp!N80)*DRFR!$C80+(drdp!H80+drdp!Q80)*DRFR!$D80)</f>
        <v>1.0441432598574038E-2</v>
      </c>
      <c r="F80" s="20">
        <f>Model!$W$4*((drdp!C80+drdp!L80)*DRFR!$B80+(drdp!F80+drdp!O80)*DRFR!$C80+(drdp!I80+drdp!R80)*DRFR!$D80)</f>
        <v>1.4889061689158841E-2</v>
      </c>
      <c r="G80" s="20">
        <f>Model!$W$4*((drdp!D80+drdp!M80)*DRFR!$B80+(drdp!G80+drdp!P80)*DRFR!$C80+(drdp!J80+drdp!S80)*DRFR!$D80)</f>
        <v>-2.1992818575941541E-3</v>
      </c>
      <c r="H80" s="18">
        <f>Model!$W$4*((drdp!B80)*DRFR!$B80+(drdp!E80)*DRFR!$C80+(drdp!H80)*DRFR!$D80)</f>
        <v>-0.11426037412845587</v>
      </c>
      <c r="I80" s="18">
        <f>Model!$W$4*((drdp!C80)*DRFR!$B80+(drdp!F80)*DRFR!$C80+(drdp!I80)*DRFR!$D80)</f>
        <v>0.13593042191844457</v>
      </c>
      <c r="J80" s="18">
        <f>Model!$W$4*((drdp!D80)*DRFR!$B80+(drdp!G80)*DRFR!$C80+(drdp!J80)*DRFR!$D80)</f>
        <v>0.3014690537295765</v>
      </c>
      <c r="K80" s="21">
        <f t="shared" si="14"/>
        <v>6.2132788252569696E-3</v>
      </c>
      <c r="L80" s="21">
        <f t="shared" si="15"/>
        <v>2.8530427215824406E-3</v>
      </c>
      <c r="M80" s="21">
        <f t="shared" si="16"/>
        <v>2.5837537109151026E-4</v>
      </c>
      <c r="N80" s="21">
        <f t="shared" si="17"/>
        <v>-6.9433801046080677E-4</v>
      </c>
      <c r="O80" s="21">
        <f t="shared" si="18"/>
        <v>-6.3893552665175496E-4</v>
      </c>
      <c r="P80" s="21">
        <f t="shared" si="19"/>
        <v>-9.2508086451065398E-5</v>
      </c>
      <c r="Q80" s="19">
        <f t="shared" si="20"/>
        <v>1.9159688406521113E-2</v>
      </c>
      <c r="R80" s="19">
        <f t="shared" si="21"/>
        <v>2.1108438166525217E-2</v>
      </c>
      <c r="S80" s="19">
        <f t="shared" si="22"/>
        <v>9.1137128887008659E-2</v>
      </c>
      <c r="T80" s="19">
        <f t="shared" si="23"/>
        <v>-1.6381262008384505E-2</v>
      </c>
      <c r="U80" s="19">
        <f t="shared" si="24"/>
        <v>-3.5061938740663393E-2</v>
      </c>
      <c r="V80" s="19">
        <f t="shared" si="25"/>
        <v>4.0919052825614068E-2</v>
      </c>
    </row>
    <row r="81" spans="1:22" x14ac:dyDescent="0.25">
      <c r="A81" s="26">
        <f>Wellpath!E81</f>
        <v>7400</v>
      </c>
      <c r="B81" s="68">
        <v>1</v>
      </c>
      <c r="C81" s="22">
        <v>0</v>
      </c>
      <c r="D81" s="22">
        <v>0</v>
      </c>
      <c r="E81" s="20">
        <f>Model!$W$4*((drdp!B81+drdp!K81)*DRFR!$B81+(drdp!E81+drdp!N81)*DRFR!$C81+(drdp!H81+drdp!Q81)*DRFR!$D81)</f>
        <v>1.0113931218092167E-2</v>
      </c>
      <c r="F81" s="20">
        <f>Model!$W$4*((drdp!C81+drdp!L81)*DRFR!$B81+(drdp!F81+drdp!O81)*DRFR!$C81+(drdp!I81+drdp!R81)*DRFR!$D81)</f>
        <v>1.5219599181669548E-2</v>
      </c>
      <c r="G81" s="20">
        <f>Model!$W$4*((drdp!D81+drdp!M81)*DRFR!$B81+(drdp!G81+drdp!P81)*DRFR!$C81+(drdp!J81+drdp!S81)*DRFR!$D81)</f>
        <v>-1.3602818502556956E-3</v>
      </c>
      <c r="H81" s="18">
        <f>Model!$W$4*((drdp!B81)*DRFR!$B81+(drdp!E81)*DRFR!$C81+(drdp!H81)*DRFR!$D81)</f>
        <v>-0.12470180672702991</v>
      </c>
      <c r="I81" s="18">
        <f>Model!$W$4*((drdp!C81)*DRFR!$B81+(drdp!F81)*DRFR!$C81+(drdp!I81)*DRFR!$D81)</f>
        <v>0.12104136022928573</v>
      </c>
      <c r="J81" s="18">
        <f>Model!$W$4*((drdp!D81)*DRFR!$B81+(drdp!G81)*DRFR!$C81+(drdp!J81)*DRFR!$D81)</f>
        <v>0.30366833558717066</v>
      </c>
      <c r="K81" s="21">
        <f t="shared" si="14"/>
        <v>6.3155704299412687E-3</v>
      </c>
      <c r="L81" s="21">
        <f t="shared" si="15"/>
        <v>3.0846789208331168E-3</v>
      </c>
      <c r="M81" s="21">
        <f t="shared" si="16"/>
        <v>2.6022573780364532E-4</v>
      </c>
      <c r="N81" s="21">
        <f t="shared" si="17"/>
        <v>-5.4040803117046913E-4</v>
      </c>
      <c r="O81" s="21">
        <f t="shared" si="18"/>
        <v>-6.5269332372246017E-4</v>
      </c>
      <c r="P81" s="21">
        <f t="shared" si="19"/>
        <v>-1.1321103098605693E-4</v>
      </c>
      <c r="Q81" s="19">
        <f t="shared" si="20"/>
        <v>2.1763819426242489E-2</v>
      </c>
      <c r="R81" s="19">
        <f t="shared" si="21"/>
        <v>1.7504053607738154E-2</v>
      </c>
      <c r="S81" s="19">
        <f t="shared" si="22"/>
        <v>9.2472833409374011E-2</v>
      </c>
      <c r="T81" s="19">
        <f t="shared" si="23"/>
        <v>-1.5788414319749998E-2</v>
      </c>
      <c r="U81" s="19">
        <f t="shared" si="24"/>
        <v>-3.8506925620161968E-2</v>
      </c>
      <c r="V81" s="19">
        <f t="shared" si="25"/>
        <v>3.6663920311583283E-2</v>
      </c>
    </row>
    <row r="82" spans="1:22" x14ac:dyDescent="0.25">
      <c r="A82" s="26">
        <f>Wellpath!E82</f>
        <v>7500</v>
      </c>
      <c r="B82" s="68">
        <v>1</v>
      </c>
      <c r="C82" s="22">
        <v>0</v>
      </c>
      <c r="D82" s="22">
        <v>0</v>
      </c>
      <c r="E82" s="20">
        <f>Model!$W$4*((drdp!B82+drdp!K82)*DRFR!$B82+(drdp!E82+drdp!N82)*DRFR!$C82+(drdp!H82+drdp!Q82)*DRFR!$D82)</f>
        <v>9.7404103930935643E-3</v>
      </c>
      <c r="F82" s="20">
        <f>Model!$W$4*((drdp!C82+drdp!L82)*DRFR!$B82+(drdp!F82+drdp!O82)*DRFR!$C82+(drdp!I82+drdp!R82)*DRFR!$D82)</f>
        <v>1.5503847645584195E-2</v>
      </c>
      <c r="G82" s="20">
        <f>Model!$W$4*((drdp!D82+drdp!M82)*DRFR!$B82+(drdp!G82+drdp!P82)*DRFR!$C82+(drdp!J82+drdp!S82)*DRFR!$D82)</f>
        <v>-5.238879888430914E-4</v>
      </c>
      <c r="H82" s="18">
        <f>Model!$W$4*((drdp!B82)*DRFR!$B82+(drdp!E82)*DRFR!$C82+(drdp!H82)*DRFR!$D82)</f>
        <v>-0.13481573794512205</v>
      </c>
      <c r="I82" s="18">
        <f>Model!$W$4*((drdp!C82)*DRFR!$B82+(drdp!F82)*DRFR!$C82+(drdp!I82)*DRFR!$D82)</f>
        <v>0.10582176104761618</v>
      </c>
      <c r="J82" s="18">
        <f>Model!$W$4*((drdp!D82)*DRFR!$B82+(drdp!G82)*DRFR!$C82+(drdp!J82)*DRFR!$D82)</f>
        <v>0.30502861743742637</v>
      </c>
      <c r="K82" s="21">
        <f t="shared" si="14"/>
        <v>6.4104460245671541E-3</v>
      </c>
      <c r="L82" s="21">
        <f t="shared" si="15"/>
        <v>3.3250482126506034E-3</v>
      </c>
      <c r="M82" s="21">
        <f t="shared" si="16"/>
        <v>2.6050019642849938E-4</v>
      </c>
      <c r="N82" s="21">
        <f t="shared" si="17"/>
        <v>-3.8939419243048164E-4</v>
      </c>
      <c r="O82" s="21">
        <f t="shared" si="18"/>
        <v>-6.5779620773380432E-4</v>
      </c>
      <c r="P82" s="21">
        <f t="shared" si="19"/>
        <v>-1.2133331054843172E-4</v>
      </c>
      <c r="Q82" s="19">
        <f t="shared" si="20"/>
        <v>2.4490853627629091E-2</v>
      </c>
      <c r="R82" s="19">
        <f t="shared" si="21"/>
        <v>1.4282924032051893E-2</v>
      </c>
      <c r="S82" s="19">
        <f t="shared" si="22"/>
        <v>9.330268319359146E-2</v>
      </c>
      <c r="T82" s="19">
        <f t="shared" si="23"/>
        <v>-1.4806846837457217E-2</v>
      </c>
      <c r="U82" s="19">
        <f t="shared" si="24"/>
        <v>-4.177535147792942E-2</v>
      </c>
      <c r="V82" s="19">
        <f t="shared" si="25"/>
        <v>3.2165454436162005E-2</v>
      </c>
    </row>
    <row r="83" spans="1:22" x14ac:dyDescent="0.25">
      <c r="A83" s="26">
        <f>Wellpath!E83</f>
        <v>7600</v>
      </c>
      <c r="B83" s="68">
        <v>1</v>
      </c>
      <c r="C83" s="22">
        <v>0</v>
      </c>
      <c r="D83" s="22">
        <v>0</v>
      </c>
      <c r="E83" s="20">
        <f>Model!$W$4*((drdp!B83+drdp!K83)*DRFR!$B83+(drdp!E83+drdp!N83)*DRFR!$C83+(drdp!H83+drdp!Q83)*DRFR!$D83)</f>
        <v>9.3413979575079128E-3</v>
      </c>
      <c r="F83" s="20">
        <f>Model!$W$4*((drdp!C83+drdp!L83)*DRFR!$B83+(drdp!F83+drdp!O83)*DRFR!$C83+(drdp!I83+drdp!R83)*DRFR!$D83)</f>
        <v>1.5744863694385703E-2</v>
      </c>
      <c r="G83" s="20">
        <f>Model!$W$4*((drdp!D83+drdp!M83)*DRFR!$B83+(drdp!G83+drdp!P83)*DRFR!$C83+(drdp!J83+drdp!S83)*DRFR!$D83)</f>
        <v>3.1404031599723822E-4</v>
      </c>
      <c r="H83" s="18">
        <f>Model!$W$4*((drdp!B83)*DRFR!$B83+(drdp!E83)*DRFR!$C83+(drdp!H83)*DRFR!$D83)</f>
        <v>-0.14455614833821565</v>
      </c>
      <c r="I83" s="18">
        <f>Model!$W$4*((drdp!C83)*DRFR!$B83+(drdp!F83)*DRFR!$C83+(drdp!I83)*DRFR!$D83)</f>
        <v>9.0317913402031977E-2</v>
      </c>
      <c r="J83" s="18">
        <f>Model!$W$4*((drdp!D83)*DRFR!$B83+(drdp!G83)*DRFR!$C83+(drdp!J83)*DRFR!$D83)</f>
        <v>0.30555250542626944</v>
      </c>
      <c r="K83" s="21">
        <f t="shared" si="14"/>
        <v>6.4977077403676874E-3</v>
      </c>
      <c r="L83" s="21">
        <f t="shared" si="15"/>
        <v>3.5729489454053884E-3</v>
      </c>
      <c r="M83" s="21">
        <f t="shared" si="16"/>
        <v>2.6059881774857102E-4</v>
      </c>
      <c r="N83" s="21">
        <f t="shared" si="17"/>
        <v>-2.4231515487450656E-4</v>
      </c>
      <c r="O83" s="21">
        <f t="shared" si="18"/>
        <v>-6.5486263216737257E-4</v>
      </c>
      <c r="P83" s="21">
        <f t="shared" si="19"/>
        <v>-1.163887885785134E-4</v>
      </c>
      <c r="Q83" s="19">
        <f t="shared" si="20"/>
        <v>2.7306926046947361E-2</v>
      </c>
      <c r="R83" s="19">
        <f t="shared" si="21"/>
        <v>1.1482373693947549E-2</v>
      </c>
      <c r="S83" s="19">
        <f t="shared" si="22"/>
        <v>9.3622833768698913E-2</v>
      </c>
      <c r="T83" s="19">
        <f t="shared" si="23"/>
        <v>-1.3445403879772732E-2</v>
      </c>
      <c r="U83" s="19">
        <f t="shared" si="24"/>
        <v>-4.4827289507247049E-2</v>
      </c>
      <c r="V83" s="19">
        <f t="shared" si="25"/>
        <v>2.7475531414315277E-2</v>
      </c>
    </row>
    <row r="84" spans="1:22" x14ac:dyDescent="0.25">
      <c r="A84" s="26">
        <f>Wellpath!E84</f>
        <v>7700</v>
      </c>
      <c r="B84" s="68">
        <v>1</v>
      </c>
      <c r="C84" s="22">
        <v>0</v>
      </c>
      <c r="D84" s="22">
        <v>0</v>
      </c>
      <c r="E84" s="20">
        <f>Model!$W$4*((drdp!B84+drdp!K84)*DRFR!$B84+(drdp!E84+drdp!N84)*DRFR!$C84+(drdp!H84+drdp!Q84)*DRFR!$D84)</f>
        <v>8.9415060217831258E-3</v>
      </c>
      <c r="F84" s="20">
        <f>Model!$W$4*((drdp!C84+drdp!L84)*DRFR!$B84+(drdp!F84+drdp!O84)*DRFR!$C84+(drdp!I84+drdp!R84)*DRFR!$D84)</f>
        <v>1.5959674969208186E-2</v>
      </c>
      <c r="G84" s="20">
        <f>Model!$W$4*((drdp!D84+drdp!M84)*DRFR!$B84+(drdp!G84+drdp!P84)*DRFR!$C84+(drdp!J84+drdp!S84)*DRFR!$D84)</f>
        <v>1.1600527237667856E-3</v>
      </c>
      <c r="H84" s="18">
        <f>Model!$W$4*((drdp!B84)*DRFR!$B84+(drdp!E84)*DRFR!$C84+(drdp!H84)*DRFR!$D84)</f>
        <v>-0.15389754629572355</v>
      </c>
      <c r="I84" s="18">
        <f>Model!$W$4*((drdp!C84)*DRFR!$B84+(drdp!F84)*DRFR!$C84+(drdp!I84)*DRFR!$D84)</f>
        <v>7.4573049707646277E-2</v>
      </c>
      <c r="J84" s="18">
        <f>Model!$W$4*((drdp!D84)*DRFR!$B84+(drdp!G84)*DRFR!$C84+(drdp!J84)*DRFR!$D84)</f>
        <v>0.30523846511027219</v>
      </c>
      <c r="K84" s="21">
        <f t="shared" si="14"/>
        <v>6.5776582703052713E-3</v>
      </c>
      <c r="L84" s="21">
        <f t="shared" si="15"/>
        <v>3.8276601705281585E-3</v>
      </c>
      <c r="M84" s="21">
        <f t="shared" si="16"/>
        <v>2.6194454007048975E-4</v>
      </c>
      <c r="N84" s="21">
        <f t="shared" si="17"/>
        <v>-9.961162503163015E-5</v>
      </c>
      <c r="O84" s="21">
        <f t="shared" si="18"/>
        <v>-6.4449001375222598E-4</v>
      </c>
      <c r="P84" s="21">
        <f t="shared" si="19"/>
        <v>-9.7874724160050845E-5</v>
      </c>
      <c r="Q84" s="19">
        <f t="shared" si="20"/>
        <v>3.0182162496212063E-2</v>
      </c>
      <c r="R84" s="19">
        <f t="shared" si="21"/>
        <v>9.1340886881044712E-3</v>
      </c>
      <c r="S84" s="19">
        <f t="shared" si="22"/>
        <v>9.343111940062343E-2</v>
      </c>
      <c r="T84" s="19">
        <f t="shared" si="23"/>
        <v>-1.1718924524670294E-2</v>
      </c>
      <c r="U84" s="19">
        <f t="shared" si="24"/>
        <v>-4.7630313447711084E-2</v>
      </c>
      <c r="V84" s="19">
        <f t="shared" si="25"/>
        <v>2.2646174442775467E-2</v>
      </c>
    </row>
    <row r="85" spans="1:22" x14ac:dyDescent="0.25">
      <c r="A85" s="26">
        <f>Wellpath!E85</f>
        <v>7800</v>
      </c>
      <c r="B85" s="68">
        <v>1</v>
      </c>
      <c r="C85" s="22">
        <v>0</v>
      </c>
      <c r="D85" s="22">
        <v>0</v>
      </c>
      <c r="E85" s="20">
        <f>Model!$W$4*((drdp!B85+drdp!K85)*DRFR!$B85+(drdp!E85+drdp!N85)*DRFR!$C85+(drdp!H85+drdp!Q85)*DRFR!$D85)</f>
        <v>8.463569906304624E-3</v>
      </c>
      <c r="F85" s="20">
        <f>Model!$W$4*((drdp!C85+drdp!L85)*DRFR!$B85+(drdp!F85+drdp!O85)*DRFR!$C85+(drdp!I85+drdp!R85)*DRFR!$D85)</f>
        <v>1.6134575071007087E-2</v>
      </c>
      <c r="G85" s="20">
        <f>Model!$W$4*((drdp!D85+drdp!M85)*DRFR!$B85+(drdp!G85+drdp!P85)*DRFR!$C85+(drdp!J85+drdp!S85)*DRFR!$D85)</f>
        <v>1.9738684626404769E-3</v>
      </c>
      <c r="H85" s="18">
        <f>Model!$W$4*((drdp!B85)*DRFR!$B85+(drdp!E85)*DRFR!$C85+(drdp!H85)*DRFR!$D85)</f>
        <v>-0.16283905231750667</v>
      </c>
      <c r="I85" s="18">
        <f>Model!$W$4*((drdp!C85)*DRFR!$B85+(drdp!F85)*DRFR!$C85+(drdp!I85)*DRFR!$D85)</f>
        <v>5.8613374738438091E-2</v>
      </c>
      <c r="J85" s="18">
        <f>Model!$W$4*((drdp!D85)*DRFR!$B85+(drdp!G85)*DRFR!$C85+(drdp!J85)*DRFR!$D85)</f>
        <v>0.3040784123865054</v>
      </c>
      <c r="K85" s="21">
        <f t="shared" si="14"/>
        <v>6.6492902858641765E-3</v>
      </c>
      <c r="L85" s="21">
        <f t="shared" si="15"/>
        <v>4.0879846832501216E-3</v>
      </c>
      <c r="M85" s="21">
        <f t="shared" si="16"/>
        <v>2.6584069677829645E-4</v>
      </c>
      <c r="N85" s="21">
        <f t="shared" si="17"/>
        <v>3.6944478990358218E-5</v>
      </c>
      <c r="O85" s="21">
        <f t="shared" si="18"/>
        <v>-6.2778404003281825E-4</v>
      </c>
      <c r="P85" s="21">
        <f t="shared" si="19"/>
        <v>-6.602719526928472E-5</v>
      </c>
      <c r="Q85" s="19">
        <f t="shared" si="20"/>
        <v>3.3094215229968943E-2</v>
      </c>
      <c r="R85" s="19">
        <f t="shared" si="21"/>
        <v>7.2631878687567306E-3</v>
      </c>
      <c r="S85" s="19">
        <f t="shared" si="22"/>
        <v>9.2725625419568136E-2</v>
      </c>
      <c r="T85" s="19">
        <f t="shared" si="23"/>
        <v>-9.6441580205697749E-3</v>
      </c>
      <c r="U85" s="19">
        <f t="shared" si="24"/>
        <v>-5.0160330516982751E-2</v>
      </c>
      <c r="V85" s="19">
        <f t="shared" si="25"/>
        <v>1.7725187210919507E-2</v>
      </c>
    </row>
    <row r="86" spans="1:22" x14ac:dyDescent="0.25">
      <c r="A86" s="26">
        <f>Wellpath!E86</f>
        <v>7900</v>
      </c>
      <c r="B86" s="68">
        <v>1</v>
      </c>
      <c r="C86" s="22">
        <v>0</v>
      </c>
      <c r="D86" s="22">
        <v>0</v>
      </c>
      <c r="E86" s="20">
        <f>Model!$W$4*((drdp!B86+drdp!K86)*DRFR!$B86+(drdp!E86+drdp!N86)*DRFR!$C86+(drdp!H86+drdp!Q86)*DRFR!$D86)</f>
        <v>7.9881180457958053E-3</v>
      </c>
      <c r="F86" s="20">
        <f>Model!$W$4*((drdp!C86+drdp!L86)*DRFR!$B86+(drdp!F86+drdp!O86)*DRFR!$C86+(drdp!I86+drdp!R86)*DRFR!$D86)</f>
        <v>1.6227154359755119E-2</v>
      </c>
      <c r="G86" s="20">
        <f>Model!$W$4*((drdp!D86+drdp!M86)*DRFR!$B86+(drdp!G86+drdp!P86)*DRFR!$C86+(drdp!J86+drdp!S86)*DRFR!$D86)</f>
        <v>2.8022174454145174E-3</v>
      </c>
      <c r="H86" s="18">
        <f>Model!$W$4*((drdp!B86)*DRFR!$B86+(drdp!E86)*DRFR!$C86+(drdp!H86)*DRFR!$D86)</f>
        <v>-0.17130262222381129</v>
      </c>
      <c r="I86" s="18">
        <f>Model!$W$4*((drdp!C86)*DRFR!$B86+(drdp!F86)*DRFR!$C86+(drdp!I86)*DRFR!$D86)</f>
        <v>4.2478799667431004E-2</v>
      </c>
      <c r="J86" s="18">
        <f>Model!$W$4*((drdp!D86)*DRFR!$B86+(drdp!G86)*DRFR!$C86+(drdp!J86)*DRFR!$D86)</f>
        <v>0.30210454392386493</v>
      </c>
      <c r="K86" s="21">
        <f t="shared" si="14"/>
        <v>6.7131003157777447E-3</v>
      </c>
      <c r="L86" s="21">
        <f t="shared" si="15"/>
        <v>4.3513052218654416E-3</v>
      </c>
      <c r="M86" s="21">
        <f t="shared" si="16"/>
        <v>2.7369311938968193E-4</v>
      </c>
      <c r="N86" s="21">
        <f t="shared" si="17"/>
        <v>1.6656890356343216E-4</v>
      </c>
      <c r="O86" s="21">
        <f t="shared" si="18"/>
        <v>-6.0539959628885874E-4</v>
      </c>
      <c r="P86" s="21">
        <f t="shared" si="19"/>
        <v>-2.055518023294468E-5</v>
      </c>
      <c r="Q86" s="19">
        <f t="shared" si="20"/>
        <v>3.5993878666617983E-2</v>
      </c>
      <c r="R86" s="19">
        <f t="shared" si="21"/>
        <v>5.8924331044358583E-3</v>
      </c>
      <c r="S86" s="19">
        <f t="shared" si="22"/>
        <v>9.1532996156224733E-2</v>
      </c>
      <c r="T86" s="19">
        <f t="shared" si="23"/>
        <v>-7.2397852929605355E-3</v>
      </c>
      <c r="U86" s="19">
        <f t="shared" si="24"/>
        <v>-5.2379084599919454E-2</v>
      </c>
      <c r="V86" s="19">
        <f t="shared" si="25"/>
        <v>1.2767011204693184E-2</v>
      </c>
    </row>
    <row r="87" spans="1:22" x14ac:dyDescent="0.25">
      <c r="A87" s="26">
        <f>Wellpath!E87</f>
        <v>8000</v>
      </c>
      <c r="B87" s="68">
        <v>1</v>
      </c>
      <c r="C87" s="22">
        <v>0</v>
      </c>
      <c r="D87" s="22">
        <v>0</v>
      </c>
      <c r="E87" s="20">
        <f>Model!$W$4*((drdp!B87+drdp!K87)*DRFR!$B87+(drdp!E87+drdp!N87)*DRFR!$C87+(drdp!H87+drdp!Q87)*DRFR!$D87)</f>
        <v>7.528365982499962E-3</v>
      </c>
      <c r="F87" s="20">
        <f>Model!$W$4*((drdp!C87+drdp!L87)*DRFR!$B87+(drdp!F87+drdp!O87)*DRFR!$C87+(drdp!I87+drdp!R87)*DRFR!$D87)</f>
        <v>1.6293071173207517E-2</v>
      </c>
      <c r="G87" s="20">
        <f>Model!$W$4*((drdp!D87+drdp!M87)*DRFR!$B87+(drdp!G87+drdp!P87)*DRFR!$C87+(drdp!J87+drdp!S87)*DRFR!$D87)</f>
        <v>3.6413171639249507E-3</v>
      </c>
      <c r="H87" s="18">
        <f>Model!$W$4*((drdp!B87)*DRFR!$B87+(drdp!E87)*DRFR!$C87+(drdp!H87)*DRFR!$D87)</f>
        <v>-0.17929074026960709</v>
      </c>
      <c r="I87" s="18">
        <f>Model!$W$4*((drdp!C87)*DRFR!$B87+(drdp!F87)*DRFR!$C87+(drdp!I87)*DRFR!$D87)</f>
        <v>2.6251645307675885E-2</v>
      </c>
      <c r="J87" s="18">
        <f>Model!$W$4*((drdp!D87)*DRFR!$B87+(drdp!G87)*DRFR!$C87+(drdp!J87)*DRFR!$D87)</f>
        <v>0.29930232647845045</v>
      </c>
      <c r="K87" s="21">
        <f t="shared" si="14"/>
        <v>6.7697766101442076E-3</v>
      </c>
      <c r="L87" s="21">
        <f t="shared" si="15"/>
        <v>4.6167693901206473E-3</v>
      </c>
      <c r="M87" s="21">
        <f t="shared" si="16"/>
        <v>2.8695231007797636E-4</v>
      </c>
      <c r="N87" s="21">
        <f t="shared" si="17"/>
        <v>2.8922910633425835E-4</v>
      </c>
      <c r="O87" s="21">
        <f t="shared" si="18"/>
        <v>-5.7798642802047286E-4</v>
      </c>
      <c r="P87" s="21">
        <f t="shared" si="19"/>
        <v>3.8773059483106682E-5</v>
      </c>
      <c r="Q87" s="19">
        <f t="shared" si="20"/>
        <v>3.8858269862201457E-2</v>
      </c>
      <c r="R87" s="19">
        <f t="shared" si="21"/>
        <v>5.0404541032254627E-3</v>
      </c>
      <c r="S87" s="19">
        <f t="shared" si="22"/>
        <v>8.985557575480263E-2</v>
      </c>
      <c r="T87" s="19">
        <f t="shared" si="23"/>
        <v>-4.5401080169449343E-3</v>
      </c>
      <c r="U87" s="19">
        <f t="shared" si="24"/>
        <v>-5.4267535275025862E-2</v>
      </c>
      <c r="V87" s="19">
        <f t="shared" si="25"/>
        <v>7.8366233342415451E-3</v>
      </c>
    </row>
    <row r="88" spans="1:22" x14ac:dyDescent="0.25">
      <c r="A88" s="26">
        <f>Wellpath!E88</f>
        <v>8100</v>
      </c>
      <c r="B88" s="68">
        <v>1</v>
      </c>
      <c r="C88" s="22">
        <v>0</v>
      </c>
      <c r="D88" s="22">
        <v>0</v>
      </c>
      <c r="E88" s="20">
        <f>Model!$W$4*((drdp!B88+drdp!K88)*DRFR!$B88+(drdp!E88+drdp!N88)*DRFR!$C88+(drdp!H88+drdp!Q88)*DRFR!$D88)</f>
        <v>7.0128113968963342E-3</v>
      </c>
      <c r="F88" s="20">
        <f>Model!$W$4*((drdp!C88+drdp!L88)*DRFR!$B88+(drdp!F88+drdp!O88)*DRFR!$C88+(drdp!I88+drdp!R88)*DRFR!$D88)</f>
        <v>1.6336441548261842E-2</v>
      </c>
      <c r="G88" s="20">
        <f>Model!$W$4*((drdp!D88+drdp!M88)*DRFR!$B88+(drdp!G88+drdp!P88)*DRFR!$C88+(drdp!J88+drdp!S88)*DRFR!$D88)</f>
        <v>4.4489126881270711E-3</v>
      </c>
      <c r="H88" s="18">
        <f>Model!$W$4*((drdp!B88)*DRFR!$B88+(drdp!E88)*DRFR!$C88+(drdp!H88)*DRFR!$D88)</f>
        <v>-0.18681910625210707</v>
      </c>
      <c r="I88" s="18">
        <f>Model!$W$4*((drdp!C88)*DRFR!$B88+(drdp!F88)*DRFR!$C88+(drdp!I88)*DRFR!$D88)</f>
        <v>9.9585741344683683E-3</v>
      </c>
      <c r="J88" s="18">
        <f>Model!$W$4*((drdp!D88)*DRFR!$B88+(drdp!G88)*DRFR!$C88+(drdp!J88)*DRFR!$D88)</f>
        <v>0.29566100931452549</v>
      </c>
      <c r="K88" s="21">
        <f t="shared" si="14"/>
        <v>6.8189561338326465E-3</v>
      </c>
      <c r="L88" s="21">
        <f t="shared" si="15"/>
        <v>4.8836487125804235E-3</v>
      </c>
      <c r="M88" s="21">
        <f t="shared" si="16"/>
        <v>3.067451341845544E-4</v>
      </c>
      <c r="N88" s="21">
        <f t="shared" si="17"/>
        <v>4.0379348980863978E-4</v>
      </c>
      <c r="O88" s="21">
        <f t="shared" si="18"/>
        <v>-5.467870424173786E-4</v>
      </c>
      <c r="P88" s="21">
        <f t="shared" si="19"/>
        <v>1.1145246156601504E-4</v>
      </c>
      <c r="Q88" s="19">
        <f t="shared" si="20"/>
        <v>4.1671155070980279E-2</v>
      </c>
      <c r="R88" s="19">
        <f t="shared" si="21"/>
        <v>4.7159425889123493E-3</v>
      </c>
      <c r="S88" s="19">
        <f t="shared" si="22"/>
        <v>8.77023847389619E-2</v>
      </c>
      <c r="T88" s="19">
        <f t="shared" si="23"/>
        <v>-1.571222813012473E-3</v>
      </c>
      <c r="U88" s="19">
        <f t="shared" si="24"/>
        <v>-5.5813111941756033E-2</v>
      </c>
      <c r="V88" s="19">
        <f t="shared" si="25"/>
        <v>2.9831351394135515E-3</v>
      </c>
    </row>
    <row r="89" spans="1:22" x14ac:dyDescent="0.25">
      <c r="A89" s="26">
        <f>Wellpath!E89</f>
        <v>8200</v>
      </c>
      <c r="B89" s="68">
        <v>1</v>
      </c>
      <c r="C89" s="22">
        <v>0</v>
      </c>
      <c r="D89" s="22">
        <v>0</v>
      </c>
      <c r="E89" s="20">
        <f>Model!$W$4*((drdp!B89+drdp!K89)*DRFR!$B89+(drdp!E89+drdp!N89)*DRFR!$C89+(drdp!H89+drdp!Q89)*DRFR!$D89)</f>
        <v>6.4670643934931103E-3</v>
      </c>
      <c r="F89" s="20">
        <f>Model!$W$4*((drdp!C89+drdp!L89)*DRFR!$B89+(drdp!F89+drdp!O89)*DRFR!$C89+(drdp!I89+drdp!R89)*DRFR!$D89)</f>
        <v>1.633237330161293E-2</v>
      </c>
      <c r="G89" s="20">
        <f>Model!$W$4*((drdp!D89+drdp!M89)*DRFR!$B89+(drdp!G89+drdp!P89)*DRFR!$C89+(drdp!J89+drdp!S89)*DRFR!$D89)</f>
        <v>5.2392604120809925E-3</v>
      </c>
      <c r="H89" s="18">
        <f>Model!$W$4*((drdp!B89)*DRFR!$B89+(drdp!E89)*DRFR!$C89+(drdp!H89)*DRFR!$D89)</f>
        <v>-0.1938319176490034</v>
      </c>
      <c r="I89" s="18">
        <f>Model!$W$4*((drdp!C89)*DRFR!$B89+(drdp!F89)*DRFR!$C89+(drdp!I89)*DRFR!$D89)</f>
        <v>-6.377867413793474E-3</v>
      </c>
      <c r="J89" s="18">
        <f>Model!$W$4*((drdp!D89)*DRFR!$B89+(drdp!G89)*DRFR!$C89+(drdp!J89)*DRFR!$D89)</f>
        <v>0.29121209662639841</v>
      </c>
      <c r="K89" s="21">
        <f t="shared" si="14"/>
        <v>6.8607790557022328E-3</v>
      </c>
      <c r="L89" s="21">
        <f t="shared" si="15"/>
        <v>5.1503951302436625E-3</v>
      </c>
      <c r="M89" s="21">
        <f t="shared" si="16"/>
        <v>3.3419498385015348E-4</v>
      </c>
      <c r="N89" s="21">
        <f t="shared" si="17"/>
        <v>5.0941599964873829E-4</v>
      </c>
      <c r="O89" s="21">
        <f t="shared" si="18"/>
        <v>-5.1290440795817159E-4</v>
      </c>
      <c r="P89" s="21">
        <f t="shared" si="19"/>
        <v>1.970220184404842E-4</v>
      </c>
      <c r="Q89" s="19">
        <f t="shared" si="20"/>
        <v>4.4389768433322679E-2</v>
      </c>
      <c r="R89" s="19">
        <f t="shared" si="21"/>
        <v>4.9243259053283524E-3</v>
      </c>
      <c r="S89" s="19">
        <f t="shared" si="22"/>
        <v>8.5111230355727346E-2</v>
      </c>
      <c r="T89" s="19">
        <f t="shared" si="23"/>
        <v>1.6400277611353187E-3</v>
      </c>
      <c r="U89" s="19">
        <f t="shared" si="24"/>
        <v>-5.699298617409905E-2</v>
      </c>
      <c r="V89" s="19">
        <f t="shared" si="25"/>
        <v>-1.745859680009968E-3</v>
      </c>
    </row>
    <row r="90" spans="1:22" x14ac:dyDescent="0.25">
      <c r="A90" s="26">
        <f>Wellpath!E90</f>
        <v>8300</v>
      </c>
      <c r="B90" s="68">
        <v>1</v>
      </c>
      <c r="C90" s="22">
        <v>0</v>
      </c>
      <c r="D90" s="22">
        <v>0</v>
      </c>
      <c r="E90" s="20">
        <f>Model!$W$4*((drdp!B90+drdp!K90)*DRFR!$B90+(drdp!E90+drdp!N90)*DRFR!$C90+(drdp!H90+drdp!Q90)*DRFR!$D90)</f>
        <v>5.9197762772108305E-3</v>
      </c>
      <c r="F90" s="20">
        <f>Model!$W$4*((drdp!C90+drdp!L90)*DRFR!$B90+(drdp!F90+drdp!O90)*DRFR!$C90+(drdp!I90+drdp!R90)*DRFR!$D90)</f>
        <v>1.6260223350171129E-2</v>
      </c>
      <c r="G90" s="20">
        <f>Model!$W$4*((drdp!D90+drdp!M90)*DRFR!$B90+(drdp!G90+drdp!P90)*DRFR!$C90+(drdp!J90+drdp!S90)*DRFR!$D90)</f>
        <v>6.0241867935290176E-3</v>
      </c>
      <c r="H90" s="18">
        <f>Model!$W$4*((drdp!B90)*DRFR!$B90+(drdp!E90)*DRFR!$C90+(drdp!H90)*DRFR!$D90)</f>
        <v>-0.20029898204249652</v>
      </c>
      <c r="I90" s="18">
        <f>Model!$W$4*((drdp!C90)*DRFR!$B90+(drdp!F90)*DRFR!$C90+(drdp!I90)*DRFR!$D90)</f>
        <v>-2.2710240715406404E-2</v>
      </c>
      <c r="J90" s="18">
        <f>Model!$W$4*((drdp!D90)*DRFR!$B90+(drdp!G90)*DRFR!$C90+(drdp!J90)*DRFR!$D90)</f>
        <v>0.28597283621431741</v>
      </c>
      <c r="K90" s="21">
        <f t="shared" si="14"/>
        <v>6.8958228068744607E-3</v>
      </c>
      <c r="L90" s="21">
        <f t="shared" si="15"/>
        <v>5.4147899936411127E-3</v>
      </c>
      <c r="M90" s="21">
        <f t="shared" si="16"/>
        <v>3.7048581037348288E-4</v>
      </c>
      <c r="N90" s="21">
        <f t="shared" si="17"/>
        <v>6.0567288409923092E-4</v>
      </c>
      <c r="O90" s="21">
        <f t="shared" si="18"/>
        <v>-4.7724256988835174E-4</v>
      </c>
      <c r="P90" s="21">
        <f t="shared" si="19"/>
        <v>2.949766412064173E-4</v>
      </c>
      <c r="Q90" s="19">
        <f t="shared" si="20"/>
        <v>4.6980461262962576E-2</v>
      </c>
      <c r="R90" s="19">
        <f t="shared" si="21"/>
        <v>5.6661501635953656E-3</v>
      </c>
      <c r="S90" s="19">
        <f t="shared" si="22"/>
        <v>8.2114658036310961E-2</v>
      </c>
      <c r="T90" s="19">
        <f t="shared" si="23"/>
        <v>5.0582540968846989E-3</v>
      </c>
      <c r="U90" s="19">
        <f t="shared" si="24"/>
        <v>-5.7792972393491529E-2</v>
      </c>
      <c r="V90" s="19">
        <f t="shared" si="25"/>
        <v>-6.2974899300541542E-3</v>
      </c>
    </row>
    <row r="91" spans="1:22" x14ac:dyDescent="0.25">
      <c r="A91" s="26">
        <f>Wellpath!E91</f>
        <v>8400</v>
      </c>
      <c r="B91" s="68">
        <v>1</v>
      </c>
      <c r="C91" s="22">
        <v>0</v>
      </c>
      <c r="D91" s="22">
        <v>0</v>
      </c>
      <c r="E91" s="20">
        <f>Model!$W$4*((drdp!B91+drdp!K91)*DRFR!$B91+(drdp!E91+drdp!N91)*DRFR!$C91+(drdp!H91+drdp!Q91)*DRFR!$D91)</f>
        <v>5.341533183839009E-3</v>
      </c>
      <c r="F91" s="20">
        <f>Model!$W$4*((drdp!C91+drdp!L91)*DRFR!$B91+(drdp!F91+drdp!O91)*DRFR!$C91+(drdp!I91+drdp!R91)*DRFR!$D91)</f>
        <v>1.6129482308758422E-2</v>
      </c>
      <c r="G91" s="20">
        <f>Model!$W$4*((drdp!D91+drdp!M91)*DRFR!$B91+(drdp!G91+drdp!P91)*DRFR!$C91+(drdp!J91+drdp!S91)*DRFR!$D91)</f>
        <v>6.777102759706416E-3</v>
      </c>
      <c r="H91" s="18">
        <f>Model!$W$4*((drdp!B91)*DRFR!$B91+(drdp!E91)*DRFR!$C91+(drdp!H91)*DRFR!$D91)</f>
        <v>-0.20621875831970735</v>
      </c>
      <c r="I91" s="18">
        <f>Model!$W$4*((drdp!C91)*DRFR!$B91+(drdp!F91)*DRFR!$C91+(drdp!I91)*DRFR!$D91)</f>
        <v>-3.8970464065577533E-2</v>
      </c>
      <c r="J91" s="18">
        <f>Model!$W$4*((drdp!D91)*DRFR!$B91+(drdp!G91)*DRFR!$C91+(drdp!J91)*DRFR!$D91)</f>
        <v>0.2799486494207884</v>
      </c>
      <c r="K91" s="21">
        <f t="shared" si="14"/>
        <v>6.9243547836285143E-3</v>
      </c>
      <c r="L91" s="21">
        <f t="shared" si="15"/>
        <v>5.6749501931896637E-3</v>
      </c>
      <c r="M91" s="21">
        <f t="shared" si="16"/>
        <v>4.1641493218910319E-4</v>
      </c>
      <c r="N91" s="21">
        <f t="shared" si="17"/>
        <v>6.9182904908960828E-4</v>
      </c>
      <c r="O91" s="21">
        <f t="shared" si="18"/>
        <v>-4.4104245060709298E-4</v>
      </c>
      <c r="P91" s="21">
        <f t="shared" si="19"/>
        <v>4.0428780027373983E-4</v>
      </c>
      <c r="Q91" s="19">
        <f t="shared" si="20"/>
        <v>4.9421999089796324E-2</v>
      </c>
      <c r="R91" s="19">
        <f t="shared" si="21"/>
        <v>6.9334870631275825E-3</v>
      </c>
      <c r="S91" s="19">
        <f t="shared" si="22"/>
        <v>7.8741732122896965E-2</v>
      </c>
      <c r="T91" s="19">
        <f t="shared" si="23"/>
        <v>8.6421135948454037E-3</v>
      </c>
      <c r="U91" s="19">
        <f t="shared" si="24"/>
        <v>-5.8207905446722399E-2</v>
      </c>
      <c r="V91" s="19">
        <f t="shared" si="25"/>
        <v>-1.061475214125338E-2</v>
      </c>
    </row>
    <row r="92" spans="1:22" x14ac:dyDescent="0.25">
      <c r="A92" s="26">
        <f>Wellpath!E92</f>
        <v>8500</v>
      </c>
      <c r="B92" s="68">
        <v>1</v>
      </c>
      <c r="C92" s="22">
        <v>0</v>
      </c>
      <c r="D92" s="22">
        <v>0</v>
      </c>
      <c r="E92" s="20">
        <f>Model!$W$4*((drdp!B92+drdp!K92)*DRFR!$B92+(drdp!E92+drdp!N92)*DRFR!$C92+(drdp!H92+drdp!Q92)*DRFR!$D92)</f>
        <v>4.763661403107999E-3</v>
      </c>
      <c r="F92" s="20">
        <f>Model!$W$4*((drdp!C92+drdp!L92)*DRFR!$B92+(drdp!F92+drdp!O92)*DRFR!$C92+(drdp!I92+drdp!R92)*DRFR!$D92)</f>
        <v>1.5981691169742802E-2</v>
      </c>
      <c r="G92" s="20">
        <f>Model!$W$4*((drdp!D92+drdp!M92)*DRFR!$B92+(drdp!G92+drdp!P92)*DRFR!$C92+(drdp!J92+drdp!S92)*DRFR!$D92)</f>
        <v>7.5262900332113076E-3</v>
      </c>
      <c r="H92" s="18">
        <f>Model!$W$4*((drdp!B92)*DRFR!$B92+(drdp!E92)*DRFR!$C92+(drdp!H92)*DRFR!$D92)</f>
        <v>-0.21156029150354635</v>
      </c>
      <c r="I92" s="18">
        <f>Model!$W$4*((drdp!C92)*DRFR!$B92+(drdp!F92)*DRFR!$C92+(drdp!I92)*DRFR!$D92)</f>
        <v>-5.5099946374335955E-2</v>
      </c>
      <c r="J92" s="18">
        <f>Model!$W$4*((drdp!D92)*DRFR!$B92+(drdp!G92)*DRFR!$C92+(drdp!J92)*DRFR!$D92)</f>
        <v>0.27317154666108201</v>
      </c>
      <c r="K92" s="21">
        <f t="shared" si="14"/>
        <v>6.9470472535919751E-3</v>
      </c>
      <c r="L92" s="21">
        <f t="shared" si="15"/>
        <v>5.9303646458346987E-3</v>
      </c>
      <c r="M92" s="21">
        <f t="shared" si="16"/>
        <v>4.7305997385311903E-4</v>
      </c>
      <c r="N92" s="21">
        <f t="shared" si="17"/>
        <v>7.67960414471304E-4</v>
      </c>
      <c r="O92" s="21">
        <f t="shared" si="18"/>
        <v>-4.0518975326728787E-4</v>
      </c>
      <c r="P92" s="21">
        <f t="shared" si="19"/>
        <v>5.2457064323843628E-4</v>
      </c>
      <c r="Q92" s="19">
        <f t="shared" si="20"/>
        <v>5.1682111724694023E-2</v>
      </c>
      <c r="R92" s="19">
        <f t="shared" si="21"/>
        <v>8.7109542836443614E-3</v>
      </c>
      <c r="S92" s="19">
        <f t="shared" si="22"/>
        <v>7.5039108837396812E-2</v>
      </c>
      <c r="T92" s="19">
        <f t="shared" si="23"/>
        <v>1.2348789765873896E-2</v>
      </c>
      <c r="U92" s="19">
        <f t="shared" si="24"/>
        <v>-5.8233294492700219E-2</v>
      </c>
      <c r="V92" s="19">
        <f t="shared" si="25"/>
        <v>-1.4647449771746292E-2</v>
      </c>
    </row>
    <row r="93" spans="1:22" x14ac:dyDescent="0.25">
      <c r="A93" s="26">
        <f>Wellpath!E93</f>
        <v>8600</v>
      </c>
      <c r="B93" s="68">
        <v>1</v>
      </c>
      <c r="C93" s="22">
        <v>0</v>
      </c>
      <c r="D93" s="22">
        <v>0</v>
      </c>
      <c r="E93" s="20">
        <f>Model!$W$4*((drdp!B93+drdp!K93)*DRFR!$B93+(drdp!E93+drdp!N93)*DRFR!$C93+(drdp!H93+drdp!Q93)*DRFR!$D93)</f>
        <v>4.1959694570688931E-3</v>
      </c>
      <c r="F93" s="20">
        <f>Model!$W$4*((drdp!C93+drdp!L93)*DRFR!$B93+(drdp!F93+drdp!O93)*DRFR!$C93+(drdp!I93+drdp!R93)*DRFR!$D93)</f>
        <v>1.5812755669951911E-2</v>
      </c>
      <c r="G93" s="20">
        <f>Model!$W$4*((drdp!D93+drdp!M93)*DRFR!$B93+(drdp!G93+drdp!P93)*DRFR!$C93+(drdp!J93+drdp!S93)*DRFR!$D93)</f>
        <v>8.2816207217349669E-3</v>
      </c>
      <c r="H93" s="18">
        <f>Model!$W$4*((drdp!B93)*DRFR!$B93+(drdp!E93)*DRFR!$C93+(drdp!H93)*DRFR!$D93)</f>
        <v>-0.21632395290665435</v>
      </c>
      <c r="I93" s="18">
        <f>Model!$W$4*((drdp!C93)*DRFR!$B93+(drdp!F93)*DRFR!$C93+(drdp!I93)*DRFR!$D93)</f>
        <v>-7.1081637544078757E-2</v>
      </c>
      <c r="J93" s="18">
        <f>Model!$W$4*((drdp!D93)*DRFR!$B93+(drdp!G93)*DRFR!$C93+(drdp!J93)*DRFR!$D93)</f>
        <v>0.2656452566278707</v>
      </c>
      <c r="K93" s="21">
        <f t="shared" si="14"/>
        <v>6.9646534132766303E-3</v>
      </c>
      <c r="L93" s="21">
        <f t="shared" si="15"/>
        <v>6.1804078877122949E-3</v>
      </c>
      <c r="M93" s="21">
        <f t="shared" si="16"/>
        <v>5.41645215631789E-4</v>
      </c>
      <c r="N93" s="21">
        <f t="shared" si="17"/>
        <v>8.3431025429451513E-4</v>
      </c>
      <c r="O93" s="21">
        <f t="shared" si="18"/>
        <v>-3.7044032566385909E-4</v>
      </c>
      <c r="P93" s="21">
        <f t="shared" si="19"/>
        <v>6.5552588826244213E-4</v>
      </c>
      <c r="Q93" s="19">
        <f t="shared" si="20"/>
        <v>5.3743099854752382E-2</v>
      </c>
      <c r="R93" s="19">
        <f t="shared" si="21"/>
        <v>1.0982963841782486E-2</v>
      </c>
      <c r="S93" s="19">
        <f t="shared" si="22"/>
        <v>7.1040462342740404E-2</v>
      </c>
      <c r="T93" s="19">
        <f t="shared" si="23"/>
        <v>1.6144621227084471E-2</v>
      </c>
      <c r="U93" s="19">
        <f t="shared" si="24"/>
        <v>-5.7870621737910896E-2</v>
      </c>
      <c r="V93" s="19">
        <f t="shared" si="25"/>
        <v>-1.8357929203687652E-2</v>
      </c>
    </row>
    <row r="94" spans="1:22" x14ac:dyDescent="0.25">
      <c r="A94" s="26">
        <f>Wellpath!E94</f>
        <v>8700</v>
      </c>
      <c r="B94" s="68">
        <v>1</v>
      </c>
      <c r="C94" s="22">
        <v>0</v>
      </c>
      <c r="D94" s="22">
        <v>0</v>
      </c>
      <c r="E94" s="20">
        <f>Model!$W$4*((drdp!B94+drdp!K94)*DRFR!$B94+(drdp!E94+drdp!N94)*DRFR!$C94+(drdp!H94+drdp!Q94)*DRFR!$D94)</f>
        <v>3.5730541802219793E-3</v>
      </c>
      <c r="F94" s="20">
        <f>Model!$W$4*((drdp!C94+drdp!L94)*DRFR!$B94+(drdp!F94+drdp!O94)*DRFR!$C94+(drdp!I94+drdp!R94)*DRFR!$D94)</f>
        <v>1.5575800013382336E-2</v>
      </c>
      <c r="G94" s="20">
        <f>Model!$W$4*((drdp!D94+drdp!M94)*DRFR!$B94+(drdp!G94+drdp!P94)*DRFR!$C94+(drdp!J94+drdp!S94)*DRFR!$D94)</f>
        <v>8.9719399752465623E-3</v>
      </c>
      <c r="H94" s="18">
        <f>Model!$W$4*((drdp!B94)*DRFR!$B94+(drdp!E94)*DRFR!$C94+(drdp!H94)*DRFR!$D94)</f>
        <v>-0.22051992236372323</v>
      </c>
      <c r="I94" s="18">
        <f>Model!$W$4*((drdp!C94)*DRFR!$B94+(drdp!F94)*DRFR!$C94+(drdp!I94)*DRFR!$D94)</f>
        <v>-8.6894393214030669E-2</v>
      </c>
      <c r="J94" s="18">
        <f>Model!$W$4*((drdp!D94)*DRFR!$B94+(drdp!G94)*DRFR!$C94+(drdp!J94)*DRFR!$D94)</f>
        <v>0.2573636359061357</v>
      </c>
      <c r="K94" s="21">
        <f t="shared" si="14"/>
        <v>6.977420129451432E-3</v>
      </c>
      <c r="L94" s="21">
        <f t="shared" si="15"/>
        <v>6.4230134337691759E-3</v>
      </c>
      <c r="M94" s="21">
        <f t="shared" si="16"/>
        <v>6.2214092255121628E-4</v>
      </c>
      <c r="N94" s="21">
        <f t="shared" si="17"/>
        <v>8.8996343164263246E-4</v>
      </c>
      <c r="O94" s="21">
        <f t="shared" si="18"/>
        <v>-3.383830980306037E-4</v>
      </c>
      <c r="P94" s="21">
        <f t="shared" si="19"/>
        <v>7.9527103104895308E-4</v>
      </c>
      <c r="Q94" s="19">
        <f t="shared" si="20"/>
        <v>5.5593689572579146E-2</v>
      </c>
      <c r="R94" s="19">
        <f t="shared" si="21"/>
        <v>1.3731043459746874E-2</v>
      </c>
      <c r="S94" s="19">
        <f t="shared" si="22"/>
        <v>6.677768630245777E-2</v>
      </c>
      <c r="T94" s="19">
        <f t="shared" si="23"/>
        <v>1.9996255099695395E-2</v>
      </c>
      <c r="U94" s="19">
        <f t="shared" si="24"/>
        <v>-5.7124249334930433E-2</v>
      </c>
      <c r="V94" s="19">
        <f t="shared" si="25"/>
        <v>-2.1707931089157934E-2</v>
      </c>
    </row>
    <row r="95" spans="1:22" x14ac:dyDescent="0.25">
      <c r="A95" s="26">
        <f>Wellpath!E95</f>
        <v>8800</v>
      </c>
      <c r="B95" s="68">
        <v>1</v>
      </c>
      <c r="C95" s="22">
        <v>0</v>
      </c>
      <c r="D95" s="22">
        <v>0</v>
      </c>
      <c r="E95" s="20">
        <f>Model!$W$4*((drdp!B95+drdp!K95)*DRFR!$B95+(drdp!E95+drdp!N95)*DRFR!$C95+(drdp!H95+drdp!Q95)*DRFR!$D95)</f>
        <v>2.9623150179248492E-3</v>
      </c>
      <c r="F95" s="20">
        <f>Model!$W$4*((drdp!C95+drdp!L95)*DRFR!$B95+(drdp!F95+drdp!O95)*DRFR!$C95+(drdp!I95+drdp!R95)*DRFR!$D95)</f>
        <v>1.5273905391224465E-2</v>
      </c>
      <c r="G95" s="20">
        <f>Model!$W$4*((drdp!D95+drdp!M95)*DRFR!$B95+(drdp!G95+drdp!P95)*DRFR!$C95+(drdp!J95+drdp!S95)*DRFR!$D95)</f>
        <v>9.6485533267412493E-3</v>
      </c>
      <c r="H95" s="18">
        <f>Model!$W$4*((drdp!B95)*DRFR!$B95+(drdp!E95)*DRFR!$C95+(drdp!H95)*DRFR!$D95)</f>
        <v>-0.22409297654394522</v>
      </c>
      <c r="I95" s="18">
        <f>Model!$W$4*((drdp!C95)*DRFR!$B95+(drdp!F95)*DRFR!$C95+(drdp!I95)*DRFR!$D95)</f>
        <v>-0.10247019322741301</v>
      </c>
      <c r="J95" s="18">
        <f>Model!$W$4*((drdp!D95)*DRFR!$B95+(drdp!G95)*DRFR!$C95+(drdp!J95)*DRFR!$D95)</f>
        <v>0.24839169593088914</v>
      </c>
      <c r="K95" s="21">
        <f t="shared" si="14"/>
        <v>6.9861954397168555E-3</v>
      </c>
      <c r="L95" s="21">
        <f t="shared" si="15"/>
        <v>6.6563056196692521E-3</v>
      </c>
      <c r="M95" s="21">
        <f t="shared" si="16"/>
        <v>7.152355038501859E-4</v>
      </c>
      <c r="N95" s="21">
        <f t="shared" si="17"/>
        <v>9.3520955096541999E-4</v>
      </c>
      <c r="O95" s="21">
        <f t="shared" si="18"/>
        <v>-3.0980104360954931E-4</v>
      </c>
      <c r="P95" s="21">
        <f t="shared" si="19"/>
        <v>9.4264212172378301E-4</v>
      </c>
      <c r="Q95" s="19">
        <f t="shared" si="20"/>
        <v>5.7195082265776617E-2</v>
      </c>
      <c r="R95" s="19">
        <f t="shared" si="21"/>
        <v>1.6923153933832535E-2</v>
      </c>
      <c r="S95" s="19">
        <f t="shared" si="22"/>
        <v>6.2320575529974505E-2</v>
      </c>
      <c r="T95" s="19">
        <f t="shared" si="23"/>
        <v>2.3852814039006829E-2</v>
      </c>
      <c r="U95" s="19">
        <f t="shared" si="24"/>
        <v>-5.6001217587982113E-2</v>
      </c>
      <c r="V95" s="19">
        <f t="shared" si="25"/>
        <v>-2.4657474047074076E-2</v>
      </c>
    </row>
    <row r="96" spans="1:22" x14ac:dyDescent="0.25">
      <c r="A96" s="26">
        <f>Wellpath!E96</f>
        <v>8900</v>
      </c>
      <c r="B96" s="68">
        <v>1</v>
      </c>
      <c r="C96" s="22">
        <v>0</v>
      </c>
      <c r="D96" s="22">
        <v>0</v>
      </c>
      <c r="E96" s="20">
        <f>Model!$W$4*((drdp!B96+drdp!K96)*DRFR!$B96+(drdp!E96+drdp!N96)*DRFR!$C96+(drdp!H96+drdp!Q96)*DRFR!$D96)</f>
        <v>2.3574043958400513E-3</v>
      </c>
      <c r="F96" s="20">
        <f>Model!$W$4*((drdp!C96+drdp!L96)*DRFR!$B96+(drdp!F96+drdp!O96)*DRFR!$C96+(drdp!I96+drdp!R96)*DRFR!$D96)</f>
        <v>1.4958725112547816E-2</v>
      </c>
      <c r="G96" s="20">
        <f>Model!$W$4*((drdp!D96+drdp!M96)*DRFR!$B96+(drdp!G96+drdp!P96)*DRFR!$C96+(drdp!J96+drdp!S96)*DRFR!$D96)</f>
        <v>1.0323247190694039E-2</v>
      </c>
      <c r="H96" s="18">
        <f>Model!$W$4*((drdp!B96)*DRFR!$B96+(drdp!E96)*DRFR!$C96+(drdp!H96)*DRFR!$D96)</f>
        <v>-0.22705529156187007</v>
      </c>
      <c r="I96" s="18">
        <f>Model!$W$4*((drdp!C96)*DRFR!$B96+(drdp!F96)*DRFR!$C96+(drdp!I96)*DRFR!$D96)</f>
        <v>-0.11774409861863747</v>
      </c>
      <c r="J96" s="18">
        <f>Model!$W$4*((drdp!D96)*DRFR!$B96+(drdp!G96)*DRFR!$C96+(drdp!J96)*DRFR!$D96)</f>
        <v>0.23874314260414789</v>
      </c>
      <c r="K96" s="21">
        <f t="shared" si="14"/>
        <v>6.9917527952023818E-3</v>
      </c>
      <c r="L96" s="21">
        <f t="shared" si="15"/>
        <v>6.8800690766620204E-3</v>
      </c>
      <c r="M96" s="21">
        <f t="shared" si="16"/>
        <v>8.2180493641035831E-4</v>
      </c>
      <c r="N96" s="21">
        <f t="shared" si="17"/>
        <v>9.704733153019032E-4</v>
      </c>
      <c r="O96" s="21">
        <f t="shared" si="18"/>
        <v>-2.8546497530286373E-4</v>
      </c>
      <c r="P96" s="21">
        <f t="shared" si="19"/>
        <v>1.0970647387182567E-3</v>
      </c>
      <c r="Q96" s="19">
        <f t="shared" si="20"/>
        <v>5.854030086596268E-2</v>
      </c>
      <c r="R96" s="19">
        <f t="shared" si="21"/>
        <v>2.0519978379184678E-2</v>
      </c>
      <c r="S96" s="19">
        <f t="shared" si="22"/>
        <v>5.7713523644354683E-2</v>
      </c>
      <c r="T96" s="19">
        <f t="shared" si="23"/>
        <v>2.7669630192509731E-2</v>
      </c>
      <c r="U96" s="19">
        <f t="shared" si="24"/>
        <v>-5.4517694895991474E-2</v>
      </c>
      <c r="V96" s="19">
        <f t="shared" si="25"/>
        <v>-2.7167954005582431E-2</v>
      </c>
    </row>
    <row r="97" spans="1:22" x14ac:dyDescent="0.25">
      <c r="A97" s="26">
        <f>Wellpath!E97</f>
        <v>9000</v>
      </c>
      <c r="B97" s="68">
        <v>1</v>
      </c>
      <c r="C97" s="22">
        <v>0</v>
      </c>
      <c r="D97" s="22">
        <v>0</v>
      </c>
      <c r="E97" s="20">
        <f>Model!$W$4*((drdp!B97+drdp!K97)*DRFR!$B97+(drdp!E97+drdp!N97)*DRFR!$C97+(drdp!H97+drdp!Q97)*DRFR!$D97)</f>
        <v>1.7208497588444892E-3</v>
      </c>
      <c r="F97" s="20">
        <f>Model!$W$4*((drdp!C97+drdp!L97)*DRFR!$B97+(drdp!F97+drdp!O97)*DRFR!$C97+(drdp!I97+drdp!R97)*DRFR!$D97)</f>
        <v>1.4598603206950877E-2</v>
      </c>
      <c r="G97" s="20">
        <f>Model!$W$4*((drdp!D97+drdp!M97)*DRFR!$B97+(drdp!G97+drdp!P97)*DRFR!$C97+(drdp!J97+drdp!S97)*DRFR!$D97)</f>
        <v>1.0944249299926677E-2</v>
      </c>
      <c r="H97" s="18">
        <f>Model!$W$4*((drdp!B97)*DRFR!$B97+(drdp!E97)*DRFR!$C97+(drdp!H97)*DRFR!$D97)</f>
        <v>-0.22941269595771011</v>
      </c>
      <c r="I97" s="18">
        <f>Model!$W$4*((drdp!C97)*DRFR!$B97+(drdp!F97)*DRFR!$C97+(drdp!I97)*DRFR!$D97)</f>
        <v>-0.13270282373118528</v>
      </c>
      <c r="J97" s="18">
        <f>Model!$W$4*((drdp!D97)*DRFR!$B97+(drdp!G97)*DRFR!$C97+(drdp!J97)*DRFR!$D97)</f>
        <v>0.22841989541345387</v>
      </c>
      <c r="K97" s="21">
        <f t="shared" si="14"/>
        <v>6.9947141190948971E-3</v>
      </c>
      <c r="L97" s="21">
        <f t="shared" si="15"/>
        <v>7.0931882922560165E-3</v>
      </c>
      <c r="M97" s="21">
        <f t="shared" si="16"/>
        <v>9.4158152914930384E-4</v>
      </c>
      <c r="N97" s="21">
        <f t="shared" si="17"/>
        <v>9.9559531811005105E-4</v>
      </c>
      <c r="O97" s="21">
        <f t="shared" si="18"/>
        <v>-2.6663156653435093E-4</v>
      </c>
      <c r="P97" s="21">
        <f t="shared" si="19"/>
        <v>1.2568354916458362E-3</v>
      </c>
      <c r="Q97" s="19">
        <f t="shared" si="20"/>
        <v>5.9621937861787121E-2</v>
      </c>
      <c r="R97" s="19">
        <f t="shared" si="21"/>
        <v>2.4490108502892051E-2</v>
      </c>
      <c r="S97" s="19">
        <f t="shared" si="22"/>
        <v>5.2997453557103565E-2</v>
      </c>
      <c r="T97" s="19">
        <f t="shared" si="23"/>
        <v>3.1414185868673908E-2</v>
      </c>
      <c r="U97" s="19">
        <f t="shared" si="24"/>
        <v>-5.2687888992481495E-2</v>
      </c>
      <c r="V97" s="19">
        <f t="shared" si="25"/>
        <v>-2.9214900379029088E-2</v>
      </c>
    </row>
    <row r="98" spans="1:22" x14ac:dyDescent="0.25">
      <c r="A98" s="26">
        <f>Wellpath!E98</f>
        <v>9100</v>
      </c>
      <c r="B98" s="68">
        <v>1</v>
      </c>
      <c r="C98" s="22">
        <v>0</v>
      </c>
      <c r="D98" s="22">
        <v>0</v>
      </c>
      <c r="E98" s="20">
        <f>Model!$W$4*((drdp!B98+drdp!K98)*DRFR!$B98+(drdp!E98+drdp!N98)*DRFR!$C98+(drdp!H98+drdp!Q98)*DRFR!$D98)</f>
        <v>1.0746276628098128E-3</v>
      </c>
      <c r="F98" s="20">
        <f>Model!$W$4*((drdp!C98+drdp!L98)*DRFR!$B98+(drdp!F98+drdp!O98)*DRFR!$C98+(drdp!I98+drdp!R98)*DRFR!$D98)</f>
        <v>1.4189721014642801E-2</v>
      </c>
      <c r="G98" s="20">
        <f>Model!$W$4*((drdp!D98+drdp!M98)*DRFR!$B98+(drdp!G98+drdp!P98)*DRFR!$C98+(drdp!J98+drdp!S98)*DRFR!$D98)</f>
        <v>1.1523895199101719E-2</v>
      </c>
      <c r="H98" s="18">
        <f>Model!$W$4*((drdp!B98)*DRFR!$B98+(drdp!E98)*DRFR!$C98+(drdp!H98)*DRFR!$D98)</f>
        <v>-0.23113354571655462</v>
      </c>
      <c r="I98" s="18">
        <f>Model!$W$4*((drdp!C98)*DRFR!$B98+(drdp!F98)*DRFR!$C98+(drdp!I98)*DRFR!$D98)</f>
        <v>-0.14730142693813617</v>
      </c>
      <c r="J98" s="18">
        <f>Model!$W$4*((drdp!D98)*DRFR!$B98+(drdp!G98)*DRFR!$C98+(drdp!J98)*DRFR!$D98)</f>
        <v>0.21747564611352718</v>
      </c>
      <c r="K98" s="21">
        <f t="shared" si="14"/>
        <v>6.9958689437085728E-3</v>
      </c>
      <c r="L98" s="21">
        <f t="shared" si="15"/>
        <v>7.2945364747294119E-3</v>
      </c>
      <c r="M98" s="21">
        <f t="shared" si="16"/>
        <v>1.0743816897091835E-3</v>
      </c>
      <c r="N98" s="21">
        <f t="shared" si="17"/>
        <v>1.0108439848399398E-3</v>
      </c>
      <c r="O98" s="21">
        <f t="shared" si="18"/>
        <v>-2.54247669970075E-4</v>
      </c>
      <c r="P98" s="21">
        <f t="shared" si="19"/>
        <v>1.4203563495230711E-3</v>
      </c>
      <c r="Q98" s="19">
        <f t="shared" si="20"/>
        <v>6.0417430074601541E-2</v>
      </c>
      <c r="R98" s="19">
        <f t="shared" si="21"/>
        <v>2.879089867026708E-2</v>
      </c>
      <c r="S98" s="19">
        <f t="shared" si="22"/>
        <v>4.8237238181645416E-2</v>
      </c>
      <c r="T98" s="19">
        <f t="shared" si="23"/>
        <v>3.5041896415429478E-2</v>
      </c>
      <c r="U98" s="19">
        <f t="shared" si="24"/>
        <v>-5.0532548759752542E-2</v>
      </c>
      <c r="V98" s="19">
        <f t="shared" si="25"/>
        <v>-3.0777637505169844E-2</v>
      </c>
    </row>
    <row r="99" spans="1:22" x14ac:dyDescent="0.25">
      <c r="A99" s="26">
        <f>Wellpath!E99</f>
        <v>9200</v>
      </c>
      <c r="B99" s="68">
        <v>1</v>
      </c>
      <c r="C99" s="22">
        <v>0</v>
      </c>
      <c r="D99" s="22">
        <v>0</v>
      </c>
      <c r="E99" s="20">
        <f>Model!$W$4*((drdp!B99+drdp!K99)*DRFR!$B99+(drdp!E99+drdp!N99)*DRFR!$C99+(drdp!H99+drdp!Q99)*DRFR!$D99)</f>
        <v>4.2960023840199474E-4</v>
      </c>
      <c r="F99" s="20">
        <f>Model!$W$4*((drdp!C99+drdp!L99)*DRFR!$B99+(drdp!F99+drdp!O99)*DRFR!$C99+(drdp!I99+drdp!R99)*DRFR!$D99)</f>
        <v>1.3749658288401872E-2</v>
      </c>
      <c r="G99" s="20">
        <f>Model!$W$4*((drdp!D99+drdp!M99)*DRFR!$B99+(drdp!G99+drdp!P99)*DRFR!$C99+(drdp!J99+drdp!S99)*DRFR!$D99)</f>
        <v>1.2079406056563834E-2</v>
      </c>
      <c r="H99" s="18">
        <f>Model!$W$4*((drdp!B99)*DRFR!$B99+(drdp!E99)*DRFR!$C99+(drdp!H99)*DRFR!$D99)</f>
        <v>-0.23220817337936442</v>
      </c>
      <c r="I99" s="18">
        <f>Model!$W$4*((drdp!C99)*DRFR!$B99+(drdp!F99)*DRFR!$C99+(drdp!I99)*DRFR!$D99)</f>
        <v>-0.16149114795277897</v>
      </c>
      <c r="J99" s="18">
        <f>Model!$W$4*((drdp!D99)*DRFR!$B99+(drdp!G99)*DRFR!$C99+(drdp!J99)*DRFR!$D99)</f>
        <v>0.20595175091442547</v>
      </c>
      <c r="K99" s="21">
        <f t="shared" si="14"/>
        <v>6.9960535000734075E-3</v>
      </c>
      <c r="L99" s="21">
        <f t="shared" si="15"/>
        <v>7.4835895777772303E-3</v>
      </c>
      <c r="M99" s="21">
        <f t="shared" si="16"/>
        <v>1.2202937403885347E-3</v>
      </c>
      <c r="N99" s="21">
        <f t="shared" si="17"/>
        <v>1.0167508413185832E-3</v>
      </c>
      <c r="O99" s="21">
        <f t="shared" si="18"/>
        <v>-2.4905835424842066E-4</v>
      </c>
      <c r="P99" s="21">
        <f t="shared" si="19"/>
        <v>1.5864440551276759E-3</v>
      </c>
      <c r="Q99" s="19">
        <f t="shared" si="20"/>
        <v>6.0916504727889537E-2</v>
      </c>
      <c r="R99" s="19">
        <f t="shared" si="21"/>
        <v>3.3373927341835759E-2</v>
      </c>
      <c r="S99" s="19">
        <f t="shared" si="22"/>
        <v>4.349050539442674E-2</v>
      </c>
      <c r="T99" s="19">
        <f t="shared" si="23"/>
        <v>3.851040846789143E-2</v>
      </c>
      <c r="U99" s="19">
        <f t="shared" si="24"/>
        <v>-4.8077927554090655E-2</v>
      </c>
      <c r="V99" s="19">
        <f t="shared" si="25"/>
        <v>-3.1839028328532297E-2</v>
      </c>
    </row>
    <row r="100" spans="1:22" x14ac:dyDescent="0.25">
      <c r="A100" s="26">
        <f>Wellpath!E100</f>
        <v>9300</v>
      </c>
      <c r="B100" s="68">
        <v>1</v>
      </c>
      <c r="C100" s="22">
        <v>0</v>
      </c>
      <c r="D100" s="22">
        <v>0</v>
      </c>
      <c r="E100" s="20">
        <f>Model!$W$4*((drdp!B100+drdp!K100)*DRFR!$B100+(drdp!E100+drdp!N100)*DRFR!$C100+(drdp!H100+drdp!Q100)*DRFR!$D100)</f>
        <v>-1.9225943745199701E-4</v>
      </c>
      <c r="F100" s="20">
        <f>Model!$W$4*((drdp!C100+drdp!L100)*DRFR!$B100+(drdp!F100+drdp!O100)*DRFR!$C100+(drdp!I100+drdp!R100)*DRFR!$D100)</f>
        <v>1.3175736623781775E-2</v>
      </c>
      <c r="G100" s="20">
        <f>Model!$W$4*((drdp!D100+drdp!M100)*DRFR!$B100+(drdp!G100+drdp!P100)*DRFR!$C100+(drdp!J100+drdp!S100)*DRFR!$D100)</f>
        <v>1.2525303006918986E-2</v>
      </c>
      <c r="H100" s="18">
        <f>Model!$W$4*((drdp!B100)*DRFR!$B100+(drdp!E100)*DRFR!$C100+(drdp!H100)*DRFR!$D100)</f>
        <v>-0.23263777361776641</v>
      </c>
      <c r="I100" s="18">
        <f>Model!$W$4*((drdp!C100)*DRFR!$B100+(drdp!F100)*DRFR!$C100+(drdp!I100)*DRFR!$D100)</f>
        <v>-0.17524080624118082</v>
      </c>
      <c r="J100" s="18">
        <f>Model!$W$4*((drdp!D100)*DRFR!$B100+(drdp!G100)*DRFR!$C100+(drdp!J100)*DRFR!$D100)</f>
        <v>0.19387234485786164</v>
      </c>
      <c r="K100" s="21">
        <f t="shared" si="14"/>
        <v>6.9960904637646967E-3</v>
      </c>
      <c r="L100" s="21">
        <f t="shared" si="15"/>
        <v>7.6571896133564949E-3</v>
      </c>
      <c r="M100" s="21">
        <f t="shared" si="16"/>
        <v>1.3771769558036686E-3</v>
      </c>
      <c r="N100" s="21">
        <f t="shared" si="17"/>
        <v>1.0142176816072793E-3</v>
      </c>
      <c r="O100" s="21">
        <f t="shared" si="18"/>
        <v>-2.514664619584467E-4</v>
      </c>
      <c r="P100" s="21">
        <f t="shared" si="19"/>
        <v>1.7514741486799024E-3</v>
      </c>
      <c r="Q100" s="19">
        <f t="shared" si="20"/>
        <v>6.1116387213904541E-2</v>
      </c>
      <c r="R100" s="19">
        <f t="shared" si="21"/>
        <v>3.8192929749836312E-2</v>
      </c>
      <c r="S100" s="19">
        <f t="shared" si="22"/>
        <v>3.8806779841074168E-2</v>
      </c>
      <c r="T100" s="19">
        <f t="shared" si="23"/>
        <v>4.1784381852249274E-2</v>
      </c>
      <c r="U100" s="19">
        <f t="shared" si="24"/>
        <v>-4.5351089028037174E-2</v>
      </c>
      <c r="V100" s="19">
        <f t="shared" si="25"/>
        <v>-3.2387901965632251E-2</v>
      </c>
    </row>
    <row r="101" spans="1:22" x14ac:dyDescent="0.25">
      <c r="A101" s="26">
        <f>Wellpath!E101</f>
        <v>9398.5</v>
      </c>
      <c r="B101" s="68">
        <v>1</v>
      </c>
      <c r="C101" s="22">
        <v>0</v>
      </c>
      <c r="D101" s="22">
        <v>0</v>
      </c>
      <c r="E101" s="20">
        <f>Model!$W$4*((drdp!B101+drdp!K101)*DRFR!$B101+(drdp!E101+drdp!N101)*DRFR!$C101+(drdp!H101+drdp!Q101)*DRFR!$D101)</f>
        <v>-2.506323211859951E-4</v>
      </c>
      <c r="F101" s="20">
        <f>Model!$W$4*((drdp!C101+drdp!L101)*DRFR!$B101+(drdp!F101+drdp!O101)*DRFR!$C101+(drdp!I101+drdp!R101)*DRFR!$D101)</f>
        <v>6.4180968642841172E-3</v>
      </c>
      <c r="G101" s="20">
        <f>Model!$W$4*((drdp!D101+drdp!M101)*DRFR!$B101+(drdp!G101+drdp!P101)*DRFR!$C101+(drdp!J101+drdp!S101)*DRFR!$D101)</f>
        <v>6.3470418509426196E-3</v>
      </c>
      <c r="H101" s="18">
        <f>Model!$W$4*((drdp!B101)*DRFR!$B101+(drdp!E101)*DRFR!$C101+(drdp!H101)*DRFR!$D101)</f>
        <v>-0.23244551418031442</v>
      </c>
      <c r="I101" s="18">
        <f>Model!$W$4*((drdp!C101)*DRFR!$B101+(drdp!F101)*DRFR!$C101+(drdp!I101)*DRFR!$D101)</f>
        <v>-0.18841654286496262</v>
      </c>
      <c r="J101" s="18">
        <f>Model!$W$4*((drdp!D101)*DRFR!$B101+(drdp!G101)*DRFR!$C101+(drdp!J101)*DRFR!$D101)</f>
        <v>0.18134704185094264</v>
      </c>
      <c r="K101" s="21">
        <f t="shared" si="14"/>
        <v>6.9961532803251196E-3</v>
      </c>
      <c r="L101" s="21">
        <f t="shared" si="15"/>
        <v>7.6983815807158285E-3</v>
      </c>
      <c r="M101" s="21">
        <f t="shared" si="16"/>
        <v>1.4174618960612856E-3</v>
      </c>
      <c r="N101" s="21">
        <f t="shared" si="17"/>
        <v>1.0126090990925873E-3</v>
      </c>
      <c r="O101" s="21">
        <f t="shared" si="18"/>
        <v>-2.5305723579021309E-4</v>
      </c>
      <c r="P101" s="21">
        <f t="shared" si="19"/>
        <v>1.7922100780809174E-3</v>
      </c>
      <c r="Q101" s="19">
        <f t="shared" si="20"/>
        <v>6.1027007526315451E-2</v>
      </c>
      <c r="R101" s="19">
        <f t="shared" si="21"/>
        <v>4.3157983238540788E-2</v>
      </c>
      <c r="S101" s="19">
        <f t="shared" si="22"/>
        <v>3.4263926543891203E-2</v>
      </c>
      <c r="T101" s="19">
        <f t="shared" si="23"/>
        <v>4.4810797867930768E-2</v>
      </c>
      <c r="U101" s="19">
        <f t="shared" si="24"/>
        <v>-4.2404772850079812E-2</v>
      </c>
      <c r="V101" s="19">
        <f t="shared" si="25"/>
        <v>-3.2417308535662402E-2</v>
      </c>
    </row>
    <row r="102" spans="1:22" x14ac:dyDescent="0.25">
      <c r="A102" s="26">
        <f>Wellpath!E102</f>
        <v>9400</v>
      </c>
      <c r="B102" s="68">
        <v>1</v>
      </c>
      <c r="C102" s="22">
        <v>0</v>
      </c>
      <c r="D102" s="22">
        <v>0</v>
      </c>
      <c r="E102" s="20">
        <f>Model!$W$4*((drdp!B102+drdp!K102)*DRFR!$B102+(drdp!E102+drdp!N102)*DRFR!$C102+(drdp!H102+drdp!Q102)*DRFR!$D102)</f>
        <v>0</v>
      </c>
      <c r="F102" s="20">
        <f>Model!$W$4*((drdp!C102+drdp!L102)*DRFR!$B102+(drdp!F102+drdp!O102)*DRFR!$C102+(drdp!I102+drdp!R102)*DRFR!$D102)</f>
        <v>0</v>
      </c>
      <c r="G102" s="20">
        <f>Model!$W$4*((drdp!D102+drdp!M102)*DRFR!$B102+(drdp!G102+drdp!P102)*DRFR!$C102+(drdp!J102+drdp!S102)*DRFR!$D102)</f>
        <v>0</v>
      </c>
      <c r="H102" s="18">
        <f>Model!$W$4*((drdp!B102)*DRFR!$B102+(drdp!E102)*DRFR!$C102+(drdp!H102)*DRFR!$D102)</f>
        <v>-0.23219488185912843</v>
      </c>
      <c r="I102" s="18">
        <f>Model!$W$4*((drdp!C102)*DRFR!$B102+(drdp!F102)*DRFR!$C102+(drdp!I102)*DRFR!$D102)</f>
        <v>-0.19483463972924672</v>
      </c>
      <c r="J102" s="18">
        <f>Model!$W$4*((drdp!D102)*DRFR!$B102+(drdp!G102)*DRFR!$C102+(drdp!J102)*DRFR!$D102)</f>
        <v>0.17500000000000002</v>
      </c>
      <c r="K102" s="21">
        <f t="shared" si="14"/>
        <v>6.9961532803251196E-3</v>
      </c>
      <c r="L102" s="21">
        <f t="shared" si="15"/>
        <v>7.6983815807158285E-3</v>
      </c>
      <c r="M102" s="21">
        <f t="shared" si="16"/>
        <v>1.4174618960612856E-3</v>
      </c>
      <c r="N102" s="21">
        <f t="shared" si="17"/>
        <v>1.0126090990925873E-3</v>
      </c>
      <c r="O102" s="21">
        <f t="shared" si="18"/>
        <v>-2.5305723579021309E-4</v>
      </c>
      <c r="P102" s="21">
        <f t="shared" si="19"/>
        <v>1.7922100780809174E-3</v>
      </c>
      <c r="Q102" s="19">
        <f t="shared" si="20"/>
        <v>6.0910616441899733E-2</v>
      </c>
      <c r="R102" s="19">
        <f t="shared" si="21"/>
        <v>4.5658918419141194E-2</v>
      </c>
      <c r="S102" s="19">
        <f t="shared" si="22"/>
        <v>3.2042461896061289E-2</v>
      </c>
      <c r="T102" s="19">
        <f t="shared" si="23"/>
        <v>4.6252215253090881E-2</v>
      </c>
      <c r="U102" s="19">
        <f t="shared" si="24"/>
        <v>-4.088716156113769E-2</v>
      </c>
      <c r="V102" s="19">
        <f t="shared" si="25"/>
        <v>-3.2303851874537264E-2</v>
      </c>
    </row>
    <row r="103" spans="1:22" x14ac:dyDescent="0.25">
      <c r="A103" s="26">
        <f>Wellpath!E103</f>
        <v>9500</v>
      </c>
      <c r="B103" s="68">
        <v>1</v>
      </c>
      <c r="C103" s="22">
        <v>0</v>
      </c>
      <c r="D103" s="22">
        <v>0</v>
      </c>
      <c r="E103" s="20">
        <f>Model!$W$4*((drdp!B103+drdp!K103)*DRFR!$B103+(drdp!E103+drdp!N103)*DRFR!$C103+(drdp!H103+drdp!Q103)*DRFR!$D103)</f>
        <v>0</v>
      </c>
      <c r="F103" s="20">
        <f>Model!$W$4*((drdp!C103+drdp!L103)*DRFR!$B103+(drdp!F103+drdp!O103)*DRFR!$C103+(drdp!I103+drdp!R103)*DRFR!$D103)</f>
        <v>0</v>
      </c>
      <c r="G103" s="20">
        <f>Model!$W$4*((drdp!D103+drdp!M103)*DRFR!$B103+(drdp!G103+drdp!P103)*DRFR!$C103+(drdp!J103+drdp!S103)*DRFR!$D103)</f>
        <v>0</v>
      </c>
      <c r="H103" s="18">
        <f>Model!$W$4*((drdp!B103)*DRFR!$B103+(drdp!E103)*DRFR!$C103+(drdp!H103)*DRFR!$D103)</f>
        <v>-0.23219488185912843</v>
      </c>
      <c r="I103" s="18">
        <f>Model!$W$4*((drdp!C103)*DRFR!$B103+(drdp!F103)*DRFR!$C103+(drdp!I103)*DRFR!$D103)</f>
        <v>-0.19483463972924672</v>
      </c>
      <c r="J103" s="18">
        <f>Model!$W$4*((drdp!D103)*DRFR!$B103+(drdp!G103)*DRFR!$C103+(drdp!J103)*DRFR!$D103)</f>
        <v>0.17500000000000002</v>
      </c>
      <c r="K103" s="21">
        <f t="shared" si="14"/>
        <v>6.9961532803251196E-3</v>
      </c>
      <c r="L103" s="21">
        <f t="shared" si="15"/>
        <v>7.6983815807158285E-3</v>
      </c>
      <c r="M103" s="21">
        <f t="shared" si="16"/>
        <v>1.4174618960612856E-3</v>
      </c>
      <c r="N103" s="21">
        <f t="shared" si="17"/>
        <v>1.0126090990925873E-3</v>
      </c>
      <c r="O103" s="21">
        <f t="shared" si="18"/>
        <v>-2.5305723579021309E-4</v>
      </c>
      <c r="P103" s="21">
        <f t="shared" si="19"/>
        <v>1.7922100780809174E-3</v>
      </c>
      <c r="Q103" s="19">
        <f t="shared" si="20"/>
        <v>6.0910616441899733E-2</v>
      </c>
      <c r="R103" s="19">
        <f t="shared" si="21"/>
        <v>4.5658918419141194E-2</v>
      </c>
      <c r="S103" s="19">
        <f t="shared" si="22"/>
        <v>3.2042461896061289E-2</v>
      </c>
      <c r="T103" s="19">
        <f t="shared" si="23"/>
        <v>4.6252215253090881E-2</v>
      </c>
      <c r="U103" s="19">
        <f t="shared" si="24"/>
        <v>-4.088716156113769E-2</v>
      </c>
      <c r="V103" s="19">
        <f t="shared" si="25"/>
        <v>-3.2303851874537264E-2</v>
      </c>
    </row>
    <row r="104" spans="1:22" x14ac:dyDescent="0.25">
      <c r="A104" s="26">
        <f>Wellpath!E104</f>
        <v>9600</v>
      </c>
      <c r="B104" s="68">
        <v>1</v>
      </c>
      <c r="C104" s="22">
        <v>0</v>
      </c>
      <c r="D104" s="22">
        <v>0</v>
      </c>
      <c r="E104" s="20">
        <f>Model!$W$4*((drdp!B104+drdp!K104)*DRFR!$B104+(drdp!E104+drdp!N104)*DRFR!$C104+(drdp!H104+drdp!Q104)*DRFR!$D104)</f>
        <v>0</v>
      </c>
      <c r="F104" s="20">
        <f>Model!$W$4*((drdp!C104+drdp!L104)*DRFR!$B104+(drdp!F104+drdp!O104)*DRFR!$C104+(drdp!I104+drdp!R104)*DRFR!$D104)</f>
        <v>0</v>
      </c>
      <c r="G104" s="20">
        <f>Model!$W$4*((drdp!D104+drdp!M104)*DRFR!$B104+(drdp!G104+drdp!P104)*DRFR!$C104+(drdp!J104+drdp!S104)*DRFR!$D104)</f>
        <v>0</v>
      </c>
      <c r="H104" s="18">
        <f>Model!$W$4*((drdp!B104)*DRFR!$B104+(drdp!E104)*DRFR!$C104+(drdp!H104)*DRFR!$D104)</f>
        <v>-0.23219488185912843</v>
      </c>
      <c r="I104" s="18">
        <f>Model!$W$4*((drdp!C104)*DRFR!$B104+(drdp!F104)*DRFR!$C104+(drdp!I104)*DRFR!$D104)</f>
        <v>-0.19483463972924672</v>
      </c>
      <c r="J104" s="18">
        <f>Model!$W$4*((drdp!D104)*DRFR!$B104+(drdp!G104)*DRFR!$C104+(drdp!J104)*DRFR!$D104)</f>
        <v>0.17500000000000002</v>
      </c>
      <c r="K104" s="21">
        <f t="shared" si="14"/>
        <v>6.9961532803251196E-3</v>
      </c>
      <c r="L104" s="21">
        <f t="shared" si="15"/>
        <v>7.6983815807158285E-3</v>
      </c>
      <c r="M104" s="21">
        <f t="shared" si="16"/>
        <v>1.4174618960612856E-3</v>
      </c>
      <c r="N104" s="21">
        <f t="shared" si="17"/>
        <v>1.0126090990925873E-3</v>
      </c>
      <c r="O104" s="21">
        <f t="shared" si="18"/>
        <v>-2.5305723579021309E-4</v>
      </c>
      <c r="P104" s="21">
        <f t="shared" si="19"/>
        <v>1.7922100780809174E-3</v>
      </c>
      <c r="Q104" s="19">
        <f t="shared" si="20"/>
        <v>6.0910616441899733E-2</v>
      </c>
      <c r="R104" s="19">
        <f t="shared" si="21"/>
        <v>4.5658918419141194E-2</v>
      </c>
      <c r="S104" s="19">
        <f t="shared" si="22"/>
        <v>3.2042461896061289E-2</v>
      </c>
      <c r="T104" s="19">
        <f t="shared" si="23"/>
        <v>4.6252215253090881E-2</v>
      </c>
      <c r="U104" s="19">
        <f t="shared" si="24"/>
        <v>-4.088716156113769E-2</v>
      </c>
      <c r="V104" s="19">
        <f t="shared" si="25"/>
        <v>-3.2303851874537264E-2</v>
      </c>
    </row>
    <row r="105" spans="1:22" x14ac:dyDescent="0.25">
      <c r="A105" s="26">
        <f>Wellpath!E105</f>
        <v>9700</v>
      </c>
      <c r="B105" s="68">
        <v>1</v>
      </c>
      <c r="C105" s="22">
        <v>0</v>
      </c>
      <c r="D105" s="22">
        <v>0</v>
      </c>
      <c r="E105" s="20">
        <f>Model!$W$4*((drdp!B105+drdp!K105)*DRFR!$B105+(drdp!E105+drdp!N105)*DRFR!$C105+(drdp!H105+drdp!Q105)*DRFR!$D105)</f>
        <v>0</v>
      </c>
      <c r="F105" s="20">
        <f>Model!$W$4*((drdp!C105+drdp!L105)*DRFR!$B105+(drdp!F105+drdp!O105)*DRFR!$C105+(drdp!I105+drdp!R105)*DRFR!$D105)</f>
        <v>0</v>
      </c>
      <c r="G105" s="20">
        <f>Model!$W$4*((drdp!D105+drdp!M105)*DRFR!$B105+(drdp!G105+drdp!P105)*DRFR!$C105+(drdp!J105+drdp!S105)*DRFR!$D105)</f>
        <v>0</v>
      </c>
      <c r="H105" s="18">
        <f>Model!$W$4*((drdp!B105)*DRFR!$B105+(drdp!E105)*DRFR!$C105+(drdp!H105)*DRFR!$D105)</f>
        <v>-0.23219488185912843</v>
      </c>
      <c r="I105" s="18">
        <f>Model!$W$4*((drdp!C105)*DRFR!$B105+(drdp!F105)*DRFR!$C105+(drdp!I105)*DRFR!$D105)</f>
        <v>-0.19483463972924672</v>
      </c>
      <c r="J105" s="18">
        <f>Model!$W$4*((drdp!D105)*DRFR!$B105+(drdp!G105)*DRFR!$C105+(drdp!J105)*DRFR!$D105)</f>
        <v>0.17500000000000002</v>
      </c>
      <c r="K105" s="21">
        <f t="shared" si="14"/>
        <v>6.9961532803251196E-3</v>
      </c>
      <c r="L105" s="21">
        <f t="shared" si="15"/>
        <v>7.6983815807158285E-3</v>
      </c>
      <c r="M105" s="21">
        <f t="shared" si="16"/>
        <v>1.4174618960612856E-3</v>
      </c>
      <c r="N105" s="21">
        <f t="shared" si="17"/>
        <v>1.0126090990925873E-3</v>
      </c>
      <c r="O105" s="21">
        <f t="shared" si="18"/>
        <v>-2.5305723579021309E-4</v>
      </c>
      <c r="P105" s="21">
        <f t="shared" si="19"/>
        <v>1.7922100780809174E-3</v>
      </c>
      <c r="Q105" s="19">
        <f t="shared" si="20"/>
        <v>6.0910616441899733E-2</v>
      </c>
      <c r="R105" s="19">
        <f t="shared" si="21"/>
        <v>4.5658918419141194E-2</v>
      </c>
      <c r="S105" s="19">
        <f t="shared" si="22"/>
        <v>3.2042461896061289E-2</v>
      </c>
      <c r="T105" s="19">
        <f t="shared" si="23"/>
        <v>4.6252215253090881E-2</v>
      </c>
      <c r="U105" s="19">
        <f t="shared" si="24"/>
        <v>-4.088716156113769E-2</v>
      </c>
      <c r="V105" s="19">
        <f t="shared" si="25"/>
        <v>-3.2303851874537264E-2</v>
      </c>
    </row>
    <row r="106" spans="1:22" x14ac:dyDescent="0.25">
      <c r="A106" s="26">
        <f>Wellpath!E106</f>
        <v>9800</v>
      </c>
      <c r="B106" s="68">
        <v>1</v>
      </c>
      <c r="C106" s="22">
        <v>0</v>
      </c>
      <c r="D106" s="22">
        <v>0</v>
      </c>
      <c r="E106" s="20">
        <f>Model!$W$4*((drdp!B106+drdp!K106)*DRFR!$B106+(drdp!E106+drdp!N106)*DRFR!$C106+(drdp!H106+drdp!Q106)*DRFR!$D106)</f>
        <v>0</v>
      </c>
      <c r="F106" s="20">
        <f>Model!$W$4*((drdp!C106+drdp!L106)*DRFR!$B106+(drdp!F106+drdp!O106)*DRFR!$C106+(drdp!I106+drdp!R106)*DRFR!$D106)</f>
        <v>0</v>
      </c>
      <c r="G106" s="20">
        <f>Model!$W$4*((drdp!D106+drdp!M106)*DRFR!$B106+(drdp!G106+drdp!P106)*DRFR!$C106+(drdp!J106+drdp!S106)*DRFR!$D106)</f>
        <v>0</v>
      </c>
      <c r="H106" s="18">
        <f>Model!$W$4*((drdp!B106)*DRFR!$B106+(drdp!E106)*DRFR!$C106+(drdp!H106)*DRFR!$D106)</f>
        <v>-0.23219488185912843</v>
      </c>
      <c r="I106" s="18">
        <f>Model!$W$4*((drdp!C106)*DRFR!$B106+(drdp!F106)*DRFR!$C106+(drdp!I106)*DRFR!$D106)</f>
        <v>-0.19483463972924672</v>
      </c>
      <c r="J106" s="18">
        <f>Model!$W$4*((drdp!D106)*DRFR!$B106+(drdp!G106)*DRFR!$C106+(drdp!J106)*DRFR!$D106)</f>
        <v>0.17500000000000002</v>
      </c>
      <c r="K106" s="21">
        <f t="shared" si="14"/>
        <v>6.9961532803251196E-3</v>
      </c>
      <c r="L106" s="21">
        <f t="shared" si="15"/>
        <v>7.6983815807158285E-3</v>
      </c>
      <c r="M106" s="21">
        <f t="shared" si="16"/>
        <v>1.4174618960612856E-3</v>
      </c>
      <c r="N106" s="21">
        <f t="shared" si="17"/>
        <v>1.0126090990925873E-3</v>
      </c>
      <c r="O106" s="21">
        <f t="shared" si="18"/>
        <v>-2.5305723579021309E-4</v>
      </c>
      <c r="P106" s="21">
        <f t="shared" si="19"/>
        <v>1.7922100780809174E-3</v>
      </c>
      <c r="Q106" s="19">
        <f t="shared" si="20"/>
        <v>6.0910616441899733E-2</v>
      </c>
      <c r="R106" s="19">
        <f t="shared" si="21"/>
        <v>4.5658918419141194E-2</v>
      </c>
      <c r="S106" s="19">
        <f t="shared" si="22"/>
        <v>3.2042461896061289E-2</v>
      </c>
      <c r="T106" s="19">
        <f t="shared" si="23"/>
        <v>4.6252215253090881E-2</v>
      </c>
      <c r="U106" s="19">
        <f t="shared" si="24"/>
        <v>-4.088716156113769E-2</v>
      </c>
      <c r="V106" s="19">
        <f t="shared" si="25"/>
        <v>-3.2303851874537264E-2</v>
      </c>
    </row>
    <row r="107" spans="1:22" x14ac:dyDescent="0.25">
      <c r="A107" s="26">
        <f>Wellpath!E107</f>
        <v>9900</v>
      </c>
      <c r="B107" s="68">
        <v>1</v>
      </c>
      <c r="C107" s="22">
        <v>0</v>
      </c>
      <c r="D107" s="22">
        <v>0</v>
      </c>
      <c r="E107" s="20">
        <f>Model!$W$4*((drdp!B107+drdp!K107)*DRFR!$B107+(drdp!E107+drdp!N107)*DRFR!$C107+(drdp!H107+drdp!Q107)*DRFR!$D107)</f>
        <v>0</v>
      </c>
      <c r="F107" s="20">
        <f>Model!$W$4*((drdp!C107+drdp!L107)*DRFR!$B107+(drdp!F107+drdp!O107)*DRFR!$C107+(drdp!I107+drdp!R107)*DRFR!$D107)</f>
        <v>0</v>
      </c>
      <c r="G107" s="20">
        <f>Model!$W$4*((drdp!D107+drdp!M107)*DRFR!$B107+(drdp!G107+drdp!P107)*DRFR!$C107+(drdp!J107+drdp!S107)*DRFR!$D107)</f>
        <v>0</v>
      </c>
      <c r="H107" s="18">
        <f>Model!$W$4*((drdp!B107)*DRFR!$B107+(drdp!E107)*DRFR!$C107+(drdp!H107)*DRFR!$D107)</f>
        <v>-0.23219488185912843</v>
      </c>
      <c r="I107" s="18">
        <f>Model!$W$4*((drdp!C107)*DRFR!$B107+(drdp!F107)*DRFR!$C107+(drdp!I107)*DRFR!$D107)</f>
        <v>-0.19483463972924672</v>
      </c>
      <c r="J107" s="18">
        <f>Model!$W$4*((drdp!D107)*DRFR!$B107+(drdp!G107)*DRFR!$C107+(drdp!J107)*DRFR!$D107)</f>
        <v>0.17500000000000002</v>
      </c>
      <c r="K107" s="21">
        <f t="shared" si="14"/>
        <v>6.9961532803251196E-3</v>
      </c>
      <c r="L107" s="21">
        <f t="shared" si="15"/>
        <v>7.6983815807158285E-3</v>
      </c>
      <c r="M107" s="21">
        <f t="shared" si="16"/>
        <v>1.4174618960612856E-3</v>
      </c>
      <c r="N107" s="21">
        <f t="shared" si="17"/>
        <v>1.0126090990925873E-3</v>
      </c>
      <c r="O107" s="21">
        <f t="shared" si="18"/>
        <v>-2.5305723579021309E-4</v>
      </c>
      <c r="P107" s="21">
        <f t="shared" si="19"/>
        <v>1.7922100780809174E-3</v>
      </c>
      <c r="Q107" s="19">
        <f t="shared" si="20"/>
        <v>6.0910616441899733E-2</v>
      </c>
      <c r="R107" s="19">
        <f t="shared" si="21"/>
        <v>4.5658918419141194E-2</v>
      </c>
      <c r="S107" s="19">
        <f t="shared" si="22"/>
        <v>3.2042461896061289E-2</v>
      </c>
      <c r="T107" s="19">
        <f t="shared" si="23"/>
        <v>4.6252215253090881E-2</v>
      </c>
      <c r="U107" s="19">
        <f t="shared" si="24"/>
        <v>-4.088716156113769E-2</v>
      </c>
      <c r="V107" s="19">
        <f t="shared" si="25"/>
        <v>-3.2303851874537264E-2</v>
      </c>
    </row>
    <row r="108" spans="1:22" x14ac:dyDescent="0.25">
      <c r="A108" s="26">
        <f>Wellpath!E108</f>
        <v>10000</v>
      </c>
      <c r="B108" s="68">
        <v>1</v>
      </c>
      <c r="C108" s="22">
        <v>0</v>
      </c>
      <c r="D108" s="22">
        <v>0</v>
      </c>
      <c r="E108" s="20">
        <f>Model!$W$4*((drdp!B108+drdp!K108)*DRFR!$B108+(drdp!E108+drdp!N108)*DRFR!$C108+(drdp!H108+drdp!Q108)*DRFR!$D108)</f>
        <v>0</v>
      </c>
      <c r="F108" s="20">
        <f>Model!$W$4*((drdp!C108+drdp!L108)*DRFR!$B108+(drdp!F108+drdp!O108)*DRFR!$C108+(drdp!I108+drdp!R108)*DRFR!$D108)</f>
        <v>0</v>
      </c>
      <c r="G108" s="20">
        <f>Model!$W$4*((drdp!D108+drdp!M108)*DRFR!$B108+(drdp!G108+drdp!P108)*DRFR!$C108+(drdp!J108+drdp!S108)*DRFR!$D108)</f>
        <v>0</v>
      </c>
      <c r="H108" s="18">
        <f>Model!$W$4*((drdp!B108)*DRFR!$B108+(drdp!E108)*DRFR!$C108+(drdp!H108)*DRFR!$D108)</f>
        <v>-0.23219488185912843</v>
      </c>
      <c r="I108" s="18">
        <f>Model!$W$4*((drdp!C108)*DRFR!$B108+(drdp!F108)*DRFR!$C108+(drdp!I108)*DRFR!$D108)</f>
        <v>-0.19483463972924672</v>
      </c>
      <c r="J108" s="18">
        <f>Model!$W$4*((drdp!D108)*DRFR!$B108+(drdp!G108)*DRFR!$C108+(drdp!J108)*DRFR!$D108)</f>
        <v>0.17500000000000002</v>
      </c>
      <c r="K108" s="21">
        <f t="shared" si="14"/>
        <v>6.9961532803251196E-3</v>
      </c>
      <c r="L108" s="21">
        <f t="shared" si="15"/>
        <v>7.6983815807158285E-3</v>
      </c>
      <c r="M108" s="21">
        <f t="shared" si="16"/>
        <v>1.4174618960612856E-3</v>
      </c>
      <c r="N108" s="21">
        <f t="shared" si="17"/>
        <v>1.0126090990925873E-3</v>
      </c>
      <c r="O108" s="21">
        <f t="shared" si="18"/>
        <v>-2.5305723579021309E-4</v>
      </c>
      <c r="P108" s="21">
        <f t="shared" si="19"/>
        <v>1.7922100780809174E-3</v>
      </c>
      <c r="Q108" s="19">
        <f t="shared" si="20"/>
        <v>6.0910616441899733E-2</v>
      </c>
      <c r="R108" s="19">
        <f t="shared" si="21"/>
        <v>4.5658918419141194E-2</v>
      </c>
      <c r="S108" s="19">
        <f t="shared" si="22"/>
        <v>3.2042461896061289E-2</v>
      </c>
      <c r="T108" s="19">
        <f t="shared" si="23"/>
        <v>4.6252215253090881E-2</v>
      </c>
      <c r="U108" s="19">
        <f t="shared" si="24"/>
        <v>-4.088716156113769E-2</v>
      </c>
      <c r="V108" s="19">
        <f t="shared" si="25"/>
        <v>-3.2303851874537264E-2</v>
      </c>
    </row>
    <row r="109" spans="1:22" x14ac:dyDescent="0.25">
      <c r="A109" s="26">
        <f>Wellpath!E109</f>
        <v>10100</v>
      </c>
      <c r="B109" s="68">
        <v>1</v>
      </c>
      <c r="C109" s="22">
        <v>0</v>
      </c>
      <c r="D109" s="22">
        <v>0</v>
      </c>
      <c r="E109" s="20">
        <f>Model!$W$4*((drdp!B109+drdp!K109)*DRFR!$B109+(drdp!E109+drdp!N109)*DRFR!$C109+(drdp!H109+drdp!Q109)*DRFR!$D109)</f>
        <v>0</v>
      </c>
      <c r="F109" s="20">
        <f>Model!$W$4*((drdp!C109+drdp!L109)*DRFR!$B109+(drdp!F109+drdp!O109)*DRFR!$C109+(drdp!I109+drdp!R109)*DRFR!$D109)</f>
        <v>0</v>
      </c>
      <c r="G109" s="20">
        <f>Model!$W$4*((drdp!D109+drdp!M109)*DRFR!$B109+(drdp!G109+drdp!P109)*DRFR!$C109+(drdp!J109+drdp!S109)*DRFR!$D109)</f>
        <v>0</v>
      </c>
      <c r="H109" s="18">
        <f>Model!$W$4*((drdp!B109)*DRFR!$B109+(drdp!E109)*DRFR!$C109+(drdp!H109)*DRFR!$D109)</f>
        <v>-0.23219488185912843</v>
      </c>
      <c r="I109" s="18">
        <f>Model!$W$4*((drdp!C109)*DRFR!$B109+(drdp!F109)*DRFR!$C109+(drdp!I109)*DRFR!$D109)</f>
        <v>-0.19483463972924672</v>
      </c>
      <c r="J109" s="18">
        <f>Model!$W$4*((drdp!D109)*DRFR!$B109+(drdp!G109)*DRFR!$C109+(drdp!J109)*DRFR!$D109)</f>
        <v>0.17500000000000002</v>
      </c>
      <c r="K109" s="21">
        <f t="shared" si="14"/>
        <v>6.9961532803251196E-3</v>
      </c>
      <c r="L109" s="21">
        <f t="shared" si="15"/>
        <v>7.6983815807158285E-3</v>
      </c>
      <c r="M109" s="21">
        <f t="shared" si="16"/>
        <v>1.4174618960612856E-3</v>
      </c>
      <c r="N109" s="21">
        <f t="shared" si="17"/>
        <v>1.0126090990925873E-3</v>
      </c>
      <c r="O109" s="21">
        <f t="shared" si="18"/>
        <v>-2.5305723579021309E-4</v>
      </c>
      <c r="P109" s="21">
        <f t="shared" si="19"/>
        <v>1.7922100780809174E-3</v>
      </c>
      <c r="Q109" s="19">
        <f t="shared" si="20"/>
        <v>6.0910616441899733E-2</v>
      </c>
      <c r="R109" s="19">
        <f t="shared" si="21"/>
        <v>4.5658918419141194E-2</v>
      </c>
      <c r="S109" s="19">
        <f t="shared" si="22"/>
        <v>3.2042461896061289E-2</v>
      </c>
      <c r="T109" s="19">
        <f t="shared" si="23"/>
        <v>4.6252215253090881E-2</v>
      </c>
      <c r="U109" s="19">
        <f t="shared" si="24"/>
        <v>-4.088716156113769E-2</v>
      </c>
      <c r="V109" s="19">
        <f t="shared" si="25"/>
        <v>-3.2303851874537264E-2</v>
      </c>
    </row>
    <row r="110" spans="1:22" x14ac:dyDescent="0.25">
      <c r="A110" s="26">
        <f>Wellpath!E110</f>
        <v>10200</v>
      </c>
      <c r="B110" s="68">
        <v>1</v>
      </c>
      <c r="C110" s="22">
        <v>0</v>
      </c>
      <c r="D110" s="22">
        <v>0</v>
      </c>
      <c r="E110" s="20">
        <f>Model!$W$4*((drdp!B110+drdp!K110)*DRFR!$B110+(drdp!E110+drdp!N110)*DRFR!$C110+(drdp!H110+drdp!Q110)*DRFR!$D110)</f>
        <v>0</v>
      </c>
      <c r="F110" s="20">
        <f>Model!$W$4*((drdp!C110+drdp!L110)*DRFR!$B110+(drdp!F110+drdp!O110)*DRFR!$C110+(drdp!I110+drdp!R110)*DRFR!$D110)</f>
        <v>0</v>
      </c>
      <c r="G110" s="20">
        <f>Model!$W$4*((drdp!D110+drdp!M110)*DRFR!$B110+(drdp!G110+drdp!P110)*DRFR!$C110+(drdp!J110+drdp!S110)*DRFR!$D110)</f>
        <v>0</v>
      </c>
      <c r="H110" s="18">
        <f>Model!$W$4*((drdp!B110)*DRFR!$B110+(drdp!E110)*DRFR!$C110+(drdp!H110)*DRFR!$D110)</f>
        <v>-0.23219488185912843</v>
      </c>
      <c r="I110" s="18">
        <f>Model!$W$4*((drdp!C110)*DRFR!$B110+(drdp!F110)*DRFR!$C110+(drdp!I110)*DRFR!$D110)</f>
        <v>-0.19483463972924672</v>
      </c>
      <c r="J110" s="18">
        <f>Model!$W$4*((drdp!D110)*DRFR!$B110+(drdp!G110)*DRFR!$C110+(drdp!J110)*DRFR!$D110)</f>
        <v>0.17500000000000002</v>
      </c>
      <c r="K110" s="21">
        <f t="shared" si="14"/>
        <v>6.9961532803251196E-3</v>
      </c>
      <c r="L110" s="21">
        <f t="shared" si="15"/>
        <v>7.6983815807158285E-3</v>
      </c>
      <c r="M110" s="21">
        <f t="shared" si="16"/>
        <v>1.4174618960612856E-3</v>
      </c>
      <c r="N110" s="21">
        <f t="shared" si="17"/>
        <v>1.0126090990925873E-3</v>
      </c>
      <c r="O110" s="21">
        <f t="shared" si="18"/>
        <v>-2.5305723579021309E-4</v>
      </c>
      <c r="P110" s="21">
        <f t="shared" si="19"/>
        <v>1.7922100780809174E-3</v>
      </c>
      <c r="Q110" s="19">
        <f t="shared" si="20"/>
        <v>6.0910616441899733E-2</v>
      </c>
      <c r="R110" s="19">
        <f t="shared" si="21"/>
        <v>4.5658918419141194E-2</v>
      </c>
      <c r="S110" s="19">
        <f t="shared" si="22"/>
        <v>3.2042461896061289E-2</v>
      </c>
      <c r="T110" s="19">
        <f t="shared" si="23"/>
        <v>4.6252215253090881E-2</v>
      </c>
      <c r="U110" s="19">
        <f t="shared" si="24"/>
        <v>-4.088716156113769E-2</v>
      </c>
      <c r="V110" s="19">
        <f t="shared" si="25"/>
        <v>-3.2303851874537264E-2</v>
      </c>
    </row>
    <row r="111" spans="1:22" x14ac:dyDescent="0.25">
      <c r="A111" s="26">
        <f>Wellpath!E111</f>
        <v>10300</v>
      </c>
      <c r="B111" s="68">
        <v>1</v>
      </c>
      <c r="C111" s="22">
        <v>0</v>
      </c>
      <c r="D111" s="22">
        <v>0</v>
      </c>
      <c r="E111" s="20">
        <f>Model!$W$4*((drdp!B111+drdp!K111)*DRFR!$B111+(drdp!E111+drdp!N111)*DRFR!$C111+(drdp!H111+drdp!Q111)*DRFR!$D111)</f>
        <v>0</v>
      </c>
      <c r="F111" s="20">
        <f>Model!$W$4*((drdp!C111+drdp!L111)*DRFR!$B111+(drdp!F111+drdp!O111)*DRFR!$C111+(drdp!I111+drdp!R111)*DRFR!$D111)</f>
        <v>0</v>
      </c>
      <c r="G111" s="20">
        <f>Model!$W$4*((drdp!D111+drdp!M111)*DRFR!$B111+(drdp!G111+drdp!P111)*DRFR!$C111+(drdp!J111+drdp!S111)*DRFR!$D111)</f>
        <v>0</v>
      </c>
      <c r="H111" s="18">
        <f>Model!$W$4*((drdp!B111)*DRFR!$B111+(drdp!E111)*DRFR!$C111+(drdp!H111)*DRFR!$D111)</f>
        <v>-0.23219488185912843</v>
      </c>
      <c r="I111" s="18">
        <f>Model!$W$4*((drdp!C111)*DRFR!$B111+(drdp!F111)*DRFR!$C111+(drdp!I111)*DRFR!$D111)</f>
        <v>-0.19483463972924672</v>
      </c>
      <c r="J111" s="18">
        <f>Model!$W$4*((drdp!D111)*DRFR!$B111+(drdp!G111)*DRFR!$C111+(drdp!J111)*DRFR!$D111)</f>
        <v>0.17500000000000002</v>
      </c>
      <c r="K111" s="21">
        <f t="shared" si="14"/>
        <v>6.9961532803251196E-3</v>
      </c>
      <c r="L111" s="21">
        <f t="shared" si="15"/>
        <v>7.6983815807158285E-3</v>
      </c>
      <c r="M111" s="21">
        <f t="shared" si="16"/>
        <v>1.4174618960612856E-3</v>
      </c>
      <c r="N111" s="21">
        <f t="shared" si="17"/>
        <v>1.0126090990925873E-3</v>
      </c>
      <c r="O111" s="21">
        <f t="shared" si="18"/>
        <v>-2.5305723579021309E-4</v>
      </c>
      <c r="P111" s="21">
        <f t="shared" si="19"/>
        <v>1.7922100780809174E-3</v>
      </c>
      <c r="Q111" s="19">
        <f t="shared" si="20"/>
        <v>6.0910616441899733E-2</v>
      </c>
      <c r="R111" s="19">
        <f t="shared" si="21"/>
        <v>4.5658918419141194E-2</v>
      </c>
      <c r="S111" s="19">
        <f t="shared" si="22"/>
        <v>3.2042461896061289E-2</v>
      </c>
      <c r="T111" s="19">
        <f t="shared" si="23"/>
        <v>4.6252215253090881E-2</v>
      </c>
      <c r="U111" s="19">
        <f t="shared" si="24"/>
        <v>-4.088716156113769E-2</v>
      </c>
      <c r="V111" s="19">
        <f t="shared" si="25"/>
        <v>-3.2303851874537264E-2</v>
      </c>
    </row>
    <row r="112" spans="1:22" x14ac:dyDescent="0.25">
      <c r="A112" s="26">
        <f>Wellpath!E112</f>
        <v>10400</v>
      </c>
      <c r="B112" s="68">
        <v>1</v>
      </c>
      <c r="C112" s="22">
        <v>0</v>
      </c>
      <c r="D112" s="22">
        <v>0</v>
      </c>
      <c r="E112" s="20">
        <f>Model!$W$4*((drdp!B112+drdp!K112)*DRFR!$B112+(drdp!E112+drdp!N112)*DRFR!$C112+(drdp!H112+drdp!Q112)*DRFR!$D112)</f>
        <v>0</v>
      </c>
      <c r="F112" s="20">
        <f>Model!$W$4*((drdp!C112+drdp!L112)*DRFR!$B112+(drdp!F112+drdp!O112)*DRFR!$C112+(drdp!I112+drdp!R112)*DRFR!$D112)</f>
        <v>0</v>
      </c>
      <c r="G112" s="20">
        <f>Model!$W$4*((drdp!D112+drdp!M112)*DRFR!$B112+(drdp!G112+drdp!P112)*DRFR!$C112+(drdp!J112+drdp!S112)*DRFR!$D112)</f>
        <v>0</v>
      </c>
      <c r="H112" s="18">
        <f>Model!$W$4*((drdp!B112)*DRFR!$B112+(drdp!E112)*DRFR!$C112+(drdp!H112)*DRFR!$D112)</f>
        <v>-0.23219488185912843</v>
      </c>
      <c r="I112" s="18">
        <f>Model!$W$4*((drdp!C112)*DRFR!$B112+(drdp!F112)*DRFR!$C112+(drdp!I112)*DRFR!$D112)</f>
        <v>-0.19483463972924672</v>
      </c>
      <c r="J112" s="18">
        <f>Model!$W$4*((drdp!D112)*DRFR!$B112+(drdp!G112)*DRFR!$C112+(drdp!J112)*DRFR!$D112)</f>
        <v>0.17500000000000002</v>
      </c>
      <c r="K112" s="21">
        <f t="shared" si="14"/>
        <v>6.9961532803251196E-3</v>
      </c>
      <c r="L112" s="21">
        <f t="shared" si="15"/>
        <v>7.6983815807158285E-3</v>
      </c>
      <c r="M112" s="21">
        <f t="shared" si="16"/>
        <v>1.4174618960612856E-3</v>
      </c>
      <c r="N112" s="21">
        <f t="shared" si="17"/>
        <v>1.0126090990925873E-3</v>
      </c>
      <c r="O112" s="21">
        <f t="shared" si="18"/>
        <v>-2.5305723579021309E-4</v>
      </c>
      <c r="P112" s="21">
        <f t="shared" si="19"/>
        <v>1.7922100780809174E-3</v>
      </c>
      <c r="Q112" s="19">
        <f t="shared" si="20"/>
        <v>6.0910616441899733E-2</v>
      </c>
      <c r="R112" s="19">
        <f t="shared" si="21"/>
        <v>4.5658918419141194E-2</v>
      </c>
      <c r="S112" s="19">
        <f t="shared" si="22"/>
        <v>3.2042461896061289E-2</v>
      </c>
      <c r="T112" s="19">
        <f t="shared" si="23"/>
        <v>4.6252215253090881E-2</v>
      </c>
      <c r="U112" s="19">
        <f t="shared" si="24"/>
        <v>-4.088716156113769E-2</v>
      </c>
      <c r="V112" s="19">
        <f t="shared" si="25"/>
        <v>-3.2303851874537264E-2</v>
      </c>
    </row>
    <row r="113" spans="1:22" x14ac:dyDescent="0.25">
      <c r="A113" s="26">
        <f>Wellpath!E113</f>
        <v>10500</v>
      </c>
      <c r="B113" s="68">
        <v>1</v>
      </c>
      <c r="C113" s="22">
        <v>0</v>
      </c>
      <c r="D113" s="22">
        <v>0</v>
      </c>
      <c r="E113" s="20">
        <f>Model!$W$4*((drdp!B113+drdp!K113)*DRFR!$B113+(drdp!E113+drdp!N113)*DRFR!$C113+(drdp!H113+drdp!Q113)*DRFR!$D113)</f>
        <v>0</v>
      </c>
      <c r="F113" s="20">
        <f>Model!$W$4*((drdp!C113+drdp!L113)*DRFR!$B113+(drdp!F113+drdp!O113)*DRFR!$C113+(drdp!I113+drdp!R113)*DRFR!$D113)</f>
        <v>0</v>
      </c>
      <c r="G113" s="20">
        <f>Model!$W$4*((drdp!D113+drdp!M113)*DRFR!$B113+(drdp!G113+drdp!P113)*DRFR!$C113+(drdp!J113+drdp!S113)*DRFR!$D113)</f>
        <v>0</v>
      </c>
      <c r="H113" s="18">
        <f>Model!$W$4*((drdp!B113)*DRFR!$B113+(drdp!E113)*DRFR!$C113+(drdp!H113)*DRFR!$D113)</f>
        <v>-0.23219488185912843</v>
      </c>
      <c r="I113" s="18">
        <f>Model!$W$4*((drdp!C113)*DRFR!$B113+(drdp!F113)*DRFR!$C113+(drdp!I113)*DRFR!$D113)</f>
        <v>-0.19483463972924672</v>
      </c>
      <c r="J113" s="18">
        <f>Model!$W$4*((drdp!D113)*DRFR!$B113+(drdp!G113)*DRFR!$C113+(drdp!J113)*DRFR!$D113)</f>
        <v>0.17500000000000002</v>
      </c>
      <c r="K113" s="21">
        <f t="shared" si="14"/>
        <v>6.9961532803251196E-3</v>
      </c>
      <c r="L113" s="21">
        <f t="shared" si="15"/>
        <v>7.6983815807158285E-3</v>
      </c>
      <c r="M113" s="21">
        <f t="shared" si="16"/>
        <v>1.4174618960612856E-3</v>
      </c>
      <c r="N113" s="21">
        <f t="shared" si="17"/>
        <v>1.0126090990925873E-3</v>
      </c>
      <c r="O113" s="21">
        <f t="shared" si="18"/>
        <v>-2.5305723579021309E-4</v>
      </c>
      <c r="P113" s="21">
        <f t="shared" si="19"/>
        <v>1.7922100780809174E-3</v>
      </c>
      <c r="Q113" s="19">
        <f t="shared" si="20"/>
        <v>6.0910616441899733E-2</v>
      </c>
      <c r="R113" s="19">
        <f t="shared" si="21"/>
        <v>4.5658918419141194E-2</v>
      </c>
      <c r="S113" s="19">
        <f t="shared" si="22"/>
        <v>3.2042461896061289E-2</v>
      </c>
      <c r="T113" s="19">
        <f t="shared" si="23"/>
        <v>4.6252215253090881E-2</v>
      </c>
      <c r="U113" s="19">
        <f t="shared" si="24"/>
        <v>-4.088716156113769E-2</v>
      </c>
      <c r="V113" s="19">
        <f t="shared" si="25"/>
        <v>-3.2303851874537264E-2</v>
      </c>
    </row>
    <row r="114" spans="1:22" x14ac:dyDescent="0.25">
      <c r="A114" s="26">
        <f>Wellpath!E114</f>
        <v>10600</v>
      </c>
      <c r="B114" s="68">
        <v>1</v>
      </c>
      <c r="C114" s="22">
        <v>0</v>
      </c>
      <c r="D114" s="22">
        <v>0</v>
      </c>
      <c r="E114" s="20">
        <f>Model!$W$4*((drdp!B114+drdp!K114)*DRFR!$B114+(drdp!E114+drdp!N114)*DRFR!$C114+(drdp!H114+drdp!Q114)*DRFR!$D114)</f>
        <v>0</v>
      </c>
      <c r="F114" s="20">
        <f>Model!$W$4*((drdp!C114+drdp!L114)*DRFR!$B114+(drdp!F114+drdp!O114)*DRFR!$C114+(drdp!I114+drdp!R114)*DRFR!$D114)</f>
        <v>0</v>
      </c>
      <c r="G114" s="20">
        <f>Model!$W$4*((drdp!D114+drdp!M114)*DRFR!$B114+(drdp!G114+drdp!P114)*DRFR!$C114+(drdp!J114+drdp!S114)*DRFR!$D114)</f>
        <v>0</v>
      </c>
      <c r="H114" s="18">
        <f>Model!$W$4*((drdp!B114)*DRFR!$B114+(drdp!E114)*DRFR!$C114+(drdp!H114)*DRFR!$D114)</f>
        <v>-0.23219488185912843</v>
      </c>
      <c r="I114" s="18">
        <f>Model!$W$4*((drdp!C114)*DRFR!$B114+(drdp!F114)*DRFR!$C114+(drdp!I114)*DRFR!$D114)</f>
        <v>-0.19483463972924672</v>
      </c>
      <c r="J114" s="18">
        <f>Model!$W$4*((drdp!D114)*DRFR!$B114+(drdp!G114)*DRFR!$C114+(drdp!J114)*DRFR!$D114)</f>
        <v>0.17500000000000002</v>
      </c>
      <c r="K114" s="21">
        <f t="shared" si="14"/>
        <v>6.9961532803251196E-3</v>
      </c>
      <c r="L114" s="21">
        <f t="shared" si="15"/>
        <v>7.6983815807158285E-3</v>
      </c>
      <c r="M114" s="21">
        <f t="shared" si="16"/>
        <v>1.4174618960612856E-3</v>
      </c>
      <c r="N114" s="21">
        <f t="shared" si="17"/>
        <v>1.0126090990925873E-3</v>
      </c>
      <c r="O114" s="21">
        <f t="shared" si="18"/>
        <v>-2.5305723579021309E-4</v>
      </c>
      <c r="P114" s="21">
        <f t="shared" si="19"/>
        <v>1.7922100780809174E-3</v>
      </c>
      <c r="Q114" s="19">
        <f t="shared" si="20"/>
        <v>6.0910616441899733E-2</v>
      </c>
      <c r="R114" s="19">
        <f t="shared" si="21"/>
        <v>4.5658918419141194E-2</v>
      </c>
      <c r="S114" s="19">
        <f t="shared" si="22"/>
        <v>3.2042461896061289E-2</v>
      </c>
      <c r="T114" s="19">
        <f t="shared" si="23"/>
        <v>4.6252215253090881E-2</v>
      </c>
      <c r="U114" s="19">
        <f t="shared" si="24"/>
        <v>-4.088716156113769E-2</v>
      </c>
      <c r="V114" s="19">
        <f t="shared" si="25"/>
        <v>-3.2303851874537264E-2</v>
      </c>
    </row>
    <row r="115" spans="1:22" x14ac:dyDescent="0.25">
      <c r="A115" s="26">
        <f>Wellpath!E115</f>
        <v>10700</v>
      </c>
      <c r="B115" s="68">
        <v>1</v>
      </c>
      <c r="C115" s="22">
        <v>0</v>
      </c>
      <c r="D115" s="22">
        <v>0</v>
      </c>
      <c r="E115" s="20">
        <f>Model!$W$4*((drdp!B115+drdp!K115)*DRFR!$B115+(drdp!E115+drdp!N115)*DRFR!$C115+(drdp!H115+drdp!Q115)*DRFR!$D115)</f>
        <v>0</v>
      </c>
      <c r="F115" s="20">
        <f>Model!$W$4*((drdp!C115+drdp!L115)*DRFR!$B115+(drdp!F115+drdp!O115)*DRFR!$C115+(drdp!I115+drdp!R115)*DRFR!$D115)</f>
        <v>0</v>
      </c>
      <c r="G115" s="20">
        <f>Model!$W$4*((drdp!D115+drdp!M115)*DRFR!$B115+(drdp!G115+drdp!P115)*DRFR!$C115+(drdp!J115+drdp!S115)*DRFR!$D115)</f>
        <v>0</v>
      </c>
      <c r="H115" s="18">
        <f>Model!$W$4*((drdp!B115)*DRFR!$B115+(drdp!E115)*DRFR!$C115+(drdp!H115)*DRFR!$D115)</f>
        <v>-0.23219488185912843</v>
      </c>
      <c r="I115" s="18">
        <f>Model!$W$4*((drdp!C115)*DRFR!$B115+(drdp!F115)*DRFR!$C115+(drdp!I115)*DRFR!$D115)</f>
        <v>-0.19483463972924672</v>
      </c>
      <c r="J115" s="18">
        <f>Model!$W$4*((drdp!D115)*DRFR!$B115+(drdp!G115)*DRFR!$C115+(drdp!J115)*DRFR!$D115)</f>
        <v>0.17500000000000002</v>
      </c>
      <c r="K115" s="21">
        <f t="shared" si="14"/>
        <v>6.9961532803251196E-3</v>
      </c>
      <c r="L115" s="21">
        <f t="shared" si="15"/>
        <v>7.6983815807158285E-3</v>
      </c>
      <c r="M115" s="21">
        <f t="shared" si="16"/>
        <v>1.4174618960612856E-3</v>
      </c>
      <c r="N115" s="21">
        <f t="shared" si="17"/>
        <v>1.0126090990925873E-3</v>
      </c>
      <c r="O115" s="21">
        <f t="shared" si="18"/>
        <v>-2.5305723579021309E-4</v>
      </c>
      <c r="P115" s="21">
        <f t="shared" si="19"/>
        <v>1.7922100780809174E-3</v>
      </c>
      <c r="Q115" s="19">
        <f t="shared" si="20"/>
        <v>6.0910616441899733E-2</v>
      </c>
      <c r="R115" s="19">
        <f t="shared" si="21"/>
        <v>4.5658918419141194E-2</v>
      </c>
      <c r="S115" s="19">
        <f t="shared" si="22"/>
        <v>3.2042461896061289E-2</v>
      </c>
      <c r="T115" s="19">
        <f t="shared" si="23"/>
        <v>4.6252215253090881E-2</v>
      </c>
      <c r="U115" s="19">
        <f t="shared" si="24"/>
        <v>-4.088716156113769E-2</v>
      </c>
      <c r="V115" s="19">
        <f t="shared" si="25"/>
        <v>-3.2303851874537264E-2</v>
      </c>
    </row>
    <row r="116" spans="1:22" x14ac:dyDescent="0.25">
      <c r="A116" s="26">
        <f>Wellpath!E116</f>
        <v>10800</v>
      </c>
      <c r="B116" s="68">
        <v>1</v>
      </c>
      <c r="C116" s="22">
        <v>0</v>
      </c>
      <c r="D116" s="22">
        <v>0</v>
      </c>
      <c r="E116" s="20">
        <f>Model!$W$4*((drdp!B116+drdp!K116)*DRFR!$B116+(drdp!E116+drdp!N116)*DRFR!$C116+(drdp!H116+drdp!Q116)*DRFR!$D116)</f>
        <v>0</v>
      </c>
      <c r="F116" s="20">
        <f>Model!$W$4*((drdp!C116+drdp!L116)*DRFR!$B116+(drdp!F116+drdp!O116)*DRFR!$C116+(drdp!I116+drdp!R116)*DRFR!$D116)</f>
        <v>0</v>
      </c>
      <c r="G116" s="20">
        <f>Model!$W$4*((drdp!D116+drdp!M116)*DRFR!$B116+(drdp!G116+drdp!P116)*DRFR!$C116+(drdp!J116+drdp!S116)*DRFR!$D116)</f>
        <v>0</v>
      </c>
      <c r="H116" s="18">
        <f>Model!$W$4*((drdp!B116)*DRFR!$B116+(drdp!E116)*DRFR!$C116+(drdp!H116)*DRFR!$D116)</f>
        <v>-0.23219488185912843</v>
      </c>
      <c r="I116" s="18">
        <f>Model!$W$4*((drdp!C116)*DRFR!$B116+(drdp!F116)*DRFR!$C116+(drdp!I116)*DRFR!$D116)</f>
        <v>-0.19483463972924672</v>
      </c>
      <c r="J116" s="18">
        <f>Model!$W$4*((drdp!D116)*DRFR!$B116+(drdp!G116)*DRFR!$C116+(drdp!J116)*DRFR!$D116)</f>
        <v>0.17500000000000002</v>
      </c>
      <c r="K116" s="21">
        <f t="shared" si="14"/>
        <v>6.9961532803251196E-3</v>
      </c>
      <c r="L116" s="21">
        <f t="shared" si="15"/>
        <v>7.6983815807158285E-3</v>
      </c>
      <c r="M116" s="21">
        <f t="shared" si="16"/>
        <v>1.4174618960612856E-3</v>
      </c>
      <c r="N116" s="21">
        <f t="shared" si="17"/>
        <v>1.0126090990925873E-3</v>
      </c>
      <c r="O116" s="21">
        <f t="shared" si="18"/>
        <v>-2.5305723579021309E-4</v>
      </c>
      <c r="P116" s="21">
        <f t="shared" si="19"/>
        <v>1.7922100780809174E-3</v>
      </c>
      <c r="Q116" s="19">
        <f t="shared" si="20"/>
        <v>6.0910616441899733E-2</v>
      </c>
      <c r="R116" s="19">
        <f t="shared" si="21"/>
        <v>4.5658918419141194E-2</v>
      </c>
      <c r="S116" s="19">
        <f t="shared" si="22"/>
        <v>3.2042461896061289E-2</v>
      </c>
      <c r="T116" s="19">
        <f t="shared" si="23"/>
        <v>4.6252215253090881E-2</v>
      </c>
      <c r="U116" s="19">
        <f t="shared" si="24"/>
        <v>-4.088716156113769E-2</v>
      </c>
      <c r="V116" s="19">
        <f t="shared" si="25"/>
        <v>-3.2303851874537264E-2</v>
      </c>
    </row>
    <row r="117" spans="1:22" x14ac:dyDescent="0.25">
      <c r="A117" s="26">
        <f>Wellpath!E117</f>
        <v>10900</v>
      </c>
      <c r="B117" s="68">
        <v>1</v>
      </c>
      <c r="C117" s="22">
        <v>0</v>
      </c>
      <c r="D117" s="22">
        <v>0</v>
      </c>
      <c r="E117" s="20">
        <f>Model!$W$4*((drdp!B117+drdp!K117)*DRFR!$B117+(drdp!E117+drdp!N117)*DRFR!$C117+(drdp!H117+drdp!Q117)*DRFR!$D117)</f>
        <v>0</v>
      </c>
      <c r="F117" s="20">
        <f>Model!$W$4*((drdp!C117+drdp!L117)*DRFR!$B117+(drdp!F117+drdp!O117)*DRFR!$C117+(drdp!I117+drdp!R117)*DRFR!$D117)</f>
        <v>0</v>
      </c>
      <c r="G117" s="20">
        <f>Model!$W$4*((drdp!D117+drdp!M117)*DRFR!$B117+(drdp!G117+drdp!P117)*DRFR!$C117+(drdp!J117+drdp!S117)*DRFR!$D117)</f>
        <v>0</v>
      </c>
      <c r="H117" s="18">
        <f>Model!$W$4*((drdp!B117)*DRFR!$B117+(drdp!E117)*DRFR!$C117+(drdp!H117)*DRFR!$D117)</f>
        <v>-0.23219488185912843</v>
      </c>
      <c r="I117" s="18">
        <f>Model!$W$4*((drdp!C117)*DRFR!$B117+(drdp!F117)*DRFR!$C117+(drdp!I117)*DRFR!$D117)</f>
        <v>-0.19483463972924672</v>
      </c>
      <c r="J117" s="18">
        <f>Model!$W$4*((drdp!D117)*DRFR!$B117+(drdp!G117)*DRFR!$C117+(drdp!J117)*DRFR!$D117)</f>
        <v>0.17500000000000002</v>
      </c>
      <c r="K117" s="21">
        <f t="shared" si="14"/>
        <v>6.9961532803251196E-3</v>
      </c>
      <c r="L117" s="21">
        <f t="shared" si="15"/>
        <v>7.6983815807158285E-3</v>
      </c>
      <c r="M117" s="21">
        <f t="shared" si="16"/>
        <v>1.4174618960612856E-3</v>
      </c>
      <c r="N117" s="21">
        <f t="shared" si="17"/>
        <v>1.0126090990925873E-3</v>
      </c>
      <c r="O117" s="21">
        <f t="shared" si="18"/>
        <v>-2.5305723579021309E-4</v>
      </c>
      <c r="P117" s="21">
        <f t="shared" si="19"/>
        <v>1.7922100780809174E-3</v>
      </c>
      <c r="Q117" s="19">
        <f t="shared" si="20"/>
        <v>6.0910616441899733E-2</v>
      </c>
      <c r="R117" s="19">
        <f t="shared" si="21"/>
        <v>4.5658918419141194E-2</v>
      </c>
      <c r="S117" s="19">
        <f t="shared" si="22"/>
        <v>3.2042461896061289E-2</v>
      </c>
      <c r="T117" s="19">
        <f t="shared" si="23"/>
        <v>4.6252215253090881E-2</v>
      </c>
      <c r="U117" s="19">
        <f t="shared" si="24"/>
        <v>-4.088716156113769E-2</v>
      </c>
      <c r="V117" s="19">
        <f t="shared" si="25"/>
        <v>-3.2303851874537264E-2</v>
      </c>
    </row>
    <row r="118" spans="1:22" x14ac:dyDescent="0.25">
      <c r="A118" s="26">
        <f>Wellpath!E118</f>
        <v>11000</v>
      </c>
      <c r="B118" s="68">
        <v>1</v>
      </c>
      <c r="C118" s="22">
        <v>0</v>
      </c>
      <c r="D118" s="22">
        <v>0</v>
      </c>
      <c r="E118" s="20">
        <f>Model!$W$4*((drdp!B118+drdp!K118)*DRFR!$B118+(drdp!E118+drdp!N118)*DRFR!$C118+(drdp!H118+drdp!Q118)*DRFR!$D118)</f>
        <v>0</v>
      </c>
      <c r="F118" s="20">
        <f>Model!$W$4*((drdp!C118+drdp!L118)*DRFR!$B118+(drdp!F118+drdp!O118)*DRFR!$C118+(drdp!I118+drdp!R118)*DRFR!$D118)</f>
        <v>0</v>
      </c>
      <c r="G118" s="20">
        <f>Model!$W$4*((drdp!D118+drdp!M118)*DRFR!$B118+(drdp!G118+drdp!P118)*DRFR!$C118+(drdp!J118+drdp!S118)*DRFR!$D118)</f>
        <v>0</v>
      </c>
      <c r="H118" s="18">
        <f>Model!$W$4*((drdp!B118)*DRFR!$B118+(drdp!E118)*DRFR!$C118+(drdp!H118)*DRFR!$D118)</f>
        <v>-0.23219488185912843</v>
      </c>
      <c r="I118" s="18">
        <f>Model!$W$4*((drdp!C118)*DRFR!$B118+(drdp!F118)*DRFR!$C118+(drdp!I118)*DRFR!$D118)</f>
        <v>-0.19483463972924672</v>
      </c>
      <c r="J118" s="18">
        <f>Model!$W$4*((drdp!D118)*DRFR!$B118+(drdp!G118)*DRFR!$C118+(drdp!J118)*DRFR!$D118)</f>
        <v>0.17500000000000002</v>
      </c>
      <c r="K118" s="21">
        <f t="shared" si="14"/>
        <v>6.9961532803251196E-3</v>
      </c>
      <c r="L118" s="21">
        <f t="shared" si="15"/>
        <v>7.6983815807158285E-3</v>
      </c>
      <c r="M118" s="21">
        <f t="shared" si="16"/>
        <v>1.4174618960612856E-3</v>
      </c>
      <c r="N118" s="21">
        <f t="shared" si="17"/>
        <v>1.0126090990925873E-3</v>
      </c>
      <c r="O118" s="21">
        <f t="shared" si="18"/>
        <v>-2.5305723579021309E-4</v>
      </c>
      <c r="P118" s="21">
        <f t="shared" si="19"/>
        <v>1.7922100780809174E-3</v>
      </c>
      <c r="Q118" s="19">
        <f t="shared" si="20"/>
        <v>6.0910616441899733E-2</v>
      </c>
      <c r="R118" s="19">
        <f t="shared" si="21"/>
        <v>4.5658918419141194E-2</v>
      </c>
      <c r="S118" s="19">
        <f t="shared" si="22"/>
        <v>3.2042461896061289E-2</v>
      </c>
      <c r="T118" s="19">
        <f t="shared" si="23"/>
        <v>4.6252215253090881E-2</v>
      </c>
      <c r="U118" s="19">
        <f t="shared" si="24"/>
        <v>-4.088716156113769E-2</v>
      </c>
      <c r="V118" s="19">
        <f t="shared" si="25"/>
        <v>-3.2303851874537264E-2</v>
      </c>
    </row>
    <row r="119" spans="1:22" x14ac:dyDescent="0.25">
      <c r="A119" s="26">
        <f>Wellpath!E119</f>
        <v>11100</v>
      </c>
      <c r="B119" s="68">
        <v>1</v>
      </c>
      <c r="C119" s="22">
        <v>0</v>
      </c>
      <c r="D119" s="22">
        <v>0</v>
      </c>
      <c r="E119" s="20">
        <f>Model!$W$4*((drdp!B119+drdp!K119)*DRFR!$B119+(drdp!E119+drdp!N119)*DRFR!$C119+(drdp!H119+drdp!Q119)*DRFR!$D119)</f>
        <v>0</v>
      </c>
      <c r="F119" s="20">
        <f>Model!$W$4*((drdp!C119+drdp!L119)*DRFR!$B119+(drdp!F119+drdp!O119)*DRFR!$C119+(drdp!I119+drdp!R119)*DRFR!$D119)</f>
        <v>0</v>
      </c>
      <c r="G119" s="20">
        <f>Model!$W$4*((drdp!D119+drdp!M119)*DRFR!$B119+(drdp!G119+drdp!P119)*DRFR!$C119+(drdp!J119+drdp!S119)*DRFR!$D119)</f>
        <v>0</v>
      </c>
      <c r="H119" s="18">
        <f>Model!$W$4*((drdp!B119)*DRFR!$B119+(drdp!E119)*DRFR!$C119+(drdp!H119)*DRFR!$D119)</f>
        <v>-0.23219488185912843</v>
      </c>
      <c r="I119" s="18">
        <f>Model!$W$4*((drdp!C119)*DRFR!$B119+(drdp!F119)*DRFR!$C119+(drdp!I119)*DRFR!$D119)</f>
        <v>-0.19483463972924672</v>
      </c>
      <c r="J119" s="18">
        <f>Model!$W$4*((drdp!D119)*DRFR!$B119+(drdp!G119)*DRFR!$C119+(drdp!J119)*DRFR!$D119)</f>
        <v>0.17500000000000002</v>
      </c>
      <c r="K119" s="21">
        <f t="shared" si="14"/>
        <v>6.9961532803251196E-3</v>
      </c>
      <c r="L119" s="21">
        <f t="shared" si="15"/>
        <v>7.6983815807158285E-3</v>
      </c>
      <c r="M119" s="21">
        <f t="shared" si="16"/>
        <v>1.4174618960612856E-3</v>
      </c>
      <c r="N119" s="21">
        <f t="shared" si="17"/>
        <v>1.0126090990925873E-3</v>
      </c>
      <c r="O119" s="21">
        <f t="shared" si="18"/>
        <v>-2.5305723579021309E-4</v>
      </c>
      <c r="P119" s="21">
        <f t="shared" si="19"/>
        <v>1.7922100780809174E-3</v>
      </c>
      <c r="Q119" s="19">
        <f t="shared" si="20"/>
        <v>6.0910616441899733E-2</v>
      </c>
      <c r="R119" s="19">
        <f t="shared" si="21"/>
        <v>4.5658918419141194E-2</v>
      </c>
      <c r="S119" s="19">
        <f t="shared" si="22"/>
        <v>3.2042461896061289E-2</v>
      </c>
      <c r="T119" s="19">
        <f t="shared" si="23"/>
        <v>4.6252215253090881E-2</v>
      </c>
      <c r="U119" s="19">
        <f t="shared" si="24"/>
        <v>-4.088716156113769E-2</v>
      </c>
      <c r="V119" s="19">
        <f t="shared" si="25"/>
        <v>-3.2303851874537264E-2</v>
      </c>
    </row>
    <row r="120" spans="1:22" x14ac:dyDescent="0.25">
      <c r="A120" s="26">
        <f>Wellpath!E120</f>
        <v>11200</v>
      </c>
      <c r="B120" s="68">
        <v>1</v>
      </c>
      <c r="C120" s="22">
        <v>0</v>
      </c>
      <c r="D120" s="22">
        <v>0</v>
      </c>
      <c r="E120" s="20">
        <f>Model!$W$4*((drdp!B120+drdp!K120)*DRFR!$B120+(drdp!E120+drdp!N120)*DRFR!$C120+(drdp!H120+drdp!Q120)*DRFR!$D120)</f>
        <v>0</v>
      </c>
      <c r="F120" s="20">
        <f>Model!$W$4*((drdp!C120+drdp!L120)*DRFR!$B120+(drdp!F120+drdp!O120)*DRFR!$C120+(drdp!I120+drdp!R120)*DRFR!$D120)</f>
        <v>0</v>
      </c>
      <c r="G120" s="20">
        <f>Model!$W$4*((drdp!D120+drdp!M120)*DRFR!$B120+(drdp!G120+drdp!P120)*DRFR!$C120+(drdp!J120+drdp!S120)*DRFR!$D120)</f>
        <v>0</v>
      </c>
      <c r="H120" s="18">
        <f>Model!$W$4*((drdp!B120)*DRFR!$B120+(drdp!E120)*DRFR!$C120+(drdp!H120)*DRFR!$D120)</f>
        <v>-0.23219488185912843</v>
      </c>
      <c r="I120" s="18">
        <f>Model!$W$4*((drdp!C120)*DRFR!$B120+(drdp!F120)*DRFR!$C120+(drdp!I120)*DRFR!$D120)</f>
        <v>-0.19483463972924672</v>
      </c>
      <c r="J120" s="18">
        <f>Model!$W$4*((drdp!D120)*DRFR!$B120+(drdp!G120)*DRFR!$C120+(drdp!J120)*DRFR!$D120)</f>
        <v>0.17500000000000002</v>
      </c>
      <c r="K120" s="21">
        <f t="shared" si="14"/>
        <v>6.9961532803251196E-3</v>
      </c>
      <c r="L120" s="21">
        <f t="shared" si="15"/>
        <v>7.6983815807158285E-3</v>
      </c>
      <c r="M120" s="21">
        <f t="shared" si="16"/>
        <v>1.4174618960612856E-3</v>
      </c>
      <c r="N120" s="21">
        <f t="shared" si="17"/>
        <v>1.0126090990925873E-3</v>
      </c>
      <c r="O120" s="21">
        <f t="shared" si="18"/>
        <v>-2.5305723579021309E-4</v>
      </c>
      <c r="P120" s="21">
        <f t="shared" si="19"/>
        <v>1.7922100780809174E-3</v>
      </c>
      <c r="Q120" s="19">
        <f t="shared" si="20"/>
        <v>6.0910616441899733E-2</v>
      </c>
      <c r="R120" s="19">
        <f t="shared" si="21"/>
        <v>4.5658918419141194E-2</v>
      </c>
      <c r="S120" s="19">
        <f t="shared" si="22"/>
        <v>3.2042461896061289E-2</v>
      </c>
      <c r="T120" s="19">
        <f t="shared" si="23"/>
        <v>4.6252215253090881E-2</v>
      </c>
      <c r="U120" s="19">
        <f t="shared" si="24"/>
        <v>-4.088716156113769E-2</v>
      </c>
      <c r="V120" s="19">
        <f t="shared" si="25"/>
        <v>-3.2303851874537264E-2</v>
      </c>
    </row>
    <row r="121" spans="1:22" x14ac:dyDescent="0.25">
      <c r="A121" s="26">
        <f>Wellpath!E121</f>
        <v>11300</v>
      </c>
      <c r="B121" s="68">
        <v>1</v>
      </c>
      <c r="C121" s="22">
        <v>0</v>
      </c>
      <c r="D121" s="22">
        <v>0</v>
      </c>
      <c r="E121" s="20">
        <f>Model!$W$4*((drdp!B121+drdp!K121)*DRFR!$B121+(drdp!E121+drdp!N121)*DRFR!$C121+(drdp!H121+drdp!Q121)*DRFR!$D121)</f>
        <v>0</v>
      </c>
      <c r="F121" s="20">
        <f>Model!$W$4*((drdp!C121+drdp!L121)*DRFR!$B121+(drdp!F121+drdp!O121)*DRFR!$C121+(drdp!I121+drdp!R121)*DRFR!$D121)</f>
        <v>0</v>
      </c>
      <c r="G121" s="20">
        <f>Model!$W$4*((drdp!D121+drdp!M121)*DRFR!$B121+(drdp!G121+drdp!P121)*DRFR!$C121+(drdp!J121+drdp!S121)*DRFR!$D121)</f>
        <v>0</v>
      </c>
      <c r="H121" s="18">
        <f>Model!$W$4*((drdp!B121)*DRFR!$B121+(drdp!E121)*DRFR!$C121+(drdp!H121)*DRFR!$D121)</f>
        <v>-0.23219488185912843</v>
      </c>
      <c r="I121" s="18">
        <f>Model!$W$4*((drdp!C121)*DRFR!$B121+(drdp!F121)*DRFR!$C121+(drdp!I121)*DRFR!$D121)</f>
        <v>-0.19483463972924672</v>
      </c>
      <c r="J121" s="18">
        <f>Model!$W$4*((drdp!D121)*DRFR!$B121+(drdp!G121)*DRFR!$C121+(drdp!J121)*DRFR!$D121)</f>
        <v>0.17500000000000002</v>
      </c>
      <c r="K121" s="21">
        <f t="shared" si="14"/>
        <v>6.9961532803251196E-3</v>
      </c>
      <c r="L121" s="21">
        <f t="shared" si="15"/>
        <v>7.6983815807158285E-3</v>
      </c>
      <c r="M121" s="21">
        <f t="shared" si="16"/>
        <v>1.4174618960612856E-3</v>
      </c>
      <c r="N121" s="21">
        <f t="shared" si="17"/>
        <v>1.0126090990925873E-3</v>
      </c>
      <c r="O121" s="21">
        <f t="shared" si="18"/>
        <v>-2.5305723579021309E-4</v>
      </c>
      <c r="P121" s="21">
        <f t="shared" si="19"/>
        <v>1.7922100780809174E-3</v>
      </c>
      <c r="Q121" s="19">
        <f t="shared" si="20"/>
        <v>6.0910616441899733E-2</v>
      </c>
      <c r="R121" s="19">
        <f t="shared" si="21"/>
        <v>4.5658918419141194E-2</v>
      </c>
      <c r="S121" s="19">
        <f t="shared" si="22"/>
        <v>3.2042461896061289E-2</v>
      </c>
      <c r="T121" s="19">
        <f t="shared" si="23"/>
        <v>4.6252215253090881E-2</v>
      </c>
      <c r="U121" s="19">
        <f t="shared" si="24"/>
        <v>-4.088716156113769E-2</v>
      </c>
      <c r="V121" s="19">
        <f t="shared" si="25"/>
        <v>-3.2303851874537264E-2</v>
      </c>
    </row>
    <row r="122" spans="1:22" x14ac:dyDescent="0.25">
      <c r="A122" s="26">
        <f>Wellpath!E122</f>
        <v>11400</v>
      </c>
      <c r="B122" s="68">
        <v>1</v>
      </c>
      <c r="C122" s="22">
        <v>0</v>
      </c>
      <c r="D122" s="22">
        <v>0</v>
      </c>
      <c r="E122" s="20">
        <f>Model!$W$4*((drdp!B122+drdp!K122)*DRFR!$B122+(drdp!E122+drdp!N122)*DRFR!$C122+(drdp!H122+drdp!Q122)*DRFR!$D122)</f>
        <v>0</v>
      </c>
      <c r="F122" s="20">
        <f>Model!$W$4*((drdp!C122+drdp!L122)*DRFR!$B122+(drdp!F122+drdp!O122)*DRFR!$C122+(drdp!I122+drdp!R122)*DRFR!$D122)</f>
        <v>0</v>
      </c>
      <c r="G122" s="20">
        <f>Model!$W$4*((drdp!D122+drdp!M122)*DRFR!$B122+(drdp!G122+drdp!P122)*DRFR!$C122+(drdp!J122+drdp!S122)*DRFR!$D122)</f>
        <v>0</v>
      </c>
      <c r="H122" s="18">
        <f>Model!$W$4*((drdp!B122)*DRFR!$B122+(drdp!E122)*DRFR!$C122+(drdp!H122)*DRFR!$D122)</f>
        <v>-0.23219488185912843</v>
      </c>
      <c r="I122" s="18">
        <f>Model!$W$4*((drdp!C122)*DRFR!$B122+(drdp!F122)*DRFR!$C122+(drdp!I122)*DRFR!$D122)</f>
        <v>-0.19483463972924672</v>
      </c>
      <c r="J122" s="18">
        <f>Model!$W$4*((drdp!D122)*DRFR!$B122+(drdp!G122)*DRFR!$C122+(drdp!J122)*DRFR!$D122)</f>
        <v>0.17500000000000002</v>
      </c>
      <c r="K122" s="21">
        <f t="shared" si="14"/>
        <v>6.9961532803251196E-3</v>
      </c>
      <c r="L122" s="21">
        <f t="shared" si="15"/>
        <v>7.6983815807158285E-3</v>
      </c>
      <c r="M122" s="21">
        <f t="shared" si="16"/>
        <v>1.4174618960612856E-3</v>
      </c>
      <c r="N122" s="21">
        <f t="shared" si="17"/>
        <v>1.0126090990925873E-3</v>
      </c>
      <c r="O122" s="21">
        <f t="shared" si="18"/>
        <v>-2.5305723579021309E-4</v>
      </c>
      <c r="P122" s="21">
        <f t="shared" si="19"/>
        <v>1.7922100780809174E-3</v>
      </c>
      <c r="Q122" s="19">
        <f t="shared" si="20"/>
        <v>6.0910616441899733E-2</v>
      </c>
      <c r="R122" s="19">
        <f t="shared" si="21"/>
        <v>4.5658918419141194E-2</v>
      </c>
      <c r="S122" s="19">
        <f t="shared" si="22"/>
        <v>3.2042461896061289E-2</v>
      </c>
      <c r="T122" s="19">
        <f t="shared" si="23"/>
        <v>4.6252215253090881E-2</v>
      </c>
      <c r="U122" s="19">
        <f t="shared" si="24"/>
        <v>-4.088716156113769E-2</v>
      </c>
      <c r="V122" s="19">
        <f t="shared" si="25"/>
        <v>-3.2303851874537264E-2</v>
      </c>
    </row>
    <row r="123" spans="1:22" x14ac:dyDescent="0.25">
      <c r="A123" s="26">
        <f>Wellpath!E123</f>
        <v>11500</v>
      </c>
      <c r="B123" s="68">
        <v>1</v>
      </c>
      <c r="C123" s="22">
        <v>0</v>
      </c>
      <c r="D123" s="22">
        <v>0</v>
      </c>
      <c r="E123" s="20">
        <f>Model!$W$4*((drdp!B123+drdp!K123)*DRFR!$B123+(drdp!E123+drdp!N123)*DRFR!$C123+(drdp!H123+drdp!Q123)*DRFR!$D123)</f>
        <v>0</v>
      </c>
      <c r="F123" s="20">
        <f>Model!$W$4*((drdp!C123+drdp!L123)*DRFR!$B123+(drdp!F123+drdp!O123)*DRFR!$C123+(drdp!I123+drdp!R123)*DRFR!$D123)</f>
        <v>0</v>
      </c>
      <c r="G123" s="20">
        <f>Model!$W$4*((drdp!D123+drdp!M123)*DRFR!$B123+(drdp!G123+drdp!P123)*DRFR!$C123+(drdp!J123+drdp!S123)*DRFR!$D123)</f>
        <v>0</v>
      </c>
      <c r="H123" s="18">
        <f>Model!$W$4*((drdp!B123)*DRFR!$B123+(drdp!E123)*DRFR!$C123+(drdp!H123)*DRFR!$D123)</f>
        <v>-0.23219488185912843</v>
      </c>
      <c r="I123" s="18">
        <f>Model!$W$4*((drdp!C123)*DRFR!$B123+(drdp!F123)*DRFR!$C123+(drdp!I123)*DRFR!$D123)</f>
        <v>-0.19483463972924672</v>
      </c>
      <c r="J123" s="18">
        <f>Model!$W$4*((drdp!D123)*DRFR!$B123+(drdp!G123)*DRFR!$C123+(drdp!J123)*DRFR!$D123)</f>
        <v>0.17500000000000002</v>
      </c>
      <c r="K123" s="21">
        <f t="shared" si="14"/>
        <v>6.9961532803251196E-3</v>
      </c>
      <c r="L123" s="21">
        <f t="shared" si="15"/>
        <v>7.6983815807158285E-3</v>
      </c>
      <c r="M123" s="21">
        <f t="shared" si="16"/>
        <v>1.4174618960612856E-3</v>
      </c>
      <c r="N123" s="21">
        <f t="shared" si="17"/>
        <v>1.0126090990925873E-3</v>
      </c>
      <c r="O123" s="21">
        <f t="shared" si="18"/>
        <v>-2.5305723579021309E-4</v>
      </c>
      <c r="P123" s="21">
        <f t="shared" si="19"/>
        <v>1.7922100780809174E-3</v>
      </c>
      <c r="Q123" s="19">
        <f t="shared" si="20"/>
        <v>6.0910616441899733E-2</v>
      </c>
      <c r="R123" s="19">
        <f t="shared" si="21"/>
        <v>4.5658918419141194E-2</v>
      </c>
      <c r="S123" s="19">
        <f t="shared" si="22"/>
        <v>3.2042461896061289E-2</v>
      </c>
      <c r="T123" s="19">
        <f t="shared" si="23"/>
        <v>4.6252215253090881E-2</v>
      </c>
      <c r="U123" s="19">
        <f t="shared" si="24"/>
        <v>-4.088716156113769E-2</v>
      </c>
      <c r="V123" s="19">
        <f t="shared" si="25"/>
        <v>-3.2303851874537264E-2</v>
      </c>
    </row>
    <row r="124" spans="1:22" x14ac:dyDescent="0.25">
      <c r="A124" s="26">
        <f>Wellpath!E124</f>
        <v>11600</v>
      </c>
      <c r="B124" s="68">
        <v>1</v>
      </c>
      <c r="C124" s="22">
        <v>0</v>
      </c>
      <c r="D124" s="22">
        <v>0</v>
      </c>
      <c r="E124" s="20">
        <f>Model!$W$4*((drdp!B124+drdp!K124)*DRFR!$B124+(drdp!E124+drdp!N124)*DRFR!$C124+(drdp!H124+drdp!Q124)*DRFR!$D124)</f>
        <v>0</v>
      </c>
      <c r="F124" s="20">
        <f>Model!$W$4*((drdp!C124+drdp!L124)*DRFR!$B124+(drdp!F124+drdp!O124)*DRFR!$C124+(drdp!I124+drdp!R124)*DRFR!$D124)</f>
        <v>0</v>
      </c>
      <c r="G124" s="20">
        <f>Model!$W$4*((drdp!D124+drdp!M124)*DRFR!$B124+(drdp!G124+drdp!P124)*DRFR!$C124+(drdp!J124+drdp!S124)*DRFR!$D124)</f>
        <v>0</v>
      </c>
      <c r="H124" s="18">
        <f>Model!$W$4*((drdp!B124)*DRFR!$B124+(drdp!E124)*DRFR!$C124+(drdp!H124)*DRFR!$D124)</f>
        <v>-0.23219488185912843</v>
      </c>
      <c r="I124" s="18">
        <f>Model!$W$4*((drdp!C124)*DRFR!$B124+(drdp!F124)*DRFR!$C124+(drdp!I124)*DRFR!$D124)</f>
        <v>-0.19483463972924672</v>
      </c>
      <c r="J124" s="18">
        <f>Model!$W$4*((drdp!D124)*DRFR!$B124+(drdp!G124)*DRFR!$C124+(drdp!J124)*DRFR!$D124)</f>
        <v>0.17500000000000002</v>
      </c>
      <c r="K124" s="21">
        <f t="shared" si="14"/>
        <v>6.9961532803251196E-3</v>
      </c>
      <c r="L124" s="21">
        <f t="shared" si="15"/>
        <v>7.6983815807158285E-3</v>
      </c>
      <c r="M124" s="21">
        <f t="shared" si="16"/>
        <v>1.4174618960612856E-3</v>
      </c>
      <c r="N124" s="21">
        <f t="shared" si="17"/>
        <v>1.0126090990925873E-3</v>
      </c>
      <c r="O124" s="21">
        <f t="shared" si="18"/>
        <v>-2.5305723579021309E-4</v>
      </c>
      <c r="P124" s="21">
        <f t="shared" si="19"/>
        <v>1.7922100780809174E-3</v>
      </c>
      <c r="Q124" s="19">
        <f t="shared" si="20"/>
        <v>6.0910616441899733E-2</v>
      </c>
      <c r="R124" s="19">
        <f t="shared" si="21"/>
        <v>4.5658918419141194E-2</v>
      </c>
      <c r="S124" s="19">
        <f t="shared" si="22"/>
        <v>3.2042461896061289E-2</v>
      </c>
      <c r="T124" s="19">
        <f t="shared" si="23"/>
        <v>4.6252215253090881E-2</v>
      </c>
      <c r="U124" s="19">
        <f t="shared" si="24"/>
        <v>-4.088716156113769E-2</v>
      </c>
      <c r="V124" s="19">
        <f t="shared" si="25"/>
        <v>-3.2303851874537264E-2</v>
      </c>
    </row>
    <row r="125" spans="1:22" x14ac:dyDescent="0.25">
      <c r="A125" s="26">
        <f>Wellpath!E125</f>
        <v>11700</v>
      </c>
      <c r="B125" s="68">
        <v>1</v>
      </c>
      <c r="C125" s="22">
        <v>0</v>
      </c>
      <c r="D125" s="22">
        <v>0</v>
      </c>
      <c r="E125" s="20">
        <f>Model!$W$4*((drdp!B125+drdp!K125)*DRFR!$B125+(drdp!E125+drdp!N125)*DRFR!$C125+(drdp!H125+drdp!Q125)*DRFR!$D125)</f>
        <v>0</v>
      </c>
      <c r="F125" s="20">
        <f>Model!$W$4*((drdp!C125+drdp!L125)*DRFR!$B125+(drdp!F125+drdp!O125)*DRFR!$C125+(drdp!I125+drdp!R125)*DRFR!$D125)</f>
        <v>0</v>
      </c>
      <c r="G125" s="20">
        <f>Model!$W$4*((drdp!D125+drdp!M125)*DRFR!$B125+(drdp!G125+drdp!P125)*DRFR!$C125+(drdp!J125+drdp!S125)*DRFR!$D125)</f>
        <v>0</v>
      </c>
      <c r="H125" s="18">
        <f>Model!$W$4*((drdp!B125)*DRFR!$B125+(drdp!E125)*DRFR!$C125+(drdp!H125)*DRFR!$D125)</f>
        <v>-0.23219488185912843</v>
      </c>
      <c r="I125" s="18">
        <f>Model!$W$4*((drdp!C125)*DRFR!$B125+(drdp!F125)*DRFR!$C125+(drdp!I125)*DRFR!$D125)</f>
        <v>-0.19483463972924672</v>
      </c>
      <c r="J125" s="18">
        <f>Model!$W$4*((drdp!D125)*DRFR!$B125+(drdp!G125)*DRFR!$C125+(drdp!J125)*DRFR!$D125)</f>
        <v>0.17500000000000002</v>
      </c>
      <c r="K125" s="21">
        <f t="shared" si="14"/>
        <v>6.9961532803251196E-3</v>
      </c>
      <c r="L125" s="21">
        <f t="shared" si="15"/>
        <v>7.6983815807158285E-3</v>
      </c>
      <c r="M125" s="21">
        <f t="shared" si="16"/>
        <v>1.4174618960612856E-3</v>
      </c>
      <c r="N125" s="21">
        <f t="shared" si="17"/>
        <v>1.0126090990925873E-3</v>
      </c>
      <c r="O125" s="21">
        <f t="shared" si="18"/>
        <v>-2.5305723579021309E-4</v>
      </c>
      <c r="P125" s="21">
        <f t="shared" si="19"/>
        <v>1.7922100780809174E-3</v>
      </c>
      <c r="Q125" s="19">
        <f t="shared" si="20"/>
        <v>6.0910616441899733E-2</v>
      </c>
      <c r="R125" s="19">
        <f t="shared" si="21"/>
        <v>4.5658918419141194E-2</v>
      </c>
      <c r="S125" s="19">
        <f t="shared" si="22"/>
        <v>3.2042461896061289E-2</v>
      </c>
      <c r="T125" s="19">
        <f t="shared" si="23"/>
        <v>4.6252215253090881E-2</v>
      </c>
      <c r="U125" s="19">
        <f t="shared" si="24"/>
        <v>-4.088716156113769E-2</v>
      </c>
      <c r="V125" s="19">
        <f t="shared" si="25"/>
        <v>-3.2303851874537264E-2</v>
      </c>
    </row>
    <row r="126" spans="1:22" x14ac:dyDescent="0.25">
      <c r="A126" s="26">
        <f>Wellpath!E126</f>
        <v>11800</v>
      </c>
      <c r="B126" s="68">
        <v>1</v>
      </c>
      <c r="C126" s="22">
        <v>0</v>
      </c>
      <c r="D126" s="22">
        <v>0</v>
      </c>
      <c r="E126" s="20">
        <f>Model!$W$4*((drdp!B126+drdp!K126)*DRFR!$B126+(drdp!E126+drdp!N126)*DRFR!$C126+(drdp!H126+drdp!Q126)*DRFR!$D126)</f>
        <v>0</v>
      </c>
      <c r="F126" s="20">
        <f>Model!$W$4*((drdp!C126+drdp!L126)*DRFR!$B126+(drdp!F126+drdp!O126)*DRFR!$C126+(drdp!I126+drdp!R126)*DRFR!$D126)</f>
        <v>0</v>
      </c>
      <c r="G126" s="20">
        <f>Model!$W$4*((drdp!D126+drdp!M126)*DRFR!$B126+(drdp!G126+drdp!P126)*DRFR!$C126+(drdp!J126+drdp!S126)*DRFR!$D126)</f>
        <v>0</v>
      </c>
      <c r="H126" s="18">
        <f>Model!$W$4*((drdp!B126)*DRFR!$B126+(drdp!E126)*DRFR!$C126+(drdp!H126)*DRFR!$D126)</f>
        <v>-0.23219488185912843</v>
      </c>
      <c r="I126" s="18">
        <f>Model!$W$4*((drdp!C126)*DRFR!$B126+(drdp!F126)*DRFR!$C126+(drdp!I126)*DRFR!$D126)</f>
        <v>-0.19483463972924672</v>
      </c>
      <c r="J126" s="18">
        <f>Model!$W$4*((drdp!D126)*DRFR!$B126+(drdp!G126)*DRFR!$C126+(drdp!J126)*DRFR!$D126)</f>
        <v>0.17500000000000002</v>
      </c>
      <c r="K126" s="21">
        <f t="shared" si="14"/>
        <v>6.9961532803251196E-3</v>
      </c>
      <c r="L126" s="21">
        <f t="shared" si="15"/>
        <v>7.6983815807158285E-3</v>
      </c>
      <c r="M126" s="21">
        <f t="shared" si="16"/>
        <v>1.4174618960612856E-3</v>
      </c>
      <c r="N126" s="21">
        <f t="shared" si="17"/>
        <v>1.0126090990925873E-3</v>
      </c>
      <c r="O126" s="21">
        <f t="shared" si="18"/>
        <v>-2.5305723579021309E-4</v>
      </c>
      <c r="P126" s="21">
        <f t="shared" si="19"/>
        <v>1.7922100780809174E-3</v>
      </c>
      <c r="Q126" s="19">
        <f t="shared" si="20"/>
        <v>6.0910616441899733E-2</v>
      </c>
      <c r="R126" s="19">
        <f t="shared" si="21"/>
        <v>4.5658918419141194E-2</v>
      </c>
      <c r="S126" s="19">
        <f t="shared" si="22"/>
        <v>3.2042461896061289E-2</v>
      </c>
      <c r="T126" s="19">
        <f t="shared" si="23"/>
        <v>4.6252215253090881E-2</v>
      </c>
      <c r="U126" s="19">
        <f t="shared" si="24"/>
        <v>-4.088716156113769E-2</v>
      </c>
      <c r="V126" s="19">
        <f t="shared" si="25"/>
        <v>-3.2303851874537264E-2</v>
      </c>
    </row>
    <row r="127" spans="1:22" x14ac:dyDescent="0.25">
      <c r="A127" s="26">
        <f>Wellpath!E127</f>
        <v>11900</v>
      </c>
      <c r="B127" s="68">
        <v>1</v>
      </c>
      <c r="C127" s="22">
        <v>0</v>
      </c>
      <c r="D127" s="22">
        <v>0</v>
      </c>
      <c r="E127" s="20">
        <f>Model!$W$4*((drdp!B127+drdp!K127)*DRFR!$B127+(drdp!E127+drdp!N127)*DRFR!$C127+(drdp!H127+drdp!Q127)*DRFR!$D127)</f>
        <v>0</v>
      </c>
      <c r="F127" s="20">
        <f>Model!$W$4*((drdp!C127+drdp!L127)*DRFR!$B127+(drdp!F127+drdp!O127)*DRFR!$C127+(drdp!I127+drdp!R127)*DRFR!$D127)</f>
        <v>0</v>
      </c>
      <c r="G127" s="20">
        <f>Model!$W$4*((drdp!D127+drdp!M127)*DRFR!$B127+(drdp!G127+drdp!P127)*DRFR!$C127+(drdp!J127+drdp!S127)*DRFR!$D127)</f>
        <v>0</v>
      </c>
      <c r="H127" s="18">
        <f>Model!$W$4*((drdp!B127)*DRFR!$B127+(drdp!E127)*DRFR!$C127+(drdp!H127)*DRFR!$D127)</f>
        <v>-0.23219488185912843</v>
      </c>
      <c r="I127" s="18">
        <f>Model!$W$4*((drdp!C127)*DRFR!$B127+(drdp!F127)*DRFR!$C127+(drdp!I127)*DRFR!$D127)</f>
        <v>-0.19483463972924672</v>
      </c>
      <c r="J127" s="18">
        <f>Model!$W$4*((drdp!D127)*DRFR!$B127+(drdp!G127)*DRFR!$C127+(drdp!J127)*DRFR!$D127)</f>
        <v>0.17500000000000002</v>
      </c>
      <c r="K127" s="21">
        <f t="shared" si="14"/>
        <v>6.9961532803251196E-3</v>
      </c>
      <c r="L127" s="21">
        <f t="shared" si="15"/>
        <v>7.6983815807158285E-3</v>
      </c>
      <c r="M127" s="21">
        <f t="shared" si="16"/>
        <v>1.4174618960612856E-3</v>
      </c>
      <c r="N127" s="21">
        <f t="shared" si="17"/>
        <v>1.0126090990925873E-3</v>
      </c>
      <c r="O127" s="21">
        <f t="shared" si="18"/>
        <v>-2.5305723579021309E-4</v>
      </c>
      <c r="P127" s="21">
        <f t="shared" si="19"/>
        <v>1.7922100780809174E-3</v>
      </c>
      <c r="Q127" s="19">
        <f t="shared" si="20"/>
        <v>6.0910616441899733E-2</v>
      </c>
      <c r="R127" s="19">
        <f t="shared" si="21"/>
        <v>4.5658918419141194E-2</v>
      </c>
      <c r="S127" s="19">
        <f t="shared" si="22"/>
        <v>3.2042461896061289E-2</v>
      </c>
      <c r="T127" s="19">
        <f t="shared" si="23"/>
        <v>4.6252215253090881E-2</v>
      </c>
      <c r="U127" s="19">
        <f t="shared" si="24"/>
        <v>-4.088716156113769E-2</v>
      </c>
      <c r="V127" s="19">
        <f t="shared" si="25"/>
        <v>-3.2303851874537264E-2</v>
      </c>
    </row>
    <row r="128" spans="1:22" x14ac:dyDescent="0.25">
      <c r="A128" s="26">
        <f>Wellpath!E128</f>
        <v>12000</v>
      </c>
      <c r="B128" s="68">
        <v>1</v>
      </c>
      <c r="C128" s="22">
        <v>0</v>
      </c>
      <c r="D128" s="22">
        <v>0</v>
      </c>
      <c r="E128" s="20">
        <f>Model!$W$4*((drdp!B128+drdp!K128)*DRFR!$B128+(drdp!E128+drdp!N128)*DRFR!$C128+(drdp!H128+drdp!Q128)*DRFR!$D128)</f>
        <v>0</v>
      </c>
      <c r="F128" s="20">
        <f>Model!$W$4*((drdp!C128+drdp!L128)*DRFR!$B128+(drdp!F128+drdp!O128)*DRFR!$C128+(drdp!I128+drdp!R128)*DRFR!$D128)</f>
        <v>0</v>
      </c>
      <c r="G128" s="20">
        <f>Model!$W$4*((drdp!D128+drdp!M128)*DRFR!$B128+(drdp!G128+drdp!P128)*DRFR!$C128+(drdp!J128+drdp!S128)*DRFR!$D128)</f>
        <v>0</v>
      </c>
      <c r="H128" s="18">
        <f>Model!$W$4*((drdp!B128)*DRFR!$B128+(drdp!E128)*DRFR!$C128+(drdp!H128)*DRFR!$D128)</f>
        <v>-0.23219488185912843</v>
      </c>
      <c r="I128" s="18">
        <f>Model!$W$4*((drdp!C128)*DRFR!$B128+(drdp!F128)*DRFR!$C128+(drdp!I128)*DRFR!$D128)</f>
        <v>-0.19483463972924672</v>
      </c>
      <c r="J128" s="18">
        <f>Model!$W$4*((drdp!D128)*DRFR!$B128+(drdp!G128)*DRFR!$C128+(drdp!J128)*DRFR!$D128)</f>
        <v>0.17500000000000002</v>
      </c>
      <c r="K128" s="21">
        <f t="shared" si="14"/>
        <v>6.9961532803251196E-3</v>
      </c>
      <c r="L128" s="21">
        <f t="shared" si="15"/>
        <v>7.6983815807158285E-3</v>
      </c>
      <c r="M128" s="21">
        <f t="shared" si="16"/>
        <v>1.4174618960612856E-3</v>
      </c>
      <c r="N128" s="21">
        <f t="shared" si="17"/>
        <v>1.0126090990925873E-3</v>
      </c>
      <c r="O128" s="21">
        <f t="shared" si="18"/>
        <v>-2.5305723579021309E-4</v>
      </c>
      <c r="P128" s="21">
        <f t="shared" si="19"/>
        <v>1.7922100780809174E-3</v>
      </c>
      <c r="Q128" s="19">
        <f t="shared" si="20"/>
        <v>6.0910616441899733E-2</v>
      </c>
      <c r="R128" s="19">
        <f t="shared" si="21"/>
        <v>4.5658918419141194E-2</v>
      </c>
      <c r="S128" s="19">
        <f t="shared" si="22"/>
        <v>3.2042461896061289E-2</v>
      </c>
      <c r="T128" s="19">
        <f t="shared" si="23"/>
        <v>4.6252215253090881E-2</v>
      </c>
      <c r="U128" s="19">
        <f t="shared" si="24"/>
        <v>-4.088716156113769E-2</v>
      </c>
      <c r="V128" s="19">
        <f t="shared" si="25"/>
        <v>-3.2303851874537264E-2</v>
      </c>
    </row>
    <row r="129" spans="1:22" x14ac:dyDescent="0.25">
      <c r="A129" s="26">
        <f>Wellpath!E129</f>
        <v>12100</v>
      </c>
      <c r="B129" s="68">
        <v>1</v>
      </c>
      <c r="C129" s="22">
        <v>0</v>
      </c>
      <c r="D129" s="22">
        <v>0</v>
      </c>
      <c r="E129" s="20">
        <f>Model!$W$4*((drdp!B129+drdp!K129)*DRFR!$B129+(drdp!E129+drdp!N129)*DRFR!$C129+(drdp!H129+drdp!Q129)*DRFR!$D129)</f>
        <v>0</v>
      </c>
      <c r="F129" s="20">
        <f>Model!$W$4*((drdp!C129+drdp!L129)*DRFR!$B129+(drdp!F129+drdp!O129)*DRFR!$C129+(drdp!I129+drdp!R129)*DRFR!$D129)</f>
        <v>0</v>
      </c>
      <c r="G129" s="20">
        <f>Model!$W$4*((drdp!D129+drdp!M129)*DRFR!$B129+(drdp!G129+drdp!P129)*DRFR!$C129+(drdp!J129+drdp!S129)*DRFR!$D129)</f>
        <v>0</v>
      </c>
      <c r="H129" s="18">
        <f>Model!$W$4*((drdp!B129)*DRFR!$B129+(drdp!E129)*DRFR!$C129+(drdp!H129)*DRFR!$D129)</f>
        <v>-0.23219488185912843</v>
      </c>
      <c r="I129" s="18">
        <f>Model!$W$4*((drdp!C129)*DRFR!$B129+(drdp!F129)*DRFR!$C129+(drdp!I129)*DRFR!$D129)</f>
        <v>-0.19483463972924672</v>
      </c>
      <c r="J129" s="18">
        <f>Model!$W$4*((drdp!D129)*DRFR!$B129+(drdp!G129)*DRFR!$C129+(drdp!J129)*DRFR!$D129)</f>
        <v>0.17500000000000002</v>
      </c>
      <c r="K129" s="21">
        <f t="shared" si="14"/>
        <v>6.9961532803251196E-3</v>
      </c>
      <c r="L129" s="21">
        <f t="shared" si="15"/>
        <v>7.6983815807158285E-3</v>
      </c>
      <c r="M129" s="21">
        <f t="shared" si="16"/>
        <v>1.4174618960612856E-3</v>
      </c>
      <c r="N129" s="21">
        <f t="shared" si="17"/>
        <v>1.0126090990925873E-3</v>
      </c>
      <c r="O129" s="21">
        <f t="shared" si="18"/>
        <v>-2.5305723579021309E-4</v>
      </c>
      <c r="P129" s="21">
        <f t="shared" si="19"/>
        <v>1.7922100780809174E-3</v>
      </c>
      <c r="Q129" s="19">
        <f t="shared" si="20"/>
        <v>6.0910616441899733E-2</v>
      </c>
      <c r="R129" s="19">
        <f t="shared" si="21"/>
        <v>4.5658918419141194E-2</v>
      </c>
      <c r="S129" s="19">
        <f t="shared" si="22"/>
        <v>3.2042461896061289E-2</v>
      </c>
      <c r="T129" s="19">
        <f t="shared" si="23"/>
        <v>4.6252215253090881E-2</v>
      </c>
      <c r="U129" s="19">
        <f t="shared" si="24"/>
        <v>-4.088716156113769E-2</v>
      </c>
      <c r="V129" s="19">
        <f t="shared" si="25"/>
        <v>-3.2303851874537264E-2</v>
      </c>
    </row>
    <row r="130" spans="1:22" x14ac:dyDescent="0.25">
      <c r="A130" s="26">
        <f>Wellpath!E130</f>
        <v>12200</v>
      </c>
      <c r="B130" s="68">
        <v>1</v>
      </c>
      <c r="C130" s="22">
        <v>0</v>
      </c>
      <c r="D130" s="22">
        <v>0</v>
      </c>
      <c r="E130" s="20">
        <f>Model!$W$4*((drdp!B130+drdp!K130)*DRFR!$B130+(drdp!E130+drdp!N130)*DRFR!$C130+(drdp!H130+drdp!Q130)*DRFR!$D130)</f>
        <v>0</v>
      </c>
      <c r="F130" s="20">
        <f>Model!$W$4*((drdp!C130+drdp!L130)*DRFR!$B130+(drdp!F130+drdp!O130)*DRFR!$C130+(drdp!I130+drdp!R130)*DRFR!$D130)</f>
        <v>0</v>
      </c>
      <c r="G130" s="20">
        <f>Model!$W$4*((drdp!D130+drdp!M130)*DRFR!$B130+(drdp!G130+drdp!P130)*DRFR!$C130+(drdp!J130+drdp!S130)*DRFR!$D130)</f>
        <v>0</v>
      </c>
      <c r="H130" s="18">
        <f>Model!$W$4*((drdp!B130)*DRFR!$B130+(drdp!E130)*DRFR!$C130+(drdp!H130)*DRFR!$D130)</f>
        <v>-0.23219488185912843</v>
      </c>
      <c r="I130" s="18">
        <f>Model!$W$4*((drdp!C130)*DRFR!$B130+(drdp!F130)*DRFR!$C130+(drdp!I130)*DRFR!$D130)</f>
        <v>-0.19483463972924672</v>
      </c>
      <c r="J130" s="18">
        <f>Model!$W$4*((drdp!D130)*DRFR!$B130+(drdp!G130)*DRFR!$C130+(drdp!J130)*DRFR!$D130)</f>
        <v>0.17500000000000002</v>
      </c>
      <c r="K130" s="21">
        <f t="shared" si="14"/>
        <v>6.9961532803251196E-3</v>
      </c>
      <c r="L130" s="21">
        <f t="shared" si="15"/>
        <v>7.6983815807158285E-3</v>
      </c>
      <c r="M130" s="21">
        <f t="shared" si="16"/>
        <v>1.4174618960612856E-3</v>
      </c>
      <c r="N130" s="21">
        <f t="shared" si="17"/>
        <v>1.0126090990925873E-3</v>
      </c>
      <c r="O130" s="21">
        <f t="shared" si="18"/>
        <v>-2.5305723579021309E-4</v>
      </c>
      <c r="P130" s="21">
        <f t="shared" si="19"/>
        <v>1.7922100780809174E-3</v>
      </c>
      <c r="Q130" s="19">
        <f t="shared" si="20"/>
        <v>6.0910616441899733E-2</v>
      </c>
      <c r="R130" s="19">
        <f t="shared" si="21"/>
        <v>4.5658918419141194E-2</v>
      </c>
      <c r="S130" s="19">
        <f t="shared" si="22"/>
        <v>3.2042461896061289E-2</v>
      </c>
      <c r="T130" s="19">
        <f t="shared" si="23"/>
        <v>4.6252215253090881E-2</v>
      </c>
      <c r="U130" s="19">
        <f t="shared" si="24"/>
        <v>-4.088716156113769E-2</v>
      </c>
      <c r="V130" s="19">
        <f t="shared" si="25"/>
        <v>-3.2303851874537264E-2</v>
      </c>
    </row>
    <row r="131" spans="1:22" x14ac:dyDescent="0.25">
      <c r="A131" s="26">
        <f>Wellpath!E131</f>
        <v>12300</v>
      </c>
      <c r="B131" s="68">
        <v>1</v>
      </c>
      <c r="C131" s="22">
        <v>0</v>
      </c>
      <c r="D131" s="22">
        <v>0</v>
      </c>
      <c r="E131" s="20">
        <f>Model!$W$4*((drdp!B131+drdp!K131)*DRFR!$B131+(drdp!E131+drdp!N131)*DRFR!$C131+(drdp!H131+drdp!Q131)*DRFR!$D131)</f>
        <v>0</v>
      </c>
      <c r="F131" s="20">
        <f>Model!$W$4*((drdp!C131+drdp!L131)*DRFR!$B131+(drdp!F131+drdp!O131)*DRFR!$C131+(drdp!I131+drdp!R131)*DRFR!$D131)</f>
        <v>0</v>
      </c>
      <c r="G131" s="20">
        <f>Model!$W$4*((drdp!D131+drdp!M131)*DRFR!$B131+(drdp!G131+drdp!P131)*DRFR!$C131+(drdp!J131+drdp!S131)*DRFR!$D131)</f>
        <v>0</v>
      </c>
      <c r="H131" s="18">
        <f>Model!$W$4*((drdp!B131)*DRFR!$B131+(drdp!E131)*DRFR!$C131+(drdp!H131)*DRFR!$D131)</f>
        <v>-0.23219488185912843</v>
      </c>
      <c r="I131" s="18">
        <f>Model!$W$4*((drdp!C131)*DRFR!$B131+(drdp!F131)*DRFR!$C131+(drdp!I131)*DRFR!$D131)</f>
        <v>-0.19483463972924672</v>
      </c>
      <c r="J131" s="18">
        <f>Model!$W$4*((drdp!D131)*DRFR!$B131+(drdp!G131)*DRFR!$C131+(drdp!J131)*DRFR!$D131)</f>
        <v>0.17500000000000002</v>
      </c>
      <c r="K131" s="21">
        <f t="shared" si="14"/>
        <v>6.9961532803251196E-3</v>
      </c>
      <c r="L131" s="21">
        <f t="shared" si="15"/>
        <v>7.6983815807158285E-3</v>
      </c>
      <c r="M131" s="21">
        <f t="shared" si="16"/>
        <v>1.4174618960612856E-3</v>
      </c>
      <c r="N131" s="21">
        <f t="shared" si="17"/>
        <v>1.0126090990925873E-3</v>
      </c>
      <c r="O131" s="21">
        <f t="shared" si="18"/>
        <v>-2.5305723579021309E-4</v>
      </c>
      <c r="P131" s="21">
        <f t="shared" si="19"/>
        <v>1.7922100780809174E-3</v>
      </c>
      <c r="Q131" s="19">
        <f t="shared" si="20"/>
        <v>6.0910616441899733E-2</v>
      </c>
      <c r="R131" s="19">
        <f t="shared" si="21"/>
        <v>4.5658918419141194E-2</v>
      </c>
      <c r="S131" s="19">
        <f t="shared" si="22"/>
        <v>3.2042461896061289E-2</v>
      </c>
      <c r="T131" s="19">
        <f t="shared" si="23"/>
        <v>4.6252215253090881E-2</v>
      </c>
      <c r="U131" s="19">
        <f t="shared" si="24"/>
        <v>-4.088716156113769E-2</v>
      </c>
      <c r="V131" s="19">
        <f t="shared" si="25"/>
        <v>-3.2303851874537264E-2</v>
      </c>
    </row>
    <row r="132" spans="1:22" x14ac:dyDescent="0.25">
      <c r="A132" s="26">
        <f>Wellpath!E132</f>
        <v>12400</v>
      </c>
      <c r="B132" s="68">
        <v>1</v>
      </c>
      <c r="C132" s="22">
        <v>0</v>
      </c>
      <c r="D132" s="22">
        <v>0</v>
      </c>
      <c r="E132" s="20">
        <f>Model!$W$4*((drdp!B132+drdp!K132)*DRFR!$B132+(drdp!E132+drdp!N132)*DRFR!$C132+(drdp!H132+drdp!Q132)*DRFR!$D132)</f>
        <v>0</v>
      </c>
      <c r="F132" s="20">
        <f>Model!$W$4*((drdp!C132+drdp!L132)*DRFR!$B132+(drdp!F132+drdp!O132)*DRFR!$C132+(drdp!I132+drdp!R132)*DRFR!$D132)</f>
        <v>0</v>
      </c>
      <c r="G132" s="20">
        <f>Model!$W$4*((drdp!D132+drdp!M132)*DRFR!$B132+(drdp!G132+drdp!P132)*DRFR!$C132+(drdp!J132+drdp!S132)*DRFR!$D132)</f>
        <v>0</v>
      </c>
      <c r="H132" s="18">
        <f>Model!$W$4*((drdp!B132)*DRFR!$B132+(drdp!E132)*DRFR!$C132+(drdp!H132)*DRFR!$D132)</f>
        <v>-0.23219488185912843</v>
      </c>
      <c r="I132" s="18">
        <f>Model!$W$4*((drdp!C132)*DRFR!$B132+(drdp!F132)*DRFR!$C132+(drdp!I132)*DRFR!$D132)</f>
        <v>-0.19483463972924672</v>
      </c>
      <c r="J132" s="18">
        <f>Model!$W$4*((drdp!D132)*DRFR!$B132+(drdp!G132)*DRFR!$C132+(drdp!J132)*DRFR!$D132)</f>
        <v>0.17500000000000002</v>
      </c>
      <c r="K132" s="21">
        <f t="shared" ref="K132:K133" si="26">K131+E132^2</f>
        <v>6.9961532803251196E-3</v>
      </c>
      <c r="L132" s="21">
        <f t="shared" ref="L132:L133" si="27">L131+F132^2</f>
        <v>7.6983815807158285E-3</v>
      </c>
      <c r="M132" s="21">
        <f t="shared" ref="M132:M133" si="28">M131+G132^2</f>
        <v>1.4174618960612856E-3</v>
      </c>
      <c r="N132" s="21">
        <f t="shared" ref="N132:N133" si="29">N131+E132*F132</f>
        <v>1.0126090990925873E-3</v>
      </c>
      <c r="O132" s="21">
        <f t="shared" ref="O132:O133" si="30">O131+E132*G132</f>
        <v>-2.5305723579021309E-4</v>
      </c>
      <c r="P132" s="21">
        <f t="shared" ref="P132:P133" si="31">P131+F132*G132</f>
        <v>1.7922100780809174E-3</v>
      </c>
      <c r="Q132" s="19">
        <f t="shared" si="20"/>
        <v>6.0910616441899733E-2</v>
      </c>
      <c r="R132" s="19">
        <f t="shared" si="21"/>
        <v>4.5658918419141194E-2</v>
      </c>
      <c r="S132" s="19">
        <f t="shared" si="22"/>
        <v>3.2042461896061289E-2</v>
      </c>
      <c r="T132" s="19">
        <f t="shared" si="23"/>
        <v>4.6252215253090881E-2</v>
      </c>
      <c r="U132" s="19">
        <f t="shared" si="24"/>
        <v>-4.088716156113769E-2</v>
      </c>
      <c r="V132" s="19">
        <f t="shared" si="25"/>
        <v>-3.2303851874537264E-2</v>
      </c>
    </row>
    <row r="133" spans="1:22" x14ac:dyDescent="0.25">
      <c r="A133" s="26">
        <f>Wellpath!E133</f>
        <v>12500</v>
      </c>
      <c r="B133" s="68">
        <v>1</v>
      </c>
      <c r="C133" s="22">
        <v>0</v>
      </c>
      <c r="D133" s="22">
        <v>0</v>
      </c>
      <c r="E133" s="20">
        <f>Model!$W$4*((drdp!B133+drdp!K133)*DRFR!$B133+(drdp!E133+drdp!N133)*DRFR!$C133+(drdp!H133+drdp!Q133)*DRFR!$D133)</f>
        <v>-0.11609744092956421</v>
      </c>
      <c r="F133" s="20">
        <f>Model!$W$4*((drdp!C133+drdp!L133)*DRFR!$B133+(drdp!F133+drdp!O133)*DRFR!$C133+(drdp!I133+drdp!R133)*DRFR!$D133)</f>
        <v>-9.7417319864623361E-2</v>
      </c>
      <c r="G133" s="20">
        <f>Model!$W$4*((drdp!D133+drdp!M133)*DRFR!$B133+(drdp!G133+drdp!P133)*DRFR!$C133+(drdp!J133+drdp!S133)*DRFR!$D133)</f>
        <v>-8.7499999999999953E-2</v>
      </c>
      <c r="H133" s="18">
        <f>Model!$W$4*((drdp!B133)*DRFR!$B133+(drdp!E133)*DRFR!$C133+(drdp!H133)*DRFR!$D133)</f>
        <v>-0.23219488185912843</v>
      </c>
      <c r="I133" s="18">
        <f>Model!$W$4*((drdp!C133)*DRFR!$B133+(drdp!F133)*DRFR!$C133+(drdp!I133)*DRFR!$D133)</f>
        <v>-0.19483463972924672</v>
      </c>
      <c r="J133" s="18">
        <f>Model!$W$4*((drdp!D133)*DRFR!$B133+(drdp!G133)*DRFR!$C133+(drdp!J133)*DRFR!$D133)</f>
        <v>0.17500000000000002</v>
      </c>
      <c r="K133" s="21">
        <f t="shared" si="26"/>
        <v>2.0474769070718771E-2</v>
      </c>
      <c r="L133" s="21">
        <f t="shared" si="27"/>
        <v>1.718851579032217E-2</v>
      </c>
      <c r="M133" s="21">
        <f t="shared" si="28"/>
        <v>9.0737118960612772E-3</v>
      </c>
      <c r="N133" s="21">
        <f t="shared" si="29"/>
        <v>1.2322510637592161E-2</v>
      </c>
      <c r="O133" s="21">
        <f t="shared" si="30"/>
        <v>9.9054688455466507E-3</v>
      </c>
      <c r="P133" s="21">
        <f t="shared" si="31"/>
        <v>1.0316225566235456E-2</v>
      </c>
      <c r="Q133" s="19">
        <f t="shared" ref="Q133" si="32">K132+H133^2</f>
        <v>6.0910616441899733E-2</v>
      </c>
      <c r="R133" s="19">
        <f t="shared" ref="R133" si="33">L132+I133^2</f>
        <v>4.5658918419141194E-2</v>
      </c>
      <c r="S133" s="19">
        <f t="shared" ref="S133" si="34">M132+J133^2</f>
        <v>3.2042461896061289E-2</v>
      </c>
      <c r="T133" s="19">
        <f t="shared" ref="T133" si="35">N132+H133*I133</f>
        <v>4.6252215253090881E-2</v>
      </c>
      <c r="U133" s="19">
        <f t="shared" ref="U133" si="36">O132+H133*J133</f>
        <v>-4.088716156113769E-2</v>
      </c>
      <c r="V133" s="19">
        <f t="shared" ref="V133" si="37">P132+I133*J133</f>
        <v>-3.2303851874537264E-2</v>
      </c>
    </row>
    <row r="134" spans="1:22" x14ac:dyDescent="0.25">
      <c r="A134" s="26"/>
      <c r="K134" s="21"/>
      <c r="L134" s="21"/>
      <c r="M134" s="21"/>
      <c r="N134" s="21"/>
      <c r="O134" s="21"/>
      <c r="P134" s="21"/>
    </row>
    <row r="135" spans="1:22" x14ac:dyDescent="0.25">
      <c r="A135" s="26"/>
      <c r="K135" s="21"/>
      <c r="L135" s="21"/>
      <c r="M135" s="21"/>
      <c r="N135" s="21"/>
      <c r="O135" s="21"/>
      <c r="P135" s="21"/>
    </row>
    <row r="136" spans="1:22" x14ac:dyDescent="0.25">
      <c r="A136" s="26"/>
      <c r="K136" s="21"/>
      <c r="L136" s="21"/>
      <c r="M136" s="21"/>
      <c r="N136" s="21"/>
      <c r="O136" s="21"/>
      <c r="P136" s="21"/>
    </row>
    <row r="137" spans="1:22" x14ac:dyDescent="0.25">
      <c r="A137" s="26"/>
      <c r="K137" s="21"/>
      <c r="L137" s="21"/>
      <c r="M137" s="21"/>
      <c r="N137" s="21"/>
      <c r="O137" s="21"/>
      <c r="P137" s="21"/>
    </row>
    <row r="138" spans="1:22" x14ac:dyDescent="0.25">
      <c r="A138" s="26"/>
      <c r="K138" s="21"/>
      <c r="L138" s="21"/>
      <c r="M138" s="21"/>
      <c r="N138" s="21"/>
      <c r="O138" s="21"/>
      <c r="P138" s="21"/>
    </row>
    <row r="139" spans="1:22" x14ac:dyDescent="0.25">
      <c r="A139" s="26"/>
      <c r="K139" s="21"/>
      <c r="L139" s="21"/>
      <c r="M139" s="21"/>
      <c r="N139" s="21"/>
      <c r="O139" s="21"/>
      <c r="P139" s="21"/>
    </row>
    <row r="140" spans="1:22" x14ac:dyDescent="0.25">
      <c r="A140" s="26"/>
      <c r="K140" s="21"/>
      <c r="L140" s="21"/>
      <c r="M140" s="21"/>
      <c r="N140" s="21"/>
      <c r="O140" s="21"/>
      <c r="P140" s="21"/>
    </row>
    <row r="141" spans="1:22" x14ac:dyDescent="0.25">
      <c r="A141" s="26"/>
      <c r="K141" s="21"/>
      <c r="L141" s="21"/>
      <c r="M141" s="21"/>
      <c r="N141" s="21"/>
      <c r="O141" s="21"/>
      <c r="P141" s="21"/>
    </row>
    <row r="142" spans="1:22" x14ac:dyDescent="0.25">
      <c r="A142" s="26"/>
      <c r="K142" s="21"/>
      <c r="L142" s="21"/>
      <c r="M142" s="21"/>
      <c r="N142" s="21"/>
      <c r="O142" s="21"/>
      <c r="P142" s="21"/>
    </row>
    <row r="143" spans="1:22" x14ac:dyDescent="0.25">
      <c r="A143" s="26"/>
      <c r="K143" s="21"/>
      <c r="L143" s="21"/>
      <c r="M143" s="21"/>
      <c r="N143" s="21"/>
      <c r="O143" s="21"/>
      <c r="P143" s="21"/>
    </row>
    <row r="144" spans="1:22" x14ac:dyDescent="0.25">
      <c r="A144" s="26"/>
      <c r="K144" s="21"/>
      <c r="L144" s="21"/>
      <c r="M144" s="21"/>
      <c r="N144" s="21"/>
      <c r="O144" s="21"/>
      <c r="P144" s="21"/>
    </row>
    <row r="145" spans="1:16" x14ac:dyDescent="0.25">
      <c r="A145" s="26"/>
      <c r="K145" s="21"/>
      <c r="L145" s="21"/>
      <c r="M145" s="21"/>
      <c r="N145" s="21"/>
      <c r="O145" s="21"/>
      <c r="P145" s="21"/>
    </row>
    <row r="146" spans="1:16" x14ac:dyDescent="0.25">
      <c r="A146" s="26"/>
      <c r="K146" s="21"/>
      <c r="L146" s="21"/>
      <c r="M146" s="21"/>
      <c r="N146" s="21"/>
      <c r="O146" s="21"/>
      <c r="P146" s="21"/>
    </row>
    <row r="147" spans="1:16" x14ac:dyDescent="0.25">
      <c r="A147" s="26"/>
      <c r="K147" s="21"/>
      <c r="L147" s="21"/>
      <c r="M147" s="21"/>
      <c r="N147" s="21"/>
      <c r="O147" s="21"/>
      <c r="P147" s="21"/>
    </row>
    <row r="148" spans="1:16" x14ac:dyDescent="0.25">
      <c r="A148" s="26"/>
      <c r="K148" s="21"/>
      <c r="L148" s="21"/>
      <c r="M148" s="21"/>
      <c r="N148" s="21"/>
      <c r="O148" s="21"/>
      <c r="P148" s="21"/>
    </row>
    <row r="149" spans="1:16" x14ac:dyDescent="0.25">
      <c r="A149" s="26"/>
      <c r="K149" s="21"/>
      <c r="L149" s="21"/>
      <c r="M149" s="21"/>
      <c r="N149" s="21"/>
      <c r="O149" s="21"/>
      <c r="P149" s="21"/>
    </row>
    <row r="150" spans="1:16" x14ac:dyDescent="0.25">
      <c r="A150" s="26"/>
      <c r="K150" s="21"/>
      <c r="L150" s="21"/>
      <c r="M150" s="21"/>
      <c r="N150" s="21"/>
      <c r="O150" s="21"/>
      <c r="P150" s="21"/>
    </row>
    <row r="151" spans="1:16" x14ac:dyDescent="0.25">
      <c r="A151" s="26"/>
      <c r="K151" s="21"/>
      <c r="L151" s="21"/>
      <c r="M151" s="21"/>
      <c r="N151" s="21"/>
      <c r="O151" s="21"/>
      <c r="P151" s="21"/>
    </row>
    <row r="152" spans="1:16" x14ac:dyDescent="0.25">
      <c r="A152" s="26"/>
      <c r="K152" s="21"/>
      <c r="L152" s="21"/>
      <c r="M152" s="21"/>
      <c r="N152" s="21"/>
      <c r="O152" s="21"/>
      <c r="P152" s="21"/>
    </row>
    <row r="153" spans="1:16" x14ac:dyDescent="0.25">
      <c r="A153" s="26"/>
      <c r="K153" s="21"/>
      <c r="L153" s="21"/>
      <c r="M153" s="21"/>
      <c r="N153" s="21"/>
      <c r="O153" s="21"/>
      <c r="P153" s="21"/>
    </row>
    <row r="154" spans="1:16" x14ac:dyDescent="0.25">
      <c r="A154" s="26"/>
      <c r="K154" s="21"/>
      <c r="L154" s="21"/>
      <c r="M154" s="21"/>
      <c r="N154" s="21"/>
      <c r="O154" s="21"/>
      <c r="P154" s="21"/>
    </row>
    <row r="155" spans="1:16" x14ac:dyDescent="0.25">
      <c r="A155" s="26"/>
      <c r="K155" s="21"/>
      <c r="L155" s="21"/>
      <c r="M155" s="21"/>
      <c r="N155" s="21"/>
      <c r="O155" s="21"/>
      <c r="P155" s="21"/>
    </row>
    <row r="156" spans="1:16" x14ac:dyDescent="0.25">
      <c r="A156" s="26"/>
      <c r="K156" s="21"/>
      <c r="L156" s="21"/>
      <c r="M156" s="21"/>
      <c r="N156" s="21"/>
      <c r="O156" s="21"/>
      <c r="P156" s="21"/>
    </row>
    <row r="157" spans="1:16" x14ac:dyDescent="0.25">
      <c r="A157" s="26"/>
      <c r="K157" s="21"/>
      <c r="L157" s="21"/>
      <c r="M157" s="21"/>
      <c r="N157" s="21"/>
      <c r="O157" s="21"/>
      <c r="P157" s="21"/>
    </row>
    <row r="158" spans="1:16" x14ac:dyDescent="0.25">
      <c r="A158" s="26"/>
      <c r="K158" s="21"/>
      <c r="L158" s="21"/>
      <c r="M158" s="21"/>
      <c r="N158" s="21"/>
      <c r="O158" s="21"/>
      <c r="P158" s="21"/>
    </row>
    <row r="159" spans="1:16" x14ac:dyDescent="0.25">
      <c r="A159" s="26"/>
      <c r="K159" s="21"/>
      <c r="L159" s="21"/>
      <c r="M159" s="21"/>
      <c r="N159" s="21"/>
      <c r="O159" s="21"/>
      <c r="P159" s="21"/>
    </row>
    <row r="160" spans="1:16" x14ac:dyDescent="0.25">
      <c r="A160" s="26"/>
      <c r="K160" s="21"/>
      <c r="L160" s="21"/>
      <c r="M160" s="21"/>
      <c r="N160" s="21"/>
      <c r="O160" s="21"/>
      <c r="P160" s="21"/>
    </row>
    <row r="161" spans="1:16" x14ac:dyDescent="0.25">
      <c r="A161" s="26"/>
      <c r="K161" s="21"/>
      <c r="L161" s="21"/>
      <c r="M161" s="21"/>
      <c r="N161" s="21"/>
      <c r="O161" s="21"/>
      <c r="P161" s="21"/>
    </row>
    <row r="162" spans="1:16" x14ac:dyDescent="0.25">
      <c r="A162" s="26"/>
      <c r="K162" s="21"/>
      <c r="L162" s="21"/>
      <c r="M162" s="21"/>
      <c r="N162" s="21"/>
      <c r="O162" s="21"/>
      <c r="P162" s="21"/>
    </row>
    <row r="163" spans="1:16" x14ac:dyDescent="0.25">
      <c r="A163" s="26"/>
      <c r="K163" s="21"/>
      <c r="L163" s="21"/>
      <c r="M163" s="21"/>
      <c r="N163" s="21"/>
      <c r="O163" s="21"/>
      <c r="P163" s="21"/>
    </row>
    <row r="164" spans="1:16" x14ac:dyDescent="0.25">
      <c r="A164" s="26"/>
      <c r="K164" s="21"/>
      <c r="L164" s="21"/>
      <c r="M164" s="21"/>
      <c r="N164" s="21"/>
      <c r="O164" s="21"/>
      <c r="P164" s="21"/>
    </row>
    <row r="165" spans="1:16" x14ac:dyDescent="0.25">
      <c r="A165" s="26"/>
      <c r="K165" s="21"/>
      <c r="L165" s="21"/>
      <c r="M165" s="21"/>
      <c r="N165" s="21"/>
      <c r="O165" s="21"/>
      <c r="P165" s="21"/>
    </row>
    <row r="166" spans="1:16" x14ac:dyDescent="0.25">
      <c r="A166" s="26"/>
      <c r="K166" s="21"/>
      <c r="L166" s="21"/>
      <c r="M166" s="21"/>
      <c r="N166" s="21"/>
      <c r="O166" s="21"/>
      <c r="P166" s="21"/>
    </row>
    <row r="167" spans="1:16" x14ac:dyDescent="0.25">
      <c r="A167" s="26"/>
      <c r="K167" s="21"/>
      <c r="L167" s="21"/>
      <c r="M167" s="21"/>
      <c r="N167" s="21"/>
      <c r="O167" s="21"/>
      <c r="P167" s="21"/>
    </row>
    <row r="168" spans="1:16" x14ac:dyDescent="0.25">
      <c r="A168" s="26"/>
      <c r="K168" s="21"/>
      <c r="L168" s="21"/>
      <c r="M168" s="21"/>
      <c r="N168" s="21"/>
      <c r="O168" s="21"/>
      <c r="P168" s="21"/>
    </row>
    <row r="169" spans="1:16" x14ac:dyDescent="0.25">
      <c r="A169" s="26"/>
      <c r="K169" s="21"/>
      <c r="L169" s="21"/>
      <c r="M169" s="21"/>
      <c r="N169" s="21"/>
      <c r="O169" s="21"/>
      <c r="P169" s="21"/>
    </row>
    <row r="170" spans="1:16" x14ac:dyDescent="0.25">
      <c r="A170" s="26"/>
      <c r="K170" s="21"/>
      <c r="L170" s="21"/>
      <c r="M170" s="21"/>
      <c r="N170" s="21"/>
      <c r="O170" s="21"/>
      <c r="P170" s="21"/>
    </row>
    <row r="171" spans="1:16" x14ac:dyDescent="0.25">
      <c r="A171" s="26"/>
      <c r="K171" s="21"/>
      <c r="L171" s="21"/>
      <c r="M171" s="21"/>
      <c r="N171" s="21"/>
      <c r="O171" s="21"/>
      <c r="P171" s="21"/>
    </row>
    <row r="172" spans="1:16" x14ac:dyDescent="0.25">
      <c r="A172" s="26"/>
      <c r="K172" s="21"/>
      <c r="L172" s="21"/>
      <c r="M172" s="21"/>
      <c r="N172" s="21"/>
      <c r="O172" s="21"/>
      <c r="P172" s="21"/>
    </row>
    <row r="173" spans="1:16" x14ac:dyDescent="0.25">
      <c r="A173" s="26"/>
      <c r="K173" s="21"/>
      <c r="L173" s="21"/>
      <c r="M173" s="21"/>
      <c r="N173" s="21"/>
      <c r="O173" s="21"/>
      <c r="P173" s="21"/>
    </row>
    <row r="174" spans="1:16" x14ac:dyDescent="0.25">
      <c r="A174" s="26"/>
      <c r="K174" s="21"/>
      <c r="L174" s="21"/>
      <c r="M174" s="21"/>
      <c r="N174" s="21"/>
      <c r="O174" s="21"/>
      <c r="P174" s="21"/>
    </row>
    <row r="175" spans="1:16" x14ac:dyDescent="0.25">
      <c r="A175" s="26"/>
      <c r="K175" s="21"/>
      <c r="L175" s="21"/>
      <c r="M175" s="21"/>
      <c r="N175" s="21"/>
      <c r="O175" s="21"/>
      <c r="P175" s="21"/>
    </row>
    <row r="176" spans="1:16" x14ac:dyDescent="0.25">
      <c r="A176" s="26"/>
      <c r="K176" s="21"/>
      <c r="L176" s="21"/>
      <c r="M176" s="21"/>
      <c r="N176" s="21"/>
      <c r="O176" s="21"/>
      <c r="P176" s="21"/>
    </row>
    <row r="177" spans="1:16" x14ac:dyDescent="0.25">
      <c r="A177" s="26"/>
      <c r="K177" s="21"/>
      <c r="L177" s="21"/>
      <c r="M177" s="21"/>
      <c r="N177" s="21"/>
      <c r="O177" s="21"/>
      <c r="P177" s="21"/>
    </row>
    <row r="178" spans="1:16" x14ac:dyDescent="0.25">
      <c r="A178" s="26"/>
      <c r="K178" s="21"/>
      <c r="L178" s="21"/>
      <c r="M178" s="21"/>
      <c r="N178" s="21"/>
      <c r="O178" s="21"/>
      <c r="P178" s="21"/>
    </row>
    <row r="179" spans="1:16" x14ac:dyDescent="0.25">
      <c r="A179" s="26"/>
      <c r="K179" s="21"/>
      <c r="L179" s="21"/>
      <c r="M179" s="21"/>
      <c r="N179" s="21"/>
      <c r="O179" s="21"/>
      <c r="P179" s="21"/>
    </row>
    <row r="180" spans="1:16" x14ac:dyDescent="0.25">
      <c r="A180" s="26"/>
      <c r="K180" s="21"/>
      <c r="L180" s="21"/>
      <c r="M180" s="21"/>
      <c r="N180" s="21"/>
      <c r="O180" s="21"/>
      <c r="P180" s="21"/>
    </row>
    <row r="181" spans="1:16" x14ac:dyDescent="0.25">
      <c r="A181" s="26"/>
      <c r="K181" s="21"/>
      <c r="L181" s="21"/>
      <c r="M181" s="21"/>
      <c r="N181" s="21"/>
      <c r="O181" s="21"/>
      <c r="P181" s="21"/>
    </row>
    <row r="182" spans="1:16" x14ac:dyDescent="0.25">
      <c r="A182" s="26"/>
      <c r="K182" s="21"/>
      <c r="L182" s="21"/>
      <c r="M182" s="21"/>
      <c r="N182" s="21"/>
      <c r="O182" s="21"/>
      <c r="P182" s="21"/>
    </row>
    <row r="183" spans="1:16" x14ac:dyDescent="0.25">
      <c r="A183" s="26"/>
      <c r="K183" s="21"/>
      <c r="L183" s="21"/>
      <c r="M183" s="21"/>
      <c r="N183" s="21"/>
      <c r="O183" s="21"/>
      <c r="P183" s="21"/>
    </row>
    <row r="184" spans="1:16" x14ac:dyDescent="0.25">
      <c r="A184" s="26"/>
      <c r="K184" s="21"/>
      <c r="L184" s="21"/>
      <c r="M184" s="21"/>
      <c r="N184" s="21"/>
      <c r="O184" s="21"/>
      <c r="P184" s="21"/>
    </row>
    <row r="185" spans="1:16" x14ac:dyDescent="0.25">
      <c r="A185" s="26"/>
      <c r="K185" s="21"/>
      <c r="L185" s="21"/>
      <c r="M185" s="21"/>
      <c r="N185" s="21"/>
      <c r="O185" s="21"/>
      <c r="P185" s="21"/>
    </row>
    <row r="186" spans="1:16" x14ac:dyDescent="0.25">
      <c r="A186" s="26"/>
      <c r="K186" s="21"/>
      <c r="L186" s="21"/>
      <c r="M186" s="21"/>
      <c r="N186" s="21"/>
      <c r="O186" s="21"/>
      <c r="P186" s="21"/>
    </row>
    <row r="187" spans="1:16" x14ac:dyDescent="0.25">
      <c r="A187" s="26"/>
      <c r="K187" s="21"/>
      <c r="L187" s="21"/>
      <c r="M187" s="21"/>
      <c r="N187" s="21"/>
      <c r="O187" s="21"/>
      <c r="P187" s="21"/>
    </row>
    <row r="188" spans="1:16" x14ac:dyDescent="0.25">
      <c r="A188" s="26"/>
      <c r="K188" s="21"/>
      <c r="L188" s="21"/>
      <c r="M188" s="21"/>
      <c r="N188" s="21"/>
      <c r="O188" s="21"/>
      <c r="P188" s="21"/>
    </row>
    <row r="189" spans="1:16" x14ac:dyDescent="0.25">
      <c r="A189" s="26"/>
      <c r="K189" s="21"/>
      <c r="L189" s="21"/>
      <c r="M189" s="21"/>
      <c r="N189" s="21"/>
      <c r="O189" s="21"/>
      <c r="P189" s="21"/>
    </row>
    <row r="190" spans="1:16" x14ac:dyDescent="0.25">
      <c r="A190" s="26"/>
      <c r="K190" s="21"/>
      <c r="L190" s="21"/>
      <c r="M190" s="21"/>
      <c r="N190" s="21"/>
      <c r="O190" s="21"/>
      <c r="P190" s="21"/>
    </row>
    <row r="191" spans="1:16" x14ac:dyDescent="0.25">
      <c r="A191" s="26"/>
      <c r="K191" s="21"/>
      <c r="L191" s="21"/>
      <c r="M191" s="21"/>
      <c r="N191" s="21"/>
      <c r="O191" s="21"/>
      <c r="P191" s="21"/>
    </row>
    <row r="192" spans="1:16" x14ac:dyDescent="0.25">
      <c r="A192" s="26"/>
      <c r="K192" s="21"/>
      <c r="L192" s="21"/>
      <c r="M192" s="21"/>
      <c r="N192" s="21"/>
      <c r="O192" s="21"/>
      <c r="P192" s="21"/>
    </row>
    <row r="193" spans="1:16" x14ac:dyDescent="0.25">
      <c r="A193" s="26"/>
      <c r="K193" s="21"/>
      <c r="L193" s="21"/>
      <c r="M193" s="21"/>
      <c r="N193" s="21"/>
      <c r="O193" s="21"/>
      <c r="P193" s="21"/>
    </row>
    <row r="194" spans="1:16" x14ac:dyDescent="0.25">
      <c r="A194" s="26"/>
      <c r="K194" s="21"/>
      <c r="L194" s="21"/>
      <c r="M194" s="21"/>
      <c r="N194" s="21"/>
      <c r="O194" s="21"/>
      <c r="P194" s="21"/>
    </row>
    <row r="195" spans="1:16" x14ac:dyDescent="0.25">
      <c r="A195" s="26"/>
      <c r="K195" s="21"/>
      <c r="L195" s="21"/>
      <c r="M195" s="21"/>
      <c r="N195" s="21"/>
      <c r="O195" s="21"/>
      <c r="P195" s="21"/>
    </row>
    <row r="196" spans="1:16" x14ac:dyDescent="0.25">
      <c r="A196" s="26"/>
      <c r="K196" s="21"/>
      <c r="L196" s="21"/>
      <c r="M196" s="21"/>
      <c r="N196" s="21"/>
      <c r="O196" s="21"/>
      <c r="P196" s="21"/>
    </row>
    <row r="197" spans="1:16" x14ac:dyDescent="0.25">
      <c r="A197" s="26"/>
      <c r="K197" s="21"/>
      <c r="L197" s="21"/>
      <c r="M197" s="21"/>
      <c r="N197" s="21"/>
      <c r="O197" s="21"/>
      <c r="P197" s="21"/>
    </row>
    <row r="198" spans="1:16" x14ac:dyDescent="0.25">
      <c r="A198" s="26"/>
      <c r="K198" s="21"/>
      <c r="L198" s="21"/>
      <c r="M198" s="21"/>
      <c r="N198" s="21"/>
      <c r="O198" s="21"/>
      <c r="P198" s="21"/>
    </row>
    <row r="199" spans="1:16" x14ac:dyDescent="0.25">
      <c r="A199" s="26"/>
      <c r="K199" s="21"/>
      <c r="L199" s="21"/>
      <c r="M199" s="21"/>
      <c r="N199" s="21"/>
      <c r="O199" s="21"/>
      <c r="P199" s="21"/>
    </row>
    <row r="200" spans="1:16" x14ac:dyDescent="0.25">
      <c r="A200" s="26"/>
      <c r="K200" s="21"/>
      <c r="L200" s="21"/>
      <c r="M200" s="21"/>
      <c r="N200" s="21"/>
      <c r="O200" s="21"/>
      <c r="P200" s="21"/>
    </row>
    <row r="201" spans="1:16" x14ac:dyDescent="0.25">
      <c r="A201" s="26"/>
      <c r="K201" s="21"/>
      <c r="L201" s="21"/>
      <c r="M201" s="21"/>
      <c r="N201" s="21"/>
      <c r="O201" s="21"/>
      <c r="P201" s="21"/>
    </row>
    <row r="202" spans="1:16" x14ac:dyDescent="0.25">
      <c r="A202" s="26"/>
      <c r="K202" s="21"/>
      <c r="L202" s="21"/>
      <c r="M202" s="21"/>
      <c r="N202" s="21"/>
      <c r="O202" s="21"/>
      <c r="P202" s="21"/>
    </row>
    <row r="203" spans="1:16" x14ac:dyDescent="0.25">
      <c r="A203" s="26"/>
      <c r="K203" s="21"/>
      <c r="L203" s="21"/>
      <c r="M203" s="21"/>
      <c r="N203" s="21"/>
      <c r="O203" s="21"/>
      <c r="P203" s="21"/>
    </row>
    <row r="204" spans="1:16" x14ac:dyDescent="0.25">
      <c r="A204" s="26"/>
      <c r="K204" s="21"/>
      <c r="L204" s="21"/>
      <c r="M204" s="21"/>
      <c r="N204" s="21"/>
      <c r="O204" s="21"/>
      <c r="P204" s="21"/>
    </row>
    <row r="205" spans="1:16" x14ac:dyDescent="0.25">
      <c r="A205" s="26"/>
      <c r="K205" s="21"/>
      <c r="L205" s="21"/>
      <c r="M205" s="21"/>
      <c r="N205" s="21"/>
      <c r="O205" s="21"/>
      <c r="P205" s="21"/>
    </row>
    <row r="206" spans="1:16" x14ac:dyDescent="0.25">
      <c r="A206" s="26"/>
      <c r="K206" s="21"/>
      <c r="L206" s="21"/>
      <c r="M206" s="21"/>
      <c r="N206" s="21"/>
      <c r="O206" s="21"/>
      <c r="P206" s="21"/>
    </row>
    <row r="207" spans="1:16" x14ac:dyDescent="0.25">
      <c r="A207" s="26"/>
      <c r="K207" s="21"/>
      <c r="L207" s="21"/>
      <c r="M207" s="21"/>
      <c r="N207" s="21"/>
      <c r="O207" s="21"/>
      <c r="P207" s="21"/>
    </row>
    <row r="208" spans="1:16" x14ac:dyDescent="0.25">
      <c r="A208" s="26"/>
      <c r="K208" s="21"/>
      <c r="L208" s="21"/>
      <c r="M208" s="21"/>
      <c r="N208" s="21"/>
      <c r="O208" s="21"/>
      <c r="P208" s="21"/>
    </row>
    <row r="209" spans="1:16" x14ac:dyDescent="0.25">
      <c r="A209" s="26"/>
      <c r="K209" s="21"/>
      <c r="L209" s="21"/>
      <c r="M209" s="21"/>
      <c r="N209" s="21"/>
      <c r="O209" s="21"/>
      <c r="P209" s="21"/>
    </row>
    <row r="210" spans="1:16" x14ac:dyDescent="0.25">
      <c r="A210" s="26"/>
      <c r="K210" s="21"/>
      <c r="L210" s="21"/>
      <c r="M210" s="21"/>
      <c r="N210" s="21"/>
      <c r="O210" s="21"/>
      <c r="P210" s="21"/>
    </row>
    <row r="211" spans="1:16" x14ac:dyDescent="0.25">
      <c r="A211" s="26"/>
      <c r="K211" s="21"/>
      <c r="L211" s="21"/>
      <c r="M211" s="21"/>
      <c r="N211" s="21"/>
      <c r="O211" s="21"/>
      <c r="P211" s="21"/>
    </row>
    <row r="212" spans="1:16" x14ac:dyDescent="0.25">
      <c r="A212" s="26"/>
      <c r="K212" s="21"/>
      <c r="L212" s="21"/>
      <c r="M212" s="21"/>
      <c r="N212" s="21"/>
      <c r="O212" s="21"/>
      <c r="P212" s="21"/>
    </row>
    <row r="213" spans="1:16" x14ac:dyDescent="0.25">
      <c r="A213" s="26"/>
      <c r="K213" s="21"/>
      <c r="L213" s="21"/>
      <c r="M213" s="21"/>
      <c r="N213" s="21"/>
      <c r="O213" s="21"/>
      <c r="P213" s="21"/>
    </row>
    <row r="214" spans="1:16" x14ac:dyDescent="0.25">
      <c r="A214" s="26"/>
      <c r="K214" s="21"/>
      <c r="L214" s="21"/>
      <c r="M214" s="21"/>
      <c r="N214" s="21"/>
      <c r="O214" s="21"/>
      <c r="P214" s="21"/>
    </row>
    <row r="215" spans="1:16" x14ac:dyDescent="0.25">
      <c r="A215" s="26"/>
      <c r="K215" s="21"/>
      <c r="L215" s="21"/>
      <c r="M215" s="21"/>
      <c r="N215" s="21"/>
      <c r="O215" s="21"/>
      <c r="P215" s="21"/>
    </row>
    <row r="216" spans="1:16" x14ac:dyDescent="0.25">
      <c r="A216" s="26"/>
      <c r="K216" s="21"/>
      <c r="L216" s="21"/>
      <c r="M216" s="21"/>
      <c r="N216" s="21"/>
      <c r="O216" s="21"/>
      <c r="P216" s="21"/>
    </row>
    <row r="217" spans="1:16" x14ac:dyDescent="0.25">
      <c r="A217" s="26"/>
      <c r="K217" s="21"/>
      <c r="L217" s="21"/>
      <c r="M217" s="21"/>
      <c r="N217" s="21"/>
      <c r="O217" s="21"/>
      <c r="P217" s="21"/>
    </row>
    <row r="218" spans="1:16" x14ac:dyDescent="0.25">
      <c r="A218" s="26"/>
      <c r="K218" s="21"/>
      <c r="L218" s="21"/>
      <c r="M218" s="21"/>
      <c r="N218" s="21"/>
      <c r="O218" s="21"/>
      <c r="P218" s="21"/>
    </row>
    <row r="219" spans="1:16" x14ac:dyDescent="0.25">
      <c r="A219" s="26"/>
      <c r="K219" s="21"/>
      <c r="L219" s="21"/>
      <c r="M219" s="21"/>
      <c r="N219" s="21"/>
      <c r="O219" s="21"/>
      <c r="P219" s="21"/>
    </row>
    <row r="220" spans="1:16" x14ac:dyDescent="0.25">
      <c r="A220" s="26"/>
      <c r="K220" s="21"/>
      <c r="L220" s="21"/>
      <c r="M220" s="21"/>
      <c r="N220" s="21"/>
      <c r="O220" s="21"/>
      <c r="P220" s="21"/>
    </row>
    <row r="221" spans="1:16" x14ac:dyDescent="0.25">
      <c r="A221" s="26"/>
      <c r="K221" s="21"/>
      <c r="L221" s="21"/>
      <c r="M221" s="21"/>
      <c r="N221" s="21"/>
      <c r="O221" s="21"/>
      <c r="P221" s="21"/>
    </row>
    <row r="222" spans="1:16" x14ac:dyDescent="0.25">
      <c r="A222" s="26"/>
      <c r="K222" s="21"/>
      <c r="L222" s="21"/>
      <c r="M222" s="21"/>
      <c r="N222" s="21"/>
      <c r="O222" s="21"/>
      <c r="P222" s="21"/>
    </row>
    <row r="223" spans="1:16" x14ac:dyDescent="0.25">
      <c r="A223" s="26"/>
      <c r="K223" s="21"/>
      <c r="L223" s="21"/>
      <c r="M223" s="21"/>
      <c r="N223" s="21"/>
      <c r="O223" s="21"/>
      <c r="P223" s="21"/>
    </row>
    <row r="224" spans="1:16" x14ac:dyDescent="0.25">
      <c r="A224" s="26"/>
      <c r="K224" s="21"/>
      <c r="L224" s="21"/>
      <c r="M224" s="21"/>
      <c r="N224" s="21"/>
      <c r="O224" s="21"/>
      <c r="P224" s="21"/>
    </row>
    <row r="225" spans="1:16" x14ac:dyDescent="0.25">
      <c r="A225" s="26"/>
      <c r="K225" s="21"/>
      <c r="L225" s="21"/>
      <c r="M225" s="21"/>
      <c r="N225" s="21"/>
      <c r="O225" s="21"/>
      <c r="P225" s="21"/>
    </row>
    <row r="226" spans="1:16" x14ac:dyDescent="0.25">
      <c r="A226" s="26"/>
      <c r="K226" s="21"/>
      <c r="L226" s="21"/>
      <c r="M226" s="21"/>
      <c r="N226" s="21"/>
      <c r="O226" s="21"/>
      <c r="P226" s="21"/>
    </row>
    <row r="227" spans="1:16" x14ac:dyDescent="0.25">
      <c r="A227" s="26"/>
      <c r="K227" s="21"/>
      <c r="L227" s="21"/>
      <c r="M227" s="21"/>
      <c r="N227" s="21"/>
      <c r="O227" s="21"/>
      <c r="P227" s="21"/>
    </row>
    <row r="228" spans="1:16" x14ac:dyDescent="0.25">
      <c r="A228" s="26"/>
      <c r="K228" s="21"/>
      <c r="L228" s="21"/>
      <c r="M228" s="21"/>
      <c r="N228" s="21"/>
      <c r="O228" s="21"/>
      <c r="P228" s="21"/>
    </row>
    <row r="229" spans="1:16" x14ac:dyDescent="0.25">
      <c r="A229" s="26"/>
      <c r="K229" s="21"/>
      <c r="L229" s="21"/>
      <c r="M229" s="21"/>
      <c r="N229" s="21"/>
      <c r="O229" s="21"/>
      <c r="P229" s="21"/>
    </row>
    <row r="230" spans="1:16" x14ac:dyDescent="0.25">
      <c r="A230" s="26"/>
      <c r="K230" s="21"/>
      <c r="L230" s="21"/>
      <c r="M230" s="21"/>
      <c r="N230" s="21"/>
      <c r="O230" s="21"/>
      <c r="P230" s="21"/>
    </row>
    <row r="231" spans="1:16" x14ac:dyDescent="0.25">
      <c r="A231" s="26"/>
      <c r="K231" s="21"/>
      <c r="L231" s="21"/>
      <c r="M231" s="21"/>
      <c r="N231" s="21"/>
      <c r="O231" s="21"/>
      <c r="P231" s="21"/>
    </row>
    <row r="232" spans="1:16" x14ac:dyDescent="0.25">
      <c r="A232" s="26"/>
      <c r="K232" s="21"/>
      <c r="L232" s="21"/>
      <c r="M232" s="21"/>
      <c r="N232" s="21"/>
      <c r="O232" s="21"/>
      <c r="P232" s="21"/>
    </row>
    <row r="233" spans="1:16" x14ac:dyDescent="0.25">
      <c r="A233" s="26"/>
      <c r="K233" s="21"/>
      <c r="L233" s="21"/>
      <c r="M233" s="21"/>
      <c r="N233" s="21"/>
      <c r="O233" s="21"/>
      <c r="P233" s="21"/>
    </row>
    <row r="234" spans="1:16" x14ac:dyDescent="0.25">
      <c r="A234" s="26"/>
      <c r="K234" s="21"/>
      <c r="L234" s="21"/>
      <c r="M234" s="21"/>
      <c r="N234" s="21"/>
      <c r="O234" s="21"/>
      <c r="P234" s="21"/>
    </row>
    <row r="235" spans="1:16" x14ac:dyDescent="0.25">
      <c r="A235" s="26"/>
      <c r="K235" s="21"/>
      <c r="L235" s="21"/>
      <c r="M235" s="21"/>
      <c r="N235" s="21"/>
      <c r="O235" s="21"/>
      <c r="P235" s="21"/>
    </row>
    <row r="236" spans="1:16" x14ac:dyDescent="0.25">
      <c r="A236" s="26"/>
      <c r="K236" s="21"/>
      <c r="L236" s="21"/>
      <c r="M236" s="21"/>
      <c r="N236" s="21"/>
      <c r="O236" s="21"/>
      <c r="P236" s="21"/>
    </row>
    <row r="237" spans="1:16" x14ac:dyDescent="0.25">
      <c r="A237" s="26"/>
      <c r="K237" s="21"/>
      <c r="L237" s="21"/>
      <c r="M237" s="21"/>
      <c r="N237" s="21"/>
      <c r="O237" s="21"/>
      <c r="P237" s="21"/>
    </row>
    <row r="238" spans="1:16" x14ac:dyDescent="0.25">
      <c r="A238" s="26"/>
      <c r="K238" s="21"/>
      <c r="L238" s="21"/>
      <c r="M238" s="21"/>
      <c r="N238" s="21"/>
      <c r="O238" s="21"/>
      <c r="P238" s="21"/>
    </row>
    <row r="239" spans="1:16" x14ac:dyDescent="0.25">
      <c r="A239" s="26"/>
      <c r="K239" s="21"/>
      <c r="L239" s="21"/>
      <c r="M239" s="21"/>
      <c r="N239" s="21"/>
      <c r="O239" s="21"/>
      <c r="P239" s="21"/>
    </row>
    <row r="240" spans="1:16" x14ac:dyDescent="0.25">
      <c r="A240" s="26"/>
      <c r="K240" s="21"/>
      <c r="L240" s="21"/>
      <c r="M240" s="21"/>
      <c r="N240" s="21"/>
      <c r="O240" s="21"/>
      <c r="P240" s="21"/>
    </row>
    <row r="241" spans="1:16" x14ac:dyDescent="0.25">
      <c r="A241" s="26"/>
      <c r="K241" s="21"/>
      <c r="L241" s="21"/>
      <c r="M241" s="21"/>
      <c r="N241" s="21"/>
      <c r="O241" s="21"/>
      <c r="P241" s="21"/>
    </row>
    <row r="242" spans="1:16" x14ac:dyDescent="0.25">
      <c r="A242" s="26"/>
      <c r="K242" s="21"/>
      <c r="L242" s="21"/>
      <c r="M242" s="21"/>
      <c r="N242" s="21"/>
      <c r="O242" s="21"/>
      <c r="P242" s="21"/>
    </row>
    <row r="243" spans="1:16" x14ac:dyDescent="0.25">
      <c r="A243" s="26"/>
      <c r="K243" s="21"/>
      <c r="L243" s="21"/>
      <c r="M243" s="21"/>
      <c r="N243" s="21"/>
      <c r="O243" s="21"/>
      <c r="P243" s="21"/>
    </row>
    <row r="244" spans="1:16" x14ac:dyDescent="0.25">
      <c r="A244" s="26"/>
      <c r="K244" s="21"/>
      <c r="L244" s="21"/>
      <c r="M244" s="21"/>
      <c r="N244" s="21"/>
      <c r="O244" s="21"/>
      <c r="P244" s="21"/>
    </row>
    <row r="245" spans="1:16" x14ac:dyDescent="0.25">
      <c r="A245" s="26"/>
      <c r="K245" s="21"/>
      <c r="L245" s="21"/>
      <c r="M245" s="21"/>
      <c r="N245" s="21"/>
      <c r="O245" s="21"/>
      <c r="P245" s="21"/>
    </row>
    <row r="246" spans="1:16" x14ac:dyDescent="0.25">
      <c r="A246" s="26"/>
      <c r="K246" s="21"/>
      <c r="L246" s="21"/>
      <c r="M246" s="21"/>
      <c r="N246" s="21"/>
      <c r="O246" s="21"/>
      <c r="P246" s="21"/>
    </row>
    <row r="247" spans="1:16" x14ac:dyDescent="0.25">
      <c r="A247" s="26"/>
      <c r="K247" s="21"/>
      <c r="L247" s="21"/>
      <c r="M247" s="21"/>
      <c r="N247" s="21"/>
      <c r="O247" s="21"/>
      <c r="P247" s="21"/>
    </row>
    <row r="248" spans="1:16" x14ac:dyDescent="0.25">
      <c r="A248" s="26"/>
      <c r="K248" s="21"/>
      <c r="L248" s="21"/>
      <c r="M248" s="21"/>
      <c r="N248" s="21"/>
      <c r="O248" s="21"/>
      <c r="P248" s="21"/>
    </row>
    <row r="249" spans="1:16" x14ac:dyDescent="0.25">
      <c r="A249" s="26"/>
      <c r="K249" s="21"/>
      <c r="L249" s="21"/>
      <c r="M249" s="21"/>
      <c r="N249" s="21"/>
      <c r="O249" s="21"/>
      <c r="P249" s="21"/>
    </row>
    <row r="250" spans="1:16" x14ac:dyDescent="0.25">
      <c r="A250" s="26"/>
      <c r="K250" s="21"/>
      <c r="L250" s="21"/>
      <c r="M250" s="21"/>
      <c r="N250" s="21"/>
      <c r="O250" s="21"/>
      <c r="P250" s="21"/>
    </row>
    <row r="251" spans="1:16" x14ac:dyDescent="0.25">
      <c r="A251" s="26"/>
      <c r="K251" s="21"/>
      <c r="L251" s="21"/>
      <c r="M251" s="21"/>
      <c r="N251" s="21"/>
      <c r="O251" s="21"/>
      <c r="P251" s="21"/>
    </row>
    <row r="252" spans="1:16" x14ac:dyDescent="0.25">
      <c r="A252" s="26"/>
      <c r="K252" s="21"/>
      <c r="L252" s="21"/>
      <c r="M252" s="21"/>
      <c r="N252" s="21"/>
      <c r="O252" s="21"/>
      <c r="P252" s="21"/>
    </row>
    <row r="253" spans="1:16" x14ac:dyDescent="0.25">
      <c r="A253" s="26"/>
      <c r="K253" s="21"/>
      <c r="L253" s="21"/>
      <c r="M253" s="21"/>
      <c r="N253" s="21"/>
      <c r="O253" s="21"/>
      <c r="P253" s="21"/>
    </row>
    <row r="254" spans="1:16" x14ac:dyDescent="0.25">
      <c r="A254" s="26"/>
      <c r="K254" s="21"/>
      <c r="L254" s="21"/>
      <c r="M254" s="21"/>
      <c r="N254" s="21"/>
      <c r="O254" s="21"/>
      <c r="P254" s="21"/>
    </row>
    <row r="255" spans="1:16" x14ac:dyDescent="0.25">
      <c r="A255" s="26"/>
      <c r="K255" s="21"/>
      <c r="L255" s="21"/>
      <c r="M255" s="21"/>
      <c r="N255" s="21"/>
      <c r="O255" s="21"/>
      <c r="P255" s="21"/>
    </row>
    <row r="256" spans="1:16" x14ac:dyDescent="0.25">
      <c r="A256" s="26"/>
      <c r="K256" s="21"/>
      <c r="L256" s="21"/>
      <c r="M256" s="21"/>
      <c r="N256" s="21"/>
      <c r="O256" s="21"/>
      <c r="P256" s="21"/>
    </row>
    <row r="257" spans="1:16" x14ac:dyDescent="0.25">
      <c r="A257" s="26"/>
      <c r="K257" s="21"/>
      <c r="L257" s="21"/>
      <c r="M257" s="21"/>
      <c r="N257" s="21"/>
      <c r="O257" s="21"/>
      <c r="P257" s="21"/>
    </row>
    <row r="258" spans="1:16" x14ac:dyDescent="0.25">
      <c r="A258" s="26"/>
      <c r="K258" s="21"/>
      <c r="L258" s="21"/>
      <c r="M258" s="21"/>
      <c r="N258" s="21"/>
      <c r="O258" s="21"/>
      <c r="P258" s="21"/>
    </row>
    <row r="259" spans="1:16" x14ac:dyDescent="0.25">
      <c r="A259" s="26"/>
      <c r="K259" s="21"/>
      <c r="L259" s="21"/>
      <c r="M259" s="21"/>
      <c r="N259" s="21"/>
      <c r="O259" s="21"/>
      <c r="P259" s="21"/>
    </row>
    <row r="260" spans="1:16" x14ac:dyDescent="0.25">
      <c r="A260" s="26"/>
      <c r="K260" s="21"/>
      <c r="L260" s="21"/>
      <c r="M260" s="21"/>
      <c r="N260" s="21"/>
      <c r="O260" s="21"/>
      <c r="P260" s="21"/>
    </row>
    <row r="261" spans="1:16" x14ac:dyDescent="0.25">
      <c r="A261" s="26"/>
      <c r="K261" s="21"/>
      <c r="L261" s="21"/>
      <c r="M261" s="21"/>
      <c r="N261" s="21"/>
      <c r="O261" s="21"/>
      <c r="P261" s="21"/>
    </row>
    <row r="262" spans="1:16" x14ac:dyDescent="0.25">
      <c r="A262" s="26"/>
      <c r="K262" s="21"/>
      <c r="L262" s="21"/>
      <c r="M262" s="21"/>
      <c r="N262" s="21"/>
      <c r="O262" s="21"/>
      <c r="P262" s="21"/>
    </row>
    <row r="263" spans="1:16" x14ac:dyDescent="0.25">
      <c r="A263" s="26"/>
      <c r="K263" s="21"/>
      <c r="L263" s="21"/>
      <c r="M263" s="21"/>
      <c r="N263" s="21"/>
      <c r="O263" s="21"/>
      <c r="P263" s="21"/>
    </row>
    <row r="264" spans="1:16" x14ac:dyDescent="0.25">
      <c r="A264" s="26"/>
      <c r="K264" s="21"/>
      <c r="L264" s="21"/>
      <c r="M264" s="21"/>
      <c r="N264" s="21"/>
      <c r="O264" s="21"/>
      <c r="P264" s="21"/>
    </row>
    <row r="265" spans="1:16" x14ac:dyDescent="0.25">
      <c r="A265" s="26"/>
      <c r="K265" s="21"/>
      <c r="L265" s="21"/>
      <c r="M265" s="21"/>
      <c r="N265" s="21"/>
      <c r="O265" s="21"/>
      <c r="P265" s="21"/>
    </row>
    <row r="266" spans="1:16" x14ac:dyDescent="0.25">
      <c r="A266" s="26"/>
      <c r="K266" s="21"/>
      <c r="L266" s="21"/>
      <c r="M266" s="21"/>
      <c r="N266" s="21"/>
      <c r="O266" s="21"/>
      <c r="P266" s="21"/>
    </row>
    <row r="267" spans="1:16" x14ac:dyDescent="0.25">
      <c r="A267" s="26"/>
      <c r="K267" s="21"/>
      <c r="L267" s="21"/>
      <c r="M267" s="21"/>
      <c r="N267" s="21"/>
      <c r="O267" s="21"/>
      <c r="P267" s="21"/>
    </row>
    <row r="268" spans="1:16" x14ac:dyDescent="0.25">
      <c r="A268" s="26"/>
      <c r="K268" s="21"/>
      <c r="L268" s="21"/>
      <c r="M268" s="21"/>
      <c r="N268" s="21"/>
      <c r="O268" s="21"/>
      <c r="P268" s="21"/>
    </row>
    <row r="269" spans="1:16" x14ac:dyDescent="0.25">
      <c r="A269" s="26"/>
      <c r="K269" s="21"/>
      <c r="L269" s="21"/>
      <c r="M269" s="21"/>
      <c r="N269" s="21"/>
      <c r="O269" s="21"/>
      <c r="P269" s="21"/>
    </row>
    <row r="270" spans="1:16" x14ac:dyDescent="0.25">
      <c r="A270" s="26"/>
      <c r="K270" s="21"/>
      <c r="L270" s="21"/>
      <c r="M270" s="21"/>
      <c r="N270" s="21"/>
      <c r="O270" s="21"/>
      <c r="P270" s="21"/>
    </row>
    <row r="271" spans="1:16" x14ac:dyDescent="0.25">
      <c r="A271" s="26"/>
      <c r="K271" s="21"/>
      <c r="L271" s="21"/>
      <c r="M271" s="21"/>
      <c r="N271" s="21"/>
      <c r="O271" s="21"/>
      <c r="P271" s="21"/>
    </row>
  </sheetData>
  <mergeCells count="5">
    <mergeCell ref="B1:D1"/>
    <mergeCell ref="E1:G1"/>
    <mergeCell ref="H1:J1"/>
    <mergeCell ref="Q1:V1"/>
    <mergeCell ref="K1:P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41</vt:i4>
      </vt:variant>
      <vt:variant>
        <vt:lpstr>Charts</vt:lpstr>
      </vt:variant>
      <vt:variant>
        <vt:i4>1</vt:i4>
      </vt:variant>
      <vt:variant>
        <vt:lpstr>Named Ranges</vt:lpstr>
      </vt:variant>
      <vt:variant>
        <vt:i4>6</vt:i4>
      </vt:variant>
    </vt:vector>
  </HeadingPairs>
  <TitlesOfParts>
    <vt:vector size="48" baseType="lpstr">
      <vt:lpstr>Readme</vt:lpstr>
      <vt:lpstr>Model</vt:lpstr>
      <vt:lpstr>Wellpath</vt:lpstr>
      <vt:lpstr>Validation</vt:lpstr>
      <vt:lpstr>TOTALS</vt:lpstr>
      <vt:lpstr>drdp</vt:lpstr>
      <vt:lpstr>XCLA</vt:lpstr>
      <vt:lpstr>XCLH</vt:lpstr>
      <vt:lpstr>DRFR</vt:lpstr>
      <vt:lpstr>DSFS</vt:lpstr>
      <vt:lpstr>DSTG</vt:lpstr>
      <vt:lpstr>ABXY-TI1S</vt:lpstr>
      <vt:lpstr>ABXY-TI2S</vt:lpstr>
      <vt:lpstr>ABZ</vt:lpstr>
      <vt:lpstr>ASXY-TI1S</vt:lpstr>
      <vt:lpstr>ASXY-TI2S</vt:lpstr>
      <vt:lpstr>ASXY-TI3S</vt:lpstr>
      <vt:lpstr>ASZ</vt:lpstr>
      <vt:lpstr>MBXY-TI1S</vt:lpstr>
      <vt:lpstr>MBXY-TI2S</vt:lpstr>
      <vt:lpstr>MBZ</vt:lpstr>
      <vt:lpstr>MSXY-TI1S</vt:lpstr>
      <vt:lpstr>MSXY-TI2S</vt:lpstr>
      <vt:lpstr>MSXY-TI3S</vt:lpstr>
      <vt:lpstr>MSZ</vt:lpstr>
      <vt:lpstr>DEC-U</vt:lpstr>
      <vt:lpstr>DEC-OI</vt:lpstr>
      <vt:lpstr>DEC-OH</vt:lpstr>
      <vt:lpstr>DEC-OS</vt:lpstr>
      <vt:lpstr>DECR</vt:lpstr>
      <vt:lpstr>DBH-U</vt:lpstr>
      <vt:lpstr>DBH-OI</vt:lpstr>
      <vt:lpstr>DBH-OH</vt:lpstr>
      <vt:lpstr>DBH-OS</vt:lpstr>
      <vt:lpstr>DBHR</vt:lpstr>
      <vt:lpstr>AMIL</vt:lpstr>
      <vt:lpstr>SAGE</vt:lpstr>
      <vt:lpstr>XYM1</vt:lpstr>
      <vt:lpstr>XYM2</vt:lpstr>
      <vt:lpstr>XYM3E</vt:lpstr>
      <vt:lpstr>XYM4E</vt:lpstr>
      <vt:lpstr>CovChart</vt:lpstr>
      <vt:lpstr>Bfield</vt:lpstr>
      <vt:lpstr>Dec</vt:lpstr>
      <vt:lpstr>Dip</vt:lpstr>
      <vt:lpstr>GField</vt:lpstr>
      <vt:lpstr>Lat</vt:lpstr>
      <vt:lpstr>VerticalInc</vt:lpstr>
    </vt:vector>
  </TitlesOfParts>
  <Company>Weatherford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McGregor</dc:creator>
  <cp:lastModifiedBy>Andy McGregor</cp:lastModifiedBy>
  <dcterms:created xsi:type="dcterms:W3CDTF">2016-11-03T14:41:42Z</dcterms:created>
  <dcterms:modified xsi:type="dcterms:W3CDTF">2023-01-05T12:08:12Z</dcterms:modified>
</cp:coreProperties>
</file>